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0" yWindow="75" windowWidth="6540" windowHeight="5550" activeTab="4"/>
  </bookViews>
  <sheets>
    <sheet name="FORMATO 1 CONTRATO" sheetId="5" r:id="rId1"/>
    <sheet name="FORMATO 1 PLANTA" sheetId="10" state="hidden" r:id="rId2"/>
    <sheet name="FORMATO 2" sheetId="7" r:id="rId3"/>
    <sheet name="FORMATO 3" sheetId="8" r:id="rId4"/>
    <sheet name="FORMATO 4 CONSOLIDADO" sheetId="9" r:id="rId5"/>
  </sheets>
  <externalReferences>
    <externalReference r:id="rId6"/>
    <externalReference r:id="rId7"/>
  </externalReferences>
  <definedNames>
    <definedName name="_xlnm._FilterDatabase" localSheetId="0" hidden="1">'FORMATO 1 CONTRATO'!$A$13:$Y$102</definedName>
    <definedName name="_xlnm._FilterDatabase" localSheetId="1" hidden="1">'FORMATO 1 PLANTA'!$A$13:$U$129</definedName>
    <definedName name="_xlnm._FilterDatabase" localSheetId="2" hidden="1">'FORMATO 2'!$A$9:$X$4428</definedName>
    <definedName name="_xlnm._FilterDatabase" localSheetId="3" hidden="1">'FORMATO 3'!$A$10:$W$1588</definedName>
    <definedName name="_xlnm.Print_Area" localSheetId="0">'FORMATO 1 CONTRATO'!$A$1:$Z$97</definedName>
    <definedName name="_xlnm.Print_Area" localSheetId="1">'FORMATO 1 PLANTA'!$A$1:$T$129</definedName>
    <definedName name="_xlnm.Print_Area" localSheetId="4">'FORMATO 4 CONSOLIDADO'!$A$1:$K$279</definedName>
    <definedName name="_xlnm.Print_Titles" localSheetId="0">'FORMATO 1 CONTRATO'!$1:$13</definedName>
    <definedName name="_xlnm.Print_Titles" localSheetId="1">'FORMATO 1 PLANTA'!$1:$13</definedName>
    <definedName name="_xlnm.Print_Titles" localSheetId="2">'FORMATO 2'!$1:$9</definedName>
    <definedName name="_xlnm.Print_Titles" localSheetId="3">'FORMATO 3'!$1:$10</definedName>
    <definedName name="_xlnm.Print_Titles" localSheetId="4">'FORMATO 4 CONSOLIDADO'!$1:$11</definedName>
  </definedNames>
  <calcPr calcId="145621"/>
</workbook>
</file>

<file path=xl/calcChain.xml><?xml version="1.0" encoding="utf-8"?>
<calcChain xmlns="http://schemas.openxmlformats.org/spreadsheetml/2006/main">
  <c r="L12" i="9" l="1"/>
  <c r="L16" i="9"/>
  <c r="L18" i="9"/>
  <c r="L21" i="9"/>
  <c r="L39" i="9"/>
  <c r="L41" i="9"/>
  <c r="L63" i="9"/>
  <c r="L62" i="9"/>
  <c r="L82" i="9"/>
  <c r="L107" i="9"/>
  <c r="L128" i="9"/>
  <c r="L132" i="9"/>
  <c r="L163" i="9"/>
  <c r="L156" i="9"/>
  <c r="L165" i="9"/>
  <c r="L167" i="9"/>
  <c r="L170" i="9"/>
  <c r="L174" i="9"/>
  <c r="L185" i="9"/>
  <c r="L184" i="9"/>
  <c r="L186" i="9"/>
  <c r="L190" i="9"/>
  <c r="L192" i="9"/>
  <c r="L211" i="9"/>
  <c r="L217" i="9"/>
  <c r="L224" i="9"/>
  <c r="L241" i="9"/>
  <c r="L230" i="9"/>
  <c r="L242" i="9"/>
  <c r="L233" i="9"/>
  <c r="L231" i="9"/>
  <c r="L218" i="9"/>
  <c r="L212" i="9"/>
  <c r="L193" i="9"/>
  <c r="L168" i="9"/>
  <c r="L149" i="9"/>
  <c r="L134" i="9"/>
  <c r="L130" i="9"/>
  <c r="L109" i="9"/>
  <c r="L108" i="9"/>
  <c r="L87" i="9"/>
  <c r="L85" i="9"/>
  <c r="L84" i="9"/>
  <c r="L80" i="9"/>
  <c r="L72" i="9"/>
  <c r="L65" i="9"/>
  <c r="L56" i="9"/>
  <c r="L50" i="9"/>
  <c r="Q1312" i="8" l="1"/>
  <c r="Q1289" i="8"/>
  <c r="Q586" i="8"/>
  <c r="P1430" i="8" l="1"/>
  <c r="K56" i="9"/>
  <c r="J56" i="9"/>
  <c r="K50" i="9"/>
  <c r="J41" i="9"/>
  <c r="J50" i="9"/>
  <c r="J51" i="9"/>
  <c r="K41" i="9" l="1"/>
  <c r="R54" i="5"/>
  <c r="P1425" i="8" l="1"/>
  <c r="P3281" i="7"/>
  <c r="P3282" i="7"/>
  <c r="P1473" i="8"/>
  <c r="P3293" i="7" l="1"/>
  <c r="Q3449" i="7" l="1"/>
  <c r="P3449" i="7"/>
  <c r="Q74" i="7"/>
  <c r="P74" i="7"/>
  <c r="Q240" i="7"/>
  <c r="Q233" i="7"/>
  <c r="Q239" i="7"/>
  <c r="P241" i="7"/>
  <c r="P198" i="7"/>
  <c r="P199" i="7"/>
  <c r="P239" i="7"/>
  <c r="P167" i="7"/>
  <c r="P144" i="7"/>
  <c r="P224" i="7"/>
  <c r="P193" i="7"/>
  <c r="P3880" i="7"/>
  <c r="P3869" i="7"/>
  <c r="P2683" i="7"/>
  <c r="P3212" i="7"/>
  <c r="Q77" i="7"/>
  <c r="R50" i="5"/>
  <c r="Q47" i="5"/>
  <c r="M3286" i="7"/>
  <c r="P3283" i="7"/>
  <c r="P4343" i="7" l="1"/>
  <c r="M3280" i="7" l="1"/>
  <c r="P3280" i="7"/>
  <c r="Q3295" i="7" l="1"/>
  <c r="Q3293" i="7"/>
  <c r="P3213" i="7"/>
  <c r="Q4357" i="7" l="1"/>
  <c r="Q4352" i="7"/>
  <c r="Q4353" i="7"/>
  <c r="Q4354" i="7"/>
  <c r="Q4355" i="7"/>
  <c r="Q4356" i="7"/>
  <c r="Q4358" i="7"/>
  <c r="Q4359" i="7"/>
  <c r="Q4360" i="7"/>
  <c r="Q4361" i="7"/>
  <c r="Q4362" i="7"/>
  <c r="Q4363" i="7"/>
  <c r="Q4364" i="7"/>
  <c r="Q4365" i="7"/>
  <c r="Q4366" i="7"/>
  <c r="Q4367" i="7"/>
  <c r="Q4368" i="7"/>
  <c r="Q4369" i="7"/>
  <c r="Q4370" i="7"/>
  <c r="Q4371" i="7"/>
  <c r="Q4372" i="7"/>
  <c r="Q4373" i="7"/>
  <c r="Q4374" i="7"/>
  <c r="Q4375" i="7"/>
  <c r="Q4376" i="7"/>
  <c r="Q4377" i="7"/>
  <c r="Q4351" i="7"/>
  <c r="Q3884" i="7"/>
  <c r="Q3883" i="7"/>
  <c r="Q3880" i="7"/>
  <c r="Q3877" i="7"/>
  <c r="Q3803" i="7"/>
  <c r="Q3454" i="7"/>
  <c r="Q3455" i="7"/>
  <c r="Q3457"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4" i="7"/>
  <c r="Q3805" i="7"/>
  <c r="Q3806" i="7"/>
  <c r="Q3807" i="7"/>
  <c r="Q3808" i="7"/>
  <c r="Q3809" i="7"/>
  <c r="Q3810" i="7"/>
  <c r="Q3811" i="7"/>
  <c r="Q3812" i="7"/>
  <c r="Q3813" i="7"/>
  <c r="Q3814" i="7"/>
  <c r="Q3815" i="7"/>
  <c r="Q3816" i="7"/>
  <c r="Q3817" i="7"/>
  <c r="Q3818" i="7"/>
  <c r="Q3819" i="7"/>
  <c r="Q3820" i="7"/>
  <c r="Q3821" i="7"/>
  <c r="Q3822" i="7"/>
  <c r="Q3823" i="7"/>
  <c r="Q3825" i="7"/>
  <c r="Q3826" i="7"/>
  <c r="Q3827" i="7"/>
  <c r="Q3828" i="7"/>
  <c r="Q3829" i="7"/>
  <c r="Q3830" i="7"/>
  <c r="Q3831" i="7"/>
  <c r="Q3832" i="7"/>
  <c r="Q3833" i="7"/>
  <c r="Q3834" i="7"/>
  <c r="Q3835" i="7"/>
  <c r="Q3836" i="7"/>
  <c r="Q3837" i="7"/>
  <c r="Q3838" i="7"/>
  <c r="Q3839"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9" i="7"/>
  <c r="Q3881" i="7"/>
  <c r="Q3882"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3561" i="7"/>
  <c r="Q3456" i="7"/>
  <c r="Q3453" i="7"/>
  <c r="Q3436" i="7"/>
  <c r="P3436" i="7"/>
  <c r="Q3358" i="7"/>
  <c r="P3358" i="7"/>
  <c r="Q3212" i="7"/>
  <c r="Q3206" i="7"/>
  <c r="Q3198" i="7"/>
  <c r="Q3179" i="7"/>
  <c r="Q3180" i="7"/>
  <c r="Q3181" i="7"/>
  <c r="Q3182" i="7"/>
  <c r="Q3183" i="7"/>
  <c r="Q3184" i="7"/>
  <c r="Q3185" i="7"/>
  <c r="Q3186" i="7"/>
  <c r="Q3187" i="7"/>
  <c r="Q3188" i="7"/>
  <c r="Q3189" i="7"/>
  <c r="Q3190" i="7"/>
  <c r="Q3191" i="7"/>
  <c r="Q3192" i="7"/>
  <c r="Q3193" i="7"/>
  <c r="Q3194" i="7"/>
  <c r="Q3195" i="7"/>
  <c r="Q3196" i="7"/>
  <c r="Q3197" i="7"/>
  <c r="Q3199" i="7"/>
  <c r="Q3200" i="7"/>
  <c r="Q3201" i="7"/>
  <c r="Q3202" i="7"/>
  <c r="Q3203" i="7"/>
  <c r="Q3204" i="7"/>
  <c r="Q3205" i="7"/>
  <c r="Q3207" i="7"/>
  <c r="Q3208" i="7"/>
  <c r="Q3209" i="7"/>
  <c r="Q3210" i="7"/>
  <c r="Q3211"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178" i="7"/>
  <c r="P3093" i="7"/>
  <c r="P3092" i="7"/>
  <c r="Q3092" i="7" s="1"/>
  <c r="Q2666" i="7"/>
  <c r="Q2665" i="7"/>
  <c r="Q2663" i="7"/>
  <c r="Q2662" i="7"/>
  <c r="Q2661" i="7"/>
  <c r="Q2660" i="7"/>
  <c r="Q2652"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3" i="7"/>
  <c r="Q2654" i="7"/>
  <c r="Q2655" i="7"/>
  <c r="Q2656" i="7"/>
  <c r="Q2657" i="7"/>
  <c r="Q2658" i="7"/>
  <c r="Q2659" i="7"/>
  <c r="Q2664"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9" i="7"/>
  <c r="Q3090" i="7"/>
  <c r="Q3091" i="7"/>
  <c r="Q3093" i="7"/>
  <c r="Q2485" i="7"/>
  <c r="Q1140" i="7"/>
  <c r="Q484" i="7"/>
  <c r="Q488" i="7"/>
  <c r="Q486" i="7"/>
  <c r="Q485" i="7"/>
  <c r="Q480" i="7"/>
  <c r="Q481" i="7"/>
  <c r="Q482" i="7"/>
  <c r="Q483" i="7"/>
  <c r="Q487" i="7"/>
  <c r="Q489" i="7"/>
  <c r="Q490" i="7"/>
  <c r="Q491" i="7"/>
  <c r="Q492" i="7"/>
  <c r="Q493" i="7"/>
  <c r="Q494" i="7"/>
  <c r="Q495" i="7"/>
  <c r="Q496" i="7"/>
  <c r="Q497" i="7"/>
  <c r="Q498" i="7"/>
  <c r="Q499" i="7"/>
  <c r="Q500" i="7"/>
  <c r="Q501" i="7"/>
  <c r="Q502" i="7"/>
  <c r="Q503" i="7"/>
  <c r="Q504" i="7"/>
  <c r="Q505" i="7"/>
  <c r="Q506" i="7"/>
  <c r="Q507" i="7"/>
  <c r="Q508" i="7"/>
  <c r="Q509" i="7"/>
  <c r="Q478" i="7"/>
  <c r="Q479" i="7"/>
  <c r="Q379" i="7"/>
  <c r="Q243" i="7"/>
  <c r="Q193" i="7" l="1"/>
  <c r="P225" i="7"/>
  <c r="Q186" i="7"/>
  <c r="Q144" i="7"/>
  <c r="Q238" i="7"/>
  <c r="Q224" i="7"/>
  <c r="Q199" i="7"/>
  <c r="Q198" i="7"/>
  <c r="Q167" i="7"/>
  <c r="Q111" i="7"/>
  <c r="Q96" i="7"/>
  <c r="Q2108" i="7"/>
  <c r="Q2418" i="7"/>
  <c r="Q242" i="7"/>
  <c r="Q241" i="7"/>
  <c r="Q2142" i="7" l="1"/>
  <c r="Q2141" i="7"/>
  <c r="Q2404" i="7" l="1"/>
  <c r="Q2403" i="7"/>
  <c r="Q2401" i="7"/>
  <c r="Q2400" i="7"/>
  <c r="Q2399" i="7"/>
  <c r="Q2398" i="7"/>
  <c r="Q2397" i="7"/>
  <c r="Q2396" i="7"/>
  <c r="Q2395" i="7"/>
  <c r="Q2394" i="7"/>
  <c r="Q2393" i="7"/>
  <c r="Q2392" i="7"/>
  <c r="Q2391" i="7"/>
  <c r="Q2390" i="7"/>
  <c r="Q2389" i="7"/>
  <c r="Q2388" i="7"/>
  <c r="Q2387" i="7"/>
  <c r="Q2386" i="7"/>
  <c r="Q2385" i="7"/>
  <c r="Q2384" i="7"/>
  <c r="Q2383" i="7"/>
  <c r="Q2382" i="7"/>
  <c r="Q2381" i="7"/>
  <c r="Q2380" i="7"/>
  <c r="Q2379" i="7"/>
  <c r="Q2378" i="7"/>
  <c r="Q2377" i="7"/>
  <c r="Q2376" i="7"/>
  <c r="Q2375" i="7"/>
  <c r="Q2373" i="7"/>
  <c r="Q2372" i="7"/>
  <c r="Q2371" i="7"/>
  <c r="Q2370" i="7"/>
  <c r="Q2369" i="7"/>
  <c r="Q2368" i="7"/>
  <c r="Q2367" i="7"/>
  <c r="Q2366" i="7"/>
  <c r="Q2365" i="7"/>
  <c r="Q2364" i="7"/>
  <c r="Q2363" i="7"/>
  <c r="Q2362" i="7"/>
  <c r="Q2361" i="7"/>
  <c r="Q2360" i="7"/>
  <c r="Q2359" i="7"/>
  <c r="Q2358" i="7"/>
  <c r="Q2357" i="7"/>
  <c r="Q2356" i="7"/>
  <c r="Q2355" i="7"/>
  <c r="Q2354" i="7"/>
  <c r="Q2353" i="7"/>
  <c r="Q2352" i="7"/>
  <c r="Q2351" i="7"/>
  <c r="Q2350" i="7"/>
  <c r="Q2349" i="7"/>
  <c r="Q2348" i="7"/>
  <c r="Q2347" i="7"/>
  <c r="Q2346" i="7"/>
  <c r="Q2345" i="7"/>
  <c r="Q2344" i="7"/>
  <c r="Q2343" i="7"/>
  <c r="Q2342" i="7"/>
  <c r="Q2341" i="7"/>
  <c r="Q2340" i="7"/>
  <c r="Q2339" i="7"/>
  <c r="Q2338" i="7"/>
  <c r="Q2337" i="7"/>
  <c r="Q2336" i="7"/>
  <c r="Q2335" i="7"/>
  <c r="Q2334" i="7"/>
  <c r="Q2333" i="7"/>
  <c r="Q2332" i="7"/>
  <c r="Q2331" i="7"/>
  <c r="Q2330" i="7"/>
  <c r="Q2329" i="7"/>
  <c r="Q2328" i="7"/>
  <c r="Q2327" i="7"/>
  <c r="Q2326" i="7"/>
  <c r="Q2325" i="7"/>
  <c r="Q2324" i="7"/>
  <c r="Q2323" i="7"/>
  <c r="Q2322" i="7"/>
  <c r="Q2321" i="7"/>
  <c r="Q2320" i="7"/>
  <c r="Q2319" i="7"/>
  <c r="Q2318" i="7"/>
  <c r="Q2317" i="7"/>
  <c r="Q2316" i="7"/>
  <c r="Q2315" i="7"/>
  <c r="Q2314" i="7"/>
  <c r="Q2313" i="7"/>
  <c r="Q2312" i="7"/>
  <c r="Q2311" i="7"/>
  <c r="Q2310" i="7"/>
  <c r="Q2309" i="7"/>
  <c r="Q2308" i="7"/>
  <c r="Q2307" i="7"/>
  <c r="Q2306" i="7"/>
  <c r="Q2305" i="7"/>
  <c r="Q2304" i="7"/>
  <c r="Q2303" i="7"/>
  <c r="Q2302" i="7"/>
  <c r="Q2301" i="7"/>
  <c r="Q2300" i="7"/>
  <c r="Q2299" i="7"/>
  <c r="Q2298" i="7"/>
  <c r="Q2297" i="7"/>
  <c r="Q2296" i="7"/>
  <c r="Q2295" i="7"/>
  <c r="Q2294" i="7"/>
  <c r="Q2293" i="7"/>
  <c r="Q2292" i="7"/>
  <c r="Q2291" i="7"/>
  <c r="Q2290" i="7"/>
  <c r="Q2289" i="7"/>
  <c r="Q2288" i="7"/>
  <c r="Q2287" i="7"/>
  <c r="Q2286" i="7"/>
  <c r="Q2285" i="7"/>
  <c r="Q2284" i="7"/>
  <c r="Q2283" i="7"/>
  <c r="Q2282" i="7"/>
  <c r="Q2281" i="7"/>
  <c r="Q2280" i="7"/>
  <c r="Q2279" i="7"/>
  <c r="Q2278" i="7"/>
  <c r="Q2277" i="7"/>
  <c r="Q2276" i="7"/>
  <c r="Q2275" i="7"/>
  <c r="Q2274" i="7"/>
  <c r="Q2273" i="7"/>
  <c r="Q2272" i="7"/>
  <c r="Q2271" i="7"/>
  <c r="Q2270" i="7"/>
  <c r="Q2269" i="7"/>
  <c r="Q2268" i="7"/>
  <c r="Q2267" i="7"/>
  <c r="Q2266" i="7"/>
  <c r="Q2265" i="7"/>
  <c r="Q2264" i="7"/>
  <c r="Q2263" i="7"/>
  <c r="Q2262" i="7"/>
  <c r="Q2261" i="7"/>
  <c r="Q2260" i="7"/>
  <c r="Q2259" i="7"/>
  <c r="Q2258" i="7"/>
  <c r="Q2257" i="7"/>
  <c r="Q2256" i="7"/>
  <c r="Q2255" i="7"/>
  <c r="Q2254" i="7"/>
  <c r="Q2253" i="7"/>
  <c r="Q2252" i="7"/>
  <c r="Q2251" i="7"/>
  <c r="Q2250" i="7"/>
  <c r="Q2249" i="7"/>
  <c r="Q2248" i="7"/>
  <c r="Q2247" i="7"/>
  <c r="Q2246" i="7"/>
  <c r="Q2245" i="7"/>
  <c r="Q2244" i="7"/>
  <c r="Q2243" i="7"/>
  <c r="Q2242" i="7"/>
  <c r="Q2241" i="7"/>
  <c r="Q2240" i="7"/>
  <c r="Q2239" i="7"/>
  <c r="Q2238" i="7"/>
  <c r="Q2237" i="7"/>
  <c r="Q2236" i="7"/>
  <c r="Q2235" i="7"/>
  <c r="Q2234" i="7"/>
  <c r="Q2233" i="7"/>
  <c r="Q2232" i="7"/>
  <c r="Q2231" i="7"/>
  <c r="Q2230" i="7"/>
  <c r="Q2229" i="7"/>
  <c r="Q2228" i="7"/>
  <c r="Q2227" i="7"/>
  <c r="Q2226" i="7"/>
  <c r="Q2225" i="7"/>
  <c r="Q2224" i="7"/>
  <c r="Q2223" i="7"/>
  <c r="Q2222" i="7"/>
  <c r="Q2221" i="7"/>
  <c r="Q2220" i="7"/>
  <c r="Q2218" i="7"/>
  <c r="Q2217" i="7"/>
  <c r="Q2216" i="7"/>
  <c r="Q2215" i="7"/>
  <c r="Q2214" i="7"/>
  <c r="Q2213" i="7"/>
  <c r="Q2212" i="7"/>
  <c r="Q2211" i="7"/>
  <c r="Q2210" i="7"/>
  <c r="Q2209" i="7"/>
  <c r="Q2208" i="7"/>
  <c r="Q2207" i="7"/>
  <c r="Q2206" i="7"/>
  <c r="Q2205" i="7"/>
  <c r="Q2204" i="7"/>
  <c r="Q2203" i="7"/>
  <c r="Q2202" i="7"/>
  <c r="Q2201" i="7"/>
  <c r="Q2200" i="7"/>
  <c r="Q2199" i="7"/>
  <c r="Q2198" i="7"/>
  <c r="Q2197" i="7"/>
  <c r="Q2196" i="7"/>
  <c r="Q2195" i="7"/>
  <c r="Q2194" i="7"/>
  <c r="Q2193" i="7"/>
  <c r="Q2192" i="7"/>
  <c r="Q2191" i="7"/>
  <c r="Q2190" i="7"/>
  <c r="Q2189" i="7"/>
  <c r="Q2188" i="7"/>
  <c r="Q2187" i="7"/>
  <c r="Q2186" i="7"/>
  <c r="Q2185" i="7"/>
  <c r="Q2184" i="7"/>
  <c r="Q2183" i="7"/>
  <c r="Q2182" i="7"/>
  <c r="Q2181" i="7"/>
  <c r="Q2180" i="7"/>
  <c r="Q2179" i="7"/>
  <c r="Q2178" i="7"/>
  <c r="Q2177" i="7"/>
  <c r="Q2176" i="7"/>
  <c r="Q2175" i="7"/>
  <c r="Q2174" i="7"/>
  <c r="Q2173" i="7"/>
  <c r="Q2172" i="7"/>
  <c r="Q2171" i="7"/>
  <c r="Q2170" i="7"/>
  <c r="Q2169" i="7"/>
  <c r="Q2168" i="7"/>
  <c r="Q2167" i="7"/>
  <c r="Q2166" i="7"/>
  <c r="Q2165" i="7"/>
  <c r="Q2164" i="7"/>
  <c r="Q2163" i="7"/>
  <c r="Q2162" i="7"/>
  <c r="Q2161" i="7"/>
  <c r="Q2160" i="7"/>
  <c r="Q2159" i="7"/>
  <c r="Q2158" i="7"/>
  <c r="Q2157" i="7"/>
  <c r="Q2156" i="7"/>
  <c r="Q2155" i="7"/>
  <c r="Q2154" i="7"/>
  <c r="Q2153" i="7"/>
  <c r="Q2152" i="7"/>
  <c r="Q2151" i="7"/>
  <c r="Q2150" i="7"/>
  <c r="Q2149" i="7"/>
  <c r="Q2148" i="7"/>
  <c r="Q2147" i="7"/>
  <c r="Q2146" i="7"/>
  <c r="Q2145" i="7"/>
  <c r="Q2144" i="7"/>
  <c r="Q2143" i="7"/>
  <c r="Q2140" i="7"/>
  <c r="Q2139" i="7"/>
  <c r="Q2138" i="7"/>
  <c r="Q2137" i="7"/>
  <c r="Q2136" i="7"/>
  <c r="Q2135" i="7"/>
  <c r="Q2134" i="7"/>
  <c r="Q2133" i="7"/>
  <c r="Q2132" i="7"/>
  <c r="Q2131" i="7"/>
  <c r="Q2130" i="7"/>
  <c r="Q2129" i="7"/>
  <c r="Q2128" i="7"/>
  <c r="Q2127" i="7"/>
  <c r="Q2126" i="7"/>
  <c r="Q2125" i="7"/>
  <c r="Q2124" i="7"/>
  <c r="Q2123" i="7"/>
  <c r="Q2122" i="7"/>
  <c r="Q2121" i="7"/>
  <c r="Q2120" i="7"/>
  <c r="Q2119" i="7"/>
  <c r="Q2118" i="7"/>
  <c r="Q2117" i="7"/>
  <c r="Q2116" i="7"/>
  <c r="Q2115" i="7"/>
  <c r="Q2114" i="7"/>
  <c r="Q2113" i="7"/>
  <c r="Q2112" i="7"/>
  <c r="Q2111" i="7"/>
  <c r="Q2110" i="7"/>
  <c r="Q2109" i="7"/>
  <c r="Q2107" i="7"/>
  <c r="Q2106" i="7"/>
  <c r="Q2105" i="7"/>
  <c r="Q2104" i="7"/>
  <c r="Q2103" i="7"/>
  <c r="Q2102" i="7"/>
  <c r="Q2101" i="7"/>
  <c r="Q2100" i="7"/>
  <c r="Q2099" i="7"/>
  <c r="Q2098" i="7"/>
  <c r="Q2097" i="7"/>
  <c r="Q2096" i="7"/>
  <c r="Q2095" i="7"/>
  <c r="Q2094" i="7"/>
  <c r="Q2093" i="7"/>
  <c r="Q2092" i="7"/>
  <c r="Q2091" i="7"/>
  <c r="Q2090" i="7"/>
  <c r="Q2089" i="7"/>
  <c r="Q2088" i="7"/>
  <c r="Q2087" i="7"/>
  <c r="Q2086" i="7"/>
  <c r="Q2085" i="7"/>
  <c r="Q2084" i="7"/>
  <c r="Q2083" i="7"/>
  <c r="Q2082" i="7"/>
  <c r="Q2081" i="7"/>
  <c r="Q2080" i="7"/>
  <c r="Q2079" i="7"/>
  <c r="Q2078" i="7"/>
  <c r="Q2077" i="7"/>
  <c r="Q2076" i="7"/>
  <c r="Q2075" i="7"/>
  <c r="Q2074" i="7"/>
  <c r="Q2073" i="7"/>
  <c r="Q2072" i="7"/>
  <c r="Q2071" i="7"/>
  <c r="Q2070" i="7"/>
  <c r="Q2069" i="7"/>
  <c r="Q2068" i="7"/>
  <c r="Q2067" i="7"/>
  <c r="Q2066" i="7"/>
  <c r="Q2065" i="7"/>
  <c r="Q2064" i="7"/>
  <c r="Q2063" i="7"/>
  <c r="Q2062" i="7"/>
  <c r="Q2061" i="7"/>
  <c r="Q2060" i="7"/>
  <c r="Q2059" i="7"/>
  <c r="Q2057" i="7"/>
  <c r="Q2056" i="7"/>
  <c r="Q2055" i="7"/>
  <c r="Q2054" i="7"/>
  <c r="Q2053" i="7"/>
  <c r="Q2052" i="7"/>
  <c r="Q2051" i="7"/>
  <c r="Q2050" i="7"/>
  <c r="Q2049" i="7"/>
  <c r="Q2048" i="7"/>
  <c r="Q2047" i="7"/>
  <c r="Q2046" i="7"/>
  <c r="Q2045" i="7"/>
  <c r="Q2044" i="7"/>
  <c r="Q2043" i="7"/>
  <c r="Q2042" i="7"/>
  <c r="Q2041" i="7"/>
  <c r="Q2040" i="7"/>
  <c r="Q2039" i="7"/>
  <c r="Q2038" i="7"/>
  <c r="Q2037" i="7"/>
  <c r="Q2036" i="7"/>
  <c r="Q2035" i="7"/>
  <c r="Q2034" i="7"/>
  <c r="Q2033" i="7"/>
  <c r="Q2032" i="7"/>
  <c r="Q2031" i="7"/>
  <c r="Q2030" i="7"/>
  <c r="Q2029" i="7"/>
  <c r="Q2028" i="7"/>
  <c r="Q2027" i="7"/>
  <c r="Q2026" i="7"/>
  <c r="Q2025" i="7"/>
  <c r="Q2024" i="7"/>
  <c r="Q2023" i="7"/>
  <c r="Q2022" i="7"/>
  <c r="Q2021" i="7"/>
  <c r="Q2020" i="7"/>
  <c r="Q2019" i="7"/>
  <c r="Q2018" i="7"/>
  <c r="Q2017" i="7"/>
  <c r="Q2016" i="7"/>
  <c r="Q2015" i="7"/>
  <c r="Q2014" i="7"/>
  <c r="Q2013" i="7"/>
  <c r="Q2012" i="7"/>
  <c r="Q2011" i="7"/>
  <c r="Q2010" i="7"/>
  <c r="Q2009" i="7"/>
  <c r="Q2008" i="7"/>
  <c r="Q2007" i="7"/>
  <c r="Q2006" i="7"/>
  <c r="Q2005" i="7"/>
  <c r="Q2004" i="7"/>
  <c r="Q2003" i="7"/>
  <c r="Q2002" i="7"/>
  <c r="Q2001" i="7"/>
  <c r="Q2000" i="7"/>
  <c r="Q1999" i="7"/>
  <c r="Q1998" i="7"/>
  <c r="Q1997" i="7"/>
  <c r="Q1996" i="7"/>
  <c r="Q1995" i="7"/>
  <c r="Q1994" i="7"/>
  <c r="Q1993" i="7"/>
  <c r="Q1992" i="7"/>
  <c r="Q1991" i="7"/>
  <c r="Q1990" i="7"/>
  <c r="Q1988" i="7"/>
  <c r="Q1987" i="7"/>
  <c r="Q1986" i="7"/>
  <c r="Q1985" i="7"/>
  <c r="Q1984" i="7"/>
  <c r="Q1983" i="7"/>
  <c r="Q1982" i="7"/>
  <c r="Q1981" i="7"/>
  <c r="Q1980" i="7"/>
  <c r="Q1979" i="7"/>
  <c r="Q1978" i="7"/>
  <c r="Q1977" i="7"/>
  <c r="Q1976" i="7"/>
  <c r="Q1975" i="7"/>
  <c r="Q1974" i="7"/>
  <c r="Q1973" i="7"/>
  <c r="Q1972" i="7"/>
  <c r="Q1971" i="7"/>
  <c r="Q1970" i="7"/>
  <c r="Q1969" i="7"/>
  <c r="Q1968" i="7"/>
  <c r="Q1967" i="7"/>
  <c r="Q1966" i="7"/>
  <c r="Q1965" i="7"/>
  <c r="Q1964" i="7"/>
  <c r="Q1963" i="7"/>
  <c r="Q1962" i="7"/>
  <c r="Q1961" i="7"/>
  <c r="Q1960" i="7"/>
  <c r="Q1959" i="7"/>
  <c r="Q1958" i="7"/>
  <c r="Q1957" i="7"/>
  <c r="Q1956" i="7"/>
  <c r="Q1955" i="7"/>
  <c r="Q1954" i="7"/>
  <c r="Q1953" i="7"/>
  <c r="Q1952" i="7"/>
  <c r="Q1951" i="7"/>
  <c r="Q1950" i="7"/>
  <c r="Q1949" i="7"/>
  <c r="Q1948" i="7"/>
  <c r="Q1947" i="7"/>
  <c r="Q1946" i="7"/>
  <c r="Q1945" i="7"/>
  <c r="Q1944" i="7"/>
  <c r="Q1943" i="7"/>
  <c r="Q1942" i="7"/>
  <c r="Q1941" i="7"/>
  <c r="Q1940" i="7"/>
  <c r="Q1939" i="7"/>
  <c r="Q1938" i="7"/>
  <c r="Q1937" i="7"/>
  <c r="Q1936" i="7"/>
  <c r="Q1935" i="7"/>
  <c r="Q1934" i="7"/>
  <c r="Q1933" i="7"/>
  <c r="Q1932" i="7"/>
  <c r="Q1931" i="7"/>
  <c r="Q1930" i="7"/>
  <c r="Q1929" i="7"/>
  <c r="Q1928" i="7"/>
  <c r="Q1927" i="7"/>
  <c r="Q1926" i="7"/>
  <c r="Q1925" i="7"/>
  <c r="Q1924" i="7"/>
  <c r="Q1923" i="7"/>
  <c r="Q1922" i="7"/>
  <c r="Q1921" i="7"/>
  <c r="Q1920" i="7"/>
  <c r="Q1919" i="7"/>
  <c r="Q1918" i="7"/>
  <c r="Q1917" i="7"/>
  <c r="Q1916" i="7"/>
  <c r="Q1915" i="7"/>
  <c r="Q1914" i="7"/>
  <c r="Q1913" i="7"/>
  <c r="Q1912" i="7"/>
  <c r="Q1911" i="7"/>
  <c r="Q1910" i="7"/>
  <c r="Q1909" i="7"/>
  <c r="Q1908" i="7"/>
  <c r="Q1907" i="7"/>
  <c r="Q1906" i="7"/>
  <c r="Q1905" i="7"/>
  <c r="Q1904" i="7"/>
  <c r="Q1903" i="7"/>
  <c r="Q1902" i="7"/>
  <c r="Q1901" i="7"/>
  <c r="Q1900" i="7"/>
  <c r="Q1899" i="7"/>
  <c r="Q1898" i="7"/>
  <c r="Q1897" i="7"/>
  <c r="Q1896" i="7"/>
  <c r="Q1895" i="7"/>
  <c r="Q1894" i="7"/>
  <c r="Q1893" i="7"/>
  <c r="Q1892" i="7"/>
  <c r="Q1891" i="7"/>
  <c r="Q1890" i="7"/>
  <c r="Q1889" i="7"/>
  <c r="Q1888" i="7"/>
  <c r="Q1887" i="7"/>
  <c r="Q1886" i="7"/>
  <c r="Q1885" i="7"/>
  <c r="Q1884" i="7"/>
  <c r="Q1883" i="7"/>
  <c r="Q1882" i="7"/>
  <c r="Q1881" i="7"/>
  <c r="Q1880" i="7"/>
  <c r="Q1879" i="7"/>
  <c r="Q1878" i="7"/>
  <c r="Q1877" i="7"/>
  <c r="Q1876" i="7"/>
  <c r="Q1875" i="7"/>
  <c r="Q1874" i="7"/>
  <c r="Q1873" i="7"/>
  <c r="Q1872" i="7"/>
  <c r="Q1871" i="7"/>
  <c r="Q1870" i="7"/>
  <c r="Q1869" i="7"/>
  <c r="Q1868" i="7"/>
  <c r="Q1867" i="7"/>
  <c r="Q1866" i="7"/>
  <c r="Q1865" i="7"/>
  <c r="Q1864" i="7"/>
  <c r="Q1863" i="7"/>
  <c r="Q1862" i="7"/>
  <c r="Q1861" i="7"/>
  <c r="Q1860" i="7"/>
  <c r="Q1859" i="7"/>
  <c r="Q1858" i="7"/>
  <c r="Q1857" i="7"/>
  <c r="Q1856" i="7"/>
  <c r="Q1855" i="7"/>
  <c r="Q1854" i="7"/>
  <c r="Q1853" i="7"/>
  <c r="Q1852" i="7"/>
  <c r="Q1851" i="7"/>
  <c r="Q1850" i="7"/>
  <c r="Q1849" i="7"/>
  <c r="Q1848" i="7"/>
  <c r="Q1847" i="7"/>
  <c r="Q1846" i="7"/>
  <c r="Q1845" i="7"/>
  <c r="Q1844" i="7"/>
  <c r="Q1843" i="7"/>
  <c r="Q1842" i="7"/>
  <c r="Q1841" i="7"/>
  <c r="Q1840" i="7"/>
  <c r="Q1839" i="7"/>
  <c r="Q1838" i="7"/>
  <c r="Q1837" i="7"/>
  <c r="Q1836" i="7"/>
  <c r="Q1835" i="7"/>
  <c r="Q1834" i="7"/>
  <c r="Q1833" i="7"/>
  <c r="Q1832" i="7"/>
  <c r="Q1831" i="7"/>
  <c r="Q1830" i="7"/>
  <c r="Q1829" i="7"/>
  <c r="Q1828" i="7"/>
  <c r="Q1827" i="7"/>
  <c r="Q1826" i="7"/>
  <c r="Q1825" i="7"/>
  <c r="Q1824" i="7"/>
  <c r="Q1823" i="7"/>
  <c r="Q1822" i="7"/>
  <c r="Q1821" i="7"/>
  <c r="Q1820" i="7"/>
  <c r="Q1819" i="7"/>
  <c r="Q1818" i="7"/>
  <c r="Q1817" i="7"/>
  <c r="Q1816" i="7"/>
  <c r="Q1815" i="7"/>
  <c r="Q1814" i="7"/>
  <c r="Q1813" i="7"/>
  <c r="Q1812" i="7"/>
  <c r="Q1811" i="7"/>
  <c r="Q1810" i="7"/>
  <c r="Q1809" i="7"/>
  <c r="Q1808" i="7"/>
  <c r="Q1807" i="7"/>
  <c r="Q1806" i="7"/>
  <c r="Q1805" i="7"/>
  <c r="Q1804" i="7"/>
  <c r="Q1803" i="7"/>
  <c r="Q1802" i="7"/>
  <c r="Q1801" i="7"/>
  <c r="Q1800" i="7"/>
  <c r="Q1799" i="7"/>
  <c r="Q1798" i="7"/>
  <c r="Q1797" i="7"/>
  <c r="Q1796" i="7"/>
  <c r="Q1795" i="7"/>
  <c r="Q1794" i="7"/>
  <c r="Q1793" i="7"/>
  <c r="Q1792" i="7"/>
  <c r="Q1791" i="7"/>
  <c r="Q1790" i="7"/>
  <c r="Q1789" i="7"/>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Q1760" i="7"/>
  <c r="Q1759" i="7"/>
  <c r="Q1758" i="7"/>
  <c r="Q1757" i="7"/>
  <c r="Q1756" i="7"/>
  <c r="Q1755" i="7"/>
  <c r="Q1754" i="7"/>
  <c r="Q1753" i="7"/>
  <c r="Q1752" i="7"/>
  <c r="Q1751" i="7"/>
  <c r="Q1750" i="7"/>
  <c r="Q1749" i="7"/>
  <c r="Q1748" i="7"/>
  <c r="Q1747" i="7"/>
  <c r="Q1746" i="7"/>
  <c r="Q1744" i="7"/>
  <c r="Q1743" i="7"/>
  <c r="Q1742" i="7"/>
  <c r="Q1741" i="7"/>
  <c r="Q1740" i="7"/>
  <c r="Q1739" i="7"/>
  <c r="Q1738" i="7"/>
  <c r="Q1737" i="7"/>
  <c r="Q1736" i="7"/>
  <c r="Q1735" i="7"/>
  <c r="Q1734" i="7"/>
  <c r="Q1733" i="7"/>
  <c r="Q1732" i="7"/>
  <c r="Q1731" i="7"/>
  <c r="Q1730" i="7"/>
  <c r="Q1729" i="7"/>
  <c r="Q1728" i="7"/>
  <c r="Q1727" i="7"/>
  <c r="Q1726" i="7"/>
  <c r="Q1725" i="7"/>
  <c r="Q1724" i="7"/>
  <c r="Q1723" i="7"/>
  <c r="Q1722" i="7"/>
  <c r="Q1721" i="7"/>
  <c r="Q1720" i="7"/>
  <c r="Q1719" i="7"/>
  <c r="Q1718" i="7"/>
  <c r="Q1717" i="7"/>
  <c r="Q1716" i="7"/>
  <c r="Q1715" i="7"/>
  <c r="Q1714" i="7"/>
  <c r="Q1713" i="7"/>
  <c r="Q1712" i="7"/>
  <c r="Q1711" i="7"/>
  <c r="Q1710" i="7"/>
  <c r="Q1709" i="7"/>
  <c r="Q1708" i="7"/>
  <c r="Q1707" i="7"/>
  <c r="Q1706" i="7"/>
  <c r="Q1705" i="7"/>
  <c r="Q1704" i="7"/>
  <c r="Q1703" i="7"/>
  <c r="Q1702" i="7"/>
  <c r="Q1701" i="7"/>
  <c r="Q1700" i="7"/>
  <c r="Q1699" i="7"/>
  <c r="Q1698" i="7"/>
  <c r="Q1697" i="7"/>
  <c r="Q1696" i="7"/>
  <c r="Q1695" i="7"/>
  <c r="Q1694" i="7"/>
  <c r="Q1693" i="7"/>
  <c r="Q1692" i="7"/>
  <c r="Q1691" i="7"/>
  <c r="Q1690" i="7"/>
  <c r="Q1689" i="7"/>
  <c r="Q1688" i="7"/>
  <c r="Q1687" i="7"/>
  <c r="Q1686" i="7"/>
  <c r="Q1685" i="7"/>
  <c r="Q1684" i="7"/>
  <c r="Q1683" i="7"/>
  <c r="Q1682" i="7"/>
  <c r="Q1681" i="7"/>
  <c r="Q1680" i="7"/>
  <c r="Q1679" i="7"/>
  <c r="Q1678" i="7"/>
  <c r="Q1677" i="7"/>
  <c r="Q1676" i="7"/>
  <c r="Q1675" i="7"/>
  <c r="Q1674" i="7"/>
  <c r="Q1673" i="7"/>
  <c r="Q1672" i="7"/>
  <c r="Q1671" i="7"/>
  <c r="Q1670" i="7"/>
  <c r="Q1669" i="7"/>
  <c r="Q1668" i="7"/>
  <c r="Q1667" i="7"/>
  <c r="Q1666" i="7"/>
  <c r="Q1665" i="7"/>
  <c r="Q1664" i="7"/>
  <c r="Q1663" i="7"/>
  <c r="Q1662" i="7"/>
  <c r="Q1661" i="7"/>
  <c r="Q1660" i="7"/>
  <c r="Q1659" i="7"/>
  <c r="Q1658" i="7"/>
  <c r="Q1657" i="7"/>
  <c r="Q1656" i="7"/>
  <c r="Q1655" i="7"/>
  <c r="Q1654" i="7"/>
  <c r="Q1653" i="7"/>
  <c r="Q1652" i="7"/>
  <c r="Q1651" i="7"/>
  <c r="Q1650" i="7"/>
  <c r="Q1649" i="7"/>
  <c r="Q1648" i="7"/>
  <c r="Q1647" i="7"/>
  <c r="Q1646" i="7"/>
  <c r="Q1645" i="7"/>
  <c r="Q1644" i="7"/>
  <c r="Q1643" i="7"/>
  <c r="Q1642" i="7"/>
  <c r="Q1641" i="7"/>
  <c r="Q1640" i="7"/>
  <c r="Q1639" i="7"/>
  <c r="Q1638" i="7"/>
  <c r="Q1637" i="7"/>
  <c r="Q1636" i="7"/>
  <c r="Q1635" i="7"/>
  <c r="Q1634" i="7"/>
  <c r="Q1633" i="7"/>
  <c r="Q1632" i="7"/>
  <c r="Q1631" i="7"/>
  <c r="Q1630" i="7"/>
  <c r="Q1629" i="7"/>
  <c r="Q1628" i="7"/>
  <c r="Q1627" i="7"/>
  <c r="Q1626" i="7"/>
  <c r="Q1625" i="7"/>
  <c r="Q1624" i="7"/>
  <c r="Q1623" i="7"/>
  <c r="Q1622" i="7"/>
  <c r="Q1621" i="7"/>
  <c r="Q1620" i="7"/>
  <c r="Q1619" i="7"/>
  <c r="Q1618" i="7"/>
  <c r="Q1617" i="7"/>
  <c r="Q1616" i="7"/>
  <c r="Q1615" i="7"/>
  <c r="Q1614" i="7"/>
  <c r="Q1613" i="7"/>
  <c r="Q1612" i="7"/>
  <c r="Q1611" i="7"/>
  <c r="Q1610" i="7"/>
  <c r="Q1609" i="7"/>
  <c r="Q1608" i="7"/>
  <c r="Q1607" i="7"/>
  <c r="Q1606" i="7"/>
  <c r="Q1605" i="7"/>
  <c r="Q1604" i="7"/>
  <c r="Q1603" i="7"/>
  <c r="Q1602" i="7"/>
  <c r="Q1601" i="7"/>
  <c r="Q1600" i="7"/>
  <c r="Q1599" i="7"/>
  <c r="Q1598" i="7"/>
  <c r="Q1597" i="7"/>
  <c r="Q1596" i="7"/>
  <c r="Q1595" i="7"/>
  <c r="Q1594" i="7"/>
  <c r="Q1593" i="7"/>
  <c r="Q1592" i="7"/>
  <c r="Q1591" i="7"/>
  <c r="Q1590" i="7"/>
  <c r="Q1589" i="7"/>
  <c r="Q1588" i="7"/>
  <c r="Q1587" i="7"/>
  <c r="Q1586" i="7"/>
  <c r="Q1585" i="7"/>
  <c r="Q1584" i="7"/>
  <c r="Q1583" i="7"/>
  <c r="Q1582" i="7"/>
  <c r="Q1581" i="7"/>
  <c r="Q1580" i="7"/>
  <c r="Q1579" i="7"/>
  <c r="Q1578" i="7"/>
  <c r="Q1577" i="7"/>
  <c r="Q1576" i="7"/>
  <c r="Q1575" i="7"/>
  <c r="Q1574" i="7"/>
  <c r="Q1573" i="7"/>
  <c r="Q1572" i="7"/>
  <c r="Q1571" i="7"/>
  <c r="Q1570" i="7"/>
  <c r="Q1569" i="7"/>
  <c r="Q1568" i="7"/>
  <c r="Q1567" i="7"/>
  <c r="Q1566" i="7"/>
  <c r="Q1565" i="7"/>
  <c r="Q1564" i="7"/>
  <c r="Q1563" i="7"/>
  <c r="Q1562" i="7"/>
  <c r="Q1561" i="7"/>
  <c r="Q1560" i="7"/>
  <c r="Q1559" i="7"/>
  <c r="Q1558" i="7"/>
  <c r="Q1557" i="7"/>
  <c r="Q1556" i="7"/>
  <c r="Q1555" i="7"/>
  <c r="Q1554" i="7"/>
  <c r="Q1553" i="7"/>
  <c r="Q1552" i="7"/>
  <c r="Q1551" i="7"/>
  <c r="Q1550" i="7"/>
  <c r="Q1549" i="7"/>
  <c r="Q1548" i="7"/>
  <c r="Q1547" i="7"/>
  <c r="Q1546" i="7"/>
  <c r="Q1545" i="7"/>
  <c r="Q1544" i="7"/>
  <c r="Q1543" i="7"/>
  <c r="Q1542" i="7"/>
  <c r="Q1541" i="7"/>
  <c r="Q1540" i="7"/>
  <c r="Q1539" i="7"/>
  <c r="Q1538" i="7"/>
  <c r="Q1537" i="7"/>
  <c r="Q1536" i="7"/>
  <c r="Q1535" i="7"/>
  <c r="Q1534" i="7"/>
  <c r="Q1533" i="7"/>
  <c r="Q1532" i="7"/>
  <c r="Q1531" i="7"/>
  <c r="Q1530" i="7"/>
  <c r="Q1529" i="7"/>
  <c r="Q1528" i="7"/>
  <c r="Q1527" i="7"/>
  <c r="Q1526" i="7"/>
  <c r="Q1525" i="7"/>
  <c r="Q1524" i="7"/>
  <c r="Q1523" i="7"/>
  <c r="Q1522" i="7"/>
  <c r="Q1521" i="7"/>
  <c r="Q1520" i="7"/>
  <c r="Q1519" i="7"/>
  <c r="Q1518" i="7"/>
  <c r="Q1517" i="7"/>
  <c r="Q1516" i="7"/>
  <c r="Q1515" i="7"/>
  <c r="Q1514" i="7"/>
  <c r="Q1513" i="7"/>
  <c r="Q1512" i="7"/>
  <c r="Q1511" i="7"/>
  <c r="Q1510" i="7"/>
  <c r="Q1509" i="7"/>
  <c r="Q1508" i="7"/>
  <c r="Q1507" i="7"/>
  <c r="Q1506" i="7"/>
  <c r="Q1505" i="7"/>
  <c r="Q1504" i="7"/>
  <c r="Q1503" i="7"/>
  <c r="Q1502" i="7"/>
  <c r="Q1501" i="7"/>
  <c r="Q1500" i="7"/>
  <c r="Q1499" i="7"/>
  <c r="Q1498" i="7"/>
  <c r="Q1497" i="7"/>
  <c r="Q1496" i="7"/>
  <c r="Q1495" i="7"/>
  <c r="Q1494" i="7"/>
  <c r="Q1493" i="7"/>
  <c r="Q1492" i="7"/>
  <c r="Q1491" i="7"/>
  <c r="Q1490" i="7"/>
  <c r="Q1489" i="7"/>
  <c r="Q1488" i="7"/>
  <c r="Q1487" i="7"/>
  <c r="Q1486" i="7"/>
  <c r="Q1485" i="7"/>
  <c r="Q1484" i="7"/>
  <c r="Q1483" i="7"/>
  <c r="Q1482" i="7"/>
  <c r="Q1481" i="7"/>
  <c r="Q1480" i="7"/>
  <c r="Q1479" i="7"/>
  <c r="Q1478" i="7"/>
  <c r="Q1477" i="7"/>
  <c r="Q1476" i="7"/>
  <c r="Q1475" i="7"/>
  <c r="Q1474" i="7"/>
  <c r="Q1473" i="7"/>
  <c r="Q1472" i="7"/>
  <c r="Q1471" i="7"/>
  <c r="Q1470" i="7"/>
  <c r="Q1469" i="7"/>
  <c r="Q1468" i="7"/>
  <c r="Q1467" i="7"/>
  <c r="Q1466" i="7"/>
  <c r="Q1465" i="7"/>
  <c r="Q1464" i="7"/>
  <c r="Q1463" i="7"/>
  <c r="Q1462" i="7"/>
  <c r="Q1461" i="7"/>
  <c r="Q1460" i="7"/>
  <c r="Q1459" i="7"/>
  <c r="Q1458" i="7"/>
  <c r="Q1457" i="7"/>
  <c r="Q1456" i="7"/>
  <c r="Q1455" i="7"/>
  <c r="Q1454" i="7"/>
  <c r="Q1453" i="7"/>
  <c r="Q1452" i="7"/>
  <c r="Q1451" i="7"/>
  <c r="Q1450" i="7"/>
  <c r="Q1449" i="7"/>
  <c r="Q1448" i="7"/>
  <c r="Q1447" i="7"/>
  <c r="Q1446" i="7"/>
  <c r="Q1445" i="7"/>
  <c r="Q1444" i="7"/>
  <c r="Q1443" i="7"/>
  <c r="Q1442" i="7"/>
  <c r="Q1441" i="7"/>
  <c r="Q1440" i="7"/>
  <c r="Q1439" i="7"/>
  <c r="Q1438" i="7"/>
  <c r="Q1437" i="7"/>
  <c r="Q1436" i="7"/>
  <c r="Q1435" i="7"/>
  <c r="Q1434" i="7"/>
  <c r="Q1433" i="7"/>
  <c r="Q1432" i="7"/>
  <c r="Q1431" i="7"/>
  <c r="Q1430" i="7"/>
  <c r="Q1429" i="7"/>
  <c r="Q1428" i="7"/>
  <c r="Q1427" i="7"/>
  <c r="Q1426" i="7"/>
  <c r="Q1425" i="7"/>
  <c r="Q1424" i="7"/>
  <c r="Q1423" i="7"/>
  <c r="Q1422" i="7"/>
  <c r="Q1421" i="7"/>
  <c r="Q1420" i="7"/>
  <c r="Q1419" i="7"/>
  <c r="Q1418" i="7"/>
  <c r="Q1417" i="7"/>
  <c r="Q1416" i="7"/>
  <c r="Q1415" i="7"/>
  <c r="Q1414" i="7"/>
  <c r="Q1413" i="7"/>
  <c r="Q1412" i="7"/>
  <c r="Q1411" i="7"/>
  <c r="Q1410" i="7"/>
  <c r="Q1409" i="7"/>
  <c r="Q1408" i="7"/>
  <c r="Q1407" i="7"/>
  <c r="Q1406" i="7"/>
  <c r="Q1405" i="7"/>
  <c r="Q1404" i="7"/>
  <c r="Q1403" i="7"/>
  <c r="Q1402" i="7"/>
  <c r="Q1401" i="7"/>
  <c r="Q1400" i="7"/>
  <c r="Q1399" i="7"/>
  <c r="Q1398" i="7"/>
  <c r="Q1397" i="7"/>
  <c r="Q1396" i="7"/>
  <c r="Q1395" i="7"/>
  <c r="Q1394" i="7"/>
  <c r="Q1393" i="7"/>
  <c r="Q1392" i="7"/>
  <c r="Q1391" i="7"/>
  <c r="Q1390" i="7"/>
  <c r="Q1389" i="7"/>
  <c r="Q1388" i="7"/>
  <c r="Q1387" i="7"/>
  <c r="Q1386" i="7"/>
  <c r="Q1385" i="7"/>
  <c r="Q1384" i="7"/>
  <c r="Q1383" i="7"/>
  <c r="Q1382" i="7"/>
  <c r="Q1381" i="7"/>
  <c r="Q1380" i="7"/>
  <c r="Q1379" i="7"/>
  <c r="Q1378" i="7"/>
  <c r="Q1377" i="7"/>
  <c r="Q1376" i="7"/>
  <c r="Q1375" i="7"/>
  <c r="Q1374" i="7"/>
  <c r="Q1373" i="7"/>
  <c r="Q1372" i="7"/>
  <c r="Q1371" i="7"/>
  <c r="Q1370" i="7"/>
  <c r="Q1369" i="7"/>
  <c r="Q1368" i="7"/>
  <c r="Q1367" i="7"/>
  <c r="Q1366" i="7"/>
  <c r="Q1365" i="7"/>
  <c r="Q1364" i="7"/>
  <c r="Q1363" i="7"/>
  <c r="Q1362" i="7"/>
  <c r="Q1361" i="7"/>
  <c r="Q1360" i="7"/>
  <c r="Q1359" i="7"/>
  <c r="Q1358" i="7"/>
  <c r="Q1357" i="7"/>
  <c r="Q1356" i="7"/>
  <c r="Q1355" i="7"/>
  <c r="Q1354" i="7"/>
  <c r="Q1353" i="7"/>
  <c r="Q1352" i="7"/>
  <c r="Q1351" i="7"/>
  <c r="Q1350" i="7"/>
  <c r="Q1349" i="7"/>
  <c r="Q1348" i="7"/>
  <c r="Q1347" i="7"/>
  <c r="Q1346" i="7"/>
  <c r="Q1345" i="7"/>
  <c r="Q1344" i="7"/>
  <c r="Q1343" i="7"/>
  <c r="Q1342" i="7"/>
  <c r="Q1341" i="7"/>
  <c r="Q1340" i="7"/>
  <c r="Q1339" i="7"/>
  <c r="Q1338" i="7"/>
  <c r="Q1337" i="7"/>
  <c r="Q1336" i="7"/>
  <c r="Q1335" i="7"/>
  <c r="Q1334" i="7"/>
  <c r="Q1333" i="7"/>
  <c r="Q1332" i="7"/>
  <c r="Q1331" i="7"/>
  <c r="Q1330" i="7"/>
  <c r="Q1329" i="7"/>
  <c r="Q1328" i="7"/>
  <c r="Q1327" i="7"/>
  <c r="Q1326" i="7"/>
  <c r="Q1325" i="7"/>
  <c r="Q1324" i="7"/>
  <c r="Q1323" i="7"/>
  <c r="Q1322" i="7"/>
  <c r="Q1321" i="7"/>
  <c r="Q1320" i="7"/>
  <c r="Q1319" i="7"/>
  <c r="Q1318" i="7"/>
  <c r="Q1317" i="7"/>
  <c r="Q1316" i="7"/>
  <c r="Q1315" i="7"/>
  <c r="Q1314" i="7"/>
  <c r="Q1313" i="7"/>
  <c r="Q1312" i="7"/>
  <c r="Q1311" i="7"/>
  <c r="Q1310" i="7"/>
  <c r="Q1309" i="7"/>
  <c r="Q1308" i="7"/>
  <c r="Q1307" i="7"/>
  <c r="Q1306" i="7"/>
  <c r="Q1305" i="7"/>
  <c r="Q1304" i="7"/>
  <c r="Q1303" i="7"/>
  <c r="Q1302" i="7"/>
  <c r="Q1301" i="7"/>
  <c r="Q1300" i="7"/>
  <c r="Q1299" i="7"/>
  <c r="Q1298" i="7"/>
  <c r="Q1297" i="7"/>
  <c r="Q1296" i="7"/>
  <c r="Q1295" i="7"/>
  <c r="Q1294" i="7"/>
  <c r="Q1293" i="7"/>
  <c r="Q1292" i="7"/>
  <c r="Q1291" i="7"/>
  <c r="Q1290" i="7"/>
  <c r="Q1289" i="7"/>
  <c r="Q1288" i="7"/>
  <c r="Q1287" i="7"/>
  <c r="Q1286" i="7"/>
  <c r="Q1285" i="7"/>
  <c r="Q1284" i="7"/>
  <c r="Q1283" i="7"/>
  <c r="Q1282" i="7"/>
  <c r="Q1281" i="7"/>
  <c r="Q1280" i="7"/>
  <c r="Q1279" i="7"/>
  <c r="Q1278" i="7"/>
  <c r="Q1277" i="7"/>
  <c r="Q1276" i="7"/>
  <c r="Q1275" i="7"/>
  <c r="Q1274" i="7"/>
  <c r="Q1273" i="7"/>
  <c r="Q1272" i="7"/>
  <c r="Q1271" i="7"/>
  <c r="Q1270" i="7"/>
  <c r="Q1269" i="7"/>
  <c r="Q1268" i="7"/>
  <c r="Q1267" i="7"/>
  <c r="Q1266" i="7"/>
  <c r="Q1265" i="7"/>
  <c r="Q1264" i="7"/>
  <c r="Q1263" i="7"/>
  <c r="Q1262" i="7"/>
  <c r="Q1261" i="7"/>
  <c r="Q1260" i="7"/>
  <c r="Q1259" i="7"/>
  <c r="Q1258" i="7"/>
  <c r="Q1257" i="7"/>
  <c r="Q1256" i="7"/>
  <c r="Q1255" i="7"/>
  <c r="Q1254" i="7"/>
  <c r="Q1253" i="7"/>
  <c r="Q1252" i="7"/>
  <c r="Q1251" i="7"/>
  <c r="Q1250" i="7"/>
  <c r="Q1249" i="7"/>
  <c r="Q1248" i="7"/>
  <c r="Q1247" i="7"/>
  <c r="Q1246" i="7"/>
  <c r="Q1245" i="7"/>
  <c r="Q1244" i="7"/>
  <c r="Q1243" i="7"/>
  <c r="Q1242" i="7"/>
  <c r="Q1241" i="7"/>
  <c r="Q1240" i="7"/>
  <c r="Q1239" i="7"/>
  <c r="Q1238" i="7"/>
  <c r="Q1237" i="7"/>
  <c r="Q1236" i="7"/>
  <c r="Q1235" i="7"/>
  <c r="Q1234" i="7"/>
  <c r="Q1233" i="7"/>
  <c r="Q1232" i="7"/>
  <c r="Q1231" i="7"/>
  <c r="Q1230" i="7"/>
  <c r="Q1229" i="7"/>
  <c r="Q1228" i="7"/>
  <c r="Q1227" i="7"/>
  <c r="Q1226" i="7"/>
  <c r="Q1225" i="7"/>
  <c r="Q1224" i="7"/>
  <c r="Q1223" i="7"/>
  <c r="Q1222" i="7"/>
  <c r="Q1221" i="7"/>
  <c r="Q1220" i="7"/>
  <c r="Q1219" i="7"/>
  <c r="Q1218" i="7"/>
  <c r="Q1217" i="7"/>
  <c r="Q1216" i="7"/>
  <c r="Q1215" i="7"/>
  <c r="Q1214" i="7"/>
  <c r="Q1213" i="7"/>
  <c r="Q1212" i="7"/>
  <c r="Q1211" i="7"/>
  <c r="Q1210" i="7"/>
  <c r="Q1209" i="7"/>
  <c r="Q1208" i="7"/>
  <c r="Q1207" i="7"/>
  <c r="Q1206" i="7"/>
  <c r="Q1205" i="7"/>
  <c r="Q1204" i="7"/>
  <c r="Q1203" i="7"/>
  <c r="Q1202" i="7"/>
  <c r="Q1201" i="7"/>
  <c r="Q1200" i="7"/>
  <c r="Q1199" i="7"/>
  <c r="Q1198" i="7"/>
  <c r="Q1197" i="7"/>
  <c r="Q1196" i="7"/>
  <c r="Q1195" i="7"/>
  <c r="Q1194" i="7"/>
  <c r="Q1193" i="7"/>
  <c r="Q1192" i="7"/>
  <c r="Q1191" i="7"/>
  <c r="Q1190" i="7"/>
  <c r="Q1189" i="7"/>
  <c r="Q1188" i="7"/>
  <c r="Q1187" i="7"/>
  <c r="Q1186" i="7"/>
  <c r="Q1185" i="7"/>
  <c r="Q1184" i="7"/>
  <c r="Q1183" i="7"/>
  <c r="Q1182" i="7"/>
  <c r="Q1181" i="7"/>
  <c r="Q1180" i="7"/>
  <c r="Q1179" i="7"/>
  <c r="Q1178" i="7"/>
  <c r="Q1177" i="7"/>
  <c r="Q1176" i="7"/>
  <c r="Q1175" i="7"/>
  <c r="Q1174" i="7"/>
  <c r="Q1173" i="7"/>
  <c r="Q1172" i="7"/>
  <c r="Q1171" i="7"/>
  <c r="Q1170" i="7"/>
  <c r="Q1169" i="7"/>
  <c r="Q1168" i="7"/>
  <c r="Q1167" i="7"/>
  <c r="Q1166" i="7"/>
  <c r="Q1165" i="7"/>
  <c r="Q1164" i="7"/>
  <c r="Q1163" i="7"/>
  <c r="Q1162" i="7"/>
  <c r="Q1161" i="7"/>
  <c r="Q1160" i="7"/>
  <c r="Q1158" i="7"/>
  <c r="Q1157" i="7"/>
  <c r="Q1156" i="7"/>
  <c r="Q1155" i="7"/>
  <c r="Q1154" i="7"/>
  <c r="Q1153" i="7"/>
  <c r="Q1152" i="7"/>
  <c r="Q1151" i="7"/>
  <c r="Q1150" i="7"/>
  <c r="Q1149" i="7"/>
  <c r="Q1148" i="7"/>
  <c r="Q1147" i="7"/>
  <c r="Q1146" i="7"/>
  <c r="Q1145" i="7"/>
  <c r="Q1144" i="7"/>
  <c r="Q1143" i="7"/>
  <c r="Q1142" i="7"/>
  <c r="Q1141" i="7"/>
  <c r="Q1139" i="7"/>
  <c r="Q1138" i="7"/>
  <c r="Q1137" i="7"/>
  <c r="Q1136" i="7"/>
  <c r="Q1135" i="7"/>
  <c r="Q1134" i="7"/>
  <c r="Q1133" i="7"/>
  <c r="Q1132" i="7"/>
  <c r="Q1131" i="7"/>
  <c r="Q1130" i="7"/>
  <c r="Q1129" i="7"/>
  <c r="Q1128" i="7"/>
  <c r="Q1127" i="7"/>
  <c r="Q1126" i="7"/>
  <c r="Q1125" i="7"/>
  <c r="Q1124" i="7"/>
  <c r="Q1123" i="7"/>
  <c r="Q1122" i="7"/>
  <c r="Q1121" i="7"/>
  <c r="Q1120" i="7"/>
  <c r="Q1119" i="7"/>
  <c r="Q1118" i="7"/>
  <c r="Q1117" i="7"/>
  <c r="Q1116" i="7"/>
  <c r="Q1115" i="7"/>
  <c r="Q1114" i="7"/>
  <c r="Q1113" i="7"/>
  <c r="Q1112" i="7"/>
  <c r="Q1111" i="7"/>
  <c r="Q1110" i="7"/>
  <c r="Q1106" i="7"/>
  <c r="Q790" i="7"/>
  <c r="Q1109" i="7"/>
  <c r="Q1108" i="7"/>
  <c r="Q1107" i="7"/>
  <c r="Q1105" i="7"/>
  <c r="Q1104" i="7"/>
  <c r="Q1103" i="7"/>
  <c r="Q1102" i="7"/>
  <c r="Q1101" i="7"/>
  <c r="Q1100" i="7"/>
  <c r="Q1099" i="7"/>
  <c r="Q1098" i="7"/>
  <c r="Q1097" i="7"/>
  <c r="Q1096" i="7"/>
  <c r="Q1095" i="7"/>
  <c r="Q1094" i="7"/>
  <c r="Q1093" i="7"/>
  <c r="Q1092" i="7"/>
  <c r="Q1091" i="7"/>
  <c r="Q1090" i="7"/>
  <c r="Q1089" i="7"/>
  <c r="Q1088" i="7"/>
  <c r="Q1087" i="7"/>
  <c r="Q1086" i="7"/>
  <c r="Q1085" i="7"/>
  <c r="Q1084" i="7"/>
  <c r="Q1083" i="7"/>
  <c r="Q1082" i="7"/>
  <c r="Q1081" i="7"/>
  <c r="Q1080" i="7"/>
  <c r="Q1079" i="7"/>
  <c r="Q1078" i="7"/>
  <c r="Q1077" i="7"/>
  <c r="Q1076" i="7"/>
  <c r="Q1075" i="7"/>
  <c r="Q1074" i="7"/>
  <c r="Q1073" i="7"/>
  <c r="Q1072" i="7"/>
  <c r="Q1071" i="7"/>
  <c r="Q1070" i="7"/>
  <c r="Q1069" i="7"/>
  <c r="Q1068" i="7"/>
  <c r="Q1067" i="7"/>
  <c r="Q1066" i="7"/>
  <c r="Q1065" i="7"/>
  <c r="Q1064" i="7"/>
  <c r="Q1063" i="7"/>
  <c r="Q1062" i="7"/>
  <c r="Q1061" i="7"/>
  <c r="Q1060" i="7"/>
  <c r="Q1059" i="7"/>
  <c r="Q1058" i="7"/>
  <c r="Q1057" i="7"/>
  <c r="Q1056" i="7"/>
  <c r="Q1055" i="7"/>
  <c r="Q1054" i="7"/>
  <c r="Q1053" i="7"/>
  <c r="Q1052" i="7"/>
  <c r="Q1051" i="7"/>
  <c r="Q1050" i="7"/>
  <c r="Q1049" i="7"/>
  <c r="Q1048" i="7"/>
  <c r="Q1047" i="7"/>
  <c r="Q1046" i="7"/>
  <c r="Q1045" i="7"/>
  <c r="Q1044" i="7"/>
  <c r="Q1043" i="7"/>
  <c r="Q1042" i="7"/>
  <c r="Q1041" i="7"/>
  <c r="Q1040" i="7"/>
  <c r="Q1039" i="7"/>
  <c r="Q1038" i="7"/>
  <c r="Q1037" i="7"/>
  <c r="Q1036" i="7"/>
  <c r="Q1035" i="7"/>
  <c r="Q1034" i="7"/>
  <c r="Q1033" i="7"/>
  <c r="Q1032" i="7"/>
  <c r="Q1031" i="7"/>
  <c r="Q1030" i="7"/>
  <c r="Q1029" i="7"/>
  <c r="Q1028" i="7"/>
  <c r="Q1027" i="7"/>
  <c r="Q1026" i="7"/>
  <c r="Q1025" i="7"/>
  <c r="Q1024" i="7"/>
  <c r="Q1023" i="7"/>
  <c r="Q1022" i="7"/>
  <c r="Q1021" i="7"/>
  <c r="Q1020" i="7"/>
  <c r="Q1019" i="7"/>
  <c r="Q1018" i="7"/>
  <c r="Q1017" i="7"/>
  <c r="Q1016" i="7"/>
  <c r="Q1015" i="7"/>
  <c r="Q1014" i="7"/>
  <c r="Q1013" i="7"/>
  <c r="Q1012" i="7"/>
  <c r="Q1011" i="7"/>
  <c r="Q1010" i="7"/>
  <c r="Q1009" i="7"/>
  <c r="Q1008" i="7"/>
  <c r="Q1007" i="7"/>
  <c r="Q1006" i="7"/>
  <c r="Q1005" i="7"/>
  <c r="Q1004" i="7"/>
  <c r="Q1003" i="7"/>
  <c r="Q1002" i="7"/>
  <c r="Q1001" i="7"/>
  <c r="Q1000" i="7"/>
  <c r="Q999" i="7"/>
  <c r="Q998" i="7"/>
  <c r="Q997" i="7"/>
  <c r="Q996" i="7"/>
  <c r="Q995" i="7"/>
  <c r="Q994" i="7"/>
  <c r="Q993" i="7"/>
  <c r="Q992" i="7"/>
  <c r="Q991" i="7"/>
  <c r="Q990" i="7"/>
  <c r="Q989" i="7"/>
  <c r="Q988" i="7"/>
  <c r="Q987" i="7"/>
  <c r="Q986" i="7"/>
  <c r="Q985" i="7"/>
  <c r="Q984" i="7"/>
  <c r="Q983" i="7"/>
  <c r="Q982" i="7"/>
  <c r="Q981" i="7"/>
  <c r="Q980" i="7"/>
  <c r="Q979" i="7"/>
  <c r="Q978" i="7"/>
  <c r="Q977" i="7"/>
  <c r="Q976" i="7"/>
  <c r="Q975" i="7"/>
  <c r="Q974" i="7"/>
  <c r="Q973" i="7"/>
  <c r="Q972" i="7"/>
  <c r="Q971" i="7"/>
  <c r="Q970" i="7"/>
  <c r="Q969" i="7"/>
  <c r="Q968" i="7"/>
  <c r="Q967" i="7"/>
  <c r="Q966" i="7"/>
  <c r="Q965" i="7"/>
  <c r="Q964" i="7"/>
  <c r="Q963" i="7"/>
  <c r="Q962" i="7"/>
  <c r="Q961" i="7"/>
  <c r="Q960" i="7"/>
  <c r="Q959" i="7"/>
  <c r="Q958" i="7"/>
  <c r="Q957" i="7"/>
  <c r="Q956" i="7"/>
  <c r="Q955" i="7"/>
  <c r="Q954" i="7"/>
  <c r="Q953" i="7"/>
  <c r="Q952" i="7"/>
  <c r="Q951" i="7"/>
  <c r="Q950" i="7"/>
  <c r="Q949" i="7"/>
  <c r="Q948" i="7"/>
  <c r="Q947" i="7"/>
  <c r="Q946" i="7"/>
  <c r="Q945" i="7"/>
  <c r="Q944" i="7"/>
  <c r="Q943" i="7"/>
  <c r="Q942" i="7"/>
  <c r="Q941" i="7"/>
  <c r="Q940" i="7"/>
  <c r="Q939" i="7"/>
  <c r="Q938" i="7"/>
  <c r="Q937" i="7"/>
  <c r="Q936" i="7"/>
  <c r="Q935" i="7"/>
  <c r="Q934" i="7"/>
  <c r="Q933" i="7"/>
  <c r="Q932" i="7"/>
  <c r="Q931" i="7"/>
  <c r="Q930" i="7"/>
  <c r="Q929" i="7"/>
  <c r="Q928" i="7"/>
  <c r="Q927" i="7"/>
  <c r="Q926" i="7"/>
  <c r="Q925" i="7"/>
  <c r="Q924" i="7"/>
  <c r="Q923" i="7"/>
  <c r="Q922" i="7"/>
  <c r="Q921" i="7"/>
  <c r="Q920" i="7"/>
  <c r="Q919" i="7"/>
  <c r="Q918" i="7"/>
  <c r="Q917" i="7"/>
  <c r="Q916" i="7"/>
  <c r="Q915" i="7"/>
  <c r="Q914" i="7"/>
  <c r="Q913" i="7"/>
  <c r="Q912" i="7"/>
  <c r="Q911" i="7"/>
  <c r="Q910" i="7"/>
  <c r="Q909" i="7"/>
  <c r="Q908" i="7"/>
  <c r="Q907" i="7"/>
  <c r="Q906" i="7"/>
  <c r="Q905" i="7"/>
  <c r="Q904" i="7"/>
  <c r="Q903" i="7"/>
  <c r="Q902" i="7"/>
  <c r="Q901" i="7"/>
  <c r="Q900" i="7"/>
  <c r="Q899" i="7"/>
  <c r="Q898" i="7"/>
  <c r="Q897" i="7"/>
  <c r="Q896" i="7"/>
  <c r="Q895" i="7"/>
  <c r="Q894" i="7"/>
  <c r="Q893" i="7"/>
  <c r="Q892" i="7"/>
  <c r="Q891" i="7"/>
  <c r="Q890" i="7"/>
  <c r="Q889" i="7"/>
  <c r="Q888" i="7"/>
  <c r="Q887" i="7"/>
  <c r="Q886" i="7"/>
  <c r="Q885" i="7"/>
  <c r="Q884" i="7"/>
  <c r="Q883" i="7"/>
  <c r="Q882" i="7"/>
  <c r="Q881" i="7"/>
  <c r="Q880" i="7"/>
  <c r="Q879" i="7"/>
  <c r="Q878" i="7"/>
  <c r="Q877" i="7"/>
  <c r="Q876" i="7"/>
  <c r="Q875" i="7"/>
  <c r="Q874" i="7"/>
  <c r="Q873" i="7"/>
  <c r="Q872" i="7"/>
  <c r="Q871" i="7"/>
  <c r="Q870" i="7"/>
  <c r="Q869" i="7"/>
  <c r="Q868" i="7"/>
  <c r="Q867" i="7"/>
  <c r="Q866" i="7"/>
  <c r="Q865" i="7"/>
  <c r="Q864" i="7"/>
  <c r="Q863" i="7"/>
  <c r="Q862" i="7"/>
  <c r="Q861" i="7"/>
  <c r="Q860" i="7"/>
  <c r="Q859" i="7"/>
  <c r="Q858" i="7"/>
  <c r="Q857" i="7"/>
  <c r="Q856" i="7"/>
  <c r="Q855" i="7"/>
  <c r="Q854" i="7"/>
  <c r="Q853" i="7"/>
  <c r="Q852" i="7"/>
  <c r="Q851" i="7"/>
  <c r="Q850" i="7"/>
  <c r="Q849" i="7"/>
  <c r="Q848" i="7"/>
  <c r="Q847" i="7"/>
  <c r="Q846" i="7"/>
  <c r="Q845" i="7"/>
  <c r="Q844" i="7"/>
  <c r="Q843" i="7"/>
  <c r="Q842" i="7"/>
  <c r="Q841" i="7"/>
  <c r="Q840" i="7"/>
  <c r="Q839" i="7"/>
  <c r="Q838" i="7"/>
  <c r="Q837" i="7"/>
  <c r="Q836" i="7"/>
  <c r="Q835" i="7"/>
  <c r="Q834" i="7"/>
  <c r="Q833" i="7"/>
  <c r="Q832" i="7"/>
  <c r="Q831" i="7"/>
  <c r="Q830" i="7"/>
  <c r="Q829" i="7"/>
  <c r="Q828" i="7"/>
  <c r="Q827" i="7"/>
  <c r="Q826" i="7"/>
  <c r="Q825" i="7"/>
  <c r="Q824" i="7"/>
  <c r="Q823" i="7"/>
  <c r="Q822" i="7"/>
  <c r="Q821" i="7"/>
  <c r="Q820" i="7"/>
  <c r="Q819" i="7"/>
  <c r="Q818" i="7"/>
  <c r="Q817" i="7"/>
  <c r="Q816" i="7"/>
  <c r="Q815" i="7"/>
  <c r="Q814" i="7"/>
  <c r="Q813" i="7"/>
  <c r="Q812" i="7"/>
  <c r="Q811" i="7"/>
  <c r="Q810" i="7"/>
  <c r="Q809" i="7"/>
  <c r="Q808" i="7"/>
  <c r="Q807" i="7"/>
  <c r="Q806" i="7"/>
  <c r="Q805" i="7"/>
  <c r="Q804" i="7"/>
  <c r="Q803" i="7"/>
  <c r="Q802" i="7"/>
  <c r="Q801" i="7"/>
  <c r="Q800" i="7"/>
  <c r="Q799" i="7"/>
  <c r="Q798" i="7"/>
  <c r="Q797" i="7"/>
  <c r="Q796" i="7"/>
  <c r="Q795" i="7"/>
  <c r="Q794" i="7"/>
  <c r="Q793" i="7"/>
  <c r="Q792" i="7"/>
  <c r="Q791" i="7"/>
  <c r="Q789" i="7"/>
  <c r="Q1475" i="8"/>
  <c r="Q1473" i="8" s="1"/>
  <c r="P911" i="8"/>
  <c r="Q911" i="8" s="1"/>
  <c r="P910" i="8"/>
  <c r="Q910" i="8" s="1"/>
  <c r="P909" i="8"/>
  <c r="Q909" i="8" s="1"/>
  <c r="P800" i="8"/>
  <c r="Q800" i="8" s="1"/>
  <c r="P799" i="8"/>
  <c r="Q799" i="8" s="1"/>
  <c r="P633" i="8"/>
  <c r="Q633" i="8" s="1"/>
  <c r="P612" i="8"/>
  <c r="Q612" i="8" s="1"/>
  <c r="P4385" i="7"/>
  <c r="Q4385" i="7" s="1"/>
  <c r="P4384" i="7"/>
  <c r="Q4384" i="7" s="1"/>
  <c r="Q4383" i="7"/>
  <c r="Q4382" i="7"/>
  <c r="Q4380" i="7"/>
  <c r="P134" i="7" l="1"/>
  <c r="R39" i="5"/>
  <c r="R41" i="5"/>
  <c r="R47" i="5"/>
  <c r="R48" i="5"/>
  <c r="Q196" i="7" l="1"/>
  <c r="P382" i="7"/>
  <c r="S50" i="5" l="1"/>
  <c r="Q1330" i="8" l="1"/>
  <c r="P2374" i="7" l="1"/>
  <c r="Q2374" i="7" s="1"/>
  <c r="P1484" i="8" l="1"/>
  <c r="I231" i="9" l="1"/>
  <c r="H231" i="9"/>
  <c r="P1411" i="8"/>
  <c r="Q1490" i="8"/>
  <c r="Q1485" i="8"/>
  <c r="P1046" i="8"/>
  <c r="P4381" i="7" l="1"/>
  <c r="P83" i="7"/>
  <c r="P4342" i="7"/>
  <c r="Q4342" i="7" s="1"/>
  <c r="Q4341" i="7"/>
  <c r="Q4340" i="7"/>
  <c r="P3840" i="7"/>
  <c r="Q3840" i="7" s="1"/>
  <c r="P3824" i="7"/>
  <c r="Q3824" i="7" s="1"/>
  <c r="P3665" i="7"/>
  <c r="Q3665" i="7" s="1"/>
  <c r="P3458" i="7"/>
  <c r="Q3458" i="7" s="1"/>
  <c r="Q3452" i="7"/>
  <c r="Q3451" i="7"/>
  <c r="Q3450" i="7"/>
  <c r="Q4381" i="7" l="1"/>
  <c r="P4378" i="7"/>
  <c r="J231" i="9"/>
  <c r="K231" i="9" l="1"/>
  <c r="Q2219" i="7" l="1"/>
  <c r="Q2402" i="7" l="1"/>
  <c r="Q3398" i="7"/>
  <c r="P3396" i="7"/>
  <c r="Q3396" i="7" s="1"/>
  <c r="P3355" i="7"/>
  <c r="Q3354" i="7"/>
  <c r="P3395" i="7" l="1"/>
  <c r="Q1413" i="8"/>
  <c r="Q3395" i="7"/>
  <c r="Q3281" i="7" l="1"/>
  <c r="R57" i="5"/>
  <c r="R42" i="5"/>
  <c r="Q41" i="5"/>
  <c r="Q39" i="5"/>
  <c r="Q43" i="5"/>
  <c r="P84" i="7" l="1"/>
  <c r="P418" i="8" l="1"/>
  <c r="R40" i="5" l="1"/>
  <c r="N58" i="5" l="1"/>
  <c r="R58" i="5" s="1"/>
  <c r="Q384" i="8" l="1"/>
  <c r="J255" i="9" l="1"/>
  <c r="J254" i="9" s="1"/>
  <c r="Q3326" i="7" l="1"/>
  <c r="Q3324" i="7" s="1"/>
  <c r="Q1415" i="8"/>
  <c r="Q1411" i="8" s="1"/>
  <c r="M1329" i="8"/>
  <c r="P1049" i="8"/>
  <c r="Q1199" i="8"/>
  <c r="Q1195" i="8"/>
  <c r="P1035" i="8"/>
  <c r="Q1043" i="8"/>
  <c r="Q983" i="8"/>
  <c r="P586" i="8"/>
  <c r="J74" i="9" s="1"/>
  <c r="Q957" i="8"/>
  <c r="Q606" i="8"/>
  <c r="Q726" i="8"/>
  <c r="Q930" i="8"/>
  <c r="Q598" i="8"/>
  <c r="Q960" i="8"/>
  <c r="Q857" i="8"/>
  <c r="Q820" i="8"/>
  <c r="Q716" i="8"/>
  <c r="Q423" i="8"/>
  <c r="P377" i="8"/>
  <c r="Q408" i="8"/>
  <c r="Q413" i="8"/>
  <c r="P304" i="8"/>
  <c r="Q305" i="8"/>
  <c r="Q306" i="8"/>
  <c r="Q263" i="8"/>
  <c r="P229" i="8"/>
  <c r="Q236" i="8"/>
  <c r="P4396" i="7"/>
  <c r="J239" i="9" s="1"/>
  <c r="Q4397" i="7"/>
  <c r="Q4399" i="7"/>
  <c r="P3443" i="7"/>
  <c r="Q3444" i="7"/>
  <c r="P3434" i="7"/>
  <c r="Q3434" i="7"/>
  <c r="P3412" i="7"/>
  <c r="P3410" i="7" s="1"/>
  <c r="Q3413" i="7"/>
  <c r="Q3412" i="7" s="1"/>
  <c r="Q3410" i="7" s="1"/>
  <c r="P3401" i="7"/>
  <c r="P3400" i="7" s="1"/>
  <c r="Q3402" i="7"/>
  <c r="Q3401" i="7" s="1"/>
  <c r="Q3400" i="7" s="1"/>
  <c r="Q3366" i="7"/>
  <c r="Q3365" i="7"/>
  <c r="P3352" i="7"/>
  <c r="P3351" i="7" s="1"/>
  <c r="Q3342" i="7"/>
  <c r="P3343" i="7"/>
  <c r="P3342" i="7" s="1"/>
  <c r="M3328" i="7"/>
  <c r="Q3290" i="7"/>
  <c r="Q3292" i="7"/>
  <c r="Q3289" i="7"/>
  <c r="Q3286" i="7"/>
  <c r="Q3285" i="7"/>
  <c r="Q3284" i="7"/>
  <c r="Q3283" i="7"/>
  <c r="Q3282" i="7"/>
  <c r="P3177" i="7"/>
  <c r="J80" i="9" s="1"/>
  <c r="P3161" i="7"/>
  <c r="P2419" i="7"/>
  <c r="J72" i="9" s="1"/>
  <c r="Q776" i="7"/>
  <c r="Q775" i="7"/>
  <c r="Q774" i="7"/>
  <c r="P524" i="7"/>
  <c r="J65" i="9" s="1"/>
  <c r="Q648" i="7"/>
  <c r="Q590" i="7"/>
  <c r="Q533" i="7"/>
  <c r="P477" i="7"/>
  <c r="J64" i="9" s="1"/>
  <c r="Q134" i="7"/>
  <c r="Q225" i="7"/>
  <c r="Q84" i="7"/>
  <c r="Q71" i="7"/>
  <c r="Q57" i="7"/>
  <c r="Q52" i="7"/>
  <c r="Q50" i="7"/>
  <c r="R60" i="5"/>
  <c r="Q58" i="5"/>
  <c r="S58" i="5" s="1"/>
  <c r="Q57" i="5"/>
  <c r="S57" i="5" s="1"/>
  <c r="R56" i="5"/>
  <c r="Q55" i="5"/>
  <c r="Q53" i="5"/>
  <c r="R52" i="5"/>
  <c r="Q51" i="5"/>
  <c r="Q49" i="5"/>
  <c r="R46" i="5"/>
  <c r="Q45" i="5"/>
  <c r="R44" i="5"/>
  <c r="S43" i="5"/>
  <c r="Q40" i="5"/>
  <c r="Q3325" i="7"/>
  <c r="P3324" i="7"/>
  <c r="P3323" i="7" s="1"/>
  <c r="P3322" i="7" s="1"/>
  <c r="M3324" i="7"/>
  <c r="K3324" i="7"/>
  <c r="M3323" i="7"/>
  <c r="M3322" i="7"/>
  <c r="K3322" i="7"/>
  <c r="I255" i="9"/>
  <c r="I254" i="9" s="1"/>
  <c r="H255" i="9"/>
  <c r="H254" i="9" s="1"/>
  <c r="J252" i="9"/>
  <c r="J251" i="9" s="1"/>
  <c r="J249" i="9" s="1"/>
  <c r="J247" i="9" s="1"/>
  <c r="J245" i="9" s="1"/>
  <c r="I252" i="9"/>
  <c r="I251" i="9" s="1"/>
  <c r="H252" i="9"/>
  <c r="H251" i="9" s="1"/>
  <c r="P3433" i="7" l="1"/>
  <c r="H249" i="9"/>
  <c r="H247" i="9" s="1"/>
  <c r="H245" i="9" s="1"/>
  <c r="K255" i="9"/>
  <c r="Q3343" i="7"/>
  <c r="Q304" i="8"/>
  <c r="I249" i="9"/>
  <c r="I247" i="9" s="1"/>
  <c r="I245" i="9" s="1"/>
  <c r="S40" i="5"/>
  <c r="Q3323" i="7"/>
  <c r="Q3322" i="7"/>
  <c r="P1397" i="8"/>
  <c r="P1396" i="8"/>
  <c r="P1395" i="8"/>
  <c r="S44" i="5" l="1"/>
  <c r="Q1581" i="8" l="1"/>
  <c r="Q1489" i="8"/>
  <c r="Q1487" i="8"/>
  <c r="Q1430" i="8"/>
  <c r="Q1425" i="8"/>
  <c r="Q1424" i="8" s="1"/>
  <c r="K108" i="9" s="1"/>
  <c r="Q1398" i="8"/>
  <c r="Q1397" i="8"/>
  <c r="Q1396" i="8"/>
  <c r="Q1395" i="8"/>
  <c r="Q1325" i="8"/>
  <c r="Q1324" i="8"/>
  <c r="Q1320" i="8"/>
  <c r="Q1319" i="8"/>
  <c r="Q1318" i="8"/>
  <c r="Q1317" i="8"/>
  <c r="Q1316" i="8"/>
  <c r="Q1315" i="8"/>
  <c r="Q1314" i="8"/>
  <c r="Q1313" i="8"/>
  <c r="Q1306" i="8"/>
  <c r="Q1305" i="8"/>
  <c r="Q1304" i="8"/>
  <c r="Q1303" i="8"/>
  <c r="Q1302" i="8"/>
  <c r="Q1301" i="8"/>
  <c r="Q1300" i="8"/>
  <c r="Q1299" i="8"/>
  <c r="Q1298" i="8"/>
  <c r="Q1297" i="8"/>
  <c r="Q1296" i="8"/>
  <c r="Q1295" i="8"/>
  <c r="Q1275" i="8"/>
  <c r="Q1274" i="8"/>
  <c r="Q1273" i="8"/>
  <c r="Q1272" i="8"/>
  <c r="Q1198" i="8"/>
  <c r="Q1197" i="8"/>
  <c r="Q1196" i="8"/>
  <c r="Q1045" i="8"/>
  <c r="Q1044" i="8"/>
  <c r="Q1042" i="8"/>
  <c r="Q1041" i="8"/>
  <c r="Q1040" i="8"/>
  <c r="Q1039" i="8"/>
  <c r="Q1038" i="8"/>
  <c r="Q1037" i="8"/>
  <c r="Q961" i="8"/>
  <c r="Q959" i="8"/>
  <c r="Q958" i="8"/>
  <c r="Q956" i="8"/>
  <c r="Q912" i="8"/>
  <c r="Q908" i="8"/>
  <c r="Q907" i="8"/>
  <c r="Q906" i="8"/>
  <c r="Q905" i="8"/>
  <c r="Q904" i="8"/>
  <c r="Q903" i="8"/>
  <c r="Q902" i="8"/>
  <c r="Q901" i="8"/>
  <c r="Q900" i="8"/>
  <c r="Q899" i="8"/>
  <c r="Q898" i="8"/>
  <c r="Q897" i="8"/>
  <c r="Q896" i="8"/>
  <c r="Q895" i="8"/>
  <c r="Q894" i="8"/>
  <c r="Q893" i="8"/>
  <c r="Q892" i="8"/>
  <c r="Q891" i="8"/>
  <c r="Q890" i="8"/>
  <c r="Q888" i="8"/>
  <c r="Q887" i="8"/>
  <c r="Q886" i="8"/>
  <c r="Q885" i="8"/>
  <c r="Q884" i="8"/>
  <c r="Q883" i="8"/>
  <c r="Q882" i="8"/>
  <c r="Q881" i="8"/>
  <c r="Q880" i="8"/>
  <c r="Q879" i="8"/>
  <c r="Q878" i="8"/>
  <c r="Q877" i="8"/>
  <c r="Q876" i="8"/>
  <c r="Q875" i="8"/>
  <c r="Q874" i="8"/>
  <c r="Q873" i="8"/>
  <c r="Q872" i="8"/>
  <c r="Q871" i="8"/>
  <c r="Q870" i="8"/>
  <c r="Q869" i="8"/>
  <c r="Q868" i="8"/>
  <c r="Q867" i="8"/>
  <c r="Q866" i="8"/>
  <c r="Q865" i="8"/>
  <c r="Q864" i="8"/>
  <c r="Q863" i="8"/>
  <c r="Q862" i="8"/>
  <c r="Q861" i="8"/>
  <c r="Q860" i="8"/>
  <c r="Q859" i="8"/>
  <c r="Q858" i="8"/>
  <c r="Q856" i="8"/>
  <c r="Q855" i="8"/>
  <c r="Q854" i="8"/>
  <c r="Q853" i="8"/>
  <c r="Q852" i="8"/>
  <c r="Q851" i="8"/>
  <c r="Q850" i="8"/>
  <c r="Q849" i="8"/>
  <c r="Q848" i="8"/>
  <c r="Q847" i="8"/>
  <c r="Q846" i="8"/>
  <c r="Q845" i="8"/>
  <c r="Q844" i="8"/>
  <c r="Q843" i="8"/>
  <c r="Q842" i="8"/>
  <c r="Q841" i="8"/>
  <c r="Q840" i="8"/>
  <c r="Q839" i="8"/>
  <c r="Q838" i="8"/>
  <c r="Q837" i="8"/>
  <c r="Q836" i="8"/>
  <c r="Q835" i="8"/>
  <c r="Q834" i="8"/>
  <c r="Q833" i="8"/>
  <c r="Q832" i="8"/>
  <c r="Q831" i="8"/>
  <c r="Q830" i="8"/>
  <c r="Q829" i="8"/>
  <c r="Q828" i="8"/>
  <c r="Q827" i="8"/>
  <c r="Q826" i="8"/>
  <c r="Q825" i="8"/>
  <c r="Q824" i="8"/>
  <c r="Q823" i="8"/>
  <c r="Q822" i="8"/>
  <c r="Q821" i="8"/>
  <c r="Q819" i="8"/>
  <c r="Q818" i="8"/>
  <c r="Q817" i="8"/>
  <c r="Q816" i="8"/>
  <c r="Q815" i="8"/>
  <c r="Q814" i="8"/>
  <c r="Q813" i="8"/>
  <c r="Q812" i="8"/>
  <c r="Q811" i="8"/>
  <c r="Q810" i="8"/>
  <c r="Q809" i="8"/>
  <c r="Q808" i="8"/>
  <c r="Q807" i="8"/>
  <c r="Q806" i="8"/>
  <c r="Q805" i="8"/>
  <c r="Q804" i="8"/>
  <c r="Q803" i="8"/>
  <c r="Q802" i="8"/>
  <c r="Q801" i="8"/>
  <c r="Q798" i="8"/>
  <c r="Q797" i="8"/>
  <c r="Q796" i="8"/>
  <c r="Q795" i="8"/>
  <c r="Q794" i="8"/>
  <c r="Q793" i="8"/>
  <c r="Q792" i="8"/>
  <c r="Q791" i="8"/>
  <c r="Q790" i="8"/>
  <c r="Q789" i="8"/>
  <c r="Q788" i="8"/>
  <c r="Q787" i="8"/>
  <c r="Q786" i="8"/>
  <c r="Q785" i="8"/>
  <c r="Q784" i="8"/>
  <c r="Q783" i="8"/>
  <c r="Q782" i="8"/>
  <c r="Q781" i="8"/>
  <c r="Q780" i="8"/>
  <c r="Q779" i="8"/>
  <c r="Q778" i="8"/>
  <c r="Q777" i="8"/>
  <c r="Q776" i="8"/>
  <c r="Q775" i="8"/>
  <c r="Q774" i="8"/>
  <c r="Q773" i="8"/>
  <c r="Q772" i="8"/>
  <c r="Q771" i="8"/>
  <c r="Q770" i="8"/>
  <c r="Q769" i="8"/>
  <c r="Q768" i="8"/>
  <c r="Q767" i="8"/>
  <c r="Q766" i="8"/>
  <c r="Q765" i="8"/>
  <c r="Q764" i="8"/>
  <c r="Q763" i="8"/>
  <c r="Q762" i="8"/>
  <c r="Q761" i="8"/>
  <c r="Q760" i="8"/>
  <c r="Q759" i="8"/>
  <c r="Q758" i="8"/>
  <c r="Q757" i="8"/>
  <c r="Q756" i="8"/>
  <c r="Q755" i="8"/>
  <c r="Q754" i="8"/>
  <c r="Q753" i="8"/>
  <c r="Q752" i="8"/>
  <c r="Q751" i="8"/>
  <c r="Q750" i="8"/>
  <c r="Q749" i="8"/>
  <c r="Q748" i="8"/>
  <c r="Q747" i="8"/>
  <c r="Q746" i="8"/>
  <c r="Q745" i="8"/>
  <c r="Q725" i="8"/>
  <c r="Q724" i="8"/>
  <c r="Q723" i="8"/>
  <c r="Q722" i="8"/>
  <c r="Q721" i="8"/>
  <c r="Q720" i="8"/>
  <c r="Q719" i="8"/>
  <c r="Q718" i="8"/>
  <c r="Q717" i="8"/>
  <c r="Q715" i="8"/>
  <c r="Q714" i="8"/>
  <c r="Q713" i="8"/>
  <c r="Q712" i="8"/>
  <c r="Q711" i="8"/>
  <c r="Q710" i="8"/>
  <c r="Q683" i="8"/>
  <c r="Q682" i="8"/>
  <c r="Q681" i="8"/>
  <c r="Q680" i="8"/>
  <c r="Q679" i="8"/>
  <c r="Q678" i="8"/>
  <c r="Q677" i="8"/>
  <c r="Q676" i="8"/>
  <c r="Q675" i="8"/>
  <c r="Q674" i="8"/>
  <c r="Q673" i="8"/>
  <c r="Q672" i="8"/>
  <c r="Q671" i="8"/>
  <c r="Q670" i="8"/>
  <c r="Q669" i="8"/>
  <c r="Q668" i="8"/>
  <c r="Q667" i="8"/>
  <c r="Q666" i="8"/>
  <c r="Q665" i="8"/>
  <c r="Q664" i="8"/>
  <c r="Q663" i="8"/>
  <c r="Q662" i="8"/>
  <c r="Q661" i="8"/>
  <c r="Q659" i="8"/>
  <c r="Q658" i="8"/>
  <c r="Q657" i="8"/>
  <c r="Q656" i="8"/>
  <c r="Q655" i="8"/>
  <c r="Q654" i="8"/>
  <c r="Q653" i="8"/>
  <c r="Q652" i="8"/>
  <c r="Q651" i="8"/>
  <c r="Q650" i="8"/>
  <c r="Q649" i="8"/>
  <c r="Q648" i="8"/>
  <c r="Q647" i="8"/>
  <c r="Q646" i="8"/>
  <c r="Q645" i="8"/>
  <c r="Q644" i="8"/>
  <c r="Q643" i="8"/>
  <c r="Q642" i="8"/>
  <c r="Q641" i="8"/>
  <c r="Q640" i="8"/>
  <c r="Q639" i="8"/>
  <c r="Q638" i="8"/>
  <c r="Q637" i="8"/>
  <c r="Q636" i="8"/>
  <c r="Q635" i="8"/>
  <c r="Q634" i="8"/>
  <c r="Q632" i="8"/>
  <c r="Q631" i="8"/>
  <c r="Q630" i="8"/>
  <c r="Q629" i="8"/>
  <c r="Q628" i="8"/>
  <c r="Q627" i="8"/>
  <c r="Q626" i="8"/>
  <c r="Q625" i="8"/>
  <c r="Q624" i="8"/>
  <c r="Q623" i="8"/>
  <c r="Q622" i="8"/>
  <c r="Q621" i="8"/>
  <c r="Q620" i="8"/>
  <c r="Q619" i="8"/>
  <c r="Q618" i="8"/>
  <c r="Q617" i="8"/>
  <c r="Q616" i="8"/>
  <c r="Q615" i="8"/>
  <c r="Q614" i="8"/>
  <c r="Q613" i="8"/>
  <c r="Q611" i="8"/>
  <c r="Q610" i="8"/>
  <c r="Q609" i="8"/>
  <c r="Q608" i="8"/>
  <c r="Q607" i="8"/>
  <c r="Q605" i="8"/>
  <c r="Q604" i="8"/>
  <c r="Q603" i="8"/>
  <c r="Q602" i="8"/>
  <c r="Q601" i="8"/>
  <c r="Q600" i="8"/>
  <c r="Q599" i="8"/>
  <c r="Q597" i="8"/>
  <c r="Q596" i="8"/>
  <c r="Q595" i="8"/>
  <c r="Q594" i="8"/>
  <c r="Q593" i="8"/>
  <c r="Q422" i="8"/>
  <c r="Q421" i="8"/>
  <c r="Q420" i="8"/>
  <c r="Q419" i="8"/>
  <c r="Q418" i="8"/>
  <c r="Q374" i="8"/>
  <c r="Q373" i="8"/>
  <c r="Q372" i="8"/>
  <c r="Q371" i="8"/>
  <c r="Q370" i="8"/>
  <c r="Q369" i="8"/>
  <c r="Q368" i="8"/>
  <c r="Q367" i="8"/>
  <c r="Q366" i="8"/>
  <c r="Q365" i="8"/>
  <c r="Q364" i="8"/>
  <c r="Q363" i="8"/>
  <c r="Q362" i="8"/>
  <c r="Q361" i="8"/>
  <c r="Q360" i="8"/>
  <c r="Q359" i="8"/>
  <c r="Q358" i="8"/>
  <c r="Q357" i="8"/>
  <c r="Q356" i="8"/>
  <c r="Q355" i="8"/>
  <c r="Q354" i="8"/>
  <c r="Q353" i="8"/>
  <c r="Q4398" i="7"/>
  <c r="Q4396" i="7" s="1"/>
  <c r="K212" i="9"/>
  <c r="K209" i="9"/>
  <c r="Q3368" i="7"/>
  <c r="P3367" i="7"/>
  <c r="J197" i="9" s="1"/>
  <c r="M3367" i="7"/>
  <c r="I197" i="9" s="1"/>
  <c r="K3367" i="7"/>
  <c r="H197" i="9" s="1"/>
  <c r="Q662" i="7"/>
  <c r="Q382" i="7"/>
  <c r="Q381" i="7"/>
  <c r="Q380" i="7"/>
  <c r="Q309" i="7"/>
  <c r="Q73" i="7"/>
  <c r="Q72" i="7"/>
  <c r="Q51" i="7"/>
  <c r="Q49" i="7"/>
  <c r="Q48" i="7"/>
  <c r="R84" i="5"/>
  <c r="S84" i="5" s="1"/>
  <c r="R83" i="5"/>
  <c r="S83" i="5" s="1"/>
  <c r="R82" i="5"/>
  <c r="S82" i="5" s="1"/>
  <c r="R81" i="5"/>
  <c r="Q80" i="5"/>
  <c r="Q79" i="5" s="1"/>
  <c r="Q78" i="5" s="1"/>
  <c r="O80" i="5"/>
  <c r="O79" i="5" s="1"/>
  <c r="O78" i="5" s="1"/>
  <c r="R74" i="5"/>
  <c r="S74" i="5" s="1"/>
  <c r="R73" i="5"/>
  <c r="S73" i="5" s="1"/>
  <c r="R72" i="5"/>
  <c r="S72" i="5" s="1"/>
  <c r="Q71" i="5"/>
  <c r="Q70" i="5" s="1"/>
  <c r="Q67" i="5" s="1"/>
  <c r="O71" i="5"/>
  <c r="O70" i="5" s="1"/>
  <c r="O67" i="5" s="1"/>
  <c r="Q60" i="5"/>
  <c r="S60" i="5" s="1"/>
  <c r="R59" i="5"/>
  <c r="Q59" i="5"/>
  <c r="Q56" i="5"/>
  <c r="R55" i="5"/>
  <c r="S52" i="5"/>
  <c r="R51" i="5"/>
  <c r="Q50" i="5"/>
  <c r="Q48" i="5"/>
  <c r="Q46" i="5"/>
  <c r="S46" i="5" s="1"/>
  <c r="Q42" i="5"/>
  <c r="S42" i="5" s="1"/>
  <c r="O38" i="5"/>
  <c r="R30" i="5"/>
  <c r="S30" i="5" s="1"/>
  <c r="R29" i="5"/>
  <c r="S29" i="5" s="1"/>
  <c r="R28" i="5"/>
  <c r="S28" i="5" s="1"/>
  <c r="Q26" i="5"/>
  <c r="I161" i="9" s="1"/>
  <c r="O26" i="5"/>
  <c r="H161" i="9" s="1"/>
  <c r="S25" i="5"/>
  <c r="S23" i="5" s="1"/>
  <c r="S24" i="5"/>
  <c r="R23" i="5"/>
  <c r="Q23" i="5"/>
  <c r="I160" i="9" s="1"/>
  <c r="O23" i="5"/>
  <c r="H26" i="9"/>
  <c r="I26" i="9"/>
  <c r="J26" i="9"/>
  <c r="H27" i="9"/>
  <c r="I27" i="9"/>
  <c r="J27" i="9"/>
  <c r="H28" i="9"/>
  <c r="I28" i="9"/>
  <c r="J28" i="9"/>
  <c r="H29" i="9"/>
  <c r="I29" i="9"/>
  <c r="J29" i="9"/>
  <c r="H30" i="9"/>
  <c r="I30" i="9"/>
  <c r="J30" i="9"/>
  <c r="H31" i="9"/>
  <c r="I31" i="9"/>
  <c r="J31" i="9"/>
  <c r="H32" i="9"/>
  <c r="I32" i="9"/>
  <c r="J32" i="9"/>
  <c r="H33" i="9"/>
  <c r="I33" i="9"/>
  <c r="J33" i="9"/>
  <c r="H36" i="9"/>
  <c r="I36" i="9"/>
  <c r="J36" i="9"/>
  <c r="H37" i="9"/>
  <c r="I37" i="9"/>
  <c r="J37" i="9"/>
  <c r="H117" i="9"/>
  <c r="I117" i="9"/>
  <c r="J117" i="9"/>
  <c r="H118" i="9"/>
  <c r="I118" i="9"/>
  <c r="J118" i="9"/>
  <c r="H119" i="9"/>
  <c r="I119" i="9"/>
  <c r="J119" i="9"/>
  <c r="H120" i="9"/>
  <c r="I120" i="9"/>
  <c r="J120" i="9"/>
  <c r="H121" i="9"/>
  <c r="I121" i="9"/>
  <c r="J121" i="9"/>
  <c r="H122" i="9"/>
  <c r="I122" i="9"/>
  <c r="J122" i="9"/>
  <c r="H123" i="9"/>
  <c r="I123" i="9"/>
  <c r="J123" i="9"/>
  <c r="H124" i="9"/>
  <c r="I124" i="9"/>
  <c r="J124" i="9"/>
  <c r="H125" i="9"/>
  <c r="I125" i="9"/>
  <c r="J125" i="9"/>
  <c r="H126" i="9"/>
  <c r="I126" i="9"/>
  <c r="J126" i="9"/>
  <c r="H177" i="9"/>
  <c r="I177" i="9"/>
  <c r="J177" i="9"/>
  <c r="H178" i="9"/>
  <c r="I178" i="9"/>
  <c r="J178" i="9"/>
  <c r="H179" i="9"/>
  <c r="I179" i="9"/>
  <c r="J179" i="9"/>
  <c r="H180" i="9"/>
  <c r="I180" i="9"/>
  <c r="J180" i="9"/>
  <c r="H181" i="9"/>
  <c r="I181" i="9"/>
  <c r="J181" i="9"/>
  <c r="H182" i="9"/>
  <c r="I182" i="9"/>
  <c r="J182" i="9"/>
  <c r="K18" i="8"/>
  <c r="M18" i="8"/>
  <c r="P18" i="8"/>
  <c r="Q19" i="8"/>
  <c r="K26" i="9" s="1"/>
  <c r="Q20" i="8"/>
  <c r="K27" i="9" s="1"/>
  <c r="Q21" i="8"/>
  <c r="K28" i="9" s="1"/>
  <c r="Q22" i="8"/>
  <c r="K29" i="9" s="1"/>
  <c r="Q23" i="8"/>
  <c r="K30" i="9" s="1"/>
  <c r="Q24" i="8"/>
  <c r="K31" i="9" s="1"/>
  <c r="Q25" i="8"/>
  <c r="K32" i="9" s="1"/>
  <c r="Q26" i="8"/>
  <c r="K33" i="9" s="1"/>
  <c r="K28" i="8"/>
  <c r="M28" i="8"/>
  <c r="P28" i="8"/>
  <c r="Q29" i="8"/>
  <c r="Q30" i="8"/>
  <c r="K37" i="9" s="1"/>
  <c r="K37" i="8"/>
  <c r="M37" i="8"/>
  <c r="I42" i="9" s="1"/>
  <c r="P37" i="8"/>
  <c r="Q38" i="8"/>
  <c r="Q39" i="8"/>
  <c r="Q40" i="8"/>
  <c r="K42" i="8"/>
  <c r="H43" i="9" s="1"/>
  <c r="M42" i="8"/>
  <c r="P42" i="8"/>
  <c r="J43" i="9" s="1"/>
  <c r="Q43" i="8"/>
  <c r="Q44" i="8"/>
  <c r="K45" i="8"/>
  <c r="H44" i="9" s="1"/>
  <c r="M45" i="8"/>
  <c r="I44" i="9" s="1"/>
  <c r="P45" i="8"/>
  <c r="J44" i="9" s="1"/>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K229" i="8"/>
  <c r="H45" i="9" s="1"/>
  <c r="M229" i="8"/>
  <c r="I45" i="9" s="1"/>
  <c r="J45" i="9"/>
  <c r="Q230" i="8"/>
  <c r="Q231" i="8"/>
  <c r="Q232" i="8"/>
  <c r="Q233" i="8"/>
  <c r="Q234" i="8"/>
  <c r="Q235" i="8"/>
  <c r="Q237" i="8"/>
  <c r="Q238" i="8"/>
  <c r="Q239" i="8"/>
  <c r="Q240" i="8"/>
  <c r="Q241" i="8"/>
  <c r="Q242" i="8"/>
  <c r="Q243" i="8"/>
  <c r="Q244" i="8"/>
  <c r="Q245" i="8"/>
  <c r="Q246" i="8"/>
  <c r="Q247" i="8"/>
  <c r="Q248" i="8"/>
  <c r="Q249" i="8"/>
  <c r="Q250" i="8"/>
  <c r="Q251" i="8"/>
  <c r="Q252" i="8"/>
  <c r="Q253" i="8"/>
  <c r="Q254" i="8"/>
  <c r="Q255" i="8"/>
  <c r="Q256" i="8"/>
  <c r="K260" i="8"/>
  <c r="H48" i="9" s="1"/>
  <c r="M260" i="8"/>
  <c r="I48" i="9" s="1"/>
  <c r="P260" i="8"/>
  <c r="J48" i="9" s="1"/>
  <c r="Q261" i="8"/>
  <c r="Q262" i="8"/>
  <c r="Q264" i="8"/>
  <c r="Q265" i="8"/>
  <c r="Q266" i="8"/>
  <c r="Q267" i="8"/>
  <c r="Q268" i="8"/>
  <c r="Q269" i="8"/>
  <c r="Q270" i="8"/>
  <c r="Q271" i="8"/>
  <c r="Q272" i="8"/>
  <c r="Q273" i="8"/>
  <c r="Q274" i="8"/>
  <c r="Q275" i="8"/>
  <c r="Q276" i="8"/>
  <c r="Q277" i="8"/>
  <c r="Q278" i="8"/>
  <c r="Q279" i="8"/>
  <c r="Q280" i="8"/>
  <c r="Q281" i="8"/>
  <c r="K284" i="8"/>
  <c r="H52" i="9" s="1"/>
  <c r="M284" i="8"/>
  <c r="I52" i="9" s="1"/>
  <c r="P284" i="8"/>
  <c r="J52" i="9" s="1"/>
  <c r="Q285" i="8"/>
  <c r="Q286" i="8"/>
  <c r="K288" i="8"/>
  <c r="H53" i="9" s="1"/>
  <c r="M288" i="8"/>
  <c r="I53" i="9" s="1"/>
  <c r="P288" i="8"/>
  <c r="J53" i="9" s="1"/>
  <c r="Q289" i="8"/>
  <c r="Q290" i="8"/>
  <c r="Q291" i="8"/>
  <c r="Q292" i="8"/>
  <c r="Q293" i="8"/>
  <c r="Q294" i="8"/>
  <c r="Q295" i="8"/>
  <c r="Q296" i="8"/>
  <c r="K298" i="8"/>
  <c r="H54" i="9" s="1"/>
  <c r="M298" i="8"/>
  <c r="I54" i="9" s="1"/>
  <c r="P298" i="8"/>
  <c r="J54" i="9" s="1"/>
  <c r="Q299" i="8"/>
  <c r="Q298" i="8" s="1"/>
  <c r="K54" i="9" s="1"/>
  <c r="K301" i="8"/>
  <c r="H55" i="9" s="1"/>
  <c r="M301" i="8"/>
  <c r="I55" i="9" s="1"/>
  <c r="P301" i="8"/>
  <c r="J55" i="9" s="1"/>
  <c r="Q302" i="8"/>
  <c r="Q301" i="8" s="1"/>
  <c r="K55" i="9" s="1"/>
  <c r="K304" i="8"/>
  <c r="M304"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K344" i="8"/>
  <c r="H59" i="9" s="1"/>
  <c r="M344" i="8"/>
  <c r="I59" i="9" s="1"/>
  <c r="P344" i="8"/>
  <c r="J59" i="9" s="1"/>
  <c r="Q345" i="8"/>
  <c r="Q346" i="8"/>
  <c r="Q347" i="8"/>
  <c r="Q348" i="8"/>
  <c r="Q349" i="8"/>
  <c r="Q350" i="8"/>
  <c r="Q351" i="8"/>
  <c r="Q352" i="8"/>
  <c r="Q375" i="8"/>
  <c r="K377" i="8"/>
  <c r="H60" i="9" s="1"/>
  <c r="M377" i="8"/>
  <c r="I60" i="9" s="1"/>
  <c r="J60" i="9"/>
  <c r="Q378" i="8"/>
  <c r="Q379" i="8"/>
  <c r="Q380" i="8"/>
  <c r="Q381" i="8"/>
  <c r="Q382" i="8"/>
  <c r="Q383" i="8"/>
  <c r="Q385" i="8"/>
  <c r="Q386" i="8"/>
  <c r="Q387" i="8"/>
  <c r="Q388" i="8"/>
  <c r="Q389" i="8"/>
  <c r="Q390" i="8"/>
  <c r="Q391" i="8"/>
  <c r="Q392" i="8"/>
  <c r="Q393" i="8"/>
  <c r="Q394" i="8"/>
  <c r="Q395" i="8"/>
  <c r="Q396" i="8"/>
  <c r="Q397" i="8"/>
  <c r="Q398" i="8"/>
  <c r="Q399" i="8"/>
  <c r="Q400" i="8"/>
  <c r="Q401" i="8"/>
  <c r="Q402" i="8"/>
  <c r="Q403" i="8"/>
  <c r="Q404" i="8"/>
  <c r="Q405" i="8"/>
  <c r="Q406" i="8"/>
  <c r="Q409" i="8"/>
  <c r="Q410" i="8"/>
  <c r="Q411" i="8"/>
  <c r="Q412" i="8"/>
  <c r="K416" i="8"/>
  <c r="H63" i="9" s="1"/>
  <c r="M416" i="8"/>
  <c r="I63" i="9" s="1"/>
  <c r="P416" i="8"/>
  <c r="J63" i="9" s="1"/>
  <c r="Q417" i="8"/>
  <c r="Q424" i="8"/>
  <c r="Q425" i="8"/>
  <c r="Q426" i="8"/>
  <c r="Q427" i="8"/>
  <c r="Q428" i="8"/>
  <c r="K430" i="8"/>
  <c r="M430" i="8"/>
  <c r="P430" i="8"/>
  <c r="Q431" i="8"/>
  <c r="Q432" i="8"/>
  <c r="Q433" i="8"/>
  <c r="Q434" i="8"/>
  <c r="Q435" i="8"/>
  <c r="Q436" i="8"/>
  <c r="Q437" i="8"/>
  <c r="Q438" i="8"/>
  <c r="Q439" i="8"/>
  <c r="Q440" i="8"/>
  <c r="Q441" i="8"/>
  <c r="Q442" i="8"/>
  <c r="Q443" i="8"/>
  <c r="Q444" i="8"/>
  <c r="Q445" i="8"/>
  <c r="Q446" i="8"/>
  <c r="K448" i="8"/>
  <c r="H67" i="9" s="1"/>
  <c r="M448" i="8"/>
  <c r="I67" i="9" s="1"/>
  <c r="P448" i="8"/>
  <c r="J67" i="9" s="1"/>
  <c r="Q449" i="8"/>
  <c r="Q450" i="8"/>
  <c r="Q451" i="8"/>
  <c r="Q452" i="8"/>
  <c r="Q453" i="8"/>
  <c r="Q454" i="8"/>
  <c r="Q455" i="8"/>
  <c r="Q456" i="8"/>
  <c r="Q457" i="8"/>
  <c r="Q458" i="8"/>
  <c r="Q459" i="8"/>
  <c r="Q460" i="8"/>
  <c r="Q461" i="8"/>
  <c r="Q462" i="8"/>
  <c r="Q463" i="8"/>
  <c r="Q464" i="8"/>
  <c r="Q465" i="8"/>
  <c r="Q466" i="8"/>
  <c r="Q467" i="8"/>
  <c r="Q468" i="8"/>
  <c r="K471" i="8"/>
  <c r="H69" i="9" s="1"/>
  <c r="M471" i="8"/>
  <c r="I69" i="9" s="1"/>
  <c r="P471" i="8"/>
  <c r="J69" i="9" s="1"/>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Q578" i="8"/>
  <c r="Q579" i="8"/>
  <c r="Q580" i="8"/>
  <c r="Q581" i="8"/>
  <c r="Q582" i="8"/>
  <c r="Q583" i="8"/>
  <c r="Q584" i="8"/>
  <c r="K586" i="8"/>
  <c r="H74" i="9" s="1"/>
  <c r="M586" i="8"/>
  <c r="I74" i="9" s="1"/>
  <c r="Q587" i="8"/>
  <c r="Q588" i="8"/>
  <c r="Q589" i="8"/>
  <c r="Q590" i="8"/>
  <c r="Q591" i="8"/>
  <c r="Q592" i="8"/>
  <c r="Q684" i="8"/>
  <c r="Q685" i="8"/>
  <c r="Q686" i="8"/>
  <c r="Q687" i="8"/>
  <c r="Q688" i="8"/>
  <c r="Q689" i="8"/>
  <c r="Q690" i="8"/>
  <c r="Q691" i="8"/>
  <c r="Q692" i="8"/>
  <c r="Q693" i="8"/>
  <c r="Q694" i="8"/>
  <c r="Q695" i="8"/>
  <c r="Q696" i="8"/>
  <c r="Q697" i="8"/>
  <c r="Q698" i="8"/>
  <c r="Q699" i="8"/>
  <c r="Q700" i="8"/>
  <c r="Q701" i="8"/>
  <c r="Q702" i="8"/>
  <c r="Q703" i="8"/>
  <c r="Q704" i="8"/>
  <c r="Q705" i="8"/>
  <c r="Q706" i="8"/>
  <c r="Q707" i="8"/>
  <c r="Q708" i="8"/>
  <c r="Q709" i="8"/>
  <c r="Q727" i="8"/>
  <c r="Q728" i="8"/>
  <c r="Q729" i="8"/>
  <c r="Q730" i="8"/>
  <c r="Q731" i="8"/>
  <c r="Q732" i="8"/>
  <c r="Q733" i="8"/>
  <c r="Q734" i="8"/>
  <c r="Q735" i="8"/>
  <c r="Q736" i="8"/>
  <c r="Q737" i="8"/>
  <c r="Q738" i="8"/>
  <c r="Q739" i="8"/>
  <c r="Q740" i="8"/>
  <c r="Q741" i="8"/>
  <c r="Q742" i="8"/>
  <c r="Q743" i="8"/>
  <c r="Q744" i="8"/>
  <c r="Q913" i="8"/>
  <c r="Q914" i="8"/>
  <c r="Q915" i="8"/>
  <c r="Q916" i="8"/>
  <c r="Q917" i="8"/>
  <c r="Q918" i="8"/>
  <c r="Q919" i="8"/>
  <c r="Q920" i="8"/>
  <c r="Q921" i="8"/>
  <c r="Q922" i="8"/>
  <c r="Q923" i="8"/>
  <c r="Q924" i="8"/>
  <c r="Q925" i="8"/>
  <c r="Q926" i="8"/>
  <c r="Q927" i="8"/>
  <c r="Q928" i="8"/>
  <c r="Q929" i="8"/>
  <c r="Q931" i="8"/>
  <c r="Q932" i="8"/>
  <c r="Q933" i="8"/>
  <c r="Q934" i="8"/>
  <c r="Q935" i="8"/>
  <c r="Q936" i="8"/>
  <c r="Q937" i="8"/>
  <c r="Q938" i="8"/>
  <c r="Q939" i="8"/>
  <c r="Q940" i="8"/>
  <c r="Q941" i="8"/>
  <c r="Q942" i="8"/>
  <c r="Q943" i="8"/>
  <c r="Q944" i="8"/>
  <c r="Q945" i="8"/>
  <c r="Q946" i="8"/>
  <c r="Q947" i="8"/>
  <c r="Q948" i="8"/>
  <c r="Q949" i="8"/>
  <c r="Q950" i="8"/>
  <c r="Q951" i="8"/>
  <c r="Q952" i="8"/>
  <c r="Q953" i="8"/>
  <c r="Q954" i="8"/>
  <c r="Q955" i="8"/>
  <c r="Q962" i="8"/>
  <c r="K965" i="8"/>
  <c r="H75" i="9" s="1"/>
  <c r="M965" i="8"/>
  <c r="I75" i="9" s="1"/>
  <c r="P965" i="8"/>
  <c r="Q966" i="8"/>
  <c r="Q967" i="8"/>
  <c r="Q968" i="8"/>
  <c r="Q969" i="8"/>
  <c r="Q970" i="8"/>
  <c r="Q971" i="8"/>
  <c r="Q972" i="8"/>
  <c r="Q973" i="8"/>
  <c r="Q974" i="8"/>
  <c r="Q975" i="8"/>
  <c r="Q976" i="8"/>
  <c r="Q977" i="8"/>
  <c r="Q978" i="8"/>
  <c r="Q979" i="8"/>
  <c r="Q980" i="8"/>
  <c r="Q981" i="8"/>
  <c r="Q982" i="8"/>
  <c r="Q984" i="8"/>
  <c r="Q985" i="8"/>
  <c r="Q986" i="8"/>
  <c r="Q987" i="8"/>
  <c r="Q988" i="8"/>
  <c r="Q989" i="8"/>
  <c r="Q990" i="8"/>
  <c r="Q991" i="8"/>
  <c r="Q992" i="8"/>
  <c r="Q993" i="8"/>
  <c r="Q994" i="8"/>
  <c r="Q995" i="8"/>
  <c r="Q996" i="8"/>
  <c r="Q997" i="8"/>
  <c r="Q998" i="8"/>
  <c r="Q999" i="8"/>
  <c r="Q1000" i="8"/>
  <c r="Q1001" i="8"/>
  <c r="Q1002" i="8"/>
  <c r="Q1003" i="8"/>
  <c r="Q1004" i="8"/>
  <c r="Q1005" i="8"/>
  <c r="Q1006" i="8"/>
  <c r="Q1007" i="8"/>
  <c r="Q1008" i="8"/>
  <c r="Q1009" i="8"/>
  <c r="Q1010" i="8"/>
  <c r="Q1011" i="8"/>
  <c r="Q1012" i="8"/>
  <c r="Q1013" i="8"/>
  <c r="Q1014" i="8"/>
  <c r="Q1015" i="8"/>
  <c r="Q1016" i="8"/>
  <c r="Q1017" i="8"/>
  <c r="Q1018" i="8"/>
  <c r="Q1019" i="8"/>
  <c r="Q1020" i="8"/>
  <c r="Q1021" i="8"/>
  <c r="Q1022" i="8"/>
  <c r="Q1023" i="8"/>
  <c r="Q1024" i="8"/>
  <c r="Q1025" i="8"/>
  <c r="Q1026" i="8"/>
  <c r="Q1027" i="8"/>
  <c r="Q1028" i="8"/>
  <c r="Q1029" i="8"/>
  <c r="Q1030" i="8"/>
  <c r="Q1031" i="8"/>
  <c r="Q1032" i="8"/>
  <c r="Q1033" i="8"/>
  <c r="K1035" i="8"/>
  <c r="H76" i="9" s="1"/>
  <c r="M1035" i="8"/>
  <c r="I76" i="9" s="1"/>
  <c r="J76" i="9"/>
  <c r="Q1047" i="8"/>
  <c r="K1049" i="8"/>
  <c r="H77" i="9" s="1"/>
  <c r="M1049" i="8"/>
  <c r="I77" i="9" s="1"/>
  <c r="J77" i="9"/>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7"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1102" i="8"/>
  <c r="Q1103" i="8"/>
  <c r="Q1104" i="8"/>
  <c r="Q1105" i="8"/>
  <c r="Q1106" i="8"/>
  <c r="Q1107" i="8"/>
  <c r="Q1108" i="8"/>
  <c r="Q1109" i="8"/>
  <c r="Q1110" i="8"/>
  <c r="Q1111" i="8"/>
  <c r="Q1112" i="8"/>
  <c r="Q1113" i="8"/>
  <c r="Q1114" i="8"/>
  <c r="Q1115" i="8"/>
  <c r="Q1116" i="8"/>
  <c r="Q1117" i="8"/>
  <c r="Q1118" i="8"/>
  <c r="Q1119" i="8"/>
  <c r="Q1120" i="8"/>
  <c r="Q1121" i="8"/>
  <c r="Q1122" i="8"/>
  <c r="Q1123" i="8"/>
  <c r="Q1124" i="8"/>
  <c r="Q1125" i="8"/>
  <c r="Q1126" i="8"/>
  <c r="Q1127" i="8"/>
  <c r="Q1128" i="8"/>
  <c r="Q1129" i="8"/>
  <c r="Q1130" i="8"/>
  <c r="Q1131" i="8"/>
  <c r="Q1132" i="8"/>
  <c r="Q1133" i="8"/>
  <c r="Q1134" i="8"/>
  <c r="Q1135" i="8"/>
  <c r="Q1136" i="8"/>
  <c r="Q1137" i="8"/>
  <c r="Q1138" i="8"/>
  <c r="Q1139" i="8"/>
  <c r="Q1140" i="8"/>
  <c r="Q1141" i="8"/>
  <c r="Q1142" i="8"/>
  <c r="Q1143" i="8"/>
  <c r="Q1144" i="8"/>
  <c r="Q1145" i="8"/>
  <c r="Q1146" i="8"/>
  <c r="Q1147" i="8"/>
  <c r="Q1148" i="8"/>
  <c r="Q1149" i="8"/>
  <c r="Q1150" i="8"/>
  <c r="Q1151" i="8"/>
  <c r="Q1152" i="8"/>
  <c r="Q1153" i="8"/>
  <c r="Q1154" i="8"/>
  <c r="Q1155" i="8"/>
  <c r="Q1156" i="8"/>
  <c r="Q1157" i="8"/>
  <c r="Q1158" i="8"/>
  <c r="Q1159" i="8"/>
  <c r="Q1160" i="8"/>
  <c r="Q1161" i="8"/>
  <c r="Q1162" i="8"/>
  <c r="Q1163" i="8"/>
  <c r="Q1164" i="8"/>
  <c r="Q1165" i="8"/>
  <c r="Q1166" i="8"/>
  <c r="Q1167" i="8"/>
  <c r="Q1168" i="8"/>
  <c r="Q1169" i="8"/>
  <c r="Q1170" i="8"/>
  <c r="Q1171" i="8"/>
  <c r="Q1172" i="8"/>
  <c r="Q1173" i="8"/>
  <c r="Q1174" i="8"/>
  <c r="Q1175" i="8"/>
  <c r="Q1176" i="8"/>
  <c r="Q1177" i="8"/>
  <c r="Q1178" i="8"/>
  <c r="Q1179" i="8"/>
  <c r="Q1180" i="8"/>
  <c r="Q1181" i="8"/>
  <c r="Q1182" i="8"/>
  <c r="Q1183" i="8"/>
  <c r="Q1184" i="8"/>
  <c r="Q1185" i="8"/>
  <c r="Q1186" i="8"/>
  <c r="Q1187" i="8"/>
  <c r="Q1188" i="8"/>
  <c r="Q1189" i="8"/>
  <c r="Q1190" i="8"/>
  <c r="Q1191" i="8"/>
  <c r="Q1192" i="8"/>
  <c r="Q1193" i="8"/>
  <c r="Q1194" i="8"/>
  <c r="Q1200" i="8"/>
  <c r="Q1201" i="8"/>
  <c r="Q1202" i="8"/>
  <c r="Q1203" i="8"/>
  <c r="Q1204" i="8"/>
  <c r="Q1205" i="8"/>
  <c r="Q1206" i="8"/>
  <c r="Q1207" i="8"/>
  <c r="Q1208" i="8"/>
  <c r="Q1209" i="8"/>
  <c r="Q1210" i="8"/>
  <c r="Q1211" i="8"/>
  <c r="Q1212" i="8"/>
  <c r="Q1213" i="8"/>
  <c r="Q1214" i="8"/>
  <c r="Q1215" i="8"/>
  <c r="Q1216" i="8"/>
  <c r="Q1217" i="8"/>
  <c r="Q1218" i="8"/>
  <c r="Q1219" i="8"/>
  <c r="Q1220" i="8"/>
  <c r="Q1234" i="8"/>
  <c r="Q1235" i="8"/>
  <c r="Q1236" i="8"/>
  <c r="Q1237" i="8"/>
  <c r="Q1238" i="8"/>
  <c r="Q1239" i="8"/>
  <c r="Q1240" i="8"/>
  <c r="Q1241" i="8"/>
  <c r="Q1242" i="8"/>
  <c r="Q1243" i="8"/>
  <c r="Q1244" i="8"/>
  <c r="Q1245" i="8"/>
  <c r="Q1246" i="8"/>
  <c r="Q1247" i="8"/>
  <c r="Q1248" i="8"/>
  <c r="Q1249" i="8"/>
  <c r="Q1250" i="8"/>
  <c r="Q1251" i="8"/>
  <c r="Q1252" i="8"/>
  <c r="Q1253" i="8"/>
  <c r="Q1254" i="8"/>
  <c r="Q1255" i="8"/>
  <c r="Q1256" i="8"/>
  <c r="Q1257" i="8"/>
  <c r="Q1258" i="8"/>
  <c r="Q1259" i="8"/>
  <c r="Q1260" i="8"/>
  <c r="Q1261" i="8"/>
  <c r="Q1262" i="8"/>
  <c r="Q1263" i="8"/>
  <c r="K1265" i="8"/>
  <c r="H78" i="9" s="1"/>
  <c r="M1265" i="8"/>
  <c r="I78" i="9" s="1"/>
  <c r="P1265" i="8"/>
  <c r="J78" i="9" s="1"/>
  <c r="Q1266" i="8"/>
  <c r="Q1267" i="8"/>
  <c r="Q1268" i="8"/>
  <c r="Q1269" i="8"/>
  <c r="Q1270" i="8"/>
  <c r="Q1271" i="8"/>
  <c r="Q1276" i="8"/>
  <c r="Q1277" i="8"/>
  <c r="K1279" i="8"/>
  <c r="M1279" i="8"/>
  <c r="P1279" i="8"/>
  <c r="Q1280" i="8"/>
  <c r="Q1279" i="8" s="1"/>
  <c r="K1285" i="8"/>
  <c r="H83" i="9" s="1"/>
  <c r="M1285" i="8"/>
  <c r="I83" i="9" s="1"/>
  <c r="P1285" i="8"/>
  <c r="J83" i="9" s="1"/>
  <c r="Q1286" i="8"/>
  <c r="Q1287" i="8"/>
  <c r="K1289" i="8"/>
  <c r="H84" i="9" s="1"/>
  <c r="M1289" i="8"/>
  <c r="I84" i="9" s="1"/>
  <c r="P1289" i="8"/>
  <c r="J84" i="9" s="1"/>
  <c r="Q1290" i="8"/>
  <c r="Q1291" i="8"/>
  <c r="Q1292" i="8"/>
  <c r="Q1293" i="8"/>
  <c r="Q1294" i="8"/>
  <c r="Q1307" i="8"/>
  <c r="Q1308" i="8"/>
  <c r="Q1309" i="8"/>
  <c r="K1312" i="8"/>
  <c r="H85" i="9" s="1"/>
  <c r="M1312" i="8"/>
  <c r="I85" i="9" s="1"/>
  <c r="P1312" i="8"/>
  <c r="J85" i="9" s="1"/>
  <c r="K1323" i="8"/>
  <c r="H86" i="9" s="1"/>
  <c r="M1323" i="8"/>
  <c r="I86" i="9" s="1"/>
  <c r="P1323" i="8"/>
  <c r="J86" i="9" s="1"/>
  <c r="Q1326" i="8"/>
  <c r="K1329" i="8"/>
  <c r="H87" i="9" s="1"/>
  <c r="I87" i="9"/>
  <c r="P1329" i="8"/>
  <c r="J87" i="9" s="1"/>
  <c r="Q1331" i="8"/>
  <c r="Q1332" i="8"/>
  <c r="Q1333" i="8"/>
  <c r="K1335" i="8"/>
  <c r="H88" i="9" s="1"/>
  <c r="M1335" i="8"/>
  <c r="I88" i="9" s="1"/>
  <c r="P1335" i="8"/>
  <c r="J88" i="9" s="1"/>
  <c r="Q1336" i="8"/>
  <c r="Q1337" i="8"/>
  <c r="K1338" i="8"/>
  <c r="M1338" i="8"/>
  <c r="P1338" i="8"/>
  <c r="Q1339" i="8"/>
  <c r="Q1340" i="8"/>
  <c r="Q1341" i="8"/>
  <c r="Q1342" i="8"/>
  <c r="K1346" i="8"/>
  <c r="H92" i="9" s="1"/>
  <c r="M1346" i="8"/>
  <c r="I92" i="9" s="1"/>
  <c r="P1346" i="8"/>
  <c r="J92" i="9" s="1"/>
  <c r="Q1347" i="8"/>
  <c r="Q1348" i="8"/>
  <c r="K1350" i="8"/>
  <c r="H93" i="9" s="1"/>
  <c r="M1350" i="8"/>
  <c r="I93" i="9" s="1"/>
  <c r="P1350" i="8"/>
  <c r="J93" i="9" s="1"/>
  <c r="Q1352" i="8"/>
  <c r="K1354" i="8"/>
  <c r="H94" i="9" s="1"/>
  <c r="M1354" i="8"/>
  <c r="I94" i="9" s="1"/>
  <c r="P1354" i="8"/>
  <c r="J94" i="9" s="1"/>
  <c r="Q1355" i="8"/>
  <c r="Q1354" i="8" s="1"/>
  <c r="K94" i="9" s="1"/>
  <c r="K1357" i="8"/>
  <c r="H95" i="9" s="1"/>
  <c r="M1357" i="8"/>
  <c r="I95" i="9" s="1"/>
  <c r="P1357" i="8"/>
  <c r="J95" i="9" s="1"/>
  <c r="Q1358" i="8"/>
  <c r="Q1357" i="8" s="1"/>
  <c r="K95" i="9" s="1"/>
  <c r="K1361" i="8"/>
  <c r="H96" i="9" s="1"/>
  <c r="M1361" i="8"/>
  <c r="I96" i="9" s="1"/>
  <c r="P1361" i="8"/>
  <c r="J96" i="9" s="1"/>
  <c r="Q1362" i="8"/>
  <c r="Q1363" i="8"/>
  <c r="Q1364" i="8"/>
  <c r="K1366" i="8"/>
  <c r="H97" i="9" s="1"/>
  <c r="M1366" i="8"/>
  <c r="I97" i="9" s="1"/>
  <c r="P1366" i="8"/>
  <c r="J97" i="9" s="1"/>
  <c r="Q1367" i="8"/>
  <c r="Q1368" i="8"/>
  <c r="K1373" i="8"/>
  <c r="H100" i="9" s="1"/>
  <c r="M1373" i="8"/>
  <c r="I100" i="9" s="1"/>
  <c r="P1373" i="8"/>
  <c r="J100" i="9" s="1"/>
  <c r="Q1374" i="8"/>
  <c r="K101" i="9" s="1"/>
  <c r="Q1375" i="8"/>
  <c r="K1376" i="8"/>
  <c r="H101" i="9" s="1"/>
  <c r="M1376" i="8"/>
  <c r="I101" i="9" s="1"/>
  <c r="P1376" i="8"/>
  <c r="J101" i="9" s="1"/>
  <c r="Q1377" i="8"/>
  <c r="Q1376" i="8" s="1"/>
  <c r="K1381" i="8"/>
  <c r="H102" i="9" s="1"/>
  <c r="M1381" i="8"/>
  <c r="I102" i="9" s="1"/>
  <c r="P1381" i="8"/>
  <c r="J102" i="9" s="1"/>
  <c r="Q1382" i="8"/>
  <c r="Q1383" i="8"/>
  <c r="Q1384" i="8"/>
  <c r="Q1385" i="8"/>
  <c r="Q1386" i="8"/>
  <c r="Q1387" i="8"/>
  <c r="Q1388" i="8"/>
  <c r="Q1389" i="8"/>
  <c r="Q1390" i="8"/>
  <c r="Q1391" i="8"/>
  <c r="Q1392" i="8"/>
  <c r="Q1393" i="8"/>
  <c r="Q1394" i="8"/>
  <c r="K1400" i="8"/>
  <c r="H103" i="9" s="1"/>
  <c r="M1400" i="8"/>
  <c r="I103" i="9" s="1"/>
  <c r="P1400" i="8"/>
  <c r="J103" i="9" s="1"/>
  <c r="Q1401" i="8"/>
  <c r="Q1402" i="8"/>
  <c r="Q1403" i="8"/>
  <c r="Q1404" i="8"/>
  <c r="Q1405" i="8"/>
  <c r="K1407" i="8"/>
  <c r="H104" i="9" s="1"/>
  <c r="M1407" i="8"/>
  <c r="I104" i="9" s="1"/>
  <c r="P1407" i="8"/>
  <c r="J104" i="9" s="1"/>
  <c r="Q1408" i="8"/>
  <c r="Q1409" i="8"/>
  <c r="K1411" i="8"/>
  <c r="H105" i="9" s="1"/>
  <c r="M1411" i="8"/>
  <c r="I105" i="9" s="1"/>
  <c r="J105" i="9"/>
  <c r="Q1416" i="8"/>
  <c r="Q1417" i="8"/>
  <c r="Q1418" i="8"/>
  <c r="Q1419" i="8"/>
  <c r="Q1420" i="8"/>
  <c r="K1424" i="8"/>
  <c r="H108" i="9" s="1"/>
  <c r="M1424" i="8"/>
  <c r="P1424" i="8"/>
  <c r="K1429" i="8"/>
  <c r="M1429" i="8"/>
  <c r="I109" i="9" s="1"/>
  <c r="P1429" i="8"/>
  <c r="Q1431" i="8"/>
  <c r="K1433" i="8"/>
  <c r="H110" i="9" s="1"/>
  <c r="M1433" i="8"/>
  <c r="I110" i="9" s="1"/>
  <c r="P1433" i="8"/>
  <c r="J110" i="9" s="1"/>
  <c r="Q1434" i="8"/>
  <c r="Q1435" i="8"/>
  <c r="K1438" i="8"/>
  <c r="H111" i="9" s="1"/>
  <c r="M1438" i="8"/>
  <c r="I111" i="9" s="1"/>
  <c r="P1438" i="8"/>
  <c r="J111" i="9" s="1"/>
  <c r="Q1439" i="8"/>
  <c r="Q1440" i="8"/>
  <c r="K1441" i="8"/>
  <c r="H112" i="9" s="1"/>
  <c r="M1441" i="8"/>
  <c r="I112" i="9" s="1"/>
  <c r="P1441" i="8"/>
  <c r="J112" i="9" s="1"/>
  <c r="Q1442" i="8"/>
  <c r="Q1444" i="8"/>
  <c r="K1445" i="8"/>
  <c r="H113" i="9" s="1"/>
  <c r="M1445" i="8"/>
  <c r="I113" i="9" s="1"/>
  <c r="P1445" i="8"/>
  <c r="J113" i="9" s="1"/>
  <c r="Q1446" i="8"/>
  <c r="Q1447" i="8"/>
  <c r="K1448" i="8"/>
  <c r="H114" i="9" s="1"/>
  <c r="M1448" i="8"/>
  <c r="I114" i="9" s="1"/>
  <c r="P1448" i="8"/>
  <c r="J114" i="9" s="1"/>
  <c r="Q1449" i="8"/>
  <c r="Q1448" i="8" s="1"/>
  <c r="K114" i="9" s="1"/>
  <c r="K1451" i="8"/>
  <c r="M1451" i="8"/>
  <c r="P1451" i="8"/>
  <c r="Q1453" i="8"/>
  <c r="Q1454" i="8"/>
  <c r="K118" i="9" s="1"/>
  <c r="Q1455" i="8"/>
  <c r="K119" i="9" s="1"/>
  <c r="Q1456" i="8"/>
  <c r="K120" i="9" s="1"/>
  <c r="Q1457" i="8"/>
  <c r="K121" i="9" s="1"/>
  <c r="Q1458" i="8"/>
  <c r="K122" i="9" s="1"/>
  <c r="Q1459" i="8"/>
  <c r="K123" i="9" s="1"/>
  <c r="Q1460" i="8"/>
  <c r="K124" i="9" s="1"/>
  <c r="Q1461" i="8"/>
  <c r="K125" i="9" s="1"/>
  <c r="Q1462" i="8"/>
  <c r="K126" i="9" s="1"/>
  <c r="K1467" i="8"/>
  <c r="M1467" i="8"/>
  <c r="P1467" i="8"/>
  <c r="J129" i="9" s="1"/>
  <c r="Q1468" i="8"/>
  <c r="Q1469" i="8"/>
  <c r="Q1470" i="8"/>
  <c r="Q1471" i="8"/>
  <c r="K1473" i="8"/>
  <c r="H130" i="9" s="1"/>
  <c r="M1473" i="8"/>
  <c r="I130" i="9" s="1"/>
  <c r="J130" i="9"/>
  <c r="Q1474" i="8"/>
  <c r="Q1476" i="8"/>
  <c r="Q1477" i="8"/>
  <c r="K1481" i="8"/>
  <c r="M1481" i="8"/>
  <c r="I133" i="9" s="1"/>
  <c r="P1481" i="8"/>
  <c r="Q1482" i="8"/>
  <c r="Q1481" i="8" s="1"/>
  <c r="K133" i="9" s="1"/>
  <c r="K1484" i="8"/>
  <c r="H134" i="9" s="1"/>
  <c r="M1484" i="8"/>
  <c r="I134" i="9" s="1"/>
  <c r="J134" i="9"/>
  <c r="Q1486" i="8"/>
  <c r="Q1484" i="8" s="1"/>
  <c r="K1495" i="8"/>
  <c r="H136" i="9" s="1"/>
  <c r="M1495" i="8"/>
  <c r="I136" i="9" s="1"/>
  <c r="P1495" i="8"/>
  <c r="J136" i="9" s="1"/>
  <c r="Q1495" i="8"/>
  <c r="K136" i="9" s="1"/>
  <c r="K1501" i="8"/>
  <c r="H139" i="9" s="1"/>
  <c r="M1501" i="8"/>
  <c r="I139" i="9" s="1"/>
  <c r="P1501" i="8"/>
  <c r="J139" i="9" s="1"/>
  <c r="Q1502" i="8"/>
  <c r="Q1503" i="8"/>
  <c r="Q1504" i="8"/>
  <c r="Q1505" i="8"/>
  <c r="Q1506" i="8"/>
  <c r="Q1507" i="8"/>
  <c r="Q1508" i="8"/>
  <c r="K1511" i="8"/>
  <c r="H140" i="9" s="1"/>
  <c r="M1511" i="8"/>
  <c r="P1511" i="8"/>
  <c r="J140" i="9" s="1"/>
  <c r="Q1512" i="8"/>
  <c r="Q1513" i="8"/>
  <c r="K1515" i="8"/>
  <c r="H141" i="9" s="1"/>
  <c r="M1515" i="8"/>
  <c r="I141" i="9" s="1"/>
  <c r="P1515" i="8"/>
  <c r="J141" i="9" s="1"/>
  <c r="Q1516" i="8"/>
  <c r="Q1517" i="8"/>
  <c r="Q1518" i="8"/>
  <c r="Q1519" i="8"/>
  <c r="Q1520" i="8"/>
  <c r="Q1521" i="8"/>
  <c r="Q1522" i="8"/>
  <c r="Q1523" i="8"/>
  <c r="Q1524" i="8"/>
  <c r="Q1525" i="8"/>
  <c r="Q1526" i="8"/>
  <c r="Q1527" i="8"/>
  <c r="Q1528" i="8"/>
  <c r="Q1529" i="8"/>
  <c r="Q1530" i="8"/>
  <c r="Q1531" i="8"/>
  <c r="Q1532" i="8"/>
  <c r="Q1533" i="8"/>
  <c r="Q1534" i="8"/>
  <c r="Q1535" i="8"/>
  <c r="Q1536" i="8"/>
  <c r="Q1537" i="8"/>
  <c r="Q1538" i="8"/>
  <c r="Q1539" i="8"/>
  <c r="Q1540" i="8"/>
  <c r="Q1541" i="8"/>
  <c r="Q1542" i="8"/>
  <c r="Q1543" i="8"/>
  <c r="Q1544" i="8"/>
  <c r="Q1545" i="8"/>
  <c r="Q1546" i="8"/>
  <c r="Q1547" i="8"/>
  <c r="K1549" i="8"/>
  <c r="H142" i="9" s="1"/>
  <c r="M1549" i="8"/>
  <c r="I142" i="9" s="1"/>
  <c r="P1549" i="8"/>
  <c r="J142" i="9" s="1"/>
  <c r="Q1550" i="8"/>
  <c r="Q1551" i="8"/>
  <c r="Q1552" i="8"/>
  <c r="K1554" i="8"/>
  <c r="H143" i="9" s="1"/>
  <c r="M1554" i="8"/>
  <c r="I143" i="9" s="1"/>
  <c r="P1554" i="8"/>
  <c r="J143" i="9" s="1"/>
  <c r="Q1555" i="8"/>
  <c r="Q1556" i="8"/>
  <c r="K1558" i="8"/>
  <c r="H144" i="9" s="1"/>
  <c r="M1558" i="8"/>
  <c r="I144" i="9" s="1"/>
  <c r="P1558" i="8"/>
  <c r="J144" i="9" s="1"/>
  <c r="Q1559" i="8"/>
  <c r="Q1560" i="8"/>
  <c r="K1562" i="8"/>
  <c r="H145" i="9" s="1"/>
  <c r="M1562" i="8"/>
  <c r="I145" i="9" s="1"/>
  <c r="P1562" i="8"/>
  <c r="J145" i="9" s="1"/>
  <c r="Q1563" i="8"/>
  <c r="Q1564" i="8"/>
  <c r="K1566" i="8"/>
  <c r="H146" i="9" s="1"/>
  <c r="M1566" i="8"/>
  <c r="I146" i="9" s="1"/>
  <c r="P1566" i="8"/>
  <c r="J146" i="9" s="1"/>
  <c r="Q1567" i="8"/>
  <c r="Q1568" i="8"/>
  <c r="Q1569" i="8"/>
  <c r="K1573" i="8"/>
  <c r="M1573" i="8"/>
  <c r="P1573" i="8"/>
  <c r="Q1574" i="8"/>
  <c r="Q1573" i="8" s="1"/>
  <c r="K1575" i="8"/>
  <c r="M1575" i="8"/>
  <c r="M1571" i="8" s="1"/>
  <c r="P1575" i="8"/>
  <c r="Q1577" i="8"/>
  <c r="Q1578" i="8"/>
  <c r="K1580" i="8"/>
  <c r="M1580" i="8"/>
  <c r="P1580" i="8"/>
  <c r="Q1580" i="8"/>
  <c r="K21" i="7"/>
  <c r="M21" i="7"/>
  <c r="I49" i="9" s="1"/>
  <c r="P21" i="7"/>
  <c r="Q22" i="7"/>
  <c r="Q23" i="7"/>
  <c r="Q24" i="7"/>
  <c r="Q25" i="7"/>
  <c r="Q26" i="7"/>
  <c r="Q27" i="7"/>
  <c r="Q28" i="7"/>
  <c r="Q29" i="7"/>
  <c r="Q30" i="7"/>
  <c r="Q31" i="7"/>
  <c r="Q32" i="7"/>
  <c r="Q33" i="7"/>
  <c r="Q34" i="7"/>
  <c r="Q35" i="7"/>
  <c r="Q36" i="7"/>
  <c r="Q37" i="7"/>
  <c r="Q38" i="7"/>
  <c r="Q39" i="7"/>
  <c r="Q40" i="7"/>
  <c r="Q41" i="7"/>
  <c r="Q42" i="7"/>
  <c r="Q43" i="7"/>
  <c r="Q44" i="7"/>
  <c r="K47" i="7"/>
  <c r="H50" i="9" s="1"/>
  <c r="M47" i="7"/>
  <c r="P47" i="7"/>
  <c r="Q53" i="7"/>
  <c r="Q54" i="7"/>
  <c r="Q55" i="7"/>
  <c r="Q56" i="7"/>
  <c r="Q58" i="7"/>
  <c r="Q59" i="7"/>
  <c r="Q60" i="7"/>
  <c r="Q61" i="7"/>
  <c r="Q62" i="7"/>
  <c r="Q63" i="7"/>
  <c r="Q64" i="7"/>
  <c r="Q65" i="7"/>
  <c r="Q66" i="7"/>
  <c r="Q67" i="7"/>
  <c r="Q68" i="7"/>
  <c r="Q69" i="7"/>
  <c r="Q70" i="7"/>
  <c r="Q83" i="7"/>
  <c r="Q85" i="7"/>
  <c r="Q86" i="7"/>
  <c r="Q87" i="7"/>
  <c r="Q88" i="7"/>
  <c r="K91" i="7"/>
  <c r="H51" i="9" s="1"/>
  <c r="M91" i="7"/>
  <c r="I51" i="9" s="1"/>
  <c r="Q92" i="7"/>
  <c r="Q93" i="7"/>
  <c r="Q94" i="7"/>
  <c r="Q95" i="7"/>
  <c r="Q97" i="7"/>
  <c r="Q112" i="7"/>
  <c r="Q113" i="7"/>
  <c r="Q114" i="7"/>
  <c r="Q115" i="7"/>
  <c r="Q116" i="7"/>
  <c r="Q117" i="7"/>
  <c r="Q118" i="7"/>
  <c r="Q119" i="7"/>
  <c r="Q120" i="7"/>
  <c r="Q121" i="7"/>
  <c r="Q122" i="7"/>
  <c r="Q123" i="7"/>
  <c r="Q124" i="7"/>
  <c r="Q125" i="7"/>
  <c r="Q126" i="7"/>
  <c r="Q127" i="7"/>
  <c r="Q128" i="7"/>
  <c r="Q129" i="7"/>
  <c r="Q130" i="7"/>
  <c r="Q131" i="7"/>
  <c r="Q132" i="7"/>
  <c r="Q133" i="7"/>
  <c r="Q135" i="7"/>
  <c r="Q136" i="7"/>
  <c r="Q137" i="7"/>
  <c r="Q138" i="7"/>
  <c r="Q139" i="7"/>
  <c r="Q140" i="7"/>
  <c r="Q141" i="7"/>
  <c r="Q142" i="7"/>
  <c r="Q143" i="7"/>
  <c r="Q145" i="7"/>
  <c r="Q146" i="7"/>
  <c r="Q147" i="7"/>
  <c r="Q148" i="7"/>
  <c r="Q149" i="7"/>
  <c r="Q150" i="7"/>
  <c r="Q151" i="7"/>
  <c r="Q152" i="7"/>
  <c r="Q168" i="7"/>
  <c r="Q185" i="7"/>
  <c r="Q194" i="7"/>
  <c r="Q197" i="7"/>
  <c r="Q200" i="7"/>
  <c r="Q201" i="7"/>
  <c r="Q202" i="7"/>
  <c r="Q203" i="7"/>
  <c r="Q204" i="7"/>
  <c r="Q205" i="7"/>
  <c r="Q206" i="7"/>
  <c r="Q207" i="7"/>
  <c r="Q208" i="7"/>
  <c r="Q209" i="7"/>
  <c r="Q210" i="7"/>
  <c r="Q211" i="7"/>
  <c r="Q212" i="7"/>
  <c r="Q219" i="7"/>
  <c r="Q220" i="7"/>
  <c r="Q221" i="7"/>
  <c r="Q222" i="7"/>
  <c r="Q22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K308" i="7"/>
  <c r="M308" i="7"/>
  <c r="P308" i="7"/>
  <c r="Q471" i="7"/>
  <c r="Q472" i="7"/>
  <c r="Q473" i="7"/>
  <c r="K477" i="7"/>
  <c r="H64" i="9" s="1"/>
  <c r="M477" i="7"/>
  <c r="Q511" i="7"/>
  <c r="Q512" i="7"/>
  <c r="Q513" i="7"/>
  <c r="Q514" i="7"/>
  <c r="Q515" i="7"/>
  <c r="Q516" i="7"/>
  <c r="Q517" i="7"/>
  <c r="Q518" i="7"/>
  <c r="Q519" i="7"/>
  <c r="Q520" i="7"/>
  <c r="Q521" i="7"/>
  <c r="K524" i="7"/>
  <c r="H65" i="9" s="1"/>
  <c r="M524" i="7"/>
  <c r="I65" i="9" s="1"/>
  <c r="Q525" i="7"/>
  <c r="Q526" i="7"/>
  <c r="Q527" i="7"/>
  <c r="Q528" i="7"/>
  <c r="Q529" i="7"/>
  <c r="Q530" i="7"/>
  <c r="Q531" i="7"/>
  <c r="Q532"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9" i="7"/>
  <c r="Q650" i="7"/>
  <c r="Q651" i="7"/>
  <c r="Q652" i="7"/>
  <c r="Q653" i="7"/>
  <c r="Q654" i="7"/>
  <c r="Q655" i="7"/>
  <c r="Q656" i="7"/>
  <c r="Q657" i="7"/>
  <c r="Q658" i="7"/>
  <c r="Q659" i="7"/>
  <c r="Q660" i="7"/>
  <c r="Q661"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K760" i="7"/>
  <c r="H66" i="9" s="1"/>
  <c r="M760" i="7"/>
  <c r="I66" i="9" s="1"/>
  <c r="P760" i="7"/>
  <c r="J66" i="9" s="1"/>
  <c r="Q761" i="7"/>
  <c r="Q762" i="7"/>
  <c r="Q763" i="7"/>
  <c r="Q764" i="7"/>
  <c r="K767" i="7"/>
  <c r="H68" i="9" s="1"/>
  <c r="M767" i="7"/>
  <c r="I68" i="9" s="1"/>
  <c r="Q768" i="7"/>
  <c r="Q769" i="7"/>
  <c r="Q770" i="7"/>
  <c r="Q771" i="7"/>
  <c r="Q772" i="7"/>
  <c r="Q773" i="7"/>
  <c r="Q777" i="7"/>
  <c r="Q778" i="7"/>
  <c r="Q779" i="7"/>
  <c r="Q780" i="7"/>
  <c r="Q781" i="7"/>
  <c r="Q782" i="7"/>
  <c r="Q783" i="7"/>
  <c r="Q784" i="7"/>
  <c r="Q785" i="7"/>
  <c r="Q786" i="7"/>
  <c r="Q787" i="7"/>
  <c r="Q788" i="7"/>
  <c r="K1989" i="7"/>
  <c r="H70" i="9" s="1"/>
  <c r="M1989" i="7"/>
  <c r="I70" i="9" s="1"/>
  <c r="P1989" i="7"/>
  <c r="K2058" i="7"/>
  <c r="H71" i="9" s="1"/>
  <c r="M2058" i="7"/>
  <c r="I71" i="9" s="1"/>
  <c r="P2058" i="7"/>
  <c r="Q2405" i="7"/>
  <c r="Q2406" i="7"/>
  <c r="Q2407" i="7"/>
  <c r="Q2408" i="7"/>
  <c r="Q2409" i="7"/>
  <c r="Q2410" i="7"/>
  <c r="Q2411" i="7"/>
  <c r="Q2412" i="7"/>
  <c r="Q2413" i="7"/>
  <c r="Q2414" i="7"/>
  <c r="K2419" i="7"/>
  <c r="H72" i="9" s="1"/>
  <c r="M2419" i="7"/>
  <c r="I72" i="9" s="1"/>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K3161" i="7"/>
  <c r="H73" i="9" s="1"/>
  <c r="M3161" i="7"/>
  <c r="I73" i="9" s="1"/>
  <c r="J73" i="9"/>
  <c r="Q3163" i="7"/>
  <c r="Q3164" i="7"/>
  <c r="Q3165" i="7"/>
  <c r="K3167" i="7"/>
  <c r="H79" i="9" s="1"/>
  <c r="M3167" i="7"/>
  <c r="I79" i="9" s="1"/>
  <c r="P3167" i="7"/>
  <c r="J79" i="9" s="1"/>
  <c r="Q3168" i="7"/>
  <c r="Q3167" i="7" s="1"/>
  <c r="K79" i="9" s="1"/>
  <c r="K3177" i="7"/>
  <c r="H80" i="9" s="1"/>
  <c r="M3177" i="7"/>
  <c r="I80" i="9" s="1"/>
  <c r="Q3269" i="7"/>
  <c r="Q3270" i="7"/>
  <c r="Q3271" i="7"/>
  <c r="K3274" i="7"/>
  <c r="M3274" i="7"/>
  <c r="P3274" i="7"/>
  <c r="J89" i="9" s="1"/>
  <c r="Q3275" i="7"/>
  <c r="Q3276" i="7"/>
  <c r="Q3277" i="7"/>
  <c r="K3280" i="7"/>
  <c r="H149" i="9" s="1"/>
  <c r="I149" i="9"/>
  <c r="Q3287" i="7"/>
  <c r="Q3288" i="7"/>
  <c r="Q3294" i="7"/>
  <c r="Q3296" i="7"/>
  <c r="Q3297" i="7"/>
  <c r="Q3298" i="7"/>
  <c r="Q3299" i="7"/>
  <c r="Q3300" i="7"/>
  <c r="Q3301" i="7"/>
  <c r="Q3302" i="7"/>
  <c r="Q3303" i="7"/>
  <c r="Q3304" i="7"/>
  <c r="K3307" i="7"/>
  <c r="H150" i="9" s="1"/>
  <c r="M3307" i="7"/>
  <c r="P3307" i="7"/>
  <c r="Q3309" i="7"/>
  <c r="Q3310" i="7"/>
  <c r="K3312" i="7"/>
  <c r="M3312" i="7"/>
  <c r="P3312" i="7"/>
  <c r="J151" i="9" s="1"/>
  <c r="Q3312" i="7"/>
  <c r="K3316" i="7"/>
  <c r="M3316" i="7"/>
  <c r="P3316" i="7"/>
  <c r="J152" i="9" s="1"/>
  <c r="Q3317" i="7"/>
  <c r="Q3318" i="7"/>
  <c r="K3320" i="7"/>
  <c r="M3320" i="7"/>
  <c r="I154" i="9" s="1"/>
  <c r="P3320" i="7"/>
  <c r="Q3320" i="7"/>
  <c r="K3334" i="7"/>
  <c r="M3334" i="7"/>
  <c r="P3334" i="7"/>
  <c r="P3332" i="7" s="1"/>
  <c r="P3330" i="7" s="1"/>
  <c r="P3328" i="7" s="1"/>
  <c r="Q3335" i="7"/>
  <c r="K177" i="9" s="1"/>
  <c r="Q3336" i="7"/>
  <c r="K178" i="9" s="1"/>
  <c r="Q3337" i="7"/>
  <c r="Q3338" i="7"/>
  <c r="K180" i="9" s="1"/>
  <c r="Q3339" i="7"/>
  <c r="K181" i="9" s="1"/>
  <c r="Q3340" i="7"/>
  <c r="K182" i="9" s="1"/>
  <c r="K3343" i="7"/>
  <c r="H185" i="9" s="1"/>
  <c r="H184" i="9" s="1"/>
  <c r="I185" i="9"/>
  <c r="I184" i="9" s="1"/>
  <c r="J185" i="9"/>
  <c r="J184" i="9" s="1"/>
  <c r="K3352" i="7"/>
  <c r="H193" i="9" s="1"/>
  <c r="H192" i="9" s="1"/>
  <c r="M3352" i="7"/>
  <c r="I193" i="9" s="1"/>
  <c r="I192" i="9" s="1"/>
  <c r="Q3353" i="7"/>
  <c r="Q3356" i="7"/>
  <c r="Q3357" i="7"/>
  <c r="Q3359" i="7"/>
  <c r="K3362" i="7"/>
  <c r="M3362" i="7"/>
  <c r="I196" i="9" s="1"/>
  <c r="P3362" i="7"/>
  <c r="J196" i="9" s="1"/>
  <c r="Q3363" i="7"/>
  <c r="Q3364" i="7"/>
  <c r="Q3370" i="7"/>
  <c r="K3375" i="7"/>
  <c r="H202" i="9" s="1"/>
  <c r="H200" i="9" s="1"/>
  <c r="M3375" i="7"/>
  <c r="M3374" i="7" s="1"/>
  <c r="P3375" i="7"/>
  <c r="J202" i="9" s="1"/>
  <c r="J200" i="9" s="1"/>
  <c r="K3382" i="7"/>
  <c r="H205" i="9" s="1"/>
  <c r="M3382" i="7"/>
  <c r="I205" i="9" s="1"/>
  <c r="P3382" i="7"/>
  <c r="J205" i="9" s="1"/>
  <c r="Q3383" i="7"/>
  <c r="Q3382" i="7" s="1"/>
  <c r="K205" i="9" s="1"/>
  <c r="K3385" i="7"/>
  <c r="H206" i="9" s="1"/>
  <c r="M3385" i="7"/>
  <c r="P3385" i="7"/>
  <c r="J206" i="9" s="1"/>
  <c r="Q3386" i="7"/>
  <c r="Q3385" i="7" s="1"/>
  <c r="K206" i="9" s="1"/>
  <c r="K3388" i="7"/>
  <c r="H207" i="9" s="1"/>
  <c r="M3388" i="7"/>
  <c r="I207" i="9" s="1"/>
  <c r="P3388" i="7"/>
  <c r="J207" i="9" s="1"/>
  <c r="Q3389" i="7"/>
  <c r="Q3388" i="7" s="1"/>
  <c r="K207" i="9" s="1"/>
  <c r="K3391" i="7"/>
  <c r="H208" i="9" s="1"/>
  <c r="M3391" i="7"/>
  <c r="I208" i="9" s="1"/>
  <c r="P3391" i="7"/>
  <c r="J208" i="9" s="1"/>
  <c r="Q3392" i="7"/>
  <c r="Q3391" i="7" s="1"/>
  <c r="K208" i="9" s="1"/>
  <c r="K3395" i="7"/>
  <c r="H209" i="9" s="1"/>
  <c r="M3395" i="7"/>
  <c r="I209" i="9" s="1"/>
  <c r="J209" i="9"/>
  <c r="K3401" i="7"/>
  <c r="K3400" i="7" s="1"/>
  <c r="M3401" i="7"/>
  <c r="M3400" i="7" s="1"/>
  <c r="K3405" i="7"/>
  <c r="M3405" i="7"/>
  <c r="I215" i="9" s="1"/>
  <c r="I214" i="9" s="1"/>
  <c r="P3405" i="7"/>
  <c r="Q3406" i="7"/>
  <c r="Q3408" i="7"/>
  <c r="Q3414" i="7"/>
  <c r="Q3415" i="7"/>
  <c r="Q3416" i="7"/>
  <c r="K3434" i="7"/>
  <c r="M3434" i="7"/>
  <c r="I227" i="9" s="1"/>
  <c r="Q3435" i="7"/>
  <c r="K3443" i="7"/>
  <c r="H228" i="9" s="1"/>
  <c r="M3443" i="7"/>
  <c r="I228" i="9" s="1"/>
  <c r="J228" i="9"/>
  <c r="Q3445" i="7"/>
  <c r="Q3446" i="7"/>
  <c r="K4343" i="7"/>
  <c r="H232" i="9" s="1"/>
  <c r="M4343" i="7"/>
  <c r="Q4344" i="7"/>
  <c r="Q4345" i="7"/>
  <c r="Q4346" i="7"/>
  <c r="Q4347" i="7"/>
  <c r="Q4348" i="7"/>
  <c r="Q4349" i="7"/>
  <c r="Q4350" i="7"/>
  <c r="K4378" i="7"/>
  <c r="M4378" i="7"/>
  <c r="Q4379" i="7"/>
  <c r="K4391" i="7"/>
  <c r="K4389" i="7" s="1"/>
  <c r="M4391" i="7"/>
  <c r="I236" i="9" s="1"/>
  <c r="I235" i="9" s="1"/>
  <c r="P4391" i="7"/>
  <c r="P4389" i="7" s="1"/>
  <c r="Q4391" i="7"/>
  <c r="K236" i="9" s="1"/>
  <c r="K4396" i="7"/>
  <c r="M4396" i="7"/>
  <c r="P4395" i="7"/>
  <c r="Q4400" i="7"/>
  <c r="K4402" i="7"/>
  <c r="H242" i="9" s="1"/>
  <c r="H241" i="9" s="1"/>
  <c r="M4402" i="7"/>
  <c r="I242" i="9" s="1"/>
  <c r="I241" i="9" s="1"/>
  <c r="P4402" i="7"/>
  <c r="Q4403" i="7"/>
  <c r="Q4404" i="7"/>
  <c r="Q4405" i="7"/>
  <c r="Q4406" i="7"/>
  <c r="Q4407" i="7"/>
  <c r="Q4408" i="7"/>
  <c r="K4416" i="7"/>
  <c r="H264" i="9" s="1"/>
  <c r="H263" i="9" s="1"/>
  <c r="M4416" i="7"/>
  <c r="M4415" i="7" s="1"/>
  <c r="P4416" i="7"/>
  <c r="J264" i="9" s="1"/>
  <c r="J263" i="9" s="1"/>
  <c r="Q4417" i="7"/>
  <c r="Q4416" i="7" s="1"/>
  <c r="K4419" i="7"/>
  <c r="K4418" i="7" s="1"/>
  <c r="M4419" i="7"/>
  <c r="P4419" i="7"/>
  <c r="P4418" i="7" s="1"/>
  <c r="Q4420" i="7"/>
  <c r="Q4419" i="7" s="1"/>
  <c r="M21" i="10"/>
  <c r="O21" i="10"/>
  <c r="P21" i="10"/>
  <c r="Q22" i="10"/>
  <c r="Q23" i="10"/>
  <c r="Q24" i="10"/>
  <c r="M26" i="10"/>
  <c r="O26" i="10"/>
  <c r="P26" i="10"/>
  <c r="Q27" i="10"/>
  <c r="Q26" i="10" s="1"/>
  <c r="Q28" i="10"/>
  <c r="M30" i="10"/>
  <c r="O30" i="10"/>
  <c r="P30" i="10"/>
  <c r="Q31" i="10"/>
  <c r="Q32" i="10"/>
  <c r="Q33" i="10"/>
  <c r="Q34" i="10"/>
  <c r="Q35" i="10"/>
  <c r="Q36" i="10"/>
  <c r="Q37" i="10"/>
  <c r="Q38" i="10"/>
  <c r="Q39" i="10"/>
  <c r="Q40" i="10"/>
  <c r="M43" i="10"/>
  <c r="O43" i="10"/>
  <c r="P43" i="10"/>
  <c r="Q44" i="10"/>
  <c r="Q45" i="10"/>
  <c r="M47" i="10"/>
  <c r="O47" i="10"/>
  <c r="P47" i="10"/>
  <c r="Q48" i="10"/>
  <c r="Q49" i="10"/>
  <c r="Q50" i="10"/>
  <c r="Q52" i="10"/>
  <c r="M55" i="10"/>
  <c r="O55" i="10"/>
  <c r="P55" i="10"/>
  <c r="Q55" i="10"/>
  <c r="Q56" i="10"/>
  <c r="Q57" i="10"/>
  <c r="M59" i="10"/>
  <c r="O59" i="10"/>
  <c r="P59" i="10"/>
  <c r="Q60" i="10"/>
  <c r="Q61" i="10"/>
  <c r="Q59" i="10" s="1"/>
  <c r="M62" i="10"/>
  <c r="O62" i="10"/>
  <c r="P64" i="10"/>
  <c r="Q64" i="10" s="1"/>
  <c r="P65" i="10"/>
  <c r="P66" i="10"/>
  <c r="Q66" i="10" s="1"/>
  <c r="Q67" i="10"/>
  <c r="M70" i="10"/>
  <c r="O70" i="10"/>
  <c r="P70" i="10"/>
  <c r="Q71" i="10"/>
  <c r="Q72" i="10"/>
  <c r="Q73" i="10"/>
  <c r="Q74" i="10"/>
  <c r="Q75" i="10"/>
  <c r="M76" i="10"/>
  <c r="O76" i="10"/>
  <c r="P76" i="10"/>
  <c r="Q77" i="10"/>
  <c r="Q78" i="10"/>
  <c r="Q79" i="10"/>
  <c r="Q80" i="10"/>
  <c r="Q81" i="10"/>
  <c r="Q82" i="10"/>
  <c r="Q83" i="10"/>
  <c r="Q84" i="10"/>
  <c r="Q85" i="10"/>
  <c r="Q86" i="10"/>
  <c r="Q87" i="10"/>
  <c r="M95" i="10"/>
  <c r="M94" i="10" s="1"/>
  <c r="M91" i="10" s="1"/>
  <c r="O95" i="10"/>
  <c r="O94" i="10" s="1"/>
  <c r="O91" i="10" s="1"/>
  <c r="P96" i="10"/>
  <c r="Q96" i="10"/>
  <c r="P97" i="10"/>
  <c r="Q97" i="10" s="1"/>
  <c r="P98" i="10"/>
  <c r="Q98" i="10" s="1"/>
  <c r="P99" i="10"/>
  <c r="Q99" i="10" s="1"/>
  <c r="P100" i="10"/>
  <c r="Q100" i="10" s="1"/>
  <c r="P101" i="10"/>
  <c r="Q101" i="10" s="1"/>
  <c r="M108" i="10"/>
  <c r="M107" i="10" s="1"/>
  <c r="M104" i="10" s="1"/>
  <c r="O108" i="10"/>
  <c r="O107" i="10" s="1"/>
  <c r="O104" i="10" s="1"/>
  <c r="P109" i="10"/>
  <c r="P110" i="10"/>
  <c r="Q110" i="10" s="1"/>
  <c r="P111" i="10"/>
  <c r="Q111" i="10" s="1"/>
  <c r="P112" i="10"/>
  <c r="Q112" i="10" s="1"/>
  <c r="J160" i="9"/>
  <c r="O69" i="10"/>
  <c r="H160" i="9"/>
  <c r="Q77" i="5"/>
  <c r="J70" i="9" l="1"/>
  <c r="Q1989" i="7"/>
  <c r="K70" i="9" s="1"/>
  <c r="P767" i="7"/>
  <c r="J68" i="9" s="1"/>
  <c r="J71" i="9"/>
  <c r="Q2058" i="7"/>
  <c r="I150" i="9"/>
  <c r="M3279" i="7"/>
  <c r="S59" i="5"/>
  <c r="I233" i="9"/>
  <c r="H233" i="9"/>
  <c r="H230" i="9" s="1"/>
  <c r="J108" i="9"/>
  <c r="H154" i="9"/>
  <c r="I151" i="9"/>
  <c r="I64" i="9"/>
  <c r="I62" i="9" s="1"/>
  <c r="Q3280" i="7"/>
  <c r="Q3443" i="7"/>
  <c r="Q3433" i="7" s="1"/>
  <c r="Q3352" i="7"/>
  <c r="Q3351" i="7" s="1"/>
  <c r="J150" i="9"/>
  <c r="P3279" i="7"/>
  <c r="Q3161" i="7"/>
  <c r="K73" i="9" s="1"/>
  <c r="Q2419" i="7"/>
  <c r="K72" i="9" s="1"/>
  <c r="P35" i="8"/>
  <c r="J154" i="9"/>
  <c r="Q965" i="8"/>
  <c r="K75" i="9" s="1"/>
  <c r="Q1035" i="8"/>
  <c r="K76" i="9" s="1"/>
  <c r="Q1049" i="8"/>
  <c r="J75" i="9"/>
  <c r="P414" i="8"/>
  <c r="K74" i="9"/>
  <c r="Q377" i="8"/>
  <c r="K60" i="9" s="1"/>
  <c r="Q260" i="8"/>
  <c r="K48" i="9" s="1"/>
  <c r="Q229" i="8"/>
  <c r="K45" i="9" s="1"/>
  <c r="Q4343" i="7"/>
  <c r="K232" i="9" s="1"/>
  <c r="Q3177" i="7"/>
  <c r="K80" i="9" s="1"/>
  <c r="Q524" i="7"/>
  <c r="K65" i="9" s="1"/>
  <c r="Q477" i="7"/>
  <c r="K64" i="9" s="1"/>
  <c r="J91" i="9"/>
  <c r="J58" i="9"/>
  <c r="P95" i="10"/>
  <c r="P94" i="10" s="1"/>
  <c r="P91" i="10" s="1"/>
  <c r="I91" i="9"/>
  <c r="I58" i="9"/>
  <c r="S39" i="5"/>
  <c r="P69" i="10"/>
  <c r="H62" i="9"/>
  <c r="M1479" i="8"/>
  <c r="Q70" i="10"/>
  <c r="Q43" i="10"/>
  <c r="I89" i="9"/>
  <c r="I82" i="9" s="1"/>
  <c r="H91" i="9"/>
  <c r="J82" i="9"/>
  <c r="H58" i="9"/>
  <c r="K3273" i="7"/>
  <c r="H89" i="9"/>
  <c r="H82" i="9" s="1"/>
  <c r="S47" i="5"/>
  <c r="K235" i="9"/>
  <c r="K211" i="9"/>
  <c r="P20" i="10"/>
  <c r="Q1350" i="8"/>
  <c r="K93" i="9" s="1"/>
  <c r="S26" i="5"/>
  <c r="K161" i="9" s="1"/>
  <c r="S41" i="5"/>
  <c r="S45" i="5"/>
  <c r="S49" i="5"/>
  <c r="S53" i="5"/>
  <c r="S56" i="5"/>
  <c r="S54" i="5"/>
  <c r="S55" i="5"/>
  <c r="M20" i="10"/>
  <c r="I56" i="9"/>
  <c r="S51" i="5"/>
  <c r="M69" i="10"/>
  <c r="O77" i="5"/>
  <c r="O20" i="10"/>
  <c r="S71" i="5"/>
  <c r="S70" i="5" s="1"/>
  <c r="S67" i="5" s="1"/>
  <c r="O21" i="5"/>
  <c r="O19" i="5" s="1"/>
  <c r="Q47" i="10"/>
  <c r="Q3316" i="7"/>
  <c r="S48" i="5"/>
  <c r="J42" i="9"/>
  <c r="Q1441" i="8"/>
  <c r="K112" i="9" s="1"/>
  <c r="P1571" i="8"/>
  <c r="M1465" i="8"/>
  <c r="K154" i="9"/>
  <c r="K105" i="9"/>
  <c r="Q1558" i="8"/>
  <c r="K144" i="9" s="1"/>
  <c r="Q1433" i="8"/>
  <c r="K110" i="9" s="1"/>
  <c r="Q1373" i="8"/>
  <c r="K100" i="9" s="1"/>
  <c r="Q1335" i="8"/>
  <c r="K88" i="9" s="1"/>
  <c r="Q1549" i="8"/>
  <c r="K142" i="9" s="1"/>
  <c r="Q1511" i="8"/>
  <c r="K140" i="9" s="1"/>
  <c r="J128" i="9"/>
  <c r="Q1407" i="8"/>
  <c r="K104" i="9" s="1"/>
  <c r="H151" i="9"/>
  <c r="Q1400" i="8"/>
  <c r="K103" i="9" s="1"/>
  <c r="I129" i="9"/>
  <c r="I128" i="9" s="1"/>
  <c r="Q1445" i="8"/>
  <c r="K113" i="9" s="1"/>
  <c r="Q1438" i="8"/>
  <c r="K111" i="9" s="1"/>
  <c r="Q1361" i="8"/>
  <c r="K96" i="9" s="1"/>
  <c r="Q1323" i="8"/>
  <c r="K86" i="9" s="1"/>
  <c r="Q1479" i="8"/>
  <c r="K151" i="9"/>
  <c r="Q1566" i="8"/>
  <c r="K146" i="9" s="1"/>
  <c r="Q1515" i="8"/>
  <c r="K141" i="9" s="1"/>
  <c r="Q1366" i="8"/>
  <c r="K97" i="9" s="1"/>
  <c r="M1499" i="8"/>
  <c r="I152" i="9"/>
  <c r="Q1554" i="8"/>
  <c r="K143" i="9" s="1"/>
  <c r="Q1501" i="8"/>
  <c r="Q1575" i="8"/>
  <c r="Q1571" i="8" s="1"/>
  <c r="K1571" i="8"/>
  <c r="Q1562" i="8"/>
  <c r="K145" i="9" s="1"/>
  <c r="K130" i="9"/>
  <c r="Q1451" i="8"/>
  <c r="Q1429" i="8"/>
  <c r="K109" i="9" s="1"/>
  <c r="Q1467" i="8"/>
  <c r="K129" i="9" s="1"/>
  <c r="Q1346" i="8"/>
  <c r="K92" i="9" s="1"/>
  <c r="Q1338" i="8"/>
  <c r="K85" i="9"/>
  <c r="Q1285" i="8"/>
  <c r="K83" i="9" s="1"/>
  <c r="K77" i="9"/>
  <c r="Q471" i="8"/>
  <c r="K69" i="9" s="1"/>
  <c r="K414" i="8"/>
  <c r="M342" i="8"/>
  <c r="H56" i="9"/>
  <c r="Q288" i="8"/>
  <c r="K53" i="9" s="1"/>
  <c r="Q284" i="8"/>
  <c r="K52" i="9" s="1"/>
  <c r="Q37" i="8"/>
  <c r="Q42" i="8"/>
  <c r="K43" i="9" s="1"/>
  <c r="Q45" i="8"/>
  <c r="K44" i="9" s="1"/>
  <c r="M16" i="8"/>
  <c r="P16" i="8"/>
  <c r="Q4389" i="7"/>
  <c r="K4401" i="7"/>
  <c r="K3433" i="7"/>
  <c r="Q3367" i="7"/>
  <c r="K197" i="9" s="1"/>
  <c r="I159" i="9"/>
  <c r="I157" i="9" s="1"/>
  <c r="I14" i="9" s="1"/>
  <c r="I132" i="9"/>
  <c r="J35" i="9"/>
  <c r="Q416" i="8"/>
  <c r="K63" i="9" s="1"/>
  <c r="H99" i="9"/>
  <c r="K25" i="9"/>
  <c r="M4389" i="7"/>
  <c r="H227" i="9"/>
  <c r="H226" i="9" s="1"/>
  <c r="K3351" i="7"/>
  <c r="M3361" i="7"/>
  <c r="J238" i="9"/>
  <c r="P3374" i="7"/>
  <c r="K3374" i="7"/>
  <c r="J236" i="9"/>
  <c r="J235" i="9" s="1"/>
  <c r="Q308" i="7"/>
  <c r="J193" i="9"/>
  <c r="J192" i="9" s="1"/>
  <c r="K4415" i="7"/>
  <c r="K4413" i="7" s="1"/>
  <c r="K4411" i="7" s="1"/>
  <c r="K4409" i="7" s="1"/>
  <c r="M3433" i="7"/>
  <c r="M3351" i="7"/>
  <c r="M3404" i="7"/>
  <c r="I264" i="9"/>
  <c r="I263" i="9" s="1"/>
  <c r="J195" i="9"/>
  <c r="Q3274" i="7"/>
  <c r="Q760" i="7"/>
  <c r="K66" i="9" s="1"/>
  <c r="M4401" i="7"/>
  <c r="Q3307" i="7"/>
  <c r="K150" i="9" s="1"/>
  <c r="M3273" i="7"/>
  <c r="Q4378" i="7"/>
  <c r="Q3405" i="7"/>
  <c r="Q3404" i="7" s="1"/>
  <c r="Q3375" i="7"/>
  <c r="K202" i="9" s="1"/>
  <c r="K476" i="7"/>
  <c r="K227" i="9"/>
  <c r="I195" i="9"/>
  <c r="J267" i="9"/>
  <c r="J266" i="9" s="1"/>
  <c r="J261" i="9" s="1"/>
  <c r="J259" i="9" s="1"/>
  <c r="J257" i="9" s="1"/>
  <c r="M3448" i="7"/>
  <c r="M476" i="7"/>
  <c r="I202" i="9"/>
  <c r="I200" i="9" s="1"/>
  <c r="P4415" i="7"/>
  <c r="P4413" i="7" s="1"/>
  <c r="P4411" i="7" s="1"/>
  <c r="P4409" i="7" s="1"/>
  <c r="I212" i="9"/>
  <c r="I211" i="9" s="1"/>
  <c r="H236" i="9"/>
  <c r="H235" i="9" s="1"/>
  <c r="Q47" i="7"/>
  <c r="H267" i="9"/>
  <c r="H266" i="9" s="1"/>
  <c r="H261" i="9" s="1"/>
  <c r="H259" i="9" s="1"/>
  <c r="H257" i="9" s="1"/>
  <c r="H212" i="9"/>
  <c r="H211" i="9" s="1"/>
  <c r="K3448" i="7"/>
  <c r="Q3362" i="7"/>
  <c r="K196" i="9" s="1"/>
  <c r="M20" i="7"/>
  <c r="I226" i="9"/>
  <c r="Q1329" i="8"/>
  <c r="K87" i="9" s="1"/>
  <c r="K204" i="9"/>
  <c r="J138" i="9"/>
  <c r="K139" i="9"/>
  <c r="Q4415" i="7"/>
  <c r="K264" i="9"/>
  <c r="J215" i="9"/>
  <c r="J214" i="9" s="1"/>
  <c r="P3404" i="7"/>
  <c r="K20" i="7"/>
  <c r="H49" i="9"/>
  <c r="M3380" i="7"/>
  <c r="I206" i="9"/>
  <c r="I204" i="9" s="1"/>
  <c r="J109" i="9"/>
  <c r="P1422" i="8"/>
  <c r="M1344" i="8"/>
  <c r="S21" i="5"/>
  <c r="S19" i="5" s="1"/>
  <c r="K160" i="9"/>
  <c r="R80" i="5"/>
  <c r="R79" i="5" s="1"/>
  <c r="S81" i="5"/>
  <c r="S80" i="5" s="1"/>
  <c r="S79" i="5" s="1"/>
  <c r="H196" i="9"/>
  <c r="H195" i="9" s="1"/>
  <c r="K3361" i="7"/>
  <c r="Q3334" i="7"/>
  <c r="Q3332" i="7" s="1"/>
  <c r="Q3330" i="7" s="1"/>
  <c r="Q3328" i="7" s="1"/>
  <c r="K179" i="9"/>
  <c r="H133" i="9"/>
  <c r="H132" i="9" s="1"/>
  <c r="K1479" i="8"/>
  <c r="K1422" i="8"/>
  <c r="H109" i="9"/>
  <c r="H107" i="9" s="1"/>
  <c r="Q95" i="10"/>
  <c r="Q94" i="10" s="1"/>
  <c r="Q91" i="10" s="1"/>
  <c r="Q89" i="10" s="1"/>
  <c r="H204" i="9"/>
  <c r="K1465" i="8"/>
  <c r="K84" i="9"/>
  <c r="K16" i="8"/>
  <c r="Q38" i="5"/>
  <c r="K3380" i="7"/>
  <c r="M414" i="8"/>
  <c r="K3342" i="7"/>
  <c r="K3332" i="7" s="1"/>
  <c r="K3330" i="7" s="1"/>
  <c r="P1499" i="8"/>
  <c r="Q21" i="7"/>
  <c r="Q1265" i="8"/>
  <c r="K78" i="9" s="1"/>
  <c r="P3273" i="7"/>
  <c r="K1499" i="8"/>
  <c r="M54" i="10"/>
  <c r="J233" i="9"/>
  <c r="I232" i="9"/>
  <c r="J227" i="9"/>
  <c r="J226" i="9" s="1"/>
  <c r="J204" i="9"/>
  <c r="H152" i="9"/>
  <c r="I50" i="9"/>
  <c r="I140" i="9"/>
  <c r="I138" i="9" s="1"/>
  <c r="Q1381" i="8"/>
  <c r="K102" i="9" s="1"/>
  <c r="I99" i="9"/>
  <c r="Q448" i="8"/>
  <c r="K67" i="9" s="1"/>
  <c r="Q430" i="8"/>
  <c r="Q344" i="8"/>
  <c r="K59" i="9" s="1"/>
  <c r="K35" i="8"/>
  <c r="H176" i="9"/>
  <c r="H174" i="9" s="1"/>
  <c r="H172" i="9" s="1"/>
  <c r="H170" i="9" s="1"/>
  <c r="I25" i="9"/>
  <c r="I239" i="9"/>
  <c r="I238" i="9" s="1"/>
  <c r="M4395" i="7"/>
  <c r="K1283" i="8"/>
  <c r="K3404" i="7"/>
  <c r="H215" i="9"/>
  <c r="H214" i="9" s="1"/>
  <c r="J133" i="9"/>
  <c r="J132" i="9" s="1"/>
  <c r="P1479" i="8"/>
  <c r="P342" i="8"/>
  <c r="P62" i="10"/>
  <c r="P54" i="10" s="1"/>
  <c r="Q65" i="10"/>
  <c r="Q62" i="10" s="1"/>
  <c r="Q54" i="10" s="1"/>
  <c r="K267" i="9"/>
  <c r="Q4418" i="7"/>
  <c r="P4401" i="7"/>
  <c r="J242" i="9"/>
  <c r="J241" i="9" s="1"/>
  <c r="I267" i="9"/>
  <c r="I266" i="9" s="1"/>
  <c r="M4418" i="7"/>
  <c r="M4413" i="7" s="1"/>
  <c r="M4411" i="7" s="1"/>
  <c r="M4409" i="7" s="1"/>
  <c r="K4395" i="7"/>
  <c r="H239" i="9"/>
  <c r="H238" i="9" s="1"/>
  <c r="J212" i="9"/>
  <c r="J211" i="9" s="1"/>
  <c r="J49" i="9"/>
  <c r="M1422" i="8"/>
  <c r="I108" i="9"/>
  <c r="I107" i="9" s="1"/>
  <c r="P1283" i="8"/>
  <c r="M1283" i="8"/>
  <c r="K342" i="8"/>
  <c r="Q28" i="8"/>
  <c r="K36" i="9"/>
  <c r="O37" i="5"/>
  <c r="O34" i="5" s="1"/>
  <c r="H168" i="9"/>
  <c r="H167" i="9" s="1"/>
  <c r="H165" i="9" s="1"/>
  <c r="H163" i="9" s="1"/>
  <c r="P108" i="10"/>
  <c r="P107" i="10" s="1"/>
  <c r="P104" i="10" s="1"/>
  <c r="Q3380" i="7"/>
  <c r="R26" i="5"/>
  <c r="J161" i="9" s="1"/>
  <c r="J159" i="9" s="1"/>
  <c r="J157" i="9" s="1"/>
  <c r="J14" i="9" s="1"/>
  <c r="M1371" i="8"/>
  <c r="P3361" i="7"/>
  <c r="P3349" i="7" s="1"/>
  <c r="P3347" i="7" s="1"/>
  <c r="Q109" i="10"/>
  <c r="Q108" i="10" s="1"/>
  <c r="Q107" i="10" s="1"/>
  <c r="Q104" i="10" s="1"/>
  <c r="R71" i="5"/>
  <c r="R70" i="5" s="1"/>
  <c r="R67" i="5" s="1"/>
  <c r="R38" i="5"/>
  <c r="Q18" i="8"/>
  <c r="P1344" i="8"/>
  <c r="P3380" i="7"/>
  <c r="Q76" i="10"/>
  <c r="Q69" i="10" s="1"/>
  <c r="O54" i="10"/>
  <c r="O19" i="10" s="1"/>
  <c r="O15" i="10" s="1"/>
  <c r="Q30" i="10"/>
  <c r="Q21" i="10"/>
  <c r="Q4402" i="7"/>
  <c r="M35" i="8"/>
  <c r="I176" i="9"/>
  <c r="I174" i="9" s="1"/>
  <c r="I172" i="9" s="1"/>
  <c r="I170" i="9" s="1"/>
  <c r="I35" i="9"/>
  <c r="Q21" i="5"/>
  <c r="Q19" i="5" s="1"/>
  <c r="K1344" i="8"/>
  <c r="K1371" i="8"/>
  <c r="P1371" i="8"/>
  <c r="P1465" i="8"/>
  <c r="H129" i="9"/>
  <c r="H128" i="9" s="1"/>
  <c r="K117" i="9"/>
  <c r="I43" i="9"/>
  <c r="H42" i="9"/>
  <c r="J176" i="9"/>
  <c r="J174" i="9" s="1"/>
  <c r="J172" i="9" s="1"/>
  <c r="J170" i="9" s="1"/>
  <c r="I116" i="9"/>
  <c r="H116" i="9"/>
  <c r="J25" i="9"/>
  <c r="H25" i="9"/>
  <c r="J116" i="9"/>
  <c r="H159" i="9"/>
  <c r="H157" i="9" s="1"/>
  <c r="H14" i="9" s="1"/>
  <c r="H138" i="9"/>
  <c r="J99" i="9"/>
  <c r="H35" i="9"/>
  <c r="K3279" i="7"/>
  <c r="J149" i="9"/>
  <c r="Q767" i="7" l="1"/>
  <c r="K68" i="9" s="1"/>
  <c r="K3449" i="7"/>
  <c r="K71" i="9"/>
  <c r="P476" i="7"/>
  <c r="I230" i="9"/>
  <c r="I224" i="9" s="1"/>
  <c r="I222" i="9" s="1"/>
  <c r="I220" i="9" s="1"/>
  <c r="M3449" i="7"/>
  <c r="J107" i="9"/>
  <c r="J62" i="9"/>
  <c r="S2058" i="7"/>
  <c r="S38" i="5"/>
  <c r="K168" i="9" s="1"/>
  <c r="K233" i="9"/>
  <c r="K230" i="9" s="1"/>
  <c r="Q3448" i="7"/>
  <c r="K228" i="9"/>
  <c r="K226" i="9" s="1"/>
  <c r="I148" i="9"/>
  <c r="J148" i="9"/>
  <c r="K3328" i="7"/>
  <c r="K3323" i="7"/>
  <c r="Q3279" i="7"/>
  <c r="K42" i="9"/>
  <c r="Q35" i="8"/>
  <c r="Q3273" i="7"/>
  <c r="K89" i="9"/>
  <c r="P19" i="10"/>
  <c r="K58" i="9"/>
  <c r="K91" i="9"/>
  <c r="K35" i="9"/>
  <c r="K266" i="9"/>
  <c r="K200" i="9"/>
  <c r="K263" i="9"/>
  <c r="K116" i="9"/>
  <c r="K176" i="9"/>
  <c r="K159" i="9"/>
  <c r="K138" i="9"/>
  <c r="P15" i="10"/>
  <c r="K152" i="9"/>
  <c r="O15" i="5"/>
  <c r="M19" i="10"/>
  <c r="M15" i="10" s="1"/>
  <c r="K215" i="9"/>
  <c r="Q3361" i="7"/>
  <c r="K195" i="9"/>
  <c r="Q1499" i="8"/>
  <c r="K107" i="9"/>
  <c r="H148" i="9"/>
  <c r="Q1422" i="8"/>
  <c r="Q1344" i="8"/>
  <c r="H23" i="9"/>
  <c r="K134" i="9"/>
  <c r="K128" i="9"/>
  <c r="K99" i="9"/>
  <c r="Q1465" i="8"/>
  <c r="K33" i="8"/>
  <c r="K14" i="8" s="1"/>
  <c r="K12" i="8" s="1"/>
  <c r="J23" i="9"/>
  <c r="Q3374" i="7"/>
  <c r="K3431" i="7"/>
  <c r="K3429" i="7" s="1"/>
  <c r="K3427" i="7" s="1"/>
  <c r="R21" i="5"/>
  <c r="R19" i="5" s="1"/>
  <c r="I261" i="9"/>
  <c r="I259" i="9" s="1"/>
  <c r="I257" i="9" s="1"/>
  <c r="K18" i="7"/>
  <c r="K16" i="7" s="1"/>
  <c r="K14" i="7" s="1"/>
  <c r="M3431" i="7"/>
  <c r="M3429" i="7" s="1"/>
  <c r="M3427" i="7" s="1"/>
  <c r="H224" i="9"/>
  <c r="H222" i="9" s="1"/>
  <c r="H220" i="9" s="1"/>
  <c r="K239" i="9"/>
  <c r="Q4395" i="7"/>
  <c r="M18" i="7"/>
  <c r="M16" i="7" s="1"/>
  <c r="M14" i="7" s="1"/>
  <c r="I41" i="9"/>
  <c r="Q4401" i="7"/>
  <c r="K242" i="9"/>
  <c r="Q1283" i="8"/>
  <c r="I168" i="9"/>
  <c r="I167" i="9" s="1"/>
  <c r="I165" i="9" s="1"/>
  <c r="I163" i="9" s="1"/>
  <c r="I156" i="9" s="1"/>
  <c r="Q37" i="5"/>
  <c r="Q34" i="5" s="1"/>
  <c r="Q15" i="5" s="1"/>
  <c r="Q414" i="8"/>
  <c r="Q1371" i="8"/>
  <c r="H156" i="9"/>
  <c r="Q20" i="10"/>
  <c r="Q19" i="10" s="1"/>
  <c r="Q15" i="10" s="1"/>
  <c r="I23" i="9"/>
  <c r="J168" i="9"/>
  <c r="J167" i="9" s="1"/>
  <c r="J165" i="9" s="1"/>
  <c r="J163" i="9" s="1"/>
  <c r="J156" i="9" s="1"/>
  <c r="R37" i="5"/>
  <c r="R34" i="5" s="1"/>
  <c r="K49" i="9"/>
  <c r="S77" i="5"/>
  <c r="S78" i="5"/>
  <c r="K193" i="9"/>
  <c r="Q342" i="8"/>
  <c r="R77" i="5"/>
  <c r="R78" i="5"/>
  <c r="P33" i="8"/>
  <c r="P14" i="8" s="1"/>
  <c r="P12" i="8" s="1"/>
  <c r="H41" i="9"/>
  <c r="M33" i="8"/>
  <c r="Q16" i="8"/>
  <c r="Q4413" i="7"/>
  <c r="Q4411" i="7" s="1"/>
  <c r="Q4409" i="7" s="1"/>
  <c r="K149" i="9"/>
  <c r="Q33" i="8" l="1"/>
  <c r="Q14" i="8" s="1"/>
  <c r="Q12" i="8" s="1"/>
  <c r="Q476" i="7"/>
  <c r="K3412" i="7"/>
  <c r="K3410" i="7" s="1"/>
  <c r="K3349" i="7" s="1"/>
  <c r="K3347" i="7" s="1"/>
  <c r="K3345" i="7" s="1"/>
  <c r="K12" i="7" s="1"/>
  <c r="M3412" i="7"/>
  <c r="M3410" i="7" s="1"/>
  <c r="M3349" i="7" s="1"/>
  <c r="M3347" i="7" s="1"/>
  <c r="M3345" i="7" s="1"/>
  <c r="M12" i="7" s="1"/>
  <c r="P3345" i="7"/>
  <c r="K167" i="9"/>
  <c r="K261" i="9"/>
  <c r="K259" i="9" s="1"/>
  <c r="K23" i="9"/>
  <c r="Q3349" i="7"/>
  <c r="K82" i="9"/>
  <c r="K62" i="9"/>
  <c r="K241" i="9"/>
  <c r="K214" i="9"/>
  <c r="K132" i="9"/>
  <c r="K192" i="9"/>
  <c r="K238" i="9"/>
  <c r="S37" i="5"/>
  <c r="S34" i="5" s="1"/>
  <c r="S15" i="5" s="1"/>
  <c r="K157" i="9"/>
  <c r="K148" i="9"/>
  <c r="I39" i="9"/>
  <c r="I21" i="9" s="1"/>
  <c r="I18" i="9" s="1"/>
  <c r="M14" i="8"/>
  <c r="M12" i="8" s="1"/>
  <c r="H39" i="9"/>
  <c r="H21" i="9" s="1"/>
  <c r="H18" i="9" s="1"/>
  <c r="R15" i="5"/>
  <c r="J39" i="9"/>
  <c r="J21" i="9" s="1"/>
  <c r="J18" i="9" s="1"/>
  <c r="J218" i="9"/>
  <c r="J217" i="9" s="1"/>
  <c r="J190" i="9" s="1"/>
  <c r="J188" i="9" s="1"/>
  <c r="J186" i="9" s="1"/>
  <c r="Q3431" i="7"/>
  <c r="Q3429" i="7" s="1"/>
  <c r="Q3427" i="7" s="1"/>
  <c r="K218" i="9" s="1"/>
  <c r="H218" i="9" l="1"/>
  <c r="H217" i="9" s="1"/>
  <c r="H190" i="9" s="1"/>
  <c r="H188" i="9" s="1"/>
  <c r="H186" i="9" s="1"/>
  <c r="H12" i="9" s="1"/>
  <c r="I218" i="9"/>
  <c r="I217" i="9" s="1"/>
  <c r="I190" i="9" s="1"/>
  <c r="I188" i="9" s="1"/>
  <c r="I186" i="9" s="1"/>
  <c r="I12" i="9" s="1"/>
  <c r="K224" i="9"/>
  <c r="S32" i="5"/>
  <c r="K217" i="9"/>
  <c r="K190" i="9" s="1"/>
  <c r="K257" i="9"/>
  <c r="K165" i="9"/>
  <c r="K14" i="9"/>
  <c r="K39" i="9"/>
  <c r="Q3347" i="7"/>
  <c r="Q3345" i="7" s="1"/>
  <c r="K185" i="9"/>
  <c r="H16" i="9" l="1"/>
  <c r="I16" i="9"/>
  <c r="K222" i="9"/>
  <c r="K188" i="9"/>
  <c r="K184" i="9"/>
  <c r="K163" i="9"/>
  <c r="K21" i="9"/>
  <c r="K18" i="9" s="1"/>
  <c r="K156" i="9" l="1"/>
  <c r="K220" i="9"/>
  <c r="K186" i="9"/>
  <c r="K174" i="9"/>
  <c r="K172" i="9" l="1"/>
  <c r="K16" i="9" l="1"/>
  <c r="K170" i="9"/>
  <c r="K254" i="9" l="1"/>
  <c r="K252" i="9" l="1"/>
  <c r="K251" i="9" l="1"/>
  <c r="K249" i="9" s="1"/>
  <c r="K247" i="9" l="1"/>
  <c r="K245" i="9" l="1"/>
  <c r="K12" i="9" s="1"/>
  <c r="P91" i="7" l="1"/>
  <c r="P20" i="7" s="1"/>
  <c r="P18" i="7" s="1"/>
  <c r="P16" i="7" s="1"/>
  <c r="P14" i="7" s="1"/>
  <c r="Q195" i="7"/>
  <c r="Q91" i="7" s="1"/>
  <c r="Q20" i="7" s="1"/>
  <c r="Q18" i="7" s="1"/>
  <c r="Q16" i="7" s="1"/>
  <c r="Q14" i="7" s="1"/>
  <c r="Q12" i="7" s="1"/>
  <c r="P3448" i="7"/>
  <c r="P3431" i="7" s="1"/>
  <c r="P3429" i="7" s="1"/>
  <c r="P3427" i="7" s="1"/>
  <c r="J232" i="9"/>
  <c r="J230" i="9" s="1"/>
  <c r="J224" i="9" s="1"/>
  <c r="J222" i="9" s="1"/>
  <c r="P12" i="7" l="1"/>
  <c r="J220" i="9"/>
  <c r="J12" i="9" s="1"/>
  <c r="J16" i="9"/>
</calcChain>
</file>

<file path=xl/comments1.xml><?xml version="1.0" encoding="utf-8"?>
<comments xmlns="http://schemas.openxmlformats.org/spreadsheetml/2006/main">
  <authors>
    <author>FlorR</author>
    <author>PLANE-04</author>
    <author>ANDREA.FELIX</author>
    <author>JEFAT SANIDAD</author>
  </authors>
  <commentList>
    <comment ref="T10" authorId="0">
      <text>
        <r>
          <rPr>
            <sz val="8"/>
            <color indexed="81"/>
            <rFont val="Tahoma"/>
            <family val="2"/>
          </rPr>
          <t xml:space="preserve">ES DE ESTRICTO CUMPLIMIENTO DILIGENCIAR ESTA COLUMNA UTILICE 1=ENERO, 2=FEBRERO, 3=MARZO, 4=ABRIL, 5=MAYO, 6=JUNIO, 7=JULIO, 8=AGOSTO, 9=SEPTIEMBRE,10=OCTUBRE, 11=NOVIEMBRE, 12=DICIEMBRE, DE ACUERDO A ESTAS FECHAS SE REALIZARÀ EL SEGUIMIENTO AL PLAN DE COMPRAS. 
</t>
        </r>
      </text>
    </comment>
    <comment ref="U10" authorId="0">
      <text>
        <r>
          <rPr>
            <sz val="8"/>
            <color indexed="81"/>
            <rFont val="Tahoma"/>
            <family val="2"/>
          </rPr>
          <t xml:space="preserve">ES DE ESTRICTO CUMPLIMIENTO DILIGENCIAR ESTA COLUMNA UTILICE 1=ENERO, 2=FEBRERO, 3=MARZO, 4=ABRIL, 5=MAYO, 6=JUNIO, 7=JULIO, 8=AGOSTO, 9=SEPTIEMBRE,10=OCTUBRE, 11=NOVIEMBRE, 12=DICIEMBRE, DE ACUERDO A ESTAS FECHAS SE REALIZARÀ EL SEGUIMIENTO AL PLAN DE COMPRAS. 
</t>
        </r>
      </text>
    </comment>
    <comment ref="I25" authorId="1">
      <text>
        <r>
          <rPr>
            <sz val="8"/>
            <color indexed="81"/>
            <rFont val="Tahoma"/>
            <family val="2"/>
          </rPr>
          <t xml:space="preserve">MEDICO ESPECIALISTA I   
MEDICO ESPECIALISTA II  
MEDICO GENERAL
ODONTOLOGO ESPECIALISTA I
ODONTOLOGO ESPECIALISTA II
PSICOLOGO Y OPTOMETRA ESPECIALISTA
ODONTOLOGO GENERAL
PSICOLOGO Y OPTOMETRA GENERAL
PROFESIONAL ESPECIALIZADO ASISTENCIAL 
PROFESIONA UNIVERSITARIO ASISTENCIA
TECNOLOGO ASISTENCIAL
TECNICO ASISTENCIAL
AUXILIAR ASISTENCIAL
                                                              </t>
        </r>
      </text>
    </comment>
    <comment ref="F41" authorId="2">
      <text>
        <r>
          <rPr>
            <b/>
            <sz val="8"/>
            <color indexed="81"/>
            <rFont val="Tahoma"/>
            <family val="2"/>
          </rPr>
          <t>ANDREA.FELIX:</t>
        </r>
        <r>
          <rPr>
            <sz val="8"/>
            <color indexed="81"/>
            <rFont val="Tahoma"/>
            <family val="2"/>
          </rPr>
          <t xml:space="preserve">
</t>
        </r>
      </text>
    </comment>
    <comment ref="J57" authorId="3">
      <text>
        <r>
          <rPr>
            <b/>
            <sz val="9"/>
            <color indexed="81"/>
            <rFont val="Tahoma"/>
            <family val="2"/>
          </rPr>
          <t>JEFAT SANIDAD:</t>
        </r>
        <r>
          <rPr>
            <sz val="9"/>
            <color indexed="81"/>
            <rFont val="Tahoma"/>
            <family val="2"/>
          </rPr>
          <t xml:space="preserve">
PYP Y PARA AENCIÓN AL USUARIO
</t>
        </r>
      </text>
    </comment>
    <comment ref="J58" authorId="3">
      <text>
        <r>
          <rPr>
            <b/>
            <sz val="9"/>
            <color indexed="81"/>
            <rFont val="Tahoma"/>
            <family val="2"/>
          </rPr>
          <t>JEFAT SANIDAD:</t>
        </r>
        <r>
          <rPr>
            <sz val="9"/>
            <color indexed="81"/>
            <rFont val="Tahoma"/>
            <family val="2"/>
          </rPr>
          <t xml:space="preserve">
PYP Y PARA AENCIÓN AL USUARIO
</t>
        </r>
      </text>
    </comment>
    <comment ref="J59" authorId="3">
      <text>
        <r>
          <rPr>
            <b/>
            <sz val="9"/>
            <color indexed="81"/>
            <rFont val="Tahoma"/>
            <family val="2"/>
          </rPr>
          <t>JEFAT SANIDAD:</t>
        </r>
        <r>
          <rPr>
            <sz val="9"/>
            <color indexed="81"/>
            <rFont val="Tahoma"/>
            <family val="2"/>
          </rPr>
          <t xml:space="preserve">
PYP Y PARA AENCIÓN AL USUARIO
</t>
        </r>
      </text>
    </comment>
    <comment ref="J60" authorId="3">
      <text>
        <r>
          <rPr>
            <b/>
            <sz val="9"/>
            <color indexed="81"/>
            <rFont val="Tahoma"/>
            <family val="2"/>
          </rPr>
          <t>JEFAT SANIDAD:</t>
        </r>
        <r>
          <rPr>
            <sz val="9"/>
            <color indexed="81"/>
            <rFont val="Tahoma"/>
            <family val="2"/>
          </rPr>
          <t xml:space="preserve">
PYP Y PARA AENCIÓN AL USUARIO
</t>
        </r>
      </text>
    </comment>
  </commentList>
</comments>
</file>

<file path=xl/comments2.xml><?xml version="1.0" encoding="utf-8"?>
<comments xmlns="http://schemas.openxmlformats.org/spreadsheetml/2006/main">
  <authors>
    <author>FlorR</author>
  </authors>
  <commentList>
    <comment ref="H8" authorId="0">
      <text>
        <r>
          <rPr>
            <sz val="8"/>
            <color indexed="81"/>
            <rFont val="Tahoma"/>
            <family val="2"/>
          </rPr>
          <t xml:space="preserve">FlorR: EL CODIGO CUBS DEBE VENIR AL MAXIMO NIVEL DE DESAGREGACION (5TO), DEBE SEPARARSE POR PUNTO Y SIN ESPACIOS, ES INDISPENSABLE HACER LA CONSULTA EN EL SICE (APOYESE EN EL CUARTO NIVEL QUE SE REMITE PARA ELEMENTOS DE USO COMUN) EL CODIGO ASIGNADO DEBE SER UTILIZADO DESDE EL INICIO HASTA EL FINAL DEL PROCESO DE CONTRATACIÓN.
</t>
        </r>
      </text>
    </comment>
    <comment ref="T8" authorId="0">
      <text>
        <r>
          <rPr>
            <sz val="8"/>
            <color indexed="81"/>
            <rFont val="Tahoma"/>
            <family val="2"/>
          </rPr>
          <t>ES DE ESTRICTO CUMPLIMIENTO DILIGENCIAR ESTA COLUMNA UTILICE 1=SI ES LICITACIÒN NACIONAL, 2=LICITACION INTERNACIONAL, 3=CONTRATACIÒN DIRECTA, 4= CONTRATACIÒN DIRECTA CON FORMALIDADES PLENAS, 5= CONTRATACIÒN DIRECTA SIN FORMALIDADES PLENAS.</t>
        </r>
      </text>
    </comment>
    <comment ref="N10" authorId="0">
      <text>
        <r>
          <rPr>
            <sz val="8"/>
            <color indexed="81"/>
            <rFont val="Tahoma"/>
            <family val="2"/>
          </rPr>
          <t>TENGA EN CUENTA QUE LA UNIDAD DE MEDIDA RIGE PARA TODO EFECTO. LAS IDENTIFICADAS HASTA EL MOMENTO SON (UNIDAD, CENTIMETRO CUBICO, AMPOLLA, CENTIMETRO, GRAMO, LITRO POR MINUTO, GRAGEA, SOBRE, IMPRESIÓN, CAPSULA, PRUEBA, TABLETA, DISCO, DOSIS, COMPRIMIDO, OVULO, UNIDAD INTERNACIONAL, CARPULA) EL VALOR UNITARIO DEBE CORRESPONDER A DICHA UNIDAD DE MEDIDA QUE CORRESPONDA. APOYESE CON EL FUNCIONARIO ENCARGADO DE COSTOS O EN SU DEFECTO EL GRUPO COSTOS DEL NIVEL CENTRAL.</t>
        </r>
      </text>
    </comment>
  </commentList>
</comments>
</file>

<file path=xl/comments3.xml><?xml version="1.0" encoding="utf-8"?>
<comments xmlns="http://schemas.openxmlformats.org/spreadsheetml/2006/main">
  <authors>
    <author>FlorR</author>
  </authors>
  <commentList>
    <comment ref="H9" authorId="0">
      <text>
        <r>
          <rPr>
            <sz val="8"/>
            <color indexed="81"/>
            <rFont val="Tahoma"/>
            <family val="2"/>
          </rPr>
          <t xml:space="preserve">FlorR: DEBE VENIR AL MAXIMO NIVEL DE DESAGREGACION (5TO), DEBE SEPARARSE POR PUNTO Y SIN ESPACIOS, ES INDISPENSABLE HACER LA CONSULTA EN EL SICE (APOYESE EN EL CUARTO NIVEL QUE SE REMITE PARA ELEMENTOS DE USO COMUN) EL CODIGO ASIGNADO DEBE SER UTILIZADO DESDE EL INICIO HASTA EL FINAL DEL PROCESO DE CONTRATACIÓN.
</t>
        </r>
      </text>
    </comment>
    <comment ref="N11" authorId="0">
      <text>
        <r>
          <rPr>
            <sz val="8"/>
            <color indexed="81"/>
            <rFont val="Tahoma"/>
            <family val="2"/>
          </rPr>
          <t>TENGA EN CUENTA QUE LA UNIDAD DE MEDIDA RIGE PARA TODO EFECTO. LAS IDENTIFICADAS HASTA EL MOMENTO SON (UNIDAD, CENTIMETRO CUBICO, AMPOLLA, CENTIMETRO, GRAMO, LITRO POR MINUTO, GRAGEA, SOBRE, IMPRESIÓN, CAPSULA, PRUEBA, TABLETA, DISCO, DOSIS, COMPRIMIDO, OVULO, UNIDAD INTERNACIONAL, CARPULA) EL VALOR UNITARIO DEBE CORRESPONDER A DICHA UNIDAD DE MEDIDA QUE CORRESPONDA. APOYESE CON EL FUNCIONARIO ENCARGADO DE COSTOS O EN SU DEFECTO EL GRUPO COSTOS DEL NIVEL CENTRAL.</t>
        </r>
      </text>
    </comment>
  </commentList>
</comments>
</file>

<file path=xl/sharedStrings.xml><?xml version="1.0" encoding="utf-8"?>
<sst xmlns="http://schemas.openxmlformats.org/spreadsheetml/2006/main" count="22183" uniqueCount="5125">
  <si>
    <t xml:space="preserve">TUBO ENDOTRAQUEAL SIN BALON No 6,0 </t>
  </si>
  <si>
    <t>TUBO ENDOTRAQUEAL SIN BALON No 6,5</t>
  </si>
  <si>
    <t xml:space="preserve">TUBO ENDOTRAQUEAL SIN BALON No 7,0 </t>
  </si>
  <si>
    <t xml:space="preserve">TUBO ENDOTRAQUEAL SIN BALON No 7,5 </t>
  </si>
  <si>
    <t xml:space="preserve">TUBO ENDOTRAQUEAL SIN BALON No 8,0 </t>
  </si>
  <si>
    <t>TUBO ENDOTRAQUEAL SIN BALON No 8,5</t>
  </si>
  <si>
    <t xml:space="preserve">TUBO ENDOTRAQUEAL SIN BALON No 9,0 </t>
  </si>
  <si>
    <t>ACRILICO DE AUTOCURADO FRASCO X 50 GRAMOS +</t>
  </si>
  <si>
    <t xml:space="preserve">ACRILICO POLVO KIT CON 6 FRASCOS POLVO X 50 GRAMOS + 1 </t>
  </si>
  <si>
    <t xml:space="preserve">BABERO DESECHABLE </t>
  </si>
  <si>
    <t xml:space="preserve">BANDA PORTAMATRIZ ANCHA </t>
  </si>
  <si>
    <t xml:space="preserve">BARNIZ PARA CAVIDADES </t>
  </si>
  <si>
    <t xml:space="preserve">CONO DE GUTAPERCHA No 15 </t>
  </si>
  <si>
    <t xml:space="preserve">CONO DE GUTAPERCHA No 20 </t>
  </si>
  <si>
    <t xml:space="preserve">CONO DE GUTAPERCHA No 25 </t>
  </si>
  <si>
    <t>CONO DE GUTAPERCHA No 30</t>
  </si>
  <si>
    <t xml:space="preserve">CONO DE GUTAPERCHA No 35 </t>
  </si>
  <si>
    <t xml:space="preserve">CONO DE GUTAPERCHA No 40 </t>
  </si>
  <si>
    <t xml:space="preserve">CONO DE GUTAPERCHA No 45 </t>
  </si>
  <si>
    <t xml:space="preserve">CONO DE GUTAPERCHA No 50 </t>
  </si>
  <si>
    <t>CONO DE GUTAPERCHA No 55</t>
  </si>
  <si>
    <t xml:space="preserve">CONO DE GUTAPERCHA No 60 </t>
  </si>
  <si>
    <t xml:space="preserve">CONO DE GUTAPERCHA No 70 </t>
  </si>
  <si>
    <t xml:space="preserve">CONO DE GUTAPERCHA No 80 </t>
  </si>
  <si>
    <t xml:space="preserve">CONO DE GUTAPERCHA PRIMERA SERIE </t>
  </si>
  <si>
    <t xml:space="preserve">CONO DE GUTAPERCHA SEGUNDA SERIE </t>
  </si>
  <si>
    <t xml:space="preserve">CONO DE PAPEL PRIMERA SERIE </t>
  </si>
  <si>
    <t xml:space="preserve">CONO DE PAPEL SEGUNDA SERIE </t>
  </si>
  <si>
    <t xml:space="preserve">COPA DE CAUCHO </t>
  </si>
  <si>
    <t xml:space="preserve">CORONA DE ACERO </t>
  </si>
  <si>
    <t>CORONA DE POLICARBOXILATO</t>
  </si>
  <si>
    <t xml:space="preserve">CORONA TRANSPARENTE PEDIATRICA </t>
  </si>
  <si>
    <t>CREMA PARA PROFILAXIS</t>
  </si>
  <si>
    <t xml:space="preserve">CUBETA ESFERA </t>
  </si>
  <si>
    <t xml:space="preserve">CUBETA PARA FLUOR TALLA L </t>
  </si>
  <si>
    <t xml:space="preserve">CUBETA PARA FLUOR TALLA M </t>
  </si>
  <si>
    <t xml:space="preserve">CUBETA PARA FLUOR TALLA S </t>
  </si>
  <si>
    <t xml:space="preserve">CUBETA RACK-BALLS </t>
  </si>
  <si>
    <t xml:space="preserve">CUÑA DE MADERA </t>
  </si>
  <si>
    <t xml:space="preserve">DISCO DE PULIMENTO </t>
  </si>
  <si>
    <t>DISCO PARA PULIR RESINA</t>
  </si>
  <si>
    <t xml:space="preserve">DISCOS METALICOS DIAMANTADOS  PARA CORTE UNILATERAL </t>
  </si>
  <si>
    <t xml:space="preserve">ENHEBRADOR PARA SEDA DENTAL </t>
  </si>
  <si>
    <t>ESPONJA DE ESPUMA Y FIBRA PLASTICA</t>
  </si>
  <si>
    <t xml:space="preserve">ESPONJA DE FIBRA PLASTICA </t>
  </si>
  <si>
    <t xml:space="preserve">ESPONJA DE GELATINA ABSORBIBLE ESTERIL </t>
  </si>
  <si>
    <t xml:space="preserve">INTEGRADORES QUIMICOS PARA VAPOR </t>
  </si>
  <si>
    <t xml:space="preserve">INTEGRADORES QUIMICOS PARA GAS  </t>
  </si>
  <si>
    <t xml:space="preserve">INDICADOR BIOLÓGICO PARA VAPOR LECTURA EN 48 HRS </t>
  </si>
  <si>
    <t xml:space="preserve">INDICADOR BIOLÓGICO PARA GAS OE LECTURA EN 48 HRS </t>
  </si>
  <si>
    <t xml:space="preserve">INDICADOR BIOLÓGICO A VAPOR ( POR GRAVEDAD O VACÍO, FORMALDEHIDO) LECTURA EN EN 3 HRS </t>
  </si>
  <si>
    <t xml:space="preserve">INDICADOR BIOLÓGICO PARA GAS OE LECTURA EN 4 HRS </t>
  </si>
  <si>
    <t>INDICADOR BIOLÓGICO PARA CALOR SECO</t>
  </si>
  <si>
    <t xml:space="preserve">LIJA DE PAPEL </t>
  </si>
  <si>
    <t xml:space="preserve">LIJA PARA PULIR RESINA </t>
  </si>
  <si>
    <t xml:space="preserve">LIMA ESTANDARIZADA FLEXOFILE No 15 DE 21 MILIMETROS </t>
  </si>
  <si>
    <t xml:space="preserve">LIMA ESTANDARIZADA FLEXOFILE No 15 DE 25 MILIMETROS </t>
  </si>
  <si>
    <t xml:space="preserve">LIMA ESTANDARIZADA FLEXOFILE No 20 DE 21 MILIMETROS </t>
  </si>
  <si>
    <t xml:space="preserve">LIMA ESTANDARIZADA FLEXOFILE No 20 DE 25 MILIMETROS </t>
  </si>
  <si>
    <t xml:space="preserve">LIMA ESTANDARIZADA FLEXOFILE No 25 DE 21 MILIMETROS </t>
  </si>
  <si>
    <t xml:space="preserve">LIMA ESTANDARIZADA FLEXOFILE No 25 DE 25 MILIMETROS </t>
  </si>
  <si>
    <t>LIMA ESTANDARIZADA FLEXOFILE No 30 DE 21 MILIMETROS</t>
  </si>
  <si>
    <t>LIMA ESTANDARIZADA FLEXOFILE No 30 DE 25 MILIMETROS</t>
  </si>
  <si>
    <t xml:space="preserve">LIMA ESTANDARIZADA FLEXOFILE No 35 DE 21 MILIMETROS </t>
  </si>
  <si>
    <t xml:space="preserve">LIMA ESTANDARIZADA FLEXOFILE No 35 DE 25 MILIMETROS </t>
  </si>
  <si>
    <t xml:space="preserve">LIMA ESTANDARIZADA FLEXOFILE No 40 DE 21 MILIMETROS </t>
  </si>
  <si>
    <t xml:space="preserve">LIMA ESTANDARIZADA FLEXOFILE No 40 DE 25 MILIMETROS </t>
  </si>
  <si>
    <t xml:space="preserve">LIMA ESTANDARIZADA FLEXOFILE No 45 DE 21 MILIMETROS </t>
  </si>
  <si>
    <t xml:space="preserve">LIMA ESTANDARIZADA FLEXOFILE No 45 DE 25 MILIMETROS </t>
  </si>
  <si>
    <t xml:space="preserve">LIMA ESTANDARIZADA FLEXOFILE No 50 DE 21 MILIMETROS </t>
  </si>
  <si>
    <t xml:space="preserve">LIMA ESTANDARIZADA FLEXOFILE No 50 DE 25 MILIMETROS </t>
  </si>
  <si>
    <t xml:space="preserve">LIMA ESTANDARIZADA FLEXOFILE SEGUNDA SERIE </t>
  </si>
  <si>
    <t xml:space="preserve">LIMA ESTANDARIZADA PRESERIE No 10 DE 21 MILIMETROS </t>
  </si>
  <si>
    <t xml:space="preserve">LIMA ESTANDARIZADA PRESERIE No 10 DE 25 MILIMETROS </t>
  </si>
  <si>
    <t xml:space="preserve">LIMA ESTANDARIZADA PRESERIE No 6 DE 21 MILIMETROS </t>
  </si>
  <si>
    <t xml:space="preserve">LIMA ESTANDARIZADA PRESERIE No 6 DE 25 MILIMETROS </t>
  </si>
  <si>
    <t xml:space="preserve">LIMA ESTANDARIZADA PRESERIE No 8 DE 25 MILIMETROS </t>
  </si>
  <si>
    <t xml:space="preserve">LIMA ESTANDARIZADA PRIMERA SERIE </t>
  </si>
  <si>
    <t xml:space="preserve">PUNTA DE SILICONA AMARILLA PARA PULIR RESINA </t>
  </si>
  <si>
    <t xml:space="preserve">PROTECTOR DE LENGUA </t>
  </si>
  <si>
    <t xml:space="preserve">PUNTA DE SILICONA AZUL PARA PULIR RESINA </t>
  </si>
  <si>
    <t>SEPARADOR DE LENGUA</t>
  </si>
  <si>
    <t>ACIDO FOSFOTUNGSTICO FRASCO X 100 GRAMOS</t>
  </si>
  <si>
    <t>ACIDO PERYODICO   FRASCO X 25 GRAMOS</t>
  </si>
  <si>
    <t>ACIDO PICRICO CRISTALES  FRASCO X 500 GRAMOS</t>
  </si>
  <si>
    <t>ACIDO ROJO 66 FRASCO X 25 GRAMOS</t>
  </si>
  <si>
    <t xml:space="preserve">CAJA RECOLECTORA COPROLOGICO </t>
  </si>
  <si>
    <t>CALDO BHI HEMOCULTIVO ADULTO</t>
  </si>
  <si>
    <t xml:space="preserve">CALDO BHI HEMOCULTIVO PEDIATRICO </t>
  </si>
  <si>
    <t xml:space="preserve">CLORURO FERRICO II </t>
  </si>
  <si>
    <t>CLURURO DE ALUMINIO POLVO FRASCO X 500 GRAMOS</t>
  </si>
  <si>
    <t>COLORANTE CRISTAL VIOLETA GRAM FRASCO X 25 GRAMOS</t>
  </si>
  <si>
    <t>COLORANTE FUSCINA BASICA  FRASCO X 100 GRAMOS</t>
  </si>
  <si>
    <t>EOSINA INSTANTÁNEA (THERMO SHANDON - ELECTRON CORP)  FRASCO X 54,5 GRAMOS PARA RENDIR UN LITRO</t>
  </si>
  <si>
    <t>FENOL CRISTALES FRASCO X 500 GRAMOS</t>
  </si>
  <si>
    <t xml:space="preserve">FILTRO BACTOGARD BATCH 3189 </t>
  </si>
  <si>
    <t xml:space="preserve">FORMALDEHIDO </t>
  </si>
  <si>
    <t>GLICERINA AL 87 % FRASCO DE 1000 CENTIMETROS CUBICOS</t>
  </si>
  <si>
    <t xml:space="preserve">HEMATEST FRASCO </t>
  </si>
  <si>
    <t>HEMATOXILINA INSTANTANEA (SHANDON) PARA PREPARAR EN AGUA 1 LITRO SOLUCION PARA PREPERAR 1 LITRO CON FRASCO X 53,6 GRAMOS PARTE A Y FRASCO X 46,8 GRAMOS PARTE B</t>
  </si>
  <si>
    <t>HIDROXIDO DE ALUMINIO POLVO  FRASCO X 500 GRAMOS</t>
  </si>
  <si>
    <t xml:space="preserve">HIDROXIDO DE POTASIO AL 10 % </t>
  </si>
  <si>
    <t xml:space="preserve">LACA PARA CITOLOGIA </t>
  </si>
  <si>
    <t>LAMINA PORTAOBJETOS EN VIDRIO DE 3 X 1</t>
  </si>
  <si>
    <t xml:space="preserve">LAMINILLA CUBREOBJETOS 22 X 22 </t>
  </si>
  <si>
    <t xml:space="preserve">LANCETA SURGICUP </t>
  </si>
  <si>
    <t xml:space="preserve">LUGOL DE GRAM </t>
  </si>
  <si>
    <t xml:space="preserve">LUGOL PARASITOLOGICO </t>
  </si>
  <si>
    <t xml:space="preserve">MERCURIO </t>
  </si>
  <si>
    <t>MERCURIO CROMO</t>
  </si>
  <si>
    <t>METABISULFITO DE POTASIO CRISTALES FRASCO X 500 GRAMOS</t>
  </si>
  <si>
    <t>METHENAMINE POLVO FRASCO X 500 GRAMOS</t>
  </si>
  <si>
    <t>NITRATO DE PLATA FRASCO X 250 GRAMOS</t>
  </si>
  <si>
    <t xml:space="preserve">OXALATO DE AMONIO AL 1 % </t>
  </si>
  <si>
    <t xml:space="preserve">PAPEL DE FILTRO </t>
  </si>
  <si>
    <t xml:space="preserve">PARAFINA </t>
  </si>
  <si>
    <t>PARAFINA PARAPLAST PAQUETE X 1000 GRAMOS</t>
  </si>
  <si>
    <t xml:space="preserve">PARARROSANILINA CLORURO </t>
  </si>
  <si>
    <t>PERMANGANATO DE POTASIO CRISTALES FRASCO X 500 GRAMOS</t>
  </si>
  <si>
    <t xml:space="preserve">PRUEBA DE ANTIGENO PROSTATICO PSA </t>
  </si>
  <si>
    <t xml:space="preserve">PRUEBA DE ANTIGENO SEROLOGIA VDRL </t>
  </si>
  <si>
    <t xml:space="preserve">PRUEBA DE ASTOS O ASO STREPTO LATEX </t>
  </si>
  <si>
    <t>PRUEBA DE BILIRRUBINA DIRECTA</t>
  </si>
  <si>
    <t>PRUEBA DE BILIRRUBINA TOTAL</t>
  </si>
  <si>
    <t>PRUEBA DE CALCIO CA</t>
  </si>
  <si>
    <t xml:space="preserve">PRUEBA DE COAGULASA </t>
  </si>
  <si>
    <t>PRUEBA DE COLESTEROL ALTA DENSIDAD</t>
  </si>
  <si>
    <t xml:space="preserve">PRUEBA DE COLESTEROL BAJA DENSIDAD </t>
  </si>
  <si>
    <t xml:space="preserve">PRUEBA DE CREATININA </t>
  </si>
  <si>
    <t>PRUEBA DE EMBARAZO</t>
  </si>
  <si>
    <t xml:space="preserve">PRUEBA DE EMBARAZO EN SANGRE </t>
  </si>
  <si>
    <t xml:space="preserve">PRUEBA DE EMBARAZO HCG EN ORINA </t>
  </si>
  <si>
    <t xml:space="preserve">PRUEBA DE FSH </t>
  </si>
  <si>
    <t xml:space="preserve">PRUEBA DE GLUCOSA </t>
  </si>
  <si>
    <t xml:space="preserve">PRUEBA DE HB AGs </t>
  </si>
  <si>
    <t xml:space="preserve">PRUEBA DE HEMOGLOBINA GLICOSILADA A1C </t>
  </si>
  <si>
    <t xml:space="preserve">PRUEBA DE HEPATITIS B HBSAg </t>
  </si>
  <si>
    <t xml:space="preserve">PRUEBA DE HERPES I-II IgG </t>
  </si>
  <si>
    <t xml:space="preserve">PRUEBA DE HIV CUALITATIVA LECTURA VISUAL </t>
  </si>
  <si>
    <t xml:space="preserve">PRUEBA DE LH </t>
  </si>
  <si>
    <t xml:space="preserve">PRUEBA DE LH IRMA </t>
  </si>
  <si>
    <t>PRUEBA DE MICROALBUMINA</t>
  </si>
  <si>
    <t xml:space="preserve">PRUEBA DE PROTEINA C REACTIVA </t>
  </si>
  <si>
    <t xml:space="preserve">PRUEBA DE PROTEINAS EN ORINA </t>
  </si>
  <si>
    <t xml:space="preserve">PRUEBA DE SANGRE OCULTA EN MATERIA FECAL </t>
  </si>
  <si>
    <t xml:space="preserve">PRUEBA DE SCREEN PARA DETECCION DEL VIH I - 2 </t>
  </si>
  <si>
    <t xml:space="preserve">PRUEBA DE TOXOPLASMA IgG </t>
  </si>
  <si>
    <t xml:space="preserve">PRUEBA DE TRANSAMINASA OXALACETICA TGO ASAT </t>
  </si>
  <si>
    <t xml:space="preserve">PRUEBA DE TROPONINA SENSITIVA I </t>
  </si>
  <si>
    <t xml:space="preserve">PRUEBA RAPIDA DE SEROLOGIA PARA CARBON </t>
  </si>
  <si>
    <t>PUNTA CON BARRERA</t>
  </si>
  <si>
    <t xml:space="preserve">REACTIVO PARA DETERMINACION DE ACIDO URICO </t>
  </si>
  <si>
    <t xml:space="preserve">REACTIVO PARA DETERMINACION DE ANTIGENO FEBRIL </t>
  </si>
  <si>
    <t xml:space="preserve">REACTIVO PARA DETERMINACION DE ANTIGENO SEROLOGIA VDRL </t>
  </si>
  <si>
    <t>REACTIVO PARA DETERMINACION DE BILIRRUBINA DIRECTA</t>
  </si>
  <si>
    <t xml:space="preserve">REACTIVO PARA DETERMINACION DE CK TOTAL </t>
  </si>
  <si>
    <t>REACTIVO PARA DETERMINACION DE CK-MB</t>
  </si>
  <si>
    <t xml:space="preserve">REACTIVO PARA DETERMINACION DE COLESTEROL </t>
  </si>
  <si>
    <t>REACTIVO PARA DETERMINACION DE COLESTEROL ALTA DENSIDAD</t>
  </si>
  <si>
    <t xml:space="preserve">REACTIVO PARA DETERMINACION DE COLESTEROL BAJA DENSIDAD </t>
  </si>
  <si>
    <t>REACTIVO PARA DETERMINACION DE COLESTEROL TOTAL</t>
  </si>
  <si>
    <t xml:space="preserve">REACTIVO PARA DETERMINACION DE CREATININA </t>
  </si>
  <si>
    <t xml:space="preserve">REACTIVO PARA DETERMINACION DE FACTOR REUMATOIDEO RA TEST </t>
  </si>
  <si>
    <t xml:space="preserve">REACTIVO PARA DETERMINACION DE FOSFATASA ALCALINA </t>
  </si>
  <si>
    <t>REACTIVO PARA DETERMINACION DE GLUCOSA</t>
  </si>
  <si>
    <t xml:space="preserve">REACTIVO PARA DETERMINACION DE LACTICODESHIDROGENASA </t>
  </si>
  <si>
    <t>REACTIVO PARA DETERMINACION DE NITROGENO UREICO  BUM</t>
  </si>
  <si>
    <t>REACTIVO PARA DETERMINACION DE PROTEINAS EN ORINA</t>
  </si>
  <si>
    <t>REACTIVO PARA DETERMINACION DE PROTEINAS TOTALES</t>
  </si>
  <si>
    <t xml:space="preserve">REACTIVO PARA DETERMINACION DE TOXOPLASMA </t>
  </si>
  <si>
    <t xml:space="preserve">REACTIVO PARA DETERMINACION DE TRANSAMINASA OXALACETICA </t>
  </si>
  <si>
    <t xml:space="preserve">REACTIVO PARA DETERMINACION DE TRANSAMINASA OXALACETICA TGO ASAT </t>
  </si>
  <si>
    <t xml:space="preserve">REACTIVO PARA DETERMINACION DE TRANSAMINASA PIRUVICA </t>
  </si>
  <si>
    <t xml:space="preserve">REACTIVO PARA DETERMINACION DE TRANSAMINASA PIRUVICA TGP ALAT </t>
  </si>
  <si>
    <t xml:space="preserve">REACTIVO PARA DETERMINACION DE TRIGLICERIDOS </t>
  </si>
  <si>
    <t xml:space="preserve">REACTIVO PARA DETERMINACION DE TRANSAMINASA OXALACETICA TGO </t>
  </si>
  <si>
    <t xml:space="preserve">REACTIVO PARA DETERMINACION DEL TIEMPO DE PROTROMBINA TP </t>
  </si>
  <si>
    <t xml:space="preserve">REACTIVO PARA DETERMINACION DEL TIEMPO DE TROMBOPLASTINA APTT </t>
  </si>
  <si>
    <t>ROTOR PAQUETE</t>
  </si>
  <si>
    <t>SOLUCION ORANGE "G" (OG6) (2A) DE PAPANICOLAOU  FRASCO DE 1000 CENTIMETROS CUBICOS</t>
  </si>
  <si>
    <t>SOLUCION POLICROMATICA EA-50 DE PAPANICOLAOU (3B) FRASCO DE 1000 CENTIMETROS CUBICOS</t>
  </si>
  <si>
    <t>SUERO CONTROL RANDO</t>
  </si>
  <si>
    <t>SUERO CONTROL VERIFY 1</t>
  </si>
  <si>
    <t xml:space="preserve">SUERO CONTROL VERIFY 2 </t>
  </si>
  <si>
    <t>SUERO CONTROL VERIFY 3</t>
  </si>
  <si>
    <t>SULFATO FERRICO DE AMONIO CRISTALES FRASCO X 500 GRAMOS</t>
  </si>
  <si>
    <t>TABLETA REACTIVA GLUCOSA EN ORINA</t>
  </si>
  <si>
    <t>TETRABORATO DE SODIO AL 99% SIGMA FRASCO X 500 GRAMOS</t>
  </si>
  <si>
    <t>TIOSULFATO DE SODIO POLVOFRASCO X 500 GRAMOS</t>
  </si>
  <si>
    <t>TIRA REACTIVA ORINA</t>
  </si>
  <si>
    <t>TISSUE-TECK, "CRYOMATRIX" MEDIO PARA EMBEBIDO DE ESPECIMENES CONGELADOS  FRASCO DE 120 CENTIMETROS CUBICOS</t>
  </si>
  <si>
    <t>TRIHIDRATO CLORHIDRICO DE ORO III SIFRASCO DE 1 CENTIMETRO CUBICO</t>
  </si>
  <si>
    <t>TRIOXIDO CROMICO CRISTALES FRASCO X 500 GRAMOS</t>
  </si>
  <si>
    <t>VENDA ADHESIVA IMPERMEABLE BDF CAJA CON 100 UNIDADES</t>
  </si>
  <si>
    <t>ALICATE DE PICO DE LORO 9"</t>
  </si>
  <si>
    <t>ALICATE GRANDE</t>
  </si>
  <si>
    <t>ALICATE DOS POSICIONES 10" AISLADOI</t>
  </si>
  <si>
    <t>ALICATE HOMBRE SOCO DE 10"</t>
  </si>
  <si>
    <t>ALICATE MEDIANO</t>
  </si>
  <si>
    <t>CERRUCHOS DE COSTILLA</t>
  </si>
  <si>
    <t>CERUCHOS PLANOS DE  26"</t>
  </si>
  <si>
    <t>CORTAVIDRIOS</t>
  </si>
  <si>
    <t>CUCHILOS ZAPATEROS</t>
  </si>
  <si>
    <t>DESTAPA CAÑO</t>
  </si>
  <si>
    <t>ESPATULA</t>
  </si>
  <si>
    <t>GRATA ACERO 4 KILOS M/CURVO HUECA</t>
  </si>
  <si>
    <t>LLAVE ALEMANA DE EXPANSION  12"</t>
  </si>
  <si>
    <t>LLAVE ALEMANA DE EXPANSION  8"</t>
  </si>
  <si>
    <t>LLAVE DE EXPANSION</t>
  </si>
  <si>
    <t>MARTILLO DE UÑA</t>
  </si>
  <si>
    <t>APARATO VHS PASO A PASO CUATRO CABEZAS CAMARA LENTA, PROGRAMACION SIETE DIAS Y PROGRAMACION AUTOMATICA CON CONTROL REMOTO.</t>
  </si>
  <si>
    <t>VASOS DE CRISTAL</t>
  </si>
  <si>
    <t>MAQUINA PATILLERA DE CABLE DE 120  VOLTIOS</t>
  </si>
  <si>
    <t xml:space="preserve">JUEGO DE 2 TAPAS LEGAJADORAS SIN ALETA, ELABORADAS EN PROPALCOTE DE 320 GMS BLANCO, PH NEUTRO; CON GANCHO LEGAJADOR DE 2 PIEZAS TIPO CREMALLERA, EN COLOR BLANCO. </t>
  </si>
  <si>
    <t>CAJA DE CARTON CORRUGADO PARA ARCHIVO, DIMENSIONES: 20,5 Cm DE FRENTE; 39 Cm FONDO; 27Cm ALTO. REFX200</t>
  </si>
  <si>
    <t>LOCKER</t>
  </si>
  <si>
    <t xml:space="preserve">BATERIA </t>
  </si>
  <si>
    <t xml:space="preserve">BOMBILLO PARA LAMPARA DE FOTOCURADO </t>
  </si>
  <si>
    <t>CABLE DE EXTENSION PARA ELECTROENCEFALOGRAMA</t>
  </si>
  <si>
    <t xml:space="preserve">CIRCUITO ADULTO </t>
  </si>
  <si>
    <t xml:space="preserve">EMPAQUE SELLO UNIDAD </t>
  </si>
  <si>
    <t xml:space="preserve">EYECTOR DESECHABLE </t>
  </si>
  <si>
    <t xml:space="preserve">MANOMETRO DE PASTA </t>
  </si>
  <si>
    <t xml:space="preserve">TAPA PARA PIEZA DE MANO </t>
  </si>
  <si>
    <t>TUBO ROSCADO CON ACOPLE</t>
  </si>
  <si>
    <t xml:space="preserve">TURBINA PARA PIEZA DE MANO ESTANDAR </t>
  </si>
  <si>
    <t>ASCENSORES</t>
  </si>
  <si>
    <t>BOMBAS EYECTORAS</t>
  </si>
  <si>
    <t>SUBESTACION ELECTRICA</t>
  </si>
  <si>
    <t>EQUIPOS DE SEGURIDAD</t>
  </si>
  <si>
    <t>RELOJ HORARIO</t>
  </si>
  <si>
    <t>PUESTOS DE TRABAJO. SILLAS Y ARCHIVADORES RODANTES</t>
  </si>
  <si>
    <t>PERSIANAS</t>
  </si>
  <si>
    <t>EQUIPO DE AUDIOVISUALES</t>
  </si>
  <si>
    <t>Campañas</t>
  </si>
  <si>
    <t>Campaña</t>
  </si>
  <si>
    <t>BALON  MICRO</t>
  </si>
  <si>
    <t>MALLAS BOLEIBOL EN NAYLON GRUESO</t>
  </si>
  <si>
    <t>MALLAS PARA MOCROFUTBOL</t>
  </si>
  <si>
    <t>MALLAS PARA PING-PONG</t>
  </si>
  <si>
    <t>DISCRIMINAR LOS SERVICIOS PARA ESTIMULOS NO  CELEBRACION DE CUMPLEAÑOS</t>
  </si>
  <si>
    <t>MEDICO GENERAL</t>
  </si>
  <si>
    <t>EJEMPLO</t>
  </si>
  <si>
    <t>PERIODO CONTRATACION</t>
  </si>
  <si>
    <t>PLAN DE COMPRAS VIGENCIA 2010</t>
  </si>
  <si>
    <t>COSTO VIGENCIA 2010</t>
  </si>
  <si>
    <t>VIGENCIA FUTURA CONTRATADA EN 2009 (10)</t>
  </si>
  <si>
    <t>VALOR VIGENCIA FUTURA CONTRATADA EN 2010</t>
  </si>
  <si>
    <t>ASIGANCION  TOTAL 2010  (12)=10+11-9</t>
  </si>
  <si>
    <t>RELACIONAR PERSONAL ADMINISTRATIVO CONTRATADO SOLAMENTE EN EL 2009 NO NUEVO.</t>
  </si>
  <si>
    <t>ADENOTOMO</t>
  </si>
  <si>
    <t>BOMBA DE INFUSION</t>
  </si>
  <si>
    <t>CEFALOMETRO</t>
  </si>
  <si>
    <t>COAGULOMETRO</t>
  </si>
  <si>
    <t>DOPPLER PORTÁTIL OBSTETRICO</t>
  </si>
  <si>
    <t xml:space="preserve">EQUIPO DE ORGANOS </t>
  </si>
  <si>
    <t xml:space="preserve">FONENDOSCOPIO </t>
  </si>
  <si>
    <t>FOTOSFORO</t>
  </si>
  <si>
    <t>INCUBADORA DE ESPORAS</t>
  </si>
  <si>
    <t>LAMPARA DE CALOR RADIANTE</t>
  </si>
  <si>
    <t>LAMPARA DE CUELLO DE CISNE</t>
  </si>
  <si>
    <t>LAMPARA DE FOTOTERAPIA</t>
  </si>
  <si>
    <t>LAMPARA HALOGENA</t>
  </si>
  <si>
    <t xml:space="preserve">LARINGOSCOPIO COMPLETO </t>
  </si>
  <si>
    <t xml:space="preserve">RESUCITADOR MANUAL </t>
  </si>
  <si>
    <t>SUCCIONADOR DE SECRECIONES</t>
  </si>
  <si>
    <t>TERMÓMETRO DIGITAL</t>
  </si>
  <si>
    <t>AGITADOR</t>
  </si>
  <si>
    <t>AGLUTINOSCOPIO</t>
  </si>
  <si>
    <t xml:space="preserve">BALANZA DE LABORATORIO </t>
  </si>
  <si>
    <t>BAÑO DE MARIA</t>
  </si>
  <si>
    <t>BAÑO PARA FLOTACION DE TEJIDOS</t>
  </si>
  <si>
    <t>BLOQUE SECO</t>
  </si>
  <si>
    <t>CONTADOR DE CELULAS</t>
  </si>
  <si>
    <t>ELERMEYER</t>
  </si>
  <si>
    <t xml:space="preserve">GRADILLAS </t>
  </si>
  <si>
    <t xml:space="preserve">HORNO DE SECADO PARA LABORATORIO </t>
  </si>
  <si>
    <t>INCUBADORA LABORATORIO</t>
  </si>
  <si>
    <t>LAMPARA DE AGLUTINACION</t>
  </si>
  <si>
    <t>MEDIDOR DE HEMOGLOBINA</t>
  </si>
  <si>
    <t>MEDIDOR DE PH</t>
  </si>
  <si>
    <t>PROBETAS</t>
  </si>
  <si>
    <t>ROTADOR DE PLAQUETAS</t>
  </si>
  <si>
    <t>TERMOMETRO DIGITAL</t>
  </si>
  <si>
    <t xml:space="preserve">VASOS DE PRECIPITADO </t>
  </si>
  <si>
    <t>VORTEX</t>
  </si>
  <si>
    <t>ALVEOLOTOMO</t>
  </si>
  <si>
    <t xml:space="preserve">ARTICULADOR SEMIAJUSTABLE </t>
  </si>
  <si>
    <t xml:space="preserve">ASENTADOR DE BANDAS </t>
  </si>
  <si>
    <t>AUTOCLAVES A VAPOR DE MENOS DE 20 LITROS</t>
  </si>
  <si>
    <t xml:space="preserve">CORTADOR DE ALHAMBRE BIG JHONN </t>
  </si>
  <si>
    <t>CORTADOR DISTAL</t>
  </si>
  <si>
    <t xml:space="preserve">CORTAFRIOS </t>
  </si>
  <si>
    <t>CUCHILLO DE PRÓTESIS</t>
  </si>
  <si>
    <t xml:space="preserve">ELEVADOR FREE </t>
  </si>
  <si>
    <t xml:space="preserve">ELEVADORES CELDIN DERECHO-IZQUIERDO </t>
  </si>
  <si>
    <t xml:space="preserve">EMPUJADOR DE BANDAS </t>
  </si>
  <si>
    <t>FORCEPS 150 - 151 PEDIÁTRICOS</t>
  </si>
  <si>
    <t>FORCEPS CUERNO DE VACA SUPERIOR E INFERIOR</t>
  </si>
  <si>
    <t xml:space="preserve">GUÍA TERMICA PARA TOMAR COLOR </t>
  </si>
  <si>
    <t>INCUBADORA PARA INDICADORES BIOLÓGICOS A GAS DE CAPACIDAD 10 INDICADORES</t>
  </si>
  <si>
    <t>INCUBADORA PARA INDICADORES BIOLÓGICOS A GAS DE CAPACIDAD 12 INDICADORES</t>
  </si>
  <si>
    <t>INCUBADORA PARA INDICADORES BIOLÓGICOS A VAPOR, FORMALDEHIDO Y/0 STERRAD CAPACIDAD 14 INDICADORES</t>
  </si>
  <si>
    <t>INCUBADORA PARA INDICADORES BIOLÓGICOS A VAPOR, FORMALDEHIDO Y/O STERRAD CAPACIDAD 12 INDICADORES</t>
  </si>
  <si>
    <t>INCUBADORA PARA INDICADORES BIOLÓGICOS GAS DE CAPACIDAD 14 INDICADORES</t>
  </si>
  <si>
    <t xml:space="preserve">KIT PROTÉSICO PARA REHABILITACIÓN DE IMPLANTES </t>
  </si>
  <si>
    <t>LOCALIZADOR APICAL</t>
  </si>
  <si>
    <t xml:space="preserve">PERFORADOR DE TELA DE CAUCHO </t>
  </si>
  <si>
    <t xml:space="preserve">PINZA TRES PICOS </t>
  </si>
  <si>
    <t xml:space="preserve">PINZA UTILITY </t>
  </si>
  <si>
    <t xml:space="preserve">PINZAS DE MINNESOTA </t>
  </si>
  <si>
    <t>PINZAS MOSQUITO CURVA</t>
  </si>
  <si>
    <t>PINZAS MOSQUITO RECTA</t>
  </si>
  <si>
    <t xml:space="preserve">PINZAS PARA ALHAMBRE RECTANGULAR </t>
  </si>
  <si>
    <t xml:space="preserve">QUITABANDAS </t>
  </si>
  <si>
    <t xml:space="preserve">RETRACTORES DE COLGAJO </t>
  </si>
  <si>
    <t>SILLA PARA ODONTOLOGIA</t>
  </si>
  <si>
    <t xml:space="preserve">TIJERAS DE SUTURA </t>
  </si>
  <si>
    <t>UNIDAD ODONTOLOGICA</t>
  </si>
  <si>
    <t>UNIDAD ODONTOLÓGICA PORTÁTIL CON COMPRESOR</t>
  </si>
  <si>
    <t>Equipo de laboratorio (Autorizado AGESA)</t>
  </si>
  <si>
    <t>Equipo Medico (Autorizado AGESA)</t>
  </si>
  <si>
    <t>Equipo Odontologico  (Autorizado AGESA)</t>
  </si>
  <si>
    <t>Otras Compras de Equipos  (Autorizado AGESA)</t>
  </si>
  <si>
    <t>AMNIOTOMO</t>
  </si>
  <si>
    <t>ARCHIVADOR DE PLACAS RADIOLÓGICAS</t>
  </si>
  <si>
    <t>BALANZA PARA MEDICION DE RESIDUOS BIOMEDICOS</t>
  </si>
  <si>
    <t>BALÓN DE BOBATH</t>
  </si>
  <si>
    <t>BANDA ELÁSTICA O THERABAND</t>
  </si>
  <si>
    <t xml:space="preserve">BARRA PARA EQUILIBRIO </t>
  </si>
  <si>
    <t xml:space="preserve">BLOQUES DIDACTICOS </t>
  </si>
  <si>
    <t>CAMA HOSPITALARIA ELECTRICA</t>
  </si>
  <si>
    <t>CARRO PARA MEDICAMENTOS</t>
  </si>
  <si>
    <t xml:space="preserve">CASETERA PARA DISPENSACION DE MEDICAMENTOS </t>
  </si>
  <si>
    <t xml:space="preserve">CIZALLAS </t>
  </si>
  <si>
    <t xml:space="preserve">CLAMPS </t>
  </si>
  <si>
    <t>CLIPS</t>
  </si>
  <si>
    <t xml:space="preserve">COLCHONETAS DE ESPUMA </t>
  </si>
  <si>
    <t xml:space="preserve">COLLAR DE FIGURAS GEOMETRICAS PLASTICAS </t>
  </si>
  <si>
    <t xml:space="preserve">COLLAR DE PERLAS PLASTICAS </t>
  </si>
  <si>
    <t>CORTADOR DE GASAS</t>
  </si>
  <si>
    <t xml:space="preserve">CUBETAS </t>
  </si>
  <si>
    <t xml:space="preserve">CUCHILLOS </t>
  </si>
  <si>
    <t>CUNA HOSPITALARIA ELECTRICA</t>
  </si>
  <si>
    <t>DERMATOMOS</t>
  </si>
  <si>
    <t>DINANOMETRO</t>
  </si>
  <si>
    <t>DISPENSADOR DE SERVILLETAS</t>
  </si>
  <si>
    <t>DISPENSADOR PARA JABÓN</t>
  </si>
  <si>
    <t xml:space="preserve">DOMINO DIFERENTES TEMAS </t>
  </si>
  <si>
    <t>EQUIPO DE TRACCION ESTATICA PARA CAMA</t>
  </si>
  <si>
    <t>EQUIPO DE TRACCION ESTATICA PARA SILLA</t>
  </si>
  <si>
    <t xml:space="preserve">EQUIPO MULTIFUERZA </t>
  </si>
  <si>
    <t xml:space="preserve">ESPALDERA </t>
  </si>
  <si>
    <t>ESPATULAS</t>
  </si>
  <si>
    <t xml:space="preserve">ESPEJO DE CUERPO ENTERO </t>
  </si>
  <si>
    <t>ESPEJO DE GLATZER</t>
  </si>
  <si>
    <t>ESTIMULADOR GALVANICO FARADICO</t>
  </si>
  <si>
    <t>EXTINTOR</t>
  </si>
  <si>
    <t xml:space="preserve">FLUJOMETRO DE PARED </t>
  </si>
  <si>
    <t>GEL PARA ULTRASONIDO</t>
  </si>
  <si>
    <t>GONIOMETRO DE DIFERENTES GRADOS</t>
  </si>
  <si>
    <t xml:space="preserve">GRABADORA PORTATIL PARA TERAPIA </t>
  </si>
  <si>
    <t xml:space="preserve">GUANTES DE TEXTURAS </t>
  </si>
  <si>
    <t>GUBIAS</t>
  </si>
  <si>
    <t>HOJAS DE BISTURI</t>
  </si>
  <si>
    <t>INSTRUMENTOS AUXILIARES PARA ESTERILIZACION</t>
  </si>
  <si>
    <t xml:space="preserve">INSTRUMENTOS MUSICALES </t>
  </si>
  <si>
    <t>INSTRUMENTOS PARA SUTURAS</t>
  </si>
  <si>
    <t xml:space="preserve">JUEGO DE BANDAS TERAPEUTICAS DIFERENTES RESISTENCIAS </t>
  </si>
  <si>
    <t>JUEGO DE PLASTILINA TERAPEUTICA</t>
  </si>
  <si>
    <t xml:space="preserve">JUEGO DE SECUENCIAS </t>
  </si>
  <si>
    <t>LAMPARA AUXILIAR RODABLE</t>
  </si>
  <si>
    <t>LAMPARA INFRARROJA</t>
  </si>
  <si>
    <t xml:space="preserve">LOTERIAS DIFERENTES TEMAS </t>
  </si>
  <si>
    <t>MANIQUI PARA ENTRENAMIENTO RCP</t>
  </si>
  <si>
    <t>MANÓMETRO DE ALTA</t>
  </si>
  <si>
    <t>MANOMETRO DE BAJA</t>
  </si>
  <si>
    <t>MANOMETRO DE YUGO</t>
  </si>
  <si>
    <t>MASAJEADOR ELECTRICO</t>
  </si>
  <si>
    <t>MATERIAL LUDICO, PEDAGOGICO Y MUSICAL</t>
  </si>
  <si>
    <t xml:space="preserve">MESA DE BIPEDESTACION </t>
  </si>
  <si>
    <t>MESA DE TRACCION</t>
  </si>
  <si>
    <t>MUEBLE PARA INSTRUMENTAL EN ACERO INOXIDABLE</t>
  </si>
  <si>
    <t>PAQUETE CALIENTE</t>
  </si>
  <si>
    <t>PAQUETE FRIO</t>
  </si>
  <si>
    <t xml:space="preserve">PINZAS </t>
  </si>
  <si>
    <t xml:space="preserve">PLANTILLAS PARA ESCRITURA </t>
  </si>
  <si>
    <t xml:space="preserve">PLATO PARA ORDENAR </t>
  </si>
  <si>
    <t xml:space="preserve">POLEAS DE ENTRENAMIENTO </t>
  </si>
  <si>
    <t xml:space="preserve">PORTAAGUJAS </t>
  </si>
  <si>
    <t>QUITA HOJAS DE BISTURI</t>
  </si>
  <si>
    <t>RED CONTRA INCENDIOS</t>
  </si>
  <si>
    <t>REGULADOR DE VACIO</t>
  </si>
  <si>
    <t>REVELADOR AUTOMATICO PARA RADIOGRAFIA</t>
  </si>
  <si>
    <t>REVELADOR AUTOMATICO PARA RADIOGRAFIAS DENTALES</t>
  </si>
  <si>
    <t xml:space="preserve">RODILLO TERAPEUTICO </t>
  </si>
  <si>
    <t xml:space="preserve">ROMPECABEZAS DIFERENTES MOTIVOS </t>
  </si>
  <si>
    <t xml:space="preserve">RUEDA HOMBRO </t>
  </si>
  <si>
    <t xml:space="preserve">SCOOTER EN MADERA </t>
  </si>
  <si>
    <t xml:space="preserve">SEPARADORES </t>
  </si>
  <si>
    <t>SIERRA ELECTRICA PARA YESO</t>
  </si>
  <si>
    <t>SILLAS PARA CONSULTORIO</t>
  </si>
  <si>
    <t>SILLAS TAMDEN</t>
  </si>
  <si>
    <t>SONDAS</t>
  </si>
  <si>
    <t>TANQUE PAQUETES CALIENTES</t>
  </si>
  <si>
    <t>TANQUE PAQUETES FRIOS</t>
  </si>
  <si>
    <t>TERMOKING PARA VACUNACIÓN</t>
  </si>
  <si>
    <t xml:space="preserve">TIJERAS </t>
  </si>
  <si>
    <t xml:space="preserve">TRACCION CERVICAL </t>
  </si>
  <si>
    <t xml:space="preserve">TRACCION LUMBAR  </t>
  </si>
  <si>
    <t xml:space="preserve">TROCAR </t>
  </si>
  <si>
    <t>TUBOS DE ASPIRACION</t>
  </si>
  <si>
    <t xml:space="preserve">ULTRASONIDO </t>
  </si>
  <si>
    <t>VITRINA PARA MATERIALES</t>
  </si>
  <si>
    <t>MEDICAMENTOS COMITÉ MEDICO CIENTIFICO</t>
  </si>
  <si>
    <t xml:space="preserve">REEMBOLSOS </t>
  </si>
  <si>
    <t xml:space="preserve">AUTORIZACIONES </t>
  </si>
  <si>
    <t>RELACIONAR SOLAMENTE LOS VIVERES PARA ALIMENTACION DE PACIENTES Y QUE NO ESTE CONTRATATO EL SERVICIO DE GASTOS DE ALIMENTACION</t>
  </si>
  <si>
    <t>CASCO DE SEGUIRIDAD - BRIGADAS EMERGENCIA</t>
  </si>
  <si>
    <t>GUANTES EN CUERO (CARNAZA) - BRIDAGA EMERGENCIA</t>
  </si>
  <si>
    <t>MOSQUETON EN ACERO - BRIGADA EMERGENCIA</t>
  </si>
  <si>
    <t>ESLINGAS - BRIGADA EMERGENCIA</t>
  </si>
  <si>
    <t>MONOGAFAS - BRIGADA EMERGENCIA</t>
  </si>
  <si>
    <t>OCHO EN ALUMINIO CON OREJAS - BRIGADA EMERGENCIA</t>
  </si>
  <si>
    <t>CUERDA ESTATICA - BRIGADA EMERGENCIA</t>
  </si>
  <si>
    <t>MORRAL PORTA EQUIPO - BRIGADA EMERGENCIA</t>
  </si>
  <si>
    <t>GORRAS CON LOGOTIPO - BRIGADA EMERGENCIA</t>
  </si>
  <si>
    <t>RELACIONAR EL MANTENIMIENTO DE  CADA UNO DE LOS BIENES INMUEBLES</t>
  </si>
  <si>
    <t>(DISCRIMINAR LAS CAMPAÑAS HA REALIZAR EN EL AÑO - SERVICIO CONTRATADO A TODO COSTO)</t>
  </si>
  <si>
    <t>SERVICIO AVANTEL</t>
  </si>
  <si>
    <t xml:space="preserve">FLUOR SOLUCION </t>
  </si>
  <si>
    <t xml:space="preserve">PAPEL DE ARTICULAR </t>
  </si>
  <si>
    <t xml:space="preserve">PASTILLA REVELADORA </t>
  </si>
  <si>
    <t xml:space="preserve">AGAR MULLER </t>
  </si>
  <si>
    <t xml:space="preserve">AGENTE LISANTE CELL DYND </t>
  </si>
  <si>
    <t xml:space="preserve">ALCOHOL ACETONA DE GRAM </t>
  </si>
  <si>
    <t>ALCOHOL ACIDO DE ZIEHL NEELSEN</t>
  </si>
  <si>
    <t xml:space="preserve">BUFFER DE WRIGHT </t>
  </si>
  <si>
    <t>BUFFER FOSFATO</t>
  </si>
  <si>
    <t xml:space="preserve">BUFFER GIORDANO </t>
  </si>
  <si>
    <t xml:space="preserve">PAPEL INDICADOR DE PH </t>
  </si>
  <si>
    <t>PAPEL SULFITO</t>
  </si>
  <si>
    <t xml:space="preserve">PAPEL TERMICO LABORATORIO </t>
  </si>
  <si>
    <t>CANULA DE GUEDELL No 5</t>
  </si>
  <si>
    <t>CANULA DE GUEDELL No 6</t>
  </si>
  <si>
    <t>CANULA DE MAYO No 1</t>
  </si>
  <si>
    <t>CANULA DE MAYO No 4</t>
  </si>
  <si>
    <t>CANULA DE PRESION SENSOR FLUJO AIRE ADULTO</t>
  </si>
  <si>
    <t>CANULA NASAL PARA OXIGENO ADULTO</t>
  </si>
  <si>
    <t>CANULA NASAL PARA OXIGENO PEDIATRICA</t>
  </si>
  <si>
    <t>CATETER CENTRAL BILUMEN</t>
  </si>
  <si>
    <t>CATETER CENTRAL MONOLUMEN</t>
  </si>
  <si>
    <t>CATETER CENTRAL TRILUMEN</t>
  </si>
  <si>
    <t>CATETER COBRA</t>
  </si>
  <si>
    <t>CATETER DE PHMETRIA</t>
  </si>
  <si>
    <t>CATETER DERIVACION VENTRICULAR</t>
  </si>
  <si>
    <t>CATETER DOBLE JJ 6 FR</t>
  </si>
  <si>
    <t>PERFLUTEM MICROESFERA LIPIDICA VIAL DE 2 CENTIMETROS CUBICOS</t>
  </si>
  <si>
    <t>PIPETA PLASTICA PAQUETE CON 500 UNIDADES DE 3 MILIMETROS</t>
  </si>
  <si>
    <t>PIPETA SISTEMA KOVACS</t>
  </si>
  <si>
    <t>PLACA ELECTRODO PARA ELECTROBISTURY</t>
  </si>
  <si>
    <t>PLASMA CALIBRADOR KIT CON 10 FRASCOS DE 1 CENTIMETRO CUBICO</t>
  </si>
  <si>
    <t>PLASMA CONTROL ANORMAL KIT CON 10 FRASCOS DE 1 CENTIMETRO CUBICO</t>
  </si>
  <si>
    <t>PLASMA CONTROL NORMAL KIT CON 10 FRASCOS DE 1 CENTIMETRO CUBICO</t>
  </si>
  <si>
    <t>PIEDRA POMEZ BOLSA X 500 GRAMOS</t>
  </si>
  <si>
    <t>EQUIPO MICRONEBULIZADOR ADULTO KIT CON MASCARA MICRO Y MANGUERA</t>
  </si>
  <si>
    <t>EQUIPO MICRONEBULIZADOR PEDIATRICO KIT CON MASCARA MICRO Y MANGUERA</t>
  </si>
  <si>
    <t>PARATIFICO A ANTI A FRASCO DE 5 CENTIMETROS CUBICOS</t>
  </si>
  <si>
    <t>PARATIFICO B ANTI B FRASCO DE 5 CENTIMETROS CUBICOS</t>
  </si>
  <si>
    <t>PEGANTE BASE DE POLISULFURO GARRAFA DE 3500 CENTIMETROS CUBICOS</t>
  </si>
  <si>
    <t>JABON EXTRAN ALCALINO GARRAFA DE 5000 CENTIMETROS CUBICOS</t>
  </si>
  <si>
    <t>JABON EXTRAN NEUTRO GARRAFA DE 5000 CENTIMETROS CUBICOS</t>
  </si>
  <si>
    <t>KAOLIN FRASCO DE 100 CENTIMETROS CUBICOS</t>
  </si>
  <si>
    <t>KIT DE CITOLOGIA COMPLETO</t>
  </si>
  <si>
    <t>KIT DE CITOLOGIA SENCILLO</t>
  </si>
  <si>
    <t>LAMINA DE KOVACS CAJA CON 1000 UNIDADES</t>
  </si>
  <si>
    <t>SUTURA POLIPROPILENO MONOFILAMENTO 6/0 DS -12 CAJA CON 36 SOBRES</t>
  </si>
  <si>
    <t>TORNILLO CROSS FIT 2,3 X 12 MILIMETROS</t>
  </si>
  <si>
    <t>TORNILLO CROSS FIT 2,8 X 14 MILIMETROS</t>
  </si>
  <si>
    <t>TORNILLO DE ACERO CANULADO PARA LIGAMENTO CRUZADO DE 7 ,0 - 8,0 - 9,0 MILIMETROS</t>
  </si>
  <si>
    <t>TORNILLO DE CIERRE</t>
  </si>
  <si>
    <t>TORNILLO DE CIERRE SUPRACONDILEO</t>
  </si>
  <si>
    <t>TORNILLO DE COMPRESION</t>
  </si>
  <si>
    <t>TORNILLO DE ESCAFOIDES HERBERT- ACERO</t>
  </si>
  <si>
    <t>TORNILLO DE HALLUX VALGUS MINIHERBERT - TITANIO</t>
  </si>
  <si>
    <t>TORNILLO ESPONJOSO 4,0 MILIMETROS CANULADO ROSCA TOTAL</t>
  </si>
  <si>
    <t>TORNILLO ESPONJOSO 4,0 MILIMETROS CANULADO TITANIO ROSCA TOTAL</t>
  </si>
  <si>
    <t>TORNILLO ESPONJOSO 4,0 MILIMETROS DE 10 A 50 MILIMETROS ROSCA TOTAL</t>
  </si>
  <si>
    <t>TORNILLO ESPONJOSO 4,5 MILIMETROS CANULADO</t>
  </si>
  <si>
    <t>TORNILLO ESPONJOSO 6,5 DE 32 MILIMETROS A 70 MILIMETROS</t>
  </si>
  <si>
    <t>TORNILLO ESPONJOSO 6,5 DE 32 MILIMETROS A 75 MILIMETROS</t>
  </si>
  <si>
    <t>TORNILLO ESPONJOSO 6,5 DE 32 MILIMETROS L A 50 MILIMETROS ACERO</t>
  </si>
  <si>
    <t>TORNILLO ESPONJOSO 6,5 MILIMETROS ROSCA 16 - 32 DE 35 A 110 MILIMETROS</t>
  </si>
  <si>
    <t>ANTIESTREPTOLISINA FRASCO DE 2,5 CENTIMETROS CUBICOS</t>
  </si>
  <si>
    <t>ANTIESTREPTOLISINA FRASCO DE 50 CENTIMETROS CUBICOS</t>
  </si>
  <si>
    <t>ASA BACTERIOLOGICA</t>
  </si>
  <si>
    <t>SERVICIO DE TAMIZAJE AUDITIVO POBLACIÓN ESCOLAR.</t>
  </si>
  <si>
    <t>PLACA ORBITAL 6 ORIFICIOS</t>
  </si>
  <si>
    <t>PLACA ORBITAL 8 ORIFICIOS</t>
  </si>
  <si>
    <t>PLACA OSTEOTOMIA DE APERTURA DE TIBIA Y FEMUR</t>
  </si>
  <si>
    <t>PLACA OSTEOTOMIA DE TIBIA</t>
  </si>
  <si>
    <t>PLACA OSTEOTOMIA DE TIBIA ESPECIAL</t>
  </si>
  <si>
    <t>PLACA PARA CAUTERIO</t>
  </si>
  <si>
    <t>PLACA PENCILBONE X 8 ORIFICIOS BAR 9 MILIMETROS</t>
  </si>
  <si>
    <t xml:space="preserve">DESTORNILLADOR DE ESTRELLA 3/16" X 8" </t>
  </si>
  <si>
    <t>FIJADOR AUTOMATICO GARRAFA DE 3750 CENTIMETROS CUBICOS</t>
  </si>
  <si>
    <t>GALIO 67</t>
  </si>
  <si>
    <t>IOBITRIDOL FRASCO DE 50 CENTIMETROS CUBICOS X 300 MILIGRAMOS</t>
  </si>
  <si>
    <t>SULFATO DE BARIO AL 96 % PAQUE (E-Z-EM INC) Nº CAT 750 FRASCO X 176 GRAMOS</t>
  </si>
  <si>
    <t>SULFATO DE BARIO ENTERO VU AL 13 % W/V BOLSA X 100 GRAMOS</t>
  </si>
  <si>
    <t>TECNECIO 99M UNIDAD JERINGA PRELLENADA</t>
  </si>
  <si>
    <t>TECNECIO 99M - DTPA UNIDAD JERINGA PRELLENADA</t>
  </si>
  <si>
    <t>TECNECIO 99M - HMPAO (GB) UNIDAD JERINGA PRELLENADA</t>
  </si>
  <si>
    <t>EQUIPO PARA BOMBA DE INFUSION</t>
  </si>
  <si>
    <t>EQUIPO PARA IRRIGACION</t>
  </si>
  <si>
    <t>SILICONA ROJA</t>
  </si>
  <si>
    <t>SILICONA TRANSPARENTE</t>
  </si>
  <si>
    <t>SOPORTE EXTINTOR MEDIANO</t>
  </si>
  <si>
    <t>SPOT CON DICROICO 50W</t>
  </si>
  <si>
    <t>SWICHE CODILLO SEIS PINES</t>
  </si>
  <si>
    <t>TAPA TANQUE SANITARIO</t>
  </si>
  <si>
    <t>TAPON PARA VALVULA DE SALIDA</t>
  </si>
  <si>
    <t>TAPON RETROGRADO</t>
  </si>
  <si>
    <t>TAPON SANITARIO</t>
  </si>
  <si>
    <t>TEE PARABOLICA</t>
  </si>
  <si>
    <t>THINNER UNIDAD DE 3500 CENTIMETROS CUBICOS</t>
  </si>
  <si>
    <t>TOMA ELECTRICA DOBLE</t>
  </si>
  <si>
    <t>PRUEBA PARA LA DETERMINACION DE PORTAOBJETOS CON SUSTRATO CON CLS DE CRITHYDIA LUCILLIAE PARA DETERMINAICON DE ANTI - DNA (5 POZOS) KIT CON 10 PORTAOBJETOS PARA DETERMINACION DE 50 PRUEBAS</t>
  </si>
  <si>
    <t>PRUEBA PARA LA DETERMINACION DE PROGESTERONA KIT PARA DETERMINACION DE 200 PRUEBAS</t>
  </si>
  <si>
    <t>PRUEBA PARA LA DETERMINACION DE PROLACTINA KIT PARA DETERMINACION DE 200 PRUEBAS</t>
  </si>
  <si>
    <t>PRUEBA PARA LA DETERMINACION DE PROTEINA C REACTIVA, CUANTITATIVO DE ALTA PRECISION KIT PARA DETERMINACION DE 620 PRUEBAS</t>
  </si>
  <si>
    <t>PRUEBA PARA LA DETERMINACION DE PROTEINAS TOTALES EN SUERO Y OTROS FLUIDOS KIT PARA DETERMINACION DE 3622 PRUEBAS</t>
  </si>
  <si>
    <t>PRUEBA PARA LA DETERMINACION DE RUBEOLA, ANTICUERPOS IG G POR EIA KIT PARA DETERMINACION DE 200 PRUEBAS</t>
  </si>
  <si>
    <t>PRUEBA PARA LA DETERMINACION DE RUBEOLA, ANTICUERPOS IG M POR EIA KIT PARA DETERMINACION DE 200 PRUEBAS</t>
  </si>
  <si>
    <t>PRUEBA PARA LA DETERMINACION DE STREPTOCOCCUS BETA HEMOLITICO GRUPO A [PRUEBA RAPIDA O DIRECTA] KIT PARA DETERMINACION DE 20 PRUEBAS</t>
  </si>
  <si>
    <t>PRUEBA PARA LA DETERMINACION DE TESTOSTERONA TOTAL KIT PARA DETERMINACION DE 200 PRUEBAS</t>
  </si>
  <si>
    <t>TORNILLO INTERFENCIA EN TITANIO 7 X 20 MILIMETROS</t>
  </si>
  <si>
    <t>TORNILLO INTERFENCIA EN TITANIO 9 X 25 MILIMETROS</t>
  </si>
  <si>
    <t>TORNILLO INTERFERENCIA EN TITANIO 7 X 30 MILIMETROS</t>
  </si>
  <si>
    <t>TORNILLO INTERFERENCIA EN TITANIO 8 X 25 MILIMETROS</t>
  </si>
  <si>
    <t>VENDA DE COBAN UNIDAD DE 4 X 5 CENTIMETROS</t>
  </si>
  <si>
    <t>TARJETA ID-CARD DIACLON TYPE AND SCREEN CAJA CON 288 UNIDADES</t>
  </si>
  <si>
    <t>TARJETA ID-CARD LISS COOMBS CAJA CON 288 UNIDADES</t>
  </si>
  <si>
    <t>TEST DE BACITRACINA PRUEBA</t>
  </si>
  <si>
    <t>TEST DE OPTOQUINA PRUEBA</t>
  </si>
  <si>
    <t>TEST DE OXIDASA PRUEBA</t>
  </si>
  <si>
    <t>THAYER MARTIN</t>
  </si>
  <si>
    <t>TIRA DE COPROLOGICO TIRA X 800 CENTIMETROS</t>
  </si>
  <si>
    <t>TIRA DE LIJA METALICA CAJA CON 12 UNIDADES</t>
  </si>
  <si>
    <t>TIRA DE MICROALBUMINURIA FRASCO CON 50 UNIDADES</t>
  </si>
  <si>
    <t>TORNILLO CORTICAL 4,5 L 36 MILIMETROS ROSCA COMPLETA</t>
  </si>
  <si>
    <t>TORNILLO CORTICAL 4,5 L 38 MILIMETROS ROSCA COMPLETA</t>
  </si>
  <si>
    <t>TORNILLO CORTICAL 4,5 L 40 MILIMETROS ROSCA COMPLETA</t>
  </si>
  <si>
    <t>TORNILLO CORTICAL 4,5 L 50 MILIMETROS ROSCA COMPLETA</t>
  </si>
  <si>
    <t>TORNILLO CORTICAL 4,5 L 54 MILIMETROS ROSCA COMPLETA</t>
  </si>
  <si>
    <t>VINILO FRASCO DE 225 CENTIMETROS CUBICOS</t>
  </si>
  <si>
    <t>VINILO FRASCO X 33 GRAMOS</t>
  </si>
  <si>
    <t>BOLSA TRAVAD DE 1500 CENTIMETROS CUBICOS</t>
  </si>
  <si>
    <t>DRUMM CODIGO 42918104 PARA IMPRESORA C960 / 9800 COLOR NEGRO</t>
  </si>
  <si>
    <t>ESTAÑO VIAL DE 2 CENTIMETROS CUBICOS</t>
  </si>
  <si>
    <t>FIJADOR CAJA DE 10 GALONES DE 3785 CENTIMETROS CUBICOS</t>
  </si>
  <si>
    <t>SOFA</t>
  </si>
  <si>
    <t>SOPORTE TELEVISOR</t>
  </si>
  <si>
    <t>VENTILADOR</t>
  </si>
  <si>
    <t>GENERADOR DE AUDIOFRECUENCIA</t>
  </si>
  <si>
    <t>HACHA TIPO BOMBERO</t>
  </si>
  <si>
    <t>HIERROS PARA CEPILLOS DE VUELTA.</t>
  </si>
  <si>
    <t>LIJADORA ORBITAL</t>
  </si>
  <si>
    <t>LIMA  PLANA</t>
  </si>
  <si>
    <t>LIMA FINA DE 200 MM</t>
  </si>
  <si>
    <t>LIMA METALICA</t>
  </si>
  <si>
    <t>LIMA TRIANGULAR</t>
  </si>
  <si>
    <t>LLANA METALCIA REDONDA</t>
  </si>
  <si>
    <t>LLAVE BRISTOL</t>
  </si>
  <si>
    <t>LLAVE DE 1/2 PULGADA</t>
  </si>
  <si>
    <t>LLAVE DE 3/8/1 ESTRELLA ALEMANA</t>
  </si>
  <si>
    <t>LLAVE DE 8 ML/24 MIXTA DE 14 UNIDADES.</t>
  </si>
  <si>
    <t>LLAVE DE CADENA</t>
  </si>
  <si>
    <t>LLAVE DE TUBO DE 18 PULGADAS</t>
  </si>
  <si>
    <t>LLAVE DE TUBO DE 24 PULGADAS</t>
  </si>
  <si>
    <t>LLAVE DE TUBO NO. 10 TRABAJO PESADO</t>
  </si>
  <si>
    <t>LLAVE DE TUBO NO. 12 TRABAJO PESADO</t>
  </si>
  <si>
    <t>LLAVE DE TUBO NO. 14 TRABAJO PESADO</t>
  </si>
  <si>
    <t>LLAVE DE TUBO NO. 8 TRABAJO PESADO</t>
  </si>
  <si>
    <t>LLAVE ESTRELLA DE 1/4 A 1 PULGADA JUEGO 7 PIEZAS</t>
  </si>
  <si>
    <t>LLAVE EXPANSION 10 PULGADAS BANCO.</t>
  </si>
  <si>
    <t>LLAVE EXPANSIVA</t>
  </si>
  <si>
    <t>LLAVE PARA TUBO 14</t>
  </si>
  <si>
    <t>LLAVE PARA TUBO 22</t>
  </si>
  <si>
    <t>MAQUINA DE ESCRIBIR</t>
  </si>
  <si>
    <t>MAQUINA PROTECTORA DE CHEQUES</t>
  </si>
  <si>
    <t>NUMERADOR</t>
  </si>
  <si>
    <t>PAPELERA EN MADERA PARA ESCRITORIO</t>
  </si>
  <si>
    <t>CERRADURA CILINDRICA</t>
  </si>
  <si>
    <t>REPUESTO  NARIZ LAVAMANOS</t>
  </si>
  <si>
    <t>VENDA DE YESO ROLLO DE 162 X 11,25 CENTIMETROS</t>
  </si>
  <si>
    <t>VENDA DE YESO ROLLO DE 162 X 16,20 CENTIMETROS</t>
  </si>
  <si>
    <t>YESO BULTO X 25000 GRAMOS</t>
  </si>
  <si>
    <t>YESO POLVO TIPO I KILO</t>
  </si>
  <si>
    <t>YESO POLVO TIPO II KILO</t>
  </si>
  <si>
    <t>YESO POLVO TIPO III KILO</t>
  </si>
  <si>
    <t>YESO POLVO TIPO IV KILO</t>
  </si>
  <si>
    <t>YODO EN POLVO FRASCO X 100 GRAMOS</t>
  </si>
  <si>
    <t>TORNILLO ANCLAJE HOMBRO - ACERO DE 4,0 - 5,0 MILIMETROS</t>
  </si>
  <si>
    <t>TORNILLO ANCLAJE HOMBRO - TITANIO DE 4,0 - 5,0 MILIMETROS</t>
  </si>
  <si>
    <t>TORNILLO ANTERIOR DE 6,0 - 7,0</t>
  </si>
  <si>
    <t>ALICATE AISLADO</t>
  </si>
  <si>
    <t>ALICATE CORRTAFRIO AISLADO</t>
  </si>
  <si>
    <t>ALICATE DE 7 PUL. ALEMANA</t>
  </si>
  <si>
    <t>PROGRAMA Q 
GASTOS PERSONAL ASISTENCIAL</t>
  </si>
  <si>
    <t>PROGRAMA G 
SISTEMA GESTION AMBIENTAL</t>
  </si>
  <si>
    <t>Técnologo ambiental</t>
  </si>
  <si>
    <t>Ingeniero ambiental</t>
  </si>
  <si>
    <t>AHORRADORES DE AGUA</t>
  </si>
  <si>
    <t>BOMBILLOS AHORRADORES</t>
  </si>
  <si>
    <t>SENSORES</t>
  </si>
  <si>
    <t>DESINFECCION DE SUPERFICIES</t>
  </si>
  <si>
    <t>VIATICOS INGENIEROS AMBIENTALES A CUBRIR LA REGIÓN</t>
  </si>
  <si>
    <t xml:space="preserve"> ESTUDIO DOSIMETRIA DE RAYOS X</t>
  </si>
  <si>
    <t>ESTUDIO MEDICION DE GASES DE CALDERAS</t>
  </si>
  <si>
    <t>SERVICIOS DE  ENERGIA</t>
  </si>
  <si>
    <t>SERVICIO CELULAR</t>
  </si>
  <si>
    <t>SERVICIO TELEFONIA FIJA</t>
  </si>
  <si>
    <t>RELACIONAR LOS BIENES MUEBLES CADA UNO</t>
  </si>
  <si>
    <t>PASAJES INGENIEROS AMBIENTALES A CUBRIR LA REGIÓN      TERRESTRES</t>
  </si>
  <si>
    <t>PASAJES INGENIEROS AMBIENTALES A CUBRIR LA REGIÓN AEREOS</t>
  </si>
  <si>
    <t>DISCRIMINAR LOS OTROS  ELEMENTOS PARA CAPACITACION, BIENESTAR SOCIAL Y  ESTIMULOS</t>
  </si>
  <si>
    <t>DISCRIMINAR LOS OTROS  SERVICIOS PARA CAPACITACION, BIENESTAR SOCIAL Y  ESTIMULOS</t>
  </si>
  <si>
    <t>RELACIONAR LOS SERVICIOS</t>
  </si>
  <si>
    <t>PROGRAMA Q 
GASTOS PERSONAL ADMINISTRATIVO</t>
  </si>
  <si>
    <t>PROGRAMA Q    
GASTOS PESONAL  ADMINISTRATIVO Y ASISTENCIAL</t>
  </si>
  <si>
    <t>MANTENIMIENTO EQUIPOS CENTRALIZADOS</t>
  </si>
  <si>
    <t>GASTO CENTRALIZADO</t>
  </si>
  <si>
    <t xml:space="preserve">DISCRININAR LOS SERVICIOS QUE AFECTAN ESTE RUBRO </t>
  </si>
  <si>
    <t>IMPERATIVO ESTRATEGICO :  Gestión Humana y Calidad de Vida  Óptima</t>
  </si>
  <si>
    <t>ESTRATEGIA :  Diseñar y Ejecutar un Plan para Fortalecer la Competitividad de los Servicios de Salud</t>
  </si>
  <si>
    <t>BASCULAS O GRAMEROS</t>
  </si>
  <si>
    <t xml:space="preserve">EQUIPO PARA INMOVILIZACION </t>
  </si>
  <si>
    <t>LlAVE DE TUBO DE 10 PUL.</t>
  </si>
  <si>
    <t xml:space="preserve">ALMOHADILLA </t>
  </si>
  <si>
    <t xml:space="preserve"> ORTESIS CERVICO TORACO LUMBOSACRO ADULTO                   </t>
  </si>
  <si>
    <t xml:space="preserve">ORTESIS LUMBO SACRO                                            </t>
  </si>
  <si>
    <t xml:space="preserve"> ORTESIS TORACO LUMBOSACRA ADULTO                             </t>
  </si>
  <si>
    <t xml:space="preserve"> ORTESIS TORACO LUMBOSACRA PEDIATRICO                         </t>
  </si>
  <si>
    <t xml:space="preserve">APOSITO PARAFINADO </t>
  </si>
  <si>
    <t xml:space="preserve">APOSITO STERIPAD </t>
  </si>
  <si>
    <t>APOSITO TELFA</t>
  </si>
  <si>
    <t xml:space="preserve">AZUL DE TRIPTAN AMPOLLA DE 1 CENTIMETRO CUBICO </t>
  </si>
  <si>
    <t xml:space="preserve">BANDA CAUCHO CALIBRE 22 CAJA CON 25 UNIDADES </t>
  </si>
  <si>
    <t>BANDA CAUCHO CALIBRE 22 CAJA CON 50 UNIDADES</t>
  </si>
  <si>
    <t>BOLSA COLECTORA DE ORINA ADULTO Y PEDIATRICA CAJA CON 20 UNIDADES</t>
  </si>
  <si>
    <t xml:space="preserve">BOLSA COLECTORA DE ORINA ADULTO Y PEDIATRICA CAJA CON 50 UNIDADES </t>
  </si>
  <si>
    <t xml:space="preserve">BOLSA PARA ESTERILIZAR PAQUETE CON 12 UNIDADES DE 8 X 10 CENTIMETROS </t>
  </si>
  <si>
    <t xml:space="preserve">BOLSA PARA ESTERILIZAR PAQUETE CON 36 UNIDADES DE 8 X 22 CENTIMETROS </t>
  </si>
  <si>
    <t xml:space="preserve">BOLSA PARA ESTERILIZAR CAJA CON 200 UNIDADES DE 9 X 23 CENTIMETROS </t>
  </si>
  <si>
    <t xml:space="preserve">BOLSA PARA ESTERILIZAR CAJA CON 200 UNIDADES DE 3,5 X 9 CENTIMETROS </t>
  </si>
  <si>
    <t xml:space="preserve">BOLSA PARA ESTERILIZAR PEQUEÑA CAJA CON 200 UNIDADES </t>
  </si>
  <si>
    <t>BOLSA PARA NUTRICION ENTERAL BOLSA DE 2000 CENTIMETROS CUBICOS</t>
  </si>
  <si>
    <t>BOLSA PARA NUTRICION ENTERAL BOLSA DE 1200 CENTIMETROS CUBICOS</t>
  </si>
  <si>
    <t>BOLSA PARA NUTRICION PARENTERAL BOLSA DE 1000 CENTIMETROS CUBICOS</t>
  </si>
  <si>
    <t>CONECTOR VENOSO ANTERIOR DE 25 - 30 - 35 - 40 - 45</t>
  </si>
  <si>
    <t xml:space="preserve">ELECTRODO ADULTO </t>
  </si>
  <si>
    <t>ENVOLVEDERA EN DRIL VULCANO</t>
  </si>
  <si>
    <t>EQUIPO PARA VENOCLISIS MACROGOTEO</t>
  </si>
  <si>
    <t xml:space="preserve">ESFERO PARA CAUTERIO </t>
  </si>
  <si>
    <t xml:space="preserve">ESPECULO DESECHABLE </t>
  </si>
  <si>
    <t>GASA ESTERIL 7,5 X 7,5 CENTIMETROS</t>
  </si>
  <si>
    <t>GASA ESTERIL  4 X 4 CENTIMETROS</t>
  </si>
  <si>
    <t>GASA ESTERIL  10 X 10 CENTIMETROS</t>
  </si>
  <si>
    <t>GASA NO ESTERIL  DE 7,5 X 7,5 CENTIMETROS</t>
  </si>
  <si>
    <t>GEL ABRASIVO PARA ELECTROENCEFALOGRAMA REF 10-30 PAQUETE CON 3 TUBOS COLAPSIBLES X 114 GRAMOS</t>
  </si>
  <si>
    <t xml:space="preserve">GEL CONDUCTOR PARA ELECTROCARDIOGRAFO </t>
  </si>
  <si>
    <t xml:space="preserve">GEL PARA ULTRASONIDO </t>
  </si>
  <si>
    <t xml:space="preserve">GLUTARALDEHIDO AL 2 % </t>
  </si>
  <si>
    <t xml:space="preserve">GLUTARALDEHIDO ALCALINO GARRAFA </t>
  </si>
  <si>
    <t xml:space="preserve">GORRO DESECHABLE </t>
  </si>
  <si>
    <t xml:space="preserve">ALCOHOL ANTISEPTICO </t>
  </si>
  <si>
    <t>ALCOHOL GLICERINADO</t>
  </si>
  <si>
    <t>BATA DESECHABLE PARA CIRUJANO</t>
  </si>
  <si>
    <t>BATA DESECHABLE  PARA PACIENTE</t>
  </si>
  <si>
    <t>ALCOHOL YODADO</t>
  </si>
  <si>
    <t xml:space="preserve">ALCOHOL YODADO AL 0,5 + 1 % </t>
  </si>
  <si>
    <t xml:space="preserve">APLICADOR CON PUNTA DE ALGODON </t>
  </si>
  <si>
    <t xml:space="preserve">APLICADOR CON PUNTA DE ALGODON ESTERIL </t>
  </si>
  <si>
    <t xml:space="preserve">APLICADOR SIN PUNTA DE ALGODON </t>
  </si>
  <si>
    <t xml:space="preserve">TAPABOCA DESECHABLE CON TRIPLE PROTECCION </t>
  </si>
  <si>
    <t xml:space="preserve">TAPABOCA DESECHABLE </t>
  </si>
  <si>
    <t xml:space="preserve">HIPOCLORITO DE SODIO </t>
  </si>
  <si>
    <t xml:space="preserve">HIPOCLORITO DE SODIO AL 1 % </t>
  </si>
  <si>
    <t xml:space="preserve">HIPOCLORITO DE SODIO AL 13 % </t>
  </si>
  <si>
    <t xml:space="preserve">HIPOCLORITO DE SODIO AL 5 % </t>
  </si>
  <si>
    <t xml:space="preserve">HIPOCLORITO DE SODIO AL 5,25 % </t>
  </si>
  <si>
    <t xml:space="preserve">HOJA CUCHILLA DESHECHABLE PARA MICROTMO (ALTO PERFIL) 35/75 mm </t>
  </si>
  <si>
    <t xml:space="preserve">HOJA CUCHILLA DESHECHABLE PARA MICROTMO (BAJO PERFIL) 35/80 mm </t>
  </si>
  <si>
    <t xml:space="preserve">HOJA PARA BISTURI No 10 </t>
  </si>
  <si>
    <t xml:space="preserve">HOJA PARA BISTURI No 11 </t>
  </si>
  <si>
    <t>HOJA PARA BISTURI No 12</t>
  </si>
  <si>
    <t>HOJA PARA BISTURI No 15</t>
  </si>
  <si>
    <t xml:space="preserve">HOJA PARA BISTURI No 20 </t>
  </si>
  <si>
    <t xml:space="preserve">HOJA PARA BISTURI No 21 </t>
  </si>
  <si>
    <t xml:space="preserve">HOJA PARA BISTURI No 22 </t>
  </si>
  <si>
    <t>HOJA PARA BISTURI No 5</t>
  </si>
  <si>
    <t>HUMIFICADOR DE OXIGENO NIÑO</t>
  </si>
  <si>
    <t>HUMIFICADOR DE OXIGENO ADULTO</t>
  </si>
  <si>
    <t xml:space="preserve">JABON EN POLVO </t>
  </si>
  <si>
    <t>JABON  ANTIBACTERIAL BARRA</t>
  </si>
  <si>
    <t>JABON LIQUIDO</t>
  </si>
  <si>
    <t>JABON PARA LAVAPLATOS</t>
  </si>
  <si>
    <t xml:space="preserve">JABON PASTA AZUL </t>
  </si>
  <si>
    <t xml:space="preserve">JABON ENZIMATICO </t>
  </si>
  <si>
    <t>JABON ENZIMATICO ALCALINO</t>
  </si>
  <si>
    <t xml:space="preserve">JABON ENZIMATICO NEUTRO </t>
  </si>
  <si>
    <t xml:space="preserve">JABÓN ENZIMÁTICO DE PH BÁSICO </t>
  </si>
  <si>
    <t xml:space="preserve">JABON QUIRURGICO </t>
  </si>
  <si>
    <t xml:space="preserve">JERINGA DESECHABLE DE 1 CENTIMETRO CUBICO </t>
  </si>
  <si>
    <t xml:space="preserve">JERINGA DESECHABLE DE 1 CENTIMETRO CUBICO CON AGUJA No 21 </t>
  </si>
  <si>
    <t xml:space="preserve">JERINGA DESECHABLE DE 1 CENTIMETRO CUBICO CON AGUJA No 23 </t>
  </si>
  <si>
    <t xml:space="preserve">JERINGA DESECHABLE DE 1 CENTIMETRO CUBICO CON AGUJA No 25 </t>
  </si>
  <si>
    <t xml:space="preserve">JERINGA DESECHABLE DE 1 CENTIMETRO CUBICO CON AGUJA No 26 </t>
  </si>
  <si>
    <t xml:space="preserve">JERINGA DESECHABLE DE 1 CENTIMETRO CUBICO CON AGUJA No 29 </t>
  </si>
  <si>
    <t xml:space="preserve">JERINGA DESECHABLE DE 10 CENTIMETROS CUBICOS </t>
  </si>
  <si>
    <t xml:space="preserve">JERINGA DESECHABLE DE 10 CENTIMETROS CUBICOS CON AGUJA No 21 </t>
  </si>
  <si>
    <t xml:space="preserve">JERINGA DESECHABLE DE 2 CENTIMETROS CUBICOS </t>
  </si>
  <si>
    <t xml:space="preserve">JERINGA DESECHABLE DE 2 CENTIMETROS CUBICOS CON AGUJA No 23 </t>
  </si>
  <si>
    <t xml:space="preserve">JERINGA DESECHABLE DE 2 CENTIMETROS CUBICOS CON AGUJA No 25 </t>
  </si>
  <si>
    <t xml:space="preserve">JERINGA DESECHABLE DE 20 CENTIMETROS CUBICOS </t>
  </si>
  <si>
    <t xml:space="preserve">JERINGA DESECHABLE DE 20 CENTIMETROS CUBICOS CON AGUJA No 20 </t>
  </si>
  <si>
    <t xml:space="preserve">JERINGA DESECHABLE DE 3 CENTIMETROS CUBICOS </t>
  </si>
  <si>
    <t xml:space="preserve">JERINGA DESECHABLE DE 3 CENTIMETROS CUBICOS CON AGUJA No 20 </t>
  </si>
  <si>
    <t>JERINGA DESECHABLE DE 3 CENTIMETROS CUBICOS CON AGUJA No 22</t>
  </si>
  <si>
    <t xml:space="preserve">JERINGA DESECHABLE DE 3 CENTIMETROS CUBICOS CON AGUJA No 23 </t>
  </si>
  <si>
    <t xml:space="preserve">JERINGA DESECHABLE DE 5 CENTIMETROS CUBICOS </t>
  </si>
  <si>
    <t>JERINGA DESECHABLE DE 5 CENTIMETROS CUBICO CAJA CON 100 UNIDADES</t>
  </si>
  <si>
    <t xml:space="preserve">JERINGA DESECHABLE DE 5 CENTIMETROS CUBICOS CON AGUJA No 22 </t>
  </si>
  <si>
    <t xml:space="preserve">JERINGA DESECHABLE DE 5 CENTIMETROS CUBICOS CON AGUJA No 23 </t>
  </si>
  <si>
    <t xml:space="preserve">JERINGA DESECHABLE DE 50 CENTIMETROS CUBICOS PUNTA CATETER </t>
  </si>
  <si>
    <t>JERINGA DESECHABLE DE 50 CENTIMETROS CUBICOS SIN AGUJA</t>
  </si>
  <si>
    <t xml:space="preserve">JERINGA DESECHABLE DE 60 CENTIMETROS CUBICOS SIN AGUJA </t>
  </si>
  <si>
    <t>JERINGA PARA TOMA DE GASES ARTERIALES HEPARINIZADA</t>
  </si>
  <si>
    <t xml:space="preserve">LIGADURA CORDON UMBILICAL </t>
  </si>
  <si>
    <t xml:space="preserve">LIQUIDO ESTERILIZANTE </t>
  </si>
  <si>
    <t xml:space="preserve">MANDRIL </t>
  </si>
  <si>
    <t xml:space="preserve">MASCARA FACIAL </t>
  </si>
  <si>
    <t xml:space="preserve">MASCARA NEBULIZACION PEDIATRICA </t>
  </si>
  <si>
    <t xml:space="preserve">MASCARA NEBULUZACION ADULTO </t>
  </si>
  <si>
    <t xml:space="preserve">PASTA CONDUCTIVA PARA ELECTROENCEFALOGRAMA </t>
  </si>
  <si>
    <t xml:space="preserve">PILA GENERADORA TONOS </t>
  </si>
  <si>
    <t xml:space="preserve">PIN PLASTICO </t>
  </si>
  <si>
    <t>REPUESTOS</t>
  </si>
  <si>
    <t xml:space="preserve">SOLUCION DE RINGER BOLSA </t>
  </si>
  <si>
    <t xml:space="preserve">SODA PARA ANESTESIA </t>
  </si>
  <si>
    <t xml:space="preserve">SOLUCION PARA IRRIGACION UROLOGICA </t>
  </si>
  <si>
    <t>SOLUCION PARA LIMPIEZA INTESTINAL AMPOLLA RECTAL</t>
  </si>
  <si>
    <t xml:space="preserve">SOLUCION PARA VENDAJE </t>
  </si>
  <si>
    <t xml:space="preserve">SUTURA ACERO INOXIDABLE MONOFILAMENTO 2/0 DS -100 </t>
  </si>
  <si>
    <t>SONDA VESICAL NELATON No 10</t>
  </si>
  <si>
    <t>SONDA VESICAL NELATON No 12  10 UNIDADES</t>
  </si>
  <si>
    <t xml:space="preserve">SONDA VESICAL NELATON No 14 </t>
  </si>
  <si>
    <t xml:space="preserve">SONDA VESICAL NELATON No 16 </t>
  </si>
  <si>
    <t xml:space="preserve">SONDA VESICAL NELATON No 18 </t>
  </si>
  <si>
    <t xml:space="preserve">SONDA VESICAL NELATON No 20 </t>
  </si>
  <si>
    <t xml:space="preserve">SONDA VESICAL NELATON No 22 </t>
  </si>
  <si>
    <t xml:space="preserve">SONDA VESICAL NELATON No 6 </t>
  </si>
  <si>
    <t xml:space="preserve">SONDA VESICAL NELATON No 8 </t>
  </si>
  <si>
    <t xml:space="preserve">SUTURA ACERO INOXIDABLE MULTIFILAMENTO TRENZADO RECUBIERTO 2/0 DS -100 </t>
  </si>
  <si>
    <t xml:space="preserve">SUTURA ACIDO POLIGLICOLICO 1 / EP -4 </t>
  </si>
  <si>
    <t xml:space="preserve">SUTURA ACIDO POLIGLICOLICO TRENZADO 0 J346H </t>
  </si>
  <si>
    <t>SUTURA ACIDO POLIGLICOLICO TRENZADO 0 SH</t>
  </si>
  <si>
    <t xml:space="preserve">SUTURA ACIDO POLIGLICOLICO TRENZADO 0 SH J 340 </t>
  </si>
  <si>
    <t xml:space="preserve">SUTURA ACIDO POLIGLICOLICO TRENZADO 1 CT -I </t>
  </si>
  <si>
    <t xml:space="preserve">SUTURA ACIDO POLIGLICOLICO TRENZADO 1 J347H </t>
  </si>
  <si>
    <t xml:space="preserve">SUTURA ACIDO POLIGLICOLICO TRENZADO 2/0 CT-I </t>
  </si>
  <si>
    <t xml:space="preserve">SUTURA ACIDO POLIGLICOLICO TRENZADO 2/0 CT-I J 345 </t>
  </si>
  <si>
    <t xml:space="preserve">SUTURA ACIDO POLIGLICOLICO TRENZADO 2/0 J317H </t>
  </si>
  <si>
    <t xml:space="preserve">SUTURA ACIDO POLIGLICOLICO TRENZADO 2/0 J339H </t>
  </si>
  <si>
    <t xml:space="preserve">SUTURA ACIDO POLIGLICOLICO TRENZADO 2/0 SH </t>
  </si>
  <si>
    <t xml:space="preserve">SUTURA ACIDO POLIGLICOLICO TRENZADO 3/0 J311H </t>
  </si>
  <si>
    <t xml:space="preserve">SUTURA ACIDO POLIGLICOLICO TRENZADO 3/0 SC-20 </t>
  </si>
  <si>
    <t xml:space="preserve">SUTURA ACIDO POLIGLICOLICO TRENZADO 3/0 SH </t>
  </si>
  <si>
    <t xml:space="preserve">SUTURA ACIDO POLIGLICOLICO TRENZADO 4/0 J304H </t>
  </si>
  <si>
    <t xml:space="preserve">SUTURA ACIDO POLIGLICOLICO TRENZADO 4/0 RB -I </t>
  </si>
  <si>
    <t xml:space="preserve">SUTURA ACIDO POLIGLICOLICO TRENZADO 5/0 E -13 / P -3 </t>
  </si>
  <si>
    <t xml:space="preserve">SUTURA ACIDO POLIGLICOLICO TRENZADO 5/0 RB -I </t>
  </si>
  <si>
    <t xml:space="preserve">SUTURA ACIDO POLIGLICOLICO TRENZADO 6/0 E -13 / P -3 </t>
  </si>
  <si>
    <t xml:space="preserve">SUTURA ACIDO POLIGLICOLICO TRENZADO 6/0 S -14 </t>
  </si>
  <si>
    <t xml:space="preserve">SUTURA ACIDO POLIGLICOLICO TRENZADO 7/0 TG 140-8 </t>
  </si>
  <si>
    <t xml:space="preserve">SUTURA ACIDO POLIGLICOLICO TRENZADO DE 70 CENTIMETROS 0 CT-I </t>
  </si>
  <si>
    <t xml:space="preserve">SUTURA ACIDO POLIGLICOLICO TRENZADO DE 70 CENTIMETROS 1 CT -I </t>
  </si>
  <si>
    <t xml:space="preserve">SUTURA ACIDO POLIGLICOLICO TRENZADO DE 90 CENTIMETROS 0 CT-I </t>
  </si>
  <si>
    <t xml:space="preserve">SUTURA ACIDO POLIGLICOLICO TRENZADO DE 90 CENTIMETROS 1 CT -I </t>
  </si>
  <si>
    <t xml:space="preserve">SUTURA ACIDO POLIGLICOLICO TRENZADO DE 90 CENTIMETROS 2/0 CT-I </t>
  </si>
  <si>
    <t xml:space="preserve">SUTURA ACIDO POLIGLICOLICO TRENZADO HB-15 </t>
  </si>
  <si>
    <t xml:space="preserve">SUTURA CAPROFYL 0 CT -I </t>
  </si>
  <si>
    <t xml:space="preserve">SUTURA CAPROFYL 0 SH </t>
  </si>
  <si>
    <t xml:space="preserve">SUTURA CAPROFYL 2/0 CT -I </t>
  </si>
  <si>
    <t xml:space="preserve">SUTURA CAPROFYL 2/0 MH </t>
  </si>
  <si>
    <t>CAJA CON 24 UNIDADES</t>
  </si>
  <si>
    <t xml:space="preserve">SUTURA CAPROFYL 3/0 SH </t>
  </si>
  <si>
    <t xml:space="preserve">SUTURA CAPROFYL 4/0 RB -I </t>
  </si>
  <si>
    <t xml:space="preserve">SUTURA CAPROFYL 4/0 SH </t>
  </si>
  <si>
    <t xml:space="preserve">SUTURA DE POLIESTER DE DACRON TRENZADO 5/0 </t>
  </si>
  <si>
    <t xml:space="preserve">SUTURA MONONYLON 0 </t>
  </si>
  <si>
    <t xml:space="preserve">SUTURA MONONYLON 10/0 2 TG140 -S PLUS </t>
  </si>
  <si>
    <t xml:space="preserve">SUTURA MONONYLON 10/0 2TG 140 -8 PLUS </t>
  </si>
  <si>
    <t>SUTURA MONONYLON 10/0 G 140 - S PLUS</t>
  </si>
  <si>
    <t>SUTURA MONONYLON 2/0 SC -26</t>
  </si>
  <si>
    <t xml:space="preserve">SUTURA MONONYLON 3/0 </t>
  </si>
  <si>
    <t>SUTURA MONONYLON 3/0 SC -24</t>
  </si>
  <si>
    <t xml:space="preserve">SUTURA MONONYLON 4/0 </t>
  </si>
  <si>
    <t xml:space="preserve">SUTURA MONONYLON 4/0 SC -20 </t>
  </si>
  <si>
    <t xml:space="preserve">SUTURA MONONYLON 5/0 </t>
  </si>
  <si>
    <t xml:space="preserve">SUTURA MONONYLON 5/0 SC -20 </t>
  </si>
  <si>
    <t xml:space="preserve">SUTURA MONONYLON 9/0 BV 130-4 </t>
  </si>
  <si>
    <t xml:space="preserve">SUTURA MONONYLON OFTALMICO 10/0 7718 </t>
  </si>
  <si>
    <t xml:space="preserve">SUTURA MONONYLON OFTALMICO 9/0 TG 140-8 </t>
  </si>
  <si>
    <t>SUTURA POLIAMIDA MONOFILAMENTO 2/0 SC26</t>
  </si>
  <si>
    <t xml:space="preserve">SUTURA POLIAMIDA MONOFILAMENTO 3/0 2RB-I </t>
  </si>
  <si>
    <t xml:space="preserve">SUTURA POLIAMIDA MONOFILAMENTO 3/0 SC24 </t>
  </si>
  <si>
    <t xml:space="preserve">SUTURA POLIAMIDA MONOFILAMENTO 9/0 </t>
  </si>
  <si>
    <t xml:space="preserve">SUTURA POLIAMIDA TRENZADA 4/0 </t>
  </si>
  <si>
    <t xml:space="preserve">SUTURA POLIDIOXANONA 0 Z340 </t>
  </si>
  <si>
    <t xml:space="preserve">SUTURA POLIDIOXANONA 3/0 Z316 </t>
  </si>
  <si>
    <t xml:space="preserve">SUTURA POLIESTER DE DACRON 0 </t>
  </si>
  <si>
    <t xml:space="preserve">SUTURA POLIESTER DE DACRON 0 CT -2 </t>
  </si>
  <si>
    <t xml:space="preserve">SUTURA POLIESTER DE DACRON 0 CT -I </t>
  </si>
  <si>
    <t>SUTURA POLIESTER DE DACRON 0 CT -I 412</t>
  </si>
  <si>
    <t xml:space="preserve">SUTURA POLIESTER DE DACRON 2/0 CT -2 </t>
  </si>
  <si>
    <t xml:space="preserve">SUTURA POLIESTER DE DACRON 2/0 CT -I </t>
  </si>
  <si>
    <t xml:space="preserve">SUTURA POLIESTER DE DACRON 3/0 RB1-2 </t>
  </si>
  <si>
    <t xml:space="preserve">SUTURA POLIESTER MONOFILAMENTO 10/0 </t>
  </si>
  <si>
    <t xml:space="preserve">SUTURA POLIESTER MONOFILAMENTO 9/0 </t>
  </si>
  <si>
    <t>SUTURA POLIGLECOPRONE MONOFILAMENTO ABSORBIBLE 0 SH CT -6</t>
  </si>
  <si>
    <t xml:space="preserve">SUTURA POLIGLECOPRONE MONOFILAMENTO ABSORBIBLE 0 SH CT -7 </t>
  </si>
  <si>
    <t xml:space="preserve">SUTURA POLIGLECOPRONE MONOFILAMENTO ABSORBIBLE 0 SH CT -8 </t>
  </si>
  <si>
    <t xml:space="preserve">SUTURA POLIGLECOPRONE MONOFILAMENTO ABSORBIBLE 0 SH CT -I </t>
  </si>
  <si>
    <t>SUTURA POLIGLECOPRONE MONOFILAMENTO ABSORBIBLE 2/0 SH CT -I MM</t>
  </si>
  <si>
    <t xml:space="preserve">SUTURA POLIGLECOPRONE MONOFILAMENTO ABSORBIBLE 3/0 SH </t>
  </si>
  <si>
    <t xml:space="preserve">SUTURA POLIGLECOPRONE MONOFILAMENTO ABSORBIBLE 4/0 RBJ SH </t>
  </si>
  <si>
    <t xml:space="preserve">SUTURA POLIGLECOPRONE MONOFILAMENTO ABSORBIBLE 5/0 RB -I </t>
  </si>
  <si>
    <t xml:space="preserve">SUTURA POLIPROPILENO MONOFILAMENTO 0 8412T </t>
  </si>
  <si>
    <t xml:space="preserve">SUTURA POLIPROPILENO MONOFILAMENTO 0 8424T </t>
  </si>
  <si>
    <t xml:space="preserve">SUTURA POLIPROPILENO MONOFILAMENTO 0 CT -2 </t>
  </si>
  <si>
    <t xml:space="preserve">SUTURA POLIPROPILENO MONOFILAMENTO 0 CT -I </t>
  </si>
  <si>
    <t xml:space="preserve">SUTURA POLIPROPILENO MONOFILAMENTO 1 8425H </t>
  </si>
  <si>
    <t xml:space="preserve">SUTURA POLIPROPILENO MONOFILAMENTO 1 HR37 o CT -1 </t>
  </si>
  <si>
    <t xml:space="preserve">SUTURA POLIPROPILENO MONOFILAMENTO 2/0 8623H </t>
  </si>
  <si>
    <t xml:space="preserve">SUTURA POLIPROPILENO MONOFILAMENTO 2/0 CT -2 </t>
  </si>
  <si>
    <t xml:space="preserve">SUTURA POLIPROPILENO MONOFILAMENTO 3/0 8622 </t>
  </si>
  <si>
    <t xml:space="preserve">SUTURA POLIPROPILENO MONOFILAMENTO 3/0 HR -17 </t>
  </si>
  <si>
    <t xml:space="preserve">SUTURA POLIPROPILENO MONOFILAMENTO 3/0 KS </t>
  </si>
  <si>
    <t xml:space="preserve">SUTURA POLIPROPILENO MONOFILAMENTO 3/0 P8663T </t>
  </si>
  <si>
    <t>GASA USO HOSPITALARIO ROLLO X 7200 CENTIMETROS</t>
  </si>
  <si>
    <t>GASA USO HOSPITALARIO ROLLO X 9500 CENTIMETROS</t>
  </si>
  <si>
    <t>GASA USO HOSPITALARIO ROLLO X 9000 CENTIMETROS</t>
  </si>
  <si>
    <t>GASA USO HOSPITALARIO ROLLO X 8686 CENTIMETROS</t>
  </si>
  <si>
    <t>GASA USO HOSPITALARIO ROLLO DE 70 X 8229 CENTIMETROS</t>
  </si>
  <si>
    <t>GASA YODOFORMADA FRASCO X 500 CENTIMETROS</t>
  </si>
  <si>
    <t>PALUSTRE</t>
  </si>
  <si>
    <t>PELACABLE</t>
  </si>
  <si>
    <t>PICA</t>
  </si>
  <si>
    <t>PINZA</t>
  </si>
  <si>
    <t>PISTOLA DE AIRE PARA PINTAR</t>
  </si>
  <si>
    <t>PISTOLA PARA SOLDAR</t>
  </si>
  <si>
    <t>PLANEADORA DE MADERA P/21</t>
  </si>
  <si>
    <t>PLOMADA</t>
  </si>
  <si>
    <t>PONCHADORA</t>
  </si>
  <si>
    <t>PRENSA</t>
  </si>
  <si>
    <t>FUENTE DE PODER</t>
  </si>
  <si>
    <t>DVD</t>
  </si>
  <si>
    <t>EQUIPO DE SONIDO</t>
  </si>
  <si>
    <t>FILMADORA</t>
  </si>
  <si>
    <t>GRABADOR ELECTRICO</t>
  </si>
  <si>
    <t>GRABADORA</t>
  </si>
  <si>
    <t>GRABADORAS TIPO PERIODISTA</t>
  </si>
  <si>
    <t>MICROFONO</t>
  </si>
  <si>
    <t>MINICOMPONENTE.</t>
  </si>
  <si>
    <t>PANTALLA DE PROYECCION</t>
  </si>
  <si>
    <t>PARLANTES</t>
  </si>
  <si>
    <t>PASACINTAS</t>
  </si>
  <si>
    <t>PROYECTOR</t>
  </si>
  <si>
    <t>TEATRO EN CASA</t>
  </si>
  <si>
    <t>TELEVISOR</t>
  </si>
  <si>
    <t>ESTABILIZADOR</t>
  </si>
  <si>
    <t>ANILLADORA (ENCUADERNADORA)</t>
  </si>
  <si>
    <t>ARBOL DE SELLOS</t>
  </si>
  <si>
    <t>ARCHIVADOR RODANTE</t>
  </si>
  <si>
    <t>CORTA PAPEL METALICO</t>
  </si>
  <si>
    <t>COSEDORA</t>
  </si>
  <si>
    <t>COSEDORA INDUSTRIAL</t>
  </si>
  <si>
    <t>PRUEBA DE LH TRAZADOR KIT CON 200 PRUEBAS</t>
  </si>
  <si>
    <t>PRUEBA DE NITROGENO UREICO - BUN KIT CON 2000 PRUEBAS</t>
  </si>
  <si>
    <t>PRUEBA DE POTASIO K PRUEBA</t>
  </si>
  <si>
    <t>PRUEBA DE PROLACTINA IRMA CAJA CON 200 PRUEBAS</t>
  </si>
  <si>
    <t>KIT DE NEFROSTOMIA</t>
  </si>
  <si>
    <t>KIT DE PROTESIS RODILLA</t>
  </si>
  <si>
    <t>KIT DE REVISION RODILLA</t>
  </si>
  <si>
    <t>KIT DE RODILLA BICOMPARTIMENTAL</t>
  </si>
  <si>
    <t>KIT DE RODILLA TRICOMPARTIMENTAL</t>
  </si>
  <si>
    <t>KIT DE VITRECTOMIA ANTERIOR</t>
  </si>
  <si>
    <t>KIT DE VITRECTOMIA POSTERIOR</t>
  </si>
  <si>
    <t>KIT INTRODUCTOR PERCUTANEO</t>
  </si>
  <si>
    <t>KIT PROTESIS DE HOMBRO</t>
  </si>
  <si>
    <t>KIT REEMPLAZO DE CADERA</t>
  </si>
  <si>
    <t>KIT REEMPLAZO HOMBRO</t>
  </si>
  <si>
    <t>LAMINA PARASEPTAL</t>
  </si>
  <si>
    <t>PROGRAMA O ATENCION SALUD</t>
  </si>
  <si>
    <t>Insecticidas y Fungicidas y Otros Insumos Agricolas</t>
  </si>
  <si>
    <t>INYECTOR DESECHABLE PARA ENDOSCOPIA CAJA CON 6 UNIDADES</t>
  </si>
  <si>
    <t>PRUEBA DE TRIGLICERIDOS KIT CON 2000 PRUEBAS</t>
  </si>
  <si>
    <t>PRUEBA DE TROPONINA SENSITIVA T CAJA CON 10 TEST</t>
  </si>
  <si>
    <t>PRUEBA DE TSH KIT CON 200 PRUEBAS</t>
  </si>
  <si>
    <t>PAPELERA EN MADERA PARA PISO</t>
  </si>
  <si>
    <t>PERFORADORA</t>
  </si>
  <si>
    <t>PERFORADORA INDUSTRIAL</t>
  </si>
  <si>
    <t>TAJALAPIZ ELECTRICO</t>
  </si>
  <si>
    <t>ALFOMBRA</t>
  </si>
  <si>
    <t>ARCHIVADOR</t>
  </si>
  <si>
    <t>CARTELERAS</t>
  </si>
  <si>
    <t>CEPILLO DE ROPA</t>
  </si>
  <si>
    <t>CORTINA</t>
  </si>
  <si>
    <t>CUBRE ALFOMBRAS</t>
  </si>
  <si>
    <t>ESCRITORIO</t>
  </si>
  <si>
    <t>ESTANTERIA</t>
  </si>
  <si>
    <t>FICHEROS EN MADERA</t>
  </si>
  <si>
    <t>GABINETE</t>
  </si>
  <si>
    <t>JUEGO DE COMEDOR</t>
  </si>
  <si>
    <t>JUEGO DE SALA</t>
  </si>
  <si>
    <t>LAMPARA</t>
  </si>
  <si>
    <t>MESA</t>
  </si>
  <si>
    <t>PAPELOGRAFO</t>
  </si>
  <si>
    <t>ELECTRODO ESFENOIDAL TELEMETRIA</t>
  </si>
  <si>
    <t>ELECTRODO MONOPOLAR DE AGUJA DE 37 MILIMETROS</t>
  </si>
  <si>
    <t>ELECTRODO MONOPOLAR DE AGUJA DE 45 MILIMETROS</t>
  </si>
  <si>
    <t>EQUIPO DE FACOEMULSIFICACION</t>
  </si>
  <si>
    <t>EQUIPO EN Y PARA IRRIGACION</t>
  </si>
  <si>
    <t>EQUIPO EXTENCION DE ANESTESIA</t>
  </si>
  <si>
    <t>EQUIPO PARA SUCCION EXOVAC 1/4</t>
  </si>
  <si>
    <t>EQUIPO PARA SUCCION EXOVAC 1/8</t>
  </si>
  <si>
    <t>EQUIPO PARA SUCCION EXOVAC 3/16</t>
  </si>
  <si>
    <t>PRUEBA PARA DETERMINACION DE HORMONA FOLICULO ESTIMULANTE [FSH] KIT PARA DETERMINACION DE 200 PRUEBAS</t>
  </si>
  <si>
    <t>PRUEBA PARA DETERMINACION DE TROPONINA I IMMULITE 2000 L2TIA2 KIT PARA DETERMINACION DE 200 PRUEBAS</t>
  </si>
  <si>
    <t>PRUEBA PARA DETERMINACION DE VITAMINA B12 L2VBA2 KIT PARA DETERMINACION DE 200 PRUEBAS</t>
  </si>
  <si>
    <t>PRUEBA PARA LA DETERMINACION DE ACIDO URICO KIT PARA DETERMINACION DE 4497 PRUEBAS</t>
  </si>
  <si>
    <t>TORNILLO BLOQUEANTE DISTAL DE 3,5 MILIMETROS</t>
  </si>
  <si>
    <t>TORNILLO BLOQUEANTE DISTAL DE 5,0 MILIMETROS</t>
  </si>
  <si>
    <t>TORNILLO BLOQUEANTE DISTAL DE 6,5 MILIMETROS ROSCA 32</t>
  </si>
  <si>
    <t>PRUEBA PARA LA DETERMINACION DE ALBUMINA KIT PARA DETERMINACION DE 2607 PRUEBAS</t>
  </si>
  <si>
    <t>PRUEBA PARA LA DETERMINACION DE ALFA FETOPROTEINA [AFP] SERICA KIT PARA DETERMINACION DE 200 PRUEBAS</t>
  </si>
  <si>
    <t>VENDA DE YESO ROLLO DE 15,24 X 457,2 CENTIMETROS</t>
  </si>
  <si>
    <t>ADAPTADOR HEMBRA DE 2 1/2"</t>
  </si>
  <si>
    <t>ADAPTADOR MACHO DE 1/2"</t>
  </si>
  <si>
    <t>BROCHA DE 2"</t>
  </si>
  <si>
    <t>CABLE COAXIAL ROLLO X 3000 CENTIMETROS</t>
  </si>
  <si>
    <t>CABLE CURVO REF TSF-35-2</t>
  </si>
  <si>
    <t>CABLE DUPLEX CALIBRE 16 ROLLO X 5000 CENTIMETROS</t>
  </si>
  <si>
    <t>CABLE ENCAUCHETADO 3 X 10 ROLLO X 10000 CENTIMETROS</t>
  </si>
  <si>
    <t>CABLE UTP CAT 6 UNIDAD DE 100 CENTIMETROS</t>
  </si>
  <si>
    <t>CABUYA DE TRES HILOS ROLLO X 100000 CENTIMETROS</t>
  </si>
  <si>
    <t>CANASTILLA</t>
  </si>
  <si>
    <t>CANASTILLA LAVAPLATO</t>
  </si>
  <si>
    <t>CAUCHO REDONDO DE 1" RUEDA</t>
  </si>
  <si>
    <t>CEPILLO CERDA GRUESA</t>
  </si>
  <si>
    <t>CHAPA CANDADO CISA PICAPORTE</t>
  </si>
  <si>
    <t>CHAPA DOBBERMAN</t>
  </si>
  <si>
    <t>CHAPA DOBLE CILINDRO DORADO</t>
  </si>
  <si>
    <t>CHAPA GEORGIA PLATIUM</t>
  </si>
  <si>
    <t>CHAPA SLAGE</t>
  </si>
  <si>
    <t>CHAZO</t>
  </si>
  <si>
    <t>CHAZO ESPIRAL PARA RAIBOR 2"</t>
  </si>
  <si>
    <t>CHAZO PLUS DE 5/6</t>
  </si>
  <si>
    <t>CHUPA SUCCIONADORA</t>
  </si>
  <si>
    <t>CINTA AISLANTE ROLLO DE 18 MILIMETROS X 500 CENTIMETROS</t>
  </si>
  <si>
    <t>CINTA AISLANTE</t>
  </si>
  <si>
    <t>CINTA DE TEFLON</t>
  </si>
  <si>
    <t>CINTA TRANSPARENTE PARA EMPAQUE ROLLO DE 48 MILIMETROS X 10000 CENTIMETROS</t>
  </si>
  <si>
    <t>CINTA TRANSPARENTE PARA EMPAQUE ROLLO DE 48 MILIMETROS X 4000 CENTIMETROS</t>
  </si>
  <si>
    <t xml:space="preserve">SUTURA POLIPROPILENO MONOFILAMENTO 3/0 PS -1 </t>
  </si>
  <si>
    <t xml:space="preserve">SUTURA POLIPROPILENO MONOFILAMENTO 3/0 SC -26 </t>
  </si>
  <si>
    <t xml:space="preserve">SUTURA POLIPROPILENO MONOFILAMENTO 3/0 SH -2 </t>
  </si>
  <si>
    <t xml:space="preserve">SUTURA POLIPROPILENO MONOFILAMENTO 4/0 2RB1 </t>
  </si>
  <si>
    <t xml:space="preserve">SUTURA POLIPROPILENO MONOFILAMENTO 4/0 P8682T </t>
  </si>
  <si>
    <t xml:space="preserve">SUTURA POLIPROPILENO MONOFILAMENTO 4/0 RB -I </t>
  </si>
  <si>
    <t xml:space="preserve">SUTURA POLIPROPILENO MONOFILAMENTO 4/0 RB1 </t>
  </si>
  <si>
    <t xml:space="preserve">SUTURA POLIPROPILENO MONOFILAMENTO 4/0 RB1-2 </t>
  </si>
  <si>
    <t xml:space="preserve">SUTURA POLIPROPILENO MONOFILAMENTO 4/0 SC -16 </t>
  </si>
  <si>
    <t xml:space="preserve">SUTURA POLIPROPILENO MONOFILAMENTO 4/0 SC -20 </t>
  </si>
  <si>
    <t xml:space="preserve">SUTURA POLIPROPILENO MONOFILAMENTO 5/0 2RB1 </t>
  </si>
  <si>
    <t xml:space="preserve">SUTURA POLIPROPILENO MONOFILAMENTO 5/0 DA CV-337 </t>
  </si>
  <si>
    <t xml:space="preserve">SUTURA POLIPROPILENO MONOFILAMENTO 5/0 DS -12 </t>
  </si>
  <si>
    <t xml:space="preserve">SUTURA POLIPROPILENO MONOFILAMENTO 5/0 P8686T </t>
  </si>
  <si>
    <t xml:space="preserve">SUTURA POLIPROPILENO MONOFILAMENTO 5/0 RB -I </t>
  </si>
  <si>
    <t xml:space="preserve">SUTURA POLIPROPILENO MONOFILAMENTO 5/0 RB1 </t>
  </si>
  <si>
    <t xml:space="preserve">SUTURA POLIPROPILENO MONOFILAMENTO 5/0 RB1-2 </t>
  </si>
  <si>
    <t xml:space="preserve">SUTURA POLIPROPILENO MONOFILAMENTO 5/0 SC -16 </t>
  </si>
  <si>
    <t xml:space="preserve">SUTURA POLIPROPILENO MONOFILAMENTO 5/0 SC -20 </t>
  </si>
  <si>
    <t xml:space="preserve">SUTURA POLIPROPILENO MONOFILAMENTO 6/0 CT-I </t>
  </si>
  <si>
    <t>TAPON HEPARINIZADO</t>
  </si>
  <si>
    <t xml:space="preserve">TETRA ESTERIL </t>
  </si>
  <si>
    <t>THERABAND COLOR AMARILLO</t>
  </si>
  <si>
    <t>THERABAND COLOR AZUL</t>
  </si>
  <si>
    <t>THERABAND COLOR DORADO</t>
  </si>
  <si>
    <t>THERABAND COLOR GRIS</t>
  </si>
  <si>
    <t>THERABAND COLOR NEGRO</t>
  </si>
  <si>
    <t xml:space="preserve">THERABAND COLOR ROJO                                                   </t>
  </si>
  <si>
    <t xml:space="preserve">THERABAND COLOR VERDE                                                  </t>
  </si>
  <si>
    <t xml:space="preserve">TINTURA BENJUI </t>
  </si>
  <si>
    <t xml:space="preserve">TRAMPA DE AGUA D-PED </t>
  </si>
  <si>
    <t>TROCAR DESECHABLE VERSAPORT V2 REF 179094 UNIDAD DE 5 MILIMETROS</t>
  </si>
  <si>
    <t>TROCAR DESECHABLE VERSAPORT V2REF 179095 UNIDAD DE 10 MILIMETROS</t>
  </si>
  <si>
    <t>TUBO DE TORAX No 14</t>
  </si>
  <si>
    <t xml:space="preserve">TUBO DE TORAX No 17 </t>
  </si>
  <si>
    <t>TUBO DE TORAX No 18</t>
  </si>
  <si>
    <t xml:space="preserve">TUBO DE TORAX No 19 </t>
  </si>
  <si>
    <t xml:space="preserve">TUBO DE TORAX No 20 </t>
  </si>
  <si>
    <t xml:space="preserve">TUBO DE TORAX No 22 </t>
  </si>
  <si>
    <t xml:space="preserve">TUBO DE TORAX No 24 </t>
  </si>
  <si>
    <t xml:space="preserve">TUBO DE TORAX No 26 </t>
  </si>
  <si>
    <t>TUBO DE TORAX No 28</t>
  </si>
  <si>
    <t xml:space="preserve">TUBO DE TORAX No 32 </t>
  </si>
  <si>
    <t xml:space="preserve">TUBO DE TORAX No 34 </t>
  </si>
  <si>
    <t xml:space="preserve">UNI-CAPSETTE PARA PARAFINADO REF 9996420 </t>
  </si>
  <si>
    <t xml:space="preserve">VENDA ADHESIVA IMPERMEABLE </t>
  </si>
  <si>
    <t>VENDA ADHESIVA IMPERMEABLE REDONDA</t>
  </si>
  <si>
    <t>VENDA DE ALGODON LAMINADO DE 7,62 X 457,2 CENTIMETROS</t>
  </si>
  <si>
    <t>VENDA DE ALGODON LAMINADO  DE 10,16 X 457,2 CENTIMETROS</t>
  </si>
  <si>
    <t>VENDA DE ALGODON LAMINADO DE 12,7 X 457,2 CENTIMETROS</t>
  </si>
  <si>
    <t>VENDA DE ALGODON LAMINADO DE 15,24 X 457,2 CENTIMETROS</t>
  </si>
  <si>
    <t>VENDA DE TELA  DE 7,62 X 209,7 CENTIMETROS</t>
  </si>
  <si>
    <t>VENDA DE TELADE 10,16 X 209,7 CENTIMETROS</t>
  </si>
  <si>
    <t>VENDA DE TELA DE 12,7 X 209,7 CENTIMETROS</t>
  </si>
  <si>
    <t>VENDA DE TELA  DE 15,24 X 209,7 CENTIMETROS</t>
  </si>
  <si>
    <t>VENDA DE YESO  DE 7,62 X 457,2 CENTIMETROS</t>
  </si>
  <si>
    <t>VENDA DE YESO  DE 10,16 X 457,2 CENTIMETROS</t>
  </si>
  <si>
    <t>CAJA CON 12 UNIDADES DE 12,7 X 457,2 CENTIMETROS</t>
  </si>
  <si>
    <t>VENDA DE YESO DE 15,24 X 457,2 CENTIMETROS</t>
  </si>
  <si>
    <t>VENDA ELASTICA  DE 7,62 X 457,2 CENTIMETROS</t>
  </si>
  <si>
    <t>VENDA ELASTICA  DE 10,16 X 457,2 CENTIMETROS</t>
  </si>
  <si>
    <t>VENDA ELASTICA  DE 12,7 X 457,2 CENTIMETROS</t>
  </si>
  <si>
    <t>VENDA ELASTICA DE 15,24 X 457,2 CENTIMETROS</t>
  </si>
  <si>
    <t xml:space="preserve">YODOPOLIVIDONA ESPUMA </t>
  </si>
  <si>
    <t xml:space="preserve">YODOPOLIVIDONA SOLUCION </t>
  </si>
  <si>
    <t xml:space="preserve">YODOPOVIDONA AL 11 % </t>
  </si>
  <si>
    <t>ACETATO PARA IMPRESION DE IMAGEN RADIOGRAFICA REF DI-HL BLUE BASE SAFELIGTH GLASS Nª 4  DE 35 X 43 CENTIMETROS (14 X 17 PULGADAS)</t>
  </si>
  <si>
    <t>ACETATO PARA IMPRESION DE IMAGEN RADIOGRAFICAREF DI-HL BLUE BASE SAFELIGTH GLASS Nº 4  DE 20,3 X 25,4 CENTIMETROS (8 X 10 PULGADAS)</t>
  </si>
  <si>
    <t>ACETATO PARA IMPRESION IMAGEN RADIOGRAFICA REF DRYSTAR DT 2 B DE 35 X 43 CENTIMETROS (14 X 17 PULGADAS)</t>
  </si>
  <si>
    <t xml:space="preserve">ETIQUETA AUTOADHESIVA </t>
  </si>
  <si>
    <t xml:space="preserve">ALGINATO PARA IMPRESION BOLSA </t>
  </si>
  <si>
    <t xml:space="preserve">ACIDO ORTOFOSFORICO 37% </t>
  </si>
  <si>
    <t>ACIDO ORTOFOSFORICO 37.5%  SOLUCION</t>
  </si>
  <si>
    <t>ACIDO ORTOFOSFORICO JERINGA GEL</t>
  </si>
  <si>
    <t>ACRILICO ROSADO AUTOPOLIMERIZANTE</t>
  </si>
  <si>
    <t xml:space="preserve">ADHESIVO AUTOGRABADOR </t>
  </si>
  <si>
    <t xml:space="preserve">ALGINATO PARA IMPRESION </t>
  </si>
  <si>
    <t>TORUNDA DE ALGONDON</t>
  </si>
  <si>
    <t xml:space="preserve">ORTESIS CERVICO TORACO LUMBOSACRO PEDIATRICO               </t>
  </si>
  <si>
    <t xml:space="preserve">AGUA DESTILADA BOLSA DE 500 CENTIMETROS CUBICOS </t>
  </si>
  <si>
    <t xml:space="preserve">AGUA DESTILADA GARRAFA DE 3800 CENTIMETROS CUBICOS </t>
  </si>
  <si>
    <t xml:space="preserve">AGUA ESTERIL PARA INYECCION </t>
  </si>
  <si>
    <t xml:space="preserve">AGUA ESTERIL PARA IRRIGACION </t>
  </si>
  <si>
    <t xml:space="preserve">AGUA OXIGENADA (PEROXIDO HIDROGENO) </t>
  </si>
  <si>
    <t xml:space="preserve">AGUJA DESECHABLE No 16 </t>
  </si>
  <si>
    <t xml:space="preserve">AGUJA DESECHABLE No 18 </t>
  </si>
  <si>
    <t xml:space="preserve">AGUJA DESECHABLE No 19 </t>
  </si>
  <si>
    <t xml:space="preserve">AGUJA DESECHABLE No 20 </t>
  </si>
  <si>
    <t xml:space="preserve">AGUJA DESECHABLE No 21 </t>
  </si>
  <si>
    <t xml:space="preserve">AGUJA DESECHABLE No 22 </t>
  </si>
  <si>
    <t xml:space="preserve">AGUJA DESECHABLE No 23 </t>
  </si>
  <si>
    <t xml:space="preserve">AGUJA DESECHABLE No 24 </t>
  </si>
  <si>
    <t>PRUEBA PARA LA DETERMINACION DE ELECTROFORESIS DE PROTEINAS EN CUALQUIER LIQUIDO INCLUIDO SUERO Y ORINA KIT PARA DETERMINACION DE 100 PRUEBAS</t>
  </si>
  <si>
    <t>PRUEBA PARA LA DETERMINACION DE ESTRADIOL KIT PARA DETERMINACION DE 200 PRUEBAS</t>
  </si>
  <si>
    <t>PRUEBA PARA LA DETERMINACION DE FACTOR I DE CRECIMIENTO SIMILAR A LA INSULINA [SOMATO-MEDINA C] KIT PARA DETERMINACION DE 100 PRUEBAS</t>
  </si>
  <si>
    <t>PRUEBA PARA LA DETERMINACION DE FACTOR REMATOIDEO [R.A.] CUANTITATIVO POR INMUNOTURBIDIMETRIA KIT PARA DETERMINACION DE 360 PRUEBAS</t>
  </si>
  <si>
    <t>PRUEBA PARA LA DETERMINACION DE FOSFATASA ALCALINA KIT PARA DETERMINACION DE 11358 PRUEBAS</t>
  </si>
  <si>
    <t>TORNILLO INTERFERENCIA EN TITANIO 8 X 30 MILIMETROS</t>
  </si>
  <si>
    <t>TORNILLO INTERFERENCIA EN TITANIO 9 X 30 MILIMETROS</t>
  </si>
  <si>
    <t>TORNILLO MALEOLAR</t>
  </si>
  <si>
    <t>TORNILLO MULTIAXIAL 5,5 X 30 MILIMETROS AL 6,5 X 55 MILIMETROS</t>
  </si>
  <si>
    <t>BANDERA DE POLICIA NACIONAL</t>
  </si>
  <si>
    <t>BANDERA DE DEPARTAMENTO</t>
  </si>
  <si>
    <t>BASE PARA BANDERA EN MADERA</t>
  </si>
  <si>
    <t xml:space="preserve">EXTINTORES </t>
  </si>
  <si>
    <t xml:space="preserve">SOPORTE VIDEO BEAM </t>
  </si>
  <si>
    <t xml:space="preserve">MALETIN </t>
  </si>
  <si>
    <t xml:space="preserve">BANDEJAS PROTOCOLARIAS </t>
  </si>
  <si>
    <t xml:space="preserve">PORTA PENDONES </t>
  </si>
  <si>
    <t>SECADORES PROFESIONALES DE 120 VOLTIOS PELUQUERIA</t>
  </si>
  <si>
    <t>ALMOHADILLA PARA SELLOS METALICAS</t>
  </si>
  <si>
    <t>CAJA FUERTE</t>
  </si>
  <si>
    <t>CURVIGRAFO</t>
  </si>
  <si>
    <t>DINGRAFO</t>
  </si>
  <si>
    <t>ESCALAS TRIANGULARES</t>
  </si>
  <si>
    <t>ESCALIMETROS TRIANGULARES</t>
  </si>
  <si>
    <t>INDICADOR LASER</t>
  </si>
  <si>
    <t xml:space="preserve">CUADRO </t>
  </si>
  <si>
    <t>RELOJ CONTROL HORARIO</t>
  </si>
  <si>
    <t>REGULADOR</t>
  </si>
  <si>
    <t xml:space="preserve">TRANSFORMADOR </t>
  </si>
  <si>
    <t>UNIFORMES SECRETARIAS</t>
  </si>
  <si>
    <t>CONJUNTO PARA VESTIR AUXILIARES ADMINISTRATIVOS</t>
  </si>
  <si>
    <t>ZAPATO CABALLERO</t>
  </si>
  <si>
    <t>ZAPATO DAMA</t>
  </si>
  <si>
    <t>BLUSAS TIPO KIMONO</t>
  </si>
  <si>
    <t>CHALECOS REFLECTIVO</t>
  </si>
  <si>
    <t>IMPERMEABLE</t>
  </si>
  <si>
    <t xml:space="preserve">Dotacion    </t>
  </si>
  <si>
    <t xml:space="preserve">Insecticidas y Fungicidas y Otros Insumos Agricolas </t>
  </si>
  <si>
    <t xml:space="preserve">SANGRE </t>
  </si>
  <si>
    <t>TIJERA PLASTICA</t>
  </si>
  <si>
    <t xml:space="preserve">Utensilios de Cafeteria   </t>
  </si>
  <si>
    <t>BOLSA PLASTICA DE BIOSEGURIDAD PAQUETE CON 100 UNIDADES PAQUETE CON 100 UNIDADES</t>
  </si>
  <si>
    <t>CAMPO CON OJO EN GENERO 100 % ALGODON UNIDAD DE 60 X 70 CENTIMETROS UNIDAD DE 60 X 70 CENTIMETROS</t>
  </si>
  <si>
    <t>CAMPO CON OJO EN GENERO 100 % ALGODON UNIDAD DE 90 X 90 CENTIMETROS UNIDAD DE 90 X 90 CENTIMETROS</t>
  </si>
  <si>
    <t>CAMPO CON OJO EN GENERO 100 % ALGODON UNIDAD DE 75 X 75 CENTIMETROS UNIDAD DE 75 X 75 CENTIMETROS</t>
  </si>
  <si>
    <t>CAMPO DE PIEL 100 % ALGODON UNIDAD DE 120 X 120 CENTIMETROS UNIDAD DE 120 X 120 CENTIMETROS</t>
  </si>
  <si>
    <t>CAMPO DE PIEL ABIERTO UNIDAD DE 60 X 60 CENTIMETROS UNIDAD DE 60 X 60 CENTIMETROS</t>
  </si>
  <si>
    <t>CAMPO QUIRURGICO PAQUETE CON 20 UNIDADES PAQUETE CON 20 UNIDADES</t>
  </si>
  <si>
    <t>CAMPO QUIRURGICO EN U ADHESIVO UNIDAD DE 120 X 130 CENTIMETROS UNIDAD DE 120 X 130 CENTIMETROS</t>
  </si>
  <si>
    <t>CAMPO QUIRURGICO ESTERIL DESECHABLE YODADO REF D6650 UNIDAD DE 76 X 45,5 CENTIMETROS UNIDAD DE 76 X 45,5 CENTIMETROS</t>
  </si>
  <si>
    <t>TORNILLO TRANSPEDICULAR 6,35 X 40 CENTIMETROS</t>
  </si>
  <si>
    <t>TORNIQUETE ADULTO</t>
  </si>
  <si>
    <t>TORNIQUETE PEDIATRICO</t>
  </si>
  <si>
    <t>TORRE PORTACLAVO</t>
  </si>
  <si>
    <t>TRAMPA DE AGUA CRITICARE</t>
  </si>
  <si>
    <t>TRUQUER AGUJA PARA BIOPSIA SUPER CORE</t>
  </si>
  <si>
    <t>TUBO DE TORAX No 30</t>
  </si>
  <si>
    <t>TUBO DE TORAX No 36</t>
  </si>
  <si>
    <t>TUBO EN T No 16</t>
  </si>
  <si>
    <t>TUBO ENDOTRAQUEAL CON BALON No 10</t>
  </si>
  <si>
    <t>TUBO FLEXOANILLADO No 7</t>
  </si>
  <si>
    <t>TUBO FLEXOANILLADO No 8</t>
  </si>
  <si>
    <t>TUTOR ALARGAMIENTO DE FALANGE</t>
  </si>
  <si>
    <t>TUTOR EXTERNO</t>
  </si>
  <si>
    <t>VERTEX BARRA TI 3,2 MILIMETROS X 120 MILIMETROS</t>
  </si>
  <si>
    <t>VERTEX TOPE DE TORNILLO</t>
  </si>
  <si>
    <t>VERTEX TORNILLO MULTIAXIAL ESPONJOSO 3,5 MILIMETROS X 16 MILIMETROS</t>
  </si>
  <si>
    <t>VISCOLASTICO</t>
  </si>
  <si>
    <t>MAQUINA PROFESIONAL PARA PELUQUERÍA DE 120 VOLTIOS</t>
  </si>
  <si>
    <t>BASES PARA MONTAJE DE VIDEO BEAM CON SEGURIDAD</t>
  </si>
  <si>
    <t>BASE DE PISO PARA MICRÓFONO</t>
  </si>
  <si>
    <t>CONSOLA DE 8 CANALES, 2 ESTEREOS.</t>
  </si>
  <si>
    <t>BARRAS PARALELAS</t>
  </si>
  <si>
    <t>ACEITE COMBUSTIBLE PARA MOTOR GALON DE 3750 CENTIMETROS CUBICOS</t>
  </si>
  <si>
    <t>ACEITE DE DOS TIEMPOS RECIPIENTE DE CUARTO</t>
  </si>
  <si>
    <t>ACEITE LUBRICANTE 20 W 50 RECIPIENTE DE CUARTO</t>
  </si>
  <si>
    <t>ADITIVO PARA RADIADOR GARRAFA DE 3000 CENTIMETROS CUBICOS</t>
  </si>
  <si>
    <t>DESENGRASANTE UNIDAD X 1000 GRAMOS</t>
  </si>
  <si>
    <t>GASOLINA CORRIENTE GALON DE 3750 CENTIMETROS CUBICOS</t>
  </si>
  <si>
    <t>GASOLINA EXTRA GALON DE 3750 CENTIMETROS CUBICOS</t>
  </si>
  <si>
    <t>LIQUIDO PARA FRENOS FRASCO DE 250 CENTIMETROS CUBICOS</t>
  </si>
  <si>
    <t xml:space="preserve">AGUJA DESECHABLE No 25 </t>
  </si>
  <si>
    <t xml:space="preserve">AGUJA DESECHABLE No 26 </t>
  </si>
  <si>
    <t xml:space="preserve">AGUJA DESECHABLE No 27 </t>
  </si>
  <si>
    <t xml:space="preserve">AGUJA ENDO-EZE </t>
  </si>
  <si>
    <t xml:space="preserve">AGUJA EPIDURAL TOUHY </t>
  </si>
  <si>
    <t>AGUJA MULTIPLE No 21 X 1 DE 1/2</t>
  </si>
  <si>
    <t xml:space="preserve">AGUJA PARA ANESTESIA ESPINAL No 26 </t>
  </si>
  <si>
    <t xml:space="preserve">AGUJA PARA ANESTESIA ESPINAL No 27 </t>
  </si>
  <si>
    <t xml:space="preserve">AGUJA PARA ANESTESIA ESPINAL No 29 </t>
  </si>
  <si>
    <t xml:space="preserve">AGUJA PARA PUNCION LUMBAR No 25 G X 3 1/2 </t>
  </si>
  <si>
    <t xml:space="preserve">AGUJA PARA PUNCION LUMBAR No 27 G X 3 1/3 </t>
  </si>
  <si>
    <t xml:space="preserve">AGUJA PARA SUTURA </t>
  </si>
  <si>
    <t>AGUJA SISTEMA DOBLE EXTRACCION</t>
  </si>
  <si>
    <t xml:space="preserve">AGUJA TRU-CUT No 18 </t>
  </si>
  <si>
    <t xml:space="preserve">ALAMBRE CALIBRE 12 ROLLO X 10000 CENTIMETROS </t>
  </si>
  <si>
    <t xml:space="preserve">ALAMBRE CALIBRE 14 ROLLO X 10000 CENTIMETROS </t>
  </si>
  <si>
    <t>ALAMBRE PARA CERCLAJE ROLLO X 1000 CENTIMETROS</t>
  </si>
  <si>
    <t xml:space="preserve">APOSITO OCULAR </t>
  </si>
  <si>
    <t xml:space="preserve">CATETER EPIDURAL No 17 </t>
  </si>
  <si>
    <t xml:space="preserve">CATETER EPIDURAL No 18 </t>
  </si>
  <si>
    <t xml:space="preserve">CATETER EPIDURAL No 19 </t>
  </si>
  <si>
    <t xml:space="preserve">CATETER EPIDURAL No 20 </t>
  </si>
  <si>
    <t xml:space="preserve">CATETER EPIDURAL No 25 </t>
  </si>
  <si>
    <t xml:space="preserve">CATETER EPIDURAL No 26 </t>
  </si>
  <si>
    <t xml:space="preserve">CATETER HEPARINIZADO </t>
  </si>
  <si>
    <t xml:space="preserve">CATETER INTRAVENOSO No 14 </t>
  </si>
  <si>
    <t xml:space="preserve">CATETER INTRAVENOSO No 16 </t>
  </si>
  <si>
    <t xml:space="preserve">CATETER INTRAVENOSO No 18 </t>
  </si>
  <si>
    <t xml:space="preserve">CATETER INTRAVENOSO No 19 </t>
  </si>
  <si>
    <t xml:space="preserve">CATETER INTRAVENOSO No 20 </t>
  </si>
  <si>
    <t xml:space="preserve">CATETER INTRAVENOSO No 22 </t>
  </si>
  <si>
    <t xml:space="preserve">CATETER INTRAVENOSO No 24 </t>
  </si>
  <si>
    <t xml:space="preserve">CATETER PERICRANEAL No 18 </t>
  </si>
  <si>
    <t xml:space="preserve">CATETER PERICRANEAL No 19 </t>
  </si>
  <si>
    <t xml:space="preserve">CATETER PERICRANEAL No 20 </t>
  </si>
  <si>
    <t xml:space="preserve">CATETER PERICRANEAL No 22 </t>
  </si>
  <si>
    <t xml:space="preserve">CATETER PERICRANEAL No 24 </t>
  </si>
  <si>
    <t>CATETER PERICRANEAL No 25</t>
  </si>
  <si>
    <t>CAUCHO LATEX PARA SUCCION</t>
  </si>
  <si>
    <t xml:space="preserve">CINTA DE TELA ADHESIVA MACROPOROSA DE 10 CENTIMETROS </t>
  </si>
  <si>
    <t xml:space="preserve">CINTA DE TELA ADHESIVA MACROPOROSA DE 15 CENTIMETROS </t>
  </si>
  <si>
    <t xml:space="preserve">CINTA DE TELA ADHESIVA MACROPOROSA DE 5 CENTIMETROS </t>
  </si>
  <si>
    <t xml:space="preserve">CINTA ESTERILOMETRO </t>
  </si>
  <si>
    <t xml:space="preserve">CINTA LIGADURA UMBILICAL </t>
  </si>
  <si>
    <t xml:space="preserve">COMPRESA ESTERIL PAQUETE </t>
  </si>
  <si>
    <t>COMPRESA NO ESTERIL PAQUETE</t>
  </si>
  <si>
    <t xml:space="preserve">ELECTRODO PEDIATRICO </t>
  </si>
  <si>
    <t xml:space="preserve">ELECTRODO REUTILIZABLE </t>
  </si>
  <si>
    <t xml:space="preserve">EQUIPO PRESION VENOSA CENTRAL </t>
  </si>
  <si>
    <t xml:space="preserve">SUTURA POLIPROPILENO MONOFILAMENTO 6/0 DS -12 </t>
  </si>
  <si>
    <t xml:space="preserve">SUTURA POLIPROPILENO MONOFILAMENTO 6/0 P8697T </t>
  </si>
  <si>
    <t xml:space="preserve">SUTURA POLIPROPILENO MONOFILAMENTO 6/0 SC -16 </t>
  </si>
  <si>
    <t xml:space="preserve">SUTURA POLYCOT 0 SUTUPAK SIN AGUJA </t>
  </si>
  <si>
    <t xml:space="preserve">SUTURA POLYCOT 2/0 SUTUPAK </t>
  </si>
  <si>
    <t xml:space="preserve">SUTURA POLYCOT 3/0 SUTUPAK </t>
  </si>
  <si>
    <t xml:space="preserve">SUTURA SEDA QUIRURGICA NEGRA FSL </t>
  </si>
  <si>
    <t xml:space="preserve">SUTURA SEDA QUIRURGICA NEGRA TRENZADA 0 HR-26 </t>
  </si>
  <si>
    <t xml:space="preserve">SUTURA SEDA QUIRURGICA NEGRA TRENZADA 2/0 SA </t>
  </si>
  <si>
    <t xml:space="preserve">SUTURA SEDA QUIRURGICA NEGRA TRENZADA 2/0 SC -24 </t>
  </si>
  <si>
    <t xml:space="preserve">SUTURA SEDA QUIRURGICA NEGRA TRENZADA 2/0 SC -26 </t>
  </si>
  <si>
    <t xml:space="preserve">SUTURA SEDA QUIRURGICA NEGRA TRENZADA 2/0 SC-26 </t>
  </si>
  <si>
    <t xml:space="preserve">SUTURA SEDA QUIRURGICA NEGRA TRENZADA 2/0 SIN AGUJA SUTUPAK </t>
  </si>
  <si>
    <t xml:space="preserve">SUTURA SEDA QUIRURGICA NEGRA TRENZADA 3/0 SA </t>
  </si>
  <si>
    <t xml:space="preserve">SUTURA SEDA QUIRURGICA NEGRA TRENZADA RECUBIERTA 0 DS -30 </t>
  </si>
  <si>
    <t>SUTURA SEDA QUIRURGICA NEGRA TRENZADA RECUBIERTA 0 FSL</t>
  </si>
  <si>
    <t>SUTURA SEDA QUIRURGICA NEGRA TRENZADA RECUBIERTA 0 HR -37, CT-I</t>
  </si>
  <si>
    <t xml:space="preserve">SUTURA SEDA QUIRURGICA NEGRA TRENZADA RECUBIERTA 0 SUTUPAK SIN AGUJA </t>
  </si>
  <si>
    <t xml:space="preserve">SUTURA SEDA QUIRURGICA NEGRA TRENZADA RECUBIERTA 2/0 85T </t>
  </si>
  <si>
    <t xml:space="preserve">SUTURA SEDA QUIRURGICA NEGRA TRENZADA RECUBIERTA 2/0 CT -1 </t>
  </si>
  <si>
    <t xml:space="preserve">SUTURA SEDA QUIRURGICA NEGRA TRENZADA RECUBIERTA 2/0 K833H </t>
  </si>
  <si>
    <t xml:space="preserve">SUTURA SEDA QUIRURGICA NEGRA TRENZADA RECUBIERTA 2/0 PS -1 </t>
  </si>
  <si>
    <t xml:space="preserve">SUTURA SEDA QUIRURGICA NEGRA TRENZADA RECUBIERTA 2/0 SH </t>
  </si>
  <si>
    <t xml:space="preserve">SUTURA SEDA QUIRURGICA NEGRA TRENZADA RECUBIERTA 2/0 SIN AGUJA </t>
  </si>
  <si>
    <t>SISTEMA ANTIBIOGRAMA GRAM NEGATIVOS Y SISTEMA IDENTIFICACION GRAM NEGATIVOS PRUEBA</t>
  </si>
  <si>
    <t>SISTEMA ANTIBIOGRAMA GRAM POSITIVOS Y SISTEMA IDENTIFICACION GRAM POSITIVOS PRUEBA</t>
  </si>
  <si>
    <t>SISTEMA CERRADO PARA MONTAJE DE VSG</t>
  </si>
  <si>
    <t>SODIO PIROSULFITO POLVO REF 03362727 FRASCO X 1000 GRAMOS</t>
  </si>
  <si>
    <t>SOLUCION 1A DE HEMATOXILINA DE HARRIS PARA PAPANICOLAOU REF 1.09253.1002 FRASCO DE 1000 CENTIMETROS CUBICOS</t>
  </si>
  <si>
    <t>SOLUCION BOUIM PARA FIJACION MUESTRA FRASCO DE 120 CENTIMETROS CUBICOS</t>
  </si>
  <si>
    <t>SOLUCION BUFFER 4,0 FRASCO DE 1000 CENTIMETROS CUBICOS</t>
  </si>
  <si>
    <t>SOLUCION BUFFER 7,0 FRASCO DE 1000 CENTIMETROS CUBICOS</t>
  </si>
  <si>
    <t>SOLUCION DE AMONIACO AL 25 % REF 1.05432.2500 FRASCO DE 2500 CENTIMETROS CUBICOS</t>
  </si>
  <si>
    <t>SOLUCION DE DRABKIN PARA HEMOGLOBINA FRASCO DE 1000 CENTIMETROS CUBICOS</t>
  </si>
  <si>
    <t>SOLUCION DE FENOL AL 7 % EN AGUA FRASCO DE 15 CENTIMETROS CUBICOS</t>
  </si>
  <si>
    <t>SOLUCION DE LIMPIEZA IONOGRAMAS FRASCO DE 100 CENTIMETROS CUBICOS</t>
  </si>
  <si>
    <t>SOLUCION DE MACOMBER FRASCO DE 200 CENTIMETROS CUBICOS</t>
  </si>
  <si>
    <t>SOLUCION DE MONCELL FRASCO DE 100 CENTIMETROS CUBICOS</t>
  </si>
  <si>
    <t>SOLUCION DE TURK FRASCO DE 1000 CENTIMETROS CUBICOS</t>
  </si>
  <si>
    <t>GASA ODONTOLOGICA ROLLO X 8100 CENTIMETROS</t>
  </si>
  <si>
    <t>GRAPA METALICA PARA LIGADURA LT 300</t>
  </si>
  <si>
    <t>GRAPA No 14</t>
  </si>
  <si>
    <t>GRAPA ODONTOLOGICA No 202</t>
  </si>
  <si>
    <t>GRAPA ODONTOLOGICA No 203</t>
  </si>
  <si>
    <t>GRAPA ODONTOLOGICA No 204</t>
  </si>
  <si>
    <t>GRAPA ODONTOLOGICA No 205</t>
  </si>
  <si>
    <t>GRAPA ODONTOLOGICA No 206</t>
  </si>
  <si>
    <t>GRAPA ODONTOLOGICA No 207</t>
  </si>
  <si>
    <t>GRAPA ODONTOLOGICA No 208</t>
  </si>
  <si>
    <t>GRAPA ODONTOLOGICA No 209</t>
  </si>
  <si>
    <t>GUTAPERCHA BARRA CAJA CON 10 UNIDADES</t>
  </si>
  <si>
    <t>HILO RETRACTOR CARRETE X 200 CENTIMETROS</t>
  </si>
  <si>
    <t>HILO RETRACTOR CARRETE X 244 CENTIMETROS</t>
  </si>
  <si>
    <t>IONOMERO DE VIDRIO TIPO III KIT CON FRASCO POLVO X 9 GRAMOS + FRASCO LIQUIDO DE 5 CENTIMETROS CUBICOS</t>
  </si>
  <si>
    <t>IONOMERO DE VIDRIO TIPO III FRASCO X 10 GRAMOS</t>
  </si>
  <si>
    <t>TIRILLA PRUEBA DE EMBARAZO PAQUETE CON 20 UNIDADES</t>
  </si>
  <si>
    <t>TORNILLO CENTRE DRIVE 2,0 X 5 MILIMETROS EN TITANIO</t>
  </si>
  <si>
    <t>TORNILLO CENTRE DRIVE 2,0 X 7 MILIMETROS EN TITANIO</t>
  </si>
  <si>
    <t>TORNILLO CENTRE DRIVE 2,0 X 9 MILIMETROS EN TITANIO</t>
  </si>
  <si>
    <t>TORNILLO CENTRE DRIVE 2,3 X 11 MILIMETROS EN TITANIO</t>
  </si>
  <si>
    <t>TORNILLO CENTRE DRIVE 2,3 X 15 MILIMETROS EN TITANIO</t>
  </si>
  <si>
    <t>TORNILLO CENTRE DRIVE 2,3 X 9 MILIMETROS EN TITANIO</t>
  </si>
  <si>
    <t>TORNILLO CENTRE DRIVE 2,7 X 10 MILIMETROS EN TITANIO</t>
  </si>
  <si>
    <t>TORNILLO CENTRE DRIVE 2,7 X 12 MILIMETROS EN TITANIO</t>
  </si>
  <si>
    <t>TORNILLO CONICO CORTICAL 6 MILIMETROS 130 / 30</t>
  </si>
  <si>
    <t>TORNILLO CONICO CORTICAL 6 MILIMETROS 180 / 50</t>
  </si>
  <si>
    <t>TORNILLO CONICO DE HIDROXIAPATITA</t>
  </si>
  <si>
    <t>TORNILLO CORTICAL 1,5 MF L 10 MILIMETROS TITANIO</t>
  </si>
  <si>
    <t>TORNILLO CORTICAL 1,5 MF L 7 MILIMETROS TITANIO</t>
  </si>
  <si>
    <t>TORNILLO CORTICAL 1,5 MF L 8 MILIMETROS TITANIO</t>
  </si>
  <si>
    <t>EQUIPO PARA TRANSFUSION DE SANGRE</t>
  </si>
  <si>
    <t>EQUIPO PARA VENOCLISIS MACROGOTEO SIN AGUJA</t>
  </si>
  <si>
    <t>EQUIPO PARA VENOCLISIS MICROGOTEO SIN AGUJA</t>
  </si>
  <si>
    <t>ESFINTEROTOMO</t>
  </si>
  <si>
    <t>ESTUCHE ASPIRADO MEDULA OSEA</t>
  </si>
  <si>
    <t>FIBRA OPTICA 7 MILIMETROS LIGTH GUIDE 3M</t>
  </si>
  <si>
    <t>FIBRA OPTICA SPECTRUM</t>
  </si>
  <si>
    <t>FRASCO HUMIFICADOR</t>
  </si>
  <si>
    <t>FRASCO PARA SONDA A TORAX CON TAPA</t>
  </si>
  <si>
    <t>FRASCO RECOLECTOR BRONCOSCOPIO</t>
  </si>
  <si>
    <t>GASA FURASINADA</t>
  </si>
  <si>
    <t xml:space="preserve">DESTORNILLADOR DE PALA 3/16" X 6" </t>
  </si>
  <si>
    <t xml:space="preserve">LIMA REDONDA </t>
  </si>
  <si>
    <t>LLANA METALICA CORRUGADA</t>
  </si>
  <si>
    <t xml:space="preserve">SUTURA SEDA QUIRURGICA NEGRA TRENZADA RECUBIERTA 3/0 SC -24 </t>
  </si>
  <si>
    <t xml:space="preserve">SUTURA SEDA QUIRURGICA NEGRA TRENZADA RECUBIERTA 3/0 SH </t>
  </si>
  <si>
    <t>SUTURA SEDA QUIRURGICA NEGRA TRENZADA RECUBIERTA 3/0 SIN AGUJA</t>
  </si>
  <si>
    <t xml:space="preserve">SUTURA SEDA QUIRURGICA NEGRA TRENZADA RECUBIERTA 4/0 </t>
  </si>
  <si>
    <t xml:space="preserve">SUTURA SEDA QUIRURGICA NEGRA TRENZADA RECUBIERTA 4/0 DS -19 </t>
  </si>
  <si>
    <t>SUTURA SEDA QUIRURGICA NEGRA TRENZADA RECUBIERTA 4/0 SC -20</t>
  </si>
  <si>
    <t xml:space="preserve">SUTURA SEDA QUIRURGICA NEGRA TRENZADA RECUBIERTA 4/0 SH </t>
  </si>
  <si>
    <t xml:space="preserve">SUTURA SEDA QUIRURGICA NEGRA TRENZADA RECUBIERTA 5/0 182T </t>
  </si>
  <si>
    <t xml:space="preserve">SUTURA SEDA QUIRURGICA NEGRA TRENZADA RECUBIERTA 5/0 SC -20 </t>
  </si>
  <si>
    <t xml:space="preserve">SUTURA TRIPA QUIRURGICA 10/0 TG140-89 </t>
  </si>
  <si>
    <t xml:space="preserve">SUTURA TRIPA QUIRURGICA 2/0 CT -2 </t>
  </si>
  <si>
    <t xml:space="preserve">SUTURA TRIPA QUIRURGICA 5/0 SC -20 </t>
  </si>
  <si>
    <t xml:space="preserve">SUTURA TRIPA QUIRURGICA 9/0 BV130 -4 </t>
  </si>
  <si>
    <t xml:space="preserve">SUTURA TRIPA QUIRURGICA 9/0 TG140-8 </t>
  </si>
  <si>
    <t xml:space="preserve">SUTURA TRIPA QUIRURGICA CROMADA 0 924T </t>
  </si>
  <si>
    <t xml:space="preserve">SUTURA TRIPA QUIRURGICA CROMADA 0 CT-I </t>
  </si>
  <si>
    <t xml:space="preserve">SUTURA TRIPA QUIRURGICA CROMADA 0 SH </t>
  </si>
  <si>
    <t xml:space="preserve">SUTURA TRIPA QUIRURGICA CROMADA 1 925T </t>
  </si>
  <si>
    <t xml:space="preserve">SUTURA TRIPA QUIRURGICA CROMADA 1 CT -I </t>
  </si>
  <si>
    <t xml:space="preserve">SUTURA TRIPA QUIRURGICA CROMADA 2 916T </t>
  </si>
  <si>
    <t xml:space="preserve">SUTURA TRIPA QUIRURGICA CROMADA 2/0 CT-I </t>
  </si>
  <si>
    <t>SUTURA TRIPA QUIRURGICA CROMADA 2/0 G123T</t>
  </si>
  <si>
    <t xml:space="preserve">SUTURA TRIPA QUIRURGICA CROMADA 2/0 MH </t>
  </si>
  <si>
    <t xml:space="preserve">SUTURA TRIPA QUIRURGICA CROMADA 2/0 SH </t>
  </si>
  <si>
    <t xml:space="preserve">SUTURA TRIPA QUIRURGICA CROMADA 3/0 CT -1 </t>
  </si>
  <si>
    <t xml:space="preserve">SUTURA TRIPA QUIRURGICA CROMADA 3/0 G122T </t>
  </si>
  <si>
    <t xml:space="preserve">SUTURA TRIPA QUIRURGICA CROMADA 3/0 RB -I </t>
  </si>
  <si>
    <t>SUTURA TRIPA QUIRURGICA CROMADA 3/0 SH C</t>
  </si>
  <si>
    <t xml:space="preserve">SUTURA TRIPA QUIRURGICA CROMADA 4/0 RB -I </t>
  </si>
  <si>
    <t xml:space="preserve">SUTURA TRIPA QUIRURGICA CROMADA 4/0 SH </t>
  </si>
  <si>
    <t xml:space="preserve">SUTURA TRIPA QUIRURGICA CROMADA 4/0 U203T </t>
  </si>
  <si>
    <t xml:space="preserve">SUTURA TRIPA QUIRURGICA CROMADA 5/0 RB-I </t>
  </si>
  <si>
    <t xml:space="preserve">SUTURA TRIPA QUIRURGICA CROMADA 5/0 SH </t>
  </si>
  <si>
    <t xml:space="preserve">SUTURA TRIPA QUIRURGICA SIMPLE 2/0 CT -I </t>
  </si>
  <si>
    <t xml:space="preserve">SUTURA TRIPA QUIRURGICA SIMPLE 2/0 N863H </t>
  </si>
  <si>
    <t xml:space="preserve">SUTURA TRIPA QUIRURGICA SIMPLE 2/0 SH </t>
  </si>
  <si>
    <t xml:space="preserve">SUTURA TRIPA QUIRURGICA SIMPLE 3/0 CT -1 </t>
  </si>
  <si>
    <t xml:space="preserve">SUTURA TRIPA QUIRURGICA SIMPLE 3/0 SH </t>
  </si>
  <si>
    <t xml:space="preserve">SUTURA TRIPA QUIRURGICA SIMPLE 4/0 SC -20 </t>
  </si>
  <si>
    <t xml:space="preserve">SUTUTRA SEDA QUIRURGICA NEGRA TRENZADA RECUBIERTA 3/0 </t>
  </si>
  <si>
    <t>TROCAR DESECHABLE VERSAPORT V2  UNIDAD DE 5 MILIMETROS</t>
  </si>
  <si>
    <t xml:space="preserve">TROCAR DESECHABLE VERSAPORT V2 UNIDAD DE 10 MILIMETROS </t>
  </si>
  <si>
    <t xml:space="preserve">TUBO ENDOTRAQUEAL CON BALON No 2,0 </t>
  </si>
  <si>
    <t xml:space="preserve">TUBO ENDOTRAQUEAL CON BALON No 3,0 </t>
  </si>
  <si>
    <t xml:space="preserve">TUBO ENDOTRAQUEAL CON BALON No 3,5 </t>
  </si>
  <si>
    <t xml:space="preserve">TUBO ENDOTRAQUEAL CON BALON No 4,0 </t>
  </si>
  <si>
    <t xml:space="preserve">TUBO ENDOTRAQUEAL CON BALON No 4,5 </t>
  </si>
  <si>
    <t xml:space="preserve">TUBO ENDOTRAQUEAL CON BALON No 5,0 </t>
  </si>
  <si>
    <t xml:space="preserve">TUBO ENDOTRAQUEAL CON BALON No 5,5 </t>
  </si>
  <si>
    <t>TUBO ENDOTRAQUEAL CON BALON No 6,0</t>
  </si>
  <si>
    <t xml:space="preserve">TUBO ENDOTRAQUEAL CON BALON No 6,5 </t>
  </si>
  <si>
    <t xml:space="preserve">TUBO ENDOTRAQUEAL CON BALON No 7,0 </t>
  </si>
  <si>
    <t xml:space="preserve">TUBO ENDOTRAQUEAL CON BALON No 7,5 </t>
  </si>
  <si>
    <t xml:space="preserve">TUBO ENDOTRAQUEAL CON BALON No 8,0 </t>
  </si>
  <si>
    <t>TUBO ENDOTRAQUEAL CON BALON No 8,5</t>
  </si>
  <si>
    <t xml:space="preserve">TUBO ENDOTRAQUEAL CON BALON No 9,0 </t>
  </si>
  <si>
    <t xml:space="preserve">TUBO ENDOTRAQUEAL CON BALON No 9,5 </t>
  </si>
  <si>
    <t xml:space="preserve">TUBO ENDOTRAQUEAL SIN BALON No 2,0 </t>
  </si>
  <si>
    <t xml:space="preserve">TUBO ENDOTRAQUEAL SIN BALON No 2,5 </t>
  </si>
  <si>
    <t>TUBO ENDOTRAQUEAL SIN BALON No 3,0</t>
  </si>
  <si>
    <t>TUBO ENDOTRAQUEAL SIN BALON No 3,5</t>
  </si>
  <si>
    <t xml:space="preserve">TUBO ENDOTRAQUEAL SIN BALON No 4,0 </t>
  </si>
  <si>
    <t xml:space="preserve">TUBO ENDOTRAQUEAL SIN BALON No 4,5 </t>
  </si>
  <si>
    <t xml:space="preserve">TUBO ENDOTRAQUEAL SIN BALON No 5,0 </t>
  </si>
  <si>
    <t xml:space="preserve">TUBO ENDOTRAQUEAL SIN BALON No 5,5 </t>
  </si>
  <si>
    <t>TORNILLO CORTICAL 4,5 L 26 MILIMETROS ROSCA COMPLETA</t>
  </si>
  <si>
    <t>TORNILLO CORTICAL 4,5 L 28 MILIMETROS ROSCA COMPLETA</t>
  </si>
  <si>
    <t>TORNILLO CORTICAL 4,5 L 32 ROSCA COMPLETA</t>
  </si>
  <si>
    <t>TORNILLO CORTICAL 4,5 L 34 MILIMETROS ROSCA COMPLETA</t>
  </si>
  <si>
    <t>ESPARADRAPO HIPOALEGENICO DE PAPEL COLOR BLANCO ROLLO DE 2,5 CENTIMETROS X 914 CENTIMETROS</t>
  </si>
  <si>
    <t>ESPARADRAPO HIPOALEGENICO DE PAPEL COLOR BLANCO ROLLO DE 7,6 CENTIMETROS X 914 CENTIMETROS</t>
  </si>
  <si>
    <t>ESPARADRAPO HIPOALEGENICO DE PAPEL COLOR BLANCO ROLLO DE 2,5 CENTIMETROS X 8230 CENTIMETROS</t>
  </si>
  <si>
    <t>ESPARADRAPO HIPOALEGENICO DE PAPEL COLOR BLANCO ROLLO DE 5 CENTIMETROS X 8230 CENTIMETROS</t>
  </si>
  <si>
    <t>ESPARADRAPO HIPOALEGENICO DE PAPEL COLOR BLANCO ROLLO DE 3,75 CENTIMETROS X 914 CENTIMETROS</t>
  </si>
  <si>
    <t>ESPARADRAPO HIPOALEGENICO DE PAPEL COLOR PIEL ROLLO DE 5 CENTIMETROS X 914 CENTIMETROS</t>
  </si>
  <si>
    <t>ACOLILLADORA DE 10" PARA CORTE DE ALUMINIO, ESCUALIZABLE, COCON DISCO DE 10" X 80</t>
  </si>
  <si>
    <t>AFILADOR DE MESA POR ELECTRICIDAD</t>
  </si>
  <si>
    <t>ALACRANES O PRENSAS GRANDES DE 50 PULGADAS.</t>
  </si>
  <si>
    <t>ESPARADRAPO HIPOALEGENICO DE PAPEL COLOR PIEL ROLLO DE 7,6 CENTIMETROS X 914 CENTIMETROS</t>
  </si>
  <si>
    <t>ESPARADRAPO HIPOALEGENICO DE PAPEL COLOR PIEL ROLLO DE 2,5 CENTIMETROS X 8230 CENTIMETROS</t>
  </si>
  <si>
    <t>ESPARADRAPO HIPOALEGENICO DE PAPEL COLOR PIEL ROLLO DE 5 CENTIMETROS X 8230 CENTIMETROS</t>
  </si>
  <si>
    <t>ESPARADRAPO HIPOALEGENICO DE PAPEL COLOR PIEL ROLLO DE 3,75 CENTIMETROS X 914 CENTIMETROS</t>
  </si>
  <si>
    <t>TOPE PARA ENDONDOCIA CAJA CON 200 UNIDADES</t>
  </si>
  <si>
    <t>TOPE PARA ENDONDOCIA ESTUCHE CON 50 UNIDADES</t>
  </si>
  <si>
    <t>VISOR</t>
  </si>
  <si>
    <t>ACEITE DE INMERSION FRASCO DE 100 CENTIMETROS CUBICOS</t>
  </si>
  <si>
    <t>ACEITE DE INMERSION FRASCO DE 250 CENTIMETROS CUBICOS</t>
  </si>
  <si>
    <t>ACEITE DE INMERSION FRASCO DE 50 CENTIMETROS CUBICOS</t>
  </si>
  <si>
    <t>ACEITE DE INMERSION FRASCO DE 500 CENTIMETROS CUBICOS</t>
  </si>
  <si>
    <t>ACETONA FRASCO DE 2500 CENTIMETROS CUBICOS</t>
  </si>
  <si>
    <t>ACIDO ACETICO AL 3 % FRASCO DE 500 CENTIMETROS CUBICOS</t>
  </si>
  <si>
    <t>ACIDO ACETICO AL 33 % FRASCO DE 500 CENTIMETROS CUBICOS</t>
  </si>
  <si>
    <t>AGUJA PARA SUTURA MENISCAL</t>
  </si>
  <si>
    <t>AGUJA TRU-CUT No 6</t>
  </si>
  <si>
    <t>ALAMBRE CERCLAJE No 18</t>
  </si>
  <si>
    <t>ALAMBRE CERCLAJE No 20</t>
  </si>
  <si>
    <t>ALAMBRE CERCLAJE No 22</t>
  </si>
  <si>
    <t>ALAMBRE CERCLAJE No 24</t>
  </si>
  <si>
    <t>ALAMBRE CERCLAJE No 26</t>
  </si>
  <si>
    <t>ALAMBRE PARA CERCLAJE 2,0</t>
  </si>
  <si>
    <t>ALAMBRE PARA CERCLAJE 4,0</t>
  </si>
  <si>
    <t>ESPARADRAPO ANTIALERGICO ROLLO DE 10 X 1000 CENTIMETROS</t>
  </si>
  <si>
    <t>ESPARADRAPO DE SEDA ROLLO DE 2,5 CENTIMETROS X 914 CENTIMETROS</t>
  </si>
  <si>
    <t>ESPARADRAPO DE SEDA ROLLO DE 5 CENTIMETROS X 914 CENTIMETROS</t>
  </si>
  <si>
    <t>ESPARADRAPO DE SEDA ROLLO DE 12,7 CENTIMETROS X 914 CENTIMETROS</t>
  </si>
  <si>
    <t>ESPARADRAPO DE TELA ROLLO DE 2,5 CENTIMETROS X 914 CENTIMETROS</t>
  </si>
  <si>
    <t>ESPARADRAPO DE TELA ROLLO DE 5 CENTIMETROS X 914 CENTIMETROS</t>
  </si>
  <si>
    <t>ESPARADRAPO DE TELA ROLLO DE 12,7 CENTIMETROS X 914 CENTIMETROS</t>
  </si>
  <si>
    <t>ESPARADRAPO HIPOALEGENICO DE PAPEL COLOR BLANCO ROLLO DE 5 CENTIMETROS X 914 CENTIMETROS</t>
  </si>
  <si>
    <t>Mantenimiento de Otros Bienes Muebles</t>
  </si>
  <si>
    <t>COMUNICACIONES Y TRANSPORTE</t>
  </si>
  <si>
    <t>Alquiler de lineas</t>
  </si>
  <si>
    <t>Correo</t>
  </si>
  <si>
    <t>Embalaje y Acarreo</t>
  </si>
  <si>
    <t>Servicio de Telegrafia y Beeper</t>
  </si>
  <si>
    <t>Transporte</t>
  </si>
  <si>
    <t>Otros Comunicaciones y Transporte</t>
  </si>
  <si>
    <t>IMPRESOS Y PUBLICACIONES</t>
  </si>
  <si>
    <t>Adquisicion de Libros Y Revistas</t>
  </si>
  <si>
    <t>Edicion de Libros, Revistas, Escritos Y Trabajos Tipograficos</t>
  </si>
  <si>
    <t>Publicidad y Propaganda</t>
  </si>
  <si>
    <t>Suscripciones</t>
  </si>
  <si>
    <t>Otros Gastos por Impresos y Publicaciones</t>
  </si>
  <si>
    <t>SERVICIOS PUBLICOS</t>
  </si>
  <si>
    <t>Acueducto, Alcantarillado y Aseo</t>
  </si>
  <si>
    <t>Energia</t>
  </si>
  <si>
    <t>Gas Natural</t>
  </si>
  <si>
    <t xml:space="preserve">Instalacion y Traslado de Lineas Telefonicas </t>
  </si>
  <si>
    <t>Telefonia Movil Celular</t>
  </si>
  <si>
    <t>Telefono, Fax y Otros</t>
  </si>
  <si>
    <t>Otros Servicios Publicos</t>
  </si>
  <si>
    <t>SEGUROS</t>
  </si>
  <si>
    <t>Seguro Accidentes Personales</t>
  </si>
  <si>
    <t>Seguros Incendios</t>
  </si>
  <si>
    <t xml:space="preserve">Seguro de Vida </t>
  </si>
  <si>
    <t>Seguro Equipos Electricos</t>
  </si>
  <si>
    <t>Seguro Responsabilidad Civil</t>
  </si>
  <si>
    <t>Seguro Sustraccion y Hurto</t>
  </si>
  <si>
    <t>Seguro Terremoto</t>
  </si>
  <si>
    <t>Seguros Generales</t>
  </si>
  <si>
    <t>Seguros Medicos</t>
  </si>
  <si>
    <t>Otros Seguros</t>
  </si>
  <si>
    <t>ARRENDAMIENTOS</t>
  </si>
  <si>
    <t>Arrendamientos Bienes Muebles</t>
  </si>
  <si>
    <t>Arrendamientos Bienes Inmuebles</t>
  </si>
  <si>
    <t xml:space="preserve">MEMORIA RAM </t>
  </si>
  <si>
    <t xml:space="preserve">DISCO DURO   </t>
  </si>
  <si>
    <t>PLATO</t>
  </si>
  <si>
    <t>POCILLO</t>
  </si>
  <si>
    <t>TORNILLO ESPONJOSO 6,5 MILIMETROS ROSCA TOTAL DE 35 A 110 MILIMETROS</t>
  </si>
  <si>
    <t>TORNILLO ESPONJOSO 6,5 X 16 MILIMETROS</t>
  </si>
  <si>
    <t>TORNILLO ESPONJOSO 6,5 X 32 MILIMETROS</t>
  </si>
  <si>
    <t>TORNILLO ESPONJOSO 7,0 CANIULADO ROSCA TOTAL</t>
  </si>
  <si>
    <t>TORNILLO ESPONJOSO 7,0 CANULADO ROSCA 16 - 32</t>
  </si>
  <si>
    <t>TORNILLO ESPONJOSO DE 4,0 MILIMETROS Y 10 A 50 MILIMETROS ROSCA PARCIAL</t>
  </si>
  <si>
    <t>TORNILLO ESPONJOSO DE 6,5 MILIMETROS</t>
  </si>
  <si>
    <t>TORNILLO ESPONJOSO MONOCORTICALES 4,0 - ACERO</t>
  </si>
  <si>
    <t>TORNILLO ESPONJOSO MONOCORTICALES 4,0 - TITANIO</t>
  </si>
  <si>
    <t>TORNILLO ESPONJOSO ROSCA 6,5 DE 32 MILIMETROS A 85 MILIMETROS ACERO</t>
  </si>
  <si>
    <t>TORNILLO IMF PLATEADO 2,0 X 11 MILIMETROS</t>
  </si>
  <si>
    <t>COMPAS DE PUNTA DE 8 PULGADAS.</t>
  </si>
  <si>
    <t>COMPAS PARA METAL</t>
  </si>
  <si>
    <t>COMPROBADOR DE CIRCUITOS</t>
  </si>
  <si>
    <t>CONECTOR DERECHO</t>
  </si>
  <si>
    <t>CORTA FRIO</t>
  </si>
  <si>
    <t>CORTADOR PARA TUBO DE COBRE</t>
  </si>
  <si>
    <t>CORTADORA DE ALUMINO</t>
  </si>
  <si>
    <t>CORTADORA DE BALDOSIN</t>
  </si>
  <si>
    <t>CRUZETA</t>
  </si>
  <si>
    <t>DECAMETRO</t>
  </si>
  <si>
    <t>DEDO MAGNETICO DE LEVANTE</t>
  </si>
  <si>
    <t>DENSIOMETRO P/ELECTROLITOS Y ACUMULADORES.</t>
  </si>
  <si>
    <t>DESOLDADOR SOLDAPUM.</t>
  </si>
  <si>
    <t>DESTORNILLADOR</t>
  </si>
  <si>
    <t>DESTORNILLADOR AUTOMATICO</t>
  </si>
  <si>
    <t>Destornillador de pala mediano</t>
  </si>
  <si>
    <t>DESTORNILLADOR ESTRELLA 3/16*3-1/4</t>
  </si>
  <si>
    <t>DESTORNILLADOR TESTER PEQUE?O</t>
  </si>
  <si>
    <t>DEVOLVEDOR N 4</t>
  </si>
  <si>
    <t>DISCO DE TUGSTENO</t>
  </si>
  <si>
    <t>DISCO PARA PULIR</t>
  </si>
  <si>
    <t>EMBUDO</t>
  </si>
  <si>
    <t>EQUIPO DE SOLDADURA 220 V</t>
  </si>
  <si>
    <t>EQUIPO DE SOLDADURA AUTOGENA</t>
  </si>
  <si>
    <t>EQUIPO PARA CORTAR TUBO</t>
  </si>
  <si>
    <t>ESCUADRA</t>
  </si>
  <si>
    <t>ESMERIL</t>
  </si>
  <si>
    <t>FALSA ESCUADRA</t>
  </si>
  <si>
    <t>FLEXOMETRO</t>
  </si>
  <si>
    <t>FORMONES</t>
  </si>
  <si>
    <t>GARLACHA</t>
  </si>
  <si>
    <t>GARLOPA GUILLOMAN NRO. 7</t>
  </si>
  <si>
    <t>GATO</t>
  </si>
  <si>
    <t>ALCOHOL INDUSTRIAL AL 90 % FRASCO DE 720 CENTIMETROS CUBICOS</t>
  </si>
  <si>
    <t>ALCOHOL INDUSTRIAL AL 90 % BOTELLA DE 750 CENTIMETROS CUBICOS</t>
  </si>
  <si>
    <t>ALCOHOL INDUSTRIAL AL 90 % FRASCO DE 1000 CENTIMETROS CUBICOS</t>
  </si>
  <si>
    <t>GUANTE DESECHABLE NO ESTERIL PARA EXAMEN TALLA S CAJA CON 100 UNIDADES</t>
  </si>
  <si>
    <t>GUANTE DESECHABLE NO ESTERIL PARA EXAMEN TALLA L CAJA CON 100 UNIDADES</t>
  </si>
  <si>
    <t>GUANTE DESECHABLE NO ESTERIL PARA EXAMEN TALLA M CAJA CON 100 UNIDADES</t>
  </si>
  <si>
    <t>PEGANTE FRASCO X 240 GRAMOS</t>
  </si>
  <si>
    <t>PEGANTE EN BARRA BARRA X 22 GRAMOS</t>
  </si>
  <si>
    <t>PEGANTE EN BARRA BARRA X 10 GRAMOS</t>
  </si>
  <si>
    <t>PEGANTE EN BARRA BARRA X 21 GRAMOS</t>
  </si>
  <si>
    <t>PEGANTE EN BARRA BARRA X 20 GRAMOS</t>
  </si>
  <si>
    <t>PEGANTE EN BARRA BARRA X 30 GRAMOS</t>
  </si>
  <si>
    <t>MASCARILLA DE REINHALACION</t>
  </si>
  <si>
    <t>MATERIAL ABRASIVO</t>
  </si>
  <si>
    <t>MECHA NASAL</t>
  </si>
  <si>
    <t>MINIPLACA RECTA 4 ORIFICIOS CON PUENTE 9 MILIMETROS DELGADA</t>
  </si>
  <si>
    <t>MASCARA LARINGEA No 3</t>
  </si>
  <si>
    <t>MASCARA LARINGEA No 4</t>
  </si>
  <si>
    <t>MASCARA LARINGEA No 5</t>
  </si>
  <si>
    <t>MASCARA NASAL CPAP Y ACCESORIOS</t>
  </si>
  <si>
    <t>MASCARILLA DE NO REINHALACION</t>
  </si>
  <si>
    <t xml:space="preserve">Utensilios de Cafeteria </t>
  </si>
  <si>
    <t>Otros elemntos para capacitacion Bienestar social y estimulos</t>
  </si>
  <si>
    <t>POLEA</t>
  </si>
  <si>
    <t>TENAZA</t>
  </si>
  <si>
    <t>ABOSINADORES DE 1/4 1/8 CON PRENSA</t>
  </si>
  <si>
    <t>ACEITERA DE PRESION DE 1/2</t>
  </si>
  <si>
    <t>ACEITERA PRESCAL DE 250</t>
  </si>
  <si>
    <t>ACEITERAS DE PRESION DE 150 CM 3</t>
  </si>
  <si>
    <t>ACOLILLADOR DE MARQUETERIA MANUAL</t>
  </si>
  <si>
    <t xml:space="preserve">CALCULADORA BASICA   </t>
  </si>
  <si>
    <t>GASA ODONTOLOGICA PAQUETE CON 12 UNIDADES</t>
  </si>
  <si>
    <t>CLAVO ENDOMEDULAR BLOQUEADO DE FEMUR DE 10 - 11 MILIMETROS</t>
  </si>
  <si>
    <t>CLAVO ENDOMEDULAR BLOQUEADO DE TIBIA DE 8 - 10 MILIMETROS</t>
  </si>
  <si>
    <t>CLAVO KIRSCHNER PUNTA TROCAR D 1,25 MILIMETROS L 150 MILIMETROS ACERO</t>
  </si>
  <si>
    <t>CLAVO RETROGRADO 10 MILIMETROS X 20 - 24 - 28 - 32 - 34</t>
  </si>
  <si>
    <t>CLAVO RETROGRADO 11 MILIMETROS X 20 - 24 - 28 - 32 - 34</t>
  </si>
  <si>
    <t>CLAVO STEIMAN</t>
  </si>
  <si>
    <t>CLAVO SUPRACONDILEO DE FEMUR DE 11 MILIMETROS</t>
  </si>
  <si>
    <t>CLIP HEMOSTATICO</t>
  </si>
  <si>
    <t>CLIP LIGADURA ARTERIA ENDOSCOPICA</t>
  </si>
  <si>
    <t>PLACA DCP 4,5 MILIMETROS ANCHA CONTACTO LIMITADO DE 13H - 14H</t>
  </si>
  <si>
    <t>PLACA DCP 4,5 MILIMETROS ANCHA DE 10H - 11H - 12H</t>
  </si>
  <si>
    <t>PLACA DCP 4,5 MILIMETROS ANCHA DE 13H - 14H</t>
  </si>
  <si>
    <t>PAPEL PARA ELECTROCARDIOGRAFO ROLLO X 2700 CENTIMETROS</t>
  </si>
  <si>
    <t>PAPEL PARA ELECTROCARDIOGRAFO ROLLO X 5000 CENTIMETROS</t>
  </si>
  <si>
    <t>PAPEL PARA IMPEDANCIOMETRO ROLLO X 3000 CENTIMETROS</t>
  </si>
  <si>
    <t>PAPEL PARA MONITOREO FETAL ROLLO X 2000 CENTIMETROS</t>
  </si>
  <si>
    <t>PAPEL PARA MONITOREO FETAL PAQUETE CON 10 ESTUDIOS</t>
  </si>
  <si>
    <t>PAPEL TYWEK ROLLO DE 40 X 10000 CENTIMETROS</t>
  </si>
  <si>
    <t>PAPEL TYWEK ROLLO DE 50 X 10000 CENTIMETROS</t>
  </si>
  <si>
    <t>PAPEL TYWEK ROLLO DE 75 X 10000 CENTIMETROS</t>
  </si>
  <si>
    <t>PARCHE OCULAR CAJA CON 20 UNIDADES</t>
  </si>
  <si>
    <t>PIN FILIPO CAJA CON 12 UNIDADES</t>
  </si>
  <si>
    <t>CUBETA SENCIBILIZADA HEMOGLOBINA</t>
  </si>
  <si>
    <t>DETERGENTE CELLDYN FRASCO DE 3800 CENTIMETROS CUBICOS</t>
  </si>
  <si>
    <t>DETERGENTE CELLDYN 600 / 1400 / 1600 / 1700 CAJA DE 20000 CENTIMETROS CUBICOS</t>
  </si>
  <si>
    <t>DILUYENTE GARRAFA DE 3750 CENTIMETROS CUBICOS</t>
  </si>
  <si>
    <t>PLACA RECTA DE 4 ORIFICIOS</t>
  </si>
  <si>
    <t>PLACA RECTA DE 4 ORIFICIOS 1,5 MILIMETROS TITANIO</t>
  </si>
  <si>
    <t>PLACA RECTA DE 5 ORIFICIOS</t>
  </si>
  <si>
    <t>PLACA RECTA DE 6 ORIFICIOS</t>
  </si>
  <si>
    <t>PLACA RECTA DE 8 ORIFICIOS</t>
  </si>
  <si>
    <t>PLACA RECTA DE 8 ORIFICIOS SISTEMA 2,0 TITANIO</t>
  </si>
  <si>
    <t>PLACA RECTA DE ADAPTACION MANO 1,5 MILIMETROS 12 ORIFICIOS</t>
  </si>
  <si>
    <t>PLACA SISTEMA 1,5 MILIMETROS DE 6 - 8 ORIFICIOS</t>
  </si>
  <si>
    <t>PLACA SISTEMA 2,0 MILIMETROS</t>
  </si>
  <si>
    <t>PLACA SISTEMA 2,3 MILIMETROS</t>
  </si>
  <si>
    <t>PLACA SISTEMA 2,7 MILIMETROS</t>
  </si>
  <si>
    <t>PLACA SISTEMA1,5 MILIMETROS</t>
  </si>
  <si>
    <t>PLACA SOPORTE TROCANTERICO</t>
  </si>
  <si>
    <t>PLACA SOSTEN EN T 4,5 / 6,5</t>
  </si>
  <si>
    <t>PLACA TIBIAL DISTAL LCP 2,7 / 3,5</t>
  </si>
  <si>
    <t>PLACA TREBOL</t>
  </si>
  <si>
    <t>PLACA TUBO 135 GRADOS TAMBOR CORTO Y LARGO DE 10H</t>
  </si>
  <si>
    <t>PLACA TUBO 135 GRADOS TAMBOR CORTO Y LARGO DE 8H</t>
  </si>
  <si>
    <t>PLACA TUBO 135° TAMBOR CORTO Y LARGO DE 3H - 4H - 5H - 6H</t>
  </si>
  <si>
    <t>PLACA TUBO 95 GRADOS DE 10H - 12H</t>
  </si>
  <si>
    <t>PLACA TUBO 95 GRADOS DE 14H - 16H</t>
  </si>
  <si>
    <t>PLACA TUBO 95 GRADOS DE 6H - 8H</t>
  </si>
  <si>
    <t>PLACA TUBO DCS 95 GRADOS DE 4 A 8 H</t>
  </si>
  <si>
    <t>PLACA TUBO DHS 135 GRADOS DE 2 A 10 H</t>
  </si>
  <si>
    <t>PLACA VUELOCK</t>
  </si>
  <si>
    <t>POLAINA NO DESECHABLE</t>
  </si>
  <si>
    <t>PONCH CORNEAL</t>
  </si>
  <si>
    <t>PROTECTOR OCULAR PLASTICO</t>
  </si>
  <si>
    <t>PROTESIS DE AUSTIN MOORE DE 39 A 51 MILIMETROS</t>
  </si>
  <si>
    <t>PROTESIS DE THOMPSON DE 39 A 51 MILIMETROS</t>
  </si>
  <si>
    <t>PULSANTE PARA JERINGA</t>
  </si>
  <si>
    <t>PUNTA DE CAVITRON</t>
  </si>
  <si>
    <t>ROTULA ARTICULADA</t>
  </si>
  <si>
    <t>ROTULA CONECTORA DOBLE</t>
  </si>
  <si>
    <t>ROTULA METAFISIARIA O TRANSVERSA</t>
  </si>
  <si>
    <t>ROTULA PEQUEÑA ABIERTA</t>
  </si>
  <si>
    <t>ROTULA PEQUEÑA CERRADA</t>
  </si>
  <si>
    <t>ROTULA TUBO A TUBO</t>
  </si>
  <si>
    <t>ROTULA TUBO A TUBO DE HUMERO ESCUALIZABLE</t>
  </si>
  <si>
    <t>ROTULA TUBO A TUBO DE HUMERO SENCILLA</t>
  </si>
  <si>
    <t>ROTULA UNIVERSAL</t>
  </si>
  <si>
    <t>ROTULA UNIVERSAL ABIERTA</t>
  </si>
  <si>
    <t>ANCLAJE CLENOIDE DE TITANIO TI-SCREW 3,0 MILIMETROS</t>
  </si>
  <si>
    <t>APOSITO ACTISORB PLUS 25</t>
  </si>
  <si>
    <t>APOSITO CARBON ACTIVADO</t>
  </si>
  <si>
    <t>APOSITO DUODERM CGF</t>
  </si>
  <si>
    <t>APOSITO DUODERM EXTRA THIN</t>
  </si>
  <si>
    <t>APOSITO ESTERIL TRANSPARENTE</t>
  </si>
  <si>
    <t>APOSITO HIDROCOLOIDE</t>
  </si>
  <si>
    <t>APOSITO NO ADHERENTE</t>
  </si>
  <si>
    <t>BROCA DE INICIACION DE 2,2 X 70 MILIMETROS VASTAGO CILINDRICO</t>
  </si>
  <si>
    <t>BROCA GUIA 1,8 MILIMETROS DIAMETRO X 105 MILIMETROS DE LONGITUD VASTAGO CILINDRICO</t>
  </si>
  <si>
    <t>CABEZA CR-CO LARGE DE 28 MILIMETROS</t>
  </si>
  <si>
    <t>CABEZA CR-CO MEDIUM DE 28 MILIMETROS</t>
  </si>
  <si>
    <t>CABEZA CR-CO SMALL DE 28 MILIMETROS</t>
  </si>
  <si>
    <t>CABEZA FEMORAL</t>
  </si>
  <si>
    <t>CABEZA PARA CONTRANGULO MICROMOTOR REF C032NAC-Y</t>
  </si>
  <si>
    <t>CABEZAL CONTRANGULO NSK</t>
  </si>
  <si>
    <t>CABEZAL EN T</t>
  </si>
  <si>
    <t>CAMPO AISLANTE ADHESIVO DE 90 X 45 CENTIMETROS</t>
  </si>
  <si>
    <t>CAMPO DE PIEL</t>
  </si>
  <si>
    <t>CANASTILLA EXTRACCION CALCULOS</t>
  </si>
  <si>
    <t>CANULA DE GUEDELL No 0</t>
  </si>
  <si>
    <t>CANULA DE GUEDELL No 1</t>
  </si>
  <si>
    <t>CANULA DE GUEDELL No 2</t>
  </si>
  <si>
    <t>CANULA DE GUEDELL No 3</t>
  </si>
  <si>
    <t>CANULA DE GUEDELL No 4</t>
  </si>
  <si>
    <t>PRUEBA DE TIEMPO DE PROTROMBINA TP PRUEBA</t>
  </si>
  <si>
    <t>PRUEBA DE TIEMPO DE TROMBOPLASTINA APTT KIT CON 100 PRUEBAS</t>
  </si>
  <si>
    <t>DESCRIPCION  Y/O ESPECIALIDAD  (4)</t>
  </si>
  <si>
    <t>No DE HORAS  (5)</t>
  </si>
  <si>
    <t>No DE PROFESIONALES (6)</t>
  </si>
  <si>
    <t>DESTINACION      (14)</t>
  </si>
  <si>
    <t>DISCOTECAS Y MUSITECAS</t>
  </si>
  <si>
    <t>KIT DE INSTRUMENTOS MUSICALES</t>
  </si>
  <si>
    <t>BALON DE BASKETBOLL</t>
  </si>
  <si>
    <t>BALON DE FUTBOL</t>
  </si>
  <si>
    <t>BALON DE VOLEYBALL</t>
  </si>
  <si>
    <t>MARCO PARA SEGUETA.</t>
  </si>
  <si>
    <t>MARTILLO</t>
  </si>
  <si>
    <t>MARTILLO DE BOLA</t>
  </si>
  <si>
    <t>MARTILLO DE PENA</t>
  </si>
  <si>
    <t>MAZOS DE CAUCHO</t>
  </si>
  <si>
    <t>MOTOSIERRA</t>
  </si>
  <si>
    <t>MULTIMETRO DIGITAL</t>
  </si>
  <si>
    <t>NIVEL</t>
  </si>
  <si>
    <t>PALAS CON CABO</t>
  </si>
  <si>
    <t>PALIN RASTRILLO</t>
  </si>
  <si>
    <t>PRUEBA DE TRANSAMINASA OXALACETICA TGO ASAT KIT CON 2000 PRUEBAS</t>
  </si>
  <si>
    <t>PRUEBA DE TRANSAMINASA PIRUVICA TGP ALAT PRUEBA</t>
  </si>
  <si>
    <t>PRUEBA DE TREPONEMA PALLIDUM IgG KIT CON 100 PRUEBAS</t>
  </si>
  <si>
    <t>PRUEBA PARA DETERMINACION DE ACIDO FOLICO LFOA / LFOB KIT PARA DETERMINACION DE 200 PRUEBAS</t>
  </si>
  <si>
    <t>PRUEBA PARA DETERMINACION DE FERRITINA KIT PARA DETERMINACION DE 200 PRUEBAS</t>
  </si>
  <si>
    <t>ELECTRODO DE SUPERFICIE DE TIERRA</t>
  </si>
  <si>
    <t>ELECTRODO DE SUPERFICIE DE TIERRA VELCRO</t>
  </si>
  <si>
    <t>PRUEBA PARA LA DETERMINACION DE ACIDO VALPROICO KIT PARA DETERMINACION DE 100 PRUEBAS</t>
  </si>
  <si>
    <t>PRUEBA PARA LA DETERMINACION DE AGLUTININAS AL FRIO PILOTO DE 3 CENTIMETROS CUBICOS</t>
  </si>
  <si>
    <t>CODO DE 1 / 2" PRESION</t>
  </si>
  <si>
    <t>CONTACTO MACHO PUERTA SELCOM</t>
  </si>
  <si>
    <t>CORTAPICO - TOMA MULTIPLE</t>
  </si>
  <si>
    <t>CORTAVIDRIO</t>
  </si>
  <si>
    <t>ENCHUFE P/T</t>
  </si>
  <si>
    <t>ESTOPA PAQUETE X 1000 GRAMOS</t>
  </si>
  <si>
    <t>EXPANSION DE 4" PVC PARA SANITARIO</t>
  </si>
  <si>
    <t>EXTENSION X 5 METROS DE 12V</t>
  </si>
  <si>
    <t>EXTENSION X 8 METROS DE 12V</t>
  </si>
  <si>
    <t>GRIFERIA PARA LAVA MANOS</t>
  </si>
  <si>
    <t>GRIFERIA PARA SANITARIO</t>
  </si>
  <si>
    <t>HERRAJE PARA MUEBLE SANITARIO</t>
  </si>
  <si>
    <t>PRUEBA PARA LA DETERMINACION DE INMUNOGLOBULINA M [IGM] CUANTITATIVA POR INMUNOTURBIDIMETRIA KIT PARA DETERMINACION DE 373 PRUEBAS</t>
  </si>
  <si>
    <t>PRUEBA PARA LA DETERMINACION DE MAGNESIO KIT PARA DETERMINACION DE 3622 PRUEBAS</t>
  </si>
  <si>
    <t>PRUEBA PARA LA DETERMINACION DE MICROALBUMINURIA POR TURBIDIMETRIA KIT PARA DETERMINACION DE 10 PRUEBAS</t>
  </si>
  <si>
    <t>PRUEBA PARA LA DETERMINACION DE NITROGENO UREICO [BUN] KIT PARA DETERMINACION DE 17222 PRUEBAS</t>
  </si>
  <si>
    <t>PRUEBA PARA LA DETERMINACION DE N-TELOPEPTIDO KIT PARA DETERMINACION DE 96 PRUEBAS</t>
  </si>
  <si>
    <t>PRUEBA PARA LA DETERMINACION DE NUCLEARES, ANTICUERPOS [ANA] POR IFI KIT CON 10 PORTAOBJETOS PARA DETERMINACION DE 100 PRUEBAS</t>
  </si>
  <si>
    <t>MANIJA PARA PORCELANA SANITARIA</t>
  </si>
  <si>
    <t>MANIJA PARA VIDRIO CORREDIZO</t>
  </si>
  <si>
    <t>MODULO RJ 45 DOBLE</t>
  </si>
  <si>
    <t>NIPLE ADAPTADOR PLASTICO</t>
  </si>
  <si>
    <t>PASADOR PUERTA DE LUJO</t>
  </si>
  <si>
    <t>PEGA ACRILICO POLVO - LIQUIDA</t>
  </si>
  <si>
    <t>PEGANTE MADERA FRASCO X 500 GRAMOS</t>
  </si>
  <si>
    <t>PEGANTE PARA BALDOSA BULTO X 25000 GRAMOS</t>
  </si>
  <si>
    <t>PIEDRA ESMERIL TIPO TROMPO</t>
  </si>
  <si>
    <t>PIEDRA MARMOL CORTE</t>
  </si>
  <si>
    <t>PINTURA FRASCO X 25 GRAMOS</t>
  </si>
  <si>
    <t>PINTURA ESMALTE GALON DE 3750 CENTIMETROS CUBICOS</t>
  </si>
  <si>
    <t>PINTURA VINILO GALON DE 3750 CENTIMETROS CUBICOS</t>
  </si>
  <si>
    <t>POMO PARA DUCHA</t>
  </si>
  <si>
    <t>PUNTILLA DE 2 1/2" CAJA CON 500 UNIDADES</t>
  </si>
  <si>
    <t>REMACHE</t>
  </si>
  <si>
    <t>REPUESTO PARA SISTEMA GUARDIA</t>
  </si>
  <si>
    <t>REPUESTO VASTAGO PARA LAVAMANOS</t>
  </si>
  <si>
    <t>RETABLO</t>
  </si>
  <si>
    <t>RODILLO DE FELPA</t>
  </si>
  <si>
    <t>SEMI - ARO</t>
  </si>
  <si>
    <t>SEMICODO DE 2" PVC SANITARIO</t>
  </si>
  <si>
    <t>SEMICODO DE 4" PVC SANITARIO</t>
  </si>
  <si>
    <t>SEMICODO DE 6" PVC SANITARIO</t>
  </si>
  <si>
    <t>SILICONA BLANCA</t>
  </si>
  <si>
    <t>SILICONA LIVIANA ESTUCHE DE 96 CENTIMETROS CUBICOS</t>
  </si>
  <si>
    <t>SILICONA PARA REGISTRO ESTUCHE DE 96 CENTIMETROS CUBICOS</t>
  </si>
  <si>
    <t>SILICONA PESADA ESTUCHE DE 500 CENTIMETROS CUBICOS</t>
  </si>
  <si>
    <t>TORNILLO CORTICAL 1,5 MF L 9 MILIMETROS TITANIO</t>
  </si>
  <si>
    <t>TORNILLO CORTICAL 2,0 AUTORROSCANTE L 10 MILIMETROS</t>
  </si>
  <si>
    <t>TORNILLO CORTICAL 2,0 AUTORROSCANTE L 11 MILIMETROS</t>
  </si>
  <si>
    <t>TORNILLO CORTICAL 2,0 AUTORROSCANTE L 12 MILIMETROS</t>
  </si>
  <si>
    <t>TORNILLO CORTICAL 2,0 AUTORROSCANTE L 13 MILIMETROS</t>
  </si>
  <si>
    <t>TORNILLO CORTICAL 2,4 AUTORROS L 18 MILIMETROS P/COMPACT HAND</t>
  </si>
  <si>
    <t>TORNILLO CORTICAL 2,4 AUTORROSCANTE L 14 MILIMETROS</t>
  </si>
  <si>
    <t>TORNILLO CORTICAL 2,4 AUTORROSCANTE L 20 MILIMETROS</t>
  </si>
  <si>
    <t>TORNILLO CORTICAL 2,4 AUTORROSCANTE L 26 MILIMETROS</t>
  </si>
  <si>
    <t>TORNILLO CORTICAL 2,7 MILIMETROS DE 6 A 32 MILIMETROS</t>
  </si>
  <si>
    <t>PRUEBA PARA LA DETERMINACION DE TIROGLOBULINA KIT PARA DETERMINACION DE 200 PRUEBAS</t>
  </si>
  <si>
    <t>PRUEBA PARA LA DETERMINACION DE TIROIDEOS PEROXIDASA, ANTICUERPOS POR EIA KIT PARA DETERMINACION DE 200 PRUEBAS</t>
  </si>
  <si>
    <t>PRUEBA PARA LA DETERMINACION DE TIROIDEOS TIROGLOBULINICOS, ANTICUERPOS POR EIA KIT PARA DETERMINACION DE 200 PRUEBAS</t>
  </si>
  <si>
    <t>PRUEBA PARA LA DETERMINACION DE TIROXINA LIBRE [T4L] KIT PARA DETERMINACION DE 200 PRUEBAS</t>
  </si>
  <si>
    <t>PRUEBA PARA LA DETERMINACION DE TIROXINA TOTAL [T4] KIT PARA DETERMINACION DE 200 PRUEBAS</t>
  </si>
  <si>
    <t>PRUEBA PARA LA DETERMINACION DE TOXOPLASMA GONDII, ANTICUERPOS IG G POR EIA KIT PARA DETERMINACION DE 200 PRUEBAS</t>
  </si>
  <si>
    <t>ASA CALIBRADORA CAJA CON 500 UNIDADES</t>
  </si>
  <si>
    <t>LAMINA TERMOPLASTICA</t>
  </si>
  <si>
    <t>LAPIZ ELECTRO BISTURY MANUAL</t>
  </si>
  <si>
    <t>LENTE CAMARA ANTERIOR</t>
  </si>
  <si>
    <t>LENTE FAQUICO</t>
  </si>
  <si>
    <t>LENTE INTRAOCULAR</t>
  </si>
  <si>
    <t>LENTE INTRAOCULAR PLEGABLE</t>
  </si>
  <si>
    <t>LIGA CLIPS LARGO</t>
  </si>
  <si>
    <t>LIGA CLIPS MEDIANO</t>
  </si>
  <si>
    <t>LLAVE DE 3 VIAS</t>
  </si>
  <si>
    <t>MANDRIL DE BAJA VELOCIDAD</t>
  </si>
  <si>
    <t>MANGA FRONTAL PARA INCUBADORA C300</t>
  </si>
  <si>
    <t>MANGA LATERAL PARA INCUBADORA</t>
  </si>
  <si>
    <t>MANGUERA BOMBA PERISTALTICA</t>
  </si>
  <si>
    <t>MANGUERA CORRUGADA PARA ANESTESIA ADULTO</t>
  </si>
  <si>
    <t>MANGUERA CORRUGADA PARA ANESTESIA PEDIATRICA</t>
  </si>
  <si>
    <t>MANGUERA EN SILICONA</t>
  </si>
  <si>
    <t>MANGUERA ROSCADA PARA TENSIOMETRO</t>
  </si>
  <si>
    <t>MANIPULADOR DE UTERO REF 60 - 6085</t>
  </si>
  <si>
    <t>MARCAPASO Y ACCESORIOS</t>
  </si>
  <si>
    <t>MASCARA DE ANESTESIA</t>
  </si>
  <si>
    <t>MASCARA DE VENTURY</t>
  </si>
  <si>
    <t>MASCARA LARINGEA No 1</t>
  </si>
  <si>
    <t>MASCARA LARINGEA No 2</t>
  </si>
  <si>
    <t>MASCARA LARINGEA No 2,5</t>
  </si>
  <si>
    <t>CAMION</t>
  </si>
  <si>
    <t>CAMIONETA</t>
  </si>
  <si>
    <t>CAMPERO</t>
  </si>
  <si>
    <t>MICROBUS</t>
  </si>
  <si>
    <t>MONTACARGA</t>
  </si>
  <si>
    <t>MOTOCICLETA</t>
  </si>
  <si>
    <t>AIRE ACONDICIONADO</t>
  </si>
  <si>
    <t>AUTORIZO AREA TECNICA:</t>
  </si>
  <si>
    <t>IDENTIFICACION PPTAL (1)</t>
  </si>
  <si>
    <t>CONCEPTO (2)</t>
  </si>
  <si>
    <t>DESCRIPCION DEL ELEMENTO (4)</t>
  </si>
  <si>
    <t>CODIGO CUBS       (3)</t>
  </si>
  <si>
    <t>Estudios e Investigaciones</t>
  </si>
  <si>
    <t>IMPUTACION PRESUPUESTAL</t>
  </si>
  <si>
    <t xml:space="preserve">TOTAL PRESUPUESTO </t>
  </si>
  <si>
    <t>GASTOS GENERALES</t>
  </si>
  <si>
    <t>MATERIALES Y SUMINISTROS</t>
  </si>
  <si>
    <t>DIRECCION DE SANIDAD</t>
  </si>
  <si>
    <t>GASTOS DE PERSONAL</t>
  </si>
  <si>
    <t>SERVICIOS PERSONALES ASOCIADOS A NOMINA</t>
  </si>
  <si>
    <t>Sueldos de Personal de Nomina</t>
  </si>
  <si>
    <t>1</t>
  </si>
  <si>
    <t>Sueldos</t>
  </si>
  <si>
    <t>2</t>
  </si>
  <si>
    <t>GASA ODONTOLOGICA PAQUETE CON 100 UNIDADES</t>
  </si>
  <si>
    <t>DETARTROL FRASCO DE 3 CENTIMETROS CUBICOS</t>
  </si>
  <si>
    <t>Servicio de Aseo</t>
  </si>
  <si>
    <t>COMPONENTE FEMORAL MP 3 DERECHO</t>
  </si>
  <si>
    <t>COMPONENTE FEMORAL PS No 1</t>
  </si>
  <si>
    <t>COMPONENTE FEMORAL PS No 3</t>
  </si>
  <si>
    <t>COMPONENTE TIBIAL / INSERTO TIBIAL DERECHO MP3 DE 10 MILIMETROS</t>
  </si>
  <si>
    <t>COMPONENTE TIBIAL MP 3</t>
  </si>
  <si>
    <t>COMPONENTE TIBIAL P CEMEN 3 F X 3T</t>
  </si>
  <si>
    <t>COTONOIDE</t>
  </si>
  <si>
    <t>CUCHILLETA</t>
  </si>
  <si>
    <t>CURETA DERMATOLOGICA</t>
  </si>
  <si>
    <t>DIAFRAGMA P/FONENDOSCOPIO LITMAN</t>
  </si>
  <si>
    <t>DIAFRAGMA P/FONENDOSCOPIO PEDIATRICO</t>
  </si>
  <si>
    <t>DISPOSITIVO INTRAUTERINO</t>
  </si>
  <si>
    <t>DREN ANCHO</t>
  </si>
  <si>
    <t>DREN ANGOSTO</t>
  </si>
  <si>
    <t>DREN MEDIANO</t>
  </si>
  <si>
    <t>ELECTRODO AGUJA DE FIBRA UNICA DE 37 MILIEMTROS</t>
  </si>
  <si>
    <t>ELECTRODO DE SUPERFICIE DE DISCO</t>
  </si>
  <si>
    <t>TORNILLO BLOQUEO LCP 3,5 MILIMETROS LONG 38</t>
  </si>
  <si>
    <t>TORNILLO BLOQUEO LCP 3,5 MILIMETROS LONG 40</t>
  </si>
  <si>
    <t>TORNILLO BLOQUEO LCP 3,5 MILIMETROS LONG 45</t>
  </si>
  <si>
    <t>TORNILLO BLOQUEO LCP 3,5 MILIMETROS LONG 50</t>
  </si>
  <si>
    <t>IONOMERO DE VIDRIO TIPO III FRASCO LIQUIDO DE 10 CENTIMETROS CUBICOS</t>
  </si>
  <si>
    <t>IONOMERO DE VIDRIO TIPO IV KIT CON FRASCO POLVO X 5 GRAMOS + FRASCO LIQUIDO DE 2,6 CENTIMETROS CUBICOS</t>
  </si>
  <si>
    <t>LECHADA DE CAL FRASCO DE 1000 CENTIMETROS CUBICOS</t>
  </si>
  <si>
    <t>LENTULO CAJA CON 4 UNIDADES</t>
  </si>
  <si>
    <t>TARJETA DC SCREENING (Direc AHG Test DAT) CAJA CON 288 UNIDADES</t>
  </si>
  <si>
    <t>TARJETA ID-CARD ABO/D + REVERSE GROUP CAJA CON 288 UNIDADES</t>
  </si>
  <si>
    <t>TARJETA ID-CARD DIACLON ABO/D + DIRECT COOMBS FOR NEWBORNS CAJA CON 288 UNIDADES</t>
  </si>
  <si>
    <t>PLACA EN H 7 ORIFICIOS S/P</t>
  </si>
  <si>
    <t>PLACA EN L 4 ORIFICIOS</t>
  </si>
  <si>
    <t>PLACA EN L 5 ORIFICIOS</t>
  </si>
  <si>
    <t>PLACA EN L 8 ORIFICIOS</t>
  </si>
  <si>
    <t>PLACA EN L DERECHA DE 4 ORIFICIOS C/P LARGO DEL SISTEMA 2,0 MILIMETROS</t>
  </si>
  <si>
    <t>PLACA EN L DERECHA DE 4 ORIFICIOS C/P MEDIANO DEL SISTEMA 2,0 MILIMETROS</t>
  </si>
  <si>
    <t>PLACA EN L DERECHA DE 8 ORIFICOS</t>
  </si>
  <si>
    <t>PLACA EN L DERECHAS E IZQUIERDAS</t>
  </si>
  <si>
    <t>PLACA EN L DERECHAS E IZQUIERDAS OBLICUAS</t>
  </si>
  <si>
    <t>PLACA EN T</t>
  </si>
  <si>
    <t>PLACA EN T 5 ORIFICIOS</t>
  </si>
  <si>
    <t>PLACA EN T 6 ORIFICIOS</t>
  </si>
  <si>
    <t>PLACA EN T 7 ORIFICIOS</t>
  </si>
  <si>
    <t>PLACA EN T 8 ORIFICIOS 2,0 TITANIO</t>
  </si>
  <si>
    <t>PLACA EN TITANIO</t>
  </si>
  <si>
    <t>PLACA EN X 4 ORIFICIOS</t>
  </si>
  <si>
    <t>PLACA EN X 6 ORIFICIOS</t>
  </si>
  <si>
    <t>PLACA EN X 6 ORIFICIOS P/L</t>
  </si>
  <si>
    <t>PLACA EN X 6 ORIFICIOS P/M</t>
  </si>
  <si>
    <t>PLACA EN X 7 ORIFICIOS</t>
  </si>
  <si>
    <t>PLACA EN Y 5 ORIFICIOS</t>
  </si>
  <si>
    <t>PLACA EN Y 5 ORIFICIOS P/L</t>
  </si>
  <si>
    <t>PLACA EN Y 5 ORIFICIOS S/P</t>
  </si>
  <si>
    <t>PLACA EN Y 7 ORIFICIOS</t>
  </si>
  <si>
    <t>PLACA EN Y P/M</t>
  </si>
  <si>
    <t>PLACA ESPECIAL EN L DE 4,5 Y 6,5 DERECHA E IZQUIERDA</t>
  </si>
  <si>
    <t>PLACA ESPECIAL EN T DE 4,5 Y 6,5</t>
  </si>
  <si>
    <t>PLACA L DERECHA / 4 ORIFICIOS PUENTE MEDIANO</t>
  </si>
  <si>
    <t>PLACA L DERECHA / 4 ORIFICIOS PUENTE X / LARGO</t>
  </si>
  <si>
    <t>PLACA L IZQUIERDA / 4 ORIFICIOS PUENTE MEDIANO</t>
  </si>
  <si>
    <t>PLACA L IZQUIERDA / 4 ORIFICIOS PUENTE X / LARGO</t>
  </si>
  <si>
    <t>PLACA LC-DCP MANO 2,0 7 AGUJEROS</t>
  </si>
  <si>
    <t>TORNILLO POLIAXIAL GC DE 4,5 - 5,5 - 6,5</t>
  </si>
  <si>
    <t>CUCHILLO DESECHABLE PAQUETE CON 100 UNIDADES</t>
  </si>
  <si>
    <t>MEZCLADOR PAQUETE CON 100 UNIDADES</t>
  </si>
  <si>
    <t>PALILLO CAJA CON 500 UNIDADES</t>
  </si>
  <si>
    <t>PAPEL ALUMINIO ROLLO X 1600 CENTIMETROS</t>
  </si>
  <si>
    <t>PLATOS DESECHABLES PAQUETE CON 100 UNIDADES</t>
  </si>
  <si>
    <t>SERVILLETA PAQUETE CON 100 UNIDADES</t>
  </si>
  <si>
    <t>VASO DESECHABLE PARA 3,5 ONZAS PAQUETE CON 25 UNIDADES</t>
  </si>
  <si>
    <t>VASO DESECHABLE PARA 7 ONZAS PAQUETE CON 25 UNIDADES</t>
  </si>
  <si>
    <t>VASO DESECHABLE PARA 9 ONZAS PAQUETE CON 25 UNIDADES</t>
  </si>
  <si>
    <t>AROMATICA CAJA CON 100 UNIDADES</t>
  </si>
  <si>
    <t>AROMATICA CAJA CON 48 UNIDADES</t>
  </si>
  <si>
    <t>AROMATICA CAJA CON 20 UNIDADES</t>
  </si>
  <si>
    <t>PUNTA PARA PIPETA ELECTRONICA PAQUETE CON 1000 UNIDADES</t>
  </si>
  <si>
    <t>REACTIVO CELL PACK PK 30L CAJA CON CONTENEDOR DE 20000 CENTIMETROS CUBICOS</t>
  </si>
  <si>
    <t>REACTIVO CELL SHEATH SE 90L CAJA CON CONTENEDOR DE 20000 CENTIMETROS CUBICOS</t>
  </si>
  <si>
    <t>REACTIVO IDENTIFICACION DE BACILO GRAN NEGATIVO CAJA CON 25 UNIDADES</t>
  </si>
  <si>
    <t>REACTIVO IONOGRAMAS FRASCO DE 800 CENTIMETROS CUBICOS</t>
  </si>
  <si>
    <t>REACTIVO JAMES FRASCO DE 5 CENTIMETROS CUBICOS</t>
  </si>
  <si>
    <t>REACTIVO MANORESH MR 50 CAJA CON CONTENEDOR DE 5000 CENTIMETROS CUBICOS</t>
  </si>
  <si>
    <t>REACTIVO METANOL GRASO FRASCO DE 500 CENTIMETROS CUBICOS</t>
  </si>
  <si>
    <t>REACTIVO METANOL PARA EOSINOFILOS FRASCO DE 250 CENTIMETROS CUBICOS</t>
  </si>
  <si>
    <t>REACTIVO NIT 1 FRASCO DE 5 CENTIMETROS CUBICOS</t>
  </si>
  <si>
    <t>REACTIVO NIT 2 FRASCO DE 5 CENTIMETROS CUBICOS</t>
  </si>
  <si>
    <t>TECNECIO 99M - MDP UNIDAD JERINGA PRELLENADA</t>
  </si>
  <si>
    <t>BANDA METALICA DE 1/4 ROLLO X 3048 CENTIMETROS</t>
  </si>
  <si>
    <t>BANDA METALICA DE 1/4 ROLLO X 700 CENTIMETROS</t>
  </si>
  <si>
    <t>BANDA METALICA DE 1/4 ROLLO X 100 CENTIMETROS</t>
  </si>
  <si>
    <t>BANDA METALICA DE 1/4 ROLLO X 330 CENTIMETROS</t>
  </si>
  <si>
    <t>BANDA METALICA DE 3/16 CAJA CON 6 UNIDADES</t>
  </si>
  <si>
    <t>BANDA METALICA DE 3/16 ROLLO X 700 CENTIMETROS</t>
  </si>
  <si>
    <t>CEMENTO DE HIDROXIDO DE CALCIO ESTUCHE CON 1 TUBO X 12 GRAMOS BASE + 1 TUBO X 18 GRAMOS CATALIZADOR</t>
  </si>
  <si>
    <t>CEMENTO DE OXIDO DE ZINC MODIFICADO KIT CON 1 FRASCO X 38 GRAMOS + 1 FRASCO DE 14 CENTIMETROS CUBICOS</t>
  </si>
  <si>
    <t>CEMENTO DE OXIDO DE ZINC MODIFICADO PAQUETE X 30 GRAMOS</t>
  </si>
  <si>
    <t>CEMENTO DE OXIDO DE ZINC MODIFICADO FRASCO X 250 GRAMOS</t>
  </si>
  <si>
    <t>CEMENTO FOSFATO DE ZINC KIT FRASCO POLVO X 32 GRAMOS + FRASCO LIQUIDO DE 15 CENTIMETROS CUBICOS</t>
  </si>
  <si>
    <t>CEMENTO OXIFOSFATO DE ZINC FRASCO DE 15 CENTIMETROS CUBICOS</t>
  </si>
  <si>
    <t>CEMENTO QUIRURGICO ESTUCHE CON 1 TUBO X 90 GRAMOS DE CATALIZADOR + 1 TUBO X 90 GRAMOS BASE</t>
  </si>
  <si>
    <t>CEMENTO SUPER EBA KIT CON 2 FRASCOS X 15 GRAMOS + 2 FRASCOS DE 6,5 CENTIMETROS CUBICOS</t>
  </si>
  <si>
    <t>CEPILLO PARA LAVADO INSTRUMENTAL</t>
  </si>
  <si>
    <t>CEPILLO PARA PROFILAXIS CAJA CON 100 UNIDADES</t>
  </si>
  <si>
    <t>CEPILLO PARA PROFILAXIS CAJA CON 144 UNIDADES</t>
  </si>
  <si>
    <t>CEPILLO PARA PROFILAXIS CAJA CON 145 UNIDADES</t>
  </si>
  <si>
    <t>CEPILLO PARA PROFILAXIS PAQUETE CON 50 UNIDADES</t>
  </si>
  <si>
    <t>Otros Gastos Personales (Distribucion Previo Concepto DGPPN)</t>
  </si>
  <si>
    <t>Gastos de Personal</t>
  </si>
  <si>
    <t>Horas Extras Dias Festivos e Indemnizacion por Vacaciones</t>
  </si>
  <si>
    <t xml:space="preserve">Horas Extras </t>
  </si>
  <si>
    <t>Recargos Nocturnos y Festivos</t>
  </si>
  <si>
    <t>3</t>
  </si>
  <si>
    <t>Indemnizacion por Vacaciones</t>
  </si>
  <si>
    <t>Pago Pasivos Exigibles Vigencias Expiradas</t>
  </si>
  <si>
    <t>SERVICIOS PERSONALES INDIRECTOS</t>
  </si>
  <si>
    <t>Gastos de Personal Supernumerario</t>
  </si>
  <si>
    <t>Honorarios</t>
  </si>
  <si>
    <t>Remuneracion Servicios Tecnicos</t>
  </si>
  <si>
    <t>CONTRIBUCIONES INHERENTES A LA NOMINA SECTOR PRIVADO Y PUBLICO</t>
  </si>
  <si>
    <t>Administradas por el Sector Privado</t>
  </si>
  <si>
    <t>Cajas de Compensacion Privadas</t>
  </si>
  <si>
    <t>Fondos Administradores de Cesantias Privados</t>
  </si>
  <si>
    <t>Fondos Administradores de Pensiones Privados</t>
  </si>
  <si>
    <t>4</t>
  </si>
  <si>
    <t>Empresas Privadas Promotoras de salud</t>
  </si>
  <si>
    <t>Administradoras Privadas de Aportes para Accidentes de Trabajo y Enfermedades Profesionales</t>
  </si>
  <si>
    <t>Administradas por el Sector Publico</t>
  </si>
  <si>
    <t>Cajas de Compensacion Publicas</t>
  </si>
  <si>
    <t>LLANTA UNIDAD DE 225 / 70 R-15</t>
  </si>
  <si>
    <t>LLANTA UNIDAD DE 275 X 21 MT 40</t>
  </si>
  <si>
    <t>LLANTA UNIDAD DE 410 X 18 PIRELLI</t>
  </si>
  <si>
    <t>LLANTA UNIDAD DE 205 X 70 R-14 RT/S 8L</t>
  </si>
  <si>
    <t>LLANTA UNIDAD DE 750 X 16 / 12 UNIROYAL</t>
  </si>
  <si>
    <t>LLANTA UNIDAD DE 175 X 70 R-13</t>
  </si>
  <si>
    <t>LLANTA UNIDAD DE 185 X 70 R-13</t>
  </si>
  <si>
    <t>LLANTA UNIDAD DE 275 X 21 R-45</t>
  </si>
  <si>
    <t>LLANTA UNIDAD 250 X 18</t>
  </si>
  <si>
    <t>LLANTA UNIDAD 245 X 70 R16</t>
  </si>
  <si>
    <t>NEUMATICO UNIDAD DE 185 / 60 R-15</t>
  </si>
  <si>
    <t>NEUMATICO UNIDAD DE 225 / 70 R-15</t>
  </si>
  <si>
    <t>TORNILLO CORTICAL 4,5 MILIMETROS DE 20 A 70 MILIMETROS</t>
  </si>
  <si>
    <t>TORNILLO CORTICAL 4,5, L 30 MILIMETROS ROSCA COMPLETA</t>
  </si>
  <si>
    <t>TORNILLO CORTICAL CANULADO DE 4,5 MILIMETROS</t>
  </si>
  <si>
    <t>TORNILLO CROSS 0,9 X 4 MILIMETROS - 5 MILINETROS</t>
  </si>
  <si>
    <t>TORNILLO CROSS 1,2 X 3 MILIMETROS</t>
  </si>
  <si>
    <t>TORNILLO CROSS 1,2 X 5 MILIMETROS</t>
  </si>
  <si>
    <t>TORNILLO CROSS 1,5 X 3 MILIMETROS</t>
  </si>
  <si>
    <t>TORNILLO CROSS 1,8 X 5 MILIMETROS</t>
  </si>
  <si>
    <t>TORNILLO CROSS 2,5 X 10 MILIMETROS</t>
  </si>
  <si>
    <t>TORNILLO CROSS 2,5 X 12 MILIMETROS</t>
  </si>
  <si>
    <t>TORNILLO CROSS 2,5 X 14 MILIMETROS</t>
  </si>
  <si>
    <t>TORNILLO CROSS 2,5 X 16 MILIMETROS</t>
  </si>
  <si>
    <t>TORNILLO CROSS 2,5 X 18 MILIMETROS</t>
  </si>
  <si>
    <t>TORNILLO CROSS 2,5 X 20 MILIMETROS</t>
  </si>
  <si>
    <t>TORNILLO CROSS 2,5 X 22 MILIMETROS</t>
  </si>
  <si>
    <t>TORNILLO CROSS 2,5 X 7 MILIMETROS</t>
  </si>
  <si>
    <t>TORNILLO CROSS 2,5 X 9 MILIMETROS</t>
  </si>
  <si>
    <t>TORNILLO CROSS FIT 2,3 X 10 MILIMETROS</t>
  </si>
  <si>
    <t>APLICADOR CON DOBLE PUNTA DE ALGODON PAQUETE CON 100 UNIDADES PAQUETE CON 100 UNIDADES</t>
  </si>
  <si>
    <t>APLICADOR CON NITRATO DE PLATA CAJA CON 100 UNIDADES CAJA CON 100 UNIDADES</t>
  </si>
  <si>
    <t>VIATICOS Y GASTOS DE VIAJE</t>
  </si>
  <si>
    <t xml:space="preserve">Viaticos y Gastos de Viaje al Exterior </t>
  </si>
  <si>
    <t>Viaticos y Gastos de Viaje al Interior</t>
  </si>
  <si>
    <t>Gastos Judiciales</t>
  </si>
  <si>
    <t>CAPACITACION BIENESTAR SOCIAL Y ESTIMULOS</t>
  </si>
  <si>
    <t>Elementos Para Bienestar Social</t>
  </si>
  <si>
    <t>Elementos Para Capacitacion</t>
  </si>
  <si>
    <t>Elementos para Estimulos</t>
  </si>
  <si>
    <t>Servicios de Bienestar Social</t>
  </si>
  <si>
    <t>Servicios de capacitacion</t>
  </si>
  <si>
    <t>Servicios Para Estimulos</t>
  </si>
  <si>
    <t>Otros Servicios Para capacitacion, Bienestar social y estimulos</t>
  </si>
  <si>
    <t>OTROS GASTOS  POR ADQUISICION DE SERVICIOS</t>
  </si>
  <si>
    <t>Servicios Medicos Y Hospitarios</t>
  </si>
  <si>
    <t>Gastos de alimentacion</t>
  </si>
  <si>
    <t>Otros Gastos por Adquisicion de Servicios</t>
  </si>
  <si>
    <t>POLICIA NACIONAL</t>
  </si>
  <si>
    <t>PROGRAMA R 
EXAMENES DE VALORACION Y CAPACIDAD PSICOFISICA</t>
  </si>
  <si>
    <t>PROGRAMA S 
SERVICIOS MEDICOS VIGENCIA ANTERIOR</t>
  </si>
  <si>
    <t>ELABORO:</t>
  </si>
  <si>
    <t>REVISO:</t>
  </si>
  <si>
    <t>FIRMA</t>
  </si>
  <si>
    <t>JEFE AREA :</t>
  </si>
  <si>
    <t>PROGRAMA O 
ATENCION INTEGRAL DE SERVICIOS EN SALUD</t>
  </si>
  <si>
    <t>ASIGANCION INTERNA Y NOMBRE DE LA UNIDAD :</t>
  </si>
  <si>
    <t>TORNILLO CORTICAL 3,5 MILIMETROS DE 12 A 50 MILIMETROS</t>
  </si>
  <si>
    <t>TOMA ELECTRICA SENCILLA</t>
  </si>
  <si>
    <t>TOMA LEVINGTON POLO A TIERRA 3 PARTES</t>
  </si>
  <si>
    <t>TOMA SWICHE NARANJA</t>
  </si>
  <si>
    <t>TORNILLO DE 1 1/2" PARA CHAZO PLASTICO CAJA CON 100 UNIDADES</t>
  </si>
  <si>
    <t>TORNILLO DE 2" PARA CHAZO PLASTICO CAJA CON 100 UNIDADES</t>
  </si>
  <si>
    <t>TORNILLO DE 3" PARA CHAZO PLASTICO CAJA CON 100 UNIDADES</t>
  </si>
  <si>
    <t>TUBO CORRUGADO</t>
  </si>
  <si>
    <t>TUBO DE 1" PVC PRESION</t>
  </si>
  <si>
    <t>TUBO DE 2" PVC PRESION</t>
  </si>
  <si>
    <t>UNION UNIVERSAL DE 2 1/2" PRESION</t>
  </si>
  <si>
    <t>UNION UNIVERSAL DE 2" PVC SANITARIO</t>
  </si>
  <si>
    <t>UNION UNIVERSAL DE PVC 1/2"</t>
  </si>
  <si>
    <t>VALVA SEPARADORA TAYLOR</t>
  </si>
  <si>
    <t>VARILLA CORRUGADA DE 3 / 8</t>
  </si>
  <si>
    <t>VARILLA INOXIDABLE</t>
  </si>
  <si>
    <t>VASTAGO 15,0 RECIDUDA PERFECTA 3787</t>
  </si>
  <si>
    <t>VASTAGO DE REF 01061</t>
  </si>
  <si>
    <t>VASTAGO LAVAMANOS REF 014670001</t>
  </si>
  <si>
    <t>VASTAGO REF 01072</t>
  </si>
  <si>
    <t>VIDRIO RN 4MM 455 X 415</t>
  </si>
  <si>
    <t>TUBO AL VACIO TAPA AMARILLA CAJA CON 100 UNIDADES DE 5 CENTIMETROS CUBICOS</t>
  </si>
  <si>
    <t>TUBO AL VACIO TAPA AMARILLA CAJA CON 100 UNIDADES DE 4 CENTIMETROS CUBICOS</t>
  </si>
  <si>
    <t>TIRA DE OXIDASA CAJA CON 50 UNIDADES</t>
  </si>
  <si>
    <t>TORNILLO BLOQUEO LCP 5,0 MILIMETROS LONG 40 MILIMETROS</t>
  </si>
  <si>
    <t>TORNILLO BLOQUEO O DE SEGURIDAD</t>
  </si>
  <si>
    <t>TORNILLO CANULADO 3,5 PEQUEÑO ROSCA COMPLETA L 26 MILIMETROS</t>
  </si>
  <si>
    <t>TORNILLO CANULADO 6,5 MILIMETROS</t>
  </si>
  <si>
    <t>TORNILLO CANULADO 7,0 GRANDE 32 MILIMETROS L 70 MILIMETROS ACERO</t>
  </si>
  <si>
    <t>TORNILLO CANULADO PARA LIGAMENTO CRUZADO - ACERO DE 7,0 - 8,0 - 9,0 MILIMETROS</t>
  </si>
  <si>
    <t>TORNILLO CANULADO PARA LIGAMENTO CRUZADO - TITANIO DE 7,0 - 8,0 - 9,0 MILIMETROS</t>
  </si>
  <si>
    <t>TORNILLO CENTRE DRIVE 1,5 X 5 MILIMETROS EN TITANIO</t>
  </si>
  <si>
    <t>TORNILLO CENTRE DRIVE 1,5 X 7 MILIMETROS EN TITANIO</t>
  </si>
  <si>
    <t>TORNILLO CENTRE DRIVE 2,0 X 11 MILIMETROS EN TITANIO</t>
  </si>
  <si>
    <t>TORNILLO CENTRE DRIVE 2,0 X 13 MILIMETROS EN TITANIO</t>
  </si>
  <si>
    <t>TORNILLO CENTRE DRIVE 2,0 X 15 MILIMETROS EN TITANIO</t>
  </si>
  <si>
    <t>TORNILLO 1,5 DE 3 A 16 MILIMETROS</t>
  </si>
  <si>
    <t>TORNILLO 1,8 DE 5 A 7 MILIMETROS</t>
  </si>
  <si>
    <t>TORNILLO 2,0 DE 4 A 19 MILIMETROS</t>
  </si>
  <si>
    <t>TORNILLO 2,3 DE 5 A 9 MILIMETROS</t>
  </si>
  <si>
    <t>TORNILLO ACETABULO 6,5 MILIMETROS X 2,0 CENTIMETROS M -1808</t>
  </si>
  <si>
    <t>TUBO TAPA LILA CON CIERRE HEMOGARD EDTA CAJA CON 100 UNIDADES DE 2 CENTIMETROS CUBICOS</t>
  </si>
  <si>
    <t>TUBO TAPA LILA CON CIERRE HEMOGARD EDTA CAJA CON 100 UNIDADES DE 4 CENTIMETROS CUBICOS</t>
  </si>
  <si>
    <t>TORNILLO CORTICAL 3,5 MILIMETROS DE 20 A 12 MILIMETROS</t>
  </si>
  <si>
    <t>TORNILLO CORTICAL 3,5 MILIMETROS DE 20 A 14 MILIMETROS</t>
  </si>
  <si>
    <t>TORNILLO CORTICAL 3,5 MILIMETROS DE 20 A 18 MILIMETROS</t>
  </si>
  <si>
    <t>TORNILLO CORTICAL 3,5 MILIMETROS DE 20 A 20 MILIMETROS</t>
  </si>
  <si>
    <t>ESPARADRAPO HIPOALEGENICO DE PAPEL COLOR PIEL ROLLO DE 2,5 CENTIMETROS X 914 CENTIMETROS</t>
  </si>
  <si>
    <t>PUNTA DE CAUCHO DIAMANTADA PARA PULIR ACRILICO ESTUCHE CON 12 UNIDADES</t>
  </si>
  <si>
    <t>REPUESTO RESINA DE FOTOCURADO A1 JERINGA X 4 GRAMOS</t>
  </si>
  <si>
    <t>REPUESTO RESINA DE FOTOCURADO A3 JERINGA X 2 GRAMOS</t>
  </si>
  <si>
    <t>REPUESTO RESINA DE FOTOCURADO B2 JERINGA X 2 GRAMOS</t>
  </si>
  <si>
    <t>REPUESTO RESINA DE FOTOCURADO B3 JERINGA X 2 GRAMOS</t>
  </si>
  <si>
    <t>SEDA DENTAL CARRETE X 40000 CENTIMETROS</t>
  </si>
  <si>
    <t>SEDA DENTAL CON CERA ROLLO X 25000 CENTIMETROS</t>
  </si>
  <si>
    <t>ACIDO ACETICO AL 5 % FRASCO DE 100 CENTIMETROS CUBICOS</t>
  </si>
  <si>
    <t>ACIDO ACETICO GLACIAL AL 100 % REF 1.00063.1000 FRASCO DE 1000 CENTIMETROS CUBICOS</t>
  </si>
  <si>
    <t>ACIDO FOSFOMOLIBDICO CRISTALES FRASCO X 125 GRAMOS</t>
  </si>
  <si>
    <t>ACIDO MURIATICO FRASCO DE 1000 CENTIMETROS CUBICOS</t>
  </si>
  <si>
    <t>ACIDO MURIATICO FRASCO DE 500 CENTIMETROS CUBICOS</t>
  </si>
  <si>
    <t>ALICATE DE 8 PULGADAS.</t>
  </si>
  <si>
    <t>ALICATE SUBIOLA.</t>
  </si>
  <si>
    <t>ALMADENA DE 12 LIBRAS</t>
  </si>
  <si>
    <t>APARATO PARA SOLDAR CON ACETILENO</t>
  </si>
  <si>
    <t>AVELLANADOR PARA TUBO DE COBRE</t>
  </si>
  <si>
    <t>AZADON</t>
  </si>
  <si>
    <t>BANCO CON RUEDAS</t>
  </si>
  <si>
    <t>BANDEJAS</t>
  </si>
  <si>
    <t>BARRAS</t>
  </si>
  <si>
    <t>BARRETON</t>
  </si>
  <si>
    <t>BILLAMARQUIN</t>
  </si>
  <si>
    <t>BOMBA AUTOCEBANTE</t>
  </si>
  <si>
    <t>BOMBA DE VACIO DE 1/2 HP.</t>
  </si>
  <si>
    <t>BOQUILLERAS DE 3" X 1"</t>
  </si>
  <si>
    <t>BROCA</t>
  </si>
  <si>
    <t>BRUJULA</t>
  </si>
  <si>
    <t>CALADORA TIPO INDUSTRIAL</t>
  </si>
  <si>
    <t>CALIBRADOR DE ALAMBRE</t>
  </si>
  <si>
    <t>CALIBRADOR DE LAMINA</t>
  </si>
  <si>
    <t>CALIBRADOR DE ROSCA EN 60 MM</t>
  </si>
  <si>
    <t>CALIBRADOR DE ROSCA METRICA</t>
  </si>
  <si>
    <t>CALIBRADOR PIE DE REY</t>
  </si>
  <si>
    <t>CALIBRADORES PIODEOREY 6-8" CANNON</t>
  </si>
  <si>
    <t>CARRETILLA</t>
  </si>
  <si>
    <t>CAUTIN</t>
  </si>
  <si>
    <t>TORNILLO BLOQUEANTE DISTAL DE 6,5 MILIMETROS ROSCA TOTAL</t>
  </si>
  <si>
    <t>TORNILLO BLOQUEANTE PROXIMAL CANULADO DE 6,0 MILIMETROS</t>
  </si>
  <si>
    <t>TORNILLO BLOQUEANTE PROXIMAL DE 3,5 MILIMETROS</t>
  </si>
  <si>
    <t>TORNILLO BLOQUEANTE PROXIMAL DE 4,5 MILIMETROS</t>
  </si>
  <si>
    <t>TORNILLO BLOQUEANTES DE FEMUR - TIBIA DE 5,0 MILIMETROS</t>
  </si>
  <si>
    <t>TORNILLO BLOQUEO DE FEMUR</t>
  </si>
  <si>
    <t>TORNILLO BLOQUEO DE TIBIA</t>
  </si>
  <si>
    <t>TORNILLO BLOQUEO LCP 3,5 MILIMETROS LONG 26</t>
  </si>
  <si>
    <t>TORNILLO BLOQUEO LCP 3,5 MILIMETROS LONG 28</t>
  </si>
  <si>
    <t>TORNILLO BLOQUEO LCP 3,5 MILIMETROS LONG 30</t>
  </si>
  <si>
    <t>TORNILLO BLOQUEO LCP 3,5 MILIMETROS LONG 32</t>
  </si>
  <si>
    <t>Papeleria, Utiles de Escritorio y Oficina</t>
  </si>
  <si>
    <t>17</t>
  </si>
  <si>
    <t xml:space="preserve">Productos de Aseo y Limpieza </t>
  </si>
  <si>
    <t>18</t>
  </si>
  <si>
    <t>Productos de Cafeteria y Restaurante</t>
  </si>
  <si>
    <t xml:space="preserve">Repuestos </t>
  </si>
  <si>
    <t>21</t>
  </si>
  <si>
    <t>22</t>
  </si>
  <si>
    <t>Viveres</t>
  </si>
  <si>
    <t>PLACA ELECTRODO PARA ELECTROBISTURI SIN CABLE REF E 7509 PAQUETE CON 5 UNIDADES</t>
  </si>
  <si>
    <t>PLACA URONOVA CAJA CON 500 UNIDADES</t>
  </si>
  <si>
    <t>PLACA URONOVA CAJA CON 10 UNIDADES</t>
  </si>
  <si>
    <t>POLAINA DESECHABLE BOLSA CON 50 UNIDADES</t>
  </si>
  <si>
    <t>PROTECTOR PARA JERINGA PAQUETE CON 50 UNIDADES</t>
  </si>
  <si>
    <t>PROTECTOR PARA JERINGA PAQUETE CON 100 UNIDADES</t>
  </si>
  <si>
    <t>RESERVORIO DE SUCCION UNIDAD DE 500 CENTIMETROS CUBICOS</t>
  </si>
  <si>
    <t>RESERVORIO DE SUCCION UNIDAD DE 1000 CENTIMETROS CUBICOS</t>
  </si>
  <si>
    <t>RESERVORIO DE SUCCION UNIDAD DE 3000 CENTIMETROS CUBICOS</t>
  </si>
  <si>
    <t>RESERVORIO DE SUCCION UNIDAD DE 1500 CENTIMETROS CUBICOS</t>
  </si>
  <si>
    <t>TROCAR DESECHABLE UNIDAD DE 5 MILIMETROS X 10 MILIMETROS</t>
  </si>
  <si>
    <t>Sueldos de Vacaciones</t>
  </si>
  <si>
    <t>Prima Tecnica</t>
  </si>
  <si>
    <t>Prima Tecnica Salarial</t>
  </si>
  <si>
    <t>Otros</t>
  </si>
  <si>
    <t>Bonificacion por servicios Prestados</t>
  </si>
  <si>
    <t>5</t>
  </si>
  <si>
    <t>Bonificacion Especial de Recreacion</t>
  </si>
  <si>
    <t>12</t>
  </si>
  <si>
    <t>Subsidio de Alimentacion</t>
  </si>
  <si>
    <t>13</t>
  </si>
  <si>
    <t>Auxilio de Transporte</t>
  </si>
  <si>
    <t>14</t>
  </si>
  <si>
    <t>Prima de Servicio</t>
  </si>
  <si>
    <t>15</t>
  </si>
  <si>
    <t>Prima de Vacaciones</t>
  </si>
  <si>
    <t>16</t>
  </si>
  <si>
    <t>Prima de Navidad</t>
  </si>
  <si>
    <t>68</t>
  </si>
  <si>
    <t>Rurales</t>
  </si>
  <si>
    <t>74</t>
  </si>
  <si>
    <t>Bonificacion por Seguro de Vida Colectivo</t>
  </si>
  <si>
    <t>CHUPO DE SILICONA CAJA CON 24 UNIDADES</t>
  </si>
  <si>
    <t>CINTA PARA ESTERILIZAR ROLLO DE 19 MILIMETROS X 5000 CENTIMETROS</t>
  </si>
  <si>
    <t>CINTA PARA ESTERILIZAR ROLLO X 2000 CENTIMETROS</t>
  </si>
  <si>
    <t>PRUEBA DE ATB STAP CAJA CON 25 GALERIAS</t>
  </si>
  <si>
    <t>PRUEBA DE ATB UR CAJA CON 25 GALERIAS</t>
  </si>
  <si>
    <t>PRUEBA DE BBL CRISTAL CAJA CON 20 PRUEBAS</t>
  </si>
  <si>
    <t>PRUEBA DE BETA LACTAMASA DE AMPLIO ESPECTRO PRUEBA</t>
  </si>
  <si>
    <t>PRUEBA DE CARBAMACEPINA PRUEBA</t>
  </si>
  <si>
    <t>PRUEBA DE CEFINASA BETA LACTAMASA PRUEBA</t>
  </si>
  <si>
    <t>PRUEBA DE CHAGAS ELISA 3 GENERACION PRUEBA</t>
  </si>
  <si>
    <t>PRUEBA DE CLINITEST PRUEBA</t>
  </si>
  <si>
    <t>PRUEBA DE CLORO CL KIT CON 3100 PRUEBAS</t>
  </si>
  <si>
    <t>BROCA CON TOPE DE 11 MILIMETROS DIAM 1,5 LONG 50 MG VASTAGO STRIKER</t>
  </si>
  <si>
    <t>BROCA DE 2,5 MILIMETROS</t>
  </si>
  <si>
    <t>BROCA DE 3,2 MILIMETROS</t>
  </si>
  <si>
    <t>PERIODO DE CONTRATACION (7)</t>
  </si>
  <si>
    <t>HONORARIO
MENSUAL           (8)</t>
  </si>
  <si>
    <t>RESERVA PRESUPUESTAL (9)</t>
  </si>
  <si>
    <t>VALOR VIGENCIA  (11)</t>
  </si>
  <si>
    <t>MODALIDAD DE CONTRATO (13)</t>
  </si>
  <si>
    <t>CANTIDAD  (7)</t>
  </si>
  <si>
    <t>TAPETES ATRAPAMUGUE</t>
  </si>
  <si>
    <t>CD  REGRABABLES</t>
  </si>
  <si>
    <t>SERVICIO DE CALL CENTER</t>
  </si>
  <si>
    <t>CARTUCHO PARA IMPRESORA HP 610 C DESKJET</t>
  </si>
  <si>
    <t>CARTUCHO PARA IMPRESORA HP LASER JET 1010</t>
  </si>
  <si>
    <t>CARTUCHO PARA IMPRESORA HP PSC 1410 NEGRO</t>
  </si>
  <si>
    <t>CARTUCHO PARA IMPRESORA INKJET HP DJ 840C/ C6625A COLOR</t>
  </si>
  <si>
    <t>CARTUCHO PARA IMPRESORA INKJET HP DJ 840C/ C6625A NEGRO</t>
  </si>
  <si>
    <t>CARTUCHO PARA IMPRESORA LASER HP LJ 5L/6L C3906A</t>
  </si>
  <si>
    <t>CARTULINA PLIEGO</t>
  </si>
  <si>
    <t>CARTULINA IRIS PLIEGO</t>
  </si>
  <si>
    <t>CARTULINA OCTAVO COLOR PAQUETE CON 10 UNIDADES</t>
  </si>
  <si>
    <t>CASETTE PARA GRABADORA</t>
  </si>
  <si>
    <t>CASSETTE DATA TAPE 4 MM X 120 MINUTOS</t>
  </si>
  <si>
    <t>CASSETTE DE AUDIO DE 60 MINUTOS</t>
  </si>
  <si>
    <t>CASSETTE DE VIDEO VHS 120 MINUTOS</t>
  </si>
  <si>
    <t>CASSETTE DE VIDEO VHS 8MM</t>
  </si>
  <si>
    <t>CASSETTE PARA VIDEOGRABADORA MINI DVC</t>
  </si>
  <si>
    <t>CHINCHE CAJA CON 50 UNIDADES</t>
  </si>
  <si>
    <t>CINTA DOBLE FAX UNIDAD X 100 CENTIMETROS</t>
  </si>
  <si>
    <t>CINTA PARA ENMASCARAR ROLLO DE 24 MILIMETROS X 4000 CENTIMETROS</t>
  </si>
  <si>
    <t>MINIPLACA RECTA 4 ORIFICIOS CON PUENTE 9 MILIMETROS GRUESA</t>
  </si>
  <si>
    <t>OPSITE</t>
  </si>
  <si>
    <t>PAPEL MENTONERA EQUIPO</t>
  </si>
  <si>
    <t>PAPEL PARAFINADO</t>
  </si>
  <si>
    <t>PERA ADULTO ELECTROCARDIOGRAFO</t>
  </si>
  <si>
    <t>PIN 1,00 / 1,50 / 2,00 / 2,50 X 230 PUNTA ROSCA</t>
  </si>
  <si>
    <t>PIN ACERO FLEXIBLE DE FEMUR PEDIATRICO</t>
  </si>
  <si>
    <t>PIN CON OLIVA DE 1,80 2,50 X 370</t>
  </si>
  <si>
    <t>PIN DE KRISNCHER DE 1,5 MILIMETROS</t>
  </si>
  <si>
    <t>PIN DE KRISNCHER DE 2,0 MILIMETROS</t>
  </si>
  <si>
    <t>PIN DE SCHANZ DE 2,0 A 3,0 MILIMETROS</t>
  </si>
  <si>
    <t>PIN DE SCHANZ DE 4,0 A 5,0 MILIMETROS</t>
  </si>
  <si>
    <t>PIN KIRSCHNER 0,80 / 0,90 / 1,00 / 1,14 / 1,5 / 1,8 X 230</t>
  </si>
  <si>
    <t>PIN KIRSCHNER 0,80 / 0,90 / 1,00 / 1,14 / 1,5 / 1,8 X 300</t>
  </si>
  <si>
    <t>PIN STEINM 2,50 / 3,00 / 3,20 / 4,00 / 4,50 / 5,00 X 230 ROSCADOS</t>
  </si>
  <si>
    <t>CABINA DE SONIDO PARA AMPLIFICADOR</t>
  </si>
  <si>
    <t>CAMARA DE VIDEO</t>
  </si>
  <si>
    <t>CAMARA FOTOGRAFICA</t>
  </si>
  <si>
    <t>PINZA RX ENDOSCOPIA</t>
  </si>
  <si>
    <t>PLACA 1 / 3 DE CAÑA DE 4H - 5H</t>
  </si>
  <si>
    <t>PLACA 1/3 DE CAÑA DE 6H - 7H - 8H</t>
  </si>
  <si>
    <t>PLACA 1/3 DE CAÑA DE 9H - 10H -12H</t>
  </si>
  <si>
    <t>PLACA 1/3 TUBO 7 ORIFICIOS</t>
  </si>
  <si>
    <t>PLACA 2,0 EN L IZQUIERDA</t>
  </si>
  <si>
    <t>PLACA 3D 6 ORIFICIOS</t>
  </si>
  <si>
    <t>PLACA ACODADA DE 4,5 MILIMETROS</t>
  </si>
  <si>
    <t>PLACA ALDORF</t>
  </si>
  <si>
    <t>PLACA ANGULADA 120 X 4 ORIFICIOS</t>
  </si>
  <si>
    <t>PLACA ANGULADA 120 X 6 ORIFICIOS</t>
  </si>
  <si>
    <t>PLACA ANGULADA PARA OSTEOTOMIA PEDIATRICA DE 90 - 110 GRADOS</t>
  </si>
  <si>
    <t>PLACA ARTRODESIS DE MUÑECA</t>
  </si>
  <si>
    <t>PLACA BAJO PERFIL</t>
  </si>
  <si>
    <t>PLACA CABLE</t>
  </si>
  <si>
    <t>PLACA CALCANEO EN H</t>
  </si>
  <si>
    <t>PLACA CALCANEO EN TITANIO GRANDE Y PEQUEÑA</t>
  </si>
  <si>
    <t>PLACA CASPAR - ACERO</t>
  </si>
  <si>
    <t>PLACA CASPAR - TITANIO</t>
  </si>
  <si>
    <t>PLACA CERVICAL</t>
  </si>
  <si>
    <t>PLACA CLAVICULAR 3 H DERECHA</t>
  </si>
  <si>
    <t>PLACA COMPRESION ZIGOMATICA</t>
  </si>
  <si>
    <t>PLACA CONDILAR 5 ORIFICIOS TITANIO</t>
  </si>
  <si>
    <t>PLACA CUCHARA</t>
  </si>
  <si>
    <t>PLACA DCP 3,5 CONTACTO LIMITADO DE 9H - 10H - 11H - 12H</t>
  </si>
  <si>
    <t>PLACA DCP 3,5 MILIMETROS</t>
  </si>
  <si>
    <t>PLACA DCP 3,5 MILIMETROS CONTACTO LIMITADO DE 4H - 5H - 6H</t>
  </si>
  <si>
    <t>PLACA DCP 3,5 MILIMETROS CONTACTO LIMITADO DE 7H - 8H</t>
  </si>
  <si>
    <t>PLACA DCP 3,5 MILIMETROS DE 7H - 8H</t>
  </si>
  <si>
    <t>PLACA DCP 3,5 MILIMETROS DE 9H - 10H - 11H - 12H</t>
  </si>
  <si>
    <t>PLACA DCP 4,5 ANCHA CONTACTO LIMITADO DE 10H - 11H - 12H</t>
  </si>
  <si>
    <t>PLACA DCP 4,5 ESTRE CONTACTO LIMITADO DE 10H - 11H - 12H</t>
  </si>
  <si>
    <t>PLACA DCP 4,5 ESTRE CONTACTO LIMITADO DE 4H - 5H - 6H - 7H</t>
  </si>
  <si>
    <t>PLACA DCP 4,5 MILIMETROS AHCHA CONTACTO LIMITADO DE 8H - 9H</t>
  </si>
  <si>
    <t>PLACA DCP 4,5 MILIMETROS AHCHA DE 8H - 9H</t>
  </si>
  <si>
    <t>MANGUERA DE OXIGENO UNIDAD DE 700 CENTIMETROS</t>
  </si>
  <si>
    <t>JERINGA DESECHABLE DE 3 CENTIMETROS CUBICOS CON AGUJA No 21 CAJA CON 100 UNIDADES</t>
  </si>
  <si>
    <t>JERINGA DESECHABLE DE 5 CENTIMETROS CUBICOS CON AGUJA No 20 CAJA CON 100 UNIDADES</t>
  </si>
  <si>
    <t>JERINGA DESECHABLE DE 5 CENTIMETROS CUBICOS CON AGUJA No 21 CAJA CON 100 UNIDADES</t>
  </si>
  <si>
    <t>MALLA DE POLIPROPILENO UNIDAD DE 5 X 5 CENTIMETROS</t>
  </si>
  <si>
    <t>MALLA DE POLIPROPILENO UNIDAD DE 10 X 10 CENTIMETROS</t>
  </si>
  <si>
    <t>MALLA DE POLIPROPILENO UNIDAD DE 15 X 15 CENTIMETROS</t>
  </si>
  <si>
    <t>MALLA DE POLIPROPILENO UNIDAD DE 20 X 20 CENTIMETROS</t>
  </si>
  <si>
    <t>PIN STEINMANN 2,00 X 230</t>
  </si>
  <si>
    <t>PIN STEINMANN 2,40 / 2,50 X 230</t>
  </si>
  <si>
    <t>PIN STEINMANN 2,40 / 2,50 X 300</t>
  </si>
  <si>
    <t>PIN STEINMANN 3,00 / 3,20 X 230</t>
  </si>
  <si>
    <t>CRIOPRECIPITADO COMPONENTE SANGUINEO</t>
  </si>
  <si>
    <t>CRISTAL ENTERICO NO FERMENTADOR CAJA CON 20 UNIDADES</t>
  </si>
  <si>
    <t>CUBETA PLASTICA PARA TROMBOLYZER PAQUETE CON 50 UNIDADES</t>
  </si>
  <si>
    <t>EQUIPO ALADO PARA TOMA DE MUESTRAS PEDIATRICAS</t>
  </si>
  <si>
    <t>ERLENMEYER TUBO DE 1000 CENTIMETROS CUBICOS</t>
  </si>
  <si>
    <t>ERLENMEYER TUBO DE 500 CENTIMETROS CUBICOS</t>
  </si>
  <si>
    <t>ESPONJA HEMOSTATICA FRASCO CON 50 UNIDADES</t>
  </si>
  <si>
    <t>PLACA PEQUEÑA EN T RADIO DISTAL OBLICUA DERECHA - IZQUIERDA</t>
  </si>
  <si>
    <t>PLACA PEQUEÑA FRAGMENTO EN L DERECHA 2H X 3H</t>
  </si>
  <si>
    <t>PLACA PEQUEÑA FRAGMENTO EN L DERECHA OBLICUA 2H X 3H</t>
  </si>
  <si>
    <t>PLACA PEQUEÑA FRAGMENTO EN L IZQUIERDA 2H X 3H</t>
  </si>
  <si>
    <t>PLACA PEQUEÑA FRAGMENTO EN L IZQUIERDA OBLICUA 2H X 3H</t>
  </si>
  <si>
    <t>PLACA PEQUEÑA FRAGMENTO EN T 2H X 3H</t>
  </si>
  <si>
    <t>PLACA PEQUEÑA FRAGMENTO EN T RADIO DISTAL 3H X 3H</t>
  </si>
  <si>
    <t>PLACA PEQUEÑA FRAGMENTO EN T RADIO DISTAL 3H X 5H</t>
  </si>
  <si>
    <t>PLACA PEQUEÑA FRAGMENTO EN T RADIO DISTAL 4H X 4H</t>
  </si>
  <si>
    <t>PLACA PEQUEÑA FRAGMENTO EN T RADIO DISTAL 4H X 6H</t>
  </si>
  <si>
    <t>PLACA PEQUEÑA FRAGMENTO RECTAS DE 3H - 4H - 5H - 6H - 8H</t>
  </si>
  <si>
    <t>PLACA RECONSTRUCCION CURVA DE 10H - 11H - 12H - 13H - 14H</t>
  </si>
  <si>
    <t>PLACA RECONSTRUCCION CURVA DE 4H - 5H - 6H - 7H - 8H - 9H</t>
  </si>
  <si>
    <t>PLACA RECONSTRUCCION RECTA DE 10H - 11H - 12H - 13H - 14H</t>
  </si>
  <si>
    <t>PLACA RECONSTRUCCION RECTA DE 4H - 5H - 6H - 7H - 8H - 9H</t>
  </si>
  <si>
    <t>FRASCO RECOLECTOR DE ORINA</t>
  </si>
  <si>
    <t>FTA ABSORVIDO</t>
  </si>
  <si>
    <t>GELFOAN LEMOSTOP CAJA CON 24 UNIDADES</t>
  </si>
  <si>
    <t>GIEMSA TINTURA REF 3-M703 FRASCO X 25 GRAMOS</t>
  </si>
  <si>
    <t>GLUCOSA ANHIDRIDA CAJA CON 24 SOBRES X 50 MILIGRAMOS</t>
  </si>
  <si>
    <t>GLUCOSA ANHIDRIDA CAJA CON 24 SOBRES X 75 MILIGRAMOS</t>
  </si>
  <si>
    <t>GRADILLA SISTEMA KOVACS</t>
  </si>
  <si>
    <t>HEMATOCRITO FRASCO DE 200 CENTIMETROS CUBICOS</t>
  </si>
  <si>
    <t>HEMOGLOBINA CAJA DE 500 CENTIMETROS CUBICOS</t>
  </si>
  <si>
    <t>HEMOLINAC III FRASCO DE 500 CENTIMETROS CUBICOS</t>
  </si>
  <si>
    <t>HEMOLIZANTE FRASCO DE 500 CENTIMETROS CUBICOS</t>
  </si>
  <si>
    <t>APOSITO OCULAR ADULTO</t>
  </si>
  <si>
    <t>APOSITO OCULAR CON ADHESIVO</t>
  </si>
  <si>
    <t>APOSITO OCULAR PEDIATRICO</t>
  </si>
  <si>
    <t>APOSITO OCULAR SIN ADHESIVO</t>
  </si>
  <si>
    <t>APOSITO TEGADERM</t>
  </si>
  <si>
    <t>APOSITOS HIDROFIBRA AQUACEL</t>
  </si>
  <si>
    <t>ARANDELA DE 13 MILIMETROS</t>
  </si>
  <si>
    <t>ARANDELA DE 4,0 MILIMETROS</t>
  </si>
  <si>
    <t>ARANDELA DE 4,0 MILIMETROS DENTADA</t>
  </si>
  <si>
    <t>ARANDELA DE 6,5 MILIMETRO</t>
  </si>
  <si>
    <t>ARANDELA DE 6,5 MILIMETROS DENTADA</t>
  </si>
  <si>
    <t>ARANDELA DENTADA PARA TORNILLO ESPONJOSA</t>
  </si>
  <si>
    <t>ARANDELA PARA TORNILLO DE 13,0 MILIMETROS</t>
  </si>
  <si>
    <t>ARANDELA PARA TORNILLOS DE 7,0 MILIMETROS</t>
  </si>
  <si>
    <t>ARCO DE ERICK</t>
  </si>
  <si>
    <t>ASA PARA RESECTOSCOPIO</t>
  </si>
  <si>
    <t>ASA POLEPECTOMIA</t>
  </si>
  <si>
    <t>BALON APARATO ANESTESIA 1/2 LWSP</t>
  </si>
  <si>
    <t>BALON APARATO ANESTESIA 3 LWSP</t>
  </si>
  <si>
    <t>BALON EXTRACCION BILIAR</t>
  </si>
  <si>
    <t>BALON INFLABLE DESECHABLE</t>
  </si>
  <si>
    <t>BALON INFLABLE ULTRASONOGRAFIA</t>
  </si>
  <si>
    <t>BANDA DE SILICONA 240</t>
  </si>
  <si>
    <t>BANDA PARA TENDON</t>
  </si>
  <si>
    <t>BARRA ANTERIOR DE 60 - 150</t>
  </si>
  <si>
    <t>BARRA DE CONEXION 4 MILIMETROS DE 80 A 200 MILIMETROS</t>
  </si>
  <si>
    <t>BARRA DE CONEXION EN CARBONO DE 80 A 300 MILIMETROS</t>
  </si>
  <si>
    <t>BARRA EN ACERO DE 100 A 300 MILIMETROS</t>
  </si>
  <si>
    <t>BARRA EN ACERO DE 350 A 400 MILIMETROS</t>
  </si>
  <si>
    <t>BARRA EN CARBONO DE 100 A 400 MILIMETROS</t>
  </si>
  <si>
    <t>CATETER FORGARTY No 3</t>
  </si>
  <si>
    <t>CATETER FORGARTY No 4</t>
  </si>
  <si>
    <t>CATETER FORGARTY No 5</t>
  </si>
  <si>
    <t>CATETER PARA DACRIO CON AGUJA ROMA</t>
  </si>
  <si>
    <t>CATETER PARA SIALOGRAFIA</t>
  </si>
  <si>
    <t>CATETER UMBILICAL No 5</t>
  </si>
  <si>
    <t>CATETER URETERAL CON PUNTA CONICA No 4 FR</t>
  </si>
  <si>
    <t>CATETER URETRAL No 5 FR RIGHT</t>
  </si>
  <si>
    <t>CINCEL DE 24 CENTIMETROS X 10 MILIMETROS</t>
  </si>
  <si>
    <t>CINCEL DE 24 CENTIMETROS X 15 MILIMETROS</t>
  </si>
  <si>
    <t>CINCEL DE 24 CENTIMETROS X 5 MILIMETROS</t>
  </si>
  <si>
    <t>CINTA ANTI INCONTINENCIA URINARIA</t>
  </si>
  <si>
    <t>CINTA LIBRE DE TENSION PARA INCONTINENCIA UIRINARIA FEMENINA</t>
  </si>
  <si>
    <t>CIRCUITO DE ANESTESIA ADULTO CORRUGADO</t>
  </si>
  <si>
    <t>CIRCUITO DE ANESTESIA PEDIATRICO CORRUGADO</t>
  </si>
  <si>
    <t>CLAVO BLOQUEADO DE FEMUR</t>
  </si>
  <si>
    <t>CLAVO BLOQUEADO DE HUMERO DE 7 - 8 MM</t>
  </si>
  <si>
    <t>CLAVO BLOQUEADO DE TIBIA</t>
  </si>
  <si>
    <t>CLAVO BLOQUEANTE DE FEMUR 10 X 380</t>
  </si>
  <si>
    <t>CLAVO DE ENDER DE 4,5 X 260 A 360 MILIMETROS</t>
  </si>
  <si>
    <t>CLAVO DE KIRSCHNER 1,0</t>
  </si>
  <si>
    <t>CLAVO DE KIRSCHNER 1,2</t>
  </si>
  <si>
    <t>CLAVO DE KIRSCHNER 1,5</t>
  </si>
  <si>
    <t>CLAVO DE KIRSCHNER 1,6</t>
  </si>
  <si>
    <t>CLAVO DE KIRSCHNER 2,0</t>
  </si>
  <si>
    <t>CLAVO DE RECONSTRUCCION DE FEMUR</t>
  </si>
  <si>
    <t>CLAVO DE RUSH DE 3,0 - 4,0</t>
  </si>
  <si>
    <t>CLAVO DE SCHANZ DE 2,50 - 3,00 X 120</t>
  </si>
  <si>
    <t>CLAVO DE SCHANZ DE 4,00 - 4,50 X 150 - 180</t>
  </si>
  <si>
    <t>CLAVO DE SCHANZ DE 4,00 - 4,50 X 150 - 180 ROSCA CONICA</t>
  </si>
  <si>
    <t>CLAVO DE SCHANZ DE 4,50 - 5,00 X 200</t>
  </si>
  <si>
    <t>CLAVO DE SCHANZ DE 4,50 - 5,00 X 200 ROSCA CONICA</t>
  </si>
  <si>
    <t>CLAVO DE SCHANZ DE 5,00 X 150 - 180</t>
  </si>
  <si>
    <t>CLAVO DE SCHANZ DE 5,00 X 230</t>
  </si>
  <si>
    <t>CLAVO DE SCHANZ DE 6,00 X 180 - 200 - 220</t>
  </si>
  <si>
    <t>CLAVO DE SCHANZ DE 6,00 X 180 ROSCA CONICA</t>
  </si>
  <si>
    <t>CLAVO DE SCHANZ DE 6,00 X 200 ROSCA CONICA</t>
  </si>
  <si>
    <t>CLAVO DE SCHANZ DE 6,00 X 220 ROSCA CONICA</t>
  </si>
  <si>
    <t>CLAVO DHS 135 GRADOS</t>
  </si>
  <si>
    <t>EQUIPO PARA BOMBA DE DOLOR</t>
  </si>
  <si>
    <t>LAMINILLA CUBREOBJETOS 22 X 22 MILIMETROS CAJA CON 100 UNIDADES</t>
  </si>
  <si>
    <t>LAMINILLA CUBREOBJETOS 22 X 40 MILIMETROS CAJA CON 100 UNIDADES</t>
  </si>
  <si>
    <t>LAMINILLA DE CUARZO CAJA CON 50 UNIDADES</t>
  </si>
  <si>
    <t>LAPIZ DE CERA VIDEOGRAFICO</t>
  </si>
  <si>
    <t>LIGHT GREEN BAKER ANALYZED FRASCO X 10 GRAMOS</t>
  </si>
  <si>
    <t>LIMPIADOR ENZIMATICO BOLSA CON 12 UNIDADES</t>
  </si>
  <si>
    <t>SUTURA ACIDO POLIGLICOLICO TRENZADO 2/0 SH</t>
  </si>
  <si>
    <t>SUTURA ACIDO POLIGLICOLICO TRENZADO 3/0 SH</t>
  </si>
  <si>
    <t>SUTURA ACIDO POLIGLICOLICO TRENZADO 4/0</t>
  </si>
  <si>
    <t>MULTICALIBRADOR FRASCO DE 5 CENTIMETROS CUBICOS</t>
  </si>
  <si>
    <t>NUBASIC LATA DE 227 CENTIMETROS CUBICOS</t>
  </si>
  <si>
    <t>OPTOQUINA TAXO P TUBO CON 50 DISCOS X 5 MICROGRAMOS</t>
  </si>
  <si>
    <t>TORNILLO DE INTERFERENCIA PARA LIGAMENTO CRUZADO 9 MILIMETROS X 20 - 25 - 30 MILIMETROS</t>
  </si>
  <si>
    <t>TORNILLO DE SEGURIDAD</t>
  </si>
  <si>
    <t>TORNILLO DE TITANIO DE 11 MILIMETROS</t>
  </si>
  <si>
    <t>TORNILLO DE TITANIO DE 12 MILIMETROS</t>
  </si>
  <si>
    <t>TORNILLO DESLIZ DE 50 A 105 MILIMETROS</t>
  </si>
  <si>
    <t>TORNILLO DESLIZANTE 75 MILIMETROS COMPRESIVO</t>
  </si>
  <si>
    <t>TORNILLO DESLIZANTE 85 MILIMETROS COMPRESIVO</t>
  </si>
  <si>
    <t>TORNILLO DESLIZANTE 90 MILIMETROS COMPRESIVO</t>
  </si>
  <si>
    <t>TORNILLO DICORTICAL</t>
  </si>
  <si>
    <t>TORNILLO ESPONJOSO 4,0 / 22 MILIMETROS ROSCA COMPLETA</t>
  </si>
  <si>
    <t>TORNILLO ESPONJOSO 4,0 / L 16 MILIMETROS ROSCA CORTA</t>
  </si>
  <si>
    <t>TORNILLO ESPONJOSO 4,0 / L 35 MILIMETROS ROSCA CORTA</t>
  </si>
  <si>
    <t>TORNILLO ESPONJOSO 4,0 / L 40 MILIMETROS ROSCA CORTA</t>
  </si>
  <si>
    <t>TORNILLO ESPONJOSO 4,0 / L 50 MILIMETROS ROSCA CORTA</t>
  </si>
  <si>
    <t>TORNILLO ESPONJOSO 4,0 MILIMETROS CANULADO</t>
  </si>
  <si>
    <t>ESPARADRAPO TIPO STRECH ROLLO DE 2,5 CENTIMETROS X 914 CENTIMETROS</t>
  </si>
  <si>
    <t>ESPARADRAPO TIPO STRECH ROLLO DE 12,5 CENTIMETROS X 914 CENTIMETROS</t>
  </si>
  <si>
    <t>ESTOQUINETA BRAZO ROLLO DE 5,08 CENTIMETROS X 100 CENTIMETROS</t>
  </si>
  <si>
    <t>ESTOQUINETA PIERNA ROLLO DE 12,7 CENTIMETROS X 2500 CENTIMETROS</t>
  </si>
  <si>
    <t>ESTOQUINETA PLASTICA ROLLO X 2500 CENTIMETROS</t>
  </si>
  <si>
    <t>GASA USO HOSPITALARIO ROLLO DE 0,914 X 9140 CENTIMETROS</t>
  </si>
  <si>
    <t>GASA USO HOSPITALARIO ROLLO X 9144 CENTIMETROS</t>
  </si>
  <si>
    <t>GASA USO HOSPITALARIO ROLLO X 11000 CENTIMETROS</t>
  </si>
  <si>
    <t xml:space="preserve">PLANTILLA CON REALCE METATARSIANO                                     </t>
  </si>
  <si>
    <t xml:space="preserve">PLANTILLA PARA ESPOLON CALCANEO                                       </t>
  </si>
  <si>
    <t>PLANTILLA PREESCRITURA</t>
  </si>
  <si>
    <t xml:space="preserve">PLANTILLA TALONERA TULIS                                              </t>
  </si>
  <si>
    <t xml:space="preserve">FERULA DE MANO POSICION FUNCIONAL DERECHA                             </t>
  </si>
  <si>
    <t xml:space="preserve">FERULA DE MANO POSICION FUNCIONAL IZQUIERDA                           </t>
  </si>
  <si>
    <t xml:space="preserve">FERULA DE MILGRAM                                                     </t>
  </si>
  <si>
    <t xml:space="preserve">FERULA DENNIS BRAWN                                                   </t>
  </si>
  <si>
    <t xml:space="preserve">FERULA DINAMICA PARA EXTENSION DEDOS                                  </t>
  </si>
  <si>
    <t xml:space="preserve">FERULA DINAMICA PARA FLEXION DEDOS                                    </t>
  </si>
  <si>
    <t xml:space="preserve">FERULA DINAMICA PARA NERVIO PERIFERICO                                </t>
  </si>
  <si>
    <t xml:space="preserve">FERULA DINAMICA PARA TENDONES DERECHA                                 </t>
  </si>
  <si>
    <t xml:space="preserve">FERULA DINAMICA PARA TENDONES IZQUIERDA                               </t>
  </si>
  <si>
    <t>ADIPOMETRO</t>
  </si>
  <si>
    <t>AZUL DE CRESIL BRILLANTE FRASCO DE 250 CENTIMETROS CUBICOS</t>
  </si>
  <si>
    <t>AZUL DE METILENO FOSFATADO FRASCO DE 500 CENTIMETROS CUBICOS</t>
  </si>
  <si>
    <t>AZUL DE METILENO PARA BK FRASCO DE 1000 CENTIMETROS CUBICOS</t>
  </si>
  <si>
    <t>CALDO BHI AL 0,07 % FRASCO X 500 GRAMOS</t>
  </si>
  <si>
    <t>CALDO DE SELENITO UNIDAD X 500 GRAMOS</t>
  </si>
  <si>
    <t>CALDO MUELLER HINTON FRASCO X 500 GRAMOS</t>
  </si>
  <si>
    <t>CALDO TETRATIONATO FRASCO X 500 GRAMOS</t>
  </si>
  <si>
    <t>CALDO TIOGLICOLATO FRASCO X 500 GRAMOS</t>
  </si>
  <si>
    <t>CAMARA DE NEW BAVER CAJA CON 50 UNIDADES</t>
  </si>
  <si>
    <t>CAPILARES FRASCO CON 200 UNIDADES</t>
  </si>
  <si>
    <t>CARBON ACTIVADO REF 1.02186.0250 FRASCO X 250 GRAMOS</t>
  </si>
  <si>
    <t>CARETA DE PROTECCION</t>
  </si>
  <si>
    <t>CARGA DE GLUCOSA UNIDAD X 50 MILIGRAMOS</t>
  </si>
  <si>
    <t>CARGA DE GLUCOSA UNIDAD X 75 MILIGRAMOS</t>
  </si>
  <si>
    <t>CARGA DE GLUCOSA UNIDAD X 100 MILIGRAMOS</t>
  </si>
  <si>
    <t>CARMIN POLVO REF E380-3 FRASCO X 25 GRAMOS</t>
  </si>
  <si>
    <t>CARTUCHO 4 MILIMETROS</t>
  </si>
  <si>
    <t>CASCARILLA PROTECTORA OCULAR</t>
  </si>
  <si>
    <t>CASSETTE STERRAD REF 10114</t>
  </si>
  <si>
    <t>CATALASA FRASCO DE 30 CENTIMETROS CUBICOS</t>
  </si>
  <si>
    <t>CEFINASA BETA LACTAMASA FRASCO CON 50 UNIDADES</t>
  </si>
  <si>
    <t>CELULA ID-DIACELL ABO-A1</t>
  </si>
  <si>
    <t>CELULA ID-DIACELL ABO-B</t>
  </si>
  <si>
    <t>CELULA ID-DIACELL POOL</t>
  </si>
  <si>
    <t>CELULAS CONTROL DE COOMBS FRASCO DE 10 CENTIMETROS CUBICOS</t>
  </si>
  <si>
    <t>CELULAS ID-DIACELL I KIT CON 2 FRASCOS DE 10 CENTIMETROS CUBICOS</t>
  </si>
  <si>
    <t>CELULAS ID-DIACELL II KIT CON 2 FRASCOS DE 10 CENTIMETROS CUBICOS</t>
  </si>
  <si>
    <t>CITOCEPILLO SENCILLO</t>
  </si>
  <si>
    <t>CLINITEST CAJA CON 50 TABLETAS</t>
  </si>
  <si>
    <t>COLORANTE AZUL DE METILENO DE ZIEHL NEELSEN FRASCO DE 20 CENTIMETROS CUBICOS</t>
  </si>
  <si>
    <t>COLORANTE AZUL DE METILENO DE ZIEHL NEELSEN FRASCO DE 1000 CENTIMETROS CUBICOS</t>
  </si>
  <si>
    <t>COLORANTE CRISTAL VIOLETA GRAM FRASCO DE 1000 CENTIMETROS CUBICOS</t>
  </si>
  <si>
    <t>COLORANTE CRISTAL VIOLETA GRAM FRASCO DE 500 CENTIMETROS CUBICOS</t>
  </si>
  <si>
    <t>COLORANTE DE GRAM KIT CON 4 FRASCOS DE 500 CENTIMETROS CUBICOS</t>
  </si>
  <si>
    <t>COLORANTE DE WRIGHT FRASCO DE 1000 CENTIMETROS CUBICOS</t>
  </si>
  <si>
    <t>COLORANTE DE WRIGHT FRASCO DE 500 CENTIMETROS CUBICOS</t>
  </si>
  <si>
    <t>COLORANTE DE WRIGHT FRASCO X 25 GRAMOS</t>
  </si>
  <si>
    <t>COLORANTE DE ZIEHL NEELSEN FRASCO DE 500 CENTIMETROS CUBICOS</t>
  </si>
  <si>
    <t>COLORANTE FUCSINA DE GRAM FRASCO DE 1000 CENTIMETROS CUBICOS</t>
  </si>
  <si>
    <t>COLORANTE FUCSINA DE ZIELH NEELSEN FRASCO DE 1000 CENTIMETROS CUBICOS</t>
  </si>
  <si>
    <t>COLORANTE FUCSINA DE ZIELH NEELSEN FRASCO DE 500 CENTIMETROS CUBICOS</t>
  </si>
  <si>
    <t>COLORANTE FUSCINA ACIDA SAL DE CALCIO SIGMA CTA A 3908 FRASCO X 100 GRAMOS</t>
  </si>
  <si>
    <t>CONTROL ORINA QUANTI FY FRASCO DE 2 CENTIMETROS CUBICOS</t>
  </si>
  <si>
    <t>CONTROL PARA NIHON KODEN KIT CON 9 FRASCOS DE 3 CENTIMETROS CUBICOS</t>
  </si>
  <si>
    <t>CONTROL PCR / RPR FRASCO DE 2 CENTIMETROS CUBICOS</t>
  </si>
  <si>
    <t>CONTROL QUIMICA ANORMAL KIT CON 10 FRASCOS DE 1 CENTIMETRO CUBICO</t>
  </si>
  <si>
    <t>CONTROL QUIMICA ANORMAL KIT CON 6 FRASCOS DE 5 CENTIMETROS CUBICOS</t>
  </si>
  <si>
    <t>CONTROL QUIMICA NORMAL ESTUCHE CON 5 FRASCOS DE 5 CENTIMETROS CUBICOS</t>
  </si>
  <si>
    <t>CONTROL QUIMICA NORMAL KIT CON 6 FRASCOS DE 5 CENTIMETROS CUBICOS</t>
  </si>
  <si>
    <t>CONTROL QUIMICA SER-T FY I KIT CON 6 FRASCOS DE 5 CENTIMETROS CUBICOS</t>
  </si>
  <si>
    <t>CONTROL QUIMICA SER-T FY II KIT CON 6 FRASCOS DE 5 CENTIMETROS CUBICOS</t>
  </si>
  <si>
    <t>CONTROL RA / RF CAJA DOS NIVELES DE 1 X 2 CENTIMETROS CUBICOS</t>
  </si>
  <si>
    <t>CONTROL TMC IMMULITE CAJA DE 36 CENTIMETROS CUBICOS</t>
  </si>
  <si>
    <t>CONTROL XCELL PLUS KIT CON 6 FRASCOS DE 3 CENTIMETROS CUBICOS</t>
  </si>
  <si>
    <t>CONTROLES NORMAL Y ANORMAL MICROALBUMINURIA KIT CON 5 FRASCOS DE 3,6 CENTIMETROS CUBICOS</t>
  </si>
  <si>
    <t>SENSOR POSICION CORPORAL</t>
  </si>
  <si>
    <t>SENSOR TEMPERATURA DE PIEL</t>
  </si>
  <si>
    <t>SEPARADOR DE CASPAR 4 VALVAS</t>
  </si>
  <si>
    <t>SEPARADOR DE LAMINA CLOWARD</t>
  </si>
  <si>
    <t>SET DE 3 DERIVADAS PARA CABLE TRONCAL</t>
  </si>
  <si>
    <t>SET DE DACRIO</t>
  </si>
  <si>
    <t>SET DE INFUSION RAPIDA 7,0 FRENCH</t>
  </si>
  <si>
    <t>SET DE LEAD DE 3</t>
  </si>
  <si>
    <t>SOBRETUBO</t>
  </si>
  <si>
    <t>SONDA DE ENDOLASER</t>
  </si>
  <si>
    <t>SONDA EN T No 12</t>
  </si>
  <si>
    <t>SONDA EN T No 14</t>
  </si>
  <si>
    <t>SONDA ENDOTRAQUEAL CON BALON 7 1/2</t>
  </si>
  <si>
    <t>SONDA ENDOTRAQUEAL SIN BALON 7 1/2</t>
  </si>
  <si>
    <t>SONDA LEVIN DUODENAL No 10</t>
  </si>
  <si>
    <t>SONDA LEVIN DUODENAL No 12</t>
  </si>
  <si>
    <t>SONDA LEVIN DUODENAL No 14</t>
  </si>
  <si>
    <t>SONDA LEVIN DUODENAL No 16</t>
  </si>
  <si>
    <t>SONDA LEVIN DUODENAL No 18</t>
  </si>
  <si>
    <t>SONDA LEVIN DUODENAL No 20</t>
  </si>
  <si>
    <t>SONDA LEVIN DUODENAL No 6</t>
  </si>
  <si>
    <t>SONDA LEVIN DUODENAL No 8</t>
  </si>
  <si>
    <t>SONDA NASOGASTRICA LEVIN No 10</t>
  </si>
  <si>
    <t>SONDA NASOGASTRICA LEVIN No 12</t>
  </si>
  <si>
    <t>SONDA NASOGASTRICA LEVIN No 14</t>
  </si>
  <si>
    <t>SONDA NASOGASTRICA LEVIN No 16</t>
  </si>
  <si>
    <t>SONDA NASOGASTRICA LEVIN No 18</t>
  </si>
  <si>
    <t>SONDA NASOGASTRICA LEVIN No 20</t>
  </si>
  <si>
    <t>SONDA NASOGASTRICA LEVIN No 22</t>
  </si>
  <si>
    <t>SONDA NASOGASTRICA LEVIN No 24</t>
  </si>
  <si>
    <t>SONDA NASOGASTRICA LEVIN No 6</t>
  </si>
  <si>
    <t>SONDA NASOGASTRICA LEVIN No 8</t>
  </si>
  <si>
    <t>SONDA NASOGASTRICA PUNTA DE TUNGSTENO DE 10 FR</t>
  </si>
  <si>
    <t>SONDA NASOGASTRICA PUNTA DE TUNGSTENO DE 12 FR</t>
  </si>
  <si>
    <t>SONDA NASOGASTRICA PUNTA DE TUNGSTENO DE 6 FR</t>
  </si>
  <si>
    <t>SONDA NASOGASTRICA PUNTA DE TUNGSTENO DE 8 FR</t>
  </si>
  <si>
    <t>SONDA RECTAL</t>
  </si>
  <si>
    <t>SONDA SUCCION CERRADA No 14 (FRENCH)</t>
  </si>
  <si>
    <t>SONDA SUCCION PLASTICA No 10</t>
  </si>
  <si>
    <t>SONDA SUCCION PLASTICA No 12</t>
  </si>
  <si>
    <t>SONDA SUCCION PLASTICA No 14</t>
  </si>
  <si>
    <t>SONDA SUCCION PLASTICA No 6</t>
  </si>
  <si>
    <t>SONDA SUCCION PLASTICA No 8</t>
  </si>
  <si>
    <t>SONDA VESCAL FOLEY 2 VIAS No 10</t>
  </si>
  <si>
    <t>SONDA VESCAL FOLEY 2 VIAS No 12</t>
  </si>
  <si>
    <t>SONDA VESCAL FOLEY 2 VIAS No 14</t>
  </si>
  <si>
    <t>SONDA VESCAL FOLEY 2 VIAS No 8</t>
  </si>
  <si>
    <t>SONDA VESICAL FOLEY 2 VIAS No 16</t>
  </si>
  <si>
    <t>CINTA TRANSPARENTE PARA EMPAQUE ROLLO DE 48 MILIMETROS X 5000 CENTIMETROS</t>
  </si>
  <si>
    <t>TORNILLO BLOQUEO LCP 3,5 MILIMETROS LONG 35</t>
  </si>
  <si>
    <t>HILO ROLLO X 45700 CENTIMETROS</t>
  </si>
  <si>
    <t>IMPERMEABILIZANTE GALON DE 3785 CENTIMETROS CUBICOS</t>
  </si>
  <si>
    <t>INTERRUPTOR DOBLE</t>
  </si>
  <si>
    <t>INTERRUPTOR SENCILLO</t>
  </si>
  <si>
    <t>INTERRUPTOR Y TOMACORRIENTE</t>
  </si>
  <si>
    <t>LAMINA CON ANILLOS DE CERAMICA</t>
  </si>
  <si>
    <t>LINEA DE MUESTREO MACHO-MACHO</t>
  </si>
  <si>
    <t>LLAVE PARA LAVAMANOS</t>
  </si>
  <si>
    <t>DESTRUCTOR DE PAPEL</t>
  </si>
  <si>
    <t>FOTOCOPIADORA</t>
  </si>
  <si>
    <t>GUILLOTINA</t>
  </si>
  <si>
    <t>Otros Materiales y Suministros</t>
  </si>
  <si>
    <t>MANTENIMIENTO</t>
  </si>
  <si>
    <t xml:space="preserve">Mantenimiento de Bienes Inmuebles </t>
  </si>
  <si>
    <t xml:space="preserve">Mantenimiento de Bienes muebles, Equipos y enseres </t>
  </si>
  <si>
    <t>Mantenimiento de Equipos de Comunicación y Computacion</t>
  </si>
  <si>
    <t>Mantenimiento de Equipo de Navegacion y transporte</t>
  </si>
  <si>
    <t>TALCO PARA GUANTES BOLSA X 500 GRAMOS</t>
  </si>
  <si>
    <t>GUANTE DESECHABLE DE LATEX NO ESTERIL ESTERIZABLE No 6 CAJA CON 100 UNIDADES</t>
  </si>
  <si>
    <t>GUANTE DESECHABLE DE LATEX NO ESTERIL ESTERIZABLE No 6 1/2 CAJA CON 100 UNIDADES</t>
  </si>
  <si>
    <t>GUANTE DESECHABLE DE LATEX NO ESTERIL ESTERIZABLE No 7 CAJA CON 100 UNIDADES</t>
  </si>
  <si>
    <t>GUANTE DESECHABLE DE LATEX NO ESTERIL ESTERIZABLE No 7 1/2 CAJA CON 100 UNIDADES</t>
  </si>
  <si>
    <t>GUANTE DESECHABLE DE LATEX NO ESTERIL ESTERIZABLE No 8 CAJA CON 100 UNIDADES</t>
  </si>
  <si>
    <t>GUANTE DESECHABLE DE LATEX NO ESTERIL ESTERIZABLE No 8 1/2 CAJA CON 100 UNIDADES</t>
  </si>
  <si>
    <t>GUANTE DESECHABLE DE LATEX NO ESTERIL ESTERIZABLE No 9 CAJA CON 100 UNIDADES</t>
  </si>
  <si>
    <t>GUANTE DESECHABLE ESTERIL DE LATEX No 6 CAJA CON 100 UNIDADES</t>
  </si>
  <si>
    <t>GUANTE DESECHABLE ESTERIL DE LATEX No 6 1/2 CAJA CON 100 UNIDADES</t>
  </si>
  <si>
    <t>GUANTE DESECHABLE ESTERIL DE LATEX No 7 CAJA CON 100 UNIDADES</t>
  </si>
  <si>
    <t>GUANTE DESECHABLE ESTERIL DE LATEX No 7 1/2 CAJA CON 100 UNIDADES</t>
  </si>
  <si>
    <t>GUANTE DESECHABLE ESTERIL DE LATEX No 8 CAJA CON 100 UNIDADES</t>
  </si>
  <si>
    <t>GUANTE DESECHABLE ESTERIL DE LATEX No 8 1/2 CAJA CON 100 UNIDADES</t>
  </si>
  <si>
    <t>GUANTE DESECHABLE ESTERIL DE LATEX No 9 CAJA CON 100 UNIDADES</t>
  </si>
  <si>
    <t>PLACA DCP 4,5 MILIMETROS ANCHA DE 4H - 5H - 6H - 7H</t>
  </si>
  <si>
    <t>PLACA DCP 4,5 MILIMETROS CONTACTO LIMITADO DE 13H - 14H</t>
  </si>
  <si>
    <t>PLACA DCP 4,5 MILIMETROS CONTACTO LIMITADO DE 8H - 9H</t>
  </si>
  <si>
    <t>PLACA DCP 4,5 MILIMETROS ESTRECHA DE 10H - 11H - 12H</t>
  </si>
  <si>
    <t>PLACA DCP 4,5 MILIMETROS ESTRECHA DE 13H - 14H</t>
  </si>
  <si>
    <t>PLACA DCP 4,5 MILIMETROS ESTRECHA DE 4H - 5H - 6H - 7H</t>
  </si>
  <si>
    <t>PLACA DCP 4,5 MILIMETROS ESTRECHA DE 8H - 9H</t>
  </si>
  <si>
    <t>PLACA DCP ANGOSTA 4,5 MILIMETROS DE 8 A 14 AGUJEROS</t>
  </si>
  <si>
    <t>PLACA DCP ANGOSTA DE 6 ORIFICIOS X 3,5 MILIMETROS</t>
  </si>
  <si>
    <t>PLACA DCP DE 5 AGUJEROS X 3,5 - 4,0 MILIMETROS</t>
  </si>
  <si>
    <t>PLACA DE 12 ORIFICIOS</t>
  </si>
  <si>
    <t>PLACA DE 12 ORIFICIOS + 5 ANGULO DERECHO</t>
  </si>
  <si>
    <t>PLACA DE 12 ORIFICIOS + 5 ANGULO IZQUIERDO</t>
  </si>
  <si>
    <t>PLACA DE 16 ORIFICIOS PRECURVADA</t>
  </si>
  <si>
    <t>PLACA DE 16 ORIFICIOS RECTA</t>
  </si>
  <si>
    <t>PLACA DE 18 ORIFICIOS + 5 ORIFICIOS ANGULO IZUIERDA</t>
  </si>
  <si>
    <t>PLACA DE 2 ORIFICIOS RECTA C/P</t>
  </si>
  <si>
    <t>PLACA DE 4 ORIFICIOS PUENTE LARGO</t>
  </si>
  <si>
    <t>PLACA DE 4 ORIFICIOS RECTA P/M</t>
  </si>
  <si>
    <t>PLACA DE 4 ORIFICIOS RECTA SIN PUENTE</t>
  </si>
  <si>
    <t>PLACA DE 6 ORIFICIOS C/P</t>
  </si>
  <si>
    <t>PLACA DE 6 ORIFICIOS RECTA SIN PUENTE</t>
  </si>
  <si>
    <t>PLACA DE 6 ORIFICIOS TRAUMA</t>
  </si>
  <si>
    <t>PLACA DE 8 ORIFICIOS CON P/M</t>
  </si>
  <si>
    <t>PLACA DE 8 ORIFICIOS TRAUMA</t>
  </si>
  <si>
    <t>PLACA DE 8 ORIFICOS RECTA SIN PUENTE</t>
  </si>
  <si>
    <t>PLACA DE RECONSTRUCCION No 3</t>
  </si>
  <si>
    <t>PLACA DHS 135 DE 4 AGUJEROS</t>
  </si>
  <si>
    <t>PLACA DHS 135 DE 8 AGUJEROS</t>
  </si>
  <si>
    <t>PLACA ELECTRODO PARA ELECTROBISTURI CON CABLE REF E 7507</t>
  </si>
  <si>
    <t>PLACA ELECTROQUIRURGICA BIPOLAR CON CABLE ADULTO</t>
  </si>
  <si>
    <t>PLACA ELECTROQUIRURGICA BIPOLAR SIN CABLE ADULTO</t>
  </si>
  <si>
    <t>PLACA EN H 11 ORIFICIOS S/P</t>
  </si>
  <si>
    <t>PLACA EN H 7 ORIFICIOS</t>
  </si>
  <si>
    <t>IOBITRIDOL FRASCO DE 50 CENTIMETROS CUBICOS</t>
  </si>
  <si>
    <t>IOHEXOL AMPOLLA DE 10 CENTIMETROS CUBICOS X 180 MILIGRAMOS</t>
  </si>
  <si>
    <t>IOHEXOL FRASCO DE 100 CENTIMETROS CUBICOS X 300 MILIGRAMOS</t>
  </si>
  <si>
    <t>IOHEXOL AMPOLLA DE 50 CENTIMETROS CUBICOS X 300 MILIGRAMOS</t>
  </si>
  <si>
    <t>IOHEXOL FRASCO DE 100 CENTIMETROS CUBICOS X 350 MILIGRAMOS</t>
  </si>
  <si>
    <t>IOHEXOL AMPOLLA DE 50 CENTIMETROS CUBICOS X 350 MILIGRAMOS</t>
  </si>
  <si>
    <t>IOTHALAMATO DE MEGLUMINA FRASCO DE 50 CENTIMETROS CUBICOS</t>
  </si>
  <si>
    <t>FIJADOR FRASCO DE 500 CENTIMETROS CUBICOS</t>
  </si>
  <si>
    <t>FIJADOR FRASCO DE 828 CENTIMETROS CUBICOS</t>
  </si>
  <si>
    <t>PRUEBA PARA LA DETERMINACION DE DEHIDROEPINANDROSTERONA SULFATO [EPINANDROSTERONA -DHEA-SO4] KIT PARA DETERMINACION DE 200 PRUEBAS</t>
  </si>
  <si>
    <t>PRUEBA PARA LA DETERMINACION DE ANTIGENO ESPECIFICO DE PROSTATA [PSA] KIT PARA DETERMINACION DE 200 PRUEBAS</t>
  </si>
  <si>
    <t>PRUEBA PARA LA DETERMINACION DE ANTIGENO ESPECIFICO DE PROSTATA, FRACCION LIBRE KIT PARA DETERMINACION DE 200 PRUEBAS</t>
  </si>
  <si>
    <t>PRUEBA PARA LA DETERMINACION DE ANTIGENOS FEBRILES [VIDAL O WEIL FELIX] KIT PARA DETERMINACION DE 50 PRUEBAS</t>
  </si>
  <si>
    <t>PRUEBA PARA LA DETERMINACION DE BILIRRUBINA TOTAL DIRECTA KIT PARA DETERMINACION DE 2000 PRUEBAS</t>
  </si>
  <si>
    <t>PRUEBA PARA LA DETERMINACION DE CALCIO POR COLORIMETRIA KIT PARA DETERMINACION DE 3032 PRUEBAS</t>
  </si>
  <si>
    <t>PRUEBA PARA LA DETERMINACION DE CARDIOLIPINA, ANTICUERPOS IG M POR EIA KIT PARA DETERMINACION DE 96 PRUEBAS</t>
  </si>
  <si>
    <t>PRUEBA PARA LA DETERMINACION DE CHLAMYDIA TRACHOMATIS, ANTICUERPOS IG G KIT PARA DETERMINACION DE 96 PRUEBAS</t>
  </si>
  <si>
    <t>PRUEBA PARA LA DETERMINACION DE CITOMEGALOVIRUS, ANTICUERPOS IG M [CMV-M] POR EIA KIT PARA DETERMINACION DE 30 PRUEBAS</t>
  </si>
  <si>
    <t>PRUEBA PARA LA DETERMINACION DE COLESTEROL TOTAL KIT PARA DETERMINACION DE 3032 PRUEBAS</t>
  </si>
  <si>
    <t>PRUEBA PARA LA DETERMINACION DE COMPLEMENTO SERICO C3 CUANTITATIVO POR INMUNOTURBIDIMETRIA KIT PARA DETERMINACION DE 279 PRUEBAS</t>
  </si>
  <si>
    <t>PRUEBA PARA LA DETERMINACION DE COMPLEMENTO SERICO C4 CUANTITATIVO POR INMUNOTURBIDIMETRIA KIT PARA DETERMINACION DE 279 PRUEBAS</t>
  </si>
  <si>
    <t>ACOPLE PARA SANITARIO</t>
  </si>
  <si>
    <t>PRUEBA PARA LA DETERMINACION DE FOSFORO INORGANICO [FOSFATOS] KIT PARA DETERMINACION DE 13622 PRUEBAS</t>
  </si>
  <si>
    <t>PRUEBA PARA LA DETERMINACION DE GLUCOSA EN SUERO, LCR U OTRO FLUIDO DIFERENTE A ORINA KIT PARA DETERMINACION DE 3621 PRUEBAS</t>
  </si>
  <si>
    <t>PRUEBA PARA LA DETERMINACION DE GONADOTROPINA CORIONICA, SUBUNIDAD BETA CUALITATIVA, [BHCG] PRUEBA DE EMBARAZO EN ORINA O SUERO KIT PARA DETERMINACION DE 25 PRUEBAS</t>
  </si>
  <si>
    <t>PRUEBA PARA LA DETERMINACION DE HEMOGLOBINA GLICOSILADA POR ANTICUERPOS MONOCLONALES KIT PARA DETERMINACION DE 10 PRUEBAS</t>
  </si>
  <si>
    <t>PRUEBA PARA LA DETERMINACION DE HERPES I, ANTICUERPOS IG G + Y HERPES II, ANTICUERPOS IG G KIT PARA DETERMINACION DE 96 PRUEBAS</t>
  </si>
  <si>
    <t>PRUEBA PARA LA DETERMINACION DE HERPES I, ANTICUERPOS IG M KIT PARA DETERMINACION DE 96 PRUEBAS</t>
  </si>
  <si>
    <t>PRUEBA PARA LA DETERMINACION DE HORMONA ESTIMULANTE DEL TIROIDES [TSH] ULTRASENSIBLE KIT PARA DETERMINACION DE 200 PRUEBAS</t>
  </si>
  <si>
    <t>PRUEBA PARA LA DETERMINACION DE HORMONA LUTEINIZANTE [LH] KIT PARA DETERMINACION DE 200 PRUEBAS</t>
  </si>
  <si>
    <t>PRUEBA PARA LA DETERMINACION DE HORMONA PARATIROIDEA MOLECULA INTACTA KIT PARA DETERMINACION DE 100 PRUEBAS</t>
  </si>
  <si>
    <t>PRUEBA PARA LA DETERMINACION DE INMUNOGLOBULINA A [IGA] POR INMUNOTURBIDIMETRIA KIT PARA DETERMINACION DE 373 PRUEBAS</t>
  </si>
  <si>
    <t>ELEVADORES ANGULADOS DERECHOS E IZQUIERDOS</t>
  </si>
  <si>
    <t>ELEVADORES APICALES DERECHOS E IZQUIERDOS</t>
  </si>
  <si>
    <t>ELEVADORES RECTOS DELGADOS</t>
  </si>
  <si>
    <t>EQUIPO DE ULTRASONIDO PARA LAVADO DE INSTRUMENTAL</t>
  </si>
  <si>
    <t xml:space="preserve">ESPACIADORES, DE CONDUCTOS A-3 </t>
  </si>
  <si>
    <t xml:space="preserve">ESPACIADORES, DE CONDUCTOS A4  </t>
  </si>
  <si>
    <t>ESPÁTULA 7A</t>
  </si>
  <si>
    <t>ESPÁTULAS DE WARD</t>
  </si>
  <si>
    <t>ESPÁTULAS METÁLICAS PARA RESINA EN DIENTES ANTERIORES</t>
  </si>
  <si>
    <t xml:space="preserve">EXPLORADORES DE CONDUCTOS DOBLE EXTREMO </t>
  </si>
  <si>
    <t>JERINGA CARPULA</t>
  </si>
  <si>
    <t>LIMA PARA HUESO</t>
  </si>
  <si>
    <t>PERIOSTÓTOMO</t>
  </si>
  <si>
    <t xml:space="preserve">PINZA DE CAMPO </t>
  </si>
  <si>
    <t>PINZA GUBIA</t>
  </si>
  <si>
    <t>PINZAS KELLY  CURVA</t>
  </si>
  <si>
    <t xml:space="preserve">PINZAS KELLY RECTA </t>
  </si>
  <si>
    <t>PORTA AGUJAS ANGULADO</t>
  </si>
  <si>
    <t xml:space="preserve">RIÑONERA </t>
  </si>
  <si>
    <t>TIJERAS CURVAS PARA TEJIDO</t>
  </si>
  <si>
    <t>TIJERAS PARA MATERIAL</t>
  </si>
  <si>
    <t>BOMBILLO PROYECCION EXN 12V-50V</t>
  </si>
  <si>
    <t>BOMBILLO PROYECCION FCS 24V-150V 64640</t>
  </si>
  <si>
    <t>BOMBILLO REF 180V-45C</t>
  </si>
  <si>
    <t>BOMBILLO REF 4900</t>
  </si>
  <si>
    <t>BOMBILLO RETROPROYECTOR 82 V / 360 V EYB</t>
  </si>
  <si>
    <t>BOMBILLO WELCH ALLYN REF 06000</t>
  </si>
  <si>
    <t>BOMBILLO WELCH ALLYN REF 2500</t>
  </si>
  <si>
    <t>BOMBILLO WELCH ALLYN REF 3000</t>
  </si>
  <si>
    <t>BOMBILLO WELCH ALLYN REF 3100</t>
  </si>
  <si>
    <t>BOMBILLO WELCH ALLYN REF 3400</t>
  </si>
  <si>
    <t>BOMBILLO WELCH ALLYN REF 4400</t>
  </si>
  <si>
    <t>BOMBILLO WELCH ALLYN REF 6300</t>
  </si>
  <si>
    <t>BOMBILLO WELCH ALLYN REF 7600</t>
  </si>
  <si>
    <t>BOMBILLO WELCH ALLYN REF 7800</t>
  </si>
  <si>
    <t>LUBRICANTE CRC 5-56 FRASCO DE 30 CENTIMETROS CUBICOS</t>
  </si>
  <si>
    <t>REFRIGERANTE ADITIVO FRASCO DE 1000 CENTIMETROS CUBICOS</t>
  </si>
  <si>
    <t>VALVULINA SPIRA X 80 W 90 FRASCO X 2/4</t>
  </si>
  <si>
    <t xml:space="preserve">AGUA PARA BATERIA </t>
  </si>
  <si>
    <t>BLUSA DRIL CUELLO VULCANO MANGA CORTA</t>
  </si>
  <si>
    <t>BLUSA LINO MANGA LARGA</t>
  </si>
  <si>
    <t>BOTA EN CUERO</t>
  </si>
  <si>
    <t>COBIJA</t>
  </si>
  <si>
    <t>COLCHA SOBRECAMA</t>
  </si>
  <si>
    <t>FUNDA DE ALMOHADA GENERO 100 % ALGODON UNIDAD DE 50 X 75 CENTIMETROS</t>
  </si>
  <si>
    <t>GUANTE DE CUERO</t>
  </si>
  <si>
    <t>GUANTE INDUSTRIAL PAQUETE CON 2 UNIDADES</t>
  </si>
  <si>
    <t>OVEROL EN DRIL VULCANO</t>
  </si>
  <si>
    <t>PROTECTOR ALMOHADA DE 0,50 X 0,70</t>
  </si>
  <si>
    <t>TOLDILLO MOSQUITERO INDIVIDUAL</t>
  </si>
  <si>
    <t>ALMOHADA UNIDAD 50 X 70 CENTIMETROS</t>
  </si>
  <si>
    <t>LLAVE PARA TUBO 8</t>
  </si>
  <si>
    <t>LLAVES BOCA FIJA DE 1/4x1 PULG. 6 PIEZAS</t>
  </si>
  <si>
    <t>LLAVES BRISTOL 6 UNIDADES</t>
  </si>
  <si>
    <t>LLAVES BRISTOL DE 10 PIEZAS</t>
  </si>
  <si>
    <t>LLAVES BRISTOL DE 15 PIEZAS</t>
  </si>
  <si>
    <t>LLAVES BRISTOL DE 5/32</t>
  </si>
  <si>
    <t>LLAVES BRISTOL MCA.PROTO DE 13 UNIDADES.</t>
  </si>
  <si>
    <t>LLAVES BRISTOL PEQUENAS</t>
  </si>
  <si>
    <t>LLAVES DE ESTRELLA DE 6-22mm. 8 PIEZAS.</t>
  </si>
  <si>
    <t>LLAVES FIJAS</t>
  </si>
  <si>
    <t>MACHETE</t>
  </si>
  <si>
    <t>PROBADOR DE CIRCUITOS INTEGRADOS</t>
  </si>
  <si>
    <t>PROBADOR DE CONTINUIDAD</t>
  </si>
  <si>
    <t>PULIDORA</t>
  </si>
  <si>
    <t>PUNTEROS</t>
  </si>
  <si>
    <t>PUNZON</t>
  </si>
  <si>
    <t>REMACHADORA</t>
  </si>
  <si>
    <t>SACABOCADO</t>
  </si>
  <si>
    <t>SIERRA ELECTRICA</t>
  </si>
  <si>
    <t>SOPLETE DE GASOLINA</t>
  </si>
  <si>
    <t>TARRAJA</t>
  </si>
  <si>
    <t>TIJERA CORNETA</t>
  </si>
  <si>
    <t>TIJERA PARA LAMINA CURVA DERECHA</t>
  </si>
  <si>
    <t>TIJERA PARA LAMINA RECTA</t>
  </si>
  <si>
    <t>TIJERA PARA PODAR</t>
  </si>
  <si>
    <t>TIJERAS</t>
  </si>
  <si>
    <t>VILLAMARQUIN</t>
  </si>
  <si>
    <t>YUNQUE</t>
  </si>
  <si>
    <t>ALTOPARLANTE PORTATIL</t>
  </si>
  <si>
    <t>AMPLIFICADOR  DE VIDEO PARA CAPACIDAD DE 12 TELEVISORES</t>
  </si>
  <si>
    <t>AMPLIFICADOR DE SONIDO CALIFON PA- 100W</t>
  </si>
  <si>
    <t>AMPLIFICADORES DE100 W RMS 8 OHMIOS 70 Y 100 VOLTIOS AP 510</t>
  </si>
  <si>
    <t>AMPLIFICADORES MEZCLADOR  50 W RMS 8 OHMIOS CON CANAL PRIORITARIO MA 705</t>
  </si>
  <si>
    <t>GAFA PROTECCION CON CARETA</t>
  </si>
  <si>
    <t>GAFA PROTECTORA</t>
  </si>
  <si>
    <t>DENTOPLAXIL FRASCO DE 3 CENTIMETROS CUBICOS</t>
  </si>
  <si>
    <t>DENTOPRAXIL FRASCO DE 5 CENTIMETROS CUBICOS</t>
  </si>
  <si>
    <t>DENTOPRAXIL FRASCO DE 15 CENTIMETROS CUBICOS</t>
  </si>
  <si>
    <t>DENTOPRAXIL FRASCO DE 60 CENTIMETROS CUBICOS</t>
  </si>
  <si>
    <t>DESMANCHADOR GARRAFA DE 3000 CENTIMETROS CUBICOS</t>
  </si>
  <si>
    <t>DESPROTEINIZANTE FRASCO DE 500 CENTIMETROS CUBICOS</t>
  </si>
  <si>
    <t>DETARTRAG FRASCO DE 60 CENTIMETROS CUBICOS</t>
  </si>
  <si>
    <t>COLECTOR URINARIO UNIDAD DE 28 CENTIMETROS CUBICOS</t>
  </si>
  <si>
    <t>COLECTOR URINARIO UNIDAD DE 31 CENTIMETROS CUBICOS</t>
  </si>
  <si>
    <t>SENSIDISCO DE NETILMICINA FRASCO CON 50 UNIDADES</t>
  </si>
  <si>
    <t>SENSIDISCO DE NITROFURANTOINA FRASCO CON 50 UNIDADES</t>
  </si>
  <si>
    <t>SENSIDISCO DE NORFLOXACINA FRASCO CON 50 UNIDADES</t>
  </si>
  <si>
    <t>SENSIDISCO DE NOVOBIOCINA FRASCO CON 50 UNIDADES</t>
  </si>
  <si>
    <t>SENSIDISCO DE OXACILINA FRASCO CON 50 UNIDADES</t>
  </si>
  <si>
    <t>SENSIDISCO DE PENICILINA FRASCO CON 50 UNIDADES</t>
  </si>
  <si>
    <t>SENSIDISCO DE PIPERACILINA TAZOBACTAM FRASCO CON 50 UNIDADES</t>
  </si>
  <si>
    <t>SENSIDISCO DE RIFAMPICINA FRASCO CON 50 UNIDADES</t>
  </si>
  <si>
    <t>SENSIDISCO DE TETRACICLINA FRASCO CON 50 UNIDADES</t>
  </si>
  <si>
    <t>SENSIDISCO DE TRIMETOPRIN FRASCO CON 50 UNIDADES</t>
  </si>
  <si>
    <t>SENSIDISCO DE VANCOMICINA FRASCO CON 50 UNIDADES</t>
  </si>
  <si>
    <t>SINPLASTIN EXEL FRASCO DE 6 CENTIMETROS CUBICOS</t>
  </si>
  <si>
    <t>COMPRA DE EQUIPO</t>
  </si>
  <si>
    <t>Equipo de musica y accesorios</t>
  </si>
  <si>
    <t>Equipo de Recreación y Deportes</t>
  </si>
  <si>
    <t>Herramientas</t>
  </si>
  <si>
    <t>Audiovisuales y Accesorios</t>
  </si>
  <si>
    <t>9</t>
  </si>
  <si>
    <t>Equipo de Cafeteria</t>
  </si>
  <si>
    <t>10</t>
  </si>
  <si>
    <t>Equipo de laboratorio</t>
  </si>
  <si>
    <t>11</t>
  </si>
  <si>
    <t>Equipo Medico</t>
  </si>
  <si>
    <t>Equipo Odontologico</t>
  </si>
  <si>
    <t>Maquinaria Industrial</t>
  </si>
  <si>
    <t>Vehiculos</t>
  </si>
  <si>
    <t>Compresores</t>
  </si>
  <si>
    <t>23</t>
  </si>
  <si>
    <t>Equipo de Construccion</t>
  </si>
  <si>
    <t>25</t>
  </si>
  <si>
    <t>Otras Compras de Equipos</t>
  </si>
  <si>
    <t>ENSERES Y EQUIPOS DE OFICNA</t>
  </si>
  <si>
    <t>Equipos y Maquinas Para Oficina</t>
  </si>
  <si>
    <t>Mobiliario y Enseres</t>
  </si>
  <si>
    <t>Combustibles y Lubricantes</t>
  </si>
  <si>
    <t>Dotacion</t>
  </si>
  <si>
    <t>Elementos o Protesis para Rehabilitacion o Tratamiento</t>
  </si>
  <si>
    <t>Llantas y Accesorios</t>
  </si>
  <si>
    <t>Material Quirurgico</t>
  </si>
  <si>
    <t>Materiales de Construccion</t>
  </si>
  <si>
    <t>Materiales de Rayos X</t>
  </si>
  <si>
    <t>Materiales Odontologicos</t>
  </si>
  <si>
    <t xml:space="preserve">Materiales Reactivos de laboratorio y Quimicos </t>
  </si>
  <si>
    <t>Medicamentos y Productos Farmaceuticos</t>
  </si>
  <si>
    <t>CREMA PREPARATORIA CONDUCTO RADICULAR JERINGA PRELLENADA DE 10 CENTIMETROS CUBICOS</t>
  </si>
  <si>
    <t>FORMOCRESOL FRASCO DE 5 CENTIMETROS CUBICOS</t>
  </si>
  <si>
    <t>FORMOCRESOL FRASCO DE 15 CENTIMETROS CUBICOS</t>
  </si>
  <si>
    <t>FRESA DE DIAMANTE ACANALADA</t>
  </si>
  <si>
    <t>FRESA DE DIAMANTE MULTICAPA DORADA PUNTA PLANA CORTA</t>
  </si>
  <si>
    <t>FRESA DE DIAMANTE MULTICAPA DORADA PUNTA REDONDA</t>
  </si>
  <si>
    <t>FRESA DE DIAMANTE MULTICAPAS CONICA</t>
  </si>
  <si>
    <t>FRESA DE DIAMANTE MULTICAPAS CUADRADA</t>
  </si>
  <si>
    <t>FRESA DE DIAMANTE MULTICAPAS NO 835 R / 012 X 55 UM</t>
  </si>
  <si>
    <t>FRESA DE DIAMANTE MULTICAPAS No 881/016 X 55 UM</t>
  </si>
  <si>
    <t>FRESA DE DIAMANTE MULTICAPAS OVALADA</t>
  </si>
  <si>
    <t>FRESA DE DIAMANTE REDONDA GRANDE BOLSA CON 5 UNIDADES</t>
  </si>
  <si>
    <t>FRESA DE DIAMANTE REDONDA MEDIANA</t>
  </si>
  <si>
    <t>FRESA DE PERA DE DIAMANTE</t>
  </si>
  <si>
    <t>FRESA DE PERA DE DIAMANTE BOLSA CON 5 UNIDADES</t>
  </si>
  <si>
    <t>FRESA DE PULIR AMALGAMA</t>
  </si>
  <si>
    <t>FRESA DE PULIR RESINA CAJA CON 6 UNIDADES</t>
  </si>
  <si>
    <t>FRESA DE PULIR RESINA DORADA</t>
  </si>
  <si>
    <t>FRESA ENDO-Z</t>
  </si>
  <si>
    <t>FRESA GATES LIDEN No 1 CAJA CON 6 UNIDADES</t>
  </si>
  <si>
    <t>FRESA PIMPOLLO</t>
  </si>
  <si>
    <t>FRESA PISSO No 0 CAJA CON 6 UNIDADES</t>
  </si>
  <si>
    <t>FRESA QUIRURGICA No 701 BLISTER CON 10 UNIDADES</t>
  </si>
  <si>
    <t>REACTIVO PARA EQUIPO HEMATOLOGIA ADVIA 60 KIT CON 4 CAJAS DE 420 CENTIMETROS CUBICOS PARA 20000 PRUEBAS</t>
  </si>
  <si>
    <t>REACTIVO PARA DETERMINACION DE TDA KIT CON 6 FRASCOS DE 2,5 CENTIMETROS CUBICOS</t>
  </si>
  <si>
    <t>REACTIVO PARA DETERMINACION DE TIFICO H FRASCO DE 5 CENTIMETROS CUBICOS</t>
  </si>
  <si>
    <t>CUCHILLA PARA BISTURI PAQUETE CON 12 UNIDADES</t>
  </si>
  <si>
    <t>TUBOS DE REACCION PARA IMMULITE 2000 REF 10X50 BOLSA CON 1000 UNIDADES DE 2,5 CENTIMETROS CUBICOS</t>
  </si>
  <si>
    <t>UREA CAJA CON 5 FRASCOS DE 125 CENTIMETROS CUBICOS</t>
  </si>
  <si>
    <t>UREA AL 15 % TUBO X 60 GRAMOS</t>
  </si>
  <si>
    <t>UROTUBO CAJA CON 10 UNDADES</t>
  </si>
  <si>
    <t>VERDE DE MALAQUITA FRASCO DE 250 CENTIMETROS CUBICOS</t>
  </si>
  <si>
    <t>VERIFY CONTROL COAGULACION FRASCO DE 10 CENTIMETROS CUBICOS</t>
  </si>
  <si>
    <t>VIOLETA DE GENCIANA FRASCO DE 30 CENTIMETROS CUBICOS</t>
  </si>
  <si>
    <t>WRIGTH COLORANTE FRASCO DE 100 CENTIMETROS CUBICOS</t>
  </si>
  <si>
    <t>WRIGTH COLORANTE MANUAL FRASCO DE 500 CENTIMETROS CUBICOS</t>
  </si>
  <si>
    <t>XILOL FRASCO DE 100 CENTIMETROS CUBICOS</t>
  </si>
  <si>
    <t>XILOL FRASCO DE 5 CENTIMETROS CUBICOS</t>
  </si>
  <si>
    <t>XILOL FRASCO DE 20 CENTIMETROS CUBICOS</t>
  </si>
  <si>
    <t>XILOL CANECA DE 18750 CENTIMETROS CUBICOS</t>
  </si>
  <si>
    <t xml:space="preserve">LLAVE ESTRELLA 1/4 /1 PULG.7 PIEZAS </t>
  </si>
  <si>
    <t xml:space="preserve">MACETA </t>
  </si>
  <si>
    <t xml:space="preserve">SERRUCHO </t>
  </si>
  <si>
    <t xml:space="preserve">TALADRO </t>
  </si>
  <si>
    <t>COMPRESOR PARA PINTAR</t>
  </si>
  <si>
    <t>V.H.S</t>
  </si>
  <si>
    <t>VIDEO GRABADORA</t>
  </si>
  <si>
    <t>DVD ROM</t>
  </si>
  <si>
    <t>MONITORES</t>
  </si>
  <si>
    <t>MOUSE GENERICO</t>
  </si>
  <si>
    <t>QUEMADOR DE CD</t>
  </si>
  <si>
    <t>TECLADO</t>
  </si>
  <si>
    <t>BANDEJA DE ALUMINIO</t>
  </si>
  <si>
    <t>CAFETERA</t>
  </si>
  <si>
    <t>DISPENSADOR DE AGUA</t>
  </si>
  <si>
    <t>ESTUFA  A GAS</t>
  </si>
  <si>
    <t>ESTUFA ELECTRICA</t>
  </si>
  <si>
    <t>FILTRO DE AGUA</t>
  </si>
  <si>
    <t>GRECA</t>
  </si>
  <si>
    <t>HORNO MICROONDAS</t>
  </si>
  <si>
    <t>JARRA</t>
  </si>
  <si>
    <t>LICUADORA</t>
  </si>
  <si>
    <t>PLANCHA ASADORA</t>
  </si>
  <si>
    <t>PLATO TINTERO</t>
  </si>
  <si>
    <t>POCILLO TINTERO</t>
  </si>
  <si>
    <t>SACACORCHOS</t>
  </si>
  <si>
    <t>SANDUCHERA</t>
  </si>
  <si>
    <t>SARTEN</t>
  </si>
  <si>
    <t>THERMO</t>
  </si>
  <si>
    <t>AMBULANCIA</t>
  </si>
  <si>
    <t>AUTOMOVIL</t>
  </si>
  <si>
    <t>DIOXIDO DE CARBONO SECO CILINDRO DE 13375 LITROS X MINUTO</t>
  </si>
  <si>
    <t>DREN DE PEN ROSSE LATEX CAJA CON 12 UNIDADES X 30,48 CENTIMETROS</t>
  </si>
  <si>
    <t>ELECTRODO COPA DORADA PARA ELECTROENCEFALOGRAMA REF 019-413900 BOLSA CON 12 UNIDADES DE 10 MILIMETROS + CABLE DE 1,5 METROS</t>
  </si>
  <si>
    <t>ELECTRODO PARA TENS PAQUETE CON 2 UNIDADES</t>
  </si>
  <si>
    <t>ELECTRODO PEDIATRICO BOLSA CON 50 UNIDADES</t>
  </si>
  <si>
    <t>NEUMATICO UNIDAD DE 185 / 70 R-15</t>
  </si>
  <si>
    <t>NEUMATICO UNIDAD DE 275 X 21 AB</t>
  </si>
  <si>
    <t>NEUMATICO UNIDAD DE 275 X 21</t>
  </si>
  <si>
    <t>NEUMATICO UNIDAD DE 750 X 16</t>
  </si>
  <si>
    <t>NEUMATICO UNIDAD DE 250 X 18</t>
  </si>
  <si>
    <t>NEUMATICO UNIDAD DE 410-18</t>
  </si>
  <si>
    <t>ACETABULO DE 50 - 52 MILIMETROS LINEAGE</t>
  </si>
  <si>
    <t>ADAPTADOR PARA TERAPIA INTERMITENTE</t>
  </si>
  <si>
    <t>AGUJA CARPULA CORTA</t>
  </si>
  <si>
    <t>AGUJA CARPULA LARGA</t>
  </si>
  <si>
    <t>AGUJA CHIBA TYPE NEEDLE 24</t>
  </si>
  <si>
    <t>AGUJA CHIVA No 20</t>
  </si>
  <si>
    <t>AGUJA ELECTRODO PARA APLICACION DE TOXINA BOTULINICA Y FENOL</t>
  </si>
  <si>
    <t>AGUJA LARGA</t>
  </si>
  <si>
    <t>AGUJA PARA ANESTESIA EPIDURAL No 16</t>
  </si>
  <si>
    <t>AGUJA PARA ANESTESIA EPIDURAL No 17</t>
  </si>
  <si>
    <t>AGUJA PARA ANESTESIA EPIDURAL No 18</t>
  </si>
  <si>
    <t>AGUJA PARA ANESTESIA ESPINAL No 25</t>
  </si>
  <si>
    <t>AGUJA PARA ANESTESIA RAQUIDEA No 23</t>
  </si>
  <si>
    <t>AGUJA PARA ANESTESIA RAQUIDEA No 25</t>
  </si>
  <si>
    <t>AGUJA PARA ANESTESIA RAQUIDEA No 26</t>
  </si>
  <si>
    <t>AGUJA PARA ANESTESIA RAQUIDEA No 27</t>
  </si>
  <si>
    <r>
      <t xml:space="preserve">Servicios Medicos Y Hospitarios </t>
    </r>
    <r>
      <rPr>
        <b/>
        <sz val="10"/>
        <rFont val="Arial"/>
        <family val="2"/>
      </rPr>
      <t>(TABLA DE HONORARIOS)</t>
    </r>
  </si>
  <si>
    <t>GRAPA BLOUNT LISA Y DENTADA</t>
  </si>
  <si>
    <t>GRAPA COVENTRY</t>
  </si>
  <si>
    <t>GRAPA DE ALUMINIO</t>
  </si>
  <si>
    <t>GRAPA EPIFISIARIA</t>
  </si>
  <si>
    <t>GRAPADORA DE PIEL</t>
  </si>
  <si>
    <t>GUIA HIDROFILICA</t>
  </si>
  <si>
    <t>GUIA METALICA PARA URETEROSCOPIA</t>
  </si>
  <si>
    <t>GUIA PARA INTUBACION PEDIATRICA</t>
  </si>
  <si>
    <t>HEMOVAC 1/4</t>
  </si>
  <si>
    <t>HEMOVAC 3/8</t>
  </si>
  <si>
    <t>HOJA CUCHILLA PARA DERMATOMO</t>
  </si>
  <si>
    <t>IMPLANTE DE VALVULA PARA GLAUCOMA</t>
  </si>
  <si>
    <t>IMPLANTE PROTESICO ESFERICO DE OJO</t>
  </si>
  <si>
    <t>INCENTIVO RESPIRATORIO</t>
  </si>
  <si>
    <t>INFUSOR QUIMIOTRAMIA PARA 24 HORAS</t>
  </si>
  <si>
    <t>INFUSOR QUIMIOTRAMIA PARA 48 HORAS</t>
  </si>
  <si>
    <t>INHALOCAMARA ADULTO</t>
  </si>
  <si>
    <t>INHALOCAMARA PEDIATRICO</t>
  </si>
  <si>
    <t>INYECTOR DESECHABLE PARA COLONOSCOPIA</t>
  </si>
  <si>
    <t>JERINGA CON AGUJA TRUCUT</t>
  </si>
  <si>
    <t>JERINGA DE VIDRIO DE 10 CENTIMETROS CUBICOS</t>
  </si>
  <si>
    <t>JERINGA DE VIDRIO DE 20 CENTIMETROS CUBICOS</t>
  </si>
  <si>
    <t>KIT DE FACOEMULSIFICACION</t>
  </si>
  <si>
    <t>KIT DE GASTROSTOMIA</t>
  </si>
  <si>
    <t>TORNILLO CORTICAL 3,5 MILIMETROS DE 20 A 40 MILIMETROS</t>
  </si>
  <si>
    <t>TORNILLO CORTICAL 3,5 X 14 MILIMETROS ROSCA FINA</t>
  </si>
  <si>
    <t>TORNILLO CORTICAL 3,5 X 16 MILIMETROS ROSCA FINA</t>
  </si>
  <si>
    <t>TORNILLO CORTICAL 3,5 X 18 MILIMETROS ROSCA FINA</t>
  </si>
  <si>
    <t>TORNILLO CORTICAL 3,5 X 20 MILIMETROS</t>
  </si>
  <si>
    <t>TORNILLO CORTICAL 3,5 X 22 MILIMETROS</t>
  </si>
  <si>
    <t>TORNILLO CORTICAL 3,5 X 24 MILIMETROS ROSCA FINA</t>
  </si>
  <si>
    <t>TORNILLO CORTICAL 3,5 X 26 MILIMETROS ROSCA FINA</t>
  </si>
  <si>
    <t>TORNILLO CORTICAL 3,5 X 28 MILIMETROS</t>
  </si>
  <si>
    <t>TORNILLO CORTICAL 4,5 DE 26 A 70 MILIMETROS</t>
  </si>
  <si>
    <t>ACUAPLAST 24" X 18" DE 1/8 CAJA CON 2 UNIDADES</t>
  </si>
  <si>
    <t>AGAR AZIDA BASE FRASCO X 500 GRAMOS</t>
  </si>
  <si>
    <t>AGAR CHOCOLATE FRASCO X 500 GRAMOS</t>
  </si>
  <si>
    <t>AGAR CHOCOLATE</t>
  </si>
  <si>
    <t>AGAR COLUMBIA + 5 % DE SANGRE</t>
  </si>
  <si>
    <t>AGAR COLUMBIA AL 5 % FRASCO X 500 GRAMOS</t>
  </si>
  <si>
    <t>AGAR EMB FRASCO X 500 GRAMOS</t>
  </si>
  <si>
    <t>AGAR EMB CAJA CON 10 UNIDADES</t>
  </si>
  <si>
    <t>AGAR ENTEROCOCEL FRASCO X 500 GRAMOS</t>
  </si>
  <si>
    <t>AGAR HEKTOENT FRASCO X 500 GRAMOS</t>
  </si>
  <si>
    <t>AGAR MCKONKEY FRASCO X 500 GRAMOS</t>
  </si>
  <si>
    <t>AGAR MCKONKEY CON CRISTAL VIOLETA</t>
  </si>
  <si>
    <t>PAPEL MASTER STENCIL PARA DUPLICADORA RISSOGRAPH GR-3710 CAJA CON 2 UNIDADES</t>
  </si>
  <si>
    <t>PAPEL MULTIUSO COLOR RESMA CON 320 HOJAS</t>
  </si>
  <si>
    <t>PAPEL PARA FAX ROLLO DE 210 X 3000 CENTIMETROS</t>
  </si>
  <si>
    <t>PAPEL PARA FAX ROLLO DE 216 X 3000 CENTIMETROS</t>
  </si>
  <si>
    <t>PAPEL PARA FAX ROLLO DE 218 X 3000 CENTIMETROS</t>
  </si>
  <si>
    <t>FILTRO HIDROFOBICO ASPIRADOR</t>
  </si>
  <si>
    <t>FILTRO INDUSTRIAL AP 300</t>
  </si>
  <si>
    <t>FILTRO LAMPARA UNIDAD ODONTOLOGICA</t>
  </si>
  <si>
    <t>FILTRO NEBULIZADOR</t>
  </si>
  <si>
    <t>FILTRO PARA AUTOCLAVE</t>
  </si>
  <si>
    <t>FILTRO PARA INCUBADORA C-100</t>
  </si>
  <si>
    <t>FILTRO PARA INCUBADORA C450 QT</t>
  </si>
  <si>
    <t>FILTRO POLVO MONITOR</t>
  </si>
  <si>
    <t>FRENO PARA CAMILLA</t>
  </si>
  <si>
    <t>GUAYA PARA MOTO DT 125</t>
  </si>
  <si>
    <t>GUIA CADENA CURVA</t>
  </si>
  <si>
    <t>GUIA CADENA RECTA</t>
  </si>
  <si>
    <t>GUIA CLASIFICADORA</t>
  </si>
  <si>
    <t>GUIA CURVA TSF- 35 -2</t>
  </si>
  <si>
    <t>GUIA VALVULA DE ADMISION</t>
  </si>
  <si>
    <t>GUIA VALVULA DE ESCAPE</t>
  </si>
  <si>
    <t>HILO DE DESPEGUE FOTOCOPIADORA MINOLTA 1052</t>
  </si>
  <si>
    <t>HOJA PARA SIERRA</t>
  </si>
  <si>
    <t>LAMPARA CIRCULAR FLUORESCENTE DE 32 W</t>
  </si>
  <si>
    <t>LAMPARA FLUORESCENTE 1 X 20</t>
  </si>
  <si>
    <t>AZUCAR DIETETICA CAJA CON 50 UNIDADES</t>
  </si>
  <si>
    <t>CAFE PAQUETE X 25 GRAMOS</t>
  </si>
  <si>
    <t>CAFE PAQUETE X 2500 GRAMOS</t>
  </si>
  <si>
    <t>CAFE UNIDAD X 500 GRAMOS</t>
  </si>
  <si>
    <t>CAFE INSTANTANEO FRASCO X 1000 GRAMOS</t>
  </si>
  <si>
    <t>CAFE INSTANTANEO FRASCO X 170 GRAMOS</t>
  </si>
  <si>
    <t>CINTA PARA ENMASCARAR ROLLO DE 15 MILIMETROS X 2500 CENTIMETROS</t>
  </si>
  <si>
    <t>CINTA PARA ENMASCARAR ROLLO DE 18 MILIMETROS X 2500 CENTIMETROS</t>
  </si>
  <si>
    <t>CINTA PARA ENMASCARAR ROLLO DE 18 MILIMETROS X 4000 CENTIMETROS</t>
  </si>
  <si>
    <t>CINTA PARA IMPRESORA EPSON 7753</t>
  </si>
  <si>
    <t>CINTA PARA IMPRESORA EPSON 8000</t>
  </si>
  <si>
    <t>CINTA PARA IMPRESORA EPSON 8750</t>
  </si>
  <si>
    <t>CINTA PARA IMPRESORA EPSON DFX 5000 / 8000</t>
  </si>
  <si>
    <t>CINTA PARA IMPRESORA EPSON FX-1050</t>
  </si>
  <si>
    <t>CINTA PARA IMPRESORA EPSON FX-1170</t>
  </si>
  <si>
    <t>CINTA PARA IMPRESORA EPSON FX-1180</t>
  </si>
  <si>
    <t>CINTA PARA IMPRESORA EPSON LQ 2170</t>
  </si>
  <si>
    <t>ALCOHOL POLIVINILICO AL 70 % FRASCO DE 700 CENTIMETROS CUBICOS</t>
  </si>
  <si>
    <t>AMARILLO DE METILO POLVO FRASCO X 25 GRAMOS</t>
  </si>
  <si>
    <t>AMILASA FRASCO DE 50 CENTIMETROS CUBICOS</t>
  </si>
  <si>
    <t>AMILASA ESTUCHE CON 16 FRASCOS DE 5 CENTIMETROS CUBICOS</t>
  </si>
  <si>
    <t>AMILASA FRASCO DE 2,5 CENTIMETROS CUBICOS</t>
  </si>
  <si>
    <t>AMILASA FRASCO DE 5 CENTIMETROS CUBICOS</t>
  </si>
  <si>
    <t>AMINOPLASMAL AL 10 % FRASCO DE 500 CENTIMETROS CUBICOS</t>
  </si>
  <si>
    <t>ANILINA AZUL REF 2415996 FRASCO X 25 GRAMOS</t>
  </si>
  <si>
    <t>ANTICOAGULANTE EDTA FRASCO DE 1000 CENTIMETROS CUBICOS</t>
  </si>
  <si>
    <t>ANTICOAGULANTE EDTA FRASCO DE 500 CENTIMETROS CUBICOS</t>
  </si>
  <si>
    <t>AZUL DE METILENO PARA EOSINOFILOS FRASCO DE 250 CENTIMETROS CUBICOS</t>
  </si>
  <si>
    <t>AZUL DE METILENO PARA EOSINOFILOS AMPOLLA DE 1 CENTIMETRO CUBICO</t>
  </si>
  <si>
    <t>BACITRACINA TAXO A FRASCO CON 50 DISCOS X 0,04 UNIDADES INTERNACIONALES</t>
  </si>
  <si>
    <t xml:space="preserve">PLANTILLA TALONERA TULIS ALTO IMPACTO                                 </t>
  </si>
  <si>
    <t xml:space="preserve">PLANTILLA TALONERA UCBL                                               </t>
  </si>
  <si>
    <t xml:space="preserve">PLASTILINA DE MOLDAJE                                                 </t>
  </si>
  <si>
    <t>PLASTILINA TERAPEUTICA</t>
  </si>
  <si>
    <t xml:space="preserve">PROTECTOR DE JUANETE                                                  </t>
  </si>
  <si>
    <t>ASA CALIBRADORA PAQUETE CON 20 UNIDADES</t>
  </si>
  <si>
    <t>ASA ESTERIL DESECHABLE REF 302752 PAQUETE CON 10 UNIDADES</t>
  </si>
  <si>
    <t>AZUL DE CRESIL BRILLANTE FRASCO DE 100 CENTIMETROS CUBICOS</t>
  </si>
  <si>
    <t>AZUL DE CRESIL BRILLANTE FRASCO DE 1000 CENTIMETROS CUBICOS</t>
  </si>
  <si>
    <t>AZUL DE CRESIL BRILLANTE FRASCO DE 500 CENTIMETROS CUBICOS</t>
  </si>
  <si>
    <t>PIN STEINMANN 3,00 / 3,20 X 300</t>
  </si>
  <si>
    <t>PIN STEINMANN 4,00 X 230</t>
  </si>
  <si>
    <t>PIN STEINMANN 4,50 X 230</t>
  </si>
  <si>
    <t>PIN STEINMANN 5,00 X 230</t>
  </si>
  <si>
    <t>PIN TITANIO FLEXIBLE DE FEMUR PEDIATRICO</t>
  </si>
  <si>
    <t>PINZA KERRINSON 18 CENTIMETROS 90 GRADOS ABAJO</t>
  </si>
  <si>
    <t>PINZA KERRINSON DE 18 CENTIMETROS 90 GRADOS ARRIBA</t>
  </si>
  <si>
    <t>PINZA PARA COLOSTOMIA</t>
  </si>
  <si>
    <t>CONTROL CALIDAD EXTERNO AREA DE HEMATOLOGIA MORFOLOGIA KIT CON 5 UNIDADES PARA UN PERIODO DE 10 MESES</t>
  </si>
  <si>
    <t>CONTROL CALIDAD EXTERNO AREA HORMONAS KIT CON 3 UNIDADES PARA UN PERIODO DE 10 MESES</t>
  </si>
  <si>
    <t>CONTROL CELLDYN ALTO FRASCO DE 2,5 CENTIMETROS CUBICOS</t>
  </si>
  <si>
    <t>CONTROL CELLDYN BAJO FRASCO DE 2,5 CENTIMETROS CUBICOS</t>
  </si>
  <si>
    <t>CONTROL CELLDYN NORMAL FRASCO DE 2,5 CENTIMETROS CUBICOS</t>
  </si>
  <si>
    <t>CONTROL CON IMMULITE CAJA DE 36 CENTIMETROS CUBICOS</t>
  </si>
  <si>
    <t>CONTROL DE CALIDAD EXTERNO AREA COAGULACION KIT CON PLASMA LIOFILIZADO PARA CONTROL DE CALIDAD PARA UN PERIODO DE 10 MESES</t>
  </si>
  <si>
    <t>CONTROL DE CALIDAD EXTERNO AREA DE QUIMICA KIT CON SUERO HUMANO LIOFILIZADO PARA CONTROL DE CALIDAD PARA UN PERIODO DE 10 MESES</t>
  </si>
  <si>
    <t>MASCARILLA BARRIER CAJA CON 25 UNIDADES</t>
  </si>
  <si>
    <t>MASCARILLA DESECHABLE BOLSA CON 12 UNIDADES</t>
  </si>
  <si>
    <t>MASCARILLA QUIRURGICA DESCARTABLE CAJA CON 50 UNIDADES</t>
  </si>
  <si>
    <t>MEROCEL UNIDAD X 4 CENTIMETROS</t>
  </si>
  <si>
    <t>OXIDO NITROSO AL 99 % CILINDRO DE 27100 LITROS X MINUTO</t>
  </si>
  <si>
    <t>PAPEL KRAFF ROLLO X 5000 CENTIMETROS</t>
  </si>
  <si>
    <t>PAPEL KRAFF ROLLO X 6000 CENTIMETROS</t>
  </si>
  <si>
    <t>PAPEL KRAFF ROLLO X 21500 CENTIMETROS</t>
  </si>
  <si>
    <t>PAPEL KRAFF DE 60 GRAMOS ROLLO X 10000 CENTIMETROS</t>
  </si>
  <si>
    <t>PAPEL PARA ECOGRAFO ROLLO X 2000 CENTIMETROS</t>
  </si>
  <si>
    <t>PAPEL PARA ECOGRAFO CAJA CON 6 ROLLOS X 10000 CENTIMETROS</t>
  </si>
  <si>
    <t>PAPEL PARA ECOGRAFO ROLLO DE 110 MILIMETROS X 2000 CENTIMETROS</t>
  </si>
  <si>
    <t>PAPEL PARA ELECTROCARDIOGRAFO ROLLO X 3000 CENTIMETROS</t>
  </si>
  <si>
    <t>PAPEL PARA ELECTROCARDIOGRAFO PAQUETE CON 100 HOJAS</t>
  </si>
  <si>
    <t>CONTROL NIVEL I KIT CON 5 FRASCOS DE 5 CENTIMETROS CUBICOS</t>
  </si>
  <si>
    <t>CONTROL NORMAL ANORMAL HEMOGLOBINA A1C KIT CON 5 FRASCOS DE 3,6 CENTIMETROS CUBICOS</t>
  </si>
  <si>
    <t>CONTROL NORMAL EN PRUEBAS DE LABORATORIO CAJA CON 10 FRASCOS DE 1 CENTIMETRO CUBICO</t>
  </si>
  <si>
    <t>CONTROL NORMAL TIRA ORINA CAJA CON 50 UNIDADES</t>
  </si>
  <si>
    <t>CONTROL NORMAL Y ANORMAL PARA TIRA DE ORINA KIT CON 25 TIRAS CONTROL NEGATIVO + 25 TIRAS CONTROL POSITIVO</t>
  </si>
  <si>
    <t>HEMOSTATICO ABSORBIBLE (CELULOSA REGENERADA OXIDADA) UNIDAD DE 10,2 X 20,3 CENTIMETROS</t>
  </si>
  <si>
    <t>HEMOSTATICO DE COLAGENO</t>
  </si>
  <si>
    <t>HIDROXIDO DE SODIO FRASCO X 100 GRAMOS</t>
  </si>
  <si>
    <t>HIPOCLORITO DE SODIO AL 3,5 % GARRAFA DE 1800 CENTIMETROS CUBICOS</t>
  </si>
  <si>
    <t>HUMATROL NORMAL KIT CON 6 FRASCOS DE 5 CENTIMETROS CUBICOS</t>
  </si>
  <si>
    <t>ID-TUBES PAQUETE CON 1000 UNIDADES</t>
  </si>
  <si>
    <t>ROTULA UNIVERSAL DOS PIN</t>
  </si>
  <si>
    <t>ROTULA UNIVERSAL UN PIN</t>
  </si>
  <si>
    <t>SENSOR AIRE TRANSDUCTOR DE PRESION</t>
  </si>
  <si>
    <t>SENSOR CO - SET</t>
  </si>
  <si>
    <t>SENSOR DE DEDO OHMEDA</t>
  </si>
  <si>
    <t>SENSOR DE OXIGENO MAQUINA ADS III</t>
  </si>
  <si>
    <t>SENSOR DE OXIGENO MAQUINA NARKOMED</t>
  </si>
  <si>
    <t>SENSOR DE PULSOXIMETRIA ADULTO</t>
  </si>
  <si>
    <t>SENSOR DE PULSOXIMETRIA PEDIATRICO</t>
  </si>
  <si>
    <t>SENSOR ESFUERZO RESPIRATORIO ADULTO</t>
  </si>
  <si>
    <t>SENSOR FLUJO DE AIRE RESPIRATORIO ADULTO</t>
  </si>
  <si>
    <t>SENSOR OXIGENO PEDIATRICO</t>
  </si>
  <si>
    <t>SENSOR PEDIATRICO NELLCOTOR</t>
  </si>
  <si>
    <t>BARRA FLEXIBLE EXAGONO DE 51 CENTIMETROS</t>
  </si>
  <si>
    <t>BARRA LONGITUDINAL GC DE 40 - 150</t>
  </si>
  <si>
    <t>BARRA PEDIATRICA</t>
  </si>
  <si>
    <t>BARRA Y GANCHO TRANSVERSO GC DE 50 - 60 - 70 - 80</t>
  </si>
  <si>
    <t>BARRERA PROTECTORA COLOSTOMIA</t>
  </si>
  <si>
    <t>BOLSA COLECTORA DE ORINA ADULTO Y PEDIATRICA</t>
  </si>
  <si>
    <t>BOLSA DRENABLE PARA COLOSTOMIA ADULTO</t>
  </si>
  <si>
    <t>BOLSA PARA CITOQUIMICO PEDIATRICA</t>
  </si>
  <si>
    <t>BOLSA PARA COLOSTOMIA CON CLIP INCLUIDO</t>
  </si>
  <si>
    <t>BOLSA PARA COLOSTOMIA PEDIATRICA</t>
  </si>
  <si>
    <t>SONDA VESICAL FOLEY 3 VIAS No 24</t>
  </si>
  <si>
    <t>SONDA VESICAL FOLEY 3 VIAS No 6</t>
  </si>
  <si>
    <t>SONDA VESICAL FOLEY 3 VIAS No 8</t>
  </si>
  <si>
    <t>STENT BILIAR</t>
  </si>
  <si>
    <t>SURGICELL</t>
  </si>
  <si>
    <t>SUTURA ACIDO POLIGLICOLICO TRENZADO 0 CT-I</t>
  </si>
  <si>
    <t>CINTA PARA ESTERILIZAR ROLLO X 500 CENTIMETROS</t>
  </si>
  <si>
    <t>CLAMP UMBILICAL CAJA CON 100 UNIDADES</t>
  </si>
  <si>
    <t>BIBLIOTECA</t>
  </si>
  <si>
    <t>CANDADO</t>
  </si>
  <si>
    <t>BOLSA PARA FLEBOTOMIA</t>
  </si>
  <si>
    <t>BOLSA PARA RECOLECCION DE PLAQUETAS TRIPLE</t>
  </si>
  <si>
    <t>BOLSA PARA RECOLECCION DE SANGRE CUADRUPLE</t>
  </si>
  <si>
    <t>BOLSA PARA RECOLECCION DE SANGRE DOBLE</t>
  </si>
  <si>
    <t>BOLSA PARA RECOLECCION DE SANGRE SENCILLA</t>
  </si>
  <si>
    <t>BOLSA PARA RECOLECCION DE SANGRE TRIPLE</t>
  </si>
  <si>
    <t>BOLSA PURPURA PARA DESECHOS RADIOACTIVOS 55 CENTIMETROS X 90 CENTIMETROS CALIBRE 3</t>
  </si>
  <si>
    <t>BOLSA ROJA PARA DESECHOS TOXICOS 110 CENTIMETROS X 95 CENTIMETROS CALIBRE 2</t>
  </si>
  <si>
    <t>BOLSA VERDE PARA DESECHOS BIODEGRADABLES 55 CENTIMETROS X 90 CENTIMETROS CALIBRE 2</t>
  </si>
  <si>
    <t>BRANULA No 16</t>
  </si>
  <si>
    <t>BRANULA No 18</t>
  </si>
  <si>
    <t>BRANULA No 20</t>
  </si>
  <si>
    <t>BRANULA No 22</t>
  </si>
  <si>
    <t>BRANULA No 24</t>
  </si>
  <si>
    <t>BRAZALETE PARA TENSIOMETRO ADULTO</t>
  </si>
  <si>
    <t>BRAZALETE PARA TENSIOMETRO PEDIATRICO</t>
  </si>
  <si>
    <t>BRIDA RECTANGULAR OLIVA</t>
  </si>
  <si>
    <t>BROCA CON TOPE 5 MILIMETROS DIAMETRO 1,5 X 50 MILIMETROS VASTAGO STRYKER</t>
  </si>
  <si>
    <t>BROCA CON TOPE 9 MILIMETROS DIAMETRO 1,1 MILIMETROS LONGITUD, 50MILIMETROS VASTAGO CILINDRICO</t>
  </si>
  <si>
    <t>EMULSION DE REFERENCIA FRASCO DE 500 CENTIMETROS CUBICOS</t>
  </si>
  <si>
    <t>ENFLURANO FRASCO DE 250 CENTIMETRO CUBICO</t>
  </si>
  <si>
    <t>EOSINA AMARILLENTA FRASCO DE 250 CENTIMETRO CUBICO</t>
  </si>
  <si>
    <t>PRUEBA DE COLESTEROL DE ALTA DENSIDAD HDL PRUEBA</t>
  </si>
  <si>
    <t>PRUEBA DE COLESTEROL DE ALTA DENSIDAD HDL KIT CON 2000 PRUEBAS</t>
  </si>
  <si>
    <t>PRUEBA DE COLESTEROL HUMAN KIT PRUEBA</t>
  </si>
  <si>
    <t>PRUEBA DE COLESTEROL TOTAL KIT CON 2000 PRUEBAS</t>
  </si>
  <si>
    <t>PRUEBA DE DENGUE IgG ESTUCHE CON 25 UNIDADES</t>
  </si>
  <si>
    <t>PRUEBA DE DENGUE IgM ESTUCHE CON 25 UNIDADES</t>
  </si>
  <si>
    <t>PRUEBA DE ESTRADIOL KIT CON 200 PRUEBAS</t>
  </si>
  <si>
    <t>PRUEBA DE ESTREPTOCOCO GRUPO A CAJA CON 500 PRUEBAS</t>
  </si>
  <si>
    <t>PRUEBA DE FACTOR REUMATOIDEO RA TEST CAJA CON 50 PRUEBAS</t>
  </si>
  <si>
    <t>PRUEBA DE FENITOINA PRUEBA</t>
  </si>
  <si>
    <t>PRUEBA DE FENOBARBITAL PRUEBA</t>
  </si>
  <si>
    <t>PRUEBA DE FOSFATASA ALCALINA KIT CON 2000 PRUEBAS</t>
  </si>
  <si>
    <t>PRUEBA DE HB sAg ELISA ESTUCHE CON 576 PRUEBAS</t>
  </si>
  <si>
    <t>PRUEBA DE HBSAC PRUEBA</t>
  </si>
  <si>
    <t>PRUEBA DE PROTEINAS TOTALES KIT CON 2000 PRUEBAS</t>
  </si>
  <si>
    <t>PRUEBA DE RPR PRUEBA</t>
  </si>
  <si>
    <t>PRUEBA DE RUBEOLA IgG KIT CON 100 DETERMINACIONES</t>
  </si>
  <si>
    <t>PRUEBA DE SANGRE OCULTA INMUNOCROMATOGRAFIA I CAJA CON 24 DETERMINACIONES</t>
  </si>
  <si>
    <t>PRUEBA DE SEROLOGIA PRP PRUEBA</t>
  </si>
  <si>
    <t>PRUEBA DE SODIO NA CAJA CON 20 UNIDADES</t>
  </si>
  <si>
    <t>PRUEBA DE STREPTOCARD CAJA CON 50 PRUEBAS</t>
  </si>
  <si>
    <t>PRUEBA DE T3 KIT CON 200 PRUEBAS</t>
  </si>
  <si>
    <t>PRUEBA DE T3 TRAZADOR KIT CON 100 PRUEBAS</t>
  </si>
  <si>
    <t>PRUEBA DE T4 LIBRE KIT CON 200 PRUEBAS</t>
  </si>
  <si>
    <t>PRUEBA DE T4 TOTAL KIT CON 200 PRUEBAS</t>
  </si>
  <si>
    <t>PRUEBA DE T4 TRAZADOR KIT CON 100 PRUEBAS</t>
  </si>
  <si>
    <t>BOMBILLO PARA RA-50</t>
  </si>
  <si>
    <t>BOMBILLO PROYECCION 120V</t>
  </si>
  <si>
    <t>BOMBILLO PROYECCION 12V 100V</t>
  </si>
  <si>
    <t>BOMBILLO PROYECCION EFP 12V-100V</t>
  </si>
  <si>
    <t>BOMBILLO PROYECCION ESB 64250 6V-20V</t>
  </si>
  <si>
    <t>BOMBILLO PROYECCION ESB FHG 6V</t>
  </si>
  <si>
    <t>BOMBILLO PROYECCION EVB 82V</t>
  </si>
  <si>
    <t>(INCLUIR ELEMENTOS NO CORRESPONDAN A LOS CONCEPTOS ANTERIORES)</t>
  </si>
  <si>
    <t>INSTALACION Y TRASLADO DE LINEAS TELEFONICAS</t>
  </si>
  <si>
    <t>EQUIPO ODONTOLÓGICO, MEDICOS, DE LABORATORIO Y REHABILITACIÓN</t>
  </si>
  <si>
    <t>BATAS PERSONAL MEDICINA LABORAL</t>
  </si>
  <si>
    <t>EQUIPO DE REHABILITACIÓN</t>
  </si>
  <si>
    <t>BATA PARA MEDICO</t>
  </si>
  <si>
    <t>UNIFORME BACTERIOLOGA</t>
  </si>
  <si>
    <t>UNIFORME FONODIOLOGA</t>
  </si>
  <si>
    <t xml:space="preserve">    FORMATO No 1 GASTOS DE PERSONAL DE NOMINA Y CONTRATOS DE PRESTACION DE SERVICIOS</t>
  </si>
  <si>
    <t xml:space="preserve">CODERA                                                                </t>
  </si>
  <si>
    <t>COJIN  EN GEL</t>
  </si>
  <si>
    <t xml:space="preserve">COJIN ANTIESCARAS                                                     </t>
  </si>
  <si>
    <t xml:space="preserve">COJIN DE COXIS EN ESPUMA                                              </t>
  </si>
  <si>
    <t xml:space="preserve">COJIN INFLABLE CON CAMARA DE AIRE EN SILICONA                         </t>
  </si>
  <si>
    <t xml:space="preserve">COLLAR BLANDO                                                         </t>
  </si>
  <si>
    <t xml:space="preserve">COLLAR CERVICAL RIGIDO                                                </t>
  </si>
  <si>
    <t>COLLAR CUELLO OROPEDICO UNIVERSAL</t>
  </si>
  <si>
    <t xml:space="preserve">COLLAR DE PHILADELPHIA                                                </t>
  </si>
  <si>
    <t xml:space="preserve">COLLAR DE THOMAS                                                      </t>
  </si>
  <si>
    <t xml:space="preserve">CORDON NEGRO PARA PROTECTORES AUDITIVOS                               </t>
  </si>
  <si>
    <t xml:space="preserve">CORREA SILESIANA EN REATA                                             </t>
  </si>
  <si>
    <t xml:space="preserve">CORRECTOR DE JUANETE                                                  </t>
  </si>
  <si>
    <t>CORRECTOR DE POSTURA</t>
  </si>
  <si>
    <t>CORSET</t>
  </si>
  <si>
    <t xml:space="preserve">FERULA PARA TENDON FLEXOR TIPO KLEINER                                </t>
  </si>
  <si>
    <t>FERULA PIE CAIDO</t>
  </si>
  <si>
    <t>FERULA TIPO OTP</t>
  </si>
  <si>
    <t xml:space="preserve">FERULA TIPO ZIMMER                                                    </t>
  </si>
  <si>
    <t>FERULA UNIVERSAL DE PU?O</t>
  </si>
  <si>
    <t>FERULAS EXTERNAS TERMOPLASTICAS</t>
  </si>
  <si>
    <t xml:space="preserve">FERULAS PARA DEDOS DE LA MANO,                                        </t>
  </si>
  <si>
    <t>FERULAS PARA TENDINITIS</t>
  </si>
  <si>
    <t>REACTIVO PARA DETERMINACION DE RUBEOLA IgM KIT CON 2 FRASCOS DE 50 CENTIMETROS CUBICOS</t>
  </si>
  <si>
    <t>REACTIVO PARA DETERMINACION DE SANGRE OCULTA INMUNOCROMATOGRAFIA I FRASCO DE 1000 CENTIMETROS CUBICOS</t>
  </si>
  <si>
    <t>MACROMODELO</t>
  </si>
  <si>
    <t>BALA DE OXIGENO PORTATIL</t>
  </si>
  <si>
    <t xml:space="preserve">CAMINADOR ADULTO                                                      </t>
  </si>
  <si>
    <t>CAMINADOR FIJO</t>
  </si>
  <si>
    <t xml:space="preserve">CAMINADOR PEDIATRICO                                                  </t>
  </si>
  <si>
    <t xml:space="preserve">CAMINADOR PLEGABLE Y GRADUABLE                                        </t>
  </si>
  <si>
    <t>CAMISAS DE LYCRA</t>
  </si>
  <si>
    <t xml:space="preserve">ATRILES PORTA SUERO EN ACERO INOXIDABLE </t>
  </si>
  <si>
    <t>BALANCÍN</t>
  </si>
  <si>
    <t>BALÓN PARA TERAPIA</t>
  </si>
  <si>
    <t>BIOMBO</t>
  </si>
  <si>
    <t>CAJA TÉRMICA PARA VACUNACIÓN</t>
  </si>
  <si>
    <t xml:space="preserve">CAMILLA FIJA PARA EXAMEN </t>
  </si>
  <si>
    <t>CAMILLA GINECOLÓGICA CON ESTRIBO</t>
  </si>
  <si>
    <t>CAMILLA MILLER</t>
  </si>
  <si>
    <t>CAMILLA PARA AMBULANCIA</t>
  </si>
  <si>
    <t>CAMILLA RODABLE</t>
  </si>
  <si>
    <t>CAMILLA TABLA MADERA</t>
  </si>
  <si>
    <t>CANECAS DE PEDAL DIFERENTES COLORES</t>
  </si>
  <si>
    <t>CHALECO PLOMADO</t>
  </si>
  <si>
    <t>CILINDRO DE MONTESORY</t>
  </si>
  <si>
    <t>COMPRESOR ODONTOLÓGICO</t>
  </si>
  <si>
    <t>CUBO DE MONTESORY</t>
  </si>
  <si>
    <t>CUELLO PLOMADO</t>
  </si>
  <si>
    <t>DEPOSITO PARA OBJETOS CORTOPUNZANTES</t>
  </si>
  <si>
    <t>DISCO FLEXO EXTENSOR</t>
  </si>
  <si>
    <t>EQUIPO DE FRESAS PARA OTORRINO</t>
  </si>
  <si>
    <t>EQUIPO DE PEQUEÑA CIRUGÍA</t>
  </si>
  <si>
    <t>ESCALERILLA DE DEDOS</t>
  </si>
  <si>
    <t>ESCALERILLA DE DOS PASOS</t>
  </si>
  <si>
    <t>ESPÁTULA PARA CEMENTO</t>
  </si>
  <si>
    <t>EYECTOR QUIRURGICO</t>
  </si>
  <si>
    <t>MANGO PARA BISTURÍ</t>
  </si>
  <si>
    <t>MARCADOR DE PLACAS</t>
  </si>
  <si>
    <t>ESCARAPELA TRANSPARENTE CON CORDON  (porta carne)</t>
  </si>
  <si>
    <t xml:space="preserve">INMOVILIZADOR DE CLAVICULA                                            </t>
  </si>
  <si>
    <t xml:space="preserve">INMOVILIZADOR DE EXTREMIDADES                                         </t>
  </si>
  <si>
    <t xml:space="preserve">INMOVILIZADOR DE HOMBRO                                               </t>
  </si>
  <si>
    <t xml:space="preserve">INMOVILIZADOR DE HOMBRO TIPO AVION                                    </t>
  </si>
  <si>
    <t xml:space="preserve">INMOVILIZADOR DE RODILLA                                              </t>
  </si>
  <si>
    <t>INMOVILIZADOR DE TOBILLO</t>
  </si>
  <si>
    <t xml:space="preserve">INMOVILIZADR DE COSTILLAS                                             </t>
  </si>
  <si>
    <t xml:space="preserve">JAKIMA CERVICAL                                                       </t>
  </si>
  <si>
    <t xml:space="preserve">JUEGO FERULAS OTP ADULTOS                                             </t>
  </si>
  <si>
    <t xml:space="preserve">JUEGO INMOVILIZADORES PEDIATRICOS                                     </t>
  </si>
  <si>
    <t xml:space="preserve">KIT CUTANEO ADULTO                                                    </t>
  </si>
  <si>
    <t xml:space="preserve">KIT CUTANEO PEDIATRICO                                                </t>
  </si>
  <si>
    <t>LENTE DE CONTACTO TERAPEUTICO</t>
  </si>
  <si>
    <t>SENSIDISCO DE AMIKACINA FRASCO CON 50 UNIDADES</t>
  </si>
  <si>
    <t>SENSIDISCO DE AMOXICILINA FRASCO CON 50 UNIDADES</t>
  </si>
  <si>
    <t>SENSIDISCO DE AMPICILINA FRASCO CON 50 UNIDADES</t>
  </si>
  <si>
    <t>SENSIDISCO DE AMPICINA SULBACTAM FRASCO CON 50 UNIDADES</t>
  </si>
  <si>
    <t>SENSIDISCO DE AZTREONAM FRASCO CON 50 UNIDADES</t>
  </si>
  <si>
    <t>SENSIDISCO DE CEFALEXINA FRASCO CON 50 UNIDADES</t>
  </si>
  <si>
    <t>SENSIDISCO DE CEFALOTINA FRASCO CON 50 UNIDADES</t>
  </si>
  <si>
    <t>SENSIDISCO DE CEFEPIME FRASCO CON 50 UNIDADES</t>
  </si>
  <si>
    <t>SENSIDISCO DE CEFOPERAZONA FRASCO CON 50 UNIDADES</t>
  </si>
  <si>
    <t>SENSIDISCO DE CEFOTAXIME FRASCO CON 50 UNIDADES</t>
  </si>
  <si>
    <t>SENSIDISCO DE ESTREPTOMICINA FRASCO CON 50 UNIDADES</t>
  </si>
  <si>
    <t>SENSIDISCO DE GENTAMICINA FRASCO CON 50 UNIDADES</t>
  </si>
  <si>
    <t>SENSIDISCO DE IMIPINEM FRASCO CON 50 UNIDADES</t>
  </si>
  <si>
    <t>SENSIDISCO DE LEVOFLOXACINA FRASCO CON 50 UNIDADES</t>
  </si>
  <si>
    <t>SENSIDISCO DE MEROPENEM FRASCO CON 50 UNIDADES</t>
  </si>
  <si>
    <t>SUERO HEMOCLASIFICADOR ANTI D FRASCO DE 10 CENTIMETROS CUBICOS</t>
  </si>
  <si>
    <t>SUERO HEMOCLASIFICADOR ANTI E FRASCO DE 5 CENTIMETROS CUBICOS</t>
  </si>
  <si>
    <t>SULFATO DE BARIO AL 37 % CUÑETE X 50000 GRAMOS</t>
  </si>
  <si>
    <t>PRUEBA PARA LA DETERMINACION DE TOXOPLASMA GONDII, ANTICUERPOS IG M POR EIA KIT PARA DETERMINACION DE 200 PRUEBAS</t>
  </si>
  <si>
    <t>PRUEBA PARA LA DETERMINACION DE TRANSAMINASA GLUTAMICO OXALACETICA O ASPARTATO AMINO TRANSFERASA [TGO-AST] KIT PARA DETERMINACION DE 3621 PRUEBAS</t>
  </si>
  <si>
    <t>PRUEBA PARA LA DETERMINACION DE TRANSAMINASA GLUTAMICOPIRUVICA O ALANINO AMINO TRANSFE-RASA [TGP-ALT] KIT PARA DETERMINACION DE 3621 PRUEBAS</t>
  </si>
  <si>
    <t>PRUEBA PARA LA DETERMINACION DE TRANSFERRINA POR TURBIDIMETRIA KIT PARA DETERMINACION DE 391 PRUEBAS</t>
  </si>
  <si>
    <t>PRUEBA PARA LA DETERMINACION DE TREPONEMA PALLIDUM, ANTICUERPOS (FTA-ABS O TPHA-PRUEBA TREPONEMICA) KIT CON 10 PORTAOBJETOS PARA DETERMINACION DE 100 PRUEBAS</t>
  </si>
  <si>
    <t>PRUEBA PARA LA DETERMINACION DE TRIGLICERIDOS KIT PARA DETERMINACION DE 3032 PRUEBAS</t>
  </si>
  <si>
    <t>PRUEBA PARA LA DETERMINACION DE TRIYODOTIRONINA TOTAL [T3] KIT PARA DETERMINACION DE 200 PRUEBAS</t>
  </si>
  <si>
    <t>PRUEBA PARA LA DETERMINACION DE TROPONINA T, CUANTITATIVA KIT PARA DETERMINACION DE 10 PRUEBAS</t>
  </si>
  <si>
    <t>PRUEBA PARA LA DETERMINACION DE INMUNOGLOBULINA E [IG E] TOTAL POR EIA KIT PARA DETERMINACION DE 200 PRUEBAS</t>
  </si>
  <si>
    <t>PRUEBA PARA LA DETERMINACION DE INMUNOGLOBULINA G [IGG] CUANTITATIVA POR INMUNOTURBIDIMETRIA KIT PARA DETERMINACION DE 388 PRUEBAS</t>
  </si>
  <si>
    <t>PRUEBA PARA LA DETERMINACION DE CORTISOL KIT PARA DETERMINACION DE 200 PRUEBAS</t>
  </si>
  <si>
    <t>PRUEBA PARA LA DETERMINACION DE CREATININA KIT PARA DETERMINACION DE 3622 PRUEBAS</t>
  </si>
  <si>
    <t>PRUEBA PARA LA DETERMINACION DE VIH, CARGA VIRAL CUALQUIER TECNICA KIT PARA DETERMINACION DE 48 PRUEBAS</t>
  </si>
  <si>
    <t>PRUEBA RAPIDA DE CHLAMYDIA PRUEBA</t>
  </si>
  <si>
    <t>PRUEBA RAPIDA DE HIV CAJA CON 20 PRUEBAS</t>
  </si>
  <si>
    <t>PRUEBA RAPIDA DE SEROLOGIA PARA SIFILIS PRUEBA</t>
  </si>
  <si>
    <t>PRUEBA RAPIDAD DE DENGUE IgM + IgG PRUEBA</t>
  </si>
  <si>
    <t>PUNTA AMARILLA</t>
  </si>
  <si>
    <t>PUNTA AZUL</t>
  </si>
  <si>
    <t>IOTHALAMATO DE MEGLUMINA FRASCO DE 30 CENTIMETROS CUBICOS</t>
  </si>
  <si>
    <t>IOXITALAMATO DE MEGLUMINA FRASCO DE 50 CENTIMETROS CUBICOS</t>
  </si>
  <si>
    <t>MEDIO DE CONTRASTE BARITADO FRASCO X 140 GRAMOS</t>
  </si>
  <si>
    <t>MEDIO DE CONTRASTE BARITADO FRASCO X 340 GRAMOS</t>
  </si>
  <si>
    <t>MEGLUMINA ANTIMONIATO AL 30 % AMPOLLA X 1,5 GRAMOS / 5 CENTIMETROS CUBICOS</t>
  </si>
  <si>
    <t>MIBG</t>
  </si>
  <si>
    <t>OCTREOTIDE AMPOLLA X 100 MICROGRAMOS</t>
  </si>
  <si>
    <t>PELICULA ORTOCROMATICA 10 X 12 CAJA CON 100 UNIDADES</t>
  </si>
  <si>
    <t>PELICULA ORTOCROMATICA 11 X 14 CAJA CON 100 UNIDADES</t>
  </si>
  <si>
    <t>PELICULA ORTOCROMATICA 14 X 14 CAJA CON 100 UNIDADES</t>
  </si>
  <si>
    <t>PELICULA ORTOCROMATICA 14 X 17 CAJA CON 100 UNIDADES</t>
  </si>
  <si>
    <t>PELICULA ORTOCROMATICA 8 X 10 CAJA CON 100 UNIDADES</t>
  </si>
  <si>
    <t>PELICULA PERIAPICAL ADULTO CAJA CON 150 UNIDADES</t>
  </si>
  <si>
    <t>PELICULA PERIAPICAL NIÑO CAJA CON 100 UNIDADES</t>
  </si>
  <si>
    <t>REVELADOR FRASCO DE 500 CENTIMETROS CUBICOS</t>
  </si>
  <si>
    <t>REVELADOR CAJA CON 10 GALONES DE 3785 CENTIMETROS CUBICOS</t>
  </si>
  <si>
    <t>REVELADOR FRASCO DE 828 CENTIMETROS CUBICOS</t>
  </si>
  <si>
    <t>REVELADOR FRASCO DE 250 CENTIMETROS CUBICOS</t>
  </si>
  <si>
    <t>REVELADOR GARRAFA DE 3750 CENTIMETROS CUBICOS</t>
  </si>
  <si>
    <t>SULFATO DE BARIO UNIDAD X 340 GRAMOS</t>
  </si>
  <si>
    <t>SULFATO DE BARIO (POLIBAR ACB E-Z-EM) REF NDC 010361-804-01 Nª DE CAT AP14 UNIDAD CON BOLSA DE SULFATO DE BARIO + CANULA</t>
  </si>
  <si>
    <t>TECNECIO 99M-DMSA UNIDAD JERINGA PRELLENADA</t>
  </si>
  <si>
    <t>TECNECIO 99M-IDA UNIDAD JERINGA PRELLENADA</t>
  </si>
  <si>
    <t>TECNECIO 99M-MAA UNIDAD JERINGA PRELLENADA</t>
  </si>
  <si>
    <t>TECNECIO 99M-MAG-3 UNIDAD JERINGA PRELLENADA</t>
  </si>
  <si>
    <t>TECNECIO 99M-MIBI UNIDAD JERINGA PRELLENADA</t>
  </si>
  <si>
    <t>TECNECIO 99M-NEUROLITE UNIDAD JERINGA PRELLENADA</t>
  </si>
  <si>
    <t>TECNECIO 99M-PIP UNIDAD JERINGA PRELLENADA</t>
  </si>
  <si>
    <t>TECNECIO 99M-TETROFOSMIN (MIBI) UNIDAD JERINGA PRELLENADA</t>
  </si>
  <si>
    <t>YODO 131 CAPSULA</t>
  </si>
  <si>
    <t>YODO 131</t>
  </si>
  <si>
    <t>TORNILLO PARA LIGAMENTO CRUZADO 7,0 X 20 - 25 - 30 MILIMETROS</t>
  </si>
  <si>
    <t>TORNILLO PARA LIGAMENTO CRUZADO 8,0 X 20 - 25 - 30 MILIMETROS</t>
  </si>
  <si>
    <t>TORNILLO PARA LIGAMENTO CRUZADO 9,0 X 20 - 25 - 30 MILIMETROS</t>
  </si>
  <si>
    <t>TORNILLO PARA PLACA COLUMNA CERVICAL 4,0 X 13 MILIMETROS</t>
  </si>
  <si>
    <t>TORNILLO PARA PLACA COLUMNA CERVICAL 4,0 X 15 MILIMETROS</t>
  </si>
  <si>
    <t>TORNILLO PEDICULAR DE SCHANZ</t>
  </si>
  <si>
    <t>MARCADOR PARA TUBO DE VIDRIO</t>
  </si>
  <si>
    <t>MARCADOR PERMANENTE DE MINA AZUL</t>
  </si>
  <si>
    <t>MARCADOR PERMANENTE DE MINA NEGRA CAJA CON 12 UNIDADES</t>
  </si>
  <si>
    <t>MARCADOR PERMANENTE DE MINA ROJA</t>
  </si>
  <si>
    <t>MARCADOR PERMANENTE DE MINA VERDE</t>
  </si>
  <si>
    <t>MICROCASETTE DE AUDIO</t>
  </si>
  <si>
    <t>MINA DE 0,5 MILIMETROS HB CAJA CON 12 UNIDADES</t>
  </si>
  <si>
    <t>NOTA AUTOADHESIVA TACO CON 100 HOJAS</t>
  </si>
  <si>
    <t>KIT ACONDICIONADOR DE TEJIDO PARA REHABILITACION ORAL JERINGAS</t>
  </si>
  <si>
    <t>KIT ACONDICIONADOR DE TEJIDO PARA REHABILITACION ORAL DOS TUBOS DE MEZCLA.</t>
  </si>
  <si>
    <t>ACRILICO ROJO PARA PATRONES DE NUCLEO KIT POR FRASCO DE 24 GRAMOS  Y LIQUIDO</t>
  </si>
  <si>
    <t>ACRILICO TRASPARENTE  AUTOPOLIMERIZANTE FRASCO X 300 A 310 GRAMOS</t>
  </si>
  <si>
    <t>BLOCK DE ANOTACIONES TAMAÑO CARTA CUADRICULADO LIBRETA CON 50 HOJAS</t>
  </si>
  <si>
    <t>BLOCK DE ANOTACIONES TAMAÑO CARTA RAYADO LIBRETA CON 50 HOJAS</t>
  </si>
  <si>
    <t>BLOCK DE ANOTACIONES TAMAÑO OFICIO RAYADO LIBRETA CON 50 HOJAS</t>
  </si>
  <si>
    <t>BLOCK DE PAPEL BOND TAMAÑO CARTA</t>
  </si>
  <si>
    <t>BLOCK DE PAPEL BOND TAMAÑO OFICIO</t>
  </si>
  <si>
    <t>SOBRE MANILA TAMAÑO OFICIO BOLSA CON 100 UNIDADES</t>
  </si>
  <si>
    <t>SOBRE PROTECTOR ACETATO TAMAÑO CARTA</t>
  </si>
  <si>
    <t>HIPOCLORITO DE SODIO AL 1 % GARRAFA DE 3875 ML</t>
  </si>
  <si>
    <t>FRESA PEESO No 1 CAJA CON 6 UNIDADES</t>
  </si>
  <si>
    <t>FRESA PEESO No 2 CAJA CON 6 UNIDADES</t>
  </si>
  <si>
    <t>FRESA PEESO No 3 CAJA CON 6 UNIDADES</t>
  </si>
  <si>
    <t>FRESA DIAMANTE REDONDA PEQUEÑA</t>
  </si>
  <si>
    <t xml:space="preserve">FRESA ENDO ZEKRYA </t>
  </si>
  <si>
    <t xml:space="preserve">FRESA PIMPOLLO DE TUNSTENO CILINDRICA DE PUNTA REDONDA  </t>
  </si>
  <si>
    <t xml:space="preserve">FRESA PIMPOLLO DE TUNSTENO EN FORMA DE LLAMA  </t>
  </si>
  <si>
    <t>INDICADOR QUIMICO MULTIPARÁMETRO GAS OE CAJA X 240 TIRILLAS</t>
  </si>
  <si>
    <t>INTEGRADOR QUÍMICO PARA CALOR SECO</t>
  </si>
  <si>
    <t>PAPEL KIMBERLY TAMAÑO CARTA RESMA CON 500 HOJAS</t>
  </si>
  <si>
    <t>CONCEPTOS MEDICO LABORALES EN PAPEL DE SEGURIDAD</t>
  </si>
  <si>
    <t>FORMATO PARA JUNTAS MEDICO LABORALES PAPEL DE SEGURIDAD.</t>
  </si>
  <si>
    <t>EQUIPO DE LABORATORIO</t>
  </si>
  <si>
    <t>PEGANTE FRASCO X 250 GRAMOS</t>
  </si>
  <si>
    <t>PEGANTE FRASCO X 255 GRAMOS</t>
  </si>
  <si>
    <t>PEGANTE FRASCO X 210 GRAMOS</t>
  </si>
  <si>
    <t>ORTESIS TWISTER CON CONECTORES PARA AFOS</t>
  </si>
  <si>
    <t xml:space="preserve">ORTOPLAST TERAPEUTICO CAJ X 4 LAMINAS                                 </t>
  </si>
  <si>
    <t>PRIMER CERAMIC FRASCO DE 5 CENTIMETROS CUBICOS</t>
  </si>
  <si>
    <t>PROTECTOR DE JERINGA TRIPLE DESECHABLE</t>
  </si>
  <si>
    <t>PUNTAS DE CAUCHO PARA ACRILICO AMARILLAS</t>
  </si>
  <si>
    <t>PUNTAS DE CAUCHO PARA ACRILICO  VERDES</t>
  </si>
  <si>
    <t>PUNTAS DE CAUCHO PARA ACRILICO  NEGRAS</t>
  </si>
  <si>
    <t>PEROXIDO DE ÚREA JERINGAS X 9 GRAMOS</t>
  </si>
  <si>
    <t>REPUESTO RESINA DE FOTOCURADO A1 JERINGA X 3 GRAMOS</t>
  </si>
  <si>
    <t>REPUESTO RESINA DE FOTOCURADO A1 JERINGA X 2 GRAMOS</t>
  </si>
  <si>
    <t>REPUESTO RESINA DE FOTOCURADO A1 JERINGA X 3.5 GRAMOS</t>
  </si>
  <si>
    <t>REPUESTO RESINA DE FOTOCURADO A2 JERINGA X  4 GRAMOS</t>
  </si>
  <si>
    <t>REPUESTO RESINA DE FOTOCURADO A2 JERINGA X 3 GRAMOS</t>
  </si>
  <si>
    <t>REPUESTO RESINA DE FOTOCURADO A2 JERINGA X 2 GRAMOS</t>
  </si>
  <si>
    <t>REPUESTO RESINA DE FOTOCURADO A2 JERINGA X 3.5 GRAMOS</t>
  </si>
  <si>
    <t>REPUESTO RESINA DE FOTOCURADO A3 JERINGA X  4 GRAMOS</t>
  </si>
  <si>
    <t>REPUESTO RESINA DE FOTOCURADO A3 JERINGA X 3 GRAMOS</t>
  </si>
  <si>
    <t>FERULA EPISTAT DOBLE BALON</t>
  </si>
  <si>
    <t xml:space="preserve">FERULA MIEMBROS INFERIORES                                            </t>
  </si>
  <si>
    <t xml:space="preserve">FERULA MIEMBROS SUPERIORES                                            </t>
  </si>
  <si>
    <t xml:space="preserve">FERULA PARA DEDO                                                      </t>
  </si>
  <si>
    <t>FERULA PARA RODILLA</t>
  </si>
  <si>
    <t>ARCO DE YOUNG EN ACERO INOXIDABLE</t>
  </si>
  <si>
    <t>EQUIPO DE NEBULIZACION</t>
  </si>
  <si>
    <t>ESTIMULADOR ELECTRICO</t>
  </si>
  <si>
    <t>LAMPARA DE PAYNETEC</t>
  </si>
  <si>
    <t>LINTERNA PARA EXAMEN</t>
  </si>
  <si>
    <t>NEGATOSCOPIO</t>
  </si>
  <si>
    <t>OFTALMOSCOPIO</t>
  </si>
  <si>
    <t>ORTOTIPOS VISION LEJANA</t>
  </si>
  <si>
    <t>TABLA SNELL PARA AGUDEZA VISUAL</t>
  </si>
  <si>
    <t>TABLA VESTIBULAR</t>
  </si>
  <si>
    <t>SILICONA DE ADICIÓN LIVIANO REGULAR Y PESADO 4 CARTUCHOS X  50 ML C/U MASILLA CAJA 1 TUBO BASE 90 ML 1 TUBO CATALIZADOR 90 ML</t>
  </si>
  <si>
    <t>SILICONA DE ADICIÓN  CAJA 4 CARTUCHOS DE 50 ML C/U MASILLA  CAJA POTE BASE DE 320 ML POTE CATALIZADOR 320 ML.</t>
  </si>
  <si>
    <t>NEUMATICO UNIDAD DE K-15</t>
  </si>
  <si>
    <t>NEUMATICO UNIDAD DE 175 / 70 R-15</t>
  </si>
  <si>
    <t>REGLA DE MADERA</t>
  </si>
  <si>
    <t>RELOJ CONTROL DE PERSONAL</t>
  </si>
  <si>
    <t>SACAGANCHOS</t>
  </si>
  <si>
    <t>PLACA RECONSTRUCION BAJO PERFIL DE 4H - 5H - 6H - 7H - 8H - 9H</t>
  </si>
  <si>
    <t>PLACA RECONSTRUCION PILON TIBIAL DERECHA DE 8H - 10H -12H</t>
  </si>
  <si>
    <t>PLACA RECONSTRUCION PILON TIBIAL IZQUIERDA DE 8H - 10H -12H</t>
  </si>
  <si>
    <t>PLACA RECONSTRUCTORA BAJO PERFIL DE 10H - 11H - 12H - 13H - 14H</t>
  </si>
  <si>
    <t>PLACA RECTA DE 16 ORIFICIOS</t>
  </si>
  <si>
    <t>PLACA RECTA DE 16 ORIFICIOS ANGULADA</t>
  </si>
  <si>
    <t>PLACA RECTA DE 2 ORIFICIOS P/L</t>
  </si>
  <si>
    <t>PLACA RECTA DE 3 ORIFICIOS</t>
  </si>
  <si>
    <t>PLACA RECTA DE 4 A 8 ORIFICIOS</t>
  </si>
  <si>
    <t>FRESA QUIRURGICA No 703 BLISTER CON 10 UNIDADES</t>
  </si>
  <si>
    <t>FRESA TALLO LARGO 702</t>
  </si>
  <si>
    <t>REACTIVO PARA LA DETERMINACION DE AC ANTINUCLEARES FRASCO DE 20 CENTIMETROS CUBICOS</t>
  </si>
  <si>
    <t>REACTIVO STROMATOLYSER 3DII SED 920A CAJA CON CONTENEDOR DE 10000 CENTIMETROS CUBICOS</t>
  </si>
  <si>
    <t>REACTIVO STROMATOLYSER BA SBA 200A CAJA CON CONTENEDOR DE 20000 CENTIMETROS CUBICOS</t>
  </si>
  <si>
    <t>REACTIVO STROMATOLYSER EOII MEO 210A CAJA CON CONTENEDOR DE 10000 CENTIMETROS CUBICOS</t>
  </si>
  <si>
    <t>REACTIVO STROMATOLYSER IM SIM 220A CAJA CON CONTENEDOR DE 10000 CENTIMETROS CUBICOS</t>
  </si>
  <si>
    <t>REACTIVO STROMATOLYSER WLII SRW 200A CAJA CON CONTENEDOR DE 10000 CENTIMETROS CUBICOS</t>
  </si>
  <si>
    <t>REACTIVO SULFOLYSER SLS 210A CAJA CON 3 BOTELLAS DE 500 CENTIMETROS CUBICOS</t>
  </si>
  <si>
    <t>REATIVO CELL PACK 3D PKD 920A CAJA CON CONTENEDOR DE 10000 CENTIMETROS CUBICOS</t>
  </si>
  <si>
    <t>RIQAS HORMONAS KIT PARA 6 MESES X 12 VIALES</t>
  </si>
  <si>
    <t>ROJO CONGO POLVO REF 5-F787 FRASCO X 100 GRAMOS</t>
  </si>
  <si>
    <t>SAFRANINA DE GRAM FRASCO DE 1000 CENTIMETROS CUBICOS</t>
  </si>
  <si>
    <t>EUGENOL FRASCO DE 15 CENTIMETROS CUBICOS</t>
  </si>
  <si>
    <t>EUGENOL FRASCO DE 30 CENTIMETROS CUBICOS</t>
  </si>
  <si>
    <t>SENSIDISCO DE CEFRADINE FRASCO CON 50 UNIDADES</t>
  </si>
  <si>
    <t>SENSIDISCO DE CEFTAZIDIMA FRASCO CON 50 UNIDADES</t>
  </si>
  <si>
    <t>SENSIDISCO DE CEFTRIAZONA FRASCO CON 50 UNIDADES</t>
  </si>
  <si>
    <t>SENSIDISCO DE CFUROXIME FRASCO CON 50 UNIDADES</t>
  </si>
  <si>
    <t>SENSIDISCO DE CIPROFLOXACINA FRASCO CON 50 UNIDADES</t>
  </si>
  <si>
    <t>SENSIDISCO DE CLINDAMICINA FRASCO CON 50 UNIDADES</t>
  </si>
  <si>
    <t>SENSIDISCO DE CLORAMFENICOL FRASCO CON 50 UNIDADES</t>
  </si>
  <si>
    <t>SENSIDISCO DE ERITROMICINA FRASCO CON 50 UNIDADES</t>
  </si>
  <si>
    <t>FORMA PLASTICA ESTUCHE CON 100 UNIDADES</t>
  </si>
  <si>
    <t>FORMA PLASTICA PAQUETE CON 5 UNIDADES</t>
  </si>
  <si>
    <t>FORMOCRESOL FRASCO DE 12 CENTIMETROS CUBICOS</t>
  </si>
  <si>
    <t>CORRECTOR LIQUIDO FRASCO DE 17 CENTIMETROS CUBICOS</t>
  </si>
  <si>
    <t>CORRECTOR LIQUIDO FRASCO DE 12 CENTIMETROS CUBICOS</t>
  </si>
  <si>
    <t>CORRECTOR LIQUIDO FRASCO X 30 GRAMOS</t>
  </si>
  <si>
    <t>CORRECTOR LIQUIDO FRASCO DE 7 CENTIMETROS CUBICOS</t>
  </si>
  <si>
    <t>CORRECTOR LIQUIDO LAPIZ</t>
  </si>
  <si>
    <t>CRAYOLA CAJA CON 12 UNIDADES</t>
  </si>
  <si>
    <t>CUADERNO ARGOLLADO GRANDE</t>
  </si>
  <si>
    <t>CUADERNO ARGOLLADO PEQUEÑO</t>
  </si>
  <si>
    <t>CUADERNO CUADRICULADO UNIDAD CON 80 HOJAS</t>
  </si>
  <si>
    <t>TUBO AL VACIO CON BARRERA DE GEL CAJA CON 100 UNIDADES DE 7,5 CENTIMETROS CUBICOS</t>
  </si>
  <si>
    <t>TUBO AL VACIO CON HEPARINA CAJA CON 100 UNIDADES DE 7,5 CENTIMETROS CUBICOS</t>
  </si>
  <si>
    <t>CARATULA PLASTICA TAMAÑO CARTA EN PVC JUEGO CON 2 UNIDADES</t>
  </si>
  <si>
    <t>UNIFORME ODONTOLOGIA GENERAL Y ESPECIALIDADES</t>
  </si>
  <si>
    <t xml:space="preserve">ZAPATOS  DAMAS </t>
  </si>
  <si>
    <t>ZAPATOS CABALLERO</t>
  </si>
  <si>
    <t>AGUJA PARA COJIN NO. 5</t>
  </si>
  <si>
    <t>ALMOHADILLA DE ABDUCCION</t>
  </si>
  <si>
    <t>APARATO DE MARCHA RECIPROCA A.R.G.O.</t>
  </si>
  <si>
    <t>APARATO DE PERTHES</t>
  </si>
  <si>
    <t xml:space="preserve">ARNES ORTOPEDICO                                                      </t>
  </si>
  <si>
    <t>ASIENTO ELEVADO PARA INODORO</t>
  </si>
  <si>
    <t xml:space="preserve">AUDIFONO 10002 INTENSIDAD MODERADA BILATERAL                          </t>
  </si>
  <si>
    <t xml:space="preserve">AUDIFONO 10002 INTENSIDAD MODERADA NORMAL                             </t>
  </si>
  <si>
    <t xml:space="preserve">AUDIFONO 20002 INTENSIDAD MODERADA BILATERAL                          </t>
  </si>
  <si>
    <t xml:space="preserve">AUDIFONO 20002 INTENSIDAD MODERADA NORMAL                             </t>
  </si>
  <si>
    <t xml:space="preserve">AUDIFONO 20003 INTENSIDAD SEVERA BILATERAL                            </t>
  </si>
  <si>
    <t xml:space="preserve">AUDIFONO 20004 INTENSIDAD PROFUNDA                                    </t>
  </si>
  <si>
    <t xml:space="preserve">AUDIFONO 30001 CONDUCCION ASEA                                        </t>
  </si>
  <si>
    <t xml:space="preserve">AUDIFONO INTRAURICULAR PARA PERDIDAS SEVERAS 30001                    </t>
  </si>
  <si>
    <t xml:space="preserve">AUDIFONO INTRAURICULAR PERDIDAS MODERADAS 20003                       </t>
  </si>
  <si>
    <t xml:space="preserve">AUDIFONO RETROAURICULAR  PARA PERDIDAS LEVES 10001                    </t>
  </si>
  <si>
    <t xml:space="preserve">AUDIFONO RETROAURICULAR DE TRES CANALES Y CUATRO BANDAS 20001         </t>
  </si>
  <si>
    <t xml:space="preserve">AUDIFONO RETROAURICULAR PARA PERDIDAS PROFUNDAS 10004                 </t>
  </si>
  <si>
    <t xml:space="preserve">AUDIFONO RETROAURICULAR PARA PERDIDAS SEVERAS 10003                   </t>
  </si>
  <si>
    <t xml:space="preserve">AUDIFONOS                                                             </t>
  </si>
  <si>
    <t>AUDIFONOS CB 70</t>
  </si>
  <si>
    <t xml:space="preserve">AUDIFONOS CB 80                                                       </t>
  </si>
  <si>
    <t>AUDIFONOS CB 90</t>
  </si>
  <si>
    <t>AUDIFONOS P11</t>
  </si>
  <si>
    <t>AUDIONOS PRIMOFOCUS CIC</t>
  </si>
  <si>
    <t xml:space="preserve">SOPORTE ELASTICO LUMBOSACRA                                           </t>
  </si>
  <si>
    <t>SOPORTE ELASTICO PARA RODILLA</t>
  </si>
  <si>
    <t>SOPORTE MU?ECA</t>
  </si>
  <si>
    <t>SOPORTE PARA ESPOLON CALCANEO</t>
  </si>
  <si>
    <t>TAPON NASAL EN POLIVINIL ACETAL 8.0 CM CON BALON  UND</t>
  </si>
  <si>
    <t>TENDON DE AQUILES</t>
  </si>
  <si>
    <t>THERADAND PARA EJERCICIO SURTIDOS</t>
  </si>
  <si>
    <t>MICROHEMATOCRITO CAJA CON 1000 UNIDADES</t>
  </si>
  <si>
    <t>MINICLEAN FRASCO DE 1000 CENTIMETROS CUBICOS</t>
  </si>
  <si>
    <t>MINIDIL FRASCO DE 10000 CENTIMETROS CUBICOS</t>
  </si>
  <si>
    <t>MINILYSE FRASCO DE 1000 CENTIMETROS CUBICOS</t>
  </si>
  <si>
    <t>MODULO DE PROTEINAS FRASCO X 800 GRAMOS</t>
  </si>
  <si>
    <t>MOLDES DE INCLUSION REF 1000952 BOLSA CON 500 UNIDADES</t>
  </si>
  <si>
    <t>MONSEL FRASCO DE 500 CENTIMETROS CUBICOS</t>
  </si>
  <si>
    <t>PRUEBA DE ASTOS TURBIDIMETRIA CAJA CON 50 PRUEBAS</t>
  </si>
  <si>
    <t>PRUEBA DE ATB GRAM NEGATIVO ANTIBIOGRAMA CAJA CON 25 PRUEBAS</t>
  </si>
  <si>
    <t>ACETATO PARA IMPRESORA CAJA CON 50 UNIDADES</t>
  </si>
  <si>
    <t>ACUARELA CAJA CON PALETA DE 6 COLORES</t>
  </si>
  <si>
    <t>AGENDA TELEFONICA</t>
  </si>
  <si>
    <t>ALMOHADILLA DACTILAR</t>
  </si>
  <si>
    <t>ALMOHADILLA PARA SELLO</t>
  </si>
  <si>
    <t>ANILLO PLASTICO PARA ENCUADERNAR PAQUETE CON 40 UNIDADES DE 6 MILIMETROS X 60 CENTIMETROS</t>
  </si>
  <si>
    <t>ARGOLLA TAMAÑO CARTA PARA ENCUADERNAR</t>
  </si>
  <si>
    <t>BANDERITA DE COLORES</t>
  </si>
  <si>
    <t>BISTURI CORTA PAPEL L200</t>
  </si>
  <si>
    <t>AMBIENTADOR EN SPRAY FRASCO DE 400 CENTIMETROS CUBICOS</t>
  </si>
  <si>
    <t>AMBIENTADOR LIQUIDO CUÑETE DE 20000 CENTIMETROS CUBICOS</t>
  </si>
  <si>
    <t>AMBIENTADOR LIQUIDO FRASCO DE 300 CENTIMETROS CUBICOS</t>
  </si>
  <si>
    <t>AMBIENTADOR LIQUIDO GARRAFA DE 3750 CENTIMETROS CUBICOS</t>
  </si>
  <si>
    <t>CENTRO PUNTO</t>
  </si>
  <si>
    <t>CEPILLO DE ALMBRE</t>
  </si>
  <si>
    <t>CEPILLO DE VUELTA CURVO</t>
  </si>
  <si>
    <t>CEPILLO DE VUELTA RECTO</t>
  </si>
  <si>
    <t>Cepillo madera N? 3</t>
  </si>
  <si>
    <t>cepillos acero</t>
  </si>
  <si>
    <t>CEPILLOS DE VUELTA</t>
  </si>
  <si>
    <t>CEPILLOS RECORD</t>
  </si>
  <si>
    <t>CHEQUEADOR DEFASE  ELECTRONICO</t>
  </si>
  <si>
    <t>CHUPADOR DE SOLDADURA</t>
  </si>
  <si>
    <t>CINCELES ATILA 5/434.12.</t>
  </si>
  <si>
    <t>CINCELES ATILA.</t>
  </si>
  <si>
    <t>CIZALLA DE MANGO EN ACERO 259 MM</t>
  </si>
  <si>
    <t>AGAR MYCOCEL FRASCO X 500 GRAMOS</t>
  </si>
  <si>
    <t>AGAR SABOURAUD FRASCO X 500 GRAMOS</t>
  </si>
  <si>
    <t>AGAR SALMONELLA SHIGELLA FRASCO X 500 GRAMOS</t>
  </si>
  <si>
    <t>AGAR SANGRE AL 3 % FRASCO DE 200 CENTIMETROS CUBICOS</t>
  </si>
  <si>
    <t>AGAR SANGRE CORDERO CAJA CON 10 UNIDADES</t>
  </si>
  <si>
    <t>AGAR SANGRE CORDERO FRASCO X 500 GRAMOS</t>
  </si>
  <si>
    <t>AGITADOR PT O APTT BOLSA CON 1000 UNIDADES</t>
  </si>
  <si>
    <t>AKUAGEL GARRAFA DE 3800 CENTIMETROS CUBICOS</t>
  </si>
  <si>
    <t>AKUAGEL GARRAFA DE 3750 CENTIMETROS CUBICOS</t>
  </si>
  <si>
    <t>ALBUMINA BOVINA AL 30 % FRASCO DE 10 CENTIMETROS CUBICOS</t>
  </si>
  <si>
    <t>ALCOHOL ETILICO AL 70 % FRASCO DE 750 CENTIMETROS CUBICOS</t>
  </si>
  <si>
    <t>ALCOHOL ETILICO AL 73,7 % FRASCO DE 120 CENTIMETROS CUBICOS</t>
  </si>
  <si>
    <t>ALCOHOL ETILICO AL 96 % FRASCO DE 750 CENTIMETROS CUBICOS</t>
  </si>
  <si>
    <t>ALCOHOL ETILICO AL 96 % GARRAFA DE 3750 CENTIMETROS CUBICOS</t>
  </si>
  <si>
    <t>ALCOHOL ETILICO AL 96 % CANECA DE 18750 CENTIMETROS CUBICOS</t>
  </si>
  <si>
    <t>ALCOHOL INDUSTRIAL AL 90 % GARRAFA DE 3750 CENTIMETROS CUBICOS</t>
  </si>
  <si>
    <t>ALCOHOL INDUSTRIAL AL 90 % FRASCO DE 130 CENTIMETROS CUBICOS</t>
  </si>
  <si>
    <t>ALCOHOL INDUSTRIAL AL 90 % GARRAFA DE 3850 CENTIMETROS CUBICOS</t>
  </si>
  <si>
    <t>ALCOHOL INDUSTRIAL AL 90 % GARRAFA DE 3500 CENTIMETROS CUBICOS</t>
  </si>
  <si>
    <t>ALCOHOL INDUSTRIAL AL 90 % FRASCO DE 375 CENTIMETROS CUBICOS</t>
  </si>
  <si>
    <t>ALCOHOL ISOPROPOPILICO CANECA DE 206650 CENTIMETROS CUBICOS</t>
  </si>
  <si>
    <t>ALCOHOL METILICO GARRAFA DE 4000 CENTIMETROS CUBICOS</t>
  </si>
  <si>
    <t>ALCOHOL POLIVINILICO AL 70 % FRASCO DE 360 CENTIMETROS CUBICOS</t>
  </si>
  <si>
    <t>PEGANTE FRASCO X 20 GRAMOS</t>
  </si>
  <si>
    <t>PAPEL PARA IMPRENTA TAMAÑO CARTA RESMA CON 500 HOJAS</t>
  </si>
  <si>
    <t>PAPEL PARA IMPRENTA TAMAÑO OFICIO RESMA CON 500 HOJAS</t>
  </si>
  <si>
    <t>PAPEL PARA SUMADORA ROLLO DE 57 X 4000 CENTIMETROS</t>
  </si>
  <si>
    <t>CARATULA TAMAÑO CARTA PARA EXPEDIENTE</t>
  </si>
  <si>
    <t>CARATULA TAMAÑO OFICIO PARA EXPEDIENTE</t>
  </si>
  <si>
    <t>CARPETA A-Z TAMAÑO CARTA</t>
  </si>
  <si>
    <t>CARPETA A-Z TAMAÑO CARTA PAQUETE CON 12 UNIDADES</t>
  </si>
  <si>
    <t>CARPETA A-Z TAMAÑO OFICIO</t>
  </si>
  <si>
    <t>CARPETA A-Z TAMAÑO OFICIO PAQUETE CON 12 UNIDADES</t>
  </si>
  <si>
    <t>CARPETA CELUGUIA TAMAÑO CARTA PAQUETE CON 12 UNIDADES</t>
  </si>
  <si>
    <t>CARPETA CELUGUIA TAMAÑO CARTA</t>
  </si>
  <si>
    <t>CARPETA CELUGUIA TAMAÑO OFICIO PAQUETE CON 12 UNIDADES</t>
  </si>
  <si>
    <t>CARPETA CELUGUIA TAMAÑO OFICIO</t>
  </si>
  <si>
    <t>CARPETA COLGANTE TAMAÑO CARTA</t>
  </si>
  <si>
    <t>CARPETA COLGANTE TAMAÑO OFICIO</t>
  </si>
  <si>
    <t>CARPETA DE ROTULOS 2140 30X4X22</t>
  </si>
  <si>
    <t>CARPETA KIMBERLY TAMAÑO CARTA</t>
  </si>
  <si>
    <t>CARPETA LEGAJADOR AZ TAMAÑO CARTA</t>
  </si>
  <si>
    <t>CARPETA LEGAJADOR AZ TAMAÑO OFICIO</t>
  </si>
  <si>
    <t>CARPETA MULTIFOLDER DOS TAPAS</t>
  </si>
  <si>
    <t>CARPETA PARA HISTORIA CLINICA CAJA CON 700 UNIDADES</t>
  </si>
  <si>
    <t>CARPETA PARA HISTORIA CLINICA</t>
  </si>
  <si>
    <t>CARPETA PLASTICA COLGANTE TAMAÑO OFICIO</t>
  </si>
  <si>
    <t>CARTON BLANCO</t>
  </si>
  <si>
    <t>CARTUCHO PARA IMPRESORA EPSON STYLUS 777 COLOR</t>
  </si>
  <si>
    <t>CARTUCHO PARA IMPRESORA EPSON STYLUS 777 NEGRO</t>
  </si>
  <si>
    <t>CARTUCHO PARA IMPRESORA EPSON STYLUS SCAN 2500 COLOR</t>
  </si>
  <si>
    <t>CARTUCHO PARA IMPRESORA EPSON STYLUS SCAN 2500 NEGRO</t>
  </si>
  <si>
    <t>CARTUCHO PARA IMPRESORA HP 4127A</t>
  </si>
  <si>
    <t>REACTIVO PARA DETERMINACION DE VPA FRASCO DE 5 CENTIMETROS CUBICOS</t>
  </si>
  <si>
    <t>REACTIVO PARA DETERMINACION DE VPB FRASCO DE 5 CENTIMETROS CUBICOS</t>
  </si>
  <si>
    <t>GUANTE DEDOS CORTOS</t>
  </si>
  <si>
    <t>GUANTES MEDIANOS DE LYCRA</t>
  </si>
  <si>
    <t xml:space="preserve">GUANTES POST OPERATORIOS TUNEL CARPIANO                               </t>
  </si>
  <si>
    <t>SEAL AND PROTEC FRASCO DE 4,5 CENTIMETROS CUBICOS</t>
  </si>
  <si>
    <t>SENSIDISCO ANTIBIOGRAMA DISPENSADOR CON 50 UNIDADES</t>
  </si>
  <si>
    <t>SENSIDISCO DE ACIDO NALIDIXICO FRASCO CON 50 UNIDADES</t>
  </si>
  <si>
    <t>SOLUCION ID-DILUENT N° 2 (LISS MODIF) FRASCO DE 500 CENTIMETROS CUBICOS</t>
  </si>
  <si>
    <t>SOLUCION PARA LIMPIEZA EQUIPO COAGULACION FRASCO DE 500 CENTIMETROS CUBICOS</t>
  </si>
  <si>
    <t>SOPORTE GRADUADO PARA LECTURA DE VSG CAJA CON 12 UNIDADES</t>
  </si>
  <si>
    <t>SOPORTE TUBO HEMATOCRITO DE WINTROBE</t>
  </si>
  <si>
    <t>STICKER DE PAPEL TERMICO ROLLO X 2000 UNIDADES DE 5 X 2,5 CENTIMETROS</t>
  </si>
  <si>
    <t>SUBSTRATO QUIMIOLUMINISCENTE FRASCO DE 200 CENTIMETROS CUBICOS PARA 1000 PRUEBAS</t>
  </si>
  <si>
    <t>SUERO DE COOMBS FRASCO DE 10 CENTIMETROS CUBICOS</t>
  </si>
  <si>
    <t>SUERO HEMOCLASIFICADOR ANTI A FRASCO DE 10 CENTIMETROS CUBICOS</t>
  </si>
  <si>
    <t>SUERO HEMOCLASIFICADOR ANTI B FRASCO DE 10 CENTIMETROS CUBICOS</t>
  </si>
  <si>
    <t>SUERO HEMOCLASIFICADOR ANTI C FRASCO DE 10 CENTIMETROS CUBICOS</t>
  </si>
  <si>
    <t>TUBO AL VACIO TAPA AMARILLA CAJA CON 100 UNIDADES DE 7 CENTIMETROS CUBICOS</t>
  </si>
  <si>
    <t>TUBO AL VACIO TAPA AZUL CON CITRATO DE SODIO CAJA CON 100 UNIDADES DE 2 CENTIMETROS CUBICOS</t>
  </si>
  <si>
    <t>TUBO AL VACIO TAPA AZUL CON CITRATO DE SODIO CAJA CON 100 UNIDADES DE 4 CENTIMETROS CUBICOS</t>
  </si>
  <si>
    <t>TUBO AL VACIO TAPA AZUL CON CITRATO DE SODIO CAJA CON 100 UNIDADES DE 5 CENTIMETROS CUBICOS</t>
  </si>
  <si>
    <t>TUBO AL VACIO TAPA BLANCA CAJA CON 100 UNIDADES DE 3,5 CENTIMETROS CUBICOS</t>
  </si>
  <si>
    <t>TUBO AL VACIO TAPA DORADA CON GEL CAJA CON 100 UNIDADES DE 7,5 CENTIMETROS CUBICOS</t>
  </si>
  <si>
    <t>TUBO AL VACIO TAPA DORADA CON GEL CAJA CON 100 UNIDADES DE 6 CENTIMETROS CUBICOS</t>
  </si>
  <si>
    <t>TUBO AL VACIO TAPA GRIS CON EDTA CAJA CON 100 UNIDADES</t>
  </si>
  <si>
    <t>TUBO AL VACIO TAPA LILA CAJA CON 100 UNIDADES DE 7,5 CENTIMETROS CUBICOS</t>
  </si>
  <si>
    <t>TUBO AL VACIO TAPA NEGRA CAJA CON 100 UNIDADES DE 3,5 CENTIMETROS CUBICOS</t>
  </si>
  <si>
    <t>TUBO AL VACIO TAPA ROJA CAJA CON 100 UNIDADES DE 3,5 CENTIMETROS CUBICOS</t>
  </si>
  <si>
    <t>TUBO AL VACIO TAPA ROJA CAJA CON 100 UNIDADES DE 7,5 CENTIMETROS CUBICOS</t>
  </si>
  <si>
    <t>TUBO AL VACIO TAPA ROJA CON GEL CAJA CON 100 UNIDADES DE 5 CENTIMETROS CUBICOS</t>
  </si>
  <si>
    <t>TUBO AL VACIO TAPA ROJA CON GEL CAJA CON 100 UNIDADES DE 4 CENTIMETROS CUBICOS</t>
  </si>
  <si>
    <t>TUBO AL VACIO TAPA ROJA CON GEL CAJA CON 100 UNIDADES DE 7 CENTIMETROS CUBICOS</t>
  </si>
  <si>
    <t>TUBO AL VACIO TAPA ROJA SIN GEL CAJA CON 100 UNIDADES DE 4 CENTIMETROS CUBICOS</t>
  </si>
  <si>
    <t>TUBO AL VACIO TAPA ROJA SIN GEL CAJA CON 100 UNIDADES DE 5 CENTIMETROS CUBICOS</t>
  </si>
  <si>
    <t>TUBO AL VACIO TAPA ROJA SIN GEL CAJA CON 100 UNIDADES DE 7 CENTIMETROS CUBICOS</t>
  </si>
  <si>
    <t>TUBO CAPILAR FRASCO CON 100 UNIDADES</t>
  </si>
  <si>
    <t>TUBO CONICO GRADUADO PARA CENTRIFUGA UNIDAD DE 10 CENTIMETROS CUBICOS</t>
  </si>
  <si>
    <t>TUBO DE ENSAYO REUTILIZABLE</t>
  </si>
  <si>
    <t>TUBO DE KAN</t>
  </si>
  <si>
    <t>TUBO ESTERIL EN VIDRIO</t>
  </si>
  <si>
    <t>TUBO F 20B</t>
  </si>
  <si>
    <t>COMPUOFICIO DE 14 7/8 X 13 X 2 PARTES CAJA CON 1500 HOJAS</t>
  </si>
  <si>
    <t>COMPUOFICIO DE 14 7/8 X 13 X 3 PARTES CAJA CON 1000 HOJAS</t>
  </si>
  <si>
    <t>COMPUOFICIO DE 14 7/8 X 13 X 4 PARTES CAJA CON 750 HOJAS</t>
  </si>
  <si>
    <t>COMPUOFICIO DE 9 1/2 X 13 X 1 PARTE CAJA CON 3000 HOJAS</t>
  </si>
  <si>
    <t>ESFERO MINA ROJA CAJA CON 12 UNIDADES</t>
  </si>
  <si>
    <t>ESFERO MINA ROJA</t>
  </si>
  <si>
    <t>ESFERO MINA VERDE CAJA CON 12 UNIDADES</t>
  </si>
  <si>
    <t>ESPACIADOR DIGITAL CAJA CON 4 UNIDADES</t>
  </si>
  <si>
    <t>FONOMEMO</t>
  </si>
  <si>
    <t>FONOMEMO CUADERNILLO CON 100 HOJAS A 3 PARTES</t>
  </si>
  <si>
    <t>FORMULARIO RETE FUENTE</t>
  </si>
  <si>
    <t>FUELLE ALTIMA ADULTO</t>
  </si>
  <si>
    <t>FUELLE DE SILICONA</t>
  </si>
  <si>
    <t>FUELLE PEDIATRICO ALTIMA</t>
  </si>
  <si>
    <t>GANCHO CAIMAN</t>
  </si>
  <si>
    <t>GANCHO LEGAJADOR CAJA CON 20 JUEGOS</t>
  </si>
  <si>
    <t>GANCHO LEGAJADOR CAJA CON 50 JUEGOS</t>
  </si>
  <si>
    <t>GANCHO PARA EXPEDIENTE CABEZA REDONDA No 9 CAJA CON 100 UNIDADES</t>
  </si>
  <si>
    <t>GRAPA COBRIZADA DE 5 MILIMETROS CAJA CON 500 UNIDADES</t>
  </si>
  <si>
    <t>COMPUCARTA DE 9 1/2 X 11 X 2 PARTES CAJA CON 1500 HOJAS</t>
  </si>
  <si>
    <t>COMPUCARTA DE 9 1/2 X 11 X 3 PARTES CAJA CON 1000 HOJAS</t>
  </si>
  <si>
    <t>COMPUCARTA DE 9 1/2 X 11 X 4 PARTES CAJA CON 750 HOJAS</t>
  </si>
  <si>
    <t>COMPUOFICIO DE 14 7/8 X 13 X 1 PARTE CAJA CON 3000 HOJAS</t>
  </si>
  <si>
    <t>NOTA AUTOADHESIVA TALONARIO CON 100 HOJAS</t>
  </si>
  <si>
    <t>NUMERO ADHESIVO ROLLO CON 1000 UNIDADES</t>
  </si>
  <si>
    <t>PAD MOUSE</t>
  </si>
  <si>
    <t>PAPEL BOND PLIEGO</t>
  </si>
  <si>
    <t>PAPEL BOND DE 60 GRAMOS TAMAÑO CARTA RESMA CON 500 HOJAS</t>
  </si>
  <si>
    <t>PAPEL BOND DE 60 GRAMOS TAMAÑO OFICIO RESMA CON 500 HOJAS</t>
  </si>
  <si>
    <t>PAPEL BOND DE 75 GRAMOS TAMAÑO CARTA RESMA CON 500 HOJAS</t>
  </si>
  <si>
    <t>PAPEL BOND DE 75 GRAMOS TAMAÑO OFICIO RESMA CON 500 HOJAS</t>
  </si>
  <si>
    <t>PAPEL CARBON TAMAÑO CARTA PAQUETE CON 100 UNIDADES</t>
  </si>
  <si>
    <t>PAPEL CARBON TAMAÑO OFICIO BLOCK CON 100 UNIDADES</t>
  </si>
  <si>
    <t>PAPEL CELOFAN PLIEGO</t>
  </si>
  <si>
    <t>PAPEL CONTAC DE COLOR ROLLO X 2000 CENTIMETROS</t>
  </si>
  <si>
    <t>PAPEL CONTAC TRANSPARENTE ROLLO X 100 CENTIMETROS</t>
  </si>
  <si>
    <t>PAPEL CONTAC TRANSPARENTE ROLLO X 200 CENTIMETROS</t>
  </si>
  <si>
    <t>SOLUCION QUELANTE PARA CONDUCTOS JERINGA DE 5 CENTIMETROS CUBICOS</t>
  </si>
  <si>
    <t>TELA DE CAUCHO CAJA CON 36 UNIDADES</t>
  </si>
  <si>
    <t>TIRA DE MYLAR CAJA CON 6 UNIDADES X 21 MILIMETROS</t>
  </si>
  <si>
    <t>TIRA DE MYLAR CAJA CON 50 UNIDADES X 21 MILIMETROS</t>
  </si>
  <si>
    <t>TIRANERVIO ESTANDARIZADO CAJA CON 6 UNIDADES</t>
  </si>
  <si>
    <t>TIRANERVIO ESTANDARIZADO SOBRE CON 10 UNIDADES</t>
  </si>
  <si>
    <t>PAPEL CONTAC TRANSPARENTE ROLLO X 2000 CENTIMETROS</t>
  </si>
  <si>
    <t>PAPEL CONTAC TRANSPARENTE ROLLO X 5000 CENTIMETROS</t>
  </si>
  <si>
    <t>PAPEL CONTAC TRANSPARENTE ROLLO X 10000 CENTIMETROS</t>
  </si>
  <si>
    <t>PAPEL CREPE PLIEGO</t>
  </si>
  <si>
    <t>PAPEL CUADRICULADO PAQUETE CON 100 UNIDADES</t>
  </si>
  <si>
    <t>PAPEL CUADRICULADO LIBRETA CON 5 HOJAS</t>
  </si>
  <si>
    <t>PAPEL DEGRADE DE 115 GRAMOS PLIEGO</t>
  </si>
  <si>
    <t>PAPEL DIGILASER DE 75 GRAMOS TAMAÑO CARTA RESMA CON 500 HOJAS</t>
  </si>
  <si>
    <t>PAPEL FOTOGRAFICO OPACO TABLOIDE DE 90 GRAMOS RESMA CON 500 HOJAS</t>
  </si>
  <si>
    <t>RESINA PARA ORTODONCIA JERINGA X 14 GRAMOS</t>
  </si>
  <si>
    <t>SEDA DENTAL CAJA CON 2000 CENTIMETROS</t>
  </si>
  <si>
    <t>SEDA DENTAL CARRETE X 20000 CENTIMETROS</t>
  </si>
  <si>
    <t>BARNIZ DE FLUOR CAJA CON 25 AMPOLLAS DE 1 CENTIMETRO CUBICO</t>
  </si>
  <si>
    <t>BARNIZ DE FLUOR CAJA CON 50 AMPOLLAS DE 1 CENTIMETRO CUBICO</t>
  </si>
  <si>
    <t>BARNIZ DE FLUOR CAJA CON 20 FRASCOS DE 0,4 CENTIMETRO CUBICO C/U</t>
  </si>
  <si>
    <t>BARNIZ DE FLUOR CAJA CON 40 FRASCOS DE 0,4 CENTIMETRO CUBICO C/U</t>
  </si>
  <si>
    <t xml:space="preserve">BARNIZ DE FLÚOR TUBO X 10 ML </t>
  </si>
  <si>
    <t xml:space="preserve">BARNIZ DE FLÚOR 5 TUBOS X 30 ML </t>
  </si>
  <si>
    <t>BARNIZ DE FLUOR CARTUCHO POR 1,6 ML</t>
  </si>
  <si>
    <t>BARNIZ DE FLUOR 5 CARTUCHOS POR 1,6 ML</t>
  </si>
  <si>
    <t>BOLSA PARA ESTERILIZAR INSTRUMENTAL 5 1/4 X 10</t>
  </si>
  <si>
    <t>BOLSA PARA ESTERILIZAR INSTRUMENTAL 3.5 X 9</t>
  </si>
  <si>
    <t>BOLSA PARA ESTERILIZAR INSTRUMENTAL 13.5 X 25.5 CM</t>
  </si>
  <si>
    <t>BOLSA PARA ESTERILIZAR INSTRUMENTAL 9 X 23 CM</t>
  </si>
  <si>
    <t>CEMENTO DUAL ESTUCHE CON 2 JERINGAS X 2 GRAMOS BASE C/U DOS JERINGAS DE CATALIZADOR (ESPECIALISTA)</t>
  </si>
  <si>
    <t>CEMENTO ENDODONTICO CAJA CON 2 TUBOS DE 4 CENTIMETROS CUBICOS (ESPECIALISTA)</t>
  </si>
  <si>
    <t>CEMENTO A BASE DE RESINA EPOXICA CEMENTANTE PARA ENDODONCIA  PRESENTACION ESTUCHE X 2 TUBOS COLAPSIBLES</t>
  </si>
  <si>
    <t>CINTAS CONTROL DE EXPOSICIÓN PARA ESTERILIZACIÓN A VAPOR ROLLO 18 MM X 50 MTS CAJA POR 48 ROLLOS</t>
  </si>
  <si>
    <t>CINTAS CONTROL DE EXPOSICIÓN PARA ESTERILIZACIÓN OXIDO DE ETILENO ROLLO 18 MM X 55 MTS CAJA POR 24 ROLLOS</t>
  </si>
  <si>
    <t>CLORURO DE ETHILO FRASCO X 168 GRAMOS</t>
  </si>
  <si>
    <t>HIPOCLORITO DE SODIO AL 1 % FRASCO DE 120 ML</t>
  </si>
  <si>
    <t>REACTIVO PARA DETERMINACION DE ALBUMINA FRASCO DE 250 CENTIMETROS CUBICOS</t>
  </si>
  <si>
    <t>CINTA PARA IMPRESORA EPSON LQ 300/800/8750</t>
  </si>
  <si>
    <t>CINTA PARA IMPRESORA EPSON LX-300</t>
  </si>
  <si>
    <t>PAPEL FOTOGRAFICO OPACO TAMAÑO OFICIO DE 90 GRAMOS RESMA CON 500 HOJAS</t>
  </si>
  <si>
    <t>PAPEL IRIS DE COLOR RESMA CON 500 HOJAS</t>
  </si>
  <si>
    <t>PAPEL PARA SUMADORA ROLLO X 2800 CENTIMETROS</t>
  </si>
  <si>
    <t>PAPEL PERGAMINO</t>
  </si>
  <si>
    <t>PAPEL PERIODICO PLIEGO</t>
  </si>
  <si>
    <t>PAPEL PERIODICO TAMAÑO OFICIO DE 75 GRAMOS RESMA CON 500 HOJAS</t>
  </si>
  <si>
    <t>PAPEL PLASTICO PARA EMPAQUE ROLLO DE 65 X 20000 CENTIMETROS CALIBRE 3</t>
  </si>
  <si>
    <t>PAPEL REGALO PLIEGO</t>
  </si>
  <si>
    <t>PAPEL SEDA PLIEGO</t>
  </si>
  <si>
    <t>PAPEL SEGURIDAD 9 1/2 X 11 CONCEPTO ESPECIALISTA CAJA CON 1000 UNIDADES</t>
  </si>
  <si>
    <t>PAPEL SEGURIDAD 9 1/2 X 11 JUNTAS MEDICAS CAJA CON 1000 HOJAS</t>
  </si>
  <si>
    <t>PAPEL SILUETA OCTAVO</t>
  </si>
  <si>
    <t>PAPEL SILUETA PLIEGO</t>
  </si>
  <si>
    <t>PASTA CATALOGO PLASTICA 1,5 CARTA</t>
  </si>
  <si>
    <t>PASTA CATALOGO PLASTICA 2,0 OFICIO</t>
  </si>
  <si>
    <t>PEGANTE FRASCO DE 225 CENTIMETROS CUBICOS</t>
  </si>
  <si>
    <t>PEGANTE FRASCO X 40 GRAMOS</t>
  </si>
  <si>
    <t>PEGANTE FRASCO X 125 GRAMOS</t>
  </si>
  <si>
    <t>PEGANTE FRASCO X 225 GRAMOS</t>
  </si>
  <si>
    <t>PEGANTE INSTANTANEO</t>
  </si>
  <si>
    <t>PLASTILINA CAJA CON 12 UNIDADES</t>
  </si>
  <si>
    <t>PLASTILINA CAJA CON 8 UNIDADES</t>
  </si>
  <si>
    <t>PLASTILINA BOLSA X 250 GRAMOS</t>
  </si>
  <si>
    <t>PLASTILINA UNIDAD X 500 GRAMOS</t>
  </si>
  <si>
    <t>PLASTILINA LIMPIATIPOS CAJA CON 2 BARRAS</t>
  </si>
  <si>
    <t>PLASTILINA TERAPEUTICA FRASCO X 150 GRAMOS</t>
  </si>
  <si>
    <t>PLASTILINA TERAPEUTICA FRASCO X 30 GRAMOS</t>
  </si>
  <si>
    <t>PLUMIGRAFO MICROPUNTA</t>
  </si>
  <si>
    <t>PORTA CD</t>
  </si>
  <si>
    <t>PORTA DISKETTE</t>
  </si>
  <si>
    <t>PORTABORRADOR</t>
  </si>
  <si>
    <t>PORTAMINAS 0,5 MILIMETROS</t>
  </si>
  <si>
    <t>PORTAMINAS 0,7 MILIMETROS</t>
  </si>
  <si>
    <t>PORTAMINAS 2,0 MILIMETROS</t>
  </si>
  <si>
    <t>PROTECTOR DE PAPEL</t>
  </si>
  <si>
    <t>REGLA METALICA</t>
  </si>
  <si>
    <t>REGLA PLASTICA UNIDAD DE 30 CENTIMETROS</t>
  </si>
  <si>
    <t>REGLA PLASTICA UNIDAD DE 50 CENTIMETROS</t>
  </si>
  <si>
    <t>REPUESTO PARA PORTABORRADOR PAQUETE CON 2 UNIDADES</t>
  </si>
  <si>
    <t>RESALTADOR CAJA CON 10 UNIDADES</t>
  </si>
  <si>
    <t>RESALTADOR CAJA CON 12 UNIDADES</t>
  </si>
  <si>
    <t>SELLO DE CAUCHO</t>
  </si>
  <si>
    <t>SEPARADOR PAQUETE CON 5 UNIDADES</t>
  </si>
  <si>
    <t>SEPARADOR DE CARTULINA TAMAÑO CARTA PAQUETE CON 100 UNIDADES</t>
  </si>
  <si>
    <t>SEPARADOR DE CARTULINA TAMAÑO OFICIO PAQUETE CON 100 UNIDADES</t>
  </si>
  <si>
    <t>SOBRE BLANCO TAMAÑO CARTA PAQUETE CON 100 UNIDADES</t>
  </si>
  <si>
    <t>SOBRE BLANCO TAMAÑO OFICIO PAQUETE CON 100 UNIDADES</t>
  </si>
  <si>
    <t>SOBRE CERRADO PARA HISTORIA CLINICA</t>
  </si>
  <si>
    <t>SOBRE DE MANILA RADIOGRAFIA 37 X 44 PAQUETE CON 100 UNIDADES</t>
  </si>
  <si>
    <t>SOBRE DE MANILA TAMAÑO EXTRA OFICIO PAQUETE CON 100 UNIDADES</t>
  </si>
  <si>
    <t>SOBRE LORD PARA TARJETA CAJA CON 100 UNIDADES</t>
  </si>
  <si>
    <t>SOBRE MANILA EXTRA GRANDE RADIOGRAFIA</t>
  </si>
  <si>
    <t>SOBRE MANILA TAMAÑO CARTA BOLSA CON 100 UNIDADES</t>
  </si>
  <si>
    <t>PANTUFLAS PARA YESO</t>
  </si>
  <si>
    <t>PARAFINA TERAPEUTICA</t>
  </si>
  <si>
    <t>PARAPODIUM</t>
  </si>
  <si>
    <t xml:space="preserve">PLANTILLA CON REALCE ESCAFOIDEO (ARCO)                                </t>
  </si>
  <si>
    <t xml:space="preserve">BRACE PARA FEMUR                                                      </t>
  </si>
  <si>
    <t>PORTAGRAPAS</t>
  </si>
  <si>
    <t>PIEZA DE ALTA</t>
  </si>
  <si>
    <t xml:space="preserve"> </t>
  </si>
  <si>
    <t xml:space="preserve">  </t>
  </si>
  <si>
    <t xml:space="preserve">FERULA (ESPICA)                                                       </t>
  </si>
  <si>
    <t xml:space="preserve">FERULA ABDUCTORA PARA CADERA (COJIN)                                  </t>
  </si>
  <si>
    <t>FERULA ABEDUCTORA ESPUMA</t>
  </si>
  <si>
    <t>FERULA CANALETA PARA DEDOS</t>
  </si>
  <si>
    <t xml:space="preserve">FERULA CRAIG                                                          </t>
  </si>
  <si>
    <t>FERULA CRAMER</t>
  </si>
  <si>
    <t>FERULA DE GRAIG</t>
  </si>
  <si>
    <t>FERULA DE INMOVILIZACION PARA MU?ECA Y ANTEBRAZO</t>
  </si>
  <si>
    <t>FERULA DE INMOVILIZACION PULGAR</t>
  </si>
  <si>
    <t>FERULA DE JOIN JACK</t>
  </si>
  <si>
    <t xml:space="preserve">FERULA DE MANO POSICION ANTIESPASTICA                                 </t>
  </si>
  <si>
    <t>REACTIVO PARA DETERMINACION DE COLESTEROL HDL PRECIPITANTE FRASCO DE 5 CENTIMETROS CUBICOS</t>
  </si>
  <si>
    <t>REACTIVO PARA DETERMINACION DE COLESTEROL LDL FRASCO DE 250 CENTIMETROS CUBICOS</t>
  </si>
  <si>
    <t>SABANA PARA CUNA</t>
  </si>
  <si>
    <t>SABANA PARA INCUBADORA</t>
  </si>
  <si>
    <t>SABANA PLANA EN GENERO UNIDAD DE 1,30 X 2,00 METROS</t>
  </si>
  <si>
    <t>SABANA PLANA EN GENERO UNIDAD DE 1,30 X 2,50 METROS</t>
  </si>
  <si>
    <t>SABANA PLANA EN GENERO UNIDAD DE 1,50 X 2,50 METROS</t>
  </si>
  <si>
    <t>COSTAL HULE</t>
  </si>
  <si>
    <t>COSTILLERO</t>
  </si>
  <si>
    <t>ELEMENTOS EN LYCRA PARA QUEMADURAS</t>
  </si>
  <si>
    <t xml:space="preserve">ELEVADOR O REALCE PARA BAQO                                           </t>
  </si>
  <si>
    <t>ESPALDERA TRANSPIRABLE</t>
  </si>
  <si>
    <t>FAJA ABDOMINAL</t>
  </si>
  <si>
    <t>FAJA DORSO LUMBAR</t>
  </si>
  <si>
    <t>INDICADOR BIOLÓGICO PARA ESTERILIZACIÓN FLASH A VAPOR</t>
  </si>
  <si>
    <t>IONOMERO DE VIDIRO TIPO I KIT CON FRASCO POLVO X 15 GRAMOS + FRASCO LIQUIDO DE 6.8 CENTIMETROS CUBICOS (ESPECIALISTA)</t>
  </si>
  <si>
    <t>IONOMERO DE VIDRIO  KIT CON FRASCO POLVO X 9 GRAMOS + FRASCO LIQUIDO  8 ML</t>
  </si>
  <si>
    <t>IONOMERO DE VIDRIO KIT CON FRASCO POLVO X 5 GRAMOS + FRASCO LIQUIDO DE  5.5. ML</t>
  </si>
  <si>
    <t>IONÓMERO DE VIDRIO FRASCO POLVO DE 35 GR LIQUIDO 20 ML</t>
  </si>
  <si>
    <t>IONOMERO DE VIDRIO POLVO 15 GR LIQUIDO 6 ML (ESPECIALISTA)</t>
  </si>
  <si>
    <t>IONOMERO DE VIDRIO FRASCO POLVO 15 GR LIQUIDO 10 GR</t>
  </si>
  <si>
    <t>IONOMERO DE VIDRIO FRASCO  POLVO X 2 ML ACTIVADOR DOS FRASCOS X 2ML C/U</t>
  </si>
  <si>
    <t>IONOMERO DE VIDRIO FRASCO POLVO 5 GR LIQUIDO 3.4 ML (ESPECIALISTA)</t>
  </si>
  <si>
    <t>REPUESTO LIQUIDO IONOMERO DE VIDRIO  FRASCO X 2.5 ML</t>
  </si>
  <si>
    <t>REPUESTO POLVO IONOMERO DE VIDRIO FRASCO X 5 GR</t>
  </si>
  <si>
    <t>IONOMERO DE VIDRIO POLVO 10 GR LIQUIDO 8 GR ( ESPECALISTA)</t>
  </si>
  <si>
    <t>IONOMERO DE VIDRIO POLVOX 10 GR LIQUIDO POR 8 GR</t>
  </si>
  <si>
    <t>REPUESTO RESINA DE FOTOCURADO A3 JERINGA X 3.5 GRAMOS</t>
  </si>
  <si>
    <t>REPUESTO RESINA DE FOTOCURADO A3,5 JERINGA X 4 GRAMOS</t>
  </si>
  <si>
    <t>REPUESTO RESINA DE FOTOCURADO A3,5 JERINGA X 3 GRAMOS</t>
  </si>
  <si>
    <t>REPUESTO RESINA DE FOTOCURADO A3,5 JERINGA X 2 GRAMOS</t>
  </si>
  <si>
    <t>REPUESTO RESINA DE FOTOCURADO A3,5 JERINGA X 3.5 GRAMOS</t>
  </si>
  <si>
    <t>REPUESTO RESINA DE FOTOCURADO B1 JERINGA X 4 GRAMOS</t>
  </si>
  <si>
    <t>REPUESTO RESINA DE FOTOCURADO B1 JERINGA X 3 GRAMOS</t>
  </si>
  <si>
    <t>REPUESTO RESINA DE FOTOCURADO B1 JERINGA X 2 GRAMOS</t>
  </si>
  <si>
    <t>REPUESTO RESINA DE FOTOCURADO B1 JERINGA X 3.5 GRAMOS</t>
  </si>
  <si>
    <t>REPUESTO RESINA DE FOTOCURADO B2 JERINGA X 4 GRAMOS</t>
  </si>
  <si>
    <t>REPUESTO RESINA DE FOTOCURADO B2 JERINGA X 3 GRAMOS</t>
  </si>
  <si>
    <t>REPUESTO RESINA DE FOTOCURADO B2 JERINGA X 3.5 GRAMOS</t>
  </si>
  <si>
    <t>REPUESTO RESINA DE FOTOCURADO B3 JERINGA X 4 GRAMOS</t>
  </si>
  <si>
    <t>REPUESTO RESINA DE FOTOCURADO B3 JERINGA X 3 GRAMOS</t>
  </si>
  <si>
    <t>REPUESTO RESINA DE FOTOCURADO B3 JERINGA X 3.5 GRAMOS</t>
  </si>
  <si>
    <t>REPUESTO RESINA DE FOTOCURADO C2 JERINGA X 4 GRAMOS</t>
  </si>
  <si>
    <t>REPUESTO RESINA DE FOTOCURADO C2 JERINGA X 3 GRAMOS</t>
  </si>
  <si>
    <t>REPUESTO RESINA DE FOTOCURADO C2 JERINGA X 2 GRAMOS</t>
  </si>
  <si>
    <t>REPUESTO RESINA DE FOTOCURADO C2 JERINGA X 3.5 GRAMOS</t>
  </si>
  <si>
    <t xml:space="preserve">RESINA FLUIDA EN JERINGAS  X 1.3 GR </t>
  </si>
  <si>
    <t>ZAPATOS PARA ENFERMERAS JEFES</t>
  </si>
  <si>
    <t>ZAPATOS PARA AUXILIARES DE LABORATORIO CLINICO</t>
  </si>
  <si>
    <t>ZAPATOS PARA AUXILIARES DE ENFERMERIA</t>
  </si>
  <si>
    <t>ZAPATOS PARA AUXILIARES DE ODONTOLOGIA</t>
  </si>
  <si>
    <t xml:space="preserve">PIE DE AMIGO                                                          </t>
  </si>
  <si>
    <t xml:space="preserve">SERVICIOS DISTINGUIDOS                                                </t>
  </si>
  <si>
    <t xml:space="preserve">CINTA VERDE                                                           </t>
  </si>
  <si>
    <t>ESCUDO TRIDIMENSIONAL MODELO EN BRONCE CON EL SIMBOLO DE LA DISAN</t>
  </si>
  <si>
    <t xml:space="preserve">PROTECTOR DE ALMOHADA </t>
  </si>
  <si>
    <t xml:space="preserve">LENTES DE CONTACTO                                                    </t>
  </si>
  <si>
    <t xml:space="preserve">LENTES Y MONTURAS                                                     </t>
  </si>
  <si>
    <t>MANOPLAS</t>
  </si>
  <si>
    <t xml:space="preserve">MANTA DE ACTIVIDADES                                                  </t>
  </si>
  <si>
    <t>MAQUINAS Y EQUIPOS DE OFICINA</t>
  </si>
  <si>
    <t>EQUIPOS DE REFRIGERACION</t>
  </si>
  <si>
    <t>RECARGA EXTINTORES</t>
  </si>
  <si>
    <t>MANTENIMIENTO RED DE OXIGENO</t>
  </si>
  <si>
    <t>MANTENIMIENTO EQUIPOS DE FAX</t>
  </si>
  <si>
    <t>MANTENIMIENTO SERVIDORES</t>
  </si>
  <si>
    <t>MANTENIMIENTO EQUIPOS TELEFONICOS</t>
  </si>
  <si>
    <t>MANTENIMIENTO EQUIPOS DE COMUNICACION</t>
  </si>
  <si>
    <t>MANTENIMIENTO SISTEMAS DE INFORMACION</t>
  </si>
  <si>
    <t>MANTENIMIENTO DE  VEHICULOS</t>
  </si>
  <si>
    <t>ZONAS HUMEDAS</t>
  </si>
  <si>
    <t>Servicio de Seguridad y Vigilancia</t>
  </si>
  <si>
    <t>SERVICIOS DE CORREO</t>
  </si>
  <si>
    <t>SERVICIOS DE COMUNICACION EN GENERAL</t>
  </si>
  <si>
    <t>SERVICIO DE TELEVISION POR CABLE</t>
  </si>
  <si>
    <t xml:space="preserve">MEDALLA CABALLERO SEGUNDA VEZ                                         </t>
  </si>
  <si>
    <t xml:space="preserve">MEDALLA COMENDADOR PRIMERA VEZ                                        </t>
  </si>
  <si>
    <t xml:space="preserve">MEDALLA COMENDADOR SEGUNDA VEZ                                        </t>
  </si>
  <si>
    <t xml:space="preserve">MEDALLA COMPAQERO PRIMERA VEZ                                         </t>
  </si>
  <si>
    <t>SONDA VESICAL FOLEY 2 VIAS No 18</t>
  </si>
  <si>
    <t>SONDA VESICAL FOLEY 2 VIAS No 20</t>
  </si>
  <si>
    <t>SONDA VESICAL FOLEY 2 VIAS No 22</t>
  </si>
  <si>
    <t>SONDA VESICAL FOLEY 2 VIAS No 6</t>
  </si>
  <si>
    <t>SONDA VESICAL FOLEY 3 VIAS No 10</t>
  </si>
  <si>
    <t>SONDA VESICAL FOLEY 3 VIAS No 12</t>
  </si>
  <si>
    <t>SONDA VESICAL FOLEY 3 VIAS No 14</t>
  </si>
  <si>
    <t>SONDA VESICAL FOLEY 3 VIAS No 16</t>
  </si>
  <si>
    <t>SONDA VESICAL FOLEY 3 VIAS No 18</t>
  </si>
  <si>
    <t>SONDA VESICAL FOLEY 3 VIAS No 20</t>
  </si>
  <si>
    <t>SONDA VESICAL FOLEY 3 VIAS No 22</t>
  </si>
  <si>
    <t>OXICODONA CLORHIDRATO CAJA CON 10 TABLETAS X 5 MILIGRAMOS</t>
  </si>
  <si>
    <t>OXIDASA TAXO N TUBO CON 50 DISCOS X 5 MICROGRAMOS</t>
  </si>
  <si>
    <t>PANEL DE CELULAS DE IDENTIFICACION DE ANTICUERPOS IRREGULARES KIT CON 12 FRASCOS DE 10 CENTIMETROS CUBICOS</t>
  </si>
  <si>
    <t>ELECTROCAUTERIO</t>
  </si>
  <si>
    <t>MICROSCOPIO</t>
  </si>
  <si>
    <t>MES PROYECTADO DE LA CONTRATACION (14)</t>
  </si>
  <si>
    <t>CANALES DE COMUNICACIÓNES PARA CLINICAS REGIONALES</t>
  </si>
  <si>
    <t>(DISCRIMINAR CURSOS, SEMINARIOS, DIPLOMADOS, CONFERENCIAS Y OTROS PERSONAL DE PLANTA)</t>
  </si>
  <si>
    <t>RODILLO DE BOBATH</t>
  </si>
  <si>
    <t xml:space="preserve">SANDALIAS POSOPERATORIAS                                              </t>
  </si>
  <si>
    <t xml:space="preserve">SEPARADOR DE DEDOS GEL TIPO CARRETE                                   </t>
  </si>
  <si>
    <t xml:space="preserve">SEPARADORES DE DEDO                                                   </t>
  </si>
  <si>
    <t>SILLA DE SOPORTE</t>
  </si>
  <si>
    <t>SISTEMA IMPLANTE COCLEAR MULTICANAL Y ACCESORIOS</t>
  </si>
  <si>
    <t xml:space="preserve">SOMI PHILADELFIA T.L.S.O.,  CON EXTENSION CERVICAL                    </t>
  </si>
  <si>
    <t>MECHA GINECOLOGICA</t>
  </si>
  <si>
    <t>MECHERO DE ALUMINIO</t>
  </si>
  <si>
    <t>MEDIO DE CONTRASTE NO IONICO FRASCO DE 50 CENTIMETROS CUBICOS</t>
  </si>
  <si>
    <t>MEDIO DE CULTIVO OGAWA KODOK FRASCO X 500 GRAMOS</t>
  </si>
  <si>
    <t>PLASMA CONTROL NORMAL COAGULACION FRASCO DE 4 CENTIMETROS CUBICOS</t>
  </si>
  <si>
    <t>PLASTILINA MICROHEMATOCRITOS CAJA CON 6 UNIDADES</t>
  </si>
  <si>
    <t>POLAINA DESECHABLE PAQUETE CON 12 UNIDADES</t>
  </si>
  <si>
    <t>POLIGELINA FRASCO DE 500 CENTIMETROS CUBICOS</t>
  </si>
  <si>
    <t>PRUEBA DE ACIDO URICO KIT CON 2000 PRUEBAS</t>
  </si>
  <si>
    <t>PRUEBA DE ACIDO URICO ESTUCHE CON 96 PRUEBAS</t>
  </si>
  <si>
    <t>PRUEBA DE AELOS CAJA CON 50 PRUEBAS</t>
  </si>
  <si>
    <t>PRUEBA DE AGAR CHOCOLATE CAJA CON 20 DETERMINACIONES</t>
  </si>
  <si>
    <t>PRUEBA DE AGAR COLUMBIA AL 5 % CAJA CON 20 DETERMINACIONES</t>
  </si>
  <si>
    <t>PRUEBA DE AGAR CROMOGENICO PARA UROCULTIVO PRUEBA</t>
  </si>
  <si>
    <t>PRUEBA DE AGAR MCKONKEY CAJA CON 20 DETERMINACIONES</t>
  </si>
  <si>
    <t>PRUEBA DE AGAR MULLER HINTON PAQUETE CON 20 DETERMINACIONES</t>
  </si>
  <si>
    <t>PRUEBA DE AGAR SANGRE PAQUETE CON 20 DETERMINACIONES</t>
  </si>
  <si>
    <t>PRUEBA DE ALBUMINA PRUEBA</t>
  </si>
  <si>
    <t>PRUEBA DE ANTI HIV ELISA PRUEBA</t>
  </si>
  <si>
    <t>PRUEBA DE ANTI HIV I / HIV 2 PRUEBA</t>
  </si>
  <si>
    <t>PRUEBA DE ANTICUERPOS ANTICORE HEPATITIS B IgG PRUEBA</t>
  </si>
  <si>
    <t>PRUEBA DE ANTICUERPOS HEPATITIS C HCV PRUEBA</t>
  </si>
  <si>
    <t>PRUEBA DE ANTICUERPOS SUP HEPATITIS B HBAgS PRUEBA</t>
  </si>
  <si>
    <t>PRUEBA DE ANTIESTREPTOLISINA FRASCO CON 50 PRUEBAS</t>
  </si>
  <si>
    <t>PRUEBA DE ANTIGENO FEBRIL KIT CON 100 DETERMINACIONES</t>
  </si>
  <si>
    <t>PRUEBA DE HEPATITIS A IgG HAV CAJA CON 36 DETERMINACIONES</t>
  </si>
  <si>
    <t>PRUEBA DE HERPES I PRUEBA</t>
  </si>
  <si>
    <t>PRUEBA DE HERPES II PRUEBA</t>
  </si>
  <si>
    <t>PRUEBA DE HORMONA GONADOTROPINA CORIONICA EN SANGRE KIT CON 200 PRUEBAS</t>
  </si>
  <si>
    <t>PRUEBA DE HTLV PRUEBA</t>
  </si>
  <si>
    <t>PRUEBA DE IgE CAJA CON 200 PRUEBAS</t>
  </si>
  <si>
    <t>PRUEBA PARA LA DETERMINACION DE LINFOCITOS T, CUANTIFICACION CD3, CD4, CD8 POR CITOMETRIA DE FLUJO KIT PARA DETERMINACION DE 50 PRUEBAS</t>
  </si>
  <si>
    <t>PRUEBA PARA LA DETERMINACION DE AMILASA KIT PARA DETERMINACION DE 2244 PRUEBAS</t>
  </si>
  <si>
    <t>PRUEBA PARA LA DETERMINACION DE ANTICUERPOS HETEROFILOS [ESPECIFICOS Y TOTALES] KIT PARA DETERMINACION DE 50 PRUEBAS</t>
  </si>
  <si>
    <t>PRUEBA PARA LA DETERMINACION DE ANTICUERPOS NUCLEARES EXTRACTABLES TOTALES [ENA] SS-A [RO] SS-B [LA] RNP Y SM KIT PARA DETERMINACION DE 96 PRUEBAS</t>
  </si>
  <si>
    <t>PRUEBA PARA LA DETERMINACION DE ANTIGENO DE CANCER DE OVARIO [CA 125] KIT PARA DETERMINACION DE 200 PRUEBAS</t>
  </si>
  <si>
    <t xml:space="preserve">MEDALLA COMPAQERO SEGUNDA VEZ                                         </t>
  </si>
  <si>
    <t xml:space="preserve">MEDALLA COMPAQERO TERCERA VEZ                                         </t>
  </si>
  <si>
    <t xml:space="preserve">MEDALLA DE LOS SERVICIOS 15 AQOS                                      </t>
  </si>
  <si>
    <t xml:space="preserve">MEDALLA DE LOS SERVICIOS 20 AQOS                                      </t>
  </si>
  <si>
    <t xml:space="preserve">ESTUCHE PARA MEDALLAS                                                 </t>
  </si>
  <si>
    <t xml:space="preserve">MENCION HONORIFICA                                                    </t>
  </si>
  <si>
    <t xml:space="preserve">ORDEN AL MERITO HOSPITALARIO                                          </t>
  </si>
  <si>
    <t xml:space="preserve">ESCUDO EN MADERA                                                      </t>
  </si>
  <si>
    <t xml:space="preserve">ESTRELLA CORPORATIVA                                                  </t>
  </si>
  <si>
    <t xml:space="preserve">MEDALLA AL MERITO HOSPITALARIO                                        </t>
  </si>
  <si>
    <t xml:space="preserve">PLACA EN MADERA                                                       </t>
  </si>
  <si>
    <t>PUNTAS PARA FACOEMULSIFICADOR PARA EQUIPO STORZ</t>
  </si>
  <si>
    <t>RING PARA COXIS</t>
  </si>
  <si>
    <t>RODILLA REHABILITACION POST/OPERATORIA</t>
  </si>
  <si>
    <t xml:space="preserve">RODILLERA ARTICULADA                                                  </t>
  </si>
  <si>
    <t>RODILLERA EN NEOPROLENE</t>
  </si>
  <si>
    <t xml:space="preserve">RODILLERA ESTABILIZADORA                                              </t>
  </si>
  <si>
    <t xml:space="preserve">RODILLERA PATELA REFORZADA                                            </t>
  </si>
  <si>
    <t>RODILLERA ROTULA ABIERTA</t>
  </si>
  <si>
    <t xml:space="preserve">RODILLERA ROTULA CERRADA                                              </t>
  </si>
  <si>
    <t>MARTILLO PARA REFLEJOS</t>
  </si>
  <si>
    <t>AMALGAMADOR</t>
  </si>
  <si>
    <t>TONOMETRO</t>
  </si>
  <si>
    <t>MONTURA DE PRUEBAS</t>
  </si>
  <si>
    <t xml:space="preserve">MEDIA ANTIEMBOLICA HASTA CADERA                                       </t>
  </si>
  <si>
    <t xml:space="preserve">MEDIA ANTIEMBOLICA HASTA MUSLO                                        </t>
  </si>
  <si>
    <t xml:space="preserve">MEDIA EN SILICONA COLCHON DOBLE                                       </t>
  </si>
  <si>
    <t xml:space="preserve">MEDIA EN SILICONA COLCHON SENCILLO                                    </t>
  </si>
  <si>
    <t>LIMPIADOR COJIN FRASCO DE 370 CENTIMETROS CUBICOS</t>
  </si>
  <si>
    <t>LIMPIADOR DESINFECTANTE PARA PISO GARRAFA DE 20000 CENTIMETROS CUBICOS</t>
  </si>
  <si>
    <t>LIMPIADOR DESINFECTANTE PARA PISO FRASCO DE 1000 CENTIMETROS CUBICOS</t>
  </si>
  <si>
    <t>LIMPIADOR DESINFECTANTE PARA PISO FRASCO DE 500 CENTIMETROS CUBICOS</t>
  </si>
  <si>
    <t>LIMPIADOR ELECTRONICO</t>
  </si>
  <si>
    <t>LIMPIAVIDRIOS FRASCO DE 500 CENTIMETROS CUBICOS</t>
  </si>
  <si>
    <t>LIMPION</t>
  </si>
  <si>
    <t>LIMPION INDUSTRIAL ROLLO X 60000 CENTIMETROS</t>
  </si>
  <si>
    <t>MAQUINA DE AFEITAR</t>
  </si>
  <si>
    <t>MOTA PARA TRAPERO</t>
  </si>
  <si>
    <t>PALO PARA TRAPERO</t>
  </si>
  <si>
    <t>PAÑO ABSORBENTE PAQUETE CON 10 UNIDADES</t>
  </si>
  <si>
    <t>PAÑO ABSORBENTE PAQUETE CON 3 UNIDADES</t>
  </si>
  <si>
    <t>PAÑO ABSORBENTE</t>
  </si>
  <si>
    <t>PAÑOLETA EN GENERO 0,90 X 0,90</t>
  </si>
  <si>
    <t>PAÑUELO FACIAL CAJA CON 50 UNIDADES</t>
  </si>
  <si>
    <t>PAPEL ABSORVENTE DESECHABLE ROLLO X 70 UNIDADES</t>
  </si>
  <si>
    <t>PAPEL ABSORVENTE DESECHABLE ROLLO X 80 UNIDADES</t>
  </si>
  <si>
    <t>PAPEL HIGIENICO PAQUETE CON 100 UNIDADES</t>
  </si>
  <si>
    <t>UNIFORME NUTRICIÓN</t>
  </si>
  <si>
    <t>UNIFORME TRABAJO SOCIAL</t>
  </si>
  <si>
    <t>UNIFORMR PERSONAL AUXILIARES DE ENFERMERIA, ODONTOLOGÍA Y LABORATORIO CABALLEROS</t>
  </si>
  <si>
    <t>UNIFORME DE ENFERMERIA  JEFE  DAMAS</t>
  </si>
  <si>
    <t xml:space="preserve">BRACE PARA HUMERO                                                     </t>
  </si>
  <si>
    <t xml:space="preserve">BRACE PARA MU?ECA DERECHA                                             </t>
  </si>
  <si>
    <t xml:space="preserve">BRACE PARA MU?ECA IZQUIERDO                                           </t>
  </si>
  <si>
    <t>BRACE PARA PULGAR</t>
  </si>
  <si>
    <t xml:space="preserve">BRACE PARA RODILLA                                                    </t>
  </si>
  <si>
    <t>BRACE PARA TIBIA</t>
  </si>
  <si>
    <t>BRACE PARA TOBILLO</t>
  </si>
  <si>
    <t xml:space="preserve">BRACE TUBULAR PARA FRACTURA DE RADIO Y CUBITO                         </t>
  </si>
  <si>
    <t>BRAGUERO BILATERAL</t>
  </si>
  <si>
    <t xml:space="preserve">CABESTRILLO ADULTO                                                    </t>
  </si>
  <si>
    <t>BROCA PARA LAMINA - MURO Y PARED JUEGO</t>
  </si>
  <si>
    <t>BUJE DELANTERO</t>
  </si>
  <si>
    <t>BUJIA</t>
  </si>
  <si>
    <t>CABEZA DE IMPRESION PARA IMPRESORA FX-1170</t>
  </si>
  <si>
    <t>CABLE ECG DE 3 DERIVADOS</t>
  </si>
  <si>
    <t>CABLE SENSOR NELLCOTOR</t>
  </si>
  <si>
    <t>CABLE SENSOR SATURACION</t>
  </si>
  <si>
    <t>CADENA DE DISTRIBUCION</t>
  </si>
  <si>
    <t>CAMARA PARA TENSIOMETRO</t>
  </si>
  <si>
    <t>CARCASA PARA COMPUTADOR</t>
  </si>
  <si>
    <t>CARTUCHO CARTRIDGE TAPE 1/2 DLT TAPE IV 20 - 40G</t>
  </si>
  <si>
    <t>CHICLER</t>
  </si>
  <si>
    <t>CHUC CONCENTRIX</t>
  </si>
  <si>
    <t>CHUC PANAIR NSK</t>
  </si>
  <si>
    <t>CILINDRO FOTOCOPIA 1054</t>
  </si>
  <si>
    <t>CILINDRO FUSOR C118</t>
  </si>
  <si>
    <t>CIRCUITO DESCARTABLE</t>
  </si>
  <si>
    <t>CIRCUITO ELECTRONICO PARA MODULO MEDICION DE PRESION No 3523A51919</t>
  </si>
  <si>
    <t>CIRCUITO TEMPORIZADOR AUTOCLAVE</t>
  </si>
  <si>
    <t>CORREA A34</t>
  </si>
  <si>
    <t>CORREA A37</t>
  </si>
  <si>
    <t>CORREA A38</t>
  </si>
  <si>
    <t>CUCHILLA DE SHAVER</t>
  </si>
  <si>
    <t>CUCHILLA FOTOCOPIADORA MINOLTA 1054</t>
  </si>
  <si>
    <t>DISCO PARA FRENO</t>
  </si>
  <si>
    <t>EMPAQUE AUTOCLAVE</t>
  </si>
  <si>
    <t>EMPAQUE AUXILIAR CLUTCH</t>
  </si>
  <si>
    <t>AROMATICA CAJA CON 50 UNIDADES</t>
  </si>
  <si>
    <t>REACTIVO PARA DETERMINACION CITOMEGALOVIRUS IgM KIT CON 2 FRASCOS DE 250 CENTIMETROS CUBICOS</t>
  </si>
  <si>
    <t>ACETATO CARETA PROTECTORA</t>
  </si>
  <si>
    <t>ACETATO PARA VISOR TRANSPARENTE</t>
  </si>
  <si>
    <t>AMALGAMA FRASCO CON 200 CAPSULAS</t>
  </si>
  <si>
    <t>AMALGAMA DOBLE FRASCO CON 500 CAPSULAS CON 2 DOSIS</t>
  </si>
  <si>
    <t>AMALGAMA DOBLE FRASCO CON 100 CAPSULAS</t>
  </si>
  <si>
    <t>AMALGAMA SENCILLA FRASCO CON 500 UNIDADES</t>
  </si>
  <si>
    <t>APLICADOR MATERIAL DENTAL PAQUETE CON 100 UNIDADES</t>
  </si>
  <si>
    <t>BANDA EN T ROLLO X 300 CENTIMETROS</t>
  </si>
  <si>
    <t>BANDA EN T PAQUETE CON 12 UNIDADES</t>
  </si>
  <si>
    <t>REACTIVO PARA DETERMINACION DE ESTRADIOL FRASCO DE 2,5 CENTIMETROS CUBICOS</t>
  </si>
  <si>
    <t>REACTIVO PARA DETERMINACION DE FIBRINOGENO KIT CON 6 FRASCOS DE 1 CENTIMETRO CUBICO + 1 CALIBRADOR + 2 FRASCOS DE 25 CENTIMETROS CUBICOS DE BUFFER VERONAL</t>
  </si>
  <si>
    <t>BANDA METALICA DE 3/16 ROLLO X 330 CENTIMETROS</t>
  </si>
  <si>
    <t>CERA PARA BASE CAJA CON 18 LAMINAS</t>
  </si>
  <si>
    <t>CERA PARA HUESO</t>
  </si>
  <si>
    <t>CHURRUSCO</t>
  </si>
  <si>
    <t>REACTIVO PARA DETERMINACION DE PROLACTINA IRMA FRASCO DE 250 CENTIMETROS CUBICOS</t>
  </si>
  <si>
    <t>REACTIVO PARA DETERMINACION DE PROTEINA C REACTIVA PCR FRASCO DE 3 CENTIMETROS CUBICOS</t>
  </si>
  <si>
    <t>Fondo Nacional del Ahorro</t>
  </si>
  <si>
    <t>Fondos Administradores de Pensiones Publicos</t>
  </si>
  <si>
    <t>Caja Promotora de Vivienda Militar</t>
  </si>
  <si>
    <t>Otros Fondos Administradores de Cesantias Publicos</t>
  </si>
  <si>
    <t>6</t>
  </si>
  <si>
    <t>Empresas Publicas Promotoras de salud</t>
  </si>
  <si>
    <t>7</t>
  </si>
  <si>
    <t>Administradoras Publicas de Aportes para Accidentes de Trabajo y Enfermedades Profesionales</t>
  </si>
  <si>
    <t>Aportes al ICBF</t>
  </si>
  <si>
    <t>Aportes al SENA</t>
  </si>
  <si>
    <t>Aportes al ESAP</t>
  </si>
  <si>
    <t>Aportes a Escuelas Industriales e Institutos Tecnicos</t>
  </si>
  <si>
    <t>IMPUESTOS Y MULTAS</t>
  </si>
  <si>
    <t xml:space="preserve">Impuestos y Contribuciones </t>
  </si>
  <si>
    <t>Impuesto de Vehiculos</t>
  </si>
  <si>
    <t xml:space="preserve">Impuesto Predial </t>
  </si>
  <si>
    <t>Contribuciones</t>
  </si>
  <si>
    <t>8</t>
  </si>
  <si>
    <t>Notariado</t>
  </si>
  <si>
    <t>Valorizacion Terrenos</t>
  </si>
  <si>
    <t>Valorizacion Edificaciones</t>
  </si>
  <si>
    <t>20</t>
  </si>
  <si>
    <t>Otras Valorizaciones</t>
  </si>
  <si>
    <t>90</t>
  </si>
  <si>
    <t>Otros Impuestos</t>
  </si>
  <si>
    <t>Multas y Sanciones</t>
  </si>
  <si>
    <t>Mulltas</t>
  </si>
  <si>
    <t>Sanciones</t>
  </si>
  <si>
    <t>ADQUISICION DE BIENES Y SERVICIOS</t>
  </si>
  <si>
    <t xml:space="preserve">CABESTRILLO PEDIATRICO                                                </t>
  </si>
  <si>
    <t>BOMBILLO 04000</t>
  </si>
  <si>
    <t>BOMBILLO 04800</t>
  </si>
  <si>
    <t>BOMBILLO 100 V / 110 V CLARO</t>
  </si>
  <si>
    <t>BOMBILLO 2320</t>
  </si>
  <si>
    <t>BOMBILLO 3000</t>
  </si>
  <si>
    <t>BOMBILLO 41º 870 VFL 12V 50V</t>
  </si>
  <si>
    <t>BOMBILLO CASTEL 24 C X 60 V PARA LAMPARA CIELITICA</t>
  </si>
  <si>
    <t>BOMBILLO CASTEL 25 V 25 V PARA LAMPARA CIELITICA</t>
  </si>
  <si>
    <t>BOMBILLO DE 120V</t>
  </si>
  <si>
    <t>BOMBILLO DE 12V</t>
  </si>
  <si>
    <t>DENTIMETRO</t>
  </si>
  <si>
    <t>PORTAMATRIZ</t>
  </si>
  <si>
    <t>GAFAS PROTECTORAS</t>
  </si>
  <si>
    <t>BATAS PARA PROFESIONALES</t>
  </si>
  <si>
    <t>UNIFORME TERAPIA</t>
  </si>
  <si>
    <t xml:space="preserve">ORTESIS DINAMICA PARA LESION DE NERVIO RADIAL                         </t>
  </si>
  <si>
    <t>ORTESIS KAFO</t>
  </si>
  <si>
    <t>ORTESIS LARGA</t>
  </si>
  <si>
    <t>ORTESIS LARGA SIN ARTICULACION</t>
  </si>
  <si>
    <t>ORTESIS LARGA TUBULAR</t>
  </si>
  <si>
    <t xml:space="preserve">ORTESIS PARA TOBILLO                                                  </t>
  </si>
  <si>
    <t>ORTESIS TIPO AVION</t>
  </si>
  <si>
    <t>Nota: Favor leer las instrucciones antes de diligenciar el formato</t>
  </si>
  <si>
    <t>MEDIAS COSMETICAS</t>
  </si>
  <si>
    <t>MESA DE MAYO EN ACERO INOXIDABLE</t>
  </si>
  <si>
    <t>MICROPIPETA</t>
  </si>
  <si>
    <t>PATIN DE ESTIRAMIENTO</t>
  </si>
  <si>
    <t>PATO COPROLÓGICO</t>
  </si>
  <si>
    <t>PESAS CON MANCUERNA</t>
  </si>
  <si>
    <t>PESAS FIJAS</t>
  </si>
  <si>
    <t>PESAS GRADUABLES</t>
  </si>
  <si>
    <t>PIPETA AUTOMÁTICA</t>
  </si>
  <si>
    <t>PORTAMALGAMA</t>
  </si>
  <si>
    <t>PRONUSUPINADOR</t>
  </si>
  <si>
    <t>PROTECTOR DE GONADAS Y OVARIOS</t>
  </si>
  <si>
    <t>RODILLO PARA EL TRASLADO DE PACIENTES</t>
  </si>
  <si>
    <t>TARROS EN ACERO INOXIDABLE</t>
  </si>
  <si>
    <t>TENS</t>
  </si>
  <si>
    <t>MEDICAMENTOS DISTRITOS</t>
  </si>
  <si>
    <t>THONNER PARA FOTOCOPIADORA 1435</t>
  </si>
  <si>
    <t>THONNER PARA FOTOCOPIADORA 2913 Z</t>
  </si>
  <si>
    <t>THONNER PARA FOTOCOPIADORA 6625</t>
  </si>
  <si>
    <t>THONNER PARA FOTOCOPIADORA MINOLTA 3936 - 302</t>
  </si>
  <si>
    <t>THONNER PARA FOTOCOPIADORA MINOLTA II 4300</t>
  </si>
  <si>
    <t>THONNER PARA FOTOCOPIADORA T 2510</t>
  </si>
  <si>
    <t>THONNER PARA FOTOCOPIADORA XEROX 8R7881</t>
  </si>
  <si>
    <t>THONNER PARA IMPRESORA C4092A HP 1100</t>
  </si>
  <si>
    <t>THONNER PARA IMPRESORA C4127 X</t>
  </si>
  <si>
    <t>THONNER PARA IMPRESORA C4129 X</t>
  </si>
  <si>
    <t>THONNER PARA IMPRESORA C6625A HP</t>
  </si>
  <si>
    <t>THONNER PARA IMPRESORA C9600 / C9801 COLOR</t>
  </si>
  <si>
    <t>THONNER PARA IMPRESORA CARTRIDGE C118</t>
  </si>
  <si>
    <t>THONNER PARA IMPRESORA EPSON STYLUS COLOR 777</t>
  </si>
  <si>
    <t>THONNER PARA IMPRESORA EPSON STYLUS COLOR T017311</t>
  </si>
  <si>
    <t>THONNER PARA IMPRESORA EPSON STYLUS NEGRA T017311</t>
  </si>
  <si>
    <t>THONNER PARA IMPRESORA HP 10C</t>
  </si>
  <si>
    <t>THONNER PARA IMPRESORA HP 3903 A</t>
  </si>
  <si>
    <t>THONNER PARA IMPRESORA HP 4000</t>
  </si>
  <si>
    <t>THONNER PARA IMPRESORA HP 4127 A</t>
  </si>
  <si>
    <t>THONNER PARA IMPRESORA HP 51626 A</t>
  </si>
  <si>
    <t>YODURO DE POTASIO GRANULAR REF 3162-1 FRASCO X 500 GRAMOS</t>
  </si>
  <si>
    <t>VENDA DE YESO ROLLO DE 7,62 X 457,2 CENTIMETROS</t>
  </si>
  <si>
    <t>VENDA DE YESO ROLLO DE 10,16 X 457,2 CENTIMETROS</t>
  </si>
  <si>
    <t>VENDA DE YESO ROLLO DE 12,7 X 457,2 CENTIMETROS</t>
  </si>
  <si>
    <t>SUTURA ATRAUMATICA 4/0</t>
  </si>
  <si>
    <t>SUTURA DE MENISCO</t>
  </si>
  <si>
    <t>SUTURA POLIAMIDA MONOFILAMENTO 2/0 CT-I</t>
  </si>
  <si>
    <t>SUTURA POLIESTER DE DACRON 0 C-19</t>
  </si>
  <si>
    <t>SUTURA SEDA QUIRURGICA TRENZADA RECUBIERTA 4/0 SH</t>
  </si>
  <si>
    <t>TAPABOCA EN TELA</t>
  </si>
  <si>
    <t>TAPON CLAVO ENDOMEDULAR</t>
  </si>
  <si>
    <t>TAPON SALINIZADO</t>
  </si>
  <si>
    <t>TORNILLO 0,9 DE 3 A 7 MILIMETROS</t>
  </si>
  <si>
    <t>TORNILLO 1,2 DE 3 A 6 MILIMETROS</t>
  </si>
  <si>
    <t>TUBO HEMATOCRITO DE WINTROBE FRASCO CON 100 UNIDADES</t>
  </si>
  <si>
    <t>TUBO MICROHEMATOCRITO SIN HEPARINA CAJA CON 100 UNIDADES DE 5 CENTIMETROS CUBICOS</t>
  </si>
  <si>
    <t>TUBO PEDIATRICO TAPA AZUL CAJA CON 100 UNIDADES</t>
  </si>
  <si>
    <t>TUBO PEDIATRICO TAPA DORADA CAJA CON 100 UNIDADES</t>
  </si>
  <si>
    <t>TUBO PEDIATRICO TAPA LILA CAJA CON 100 UNIDADES</t>
  </si>
  <si>
    <t>TUBO PEDIATRICO TAPA ROJA CAJA CON 100 UNIDADES DE 2,5 CENTIMETROS CUBICOS</t>
  </si>
  <si>
    <t>TUBO PEDIATRICO TAPA ROJA CAJA CON 500 UNIDADES</t>
  </si>
  <si>
    <t>TUBO PLASTICO DE COAGULACION PAQUETE CON 1000 UNIDADES</t>
  </si>
  <si>
    <t>TUBO SISTEMA KOVACS</t>
  </si>
  <si>
    <t>TUBO SLIM 48</t>
  </si>
  <si>
    <t>COMPUOFICIO DE 9 1/2 X 13 X 2 PARTES CAJA CON 1500 HOJAS</t>
  </si>
  <si>
    <t>COMPUOFICIO DE 9 1/2 X 13 X 3 PARTES CAJA CON 1000 HOJAS</t>
  </si>
  <si>
    <t>COMPUOFICIO DE 9 1/2 X 13 X 4 PARTES CAJA CON 750 HOJAS</t>
  </si>
  <si>
    <t>COMPUROTULO PAQUETE CON 1320 UNIDADES DE 30 X 22 MILIMETROS</t>
  </si>
  <si>
    <t>DILUYENTE PARA CORRECTOR FRASCO DE 100 CENTIMETROS CUBICOS</t>
  </si>
  <si>
    <t>DISCO COMPACTO CD-R CAJA CON 10 UNIDADES</t>
  </si>
  <si>
    <t>DISCO COMPACTO CD-RW CAJA CON 10 UNIDADES</t>
  </si>
  <si>
    <t>DISKETTE 3,5 HD CAJA CON 10 UNIDADES</t>
  </si>
  <si>
    <t>ESCOBILLA CAJA CON 2 UNIDADES</t>
  </si>
  <si>
    <t>ESFERO MICROPUNTA</t>
  </si>
  <si>
    <t>ESFERO MICROPUNTA CAJA CON 12 UNIDADES</t>
  </si>
  <si>
    <t>ESFERO MINA AZUL CAJA CON 12 UNIDADES</t>
  </si>
  <si>
    <t>ESFERO MINA NEGRA CAJA CON 12 UNIDADES</t>
  </si>
  <si>
    <t>ESFERO MINA NEGRA</t>
  </si>
  <si>
    <t>TUBO TAPA LILA CON CIERRE HEMOGARD EDTA CAJA CON 100 UNIDADES DE 6 CENTIMETROS CUBICOS</t>
  </si>
  <si>
    <t>SELLADOR PARA DENTINA FRASCO DE 4,5 CENTIMETROS CUBICOS</t>
  </si>
  <si>
    <t>SELLANTE DE FOTOCURADO ESTUCHE CON 2 FRASCOS DE 5 CENTIMETROS CUBICOS + 2 FRASCOS DESMINERALIZANTE DE 2,5 CENTIMETROS CUBICOS</t>
  </si>
  <si>
    <t>SELLANTE DE FOTOCURADO FRASCO DE 4,5 CENTIMETROS CUBICOS</t>
  </si>
  <si>
    <t>SELLANTE DE FOTOCURADO FRASCO DE 6 CENTIMETROS CUBICOS</t>
  </si>
  <si>
    <t>SELLANTE DE FOTOCURADO ESTUHE CON 3 JERINGAS DE 1 CENTIMETRO CUBICO</t>
  </si>
  <si>
    <t>TIRANERVIO MAILLEFER CAJA CON 100 UNIDADES</t>
  </si>
  <si>
    <t>TOPE DE CAUCHO PARA LIMA CAJA CON 100 UNIDADES</t>
  </si>
  <si>
    <t>GEL ANTISEPTICO GALON DE 3785 CENTIMETROS CUBICOS</t>
  </si>
  <si>
    <t>ACIDO NITRICO FRASCO DE 1000 CENTIMETROS CUBICOS</t>
  </si>
  <si>
    <t>ACIDO NITRICO FRASCO DE 500 CENTIMETROS CUBICOS</t>
  </si>
  <si>
    <t>ACIDO SULFOSALICILICO FRASCO DE 500 CENTIMETROS CUBICOS</t>
  </si>
  <si>
    <t>ACIDO TRICLOROACETICO AL 85 % FRASCO DE 10 CENTIMETROS CUBICOS</t>
  </si>
  <si>
    <t>ACIDO TRICLOROACETICO ATA FRASCO DE 2000 CENTIMETROS CUBICOS</t>
  </si>
  <si>
    <t>ACONDICIONADOR DE TEJIDO KIT X 170 GRAMOS</t>
  </si>
  <si>
    <t>THONNER PARA IMPRESORA HP 51629 A</t>
  </si>
  <si>
    <t>THONNER PARA IMPRESORA HP 51641 X</t>
  </si>
  <si>
    <t>THONNER PARA IMPRESORA HP 51645 A</t>
  </si>
  <si>
    <t>THONNER PARA IMPRESORA HP 51649 A</t>
  </si>
  <si>
    <t>THONNER PARA IMPRESORA HP 6614 D</t>
  </si>
  <si>
    <t>THONNER PARA IMPRESORA HP 692 C</t>
  </si>
  <si>
    <t>THONNER PARA IMPRESORA HP 825 C</t>
  </si>
  <si>
    <t>THONNER PARA IMPRESORA HP 840 C</t>
  </si>
  <si>
    <t>THONNER PARA IMPRESORA HP C1823 D</t>
  </si>
  <si>
    <t>THONNER PARA IMPRESORA HP C3102 A</t>
  </si>
  <si>
    <t>THONNER PARA IMPRESORA HP C3103 A</t>
  </si>
  <si>
    <t>THONNER PARA IMPRESORA HP C3104 A</t>
  </si>
  <si>
    <t>THONNER PARA IMPRESORA HP C3105 A</t>
  </si>
  <si>
    <t>THONNER PARA IMPRESORA HP C3906 A</t>
  </si>
  <si>
    <t>THONNER PARA IMPRESORA HP C6614 D</t>
  </si>
  <si>
    <t>THONNER PARA IMPRESORA HP C6614A</t>
  </si>
  <si>
    <t>THONNER PARA IMPRESORA HP C6615 A</t>
  </si>
  <si>
    <t>THONNER PARA IMPRESORA HP C6615 D</t>
  </si>
  <si>
    <t>THONNER PARA IMPRESORA HP C8727</t>
  </si>
  <si>
    <t>TOBILLERA CORTA</t>
  </si>
  <si>
    <t>TOBILLERA EN OCHO</t>
  </si>
  <si>
    <t>TOBILLERA LARGA</t>
  </si>
  <si>
    <t xml:space="preserve">ZAPATO PARA YESO                                                      </t>
  </si>
  <si>
    <t xml:space="preserve">ZAPATO POST-OPERATORIO                                                </t>
  </si>
  <si>
    <t xml:space="preserve">ZAPATOS ORTOPEDICOS                                                   </t>
  </si>
  <si>
    <t>TUTELAS</t>
  </si>
  <si>
    <t>SERVICIO DE ALIMENTACION HOSPITALARIA</t>
  </si>
  <si>
    <t>(DISCRIMINAR SUSCRIPCIONES)</t>
  </si>
  <si>
    <t>VIDEO INSTITUCIONAL DIRECCIÓN DE SANIDAD</t>
  </si>
  <si>
    <t>Otros elementos para capacitacion Bienestar social y estimulos</t>
  </si>
  <si>
    <t>CARATULAS VERDES CON ESCUDO SANIDAD Y DATOS GENERALES DE INVESTIGACIÓN</t>
  </si>
  <si>
    <t>CARPETAS MULTIFOLDER, COLOR AMARILLO, DOS (2) DIVISIONES, CON GANCHOS LEGAJADORES, IMPRESIÓN ESCUDO POLICIA NACIONAL, CONTRATOS DE PRESTACION DE SERVICIOS</t>
  </si>
  <si>
    <t>CARTILLA DE GESTION INTEGRAL</t>
  </si>
  <si>
    <t>CARTILLA DOCUMENTACIÒN DE PROCEDIMIETOS</t>
  </si>
  <si>
    <t>MANUAL DE PLANEACION</t>
  </si>
  <si>
    <t>MANUAL PARA LA IMPLEMENTACION DE PROYECTOS</t>
  </si>
  <si>
    <t xml:space="preserve">MANUAL DE CALIDAD </t>
  </si>
  <si>
    <t>PENDONES SGC servicio de impresión digital</t>
  </si>
  <si>
    <t>ESCARAPELAS</t>
  </si>
  <si>
    <t>PUBLICACION AVISOS DE LEY</t>
  </si>
  <si>
    <t>APLICADOR DE DYCAL</t>
  </si>
  <si>
    <t>ARCO DE YOUNG</t>
  </si>
  <si>
    <t>BAJA PUENTES</t>
  </si>
  <si>
    <t xml:space="preserve">BISTURI DE KIRKLAN </t>
  </si>
  <si>
    <t>BRUÑIDOR 21B</t>
  </si>
  <si>
    <t>CLEOIDE DISCOIDE</t>
  </si>
  <si>
    <t>CONDENSADOR PARA AMALGAMA</t>
  </si>
  <si>
    <t>CONDENSADORES DE CONDUCTOS  B3</t>
  </si>
  <si>
    <t>CONDENSADORES DE CONDUCTOS  B4</t>
  </si>
  <si>
    <t>CONTENEDORES  RÍGIDOS REUTILIZABLES PARA ESTERILIZACIÓN DE INSTRUMENTAL</t>
  </si>
  <si>
    <t>CONTENEDORES  RÍGIDOS PARA ESTERILIZACIÓN EN FRÍO CON TAPA</t>
  </si>
  <si>
    <t>CORTA LIGADURA</t>
  </si>
  <si>
    <t>CONTROL ANORMAL EN PRUEBAS DE LABORATORIO CAJA CON 10 FRASCOS DE 1 CENTIMETRO CUBICO</t>
  </si>
  <si>
    <t>LLAVE HEXAGONA UNIDAD DE 1/4 MILIMETROS</t>
  </si>
  <si>
    <t>LLAVE MIXTA UNIDAD DE 11 MILIMETROS</t>
  </si>
  <si>
    <t>MAGIC TORQUE 035 / 5 / 180 CAJA CON 3 UNIDADES</t>
  </si>
  <si>
    <t>MONOMETRO INDICADOR DE ESTADO</t>
  </si>
  <si>
    <t>MOTOR EVAPORADOR</t>
  </si>
  <si>
    <t>PASTA PARA FRENO MOTO</t>
  </si>
  <si>
    <t>PILA ALCALINA MEDIANA</t>
  </si>
  <si>
    <t>PILA CUADRADA DE 9 VOLTIOS</t>
  </si>
  <si>
    <t>PILA GRANDE</t>
  </si>
  <si>
    <t>PIÑON</t>
  </si>
  <si>
    <t>PIÑON EJE DE LEVAS</t>
  </si>
  <si>
    <t>PIÑON IMPULSION FUSOR FOTOCOPIADORA MINOLTA</t>
  </si>
  <si>
    <t>PIÑON SIGUEÑAL</t>
  </si>
  <si>
    <t>PLUMILLAS LIMPIA VIDRIOS PAQUETE CON 2 UNIDADES</t>
  </si>
  <si>
    <t>PRENSA PARA EMBRAGUE</t>
  </si>
  <si>
    <t>PROTECTOR DE TECLADO</t>
  </si>
  <si>
    <t>PULSADOR DE CONTACTO</t>
  </si>
  <si>
    <t>REGULADOR DE NITROGENO</t>
  </si>
  <si>
    <t>RESISTENCIA 3000 W AUTOCLAVE REF 5596</t>
  </si>
  <si>
    <t>RESISTENCIA FUSIBLE</t>
  </si>
  <si>
    <t>RETENEDOR POLEA SIGUEÑAL</t>
  </si>
  <si>
    <t>CAUCHOS PARA PRESION DE GANCHO</t>
  </si>
  <si>
    <t>RIEL PARA ARCHIVADOR</t>
  </si>
  <si>
    <t>RIEL PARA GABINETE</t>
  </si>
  <si>
    <t>RODAMIENTO</t>
  </si>
  <si>
    <t>RODILLO PRESION MINOLTA 1052</t>
  </si>
  <si>
    <t>ROLLO FOTOGRAFICO 135 ROLLO PARA 36 FOTOS</t>
  </si>
  <si>
    <t>ROLLO FOTOGRAFICO 135 ROLLO PARA 12 FOTOS</t>
  </si>
  <si>
    <t>SISTEMA AGUA TEMPORIZADO</t>
  </si>
  <si>
    <t>SOKETE PARA BOMBILLO LAMPARA J MORITA</t>
  </si>
  <si>
    <t>CONTROL DE CALIDAD EXTERNO AREA MICROBIOLOGIA KIT CON CEPAS LIOFILIZADAS PARA CONTROL DE CALIDAD PARA UN PERIODO DE 9 MESES</t>
  </si>
  <si>
    <t>CONTROL DE CALIDAD EXTERNO AREA PARASITOLOGIA KIT CON SUSPENSION DE MUESTRAS FORMOLADAS, LAMINAS Y DIAPOSITIVAS PARA CONTROL DE CALIDAD PARA UN PERIODO DE 9 MESES</t>
  </si>
  <si>
    <t>CONTROL DE CALIDAD EXTERNO DE UROANALISIS KIT CON MUESTRA LIQUIDA Y SEDIMENTO PARA CONTROL DE CALIDAD PARA UN PERIODO DE 10 MESES</t>
  </si>
  <si>
    <t>CONTROL DE HEMOGLOBINA FRASCO DE 0,5 CENTIMETROS CUBICOS</t>
  </si>
  <si>
    <t>CONTROL INTERNO DE QUIMICA SANGUINEA KIT CON 5 FRASCOS DE 5 CENTIMETROS CUBICOS</t>
  </si>
  <si>
    <t>CONTROL IONOGRAMAS KIT CON 2 FRASCOS DE 5 CENTIMETROS CUBICOS</t>
  </si>
  <si>
    <t>CONTROL MULTI NIVEL I.II.III KIT CON 3 FRASCOS DE 2 CENTIMETROS CUBICOS</t>
  </si>
  <si>
    <t>TAPA PARA RADIADOR</t>
  </si>
  <si>
    <t>TARJETA ELECTRONICA</t>
  </si>
  <si>
    <t>TARJETA MODULO BG DIUN 2</t>
  </si>
  <si>
    <t>TENSOR CADENA DISTRIBUCION</t>
  </si>
  <si>
    <t>TERMINAL BORDENT PIEZA DE ALTA</t>
  </si>
  <si>
    <t>TERMINAL PARABOLICA</t>
  </si>
  <si>
    <t>TERMINAL RG 59</t>
  </si>
  <si>
    <t>TERMINAL RJ 11</t>
  </si>
  <si>
    <t>TERMINAL RJ 45</t>
  </si>
  <si>
    <t>TRAMPA PARA RADIADOR 1/2 ANGULO 65PSI</t>
  </si>
  <si>
    <t>TRANSFORMADOR PARA UNIDAD ODONTOLOGICA</t>
  </si>
  <si>
    <t>TUBO FLUORECENTE DE 15 W</t>
  </si>
  <si>
    <t>TUBO FLUORECENTE DE 20 W</t>
  </si>
  <si>
    <t>TUBO FLUORESCENTE DE 17W OSRAM L 17/21 – 840</t>
  </si>
  <si>
    <t>TUBO FLUORESCENTE DE 40 W</t>
  </si>
  <si>
    <t>TUBO FLUORESCENTE DE 48 W CAJA CON 40 TUBOS</t>
  </si>
  <si>
    <t>TURBINA CONCENTRIX</t>
  </si>
  <si>
    <t>TURBINA LA-RES</t>
  </si>
  <si>
    <t>TURBINA PANAIR</t>
  </si>
  <si>
    <t>TURBINA PARA PIEZA DE MANO 636P</t>
  </si>
  <si>
    <t>VALVULA DE ADMISION</t>
  </si>
  <si>
    <t>VALVULA DE ESCAPE</t>
  </si>
  <si>
    <t>VALVULA ENTRADA AGUA FLUMASTER AMERICAN</t>
  </si>
  <si>
    <t>VALVULA RESORTE TIPO 4 EN BRONCE</t>
  </si>
  <si>
    <t>COLADOR GRECA</t>
  </si>
  <si>
    <t>CUCHARA PEQUEÑA DESECHABLE PAQUETE CON 100 UNIDADES</t>
  </si>
  <si>
    <t>CONTRANGULO</t>
  </si>
  <si>
    <t>FAJA DE SUSPENSIÓN PÉLVICA EN MATERIAL ELÁSTICO O NEOPRENO</t>
  </si>
  <si>
    <t>MEDIA EN SILICONA DE COLCHÓN SENCILLO</t>
  </si>
  <si>
    <t>MEDIA EN SILICONA DE COLCHÓN DOBLE</t>
  </si>
  <si>
    <t>RODILLERA CON RECUBRIMIENTO INTERNO DE GEL POLIMERO-URETANO.</t>
  </si>
  <si>
    <t xml:space="preserve">BASTON CANADIENSE EN ALUMINIO                                         </t>
  </si>
  <si>
    <t xml:space="preserve">BASTON CUATRO PATAS EN ALMINIO                                        </t>
  </si>
  <si>
    <t xml:space="preserve">BASTON DE MADERA EN T                                                 </t>
  </si>
  <si>
    <t>BASTON PARA IVIDENTE</t>
  </si>
  <si>
    <t xml:space="preserve">BASTON SENCILLO EN ALUMINIO                                           </t>
  </si>
  <si>
    <t xml:space="preserve">BASTON TIPO PARAGUAS                                                  </t>
  </si>
  <si>
    <t>BOTAS ORTOPEDICAS</t>
  </si>
  <si>
    <t xml:space="preserve">BRACE  PARA CODO ARTICULADO                                           </t>
  </si>
  <si>
    <t xml:space="preserve">BRACE DE CADERA                                                       </t>
  </si>
  <si>
    <t xml:space="preserve">BRACE DE PU?O                                                         </t>
  </si>
  <si>
    <t xml:space="preserve">BRACE DE SARMIENTO PARA PIERNA                                        </t>
  </si>
  <si>
    <t>BRACE PARA CODO</t>
  </si>
  <si>
    <t>SERVICIO DE FOTOCOPIADO</t>
  </si>
  <si>
    <t>SERVICIOS DE GAS NATURAL</t>
  </si>
  <si>
    <t>ACETATO PARA FOTOCOPIA CAJA CON 100 UNIDADES</t>
  </si>
  <si>
    <t>ACETATO PARA IMPRESORA CAJA CON 100 UNIDADES</t>
  </si>
  <si>
    <t xml:space="preserve">FAJA DORSO -LUMBAR KNIGTH-TAYLOR                                      </t>
  </si>
  <si>
    <t xml:space="preserve">FAJA LUMBROSACRA                                                      </t>
  </si>
  <si>
    <t xml:space="preserve">FAJA TIPO CAMPS                                                       </t>
  </si>
  <si>
    <t xml:space="preserve">BASE   </t>
  </si>
  <si>
    <t xml:space="preserve">CAJON   </t>
  </si>
  <si>
    <t xml:space="preserve">COLUMNA </t>
  </si>
  <si>
    <t xml:space="preserve">COSTADO   </t>
  </si>
  <si>
    <t xml:space="preserve"> FALDÓN   </t>
  </si>
  <si>
    <t>REPISA</t>
  </si>
  <si>
    <t xml:space="preserve"> PANEL   </t>
  </si>
  <si>
    <t>PEDESTAL</t>
  </si>
  <si>
    <t xml:space="preserve">SUPERFICIE  </t>
  </si>
  <si>
    <t xml:space="preserve"> PORTA TECLADO  </t>
  </si>
  <si>
    <t>OFICINA ABIERTA  (PUESTOS DE TRABAJO)</t>
  </si>
  <si>
    <t>THONNER PARA IMPRESORA HP C8728</t>
  </si>
  <si>
    <t>THONNER PARA IMPRESORA HP LASER JET 1022</t>
  </si>
  <si>
    <t>THONNER PARA IMPRESORA HP LASER JET 1100</t>
  </si>
  <si>
    <t>THONNER PARA IMPRESORA HP LASER JET 3380</t>
  </si>
  <si>
    <t>THONNER PARA IMPRESORA HP LASER JET 4050</t>
  </si>
  <si>
    <t>THONNER PARA IMPRESORA HP LASER JET 5L</t>
  </si>
  <si>
    <t>THONNER PARA IMPRESORA HP LASER JET 6L</t>
  </si>
  <si>
    <t>THONNER PARA IMPRESORA LASER JET 4250 REF 25942A</t>
  </si>
  <si>
    <t>THONNER PARA IMPRESORA MINOLTA 102A EP1052/1085</t>
  </si>
  <si>
    <t>THONNER PARA IMPRESORA MINOLTA 104A EP1054/1085</t>
  </si>
  <si>
    <t>THONNER PARA IMPRESORA REF 5312 C9600 / C9800 COLOR NEGRO</t>
  </si>
  <si>
    <t>THONNER PARA IMPRESORA SAMSUM ML 1610</t>
  </si>
  <si>
    <t>THONNER PARA IMPRESORA SHARP AR 200</t>
  </si>
  <si>
    <t>THONNER PARA IMPRESORA SHARP AR 5220</t>
  </si>
  <si>
    <t>THONNER PARA IMRESORA C4096A HP 2100</t>
  </si>
  <si>
    <t>TINTA PARA ALMOHADILLA FRASCO DE 30 CENTIMETROS CUBICOS</t>
  </si>
  <si>
    <t>TINTA PARA DUPLICADORA RISO GRAPH</t>
  </si>
  <si>
    <t>TINTA PARA ESTILOGRAFO</t>
  </si>
  <si>
    <t>TINTA PARA SELLO FRASCO DE 28 CENTIMETROS CUBICOS</t>
  </si>
  <si>
    <t>TUBO SILICONA PARA PISTOLA</t>
  </si>
  <si>
    <t>ZUNCHO PLASTICO</t>
  </si>
  <si>
    <t>AMBIENTADOR UNIDAD X 30 GRAMOS</t>
  </si>
  <si>
    <t>DOSIMETRO DE RADIACION</t>
  </si>
  <si>
    <t>ESQUEMA FACIAL</t>
  </si>
  <si>
    <t>MESA PARA INSTRUMENTAL</t>
  </si>
  <si>
    <t>MESA PARA RIÑONERA</t>
  </si>
  <si>
    <t>MITON PARA AGARRE</t>
  </si>
  <si>
    <t>PATO ORINAL</t>
  </si>
  <si>
    <t>PISCINGOS</t>
  </si>
  <si>
    <t>TANQUE DE PARAFINA</t>
  </si>
  <si>
    <t>GANCHOS PARA REVELADO</t>
  </si>
  <si>
    <t>JUEGO DE PRISMAS</t>
  </si>
  <si>
    <t>JUEGO DE MANCUERNAS</t>
  </si>
  <si>
    <t>METRONOMO</t>
  </si>
  <si>
    <t>JUEGO DE DIAPASONES</t>
  </si>
  <si>
    <t>HAMACA PARA TERAPIA OCUPACIONAL</t>
  </si>
  <si>
    <t>TUNEL PARA GATEO</t>
  </si>
  <si>
    <t>COLUMPIO PARA TERAPIA</t>
  </si>
  <si>
    <t>INSTRUMENTAL BASICO DE PEQUENA CIRUGIA</t>
  </si>
  <si>
    <t>GAFAS PLOMADAS</t>
  </si>
  <si>
    <t>EQUIPOS DE MEDICIÓN AMBIENTAL</t>
  </si>
  <si>
    <t>RESERVA PRESUPUESTAL (3)</t>
  </si>
  <si>
    <t>RESERVA PRESUPUESTAL (6)</t>
  </si>
  <si>
    <t>SOBRES MANILA RADIOGRAFIA PAQUETE CON 100 UNIDADES</t>
  </si>
  <si>
    <t>TABLA LEGAJADORA EN ACRILICO</t>
  </si>
  <si>
    <t>TABLA LEGAJADORA PLASTICA</t>
  </si>
  <si>
    <t>TACO DE PAPEL TALONARIO CON 100 HOJAS</t>
  </si>
  <si>
    <t>TAJA LAPIZ METALICO</t>
  </si>
  <si>
    <t>TEMPERA CAJA CON 6 UNIDADES</t>
  </si>
  <si>
    <t>CADUCEO DE PLATA CABALLERO</t>
  </si>
  <si>
    <t>CADUCEO DE PLATA COMENDADOR</t>
  </si>
  <si>
    <t>CADUCEO DE PLATA COMPA?ERO CON ESTUCHE</t>
  </si>
  <si>
    <t>CADUCEO FABRICAO EN CRISOCAL DORADO GRANDES</t>
  </si>
  <si>
    <t>CADUCEO FABRICAO EN CRISOCAL DORADO PEQUE?OS</t>
  </si>
  <si>
    <t>DISTINTIVO CADUCEO DE ORO 1RA. VEZ</t>
  </si>
  <si>
    <t>DISTINTIVO CADUCEO DE ORO 2DA VEZ</t>
  </si>
  <si>
    <t xml:space="preserve">DISTINTIVO DE SANIDAD GRANDE                                          </t>
  </si>
  <si>
    <t xml:space="preserve">DISTINTIVO DE SANIDAD PEQUEQO                                         </t>
  </si>
  <si>
    <t xml:space="preserve">DISTINTIVO DE VIGILANCIA                                              </t>
  </si>
  <si>
    <t xml:space="preserve">ESCUDO FABRICADO EN CRISOCAL                                          </t>
  </si>
  <si>
    <t xml:space="preserve">MEDALLA                                                               </t>
  </si>
  <si>
    <t xml:space="preserve">MEDALLA CABALLERO PRIMERA VEZ                                         </t>
  </si>
  <si>
    <t>EMPASTES DE LIBRO</t>
  </si>
  <si>
    <t>NUMERADOR DE CAUCHO DE SEIS DIGITOS</t>
  </si>
  <si>
    <t>FECHADOR DE CAUCHO ESTANDAR</t>
  </si>
  <si>
    <t>SILICONA DE ADICIÓN MASILLA 305 ML X 2 UNIDADES BASE Y ACTIVADOR</t>
  </si>
  <si>
    <t>SILICONA DE ADICIÓN MASILLA 305 ML X 2 LIVIANO CARTUCHO  48 ML</t>
  </si>
  <si>
    <t>XILOL FRASCO</t>
  </si>
  <si>
    <t>Material Odontológico</t>
  </si>
  <si>
    <t>BATA PARA ODONTOLOGO</t>
  </si>
  <si>
    <t>IMPRESIÓN DE AFICHES, VOLANTES, PASACALLES, CARTILLAS, FOLLETOS, ETC.</t>
  </si>
  <si>
    <t>SABANA DE MOVIMIENTO 90 X 200</t>
  </si>
  <si>
    <t>PAPEL HIGIENICO ECOLOGICO ROLLO X 40000 CENTIMETROS</t>
  </si>
  <si>
    <t>PINCEL DESECHABLE BOLSA CON 60 UNIDADES</t>
  </si>
  <si>
    <t>RECOGEDOR DE BASURA</t>
  </si>
  <si>
    <t>SABRAMULTIUSO</t>
  </si>
  <si>
    <t>SUAVIZANTE PARA ROPA GARRAFA DE 10000 CENTIMETROS CUBICOS</t>
  </si>
  <si>
    <t>TENEDORES DESECHABLES PAQUETE CON 100 UNIDADES</t>
  </si>
  <si>
    <t>TOALLA ABSORBENTE PAQUETE CON 2 ROLLOS X 64 HOJAS</t>
  </si>
  <si>
    <t xml:space="preserve">MEDIAS ORTOPEDICAS                                                    </t>
  </si>
  <si>
    <t>MONTURA METALICA (GAFAS)</t>
  </si>
  <si>
    <t>MONTURA PLASTICA (GAFAS)</t>
  </si>
  <si>
    <t xml:space="preserve">MONTURAS                                                              </t>
  </si>
  <si>
    <t xml:space="preserve">MULETAS ADULTOS                                                       </t>
  </si>
  <si>
    <t xml:space="preserve">MULETAS PEDIATRICAS                                                   </t>
  </si>
  <si>
    <t>MUSLERA</t>
  </si>
  <si>
    <t>ORTESIS ABDUCCION DE CADERA ADULTO</t>
  </si>
  <si>
    <t>ORTESIS AFO ARTICULADO</t>
  </si>
  <si>
    <t>ORTESIS AFO FIJO</t>
  </si>
  <si>
    <t>ORTESIS ANTIGENU VALGO O VARO BILATERAL</t>
  </si>
  <si>
    <t>ORTESIS CORTA</t>
  </si>
  <si>
    <t>ORTESIS CORTA CON APOYO PATELAR</t>
  </si>
  <si>
    <t>ORTESIS CORTA CON ARTICULACION</t>
  </si>
  <si>
    <t>ORTESIS CORTA NEUROFISIOLOGICA</t>
  </si>
  <si>
    <t>ORTESIS DE MARCHA RECIPROCA</t>
  </si>
  <si>
    <t xml:space="preserve">ORTESIS DENNIS BRAWN                                                  </t>
  </si>
  <si>
    <t>GUADAÑADORA</t>
  </si>
  <si>
    <t>SILLA TANDEM</t>
  </si>
  <si>
    <t>TABLERO DE CORCHO</t>
  </si>
  <si>
    <t>VIDEO BEAN</t>
  </si>
  <si>
    <t>NEVERA VERTICAL</t>
  </si>
  <si>
    <t>ORTOPRÓTESIS AGENESIA O AMPUTACIÓN PARCIAL DEL PIE</t>
  </si>
  <si>
    <t>ACETATO PARA FOTOCOPIA CAJA CON 50 UNIDADES</t>
  </si>
  <si>
    <t>CERA EMULSIONADA PARA PISO GARRAFA DE 3000 CENTIMETROS CUBICOS</t>
  </si>
  <si>
    <t>CERA PARA AUTOMOVIL</t>
  </si>
  <si>
    <t>CHAMPU PARA CARRO FRASCO DE 2000 CENTIMETROS CUBICOS</t>
  </si>
  <si>
    <t>CREMA DENTAL TUBO X 15 GRAMOS</t>
  </si>
  <si>
    <t>DETERPLUS FRASCO DE 2000 CENTIMETROS CUBICOS</t>
  </si>
  <si>
    <t>ESCOBA</t>
  </si>
  <si>
    <t>ESPONJILLA PAQUETE CON 12 UNIDADES</t>
  </si>
  <si>
    <t>ESPUMON LAVA AUTOS</t>
  </si>
  <si>
    <t>GUANTE DE CAUCHO PAQUETE CON 2 UNIDADES</t>
  </si>
  <si>
    <t>MESA DE PUENTE</t>
  </si>
  <si>
    <t>BOMBILLO DE 24V</t>
  </si>
  <si>
    <t>BOMBILLO DE 60V</t>
  </si>
  <si>
    <t>BOMBILLO DE 6V</t>
  </si>
  <si>
    <t>BOMBILLO FUENTE LUZ LAPAROSCOPIA</t>
  </si>
  <si>
    <t>BOMBILLO L9404 12V</t>
  </si>
  <si>
    <t>BOMBILLO LAMPARA LUZ HALOGENA 12 V X 75 V</t>
  </si>
  <si>
    <t>BOMBILLO LUZ BLANCA DE 20V</t>
  </si>
  <si>
    <t>BOMBILLO OSRAM 64650 8V-50V</t>
  </si>
  <si>
    <t>BOMBILLO OSRAM CUELLO DE CISNE 12V-35V</t>
  </si>
  <si>
    <t>BOMBILLO PARA LAMPARA DE FOTOCURADO PATA PLANA</t>
  </si>
  <si>
    <t xml:space="preserve">DETERGENTE PARA LAVADO DE INSTRUMENTAL </t>
  </si>
  <si>
    <t xml:space="preserve"> PROFESION Y /O ESPECIALIDAD  (5)</t>
  </si>
  <si>
    <t>No DE HORAS  (6)</t>
  </si>
  <si>
    <t>No DE PROFESIONALES (7)</t>
  </si>
  <si>
    <t>PERIODO DE CONTRATACION (8)</t>
  </si>
  <si>
    <t>HONORARIO
MENSUAL           (9)</t>
  </si>
  <si>
    <t>RESERVA PRESUPUESTAL (10)</t>
  </si>
  <si>
    <t>MEDICO ESPECIALISTA  II</t>
  </si>
  <si>
    <t>MEDICO ESPECIALISTA  I</t>
  </si>
  <si>
    <t>ODONTOLOGO ESPECIALISTA I</t>
  </si>
  <si>
    <t>ODONTOLOGO, PSICOLOGO Y OPTOMETRA ESPECIALISTA</t>
  </si>
  <si>
    <t>PROFESIONAL ESPECIALIZADO ASISTENCIAL:</t>
  </si>
  <si>
    <t>Enfermero Jefe</t>
  </si>
  <si>
    <t>Trabajador Social</t>
  </si>
  <si>
    <t>Bacteriólogo</t>
  </si>
  <si>
    <t>Terapia (F-R-L-O)</t>
  </si>
  <si>
    <t>Nutricionista</t>
  </si>
  <si>
    <t>PROFESIONAL UNIVERSITARIO ASISTENCIAL:</t>
  </si>
  <si>
    <t>TECNOLOGO ASISTENCIAL</t>
  </si>
  <si>
    <t>TECNICO ASISTENCIAL</t>
  </si>
  <si>
    <t>AUXILIAR ASISTENCIAL</t>
  </si>
  <si>
    <t>TECNOLOGO ADMINISTRATIVO</t>
  </si>
  <si>
    <t>TECNICO ADMINISTRATIVO</t>
  </si>
  <si>
    <t>AUXILIAR ADMINISTRATIVO</t>
  </si>
  <si>
    <t>Medico Especialista I</t>
  </si>
  <si>
    <t>Medico Especialista II</t>
  </si>
  <si>
    <t>PROGRAMA M 
PROMOCION Y PREVENCION</t>
  </si>
  <si>
    <t>Enfermera Superior</t>
  </si>
  <si>
    <t>Médico General</t>
  </si>
  <si>
    <t>Gerontólogo</t>
  </si>
  <si>
    <t xml:space="preserve">Psicólogo </t>
  </si>
  <si>
    <t>Técnico ambiental</t>
  </si>
  <si>
    <t>AUTORIZACIONES</t>
  </si>
  <si>
    <t>REEMBOLSOS</t>
  </si>
  <si>
    <t>GUARDIAN  ( DESECHOS  ELEMENTOS CORTOPUNZANTES)</t>
  </si>
  <si>
    <t>TERMOMETRO DIGITAL DE MAXIMAS Y MÍNIMAS</t>
  </si>
  <si>
    <t>BATA DESECHABLE PARA ODONTÓLOGO</t>
  </si>
  <si>
    <t>INHALOCAMARA CON VÁLVULA</t>
  </si>
  <si>
    <t>UNIFORME PERSONAL AUXILIARES DE ENFERMERIA, ODONTOLOGÍA Y LABORATORIO DAMAS</t>
  </si>
  <si>
    <t>Servicios Medicos y Hospitarios</t>
  </si>
  <si>
    <t xml:space="preserve">SERVICIO INTEGRAL PREVENCIÓN Y DETECCIÓN PRECOZ DE CÁNCER DE SENO (INCLUYE EDUCACIÓN, TAMIZAJES, MAMOGRAFÍA Y DIGITACIÓN DE DATOS) </t>
  </si>
  <si>
    <t>SERVICIO INTEGRAL PREVENCION Y DETECCIÓN PRECOZ DE CÁNCER DE CUELLO UTERINO  (INCLUYE TOMA, LECTURA Y DIGITACIÓN DE DATOS)</t>
  </si>
  <si>
    <t>SUPERBLUE FRASCO DE 600 CENTIMETROS CUBICOS</t>
  </si>
  <si>
    <t>CINTA PARA IMPRESORA IBM 4226</t>
  </si>
  <si>
    <t>CINTA PARA IMPRESORA LEXMARK 2400</t>
  </si>
  <si>
    <t>CINTA PARA IMPRESORA PANASONIC KXP-170</t>
  </si>
  <si>
    <t>CINTA PARA IMPRESORA PANASONIC KX-P2</t>
  </si>
  <si>
    <t>CINTA PARA IMPRESORA PANASONIC KXP-3696</t>
  </si>
  <si>
    <t>CINTA PARA IMPRESORA PANASONIC KXP-3697</t>
  </si>
  <si>
    <t>CINTA PARA MAQUINA DE ESCRIBIR PANASONIC KX 2020</t>
  </si>
  <si>
    <t>CINTA PARA MAQUINA OLIVETI ET 121 NYLON</t>
  </si>
  <si>
    <t>CINTA PARA SUMADORA</t>
  </si>
  <si>
    <t>CINTA PEGANTE TRANSPARENTE ROLLO DE 5,08 X 100 METROS</t>
  </si>
  <si>
    <t>CINTA ROTULADORA</t>
  </si>
  <si>
    <t>CLIP CAJA CON 100 UNIDADES</t>
  </si>
  <si>
    <t>CLIP GRANDE CAJA CON 100 UNIDADES</t>
  </si>
  <si>
    <t>CLIP MARIPOSA CAJA CON 100 UNIDADES</t>
  </si>
  <si>
    <t>CLIP MARIPOSA CAJA CON 50 UNIDADES</t>
  </si>
  <si>
    <t>COMPUCARTA DE 14 7/8 X 11 X 1 PARTE CAJA CON 3000 HOJAS</t>
  </si>
  <si>
    <t>COMPUCARTA DE 14 7/8 X 11 X 2 PARTES CAJA CON 1500 HOJAS</t>
  </si>
  <si>
    <t>COMPUCARTA DE 14 7/8 X 11 X 3 PARTES CAJA CON 1000 HOJAS</t>
  </si>
  <si>
    <t>COMPUCARTA DE 14 7/8 X 11 X 4 PARTES CAJA CON 750 HOJAS</t>
  </si>
  <si>
    <t>COMPUCARTA DE 9 1/2 X 11 X 1 PARTE CAJA CON 3000 HOJAS</t>
  </si>
  <si>
    <t>MANTENIMIENTO DE  MOTOCICLETAS</t>
  </si>
  <si>
    <t>SERVICIOS LAVANDERIA</t>
  </si>
  <si>
    <t>(INCLUIR MANTENIMIENTO DE BIENES MUEBLES QUE NO CORRESPONDAN A LOS CONCEPTOS ANTERIORES)</t>
  </si>
  <si>
    <t>TRASLADO COLECTIVO DE PERSONAL</t>
  </si>
  <si>
    <t>TRANSPORTE TERRESTRE</t>
  </si>
  <si>
    <t>SERVICIO DE BEEPER</t>
  </si>
  <si>
    <t>(DISCRIMINAR LIBROS Y REVISTAS)</t>
  </si>
  <si>
    <t>VARSOL FRASCO DE 750 CENTIMETROS CUBICOS</t>
  </si>
  <si>
    <t>VARSOL FRASCO DE 500 CENTIMETROS CUBICOS</t>
  </si>
  <si>
    <t>ADAPTADOR 9V 500 AMP</t>
  </si>
  <si>
    <t>ANILLO CAMPANA DE FONENDOSCOPIO LITTMAN</t>
  </si>
  <si>
    <t>ANILLO CAMPANA DE FONENDOSCOPIO PEDIATRICO</t>
  </si>
  <si>
    <t>BALA HALOGENA 12W 110V 50W</t>
  </si>
  <si>
    <t>BALASTRO DE 20 W</t>
  </si>
  <si>
    <t>BALASTRO DE 32 W</t>
  </si>
  <si>
    <t>BALASTRO DE 40 W</t>
  </si>
  <si>
    <t>BALASTRO DE 48 W</t>
  </si>
  <si>
    <t>BALASTRO DE 96 W</t>
  </si>
  <si>
    <t>BALINERA CONCENTRIX</t>
  </si>
  <si>
    <t>BALINERA PARA PIEZA DE MANO DE ALTA VELOCIDAD</t>
  </si>
  <si>
    <t>BANDA PARA FRENOS</t>
  </si>
  <si>
    <t>BASE Y PUNZON</t>
  </si>
  <si>
    <t>BATERIA REC 12V / 18A</t>
  </si>
  <si>
    <t>BATERIA RECARGABLE DE 24W PARA ELECTROCARDIO BURD</t>
  </si>
  <si>
    <t>BATERIA RECONSTRUIDA PARA MONITOR LOHMIER MO10 PAQUETE CON 5 UNIDADES</t>
  </si>
  <si>
    <t>BISAGRA</t>
  </si>
  <si>
    <t>BLOQUE 1 FOTOC MINO LTA 1054</t>
  </si>
  <si>
    <t>BLOQUE 2 FOTOC MINO LTA 1054</t>
  </si>
  <si>
    <t>BOMBA DE AGUA</t>
  </si>
  <si>
    <t>BOMBA DE GASOLINA</t>
  </si>
  <si>
    <t>BOMBILLO 02500</t>
  </si>
  <si>
    <t>PAPEL CONTAC TRANSPARENTE ROLLO X 500 CENTIMETROS</t>
  </si>
  <si>
    <t>GRAPA ESTANDAR PARA COSEDORA CAJA CON 1000 UNIDADES</t>
  </si>
  <si>
    <t>GRAPA ESTANDAR PARA COSEDORA CAJA CON 500 UNIDADES</t>
  </si>
  <si>
    <t>GRAPA ESTANDAR PARA COSEDORA CAJA CON 5000 UNIDADES</t>
  </si>
  <si>
    <t>GRAPA ESTANDAR PARA COSEDORA CAJA CON 600 UNIDADES</t>
  </si>
  <si>
    <t>GRAPA INDUSTRIAL DE 23/10 CAJA CON 5000 UNIDADES</t>
  </si>
  <si>
    <t>HOJA DE PROTECCION CARTA Y OFICIO</t>
  </si>
  <si>
    <t>HOJA PARA BISTURI PEQUEÑO CAJA CON 12 UNIDADES</t>
  </si>
  <si>
    <t>HUELLERO DACTILAR 13 X 9</t>
  </si>
  <si>
    <t>HUMEDECEDOR DACTILAR</t>
  </si>
  <si>
    <t>KARDEX EN CARTULINA</t>
  </si>
  <si>
    <t>LAPIZ MINA AZUL CAJA CON 10 UNIDADES</t>
  </si>
  <si>
    <t>LAPIZ MINA AZUL</t>
  </si>
  <si>
    <t>LAPIZ MINA NEGRA CAJA CON 10 UNIDADES</t>
  </si>
  <si>
    <t>LAPIZ MINA NEGRA CAJA CON 12 UNIDADES</t>
  </si>
  <si>
    <t>LAPIZ MINA NEGRA</t>
  </si>
  <si>
    <t>LAPIZ MINA ROJA CAJA CON 12 UNIDADES</t>
  </si>
  <si>
    <t>LAPIZ MINA ROJA CAJA CON 10 UNIDADES</t>
  </si>
  <si>
    <t>LAPIZ MINA ROJA</t>
  </si>
  <si>
    <t>LAPIZ MINA VERDE CAJA CON 24 UNIDADES</t>
  </si>
  <si>
    <t>LAPIZ MINA VERDE</t>
  </si>
  <si>
    <t>LAPIZ PARA COLOREAR CAJA CON 12 UNIDADES</t>
  </si>
  <si>
    <t>LIBRETA PARA TAQUIGRAFIA LIBRETA CON 70 HOJAS</t>
  </si>
  <si>
    <t>LIBRETA PARA TAQUIGRAFIA LIBRETA CON 50 HOJAS</t>
  </si>
  <si>
    <t>LIBRETA RAYADA LIBRETA CON 50 HOJAS</t>
  </si>
  <si>
    <t>LIBRO DE ACTAS UNIDAD CON 100 FOLIOS</t>
  </si>
  <si>
    <t>LIBRO DE ACTAS UNIDAD CON 200 FOLIOS</t>
  </si>
  <si>
    <t>LIBRO DE ACTAS UNIDAD CON 300 FOLIOS</t>
  </si>
  <si>
    <t>LIBRO DE ACTAS UNIDAD CON 400 FOLIOS</t>
  </si>
  <si>
    <t>LIBRO DE ACTAS UNIDAD CON 500 FOLIOS</t>
  </si>
  <si>
    <t>LIBRO RADICADOR UNIDAD CON 100 FOLIOS</t>
  </si>
  <si>
    <t>LIBRO RADICADOR UNIDAD CON 200 FOLIOS</t>
  </si>
  <si>
    <t>LIBRO RADICADOR UNIDAD CON 300 FOLIOS</t>
  </si>
  <si>
    <t>LIBRO RADICADOR UNIDAD CON 400 FOLIOS</t>
  </si>
  <si>
    <t>LIBRO RADICADOR UNIDAD CON 500 FOLIOS</t>
  </si>
  <si>
    <t>LIBRO RADICADOR UNIDAD CON 600 FOLIOS</t>
  </si>
  <si>
    <t>MARBETE PAQUETE CON 198 UNIDADES</t>
  </si>
  <si>
    <t>MARCADOR ACETATO CAJA CON 50 UNIDADES</t>
  </si>
  <si>
    <t>MARCADOR BORRABLE CAJA CON 6 UNIDADES</t>
  </si>
  <si>
    <t>MARCADOR PARA PLACA CAJA CON 12 UNIDADES</t>
  </si>
  <si>
    <t>VIÁTICOS PERSONAL PROGRAMAS PROMOCIÓN Y PREVENCIÓN</t>
  </si>
  <si>
    <t>PASAJES PERSONAL PROGRAMAS PROMOCIÓN Y PREVENCIÓN TERRESTRES</t>
  </si>
  <si>
    <t>PRUEBAS PSICOMÉTRICAS</t>
  </si>
  <si>
    <t>BASES PARA NEVERAS HORIZONTALES Y VERTICALES VACUNACIÓN</t>
  </si>
  <si>
    <t>ESTUDIO MEDICION RADIACIONES IONIZANTES</t>
  </si>
  <si>
    <t>ESTUDIO MEDICION DE FORMALDEHIDO EN MORGUEZ Y LABORATORIOS DE PATOLOGÍA</t>
  </si>
  <si>
    <t>ESTUDIO DE AGUAS RESIDUALES (VERTIMENTOS Y  DIAGNOSTICO DE REDES SANITARIAS)</t>
  </si>
  <si>
    <t>RECOLECCIÓN, TRANSPORTE, TRATAMIENTO Y DISPOSICIÓN FINAL DE RESIDUOS PELIGROSOS INCLUYENDO INFECCIOSOS Y DE RIESGO BIOLÓGICO,  DESECHOS PATOLOGICOS</t>
  </si>
  <si>
    <t>CONTENEDORES  PARA TRANSPORTE DE RESIDUOS HOSPITALARIOS</t>
  </si>
  <si>
    <t>SILICONA DE ADICIÓN  PESADO   CAJA 1 TUBO BASE 90 ML 1 TUBO CATALIZADOR DE 90 ML</t>
  </si>
  <si>
    <t>BENCILO BENZOATO AL 25 % FRASCO DE 120 CENTIMETROS CUBICOS</t>
  </si>
  <si>
    <t>BIOCLEAN GARRAFA DE 20000 CENTIMETROS CUBICOS</t>
  </si>
  <si>
    <t>BOQUILLA PARA EYECTOR</t>
  </si>
  <si>
    <t>BUFFER PARA ESTREPTOLISINAS FRASCO DE 1000 CENTIMETROS CUBICOS</t>
  </si>
  <si>
    <t>BUFFER PARA GOTA GRUESA FRASCO DE 100 CENTIMETROS CUBICOS</t>
  </si>
  <si>
    <t>COLORANTE FUSCINA FENICADA PARA BK FRASCO DE 1000 CENTIMETROS CUBICOS</t>
  </si>
  <si>
    <t>COLORANTE PARA GOTA GRUESA FRASCO DE 1000 CENTIMETROS CUBICOS</t>
  </si>
  <si>
    <t>COLORANTE SAFRANINA FRASCO DE 500 CENTIMETROS CUBICOS</t>
  </si>
  <si>
    <t>COLORANTE SUDAM III FRASCO DE 100 CENTIMETROS CUBICOS</t>
  </si>
  <si>
    <t>COMBO PC1A CAJA CON 20 UNIDADES</t>
  </si>
  <si>
    <t>CONRRAY FRASCO DE 30 CENTIMETROS CUBICOS</t>
  </si>
  <si>
    <t>CONRRAY FRASCO DE 50 CENTIMETROS CUBICOS</t>
  </si>
  <si>
    <t>CONTRANGULO DESECHABLE</t>
  </si>
  <si>
    <t>MALLA DE POLIPROPILENO UNIDAD DE 30 X 30 CENTIMETROS</t>
  </si>
  <si>
    <t>CONTROL CALIDAD EXTERNO AREA DE HEMATOLOGIA AUTOMAT IZADA KIT CON 6 UNIDADES PARA UN PERIODO DE 10 MESES</t>
  </si>
  <si>
    <t>CONTROL ANORMAL TIRA ORINA CAJA CON 50 UNIDADES</t>
  </si>
  <si>
    <t>CONTROL ASTOS TURBIDIMETRIA ESTUCHE CON 1 FRASCO DE 1 CENTIMETRO CUBICO</t>
  </si>
  <si>
    <t>DILUYENTE OSMOCEL GARRAFA DE 20000 CENTIMETROS CUBICOS</t>
  </si>
  <si>
    <t>DISCO ULTRATIN CAJA CON 25 UNIDADES</t>
  </si>
  <si>
    <t>ESPONJA HEMOSTATICA CAJA CON 10 UNIDADES</t>
  </si>
  <si>
    <t>ESTREPTOLISINA O CAJA CON 5 FRASCOS DE 15 CENTIMETROS CUBICOS</t>
  </si>
  <si>
    <t>FENOL AL 80 % FRASCO DE 50 CENTIMETROS CUBICOS</t>
  </si>
  <si>
    <t>FERROCIANURO DE POTASIO TRIHIDRATO CRISTALES REF 1-31 FRASCO X 500 GRAMOS</t>
  </si>
  <si>
    <t>FIJADOR CELULAR FIXCELL PARA MUESTRA DE CITOLOGIA FRASCO DE 160 CENTIMETROS CUBICOS</t>
  </si>
  <si>
    <t>FIJADOR EXTERNO COLLES DE 140 MILIMETROS</t>
  </si>
  <si>
    <t>FIJADOR EXTERNO COLLES DE 170 MILIMETROS</t>
  </si>
  <si>
    <t>FILTRO LEUCOREDUCTOR GLOBULOS ROJOS</t>
  </si>
  <si>
    <t>FILTRO LEUCOREDUCTOR PLAQUETAS</t>
  </si>
  <si>
    <t>PAPEL HIGIENICO PAQUETE CON 48 UNIDADES</t>
  </si>
  <si>
    <t>PAPEL HIGIENICO PAQUETE CON 4 UNIDADES</t>
  </si>
  <si>
    <t>PAPEL HIGIENICO ROLLO X 4000 CENTIMETROS</t>
  </si>
  <si>
    <t>TOALLA ABSORBENTE ROLLO X 90 HOJAS</t>
  </si>
  <si>
    <t>TOALLA COCINA EN TELA</t>
  </si>
  <si>
    <t>TOALLA DE MANO DESECHABLE PAQUETE CON 50 UNIDADES</t>
  </si>
  <si>
    <t>TOALLA DE MANO DESECHABLE ROLLO X 15000 CENTIMETROS</t>
  </si>
  <si>
    <t>TOALLA DE MANO DESECHABLE PAQUETE CON 6 UNIDADES</t>
  </si>
  <si>
    <t>TOALLA DE MANO ECOLOGICA PAQUETE CON 150 UNIDADES</t>
  </si>
  <si>
    <t>TOALLA DE MANO ECOLOGICA ROLLO X 10000 CENTIMETROS</t>
  </si>
  <si>
    <t>TOALLA DESECHABLE PAQUETE CON 100 UNIDADES</t>
  </si>
  <si>
    <t>TRAPERO</t>
  </si>
  <si>
    <t>PAPEL FOTOGRAFICO OPACO TAMAÑO CARTA DE 90 GRAMOS RESMA CON 500 HOJAS</t>
  </si>
  <si>
    <t>BLOCK DE PAPEL MEDIA CARTA</t>
  </si>
  <si>
    <t>BLOCK DE PAPEL PERIODICO TAMAÑO CARTA</t>
  </si>
  <si>
    <t>BORRADOR DE TABLERO ACRILICO</t>
  </si>
  <si>
    <t>BORRADOR DE TINTA EN FORMA DE LAPIZ</t>
  </si>
  <si>
    <t>BORRADOR NATA CAJA CON 12 UNIDADES</t>
  </si>
  <si>
    <t>BORRADOR NATA GRANDE (56*22*9) MILIMETROS</t>
  </si>
  <si>
    <t>BORRADOR NATA PEQUEÑO (40*28*9) MILIMETROS</t>
  </si>
  <si>
    <t>BOTON PARA CINTA</t>
  </si>
  <si>
    <t>CAJA DE CARTON PARA ARCHIVO No 4</t>
  </si>
  <si>
    <t>CAJA EN CARTON (60*40*40) CENTIMETROS</t>
  </si>
  <si>
    <t>CALENDARIO DE ESCRITORIO</t>
  </si>
  <si>
    <t>AMBIENTADOR LIQUIDO GARRAFA DE 4000 CENTIMETROS CUBICOS</t>
  </si>
  <si>
    <t>BAYETILLA COLOR BLANCO UNIDAD X 100 CENTIMETROS</t>
  </si>
  <si>
    <t>BAYETILLA COLOR ROJO UNIDAD X 100 CENTIMETROS</t>
  </si>
  <si>
    <t>CRONOMETRO</t>
  </si>
  <si>
    <t>CUCHARILLA DE BLACK</t>
  </si>
  <si>
    <t>CURETAS DE LUCAS</t>
  </si>
  <si>
    <t>ELEVADOR APICAL DE RAICES</t>
  </si>
  <si>
    <t>LAMPARA MINIATURA 33200 H3 12V</t>
  </si>
  <si>
    <t>TIJERAS RECTAS PARA TEJIDO</t>
  </si>
  <si>
    <t>BANDEJA PARA INSTRUMENTAL</t>
  </si>
  <si>
    <t>PERFORADORA DE TELA DE CAUCHO</t>
  </si>
  <si>
    <t xml:space="preserve">ABACO DE PERLAS PLASTICAS </t>
  </si>
  <si>
    <t>CABINA SONOAMORTIGUADA</t>
  </si>
  <si>
    <t>ESPEJO DE CUERPO ENTERO (REHABILITACIÓN)</t>
  </si>
  <si>
    <t>ESQUEMA CORPORAL NIÑO O NIÑA</t>
  </si>
  <si>
    <t xml:space="preserve">JUEGO DE DIFLEX DE DIFERENTES RESISTENCIAS </t>
  </si>
  <si>
    <t>JUEGO DE HERRAMIENTAS PARA MANTENIMIENTO EQUIPOS MÉDICOS</t>
  </si>
  <si>
    <t>PERSIANAS LAVABLES</t>
  </si>
  <si>
    <t>PLANTA ELÉCTRICA</t>
  </si>
  <si>
    <t>CAMARA FOOGRAFICA Y DE VIDEO DIGITAL PARA CAMPAÑAS DE P Y P</t>
  </si>
  <si>
    <t>POLTRONA</t>
  </si>
  <si>
    <t xml:space="preserve">PROTESIS MAMARIAS EXTERNAS                                            </t>
  </si>
  <si>
    <t xml:space="preserve">PROTESIS OCULARES                                                     </t>
  </si>
  <si>
    <t>CARRO DE PARO</t>
  </si>
  <si>
    <t>EMPAQUE EN SILICONA</t>
  </si>
  <si>
    <t>EMPAQUE PARA MULTIPLE ADMISION</t>
  </si>
  <si>
    <t>EMPAQUE PARA MULTIPLE ESCAPE</t>
  </si>
  <si>
    <t>EMPAQUE TAPA DISTRIBUIDOR</t>
  </si>
  <si>
    <t>EMPAQUE TRASERO PIEZA DE ALTA</t>
  </si>
  <si>
    <t>EMPAQUETADURA CULATA</t>
  </si>
  <si>
    <t>EYECTOR AUTOMATICO</t>
  </si>
  <si>
    <t>FILTRO DE ACEITE</t>
  </si>
  <si>
    <t>FILTRO DE AIRE</t>
  </si>
  <si>
    <t>FILTRO DE GASOLINA</t>
  </si>
  <si>
    <t>AZUCAR LIBRA X 500 GRAMOS</t>
  </si>
  <si>
    <t>AZUCAR PAQUETE CON 200 UNIDADES</t>
  </si>
  <si>
    <t>REACTIVO PARA DETERMINACION DE 17-HIDROXIPROGESTERONA ESTUCHE CON 2 FRASCOS DE 55 CENTIMETROS CUBICOS</t>
  </si>
  <si>
    <t>ABREBOCA</t>
  </si>
  <si>
    <t>REACTIVO PARA DETERMINACION DE ASTOS CUANTITATIVOS POR HEMOLISIS CAJA CON 5 FRASCOS DE 15 CENTIMETROS CUBICOS</t>
  </si>
  <si>
    <t>REACTIVO PARA DETERMINACION DE ASTOS O ASO STREPTO LATEX FRASCO DE 3 CENTIMETROS CUBICOS</t>
  </si>
  <si>
    <t>REACTIVO PARA DETERMINACION DE ATB MEDIO CAJA CON 100 AMPOLLAS</t>
  </si>
  <si>
    <t>REACTIVO PARA DETERMINACION DE BHCG IRMA FRASCO DE 200 CENTIMETROS CUBICOS</t>
  </si>
  <si>
    <t>CARETA + PROTECTOR FACIAL</t>
  </si>
  <si>
    <t>CEMENTO DE HIDROXIDO DE CALCIO KIT TUBO BASE X 13 GRAMOS + TUBO CATALIZADOR X 11 GRAMOS</t>
  </si>
  <si>
    <t>CEMENTO DE HIDROXIDO DE CALCIO KIT CON 2 TUBOS COLAPSIBLES X 12 GRAMOS + BASE Y CATALIZADOR</t>
  </si>
  <si>
    <t>REACTIVO PARA DETERMINACION DE TIFICO O FRASCO DE 5 CENTIMETROS CUBICOS</t>
  </si>
  <si>
    <t>REACTIVO PARA DETERMINACION DE PT FIBRINOGENO RECOMBINANTE KIT CON 10 FRASCOS DE 8 CENTIMETROS CUBICOS</t>
  </si>
  <si>
    <t>CONO DE GUTAPERCHA No 70 CAJA CON 6 UNIDADES</t>
  </si>
  <si>
    <t>REACTIVO PARA DETERMINACION DE TSH ESTUCHE CON 3 FRASCOS DE 100 CENTIMETROS CUBICOS</t>
  </si>
  <si>
    <t>REACTIVO PARA DETERMINACION DE USR FRASCO DE 5,5 CENTIMETROS CUBICOS</t>
  </si>
  <si>
    <t>UNIDAD DE MEDIDA    (9)</t>
  </si>
  <si>
    <t>CANTIDAD  (10)</t>
  </si>
  <si>
    <t xml:space="preserve">Equipo de laboratorio </t>
  </si>
  <si>
    <t xml:space="preserve">Otras Compras de Equipos  </t>
  </si>
  <si>
    <t>ABRE Y BAJA CORONAS ANTERIORES RECTA</t>
  </si>
  <si>
    <t>ABRE Y BAJA CORONAS POSTERIOR CURVA</t>
  </si>
  <si>
    <t xml:space="preserve">BISTURI GINGIVAL </t>
  </si>
  <si>
    <t>BRUÑIDOR DE BOLA DOBLE EXTREMO</t>
  </si>
  <si>
    <t>BRUÑIDOR DE BOLA Y HORQUETA</t>
  </si>
  <si>
    <t>BRUÑIDOR DE BOLA Y HORQUETA PEDIATRICO</t>
  </si>
  <si>
    <t>BRUÑIDOR DE HORQUETA DOBLE EXTREMO</t>
  </si>
  <si>
    <t xml:space="preserve">CAVITRÓN POR UNIDAD ODONTOLÓGICA CON SUFICIENTES PUNTAS PARA PERMITIR LA ROTACIÓN </t>
  </si>
  <si>
    <t>CINCEL QUIRURGICO OCHSENBEIN # 3</t>
  </si>
  <si>
    <t>CK4</t>
  </si>
  <si>
    <t>CK6</t>
  </si>
  <si>
    <t>CLEAN-STAND</t>
  </si>
  <si>
    <t>COMPRESOR DE AIRE</t>
  </si>
  <si>
    <t>CONDENSADOR CONDUCTOS MACHTOU 1-2</t>
  </si>
  <si>
    <t>CONDENSADOR CONDUCTOS MACHTOU 3-4</t>
  </si>
  <si>
    <t>CONDENSADORES DE CONDUCTOS B 25</t>
  </si>
  <si>
    <t>CONDENSADORES DE CONDUCTOS B 30</t>
  </si>
  <si>
    <t>CONDENSADORES DE CONDUCTOS B 40</t>
  </si>
  <si>
    <t>CONTORNEADOR DE ARCOS</t>
  </si>
  <si>
    <t>CONTORNEADOR DE BANDAS</t>
  </si>
  <si>
    <t>CONTRA-ANGULO AUTOCLAVABLE (Mínimo 2 por consultorio)</t>
  </si>
  <si>
    <t>CORTADOR DE LIGADURA</t>
  </si>
  <si>
    <t>CUBETAS METALICAS PERFORADAS</t>
  </si>
  <si>
    <t>CUCHARILLA ENDODONTICA</t>
  </si>
  <si>
    <t>CUCHILLO PARA CERA</t>
  </si>
  <si>
    <t>CUCHILLO PARA YESO</t>
  </si>
  <si>
    <t>CUCHILLOS DE PRÓTESIS</t>
  </si>
  <si>
    <t>CURETA DE LUCAS</t>
  </si>
  <si>
    <t>CURETA QUIRURGICA</t>
  </si>
  <si>
    <t>CURETAS DE Mc CALL 13/14</t>
  </si>
  <si>
    <t>CURETAS DE Mc CALL 17/18</t>
  </si>
  <si>
    <t>CURETAS GRACE 3/4</t>
  </si>
  <si>
    <t>DIRECTOR DE CADENETA</t>
  </si>
  <si>
    <t>DIRECTOR DE LIGADURA</t>
  </si>
  <si>
    <t>DONTRIX</t>
  </si>
  <si>
    <t>ELEVADOR DE SELDIN PEDIATRICO</t>
  </si>
  <si>
    <t>ELEVADORES DE BANDERA DERECHOS E IZQUIERDOS</t>
  </si>
  <si>
    <t xml:space="preserve">ELEVADORES SELDIN DERECHO-IZQUIERDO </t>
  </si>
  <si>
    <t>EMPUJADOR DE BANDAS</t>
  </si>
  <si>
    <t>ENDOBLOCK</t>
  </si>
  <si>
    <t>ENDO-GRIPPER</t>
  </si>
  <si>
    <t>ESPACIADORES DE CANINOS</t>
  </si>
  <si>
    <t>ESPACIADORES DE CONDUCTOS A 25</t>
  </si>
  <si>
    <t>ESPACIADORES DE CONDUCTOS A 30</t>
  </si>
  <si>
    <t>ESPACIADORES DE CONDUCTOS A 40</t>
  </si>
  <si>
    <t>ESPÁTULA PARA ALGINATO</t>
  </si>
  <si>
    <t>ESPATULA PARA YESO</t>
  </si>
  <si>
    <t>ESPEJOS BUCALES COMPLETOS DE RODIO</t>
  </si>
  <si>
    <t>EYECTOR DE CONDUCTOS</t>
  </si>
  <si>
    <t>FÓRCEPS 151</t>
  </si>
  <si>
    <t>FORCEPS 16 L Y 16 R</t>
  </si>
  <si>
    <t>FORCEPS 18 L Y 18R</t>
  </si>
  <si>
    <t>FORCEPS 69 RAICES</t>
  </si>
  <si>
    <t>INSTRUMENTAL BASICO PEDIÁTRICO</t>
  </si>
  <si>
    <t>JERINGA TRIPLE (2 por consultorio)</t>
  </si>
  <si>
    <t>JERINGAS CARPULE</t>
  </si>
  <si>
    <t>JUEGO DE GRAPAS</t>
  </si>
  <si>
    <t>LUNAS PARA ESPEJO DE RODIO</t>
  </si>
  <si>
    <t>MORTERO METALICO</t>
  </si>
  <si>
    <t>MUEBLES PARA INSTRUMENTAL METALICO</t>
  </si>
  <si>
    <t>PIEDRA DE AFILAR ARKANSAS</t>
  </si>
  <si>
    <t>PINZA 139 CON TORNEADOR INCLUIDO</t>
  </si>
  <si>
    <t>PINZA 442</t>
  </si>
  <si>
    <t>PINZA ADSON CON GARRA</t>
  </si>
  <si>
    <t>PINZA ADSON SIN GARRA</t>
  </si>
  <si>
    <t>PINZA ANGLE</t>
  </si>
  <si>
    <t>PINZA HEMOSTATICA CURVA</t>
  </si>
  <si>
    <t>PINZA HEMOSTATICA RECTA</t>
  </si>
  <si>
    <t>PINZA MATEUS</t>
  </si>
  <si>
    <t>PINZA MOSQUITO</t>
  </si>
  <si>
    <t>PINZA PARA ALAMBRE RECTANGULAR</t>
  </si>
  <si>
    <t>PINZA PARA PAPEL DE ARTICULAR</t>
  </si>
  <si>
    <t>PINZA YOUNG</t>
  </si>
  <si>
    <t>PINZAS ALGODONERAS</t>
  </si>
  <si>
    <t>PINZAS ALGODONERAS PEDIATRICAS</t>
  </si>
  <si>
    <t>PORTA AGUJAS CURVA</t>
  </si>
  <si>
    <t>PORTA AGUJAS RECTA</t>
  </si>
  <si>
    <t>PORTA AMALGAMA DOBLE EXTREMO</t>
  </si>
  <si>
    <t>PORTA BRACKETS</t>
  </si>
  <si>
    <t>PORTA ELASTIDES</t>
  </si>
  <si>
    <t>PORTA MATRIZ</t>
  </si>
  <si>
    <t>PORTA MATRIZ PEDIATRICO</t>
  </si>
  <si>
    <t>PORTA SEPARADORES</t>
  </si>
  <si>
    <t>PORTA-AGUJAS CASTROVIEJO</t>
  </si>
  <si>
    <t>QUITA BRACKETS</t>
  </si>
  <si>
    <t>SEPARADOR DE MEJILLA MINESSOTA</t>
  </si>
  <si>
    <t>SOLDADOR DE LIGADURA</t>
  </si>
  <si>
    <t>SONDA P/BIFURCACIONES DE NABERS</t>
  </si>
  <si>
    <t>SONDAS PERIODONTALES</t>
  </si>
  <si>
    <t xml:space="preserve">TALLADORES DE FRANH </t>
  </si>
  <si>
    <t>TALLADORES DE FRANH PEDIATRICO</t>
  </si>
  <si>
    <t>TAZA DE CAUCHO</t>
  </si>
  <si>
    <t>TIJERAS CASTROVIEJO</t>
  </si>
  <si>
    <t>TIJERAS DE DISECCION METZENBAUM CURVA</t>
  </si>
  <si>
    <t>TIJERAS DE DISECCION METZENBAUM CURVA FINO</t>
  </si>
  <si>
    <t>TIJERAS DE DISECCION METZENBAUM RECTA</t>
  </si>
  <si>
    <t>TRANSPORTADOR DE CALOR</t>
  </si>
  <si>
    <t>TRANSPORTADOR DE HUESO</t>
  </si>
  <si>
    <t>ULTRASONIDO CON PUNTAS DE ENDODONCIA</t>
  </si>
  <si>
    <t>RECURSO</t>
  </si>
  <si>
    <t>COSTO VIGENCIA A PROGRAMAR</t>
  </si>
  <si>
    <t>VIGENCIA FUTURA CONTRATADA  AÑO ANTERIOR (11)</t>
  </si>
  <si>
    <t>VALOR VIGENCIA FUTURA CONTRATADA AÑO ANTERIOR</t>
  </si>
  <si>
    <t xml:space="preserve">ASIGANCION  TOTAL         (13)=11+12-10  </t>
  </si>
  <si>
    <r>
      <t xml:space="preserve">Nota: </t>
    </r>
    <r>
      <rPr>
        <u/>
        <sz val="9"/>
        <rFont val="Arial"/>
        <family val="2"/>
      </rPr>
      <t>Favor leer las instrucciones antes de diligenciar el formato</t>
    </r>
  </si>
  <si>
    <t>CANTIDAD DE INVENTARIO A 31 DE DIC DEL AÑO ANTERIOR  (5)</t>
  </si>
  <si>
    <t>ASIGANCION  TOTAL  (12) = 8+11-6</t>
  </si>
  <si>
    <t xml:space="preserve">IDENTIFICACION PPTAL </t>
  </si>
  <si>
    <t>( 1 )</t>
  </si>
  <si>
    <t>CANTIDAD DE INVENTARIO A 31 DE DIC AÑO ANTERIOR (5)</t>
  </si>
  <si>
    <t xml:space="preserve">VIGENCIA FUTURA CONTRATADA  AÑO ANTERIOR </t>
  </si>
  <si>
    <t>VIGENCIA FUTURA CONTRATADA AÑO ANTERIOR (7)</t>
  </si>
  <si>
    <t>VALOR TOTAL VIGENCIA FUTURA CONTRATADA AÑO ANTERIOR ( 8 )</t>
  </si>
  <si>
    <t>PERIODO VIGENCIA A PROGRAMAR NO CONTRATADO</t>
  </si>
  <si>
    <t>VIGENCIA FUTURA CONTRATADA AÑO ANTERIOR (4)</t>
  </si>
  <si>
    <t xml:space="preserve">VALOR TOTAL VIGENCIA A PROGRAMAR NO CONTRATADA     (5) </t>
  </si>
  <si>
    <t>TOTAL ASIGNACION PRESUPUESTAL (6) = (4+5-3)</t>
  </si>
  <si>
    <t>Equipo de Computo</t>
  </si>
  <si>
    <t>Software</t>
  </si>
  <si>
    <r>
      <t>JUEGOS LÚDICOS (PROGRAMA ADULTO MAYOR)</t>
    </r>
    <r>
      <rPr>
        <sz val="9"/>
        <color indexed="10"/>
        <rFont val="MS Sans Serif"/>
        <family val="2"/>
      </rPr>
      <t xml:space="preserve"> DESAGREGAR EL TIPO DE JUEGO Y ASIGNAR CUBS</t>
    </r>
  </si>
  <si>
    <r>
      <t xml:space="preserve">OTROS SERVICIOS DE PROMOCIÓN Y PREVENCIÓN ( </t>
    </r>
    <r>
      <rPr>
        <sz val="9"/>
        <color indexed="10"/>
        <rFont val="MS Sans Serif"/>
        <family val="2"/>
      </rPr>
      <t>DESAGREGAR EL TIPO DE SERVICIO</t>
    </r>
    <r>
      <rPr>
        <sz val="9"/>
        <rFont val="MS Sans Serif"/>
        <family val="2"/>
      </rPr>
      <t>)</t>
    </r>
  </si>
  <si>
    <t xml:space="preserve"> PSICOLOGO Y OPTOMETRA GENERAL</t>
  </si>
  <si>
    <t>ODONTOLOGO ESPECIALISTA II</t>
  </si>
  <si>
    <t>PSICOLOGO Y OPTOMETRA ESPECIALISTA</t>
  </si>
  <si>
    <t>PROFESIONAL ESPECIALIZADO ADMINISTRATIVO</t>
  </si>
  <si>
    <t>PROFESIONAL UNIVERSITARIO ADMINISTRATIVO</t>
  </si>
  <si>
    <t>Instrumentador</t>
  </si>
  <si>
    <t>Optometra</t>
  </si>
  <si>
    <t>Psicólogo</t>
  </si>
  <si>
    <t>Terapeuta (Física, Respiratoria, Lenguaje, Ocupacional)</t>
  </si>
  <si>
    <t>Y Otros</t>
  </si>
  <si>
    <t>OJO !!!! CON SALARIO ANTERIOR</t>
  </si>
  <si>
    <t>OJO !!!!!! CON SALARIO NUEVO</t>
  </si>
  <si>
    <t>ODONTOLOGO, PSICOLOGO Y OPTOMETRA GENERAL</t>
  </si>
  <si>
    <t>Instrumentador y Otros</t>
  </si>
  <si>
    <t>PROFESIONAL ESPECIALIZADO II ADMINISTRATIVO</t>
  </si>
  <si>
    <t>PROFESIONAL ESPECIALIZADO I ADMINISTRATIVO</t>
  </si>
  <si>
    <t>PROFESIONAL UNIVERSITARIO II ADMINISTRATIVO</t>
  </si>
  <si>
    <t>PROFESIONAL UNIVERSITARIO I ADMINISTRATIVO</t>
  </si>
  <si>
    <t>POLICÍA NACIONAL</t>
  </si>
  <si>
    <t xml:space="preserve">Página </t>
  </si>
  <si>
    <t>Código:</t>
  </si>
  <si>
    <t>Fecha:</t>
  </si>
  <si>
    <t>Versión;</t>
  </si>
  <si>
    <t>Versión:</t>
  </si>
  <si>
    <t xml:space="preserve">
POLICIA NACIONAL
</t>
  </si>
  <si>
    <t>CONSOLIDACION CONTRATOS DE PRESTACION SERVICIOS, ATENCION INTEGRAL SERVICIOS SALUD Y GASTOS DE ADMINISTRACION</t>
  </si>
  <si>
    <t>PLAN DE COMPRAS SANIDAD FORMATO 4</t>
  </si>
  <si>
    <t xml:space="preserve">PLAN DE COMPRAS SANIDAD FORMATO 3 </t>
  </si>
  <si>
    <t>ATENCION INTEGRAL DE SERVICIOS EN SALUD</t>
  </si>
  <si>
    <t>GASTOS DE ADMINISTRACIÒN</t>
  </si>
  <si>
    <t xml:space="preserve">PLAN DE COMPRAS SANIDAD FORMATO No. 2 </t>
  </si>
  <si>
    <t>GASTOS DE PERSONAL DE NOMINA Y CONTRATOS DE PRESTACION DE SERVICIOS</t>
  </si>
  <si>
    <t xml:space="preserve">PLAN DE COMPRAS SANIDAD FORMATO No. 1  </t>
  </si>
  <si>
    <t>REVISÒ: TC. GLORIA ESMERALDA ARIZA BECERRA</t>
  </si>
  <si>
    <t>APROBÒ:  BG.  JORGE ENRIQUE RODRIGUEZ PERALTA</t>
  </si>
  <si>
    <t>FUENTE DE LOS RECURSOS</t>
  </si>
  <si>
    <t>SI</t>
  </si>
  <si>
    <t>NO</t>
  </si>
  <si>
    <t>NO SOLICITADAS</t>
  </si>
  <si>
    <t>NO AUTORIZADAS</t>
  </si>
  <si>
    <t>AUTORIZADAS</t>
  </si>
  <si>
    <t>EN TRAMITE</t>
  </si>
  <si>
    <t>FONDOS ESPECIALES</t>
  </si>
  <si>
    <t>RECURSOS CORRIENTES</t>
  </si>
  <si>
    <t>OTROS RECURSOS DEL TESORO</t>
  </si>
  <si>
    <t>MODALIDAD DE SELECCIÒN (16)</t>
  </si>
  <si>
    <t>VALOR  VIGENCIA ACTUAL  (12)</t>
  </si>
  <si>
    <t>¿SE REQUIEREN VIGENCIAS FUTURAS? (SI/NO)  (17)</t>
  </si>
  <si>
    <t>ESTADO DE SOLICITUD DE VIGENCIAS FUTURAS (NS/ET/NA/A) (18)</t>
  </si>
  <si>
    <t>DESTINACION  (19)</t>
  </si>
  <si>
    <t>DATOS DE CONTACTO DEL RESPONSABLE (NOMBRE COMPLETO, CARGO, TELÈFONO Y CORREO ELECTRÒNICO)  (20)</t>
  </si>
  <si>
    <t xml:space="preserve">VALOR  VIGENCIA ACTUAL  (11) </t>
  </si>
  <si>
    <t>LICITACION INTERNACIONAL ( 2 )</t>
  </si>
  <si>
    <t>CONTRATACION DIRECTA CON FORMALIDADES PLENAS ( 4 )</t>
  </si>
  <si>
    <t>SELECCIÓN ABREVIADA (6)</t>
  </si>
  <si>
    <t xml:space="preserve">LICITACION PUBLICA ( 1 ) </t>
  </si>
  <si>
    <t>CONTRATACION DIRECTA  ( 3 )</t>
  </si>
  <si>
    <t>CONTRATACION DIRECTA SIN FORMALIDADES PLENAS ( 5 )</t>
  </si>
  <si>
    <t xml:space="preserve">CONCURSO DE MERITOS (7)  </t>
  </si>
  <si>
    <t>Códigos UNSPSC  (3)</t>
  </si>
  <si>
    <t>DESCRIPCIÒN (DENOMINACION RESOLUCION VIGENTE HONORARIOS)  (4)</t>
  </si>
  <si>
    <t>MODALIDAD DE SELECCIÒN (15)</t>
  </si>
  <si>
    <t>¿SE REQUIEREN VIGENCIAS FUTURAS? (SI/NO)  (16)</t>
  </si>
  <si>
    <t>ESTADO DE SOLICITUD DE VIGENCIAS FUTURAS (NS/ET/NA/A) (17)</t>
  </si>
  <si>
    <t>DESTINACION  (18)</t>
  </si>
  <si>
    <t>DATOS DE CONTACTO DEL RESPONSABLE (NOMBRE COMPLETO, CARGO, TELÈFONO Y CORREO ELECTRÒNICO)  (19)</t>
  </si>
  <si>
    <t>Códigos UNSPSC     (3)</t>
  </si>
  <si>
    <t xml:space="preserve">VALOR  VIGENCIA ACTUAL           (11) </t>
  </si>
  <si>
    <t xml:space="preserve">   </t>
  </si>
  <si>
    <t xml:space="preserve">    </t>
  </si>
  <si>
    <t>AMPLIFICADOR DE AUDIO</t>
  </si>
  <si>
    <t>FECHA ESTIMADA DE INICIO DE PROCESO DE SELECCIÒN (MES/AÑO)  (14)</t>
  </si>
  <si>
    <t>DURACIÒN ESTIMADA DEL CONTRATO (TIEMPO) (15)</t>
  </si>
  <si>
    <t>FECHA ESTIMADA DE INICIO DE PROCESO DE SELECCIÒN (MES/AÑO)  (13)</t>
  </si>
  <si>
    <t>DURACIÒN ESTIMADA DEL CONTRATO (TIEMPO) (14)</t>
  </si>
  <si>
    <t xml:space="preserve">SONDA PARA ANESTESIA </t>
  </si>
  <si>
    <t>PROGRAMA G 
GESTION AMBIENTAL</t>
  </si>
  <si>
    <t>PROGRAMA G
GESTION AMBIENTAL</t>
  </si>
  <si>
    <t>TUTELAS SERVICIOS MÉDICOS</t>
  </si>
  <si>
    <t>REEMBOLSOS SERVICIOS MÉDICOS</t>
  </si>
  <si>
    <t xml:space="preserve">CTC  PROCEDIMIENTOS  </t>
  </si>
  <si>
    <r>
      <t>SERVICIOS HOSPITALARIOS</t>
    </r>
    <r>
      <rPr>
        <sz val="12"/>
        <color indexed="8"/>
        <rFont val="Arial"/>
        <family val="2"/>
      </rPr>
      <t>: Nivel I, II y III i</t>
    </r>
    <r>
      <rPr>
        <sz val="12"/>
        <color indexed="10"/>
        <rFont val="Arial"/>
        <family val="2"/>
      </rPr>
      <t>ncluye internación, cirugías, procedimientos y urgencias contratadas, TAB</t>
    </r>
  </si>
  <si>
    <r>
      <t>APOYO DIAGNÓSTICO</t>
    </r>
    <r>
      <rPr>
        <sz val="12"/>
        <color indexed="8"/>
        <rFont val="Arial"/>
        <family val="2"/>
      </rPr>
      <t xml:space="preserve">: </t>
    </r>
    <r>
      <rPr>
        <sz val="12"/>
        <color indexed="10"/>
        <rFont val="Arial"/>
        <family val="2"/>
      </rPr>
      <t>incluye imágenes diagnósticas, laboratorio clínico,  electrofisiología y  procedimientos endoscópicos</t>
    </r>
  </si>
  <si>
    <r>
      <t>APOYO TERAPEUTICO</t>
    </r>
    <r>
      <rPr>
        <sz val="12"/>
        <rFont val="Arial"/>
        <family val="2"/>
      </rPr>
      <t xml:space="preserve">: </t>
    </r>
    <r>
      <rPr>
        <sz val="12"/>
        <color indexed="10"/>
        <rFont val="Arial"/>
        <family val="2"/>
      </rPr>
      <t>Terapia física o Fisioterapia, terapia ocupacional, Terapia Respiratoria, Terapia del Lenguaje y Educación Especial.</t>
    </r>
  </si>
  <si>
    <r>
      <t>MEDICINA ESPECIALIZADA</t>
    </r>
    <r>
      <rPr>
        <sz val="12"/>
        <color indexed="8"/>
        <rFont val="Arial"/>
        <family val="2"/>
      </rPr>
      <t xml:space="preserve">: </t>
    </r>
    <r>
      <rPr>
        <sz val="12"/>
        <color indexed="10"/>
        <rFont val="Arial"/>
        <family val="2"/>
      </rPr>
      <t>incluye consulta y procedimientos ambulatorios especializados.</t>
    </r>
  </si>
  <si>
    <r>
      <t>MEDICINA G</t>
    </r>
    <r>
      <rPr>
        <b/>
        <sz val="12"/>
        <color indexed="8"/>
        <rFont val="Arial"/>
        <family val="2"/>
      </rPr>
      <t>ENERAL</t>
    </r>
    <r>
      <rPr>
        <sz val="12"/>
        <color indexed="8"/>
        <rFont val="Arial"/>
        <family val="2"/>
      </rPr>
      <t xml:space="preserve">: </t>
    </r>
    <r>
      <rPr>
        <sz val="12"/>
        <color indexed="10"/>
        <rFont val="Arial"/>
        <family val="2"/>
      </rPr>
      <t>Únicamente consulta</t>
    </r>
    <r>
      <rPr>
        <sz val="12"/>
        <color indexed="8"/>
        <rFont val="Arial"/>
        <family val="2"/>
      </rPr>
      <t>.</t>
    </r>
  </si>
  <si>
    <r>
      <t>ODONTOLOGÍA GENERAL Y ESPECIALIZADA</t>
    </r>
    <r>
      <rPr>
        <sz val="12"/>
        <color indexed="8"/>
        <rFont val="Arial"/>
        <family val="2"/>
      </rPr>
      <t xml:space="preserve">: </t>
    </r>
    <r>
      <rPr>
        <sz val="12"/>
        <color indexed="10"/>
        <rFont val="Arial"/>
        <family val="2"/>
      </rPr>
      <t>incluye consulta y procedimientos ambulatorios.</t>
    </r>
  </si>
  <si>
    <r>
      <t xml:space="preserve">COMPENSACIÓN POR SERVICIOS MÉDICOS </t>
    </r>
    <r>
      <rPr>
        <b/>
        <sz val="12"/>
        <color indexed="10"/>
        <rFont val="Arial"/>
        <family val="2"/>
      </rPr>
      <t>(Instructivo 070 del 11/12/2008)</t>
    </r>
  </si>
  <si>
    <r>
      <t>URGENCIAS:</t>
    </r>
    <r>
      <rPr>
        <sz val="12"/>
        <color indexed="8"/>
        <rFont val="Arial"/>
        <family val="2"/>
      </rPr>
      <t xml:space="preserve"> </t>
    </r>
    <r>
      <rPr>
        <sz val="12"/>
        <color indexed="10"/>
        <rFont val="Arial"/>
        <family val="2"/>
      </rPr>
      <t>i</t>
    </r>
    <r>
      <rPr>
        <b/>
        <sz val="12"/>
        <color indexed="10"/>
        <rFont val="Arial"/>
        <family val="2"/>
      </rPr>
      <t>ncluye la atención inicial de urgencia vital en establecimiento de red externa  no contratado cuyo pago deba realizarse por resolución ( Resolución 173 del 09/05/2012)</t>
    </r>
  </si>
  <si>
    <r>
      <t>ALTO COSTO</t>
    </r>
    <r>
      <rPr>
        <sz val="12"/>
        <color indexed="8"/>
        <rFont val="Arial"/>
        <family val="2"/>
      </rPr>
      <t>:</t>
    </r>
    <r>
      <rPr>
        <sz val="12"/>
        <color indexed="10"/>
        <rFont val="Arial"/>
        <family val="2"/>
      </rPr>
      <t xml:space="preserve"> </t>
    </r>
    <r>
      <rPr>
        <b/>
        <sz val="12"/>
        <color indexed="10"/>
        <rFont val="Arial"/>
        <family val="2"/>
      </rPr>
      <t xml:space="preserve">incluye oncología y cirugía cardiovascular y grandes vasos. </t>
    </r>
  </si>
  <si>
    <r>
      <t>PASAJES TRASLADO PACIENTES</t>
    </r>
    <r>
      <rPr>
        <sz val="12"/>
        <color indexed="8"/>
        <rFont val="Arial"/>
        <family val="2"/>
      </rPr>
      <t xml:space="preserve">: </t>
    </r>
    <r>
      <rPr>
        <b/>
        <sz val="12"/>
        <color indexed="10"/>
        <rFont val="Arial"/>
        <family val="2"/>
      </rPr>
      <t xml:space="preserve">incluye traslado terrestre y aéreo. </t>
    </r>
  </si>
  <si>
    <t>FONDOS EPECIALES</t>
  </si>
  <si>
    <t>medico auditor</t>
  </si>
  <si>
    <t>ABRIL</t>
  </si>
  <si>
    <t>medico general</t>
  </si>
  <si>
    <t>ENERO</t>
  </si>
  <si>
    <t>Salud Ocupacional</t>
  </si>
  <si>
    <t>JULIO</t>
  </si>
  <si>
    <t>odontologo general</t>
  </si>
  <si>
    <t xml:space="preserve">ENERO    </t>
  </si>
  <si>
    <t>auxiliar de odontologia</t>
  </si>
  <si>
    <t>tecnico asistencial</t>
  </si>
  <si>
    <t>psicologo</t>
  </si>
  <si>
    <t>trabajador social</t>
  </si>
  <si>
    <t>UNIDAD</t>
  </si>
  <si>
    <t>PAR</t>
  </si>
  <si>
    <t>PAQUETE X 10 UNIDADES</t>
  </si>
  <si>
    <t>unidad</t>
  </si>
  <si>
    <t>MARZO</t>
  </si>
  <si>
    <t>GALON</t>
  </si>
  <si>
    <t>ADHESIVO PARA RESINA DE FOTOCURADO   3 GRAMOS</t>
  </si>
  <si>
    <t>FRASCO</t>
  </si>
  <si>
    <t>PAQUETE X 100</t>
  </si>
  <si>
    <t>CAJA</t>
  </si>
  <si>
    <t>LIJA METALICA INTERPROXIMALES</t>
  </si>
  <si>
    <t>PAQUETE X 12 UNIDADES</t>
  </si>
  <si>
    <t xml:space="preserve">PASAJES PERSONAL PROGRAMAS PROMOCIÓN Y PREVENCIÓN AÉREOS </t>
  </si>
  <si>
    <t>BAFLES DE COMPUTADOR</t>
  </si>
  <si>
    <t>RESMA</t>
  </si>
  <si>
    <t>PILA ALCALINA AA PAQUETE CON 2 UNIDADES RECARGABLES</t>
  </si>
  <si>
    <t>PILA TRIPLE AAA PAQUETE CON 2 UNIDADES RECARGABLES</t>
  </si>
  <si>
    <t>PAQUETE</t>
  </si>
  <si>
    <t>Formatos Referencia y contrareferencia impreso por ambas caras</t>
  </si>
  <si>
    <t>Formatos de autorizaciones  X 50 en original y tres copias papel quimico</t>
  </si>
  <si>
    <t>Formatos de formulas medicas X 50 en original y dos copias en papel quimico</t>
  </si>
  <si>
    <t>Talonario ordenes de laboratorios x 50 con original y copia en papel quimico</t>
  </si>
  <si>
    <t>URGENCIAS CONTRATADAS</t>
  </si>
  <si>
    <t>SERVICIO AMBULANCIA</t>
  </si>
  <si>
    <t>PASAJES FLUVIALES</t>
  </si>
  <si>
    <t>AREA DE SANIDAD AMAZONAS</t>
  </si>
  <si>
    <t>CUARTO</t>
  </si>
  <si>
    <t>BALANZA MECANICA</t>
  </si>
  <si>
    <t>Servicios de envío, recogida o entrega de correo</t>
  </si>
  <si>
    <t>ENERO/JULIO</t>
  </si>
  <si>
    <t>FEBRERO</t>
  </si>
  <si>
    <t>DICIEMBRE</t>
  </si>
  <si>
    <t>MAYO</t>
  </si>
  <si>
    <t>PROGRAMA M  PROMOCION Y PREVENCION</t>
  </si>
  <si>
    <t>Enfermero auditor</t>
  </si>
  <si>
    <t>PROGRAMA U
URGENCIAS</t>
  </si>
  <si>
    <r>
      <rPr>
        <b/>
        <sz val="12"/>
        <color rgb="FF000000"/>
        <rFont val="Arial"/>
        <family val="2"/>
      </rPr>
      <t>URGENCIAS MEDICAS AUDITADAS NIVEL CENTRA</t>
    </r>
    <r>
      <rPr>
        <sz val="12"/>
        <color rgb="FF000000"/>
        <rFont val="Arial"/>
        <family val="2"/>
      </rPr>
      <t>L  resol.114 11-03-2014 disan y Resol 0685 del 06-11-2014</t>
    </r>
  </si>
  <si>
    <r>
      <rPr>
        <b/>
        <sz val="12"/>
        <color rgb="FF000000"/>
        <rFont val="Arial"/>
        <family val="2"/>
      </rPr>
      <t>URGENCIAS:</t>
    </r>
    <r>
      <rPr>
        <sz val="12"/>
        <color rgb="FF000000"/>
        <rFont val="Arial"/>
        <family val="2"/>
      </rPr>
      <t xml:space="preserve"> incluye la atención inicial de urgencia vital en establecimiento de red externa  no contratado cuyo pago deba realizarse por resolución ( Resolución 173 del 09/05/2012) </t>
    </r>
  </si>
  <si>
    <t>Terapeuta Fisica</t>
  </si>
  <si>
    <t>BICLETA ESTATICA</t>
  </si>
  <si>
    <t>ELIPTICA</t>
  </si>
  <si>
    <t>DIGIFLEX</t>
  </si>
  <si>
    <t>CAJA X100</t>
  </si>
  <si>
    <t>CAJA X 100 UNI.</t>
  </si>
  <si>
    <t>PAQUETES X 200</t>
  </si>
  <si>
    <t>CAJAS X 12</t>
  </si>
  <si>
    <t>FRASCOS</t>
  </si>
  <si>
    <t>UNIDAD X 10</t>
  </si>
  <si>
    <t>KIT</t>
  </si>
  <si>
    <t>ROLLO</t>
  </si>
  <si>
    <t>CAJA X50</t>
  </si>
  <si>
    <t>AIRE ACONDICIONADO 24000 BTU</t>
  </si>
  <si>
    <t>AIRE ACONDICIONADO 18000 BTU</t>
  </si>
  <si>
    <t>DIVISION PARA OFICINA CERRADA M/TECHO 2.40 X 2.20 X 2 MT</t>
  </si>
  <si>
    <t>ABRIL/MAYO</t>
  </si>
  <si>
    <t>ABRIL/MAYO/JUN/AGOSTO</t>
  </si>
  <si>
    <t>OCTUBRE</t>
  </si>
  <si>
    <t>JERINGA DESECHABLE PARA INSULINA DE 0,5 ML CAJA CON 100 UNIDADES</t>
  </si>
  <si>
    <t>JERINGA DESECHABLE PARA INSULINA DE 0,25 X 5MM  CAJA CON 100 UNIDADES</t>
  </si>
  <si>
    <t>GLUCOMETRO</t>
  </si>
  <si>
    <t>ENERO/JULIO/NOVIEMBRE/DICIEMBRE</t>
  </si>
  <si>
    <t>SERVICIO DE ACUEDUCTO Y ALCANTARILLADO</t>
  </si>
  <si>
    <t>REVISO: PU. PILAR CANASTO</t>
  </si>
  <si>
    <t xml:space="preserve">Jefe Oficina de Planeción </t>
  </si>
  <si>
    <t>Teninete  MARITZA LILIANA CABEZA GELVEZ</t>
  </si>
  <si>
    <t>SERVICIO DE ASEO PARA EL AREA DE SANIDAD QUE INCLUYA PERSONAL Y ACCESORIOS NECESARIOS PARA EL MISMO.</t>
  </si>
  <si>
    <t>DOMINIO TEMPORAL DE UN BIEN INMUEBLE QUE SERA UTILIZADO PARA EL FUNCIONAMIENTO DEL ESTABLECIMIENTO DE SANIDAD POLICIAL</t>
  </si>
  <si>
    <t>SILLA DE OFICINA NEUMATICA CON BRAZOS REVERSIBLES  EN PAÑO Y MATERIAL  POLIURETANO COLOR NEGRO</t>
  </si>
  <si>
    <t>CANECAS DE PEDAL DE  COLOR ROJA 12LTS</t>
  </si>
  <si>
    <t>CANECAS DE PEDAL DE COLOR VERDE 12LTS</t>
  </si>
  <si>
    <t>SEÑALIZACION  DE RUTAS DE EVACUACION DE 40X30 CM</t>
  </si>
  <si>
    <t>SEÑALIZACION  DE RUTA DE EMERGENCIA 30X15 CM</t>
  </si>
  <si>
    <t>SEÑALIZACION  DE AVISO ESPACIOS LIBRE DE HUMO DE TABACO 21X27CM</t>
  </si>
  <si>
    <t>SEÑALIZACION SERVICIOS QUIRURGICOS OBSTETRICOS Y DE ESTERILIZACION (COLOR VERDE) DE 20X10CM</t>
  </si>
  <si>
    <t>SEÑALIZACION SERVICIOS DE DIRECCION Y ADMINISTRATIVOS (COLOR  NARANJA) DE 35X20CM</t>
  </si>
  <si>
    <t>SEÑALIZACION SERVICIOS DE DIRECCION Y ADMINISTRATIVOS (COLOR CAFE) 35X20 CM</t>
  </si>
  <si>
    <t>SEÑALIZACION SERVICIOS DE DIRECCION Y ADMINISTRATIVOS (COLOR VIOLETA) 35X20CM</t>
  </si>
  <si>
    <t>SERVICIO DE FUMIGACION CONTRA TODA CLASE DE ANTROPODOS, COLEOPTEROS Y CONTROL DE ROEDORES EN LAS INSTALACIONES DEL AREA DE SANIDAD AMAZONAS.</t>
  </si>
  <si>
    <t>MANTENIMIENTO Y LAVADO DE TANQUES DE ALMACENAMIENTO DE AGUA POTABLE ELEVADO DEL AREA DE SANIDAD AMAZONAS</t>
  </si>
  <si>
    <t>TINTA EN BOTELLA PARA IMPRESORA EPSON M100</t>
  </si>
  <si>
    <t>TAPABOCA DESECHABLE CON ELASTICO</t>
  </si>
  <si>
    <t>ALGODON DE USO ODONTOLOGICO EN ROLLOS</t>
  </si>
  <si>
    <t>PAQUETES X 1000 UNIDADES</t>
  </si>
  <si>
    <t>GASA ODONTOLOGICA NO ESTERIL PAQUETE CON 200 UNIDADES</t>
  </si>
  <si>
    <t>MANDRIL METALICO DE TALLO CORTO PARA CONTRAANGULO</t>
  </si>
  <si>
    <t>BANDA METALICA DELAGADA DE 1/4 ROLLO X 3 METROS</t>
  </si>
  <si>
    <t>BANDA METALICA ANCHA DE 3/6" ROLLO X 3 METROS</t>
  </si>
  <si>
    <t xml:space="preserve">TOALLA DE TELA COLOR BLANCO MEDIANA </t>
  </si>
  <si>
    <t xml:space="preserve">CUBETA DESECHABLE PARA FLUOR TALLA L </t>
  </si>
  <si>
    <t xml:space="preserve">CUBETA  DESECHABLE PARA FLUOR TALLA M </t>
  </si>
  <si>
    <t xml:space="preserve">CUBETA  DESECHABLE PARA FLUOR TALLA S </t>
  </si>
  <si>
    <t>PAQUETE X 25</t>
  </si>
  <si>
    <t xml:space="preserve">BOLSA PARA ESTERILIZAR INSTRUMENTAL 51/3" X11" (13,5X28CM) X 200 UNIDADES </t>
  </si>
  <si>
    <t>CAJA X200</t>
  </si>
  <si>
    <t>SEDA DENTAL ROLLO X 400 CENTIMETROS</t>
  </si>
  <si>
    <t>42152500</t>
  </si>
  <si>
    <t>ANESTESIA TOPICA EN SPRAY FRASCO 80GR X 83ML</t>
  </si>
  <si>
    <t>LIDOCAINA SIN EPINEFRINA SOLUCION INYECTABLE</t>
  </si>
  <si>
    <t>GALON X 3600 ML</t>
  </si>
  <si>
    <t>GLUTARALDEHIDO 2%  GALON X 3,785 ML</t>
  </si>
  <si>
    <t>IONOMERO DE VIDRIO BASE INTERMEDIA CON FRASCO POLVO X 5 GRAMOS + FRASCO LIQUIDO DE 3GR</t>
  </si>
  <si>
    <t>IONOMERO DE VIDRIO RESTAURADOR CON FRASCO POLVO X 5 GRAMOS + FRASCO LIQUIDO DE 3 GR</t>
  </si>
  <si>
    <t>FRASCO X 120ML</t>
  </si>
  <si>
    <t>OXIDO  DE ZINC POLVO BASE FRASCO 175GR</t>
  </si>
  <si>
    <t>HIDRÓXIDO DE CALCIO EN POLVO FRASCO DE 10 GRAMOS</t>
  </si>
  <si>
    <t>FRASCO DE 10GR</t>
  </si>
  <si>
    <t>FLUOR GEL AL 2%</t>
  </si>
  <si>
    <t>FRASCO X 240ML</t>
  </si>
  <si>
    <t>ACIDO ORTOFOSFORICO 37% EN GEL</t>
  </si>
  <si>
    <t>REPUESTO RESINA DE FOTOCURADO C1 JERINGA X 4 GRAMOS</t>
  </si>
  <si>
    <t>ACEITE PARA PIEZA DE MANO x 200ML</t>
  </si>
  <si>
    <t>LIQUIDO REVELADOR DE PLACA BACTERIANA x 5ML</t>
  </si>
  <si>
    <t>PAQUETE X 10</t>
  </si>
  <si>
    <t>FRESA DIAMANTE REDONDA GRANDE</t>
  </si>
  <si>
    <t>FRESA TRONCOCONICA NUMERO 1</t>
  </si>
  <si>
    <t>FRESA TRONCOCONICA NUMERO 2</t>
  </si>
  <si>
    <t xml:space="preserve">FRESA DE DIAMANTE  CARBURO MEDIANA </t>
  </si>
  <si>
    <t>FRESA DE DIAMANTE  CARBURO PEQUEÑA</t>
  </si>
  <si>
    <t>FRESA DE DIAMANTE CONO INVERTIDO MEDIANA</t>
  </si>
  <si>
    <t>PAQUETE X10</t>
  </si>
  <si>
    <t>FRESA DE DIAMANTE CONO INVERTIDO PEQUEÑA</t>
  </si>
  <si>
    <t xml:space="preserve">FRESA DE PULIR RESINA BLANCA </t>
  </si>
  <si>
    <t xml:space="preserve">FRESA DE PULIR RESINA </t>
  </si>
  <si>
    <t>SABANA DESECHABLE PARA CAMILLA</t>
  </si>
  <si>
    <t>ESPEJOS CON MANGO DE ACERO INOXIDABLE</t>
  </si>
  <si>
    <t>CUCHARILLAS DOBLE EXTREMO DE ACERO INOXIDABLE / EXCARIADORES</t>
  </si>
  <si>
    <t>EXPLORADOR DE DOBLE EXTREMO DE ACERO INOXIDABLE</t>
  </si>
  <si>
    <t>PINZA ALGODONERA DE ACERO INOXIDABLE</t>
  </si>
  <si>
    <t>CURETAS DE PERIODINCIA DOBLE EXTREMO GRACE 11/12</t>
  </si>
  <si>
    <t>CURETAS DE PERIODINCIA DOBLE EXTREMO  GRACE 13/14</t>
  </si>
  <si>
    <t>CURETAS DE PERIODINCIA DOBLE EXTREMO GRACE 7/8</t>
  </si>
  <si>
    <t>FORCEPS 151 PEDIÁTRICOS DE ACERO INOXIDABLE</t>
  </si>
  <si>
    <t>FORCEPS 150  PEDIÁTRICOS DE ACERO INOXIDABLE</t>
  </si>
  <si>
    <t>ELEVADORES RECTOS GRUESO</t>
  </si>
  <si>
    <t>ESPÁTULA FP3 METÁLICO DE DOBLE EXTREMO DE ACERO INOXIDABLE</t>
  </si>
  <si>
    <t>PIEZA DE MANO DE ALTA VELOCIDAD PARA UNIDAD ODONTOLOGICA (Mínimo 3 piezas por consultorio)</t>
  </si>
  <si>
    <t>LAMPARA DE FOTOCURADO TIPO LED INALAMBRICA</t>
  </si>
  <si>
    <t xml:space="preserve">MICROMOTOR AUTOCLABABLES PARA UNIDAD ODONTOLOGICA  (Mínimo 2 por consultorio) </t>
  </si>
  <si>
    <t>INDICADOR BILÓGICO PARA ESTERILIZAR A VAPOR ( POR GRAVEDAD) LECTURA EN 1 HR  COLOR CAFÉ PARA INCUBADORA 3M DE 56°C</t>
  </si>
  <si>
    <t>INDICADOR QUÍMICO MULTIPARÁMETRO VAPOR CAJA X 500 TIRILLAS PA ESTERILIZAR EN AUTOCLVE</t>
  </si>
  <si>
    <t>CINTA TESTIGO PARA ESTERILIZAR ROLLO DE 18 MILIMETROS X 4000 CENTIMETROS</t>
  </si>
  <si>
    <t>ROLLO X 50 METROS</t>
  </si>
  <si>
    <t>JERINGA TRIPLE PARA UNIDAD ODONTOLOGICA</t>
  </si>
  <si>
    <t>INDICADOR BILÓGICO PARA ESTERILIZAR A VAPOR ( POR GRAVEDAD) LECTURA EN 1 HR  COLOR AZUL PARA INCUBADORA 3M DE 56°C</t>
  </si>
  <si>
    <t>BABERO DESECHABLE CON AMARRE</t>
  </si>
  <si>
    <t>PAQUETE X 20 UNIDADES</t>
  </si>
  <si>
    <t>HEMOSTATICO (SULFATO FERRICO 15,5%) DE USO ODONTOLOGICO</t>
  </si>
  <si>
    <t>FRASCO X 7ML</t>
  </si>
  <si>
    <t>SABANA DESECHABLE PARA CAMILLA 0,8X2 MTS PAQUETE X 10</t>
  </si>
  <si>
    <t>ALCOHOL ANTIBACTERIAL</t>
  </si>
  <si>
    <t>GASA ESTERIL 10X 10 CENTIMETROS</t>
  </si>
  <si>
    <t>GASA NO ESTERIL  DE 10 X 10 CENTIMETROS</t>
  </si>
  <si>
    <t>CAJA X 100</t>
  </si>
  <si>
    <t>TENSIOMETRO DIGITAL</t>
  </si>
  <si>
    <t>JERINGA DESECHABLE DE 3CM  CAJA X 100</t>
  </si>
  <si>
    <t>JERINGA DESECHABLE DE 5CM  CAJA X 100</t>
  </si>
  <si>
    <t>JERINGA DESECHABLE DE 10CM  CAJA X 100</t>
  </si>
  <si>
    <t>JERINGA DESECHABLE DE 20CM  CAJA X 100</t>
  </si>
  <si>
    <t>TALLIMETROS PEDIATRICA</t>
  </si>
  <si>
    <t>CAJAX50</t>
  </si>
  <si>
    <t>VENDA ELASTICA UNIDAD DE 6 X 5 CENTIMETROS</t>
  </si>
  <si>
    <t>VENDA ELASTICA  DE 4 X 5 CENTIMETROS</t>
  </si>
  <si>
    <t>JERINGA DESECHABLE PARA INSULINA DE 1 ML CAJA CON 100 UNIDADES</t>
  </si>
  <si>
    <t xml:space="preserve">PASAJES AEREOS DESPLAZAMIENTO PERSONAL DE SEGURIDAD Y SALUD EN EL TRABAJO </t>
  </si>
  <si>
    <t xml:space="preserve">PASAJES AEREOS DESPLAZAMIENTOS  PERSONAL NAI  RURAL Y OPERACIONALES </t>
  </si>
  <si>
    <t>PASAJES AEREOS OTROS DESPLAZAMIENTO</t>
  </si>
  <si>
    <t xml:space="preserve">VIÁTICOS PERSONAL DE SEGURIDAD Y SALUD EN EL TRABAJO </t>
  </si>
  <si>
    <t xml:space="preserve">VIÁTICOS PERSONAL NAI  RURAL Y OPERACIONALES </t>
  </si>
  <si>
    <t xml:space="preserve">Comandante Departamento de Policia Amazonas </t>
  </si>
  <si>
    <t>Teniente  MARITZA LILIANA CABEZA GELVEZ</t>
  </si>
  <si>
    <r>
      <t xml:space="preserve">Nota: </t>
    </r>
    <r>
      <rPr>
        <u/>
        <sz val="12"/>
        <rFont val="Arial"/>
        <family val="2"/>
      </rPr>
      <t>Favor leer las instrucciones antes de diligenciar el formato</t>
    </r>
  </si>
  <si>
    <r>
      <t xml:space="preserve">Servicios Medicos Y Hospitarios </t>
    </r>
    <r>
      <rPr>
        <b/>
        <sz val="12"/>
        <rFont val="Arial"/>
        <family val="2"/>
      </rPr>
      <t>(TABLA DE HONORARIOS)</t>
    </r>
  </si>
  <si>
    <r>
      <t xml:space="preserve">Nota: </t>
    </r>
    <r>
      <rPr>
        <u/>
        <sz val="10"/>
        <color theme="1"/>
        <rFont val="Arial"/>
        <family val="2"/>
      </rPr>
      <t>Favor leer las instrucciones antes de diligenciar el formato</t>
    </r>
  </si>
  <si>
    <r>
      <t>ASTA EN MADERA</t>
    </r>
    <r>
      <rPr>
        <sz val="10"/>
        <color theme="1"/>
        <rFont val="Arial"/>
        <family val="2"/>
      </rPr>
      <t xml:space="preserve"> </t>
    </r>
  </si>
  <si>
    <r>
      <t>BANDERA DE COLOMBIA</t>
    </r>
    <r>
      <rPr>
        <sz val="10"/>
        <color theme="1"/>
        <rFont val="Arial"/>
        <family val="2"/>
      </rPr>
      <t xml:space="preserve"> </t>
    </r>
  </si>
  <si>
    <r>
      <t>BANDERA DE SANIDAD</t>
    </r>
    <r>
      <rPr>
        <sz val="10"/>
        <color theme="1"/>
        <rFont val="Arial"/>
        <family val="2"/>
      </rPr>
      <t xml:space="preserve"> </t>
    </r>
  </si>
  <si>
    <r>
      <t>CONOS REFLECTIVOS GRANDES</t>
    </r>
    <r>
      <rPr>
        <sz val="10"/>
        <color theme="1"/>
        <rFont val="Arial"/>
        <family val="2"/>
      </rPr>
      <t xml:space="preserve"> </t>
    </r>
  </si>
  <si>
    <r>
      <t>LINTERNAS</t>
    </r>
    <r>
      <rPr>
        <sz val="10"/>
        <color theme="1"/>
        <rFont val="Arial"/>
        <family val="2"/>
      </rPr>
      <t xml:space="preserve"> </t>
    </r>
  </si>
  <si>
    <r>
      <t xml:space="preserve">ESQUELAS - </t>
    </r>
    <r>
      <rPr>
        <sz val="10"/>
        <color theme="1"/>
        <rFont val="Arial"/>
        <family val="2"/>
      </rPr>
      <t>Tamaño 16.5 x 23 cms, en catulina lino español blanco, escudo en seco repujado de la PONAL, con el recpectivo sobre en lord Bond de 75 grs.</t>
    </r>
  </si>
  <si>
    <r>
      <t xml:space="preserve">TARJETAS - </t>
    </r>
    <r>
      <rPr>
        <sz val="10"/>
        <color theme="1"/>
        <rFont val="Arial"/>
        <family val="2"/>
      </rPr>
      <t>Tamaño 12 x 17 cms, en catulina lino español blanco, escudo en seco repujado de la PONAL, con el recpectivo sobre en lord Bond de 75 grs.</t>
    </r>
  </si>
  <si>
    <r>
      <t xml:space="preserve">FICHAS </t>
    </r>
    <r>
      <rPr>
        <sz val="10"/>
        <color theme="1"/>
        <rFont val="Arial"/>
        <family val="2"/>
      </rPr>
      <t>- En acrilico de color rojo, amarillo, azul, caje y verde con el cordón del mismo color, medidas 8 cm x 6 cm.</t>
    </r>
  </si>
  <si>
    <t>Capitan FREDDY JOSE MUÑOZ RODRIGUEZ</t>
  </si>
  <si>
    <t>Jefe Area y/o Jefe Seccional Sanidad Policía Nacional</t>
  </si>
  <si>
    <t>MEDICO AUDITOR</t>
  </si>
  <si>
    <t>ENFERMERO JEFE AUDITOR</t>
  </si>
  <si>
    <t>PROFESIONAL EN SALUD OCUPACIONAL</t>
  </si>
  <si>
    <t>ODONTOLOGO GENERAL</t>
  </si>
  <si>
    <t>AUXILIAR DE ODONTOLOGIA</t>
  </si>
  <si>
    <t>AUXILIAR DE ENFERMERIA</t>
  </si>
  <si>
    <t>PSICOLOGO</t>
  </si>
  <si>
    <t>TRABAJADOR SOCIAL</t>
  </si>
  <si>
    <t>Coronel JUNA CARLOS LEON JAIME</t>
  </si>
  <si>
    <t>ST. LEIDY TATIANA RODRIGUEZ VALENCIA</t>
  </si>
  <si>
    <t>JEFATURA SANIDAD AMAZONAS</t>
  </si>
  <si>
    <t xml:space="preserve">Jefe Area y/o Jefe Seccional Sanidad Policía Nacional </t>
  </si>
  <si>
    <t>INSTRUMENTAL</t>
  </si>
  <si>
    <t>GALON X3.785 ML</t>
  </si>
  <si>
    <t>CAJA X 20 UNIDADES</t>
  </si>
  <si>
    <t xml:space="preserve">AGUJA DESECHABLE No 27  </t>
  </si>
  <si>
    <t>LIDOCAINA CON EPINEFRINA SOLUCION INYECTABLE AL 2%</t>
  </si>
  <si>
    <t xml:space="preserve">CAJA X50 CARPULES </t>
  </si>
  <si>
    <t xml:space="preserve">PAQUETES X12 UNIDADES </t>
  </si>
  <si>
    <t>BANDA PORTAMATRIZ ANGOSTA 3/16 1,3 MTS</t>
  </si>
  <si>
    <t xml:space="preserve">CAJAX 200 UNIDADES </t>
  </si>
  <si>
    <t>CAJA X200 UNIDADES</t>
  </si>
  <si>
    <t>CAJA X 144 UNIDADES</t>
  </si>
  <si>
    <t>CAJA  X200 UNIDADES</t>
  </si>
  <si>
    <t xml:space="preserve">CAJA X 100 UNIDADES </t>
  </si>
  <si>
    <t xml:space="preserve">PAQUETES  X 50 UNIDADES </t>
  </si>
  <si>
    <t>DETARTROL FRASCO DE 60 CENTIMETROS CUBICOS</t>
  </si>
  <si>
    <t>DISCO DE LIJA SOFLEX KIT MANDRIL</t>
  </si>
  <si>
    <t>CAJA  KIT</t>
  </si>
  <si>
    <t xml:space="preserve">CAJA X 24 G 2 TUBOS BASE Y CATALIZADOR </t>
  </si>
  <si>
    <t xml:space="preserve">10 UNIDADES </t>
  </si>
  <si>
    <t xml:space="preserve">UNIDADES </t>
  </si>
  <si>
    <t>FRESA ZEKRYA PARA CIRUGIA</t>
  </si>
  <si>
    <t>PAQUETE X 200 UNIDADES</t>
  </si>
  <si>
    <t>HIPOCLORITO DE SODIO AL 5 % GALON DE 3800 ML</t>
  </si>
  <si>
    <t xml:space="preserve">GALON </t>
  </si>
  <si>
    <t xml:space="preserve">CAJA X 6 UNIDADES </t>
  </si>
  <si>
    <t>CAJA X 6 UNIDADES</t>
  </si>
  <si>
    <t>LIMA K FILE COLORINOZ No. 45 /80DE 25 MM SEGUNDA SERIE</t>
  </si>
  <si>
    <t>CEMENTO DE OXIDO DE ZINC MODIFICADO FRASCO X 175 GRAMOS</t>
  </si>
  <si>
    <t>PAPEL CREPADO ROLLO 54 CM X 50 METROS</t>
  </si>
  <si>
    <t xml:space="preserve">ROLLO X 50 METROS </t>
  </si>
  <si>
    <t xml:space="preserve">PASTA PROFILACTICA NURPO ( SABOR MENTA ) </t>
  </si>
  <si>
    <t xml:space="preserve">POTE 340 GRAMOS </t>
  </si>
  <si>
    <t>CREMA PREPARATORIA CONDUCTO RADICULAR JERINGA PRELLENADA DE 9 GRAMOS</t>
  </si>
  <si>
    <t>JERINGA X 9 GRAMOS</t>
  </si>
  <si>
    <t>RESINA FLUIDA Z 350 COLOR A2 MARCA 3M</t>
  </si>
  <si>
    <t xml:space="preserve">JERINGA X 1 GRAMO </t>
  </si>
  <si>
    <t>RESINA FLUIDA Z350 COLOR A3  MARCA 3M</t>
  </si>
  <si>
    <t xml:space="preserve">JERINGA X 2 GRAMO </t>
  </si>
  <si>
    <t>RESINA P-60 A3 JERINGA POR 4 GR MARCA 3M</t>
  </si>
  <si>
    <t xml:space="preserve">JERINGA X 4 GRAMO </t>
  </si>
  <si>
    <t>RESINA P-60 B2 JERINGA POR 4 GR MARCA 3M</t>
  </si>
  <si>
    <t>RESINA P-60 C2 JERINGA POR 4 GR MARCA 3M</t>
  </si>
  <si>
    <t>RESINA Z-100 A1 JERINGA POR 4 GR MARCA 3M</t>
  </si>
  <si>
    <t xml:space="preserve"> MARZO</t>
  </si>
  <si>
    <t>RESINA Z-100 A2 JEIRNGA POR 4 GR MARCA 3M</t>
  </si>
  <si>
    <t xml:space="preserve">RESINA Z-250 A3 JERINGA POR 4 GR MARCA 3M </t>
  </si>
  <si>
    <t>RESINA Z-100 A3 JERINGA POR 4 GR MARCA 3M</t>
  </si>
  <si>
    <t>RESINA Z-100 A3.5 JERINGA X 4 GR MARCA 3M</t>
  </si>
  <si>
    <t>RESINA Z-100 B2 JERINGA X 4 GR MARCA 3M</t>
  </si>
  <si>
    <t>SELLANTE DE FOTOCURADO FRASCO DE 5 CENTIMETROS CUBICOS MARCA 3M</t>
  </si>
  <si>
    <t>SEDA DENTAL CON CERA CARRETE CON 200  METRO S</t>
  </si>
  <si>
    <t xml:space="preserve">ROLLO X200 METROS </t>
  </si>
  <si>
    <t>SUTURA 3-0 CATGUT</t>
  </si>
  <si>
    <t>CAJAS X12 SOBRES</t>
  </si>
  <si>
    <t>SUTURA 3-0 SEDA ABSORBIBLE</t>
  </si>
  <si>
    <t>PAQUETE X12 UNIADES</t>
  </si>
  <si>
    <t>TOALLA MULTIUSOS DESECHABLE ABSORVENTE ROLLO</t>
  </si>
  <si>
    <t xml:space="preserve">BOLSA  X12 UNIDADES </t>
  </si>
  <si>
    <t>SOBRES X 10</t>
  </si>
  <si>
    <t>GALON X3785 CM</t>
  </si>
  <si>
    <t>FRASCO  X 15ML</t>
  </si>
  <si>
    <t>FRASCO X 10 ML</t>
  </si>
  <si>
    <t>TIRAS ABRASIVAS DE PLASTICO  PARA PULIR RESINA</t>
  </si>
  <si>
    <t>CAJA X 100 UNIDADES</t>
  </si>
  <si>
    <t>CAJA X 12 BLOKCS</t>
  </si>
  <si>
    <t>CAJA X 100 SOBRES</t>
  </si>
  <si>
    <t>BARNIZ DE FLÚOR AL 5% CAJA X100 8RX) 3M</t>
  </si>
  <si>
    <t>ENJUAGUE BUCAL ANTICEPTICO FRASCO DE 500 CENTIMETROS CUBICOS-- CLORHEXIDINA  0,12 % FRASCO POR 100 ML</t>
  </si>
  <si>
    <t>FRASCO X 1000 ML</t>
  </si>
  <si>
    <t>CAMBIA FRESA PARA PIEZA DE ALTA MINI</t>
  </si>
  <si>
    <t>CAMBIA FRESA PARA PEZA DE ALTA</t>
  </si>
  <si>
    <t xml:space="preserve">UNIDAD </t>
  </si>
  <si>
    <t>YODOPOLIVIDONA ESPUMA X 3850CC</t>
  </si>
  <si>
    <t>YODOPOLIVIDONA SOLUCION 3850CC</t>
  </si>
  <si>
    <t>GALON X 3800 ML</t>
  </si>
  <si>
    <t>PAQUETES X50 SOBRES</t>
  </si>
  <si>
    <t>ROLLO 7.5 X7.5 CM</t>
  </si>
  <si>
    <t>CAJA X 50</t>
  </si>
  <si>
    <t>CAJA X 50 UNIDADES</t>
  </si>
  <si>
    <t>TALLIMETROS ADULTO PARED</t>
  </si>
  <si>
    <t xml:space="preserve">ALGODON LAMINADO </t>
  </si>
  <si>
    <t>ROLLO X 500 GRAMO</t>
  </si>
  <si>
    <t>AGUA DESTILADA GALON X 5 LITRS</t>
  </si>
  <si>
    <t xml:space="preserve">GALON X 5 LITROS </t>
  </si>
  <si>
    <t>ESPARADRAPO DE TELA ROLLO DE 2,5 CENTIMETROS X 9,14 CENTIMETROS</t>
  </si>
  <si>
    <t>OXIMETRO DE  PEDITRICO</t>
  </si>
  <si>
    <t>OXIMETRO DE PULSO ADULTO</t>
  </si>
  <si>
    <t>CAJA X 100 PARES</t>
  </si>
  <si>
    <t>VENDA DE ALGODON LAMINADO DE 4 X 5 CENTIMETROS</t>
  </si>
  <si>
    <t>VENDA ELASTICA  DE 3 X 5, 4X5 YARDAS</t>
  </si>
  <si>
    <t>UNIDADES</t>
  </si>
  <si>
    <t xml:space="preserve">RESMA </t>
  </si>
  <si>
    <t>FEBRERO/NOVIEMBRE</t>
  </si>
  <si>
    <t xml:space="preserve">caja x 100 UNIDADES </t>
  </si>
  <si>
    <t>TIRA REACTIVA PARA DETERMINACION DE GLUCOSA EN SANGRE FAS TCHECK</t>
  </si>
  <si>
    <t>TIRA REACTIVA PARA DETERMINACION DE GLUCOSA EN SANGRE TRUE RESULT</t>
  </si>
  <si>
    <t xml:space="preserve">CAJA X 500 UNIDADES </t>
  </si>
  <si>
    <t>BAJALENGUA DE MADERA X 500</t>
  </si>
  <si>
    <t>CAJA X 100 5MM (3/16”)31G</t>
  </si>
  <si>
    <t>CONOS PARA OTOSCOPIO</t>
  </si>
  <si>
    <t>UNIDAD  CONO DE  4.25mm</t>
  </si>
  <si>
    <t>ESPARADRAPO DE TELA ROLLO DE 24 MM X5 M</t>
  </si>
  <si>
    <t>ROLLOS</t>
  </si>
  <si>
    <t>TOALLA ALCOHOLADA ( ISOPAÑIN )</t>
  </si>
  <si>
    <t xml:space="preserve">AHDESIVO SINGLE BOND 6 GR </t>
  </si>
  <si>
    <t>KIT 6 GR</t>
  </si>
  <si>
    <t>AGUJA DENTAL CORTA DESECHABLE ESTERIL No. 30 X 21 MM X 100 UND.</t>
  </si>
  <si>
    <t>CAJA x 100 UNIDADES</t>
  </si>
  <si>
    <t>ALCOHOL 80 % LUCIDA CLASSIC DESINFECTANTE DE RAPIDA ACCION</t>
  </si>
  <si>
    <t>SPARAY 240 ML</t>
  </si>
  <si>
    <t>ALVOFAR PLUS PASTA PARA CONTROL DE ALVEOLITIS  10 GR POTE</t>
  </si>
  <si>
    <t>PAQUETE X 10GR</t>
  </si>
  <si>
    <t xml:space="preserve">ANESTESICO PRILOCAINA AL 4 % (PRICANEST CLORHIDRATO) 1,8 CAJA POR 50 CARPULES </t>
  </si>
  <si>
    <t>CAJA X 50 CARPULES</t>
  </si>
  <si>
    <t>APLICADORES DE ADHESIVO CAJA POR 100 UNIDADES REGULAR</t>
  </si>
  <si>
    <t>APLICADORES DE ADHESIVO CAJA POR 100 UNIDADES FINO</t>
  </si>
  <si>
    <t>UNIDADA</t>
  </si>
  <si>
    <t>GAFAS PLASTICAS PARA LAMPARA DE FOTOCURADO COLOR NARANJA</t>
  </si>
  <si>
    <t>PAPEL CRISTAFLEX</t>
  </si>
  <si>
    <t xml:space="preserve">ROLLO X 200 METROS </t>
  </si>
  <si>
    <t>INDICADORES QUIMICOS PARA ESTERILIZAR EN AUTOCLAVE</t>
  </si>
  <si>
    <t xml:space="preserve">CAGA X 500 UNIDADES </t>
  </si>
  <si>
    <t>DENTOFAR DESENSIBILIZANTE - ANTIINFLAMATORIO FRASCO POR 5 ML</t>
  </si>
  <si>
    <t xml:space="preserve">FRASCO X 5 ML </t>
  </si>
  <si>
    <t>ENDOFROST FRASCO</t>
  </si>
  <si>
    <t xml:space="preserve">FRASCO X 200 ML </t>
  </si>
  <si>
    <t xml:space="preserve">EYECTOR DE SALIVA </t>
  </si>
  <si>
    <t xml:space="preserve">PAQUETEX 100 UNIDADES </t>
  </si>
  <si>
    <t>FLUOFAR-FLUORURO DE SODIO AL 2 % ACIDULADO PH 3.5 - 5.0   45 SEGUNDOS SABOR A CHICLE (TRATAMIENTO TOPICO)</t>
  </si>
  <si>
    <t xml:space="preserve">FRASCO X 500 ML </t>
  </si>
  <si>
    <t xml:space="preserve">MOMIFAR - MOMIFICANTE PULPAR </t>
  </si>
  <si>
    <t xml:space="preserve">FRASCO X 7 ML </t>
  </si>
  <si>
    <t>FRESA DIAMANTE REDONDA PEQUEÑA PARA FISUROTOMIA</t>
  </si>
  <si>
    <t xml:space="preserve">INOMERO DE FUJI G.C  I GLOD- LABEL </t>
  </si>
  <si>
    <t xml:space="preserve">UNIDADADES </t>
  </si>
  <si>
    <t xml:space="preserve">INOMERO DE FUJI G.C  II GLOD- LABEL </t>
  </si>
  <si>
    <t>PIEDRA BLANCA PARA PULIR RESINA PUNTIAGUDA</t>
  </si>
  <si>
    <t>PIEDRA BLANCA PARA PULIR RESINA LLAMA</t>
  </si>
  <si>
    <t>ROXICAINA ATOMIZADOR SPRAY</t>
  </si>
  <si>
    <t>FRACO X 80ML</t>
  </si>
  <si>
    <t xml:space="preserve">PINCEL PELO DE MARTA PARA RESINA KIT </t>
  </si>
  <si>
    <t xml:space="preserve">TACOS DE MORDIDA GRANDE </t>
  </si>
  <si>
    <t>TACOS DE MORDIDA PEQUEÑO</t>
  </si>
  <si>
    <t xml:space="preserve">TACOS DE MORDIDA MEDIANO </t>
  </si>
  <si>
    <t>VASO DAPPEN DE VIDRIO</t>
  </si>
  <si>
    <t xml:space="preserve">LOSETA DE VIDRIO </t>
  </si>
  <si>
    <t xml:space="preserve">ACIDO FOSFORICO  AL  35% EN   GEL </t>
  </si>
  <si>
    <t>JERINGA 6.3 GR/5ML</t>
  </si>
  <si>
    <t xml:space="preserve">VASELINA BLANCA  PURA </t>
  </si>
  <si>
    <t xml:space="preserve">POTE  X 105 GR </t>
  </si>
  <si>
    <t>insumo</t>
  </si>
  <si>
    <t>no adquiere</t>
  </si>
  <si>
    <t>AGUJA DESECHABLE PARA INSULINA DE 0,25 X 5MM  CAJA CON 100 UNIDADES</t>
  </si>
  <si>
    <t>servicio</t>
  </si>
  <si>
    <t>PERIOSTOTOMO PARA SINDEMOTOMIA (CIRUGIA)</t>
  </si>
  <si>
    <t>PINZA 69 PARA CIRUGIA</t>
  </si>
  <si>
    <t>ALGODONERA METALICA PARA ALGODÓN DE ODONTOLOGIA</t>
  </si>
  <si>
    <t xml:space="preserve">PIEZA DE BAJA VELOCIDAD CON CONTRA AUNGULO </t>
  </si>
  <si>
    <t xml:space="preserve">AUTOCLAVE TIPO OLLA A VAPOR DE 34 LITROS </t>
  </si>
  <si>
    <t>CEMENTO SELLADOR PARA ENDODONCIA</t>
  </si>
  <si>
    <t>Caja x 12 Und 2,5cm x9,1</t>
  </si>
  <si>
    <t xml:space="preserve">Coronel JUAN CARLOS LEON JAIME </t>
  </si>
  <si>
    <t xml:space="preserve">Jefe Aministrativo </t>
  </si>
  <si>
    <t>CAJA CON 100  UNIDADES</t>
  </si>
  <si>
    <t>Jefe Aministrativo</t>
  </si>
  <si>
    <t>REALIZACION DE EXAMENES CLINICOS, PARA CLINICOS Y VALORACION CON ESPECIALISTAS, PARA LOS ASPIRANTES QUE PRETENDEN INGRESAR A LA POLICIA NACIONAL EN EL DEPARTAMENTO DEL AMAZONAS</t>
  </si>
  <si>
    <t>SEPTIEMBRE</t>
  </si>
  <si>
    <t>Coronel JUAN CARLOS LEON JAIME</t>
  </si>
  <si>
    <t>ENERO / SEPTIEMBRE</t>
  </si>
  <si>
    <t xml:space="preserve">SERVICIO DE TAMIZAJE AUDITIVA  (INCLUYE  TAMIZAJES TEMPRANA  DE ALTERACION A LOS NIÑOS ENTRE 3 Y 5 AÑOS DE EDAD) </t>
  </si>
  <si>
    <t>Servicio De Valoración Médica Ocupacional, Exámenes Paraclínicos Y Complementarios Con Enfoque De Riesgo</t>
  </si>
  <si>
    <t>PESA BEBE DIGITAL 20 KG CON INFANTOMETRO</t>
  </si>
  <si>
    <t>LANCETAS PERSONALES CON LENGÜETA DE SEGURIDAD  CAJA X100</t>
  </si>
  <si>
    <t>DIRECCIONAMIENTO ESTRATÉGICO</t>
  </si>
  <si>
    <t>FEBRERO/AGOSTO</t>
  </si>
  <si>
    <t>Caja para archivo central Referencia X 200</t>
  </si>
  <si>
    <t>THONNER PARA IMPRESORA  HP CE278A LASERJET 1566/P1606DN</t>
  </si>
  <si>
    <t>TONER PARA IMPRESORA SAMSUMG ML D203L PROXPRESS M4072FD</t>
  </si>
  <si>
    <t>Mantenimiento preventivo y correctivo aires acondicionados</t>
  </si>
  <si>
    <t xml:space="preserve">Mantenimiento preventivo y correctivo  equipo odontologico </t>
  </si>
  <si>
    <t>Mantenimiento preventivo y correctivo equipo médico</t>
  </si>
  <si>
    <t>Mantenimiento y recarga de extintores</t>
  </si>
  <si>
    <t>Mantenimiento preventivo y correctivo  de computadores</t>
  </si>
  <si>
    <t>Mantenimiento preventivo y correctivo de otros equipos de comunicación</t>
  </si>
  <si>
    <t>Mantenimiento preventivo y correctivo de UPS</t>
  </si>
  <si>
    <t>Jefe Area de Sanidad Amazonas</t>
  </si>
  <si>
    <t>Teniente OSCAR ANDRES ARIAS DURAN</t>
  </si>
  <si>
    <t>Teniente LADY YURANI GONZALEZ DUARTE</t>
  </si>
  <si>
    <t xml:space="preserve">Teniente LADY YURANI GONZALEZ DUARTE </t>
  </si>
  <si>
    <t>TE. LADY YURANI GONZALEZ DUARTE</t>
  </si>
  <si>
    <t>ENERO/SEPTIEMBRE</t>
  </si>
  <si>
    <t xml:space="preserve">GASTOS GENERALES  </t>
  </si>
  <si>
    <t>CODIGO Y NOMBRE DE LA UNIDAD UNIDAD DE SANIDAD POLICIAL :   AREA DE SANIDAD AMAZONAS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</si>
</sst>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 #,##0.00_-;_-* &quot;-&quot;??_-;_-@_-"/>
    <numFmt numFmtId="165" formatCode="_(* #,##0_);_(* \(#,##0\);_(* &quot;-&quot;??_);_(@_)"/>
    <numFmt numFmtId="166" formatCode="_([$€]* #,##0.00_);_([$€]* \(#,##0.00\);_([$€]* &quot;-&quot;??_);_(@_)"/>
    <numFmt numFmtId="167" formatCode="_(* #,##0.0_);_(* \(#,##0.0\);_(* &quot;-&quot;??_);_(@_)"/>
  </numFmts>
  <fonts count="66" x14ac:knownFonts="1">
    <font>
      <sz val="10"/>
      <name val="Arial"/>
    </font>
    <font>
      <sz val="10"/>
      <name val="Arial"/>
      <family val="2"/>
    </font>
    <font>
      <b/>
      <sz val="10"/>
      <name val="Arial"/>
      <family val="2"/>
    </font>
    <font>
      <b/>
      <sz val="12"/>
      <name val="Arial"/>
      <family val="2"/>
    </font>
    <font>
      <sz val="10"/>
      <name val="Arial"/>
      <family val="2"/>
    </font>
    <font>
      <b/>
      <sz val="14"/>
      <name val="Arial"/>
      <family val="2"/>
    </font>
    <font>
      <b/>
      <sz val="16"/>
      <name val="Arial"/>
      <family val="2"/>
    </font>
    <font>
      <b/>
      <sz val="8"/>
      <name val="Arial"/>
      <family val="2"/>
    </font>
    <font>
      <sz val="10"/>
      <name val="Arial"/>
      <family val="2"/>
    </font>
    <font>
      <sz val="8"/>
      <name val="MS Sans Serif"/>
      <family val="2"/>
    </font>
    <font>
      <sz val="10"/>
      <name val="Arial"/>
      <family val="2"/>
    </font>
    <font>
      <sz val="10"/>
      <color indexed="9"/>
      <name val="Arial"/>
      <family val="2"/>
    </font>
    <font>
      <b/>
      <i/>
      <u/>
      <sz val="16"/>
      <name val="Arial"/>
      <family val="2"/>
    </font>
    <font>
      <b/>
      <i/>
      <u/>
      <sz val="12"/>
      <name val="Arial"/>
      <family val="2"/>
    </font>
    <font>
      <sz val="8"/>
      <color indexed="81"/>
      <name val="Tahoma"/>
      <family val="2"/>
    </font>
    <font>
      <sz val="10"/>
      <name val="Arial"/>
      <family val="2"/>
    </font>
    <font>
      <sz val="10"/>
      <name val="MS Sans Serif"/>
      <family val="2"/>
    </font>
    <font>
      <sz val="8"/>
      <color indexed="10"/>
      <name val="MS Sans Serif"/>
      <family val="2"/>
    </font>
    <font>
      <sz val="10"/>
      <color indexed="10"/>
      <name val="Arial"/>
      <family val="2"/>
    </font>
    <font>
      <sz val="8"/>
      <name val="Arial"/>
      <family val="2"/>
    </font>
    <font>
      <sz val="10"/>
      <color indexed="10"/>
      <name val="Arial"/>
      <family val="2"/>
    </font>
    <font>
      <b/>
      <sz val="9"/>
      <name val="Arial"/>
      <family val="2"/>
    </font>
    <font>
      <b/>
      <u/>
      <sz val="9"/>
      <name val="Arial"/>
      <family val="2"/>
    </font>
    <font>
      <sz val="9"/>
      <name val="Arial"/>
      <family val="2"/>
    </font>
    <font>
      <i/>
      <u/>
      <sz val="16"/>
      <name val="Arial"/>
      <family val="2"/>
    </font>
    <font>
      <u/>
      <sz val="9"/>
      <name val="Arial"/>
      <family val="2"/>
    </font>
    <font>
      <sz val="9"/>
      <name val="MS Sans Serif"/>
      <family val="2"/>
    </font>
    <font>
      <sz val="9"/>
      <color indexed="10"/>
      <name val="Arial"/>
      <family val="2"/>
    </font>
    <font>
      <sz val="9"/>
      <color indexed="10"/>
      <name val="MS Sans Serif"/>
      <family val="2"/>
    </font>
    <font>
      <b/>
      <sz val="9"/>
      <name val="MS Sans Serif"/>
      <family val="2"/>
    </font>
    <font>
      <b/>
      <sz val="9"/>
      <color indexed="10"/>
      <name val="Arial"/>
      <family val="2"/>
    </font>
    <font>
      <sz val="10"/>
      <name val="Arial"/>
      <family val="2"/>
    </font>
    <font>
      <b/>
      <sz val="12"/>
      <color indexed="8"/>
      <name val="Arial"/>
      <family val="2"/>
    </font>
    <font>
      <sz val="12"/>
      <color indexed="8"/>
      <name val="Arial"/>
      <family val="2"/>
    </font>
    <font>
      <sz val="12"/>
      <name val="Arial"/>
      <family val="2"/>
    </font>
    <font>
      <b/>
      <sz val="12"/>
      <color indexed="10"/>
      <name val="Arial"/>
      <family val="2"/>
    </font>
    <font>
      <sz val="12"/>
      <color indexed="10"/>
      <name val="Arial"/>
      <family val="2"/>
    </font>
    <font>
      <b/>
      <sz val="8"/>
      <color indexed="81"/>
      <name val="Tahoma"/>
      <family val="2"/>
    </font>
    <font>
      <b/>
      <sz val="9"/>
      <color indexed="81"/>
      <name val="Tahoma"/>
      <family val="2"/>
    </font>
    <font>
      <sz val="9"/>
      <color indexed="81"/>
      <name val="Tahoma"/>
      <family val="2"/>
    </font>
    <font>
      <sz val="9"/>
      <color rgb="FFFF0000"/>
      <name val="MS Sans Serif"/>
      <family val="2"/>
    </font>
    <font>
      <sz val="10"/>
      <color theme="0" tint="-0.34998626667073579"/>
      <name val="Arial"/>
      <family val="2"/>
    </font>
    <font>
      <b/>
      <sz val="12"/>
      <color rgb="FFFF0000"/>
      <name val="Arial"/>
      <family val="2"/>
    </font>
    <font>
      <b/>
      <sz val="12"/>
      <color rgb="FF000000"/>
      <name val="Arial"/>
      <family val="2"/>
    </font>
    <font>
      <sz val="10"/>
      <color theme="1"/>
      <name val="Arial"/>
      <family val="2"/>
    </font>
    <font>
      <sz val="9"/>
      <color theme="1"/>
      <name val="Arial"/>
      <family val="2"/>
    </font>
    <font>
      <sz val="12"/>
      <color rgb="FF000000"/>
      <name val="Arial"/>
      <family val="2"/>
    </font>
    <font>
      <sz val="9"/>
      <color theme="1"/>
      <name val="MS Sans Serif"/>
      <family val="2"/>
    </font>
    <font>
      <sz val="12"/>
      <color theme="0" tint="-0.34998626667073579"/>
      <name val="Arial"/>
      <family val="2"/>
    </font>
    <font>
      <b/>
      <u/>
      <sz val="12"/>
      <name val="Arial"/>
      <family val="2"/>
    </font>
    <font>
      <u/>
      <sz val="12"/>
      <name val="Arial"/>
      <family val="2"/>
    </font>
    <font>
      <b/>
      <sz val="12"/>
      <color theme="0" tint="-0.34998626667073579"/>
      <name val="Arial"/>
      <family val="2"/>
    </font>
    <font>
      <sz val="12"/>
      <name val="MS Sans Serif"/>
      <family val="2"/>
    </font>
    <font>
      <sz val="12"/>
      <color indexed="10"/>
      <name val="MS Sans Serif"/>
      <family val="2"/>
    </font>
    <font>
      <b/>
      <sz val="10"/>
      <color theme="1"/>
      <name val="Arial"/>
      <family val="2"/>
    </font>
    <font>
      <b/>
      <sz val="14"/>
      <color theme="1"/>
      <name val="Arial"/>
      <family val="2"/>
    </font>
    <font>
      <b/>
      <u/>
      <sz val="10"/>
      <color theme="1"/>
      <name val="Arial"/>
      <family val="2"/>
    </font>
    <font>
      <u/>
      <sz val="10"/>
      <color theme="1"/>
      <name val="Arial"/>
      <family val="2"/>
    </font>
    <font>
      <b/>
      <i/>
      <u/>
      <sz val="10"/>
      <color theme="1"/>
      <name val="Arial"/>
      <family val="2"/>
    </font>
    <font>
      <sz val="10"/>
      <color theme="1"/>
      <name val="MS Sans Serif"/>
      <family val="2"/>
    </font>
    <font>
      <b/>
      <sz val="10"/>
      <color theme="1"/>
      <name val="MS Sans Serif"/>
      <family val="2"/>
    </font>
    <font>
      <sz val="11"/>
      <name val="Arial"/>
      <family val="2"/>
    </font>
    <font>
      <sz val="9"/>
      <color theme="1"/>
      <name val="MS Sans Serif"/>
      <family val="2"/>
    </font>
    <font>
      <sz val="9"/>
      <color theme="1"/>
      <name val="Calibri"/>
      <family val="2"/>
      <scheme val="minor"/>
    </font>
    <font>
      <sz val="11"/>
      <color rgb="FF000000"/>
      <name val="Calibri"/>
      <family val="2"/>
      <scheme val="minor"/>
    </font>
    <font>
      <sz val="9"/>
      <name val="MS Sans Serif"/>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theme="0"/>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00B0F0"/>
        <bgColor indexed="64"/>
      </patternFill>
    </fill>
    <fill>
      <patternFill patternType="solid">
        <fgColor theme="0" tint="-0.34998626667073579"/>
        <bgColor indexed="64"/>
      </patternFill>
    </fill>
    <fill>
      <patternFill patternType="solid">
        <fgColor rgb="FF92D05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20"/>
      </left>
      <right/>
      <top style="thin">
        <color indexed="20"/>
      </top>
      <bottom style="thin">
        <color indexed="20"/>
      </bottom>
      <diagonal/>
    </border>
    <border>
      <left style="thin">
        <color indexed="64"/>
      </left>
      <right style="thin">
        <color indexed="64"/>
      </right>
      <top/>
      <bottom/>
      <diagonal/>
    </border>
    <border>
      <left style="thin">
        <color indexed="64"/>
      </left>
      <right style="thin">
        <color indexed="64"/>
      </right>
      <top style="thin">
        <color indexed="20"/>
      </top>
      <bottom style="thin">
        <color indexed="20"/>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20"/>
      </left>
      <right/>
      <top/>
      <bottom style="thin">
        <color indexed="20"/>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s>
  <cellStyleXfs count="7">
    <xf numFmtId="0" fontId="0" fillId="0" borderId="0"/>
    <xf numFmtId="166" fontId="1" fillId="0" borderId="0" applyFont="0" applyFill="0" applyBorder="0" applyAlignment="0" applyProtection="0"/>
    <xf numFmtId="166" fontId="3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1177">
    <xf numFmtId="0" fontId="0" fillId="0" borderId="0" xfId="0"/>
    <xf numFmtId="43" fontId="0" fillId="0" borderId="1" xfId="3" applyFont="1" applyBorder="1" applyProtection="1">
      <protection locked="0"/>
    </xf>
    <xf numFmtId="43" fontId="0" fillId="0" borderId="2" xfId="3" applyFont="1" applyBorder="1" applyProtection="1">
      <protection locked="0"/>
    </xf>
    <xf numFmtId="43" fontId="0" fillId="0" borderId="3" xfId="3" applyFont="1" applyBorder="1" applyProtection="1">
      <protection locked="0"/>
    </xf>
    <xf numFmtId="43" fontId="0" fillId="0" borderId="4" xfId="3" applyFont="1" applyBorder="1" applyProtection="1">
      <protection locked="0"/>
    </xf>
    <xf numFmtId="43" fontId="0" fillId="0" borderId="5" xfId="3" applyFont="1" applyBorder="1" applyProtection="1">
      <protection locked="0"/>
    </xf>
    <xf numFmtId="43" fontId="2" fillId="0" borderId="1" xfId="3" applyFont="1" applyBorder="1" applyProtection="1">
      <protection locked="0"/>
    </xf>
    <xf numFmtId="43" fontId="0" fillId="0" borderId="1" xfId="3" applyFont="1" applyFill="1" applyBorder="1" applyProtection="1">
      <protection locked="0"/>
    </xf>
    <xf numFmtId="43" fontId="11" fillId="0" borderId="1" xfId="3" applyFont="1" applyFill="1" applyBorder="1" applyProtection="1">
      <protection locked="0"/>
    </xf>
    <xf numFmtId="43" fontId="11" fillId="0" borderId="2" xfId="3" applyFont="1" applyFill="1" applyBorder="1" applyProtection="1">
      <protection locked="0"/>
    </xf>
    <xf numFmtId="0" fontId="4" fillId="2" borderId="0" xfId="0" applyFont="1" applyFill="1" applyProtection="1">
      <protection locked="0"/>
    </xf>
    <xf numFmtId="0" fontId="0" fillId="0" borderId="0" xfId="0" applyProtection="1">
      <protection locked="0"/>
    </xf>
    <xf numFmtId="0" fontId="0" fillId="0" borderId="0" xfId="0" applyFill="1" applyBorder="1" applyProtection="1">
      <protection locked="0"/>
    </xf>
    <xf numFmtId="0" fontId="2" fillId="2" borderId="6" xfId="0" applyFont="1" applyFill="1" applyBorder="1" applyProtection="1">
      <protection locked="0"/>
    </xf>
    <xf numFmtId="0" fontId="2" fillId="2" borderId="2" xfId="0" applyFont="1" applyFill="1" applyBorder="1" applyProtection="1">
      <protection locked="0"/>
    </xf>
    <xf numFmtId="0" fontId="2" fillId="2" borderId="2"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0" fontId="4" fillId="0" borderId="0" xfId="0" applyFont="1" applyFill="1" applyProtection="1">
      <protection locked="0"/>
    </xf>
    <xf numFmtId="0" fontId="0" fillId="0" borderId="0" xfId="0" applyFill="1" applyProtection="1">
      <protection locked="0"/>
    </xf>
    <xf numFmtId="43" fontId="0" fillId="0" borderId="0" xfId="3" applyFont="1" applyFill="1" applyProtection="1">
      <protection locked="0"/>
    </xf>
    <xf numFmtId="0" fontId="0" fillId="0" borderId="8" xfId="0" applyFill="1" applyBorder="1" applyProtection="1">
      <protection locked="0"/>
    </xf>
    <xf numFmtId="0" fontId="2" fillId="0" borderId="8" xfId="0" applyFont="1" applyFill="1" applyBorder="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left"/>
      <protection locked="0"/>
    </xf>
    <xf numFmtId="0" fontId="0" fillId="0" borderId="8" xfId="0" applyFill="1" applyBorder="1" applyAlignment="1" applyProtection="1">
      <alignment horizontal="left"/>
      <protection locked="0"/>
    </xf>
    <xf numFmtId="0" fontId="0" fillId="0" borderId="0" xfId="0" applyFill="1" applyBorder="1" applyProtection="1">
      <protection hidden="1"/>
    </xf>
    <xf numFmtId="43" fontId="3" fillId="0" borderId="10" xfId="3" applyFont="1" applyBorder="1" applyProtection="1">
      <protection hidden="1"/>
    </xf>
    <xf numFmtId="43" fontId="3" fillId="0" borderId="1" xfId="3" applyFont="1" applyBorder="1" applyProtection="1">
      <protection hidden="1"/>
    </xf>
    <xf numFmtId="0" fontId="2" fillId="2" borderId="7"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49" fontId="2" fillId="2" borderId="1" xfId="0" applyNumberFormat="1" applyFont="1" applyFill="1" applyBorder="1" applyAlignment="1" applyProtection="1">
      <alignment horizontal="center" vertical="center"/>
      <protection hidden="1"/>
    </xf>
    <xf numFmtId="0" fontId="2" fillId="2" borderId="3" xfId="0" applyFont="1" applyFill="1" applyBorder="1" applyAlignment="1" applyProtection="1">
      <alignment horizontal="justify" vertical="center" wrapText="1"/>
      <protection hidden="1"/>
    </xf>
    <xf numFmtId="43" fontId="2" fillId="0" borderId="1" xfId="3" applyFont="1" applyBorder="1" applyProtection="1">
      <protection hidden="1"/>
    </xf>
    <xf numFmtId="0" fontId="12" fillId="2" borderId="0" xfId="0" applyFont="1" applyFill="1" applyAlignment="1" applyProtection="1">
      <protection locked="0"/>
    </xf>
    <xf numFmtId="0" fontId="13" fillId="2" borderId="0" xfId="0" applyFont="1" applyFill="1" applyAlignment="1" applyProtection="1">
      <alignment horizont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protection locked="0"/>
    </xf>
    <xf numFmtId="0" fontId="2" fillId="2" borderId="0" xfId="0" applyFont="1" applyFill="1" applyBorder="1" applyAlignment="1" applyProtection="1">
      <alignment horizontal="center"/>
      <protection locked="0"/>
    </xf>
    <xf numFmtId="0" fontId="2" fillId="2" borderId="3" xfId="0" applyFont="1" applyFill="1" applyBorder="1" applyAlignment="1" applyProtection="1">
      <alignment horizontal="justify" vertical="center" wrapText="1"/>
      <protection locked="0"/>
    </xf>
    <xf numFmtId="0" fontId="4" fillId="2" borderId="7"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49" fontId="4" fillId="2" borderId="1" xfId="0" applyNumberFormat="1" applyFont="1" applyFill="1" applyBorder="1" applyAlignment="1" applyProtection="1">
      <alignment horizontal="center" vertical="center"/>
      <protection locked="0"/>
    </xf>
    <xf numFmtId="0" fontId="4" fillId="2" borderId="3" xfId="0" applyFont="1" applyFill="1" applyBorder="1" applyAlignment="1" applyProtection="1">
      <alignment horizontal="justify" vertical="center" wrapText="1"/>
      <protection locked="0"/>
    </xf>
    <xf numFmtId="0" fontId="4" fillId="2" borderId="6"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49" fontId="4" fillId="2" borderId="2" xfId="0" applyNumberFormat="1" applyFont="1" applyFill="1" applyBorder="1" applyAlignment="1" applyProtection="1">
      <alignment horizontal="center" vertical="center"/>
      <protection locked="0"/>
    </xf>
    <xf numFmtId="0" fontId="4" fillId="2" borderId="2" xfId="0" applyFont="1" applyFill="1" applyBorder="1" applyAlignment="1" applyProtection="1">
      <alignment horizontal="justify" vertical="center" wrapText="1"/>
      <protection locked="0"/>
    </xf>
    <xf numFmtId="0" fontId="2" fillId="2" borderId="6" xfId="0" applyFont="1" applyFill="1" applyBorder="1" applyAlignment="1" applyProtection="1">
      <alignment horizontal="center" vertical="center"/>
      <protection locked="0"/>
    </xf>
    <xf numFmtId="49" fontId="2" fillId="2" borderId="2" xfId="0" applyNumberFormat="1" applyFont="1" applyFill="1" applyBorder="1" applyAlignment="1" applyProtection="1">
      <alignment horizontal="center" vertical="center"/>
      <protection locked="0"/>
    </xf>
    <xf numFmtId="0" fontId="2" fillId="2" borderId="2" xfId="0" applyFont="1" applyFill="1" applyBorder="1" applyAlignment="1" applyProtection="1">
      <alignment horizontal="justify" vertical="center" wrapText="1"/>
      <protection locked="0"/>
    </xf>
    <xf numFmtId="0" fontId="2" fillId="0" borderId="0" xfId="0" applyFont="1" applyFill="1" applyProtection="1">
      <protection locked="0"/>
    </xf>
    <xf numFmtId="0" fontId="2" fillId="0" borderId="0" xfId="0" applyFont="1" applyFill="1" applyBorder="1" applyProtection="1">
      <protection locked="0"/>
    </xf>
    <xf numFmtId="0" fontId="5" fillId="2" borderId="0" xfId="0" applyFont="1" applyFill="1" applyAlignment="1" applyProtection="1">
      <alignment horizontal="center"/>
      <protection locked="0"/>
    </xf>
    <xf numFmtId="0" fontId="6" fillId="2" borderId="0" xfId="0" applyFont="1" applyFill="1" applyAlignment="1" applyProtection="1">
      <alignment horizontal="center"/>
      <protection locked="0"/>
    </xf>
    <xf numFmtId="0" fontId="3" fillId="2" borderId="0" xfId="0" applyFont="1" applyFill="1" applyAlignment="1" applyProtection="1">
      <alignment horizontal="center"/>
      <protection locked="0"/>
    </xf>
    <xf numFmtId="0" fontId="6" fillId="3" borderId="0" xfId="0" applyFont="1" applyFill="1" applyAlignment="1" applyProtection="1">
      <alignment horizontal="left"/>
      <protection locked="0"/>
    </xf>
    <xf numFmtId="3" fontId="7" fillId="2" borderId="13"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0" fillId="0" borderId="14" xfId="0" applyBorder="1" applyProtection="1">
      <protection locked="0"/>
    </xf>
    <xf numFmtId="0" fontId="4" fillId="0" borderId="12" xfId="0" applyFont="1" applyFill="1" applyBorder="1" applyProtection="1">
      <protection locked="0"/>
    </xf>
    <xf numFmtId="0" fontId="4" fillId="0" borderId="0" xfId="0" applyFont="1" applyFill="1" applyBorder="1" applyProtection="1">
      <protection locked="0"/>
    </xf>
    <xf numFmtId="0" fontId="3" fillId="3" borderId="7"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2" fillId="0" borderId="0" xfId="0" applyFont="1" applyBorder="1" applyAlignment="1" applyProtection="1">
      <alignment horizontal="center" vertical="center" wrapText="1"/>
      <protection locked="0"/>
    </xf>
    <xf numFmtId="43" fontId="0" fillId="0" borderId="10" xfId="3" applyFont="1" applyBorder="1" applyProtection="1">
      <protection hidden="1"/>
    </xf>
    <xf numFmtId="43" fontId="0" fillId="0" borderId="15" xfId="3" applyFont="1" applyBorder="1" applyProtection="1">
      <protection hidden="1"/>
    </xf>
    <xf numFmtId="43" fontId="0" fillId="0" borderId="16" xfId="3" applyFont="1" applyBorder="1" applyProtection="1">
      <protection hidden="1"/>
    </xf>
    <xf numFmtId="0" fontId="0" fillId="0" borderId="0" xfId="0" applyBorder="1" applyProtection="1">
      <protection hidden="1"/>
    </xf>
    <xf numFmtId="0" fontId="3" fillId="3" borderId="17"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49" fontId="2" fillId="3" borderId="18" xfId="0" applyNumberFormat="1" applyFont="1" applyFill="1" applyBorder="1" applyAlignment="1" applyProtection="1">
      <alignment horizontal="center" vertical="center"/>
      <protection hidden="1"/>
    </xf>
    <xf numFmtId="0" fontId="3" fillId="3" borderId="19" xfId="0" applyFont="1" applyFill="1" applyBorder="1" applyAlignment="1" applyProtection="1">
      <alignment horizontal="justify" vertical="center" wrapText="1"/>
      <protection hidden="1"/>
    </xf>
    <xf numFmtId="43" fontId="0" fillId="0" borderId="18" xfId="3" applyFont="1" applyBorder="1" applyProtection="1">
      <protection hidden="1"/>
    </xf>
    <xf numFmtId="43" fontId="3" fillId="0" borderId="18" xfId="3" applyFont="1" applyBorder="1" applyProtection="1">
      <protection hidden="1"/>
    </xf>
    <xf numFmtId="43" fontId="0" fillId="0" borderId="19" xfId="3" applyFont="1" applyBorder="1" applyProtection="1">
      <protection hidden="1"/>
    </xf>
    <xf numFmtId="43" fontId="0" fillId="0" borderId="20" xfId="3" applyFont="1" applyBorder="1" applyProtection="1">
      <protection hidden="1"/>
    </xf>
    <xf numFmtId="43" fontId="0" fillId="0" borderId="1" xfId="3" applyFont="1" applyBorder="1" applyProtection="1">
      <protection hidden="1"/>
    </xf>
    <xf numFmtId="43" fontId="0" fillId="0" borderId="3" xfId="3" applyFont="1" applyBorder="1" applyProtection="1">
      <protection hidden="1"/>
    </xf>
    <xf numFmtId="43" fontId="0" fillId="0" borderId="4" xfId="3" applyFont="1" applyBorder="1" applyProtection="1">
      <protection hidden="1"/>
    </xf>
    <xf numFmtId="49" fontId="3" fillId="3" borderId="1" xfId="0" applyNumberFormat="1" applyFont="1" applyFill="1" applyBorder="1" applyAlignment="1" applyProtection="1">
      <alignment horizontal="center" vertical="center"/>
      <protection hidden="1"/>
    </xf>
    <xf numFmtId="0" fontId="3" fillId="3" borderId="3" xfId="0" applyFont="1" applyFill="1" applyBorder="1" applyAlignment="1" applyProtection="1">
      <alignment horizontal="justify" vertical="center" wrapText="1"/>
      <protection hidden="1"/>
    </xf>
    <xf numFmtId="0" fontId="2" fillId="0" borderId="21" xfId="0" applyFont="1" applyBorder="1" applyAlignment="1" applyProtection="1">
      <alignment horizontal="center" vertical="center" wrapText="1"/>
      <protection locked="0"/>
    </xf>
    <xf numFmtId="0" fontId="5" fillId="2" borderId="0" xfId="0" applyFont="1" applyFill="1" applyAlignment="1" applyProtection="1">
      <alignment horizontal="left"/>
      <protection locked="0"/>
    </xf>
    <xf numFmtId="0" fontId="3" fillId="3" borderId="2" xfId="0" applyFont="1" applyFill="1" applyBorder="1" applyAlignment="1" applyProtection="1">
      <alignment vertical="center"/>
      <protection locked="0"/>
    </xf>
    <xf numFmtId="0" fontId="3" fillId="3" borderId="24" xfId="0" applyFont="1" applyFill="1" applyBorder="1" applyAlignment="1" applyProtection="1">
      <alignment vertical="center"/>
      <protection locked="0"/>
    </xf>
    <xf numFmtId="0" fontId="3" fillId="3" borderId="6" xfId="0" applyFont="1" applyFill="1" applyBorder="1" applyAlignment="1" applyProtection="1">
      <alignment horizontal="center" vertical="center" wrapText="1"/>
      <protection locked="0"/>
    </xf>
    <xf numFmtId="43" fontId="4" fillId="0" borderId="1" xfId="3" applyFont="1" applyBorder="1" applyProtection="1">
      <protection locked="0"/>
    </xf>
    <xf numFmtId="43" fontId="0" fillId="0" borderId="27" xfId="3" applyFont="1" applyBorder="1" applyProtection="1">
      <protection hidden="1"/>
    </xf>
    <xf numFmtId="43" fontId="3" fillId="0" borderId="27" xfId="3" applyFont="1" applyBorder="1" applyProtection="1">
      <protection hidden="1"/>
    </xf>
    <xf numFmtId="43" fontId="0" fillId="0" borderId="28" xfId="3" applyFont="1" applyBorder="1" applyProtection="1">
      <protection hidden="1"/>
    </xf>
    <xf numFmtId="0" fontId="2" fillId="2" borderId="29" xfId="0" applyFont="1" applyFill="1" applyBorder="1" applyProtection="1">
      <protection locked="0"/>
    </xf>
    <xf numFmtId="0" fontId="2" fillId="2" borderId="8" xfId="0" applyFont="1" applyFill="1" applyBorder="1" applyProtection="1">
      <protection locked="0"/>
    </xf>
    <xf numFmtId="43" fontId="0" fillId="0" borderId="8" xfId="3" applyFont="1" applyBorder="1" applyProtection="1">
      <protection locked="0"/>
    </xf>
    <xf numFmtId="43" fontId="0" fillId="0" borderId="30" xfId="3" applyFont="1" applyBorder="1" applyProtection="1">
      <protection locked="0"/>
    </xf>
    <xf numFmtId="43" fontId="3" fillId="3" borderId="24" xfId="0" applyNumberFormat="1" applyFont="1" applyFill="1" applyBorder="1" applyAlignment="1" applyProtection="1">
      <alignment vertical="center"/>
      <protection locked="0"/>
    </xf>
    <xf numFmtId="0" fontId="9" fillId="0" borderId="0" xfId="0" applyFont="1" applyProtection="1">
      <protection locked="0"/>
    </xf>
    <xf numFmtId="0" fontId="0" fillId="4" borderId="0" xfId="0" applyFill="1" applyProtection="1">
      <protection locked="0"/>
    </xf>
    <xf numFmtId="0" fontId="4" fillId="0" borderId="0" xfId="0" applyFont="1" applyProtection="1">
      <protection locked="0"/>
    </xf>
    <xf numFmtId="0" fontId="9" fillId="4" borderId="0" xfId="0" applyFont="1" applyFill="1" applyProtection="1">
      <protection locked="0"/>
    </xf>
    <xf numFmtId="0" fontId="17" fillId="0" borderId="0" xfId="0" applyFont="1" applyProtection="1">
      <protection locked="0"/>
    </xf>
    <xf numFmtId="0" fontId="18" fillId="0" borderId="0" xfId="0" applyFont="1" applyProtection="1">
      <protection locked="0"/>
    </xf>
    <xf numFmtId="0" fontId="2" fillId="0" borderId="13" xfId="0" applyFont="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2" fillId="2" borderId="33"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protection locked="0"/>
    </xf>
    <xf numFmtId="165" fontId="0" fillId="0" borderId="1" xfId="3" applyNumberFormat="1" applyFont="1" applyBorder="1" applyProtection="1">
      <protection locked="0"/>
    </xf>
    <xf numFmtId="43" fontId="6" fillId="0" borderId="1" xfId="3" applyFont="1" applyBorder="1" applyAlignment="1" applyProtection="1">
      <alignment horizontal="center"/>
      <protection locked="0"/>
    </xf>
    <xf numFmtId="0" fontId="4" fillId="5" borderId="0" xfId="0" applyFont="1" applyFill="1" applyBorder="1" applyAlignment="1" applyProtection="1">
      <protection locked="0"/>
    </xf>
    <xf numFmtId="0" fontId="3" fillId="5" borderId="23" xfId="0" applyFont="1" applyFill="1" applyBorder="1" applyAlignment="1" applyProtection="1">
      <alignment horizontal="justify" vertical="center" wrapText="1"/>
      <protection locked="0"/>
    </xf>
    <xf numFmtId="43" fontId="0" fillId="5" borderId="23" xfId="3" applyFont="1" applyFill="1" applyBorder="1" applyProtection="1">
      <protection locked="0"/>
    </xf>
    <xf numFmtId="43" fontId="21" fillId="5" borderId="1" xfId="3" applyFont="1" applyFill="1" applyBorder="1" applyProtection="1">
      <protection locked="0"/>
    </xf>
    <xf numFmtId="43" fontId="0" fillId="5" borderId="1" xfId="3" applyFont="1" applyFill="1" applyBorder="1" applyProtection="1">
      <protection locked="0"/>
    </xf>
    <xf numFmtId="43" fontId="0" fillId="5" borderId="3" xfId="3" applyFont="1" applyFill="1" applyBorder="1" applyProtection="1">
      <protection locked="0"/>
    </xf>
    <xf numFmtId="0" fontId="41" fillId="5" borderId="0" xfId="0" applyFont="1" applyFill="1" applyBorder="1" applyProtection="1">
      <protection hidden="1"/>
    </xf>
    <xf numFmtId="0" fontId="0" fillId="5" borderId="0" xfId="0" applyFill="1" applyBorder="1" applyProtection="1">
      <protection locked="0"/>
    </xf>
    <xf numFmtId="0" fontId="0" fillId="5" borderId="1" xfId="0" applyFill="1" applyBorder="1" applyProtection="1">
      <protection locked="0"/>
    </xf>
    <xf numFmtId="0" fontId="2" fillId="5" borderId="6" xfId="0" applyFont="1" applyFill="1" applyBorder="1" applyAlignment="1" applyProtection="1">
      <alignment horizontal="center" vertical="center"/>
      <protection locked="0"/>
    </xf>
    <xf numFmtId="0" fontId="2" fillId="5" borderId="2" xfId="0" applyFont="1" applyFill="1" applyBorder="1" applyAlignment="1" applyProtection="1">
      <alignment horizontal="center" vertical="center"/>
      <protection locked="0"/>
    </xf>
    <xf numFmtId="49" fontId="2" fillId="5" borderId="2" xfId="0" applyNumberFormat="1" applyFont="1" applyFill="1" applyBorder="1" applyAlignment="1" applyProtection="1">
      <alignment horizontal="center" vertical="center"/>
      <protection locked="0"/>
    </xf>
    <xf numFmtId="0" fontId="0" fillId="5" borderId="0" xfId="0" applyFill="1" applyBorder="1" applyProtection="1">
      <protection hidden="1"/>
    </xf>
    <xf numFmtId="49" fontId="3" fillId="5" borderId="1" xfId="0" applyNumberFormat="1" applyFont="1" applyFill="1" applyBorder="1" applyAlignment="1" applyProtection="1">
      <alignment horizontal="center" vertical="center"/>
      <protection locked="0"/>
    </xf>
    <xf numFmtId="0" fontId="2" fillId="5" borderId="3" xfId="0" applyFont="1" applyFill="1" applyBorder="1" applyAlignment="1" applyProtection="1">
      <alignment horizontal="justify" vertical="center" wrapText="1"/>
      <protection locked="0"/>
    </xf>
    <xf numFmtId="43" fontId="0" fillId="5" borderId="2" xfId="3" applyFont="1" applyFill="1" applyBorder="1" applyProtection="1">
      <protection locked="0"/>
    </xf>
    <xf numFmtId="0" fontId="3" fillId="5" borderId="3" xfId="0" applyFont="1" applyFill="1" applyBorder="1" applyAlignment="1" applyProtection="1">
      <alignment horizontal="justify" vertical="center" wrapText="1"/>
      <protection locked="0"/>
    </xf>
    <xf numFmtId="0" fontId="2" fillId="5" borderId="2"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49" fontId="2" fillId="5" borderId="1" xfId="0" applyNumberFormat="1" applyFont="1" applyFill="1" applyBorder="1" applyAlignment="1" applyProtection="1">
      <alignment horizontal="center" vertical="center"/>
      <protection locked="0"/>
    </xf>
    <xf numFmtId="0" fontId="0" fillId="5" borderId="0" xfId="0" applyFill="1"/>
    <xf numFmtId="43" fontId="8" fillId="5" borderId="1" xfId="3" applyFont="1" applyFill="1" applyBorder="1" applyAlignment="1" applyProtection="1">
      <alignment horizontal="center"/>
      <protection locked="0"/>
    </xf>
    <xf numFmtId="43" fontId="8" fillId="5" borderId="1" xfId="3" applyFont="1" applyFill="1" applyBorder="1" applyProtection="1">
      <protection locked="0"/>
    </xf>
    <xf numFmtId="43" fontId="2" fillId="5" borderId="3" xfId="3" applyFont="1" applyFill="1" applyBorder="1" applyProtection="1">
      <protection locked="0"/>
    </xf>
    <xf numFmtId="43" fontId="2" fillId="5" borderId="23" xfId="3" applyFont="1" applyFill="1" applyBorder="1" applyProtection="1">
      <protection locked="0"/>
    </xf>
    <xf numFmtId="43" fontId="0" fillId="5" borderId="1" xfId="3" applyFont="1" applyFill="1" applyBorder="1" applyAlignment="1" applyProtection="1">
      <alignment wrapText="1"/>
      <protection locked="0"/>
    </xf>
    <xf numFmtId="43" fontId="0" fillId="5" borderId="24" xfId="3" applyFont="1" applyFill="1" applyBorder="1" applyProtection="1">
      <protection locked="0"/>
    </xf>
    <xf numFmtId="43" fontId="2" fillId="5" borderId="2" xfId="3" applyFont="1" applyFill="1" applyBorder="1" applyProtection="1">
      <protection locked="0"/>
    </xf>
    <xf numFmtId="0" fontId="4" fillId="5" borderId="0" xfId="0" applyFont="1" applyFill="1" applyBorder="1" applyProtection="1">
      <protection hidden="1"/>
    </xf>
    <xf numFmtId="0" fontId="23" fillId="5" borderId="7"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49" fontId="23" fillId="5" borderId="1" xfId="0" applyNumberFormat="1" applyFont="1" applyFill="1" applyBorder="1" applyAlignment="1" applyProtection="1">
      <alignment horizontal="center" vertical="center"/>
      <protection locked="0"/>
    </xf>
    <xf numFmtId="49" fontId="23" fillId="5" borderId="3" xfId="0" applyNumberFormat="1" applyFont="1" applyFill="1" applyBorder="1" applyAlignment="1" applyProtection="1">
      <alignment horizontal="center" vertical="center"/>
      <protection locked="0"/>
    </xf>
    <xf numFmtId="0" fontId="23" fillId="5" borderId="3" xfId="0" applyFont="1" applyFill="1" applyBorder="1" applyAlignment="1" applyProtection="1">
      <alignment horizontal="justify" vertical="center" wrapText="1"/>
      <protection locked="0"/>
    </xf>
    <xf numFmtId="0" fontId="23" fillId="5" borderId="51" xfId="0" applyFont="1" applyFill="1" applyBorder="1" applyAlignment="1" applyProtection="1">
      <alignment horizontal="center"/>
      <protection locked="0"/>
    </xf>
    <xf numFmtId="0" fontId="26" fillId="5" borderId="1" xfId="0" applyFont="1" applyFill="1" applyBorder="1" applyAlignment="1" applyProtection="1">
      <alignment horizontal="justify"/>
      <protection locked="0"/>
    </xf>
    <xf numFmtId="43" fontId="23" fillId="5" borderId="1" xfId="3" applyFont="1" applyFill="1" applyBorder="1" applyProtection="1">
      <protection locked="0"/>
    </xf>
    <xf numFmtId="43" fontId="23" fillId="5" borderId="3" xfId="3" applyFont="1" applyFill="1" applyBorder="1" applyProtection="1">
      <protection locked="0"/>
    </xf>
    <xf numFmtId="43" fontId="23" fillId="5" borderId="1" xfId="3" applyFont="1" applyFill="1" applyBorder="1" applyAlignment="1" applyProtection="1">
      <alignment wrapText="1"/>
      <protection locked="0"/>
    </xf>
    <xf numFmtId="43" fontId="23" fillId="5" borderId="24" xfId="3" applyFont="1" applyFill="1" applyBorder="1" applyProtection="1">
      <protection locked="0"/>
    </xf>
    <xf numFmtId="43" fontId="23" fillId="5" borderId="2" xfId="3" applyFont="1" applyFill="1" applyBorder="1" applyProtection="1">
      <protection locked="0"/>
    </xf>
    <xf numFmtId="0" fontId="27" fillId="5" borderId="7" xfId="0" applyFont="1" applyFill="1" applyBorder="1" applyAlignment="1" applyProtection="1">
      <alignment horizontal="center" vertical="center"/>
      <protection locked="0"/>
    </xf>
    <xf numFmtId="0" fontId="27" fillId="5" borderId="1" xfId="0" applyFont="1" applyFill="1" applyBorder="1" applyAlignment="1" applyProtection="1">
      <alignment horizontal="center" vertical="center"/>
      <protection locked="0"/>
    </xf>
    <xf numFmtId="49" fontId="27" fillId="5" borderId="1" xfId="0" applyNumberFormat="1" applyFont="1" applyFill="1" applyBorder="1" applyAlignment="1" applyProtection="1">
      <alignment horizontal="center" vertical="center"/>
      <protection locked="0"/>
    </xf>
    <xf numFmtId="0" fontId="27" fillId="5" borderId="3" xfId="0" applyFont="1" applyFill="1" applyBorder="1" applyAlignment="1" applyProtection="1">
      <alignment horizontal="justify" vertical="center" wrapText="1"/>
      <protection locked="0"/>
    </xf>
    <xf numFmtId="0" fontId="28" fillId="5" borderId="1" xfId="0" applyFont="1" applyFill="1" applyBorder="1" applyAlignment="1" applyProtection="1">
      <alignment horizontal="justify"/>
      <protection locked="0"/>
    </xf>
    <xf numFmtId="43" fontId="27" fillId="5" borderId="1" xfId="3" applyFont="1" applyFill="1" applyBorder="1" applyProtection="1">
      <protection locked="0"/>
    </xf>
    <xf numFmtId="43" fontId="27" fillId="5" borderId="1" xfId="3" applyFont="1" applyFill="1" applyBorder="1" applyAlignment="1" applyProtection="1">
      <alignment wrapText="1"/>
      <protection locked="0"/>
    </xf>
    <xf numFmtId="43" fontId="27" fillId="5" borderId="3" xfId="3" applyFont="1" applyFill="1" applyBorder="1" applyProtection="1">
      <protection locked="0"/>
    </xf>
    <xf numFmtId="0" fontId="20" fillId="5" borderId="1" xfId="0" applyFont="1" applyFill="1" applyBorder="1" applyProtection="1">
      <protection locked="0"/>
    </xf>
    <xf numFmtId="0" fontId="20" fillId="5" borderId="0" xfId="0" applyFont="1" applyFill="1" applyBorder="1" applyProtection="1">
      <protection hidden="1"/>
    </xf>
    <xf numFmtId="0" fontId="20" fillId="5" borderId="0" xfId="0" applyFont="1" applyFill="1" applyBorder="1" applyProtection="1">
      <protection locked="0"/>
    </xf>
    <xf numFmtId="0" fontId="26" fillId="5" borderId="42" xfId="0" applyFont="1" applyFill="1" applyBorder="1" applyAlignment="1" applyProtection="1">
      <alignment horizontal="center"/>
      <protection locked="0"/>
    </xf>
    <xf numFmtId="49" fontId="21" fillId="5" borderId="1"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justify" vertical="center" wrapText="1"/>
      <protection locked="0"/>
    </xf>
    <xf numFmtId="0" fontId="26" fillId="5" borderId="3" xfId="0" applyFont="1" applyFill="1" applyBorder="1" applyAlignment="1" applyProtection="1">
      <alignment horizontal="center"/>
      <protection locked="0"/>
    </xf>
    <xf numFmtId="0" fontId="26" fillId="5" borderId="42" xfId="0" applyFont="1" applyFill="1" applyBorder="1" applyAlignment="1" applyProtection="1">
      <alignment horizontal="center" vertical="center"/>
      <protection locked="0"/>
    </xf>
    <xf numFmtId="0" fontId="21" fillId="5" borderId="7" xfId="0" applyFont="1" applyFill="1" applyBorder="1" applyAlignment="1" applyProtection="1">
      <alignment horizontal="center" vertical="center"/>
      <protection locked="0"/>
    </xf>
    <xf numFmtId="43" fontId="23" fillId="5" borderId="3" xfId="3" applyFont="1" applyFill="1" applyBorder="1" applyAlignment="1" applyProtection="1">
      <alignment horizontal="center"/>
      <protection locked="0"/>
    </xf>
    <xf numFmtId="43" fontId="23" fillId="5" borderId="1" xfId="3" applyFont="1" applyFill="1" applyBorder="1" applyAlignment="1" applyProtection="1">
      <alignment vertical="center"/>
      <protection locked="0"/>
    </xf>
    <xf numFmtId="43" fontId="23" fillId="5" borderId="3" xfId="3" applyFont="1" applyFill="1" applyBorder="1" applyAlignment="1" applyProtection="1">
      <alignment vertical="center"/>
      <protection locked="0"/>
    </xf>
    <xf numFmtId="0" fontId="0" fillId="5" borderId="0" xfId="0" applyFill="1" applyBorder="1" applyAlignment="1" applyProtection="1">
      <alignment vertical="center"/>
      <protection hidden="1"/>
    </xf>
    <xf numFmtId="0" fontId="0" fillId="5" borderId="0" xfId="0" applyFill="1" applyBorder="1" applyAlignment="1" applyProtection="1">
      <alignment vertical="center"/>
      <protection locked="0"/>
    </xf>
    <xf numFmtId="0" fontId="26" fillId="5" borderId="1" xfId="0" applyFont="1" applyFill="1" applyBorder="1" applyAlignment="1" applyProtection="1">
      <alignment horizontal="justify" vertical="top"/>
      <protection locked="0"/>
    </xf>
    <xf numFmtId="0" fontId="23" fillId="5" borderId="0" xfId="0" applyFont="1" applyFill="1" applyProtection="1">
      <protection locked="0"/>
    </xf>
    <xf numFmtId="0" fontId="23" fillId="5" borderId="0" xfId="0" applyFont="1" applyFill="1" applyAlignment="1" applyProtection="1">
      <alignment horizontal="center"/>
      <protection locked="0"/>
    </xf>
    <xf numFmtId="0" fontId="23" fillId="5" borderId="0" xfId="0" applyFont="1" applyFill="1" applyAlignment="1" applyProtection="1">
      <alignment wrapText="1"/>
      <protection locked="0"/>
    </xf>
    <xf numFmtId="0" fontId="23" fillId="5" borderId="0" xfId="0" applyFont="1" applyFill="1" applyBorder="1" applyProtection="1">
      <protection locked="0"/>
    </xf>
    <xf numFmtId="43" fontId="21" fillId="5" borderId="3" xfId="3" applyFont="1" applyFill="1" applyBorder="1" applyProtection="1">
      <protection locked="0"/>
    </xf>
    <xf numFmtId="0" fontId="23" fillId="5" borderId="43" xfId="0" applyFont="1" applyFill="1" applyBorder="1" applyProtection="1">
      <protection locked="0"/>
    </xf>
    <xf numFmtId="0" fontId="26" fillId="5" borderId="1" xfId="0" applyFont="1" applyFill="1" applyBorder="1" applyAlignment="1" applyProtection="1">
      <alignment horizontal="justify" vertical="center"/>
      <protection locked="0"/>
    </xf>
    <xf numFmtId="1" fontId="23" fillId="5" borderId="42" xfId="0" applyNumberFormat="1" applyFont="1" applyFill="1" applyBorder="1" applyAlignment="1" applyProtection="1">
      <alignment horizontal="center"/>
      <protection locked="0"/>
    </xf>
    <xf numFmtId="43" fontId="23" fillId="5" borderId="1" xfId="3" applyFont="1" applyFill="1" applyBorder="1" applyAlignment="1" applyProtection="1">
      <alignment horizontal="center"/>
      <protection locked="0"/>
    </xf>
    <xf numFmtId="0" fontId="23" fillId="5" borderId="44" xfId="0" applyFont="1" applyFill="1" applyBorder="1" applyAlignment="1" applyProtection="1">
      <alignment wrapText="1"/>
      <protection locked="0"/>
    </xf>
    <xf numFmtId="0" fontId="23" fillId="5" borderId="44" xfId="0" applyFont="1" applyFill="1" applyBorder="1" applyAlignment="1" applyProtection="1">
      <alignment vertical="center" wrapText="1"/>
      <protection locked="0"/>
    </xf>
    <xf numFmtId="0" fontId="23" fillId="5" borderId="1" xfId="0" applyFont="1" applyFill="1" applyBorder="1" applyAlignment="1" applyProtection="1">
      <alignment horizontal="justify" vertical="center" wrapText="1"/>
      <protection locked="0"/>
    </xf>
    <xf numFmtId="0" fontId="23" fillId="5" borderId="3" xfId="0" applyFont="1" applyFill="1" applyBorder="1" applyAlignment="1" applyProtection="1">
      <alignment horizontal="center" vertical="center" wrapText="1"/>
      <protection locked="0"/>
    </xf>
    <xf numFmtId="43" fontId="21" fillId="5" borderId="3" xfId="3" applyFont="1" applyFill="1" applyBorder="1" applyAlignment="1" applyProtection="1">
      <alignment horizontal="left" vertical="center" wrapText="1"/>
      <protection locked="0"/>
    </xf>
    <xf numFmtId="0" fontId="23" fillId="5" borderId="24" xfId="0" applyFont="1" applyFill="1" applyBorder="1" applyAlignment="1" applyProtection="1">
      <alignment horizontal="center" vertical="center"/>
      <protection locked="0"/>
    </xf>
    <xf numFmtId="43" fontId="23" fillId="5" borderId="3" xfId="3" applyFont="1" applyFill="1" applyBorder="1" applyAlignment="1" applyProtection="1">
      <alignment vertical="center" wrapText="1"/>
      <protection locked="0"/>
    </xf>
    <xf numFmtId="43" fontId="23" fillId="5" borderId="3" xfId="3" applyFont="1" applyFill="1" applyBorder="1" applyAlignment="1" applyProtection="1">
      <alignment wrapText="1"/>
      <protection locked="0"/>
    </xf>
    <xf numFmtId="0" fontId="26" fillId="5" borderId="0" xfId="0" applyFont="1" applyFill="1" applyBorder="1" applyAlignment="1" applyProtection="1">
      <alignment horizontal="center"/>
      <protection locked="0"/>
    </xf>
    <xf numFmtId="0" fontId="23" fillId="5" borderId="6" xfId="0" applyFont="1" applyFill="1" applyBorder="1" applyAlignment="1" applyProtection="1">
      <alignment horizontal="center" vertical="center"/>
      <protection locked="0"/>
    </xf>
    <xf numFmtId="0" fontId="23" fillId="5" borderId="2" xfId="0" applyFont="1" applyFill="1" applyBorder="1" applyAlignment="1" applyProtection="1">
      <alignment horizontal="center" vertical="center"/>
      <protection locked="0"/>
    </xf>
    <xf numFmtId="49" fontId="23" fillId="5" borderId="2" xfId="0" applyNumberFormat="1" applyFont="1" applyFill="1" applyBorder="1" applyAlignment="1" applyProtection="1">
      <alignment horizontal="center" vertical="center"/>
      <protection locked="0"/>
    </xf>
    <xf numFmtId="0" fontId="23" fillId="5" borderId="2" xfId="0" applyFont="1" applyFill="1" applyBorder="1" applyAlignment="1" applyProtection="1">
      <alignment horizontal="justify" vertical="center" wrapText="1"/>
      <protection locked="0"/>
    </xf>
    <xf numFmtId="43" fontId="23" fillId="5" borderId="2" xfId="3" applyFont="1" applyFill="1" applyBorder="1" applyAlignment="1" applyProtection="1">
      <alignment horizontal="center"/>
      <protection locked="0"/>
    </xf>
    <xf numFmtId="0" fontId="26" fillId="5" borderId="1" xfId="0" applyFont="1" applyFill="1" applyBorder="1" applyAlignment="1" applyProtection="1">
      <alignment horizontal="center"/>
      <protection locked="0"/>
    </xf>
    <xf numFmtId="0" fontId="3" fillId="5" borderId="1" xfId="0" applyFont="1" applyFill="1" applyBorder="1" applyAlignment="1">
      <alignment horizontal="justify" vertical="center"/>
    </xf>
    <xf numFmtId="0" fontId="29" fillId="5" borderId="1" xfId="0" applyFont="1" applyFill="1" applyBorder="1" applyAlignment="1" applyProtection="1">
      <alignment horizontal="justify"/>
      <protection locked="0"/>
    </xf>
    <xf numFmtId="0" fontId="23" fillId="5" borderId="19" xfId="0" applyFont="1" applyFill="1" applyBorder="1" applyAlignment="1" applyProtection="1">
      <alignment horizontal="justify" vertical="center" wrapText="1"/>
      <protection locked="0"/>
    </xf>
    <xf numFmtId="0" fontId="26" fillId="5" borderId="53" xfId="0" applyFont="1" applyFill="1" applyBorder="1" applyAlignment="1" applyProtection="1">
      <alignment horizontal="center"/>
      <protection locked="0"/>
    </xf>
    <xf numFmtId="0" fontId="26" fillId="5" borderId="18" xfId="0" applyFont="1" applyFill="1" applyBorder="1" applyAlignment="1" applyProtection="1">
      <alignment horizontal="justify"/>
      <protection locked="0"/>
    </xf>
    <xf numFmtId="0" fontId="21" fillId="5" borderId="6" xfId="0" applyFont="1" applyFill="1" applyBorder="1" applyAlignment="1" applyProtection="1">
      <alignment horizontal="center" vertical="center"/>
      <protection locked="0"/>
    </xf>
    <xf numFmtId="0" fontId="21" fillId="5" borderId="2" xfId="0" applyFont="1" applyFill="1" applyBorder="1" applyAlignment="1" applyProtection="1">
      <alignment horizontal="center" vertical="center"/>
      <protection locked="0"/>
    </xf>
    <xf numFmtId="49" fontId="21" fillId="5" borderId="2" xfId="0" applyNumberFormat="1" applyFont="1" applyFill="1" applyBorder="1" applyAlignment="1" applyProtection="1">
      <alignment horizontal="center" vertical="center"/>
      <protection locked="0"/>
    </xf>
    <xf numFmtId="0" fontId="21" fillId="5" borderId="2" xfId="0" applyFont="1" applyFill="1" applyBorder="1" applyAlignment="1" applyProtection="1">
      <alignment horizontal="justify" vertical="center" wrapText="1"/>
      <protection locked="0"/>
    </xf>
    <xf numFmtId="0" fontId="21" fillId="5" borderId="1" xfId="0" applyFont="1" applyFill="1" applyBorder="1" applyAlignment="1" applyProtection="1">
      <alignment horizontal="justify" vertical="center" wrapText="1"/>
      <protection locked="0"/>
    </xf>
    <xf numFmtId="0" fontId="23" fillId="5" borderId="12" xfId="0" applyFont="1" applyFill="1" applyBorder="1" applyProtection="1">
      <protection locked="0"/>
    </xf>
    <xf numFmtId="43" fontId="23" fillId="5" borderId="0" xfId="3" applyFont="1" applyFill="1" applyBorder="1" applyAlignment="1" applyProtection="1">
      <alignment horizontal="center"/>
      <protection locked="0"/>
    </xf>
    <xf numFmtId="43" fontId="23" fillId="5" borderId="43" xfId="3" applyFont="1" applyFill="1" applyBorder="1" applyProtection="1">
      <protection locked="0"/>
    </xf>
    <xf numFmtId="43" fontId="23" fillId="5" borderId="35" xfId="3" applyFont="1" applyFill="1" applyBorder="1" applyProtection="1">
      <protection locked="0"/>
    </xf>
    <xf numFmtId="43" fontId="21" fillId="5" borderId="1" xfId="3" applyFont="1" applyFill="1" applyBorder="1" applyAlignment="1" applyProtection="1">
      <alignment wrapText="1"/>
      <protection locked="0"/>
    </xf>
    <xf numFmtId="0" fontId="10" fillId="5" borderId="1" xfId="0" applyFont="1" applyFill="1" applyBorder="1" applyProtection="1">
      <protection locked="0"/>
    </xf>
    <xf numFmtId="49" fontId="21" fillId="5" borderId="10" xfId="0" applyNumberFormat="1" applyFont="1" applyFill="1" applyBorder="1" applyAlignment="1" applyProtection="1">
      <alignment horizontal="center" vertical="center"/>
      <protection locked="0"/>
    </xf>
    <xf numFmtId="0" fontId="21" fillId="5" borderId="15" xfId="0" applyFont="1" applyFill="1" applyBorder="1" applyAlignment="1" applyProtection="1">
      <alignment horizontal="justify" vertical="center" wrapText="1"/>
      <protection locked="0"/>
    </xf>
    <xf numFmtId="43" fontId="21" fillId="5" borderId="35" xfId="3" applyFont="1" applyFill="1" applyBorder="1" applyProtection="1">
      <protection locked="0"/>
    </xf>
    <xf numFmtId="0" fontId="23" fillId="5" borderId="1" xfId="0" applyFont="1" applyFill="1" applyBorder="1" applyProtection="1">
      <protection locked="0"/>
    </xf>
    <xf numFmtId="0" fontId="21" fillId="5" borderId="1" xfId="0" applyFont="1" applyFill="1" applyBorder="1" applyProtection="1">
      <protection locked="0"/>
    </xf>
    <xf numFmtId="0" fontId="30" fillId="5" borderId="1" xfId="0" applyFont="1" applyFill="1" applyBorder="1" applyAlignment="1" applyProtection="1">
      <alignment horizontal="center" vertical="center"/>
      <protection locked="0"/>
    </xf>
    <xf numFmtId="0" fontId="21" fillId="5" borderId="1" xfId="0" applyFont="1" applyFill="1" applyBorder="1" applyAlignment="1" applyProtection="1">
      <alignment horizontal="left" vertical="center" wrapText="1"/>
      <protection locked="0"/>
    </xf>
    <xf numFmtId="0" fontId="21" fillId="5" borderId="3" xfId="0" applyFont="1" applyFill="1" applyBorder="1" applyAlignment="1" applyProtection="1">
      <alignment horizontal="center" vertical="center" wrapText="1"/>
      <protection locked="0"/>
    </xf>
    <xf numFmtId="49" fontId="30" fillId="5" borderId="1" xfId="0" applyNumberFormat="1" applyFont="1" applyFill="1" applyBorder="1" applyAlignment="1" applyProtection="1">
      <alignment horizontal="center" vertical="center"/>
      <protection locked="0"/>
    </xf>
    <xf numFmtId="0" fontId="30" fillId="5" borderId="1" xfId="0" applyFont="1" applyFill="1" applyBorder="1" applyAlignment="1" applyProtection="1">
      <alignment horizontal="justify" vertical="center" wrapText="1"/>
      <protection locked="0"/>
    </xf>
    <xf numFmtId="43" fontId="27" fillId="5" borderId="3" xfId="3" applyFont="1" applyFill="1" applyBorder="1" applyAlignment="1" applyProtection="1">
      <alignment horizontal="center"/>
      <protection locked="0"/>
    </xf>
    <xf numFmtId="43" fontId="23" fillId="5" borderId="1" xfId="3" applyFont="1" applyFill="1" applyBorder="1" applyAlignment="1" applyProtection="1">
      <alignment vertical="center" wrapText="1"/>
      <protection locked="0"/>
    </xf>
    <xf numFmtId="43" fontId="23" fillId="5" borderId="1" xfId="3" applyFont="1" applyFill="1" applyBorder="1" applyAlignment="1" applyProtection="1">
      <alignment horizontal="center" vertical="center"/>
      <protection locked="0"/>
    </xf>
    <xf numFmtId="0" fontId="0" fillId="5" borderId="1" xfId="0" applyFill="1" applyBorder="1" applyAlignment="1" applyProtection="1">
      <alignment vertical="center"/>
      <protection locked="0"/>
    </xf>
    <xf numFmtId="0" fontId="23" fillId="5" borderId="12" xfId="0" applyFont="1" applyFill="1" applyBorder="1" applyAlignment="1" applyProtection="1">
      <alignment horizontal="center" vertical="center"/>
      <protection locked="0"/>
    </xf>
    <xf numFmtId="0" fontId="23" fillId="5" borderId="0" xfId="0" applyFont="1" applyFill="1" applyBorder="1" applyAlignment="1" applyProtection="1">
      <alignment horizontal="center" vertical="center"/>
      <protection locked="0"/>
    </xf>
    <xf numFmtId="0" fontId="21" fillId="5" borderId="3" xfId="0" applyFont="1" applyFill="1" applyBorder="1" applyAlignment="1" applyProtection="1">
      <alignment horizontal="center" vertical="center"/>
      <protection locked="0"/>
    </xf>
    <xf numFmtId="49" fontId="23" fillId="5" borderId="10" xfId="0" applyNumberFormat="1" applyFont="1" applyFill="1" applyBorder="1" applyAlignment="1" applyProtection="1">
      <alignment horizontal="center" vertical="center"/>
      <protection locked="0"/>
    </xf>
    <xf numFmtId="0" fontId="23" fillId="5" borderId="10" xfId="0" applyFont="1" applyFill="1" applyBorder="1" applyAlignment="1" applyProtection="1">
      <alignment horizontal="justify" vertical="center" wrapText="1"/>
      <protection locked="0"/>
    </xf>
    <xf numFmtId="43" fontId="23" fillId="5" borderId="15" xfId="3" applyFont="1" applyFill="1" applyBorder="1" applyAlignment="1" applyProtection="1">
      <alignment horizontal="center"/>
      <protection locked="0"/>
    </xf>
    <xf numFmtId="0" fontId="26" fillId="5" borderId="10" xfId="0" applyFont="1" applyFill="1" applyBorder="1" applyAlignment="1" applyProtection="1">
      <alignment horizontal="justify"/>
      <protection locked="0"/>
    </xf>
    <xf numFmtId="43" fontId="23" fillId="5" borderId="10" xfId="3" applyFont="1" applyFill="1" applyBorder="1" applyProtection="1">
      <protection locked="0"/>
    </xf>
    <xf numFmtId="43" fontId="23" fillId="5" borderId="15" xfId="3" applyFont="1" applyFill="1" applyBorder="1" applyProtection="1">
      <protection locked="0"/>
    </xf>
    <xf numFmtId="0" fontId="0" fillId="5" borderId="24" xfId="0" applyFill="1" applyBorder="1" applyProtection="1">
      <protection hidden="1"/>
    </xf>
    <xf numFmtId="0" fontId="0" fillId="5" borderId="1" xfId="0" applyFill="1" applyBorder="1" applyProtection="1">
      <protection hidden="1"/>
    </xf>
    <xf numFmtId="43" fontId="23" fillId="5" borderId="1" xfId="0" applyNumberFormat="1" applyFont="1" applyFill="1" applyBorder="1" applyProtection="1">
      <protection locked="0"/>
    </xf>
    <xf numFmtId="0" fontId="23" fillId="5" borderId="3" xfId="0" applyFont="1" applyFill="1" applyBorder="1" applyProtection="1">
      <protection locked="0"/>
    </xf>
    <xf numFmtId="0" fontId="23" fillId="5" borderId="1" xfId="0" applyFont="1" applyFill="1" applyBorder="1" applyAlignment="1" applyProtection="1">
      <alignment vertical="center"/>
      <protection locked="0"/>
    </xf>
    <xf numFmtId="0" fontId="26" fillId="5" borderId="3" xfId="0" applyFont="1" applyFill="1" applyBorder="1" applyAlignment="1" applyProtection="1">
      <alignment horizontal="center" vertical="center"/>
      <protection locked="0"/>
    </xf>
    <xf numFmtId="43" fontId="23" fillId="5" borderId="27" xfId="3" applyFont="1" applyFill="1" applyBorder="1" applyProtection="1">
      <protection locked="0"/>
    </xf>
    <xf numFmtId="43" fontId="21" fillId="5" borderId="2" xfId="3" applyFont="1" applyFill="1" applyBorder="1" applyProtection="1">
      <protection locked="0"/>
    </xf>
    <xf numFmtId="43" fontId="23" fillId="5" borderId="18" xfId="3" applyFont="1" applyFill="1" applyBorder="1" applyProtection="1">
      <protection locked="0"/>
    </xf>
    <xf numFmtId="0" fontId="23" fillId="5" borderId="43" xfId="0" applyFont="1" applyFill="1" applyBorder="1" applyAlignment="1" applyProtection="1">
      <alignment vertical="center" wrapText="1"/>
      <protection locked="0"/>
    </xf>
    <xf numFmtId="0" fontId="23" fillId="5" borderId="43" xfId="0" applyFont="1" applyFill="1" applyBorder="1" applyAlignment="1" applyProtection="1">
      <alignment wrapText="1"/>
      <protection locked="0"/>
    </xf>
    <xf numFmtId="0" fontId="4" fillId="5" borderId="1" xfId="0" applyFont="1" applyFill="1" applyBorder="1" applyProtection="1">
      <protection locked="0"/>
    </xf>
    <xf numFmtId="0" fontId="4" fillId="5" borderId="0" xfId="0" applyFont="1" applyFill="1" applyBorder="1" applyProtection="1">
      <protection locked="0"/>
    </xf>
    <xf numFmtId="0" fontId="23" fillId="5" borderId="24" xfId="0" applyFont="1" applyFill="1" applyBorder="1" applyProtection="1">
      <protection locked="0"/>
    </xf>
    <xf numFmtId="0" fontId="23" fillId="5" borderId="3" xfId="0" applyFont="1" applyFill="1" applyBorder="1" applyAlignment="1" applyProtection="1">
      <alignment horizontal="center"/>
      <protection locked="0"/>
    </xf>
    <xf numFmtId="0" fontId="23" fillId="5" borderId="45" xfId="0" applyFont="1" applyFill="1" applyBorder="1" applyProtection="1">
      <protection locked="0"/>
    </xf>
    <xf numFmtId="0" fontId="23" fillId="5" borderId="46" xfId="0" applyFont="1" applyFill="1" applyBorder="1" applyProtection="1">
      <protection locked="0"/>
    </xf>
    <xf numFmtId="0" fontId="23" fillId="5" borderId="47" xfId="0" applyFont="1" applyFill="1" applyBorder="1" applyProtection="1">
      <protection locked="0"/>
    </xf>
    <xf numFmtId="0" fontId="23" fillId="5" borderId="47" xfId="0" applyFont="1" applyFill="1" applyBorder="1" applyAlignment="1" applyProtection="1">
      <alignment horizontal="center"/>
      <protection locked="0"/>
    </xf>
    <xf numFmtId="0" fontId="23" fillId="5" borderId="48" xfId="0" applyFont="1" applyFill="1" applyBorder="1" applyProtection="1">
      <protection locked="0"/>
    </xf>
    <xf numFmtId="43" fontId="23" fillId="5" borderId="48" xfId="3" applyFont="1" applyFill="1" applyBorder="1" applyProtection="1">
      <protection locked="0"/>
    </xf>
    <xf numFmtId="0" fontId="23" fillId="5" borderId="48" xfId="0" applyFont="1" applyFill="1" applyBorder="1" applyAlignment="1" applyProtection="1">
      <alignment wrapText="1"/>
      <protection locked="0"/>
    </xf>
    <xf numFmtId="0" fontId="23" fillId="5" borderId="50" xfId="0" applyFont="1" applyFill="1" applyBorder="1" applyProtection="1">
      <protection locked="0"/>
    </xf>
    <xf numFmtId="0" fontId="12" fillId="5" borderId="38" xfId="0" applyFont="1" applyFill="1" applyBorder="1" applyAlignment="1" applyProtection="1">
      <protection locked="0"/>
    </xf>
    <xf numFmtId="0" fontId="12" fillId="5" borderId="39" xfId="0" applyFont="1" applyFill="1" applyBorder="1" applyAlignment="1" applyProtection="1">
      <protection locked="0"/>
    </xf>
    <xf numFmtId="0" fontId="12" fillId="5" borderId="40" xfId="0" applyFont="1" applyFill="1" applyBorder="1" applyAlignment="1" applyProtection="1">
      <protection locked="0"/>
    </xf>
    <xf numFmtId="43" fontId="0" fillId="5" borderId="27" xfId="3" applyFont="1" applyFill="1" applyBorder="1" applyProtection="1">
      <protection locked="0"/>
    </xf>
    <xf numFmtId="43" fontId="0" fillId="5" borderId="0" xfId="3" applyFont="1" applyFill="1" applyBorder="1" applyProtection="1">
      <protection hidden="1"/>
    </xf>
    <xf numFmtId="0" fontId="0" fillId="5" borderId="35" xfId="0" applyFill="1" applyBorder="1" applyProtection="1">
      <protection locked="0"/>
    </xf>
    <xf numFmtId="0" fontId="0" fillId="5" borderId="36" xfId="0" applyFill="1" applyBorder="1" applyProtection="1">
      <protection locked="0"/>
    </xf>
    <xf numFmtId="3" fontId="4" fillId="5" borderId="0" xfId="0" applyNumberFormat="1" applyFont="1" applyFill="1" applyBorder="1" applyProtection="1">
      <protection hidden="1"/>
    </xf>
    <xf numFmtId="3" fontId="0" fillId="5" borderId="0" xfId="0" applyNumberFormat="1" applyFill="1" applyBorder="1" applyProtection="1">
      <protection hidden="1"/>
    </xf>
    <xf numFmtId="0" fontId="0" fillId="5" borderId="0" xfId="0" applyFill="1" applyProtection="1">
      <protection hidden="1"/>
    </xf>
    <xf numFmtId="0" fontId="4" fillId="5" borderId="36" xfId="0" applyFont="1" applyFill="1" applyBorder="1" applyAlignment="1" applyProtection="1">
      <protection locked="0"/>
    </xf>
    <xf numFmtId="0" fontId="4" fillId="5" borderId="0" xfId="0" applyFont="1" applyFill="1" applyBorder="1" applyAlignment="1" applyProtection="1">
      <protection hidden="1"/>
    </xf>
    <xf numFmtId="0" fontId="4" fillId="5" borderId="0" xfId="0" applyFont="1" applyFill="1" applyAlignment="1" applyProtection="1">
      <protection hidden="1"/>
    </xf>
    <xf numFmtId="0" fontId="4" fillId="5" borderId="0" xfId="0" applyFont="1" applyFill="1" applyProtection="1">
      <protection locked="0"/>
    </xf>
    <xf numFmtId="0" fontId="8" fillId="5" borderId="0" xfId="0" applyFont="1" applyFill="1" applyAlignment="1" applyProtection="1">
      <alignment horizontal="center"/>
      <protection locked="0"/>
    </xf>
    <xf numFmtId="0" fontId="23" fillId="5" borderId="0" xfId="0" applyFont="1" applyFill="1" applyBorder="1" applyAlignment="1" applyProtection="1">
      <alignment horizontal="center"/>
      <protection locked="0"/>
    </xf>
    <xf numFmtId="43" fontId="21" fillId="5" borderId="1" xfId="3" applyFont="1" applyFill="1" applyBorder="1" applyAlignment="1" applyProtection="1">
      <alignment horizontal="center"/>
      <protection locked="0"/>
    </xf>
    <xf numFmtId="0" fontId="0" fillId="5" borderId="3" xfId="0" applyFill="1" applyBorder="1" applyProtection="1">
      <protection locked="0"/>
    </xf>
    <xf numFmtId="43" fontId="45" fillId="5" borderId="1" xfId="3" applyFont="1" applyFill="1" applyBorder="1" applyProtection="1">
      <protection locked="0"/>
    </xf>
    <xf numFmtId="0" fontId="46" fillId="5" borderId="1" xfId="0" applyFont="1" applyFill="1" applyBorder="1" applyAlignment="1">
      <alignment horizontal="justify" vertical="center"/>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horizontal="center"/>
      <protection locked="0"/>
    </xf>
    <xf numFmtId="0" fontId="3" fillId="5" borderId="0" xfId="0" applyFont="1" applyFill="1" applyAlignment="1" applyProtection="1">
      <alignment horizontal="center"/>
      <protection locked="0"/>
    </xf>
    <xf numFmtId="0" fontId="22" fillId="5" borderId="0" xfId="0" applyFont="1" applyFill="1" applyAlignment="1" applyProtection="1">
      <protection locked="0"/>
    </xf>
    <xf numFmtId="0" fontId="0" fillId="5" borderId="0" xfId="0" applyFill="1" applyProtection="1">
      <protection locked="0"/>
    </xf>
    <xf numFmtId="0" fontId="2" fillId="5" borderId="12" xfId="0" applyFont="1" applyFill="1" applyBorder="1" applyAlignment="1" applyProtection="1">
      <alignment horizontal="center"/>
      <protection locked="0"/>
    </xf>
    <xf numFmtId="0" fontId="2" fillId="5" borderId="6" xfId="0" applyFont="1" applyFill="1" applyBorder="1" applyProtection="1">
      <protection locked="0"/>
    </xf>
    <xf numFmtId="0" fontId="2" fillId="5" borderId="2" xfId="0" applyFont="1" applyFill="1" applyBorder="1" applyProtection="1">
      <protection locked="0"/>
    </xf>
    <xf numFmtId="43" fontId="0" fillId="5" borderId="0" xfId="3" applyFont="1" applyFill="1" applyBorder="1" applyProtection="1">
      <protection locked="0"/>
    </xf>
    <xf numFmtId="0" fontId="0" fillId="5" borderId="0" xfId="0" applyFill="1" applyBorder="1"/>
    <xf numFmtId="0" fontId="3" fillId="5" borderId="0" xfId="0" applyFont="1" applyFill="1" applyAlignment="1" applyProtection="1">
      <alignment horizontal="center" wrapText="1"/>
      <protection locked="0"/>
    </xf>
    <xf numFmtId="0" fontId="4" fillId="5" borderId="46" xfId="0" applyFont="1" applyFill="1" applyBorder="1" applyAlignment="1" applyProtection="1">
      <protection locked="0"/>
    </xf>
    <xf numFmtId="3" fontId="7" fillId="5" borderId="11"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protection locked="0"/>
    </xf>
    <xf numFmtId="0" fontId="8" fillId="5" borderId="0" xfId="0" applyFont="1" applyFill="1" applyBorder="1" applyProtection="1">
      <protection locked="0"/>
    </xf>
    <xf numFmtId="0" fontId="0" fillId="5" borderId="22" xfId="0" applyFill="1" applyBorder="1" applyProtection="1">
      <protection locked="0"/>
    </xf>
    <xf numFmtId="0" fontId="0" fillId="5" borderId="0" xfId="0" applyFill="1" applyBorder="1" applyAlignment="1" applyProtection="1">
      <alignment wrapText="1"/>
      <protection locked="0"/>
    </xf>
    <xf numFmtId="0" fontId="41" fillId="5" borderId="0" xfId="0" applyFont="1" applyFill="1" applyBorder="1" applyProtection="1">
      <protection locked="0"/>
    </xf>
    <xf numFmtId="43" fontId="8" fillId="5" borderId="10" xfId="3" applyFont="1" applyFill="1" applyBorder="1" applyAlignment="1" applyProtection="1">
      <alignment horizontal="center"/>
      <protection locked="0"/>
    </xf>
    <xf numFmtId="43" fontId="8" fillId="5" borderId="10" xfId="3" applyFont="1" applyFill="1" applyBorder="1" applyProtection="1">
      <protection locked="0"/>
    </xf>
    <xf numFmtId="43" fontId="15" fillId="5" borderId="10" xfId="3" applyFont="1" applyFill="1" applyBorder="1" applyProtection="1">
      <protection locked="0"/>
    </xf>
    <xf numFmtId="43" fontId="3" fillId="5" borderId="15" xfId="3" applyFont="1" applyFill="1" applyBorder="1" applyProtection="1">
      <protection locked="0"/>
    </xf>
    <xf numFmtId="43" fontId="3" fillId="5" borderId="26" xfId="3" applyFont="1" applyFill="1" applyBorder="1" applyProtection="1">
      <protection locked="0"/>
    </xf>
    <xf numFmtId="43" fontId="15" fillId="5" borderId="15" xfId="3" applyFont="1" applyFill="1" applyBorder="1" applyProtection="1">
      <protection locked="0"/>
    </xf>
    <xf numFmtId="43" fontId="8" fillId="5" borderId="2" xfId="3" applyFont="1" applyFill="1" applyBorder="1" applyAlignment="1" applyProtection="1">
      <alignment horizontal="center"/>
      <protection locked="0"/>
    </xf>
    <xf numFmtId="43" fontId="8" fillId="5" borderId="2" xfId="3" applyFont="1" applyFill="1" applyBorder="1" applyProtection="1">
      <protection locked="0"/>
    </xf>
    <xf numFmtId="43" fontId="15" fillId="5" borderId="1" xfId="3" applyFont="1" applyFill="1" applyBorder="1" applyProtection="1">
      <protection locked="0"/>
    </xf>
    <xf numFmtId="43" fontId="15" fillId="5" borderId="3" xfId="3" applyFont="1" applyFill="1" applyBorder="1" applyProtection="1">
      <protection locked="0"/>
    </xf>
    <xf numFmtId="43" fontId="15" fillId="5" borderId="23" xfId="3" applyFont="1" applyFill="1" applyBorder="1" applyProtection="1">
      <protection locked="0"/>
    </xf>
    <xf numFmtId="43" fontId="15" fillId="5" borderId="1" xfId="3" applyFont="1" applyFill="1" applyBorder="1" applyAlignment="1" applyProtection="1">
      <alignment wrapText="1"/>
      <protection locked="0"/>
    </xf>
    <xf numFmtId="43" fontId="15" fillId="5" borderId="24" xfId="3" applyFont="1" applyFill="1" applyBorder="1" applyProtection="1">
      <protection locked="0"/>
    </xf>
    <xf numFmtId="49" fontId="3" fillId="5" borderId="3" xfId="0" applyNumberFormat="1" applyFont="1" applyFill="1" applyBorder="1" applyAlignment="1" applyProtection="1">
      <alignment horizontal="center" vertical="center"/>
      <protection locked="0"/>
    </xf>
    <xf numFmtId="43" fontId="3" fillId="5" borderId="3" xfId="3" applyFont="1" applyFill="1" applyBorder="1" applyProtection="1">
      <protection locked="0"/>
    </xf>
    <xf numFmtId="43" fontId="3" fillId="5" borderId="23" xfId="3" applyFont="1" applyFill="1" applyBorder="1" applyProtection="1">
      <protection locked="0"/>
    </xf>
    <xf numFmtId="0" fontId="10" fillId="5" borderId="0" xfId="0" applyFont="1" applyFill="1" applyProtection="1">
      <protection locked="0"/>
    </xf>
    <xf numFmtId="0" fontId="0" fillId="5" borderId="0" xfId="0" applyFill="1" applyAlignment="1" applyProtection="1">
      <alignment wrapText="1"/>
      <protection locked="0"/>
    </xf>
    <xf numFmtId="0" fontId="47" fillId="5" borderId="42" xfId="0" applyFont="1" applyFill="1" applyBorder="1" applyAlignment="1" applyProtection="1">
      <alignment horizontal="center"/>
      <protection locked="0"/>
    </xf>
    <xf numFmtId="0" fontId="47" fillId="5" borderId="1" xfId="0" applyFont="1" applyFill="1" applyBorder="1" applyAlignment="1" applyProtection="1">
      <alignment horizontal="justify"/>
      <protection locked="0"/>
    </xf>
    <xf numFmtId="43" fontId="45" fillId="5" borderId="3" xfId="3" applyFont="1" applyFill="1" applyBorder="1" applyAlignment="1" applyProtection="1">
      <alignment horizontal="center"/>
      <protection locked="0"/>
    </xf>
    <xf numFmtId="0" fontId="26" fillId="5" borderId="1" xfId="0" applyFont="1" applyFill="1" applyBorder="1" applyAlignment="1" applyProtection="1">
      <alignment horizontal="justify" vertical="center" wrapText="1"/>
      <protection locked="0"/>
    </xf>
    <xf numFmtId="0" fontId="12" fillId="5" borderId="0" xfId="0" applyFont="1" applyFill="1" applyAlignment="1" applyProtection="1">
      <protection locked="0"/>
    </xf>
    <xf numFmtId="0" fontId="13" fillId="5" borderId="0" xfId="0" applyFont="1" applyFill="1" applyAlignment="1" applyProtection="1">
      <alignment horizontal="center"/>
      <protection locked="0"/>
    </xf>
    <xf numFmtId="3" fontId="7" fillId="5" borderId="13" xfId="0" applyNumberFormat="1" applyFont="1" applyFill="1" applyBorder="1" applyAlignment="1" applyProtection="1">
      <alignment vertical="center" wrapText="1"/>
      <protection locked="0"/>
    </xf>
    <xf numFmtId="0" fontId="4" fillId="5" borderId="35" xfId="0" applyFont="1" applyFill="1" applyBorder="1" applyProtection="1">
      <protection locked="0"/>
    </xf>
    <xf numFmtId="43" fontId="44" fillId="5" borderId="0" xfId="3" applyFont="1" applyFill="1" applyBorder="1" applyProtection="1">
      <protection hidden="1"/>
    </xf>
    <xf numFmtId="164" fontId="44" fillId="5" borderId="0" xfId="0" applyNumberFormat="1" applyFont="1" applyFill="1" applyBorder="1" applyProtection="1">
      <protection hidden="1"/>
    </xf>
    <xf numFmtId="0" fontId="21" fillId="5" borderId="0" xfId="0" applyFont="1" applyFill="1" applyBorder="1" applyAlignment="1">
      <alignment horizontal="center" vertical="center"/>
    </xf>
    <xf numFmtId="0" fontId="21" fillId="5" borderId="0" xfId="0" applyFont="1" applyFill="1" applyBorder="1" applyAlignment="1">
      <alignment horizontal="center" wrapText="1"/>
    </xf>
    <xf numFmtId="0" fontId="24" fillId="5" borderId="0" xfId="0" applyFont="1" applyFill="1" applyAlignment="1" applyProtection="1">
      <protection locked="0"/>
    </xf>
    <xf numFmtId="0" fontId="5" fillId="5" borderId="0" xfId="0" applyFont="1" applyFill="1" applyAlignment="1" applyProtection="1">
      <alignment horizontal="center"/>
      <protection locked="0"/>
    </xf>
    <xf numFmtId="0" fontId="3" fillId="5" borderId="31" xfId="0" applyFont="1" applyFill="1" applyBorder="1" applyAlignment="1" applyProtection="1">
      <alignment horizontal="center" vertical="center"/>
      <protection hidden="1"/>
    </xf>
    <xf numFmtId="49" fontId="3" fillId="5" borderId="31" xfId="0" applyNumberFormat="1" applyFont="1" applyFill="1" applyBorder="1" applyAlignment="1" applyProtection="1">
      <alignment horizontal="center" vertical="center"/>
      <protection hidden="1"/>
    </xf>
    <xf numFmtId="0" fontId="3" fillId="5" borderId="31" xfId="0" applyFont="1" applyFill="1" applyBorder="1" applyAlignment="1" applyProtection="1">
      <alignment horizontal="justify" vertical="center" wrapText="1"/>
      <protection hidden="1"/>
    </xf>
    <xf numFmtId="43" fontId="3" fillId="5" borderId="23" xfId="3" applyFont="1" applyFill="1" applyBorder="1" applyProtection="1">
      <protection hidden="1"/>
    </xf>
    <xf numFmtId="0" fontId="3" fillId="5" borderId="22" xfId="0" applyFont="1" applyFill="1" applyBorder="1" applyAlignment="1" applyProtection="1">
      <alignment horizontal="center" vertical="center"/>
      <protection hidden="1"/>
    </xf>
    <xf numFmtId="49" fontId="3" fillId="5" borderId="22" xfId="0" applyNumberFormat="1" applyFont="1" applyFill="1" applyBorder="1" applyAlignment="1" applyProtection="1">
      <alignment horizontal="center" vertical="center"/>
      <protection hidden="1"/>
    </xf>
    <xf numFmtId="0" fontId="3" fillId="5" borderId="22" xfId="0" applyFont="1" applyFill="1" applyBorder="1" applyAlignment="1" applyProtection="1">
      <alignment horizontal="justify" vertical="center" wrapText="1"/>
      <protection hidden="1"/>
    </xf>
    <xf numFmtId="0" fontId="3" fillId="5" borderId="23" xfId="0" applyFont="1" applyFill="1" applyBorder="1" applyAlignment="1" applyProtection="1">
      <alignment horizontal="justify" vertical="center" wrapText="1"/>
      <protection hidden="1"/>
    </xf>
    <xf numFmtId="49" fontId="3" fillId="5" borderId="23" xfId="0" applyNumberFormat="1" applyFont="1" applyFill="1" applyBorder="1" applyAlignment="1" applyProtection="1">
      <alignment horizontal="center" vertical="center"/>
      <protection hidden="1"/>
    </xf>
    <xf numFmtId="49" fontId="3" fillId="5" borderId="23" xfId="0" applyNumberFormat="1" applyFont="1" applyFill="1" applyBorder="1" applyAlignment="1" applyProtection="1">
      <alignment horizontal="center" vertical="center"/>
      <protection locked="0"/>
    </xf>
    <xf numFmtId="0" fontId="3" fillId="5" borderId="7" xfId="0" applyFont="1" applyFill="1" applyBorder="1" applyAlignment="1" applyProtection="1">
      <alignment horizontal="center" vertical="center"/>
      <protection hidden="1"/>
    </xf>
    <xf numFmtId="0" fontId="3" fillId="5" borderId="1" xfId="0" applyFont="1" applyFill="1" applyBorder="1" applyAlignment="1" applyProtection="1">
      <alignment horizontal="center" vertical="center"/>
      <protection hidden="1"/>
    </xf>
    <xf numFmtId="49" fontId="3" fillId="5" borderId="1" xfId="0" applyNumberFormat="1" applyFont="1" applyFill="1" applyBorder="1" applyAlignment="1" applyProtection="1">
      <alignment horizontal="center" vertical="center"/>
      <protection hidden="1"/>
    </xf>
    <xf numFmtId="49" fontId="3" fillId="5" borderId="3" xfId="0" applyNumberFormat="1" applyFont="1" applyFill="1" applyBorder="1" applyAlignment="1" applyProtection="1">
      <alignment horizontal="center" vertical="center"/>
      <protection hidden="1"/>
    </xf>
    <xf numFmtId="0" fontId="3" fillId="5" borderId="3" xfId="0" applyFont="1" applyFill="1" applyBorder="1" applyAlignment="1" applyProtection="1">
      <alignment horizontal="justify" vertical="center" wrapText="1"/>
      <protection hidden="1"/>
    </xf>
    <xf numFmtId="0" fontId="4" fillId="5" borderId="15" xfId="0" applyFont="1" applyFill="1" applyBorder="1" applyProtection="1">
      <protection locked="0"/>
    </xf>
    <xf numFmtId="0" fontId="4" fillId="5" borderId="27" xfId="0" applyFont="1" applyFill="1" applyBorder="1" applyProtection="1">
      <protection locked="0"/>
    </xf>
    <xf numFmtId="43" fontId="1" fillId="5" borderId="27" xfId="3" applyFill="1" applyBorder="1" applyProtection="1">
      <protection locked="0"/>
    </xf>
    <xf numFmtId="43" fontId="1" fillId="5" borderId="37" xfId="3" applyFill="1" applyBorder="1" applyProtection="1">
      <protection locked="0"/>
    </xf>
    <xf numFmtId="43" fontId="1" fillId="5" borderId="0" xfId="3" applyFill="1" applyBorder="1" applyProtection="1">
      <protection locked="0"/>
    </xf>
    <xf numFmtId="43" fontId="1" fillId="5" borderId="36" xfId="3" applyFill="1" applyBorder="1" applyProtection="1">
      <protection locked="0"/>
    </xf>
    <xf numFmtId="0" fontId="0" fillId="5" borderId="35" xfId="0" applyFill="1" applyBorder="1"/>
    <xf numFmtId="0" fontId="0" fillId="5" borderId="36" xfId="0" applyFill="1" applyBorder="1"/>
    <xf numFmtId="0" fontId="23" fillId="5" borderId="0"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top"/>
      <protection locked="0"/>
    </xf>
    <xf numFmtId="0" fontId="0" fillId="5" borderId="19" xfId="0" applyFill="1" applyBorder="1"/>
    <xf numFmtId="0" fontId="0" fillId="5" borderId="8" xfId="0" applyFill="1" applyBorder="1"/>
    <xf numFmtId="0" fontId="4" fillId="5" borderId="8" xfId="0" applyFont="1" applyFill="1" applyBorder="1" applyAlignment="1">
      <alignment vertical="top"/>
    </xf>
    <xf numFmtId="0" fontId="4" fillId="5" borderId="41" xfId="0" applyFont="1" applyFill="1" applyBorder="1" applyAlignment="1">
      <alignment vertical="top"/>
    </xf>
    <xf numFmtId="0" fontId="21" fillId="5" borderId="3" xfId="0" applyFont="1" applyFill="1" applyBorder="1" applyAlignment="1"/>
    <xf numFmtId="0" fontId="7" fillId="5" borderId="2" xfId="0" applyFont="1" applyFill="1" applyBorder="1" applyAlignment="1"/>
    <xf numFmtId="0" fontId="21" fillId="5" borderId="2" xfId="0" applyFont="1" applyFill="1" applyBorder="1" applyAlignment="1"/>
    <xf numFmtId="0" fontId="21" fillId="5" borderId="24" xfId="0" applyFont="1" applyFill="1" applyBorder="1" applyAlignment="1"/>
    <xf numFmtId="0" fontId="7" fillId="5" borderId="3" xfId="0" applyFont="1" applyFill="1" applyBorder="1" applyAlignment="1"/>
    <xf numFmtId="3" fontId="7" fillId="5" borderId="3" xfId="0" applyNumberFormat="1" applyFont="1" applyFill="1" applyBorder="1" applyAlignment="1"/>
    <xf numFmtId="3" fontId="21" fillId="5" borderId="24" xfId="0" applyNumberFormat="1" applyFont="1" applyFill="1" applyBorder="1" applyAlignment="1"/>
    <xf numFmtId="0" fontId="2" fillId="5" borderId="52"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justify" vertical="top"/>
      <protection locked="0"/>
    </xf>
    <xf numFmtId="0" fontId="40" fillId="5" borderId="1" xfId="0" applyFont="1" applyFill="1" applyBorder="1" applyAlignment="1" applyProtection="1">
      <alignment horizontal="justify"/>
      <protection locked="0"/>
    </xf>
    <xf numFmtId="0" fontId="23" fillId="5" borderId="0" xfId="0" applyFont="1" applyFill="1" applyBorder="1" applyAlignment="1" applyProtection="1">
      <alignment vertical="center"/>
      <protection locked="0"/>
    </xf>
    <xf numFmtId="0" fontId="23" fillId="5" borderId="43" xfId="0" applyFont="1" applyFill="1" applyBorder="1" applyAlignment="1" applyProtection="1">
      <alignment vertical="center"/>
      <protection locked="0"/>
    </xf>
    <xf numFmtId="0" fontId="21" fillId="5" borderId="44" xfId="0" applyFont="1" applyFill="1" applyBorder="1" applyAlignment="1" applyProtection="1">
      <alignment vertical="center" wrapText="1"/>
      <protection locked="0"/>
    </xf>
    <xf numFmtId="43" fontId="21" fillId="5" borderId="1" xfId="3" applyFont="1" applyFill="1" applyBorder="1" applyAlignment="1" applyProtection="1">
      <alignment vertical="center"/>
      <protection locked="0"/>
    </xf>
    <xf numFmtId="0" fontId="1" fillId="5" borderId="0" xfId="0" applyFont="1" applyFill="1" applyBorder="1" applyAlignment="1" applyProtection="1">
      <alignment vertical="center"/>
      <protection hidden="1"/>
    </xf>
    <xf numFmtId="0" fontId="1" fillId="5" borderId="0" xfId="0" applyFont="1" applyFill="1" applyBorder="1" applyAlignment="1" applyProtection="1">
      <alignment vertical="center"/>
      <protection locked="0"/>
    </xf>
    <xf numFmtId="0" fontId="44" fillId="5" borderId="0" xfId="0" applyFont="1" applyFill="1" applyBorder="1" applyProtection="1">
      <protection hidden="1"/>
    </xf>
    <xf numFmtId="0" fontId="4" fillId="5" borderId="0" xfId="0" applyFont="1" applyFill="1" applyBorder="1" applyAlignment="1" applyProtection="1">
      <alignment horizontal="center"/>
      <protection locked="0"/>
    </xf>
    <xf numFmtId="0" fontId="43" fillId="5" borderId="1" xfId="0" applyFont="1" applyFill="1" applyBorder="1" applyAlignment="1">
      <alignment horizontal="justify" vertical="center"/>
    </xf>
    <xf numFmtId="0" fontId="34" fillId="5" borderId="37" xfId="0" applyFont="1" applyFill="1" applyBorder="1" applyProtection="1">
      <protection locked="0"/>
    </xf>
    <xf numFmtId="0" fontId="48" fillId="5" borderId="0" xfId="0" applyFont="1" applyFill="1" applyBorder="1" applyProtection="1">
      <protection hidden="1"/>
    </xf>
    <xf numFmtId="0" fontId="34" fillId="5" borderId="0" xfId="0" applyFont="1" applyFill="1" applyBorder="1" applyProtection="1">
      <protection locked="0"/>
    </xf>
    <xf numFmtId="0" fontId="3" fillId="5" borderId="35" xfId="0" applyFont="1" applyFill="1" applyBorder="1" applyAlignment="1" applyProtection="1">
      <alignment horizontal="center" vertical="center" wrapText="1"/>
      <protection locked="0"/>
    </xf>
    <xf numFmtId="0" fontId="34" fillId="5" borderId="36" xfId="0" applyFont="1" applyFill="1" applyBorder="1" applyProtection="1">
      <protection locked="0"/>
    </xf>
    <xf numFmtId="0" fontId="34" fillId="5" borderId="41" xfId="0" applyFont="1" applyFill="1" applyBorder="1" applyAlignment="1" applyProtection="1">
      <protection locked="0"/>
    </xf>
    <xf numFmtId="0" fontId="48" fillId="5" borderId="0" xfId="0" applyFont="1" applyFill="1" applyBorder="1" applyAlignment="1" applyProtection="1">
      <protection hidden="1"/>
    </xf>
    <xf numFmtId="0" fontId="3" fillId="5" borderId="35" xfId="0" applyFont="1" applyFill="1" applyBorder="1" applyAlignment="1" applyProtection="1">
      <alignment horizontal="left" vertical="center"/>
      <protection locked="0"/>
    </xf>
    <xf numFmtId="0" fontId="3" fillId="5" borderId="0" xfId="0" applyFont="1" applyFill="1" applyBorder="1" applyAlignment="1" applyProtection="1">
      <alignment horizontal="left" vertical="center"/>
      <protection locked="0"/>
    </xf>
    <xf numFmtId="0" fontId="3" fillId="5" borderId="0" xfId="0" applyFont="1" applyFill="1" applyBorder="1" applyAlignment="1" applyProtection="1">
      <alignment horizontal="center" vertical="center" wrapText="1"/>
      <protection locked="0"/>
    </xf>
    <xf numFmtId="0" fontId="34" fillId="5" borderId="0" xfId="0" applyFont="1" applyFill="1" applyBorder="1" applyAlignment="1" applyProtection="1">
      <protection locked="0"/>
    </xf>
    <xf numFmtId="0" fontId="49" fillId="5" borderId="0" xfId="0" applyFont="1" applyFill="1" applyBorder="1" applyAlignment="1" applyProtection="1">
      <protection locked="0"/>
    </xf>
    <xf numFmtId="0" fontId="3" fillId="5" borderId="0" xfId="0" applyFont="1" applyFill="1" applyBorder="1" applyAlignment="1" applyProtection="1">
      <alignment horizontal="center"/>
      <protection locked="0"/>
    </xf>
    <xf numFmtId="0" fontId="13" fillId="5" borderId="0" xfId="0" applyFont="1" applyFill="1" applyBorder="1" applyAlignment="1" applyProtection="1">
      <protection locked="0"/>
    </xf>
    <xf numFmtId="0" fontId="3" fillId="5" borderId="0" xfId="0" applyFont="1" applyFill="1" applyAlignment="1" applyProtection="1">
      <protection locked="0"/>
    </xf>
    <xf numFmtId="0" fontId="51" fillId="5" borderId="0" xfId="0" applyFont="1" applyFill="1" applyAlignment="1" applyProtection="1">
      <alignment horizontal="left"/>
      <protection hidden="1"/>
    </xf>
    <xf numFmtId="0" fontId="49" fillId="5" borderId="0" xfId="0" applyFont="1" applyFill="1" applyAlignment="1" applyProtection="1">
      <protection locked="0"/>
    </xf>
    <xf numFmtId="0" fontId="34" fillId="5" borderId="0" xfId="0" applyFont="1" applyFill="1" applyProtection="1">
      <protection locked="0"/>
    </xf>
    <xf numFmtId="0" fontId="51" fillId="5" borderId="0" xfId="0" applyFont="1" applyFill="1" applyBorder="1" applyAlignment="1" applyProtection="1">
      <alignment horizontal="center" vertical="center" wrapText="1"/>
      <protection hidden="1"/>
    </xf>
    <xf numFmtId="0" fontId="34" fillId="5" borderId="0" xfId="0" applyFont="1" applyFill="1" applyBorder="1" applyProtection="1">
      <protection hidden="1"/>
    </xf>
    <xf numFmtId="0" fontId="3" fillId="5" borderId="12" xfId="0" applyFont="1" applyFill="1" applyBorder="1" applyAlignment="1" applyProtection="1">
      <alignment horizontal="center"/>
      <protection locked="0"/>
    </xf>
    <xf numFmtId="0" fontId="34" fillId="5" borderId="1" xfId="0" applyFont="1" applyFill="1" applyBorder="1" applyProtection="1">
      <protection locked="0"/>
    </xf>
    <xf numFmtId="43" fontId="34" fillId="5" borderId="10" xfId="3" applyFont="1" applyFill="1" applyBorder="1" applyProtection="1">
      <protection locked="0"/>
    </xf>
    <xf numFmtId="43" fontId="3" fillId="5" borderId="10" xfId="3" applyFont="1" applyFill="1" applyBorder="1" applyProtection="1">
      <protection locked="0"/>
    </xf>
    <xf numFmtId="43" fontId="34" fillId="5" borderId="15" xfId="3" applyFont="1" applyFill="1" applyBorder="1" applyProtection="1">
      <protection locked="0"/>
    </xf>
    <xf numFmtId="43" fontId="34" fillId="5" borderId="27" xfId="3" applyFont="1" applyFill="1" applyBorder="1" applyProtection="1">
      <protection locked="0"/>
    </xf>
    <xf numFmtId="43" fontId="3" fillId="5" borderId="27" xfId="3" applyFont="1" applyFill="1" applyBorder="1" applyProtection="1">
      <protection locked="0"/>
    </xf>
    <xf numFmtId="0" fontId="3" fillId="5" borderId="6" xfId="0" applyFont="1" applyFill="1" applyBorder="1" applyProtection="1">
      <protection locked="0"/>
    </xf>
    <xf numFmtId="0" fontId="3" fillId="5" borderId="2" xfId="0" applyFont="1" applyFill="1" applyBorder="1" applyProtection="1">
      <protection locked="0"/>
    </xf>
    <xf numFmtId="43" fontId="34" fillId="5" borderId="2" xfId="3" applyFont="1" applyFill="1" applyBorder="1" applyProtection="1">
      <protection locked="0"/>
    </xf>
    <xf numFmtId="0" fontId="3" fillId="5" borderId="29" xfId="0" applyFont="1" applyFill="1" applyBorder="1" applyProtection="1">
      <protection locked="0"/>
    </xf>
    <xf numFmtId="0" fontId="3" fillId="5" borderId="8" xfId="0" applyFont="1" applyFill="1" applyBorder="1" applyProtection="1">
      <protection locked="0"/>
    </xf>
    <xf numFmtId="43" fontId="34" fillId="5" borderId="8" xfId="3" applyFont="1" applyFill="1" applyBorder="1" applyProtection="1">
      <protection locked="0"/>
    </xf>
    <xf numFmtId="43" fontId="34" fillId="5" borderId="0" xfId="3" applyFont="1" applyFill="1" applyBorder="1" applyProtection="1">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49" fontId="3" fillId="5" borderId="18" xfId="0" applyNumberFormat="1" applyFont="1" applyFill="1" applyBorder="1" applyAlignment="1" applyProtection="1">
      <alignment horizontal="center" vertical="center"/>
      <protection locked="0"/>
    </xf>
    <xf numFmtId="49" fontId="3" fillId="5" borderId="19" xfId="0" applyNumberFormat="1" applyFont="1" applyFill="1" applyBorder="1" applyAlignment="1" applyProtection="1">
      <alignment horizontal="center" vertical="center"/>
      <protection locked="0"/>
    </xf>
    <xf numFmtId="43" fontId="3" fillId="5" borderId="18" xfId="3" applyFont="1" applyFill="1" applyBorder="1" applyProtection="1">
      <protection locked="0"/>
    </xf>
    <xf numFmtId="43" fontId="34" fillId="5" borderId="35" xfId="3" applyFont="1" applyFill="1" applyBorder="1" applyProtection="1">
      <protection locked="0"/>
    </xf>
    <xf numFmtId="43" fontId="34" fillId="5" borderId="19" xfId="3" applyFont="1" applyFill="1" applyBorder="1" applyProtection="1">
      <protection locked="0"/>
    </xf>
    <xf numFmtId="49" fontId="3" fillId="5" borderId="2" xfId="0" applyNumberFormat="1" applyFont="1" applyFill="1" applyBorder="1" applyAlignment="1" applyProtection="1">
      <alignment horizontal="center" vertical="center"/>
      <protection locked="0"/>
    </xf>
    <xf numFmtId="43" fontId="3" fillId="5" borderId="1" xfId="3" applyFont="1" applyFill="1" applyBorder="1" applyProtection="1">
      <protection locked="0"/>
    </xf>
    <xf numFmtId="43" fontId="34" fillId="5" borderId="3" xfId="3" applyFont="1" applyFill="1" applyBorder="1" applyProtection="1">
      <protection locked="0"/>
    </xf>
    <xf numFmtId="49" fontId="34" fillId="5" borderId="2" xfId="0" applyNumberFormat="1" applyFont="1" applyFill="1" applyBorder="1" applyAlignment="1" applyProtection="1">
      <alignment horizontal="center" vertical="center"/>
      <protection locked="0"/>
    </xf>
    <xf numFmtId="43" fontId="34" fillId="5" borderId="1" xfId="3" applyFont="1" applyFill="1" applyBorder="1" applyProtection="1">
      <protection locked="0"/>
    </xf>
    <xf numFmtId="43" fontId="34" fillId="5" borderId="1" xfId="3" applyFont="1" applyFill="1" applyBorder="1" applyAlignment="1" applyProtection="1">
      <alignment horizontal="left" vertical="justify"/>
      <protection locked="0"/>
    </xf>
    <xf numFmtId="0" fontId="3" fillId="5" borderId="2" xfId="0" applyFont="1" applyFill="1" applyBorder="1" applyAlignment="1" applyProtection="1">
      <alignment vertical="center"/>
      <protection locked="0"/>
    </xf>
    <xf numFmtId="0" fontId="3" fillId="5" borderId="24" xfId="0" applyFont="1" applyFill="1" applyBorder="1" applyAlignment="1" applyProtection="1">
      <alignment vertical="center"/>
      <protection locked="0"/>
    </xf>
    <xf numFmtId="43" fontId="3" fillId="5" borderId="24" xfId="0" applyNumberFormat="1" applyFont="1" applyFill="1" applyBorder="1" applyAlignment="1" applyProtection="1">
      <alignment vertical="center"/>
      <protection locked="0"/>
    </xf>
    <xf numFmtId="0" fontId="34" fillId="5" borderId="6" xfId="0" applyFont="1" applyFill="1" applyBorder="1" applyAlignment="1" applyProtection="1">
      <alignment horizontal="center" vertical="center"/>
      <protection locked="0"/>
    </xf>
    <xf numFmtId="0" fontId="34" fillId="5" borderId="2" xfId="0" applyFont="1" applyFill="1" applyBorder="1" applyAlignment="1" applyProtection="1">
      <alignment horizontal="center" vertical="center"/>
      <protection locked="0"/>
    </xf>
    <xf numFmtId="0" fontId="34" fillId="5" borderId="7" xfId="0" applyFont="1" applyFill="1" applyBorder="1" applyAlignment="1" applyProtection="1">
      <alignment horizontal="center" vertical="center"/>
      <protection locked="0"/>
    </xf>
    <xf numFmtId="0" fontId="34" fillId="5" borderId="1" xfId="0" applyFont="1" applyFill="1" applyBorder="1" applyAlignment="1" applyProtection="1">
      <alignment horizontal="center" vertical="center"/>
      <protection locked="0"/>
    </xf>
    <xf numFmtId="49" fontId="34" fillId="5" borderId="1" xfId="0" applyNumberFormat="1" applyFont="1" applyFill="1" applyBorder="1" applyAlignment="1" applyProtection="1">
      <alignment horizontal="center" vertical="center"/>
      <protection locked="0"/>
    </xf>
    <xf numFmtId="0" fontId="34" fillId="5" borderId="3" xfId="0" applyFont="1" applyFill="1" applyBorder="1" applyAlignment="1" applyProtection="1">
      <alignment horizontal="justify" vertical="center" wrapText="1"/>
      <protection locked="0"/>
    </xf>
    <xf numFmtId="43" fontId="48" fillId="5" borderId="0" xfId="3" applyFont="1" applyFill="1" applyBorder="1" applyProtection="1">
      <protection hidden="1"/>
    </xf>
    <xf numFmtId="0" fontId="34" fillId="5" borderId="1" xfId="3" applyNumberFormat="1" applyFont="1" applyFill="1" applyBorder="1" applyAlignment="1" applyProtection="1">
      <alignment horizontal="center" vertical="center"/>
      <protection locked="0"/>
    </xf>
    <xf numFmtId="165" fontId="34" fillId="5" borderId="1" xfId="3" applyNumberFormat="1" applyFont="1" applyFill="1" applyBorder="1" applyProtection="1">
      <protection locked="0"/>
    </xf>
    <xf numFmtId="4" fontId="34" fillId="5" borderId="1" xfId="3" applyNumberFormat="1" applyFont="1" applyFill="1" applyBorder="1" applyProtection="1">
      <protection locked="0"/>
    </xf>
    <xf numFmtId="43" fontId="34" fillId="5" borderId="1" xfId="3" applyFont="1" applyFill="1" applyBorder="1" applyAlignment="1" applyProtection="1">
      <alignment wrapText="1"/>
      <protection locked="0"/>
    </xf>
    <xf numFmtId="3" fontId="48" fillId="5" borderId="0" xfId="0" applyNumberFormat="1" applyFont="1" applyFill="1" applyBorder="1" applyProtection="1">
      <protection hidden="1"/>
    </xf>
    <xf numFmtId="0" fontId="48" fillId="5" borderId="0" xfId="0" applyFont="1" applyFill="1" applyProtection="1">
      <protection hidden="1"/>
    </xf>
    <xf numFmtId="0" fontId="34" fillId="5" borderId="0" xfId="0" applyFont="1" applyFill="1"/>
    <xf numFmtId="0" fontId="48" fillId="5" borderId="0" xfId="0" applyFont="1" applyFill="1" applyAlignment="1" applyProtection="1">
      <protection hidden="1"/>
    </xf>
    <xf numFmtId="0" fontId="34" fillId="5" borderId="0" xfId="0" applyFont="1" applyFill="1" applyBorder="1" applyAlignment="1" applyProtection="1">
      <alignment horizontal="center" vertical="center"/>
      <protection locked="0"/>
    </xf>
    <xf numFmtId="0" fontId="34" fillId="5" borderId="0" xfId="0" applyFont="1" applyFill="1" applyBorder="1"/>
    <xf numFmtId="0" fontId="34" fillId="5" borderId="35" xfId="0" applyFont="1" applyFill="1" applyBorder="1" applyAlignment="1" applyProtection="1">
      <alignment horizontal="center" vertical="center"/>
      <protection locked="0"/>
    </xf>
    <xf numFmtId="0" fontId="34" fillId="5" borderId="0" xfId="0" applyFont="1" applyFill="1" applyBorder="1" applyAlignment="1" applyProtection="1">
      <protection hidden="1"/>
    </xf>
    <xf numFmtId="0" fontId="34" fillId="5" borderId="0" xfId="0" applyFont="1" applyFill="1" applyAlignment="1" applyProtection="1">
      <protection hidden="1"/>
    </xf>
    <xf numFmtId="0" fontId="34" fillId="5" borderId="0" xfId="0" applyFont="1" applyFill="1" applyProtection="1">
      <protection hidden="1"/>
    </xf>
    <xf numFmtId="0" fontId="34" fillId="5" borderId="36" xfId="0" applyFont="1" applyFill="1" applyBorder="1" applyAlignment="1" applyProtection="1">
      <protection locked="0"/>
    </xf>
    <xf numFmtId="0" fontId="34" fillId="5" borderId="19" xfId="0" applyFont="1" applyFill="1" applyBorder="1" applyProtection="1">
      <protection locked="0"/>
    </xf>
    <xf numFmtId="0" fontId="34" fillId="5" borderId="8" xfId="0" applyFont="1" applyFill="1" applyBorder="1" applyProtection="1">
      <protection locked="0"/>
    </xf>
    <xf numFmtId="0" fontId="34" fillId="5" borderId="8" xfId="0" applyFont="1" applyFill="1" applyBorder="1" applyAlignment="1" applyProtection="1">
      <alignment vertical="top"/>
      <protection locked="0"/>
    </xf>
    <xf numFmtId="3" fontId="34" fillId="5" borderId="8" xfId="0" applyNumberFormat="1" applyFont="1" applyFill="1" applyBorder="1" applyProtection="1">
      <protection locked="0"/>
    </xf>
    <xf numFmtId="3" fontId="34" fillId="5" borderId="41" xfId="0" applyNumberFormat="1" applyFont="1" applyFill="1" applyBorder="1" applyProtection="1">
      <protection locked="0"/>
    </xf>
    <xf numFmtId="43" fontId="34" fillId="5" borderId="0" xfId="3" applyFont="1" applyFill="1" applyProtection="1">
      <protection locked="0"/>
    </xf>
    <xf numFmtId="164" fontId="0" fillId="5" borderId="0" xfId="0" applyNumberFormat="1" applyFill="1" applyBorder="1" applyProtection="1">
      <protection hidden="1"/>
    </xf>
    <xf numFmtId="0" fontId="44" fillId="5" borderId="0" xfId="0" applyFont="1" applyFill="1" applyBorder="1" applyProtection="1">
      <protection locked="0"/>
    </xf>
    <xf numFmtId="0" fontId="55" fillId="5" borderId="0" xfId="0" applyFont="1" applyFill="1" applyAlignment="1" applyProtection="1">
      <protection hidden="1"/>
    </xf>
    <xf numFmtId="0" fontId="56" fillId="5" borderId="0" xfId="0" applyFont="1" applyFill="1" applyAlignment="1" applyProtection="1">
      <protection locked="0"/>
    </xf>
    <xf numFmtId="0" fontId="58" fillId="5" borderId="0" xfId="0" applyFont="1" applyFill="1" applyAlignment="1" applyProtection="1">
      <protection locked="0"/>
    </xf>
    <xf numFmtId="0" fontId="58" fillId="5" borderId="0" xfId="0" applyFont="1" applyFill="1" applyAlignment="1" applyProtection="1">
      <alignment horizontal="center"/>
      <protection locked="0"/>
    </xf>
    <xf numFmtId="0" fontId="54" fillId="5" borderId="0" xfId="0" applyFont="1" applyFill="1" applyAlignment="1" applyProtection="1">
      <alignment horizontal="center"/>
      <protection locked="0"/>
    </xf>
    <xf numFmtId="0" fontId="54" fillId="5" borderId="49" xfId="0" applyFont="1" applyFill="1" applyBorder="1" applyAlignment="1" applyProtection="1">
      <alignment horizontal="center" vertical="center" wrapText="1"/>
      <protection locked="0"/>
    </xf>
    <xf numFmtId="0" fontId="44" fillId="5" borderId="21" xfId="0" applyFont="1" applyFill="1" applyBorder="1" applyProtection="1">
      <protection locked="0"/>
    </xf>
    <xf numFmtId="3" fontId="54" fillId="5" borderId="11" xfId="0" applyNumberFormat="1" applyFont="1" applyFill="1" applyBorder="1" applyAlignment="1" applyProtection="1">
      <alignment horizontal="center" vertical="center" wrapText="1"/>
      <protection locked="0"/>
    </xf>
    <xf numFmtId="43" fontId="44" fillId="5" borderId="43" xfId="3" applyFont="1" applyFill="1" applyBorder="1" applyAlignment="1" applyProtection="1">
      <alignment horizontal="center"/>
      <protection locked="0"/>
    </xf>
    <xf numFmtId="43" fontId="44" fillId="5" borderId="43" xfId="3" applyFont="1" applyFill="1" applyBorder="1" applyProtection="1">
      <protection locked="0"/>
    </xf>
    <xf numFmtId="43" fontId="44" fillId="5" borderId="10" xfId="3" applyFont="1" applyFill="1" applyBorder="1" applyProtection="1">
      <protection locked="0"/>
    </xf>
    <xf numFmtId="43" fontId="54" fillId="5" borderId="10" xfId="3" applyFont="1" applyFill="1" applyBorder="1" applyProtection="1">
      <protection locked="0"/>
    </xf>
    <xf numFmtId="43" fontId="54" fillId="5" borderId="15" xfId="3" applyFont="1" applyFill="1" applyBorder="1" applyAlignment="1" applyProtection="1">
      <alignment horizontal="center"/>
      <protection locked="0"/>
    </xf>
    <xf numFmtId="43" fontId="54" fillId="5" borderId="15" xfId="3" applyFont="1" applyFill="1" applyBorder="1" applyProtection="1">
      <protection locked="0"/>
    </xf>
    <xf numFmtId="43" fontId="54" fillId="5" borderId="16" xfId="3" applyFont="1" applyFill="1" applyBorder="1" applyProtection="1">
      <protection locked="0"/>
    </xf>
    <xf numFmtId="165" fontId="54" fillId="5" borderId="16" xfId="3" applyNumberFormat="1" applyFont="1" applyFill="1" applyBorder="1" applyProtection="1">
      <protection locked="0"/>
    </xf>
    <xf numFmtId="0" fontId="44" fillId="5" borderId="0" xfId="0" applyFont="1" applyFill="1" applyBorder="1" applyProtection="1"/>
    <xf numFmtId="0" fontId="54" fillId="5" borderId="6" xfId="0" applyFont="1" applyFill="1" applyBorder="1" applyProtection="1">
      <protection locked="0"/>
    </xf>
    <xf numFmtId="0" fontId="54" fillId="5" borderId="2" xfId="0" applyFont="1" applyFill="1" applyBorder="1" applyProtection="1">
      <protection locked="0"/>
    </xf>
    <xf numFmtId="0" fontId="54" fillId="5" borderId="2" xfId="0" applyFont="1" applyFill="1" applyBorder="1" applyAlignment="1" applyProtection="1">
      <alignment horizontal="center" vertical="center"/>
      <protection locked="0"/>
    </xf>
    <xf numFmtId="43" fontId="44" fillId="5" borderId="2" xfId="3" applyFont="1" applyFill="1" applyBorder="1" applyAlignment="1" applyProtection="1">
      <alignment horizontal="center"/>
      <protection locked="0"/>
    </xf>
    <xf numFmtId="43" fontId="44" fillId="5" borderId="2" xfId="3" applyFont="1" applyFill="1" applyBorder="1" applyProtection="1">
      <protection locked="0"/>
    </xf>
    <xf numFmtId="43" fontId="44" fillId="5" borderId="5" xfId="3" applyFont="1" applyFill="1" applyBorder="1" applyProtection="1">
      <protection locked="0"/>
    </xf>
    <xf numFmtId="165" fontId="44" fillId="5" borderId="5" xfId="3" applyNumberFormat="1" applyFont="1" applyFill="1" applyBorder="1" applyProtection="1">
      <protection locked="0"/>
    </xf>
    <xf numFmtId="0" fontId="54" fillId="5" borderId="7" xfId="0"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49" fontId="54" fillId="5" borderId="1" xfId="0" applyNumberFormat="1" applyFont="1" applyFill="1" applyBorder="1" applyAlignment="1" applyProtection="1">
      <alignment horizontal="center" vertical="center"/>
      <protection locked="0"/>
    </xf>
    <xf numFmtId="0" fontId="54" fillId="5" borderId="3" xfId="0" applyFont="1" applyFill="1" applyBorder="1" applyAlignment="1" applyProtection="1">
      <alignment horizontal="justify" vertical="center" wrapText="1"/>
      <protection locked="0"/>
    </xf>
    <xf numFmtId="43" fontId="44" fillId="5" borderId="1" xfId="3" applyFont="1" applyFill="1" applyBorder="1" applyAlignment="1" applyProtection="1">
      <alignment horizontal="center"/>
      <protection locked="0"/>
    </xf>
    <xf numFmtId="43" fontId="44" fillId="5" borderId="1" xfId="3" applyFont="1" applyFill="1" applyBorder="1" applyProtection="1">
      <protection locked="0"/>
    </xf>
    <xf numFmtId="43" fontId="54" fillId="5" borderId="1" xfId="3" applyFont="1" applyFill="1" applyBorder="1" applyProtection="1">
      <protection locked="0"/>
    </xf>
    <xf numFmtId="43" fontId="54" fillId="5" borderId="3" xfId="3" applyFont="1" applyFill="1" applyBorder="1" applyAlignment="1" applyProtection="1">
      <alignment horizontal="center"/>
      <protection locked="0"/>
    </xf>
    <xf numFmtId="43" fontId="54" fillId="5" borderId="3" xfId="3" applyFont="1" applyFill="1" applyBorder="1" applyProtection="1">
      <protection locked="0"/>
    </xf>
    <xf numFmtId="43" fontId="54" fillId="5" borderId="5" xfId="3" applyFont="1" applyFill="1" applyBorder="1" applyProtection="1">
      <protection locked="0"/>
    </xf>
    <xf numFmtId="43" fontId="54" fillId="5" borderId="4" xfId="3" applyFont="1" applyFill="1" applyBorder="1" applyProtection="1">
      <protection locked="0"/>
    </xf>
    <xf numFmtId="0" fontId="54" fillId="5" borderId="6" xfId="0" applyFont="1" applyFill="1" applyBorder="1" applyAlignment="1" applyProtection="1">
      <alignment horizontal="center" vertical="center"/>
      <protection locked="0"/>
    </xf>
    <xf numFmtId="49" fontId="54" fillId="5" borderId="2" xfId="0" applyNumberFormat="1" applyFont="1" applyFill="1" applyBorder="1" applyAlignment="1" applyProtection="1">
      <alignment horizontal="center" vertical="center"/>
      <protection locked="0"/>
    </xf>
    <xf numFmtId="0" fontId="54" fillId="5" borderId="2" xfId="0" applyFont="1" applyFill="1" applyBorder="1" applyAlignment="1" applyProtection="1">
      <alignment horizontal="justify" vertical="center" wrapText="1"/>
      <protection locked="0"/>
    </xf>
    <xf numFmtId="0" fontId="54" fillId="5" borderId="1" xfId="0" applyFont="1" applyFill="1" applyBorder="1" applyAlignment="1" applyProtection="1">
      <alignment horizontal="justify" vertical="center" wrapText="1"/>
      <protection locked="0"/>
    </xf>
    <xf numFmtId="0" fontId="44" fillId="5" borderId="7"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protection locked="0"/>
    </xf>
    <xf numFmtId="49" fontId="44" fillId="5" borderId="1" xfId="0" applyNumberFormat="1" applyFont="1" applyFill="1" applyBorder="1" applyAlignment="1" applyProtection="1">
      <alignment horizontal="center" vertical="center"/>
      <protection locked="0"/>
    </xf>
    <xf numFmtId="0" fontId="44" fillId="5" borderId="1" xfId="0" applyFont="1" applyFill="1" applyBorder="1" applyAlignment="1" applyProtection="1">
      <alignment horizontal="justify" vertical="center" wrapText="1"/>
      <protection locked="0"/>
    </xf>
    <xf numFmtId="43" fontId="44" fillId="5" borderId="3" xfId="3" applyFont="1" applyFill="1" applyBorder="1" applyAlignment="1" applyProtection="1">
      <alignment horizontal="center"/>
      <protection locked="0"/>
    </xf>
    <xf numFmtId="43" fontId="44" fillId="5" borderId="3" xfId="3" applyFont="1" applyFill="1" applyBorder="1" applyProtection="1">
      <protection locked="0"/>
    </xf>
    <xf numFmtId="43" fontId="44" fillId="5" borderId="4" xfId="3" applyFont="1" applyFill="1" applyBorder="1" applyProtection="1">
      <protection locked="0"/>
    </xf>
    <xf numFmtId="0" fontId="44" fillId="5" borderId="1" xfId="0" applyFont="1" applyFill="1" applyBorder="1" applyProtection="1">
      <protection locked="0"/>
    </xf>
    <xf numFmtId="0" fontId="44" fillId="5" borderId="6" xfId="0"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protection locked="0"/>
    </xf>
    <xf numFmtId="0" fontId="44" fillId="5" borderId="2" xfId="0" applyFont="1" applyFill="1" applyBorder="1" applyAlignment="1" applyProtection="1">
      <alignment horizontal="justify" vertical="center" wrapText="1"/>
      <protection locked="0"/>
    </xf>
    <xf numFmtId="0" fontId="44" fillId="5" borderId="3" xfId="0" applyFont="1" applyFill="1" applyBorder="1" applyAlignment="1" applyProtection="1">
      <alignment horizontal="justify" vertical="center" wrapText="1"/>
      <protection locked="0"/>
    </xf>
    <xf numFmtId="0" fontId="59" fillId="5" borderId="1" xfId="0" applyFont="1" applyFill="1" applyBorder="1" applyAlignment="1" applyProtection="1">
      <alignment horizontal="left"/>
      <protection locked="0"/>
    </xf>
    <xf numFmtId="0" fontId="59" fillId="5" borderId="1" xfId="0" applyFont="1" applyFill="1" applyBorder="1" applyAlignment="1" applyProtection="1">
      <alignment horizontal="justify"/>
      <protection locked="0"/>
    </xf>
    <xf numFmtId="0" fontId="59" fillId="5" borderId="1" xfId="0" applyFont="1" applyFill="1" applyBorder="1" applyAlignment="1" applyProtection="1">
      <alignment horizontal="justify" vertical="center"/>
      <protection locked="0"/>
    </xf>
    <xf numFmtId="49" fontId="44" fillId="5" borderId="0" xfId="0" applyNumberFormat="1" applyFont="1" applyFill="1" applyBorder="1" applyAlignment="1" applyProtection="1">
      <alignment horizontal="center" vertical="center"/>
      <protection locked="0"/>
    </xf>
    <xf numFmtId="0" fontId="44" fillId="5" borderId="0" xfId="0" applyFont="1" applyFill="1" applyProtection="1">
      <protection locked="0"/>
    </xf>
    <xf numFmtId="0" fontId="44" fillId="5" borderId="0" xfId="0" applyFont="1" applyFill="1" applyBorder="1" applyAlignment="1" applyProtection="1">
      <alignment horizontal="justify" vertical="center" wrapText="1"/>
      <protection locked="0"/>
    </xf>
    <xf numFmtId="49" fontId="44" fillId="5" borderId="2" xfId="0" applyNumberFormat="1" applyFont="1" applyFill="1" applyBorder="1" applyAlignment="1" applyProtection="1">
      <alignment horizontal="center" vertical="center"/>
      <protection locked="0"/>
    </xf>
    <xf numFmtId="0" fontId="44" fillId="5" borderId="8" xfId="0" applyFont="1" applyFill="1" applyBorder="1" applyProtection="1">
      <protection hidden="1"/>
    </xf>
    <xf numFmtId="0" fontId="44" fillId="5" borderId="8" xfId="0" applyFont="1" applyFill="1" applyBorder="1" applyProtection="1">
      <protection locked="0"/>
    </xf>
    <xf numFmtId="43" fontId="44" fillId="5" borderId="3" xfId="3" applyFont="1" applyFill="1" applyBorder="1" applyAlignment="1" applyProtection="1">
      <alignment horizontal="center" vertical="top" wrapText="1"/>
      <protection locked="0"/>
    </xf>
    <xf numFmtId="0" fontId="44" fillId="5" borderId="9" xfId="0" applyFont="1" applyFill="1" applyBorder="1" applyAlignment="1" applyProtection="1">
      <alignment horizontal="center" wrapText="1"/>
      <protection locked="0"/>
    </xf>
    <xf numFmtId="0" fontId="44" fillId="5" borderId="0" xfId="0" applyFont="1" applyFill="1" applyBorder="1" applyAlignment="1" applyProtection="1">
      <alignment horizontal="center" wrapText="1"/>
      <protection locked="0"/>
    </xf>
    <xf numFmtId="43" fontId="44" fillId="5" borderId="1" xfId="3" applyFont="1" applyFill="1" applyBorder="1" applyAlignment="1" applyProtection="1">
      <alignment horizontal="center" wrapText="1"/>
      <protection locked="0"/>
    </xf>
    <xf numFmtId="0" fontId="44" fillId="5" borderId="0" xfId="0" applyFont="1" applyFill="1" applyAlignment="1" applyProtection="1">
      <alignment horizontal="center"/>
      <protection locked="0"/>
    </xf>
    <xf numFmtId="43" fontId="44" fillId="5" borderId="2" xfId="3" applyFont="1" applyFill="1" applyBorder="1" applyAlignment="1" applyProtection="1">
      <alignment horizontal="center" wrapText="1"/>
      <protection locked="0"/>
    </xf>
    <xf numFmtId="0" fontId="60" fillId="5" borderId="1" xfId="0" applyFont="1" applyFill="1" applyBorder="1" applyAlignment="1" applyProtection="1">
      <alignment horizontal="justify"/>
      <protection locked="0"/>
    </xf>
    <xf numFmtId="43" fontId="54" fillId="5" borderId="1" xfId="3" applyFont="1" applyFill="1" applyBorder="1" applyAlignment="1" applyProtection="1">
      <alignment horizontal="center" wrapText="1"/>
      <protection locked="0"/>
    </xf>
    <xf numFmtId="0" fontId="59" fillId="5" borderId="0" xfId="0" applyFont="1" applyFill="1" applyBorder="1" applyAlignment="1" applyProtection="1">
      <alignment horizontal="justify"/>
      <protection locked="0"/>
    </xf>
    <xf numFmtId="0" fontId="44" fillId="5" borderId="0" xfId="0" applyFont="1" applyFill="1" applyBorder="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43" fontId="44" fillId="5" borderId="0" xfId="3" applyFont="1" applyFill="1" applyBorder="1" applyProtection="1">
      <protection locked="0"/>
    </xf>
    <xf numFmtId="43" fontId="44" fillId="5" borderId="0" xfId="3" applyFont="1" applyFill="1" applyBorder="1" applyAlignment="1" applyProtection="1">
      <alignment horizontal="center" wrapText="1"/>
      <protection locked="0"/>
    </xf>
    <xf numFmtId="43" fontId="44" fillId="5" borderId="0" xfId="3" applyFont="1" applyFill="1" applyBorder="1" applyAlignment="1" applyProtection="1">
      <alignment horizontal="center"/>
      <protection locked="0"/>
    </xf>
    <xf numFmtId="165" fontId="44" fillId="5" borderId="0" xfId="3" applyNumberFormat="1" applyFont="1" applyFill="1" applyBorder="1" applyProtection="1">
      <protection locked="0"/>
    </xf>
    <xf numFmtId="0" fontId="44" fillId="5" borderId="18" xfId="0" applyFont="1" applyFill="1" applyBorder="1" applyAlignment="1" applyProtection="1">
      <alignment horizontal="center" vertical="center"/>
      <protection locked="0"/>
    </xf>
    <xf numFmtId="49" fontId="44" fillId="5" borderId="18" xfId="0" applyNumberFormat="1" applyFont="1" applyFill="1" applyBorder="1" applyAlignment="1" applyProtection="1">
      <alignment horizontal="center" vertical="center"/>
      <protection locked="0"/>
    </xf>
    <xf numFmtId="0" fontId="54" fillId="5" borderId="8" xfId="0" applyFont="1" applyFill="1" applyBorder="1" applyAlignment="1" applyProtection="1">
      <alignment horizontal="justify" vertical="center" wrapText="1"/>
      <protection locked="0"/>
    </xf>
    <xf numFmtId="0" fontId="59" fillId="5" borderId="18" xfId="0" applyFont="1" applyFill="1" applyBorder="1" applyAlignment="1" applyProtection="1">
      <alignment horizontal="justify"/>
      <protection locked="0"/>
    </xf>
    <xf numFmtId="43" fontId="44" fillId="5" borderId="18" xfId="3" applyFont="1" applyFill="1" applyBorder="1" applyProtection="1">
      <protection locked="0"/>
    </xf>
    <xf numFmtId="43" fontId="44" fillId="5" borderId="8" xfId="3" applyFont="1" applyFill="1" applyBorder="1" applyProtection="1">
      <protection locked="0"/>
    </xf>
    <xf numFmtId="43" fontId="44" fillId="5" borderId="8" xfId="3" applyFont="1" applyFill="1" applyBorder="1" applyAlignment="1" applyProtection="1">
      <alignment horizontal="center" wrapText="1"/>
      <protection locked="0"/>
    </xf>
    <xf numFmtId="43" fontId="44" fillId="5" borderId="8" xfId="3" applyFont="1" applyFill="1" applyBorder="1" applyAlignment="1" applyProtection="1">
      <alignment horizontal="center"/>
      <protection locked="0"/>
    </xf>
    <xf numFmtId="43" fontId="44" fillId="5" borderId="30" xfId="3" applyFont="1" applyFill="1" applyBorder="1" applyProtection="1">
      <protection locked="0"/>
    </xf>
    <xf numFmtId="165" fontId="44" fillId="5" borderId="30" xfId="3" applyNumberFormat="1" applyFont="1" applyFill="1" applyBorder="1" applyProtection="1">
      <protection locked="0"/>
    </xf>
    <xf numFmtId="43" fontId="44" fillId="5" borderId="1" xfId="3" applyFont="1" applyFill="1" applyBorder="1" applyAlignment="1" applyProtection="1">
      <alignment vertical="center"/>
      <protection locked="0"/>
    </xf>
    <xf numFmtId="43" fontId="44" fillId="5" borderId="1" xfId="3" applyFont="1" applyFill="1" applyBorder="1" applyAlignment="1" applyProtection="1">
      <alignment horizontal="center" vertical="center" wrapText="1"/>
      <protection locked="0"/>
    </xf>
    <xf numFmtId="0" fontId="44" fillId="5" borderId="0" xfId="0" applyFont="1" applyFill="1" applyBorder="1" applyAlignment="1" applyProtection="1">
      <alignment vertical="center"/>
      <protection hidden="1"/>
    </xf>
    <xf numFmtId="0" fontId="44" fillId="5" borderId="0" xfId="0" applyFont="1" applyFill="1" applyBorder="1" applyAlignment="1" applyProtection="1">
      <alignment vertical="center"/>
      <protection locked="0"/>
    </xf>
    <xf numFmtId="0" fontId="44" fillId="5" borderId="10" xfId="0" applyFont="1" applyFill="1" applyBorder="1" applyProtection="1">
      <protection locked="0"/>
    </xf>
    <xf numFmtId="0" fontId="44" fillId="5" borderId="10" xfId="0" applyFont="1" applyFill="1" applyBorder="1" applyAlignment="1" applyProtection="1">
      <alignment horizontal="center"/>
      <protection locked="0"/>
    </xf>
    <xf numFmtId="43" fontId="44" fillId="5" borderId="15" xfId="3" applyFont="1" applyFill="1" applyBorder="1" applyAlignment="1" applyProtection="1">
      <alignment horizontal="center"/>
      <protection locked="0"/>
    </xf>
    <xf numFmtId="43" fontId="44" fillId="5" borderId="15" xfId="3" applyFont="1" applyFill="1" applyBorder="1" applyProtection="1">
      <protection locked="0"/>
    </xf>
    <xf numFmtId="43" fontId="44" fillId="5" borderId="28" xfId="3" applyFont="1" applyFill="1" applyBorder="1" applyProtection="1">
      <protection locked="0"/>
    </xf>
    <xf numFmtId="165" fontId="44" fillId="5" borderId="28" xfId="3" applyNumberFormat="1" applyFont="1" applyFill="1" applyBorder="1" applyProtection="1">
      <protection locked="0"/>
    </xf>
    <xf numFmtId="43" fontId="44" fillId="5" borderId="16" xfId="3" applyFont="1" applyFill="1" applyBorder="1" applyProtection="1">
      <protection locked="0"/>
    </xf>
    <xf numFmtId="0" fontId="44" fillId="5" borderId="35" xfId="0" applyFont="1" applyFill="1" applyBorder="1" applyProtection="1">
      <protection locked="0"/>
    </xf>
    <xf numFmtId="0" fontId="44" fillId="5" borderId="36" xfId="0" applyFont="1" applyFill="1" applyBorder="1" applyProtection="1">
      <protection locked="0"/>
    </xf>
    <xf numFmtId="0" fontId="44" fillId="5" borderId="0" xfId="0" applyFont="1" applyFill="1" applyBorder="1" applyAlignment="1" applyProtection="1">
      <protection locked="0"/>
    </xf>
    <xf numFmtId="0" fontId="44" fillId="5" borderId="36" xfId="0" applyFont="1" applyFill="1" applyBorder="1" applyAlignment="1" applyProtection="1">
      <protection locked="0"/>
    </xf>
    <xf numFmtId="0" fontId="44" fillId="5" borderId="0" xfId="0" applyFont="1" applyFill="1" applyBorder="1" applyAlignment="1" applyProtection="1">
      <protection hidden="1"/>
    </xf>
    <xf numFmtId="0" fontId="44" fillId="5" borderId="0" xfId="0" applyFont="1" applyFill="1" applyAlignment="1" applyProtection="1">
      <protection hidden="1"/>
    </xf>
    <xf numFmtId="0" fontId="44" fillId="5" borderId="0" xfId="0" applyFont="1" applyFill="1" applyProtection="1">
      <protection hidden="1"/>
    </xf>
    <xf numFmtId="0" fontId="44" fillId="5" borderId="0" xfId="0" applyFont="1" applyFill="1"/>
    <xf numFmtId="0" fontId="44" fillId="5" borderId="19" xfId="0" applyFont="1" applyFill="1" applyBorder="1" applyAlignment="1" applyProtection="1">
      <alignment vertical="top"/>
      <protection locked="0"/>
    </xf>
    <xf numFmtId="0" fontId="44" fillId="5" borderId="8" xfId="0" applyFont="1" applyFill="1" applyBorder="1" applyAlignment="1" applyProtection="1">
      <alignment vertical="top"/>
      <protection locked="0"/>
    </xf>
    <xf numFmtId="0" fontId="44" fillId="5" borderId="41" xfId="0" applyFont="1" applyFill="1" applyBorder="1" applyAlignment="1" applyProtection="1">
      <alignment vertical="top"/>
      <protection locked="0"/>
    </xf>
    <xf numFmtId="0" fontId="54" fillId="5" borderId="0" xfId="0" applyFont="1" applyFill="1" applyBorder="1" applyProtection="1">
      <protection locked="0"/>
    </xf>
    <xf numFmtId="43" fontId="44" fillId="5" borderId="1" xfId="3" applyFont="1" applyFill="1" applyBorder="1" applyAlignment="1" applyProtection="1">
      <alignment horizontal="center" vertical="center"/>
      <protection locked="0"/>
    </xf>
    <xf numFmtId="43" fontId="44" fillId="5" borderId="3" xfId="3" applyFont="1" applyFill="1" applyBorder="1" applyAlignment="1" applyProtection="1">
      <alignment horizontal="center" vertical="center"/>
      <protection locked="0"/>
    </xf>
    <xf numFmtId="49" fontId="16" fillId="5" borderId="42" xfId="0" applyNumberFormat="1" applyFont="1" applyFill="1" applyBorder="1" applyAlignment="1" applyProtection="1">
      <alignment horizontal="center" vertical="center"/>
      <protection locked="0"/>
    </xf>
    <xf numFmtId="0" fontId="26" fillId="5" borderId="1" xfId="0" applyFont="1" applyFill="1" applyBorder="1" applyAlignment="1" applyProtection="1">
      <alignment horizontal="left"/>
      <protection locked="0"/>
    </xf>
    <xf numFmtId="0" fontId="26" fillId="5" borderId="1" xfId="0" applyFont="1" applyFill="1" applyBorder="1" applyAlignment="1" applyProtection="1">
      <alignment horizontal="left" wrapText="1"/>
      <protection locked="0"/>
    </xf>
    <xf numFmtId="0" fontId="51" fillId="5" borderId="0" xfId="0" applyFont="1" applyFill="1" applyBorder="1" applyProtection="1">
      <protection hidden="1"/>
    </xf>
    <xf numFmtId="49" fontId="34" fillId="5" borderId="1" xfId="0" applyNumberFormat="1" applyFont="1" applyFill="1" applyBorder="1" applyAlignment="1" applyProtection="1">
      <alignment horizontal="center" vertical="center" wrapText="1"/>
      <protection locked="0"/>
    </xf>
    <xf numFmtId="49" fontId="34" fillId="5" borderId="3" xfId="0" applyNumberFormat="1" applyFont="1" applyFill="1" applyBorder="1" applyAlignment="1" applyProtection="1">
      <alignment horizontal="center" vertical="center" wrapText="1"/>
      <protection locked="0"/>
    </xf>
    <xf numFmtId="0" fontId="3" fillId="5" borderId="15" xfId="0" applyFont="1" applyFill="1" applyBorder="1" applyAlignment="1" applyProtection="1">
      <alignment horizontal="left" vertical="center"/>
      <protection locked="0"/>
    </xf>
    <xf numFmtId="0" fontId="3" fillId="5" borderId="27"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0" fontId="3" fillId="5" borderId="7" xfId="0" applyFont="1" applyFill="1" applyBorder="1" applyAlignment="1" applyProtection="1">
      <alignment horizontal="center" vertical="center"/>
      <protection locked="0"/>
    </xf>
    <xf numFmtId="0" fontId="61" fillId="5" borderId="3" xfId="0" applyFont="1" applyFill="1" applyBorder="1" applyAlignment="1" applyProtection="1">
      <alignment horizontal="justify" vertical="center" wrapText="1"/>
      <protection locked="0"/>
    </xf>
    <xf numFmtId="43" fontId="61" fillId="5" borderId="1" xfId="3" applyNumberFormat="1" applyFont="1" applyFill="1" applyBorder="1" applyAlignment="1" applyProtection="1">
      <alignment horizontal="center" vertical="center" wrapText="1"/>
      <protection locked="0"/>
    </xf>
    <xf numFmtId="0" fontId="61" fillId="5" borderId="3" xfId="0" applyFont="1" applyFill="1" applyBorder="1" applyAlignment="1" applyProtection="1">
      <alignment horizontal="center" vertical="center" wrapText="1"/>
      <protection locked="0"/>
    </xf>
    <xf numFmtId="0" fontId="61" fillId="5" borderId="3" xfId="0" applyFont="1" applyFill="1" applyBorder="1" applyAlignment="1" applyProtection="1">
      <alignment horizontal="justify" vertical="center"/>
      <protection locked="0"/>
    </xf>
    <xf numFmtId="43" fontId="61" fillId="5" borderId="3" xfId="3" applyNumberFormat="1" applyFont="1" applyFill="1" applyBorder="1" applyAlignment="1" applyProtection="1">
      <alignment horizontal="center" vertical="center" wrapText="1"/>
      <protection locked="0"/>
    </xf>
    <xf numFmtId="43" fontId="61" fillId="5" borderId="1" xfId="3" applyFont="1" applyFill="1" applyBorder="1" applyAlignment="1" applyProtection="1">
      <alignment wrapText="1"/>
      <protection locked="0"/>
    </xf>
    <xf numFmtId="43" fontId="34" fillId="5" borderId="1" xfId="3" applyFont="1" applyFill="1" applyBorder="1" applyAlignment="1" applyProtection="1">
      <alignment horizontal="center" vertical="center"/>
      <protection locked="0"/>
    </xf>
    <xf numFmtId="43" fontId="34" fillId="5" borderId="1" xfId="3" applyFont="1" applyFill="1" applyBorder="1" applyAlignment="1" applyProtection="1">
      <alignment horizontal="center" vertical="center" wrapText="1"/>
      <protection locked="0"/>
    </xf>
    <xf numFmtId="0" fontId="34" fillId="5" borderId="0" xfId="0" applyFont="1" applyFill="1" applyAlignment="1" applyProtection="1">
      <alignment horizontal="center"/>
      <protection locked="0"/>
    </xf>
    <xf numFmtId="43" fontId="34" fillId="5" borderId="10" xfId="3" applyFont="1" applyFill="1" applyBorder="1" applyAlignment="1" applyProtection="1">
      <alignment horizontal="center"/>
      <protection locked="0"/>
    </xf>
    <xf numFmtId="43" fontId="34" fillId="5" borderId="27" xfId="3" applyFont="1" applyFill="1" applyBorder="1" applyAlignment="1" applyProtection="1">
      <alignment horizontal="center"/>
      <protection locked="0"/>
    </xf>
    <xf numFmtId="43" fontId="34" fillId="5" borderId="1" xfId="3" applyFont="1" applyFill="1" applyBorder="1" applyAlignment="1" applyProtection="1">
      <alignment horizontal="center"/>
      <protection locked="0"/>
    </xf>
    <xf numFmtId="43" fontId="34" fillId="5" borderId="2" xfId="3" applyFont="1" applyFill="1" applyBorder="1" applyAlignment="1" applyProtection="1">
      <alignment horizontal="center"/>
      <protection locked="0"/>
    </xf>
    <xf numFmtId="43" fontId="34" fillId="5" borderId="0" xfId="3" applyFont="1" applyFill="1" applyBorder="1" applyAlignment="1" applyProtection="1">
      <alignment horizontal="center"/>
      <protection locked="0"/>
    </xf>
    <xf numFmtId="49" fontId="23" fillId="5" borderId="3" xfId="0" applyNumberFormat="1" applyFont="1" applyFill="1" applyBorder="1" applyAlignment="1" applyProtection="1">
      <alignment horizontal="center" vertical="center" wrapText="1"/>
      <protection locked="0"/>
    </xf>
    <xf numFmtId="0" fontId="2" fillId="5" borderId="0" xfId="0" applyFont="1" applyFill="1" applyBorder="1" applyAlignment="1" applyProtection="1">
      <alignment horizontal="left" vertical="center" wrapText="1"/>
      <protection locked="0"/>
    </xf>
    <xf numFmtId="0" fontId="2" fillId="5" borderId="0" xfId="0" applyFont="1" applyFill="1" applyBorder="1" applyAlignment="1" applyProtection="1">
      <alignment horizontal="center" wrapText="1"/>
      <protection locked="0"/>
    </xf>
    <xf numFmtId="0" fontId="2" fillId="5" borderId="2" xfId="0" applyFont="1" applyFill="1" applyBorder="1" applyAlignment="1" applyProtection="1">
      <alignment wrapText="1"/>
      <protection locked="0"/>
    </xf>
    <xf numFmtId="49" fontId="3" fillId="5" borderId="3" xfId="0" applyNumberFormat="1" applyFont="1" applyFill="1" applyBorder="1" applyAlignment="1" applyProtection="1">
      <alignment horizontal="center" vertical="center" wrapText="1"/>
      <protection locked="0"/>
    </xf>
    <xf numFmtId="49" fontId="2" fillId="5" borderId="2"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pplyProtection="1">
      <alignment horizontal="center" vertical="center" wrapText="1"/>
      <protection locked="0"/>
    </xf>
    <xf numFmtId="49" fontId="27" fillId="5" borderId="3" xfId="0" applyNumberFormat="1" applyFont="1" applyFill="1" applyBorder="1" applyAlignment="1" applyProtection="1">
      <alignment horizontal="center" vertical="center" wrapText="1"/>
      <protection locked="0"/>
    </xf>
    <xf numFmtId="49" fontId="21" fillId="5" borderId="3" xfId="0" applyNumberFormat="1" applyFont="1" applyFill="1" applyBorder="1" applyAlignment="1" applyProtection="1">
      <alignment horizontal="center" vertical="center" wrapText="1"/>
      <protection locked="0"/>
    </xf>
    <xf numFmtId="49" fontId="21" fillId="5" borderId="1" xfId="0" applyNumberFormat="1" applyFont="1" applyFill="1" applyBorder="1" applyAlignment="1" applyProtection="1">
      <alignment horizontal="center" vertical="center" wrapText="1"/>
      <protection locked="0"/>
    </xf>
    <xf numFmtId="49" fontId="23" fillId="5" borderId="2" xfId="0" applyNumberFormat="1" applyFont="1" applyFill="1" applyBorder="1" applyAlignment="1" applyProtection="1">
      <alignment horizontal="center" vertical="center" wrapText="1"/>
      <protection locked="0"/>
    </xf>
    <xf numFmtId="49" fontId="23" fillId="5" borderId="1" xfId="0" applyNumberFormat="1" applyFont="1" applyFill="1" applyBorder="1" applyAlignment="1" applyProtection="1">
      <alignment horizontal="center" vertical="center" wrapText="1"/>
      <protection locked="0"/>
    </xf>
    <xf numFmtId="49" fontId="23" fillId="5" borderId="19" xfId="0" applyNumberFormat="1" applyFont="1" applyFill="1" applyBorder="1" applyAlignment="1" applyProtection="1">
      <alignment horizontal="center" vertical="center" wrapText="1"/>
      <protection locked="0"/>
    </xf>
    <xf numFmtId="49" fontId="21" fillId="5" borderId="2" xfId="0" applyNumberFormat="1" applyFont="1" applyFill="1" applyBorder="1" applyAlignment="1" applyProtection="1">
      <alignment horizontal="center" vertical="center" wrapText="1"/>
      <protection locked="0"/>
    </xf>
    <xf numFmtId="0" fontId="23" fillId="5" borderId="0" xfId="0" applyFont="1" applyFill="1" applyBorder="1" applyAlignment="1" applyProtection="1">
      <alignment wrapText="1"/>
      <protection locked="0"/>
    </xf>
    <xf numFmtId="49" fontId="21" fillId="5" borderId="15" xfId="0" applyNumberFormat="1" applyFont="1" applyFill="1" applyBorder="1" applyAlignment="1" applyProtection="1">
      <alignment horizontal="center" vertical="center" wrapText="1"/>
      <protection locked="0"/>
    </xf>
    <xf numFmtId="0" fontId="23" fillId="5" borderId="1" xfId="0" applyFont="1" applyFill="1" applyBorder="1" applyAlignment="1" applyProtection="1">
      <alignment wrapText="1"/>
      <protection locked="0"/>
    </xf>
    <xf numFmtId="0" fontId="21" fillId="5" borderId="1" xfId="0" applyFont="1" applyFill="1" applyBorder="1" applyAlignment="1" applyProtection="1">
      <alignment wrapText="1"/>
      <protection locked="0"/>
    </xf>
    <xf numFmtId="49" fontId="30" fillId="5" borderId="1" xfId="0" applyNumberFormat="1" applyFont="1" applyFill="1" applyBorder="1" applyAlignment="1" applyProtection="1">
      <alignment horizontal="center" vertical="center" wrapText="1"/>
      <protection locked="0"/>
    </xf>
    <xf numFmtId="49" fontId="23" fillId="5" borderId="10" xfId="0" applyNumberFormat="1" applyFont="1" applyFill="1" applyBorder="1" applyAlignment="1" applyProtection="1">
      <alignment horizontal="center" vertical="center" wrapText="1"/>
      <protection locked="0"/>
    </xf>
    <xf numFmtId="0" fontId="23" fillId="5" borderId="47" xfId="0" applyFont="1" applyFill="1" applyBorder="1" applyAlignment="1" applyProtection="1">
      <alignment wrapText="1"/>
      <protection locked="0"/>
    </xf>
    <xf numFmtId="0" fontId="12" fillId="5" borderId="39" xfId="0" applyFont="1" applyFill="1" applyBorder="1" applyAlignment="1" applyProtection="1">
      <alignment wrapText="1"/>
      <protection locked="0"/>
    </xf>
    <xf numFmtId="0" fontId="4" fillId="5" borderId="0" xfId="0" applyFont="1" applyFill="1" applyAlignment="1" applyProtection="1">
      <alignment wrapText="1"/>
      <protection locked="0"/>
    </xf>
    <xf numFmtId="0" fontId="62" fillId="5" borderId="1" xfId="0" applyFont="1" applyFill="1" applyBorder="1" applyAlignment="1" applyProtection="1">
      <alignment horizontal="justify"/>
      <protection locked="0"/>
    </xf>
    <xf numFmtId="0" fontId="2" fillId="5" borderId="2" xfId="0" applyFont="1" applyFill="1" applyBorder="1" applyAlignment="1" applyProtection="1">
      <alignment horizontal="center" vertical="center" wrapText="1"/>
      <protection locked="0"/>
    </xf>
    <xf numFmtId="43" fontId="23" fillId="5" borderId="1" xfId="3" applyFont="1" applyFill="1" applyBorder="1" applyAlignment="1" applyProtection="1">
      <alignment horizontal="center" wrapText="1"/>
      <protection locked="0"/>
    </xf>
    <xf numFmtId="49" fontId="21" fillId="5" borderId="1" xfId="0" applyNumberFormat="1" applyFont="1" applyFill="1" applyBorder="1" applyAlignment="1" applyProtection="1">
      <alignment horizontal="left" vertical="center" wrapText="1"/>
      <protection locked="0"/>
    </xf>
    <xf numFmtId="0" fontId="42" fillId="5" borderId="1" xfId="0" applyFont="1" applyFill="1" applyBorder="1" applyAlignment="1">
      <alignment horizontal="justify" vertical="center" wrapText="1"/>
    </xf>
    <xf numFmtId="0" fontId="43" fillId="5" borderId="1" xfId="0" applyFont="1" applyFill="1" applyBorder="1" applyAlignment="1">
      <alignment horizontal="justify" vertical="center" wrapText="1"/>
    </xf>
    <xf numFmtId="49" fontId="21" fillId="5" borderId="3" xfId="0" applyNumberFormat="1" applyFont="1" applyFill="1" applyBorder="1" applyAlignment="1" applyProtection="1">
      <alignment horizontal="left" vertical="center" wrapText="1"/>
      <protection locked="0"/>
    </xf>
    <xf numFmtId="43" fontId="61" fillId="5" borderId="3" xfId="3" applyFont="1" applyFill="1" applyBorder="1" applyAlignment="1" applyProtection="1">
      <alignment horizontal="justify" vertical="center" wrapText="1"/>
      <protection locked="0"/>
    </xf>
    <xf numFmtId="0" fontId="54" fillId="5" borderId="37" xfId="0" applyFont="1" applyFill="1" applyBorder="1" applyAlignment="1" applyProtection="1">
      <alignment horizontal="left" vertical="center" wrapText="1"/>
      <protection locked="0"/>
    </xf>
    <xf numFmtId="0" fontId="58" fillId="5" borderId="0" xfId="0" applyFont="1" applyFill="1" applyAlignment="1" applyProtection="1">
      <alignment wrapText="1"/>
      <protection locked="0"/>
    </xf>
    <xf numFmtId="0" fontId="54" fillId="5" borderId="0" xfId="0" applyFont="1" applyFill="1" applyAlignment="1" applyProtection="1">
      <alignment horizontal="center" wrapText="1"/>
      <protection locked="0"/>
    </xf>
    <xf numFmtId="0" fontId="54" fillId="5" borderId="2" xfId="0" applyFont="1" applyFill="1" applyBorder="1" applyAlignment="1" applyProtection="1">
      <alignment wrapText="1"/>
      <protection locked="0"/>
    </xf>
    <xf numFmtId="49" fontId="54" fillId="5" borderId="3" xfId="0" applyNumberFormat="1" applyFont="1" applyFill="1" applyBorder="1" applyAlignment="1" applyProtection="1">
      <alignment horizontal="center" vertical="center" wrapText="1"/>
      <protection locked="0"/>
    </xf>
    <xf numFmtId="49" fontId="54" fillId="5" borderId="2" xfId="0" applyNumberFormat="1" applyFont="1" applyFill="1" applyBorder="1" applyAlignment="1" applyProtection="1">
      <alignment horizontal="center" vertical="center" wrapText="1"/>
      <protection locked="0"/>
    </xf>
    <xf numFmtId="49" fontId="54" fillId="5" borderId="1" xfId="0" applyNumberFormat="1" applyFont="1" applyFill="1" applyBorder="1" applyAlignment="1" applyProtection="1">
      <alignment horizontal="center" vertical="center" wrapText="1"/>
      <protection locked="0"/>
    </xf>
    <xf numFmtId="49" fontId="44" fillId="5" borderId="1" xfId="0" applyNumberFormat="1" applyFont="1" applyFill="1" applyBorder="1" applyAlignment="1" applyProtection="1">
      <alignment horizontal="center" vertical="center" wrapText="1"/>
      <protection locked="0"/>
    </xf>
    <xf numFmtId="0" fontId="44" fillId="5" borderId="1" xfId="0" applyFont="1" applyFill="1" applyBorder="1" applyAlignment="1" applyProtection="1">
      <alignment horizontal="center" vertical="center" wrapText="1"/>
      <protection locked="0"/>
    </xf>
    <xf numFmtId="0" fontId="44" fillId="5" borderId="0" xfId="0" applyFont="1" applyFill="1" applyBorder="1" applyAlignment="1" applyProtection="1">
      <alignment wrapText="1"/>
      <protection locked="0"/>
    </xf>
    <xf numFmtId="0" fontId="44" fillId="5" borderId="2" xfId="0" applyFont="1" applyFill="1" applyBorder="1" applyAlignment="1" applyProtection="1">
      <alignment horizontal="center" vertical="center" wrapText="1"/>
      <protection locked="0"/>
    </xf>
    <xf numFmtId="49" fontId="44" fillId="5" borderId="3" xfId="0" applyNumberFormat="1" applyFont="1" applyFill="1" applyBorder="1" applyAlignment="1" applyProtection="1">
      <alignment horizontal="center" vertical="center" wrapText="1"/>
      <protection locked="0"/>
    </xf>
    <xf numFmtId="49" fontId="44" fillId="5" borderId="0" xfId="0" applyNumberFormat="1" applyFont="1" applyFill="1" applyBorder="1" applyAlignment="1" applyProtection="1">
      <alignment horizontal="center" vertical="center" wrapText="1"/>
      <protection locked="0"/>
    </xf>
    <xf numFmtId="49" fontId="44" fillId="5" borderId="2" xfId="0" applyNumberFormat="1" applyFont="1" applyFill="1" applyBorder="1" applyAlignment="1" applyProtection="1">
      <alignment horizontal="center" vertical="center" wrapText="1"/>
      <protection locked="0"/>
    </xf>
    <xf numFmtId="49" fontId="54" fillId="5" borderId="0" xfId="0" applyNumberFormat="1" applyFont="1" applyFill="1" applyBorder="1" applyAlignment="1" applyProtection="1">
      <alignment horizontal="center" vertical="center" wrapText="1"/>
      <protection locked="0"/>
    </xf>
    <xf numFmtId="49" fontId="44" fillId="5" borderId="8" xfId="0" applyNumberFormat="1" applyFont="1" applyFill="1" applyBorder="1" applyAlignment="1" applyProtection="1">
      <alignment horizontal="center" vertical="center" wrapText="1"/>
      <protection locked="0"/>
    </xf>
    <xf numFmtId="0" fontId="44" fillId="5" borderId="10" xfId="0" applyFont="1" applyFill="1" applyBorder="1" applyAlignment="1" applyProtection="1">
      <alignment wrapText="1"/>
      <protection locked="0"/>
    </xf>
    <xf numFmtId="0" fontId="44" fillId="5" borderId="8" xfId="0" applyFont="1" applyFill="1" applyBorder="1" applyAlignment="1" applyProtection="1">
      <alignment vertical="top" wrapText="1"/>
      <protection locked="0"/>
    </xf>
    <xf numFmtId="0" fontId="44" fillId="5" borderId="0" xfId="0" applyFont="1" applyFill="1" applyAlignment="1" applyProtection="1">
      <alignment wrapText="1"/>
      <protection locked="0"/>
    </xf>
    <xf numFmtId="43" fontId="61" fillId="5" borderId="3" xfId="3" applyFont="1" applyFill="1" applyBorder="1" applyAlignment="1" applyProtection="1">
      <alignment horizontal="right" vertical="center" wrapText="1"/>
      <protection locked="0"/>
    </xf>
    <xf numFmtId="43" fontId="44" fillId="5" borderId="0" xfId="3" applyFont="1" applyFill="1" applyProtection="1">
      <protection locked="0"/>
    </xf>
    <xf numFmtId="164" fontId="44" fillId="5" borderId="0" xfId="0" applyNumberFormat="1" applyFont="1" applyFill="1" applyProtection="1">
      <protection locked="0"/>
    </xf>
    <xf numFmtId="3" fontId="7" fillId="5" borderId="32" xfId="0" applyNumberFormat="1"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protection locked="0"/>
    </xf>
    <xf numFmtId="3" fontId="7" fillId="5" borderId="21" xfId="0" applyNumberFormat="1"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protection locked="0"/>
    </xf>
    <xf numFmtId="0" fontId="21"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protection locked="0"/>
    </xf>
    <xf numFmtId="0" fontId="44" fillId="5" borderId="0" xfId="0" applyFont="1" applyFill="1" applyBorder="1" applyAlignment="1" applyProtection="1">
      <alignment horizontal="center"/>
      <protection locked="0"/>
    </xf>
    <xf numFmtId="0" fontId="54" fillId="5" borderId="18" xfId="0" applyFont="1" applyFill="1" applyBorder="1" applyAlignment="1" applyProtection="1">
      <alignment horizontal="center" vertical="center"/>
      <protection locked="0"/>
    </xf>
    <xf numFmtId="3" fontId="54" fillId="5" borderId="21" xfId="0" applyNumberFormat="1" applyFont="1" applyFill="1" applyBorder="1" applyAlignment="1" applyProtection="1">
      <alignment horizontal="center" vertical="center" wrapText="1"/>
      <protection locked="0"/>
    </xf>
    <xf numFmtId="0" fontId="54" fillId="5" borderId="0" xfId="0" applyFont="1" applyFill="1" applyAlignment="1" applyProtection="1">
      <alignment horizontal="left"/>
      <protection locked="0"/>
    </xf>
    <xf numFmtId="0" fontId="54" fillId="5" borderId="15" xfId="0" applyFont="1" applyFill="1" applyBorder="1" applyAlignment="1" applyProtection="1">
      <alignment horizontal="left" vertical="center"/>
      <protection locked="0"/>
    </xf>
    <xf numFmtId="0" fontId="54" fillId="5" borderId="27" xfId="0" applyFont="1" applyFill="1" applyBorder="1" applyAlignment="1" applyProtection="1">
      <alignment horizontal="left" vertical="center"/>
      <protection locked="0"/>
    </xf>
    <xf numFmtId="0" fontId="54" fillId="5" borderId="27" xfId="0"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4" fillId="5" borderId="8" xfId="0" applyFont="1" applyFill="1" applyBorder="1" applyAlignment="1" applyProtection="1">
      <alignment horizontal="center" vertical="center" wrapText="1"/>
      <protection locked="0"/>
    </xf>
    <xf numFmtId="3" fontId="54" fillId="5" borderId="32" xfId="0" applyNumberFormat="1" applyFont="1" applyFill="1" applyBorder="1" applyAlignment="1" applyProtection="1">
      <alignment horizontal="center" vertical="center" wrapText="1"/>
      <protection locked="0"/>
    </xf>
    <xf numFmtId="0" fontId="23" fillId="5" borderId="1" xfId="0" applyFont="1" applyFill="1" applyBorder="1" applyAlignment="1" applyProtection="1">
      <alignment vertical="center" wrapText="1"/>
      <protection locked="0"/>
    </xf>
    <xf numFmtId="0" fontId="64" fillId="5" borderId="54" xfId="0" applyFont="1" applyFill="1" applyBorder="1" applyAlignment="1">
      <alignment horizontal="right" vertical="center" wrapText="1"/>
    </xf>
    <xf numFmtId="0" fontId="45" fillId="5" borderId="3" xfId="0" applyFont="1" applyFill="1" applyBorder="1" applyAlignment="1" applyProtection="1">
      <alignment horizontal="justify" vertical="center" wrapText="1"/>
      <protection locked="0"/>
    </xf>
    <xf numFmtId="0" fontId="47" fillId="5" borderId="42" xfId="0" applyFont="1" applyFill="1" applyBorder="1" applyAlignment="1" applyProtection="1">
      <alignment horizontal="center" vertical="center"/>
      <protection locked="0"/>
    </xf>
    <xf numFmtId="0" fontId="47" fillId="5" borderId="1" xfId="0" applyFont="1" applyFill="1" applyBorder="1" applyAlignment="1" applyProtection="1">
      <alignment horizontal="justify" vertical="center"/>
      <protection locked="0"/>
    </xf>
    <xf numFmtId="43" fontId="45" fillId="5" borderId="1" xfId="3" applyFont="1" applyFill="1" applyBorder="1" applyAlignment="1" applyProtection="1">
      <alignment vertical="center"/>
      <protection locked="0"/>
    </xf>
    <xf numFmtId="0" fontId="45" fillId="5" borderId="44" xfId="0" applyFont="1" applyFill="1" applyBorder="1" applyAlignment="1" applyProtection="1">
      <alignment vertical="center" wrapText="1"/>
      <protection locked="0"/>
    </xf>
    <xf numFmtId="43" fontId="45" fillId="5" borderId="1" xfId="3" applyFont="1" applyFill="1" applyBorder="1" applyAlignment="1" applyProtection="1">
      <alignment horizontal="center"/>
      <protection locked="0"/>
    </xf>
    <xf numFmtId="43" fontId="45" fillId="5" borderId="3" xfId="3" applyFont="1" applyFill="1" applyBorder="1" applyAlignment="1" applyProtection="1">
      <alignment vertical="center"/>
      <protection locked="0"/>
    </xf>
    <xf numFmtId="0" fontId="63" fillId="5" borderId="1" xfId="0" applyFont="1" applyFill="1" applyBorder="1" applyAlignment="1">
      <alignment vertical="center" wrapText="1"/>
    </xf>
    <xf numFmtId="0" fontId="23" fillId="5" borderId="51" xfId="0" applyFont="1" applyFill="1" applyBorder="1" applyAlignment="1" applyProtection="1">
      <alignment horizontal="center" vertical="center"/>
      <protection locked="0"/>
    </xf>
    <xf numFmtId="0" fontId="26" fillId="5" borderId="1" xfId="0" applyFont="1" applyFill="1" applyBorder="1" applyAlignment="1" applyProtection="1">
      <alignment horizontal="left" vertical="center" wrapText="1"/>
      <protection locked="0"/>
    </xf>
    <xf numFmtId="0" fontId="43" fillId="5" borderId="1" xfId="0" applyFont="1" applyFill="1" applyBorder="1" applyAlignment="1" applyProtection="1">
      <alignment horizontal="justify" vertical="center"/>
      <protection locked="0"/>
    </xf>
    <xf numFmtId="0" fontId="3" fillId="5" borderId="1" xfId="0" applyFont="1" applyFill="1" applyBorder="1" applyAlignment="1">
      <alignment horizontal="justify" vertical="center" wrapText="1"/>
    </xf>
    <xf numFmtId="43" fontId="23" fillId="5" borderId="1" xfId="3"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justify" vertical="center" wrapText="1"/>
      <protection locked="0"/>
    </xf>
    <xf numFmtId="0" fontId="3" fillId="5" borderId="2" xfId="0" applyFont="1" applyFill="1" applyBorder="1" applyAlignment="1" applyProtection="1">
      <alignment horizontal="justify" vertical="center" wrapText="1"/>
      <protection locked="0"/>
    </xf>
    <xf numFmtId="0" fontId="34" fillId="5" borderId="2" xfId="0" applyFont="1" applyFill="1" applyBorder="1" applyAlignment="1" applyProtection="1">
      <alignment horizontal="justify" vertical="center" wrapText="1"/>
      <protection locked="0"/>
    </xf>
    <xf numFmtId="0" fontId="3" fillId="5" borderId="2" xfId="0" applyFont="1" applyFill="1" applyBorder="1" applyAlignment="1" applyProtection="1">
      <alignment horizontal="center" vertical="center" wrapText="1"/>
      <protection locked="0"/>
    </xf>
    <xf numFmtId="0" fontId="34" fillId="5" borderId="24" xfId="0" applyFont="1" applyFill="1" applyBorder="1" applyAlignment="1" applyProtection="1">
      <alignment horizontal="center"/>
      <protection locked="0"/>
    </xf>
    <xf numFmtId="0" fontId="3" fillId="5" borderId="21" xfId="0" applyFont="1" applyFill="1" applyBorder="1" applyAlignment="1" applyProtection="1">
      <alignment horizontal="center" vertical="center" wrapText="1"/>
      <protection locked="0"/>
    </xf>
    <xf numFmtId="3" fontId="3" fillId="5" borderId="21" xfId="0" applyNumberFormat="1" applyFont="1" applyFill="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center" vertical="center" wrapText="1"/>
      <protection locked="0"/>
    </xf>
    <xf numFmtId="0" fontId="34" fillId="5" borderId="35" xfId="0" applyFont="1" applyFill="1" applyBorder="1" applyAlignment="1" applyProtection="1">
      <alignment horizontal="center"/>
      <protection locked="0"/>
    </xf>
    <xf numFmtId="0" fontId="34" fillId="5" borderId="0" xfId="0" applyFont="1" applyFill="1" applyBorder="1" applyAlignment="1" applyProtection="1">
      <alignment horizontal="center"/>
      <protection locked="0"/>
    </xf>
    <xf numFmtId="0" fontId="34" fillId="5" borderId="8" xfId="0" applyFont="1" applyFill="1" applyBorder="1" applyAlignment="1" applyProtection="1">
      <alignment horizontal="center"/>
      <protection locked="0"/>
    </xf>
    <xf numFmtId="0" fontId="3" fillId="5" borderId="6" xfId="0" applyFont="1" applyFill="1" applyBorder="1" applyAlignment="1" applyProtection="1">
      <alignment horizontal="center" vertical="center"/>
      <protection locked="0"/>
    </xf>
    <xf numFmtId="0" fontId="3" fillId="5" borderId="2" xfId="0" applyFont="1" applyFill="1" applyBorder="1" applyAlignment="1" applyProtection="1">
      <alignment horizontal="center" vertical="center"/>
      <protection locked="0"/>
    </xf>
    <xf numFmtId="0" fontId="34" fillId="5" borderId="8" xfId="0" applyFont="1" applyFill="1" applyBorder="1" applyAlignment="1" applyProtection="1">
      <alignment horizontal="center" vertical="top"/>
      <protection locked="0"/>
    </xf>
    <xf numFmtId="0" fontId="21" fillId="5" borderId="1"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protection locked="0"/>
    </xf>
    <xf numFmtId="0" fontId="21" fillId="5" borderId="49" xfId="0" applyFont="1" applyFill="1" applyBorder="1" applyAlignment="1" applyProtection="1">
      <alignment horizontal="center" vertical="center" wrapText="1"/>
      <protection locked="0"/>
    </xf>
    <xf numFmtId="0" fontId="21" fillId="5" borderId="0" xfId="0" applyFont="1" applyFill="1" applyBorder="1" applyAlignment="1" applyProtection="1">
      <alignment horizontal="center" vertical="center" wrapText="1"/>
      <protection locked="0"/>
    </xf>
    <xf numFmtId="0" fontId="21" fillId="5" borderId="27" xfId="0" applyFont="1" applyFill="1" applyBorder="1" applyAlignment="1" applyProtection="1">
      <alignment horizontal="center" vertical="center" wrapText="1"/>
      <protection locked="0"/>
    </xf>
    <xf numFmtId="0" fontId="3" fillId="5" borderId="0" xfId="0" applyFont="1" applyFill="1" applyAlignment="1" applyProtection="1">
      <alignment horizontal="left"/>
      <protection locked="0"/>
    </xf>
    <xf numFmtId="0" fontId="26" fillId="6" borderId="1" xfId="0" applyFont="1" applyFill="1" applyBorder="1" applyAlignment="1" applyProtection="1">
      <alignment horizontal="justify"/>
      <protection locked="0"/>
    </xf>
    <xf numFmtId="0" fontId="47" fillId="5" borderId="1" xfId="0" applyFont="1" applyFill="1" applyBorder="1" applyAlignment="1" applyProtection="1">
      <alignment horizontal="left" vertical="top"/>
      <protection locked="0"/>
    </xf>
    <xf numFmtId="0" fontId="23" fillId="6" borderId="7" xfId="0" applyFont="1" applyFill="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49" fontId="21" fillId="6" borderId="1" xfId="0" applyNumberFormat="1" applyFont="1" applyFill="1" applyBorder="1" applyAlignment="1" applyProtection="1">
      <alignment horizontal="center" vertical="center"/>
      <protection locked="0"/>
    </xf>
    <xf numFmtId="49" fontId="23" fillId="6" borderId="3" xfId="0" applyNumberFormat="1" applyFont="1" applyFill="1" applyBorder="1" applyAlignment="1" applyProtection="1">
      <alignment horizontal="center" vertical="center" wrapText="1"/>
      <protection locked="0"/>
    </xf>
    <xf numFmtId="0" fontId="23" fillId="6" borderId="3" xfId="0" applyFont="1" applyFill="1" applyBorder="1" applyAlignment="1" applyProtection="1">
      <alignment horizontal="justify" vertical="center" wrapText="1"/>
      <protection locked="0"/>
    </xf>
    <xf numFmtId="0" fontId="26" fillId="6" borderId="42" xfId="0" applyFont="1" applyFill="1" applyBorder="1" applyAlignment="1" applyProtection="1">
      <alignment horizontal="center" vertical="center"/>
      <protection locked="0"/>
    </xf>
    <xf numFmtId="43" fontId="23" fillId="6" borderId="1" xfId="3" applyFont="1" applyFill="1" applyBorder="1" applyProtection="1">
      <protection locked="0"/>
    </xf>
    <xf numFmtId="43" fontId="23" fillId="6" borderId="1" xfId="3" applyFont="1" applyFill="1" applyBorder="1" applyAlignment="1" applyProtection="1">
      <alignment wrapText="1"/>
      <protection locked="0"/>
    </xf>
    <xf numFmtId="43" fontId="23" fillId="6" borderId="1" xfId="3" applyFont="1" applyFill="1" applyBorder="1" applyAlignment="1" applyProtection="1">
      <alignment horizontal="center"/>
      <protection locked="0"/>
    </xf>
    <xf numFmtId="43" fontId="23" fillId="6" borderId="3" xfId="3" applyFont="1" applyFill="1" applyBorder="1" applyProtection="1">
      <protection locked="0"/>
    </xf>
    <xf numFmtId="0" fontId="0" fillId="6" borderId="1" xfId="0" applyFill="1" applyBorder="1" applyProtection="1">
      <protection locked="0"/>
    </xf>
    <xf numFmtId="0" fontId="0" fillId="6" borderId="0" xfId="0" applyFill="1" applyBorder="1" applyProtection="1">
      <protection hidden="1"/>
    </xf>
    <xf numFmtId="0" fontId="0" fillId="6" borderId="0" xfId="0" applyFill="1" applyBorder="1" applyProtection="1">
      <protection locked="0"/>
    </xf>
    <xf numFmtId="0" fontId="21" fillId="6" borderId="7" xfId="0" applyFont="1" applyFill="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47" fillId="6" borderId="42" xfId="0" applyFont="1" applyFill="1" applyBorder="1" applyAlignment="1" applyProtection="1">
      <alignment horizontal="center"/>
      <protection locked="0"/>
    </xf>
    <xf numFmtId="0" fontId="47" fillId="6" borderId="1" xfId="0" applyFont="1" applyFill="1" applyBorder="1" applyAlignment="1" applyProtection="1">
      <alignment horizontal="justify"/>
      <protection locked="0"/>
    </xf>
    <xf numFmtId="43" fontId="23" fillId="6" borderId="1" xfId="3" applyFont="1" applyFill="1" applyBorder="1" applyAlignment="1" applyProtection="1">
      <alignment vertical="center"/>
      <protection locked="0"/>
    </xf>
    <xf numFmtId="43" fontId="23" fillId="6" borderId="3" xfId="3" applyFont="1" applyFill="1" applyBorder="1" applyAlignment="1" applyProtection="1">
      <alignment vertical="center"/>
      <protection locked="0"/>
    </xf>
    <xf numFmtId="0" fontId="0" fillId="6" borderId="0" xfId="0" applyFill="1" applyBorder="1" applyAlignment="1" applyProtection="1">
      <alignment vertical="center"/>
      <protection hidden="1"/>
    </xf>
    <xf numFmtId="0" fontId="0" fillId="6" borderId="0" xfId="0" applyFill="1" applyBorder="1" applyAlignment="1" applyProtection="1">
      <alignment vertical="center"/>
      <protection locked="0"/>
    </xf>
    <xf numFmtId="0" fontId="0" fillId="5" borderId="0" xfId="0" applyFill="1" applyBorder="1" applyAlignment="1" applyProtection="1">
      <alignment horizontal="center"/>
      <protection locked="0"/>
    </xf>
    <xf numFmtId="43" fontId="3" fillId="5" borderId="15" xfId="3" applyFont="1" applyFill="1" applyBorder="1" applyAlignment="1" applyProtection="1">
      <alignment horizontal="center"/>
      <protection locked="0"/>
    </xf>
    <xf numFmtId="43" fontId="0" fillId="5" borderId="2" xfId="3" applyFont="1" applyFill="1" applyBorder="1" applyAlignment="1" applyProtection="1">
      <alignment horizontal="center"/>
      <protection locked="0"/>
    </xf>
    <xf numFmtId="43" fontId="15" fillId="5" borderId="3" xfId="3" applyFont="1" applyFill="1" applyBorder="1" applyAlignment="1" applyProtection="1">
      <alignment horizontal="center"/>
      <protection locked="0"/>
    </xf>
    <xf numFmtId="43" fontId="3" fillId="5" borderId="3" xfId="3" applyFont="1" applyFill="1" applyBorder="1" applyAlignment="1" applyProtection="1">
      <alignment horizontal="center"/>
      <protection locked="0"/>
    </xf>
    <xf numFmtId="43" fontId="2" fillId="5" borderId="3" xfId="3" applyFont="1" applyFill="1" applyBorder="1" applyAlignment="1" applyProtection="1">
      <alignment horizontal="center"/>
      <protection locked="0"/>
    </xf>
    <xf numFmtId="43" fontId="2" fillId="5" borderId="2" xfId="3" applyFont="1" applyFill="1" applyBorder="1" applyAlignment="1" applyProtection="1">
      <alignment horizontal="center"/>
      <protection locked="0"/>
    </xf>
    <xf numFmtId="43" fontId="27" fillId="5" borderId="1" xfId="3" applyFont="1" applyFill="1" applyBorder="1" applyAlignment="1" applyProtection="1">
      <alignment horizontal="center"/>
      <protection locked="0"/>
    </xf>
    <xf numFmtId="43" fontId="23" fillId="5" borderId="43" xfId="3" applyFont="1" applyFill="1" applyBorder="1" applyAlignment="1" applyProtection="1">
      <alignment horizontal="center"/>
      <protection locked="0"/>
    </xf>
    <xf numFmtId="43" fontId="21" fillId="5" borderId="43" xfId="3" applyFont="1" applyFill="1" applyBorder="1" applyAlignment="1" applyProtection="1">
      <alignment horizontal="center"/>
      <protection locked="0"/>
    </xf>
    <xf numFmtId="43" fontId="23" fillId="5" borderId="10" xfId="3" applyFont="1" applyFill="1" applyBorder="1" applyAlignment="1" applyProtection="1">
      <alignment horizontal="center"/>
      <protection locked="0"/>
    </xf>
    <xf numFmtId="43" fontId="23" fillId="5" borderId="1" xfId="0" applyNumberFormat="1" applyFont="1" applyFill="1" applyBorder="1" applyAlignment="1" applyProtection="1">
      <alignment horizontal="center"/>
      <protection locked="0"/>
    </xf>
    <xf numFmtId="43" fontId="21" fillId="5" borderId="3" xfId="3" applyFont="1" applyFill="1" applyBorder="1" applyAlignment="1" applyProtection="1">
      <alignment horizontal="center"/>
      <protection locked="0"/>
    </xf>
    <xf numFmtId="43" fontId="21" fillId="5" borderId="2" xfId="3" applyFont="1" applyFill="1" applyBorder="1" applyAlignment="1" applyProtection="1">
      <alignment horizontal="center"/>
      <protection locked="0"/>
    </xf>
    <xf numFmtId="43" fontId="23" fillId="5" borderId="48" xfId="3" applyFont="1" applyFill="1" applyBorder="1" applyAlignment="1" applyProtection="1">
      <alignment horizontal="center"/>
      <protection locked="0"/>
    </xf>
    <xf numFmtId="0" fontId="12" fillId="5" borderId="39" xfId="0" applyFont="1" applyFill="1" applyBorder="1" applyAlignment="1" applyProtection="1">
      <alignment horizontal="center"/>
      <protection locked="0"/>
    </xf>
    <xf numFmtId="49" fontId="54" fillId="5" borderId="3" xfId="0" applyNumberFormat="1" applyFont="1" applyFill="1" applyBorder="1" applyAlignment="1" applyProtection="1">
      <alignment horizontal="center" vertical="center"/>
      <protection locked="0"/>
    </xf>
    <xf numFmtId="167" fontId="34" fillId="5" borderId="1" xfId="3" applyNumberFormat="1" applyFont="1" applyFill="1" applyBorder="1" applyProtection="1">
      <protection locked="0"/>
    </xf>
    <xf numFmtId="0" fontId="3" fillId="5" borderId="1" xfId="0" applyFont="1" applyFill="1" applyBorder="1" applyAlignment="1" applyProtection="1">
      <alignment horizontal="justify" vertical="center"/>
      <protection locked="0"/>
    </xf>
    <xf numFmtId="43" fontId="23" fillId="7" borderId="1" xfId="3" applyFont="1" applyFill="1" applyBorder="1" applyAlignment="1" applyProtection="1">
      <alignment vertical="center"/>
      <protection locked="0"/>
    </xf>
    <xf numFmtId="12" fontId="23" fillId="5" borderId="1" xfId="3" applyNumberFormat="1" applyFont="1" applyFill="1" applyBorder="1" applyAlignment="1" applyProtection="1">
      <alignment horizontal="center" vertical="center"/>
      <protection locked="0"/>
    </xf>
    <xf numFmtId="43" fontId="34" fillId="5" borderId="3" xfId="3" applyFont="1" applyFill="1" applyBorder="1" applyAlignment="1" applyProtection="1">
      <alignment vertical="center"/>
      <protection locked="0"/>
    </xf>
    <xf numFmtId="0" fontId="13" fillId="5" borderId="0" xfId="0" applyFont="1" applyFill="1" applyBorder="1" applyAlignment="1" applyProtection="1">
      <alignment horizontal="center" vertical="center"/>
      <protection locked="0"/>
    </xf>
    <xf numFmtId="0" fontId="3"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5" borderId="0" xfId="0" applyFont="1" applyFill="1" applyBorder="1" applyAlignment="1" applyProtection="1">
      <alignment vertical="center"/>
      <protection locked="0"/>
    </xf>
    <xf numFmtId="43" fontId="34" fillId="5" borderId="10" xfId="3" applyFont="1" applyFill="1" applyBorder="1" applyAlignment="1" applyProtection="1">
      <alignment vertical="center"/>
      <protection locked="0"/>
    </xf>
    <xf numFmtId="43" fontId="34" fillId="5" borderId="27" xfId="3" applyFont="1" applyFill="1" applyBorder="1" applyAlignment="1" applyProtection="1">
      <alignment vertical="center"/>
      <protection locked="0"/>
    </xf>
    <xf numFmtId="43" fontId="34" fillId="5" borderId="1" xfId="3" applyFont="1" applyFill="1" applyBorder="1" applyAlignment="1" applyProtection="1">
      <alignment vertical="center"/>
      <protection locked="0"/>
    </xf>
    <xf numFmtId="43" fontId="34" fillId="5" borderId="2" xfId="3" applyFont="1" applyFill="1" applyBorder="1" applyAlignment="1" applyProtection="1">
      <alignment vertical="center"/>
      <protection locked="0"/>
    </xf>
    <xf numFmtId="0" fontId="34" fillId="5" borderId="1" xfId="3" applyNumberFormat="1" applyFont="1" applyFill="1" applyBorder="1" applyAlignment="1" applyProtection="1">
      <alignment horizontal="justify" vertical="center"/>
      <protection locked="0"/>
    </xf>
    <xf numFmtId="43" fontId="34" fillId="5" borderId="1" xfId="3" applyFont="1" applyFill="1" applyBorder="1" applyAlignment="1" applyProtection="1">
      <alignment vertical="center" wrapText="1"/>
      <protection locked="0"/>
    </xf>
    <xf numFmtId="43" fontId="34" fillId="5" borderId="0" xfId="3" applyFont="1" applyFill="1" applyBorder="1" applyAlignment="1" applyProtection="1">
      <alignment vertical="center" wrapText="1"/>
      <protection locked="0"/>
    </xf>
    <xf numFmtId="0" fontId="34" fillId="5" borderId="8" xfId="0" applyFont="1" applyFill="1" applyBorder="1" applyAlignment="1" applyProtection="1">
      <alignment vertical="center"/>
      <protection locked="0"/>
    </xf>
    <xf numFmtId="0" fontId="52" fillId="5" borderId="0" xfId="0" applyFont="1" applyFill="1" applyAlignment="1" applyProtection="1">
      <alignment vertical="center"/>
      <protection locked="0"/>
    </xf>
    <xf numFmtId="0" fontId="53" fillId="5" borderId="0" xfId="0" applyFont="1" applyFill="1" applyAlignment="1" applyProtection="1">
      <alignment vertical="center"/>
      <protection locked="0"/>
    </xf>
    <xf numFmtId="0" fontId="36" fillId="5" borderId="0" xfId="0" applyFont="1" applyFill="1" applyAlignment="1" applyProtection="1">
      <alignment vertical="center"/>
      <protection locked="0"/>
    </xf>
    <xf numFmtId="0" fontId="54" fillId="7" borderId="1" xfId="0" applyFont="1" applyFill="1" applyBorder="1" applyAlignment="1" applyProtection="1">
      <alignment horizontal="center" vertical="center"/>
      <protection locked="0"/>
    </xf>
    <xf numFmtId="0" fontId="26" fillId="7" borderId="42" xfId="0" applyFont="1" applyFill="1" applyBorder="1" applyAlignment="1" applyProtection="1">
      <alignment horizontal="center" vertical="center"/>
      <protection locked="0"/>
    </xf>
    <xf numFmtId="0" fontId="26" fillId="7" borderId="1" xfId="0" applyFont="1" applyFill="1" applyBorder="1" applyAlignment="1" applyProtection="1">
      <alignment horizontal="justify"/>
      <protection locked="0"/>
    </xf>
    <xf numFmtId="43" fontId="44" fillId="5" borderId="24" xfId="3" applyFont="1" applyFill="1" applyBorder="1" applyAlignment="1" applyProtection="1">
      <alignment vertical="center"/>
      <protection locked="0"/>
    </xf>
    <xf numFmtId="0" fontId="59" fillId="7" borderId="1" xfId="0" applyFont="1" applyFill="1" applyBorder="1" applyAlignment="1" applyProtection="1">
      <alignment horizontal="justify" vertical="center"/>
      <protection locked="0"/>
    </xf>
    <xf numFmtId="0" fontId="61" fillId="5" borderId="0" xfId="0" applyFont="1" applyFill="1" applyAlignment="1">
      <alignment vertical="center" wrapText="1"/>
    </xf>
    <xf numFmtId="0" fontId="26" fillId="5" borderId="1" xfId="0" applyFont="1" applyFill="1" applyBorder="1" applyAlignment="1" applyProtection="1">
      <alignment horizontal="center" vertical="center"/>
      <protection locked="0"/>
    </xf>
    <xf numFmtId="0" fontId="21" fillId="5" borderId="49" xfId="0" applyFont="1" applyFill="1" applyBorder="1" applyAlignment="1" applyProtection="1">
      <alignment horizontal="center" vertical="center" wrapText="1"/>
      <protection locked="0"/>
    </xf>
    <xf numFmtId="0" fontId="21" fillId="5" borderId="0" xfId="0" applyFont="1" applyFill="1" applyBorder="1" applyAlignment="1" applyProtection="1">
      <alignment horizontal="center" vertical="center" wrapText="1"/>
      <protection locked="0"/>
    </xf>
    <xf numFmtId="0" fontId="21" fillId="5" borderId="27" xfId="0" applyFont="1" applyFill="1" applyBorder="1" applyAlignment="1" applyProtection="1">
      <alignment horizontal="center" vertical="center" wrapText="1"/>
      <protection locked="0"/>
    </xf>
    <xf numFmtId="0" fontId="54" fillId="5" borderId="0" xfId="0" applyFont="1" applyFill="1" applyAlignment="1" applyProtection="1">
      <alignment horizontal="center" vertical="center"/>
      <protection locked="0"/>
    </xf>
    <xf numFmtId="43" fontId="23" fillId="8" borderId="1" xfId="3" applyFont="1" applyFill="1" applyBorder="1" applyAlignment="1" applyProtection="1">
      <alignment vertical="center"/>
      <protection locked="0"/>
    </xf>
    <xf numFmtId="43" fontId="23" fillId="6" borderId="1" xfId="3" applyFont="1" applyFill="1" applyBorder="1" applyAlignment="1" applyProtection="1">
      <alignment horizontal="center" vertical="center"/>
      <protection locked="0"/>
    </xf>
    <xf numFmtId="43" fontId="23" fillId="6" borderId="1" xfId="3"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wrapText="1"/>
      <protection locked="0"/>
    </xf>
    <xf numFmtId="0" fontId="4" fillId="5" borderId="46" xfId="0" applyFont="1" applyFill="1" applyBorder="1" applyAlignment="1" applyProtection="1">
      <alignment horizontal="center" vertical="center" wrapText="1"/>
      <protection locked="0"/>
    </xf>
    <xf numFmtId="0" fontId="0" fillId="5" borderId="0" xfId="0" applyFill="1" applyBorder="1" applyAlignment="1" applyProtection="1">
      <alignment horizontal="center" vertical="center" wrapText="1"/>
      <protection locked="0"/>
    </xf>
    <xf numFmtId="43" fontId="3" fillId="5" borderId="15" xfId="3" applyFont="1" applyFill="1" applyBorder="1" applyAlignment="1" applyProtection="1">
      <alignment horizontal="center" vertical="center" wrapText="1"/>
      <protection locked="0"/>
    </xf>
    <xf numFmtId="43" fontId="0" fillId="5" borderId="2" xfId="3" applyFont="1" applyFill="1" applyBorder="1" applyAlignment="1" applyProtection="1">
      <alignment horizontal="center" vertical="center" wrapText="1"/>
      <protection locked="0"/>
    </xf>
    <xf numFmtId="43" fontId="15" fillId="5" borderId="3" xfId="3" applyFont="1" applyFill="1" applyBorder="1" applyAlignment="1" applyProtection="1">
      <alignment horizontal="center" vertical="center" wrapText="1"/>
      <protection locked="0"/>
    </xf>
    <xf numFmtId="43" fontId="3" fillId="5" borderId="3" xfId="3" applyFont="1" applyFill="1" applyBorder="1" applyAlignment="1" applyProtection="1">
      <alignment horizontal="center" vertical="center" wrapText="1"/>
      <protection locked="0"/>
    </xf>
    <xf numFmtId="43" fontId="2" fillId="5" borderId="3" xfId="3" applyFont="1" applyFill="1" applyBorder="1" applyAlignment="1" applyProtection="1">
      <alignment horizontal="center" vertical="center" wrapText="1"/>
      <protection locked="0"/>
    </xf>
    <xf numFmtId="43" fontId="2" fillId="5" borderId="2" xfId="3" applyFont="1" applyFill="1" applyBorder="1" applyAlignment="1" applyProtection="1">
      <alignment horizontal="center" vertical="center" wrapText="1"/>
      <protection locked="0"/>
    </xf>
    <xf numFmtId="43" fontId="23" fillId="5" borderId="2" xfId="3" applyFont="1" applyFill="1" applyBorder="1" applyAlignment="1" applyProtection="1">
      <alignment horizontal="center" vertical="center" wrapText="1"/>
      <protection locked="0"/>
    </xf>
    <xf numFmtId="43" fontId="27" fillId="5" borderId="1" xfId="3" applyFont="1" applyFill="1" applyBorder="1" applyAlignment="1" applyProtection="1">
      <alignment horizontal="center" vertical="center" wrapText="1"/>
      <protection locked="0"/>
    </xf>
    <xf numFmtId="43" fontId="21" fillId="5" borderId="1" xfId="3" applyFont="1" applyFill="1" applyBorder="1" applyAlignment="1" applyProtection="1">
      <alignment horizontal="center" vertical="center" wrapText="1"/>
      <protection locked="0"/>
    </xf>
    <xf numFmtId="43" fontId="23" fillId="5" borderId="43" xfId="3" applyFont="1" applyFill="1" applyBorder="1" applyAlignment="1" applyProtection="1">
      <alignment horizontal="center" vertical="center" wrapText="1"/>
      <protection locked="0"/>
    </xf>
    <xf numFmtId="43" fontId="21" fillId="5" borderId="43" xfId="3" applyFont="1" applyFill="1" applyBorder="1" applyAlignment="1" applyProtection="1">
      <alignment horizontal="center" vertical="center" wrapText="1"/>
      <protection locked="0"/>
    </xf>
    <xf numFmtId="43" fontId="23" fillId="5" borderId="10" xfId="3"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wrapText="1"/>
      <protection locked="0"/>
    </xf>
    <xf numFmtId="43" fontId="21" fillId="5" borderId="3" xfId="3" applyFont="1" applyFill="1" applyBorder="1" applyAlignment="1" applyProtection="1">
      <alignment horizontal="center" vertical="center" wrapText="1"/>
      <protection locked="0"/>
    </xf>
    <xf numFmtId="43" fontId="21" fillId="5" borderId="2" xfId="3" applyFont="1" applyFill="1" applyBorder="1" applyAlignment="1" applyProtection="1">
      <alignment horizontal="center" vertical="center" wrapText="1"/>
      <protection locked="0"/>
    </xf>
    <xf numFmtId="0" fontId="23" fillId="5" borderId="48" xfId="0" applyFont="1" applyFill="1" applyBorder="1" applyAlignment="1" applyProtection="1">
      <alignment horizontal="center" vertical="center" wrapText="1"/>
      <protection locked="0"/>
    </xf>
    <xf numFmtId="0" fontId="12" fillId="5" borderId="39" xfId="0" applyFont="1" applyFill="1" applyBorder="1" applyAlignment="1" applyProtection="1">
      <alignment horizontal="center" vertical="center" wrapText="1"/>
      <protection locked="0"/>
    </xf>
    <xf numFmtId="0" fontId="54" fillId="5" borderId="39" xfId="0" applyFont="1" applyFill="1" applyBorder="1" applyAlignment="1" applyProtection="1">
      <alignment horizontal="center" vertical="center" wrapText="1"/>
      <protection locked="0"/>
    </xf>
    <xf numFmtId="0" fontId="54" fillId="5" borderId="1" xfId="0" applyFont="1" applyFill="1" applyBorder="1" applyAlignment="1" applyProtection="1">
      <alignment horizontal="center" vertical="center" wrapText="1"/>
      <protection locked="0"/>
    </xf>
    <xf numFmtId="43" fontId="54" fillId="5" borderId="1" xfId="3" applyFont="1" applyFill="1" applyBorder="1" applyAlignment="1" applyProtection="1">
      <alignment horizontal="center" vertical="center" wrapText="1"/>
      <protection locked="0"/>
    </xf>
    <xf numFmtId="0" fontId="0" fillId="5" borderId="0" xfId="0" applyFill="1" applyBorder="1" applyAlignment="1" applyProtection="1">
      <alignment horizontal="center" vertical="center"/>
      <protection locked="0"/>
    </xf>
    <xf numFmtId="43" fontId="3" fillId="5" borderId="15" xfId="3" applyFont="1" applyFill="1" applyBorder="1" applyAlignment="1" applyProtection="1">
      <alignment horizontal="center" vertical="center"/>
      <protection locked="0"/>
    </xf>
    <xf numFmtId="43" fontId="0" fillId="5" borderId="2" xfId="3" applyFont="1" applyFill="1" applyBorder="1" applyAlignment="1" applyProtection="1">
      <alignment horizontal="center" vertical="center"/>
      <protection locked="0"/>
    </xf>
    <xf numFmtId="43" fontId="15" fillId="5" borderId="3" xfId="3" applyFont="1" applyFill="1" applyBorder="1" applyAlignment="1" applyProtection="1">
      <alignment horizontal="center" vertical="center"/>
      <protection locked="0"/>
    </xf>
    <xf numFmtId="43" fontId="3" fillId="5" borderId="3" xfId="3" applyFont="1" applyFill="1" applyBorder="1" applyAlignment="1" applyProtection="1">
      <alignment horizontal="center" vertical="center"/>
      <protection locked="0"/>
    </xf>
    <xf numFmtId="43" fontId="2" fillId="5" borderId="3" xfId="3" applyFont="1" applyFill="1" applyBorder="1" applyAlignment="1" applyProtection="1">
      <alignment horizontal="center" vertical="center"/>
      <protection locked="0"/>
    </xf>
    <xf numFmtId="43" fontId="2" fillId="5" borderId="2" xfId="3" applyFont="1" applyFill="1" applyBorder="1" applyAlignment="1" applyProtection="1">
      <alignment horizontal="center" vertical="center"/>
      <protection locked="0"/>
    </xf>
    <xf numFmtId="43" fontId="23" fillId="5" borderId="2" xfId="3" applyFont="1" applyFill="1" applyBorder="1" applyAlignment="1" applyProtection="1">
      <alignment horizontal="center" vertical="center"/>
      <protection locked="0"/>
    </xf>
    <xf numFmtId="43" fontId="27" fillId="5" borderId="1" xfId="3" applyFont="1" applyFill="1" applyBorder="1" applyAlignment="1" applyProtection="1">
      <alignment horizontal="center" vertical="center"/>
      <protection locked="0"/>
    </xf>
    <xf numFmtId="43" fontId="21" fillId="5" borderId="1" xfId="3" applyFont="1" applyFill="1" applyBorder="1" applyAlignment="1" applyProtection="1">
      <alignment horizontal="center" vertical="center"/>
      <protection locked="0"/>
    </xf>
    <xf numFmtId="43" fontId="45" fillId="5" borderId="1" xfId="3" applyFont="1" applyFill="1" applyBorder="1" applyAlignment="1" applyProtection="1">
      <alignment horizontal="center" vertical="center"/>
      <protection locked="0"/>
    </xf>
    <xf numFmtId="43" fontId="23" fillId="5" borderId="43" xfId="3" applyFont="1" applyFill="1" applyBorder="1" applyAlignment="1" applyProtection="1">
      <alignment horizontal="center" vertical="center"/>
      <protection locked="0"/>
    </xf>
    <xf numFmtId="43" fontId="21" fillId="5" borderId="43" xfId="3" applyFont="1" applyFill="1" applyBorder="1" applyAlignment="1" applyProtection="1">
      <alignment horizontal="center" vertical="center"/>
      <protection locked="0"/>
    </xf>
    <xf numFmtId="43" fontId="23" fillId="5" borderId="10" xfId="3" applyFont="1" applyFill="1" applyBorder="1" applyAlignment="1" applyProtection="1">
      <alignment horizontal="center" vertical="center"/>
      <protection locked="0"/>
    </xf>
    <xf numFmtId="43" fontId="23" fillId="5" borderId="1" xfId="0" applyNumberFormat="1" applyFont="1" applyFill="1" applyBorder="1" applyAlignment="1" applyProtection="1">
      <alignment horizontal="center" vertical="center"/>
      <protection locked="0"/>
    </xf>
    <xf numFmtId="43" fontId="21" fillId="5" borderId="3" xfId="3" applyFont="1" applyFill="1" applyBorder="1" applyAlignment="1" applyProtection="1">
      <alignment horizontal="center" vertical="center"/>
      <protection locked="0"/>
    </xf>
    <xf numFmtId="43" fontId="21" fillId="5" borderId="2" xfId="3" applyFont="1" applyFill="1" applyBorder="1" applyAlignment="1" applyProtection="1">
      <alignment horizontal="center" vertical="center"/>
      <protection locked="0"/>
    </xf>
    <xf numFmtId="43" fontId="23" fillId="5" borderId="48" xfId="3" applyFont="1" applyFill="1" applyBorder="1" applyAlignment="1" applyProtection="1">
      <alignment horizontal="center" vertical="center"/>
      <protection locked="0"/>
    </xf>
    <xf numFmtId="0" fontId="12" fillId="5" borderId="39" xfId="0" applyFont="1" applyFill="1" applyBorder="1" applyAlignment="1" applyProtection="1">
      <alignment horizontal="center" vertical="center"/>
      <protection locked="0"/>
    </xf>
    <xf numFmtId="43" fontId="44" fillId="5" borderId="10" xfId="3" applyFont="1" applyFill="1" applyBorder="1" applyAlignment="1" applyProtection="1">
      <alignment horizontal="center" vertical="center" wrapText="1"/>
      <protection locked="0"/>
    </xf>
    <xf numFmtId="43" fontId="44" fillId="5" borderId="0" xfId="3"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wrapText="1"/>
      <protection locked="0"/>
    </xf>
    <xf numFmtId="0" fontId="44" fillId="5" borderId="18" xfId="0" applyFont="1" applyFill="1" applyBorder="1" applyAlignment="1" applyProtection="1">
      <alignment horizontal="center" vertical="center" wrapText="1"/>
      <protection locked="0"/>
    </xf>
    <xf numFmtId="43" fontId="54" fillId="5" borderId="28" xfId="3" applyFont="1" applyFill="1" applyBorder="1" applyAlignment="1" applyProtection="1">
      <alignment horizontal="center" vertical="center"/>
      <protection locked="0"/>
    </xf>
    <xf numFmtId="43" fontId="44" fillId="5" borderId="5" xfId="3" applyFont="1" applyFill="1" applyBorder="1" applyAlignment="1" applyProtection="1">
      <alignment horizontal="center" vertical="center"/>
      <protection locked="0"/>
    </xf>
    <xf numFmtId="43" fontId="54" fillId="5" borderId="5" xfId="3" applyFont="1" applyFill="1" applyBorder="1" applyAlignment="1" applyProtection="1">
      <alignment horizontal="center" vertical="center"/>
      <protection locked="0"/>
    </xf>
    <xf numFmtId="43" fontId="44" fillId="5" borderId="0" xfId="3" applyFont="1" applyFill="1" applyBorder="1" applyAlignment="1" applyProtection="1">
      <alignment horizontal="center" vertical="center"/>
      <protection locked="0"/>
    </xf>
    <xf numFmtId="43" fontId="44" fillId="5" borderId="30" xfId="3" applyFont="1" applyFill="1" applyBorder="1" applyAlignment="1" applyProtection="1">
      <alignment horizontal="center" vertical="center"/>
      <protection locked="0"/>
    </xf>
    <xf numFmtId="43" fontId="44" fillId="5" borderId="28" xfId="3"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43" fontId="44" fillId="5" borderId="3" xfId="3" applyFont="1" applyFill="1" applyBorder="1" applyAlignment="1" applyProtection="1">
      <alignment vertical="center"/>
      <protection locked="0"/>
    </xf>
    <xf numFmtId="43" fontId="23" fillId="5" borderId="3" xfId="3" applyFont="1" applyFill="1" applyBorder="1" applyAlignment="1" applyProtection="1">
      <alignment horizontal="center" vertical="center"/>
      <protection locked="0"/>
    </xf>
    <xf numFmtId="43" fontId="23" fillId="6" borderId="3" xfId="3" applyFont="1" applyFill="1" applyBorder="1" applyAlignment="1" applyProtection="1">
      <alignment horizontal="center" vertical="center"/>
      <protection locked="0"/>
    </xf>
    <xf numFmtId="43" fontId="61" fillId="8" borderId="3" xfId="3" applyFont="1" applyFill="1" applyBorder="1" applyAlignment="1" applyProtection="1">
      <alignment horizontal="justify" vertical="center" wrapText="1"/>
      <protection locked="0"/>
    </xf>
    <xf numFmtId="43" fontId="21" fillId="8" borderId="1" xfId="3" applyFont="1" applyFill="1" applyBorder="1" applyProtection="1">
      <protection locked="0"/>
    </xf>
    <xf numFmtId="0" fontId="44" fillId="9" borderId="7"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protection locked="0"/>
    </xf>
    <xf numFmtId="49" fontId="54" fillId="9" borderId="1" xfId="0" applyNumberFormat="1" applyFont="1" applyFill="1" applyBorder="1" applyAlignment="1" applyProtection="1">
      <alignment horizontal="center" vertical="center"/>
      <protection locked="0"/>
    </xf>
    <xf numFmtId="49" fontId="44" fillId="9" borderId="3" xfId="0" applyNumberFormat="1" applyFont="1" applyFill="1" applyBorder="1" applyAlignment="1" applyProtection="1">
      <alignment horizontal="center" vertical="center" wrapText="1"/>
      <protection locked="0"/>
    </xf>
    <xf numFmtId="0" fontId="44" fillId="9" borderId="3" xfId="0" applyFont="1" applyFill="1" applyBorder="1" applyAlignment="1" applyProtection="1">
      <alignment horizontal="justify" vertical="center" wrapText="1"/>
      <protection locked="0"/>
    </xf>
    <xf numFmtId="0" fontId="54" fillId="9" borderId="1" xfId="0" applyFont="1" applyFill="1" applyBorder="1" applyAlignment="1" applyProtection="1">
      <alignment horizontal="center" vertical="center"/>
      <protection locked="0"/>
    </xf>
    <xf numFmtId="0" fontId="59" fillId="9" borderId="1" xfId="0" applyFont="1" applyFill="1" applyBorder="1" applyAlignment="1" applyProtection="1">
      <alignment horizontal="justify" vertical="center"/>
      <protection locked="0"/>
    </xf>
    <xf numFmtId="43" fontId="44" fillId="9" borderId="1" xfId="3" applyFont="1" applyFill="1" applyBorder="1" applyProtection="1">
      <protection locked="0"/>
    </xf>
    <xf numFmtId="43" fontId="44" fillId="9" borderId="3" xfId="3" applyFont="1" applyFill="1" applyBorder="1" applyAlignment="1" applyProtection="1">
      <alignment horizontal="center" vertical="center"/>
      <protection locked="0"/>
    </xf>
    <xf numFmtId="43" fontId="44" fillId="9" borderId="3" xfId="3" applyFont="1" applyFill="1" applyBorder="1" applyAlignment="1" applyProtection="1">
      <alignment vertical="center"/>
      <protection locked="0"/>
    </xf>
    <xf numFmtId="43" fontId="44" fillId="9" borderId="1" xfId="3" applyFont="1" applyFill="1" applyBorder="1" applyAlignment="1" applyProtection="1">
      <alignment horizontal="center" vertical="center" wrapText="1"/>
      <protection locked="0"/>
    </xf>
    <xf numFmtId="43" fontId="44" fillId="9" borderId="5" xfId="3" applyFont="1" applyFill="1" applyBorder="1" applyAlignment="1" applyProtection="1">
      <alignment horizontal="center" vertical="center"/>
      <protection locked="0"/>
    </xf>
    <xf numFmtId="43" fontId="44" fillId="9" borderId="5" xfId="3" applyFont="1" applyFill="1" applyBorder="1" applyProtection="1">
      <protection locked="0"/>
    </xf>
    <xf numFmtId="165" fontId="44" fillId="9" borderId="5" xfId="3" applyNumberFormat="1" applyFont="1" applyFill="1" applyBorder="1" applyProtection="1">
      <protection locked="0"/>
    </xf>
    <xf numFmtId="43" fontId="61" fillId="9" borderId="1" xfId="3" applyNumberFormat="1" applyFont="1" applyFill="1" applyBorder="1" applyAlignment="1" applyProtection="1">
      <alignment horizontal="center" vertical="center" wrapText="1"/>
      <protection locked="0"/>
    </xf>
    <xf numFmtId="0" fontId="44" fillId="9" borderId="0" xfId="0" applyFont="1" applyFill="1" applyBorder="1" applyProtection="1">
      <protection hidden="1"/>
    </xf>
    <xf numFmtId="0" fontId="44" fillId="9" borderId="0" xfId="0" applyFont="1" applyFill="1" applyBorder="1" applyProtection="1">
      <protection locked="0"/>
    </xf>
    <xf numFmtId="43" fontId="34" fillId="9" borderId="1" xfId="3" applyFont="1" applyFill="1" applyBorder="1" applyProtection="1">
      <protection locked="0"/>
    </xf>
    <xf numFmtId="0" fontId="44" fillId="9" borderId="9" xfId="0" applyFont="1" applyFill="1" applyBorder="1" applyAlignment="1" applyProtection="1">
      <alignment horizontal="center" vertical="center" wrapText="1"/>
      <protection locked="0"/>
    </xf>
    <xf numFmtId="43" fontId="44" fillId="9" borderId="1" xfId="3" applyFont="1" applyFill="1" applyBorder="1" applyAlignment="1" applyProtection="1">
      <alignment vertical="center"/>
      <protection locked="0"/>
    </xf>
    <xf numFmtId="0" fontId="44" fillId="9" borderId="9" xfId="0" applyFont="1" applyFill="1" applyBorder="1" applyAlignment="1" applyProtection="1">
      <alignment horizontal="center" wrapText="1"/>
      <protection locked="0"/>
    </xf>
    <xf numFmtId="43" fontId="44" fillId="9" borderId="1" xfId="3" applyFont="1" applyFill="1" applyBorder="1" applyAlignment="1" applyProtection="1">
      <alignment horizontal="center" wrapText="1"/>
      <protection locked="0"/>
    </xf>
    <xf numFmtId="43" fontId="44" fillId="9" borderId="3" xfId="3" applyFont="1" applyFill="1" applyBorder="1" applyAlignment="1" applyProtection="1">
      <alignment horizontal="center"/>
      <protection locked="0"/>
    </xf>
    <xf numFmtId="49" fontId="44" fillId="9" borderId="1" xfId="0" applyNumberFormat="1" applyFont="1" applyFill="1" applyBorder="1" applyAlignment="1" applyProtection="1">
      <alignment horizontal="center" vertical="center"/>
      <protection locked="0"/>
    </xf>
    <xf numFmtId="0" fontId="59" fillId="9" borderId="1" xfId="0" applyFont="1" applyFill="1" applyBorder="1" applyAlignment="1" applyProtection="1">
      <alignment horizontal="justify"/>
      <protection locked="0"/>
    </xf>
    <xf numFmtId="43" fontId="44" fillId="9" borderId="3" xfId="3" applyFont="1" applyFill="1" applyBorder="1" applyAlignment="1" applyProtection="1">
      <alignment horizontal="center" vertical="center" wrapText="1"/>
      <protection locked="0"/>
    </xf>
    <xf numFmtId="0" fontId="23" fillId="9" borderId="7" xfId="0" applyFont="1" applyFill="1" applyBorder="1" applyAlignment="1" applyProtection="1">
      <alignment horizontal="center" vertical="center"/>
      <protection locked="0"/>
    </xf>
    <xf numFmtId="0" fontId="23" fillId="9" borderId="1" xfId="0" applyFont="1" applyFill="1" applyBorder="1" applyAlignment="1" applyProtection="1">
      <alignment horizontal="center" vertical="center"/>
      <protection locked="0"/>
    </xf>
    <xf numFmtId="49" fontId="23" fillId="9" borderId="1" xfId="0" applyNumberFormat="1" applyFont="1" applyFill="1" applyBorder="1" applyAlignment="1" applyProtection="1">
      <alignment horizontal="center" vertical="center"/>
      <protection locked="0"/>
    </xf>
    <xf numFmtId="49" fontId="21" fillId="9" borderId="1" xfId="0" applyNumberFormat="1" applyFont="1" applyFill="1" applyBorder="1" applyAlignment="1" applyProtection="1">
      <alignment horizontal="center" vertical="center" wrapText="1"/>
      <protection locked="0"/>
    </xf>
    <xf numFmtId="0" fontId="23" fillId="9" borderId="1" xfId="0" applyFont="1" applyFill="1" applyBorder="1" applyAlignment="1" applyProtection="1">
      <alignment horizontal="justify" vertical="center" wrapText="1"/>
      <protection locked="0"/>
    </xf>
    <xf numFmtId="0" fontId="26" fillId="9" borderId="42" xfId="0" applyFont="1" applyFill="1" applyBorder="1" applyAlignment="1" applyProtection="1">
      <alignment horizontal="center" vertical="center"/>
      <protection locked="0"/>
    </xf>
    <xf numFmtId="0" fontId="65" fillId="9" borderId="1" xfId="0" applyFont="1" applyFill="1" applyBorder="1" applyAlignment="1" applyProtection="1">
      <alignment horizontal="justify" vertical="center"/>
      <protection locked="0"/>
    </xf>
    <xf numFmtId="43" fontId="23" fillId="9" borderId="1" xfId="3" applyFont="1" applyFill="1" applyBorder="1" applyAlignment="1" applyProtection="1">
      <alignment vertical="center"/>
      <protection locked="0"/>
    </xf>
    <xf numFmtId="43" fontId="23" fillId="9" borderId="1" xfId="3" applyFont="1" applyFill="1" applyBorder="1" applyAlignment="1" applyProtection="1">
      <alignment horizontal="center" vertical="center" wrapText="1"/>
      <protection locked="0"/>
    </xf>
    <xf numFmtId="43" fontId="23" fillId="9" borderId="1" xfId="3" applyFont="1" applyFill="1" applyBorder="1" applyAlignment="1" applyProtection="1">
      <alignment horizontal="center" vertical="center"/>
      <protection locked="0"/>
    </xf>
    <xf numFmtId="43" fontId="23" fillId="9" borderId="3" xfId="3" applyFont="1" applyFill="1" applyBorder="1" applyAlignment="1" applyProtection="1">
      <alignment horizontal="center" vertical="center"/>
      <protection locked="0"/>
    </xf>
    <xf numFmtId="43" fontId="23" fillId="9" borderId="3" xfId="3" applyFont="1" applyFill="1" applyBorder="1" applyAlignment="1" applyProtection="1">
      <alignment vertical="center"/>
      <protection locked="0"/>
    </xf>
    <xf numFmtId="0" fontId="0" fillId="9" borderId="0" xfId="0" applyFill="1" applyBorder="1" applyAlignment="1" applyProtection="1">
      <alignment vertical="center"/>
      <protection hidden="1"/>
    </xf>
    <xf numFmtId="0" fontId="0" fillId="9" borderId="0" xfId="0" applyFill="1" applyBorder="1" applyAlignment="1" applyProtection="1">
      <alignment vertical="center"/>
      <protection locked="0"/>
    </xf>
    <xf numFmtId="0" fontId="59" fillId="9" borderId="1" xfId="0" applyFont="1" applyFill="1" applyBorder="1" applyAlignment="1" applyProtection="1">
      <alignment horizontal="left" vertical="center"/>
      <protection locked="0"/>
    </xf>
    <xf numFmtId="0" fontId="59" fillId="9" borderId="1" xfId="0" applyFont="1" applyFill="1" applyBorder="1" applyAlignment="1" applyProtection="1">
      <alignment horizontal="left" vertical="center" wrapText="1"/>
      <protection locked="0"/>
    </xf>
    <xf numFmtId="43" fontId="44" fillId="9" borderId="2" xfId="3" applyFont="1" applyFill="1" applyBorder="1" applyAlignment="1" applyProtection="1">
      <alignment horizontal="center" wrapText="1"/>
      <protection locked="0"/>
    </xf>
    <xf numFmtId="49" fontId="54" fillId="9" borderId="3" xfId="0" applyNumberFormat="1" applyFont="1" applyFill="1" applyBorder="1" applyAlignment="1" applyProtection="1">
      <alignment horizontal="center" vertical="center"/>
      <protection locked="0"/>
    </xf>
    <xf numFmtId="0" fontId="44" fillId="9" borderId="1" xfId="0" applyFont="1" applyFill="1" applyBorder="1" applyAlignment="1" applyProtection="1">
      <alignment horizontal="justify" vertical="center" wrapText="1"/>
      <protection locked="0"/>
    </xf>
    <xf numFmtId="43" fontId="44" fillId="9" borderId="3" xfId="3" applyFont="1" applyFill="1" applyBorder="1" applyProtection="1">
      <protection locked="0"/>
    </xf>
    <xf numFmtId="43" fontId="44" fillId="9" borderId="24" xfId="3" applyFont="1" applyFill="1" applyBorder="1" applyAlignment="1" applyProtection="1">
      <alignment vertical="center"/>
      <protection locked="0"/>
    </xf>
    <xf numFmtId="43" fontId="44" fillId="9" borderId="1" xfId="3" applyFont="1" applyFill="1" applyBorder="1" applyAlignment="1" applyProtection="1">
      <alignment horizontal="center" vertical="center"/>
      <protection locked="0"/>
    </xf>
    <xf numFmtId="43" fontId="44" fillId="9" borderId="24" xfId="3" applyFont="1" applyFill="1" applyBorder="1" applyAlignment="1" applyProtection="1">
      <alignment horizontal="center" vertical="center"/>
      <protection locked="0"/>
    </xf>
    <xf numFmtId="165" fontId="44" fillId="9" borderId="1" xfId="3" applyNumberFormat="1" applyFont="1" applyFill="1" applyBorder="1" applyProtection="1">
      <protection locked="0"/>
    </xf>
    <xf numFmtId="0" fontId="44" fillId="9" borderId="0" xfId="0" applyFont="1" applyFill="1" applyBorder="1" applyAlignment="1" applyProtection="1">
      <alignment horizontal="center" vertical="center"/>
      <protection locked="0"/>
    </xf>
    <xf numFmtId="43" fontId="44" fillId="9" borderId="0" xfId="3" applyFont="1" applyFill="1" applyBorder="1" applyAlignment="1" applyProtection="1">
      <alignment vertical="center"/>
      <protection locked="0"/>
    </xf>
    <xf numFmtId="43" fontId="44" fillId="9" borderId="0" xfId="3" applyFont="1" applyFill="1" applyBorder="1" applyAlignment="1" applyProtection="1">
      <alignment horizontal="center" vertical="center"/>
      <protection locked="0"/>
    </xf>
    <xf numFmtId="0" fontId="21" fillId="9" borderId="7"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49" fontId="21" fillId="9" borderId="1" xfId="0" applyNumberFormat="1" applyFont="1" applyFill="1" applyBorder="1" applyAlignment="1" applyProtection="1">
      <alignment horizontal="center" vertical="center"/>
      <protection locked="0"/>
    </xf>
    <xf numFmtId="49" fontId="23" fillId="9" borderId="3" xfId="0" applyNumberFormat="1" applyFont="1" applyFill="1" applyBorder="1" applyAlignment="1" applyProtection="1">
      <alignment horizontal="center" vertical="center" wrapText="1"/>
      <protection locked="0"/>
    </xf>
    <xf numFmtId="0" fontId="23" fillId="9" borderId="3" xfId="0" applyFont="1" applyFill="1" applyBorder="1" applyAlignment="1" applyProtection="1">
      <alignment horizontal="justify" vertical="center" wrapText="1"/>
      <protection locked="0"/>
    </xf>
    <xf numFmtId="0" fontId="26" fillId="9" borderId="1" xfId="0" applyFont="1" applyFill="1" applyBorder="1" applyAlignment="1" applyProtection="1">
      <alignment horizontal="justify"/>
      <protection locked="0"/>
    </xf>
    <xf numFmtId="43" fontId="23" fillId="9" borderId="1" xfId="3" applyFont="1" applyFill="1" applyBorder="1" applyProtection="1">
      <protection locked="0"/>
    </xf>
    <xf numFmtId="0" fontId="23" fillId="9" borderId="44" xfId="0" applyFont="1" applyFill="1" applyBorder="1" applyAlignment="1" applyProtection="1">
      <alignment wrapText="1"/>
      <protection locked="0"/>
    </xf>
    <xf numFmtId="43" fontId="23" fillId="9" borderId="3" xfId="3" applyFont="1" applyFill="1" applyBorder="1" applyProtection="1">
      <protection locked="0"/>
    </xf>
    <xf numFmtId="0" fontId="0" fillId="9" borderId="0" xfId="0" applyFill="1" applyBorder="1" applyProtection="1">
      <protection hidden="1"/>
    </xf>
    <xf numFmtId="0" fontId="0" fillId="9" borderId="0" xfId="0" applyFill="1" applyBorder="1" applyProtection="1">
      <protection locked="0"/>
    </xf>
    <xf numFmtId="0" fontId="26" fillId="9" borderId="1" xfId="0" applyFont="1" applyFill="1" applyBorder="1" applyAlignment="1" applyProtection="1">
      <alignment horizontal="justify" vertical="center"/>
      <protection locked="0"/>
    </xf>
    <xf numFmtId="0" fontId="23" fillId="9" borderId="44" xfId="0" applyFont="1" applyFill="1" applyBorder="1" applyAlignment="1" applyProtection="1">
      <alignment vertical="center" wrapText="1"/>
      <protection locked="0"/>
    </xf>
    <xf numFmtId="43" fontId="23" fillId="9" borderId="1" xfId="3" applyFont="1" applyFill="1" applyBorder="1" applyAlignment="1" applyProtection="1">
      <alignment wrapText="1"/>
      <protection locked="0"/>
    </xf>
    <xf numFmtId="43" fontId="23" fillId="9" borderId="1" xfId="3" applyFont="1" applyFill="1" applyBorder="1" applyAlignment="1" applyProtection="1">
      <alignment vertical="center" wrapText="1"/>
      <protection locked="0"/>
    </xf>
    <xf numFmtId="1" fontId="23" fillId="9" borderId="42" xfId="0" applyNumberFormat="1" applyFont="1" applyFill="1" applyBorder="1" applyAlignment="1" applyProtection="1">
      <alignment horizontal="center"/>
      <protection locked="0"/>
    </xf>
    <xf numFmtId="0" fontId="23" fillId="9" borderId="1" xfId="0" applyFont="1" applyFill="1" applyBorder="1" applyAlignment="1" applyProtection="1">
      <alignment horizontal="center" wrapText="1"/>
      <protection locked="0"/>
    </xf>
    <xf numFmtId="0" fontId="23" fillId="9" borderId="1" xfId="0" applyFont="1" applyFill="1" applyBorder="1" applyAlignment="1" applyProtection="1">
      <alignment wrapText="1"/>
      <protection locked="0"/>
    </xf>
    <xf numFmtId="0" fontId="47" fillId="9" borderId="1" xfId="0" applyFont="1" applyFill="1" applyBorder="1" applyAlignment="1" applyProtection="1">
      <alignment horizontal="justify"/>
      <protection locked="0"/>
    </xf>
    <xf numFmtId="0" fontId="47" fillId="9" borderId="1" xfId="0" applyFont="1" applyFill="1" applyBorder="1" applyAlignment="1" applyProtection="1">
      <alignment horizontal="left" wrapText="1"/>
      <protection locked="0"/>
    </xf>
    <xf numFmtId="0" fontId="23" fillId="9" borderId="1" xfId="0" applyFont="1" applyFill="1" applyBorder="1" applyAlignment="1" applyProtection="1">
      <alignment horizontal="center" vertical="center" wrapText="1"/>
      <protection locked="0"/>
    </xf>
    <xf numFmtId="0" fontId="23" fillId="9" borderId="44" xfId="0" applyFont="1" applyFill="1" applyBorder="1" applyAlignment="1" applyProtection="1">
      <alignment horizontal="center" vertical="center" wrapText="1"/>
      <protection locked="0"/>
    </xf>
    <xf numFmtId="0" fontId="47" fillId="9" borderId="42" xfId="0" applyFont="1" applyFill="1" applyBorder="1" applyAlignment="1" applyProtection="1">
      <alignment horizontal="center" vertical="center"/>
      <protection locked="0"/>
    </xf>
    <xf numFmtId="0" fontId="40" fillId="5" borderId="42" xfId="0" applyFont="1" applyFill="1" applyBorder="1" applyAlignment="1" applyProtection="1">
      <alignment horizontal="center" vertical="center"/>
      <protection locked="0"/>
    </xf>
    <xf numFmtId="0" fontId="62" fillId="5" borderId="42" xfId="0" applyFont="1" applyFill="1" applyBorder="1" applyAlignment="1" applyProtection="1">
      <alignment horizontal="center" vertical="center"/>
      <protection locked="0"/>
    </xf>
    <xf numFmtId="0" fontId="23" fillId="9" borderId="51" xfId="0" applyFont="1" applyFill="1" applyBorder="1" applyAlignment="1" applyProtection="1">
      <alignment horizontal="center" vertical="center"/>
      <protection locked="0"/>
    </xf>
    <xf numFmtId="0" fontId="26" fillId="9" borderId="3" xfId="0" applyFont="1" applyFill="1" applyBorder="1" applyAlignment="1" applyProtection="1">
      <alignment horizontal="center" vertical="center"/>
      <protection locked="0"/>
    </xf>
    <xf numFmtId="0" fontId="23" fillId="9" borderId="3" xfId="3" applyNumberFormat="1" applyFont="1" applyFill="1" applyBorder="1" applyAlignment="1" applyProtection="1">
      <alignment horizontal="center" vertical="center"/>
      <protection locked="0"/>
    </xf>
    <xf numFmtId="43" fontId="61" fillId="9" borderId="3" xfId="3" applyFont="1" applyFill="1" applyBorder="1" applyAlignment="1" applyProtection="1">
      <alignment horizontal="justify" vertical="center" wrapText="1"/>
      <protection locked="0"/>
    </xf>
    <xf numFmtId="0" fontId="3" fillId="5" borderId="6" xfId="0" applyFont="1" applyFill="1" applyBorder="1" applyAlignment="1" applyProtection="1">
      <alignment horizontal="center" vertical="center"/>
      <protection locked="0"/>
    </xf>
    <xf numFmtId="0" fontId="3" fillId="5" borderId="2" xfId="0" applyFont="1" applyFill="1" applyBorder="1" applyAlignment="1" applyProtection="1">
      <alignment horizontal="center" vertical="center"/>
      <protection locked="0"/>
    </xf>
    <xf numFmtId="0" fontId="3" fillId="5" borderId="34" xfId="0" applyFont="1" applyFill="1" applyBorder="1" applyAlignment="1" applyProtection="1">
      <alignment horizontal="center" vertical="center" wrapText="1"/>
      <protection locked="0"/>
    </xf>
    <xf numFmtId="0" fontId="3" fillId="5" borderId="23" xfId="0" applyFont="1" applyFill="1" applyBorder="1" applyAlignment="1" applyProtection="1">
      <alignment horizontal="center" vertical="center"/>
      <protection locked="0"/>
    </xf>
    <xf numFmtId="0" fontId="3" fillId="5" borderId="23" xfId="0" applyFont="1" applyFill="1" applyBorder="1" applyAlignment="1" applyProtection="1">
      <alignment horizontal="center" vertical="center"/>
      <protection hidden="1"/>
    </xf>
    <xf numFmtId="4" fontId="34" fillId="9" borderId="1" xfId="3" applyNumberFormat="1" applyFont="1" applyFill="1" applyBorder="1" applyProtection="1">
      <protection locked="0"/>
    </xf>
    <xf numFmtId="43" fontId="3" fillId="11" borderId="10" xfId="3" applyFont="1" applyFill="1" applyBorder="1" applyProtection="1">
      <protection locked="0"/>
    </xf>
    <xf numFmtId="43" fontId="3" fillId="11" borderId="1" xfId="3" applyFont="1" applyFill="1" applyBorder="1" applyProtection="1">
      <protection locked="0"/>
    </xf>
    <xf numFmtId="43" fontId="3" fillId="10" borderId="26" xfId="3" applyFont="1" applyFill="1" applyBorder="1" applyProtection="1">
      <protection hidden="1"/>
    </xf>
    <xf numFmtId="43" fontId="3" fillId="11" borderId="15" xfId="3" applyFont="1" applyFill="1" applyBorder="1" applyProtection="1">
      <protection locked="0"/>
    </xf>
    <xf numFmtId="43" fontId="15" fillId="11" borderId="10" xfId="3" applyFont="1" applyFill="1" applyBorder="1" applyAlignment="1" applyProtection="1">
      <alignment wrapText="1"/>
      <protection locked="0"/>
    </xf>
    <xf numFmtId="43" fontId="15" fillId="11" borderId="37" xfId="3" applyFont="1" applyFill="1" applyBorder="1" applyProtection="1">
      <protection locked="0"/>
    </xf>
    <xf numFmtId="43" fontId="3" fillId="11" borderId="3" xfId="3" applyFont="1" applyFill="1" applyBorder="1" applyProtection="1">
      <protection locked="0"/>
    </xf>
    <xf numFmtId="43" fontId="2" fillId="11" borderId="3" xfId="3" applyFont="1" applyFill="1" applyBorder="1" applyProtection="1">
      <protection locked="0"/>
    </xf>
    <xf numFmtId="43" fontId="21" fillId="11" borderId="1" xfId="3" applyFont="1" applyFill="1" applyBorder="1" applyProtection="1">
      <protection locked="0"/>
    </xf>
    <xf numFmtId="43" fontId="23" fillId="8" borderId="1" xfId="3" applyFont="1" applyFill="1" applyBorder="1" applyProtection="1">
      <protection locked="0"/>
    </xf>
    <xf numFmtId="43" fontId="23" fillId="8" borderId="1" xfId="0" applyNumberFormat="1" applyFont="1" applyFill="1" applyBorder="1" applyProtection="1">
      <protection locked="0"/>
    </xf>
    <xf numFmtId="43" fontId="54" fillId="11" borderId="10" xfId="3" applyFont="1" applyFill="1" applyBorder="1" applyProtection="1">
      <protection locked="0"/>
    </xf>
    <xf numFmtId="43" fontId="54" fillId="11" borderId="1" xfId="3" applyFont="1" applyFill="1" applyBorder="1" applyProtection="1">
      <protection locked="0"/>
    </xf>
    <xf numFmtId="43" fontId="54" fillId="8" borderId="1" xfId="3" applyFont="1" applyFill="1" applyBorder="1" applyProtection="1">
      <protection locked="0"/>
    </xf>
    <xf numFmtId="0" fontId="3" fillId="5" borderId="23" xfId="0" applyFont="1" applyFill="1" applyBorder="1" applyProtection="1">
      <protection locked="0"/>
    </xf>
    <xf numFmtId="43" fontId="34" fillId="5" borderId="23" xfId="3" applyFont="1" applyFill="1" applyBorder="1" applyProtection="1">
      <protection locked="0"/>
    </xf>
    <xf numFmtId="0" fontId="3" fillId="5" borderId="22" xfId="0" applyFont="1" applyFill="1" applyBorder="1" applyProtection="1">
      <protection locked="0"/>
    </xf>
    <xf numFmtId="0" fontId="3" fillId="5" borderId="22" xfId="0" applyFont="1" applyFill="1" applyBorder="1" applyAlignment="1" applyProtection="1">
      <alignment horizontal="center" vertical="center"/>
      <protection locked="0"/>
    </xf>
    <xf numFmtId="43" fontId="3" fillId="10" borderId="23" xfId="3" applyFont="1" applyFill="1" applyBorder="1" applyProtection="1">
      <protection hidden="1"/>
    </xf>
    <xf numFmtId="43" fontId="34" fillId="5" borderId="23" xfId="3" applyFont="1" applyFill="1" applyBorder="1" applyProtection="1">
      <protection hidden="1"/>
    </xf>
    <xf numFmtId="0" fontId="34" fillId="5" borderId="23" xfId="0" applyFont="1" applyFill="1" applyBorder="1" applyAlignment="1" applyProtection="1">
      <alignment horizontal="center" vertical="center"/>
      <protection hidden="1"/>
    </xf>
    <xf numFmtId="49" fontId="34" fillId="5" borderId="23" xfId="0" applyNumberFormat="1" applyFont="1" applyFill="1" applyBorder="1" applyAlignment="1" applyProtection="1">
      <alignment horizontal="center" vertical="center"/>
      <protection hidden="1"/>
    </xf>
    <xf numFmtId="0" fontId="34" fillId="5" borderId="23" xfId="0" applyFont="1" applyFill="1" applyBorder="1" applyAlignment="1" applyProtection="1">
      <alignment horizontal="justify" vertical="center" wrapText="1"/>
      <protection hidden="1"/>
    </xf>
    <xf numFmtId="0" fontId="34" fillId="5" borderId="23" xfId="0" applyFont="1" applyFill="1" applyBorder="1" applyAlignment="1" applyProtection="1">
      <alignment horizontal="center" vertical="center"/>
      <protection locked="0"/>
    </xf>
    <xf numFmtId="49" fontId="34" fillId="5" borderId="23" xfId="0" applyNumberFormat="1" applyFont="1" applyFill="1" applyBorder="1" applyAlignment="1" applyProtection="1">
      <alignment horizontal="center" vertical="center"/>
      <protection locked="0"/>
    </xf>
    <xf numFmtId="0" fontId="34" fillId="5" borderId="23" xfId="0" applyFont="1" applyFill="1" applyBorder="1" applyProtection="1">
      <protection locked="0"/>
    </xf>
    <xf numFmtId="0" fontId="34" fillId="5" borderId="23" xfId="0" applyFont="1" applyFill="1" applyBorder="1" applyAlignment="1" applyProtection="1">
      <alignment horizontal="justify" vertical="center" wrapText="1"/>
      <protection locked="0"/>
    </xf>
    <xf numFmtId="43" fontId="3" fillId="0" borderId="23" xfId="3" applyFont="1" applyFill="1" applyBorder="1" applyProtection="1">
      <protection hidden="1"/>
    </xf>
    <xf numFmtId="49" fontId="34" fillId="5" borderId="1" xfId="0" applyNumberFormat="1" applyFont="1" applyFill="1" applyBorder="1" applyAlignment="1" applyProtection="1">
      <alignment horizontal="center" vertical="center"/>
      <protection hidden="1"/>
    </xf>
    <xf numFmtId="0" fontId="34" fillId="5" borderId="1" xfId="0" applyFont="1" applyFill="1" applyBorder="1" applyAlignment="1" applyProtection="1">
      <alignment horizontal="justify" vertical="center" wrapText="1"/>
      <protection hidden="1"/>
    </xf>
    <xf numFmtId="43" fontId="34" fillId="0" borderId="23" xfId="3" applyFont="1" applyFill="1" applyBorder="1" applyProtection="1">
      <protection hidden="1"/>
    </xf>
    <xf numFmtId="43" fontId="34" fillId="0" borderId="23" xfId="3" applyFont="1" applyFill="1" applyBorder="1" applyProtection="1">
      <protection locked="0"/>
    </xf>
    <xf numFmtId="0" fontId="34" fillId="5" borderId="23" xfId="0" applyFont="1" applyFill="1" applyBorder="1" applyAlignment="1" applyProtection="1">
      <alignment horizontal="center" vertical="center" wrapText="1"/>
      <protection hidden="1"/>
    </xf>
    <xf numFmtId="49" fontId="34" fillId="5" borderId="23" xfId="0" applyNumberFormat="1" applyFont="1" applyFill="1" applyBorder="1" applyAlignment="1" applyProtection="1">
      <alignment horizontal="left" vertical="center"/>
      <protection hidden="1"/>
    </xf>
    <xf numFmtId="43" fontId="34" fillId="5" borderId="22" xfId="3" applyFont="1" applyFill="1" applyBorder="1" applyProtection="1">
      <protection locked="0"/>
    </xf>
    <xf numFmtId="43" fontId="34" fillId="10" borderId="23" xfId="3" applyFont="1" applyFill="1" applyBorder="1" applyProtection="1">
      <protection locked="0"/>
    </xf>
    <xf numFmtId="43" fontId="3" fillId="10" borderId="23" xfId="3" applyFont="1" applyFill="1" applyBorder="1" applyProtection="1">
      <protection locked="0"/>
    </xf>
    <xf numFmtId="43" fontId="34" fillId="5" borderId="22" xfId="3" applyFont="1" applyFill="1" applyBorder="1" applyProtection="1">
      <protection hidden="1"/>
    </xf>
    <xf numFmtId="4" fontId="34" fillId="5" borderId="23" xfId="3" applyNumberFormat="1" applyFont="1" applyFill="1" applyBorder="1" applyProtection="1">
      <protection hidden="1"/>
    </xf>
    <xf numFmtId="4" fontId="3" fillId="5" borderId="23" xfId="3" applyNumberFormat="1" applyFont="1" applyFill="1" applyBorder="1" applyProtection="1">
      <protection hidden="1"/>
    </xf>
    <xf numFmtId="4" fontId="34" fillId="5" borderId="23" xfId="3" applyNumberFormat="1" applyFont="1" applyFill="1" applyBorder="1" applyProtection="1">
      <protection locked="0"/>
    </xf>
    <xf numFmtId="4" fontId="3" fillId="5" borderId="22" xfId="3" applyNumberFormat="1" applyFont="1" applyFill="1" applyBorder="1" applyProtection="1">
      <protection locked="0"/>
    </xf>
    <xf numFmtId="4" fontId="3" fillId="5" borderId="23" xfId="3" applyNumberFormat="1" applyFont="1" applyFill="1" applyBorder="1" applyProtection="1">
      <protection locked="0"/>
    </xf>
    <xf numFmtId="43" fontId="3" fillId="5" borderId="22" xfId="3" applyFont="1" applyFill="1" applyBorder="1" applyProtection="1">
      <protection locked="0"/>
    </xf>
    <xf numFmtId="0" fontId="34" fillId="5" borderId="23" xfId="0" applyFont="1" applyFill="1" applyBorder="1" applyAlignment="1" applyProtection="1">
      <alignment horizontal="left" vertical="center" wrapText="1"/>
      <protection hidden="1"/>
    </xf>
    <xf numFmtId="0" fontId="34" fillId="5" borderId="1" xfId="0" applyFont="1" applyFill="1" applyBorder="1" applyAlignment="1" applyProtection="1">
      <alignment horizontal="justify" vertical="center" wrapText="1"/>
      <protection locked="0"/>
    </xf>
    <xf numFmtId="43" fontId="34" fillId="5" borderId="23" xfId="3" applyFont="1" applyFill="1" applyBorder="1" applyAlignment="1" applyProtection="1">
      <alignment horizontal="center"/>
      <protection hidden="1"/>
    </xf>
    <xf numFmtId="43" fontId="3" fillId="5" borderId="23" xfId="3" applyFont="1" applyFill="1" applyBorder="1" applyAlignment="1" applyProtection="1">
      <alignment horizontal="center"/>
      <protection hidden="1"/>
    </xf>
    <xf numFmtId="43" fontId="34" fillId="5" borderId="23" xfId="3" applyFont="1" applyFill="1" applyBorder="1" applyAlignment="1" applyProtection="1">
      <alignment horizontal="center"/>
      <protection locked="0"/>
    </xf>
    <xf numFmtId="43" fontId="52" fillId="5" borderId="23" xfId="3" applyFont="1" applyFill="1" applyBorder="1" applyAlignment="1" applyProtection="1">
      <alignment horizontal="justify"/>
      <protection locked="0"/>
    </xf>
    <xf numFmtId="0" fontId="34" fillId="5" borderId="7" xfId="0" applyFont="1" applyFill="1" applyBorder="1" applyAlignment="1" applyProtection="1">
      <alignment horizontal="center" vertical="center"/>
      <protection hidden="1"/>
    </xf>
    <xf numFmtId="0" fontId="34" fillId="5" borderId="1" xfId="0" applyFont="1" applyFill="1" applyBorder="1" applyAlignment="1" applyProtection="1">
      <alignment horizontal="center" vertical="center"/>
      <protection hidden="1"/>
    </xf>
    <xf numFmtId="49" fontId="34" fillId="5" borderId="23" xfId="0" applyNumberFormat="1" applyFont="1" applyFill="1" applyBorder="1" applyAlignment="1" applyProtection="1">
      <alignment horizontal="left" vertical="center"/>
      <protection locked="0"/>
    </xf>
    <xf numFmtId="0" fontId="3" fillId="5" borderId="1" xfId="0" applyFont="1" applyFill="1" applyBorder="1" applyAlignment="1" applyProtection="1">
      <alignment horizontal="justify" vertical="center" wrapText="1"/>
      <protection locked="0"/>
    </xf>
    <xf numFmtId="0" fontId="34" fillId="5" borderId="2" xfId="0" applyFont="1" applyFill="1" applyBorder="1" applyProtection="1">
      <protection locked="0"/>
    </xf>
    <xf numFmtId="0" fontId="3" fillId="5" borderId="3" xfId="0" applyFont="1" applyFill="1" applyBorder="1" applyAlignment="1" applyProtection="1">
      <alignment horizontal="center" vertical="center"/>
      <protection hidden="1"/>
    </xf>
    <xf numFmtId="0" fontId="34" fillId="5" borderId="25" xfId="0" applyFont="1" applyFill="1" applyBorder="1" applyAlignment="1" applyProtection="1">
      <alignment horizontal="center" vertical="center"/>
      <protection locked="0"/>
    </xf>
    <xf numFmtId="0" fontId="34" fillId="5" borderId="10" xfId="0" applyFont="1" applyFill="1" applyBorder="1" applyAlignment="1" applyProtection="1">
      <alignment horizontal="center" vertical="center"/>
      <protection locked="0"/>
    </xf>
    <xf numFmtId="0" fontId="34" fillId="5" borderId="15" xfId="0" applyFont="1" applyFill="1" applyBorder="1" applyAlignment="1" applyProtection="1">
      <alignment horizontal="center" vertical="center"/>
      <protection locked="0"/>
    </xf>
    <xf numFmtId="0" fontId="34" fillId="5" borderId="26" xfId="0" applyFont="1" applyFill="1" applyBorder="1" applyProtection="1">
      <protection locked="0"/>
    </xf>
    <xf numFmtId="43" fontId="34" fillId="5" borderId="26" xfId="3" applyFont="1" applyFill="1" applyBorder="1" applyProtection="1">
      <protection locked="0"/>
    </xf>
    <xf numFmtId="43" fontId="34" fillId="5" borderId="58" xfId="3" applyFont="1" applyFill="1" applyBorder="1" applyProtection="1">
      <protection locked="0"/>
    </xf>
    <xf numFmtId="4" fontId="0" fillId="5" borderId="0" xfId="0" applyNumberFormat="1" applyFill="1" applyBorder="1" applyProtection="1">
      <protection hidden="1"/>
    </xf>
    <xf numFmtId="4" fontId="1" fillId="5" borderId="0" xfId="0" applyNumberFormat="1" applyFont="1" applyFill="1" applyBorder="1" applyProtection="1">
      <protection hidden="1"/>
    </xf>
    <xf numFmtId="4" fontId="0" fillId="5" borderId="0" xfId="0" applyNumberFormat="1" applyFill="1" applyBorder="1" applyProtection="1">
      <protection locked="0"/>
    </xf>
    <xf numFmtId="0" fontId="34" fillId="5" borderId="35" xfId="0" applyFont="1" applyFill="1" applyBorder="1" applyAlignment="1" applyProtection="1">
      <alignment horizontal="center" vertical="top"/>
      <protection locked="0"/>
    </xf>
    <xf numFmtId="0" fontId="34" fillId="5" borderId="0" xfId="0" applyFont="1" applyFill="1" applyBorder="1" applyAlignment="1" applyProtection="1">
      <alignment horizontal="center" vertical="top"/>
      <protection locked="0"/>
    </xf>
    <xf numFmtId="0" fontId="34" fillId="5" borderId="0" xfId="0" applyFont="1" applyFill="1" applyBorder="1" applyAlignment="1" applyProtection="1">
      <alignment horizontal="center"/>
      <protection locked="0"/>
    </xf>
    <xf numFmtId="0" fontId="34" fillId="5" borderId="35" xfId="0" applyFont="1" applyFill="1" applyBorder="1" applyAlignment="1" applyProtection="1">
      <alignment horizontal="center"/>
      <protection locked="0"/>
    </xf>
    <xf numFmtId="3" fontId="3" fillId="5" borderId="21" xfId="0" applyNumberFormat="1" applyFont="1" applyFill="1" applyBorder="1" applyAlignment="1" applyProtection="1">
      <alignment horizontal="center" vertical="center" wrapText="1"/>
      <protection locked="0"/>
    </xf>
    <xf numFmtId="3" fontId="3" fillId="5" borderId="22" xfId="0" applyNumberFormat="1" applyFont="1" applyFill="1" applyBorder="1" applyAlignment="1" applyProtection="1">
      <alignment horizontal="center" vertical="center" wrapText="1"/>
      <protection locked="0"/>
    </xf>
    <xf numFmtId="3" fontId="3" fillId="5" borderId="13" xfId="0" applyNumberFormat="1" applyFont="1" applyFill="1" applyBorder="1" applyAlignment="1" applyProtection="1">
      <alignment horizontal="center" vertical="center" wrapText="1"/>
      <protection locked="0"/>
    </xf>
    <xf numFmtId="0" fontId="34" fillId="5" borderId="8" xfId="0" applyFont="1" applyFill="1" applyBorder="1" applyAlignment="1" applyProtection="1">
      <alignment horizontal="center" vertical="top"/>
      <protection locked="0"/>
    </xf>
    <xf numFmtId="3" fontId="3" fillId="5" borderId="31" xfId="0" applyNumberFormat="1"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protection locked="0"/>
    </xf>
    <xf numFmtId="0" fontId="3" fillId="5" borderId="2" xfId="0" applyFont="1" applyFill="1" applyBorder="1" applyAlignment="1" applyProtection="1">
      <alignment horizontal="center" vertical="center"/>
      <protection locked="0"/>
    </xf>
    <xf numFmtId="0" fontId="3" fillId="5" borderId="24" xfId="0" applyFont="1" applyFill="1" applyBorder="1" applyAlignment="1" applyProtection="1">
      <alignment horizontal="center" vertical="center"/>
      <protection locked="0"/>
    </xf>
    <xf numFmtId="0" fontId="3" fillId="5" borderId="21" xfId="0" applyFont="1" applyFill="1" applyBorder="1" applyAlignment="1" applyProtection="1">
      <alignment horizontal="center" vertical="center" wrapText="1"/>
      <protection locked="0"/>
    </xf>
    <xf numFmtId="0" fontId="3" fillId="5" borderId="2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3" fontId="3" fillId="5" borderId="32" xfId="0" applyNumberFormat="1" applyFont="1" applyFill="1" applyBorder="1" applyAlignment="1" applyProtection="1">
      <alignment horizontal="center" vertical="center" wrapText="1"/>
      <protection locked="0"/>
    </xf>
    <xf numFmtId="3" fontId="3" fillId="5" borderId="33" xfId="0" applyNumberFormat="1" applyFont="1" applyFill="1" applyBorder="1" applyAlignment="1" applyProtection="1">
      <alignment horizontal="center" vertical="center" wrapText="1"/>
      <protection locked="0"/>
    </xf>
    <xf numFmtId="3" fontId="3" fillId="5" borderId="34" xfId="0" applyNumberFormat="1" applyFont="1" applyFill="1" applyBorder="1" applyAlignment="1" applyProtection="1">
      <alignment horizontal="center" vertical="center" wrapText="1"/>
      <protection locked="0"/>
    </xf>
    <xf numFmtId="3" fontId="3" fillId="5" borderId="32" xfId="0" quotePrefix="1" applyNumberFormat="1" applyFont="1" applyFill="1" applyBorder="1" applyAlignment="1" applyProtection="1">
      <alignment horizontal="center" vertical="center" wrapText="1"/>
      <protection locked="0"/>
    </xf>
    <xf numFmtId="3" fontId="3" fillId="5" borderId="33" xfId="0" quotePrefix="1" applyNumberFormat="1" applyFont="1" applyFill="1" applyBorder="1" applyAlignment="1" applyProtection="1">
      <alignment horizontal="center" vertical="center" wrapText="1"/>
      <protection locked="0"/>
    </xf>
    <xf numFmtId="3" fontId="3" fillId="5" borderId="34" xfId="0" quotePrefix="1"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24" xfId="0" applyFont="1" applyFill="1" applyBorder="1" applyAlignment="1" applyProtection="1">
      <alignment horizontal="left" vertical="center"/>
      <protection locked="0"/>
    </xf>
    <xf numFmtId="0" fontId="3" fillId="5" borderId="52" xfId="0" applyFont="1" applyFill="1" applyBorder="1" applyAlignment="1" applyProtection="1">
      <alignment horizontal="center" vertical="center" wrapText="1"/>
      <protection locked="0"/>
    </xf>
    <xf numFmtId="0" fontId="3" fillId="5" borderId="39" xfId="0" applyFont="1" applyFill="1" applyBorder="1" applyAlignment="1" applyProtection="1">
      <alignment horizontal="center" vertical="center" wrapText="1"/>
      <protection locked="0"/>
    </xf>
    <xf numFmtId="0" fontId="3" fillId="5" borderId="49" xfId="0" applyFont="1" applyFill="1" applyBorder="1" applyAlignment="1" applyProtection="1">
      <alignment horizontal="center" vertical="center" wrapText="1"/>
      <protection locked="0"/>
    </xf>
    <xf numFmtId="0" fontId="3" fillId="5" borderId="45" xfId="0" applyFont="1" applyFill="1" applyBorder="1" applyAlignment="1" applyProtection="1">
      <alignment horizontal="center" vertical="center" wrapText="1"/>
      <protection locked="0"/>
    </xf>
    <xf numFmtId="0" fontId="3" fillId="5" borderId="46" xfId="0" applyFont="1" applyFill="1" applyBorder="1" applyAlignment="1" applyProtection="1">
      <alignment horizontal="center" vertical="center" wrapText="1"/>
      <protection locked="0"/>
    </xf>
    <xf numFmtId="0" fontId="3" fillId="5" borderId="5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protection locked="0"/>
    </xf>
    <xf numFmtId="0" fontId="3" fillId="5" borderId="0" xfId="0" applyFont="1" applyFill="1" applyBorder="1" applyAlignment="1" applyProtection="1">
      <alignment horizontal="center" vertical="center"/>
      <protection locked="0"/>
    </xf>
    <xf numFmtId="0" fontId="3" fillId="5" borderId="15" xfId="0" applyFont="1" applyFill="1" applyBorder="1" applyAlignment="1" applyProtection="1">
      <alignment horizontal="center" vertical="center" wrapText="1"/>
      <protection locked="0"/>
    </xf>
    <xf numFmtId="0" fontId="3" fillId="5" borderId="27" xfId="0" applyFont="1" applyFill="1" applyBorder="1" applyAlignment="1" applyProtection="1">
      <alignment horizontal="center" vertical="center" wrapText="1"/>
      <protection locked="0"/>
    </xf>
    <xf numFmtId="0" fontId="3" fillId="5" borderId="3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wrapText="1"/>
      <protection locked="0"/>
    </xf>
    <xf numFmtId="0" fontId="34" fillId="5" borderId="15" xfId="0" applyFont="1" applyFill="1" applyBorder="1" applyAlignment="1" applyProtection="1">
      <alignment horizontal="center"/>
      <protection locked="0"/>
    </xf>
    <xf numFmtId="0" fontId="34" fillId="5" borderId="27" xfId="0" applyFont="1" applyFill="1" applyBorder="1" applyAlignment="1" applyProtection="1">
      <alignment horizontal="center"/>
      <protection locked="0"/>
    </xf>
    <xf numFmtId="0" fontId="34" fillId="5" borderId="19" xfId="0" applyFont="1" applyFill="1" applyBorder="1" applyAlignment="1" applyProtection="1">
      <alignment horizontal="center"/>
      <protection locked="0"/>
    </xf>
    <xf numFmtId="0" fontId="34" fillId="5" borderId="8" xfId="0" applyFont="1" applyFill="1" applyBorder="1" applyAlignment="1" applyProtection="1">
      <alignment horizontal="center"/>
      <protection locked="0"/>
    </xf>
    <xf numFmtId="0" fontId="3" fillId="5" borderId="3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5" fillId="2"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2" borderId="0" xfId="0" applyFont="1" applyFill="1" applyAlignment="1" applyProtection="1">
      <alignment horizontal="center"/>
      <protection locked="0"/>
    </xf>
    <xf numFmtId="0" fontId="5" fillId="2" borderId="0" xfId="0" applyFont="1" applyFill="1" applyAlignment="1" applyProtection="1">
      <alignment horizontal="center"/>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2" fillId="2" borderId="33"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protection locked="0"/>
    </xf>
    <xf numFmtId="3" fontId="7" fillId="5" borderId="32" xfId="0" applyNumberFormat="1" applyFont="1" applyFill="1" applyBorder="1" applyAlignment="1" applyProtection="1">
      <alignment horizontal="center" vertical="center" wrapText="1"/>
      <protection locked="0"/>
    </xf>
    <xf numFmtId="3" fontId="7" fillId="2" borderId="34" xfId="0" applyNumberFormat="1" applyFont="1" applyFill="1" applyBorder="1" applyAlignment="1" applyProtection="1">
      <alignment horizontal="center" vertical="center" wrapText="1"/>
      <protection locked="0"/>
    </xf>
    <xf numFmtId="3" fontId="7" fillId="2" borderId="52" xfId="0" applyNumberFormat="1" applyFont="1" applyFill="1" applyBorder="1" applyAlignment="1" applyProtection="1">
      <alignment horizontal="center" vertical="center" wrapText="1"/>
      <protection locked="0"/>
    </xf>
    <xf numFmtId="0" fontId="0" fillId="0" borderId="45" xfId="0" applyBorder="1" applyAlignment="1">
      <alignment horizontal="center" vertical="center" wrapText="1"/>
    </xf>
    <xf numFmtId="0" fontId="2" fillId="2" borderId="21" xfId="0" applyFont="1" applyFill="1" applyBorder="1" applyAlignment="1" applyProtection="1">
      <alignment horizontal="center" vertical="center" wrapText="1"/>
      <protection locked="0"/>
    </xf>
    <xf numFmtId="0" fontId="0" fillId="0" borderId="13" xfId="0" applyBorder="1" applyAlignment="1">
      <alignment horizontal="center" vertical="center" wrapText="1"/>
    </xf>
    <xf numFmtId="0" fontId="3" fillId="3" borderId="7"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2" fillId="0" borderId="52"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4" fillId="5" borderId="0" xfId="0" applyFont="1" applyFill="1" applyBorder="1" applyAlignment="1" applyProtection="1">
      <alignment horizontal="center"/>
      <protection locked="0"/>
    </xf>
    <xf numFmtId="0" fontId="1" fillId="5" borderId="35" xfId="0" applyFont="1" applyFill="1" applyBorder="1" applyAlignment="1" applyProtection="1">
      <alignment horizontal="center" vertical="top"/>
      <protection locked="0"/>
    </xf>
    <xf numFmtId="0" fontId="4" fillId="5" borderId="0" xfId="0" applyFont="1" applyFill="1" applyBorder="1" applyAlignment="1" applyProtection="1">
      <alignment horizontal="center" vertical="top"/>
      <protection locked="0"/>
    </xf>
    <xf numFmtId="0" fontId="1" fillId="5" borderId="0" xfId="0" applyFont="1" applyFill="1" applyBorder="1" applyAlignment="1" applyProtection="1">
      <alignment horizontal="center"/>
      <protection locked="0"/>
    </xf>
    <xf numFmtId="0" fontId="1" fillId="5" borderId="35" xfId="0" applyFont="1" applyFill="1" applyBorder="1" applyAlignment="1" applyProtection="1">
      <alignment horizontal="center"/>
      <protection locked="0"/>
    </xf>
    <xf numFmtId="0" fontId="4" fillId="5" borderId="35" xfId="0" applyFont="1" applyFill="1" applyBorder="1" applyAlignment="1" applyProtection="1">
      <alignment horizontal="center"/>
      <protection locked="0"/>
    </xf>
    <xf numFmtId="0" fontId="21" fillId="5" borderId="0" xfId="0" applyFont="1" applyFill="1" applyBorder="1" applyAlignment="1" applyProtection="1">
      <alignment horizontal="center" vertical="center" wrapText="1"/>
      <protection locked="0"/>
    </xf>
    <xf numFmtId="0" fontId="2" fillId="5" borderId="3" xfId="0" applyFont="1" applyFill="1" applyBorder="1" applyAlignment="1" applyProtection="1">
      <alignment horizontal="left" vertical="center"/>
      <protection locked="0"/>
    </xf>
    <xf numFmtId="0" fontId="2" fillId="5" borderId="2" xfId="0" applyFont="1" applyFill="1" applyBorder="1" applyAlignment="1" applyProtection="1">
      <alignment horizontal="left" vertical="center"/>
      <protection locked="0"/>
    </xf>
    <xf numFmtId="0" fontId="2" fillId="5" borderId="24" xfId="0" applyFont="1" applyFill="1" applyBorder="1" applyAlignment="1" applyProtection="1">
      <alignment horizontal="left" vertical="center"/>
      <protection locked="0"/>
    </xf>
    <xf numFmtId="0" fontId="4" fillId="5" borderId="15" xfId="0" applyFont="1" applyFill="1" applyBorder="1" applyAlignment="1" applyProtection="1">
      <alignment horizontal="center"/>
      <protection locked="0"/>
    </xf>
    <xf numFmtId="0" fontId="4" fillId="5" borderId="27" xfId="0" applyFont="1" applyFill="1" applyBorder="1" applyAlignment="1" applyProtection="1">
      <alignment horizontal="center"/>
      <protection locked="0"/>
    </xf>
    <xf numFmtId="3" fontId="7" fillId="5" borderId="34" xfId="0" applyNumberFormat="1" applyFont="1" applyFill="1" applyBorder="1" applyAlignment="1" applyProtection="1">
      <alignment horizontal="center" vertical="center" wrapText="1"/>
      <protection locked="0"/>
    </xf>
    <xf numFmtId="3" fontId="7" fillId="5" borderId="21" xfId="0" applyNumberFormat="1" applyFont="1" applyFill="1" applyBorder="1" applyAlignment="1" applyProtection="1">
      <alignment horizontal="center" vertical="center" wrapText="1"/>
      <protection locked="0"/>
    </xf>
    <xf numFmtId="3" fontId="7" fillId="5" borderId="13" xfId="0" applyNumberFormat="1" applyFont="1" applyFill="1" applyBorder="1" applyAlignment="1" applyProtection="1">
      <alignment horizontal="center" vertical="center" wrapText="1"/>
      <protection locked="0"/>
    </xf>
    <xf numFmtId="0" fontId="21" fillId="5" borderId="15" xfId="0" applyFont="1" applyFill="1" applyBorder="1" applyAlignment="1" applyProtection="1">
      <alignment horizontal="center" vertical="center" wrapText="1"/>
      <protection locked="0"/>
    </xf>
    <xf numFmtId="0" fontId="21" fillId="5" borderId="27" xfId="0" applyFont="1" applyFill="1" applyBorder="1" applyAlignment="1" applyProtection="1">
      <alignment horizontal="center" vertical="center" wrapText="1"/>
      <protection locked="0"/>
    </xf>
    <xf numFmtId="0" fontId="21" fillId="5" borderId="37" xfId="0" applyFont="1" applyFill="1" applyBorder="1" applyAlignment="1" applyProtection="1">
      <alignment horizontal="center" vertical="center" wrapText="1"/>
      <protection locked="0"/>
    </xf>
    <xf numFmtId="0" fontId="21" fillId="5" borderId="35" xfId="0" applyFont="1" applyFill="1" applyBorder="1" applyAlignment="1" applyProtection="1">
      <alignment horizontal="center" vertical="center" wrapText="1"/>
      <protection locked="0"/>
    </xf>
    <xf numFmtId="0" fontId="21" fillId="5" borderId="36" xfId="0" applyFont="1" applyFill="1" applyBorder="1" applyAlignment="1" applyProtection="1">
      <alignment horizontal="center" vertical="center" wrapText="1"/>
      <protection locked="0"/>
    </xf>
    <xf numFmtId="0" fontId="21" fillId="5" borderId="19" xfId="0" applyFont="1" applyFill="1" applyBorder="1" applyAlignment="1" applyProtection="1">
      <alignment horizontal="center" vertical="center" wrapText="1"/>
      <protection locked="0"/>
    </xf>
    <xf numFmtId="0" fontId="21" fillId="5" borderId="8" xfId="0" applyFont="1" applyFill="1" applyBorder="1" applyAlignment="1" applyProtection="1">
      <alignment horizontal="center" vertical="center" wrapText="1"/>
      <protection locked="0"/>
    </xf>
    <xf numFmtId="0" fontId="21" fillId="5" borderId="41" xfId="0" applyFont="1" applyFill="1" applyBorder="1" applyAlignment="1" applyProtection="1">
      <alignment horizontal="center" vertical="center" wrapText="1"/>
      <protection locked="0"/>
    </xf>
    <xf numFmtId="0" fontId="2" fillId="5" borderId="15" xfId="0" applyFont="1" applyFill="1" applyBorder="1" applyAlignment="1" applyProtection="1">
      <alignment horizontal="left" vertical="center"/>
      <protection locked="0"/>
    </xf>
    <xf numFmtId="0" fontId="2" fillId="5" borderId="27" xfId="0" applyFont="1" applyFill="1" applyBorder="1" applyAlignment="1" applyProtection="1">
      <alignment horizontal="left" vertical="center"/>
      <protection locked="0"/>
    </xf>
    <xf numFmtId="0" fontId="2" fillId="5" borderId="37" xfId="0" applyFont="1" applyFill="1" applyBorder="1" applyAlignment="1" applyProtection="1">
      <alignment horizontal="left" vertical="center"/>
      <protection locked="0"/>
    </xf>
    <xf numFmtId="0" fontId="21" fillId="5" borderId="7"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protection locked="0"/>
    </xf>
    <xf numFmtId="3" fontId="7" fillId="5" borderId="22" xfId="0" applyNumberFormat="1" applyFont="1" applyFill="1" applyBorder="1" applyAlignment="1" applyProtection="1">
      <alignment horizontal="center" vertical="center" wrapText="1"/>
      <protection locked="0"/>
    </xf>
    <xf numFmtId="0" fontId="21" fillId="5" borderId="32" xfId="0" applyFont="1" applyFill="1" applyBorder="1" applyAlignment="1" applyProtection="1">
      <alignment horizontal="center" vertical="center" wrapText="1"/>
      <protection locked="0"/>
    </xf>
    <xf numFmtId="0" fontId="21" fillId="5" borderId="33" xfId="0" applyFont="1" applyFill="1" applyBorder="1" applyAlignment="1" applyProtection="1">
      <alignment horizontal="center" vertical="center" wrapText="1"/>
      <protection locked="0"/>
    </xf>
    <xf numFmtId="0" fontId="21" fillId="5" borderId="34" xfId="0" applyFont="1" applyFill="1" applyBorder="1" applyAlignment="1" applyProtection="1">
      <alignment horizontal="center" vertical="center" wrapText="1"/>
      <protection locked="0"/>
    </xf>
    <xf numFmtId="3" fontId="7" fillId="5" borderId="33" xfId="0" applyNumberFormat="1" applyFont="1" applyFill="1" applyBorder="1" applyAlignment="1" applyProtection="1">
      <alignment horizontal="center" vertical="center" wrapText="1"/>
      <protection locked="0"/>
    </xf>
    <xf numFmtId="0" fontId="21" fillId="5" borderId="52" xfId="0" applyFont="1" applyFill="1" applyBorder="1" applyAlignment="1" applyProtection="1">
      <alignment horizontal="center" vertical="center" wrapText="1"/>
      <protection locked="0"/>
    </xf>
    <xf numFmtId="0" fontId="21" fillId="5" borderId="39" xfId="0" applyFont="1" applyFill="1" applyBorder="1" applyAlignment="1" applyProtection="1">
      <alignment horizontal="center" vertical="center" wrapText="1"/>
      <protection locked="0"/>
    </xf>
    <xf numFmtId="0" fontId="21" fillId="5" borderId="49" xfId="0" applyFont="1" applyFill="1" applyBorder="1" applyAlignment="1" applyProtection="1">
      <alignment horizontal="center" vertical="center" wrapText="1"/>
      <protection locked="0"/>
    </xf>
    <xf numFmtId="3" fontId="7" fillId="5" borderId="32" xfId="0" quotePrefix="1" applyNumberFormat="1" applyFont="1" applyFill="1" applyBorder="1" applyAlignment="1" applyProtection="1">
      <alignment horizontal="center" vertical="center" wrapText="1"/>
      <protection locked="0"/>
    </xf>
    <xf numFmtId="3" fontId="7" fillId="5" borderId="31" xfId="0" applyNumberFormat="1" applyFont="1" applyFill="1" applyBorder="1" applyAlignment="1" applyProtection="1">
      <alignment horizontal="center" vertical="center" wrapText="1"/>
      <protection locked="0"/>
    </xf>
    <xf numFmtId="3" fontId="7" fillId="5" borderId="52" xfId="0" applyNumberFormat="1" applyFont="1" applyFill="1" applyBorder="1" applyAlignment="1" applyProtection="1">
      <alignment horizontal="center" vertical="center" wrapText="1"/>
      <protection locked="0"/>
    </xf>
    <xf numFmtId="3" fontId="7" fillId="5" borderId="39" xfId="0" applyNumberFormat="1" applyFont="1" applyFill="1" applyBorder="1" applyAlignment="1" applyProtection="1">
      <alignment horizontal="center" vertical="center" wrapText="1"/>
      <protection locked="0"/>
    </xf>
    <xf numFmtId="3" fontId="7" fillId="5" borderId="49" xfId="0" applyNumberFormat="1"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protection locked="0"/>
    </xf>
    <xf numFmtId="0" fontId="44" fillId="5" borderId="27" xfId="0" applyFont="1" applyFill="1" applyBorder="1" applyAlignment="1" applyProtection="1">
      <alignment horizontal="center"/>
      <protection locked="0"/>
    </xf>
    <xf numFmtId="0" fontId="44" fillId="5" borderId="37" xfId="0" applyFont="1" applyFill="1" applyBorder="1" applyAlignment="1" applyProtection="1">
      <alignment horizontal="center"/>
      <protection locked="0"/>
    </xf>
    <xf numFmtId="0" fontId="44" fillId="5" borderId="0" xfId="0" applyFont="1" applyFill="1" applyBorder="1" applyAlignment="1" applyProtection="1">
      <alignment horizontal="center"/>
      <protection locked="0"/>
    </xf>
    <xf numFmtId="0" fontId="44" fillId="5" borderId="36" xfId="0" applyFont="1" applyFill="1" applyBorder="1" applyAlignment="1" applyProtection="1">
      <alignment horizontal="center"/>
      <protection locked="0"/>
    </xf>
    <xf numFmtId="0" fontId="44" fillId="5" borderId="8" xfId="0" applyFont="1" applyFill="1" applyBorder="1" applyAlignment="1" applyProtection="1">
      <alignment horizontal="center"/>
      <protection locked="0"/>
    </xf>
    <xf numFmtId="0" fontId="44" fillId="5" borderId="41" xfId="0" applyFont="1" applyFill="1" applyBorder="1" applyAlignment="1" applyProtection="1">
      <alignment horizontal="center"/>
      <protection locked="0"/>
    </xf>
    <xf numFmtId="0" fontId="54" fillId="5" borderId="22" xfId="0" applyFont="1" applyFill="1" applyBorder="1" applyAlignment="1" applyProtection="1">
      <alignment horizontal="center" vertical="center" wrapText="1"/>
      <protection locked="0"/>
    </xf>
    <xf numFmtId="0" fontId="54" fillId="5" borderId="31" xfId="0" applyFont="1" applyFill="1" applyBorder="1" applyAlignment="1" applyProtection="1">
      <alignment horizontal="center" vertical="center" wrapText="1"/>
      <protection locked="0"/>
    </xf>
    <xf numFmtId="3" fontId="54" fillId="5" borderId="1" xfId="0" applyNumberFormat="1" applyFont="1" applyFill="1" applyBorder="1" applyAlignment="1" applyProtection="1">
      <alignment horizontal="center" vertical="center" wrapText="1"/>
      <protection locked="0"/>
    </xf>
    <xf numFmtId="0" fontId="54" fillId="5" borderId="49" xfId="0" applyFont="1" applyFill="1" applyBorder="1" applyAlignment="1" applyProtection="1">
      <alignment horizontal="center" vertical="center" wrapText="1"/>
      <protection locked="0"/>
    </xf>
    <xf numFmtId="0" fontId="54" fillId="5" borderId="14" xfId="0" applyFont="1" applyFill="1" applyBorder="1" applyAlignment="1" applyProtection="1">
      <alignment horizontal="center" vertical="center" wrapText="1"/>
      <protection locked="0"/>
    </xf>
    <xf numFmtId="0" fontId="54" fillId="5" borderId="0" xfId="0" applyFont="1" applyFill="1" applyAlignment="1" applyProtection="1">
      <alignment horizontal="center" vertical="center"/>
      <protection locked="0"/>
    </xf>
    <xf numFmtId="0" fontId="54" fillId="5" borderId="0" xfId="0" applyFont="1" applyFill="1" applyAlignment="1" applyProtection="1">
      <alignment horizontal="left"/>
      <protection locked="0"/>
    </xf>
    <xf numFmtId="0" fontId="54" fillId="5" borderId="15" xfId="0" applyFont="1" applyFill="1" applyBorder="1" applyAlignment="1" applyProtection="1">
      <alignment horizontal="left" vertical="center"/>
      <protection locked="0"/>
    </xf>
    <xf numFmtId="0" fontId="54" fillId="5" borderId="27"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54" fillId="5" borderId="3" xfId="0" applyFont="1" applyFill="1" applyBorder="1" applyAlignment="1" applyProtection="1">
      <alignment horizontal="left" vertical="center"/>
      <protection locked="0"/>
    </xf>
    <xf numFmtId="0" fontId="54" fillId="5" borderId="2" xfId="0" applyFont="1" applyFill="1" applyBorder="1" applyAlignment="1" applyProtection="1">
      <alignment horizontal="left" vertical="center"/>
      <protection locked="0"/>
    </xf>
    <xf numFmtId="0" fontId="54" fillId="5" borderId="24" xfId="0" applyFont="1" applyFill="1" applyBorder="1" applyAlignment="1" applyProtection="1">
      <alignment horizontal="left" vertical="center"/>
      <protection locked="0"/>
    </xf>
    <xf numFmtId="0" fontId="54" fillId="5" borderId="15" xfId="0" applyFont="1" applyFill="1" applyBorder="1" applyAlignment="1" applyProtection="1">
      <alignment horizontal="center" vertical="center" wrapText="1"/>
      <protection locked="0"/>
    </xf>
    <xf numFmtId="0" fontId="54" fillId="5" borderId="27" xfId="0" applyFont="1" applyFill="1" applyBorder="1" applyAlignment="1" applyProtection="1">
      <alignment horizontal="center" vertical="center" wrapText="1"/>
      <protection locked="0"/>
    </xf>
    <xf numFmtId="0" fontId="54" fillId="5" borderId="37" xfId="0" applyFont="1" applyFill="1" applyBorder="1" applyAlignment="1" applyProtection="1">
      <alignment horizontal="center" vertical="center" wrapText="1"/>
      <protection locked="0"/>
    </xf>
    <xf numFmtId="0" fontId="54" fillId="5" borderId="35" xfId="0"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4" fillId="5" borderId="36" xfId="0" applyFont="1" applyFill="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0" fontId="54" fillId="5" borderId="8" xfId="0" applyFont="1" applyFill="1" applyBorder="1" applyAlignment="1" applyProtection="1">
      <alignment horizontal="center" vertical="center" wrapText="1"/>
      <protection locked="0"/>
    </xf>
    <xf numFmtId="0" fontId="54" fillId="5" borderId="41" xfId="0" applyFont="1" applyFill="1" applyBorder="1" applyAlignment="1" applyProtection="1">
      <alignment horizontal="center" vertical="center" wrapText="1"/>
      <protection locked="0"/>
    </xf>
    <xf numFmtId="3" fontId="54" fillId="5" borderId="32" xfId="0" applyNumberFormat="1" applyFont="1" applyFill="1" applyBorder="1" applyAlignment="1" applyProtection="1">
      <alignment horizontal="center" vertical="center" wrapText="1"/>
      <protection locked="0"/>
    </xf>
    <xf numFmtId="3" fontId="54" fillId="5" borderId="33" xfId="0" applyNumberFormat="1"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5" borderId="18" xfId="0" applyFont="1" applyFill="1" applyBorder="1" applyAlignment="1" applyProtection="1">
      <alignment horizontal="center" vertical="center"/>
      <protection locked="0"/>
    </xf>
    <xf numFmtId="3" fontId="54" fillId="5" borderId="12" xfId="0" applyNumberFormat="1" applyFont="1" applyFill="1" applyBorder="1" applyAlignment="1" applyProtection="1">
      <alignment horizontal="center" vertical="center" wrapText="1"/>
      <protection locked="0"/>
    </xf>
    <xf numFmtId="3" fontId="54" fillId="5" borderId="45" xfId="0" applyNumberFormat="1" applyFont="1" applyFill="1" applyBorder="1" applyAlignment="1" applyProtection="1">
      <alignment horizontal="center" vertical="center" wrapText="1"/>
      <protection locked="0"/>
    </xf>
    <xf numFmtId="3" fontId="54" fillId="5" borderId="22" xfId="0" applyNumberFormat="1" applyFont="1" applyFill="1" applyBorder="1" applyAlignment="1" applyProtection="1">
      <alignment horizontal="center" vertical="center" wrapText="1"/>
      <protection locked="0"/>
    </xf>
    <xf numFmtId="3" fontId="54" fillId="5" borderId="13" xfId="0" applyNumberFormat="1" applyFont="1" applyFill="1" applyBorder="1" applyAlignment="1" applyProtection="1">
      <alignment horizontal="center" vertical="center" wrapText="1"/>
      <protection locked="0"/>
    </xf>
    <xf numFmtId="0" fontId="54" fillId="5" borderId="21" xfId="0" applyFont="1" applyFill="1" applyBorder="1" applyAlignment="1" applyProtection="1">
      <alignment horizontal="center" vertical="center" wrapText="1"/>
      <protection locked="0"/>
    </xf>
    <xf numFmtId="0" fontId="44" fillId="5" borderId="13" xfId="0" applyFont="1" applyFill="1" applyBorder="1" applyAlignment="1" applyProtection="1">
      <alignment horizontal="center" wrapText="1"/>
      <protection locked="0"/>
    </xf>
    <xf numFmtId="0" fontId="44" fillId="5" borderId="13" xfId="0" applyFont="1" applyFill="1" applyBorder="1" applyAlignment="1" applyProtection="1">
      <alignment wrapText="1"/>
      <protection locked="0"/>
    </xf>
    <xf numFmtId="0" fontId="54" fillId="5" borderId="13" xfId="0" applyFont="1" applyFill="1" applyBorder="1" applyAlignment="1" applyProtection="1">
      <alignment horizontal="center" vertical="center" wrapText="1"/>
      <protection locked="0"/>
    </xf>
    <xf numFmtId="0" fontId="54" fillId="5" borderId="32" xfId="0" applyFont="1" applyFill="1" applyBorder="1" applyAlignment="1" applyProtection="1">
      <alignment horizontal="center" vertical="center" wrapText="1"/>
      <protection locked="0"/>
    </xf>
    <xf numFmtId="0" fontId="54" fillId="5" borderId="33" xfId="0" applyFont="1" applyFill="1" applyBorder="1" applyAlignment="1" applyProtection="1">
      <alignment horizontal="center" vertical="center" wrapText="1"/>
      <protection locked="0"/>
    </xf>
    <xf numFmtId="0" fontId="54" fillId="5" borderId="34" xfId="0" applyFont="1" applyFill="1" applyBorder="1" applyAlignment="1" applyProtection="1">
      <alignment horizontal="center" vertical="center" wrapText="1"/>
      <protection locked="0"/>
    </xf>
    <xf numFmtId="3" fontId="54" fillId="5" borderId="21" xfId="0" applyNumberFormat="1" applyFont="1" applyFill="1" applyBorder="1" applyAlignment="1" applyProtection="1">
      <alignment horizontal="center" vertical="center" wrapText="1"/>
      <protection locked="0"/>
    </xf>
    <xf numFmtId="0" fontId="44" fillId="5" borderId="8" xfId="0" applyFont="1" applyFill="1" applyBorder="1" applyAlignment="1" applyProtection="1">
      <alignment horizontal="center" vertical="top"/>
      <protection locked="0"/>
    </xf>
    <xf numFmtId="0" fontId="44" fillId="5" borderId="0" xfId="0" applyFont="1" applyFill="1" applyBorder="1" applyAlignment="1" applyProtection="1">
      <alignment horizontal="center" vertical="top"/>
      <protection locked="0"/>
    </xf>
    <xf numFmtId="0" fontId="44" fillId="5" borderId="35" xfId="0" applyFont="1" applyFill="1" applyBorder="1" applyAlignment="1" applyProtection="1">
      <alignment horizontal="center" vertical="top"/>
      <protection locked="0"/>
    </xf>
    <xf numFmtId="3" fontId="54" fillId="5" borderId="32" xfId="0" quotePrefix="1" applyNumberFormat="1" applyFont="1" applyFill="1" applyBorder="1" applyAlignment="1" applyProtection="1">
      <alignment horizontal="center" vertical="center" wrapText="1"/>
      <protection locked="0"/>
    </xf>
    <xf numFmtId="3" fontId="54" fillId="5" borderId="34" xfId="0" applyNumberFormat="1" applyFont="1" applyFill="1" applyBorder="1" applyAlignment="1" applyProtection="1">
      <alignment horizontal="center" vertical="center" wrapText="1"/>
      <protection locked="0"/>
    </xf>
    <xf numFmtId="0" fontId="44" fillId="5" borderId="35" xfId="0" applyFont="1" applyFill="1" applyBorder="1" applyAlignment="1" applyProtection="1">
      <alignment horizontal="center"/>
      <protection locked="0"/>
    </xf>
    <xf numFmtId="3" fontId="54" fillId="5" borderId="52" xfId="0" applyNumberFormat="1" applyFont="1" applyFill="1" applyBorder="1" applyAlignment="1" applyProtection="1">
      <alignment horizontal="center" vertical="center" wrapText="1"/>
      <protection locked="0"/>
    </xf>
    <xf numFmtId="3" fontId="54" fillId="5" borderId="39" xfId="0" applyNumberFormat="1" applyFont="1" applyFill="1" applyBorder="1" applyAlignment="1" applyProtection="1">
      <alignment horizontal="center" vertical="center" wrapText="1"/>
      <protection locked="0"/>
    </xf>
    <xf numFmtId="3" fontId="54" fillId="5" borderId="49" xfId="0" applyNumberFormat="1" applyFont="1" applyFill="1" applyBorder="1" applyAlignment="1" applyProtection="1">
      <alignment horizontal="center" vertical="center" wrapText="1"/>
      <protection locked="0"/>
    </xf>
    <xf numFmtId="0" fontId="54" fillId="5" borderId="11" xfId="0" applyFont="1" applyFill="1" applyBorder="1" applyAlignment="1" applyProtection="1">
      <alignment horizontal="center" vertical="center" wrapText="1"/>
      <protection locked="0"/>
    </xf>
    <xf numFmtId="0" fontId="3" fillId="10" borderId="23" xfId="0" applyFont="1" applyFill="1" applyBorder="1" applyAlignment="1" applyProtection="1">
      <alignment horizontal="center" vertical="center" wrapText="1"/>
      <protection locked="0"/>
    </xf>
    <xf numFmtId="0" fontId="3" fillId="10" borderId="23" xfId="0" applyFont="1" applyFill="1" applyBorder="1" applyAlignment="1" applyProtection="1">
      <alignment horizontal="center" vertical="center"/>
      <protection locked="0"/>
    </xf>
    <xf numFmtId="0" fontId="3" fillId="10" borderId="55" xfId="0" applyFont="1" applyFill="1" applyBorder="1" applyAlignment="1" applyProtection="1">
      <alignment horizontal="center" vertical="center"/>
      <protection hidden="1"/>
    </xf>
    <xf numFmtId="0" fontId="3" fillId="10" borderId="56" xfId="0" applyFont="1" applyFill="1" applyBorder="1" applyAlignment="1" applyProtection="1">
      <alignment horizontal="center" vertical="center"/>
      <protection hidden="1"/>
    </xf>
    <xf numFmtId="0" fontId="3" fillId="10" borderId="57" xfId="0" applyFont="1" applyFill="1" applyBorder="1" applyAlignment="1" applyProtection="1">
      <alignment horizontal="center" vertical="center"/>
      <protection hidden="1"/>
    </xf>
    <xf numFmtId="0" fontId="34" fillId="5" borderId="33" xfId="0" applyFont="1" applyFill="1" applyBorder="1"/>
    <xf numFmtId="0" fontId="34" fillId="5" borderId="34" xfId="0" applyFont="1" applyFill="1" applyBorder="1"/>
    <xf numFmtId="0" fontId="3" fillId="10" borderId="23" xfId="0" applyFont="1" applyFill="1" applyBorder="1" applyAlignment="1" applyProtection="1">
      <alignment horizontal="center" vertical="center" wrapText="1"/>
      <protection hidden="1"/>
    </xf>
    <xf numFmtId="0" fontId="3" fillId="10" borderId="23" xfId="0" applyFont="1" applyFill="1" applyBorder="1" applyAlignment="1" applyProtection="1">
      <alignment horizontal="center" vertical="center"/>
      <protection hidden="1"/>
    </xf>
    <xf numFmtId="0" fontId="3" fillId="5" borderId="32" xfId="0" quotePrefix="1"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top"/>
      <protection locked="0"/>
    </xf>
    <xf numFmtId="0" fontId="23" fillId="5" borderId="0" xfId="0" applyFont="1" applyFill="1" applyBorder="1" applyAlignment="1" applyProtection="1">
      <alignment horizontal="center" wrapText="1"/>
      <protection locked="0"/>
    </xf>
    <xf numFmtId="0" fontId="23" fillId="5" borderId="35" xfId="0" applyFont="1" applyFill="1" applyBorder="1" applyAlignment="1" applyProtection="1">
      <alignment horizontal="center" wrapText="1"/>
      <protection locked="0"/>
    </xf>
    <xf numFmtId="0" fontId="1" fillId="5" borderId="0" xfId="0" applyFont="1" applyFill="1" applyBorder="1" applyAlignment="1" applyProtection="1">
      <alignment horizontal="center" wrapText="1"/>
      <protection locked="0"/>
    </xf>
    <xf numFmtId="0" fontId="21" fillId="5" borderId="0" xfId="0" applyFont="1" applyFill="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0" fontId="21" fillId="5" borderId="10" xfId="0" applyFont="1" applyFill="1" applyBorder="1" applyAlignment="1">
      <alignment horizontal="center" wrapText="1"/>
    </xf>
    <xf numFmtId="0" fontId="21" fillId="5" borderId="43" xfId="0" applyFont="1" applyFill="1" applyBorder="1" applyAlignment="1">
      <alignment horizontal="center" wrapText="1"/>
    </xf>
    <xf numFmtId="0" fontId="21" fillId="5" borderId="18" xfId="0" applyFont="1" applyFill="1" applyBorder="1" applyAlignment="1">
      <alignment horizontal="center" wrapText="1"/>
    </xf>
    <xf numFmtId="0" fontId="34" fillId="5" borderId="13" xfId="0" applyFont="1" applyFill="1" applyBorder="1"/>
    <xf numFmtId="0" fontId="21" fillId="5" borderId="15" xfId="0" applyFont="1" applyFill="1" applyBorder="1" applyAlignment="1">
      <alignment horizontal="center" vertical="center"/>
    </xf>
    <xf numFmtId="0" fontId="21" fillId="5" borderId="27"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15" xfId="0" applyFont="1" applyFill="1" applyBorder="1" applyAlignment="1">
      <alignment horizontal="center" vertical="center" wrapText="1"/>
    </xf>
    <xf numFmtId="0" fontId="21" fillId="5" borderId="37"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41" xfId="0" applyFont="1" applyFill="1" applyBorder="1" applyAlignment="1">
      <alignment horizontal="center" vertical="center"/>
    </xf>
  </cellXfs>
  <cellStyles count="7">
    <cellStyle name="Euro" xfId="1"/>
    <cellStyle name="Euro 2" xfId="2"/>
    <cellStyle name="Millares" xfId="3" builtinId="3"/>
    <cellStyle name="Millares 2 3" xfId="6"/>
    <cellStyle name="Millares 3" xfId="5"/>
    <cellStyle name="Normal" xfId="0" builtinId="0"/>
    <cellStyle name="Normal 2" xfId="4"/>
  </cellStyles>
  <dxfs count="71">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rgb="FF000000"/>
      </font>
    </dxf>
    <dxf>
      <font>
        <condense val="0"/>
        <extend val="0"/>
        <color rgb="FF000000"/>
      </font>
    </dxf>
    <dxf>
      <font>
        <condense val="0"/>
        <extend val="0"/>
        <color rgb="FF000000"/>
      </font>
    </dxf>
    <dxf>
      <font>
        <condense val="0"/>
        <extend val="0"/>
        <color rgb="FF000000"/>
      </font>
    </dxf>
    <dxf>
      <font>
        <condense val="0"/>
        <extend val="0"/>
        <color rgb="FF000000"/>
      </font>
    </dxf>
    <dxf>
      <font>
        <condense val="0"/>
        <extend val="0"/>
        <color rgb="FF000000"/>
      </font>
    </dxf>
    <dxf>
      <font>
        <condense val="0"/>
        <extend val="0"/>
        <color rgb="FF000000"/>
      </font>
    </dxf>
    <dxf>
      <font>
        <condense val="0"/>
        <extend val="0"/>
        <color rgb="FF000000"/>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447675</xdr:colOff>
      <xdr:row>0</xdr:row>
      <xdr:rowOff>133350</xdr:rowOff>
    </xdr:from>
    <xdr:to>
      <xdr:col>26</xdr:col>
      <xdr:colOff>824593</xdr:colOff>
      <xdr:row>3</xdr:row>
      <xdr:rowOff>47625</xdr:rowOff>
    </xdr:to>
    <xdr:pic>
      <xdr:nvPicPr>
        <xdr:cNvPr id="3856" name="WordPictureWatermark26059329" descr="G:\SafGruop2010\Policia nacional\Papeleria\Papeleria\imagen\membrete-02-01.jpg"/>
        <xdr:cNvPicPr>
          <a:picLocks noChangeAspect="1" noChangeArrowheads="1"/>
        </xdr:cNvPicPr>
      </xdr:nvPicPr>
      <xdr:blipFill>
        <a:blip xmlns:r="http://schemas.openxmlformats.org/officeDocument/2006/relationships" r:embed="rId1" cstate="print"/>
        <a:srcRect l="43539" t="5083" r="43353" b="85219"/>
        <a:stretch>
          <a:fillRect/>
        </a:stretch>
      </xdr:blipFill>
      <xdr:spPr bwMode="auto">
        <a:xfrm>
          <a:off x="19345275" y="133350"/>
          <a:ext cx="828675" cy="581025"/>
        </a:xfrm>
        <a:prstGeom prst="rect">
          <a:avLst/>
        </a:prstGeom>
        <a:noFill/>
        <a:ln w="9525">
          <a:noFill/>
          <a:miter lim="800000"/>
          <a:headEnd/>
          <a:tailEnd/>
        </a:ln>
      </xdr:spPr>
    </xdr:pic>
    <xdr:clientData/>
  </xdr:twoCellAnchor>
  <xdr:twoCellAnchor editAs="oneCell">
    <xdr:from>
      <xdr:col>20</xdr:col>
      <xdr:colOff>447675</xdr:colOff>
      <xdr:row>0</xdr:row>
      <xdr:rowOff>133350</xdr:rowOff>
    </xdr:from>
    <xdr:to>
      <xdr:col>26</xdr:col>
      <xdr:colOff>824593</xdr:colOff>
      <xdr:row>3</xdr:row>
      <xdr:rowOff>47625</xdr:rowOff>
    </xdr:to>
    <xdr:pic>
      <xdr:nvPicPr>
        <xdr:cNvPr id="3857" name="WordPictureWatermark26059329" descr="G:\SafGruop2010\Policia nacional\Papeleria\Papeleria\imagen\membrete-02-01.jpg"/>
        <xdr:cNvPicPr>
          <a:picLocks noChangeAspect="1" noChangeArrowheads="1"/>
        </xdr:cNvPicPr>
      </xdr:nvPicPr>
      <xdr:blipFill>
        <a:blip xmlns:r="http://schemas.openxmlformats.org/officeDocument/2006/relationships" r:embed="rId1" cstate="print"/>
        <a:srcRect l="43539" t="5083" r="43353" b="85219"/>
        <a:stretch>
          <a:fillRect/>
        </a:stretch>
      </xdr:blipFill>
      <xdr:spPr bwMode="auto">
        <a:xfrm>
          <a:off x="19345275" y="133350"/>
          <a:ext cx="828675" cy="5810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676275</xdr:colOff>
      <xdr:row>0</xdr:row>
      <xdr:rowOff>161925</xdr:rowOff>
    </xdr:from>
    <xdr:to>
      <xdr:col>26</xdr:col>
      <xdr:colOff>33705</xdr:colOff>
      <xdr:row>4</xdr:row>
      <xdr:rowOff>114300</xdr:rowOff>
    </xdr:to>
    <xdr:pic>
      <xdr:nvPicPr>
        <xdr:cNvPr id="9851" name="WordPictureWatermark26059329" descr="G:\SafGruop2010\Policia nacional\Papeleria\Papeleria\imagen\membrete-02-01.jpg"/>
        <xdr:cNvPicPr>
          <a:picLocks noChangeAspect="1" noChangeArrowheads="1"/>
        </xdr:cNvPicPr>
      </xdr:nvPicPr>
      <xdr:blipFill>
        <a:blip xmlns:r="http://schemas.openxmlformats.org/officeDocument/2006/relationships" r:embed="rId1" cstate="print"/>
        <a:srcRect l="43539" t="5083" r="43353" b="85219"/>
        <a:stretch>
          <a:fillRect/>
        </a:stretch>
      </xdr:blipFill>
      <xdr:spPr bwMode="auto">
        <a:xfrm>
          <a:off x="19164300" y="161925"/>
          <a:ext cx="762000" cy="6381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57150</xdr:colOff>
      <xdr:row>0</xdr:row>
      <xdr:rowOff>142875</xdr:rowOff>
    </xdr:from>
    <xdr:to>
      <xdr:col>22</xdr:col>
      <xdr:colOff>583311</xdr:colOff>
      <xdr:row>1</xdr:row>
      <xdr:rowOff>5389</xdr:rowOff>
    </xdr:to>
    <xdr:pic>
      <xdr:nvPicPr>
        <xdr:cNvPr id="11307" name="WordPictureWatermark26059329" descr="G:\SafGruop2010\Policia nacional\Papeleria\Papeleria\imagen\membrete-02-01.jpg"/>
        <xdr:cNvPicPr>
          <a:picLocks noChangeAspect="1" noChangeArrowheads="1"/>
        </xdr:cNvPicPr>
      </xdr:nvPicPr>
      <xdr:blipFill>
        <a:blip xmlns:r="http://schemas.openxmlformats.org/officeDocument/2006/relationships" r:embed="rId1" cstate="print"/>
        <a:srcRect l="43539" t="5083" r="43353" b="85219"/>
        <a:stretch>
          <a:fillRect/>
        </a:stretch>
      </xdr:blipFill>
      <xdr:spPr bwMode="auto">
        <a:xfrm>
          <a:off x="21812250" y="142875"/>
          <a:ext cx="523875" cy="5048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85725</xdr:rowOff>
    </xdr:from>
    <xdr:to>
      <xdr:col>10</xdr:col>
      <xdr:colOff>1190625</xdr:colOff>
      <xdr:row>2</xdr:row>
      <xdr:rowOff>142875</xdr:rowOff>
    </xdr:to>
    <xdr:pic>
      <xdr:nvPicPr>
        <xdr:cNvPr id="4828" name="WordPictureWatermark26059329" descr="G:\SafGruop2010\Policia nacional\Papeleria\Papeleria\imagen\membrete-02-01.jpg"/>
        <xdr:cNvPicPr>
          <a:picLocks noChangeAspect="1" noChangeArrowheads="1"/>
        </xdr:cNvPicPr>
      </xdr:nvPicPr>
      <xdr:blipFill>
        <a:blip xmlns:r="http://schemas.openxmlformats.org/officeDocument/2006/relationships" r:embed="rId1" cstate="print"/>
        <a:srcRect l="43539" t="5083" r="43353" b="85219"/>
        <a:stretch>
          <a:fillRect/>
        </a:stretch>
      </xdr:blipFill>
      <xdr:spPr bwMode="auto">
        <a:xfrm>
          <a:off x="10267950" y="85725"/>
          <a:ext cx="504825" cy="457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SAN/Desktop/FERNANDO/RESOLUCION%20002%20DEL%2002-01-2018%20DISTRIBUCION%20USP%20DISAN%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NFORMACION%20SANIDAD\DOCUMENTOS%202015\PLAN%20DE%20COMPRAS\VIGENCIA%202015\FORMATOS%20EXCEL%20PLAN%20DE%20COMPRAS%20%20NUEVO%202015%20-%20MODIFICAC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L.DISTRIBUCION PPTO 2018"/>
      <sheetName val="Hoja1"/>
    </sheetNames>
    <sheetDataSet>
      <sheetData sheetId="0">
        <row r="7669">
          <cell r="M7669">
            <v>950600000</v>
          </cell>
        </row>
        <row r="7678">
          <cell r="M7678">
            <v>950600000</v>
          </cell>
        </row>
        <row r="7703">
          <cell r="M7703">
            <v>536875</v>
          </cell>
        </row>
        <row r="7709">
          <cell r="M7709">
            <v>2167100</v>
          </cell>
        </row>
        <row r="7716">
          <cell r="M7716">
            <v>1800000</v>
          </cell>
        </row>
        <row r="7718">
          <cell r="M7718">
            <v>7000000</v>
          </cell>
        </row>
        <row r="7725">
          <cell r="M7725">
            <v>2773365</v>
          </cell>
        </row>
        <row r="7733">
          <cell r="M7733">
            <v>2460500</v>
          </cell>
        </row>
        <row r="7737">
          <cell r="M7737">
            <v>6300000</v>
          </cell>
        </row>
        <row r="7738">
          <cell r="M7738">
            <v>4300000</v>
          </cell>
        </row>
        <row r="7802">
          <cell r="M7802">
            <v>675441689</v>
          </cell>
        </row>
        <row r="7807">
          <cell r="M7807">
            <v>675441689</v>
          </cell>
        </row>
        <row r="7828">
          <cell r="M7828">
            <v>675441689</v>
          </cell>
        </row>
        <row r="7831">
          <cell r="M7831">
            <v>2651975</v>
          </cell>
        </row>
        <row r="7850">
          <cell r="M7850">
            <v>17799865</v>
          </cell>
        </row>
        <row r="7869">
          <cell r="M7869">
            <v>31600000</v>
          </cell>
        </row>
        <row r="7874">
          <cell r="M7874">
            <v>21000000</v>
          </cell>
        </row>
        <row r="7889">
          <cell r="M7889">
            <v>17993338</v>
          </cell>
        </row>
        <row r="7890">
          <cell r="M7890">
            <v>350000</v>
          </cell>
        </row>
        <row r="7891">
          <cell r="M7891">
            <v>17643338</v>
          </cell>
        </row>
        <row r="7908">
          <cell r="M7908">
            <v>92000000</v>
          </cell>
        </row>
        <row r="7910">
          <cell r="M7910">
            <v>92000000</v>
          </cell>
        </row>
        <row r="7912">
          <cell r="M7912">
            <v>4000000</v>
          </cell>
        </row>
        <row r="7914">
          <cell r="M7914">
            <v>4000000</v>
          </cell>
        </row>
        <row r="7927">
          <cell r="M7927">
            <v>509396511</v>
          </cell>
        </row>
        <row r="7934">
          <cell r="M7934">
            <v>218860601</v>
          </cell>
        </row>
        <row r="7947">
          <cell r="M7947">
            <v>218860601</v>
          </cell>
        </row>
        <row r="7950">
          <cell r="M7950">
            <v>218860601</v>
          </cell>
        </row>
        <row r="7953">
          <cell r="M7953">
            <v>218860601</v>
          </cell>
        </row>
        <row r="7954">
          <cell r="M7954">
            <v>218860601</v>
          </cell>
        </row>
        <row r="7957">
          <cell r="M7957">
            <v>50000000</v>
          </cell>
        </row>
        <row r="7961">
          <cell r="M7961">
            <v>50000000</v>
          </cell>
        </row>
        <row r="7984">
          <cell r="M7984">
            <v>50000000</v>
          </cell>
        </row>
        <row r="7985">
          <cell r="M7985">
            <v>50000000</v>
          </cell>
        </row>
        <row r="7989">
          <cell r="M7989">
            <v>3007210</v>
          </cell>
        </row>
        <row r="7994">
          <cell r="M7994">
            <v>3007210</v>
          </cell>
        </row>
        <row r="7996">
          <cell r="M7996">
            <v>52000</v>
          </cell>
        </row>
        <row r="8009">
          <cell r="M8009">
            <v>52000</v>
          </cell>
        </row>
        <row r="8050">
          <cell r="M8050">
            <v>1100000</v>
          </cell>
        </row>
        <row r="8051">
          <cell r="M8051">
            <v>1100000</v>
          </cell>
        </row>
        <row r="8065">
          <cell r="M8065">
            <v>1855210</v>
          </cell>
        </row>
        <row r="8067">
          <cell r="M8067">
            <v>1855210</v>
          </cell>
        </row>
        <row r="8077">
          <cell r="M8077">
            <v>3290500</v>
          </cell>
        </row>
        <row r="8094">
          <cell r="M8094">
            <v>990500</v>
          </cell>
        </row>
        <row r="8100">
          <cell r="M8100">
            <v>425000</v>
          </cell>
        </row>
        <row r="8111">
          <cell r="M8111">
            <v>565500</v>
          </cell>
        </row>
        <row r="8148">
          <cell r="M8148">
            <v>2300000</v>
          </cell>
        </row>
        <row r="8149">
          <cell r="M8149">
            <v>2300000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CONTRATO"/>
      <sheetName val="FORMATO 1 PLANTA"/>
      <sheetName val="FORMATO 2"/>
      <sheetName val="FORMATO 3"/>
      <sheetName val="FORMATO 4 CONSOLIDADO"/>
    </sheetNames>
    <sheetDataSet>
      <sheetData sheetId="0">
        <row r="23">
          <cell r="O23">
            <v>0</v>
          </cell>
        </row>
      </sheetData>
      <sheetData sheetId="1" refreshError="1"/>
      <sheetData sheetId="2">
        <row r="21">
          <cell r="K21">
            <v>0</v>
          </cell>
        </row>
        <row r="3490">
          <cell r="K3490">
            <v>0</v>
          </cell>
          <cell r="M3490">
            <v>0</v>
          </cell>
          <cell r="P3490">
            <v>0</v>
          </cell>
          <cell r="Q3490">
            <v>0</v>
          </cell>
        </row>
        <row r="3493">
          <cell r="K3493">
            <v>0</v>
          </cell>
          <cell r="M3493">
            <v>0</v>
          </cell>
        </row>
      </sheetData>
      <sheetData sheetId="3">
        <row r="20">
          <cell r="Q20">
            <v>0</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AI65535"/>
  <sheetViews>
    <sheetView view="pageBreakPreview" zoomScale="70" zoomScaleNormal="100" zoomScaleSheetLayoutView="70" workbookViewId="0">
      <selection activeCell="S39" sqref="S39:S60"/>
    </sheetView>
  </sheetViews>
  <sheetFormatPr baseColWidth="10" defaultRowHeight="15" x14ac:dyDescent="0.2"/>
  <cols>
    <col min="1" max="2" width="4" style="396" customWidth="1"/>
    <col min="3" max="3" width="3.85546875" style="396" customWidth="1"/>
    <col min="4" max="4" width="4.5703125" style="396" customWidth="1"/>
    <col min="5" max="5" width="4" style="396" customWidth="1"/>
    <col min="6" max="6" width="14.140625" style="396" customWidth="1"/>
    <col min="7" max="7" width="43.140625" style="396" customWidth="1"/>
    <col min="8" max="8" width="15.42578125" style="587" customWidth="1"/>
    <col min="9" max="9" width="13.5703125" style="396" customWidth="1"/>
    <col min="10" max="10" width="22.140625" style="746" customWidth="1"/>
    <col min="11" max="11" width="11.140625" style="396" customWidth="1"/>
    <col min="12" max="12" width="9.85546875" style="396" customWidth="1"/>
    <col min="13" max="13" width="10" style="396" customWidth="1"/>
    <col min="14" max="14" width="17.42578125" style="396" customWidth="1"/>
    <col min="15" max="15" width="15" style="396" customWidth="1"/>
    <col min="16" max="16" width="16.5703125" style="396" customWidth="1"/>
    <col min="17" max="17" width="21.28515625" style="396" customWidth="1"/>
    <col min="18" max="18" width="28" style="396" customWidth="1"/>
    <col min="19" max="19" width="24" style="396" customWidth="1"/>
    <col min="20" max="20" width="17.28515625" style="396" hidden="1" customWidth="1"/>
    <col min="21" max="21" width="15.5703125" style="396" hidden="1" customWidth="1"/>
    <col min="22" max="22" width="19.5703125" style="396" hidden="1" customWidth="1"/>
    <col min="23" max="23" width="14.7109375" style="396" hidden="1" customWidth="1"/>
    <col min="24" max="24" width="17.140625" style="396" hidden="1" customWidth="1"/>
    <col min="25" max="25" width="24.7109375" style="381" hidden="1" customWidth="1"/>
    <col min="26" max="26" width="34.85546875" style="381" hidden="1" customWidth="1"/>
    <col min="27" max="32" width="28" style="380" customWidth="1"/>
    <col min="33" max="16384" width="11.42578125" style="381"/>
  </cols>
  <sheetData>
    <row r="1" spans="1:33" ht="19.5" customHeight="1" x14ac:dyDescent="0.2">
      <c r="A1" s="575" t="s">
        <v>4652</v>
      </c>
      <c r="B1" s="576"/>
      <c r="C1" s="576"/>
      <c r="D1" s="576"/>
      <c r="E1" s="576"/>
      <c r="F1" s="577"/>
      <c r="G1" s="1016" t="s">
        <v>5105</v>
      </c>
      <c r="H1" s="1017"/>
      <c r="I1" s="1017"/>
      <c r="J1" s="1017"/>
      <c r="K1" s="1017"/>
      <c r="L1" s="1017"/>
      <c r="M1" s="1017"/>
      <c r="N1" s="1017"/>
      <c r="O1" s="1017"/>
      <c r="P1" s="1017"/>
      <c r="Q1" s="1017"/>
      <c r="R1" s="1017"/>
      <c r="S1" s="1018"/>
      <c r="T1" s="685"/>
      <c r="U1" s="1022" t="s">
        <v>4651</v>
      </c>
      <c r="V1" s="1023"/>
      <c r="W1" s="1023"/>
      <c r="X1" s="1023"/>
      <c r="Y1" s="1023"/>
      <c r="Z1" s="379"/>
    </row>
    <row r="2" spans="1:33" ht="17.25" customHeight="1" x14ac:dyDescent="0.2">
      <c r="A2" s="1005" t="s">
        <v>4653</v>
      </c>
      <c r="B2" s="1006"/>
      <c r="C2" s="1006"/>
      <c r="D2" s="1006"/>
      <c r="E2" s="1006"/>
      <c r="F2" s="1007"/>
      <c r="G2" s="1019"/>
      <c r="H2" s="1020"/>
      <c r="I2" s="1020"/>
      <c r="J2" s="1020"/>
      <c r="K2" s="1020"/>
      <c r="L2" s="1020"/>
      <c r="M2" s="1020"/>
      <c r="N2" s="1020"/>
      <c r="O2" s="1020"/>
      <c r="P2" s="1020"/>
      <c r="Q2" s="1020"/>
      <c r="R2" s="1020"/>
      <c r="S2" s="1021"/>
      <c r="T2" s="382"/>
      <c r="U2" s="987"/>
      <c r="V2" s="986"/>
      <c r="W2" s="986"/>
      <c r="X2" s="986"/>
      <c r="Y2" s="986"/>
      <c r="Z2" s="383"/>
    </row>
    <row r="3" spans="1:33" ht="15.75" customHeight="1" x14ac:dyDescent="0.2">
      <c r="A3" s="1005" t="s">
        <v>4654</v>
      </c>
      <c r="B3" s="1006"/>
      <c r="C3" s="1006"/>
      <c r="D3" s="1006"/>
      <c r="E3" s="1006"/>
      <c r="F3" s="1007"/>
      <c r="G3" s="1016" t="s">
        <v>4665</v>
      </c>
      <c r="H3" s="1017"/>
      <c r="I3" s="1017"/>
      <c r="J3" s="1017"/>
      <c r="K3" s="1017"/>
      <c r="L3" s="1017"/>
      <c r="M3" s="1017"/>
      <c r="N3" s="1017"/>
      <c r="O3" s="1017"/>
      <c r="P3" s="1017"/>
      <c r="Q3" s="1017"/>
      <c r="R3" s="1017"/>
      <c r="S3" s="1018"/>
      <c r="T3" s="382"/>
      <c r="U3" s="987"/>
      <c r="V3" s="986"/>
      <c r="W3" s="986"/>
      <c r="X3" s="986"/>
      <c r="Y3" s="986"/>
      <c r="Z3" s="383"/>
    </row>
    <row r="4" spans="1:33" ht="18.75" customHeight="1" x14ac:dyDescent="0.2">
      <c r="A4" s="1005" t="s">
        <v>4656</v>
      </c>
      <c r="B4" s="1006"/>
      <c r="C4" s="1006"/>
      <c r="D4" s="1006"/>
      <c r="E4" s="1006"/>
      <c r="F4" s="1007"/>
      <c r="G4" s="1019"/>
      <c r="H4" s="1020"/>
      <c r="I4" s="1020"/>
      <c r="J4" s="1020"/>
      <c r="K4" s="1020"/>
      <c r="L4" s="1020"/>
      <c r="M4" s="1020"/>
      <c r="N4" s="1020"/>
      <c r="O4" s="1020"/>
      <c r="P4" s="1020"/>
      <c r="Q4" s="1020"/>
      <c r="R4" s="1020"/>
      <c r="S4" s="1021"/>
      <c r="T4" s="686"/>
      <c r="U4" s="1024"/>
      <c r="V4" s="1025"/>
      <c r="W4" s="1025"/>
      <c r="X4" s="1025"/>
      <c r="Y4" s="1025"/>
      <c r="Z4" s="384"/>
      <c r="AA4" s="385"/>
    </row>
    <row r="5" spans="1:33" ht="15.75" customHeight="1" x14ac:dyDescent="0.2">
      <c r="A5" s="386"/>
      <c r="B5" s="387"/>
      <c r="C5" s="387"/>
      <c r="D5" s="387"/>
      <c r="E5" s="387"/>
      <c r="F5" s="387"/>
      <c r="G5" s="388"/>
      <c r="H5" s="388"/>
      <c r="I5" s="388"/>
      <c r="J5" s="388"/>
      <c r="K5" s="388"/>
      <c r="L5" s="388"/>
      <c r="M5" s="388"/>
      <c r="N5" s="388"/>
      <c r="O5" s="388"/>
      <c r="P5" s="388"/>
      <c r="Q5" s="388"/>
      <c r="R5" s="388"/>
      <c r="S5" s="388"/>
      <c r="T5" s="388"/>
      <c r="U5" s="688"/>
      <c r="V5" s="688"/>
      <c r="W5" s="688"/>
      <c r="X5" s="688"/>
      <c r="Y5" s="688"/>
      <c r="Z5" s="389"/>
      <c r="AA5" s="385"/>
    </row>
    <row r="6" spans="1:33" ht="12.75" customHeight="1" x14ac:dyDescent="0.2">
      <c r="A6" s="1014" t="s">
        <v>4664</v>
      </c>
      <c r="B6" s="1015"/>
      <c r="C6" s="1015"/>
      <c r="D6" s="1015"/>
      <c r="E6" s="1015"/>
      <c r="F6" s="1015"/>
      <c r="G6" s="1015"/>
      <c r="H6" s="1015"/>
      <c r="I6" s="1015"/>
      <c r="J6" s="1015"/>
      <c r="K6" s="1015"/>
      <c r="L6" s="1015"/>
      <c r="M6" s="1015"/>
      <c r="N6" s="1015"/>
      <c r="O6" s="1015"/>
      <c r="P6" s="1015"/>
      <c r="Q6" s="1015"/>
      <c r="R6" s="1015"/>
      <c r="S6" s="1015"/>
      <c r="T6" s="1015"/>
      <c r="U6" s="1015"/>
      <c r="V6" s="1015"/>
      <c r="W6" s="1015"/>
      <c r="X6" s="1015"/>
      <c r="Y6" s="1015"/>
    </row>
    <row r="7" spans="1:33" ht="15.75" customHeight="1" x14ac:dyDescent="0.25">
      <c r="A7" s="390" t="s">
        <v>4907</v>
      </c>
      <c r="B7" s="391"/>
      <c r="C7" s="391"/>
      <c r="D7" s="391"/>
      <c r="E7" s="391"/>
      <c r="F7" s="391"/>
      <c r="G7" s="391"/>
      <c r="H7" s="391"/>
      <c r="I7" s="392"/>
      <c r="J7" s="744"/>
      <c r="K7" s="391"/>
      <c r="L7" s="391"/>
      <c r="M7" s="391"/>
      <c r="N7" s="391"/>
      <c r="O7" s="391"/>
      <c r="P7" s="391"/>
      <c r="Q7" s="391"/>
      <c r="R7" s="391"/>
      <c r="S7" s="282"/>
      <c r="T7" s="282"/>
      <c r="U7" s="282"/>
      <c r="V7" s="282"/>
      <c r="W7" s="282"/>
      <c r="X7" s="282"/>
    </row>
    <row r="8" spans="1:33" ht="15.75" x14ac:dyDescent="0.25">
      <c r="A8" s="393" t="s">
        <v>4762</v>
      </c>
      <c r="B8" s="393"/>
      <c r="C8" s="393"/>
      <c r="D8" s="393"/>
      <c r="E8" s="393"/>
      <c r="F8" s="393"/>
      <c r="G8" s="393"/>
      <c r="H8" s="282"/>
      <c r="I8" s="393"/>
      <c r="J8" s="745"/>
      <c r="K8" s="393"/>
      <c r="L8" s="393"/>
      <c r="M8" s="393"/>
      <c r="N8" s="393"/>
      <c r="O8" s="393"/>
      <c r="P8" s="393"/>
      <c r="Q8" s="393"/>
      <c r="R8" s="393"/>
      <c r="S8" s="393"/>
      <c r="T8" s="393"/>
      <c r="U8" s="393"/>
      <c r="V8" s="393"/>
      <c r="W8" s="393"/>
      <c r="X8" s="393"/>
      <c r="Y8" s="393"/>
      <c r="Z8" s="698"/>
      <c r="AA8" s="394"/>
    </row>
    <row r="9" spans="1:33" ht="16.5" thickBot="1" x14ac:dyDescent="0.3">
      <c r="A9" s="395"/>
    </row>
    <row r="10" spans="1:33" ht="26.25" customHeight="1" thickBot="1" x14ac:dyDescent="0.25">
      <c r="A10" s="1008" t="s">
        <v>1730</v>
      </c>
      <c r="B10" s="1009"/>
      <c r="C10" s="1009"/>
      <c r="D10" s="1009"/>
      <c r="E10" s="1009"/>
      <c r="F10" s="1009"/>
      <c r="G10" s="1010"/>
      <c r="H10" s="996" t="s">
        <v>4692</v>
      </c>
      <c r="I10" s="996" t="s">
        <v>4693</v>
      </c>
      <c r="J10" s="996" t="s">
        <v>4263</v>
      </c>
      <c r="K10" s="996" t="s">
        <v>4264</v>
      </c>
      <c r="L10" s="996" t="s">
        <v>4265</v>
      </c>
      <c r="M10" s="996" t="s">
        <v>4266</v>
      </c>
      <c r="N10" s="996" t="s">
        <v>4267</v>
      </c>
      <c r="O10" s="996" t="s">
        <v>4268</v>
      </c>
      <c r="P10" s="1026" t="s">
        <v>4612</v>
      </c>
      <c r="Q10" s="1027"/>
      <c r="R10" s="1027"/>
      <c r="S10" s="1028"/>
      <c r="T10" s="988" t="s">
        <v>4704</v>
      </c>
      <c r="U10" s="988" t="s">
        <v>4705</v>
      </c>
      <c r="V10" s="988" t="s">
        <v>4678</v>
      </c>
      <c r="W10" s="988" t="s">
        <v>4680</v>
      </c>
      <c r="X10" s="988" t="s">
        <v>4681</v>
      </c>
      <c r="Y10" s="988" t="s">
        <v>4682</v>
      </c>
      <c r="Z10" s="988" t="s">
        <v>4683</v>
      </c>
      <c r="AA10" s="397"/>
    </row>
    <row r="11" spans="1:33" ht="34.5" customHeight="1" thickBot="1" x14ac:dyDescent="0.25">
      <c r="A11" s="1011"/>
      <c r="B11" s="1012"/>
      <c r="C11" s="1012"/>
      <c r="D11" s="1012"/>
      <c r="E11" s="1012"/>
      <c r="F11" s="1012"/>
      <c r="G11" s="1013"/>
      <c r="H11" s="997"/>
      <c r="I11" s="997"/>
      <c r="J11" s="997"/>
      <c r="K11" s="997"/>
      <c r="L11" s="997"/>
      <c r="M11" s="997"/>
      <c r="N11" s="997"/>
      <c r="O11" s="997"/>
      <c r="P11" s="999" t="s">
        <v>4613</v>
      </c>
      <c r="Q11" s="1001"/>
      <c r="R11" s="988" t="s">
        <v>4679</v>
      </c>
      <c r="S11" s="996" t="s">
        <v>4615</v>
      </c>
      <c r="T11" s="989"/>
      <c r="U11" s="989"/>
      <c r="V11" s="989"/>
      <c r="W11" s="989"/>
      <c r="X11" s="989"/>
      <c r="Y11" s="989"/>
      <c r="Z11" s="989"/>
      <c r="AA11" s="397"/>
    </row>
    <row r="12" spans="1:33" ht="93.75" customHeight="1" thickBot="1" x14ac:dyDescent="0.25">
      <c r="A12" s="999" t="s">
        <v>4619</v>
      </c>
      <c r="B12" s="1000"/>
      <c r="C12" s="1000"/>
      <c r="D12" s="1000"/>
      <c r="E12" s="1001"/>
      <c r="F12" s="684" t="s">
        <v>4668</v>
      </c>
      <c r="G12" s="996" t="s">
        <v>1726</v>
      </c>
      <c r="H12" s="997"/>
      <c r="I12" s="997"/>
      <c r="J12" s="997"/>
      <c r="K12" s="997"/>
      <c r="L12" s="997"/>
      <c r="M12" s="997"/>
      <c r="N12" s="997"/>
      <c r="O12" s="997"/>
      <c r="P12" s="996" t="s">
        <v>243</v>
      </c>
      <c r="Q12" s="988" t="s">
        <v>4614</v>
      </c>
      <c r="R12" s="989"/>
      <c r="S12" s="997"/>
      <c r="T12" s="989"/>
      <c r="U12" s="989"/>
      <c r="V12" s="989"/>
      <c r="W12" s="989"/>
      <c r="X12" s="989"/>
      <c r="Y12" s="989"/>
      <c r="Z12" s="989"/>
      <c r="AA12" s="397"/>
    </row>
    <row r="13" spans="1:33" ht="62.25" customHeight="1" thickBot="1" x14ac:dyDescent="0.25">
      <c r="A13" s="1002" t="s">
        <v>4620</v>
      </c>
      <c r="B13" s="1003"/>
      <c r="C13" s="1003"/>
      <c r="D13" s="1003"/>
      <c r="E13" s="1003"/>
      <c r="F13" s="1004"/>
      <c r="G13" s="998"/>
      <c r="H13" s="998"/>
      <c r="I13" s="998"/>
      <c r="J13" s="998"/>
      <c r="K13" s="998"/>
      <c r="L13" s="998"/>
      <c r="M13" s="998"/>
      <c r="N13" s="998"/>
      <c r="O13" s="998"/>
      <c r="P13" s="998"/>
      <c r="Q13" s="990"/>
      <c r="R13" s="990"/>
      <c r="S13" s="998"/>
      <c r="T13" s="990"/>
      <c r="U13" s="990"/>
      <c r="V13" s="992"/>
      <c r="W13" s="990"/>
      <c r="X13" s="990"/>
      <c r="Y13" s="990"/>
      <c r="Z13" s="992"/>
      <c r="AA13" s="397"/>
      <c r="AD13" s="398"/>
    </row>
    <row r="14" spans="1:33" ht="15.75" x14ac:dyDescent="0.25">
      <c r="A14" s="399"/>
      <c r="B14" s="391"/>
      <c r="C14" s="391"/>
      <c r="D14" s="391"/>
      <c r="E14" s="391"/>
      <c r="F14" s="391"/>
      <c r="G14" s="391"/>
      <c r="H14" s="688"/>
      <c r="I14" s="381"/>
      <c r="J14" s="747"/>
      <c r="K14" s="381"/>
      <c r="L14" s="381"/>
      <c r="M14" s="683"/>
      <c r="N14" s="381"/>
      <c r="O14" s="381"/>
      <c r="P14" s="381"/>
      <c r="Q14" s="381"/>
      <c r="R14" s="381"/>
      <c r="S14" s="381"/>
      <c r="T14" s="381"/>
      <c r="U14" s="381"/>
      <c r="V14" s="381"/>
      <c r="W14" s="381"/>
      <c r="X14" s="381"/>
      <c r="Z14" s="400"/>
      <c r="AA14" s="380" t="s">
        <v>4724</v>
      </c>
      <c r="AB14" s="380" t="s">
        <v>4669</v>
      </c>
      <c r="AC14" s="380" t="s">
        <v>4671</v>
      </c>
      <c r="AD14" s="398"/>
      <c r="AE14" s="380" t="s">
        <v>4688</v>
      </c>
      <c r="AG14" s="380"/>
    </row>
    <row r="15" spans="1:33" s="398" customFormat="1" ht="16.5" customHeight="1" x14ac:dyDescent="0.25">
      <c r="A15" s="993" t="s">
        <v>1731</v>
      </c>
      <c r="B15" s="994"/>
      <c r="C15" s="994"/>
      <c r="D15" s="994"/>
      <c r="E15" s="994"/>
      <c r="F15" s="994"/>
      <c r="G15" s="995"/>
      <c r="H15" s="588"/>
      <c r="I15" s="401"/>
      <c r="J15" s="748"/>
      <c r="K15" s="401"/>
      <c r="L15" s="402"/>
      <c r="M15" s="402"/>
      <c r="N15" s="402"/>
      <c r="O15" s="402">
        <f>+O19+O34+O67+O77</f>
        <v>0</v>
      </c>
      <c r="P15" s="402"/>
      <c r="Q15" s="919">
        <f>+Q19+Q34+Q67+Q77</f>
        <v>62577441.5</v>
      </c>
      <c r="R15" s="919">
        <f>+R19+R34+R67+R77</f>
        <v>156283159.5</v>
      </c>
      <c r="S15" s="919">
        <f>+S19+S34+S67+S77</f>
        <v>218860601</v>
      </c>
      <c r="T15" s="403"/>
      <c r="U15" s="403"/>
      <c r="V15" s="403"/>
      <c r="W15" s="403"/>
      <c r="X15" s="403"/>
      <c r="Y15" s="403"/>
      <c r="Z15" s="400"/>
      <c r="AA15" s="380" t="s">
        <v>4676</v>
      </c>
      <c r="AB15" s="380" t="s">
        <v>4670</v>
      </c>
      <c r="AC15" s="380" t="s">
        <v>4674</v>
      </c>
      <c r="AE15" s="380" t="s">
        <v>4685</v>
      </c>
      <c r="AF15" s="380" t="s">
        <v>4701</v>
      </c>
      <c r="AG15" s="380"/>
    </row>
    <row r="16" spans="1:33" s="398" customFormat="1" ht="15.75" x14ac:dyDescent="0.25">
      <c r="A16" s="404"/>
      <c r="B16" s="404"/>
      <c r="C16" s="404"/>
      <c r="D16" s="404"/>
      <c r="E16" s="404"/>
      <c r="F16" s="404"/>
      <c r="G16" s="404"/>
      <c r="H16" s="589"/>
      <c r="I16" s="404"/>
      <c r="J16" s="749"/>
      <c r="K16" s="404"/>
      <c r="L16" s="405"/>
      <c r="M16" s="405"/>
      <c r="N16" s="405"/>
      <c r="O16" s="405"/>
      <c r="P16" s="405"/>
      <c r="Q16" s="405"/>
      <c r="R16" s="405"/>
      <c r="S16" s="405"/>
      <c r="T16" s="404"/>
      <c r="U16" s="404"/>
      <c r="V16" s="404"/>
      <c r="W16" s="404"/>
      <c r="X16" s="404"/>
      <c r="Y16" s="404"/>
      <c r="Z16" s="400"/>
      <c r="AA16" s="380" t="s">
        <v>4677</v>
      </c>
      <c r="AB16" s="380"/>
      <c r="AC16" s="380" t="s">
        <v>4672</v>
      </c>
      <c r="AE16" s="380" t="s">
        <v>4689</v>
      </c>
      <c r="AF16" s="380" t="s">
        <v>3584</v>
      </c>
      <c r="AG16" s="380"/>
    </row>
    <row r="17" spans="1:33" ht="47.25" x14ac:dyDescent="0.25">
      <c r="A17" s="406"/>
      <c r="B17" s="407"/>
      <c r="C17" s="407"/>
      <c r="D17" s="407"/>
      <c r="E17" s="407"/>
      <c r="F17" s="407"/>
      <c r="G17" s="677" t="s">
        <v>629</v>
      </c>
      <c r="H17" s="588"/>
      <c r="I17" s="401"/>
      <c r="J17" s="748"/>
      <c r="K17" s="401"/>
      <c r="L17" s="401"/>
      <c r="M17" s="401"/>
      <c r="N17" s="408"/>
      <c r="O17" s="401"/>
      <c r="P17" s="401"/>
      <c r="Q17" s="401"/>
      <c r="R17" s="401"/>
      <c r="S17" s="401"/>
      <c r="T17" s="401"/>
      <c r="U17" s="401"/>
      <c r="V17" s="404"/>
      <c r="W17" s="404"/>
      <c r="X17" s="404"/>
      <c r="Y17" s="408"/>
      <c r="Z17" s="400"/>
      <c r="AC17" s="380" t="s">
        <v>4673</v>
      </c>
      <c r="AD17" s="398"/>
      <c r="AE17" s="380" t="s">
        <v>4686</v>
      </c>
      <c r="AG17" s="380"/>
    </row>
    <row r="18" spans="1:33" ht="15.75" x14ac:dyDescent="0.25">
      <c r="A18" s="409"/>
      <c r="B18" s="410"/>
      <c r="C18" s="410"/>
      <c r="D18" s="410"/>
      <c r="E18" s="410"/>
      <c r="F18" s="410"/>
      <c r="G18" s="411"/>
      <c r="H18" s="588"/>
      <c r="I18" s="401"/>
      <c r="J18" s="748"/>
      <c r="K18" s="401"/>
      <c r="L18" s="401"/>
      <c r="M18" s="401"/>
      <c r="N18" s="411"/>
      <c r="O18" s="401"/>
      <c r="P18" s="401"/>
      <c r="Q18" s="401"/>
      <c r="R18" s="401">
        <v>0</v>
      </c>
      <c r="S18" s="401"/>
      <c r="T18" s="401"/>
      <c r="U18" s="401"/>
      <c r="V18" s="412"/>
      <c r="W18" s="412"/>
      <c r="X18" s="412"/>
      <c r="Y18" s="411"/>
      <c r="Z18" s="400"/>
      <c r="AA18" s="398"/>
      <c r="AB18" s="398"/>
      <c r="AC18" s="398"/>
      <c r="AD18" s="398"/>
      <c r="AE18" s="380" t="s">
        <v>4690</v>
      </c>
      <c r="AF18" s="380" t="s">
        <v>3584</v>
      </c>
      <c r="AG18" s="380"/>
    </row>
    <row r="19" spans="1:33" s="398" customFormat="1" ht="15.75" x14ac:dyDescent="0.25">
      <c r="A19" s="413">
        <v>1</v>
      </c>
      <c r="B19" s="414"/>
      <c r="C19" s="414"/>
      <c r="D19" s="414"/>
      <c r="E19" s="415"/>
      <c r="F19" s="416"/>
      <c r="G19" s="678" t="s">
        <v>1735</v>
      </c>
      <c r="H19" s="588"/>
      <c r="I19" s="401"/>
      <c r="J19" s="748"/>
      <c r="K19" s="401"/>
      <c r="L19" s="401"/>
      <c r="M19" s="401"/>
      <c r="N19" s="417"/>
      <c r="O19" s="401">
        <f>+O21</f>
        <v>0</v>
      </c>
      <c r="P19" s="401"/>
      <c r="Q19" s="401">
        <f>+Q21</f>
        <v>0</v>
      </c>
      <c r="R19" s="401">
        <f>+R21</f>
        <v>0</v>
      </c>
      <c r="S19" s="401">
        <f>+S21</f>
        <v>0</v>
      </c>
      <c r="T19" s="401"/>
      <c r="U19" s="401"/>
      <c r="V19" s="418"/>
      <c r="W19" s="418"/>
      <c r="X19" s="418"/>
      <c r="Y19" s="419"/>
      <c r="Z19" s="400"/>
      <c r="AE19" s="380" t="s">
        <v>4687</v>
      </c>
      <c r="AF19" s="380"/>
      <c r="AG19" s="380"/>
    </row>
    <row r="20" spans="1:33" ht="15.75" x14ac:dyDescent="0.2">
      <c r="A20" s="690"/>
      <c r="B20" s="691"/>
      <c r="C20" s="691"/>
      <c r="D20" s="691"/>
      <c r="E20" s="420"/>
      <c r="F20" s="420"/>
      <c r="G20" s="679"/>
      <c r="H20" s="588"/>
      <c r="I20" s="401"/>
      <c r="J20" s="748"/>
      <c r="K20" s="401"/>
      <c r="L20" s="401"/>
      <c r="M20" s="401"/>
      <c r="N20" s="408"/>
      <c r="O20" s="401"/>
      <c r="P20" s="401"/>
      <c r="Q20" s="401"/>
      <c r="R20" s="401"/>
      <c r="S20" s="401"/>
      <c r="T20" s="401"/>
      <c r="U20" s="401"/>
      <c r="V20" s="404"/>
      <c r="W20" s="404"/>
      <c r="X20" s="404"/>
      <c r="Y20" s="408"/>
      <c r="Z20" s="400"/>
      <c r="AA20" s="398"/>
      <c r="AB20" s="398"/>
      <c r="AC20" s="398"/>
      <c r="AD20" s="398"/>
      <c r="AE20" s="380" t="s">
        <v>4691</v>
      </c>
      <c r="AG20" s="380"/>
    </row>
    <row r="21" spans="1:33" s="398" customFormat="1" ht="31.5" x14ac:dyDescent="0.25">
      <c r="A21" s="578">
        <v>1</v>
      </c>
      <c r="B21" s="694">
        <v>0</v>
      </c>
      <c r="C21" s="694">
        <v>2</v>
      </c>
      <c r="D21" s="694"/>
      <c r="E21" s="122"/>
      <c r="F21" s="311"/>
      <c r="G21" s="125" t="s">
        <v>1856</v>
      </c>
      <c r="H21" s="588"/>
      <c r="I21" s="401"/>
      <c r="J21" s="748"/>
      <c r="K21" s="401"/>
      <c r="L21" s="401"/>
      <c r="M21" s="401"/>
      <c r="N21" s="421"/>
      <c r="O21" s="401">
        <f>+O23+O26</f>
        <v>0</v>
      </c>
      <c r="P21" s="401"/>
      <c r="Q21" s="401">
        <f>+Q23+Q26</f>
        <v>0</v>
      </c>
      <c r="R21" s="401">
        <f>+R23+R26</f>
        <v>0</v>
      </c>
      <c r="S21" s="401">
        <f>+S23+S26</f>
        <v>0</v>
      </c>
      <c r="T21" s="401"/>
      <c r="U21" s="401"/>
      <c r="V21" s="403"/>
      <c r="W21" s="403"/>
      <c r="X21" s="403"/>
      <c r="Y21" s="422"/>
      <c r="Z21" s="400"/>
      <c r="AE21" s="380"/>
      <c r="AF21" s="380"/>
      <c r="AG21" s="380"/>
    </row>
    <row r="22" spans="1:33" ht="15.75" x14ac:dyDescent="0.2">
      <c r="A22" s="690"/>
      <c r="B22" s="691"/>
      <c r="C22" s="691"/>
      <c r="D22" s="691"/>
      <c r="E22" s="423"/>
      <c r="F22" s="423"/>
      <c r="G22" s="680"/>
      <c r="H22" s="588"/>
      <c r="I22" s="401"/>
      <c r="J22" s="748"/>
      <c r="K22" s="401"/>
      <c r="L22" s="401"/>
      <c r="M22" s="401"/>
      <c r="N22" s="408"/>
      <c r="O22" s="401"/>
      <c r="P22" s="401"/>
      <c r="Q22" s="401"/>
      <c r="R22" s="401"/>
      <c r="S22" s="401"/>
      <c r="T22" s="401"/>
      <c r="U22" s="401"/>
      <c r="V22" s="404"/>
      <c r="W22" s="404"/>
      <c r="X22" s="404"/>
      <c r="Y22" s="408"/>
      <c r="Z22" s="400"/>
      <c r="AA22" s="398"/>
      <c r="AB22" s="398"/>
      <c r="AC22" s="398"/>
      <c r="AD22" s="398"/>
      <c r="AG22" s="380"/>
    </row>
    <row r="23" spans="1:33" ht="15.75" x14ac:dyDescent="0.2">
      <c r="A23" s="578">
        <v>1</v>
      </c>
      <c r="B23" s="694">
        <v>0</v>
      </c>
      <c r="C23" s="694">
        <v>2</v>
      </c>
      <c r="D23" s="694">
        <v>12</v>
      </c>
      <c r="E23" s="122"/>
      <c r="F23" s="311"/>
      <c r="G23" s="125" t="s">
        <v>1858</v>
      </c>
      <c r="H23" s="588"/>
      <c r="I23" s="401"/>
      <c r="J23" s="748"/>
      <c r="K23" s="401"/>
      <c r="L23" s="401"/>
      <c r="M23" s="401"/>
      <c r="N23" s="424"/>
      <c r="O23" s="401">
        <f>SUM(O25)</f>
        <v>0</v>
      </c>
      <c r="P23" s="401"/>
      <c r="Q23" s="401">
        <f>SUM(Q25)</f>
        <v>0</v>
      </c>
      <c r="R23" s="401">
        <f>SUM(R25)</f>
        <v>0</v>
      </c>
      <c r="S23" s="401">
        <f>SUM(S25)</f>
        <v>0</v>
      </c>
      <c r="T23" s="401"/>
      <c r="U23" s="401"/>
      <c r="V23" s="403"/>
      <c r="W23" s="403"/>
      <c r="X23" s="403"/>
      <c r="Y23" s="422"/>
      <c r="Z23" s="400"/>
      <c r="AA23" s="398"/>
      <c r="AB23" s="398"/>
      <c r="AC23" s="398"/>
      <c r="AD23" s="398"/>
    </row>
    <row r="24" spans="1:33" ht="15.75" x14ac:dyDescent="0.2">
      <c r="A24" s="578"/>
      <c r="B24" s="694"/>
      <c r="C24" s="694"/>
      <c r="D24" s="694"/>
      <c r="E24" s="122"/>
      <c r="F24" s="311"/>
      <c r="G24" s="125"/>
      <c r="H24" s="588"/>
      <c r="I24" s="401"/>
      <c r="J24" s="748"/>
      <c r="K24" s="401"/>
      <c r="L24" s="401"/>
      <c r="M24" s="401"/>
      <c r="N24" s="424"/>
      <c r="O24" s="401"/>
      <c r="P24" s="401"/>
      <c r="Q24" s="401"/>
      <c r="R24" s="401"/>
      <c r="S24" s="401">
        <f>+R24+Q24-O24</f>
        <v>0</v>
      </c>
      <c r="T24" s="401"/>
      <c r="U24" s="401"/>
      <c r="V24" s="403"/>
      <c r="W24" s="403"/>
      <c r="X24" s="403"/>
      <c r="Y24" s="422"/>
      <c r="Z24" s="400"/>
      <c r="AA24" s="398"/>
      <c r="AB24" s="398"/>
      <c r="AC24" s="398"/>
      <c r="AD24" s="398"/>
    </row>
    <row r="25" spans="1:33" ht="15.75" x14ac:dyDescent="0.2">
      <c r="A25" s="578"/>
      <c r="B25" s="694"/>
      <c r="C25" s="694"/>
      <c r="D25" s="694"/>
      <c r="E25" s="122"/>
      <c r="F25" s="311"/>
      <c r="G25" s="125"/>
      <c r="H25" s="588"/>
      <c r="I25" s="401"/>
      <c r="J25" s="748"/>
      <c r="K25" s="401"/>
      <c r="L25" s="401"/>
      <c r="M25" s="401"/>
      <c r="N25" s="424"/>
      <c r="O25" s="401"/>
      <c r="P25" s="401"/>
      <c r="Q25" s="401"/>
      <c r="R25" s="401"/>
      <c r="S25" s="401">
        <f>+R25+Q25-O25</f>
        <v>0</v>
      </c>
      <c r="T25" s="401"/>
      <c r="U25" s="401"/>
      <c r="V25" s="403"/>
      <c r="W25" s="403"/>
      <c r="X25" s="403"/>
      <c r="Y25" s="422"/>
      <c r="Z25" s="400"/>
      <c r="AA25" s="398"/>
      <c r="AB25" s="398"/>
      <c r="AC25" s="398"/>
      <c r="AD25" s="398"/>
    </row>
    <row r="26" spans="1:33" ht="15.75" hidden="1" customHeight="1" x14ac:dyDescent="0.2">
      <c r="A26" s="578">
        <v>1</v>
      </c>
      <c r="B26" s="694">
        <v>0</v>
      </c>
      <c r="C26" s="694">
        <v>2</v>
      </c>
      <c r="D26" s="694">
        <v>14</v>
      </c>
      <c r="E26" s="122"/>
      <c r="F26" s="311" t="s">
        <v>4724</v>
      </c>
      <c r="G26" s="125" t="s">
        <v>1859</v>
      </c>
      <c r="H26" s="588"/>
      <c r="I26" s="425" t="s">
        <v>4273</v>
      </c>
      <c r="J26" s="748"/>
      <c r="K26" s="401"/>
      <c r="L26" s="401"/>
      <c r="M26" s="401"/>
      <c r="N26" s="424"/>
      <c r="O26" s="401">
        <f>SUM(O28:O30)</f>
        <v>0</v>
      </c>
      <c r="P26" s="401"/>
      <c r="Q26" s="401">
        <f>SUM(Q28:Q30)</f>
        <v>0</v>
      </c>
      <c r="R26" s="401">
        <f>SUM(R28:R30)</f>
        <v>0</v>
      </c>
      <c r="S26" s="401">
        <f>SUM(S28:S30)</f>
        <v>0</v>
      </c>
      <c r="T26" s="401"/>
      <c r="U26" s="401"/>
      <c r="V26" s="403"/>
      <c r="W26" s="403"/>
      <c r="X26" s="403"/>
      <c r="Y26" s="422"/>
      <c r="Z26" s="400"/>
      <c r="AA26" s="398"/>
      <c r="AB26" s="398"/>
      <c r="AC26" s="398"/>
      <c r="AD26" s="398"/>
    </row>
    <row r="27" spans="1:33" ht="15.75" hidden="1" customHeight="1" x14ac:dyDescent="0.2">
      <c r="A27" s="578"/>
      <c r="B27" s="694"/>
      <c r="C27" s="694"/>
      <c r="D27" s="694"/>
      <c r="E27" s="420"/>
      <c r="F27" s="420"/>
      <c r="G27" s="125"/>
      <c r="H27" s="588"/>
      <c r="I27" s="401"/>
      <c r="J27" s="748"/>
      <c r="K27" s="401"/>
      <c r="L27" s="401"/>
      <c r="M27" s="401"/>
      <c r="N27" s="424"/>
      <c r="O27" s="401"/>
      <c r="P27" s="401"/>
      <c r="Q27" s="401"/>
      <c r="R27" s="401"/>
      <c r="S27" s="401"/>
      <c r="T27" s="401"/>
      <c r="U27" s="401"/>
      <c r="V27" s="404"/>
      <c r="W27" s="404"/>
      <c r="X27" s="404"/>
      <c r="Y27" s="408"/>
      <c r="Z27" s="400"/>
      <c r="AA27" s="398"/>
      <c r="AB27" s="398"/>
      <c r="AC27" s="398"/>
      <c r="AD27" s="398"/>
    </row>
    <row r="28" spans="1:33" ht="27.75" hidden="1" customHeight="1" x14ac:dyDescent="0.2">
      <c r="A28" s="578"/>
      <c r="B28" s="694"/>
      <c r="C28" s="694"/>
      <c r="D28" s="694"/>
      <c r="E28" s="420"/>
      <c r="F28" s="420"/>
      <c r="G28" s="125" t="s">
        <v>249</v>
      </c>
      <c r="H28" s="590" t="s">
        <v>3584</v>
      </c>
      <c r="I28" s="424"/>
      <c r="J28" s="750" t="s">
        <v>3585</v>
      </c>
      <c r="K28" s="424" t="s">
        <v>3584</v>
      </c>
      <c r="L28" s="424">
        <v>0</v>
      </c>
      <c r="M28" s="424">
        <v>0</v>
      </c>
      <c r="N28" s="424">
        <v>0</v>
      </c>
      <c r="O28" s="408">
        <v>0</v>
      </c>
      <c r="P28" s="408"/>
      <c r="Q28" s="408">
        <v>0</v>
      </c>
      <c r="R28" s="408">
        <f>+L28*M28*N28</f>
        <v>0</v>
      </c>
      <c r="S28" s="424">
        <f>+Q28+R28-O28</f>
        <v>0</v>
      </c>
      <c r="T28" s="408"/>
      <c r="U28" s="408"/>
      <c r="V28" s="408"/>
      <c r="W28" s="408"/>
      <c r="X28" s="408"/>
      <c r="Y28" s="408"/>
      <c r="Z28" s="400"/>
      <c r="AA28" s="398"/>
      <c r="AB28" s="398"/>
      <c r="AC28" s="398"/>
      <c r="AD28" s="398"/>
    </row>
    <row r="29" spans="1:33" ht="15.75" hidden="1" customHeight="1" x14ac:dyDescent="0.2">
      <c r="A29" s="578"/>
      <c r="B29" s="694"/>
      <c r="C29" s="694"/>
      <c r="D29" s="694"/>
      <c r="E29" s="420"/>
      <c r="F29" s="420"/>
      <c r="G29" s="125"/>
      <c r="H29" s="590" t="s">
        <v>3584</v>
      </c>
      <c r="I29" s="424"/>
      <c r="J29" s="750" t="s">
        <v>3585</v>
      </c>
      <c r="K29" s="424" t="s">
        <v>3584</v>
      </c>
      <c r="L29" s="424">
        <v>0</v>
      </c>
      <c r="M29" s="424">
        <v>0</v>
      </c>
      <c r="N29" s="424">
        <v>0</v>
      </c>
      <c r="O29" s="408">
        <v>0</v>
      </c>
      <c r="P29" s="408"/>
      <c r="Q29" s="408">
        <v>0</v>
      </c>
      <c r="R29" s="408">
        <f>+L29*M29*N29</f>
        <v>0</v>
      </c>
      <c r="S29" s="424">
        <f>+Q29+R29-O29</f>
        <v>0</v>
      </c>
      <c r="T29" s="408"/>
      <c r="U29" s="408"/>
      <c r="V29" s="408"/>
      <c r="W29" s="408"/>
      <c r="X29" s="408"/>
      <c r="Y29" s="408"/>
      <c r="Z29" s="400"/>
    </row>
    <row r="30" spans="1:33" ht="15.75" hidden="1" customHeight="1" x14ac:dyDescent="0.2">
      <c r="A30" s="690"/>
      <c r="B30" s="691"/>
      <c r="C30" s="691"/>
      <c r="D30" s="691"/>
      <c r="E30" s="420"/>
      <c r="F30" s="420"/>
      <c r="G30" s="679"/>
      <c r="H30" s="590"/>
      <c r="I30" s="424"/>
      <c r="J30" s="750"/>
      <c r="K30" s="424"/>
      <c r="L30" s="424">
        <v>0</v>
      </c>
      <c r="M30" s="424">
        <v>0</v>
      </c>
      <c r="N30" s="424">
        <v>0</v>
      </c>
      <c r="O30" s="408"/>
      <c r="P30" s="408"/>
      <c r="Q30" s="408"/>
      <c r="R30" s="408">
        <f>+L30*M30*N30</f>
        <v>0</v>
      </c>
      <c r="S30" s="424">
        <f>+Q30+R30-O30</f>
        <v>0</v>
      </c>
      <c r="T30" s="408"/>
      <c r="U30" s="408"/>
      <c r="V30" s="408"/>
      <c r="W30" s="408"/>
      <c r="X30" s="408"/>
      <c r="Y30" s="408"/>
      <c r="Z30" s="400"/>
    </row>
    <row r="31" spans="1:33" ht="15.75" hidden="1" customHeight="1" x14ac:dyDescent="0.2">
      <c r="A31" s="690"/>
      <c r="B31" s="691"/>
      <c r="C31" s="691"/>
      <c r="D31" s="691"/>
      <c r="E31" s="420"/>
      <c r="F31" s="420"/>
      <c r="G31" s="125"/>
      <c r="H31" s="590"/>
      <c r="I31" s="424"/>
      <c r="J31" s="750"/>
      <c r="K31" s="424"/>
      <c r="L31" s="424"/>
      <c r="M31" s="424"/>
      <c r="N31" s="424"/>
      <c r="O31" s="424"/>
      <c r="P31" s="424"/>
      <c r="Q31" s="424"/>
      <c r="R31" s="408"/>
      <c r="S31" s="408"/>
      <c r="T31" s="408"/>
      <c r="U31" s="408"/>
      <c r="V31" s="408"/>
      <c r="W31" s="408"/>
      <c r="X31" s="408"/>
      <c r="Y31" s="408"/>
      <c r="Z31" s="400"/>
    </row>
    <row r="32" spans="1:33" ht="40.5" customHeight="1" x14ac:dyDescent="0.2">
      <c r="A32" s="690"/>
      <c r="B32" s="691"/>
      <c r="C32" s="691"/>
      <c r="D32" s="691"/>
      <c r="E32" s="420"/>
      <c r="F32" s="420"/>
      <c r="G32" s="677" t="s">
        <v>609</v>
      </c>
      <c r="H32" s="691"/>
      <c r="I32" s="426"/>
      <c r="J32" s="426"/>
      <c r="K32" s="426"/>
      <c r="L32" s="426"/>
      <c r="M32" s="427"/>
      <c r="N32" s="427"/>
      <c r="O32" s="427"/>
      <c r="P32" s="427"/>
      <c r="Q32" s="427"/>
      <c r="R32" s="427"/>
      <c r="S32" s="428">
        <f>+S34+S65+S77</f>
        <v>218860601</v>
      </c>
      <c r="T32" s="427"/>
      <c r="U32" s="427"/>
      <c r="V32" s="427"/>
      <c r="W32" s="427"/>
      <c r="X32" s="427"/>
      <c r="Y32" s="426"/>
      <c r="Z32" s="400"/>
    </row>
    <row r="33" spans="1:32" ht="15.75" x14ac:dyDescent="0.2">
      <c r="A33" s="690"/>
      <c r="B33" s="691"/>
      <c r="C33" s="691"/>
      <c r="D33" s="691"/>
      <c r="E33" s="420"/>
      <c r="F33" s="420"/>
      <c r="G33" s="125"/>
      <c r="H33" s="590"/>
      <c r="I33" s="424"/>
      <c r="J33" s="750"/>
      <c r="K33" s="424"/>
      <c r="L33" s="424"/>
      <c r="M33" s="424"/>
      <c r="N33" s="424"/>
      <c r="O33" s="424"/>
      <c r="P33" s="424"/>
      <c r="Q33" s="424"/>
      <c r="R33" s="408"/>
      <c r="S33" s="408"/>
      <c r="T33" s="408"/>
      <c r="U33" s="408"/>
      <c r="V33" s="408"/>
      <c r="W33" s="408"/>
      <c r="X33" s="408"/>
      <c r="Y33" s="408"/>
      <c r="Z33" s="400"/>
    </row>
    <row r="34" spans="1:32" s="398" customFormat="1" ht="15.75" x14ac:dyDescent="0.25">
      <c r="A34" s="578">
        <v>2</v>
      </c>
      <c r="B34" s="694"/>
      <c r="C34" s="694"/>
      <c r="D34" s="694"/>
      <c r="E34" s="122"/>
      <c r="F34" s="416"/>
      <c r="G34" s="125" t="s">
        <v>1732</v>
      </c>
      <c r="H34" s="590"/>
      <c r="I34" s="424"/>
      <c r="J34" s="750"/>
      <c r="K34" s="424"/>
      <c r="L34" s="421"/>
      <c r="M34" s="421"/>
      <c r="N34" s="421"/>
      <c r="O34" s="421">
        <f>+O37</f>
        <v>0</v>
      </c>
      <c r="P34" s="421"/>
      <c r="Q34" s="421">
        <f>+Q37</f>
        <v>62577441.5</v>
      </c>
      <c r="R34" s="421">
        <f>+R37</f>
        <v>156283159.5</v>
      </c>
      <c r="S34" s="920">
        <f>+S37</f>
        <v>218860601</v>
      </c>
      <c r="T34" s="422"/>
      <c r="U34" s="422"/>
      <c r="V34" s="422"/>
      <c r="W34" s="422"/>
      <c r="X34" s="422"/>
      <c r="Y34" s="422"/>
      <c r="Z34" s="400"/>
      <c r="AA34" s="380"/>
      <c r="AB34" s="380"/>
      <c r="AC34" s="380"/>
      <c r="AD34" s="380"/>
      <c r="AE34" s="380"/>
      <c r="AF34" s="380"/>
    </row>
    <row r="35" spans="1:32" ht="15.75" x14ac:dyDescent="0.2">
      <c r="A35" s="690"/>
      <c r="B35" s="691"/>
      <c r="C35" s="691"/>
      <c r="D35" s="691"/>
      <c r="E35" s="420"/>
      <c r="F35" s="420"/>
      <c r="G35" s="679"/>
      <c r="H35" s="591"/>
      <c r="I35" s="408"/>
      <c r="J35" s="751"/>
      <c r="K35" s="408"/>
      <c r="L35" s="408"/>
      <c r="M35" s="408"/>
      <c r="N35" s="408"/>
      <c r="O35" s="408"/>
      <c r="P35" s="408"/>
      <c r="Q35" s="408"/>
      <c r="R35" s="408"/>
      <c r="S35" s="408"/>
      <c r="T35" s="408"/>
      <c r="U35" s="408"/>
      <c r="V35" s="408"/>
      <c r="W35" s="408"/>
      <c r="X35" s="408"/>
      <c r="Y35" s="408"/>
      <c r="Z35" s="400"/>
    </row>
    <row r="36" spans="1:32" x14ac:dyDescent="0.2">
      <c r="A36" s="429"/>
      <c r="B36" s="430"/>
      <c r="C36" s="430"/>
      <c r="D36" s="430"/>
      <c r="E36" s="423"/>
      <c r="F36" s="423"/>
      <c r="G36" s="680"/>
      <c r="H36" s="591"/>
      <c r="I36" s="408"/>
      <c r="J36" s="751"/>
      <c r="K36" s="408"/>
      <c r="L36" s="408"/>
      <c r="M36" s="408"/>
      <c r="N36" s="408"/>
      <c r="O36" s="408"/>
      <c r="P36" s="408"/>
      <c r="Q36" s="408"/>
      <c r="R36" s="408"/>
      <c r="S36" s="408"/>
      <c r="T36" s="408"/>
      <c r="U36" s="408"/>
      <c r="V36" s="408"/>
      <c r="W36" s="408"/>
      <c r="X36" s="408"/>
      <c r="Y36" s="408"/>
      <c r="Z36" s="400"/>
    </row>
    <row r="37" spans="1:32" s="398" customFormat="1" ht="28.5" x14ac:dyDescent="0.2">
      <c r="A37" s="579">
        <v>2</v>
      </c>
      <c r="B37" s="579">
        <v>0</v>
      </c>
      <c r="C37" s="579">
        <v>4</v>
      </c>
      <c r="D37" s="579">
        <v>41</v>
      </c>
      <c r="E37" s="579"/>
      <c r="F37" s="579"/>
      <c r="G37" s="579" t="s">
        <v>1914</v>
      </c>
      <c r="H37" s="581"/>
      <c r="I37" s="579"/>
      <c r="J37" s="579"/>
      <c r="K37" s="579"/>
      <c r="L37" s="579"/>
      <c r="M37" s="579"/>
      <c r="N37" s="579"/>
      <c r="O37" s="579">
        <f>+O38</f>
        <v>0</v>
      </c>
      <c r="P37" s="579"/>
      <c r="Q37" s="623">
        <f>+Q38</f>
        <v>62577441.5</v>
      </c>
      <c r="R37" s="623">
        <f>+R38</f>
        <v>156283159.5</v>
      </c>
      <c r="S37" s="623">
        <f>+S38</f>
        <v>218860601</v>
      </c>
      <c r="T37" s="579"/>
      <c r="U37" s="579"/>
      <c r="V37" s="579"/>
      <c r="W37" s="579"/>
      <c r="X37" s="579"/>
      <c r="Y37" s="582"/>
      <c r="Z37" s="579"/>
      <c r="AA37" s="380"/>
      <c r="AB37" s="380"/>
      <c r="AC37" s="380"/>
      <c r="AD37" s="380"/>
      <c r="AE37" s="380"/>
      <c r="AF37" s="380"/>
    </row>
    <row r="38" spans="1:32" ht="30.75" customHeight="1" x14ac:dyDescent="0.2">
      <c r="A38" s="579"/>
      <c r="B38" s="579"/>
      <c r="C38" s="579"/>
      <c r="D38" s="579"/>
      <c r="E38" s="579" t="s">
        <v>1740</v>
      </c>
      <c r="F38" s="579"/>
      <c r="G38" s="579" t="s">
        <v>4908</v>
      </c>
      <c r="H38" s="581"/>
      <c r="I38" s="579"/>
      <c r="J38" s="579"/>
      <c r="K38" s="579"/>
      <c r="L38" s="579"/>
      <c r="M38" s="579"/>
      <c r="N38" s="579"/>
      <c r="O38" s="579">
        <f>SUM(O47:O54)</f>
        <v>0</v>
      </c>
      <c r="P38" s="579"/>
      <c r="Q38" s="829">
        <f>SUM(Q39:Q64)</f>
        <v>62577441.5</v>
      </c>
      <c r="R38" s="829">
        <f>SUM(R39:R64)</f>
        <v>156283159.5</v>
      </c>
      <c r="S38" s="829">
        <f>SUM(S39:S64)</f>
        <v>218860601</v>
      </c>
      <c r="T38" s="579"/>
      <c r="U38" s="579"/>
      <c r="V38" s="579"/>
      <c r="W38" s="579"/>
      <c r="X38" s="579"/>
      <c r="Y38" s="582"/>
      <c r="Z38" s="579"/>
      <c r="AA38" s="435"/>
    </row>
    <row r="39" spans="1:32" ht="39" customHeight="1" x14ac:dyDescent="0.25">
      <c r="A39" s="579">
        <v>2</v>
      </c>
      <c r="B39" s="579">
        <v>0</v>
      </c>
      <c r="C39" s="579">
        <v>4</v>
      </c>
      <c r="D39" s="579">
        <v>4</v>
      </c>
      <c r="E39" s="579" t="s">
        <v>1740</v>
      </c>
      <c r="F39" s="579" t="s">
        <v>4724</v>
      </c>
      <c r="G39" s="579" t="s">
        <v>4920</v>
      </c>
      <c r="H39" s="581">
        <v>80161500</v>
      </c>
      <c r="I39" s="579" t="s">
        <v>4269</v>
      </c>
      <c r="J39" s="579" t="s">
        <v>4725</v>
      </c>
      <c r="K39" s="424">
        <v>4</v>
      </c>
      <c r="L39" s="579">
        <v>1</v>
      </c>
      <c r="M39" s="579"/>
      <c r="N39" s="623">
        <v>2567644</v>
      </c>
      <c r="O39" s="579"/>
      <c r="P39" s="579">
        <v>3.5</v>
      </c>
      <c r="Q39" s="912">
        <f>+P39*N39</f>
        <v>8986754</v>
      </c>
      <c r="R39" s="424">
        <f t="shared" ref="R39:R59" si="0">+L39*M39*N39</f>
        <v>0</v>
      </c>
      <c r="S39" s="623">
        <f t="shared" ref="S39:S60" si="1">+Q39+R39-O39</f>
        <v>8986754</v>
      </c>
      <c r="T39" s="579"/>
      <c r="U39" s="579" t="s">
        <v>4728</v>
      </c>
      <c r="V39" s="579" t="s">
        <v>4689</v>
      </c>
      <c r="W39" s="585" t="s">
        <v>4669</v>
      </c>
      <c r="X39" s="586" t="s">
        <v>4673</v>
      </c>
      <c r="Y39" s="583" t="s">
        <v>4930</v>
      </c>
      <c r="Z39" s="580" t="s">
        <v>5121</v>
      </c>
      <c r="AA39" s="435"/>
      <c r="AB39" s="572" t="s">
        <v>4643</v>
      </c>
    </row>
    <row r="40" spans="1:32" ht="39" customHeight="1" x14ac:dyDescent="0.25">
      <c r="A40" s="579">
        <v>2</v>
      </c>
      <c r="B40" s="579">
        <v>0</v>
      </c>
      <c r="C40" s="579">
        <v>4</v>
      </c>
      <c r="D40" s="579">
        <v>4</v>
      </c>
      <c r="E40" s="579" t="s">
        <v>1740</v>
      </c>
      <c r="F40" s="579" t="s">
        <v>4724</v>
      </c>
      <c r="G40" s="579" t="s">
        <v>4920</v>
      </c>
      <c r="H40" s="581">
        <v>80161500</v>
      </c>
      <c r="I40" s="579" t="s">
        <v>4269</v>
      </c>
      <c r="J40" s="579" t="s">
        <v>4725</v>
      </c>
      <c r="K40" s="424">
        <v>4</v>
      </c>
      <c r="L40" s="579">
        <v>1</v>
      </c>
      <c r="M40" s="623">
        <v>8</v>
      </c>
      <c r="N40" s="623">
        <v>2567644</v>
      </c>
      <c r="O40" s="579"/>
      <c r="P40" s="579"/>
      <c r="Q40" s="579">
        <f>+P40*N40</f>
        <v>0</v>
      </c>
      <c r="R40" s="912">
        <f>+L40*M40*N40+0.6-0.6</f>
        <v>20541152</v>
      </c>
      <c r="S40" s="623">
        <f t="shared" ref="S40" si="2">+Q40+R40-O40</f>
        <v>20541152</v>
      </c>
      <c r="T40" s="579"/>
      <c r="U40" s="579" t="s">
        <v>5098</v>
      </c>
      <c r="V40" s="579" t="s">
        <v>4689</v>
      </c>
      <c r="W40" s="585" t="s">
        <v>4670</v>
      </c>
      <c r="X40" s="586" t="s">
        <v>4671</v>
      </c>
      <c r="Y40" s="583" t="s">
        <v>4930</v>
      </c>
      <c r="Z40" s="580" t="s">
        <v>5121</v>
      </c>
      <c r="AA40" s="435"/>
      <c r="AB40" s="572" t="s">
        <v>4643</v>
      </c>
    </row>
    <row r="41" spans="1:32" ht="39" customHeight="1" x14ac:dyDescent="0.25">
      <c r="A41" s="579">
        <v>2</v>
      </c>
      <c r="B41" s="579">
        <v>0</v>
      </c>
      <c r="C41" s="579">
        <v>4</v>
      </c>
      <c r="D41" s="579">
        <v>4</v>
      </c>
      <c r="E41" s="579" t="s">
        <v>1740</v>
      </c>
      <c r="F41" s="579" t="s">
        <v>4724</v>
      </c>
      <c r="G41" s="579" t="s">
        <v>241</v>
      </c>
      <c r="H41" s="581">
        <v>80161500</v>
      </c>
      <c r="I41" s="579" t="s">
        <v>241</v>
      </c>
      <c r="J41" s="579" t="s">
        <v>4727</v>
      </c>
      <c r="K41" s="424">
        <v>8</v>
      </c>
      <c r="L41" s="579">
        <v>1</v>
      </c>
      <c r="M41" s="579">
        <v>0</v>
      </c>
      <c r="N41" s="623">
        <v>3880711</v>
      </c>
      <c r="O41" s="579"/>
      <c r="P41" s="579">
        <v>3.5</v>
      </c>
      <c r="Q41" s="912">
        <f>+P41*N41</f>
        <v>13582488.5</v>
      </c>
      <c r="R41" s="424">
        <f t="shared" si="0"/>
        <v>0</v>
      </c>
      <c r="S41" s="643">
        <f t="shared" si="1"/>
        <v>13582488.5</v>
      </c>
      <c r="T41" s="579"/>
      <c r="U41" s="579" t="s">
        <v>4728</v>
      </c>
      <c r="V41" s="579" t="s">
        <v>4689</v>
      </c>
      <c r="W41" s="585" t="s">
        <v>4669</v>
      </c>
      <c r="X41" s="586" t="s">
        <v>4673</v>
      </c>
      <c r="Y41" s="583" t="s">
        <v>4930</v>
      </c>
      <c r="Z41" s="580" t="s">
        <v>5121</v>
      </c>
      <c r="AA41" s="435"/>
      <c r="AB41" s="572" t="s">
        <v>4644</v>
      </c>
    </row>
    <row r="42" spans="1:32" ht="39" customHeight="1" x14ac:dyDescent="0.2">
      <c r="A42" s="431">
        <v>2</v>
      </c>
      <c r="B42" s="432">
        <v>0</v>
      </c>
      <c r="C42" s="432">
        <v>4</v>
      </c>
      <c r="D42" s="432">
        <v>4</v>
      </c>
      <c r="E42" s="573" t="s">
        <v>1740</v>
      </c>
      <c r="F42" s="574" t="s">
        <v>4724</v>
      </c>
      <c r="G42" s="579" t="s">
        <v>241</v>
      </c>
      <c r="H42" s="436">
        <v>80161500</v>
      </c>
      <c r="I42" s="424" t="s">
        <v>241</v>
      </c>
      <c r="J42" s="752" t="s">
        <v>4727</v>
      </c>
      <c r="K42" s="424">
        <v>8</v>
      </c>
      <c r="L42" s="437">
        <v>1</v>
      </c>
      <c r="M42" s="424">
        <v>8</v>
      </c>
      <c r="N42" s="424">
        <v>3880711</v>
      </c>
      <c r="O42" s="424"/>
      <c r="P42" s="424"/>
      <c r="Q42" s="424">
        <f t="shared" ref="Q42:Q60" si="3">+P42*N42</f>
        <v>0</v>
      </c>
      <c r="R42" s="848">
        <f>+L42*M42*N42</f>
        <v>31045688</v>
      </c>
      <c r="S42" s="438">
        <f>+Q42+R42-O42</f>
        <v>31045688</v>
      </c>
      <c r="T42" s="424"/>
      <c r="U42" s="743" t="s">
        <v>5098</v>
      </c>
      <c r="V42" s="439" t="s">
        <v>4689</v>
      </c>
      <c r="W42" s="585" t="s">
        <v>4670</v>
      </c>
      <c r="X42" s="586" t="s">
        <v>4671</v>
      </c>
      <c r="Y42" s="583" t="s">
        <v>4930</v>
      </c>
      <c r="Z42" s="580" t="s">
        <v>5121</v>
      </c>
      <c r="AA42" s="435"/>
    </row>
    <row r="43" spans="1:32" ht="39" customHeight="1" x14ac:dyDescent="0.2">
      <c r="A43" s="431">
        <v>2</v>
      </c>
      <c r="B43" s="432">
        <v>0</v>
      </c>
      <c r="C43" s="432">
        <v>4</v>
      </c>
      <c r="D43" s="432">
        <v>4</v>
      </c>
      <c r="E43" s="573" t="s">
        <v>1740</v>
      </c>
      <c r="F43" s="574" t="s">
        <v>4724</v>
      </c>
      <c r="G43" s="579" t="s">
        <v>4921</v>
      </c>
      <c r="H43" s="436">
        <v>80161500</v>
      </c>
      <c r="I43" s="424" t="s">
        <v>4273</v>
      </c>
      <c r="J43" s="752" t="s">
        <v>4771</v>
      </c>
      <c r="K43" s="424">
        <v>6</v>
      </c>
      <c r="L43" s="437">
        <v>1</v>
      </c>
      <c r="M43" s="424"/>
      <c r="N43" s="424">
        <v>1656126</v>
      </c>
      <c r="O43" s="424"/>
      <c r="P43" s="424">
        <v>0</v>
      </c>
      <c r="Q43" s="848">
        <f>+P43*N43</f>
        <v>0</v>
      </c>
      <c r="R43" s="424"/>
      <c r="S43" s="438">
        <f t="shared" ref="S43" si="4">+Q43+R43-O43</f>
        <v>0</v>
      </c>
      <c r="T43" s="424"/>
      <c r="U43" s="422" t="s">
        <v>4728</v>
      </c>
      <c r="V43" s="584" t="s">
        <v>4689</v>
      </c>
      <c r="W43" s="585" t="s">
        <v>4669</v>
      </c>
      <c r="X43" s="586" t="s">
        <v>4673</v>
      </c>
      <c r="Y43" s="583" t="s">
        <v>4930</v>
      </c>
      <c r="Z43" s="580" t="s">
        <v>5121</v>
      </c>
      <c r="AA43" s="435"/>
    </row>
    <row r="44" spans="1:32" ht="39.75" customHeight="1" x14ac:dyDescent="0.2">
      <c r="A44" s="431">
        <v>2</v>
      </c>
      <c r="B44" s="432">
        <v>0</v>
      </c>
      <c r="C44" s="432">
        <v>4</v>
      </c>
      <c r="D44" s="432">
        <v>4</v>
      </c>
      <c r="E44" s="573" t="s">
        <v>1740</v>
      </c>
      <c r="F44" s="574" t="s">
        <v>4724</v>
      </c>
      <c r="G44" s="579" t="s">
        <v>4921</v>
      </c>
      <c r="H44" s="436">
        <v>80161500</v>
      </c>
      <c r="I44" s="424" t="s">
        <v>4273</v>
      </c>
      <c r="J44" s="752" t="s">
        <v>4771</v>
      </c>
      <c r="K44" s="424">
        <v>6</v>
      </c>
      <c r="L44" s="437">
        <v>1</v>
      </c>
      <c r="M44" s="424">
        <v>8</v>
      </c>
      <c r="N44" s="424">
        <v>1656126</v>
      </c>
      <c r="O44" s="424"/>
      <c r="P44" s="424"/>
      <c r="Q44" s="424"/>
      <c r="R44" s="848">
        <f>+L44*M44*N44</f>
        <v>13249008</v>
      </c>
      <c r="S44" s="438">
        <f t="shared" si="1"/>
        <v>13249008</v>
      </c>
      <c r="T44" s="424"/>
      <c r="U44" s="743" t="s">
        <v>5098</v>
      </c>
      <c r="V44" s="584" t="s">
        <v>4689</v>
      </c>
      <c r="W44" s="585" t="s">
        <v>4670</v>
      </c>
      <c r="X44" s="586" t="s">
        <v>4671</v>
      </c>
      <c r="Y44" s="583" t="s">
        <v>4930</v>
      </c>
      <c r="Z44" s="580" t="s">
        <v>5121</v>
      </c>
      <c r="AA44" s="435"/>
    </row>
    <row r="45" spans="1:32" ht="42" customHeight="1" x14ac:dyDescent="0.2">
      <c r="A45" s="431">
        <v>2</v>
      </c>
      <c r="B45" s="432">
        <v>0</v>
      </c>
      <c r="C45" s="432">
        <v>4</v>
      </c>
      <c r="D45" s="432">
        <v>4</v>
      </c>
      <c r="E45" s="573" t="s">
        <v>1740</v>
      </c>
      <c r="F45" s="574" t="s">
        <v>4724</v>
      </c>
      <c r="G45" s="579" t="s">
        <v>4922</v>
      </c>
      <c r="H45" s="436">
        <v>80161500</v>
      </c>
      <c r="I45" s="424" t="s">
        <v>4279</v>
      </c>
      <c r="J45" s="753" t="s">
        <v>4729</v>
      </c>
      <c r="K45" s="424">
        <v>8</v>
      </c>
      <c r="L45" s="437">
        <v>1</v>
      </c>
      <c r="M45" s="424"/>
      <c r="N45" s="424">
        <v>1982845</v>
      </c>
      <c r="O45" s="424"/>
      <c r="P45" s="424">
        <v>3</v>
      </c>
      <c r="Q45" s="848">
        <f>+P45*N45</f>
        <v>5948535</v>
      </c>
      <c r="R45" s="438"/>
      <c r="S45" s="438">
        <f t="shared" si="1"/>
        <v>5948535</v>
      </c>
      <c r="T45" s="424"/>
      <c r="U45" s="422" t="s">
        <v>4728</v>
      </c>
      <c r="V45" s="584" t="s">
        <v>4689</v>
      </c>
      <c r="W45" s="585" t="s">
        <v>4669</v>
      </c>
      <c r="X45" s="586" t="s">
        <v>4673</v>
      </c>
      <c r="Y45" s="583" t="s">
        <v>4930</v>
      </c>
      <c r="Z45" s="580" t="s">
        <v>5121</v>
      </c>
    </row>
    <row r="46" spans="1:32" ht="42" customHeight="1" x14ac:dyDescent="0.2">
      <c r="A46" s="431">
        <v>2</v>
      </c>
      <c r="B46" s="432">
        <v>0</v>
      </c>
      <c r="C46" s="432">
        <v>4</v>
      </c>
      <c r="D46" s="432">
        <v>4</v>
      </c>
      <c r="E46" s="573" t="s">
        <v>1740</v>
      </c>
      <c r="F46" s="574" t="s">
        <v>4724</v>
      </c>
      <c r="G46" s="579" t="s">
        <v>4922</v>
      </c>
      <c r="H46" s="436">
        <v>80161500</v>
      </c>
      <c r="I46" s="424" t="s">
        <v>4279</v>
      </c>
      <c r="J46" s="753" t="s">
        <v>4729</v>
      </c>
      <c r="K46" s="424">
        <v>8</v>
      </c>
      <c r="L46" s="437">
        <v>1</v>
      </c>
      <c r="M46" s="424">
        <v>8.5</v>
      </c>
      <c r="N46" s="424">
        <v>1982845</v>
      </c>
      <c r="O46" s="424"/>
      <c r="P46" s="424"/>
      <c r="Q46" s="424">
        <f t="shared" si="3"/>
        <v>0</v>
      </c>
      <c r="R46" s="918">
        <f>+L46*M46*N46</f>
        <v>16854182.5</v>
      </c>
      <c r="S46" s="438">
        <f>+Q46+R46-O46</f>
        <v>16854182.5</v>
      </c>
      <c r="T46" s="424"/>
      <c r="U46" s="743" t="s">
        <v>5098</v>
      </c>
      <c r="V46" s="584" t="s">
        <v>4689</v>
      </c>
      <c r="W46" s="585" t="s">
        <v>4670</v>
      </c>
      <c r="X46" s="586" t="s">
        <v>4671</v>
      </c>
      <c r="Y46" s="583" t="s">
        <v>4930</v>
      </c>
      <c r="Z46" s="580" t="s">
        <v>5121</v>
      </c>
    </row>
    <row r="47" spans="1:32" ht="42" customHeight="1" x14ac:dyDescent="0.2">
      <c r="A47" s="431">
        <v>2</v>
      </c>
      <c r="B47" s="432">
        <v>0</v>
      </c>
      <c r="C47" s="432">
        <v>4</v>
      </c>
      <c r="D47" s="432">
        <v>4</v>
      </c>
      <c r="E47" s="573" t="s">
        <v>1740</v>
      </c>
      <c r="F47" s="574" t="s">
        <v>4724</v>
      </c>
      <c r="G47" s="579" t="s">
        <v>4923</v>
      </c>
      <c r="H47" s="436">
        <v>80161500</v>
      </c>
      <c r="I47" s="424" t="s">
        <v>4645</v>
      </c>
      <c r="J47" s="752" t="s">
        <v>4731</v>
      </c>
      <c r="K47" s="424">
        <v>8</v>
      </c>
      <c r="L47" s="437">
        <v>1</v>
      </c>
      <c r="M47" s="424"/>
      <c r="N47" s="424">
        <v>2118039</v>
      </c>
      <c r="O47" s="424"/>
      <c r="P47" s="739">
        <v>3.5</v>
      </c>
      <c r="Q47" s="848">
        <f>+P47*N47</f>
        <v>7413136.5</v>
      </c>
      <c r="R47" s="424">
        <f t="shared" si="0"/>
        <v>0</v>
      </c>
      <c r="S47" s="424">
        <f t="shared" si="1"/>
        <v>7413136.5</v>
      </c>
      <c r="T47" s="424"/>
      <c r="U47" s="422" t="s">
        <v>4732</v>
      </c>
      <c r="V47" s="584" t="s">
        <v>4689</v>
      </c>
      <c r="W47" s="585" t="s">
        <v>4669</v>
      </c>
      <c r="X47" s="586" t="s">
        <v>4673</v>
      </c>
      <c r="Y47" s="583" t="s">
        <v>4930</v>
      </c>
      <c r="Z47" s="580" t="s">
        <v>5121</v>
      </c>
    </row>
    <row r="48" spans="1:32" ht="42" customHeight="1" x14ac:dyDescent="0.2">
      <c r="A48" s="431">
        <v>2</v>
      </c>
      <c r="B48" s="432">
        <v>0</v>
      </c>
      <c r="C48" s="432">
        <v>4</v>
      </c>
      <c r="D48" s="432">
        <v>4</v>
      </c>
      <c r="E48" s="573" t="s">
        <v>1740</v>
      </c>
      <c r="F48" s="574" t="s">
        <v>4724</v>
      </c>
      <c r="G48" s="579" t="s">
        <v>4923</v>
      </c>
      <c r="H48" s="436">
        <v>80161500</v>
      </c>
      <c r="I48" s="424" t="s">
        <v>4645</v>
      </c>
      <c r="J48" s="752" t="s">
        <v>4731</v>
      </c>
      <c r="K48" s="424">
        <v>8</v>
      </c>
      <c r="L48" s="437">
        <v>1</v>
      </c>
      <c r="M48" s="424">
        <v>8</v>
      </c>
      <c r="N48" s="424">
        <v>2118039</v>
      </c>
      <c r="O48" s="424"/>
      <c r="P48" s="424"/>
      <c r="Q48" s="424">
        <f t="shared" si="3"/>
        <v>0</v>
      </c>
      <c r="R48" s="848">
        <f>+L48*M48*N48</f>
        <v>16944312</v>
      </c>
      <c r="S48" s="424">
        <f t="shared" si="1"/>
        <v>16944312</v>
      </c>
      <c r="T48" s="424"/>
      <c r="U48" s="743" t="s">
        <v>5098</v>
      </c>
      <c r="V48" s="584" t="s">
        <v>4689</v>
      </c>
      <c r="W48" s="585" t="s">
        <v>4670</v>
      </c>
      <c r="X48" s="586" t="s">
        <v>4671</v>
      </c>
      <c r="Y48" s="583" t="s">
        <v>4930</v>
      </c>
      <c r="Z48" s="580" t="s">
        <v>5121</v>
      </c>
    </row>
    <row r="49" spans="1:32" ht="45" x14ac:dyDescent="0.2">
      <c r="A49" s="431">
        <v>2</v>
      </c>
      <c r="B49" s="432">
        <v>0</v>
      </c>
      <c r="C49" s="432">
        <v>4</v>
      </c>
      <c r="D49" s="432">
        <v>4</v>
      </c>
      <c r="E49" s="573" t="s">
        <v>1740</v>
      </c>
      <c r="F49" s="574" t="s">
        <v>4724</v>
      </c>
      <c r="G49" s="579" t="s">
        <v>4924</v>
      </c>
      <c r="H49" s="436">
        <v>80161500</v>
      </c>
      <c r="I49" s="424" t="s">
        <v>4282</v>
      </c>
      <c r="J49" s="752" t="s">
        <v>4733</v>
      </c>
      <c r="K49" s="424">
        <v>8</v>
      </c>
      <c r="L49" s="437">
        <v>1</v>
      </c>
      <c r="M49" s="424"/>
      <c r="N49" s="424">
        <v>1013955</v>
      </c>
      <c r="O49" s="424"/>
      <c r="P49" s="424">
        <v>3.5</v>
      </c>
      <c r="Q49" s="848">
        <f>+P49*N49</f>
        <v>3548842.5</v>
      </c>
      <c r="R49" s="424"/>
      <c r="S49" s="438">
        <f t="shared" si="1"/>
        <v>3548842.5</v>
      </c>
      <c r="T49" s="424"/>
      <c r="U49" s="422" t="s">
        <v>4728</v>
      </c>
      <c r="V49" s="584" t="s">
        <v>4689</v>
      </c>
      <c r="W49" s="585" t="s">
        <v>4669</v>
      </c>
      <c r="X49" s="586" t="s">
        <v>4673</v>
      </c>
      <c r="Y49" s="583" t="s">
        <v>4930</v>
      </c>
      <c r="Z49" s="580" t="s">
        <v>5121</v>
      </c>
    </row>
    <row r="50" spans="1:32" ht="31.5" customHeight="1" x14ac:dyDescent="0.2">
      <c r="A50" s="431">
        <v>2</v>
      </c>
      <c r="B50" s="432">
        <v>0</v>
      </c>
      <c r="C50" s="432">
        <v>4</v>
      </c>
      <c r="D50" s="432">
        <v>4</v>
      </c>
      <c r="E50" s="573" t="s">
        <v>1740</v>
      </c>
      <c r="F50" s="574" t="s">
        <v>4724</v>
      </c>
      <c r="G50" s="579" t="s">
        <v>4924</v>
      </c>
      <c r="H50" s="436">
        <v>80161500</v>
      </c>
      <c r="I50" s="424" t="s">
        <v>4282</v>
      </c>
      <c r="J50" s="752" t="s">
        <v>4733</v>
      </c>
      <c r="K50" s="424">
        <v>8</v>
      </c>
      <c r="L50" s="437">
        <v>1</v>
      </c>
      <c r="M50" s="424">
        <v>8</v>
      </c>
      <c r="N50" s="424">
        <v>1013955</v>
      </c>
      <c r="O50" s="424"/>
      <c r="P50" s="424"/>
      <c r="Q50" s="424">
        <f t="shared" si="3"/>
        <v>0</v>
      </c>
      <c r="R50" s="848">
        <f>+L50*M50*N50</f>
        <v>8111640</v>
      </c>
      <c r="S50" s="438">
        <f t="shared" si="1"/>
        <v>8111640</v>
      </c>
      <c r="T50" s="424"/>
      <c r="U50" s="743" t="s">
        <v>5098</v>
      </c>
      <c r="V50" s="584" t="s">
        <v>4689</v>
      </c>
      <c r="W50" s="585" t="s">
        <v>4670</v>
      </c>
      <c r="X50" s="586" t="s">
        <v>4671</v>
      </c>
      <c r="Y50" s="583" t="s">
        <v>4930</v>
      </c>
      <c r="Z50" s="580" t="s">
        <v>5121</v>
      </c>
    </row>
    <row r="51" spans="1:32" ht="37.5" customHeight="1" x14ac:dyDescent="0.2">
      <c r="A51" s="431">
        <v>2</v>
      </c>
      <c r="B51" s="432">
        <v>0</v>
      </c>
      <c r="C51" s="432">
        <v>4</v>
      </c>
      <c r="D51" s="432">
        <v>4</v>
      </c>
      <c r="E51" s="573" t="s">
        <v>1740</v>
      </c>
      <c r="F51" s="574" t="s">
        <v>4724</v>
      </c>
      <c r="G51" s="579" t="s">
        <v>4925</v>
      </c>
      <c r="H51" s="436">
        <v>80161500</v>
      </c>
      <c r="I51" s="424" t="s">
        <v>4281</v>
      </c>
      <c r="J51" s="752" t="s">
        <v>4734</v>
      </c>
      <c r="K51" s="424">
        <v>8</v>
      </c>
      <c r="L51" s="437">
        <v>1</v>
      </c>
      <c r="M51" s="424"/>
      <c r="N51" s="424">
        <v>1140135</v>
      </c>
      <c r="O51" s="424"/>
      <c r="P51" s="424">
        <v>3</v>
      </c>
      <c r="Q51" s="848">
        <f>+P51*N51</f>
        <v>3420405</v>
      </c>
      <c r="R51" s="424">
        <f t="shared" si="0"/>
        <v>0</v>
      </c>
      <c r="S51" s="438">
        <f t="shared" si="1"/>
        <v>3420405</v>
      </c>
      <c r="T51" s="424"/>
      <c r="U51" s="422" t="s">
        <v>4728</v>
      </c>
      <c r="V51" s="584" t="s">
        <v>4689</v>
      </c>
      <c r="W51" s="585" t="s">
        <v>4669</v>
      </c>
      <c r="X51" s="586" t="s">
        <v>4673</v>
      </c>
      <c r="Y51" s="583" t="s">
        <v>4930</v>
      </c>
      <c r="Z51" s="580" t="s">
        <v>5121</v>
      </c>
    </row>
    <row r="52" spans="1:32" ht="32.25" customHeight="1" x14ac:dyDescent="0.2">
      <c r="A52" s="431">
        <v>2</v>
      </c>
      <c r="B52" s="432">
        <v>0</v>
      </c>
      <c r="C52" s="432">
        <v>4</v>
      </c>
      <c r="D52" s="432">
        <v>4</v>
      </c>
      <c r="E52" s="573" t="s">
        <v>1740</v>
      </c>
      <c r="F52" s="574" t="s">
        <v>4724</v>
      </c>
      <c r="G52" s="579" t="s">
        <v>4925</v>
      </c>
      <c r="H52" s="436">
        <v>80161500</v>
      </c>
      <c r="I52" s="424" t="s">
        <v>4281</v>
      </c>
      <c r="J52" s="752" t="s">
        <v>4734</v>
      </c>
      <c r="K52" s="424">
        <v>8</v>
      </c>
      <c r="L52" s="437">
        <v>1</v>
      </c>
      <c r="M52" s="424">
        <v>8.5</v>
      </c>
      <c r="N52" s="424">
        <v>1140135</v>
      </c>
      <c r="O52" s="424"/>
      <c r="P52" s="424"/>
      <c r="Q52" s="424"/>
      <c r="R52" s="848">
        <f>+L52*M52*N52</f>
        <v>9691147.5</v>
      </c>
      <c r="S52" s="438">
        <f t="shared" si="1"/>
        <v>9691147.5</v>
      </c>
      <c r="T52" s="424"/>
      <c r="U52" s="743" t="s">
        <v>5098</v>
      </c>
      <c r="V52" s="584" t="s">
        <v>4689</v>
      </c>
      <c r="W52" s="585" t="s">
        <v>4670</v>
      </c>
      <c r="X52" s="586" t="s">
        <v>4671</v>
      </c>
      <c r="Y52" s="583" t="s">
        <v>4930</v>
      </c>
      <c r="Z52" s="580" t="s">
        <v>5121</v>
      </c>
    </row>
    <row r="53" spans="1:32" ht="29.25" customHeight="1" x14ac:dyDescent="0.2">
      <c r="A53" s="431">
        <v>2</v>
      </c>
      <c r="B53" s="432">
        <v>0</v>
      </c>
      <c r="C53" s="432">
        <v>4</v>
      </c>
      <c r="D53" s="432">
        <v>4</v>
      </c>
      <c r="E53" s="573" t="s">
        <v>1740</v>
      </c>
      <c r="F53" s="574" t="s">
        <v>4724</v>
      </c>
      <c r="G53" s="579" t="s">
        <v>4925</v>
      </c>
      <c r="H53" s="436">
        <v>80161500</v>
      </c>
      <c r="I53" s="424" t="s">
        <v>4281</v>
      </c>
      <c r="J53" s="752" t="s">
        <v>4734</v>
      </c>
      <c r="K53" s="424">
        <v>8</v>
      </c>
      <c r="L53" s="437">
        <v>1</v>
      </c>
      <c r="M53" s="424"/>
      <c r="N53" s="424">
        <v>1140135</v>
      </c>
      <c r="O53" s="424"/>
      <c r="P53" s="424">
        <v>4</v>
      </c>
      <c r="Q53" s="848">
        <f>+P53*N53</f>
        <v>4560540</v>
      </c>
      <c r="R53" s="424"/>
      <c r="S53" s="438">
        <f t="shared" si="1"/>
        <v>4560540</v>
      </c>
      <c r="T53" s="424"/>
      <c r="U53" s="422" t="s">
        <v>4728</v>
      </c>
      <c r="V53" s="584" t="s">
        <v>4689</v>
      </c>
      <c r="W53" s="585" t="s">
        <v>4669</v>
      </c>
      <c r="X53" s="586" t="s">
        <v>4673</v>
      </c>
      <c r="Y53" s="583" t="s">
        <v>4930</v>
      </c>
      <c r="Z53" s="580" t="s">
        <v>5121</v>
      </c>
    </row>
    <row r="54" spans="1:32" ht="35.25" customHeight="1" x14ac:dyDescent="0.2">
      <c r="A54" s="431">
        <v>2</v>
      </c>
      <c r="B54" s="432">
        <v>0</v>
      </c>
      <c r="C54" s="432">
        <v>4</v>
      </c>
      <c r="D54" s="432">
        <v>4</v>
      </c>
      <c r="E54" s="573" t="s">
        <v>1740</v>
      </c>
      <c r="F54" s="573" t="s">
        <v>4724</v>
      </c>
      <c r="G54" s="579" t="s">
        <v>4925</v>
      </c>
      <c r="H54" s="436">
        <v>80161500</v>
      </c>
      <c r="I54" s="424" t="s">
        <v>4281</v>
      </c>
      <c r="J54" s="752" t="s">
        <v>4734</v>
      </c>
      <c r="K54" s="424">
        <v>8</v>
      </c>
      <c r="L54" s="437">
        <v>1</v>
      </c>
      <c r="M54" s="424">
        <v>7.5</v>
      </c>
      <c r="N54" s="424">
        <v>1140135</v>
      </c>
      <c r="O54" s="424"/>
      <c r="P54" s="424"/>
      <c r="Q54" s="424"/>
      <c r="R54" s="848">
        <f>+L54*M54*N54-0.5</f>
        <v>8551012</v>
      </c>
      <c r="S54" s="438">
        <f t="shared" si="1"/>
        <v>8551012</v>
      </c>
      <c r="T54" s="424"/>
      <c r="U54" s="743" t="s">
        <v>5098</v>
      </c>
      <c r="V54" s="584" t="s">
        <v>4689</v>
      </c>
      <c r="W54" s="585" t="s">
        <v>4670</v>
      </c>
      <c r="X54" s="586" t="s">
        <v>4671</v>
      </c>
      <c r="Y54" s="583" t="s">
        <v>4930</v>
      </c>
      <c r="Z54" s="580" t="s">
        <v>5121</v>
      </c>
    </row>
    <row r="55" spans="1:32" ht="31.5" customHeight="1" x14ac:dyDescent="0.2">
      <c r="A55" s="431">
        <v>2</v>
      </c>
      <c r="B55" s="432">
        <v>0</v>
      </c>
      <c r="C55" s="432">
        <v>4</v>
      </c>
      <c r="D55" s="432">
        <v>4</v>
      </c>
      <c r="E55" s="573" t="s">
        <v>1740</v>
      </c>
      <c r="F55" s="573" t="s">
        <v>4724</v>
      </c>
      <c r="G55" s="579" t="s">
        <v>4926</v>
      </c>
      <c r="H55" s="436">
        <v>80161500</v>
      </c>
      <c r="I55" s="424" t="s">
        <v>4645</v>
      </c>
      <c r="J55" s="752" t="s">
        <v>4735</v>
      </c>
      <c r="K55" s="424">
        <v>8</v>
      </c>
      <c r="L55" s="437">
        <v>1</v>
      </c>
      <c r="M55" s="424"/>
      <c r="N55" s="424">
        <v>2052960</v>
      </c>
      <c r="O55" s="424"/>
      <c r="P55" s="424">
        <v>3.5</v>
      </c>
      <c r="Q55" s="848">
        <f>+P55*N55</f>
        <v>7185360</v>
      </c>
      <c r="R55" s="424">
        <f>+L55*M55*N55</f>
        <v>0</v>
      </c>
      <c r="S55" s="438">
        <f t="shared" si="1"/>
        <v>7185360</v>
      </c>
      <c r="T55" s="424"/>
      <c r="U55" s="422" t="s">
        <v>4728</v>
      </c>
      <c r="V55" s="584" t="s">
        <v>4689</v>
      </c>
      <c r="W55" s="585" t="s">
        <v>4669</v>
      </c>
      <c r="X55" s="586" t="s">
        <v>4671</v>
      </c>
      <c r="Y55" s="583" t="s">
        <v>4930</v>
      </c>
      <c r="Z55" s="580" t="s">
        <v>5121</v>
      </c>
    </row>
    <row r="56" spans="1:32" ht="31.5" customHeight="1" x14ac:dyDescent="0.2">
      <c r="A56" s="431">
        <v>2</v>
      </c>
      <c r="B56" s="432">
        <v>0</v>
      </c>
      <c r="C56" s="432">
        <v>4</v>
      </c>
      <c r="D56" s="432">
        <v>4</v>
      </c>
      <c r="E56" s="573" t="s">
        <v>1740</v>
      </c>
      <c r="F56" s="573" t="s">
        <v>4724</v>
      </c>
      <c r="G56" s="579" t="s">
        <v>4926</v>
      </c>
      <c r="H56" s="436">
        <v>80161500</v>
      </c>
      <c r="I56" s="424" t="s">
        <v>4645</v>
      </c>
      <c r="J56" s="752" t="s">
        <v>4735</v>
      </c>
      <c r="K56" s="424">
        <v>8</v>
      </c>
      <c r="L56" s="437">
        <v>1</v>
      </c>
      <c r="M56" s="424">
        <v>8</v>
      </c>
      <c r="N56" s="424">
        <v>2052960</v>
      </c>
      <c r="O56" s="424"/>
      <c r="P56" s="424"/>
      <c r="Q56" s="424">
        <f t="shared" si="3"/>
        <v>0</v>
      </c>
      <c r="R56" s="848">
        <f>+L56*M56*N56</f>
        <v>16423680</v>
      </c>
      <c r="S56" s="438">
        <f t="shared" si="1"/>
        <v>16423680</v>
      </c>
      <c r="T56" s="424"/>
      <c r="U56" s="743" t="s">
        <v>5098</v>
      </c>
      <c r="V56" s="584" t="s">
        <v>4689</v>
      </c>
      <c r="W56" s="585" t="s">
        <v>4670</v>
      </c>
      <c r="X56" s="586" t="s">
        <v>4673</v>
      </c>
      <c r="Y56" s="583" t="s">
        <v>4930</v>
      </c>
      <c r="Z56" s="580" t="s">
        <v>5121</v>
      </c>
    </row>
    <row r="57" spans="1:32" ht="27.75" hidden="1" customHeight="1" x14ac:dyDescent="0.2">
      <c r="A57" s="431">
        <v>2</v>
      </c>
      <c r="B57" s="432">
        <v>0</v>
      </c>
      <c r="C57" s="432">
        <v>4</v>
      </c>
      <c r="D57" s="432">
        <v>4</v>
      </c>
      <c r="E57" s="573" t="s">
        <v>3866</v>
      </c>
      <c r="F57" s="573" t="s">
        <v>4724</v>
      </c>
      <c r="G57" s="579" t="s">
        <v>4926</v>
      </c>
      <c r="H57" s="436">
        <v>80161500</v>
      </c>
      <c r="I57" s="424" t="s">
        <v>4279</v>
      </c>
      <c r="J57" s="752" t="s">
        <v>4775</v>
      </c>
      <c r="K57" s="424">
        <v>8</v>
      </c>
      <c r="L57" s="437">
        <v>1</v>
      </c>
      <c r="M57" s="424"/>
      <c r="N57" s="424">
        <v>1982845</v>
      </c>
      <c r="O57" s="424"/>
      <c r="P57" s="424"/>
      <c r="Q57" s="424">
        <f>+P57*N57</f>
        <v>0</v>
      </c>
      <c r="R57" s="424">
        <f>+L57*M57*N57</f>
        <v>0</v>
      </c>
      <c r="S57" s="438">
        <f>+Q57+R57-O57</f>
        <v>0</v>
      </c>
      <c r="T57" s="424"/>
      <c r="U57" s="422"/>
      <c r="V57" s="584"/>
      <c r="W57" s="585" t="s">
        <v>4669</v>
      </c>
      <c r="X57" s="586" t="s">
        <v>4671</v>
      </c>
      <c r="Y57" s="583" t="s">
        <v>4930</v>
      </c>
      <c r="Z57" s="580" t="s">
        <v>4929</v>
      </c>
    </row>
    <row r="58" spans="1:32" ht="27.75" hidden="1" customHeight="1" x14ac:dyDescent="0.2">
      <c r="A58" s="431">
        <v>2</v>
      </c>
      <c r="B58" s="432">
        <v>0</v>
      </c>
      <c r="C58" s="432">
        <v>4</v>
      </c>
      <c r="D58" s="432">
        <v>4</v>
      </c>
      <c r="E58" s="573" t="s">
        <v>2029</v>
      </c>
      <c r="F58" s="573" t="s">
        <v>4724</v>
      </c>
      <c r="G58" s="579" t="s">
        <v>4926</v>
      </c>
      <c r="H58" s="436">
        <v>80161500</v>
      </c>
      <c r="I58" s="424" t="s">
        <v>4279</v>
      </c>
      <c r="J58" s="752" t="s">
        <v>4775</v>
      </c>
      <c r="K58" s="424">
        <v>8</v>
      </c>
      <c r="L58" s="437">
        <v>1</v>
      </c>
      <c r="M58" s="424">
        <v>6</v>
      </c>
      <c r="N58" s="424">
        <f>1982845-1982845</f>
        <v>0</v>
      </c>
      <c r="O58" s="424"/>
      <c r="P58" s="424"/>
      <c r="Q58" s="424">
        <f>+P58*N58</f>
        <v>0</v>
      </c>
      <c r="R58" s="424">
        <f>+L58*M58*N58</f>
        <v>0</v>
      </c>
      <c r="S58" s="438">
        <f>+Q58+R58-O58</f>
        <v>0</v>
      </c>
      <c r="T58" s="424"/>
      <c r="U58" s="422" t="s">
        <v>4730</v>
      </c>
      <c r="V58" s="584"/>
      <c r="W58" s="585"/>
      <c r="X58" s="586"/>
      <c r="Y58" s="583" t="s">
        <v>4930</v>
      </c>
      <c r="Z58" s="580" t="s">
        <v>4929</v>
      </c>
    </row>
    <row r="59" spans="1:32" ht="40.5" customHeight="1" x14ac:dyDescent="0.2">
      <c r="A59" s="431">
        <v>2</v>
      </c>
      <c r="B59" s="432">
        <v>0</v>
      </c>
      <c r="C59" s="432">
        <v>4</v>
      </c>
      <c r="D59" s="432">
        <v>4</v>
      </c>
      <c r="E59" s="573" t="s">
        <v>1740</v>
      </c>
      <c r="F59" s="573" t="s">
        <v>4724</v>
      </c>
      <c r="G59" s="579" t="s">
        <v>4927</v>
      </c>
      <c r="H59" s="436">
        <v>80161500</v>
      </c>
      <c r="I59" s="424" t="s">
        <v>4279</v>
      </c>
      <c r="J59" s="752" t="s">
        <v>4736</v>
      </c>
      <c r="K59" s="424">
        <v>8</v>
      </c>
      <c r="L59" s="437">
        <v>1</v>
      </c>
      <c r="M59" s="424"/>
      <c r="N59" s="424">
        <v>1982845</v>
      </c>
      <c r="O59" s="424"/>
      <c r="P59" s="424">
        <v>4</v>
      </c>
      <c r="Q59" s="848">
        <f t="shared" si="3"/>
        <v>7931380</v>
      </c>
      <c r="R59" s="424">
        <f t="shared" si="0"/>
        <v>0</v>
      </c>
      <c r="S59" s="438">
        <f t="shared" si="1"/>
        <v>7931380</v>
      </c>
      <c r="T59" s="424"/>
      <c r="U59" s="422" t="s">
        <v>4728</v>
      </c>
      <c r="V59" s="584" t="s">
        <v>4689</v>
      </c>
      <c r="W59" s="585" t="s">
        <v>4669</v>
      </c>
      <c r="X59" s="586" t="s">
        <v>4671</v>
      </c>
      <c r="Y59" s="583" t="s">
        <v>4930</v>
      </c>
      <c r="Z59" s="580" t="s">
        <v>5121</v>
      </c>
    </row>
    <row r="60" spans="1:32" ht="36" customHeight="1" x14ac:dyDescent="0.2">
      <c r="A60" s="431">
        <v>2</v>
      </c>
      <c r="B60" s="432">
        <v>0</v>
      </c>
      <c r="C60" s="432">
        <v>4</v>
      </c>
      <c r="D60" s="432">
        <v>4</v>
      </c>
      <c r="E60" s="573" t="s">
        <v>1740</v>
      </c>
      <c r="F60" s="573" t="s">
        <v>4724</v>
      </c>
      <c r="G60" s="579" t="s">
        <v>4927</v>
      </c>
      <c r="H60" s="436">
        <v>80161500</v>
      </c>
      <c r="I60" s="424" t="s">
        <v>4279</v>
      </c>
      <c r="J60" s="752" t="s">
        <v>4736</v>
      </c>
      <c r="K60" s="424">
        <v>8</v>
      </c>
      <c r="L60" s="437">
        <v>1</v>
      </c>
      <c r="M60" s="424">
        <v>7.5</v>
      </c>
      <c r="N60" s="424">
        <v>1982845</v>
      </c>
      <c r="O60" s="424"/>
      <c r="P60" s="424"/>
      <c r="Q60" s="424">
        <f t="shared" si="3"/>
        <v>0</v>
      </c>
      <c r="R60" s="848">
        <f>+L60*M60*N60</f>
        <v>14871337.5</v>
      </c>
      <c r="S60" s="438">
        <f t="shared" si="1"/>
        <v>14871337.5</v>
      </c>
      <c r="T60" s="424"/>
      <c r="U60" s="743" t="s">
        <v>5098</v>
      </c>
      <c r="V60" s="584" t="s">
        <v>4689</v>
      </c>
      <c r="W60" s="585" t="s">
        <v>4670</v>
      </c>
      <c r="X60" s="586" t="s">
        <v>4673</v>
      </c>
      <c r="Y60" s="583" t="s">
        <v>4930</v>
      </c>
      <c r="Z60" s="580" t="s">
        <v>5121</v>
      </c>
    </row>
    <row r="61" spans="1:32" s="398" customFormat="1" ht="15.75" hidden="1" customHeight="1" x14ac:dyDescent="0.2">
      <c r="A61" s="694"/>
      <c r="B61" s="694"/>
      <c r="C61" s="694"/>
      <c r="D61" s="694"/>
      <c r="E61" s="122"/>
      <c r="F61" s="122"/>
      <c r="G61" s="579" t="s">
        <v>4927</v>
      </c>
      <c r="H61" s="590"/>
      <c r="I61" s="424"/>
      <c r="J61" s="753"/>
      <c r="K61" s="424"/>
      <c r="L61" s="437"/>
      <c r="M61" s="424"/>
      <c r="N61" s="424"/>
      <c r="O61" s="424"/>
      <c r="P61" s="424"/>
      <c r="Q61" s="424"/>
      <c r="R61" s="424"/>
      <c r="S61" s="424"/>
      <c r="T61" s="422"/>
      <c r="U61" s="422"/>
      <c r="V61" s="422"/>
      <c r="W61" s="585" t="s">
        <v>4669</v>
      </c>
      <c r="X61" s="586" t="s">
        <v>4671</v>
      </c>
      <c r="Y61" s="422"/>
      <c r="Z61" s="400"/>
      <c r="AA61" s="380"/>
      <c r="AB61" s="380"/>
      <c r="AC61" s="380"/>
      <c r="AD61" s="380"/>
      <c r="AE61" s="380"/>
      <c r="AF61" s="380"/>
    </row>
    <row r="62" spans="1:32" ht="27.75" hidden="1" customHeight="1" x14ac:dyDescent="0.2">
      <c r="A62" s="694">
        <v>2</v>
      </c>
      <c r="B62" s="694"/>
      <c r="C62" s="694"/>
      <c r="D62" s="694"/>
      <c r="E62" s="122"/>
      <c r="F62" s="122"/>
      <c r="G62" s="680"/>
      <c r="H62" s="590"/>
      <c r="I62" s="424"/>
      <c r="J62" s="750"/>
      <c r="K62" s="424"/>
      <c r="L62" s="437"/>
      <c r="M62" s="424"/>
      <c r="N62" s="424"/>
      <c r="O62" s="424"/>
      <c r="P62" s="424"/>
      <c r="Q62" s="424"/>
      <c r="R62" s="424"/>
      <c r="S62" s="424"/>
      <c r="T62" s="422"/>
      <c r="U62" s="422"/>
      <c r="V62" s="422"/>
      <c r="W62" s="422"/>
      <c r="X62" s="422"/>
      <c r="Y62" s="422"/>
      <c r="Z62" s="400"/>
    </row>
    <row r="63" spans="1:32" ht="27.75" hidden="1" customHeight="1" x14ac:dyDescent="0.2">
      <c r="A63" s="694"/>
      <c r="B63" s="694"/>
      <c r="C63" s="694"/>
      <c r="D63" s="694"/>
      <c r="E63" s="122"/>
      <c r="F63" s="122"/>
      <c r="G63" s="680"/>
      <c r="H63" s="590"/>
      <c r="I63" s="424"/>
      <c r="J63" s="750"/>
      <c r="K63" s="424"/>
      <c r="L63" s="437"/>
      <c r="M63" s="424"/>
      <c r="N63" s="424"/>
      <c r="O63" s="424"/>
      <c r="P63" s="424"/>
      <c r="Q63" s="424"/>
      <c r="R63" s="424"/>
      <c r="S63" s="424"/>
      <c r="T63" s="422"/>
      <c r="U63" s="422"/>
      <c r="V63" s="422"/>
      <c r="W63" s="422"/>
      <c r="X63" s="422"/>
      <c r="Y63" s="422"/>
      <c r="Z63" s="400"/>
    </row>
    <row r="64" spans="1:32" s="398" customFormat="1" ht="15.75" hidden="1" customHeight="1" x14ac:dyDescent="0.2">
      <c r="A64" s="694"/>
      <c r="B64" s="694"/>
      <c r="C64" s="694"/>
      <c r="D64" s="694"/>
      <c r="E64" s="122"/>
      <c r="F64" s="122"/>
      <c r="G64" s="680"/>
      <c r="H64" s="590"/>
      <c r="I64" s="424"/>
      <c r="J64" s="750"/>
      <c r="K64" s="424"/>
      <c r="L64" s="437"/>
      <c r="M64" s="424"/>
      <c r="N64" s="424"/>
      <c r="O64" s="424"/>
      <c r="P64" s="424"/>
      <c r="Q64" s="424"/>
      <c r="R64" s="424"/>
      <c r="S64" s="424"/>
      <c r="T64" s="422"/>
      <c r="U64" s="422"/>
      <c r="V64" s="422"/>
      <c r="W64" s="422"/>
      <c r="X64" s="422"/>
      <c r="Y64" s="422"/>
      <c r="Z64" s="400"/>
      <c r="AA64" s="380"/>
      <c r="AB64" s="380"/>
      <c r="AC64" s="380"/>
      <c r="AD64" s="380"/>
      <c r="AE64" s="380"/>
      <c r="AF64" s="380"/>
    </row>
    <row r="65" spans="1:32" ht="27.75" hidden="1" customHeight="1" x14ac:dyDescent="0.2">
      <c r="A65" s="694"/>
      <c r="B65" s="694"/>
      <c r="C65" s="694"/>
      <c r="D65" s="694"/>
      <c r="E65" s="122"/>
      <c r="F65" s="122"/>
      <c r="G65" s="681" t="s">
        <v>4709</v>
      </c>
      <c r="H65" s="691"/>
      <c r="I65" s="426"/>
      <c r="J65" s="426"/>
      <c r="K65" s="426"/>
      <c r="L65" s="426"/>
      <c r="M65" s="427"/>
      <c r="N65" s="427"/>
      <c r="O65" s="427"/>
      <c r="P65" s="427"/>
      <c r="Q65" s="427"/>
      <c r="R65" s="427"/>
      <c r="S65" s="427"/>
      <c r="T65" s="427"/>
      <c r="U65" s="427"/>
      <c r="V65" s="427"/>
      <c r="W65" s="427"/>
      <c r="X65" s="427"/>
      <c r="Y65" s="426"/>
      <c r="Z65" s="400"/>
      <c r="AA65" s="435"/>
    </row>
    <row r="66" spans="1:32" ht="15.75" hidden="1" customHeight="1" x14ac:dyDescent="0.2">
      <c r="A66" s="694"/>
      <c r="B66" s="694"/>
      <c r="C66" s="694"/>
      <c r="D66" s="694"/>
      <c r="E66" s="122"/>
      <c r="F66" s="122"/>
      <c r="G66" s="679"/>
      <c r="H66" s="590"/>
      <c r="I66" s="424"/>
      <c r="J66" s="750"/>
      <c r="K66" s="424"/>
      <c r="L66" s="424"/>
      <c r="M66" s="424"/>
      <c r="N66" s="424"/>
      <c r="O66" s="424"/>
      <c r="P66" s="424"/>
      <c r="Q66" s="424"/>
      <c r="R66" s="408"/>
      <c r="S66" s="408"/>
      <c r="T66" s="408"/>
      <c r="U66" s="408"/>
      <c r="V66" s="408"/>
      <c r="W66" s="408"/>
      <c r="X66" s="408"/>
      <c r="Y66" s="408"/>
      <c r="Z66" s="400"/>
    </row>
    <row r="67" spans="1:32" ht="15.75" hidden="1" customHeight="1" x14ac:dyDescent="0.25">
      <c r="A67" s="694"/>
      <c r="B67" s="694"/>
      <c r="C67" s="694"/>
      <c r="D67" s="694"/>
      <c r="E67" s="122"/>
      <c r="F67" s="122"/>
      <c r="G67" s="679" t="s">
        <v>1732</v>
      </c>
      <c r="H67" s="590"/>
      <c r="I67" s="424"/>
      <c r="J67" s="750"/>
      <c r="K67" s="424"/>
      <c r="L67" s="421"/>
      <c r="M67" s="421"/>
      <c r="N67" s="421"/>
      <c r="O67" s="421">
        <f>+O70</f>
        <v>0</v>
      </c>
      <c r="P67" s="421"/>
      <c r="Q67" s="421">
        <f>+Q70</f>
        <v>0</v>
      </c>
      <c r="R67" s="421">
        <f>+R70</f>
        <v>0</v>
      </c>
      <c r="S67" s="421">
        <f>+S70</f>
        <v>0</v>
      </c>
      <c r="T67" s="422"/>
      <c r="U67" s="422"/>
      <c r="V67" s="422"/>
      <c r="W67" s="422"/>
      <c r="X67" s="422"/>
      <c r="Y67" s="422"/>
      <c r="Z67" s="400"/>
    </row>
    <row r="68" spans="1:32" ht="15.75" hidden="1" customHeight="1" x14ac:dyDescent="0.2">
      <c r="A68" s="694"/>
      <c r="B68" s="694"/>
      <c r="C68" s="694"/>
      <c r="D68" s="694"/>
      <c r="E68" s="122"/>
      <c r="F68" s="122"/>
      <c r="G68" s="679"/>
      <c r="H68" s="591"/>
      <c r="I68" s="408"/>
      <c r="J68" s="751"/>
      <c r="K68" s="408"/>
      <c r="L68" s="408"/>
      <c r="M68" s="408"/>
      <c r="N68" s="408"/>
      <c r="O68" s="408"/>
      <c r="P68" s="408"/>
      <c r="Q68" s="408"/>
      <c r="R68" s="408"/>
      <c r="S68" s="408"/>
      <c r="T68" s="408"/>
      <c r="U68" s="408"/>
      <c r="V68" s="408"/>
      <c r="W68" s="408"/>
      <c r="X68" s="408"/>
      <c r="Y68" s="408"/>
      <c r="Z68" s="400"/>
    </row>
    <row r="69" spans="1:32" ht="15" hidden="1" customHeight="1" x14ac:dyDescent="0.2">
      <c r="A69" s="432"/>
      <c r="B69" s="432"/>
      <c r="C69" s="432"/>
      <c r="D69" s="432"/>
      <c r="E69" s="433"/>
      <c r="F69" s="433"/>
      <c r="G69" s="680"/>
      <c r="H69" s="591"/>
      <c r="I69" s="408"/>
      <c r="J69" s="751"/>
      <c r="K69" s="408"/>
      <c r="L69" s="408"/>
      <c r="M69" s="408"/>
      <c r="N69" s="408"/>
      <c r="O69" s="408"/>
      <c r="P69" s="408"/>
      <c r="Q69" s="408"/>
      <c r="R69" s="408"/>
      <c r="S69" s="408"/>
      <c r="T69" s="408"/>
      <c r="U69" s="408"/>
      <c r="V69" s="408"/>
      <c r="W69" s="408"/>
      <c r="X69" s="408"/>
      <c r="Y69" s="408"/>
      <c r="Z69" s="400"/>
    </row>
    <row r="70" spans="1:32" ht="27.75" hidden="1" customHeight="1" x14ac:dyDescent="0.25">
      <c r="A70" s="694">
        <v>2</v>
      </c>
      <c r="B70" s="694">
        <v>0</v>
      </c>
      <c r="C70" s="694">
        <v>4</v>
      </c>
      <c r="D70" s="694">
        <v>41</v>
      </c>
      <c r="E70" s="122"/>
      <c r="F70" s="122"/>
      <c r="G70" s="679" t="s">
        <v>1914</v>
      </c>
      <c r="H70" s="590"/>
      <c r="I70" s="424"/>
      <c r="J70" s="750"/>
      <c r="K70" s="424"/>
      <c r="L70" s="421"/>
      <c r="M70" s="421"/>
      <c r="N70" s="421"/>
      <c r="O70" s="421">
        <f>+O71</f>
        <v>0</v>
      </c>
      <c r="P70" s="421"/>
      <c r="Q70" s="421">
        <f>+Q71</f>
        <v>0</v>
      </c>
      <c r="R70" s="421">
        <f>+R71</f>
        <v>0</v>
      </c>
      <c r="S70" s="421">
        <f>+S71</f>
        <v>0</v>
      </c>
      <c r="T70" s="422"/>
      <c r="U70" s="422"/>
      <c r="V70" s="422"/>
      <c r="W70" s="422"/>
      <c r="X70" s="422"/>
      <c r="Y70" s="422"/>
      <c r="Z70" s="400"/>
    </row>
    <row r="71" spans="1:32" ht="30.75" hidden="1" customHeight="1" x14ac:dyDescent="0.2">
      <c r="A71" s="432"/>
      <c r="B71" s="432"/>
      <c r="C71" s="432"/>
      <c r="D71" s="432"/>
      <c r="E71" s="433" t="s">
        <v>1740</v>
      </c>
      <c r="F71" s="122"/>
      <c r="G71" s="680" t="s">
        <v>4908</v>
      </c>
      <c r="H71" s="590"/>
      <c r="I71" s="424"/>
      <c r="J71" s="750"/>
      <c r="K71" s="434"/>
      <c r="L71" s="424"/>
      <c r="M71" s="424"/>
      <c r="N71" s="424"/>
      <c r="O71" s="424">
        <f>SUM(O72:O75)</f>
        <v>0</v>
      </c>
      <c r="P71" s="424"/>
      <c r="Q71" s="424">
        <f>SUM(Q72:Q75)</f>
        <v>0</v>
      </c>
      <c r="R71" s="424">
        <f>SUM(R72:R75)</f>
        <v>0</v>
      </c>
      <c r="S71" s="424">
        <f>SUM(S72:S75)</f>
        <v>0</v>
      </c>
      <c r="T71" s="424"/>
      <c r="U71" s="424"/>
      <c r="V71" s="424"/>
      <c r="W71" s="424"/>
      <c r="X71" s="424"/>
      <c r="Y71" s="422"/>
      <c r="Z71" s="424"/>
    </row>
    <row r="72" spans="1:32" s="398" customFormat="1" ht="15" hidden="1" customHeight="1" x14ac:dyDescent="0.2">
      <c r="A72" s="432"/>
      <c r="B72" s="432"/>
      <c r="C72" s="432"/>
      <c r="D72" s="432"/>
      <c r="E72" s="433"/>
      <c r="F72" s="433"/>
      <c r="G72" s="680"/>
      <c r="H72" s="590"/>
      <c r="I72" s="424"/>
      <c r="J72" s="750"/>
      <c r="K72" s="424"/>
      <c r="L72" s="424"/>
      <c r="M72" s="424"/>
      <c r="N72" s="424"/>
      <c r="O72" s="424"/>
      <c r="P72" s="424"/>
      <c r="Q72" s="424"/>
      <c r="R72" s="424">
        <f>+L72*M72*N72</f>
        <v>0</v>
      </c>
      <c r="S72" s="424">
        <f>+Q72+R72-O72</f>
        <v>0</v>
      </c>
      <c r="T72" s="422"/>
      <c r="U72" s="422"/>
      <c r="V72" s="422"/>
      <c r="W72" s="422"/>
      <c r="X72" s="422"/>
      <c r="Y72" s="422"/>
      <c r="Z72" s="400"/>
      <c r="AA72" s="380"/>
      <c r="AB72" s="380"/>
      <c r="AC72" s="380"/>
      <c r="AD72" s="380"/>
      <c r="AE72" s="380"/>
      <c r="AF72" s="380"/>
    </row>
    <row r="73" spans="1:32" ht="15" hidden="1" customHeight="1" x14ac:dyDescent="0.2">
      <c r="A73" s="432"/>
      <c r="B73" s="432"/>
      <c r="C73" s="432"/>
      <c r="D73" s="432"/>
      <c r="E73" s="433"/>
      <c r="F73" s="433"/>
      <c r="G73" s="680"/>
      <c r="H73" s="590">
        <v>0</v>
      </c>
      <c r="I73" s="424" t="s">
        <v>4269</v>
      </c>
      <c r="J73" s="750" t="s">
        <v>612</v>
      </c>
      <c r="K73" s="424" t="s">
        <v>3584</v>
      </c>
      <c r="L73" s="424"/>
      <c r="M73" s="424"/>
      <c r="N73" s="424"/>
      <c r="O73" s="424"/>
      <c r="P73" s="424"/>
      <c r="Q73" s="424"/>
      <c r="R73" s="424">
        <f>+L73*M73*N73</f>
        <v>0</v>
      </c>
      <c r="S73" s="424">
        <f>+Q73+R73-O73</f>
        <v>0</v>
      </c>
      <c r="T73" s="422"/>
      <c r="U73" s="422"/>
      <c r="V73" s="422"/>
      <c r="W73" s="422"/>
      <c r="X73" s="422"/>
      <c r="Y73" s="422"/>
      <c r="Z73" s="400"/>
    </row>
    <row r="74" spans="1:32" ht="15" hidden="1" customHeight="1" x14ac:dyDescent="0.2">
      <c r="A74" s="432"/>
      <c r="B74" s="432"/>
      <c r="C74" s="432"/>
      <c r="D74" s="432"/>
      <c r="E74" s="433"/>
      <c r="F74" s="433"/>
      <c r="G74" s="680"/>
      <c r="H74" s="590"/>
      <c r="I74" s="424"/>
      <c r="J74" s="750" t="s">
        <v>611</v>
      </c>
      <c r="K74" s="424"/>
      <c r="L74" s="424"/>
      <c r="M74" s="424"/>
      <c r="N74" s="424"/>
      <c r="O74" s="424"/>
      <c r="P74" s="424"/>
      <c r="Q74" s="424"/>
      <c r="R74" s="424">
        <f>+L74*M74*N74</f>
        <v>0</v>
      </c>
      <c r="S74" s="424">
        <f>+Q74+R74-O74</f>
        <v>0</v>
      </c>
      <c r="T74" s="422"/>
      <c r="U74" s="422"/>
      <c r="V74" s="422"/>
      <c r="W74" s="422"/>
      <c r="X74" s="422"/>
      <c r="Y74" s="422"/>
      <c r="Z74" s="400"/>
    </row>
    <row r="75" spans="1:32" ht="15" hidden="1" customHeight="1" x14ac:dyDescent="0.2">
      <c r="A75" s="432"/>
      <c r="B75" s="432"/>
      <c r="C75" s="432"/>
      <c r="D75" s="432"/>
      <c r="E75" s="433"/>
      <c r="F75" s="433"/>
      <c r="G75" s="680"/>
      <c r="H75" s="590"/>
      <c r="I75" s="424"/>
      <c r="J75" s="750" t="s">
        <v>4293</v>
      </c>
      <c r="K75" s="424"/>
      <c r="L75" s="424"/>
      <c r="M75" s="424"/>
      <c r="N75" s="424"/>
      <c r="O75" s="424"/>
      <c r="P75" s="424"/>
      <c r="Q75" s="424"/>
      <c r="R75" s="424"/>
      <c r="S75" s="424"/>
      <c r="T75" s="422"/>
      <c r="U75" s="422"/>
      <c r="V75" s="422"/>
      <c r="W75" s="422"/>
      <c r="X75" s="422"/>
      <c r="Y75" s="422"/>
      <c r="Z75" s="400"/>
    </row>
    <row r="76" spans="1:32" ht="15" hidden="1" customHeight="1" x14ac:dyDescent="0.2">
      <c r="A76" s="432"/>
      <c r="B76" s="432"/>
      <c r="C76" s="432"/>
      <c r="D76" s="432"/>
      <c r="E76" s="433"/>
      <c r="F76" s="433"/>
      <c r="G76" s="680"/>
      <c r="H76" s="590"/>
      <c r="I76" s="424"/>
      <c r="J76" s="750"/>
      <c r="K76" s="424"/>
      <c r="L76" s="424"/>
      <c r="M76" s="424"/>
      <c r="N76" s="424"/>
      <c r="O76" s="424"/>
      <c r="P76" s="424"/>
      <c r="Q76" s="424"/>
      <c r="R76" s="424"/>
      <c r="S76" s="424"/>
      <c r="T76" s="422"/>
      <c r="U76" s="422"/>
      <c r="V76" s="422"/>
      <c r="W76" s="422"/>
      <c r="X76" s="422"/>
      <c r="Y76" s="422"/>
      <c r="Z76" s="400"/>
    </row>
    <row r="77" spans="1:32" ht="31.5" hidden="1" customHeight="1" x14ac:dyDescent="0.2">
      <c r="A77" s="432"/>
      <c r="B77" s="432"/>
      <c r="C77" s="432"/>
      <c r="D77" s="432"/>
      <c r="E77" s="433"/>
      <c r="F77" s="433"/>
      <c r="G77" s="681" t="s">
        <v>4288</v>
      </c>
      <c r="H77" s="590"/>
      <c r="I77" s="424"/>
      <c r="J77" s="750"/>
      <c r="K77" s="424"/>
      <c r="L77" s="424"/>
      <c r="M77" s="424"/>
      <c r="N77" s="424"/>
      <c r="O77" s="424">
        <f>+O79</f>
        <v>0</v>
      </c>
      <c r="P77" s="424"/>
      <c r="Q77" s="424">
        <f>+Q79</f>
        <v>0</v>
      </c>
      <c r="R77" s="424">
        <f>+R79</f>
        <v>0</v>
      </c>
      <c r="S77" s="424">
        <f>+S79</f>
        <v>0</v>
      </c>
      <c r="T77" s="422"/>
      <c r="U77" s="422"/>
      <c r="V77" s="422"/>
      <c r="W77" s="422"/>
      <c r="X77" s="422"/>
      <c r="Y77" s="422"/>
      <c r="Z77" s="400"/>
    </row>
    <row r="78" spans="1:32" ht="15.75" hidden="1" customHeight="1" x14ac:dyDescent="0.25">
      <c r="A78" s="694">
        <v>2</v>
      </c>
      <c r="B78" s="694"/>
      <c r="C78" s="694"/>
      <c r="D78" s="694"/>
      <c r="E78" s="122"/>
      <c r="F78" s="122"/>
      <c r="G78" s="679" t="s">
        <v>1732</v>
      </c>
      <c r="H78" s="590"/>
      <c r="I78" s="424"/>
      <c r="J78" s="750"/>
      <c r="K78" s="424"/>
      <c r="L78" s="421"/>
      <c r="M78" s="421"/>
      <c r="N78" s="421"/>
      <c r="O78" s="421">
        <f>+O79</f>
        <v>0</v>
      </c>
      <c r="P78" s="421"/>
      <c r="Q78" s="421">
        <f t="shared" ref="Q78:S79" si="5">+Q79</f>
        <v>0</v>
      </c>
      <c r="R78" s="421">
        <f t="shared" si="5"/>
        <v>0</v>
      </c>
      <c r="S78" s="421">
        <f t="shared" si="5"/>
        <v>0</v>
      </c>
      <c r="T78" s="422"/>
      <c r="U78" s="422"/>
      <c r="V78" s="422"/>
      <c r="W78" s="422"/>
      <c r="X78" s="422"/>
      <c r="Y78" s="422"/>
      <c r="Z78" s="400"/>
    </row>
    <row r="79" spans="1:32" ht="31.5" hidden="1" customHeight="1" x14ac:dyDescent="0.2">
      <c r="A79" s="694">
        <v>2</v>
      </c>
      <c r="B79" s="694">
        <v>0</v>
      </c>
      <c r="C79" s="694">
        <v>4</v>
      </c>
      <c r="D79" s="694">
        <v>41</v>
      </c>
      <c r="E79" s="122"/>
      <c r="F79" s="122"/>
      <c r="G79" s="679" t="s">
        <v>1914</v>
      </c>
      <c r="H79" s="590"/>
      <c r="I79" s="424"/>
      <c r="J79" s="750"/>
      <c r="K79" s="424"/>
      <c r="L79" s="424"/>
      <c r="M79" s="424"/>
      <c r="N79" s="424"/>
      <c r="O79" s="424">
        <f>+O80</f>
        <v>0</v>
      </c>
      <c r="P79" s="424"/>
      <c r="Q79" s="424">
        <f t="shared" si="5"/>
        <v>0</v>
      </c>
      <c r="R79" s="424">
        <f t="shared" si="5"/>
        <v>0</v>
      </c>
      <c r="S79" s="424">
        <f t="shared" si="5"/>
        <v>0</v>
      </c>
      <c r="T79" s="422"/>
      <c r="U79" s="422"/>
      <c r="V79" s="422"/>
      <c r="W79" s="422"/>
      <c r="X79" s="422"/>
      <c r="Y79" s="422"/>
      <c r="Z79" s="400"/>
    </row>
    <row r="80" spans="1:32" ht="30.75" hidden="1" customHeight="1" x14ac:dyDescent="0.2">
      <c r="A80" s="432"/>
      <c r="B80" s="432"/>
      <c r="C80" s="432"/>
      <c r="D80" s="432"/>
      <c r="E80" s="433" t="s">
        <v>1740</v>
      </c>
      <c r="F80" s="122"/>
      <c r="G80" s="680" t="s">
        <v>4908</v>
      </c>
      <c r="H80" s="590"/>
      <c r="I80" s="424"/>
      <c r="J80" s="750"/>
      <c r="K80" s="424"/>
      <c r="L80" s="424"/>
      <c r="M80" s="424"/>
      <c r="N80" s="424"/>
      <c r="O80" s="424">
        <f>SUM(O81:O84)</f>
        <v>0</v>
      </c>
      <c r="P80" s="424"/>
      <c r="Q80" s="424">
        <f>SUM(Q81:Q84)</f>
        <v>0</v>
      </c>
      <c r="R80" s="424">
        <f>SUM(R81:R84)</f>
        <v>0</v>
      </c>
      <c r="S80" s="424">
        <f>SUM(S81:S84)</f>
        <v>0</v>
      </c>
      <c r="T80" s="422"/>
      <c r="U80" s="422"/>
      <c r="V80" s="422"/>
      <c r="W80" s="422"/>
      <c r="X80" s="422"/>
      <c r="Y80" s="422"/>
      <c r="Z80" s="400"/>
    </row>
    <row r="81" spans="1:35" ht="15" hidden="1" customHeight="1" x14ac:dyDescent="0.2">
      <c r="A81" s="432"/>
      <c r="B81" s="432"/>
      <c r="C81" s="432"/>
      <c r="D81" s="432"/>
      <c r="E81" s="433"/>
      <c r="F81" s="433"/>
      <c r="G81" s="680"/>
      <c r="H81" s="590"/>
      <c r="I81" s="424" t="s">
        <v>4273</v>
      </c>
      <c r="J81" s="750" t="s">
        <v>4289</v>
      </c>
      <c r="K81" s="424"/>
      <c r="L81" s="424"/>
      <c r="M81" s="424"/>
      <c r="N81" s="424"/>
      <c r="O81" s="424"/>
      <c r="P81" s="424"/>
      <c r="Q81" s="424"/>
      <c r="R81" s="424">
        <f t="shared" ref="R81:R84" si="6">+L81*M81*N81</f>
        <v>0</v>
      </c>
      <c r="S81" s="424">
        <f t="shared" ref="S81:S84" si="7">+Q81+R81-O81</f>
        <v>0</v>
      </c>
      <c r="T81" s="422"/>
      <c r="U81" s="422"/>
      <c r="V81" s="422"/>
      <c r="W81" s="422"/>
      <c r="X81" s="422"/>
      <c r="Y81" s="422"/>
      <c r="Z81" s="400"/>
    </row>
    <row r="82" spans="1:35" ht="15" hidden="1" customHeight="1" x14ac:dyDescent="0.2">
      <c r="A82" s="432"/>
      <c r="B82" s="432"/>
      <c r="C82" s="432"/>
      <c r="D82" s="432"/>
      <c r="E82" s="433"/>
      <c r="F82" s="433"/>
      <c r="G82" s="680"/>
      <c r="H82" s="590"/>
      <c r="I82" s="424" t="s">
        <v>241</v>
      </c>
      <c r="J82" s="750" t="s">
        <v>4290</v>
      </c>
      <c r="K82" s="424"/>
      <c r="L82" s="424"/>
      <c r="M82" s="424"/>
      <c r="N82" s="424"/>
      <c r="O82" s="424"/>
      <c r="P82" s="424"/>
      <c r="Q82" s="424"/>
      <c r="R82" s="424">
        <f t="shared" si="6"/>
        <v>0</v>
      </c>
      <c r="S82" s="424">
        <f t="shared" si="7"/>
        <v>0</v>
      </c>
      <c r="T82" s="422"/>
      <c r="U82" s="422"/>
      <c r="V82" s="422"/>
      <c r="W82" s="422"/>
      <c r="X82" s="422"/>
      <c r="Y82" s="422"/>
      <c r="Z82" s="400"/>
    </row>
    <row r="83" spans="1:35" ht="27.75" hidden="1" customHeight="1" x14ac:dyDescent="0.2">
      <c r="A83" s="432"/>
      <c r="B83" s="432"/>
      <c r="C83" s="432"/>
      <c r="D83" s="432"/>
      <c r="E83" s="433"/>
      <c r="F83" s="433"/>
      <c r="G83" s="680"/>
      <c r="H83" s="590"/>
      <c r="I83" s="424"/>
      <c r="J83" s="750" t="s">
        <v>4291</v>
      </c>
      <c r="K83" s="424"/>
      <c r="L83" s="424"/>
      <c r="M83" s="424"/>
      <c r="N83" s="424"/>
      <c r="O83" s="424"/>
      <c r="P83" s="424"/>
      <c r="Q83" s="424"/>
      <c r="R83" s="424">
        <f t="shared" si="6"/>
        <v>0</v>
      </c>
      <c r="S83" s="424">
        <f t="shared" si="7"/>
        <v>0</v>
      </c>
      <c r="T83" s="422"/>
      <c r="U83" s="422"/>
      <c r="V83" s="422"/>
      <c r="W83" s="422"/>
      <c r="X83" s="422"/>
      <c r="Y83" s="422"/>
      <c r="Z83" s="400"/>
    </row>
    <row r="84" spans="1:35" s="442" customFormat="1" ht="4.5" hidden="1" customHeight="1" x14ac:dyDescent="0.2">
      <c r="B84" s="432"/>
      <c r="C84" s="432"/>
      <c r="D84" s="432"/>
      <c r="E84" s="433"/>
      <c r="F84" s="433"/>
      <c r="G84" s="680"/>
      <c r="H84" s="590"/>
      <c r="I84" s="424"/>
      <c r="J84" s="750" t="s">
        <v>4292</v>
      </c>
      <c r="K84" s="424"/>
      <c r="L84" s="424"/>
      <c r="M84" s="424"/>
      <c r="N84" s="424"/>
      <c r="O84" s="424"/>
      <c r="P84" s="424"/>
      <c r="Q84" s="424"/>
      <c r="R84" s="424">
        <f t="shared" si="6"/>
        <v>0</v>
      </c>
      <c r="S84" s="424">
        <f t="shared" si="7"/>
        <v>0</v>
      </c>
      <c r="T84" s="422"/>
      <c r="U84" s="422"/>
      <c r="V84" s="422"/>
      <c r="W84" s="422"/>
      <c r="X84" s="422"/>
      <c r="Y84" s="422"/>
      <c r="Z84" s="400"/>
      <c r="AA84" s="440"/>
      <c r="AB84" s="441"/>
      <c r="AC84" s="441"/>
      <c r="AD84" s="441"/>
      <c r="AE84" s="441"/>
      <c r="AF84" s="441"/>
    </row>
    <row r="85" spans="1:35" s="442" customFormat="1" ht="5.25" hidden="1" customHeight="1" x14ac:dyDescent="0.2">
      <c r="B85" s="432"/>
      <c r="C85" s="432"/>
      <c r="D85" s="432"/>
      <c r="E85" s="433"/>
      <c r="F85" s="433"/>
      <c r="G85" s="682"/>
      <c r="H85" s="590"/>
      <c r="I85" s="424"/>
      <c r="J85" s="753"/>
      <c r="K85" s="424" t="s">
        <v>3584</v>
      </c>
      <c r="L85" s="424"/>
      <c r="M85" s="424"/>
      <c r="N85" s="424"/>
      <c r="O85" s="424"/>
      <c r="P85" s="424"/>
      <c r="Q85" s="424"/>
      <c r="R85" s="424"/>
      <c r="S85" s="424"/>
      <c r="T85" s="424"/>
      <c r="U85" s="424"/>
      <c r="V85" s="424"/>
      <c r="W85" s="424"/>
      <c r="X85" s="424"/>
      <c r="Y85" s="424"/>
      <c r="Z85" s="400"/>
      <c r="AA85" s="385"/>
      <c r="AB85" s="443"/>
      <c r="AC85" s="441"/>
      <c r="AD85" s="441"/>
      <c r="AE85" s="441"/>
      <c r="AF85" s="441"/>
    </row>
    <row r="86" spans="1:35" s="442" customFormat="1" hidden="1" x14ac:dyDescent="0.2">
      <c r="B86" s="432"/>
      <c r="C86" s="432"/>
      <c r="D86" s="432"/>
      <c r="E86" s="433"/>
      <c r="F86" s="433"/>
      <c r="G86" s="682"/>
      <c r="H86" s="590"/>
      <c r="I86" s="424"/>
      <c r="J86" s="753"/>
      <c r="K86" s="424"/>
      <c r="L86" s="424"/>
      <c r="M86" s="424"/>
      <c r="N86" s="424"/>
      <c r="O86" s="424"/>
      <c r="P86" s="424"/>
      <c r="Q86" s="424"/>
      <c r="R86" s="424"/>
      <c r="S86" s="424"/>
      <c r="T86" s="424"/>
      <c r="U86" s="424"/>
      <c r="V86" s="424"/>
      <c r="W86" s="424"/>
      <c r="X86" s="424"/>
      <c r="Y86" s="424"/>
      <c r="Z86" s="400"/>
      <c r="AA86" s="385"/>
      <c r="AB86" s="443"/>
      <c r="AC86" s="441"/>
      <c r="AD86" s="441"/>
      <c r="AE86" s="441"/>
      <c r="AF86" s="441"/>
    </row>
    <row r="87" spans="1:35" s="445" customFormat="1" x14ac:dyDescent="0.2">
      <c r="A87" s="444"/>
      <c r="B87" s="688"/>
      <c r="C87" s="688"/>
      <c r="D87" s="688"/>
      <c r="E87" s="688"/>
      <c r="F87" s="688"/>
      <c r="G87" s="688"/>
      <c r="H87" s="592"/>
      <c r="I87" s="412"/>
      <c r="J87" s="754"/>
      <c r="K87" s="412"/>
      <c r="L87" s="412"/>
      <c r="M87" s="412"/>
      <c r="N87" s="412"/>
      <c r="O87" s="412"/>
      <c r="P87" s="412"/>
      <c r="Q87" s="412"/>
      <c r="R87" s="412"/>
      <c r="S87" s="412"/>
      <c r="T87" s="412"/>
      <c r="U87" s="412"/>
      <c r="V87" s="412"/>
      <c r="W87" s="412"/>
      <c r="X87" s="412"/>
      <c r="Y87" s="412"/>
      <c r="Z87" s="381"/>
      <c r="AA87" s="385"/>
      <c r="AB87" s="385"/>
      <c r="AC87" s="380"/>
      <c r="AD87" s="380"/>
      <c r="AE87" s="380"/>
      <c r="AF87" s="380"/>
    </row>
    <row r="88" spans="1:35" s="445" customFormat="1" x14ac:dyDescent="0.2">
      <c r="A88" s="444"/>
      <c r="B88" s="688"/>
      <c r="C88" s="688"/>
      <c r="D88" s="688"/>
      <c r="E88" s="688"/>
      <c r="F88" s="688"/>
      <c r="G88" s="688"/>
      <c r="H88" s="592"/>
      <c r="I88" s="412"/>
      <c r="J88" s="754"/>
      <c r="K88" s="412"/>
      <c r="L88" s="412"/>
      <c r="M88" s="412"/>
      <c r="N88" s="412"/>
      <c r="O88" s="412"/>
      <c r="P88" s="412"/>
      <c r="Q88" s="412"/>
      <c r="R88" s="412"/>
      <c r="S88" s="412"/>
      <c r="T88" s="412"/>
      <c r="U88" s="412"/>
      <c r="V88" s="412"/>
      <c r="W88" s="412"/>
      <c r="X88" s="412"/>
      <c r="Y88" s="412"/>
      <c r="Z88" s="381"/>
      <c r="AA88" s="385"/>
      <c r="AB88" s="385"/>
      <c r="AC88" s="380"/>
      <c r="AD88" s="380"/>
      <c r="AE88" s="380"/>
      <c r="AF88" s="380"/>
    </row>
    <row r="89" spans="1:35" s="445" customFormat="1" x14ac:dyDescent="0.2">
      <c r="A89" s="444"/>
      <c r="B89" s="688"/>
      <c r="C89" s="688"/>
      <c r="D89" s="688"/>
      <c r="E89" s="688"/>
      <c r="F89" s="688"/>
      <c r="G89" s="688"/>
      <c r="H89" s="592"/>
      <c r="I89" s="412"/>
      <c r="J89" s="754"/>
      <c r="K89" s="412"/>
      <c r="L89" s="412"/>
      <c r="M89" s="412"/>
      <c r="N89" s="412"/>
      <c r="O89" s="412"/>
      <c r="P89" s="412"/>
      <c r="Q89" s="412"/>
      <c r="R89" s="412"/>
      <c r="S89" s="412"/>
      <c r="T89" s="412"/>
      <c r="U89" s="412"/>
      <c r="V89" s="412"/>
      <c r="W89" s="412"/>
      <c r="X89" s="412"/>
      <c r="Y89" s="412"/>
      <c r="Z89" s="381"/>
      <c r="AA89" s="385"/>
      <c r="AB89" s="385"/>
      <c r="AC89" s="380"/>
      <c r="AD89" s="380"/>
      <c r="AE89" s="380"/>
      <c r="AF89" s="380"/>
    </row>
    <row r="90" spans="1:35" s="445" customFormat="1" x14ac:dyDescent="0.2">
      <c r="A90" s="444"/>
      <c r="B90" s="688"/>
      <c r="C90" s="688"/>
      <c r="D90" s="688"/>
      <c r="E90" s="688"/>
      <c r="F90" s="688"/>
      <c r="G90" s="688"/>
      <c r="H90" s="592"/>
      <c r="I90" s="412"/>
      <c r="J90" s="754"/>
      <c r="K90" s="412"/>
      <c r="L90" s="412"/>
      <c r="M90" s="412"/>
      <c r="N90" s="412"/>
      <c r="O90" s="412"/>
      <c r="P90" s="412"/>
      <c r="Q90" s="412"/>
      <c r="R90" s="412"/>
      <c r="S90" s="412"/>
      <c r="T90" s="412"/>
      <c r="U90" s="412"/>
      <c r="V90" s="412"/>
      <c r="W90" s="412"/>
      <c r="X90" s="412"/>
      <c r="Y90" s="412"/>
      <c r="Z90" s="381"/>
      <c r="AA90" s="385"/>
      <c r="AB90" s="385"/>
      <c r="AC90" s="380"/>
      <c r="AD90" s="380"/>
      <c r="AE90" s="380"/>
      <c r="AF90" s="380"/>
    </row>
    <row r="91" spans="1:35" s="445" customFormat="1" x14ac:dyDescent="0.2">
      <c r="A91" s="444"/>
      <c r="B91" s="688"/>
      <c r="C91" s="688"/>
      <c r="D91" s="688"/>
      <c r="E91" s="688"/>
      <c r="F91" s="688"/>
      <c r="G91" s="688"/>
      <c r="H91" s="592"/>
      <c r="I91" s="412"/>
      <c r="J91" s="754"/>
      <c r="K91" s="412"/>
      <c r="L91" s="412"/>
      <c r="M91" s="412"/>
      <c r="N91" s="412"/>
      <c r="O91" s="412"/>
      <c r="P91" s="412"/>
      <c r="Q91" s="412"/>
      <c r="R91" s="412"/>
      <c r="S91" s="412"/>
      <c r="T91" s="412"/>
      <c r="U91" s="412"/>
      <c r="V91" s="412"/>
      <c r="W91" s="412"/>
      <c r="X91" s="412"/>
      <c r="Y91" s="412"/>
      <c r="Z91" s="381"/>
      <c r="AA91" s="385"/>
      <c r="AB91" s="385"/>
      <c r="AC91" s="380"/>
      <c r="AD91" s="380"/>
      <c r="AE91" s="380"/>
      <c r="AF91" s="380"/>
    </row>
    <row r="92" spans="1:35" s="445" customFormat="1" x14ac:dyDescent="0.2">
      <c r="A92" s="444"/>
      <c r="B92" s="688"/>
      <c r="C92" s="688"/>
      <c r="D92" s="688"/>
      <c r="E92" s="688"/>
      <c r="F92" s="688"/>
      <c r="G92" s="688"/>
      <c r="H92" s="592"/>
      <c r="I92" s="412"/>
      <c r="J92" s="754"/>
      <c r="K92" s="412"/>
      <c r="L92" s="412"/>
      <c r="M92" s="412"/>
      <c r="N92" s="412"/>
      <c r="O92" s="412"/>
      <c r="P92" s="412"/>
      <c r="Q92" s="412"/>
      <c r="R92" s="412"/>
      <c r="S92" s="412"/>
      <c r="T92" s="412"/>
      <c r="U92" s="412"/>
      <c r="V92" s="412"/>
      <c r="W92" s="412"/>
      <c r="X92" s="412"/>
      <c r="Y92" s="412"/>
      <c r="Z92" s="381"/>
      <c r="AA92" s="385"/>
      <c r="AB92" s="385"/>
      <c r="AC92" s="380"/>
      <c r="AD92" s="380"/>
      <c r="AE92" s="380"/>
      <c r="AF92" s="380"/>
    </row>
    <row r="93" spans="1:35" s="442" customFormat="1" x14ac:dyDescent="0.2">
      <c r="A93" s="446"/>
      <c r="B93" s="688"/>
      <c r="C93" s="688"/>
      <c r="D93" s="688"/>
      <c r="E93" s="688"/>
      <c r="F93" s="688"/>
      <c r="G93" s="688"/>
      <c r="H93" s="592"/>
      <c r="I93" s="412"/>
      <c r="J93" s="754"/>
      <c r="K93" s="412"/>
      <c r="L93" s="412"/>
      <c r="M93" s="412"/>
      <c r="N93" s="412"/>
      <c r="O93" s="412"/>
      <c r="P93" s="412"/>
      <c r="Q93" s="412"/>
      <c r="R93" s="412"/>
      <c r="S93" s="412"/>
      <c r="T93" s="412"/>
      <c r="U93" s="412"/>
      <c r="V93" s="412"/>
      <c r="W93" s="412"/>
      <c r="X93" s="412"/>
      <c r="Y93" s="412"/>
      <c r="Z93" s="383"/>
      <c r="AA93" s="385"/>
      <c r="AB93" s="443"/>
      <c r="AC93" s="441"/>
      <c r="AD93" s="441"/>
      <c r="AE93" s="441"/>
      <c r="AF93" s="441"/>
    </row>
    <row r="94" spans="1:35" s="442" customFormat="1" x14ac:dyDescent="0.2">
      <c r="A94" s="987"/>
      <c r="B94" s="986"/>
      <c r="C94" s="986"/>
      <c r="D94" s="986"/>
      <c r="E94" s="986"/>
      <c r="F94" s="986"/>
      <c r="G94" s="986"/>
      <c r="H94" s="986"/>
      <c r="I94" s="986"/>
      <c r="J94" s="986"/>
      <c r="K94" s="986"/>
      <c r="L94" s="986"/>
      <c r="M94" s="986"/>
      <c r="N94" s="986"/>
      <c r="O94" s="389"/>
      <c r="P94" s="986"/>
      <c r="Q94" s="986"/>
      <c r="R94" s="986"/>
      <c r="S94" s="986"/>
      <c r="T94" s="986"/>
      <c r="U94" s="688"/>
      <c r="V94" s="688"/>
      <c r="W94" s="389"/>
      <c r="X94" s="389"/>
      <c r="Y94" s="447"/>
      <c r="Z94" s="447"/>
      <c r="AA94" s="447"/>
      <c r="AB94" s="448"/>
      <c r="AC94" s="449"/>
      <c r="AD94" s="449"/>
      <c r="AE94" s="449"/>
      <c r="AF94" s="449"/>
      <c r="AG94" s="449"/>
      <c r="AH94" s="449"/>
      <c r="AI94" s="449"/>
    </row>
    <row r="95" spans="1:35" s="442" customFormat="1" x14ac:dyDescent="0.2">
      <c r="A95" s="987" t="s">
        <v>4801</v>
      </c>
      <c r="B95" s="986"/>
      <c r="C95" s="986"/>
      <c r="D95" s="986"/>
      <c r="E95" s="986"/>
      <c r="F95" s="986"/>
      <c r="G95" s="986"/>
      <c r="H95" s="986" t="s">
        <v>5118</v>
      </c>
      <c r="I95" s="986"/>
      <c r="J95" s="986"/>
      <c r="K95" s="986" t="s">
        <v>5119</v>
      </c>
      <c r="L95" s="986"/>
      <c r="M95" s="986"/>
      <c r="N95" s="986"/>
      <c r="O95" s="389"/>
      <c r="P95" s="986" t="s">
        <v>5099</v>
      </c>
      <c r="Q95" s="986"/>
      <c r="R95" s="986"/>
      <c r="S95" s="986"/>
      <c r="T95" s="986"/>
      <c r="U95" s="688"/>
      <c r="V95" s="688"/>
      <c r="W95" s="450"/>
      <c r="X95" s="389"/>
      <c r="Y95" s="447"/>
      <c r="Z95" s="447"/>
      <c r="AA95" s="447"/>
      <c r="AB95" s="448"/>
      <c r="AC95" s="449"/>
      <c r="AD95" s="449"/>
      <c r="AE95" s="449"/>
      <c r="AF95" s="449"/>
      <c r="AG95" s="449"/>
      <c r="AH95" s="449"/>
      <c r="AI95" s="449"/>
    </row>
    <row r="96" spans="1:35" s="442" customFormat="1" x14ac:dyDescent="0.2">
      <c r="A96" s="984" t="s">
        <v>4800</v>
      </c>
      <c r="B96" s="985"/>
      <c r="C96" s="985"/>
      <c r="D96" s="985"/>
      <c r="E96" s="985"/>
      <c r="F96" s="985"/>
      <c r="G96" s="985"/>
      <c r="H96" s="986" t="s">
        <v>5094</v>
      </c>
      <c r="I96" s="986"/>
      <c r="J96" s="986"/>
      <c r="K96" s="389" t="s">
        <v>4919</v>
      </c>
      <c r="L96" s="389"/>
      <c r="M96" s="389"/>
      <c r="N96" s="389"/>
      <c r="O96" s="389"/>
      <c r="P96" s="986" t="s">
        <v>4905</v>
      </c>
      <c r="Q96" s="986"/>
      <c r="R96" s="986"/>
      <c r="S96" s="986"/>
      <c r="T96" s="986"/>
      <c r="U96" s="688"/>
      <c r="V96" s="688"/>
      <c r="W96" s="450"/>
      <c r="X96" s="389"/>
      <c r="Y96" s="447"/>
      <c r="Z96" s="447"/>
      <c r="AA96" s="447"/>
      <c r="AB96" s="448"/>
      <c r="AC96" s="449"/>
      <c r="AD96" s="449"/>
      <c r="AE96" s="449"/>
      <c r="AF96" s="449"/>
      <c r="AG96" s="449"/>
      <c r="AH96" s="449"/>
      <c r="AI96" s="449"/>
    </row>
    <row r="97" spans="1:35" s="442" customFormat="1" x14ac:dyDescent="0.2">
      <c r="A97" s="987"/>
      <c r="B97" s="986"/>
      <c r="C97" s="986"/>
      <c r="D97" s="986"/>
      <c r="E97" s="986"/>
      <c r="F97" s="986"/>
      <c r="G97" s="986"/>
      <c r="H97" s="986"/>
      <c r="I97" s="986"/>
      <c r="J97" s="986"/>
      <c r="K97" s="986"/>
      <c r="L97" s="986"/>
      <c r="M97" s="986"/>
      <c r="N97" s="986"/>
      <c r="O97" s="389"/>
      <c r="P97" s="986"/>
      <c r="Q97" s="986"/>
      <c r="R97" s="986"/>
      <c r="S97" s="986"/>
      <c r="T97" s="986"/>
      <c r="U97" s="688"/>
      <c r="V97" s="688"/>
      <c r="W97" s="389"/>
      <c r="X97" s="389"/>
      <c r="Y97" s="447"/>
      <c r="Z97" s="447"/>
      <c r="AA97" s="447"/>
      <c r="AB97" s="448"/>
      <c r="AC97" s="449"/>
      <c r="AD97" s="449"/>
      <c r="AE97" s="449"/>
      <c r="AF97" s="449"/>
      <c r="AG97" s="449"/>
      <c r="AH97" s="449"/>
      <c r="AI97" s="449"/>
    </row>
    <row r="98" spans="1:35" s="442" customFormat="1" x14ac:dyDescent="0.2">
      <c r="A98" s="987"/>
      <c r="B98" s="986"/>
      <c r="C98" s="986"/>
      <c r="D98" s="986"/>
      <c r="E98" s="986"/>
      <c r="F98" s="986"/>
      <c r="G98" s="986"/>
      <c r="H98" s="986"/>
      <c r="I98" s="986"/>
      <c r="J98" s="986"/>
      <c r="K98" s="986"/>
      <c r="L98" s="986"/>
      <c r="M98" s="986"/>
      <c r="N98" s="986"/>
      <c r="O98" s="389"/>
      <c r="P98" s="986"/>
      <c r="Q98" s="986"/>
      <c r="R98" s="986"/>
      <c r="S98" s="986"/>
      <c r="T98" s="986"/>
      <c r="U98" s="688"/>
      <c r="V98" s="688"/>
      <c r="W98" s="450"/>
      <c r="X98" s="389"/>
      <c r="Y98" s="447"/>
      <c r="Z98" s="447"/>
      <c r="AA98" s="447"/>
      <c r="AB98" s="448"/>
      <c r="AC98" s="449"/>
      <c r="AD98" s="449"/>
      <c r="AE98" s="449"/>
      <c r="AF98" s="449"/>
      <c r="AG98" s="449"/>
      <c r="AH98" s="449"/>
      <c r="AI98" s="449"/>
    </row>
    <row r="99" spans="1:35" s="442" customFormat="1" x14ac:dyDescent="0.2">
      <c r="A99" s="984"/>
      <c r="B99" s="985"/>
      <c r="C99" s="985"/>
      <c r="D99" s="985"/>
      <c r="E99" s="985"/>
      <c r="F99" s="985"/>
      <c r="G99" s="985"/>
      <c r="H99" s="986"/>
      <c r="I99" s="986"/>
      <c r="J99" s="986"/>
      <c r="K99" s="986"/>
      <c r="L99" s="986"/>
      <c r="M99" s="986"/>
      <c r="N99" s="986"/>
      <c r="O99" s="389"/>
      <c r="P99" s="986"/>
      <c r="Q99" s="986"/>
      <c r="R99" s="986"/>
      <c r="S99" s="986"/>
      <c r="T99" s="986"/>
      <c r="U99" s="688"/>
      <c r="V99" s="688"/>
      <c r="W99" s="450"/>
      <c r="X99" s="389"/>
      <c r="Y99" s="447"/>
      <c r="Z99" s="447"/>
      <c r="AA99" s="447"/>
      <c r="AB99" s="448"/>
      <c r="AC99" s="449"/>
      <c r="AD99" s="449"/>
      <c r="AE99" s="449"/>
      <c r="AF99" s="449"/>
      <c r="AG99" s="449"/>
      <c r="AH99" s="449"/>
      <c r="AI99" s="449"/>
    </row>
    <row r="100" spans="1:35" x14ac:dyDescent="0.2">
      <c r="A100" s="687"/>
      <c r="B100" s="688"/>
      <c r="C100" s="688"/>
      <c r="D100" s="688"/>
      <c r="E100" s="688"/>
      <c r="F100" s="688"/>
      <c r="H100" s="986"/>
      <c r="I100" s="986"/>
      <c r="J100" s="986"/>
      <c r="K100" s="986"/>
      <c r="L100" s="986"/>
      <c r="M100" s="986"/>
      <c r="N100" s="986"/>
      <c r="O100" s="986"/>
      <c r="P100" s="986"/>
      <c r="Q100" s="389"/>
      <c r="R100" s="986"/>
      <c r="S100" s="986"/>
      <c r="T100" s="986"/>
      <c r="U100" s="986"/>
      <c r="V100" s="688"/>
      <c r="W100" s="688"/>
      <c r="X100" s="688"/>
      <c r="Y100" s="389"/>
      <c r="Z100" s="450"/>
    </row>
    <row r="101" spans="1:35" x14ac:dyDescent="0.2">
      <c r="A101" s="687"/>
      <c r="B101" s="688"/>
      <c r="C101" s="688"/>
      <c r="D101" s="688"/>
      <c r="E101" s="688"/>
      <c r="F101" s="688"/>
      <c r="H101" s="986"/>
      <c r="I101" s="986"/>
      <c r="J101" s="986"/>
      <c r="K101" s="986"/>
      <c r="L101" s="986"/>
      <c r="M101" s="986"/>
      <c r="N101" s="986"/>
      <c r="O101" s="986"/>
      <c r="P101" s="986"/>
      <c r="Q101" s="389"/>
      <c r="R101" s="986"/>
      <c r="S101" s="986"/>
      <c r="T101" s="986"/>
      <c r="U101" s="986"/>
      <c r="V101" s="688"/>
      <c r="W101" s="688"/>
      <c r="X101" s="688"/>
      <c r="Y101" s="389"/>
      <c r="Z101" s="450"/>
    </row>
    <row r="102" spans="1:35" x14ac:dyDescent="0.2">
      <c r="A102" s="687"/>
      <c r="B102" s="688"/>
      <c r="C102" s="688"/>
      <c r="D102" s="688"/>
      <c r="E102" s="688"/>
      <c r="F102" s="688"/>
      <c r="H102" s="986"/>
      <c r="I102" s="986"/>
      <c r="J102" s="986"/>
      <c r="K102" s="986"/>
      <c r="L102" s="986"/>
      <c r="M102" s="986"/>
      <c r="N102" s="986"/>
      <c r="O102" s="986"/>
      <c r="P102" s="986"/>
      <c r="Q102" s="389"/>
      <c r="R102" s="986"/>
      <c r="S102" s="986"/>
      <c r="T102" s="986"/>
      <c r="U102" s="986"/>
      <c r="V102" s="688"/>
      <c r="W102" s="688"/>
      <c r="X102" s="688"/>
      <c r="Y102" s="389"/>
      <c r="Z102" s="450"/>
    </row>
    <row r="103" spans="1:35" x14ac:dyDescent="0.2">
      <c r="A103" s="451"/>
      <c r="B103" s="452"/>
      <c r="C103" s="452"/>
      <c r="D103" s="452"/>
      <c r="E103" s="452"/>
      <c r="F103" s="452"/>
      <c r="G103" s="452"/>
      <c r="H103" s="689"/>
      <c r="I103" s="452"/>
      <c r="J103" s="755"/>
      <c r="K103" s="452"/>
      <c r="L103" s="452"/>
      <c r="M103" s="452"/>
      <c r="N103" s="452"/>
      <c r="O103" s="452"/>
      <c r="P103" s="452"/>
      <c r="Q103" s="453"/>
      <c r="R103" s="991"/>
      <c r="S103" s="991"/>
      <c r="T103" s="991"/>
      <c r="U103" s="991"/>
      <c r="V103" s="692"/>
      <c r="W103" s="692"/>
      <c r="X103" s="692"/>
      <c r="Y103" s="454"/>
      <c r="Z103" s="455"/>
    </row>
    <row r="104" spans="1:35" x14ac:dyDescent="0.2">
      <c r="O104" s="456"/>
      <c r="P104" s="456"/>
      <c r="Q104" s="456"/>
      <c r="R104" s="456"/>
      <c r="S104" s="456"/>
      <c r="Y104" s="396"/>
    </row>
    <row r="105" spans="1:35" x14ac:dyDescent="0.2">
      <c r="O105" s="456"/>
      <c r="P105" s="456"/>
      <c r="Q105" s="456"/>
      <c r="R105" s="456"/>
      <c r="S105" s="456"/>
      <c r="Y105" s="396"/>
      <c r="AA105" s="441"/>
    </row>
    <row r="106" spans="1:35" x14ac:dyDescent="0.2">
      <c r="O106" s="456"/>
      <c r="P106" s="456"/>
      <c r="Q106" s="456"/>
      <c r="R106" s="456"/>
      <c r="S106" s="456"/>
      <c r="Y106" s="396"/>
      <c r="AA106" s="441"/>
    </row>
    <row r="107" spans="1:35" x14ac:dyDescent="0.2">
      <c r="O107" s="456"/>
      <c r="P107" s="456"/>
      <c r="Q107" s="456"/>
      <c r="R107" s="456"/>
      <c r="S107" s="456"/>
      <c r="Y107" s="396"/>
      <c r="AA107" s="441"/>
    </row>
    <row r="108" spans="1:35" x14ac:dyDescent="0.2">
      <c r="Y108" s="396"/>
      <c r="AA108" s="441"/>
    </row>
    <row r="109" spans="1:35" ht="12.75" customHeight="1" x14ac:dyDescent="0.2">
      <c r="Y109" s="396"/>
      <c r="AA109" s="441"/>
    </row>
    <row r="110" spans="1:35" x14ac:dyDescent="0.2">
      <c r="Y110" s="396"/>
      <c r="AA110" s="441"/>
    </row>
    <row r="111" spans="1:35" ht="12.75" customHeight="1" x14ac:dyDescent="0.2">
      <c r="Y111" s="396"/>
      <c r="Z111" s="396"/>
      <c r="AA111" s="441"/>
    </row>
    <row r="112" spans="1:35" ht="12.75" customHeight="1" x14ac:dyDescent="0.2">
      <c r="Y112" s="396"/>
      <c r="Z112" s="396"/>
      <c r="AA112" s="441"/>
    </row>
    <row r="113" spans="9:33" ht="12.75" customHeight="1" x14ac:dyDescent="0.2">
      <c r="Y113" s="396"/>
      <c r="Z113" s="396"/>
      <c r="AA113" s="441"/>
    </row>
    <row r="114" spans="9:33" x14ac:dyDescent="0.2">
      <c r="Y114" s="396"/>
      <c r="Z114" s="396"/>
      <c r="AA114" s="441"/>
    </row>
    <row r="115" spans="9:33" x14ac:dyDescent="0.2">
      <c r="Y115" s="396"/>
      <c r="Z115" s="396"/>
      <c r="AA115" s="441"/>
    </row>
    <row r="116" spans="9:33" x14ac:dyDescent="0.2">
      <c r="Y116" s="396"/>
      <c r="Z116" s="396"/>
      <c r="AA116" s="441"/>
    </row>
    <row r="117" spans="9:33" x14ac:dyDescent="0.2">
      <c r="Y117" s="396"/>
      <c r="Z117" s="396"/>
      <c r="AA117" s="441"/>
    </row>
    <row r="118" spans="9:33" x14ac:dyDescent="0.2">
      <c r="Y118" s="396"/>
      <c r="Z118" s="396"/>
      <c r="AA118" s="441"/>
    </row>
    <row r="119" spans="9:33" x14ac:dyDescent="0.2">
      <c r="Y119" s="396"/>
      <c r="Z119" s="396"/>
      <c r="AA119" s="441"/>
    </row>
    <row r="120" spans="9:33" ht="12.75" customHeight="1" x14ac:dyDescent="0.2">
      <c r="Y120" s="396"/>
      <c r="Z120" s="396"/>
      <c r="AA120" s="441"/>
      <c r="AB120" s="441" t="s">
        <v>4270</v>
      </c>
      <c r="AG120" s="396" t="s">
        <v>4270</v>
      </c>
    </row>
    <row r="121" spans="9:33" x14ac:dyDescent="0.2">
      <c r="I121" s="381"/>
      <c r="Y121" s="396"/>
      <c r="Z121" s="396"/>
      <c r="AA121" s="441"/>
      <c r="AB121" s="441" t="s">
        <v>4269</v>
      </c>
      <c r="AG121" s="396" t="s">
        <v>4269</v>
      </c>
    </row>
    <row r="122" spans="9:33" x14ac:dyDescent="0.2">
      <c r="I122" s="381"/>
      <c r="Y122" s="396"/>
      <c r="Z122" s="396"/>
      <c r="AA122" s="441"/>
      <c r="AB122" s="441" t="s">
        <v>4271</v>
      </c>
      <c r="AG122" s="396" t="s">
        <v>4271</v>
      </c>
    </row>
    <row r="123" spans="9:33" x14ac:dyDescent="0.2">
      <c r="I123" s="381"/>
      <c r="Y123" s="396"/>
      <c r="Z123" s="396"/>
      <c r="AA123" s="441"/>
      <c r="AB123" s="441" t="s">
        <v>4634</v>
      </c>
      <c r="AG123" s="396" t="s">
        <v>241</v>
      </c>
    </row>
    <row r="124" spans="9:33" x14ac:dyDescent="0.2">
      <c r="I124" s="381"/>
      <c r="Y124" s="396"/>
      <c r="Z124" s="396"/>
      <c r="AA124" s="441"/>
      <c r="AB124" s="441" t="s">
        <v>241</v>
      </c>
      <c r="AG124" s="396" t="s">
        <v>4272</v>
      </c>
    </row>
    <row r="125" spans="9:33" x14ac:dyDescent="0.2">
      <c r="I125" s="381"/>
      <c r="Y125" s="396"/>
      <c r="Z125" s="396"/>
      <c r="AA125" s="441"/>
      <c r="AB125" s="441" t="s">
        <v>4635</v>
      </c>
      <c r="AG125" s="396" t="s">
        <v>4645</v>
      </c>
    </row>
    <row r="126" spans="9:33" x14ac:dyDescent="0.2">
      <c r="I126" s="381"/>
      <c r="Y126" s="396"/>
      <c r="Z126" s="396"/>
      <c r="AA126" s="441"/>
      <c r="AB126" s="441" t="s">
        <v>4633</v>
      </c>
      <c r="AG126" s="396" t="s">
        <v>4273</v>
      </c>
    </row>
    <row r="127" spans="9:33" x14ac:dyDescent="0.2">
      <c r="I127" s="381"/>
      <c r="Y127" s="396"/>
      <c r="Z127" s="396"/>
      <c r="AA127" s="441"/>
      <c r="AB127" s="441" t="s">
        <v>4272</v>
      </c>
      <c r="AG127" s="396" t="s">
        <v>4274</v>
      </c>
    </row>
    <row r="128" spans="9:33" x14ac:dyDescent="0.2">
      <c r="I128" s="381"/>
      <c r="Y128" s="396"/>
      <c r="Z128" s="396"/>
      <c r="AA128" s="441"/>
      <c r="AB128" s="441" t="s">
        <v>4645</v>
      </c>
      <c r="AG128" s="396" t="s">
        <v>4275</v>
      </c>
    </row>
    <row r="129" spans="9:33" x14ac:dyDescent="0.2">
      <c r="I129" s="381"/>
      <c r="Y129" s="396"/>
      <c r="Z129" s="396"/>
      <c r="AA129" s="441"/>
      <c r="AB129" s="441" t="s">
        <v>4273</v>
      </c>
      <c r="AG129" s="396" t="s">
        <v>4276</v>
      </c>
    </row>
    <row r="130" spans="9:33" x14ac:dyDescent="0.2">
      <c r="I130" s="381"/>
      <c r="Y130" s="396"/>
      <c r="Z130" s="396"/>
      <c r="AA130" s="441"/>
      <c r="AB130" s="441" t="s">
        <v>4276</v>
      </c>
      <c r="AG130" s="396" t="s">
        <v>4277</v>
      </c>
    </row>
    <row r="131" spans="9:33" x14ac:dyDescent="0.2">
      <c r="I131" s="381"/>
      <c r="Y131" s="396"/>
      <c r="Z131" s="396"/>
      <c r="AA131" s="441"/>
      <c r="AB131" s="441" t="s">
        <v>4274</v>
      </c>
      <c r="AG131" s="396" t="s">
        <v>4278</v>
      </c>
    </row>
    <row r="132" spans="9:33" x14ac:dyDescent="0.2">
      <c r="I132" s="381"/>
      <c r="Y132" s="396"/>
      <c r="Z132" s="396"/>
      <c r="AA132" s="441"/>
      <c r="AB132" s="441" t="s">
        <v>4638</v>
      </c>
      <c r="AG132" s="396" t="s">
        <v>4646</v>
      </c>
    </row>
    <row r="133" spans="9:33" x14ac:dyDescent="0.2">
      <c r="I133" s="381"/>
      <c r="Y133" s="396"/>
      <c r="Z133" s="396"/>
      <c r="AA133" s="441"/>
      <c r="AB133" s="441" t="s">
        <v>4278</v>
      </c>
      <c r="AG133" s="396" t="s">
        <v>4279</v>
      </c>
    </row>
    <row r="134" spans="9:33" x14ac:dyDescent="0.2">
      <c r="I134" s="381"/>
      <c r="Y134" s="396"/>
      <c r="Z134" s="396"/>
      <c r="AA134" s="441"/>
      <c r="AB134" s="441" t="s">
        <v>4639</v>
      </c>
      <c r="AG134" s="396" t="s">
        <v>4274</v>
      </c>
    </row>
    <row r="135" spans="9:33" x14ac:dyDescent="0.2">
      <c r="I135" s="381"/>
      <c r="Y135" s="396"/>
      <c r="Z135" s="396"/>
      <c r="AA135" s="441"/>
      <c r="AB135" s="441" t="s">
        <v>4640</v>
      </c>
      <c r="AG135" s="396" t="s">
        <v>4275</v>
      </c>
    </row>
    <row r="136" spans="9:33" x14ac:dyDescent="0.2">
      <c r="I136" s="381"/>
      <c r="Y136" s="396"/>
      <c r="Z136" s="396"/>
      <c r="AA136" s="441"/>
      <c r="AB136" s="441" t="s">
        <v>4275</v>
      </c>
      <c r="AG136" s="396" t="s">
        <v>4276</v>
      </c>
    </row>
    <row r="137" spans="9:33" x14ac:dyDescent="0.2">
      <c r="Y137" s="396"/>
      <c r="Z137" s="396"/>
      <c r="AA137" s="441"/>
      <c r="AB137" s="441" t="s">
        <v>4641</v>
      </c>
      <c r="AG137" s="396" t="s">
        <v>4277</v>
      </c>
    </row>
    <row r="138" spans="9:33" x14ac:dyDescent="0.2">
      <c r="Y138" s="396"/>
      <c r="Z138" s="396"/>
      <c r="AA138" s="441"/>
      <c r="AB138" s="441" t="s">
        <v>4277</v>
      </c>
      <c r="AG138" s="396" t="s">
        <v>4278</v>
      </c>
    </row>
    <row r="139" spans="9:33" x14ac:dyDescent="0.2">
      <c r="Y139" s="396"/>
      <c r="Z139" s="396"/>
      <c r="AA139" s="441"/>
      <c r="AB139" s="441" t="s">
        <v>4642</v>
      </c>
      <c r="AG139" s="396" t="s">
        <v>4646</v>
      </c>
    </row>
    <row r="140" spans="9:33" x14ac:dyDescent="0.2">
      <c r="Y140" s="396"/>
      <c r="Z140" s="396"/>
      <c r="AA140" s="441"/>
      <c r="AB140" s="441" t="s">
        <v>4279</v>
      </c>
      <c r="AG140" s="396" t="s">
        <v>4280</v>
      </c>
    </row>
    <row r="141" spans="9:33" x14ac:dyDescent="0.2">
      <c r="Y141" s="396"/>
      <c r="Z141" s="396"/>
      <c r="AA141" s="441"/>
      <c r="AB141" s="441" t="s">
        <v>4276</v>
      </c>
      <c r="AG141" s="396" t="s">
        <v>4281</v>
      </c>
    </row>
    <row r="142" spans="9:33" x14ac:dyDescent="0.2">
      <c r="Y142" s="396"/>
      <c r="Z142" s="396"/>
      <c r="AA142" s="441"/>
      <c r="AB142" s="441" t="s">
        <v>4274</v>
      </c>
      <c r="AG142" s="396" t="s">
        <v>4282</v>
      </c>
    </row>
    <row r="143" spans="9:33" x14ac:dyDescent="0.2">
      <c r="Y143" s="396"/>
      <c r="Z143" s="396"/>
      <c r="AA143" s="441"/>
      <c r="AB143" s="441" t="s">
        <v>4638</v>
      </c>
      <c r="AG143" s="381" t="s">
        <v>4647</v>
      </c>
    </row>
    <row r="144" spans="9:33" x14ac:dyDescent="0.2">
      <c r="Y144" s="396"/>
      <c r="Z144" s="396"/>
      <c r="AA144" s="441"/>
      <c r="AB144" s="441" t="s">
        <v>4278</v>
      </c>
      <c r="AG144" s="381" t="s">
        <v>4648</v>
      </c>
    </row>
    <row r="145" spans="25:33" x14ac:dyDescent="0.2">
      <c r="Y145" s="396"/>
      <c r="Z145" s="396"/>
      <c r="AA145" s="441"/>
      <c r="AB145" s="441" t="s">
        <v>4275</v>
      </c>
      <c r="AG145" s="381" t="s">
        <v>4649</v>
      </c>
    </row>
    <row r="146" spans="25:33" x14ac:dyDescent="0.2">
      <c r="Y146" s="396"/>
      <c r="Z146" s="396"/>
      <c r="AA146" s="441"/>
      <c r="AB146" s="441" t="s">
        <v>4641</v>
      </c>
      <c r="AG146" s="381" t="s">
        <v>4650</v>
      </c>
    </row>
    <row r="147" spans="25:33" x14ac:dyDescent="0.2">
      <c r="Y147" s="396"/>
      <c r="Z147" s="396"/>
      <c r="AA147" s="441"/>
      <c r="AB147" s="441" t="s">
        <v>2046</v>
      </c>
      <c r="AG147" s="381" t="s">
        <v>4283</v>
      </c>
    </row>
    <row r="148" spans="25:33" x14ac:dyDescent="0.2">
      <c r="Y148" s="396"/>
      <c r="Z148" s="396"/>
      <c r="AA148" s="441"/>
      <c r="AB148" s="441" t="s">
        <v>4280</v>
      </c>
      <c r="AG148" s="381" t="s">
        <v>4284</v>
      </c>
    </row>
    <row r="149" spans="25:33" x14ac:dyDescent="0.2">
      <c r="Y149" s="396"/>
      <c r="Z149" s="396"/>
      <c r="AA149" s="441"/>
      <c r="AB149" s="441" t="s">
        <v>4281</v>
      </c>
      <c r="AG149" s="381" t="s">
        <v>4285</v>
      </c>
    </row>
    <row r="150" spans="25:33" x14ac:dyDescent="0.2">
      <c r="Y150" s="396"/>
      <c r="Z150" s="396"/>
      <c r="AA150" s="441"/>
      <c r="AB150" s="441" t="s">
        <v>4282</v>
      </c>
    </row>
    <row r="151" spans="25:33" x14ac:dyDescent="0.2">
      <c r="Y151" s="396"/>
      <c r="Z151" s="396"/>
      <c r="AA151" s="441"/>
      <c r="AB151" s="380" t="s">
        <v>4636</v>
      </c>
    </row>
    <row r="152" spans="25:33" x14ac:dyDescent="0.2">
      <c r="Y152" s="396"/>
      <c r="Z152" s="396"/>
      <c r="AA152" s="441"/>
      <c r="AB152" s="380" t="s">
        <v>4637</v>
      </c>
    </row>
    <row r="153" spans="25:33" x14ac:dyDescent="0.2">
      <c r="Y153" s="396"/>
      <c r="Z153" s="396"/>
      <c r="AA153" s="441"/>
      <c r="AB153" s="380" t="s">
        <v>4283</v>
      </c>
    </row>
    <row r="154" spans="25:33" x14ac:dyDescent="0.2">
      <c r="Y154" s="396"/>
      <c r="Z154" s="396"/>
      <c r="AA154" s="441"/>
      <c r="AB154" s="380" t="s">
        <v>4284</v>
      </c>
    </row>
    <row r="155" spans="25:33" x14ac:dyDescent="0.2">
      <c r="Y155" s="396"/>
      <c r="Z155" s="396"/>
      <c r="AA155" s="441"/>
      <c r="AB155" s="380" t="s">
        <v>4285</v>
      </c>
    </row>
    <row r="156" spans="25:33" x14ac:dyDescent="0.2">
      <c r="Y156" s="396"/>
      <c r="Z156" s="396"/>
      <c r="AA156" s="441"/>
    </row>
    <row r="157" spans="25:33" x14ac:dyDescent="0.2">
      <c r="Y157" s="396"/>
      <c r="Z157" s="396"/>
      <c r="AA157" s="441"/>
    </row>
    <row r="158" spans="25:33" x14ac:dyDescent="0.2">
      <c r="Y158" s="396"/>
      <c r="Z158" s="396"/>
      <c r="AA158" s="441"/>
    </row>
    <row r="159" spans="25:33" x14ac:dyDescent="0.2">
      <c r="Y159" s="396"/>
      <c r="Z159" s="396"/>
      <c r="AA159" s="441"/>
    </row>
    <row r="160" spans="25:33" x14ac:dyDescent="0.2">
      <c r="Y160" s="396"/>
      <c r="Z160" s="396"/>
      <c r="AA160" s="441"/>
    </row>
    <row r="161" spans="25:27" x14ac:dyDescent="0.2">
      <c r="Y161" s="396"/>
      <c r="Z161" s="396"/>
      <c r="AA161" s="441"/>
    </row>
    <row r="162" spans="25:27" x14ac:dyDescent="0.2">
      <c r="Y162" s="396"/>
      <c r="Z162" s="396"/>
      <c r="AA162" s="441"/>
    </row>
    <row r="163" spans="25:27" x14ac:dyDescent="0.2">
      <c r="Y163" s="396"/>
      <c r="Z163" s="396"/>
      <c r="AA163" s="441"/>
    </row>
    <row r="164" spans="25:27" x14ac:dyDescent="0.2">
      <c r="Y164" s="396"/>
      <c r="Z164" s="396"/>
      <c r="AA164" s="441"/>
    </row>
    <row r="165" spans="25:27" x14ac:dyDescent="0.2">
      <c r="Y165" s="396"/>
      <c r="Z165" s="396"/>
      <c r="AA165" s="441"/>
    </row>
    <row r="166" spans="25:27" x14ac:dyDescent="0.2">
      <c r="Y166" s="396"/>
      <c r="Z166" s="396"/>
      <c r="AA166" s="441"/>
    </row>
    <row r="167" spans="25:27" x14ac:dyDescent="0.2">
      <c r="Y167" s="396"/>
      <c r="Z167" s="396"/>
      <c r="AA167" s="441"/>
    </row>
    <row r="168" spans="25:27" x14ac:dyDescent="0.2">
      <c r="Y168" s="396"/>
      <c r="Z168" s="396"/>
      <c r="AA168" s="441"/>
    </row>
    <row r="169" spans="25:27" x14ac:dyDescent="0.2">
      <c r="Y169" s="396"/>
      <c r="Z169" s="396"/>
      <c r="AA169" s="441"/>
    </row>
    <row r="170" spans="25:27" x14ac:dyDescent="0.2">
      <c r="Y170" s="396"/>
      <c r="Z170" s="396"/>
      <c r="AA170" s="441"/>
    </row>
    <row r="171" spans="25:27" x14ac:dyDescent="0.2">
      <c r="Y171" s="396"/>
      <c r="Z171" s="396"/>
      <c r="AA171" s="441"/>
    </row>
    <row r="172" spans="25:27" x14ac:dyDescent="0.2">
      <c r="Y172" s="396"/>
      <c r="Z172" s="396"/>
      <c r="AA172" s="441"/>
    </row>
    <row r="173" spans="25:27" x14ac:dyDescent="0.2">
      <c r="Y173" s="396"/>
      <c r="Z173" s="396"/>
      <c r="AA173" s="441"/>
    </row>
    <row r="174" spans="25:27" x14ac:dyDescent="0.2">
      <c r="Y174" s="396"/>
      <c r="Z174" s="396"/>
      <c r="AA174" s="441"/>
    </row>
    <row r="175" spans="25:27" x14ac:dyDescent="0.2">
      <c r="Y175" s="396"/>
      <c r="Z175" s="396"/>
      <c r="AA175" s="441"/>
    </row>
    <row r="176" spans="25:27" x14ac:dyDescent="0.2">
      <c r="Y176" s="396"/>
      <c r="Z176" s="396"/>
      <c r="AA176" s="441"/>
    </row>
    <row r="177" spans="25:27" x14ac:dyDescent="0.2">
      <c r="Y177" s="396"/>
      <c r="Z177" s="396"/>
      <c r="AA177" s="441"/>
    </row>
    <row r="178" spans="25:27" x14ac:dyDescent="0.2">
      <c r="Y178" s="396"/>
      <c r="Z178" s="396"/>
      <c r="AA178" s="441"/>
    </row>
    <row r="179" spans="25:27" x14ac:dyDescent="0.2">
      <c r="Y179" s="396"/>
      <c r="Z179" s="396"/>
      <c r="AA179" s="441"/>
    </row>
    <row r="180" spans="25:27" x14ac:dyDescent="0.2">
      <c r="Y180" s="396"/>
      <c r="Z180" s="396"/>
      <c r="AA180" s="441"/>
    </row>
    <row r="181" spans="25:27" x14ac:dyDescent="0.2">
      <c r="Y181" s="396"/>
      <c r="Z181" s="396"/>
      <c r="AA181" s="441"/>
    </row>
    <row r="182" spans="25:27" x14ac:dyDescent="0.2">
      <c r="Y182" s="396"/>
      <c r="Z182" s="396"/>
      <c r="AA182" s="441"/>
    </row>
    <row r="183" spans="25:27" x14ac:dyDescent="0.2">
      <c r="Y183" s="396"/>
      <c r="Z183" s="396"/>
      <c r="AA183" s="441"/>
    </row>
    <row r="184" spans="25:27" x14ac:dyDescent="0.2">
      <c r="Y184" s="396"/>
      <c r="Z184" s="396"/>
      <c r="AA184" s="441"/>
    </row>
    <row r="185" spans="25:27" x14ac:dyDescent="0.2">
      <c r="Y185" s="396"/>
      <c r="Z185" s="396"/>
      <c r="AA185" s="441"/>
    </row>
    <row r="186" spans="25:27" x14ac:dyDescent="0.2">
      <c r="Y186" s="396"/>
      <c r="Z186" s="396"/>
      <c r="AA186" s="441"/>
    </row>
    <row r="187" spans="25:27" x14ac:dyDescent="0.2">
      <c r="Y187" s="396"/>
      <c r="Z187" s="396"/>
      <c r="AA187" s="441"/>
    </row>
    <row r="188" spans="25:27" x14ac:dyDescent="0.2">
      <c r="Y188" s="396"/>
      <c r="Z188" s="396"/>
      <c r="AA188" s="441"/>
    </row>
    <row r="189" spans="25:27" x14ac:dyDescent="0.2">
      <c r="Y189" s="396"/>
      <c r="Z189" s="396"/>
      <c r="AA189" s="441"/>
    </row>
    <row r="190" spans="25:27" x14ac:dyDescent="0.2">
      <c r="Y190" s="396"/>
      <c r="Z190" s="396"/>
      <c r="AA190" s="441"/>
    </row>
    <row r="191" spans="25:27" x14ac:dyDescent="0.2">
      <c r="Y191" s="396"/>
      <c r="Z191" s="396"/>
      <c r="AA191" s="441"/>
    </row>
    <row r="192" spans="25:27" x14ac:dyDescent="0.2">
      <c r="Y192" s="396"/>
      <c r="Z192" s="396"/>
      <c r="AA192" s="441"/>
    </row>
    <row r="193" spans="25:27" x14ac:dyDescent="0.2">
      <c r="Y193" s="396"/>
      <c r="Z193" s="396"/>
      <c r="AA193" s="441"/>
    </row>
    <row r="194" spans="25:27" x14ac:dyDescent="0.2">
      <c r="Y194" s="396"/>
      <c r="Z194" s="396"/>
      <c r="AA194" s="441"/>
    </row>
    <row r="195" spans="25:27" x14ac:dyDescent="0.2">
      <c r="Y195" s="396"/>
      <c r="Z195" s="396"/>
      <c r="AA195" s="441"/>
    </row>
    <row r="196" spans="25:27" x14ac:dyDescent="0.2">
      <c r="Y196" s="396"/>
      <c r="Z196" s="396"/>
      <c r="AA196" s="441"/>
    </row>
    <row r="197" spans="25:27" x14ac:dyDescent="0.2">
      <c r="Y197" s="396"/>
      <c r="Z197" s="396"/>
      <c r="AA197" s="441"/>
    </row>
    <row r="198" spans="25:27" x14ac:dyDescent="0.2">
      <c r="Y198" s="396"/>
      <c r="Z198" s="396"/>
      <c r="AA198" s="441"/>
    </row>
    <row r="199" spans="25:27" x14ac:dyDescent="0.2">
      <c r="Y199" s="396"/>
      <c r="Z199" s="396"/>
      <c r="AA199" s="441"/>
    </row>
    <row r="200" spans="25:27" x14ac:dyDescent="0.2">
      <c r="Y200" s="396"/>
      <c r="Z200" s="396"/>
      <c r="AA200" s="441"/>
    </row>
    <row r="201" spans="25:27" x14ac:dyDescent="0.2">
      <c r="Y201" s="396"/>
      <c r="Z201" s="396"/>
      <c r="AA201" s="441"/>
    </row>
    <row r="202" spans="25:27" x14ac:dyDescent="0.2">
      <c r="Y202" s="396"/>
      <c r="Z202" s="396"/>
      <c r="AA202" s="441"/>
    </row>
    <row r="203" spans="25:27" x14ac:dyDescent="0.2">
      <c r="Y203" s="396"/>
      <c r="Z203" s="396"/>
      <c r="AA203" s="441"/>
    </row>
    <row r="204" spans="25:27" x14ac:dyDescent="0.2">
      <c r="Y204" s="396"/>
      <c r="Z204" s="396"/>
      <c r="AA204" s="441"/>
    </row>
    <row r="205" spans="25:27" x14ac:dyDescent="0.2">
      <c r="Y205" s="396"/>
      <c r="Z205" s="396"/>
      <c r="AA205" s="441"/>
    </row>
    <row r="206" spans="25:27" x14ac:dyDescent="0.2">
      <c r="Y206" s="396"/>
      <c r="Z206" s="396"/>
      <c r="AA206" s="441"/>
    </row>
    <row r="207" spans="25:27" x14ac:dyDescent="0.2">
      <c r="Y207" s="396"/>
      <c r="Z207" s="396"/>
      <c r="AA207" s="441"/>
    </row>
    <row r="208" spans="25:27" x14ac:dyDescent="0.2">
      <c r="Y208" s="396"/>
      <c r="Z208" s="396"/>
      <c r="AA208" s="441"/>
    </row>
    <row r="209" spans="25:27" x14ac:dyDescent="0.2">
      <c r="Y209" s="396"/>
      <c r="Z209" s="396"/>
      <c r="AA209" s="441"/>
    </row>
    <row r="210" spans="25:27" x14ac:dyDescent="0.2">
      <c r="Y210" s="396"/>
      <c r="Z210" s="396"/>
      <c r="AA210" s="441"/>
    </row>
    <row r="211" spans="25:27" x14ac:dyDescent="0.2">
      <c r="Y211" s="396"/>
      <c r="Z211" s="396"/>
      <c r="AA211" s="441"/>
    </row>
    <row r="212" spans="25:27" x14ac:dyDescent="0.2">
      <c r="Y212" s="396"/>
      <c r="Z212" s="396"/>
      <c r="AA212" s="441"/>
    </row>
    <row r="213" spans="25:27" x14ac:dyDescent="0.2">
      <c r="Y213" s="396"/>
      <c r="Z213" s="396"/>
      <c r="AA213" s="441"/>
    </row>
    <row r="214" spans="25:27" x14ac:dyDescent="0.2">
      <c r="Y214" s="396"/>
      <c r="Z214" s="396"/>
      <c r="AA214" s="441"/>
    </row>
    <row r="215" spans="25:27" x14ac:dyDescent="0.2">
      <c r="Y215" s="396"/>
      <c r="Z215" s="396"/>
      <c r="AA215" s="441"/>
    </row>
    <row r="216" spans="25:27" x14ac:dyDescent="0.2">
      <c r="Y216" s="396"/>
      <c r="Z216" s="396"/>
      <c r="AA216" s="441"/>
    </row>
    <row r="217" spans="25:27" x14ac:dyDescent="0.2">
      <c r="Y217" s="396"/>
      <c r="Z217" s="396"/>
      <c r="AA217" s="441"/>
    </row>
    <row r="218" spans="25:27" x14ac:dyDescent="0.2">
      <c r="Y218" s="396"/>
      <c r="Z218" s="396"/>
      <c r="AA218" s="441"/>
    </row>
    <row r="219" spans="25:27" x14ac:dyDescent="0.2">
      <c r="Y219" s="396"/>
      <c r="Z219" s="396"/>
      <c r="AA219" s="441"/>
    </row>
    <row r="220" spans="25:27" x14ac:dyDescent="0.2">
      <c r="Y220" s="396"/>
      <c r="Z220" s="396"/>
      <c r="AA220" s="441"/>
    </row>
    <row r="221" spans="25:27" x14ac:dyDescent="0.2">
      <c r="Y221" s="396"/>
      <c r="Z221" s="396"/>
      <c r="AA221" s="441"/>
    </row>
    <row r="222" spans="25:27" x14ac:dyDescent="0.2">
      <c r="Y222" s="396"/>
      <c r="Z222" s="396"/>
      <c r="AA222" s="441"/>
    </row>
    <row r="223" spans="25:27" x14ac:dyDescent="0.2">
      <c r="Y223" s="396"/>
      <c r="Z223" s="396"/>
      <c r="AA223" s="441"/>
    </row>
    <row r="224" spans="25:27" x14ac:dyDescent="0.2">
      <c r="Y224" s="396"/>
      <c r="Z224" s="396"/>
      <c r="AA224" s="441"/>
    </row>
    <row r="225" spans="25:27" x14ac:dyDescent="0.2">
      <c r="Y225" s="396"/>
      <c r="Z225" s="396"/>
      <c r="AA225" s="441"/>
    </row>
    <row r="226" spans="25:27" x14ac:dyDescent="0.2">
      <c r="Y226" s="396"/>
      <c r="Z226" s="396"/>
      <c r="AA226" s="441"/>
    </row>
    <row r="227" spans="25:27" x14ac:dyDescent="0.2">
      <c r="Y227" s="396"/>
      <c r="Z227" s="396"/>
      <c r="AA227" s="441"/>
    </row>
    <row r="228" spans="25:27" x14ac:dyDescent="0.2">
      <c r="Y228" s="396"/>
      <c r="Z228" s="396"/>
      <c r="AA228" s="441"/>
    </row>
    <row r="229" spans="25:27" x14ac:dyDescent="0.2">
      <c r="Y229" s="396"/>
      <c r="Z229" s="396"/>
      <c r="AA229" s="441"/>
    </row>
    <row r="230" spans="25:27" x14ac:dyDescent="0.2">
      <c r="Y230" s="396"/>
      <c r="Z230" s="396"/>
      <c r="AA230" s="441"/>
    </row>
    <row r="231" spans="25:27" x14ac:dyDescent="0.2">
      <c r="Y231" s="396"/>
      <c r="Z231" s="396"/>
      <c r="AA231" s="441"/>
    </row>
    <row r="232" spans="25:27" x14ac:dyDescent="0.2">
      <c r="Y232" s="396"/>
      <c r="Z232" s="396"/>
      <c r="AA232" s="441"/>
    </row>
    <row r="233" spans="25:27" x14ac:dyDescent="0.2">
      <c r="Y233" s="396"/>
      <c r="Z233" s="396"/>
      <c r="AA233" s="441"/>
    </row>
    <row r="234" spans="25:27" x14ac:dyDescent="0.2">
      <c r="Y234" s="396"/>
      <c r="Z234" s="396"/>
      <c r="AA234" s="441"/>
    </row>
    <row r="235" spans="25:27" x14ac:dyDescent="0.2">
      <c r="Y235" s="396"/>
      <c r="Z235" s="396"/>
      <c r="AA235" s="441"/>
    </row>
    <row r="236" spans="25:27" x14ac:dyDescent="0.2">
      <c r="Y236" s="396"/>
      <c r="Z236" s="396"/>
      <c r="AA236" s="441"/>
    </row>
    <row r="237" spans="25:27" x14ac:dyDescent="0.2">
      <c r="Y237" s="396"/>
      <c r="Z237" s="396"/>
      <c r="AA237" s="441"/>
    </row>
    <row r="238" spans="25:27" x14ac:dyDescent="0.2">
      <c r="Y238" s="396"/>
      <c r="Z238" s="396"/>
      <c r="AA238" s="441"/>
    </row>
    <row r="239" spans="25:27" x14ac:dyDescent="0.2">
      <c r="Y239" s="396"/>
      <c r="Z239" s="396"/>
      <c r="AA239" s="441"/>
    </row>
    <row r="240" spans="25:27" x14ac:dyDescent="0.2">
      <c r="Y240" s="396"/>
      <c r="Z240" s="396"/>
      <c r="AA240" s="441"/>
    </row>
    <row r="241" spans="25:27" x14ac:dyDescent="0.2">
      <c r="Y241" s="396"/>
      <c r="Z241" s="396"/>
      <c r="AA241" s="441"/>
    </row>
    <row r="242" spans="25:27" x14ac:dyDescent="0.2">
      <c r="Y242" s="396"/>
      <c r="Z242" s="396"/>
      <c r="AA242" s="441"/>
    </row>
    <row r="243" spans="25:27" x14ac:dyDescent="0.2">
      <c r="Y243" s="396"/>
      <c r="Z243" s="396"/>
      <c r="AA243" s="441"/>
    </row>
    <row r="244" spans="25:27" x14ac:dyDescent="0.2">
      <c r="Y244" s="396"/>
      <c r="Z244" s="396"/>
      <c r="AA244" s="441"/>
    </row>
    <row r="245" spans="25:27" x14ac:dyDescent="0.2">
      <c r="Y245" s="396"/>
      <c r="Z245" s="396"/>
      <c r="AA245" s="441"/>
    </row>
    <row r="246" spans="25:27" x14ac:dyDescent="0.2">
      <c r="Y246" s="396"/>
      <c r="Z246" s="396"/>
      <c r="AA246" s="441"/>
    </row>
    <row r="247" spans="25:27" x14ac:dyDescent="0.2">
      <c r="Y247" s="396"/>
      <c r="Z247" s="396"/>
      <c r="AA247" s="441"/>
    </row>
    <row r="248" spans="25:27" x14ac:dyDescent="0.2">
      <c r="Y248" s="396"/>
      <c r="Z248" s="396"/>
      <c r="AA248" s="441"/>
    </row>
    <row r="249" spans="25:27" x14ac:dyDescent="0.2">
      <c r="Y249" s="396"/>
      <c r="Z249" s="396"/>
      <c r="AA249" s="441"/>
    </row>
    <row r="250" spans="25:27" x14ac:dyDescent="0.2">
      <c r="Y250" s="396"/>
      <c r="Z250" s="396"/>
      <c r="AA250" s="441"/>
    </row>
    <row r="251" spans="25:27" x14ac:dyDescent="0.2">
      <c r="Y251" s="396"/>
      <c r="Z251" s="396"/>
      <c r="AA251" s="441"/>
    </row>
    <row r="252" spans="25:27" x14ac:dyDescent="0.2">
      <c r="Y252" s="396"/>
      <c r="Z252" s="396"/>
      <c r="AA252" s="441"/>
    </row>
    <row r="253" spans="25:27" x14ac:dyDescent="0.2">
      <c r="Y253" s="396"/>
      <c r="Z253" s="396"/>
      <c r="AA253" s="441"/>
    </row>
    <row r="254" spans="25:27" x14ac:dyDescent="0.2">
      <c r="Y254" s="396"/>
      <c r="Z254" s="396"/>
      <c r="AA254" s="441"/>
    </row>
    <row r="255" spans="25:27" x14ac:dyDescent="0.2">
      <c r="Y255" s="396"/>
      <c r="Z255" s="396"/>
      <c r="AA255" s="441"/>
    </row>
    <row r="256" spans="25:27" x14ac:dyDescent="0.2">
      <c r="Y256" s="396"/>
      <c r="Z256" s="396"/>
      <c r="AA256" s="441"/>
    </row>
    <row r="257" spans="25:27" x14ac:dyDescent="0.2">
      <c r="Y257" s="396"/>
      <c r="Z257" s="396"/>
      <c r="AA257" s="441"/>
    </row>
    <row r="258" spans="25:27" x14ac:dyDescent="0.2">
      <c r="Y258" s="396"/>
      <c r="Z258" s="396"/>
      <c r="AA258" s="441"/>
    </row>
    <row r="259" spans="25:27" x14ac:dyDescent="0.2">
      <c r="Y259" s="396"/>
      <c r="Z259" s="396"/>
      <c r="AA259" s="441"/>
    </row>
    <row r="260" spans="25:27" x14ac:dyDescent="0.2">
      <c r="Y260" s="396"/>
      <c r="Z260" s="396"/>
      <c r="AA260" s="441"/>
    </row>
    <row r="261" spans="25:27" x14ac:dyDescent="0.2">
      <c r="Y261" s="396"/>
      <c r="Z261" s="396"/>
      <c r="AA261" s="441"/>
    </row>
    <row r="262" spans="25:27" x14ac:dyDescent="0.2">
      <c r="Y262" s="396"/>
      <c r="Z262" s="396"/>
      <c r="AA262" s="441"/>
    </row>
    <row r="263" spans="25:27" x14ac:dyDescent="0.2">
      <c r="Y263" s="396"/>
      <c r="Z263" s="396"/>
      <c r="AA263" s="441"/>
    </row>
    <row r="264" spans="25:27" x14ac:dyDescent="0.2">
      <c r="Y264" s="396"/>
      <c r="Z264" s="396"/>
      <c r="AA264" s="441"/>
    </row>
    <row r="265" spans="25:27" x14ac:dyDescent="0.2">
      <c r="Y265" s="396"/>
      <c r="Z265" s="396"/>
      <c r="AA265" s="441"/>
    </row>
    <row r="266" spans="25:27" x14ac:dyDescent="0.2">
      <c r="Y266" s="396"/>
      <c r="Z266" s="396"/>
      <c r="AA266" s="441"/>
    </row>
    <row r="267" spans="25:27" x14ac:dyDescent="0.2">
      <c r="Y267" s="396"/>
      <c r="Z267" s="396"/>
      <c r="AA267" s="441"/>
    </row>
    <row r="268" spans="25:27" x14ac:dyDescent="0.2">
      <c r="Y268" s="396"/>
      <c r="Z268" s="396"/>
      <c r="AA268" s="441"/>
    </row>
    <row r="269" spans="25:27" x14ac:dyDescent="0.2">
      <c r="Y269" s="396"/>
      <c r="Z269" s="396"/>
      <c r="AA269" s="441"/>
    </row>
    <row r="270" spans="25:27" x14ac:dyDescent="0.2">
      <c r="Y270" s="396"/>
      <c r="Z270" s="396"/>
      <c r="AA270" s="441"/>
    </row>
    <row r="271" spans="25:27" x14ac:dyDescent="0.2">
      <c r="Y271" s="396"/>
      <c r="Z271" s="396"/>
      <c r="AA271" s="441"/>
    </row>
    <row r="272" spans="25:27" x14ac:dyDescent="0.2">
      <c r="Y272" s="396"/>
      <c r="Z272" s="396"/>
      <c r="AA272" s="441"/>
    </row>
    <row r="273" spans="25:27" x14ac:dyDescent="0.2">
      <c r="Y273" s="396"/>
      <c r="Z273" s="396"/>
      <c r="AA273" s="441"/>
    </row>
    <row r="274" spans="25:27" x14ac:dyDescent="0.2">
      <c r="Y274" s="396"/>
      <c r="Z274" s="396"/>
      <c r="AA274" s="441"/>
    </row>
    <row r="275" spans="25:27" x14ac:dyDescent="0.2">
      <c r="Y275" s="396"/>
      <c r="Z275" s="396"/>
      <c r="AA275" s="441"/>
    </row>
    <row r="276" spans="25:27" x14ac:dyDescent="0.2">
      <c r="Y276" s="396"/>
      <c r="Z276" s="396"/>
      <c r="AA276" s="441"/>
    </row>
    <row r="277" spans="25:27" x14ac:dyDescent="0.2">
      <c r="Y277" s="396"/>
      <c r="Z277" s="396"/>
      <c r="AA277" s="441"/>
    </row>
    <row r="278" spans="25:27" x14ac:dyDescent="0.2">
      <c r="Y278" s="396"/>
      <c r="Z278" s="396"/>
      <c r="AA278" s="441"/>
    </row>
    <row r="279" spans="25:27" x14ac:dyDescent="0.2">
      <c r="Y279" s="396"/>
      <c r="Z279" s="396"/>
      <c r="AA279" s="441"/>
    </row>
    <row r="280" spans="25:27" x14ac:dyDescent="0.2">
      <c r="Y280" s="396"/>
      <c r="Z280" s="396"/>
      <c r="AA280" s="441"/>
    </row>
    <row r="281" spans="25:27" x14ac:dyDescent="0.2">
      <c r="Y281" s="396"/>
      <c r="Z281" s="396"/>
      <c r="AA281" s="441"/>
    </row>
    <row r="282" spans="25:27" x14ac:dyDescent="0.2">
      <c r="Y282" s="396"/>
      <c r="Z282" s="396"/>
      <c r="AA282" s="441"/>
    </row>
    <row r="283" spans="25:27" x14ac:dyDescent="0.2">
      <c r="Y283" s="396"/>
      <c r="Z283" s="396"/>
      <c r="AA283" s="441"/>
    </row>
    <row r="284" spans="25:27" x14ac:dyDescent="0.2">
      <c r="Y284" s="396"/>
      <c r="Z284" s="396"/>
      <c r="AA284" s="441"/>
    </row>
    <row r="285" spans="25:27" x14ac:dyDescent="0.2">
      <c r="Y285" s="396"/>
      <c r="Z285" s="396"/>
      <c r="AA285" s="441"/>
    </row>
    <row r="286" spans="25:27" x14ac:dyDescent="0.2">
      <c r="Y286" s="396"/>
      <c r="Z286" s="396"/>
      <c r="AA286" s="441"/>
    </row>
    <row r="287" spans="25:27" x14ac:dyDescent="0.2">
      <c r="Y287" s="396"/>
      <c r="Z287" s="396"/>
      <c r="AA287" s="441"/>
    </row>
    <row r="288" spans="25:27" x14ac:dyDescent="0.2">
      <c r="Y288" s="396"/>
      <c r="Z288" s="396"/>
      <c r="AA288" s="441"/>
    </row>
    <row r="289" spans="25:27" x14ac:dyDescent="0.2">
      <c r="Y289" s="396"/>
      <c r="Z289" s="396"/>
      <c r="AA289" s="441"/>
    </row>
    <row r="290" spans="25:27" x14ac:dyDescent="0.2">
      <c r="Y290" s="396"/>
      <c r="Z290" s="396"/>
      <c r="AA290" s="441"/>
    </row>
    <row r="291" spans="25:27" x14ac:dyDescent="0.2">
      <c r="Y291" s="396"/>
      <c r="Z291" s="396"/>
      <c r="AA291" s="441"/>
    </row>
    <row r="292" spans="25:27" x14ac:dyDescent="0.2">
      <c r="Y292" s="396"/>
      <c r="Z292" s="396"/>
      <c r="AA292" s="441"/>
    </row>
    <row r="293" spans="25:27" x14ac:dyDescent="0.2">
      <c r="Y293" s="396"/>
      <c r="Z293" s="396"/>
      <c r="AA293" s="441"/>
    </row>
    <row r="294" spans="25:27" x14ac:dyDescent="0.2">
      <c r="Y294" s="396"/>
      <c r="Z294" s="396"/>
      <c r="AA294" s="441"/>
    </row>
    <row r="295" spans="25:27" x14ac:dyDescent="0.2">
      <c r="Y295" s="396"/>
      <c r="Z295" s="396"/>
      <c r="AA295" s="441"/>
    </row>
    <row r="296" spans="25:27" x14ac:dyDescent="0.2">
      <c r="Y296" s="396"/>
      <c r="Z296" s="396"/>
      <c r="AA296" s="441"/>
    </row>
    <row r="297" spans="25:27" x14ac:dyDescent="0.2">
      <c r="Y297" s="396"/>
      <c r="Z297" s="396"/>
      <c r="AA297" s="441"/>
    </row>
    <row r="298" spans="25:27" x14ac:dyDescent="0.2">
      <c r="Y298" s="396"/>
      <c r="Z298" s="396"/>
      <c r="AA298" s="441"/>
    </row>
    <row r="299" spans="25:27" x14ac:dyDescent="0.2">
      <c r="Y299" s="396"/>
      <c r="Z299" s="396"/>
      <c r="AA299" s="441"/>
    </row>
    <row r="300" spans="25:27" x14ac:dyDescent="0.2">
      <c r="Y300" s="396"/>
      <c r="Z300" s="396"/>
      <c r="AA300" s="441"/>
    </row>
    <row r="301" spans="25:27" x14ac:dyDescent="0.2">
      <c r="Y301" s="396"/>
      <c r="Z301" s="396"/>
      <c r="AA301" s="441"/>
    </row>
    <row r="302" spans="25:27" x14ac:dyDescent="0.2">
      <c r="Y302" s="396"/>
      <c r="Z302" s="396"/>
      <c r="AA302" s="441"/>
    </row>
    <row r="303" spans="25:27" x14ac:dyDescent="0.2">
      <c r="Y303" s="396"/>
      <c r="Z303" s="396"/>
      <c r="AA303" s="441"/>
    </row>
    <row r="304" spans="25:27" x14ac:dyDescent="0.2">
      <c r="Y304" s="396"/>
      <c r="Z304" s="396"/>
      <c r="AA304" s="441"/>
    </row>
    <row r="305" spans="25:27" x14ac:dyDescent="0.2">
      <c r="Y305" s="396"/>
      <c r="Z305" s="396"/>
      <c r="AA305" s="441"/>
    </row>
    <row r="306" spans="25:27" x14ac:dyDescent="0.2">
      <c r="Y306" s="396"/>
      <c r="Z306" s="396"/>
      <c r="AA306" s="441"/>
    </row>
    <row r="307" spans="25:27" x14ac:dyDescent="0.2">
      <c r="Y307" s="396"/>
      <c r="Z307" s="396"/>
      <c r="AA307" s="441"/>
    </row>
    <row r="308" spans="25:27" x14ac:dyDescent="0.2">
      <c r="Y308" s="396"/>
      <c r="Z308" s="396"/>
      <c r="AA308" s="441"/>
    </row>
    <row r="309" spans="25:27" x14ac:dyDescent="0.2">
      <c r="Y309" s="396"/>
      <c r="Z309" s="396"/>
      <c r="AA309" s="441"/>
    </row>
    <row r="310" spans="25:27" x14ac:dyDescent="0.2">
      <c r="Y310" s="396"/>
      <c r="Z310" s="396"/>
      <c r="AA310" s="441"/>
    </row>
    <row r="311" spans="25:27" x14ac:dyDescent="0.2">
      <c r="Y311" s="396"/>
      <c r="Z311" s="396"/>
      <c r="AA311" s="441"/>
    </row>
    <row r="312" spans="25:27" x14ac:dyDescent="0.2">
      <c r="Y312" s="396"/>
      <c r="Z312" s="396"/>
      <c r="AA312" s="441"/>
    </row>
    <row r="313" spans="25:27" x14ac:dyDescent="0.2">
      <c r="Y313" s="396"/>
      <c r="Z313" s="396"/>
      <c r="AA313" s="441"/>
    </row>
    <row r="314" spans="25:27" x14ac:dyDescent="0.2">
      <c r="Y314" s="396"/>
      <c r="Z314" s="396"/>
      <c r="AA314" s="441"/>
    </row>
    <row r="315" spans="25:27" x14ac:dyDescent="0.2">
      <c r="Y315" s="396"/>
      <c r="Z315" s="396"/>
      <c r="AA315" s="441"/>
    </row>
    <row r="316" spans="25:27" x14ac:dyDescent="0.2">
      <c r="Y316" s="396"/>
      <c r="Z316" s="396"/>
      <c r="AA316" s="441"/>
    </row>
    <row r="317" spans="25:27" x14ac:dyDescent="0.2">
      <c r="Y317" s="396"/>
      <c r="Z317" s="396"/>
      <c r="AA317" s="441"/>
    </row>
    <row r="318" spans="25:27" x14ac:dyDescent="0.2">
      <c r="Y318" s="396"/>
      <c r="Z318" s="396"/>
      <c r="AA318" s="441"/>
    </row>
    <row r="319" spans="25:27" x14ac:dyDescent="0.2">
      <c r="Y319" s="396"/>
      <c r="Z319" s="396"/>
      <c r="AA319" s="441"/>
    </row>
    <row r="320" spans="25:27" x14ac:dyDescent="0.2">
      <c r="Y320" s="396"/>
      <c r="Z320" s="396"/>
      <c r="AA320" s="441"/>
    </row>
    <row r="321" spans="25:27" x14ac:dyDescent="0.2">
      <c r="Y321" s="396"/>
      <c r="Z321" s="396"/>
      <c r="AA321" s="441"/>
    </row>
    <row r="322" spans="25:27" x14ac:dyDescent="0.2">
      <c r="Y322" s="396"/>
      <c r="Z322" s="396"/>
      <c r="AA322" s="441"/>
    </row>
    <row r="323" spans="25:27" x14ac:dyDescent="0.2">
      <c r="Y323" s="396"/>
      <c r="Z323" s="396"/>
      <c r="AA323" s="441"/>
    </row>
    <row r="324" spans="25:27" x14ac:dyDescent="0.2">
      <c r="Y324" s="396"/>
      <c r="Z324" s="396"/>
      <c r="AA324" s="441"/>
    </row>
    <row r="325" spans="25:27" x14ac:dyDescent="0.2">
      <c r="Y325" s="396"/>
      <c r="Z325" s="396"/>
      <c r="AA325" s="441"/>
    </row>
    <row r="326" spans="25:27" x14ac:dyDescent="0.2">
      <c r="Y326" s="396"/>
      <c r="Z326" s="396"/>
      <c r="AA326" s="441"/>
    </row>
    <row r="327" spans="25:27" x14ac:dyDescent="0.2">
      <c r="Y327" s="396"/>
      <c r="Z327" s="396"/>
      <c r="AA327" s="441"/>
    </row>
    <row r="328" spans="25:27" x14ac:dyDescent="0.2">
      <c r="Y328" s="396"/>
      <c r="Z328" s="396"/>
      <c r="AA328" s="441"/>
    </row>
    <row r="329" spans="25:27" x14ac:dyDescent="0.2">
      <c r="Y329" s="396"/>
      <c r="Z329" s="396"/>
      <c r="AA329" s="441"/>
    </row>
    <row r="330" spans="25:27" x14ac:dyDescent="0.2">
      <c r="Y330" s="396"/>
      <c r="Z330" s="396"/>
      <c r="AA330" s="441"/>
    </row>
    <row r="331" spans="25:27" x14ac:dyDescent="0.2">
      <c r="Y331" s="396"/>
      <c r="Z331" s="396"/>
      <c r="AA331" s="441"/>
    </row>
    <row r="332" spans="25:27" x14ac:dyDescent="0.2">
      <c r="Y332" s="396"/>
      <c r="Z332" s="396"/>
      <c r="AA332" s="441"/>
    </row>
    <row r="333" spans="25:27" x14ac:dyDescent="0.2">
      <c r="Y333" s="396"/>
      <c r="Z333" s="396"/>
      <c r="AA333" s="441"/>
    </row>
    <row r="334" spans="25:27" x14ac:dyDescent="0.2">
      <c r="Y334" s="396"/>
      <c r="Z334" s="396"/>
      <c r="AA334" s="441"/>
    </row>
    <row r="335" spans="25:27" x14ac:dyDescent="0.2">
      <c r="Y335" s="396"/>
      <c r="Z335" s="396"/>
      <c r="AA335" s="441"/>
    </row>
    <row r="336" spans="25:27" x14ac:dyDescent="0.2">
      <c r="Y336" s="396"/>
      <c r="Z336" s="396"/>
      <c r="AA336" s="441"/>
    </row>
    <row r="337" spans="25:27" x14ac:dyDescent="0.2">
      <c r="Y337" s="396"/>
      <c r="Z337" s="396"/>
      <c r="AA337" s="441"/>
    </row>
    <row r="338" spans="25:27" x14ac:dyDescent="0.2">
      <c r="Y338" s="396"/>
      <c r="Z338" s="396"/>
      <c r="AA338" s="441"/>
    </row>
    <row r="339" spans="25:27" x14ac:dyDescent="0.2">
      <c r="Y339" s="396"/>
      <c r="Z339" s="396"/>
      <c r="AA339" s="441"/>
    </row>
    <row r="340" spans="25:27" x14ac:dyDescent="0.2">
      <c r="Y340" s="396"/>
      <c r="Z340" s="396"/>
      <c r="AA340" s="441"/>
    </row>
    <row r="341" spans="25:27" x14ac:dyDescent="0.2">
      <c r="Y341" s="396"/>
      <c r="Z341" s="396"/>
      <c r="AA341" s="441"/>
    </row>
    <row r="342" spans="25:27" x14ac:dyDescent="0.2">
      <c r="Y342" s="396"/>
      <c r="Z342" s="396"/>
      <c r="AA342" s="441"/>
    </row>
    <row r="343" spans="25:27" x14ac:dyDescent="0.2">
      <c r="Y343" s="396"/>
      <c r="Z343" s="396"/>
      <c r="AA343" s="441"/>
    </row>
    <row r="344" spans="25:27" x14ac:dyDescent="0.2">
      <c r="Y344" s="396"/>
      <c r="Z344" s="396"/>
      <c r="AA344" s="441"/>
    </row>
    <row r="345" spans="25:27" x14ac:dyDescent="0.2">
      <c r="Y345" s="396"/>
      <c r="Z345" s="396"/>
      <c r="AA345" s="441"/>
    </row>
    <row r="346" spans="25:27" x14ac:dyDescent="0.2">
      <c r="Y346" s="396"/>
      <c r="Z346" s="396"/>
      <c r="AA346" s="441"/>
    </row>
    <row r="347" spans="25:27" x14ac:dyDescent="0.2">
      <c r="Y347" s="396"/>
      <c r="Z347" s="396"/>
      <c r="AA347" s="441"/>
    </row>
    <row r="348" spans="25:27" x14ac:dyDescent="0.2">
      <c r="Y348" s="396"/>
      <c r="Z348" s="396"/>
      <c r="AA348" s="441"/>
    </row>
    <row r="349" spans="25:27" x14ac:dyDescent="0.2">
      <c r="Y349" s="396"/>
      <c r="Z349" s="396"/>
      <c r="AA349" s="441"/>
    </row>
    <row r="350" spans="25:27" x14ac:dyDescent="0.2">
      <c r="Y350" s="396"/>
      <c r="Z350" s="396"/>
      <c r="AA350" s="441"/>
    </row>
    <row r="351" spans="25:27" x14ac:dyDescent="0.2">
      <c r="Y351" s="396"/>
      <c r="Z351" s="396"/>
      <c r="AA351" s="441"/>
    </row>
    <row r="352" spans="25:27" x14ac:dyDescent="0.2">
      <c r="Y352" s="396"/>
      <c r="Z352" s="396"/>
      <c r="AA352" s="441"/>
    </row>
    <row r="353" spans="25:27" x14ac:dyDescent="0.2">
      <c r="Y353" s="396"/>
      <c r="Z353" s="396"/>
      <c r="AA353" s="441"/>
    </row>
    <row r="354" spans="25:27" x14ac:dyDescent="0.2">
      <c r="Y354" s="396"/>
      <c r="Z354" s="396"/>
      <c r="AA354" s="441"/>
    </row>
    <row r="355" spans="25:27" x14ac:dyDescent="0.2">
      <c r="Y355" s="396"/>
      <c r="Z355" s="396"/>
      <c r="AA355" s="441"/>
    </row>
    <row r="356" spans="25:27" x14ac:dyDescent="0.2">
      <c r="Y356" s="396"/>
      <c r="Z356" s="396"/>
      <c r="AA356" s="441"/>
    </row>
    <row r="357" spans="25:27" x14ac:dyDescent="0.2">
      <c r="Y357" s="396"/>
      <c r="Z357" s="396"/>
      <c r="AA357" s="441"/>
    </row>
    <row r="358" spans="25:27" x14ac:dyDescent="0.2">
      <c r="Y358" s="396"/>
      <c r="Z358" s="396"/>
      <c r="AA358" s="441"/>
    </row>
    <row r="359" spans="25:27" x14ac:dyDescent="0.2">
      <c r="Y359" s="396"/>
      <c r="Z359" s="396"/>
      <c r="AA359" s="441"/>
    </row>
    <row r="360" spans="25:27" x14ac:dyDescent="0.2">
      <c r="Y360" s="396"/>
      <c r="Z360" s="396"/>
      <c r="AA360" s="441"/>
    </row>
    <row r="361" spans="25:27" x14ac:dyDescent="0.2">
      <c r="Y361" s="396"/>
      <c r="Z361" s="396"/>
      <c r="AA361" s="441"/>
    </row>
    <row r="362" spans="25:27" x14ac:dyDescent="0.2">
      <c r="Y362" s="396"/>
      <c r="Z362" s="396"/>
      <c r="AA362" s="441"/>
    </row>
    <row r="363" spans="25:27" x14ac:dyDescent="0.2">
      <c r="Y363" s="396"/>
      <c r="Z363" s="396"/>
      <c r="AA363" s="441"/>
    </row>
    <row r="364" spans="25:27" x14ac:dyDescent="0.2">
      <c r="Y364" s="396"/>
      <c r="Z364" s="396"/>
      <c r="AA364" s="441"/>
    </row>
    <row r="365" spans="25:27" x14ac:dyDescent="0.2">
      <c r="Y365" s="396"/>
      <c r="Z365" s="396"/>
      <c r="AA365" s="441"/>
    </row>
    <row r="366" spans="25:27" x14ac:dyDescent="0.2">
      <c r="Y366" s="396"/>
      <c r="Z366" s="396"/>
      <c r="AA366" s="441"/>
    </row>
    <row r="367" spans="25:27" x14ac:dyDescent="0.2">
      <c r="Y367" s="396"/>
      <c r="Z367" s="396"/>
      <c r="AA367" s="441"/>
    </row>
    <row r="368" spans="25:27" x14ac:dyDescent="0.2">
      <c r="Y368" s="396"/>
      <c r="Z368" s="396"/>
      <c r="AA368" s="441"/>
    </row>
    <row r="369" spans="25:27" x14ac:dyDescent="0.2">
      <c r="Y369" s="396"/>
      <c r="Z369" s="396"/>
      <c r="AA369" s="441"/>
    </row>
    <row r="370" spans="25:27" x14ac:dyDescent="0.2">
      <c r="Y370" s="396"/>
      <c r="Z370" s="396"/>
      <c r="AA370" s="441"/>
    </row>
    <row r="371" spans="25:27" x14ac:dyDescent="0.2">
      <c r="Y371" s="396"/>
      <c r="Z371" s="396"/>
      <c r="AA371" s="441"/>
    </row>
    <row r="372" spans="25:27" x14ac:dyDescent="0.2">
      <c r="Y372" s="396"/>
      <c r="Z372" s="396"/>
      <c r="AA372" s="441"/>
    </row>
    <row r="373" spans="25:27" x14ac:dyDescent="0.2">
      <c r="Y373" s="396"/>
      <c r="Z373" s="396"/>
      <c r="AA373" s="441"/>
    </row>
    <row r="374" spans="25:27" x14ac:dyDescent="0.2">
      <c r="Y374" s="396"/>
      <c r="Z374" s="396"/>
      <c r="AA374" s="441"/>
    </row>
    <row r="375" spans="25:27" x14ac:dyDescent="0.2">
      <c r="Y375" s="396"/>
      <c r="Z375" s="396"/>
      <c r="AA375" s="441"/>
    </row>
    <row r="376" spans="25:27" x14ac:dyDescent="0.2">
      <c r="Y376" s="396"/>
      <c r="Z376" s="396"/>
      <c r="AA376" s="441"/>
    </row>
    <row r="377" spans="25:27" x14ac:dyDescent="0.2">
      <c r="Y377" s="396"/>
      <c r="Z377" s="396"/>
      <c r="AA377" s="441"/>
    </row>
    <row r="378" spans="25:27" x14ac:dyDescent="0.2">
      <c r="Y378" s="396"/>
      <c r="Z378" s="396"/>
      <c r="AA378" s="441"/>
    </row>
    <row r="379" spans="25:27" x14ac:dyDescent="0.2">
      <c r="Y379" s="396"/>
      <c r="Z379" s="396"/>
      <c r="AA379" s="441"/>
    </row>
    <row r="380" spans="25:27" x14ac:dyDescent="0.2">
      <c r="Y380" s="396"/>
      <c r="Z380" s="396"/>
      <c r="AA380" s="441"/>
    </row>
    <row r="381" spans="25:27" x14ac:dyDescent="0.2">
      <c r="Y381" s="396"/>
      <c r="Z381" s="396"/>
      <c r="AA381" s="441"/>
    </row>
    <row r="382" spans="25:27" x14ac:dyDescent="0.2">
      <c r="Y382" s="396"/>
      <c r="Z382" s="396"/>
      <c r="AA382" s="441"/>
    </row>
    <row r="383" spans="25:27" x14ac:dyDescent="0.2">
      <c r="Y383" s="396"/>
      <c r="Z383" s="396"/>
      <c r="AA383" s="441"/>
    </row>
    <row r="384" spans="25:27" x14ac:dyDescent="0.2">
      <c r="Y384" s="396"/>
      <c r="Z384" s="396"/>
      <c r="AA384" s="441"/>
    </row>
    <row r="385" spans="25:27" x14ac:dyDescent="0.2">
      <c r="Y385" s="396"/>
      <c r="Z385" s="396"/>
      <c r="AA385" s="441"/>
    </row>
    <row r="386" spans="25:27" x14ac:dyDescent="0.2">
      <c r="Y386" s="396"/>
      <c r="Z386" s="396"/>
      <c r="AA386" s="441"/>
    </row>
    <row r="387" spans="25:27" x14ac:dyDescent="0.2">
      <c r="Y387" s="396"/>
      <c r="Z387" s="396"/>
      <c r="AA387" s="441"/>
    </row>
    <row r="388" spans="25:27" x14ac:dyDescent="0.2">
      <c r="Y388" s="396"/>
      <c r="Z388" s="396"/>
      <c r="AA388" s="441"/>
    </row>
    <row r="389" spans="25:27" x14ac:dyDescent="0.2">
      <c r="Y389" s="396"/>
      <c r="Z389" s="396"/>
      <c r="AA389" s="441"/>
    </row>
    <row r="390" spans="25:27" x14ac:dyDescent="0.2">
      <c r="Y390" s="396"/>
      <c r="Z390" s="396"/>
      <c r="AA390" s="441"/>
    </row>
    <row r="391" spans="25:27" x14ac:dyDescent="0.2">
      <c r="Y391" s="396"/>
      <c r="Z391" s="396"/>
      <c r="AA391" s="441"/>
    </row>
    <row r="392" spans="25:27" x14ac:dyDescent="0.2">
      <c r="Y392" s="396"/>
      <c r="Z392" s="396"/>
      <c r="AA392" s="441"/>
    </row>
    <row r="393" spans="25:27" x14ac:dyDescent="0.2">
      <c r="Y393" s="396"/>
      <c r="Z393" s="396"/>
      <c r="AA393" s="441"/>
    </row>
    <row r="394" spans="25:27" x14ac:dyDescent="0.2">
      <c r="Y394" s="396"/>
      <c r="Z394" s="396"/>
      <c r="AA394" s="441"/>
    </row>
    <row r="395" spans="25:27" x14ac:dyDescent="0.2">
      <c r="Y395" s="396"/>
      <c r="Z395" s="396"/>
      <c r="AA395" s="441"/>
    </row>
    <row r="396" spans="25:27" x14ac:dyDescent="0.2">
      <c r="Y396" s="396"/>
      <c r="Z396" s="396"/>
      <c r="AA396" s="441"/>
    </row>
    <row r="397" spans="25:27" x14ac:dyDescent="0.2">
      <c r="Y397" s="396"/>
      <c r="Z397" s="396"/>
      <c r="AA397" s="441"/>
    </row>
    <row r="398" spans="25:27" x14ac:dyDescent="0.2">
      <c r="Y398" s="396"/>
      <c r="Z398" s="396"/>
      <c r="AA398" s="441"/>
    </row>
    <row r="399" spans="25:27" x14ac:dyDescent="0.2">
      <c r="Y399" s="396"/>
      <c r="Z399" s="396"/>
      <c r="AA399" s="441"/>
    </row>
    <row r="400" spans="25:27" x14ac:dyDescent="0.2">
      <c r="Y400" s="396"/>
      <c r="Z400" s="396"/>
      <c r="AA400" s="441"/>
    </row>
    <row r="401" spans="25:27" x14ac:dyDescent="0.2">
      <c r="Y401" s="396"/>
      <c r="Z401" s="396"/>
      <c r="AA401" s="441"/>
    </row>
    <row r="402" spans="25:27" x14ac:dyDescent="0.2">
      <c r="Y402" s="396"/>
      <c r="Z402" s="396"/>
      <c r="AA402" s="441"/>
    </row>
    <row r="403" spans="25:27" x14ac:dyDescent="0.2">
      <c r="Y403" s="396"/>
      <c r="Z403" s="396"/>
      <c r="AA403" s="441"/>
    </row>
    <row r="404" spans="25:27" x14ac:dyDescent="0.2">
      <c r="Y404" s="396"/>
      <c r="Z404" s="396"/>
      <c r="AA404" s="441"/>
    </row>
    <row r="405" spans="25:27" x14ac:dyDescent="0.2">
      <c r="Y405" s="396"/>
      <c r="Z405" s="396"/>
      <c r="AA405" s="441"/>
    </row>
    <row r="406" spans="25:27" x14ac:dyDescent="0.2">
      <c r="Y406" s="396"/>
      <c r="Z406" s="396"/>
      <c r="AA406" s="441"/>
    </row>
    <row r="407" spans="25:27" x14ac:dyDescent="0.2">
      <c r="Y407" s="396"/>
      <c r="Z407" s="396"/>
      <c r="AA407" s="441"/>
    </row>
    <row r="408" spans="25:27" x14ac:dyDescent="0.2">
      <c r="Y408" s="396"/>
      <c r="Z408" s="396"/>
      <c r="AA408" s="441"/>
    </row>
    <row r="409" spans="25:27" x14ac:dyDescent="0.2">
      <c r="Y409" s="396"/>
      <c r="Z409" s="396"/>
      <c r="AA409" s="441"/>
    </row>
    <row r="410" spans="25:27" x14ac:dyDescent="0.2">
      <c r="Y410" s="396"/>
      <c r="Z410" s="396"/>
      <c r="AA410" s="441"/>
    </row>
    <row r="411" spans="25:27" x14ac:dyDescent="0.2">
      <c r="Y411" s="396"/>
      <c r="Z411" s="396"/>
      <c r="AA411" s="441"/>
    </row>
    <row r="412" spans="25:27" x14ac:dyDescent="0.2">
      <c r="Y412" s="396"/>
      <c r="Z412" s="396"/>
      <c r="AA412" s="441"/>
    </row>
    <row r="413" spans="25:27" x14ac:dyDescent="0.2">
      <c r="Y413" s="396"/>
      <c r="Z413" s="396"/>
      <c r="AA413" s="441"/>
    </row>
    <row r="414" spans="25:27" x14ac:dyDescent="0.2">
      <c r="Y414" s="396"/>
      <c r="Z414" s="396"/>
      <c r="AA414" s="441"/>
    </row>
    <row r="415" spans="25:27" x14ac:dyDescent="0.2">
      <c r="Y415" s="396"/>
      <c r="Z415" s="396"/>
      <c r="AA415" s="441"/>
    </row>
    <row r="416" spans="25:27" x14ac:dyDescent="0.2">
      <c r="Y416" s="396"/>
      <c r="Z416" s="396"/>
      <c r="AA416" s="441"/>
    </row>
    <row r="417" spans="25:27" x14ac:dyDescent="0.2">
      <c r="Y417" s="396"/>
      <c r="Z417" s="396"/>
      <c r="AA417" s="441"/>
    </row>
    <row r="418" spans="25:27" x14ac:dyDescent="0.2">
      <c r="Y418" s="396"/>
      <c r="Z418" s="396"/>
      <c r="AA418" s="441"/>
    </row>
    <row r="419" spans="25:27" x14ac:dyDescent="0.2">
      <c r="Y419" s="396"/>
      <c r="Z419" s="396"/>
      <c r="AA419" s="441"/>
    </row>
    <row r="420" spans="25:27" x14ac:dyDescent="0.2">
      <c r="Y420" s="396"/>
      <c r="Z420" s="396"/>
      <c r="AA420" s="441"/>
    </row>
    <row r="421" spans="25:27" x14ac:dyDescent="0.2">
      <c r="Y421" s="396"/>
      <c r="Z421" s="396"/>
      <c r="AA421" s="441"/>
    </row>
    <row r="422" spans="25:27" x14ac:dyDescent="0.2">
      <c r="Y422" s="396"/>
      <c r="Z422" s="396"/>
      <c r="AA422" s="441"/>
    </row>
    <row r="423" spans="25:27" x14ac:dyDescent="0.2">
      <c r="Y423" s="396"/>
      <c r="Z423" s="396"/>
      <c r="AA423" s="441"/>
    </row>
    <row r="424" spans="25:27" x14ac:dyDescent="0.2">
      <c r="Y424" s="396"/>
      <c r="Z424" s="396"/>
      <c r="AA424" s="441"/>
    </row>
    <row r="425" spans="25:27" x14ac:dyDescent="0.2">
      <c r="Y425" s="396"/>
      <c r="Z425" s="396"/>
      <c r="AA425" s="441"/>
    </row>
    <row r="426" spans="25:27" x14ac:dyDescent="0.2">
      <c r="Y426" s="396"/>
      <c r="Z426" s="396"/>
      <c r="AA426" s="441"/>
    </row>
    <row r="427" spans="25:27" x14ac:dyDescent="0.2">
      <c r="Y427" s="396"/>
      <c r="Z427" s="396"/>
      <c r="AA427" s="441"/>
    </row>
    <row r="428" spans="25:27" x14ac:dyDescent="0.2">
      <c r="Y428" s="396"/>
      <c r="Z428" s="396"/>
      <c r="AA428" s="441"/>
    </row>
    <row r="429" spans="25:27" x14ac:dyDescent="0.2">
      <c r="Y429" s="396"/>
      <c r="Z429" s="396"/>
      <c r="AA429" s="441"/>
    </row>
    <row r="430" spans="25:27" x14ac:dyDescent="0.2">
      <c r="Y430" s="396"/>
      <c r="Z430" s="396"/>
      <c r="AA430" s="441"/>
    </row>
    <row r="431" spans="25:27" x14ac:dyDescent="0.2">
      <c r="Y431" s="396"/>
      <c r="Z431" s="396"/>
      <c r="AA431" s="441"/>
    </row>
    <row r="432" spans="25:27" x14ac:dyDescent="0.2">
      <c r="Y432" s="396"/>
      <c r="Z432" s="396"/>
      <c r="AA432" s="441"/>
    </row>
    <row r="433" spans="25:27" x14ac:dyDescent="0.2">
      <c r="Y433" s="396"/>
      <c r="Z433" s="396"/>
      <c r="AA433" s="441"/>
    </row>
    <row r="434" spans="25:27" x14ac:dyDescent="0.2">
      <c r="Y434" s="396"/>
      <c r="Z434" s="396"/>
      <c r="AA434" s="441"/>
    </row>
    <row r="435" spans="25:27" x14ac:dyDescent="0.2">
      <c r="Y435" s="396"/>
      <c r="Z435" s="396"/>
      <c r="AA435" s="441"/>
    </row>
    <row r="436" spans="25:27" x14ac:dyDescent="0.2">
      <c r="Y436" s="396"/>
      <c r="Z436" s="396"/>
      <c r="AA436" s="441"/>
    </row>
    <row r="437" spans="25:27" x14ac:dyDescent="0.2">
      <c r="Y437" s="396"/>
      <c r="Z437" s="396"/>
      <c r="AA437" s="441"/>
    </row>
    <row r="438" spans="25:27" x14ac:dyDescent="0.2">
      <c r="Y438" s="396"/>
      <c r="Z438" s="396"/>
      <c r="AA438" s="441"/>
    </row>
    <row r="439" spans="25:27" x14ac:dyDescent="0.2">
      <c r="Y439" s="396"/>
      <c r="Z439" s="396"/>
      <c r="AA439" s="441"/>
    </row>
    <row r="440" spans="25:27" x14ac:dyDescent="0.2">
      <c r="Y440" s="396"/>
      <c r="Z440" s="396"/>
      <c r="AA440" s="441"/>
    </row>
    <row r="441" spans="25:27" x14ac:dyDescent="0.2">
      <c r="Y441" s="396"/>
      <c r="Z441" s="396"/>
      <c r="AA441" s="441"/>
    </row>
    <row r="442" spans="25:27" x14ac:dyDescent="0.2">
      <c r="Y442" s="396"/>
      <c r="Z442" s="396"/>
      <c r="AA442" s="441"/>
    </row>
    <row r="443" spans="25:27" x14ac:dyDescent="0.2">
      <c r="Y443" s="396"/>
      <c r="Z443" s="396"/>
      <c r="AA443" s="441"/>
    </row>
    <row r="444" spans="25:27" x14ac:dyDescent="0.2">
      <c r="Y444" s="396"/>
      <c r="Z444" s="396"/>
      <c r="AA444" s="441"/>
    </row>
    <row r="445" spans="25:27" x14ac:dyDescent="0.2">
      <c r="Y445" s="396"/>
      <c r="Z445" s="396"/>
      <c r="AA445" s="441"/>
    </row>
    <row r="446" spans="25:27" x14ac:dyDescent="0.2">
      <c r="Y446" s="396"/>
      <c r="Z446" s="396"/>
      <c r="AA446" s="441"/>
    </row>
    <row r="447" spans="25:27" x14ac:dyDescent="0.2">
      <c r="Y447" s="396"/>
      <c r="Z447" s="396"/>
      <c r="AA447" s="441"/>
    </row>
    <row r="448" spans="25:27" x14ac:dyDescent="0.2">
      <c r="Y448" s="396"/>
      <c r="Z448" s="396"/>
      <c r="AA448" s="441"/>
    </row>
    <row r="449" spans="25:27" x14ac:dyDescent="0.2">
      <c r="Y449" s="396"/>
      <c r="Z449" s="396"/>
      <c r="AA449" s="441"/>
    </row>
    <row r="450" spans="25:27" x14ac:dyDescent="0.2">
      <c r="Y450" s="396"/>
      <c r="Z450" s="396"/>
      <c r="AA450" s="441"/>
    </row>
    <row r="451" spans="25:27" x14ac:dyDescent="0.2">
      <c r="Y451" s="396"/>
      <c r="Z451" s="396"/>
      <c r="AA451" s="441"/>
    </row>
    <row r="452" spans="25:27" x14ac:dyDescent="0.2">
      <c r="Y452" s="396"/>
      <c r="Z452" s="396"/>
      <c r="AA452" s="441"/>
    </row>
    <row r="453" spans="25:27" x14ac:dyDescent="0.2">
      <c r="Y453" s="396"/>
      <c r="Z453" s="396"/>
      <c r="AA453" s="441"/>
    </row>
    <row r="454" spans="25:27" x14ac:dyDescent="0.2">
      <c r="Y454" s="396"/>
      <c r="Z454" s="396"/>
      <c r="AA454" s="441"/>
    </row>
    <row r="455" spans="25:27" x14ac:dyDescent="0.2">
      <c r="Y455" s="396"/>
      <c r="Z455" s="396"/>
      <c r="AA455" s="441"/>
    </row>
    <row r="456" spans="25:27" x14ac:dyDescent="0.2">
      <c r="Y456" s="396"/>
      <c r="Z456" s="396"/>
      <c r="AA456" s="441"/>
    </row>
    <row r="457" spans="25:27" x14ac:dyDescent="0.2">
      <c r="Y457" s="396"/>
      <c r="Z457" s="396"/>
      <c r="AA457" s="441"/>
    </row>
    <row r="458" spans="25:27" x14ac:dyDescent="0.2">
      <c r="Y458" s="396"/>
      <c r="Z458" s="396"/>
      <c r="AA458" s="441"/>
    </row>
    <row r="459" spans="25:27" x14ac:dyDescent="0.2">
      <c r="Y459" s="396"/>
      <c r="Z459" s="396"/>
      <c r="AA459" s="441"/>
    </row>
    <row r="460" spans="25:27" x14ac:dyDescent="0.2">
      <c r="Y460" s="396"/>
      <c r="Z460" s="396"/>
      <c r="AA460" s="441"/>
    </row>
    <row r="461" spans="25:27" x14ac:dyDescent="0.2">
      <c r="Y461" s="396"/>
      <c r="Z461" s="396"/>
      <c r="AA461" s="441"/>
    </row>
    <row r="462" spans="25:27" x14ac:dyDescent="0.2">
      <c r="Y462" s="396"/>
      <c r="Z462" s="396"/>
      <c r="AA462" s="441"/>
    </row>
    <row r="463" spans="25:27" x14ac:dyDescent="0.2">
      <c r="Y463" s="396"/>
      <c r="Z463" s="396"/>
      <c r="AA463" s="441"/>
    </row>
    <row r="464" spans="25:27" x14ac:dyDescent="0.2">
      <c r="Y464" s="396"/>
      <c r="Z464" s="396"/>
      <c r="AA464" s="441"/>
    </row>
    <row r="465" spans="25:27" x14ac:dyDescent="0.2">
      <c r="Y465" s="396"/>
      <c r="Z465" s="396"/>
      <c r="AA465" s="441"/>
    </row>
    <row r="466" spans="25:27" x14ac:dyDescent="0.2">
      <c r="Y466" s="396"/>
      <c r="Z466" s="396"/>
      <c r="AA466" s="441"/>
    </row>
    <row r="467" spans="25:27" x14ac:dyDescent="0.2">
      <c r="Y467" s="396"/>
      <c r="Z467" s="396"/>
      <c r="AA467" s="441"/>
    </row>
    <row r="468" spans="25:27" x14ac:dyDescent="0.2">
      <c r="Y468" s="396"/>
      <c r="Z468" s="396"/>
      <c r="AA468" s="441"/>
    </row>
    <row r="469" spans="25:27" x14ac:dyDescent="0.2">
      <c r="Y469" s="396"/>
      <c r="Z469" s="396"/>
      <c r="AA469" s="441"/>
    </row>
    <row r="470" spans="25:27" x14ac:dyDescent="0.2">
      <c r="Y470" s="396"/>
      <c r="Z470" s="396"/>
      <c r="AA470" s="441"/>
    </row>
    <row r="471" spans="25:27" x14ac:dyDescent="0.2">
      <c r="Y471" s="396"/>
      <c r="Z471" s="396"/>
      <c r="AA471" s="441"/>
    </row>
    <row r="472" spans="25:27" x14ac:dyDescent="0.2">
      <c r="Y472" s="396"/>
      <c r="Z472" s="396"/>
      <c r="AA472" s="441"/>
    </row>
    <row r="473" spans="25:27" x14ac:dyDescent="0.2">
      <c r="Y473" s="396"/>
      <c r="Z473" s="396"/>
      <c r="AA473" s="441"/>
    </row>
    <row r="474" spans="25:27" x14ac:dyDescent="0.2">
      <c r="Y474" s="396"/>
      <c r="Z474" s="396"/>
      <c r="AA474" s="441"/>
    </row>
    <row r="475" spans="25:27" x14ac:dyDescent="0.2">
      <c r="Y475" s="396"/>
      <c r="Z475" s="396"/>
      <c r="AA475" s="441"/>
    </row>
    <row r="476" spans="25:27" x14ac:dyDescent="0.2">
      <c r="Y476" s="396"/>
      <c r="Z476" s="396"/>
      <c r="AA476" s="441"/>
    </row>
    <row r="477" spans="25:27" x14ac:dyDescent="0.2">
      <c r="Y477" s="396"/>
      <c r="Z477" s="396"/>
      <c r="AA477" s="441"/>
    </row>
    <row r="478" spans="25:27" x14ac:dyDescent="0.2">
      <c r="Y478" s="396"/>
      <c r="Z478" s="396"/>
      <c r="AA478" s="441"/>
    </row>
    <row r="479" spans="25:27" x14ac:dyDescent="0.2">
      <c r="Y479" s="396"/>
      <c r="Z479" s="396"/>
      <c r="AA479" s="441"/>
    </row>
    <row r="480" spans="25:27" x14ac:dyDescent="0.2">
      <c r="Y480" s="396"/>
      <c r="Z480" s="396"/>
      <c r="AA480" s="441"/>
    </row>
    <row r="481" spans="25:27" x14ac:dyDescent="0.2">
      <c r="Y481" s="396"/>
      <c r="Z481" s="396"/>
      <c r="AA481" s="441"/>
    </row>
    <row r="482" spans="25:27" x14ac:dyDescent="0.2">
      <c r="Y482" s="396"/>
      <c r="Z482" s="396"/>
      <c r="AA482" s="441"/>
    </row>
    <row r="483" spans="25:27" x14ac:dyDescent="0.2">
      <c r="Y483" s="396"/>
      <c r="Z483" s="396"/>
      <c r="AA483" s="441"/>
    </row>
    <row r="484" spans="25:27" x14ac:dyDescent="0.2">
      <c r="Y484" s="396"/>
      <c r="Z484" s="396"/>
      <c r="AA484" s="441"/>
    </row>
    <row r="485" spans="25:27" x14ac:dyDescent="0.2">
      <c r="Y485" s="396"/>
      <c r="Z485" s="396"/>
      <c r="AA485" s="441"/>
    </row>
    <row r="486" spans="25:27" x14ac:dyDescent="0.2">
      <c r="Y486" s="396"/>
      <c r="Z486" s="396"/>
      <c r="AA486" s="441"/>
    </row>
    <row r="487" spans="25:27" x14ac:dyDescent="0.2">
      <c r="Y487" s="396"/>
      <c r="Z487" s="396"/>
      <c r="AA487" s="441"/>
    </row>
    <row r="488" spans="25:27" x14ac:dyDescent="0.2">
      <c r="Y488" s="396"/>
      <c r="Z488" s="396"/>
      <c r="AA488" s="441"/>
    </row>
    <row r="489" spans="25:27" x14ac:dyDescent="0.2">
      <c r="Y489" s="396"/>
      <c r="Z489" s="396"/>
      <c r="AA489" s="441"/>
    </row>
    <row r="490" spans="25:27" x14ac:dyDescent="0.2">
      <c r="Y490" s="396"/>
      <c r="Z490" s="396"/>
      <c r="AA490" s="441"/>
    </row>
    <row r="491" spans="25:27" x14ac:dyDescent="0.2">
      <c r="Y491" s="396"/>
      <c r="Z491" s="396"/>
      <c r="AA491" s="441"/>
    </row>
    <row r="492" spans="25:27" x14ac:dyDescent="0.2">
      <c r="Y492" s="396"/>
      <c r="Z492" s="396"/>
      <c r="AA492" s="441"/>
    </row>
    <row r="493" spans="25:27" x14ac:dyDescent="0.2">
      <c r="Y493" s="396"/>
      <c r="Z493" s="396"/>
      <c r="AA493" s="441"/>
    </row>
    <row r="494" spans="25:27" x14ac:dyDescent="0.2">
      <c r="Y494" s="396"/>
      <c r="Z494" s="396"/>
      <c r="AA494" s="441"/>
    </row>
    <row r="495" spans="25:27" x14ac:dyDescent="0.2">
      <c r="Y495" s="396"/>
      <c r="Z495" s="396"/>
      <c r="AA495" s="441"/>
    </row>
    <row r="496" spans="25:27" x14ac:dyDescent="0.2">
      <c r="Y496" s="396"/>
      <c r="Z496" s="396"/>
      <c r="AA496" s="441"/>
    </row>
    <row r="497" spans="25:27" x14ac:dyDescent="0.2">
      <c r="Y497" s="396"/>
      <c r="Z497" s="396"/>
      <c r="AA497" s="441"/>
    </row>
    <row r="498" spans="25:27" x14ac:dyDescent="0.2">
      <c r="Y498" s="396"/>
      <c r="Z498" s="396"/>
      <c r="AA498" s="441"/>
    </row>
    <row r="499" spans="25:27" x14ac:dyDescent="0.2">
      <c r="Y499" s="396"/>
      <c r="Z499" s="396"/>
      <c r="AA499" s="441"/>
    </row>
    <row r="500" spans="25:27" x14ac:dyDescent="0.2">
      <c r="Y500" s="396"/>
      <c r="Z500" s="396"/>
      <c r="AA500" s="441"/>
    </row>
    <row r="501" spans="25:27" x14ac:dyDescent="0.2">
      <c r="Y501" s="396"/>
      <c r="Z501" s="396"/>
      <c r="AA501" s="441"/>
    </row>
    <row r="502" spans="25:27" x14ac:dyDescent="0.2">
      <c r="Y502" s="396"/>
      <c r="Z502" s="396"/>
      <c r="AA502" s="441"/>
    </row>
    <row r="503" spans="25:27" x14ac:dyDescent="0.2">
      <c r="Y503" s="396"/>
      <c r="Z503" s="396"/>
      <c r="AA503" s="441"/>
    </row>
    <row r="504" spans="25:27" x14ac:dyDescent="0.2">
      <c r="Y504" s="396"/>
      <c r="Z504" s="396"/>
      <c r="AA504" s="441"/>
    </row>
    <row r="505" spans="25:27" x14ac:dyDescent="0.2">
      <c r="Y505" s="396"/>
      <c r="Z505" s="396"/>
      <c r="AA505" s="441"/>
    </row>
    <row r="506" spans="25:27" x14ac:dyDescent="0.2">
      <c r="Y506" s="396"/>
      <c r="Z506" s="396"/>
      <c r="AA506" s="441"/>
    </row>
    <row r="507" spans="25:27" x14ac:dyDescent="0.2">
      <c r="Y507" s="396"/>
      <c r="Z507" s="396"/>
      <c r="AA507" s="441"/>
    </row>
    <row r="508" spans="25:27" x14ac:dyDescent="0.2">
      <c r="Y508" s="396"/>
      <c r="Z508" s="396"/>
      <c r="AA508" s="441"/>
    </row>
    <row r="509" spans="25:27" x14ac:dyDescent="0.2">
      <c r="Y509" s="396"/>
      <c r="Z509" s="396"/>
      <c r="AA509" s="441"/>
    </row>
    <row r="510" spans="25:27" x14ac:dyDescent="0.2">
      <c r="Y510" s="396"/>
      <c r="Z510" s="396"/>
      <c r="AA510" s="441"/>
    </row>
    <row r="511" spans="25:27" x14ac:dyDescent="0.2">
      <c r="Y511" s="396"/>
      <c r="Z511" s="396"/>
      <c r="AA511" s="441"/>
    </row>
    <row r="512" spans="25:27" x14ac:dyDescent="0.2">
      <c r="Y512" s="396"/>
      <c r="Z512" s="396"/>
      <c r="AA512" s="441"/>
    </row>
    <row r="513" spans="25:27" x14ac:dyDescent="0.2">
      <c r="Y513" s="396"/>
      <c r="Z513" s="396"/>
      <c r="AA513" s="441"/>
    </row>
    <row r="514" spans="25:27" x14ac:dyDescent="0.2">
      <c r="Y514" s="396"/>
      <c r="Z514" s="396"/>
      <c r="AA514" s="441"/>
    </row>
    <row r="515" spans="25:27" x14ac:dyDescent="0.2">
      <c r="Y515" s="396"/>
      <c r="Z515" s="396"/>
      <c r="AA515" s="441"/>
    </row>
    <row r="516" spans="25:27" x14ac:dyDescent="0.2">
      <c r="Y516" s="396"/>
      <c r="Z516" s="396"/>
      <c r="AA516" s="441"/>
    </row>
    <row r="517" spans="25:27" x14ac:dyDescent="0.2">
      <c r="Y517" s="396"/>
      <c r="Z517" s="396"/>
      <c r="AA517" s="441"/>
    </row>
    <row r="518" spans="25:27" x14ac:dyDescent="0.2">
      <c r="Y518" s="396"/>
      <c r="Z518" s="396"/>
      <c r="AA518" s="441"/>
    </row>
    <row r="519" spans="25:27" x14ac:dyDescent="0.2">
      <c r="Y519" s="396"/>
      <c r="Z519" s="396"/>
      <c r="AA519" s="441"/>
    </row>
    <row r="520" spans="25:27" x14ac:dyDescent="0.2">
      <c r="Y520" s="396"/>
      <c r="Z520" s="396"/>
      <c r="AA520" s="441"/>
    </row>
    <row r="521" spans="25:27" x14ac:dyDescent="0.2">
      <c r="Y521" s="396"/>
      <c r="Z521" s="396"/>
      <c r="AA521" s="441"/>
    </row>
    <row r="522" spans="25:27" x14ac:dyDescent="0.2">
      <c r="Y522" s="396"/>
      <c r="Z522" s="396"/>
      <c r="AA522" s="441"/>
    </row>
    <row r="523" spans="25:27" x14ac:dyDescent="0.2">
      <c r="Y523" s="396"/>
      <c r="Z523" s="396"/>
      <c r="AA523" s="441"/>
    </row>
    <row r="524" spans="25:27" x14ac:dyDescent="0.2">
      <c r="Y524" s="396"/>
      <c r="Z524" s="396"/>
      <c r="AA524" s="441"/>
    </row>
    <row r="525" spans="25:27" x14ac:dyDescent="0.2">
      <c r="Y525" s="396"/>
      <c r="Z525" s="396"/>
      <c r="AA525" s="441"/>
    </row>
    <row r="526" spans="25:27" x14ac:dyDescent="0.2">
      <c r="Y526" s="396"/>
      <c r="Z526" s="396"/>
      <c r="AA526" s="441"/>
    </row>
    <row r="527" spans="25:27" x14ac:dyDescent="0.2">
      <c r="Y527" s="396"/>
      <c r="Z527" s="396"/>
      <c r="AA527" s="441"/>
    </row>
    <row r="528" spans="25:27" x14ac:dyDescent="0.2">
      <c r="Y528" s="396"/>
      <c r="Z528" s="396"/>
      <c r="AA528" s="441"/>
    </row>
    <row r="529" spans="25:27" x14ac:dyDescent="0.2">
      <c r="Y529" s="396"/>
      <c r="Z529" s="396"/>
      <c r="AA529" s="441"/>
    </row>
    <row r="530" spans="25:27" x14ac:dyDescent="0.2">
      <c r="Y530" s="396"/>
      <c r="Z530" s="396"/>
      <c r="AA530" s="441"/>
    </row>
    <row r="531" spans="25:27" x14ac:dyDescent="0.2">
      <c r="Y531" s="396"/>
      <c r="Z531" s="396"/>
      <c r="AA531" s="441"/>
    </row>
    <row r="532" spans="25:27" x14ac:dyDescent="0.2">
      <c r="Y532" s="396"/>
      <c r="Z532" s="396"/>
      <c r="AA532" s="441"/>
    </row>
    <row r="533" spans="25:27" x14ac:dyDescent="0.2">
      <c r="Y533" s="396"/>
      <c r="Z533" s="396"/>
      <c r="AA533" s="441"/>
    </row>
    <row r="534" spans="25:27" x14ac:dyDescent="0.2">
      <c r="Y534" s="396"/>
      <c r="Z534" s="396"/>
      <c r="AA534" s="441"/>
    </row>
    <row r="535" spans="25:27" x14ac:dyDescent="0.2">
      <c r="Y535" s="396"/>
      <c r="Z535" s="396"/>
      <c r="AA535" s="441"/>
    </row>
    <row r="536" spans="25:27" x14ac:dyDescent="0.2">
      <c r="Y536" s="396"/>
      <c r="Z536" s="396"/>
      <c r="AA536" s="441"/>
    </row>
    <row r="537" spans="25:27" x14ac:dyDescent="0.2">
      <c r="Y537" s="396"/>
      <c r="Z537" s="396"/>
      <c r="AA537" s="441"/>
    </row>
    <row r="538" spans="25:27" x14ac:dyDescent="0.2">
      <c r="Y538" s="396"/>
      <c r="Z538" s="396"/>
      <c r="AA538" s="441"/>
    </row>
    <row r="539" spans="25:27" x14ac:dyDescent="0.2">
      <c r="Y539" s="396"/>
      <c r="Z539" s="396"/>
      <c r="AA539" s="441"/>
    </row>
    <row r="540" spans="25:27" x14ac:dyDescent="0.2">
      <c r="Y540" s="396"/>
      <c r="Z540" s="396"/>
      <c r="AA540" s="441"/>
    </row>
    <row r="541" spans="25:27" x14ac:dyDescent="0.2">
      <c r="Y541" s="396"/>
      <c r="Z541" s="396"/>
      <c r="AA541" s="441"/>
    </row>
    <row r="542" spans="25:27" x14ac:dyDescent="0.2">
      <c r="Y542" s="396"/>
      <c r="Z542" s="396"/>
      <c r="AA542" s="441"/>
    </row>
    <row r="543" spans="25:27" x14ac:dyDescent="0.2">
      <c r="Y543" s="396"/>
      <c r="Z543" s="396"/>
      <c r="AA543" s="441"/>
    </row>
    <row r="544" spans="25:27" x14ac:dyDescent="0.2">
      <c r="Y544" s="396"/>
      <c r="Z544" s="396"/>
      <c r="AA544" s="441"/>
    </row>
    <row r="545" spans="25:27" x14ac:dyDescent="0.2">
      <c r="Y545" s="396"/>
      <c r="Z545" s="396"/>
      <c r="AA545" s="441"/>
    </row>
    <row r="546" spans="25:27" x14ac:dyDescent="0.2">
      <c r="Y546" s="396"/>
      <c r="Z546" s="396"/>
      <c r="AA546" s="441"/>
    </row>
    <row r="547" spans="25:27" x14ac:dyDescent="0.2">
      <c r="Y547" s="396"/>
      <c r="Z547" s="396"/>
      <c r="AA547" s="441"/>
    </row>
    <row r="548" spans="25:27" x14ac:dyDescent="0.2">
      <c r="Y548" s="396"/>
      <c r="Z548" s="396"/>
      <c r="AA548" s="441"/>
    </row>
    <row r="549" spans="25:27" x14ac:dyDescent="0.2">
      <c r="Y549" s="396"/>
      <c r="Z549" s="396"/>
      <c r="AA549" s="441"/>
    </row>
    <row r="550" spans="25:27" x14ac:dyDescent="0.2">
      <c r="Y550" s="396"/>
      <c r="Z550" s="396"/>
      <c r="AA550" s="441"/>
    </row>
    <row r="551" spans="25:27" x14ac:dyDescent="0.2">
      <c r="Y551" s="396"/>
      <c r="Z551" s="396"/>
      <c r="AA551" s="441"/>
    </row>
    <row r="552" spans="25:27" x14ac:dyDescent="0.2">
      <c r="Y552" s="396"/>
      <c r="Z552" s="396"/>
      <c r="AA552" s="441"/>
    </row>
    <row r="553" spans="25:27" x14ac:dyDescent="0.2">
      <c r="Y553" s="396"/>
      <c r="Z553" s="396"/>
      <c r="AA553" s="441"/>
    </row>
    <row r="554" spans="25:27" x14ac:dyDescent="0.2">
      <c r="Y554" s="396"/>
      <c r="Z554" s="396"/>
      <c r="AA554" s="441"/>
    </row>
    <row r="555" spans="25:27" x14ac:dyDescent="0.2">
      <c r="Y555" s="396"/>
      <c r="Z555" s="396"/>
      <c r="AA555" s="441"/>
    </row>
    <row r="556" spans="25:27" x14ac:dyDescent="0.2">
      <c r="Y556" s="396"/>
      <c r="Z556" s="396"/>
      <c r="AA556" s="441"/>
    </row>
    <row r="557" spans="25:27" x14ac:dyDescent="0.2">
      <c r="Y557" s="396"/>
      <c r="Z557" s="396"/>
      <c r="AA557" s="441"/>
    </row>
    <row r="558" spans="25:27" x14ac:dyDescent="0.2">
      <c r="Y558" s="396"/>
      <c r="Z558" s="396"/>
      <c r="AA558" s="441"/>
    </row>
    <row r="559" spans="25:27" x14ac:dyDescent="0.2">
      <c r="Y559" s="396"/>
      <c r="Z559" s="396"/>
      <c r="AA559" s="441"/>
    </row>
    <row r="560" spans="25:27" x14ac:dyDescent="0.2">
      <c r="Y560" s="396"/>
      <c r="Z560" s="396"/>
      <c r="AA560" s="441"/>
    </row>
    <row r="561" spans="25:27" x14ac:dyDescent="0.2">
      <c r="Y561" s="396"/>
      <c r="Z561" s="396"/>
      <c r="AA561" s="441"/>
    </row>
    <row r="562" spans="25:27" x14ac:dyDescent="0.2">
      <c r="Y562" s="396"/>
      <c r="Z562" s="396"/>
      <c r="AA562" s="441"/>
    </row>
    <row r="563" spans="25:27" x14ac:dyDescent="0.2">
      <c r="Y563" s="396"/>
      <c r="Z563" s="396"/>
      <c r="AA563" s="441"/>
    </row>
    <row r="564" spans="25:27" x14ac:dyDescent="0.2">
      <c r="Y564" s="396"/>
      <c r="Z564" s="396"/>
      <c r="AA564" s="441"/>
    </row>
    <row r="565" spans="25:27" x14ac:dyDescent="0.2">
      <c r="Y565" s="396"/>
      <c r="Z565" s="396"/>
      <c r="AA565" s="441"/>
    </row>
    <row r="566" spans="25:27" x14ac:dyDescent="0.2">
      <c r="Y566" s="396"/>
      <c r="Z566" s="396"/>
      <c r="AA566" s="441"/>
    </row>
    <row r="567" spans="25:27" x14ac:dyDescent="0.2">
      <c r="Y567" s="396"/>
      <c r="Z567" s="396"/>
      <c r="AA567" s="441"/>
    </row>
    <row r="568" spans="25:27" x14ac:dyDescent="0.2">
      <c r="Y568" s="396"/>
      <c r="Z568" s="396"/>
      <c r="AA568" s="441"/>
    </row>
    <row r="569" spans="25:27" x14ac:dyDescent="0.2">
      <c r="Y569" s="396"/>
      <c r="Z569" s="396"/>
      <c r="AA569" s="441"/>
    </row>
    <row r="570" spans="25:27" x14ac:dyDescent="0.2">
      <c r="Y570" s="396"/>
      <c r="Z570" s="396"/>
      <c r="AA570" s="441"/>
    </row>
    <row r="571" spans="25:27" x14ac:dyDescent="0.2">
      <c r="Y571" s="396"/>
      <c r="Z571" s="396"/>
      <c r="AA571" s="441"/>
    </row>
    <row r="572" spans="25:27" x14ac:dyDescent="0.2">
      <c r="Y572" s="396"/>
      <c r="Z572" s="396"/>
      <c r="AA572" s="441"/>
    </row>
    <row r="573" spans="25:27" x14ac:dyDescent="0.2">
      <c r="Y573" s="396"/>
      <c r="Z573" s="396"/>
      <c r="AA573" s="441"/>
    </row>
    <row r="574" spans="25:27" x14ac:dyDescent="0.2">
      <c r="Y574" s="396"/>
      <c r="Z574" s="396"/>
      <c r="AA574" s="441"/>
    </row>
    <row r="575" spans="25:27" x14ac:dyDescent="0.2">
      <c r="Y575" s="396"/>
      <c r="Z575" s="396"/>
      <c r="AA575" s="441"/>
    </row>
    <row r="576" spans="25:27" x14ac:dyDescent="0.2">
      <c r="Y576" s="396"/>
      <c r="Z576" s="396"/>
      <c r="AA576" s="441"/>
    </row>
    <row r="577" spans="25:27" x14ac:dyDescent="0.2">
      <c r="Y577" s="396"/>
      <c r="Z577" s="396"/>
      <c r="AA577" s="441"/>
    </row>
    <row r="578" spans="25:27" x14ac:dyDescent="0.2">
      <c r="Y578" s="396"/>
      <c r="Z578" s="396"/>
      <c r="AA578" s="441"/>
    </row>
    <row r="579" spans="25:27" x14ac:dyDescent="0.2">
      <c r="Y579" s="396"/>
      <c r="Z579" s="396"/>
      <c r="AA579" s="441"/>
    </row>
    <row r="580" spans="25:27" x14ac:dyDescent="0.2">
      <c r="Y580" s="396"/>
      <c r="Z580" s="396"/>
      <c r="AA580" s="441"/>
    </row>
    <row r="581" spans="25:27" x14ac:dyDescent="0.2">
      <c r="Y581" s="396"/>
      <c r="Z581" s="396"/>
      <c r="AA581" s="441"/>
    </row>
    <row r="582" spans="25:27" x14ac:dyDescent="0.2">
      <c r="Y582" s="396"/>
      <c r="Z582" s="396"/>
      <c r="AA582" s="441"/>
    </row>
    <row r="583" spans="25:27" x14ac:dyDescent="0.2">
      <c r="Y583" s="396"/>
      <c r="Z583" s="396"/>
      <c r="AA583" s="441"/>
    </row>
    <row r="584" spans="25:27" x14ac:dyDescent="0.2">
      <c r="Y584" s="396"/>
      <c r="Z584" s="396"/>
      <c r="AA584" s="441"/>
    </row>
    <row r="585" spans="25:27" x14ac:dyDescent="0.2">
      <c r="Y585" s="396"/>
      <c r="Z585" s="396"/>
      <c r="AA585" s="441"/>
    </row>
    <row r="586" spans="25:27" x14ac:dyDescent="0.2">
      <c r="Y586" s="396"/>
      <c r="Z586" s="396"/>
      <c r="AA586" s="441"/>
    </row>
    <row r="587" spans="25:27" x14ac:dyDescent="0.2">
      <c r="Y587" s="396"/>
      <c r="Z587" s="396"/>
      <c r="AA587" s="441"/>
    </row>
    <row r="588" spans="25:27" x14ac:dyDescent="0.2">
      <c r="Y588" s="396"/>
      <c r="Z588" s="396"/>
      <c r="AA588" s="441"/>
    </row>
    <row r="589" spans="25:27" x14ac:dyDescent="0.2">
      <c r="Y589" s="396"/>
      <c r="Z589" s="396"/>
      <c r="AA589" s="441"/>
    </row>
    <row r="590" spans="25:27" x14ac:dyDescent="0.2">
      <c r="Y590" s="396"/>
      <c r="Z590" s="396"/>
      <c r="AA590" s="441"/>
    </row>
    <row r="591" spans="25:27" x14ac:dyDescent="0.2">
      <c r="Y591" s="396"/>
      <c r="Z591" s="396"/>
      <c r="AA591" s="441"/>
    </row>
    <row r="592" spans="25:27" x14ac:dyDescent="0.2">
      <c r="Y592" s="396"/>
      <c r="Z592" s="396"/>
      <c r="AA592" s="441"/>
    </row>
    <row r="593" spans="25:27" x14ac:dyDescent="0.2">
      <c r="Y593" s="396"/>
      <c r="Z593" s="396"/>
      <c r="AA593" s="441"/>
    </row>
    <row r="594" spans="25:27" x14ac:dyDescent="0.2">
      <c r="Y594" s="396"/>
      <c r="Z594" s="396"/>
      <c r="AA594" s="441"/>
    </row>
    <row r="595" spans="25:27" x14ac:dyDescent="0.2">
      <c r="Y595" s="396"/>
      <c r="Z595" s="396"/>
      <c r="AA595" s="441"/>
    </row>
    <row r="596" spans="25:27" x14ac:dyDescent="0.2">
      <c r="Y596" s="396"/>
      <c r="Z596" s="396"/>
      <c r="AA596" s="441"/>
    </row>
    <row r="597" spans="25:27" x14ac:dyDescent="0.2">
      <c r="Y597" s="396"/>
      <c r="Z597" s="396"/>
      <c r="AA597" s="441"/>
    </row>
    <row r="598" spans="25:27" x14ac:dyDescent="0.2">
      <c r="Y598" s="396"/>
      <c r="Z598" s="396"/>
      <c r="AA598" s="441"/>
    </row>
    <row r="599" spans="25:27" x14ac:dyDescent="0.2">
      <c r="Y599" s="396"/>
      <c r="Z599" s="396"/>
      <c r="AA599" s="441"/>
    </row>
    <row r="600" spans="25:27" x14ac:dyDescent="0.2">
      <c r="Y600" s="396"/>
      <c r="Z600" s="396"/>
      <c r="AA600" s="441"/>
    </row>
    <row r="601" spans="25:27" x14ac:dyDescent="0.2">
      <c r="Y601" s="396"/>
      <c r="Z601" s="396"/>
      <c r="AA601" s="441"/>
    </row>
    <row r="602" spans="25:27" x14ac:dyDescent="0.2">
      <c r="Y602" s="396"/>
      <c r="Z602" s="396"/>
      <c r="AA602" s="441"/>
    </row>
    <row r="603" spans="25:27" x14ac:dyDescent="0.2">
      <c r="Y603" s="396"/>
      <c r="Z603" s="396"/>
      <c r="AA603" s="441"/>
    </row>
    <row r="604" spans="25:27" x14ac:dyDescent="0.2">
      <c r="Y604" s="396"/>
      <c r="Z604" s="396"/>
      <c r="AA604" s="441"/>
    </row>
    <row r="605" spans="25:27" x14ac:dyDescent="0.2">
      <c r="Y605" s="396"/>
      <c r="Z605" s="396"/>
      <c r="AA605" s="441"/>
    </row>
    <row r="606" spans="25:27" x14ac:dyDescent="0.2">
      <c r="Y606" s="396"/>
      <c r="Z606" s="396"/>
      <c r="AA606" s="441"/>
    </row>
    <row r="607" spans="25:27" x14ac:dyDescent="0.2">
      <c r="Y607" s="396"/>
      <c r="Z607" s="396"/>
      <c r="AA607" s="441"/>
    </row>
    <row r="608" spans="25:27" x14ac:dyDescent="0.2">
      <c r="Y608" s="396"/>
      <c r="Z608" s="396"/>
      <c r="AA608" s="441"/>
    </row>
    <row r="609" spans="25:27" x14ac:dyDescent="0.2">
      <c r="Y609" s="396"/>
      <c r="Z609" s="396"/>
      <c r="AA609" s="441"/>
    </row>
    <row r="610" spans="25:27" x14ac:dyDescent="0.2">
      <c r="Y610" s="396"/>
      <c r="Z610" s="396"/>
      <c r="AA610" s="441"/>
    </row>
    <row r="611" spans="25:27" x14ac:dyDescent="0.2">
      <c r="Y611" s="396"/>
      <c r="Z611" s="396"/>
      <c r="AA611" s="441"/>
    </row>
    <row r="612" spans="25:27" x14ac:dyDescent="0.2">
      <c r="Y612" s="396"/>
      <c r="Z612" s="396"/>
      <c r="AA612" s="441"/>
    </row>
    <row r="613" spans="25:27" x14ac:dyDescent="0.2">
      <c r="Y613" s="396"/>
      <c r="Z613" s="396"/>
      <c r="AA613" s="441"/>
    </row>
    <row r="614" spans="25:27" x14ac:dyDescent="0.2">
      <c r="Y614" s="396"/>
      <c r="Z614" s="396"/>
      <c r="AA614" s="441"/>
    </row>
    <row r="615" spans="25:27" x14ac:dyDescent="0.2">
      <c r="Y615" s="396"/>
      <c r="Z615" s="396"/>
      <c r="AA615" s="441"/>
    </row>
    <row r="616" spans="25:27" x14ac:dyDescent="0.2">
      <c r="Y616" s="396"/>
      <c r="Z616" s="396"/>
      <c r="AA616" s="441"/>
    </row>
    <row r="617" spans="25:27" x14ac:dyDescent="0.2">
      <c r="Y617" s="396"/>
      <c r="Z617" s="396"/>
      <c r="AA617" s="441"/>
    </row>
    <row r="618" spans="25:27" x14ac:dyDescent="0.2">
      <c r="Y618" s="396"/>
      <c r="Z618" s="396"/>
      <c r="AA618" s="441"/>
    </row>
    <row r="619" spans="25:27" x14ac:dyDescent="0.2">
      <c r="Y619" s="396"/>
      <c r="Z619" s="396"/>
      <c r="AA619" s="441"/>
    </row>
    <row r="620" spans="25:27" x14ac:dyDescent="0.2">
      <c r="Y620" s="396"/>
      <c r="Z620" s="396"/>
      <c r="AA620" s="441"/>
    </row>
    <row r="621" spans="25:27" x14ac:dyDescent="0.2">
      <c r="Y621" s="396"/>
      <c r="Z621" s="396"/>
      <c r="AA621" s="441"/>
    </row>
    <row r="622" spans="25:27" x14ac:dyDescent="0.2">
      <c r="Y622" s="396"/>
      <c r="Z622" s="396"/>
      <c r="AA622" s="441"/>
    </row>
    <row r="623" spans="25:27" x14ac:dyDescent="0.2">
      <c r="Y623" s="396"/>
      <c r="Z623" s="396"/>
      <c r="AA623" s="441"/>
    </row>
    <row r="624" spans="25:27" x14ac:dyDescent="0.2">
      <c r="Y624" s="396"/>
      <c r="Z624" s="396"/>
      <c r="AA624" s="441"/>
    </row>
    <row r="625" spans="25:27" x14ac:dyDescent="0.2">
      <c r="Y625" s="396"/>
      <c r="Z625" s="396"/>
      <c r="AA625" s="441"/>
    </row>
    <row r="626" spans="25:27" x14ac:dyDescent="0.2">
      <c r="Y626" s="396"/>
      <c r="Z626" s="396"/>
      <c r="AA626" s="441"/>
    </row>
    <row r="627" spans="25:27" x14ac:dyDescent="0.2">
      <c r="Y627" s="396"/>
      <c r="Z627" s="396"/>
      <c r="AA627" s="441"/>
    </row>
    <row r="628" spans="25:27" x14ac:dyDescent="0.2">
      <c r="Y628" s="396"/>
      <c r="Z628" s="396"/>
      <c r="AA628" s="441"/>
    </row>
    <row r="629" spans="25:27" x14ac:dyDescent="0.2">
      <c r="Y629" s="396"/>
      <c r="Z629" s="396"/>
      <c r="AA629" s="441"/>
    </row>
    <row r="630" spans="25:27" x14ac:dyDescent="0.2">
      <c r="Y630" s="396"/>
      <c r="Z630" s="396"/>
      <c r="AA630" s="441"/>
    </row>
    <row r="631" spans="25:27" x14ac:dyDescent="0.2">
      <c r="Y631" s="396"/>
      <c r="Z631" s="396"/>
      <c r="AA631" s="441"/>
    </row>
    <row r="632" spans="25:27" x14ac:dyDescent="0.2">
      <c r="Y632" s="396"/>
      <c r="Z632" s="396"/>
      <c r="AA632" s="441"/>
    </row>
    <row r="633" spans="25:27" x14ac:dyDescent="0.2">
      <c r="Y633" s="396"/>
      <c r="Z633" s="396"/>
      <c r="AA633" s="441"/>
    </row>
    <row r="634" spans="25:27" x14ac:dyDescent="0.2">
      <c r="Y634" s="396"/>
      <c r="Z634" s="396"/>
      <c r="AA634" s="441"/>
    </row>
    <row r="635" spans="25:27" x14ac:dyDescent="0.2">
      <c r="Y635" s="396"/>
      <c r="Z635" s="396"/>
      <c r="AA635" s="441"/>
    </row>
    <row r="636" spans="25:27" x14ac:dyDescent="0.2">
      <c r="Y636" s="396"/>
      <c r="Z636" s="396"/>
      <c r="AA636" s="441"/>
    </row>
    <row r="637" spans="25:27" x14ac:dyDescent="0.2">
      <c r="Y637" s="396"/>
      <c r="Z637" s="396"/>
      <c r="AA637" s="441"/>
    </row>
    <row r="638" spans="25:27" x14ac:dyDescent="0.2">
      <c r="Y638" s="396"/>
      <c r="Z638" s="396"/>
      <c r="AA638" s="441"/>
    </row>
    <row r="639" spans="25:27" x14ac:dyDescent="0.2">
      <c r="Y639" s="396"/>
      <c r="Z639" s="396"/>
      <c r="AA639" s="441"/>
    </row>
    <row r="640" spans="25:27" x14ac:dyDescent="0.2">
      <c r="Y640" s="396"/>
      <c r="Z640" s="396"/>
      <c r="AA640" s="441"/>
    </row>
    <row r="641" spans="25:27" x14ac:dyDescent="0.2">
      <c r="Y641" s="396"/>
      <c r="Z641" s="396"/>
      <c r="AA641" s="441"/>
    </row>
    <row r="642" spans="25:27" x14ac:dyDescent="0.2">
      <c r="Y642" s="396"/>
      <c r="Z642" s="396"/>
      <c r="AA642" s="441"/>
    </row>
    <row r="643" spans="25:27" x14ac:dyDescent="0.2">
      <c r="Y643" s="396"/>
      <c r="Z643" s="396"/>
      <c r="AA643" s="441"/>
    </row>
    <row r="644" spans="25:27" x14ac:dyDescent="0.2">
      <c r="Y644" s="396"/>
      <c r="Z644" s="396"/>
      <c r="AA644" s="441"/>
    </row>
    <row r="645" spans="25:27" x14ac:dyDescent="0.2">
      <c r="Y645" s="396"/>
      <c r="Z645" s="396"/>
      <c r="AA645" s="441"/>
    </row>
    <row r="646" spans="25:27" x14ac:dyDescent="0.2">
      <c r="Y646" s="396"/>
      <c r="Z646" s="396"/>
      <c r="AA646" s="441"/>
    </row>
    <row r="647" spans="25:27" x14ac:dyDescent="0.2">
      <c r="Y647" s="396"/>
      <c r="Z647" s="396"/>
      <c r="AA647" s="441"/>
    </row>
    <row r="648" spans="25:27" x14ac:dyDescent="0.2">
      <c r="Y648" s="396"/>
      <c r="Z648" s="396"/>
      <c r="AA648" s="441"/>
    </row>
    <row r="649" spans="25:27" x14ac:dyDescent="0.2">
      <c r="Y649" s="396"/>
      <c r="Z649" s="396"/>
      <c r="AA649" s="441"/>
    </row>
    <row r="650" spans="25:27" x14ac:dyDescent="0.2">
      <c r="Y650" s="396"/>
      <c r="Z650" s="396"/>
      <c r="AA650" s="441"/>
    </row>
    <row r="651" spans="25:27" x14ac:dyDescent="0.2">
      <c r="Y651" s="396"/>
      <c r="Z651" s="396"/>
      <c r="AA651" s="441"/>
    </row>
    <row r="652" spans="25:27" x14ac:dyDescent="0.2">
      <c r="Y652" s="396"/>
      <c r="Z652" s="396"/>
      <c r="AA652" s="441"/>
    </row>
    <row r="653" spans="25:27" x14ac:dyDescent="0.2">
      <c r="Y653" s="396"/>
      <c r="Z653" s="396"/>
      <c r="AA653" s="441"/>
    </row>
    <row r="654" spans="25:27" x14ac:dyDescent="0.2">
      <c r="Y654" s="396"/>
      <c r="Z654" s="396"/>
      <c r="AA654" s="441"/>
    </row>
    <row r="655" spans="25:27" x14ac:dyDescent="0.2">
      <c r="Y655" s="396"/>
      <c r="Z655" s="396"/>
      <c r="AA655" s="441"/>
    </row>
    <row r="656" spans="25:27" x14ac:dyDescent="0.2">
      <c r="Y656" s="396"/>
      <c r="Z656" s="396"/>
      <c r="AA656" s="441"/>
    </row>
    <row r="657" spans="25:27" x14ac:dyDescent="0.2">
      <c r="Y657" s="396"/>
      <c r="Z657" s="396"/>
      <c r="AA657" s="441"/>
    </row>
    <row r="658" spans="25:27" x14ac:dyDescent="0.2">
      <c r="Y658" s="396"/>
      <c r="Z658" s="396"/>
      <c r="AA658" s="441"/>
    </row>
    <row r="659" spans="25:27" x14ac:dyDescent="0.2">
      <c r="Y659" s="396"/>
      <c r="Z659" s="396"/>
      <c r="AA659" s="441"/>
    </row>
    <row r="660" spans="25:27" x14ac:dyDescent="0.2">
      <c r="Y660" s="396"/>
      <c r="Z660" s="396"/>
      <c r="AA660" s="441"/>
    </row>
    <row r="661" spans="25:27" x14ac:dyDescent="0.2">
      <c r="Y661" s="396"/>
      <c r="Z661" s="396"/>
      <c r="AA661" s="441"/>
    </row>
    <row r="662" spans="25:27" x14ac:dyDescent="0.2">
      <c r="Y662" s="396"/>
      <c r="Z662" s="396"/>
      <c r="AA662" s="441"/>
    </row>
    <row r="663" spans="25:27" x14ac:dyDescent="0.2">
      <c r="Y663" s="396"/>
      <c r="Z663" s="396"/>
      <c r="AA663" s="441"/>
    </row>
    <row r="664" spans="25:27" x14ac:dyDescent="0.2">
      <c r="Y664" s="396"/>
      <c r="Z664" s="396"/>
      <c r="AA664" s="441"/>
    </row>
    <row r="665" spans="25:27" x14ac:dyDescent="0.2">
      <c r="Y665" s="396"/>
      <c r="Z665" s="396"/>
      <c r="AA665" s="441"/>
    </row>
    <row r="666" spans="25:27" x14ac:dyDescent="0.2">
      <c r="Y666" s="396"/>
      <c r="Z666" s="396"/>
      <c r="AA666" s="441"/>
    </row>
    <row r="667" spans="25:27" x14ac:dyDescent="0.2">
      <c r="Y667" s="396"/>
      <c r="Z667" s="396"/>
      <c r="AA667" s="441"/>
    </row>
    <row r="668" spans="25:27" x14ac:dyDescent="0.2">
      <c r="Y668" s="396"/>
      <c r="Z668" s="396"/>
      <c r="AA668" s="441"/>
    </row>
    <row r="669" spans="25:27" x14ac:dyDescent="0.2">
      <c r="Y669" s="396"/>
      <c r="Z669" s="396"/>
      <c r="AA669" s="441"/>
    </row>
    <row r="670" spans="25:27" x14ac:dyDescent="0.2">
      <c r="Y670" s="396"/>
      <c r="Z670" s="396"/>
      <c r="AA670" s="441"/>
    </row>
    <row r="671" spans="25:27" x14ac:dyDescent="0.2">
      <c r="Y671" s="396"/>
      <c r="Z671" s="396"/>
      <c r="AA671" s="441"/>
    </row>
    <row r="672" spans="25:27" x14ac:dyDescent="0.2">
      <c r="Y672" s="396"/>
      <c r="Z672" s="396"/>
      <c r="AA672" s="441"/>
    </row>
    <row r="673" spans="10:27" x14ac:dyDescent="0.2">
      <c r="Y673" s="396"/>
      <c r="Z673" s="396"/>
      <c r="AA673" s="441"/>
    </row>
    <row r="674" spans="10:27" x14ac:dyDescent="0.2">
      <c r="Y674" s="396"/>
      <c r="Z674" s="396"/>
      <c r="AA674" s="441"/>
    </row>
    <row r="675" spans="10:27" x14ac:dyDescent="0.2">
      <c r="Y675" s="396"/>
      <c r="Z675" s="396"/>
      <c r="AA675" s="441"/>
    </row>
    <row r="676" spans="10:27" x14ac:dyDescent="0.2">
      <c r="Y676" s="396"/>
      <c r="Z676" s="396"/>
      <c r="AA676" s="441"/>
    </row>
    <row r="677" spans="10:27" x14ac:dyDescent="0.2">
      <c r="Y677" s="396"/>
      <c r="Z677" s="396"/>
      <c r="AA677" s="441"/>
    </row>
    <row r="678" spans="10:27" x14ac:dyDescent="0.2">
      <c r="Y678" s="396"/>
      <c r="Z678" s="396"/>
      <c r="AA678" s="441"/>
    </row>
    <row r="679" spans="10:27" x14ac:dyDescent="0.2">
      <c r="Y679" s="396"/>
      <c r="Z679" s="396"/>
      <c r="AA679" s="441"/>
    </row>
    <row r="680" spans="10:27" x14ac:dyDescent="0.2">
      <c r="Y680" s="396"/>
      <c r="Z680" s="396"/>
      <c r="AA680" s="441"/>
    </row>
    <row r="681" spans="10:27" x14ac:dyDescent="0.2">
      <c r="Y681" s="396"/>
      <c r="Z681" s="396"/>
      <c r="AA681" s="441"/>
    </row>
    <row r="682" spans="10:27" x14ac:dyDescent="0.2">
      <c r="Y682" s="396"/>
      <c r="Z682" s="396"/>
      <c r="AA682" s="441"/>
    </row>
    <row r="683" spans="10:27" x14ac:dyDescent="0.2">
      <c r="Y683" s="396"/>
      <c r="Z683" s="396"/>
      <c r="AA683" s="441"/>
    </row>
    <row r="684" spans="10:27" x14ac:dyDescent="0.2">
      <c r="Y684" s="396"/>
      <c r="Z684" s="396"/>
      <c r="AA684" s="441"/>
    </row>
    <row r="685" spans="10:27" x14ac:dyDescent="0.2">
      <c r="Y685" s="396"/>
      <c r="Z685" s="396"/>
      <c r="AA685" s="441"/>
    </row>
    <row r="686" spans="10:27" x14ac:dyDescent="0.2">
      <c r="Y686" s="396"/>
      <c r="Z686" s="396"/>
      <c r="AA686" s="441"/>
    </row>
    <row r="687" spans="10:27" x14ac:dyDescent="0.2">
      <c r="Y687" s="396"/>
      <c r="Z687" s="396"/>
      <c r="AA687" s="441"/>
    </row>
    <row r="688" spans="10:27" ht="15.75" x14ac:dyDescent="0.2">
      <c r="J688" s="756" t="s">
        <v>998</v>
      </c>
      <c r="Y688" s="396"/>
      <c r="Z688" s="396"/>
      <c r="AA688" s="441"/>
    </row>
    <row r="689" spans="10:27" ht="15.75" x14ac:dyDescent="0.2">
      <c r="J689" s="756" t="s">
        <v>999</v>
      </c>
      <c r="Y689" s="396"/>
      <c r="Z689" s="396"/>
      <c r="AA689" s="441"/>
    </row>
    <row r="690" spans="10:27" ht="15.75" x14ac:dyDescent="0.2">
      <c r="J690" s="756" t="s">
        <v>1000</v>
      </c>
      <c r="Y690" s="396"/>
      <c r="Z690" s="396"/>
      <c r="AA690" s="441"/>
    </row>
    <row r="691" spans="10:27" ht="15.75" x14ac:dyDescent="0.2">
      <c r="J691" s="756" t="s">
        <v>1001</v>
      </c>
      <c r="Y691" s="396"/>
      <c r="Z691" s="396"/>
      <c r="AA691" s="441"/>
    </row>
    <row r="692" spans="10:27" ht="15.75" x14ac:dyDescent="0.2">
      <c r="J692" s="756" t="s">
        <v>1002</v>
      </c>
      <c r="Y692" s="396"/>
      <c r="Z692" s="396"/>
      <c r="AA692" s="441"/>
    </row>
    <row r="693" spans="10:27" ht="15.75" x14ac:dyDescent="0.2">
      <c r="J693" s="756" t="s">
        <v>1003</v>
      </c>
      <c r="Y693" s="396"/>
      <c r="Z693" s="396"/>
      <c r="AA693" s="441"/>
    </row>
    <row r="694" spans="10:27" ht="15.75" x14ac:dyDescent="0.2">
      <c r="J694" s="756" t="s">
        <v>1004</v>
      </c>
      <c r="Y694" s="396"/>
      <c r="Z694" s="396"/>
      <c r="AA694" s="441"/>
    </row>
    <row r="695" spans="10:27" x14ac:dyDescent="0.2">
      <c r="Y695" s="396"/>
      <c r="Z695" s="396"/>
      <c r="AA695" s="441"/>
    </row>
    <row r="696" spans="10:27" x14ac:dyDescent="0.2">
      <c r="Y696" s="396"/>
      <c r="Z696" s="396"/>
      <c r="AA696" s="441"/>
    </row>
    <row r="697" spans="10:27" x14ac:dyDescent="0.2">
      <c r="Y697" s="396"/>
      <c r="Z697" s="396"/>
      <c r="AA697" s="441"/>
    </row>
    <row r="698" spans="10:27" x14ac:dyDescent="0.2">
      <c r="Y698" s="396"/>
      <c r="Z698" s="396"/>
      <c r="AA698" s="441"/>
    </row>
    <row r="699" spans="10:27" x14ac:dyDescent="0.2">
      <c r="Y699" s="396"/>
      <c r="Z699" s="396"/>
      <c r="AA699" s="441"/>
    </row>
    <row r="700" spans="10:27" x14ac:dyDescent="0.2">
      <c r="Y700" s="396"/>
      <c r="Z700" s="396"/>
      <c r="AA700" s="441"/>
    </row>
    <row r="701" spans="10:27" x14ac:dyDescent="0.2">
      <c r="Y701" s="396"/>
      <c r="Z701" s="396"/>
      <c r="AA701" s="441"/>
    </row>
    <row r="702" spans="10:27" x14ac:dyDescent="0.2">
      <c r="Y702" s="396"/>
      <c r="Z702" s="396"/>
      <c r="AA702" s="441"/>
    </row>
    <row r="703" spans="10:27" x14ac:dyDescent="0.2">
      <c r="Y703" s="396"/>
      <c r="Z703" s="396"/>
      <c r="AA703" s="441"/>
    </row>
    <row r="704" spans="10:27" x14ac:dyDescent="0.2">
      <c r="Y704" s="396"/>
      <c r="Z704" s="396"/>
      <c r="AA704" s="441"/>
    </row>
    <row r="705" spans="25:27" x14ac:dyDescent="0.2">
      <c r="Y705" s="396"/>
      <c r="Z705" s="396"/>
      <c r="AA705" s="441"/>
    </row>
    <row r="706" spans="25:27" x14ac:dyDescent="0.2">
      <c r="Y706" s="396"/>
      <c r="Z706" s="396"/>
      <c r="AA706" s="441"/>
    </row>
    <row r="707" spans="25:27" x14ac:dyDescent="0.2">
      <c r="Y707" s="396"/>
      <c r="Z707" s="396"/>
      <c r="AA707" s="441"/>
    </row>
    <row r="708" spans="25:27" x14ac:dyDescent="0.2">
      <c r="Y708" s="396"/>
      <c r="Z708" s="396"/>
      <c r="AA708" s="441"/>
    </row>
    <row r="709" spans="25:27" x14ac:dyDescent="0.2">
      <c r="Y709" s="396"/>
      <c r="Z709" s="396"/>
      <c r="AA709" s="441"/>
    </row>
    <row r="710" spans="25:27" x14ac:dyDescent="0.2">
      <c r="Y710" s="396"/>
      <c r="Z710" s="396"/>
      <c r="AA710" s="441"/>
    </row>
    <row r="711" spans="25:27" x14ac:dyDescent="0.2">
      <c r="Y711" s="396"/>
      <c r="Z711" s="396"/>
      <c r="AA711" s="441"/>
    </row>
    <row r="712" spans="25:27" x14ac:dyDescent="0.2">
      <c r="Y712" s="396"/>
      <c r="Z712" s="396"/>
      <c r="AA712" s="441"/>
    </row>
    <row r="713" spans="25:27" x14ac:dyDescent="0.2">
      <c r="Y713" s="396"/>
      <c r="Z713" s="396"/>
      <c r="AA713" s="441"/>
    </row>
    <row r="714" spans="25:27" x14ac:dyDescent="0.2">
      <c r="Y714" s="396"/>
      <c r="Z714" s="396"/>
      <c r="AA714" s="441"/>
    </row>
    <row r="715" spans="25:27" x14ac:dyDescent="0.2">
      <c r="Y715" s="396"/>
      <c r="Z715" s="396"/>
      <c r="AA715" s="441"/>
    </row>
    <row r="716" spans="25:27" x14ac:dyDescent="0.2">
      <c r="Y716" s="396"/>
      <c r="Z716" s="396"/>
      <c r="AA716" s="441"/>
    </row>
    <row r="717" spans="25:27" x14ac:dyDescent="0.2">
      <c r="Y717" s="396"/>
      <c r="Z717" s="396"/>
      <c r="AA717" s="441"/>
    </row>
    <row r="718" spans="25:27" x14ac:dyDescent="0.2">
      <c r="Y718" s="396"/>
      <c r="Z718" s="396"/>
      <c r="AA718" s="441"/>
    </row>
    <row r="719" spans="25:27" x14ac:dyDescent="0.2">
      <c r="Y719" s="396"/>
      <c r="Z719" s="396"/>
      <c r="AA719" s="441"/>
    </row>
    <row r="720" spans="25:27" x14ac:dyDescent="0.2">
      <c r="Y720" s="396"/>
      <c r="Z720" s="396"/>
      <c r="AA720" s="441"/>
    </row>
    <row r="721" spans="25:27" x14ac:dyDescent="0.2">
      <c r="Y721" s="396"/>
      <c r="Z721" s="396"/>
      <c r="AA721" s="441"/>
    </row>
    <row r="722" spans="25:27" x14ac:dyDescent="0.2">
      <c r="Y722" s="396"/>
      <c r="Z722" s="396"/>
      <c r="AA722" s="441"/>
    </row>
    <row r="723" spans="25:27" x14ac:dyDescent="0.2">
      <c r="Y723" s="396"/>
      <c r="Z723" s="396"/>
      <c r="AA723" s="441"/>
    </row>
    <row r="724" spans="25:27" x14ac:dyDescent="0.2">
      <c r="Y724" s="396"/>
      <c r="Z724" s="396"/>
      <c r="AA724" s="441"/>
    </row>
    <row r="725" spans="25:27" x14ac:dyDescent="0.2">
      <c r="Y725" s="396"/>
      <c r="Z725" s="396"/>
      <c r="AA725" s="441"/>
    </row>
    <row r="726" spans="25:27" x14ac:dyDescent="0.2">
      <c r="Y726" s="396"/>
      <c r="Z726" s="396"/>
      <c r="AA726" s="441"/>
    </row>
    <row r="727" spans="25:27" x14ac:dyDescent="0.2">
      <c r="Y727" s="396"/>
      <c r="Z727" s="396"/>
      <c r="AA727" s="441"/>
    </row>
    <row r="728" spans="25:27" x14ac:dyDescent="0.2">
      <c r="Y728" s="396"/>
      <c r="Z728" s="396"/>
      <c r="AA728" s="441"/>
    </row>
    <row r="729" spans="25:27" x14ac:dyDescent="0.2">
      <c r="Y729" s="396"/>
      <c r="Z729" s="396"/>
      <c r="AA729" s="441"/>
    </row>
    <row r="730" spans="25:27" x14ac:dyDescent="0.2">
      <c r="Y730" s="396"/>
      <c r="Z730" s="396"/>
      <c r="AA730" s="441"/>
    </row>
    <row r="731" spans="25:27" x14ac:dyDescent="0.2">
      <c r="Y731" s="396"/>
      <c r="Z731" s="396"/>
      <c r="AA731" s="441"/>
    </row>
    <row r="732" spans="25:27" x14ac:dyDescent="0.2">
      <c r="Y732" s="396"/>
      <c r="Z732" s="396"/>
      <c r="AA732" s="441"/>
    </row>
    <row r="733" spans="25:27" x14ac:dyDescent="0.2">
      <c r="Y733" s="396"/>
      <c r="Z733" s="396"/>
      <c r="AA733" s="441"/>
    </row>
    <row r="734" spans="25:27" x14ac:dyDescent="0.2">
      <c r="Y734" s="396"/>
      <c r="Z734" s="396"/>
      <c r="AA734" s="441"/>
    </row>
    <row r="735" spans="25:27" x14ac:dyDescent="0.2">
      <c r="Y735" s="396"/>
      <c r="Z735" s="396"/>
      <c r="AA735" s="441"/>
    </row>
    <row r="736" spans="25:27" x14ac:dyDescent="0.2">
      <c r="Y736" s="396"/>
      <c r="Z736" s="396"/>
      <c r="AA736" s="441"/>
    </row>
    <row r="737" spans="25:27" x14ac:dyDescent="0.2">
      <c r="Y737" s="396"/>
      <c r="Z737" s="396"/>
      <c r="AA737" s="441"/>
    </row>
    <row r="738" spans="25:27" x14ac:dyDescent="0.2">
      <c r="Y738" s="396"/>
      <c r="Z738" s="396"/>
      <c r="AA738" s="441"/>
    </row>
    <row r="739" spans="25:27" x14ac:dyDescent="0.2">
      <c r="Y739" s="396"/>
      <c r="Z739" s="396"/>
      <c r="AA739" s="441"/>
    </row>
    <row r="740" spans="25:27" x14ac:dyDescent="0.2">
      <c r="Y740" s="396"/>
      <c r="Z740" s="396"/>
      <c r="AA740" s="441"/>
    </row>
    <row r="741" spans="25:27" x14ac:dyDescent="0.2">
      <c r="Y741" s="396"/>
      <c r="Z741" s="396"/>
      <c r="AA741" s="441"/>
    </row>
    <row r="742" spans="25:27" x14ac:dyDescent="0.2">
      <c r="Y742" s="396"/>
      <c r="Z742" s="396"/>
      <c r="AA742" s="441"/>
    </row>
    <row r="743" spans="25:27" x14ac:dyDescent="0.2">
      <c r="Y743" s="396"/>
      <c r="Z743" s="396"/>
      <c r="AA743" s="441"/>
    </row>
    <row r="744" spans="25:27" x14ac:dyDescent="0.2">
      <c r="Y744" s="396"/>
      <c r="Z744" s="396"/>
      <c r="AA744" s="441"/>
    </row>
    <row r="745" spans="25:27" x14ac:dyDescent="0.2">
      <c r="Y745" s="396"/>
      <c r="Z745" s="396"/>
      <c r="AA745" s="441"/>
    </row>
    <row r="746" spans="25:27" x14ac:dyDescent="0.2">
      <c r="Y746" s="396"/>
      <c r="Z746" s="396"/>
      <c r="AA746" s="441"/>
    </row>
    <row r="747" spans="25:27" x14ac:dyDescent="0.2">
      <c r="Y747" s="396"/>
      <c r="Z747" s="396"/>
      <c r="AA747" s="441"/>
    </row>
    <row r="748" spans="25:27" x14ac:dyDescent="0.2">
      <c r="Y748" s="396"/>
      <c r="Z748" s="396"/>
      <c r="AA748" s="441"/>
    </row>
    <row r="749" spans="25:27" x14ac:dyDescent="0.2">
      <c r="Y749" s="396"/>
      <c r="Z749" s="396"/>
      <c r="AA749" s="441"/>
    </row>
    <row r="750" spans="25:27" x14ac:dyDescent="0.2">
      <c r="Y750" s="396"/>
      <c r="Z750" s="396"/>
      <c r="AA750" s="441"/>
    </row>
    <row r="751" spans="25:27" x14ac:dyDescent="0.2">
      <c r="Y751" s="396"/>
      <c r="Z751" s="396"/>
      <c r="AA751" s="441"/>
    </row>
    <row r="752" spans="25:27" x14ac:dyDescent="0.2">
      <c r="Y752" s="396"/>
      <c r="Z752" s="396"/>
      <c r="AA752" s="441"/>
    </row>
    <row r="753" spans="25:27" x14ac:dyDescent="0.2">
      <c r="Y753" s="396"/>
      <c r="Z753" s="396"/>
      <c r="AA753" s="441"/>
    </row>
    <row r="754" spans="25:27" x14ac:dyDescent="0.2">
      <c r="Y754" s="396"/>
      <c r="Z754" s="396"/>
      <c r="AA754" s="441"/>
    </row>
    <row r="755" spans="25:27" x14ac:dyDescent="0.2">
      <c r="Y755" s="396"/>
      <c r="Z755" s="396"/>
      <c r="AA755" s="441"/>
    </row>
    <row r="756" spans="25:27" x14ac:dyDescent="0.2">
      <c r="Y756" s="396"/>
      <c r="Z756" s="396"/>
      <c r="AA756" s="441"/>
    </row>
    <row r="757" spans="25:27" x14ac:dyDescent="0.2">
      <c r="Y757" s="396"/>
      <c r="Z757" s="396"/>
      <c r="AA757" s="441"/>
    </row>
    <row r="758" spans="25:27" x14ac:dyDescent="0.2">
      <c r="Y758" s="396"/>
      <c r="Z758" s="396"/>
      <c r="AA758" s="441"/>
    </row>
    <row r="759" spans="25:27" x14ac:dyDescent="0.2">
      <c r="Y759" s="396"/>
      <c r="Z759" s="396"/>
      <c r="AA759" s="441"/>
    </row>
    <row r="760" spans="25:27" x14ac:dyDescent="0.2">
      <c r="Y760" s="396"/>
      <c r="Z760" s="396"/>
      <c r="AA760" s="441"/>
    </row>
    <row r="761" spans="25:27" x14ac:dyDescent="0.2">
      <c r="Y761" s="396"/>
      <c r="Z761" s="396"/>
      <c r="AA761" s="441"/>
    </row>
    <row r="762" spans="25:27" x14ac:dyDescent="0.2">
      <c r="Y762" s="396"/>
      <c r="Z762" s="396"/>
      <c r="AA762" s="441"/>
    </row>
    <row r="763" spans="25:27" x14ac:dyDescent="0.2">
      <c r="Y763" s="396"/>
      <c r="Z763" s="396"/>
      <c r="AA763" s="441"/>
    </row>
    <row r="764" spans="25:27" x14ac:dyDescent="0.2">
      <c r="Y764" s="396"/>
      <c r="Z764" s="396"/>
      <c r="AA764" s="441"/>
    </row>
    <row r="765" spans="25:27" x14ac:dyDescent="0.2">
      <c r="Y765" s="396"/>
      <c r="Z765" s="396"/>
      <c r="AA765" s="441"/>
    </row>
    <row r="766" spans="25:27" x14ac:dyDescent="0.2">
      <c r="Y766" s="396"/>
      <c r="Z766" s="396"/>
      <c r="AA766" s="441"/>
    </row>
    <row r="767" spans="25:27" x14ac:dyDescent="0.2">
      <c r="Y767" s="396"/>
      <c r="Z767" s="396"/>
      <c r="AA767" s="441"/>
    </row>
    <row r="768" spans="25:27" x14ac:dyDescent="0.2">
      <c r="Y768" s="396"/>
      <c r="Z768" s="396"/>
      <c r="AA768" s="441"/>
    </row>
    <row r="769" spans="25:27" x14ac:dyDescent="0.2">
      <c r="Y769" s="396"/>
      <c r="Z769" s="396"/>
      <c r="AA769" s="441"/>
    </row>
    <row r="770" spans="25:27" x14ac:dyDescent="0.2">
      <c r="Y770" s="396"/>
      <c r="Z770" s="396"/>
      <c r="AA770" s="441"/>
    </row>
    <row r="771" spans="25:27" x14ac:dyDescent="0.2">
      <c r="Y771" s="396"/>
      <c r="Z771" s="396"/>
      <c r="AA771" s="441"/>
    </row>
    <row r="772" spans="25:27" x14ac:dyDescent="0.2">
      <c r="Y772" s="396"/>
      <c r="Z772" s="396"/>
      <c r="AA772" s="441"/>
    </row>
    <row r="773" spans="25:27" x14ac:dyDescent="0.2">
      <c r="Y773" s="396"/>
      <c r="Z773" s="396"/>
      <c r="AA773" s="441"/>
    </row>
    <row r="774" spans="25:27" x14ac:dyDescent="0.2">
      <c r="Y774" s="396"/>
      <c r="Z774" s="396"/>
      <c r="AA774" s="441"/>
    </row>
    <row r="775" spans="25:27" x14ac:dyDescent="0.2">
      <c r="Y775" s="396"/>
      <c r="Z775" s="396"/>
      <c r="AA775" s="441"/>
    </row>
    <row r="776" spans="25:27" x14ac:dyDescent="0.2">
      <c r="Y776" s="396"/>
      <c r="Z776" s="396"/>
      <c r="AA776" s="441"/>
    </row>
    <row r="777" spans="25:27" x14ac:dyDescent="0.2">
      <c r="Y777" s="396"/>
      <c r="Z777" s="396"/>
      <c r="AA777" s="441"/>
    </row>
    <row r="778" spans="25:27" x14ac:dyDescent="0.2">
      <c r="Y778" s="396"/>
      <c r="Z778" s="396"/>
      <c r="AA778" s="441"/>
    </row>
    <row r="779" spans="25:27" x14ac:dyDescent="0.2">
      <c r="Y779" s="396"/>
      <c r="Z779" s="396"/>
      <c r="AA779" s="441"/>
    </row>
    <row r="780" spans="25:27" x14ac:dyDescent="0.2">
      <c r="Y780" s="396"/>
      <c r="Z780" s="396"/>
      <c r="AA780" s="441"/>
    </row>
    <row r="781" spans="25:27" x14ac:dyDescent="0.2">
      <c r="Y781" s="396"/>
      <c r="Z781" s="396"/>
      <c r="AA781" s="441"/>
    </row>
    <row r="782" spans="25:27" x14ac:dyDescent="0.2">
      <c r="Y782" s="396"/>
      <c r="Z782" s="396"/>
      <c r="AA782" s="441"/>
    </row>
    <row r="783" spans="25:27" x14ac:dyDescent="0.2">
      <c r="Y783" s="396"/>
      <c r="Z783" s="396"/>
      <c r="AA783" s="441"/>
    </row>
    <row r="784" spans="25:27" x14ac:dyDescent="0.2">
      <c r="Y784" s="396"/>
      <c r="Z784" s="396"/>
      <c r="AA784" s="441"/>
    </row>
    <row r="785" spans="25:27" x14ac:dyDescent="0.2">
      <c r="Y785" s="396"/>
      <c r="Z785" s="396"/>
      <c r="AA785" s="441"/>
    </row>
    <row r="786" spans="25:27" x14ac:dyDescent="0.2">
      <c r="Y786" s="396"/>
      <c r="Z786" s="396"/>
      <c r="AA786" s="441"/>
    </row>
    <row r="787" spans="25:27" x14ac:dyDescent="0.2">
      <c r="Y787" s="396"/>
      <c r="Z787" s="396"/>
      <c r="AA787" s="441"/>
    </row>
    <row r="788" spans="25:27" x14ac:dyDescent="0.2">
      <c r="Y788" s="396"/>
      <c r="Z788" s="396"/>
      <c r="AA788" s="441"/>
    </row>
    <row r="789" spans="25:27" x14ac:dyDescent="0.2">
      <c r="Y789" s="396"/>
      <c r="Z789" s="396"/>
      <c r="AA789" s="441"/>
    </row>
    <row r="790" spans="25:27" x14ac:dyDescent="0.2">
      <c r="Y790" s="396"/>
      <c r="Z790" s="396"/>
      <c r="AA790" s="441"/>
    </row>
    <row r="791" spans="25:27" x14ac:dyDescent="0.2">
      <c r="Y791" s="396"/>
      <c r="Z791" s="396"/>
      <c r="AA791" s="441"/>
    </row>
    <row r="792" spans="25:27" x14ac:dyDescent="0.2">
      <c r="Y792" s="396"/>
      <c r="Z792" s="396"/>
      <c r="AA792" s="441"/>
    </row>
    <row r="793" spans="25:27" x14ac:dyDescent="0.2">
      <c r="Y793" s="396"/>
      <c r="Z793" s="396"/>
      <c r="AA793" s="441"/>
    </row>
    <row r="794" spans="25:27" x14ac:dyDescent="0.2">
      <c r="Y794" s="396"/>
      <c r="Z794" s="396"/>
      <c r="AA794" s="441"/>
    </row>
    <row r="795" spans="25:27" x14ac:dyDescent="0.2">
      <c r="Y795" s="396"/>
      <c r="Z795" s="396"/>
      <c r="AA795" s="441"/>
    </row>
    <row r="796" spans="25:27" x14ac:dyDescent="0.2">
      <c r="Y796" s="396"/>
      <c r="Z796" s="396"/>
      <c r="AA796" s="441"/>
    </row>
    <row r="797" spans="25:27" x14ac:dyDescent="0.2">
      <c r="Y797" s="396"/>
      <c r="Z797" s="396"/>
      <c r="AA797" s="441"/>
    </row>
    <row r="798" spans="25:27" x14ac:dyDescent="0.2">
      <c r="Y798" s="396"/>
      <c r="Z798" s="396"/>
      <c r="AA798" s="441"/>
    </row>
    <row r="799" spans="25:27" x14ac:dyDescent="0.2">
      <c r="Y799" s="396"/>
      <c r="Z799" s="396"/>
      <c r="AA799" s="441"/>
    </row>
    <row r="800" spans="25:27" x14ac:dyDescent="0.2">
      <c r="Y800" s="396"/>
      <c r="Z800" s="396"/>
      <c r="AA800" s="441"/>
    </row>
    <row r="801" spans="25:27" x14ac:dyDescent="0.2">
      <c r="Y801" s="396"/>
      <c r="Z801" s="396"/>
      <c r="AA801" s="441"/>
    </row>
    <row r="802" spans="25:27" x14ac:dyDescent="0.2">
      <c r="Y802" s="396"/>
      <c r="Z802" s="396"/>
      <c r="AA802" s="441"/>
    </row>
    <row r="803" spans="25:27" x14ac:dyDescent="0.2">
      <c r="Y803" s="396"/>
      <c r="Z803" s="396"/>
      <c r="AA803" s="441"/>
    </row>
    <row r="804" spans="25:27" x14ac:dyDescent="0.2">
      <c r="Y804" s="396"/>
      <c r="Z804" s="396"/>
      <c r="AA804" s="441"/>
    </row>
    <row r="805" spans="25:27" x14ac:dyDescent="0.2">
      <c r="Y805" s="396"/>
      <c r="Z805" s="396"/>
      <c r="AA805" s="441"/>
    </row>
    <row r="806" spans="25:27" x14ac:dyDescent="0.2">
      <c r="Y806" s="396"/>
      <c r="Z806" s="396"/>
      <c r="AA806" s="441"/>
    </row>
    <row r="807" spans="25:27" x14ac:dyDescent="0.2">
      <c r="Y807" s="396"/>
      <c r="Z807" s="396"/>
      <c r="AA807" s="441"/>
    </row>
    <row r="808" spans="25:27" x14ac:dyDescent="0.2">
      <c r="Y808" s="396"/>
      <c r="Z808" s="396"/>
      <c r="AA808" s="441"/>
    </row>
    <row r="809" spans="25:27" x14ac:dyDescent="0.2">
      <c r="Y809" s="396"/>
      <c r="Z809" s="396"/>
      <c r="AA809" s="441"/>
    </row>
    <row r="810" spans="25:27" x14ac:dyDescent="0.2">
      <c r="Y810" s="396"/>
      <c r="Z810" s="396"/>
      <c r="AA810" s="441"/>
    </row>
    <row r="811" spans="25:27" x14ac:dyDescent="0.2">
      <c r="Y811" s="396"/>
      <c r="Z811" s="396"/>
      <c r="AA811" s="441"/>
    </row>
    <row r="812" spans="25:27" x14ac:dyDescent="0.2">
      <c r="Y812" s="396"/>
      <c r="Z812" s="396"/>
      <c r="AA812" s="441"/>
    </row>
    <row r="813" spans="25:27" x14ac:dyDescent="0.2">
      <c r="Y813" s="396"/>
      <c r="Z813" s="396"/>
      <c r="AA813" s="441"/>
    </row>
    <row r="814" spans="25:27" x14ac:dyDescent="0.2">
      <c r="Y814" s="396"/>
      <c r="Z814" s="396"/>
      <c r="AA814" s="441"/>
    </row>
    <row r="815" spans="25:27" x14ac:dyDescent="0.2">
      <c r="Y815" s="396"/>
      <c r="Z815" s="396"/>
      <c r="AA815" s="441"/>
    </row>
    <row r="816" spans="25:27" x14ac:dyDescent="0.2">
      <c r="Y816" s="396"/>
      <c r="Z816" s="396"/>
      <c r="AA816" s="441"/>
    </row>
    <row r="817" spans="25:27" x14ac:dyDescent="0.2">
      <c r="Y817" s="396"/>
      <c r="Z817" s="396"/>
      <c r="AA817" s="441"/>
    </row>
    <row r="818" spans="25:27" x14ac:dyDescent="0.2">
      <c r="Y818" s="396"/>
      <c r="Z818" s="396"/>
      <c r="AA818" s="441"/>
    </row>
    <row r="819" spans="25:27" x14ac:dyDescent="0.2">
      <c r="Y819" s="396"/>
      <c r="Z819" s="396"/>
      <c r="AA819" s="441"/>
    </row>
    <row r="820" spans="25:27" x14ac:dyDescent="0.2">
      <c r="Y820" s="396"/>
      <c r="Z820" s="396"/>
      <c r="AA820" s="441"/>
    </row>
    <row r="821" spans="25:27" x14ac:dyDescent="0.2">
      <c r="Y821" s="396"/>
      <c r="Z821" s="396"/>
      <c r="AA821" s="441"/>
    </row>
    <row r="822" spans="25:27" x14ac:dyDescent="0.2">
      <c r="Y822" s="396"/>
      <c r="Z822" s="396"/>
      <c r="AA822" s="441"/>
    </row>
    <row r="823" spans="25:27" x14ac:dyDescent="0.2">
      <c r="Y823" s="396"/>
      <c r="Z823" s="396"/>
      <c r="AA823" s="441"/>
    </row>
    <row r="824" spans="25:27" x14ac:dyDescent="0.2">
      <c r="Y824" s="396"/>
      <c r="Z824" s="396"/>
      <c r="AA824" s="441"/>
    </row>
    <row r="825" spans="25:27" x14ac:dyDescent="0.2">
      <c r="Y825" s="396"/>
      <c r="Z825" s="396"/>
      <c r="AA825" s="441"/>
    </row>
    <row r="826" spans="25:27" x14ac:dyDescent="0.2">
      <c r="Y826" s="396"/>
      <c r="Z826" s="396"/>
      <c r="AA826" s="441"/>
    </row>
    <row r="827" spans="25:27" x14ac:dyDescent="0.2">
      <c r="Y827" s="396"/>
      <c r="Z827" s="396"/>
      <c r="AA827" s="441"/>
    </row>
    <row r="828" spans="25:27" x14ac:dyDescent="0.2">
      <c r="Y828" s="396"/>
      <c r="Z828" s="396"/>
      <c r="AA828" s="441"/>
    </row>
    <row r="829" spans="25:27" x14ac:dyDescent="0.2">
      <c r="Y829" s="396"/>
      <c r="Z829" s="396"/>
      <c r="AA829" s="441"/>
    </row>
    <row r="830" spans="25:27" x14ac:dyDescent="0.2">
      <c r="Y830" s="396"/>
      <c r="Z830" s="396"/>
      <c r="AA830" s="441"/>
    </row>
    <row r="831" spans="25:27" x14ac:dyDescent="0.2">
      <c r="Y831" s="396"/>
      <c r="Z831" s="396"/>
      <c r="AA831" s="441"/>
    </row>
    <row r="832" spans="25:27" x14ac:dyDescent="0.2">
      <c r="Y832" s="396"/>
      <c r="Z832" s="396"/>
      <c r="AA832" s="441"/>
    </row>
    <row r="833" spans="25:27" x14ac:dyDescent="0.2">
      <c r="Y833" s="396"/>
      <c r="Z833" s="396"/>
      <c r="AA833" s="441"/>
    </row>
    <row r="834" spans="25:27" x14ac:dyDescent="0.2">
      <c r="Y834" s="396"/>
      <c r="Z834" s="396"/>
      <c r="AA834" s="441"/>
    </row>
    <row r="835" spans="25:27" x14ac:dyDescent="0.2">
      <c r="Y835" s="396"/>
      <c r="Z835" s="396"/>
      <c r="AA835" s="441"/>
    </row>
    <row r="836" spans="25:27" x14ac:dyDescent="0.2">
      <c r="Y836" s="396"/>
      <c r="Z836" s="396"/>
      <c r="AA836" s="441"/>
    </row>
    <row r="837" spans="25:27" x14ac:dyDescent="0.2">
      <c r="Y837" s="396"/>
      <c r="Z837" s="396"/>
      <c r="AA837" s="441"/>
    </row>
    <row r="838" spans="25:27" x14ac:dyDescent="0.2">
      <c r="Y838" s="396"/>
      <c r="Z838" s="396"/>
      <c r="AA838" s="441"/>
    </row>
    <row r="839" spans="25:27" x14ac:dyDescent="0.2">
      <c r="Y839" s="396"/>
      <c r="Z839" s="396"/>
      <c r="AA839" s="441"/>
    </row>
    <row r="840" spans="25:27" x14ac:dyDescent="0.2">
      <c r="Y840" s="396"/>
      <c r="Z840" s="396"/>
      <c r="AA840" s="441"/>
    </row>
    <row r="841" spans="25:27" x14ac:dyDescent="0.2">
      <c r="Y841" s="396"/>
      <c r="Z841" s="396"/>
      <c r="AA841" s="441"/>
    </row>
    <row r="842" spans="25:27" x14ac:dyDescent="0.2">
      <c r="Y842" s="396"/>
      <c r="Z842" s="396"/>
      <c r="AA842" s="441"/>
    </row>
    <row r="843" spans="25:27" x14ac:dyDescent="0.2">
      <c r="Y843" s="396"/>
      <c r="Z843" s="396"/>
      <c r="AA843" s="441"/>
    </row>
    <row r="844" spans="25:27" x14ac:dyDescent="0.2">
      <c r="Y844" s="396"/>
      <c r="Z844" s="396"/>
      <c r="AA844" s="441"/>
    </row>
    <row r="845" spans="25:27" x14ac:dyDescent="0.2">
      <c r="Y845" s="396"/>
      <c r="Z845" s="396"/>
      <c r="AA845" s="441"/>
    </row>
    <row r="846" spans="25:27" x14ac:dyDescent="0.2">
      <c r="Y846" s="396"/>
      <c r="Z846" s="396"/>
      <c r="AA846" s="441"/>
    </row>
    <row r="847" spans="25:27" x14ac:dyDescent="0.2">
      <c r="Y847" s="396"/>
      <c r="Z847" s="396"/>
      <c r="AA847" s="441"/>
    </row>
    <row r="848" spans="25:27" x14ac:dyDescent="0.2">
      <c r="Y848" s="396"/>
      <c r="Z848" s="396"/>
      <c r="AA848" s="441"/>
    </row>
    <row r="849" spans="25:27" x14ac:dyDescent="0.2">
      <c r="Y849" s="396"/>
      <c r="Z849" s="396"/>
      <c r="AA849" s="441"/>
    </row>
    <row r="850" spans="25:27" x14ac:dyDescent="0.2">
      <c r="Y850" s="396"/>
      <c r="Z850" s="396"/>
      <c r="AA850" s="441"/>
    </row>
    <row r="851" spans="25:27" x14ac:dyDescent="0.2">
      <c r="Y851" s="396"/>
      <c r="Z851" s="396"/>
      <c r="AA851" s="441"/>
    </row>
    <row r="852" spans="25:27" x14ac:dyDescent="0.2">
      <c r="Y852" s="396"/>
      <c r="Z852" s="396"/>
      <c r="AA852" s="441"/>
    </row>
    <row r="853" spans="25:27" x14ac:dyDescent="0.2">
      <c r="Y853" s="396"/>
      <c r="Z853" s="396"/>
      <c r="AA853" s="441"/>
    </row>
    <row r="854" spans="25:27" x14ac:dyDescent="0.2">
      <c r="Y854" s="396"/>
      <c r="Z854" s="396"/>
      <c r="AA854" s="441"/>
    </row>
    <row r="855" spans="25:27" x14ac:dyDescent="0.2">
      <c r="Y855" s="396"/>
      <c r="Z855" s="396"/>
      <c r="AA855" s="441"/>
    </row>
    <row r="856" spans="25:27" x14ac:dyDescent="0.2">
      <c r="Y856" s="396"/>
      <c r="Z856" s="396"/>
      <c r="AA856" s="441"/>
    </row>
    <row r="857" spans="25:27" x14ac:dyDescent="0.2">
      <c r="Y857" s="396"/>
      <c r="Z857" s="396"/>
      <c r="AA857" s="441"/>
    </row>
    <row r="858" spans="25:27" x14ac:dyDescent="0.2">
      <c r="Y858" s="396"/>
      <c r="Z858" s="396"/>
      <c r="AA858" s="441"/>
    </row>
    <row r="859" spans="25:27" x14ac:dyDescent="0.2">
      <c r="Y859" s="396"/>
      <c r="Z859" s="396"/>
      <c r="AA859" s="441"/>
    </row>
    <row r="860" spans="25:27" x14ac:dyDescent="0.2">
      <c r="Y860" s="396"/>
      <c r="Z860" s="396"/>
      <c r="AA860" s="441"/>
    </row>
    <row r="861" spans="25:27" x14ac:dyDescent="0.2">
      <c r="Y861" s="396"/>
      <c r="Z861" s="396"/>
      <c r="AA861" s="441"/>
    </row>
    <row r="862" spans="25:27" x14ac:dyDescent="0.2">
      <c r="Y862" s="396"/>
      <c r="Z862" s="396"/>
      <c r="AA862" s="441"/>
    </row>
    <row r="863" spans="25:27" x14ac:dyDescent="0.2">
      <c r="Y863" s="396"/>
      <c r="Z863" s="396"/>
      <c r="AA863" s="441"/>
    </row>
    <row r="864" spans="25:27" x14ac:dyDescent="0.2">
      <c r="Y864" s="396"/>
      <c r="Z864" s="396"/>
      <c r="AA864" s="441"/>
    </row>
    <row r="865" spans="25:27" x14ac:dyDescent="0.2">
      <c r="Y865" s="396"/>
      <c r="Z865" s="396"/>
      <c r="AA865" s="441"/>
    </row>
    <row r="866" spans="25:27" x14ac:dyDescent="0.2">
      <c r="Y866" s="396"/>
      <c r="Z866" s="396"/>
      <c r="AA866" s="441"/>
    </row>
    <row r="867" spans="25:27" x14ac:dyDescent="0.2">
      <c r="Y867" s="396"/>
      <c r="Z867" s="396"/>
      <c r="AA867" s="441"/>
    </row>
    <row r="868" spans="25:27" x14ac:dyDescent="0.2">
      <c r="Y868" s="396"/>
      <c r="Z868" s="396"/>
      <c r="AA868" s="441"/>
    </row>
    <row r="869" spans="25:27" x14ac:dyDescent="0.2">
      <c r="Y869" s="396"/>
      <c r="Z869" s="396"/>
      <c r="AA869" s="441"/>
    </row>
    <row r="870" spans="25:27" x14ac:dyDescent="0.2">
      <c r="Y870" s="396"/>
      <c r="Z870" s="396"/>
      <c r="AA870" s="441"/>
    </row>
    <row r="871" spans="25:27" x14ac:dyDescent="0.2">
      <c r="Y871" s="396"/>
      <c r="Z871" s="396"/>
      <c r="AA871" s="441"/>
    </row>
    <row r="872" spans="25:27" x14ac:dyDescent="0.2">
      <c r="Y872" s="396"/>
      <c r="Z872" s="396"/>
      <c r="AA872" s="441"/>
    </row>
    <row r="873" spans="25:27" x14ac:dyDescent="0.2">
      <c r="Y873" s="396"/>
      <c r="Z873" s="396"/>
      <c r="AA873" s="441"/>
    </row>
    <row r="874" spans="25:27" x14ac:dyDescent="0.2">
      <c r="Y874" s="396"/>
      <c r="Z874" s="396"/>
      <c r="AA874" s="441"/>
    </row>
    <row r="875" spans="25:27" x14ac:dyDescent="0.2">
      <c r="Y875" s="396"/>
      <c r="Z875" s="396"/>
      <c r="AA875" s="441"/>
    </row>
    <row r="876" spans="25:27" x14ac:dyDescent="0.2">
      <c r="Y876" s="396"/>
      <c r="Z876" s="396"/>
      <c r="AA876" s="441"/>
    </row>
    <row r="877" spans="25:27" x14ac:dyDescent="0.2">
      <c r="Y877" s="396"/>
      <c r="Z877" s="396"/>
      <c r="AA877" s="441"/>
    </row>
    <row r="878" spans="25:27" x14ac:dyDescent="0.2">
      <c r="Y878" s="396"/>
      <c r="Z878" s="396"/>
      <c r="AA878" s="441"/>
    </row>
    <row r="879" spans="25:27" x14ac:dyDescent="0.2">
      <c r="Y879" s="396"/>
      <c r="Z879" s="396"/>
      <c r="AA879" s="441"/>
    </row>
    <row r="880" spans="25:27" x14ac:dyDescent="0.2">
      <c r="Y880" s="396"/>
      <c r="Z880" s="396"/>
      <c r="AA880" s="441"/>
    </row>
    <row r="881" spans="25:27" x14ac:dyDescent="0.2">
      <c r="Y881" s="396"/>
      <c r="Z881" s="396"/>
      <c r="AA881" s="441"/>
    </row>
    <row r="882" spans="25:27" x14ac:dyDescent="0.2">
      <c r="Y882" s="396"/>
      <c r="Z882" s="396"/>
      <c r="AA882" s="441"/>
    </row>
    <row r="883" spans="25:27" x14ac:dyDescent="0.2">
      <c r="Y883" s="396"/>
      <c r="Z883" s="396"/>
      <c r="AA883" s="441"/>
    </row>
    <row r="884" spans="25:27" x14ac:dyDescent="0.2">
      <c r="Y884" s="396"/>
      <c r="Z884" s="396"/>
      <c r="AA884" s="441"/>
    </row>
    <row r="885" spans="25:27" x14ac:dyDescent="0.2">
      <c r="Y885" s="396"/>
      <c r="Z885" s="396"/>
      <c r="AA885" s="441"/>
    </row>
    <row r="886" spans="25:27" x14ac:dyDescent="0.2">
      <c r="Y886" s="396"/>
      <c r="Z886" s="396"/>
      <c r="AA886" s="441"/>
    </row>
    <row r="887" spans="25:27" x14ac:dyDescent="0.2">
      <c r="Y887" s="396"/>
      <c r="Z887" s="396"/>
      <c r="AA887" s="441"/>
    </row>
    <row r="888" spans="25:27" x14ac:dyDescent="0.2">
      <c r="Y888" s="396"/>
      <c r="Z888" s="396"/>
      <c r="AA888" s="441"/>
    </row>
    <row r="889" spans="25:27" x14ac:dyDescent="0.2">
      <c r="Y889" s="396"/>
      <c r="Z889" s="396"/>
      <c r="AA889" s="441"/>
    </row>
    <row r="890" spans="25:27" x14ac:dyDescent="0.2">
      <c r="Y890" s="396"/>
      <c r="Z890" s="396"/>
      <c r="AA890" s="441"/>
    </row>
    <row r="891" spans="25:27" x14ac:dyDescent="0.2">
      <c r="Y891" s="396"/>
      <c r="Z891" s="396"/>
      <c r="AA891" s="441"/>
    </row>
    <row r="892" spans="25:27" x14ac:dyDescent="0.2">
      <c r="Y892" s="396"/>
      <c r="Z892" s="396"/>
      <c r="AA892" s="441"/>
    </row>
    <row r="893" spans="25:27" x14ac:dyDescent="0.2">
      <c r="Y893" s="396"/>
      <c r="Z893" s="396"/>
      <c r="AA893" s="441"/>
    </row>
    <row r="894" spans="25:27" x14ac:dyDescent="0.2">
      <c r="Y894" s="396"/>
      <c r="Z894" s="396"/>
      <c r="AA894" s="441"/>
    </row>
    <row r="895" spans="25:27" x14ac:dyDescent="0.2">
      <c r="Y895" s="396"/>
      <c r="Z895" s="396"/>
      <c r="AA895" s="441"/>
    </row>
    <row r="896" spans="25:27" x14ac:dyDescent="0.2">
      <c r="Y896" s="396"/>
      <c r="Z896" s="396"/>
      <c r="AA896" s="441"/>
    </row>
    <row r="897" spans="25:27" x14ac:dyDescent="0.2">
      <c r="Y897" s="396"/>
      <c r="Z897" s="396"/>
      <c r="AA897" s="441"/>
    </row>
    <row r="898" spans="25:27" x14ac:dyDescent="0.2">
      <c r="Y898" s="396"/>
      <c r="Z898" s="396"/>
      <c r="AA898" s="441"/>
    </row>
    <row r="899" spans="25:27" x14ac:dyDescent="0.2">
      <c r="Y899" s="396"/>
      <c r="Z899" s="396"/>
      <c r="AA899" s="441"/>
    </row>
    <row r="900" spans="25:27" x14ac:dyDescent="0.2">
      <c r="Y900" s="396"/>
      <c r="Z900" s="396"/>
      <c r="AA900" s="441"/>
    </row>
    <row r="901" spans="25:27" x14ac:dyDescent="0.2">
      <c r="Y901" s="396"/>
      <c r="Z901" s="396"/>
      <c r="AA901" s="441"/>
    </row>
    <row r="902" spans="25:27" x14ac:dyDescent="0.2">
      <c r="Y902" s="396"/>
      <c r="Z902" s="396"/>
      <c r="AA902" s="441"/>
    </row>
    <row r="903" spans="25:27" x14ac:dyDescent="0.2">
      <c r="Y903" s="396"/>
      <c r="Z903" s="396"/>
      <c r="AA903" s="441"/>
    </row>
    <row r="904" spans="25:27" x14ac:dyDescent="0.2">
      <c r="Y904" s="396"/>
      <c r="Z904" s="396"/>
      <c r="AA904" s="441"/>
    </row>
    <row r="905" spans="25:27" x14ac:dyDescent="0.2">
      <c r="Y905" s="396"/>
      <c r="Z905" s="396"/>
      <c r="AA905" s="441"/>
    </row>
    <row r="906" spans="25:27" x14ac:dyDescent="0.2">
      <c r="Y906" s="396"/>
      <c r="Z906" s="396"/>
      <c r="AA906" s="441"/>
    </row>
    <row r="907" spans="25:27" x14ac:dyDescent="0.2">
      <c r="Y907" s="396"/>
      <c r="Z907" s="396"/>
      <c r="AA907" s="441"/>
    </row>
    <row r="908" spans="25:27" x14ac:dyDescent="0.2">
      <c r="Y908" s="396"/>
      <c r="Z908" s="396"/>
      <c r="AA908" s="441"/>
    </row>
    <row r="909" spans="25:27" x14ac:dyDescent="0.2">
      <c r="Y909" s="396"/>
      <c r="Z909" s="396"/>
      <c r="AA909" s="441"/>
    </row>
    <row r="910" spans="25:27" x14ac:dyDescent="0.2">
      <c r="Y910" s="396"/>
      <c r="Z910" s="396"/>
      <c r="AA910" s="441"/>
    </row>
    <row r="911" spans="25:27" x14ac:dyDescent="0.2">
      <c r="Y911" s="396"/>
      <c r="Z911" s="396"/>
      <c r="AA911" s="441"/>
    </row>
    <row r="912" spans="25:27" x14ac:dyDescent="0.2">
      <c r="Y912" s="396"/>
      <c r="Z912" s="396"/>
      <c r="AA912" s="441"/>
    </row>
    <row r="913" spans="25:27" x14ac:dyDescent="0.2">
      <c r="Y913" s="396"/>
      <c r="Z913" s="396"/>
      <c r="AA913" s="441"/>
    </row>
    <row r="914" spans="25:27" x14ac:dyDescent="0.2">
      <c r="Y914" s="396"/>
      <c r="Z914" s="396"/>
      <c r="AA914" s="441"/>
    </row>
    <row r="915" spans="25:27" x14ac:dyDescent="0.2">
      <c r="Y915" s="396"/>
      <c r="Z915" s="396"/>
      <c r="AA915" s="441"/>
    </row>
    <row r="916" spans="25:27" x14ac:dyDescent="0.2">
      <c r="Y916" s="396"/>
      <c r="Z916" s="396"/>
      <c r="AA916" s="441"/>
    </row>
    <row r="917" spans="25:27" x14ac:dyDescent="0.2">
      <c r="Y917" s="396"/>
      <c r="Z917" s="396"/>
      <c r="AA917" s="441"/>
    </row>
    <row r="918" spans="25:27" x14ac:dyDescent="0.2">
      <c r="Y918" s="396"/>
      <c r="Z918" s="396"/>
      <c r="AA918" s="441"/>
    </row>
    <row r="919" spans="25:27" x14ac:dyDescent="0.2">
      <c r="Y919" s="396"/>
      <c r="Z919" s="396"/>
      <c r="AA919" s="441"/>
    </row>
    <row r="920" spans="25:27" x14ac:dyDescent="0.2">
      <c r="Y920" s="396"/>
      <c r="Z920" s="396"/>
      <c r="AA920" s="441"/>
    </row>
    <row r="921" spans="25:27" x14ac:dyDescent="0.2">
      <c r="Y921" s="396"/>
      <c r="Z921" s="396"/>
      <c r="AA921" s="441"/>
    </row>
    <row r="922" spans="25:27" x14ac:dyDescent="0.2">
      <c r="Y922" s="396"/>
      <c r="Z922" s="396"/>
      <c r="AA922" s="441"/>
    </row>
    <row r="923" spans="25:27" x14ac:dyDescent="0.2">
      <c r="Y923" s="396"/>
      <c r="Z923" s="396"/>
      <c r="AA923" s="441"/>
    </row>
    <row r="924" spans="25:27" x14ac:dyDescent="0.2">
      <c r="Y924" s="396"/>
      <c r="Z924" s="396"/>
      <c r="AA924" s="441"/>
    </row>
    <row r="925" spans="25:27" x14ac:dyDescent="0.2">
      <c r="Y925" s="396"/>
      <c r="Z925" s="396"/>
      <c r="AA925" s="441"/>
    </row>
    <row r="926" spans="25:27" x14ac:dyDescent="0.2">
      <c r="Y926" s="396"/>
      <c r="Z926" s="396"/>
      <c r="AA926" s="441"/>
    </row>
    <row r="927" spans="25:27" x14ac:dyDescent="0.2">
      <c r="Y927" s="396"/>
      <c r="Z927" s="396"/>
      <c r="AA927" s="441"/>
    </row>
    <row r="928" spans="25:27" x14ac:dyDescent="0.2">
      <c r="Y928" s="396"/>
      <c r="Z928" s="396"/>
      <c r="AA928" s="441"/>
    </row>
    <row r="929" spans="25:27" x14ac:dyDescent="0.2">
      <c r="Y929" s="396"/>
      <c r="Z929" s="396"/>
      <c r="AA929" s="441"/>
    </row>
    <row r="930" spans="25:27" x14ac:dyDescent="0.2">
      <c r="Y930" s="396"/>
      <c r="Z930" s="396"/>
      <c r="AA930" s="441"/>
    </row>
    <row r="931" spans="25:27" x14ac:dyDescent="0.2">
      <c r="Y931" s="396"/>
      <c r="Z931" s="396"/>
      <c r="AA931" s="441"/>
    </row>
    <row r="932" spans="25:27" x14ac:dyDescent="0.2">
      <c r="Y932" s="396"/>
      <c r="Z932" s="396"/>
      <c r="AA932" s="441"/>
    </row>
    <row r="933" spans="25:27" x14ac:dyDescent="0.2">
      <c r="Y933" s="396"/>
      <c r="Z933" s="396"/>
      <c r="AA933" s="441"/>
    </row>
    <row r="934" spans="25:27" x14ac:dyDescent="0.2">
      <c r="Y934" s="396"/>
      <c r="Z934" s="396"/>
      <c r="AA934" s="441"/>
    </row>
    <row r="935" spans="25:27" x14ac:dyDescent="0.2">
      <c r="Y935" s="396"/>
      <c r="Z935" s="396"/>
      <c r="AA935" s="441"/>
    </row>
    <row r="936" spans="25:27" x14ac:dyDescent="0.2">
      <c r="Y936" s="396"/>
      <c r="Z936" s="396"/>
      <c r="AA936" s="441"/>
    </row>
    <row r="937" spans="25:27" x14ac:dyDescent="0.2">
      <c r="Y937" s="396"/>
      <c r="Z937" s="396"/>
      <c r="AA937" s="441"/>
    </row>
    <row r="938" spans="25:27" x14ac:dyDescent="0.2">
      <c r="Y938" s="396"/>
      <c r="Z938" s="396"/>
      <c r="AA938" s="441"/>
    </row>
    <row r="939" spans="25:27" x14ac:dyDescent="0.2">
      <c r="Y939" s="396"/>
      <c r="Z939" s="396"/>
      <c r="AA939" s="441"/>
    </row>
    <row r="940" spans="25:27" x14ac:dyDescent="0.2">
      <c r="Y940" s="396"/>
      <c r="Z940" s="396"/>
      <c r="AA940" s="441"/>
    </row>
    <row r="941" spans="25:27" x14ac:dyDescent="0.2">
      <c r="Y941" s="396"/>
      <c r="Z941" s="396"/>
      <c r="AA941" s="441"/>
    </row>
    <row r="942" spans="25:27" x14ac:dyDescent="0.2">
      <c r="Y942" s="396"/>
      <c r="Z942" s="396"/>
      <c r="AA942" s="441"/>
    </row>
    <row r="943" spans="25:27" x14ac:dyDescent="0.2">
      <c r="Y943" s="396"/>
      <c r="Z943" s="396"/>
      <c r="AA943" s="441"/>
    </row>
    <row r="944" spans="25:27" x14ac:dyDescent="0.2">
      <c r="Y944" s="396"/>
      <c r="Z944" s="396"/>
      <c r="AA944" s="441"/>
    </row>
    <row r="945" spans="25:27" x14ac:dyDescent="0.2">
      <c r="Y945" s="396"/>
      <c r="Z945" s="396"/>
      <c r="AA945" s="441"/>
    </row>
    <row r="946" spans="25:27" x14ac:dyDescent="0.2">
      <c r="Y946" s="396"/>
      <c r="Z946" s="396"/>
      <c r="AA946" s="441"/>
    </row>
    <row r="947" spans="25:27" x14ac:dyDescent="0.2">
      <c r="Y947" s="396"/>
      <c r="Z947" s="396"/>
      <c r="AA947" s="441"/>
    </row>
    <row r="948" spans="25:27" x14ac:dyDescent="0.2">
      <c r="Y948" s="396"/>
      <c r="Z948" s="396"/>
      <c r="AA948" s="441"/>
    </row>
    <row r="949" spans="25:27" x14ac:dyDescent="0.2">
      <c r="Y949" s="396"/>
      <c r="Z949" s="396"/>
      <c r="AA949" s="441"/>
    </row>
    <row r="950" spans="25:27" x14ac:dyDescent="0.2">
      <c r="Y950" s="396"/>
      <c r="Z950" s="396"/>
      <c r="AA950" s="441"/>
    </row>
    <row r="951" spans="25:27" x14ac:dyDescent="0.2">
      <c r="Y951" s="396"/>
      <c r="Z951" s="396"/>
      <c r="AA951" s="441"/>
    </row>
    <row r="952" spans="25:27" x14ac:dyDescent="0.2">
      <c r="Y952" s="396"/>
      <c r="Z952" s="396"/>
      <c r="AA952" s="441"/>
    </row>
    <row r="953" spans="25:27" x14ac:dyDescent="0.2">
      <c r="Y953" s="396"/>
      <c r="Z953" s="396"/>
      <c r="AA953" s="441"/>
    </row>
    <row r="954" spans="25:27" x14ac:dyDescent="0.2">
      <c r="Y954" s="396"/>
      <c r="Z954" s="396"/>
      <c r="AA954" s="441"/>
    </row>
    <row r="955" spans="25:27" x14ac:dyDescent="0.2">
      <c r="Y955" s="396"/>
      <c r="Z955" s="396"/>
      <c r="AA955" s="441"/>
    </row>
    <row r="956" spans="25:27" x14ac:dyDescent="0.2">
      <c r="Y956" s="396"/>
      <c r="Z956" s="396"/>
      <c r="AA956" s="441"/>
    </row>
    <row r="957" spans="25:27" x14ac:dyDescent="0.2">
      <c r="Y957" s="396"/>
      <c r="Z957" s="396"/>
      <c r="AA957" s="441"/>
    </row>
    <row r="958" spans="25:27" x14ac:dyDescent="0.2">
      <c r="Y958" s="396"/>
      <c r="Z958" s="396"/>
      <c r="AA958" s="441"/>
    </row>
    <row r="959" spans="25:27" x14ac:dyDescent="0.2">
      <c r="Y959" s="396"/>
      <c r="Z959" s="396"/>
      <c r="AA959" s="441"/>
    </row>
    <row r="960" spans="25:27" x14ac:dyDescent="0.2">
      <c r="Y960" s="396"/>
      <c r="Z960" s="396"/>
      <c r="AA960" s="441"/>
    </row>
    <row r="961" spans="25:27" x14ac:dyDescent="0.2">
      <c r="Y961" s="396"/>
      <c r="Z961" s="396"/>
      <c r="AA961" s="441"/>
    </row>
    <row r="962" spans="25:27" x14ac:dyDescent="0.2">
      <c r="Y962" s="396"/>
      <c r="Z962" s="396"/>
      <c r="AA962" s="441"/>
    </row>
    <row r="963" spans="25:27" x14ac:dyDescent="0.2">
      <c r="Y963" s="396"/>
      <c r="Z963" s="396"/>
      <c r="AA963" s="441"/>
    </row>
    <row r="964" spans="25:27" x14ac:dyDescent="0.2">
      <c r="Y964" s="396"/>
      <c r="Z964" s="396"/>
      <c r="AA964" s="441"/>
    </row>
    <row r="965" spans="25:27" x14ac:dyDescent="0.2">
      <c r="Y965" s="396"/>
      <c r="Z965" s="396"/>
      <c r="AA965" s="441"/>
    </row>
    <row r="966" spans="25:27" x14ac:dyDescent="0.2">
      <c r="Y966" s="396"/>
      <c r="Z966" s="396"/>
      <c r="AA966" s="441"/>
    </row>
    <row r="967" spans="25:27" x14ac:dyDescent="0.2">
      <c r="Y967" s="396"/>
      <c r="Z967" s="396"/>
      <c r="AA967" s="441"/>
    </row>
    <row r="968" spans="25:27" x14ac:dyDescent="0.2">
      <c r="Y968" s="396"/>
      <c r="Z968" s="396"/>
      <c r="AA968" s="441"/>
    </row>
    <row r="969" spans="25:27" x14ac:dyDescent="0.2">
      <c r="Y969" s="396"/>
      <c r="Z969" s="396"/>
      <c r="AA969" s="441"/>
    </row>
    <row r="970" spans="25:27" x14ac:dyDescent="0.2">
      <c r="Y970" s="396"/>
      <c r="Z970" s="396"/>
      <c r="AA970" s="441"/>
    </row>
    <row r="971" spans="25:27" x14ac:dyDescent="0.2">
      <c r="Y971" s="396"/>
      <c r="Z971" s="396"/>
      <c r="AA971" s="441"/>
    </row>
    <row r="972" spans="25:27" x14ac:dyDescent="0.2">
      <c r="Y972" s="396"/>
      <c r="Z972" s="396"/>
      <c r="AA972" s="441"/>
    </row>
    <row r="973" spans="25:27" x14ac:dyDescent="0.2">
      <c r="Y973" s="396"/>
      <c r="Z973" s="396"/>
      <c r="AA973" s="441"/>
    </row>
    <row r="974" spans="25:27" x14ac:dyDescent="0.2">
      <c r="Y974" s="396"/>
      <c r="Z974" s="396"/>
      <c r="AA974" s="441"/>
    </row>
    <row r="975" spans="25:27" x14ac:dyDescent="0.2">
      <c r="Y975" s="396"/>
      <c r="Z975" s="396"/>
      <c r="AA975" s="441"/>
    </row>
    <row r="976" spans="25:27" x14ac:dyDescent="0.2">
      <c r="Y976" s="396"/>
      <c r="Z976" s="396"/>
      <c r="AA976" s="441"/>
    </row>
    <row r="977" spans="25:27" x14ac:dyDescent="0.2">
      <c r="Y977" s="396"/>
      <c r="Z977" s="396"/>
      <c r="AA977" s="441"/>
    </row>
    <row r="978" spans="25:27" x14ac:dyDescent="0.2">
      <c r="Y978" s="396"/>
      <c r="Z978" s="396"/>
      <c r="AA978" s="441"/>
    </row>
    <row r="979" spans="25:27" x14ac:dyDescent="0.2">
      <c r="Y979" s="396"/>
      <c r="Z979" s="396"/>
      <c r="AA979" s="441"/>
    </row>
    <row r="980" spans="25:27" x14ac:dyDescent="0.2">
      <c r="Y980" s="396"/>
      <c r="Z980" s="396"/>
      <c r="AA980" s="441"/>
    </row>
    <row r="981" spans="25:27" x14ac:dyDescent="0.2">
      <c r="Y981" s="396"/>
      <c r="Z981" s="396"/>
      <c r="AA981" s="441"/>
    </row>
    <row r="982" spans="25:27" x14ac:dyDescent="0.2">
      <c r="Y982" s="396"/>
      <c r="Z982" s="396"/>
      <c r="AA982" s="441"/>
    </row>
    <row r="983" spans="25:27" x14ac:dyDescent="0.2">
      <c r="Y983" s="396"/>
      <c r="Z983" s="396"/>
      <c r="AA983" s="441"/>
    </row>
    <row r="984" spans="25:27" x14ac:dyDescent="0.2">
      <c r="Y984" s="396"/>
      <c r="Z984" s="396"/>
      <c r="AA984" s="441"/>
    </row>
    <row r="985" spans="25:27" x14ac:dyDescent="0.2">
      <c r="Y985" s="396"/>
      <c r="Z985" s="396"/>
      <c r="AA985" s="441"/>
    </row>
    <row r="986" spans="25:27" x14ac:dyDescent="0.2">
      <c r="Y986" s="396"/>
      <c r="Z986" s="396"/>
      <c r="AA986" s="441"/>
    </row>
    <row r="987" spans="25:27" x14ac:dyDescent="0.2">
      <c r="Y987" s="396"/>
      <c r="Z987" s="396"/>
      <c r="AA987" s="441"/>
    </row>
    <row r="988" spans="25:27" x14ac:dyDescent="0.2">
      <c r="Y988" s="396"/>
      <c r="Z988" s="396"/>
      <c r="AA988" s="441"/>
    </row>
    <row r="989" spans="25:27" x14ac:dyDescent="0.2">
      <c r="Y989" s="396"/>
      <c r="Z989" s="396"/>
      <c r="AA989" s="441"/>
    </row>
    <row r="990" spans="25:27" x14ac:dyDescent="0.2">
      <c r="Y990" s="396"/>
      <c r="Z990" s="396"/>
      <c r="AA990" s="441"/>
    </row>
    <row r="991" spans="25:27" x14ac:dyDescent="0.2">
      <c r="Y991" s="396"/>
      <c r="Z991" s="396"/>
      <c r="AA991" s="441"/>
    </row>
    <row r="992" spans="25:27" x14ac:dyDescent="0.2">
      <c r="Y992" s="396"/>
      <c r="Z992" s="396"/>
      <c r="AA992" s="441"/>
    </row>
    <row r="993" spans="25:27" x14ac:dyDescent="0.2">
      <c r="Y993" s="396"/>
      <c r="Z993" s="396"/>
      <c r="AA993" s="441"/>
    </row>
    <row r="994" spans="25:27" x14ac:dyDescent="0.2">
      <c r="Y994" s="396"/>
      <c r="Z994" s="396"/>
      <c r="AA994" s="441"/>
    </row>
    <row r="995" spans="25:27" x14ac:dyDescent="0.2">
      <c r="Y995" s="396"/>
      <c r="Z995" s="396"/>
      <c r="AA995" s="441"/>
    </row>
    <row r="996" spans="25:27" x14ac:dyDescent="0.2">
      <c r="Y996" s="396"/>
      <c r="Z996" s="396"/>
      <c r="AA996" s="441"/>
    </row>
    <row r="997" spans="25:27" x14ac:dyDescent="0.2">
      <c r="Y997" s="396"/>
      <c r="Z997" s="396"/>
      <c r="AA997" s="441"/>
    </row>
    <row r="998" spans="25:27" x14ac:dyDescent="0.2">
      <c r="Y998" s="396"/>
      <c r="Z998" s="396"/>
      <c r="AA998" s="441"/>
    </row>
    <row r="999" spans="25:27" x14ac:dyDescent="0.2">
      <c r="Y999" s="396"/>
      <c r="Z999" s="396"/>
      <c r="AA999" s="441"/>
    </row>
    <row r="1000" spans="25:27" x14ac:dyDescent="0.2">
      <c r="Y1000" s="396"/>
      <c r="Z1000" s="396"/>
      <c r="AA1000" s="441"/>
    </row>
    <row r="1001" spans="25:27" x14ac:dyDescent="0.2">
      <c r="Y1001" s="396"/>
      <c r="Z1001" s="396"/>
      <c r="AA1001" s="441"/>
    </row>
    <row r="1002" spans="25:27" x14ac:dyDescent="0.2">
      <c r="Y1002" s="396"/>
      <c r="Z1002" s="396"/>
      <c r="AA1002" s="441"/>
    </row>
    <row r="1003" spans="25:27" x14ac:dyDescent="0.2">
      <c r="Y1003" s="396"/>
      <c r="Z1003" s="396"/>
      <c r="AA1003" s="441"/>
    </row>
    <row r="1004" spans="25:27" x14ac:dyDescent="0.2">
      <c r="Y1004" s="396"/>
      <c r="Z1004" s="396"/>
      <c r="AA1004" s="441"/>
    </row>
    <row r="1005" spans="25:27" x14ac:dyDescent="0.2">
      <c r="Y1005" s="396"/>
      <c r="Z1005" s="396"/>
      <c r="AA1005" s="441"/>
    </row>
    <row r="1006" spans="25:27" x14ac:dyDescent="0.2">
      <c r="Y1006" s="396"/>
      <c r="Z1006" s="396"/>
      <c r="AA1006" s="441"/>
    </row>
    <row r="1007" spans="25:27" x14ac:dyDescent="0.2">
      <c r="Y1007" s="396"/>
      <c r="Z1007" s="396"/>
      <c r="AA1007" s="441"/>
    </row>
    <row r="1008" spans="25:27" x14ac:dyDescent="0.2">
      <c r="Y1008" s="396"/>
      <c r="Z1008" s="396"/>
      <c r="AA1008" s="441"/>
    </row>
    <row r="1009" spans="25:27" x14ac:dyDescent="0.2">
      <c r="Y1009" s="396"/>
      <c r="Z1009" s="396"/>
      <c r="AA1009" s="441"/>
    </row>
    <row r="1010" spans="25:27" x14ac:dyDescent="0.2">
      <c r="Y1010" s="396"/>
      <c r="Z1010" s="396"/>
      <c r="AA1010" s="441"/>
    </row>
    <row r="1011" spans="25:27" x14ac:dyDescent="0.2">
      <c r="Y1011" s="396"/>
      <c r="Z1011" s="396"/>
      <c r="AA1011" s="441"/>
    </row>
    <row r="1012" spans="25:27" x14ac:dyDescent="0.2">
      <c r="Y1012" s="396"/>
      <c r="Z1012" s="396"/>
      <c r="AA1012" s="441"/>
    </row>
    <row r="1013" spans="25:27" x14ac:dyDescent="0.2">
      <c r="Y1013" s="396"/>
      <c r="Z1013" s="396"/>
      <c r="AA1013" s="441"/>
    </row>
    <row r="1014" spans="25:27" x14ac:dyDescent="0.2">
      <c r="Y1014" s="396"/>
      <c r="Z1014" s="396"/>
      <c r="AA1014" s="441"/>
    </row>
    <row r="1015" spans="25:27" x14ac:dyDescent="0.2">
      <c r="Y1015" s="396"/>
      <c r="Z1015" s="396"/>
      <c r="AA1015" s="441"/>
    </row>
    <row r="1016" spans="25:27" x14ac:dyDescent="0.2">
      <c r="Y1016" s="396"/>
      <c r="Z1016" s="396"/>
      <c r="AA1016" s="441"/>
    </row>
    <row r="1017" spans="25:27" x14ac:dyDescent="0.2">
      <c r="Y1017" s="396"/>
      <c r="Z1017" s="396"/>
      <c r="AA1017" s="441"/>
    </row>
    <row r="1018" spans="25:27" x14ac:dyDescent="0.2">
      <c r="Y1018" s="396"/>
      <c r="Z1018" s="396"/>
      <c r="AA1018" s="441"/>
    </row>
    <row r="1019" spans="25:27" x14ac:dyDescent="0.2">
      <c r="Y1019" s="396"/>
      <c r="Z1019" s="396"/>
      <c r="AA1019" s="441"/>
    </row>
    <row r="1020" spans="25:27" x14ac:dyDescent="0.2">
      <c r="Y1020" s="396"/>
      <c r="Z1020" s="396"/>
      <c r="AA1020" s="441"/>
    </row>
    <row r="1021" spans="25:27" x14ac:dyDescent="0.2">
      <c r="Y1021" s="396"/>
      <c r="Z1021" s="396"/>
      <c r="AA1021" s="441"/>
    </row>
    <row r="1022" spans="25:27" x14ac:dyDescent="0.2">
      <c r="Y1022" s="396"/>
      <c r="Z1022" s="396"/>
      <c r="AA1022" s="441"/>
    </row>
    <row r="1023" spans="25:27" x14ac:dyDescent="0.2">
      <c r="Y1023" s="396"/>
      <c r="Z1023" s="396"/>
      <c r="AA1023" s="441"/>
    </row>
    <row r="1024" spans="25:27" x14ac:dyDescent="0.2">
      <c r="Y1024" s="396"/>
      <c r="Z1024" s="396"/>
      <c r="AA1024" s="441"/>
    </row>
    <row r="1025" spans="25:27" x14ac:dyDescent="0.2">
      <c r="Y1025" s="396"/>
      <c r="Z1025" s="396"/>
      <c r="AA1025" s="441"/>
    </row>
    <row r="1026" spans="25:27" x14ac:dyDescent="0.2">
      <c r="Y1026" s="396"/>
      <c r="Z1026" s="396"/>
      <c r="AA1026" s="441"/>
    </row>
    <row r="1027" spans="25:27" x14ac:dyDescent="0.2">
      <c r="Y1027" s="396"/>
      <c r="Z1027" s="396"/>
      <c r="AA1027" s="441"/>
    </row>
    <row r="1028" spans="25:27" x14ac:dyDescent="0.2">
      <c r="Y1028" s="396"/>
      <c r="Z1028" s="396"/>
      <c r="AA1028" s="441"/>
    </row>
    <row r="1029" spans="25:27" x14ac:dyDescent="0.2">
      <c r="Y1029" s="396"/>
      <c r="Z1029" s="396"/>
      <c r="AA1029" s="441"/>
    </row>
    <row r="1030" spans="25:27" x14ac:dyDescent="0.2">
      <c r="Y1030" s="396"/>
      <c r="Z1030" s="396"/>
      <c r="AA1030" s="441"/>
    </row>
    <row r="1031" spans="25:27" x14ac:dyDescent="0.2">
      <c r="Y1031" s="396"/>
      <c r="Z1031" s="396"/>
      <c r="AA1031" s="441"/>
    </row>
    <row r="1032" spans="25:27" x14ac:dyDescent="0.2">
      <c r="Y1032" s="396"/>
      <c r="Z1032" s="396"/>
      <c r="AA1032" s="441"/>
    </row>
    <row r="1033" spans="25:27" x14ac:dyDescent="0.2">
      <c r="Y1033" s="396"/>
      <c r="Z1033" s="396"/>
      <c r="AA1033" s="441"/>
    </row>
    <row r="1034" spans="25:27" x14ac:dyDescent="0.2">
      <c r="Y1034" s="396"/>
      <c r="Z1034" s="396"/>
      <c r="AA1034" s="441"/>
    </row>
    <row r="1035" spans="25:27" x14ac:dyDescent="0.2">
      <c r="Y1035" s="396"/>
      <c r="Z1035" s="396"/>
      <c r="AA1035" s="441"/>
    </row>
    <row r="1036" spans="25:27" x14ac:dyDescent="0.2">
      <c r="Y1036" s="396"/>
      <c r="Z1036" s="396"/>
      <c r="AA1036" s="441"/>
    </row>
    <row r="1037" spans="25:27" x14ac:dyDescent="0.2">
      <c r="Y1037" s="396"/>
      <c r="Z1037" s="396"/>
      <c r="AA1037" s="441"/>
    </row>
    <row r="1038" spans="25:27" x14ac:dyDescent="0.2">
      <c r="Y1038" s="396"/>
      <c r="Z1038" s="396"/>
      <c r="AA1038" s="441"/>
    </row>
    <row r="1039" spans="25:27" x14ac:dyDescent="0.2">
      <c r="Y1039" s="396"/>
      <c r="Z1039" s="396"/>
      <c r="AA1039" s="441"/>
    </row>
    <row r="1040" spans="25:27" x14ac:dyDescent="0.2">
      <c r="Y1040" s="396"/>
      <c r="Z1040" s="396"/>
      <c r="AA1040" s="441"/>
    </row>
    <row r="1041" spans="25:27" x14ac:dyDescent="0.2">
      <c r="Y1041" s="396"/>
      <c r="Z1041" s="396"/>
      <c r="AA1041" s="441"/>
    </row>
    <row r="1042" spans="25:27" x14ac:dyDescent="0.2">
      <c r="Y1042" s="396"/>
      <c r="Z1042" s="396"/>
      <c r="AA1042" s="441"/>
    </row>
    <row r="1043" spans="25:27" x14ac:dyDescent="0.2">
      <c r="Y1043" s="396"/>
      <c r="Z1043" s="396"/>
      <c r="AA1043" s="441"/>
    </row>
    <row r="1044" spans="25:27" x14ac:dyDescent="0.2">
      <c r="Y1044" s="396"/>
      <c r="Z1044" s="396"/>
      <c r="AA1044" s="441"/>
    </row>
    <row r="1045" spans="25:27" x14ac:dyDescent="0.2">
      <c r="Y1045" s="396"/>
      <c r="Z1045" s="396"/>
      <c r="AA1045" s="441"/>
    </row>
    <row r="1046" spans="25:27" x14ac:dyDescent="0.2">
      <c r="Y1046" s="396"/>
      <c r="Z1046" s="396"/>
      <c r="AA1046" s="441"/>
    </row>
    <row r="1047" spans="25:27" x14ac:dyDescent="0.2">
      <c r="Y1047" s="396"/>
      <c r="Z1047" s="396"/>
      <c r="AA1047" s="441"/>
    </row>
    <row r="1048" spans="25:27" x14ac:dyDescent="0.2">
      <c r="Y1048" s="396"/>
      <c r="Z1048" s="396"/>
      <c r="AA1048" s="441"/>
    </row>
    <row r="1049" spans="25:27" x14ac:dyDescent="0.2">
      <c r="Y1049" s="396"/>
      <c r="Z1049" s="396"/>
      <c r="AA1049" s="441"/>
    </row>
    <row r="1050" spans="25:27" x14ac:dyDescent="0.2">
      <c r="Y1050" s="396"/>
      <c r="Z1050" s="396"/>
      <c r="AA1050" s="441"/>
    </row>
    <row r="1051" spans="25:27" x14ac:dyDescent="0.2">
      <c r="Y1051" s="396"/>
      <c r="Z1051" s="396"/>
      <c r="AA1051" s="441"/>
    </row>
    <row r="1052" spans="25:27" x14ac:dyDescent="0.2">
      <c r="Y1052" s="396"/>
      <c r="Z1052" s="396"/>
      <c r="AA1052" s="441"/>
    </row>
    <row r="1053" spans="25:27" x14ac:dyDescent="0.2">
      <c r="Y1053" s="396"/>
      <c r="Z1053" s="396"/>
      <c r="AA1053" s="441"/>
    </row>
    <row r="1054" spans="25:27" x14ac:dyDescent="0.2">
      <c r="Y1054" s="396"/>
      <c r="Z1054" s="396"/>
      <c r="AA1054" s="441"/>
    </row>
    <row r="1055" spans="25:27" x14ac:dyDescent="0.2">
      <c r="Y1055" s="396"/>
      <c r="Z1055" s="396"/>
      <c r="AA1055" s="441"/>
    </row>
    <row r="1056" spans="25:27" x14ac:dyDescent="0.2">
      <c r="Y1056" s="396"/>
      <c r="Z1056" s="396"/>
      <c r="AA1056" s="441"/>
    </row>
    <row r="1057" spans="25:27" x14ac:dyDescent="0.2">
      <c r="Y1057" s="396"/>
      <c r="Z1057" s="396"/>
      <c r="AA1057" s="441"/>
    </row>
    <row r="1058" spans="25:27" x14ac:dyDescent="0.2">
      <c r="Y1058" s="396"/>
      <c r="Z1058" s="396"/>
      <c r="AA1058" s="441"/>
    </row>
    <row r="1059" spans="25:27" x14ac:dyDescent="0.2">
      <c r="Y1059" s="396"/>
      <c r="Z1059" s="396"/>
      <c r="AA1059" s="441"/>
    </row>
    <row r="1060" spans="25:27" x14ac:dyDescent="0.2">
      <c r="Y1060" s="396"/>
      <c r="Z1060" s="396"/>
      <c r="AA1060" s="441"/>
    </row>
    <row r="1061" spans="25:27" x14ac:dyDescent="0.2">
      <c r="Y1061" s="396"/>
      <c r="Z1061" s="396"/>
      <c r="AA1061" s="441"/>
    </row>
    <row r="1062" spans="25:27" x14ac:dyDescent="0.2">
      <c r="Y1062" s="396"/>
      <c r="Z1062" s="396"/>
      <c r="AA1062" s="441"/>
    </row>
    <row r="1063" spans="25:27" x14ac:dyDescent="0.2">
      <c r="Y1063" s="396"/>
      <c r="Z1063" s="396"/>
      <c r="AA1063" s="441"/>
    </row>
    <row r="1064" spans="25:27" x14ac:dyDescent="0.2">
      <c r="Y1064" s="396"/>
      <c r="Z1064" s="396"/>
      <c r="AA1064" s="441"/>
    </row>
    <row r="1065" spans="25:27" x14ac:dyDescent="0.2">
      <c r="Y1065" s="396"/>
      <c r="Z1065" s="396"/>
      <c r="AA1065" s="441"/>
    </row>
    <row r="1066" spans="25:27" x14ac:dyDescent="0.2">
      <c r="Y1066" s="396"/>
      <c r="Z1066" s="396"/>
      <c r="AA1066" s="441"/>
    </row>
    <row r="1067" spans="25:27" x14ac:dyDescent="0.2">
      <c r="Y1067" s="396"/>
      <c r="Z1067" s="396"/>
      <c r="AA1067" s="441"/>
    </row>
    <row r="1068" spans="25:27" x14ac:dyDescent="0.2">
      <c r="Y1068" s="396"/>
      <c r="Z1068" s="396"/>
      <c r="AA1068" s="441"/>
    </row>
    <row r="1069" spans="25:27" x14ac:dyDescent="0.2">
      <c r="Y1069" s="396"/>
      <c r="Z1069" s="396"/>
      <c r="AA1069" s="441"/>
    </row>
    <row r="1070" spans="25:27" x14ac:dyDescent="0.2">
      <c r="Y1070" s="396"/>
      <c r="Z1070" s="396"/>
      <c r="AA1070" s="441"/>
    </row>
    <row r="1071" spans="25:27" x14ac:dyDescent="0.2">
      <c r="Y1071" s="396"/>
      <c r="Z1071" s="396"/>
      <c r="AA1071" s="441"/>
    </row>
    <row r="1072" spans="25:27" x14ac:dyDescent="0.2">
      <c r="Y1072" s="396"/>
      <c r="Z1072" s="396"/>
      <c r="AA1072" s="441"/>
    </row>
    <row r="1073" spans="25:27" x14ac:dyDescent="0.2">
      <c r="Y1073" s="396"/>
      <c r="Z1073" s="396"/>
      <c r="AA1073" s="441"/>
    </row>
    <row r="1074" spans="25:27" x14ac:dyDescent="0.2">
      <c r="Y1074" s="396"/>
      <c r="Z1074" s="396"/>
      <c r="AA1074" s="441"/>
    </row>
    <row r="1075" spans="25:27" x14ac:dyDescent="0.2">
      <c r="Y1075" s="396"/>
      <c r="Z1075" s="396"/>
      <c r="AA1075" s="441"/>
    </row>
    <row r="1076" spans="25:27" x14ac:dyDescent="0.2">
      <c r="Y1076" s="396"/>
      <c r="Z1076" s="396"/>
      <c r="AA1076" s="441"/>
    </row>
    <row r="1077" spans="25:27" x14ac:dyDescent="0.2">
      <c r="Y1077" s="396"/>
      <c r="Z1077" s="396"/>
      <c r="AA1077" s="441"/>
    </row>
    <row r="1078" spans="25:27" x14ac:dyDescent="0.2">
      <c r="Y1078" s="396"/>
      <c r="Z1078" s="396"/>
      <c r="AA1078" s="441"/>
    </row>
    <row r="1079" spans="25:27" x14ac:dyDescent="0.2">
      <c r="Y1079" s="396"/>
      <c r="Z1079" s="396"/>
      <c r="AA1079" s="441"/>
    </row>
    <row r="1080" spans="25:27" x14ac:dyDescent="0.2">
      <c r="Y1080" s="396"/>
      <c r="Z1080" s="396"/>
      <c r="AA1080" s="441"/>
    </row>
    <row r="1081" spans="25:27" x14ac:dyDescent="0.2">
      <c r="Y1081" s="396"/>
      <c r="Z1081" s="396"/>
      <c r="AA1081" s="441"/>
    </row>
    <row r="1082" spans="25:27" x14ac:dyDescent="0.2">
      <c r="Y1082" s="396"/>
      <c r="Z1082" s="396"/>
      <c r="AA1082" s="441"/>
    </row>
    <row r="1083" spans="25:27" x14ac:dyDescent="0.2">
      <c r="Y1083" s="396"/>
      <c r="Z1083" s="396"/>
      <c r="AA1083" s="441"/>
    </row>
    <row r="1084" spans="25:27" x14ac:dyDescent="0.2">
      <c r="Y1084" s="396"/>
      <c r="Z1084" s="396"/>
      <c r="AA1084" s="441"/>
    </row>
    <row r="1085" spans="25:27" x14ac:dyDescent="0.2">
      <c r="Y1085" s="396"/>
      <c r="Z1085" s="396"/>
      <c r="AA1085" s="441"/>
    </row>
    <row r="1086" spans="25:27" x14ac:dyDescent="0.2">
      <c r="Y1086" s="396"/>
      <c r="Z1086" s="396"/>
      <c r="AA1086" s="441"/>
    </row>
    <row r="1087" spans="25:27" x14ac:dyDescent="0.2">
      <c r="Y1087" s="396"/>
      <c r="Z1087" s="396"/>
      <c r="AA1087" s="441"/>
    </row>
    <row r="1088" spans="25:27" x14ac:dyDescent="0.2">
      <c r="Y1088" s="396"/>
      <c r="Z1088" s="396"/>
      <c r="AA1088" s="441"/>
    </row>
    <row r="1089" spans="25:27" x14ac:dyDescent="0.2">
      <c r="Y1089" s="396"/>
      <c r="Z1089" s="396"/>
      <c r="AA1089" s="441"/>
    </row>
    <row r="1090" spans="25:27" x14ac:dyDescent="0.2">
      <c r="Y1090" s="396"/>
      <c r="Z1090" s="396"/>
      <c r="AA1090" s="441"/>
    </row>
    <row r="1091" spans="25:27" x14ac:dyDescent="0.2">
      <c r="Y1091" s="396"/>
      <c r="Z1091" s="396"/>
      <c r="AA1091" s="441"/>
    </row>
    <row r="1092" spans="25:27" x14ac:dyDescent="0.2">
      <c r="Y1092" s="396"/>
      <c r="Z1092" s="396"/>
      <c r="AA1092" s="441"/>
    </row>
    <row r="1093" spans="25:27" x14ac:dyDescent="0.2">
      <c r="Y1093" s="396"/>
      <c r="Z1093" s="396"/>
      <c r="AA1093" s="441"/>
    </row>
    <row r="1094" spans="25:27" x14ac:dyDescent="0.2">
      <c r="Y1094" s="396"/>
      <c r="Z1094" s="396"/>
      <c r="AA1094" s="441"/>
    </row>
    <row r="1095" spans="25:27" x14ac:dyDescent="0.2">
      <c r="Y1095" s="396"/>
      <c r="Z1095" s="396"/>
      <c r="AA1095" s="441"/>
    </row>
    <row r="1096" spans="25:27" x14ac:dyDescent="0.2">
      <c r="Y1096" s="396"/>
      <c r="Z1096" s="396"/>
      <c r="AA1096" s="441"/>
    </row>
    <row r="1097" spans="25:27" x14ac:dyDescent="0.2">
      <c r="Y1097" s="396"/>
      <c r="Z1097" s="396"/>
      <c r="AA1097" s="441"/>
    </row>
    <row r="1098" spans="25:27" x14ac:dyDescent="0.2">
      <c r="Y1098" s="396"/>
      <c r="Z1098" s="396"/>
      <c r="AA1098" s="441"/>
    </row>
    <row r="1099" spans="25:27" x14ac:dyDescent="0.2">
      <c r="Y1099" s="396"/>
      <c r="Z1099" s="396"/>
      <c r="AA1099" s="441"/>
    </row>
    <row r="1100" spans="25:27" x14ac:dyDescent="0.2">
      <c r="Y1100" s="396"/>
      <c r="Z1100" s="396"/>
      <c r="AA1100" s="441"/>
    </row>
    <row r="1101" spans="25:27" x14ac:dyDescent="0.2">
      <c r="Y1101" s="396"/>
      <c r="Z1101" s="396"/>
      <c r="AA1101" s="441"/>
    </row>
    <row r="1102" spans="25:27" x14ac:dyDescent="0.2">
      <c r="Y1102" s="396"/>
      <c r="Z1102" s="396"/>
      <c r="AA1102" s="441"/>
    </row>
    <row r="1103" spans="25:27" x14ac:dyDescent="0.2">
      <c r="Y1103" s="396"/>
      <c r="Z1103" s="396"/>
      <c r="AA1103" s="441"/>
    </row>
    <row r="1104" spans="25:27" x14ac:dyDescent="0.2">
      <c r="Y1104" s="396"/>
      <c r="Z1104" s="396"/>
      <c r="AA1104" s="441"/>
    </row>
    <row r="1105" spans="25:27" x14ac:dyDescent="0.2">
      <c r="Y1105" s="396"/>
      <c r="Z1105" s="396"/>
      <c r="AA1105" s="441"/>
    </row>
    <row r="1106" spans="25:27" x14ac:dyDescent="0.2">
      <c r="Y1106" s="396"/>
      <c r="Z1106" s="396"/>
      <c r="AA1106" s="441"/>
    </row>
    <row r="1107" spans="25:27" x14ac:dyDescent="0.2">
      <c r="Y1107" s="396"/>
      <c r="Z1107" s="396"/>
      <c r="AA1107" s="441"/>
    </row>
    <row r="1108" spans="25:27" x14ac:dyDescent="0.2">
      <c r="Y1108" s="396"/>
      <c r="Z1108" s="396"/>
      <c r="AA1108" s="441"/>
    </row>
    <row r="1109" spans="25:27" x14ac:dyDescent="0.2">
      <c r="Y1109" s="396"/>
      <c r="Z1109" s="396"/>
      <c r="AA1109" s="441"/>
    </row>
    <row r="1110" spans="25:27" x14ac:dyDescent="0.2">
      <c r="Y1110" s="396"/>
      <c r="Z1110" s="396"/>
      <c r="AA1110" s="441"/>
    </row>
    <row r="1111" spans="25:27" x14ac:dyDescent="0.2">
      <c r="Y1111" s="396"/>
      <c r="Z1111" s="396"/>
      <c r="AA1111" s="441"/>
    </row>
    <row r="1112" spans="25:27" x14ac:dyDescent="0.2">
      <c r="Y1112" s="396"/>
      <c r="Z1112" s="396"/>
      <c r="AA1112" s="441"/>
    </row>
    <row r="1113" spans="25:27" x14ac:dyDescent="0.2">
      <c r="Y1113" s="396"/>
      <c r="Z1113" s="396"/>
      <c r="AA1113" s="441"/>
    </row>
    <row r="1114" spans="25:27" x14ac:dyDescent="0.2">
      <c r="Y1114" s="396"/>
      <c r="Z1114" s="396"/>
      <c r="AA1114" s="441"/>
    </row>
    <row r="1115" spans="25:27" x14ac:dyDescent="0.2">
      <c r="Y1115" s="396"/>
      <c r="Z1115" s="396"/>
      <c r="AA1115" s="441"/>
    </row>
    <row r="1116" spans="25:27" x14ac:dyDescent="0.2">
      <c r="Y1116" s="396"/>
      <c r="Z1116" s="396"/>
      <c r="AA1116" s="441"/>
    </row>
    <row r="1117" spans="25:27" x14ac:dyDescent="0.2">
      <c r="Y1117" s="396"/>
      <c r="Z1117" s="396"/>
      <c r="AA1117" s="441"/>
    </row>
    <row r="1118" spans="25:27" x14ac:dyDescent="0.2">
      <c r="Y1118" s="396"/>
      <c r="Z1118" s="396"/>
      <c r="AA1118" s="441"/>
    </row>
    <row r="1119" spans="25:27" x14ac:dyDescent="0.2">
      <c r="Y1119" s="396"/>
      <c r="Z1119" s="396"/>
      <c r="AA1119" s="441"/>
    </row>
    <row r="1120" spans="25:27" x14ac:dyDescent="0.2">
      <c r="Y1120" s="396"/>
      <c r="Z1120" s="396"/>
      <c r="AA1120" s="441"/>
    </row>
    <row r="1121" spans="25:27" x14ac:dyDescent="0.2">
      <c r="Y1121" s="396"/>
      <c r="Z1121" s="396"/>
      <c r="AA1121" s="441"/>
    </row>
    <row r="1122" spans="25:27" x14ac:dyDescent="0.2">
      <c r="Y1122" s="396"/>
      <c r="Z1122" s="396"/>
      <c r="AA1122" s="441"/>
    </row>
    <row r="1123" spans="25:27" x14ac:dyDescent="0.2">
      <c r="Y1123" s="396"/>
      <c r="Z1123" s="396"/>
      <c r="AA1123" s="441"/>
    </row>
    <row r="1124" spans="25:27" x14ac:dyDescent="0.2">
      <c r="Y1124" s="396"/>
      <c r="Z1124" s="396"/>
      <c r="AA1124" s="441"/>
    </row>
    <row r="1125" spans="25:27" x14ac:dyDescent="0.2">
      <c r="Y1125" s="396"/>
      <c r="Z1125" s="396"/>
      <c r="AA1125" s="441"/>
    </row>
    <row r="1126" spans="25:27" x14ac:dyDescent="0.2">
      <c r="Y1126" s="396"/>
      <c r="Z1126" s="396"/>
      <c r="AA1126" s="441"/>
    </row>
    <row r="1127" spans="25:27" x14ac:dyDescent="0.2">
      <c r="Y1127" s="396"/>
      <c r="Z1127" s="396"/>
      <c r="AA1127" s="441"/>
    </row>
    <row r="1128" spans="25:27" x14ac:dyDescent="0.2">
      <c r="Y1128" s="396"/>
      <c r="Z1128" s="396"/>
      <c r="AA1128" s="441"/>
    </row>
    <row r="1129" spans="25:27" x14ac:dyDescent="0.2">
      <c r="Y1129" s="396"/>
      <c r="Z1129" s="396"/>
      <c r="AA1129" s="441"/>
    </row>
    <row r="1130" spans="25:27" x14ac:dyDescent="0.2">
      <c r="Y1130" s="396"/>
      <c r="Z1130" s="396"/>
      <c r="AA1130" s="441"/>
    </row>
    <row r="1131" spans="25:27" x14ac:dyDescent="0.2">
      <c r="Y1131" s="396"/>
      <c r="Z1131" s="396"/>
      <c r="AA1131" s="441"/>
    </row>
    <row r="1132" spans="25:27" x14ac:dyDescent="0.2">
      <c r="Y1132" s="396"/>
      <c r="Z1132" s="396"/>
      <c r="AA1132" s="441"/>
    </row>
    <row r="1133" spans="25:27" x14ac:dyDescent="0.2">
      <c r="Y1133" s="396"/>
      <c r="Z1133" s="396"/>
      <c r="AA1133" s="441"/>
    </row>
    <row r="1134" spans="25:27" x14ac:dyDescent="0.2">
      <c r="Y1134" s="396"/>
      <c r="Z1134" s="396"/>
      <c r="AA1134" s="441"/>
    </row>
    <row r="1135" spans="25:27" x14ac:dyDescent="0.2">
      <c r="Y1135" s="396"/>
      <c r="Z1135" s="396"/>
      <c r="AA1135" s="441"/>
    </row>
    <row r="1136" spans="25:27" x14ac:dyDescent="0.2">
      <c r="Y1136" s="396"/>
      <c r="Z1136" s="396"/>
      <c r="AA1136" s="441"/>
    </row>
    <row r="1137" spans="25:27" x14ac:dyDescent="0.2">
      <c r="Y1137" s="396"/>
      <c r="Z1137" s="396"/>
      <c r="AA1137" s="441"/>
    </row>
    <row r="1138" spans="25:27" x14ac:dyDescent="0.2">
      <c r="Y1138" s="396"/>
      <c r="Z1138" s="396"/>
      <c r="AA1138" s="441"/>
    </row>
    <row r="1139" spans="25:27" x14ac:dyDescent="0.2">
      <c r="Y1139" s="396"/>
      <c r="Z1139" s="396"/>
      <c r="AA1139" s="441"/>
    </row>
    <row r="1140" spans="25:27" x14ac:dyDescent="0.2">
      <c r="Y1140" s="396"/>
      <c r="Z1140" s="396"/>
      <c r="AA1140" s="441"/>
    </row>
    <row r="1141" spans="25:27" x14ac:dyDescent="0.2">
      <c r="Y1141" s="396"/>
      <c r="Z1141" s="396"/>
      <c r="AA1141" s="441"/>
    </row>
    <row r="1142" spans="25:27" x14ac:dyDescent="0.2">
      <c r="Y1142" s="396"/>
      <c r="Z1142" s="396"/>
      <c r="AA1142" s="441"/>
    </row>
    <row r="1143" spans="25:27" x14ac:dyDescent="0.2">
      <c r="Y1143" s="396"/>
      <c r="Z1143" s="396"/>
      <c r="AA1143" s="441"/>
    </row>
    <row r="1144" spans="25:27" x14ac:dyDescent="0.2">
      <c r="Y1144" s="396"/>
      <c r="Z1144" s="396"/>
      <c r="AA1144" s="441"/>
    </row>
    <row r="1145" spans="25:27" x14ac:dyDescent="0.2">
      <c r="Y1145" s="396"/>
      <c r="Z1145" s="396"/>
      <c r="AA1145" s="441"/>
    </row>
    <row r="1146" spans="25:27" x14ac:dyDescent="0.2">
      <c r="Y1146" s="396"/>
      <c r="Z1146" s="396"/>
      <c r="AA1146" s="441"/>
    </row>
    <row r="1147" spans="25:27" x14ac:dyDescent="0.2">
      <c r="Y1147" s="396"/>
      <c r="Z1147" s="396"/>
      <c r="AA1147" s="441"/>
    </row>
    <row r="1148" spans="25:27" x14ac:dyDescent="0.2">
      <c r="Y1148" s="396"/>
      <c r="Z1148" s="396"/>
      <c r="AA1148" s="441"/>
    </row>
    <row r="1149" spans="25:27" x14ac:dyDescent="0.2">
      <c r="Y1149" s="396"/>
      <c r="Z1149" s="396"/>
      <c r="AA1149" s="441"/>
    </row>
    <row r="1150" spans="25:27" x14ac:dyDescent="0.2">
      <c r="Y1150" s="396"/>
      <c r="Z1150" s="396"/>
      <c r="AA1150" s="441"/>
    </row>
    <row r="1151" spans="25:27" x14ac:dyDescent="0.2">
      <c r="Y1151" s="396"/>
      <c r="Z1151" s="396"/>
      <c r="AA1151" s="441"/>
    </row>
    <row r="1152" spans="25:27" x14ac:dyDescent="0.2">
      <c r="Y1152" s="396"/>
      <c r="Z1152" s="396"/>
      <c r="AA1152" s="441"/>
    </row>
    <row r="1153" spans="25:27" x14ac:dyDescent="0.2">
      <c r="Y1153" s="396"/>
      <c r="Z1153" s="396"/>
      <c r="AA1153" s="441"/>
    </row>
    <row r="1154" spans="25:27" x14ac:dyDescent="0.2">
      <c r="Y1154" s="396"/>
      <c r="Z1154" s="396"/>
      <c r="AA1154" s="441"/>
    </row>
    <row r="1155" spans="25:27" x14ac:dyDescent="0.2">
      <c r="Y1155" s="396"/>
      <c r="Z1155" s="396"/>
      <c r="AA1155" s="441"/>
    </row>
    <row r="1156" spans="25:27" x14ac:dyDescent="0.2">
      <c r="Y1156" s="396"/>
      <c r="Z1156" s="396"/>
      <c r="AA1156" s="441"/>
    </row>
    <row r="1157" spans="25:27" x14ac:dyDescent="0.2">
      <c r="Y1157" s="396"/>
      <c r="Z1157" s="396"/>
      <c r="AA1157" s="441"/>
    </row>
    <row r="1158" spans="25:27" x14ac:dyDescent="0.2">
      <c r="Y1158" s="396"/>
      <c r="Z1158" s="396"/>
      <c r="AA1158" s="441"/>
    </row>
    <row r="1159" spans="25:27" x14ac:dyDescent="0.2">
      <c r="Y1159" s="396"/>
      <c r="Z1159" s="396"/>
      <c r="AA1159" s="441"/>
    </row>
    <row r="1160" spans="25:27" x14ac:dyDescent="0.2">
      <c r="Y1160" s="396"/>
      <c r="Z1160" s="396"/>
      <c r="AA1160" s="441"/>
    </row>
    <row r="1161" spans="25:27" x14ac:dyDescent="0.2">
      <c r="Y1161" s="396"/>
      <c r="Z1161" s="396"/>
      <c r="AA1161" s="441"/>
    </row>
    <row r="1162" spans="25:27" x14ac:dyDescent="0.2">
      <c r="Y1162" s="396"/>
      <c r="Z1162" s="396"/>
      <c r="AA1162" s="441"/>
    </row>
    <row r="1163" spans="25:27" x14ac:dyDescent="0.2">
      <c r="Y1163" s="396"/>
      <c r="Z1163" s="396"/>
      <c r="AA1163" s="441"/>
    </row>
    <row r="1164" spans="25:27" x14ac:dyDescent="0.2">
      <c r="Y1164" s="396"/>
      <c r="Z1164" s="396"/>
      <c r="AA1164" s="441"/>
    </row>
    <row r="1165" spans="25:27" x14ac:dyDescent="0.2">
      <c r="Y1165" s="396"/>
      <c r="Z1165" s="396"/>
      <c r="AA1165" s="441"/>
    </row>
    <row r="1166" spans="25:27" x14ac:dyDescent="0.2">
      <c r="Y1166" s="396"/>
      <c r="Z1166" s="396"/>
      <c r="AA1166" s="441"/>
    </row>
    <row r="1167" spans="25:27" x14ac:dyDescent="0.2">
      <c r="Y1167" s="396"/>
      <c r="Z1167" s="396"/>
      <c r="AA1167" s="441"/>
    </row>
    <row r="1168" spans="25:27" x14ac:dyDescent="0.2">
      <c r="Y1168" s="396"/>
      <c r="Z1168" s="396"/>
      <c r="AA1168" s="441"/>
    </row>
    <row r="1169" spans="25:27" x14ac:dyDescent="0.2">
      <c r="Y1169" s="396"/>
      <c r="Z1169" s="396"/>
      <c r="AA1169" s="441"/>
    </row>
    <row r="1170" spans="25:27" x14ac:dyDescent="0.2">
      <c r="Y1170" s="396"/>
      <c r="Z1170" s="396"/>
      <c r="AA1170" s="441"/>
    </row>
    <row r="1171" spans="25:27" x14ac:dyDescent="0.2">
      <c r="Y1171" s="396"/>
      <c r="Z1171" s="396"/>
      <c r="AA1171" s="441"/>
    </row>
    <row r="1172" spans="25:27" x14ac:dyDescent="0.2">
      <c r="Y1172" s="396"/>
      <c r="Z1172" s="396"/>
      <c r="AA1172" s="441"/>
    </row>
    <row r="1173" spans="25:27" x14ac:dyDescent="0.2">
      <c r="Y1173" s="396"/>
      <c r="Z1173" s="396"/>
      <c r="AA1173" s="441"/>
    </row>
    <row r="1174" spans="25:27" x14ac:dyDescent="0.2">
      <c r="Y1174" s="396"/>
      <c r="Z1174" s="396"/>
      <c r="AA1174" s="441"/>
    </row>
    <row r="1175" spans="25:27" x14ac:dyDescent="0.2">
      <c r="Y1175" s="396"/>
      <c r="Z1175" s="396"/>
      <c r="AA1175" s="441"/>
    </row>
    <row r="1176" spans="25:27" x14ac:dyDescent="0.2">
      <c r="Y1176" s="396"/>
      <c r="Z1176" s="396"/>
      <c r="AA1176" s="441"/>
    </row>
    <row r="1177" spans="25:27" x14ac:dyDescent="0.2">
      <c r="Y1177" s="396"/>
      <c r="Z1177" s="396"/>
      <c r="AA1177" s="441"/>
    </row>
    <row r="1178" spans="25:27" x14ac:dyDescent="0.2">
      <c r="Y1178" s="396"/>
      <c r="Z1178" s="396"/>
      <c r="AA1178" s="441"/>
    </row>
    <row r="1179" spans="25:27" x14ac:dyDescent="0.2">
      <c r="Y1179" s="396"/>
      <c r="Z1179" s="396"/>
      <c r="AA1179" s="441"/>
    </row>
    <row r="1180" spans="25:27" x14ac:dyDescent="0.2">
      <c r="Y1180" s="396"/>
      <c r="Z1180" s="396"/>
      <c r="AA1180" s="441"/>
    </row>
    <row r="1181" spans="25:27" x14ac:dyDescent="0.2">
      <c r="Y1181" s="396"/>
      <c r="Z1181" s="396"/>
      <c r="AA1181" s="441"/>
    </row>
    <row r="1182" spans="25:27" x14ac:dyDescent="0.2">
      <c r="Y1182" s="396"/>
      <c r="Z1182" s="396"/>
      <c r="AA1182" s="441"/>
    </row>
    <row r="1183" spans="25:27" x14ac:dyDescent="0.2">
      <c r="Y1183" s="396"/>
      <c r="Z1183" s="396"/>
      <c r="AA1183" s="441"/>
    </row>
    <row r="1184" spans="25:27" x14ac:dyDescent="0.2">
      <c r="Y1184" s="396"/>
      <c r="Z1184" s="396"/>
      <c r="AA1184" s="441"/>
    </row>
    <row r="1185" spans="25:27" x14ac:dyDescent="0.2">
      <c r="Y1185" s="396"/>
      <c r="Z1185" s="396"/>
      <c r="AA1185" s="441"/>
    </row>
    <row r="1186" spans="25:27" x14ac:dyDescent="0.2">
      <c r="Y1186" s="396"/>
      <c r="Z1186" s="396"/>
      <c r="AA1186" s="441"/>
    </row>
    <row r="1187" spans="25:27" x14ac:dyDescent="0.2">
      <c r="Y1187" s="396"/>
      <c r="Z1187" s="396"/>
      <c r="AA1187" s="441"/>
    </row>
    <row r="1188" spans="25:27" x14ac:dyDescent="0.2">
      <c r="Y1188" s="396"/>
      <c r="Z1188" s="396"/>
      <c r="AA1188" s="441"/>
    </row>
    <row r="1189" spans="25:27" x14ac:dyDescent="0.2">
      <c r="Y1189" s="396"/>
      <c r="Z1189" s="396"/>
      <c r="AA1189" s="441"/>
    </row>
    <row r="1190" spans="25:27" x14ac:dyDescent="0.2">
      <c r="Y1190" s="396"/>
      <c r="Z1190" s="396"/>
      <c r="AA1190" s="441"/>
    </row>
    <row r="1191" spans="25:27" x14ac:dyDescent="0.2">
      <c r="Y1191" s="396"/>
      <c r="Z1191" s="396"/>
      <c r="AA1191" s="441"/>
    </row>
    <row r="1192" spans="25:27" x14ac:dyDescent="0.2">
      <c r="Y1192" s="396"/>
      <c r="Z1192" s="396"/>
      <c r="AA1192" s="441"/>
    </row>
    <row r="1193" spans="25:27" x14ac:dyDescent="0.2">
      <c r="Y1193" s="396"/>
      <c r="Z1193" s="396"/>
      <c r="AA1193" s="441"/>
    </row>
    <row r="1194" spans="25:27" x14ac:dyDescent="0.2">
      <c r="Y1194" s="396"/>
      <c r="Z1194" s="396"/>
      <c r="AA1194" s="441"/>
    </row>
    <row r="1195" spans="25:27" x14ac:dyDescent="0.2">
      <c r="Y1195" s="396"/>
      <c r="Z1195" s="396"/>
      <c r="AA1195" s="441"/>
    </row>
    <row r="1196" spans="25:27" x14ac:dyDescent="0.2">
      <c r="Y1196" s="396"/>
      <c r="Z1196" s="396"/>
      <c r="AA1196" s="441"/>
    </row>
    <row r="1197" spans="25:27" x14ac:dyDescent="0.2">
      <c r="Y1197" s="396"/>
      <c r="Z1197" s="396"/>
      <c r="AA1197" s="441"/>
    </row>
    <row r="1198" spans="25:27" x14ac:dyDescent="0.2">
      <c r="Y1198" s="396"/>
      <c r="Z1198" s="396"/>
      <c r="AA1198" s="441"/>
    </row>
    <row r="1199" spans="25:27" x14ac:dyDescent="0.2">
      <c r="Y1199" s="396"/>
      <c r="Z1199" s="396"/>
      <c r="AA1199" s="441"/>
    </row>
    <row r="1200" spans="25:27" x14ac:dyDescent="0.2">
      <c r="Y1200" s="396"/>
      <c r="Z1200" s="396"/>
      <c r="AA1200" s="441"/>
    </row>
    <row r="1201" spans="25:27" x14ac:dyDescent="0.2">
      <c r="Y1201" s="396"/>
      <c r="Z1201" s="396"/>
      <c r="AA1201" s="441"/>
    </row>
    <row r="1202" spans="25:27" x14ac:dyDescent="0.2">
      <c r="Y1202" s="396"/>
      <c r="Z1202" s="396"/>
      <c r="AA1202" s="441"/>
    </row>
    <row r="1203" spans="25:27" x14ac:dyDescent="0.2">
      <c r="Y1203" s="396"/>
      <c r="Z1203" s="396"/>
      <c r="AA1203" s="441"/>
    </row>
    <row r="1204" spans="25:27" x14ac:dyDescent="0.2">
      <c r="Y1204" s="396"/>
      <c r="Z1204" s="396"/>
      <c r="AA1204" s="441"/>
    </row>
    <row r="1205" spans="25:27" x14ac:dyDescent="0.2">
      <c r="Y1205" s="396"/>
      <c r="Z1205" s="396"/>
      <c r="AA1205" s="441"/>
    </row>
    <row r="1206" spans="25:27" x14ac:dyDescent="0.2">
      <c r="Y1206" s="396"/>
      <c r="Z1206" s="396"/>
      <c r="AA1206" s="441"/>
    </row>
    <row r="1207" spans="25:27" x14ac:dyDescent="0.2">
      <c r="Y1207" s="396"/>
      <c r="Z1207" s="396"/>
      <c r="AA1207" s="441"/>
    </row>
    <row r="1208" spans="25:27" x14ac:dyDescent="0.2">
      <c r="Y1208" s="396"/>
      <c r="Z1208" s="396"/>
      <c r="AA1208" s="441"/>
    </row>
    <row r="1209" spans="25:27" x14ac:dyDescent="0.2">
      <c r="Y1209" s="396"/>
      <c r="Z1209" s="396"/>
      <c r="AA1209" s="441"/>
    </row>
    <row r="1210" spans="25:27" x14ac:dyDescent="0.2">
      <c r="Y1210" s="396"/>
      <c r="Z1210" s="396"/>
      <c r="AA1210" s="441"/>
    </row>
    <row r="1211" spans="25:27" x14ac:dyDescent="0.2">
      <c r="Y1211" s="396"/>
      <c r="Z1211" s="396"/>
      <c r="AA1211" s="441"/>
    </row>
    <row r="1212" spans="25:27" x14ac:dyDescent="0.2">
      <c r="Y1212" s="396"/>
      <c r="Z1212" s="396"/>
      <c r="AA1212" s="441"/>
    </row>
    <row r="1213" spans="25:27" x14ac:dyDescent="0.2">
      <c r="Y1213" s="396"/>
      <c r="Z1213" s="396"/>
      <c r="AA1213" s="441"/>
    </row>
    <row r="1214" spans="25:27" x14ac:dyDescent="0.2">
      <c r="Y1214" s="396"/>
      <c r="Z1214" s="396"/>
      <c r="AA1214" s="441"/>
    </row>
    <row r="1215" spans="25:27" x14ac:dyDescent="0.2">
      <c r="Y1215" s="396"/>
      <c r="Z1215" s="396"/>
      <c r="AA1215" s="441"/>
    </row>
    <row r="1216" spans="25:27" x14ac:dyDescent="0.2">
      <c r="Y1216" s="396"/>
      <c r="Z1216" s="396"/>
      <c r="AA1216" s="441"/>
    </row>
    <row r="1217" spans="25:27" x14ac:dyDescent="0.2">
      <c r="Y1217" s="396"/>
      <c r="Z1217" s="396"/>
      <c r="AA1217" s="441"/>
    </row>
    <row r="1218" spans="25:27" x14ac:dyDescent="0.2">
      <c r="Y1218" s="396"/>
      <c r="Z1218" s="396"/>
      <c r="AA1218" s="441"/>
    </row>
    <row r="1219" spans="25:27" x14ac:dyDescent="0.2">
      <c r="Y1219" s="396"/>
      <c r="Z1219" s="396"/>
      <c r="AA1219" s="441"/>
    </row>
    <row r="1220" spans="25:27" x14ac:dyDescent="0.2">
      <c r="Y1220" s="396"/>
      <c r="Z1220" s="396"/>
      <c r="AA1220" s="441"/>
    </row>
    <row r="1221" spans="25:27" x14ac:dyDescent="0.2">
      <c r="Y1221" s="396"/>
      <c r="Z1221" s="396"/>
      <c r="AA1221" s="441"/>
    </row>
    <row r="1222" spans="25:27" x14ac:dyDescent="0.2">
      <c r="Y1222" s="396"/>
      <c r="Z1222" s="396"/>
      <c r="AA1222" s="441"/>
    </row>
    <row r="1223" spans="25:27" x14ac:dyDescent="0.2">
      <c r="Y1223" s="396"/>
      <c r="Z1223" s="396"/>
      <c r="AA1223" s="441"/>
    </row>
    <row r="1224" spans="25:27" x14ac:dyDescent="0.2">
      <c r="Y1224" s="396"/>
      <c r="Z1224" s="396"/>
      <c r="AA1224" s="441"/>
    </row>
    <row r="1225" spans="25:27" x14ac:dyDescent="0.2">
      <c r="Y1225" s="396"/>
      <c r="Z1225" s="396"/>
      <c r="AA1225" s="441"/>
    </row>
    <row r="1226" spans="25:27" x14ac:dyDescent="0.2">
      <c r="Y1226" s="396"/>
      <c r="Z1226" s="396"/>
      <c r="AA1226" s="441"/>
    </row>
    <row r="1227" spans="25:27" x14ac:dyDescent="0.2">
      <c r="Y1227" s="396"/>
      <c r="Z1227" s="396"/>
      <c r="AA1227" s="441"/>
    </row>
    <row r="1228" spans="25:27" x14ac:dyDescent="0.2">
      <c r="Y1228" s="396"/>
      <c r="Z1228" s="396"/>
      <c r="AA1228" s="441"/>
    </row>
    <row r="1229" spans="25:27" x14ac:dyDescent="0.2">
      <c r="Y1229" s="396"/>
      <c r="Z1229" s="396"/>
      <c r="AA1229" s="441"/>
    </row>
    <row r="1230" spans="25:27" x14ac:dyDescent="0.2">
      <c r="Y1230" s="396"/>
      <c r="Z1230" s="396"/>
      <c r="AA1230" s="441"/>
    </row>
    <row r="1231" spans="25:27" x14ac:dyDescent="0.2">
      <c r="Y1231" s="396"/>
      <c r="Z1231" s="396"/>
      <c r="AA1231" s="441"/>
    </row>
    <row r="1232" spans="25:27" x14ac:dyDescent="0.2">
      <c r="Y1232" s="396"/>
      <c r="Z1232" s="396"/>
      <c r="AA1232" s="441"/>
    </row>
    <row r="1233" spans="25:27" x14ac:dyDescent="0.2">
      <c r="Y1233" s="396"/>
      <c r="Z1233" s="396"/>
      <c r="AA1233" s="441"/>
    </row>
    <row r="1234" spans="25:27" x14ac:dyDescent="0.2">
      <c r="Y1234" s="396"/>
      <c r="Z1234" s="396"/>
      <c r="AA1234" s="441"/>
    </row>
    <row r="1235" spans="25:27" x14ac:dyDescent="0.2">
      <c r="Y1235" s="396"/>
      <c r="Z1235" s="396"/>
      <c r="AA1235" s="441"/>
    </row>
    <row r="1236" spans="25:27" x14ac:dyDescent="0.2">
      <c r="Y1236" s="396"/>
      <c r="Z1236" s="396"/>
      <c r="AA1236" s="441"/>
    </row>
    <row r="1237" spans="25:27" x14ac:dyDescent="0.2">
      <c r="Y1237" s="396"/>
      <c r="Z1237" s="396"/>
      <c r="AA1237" s="441"/>
    </row>
    <row r="1238" spans="25:27" x14ac:dyDescent="0.2">
      <c r="Y1238" s="396"/>
      <c r="Z1238" s="396"/>
      <c r="AA1238" s="441"/>
    </row>
    <row r="1239" spans="25:27" x14ac:dyDescent="0.2">
      <c r="Y1239" s="396"/>
      <c r="Z1239" s="396"/>
      <c r="AA1239" s="441"/>
    </row>
    <row r="1240" spans="25:27" x14ac:dyDescent="0.2">
      <c r="Y1240" s="396"/>
      <c r="Z1240" s="396"/>
      <c r="AA1240" s="441"/>
    </row>
    <row r="1241" spans="25:27" x14ac:dyDescent="0.2">
      <c r="Y1241" s="396"/>
      <c r="Z1241" s="396"/>
      <c r="AA1241" s="441"/>
    </row>
    <row r="1242" spans="25:27" x14ac:dyDescent="0.2">
      <c r="Y1242" s="396"/>
      <c r="Z1242" s="396"/>
      <c r="AA1242" s="441"/>
    </row>
    <row r="1243" spans="25:27" x14ac:dyDescent="0.2">
      <c r="Y1243" s="396"/>
      <c r="Z1243" s="396"/>
      <c r="AA1243" s="441"/>
    </row>
    <row r="1244" spans="25:27" x14ac:dyDescent="0.2">
      <c r="Y1244" s="396"/>
      <c r="Z1244" s="396"/>
      <c r="AA1244" s="441"/>
    </row>
    <row r="1245" spans="25:27" x14ac:dyDescent="0.2">
      <c r="Y1245" s="396"/>
      <c r="Z1245" s="396"/>
      <c r="AA1245" s="441"/>
    </row>
    <row r="1246" spans="25:27" x14ac:dyDescent="0.2">
      <c r="Y1246" s="396"/>
      <c r="Z1246" s="396"/>
      <c r="AA1246" s="441"/>
    </row>
    <row r="1247" spans="25:27" x14ac:dyDescent="0.2">
      <c r="Y1247" s="396"/>
      <c r="Z1247" s="396"/>
      <c r="AA1247" s="441"/>
    </row>
    <row r="1248" spans="25:27" x14ac:dyDescent="0.2">
      <c r="Y1248" s="396"/>
      <c r="Z1248" s="396"/>
      <c r="AA1248" s="441"/>
    </row>
    <row r="1249" spans="10:27" x14ac:dyDescent="0.2">
      <c r="Y1249" s="396"/>
      <c r="Z1249" s="396"/>
      <c r="AA1249" s="441"/>
    </row>
    <row r="1250" spans="10:27" x14ac:dyDescent="0.2">
      <c r="Y1250" s="396"/>
      <c r="Z1250" s="396"/>
      <c r="AA1250" s="441"/>
    </row>
    <row r="1251" spans="10:27" ht="27.75" hidden="1" customHeight="1" x14ac:dyDescent="0.2">
      <c r="Y1251" s="396"/>
      <c r="Z1251" s="396"/>
      <c r="AA1251" s="441"/>
    </row>
    <row r="1252" spans="10:27" x14ac:dyDescent="0.2">
      <c r="Y1252" s="396"/>
      <c r="Z1252" s="396"/>
      <c r="AA1252" s="441"/>
    </row>
    <row r="1253" spans="10:27" x14ac:dyDescent="0.2">
      <c r="Y1253" s="396"/>
      <c r="Z1253" s="396"/>
      <c r="AA1253" s="441"/>
    </row>
    <row r="1254" spans="10:27" x14ac:dyDescent="0.2">
      <c r="Y1254" s="396"/>
      <c r="Z1254" s="396"/>
      <c r="AA1254" s="441"/>
    </row>
    <row r="1255" spans="10:27" x14ac:dyDescent="0.2">
      <c r="Y1255" s="396"/>
      <c r="Z1255" s="396"/>
      <c r="AA1255" s="441"/>
    </row>
    <row r="1256" spans="10:27" x14ac:dyDescent="0.2">
      <c r="Y1256" s="396"/>
      <c r="Z1256" s="396"/>
      <c r="AA1256" s="441"/>
    </row>
    <row r="1257" spans="10:27" x14ac:dyDescent="0.2">
      <c r="Y1257" s="396"/>
      <c r="Z1257" s="396"/>
      <c r="AA1257" s="441"/>
    </row>
    <row r="1258" spans="10:27" ht="15.75" x14ac:dyDescent="0.2">
      <c r="J1258" s="756" t="s">
        <v>745</v>
      </c>
      <c r="Y1258" s="396"/>
      <c r="Z1258" s="396"/>
      <c r="AA1258" s="441"/>
    </row>
    <row r="1259" spans="10:27" x14ac:dyDescent="0.2">
      <c r="Y1259" s="396"/>
      <c r="Z1259" s="396"/>
      <c r="AA1259" s="441"/>
    </row>
    <row r="1260" spans="10:27" ht="15.75" x14ac:dyDescent="0.2">
      <c r="J1260" s="756" t="s">
        <v>746</v>
      </c>
      <c r="Y1260" s="396"/>
      <c r="Z1260" s="396"/>
      <c r="AA1260" s="441"/>
    </row>
    <row r="1261" spans="10:27" x14ac:dyDescent="0.2">
      <c r="Y1261" s="396"/>
      <c r="Z1261" s="396"/>
      <c r="AA1261" s="441"/>
    </row>
    <row r="1262" spans="10:27" x14ac:dyDescent="0.2">
      <c r="Y1262" s="396"/>
      <c r="Z1262" s="396"/>
      <c r="AA1262" s="441"/>
    </row>
    <row r="1263" spans="10:27" x14ac:dyDescent="0.2">
      <c r="Y1263" s="396"/>
      <c r="Z1263" s="396"/>
      <c r="AA1263" s="441"/>
    </row>
    <row r="1264" spans="10:27" x14ac:dyDescent="0.2">
      <c r="Y1264" s="396"/>
      <c r="Z1264" s="396"/>
      <c r="AA1264" s="441"/>
    </row>
    <row r="1265" spans="10:27" x14ac:dyDescent="0.2">
      <c r="Y1265" s="396"/>
      <c r="Z1265" s="396"/>
      <c r="AA1265" s="441"/>
    </row>
    <row r="1266" spans="10:27" x14ac:dyDescent="0.2">
      <c r="Y1266" s="396"/>
      <c r="Z1266" s="396"/>
      <c r="AA1266" s="441"/>
    </row>
    <row r="1267" spans="10:27" x14ac:dyDescent="0.2">
      <c r="Y1267" s="396"/>
      <c r="Z1267" s="396"/>
      <c r="AA1267" s="441"/>
    </row>
    <row r="1268" spans="10:27" x14ac:dyDescent="0.2">
      <c r="Y1268" s="396"/>
      <c r="Z1268" s="396"/>
      <c r="AA1268" s="441"/>
    </row>
    <row r="1269" spans="10:27" x14ac:dyDescent="0.2">
      <c r="Y1269" s="396"/>
      <c r="Z1269" s="396"/>
      <c r="AA1269" s="441"/>
    </row>
    <row r="1270" spans="10:27" x14ac:dyDescent="0.2">
      <c r="Y1270" s="396"/>
      <c r="Z1270" s="396"/>
      <c r="AA1270" s="441"/>
    </row>
    <row r="1271" spans="10:27" ht="15.75" x14ac:dyDescent="0.2">
      <c r="J1271" s="756" t="s">
        <v>747</v>
      </c>
      <c r="Y1271" s="396"/>
      <c r="Z1271" s="396"/>
      <c r="AA1271" s="441"/>
    </row>
    <row r="1272" spans="10:27" x14ac:dyDescent="0.2">
      <c r="Y1272" s="396"/>
      <c r="Z1272" s="396"/>
      <c r="AA1272" s="441"/>
    </row>
    <row r="1273" spans="10:27" x14ac:dyDescent="0.2">
      <c r="Y1273" s="396"/>
      <c r="Z1273" s="396"/>
      <c r="AA1273" s="441"/>
    </row>
    <row r="1274" spans="10:27" x14ac:dyDescent="0.2">
      <c r="Y1274" s="396"/>
      <c r="Z1274" s="396"/>
      <c r="AA1274" s="441"/>
    </row>
    <row r="1275" spans="10:27" x14ac:dyDescent="0.2">
      <c r="Y1275" s="396"/>
      <c r="Z1275" s="396"/>
      <c r="AA1275" s="441"/>
    </row>
    <row r="1276" spans="10:27" x14ac:dyDescent="0.2">
      <c r="Y1276" s="396"/>
      <c r="Z1276" s="396"/>
      <c r="AA1276" s="441"/>
    </row>
    <row r="1277" spans="10:27" x14ac:dyDescent="0.2">
      <c r="Y1277" s="396"/>
      <c r="Z1277" s="396"/>
      <c r="AA1277" s="441"/>
    </row>
    <row r="1278" spans="10:27" x14ac:dyDescent="0.2">
      <c r="Y1278" s="396"/>
      <c r="Z1278" s="396"/>
      <c r="AA1278" s="441"/>
    </row>
    <row r="1279" spans="10:27" x14ac:dyDescent="0.2">
      <c r="Y1279" s="396"/>
      <c r="Z1279" s="396"/>
      <c r="AA1279" s="441"/>
    </row>
    <row r="1280" spans="10:27" x14ac:dyDescent="0.2">
      <c r="Y1280" s="396"/>
      <c r="Z1280" s="396"/>
      <c r="AA1280" s="441"/>
    </row>
    <row r="1281" spans="25:27" x14ac:dyDescent="0.2">
      <c r="Y1281" s="396"/>
      <c r="Z1281" s="396"/>
      <c r="AA1281" s="441"/>
    </row>
    <row r="1282" spans="25:27" x14ac:dyDescent="0.2">
      <c r="Y1282" s="396"/>
      <c r="Z1282" s="396"/>
      <c r="AA1282" s="441"/>
    </row>
    <row r="1283" spans="25:27" x14ac:dyDescent="0.2">
      <c r="Y1283" s="396"/>
      <c r="Z1283" s="396"/>
      <c r="AA1283" s="441"/>
    </row>
    <row r="1284" spans="25:27" x14ac:dyDescent="0.2">
      <c r="Y1284" s="396"/>
      <c r="Z1284" s="396"/>
      <c r="AA1284" s="441"/>
    </row>
    <row r="1285" spans="25:27" x14ac:dyDescent="0.2">
      <c r="Y1285" s="396"/>
      <c r="Z1285" s="396"/>
      <c r="AA1285" s="441"/>
    </row>
    <row r="1286" spans="25:27" x14ac:dyDescent="0.2">
      <c r="Y1286" s="396"/>
      <c r="Z1286" s="396"/>
      <c r="AA1286" s="441"/>
    </row>
    <row r="1287" spans="25:27" x14ac:dyDescent="0.2">
      <c r="Y1287" s="396"/>
      <c r="Z1287" s="396"/>
      <c r="AA1287" s="441"/>
    </row>
    <row r="1288" spans="25:27" x14ac:dyDescent="0.2">
      <c r="Y1288" s="396"/>
      <c r="Z1288" s="396"/>
      <c r="AA1288" s="441"/>
    </row>
    <row r="1289" spans="25:27" x14ac:dyDescent="0.2">
      <c r="Y1289" s="396"/>
      <c r="Z1289" s="396"/>
      <c r="AA1289" s="441"/>
    </row>
    <row r="1290" spans="25:27" x14ac:dyDescent="0.2">
      <c r="Y1290" s="396"/>
      <c r="Z1290" s="396"/>
      <c r="AA1290" s="441"/>
    </row>
    <row r="1291" spans="25:27" x14ac:dyDescent="0.2">
      <c r="Y1291" s="396"/>
      <c r="Z1291" s="396"/>
      <c r="AA1291" s="441"/>
    </row>
    <row r="1292" spans="25:27" x14ac:dyDescent="0.2">
      <c r="Y1292" s="396"/>
      <c r="Z1292" s="396"/>
      <c r="AA1292" s="441"/>
    </row>
    <row r="1293" spans="25:27" x14ac:dyDescent="0.2">
      <c r="Y1293" s="396"/>
      <c r="Z1293" s="396"/>
      <c r="AA1293" s="441"/>
    </row>
    <row r="1294" spans="25:27" x14ac:dyDescent="0.2">
      <c r="Y1294" s="396"/>
      <c r="Z1294" s="396"/>
      <c r="AA1294" s="441"/>
    </row>
    <row r="1295" spans="25:27" x14ac:dyDescent="0.2">
      <c r="Y1295" s="396"/>
      <c r="Z1295" s="396"/>
      <c r="AA1295" s="441"/>
    </row>
    <row r="1296" spans="25:27" x14ac:dyDescent="0.2">
      <c r="Y1296" s="396"/>
      <c r="Z1296" s="396"/>
      <c r="AA1296" s="441"/>
    </row>
    <row r="1297" spans="25:27" x14ac:dyDescent="0.2">
      <c r="Y1297" s="396"/>
      <c r="Z1297" s="396"/>
      <c r="AA1297" s="441"/>
    </row>
    <row r="1298" spans="25:27" x14ac:dyDescent="0.2">
      <c r="Y1298" s="396"/>
      <c r="Z1298" s="396"/>
      <c r="AA1298" s="441"/>
    </row>
    <row r="1299" spans="25:27" x14ac:dyDescent="0.2">
      <c r="Y1299" s="396"/>
      <c r="Z1299" s="396"/>
      <c r="AA1299" s="441"/>
    </row>
    <row r="1300" spans="25:27" x14ac:dyDescent="0.2">
      <c r="Y1300" s="396"/>
      <c r="Z1300" s="396"/>
      <c r="AA1300" s="441"/>
    </row>
    <row r="1301" spans="25:27" x14ac:dyDescent="0.2">
      <c r="Y1301" s="396"/>
      <c r="Z1301" s="396"/>
      <c r="AA1301" s="441"/>
    </row>
    <row r="1302" spans="25:27" x14ac:dyDescent="0.2">
      <c r="Y1302" s="396"/>
      <c r="Z1302" s="396"/>
      <c r="AA1302" s="441"/>
    </row>
    <row r="1303" spans="25:27" x14ac:dyDescent="0.2">
      <c r="Y1303" s="396"/>
      <c r="Z1303" s="396"/>
      <c r="AA1303" s="441"/>
    </row>
    <row r="1304" spans="25:27" x14ac:dyDescent="0.2">
      <c r="Y1304" s="396"/>
      <c r="Z1304" s="396"/>
      <c r="AA1304" s="441"/>
    </row>
    <row r="1305" spans="25:27" x14ac:dyDescent="0.2">
      <c r="Y1305" s="396"/>
      <c r="Z1305" s="396"/>
      <c r="AA1305" s="441"/>
    </row>
    <row r="1306" spans="25:27" x14ac:dyDescent="0.2">
      <c r="Y1306" s="396"/>
      <c r="Z1306" s="396"/>
      <c r="AA1306" s="441"/>
    </row>
    <row r="1307" spans="25:27" x14ac:dyDescent="0.2">
      <c r="Y1307" s="396"/>
      <c r="Z1307" s="396"/>
      <c r="AA1307" s="441"/>
    </row>
    <row r="1308" spans="25:27" x14ac:dyDescent="0.2">
      <c r="Y1308" s="396"/>
      <c r="Z1308" s="396"/>
      <c r="AA1308" s="441"/>
    </row>
    <row r="1309" spans="25:27" x14ac:dyDescent="0.2">
      <c r="Y1309" s="396"/>
      <c r="Z1309" s="396"/>
      <c r="AA1309" s="441"/>
    </row>
    <row r="1310" spans="25:27" x14ac:dyDescent="0.2">
      <c r="Y1310" s="396"/>
      <c r="Z1310" s="396"/>
      <c r="AA1310" s="441"/>
    </row>
    <row r="1311" spans="25:27" x14ac:dyDescent="0.2">
      <c r="Y1311" s="396"/>
      <c r="Z1311" s="396"/>
      <c r="AA1311" s="441"/>
    </row>
    <row r="1312" spans="25:27" x14ac:dyDescent="0.2">
      <c r="Y1312" s="396"/>
      <c r="Z1312" s="396"/>
      <c r="AA1312" s="441"/>
    </row>
    <row r="1313" spans="25:27" x14ac:dyDescent="0.2">
      <c r="Y1313" s="396"/>
      <c r="Z1313" s="396"/>
      <c r="AA1313" s="441"/>
    </row>
    <row r="1314" spans="25:27" x14ac:dyDescent="0.2">
      <c r="Y1314" s="396"/>
      <c r="Z1314" s="396"/>
      <c r="AA1314" s="441"/>
    </row>
    <row r="1315" spans="25:27" x14ac:dyDescent="0.2">
      <c r="Y1315" s="396"/>
      <c r="Z1315" s="396"/>
      <c r="AA1315" s="441"/>
    </row>
    <row r="1316" spans="25:27" x14ac:dyDescent="0.2">
      <c r="Y1316" s="396"/>
      <c r="Z1316" s="396"/>
      <c r="AA1316" s="441"/>
    </row>
    <row r="1317" spans="25:27" x14ac:dyDescent="0.2">
      <c r="Y1317" s="396"/>
      <c r="Z1317" s="396"/>
      <c r="AA1317" s="441"/>
    </row>
    <row r="1318" spans="25:27" x14ac:dyDescent="0.2">
      <c r="Y1318" s="396"/>
      <c r="Z1318" s="396"/>
      <c r="AA1318" s="441"/>
    </row>
    <row r="1319" spans="25:27" x14ac:dyDescent="0.2">
      <c r="Y1319" s="396"/>
      <c r="Z1319" s="396"/>
      <c r="AA1319" s="441"/>
    </row>
    <row r="1320" spans="25:27" x14ac:dyDescent="0.2">
      <c r="Y1320" s="396"/>
      <c r="Z1320" s="396"/>
      <c r="AA1320" s="441"/>
    </row>
    <row r="1321" spans="25:27" x14ac:dyDescent="0.2">
      <c r="Y1321" s="396"/>
      <c r="Z1321" s="396"/>
      <c r="AA1321" s="441"/>
    </row>
    <row r="1322" spans="25:27" x14ac:dyDescent="0.2">
      <c r="Y1322" s="396"/>
      <c r="Z1322" s="396"/>
      <c r="AA1322" s="441"/>
    </row>
    <row r="1323" spans="25:27" x14ac:dyDescent="0.2">
      <c r="Y1323" s="396"/>
      <c r="Z1323" s="396"/>
      <c r="AA1323" s="441"/>
    </row>
    <row r="1324" spans="25:27" x14ac:dyDescent="0.2">
      <c r="Y1324" s="396"/>
      <c r="Z1324" s="396"/>
      <c r="AA1324" s="441"/>
    </row>
    <row r="1325" spans="25:27" x14ac:dyDescent="0.2">
      <c r="Y1325" s="396"/>
      <c r="Z1325" s="396"/>
      <c r="AA1325" s="441"/>
    </row>
    <row r="1326" spans="25:27" x14ac:dyDescent="0.2">
      <c r="Y1326" s="396"/>
      <c r="Z1326" s="396"/>
      <c r="AA1326" s="441"/>
    </row>
    <row r="1327" spans="25:27" x14ac:dyDescent="0.2">
      <c r="Y1327" s="396"/>
      <c r="Z1327" s="396"/>
      <c r="AA1327" s="441"/>
    </row>
    <row r="1328" spans="25:27" x14ac:dyDescent="0.2">
      <c r="Y1328" s="396"/>
      <c r="Z1328" s="396"/>
      <c r="AA1328" s="441"/>
    </row>
    <row r="1329" spans="25:27" x14ac:dyDescent="0.2">
      <c r="Y1329" s="396"/>
      <c r="Z1329" s="396"/>
      <c r="AA1329" s="441"/>
    </row>
    <row r="1330" spans="25:27" x14ac:dyDescent="0.2">
      <c r="Y1330" s="396"/>
      <c r="Z1330" s="396"/>
      <c r="AA1330" s="441"/>
    </row>
    <row r="1331" spans="25:27" x14ac:dyDescent="0.2">
      <c r="Y1331" s="396"/>
      <c r="Z1331" s="396"/>
      <c r="AA1331" s="441"/>
    </row>
    <row r="1332" spans="25:27" x14ac:dyDescent="0.2">
      <c r="Y1332" s="396"/>
      <c r="Z1332" s="396"/>
      <c r="AA1332" s="441"/>
    </row>
    <row r="1333" spans="25:27" x14ac:dyDescent="0.2">
      <c r="Y1333" s="396"/>
      <c r="Z1333" s="396"/>
      <c r="AA1333" s="441"/>
    </row>
    <row r="1334" spans="25:27" x14ac:dyDescent="0.2">
      <c r="Y1334" s="396"/>
      <c r="Z1334" s="396"/>
      <c r="AA1334" s="441"/>
    </row>
    <row r="1335" spans="25:27" x14ac:dyDescent="0.2">
      <c r="Y1335" s="396"/>
      <c r="Z1335" s="396"/>
      <c r="AA1335" s="441"/>
    </row>
    <row r="1336" spans="25:27" x14ac:dyDescent="0.2">
      <c r="Y1336" s="396"/>
      <c r="Z1336" s="396"/>
      <c r="AA1336" s="441"/>
    </row>
    <row r="1337" spans="25:27" x14ac:dyDescent="0.2">
      <c r="Y1337" s="396"/>
      <c r="Z1337" s="396"/>
      <c r="AA1337" s="441"/>
    </row>
    <row r="1338" spans="25:27" x14ac:dyDescent="0.2">
      <c r="Y1338" s="396"/>
      <c r="Z1338" s="396"/>
      <c r="AA1338" s="441"/>
    </row>
    <row r="1339" spans="25:27" x14ac:dyDescent="0.2">
      <c r="Y1339" s="396"/>
      <c r="Z1339" s="396"/>
      <c r="AA1339" s="441"/>
    </row>
    <row r="1340" spans="25:27" x14ac:dyDescent="0.2">
      <c r="Y1340" s="396"/>
      <c r="Z1340" s="396"/>
      <c r="AA1340" s="441"/>
    </row>
    <row r="1341" spans="25:27" x14ac:dyDescent="0.2">
      <c r="Y1341" s="396"/>
      <c r="Z1341" s="396"/>
      <c r="AA1341" s="441"/>
    </row>
    <row r="1342" spans="25:27" x14ac:dyDescent="0.2">
      <c r="Y1342" s="396"/>
      <c r="Z1342" s="396"/>
      <c r="AA1342" s="441"/>
    </row>
    <row r="1343" spans="25:27" x14ac:dyDescent="0.2">
      <c r="Y1343" s="396"/>
      <c r="Z1343" s="396"/>
      <c r="AA1343" s="441"/>
    </row>
    <row r="1344" spans="25:27" x14ac:dyDescent="0.2">
      <c r="Y1344" s="396"/>
      <c r="Z1344" s="396"/>
      <c r="AA1344" s="441"/>
    </row>
    <row r="1345" spans="25:27" x14ac:dyDescent="0.2">
      <c r="Y1345" s="396"/>
      <c r="Z1345" s="396"/>
      <c r="AA1345" s="441"/>
    </row>
    <row r="1346" spans="25:27" x14ac:dyDescent="0.2">
      <c r="Y1346" s="396"/>
      <c r="Z1346" s="396"/>
      <c r="AA1346" s="441"/>
    </row>
    <row r="1347" spans="25:27" x14ac:dyDescent="0.2">
      <c r="Y1347" s="396"/>
      <c r="Z1347" s="396"/>
      <c r="AA1347" s="441"/>
    </row>
    <row r="1348" spans="25:27" x14ac:dyDescent="0.2">
      <c r="Y1348" s="396"/>
      <c r="Z1348" s="396"/>
      <c r="AA1348" s="441"/>
    </row>
    <row r="1349" spans="25:27" x14ac:dyDescent="0.2">
      <c r="Y1349" s="396"/>
      <c r="Z1349" s="396"/>
      <c r="AA1349" s="441"/>
    </row>
    <row r="1350" spans="25:27" x14ac:dyDescent="0.2">
      <c r="Y1350" s="396"/>
      <c r="Z1350" s="396"/>
      <c r="AA1350" s="441"/>
    </row>
    <row r="1351" spans="25:27" x14ac:dyDescent="0.2">
      <c r="Y1351" s="396"/>
      <c r="Z1351" s="396"/>
      <c r="AA1351" s="441"/>
    </row>
    <row r="1352" spans="25:27" x14ac:dyDescent="0.2">
      <c r="Y1352" s="396"/>
      <c r="Z1352" s="396"/>
      <c r="AA1352" s="441"/>
    </row>
    <row r="1353" spans="25:27" x14ac:dyDescent="0.2">
      <c r="Y1353" s="396"/>
      <c r="Z1353" s="396"/>
      <c r="AA1353" s="441"/>
    </row>
    <row r="1354" spans="25:27" x14ac:dyDescent="0.2">
      <c r="Y1354" s="396"/>
      <c r="Z1354" s="396"/>
      <c r="AA1354" s="441"/>
    </row>
    <row r="1355" spans="25:27" x14ac:dyDescent="0.2">
      <c r="Y1355" s="396"/>
      <c r="Z1355" s="396"/>
      <c r="AA1355" s="441"/>
    </row>
    <row r="1356" spans="25:27" x14ac:dyDescent="0.2">
      <c r="Y1356" s="396"/>
      <c r="Z1356" s="396"/>
      <c r="AA1356" s="441"/>
    </row>
    <row r="1357" spans="25:27" x14ac:dyDescent="0.2">
      <c r="Y1357" s="396"/>
      <c r="Z1357" s="396"/>
      <c r="AA1357" s="441"/>
    </row>
    <row r="1358" spans="25:27" x14ac:dyDescent="0.2">
      <c r="Y1358" s="396"/>
      <c r="Z1358" s="396"/>
      <c r="AA1358" s="441"/>
    </row>
    <row r="1359" spans="25:27" x14ac:dyDescent="0.2">
      <c r="Y1359" s="396"/>
      <c r="Z1359" s="396"/>
      <c r="AA1359" s="441"/>
    </row>
    <row r="1360" spans="25:27" x14ac:dyDescent="0.2">
      <c r="Y1360" s="396"/>
      <c r="Z1360" s="396"/>
      <c r="AA1360" s="441"/>
    </row>
    <row r="1361" spans="25:27" x14ac:dyDescent="0.2">
      <c r="Y1361" s="396"/>
      <c r="Z1361" s="396"/>
      <c r="AA1361" s="441"/>
    </row>
    <row r="1362" spans="25:27" x14ac:dyDescent="0.2">
      <c r="Y1362" s="396"/>
      <c r="Z1362" s="396"/>
      <c r="AA1362" s="441"/>
    </row>
    <row r="1363" spans="25:27" x14ac:dyDescent="0.2">
      <c r="Y1363" s="396"/>
      <c r="Z1363" s="396"/>
      <c r="AA1363" s="441"/>
    </row>
    <row r="1364" spans="25:27" x14ac:dyDescent="0.2">
      <c r="Y1364" s="396"/>
      <c r="Z1364" s="396"/>
      <c r="AA1364" s="441"/>
    </row>
    <row r="1365" spans="25:27" x14ac:dyDescent="0.2">
      <c r="Y1365" s="396"/>
      <c r="Z1365" s="396"/>
      <c r="AA1365" s="441"/>
    </row>
    <row r="1366" spans="25:27" x14ac:dyDescent="0.2">
      <c r="Y1366" s="396"/>
      <c r="Z1366" s="396"/>
      <c r="AA1366" s="441"/>
    </row>
    <row r="1367" spans="25:27" x14ac:dyDescent="0.2">
      <c r="Y1367" s="396"/>
      <c r="Z1367" s="396"/>
      <c r="AA1367" s="441"/>
    </row>
    <row r="1368" spans="25:27" x14ac:dyDescent="0.2">
      <c r="Y1368" s="396"/>
      <c r="Z1368" s="396"/>
      <c r="AA1368" s="441"/>
    </row>
    <row r="1369" spans="25:27" x14ac:dyDescent="0.2">
      <c r="Y1369" s="396"/>
      <c r="Z1369" s="396"/>
      <c r="AA1369" s="441"/>
    </row>
    <row r="1370" spans="25:27" x14ac:dyDescent="0.2">
      <c r="Y1370" s="396"/>
      <c r="Z1370" s="396"/>
      <c r="AA1370" s="441"/>
    </row>
    <row r="1371" spans="25:27" x14ac:dyDescent="0.2">
      <c r="Y1371" s="396"/>
      <c r="Z1371" s="396"/>
      <c r="AA1371" s="441"/>
    </row>
    <row r="1372" spans="25:27" x14ac:dyDescent="0.2">
      <c r="Y1372" s="396"/>
      <c r="Z1372" s="396"/>
      <c r="AA1372" s="441"/>
    </row>
    <row r="1373" spans="25:27" x14ac:dyDescent="0.2">
      <c r="Y1373" s="396"/>
      <c r="Z1373" s="396"/>
      <c r="AA1373" s="441"/>
    </row>
    <row r="1374" spans="25:27" x14ac:dyDescent="0.2">
      <c r="Y1374" s="396"/>
      <c r="Z1374" s="396"/>
      <c r="AA1374" s="441"/>
    </row>
    <row r="1375" spans="25:27" x14ac:dyDescent="0.2">
      <c r="Y1375" s="396"/>
      <c r="Z1375" s="396"/>
      <c r="AA1375" s="441"/>
    </row>
    <row r="1376" spans="25:27" x14ac:dyDescent="0.2">
      <c r="Y1376" s="396"/>
      <c r="Z1376" s="396"/>
      <c r="AA1376" s="441"/>
    </row>
    <row r="1377" spans="25:27" x14ac:dyDescent="0.2">
      <c r="Y1377" s="396"/>
      <c r="Z1377" s="396"/>
      <c r="AA1377" s="441"/>
    </row>
    <row r="1378" spans="25:27" x14ac:dyDescent="0.2">
      <c r="Y1378" s="396"/>
      <c r="Z1378" s="396"/>
      <c r="AA1378" s="441"/>
    </row>
    <row r="1379" spans="25:27" x14ac:dyDescent="0.2">
      <c r="Y1379" s="396"/>
      <c r="Z1379" s="396"/>
      <c r="AA1379" s="441"/>
    </row>
    <row r="1380" spans="25:27" x14ac:dyDescent="0.2">
      <c r="Y1380" s="396"/>
      <c r="Z1380" s="396"/>
      <c r="AA1380" s="441"/>
    </row>
    <row r="1381" spans="25:27" x14ac:dyDescent="0.2">
      <c r="Y1381" s="396"/>
      <c r="Z1381" s="396"/>
      <c r="AA1381" s="441"/>
    </row>
    <row r="1382" spans="25:27" x14ac:dyDescent="0.2">
      <c r="Y1382" s="396"/>
      <c r="Z1382" s="396"/>
      <c r="AA1382" s="441"/>
    </row>
    <row r="1383" spans="25:27" x14ac:dyDescent="0.2">
      <c r="Y1383" s="396"/>
      <c r="Z1383" s="396"/>
      <c r="AA1383" s="441"/>
    </row>
    <row r="1384" spans="25:27" x14ac:dyDescent="0.2">
      <c r="Y1384" s="396"/>
      <c r="Z1384" s="396"/>
      <c r="AA1384" s="441"/>
    </row>
    <row r="1385" spans="25:27" x14ac:dyDescent="0.2">
      <c r="Y1385" s="396"/>
      <c r="Z1385" s="396"/>
      <c r="AA1385" s="441"/>
    </row>
    <row r="1386" spans="25:27" x14ac:dyDescent="0.2">
      <c r="Y1386" s="396"/>
      <c r="Z1386" s="396"/>
      <c r="AA1386" s="441"/>
    </row>
    <row r="1387" spans="25:27" x14ac:dyDescent="0.2">
      <c r="Y1387" s="396"/>
      <c r="Z1387" s="396"/>
      <c r="AA1387" s="441"/>
    </row>
    <row r="1388" spans="25:27" x14ac:dyDescent="0.2">
      <c r="Y1388" s="396"/>
      <c r="Z1388" s="396"/>
      <c r="AA1388" s="441"/>
    </row>
    <row r="1389" spans="25:27" x14ac:dyDescent="0.2">
      <c r="Y1389" s="396"/>
      <c r="Z1389" s="396"/>
      <c r="AA1389" s="441"/>
    </row>
    <row r="1390" spans="25:27" x14ac:dyDescent="0.2">
      <c r="Y1390" s="396"/>
      <c r="Z1390" s="396"/>
      <c r="AA1390" s="441"/>
    </row>
    <row r="1391" spans="25:27" x14ac:dyDescent="0.2">
      <c r="Y1391" s="396"/>
      <c r="Z1391" s="396"/>
      <c r="AA1391" s="441"/>
    </row>
    <row r="1392" spans="25:27" x14ac:dyDescent="0.2">
      <c r="Y1392" s="396"/>
      <c r="Z1392" s="396"/>
      <c r="AA1392" s="441"/>
    </row>
    <row r="1393" spans="25:27" x14ac:dyDescent="0.2">
      <c r="Y1393" s="396"/>
      <c r="Z1393" s="396"/>
      <c r="AA1393" s="441"/>
    </row>
    <row r="1394" spans="25:27" x14ac:dyDescent="0.2">
      <c r="Y1394" s="396"/>
      <c r="Z1394" s="396"/>
      <c r="AA1394" s="441"/>
    </row>
    <row r="1395" spans="25:27" x14ac:dyDescent="0.2">
      <c r="Y1395" s="396"/>
      <c r="Z1395" s="396"/>
      <c r="AA1395" s="441"/>
    </row>
    <row r="1396" spans="25:27" x14ac:dyDescent="0.2">
      <c r="Y1396" s="396"/>
      <c r="Z1396" s="396"/>
      <c r="AA1396" s="441"/>
    </row>
    <row r="1397" spans="25:27" x14ac:dyDescent="0.2">
      <c r="Y1397" s="396"/>
      <c r="Z1397" s="396"/>
      <c r="AA1397" s="441"/>
    </row>
    <row r="1398" spans="25:27" x14ac:dyDescent="0.2">
      <c r="Y1398" s="396"/>
      <c r="Z1398" s="396"/>
      <c r="AA1398" s="441"/>
    </row>
    <row r="1399" spans="25:27" x14ac:dyDescent="0.2">
      <c r="Y1399" s="396"/>
      <c r="Z1399" s="396"/>
      <c r="AA1399" s="441"/>
    </row>
    <row r="1400" spans="25:27" x14ac:dyDescent="0.2">
      <c r="Y1400" s="396"/>
      <c r="Z1400" s="396"/>
      <c r="AA1400" s="441"/>
    </row>
    <row r="1401" spans="25:27" x14ac:dyDescent="0.2">
      <c r="Y1401" s="396"/>
      <c r="Z1401" s="396"/>
      <c r="AA1401" s="441"/>
    </row>
    <row r="1402" spans="25:27" x14ac:dyDescent="0.2">
      <c r="Y1402" s="396"/>
      <c r="Z1402" s="396"/>
      <c r="AA1402" s="441"/>
    </row>
    <row r="1403" spans="25:27" x14ac:dyDescent="0.2">
      <c r="Y1403" s="396"/>
      <c r="Z1403" s="396"/>
      <c r="AA1403" s="441"/>
    </row>
    <row r="1404" spans="25:27" x14ac:dyDescent="0.2">
      <c r="Y1404" s="396"/>
      <c r="Z1404" s="396"/>
      <c r="AA1404" s="441"/>
    </row>
    <row r="1405" spans="25:27" x14ac:dyDescent="0.2">
      <c r="Y1405" s="396"/>
      <c r="Z1405" s="396"/>
      <c r="AA1405" s="441"/>
    </row>
    <row r="1406" spans="25:27" x14ac:dyDescent="0.2">
      <c r="Y1406" s="396"/>
      <c r="Z1406" s="396"/>
      <c r="AA1406" s="441"/>
    </row>
    <row r="1407" spans="25:27" x14ac:dyDescent="0.2">
      <c r="Y1407" s="396"/>
      <c r="Z1407" s="396"/>
      <c r="AA1407" s="441"/>
    </row>
    <row r="1408" spans="25:27" x14ac:dyDescent="0.2">
      <c r="Y1408" s="396"/>
      <c r="Z1408" s="396"/>
      <c r="AA1408" s="441"/>
    </row>
    <row r="1409" spans="25:27" x14ac:dyDescent="0.2">
      <c r="Y1409" s="396"/>
      <c r="Z1409" s="396"/>
      <c r="AA1409" s="441"/>
    </row>
    <row r="1410" spans="25:27" x14ac:dyDescent="0.2">
      <c r="Y1410" s="396"/>
      <c r="Z1410" s="396"/>
      <c r="AA1410" s="441"/>
    </row>
    <row r="1411" spans="25:27" x14ac:dyDescent="0.2">
      <c r="Y1411" s="396"/>
      <c r="Z1411" s="396"/>
      <c r="AA1411" s="441"/>
    </row>
    <row r="1412" spans="25:27" x14ac:dyDescent="0.2">
      <c r="Y1412" s="396"/>
      <c r="Z1412" s="396"/>
      <c r="AA1412" s="441"/>
    </row>
    <row r="1413" spans="25:27" x14ac:dyDescent="0.2">
      <c r="Y1413" s="396"/>
      <c r="Z1413" s="396"/>
      <c r="AA1413" s="441"/>
    </row>
    <row r="1414" spans="25:27" x14ac:dyDescent="0.2">
      <c r="Y1414" s="396"/>
      <c r="Z1414" s="396"/>
      <c r="AA1414" s="441"/>
    </row>
    <row r="1415" spans="25:27" x14ac:dyDescent="0.2">
      <c r="Y1415" s="396"/>
      <c r="Z1415" s="396"/>
      <c r="AA1415" s="441"/>
    </row>
    <row r="1416" spans="25:27" x14ac:dyDescent="0.2">
      <c r="Y1416" s="396"/>
      <c r="Z1416" s="396"/>
      <c r="AA1416" s="441"/>
    </row>
    <row r="1417" spans="25:27" x14ac:dyDescent="0.2">
      <c r="Y1417" s="396"/>
      <c r="Z1417" s="396"/>
      <c r="AA1417" s="441"/>
    </row>
    <row r="1418" spans="25:27" x14ac:dyDescent="0.2">
      <c r="Y1418" s="396"/>
      <c r="Z1418" s="396"/>
      <c r="AA1418" s="441"/>
    </row>
    <row r="1419" spans="25:27" x14ac:dyDescent="0.2">
      <c r="Y1419" s="396"/>
      <c r="Z1419" s="396"/>
      <c r="AA1419" s="441"/>
    </row>
    <row r="1420" spans="25:27" x14ac:dyDescent="0.2">
      <c r="Y1420" s="396"/>
      <c r="Z1420" s="396"/>
      <c r="AA1420" s="441"/>
    </row>
    <row r="1421" spans="25:27" x14ac:dyDescent="0.2">
      <c r="Y1421" s="396"/>
      <c r="Z1421" s="396"/>
      <c r="AA1421" s="441"/>
    </row>
    <row r="1422" spans="25:27" x14ac:dyDescent="0.2">
      <c r="Y1422" s="396"/>
      <c r="Z1422" s="396"/>
      <c r="AA1422" s="441"/>
    </row>
    <row r="1423" spans="25:27" x14ac:dyDescent="0.2">
      <c r="Y1423" s="396"/>
      <c r="Z1423" s="396"/>
      <c r="AA1423" s="441"/>
    </row>
    <row r="1424" spans="25:27" x14ac:dyDescent="0.2">
      <c r="Y1424" s="396"/>
      <c r="Z1424" s="396"/>
      <c r="AA1424" s="441"/>
    </row>
    <row r="1425" spans="25:27" x14ac:dyDescent="0.2">
      <c r="Y1425" s="396"/>
      <c r="Z1425" s="396"/>
      <c r="AA1425" s="441"/>
    </row>
    <row r="1426" spans="25:27" x14ac:dyDescent="0.2">
      <c r="Y1426" s="396"/>
      <c r="Z1426" s="396"/>
      <c r="AA1426" s="441"/>
    </row>
    <row r="1427" spans="25:27" x14ac:dyDescent="0.2">
      <c r="Y1427" s="396"/>
      <c r="Z1427" s="396"/>
      <c r="AA1427" s="441"/>
    </row>
    <row r="1428" spans="25:27" x14ac:dyDescent="0.2">
      <c r="Y1428" s="396"/>
      <c r="Z1428" s="396"/>
      <c r="AA1428" s="441"/>
    </row>
    <row r="1429" spans="25:27" x14ac:dyDescent="0.2">
      <c r="Y1429" s="396"/>
      <c r="Z1429" s="396"/>
      <c r="AA1429" s="441"/>
    </row>
    <row r="1430" spans="25:27" x14ac:dyDescent="0.2">
      <c r="Y1430" s="396"/>
      <c r="Z1430" s="396"/>
      <c r="AA1430" s="441"/>
    </row>
    <row r="1431" spans="25:27" x14ac:dyDescent="0.2">
      <c r="Y1431" s="396"/>
      <c r="Z1431" s="396"/>
      <c r="AA1431" s="441"/>
    </row>
    <row r="1432" spans="25:27" x14ac:dyDescent="0.2">
      <c r="Y1432" s="396"/>
      <c r="Z1432" s="396"/>
      <c r="AA1432" s="441"/>
    </row>
    <row r="1433" spans="25:27" x14ac:dyDescent="0.2">
      <c r="Y1433" s="396"/>
      <c r="Z1433" s="396"/>
      <c r="AA1433" s="441"/>
    </row>
    <row r="1434" spans="25:27" x14ac:dyDescent="0.2">
      <c r="Y1434" s="396"/>
      <c r="Z1434" s="396"/>
      <c r="AA1434" s="441"/>
    </row>
    <row r="1435" spans="25:27" x14ac:dyDescent="0.2">
      <c r="Y1435" s="396"/>
      <c r="Z1435" s="396"/>
      <c r="AA1435" s="441"/>
    </row>
    <row r="1436" spans="25:27" x14ac:dyDescent="0.2">
      <c r="Y1436" s="396"/>
      <c r="Z1436" s="396"/>
      <c r="AA1436" s="441"/>
    </row>
    <row r="1437" spans="25:27" x14ac:dyDescent="0.2">
      <c r="Y1437" s="396"/>
      <c r="Z1437" s="396"/>
      <c r="AA1437" s="441"/>
    </row>
    <row r="1438" spans="25:27" x14ac:dyDescent="0.2">
      <c r="Y1438" s="396"/>
      <c r="Z1438" s="396"/>
      <c r="AA1438" s="441"/>
    </row>
    <row r="1439" spans="25:27" x14ac:dyDescent="0.2">
      <c r="Y1439" s="396"/>
      <c r="Z1439" s="396"/>
      <c r="AA1439" s="441"/>
    </row>
    <row r="1440" spans="25:27" x14ac:dyDescent="0.2">
      <c r="Y1440" s="396"/>
      <c r="Z1440" s="396"/>
      <c r="AA1440" s="441"/>
    </row>
    <row r="1441" spans="25:27" x14ac:dyDescent="0.2">
      <c r="Y1441" s="396"/>
      <c r="Z1441" s="396"/>
      <c r="AA1441" s="441"/>
    </row>
    <row r="1442" spans="25:27" x14ac:dyDescent="0.2">
      <c r="Y1442" s="396"/>
      <c r="Z1442" s="396"/>
      <c r="AA1442" s="441"/>
    </row>
    <row r="1443" spans="25:27" x14ac:dyDescent="0.2">
      <c r="Y1443" s="396"/>
      <c r="Z1443" s="396"/>
      <c r="AA1443" s="441"/>
    </row>
    <row r="1444" spans="25:27" x14ac:dyDescent="0.2">
      <c r="Y1444" s="396"/>
      <c r="Z1444" s="396"/>
      <c r="AA1444" s="441"/>
    </row>
    <row r="1445" spans="25:27" x14ac:dyDescent="0.2">
      <c r="Y1445" s="396"/>
      <c r="Z1445" s="396"/>
      <c r="AA1445" s="441"/>
    </row>
    <row r="1446" spans="25:27" x14ac:dyDescent="0.2">
      <c r="Y1446" s="396"/>
      <c r="Z1446" s="396"/>
      <c r="AA1446" s="441"/>
    </row>
    <row r="1447" spans="25:27" x14ac:dyDescent="0.2">
      <c r="Y1447" s="396"/>
      <c r="Z1447" s="396"/>
      <c r="AA1447" s="441"/>
    </row>
    <row r="1448" spans="25:27" x14ac:dyDescent="0.2">
      <c r="Y1448" s="396"/>
      <c r="Z1448" s="396"/>
      <c r="AA1448" s="441"/>
    </row>
    <row r="1449" spans="25:27" x14ac:dyDescent="0.2">
      <c r="Y1449" s="396"/>
      <c r="Z1449" s="396"/>
      <c r="AA1449" s="441"/>
    </row>
    <row r="1450" spans="25:27" x14ac:dyDescent="0.2">
      <c r="Y1450" s="396"/>
      <c r="Z1450" s="396"/>
      <c r="AA1450" s="441"/>
    </row>
    <row r="1451" spans="25:27" x14ac:dyDescent="0.2">
      <c r="Y1451" s="396"/>
      <c r="Z1451" s="396"/>
      <c r="AA1451" s="441"/>
    </row>
    <row r="1452" spans="25:27" x14ac:dyDescent="0.2">
      <c r="Y1452" s="396"/>
      <c r="Z1452" s="396"/>
      <c r="AA1452" s="441"/>
    </row>
    <row r="1453" spans="25:27" x14ac:dyDescent="0.2">
      <c r="Y1453" s="396"/>
      <c r="Z1453" s="396"/>
      <c r="AA1453" s="441"/>
    </row>
    <row r="1454" spans="25:27" x14ac:dyDescent="0.2">
      <c r="Y1454" s="396"/>
      <c r="Z1454" s="396"/>
      <c r="AA1454" s="441"/>
    </row>
    <row r="1455" spans="25:27" x14ac:dyDescent="0.2">
      <c r="Y1455" s="396"/>
      <c r="Z1455" s="396"/>
      <c r="AA1455" s="441"/>
    </row>
    <row r="1456" spans="25:27" x14ac:dyDescent="0.2">
      <c r="Y1456" s="396"/>
      <c r="Z1456" s="396"/>
      <c r="AA1456" s="441"/>
    </row>
    <row r="1457" spans="25:27" x14ac:dyDescent="0.2">
      <c r="Y1457" s="396"/>
      <c r="Z1457" s="396"/>
      <c r="AA1457" s="441"/>
    </row>
    <row r="1458" spans="25:27" x14ac:dyDescent="0.2">
      <c r="Y1458" s="396"/>
      <c r="Z1458" s="396"/>
      <c r="AA1458" s="441"/>
    </row>
    <row r="1459" spans="25:27" x14ac:dyDescent="0.2">
      <c r="Y1459" s="396"/>
      <c r="Z1459" s="396"/>
      <c r="AA1459" s="441"/>
    </row>
    <row r="1460" spans="25:27" x14ac:dyDescent="0.2">
      <c r="Y1460" s="396"/>
      <c r="Z1460" s="396"/>
      <c r="AA1460" s="441"/>
    </row>
    <row r="1461" spans="25:27" x14ac:dyDescent="0.2">
      <c r="Y1461" s="396"/>
      <c r="Z1461" s="396"/>
      <c r="AA1461" s="441"/>
    </row>
    <row r="1462" spans="25:27" x14ac:dyDescent="0.2">
      <c r="Y1462" s="396"/>
      <c r="Z1462" s="396"/>
      <c r="AA1462" s="441"/>
    </row>
    <row r="1463" spans="25:27" x14ac:dyDescent="0.2">
      <c r="Y1463" s="396"/>
      <c r="Z1463" s="396"/>
      <c r="AA1463" s="441"/>
    </row>
    <row r="1464" spans="25:27" x14ac:dyDescent="0.2">
      <c r="Y1464" s="396"/>
      <c r="Z1464" s="396"/>
      <c r="AA1464" s="441"/>
    </row>
    <row r="1465" spans="25:27" x14ac:dyDescent="0.2">
      <c r="Y1465" s="396"/>
      <c r="Z1465" s="396"/>
      <c r="AA1465" s="441"/>
    </row>
    <row r="1466" spans="25:27" x14ac:dyDescent="0.2">
      <c r="Y1466" s="396"/>
      <c r="Z1466" s="396"/>
      <c r="AA1466" s="441"/>
    </row>
    <row r="1467" spans="25:27" x14ac:dyDescent="0.2">
      <c r="Y1467" s="396"/>
      <c r="Z1467" s="396"/>
      <c r="AA1467" s="441"/>
    </row>
    <row r="1468" spans="25:27" x14ac:dyDescent="0.2">
      <c r="Y1468" s="396"/>
      <c r="Z1468" s="396"/>
      <c r="AA1468" s="441"/>
    </row>
    <row r="1469" spans="25:27" x14ac:dyDescent="0.2">
      <c r="Y1469" s="396"/>
      <c r="Z1469" s="396"/>
      <c r="AA1469" s="441"/>
    </row>
    <row r="1470" spans="25:27" x14ac:dyDescent="0.2">
      <c r="Y1470" s="396"/>
      <c r="Z1470" s="396"/>
      <c r="AA1470" s="441"/>
    </row>
    <row r="1471" spans="25:27" x14ac:dyDescent="0.2">
      <c r="Y1471" s="396"/>
      <c r="Z1471" s="396"/>
      <c r="AA1471" s="441"/>
    </row>
    <row r="1472" spans="25:27" x14ac:dyDescent="0.2">
      <c r="Y1472" s="396"/>
      <c r="Z1472" s="396"/>
      <c r="AA1472" s="441"/>
    </row>
    <row r="1473" spans="11:27" x14ac:dyDescent="0.2">
      <c r="Y1473" s="396"/>
      <c r="Z1473" s="396"/>
      <c r="AA1473" s="441"/>
    </row>
    <row r="1474" spans="11:27" x14ac:dyDescent="0.2">
      <c r="Y1474" s="396"/>
      <c r="Z1474" s="396"/>
      <c r="AA1474" s="441"/>
    </row>
    <row r="1475" spans="11:27" x14ac:dyDescent="0.2">
      <c r="Y1475" s="396"/>
      <c r="Z1475" s="396"/>
      <c r="AA1475" s="441"/>
    </row>
    <row r="1476" spans="11:27" x14ac:dyDescent="0.2">
      <c r="Y1476" s="396"/>
      <c r="Z1476" s="396"/>
      <c r="AA1476" s="441"/>
    </row>
    <row r="1477" spans="11:27" x14ac:dyDescent="0.2">
      <c r="Y1477" s="396"/>
      <c r="Z1477" s="396"/>
      <c r="AA1477" s="441"/>
    </row>
    <row r="1478" spans="11:27" x14ac:dyDescent="0.2">
      <c r="K1478" s="396" t="s">
        <v>748</v>
      </c>
      <c r="Y1478" s="396"/>
      <c r="Z1478" s="396"/>
      <c r="AA1478" s="441"/>
    </row>
    <row r="1479" spans="11:27" x14ac:dyDescent="0.2">
      <c r="Y1479" s="396"/>
      <c r="Z1479" s="396"/>
      <c r="AA1479" s="441"/>
    </row>
    <row r="1480" spans="11:27" x14ac:dyDescent="0.2">
      <c r="Y1480" s="396"/>
      <c r="Z1480" s="396"/>
      <c r="AA1480" s="441"/>
    </row>
    <row r="1481" spans="11:27" x14ac:dyDescent="0.2">
      <c r="Y1481" s="396"/>
      <c r="Z1481" s="396"/>
      <c r="AA1481" s="441"/>
    </row>
    <row r="1482" spans="11:27" x14ac:dyDescent="0.2">
      <c r="Y1482" s="396"/>
      <c r="Z1482" s="396"/>
      <c r="AA1482" s="441"/>
    </row>
    <row r="1483" spans="11:27" x14ac:dyDescent="0.2">
      <c r="Y1483" s="396"/>
      <c r="Z1483" s="396"/>
      <c r="AA1483" s="441"/>
    </row>
    <row r="1484" spans="11:27" x14ac:dyDescent="0.2">
      <c r="Y1484" s="396"/>
      <c r="Z1484" s="396"/>
      <c r="AA1484" s="441"/>
    </row>
    <row r="1485" spans="11:27" x14ac:dyDescent="0.2">
      <c r="Y1485" s="396"/>
      <c r="Z1485" s="396"/>
      <c r="AA1485" s="441"/>
    </row>
    <row r="1486" spans="11:27" x14ac:dyDescent="0.2">
      <c r="Y1486" s="396"/>
      <c r="Z1486" s="396"/>
      <c r="AA1486" s="441"/>
    </row>
    <row r="1487" spans="11:27" x14ac:dyDescent="0.2">
      <c r="Y1487" s="396"/>
      <c r="Z1487" s="396"/>
      <c r="AA1487" s="441"/>
    </row>
    <row r="1488" spans="11:27" x14ac:dyDescent="0.2">
      <c r="Y1488" s="396"/>
      <c r="Z1488" s="396"/>
      <c r="AA1488" s="441"/>
    </row>
    <row r="1489" spans="10:27" x14ac:dyDescent="0.2">
      <c r="Y1489" s="396"/>
      <c r="Z1489" s="396"/>
      <c r="AA1489" s="441"/>
    </row>
    <row r="1490" spans="10:27" x14ac:dyDescent="0.2">
      <c r="Y1490" s="396"/>
      <c r="Z1490" s="396"/>
      <c r="AA1490" s="441"/>
    </row>
    <row r="1491" spans="10:27" x14ac:dyDescent="0.2">
      <c r="Y1491" s="396"/>
      <c r="Z1491" s="396"/>
      <c r="AA1491" s="441"/>
    </row>
    <row r="1492" spans="10:27" x14ac:dyDescent="0.2">
      <c r="Y1492" s="396"/>
      <c r="Z1492" s="396"/>
      <c r="AA1492" s="441"/>
    </row>
    <row r="1493" spans="10:27" x14ac:dyDescent="0.2">
      <c r="Y1493" s="396"/>
      <c r="Z1493" s="396"/>
      <c r="AA1493" s="441"/>
    </row>
    <row r="1494" spans="10:27" ht="15.75" x14ac:dyDescent="0.2">
      <c r="J1494" s="756" t="s">
        <v>750</v>
      </c>
      <c r="Y1494" s="396"/>
      <c r="Z1494" s="396"/>
      <c r="AA1494" s="441"/>
    </row>
    <row r="1495" spans="10:27" ht="15.75" x14ac:dyDescent="0.2">
      <c r="J1495" s="756" t="s">
        <v>749</v>
      </c>
      <c r="Y1495" s="396"/>
      <c r="Z1495" s="396"/>
      <c r="AA1495" s="441"/>
    </row>
    <row r="1496" spans="10:27" ht="15.75" x14ac:dyDescent="0.2">
      <c r="J1496" s="756" t="s">
        <v>751</v>
      </c>
      <c r="Y1496" s="396"/>
      <c r="Z1496" s="396"/>
      <c r="AA1496" s="441"/>
    </row>
    <row r="1497" spans="10:27" ht="15.75" x14ac:dyDescent="0.2">
      <c r="J1497" s="756" t="s">
        <v>752</v>
      </c>
      <c r="Y1497" s="396"/>
      <c r="Z1497" s="396"/>
      <c r="AA1497" s="441"/>
    </row>
    <row r="1498" spans="10:27" ht="15.75" x14ac:dyDescent="0.2">
      <c r="J1498" s="756" t="s">
        <v>753</v>
      </c>
      <c r="Y1498" s="396"/>
      <c r="Z1498" s="396"/>
      <c r="AA1498" s="441"/>
    </row>
    <row r="1499" spans="10:27" x14ac:dyDescent="0.2">
      <c r="Y1499" s="396"/>
      <c r="Z1499" s="396"/>
      <c r="AA1499" s="441"/>
    </row>
    <row r="1500" spans="10:27" x14ac:dyDescent="0.2">
      <c r="Y1500" s="396"/>
      <c r="Z1500" s="396"/>
      <c r="AA1500" s="441"/>
    </row>
    <row r="1501" spans="10:27" x14ac:dyDescent="0.2">
      <c r="Y1501" s="396"/>
      <c r="Z1501" s="396"/>
      <c r="AA1501" s="441"/>
    </row>
    <row r="1502" spans="10:27" x14ac:dyDescent="0.2">
      <c r="Y1502" s="396"/>
      <c r="Z1502" s="396"/>
      <c r="AA1502" s="441"/>
    </row>
    <row r="1503" spans="10:27" x14ac:dyDescent="0.2">
      <c r="Y1503" s="396"/>
      <c r="Z1503" s="396"/>
      <c r="AA1503" s="441"/>
    </row>
    <row r="1504" spans="10:27" x14ac:dyDescent="0.2">
      <c r="Y1504" s="396"/>
      <c r="Z1504" s="396"/>
      <c r="AA1504" s="441"/>
    </row>
    <row r="1505" spans="25:27" x14ac:dyDescent="0.2">
      <c r="Y1505" s="396"/>
      <c r="Z1505" s="396"/>
      <c r="AA1505" s="441"/>
    </row>
    <row r="1506" spans="25:27" x14ac:dyDescent="0.2">
      <c r="Y1506" s="396"/>
      <c r="Z1506" s="396"/>
      <c r="AA1506" s="441"/>
    </row>
    <row r="1507" spans="25:27" x14ac:dyDescent="0.2">
      <c r="Y1507" s="396"/>
      <c r="Z1507" s="396"/>
      <c r="AA1507" s="441"/>
    </row>
    <row r="1508" spans="25:27" x14ac:dyDescent="0.2">
      <c r="Y1508" s="396"/>
      <c r="Z1508" s="396"/>
      <c r="AA1508" s="441"/>
    </row>
    <row r="1509" spans="25:27" x14ac:dyDescent="0.2">
      <c r="Y1509" s="396"/>
      <c r="Z1509" s="396"/>
      <c r="AA1509" s="441"/>
    </row>
    <row r="1510" spans="25:27" x14ac:dyDescent="0.2">
      <c r="Y1510" s="396"/>
      <c r="Z1510" s="396"/>
      <c r="AA1510" s="441"/>
    </row>
    <row r="1511" spans="25:27" x14ac:dyDescent="0.2">
      <c r="Y1511" s="396"/>
      <c r="Z1511" s="396"/>
      <c r="AA1511" s="441"/>
    </row>
    <row r="1512" spans="25:27" x14ac:dyDescent="0.2">
      <c r="Y1512" s="396"/>
      <c r="Z1512" s="396"/>
      <c r="AA1512" s="441"/>
    </row>
    <row r="1513" spans="25:27" x14ac:dyDescent="0.2">
      <c r="Y1513" s="396"/>
      <c r="Z1513" s="396"/>
      <c r="AA1513" s="441"/>
    </row>
    <row r="1514" spans="25:27" x14ac:dyDescent="0.2">
      <c r="Y1514" s="396"/>
      <c r="Z1514" s="396"/>
      <c r="AA1514" s="441"/>
    </row>
    <row r="1515" spans="25:27" x14ac:dyDescent="0.2">
      <c r="Y1515" s="396"/>
      <c r="Z1515" s="396"/>
      <c r="AA1515" s="441"/>
    </row>
    <row r="1516" spans="25:27" x14ac:dyDescent="0.2">
      <c r="Y1516" s="396"/>
      <c r="Z1516" s="396"/>
      <c r="AA1516" s="441"/>
    </row>
    <row r="1517" spans="25:27" x14ac:dyDescent="0.2">
      <c r="Y1517" s="396"/>
      <c r="Z1517" s="396"/>
      <c r="AA1517" s="441"/>
    </row>
    <row r="1518" spans="25:27" x14ac:dyDescent="0.2">
      <c r="Y1518" s="396"/>
      <c r="Z1518" s="396"/>
      <c r="AA1518" s="441"/>
    </row>
    <row r="1519" spans="25:27" x14ac:dyDescent="0.2">
      <c r="Y1519" s="396"/>
      <c r="Z1519" s="396"/>
      <c r="AA1519" s="441"/>
    </row>
    <row r="1520" spans="25:27" x14ac:dyDescent="0.2">
      <c r="Y1520" s="396"/>
      <c r="Z1520" s="396"/>
      <c r="AA1520" s="441"/>
    </row>
    <row r="1521" spans="25:27" x14ac:dyDescent="0.2">
      <c r="Y1521" s="396"/>
      <c r="Z1521" s="396"/>
      <c r="AA1521" s="441"/>
    </row>
    <row r="1522" spans="25:27" x14ac:dyDescent="0.2">
      <c r="Y1522" s="396"/>
      <c r="Z1522" s="396"/>
      <c r="AA1522" s="441"/>
    </row>
    <row r="1523" spans="25:27" x14ac:dyDescent="0.2">
      <c r="Y1523" s="396"/>
      <c r="Z1523" s="396"/>
      <c r="AA1523" s="441"/>
    </row>
    <row r="1524" spans="25:27" x14ac:dyDescent="0.2">
      <c r="Y1524" s="396"/>
      <c r="Z1524" s="396"/>
      <c r="AA1524" s="441"/>
    </row>
    <row r="1525" spans="25:27" x14ac:dyDescent="0.2">
      <c r="Y1525" s="396"/>
      <c r="Z1525" s="396"/>
      <c r="AA1525" s="441"/>
    </row>
    <row r="1526" spans="25:27" x14ac:dyDescent="0.2">
      <c r="Y1526" s="396"/>
      <c r="Z1526" s="396"/>
      <c r="AA1526" s="441"/>
    </row>
    <row r="1527" spans="25:27" x14ac:dyDescent="0.2">
      <c r="Y1527" s="396"/>
      <c r="Z1527" s="396"/>
      <c r="AA1527" s="441"/>
    </row>
    <row r="1528" spans="25:27" x14ac:dyDescent="0.2">
      <c r="Y1528" s="396"/>
      <c r="Z1528" s="396"/>
      <c r="AA1528" s="441"/>
    </row>
    <row r="1529" spans="25:27" x14ac:dyDescent="0.2">
      <c r="Y1529" s="396"/>
      <c r="Z1529" s="396"/>
      <c r="AA1529" s="441"/>
    </row>
    <row r="1530" spans="25:27" x14ac:dyDescent="0.2">
      <c r="Y1530" s="396"/>
      <c r="Z1530" s="396"/>
      <c r="AA1530" s="441"/>
    </row>
    <row r="1531" spans="25:27" x14ac:dyDescent="0.2">
      <c r="Y1531" s="396"/>
      <c r="Z1531" s="396"/>
      <c r="AA1531" s="441"/>
    </row>
    <row r="1532" spans="25:27" x14ac:dyDescent="0.2">
      <c r="Y1532" s="396"/>
      <c r="Z1532" s="396"/>
      <c r="AA1532" s="441"/>
    </row>
    <row r="1533" spans="25:27" x14ac:dyDescent="0.2">
      <c r="Y1533" s="396"/>
      <c r="Z1533" s="396"/>
      <c r="AA1533" s="441"/>
    </row>
    <row r="1534" spans="25:27" x14ac:dyDescent="0.2">
      <c r="Y1534" s="396"/>
      <c r="Z1534" s="396"/>
      <c r="AA1534" s="441"/>
    </row>
    <row r="1535" spans="25:27" x14ac:dyDescent="0.2">
      <c r="Y1535" s="396"/>
      <c r="Z1535" s="396"/>
      <c r="AA1535" s="441"/>
    </row>
    <row r="1536" spans="25:27" x14ac:dyDescent="0.2">
      <c r="Y1536" s="396"/>
      <c r="Z1536" s="396"/>
      <c r="AA1536" s="441"/>
    </row>
    <row r="1537" spans="10:27" x14ac:dyDescent="0.2">
      <c r="Y1537" s="396"/>
      <c r="Z1537" s="396"/>
      <c r="AA1537" s="441"/>
    </row>
    <row r="1538" spans="10:27" x14ac:dyDescent="0.2">
      <c r="Y1538" s="396"/>
      <c r="Z1538" s="396"/>
      <c r="AA1538" s="441"/>
    </row>
    <row r="1539" spans="10:27" x14ac:dyDescent="0.2">
      <c r="Y1539" s="396"/>
      <c r="Z1539" s="396"/>
      <c r="AA1539" s="441"/>
    </row>
    <row r="1540" spans="10:27" x14ac:dyDescent="0.2">
      <c r="Y1540" s="396"/>
      <c r="Z1540" s="396"/>
      <c r="AA1540" s="441"/>
    </row>
    <row r="1541" spans="10:27" x14ac:dyDescent="0.2">
      <c r="Y1541" s="396"/>
      <c r="Z1541" s="396"/>
      <c r="AA1541" s="441"/>
    </row>
    <row r="1542" spans="10:27" x14ac:dyDescent="0.2">
      <c r="Y1542" s="396"/>
      <c r="Z1542" s="396"/>
      <c r="AA1542" s="441"/>
    </row>
    <row r="1543" spans="10:27" x14ac:dyDescent="0.2">
      <c r="Y1543" s="396"/>
      <c r="Z1543" s="396"/>
      <c r="AA1543" s="441"/>
    </row>
    <row r="1544" spans="10:27" x14ac:dyDescent="0.2">
      <c r="Y1544" s="396"/>
      <c r="Z1544" s="396"/>
      <c r="AA1544" s="441"/>
    </row>
    <row r="1545" spans="10:27" x14ac:dyDescent="0.2">
      <c r="Y1545" s="396"/>
      <c r="Z1545" s="396"/>
      <c r="AA1545" s="441"/>
    </row>
    <row r="1546" spans="10:27" x14ac:dyDescent="0.2">
      <c r="Y1546" s="396"/>
      <c r="Z1546" s="396"/>
      <c r="AA1546" s="441"/>
    </row>
    <row r="1547" spans="10:27" x14ac:dyDescent="0.2">
      <c r="Y1547" s="396"/>
      <c r="Z1547" s="396"/>
      <c r="AA1547" s="441"/>
    </row>
    <row r="1548" spans="10:27" x14ac:dyDescent="0.2">
      <c r="Y1548" s="396"/>
      <c r="Z1548" s="396"/>
      <c r="AA1548" s="441"/>
    </row>
    <row r="1549" spans="10:27" x14ac:dyDescent="0.2">
      <c r="Y1549" s="396"/>
      <c r="Z1549" s="396"/>
      <c r="AA1549" s="441"/>
    </row>
    <row r="1550" spans="10:27" x14ac:dyDescent="0.2">
      <c r="Y1550" s="396"/>
      <c r="Z1550" s="396"/>
      <c r="AA1550" s="441"/>
    </row>
    <row r="1551" spans="10:27" x14ac:dyDescent="0.2">
      <c r="Y1551" s="396"/>
      <c r="Z1551" s="396"/>
      <c r="AA1551" s="441"/>
    </row>
    <row r="1552" spans="10:27" ht="15.75" x14ac:dyDescent="0.2">
      <c r="J1552" s="756" t="s">
        <v>755</v>
      </c>
      <c r="Y1552" s="396"/>
      <c r="Z1552" s="396"/>
      <c r="AA1552" s="441"/>
    </row>
    <row r="1553" spans="10:27" ht="15.75" x14ac:dyDescent="0.2">
      <c r="J1553" s="756" t="s">
        <v>756</v>
      </c>
      <c r="Y1553" s="396"/>
      <c r="Z1553" s="396"/>
      <c r="AA1553" s="441"/>
    </row>
    <row r="1554" spans="10:27" ht="15.75" x14ac:dyDescent="0.2">
      <c r="J1554" s="756" t="s">
        <v>757</v>
      </c>
      <c r="Y1554" s="396"/>
      <c r="Z1554" s="396"/>
      <c r="AA1554" s="441"/>
    </row>
    <row r="1555" spans="10:27" ht="15.75" x14ac:dyDescent="0.2">
      <c r="J1555" s="756" t="s">
        <v>758</v>
      </c>
      <c r="Y1555" s="396"/>
      <c r="Z1555" s="396"/>
      <c r="AA1555" s="441"/>
    </row>
    <row r="1556" spans="10:27" ht="15.75" x14ac:dyDescent="0.2">
      <c r="J1556" s="756" t="s">
        <v>759</v>
      </c>
      <c r="Y1556" s="396"/>
      <c r="Z1556" s="396"/>
      <c r="AA1556" s="441"/>
    </row>
    <row r="1557" spans="10:27" ht="15.75" x14ac:dyDescent="0.2">
      <c r="J1557" s="756" t="s">
        <v>760</v>
      </c>
      <c r="Y1557" s="396"/>
      <c r="Z1557" s="396"/>
      <c r="AA1557" s="441"/>
    </row>
    <row r="1558" spans="10:27" ht="15.75" x14ac:dyDescent="0.2">
      <c r="J1558" s="756" t="s">
        <v>761</v>
      </c>
      <c r="Y1558" s="396"/>
      <c r="Z1558" s="396"/>
      <c r="AA1558" s="441"/>
    </row>
    <row r="1559" spans="10:27" ht="15.75" x14ac:dyDescent="0.2">
      <c r="J1559" s="756" t="s">
        <v>762</v>
      </c>
      <c r="Y1559" s="396"/>
      <c r="Z1559" s="396"/>
      <c r="AA1559" s="441"/>
    </row>
    <row r="1560" spans="10:27" ht="15.75" x14ac:dyDescent="0.2">
      <c r="J1560" s="756" t="s">
        <v>763</v>
      </c>
      <c r="Y1560" s="396"/>
      <c r="Z1560" s="396"/>
      <c r="AA1560" s="441"/>
    </row>
    <row r="1561" spans="10:27" x14ac:dyDescent="0.2">
      <c r="Y1561" s="396"/>
      <c r="Z1561" s="396"/>
      <c r="AA1561" s="441"/>
    </row>
    <row r="1562" spans="10:27" x14ac:dyDescent="0.2">
      <c r="Y1562" s="396"/>
      <c r="Z1562" s="396"/>
      <c r="AA1562" s="441"/>
    </row>
    <row r="1563" spans="10:27" ht="15.75" x14ac:dyDescent="0.2">
      <c r="J1563" s="756" t="s">
        <v>754</v>
      </c>
      <c r="Y1563" s="396"/>
      <c r="Z1563" s="396"/>
      <c r="AA1563" s="441"/>
    </row>
    <row r="1564" spans="10:27" ht="15.75" x14ac:dyDescent="0.2">
      <c r="J1564" s="756" t="s">
        <v>764</v>
      </c>
      <c r="Y1564" s="396"/>
      <c r="Z1564" s="396"/>
      <c r="AA1564" s="441"/>
    </row>
    <row r="1565" spans="10:27" ht="15.75" x14ac:dyDescent="0.2">
      <c r="J1565" s="756" t="s">
        <v>765</v>
      </c>
      <c r="Y1565" s="396"/>
      <c r="Z1565" s="396"/>
      <c r="AA1565" s="441"/>
    </row>
    <row r="1566" spans="10:27" ht="15.75" x14ac:dyDescent="0.2">
      <c r="J1566" s="756" t="s">
        <v>2944</v>
      </c>
      <c r="Y1566" s="396"/>
      <c r="Z1566" s="396"/>
      <c r="AA1566" s="441"/>
    </row>
    <row r="1567" spans="10:27" ht="15.75" x14ac:dyDescent="0.2">
      <c r="J1567" s="756" t="s">
        <v>766</v>
      </c>
      <c r="Y1567" s="396"/>
      <c r="Z1567" s="396"/>
      <c r="AA1567" s="441"/>
    </row>
    <row r="1568" spans="10:27" ht="15.75" x14ac:dyDescent="0.2">
      <c r="J1568" s="756" t="s">
        <v>767</v>
      </c>
      <c r="Y1568" s="396"/>
      <c r="Z1568" s="396"/>
      <c r="AA1568" s="441"/>
    </row>
    <row r="1569" spans="10:27" ht="15.75" x14ac:dyDescent="0.2">
      <c r="J1569" s="756" t="s">
        <v>768</v>
      </c>
      <c r="Y1569" s="396"/>
      <c r="Z1569" s="396"/>
      <c r="AA1569" s="441"/>
    </row>
    <row r="1570" spans="10:27" ht="15.75" x14ac:dyDescent="0.2">
      <c r="J1570" s="756" t="s">
        <v>769</v>
      </c>
      <c r="Y1570" s="396"/>
      <c r="Z1570" s="396"/>
      <c r="AA1570" s="441"/>
    </row>
    <row r="1571" spans="10:27" ht="15.75" x14ac:dyDescent="0.2">
      <c r="J1571" s="756" t="s">
        <v>770</v>
      </c>
      <c r="Y1571" s="396"/>
      <c r="Z1571" s="396"/>
      <c r="AA1571" s="441"/>
    </row>
    <row r="1572" spans="10:27" ht="15.75" x14ac:dyDescent="0.2">
      <c r="J1572" s="756" t="s">
        <v>771</v>
      </c>
      <c r="Y1572" s="396"/>
      <c r="Z1572" s="396"/>
      <c r="AA1572" s="441"/>
    </row>
    <row r="1573" spans="10:27" ht="15.75" x14ac:dyDescent="0.2">
      <c r="J1573" s="756" t="s">
        <v>771</v>
      </c>
      <c r="Y1573" s="396"/>
      <c r="Z1573" s="396"/>
      <c r="AA1573" s="441"/>
    </row>
    <row r="1574" spans="10:27" ht="15.75" x14ac:dyDescent="0.2">
      <c r="J1574" s="756" t="s">
        <v>772</v>
      </c>
      <c r="Y1574" s="396"/>
      <c r="Z1574" s="396"/>
      <c r="AA1574" s="441"/>
    </row>
    <row r="1575" spans="10:27" ht="15.75" x14ac:dyDescent="0.2">
      <c r="J1575" s="756" t="s">
        <v>773</v>
      </c>
      <c r="Y1575" s="396"/>
      <c r="Z1575" s="396"/>
      <c r="AA1575" s="441"/>
    </row>
    <row r="1576" spans="10:27" ht="15.75" x14ac:dyDescent="0.2">
      <c r="J1576" s="756" t="s">
        <v>774</v>
      </c>
      <c r="Y1576" s="396"/>
      <c r="Z1576" s="396"/>
      <c r="AA1576" s="441"/>
    </row>
    <row r="1577" spans="10:27" ht="15.75" x14ac:dyDescent="0.2">
      <c r="J1577" s="756" t="s">
        <v>775</v>
      </c>
      <c r="Y1577" s="396"/>
      <c r="Z1577" s="396"/>
      <c r="AA1577" s="441"/>
    </row>
    <row r="1578" spans="10:27" ht="15.75" x14ac:dyDescent="0.2">
      <c r="J1578" s="756" t="s">
        <v>775</v>
      </c>
      <c r="Y1578" s="396"/>
      <c r="Z1578" s="396"/>
      <c r="AA1578" s="441"/>
    </row>
    <row r="1579" spans="10:27" x14ac:dyDescent="0.2">
      <c r="Y1579" s="396"/>
      <c r="Z1579" s="396"/>
      <c r="AA1579" s="441"/>
    </row>
    <row r="1580" spans="10:27" ht="15.75" x14ac:dyDescent="0.2">
      <c r="J1580" s="756" t="s">
        <v>776</v>
      </c>
      <c r="Y1580" s="396"/>
      <c r="Z1580" s="396"/>
      <c r="AA1580" s="441"/>
    </row>
    <row r="1581" spans="10:27" ht="15.75" x14ac:dyDescent="0.2">
      <c r="J1581" s="756" t="s">
        <v>777</v>
      </c>
      <c r="Y1581" s="396"/>
      <c r="Z1581" s="396"/>
      <c r="AA1581" s="441"/>
    </row>
    <row r="1582" spans="10:27" ht="15.75" x14ac:dyDescent="0.2">
      <c r="J1582" s="756" t="s">
        <v>778</v>
      </c>
      <c r="Y1582" s="396"/>
      <c r="Z1582" s="396"/>
      <c r="AA1582" s="441"/>
    </row>
    <row r="1583" spans="10:27" ht="15.75" x14ac:dyDescent="0.2">
      <c r="J1583" s="756" t="s">
        <v>2281</v>
      </c>
      <c r="Y1583" s="396"/>
      <c r="Z1583" s="396"/>
      <c r="AA1583" s="441"/>
    </row>
    <row r="1584" spans="10:27" ht="15.75" x14ac:dyDescent="0.2">
      <c r="J1584" s="756" t="s">
        <v>2282</v>
      </c>
      <c r="Y1584" s="396"/>
      <c r="Z1584" s="396"/>
      <c r="AA1584" s="441"/>
    </row>
    <row r="1585" spans="10:27" x14ac:dyDescent="0.2">
      <c r="Y1585" s="396"/>
      <c r="Z1585" s="396"/>
      <c r="AA1585" s="441"/>
    </row>
    <row r="1586" spans="10:27" ht="15.75" x14ac:dyDescent="0.2">
      <c r="J1586" s="756" t="s">
        <v>779</v>
      </c>
      <c r="Y1586" s="396"/>
      <c r="Z1586" s="396"/>
      <c r="AA1586" s="441"/>
    </row>
    <row r="1587" spans="10:27" ht="15.75" x14ac:dyDescent="0.2">
      <c r="J1587" s="756" t="s">
        <v>780</v>
      </c>
      <c r="Y1587" s="396"/>
      <c r="Z1587" s="396"/>
      <c r="AA1587" s="441"/>
    </row>
    <row r="1588" spans="10:27" ht="15.75" x14ac:dyDescent="0.2">
      <c r="J1588" s="756" t="s">
        <v>781</v>
      </c>
      <c r="Y1588" s="396"/>
      <c r="Z1588" s="396"/>
      <c r="AA1588" s="441"/>
    </row>
    <row r="1589" spans="10:27" ht="15.75" x14ac:dyDescent="0.2">
      <c r="J1589" s="756" t="s">
        <v>782</v>
      </c>
      <c r="Y1589" s="396"/>
      <c r="Z1589" s="396"/>
      <c r="AA1589" s="441"/>
    </row>
    <row r="1590" spans="10:27" ht="15.75" x14ac:dyDescent="0.2">
      <c r="J1590" s="756" t="s">
        <v>783</v>
      </c>
      <c r="Y1590" s="396"/>
      <c r="Z1590" s="396"/>
      <c r="AA1590" s="441"/>
    </row>
    <row r="1591" spans="10:27" ht="15.75" x14ac:dyDescent="0.2">
      <c r="J1591" s="756" t="s">
        <v>784</v>
      </c>
      <c r="Y1591" s="396"/>
      <c r="Z1591" s="396"/>
      <c r="AA1591" s="441"/>
    </row>
    <row r="1592" spans="10:27" ht="15.75" x14ac:dyDescent="0.2">
      <c r="J1592" s="756" t="s">
        <v>785</v>
      </c>
      <c r="Y1592" s="396"/>
      <c r="Z1592" s="396"/>
      <c r="AA1592" s="441"/>
    </row>
    <row r="1593" spans="10:27" ht="15.75" x14ac:dyDescent="0.2">
      <c r="J1593" s="756" t="s">
        <v>786</v>
      </c>
      <c r="Y1593" s="396"/>
      <c r="Z1593" s="396"/>
      <c r="AA1593" s="441"/>
    </row>
    <row r="1594" spans="10:27" ht="15.75" x14ac:dyDescent="0.2">
      <c r="J1594" s="756" t="s">
        <v>786</v>
      </c>
      <c r="Y1594" s="396"/>
      <c r="Z1594" s="396"/>
      <c r="AA1594" s="441"/>
    </row>
    <row r="1595" spans="10:27" ht="15.75" x14ac:dyDescent="0.2">
      <c r="J1595" s="756" t="s">
        <v>787</v>
      </c>
      <c r="Y1595" s="396"/>
      <c r="Z1595" s="396"/>
      <c r="AA1595" s="441"/>
    </row>
    <row r="1596" spans="10:27" ht="15.75" x14ac:dyDescent="0.2">
      <c r="J1596" s="756" t="s">
        <v>788</v>
      </c>
      <c r="Y1596" s="396"/>
      <c r="Z1596" s="396"/>
      <c r="AA1596" s="441"/>
    </row>
    <row r="1597" spans="10:27" ht="15.75" x14ac:dyDescent="0.2">
      <c r="J1597" s="756" t="s">
        <v>789</v>
      </c>
      <c r="Y1597" s="396"/>
      <c r="Z1597" s="396"/>
      <c r="AA1597" s="441"/>
    </row>
    <row r="1598" spans="10:27" ht="15.75" x14ac:dyDescent="0.2">
      <c r="J1598" s="756" t="s">
        <v>790</v>
      </c>
      <c r="Y1598" s="396"/>
      <c r="Z1598" s="396"/>
      <c r="AA1598" s="441"/>
    </row>
    <row r="1599" spans="10:27" ht="15.75" x14ac:dyDescent="0.2">
      <c r="J1599" s="756" t="s">
        <v>791</v>
      </c>
      <c r="Y1599" s="396"/>
      <c r="Z1599" s="396"/>
      <c r="AA1599" s="441"/>
    </row>
    <row r="1600" spans="10:27" x14ac:dyDescent="0.2">
      <c r="Y1600" s="396"/>
      <c r="Z1600" s="396"/>
      <c r="AA1600" s="441"/>
    </row>
    <row r="1601" spans="10:27" ht="15.75" x14ac:dyDescent="0.2">
      <c r="J1601" s="756" t="s">
        <v>792</v>
      </c>
      <c r="Y1601" s="396"/>
      <c r="Z1601" s="396"/>
      <c r="AA1601" s="441"/>
    </row>
    <row r="1602" spans="10:27" ht="15.75" x14ac:dyDescent="0.2">
      <c r="J1602" s="756" t="s">
        <v>793</v>
      </c>
      <c r="Y1602" s="396"/>
      <c r="Z1602" s="396"/>
      <c r="AA1602" s="441"/>
    </row>
    <row r="1603" spans="10:27" ht="15.75" x14ac:dyDescent="0.2">
      <c r="J1603" s="756" t="s">
        <v>794</v>
      </c>
      <c r="Y1603" s="396"/>
      <c r="Z1603" s="396"/>
      <c r="AA1603" s="441"/>
    </row>
    <row r="1604" spans="10:27" ht="15.75" x14ac:dyDescent="0.2">
      <c r="J1604" s="756" t="s">
        <v>795</v>
      </c>
      <c r="Y1604" s="396"/>
      <c r="Z1604" s="396"/>
      <c r="AA1604" s="441"/>
    </row>
    <row r="1605" spans="10:27" ht="15.75" x14ac:dyDescent="0.2">
      <c r="J1605" s="756" t="s">
        <v>796</v>
      </c>
      <c r="Y1605" s="396"/>
      <c r="Z1605" s="396"/>
      <c r="AA1605" s="441"/>
    </row>
    <row r="1606" spans="10:27" ht="15.75" x14ac:dyDescent="0.2">
      <c r="J1606" s="756" t="s">
        <v>797</v>
      </c>
      <c r="Y1606" s="396"/>
      <c r="Z1606" s="396"/>
      <c r="AA1606" s="441"/>
    </row>
    <row r="1607" spans="10:27" ht="15.75" x14ac:dyDescent="0.2">
      <c r="J1607" s="756" t="s">
        <v>798</v>
      </c>
      <c r="Y1607" s="396"/>
      <c r="Z1607" s="396"/>
      <c r="AA1607" s="441"/>
    </row>
    <row r="1608" spans="10:27" ht="15.75" x14ac:dyDescent="0.2">
      <c r="J1608" s="756" t="s">
        <v>799</v>
      </c>
      <c r="Y1608" s="396"/>
      <c r="Z1608" s="396"/>
      <c r="AA1608" s="441"/>
    </row>
    <row r="1609" spans="10:27" x14ac:dyDescent="0.2">
      <c r="Y1609" s="396"/>
      <c r="Z1609" s="396"/>
      <c r="AA1609" s="441"/>
    </row>
    <row r="1610" spans="10:27" ht="15.75" x14ac:dyDescent="0.2">
      <c r="J1610" s="756" t="s">
        <v>800</v>
      </c>
      <c r="Y1610" s="396"/>
      <c r="Z1610" s="396"/>
      <c r="AA1610" s="441"/>
    </row>
    <row r="1611" spans="10:27" ht="15.75" x14ac:dyDescent="0.2">
      <c r="J1611" s="756" t="s">
        <v>801</v>
      </c>
      <c r="Y1611" s="396"/>
      <c r="Z1611" s="396"/>
      <c r="AA1611" s="441"/>
    </row>
    <row r="1612" spans="10:27" ht="15.75" x14ac:dyDescent="0.2">
      <c r="J1612" s="756" t="s">
        <v>802</v>
      </c>
      <c r="Y1612" s="396"/>
      <c r="Z1612" s="396"/>
      <c r="AA1612" s="441"/>
    </row>
    <row r="1613" spans="10:27" ht="15.75" x14ac:dyDescent="0.2">
      <c r="J1613" s="756" t="s">
        <v>803</v>
      </c>
      <c r="Y1613" s="396"/>
      <c r="Z1613" s="396"/>
      <c r="AA1613" s="441"/>
    </row>
    <row r="1614" spans="10:27" ht="15.75" x14ac:dyDescent="0.2">
      <c r="J1614" s="756" t="s">
        <v>803</v>
      </c>
      <c r="Y1614" s="396"/>
      <c r="Z1614" s="396"/>
      <c r="AA1614" s="441"/>
    </row>
    <row r="1615" spans="10:27" ht="15.75" x14ac:dyDescent="0.2">
      <c r="J1615" s="756" t="s">
        <v>804</v>
      </c>
      <c r="Y1615" s="396"/>
      <c r="Z1615" s="396"/>
      <c r="AA1615" s="441"/>
    </row>
    <row r="1616" spans="10:27" ht="15.75" x14ac:dyDescent="0.2">
      <c r="J1616" s="756" t="s">
        <v>805</v>
      </c>
      <c r="Y1616" s="396"/>
      <c r="Z1616" s="396"/>
      <c r="AA1616" s="441"/>
    </row>
    <row r="1617" spans="10:27" ht="15.75" x14ac:dyDescent="0.2">
      <c r="J1617" s="756" t="s">
        <v>806</v>
      </c>
      <c r="Y1617" s="396"/>
      <c r="Z1617" s="396"/>
      <c r="AA1617" s="441"/>
    </row>
    <row r="1618" spans="10:27" ht="15.75" x14ac:dyDescent="0.2">
      <c r="J1618" s="756" t="s">
        <v>807</v>
      </c>
      <c r="Y1618" s="396"/>
      <c r="Z1618" s="396"/>
      <c r="AA1618" s="441"/>
    </row>
    <row r="1619" spans="10:27" ht="15.75" x14ac:dyDescent="0.2">
      <c r="J1619" s="756" t="s">
        <v>808</v>
      </c>
      <c r="Y1619" s="396"/>
      <c r="Z1619" s="396"/>
      <c r="AA1619" s="441"/>
    </row>
    <row r="1620" spans="10:27" ht="15.75" x14ac:dyDescent="0.2">
      <c r="J1620" s="756" t="s">
        <v>809</v>
      </c>
      <c r="Y1620" s="396"/>
      <c r="Z1620" s="396"/>
      <c r="AA1620" s="441"/>
    </row>
    <row r="1621" spans="10:27" ht="15.75" x14ac:dyDescent="0.2">
      <c r="J1621" s="756" t="s">
        <v>810</v>
      </c>
      <c r="Y1621" s="396"/>
      <c r="Z1621" s="396"/>
      <c r="AA1621" s="441"/>
    </row>
    <row r="1622" spans="10:27" ht="15.75" x14ac:dyDescent="0.2">
      <c r="J1622" s="756" t="s">
        <v>811</v>
      </c>
      <c r="Y1622" s="396"/>
      <c r="Z1622" s="396"/>
      <c r="AA1622" s="441"/>
    </row>
    <row r="1623" spans="10:27" ht="15.75" x14ac:dyDescent="0.2">
      <c r="J1623" s="756" t="s">
        <v>812</v>
      </c>
      <c r="Y1623" s="396"/>
      <c r="Z1623" s="396"/>
      <c r="AA1623" s="441"/>
    </row>
    <row r="1624" spans="10:27" ht="15.75" x14ac:dyDescent="0.2">
      <c r="J1624" s="756" t="s">
        <v>813</v>
      </c>
      <c r="Y1624" s="396"/>
      <c r="Z1624" s="396"/>
      <c r="AA1624" s="441"/>
    </row>
    <row r="1625" spans="10:27" ht="15.75" x14ac:dyDescent="0.2">
      <c r="J1625" s="756" t="s">
        <v>814</v>
      </c>
      <c r="Y1625" s="396"/>
      <c r="Z1625" s="396"/>
      <c r="AA1625" s="441"/>
    </row>
    <row r="1626" spans="10:27" x14ac:dyDescent="0.2">
      <c r="Y1626" s="396"/>
      <c r="Z1626" s="396"/>
      <c r="AA1626" s="441"/>
    </row>
    <row r="1627" spans="10:27" ht="15.75" x14ac:dyDescent="0.2">
      <c r="J1627" s="756" t="s">
        <v>815</v>
      </c>
      <c r="Y1627" s="396"/>
      <c r="Z1627" s="396"/>
      <c r="AA1627" s="441"/>
    </row>
    <row r="1628" spans="10:27" ht="15.75" x14ac:dyDescent="0.2">
      <c r="J1628" s="756" t="s">
        <v>816</v>
      </c>
      <c r="Y1628" s="396"/>
      <c r="Z1628" s="396"/>
      <c r="AA1628" s="441"/>
    </row>
    <row r="1629" spans="10:27" ht="15.75" x14ac:dyDescent="0.2">
      <c r="J1629" s="756" t="s">
        <v>817</v>
      </c>
      <c r="Y1629" s="396"/>
      <c r="Z1629" s="396"/>
      <c r="AA1629" s="441"/>
    </row>
    <row r="1630" spans="10:27" ht="15.75" x14ac:dyDescent="0.2">
      <c r="J1630" s="756" t="s">
        <v>818</v>
      </c>
      <c r="Y1630" s="396"/>
      <c r="Z1630" s="396"/>
      <c r="AA1630" s="441"/>
    </row>
    <row r="1631" spans="10:27" ht="15.75" x14ac:dyDescent="0.2">
      <c r="J1631" s="756" t="s">
        <v>819</v>
      </c>
      <c r="Y1631" s="396"/>
      <c r="Z1631" s="396"/>
      <c r="AA1631" s="441"/>
    </row>
    <row r="1632" spans="10:27" ht="15.75" x14ac:dyDescent="0.2">
      <c r="J1632" s="756" t="s">
        <v>820</v>
      </c>
      <c r="Y1632" s="396"/>
      <c r="Z1632" s="396"/>
      <c r="AA1632" s="441"/>
    </row>
    <row r="1633" spans="10:27" ht="15.75" x14ac:dyDescent="0.2">
      <c r="J1633" s="756" t="s">
        <v>821</v>
      </c>
      <c r="Y1633" s="396"/>
      <c r="Z1633" s="396"/>
      <c r="AA1633" s="441"/>
    </row>
    <row r="1634" spans="10:27" ht="15.75" x14ac:dyDescent="0.2">
      <c r="J1634" s="756" t="s">
        <v>822</v>
      </c>
      <c r="Y1634" s="396"/>
      <c r="Z1634" s="396"/>
      <c r="AA1634" s="441"/>
    </row>
    <row r="1635" spans="10:27" x14ac:dyDescent="0.2">
      <c r="Y1635" s="396"/>
      <c r="Z1635" s="396"/>
      <c r="AA1635" s="441"/>
    </row>
    <row r="1636" spans="10:27" ht="15.75" x14ac:dyDescent="0.2">
      <c r="J1636" s="756" t="s">
        <v>823</v>
      </c>
      <c r="Y1636" s="396"/>
      <c r="Z1636" s="396"/>
      <c r="AA1636" s="441"/>
    </row>
    <row r="1637" spans="10:27" ht="15.75" x14ac:dyDescent="0.2">
      <c r="J1637" s="756" t="s">
        <v>824</v>
      </c>
      <c r="Y1637" s="396"/>
      <c r="Z1637" s="396"/>
      <c r="AA1637" s="441"/>
    </row>
    <row r="1638" spans="10:27" ht="15.75" x14ac:dyDescent="0.2">
      <c r="J1638" s="756" t="s">
        <v>825</v>
      </c>
      <c r="Y1638" s="396"/>
      <c r="Z1638" s="396"/>
      <c r="AA1638" s="441"/>
    </row>
    <row r="1639" spans="10:27" ht="15.75" x14ac:dyDescent="0.2">
      <c r="J1639" s="756" t="s">
        <v>826</v>
      </c>
      <c r="Y1639" s="396"/>
      <c r="Z1639" s="396"/>
      <c r="AA1639" s="441"/>
    </row>
    <row r="1640" spans="10:27" ht="15.75" x14ac:dyDescent="0.2">
      <c r="J1640" s="756" t="s">
        <v>827</v>
      </c>
      <c r="Y1640" s="396"/>
      <c r="Z1640" s="396"/>
      <c r="AA1640" s="441"/>
    </row>
    <row r="1641" spans="10:27" ht="15.75" x14ac:dyDescent="0.2">
      <c r="J1641" s="756" t="s">
        <v>828</v>
      </c>
      <c r="Y1641" s="396"/>
      <c r="Z1641" s="396"/>
      <c r="AA1641" s="441"/>
    </row>
    <row r="1642" spans="10:27" ht="15.75" x14ac:dyDescent="0.2">
      <c r="J1642" s="756" t="s">
        <v>829</v>
      </c>
      <c r="Y1642" s="396"/>
      <c r="Z1642" s="396"/>
      <c r="AA1642" s="441"/>
    </row>
    <row r="1643" spans="10:27" ht="15.75" x14ac:dyDescent="0.2">
      <c r="J1643" s="756" t="s">
        <v>830</v>
      </c>
      <c r="Y1643" s="396"/>
      <c r="Z1643" s="396"/>
      <c r="AA1643" s="441"/>
    </row>
    <row r="1644" spans="10:27" ht="15.75" x14ac:dyDescent="0.2">
      <c r="J1644" s="756" t="s">
        <v>831</v>
      </c>
      <c r="Y1644" s="396"/>
      <c r="Z1644" s="396"/>
      <c r="AA1644" s="441"/>
    </row>
    <row r="1645" spans="10:27" ht="15.75" x14ac:dyDescent="0.2">
      <c r="J1645" s="756" t="s">
        <v>832</v>
      </c>
      <c r="Y1645" s="396"/>
      <c r="Z1645" s="396"/>
      <c r="AA1645" s="441"/>
    </row>
    <row r="1646" spans="10:27" ht="15.75" x14ac:dyDescent="0.2">
      <c r="J1646" s="756" t="s">
        <v>833</v>
      </c>
      <c r="Y1646" s="396"/>
      <c r="Z1646" s="396"/>
      <c r="AA1646" s="441"/>
    </row>
    <row r="1647" spans="10:27" ht="15.75" x14ac:dyDescent="0.2">
      <c r="J1647" s="756" t="s">
        <v>834</v>
      </c>
      <c r="Y1647" s="396"/>
      <c r="Z1647" s="396"/>
      <c r="AA1647" s="441"/>
    </row>
    <row r="1648" spans="10:27" ht="15.75" x14ac:dyDescent="0.2">
      <c r="J1648" s="756" t="s">
        <v>835</v>
      </c>
      <c r="Y1648" s="396"/>
      <c r="Z1648" s="396"/>
      <c r="AA1648" s="441"/>
    </row>
    <row r="1649" spans="10:27" ht="15.75" x14ac:dyDescent="0.2">
      <c r="J1649" s="756" t="s">
        <v>836</v>
      </c>
      <c r="Y1649" s="396"/>
      <c r="Z1649" s="396"/>
      <c r="AA1649" s="441"/>
    </row>
    <row r="1650" spans="10:27" ht="15.75" x14ac:dyDescent="0.2">
      <c r="J1650" s="756" t="s">
        <v>837</v>
      </c>
      <c r="Y1650" s="396"/>
      <c r="Z1650" s="396"/>
      <c r="AA1650" s="441"/>
    </row>
    <row r="1651" spans="10:27" ht="15.75" x14ac:dyDescent="0.2">
      <c r="J1651" s="756" t="s">
        <v>838</v>
      </c>
      <c r="Y1651" s="396"/>
      <c r="Z1651" s="396"/>
      <c r="AA1651" s="441"/>
    </row>
    <row r="1652" spans="10:27" ht="15.75" x14ac:dyDescent="0.2">
      <c r="J1652" s="756" t="s">
        <v>839</v>
      </c>
      <c r="Y1652" s="396"/>
      <c r="Z1652" s="396"/>
      <c r="AA1652" s="441"/>
    </row>
    <row r="1653" spans="10:27" ht="15.75" x14ac:dyDescent="0.2">
      <c r="J1653" s="756" t="s">
        <v>840</v>
      </c>
      <c r="Y1653" s="396"/>
      <c r="Z1653" s="396"/>
      <c r="AA1653" s="441"/>
    </row>
    <row r="1654" spans="10:27" ht="15.75" x14ac:dyDescent="0.2">
      <c r="J1654" s="756" t="s">
        <v>841</v>
      </c>
      <c r="Y1654" s="396"/>
      <c r="Z1654" s="396"/>
      <c r="AA1654" s="441"/>
    </row>
    <row r="1655" spans="10:27" ht="15.75" x14ac:dyDescent="0.2">
      <c r="J1655" s="756" t="s">
        <v>842</v>
      </c>
      <c r="Y1655" s="396"/>
      <c r="Z1655" s="396"/>
      <c r="AA1655" s="441"/>
    </row>
    <row r="1656" spans="10:27" ht="15.75" x14ac:dyDescent="0.2">
      <c r="J1656" s="756" t="s">
        <v>843</v>
      </c>
      <c r="Y1656" s="396"/>
      <c r="Z1656" s="396"/>
      <c r="AA1656" s="441"/>
    </row>
    <row r="1657" spans="10:27" ht="15.75" x14ac:dyDescent="0.2">
      <c r="J1657" s="756" t="s">
        <v>844</v>
      </c>
      <c r="Y1657" s="396"/>
      <c r="Z1657" s="396"/>
      <c r="AA1657" s="441"/>
    </row>
    <row r="1658" spans="10:27" ht="15.75" x14ac:dyDescent="0.2">
      <c r="J1658" s="756" t="s">
        <v>845</v>
      </c>
      <c r="Y1658" s="396"/>
      <c r="Z1658" s="396"/>
      <c r="AA1658" s="441"/>
    </row>
    <row r="1659" spans="10:27" ht="15.75" x14ac:dyDescent="0.2">
      <c r="J1659" s="756" t="s">
        <v>846</v>
      </c>
      <c r="Y1659" s="396"/>
      <c r="Z1659" s="396"/>
      <c r="AA1659" s="441"/>
    </row>
    <row r="1660" spans="10:27" ht="15.75" x14ac:dyDescent="0.2">
      <c r="J1660" s="756" t="s">
        <v>847</v>
      </c>
      <c r="Y1660" s="396"/>
      <c r="Z1660" s="396"/>
      <c r="AA1660" s="441"/>
    </row>
    <row r="1661" spans="10:27" ht="15.75" x14ac:dyDescent="0.2">
      <c r="J1661" s="756" t="s">
        <v>848</v>
      </c>
      <c r="Y1661" s="396"/>
      <c r="Z1661" s="396"/>
      <c r="AA1661" s="441"/>
    </row>
    <row r="1662" spans="10:27" ht="15.75" x14ac:dyDescent="0.2">
      <c r="J1662" s="756" t="s">
        <v>849</v>
      </c>
      <c r="Y1662" s="396"/>
      <c r="Z1662" s="396"/>
      <c r="AA1662" s="441"/>
    </row>
    <row r="1663" spans="10:27" ht="15.75" x14ac:dyDescent="0.2">
      <c r="J1663" s="756" t="s">
        <v>850</v>
      </c>
      <c r="Y1663" s="396"/>
      <c r="Z1663" s="396"/>
      <c r="AA1663" s="441"/>
    </row>
    <row r="1664" spans="10:27" ht="15.75" x14ac:dyDescent="0.2">
      <c r="J1664" s="756" t="s">
        <v>976</v>
      </c>
      <c r="Y1664" s="396"/>
      <c r="Z1664" s="396"/>
      <c r="AA1664" s="441"/>
    </row>
    <row r="1665" spans="10:27" ht="15.75" x14ac:dyDescent="0.2">
      <c r="J1665" s="756" t="s">
        <v>977</v>
      </c>
      <c r="Y1665" s="396"/>
      <c r="Z1665" s="396"/>
      <c r="AA1665" s="441"/>
    </row>
    <row r="1666" spans="10:27" ht="15.75" x14ac:dyDescent="0.2">
      <c r="J1666" s="756" t="s">
        <v>978</v>
      </c>
      <c r="Y1666" s="396"/>
      <c r="Z1666" s="396"/>
      <c r="AA1666" s="441"/>
    </row>
    <row r="1667" spans="10:27" ht="15.75" x14ac:dyDescent="0.2">
      <c r="J1667" s="756" t="s">
        <v>979</v>
      </c>
      <c r="Y1667" s="396"/>
      <c r="Z1667" s="396"/>
      <c r="AA1667" s="441"/>
    </row>
    <row r="1668" spans="10:27" ht="15.75" x14ac:dyDescent="0.2">
      <c r="J1668" s="756" t="s">
        <v>980</v>
      </c>
      <c r="Y1668" s="396"/>
      <c r="Z1668" s="396"/>
      <c r="AA1668" s="441"/>
    </row>
    <row r="1669" spans="10:27" ht="15.75" x14ac:dyDescent="0.2">
      <c r="J1669" s="756" t="s">
        <v>981</v>
      </c>
      <c r="Y1669" s="396"/>
      <c r="Z1669" s="396"/>
      <c r="AA1669" s="441"/>
    </row>
    <row r="1670" spans="10:27" ht="15.75" x14ac:dyDescent="0.2">
      <c r="J1670" s="756" t="s">
        <v>982</v>
      </c>
      <c r="Y1670" s="396"/>
      <c r="Z1670" s="396"/>
      <c r="AA1670" s="441"/>
    </row>
    <row r="1671" spans="10:27" ht="15.75" x14ac:dyDescent="0.2">
      <c r="J1671" s="756" t="s">
        <v>983</v>
      </c>
      <c r="Y1671" s="396"/>
      <c r="Z1671" s="396"/>
      <c r="AA1671" s="441"/>
    </row>
    <row r="1672" spans="10:27" ht="15.75" x14ac:dyDescent="0.2">
      <c r="J1672" s="756" t="s">
        <v>984</v>
      </c>
      <c r="Y1672" s="396"/>
      <c r="Z1672" s="396"/>
      <c r="AA1672" s="441"/>
    </row>
    <row r="1673" spans="10:27" ht="15.75" x14ac:dyDescent="0.2">
      <c r="J1673" s="756" t="s">
        <v>985</v>
      </c>
      <c r="Y1673" s="396"/>
      <c r="Z1673" s="396"/>
      <c r="AA1673" s="441"/>
    </row>
    <row r="1674" spans="10:27" ht="15.75" x14ac:dyDescent="0.2">
      <c r="J1674" s="756" t="s">
        <v>986</v>
      </c>
      <c r="Y1674" s="396"/>
      <c r="Z1674" s="396"/>
      <c r="AA1674" s="441"/>
    </row>
    <row r="1675" spans="10:27" ht="15.75" x14ac:dyDescent="0.2">
      <c r="J1675" s="756" t="s">
        <v>987</v>
      </c>
      <c r="Y1675" s="396"/>
      <c r="Z1675" s="396"/>
      <c r="AA1675" s="441"/>
    </row>
    <row r="1676" spans="10:27" ht="15.75" x14ac:dyDescent="0.2">
      <c r="J1676" s="756" t="s">
        <v>988</v>
      </c>
      <c r="Y1676" s="396"/>
      <c r="Z1676" s="396"/>
      <c r="AA1676" s="441"/>
    </row>
    <row r="1677" spans="10:27" ht="15.75" x14ac:dyDescent="0.2">
      <c r="J1677" s="756" t="s">
        <v>989</v>
      </c>
      <c r="Y1677" s="396"/>
      <c r="Z1677" s="396"/>
      <c r="AA1677" s="441"/>
    </row>
    <row r="1678" spans="10:27" ht="15.75" x14ac:dyDescent="0.2">
      <c r="J1678" s="756" t="s">
        <v>990</v>
      </c>
      <c r="Y1678" s="396"/>
      <c r="Z1678" s="396"/>
      <c r="AA1678" s="441"/>
    </row>
    <row r="1679" spans="10:27" ht="15.75" x14ac:dyDescent="0.2">
      <c r="J1679" s="756" t="s">
        <v>991</v>
      </c>
      <c r="Y1679" s="396"/>
      <c r="Z1679" s="396"/>
      <c r="AA1679" s="441"/>
    </row>
    <row r="1680" spans="10:27" ht="15.75" x14ac:dyDescent="0.2">
      <c r="J1680" s="756" t="s">
        <v>992</v>
      </c>
      <c r="Y1680" s="396"/>
      <c r="Z1680" s="396"/>
      <c r="AA1680" s="441"/>
    </row>
    <row r="1681" spans="10:27" ht="15.75" x14ac:dyDescent="0.2">
      <c r="J1681" s="756" t="s">
        <v>993</v>
      </c>
      <c r="Y1681" s="396"/>
      <c r="Z1681" s="396"/>
      <c r="AA1681" s="441"/>
    </row>
    <row r="1682" spans="10:27" ht="15.75" x14ac:dyDescent="0.2">
      <c r="J1682" s="756" t="s">
        <v>994</v>
      </c>
      <c r="Y1682" s="396"/>
      <c r="Z1682" s="396"/>
      <c r="AA1682" s="441"/>
    </row>
    <row r="1683" spans="10:27" ht="15.75" x14ac:dyDescent="0.2">
      <c r="J1683" s="756" t="s">
        <v>995</v>
      </c>
      <c r="Y1683" s="396"/>
      <c r="Z1683" s="396"/>
      <c r="AA1683" s="441"/>
    </row>
    <row r="1684" spans="10:27" ht="15.75" x14ac:dyDescent="0.2">
      <c r="J1684" s="757" t="s">
        <v>476</v>
      </c>
      <c r="Y1684" s="396"/>
      <c r="Z1684" s="396"/>
      <c r="AA1684" s="441"/>
    </row>
    <row r="1685" spans="10:27" x14ac:dyDescent="0.2">
      <c r="J1685" s="758"/>
      <c r="Y1685" s="396"/>
      <c r="Z1685" s="396"/>
      <c r="AA1685" s="441"/>
    </row>
    <row r="1686" spans="10:27" x14ac:dyDescent="0.2">
      <c r="J1686" s="758"/>
      <c r="Y1686" s="396"/>
      <c r="Z1686" s="396"/>
      <c r="AA1686" s="441"/>
    </row>
    <row r="1687" spans="10:27" x14ac:dyDescent="0.2">
      <c r="J1687" s="758"/>
      <c r="Y1687" s="396"/>
      <c r="Z1687" s="396"/>
      <c r="AA1687" s="441"/>
    </row>
    <row r="1688" spans="10:27" x14ac:dyDescent="0.2">
      <c r="J1688" s="758"/>
      <c r="Y1688" s="396"/>
      <c r="Z1688" s="396"/>
      <c r="AA1688" s="441"/>
    </row>
    <row r="1689" spans="10:27" x14ac:dyDescent="0.2">
      <c r="J1689" s="758"/>
      <c r="Y1689" s="396"/>
      <c r="Z1689" s="396"/>
      <c r="AA1689" s="441"/>
    </row>
    <row r="1690" spans="10:27" x14ac:dyDescent="0.2">
      <c r="J1690" s="758"/>
      <c r="Y1690" s="396"/>
      <c r="Z1690" s="396"/>
      <c r="AA1690" s="441"/>
    </row>
    <row r="1691" spans="10:27" x14ac:dyDescent="0.2">
      <c r="J1691" s="758"/>
      <c r="Y1691" s="396"/>
      <c r="Z1691" s="396"/>
      <c r="AA1691" s="441"/>
    </row>
    <row r="1692" spans="10:27" x14ac:dyDescent="0.2">
      <c r="J1692" s="758"/>
      <c r="Y1692" s="396"/>
      <c r="Z1692" s="396"/>
      <c r="AA1692" s="441"/>
    </row>
    <row r="1693" spans="10:27" x14ac:dyDescent="0.2">
      <c r="J1693" s="758"/>
      <c r="Y1693" s="396"/>
      <c r="Z1693" s="396"/>
      <c r="AA1693" s="441"/>
    </row>
    <row r="1694" spans="10:27" x14ac:dyDescent="0.2">
      <c r="J1694" s="758"/>
      <c r="Y1694" s="396"/>
      <c r="Z1694" s="396"/>
      <c r="AA1694" s="441"/>
    </row>
    <row r="1695" spans="10:27" x14ac:dyDescent="0.2">
      <c r="J1695" s="758"/>
      <c r="Y1695" s="396"/>
      <c r="Z1695" s="396"/>
      <c r="AA1695" s="441"/>
    </row>
    <row r="1696" spans="10:27" x14ac:dyDescent="0.2">
      <c r="J1696" s="758"/>
      <c r="Y1696" s="396"/>
      <c r="Z1696" s="396"/>
      <c r="AA1696" s="441"/>
    </row>
    <row r="1697" spans="10:27" x14ac:dyDescent="0.2">
      <c r="J1697" s="758"/>
      <c r="Y1697" s="396"/>
      <c r="Z1697" s="396"/>
      <c r="AA1697" s="441"/>
    </row>
    <row r="1698" spans="10:27" x14ac:dyDescent="0.2">
      <c r="J1698" s="758"/>
      <c r="Y1698" s="396"/>
      <c r="Z1698" s="396"/>
      <c r="AA1698" s="441"/>
    </row>
    <row r="1699" spans="10:27" x14ac:dyDescent="0.2">
      <c r="J1699" s="758"/>
      <c r="Y1699" s="396"/>
      <c r="Z1699" s="396"/>
      <c r="AA1699" s="441"/>
    </row>
    <row r="1700" spans="10:27" x14ac:dyDescent="0.2">
      <c r="J1700" s="758"/>
      <c r="Y1700" s="396"/>
      <c r="Z1700" s="396"/>
      <c r="AA1700" s="441"/>
    </row>
    <row r="1701" spans="10:27" x14ac:dyDescent="0.2">
      <c r="J1701" s="758"/>
      <c r="Y1701" s="396"/>
      <c r="Z1701" s="396"/>
      <c r="AA1701" s="441"/>
    </row>
    <row r="1702" spans="10:27" x14ac:dyDescent="0.2">
      <c r="J1702" s="758"/>
      <c r="Y1702" s="396"/>
      <c r="Z1702" s="396"/>
      <c r="AA1702" s="441"/>
    </row>
    <row r="1703" spans="10:27" x14ac:dyDescent="0.2">
      <c r="J1703" s="758"/>
      <c r="Y1703" s="396"/>
      <c r="Z1703" s="396"/>
      <c r="AA1703" s="441"/>
    </row>
    <row r="1704" spans="10:27" x14ac:dyDescent="0.2">
      <c r="J1704" s="758"/>
      <c r="Y1704" s="396"/>
      <c r="Z1704" s="396"/>
      <c r="AA1704" s="441"/>
    </row>
    <row r="1705" spans="10:27" x14ac:dyDescent="0.2">
      <c r="J1705" s="758"/>
      <c r="Y1705" s="396"/>
      <c r="Z1705" s="396"/>
      <c r="AA1705" s="441"/>
    </row>
    <row r="1706" spans="10:27" x14ac:dyDescent="0.2">
      <c r="J1706" s="758"/>
      <c r="Y1706" s="396"/>
      <c r="Z1706" s="396"/>
      <c r="AA1706" s="441"/>
    </row>
    <row r="1707" spans="10:27" x14ac:dyDescent="0.2">
      <c r="J1707" s="758"/>
      <c r="Y1707" s="396"/>
      <c r="Z1707" s="396"/>
      <c r="AA1707" s="441"/>
    </row>
    <row r="1708" spans="10:27" x14ac:dyDescent="0.2">
      <c r="J1708" s="758"/>
      <c r="Y1708" s="396"/>
      <c r="Z1708" s="396"/>
      <c r="AA1708" s="441"/>
    </row>
    <row r="1709" spans="10:27" x14ac:dyDescent="0.2">
      <c r="J1709" s="758"/>
      <c r="Y1709" s="396"/>
      <c r="Z1709" s="396"/>
      <c r="AA1709" s="441"/>
    </row>
    <row r="1710" spans="10:27" x14ac:dyDescent="0.2">
      <c r="J1710" s="758"/>
      <c r="Y1710" s="396"/>
      <c r="Z1710" s="396"/>
      <c r="AA1710" s="441"/>
    </row>
    <row r="1711" spans="10:27" x14ac:dyDescent="0.2">
      <c r="J1711" s="758"/>
      <c r="Y1711" s="396"/>
      <c r="Z1711" s="396"/>
      <c r="AA1711" s="441"/>
    </row>
    <row r="1712" spans="10:27" x14ac:dyDescent="0.2">
      <c r="J1712" s="758"/>
      <c r="Y1712" s="396"/>
      <c r="Z1712" s="396"/>
      <c r="AA1712" s="441"/>
    </row>
    <row r="1713" spans="10:27" x14ac:dyDescent="0.2">
      <c r="J1713" s="758"/>
      <c r="Y1713" s="396"/>
      <c r="Z1713" s="396"/>
      <c r="AA1713" s="441"/>
    </row>
    <row r="1714" spans="10:27" x14ac:dyDescent="0.2">
      <c r="J1714" s="758"/>
      <c r="Y1714" s="396"/>
      <c r="Z1714" s="396"/>
      <c r="AA1714" s="441"/>
    </row>
    <row r="1715" spans="10:27" x14ac:dyDescent="0.2">
      <c r="J1715" s="758"/>
      <c r="Y1715" s="396"/>
      <c r="Z1715" s="396"/>
      <c r="AA1715" s="441"/>
    </row>
    <row r="1716" spans="10:27" x14ac:dyDescent="0.2">
      <c r="J1716" s="758"/>
      <c r="Y1716" s="396"/>
      <c r="Z1716" s="396"/>
      <c r="AA1716" s="441"/>
    </row>
    <row r="1717" spans="10:27" x14ac:dyDescent="0.2">
      <c r="J1717" s="758"/>
      <c r="Y1717" s="396"/>
      <c r="Z1717" s="396"/>
      <c r="AA1717" s="441"/>
    </row>
    <row r="1718" spans="10:27" x14ac:dyDescent="0.2">
      <c r="J1718" s="758"/>
      <c r="Y1718" s="396"/>
      <c r="Z1718" s="396"/>
      <c r="AA1718" s="441"/>
    </row>
    <row r="1719" spans="10:27" x14ac:dyDescent="0.2">
      <c r="J1719" s="758"/>
      <c r="Y1719" s="396"/>
      <c r="Z1719" s="396"/>
      <c r="AA1719" s="441"/>
    </row>
    <row r="1720" spans="10:27" x14ac:dyDescent="0.2">
      <c r="J1720" s="758"/>
      <c r="Y1720" s="396"/>
      <c r="Z1720" s="396"/>
      <c r="AA1720" s="441"/>
    </row>
    <row r="1721" spans="10:27" x14ac:dyDescent="0.2">
      <c r="J1721" s="758"/>
      <c r="Y1721" s="396"/>
      <c r="Z1721" s="396"/>
      <c r="AA1721" s="441"/>
    </row>
    <row r="1722" spans="10:27" x14ac:dyDescent="0.2">
      <c r="J1722" s="758"/>
      <c r="Y1722" s="396"/>
      <c r="Z1722" s="396"/>
      <c r="AA1722" s="441"/>
    </row>
    <row r="1723" spans="10:27" x14ac:dyDescent="0.2">
      <c r="J1723" s="758"/>
      <c r="Y1723" s="396"/>
      <c r="Z1723" s="396"/>
      <c r="AA1723" s="441"/>
    </row>
    <row r="1724" spans="10:27" x14ac:dyDescent="0.2">
      <c r="J1724" s="758"/>
      <c r="Y1724" s="396"/>
      <c r="Z1724" s="396"/>
      <c r="AA1724" s="441"/>
    </row>
    <row r="1725" spans="10:27" x14ac:dyDescent="0.2">
      <c r="J1725" s="758"/>
      <c r="Y1725" s="396"/>
      <c r="Z1725" s="396"/>
      <c r="AA1725" s="441"/>
    </row>
    <row r="1726" spans="10:27" x14ac:dyDescent="0.2">
      <c r="J1726" s="758"/>
      <c r="Y1726" s="396"/>
      <c r="Z1726" s="396"/>
      <c r="AA1726" s="441"/>
    </row>
    <row r="1727" spans="10:27" x14ac:dyDescent="0.2">
      <c r="J1727" s="758"/>
      <c r="Y1727" s="396"/>
      <c r="Z1727" s="396"/>
      <c r="AA1727" s="441"/>
    </row>
    <row r="1728" spans="10:27" x14ac:dyDescent="0.2">
      <c r="J1728" s="758"/>
      <c r="Y1728" s="396"/>
      <c r="Z1728" s="396"/>
      <c r="AA1728" s="441"/>
    </row>
    <row r="1729" spans="10:27" x14ac:dyDescent="0.2">
      <c r="J1729" s="758"/>
      <c r="Y1729" s="396"/>
      <c r="Z1729" s="396"/>
      <c r="AA1729" s="441"/>
    </row>
    <row r="1730" spans="10:27" x14ac:dyDescent="0.2">
      <c r="J1730" s="758"/>
      <c r="Y1730" s="396"/>
      <c r="Z1730" s="396"/>
      <c r="AA1730" s="441"/>
    </row>
    <row r="1731" spans="10:27" x14ac:dyDescent="0.2">
      <c r="J1731" s="758"/>
      <c r="Y1731" s="396"/>
      <c r="Z1731" s="396"/>
      <c r="AA1731" s="441"/>
    </row>
    <row r="1732" spans="10:27" x14ac:dyDescent="0.2">
      <c r="J1732" s="758"/>
      <c r="Y1732" s="396"/>
      <c r="Z1732" s="396"/>
      <c r="AA1732" s="441"/>
    </row>
    <row r="1733" spans="10:27" x14ac:dyDescent="0.2">
      <c r="J1733" s="758"/>
      <c r="Y1733" s="396"/>
      <c r="Z1733" s="396"/>
      <c r="AA1733" s="441"/>
    </row>
    <row r="1734" spans="10:27" x14ac:dyDescent="0.2">
      <c r="J1734" s="758"/>
      <c r="Y1734" s="396"/>
      <c r="Z1734" s="396"/>
      <c r="AA1734" s="441"/>
    </row>
    <row r="1735" spans="10:27" x14ac:dyDescent="0.2">
      <c r="J1735" s="758"/>
      <c r="Y1735" s="396"/>
      <c r="Z1735" s="396"/>
      <c r="AA1735" s="441"/>
    </row>
    <row r="1736" spans="10:27" x14ac:dyDescent="0.2">
      <c r="J1736" s="758"/>
      <c r="Y1736" s="396"/>
      <c r="Z1736" s="396"/>
      <c r="AA1736" s="441"/>
    </row>
    <row r="1737" spans="10:27" x14ac:dyDescent="0.2">
      <c r="J1737" s="758"/>
      <c r="Y1737" s="396"/>
      <c r="Z1737" s="396"/>
      <c r="AA1737" s="441"/>
    </row>
    <row r="1738" spans="10:27" x14ac:dyDescent="0.2">
      <c r="J1738" s="758"/>
      <c r="Y1738" s="396"/>
      <c r="Z1738" s="396"/>
      <c r="AA1738" s="441"/>
    </row>
    <row r="1739" spans="10:27" x14ac:dyDescent="0.2">
      <c r="J1739" s="758"/>
      <c r="Y1739" s="396"/>
      <c r="Z1739" s="396"/>
      <c r="AA1739" s="441"/>
    </row>
    <row r="1740" spans="10:27" x14ac:dyDescent="0.2">
      <c r="J1740" s="758"/>
      <c r="Y1740" s="396"/>
      <c r="Z1740" s="396"/>
      <c r="AA1740" s="441"/>
    </row>
    <row r="1741" spans="10:27" x14ac:dyDescent="0.2">
      <c r="J1741" s="758"/>
      <c r="Y1741" s="396"/>
      <c r="Z1741" s="396"/>
      <c r="AA1741" s="441"/>
    </row>
    <row r="1742" spans="10:27" x14ac:dyDescent="0.2">
      <c r="J1742" s="758"/>
      <c r="Y1742" s="396"/>
      <c r="Z1742" s="396"/>
      <c r="AA1742" s="441"/>
    </row>
    <row r="1743" spans="10:27" x14ac:dyDescent="0.2">
      <c r="J1743" s="758"/>
      <c r="Y1743" s="396"/>
      <c r="Z1743" s="396"/>
      <c r="AA1743" s="441"/>
    </row>
    <row r="1744" spans="10:27" x14ac:dyDescent="0.2">
      <c r="J1744" s="758"/>
      <c r="Y1744" s="396"/>
      <c r="Z1744" s="396"/>
      <c r="AA1744" s="441"/>
    </row>
    <row r="1745" spans="10:27" x14ac:dyDescent="0.2">
      <c r="J1745" s="758"/>
      <c r="Y1745" s="396"/>
      <c r="Z1745" s="396"/>
      <c r="AA1745" s="441"/>
    </row>
    <row r="1746" spans="10:27" x14ac:dyDescent="0.2">
      <c r="J1746" s="758"/>
      <c r="Y1746" s="396"/>
      <c r="Z1746" s="396"/>
      <c r="AA1746" s="441"/>
    </row>
    <row r="1747" spans="10:27" x14ac:dyDescent="0.2">
      <c r="J1747" s="758"/>
      <c r="Y1747" s="396"/>
      <c r="Z1747" s="396"/>
      <c r="AA1747" s="441"/>
    </row>
    <row r="1748" spans="10:27" x14ac:dyDescent="0.2">
      <c r="J1748" s="758"/>
      <c r="Y1748" s="396"/>
      <c r="Z1748" s="396"/>
      <c r="AA1748" s="441"/>
    </row>
    <row r="1749" spans="10:27" x14ac:dyDescent="0.2">
      <c r="Y1749" s="396"/>
      <c r="Z1749" s="396"/>
      <c r="AA1749" s="441"/>
    </row>
    <row r="1750" spans="10:27" ht="15.75" x14ac:dyDescent="0.2">
      <c r="J1750" s="756" t="s">
        <v>996</v>
      </c>
      <c r="Y1750" s="396"/>
      <c r="Z1750" s="396"/>
      <c r="AA1750" s="441"/>
    </row>
    <row r="1751" spans="10:27" x14ac:dyDescent="0.2">
      <c r="Y1751" s="396"/>
      <c r="Z1751" s="396"/>
      <c r="AA1751" s="441"/>
    </row>
    <row r="1752" spans="10:27" ht="15.75" x14ac:dyDescent="0.2">
      <c r="J1752" s="756" t="s">
        <v>3314</v>
      </c>
      <c r="Y1752" s="396"/>
      <c r="Z1752" s="396"/>
      <c r="AA1752" s="441"/>
    </row>
    <row r="1753" spans="10:27" ht="15.75" x14ac:dyDescent="0.2">
      <c r="J1753" s="756" t="s">
        <v>997</v>
      </c>
      <c r="Y1753" s="396"/>
      <c r="Z1753" s="396"/>
      <c r="AA1753" s="441"/>
    </row>
    <row r="1754" spans="10:27" ht="15.75" x14ac:dyDescent="0.2">
      <c r="J1754" s="756" t="s">
        <v>1005</v>
      </c>
      <c r="Y1754" s="396"/>
      <c r="Z1754" s="396"/>
      <c r="AA1754" s="441"/>
    </row>
    <row r="1755" spans="10:27" x14ac:dyDescent="0.2">
      <c r="Y1755" s="396"/>
      <c r="Z1755" s="396"/>
      <c r="AA1755" s="441"/>
    </row>
    <row r="1756" spans="10:27" x14ac:dyDescent="0.2">
      <c r="Y1756" s="396"/>
      <c r="Z1756" s="396"/>
      <c r="AA1756" s="441"/>
    </row>
    <row r="1757" spans="10:27" x14ac:dyDescent="0.2">
      <c r="Y1757" s="396"/>
      <c r="Z1757" s="396"/>
      <c r="AA1757" s="441"/>
    </row>
    <row r="1758" spans="10:27" x14ac:dyDescent="0.2">
      <c r="Y1758" s="396"/>
      <c r="Z1758" s="396"/>
      <c r="AA1758" s="441"/>
    </row>
    <row r="1759" spans="10:27" x14ac:dyDescent="0.2">
      <c r="Y1759" s="396"/>
      <c r="Z1759" s="396"/>
      <c r="AA1759" s="441"/>
    </row>
    <row r="1760" spans="10:27" x14ac:dyDescent="0.2">
      <c r="Y1760" s="396"/>
      <c r="Z1760" s="396"/>
      <c r="AA1760" s="441"/>
    </row>
    <row r="1761" spans="25:27" x14ac:dyDescent="0.2">
      <c r="Y1761" s="396"/>
      <c r="Z1761" s="396"/>
      <c r="AA1761" s="441"/>
    </row>
    <row r="1762" spans="25:27" x14ac:dyDescent="0.2">
      <c r="Y1762" s="396"/>
      <c r="Z1762" s="396"/>
      <c r="AA1762" s="441"/>
    </row>
    <row r="1763" spans="25:27" x14ac:dyDescent="0.2">
      <c r="Y1763" s="396"/>
      <c r="Z1763" s="396"/>
      <c r="AA1763" s="441"/>
    </row>
    <row r="1764" spans="25:27" x14ac:dyDescent="0.2">
      <c r="Y1764" s="396"/>
      <c r="Z1764" s="396"/>
      <c r="AA1764" s="441"/>
    </row>
    <row r="1765" spans="25:27" x14ac:dyDescent="0.2">
      <c r="Y1765" s="396"/>
      <c r="Z1765" s="396"/>
      <c r="AA1765" s="441"/>
    </row>
    <row r="1766" spans="25:27" x14ac:dyDescent="0.2">
      <c r="Y1766" s="396"/>
      <c r="Z1766" s="396"/>
      <c r="AA1766" s="441"/>
    </row>
    <row r="1767" spans="25:27" x14ac:dyDescent="0.2">
      <c r="Y1767" s="396"/>
      <c r="Z1767" s="396"/>
      <c r="AA1767" s="441"/>
    </row>
    <row r="1768" spans="25:27" x14ac:dyDescent="0.2">
      <c r="Y1768" s="396"/>
      <c r="Z1768" s="396"/>
      <c r="AA1768" s="441"/>
    </row>
    <row r="1769" spans="25:27" x14ac:dyDescent="0.2">
      <c r="Y1769" s="396"/>
      <c r="Z1769" s="396"/>
      <c r="AA1769" s="441"/>
    </row>
    <row r="1770" spans="25:27" x14ac:dyDescent="0.2">
      <c r="Y1770" s="396"/>
      <c r="Z1770" s="396"/>
      <c r="AA1770" s="441"/>
    </row>
    <row r="1771" spans="25:27" x14ac:dyDescent="0.2">
      <c r="Y1771" s="396"/>
      <c r="Z1771" s="396"/>
      <c r="AA1771" s="441"/>
    </row>
    <row r="1772" spans="25:27" x14ac:dyDescent="0.2">
      <c r="Y1772" s="396"/>
      <c r="Z1772" s="396"/>
      <c r="AA1772" s="441"/>
    </row>
    <row r="1773" spans="25:27" x14ac:dyDescent="0.2">
      <c r="Y1773" s="396"/>
      <c r="Z1773" s="396"/>
      <c r="AA1773" s="441"/>
    </row>
    <row r="1774" spans="25:27" x14ac:dyDescent="0.2">
      <c r="Y1774" s="396"/>
      <c r="Z1774" s="396"/>
      <c r="AA1774" s="441"/>
    </row>
    <row r="1775" spans="25:27" x14ac:dyDescent="0.2">
      <c r="Y1775" s="396"/>
      <c r="Z1775" s="396"/>
      <c r="AA1775" s="441"/>
    </row>
    <row r="1776" spans="25:27" x14ac:dyDescent="0.2">
      <c r="Y1776" s="396"/>
      <c r="Z1776" s="396"/>
      <c r="AA1776" s="441"/>
    </row>
    <row r="1777" spans="25:27" x14ac:dyDescent="0.2">
      <c r="Y1777" s="396"/>
      <c r="Z1777" s="396"/>
      <c r="AA1777" s="441"/>
    </row>
    <row r="1778" spans="25:27" x14ac:dyDescent="0.2">
      <c r="Y1778" s="396"/>
      <c r="Z1778" s="396"/>
      <c r="AA1778" s="441"/>
    </row>
    <row r="1779" spans="25:27" x14ac:dyDescent="0.2">
      <c r="Y1779" s="396"/>
      <c r="Z1779" s="396"/>
      <c r="AA1779" s="441"/>
    </row>
    <row r="1780" spans="25:27" x14ac:dyDescent="0.2">
      <c r="Y1780" s="396"/>
      <c r="Z1780" s="396"/>
      <c r="AA1780" s="441"/>
    </row>
    <row r="1781" spans="25:27" x14ac:dyDescent="0.2">
      <c r="Y1781" s="396"/>
      <c r="Z1781" s="396"/>
      <c r="AA1781" s="441"/>
    </row>
    <row r="1782" spans="25:27" x14ac:dyDescent="0.2">
      <c r="Y1782" s="396"/>
      <c r="Z1782" s="396"/>
      <c r="AA1782" s="441"/>
    </row>
    <row r="1783" spans="25:27" x14ac:dyDescent="0.2">
      <c r="Y1783" s="396"/>
      <c r="Z1783" s="396"/>
      <c r="AA1783" s="441"/>
    </row>
    <row r="1784" spans="25:27" x14ac:dyDescent="0.2">
      <c r="Y1784" s="396"/>
      <c r="Z1784" s="396"/>
      <c r="AA1784" s="441"/>
    </row>
    <row r="1785" spans="25:27" x14ac:dyDescent="0.2">
      <c r="Y1785" s="396"/>
      <c r="Z1785" s="396"/>
      <c r="AA1785" s="441"/>
    </row>
    <row r="1786" spans="25:27" x14ac:dyDescent="0.2">
      <c r="Y1786" s="396"/>
      <c r="Z1786" s="396"/>
      <c r="AA1786" s="441"/>
    </row>
    <row r="1787" spans="25:27" x14ac:dyDescent="0.2">
      <c r="Y1787" s="396"/>
      <c r="Z1787" s="396"/>
      <c r="AA1787" s="441"/>
    </row>
    <row r="1788" spans="25:27" x14ac:dyDescent="0.2">
      <c r="Y1788" s="396"/>
      <c r="Z1788" s="396"/>
      <c r="AA1788" s="441"/>
    </row>
    <row r="1789" spans="25:27" x14ac:dyDescent="0.2">
      <c r="Y1789" s="396"/>
      <c r="Z1789" s="396"/>
      <c r="AA1789" s="441"/>
    </row>
    <row r="1790" spans="25:27" x14ac:dyDescent="0.2">
      <c r="Y1790" s="396"/>
      <c r="Z1790" s="396"/>
      <c r="AA1790" s="441"/>
    </row>
    <row r="1791" spans="25:27" x14ac:dyDescent="0.2">
      <c r="Y1791" s="396"/>
      <c r="Z1791" s="396"/>
      <c r="AA1791" s="441"/>
    </row>
    <row r="1792" spans="25:27" x14ac:dyDescent="0.2">
      <c r="Y1792" s="396"/>
      <c r="Z1792" s="396"/>
      <c r="AA1792" s="441"/>
    </row>
    <row r="1793" spans="25:27" x14ac:dyDescent="0.2">
      <c r="Y1793" s="396"/>
      <c r="Z1793" s="396"/>
      <c r="AA1793" s="441"/>
    </row>
    <row r="1794" spans="25:27" x14ac:dyDescent="0.2">
      <c r="Y1794" s="396"/>
      <c r="Z1794" s="396"/>
      <c r="AA1794" s="441"/>
    </row>
    <row r="1795" spans="25:27" x14ac:dyDescent="0.2">
      <c r="Y1795" s="396"/>
      <c r="Z1795" s="396"/>
      <c r="AA1795" s="441"/>
    </row>
    <row r="1796" spans="25:27" x14ac:dyDescent="0.2">
      <c r="Y1796" s="396"/>
      <c r="Z1796" s="396"/>
      <c r="AA1796" s="441"/>
    </row>
    <row r="1797" spans="25:27" x14ac:dyDescent="0.2">
      <c r="Y1797" s="396"/>
      <c r="Z1797" s="396"/>
      <c r="AA1797" s="441"/>
    </row>
    <row r="1798" spans="25:27" x14ac:dyDescent="0.2">
      <c r="Y1798" s="396"/>
      <c r="Z1798" s="396"/>
      <c r="AA1798" s="441"/>
    </row>
    <row r="1799" spans="25:27" x14ac:dyDescent="0.2">
      <c r="Y1799" s="396"/>
      <c r="Z1799" s="396"/>
      <c r="AA1799" s="441"/>
    </row>
    <row r="1800" spans="25:27" x14ac:dyDescent="0.2">
      <c r="Y1800" s="396"/>
      <c r="Z1800" s="396"/>
      <c r="AA1800" s="441"/>
    </row>
    <row r="1801" spans="25:27" x14ac:dyDescent="0.2">
      <c r="Y1801" s="396"/>
      <c r="Z1801" s="396"/>
      <c r="AA1801" s="441"/>
    </row>
    <row r="1802" spans="25:27" x14ac:dyDescent="0.2">
      <c r="Y1802" s="396"/>
      <c r="Z1802" s="396"/>
      <c r="AA1802" s="441"/>
    </row>
    <row r="1803" spans="25:27" x14ac:dyDescent="0.2">
      <c r="Y1803" s="396"/>
      <c r="Z1803" s="396"/>
      <c r="AA1803" s="441"/>
    </row>
    <row r="1804" spans="25:27" x14ac:dyDescent="0.2">
      <c r="Y1804" s="396"/>
      <c r="Z1804" s="396"/>
      <c r="AA1804" s="441"/>
    </row>
    <row r="1805" spans="25:27" x14ac:dyDescent="0.2">
      <c r="Y1805" s="396"/>
      <c r="Z1805" s="396"/>
      <c r="AA1805" s="441"/>
    </row>
    <row r="1806" spans="25:27" x14ac:dyDescent="0.2">
      <c r="Y1806" s="396"/>
      <c r="Z1806" s="396"/>
      <c r="AA1806" s="441"/>
    </row>
    <row r="1807" spans="25:27" x14ac:dyDescent="0.2">
      <c r="Y1807" s="396"/>
      <c r="Z1807" s="396"/>
      <c r="AA1807" s="441"/>
    </row>
    <row r="1808" spans="25:27" x14ac:dyDescent="0.2">
      <c r="Y1808" s="396"/>
      <c r="Z1808" s="396"/>
      <c r="AA1808" s="441"/>
    </row>
    <row r="1809" spans="25:27" x14ac:dyDescent="0.2">
      <c r="Y1809" s="396"/>
      <c r="Z1809" s="396"/>
      <c r="AA1809" s="441"/>
    </row>
    <row r="1810" spans="25:27" x14ac:dyDescent="0.2">
      <c r="Y1810" s="396"/>
      <c r="Z1810" s="396"/>
      <c r="AA1810" s="441"/>
    </row>
    <row r="1811" spans="25:27" x14ac:dyDescent="0.2">
      <c r="Y1811" s="396"/>
      <c r="Z1811" s="396"/>
      <c r="AA1811" s="441"/>
    </row>
    <row r="1812" spans="25:27" x14ac:dyDescent="0.2">
      <c r="Y1812" s="396"/>
      <c r="Z1812" s="396"/>
      <c r="AA1812" s="441"/>
    </row>
    <row r="1813" spans="25:27" x14ac:dyDescent="0.2">
      <c r="Y1813" s="396"/>
      <c r="Z1813" s="396"/>
      <c r="AA1813" s="441"/>
    </row>
    <row r="1814" spans="25:27" x14ac:dyDescent="0.2">
      <c r="Y1814" s="396"/>
      <c r="Z1814" s="396"/>
      <c r="AA1814" s="441"/>
    </row>
    <row r="1815" spans="25:27" x14ac:dyDescent="0.2">
      <c r="Y1815" s="396"/>
      <c r="Z1815" s="396"/>
      <c r="AA1815" s="441"/>
    </row>
    <row r="1816" spans="25:27" x14ac:dyDescent="0.2">
      <c r="Y1816" s="396"/>
      <c r="Z1816" s="396"/>
      <c r="AA1816" s="441"/>
    </row>
    <row r="1817" spans="25:27" x14ac:dyDescent="0.2">
      <c r="Y1817" s="396"/>
      <c r="Z1817" s="396"/>
      <c r="AA1817" s="441"/>
    </row>
    <row r="1818" spans="25:27" x14ac:dyDescent="0.2">
      <c r="Y1818" s="396"/>
      <c r="Z1818" s="396"/>
      <c r="AA1818" s="441"/>
    </row>
    <row r="1819" spans="25:27" x14ac:dyDescent="0.2">
      <c r="Y1819" s="396"/>
      <c r="Z1819" s="396"/>
      <c r="AA1819" s="441"/>
    </row>
    <row r="1820" spans="25:27" x14ac:dyDescent="0.2">
      <c r="Y1820" s="396"/>
      <c r="Z1820" s="396"/>
      <c r="AA1820" s="441"/>
    </row>
    <row r="1821" spans="25:27" x14ac:dyDescent="0.2">
      <c r="Y1821" s="396"/>
      <c r="Z1821" s="396"/>
      <c r="AA1821" s="441"/>
    </row>
    <row r="1822" spans="25:27" x14ac:dyDescent="0.2">
      <c r="Y1822" s="396"/>
      <c r="Z1822" s="396"/>
      <c r="AA1822" s="441"/>
    </row>
    <row r="1823" spans="25:27" x14ac:dyDescent="0.2">
      <c r="Y1823" s="396"/>
      <c r="Z1823" s="396"/>
      <c r="AA1823" s="441"/>
    </row>
    <row r="1824" spans="25:27" x14ac:dyDescent="0.2">
      <c r="Y1824" s="396"/>
      <c r="Z1824" s="396"/>
      <c r="AA1824" s="441"/>
    </row>
    <row r="1825" spans="25:27" x14ac:dyDescent="0.2">
      <c r="Y1825" s="396"/>
      <c r="Z1825" s="396"/>
      <c r="AA1825" s="441"/>
    </row>
    <row r="1826" spans="25:27" x14ac:dyDescent="0.2">
      <c r="Y1826" s="396"/>
      <c r="Z1826" s="396"/>
      <c r="AA1826" s="441"/>
    </row>
    <row r="1827" spans="25:27" x14ac:dyDescent="0.2">
      <c r="Y1827" s="396"/>
      <c r="Z1827" s="396"/>
      <c r="AA1827" s="441"/>
    </row>
    <row r="1828" spans="25:27" x14ac:dyDescent="0.2">
      <c r="Y1828" s="396"/>
      <c r="Z1828" s="396"/>
      <c r="AA1828" s="441"/>
    </row>
    <row r="1829" spans="25:27" x14ac:dyDescent="0.2">
      <c r="Y1829" s="396"/>
      <c r="Z1829" s="396"/>
      <c r="AA1829" s="441"/>
    </row>
    <row r="1830" spans="25:27" x14ac:dyDescent="0.2">
      <c r="Y1830" s="396"/>
      <c r="Z1830" s="396"/>
      <c r="AA1830" s="441"/>
    </row>
    <row r="1831" spans="25:27" x14ac:dyDescent="0.2">
      <c r="Y1831" s="396"/>
      <c r="Z1831" s="396"/>
      <c r="AA1831" s="441"/>
    </row>
    <row r="1832" spans="25:27" x14ac:dyDescent="0.2">
      <c r="Y1832" s="396"/>
      <c r="Z1832" s="396"/>
      <c r="AA1832" s="441"/>
    </row>
    <row r="1833" spans="25:27" x14ac:dyDescent="0.2">
      <c r="Y1833" s="396"/>
      <c r="Z1833" s="396"/>
      <c r="AA1833" s="441"/>
    </row>
    <row r="1834" spans="25:27" x14ac:dyDescent="0.2">
      <c r="Y1834" s="396"/>
      <c r="Z1834" s="396"/>
      <c r="AA1834" s="441"/>
    </row>
    <row r="1835" spans="25:27" x14ac:dyDescent="0.2">
      <c r="Y1835" s="396"/>
      <c r="Z1835" s="396"/>
      <c r="AA1835" s="441"/>
    </row>
    <row r="1836" spans="25:27" x14ac:dyDescent="0.2">
      <c r="Y1836" s="396"/>
      <c r="Z1836" s="396"/>
      <c r="AA1836" s="441"/>
    </row>
    <row r="1837" spans="25:27" x14ac:dyDescent="0.2">
      <c r="Y1837" s="396"/>
      <c r="Z1837" s="396"/>
      <c r="AA1837" s="441"/>
    </row>
    <row r="1838" spans="25:27" x14ac:dyDescent="0.2">
      <c r="Y1838" s="396"/>
      <c r="Z1838" s="396"/>
      <c r="AA1838" s="441"/>
    </row>
    <row r="1839" spans="25:27" x14ac:dyDescent="0.2">
      <c r="Y1839" s="396"/>
      <c r="Z1839" s="396"/>
      <c r="AA1839" s="441"/>
    </row>
    <row r="1840" spans="25:27" x14ac:dyDescent="0.2">
      <c r="Y1840" s="396"/>
      <c r="Z1840" s="396"/>
      <c r="AA1840" s="441"/>
    </row>
    <row r="1841" spans="25:27" x14ac:dyDescent="0.2">
      <c r="Y1841" s="396"/>
      <c r="Z1841" s="396"/>
      <c r="AA1841" s="441"/>
    </row>
    <row r="1842" spans="25:27" x14ac:dyDescent="0.2">
      <c r="Y1842" s="396"/>
      <c r="Z1842" s="396"/>
      <c r="AA1842" s="441"/>
    </row>
    <row r="1843" spans="25:27" x14ac:dyDescent="0.2">
      <c r="Y1843" s="396"/>
      <c r="Z1843" s="396"/>
      <c r="AA1843" s="441"/>
    </row>
    <row r="1844" spans="25:27" x14ac:dyDescent="0.2">
      <c r="Y1844" s="396"/>
      <c r="Z1844" s="396"/>
      <c r="AA1844" s="441"/>
    </row>
    <row r="1845" spans="25:27" x14ac:dyDescent="0.2">
      <c r="Y1845" s="396"/>
      <c r="Z1845" s="396"/>
      <c r="AA1845" s="441"/>
    </row>
    <row r="1846" spans="25:27" x14ac:dyDescent="0.2">
      <c r="Y1846" s="396"/>
      <c r="Z1846" s="396"/>
      <c r="AA1846" s="441"/>
    </row>
    <row r="1847" spans="25:27" x14ac:dyDescent="0.2">
      <c r="Y1847" s="396"/>
      <c r="Z1847" s="396"/>
      <c r="AA1847" s="441"/>
    </row>
    <row r="1848" spans="25:27" x14ac:dyDescent="0.2">
      <c r="Y1848" s="396"/>
      <c r="Z1848" s="396"/>
      <c r="AA1848" s="441"/>
    </row>
    <row r="1849" spans="25:27" x14ac:dyDescent="0.2">
      <c r="Y1849" s="396"/>
      <c r="Z1849" s="396"/>
      <c r="AA1849" s="441"/>
    </row>
    <row r="1850" spans="25:27" x14ac:dyDescent="0.2">
      <c r="Y1850" s="396"/>
      <c r="Z1850" s="396"/>
      <c r="AA1850" s="441"/>
    </row>
    <row r="1851" spans="25:27" x14ac:dyDescent="0.2">
      <c r="Y1851" s="396"/>
      <c r="Z1851" s="396"/>
      <c r="AA1851" s="441"/>
    </row>
    <row r="1852" spans="25:27" x14ac:dyDescent="0.2">
      <c r="Y1852" s="396"/>
      <c r="Z1852" s="396"/>
      <c r="AA1852" s="441"/>
    </row>
    <row r="1853" spans="25:27" x14ac:dyDescent="0.2">
      <c r="Y1853" s="396"/>
      <c r="Z1853" s="396"/>
      <c r="AA1853" s="441"/>
    </row>
    <row r="1854" spans="25:27" x14ac:dyDescent="0.2">
      <c r="Y1854" s="396"/>
      <c r="Z1854" s="396"/>
      <c r="AA1854" s="441"/>
    </row>
    <row r="1855" spans="25:27" x14ac:dyDescent="0.2">
      <c r="Y1855" s="396"/>
      <c r="Z1855" s="396"/>
      <c r="AA1855" s="441"/>
    </row>
    <row r="1856" spans="25:27" x14ac:dyDescent="0.2">
      <c r="Y1856" s="396"/>
      <c r="Z1856" s="396"/>
      <c r="AA1856" s="441"/>
    </row>
    <row r="1857" spans="25:27" x14ac:dyDescent="0.2">
      <c r="Y1857" s="396"/>
      <c r="Z1857" s="396"/>
      <c r="AA1857" s="441"/>
    </row>
    <row r="1858" spans="25:27" x14ac:dyDescent="0.2">
      <c r="Y1858" s="396"/>
      <c r="Z1858" s="396"/>
      <c r="AA1858" s="441"/>
    </row>
    <row r="1859" spans="25:27" x14ac:dyDescent="0.2">
      <c r="Y1859" s="396"/>
      <c r="Z1859" s="396"/>
      <c r="AA1859" s="441"/>
    </row>
    <row r="1860" spans="25:27" x14ac:dyDescent="0.2">
      <c r="Y1860" s="396"/>
      <c r="Z1860" s="396"/>
      <c r="AA1860" s="441"/>
    </row>
    <row r="1861" spans="25:27" x14ac:dyDescent="0.2">
      <c r="Y1861" s="396"/>
      <c r="Z1861" s="396"/>
      <c r="AA1861" s="441"/>
    </row>
    <row r="1862" spans="25:27" x14ac:dyDescent="0.2">
      <c r="Y1862" s="396"/>
      <c r="Z1862" s="396"/>
      <c r="AA1862" s="441"/>
    </row>
    <row r="1863" spans="25:27" x14ac:dyDescent="0.2">
      <c r="Y1863" s="396"/>
      <c r="Z1863" s="396"/>
      <c r="AA1863" s="441"/>
    </row>
    <row r="1864" spans="25:27" x14ac:dyDescent="0.2">
      <c r="Y1864" s="396"/>
      <c r="Z1864" s="396"/>
      <c r="AA1864" s="441"/>
    </row>
    <row r="1865" spans="25:27" x14ac:dyDescent="0.2">
      <c r="Y1865" s="396"/>
      <c r="Z1865" s="396"/>
      <c r="AA1865" s="441"/>
    </row>
    <row r="1866" spans="25:27" x14ac:dyDescent="0.2">
      <c r="Y1866" s="396"/>
      <c r="Z1866" s="396"/>
      <c r="AA1866" s="441"/>
    </row>
    <row r="1867" spans="25:27" x14ac:dyDescent="0.2">
      <c r="Y1867" s="396"/>
      <c r="Z1867" s="396"/>
      <c r="AA1867" s="441"/>
    </row>
    <row r="1868" spans="25:27" x14ac:dyDescent="0.2">
      <c r="Y1868" s="396"/>
      <c r="Z1868" s="396"/>
      <c r="AA1868" s="441"/>
    </row>
    <row r="1869" spans="25:27" x14ac:dyDescent="0.2">
      <c r="Y1869" s="396"/>
      <c r="Z1869" s="396"/>
      <c r="AA1869" s="441"/>
    </row>
    <row r="1870" spans="25:27" x14ac:dyDescent="0.2">
      <c r="Y1870" s="396"/>
      <c r="Z1870" s="396"/>
      <c r="AA1870" s="441"/>
    </row>
    <row r="1871" spans="25:27" x14ac:dyDescent="0.2">
      <c r="Y1871" s="396"/>
      <c r="Z1871" s="396"/>
      <c r="AA1871" s="441"/>
    </row>
    <row r="1872" spans="25:27" x14ac:dyDescent="0.2">
      <c r="Y1872" s="396"/>
      <c r="Z1872" s="396"/>
      <c r="AA1872" s="441"/>
    </row>
    <row r="1873" spans="25:27" x14ac:dyDescent="0.2">
      <c r="Y1873" s="396"/>
      <c r="Z1873" s="396"/>
      <c r="AA1873" s="441"/>
    </row>
    <row r="1874" spans="25:27" x14ac:dyDescent="0.2">
      <c r="Y1874" s="396"/>
      <c r="Z1874" s="396"/>
      <c r="AA1874" s="441"/>
    </row>
    <row r="1875" spans="25:27" x14ac:dyDescent="0.2">
      <c r="Y1875" s="396"/>
      <c r="Z1875" s="396"/>
      <c r="AA1875" s="441"/>
    </row>
    <row r="1876" spans="25:27" x14ac:dyDescent="0.2">
      <c r="Y1876" s="396"/>
      <c r="Z1876" s="396"/>
      <c r="AA1876" s="441"/>
    </row>
    <row r="1877" spans="25:27" x14ac:dyDescent="0.2">
      <c r="Y1877" s="396"/>
      <c r="Z1877" s="396"/>
      <c r="AA1877" s="441"/>
    </row>
    <row r="1878" spans="25:27" x14ac:dyDescent="0.2">
      <c r="Y1878" s="396"/>
      <c r="Z1878" s="396"/>
      <c r="AA1878" s="441"/>
    </row>
    <row r="1879" spans="25:27" x14ac:dyDescent="0.2">
      <c r="Y1879" s="396"/>
      <c r="Z1879" s="396"/>
      <c r="AA1879" s="441"/>
    </row>
    <row r="1880" spans="25:27" x14ac:dyDescent="0.2">
      <c r="Y1880" s="396"/>
      <c r="Z1880" s="396"/>
      <c r="AA1880" s="441"/>
    </row>
    <row r="1881" spans="25:27" x14ac:dyDescent="0.2">
      <c r="Y1881" s="396"/>
      <c r="Z1881" s="396"/>
      <c r="AA1881" s="441"/>
    </row>
    <row r="1882" spans="25:27" x14ac:dyDescent="0.2">
      <c r="Y1882" s="396"/>
      <c r="Z1882" s="396"/>
      <c r="AA1882" s="441"/>
    </row>
    <row r="1883" spans="25:27" x14ac:dyDescent="0.2">
      <c r="Y1883" s="396"/>
      <c r="Z1883" s="396"/>
      <c r="AA1883" s="441"/>
    </row>
    <row r="1884" spans="25:27" x14ac:dyDescent="0.2">
      <c r="Y1884" s="396"/>
      <c r="Z1884" s="396"/>
      <c r="AA1884" s="441"/>
    </row>
    <row r="1885" spans="25:27" x14ac:dyDescent="0.2">
      <c r="Y1885" s="396"/>
      <c r="Z1885" s="396"/>
      <c r="AA1885" s="441"/>
    </row>
    <row r="1886" spans="25:27" x14ac:dyDescent="0.2">
      <c r="Y1886" s="396"/>
      <c r="Z1886" s="396"/>
      <c r="AA1886" s="441"/>
    </row>
    <row r="1887" spans="25:27" x14ac:dyDescent="0.2">
      <c r="Y1887" s="396"/>
      <c r="Z1887" s="396"/>
      <c r="AA1887" s="441"/>
    </row>
    <row r="1888" spans="25:27" x14ac:dyDescent="0.2">
      <c r="Y1888" s="396"/>
      <c r="Z1888" s="396"/>
      <c r="AA1888" s="441"/>
    </row>
    <row r="1889" spans="25:27" x14ac:dyDescent="0.2">
      <c r="Y1889" s="396"/>
      <c r="Z1889" s="396"/>
      <c r="AA1889" s="441"/>
    </row>
    <row r="1890" spans="25:27" x14ac:dyDescent="0.2">
      <c r="Y1890" s="396"/>
      <c r="Z1890" s="396"/>
      <c r="AA1890" s="441"/>
    </row>
    <row r="1891" spans="25:27" x14ac:dyDescent="0.2">
      <c r="Y1891" s="396"/>
      <c r="Z1891" s="396"/>
      <c r="AA1891" s="441"/>
    </row>
    <row r="1892" spans="25:27" x14ac:dyDescent="0.2">
      <c r="Y1892" s="396"/>
      <c r="Z1892" s="396"/>
      <c r="AA1892" s="441"/>
    </row>
    <row r="1893" spans="25:27" x14ac:dyDescent="0.2">
      <c r="Y1893" s="396"/>
      <c r="Z1893" s="396"/>
      <c r="AA1893" s="441"/>
    </row>
    <row r="1894" spans="25:27" x14ac:dyDescent="0.2">
      <c r="Y1894" s="396"/>
      <c r="Z1894" s="396"/>
      <c r="AA1894" s="441"/>
    </row>
    <row r="1895" spans="25:27" x14ac:dyDescent="0.2">
      <c r="Y1895" s="396"/>
      <c r="Z1895" s="396"/>
      <c r="AA1895" s="441"/>
    </row>
    <row r="1896" spans="25:27" x14ac:dyDescent="0.2">
      <c r="Y1896" s="396"/>
      <c r="Z1896" s="396"/>
      <c r="AA1896" s="441"/>
    </row>
    <row r="1897" spans="25:27" x14ac:dyDescent="0.2">
      <c r="Y1897" s="396"/>
      <c r="Z1897" s="396"/>
      <c r="AA1897" s="441"/>
    </row>
    <row r="1898" spans="25:27" x14ac:dyDescent="0.2">
      <c r="Y1898" s="396"/>
      <c r="Z1898" s="396"/>
      <c r="AA1898" s="441"/>
    </row>
    <row r="1899" spans="25:27" x14ac:dyDescent="0.2">
      <c r="Y1899" s="396"/>
      <c r="Z1899" s="396"/>
      <c r="AA1899" s="441"/>
    </row>
    <row r="1900" spans="25:27" x14ac:dyDescent="0.2">
      <c r="Y1900" s="396"/>
      <c r="Z1900" s="396"/>
      <c r="AA1900" s="441"/>
    </row>
    <row r="1901" spans="25:27" x14ac:dyDescent="0.2">
      <c r="Y1901" s="396"/>
      <c r="Z1901" s="396"/>
      <c r="AA1901" s="441"/>
    </row>
    <row r="1902" spans="25:27" x14ac:dyDescent="0.2">
      <c r="Y1902" s="396"/>
      <c r="Z1902" s="396"/>
      <c r="AA1902" s="441"/>
    </row>
    <row r="1903" spans="25:27" x14ac:dyDescent="0.2">
      <c r="Y1903" s="396"/>
      <c r="Z1903" s="396"/>
      <c r="AA1903" s="441"/>
    </row>
    <row r="1904" spans="25:27" x14ac:dyDescent="0.2">
      <c r="Y1904" s="396"/>
      <c r="Z1904" s="396"/>
      <c r="AA1904" s="441"/>
    </row>
    <row r="1905" spans="25:27" x14ac:dyDescent="0.2">
      <c r="Y1905" s="396"/>
      <c r="Z1905" s="396"/>
      <c r="AA1905" s="441"/>
    </row>
    <row r="1906" spans="25:27" x14ac:dyDescent="0.2">
      <c r="Y1906" s="396"/>
      <c r="Z1906" s="396"/>
      <c r="AA1906" s="441"/>
    </row>
    <row r="1907" spans="25:27" x14ac:dyDescent="0.2">
      <c r="Y1907" s="396"/>
      <c r="Z1907" s="396"/>
      <c r="AA1907" s="441"/>
    </row>
    <row r="1908" spans="25:27" x14ac:dyDescent="0.2">
      <c r="Y1908" s="396"/>
      <c r="Z1908" s="396"/>
      <c r="AA1908" s="441"/>
    </row>
    <row r="1909" spans="25:27" x14ac:dyDescent="0.2">
      <c r="Y1909" s="396"/>
      <c r="Z1909" s="396"/>
      <c r="AA1909" s="441"/>
    </row>
    <row r="1910" spans="25:27" x14ac:dyDescent="0.2">
      <c r="Y1910" s="396"/>
      <c r="Z1910" s="396"/>
      <c r="AA1910" s="441"/>
    </row>
    <row r="1911" spans="25:27" x14ac:dyDescent="0.2">
      <c r="Y1911" s="396"/>
      <c r="Z1911" s="396"/>
      <c r="AA1911" s="441"/>
    </row>
    <row r="1912" spans="25:27" x14ac:dyDescent="0.2">
      <c r="Y1912" s="396"/>
      <c r="Z1912" s="396"/>
      <c r="AA1912" s="441"/>
    </row>
    <row r="1913" spans="25:27" x14ac:dyDescent="0.2">
      <c r="Y1913" s="396"/>
      <c r="Z1913" s="396"/>
      <c r="AA1913" s="441"/>
    </row>
    <row r="1914" spans="25:27" x14ac:dyDescent="0.2">
      <c r="Y1914" s="396"/>
      <c r="Z1914" s="396"/>
      <c r="AA1914" s="441"/>
    </row>
    <row r="1915" spans="25:27" x14ac:dyDescent="0.2">
      <c r="Y1915" s="396"/>
      <c r="Z1915" s="396"/>
      <c r="AA1915" s="441"/>
    </row>
    <row r="1916" spans="25:27" x14ac:dyDescent="0.2">
      <c r="Y1916" s="396"/>
      <c r="Z1916" s="396"/>
      <c r="AA1916" s="441"/>
    </row>
    <row r="1917" spans="25:27" x14ac:dyDescent="0.2">
      <c r="Y1917" s="396"/>
      <c r="Z1917" s="396"/>
      <c r="AA1917" s="441"/>
    </row>
    <row r="1918" spans="25:27" x14ac:dyDescent="0.2">
      <c r="Y1918" s="396"/>
      <c r="Z1918" s="396"/>
      <c r="AA1918" s="441"/>
    </row>
    <row r="1919" spans="25:27" x14ac:dyDescent="0.2">
      <c r="Y1919" s="396"/>
      <c r="Z1919" s="396"/>
      <c r="AA1919" s="441"/>
    </row>
    <row r="1920" spans="25:27" x14ac:dyDescent="0.2">
      <c r="Y1920" s="396"/>
      <c r="Z1920" s="396"/>
      <c r="AA1920" s="441"/>
    </row>
    <row r="1921" spans="10:27" x14ac:dyDescent="0.2">
      <c r="Y1921" s="396"/>
      <c r="Z1921" s="396"/>
      <c r="AA1921" s="441"/>
    </row>
    <row r="1922" spans="10:27" x14ac:dyDescent="0.2">
      <c r="Y1922" s="396"/>
      <c r="Z1922" s="396"/>
      <c r="AA1922" s="441"/>
    </row>
    <row r="1923" spans="10:27" x14ac:dyDescent="0.2">
      <c r="Y1923" s="396"/>
      <c r="Z1923" s="396"/>
      <c r="AA1923" s="441"/>
    </row>
    <row r="1924" spans="10:27" x14ac:dyDescent="0.2">
      <c r="Y1924" s="396"/>
      <c r="Z1924" s="396"/>
      <c r="AA1924" s="441"/>
    </row>
    <row r="1925" spans="10:27" x14ac:dyDescent="0.2">
      <c r="Y1925" s="396"/>
      <c r="Z1925" s="396"/>
      <c r="AA1925" s="441"/>
    </row>
    <row r="1926" spans="10:27" ht="15.75" x14ac:dyDescent="0.2">
      <c r="J1926" s="756" t="s">
        <v>1006</v>
      </c>
      <c r="Y1926" s="396"/>
      <c r="Z1926" s="396"/>
      <c r="AA1926" s="441"/>
    </row>
    <row r="1927" spans="10:27" x14ac:dyDescent="0.2">
      <c r="Y1927" s="396"/>
      <c r="Z1927" s="396"/>
      <c r="AA1927" s="441"/>
    </row>
    <row r="1928" spans="10:27" ht="15.75" x14ac:dyDescent="0.2">
      <c r="J1928" s="756" t="s">
        <v>1007</v>
      </c>
      <c r="Y1928" s="396"/>
      <c r="Z1928" s="396"/>
      <c r="AA1928" s="441"/>
    </row>
    <row r="1929" spans="10:27" ht="15.75" x14ac:dyDescent="0.2">
      <c r="J1929" s="756" t="s">
        <v>1008</v>
      </c>
      <c r="Y1929" s="396"/>
      <c r="Z1929" s="396"/>
      <c r="AA1929" s="441"/>
    </row>
    <row r="1930" spans="10:27" x14ac:dyDescent="0.2">
      <c r="Y1930" s="396"/>
      <c r="Z1930" s="396"/>
      <c r="AA1930" s="441"/>
    </row>
    <row r="1931" spans="10:27" ht="15.75" x14ac:dyDescent="0.2">
      <c r="J1931" s="756" t="s">
        <v>1009</v>
      </c>
      <c r="Y1931" s="396"/>
      <c r="Z1931" s="396"/>
      <c r="AA1931" s="441"/>
    </row>
    <row r="1932" spans="10:27" ht="15.75" x14ac:dyDescent="0.2">
      <c r="J1932" s="756" t="s">
        <v>1010</v>
      </c>
      <c r="Y1932" s="396"/>
      <c r="Z1932" s="396"/>
      <c r="AA1932" s="441"/>
    </row>
    <row r="1933" spans="10:27" ht="15.75" x14ac:dyDescent="0.2">
      <c r="J1933" s="756" t="s">
        <v>1011</v>
      </c>
      <c r="Y1933" s="396"/>
      <c r="Z1933" s="396"/>
      <c r="AA1933" s="441"/>
    </row>
    <row r="1934" spans="10:27" ht="15.75" x14ac:dyDescent="0.2">
      <c r="J1934" s="756" t="s">
        <v>1012</v>
      </c>
      <c r="Y1934" s="396"/>
      <c r="Z1934" s="396"/>
      <c r="AA1934" s="441"/>
    </row>
    <row r="1935" spans="10:27" ht="15.75" x14ac:dyDescent="0.2">
      <c r="J1935" s="756" t="s">
        <v>1013</v>
      </c>
      <c r="Y1935" s="396"/>
      <c r="Z1935" s="396"/>
      <c r="AA1935" s="441"/>
    </row>
    <row r="1936" spans="10:27" ht="15.75" x14ac:dyDescent="0.2">
      <c r="J1936" s="756" t="s">
        <v>1014</v>
      </c>
      <c r="Y1936" s="396"/>
      <c r="Z1936" s="396"/>
      <c r="AA1936" s="441"/>
    </row>
    <row r="1937" spans="10:27" ht="15.75" x14ac:dyDescent="0.2">
      <c r="J1937" s="756" t="s">
        <v>1015</v>
      </c>
      <c r="Y1937" s="396"/>
      <c r="Z1937" s="396"/>
      <c r="AA1937" s="441"/>
    </row>
    <row r="1938" spans="10:27" ht="15.75" x14ac:dyDescent="0.2">
      <c r="J1938" s="756" t="s">
        <v>1016</v>
      </c>
      <c r="Y1938" s="396"/>
      <c r="Z1938" s="396"/>
      <c r="AA1938" s="441"/>
    </row>
    <row r="1939" spans="10:27" ht="15.75" x14ac:dyDescent="0.2">
      <c r="J1939" s="756" t="s">
        <v>1017</v>
      </c>
      <c r="Y1939" s="396"/>
      <c r="Z1939" s="396"/>
      <c r="AA1939" s="441"/>
    </row>
    <row r="1940" spans="10:27" x14ac:dyDescent="0.2">
      <c r="Y1940" s="396"/>
      <c r="Z1940" s="396"/>
      <c r="AA1940" s="441"/>
    </row>
    <row r="1941" spans="10:27" ht="15.75" x14ac:dyDescent="0.2">
      <c r="J1941" s="756" t="s">
        <v>1018</v>
      </c>
      <c r="Y1941" s="396"/>
      <c r="Z1941" s="396"/>
      <c r="AA1941" s="441"/>
    </row>
    <row r="1942" spans="10:27" ht="15.75" x14ac:dyDescent="0.2">
      <c r="J1942" s="756" t="s">
        <v>1019</v>
      </c>
      <c r="Y1942" s="396"/>
      <c r="Z1942" s="396"/>
      <c r="AA1942" s="441"/>
    </row>
    <row r="1943" spans="10:27" x14ac:dyDescent="0.2">
      <c r="Y1943" s="396"/>
      <c r="Z1943" s="396"/>
      <c r="AA1943" s="441"/>
    </row>
    <row r="1944" spans="10:27" x14ac:dyDescent="0.2">
      <c r="Y1944" s="396"/>
      <c r="Z1944" s="396"/>
      <c r="AA1944" s="441"/>
    </row>
    <row r="1945" spans="10:27" x14ac:dyDescent="0.2">
      <c r="Y1945" s="396"/>
      <c r="Z1945" s="396"/>
      <c r="AA1945" s="441"/>
    </row>
    <row r="1946" spans="10:27" x14ac:dyDescent="0.2">
      <c r="J1946" s="758"/>
      <c r="Y1946" s="396"/>
      <c r="Z1946" s="396"/>
      <c r="AA1946" s="441"/>
    </row>
    <row r="1947" spans="10:27" x14ac:dyDescent="0.2">
      <c r="J1947" s="758"/>
      <c r="Y1947" s="396"/>
      <c r="Z1947" s="396"/>
      <c r="AA1947" s="441"/>
    </row>
    <row r="1948" spans="10:27" x14ac:dyDescent="0.2">
      <c r="J1948" s="758"/>
      <c r="Y1948" s="396"/>
      <c r="Z1948" s="396"/>
      <c r="AA1948" s="441"/>
    </row>
    <row r="1949" spans="10:27" x14ac:dyDescent="0.2">
      <c r="J1949" s="758"/>
      <c r="Y1949" s="396"/>
      <c r="Z1949" s="396"/>
      <c r="AA1949" s="441"/>
    </row>
    <row r="1950" spans="10:27" x14ac:dyDescent="0.2">
      <c r="J1950" s="758"/>
      <c r="Y1950" s="396"/>
      <c r="Z1950" s="396"/>
      <c r="AA1950" s="441"/>
    </row>
    <row r="1951" spans="10:27" x14ac:dyDescent="0.2">
      <c r="J1951" s="758"/>
      <c r="Y1951" s="396"/>
      <c r="Z1951" s="396"/>
      <c r="AA1951" s="441"/>
    </row>
    <row r="1952" spans="10:27" x14ac:dyDescent="0.2">
      <c r="J1952" s="758"/>
      <c r="Y1952" s="396"/>
      <c r="Z1952" s="396"/>
      <c r="AA1952" s="441"/>
    </row>
    <row r="1953" spans="10:27" x14ac:dyDescent="0.2">
      <c r="J1953" s="758"/>
      <c r="Y1953" s="396"/>
      <c r="Z1953" s="396"/>
      <c r="AA1953" s="441"/>
    </row>
    <row r="1954" spans="10:27" x14ac:dyDescent="0.2">
      <c r="J1954" s="758"/>
      <c r="Y1954" s="396"/>
      <c r="Z1954" s="396"/>
      <c r="AA1954" s="441"/>
    </row>
    <row r="1955" spans="10:27" x14ac:dyDescent="0.2">
      <c r="J1955" s="758"/>
      <c r="Y1955" s="396"/>
      <c r="Z1955" s="396"/>
      <c r="AA1955" s="441"/>
    </row>
    <row r="1956" spans="10:27" x14ac:dyDescent="0.2">
      <c r="J1956" s="758"/>
      <c r="Y1956" s="396"/>
      <c r="Z1956" s="396"/>
      <c r="AA1956" s="441"/>
    </row>
    <row r="1957" spans="10:27" x14ac:dyDescent="0.2">
      <c r="J1957" s="758"/>
      <c r="Y1957" s="396"/>
      <c r="Z1957" s="396"/>
      <c r="AA1957" s="441"/>
    </row>
    <row r="1958" spans="10:27" x14ac:dyDescent="0.2">
      <c r="J1958" s="758"/>
      <c r="Y1958" s="396"/>
      <c r="Z1958" s="396"/>
      <c r="AA1958" s="441"/>
    </row>
    <row r="1959" spans="10:27" x14ac:dyDescent="0.2">
      <c r="J1959" s="758"/>
      <c r="Y1959" s="396"/>
      <c r="Z1959" s="396"/>
      <c r="AA1959" s="441"/>
    </row>
    <row r="1960" spans="10:27" x14ac:dyDescent="0.2">
      <c r="J1960" s="758"/>
      <c r="Y1960" s="396"/>
      <c r="Z1960" s="396"/>
      <c r="AA1960" s="441"/>
    </row>
    <row r="1961" spans="10:27" x14ac:dyDescent="0.2">
      <c r="J1961" s="758"/>
      <c r="Y1961" s="396"/>
      <c r="Z1961" s="396"/>
      <c r="AA1961" s="441"/>
    </row>
    <row r="1962" spans="10:27" x14ac:dyDescent="0.2">
      <c r="J1962" s="758"/>
      <c r="Y1962" s="396"/>
      <c r="Z1962" s="396"/>
      <c r="AA1962" s="441"/>
    </row>
    <row r="1963" spans="10:27" x14ac:dyDescent="0.2">
      <c r="J1963" s="758"/>
      <c r="Y1963" s="396"/>
      <c r="Z1963" s="396"/>
      <c r="AA1963" s="441"/>
    </row>
    <row r="1964" spans="10:27" x14ac:dyDescent="0.2">
      <c r="J1964" s="758"/>
      <c r="Y1964" s="396"/>
      <c r="Z1964" s="396"/>
      <c r="AA1964" s="441"/>
    </row>
    <row r="1965" spans="10:27" x14ac:dyDescent="0.2">
      <c r="J1965" s="758"/>
      <c r="Y1965" s="396"/>
      <c r="Z1965" s="396"/>
      <c r="AA1965" s="441"/>
    </row>
    <row r="1966" spans="10:27" x14ac:dyDescent="0.2">
      <c r="J1966" s="758"/>
      <c r="Y1966" s="396"/>
      <c r="Z1966" s="396"/>
      <c r="AA1966" s="441"/>
    </row>
    <row r="1967" spans="10:27" x14ac:dyDescent="0.2">
      <c r="J1967" s="758"/>
      <c r="Y1967" s="396"/>
      <c r="Z1967" s="396"/>
      <c r="AA1967" s="441"/>
    </row>
    <row r="1968" spans="10:27" x14ac:dyDescent="0.2">
      <c r="J1968" s="758"/>
      <c r="Y1968" s="396"/>
      <c r="Z1968" s="396"/>
      <c r="AA1968" s="441"/>
    </row>
    <row r="1969" spans="10:27" x14ac:dyDescent="0.2">
      <c r="J1969" s="758"/>
      <c r="Y1969" s="396"/>
      <c r="Z1969" s="396"/>
      <c r="AA1969" s="441"/>
    </row>
    <row r="1970" spans="10:27" x14ac:dyDescent="0.2">
      <c r="J1970" s="758"/>
      <c r="Y1970" s="396"/>
      <c r="Z1970" s="396"/>
      <c r="AA1970" s="441"/>
    </row>
    <row r="1971" spans="10:27" x14ac:dyDescent="0.2">
      <c r="J1971" s="758"/>
      <c r="Y1971" s="396"/>
      <c r="Z1971" s="396"/>
      <c r="AA1971" s="441"/>
    </row>
    <row r="1972" spans="10:27" x14ac:dyDescent="0.2">
      <c r="J1972" s="758"/>
      <c r="Y1972" s="396"/>
      <c r="Z1972" s="396"/>
      <c r="AA1972" s="441"/>
    </row>
    <row r="1973" spans="10:27" x14ac:dyDescent="0.2">
      <c r="J1973" s="758"/>
      <c r="Y1973" s="396"/>
      <c r="Z1973" s="396"/>
      <c r="AA1973" s="441"/>
    </row>
    <row r="1974" spans="10:27" x14ac:dyDescent="0.2">
      <c r="J1974" s="758"/>
      <c r="Y1974" s="396"/>
      <c r="Z1974" s="396"/>
      <c r="AA1974" s="441"/>
    </row>
    <row r="1975" spans="10:27" x14ac:dyDescent="0.2">
      <c r="J1975" s="758"/>
      <c r="Y1975" s="396"/>
      <c r="Z1975" s="396"/>
      <c r="AA1975" s="441"/>
    </row>
    <row r="1976" spans="10:27" x14ac:dyDescent="0.2">
      <c r="Y1976" s="396"/>
      <c r="Z1976" s="396"/>
      <c r="AA1976" s="441"/>
    </row>
    <row r="1977" spans="10:27" x14ac:dyDescent="0.2">
      <c r="Y1977" s="396"/>
      <c r="Z1977" s="396"/>
      <c r="AA1977" s="441"/>
    </row>
    <row r="1978" spans="10:27" x14ac:dyDescent="0.2">
      <c r="Y1978" s="396"/>
      <c r="Z1978" s="396"/>
      <c r="AA1978" s="441"/>
    </row>
    <row r="1979" spans="10:27" x14ac:dyDescent="0.2">
      <c r="Y1979" s="396"/>
      <c r="Z1979" s="396"/>
      <c r="AA1979" s="441"/>
    </row>
    <row r="1980" spans="10:27" ht="15.75" x14ac:dyDescent="0.2">
      <c r="J1980" s="756" t="s">
        <v>1020</v>
      </c>
      <c r="Y1980" s="396"/>
      <c r="Z1980" s="396"/>
      <c r="AA1980" s="441"/>
    </row>
    <row r="1981" spans="10:27" x14ac:dyDescent="0.2">
      <c r="Y1981" s="396"/>
      <c r="Z1981" s="396"/>
      <c r="AA1981" s="441"/>
    </row>
    <row r="1982" spans="10:27" x14ac:dyDescent="0.2">
      <c r="Y1982" s="396"/>
      <c r="Z1982" s="396"/>
      <c r="AA1982" s="441"/>
    </row>
    <row r="1983" spans="10:27" x14ac:dyDescent="0.2">
      <c r="Y1983" s="396"/>
      <c r="Z1983" s="396"/>
      <c r="AA1983" s="441"/>
    </row>
    <row r="1984" spans="10:27" x14ac:dyDescent="0.2">
      <c r="Y1984" s="396"/>
      <c r="Z1984" s="396"/>
      <c r="AA1984" s="441"/>
    </row>
    <row r="1985" spans="10:27" x14ac:dyDescent="0.2">
      <c r="Y1985" s="396"/>
      <c r="Z1985" s="396"/>
      <c r="AA1985" s="441"/>
    </row>
    <row r="1986" spans="10:27" x14ac:dyDescent="0.2">
      <c r="Y1986" s="396"/>
      <c r="Z1986" s="396"/>
      <c r="AA1986" s="441"/>
    </row>
    <row r="1987" spans="10:27" x14ac:dyDescent="0.2">
      <c r="Y1987" s="396"/>
      <c r="Z1987" s="396"/>
      <c r="AA1987" s="441"/>
    </row>
    <row r="1988" spans="10:27" x14ac:dyDescent="0.2">
      <c r="Y1988" s="396"/>
      <c r="Z1988" s="396"/>
      <c r="AA1988" s="441"/>
    </row>
    <row r="1989" spans="10:27" x14ac:dyDescent="0.2">
      <c r="Y1989" s="396"/>
      <c r="Z1989" s="396"/>
      <c r="AA1989" s="441"/>
    </row>
    <row r="1990" spans="10:27" x14ac:dyDescent="0.2">
      <c r="Y1990" s="396"/>
      <c r="Z1990" s="396"/>
      <c r="AA1990" s="441"/>
    </row>
    <row r="1991" spans="10:27" x14ac:dyDescent="0.2">
      <c r="Y1991" s="396"/>
      <c r="Z1991" s="396"/>
      <c r="AA1991" s="441"/>
    </row>
    <row r="1992" spans="10:27" ht="15.75" x14ac:dyDescent="0.2">
      <c r="J1992" s="756" t="s">
        <v>1039</v>
      </c>
      <c r="Y1992" s="396"/>
      <c r="Z1992" s="396"/>
      <c r="AA1992" s="441"/>
    </row>
    <row r="1993" spans="10:27" ht="15.75" x14ac:dyDescent="0.2">
      <c r="J1993" s="756" t="s">
        <v>1040</v>
      </c>
      <c r="Y1993" s="396"/>
      <c r="Z1993" s="396"/>
      <c r="AA1993" s="441"/>
    </row>
    <row r="1994" spans="10:27" ht="15.75" x14ac:dyDescent="0.2">
      <c r="J1994" s="756" t="s">
        <v>1041</v>
      </c>
      <c r="Y1994" s="396"/>
      <c r="Z1994" s="396"/>
      <c r="AA1994" s="441"/>
    </row>
    <row r="1995" spans="10:27" x14ac:dyDescent="0.2">
      <c r="Y1995" s="396"/>
      <c r="Z1995" s="396"/>
      <c r="AA1995" s="441"/>
    </row>
    <row r="1996" spans="10:27" x14ac:dyDescent="0.2">
      <c r="Y1996" s="396"/>
      <c r="Z1996" s="396"/>
      <c r="AA1996" s="441"/>
    </row>
    <row r="1997" spans="10:27" x14ac:dyDescent="0.2">
      <c r="Y1997" s="396"/>
      <c r="Z1997" s="396"/>
      <c r="AA1997" s="441"/>
    </row>
    <row r="1998" spans="10:27" x14ac:dyDescent="0.2">
      <c r="Y1998" s="396"/>
      <c r="Z1998" s="396"/>
      <c r="AA1998" s="441"/>
    </row>
    <row r="1999" spans="10:27" x14ac:dyDescent="0.2">
      <c r="Y1999" s="396"/>
      <c r="Z1999" s="396"/>
      <c r="AA1999" s="441"/>
    </row>
    <row r="2000" spans="10:27" x14ac:dyDescent="0.2">
      <c r="Y2000" s="396"/>
      <c r="Z2000" s="396"/>
      <c r="AA2000" s="441"/>
    </row>
    <row r="2001" spans="10:27" x14ac:dyDescent="0.2">
      <c r="Y2001" s="396"/>
      <c r="Z2001" s="396"/>
      <c r="AA2001" s="441"/>
    </row>
    <row r="2002" spans="10:27" ht="15.75" x14ac:dyDescent="0.2">
      <c r="J2002" s="756" t="s">
        <v>1042</v>
      </c>
      <c r="Y2002" s="396"/>
      <c r="Z2002" s="396"/>
      <c r="AA2002" s="441"/>
    </row>
    <row r="2003" spans="10:27" ht="15.75" x14ac:dyDescent="0.2">
      <c r="J2003" s="756" t="s">
        <v>1043</v>
      </c>
      <c r="Y2003" s="396"/>
      <c r="Z2003" s="396"/>
      <c r="AA2003" s="441"/>
    </row>
    <row r="2004" spans="10:27" ht="15.75" x14ac:dyDescent="0.2">
      <c r="J2004" s="756" t="s">
        <v>1044</v>
      </c>
      <c r="Y2004" s="396"/>
      <c r="Z2004" s="396"/>
      <c r="AA2004" s="441"/>
    </row>
    <row r="2005" spans="10:27" x14ac:dyDescent="0.2">
      <c r="Y2005" s="396"/>
      <c r="Z2005" s="396"/>
      <c r="AA2005" s="441"/>
    </row>
    <row r="2006" spans="10:27" x14ac:dyDescent="0.2">
      <c r="Y2006" s="396"/>
      <c r="Z2006" s="396"/>
      <c r="AA2006" s="441"/>
    </row>
    <row r="2007" spans="10:27" x14ac:dyDescent="0.2">
      <c r="Y2007" s="396"/>
      <c r="Z2007" s="396"/>
      <c r="AA2007" s="441"/>
    </row>
    <row r="2008" spans="10:27" x14ac:dyDescent="0.2">
      <c r="Y2008" s="396"/>
      <c r="Z2008" s="396"/>
      <c r="AA2008" s="441"/>
    </row>
    <row r="2009" spans="10:27" x14ac:dyDescent="0.2">
      <c r="Y2009" s="396"/>
      <c r="Z2009" s="396"/>
      <c r="AA2009" s="441"/>
    </row>
    <row r="2010" spans="10:27" x14ac:dyDescent="0.2">
      <c r="Y2010" s="396"/>
      <c r="Z2010" s="396"/>
      <c r="AA2010" s="441"/>
    </row>
    <row r="2011" spans="10:27" x14ac:dyDescent="0.2">
      <c r="Y2011" s="396"/>
      <c r="Z2011" s="396"/>
      <c r="AA2011" s="441"/>
    </row>
    <row r="2012" spans="10:27" x14ac:dyDescent="0.2">
      <c r="Y2012" s="396"/>
      <c r="Z2012" s="396"/>
      <c r="AA2012" s="441"/>
    </row>
    <row r="2013" spans="10:27" x14ac:dyDescent="0.2">
      <c r="Y2013" s="396"/>
      <c r="Z2013" s="396"/>
      <c r="AA2013" s="441"/>
    </row>
    <row r="2014" spans="10:27" x14ac:dyDescent="0.2">
      <c r="Y2014" s="396"/>
      <c r="Z2014" s="396"/>
      <c r="AA2014" s="441"/>
    </row>
    <row r="2015" spans="10:27" x14ac:dyDescent="0.2">
      <c r="Y2015" s="396"/>
      <c r="Z2015" s="396"/>
      <c r="AA2015" s="441"/>
    </row>
    <row r="2016" spans="10:27" x14ac:dyDescent="0.2">
      <c r="Y2016" s="396"/>
      <c r="Z2016" s="396"/>
      <c r="AA2016" s="441"/>
    </row>
    <row r="2017" spans="25:27" x14ac:dyDescent="0.2">
      <c r="Y2017" s="396"/>
      <c r="Z2017" s="396"/>
      <c r="AA2017" s="441"/>
    </row>
    <row r="2018" spans="25:27" x14ac:dyDescent="0.2">
      <c r="Y2018" s="396"/>
      <c r="Z2018" s="396"/>
      <c r="AA2018" s="441"/>
    </row>
    <row r="2019" spans="25:27" x14ac:dyDescent="0.2">
      <c r="Y2019" s="396"/>
      <c r="Z2019" s="396"/>
      <c r="AA2019" s="441"/>
    </row>
    <row r="2020" spans="25:27" x14ac:dyDescent="0.2">
      <c r="Y2020" s="396"/>
      <c r="Z2020" s="396"/>
      <c r="AA2020" s="441"/>
    </row>
    <row r="2021" spans="25:27" x14ac:dyDescent="0.2">
      <c r="Y2021" s="396"/>
      <c r="Z2021" s="396"/>
      <c r="AA2021" s="441"/>
    </row>
    <row r="2022" spans="25:27" x14ac:dyDescent="0.2">
      <c r="Y2022" s="396"/>
      <c r="Z2022" s="396"/>
      <c r="AA2022" s="441"/>
    </row>
    <row r="2023" spans="25:27" x14ac:dyDescent="0.2">
      <c r="Y2023" s="396"/>
      <c r="Z2023" s="396"/>
      <c r="AA2023" s="441"/>
    </row>
    <row r="2024" spans="25:27" x14ac:dyDescent="0.2">
      <c r="Y2024" s="396"/>
      <c r="Z2024" s="396"/>
      <c r="AA2024" s="441"/>
    </row>
    <row r="2025" spans="25:27" x14ac:dyDescent="0.2">
      <c r="Y2025" s="396"/>
      <c r="Z2025" s="396"/>
      <c r="AA2025" s="441"/>
    </row>
    <row r="2026" spans="25:27" x14ac:dyDescent="0.2">
      <c r="Y2026" s="396"/>
      <c r="Z2026" s="396"/>
      <c r="AA2026" s="441"/>
    </row>
    <row r="2027" spans="25:27" x14ac:dyDescent="0.2">
      <c r="Y2027" s="396"/>
      <c r="Z2027" s="396"/>
      <c r="AA2027" s="441"/>
    </row>
    <row r="2028" spans="25:27" x14ac:dyDescent="0.2">
      <c r="Y2028" s="396"/>
      <c r="Z2028" s="396"/>
      <c r="AA2028" s="441"/>
    </row>
    <row r="2029" spans="25:27" x14ac:dyDescent="0.2">
      <c r="Y2029" s="396"/>
      <c r="Z2029" s="396"/>
      <c r="AA2029" s="441"/>
    </row>
    <row r="2030" spans="25:27" x14ac:dyDescent="0.2">
      <c r="Y2030" s="396"/>
      <c r="Z2030" s="396"/>
      <c r="AA2030" s="441"/>
    </row>
    <row r="2031" spans="25:27" x14ac:dyDescent="0.2">
      <c r="Y2031" s="396"/>
      <c r="Z2031" s="396"/>
      <c r="AA2031" s="441"/>
    </row>
    <row r="2032" spans="25:27" x14ac:dyDescent="0.2">
      <c r="Y2032" s="396"/>
      <c r="Z2032" s="396"/>
      <c r="AA2032" s="441"/>
    </row>
    <row r="2033" spans="25:27" x14ac:dyDescent="0.2">
      <c r="Y2033" s="396"/>
      <c r="Z2033" s="396"/>
      <c r="AA2033" s="441"/>
    </row>
    <row r="2034" spans="25:27" x14ac:dyDescent="0.2">
      <c r="Y2034" s="396"/>
      <c r="Z2034" s="396"/>
      <c r="AA2034" s="441"/>
    </row>
    <row r="2035" spans="25:27" x14ac:dyDescent="0.2">
      <c r="Y2035" s="396"/>
      <c r="Z2035" s="396"/>
      <c r="AA2035" s="441"/>
    </row>
    <row r="2036" spans="25:27" x14ac:dyDescent="0.2">
      <c r="Y2036" s="396"/>
      <c r="Z2036" s="396"/>
      <c r="AA2036" s="441"/>
    </row>
    <row r="2037" spans="25:27" x14ac:dyDescent="0.2">
      <c r="Y2037" s="396"/>
      <c r="Z2037" s="396"/>
      <c r="AA2037" s="441"/>
    </row>
    <row r="2038" spans="25:27" x14ac:dyDescent="0.2">
      <c r="Y2038" s="396"/>
      <c r="Z2038" s="396"/>
      <c r="AA2038" s="441"/>
    </row>
    <row r="2039" spans="25:27" x14ac:dyDescent="0.2">
      <c r="Y2039" s="396"/>
      <c r="Z2039" s="396"/>
      <c r="AA2039" s="441"/>
    </row>
    <row r="2040" spans="25:27" x14ac:dyDescent="0.2">
      <c r="Y2040" s="396"/>
      <c r="Z2040" s="396"/>
      <c r="AA2040" s="441"/>
    </row>
    <row r="2041" spans="25:27" x14ac:dyDescent="0.2">
      <c r="Y2041" s="396"/>
      <c r="Z2041" s="396"/>
      <c r="AA2041" s="441"/>
    </row>
    <row r="2042" spans="25:27" x14ac:dyDescent="0.2">
      <c r="Y2042" s="396"/>
      <c r="Z2042" s="396"/>
      <c r="AA2042" s="441"/>
    </row>
    <row r="2043" spans="25:27" x14ac:dyDescent="0.2">
      <c r="Y2043" s="396"/>
      <c r="Z2043" s="396"/>
      <c r="AA2043" s="441"/>
    </row>
    <row r="2044" spans="25:27" x14ac:dyDescent="0.2">
      <c r="Y2044" s="396"/>
      <c r="Z2044" s="396"/>
      <c r="AA2044" s="441"/>
    </row>
    <row r="2045" spans="25:27" x14ac:dyDescent="0.2">
      <c r="Y2045" s="396"/>
      <c r="Z2045" s="396"/>
      <c r="AA2045" s="441"/>
    </row>
    <row r="2046" spans="25:27" x14ac:dyDescent="0.2">
      <c r="Y2046" s="396"/>
      <c r="Z2046" s="396"/>
      <c r="AA2046" s="441"/>
    </row>
    <row r="2047" spans="25:27" x14ac:dyDescent="0.2">
      <c r="Y2047" s="396"/>
      <c r="Z2047" s="396"/>
      <c r="AA2047" s="441"/>
    </row>
    <row r="2048" spans="25:27" x14ac:dyDescent="0.2">
      <c r="Y2048" s="396"/>
      <c r="Z2048" s="396"/>
      <c r="AA2048" s="441"/>
    </row>
    <row r="2049" spans="25:27" x14ac:dyDescent="0.2">
      <c r="Y2049" s="396"/>
      <c r="Z2049" s="396"/>
      <c r="AA2049" s="441"/>
    </row>
    <row r="2050" spans="25:27" x14ac:dyDescent="0.2">
      <c r="Y2050" s="396"/>
      <c r="Z2050" s="396"/>
      <c r="AA2050" s="441"/>
    </row>
    <row r="2051" spans="25:27" x14ac:dyDescent="0.2">
      <c r="Y2051" s="396"/>
      <c r="Z2051" s="396"/>
      <c r="AA2051" s="441"/>
    </row>
    <row r="2052" spans="25:27" x14ac:dyDescent="0.2">
      <c r="Y2052" s="396"/>
      <c r="Z2052" s="396"/>
      <c r="AA2052" s="441"/>
    </row>
    <row r="2053" spans="25:27" x14ac:dyDescent="0.2">
      <c r="Y2053" s="396"/>
      <c r="Z2053" s="396"/>
      <c r="AA2053" s="441"/>
    </row>
    <row r="2054" spans="25:27" x14ac:dyDescent="0.2">
      <c r="Y2054" s="396"/>
      <c r="Z2054" s="396"/>
      <c r="AA2054" s="441"/>
    </row>
    <row r="2055" spans="25:27" x14ac:dyDescent="0.2">
      <c r="Y2055" s="396"/>
      <c r="Z2055" s="396"/>
      <c r="AA2055" s="441"/>
    </row>
    <row r="2056" spans="25:27" x14ac:dyDescent="0.2">
      <c r="Y2056" s="396"/>
      <c r="Z2056" s="396"/>
      <c r="AA2056" s="441"/>
    </row>
    <row r="2057" spans="25:27" x14ac:dyDescent="0.2">
      <c r="Y2057" s="396"/>
      <c r="Z2057" s="396"/>
      <c r="AA2057" s="441"/>
    </row>
    <row r="2058" spans="25:27" x14ac:dyDescent="0.2">
      <c r="Y2058" s="396"/>
      <c r="Z2058" s="396"/>
      <c r="AA2058" s="441"/>
    </row>
    <row r="2059" spans="25:27" x14ac:dyDescent="0.2">
      <c r="Y2059" s="396"/>
      <c r="Z2059" s="396"/>
      <c r="AA2059" s="441"/>
    </row>
    <row r="2060" spans="25:27" x14ac:dyDescent="0.2">
      <c r="Y2060" s="396"/>
      <c r="Z2060" s="396"/>
      <c r="AA2060" s="441"/>
    </row>
    <row r="2061" spans="25:27" x14ac:dyDescent="0.2">
      <c r="Y2061" s="396"/>
      <c r="Z2061" s="396"/>
      <c r="AA2061" s="441"/>
    </row>
    <row r="2062" spans="25:27" x14ac:dyDescent="0.2">
      <c r="Y2062" s="396"/>
      <c r="Z2062" s="396"/>
      <c r="AA2062" s="441"/>
    </row>
    <row r="2063" spans="25:27" x14ac:dyDescent="0.2">
      <c r="Y2063" s="396"/>
      <c r="Z2063" s="396"/>
      <c r="AA2063" s="441"/>
    </row>
    <row r="2064" spans="25:27" x14ac:dyDescent="0.2">
      <c r="Y2064" s="396"/>
      <c r="Z2064" s="396"/>
      <c r="AA2064" s="441"/>
    </row>
    <row r="2065" spans="25:27" x14ac:dyDescent="0.2">
      <c r="Y2065" s="396"/>
      <c r="Z2065" s="396"/>
      <c r="AA2065" s="441"/>
    </row>
    <row r="2066" spans="25:27" x14ac:dyDescent="0.2">
      <c r="Y2066" s="396"/>
      <c r="Z2066" s="396"/>
      <c r="AA2066" s="441"/>
    </row>
    <row r="2067" spans="25:27" x14ac:dyDescent="0.2">
      <c r="Y2067" s="396"/>
      <c r="Z2067" s="396"/>
      <c r="AA2067" s="441"/>
    </row>
    <row r="2068" spans="25:27" x14ac:dyDescent="0.2">
      <c r="Y2068" s="396"/>
      <c r="Z2068" s="396"/>
      <c r="AA2068" s="441"/>
    </row>
    <row r="2069" spans="25:27" x14ac:dyDescent="0.2">
      <c r="Y2069" s="396"/>
      <c r="Z2069" s="396"/>
      <c r="AA2069" s="441"/>
    </row>
    <row r="2070" spans="25:27" x14ac:dyDescent="0.2">
      <c r="Y2070" s="396"/>
      <c r="Z2070" s="396"/>
      <c r="AA2070" s="441"/>
    </row>
    <row r="2071" spans="25:27" x14ac:dyDescent="0.2">
      <c r="Y2071" s="396"/>
      <c r="Z2071" s="396"/>
      <c r="AA2071" s="441"/>
    </row>
    <row r="2072" spans="25:27" x14ac:dyDescent="0.2">
      <c r="Y2072" s="396"/>
      <c r="Z2072" s="396"/>
      <c r="AA2072" s="441"/>
    </row>
    <row r="2073" spans="25:27" x14ac:dyDescent="0.2">
      <c r="Y2073" s="396"/>
      <c r="Z2073" s="396"/>
      <c r="AA2073" s="441"/>
    </row>
    <row r="2074" spans="25:27" x14ac:dyDescent="0.2">
      <c r="Y2074" s="396"/>
      <c r="Z2074" s="396"/>
      <c r="AA2074" s="441"/>
    </row>
    <row r="2075" spans="25:27" x14ac:dyDescent="0.2">
      <c r="Y2075" s="396"/>
      <c r="Z2075" s="396"/>
      <c r="AA2075" s="441"/>
    </row>
    <row r="2076" spans="25:27" x14ac:dyDescent="0.2">
      <c r="Y2076" s="396"/>
      <c r="Z2076" s="396"/>
      <c r="AA2076" s="441"/>
    </row>
    <row r="2077" spans="25:27" x14ac:dyDescent="0.2">
      <c r="Y2077" s="396"/>
      <c r="Z2077" s="396"/>
      <c r="AA2077" s="441"/>
    </row>
    <row r="2078" spans="25:27" x14ac:dyDescent="0.2">
      <c r="Y2078" s="396"/>
      <c r="Z2078" s="396"/>
      <c r="AA2078" s="441"/>
    </row>
    <row r="2079" spans="25:27" x14ac:dyDescent="0.2">
      <c r="Y2079" s="396"/>
      <c r="Z2079" s="396"/>
      <c r="AA2079" s="441"/>
    </row>
    <row r="2080" spans="25:27" x14ac:dyDescent="0.2">
      <c r="Y2080" s="396"/>
      <c r="Z2080" s="396"/>
      <c r="AA2080" s="441"/>
    </row>
    <row r="2081" spans="25:27" x14ac:dyDescent="0.2">
      <c r="Y2081" s="396"/>
      <c r="Z2081" s="396"/>
      <c r="AA2081" s="441"/>
    </row>
    <row r="2082" spans="25:27" x14ac:dyDescent="0.2">
      <c r="Y2082" s="396"/>
      <c r="Z2082" s="396"/>
      <c r="AA2082" s="441"/>
    </row>
    <row r="2083" spans="25:27" x14ac:dyDescent="0.2">
      <c r="Y2083" s="396"/>
      <c r="Z2083" s="396"/>
      <c r="AA2083" s="441"/>
    </row>
    <row r="2084" spans="25:27" x14ac:dyDescent="0.2">
      <c r="Y2084" s="396"/>
      <c r="Z2084" s="396"/>
      <c r="AA2084" s="441"/>
    </row>
    <row r="2085" spans="25:27" x14ac:dyDescent="0.2">
      <c r="Y2085" s="396"/>
      <c r="Z2085" s="396"/>
      <c r="AA2085" s="441"/>
    </row>
    <row r="2086" spans="25:27" x14ac:dyDescent="0.2">
      <c r="Y2086" s="396"/>
      <c r="Z2086" s="396"/>
      <c r="AA2086" s="441"/>
    </row>
    <row r="2087" spans="25:27" x14ac:dyDescent="0.2">
      <c r="Y2087" s="396"/>
      <c r="Z2087" s="396"/>
      <c r="AA2087" s="441"/>
    </row>
    <row r="2088" spans="25:27" x14ac:dyDescent="0.2">
      <c r="Y2088" s="396"/>
      <c r="Z2088" s="396"/>
      <c r="AA2088" s="441"/>
    </row>
    <row r="2089" spans="25:27" x14ac:dyDescent="0.2">
      <c r="Y2089" s="396"/>
      <c r="Z2089" s="396"/>
      <c r="AA2089" s="441"/>
    </row>
    <row r="2090" spans="25:27" x14ac:dyDescent="0.2">
      <c r="Y2090" s="396"/>
      <c r="Z2090" s="396"/>
      <c r="AA2090" s="441"/>
    </row>
    <row r="2091" spans="25:27" x14ac:dyDescent="0.2">
      <c r="Y2091" s="396"/>
      <c r="Z2091" s="396"/>
      <c r="AA2091" s="441"/>
    </row>
    <row r="2092" spans="25:27" x14ac:dyDescent="0.2">
      <c r="Y2092" s="396"/>
      <c r="Z2092" s="396"/>
      <c r="AA2092" s="441"/>
    </row>
    <row r="2093" spans="25:27" x14ac:dyDescent="0.2">
      <c r="Y2093" s="396"/>
      <c r="Z2093" s="396"/>
      <c r="AA2093" s="441"/>
    </row>
    <row r="2094" spans="25:27" x14ac:dyDescent="0.2">
      <c r="Y2094" s="396"/>
      <c r="Z2094" s="396"/>
      <c r="AA2094" s="441"/>
    </row>
    <row r="2095" spans="25:27" x14ac:dyDescent="0.2">
      <c r="Y2095" s="396"/>
      <c r="Z2095" s="396"/>
      <c r="AA2095" s="441"/>
    </row>
    <row r="2096" spans="25:27" x14ac:dyDescent="0.2">
      <c r="Y2096" s="396"/>
      <c r="Z2096" s="396"/>
      <c r="AA2096" s="441"/>
    </row>
    <row r="2097" spans="25:27" x14ac:dyDescent="0.2">
      <c r="Y2097" s="396"/>
      <c r="Z2097" s="396"/>
      <c r="AA2097" s="441"/>
    </row>
    <row r="2098" spans="25:27" x14ac:dyDescent="0.2">
      <c r="Y2098" s="396"/>
      <c r="Z2098" s="396"/>
      <c r="AA2098" s="441"/>
    </row>
    <row r="2099" spans="25:27" x14ac:dyDescent="0.2">
      <c r="Y2099" s="396"/>
      <c r="Z2099" s="396"/>
      <c r="AA2099" s="441"/>
    </row>
    <row r="2100" spans="25:27" x14ac:dyDescent="0.2">
      <c r="Y2100" s="396"/>
      <c r="Z2100" s="396"/>
      <c r="AA2100" s="441"/>
    </row>
    <row r="2101" spans="25:27" x14ac:dyDescent="0.2">
      <c r="Y2101" s="396"/>
      <c r="Z2101" s="396"/>
      <c r="AA2101" s="441"/>
    </row>
    <row r="2102" spans="25:27" x14ac:dyDescent="0.2">
      <c r="Y2102" s="396"/>
      <c r="Z2102" s="396"/>
      <c r="AA2102" s="441"/>
    </row>
    <row r="2103" spans="25:27" x14ac:dyDescent="0.2">
      <c r="Y2103" s="396"/>
      <c r="Z2103" s="396"/>
      <c r="AA2103" s="441"/>
    </row>
    <row r="2104" spans="25:27" x14ac:dyDescent="0.2">
      <c r="Y2104" s="396"/>
      <c r="Z2104" s="396"/>
      <c r="AA2104" s="441"/>
    </row>
    <row r="2105" spans="25:27" x14ac:dyDescent="0.2">
      <c r="Y2105" s="396"/>
      <c r="Z2105" s="396"/>
      <c r="AA2105" s="441"/>
    </row>
    <row r="2106" spans="25:27" x14ac:dyDescent="0.2">
      <c r="Y2106" s="396"/>
      <c r="Z2106" s="396"/>
      <c r="AA2106" s="441"/>
    </row>
    <row r="2107" spans="25:27" x14ac:dyDescent="0.2">
      <c r="Y2107" s="396"/>
      <c r="Z2107" s="396"/>
      <c r="AA2107" s="441"/>
    </row>
    <row r="2108" spans="25:27" x14ac:dyDescent="0.2">
      <c r="Y2108" s="396"/>
      <c r="Z2108" s="396"/>
      <c r="AA2108" s="441"/>
    </row>
    <row r="2109" spans="25:27" x14ac:dyDescent="0.2">
      <c r="Y2109" s="396"/>
      <c r="Z2109" s="396"/>
      <c r="AA2109" s="441"/>
    </row>
    <row r="2110" spans="25:27" x14ac:dyDescent="0.2">
      <c r="Y2110" s="396"/>
      <c r="Z2110" s="396"/>
      <c r="AA2110" s="441"/>
    </row>
    <row r="2111" spans="25:27" x14ac:dyDescent="0.2">
      <c r="Y2111" s="396"/>
      <c r="Z2111" s="396"/>
      <c r="AA2111" s="441"/>
    </row>
    <row r="2112" spans="25:27" x14ac:dyDescent="0.2">
      <c r="Y2112" s="396"/>
      <c r="Z2112" s="396"/>
      <c r="AA2112" s="441"/>
    </row>
    <row r="2113" spans="25:27" x14ac:dyDescent="0.2">
      <c r="Y2113" s="396"/>
      <c r="Z2113" s="396"/>
      <c r="AA2113" s="441"/>
    </row>
    <row r="2114" spans="25:27" x14ac:dyDescent="0.2">
      <c r="Y2114" s="396"/>
      <c r="Z2114" s="396"/>
      <c r="AA2114" s="441"/>
    </row>
    <row r="2115" spans="25:27" x14ac:dyDescent="0.2">
      <c r="Y2115" s="396"/>
      <c r="Z2115" s="396"/>
      <c r="AA2115" s="441"/>
    </row>
    <row r="2116" spans="25:27" x14ac:dyDescent="0.2">
      <c r="Y2116" s="396"/>
      <c r="Z2116" s="396"/>
      <c r="AA2116" s="441"/>
    </row>
    <row r="2117" spans="25:27" x14ac:dyDescent="0.2">
      <c r="Y2117" s="396"/>
      <c r="Z2117" s="396"/>
      <c r="AA2117" s="441"/>
    </row>
    <row r="2118" spans="25:27" x14ac:dyDescent="0.2">
      <c r="Y2118" s="396"/>
      <c r="Z2118" s="396"/>
      <c r="AA2118" s="441"/>
    </row>
    <row r="2119" spans="25:27" x14ac:dyDescent="0.2">
      <c r="Y2119" s="396"/>
      <c r="Z2119" s="396"/>
      <c r="AA2119" s="441"/>
    </row>
    <row r="2120" spans="25:27" x14ac:dyDescent="0.2">
      <c r="Y2120" s="396"/>
      <c r="Z2120" s="396"/>
      <c r="AA2120" s="441"/>
    </row>
    <row r="2121" spans="25:27" x14ac:dyDescent="0.2">
      <c r="Y2121" s="396"/>
      <c r="Z2121" s="396"/>
      <c r="AA2121" s="441"/>
    </row>
    <row r="2122" spans="25:27" x14ac:dyDescent="0.2">
      <c r="Y2122" s="396"/>
      <c r="Z2122" s="396"/>
      <c r="AA2122" s="441"/>
    </row>
    <row r="2123" spans="25:27" x14ac:dyDescent="0.2">
      <c r="Y2123" s="396"/>
      <c r="Z2123" s="396"/>
      <c r="AA2123" s="441"/>
    </row>
    <row r="2124" spans="25:27" x14ac:dyDescent="0.2">
      <c r="Y2124" s="396"/>
      <c r="Z2124" s="396"/>
      <c r="AA2124" s="441"/>
    </row>
    <row r="2125" spans="25:27" x14ac:dyDescent="0.2">
      <c r="Y2125" s="396"/>
      <c r="Z2125" s="396"/>
      <c r="AA2125" s="441"/>
    </row>
    <row r="2126" spans="25:27" x14ac:dyDescent="0.2">
      <c r="Y2126" s="396"/>
      <c r="Z2126" s="396"/>
      <c r="AA2126" s="441"/>
    </row>
    <row r="2127" spans="25:27" x14ac:dyDescent="0.2">
      <c r="Y2127" s="396"/>
      <c r="Z2127" s="396"/>
      <c r="AA2127" s="441"/>
    </row>
    <row r="2128" spans="25:27" x14ac:dyDescent="0.2">
      <c r="Y2128" s="396"/>
      <c r="Z2128" s="396"/>
      <c r="AA2128" s="441"/>
    </row>
    <row r="2129" spans="25:27" x14ac:dyDescent="0.2">
      <c r="Y2129" s="396"/>
      <c r="Z2129" s="396"/>
      <c r="AA2129" s="441"/>
    </row>
    <row r="2130" spans="25:27" x14ac:dyDescent="0.2">
      <c r="Y2130" s="396"/>
      <c r="Z2130" s="396"/>
      <c r="AA2130" s="441"/>
    </row>
    <row r="2131" spans="25:27" x14ac:dyDescent="0.2">
      <c r="Y2131" s="396"/>
      <c r="Z2131" s="396"/>
      <c r="AA2131" s="441"/>
    </row>
    <row r="2132" spans="25:27" x14ac:dyDescent="0.2">
      <c r="Y2132" s="396"/>
      <c r="Z2132" s="396"/>
      <c r="AA2132" s="441"/>
    </row>
    <row r="2133" spans="25:27" x14ac:dyDescent="0.2">
      <c r="Y2133" s="396"/>
      <c r="Z2133" s="396"/>
      <c r="AA2133" s="441"/>
    </row>
    <row r="2134" spans="25:27" x14ac:dyDescent="0.2">
      <c r="Y2134" s="396"/>
      <c r="Z2134" s="396"/>
      <c r="AA2134" s="441"/>
    </row>
    <row r="2135" spans="25:27" x14ac:dyDescent="0.2">
      <c r="Y2135" s="396"/>
      <c r="Z2135" s="396"/>
      <c r="AA2135" s="441"/>
    </row>
    <row r="2136" spans="25:27" x14ac:dyDescent="0.2">
      <c r="Y2136" s="396"/>
      <c r="Z2136" s="396"/>
      <c r="AA2136" s="441"/>
    </row>
    <row r="2137" spans="25:27" x14ac:dyDescent="0.2">
      <c r="Y2137" s="396"/>
      <c r="Z2137" s="396"/>
      <c r="AA2137" s="441"/>
    </row>
    <row r="2138" spans="25:27" x14ac:dyDescent="0.2">
      <c r="Y2138" s="396"/>
      <c r="Z2138" s="396"/>
      <c r="AA2138" s="441"/>
    </row>
    <row r="2139" spans="25:27" x14ac:dyDescent="0.2">
      <c r="Y2139" s="396"/>
      <c r="Z2139" s="396"/>
      <c r="AA2139" s="441"/>
    </row>
    <row r="2140" spans="25:27" x14ac:dyDescent="0.2">
      <c r="Y2140" s="396"/>
      <c r="Z2140" s="396"/>
      <c r="AA2140" s="441"/>
    </row>
    <row r="2141" spans="25:27" x14ac:dyDescent="0.2">
      <c r="Y2141" s="396"/>
      <c r="Z2141" s="396"/>
      <c r="AA2141" s="441"/>
    </row>
    <row r="2142" spans="25:27" x14ac:dyDescent="0.2">
      <c r="Y2142" s="396"/>
      <c r="Z2142" s="396"/>
      <c r="AA2142" s="441"/>
    </row>
    <row r="2143" spans="25:27" x14ac:dyDescent="0.2">
      <c r="Y2143" s="396"/>
      <c r="Z2143" s="396"/>
      <c r="AA2143" s="441"/>
    </row>
    <row r="2144" spans="25:27" x14ac:dyDescent="0.2">
      <c r="Y2144" s="396"/>
      <c r="Z2144" s="396"/>
      <c r="AA2144" s="441"/>
    </row>
    <row r="2145" spans="25:27" x14ac:dyDescent="0.2">
      <c r="Y2145" s="396"/>
      <c r="Z2145" s="396"/>
      <c r="AA2145" s="441"/>
    </row>
    <row r="2146" spans="25:27" x14ac:dyDescent="0.2">
      <c r="Y2146" s="396"/>
      <c r="Z2146" s="396"/>
      <c r="AA2146" s="441"/>
    </row>
    <row r="2147" spans="25:27" x14ac:dyDescent="0.2">
      <c r="Y2147" s="396"/>
      <c r="Z2147" s="396"/>
      <c r="AA2147" s="441"/>
    </row>
    <row r="2148" spans="25:27" x14ac:dyDescent="0.2">
      <c r="Y2148" s="396"/>
      <c r="Z2148" s="396"/>
      <c r="AA2148" s="441"/>
    </row>
    <row r="2149" spans="25:27" x14ac:dyDescent="0.2">
      <c r="Y2149" s="396"/>
      <c r="Z2149" s="396"/>
      <c r="AA2149" s="441"/>
    </row>
    <row r="2150" spans="25:27" x14ac:dyDescent="0.2">
      <c r="Y2150" s="396"/>
      <c r="Z2150" s="396"/>
      <c r="AA2150" s="441"/>
    </row>
    <row r="2151" spans="25:27" x14ac:dyDescent="0.2">
      <c r="Y2151" s="396"/>
      <c r="Z2151" s="396"/>
      <c r="AA2151" s="441"/>
    </row>
    <row r="2152" spans="25:27" x14ac:dyDescent="0.2">
      <c r="Y2152" s="396"/>
      <c r="Z2152" s="396"/>
      <c r="AA2152" s="441"/>
    </row>
    <row r="2153" spans="25:27" x14ac:dyDescent="0.2">
      <c r="Y2153" s="396"/>
      <c r="Z2153" s="396"/>
      <c r="AA2153" s="441"/>
    </row>
    <row r="2154" spans="25:27" x14ac:dyDescent="0.2">
      <c r="Y2154" s="396"/>
      <c r="Z2154" s="396"/>
      <c r="AA2154" s="441"/>
    </row>
    <row r="2155" spans="25:27" x14ac:dyDescent="0.2">
      <c r="Y2155" s="396"/>
      <c r="Z2155" s="396"/>
      <c r="AA2155" s="441"/>
    </row>
    <row r="2156" spans="25:27" x14ac:dyDescent="0.2">
      <c r="Y2156" s="396"/>
      <c r="Z2156" s="396"/>
      <c r="AA2156" s="441"/>
    </row>
    <row r="2157" spans="25:27" x14ac:dyDescent="0.2">
      <c r="Y2157" s="396"/>
      <c r="Z2157" s="396"/>
      <c r="AA2157" s="441"/>
    </row>
    <row r="2158" spans="25:27" x14ac:dyDescent="0.2">
      <c r="Y2158" s="396"/>
      <c r="Z2158" s="396"/>
      <c r="AA2158" s="441"/>
    </row>
    <row r="2159" spans="25:27" x14ac:dyDescent="0.2">
      <c r="Y2159" s="396"/>
      <c r="Z2159" s="396"/>
      <c r="AA2159" s="441"/>
    </row>
    <row r="2160" spans="25:27" x14ac:dyDescent="0.2">
      <c r="Y2160" s="396"/>
      <c r="Z2160" s="396"/>
      <c r="AA2160" s="441"/>
    </row>
    <row r="2161" spans="25:27" x14ac:dyDescent="0.2">
      <c r="Y2161" s="396"/>
      <c r="Z2161" s="396"/>
      <c r="AA2161" s="441"/>
    </row>
    <row r="2162" spans="25:27" x14ac:dyDescent="0.2">
      <c r="Y2162" s="396"/>
      <c r="Z2162" s="396"/>
      <c r="AA2162" s="441"/>
    </row>
    <row r="2163" spans="25:27" x14ac:dyDescent="0.2">
      <c r="Y2163" s="396"/>
      <c r="Z2163" s="396"/>
      <c r="AA2163" s="441"/>
    </row>
    <row r="2164" spans="25:27" x14ac:dyDescent="0.2">
      <c r="Y2164" s="396"/>
      <c r="Z2164" s="396"/>
      <c r="AA2164" s="441"/>
    </row>
    <row r="2165" spans="25:27" x14ac:dyDescent="0.2">
      <c r="Y2165" s="396"/>
      <c r="Z2165" s="396"/>
      <c r="AA2165" s="441"/>
    </row>
    <row r="2166" spans="25:27" x14ac:dyDescent="0.2">
      <c r="Y2166" s="396"/>
      <c r="Z2166" s="396"/>
      <c r="AA2166" s="441"/>
    </row>
    <row r="2167" spans="25:27" x14ac:dyDescent="0.2">
      <c r="Y2167" s="396"/>
      <c r="Z2167" s="396"/>
      <c r="AA2167" s="441"/>
    </row>
    <row r="2168" spans="25:27" x14ac:dyDescent="0.2">
      <c r="Y2168" s="396"/>
      <c r="Z2168" s="396"/>
      <c r="AA2168" s="441"/>
    </row>
    <row r="2169" spans="25:27" x14ac:dyDescent="0.2">
      <c r="Y2169" s="396"/>
      <c r="Z2169" s="396"/>
      <c r="AA2169" s="441"/>
    </row>
    <row r="2170" spans="25:27" x14ac:dyDescent="0.2">
      <c r="Y2170" s="396"/>
      <c r="Z2170" s="396"/>
      <c r="AA2170" s="441"/>
    </row>
    <row r="2171" spans="25:27" x14ac:dyDescent="0.2">
      <c r="Y2171" s="396"/>
      <c r="Z2171" s="396"/>
      <c r="AA2171" s="441"/>
    </row>
    <row r="2172" spans="25:27" x14ac:dyDescent="0.2">
      <c r="Y2172" s="396"/>
      <c r="Z2172" s="396"/>
      <c r="AA2172" s="441"/>
    </row>
    <row r="2173" spans="25:27" x14ac:dyDescent="0.2">
      <c r="Y2173" s="396"/>
      <c r="Z2173" s="396"/>
      <c r="AA2173" s="441"/>
    </row>
    <row r="2174" spans="25:27" x14ac:dyDescent="0.2">
      <c r="Y2174" s="396"/>
      <c r="Z2174" s="396"/>
      <c r="AA2174" s="441"/>
    </row>
    <row r="2175" spans="25:27" x14ac:dyDescent="0.2">
      <c r="Y2175" s="396"/>
      <c r="Z2175" s="396"/>
      <c r="AA2175" s="441"/>
    </row>
    <row r="2176" spans="25:27" x14ac:dyDescent="0.2">
      <c r="Y2176" s="396"/>
      <c r="Z2176" s="396"/>
      <c r="AA2176" s="441"/>
    </row>
    <row r="2177" spans="25:27" x14ac:dyDescent="0.2">
      <c r="Y2177" s="396"/>
      <c r="Z2177" s="396"/>
      <c r="AA2177" s="441"/>
    </row>
    <row r="2178" spans="25:27" x14ac:dyDescent="0.2">
      <c r="Y2178" s="396"/>
      <c r="Z2178" s="396"/>
      <c r="AA2178" s="441"/>
    </row>
    <row r="2179" spans="25:27" x14ac:dyDescent="0.2">
      <c r="Y2179" s="396"/>
      <c r="Z2179" s="396"/>
      <c r="AA2179" s="441"/>
    </row>
    <row r="2180" spans="25:27" x14ac:dyDescent="0.2">
      <c r="Y2180" s="396"/>
      <c r="Z2180" s="396"/>
      <c r="AA2180" s="441"/>
    </row>
    <row r="2181" spans="25:27" x14ac:dyDescent="0.2">
      <c r="Y2181" s="396"/>
      <c r="Z2181" s="396"/>
      <c r="AA2181" s="441"/>
    </row>
    <row r="2182" spans="25:27" x14ac:dyDescent="0.2">
      <c r="Y2182" s="396"/>
      <c r="Z2182" s="396"/>
      <c r="AA2182" s="441"/>
    </row>
    <row r="2183" spans="25:27" x14ac:dyDescent="0.2">
      <c r="Y2183" s="396"/>
      <c r="Z2183" s="396"/>
      <c r="AA2183" s="441"/>
    </row>
    <row r="2184" spans="25:27" x14ac:dyDescent="0.2">
      <c r="Y2184" s="396"/>
      <c r="Z2184" s="396"/>
      <c r="AA2184" s="441"/>
    </row>
    <row r="2185" spans="25:27" x14ac:dyDescent="0.2">
      <c r="Y2185" s="396"/>
      <c r="Z2185" s="396"/>
      <c r="AA2185" s="441"/>
    </row>
    <row r="2186" spans="25:27" x14ac:dyDescent="0.2">
      <c r="Y2186" s="396"/>
      <c r="Z2186" s="396"/>
      <c r="AA2186" s="441"/>
    </row>
    <row r="2187" spans="25:27" x14ac:dyDescent="0.2">
      <c r="Y2187" s="396"/>
      <c r="Z2187" s="396"/>
      <c r="AA2187" s="441"/>
    </row>
    <row r="2188" spans="25:27" x14ac:dyDescent="0.2">
      <c r="Y2188" s="396"/>
      <c r="Z2188" s="396"/>
      <c r="AA2188" s="441"/>
    </row>
    <row r="2189" spans="25:27" x14ac:dyDescent="0.2">
      <c r="Y2189" s="396"/>
      <c r="Z2189" s="396"/>
      <c r="AA2189" s="441"/>
    </row>
    <row r="2190" spans="25:27" x14ac:dyDescent="0.2">
      <c r="Y2190" s="396"/>
      <c r="Z2190" s="396"/>
      <c r="AA2190" s="441"/>
    </row>
    <row r="2191" spans="25:27" x14ac:dyDescent="0.2">
      <c r="Y2191" s="396"/>
      <c r="Z2191" s="396"/>
      <c r="AA2191" s="441"/>
    </row>
    <row r="2192" spans="25:27" x14ac:dyDescent="0.2">
      <c r="Y2192" s="396"/>
      <c r="Z2192" s="396"/>
      <c r="AA2192" s="441"/>
    </row>
    <row r="2193" spans="25:27" x14ac:dyDescent="0.2">
      <c r="Y2193" s="396"/>
      <c r="Z2193" s="396"/>
      <c r="AA2193" s="441"/>
    </row>
    <row r="2194" spans="25:27" x14ac:dyDescent="0.2">
      <c r="Y2194" s="396"/>
      <c r="Z2194" s="396"/>
      <c r="AA2194" s="441"/>
    </row>
    <row r="2195" spans="25:27" x14ac:dyDescent="0.2">
      <c r="Y2195" s="396"/>
      <c r="Z2195" s="396"/>
      <c r="AA2195" s="441"/>
    </row>
    <row r="2196" spans="25:27" x14ac:dyDescent="0.2">
      <c r="Y2196" s="396"/>
      <c r="Z2196" s="396"/>
      <c r="AA2196" s="441"/>
    </row>
    <row r="2197" spans="25:27" x14ac:dyDescent="0.2">
      <c r="Y2197" s="396"/>
      <c r="Z2197" s="396"/>
      <c r="AA2197" s="441"/>
    </row>
    <row r="2198" spans="25:27" x14ac:dyDescent="0.2">
      <c r="Y2198" s="396"/>
      <c r="Z2198" s="396"/>
      <c r="AA2198" s="441"/>
    </row>
    <row r="2199" spans="25:27" x14ac:dyDescent="0.2">
      <c r="Y2199" s="396"/>
      <c r="Z2199" s="396"/>
      <c r="AA2199" s="441"/>
    </row>
    <row r="2200" spans="25:27" x14ac:dyDescent="0.2">
      <c r="Y2200" s="396"/>
      <c r="Z2200" s="396"/>
      <c r="AA2200" s="441"/>
    </row>
    <row r="2201" spans="25:27" x14ac:dyDescent="0.2">
      <c r="Y2201" s="396"/>
      <c r="Z2201" s="396"/>
      <c r="AA2201" s="441"/>
    </row>
    <row r="2202" spans="25:27" x14ac:dyDescent="0.2">
      <c r="Y2202" s="396"/>
      <c r="Z2202" s="396"/>
      <c r="AA2202" s="441"/>
    </row>
    <row r="2203" spans="25:27" x14ac:dyDescent="0.2">
      <c r="Y2203" s="396"/>
      <c r="Z2203" s="396"/>
      <c r="AA2203" s="441"/>
    </row>
    <row r="2204" spans="25:27" x14ac:dyDescent="0.2">
      <c r="Y2204" s="396"/>
      <c r="Z2204" s="396"/>
      <c r="AA2204" s="441"/>
    </row>
    <row r="2205" spans="25:27" x14ac:dyDescent="0.2">
      <c r="Y2205" s="396"/>
      <c r="Z2205" s="396"/>
      <c r="AA2205" s="441"/>
    </row>
    <row r="2206" spans="25:27" x14ac:dyDescent="0.2">
      <c r="Y2206" s="396"/>
      <c r="Z2206" s="396"/>
      <c r="AA2206" s="441"/>
    </row>
    <row r="2207" spans="25:27" x14ac:dyDescent="0.2">
      <c r="Y2207" s="396"/>
      <c r="Z2207" s="396"/>
      <c r="AA2207" s="441"/>
    </row>
    <row r="2208" spans="25:27" x14ac:dyDescent="0.2">
      <c r="Y2208" s="396"/>
      <c r="Z2208" s="396"/>
      <c r="AA2208" s="441"/>
    </row>
    <row r="2209" spans="25:27" x14ac:dyDescent="0.2">
      <c r="Y2209" s="396"/>
      <c r="Z2209" s="396"/>
      <c r="AA2209" s="441"/>
    </row>
    <row r="2210" spans="25:27" x14ac:dyDescent="0.2">
      <c r="Y2210" s="396"/>
      <c r="Z2210" s="396"/>
      <c r="AA2210" s="441"/>
    </row>
    <row r="2211" spans="25:27" x14ac:dyDescent="0.2">
      <c r="Y2211" s="396"/>
      <c r="Z2211" s="396"/>
      <c r="AA2211" s="441"/>
    </row>
    <row r="2212" spans="25:27" x14ac:dyDescent="0.2">
      <c r="Y2212" s="396"/>
      <c r="Z2212" s="396"/>
      <c r="AA2212" s="441"/>
    </row>
    <row r="2213" spans="25:27" x14ac:dyDescent="0.2">
      <c r="Y2213" s="396"/>
      <c r="Z2213" s="396"/>
      <c r="AA2213" s="441"/>
    </row>
    <row r="2214" spans="25:27" x14ac:dyDescent="0.2">
      <c r="Y2214" s="396"/>
      <c r="Z2214" s="396"/>
      <c r="AA2214" s="441"/>
    </row>
    <row r="2215" spans="25:27" x14ac:dyDescent="0.2">
      <c r="Y2215" s="396"/>
      <c r="Z2215" s="396"/>
      <c r="AA2215" s="441"/>
    </row>
    <row r="2216" spans="25:27" x14ac:dyDescent="0.2">
      <c r="Y2216" s="396"/>
      <c r="Z2216" s="396"/>
      <c r="AA2216" s="441"/>
    </row>
    <row r="2217" spans="25:27" x14ac:dyDescent="0.2">
      <c r="Y2217" s="396"/>
      <c r="Z2217" s="396"/>
      <c r="AA2217" s="441"/>
    </row>
    <row r="2218" spans="25:27" x14ac:dyDescent="0.2">
      <c r="Y2218" s="396"/>
      <c r="Z2218" s="396"/>
      <c r="AA2218" s="441"/>
    </row>
    <row r="2219" spans="25:27" x14ac:dyDescent="0.2">
      <c r="Y2219" s="396"/>
      <c r="Z2219" s="396"/>
      <c r="AA2219" s="441"/>
    </row>
    <row r="2220" spans="25:27" x14ac:dyDescent="0.2">
      <c r="Y2220" s="396"/>
      <c r="Z2220" s="396"/>
      <c r="AA2220" s="441"/>
    </row>
    <row r="2221" spans="25:27" x14ac:dyDescent="0.2">
      <c r="Y2221" s="396"/>
      <c r="Z2221" s="396"/>
      <c r="AA2221" s="441"/>
    </row>
    <row r="2222" spans="25:27" x14ac:dyDescent="0.2">
      <c r="Y2222" s="396"/>
      <c r="Z2222" s="396"/>
      <c r="AA2222" s="441"/>
    </row>
    <row r="2223" spans="25:27" x14ac:dyDescent="0.2">
      <c r="Y2223" s="396"/>
      <c r="Z2223" s="396"/>
      <c r="AA2223" s="441"/>
    </row>
    <row r="2224" spans="25:27" x14ac:dyDescent="0.2">
      <c r="Y2224" s="396"/>
      <c r="Z2224" s="396"/>
      <c r="AA2224" s="441"/>
    </row>
    <row r="2225" spans="25:27" x14ac:dyDescent="0.2">
      <c r="Y2225" s="396"/>
      <c r="Z2225" s="396"/>
      <c r="AA2225" s="441"/>
    </row>
    <row r="2226" spans="25:27" x14ac:dyDescent="0.2">
      <c r="Y2226" s="396"/>
      <c r="Z2226" s="396"/>
      <c r="AA2226" s="441"/>
    </row>
    <row r="2227" spans="25:27" x14ac:dyDescent="0.2">
      <c r="Y2227" s="396"/>
      <c r="Z2227" s="396"/>
      <c r="AA2227" s="441"/>
    </row>
    <row r="2228" spans="25:27" x14ac:dyDescent="0.2">
      <c r="Y2228" s="396"/>
      <c r="Z2228" s="396"/>
      <c r="AA2228" s="441"/>
    </row>
    <row r="2229" spans="25:27" x14ac:dyDescent="0.2">
      <c r="Y2229" s="396"/>
      <c r="Z2229" s="396"/>
      <c r="AA2229" s="441"/>
    </row>
    <row r="2230" spans="25:27" x14ac:dyDescent="0.2">
      <c r="Y2230" s="396"/>
      <c r="Z2230" s="396"/>
      <c r="AA2230" s="441"/>
    </row>
    <row r="2231" spans="25:27" x14ac:dyDescent="0.2">
      <c r="Y2231" s="396"/>
      <c r="Z2231" s="396"/>
      <c r="AA2231" s="441"/>
    </row>
    <row r="2232" spans="25:27" x14ac:dyDescent="0.2">
      <c r="Y2232" s="396"/>
      <c r="Z2232" s="396"/>
      <c r="AA2232" s="441"/>
    </row>
    <row r="2233" spans="25:27" x14ac:dyDescent="0.2">
      <c r="Y2233" s="396"/>
      <c r="Z2233" s="396"/>
      <c r="AA2233" s="441"/>
    </row>
    <row r="2234" spans="25:27" x14ac:dyDescent="0.2">
      <c r="Y2234" s="396"/>
      <c r="Z2234" s="396"/>
      <c r="AA2234" s="441"/>
    </row>
    <row r="2235" spans="25:27" x14ac:dyDescent="0.2">
      <c r="Y2235" s="396"/>
      <c r="Z2235" s="396"/>
      <c r="AA2235" s="441"/>
    </row>
    <row r="2236" spans="25:27" x14ac:dyDescent="0.2">
      <c r="Y2236" s="396"/>
      <c r="Z2236" s="396"/>
      <c r="AA2236" s="441"/>
    </row>
    <row r="2237" spans="25:27" x14ac:dyDescent="0.2">
      <c r="Y2237" s="396"/>
      <c r="Z2237" s="396"/>
      <c r="AA2237" s="441"/>
    </row>
    <row r="2238" spans="25:27" x14ac:dyDescent="0.2">
      <c r="Y2238" s="396"/>
      <c r="Z2238" s="396"/>
      <c r="AA2238" s="441"/>
    </row>
    <row r="2239" spans="25:27" x14ac:dyDescent="0.2">
      <c r="Y2239" s="396"/>
      <c r="Z2239" s="396"/>
      <c r="AA2239" s="441"/>
    </row>
    <row r="2240" spans="25:27" x14ac:dyDescent="0.2">
      <c r="Y2240" s="396"/>
      <c r="Z2240" s="396"/>
      <c r="AA2240" s="441"/>
    </row>
    <row r="2241" spans="25:27" x14ac:dyDescent="0.2">
      <c r="Y2241" s="396"/>
      <c r="Z2241" s="396"/>
      <c r="AA2241" s="441"/>
    </row>
    <row r="2242" spans="25:27" x14ac:dyDescent="0.2">
      <c r="Y2242" s="396"/>
      <c r="Z2242" s="396"/>
      <c r="AA2242" s="441"/>
    </row>
    <row r="2243" spans="25:27" x14ac:dyDescent="0.2">
      <c r="Y2243" s="396"/>
      <c r="Z2243" s="396"/>
      <c r="AA2243" s="441"/>
    </row>
    <row r="2244" spans="25:27" x14ac:dyDescent="0.2">
      <c r="Y2244" s="396"/>
      <c r="Z2244" s="396"/>
      <c r="AA2244" s="441"/>
    </row>
    <row r="2245" spans="25:27" x14ac:dyDescent="0.2">
      <c r="Y2245" s="396"/>
      <c r="Z2245" s="396"/>
      <c r="AA2245" s="441"/>
    </row>
    <row r="2246" spans="25:27" x14ac:dyDescent="0.2">
      <c r="Y2246" s="396"/>
      <c r="Z2246" s="396"/>
      <c r="AA2246" s="441"/>
    </row>
    <row r="2247" spans="25:27" x14ac:dyDescent="0.2">
      <c r="Y2247" s="396"/>
      <c r="Z2247" s="396"/>
      <c r="AA2247" s="441"/>
    </row>
    <row r="2248" spans="25:27" x14ac:dyDescent="0.2">
      <c r="Y2248" s="396"/>
      <c r="Z2248" s="396"/>
      <c r="AA2248" s="441"/>
    </row>
    <row r="2249" spans="25:27" x14ac:dyDescent="0.2">
      <c r="Y2249" s="396"/>
      <c r="Z2249" s="396"/>
      <c r="AA2249" s="441"/>
    </row>
    <row r="2250" spans="25:27" x14ac:dyDescent="0.2">
      <c r="Y2250" s="396"/>
      <c r="Z2250" s="396"/>
      <c r="AA2250" s="441"/>
    </row>
    <row r="2251" spans="25:27" x14ac:dyDescent="0.2">
      <c r="Y2251" s="396"/>
      <c r="Z2251" s="396"/>
      <c r="AA2251" s="441"/>
    </row>
    <row r="2252" spans="25:27" x14ac:dyDescent="0.2">
      <c r="Y2252" s="396"/>
      <c r="Z2252" s="396"/>
      <c r="AA2252" s="441"/>
    </row>
    <row r="2253" spans="25:27" x14ac:dyDescent="0.2">
      <c r="Y2253" s="396"/>
      <c r="Z2253" s="396"/>
      <c r="AA2253" s="441"/>
    </row>
    <row r="2254" spans="25:27" x14ac:dyDescent="0.2">
      <c r="Y2254" s="396"/>
      <c r="Z2254" s="396"/>
      <c r="AA2254" s="441"/>
    </row>
    <row r="2255" spans="25:27" x14ac:dyDescent="0.2">
      <c r="Y2255" s="396"/>
      <c r="Z2255" s="396"/>
      <c r="AA2255" s="441"/>
    </row>
    <row r="2256" spans="25:27" x14ac:dyDescent="0.2">
      <c r="Y2256" s="396"/>
      <c r="Z2256" s="396"/>
      <c r="AA2256" s="441"/>
    </row>
    <row r="2257" spans="25:27" x14ac:dyDescent="0.2">
      <c r="Y2257" s="396"/>
      <c r="Z2257" s="396"/>
      <c r="AA2257" s="441"/>
    </row>
    <row r="2258" spans="25:27" x14ac:dyDescent="0.2">
      <c r="Y2258" s="396"/>
      <c r="Z2258" s="396"/>
      <c r="AA2258" s="441"/>
    </row>
    <row r="2259" spans="25:27" x14ac:dyDescent="0.2">
      <c r="Y2259" s="396"/>
      <c r="Z2259" s="396"/>
      <c r="AA2259" s="441"/>
    </row>
    <row r="2260" spans="25:27" x14ac:dyDescent="0.2">
      <c r="Y2260" s="396"/>
      <c r="Z2260" s="396"/>
      <c r="AA2260" s="441"/>
    </row>
    <row r="2261" spans="25:27" x14ac:dyDescent="0.2">
      <c r="Y2261" s="396"/>
      <c r="Z2261" s="396"/>
      <c r="AA2261" s="441"/>
    </row>
    <row r="2262" spans="25:27" x14ac:dyDescent="0.2">
      <c r="Y2262" s="396"/>
      <c r="Z2262" s="396"/>
      <c r="AA2262" s="441"/>
    </row>
    <row r="2263" spans="25:27" x14ac:dyDescent="0.2">
      <c r="Y2263" s="396"/>
      <c r="Z2263" s="396"/>
      <c r="AA2263" s="441"/>
    </row>
    <row r="2264" spans="25:27" x14ac:dyDescent="0.2">
      <c r="Y2264" s="396"/>
      <c r="Z2264" s="396"/>
      <c r="AA2264" s="441"/>
    </row>
    <row r="2265" spans="25:27" x14ac:dyDescent="0.2">
      <c r="Y2265" s="396"/>
      <c r="Z2265" s="396"/>
      <c r="AA2265" s="441"/>
    </row>
    <row r="2266" spans="25:27" x14ac:dyDescent="0.2">
      <c r="Y2266" s="396"/>
      <c r="Z2266" s="396"/>
      <c r="AA2266" s="441"/>
    </row>
    <row r="2267" spans="25:27" x14ac:dyDescent="0.2">
      <c r="Y2267" s="396"/>
      <c r="Z2267" s="396"/>
      <c r="AA2267" s="441"/>
    </row>
    <row r="2268" spans="25:27" x14ac:dyDescent="0.2">
      <c r="Y2268" s="396"/>
      <c r="Z2268" s="396"/>
      <c r="AA2268" s="441"/>
    </row>
    <row r="2269" spans="25:27" x14ac:dyDescent="0.2">
      <c r="Y2269" s="396"/>
      <c r="Z2269" s="396"/>
      <c r="AA2269" s="441"/>
    </row>
    <row r="2270" spans="25:27" x14ac:dyDescent="0.2">
      <c r="Y2270" s="396"/>
      <c r="Z2270" s="396"/>
      <c r="AA2270" s="441"/>
    </row>
    <row r="2271" spans="25:27" x14ac:dyDescent="0.2">
      <c r="Y2271" s="396"/>
      <c r="Z2271" s="396"/>
      <c r="AA2271" s="441"/>
    </row>
    <row r="2272" spans="25:27" x14ac:dyDescent="0.2">
      <c r="Y2272" s="396"/>
      <c r="Z2272" s="396"/>
      <c r="AA2272" s="441"/>
    </row>
    <row r="2273" spans="25:27" x14ac:dyDescent="0.2">
      <c r="Y2273" s="396"/>
      <c r="Z2273" s="396"/>
      <c r="AA2273" s="441"/>
    </row>
    <row r="2274" spans="25:27" x14ac:dyDescent="0.2">
      <c r="Y2274" s="396"/>
      <c r="Z2274" s="396"/>
      <c r="AA2274" s="441"/>
    </row>
    <row r="2275" spans="25:27" x14ac:dyDescent="0.2">
      <c r="Y2275" s="396"/>
      <c r="Z2275" s="396"/>
      <c r="AA2275" s="441"/>
    </row>
    <row r="2276" spans="25:27" x14ac:dyDescent="0.2">
      <c r="Y2276" s="396"/>
      <c r="Z2276" s="396"/>
      <c r="AA2276" s="441"/>
    </row>
    <row r="2277" spans="25:27" x14ac:dyDescent="0.2">
      <c r="Y2277" s="396"/>
      <c r="Z2277" s="396"/>
      <c r="AA2277" s="441"/>
    </row>
    <row r="2278" spans="25:27" x14ac:dyDescent="0.2">
      <c r="Y2278" s="396"/>
      <c r="Z2278" s="396"/>
      <c r="AA2278" s="441"/>
    </row>
    <row r="2279" spans="25:27" x14ac:dyDescent="0.2">
      <c r="Y2279" s="396"/>
      <c r="Z2279" s="396"/>
      <c r="AA2279" s="441"/>
    </row>
    <row r="2280" spans="25:27" x14ac:dyDescent="0.2">
      <c r="Y2280" s="396"/>
      <c r="Z2280" s="396"/>
      <c r="AA2280" s="441"/>
    </row>
    <row r="2281" spans="25:27" x14ac:dyDescent="0.2">
      <c r="Y2281" s="396"/>
      <c r="Z2281" s="396"/>
      <c r="AA2281" s="441"/>
    </row>
    <row r="2282" spans="25:27" x14ac:dyDescent="0.2">
      <c r="Y2282" s="396"/>
      <c r="Z2282" s="396"/>
      <c r="AA2282" s="441"/>
    </row>
    <row r="2283" spans="25:27" x14ac:dyDescent="0.2">
      <c r="Y2283" s="396"/>
      <c r="Z2283" s="396"/>
      <c r="AA2283" s="441"/>
    </row>
    <row r="2284" spans="25:27" x14ac:dyDescent="0.2">
      <c r="Y2284" s="396"/>
      <c r="Z2284" s="396"/>
      <c r="AA2284" s="441"/>
    </row>
    <row r="2285" spans="25:27" x14ac:dyDescent="0.2">
      <c r="Y2285" s="396"/>
      <c r="Z2285" s="396"/>
      <c r="AA2285" s="441"/>
    </row>
    <row r="2286" spans="25:27" x14ac:dyDescent="0.2">
      <c r="Y2286" s="396"/>
      <c r="Z2286" s="396"/>
      <c r="AA2286" s="441"/>
    </row>
    <row r="2287" spans="25:27" x14ac:dyDescent="0.2">
      <c r="Y2287" s="396"/>
      <c r="Z2287" s="396"/>
      <c r="AA2287" s="441"/>
    </row>
    <row r="2288" spans="25:27" x14ac:dyDescent="0.2">
      <c r="Y2288" s="396"/>
      <c r="Z2288" s="396"/>
      <c r="AA2288" s="441"/>
    </row>
    <row r="2289" spans="25:27" x14ac:dyDescent="0.2">
      <c r="Y2289" s="396"/>
      <c r="Z2289" s="396"/>
      <c r="AA2289" s="441"/>
    </row>
    <row r="2290" spans="25:27" x14ac:dyDescent="0.2">
      <c r="Y2290" s="396"/>
      <c r="Z2290" s="396"/>
      <c r="AA2290" s="441"/>
    </row>
    <row r="2291" spans="25:27" x14ac:dyDescent="0.2">
      <c r="Y2291" s="396"/>
      <c r="Z2291" s="396"/>
      <c r="AA2291" s="441"/>
    </row>
    <row r="2292" spans="25:27" x14ac:dyDescent="0.2">
      <c r="Y2292" s="396"/>
      <c r="Z2292" s="396"/>
      <c r="AA2292" s="441"/>
    </row>
    <row r="2293" spans="25:27" x14ac:dyDescent="0.2">
      <c r="Y2293" s="396"/>
      <c r="Z2293" s="396"/>
      <c r="AA2293" s="441"/>
    </row>
    <row r="2294" spans="25:27" x14ac:dyDescent="0.2">
      <c r="Y2294" s="396"/>
      <c r="Z2294" s="396"/>
      <c r="AA2294" s="441"/>
    </row>
    <row r="2295" spans="25:27" x14ac:dyDescent="0.2">
      <c r="Y2295" s="396"/>
      <c r="Z2295" s="396"/>
      <c r="AA2295" s="441"/>
    </row>
    <row r="2296" spans="25:27" x14ac:dyDescent="0.2">
      <c r="Y2296" s="396"/>
      <c r="Z2296" s="396"/>
      <c r="AA2296" s="441"/>
    </row>
    <row r="2297" spans="25:27" x14ac:dyDescent="0.2">
      <c r="Y2297" s="396"/>
      <c r="Z2297" s="396"/>
      <c r="AA2297" s="441"/>
    </row>
    <row r="2298" spans="25:27" x14ac:dyDescent="0.2">
      <c r="Y2298" s="396"/>
      <c r="Z2298" s="396"/>
      <c r="AA2298" s="441"/>
    </row>
    <row r="2299" spans="25:27" x14ac:dyDescent="0.2">
      <c r="Y2299" s="396"/>
      <c r="Z2299" s="396"/>
      <c r="AA2299" s="441"/>
    </row>
    <row r="2300" spans="25:27" x14ac:dyDescent="0.2">
      <c r="Y2300" s="396"/>
      <c r="Z2300" s="396"/>
      <c r="AA2300" s="441"/>
    </row>
    <row r="2301" spans="25:27" x14ac:dyDescent="0.2">
      <c r="Y2301" s="396"/>
      <c r="Z2301" s="396"/>
      <c r="AA2301" s="441"/>
    </row>
    <row r="2302" spans="25:27" x14ac:dyDescent="0.2">
      <c r="Y2302" s="396"/>
      <c r="Z2302" s="396"/>
      <c r="AA2302" s="441"/>
    </row>
    <row r="2303" spans="25:27" x14ac:dyDescent="0.2">
      <c r="Y2303" s="396"/>
      <c r="Z2303" s="396"/>
      <c r="AA2303" s="441"/>
    </row>
    <row r="2304" spans="25:27" x14ac:dyDescent="0.2">
      <c r="Y2304" s="396"/>
      <c r="Z2304" s="396"/>
      <c r="AA2304" s="441"/>
    </row>
    <row r="2305" spans="25:27" x14ac:dyDescent="0.2">
      <c r="Y2305" s="396"/>
      <c r="Z2305" s="396"/>
      <c r="AA2305" s="441"/>
    </row>
    <row r="2306" spans="25:27" x14ac:dyDescent="0.2">
      <c r="Y2306" s="396"/>
      <c r="Z2306" s="396"/>
      <c r="AA2306" s="441"/>
    </row>
    <row r="2307" spans="25:27" x14ac:dyDescent="0.2">
      <c r="Y2307" s="396"/>
      <c r="Z2307" s="396"/>
      <c r="AA2307" s="441"/>
    </row>
    <row r="2308" spans="25:27" x14ac:dyDescent="0.2">
      <c r="Y2308" s="396"/>
      <c r="Z2308" s="396"/>
      <c r="AA2308" s="441"/>
    </row>
    <row r="2309" spans="25:27" x14ac:dyDescent="0.2">
      <c r="Y2309" s="396"/>
      <c r="Z2309" s="396"/>
      <c r="AA2309" s="441"/>
    </row>
    <row r="2310" spans="25:27" x14ac:dyDescent="0.2">
      <c r="Y2310" s="396"/>
      <c r="Z2310" s="396"/>
      <c r="AA2310" s="441"/>
    </row>
    <row r="2311" spans="25:27" x14ac:dyDescent="0.2">
      <c r="Y2311" s="396"/>
      <c r="Z2311" s="396"/>
      <c r="AA2311" s="441"/>
    </row>
    <row r="2312" spans="25:27" x14ac:dyDescent="0.2">
      <c r="Y2312" s="396"/>
      <c r="Z2312" s="396"/>
      <c r="AA2312" s="441"/>
    </row>
    <row r="2313" spans="25:27" x14ac:dyDescent="0.2">
      <c r="Y2313" s="396"/>
      <c r="Z2313" s="396"/>
      <c r="AA2313" s="441"/>
    </row>
    <row r="2314" spans="25:27" x14ac:dyDescent="0.2">
      <c r="Y2314" s="396"/>
      <c r="Z2314" s="396"/>
      <c r="AA2314" s="441"/>
    </row>
    <row r="2315" spans="25:27" x14ac:dyDescent="0.2">
      <c r="Y2315" s="396"/>
      <c r="Z2315" s="396"/>
      <c r="AA2315" s="441"/>
    </row>
    <row r="2316" spans="25:27" x14ac:dyDescent="0.2">
      <c r="Y2316" s="396"/>
      <c r="Z2316" s="396"/>
      <c r="AA2316" s="441"/>
    </row>
    <row r="2317" spans="25:27" x14ac:dyDescent="0.2">
      <c r="Y2317" s="396"/>
      <c r="Z2317" s="396"/>
      <c r="AA2317" s="441"/>
    </row>
    <row r="2318" spans="25:27" x14ac:dyDescent="0.2">
      <c r="Y2318" s="396"/>
      <c r="Z2318" s="396"/>
      <c r="AA2318" s="441"/>
    </row>
    <row r="2319" spans="25:27" x14ac:dyDescent="0.2">
      <c r="Y2319" s="396"/>
      <c r="Z2319" s="396"/>
      <c r="AA2319" s="441"/>
    </row>
    <row r="2320" spans="25:27" x14ac:dyDescent="0.2">
      <c r="Y2320" s="396"/>
      <c r="Z2320" s="396"/>
      <c r="AA2320" s="441"/>
    </row>
    <row r="2321" spans="25:27" x14ac:dyDescent="0.2">
      <c r="Y2321" s="396"/>
      <c r="Z2321" s="396"/>
      <c r="AA2321" s="441"/>
    </row>
    <row r="2322" spans="25:27" x14ac:dyDescent="0.2">
      <c r="Y2322" s="396"/>
      <c r="Z2322" s="396"/>
      <c r="AA2322" s="441"/>
    </row>
    <row r="2323" spans="25:27" x14ac:dyDescent="0.2">
      <c r="Y2323" s="396"/>
      <c r="Z2323" s="396"/>
      <c r="AA2323" s="441"/>
    </row>
    <row r="2324" spans="25:27" x14ac:dyDescent="0.2">
      <c r="Y2324" s="396"/>
      <c r="Z2324" s="396"/>
      <c r="AA2324" s="441"/>
    </row>
    <row r="2325" spans="25:27" x14ac:dyDescent="0.2">
      <c r="Y2325" s="396"/>
      <c r="Z2325" s="396"/>
      <c r="AA2325" s="441"/>
    </row>
    <row r="2326" spans="25:27" x14ac:dyDescent="0.2">
      <c r="Y2326" s="396"/>
      <c r="Z2326" s="396"/>
      <c r="AA2326" s="441"/>
    </row>
    <row r="2327" spans="25:27" x14ac:dyDescent="0.2">
      <c r="Y2327" s="396"/>
      <c r="Z2327" s="396"/>
      <c r="AA2327" s="441"/>
    </row>
    <row r="2328" spans="25:27" x14ac:dyDescent="0.2">
      <c r="Y2328" s="396"/>
      <c r="Z2328" s="396"/>
      <c r="AA2328" s="441"/>
    </row>
    <row r="2329" spans="25:27" x14ac:dyDescent="0.2">
      <c r="Y2329" s="396"/>
      <c r="Z2329" s="396"/>
      <c r="AA2329" s="441"/>
    </row>
    <row r="2330" spans="25:27" x14ac:dyDescent="0.2">
      <c r="Y2330" s="396"/>
      <c r="Z2330" s="396"/>
      <c r="AA2330" s="441"/>
    </row>
    <row r="2331" spans="25:27" x14ac:dyDescent="0.2">
      <c r="Y2331" s="396"/>
      <c r="Z2331" s="396"/>
      <c r="AA2331" s="441"/>
    </row>
    <row r="2332" spans="25:27" x14ac:dyDescent="0.2">
      <c r="Y2332" s="396"/>
      <c r="Z2332" s="396"/>
      <c r="AA2332" s="441"/>
    </row>
    <row r="2333" spans="25:27" x14ac:dyDescent="0.2">
      <c r="Y2333" s="396"/>
      <c r="Z2333" s="396"/>
      <c r="AA2333" s="441"/>
    </row>
    <row r="2334" spans="25:27" x14ac:dyDescent="0.2">
      <c r="Y2334" s="396"/>
      <c r="Z2334" s="396"/>
      <c r="AA2334" s="441"/>
    </row>
    <row r="2335" spans="25:27" x14ac:dyDescent="0.2">
      <c r="Y2335" s="396"/>
      <c r="Z2335" s="396"/>
      <c r="AA2335" s="441"/>
    </row>
    <row r="2336" spans="25:27" x14ac:dyDescent="0.2">
      <c r="Y2336" s="396"/>
      <c r="Z2336" s="396"/>
      <c r="AA2336" s="441"/>
    </row>
    <row r="2337" spans="25:27" x14ac:dyDescent="0.2">
      <c r="Y2337" s="396"/>
      <c r="Z2337" s="396"/>
      <c r="AA2337" s="441"/>
    </row>
    <row r="2338" spans="25:27" x14ac:dyDescent="0.2">
      <c r="Y2338" s="396"/>
      <c r="Z2338" s="396"/>
      <c r="AA2338" s="441"/>
    </row>
    <row r="2339" spans="25:27" x14ac:dyDescent="0.2">
      <c r="Y2339" s="396"/>
      <c r="Z2339" s="396"/>
      <c r="AA2339" s="441"/>
    </row>
    <row r="2340" spans="25:27" x14ac:dyDescent="0.2">
      <c r="Y2340" s="396"/>
      <c r="Z2340" s="396"/>
      <c r="AA2340" s="441"/>
    </row>
    <row r="2341" spans="25:27" x14ac:dyDescent="0.2">
      <c r="Y2341" s="396"/>
      <c r="Z2341" s="396"/>
      <c r="AA2341" s="441"/>
    </row>
    <row r="2342" spans="25:27" x14ac:dyDescent="0.2">
      <c r="Y2342" s="396"/>
      <c r="Z2342" s="396"/>
      <c r="AA2342" s="441"/>
    </row>
    <row r="2343" spans="25:27" x14ac:dyDescent="0.2">
      <c r="Y2343" s="396"/>
      <c r="Z2343" s="396"/>
      <c r="AA2343" s="441"/>
    </row>
    <row r="2344" spans="25:27" x14ac:dyDescent="0.2">
      <c r="Y2344" s="396"/>
      <c r="Z2344" s="396"/>
      <c r="AA2344" s="441"/>
    </row>
    <row r="2345" spans="25:27" x14ac:dyDescent="0.2">
      <c r="Y2345" s="396"/>
      <c r="Z2345" s="396"/>
      <c r="AA2345" s="441"/>
    </row>
    <row r="2346" spans="25:27" x14ac:dyDescent="0.2">
      <c r="Y2346" s="396"/>
      <c r="Z2346" s="396"/>
      <c r="AA2346" s="441"/>
    </row>
    <row r="2347" spans="25:27" x14ac:dyDescent="0.2">
      <c r="Y2347" s="396"/>
      <c r="Z2347" s="396"/>
      <c r="AA2347" s="441"/>
    </row>
    <row r="2348" spans="25:27" x14ac:dyDescent="0.2">
      <c r="Y2348" s="396"/>
      <c r="Z2348" s="396"/>
      <c r="AA2348" s="441"/>
    </row>
    <row r="2349" spans="25:27" x14ac:dyDescent="0.2">
      <c r="Y2349" s="396"/>
      <c r="Z2349" s="396"/>
      <c r="AA2349" s="441"/>
    </row>
    <row r="2350" spans="25:27" x14ac:dyDescent="0.2">
      <c r="Y2350" s="396"/>
      <c r="Z2350" s="396"/>
      <c r="AA2350" s="441"/>
    </row>
    <row r="2351" spans="25:27" x14ac:dyDescent="0.2">
      <c r="Y2351" s="396"/>
      <c r="Z2351" s="396"/>
      <c r="AA2351" s="441"/>
    </row>
    <row r="2352" spans="25:27" x14ac:dyDescent="0.2">
      <c r="Y2352" s="396"/>
      <c r="Z2352" s="396"/>
      <c r="AA2352" s="441"/>
    </row>
    <row r="2353" spans="25:27" x14ac:dyDescent="0.2">
      <c r="Y2353" s="396"/>
      <c r="Z2353" s="396"/>
      <c r="AA2353" s="441"/>
    </row>
    <row r="2354" spans="25:27" x14ac:dyDescent="0.2">
      <c r="Y2354" s="396"/>
      <c r="Z2354" s="396"/>
      <c r="AA2354" s="441"/>
    </row>
    <row r="2355" spans="25:27" x14ac:dyDescent="0.2">
      <c r="Y2355" s="396"/>
      <c r="Z2355" s="396"/>
      <c r="AA2355" s="441"/>
    </row>
    <row r="2356" spans="25:27" x14ac:dyDescent="0.2">
      <c r="Y2356" s="396"/>
      <c r="Z2356" s="396"/>
      <c r="AA2356" s="441"/>
    </row>
    <row r="2357" spans="25:27" x14ac:dyDescent="0.2">
      <c r="Y2357" s="396"/>
      <c r="Z2357" s="396"/>
      <c r="AA2357" s="441"/>
    </row>
    <row r="2358" spans="25:27" x14ac:dyDescent="0.2">
      <c r="Y2358" s="396"/>
      <c r="Z2358" s="396"/>
      <c r="AA2358" s="441"/>
    </row>
    <row r="2359" spans="25:27" x14ac:dyDescent="0.2">
      <c r="Y2359" s="396"/>
      <c r="Z2359" s="396"/>
      <c r="AA2359" s="441"/>
    </row>
    <row r="2360" spans="25:27" x14ac:dyDescent="0.2">
      <c r="Y2360" s="396"/>
      <c r="Z2360" s="396"/>
      <c r="AA2360" s="441"/>
    </row>
    <row r="2361" spans="25:27" x14ac:dyDescent="0.2">
      <c r="Y2361" s="396"/>
      <c r="Z2361" s="396"/>
      <c r="AA2361" s="441"/>
    </row>
    <row r="2362" spans="25:27" x14ac:dyDescent="0.2">
      <c r="Y2362" s="396"/>
      <c r="Z2362" s="396"/>
      <c r="AA2362" s="441"/>
    </row>
    <row r="2363" spans="25:27" x14ac:dyDescent="0.2">
      <c r="Y2363" s="396"/>
      <c r="Z2363" s="396"/>
      <c r="AA2363" s="441"/>
    </row>
    <row r="2364" spans="25:27" x14ac:dyDescent="0.2">
      <c r="Y2364" s="396"/>
      <c r="Z2364" s="396"/>
      <c r="AA2364" s="441"/>
    </row>
    <row r="2365" spans="25:27" x14ac:dyDescent="0.2">
      <c r="Y2365" s="396"/>
      <c r="Z2365" s="396"/>
      <c r="AA2365" s="441"/>
    </row>
    <row r="2366" spans="25:27" x14ac:dyDescent="0.2">
      <c r="Y2366" s="396"/>
      <c r="Z2366" s="396"/>
      <c r="AA2366" s="441"/>
    </row>
    <row r="2367" spans="25:27" x14ac:dyDescent="0.2">
      <c r="Y2367" s="396"/>
      <c r="Z2367" s="396"/>
      <c r="AA2367" s="441"/>
    </row>
    <row r="2368" spans="25:27" x14ac:dyDescent="0.2">
      <c r="Y2368" s="396"/>
      <c r="Z2368" s="396"/>
      <c r="AA2368" s="441"/>
    </row>
    <row r="2369" spans="25:27" x14ac:dyDescent="0.2">
      <c r="Y2369" s="396"/>
      <c r="Z2369" s="396"/>
      <c r="AA2369" s="441"/>
    </row>
    <row r="2370" spans="25:27" x14ac:dyDescent="0.2">
      <c r="Y2370" s="396"/>
      <c r="Z2370" s="396"/>
      <c r="AA2370" s="441"/>
    </row>
    <row r="2371" spans="25:27" x14ac:dyDescent="0.2">
      <c r="Y2371" s="396"/>
      <c r="Z2371" s="396"/>
      <c r="AA2371" s="441"/>
    </row>
    <row r="2372" spans="25:27" x14ac:dyDescent="0.2">
      <c r="Y2372" s="396"/>
      <c r="Z2372" s="396"/>
      <c r="AA2372" s="441"/>
    </row>
    <row r="2373" spans="25:27" x14ac:dyDescent="0.2">
      <c r="Y2373" s="396"/>
      <c r="Z2373" s="396"/>
      <c r="AA2373" s="441"/>
    </row>
    <row r="2374" spans="25:27" x14ac:dyDescent="0.2">
      <c r="Y2374" s="396"/>
      <c r="Z2374" s="396"/>
      <c r="AA2374" s="441"/>
    </row>
    <row r="2375" spans="25:27" x14ac:dyDescent="0.2">
      <c r="Y2375" s="396"/>
      <c r="Z2375" s="396"/>
      <c r="AA2375" s="441"/>
    </row>
    <row r="2376" spans="25:27" x14ac:dyDescent="0.2">
      <c r="Y2376" s="396"/>
      <c r="Z2376" s="396"/>
      <c r="AA2376" s="441"/>
    </row>
    <row r="2377" spans="25:27" x14ac:dyDescent="0.2">
      <c r="Y2377" s="396"/>
      <c r="Z2377" s="396"/>
      <c r="AA2377" s="441"/>
    </row>
    <row r="2378" spans="25:27" x14ac:dyDescent="0.2">
      <c r="Y2378" s="396"/>
      <c r="Z2378" s="396"/>
      <c r="AA2378" s="441"/>
    </row>
    <row r="2379" spans="25:27" x14ac:dyDescent="0.2">
      <c r="Y2379" s="396"/>
      <c r="Z2379" s="396"/>
      <c r="AA2379" s="441"/>
    </row>
    <row r="2380" spans="25:27" x14ac:dyDescent="0.2">
      <c r="Y2380" s="396"/>
      <c r="Z2380" s="396"/>
      <c r="AA2380" s="441"/>
    </row>
    <row r="2381" spans="25:27" x14ac:dyDescent="0.2">
      <c r="Y2381" s="396"/>
      <c r="Z2381" s="396"/>
      <c r="AA2381" s="441"/>
    </row>
    <row r="2382" spans="25:27" x14ac:dyDescent="0.2">
      <c r="Y2382" s="396"/>
      <c r="Z2382" s="396"/>
      <c r="AA2382" s="441"/>
    </row>
    <row r="2383" spans="25:27" x14ac:dyDescent="0.2">
      <c r="Y2383" s="396"/>
      <c r="Z2383" s="396"/>
      <c r="AA2383" s="441"/>
    </row>
    <row r="2384" spans="25:27" x14ac:dyDescent="0.2">
      <c r="Y2384" s="396"/>
      <c r="Z2384" s="396"/>
      <c r="AA2384" s="441"/>
    </row>
    <row r="2385" spans="25:27" x14ac:dyDescent="0.2">
      <c r="Y2385" s="396"/>
      <c r="Z2385" s="396"/>
      <c r="AA2385" s="441"/>
    </row>
    <row r="2386" spans="25:27" x14ac:dyDescent="0.2">
      <c r="Y2386" s="396"/>
      <c r="Z2386" s="396"/>
      <c r="AA2386" s="441"/>
    </row>
    <row r="2387" spans="25:27" x14ac:dyDescent="0.2">
      <c r="Y2387" s="396"/>
      <c r="Z2387" s="396"/>
      <c r="AA2387" s="441"/>
    </row>
    <row r="2388" spans="25:27" x14ac:dyDescent="0.2">
      <c r="Y2388" s="396"/>
      <c r="Z2388" s="396"/>
      <c r="AA2388" s="441"/>
    </row>
    <row r="2389" spans="25:27" x14ac:dyDescent="0.2">
      <c r="Y2389" s="396"/>
      <c r="Z2389" s="396"/>
      <c r="AA2389" s="441"/>
    </row>
    <row r="2390" spans="25:27" x14ac:dyDescent="0.2">
      <c r="Y2390" s="396"/>
      <c r="Z2390" s="396"/>
      <c r="AA2390" s="441"/>
    </row>
    <row r="2391" spans="25:27" x14ac:dyDescent="0.2">
      <c r="Y2391" s="396"/>
      <c r="Z2391" s="396"/>
      <c r="AA2391" s="441"/>
    </row>
    <row r="2392" spans="25:27" x14ac:dyDescent="0.2">
      <c r="Y2392" s="396"/>
      <c r="Z2392" s="396"/>
      <c r="AA2392" s="441"/>
    </row>
    <row r="2393" spans="25:27" x14ac:dyDescent="0.2">
      <c r="Y2393" s="396"/>
      <c r="Z2393" s="396"/>
      <c r="AA2393" s="441"/>
    </row>
    <row r="2394" spans="25:27" x14ac:dyDescent="0.2">
      <c r="Y2394" s="396"/>
      <c r="Z2394" s="396"/>
      <c r="AA2394" s="441"/>
    </row>
    <row r="2395" spans="25:27" x14ac:dyDescent="0.2">
      <c r="Y2395" s="396"/>
      <c r="Z2395" s="396"/>
      <c r="AA2395" s="441"/>
    </row>
    <row r="2396" spans="25:27" x14ac:dyDescent="0.2">
      <c r="Y2396" s="396"/>
      <c r="Z2396" s="396"/>
      <c r="AA2396" s="441"/>
    </row>
    <row r="2397" spans="25:27" x14ac:dyDescent="0.2">
      <c r="Y2397" s="396"/>
      <c r="Z2397" s="396"/>
      <c r="AA2397" s="441"/>
    </row>
    <row r="2398" spans="25:27" x14ac:dyDescent="0.2">
      <c r="Y2398" s="396"/>
      <c r="Z2398" s="396"/>
      <c r="AA2398" s="441"/>
    </row>
    <row r="2399" spans="25:27" x14ac:dyDescent="0.2">
      <c r="Y2399" s="396"/>
      <c r="Z2399" s="396"/>
      <c r="AA2399" s="441"/>
    </row>
    <row r="2400" spans="25:27" x14ac:dyDescent="0.2">
      <c r="Y2400" s="396"/>
      <c r="Z2400" s="396"/>
      <c r="AA2400" s="441"/>
    </row>
    <row r="2401" spans="25:27" x14ac:dyDescent="0.2">
      <c r="Y2401" s="396"/>
      <c r="Z2401" s="396"/>
      <c r="AA2401" s="441"/>
    </row>
    <row r="2402" spans="25:27" x14ac:dyDescent="0.2">
      <c r="Y2402" s="396"/>
      <c r="Z2402" s="396"/>
      <c r="AA2402" s="441"/>
    </row>
    <row r="2403" spans="25:27" x14ac:dyDescent="0.2">
      <c r="Y2403" s="396"/>
      <c r="Z2403" s="396"/>
      <c r="AA2403" s="441"/>
    </row>
    <row r="2404" spans="25:27" x14ac:dyDescent="0.2">
      <c r="Y2404" s="396"/>
      <c r="Z2404" s="396"/>
      <c r="AA2404" s="441"/>
    </row>
    <row r="2405" spans="25:27" x14ac:dyDescent="0.2">
      <c r="Y2405" s="396"/>
      <c r="Z2405" s="396"/>
      <c r="AA2405" s="441"/>
    </row>
    <row r="2406" spans="25:27" x14ac:dyDescent="0.2">
      <c r="Y2406" s="396"/>
      <c r="Z2406" s="396"/>
      <c r="AA2406" s="441"/>
    </row>
    <row r="2407" spans="25:27" x14ac:dyDescent="0.2">
      <c r="Y2407" s="396"/>
      <c r="Z2407" s="396"/>
      <c r="AA2407" s="441"/>
    </row>
    <row r="2408" spans="25:27" x14ac:dyDescent="0.2">
      <c r="Y2408" s="396"/>
      <c r="Z2408" s="396"/>
      <c r="AA2408" s="441"/>
    </row>
    <row r="2409" spans="25:27" x14ac:dyDescent="0.2">
      <c r="Y2409" s="396"/>
      <c r="Z2409" s="396"/>
      <c r="AA2409" s="441"/>
    </row>
    <row r="2410" spans="25:27" x14ac:dyDescent="0.2">
      <c r="Y2410" s="396"/>
      <c r="Z2410" s="396"/>
      <c r="AA2410" s="441"/>
    </row>
    <row r="2411" spans="25:27" x14ac:dyDescent="0.2">
      <c r="Y2411" s="396"/>
      <c r="Z2411" s="396"/>
      <c r="AA2411" s="441"/>
    </row>
    <row r="2412" spans="25:27" x14ac:dyDescent="0.2">
      <c r="Y2412" s="396"/>
      <c r="Z2412" s="396"/>
      <c r="AA2412" s="441"/>
    </row>
    <row r="2413" spans="25:27" x14ac:dyDescent="0.2">
      <c r="Y2413" s="396"/>
      <c r="Z2413" s="396"/>
      <c r="AA2413" s="441"/>
    </row>
    <row r="2414" spans="25:27" x14ac:dyDescent="0.2">
      <c r="Y2414" s="396"/>
      <c r="Z2414" s="396"/>
      <c r="AA2414" s="441"/>
    </row>
    <row r="2415" spans="25:27" x14ac:dyDescent="0.2">
      <c r="Y2415" s="396"/>
      <c r="Z2415" s="396"/>
      <c r="AA2415" s="441"/>
    </row>
    <row r="2416" spans="25:27" x14ac:dyDescent="0.2">
      <c r="Y2416" s="396"/>
      <c r="Z2416" s="396"/>
      <c r="AA2416" s="441"/>
    </row>
    <row r="2417" spans="25:27" x14ac:dyDescent="0.2">
      <c r="Y2417" s="396"/>
      <c r="Z2417" s="396"/>
      <c r="AA2417" s="441"/>
    </row>
    <row r="2418" spans="25:27" x14ac:dyDescent="0.2">
      <c r="Y2418" s="396"/>
      <c r="Z2418" s="396"/>
      <c r="AA2418" s="441"/>
    </row>
    <row r="2419" spans="25:27" x14ac:dyDescent="0.2">
      <c r="Y2419" s="396"/>
      <c r="Z2419" s="396"/>
      <c r="AA2419" s="441"/>
    </row>
    <row r="2420" spans="25:27" x14ac:dyDescent="0.2">
      <c r="Y2420" s="396"/>
      <c r="Z2420" s="396"/>
      <c r="AA2420" s="441"/>
    </row>
    <row r="2421" spans="25:27" x14ac:dyDescent="0.2">
      <c r="Y2421" s="396"/>
      <c r="Z2421" s="396"/>
      <c r="AA2421" s="441"/>
    </row>
    <row r="2422" spans="25:27" x14ac:dyDescent="0.2">
      <c r="Y2422" s="396"/>
      <c r="Z2422" s="396"/>
      <c r="AA2422" s="441"/>
    </row>
    <row r="2423" spans="25:27" x14ac:dyDescent="0.2">
      <c r="Y2423" s="396"/>
      <c r="Z2423" s="396"/>
      <c r="AA2423" s="441"/>
    </row>
    <row r="2424" spans="25:27" x14ac:dyDescent="0.2">
      <c r="Y2424" s="396"/>
      <c r="Z2424" s="396"/>
      <c r="AA2424" s="441"/>
    </row>
    <row r="2425" spans="25:27" x14ac:dyDescent="0.2">
      <c r="Y2425" s="396"/>
      <c r="Z2425" s="396"/>
      <c r="AA2425" s="441"/>
    </row>
    <row r="2426" spans="25:27" x14ac:dyDescent="0.2">
      <c r="Y2426" s="396"/>
      <c r="Z2426" s="396"/>
      <c r="AA2426" s="441"/>
    </row>
    <row r="2427" spans="25:27" x14ac:dyDescent="0.2">
      <c r="Y2427" s="396"/>
      <c r="Z2427" s="396"/>
      <c r="AA2427" s="441"/>
    </row>
    <row r="2428" spans="25:27" x14ac:dyDescent="0.2">
      <c r="Y2428" s="396"/>
      <c r="Z2428" s="396"/>
      <c r="AA2428" s="441"/>
    </row>
    <row r="2429" spans="25:27" x14ac:dyDescent="0.2">
      <c r="Y2429" s="396"/>
      <c r="Z2429" s="396"/>
      <c r="AA2429" s="441"/>
    </row>
    <row r="2430" spans="25:27" x14ac:dyDescent="0.2">
      <c r="Y2430" s="396"/>
      <c r="Z2430" s="396"/>
      <c r="AA2430" s="441"/>
    </row>
    <row r="2431" spans="25:27" x14ac:dyDescent="0.2">
      <c r="Y2431" s="396"/>
      <c r="Z2431" s="396"/>
      <c r="AA2431" s="441"/>
    </row>
    <row r="2432" spans="25:27" x14ac:dyDescent="0.2">
      <c r="Y2432" s="396"/>
      <c r="Z2432" s="396"/>
      <c r="AA2432" s="441"/>
    </row>
    <row r="2433" spans="25:27" x14ac:dyDescent="0.2">
      <c r="Y2433" s="396"/>
      <c r="Z2433" s="396"/>
      <c r="AA2433" s="441"/>
    </row>
    <row r="2434" spans="25:27" x14ac:dyDescent="0.2">
      <c r="Y2434" s="396"/>
      <c r="Z2434" s="396"/>
      <c r="AA2434" s="441"/>
    </row>
    <row r="2435" spans="25:27" x14ac:dyDescent="0.2">
      <c r="Y2435" s="396"/>
      <c r="Z2435" s="396"/>
      <c r="AA2435" s="441"/>
    </row>
    <row r="2436" spans="25:27" x14ac:dyDescent="0.2">
      <c r="Y2436" s="396"/>
      <c r="Z2436" s="396"/>
      <c r="AA2436" s="441"/>
    </row>
    <row r="2437" spans="25:27" x14ac:dyDescent="0.2">
      <c r="Y2437" s="396"/>
      <c r="Z2437" s="396"/>
      <c r="AA2437" s="441"/>
    </row>
    <row r="2438" spans="25:27" x14ac:dyDescent="0.2">
      <c r="Y2438" s="396"/>
      <c r="Z2438" s="396"/>
      <c r="AA2438" s="441"/>
    </row>
    <row r="2439" spans="25:27" x14ac:dyDescent="0.2">
      <c r="Y2439" s="396"/>
      <c r="Z2439" s="396"/>
      <c r="AA2439" s="441"/>
    </row>
    <row r="2440" spans="25:27" x14ac:dyDescent="0.2">
      <c r="Y2440" s="396"/>
      <c r="Z2440" s="396"/>
      <c r="AA2440" s="441"/>
    </row>
    <row r="2441" spans="25:27" x14ac:dyDescent="0.2">
      <c r="Y2441" s="396"/>
      <c r="Z2441" s="396"/>
      <c r="AA2441" s="441"/>
    </row>
    <row r="2442" spans="25:27" x14ac:dyDescent="0.2">
      <c r="Y2442" s="396"/>
      <c r="Z2442" s="396"/>
      <c r="AA2442" s="441"/>
    </row>
    <row r="2443" spans="25:27" x14ac:dyDescent="0.2">
      <c r="Y2443" s="396"/>
      <c r="Z2443" s="396"/>
      <c r="AA2443" s="441"/>
    </row>
    <row r="2444" spans="25:27" x14ac:dyDescent="0.2">
      <c r="Y2444" s="396"/>
      <c r="Z2444" s="396"/>
      <c r="AA2444" s="441"/>
    </row>
    <row r="2445" spans="25:27" x14ac:dyDescent="0.2">
      <c r="Y2445" s="396"/>
      <c r="Z2445" s="396"/>
      <c r="AA2445" s="441"/>
    </row>
    <row r="2446" spans="25:27" x14ac:dyDescent="0.2">
      <c r="Y2446" s="396"/>
      <c r="Z2446" s="396"/>
      <c r="AA2446" s="441"/>
    </row>
    <row r="2447" spans="25:27" x14ac:dyDescent="0.2">
      <c r="Y2447" s="396"/>
      <c r="Z2447" s="396"/>
      <c r="AA2447" s="441"/>
    </row>
    <row r="2448" spans="25:27" x14ac:dyDescent="0.2">
      <c r="Y2448" s="396"/>
      <c r="Z2448" s="396"/>
      <c r="AA2448" s="441"/>
    </row>
    <row r="2449" spans="25:27" x14ac:dyDescent="0.2">
      <c r="Y2449" s="396"/>
      <c r="Z2449" s="396"/>
      <c r="AA2449" s="441"/>
    </row>
    <row r="2450" spans="25:27" x14ac:dyDescent="0.2">
      <c r="Y2450" s="396"/>
      <c r="Z2450" s="396"/>
      <c r="AA2450" s="441"/>
    </row>
    <row r="2451" spans="25:27" x14ac:dyDescent="0.2">
      <c r="Y2451" s="396"/>
      <c r="Z2451" s="396"/>
      <c r="AA2451" s="441"/>
    </row>
    <row r="2452" spans="25:27" x14ac:dyDescent="0.2">
      <c r="Y2452" s="396"/>
      <c r="Z2452" s="396"/>
      <c r="AA2452" s="441"/>
    </row>
    <row r="2453" spans="25:27" x14ac:dyDescent="0.2">
      <c r="Y2453" s="396"/>
      <c r="Z2453" s="396"/>
      <c r="AA2453" s="441"/>
    </row>
    <row r="2454" spans="25:27" x14ac:dyDescent="0.2">
      <c r="Y2454" s="396"/>
      <c r="Z2454" s="396"/>
      <c r="AA2454" s="441"/>
    </row>
    <row r="2455" spans="25:27" x14ac:dyDescent="0.2">
      <c r="Y2455" s="396"/>
      <c r="Z2455" s="396"/>
      <c r="AA2455" s="441"/>
    </row>
    <row r="2456" spans="25:27" x14ac:dyDescent="0.2">
      <c r="Y2456" s="396"/>
      <c r="Z2456" s="396"/>
      <c r="AA2456" s="441"/>
    </row>
    <row r="2457" spans="25:27" x14ac:dyDescent="0.2">
      <c r="Y2457" s="396"/>
      <c r="Z2457" s="396"/>
      <c r="AA2457" s="441"/>
    </row>
    <row r="2458" spans="25:27" x14ac:dyDescent="0.2">
      <c r="Y2458" s="396"/>
      <c r="Z2458" s="396"/>
      <c r="AA2458" s="441"/>
    </row>
    <row r="2459" spans="25:27" x14ac:dyDescent="0.2">
      <c r="Y2459" s="396"/>
      <c r="Z2459" s="396"/>
      <c r="AA2459" s="441"/>
    </row>
    <row r="2460" spans="25:27" x14ac:dyDescent="0.2">
      <c r="Y2460" s="396"/>
      <c r="Z2460" s="396"/>
      <c r="AA2460" s="441"/>
    </row>
    <row r="2461" spans="25:27" x14ac:dyDescent="0.2">
      <c r="Y2461" s="396"/>
      <c r="Z2461" s="396"/>
      <c r="AA2461" s="441"/>
    </row>
    <row r="2462" spans="25:27" x14ac:dyDescent="0.2">
      <c r="Y2462" s="396"/>
      <c r="Z2462" s="396"/>
      <c r="AA2462" s="441"/>
    </row>
    <row r="2463" spans="25:27" x14ac:dyDescent="0.2">
      <c r="Y2463" s="396"/>
      <c r="Z2463" s="396"/>
      <c r="AA2463" s="441"/>
    </row>
    <row r="2464" spans="25:27" x14ac:dyDescent="0.2">
      <c r="Y2464" s="396"/>
      <c r="Z2464" s="396"/>
      <c r="AA2464" s="441"/>
    </row>
    <row r="2465" spans="25:27" x14ac:dyDescent="0.2">
      <c r="Y2465" s="396"/>
      <c r="Z2465" s="396"/>
      <c r="AA2465" s="441"/>
    </row>
    <row r="2466" spans="25:27" x14ac:dyDescent="0.2">
      <c r="Y2466" s="396"/>
      <c r="Z2466" s="396"/>
      <c r="AA2466" s="441"/>
    </row>
    <row r="2467" spans="25:27" x14ac:dyDescent="0.2">
      <c r="Y2467" s="396"/>
      <c r="Z2467" s="396"/>
      <c r="AA2467" s="441"/>
    </row>
    <row r="2468" spans="25:27" x14ac:dyDescent="0.2">
      <c r="Y2468" s="396"/>
      <c r="Z2468" s="396"/>
      <c r="AA2468" s="441"/>
    </row>
    <row r="2469" spans="25:27" x14ac:dyDescent="0.2">
      <c r="Y2469" s="396"/>
      <c r="Z2469" s="396"/>
      <c r="AA2469" s="441"/>
    </row>
    <row r="2470" spans="25:27" x14ac:dyDescent="0.2">
      <c r="Y2470" s="396"/>
      <c r="Z2470" s="396"/>
      <c r="AA2470" s="441"/>
    </row>
    <row r="2471" spans="25:27" x14ac:dyDescent="0.2">
      <c r="Y2471" s="396"/>
      <c r="Z2471" s="396"/>
      <c r="AA2471" s="441"/>
    </row>
    <row r="2472" spans="25:27" x14ac:dyDescent="0.2">
      <c r="Y2472" s="396"/>
      <c r="Z2472" s="396"/>
      <c r="AA2472" s="441"/>
    </row>
    <row r="2473" spans="25:27" x14ac:dyDescent="0.2">
      <c r="Y2473" s="396"/>
      <c r="Z2473" s="396"/>
      <c r="AA2473" s="441"/>
    </row>
    <row r="2474" spans="25:27" x14ac:dyDescent="0.2">
      <c r="Y2474" s="396"/>
      <c r="Z2474" s="396"/>
      <c r="AA2474" s="441"/>
    </row>
    <row r="2475" spans="25:27" x14ac:dyDescent="0.2">
      <c r="Y2475" s="396"/>
      <c r="Z2475" s="396"/>
      <c r="AA2475" s="441"/>
    </row>
    <row r="2476" spans="25:27" x14ac:dyDescent="0.2">
      <c r="Y2476" s="396"/>
      <c r="Z2476" s="396"/>
      <c r="AA2476" s="441"/>
    </row>
    <row r="2477" spans="25:27" x14ac:dyDescent="0.2">
      <c r="Y2477" s="396"/>
      <c r="Z2477" s="396"/>
      <c r="AA2477" s="441"/>
    </row>
    <row r="2478" spans="25:27" x14ac:dyDescent="0.2">
      <c r="Y2478" s="396"/>
      <c r="Z2478" s="396"/>
      <c r="AA2478" s="441"/>
    </row>
    <row r="2479" spans="25:27" x14ac:dyDescent="0.2">
      <c r="Y2479" s="396"/>
      <c r="Z2479" s="396"/>
      <c r="AA2479" s="441"/>
    </row>
    <row r="2480" spans="25:27" x14ac:dyDescent="0.2">
      <c r="Y2480" s="396"/>
      <c r="Z2480" s="396"/>
      <c r="AA2480" s="441"/>
    </row>
    <row r="2481" spans="25:27" x14ac:dyDescent="0.2">
      <c r="Y2481" s="396"/>
      <c r="Z2481" s="396"/>
      <c r="AA2481" s="441"/>
    </row>
    <row r="2482" spans="25:27" x14ac:dyDescent="0.2">
      <c r="Y2482" s="396"/>
      <c r="Z2482" s="396"/>
      <c r="AA2482" s="441"/>
    </row>
    <row r="2483" spans="25:27" x14ac:dyDescent="0.2">
      <c r="Y2483" s="396"/>
      <c r="Z2483" s="396"/>
      <c r="AA2483" s="441"/>
    </row>
    <row r="2484" spans="25:27" x14ac:dyDescent="0.2">
      <c r="Y2484" s="396"/>
      <c r="Z2484" s="396"/>
      <c r="AA2484" s="441"/>
    </row>
    <row r="2485" spans="25:27" x14ac:dyDescent="0.2">
      <c r="Y2485" s="396"/>
      <c r="Z2485" s="396"/>
      <c r="AA2485" s="441"/>
    </row>
    <row r="2486" spans="25:27" x14ac:dyDescent="0.2">
      <c r="Y2486" s="396"/>
      <c r="Z2486" s="396"/>
      <c r="AA2486" s="441"/>
    </row>
    <row r="2487" spans="25:27" x14ac:dyDescent="0.2">
      <c r="Y2487" s="396"/>
      <c r="Z2487" s="396"/>
      <c r="AA2487" s="441"/>
    </row>
    <row r="2488" spans="25:27" x14ac:dyDescent="0.2">
      <c r="Y2488" s="396"/>
      <c r="Z2488" s="396"/>
      <c r="AA2488" s="441"/>
    </row>
    <row r="2489" spans="25:27" x14ac:dyDescent="0.2">
      <c r="Y2489" s="396"/>
      <c r="Z2489" s="396"/>
      <c r="AA2489" s="441"/>
    </row>
    <row r="2490" spans="25:27" x14ac:dyDescent="0.2">
      <c r="Y2490" s="396"/>
      <c r="Z2490" s="396"/>
      <c r="AA2490" s="441"/>
    </row>
    <row r="2491" spans="25:27" x14ac:dyDescent="0.2">
      <c r="Y2491" s="396"/>
      <c r="Z2491" s="396"/>
      <c r="AA2491" s="441"/>
    </row>
    <row r="2492" spans="25:27" x14ac:dyDescent="0.2">
      <c r="Y2492" s="396"/>
      <c r="Z2492" s="396"/>
      <c r="AA2492" s="441"/>
    </row>
    <row r="2493" spans="25:27" x14ac:dyDescent="0.2">
      <c r="Y2493" s="396"/>
      <c r="Z2493" s="396"/>
      <c r="AA2493" s="441"/>
    </row>
    <row r="2494" spans="25:27" x14ac:dyDescent="0.2">
      <c r="Y2494" s="396"/>
      <c r="Z2494" s="396"/>
      <c r="AA2494" s="441"/>
    </row>
    <row r="2495" spans="25:27" x14ac:dyDescent="0.2">
      <c r="Y2495" s="396"/>
      <c r="Z2495" s="396"/>
      <c r="AA2495" s="441"/>
    </row>
    <row r="2496" spans="25:27" x14ac:dyDescent="0.2">
      <c r="Y2496" s="396"/>
      <c r="Z2496" s="396"/>
      <c r="AA2496" s="441"/>
    </row>
    <row r="2497" spans="25:27" x14ac:dyDescent="0.2">
      <c r="Y2497" s="396"/>
      <c r="Z2497" s="396"/>
      <c r="AA2497" s="441"/>
    </row>
    <row r="2498" spans="25:27" x14ac:dyDescent="0.2">
      <c r="Y2498" s="396"/>
      <c r="Z2498" s="396"/>
      <c r="AA2498" s="441"/>
    </row>
    <row r="2499" spans="25:27" x14ac:dyDescent="0.2">
      <c r="Y2499" s="396"/>
      <c r="Z2499" s="396"/>
      <c r="AA2499" s="441"/>
    </row>
    <row r="2500" spans="25:27" x14ac:dyDescent="0.2">
      <c r="Y2500" s="396"/>
      <c r="Z2500" s="396"/>
      <c r="AA2500" s="441"/>
    </row>
    <row r="2501" spans="25:27" x14ac:dyDescent="0.2">
      <c r="Y2501" s="396"/>
      <c r="Z2501" s="396"/>
      <c r="AA2501" s="441"/>
    </row>
    <row r="2502" spans="25:27" x14ac:dyDescent="0.2">
      <c r="Y2502" s="396"/>
      <c r="Z2502" s="396"/>
      <c r="AA2502" s="441"/>
    </row>
    <row r="2503" spans="25:27" x14ac:dyDescent="0.2">
      <c r="Y2503" s="396"/>
      <c r="Z2503" s="396"/>
      <c r="AA2503" s="441"/>
    </row>
    <row r="2504" spans="25:27" x14ac:dyDescent="0.2">
      <c r="Y2504" s="396"/>
      <c r="Z2504" s="396"/>
      <c r="AA2504" s="441"/>
    </row>
    <row r="2505" spans="25:27" x14ac:dyDescent="0.2">
      <c r="Y2505" s="396"/>
      <c r="Z2505" s="396"/>
      <c r="AA2505" s="441"/>
    </row>
    <row r="2506" spans="25:27" x14ac:dyDescent="0.2">
      <c r="Y2506" s="396"/>
      <c r="Z2506" s="396"/>
      <c r="AA2506" s="441"/>
    </row>
    <row r="2507" spans="25:27" x14ac:dyDescent="0.2">
      <c r="Y2507" s="396"/>
      <c r="Z2507" s="396"/>
      <c r="AA2507" s="441"/>
    </row>
    <row r="2508" spans="25:27" x14ac:dyDescent="0.2">
      <c r="Y2508" s="396"/>
      <c r="Z2508" s="396"/>
      <c r="AA2508" s="441"/>
    </row>
    <row r="2509" spans="25:27" x14ac:dyDescent="0.2">
      <c r="Y2509" s="396"/>
      <c r="Z2509" s="396"/>
      <c r="AA2509" s="441"/>
    </row>
    <row r="2510" spans="25:27" x14ac:dyDescent="0.2">
      <c r="Y2510" s="396"/>
      <c r="Z2510" s="396"/>
      <c r="AA2510" s="441"/>
    </row>
    <row r="2511" spans="25:27" x14ac:dyDescent="0.2">
      <c r="Y2511" s="396"/>
      <c r="Z2511" s="396"/>
      <c r="AA2511" s="441"/>
    </row>
    <row r="2512" spans="25:27" x14ac:dyDescent="0.2">
      <c r="Y2512" s="396"/>
      <c r="Z2512" s="396"/>
      <c r="AA2512" s="441"/>
    </row>
    <row r="2513" spans="25:27" x14ac:dyDescent="0.2">
      <c r="Y2513" s="396"/>
      <c r="Z2513" s="396"/>
      <c r="AA2513" s="441"/>
    </row>
    <row r="2514" spans="25:27" x14ac:dyDescent="0.2">
      <c r="Y2514" s="396"/>
      <c r="Z2514" s="396"/>
      <c r="AA2514" s="441"/>
    </row>
    <row r="2515" spans="25:27" x14ac:dyDescent="0.2">
      <c r="Y2515" s="396"/>
      <c r="Z2515" s="396"/>
      <c r="AA2515" s="441"/>
    </row>
    <row r="2516" spans="25:27" x14ac:dyDescent="0.2">
      <c r="Y2516" s="396"/>
      <c r="Z2516" s="396"/>
      <c r="AA2516" s="441"/>
    </row>
    <row r="2517" spans="25:27" x14ac:dyDescent="0.2">
      <c r="Y2517" s="396"/>
      <c r="Z2517" s="396"/>
      <c r="AA2517" s="441"/>
    </row>
    <row r="2518" spans="25:27" x14ac:dyDescent="0.2">
      <c r="Y2518" s="396"/>
      <c r="Z2518" s="396"/>
      <c r="AA2518" s="441"/>
    </row>
    <row r="2519" spans="25:27" x14ac:dyDescent="0.2">
      <c r="Y2519" s="396"/>
      <c r="Z2519" s="396"/>
      <c r="AA2519" s="441"/>
    </row>
    <row r="2520" spans="25:27" x14ac:dyDescent="0.2">
      <c r="Y2520" s="396"/>
      <c r="Z2520" s="396"/>
      <c r="AA2520" s="441"/>
    </row>
    <row r="2521" spans="25:27" x14ac:dyDescent="0.2">
      <c r="Y2521" s="396"/>
      <c r="Z2521" s="396"/>
      <c r="AA2521" s="441"/>
    </row>
    <row r="2522" spans="25:27" x14ac:dyDescent="0.2">
      <c r="Y2522" s="396"/>
      <c r="Z2522" s="396"/>
      <c r="AA2522" s="441"/>
    </row>
    <row r="2523" spans="25:27" x14ac:dyDescent="0.2">
      <c r="Y2523" s="396"/>
      <c r="Z2523" s="396"/>
      <c r="AA2523" s="441"/>
    </row>
    <row r="2524" spans="25:27" x14ac:dyDescent="0.2">
      <c r="Y2524" s="396"/>
      <c r="Z2524" s="396"/>
      <c r="AA2524" s="441"/>
    </row>
    <row r="2525" spans="25:27" x14ac:dyDescent="0.2">
      <c r="Y2525" s="396"/>
      <c r="Z2525" s="396"/>
      <c r="AA2525" s="441"/>
    </row>
    <row r="2526" spans="25:27" x14ac:dyDescent="0.2">
      <c r="Y2526" s="396"/>
      <c r="Z2526" s="396"/>
      <c r="AA2526" s="441"/>
    </row>
    <row r="2527" spans="25:27" x14ac:dyDescent="0.2">
      <c r="Y2527" s="396"/>
      <c r="Z2527" s="396"/>
      <c r="AA2527" s="441"/>
    </row>
    <row r="2528" spans="25:27" x14ac:dyDescent="0.2">
      <c r="Y2528" s="396"/>
      <c r="Z2528" s="396"/>
      <c r="AA2528" s="441"/>
    </row>
    <row r="2529" spans="25:27" x14ac:dyDescent="0.2">
      <c r="Y2529" s="396"/>
      <c r="Z2529" s="396"/>
      <c r="AA2529" s="441"/>
    </row>
    <row r="2530" spans="25:27" x14ac:dyDescent="0.2">
      <c r="Y2530" s="396"/>
      <c r="Z2530" s="396"/>
      <c r="AA2530" s="441"/>
    </row>
    <row r="2531" spans="25:27" x14ac:dyDescent="0.2">
      <c r="Y2531" s="396"/>
      <c r="Z2531" s="396"/>
      <c r="AA2531" s="441"/>
    </row>
    <row r="2532" spans="25:27" x14ac:dyDescent="0.2">
      <c r="Y2532" s="396"/>
      <c r="Z2532" s="396"/>
      <c r="AA2532" s="441"/>
    </row>
    <row r="2533" spans="25:27" x14ac:dyDescent="0.2">
      <c r="Y2533" s="396"/>
      <c r="Z2533" s="396"/>
      <c r="AA2533" s="441"/>
    </row>
    <row r="2534" spans="25:27" x14ac:dyDescent="0.2">
      <c r="Y2534" s="396"/>
      <c r="Z2534" s="396"/>
      <c r="AA2534" s="441"/>
    </row>
    <row r="2535" spans="25:27" x14ac:dyDescent="0.2">
      <c r="Y2535" s="396"/>
      <c r="Z2535" s="396"/>
      <c r="AA2535" s="441"/>
    </row>
    <row r="2536" spans="25:27" x14ac:dyDescent="0.2">
      <c r="Y2536" s="396"/>
      <c r="Z2536" s="396"/>
      <c r="AA2536" s="441"/>
    </row>
    <row r="2537" spans="25:27" x14ac:dyDescent="0.2">
      <c r="Y2537" s="396"/>
      <c r="Z2537" s="396"/>
      <c r="AA2537" s="441"/>
    </row>
    <row r="2538" spans="25:27" x14ac:dyDescent="0.2">
      <c r="Y2538" s="396"/>
      <c r="Z2538" s="396"/>
      <c r="AA2538" s="441"/>
    </row>
    <row r="2539" spans="25:27" x14ac:dyDescent="0.2">
      <c r="Y2539" s="396"/>
      <c r="Z2539" s="396"/>
      <c r="AA2539" s="441"/>
    </row>
    <row r="2540" spans="25:27" x14ac:dyDescent="0.2">
      <c r="Y2540" s="396"/>
      <c r="Z2540" s="396"/>
      <c r="AA2540" s="441"/>
    </row>
    <row r="2541" spans="25:27" x14ac:dyDescent="0.2">
      <c r="Y2541" s="396"/>
      <c r="Z2541" s="396"/>
      <c r="AA2541" s="441"/>
    </row>
    <row r="2542" spans="25:27" x14ac:dyDescent="0.2">
      <c r="Y2542" s="396"/>
      <c r="Z2542" s="396"/>
      <c r="AA2542" s="441"/>
    </row>
    <row r="2543" spans="25:27" x14ac:dyDescent="0.2">
      <c r="Y2543" s="396"/>
      <c r="Z2543" s="396"/>
      <c r="AA2543" s="441"/>
    </row>
    <row r="2544" spans="25:27" x14ac:dyDescent="0.2">
      <c r="Y2544" s="396"/>
      <c r="Z2544" s="396"/>
      <c r="AA2544" s="441"/>
    </row>
    <row r="2545" spans="25:27" x14ac:dyDescent="0.2">
      <c r="Y2545" s="396"/>
      <c r="Z2545" s="396"/>
      <c r="AA2545" s="441"/>
    </row>
    <row r="2546" spans="25:27" x14ac:dyDescent="0.2">
      <c r="Y2546" s="396"/>
      <c r="Z2546" s="396"/>
      <c r="AA2546" s="441"/>
    </row>
    <row r="2547" spans="25:27" x14ac:dyDescent="0.2">
      <c r="Y2547" s="396"/>
      <c r="Z2547" s="396"/>
      <c r="AA2547" s="441"/>
    </row>
    <row r="2548" spans="25:27" x14ac:dyDescent="0.2">
      <c r="Y2548" s="396"/>
      <c r="Z2548" s="396"/>
      <c r="AA2548" s="441"/>
    </row>
    <row r="2549" spans="25:27" x14ac:dyDescent="0.2">
      <c r="Y2549" s="396"/>
      <c r="Z2549" s="396"/>
      <c r="AA2549" s="441"/>
    </row>
    <row r="2550" spans="25:27" x14ac:dyDescent="0.2">
      <c r="Y2550" s="396"/>
      <c r="Z2550" s="396"/>
      <c r="AA2550" s="441"/>
    </row>
    <row r="2551" spans="25:27" x14ac:dyDescent="0.2">
      <c r="Y2551" s="396"/>
      <c r="Z2551" s="396"/>
      <c r="AA2551" s="441"/>
    </row>
    <row r="2552" spans="25:27" x14ac:dyDescent="0.2">
      <c r="Y2552" s="396"/>
      <c r="Z2552" s="396"/>
      <c r="AA2552" s="441"/>
    </row>
    <row r="2553" spans="25:27" x14ac:dyDescent="0.2">
      <c r="Y2553" s="396"/>
      <c r="Z2553" s="396"/>
      <c r="AA2553" s="441"/>
    </row>
    <row r="2554" spans="25:27" x14ac:dyDescent="0.2">
      <c r="Y2554" s="396"/>
      <c r="Z2554" s="396"/>
      <c r="AA2554" s="441"/>
    </row>
    <row r="2555" spans="25:27" x14ac:dyDescent="0.2">
      <c r="Y2555" s="396"/>
      <c r="Z2555" s="396"/>
      <c r="AA2555" s="441"/>
    </row>
    <row r="2556" spans="25:27" x14ac:dyDescent="0.2">
      <c r="Y2556" s="396"/>
      <c r="Z2556" s="396"/>
      <c r="AA2556" s="441"/>
    </row>
    <row r="2557" spans="25:27" x14ac:dyDescent="0.2">
      <c r="Y2557" s="396"/>
      <c r="Z2557" s="396"/>
      <c r="AA2557" s="441"/>
    </row>
    <row r="2558" spans="25:27" x14ac:dyDescent="0.2">
      <c r="Y2558" s="396"/>
      <c r="Z2558" s="396"/>
      <c r="AA2558" s="441"/>
    </row>
    <row r="2559" spans="25:27" x14ac:dyDescent="0.2">
      <c r="Y2559" s="396"/>
      <c r="Z2559" s="396"/>
      <c r="AA2559" s="441"/>
    </row>
    <row r="2560" spans="25:27" x14ac:dyDescent="0.2">
      <c r="Y2560" s="396"/>
      <c r="Z2560" s="396"/>
      <c r="AA2560" s="441"/>
    </row>
    <row r="2561" spans="25:27" x14ac:dyDescent="0.2">
      <c r="Y2561" s="396"/>
      <c r="Z2561" s="396"/>
      <c r="AA2561" s="441"/>
    </row>
    <row r="2562" spans="25:27" x14ac:dyDescent="0.2">
      <c r="Y2562" s="396"/>
      <c r="Z2562" s="396"/>
      <c r="AA2562" s="441"/>
    </row>
    <row r="2563" spans="25:27" x14ac:dyDescent="0.2">
      <c r="Y2563" s="396"/>
      <c r="Z2563" s="396"/>
      <c r="AA2563" s="441"/>
    </row>
    <row r="2564" spans="25:27" x14ac:dyDescent="0.2">
      <c r="Y2564" s="396"/>
      <c r="Z2564" s="396"/>
      <c r="AA2564" s="441"/>
    </row>
    <row r="2565" spans="25:27" x14ac:dyDescent="0.2">
      <c r="Y2565" s="396"/>
      <c r="Z2565" s="396"/>
      <c r="AA2565" s="441"/>
    </row>
    <row r="2566" spans="25:27" x14ac:dyDescent="0.2">
      <c r="Y2566" s="396"/>
      <c r="Z2566" s="396"/>
      <c r="AA2566" s="441"/>
    </row>
    <row r="2567" spans="25:27" x14ac:dyDescent="0.2">
      <c r="Y2567" s="396"/>
      <c r="Z2567" s="396"/>
      <c r="AA2567" s="441"/>
    </row>
    <row r="2568" spans="25:27" x14ac:dyDescent="0.2">
      <c r="Y2568" s="396"/>
      <c r="Z2568" s="396"/>
      <c r="AA2568" s="441"/>
    </row>
    <row r="2569" spans="25:27" x14ac:dyDescent="0.2">
      <c r="Y2569" s="396"/>
      <c r="Z2569" s="396"/>
      <c r="AA2569" s="441"/>
    </row>
    <row r="2570" spans="25:27" x14ac:dyDescent="0.2">
      <c r="Y2570" s="396"/>
      <c r="Z2570" s="396"/>
      <c r="AA2570" s="441"/>
    </row>
    <row r="2571" spans="25:27" x14ac:dyDescent="0.2">
      <c r="Y2571" s="396"/>
      <c r="Z2571" s="396"/>
      <c r="AA2571" s="441"/>
    </row>
    <row r="2572" spans="25:27" x14ac:dyDescent="0.2">
      <c r="Y2572" s="396"/>
      <c r="Z2572" s="396"/>
      <c r="AA2572" s="441"/>
    </row>
    <row r="2573" spans="25:27" x14ac:dyDescent="0.2">
      <c r="Y2573" s="396"/>
      <c r="Z2573" s="396"/>
      <c r="AA2573" s="441"/>
    </row>
    <row r="2574" spans="25:27" x14ac:dyDescent="0.2">
      <c r="Y2574" s="396"/>
      <c r="Z2574" s="396"/>
      <c r="AA2574" s="441"/>
    </row>
    <row r="2575" spans="25:27" x14ac:dyDescent="0.2">
      <c r="Y2575" s="396"/>
      <c r="Z2575" s="396"/>
      <c r="AA2575" s="441"/>
    </row>
    <row r="2576" spans="25:27" x14ac:dyDescent="0.2">
      <c r="Y2576" s="396"/>
      <c r="Z2576" s="396"/>
      <c r="AA2576" s="441"/>
    </row>
    <row r="2577" spans="25:27" x14ac:dyDescent="0.2">
      <c r="Y2577" s="396"/>
      <c r="Z2577" s="396"/>
      <c r="AA2577" s="441"/>
    </row>
    <row r="2578" spans="25:27" x14ac:dyDescent="0.2">
      <c r="Y2578" s="396"/>
      <c r="Z2578" s="396"/>
      <c r="AA2578" s="441"/>
    </row>
    <row r="2579" spans="25:27" x14ac:dyDescent="0.2">
      <c r="Y2579" s="396"/>
      <c r="Z2579" s="396"/>
      <c r="AA2579" s="441"/>
    </row>
    <row r="2580" spans="25:27" x14ac:dyDescent="0.2">
      <c r="Y2580" s="396"/>
      <c r="Z2580" s="396"/>
      <c r="AA2580" s="441"/>
    </row>
    <row r="2581" spans="25:27" x14ac:dyDescent="0.2">
      <c r="Y2581" s="396"/>
      <c r="Z2581" s="396"/>
      <c r="AA2581" s="441"/>
    </row>
    <row r="2582" spans="25:27" x14ac:dyDescent="0.2">
      <c r="Y2582" s="396"/>
      <c r="Z2582" s="396"/>
      <c r="AA2582" s="441"/>
    </row>
    <row r="2583" spans="25:27" x14ac:dyDescent="0.2">
      <c r="Y2583" s="396"/>
      <c r="Z2583" s="396"/>
      <c r="AA2583" s="441"/>
    </row>
    <row r="2584" spans="25:27" x14ac:dyDescent="0.2">
      <c r="Y2584" s="396"/>
      <c r="Z2584" s="396"/>
      <c r="AA2584" s="441"/>
    </row>
    <row r="2585" spans="25:27" x14ac:dyDescent="0.2">
      <c r="Y2585" s="396"/>
      <c r="Z2585" s="396"/>
      <c r="AA2585" s="441"/>
    </row>
    <row r="2586" spans="25:27" x14ac:dyDescent="0.2">
      <c r="Y2586" s="396"/>
      <c r="Z2586" s="396"/>
      <c r="AA2586" s="441"/>
    </row>
    <row r="2587" spans="25:27" x14ac:dyDescent="0.2">
      <c r="Y2587" s="396"/>
      <c r="Z2587" s="396"/>
      <c r="AA2587" s="441"/>
    </row>
    <row r="2588" spans="25:27" x14ac:dyDescent="0.2">
      <c r="Y2588" s="396"/>
      <c r="Z2588" s="396"/>
      <c r="AA2588" s="441"/>
    </row>
    <row r="2589" spans="25:27" x14ac:dyDescent="0.2">
      <c r="Y2589" s="396"/>
      <c r="Z2589" s="396"/>
      <c r="AA2589" s="441"/>
    </row>
    <row r="2590" spans="25:27" x14ac:dyDescent="0.2">
      <c r="Y2590" s="396"/>
      <c r="Z2590" s="396"/>
      <c r="AA2590" s="441"/>
    </row>
    <row r="2591" spans="25:27" x14ac:dyDescent="0.2">
      <c r="Y2591" s="396"/>
      <c r="Z2591" s="396"/>
      <c r="AA2591" s="441"/>
    </row>
    <row r="2592" spans="25:27" x14ac:dyDescent="0.2">
      <c r="Y2592" s="396"/>
      <c r="Z2592" s="396"/>
      <c r="AA2592" s="441"/>
    </row>
    <row r="2593" spans="25:27" x14ac:dyDescent="0.2">
      <c r="Y2593" s="396"/>
      <c r="Z2593" s="396"/>
      <c r="AA2593" s="441"/>
    </row>
    <row r="2594" spans="25:27" x14ac:dyDescent="0.2">
      <c r="Y2594" s="396"/>
      <c r="Z2594" s="396"/>
      <c r="AA2594" s="441"/>
    </row>
    <row r="2595" spans="25:27" x14ac:dyDescent="0.2">
      <c r="Y2595" s="396"/>
      <c r="Z2595" s="396"/>
      <c r="AA2595" s="441"/>
    </row>
    <row r="2596" spans="25:27" x14ac:dyDescent="0.2">
      <c r="Y2596" s="396"/>
      <c r="Z2596" s="396"/>
      <c r="AA2596" s="441"/>
    </row>
    <row r="2597" spans="25:27" x14ac:dyDescent="0.2">
      <c r="Y2597" s="396"/>
      <c r="Z2597" s="396"/>
      <c r="AA2597" s="441"/>
    </row>
    <row r="2598" spans="25:27" x14ac:dyDescent="0.2">
      <c r="Y2598" s="396"/>
      <c r="Z2598" s="396"/>
      <c r="AA2598" s="441"/>
    </row>
    <row r="2599" spans="25:27" x14ac:dyDescent="0.2">
      <c r="Y2599" s="396"/>
      <c r="Z2599" s="396"/>
      <c r="AA2599" s="441"/>
    </row>
    <row r="2600" spans="25:27" x14ac:dyDescent="0.2">
      <c r="Y2600" s="396"/>
      <c r="Z2600" s="396"/>
      <c r="AA2600" s="441"/>
    </row>
    <row r="2601" spans="25:27" x14ac:dyDescent="0.2">
      <c r="Y2601" s="396"/>
      <c r="Z2601" s="396"/>
      <c r="AA2601" s="441"/>
    </row>
    <row r="2602" spans="25:27" x14ac:dyDescent="0.2">
      <c r="Y2602" s="396"/>
      <c r="Z2602" s="396"/>
      <c r="AA2602" s="441"/>
    </row>
    <row r="2603" spans="25:27" x14ac:dyDescent="0.2">
      <c r="Y2603" s="396"/>
      <c r="Z2603" s="396"/>
      <c r="AA2603" s="441"/>
    </row>
    <row r="2604" spans="25:27" x14ac:dyDescent="0.2">
      <c r="Y2604" s="396"/>
      <c r="Z2604" s="396"/>
      <c r="AA2604" s="441"/>
    </row>
    <row r="2605" spans="25:27" x14ac:dyDescent="0.2">
      <c r="Y2605" s="396"/>
      <c r="Z2605" s="396"/>
      <c r="AA2605" s="441"/>
    </row>
    <row r="2606" spans="25:27" x14ac:dyDescent="0.2">
      <c r="Y2606" s="396"/>
      <c r="Z2606" s="396"/>
      <c r="AA2606" s="441"/>
    </row>
    <row r="2607" spans="25:27" x14ac:dyDescent="0.2">
      <c r="Y2607" s="396"/>
      <c r="Z2607" s="396"/>
      <c r="AA2607" s="441"/>
    </row>
    <row r="2608" spans="25:27" x14ac:dyDescent="0.2">
      <c r="Y2608" s="396"/>
      <c r="Z2608" s="396"/>
      <c r="AA2608" s="441"/>
    </row>
    <row r="2609" spans="25:27" x14ac:dyDescent="0.2">
      <c r="Y2609" s="396"/>
      <c r="Z2609" s="396"/>
      <c r="AA2609" s="441"/>
    </row>
    <row r="2610" spans="25:27" x14ac:dyDescent="0.2">
      <c r="Y2610" s="396"/>
      <c r="Z2610" s="396"/>
      <c r="AA2610" s="441"/>
    </row>
    <row r="2611" spans="25:27" x14ac:dyDescent="0.2">
      <c r="Y2611" s="396"/>
      <c r="Z2611" s="396"/>
      <c r="AA2611" s="441"/>
    </row>
    <row r="2612" spans="25:27" x14ac:dyDescent="0.2">
      <c r="Y2612" s="396"/>
      <c r="Z2612" s="396"/>
      <c r="AA2612" s="441"/>
    </row>
    <row r="2613" spans="25:27" x14ac:dyDescent="0.2">
      <c r="Y2613" s="396"/>
      <c r="Z2613" s="396"/>
      <c r="AA2613" s="441"/>
    </row>
    <row r="2614" spans="25:27" x14ac:dyDescent="0.2">
      <c r="Y2614" s="396"/>
      <c r="Z2614" s="396"/>
      <c r="AA2614" s="441"/>
    </row>
    <row r="2615" spans="25:27" x14ac:dyDescent="0.2">
      <c r="Y2615" s="396"/>
      <c r="Z2615" s="396"/>
      <c r="AA2615" s="441"/>
    </row>
    <row r="2616" spans="25:27" x14ac:dyDescent="0.2">
      <c r="Y2616" s="396"/>
      <c r="Z2616" s="396"/>
      <c r="AA2616" s="441"/>
    </row>
    <row r="2617" spans="25:27" x14ac:dyDescent="0.2">
      <c r="Y2617" s="396"/>
      <c r="Z2617" s="396"/>
      <c r="AA2617" s="441"/>
    </row>
    <row r="2618" spans="25:27" x14ac:dyDescent="0.2">
      <c r="Y2618" s="396"/>
      <c r="Z2618" s="396"/>
      <c r="AA2618" s="441"/>
    </row>
    <row r="2619" spans="25:27" x14ac:dyDescent="0.2">
      <c r="Y2619" s="396"/>
      <c r="Z2619" s="396"/>
      <c r="AA2619" s="441"/>
    </row>
    <row r="2620" spans="25:27" x14ac:dyDescent="0.2">
      <c r="Y2620" s="396"/>
      <c r="Z2620" s="396"/>
      <c r="AA2620" s="441"/>
    </row>
    <row r="2621" spans="25:27" x14ac:dyDescent="0.2">
      <c r="Y2621" s="396"/>
      <c r="Z2621" s="396"/>
      <c r="AA2621" s="441"/>
    </row>
    <row r="2622" spans="25:27" x14ac:dyDescent="0.2">
      <c r="Y2622" s="396"/>
      <c r="Z2622" s="396"/>
      <c r="AA2622" s="441"/>
    </row>
    <row r="2623" spans="25:27" x14ac:dyDescent="0.2">
      <c r="Y2623" s="396"/>
      <c r="Z2623" s="396"/>
      <c r="AA2623" s="441"/>
    </row>
    <row r="2624" spans="25:27" x14ac:dyDescent="0.2">
      <c r="Y2624" s="396"/>
      <c r="Z2624" s="396"/>
      <c r="AA2624" s="441"/>
    </row>
    <row r="2625" spans="25:27" x14ac:dyDescent="0.2">
      <c r="Y2625" s="396"/>
      <c r="Z2625" s="396"/>
      <c r="AA2625" s="441"/>
    </row>
    <row r="2626" spans="25:27" x14ac:dyDescent="0.2">
      <c r="Y2626" s="396"/>
      <c r="Z2626" s="396"/>
      <c r="AA2626" s="441"/>
    </row>
    <row r="2627" spans="25:27" x14ac:dyDescent="0.2">
      <c r="Y2627" s="396"/>
      <c r="Z2627" s="396"/>
      <c r="AA2627" s="441"/>
    </row>
    <row r="2628" spans="25:27" x14ac:dyDescent="0.2">
      <c r="Y2628" s="396"/>
      <c r="Z2628" s="396"/>
      <c r="AA2628" s="441"/>
    </row>
    <row r="2629" spans="25:27" x14ac:dyDescent="0.2">
      <c r="Y2629" s="396"/>
      <c r="Z2629" s="396"/>
      <c r="AA2629" s="441"/>
    </row>
    <row r="2630" spans="25:27" x14ac:dyDescent="0.2">
      <c r="Y2630" s="396"/>
      <c r="Z2630" s="396"/>
      <c r="AA2630" s="441"/>
    </row>
    <row r="2631" spans="25:27" x14ac:dyDescent="0.2">
      <c r="Y2631" s="396"/>
      <c r="Z2631" s="396"/>
      <c r="AA2631" s="441"/>
    </row>
    <row r="2632" spans="25:27" x14ac:dyDescent="0.2">
      <c r="Y2632" s="396"/>
      <c r="Z2632" s="396"/>
      <c r="AA2632" s="441"/>
    </row>
    <row r="2633" spans="25:27" x14ac:dyDescent="0.2">
      <c r="Y2633" s="396"/>
      <c r="Z2633" s="396"/>
      <c r="AA2633" s="441"/>
    </row>
    <row r="2634" spans="25:27" x14ac:dyDescent="0.2">
      <c r="Y2634" s="396"/>
      <c r="Z2634" s="396"/>
      <c r="AA2634" s="441"/>
    </row>
    <row r="2635" spans="25:27" x14ac:dyDescent="0.2">
      <c r="Y2635" s="396"/>
      <c r="Z2635" s="396"/>
      <c r="AA2635" s="441"/>
    </row>
    <row r="2636" spans="25:27" x14ac:dyDescent="0.2">
      <c r="Y2636" s="396"/>
      <c r="Z2636" s="396"/>
      <c r="AA2636" s="441"/>
    </row>
    <row r="2637" spans="25:27" x14ac:dyDescent="0.2">
      <c r="Y2637" s="396"/>
      <c r="Z2637" s="396"/>
      <c r="AA2637" s="441"/>
    </row>
    <row r="2638" spans="25:27" x14ac:dyDescent="0.2">
      <c r="Y2638" s="396"/>
      <c r="Z2638" s="396"/>
      <c r="AA2638" s="441"/>
    </row>
    <row r="2639" spans="25:27" x14ac:dyDescent="0.2">
      <c r="Y2639" s="396"/>
      <c r="Z2639" s="396"/>
      <c r="AA2639" s="441"/>
    </row>
    <row r="2640" spans="25:27" x14ac:dyDescent="0.2">
      <c r="Y2640" s="396"/>
      <c r="Z2640" s="396"/>
      <c r="AA2640" s="441"/>
    </row>
    <row r="2641" spans="25:27" x14ac:dyDescent="0.2">
      <c r="Y2641" s="396"/>
      <c r="Z2641" s="396"/>
      <c r="AA2641" s="441"/>
    </row>
    <row r="2642" spans="25:27" x14ac:dyDescent="0.2">
      <c r="Y2642" s="396"/>
      <c r="Z2642" s="396"/>
      <c r="AA2642" s="441"/>
    </row>
    <row r="2643" spans="25:27" x14ac:dyDescent="0.2">
      <c r="Y2643" s="396"/>
      <c r="Z2643" s="396"/>
      <c r="AA2643" s="441"/>
    </row>
    <row r="2644" spans="25:27" x14ac:dyDescent="0.2">
      <c r="Y2644" s="396"/>
      <c r="Z2644" s="396"/>
      <c r="AA2644" s="441"/>
    </row>
    <row r="2645" spans="25:27" x14ac:dyDescent="0.2">
      <c r="Y2645" s="396"/>
      <c r="Z2645" s="396"/>
      <c r="AA2645" s="441"/>
    </row>
    <row r="2646" spans="25:27" x14ac:dyDescent="0.2">
      <c r="Y2646" s="396"/>
      <c r="Z2646" s="396"/>
      <c r="AA2646" s="441"/>
    </row>
    <row r="2647" spans="25:27" x14ac:dyDescent="0.2">
      <c r="Y2647" s="396"/>
      <c r="Z2647" s="396"/>
      <c r="AA2647" s="441"/>
    </row>
    <row r="2648" spans="25:27" x14ac:dyDescent="0.2">
      <c r="Y2648" s="396"/>
      <c r="Z2648" s="396"/>
      <c r="AA2648" s="441"/>
    </row>
    <row r="2649" spans="25:27" x14ac:dyDescent="0.2">
      <c r="Y2649" s="396"/>
      <c r="Z2649" s="396"/>
      <c r="AA2649" s="441"/>
    </row>
    <row r="2650" spans="25:27" x14ac:dyDescent="0.2">
      <c r="Y2650" s="396"/>
      <c r="Z2650" s="396"/>
      <c r="AA2650" s="441"/>
    </row>
    <row r="2651" spans="25:27" x14ac:dyDescent="0.2">
      <c r="Y2651" s="396"/>
      <c r="Z2651" s="396"/>
      <c r="AA2651" s="441"/>
    </row>
    <row r="2652" spans="25:27" x14ac:dyDescent="0.2">
      <c r="Y2652" s="396"/>
      <c r="Z2652" s="396"/>
      <c r="AA2652" s="441"/>
    </row>
    <row r="2653" spans="25:27" x14ac:dyDescent="0.2">
      <c r="Y2653" s="396"/>
      <c r="Z2653" s="396"/>
      <c r="AA2653" s="441"/>
    </row>
    <row r="2654" spans="25:27" x14ac:dyDescent="0.2">
      <c r="Y2654" s="396"/>
      <c r="Z2654" s="396"/>
      <c r="AA2654" s="441"/>
    </row>
    <row r="2655" spans="25:27" x14ac:dyDescent="0.2">
      <c r="Y2655" s="396"/>
      <c r="Z2655" s="396"/>
      <c r="AA2655" s="441"/>
    </row>
    <row r="2656" spans="25:27" x14ac:dyDescent="0.2">
      <c r="Y2656" s="396"/>
      <c r="Z2656" s="396"/>
      <c r="AA2656" s="441"/>
    </row>
    <row r="2657" spans="25:27" x14ac:dyDescent="0.2">
      <c r="Y2657" s="396"/>
      <c r="Z2657" s="396"/>
      <c r="AA2657" s="441"/>
    </row>
    <row r="2658" spans="25:27" x14ac:dyDescent="0.2">
      <c r="Y2658" s="396"/>
      <c r="Z2658" s="396"/>
      <c r="AA2658" s="441"/>
    </row>
    <row r="2659" spans="25:27" x14ac:dyDescent="0.2">
      <c r="Y2659" s="396"/>
      <c r="Z2659" s="396"/>
      <c r="AA2659" s="441"/>
    </row>
    <row r="2660" spans="25:27" x14ac:dyDescent="0.2">
      <c r="Y2660" s="396"/>
      <c r="Z2660" s="396"/>
      <c r="AA2660" s="441"/>
    </row>
    <row r="2661" spans="25:27" x14ac:dyDescent="0.2">
      <c r="Y2661" s="396"/>
      <c r="Z2661" s="396"/>
      <c r="AA2661" s="441"/>
    </row>
    <row r="2662" spans="25:27" x14ac:dyDescent="0.2">
      <c r="Y2662" s="396"/>
      <c r="Z2662" s="396"/>
      <c r="AA2662" s="441"/>
    </row>
    <row r="2663" spans="25:27" x14ac:dyDescent="0.2">
      <c r="Y2663" s="396"/>
      <c r="Z2663" s="396"/>
      <c r="AA2663" s="441"/>
    </row>
    <row r="2664" spans="25:27" x14ac:dyDescent="0.2">
      <c r="Y2664" s="396"/>
      <c r="Z2664" s="396"/>
      <c r="AA2664" s="441"/>
    </row>
    <row r="2665" spans="25:27" x14ac:dyDescent="0.2">
      <c r="Y2665" s="396"/>
      <c r="Z2665" s="396"/>
      <c r="AA2665" s="441"/>
    </row>
    <row r="2666" spans="25:27" x14ac:dyDescent="0.2">
      <c r="Y2666" s="396"/>
      <c r="Z2666" s="396"/>
      <c r="AA2666" s="441"/>
    </row>
    <row r="2667" spans="25:27" x14ac:dyDescent="0.2">
      <c r="Y2667" s="396"/>
      <c r="Z2667" s="396"/>
      <c r="AA2667" s="441"/>
    </row>
    <row r="2668" spans="25:27" x14ac:dyDescent="0.2">
      <c r="Y2668" s="396"/>
      <c r="Z2668" s="396"/>
      <c r="AA2668" s="441"/>
    </row>
    <row r="2669" spans="25:27" x14ac:dyDescent="0.2">
      <c r="Y2669" s="396"/>
      <c r="Z2669" s="396"/>
      <c r="AA2669" s="441"/>
    </row>
    <row r="2670" spans="25:27" x14ac:dyDescent="0.2">
      <c r="Y2670" s="396"/>
      <c r="Z2670" s="396"/>
      <c r="AA2670" s="441"/>
    </row>
    <row r="2671" spans="25:27" x14ac:dyDescent="0.2">
      <c r="Y2671" s="396"/>
      <c r="Z2671" s="396"/>
      <c r="AA2671" s="441"/>
    </row>
    <row r="2672" spans="25:27" x14ac:dyDescent="0.2">
      <c r="Y2672" s="396"/>
      <c r="Z2672" s="396"/>
      <c r="AA2672" s="441"/>
    </row>
    <row r="2673" spans="25:27" x14ac:dyDescent="0.2">
      <c r="Y2673" s="396"/>
      <c r="Z2673" s="396"/>
      <c r="AA2673" s="441"/>
    </row>
    <row r="2674" spans="25:27" x14ac:dyDescent="0.2">
      <c r="Y2674" s="396"/>
      <c r="Z2674" s="396"/>
      <c r="AA2674" s="441"/>
    </row>
    <row r="2675" spans="25:27" x14ac:dyDescent="0.2">
      <c r="Y2675" s="396"/>
      <c r="Z2675" s="396"/>
      <c r="AA2675" s="441"/>
    </row>
    <row r="2676" spans="25:27" x14ac:dyDescent="0.2">
      <c r="Y2676" s="396"/>
      <c r="Z2676" s="396"/>
      <c r="AA2676" s="441"/>
    </row>
    <row r="2677" spans="25:27" x14ac:dyDescent="0.2">
      <c r="Y2677" s="396"/>
      <c r="Z2677" s="396"/>
      <c r="AA2677" s="441"/>
    </row>
    <row r="2678" spans="25:27" x14ac:dyDescent="0.2">
      <c r="Y2678" s="396"/>
      <c r="Z2678" s="396"/>
      <c r="AA2678" s="441"/>
    </row>
    <row r="2679" spans="25:27" x14ac:dyDescent="0.2">
      <c r="Y2679" s="396"/>
      <c r="Z2679" s="396"/>
      <c r="AA2679" s="441"/>
    </row>
    <row r="2680" spans="25:27" x14ac:dyDescent="0.2">
      <c r="Y2680" s="396"/>
      <c r="Z2680" s="396"/>
      <c r="AA2680" s="441"/>
    </row>
    <row r="2681" spans="25:27" x14ac:dyDescent="0.2">
      <c r="Y2681" s="396"/>
      <c r="Z2681" s="396"/>
      <c r="AA2681" s="441"/>
    </row>
    <row r="2682" spans="25:27" x14ac:dyDescent="0.2">
      <c r="Y2682" s="396"/>
      <c r="Z2682" s="396"/>
      <c r="AA2682" s="441"/>
    </row>
    <row r="2683" spans="25:27" x14ac:dyDescent="0.2">
      <c r="Y2683" s="396"/>
      <c r="Z2683" s="396"/>
      <c r="AA2683" s="441"/>
    </row>
    <row r="2684" spans="25:27" x14ac:dyDescent="0.2">
      <c r="Y2684" s="396"/>
      <c r="Z2684" s="396"/>
      <c r="AA2684" s="441"/>
    </row>
    <row r="2685" spans="25:27" x14ac:dyDescent="0.2">
      <c r="Y2685" s="396"/>
      <c r="Z2685" s="396"/>
      <c r="AA2685" s="441"/>
    </row>
    <row r="2686" spans="25:27" x14ac:dyDescent="0.2">
      <c r="Y2686" s="396"/>
      <c r="Z2686" s="396"/>
      <c r="AA2686" s="441"/>
    </row>
    <row r="2687" spans="25:27" x14ac:dyDescent="0.2">
      <c r="Y2687" s="396"/>
      <c r="Z2687" s="396"/>
      <c r="AA2687" s="441"/>
    </row>
    <row r="2688" spans="25:27" x14ac:dyDescent="0.2">
      <c r="Y2688" s="396"/>
      <c r="Z2688" s="396"/>
      <c r="AA2688" s="441"/>
    </row>
    <row r="2689" spans="25:27" x14ac:dyDescent="0.2">
      <c r="Y2689" s="396"/>
      <c r="Z2689" s="396"/>
      <c r="AA2689" s="441"/>
    </row>
    <row r="2690" spans="25:27" x14ac:dyDescent="0.2">
      <c r="Y2690" s="396"/>
      <c r="Z2690" s="396"/>
      <c r="AA2690" s="441"/>
    </row>
    <row r="2691" spans="25:27" x14ac:dyDescent="0.2">
      <c r="Y2691" s="396"/>
      <c r="Z2691" s="396"/>
      <c r="AA2691" s="441"/>
    </row>
    <row r="2692" spans="25:27" x14ac:dyDescent="0.2">
      <c r="Y2692" s="396"/>
      <c r="Z2692" s="396"/>
      <c r="AA2692" s="441"/>
    </row>
    <row r="2693" spans="25:27" x14ac:dyDescent="0.2">
      <c r="Y2693" s="396"/>
      <c r="Z2693" s="396"/>
      <c r="AA2693" s="441"/>
    </row>
    <row r="2694" spans="25:27" x14ac:dyDescent="0.2">
      <c r="Y2694" s="396"/>
      <c r="Z2694" s="396"/>
      <c r="AA2694" s="441"/>
    </row>
    <row r="2695" spans="25:27" x14ac:dyDescent="0.2">
      <c r="Y2695" s="396"/>
      <c r="Z2695" s="396"/>
      <c r="AA2695" s="441"/>
    </row>
    <row r="2696" spans="25:27" x14ac:dyDescent="0.2">
      <c r="Y2696" s="396"/>
      <c r="Z2696" s="396"/>
      <c r="AA2696" s="441"/>
    </row>
    <row r="2697" spans="25:27" x14ac:dyDescent="0.2">
      <c r="Y2697" s="396"/>
      <c r="Z2697" s="396"/>
      <c r="AA2697" s="441"/>
    </row>
    <row r="2698" spans="25:27" x14ac:dyDescent="0.2">
      <c r="Y2698" s="396"/>
      <c r="Z2698" s="396"/>
      <c r="AA2698" s="441"/>
    </row>
    <row r="2699" spans="25:27" x14ac:dyDescent="0.2">
      <c r="Y2699" s="396"/>
      <c r="Z2699" s="396"/>
      <c r="AA2699" s="441"/>
    </row>
    <row r="2700" spans="25:27" x14ac:dyDescent="0.2">
      <c r="Y2700" s="396"/>
      <c r="Z2700" s="396"/>
      <c r="AA2700" s="441"/>
    </row>
    <row r="2701" spans="25:27" x14ac:dyDescent="0.2">
      <c r="Y2701" s="396"/>
      <c r="Z2701" s="396"/>
      <c r="AA2701" s="441"/>
    </row>
    <row r="2702" spans="25:27" x14ac:dyDescent="0.2">
      <c r="Y2702" s="396"/>
      <c r="Z2702" s="396"/>
      <c r="AA2702" s="441"/>
    </row>
    <row r="2703" spans="25:27" x14ac:dyDescent="0.2">
      <c r="Y2703" s="396"/>
      <c r="Z2703" s="396"/>
      <c r="AA2703" s="441"/>
    </row>
    <row r="2704" spans="25:27" x14ac:dyDescent="0.2">
      <c r="Y2704" s="396"/>
      <c r="Z2704" s="396"/>
      <c r="AA2704" s="441"/>
    </row>
    <row r="2705" spans="25:27" x14ac:dyDescent="0.2">
      <c r="Y2705" s="396"/>
      <c r="Z2705" s="396"/>
      <c r="AA2705" s="441"/>
    </row>
    <row r="2706" spans="25:27" x14ac:dyDescent="0.2">
      <c r="Y2706" s="396"/>
      <c r="Z2706" s="396"/>
      <c r="AA2706" s="441"/>
    </row>
    <row r="2707" spans="25:27" x14ac:dyDescent="0.2">
      <c r="Y2707" s="396"/>
      <c r="Z2707" s="396"/>
      <c r="AA2707" s="441"/>
    </row>
    <row r="2708" spans="25:27" x14ac:dyDescent="0.2">
      <c r="Y2708" s="396"/>
      <c r="Z2708" s="396"/>
      <c r="AA2708" s="441"/>
    </row>
    <row r="2709" spans="25:27" x14ac:dyDescent="0.2">
      <c r="Y2709" s="396"/>
      <c r="Z2709" s="396"/>
      <c r="AA2709" s="441"/>
    </row>
    <row r="2710" spans="25:27" x14ac:dyDescent="0.2">
      <c r="Y2710" s="396"/>
      <c r="Z2710" s="396"/>
      <c r="AA2710" s="441"/>
    </row>
    <row r="2711" spans="25:27" x14ac:dyDescent="0.2">
      <c r="Y2711" s="396"/>
      <c r="Z2711" s="396"/>
      <c r="AA2711" s="441"/>
    </row>
    <row r="2712" spans="25:27" x14ac:dyDescent="0.2">
      <c r="Y2712" s="396"/>
      <c r="Z2712" s="396"/>
      <c r="AA2712" s="441"/>
    </row>
    <row r="2713" spans="25:27" x14ac:dyDescent="0.2">
      <c r="Y2713" s="396"/>
      <c r="Z2713" s="396"/>
      <c r="AA2713" s="441"/>
    </row>
    <row r="2714" spans="25:27" x14ac:dyDescent="0.2">
      <c r="Y2714" s="396"/>
      <c r="Z2714" s="396"/>
      <c r="AA2714" s="441"/>
    </row>
    <row r="2715" spans="25:27" x14ac:dyDescent="0.2">
      <c r="Y2715" s="396"/>
      <c r="Z2715" s="396"/>
      <c r="AA2715" s="441"/>
    </row>
    <row r="2716" spans="25:27" x14ac:dyDescent="0.2">
      <c r="Y2716" s="396"/>
      <c r="Z2716" s="396"/>
      <c r="AA2716" s="441"/>
    </row>
    <row r="2717" spans="25:27" x14ac:dyDescent="0.2">
      <c r="Y2717" s="396"/>
      <c r="Z2717" s="396"/>
      <c r="AA2717" s="441"/>
    </row>
    <row r="2718" spans="25:27" x14ac:dyDescent="0.2">
      <c r="Y2718" s="396"/>
      <c r="Z2718" s="396"/>
      <c r="AA2718" s="441"/>
    </row>
    <row r="2719" spans="25:27" x14ac:dyDescent="0.2">
      <c r="Y2719" s="396"/>
      <c r="Z2719" s="396"/>
      <c r="AA2719" s="441"/>
    </row>
    <row r="2720" spans="25:27" x14ac:dyDescent="0.2">
      <c r="Y2720" s="396"/>
      <c r="Z2720" s="396"/>
      <c r="AA2720" s="441"/>
    </row>
    <row r="2721" spans="25:27" x14ac:dyDescent="0.2">
      <c r="Y2721" s="396"/>
      <c r="Z2721" s="396"/>
      <c r="AA2721" s="441"/>
    </row>
    <row r="2722" spans="25:27" x14ac:dyDescent="0.2">
      <c r="Y2722" s="396"/>
      <c r="Z2722" s="396"/>
      <c r="AA2722" s="441"/>
    </row>
    <row r="2723" spans="25:27" x14ac:dyDescent="0.2">
      <c r="Y2723" s="396"/>
      <c r="Z2723" s="396"/>
      <c r="AA2723" s="441"/>
    </row>
    <row r="2724" spans="25:27" x14ac:dyDescent="0.2">
      <c r="Y2724" s="396"/>
      <c r="Z2724" s="396"/>
      <c r="AA2724" s="441"/>
    </row>
    <row r="2725" spans="25:27" x14ac:dyDescent="0.2">
      <c r="Y2725" s="396"/>
      <c r="Z2725" s="396"/>
      <c r="AA2725" s="441"/>
    </row>
    <row r="2726" spans="25:27" x14ac:dyDescent="0.2">
      <c r="Y2726" s="396"/>
      <c r="Z2726" s="396"/>
      <c r="AA2726" s="441"/>
    </row>
    <row r="2727" spans="25:27" x14ac:dyDescent="0.2">
      <c r="Y2727" s="396"/>
      <c r="Z2727" s="396"/>
      <c r="AA2727" s="441"/>
    </row>
    <row r="2728" spans="25:27" x14ac:dyDescent="0.2">
      <c r="Y2728" s="396"/>
      <c r="Z2728" s="396"/>
      <c r="AA2728" s="441"/>
    </row>
    <row r="2729" spans="25:27" x14ac:dyDescent="0.2">
      <c r="Y2729" s="396"/>
      <c r="Z2729" s="396"/>
      <c r="AA2729" s="441"/>
    </row>
    <row r="2730" spans="25:27" x14ac:dyDescent="0.2">
      <c r="Y2730" s="396"/>
      <c r="Z2730" s="396"/>
      <c r="AA2730" s="441"/>
    </row>
    <row r="2731" spans="25:27" x14ac:dyDescent="0.2">
      <c r="Y2731" s="396"/>
      <c r="Z2731" s="396"/>
      <c r="AA2731" s="441"/>
    </row>
    <row r="2732" spans="25:27" x14ac:dyDescent="0.2">
      <c r="Y2732" s="396"/>
      <c r="Z2732" s="396"/>
      <c r="AA2732" s="441"/>
    </row>
    <row r="2733" spans="25:27" x14ac:dyDescent="0.2">
      <c r="Y2733" s="396"/>
      <c r="Z2733" s="396"/>
      <c r="AA2733" s="441"/>
    </row>
    <row r="2734" spans="25:27" x14ac:dyDescent="0.2">
      <c r="Y2734" s="396"/>
      <c r="Z2734" s="396"/>
      <c r="AA2734" s="441"/>
    </row>
    <row r="2735" spans="25:27" x14ac:dyDescent="0.2">
      <c r="Y2735" s="396"/>
      <c r="Z2735" s="396"/>
      <c r="AA2735" s="441"/>
    </row>
    <row r="2736" spans="25:27" x14ac:dyDescent="0.2">
      <c r="Y2736" s="396"/>
      <c r="Z2736" s="396"/>
      <c r="AA2736" s="441"/>
    </row>
    <row r="2737" spans="25:27" x14ac:dyDescent="0.2">
      <c r="Y2737" s="396"/>
      <c r="Z2737" s="396"/>
      <c r="AA2737" s="441"/>
    </row>
    <row r="2738" spans="25:27" x14ac:dyDescent="0.2">
      <c r="Y2738" s="396"/>
      <c r="Z2738" s="396"/>
      <c r="AA2738" s="441"/>
    </row>
    <row r="2739" spans="25:27" x14ac:dyDescent="0.2">
      <c r="Y2739" s="396"/>
      <c r="Z2739" s="396"/>
      <c r="AA2739" s="441"/>
    </row>
    <row r="2740" spans="25:27" x14ac:dyDescent="0.2">
      <c r="Y2740" s="396"/>
      <c r="Z2740" s="396"/>
      <c r="AA2740" s="441"/>
    </row>
    <row r="2741" spans="25:27" x14ac:dyDescent="0.2">
      <c r="Y2741" s="396"/>
      <c r="Z2741" s="396"/>
      <c r="AA2741" s="441"/>
    </row>
    <row r="2742" spans="25:27" x14ac:dyDescent="0.2">
      <c r="Y2742" s="396"/>
      <c r="Z2742" s="396"/>
      <c r="AA2742" s="441"/>
    </row>
    <row r="2743" spans="25:27" x14ac:dyDescent="0.2">
      <c r="Y2743" s="396"/>
      <c r="Z2743" s="396"/>
      <c r="AA2743" s="441"/>
    </row>
    <row r="2744" spans="25:27" x14ac:dyDescent="0.2">
      <c r="Y2744" s="396"/>
      <c r="Z2744" s="396"/>
      <c r="AA2744" s="441"/>
    </row>
    <row r="2745" spans="25:27" x14ac:dyDescent="0.2">
      <c r="Y2745" s="396"/>
      <c r="Z2745" s="396"/>
      <c r="AA2745" s="441"/>
    </row>
    <row r="2746" spans="25:27" x14ac:dyDescent="0.2">
      <c r="Y2746" s="396"/>
      <c r="Z2746" s="396"/>
      <c r="AA2746" s="441"/>
    </row>
    <row r="2747" spans="25:27" x14ac:dyDescent="0.2">
      <c r="Y2747" s="396"/>
      <c r="Z2747" s="396"/>
      <c r="AA2747" s="441"/>
    </row>
    <row r="2748" spans="25:27" x14ac:dyDescent="0.2">
      <c r="Y2748" s="396"/>
      <c r="Z2748" s="396"/>
      <c r="AA2748" s="441"/>
    </row>
    <row r="2749" spans="25:27" x14ac:dyDescent="0.2">
      <c r="Y2749" s="396"/>
      <c r="Z2749" s="396"/>
      <c r="AA2749" s="441"/>
    </row>
    <row r="2750" spans="25:27" x14ac:dyDescent="0.2">
      <c r="Y2750" s="396"/>
      <c r="Z2750" s="396"/>
      <c r="AA2750" s="441"/>
    </row>
    <row r="2751" spans="25:27" x14ac:dyDescent="0.2">
      <c r="Y2751" s="396"/>
      <c r="Z2751" s="396"/>
      <c r="AA2751" s="441"/>
    </row>
    <row r="2752" spans="25:27" x14ac:dyDescent="0.2">
      <c r="Y2752" s="396"/>
      <c r="Z2752" s="396"/>
      <c r="AA2752" s="441"/>
    </row>
    <row r="2753" spans="25:27" x14ac:dyDescent="0.2">
      <c r="Y2753" s="396"/>
      <c r="Z2753" s="396"/>
      <c r="AA2753" s="441"/>
    </row>
    <row r="2754" spans="25:27" x14ac:dyDescent="0.2">
      <c r="Y2754" s="396"/>
      <c r="Z2754" s="396"/>
      <c r="AA2754" s="441"/>
    </row>
    <row r="2755" spans="25:27" x14ac:dyDescent="0.2">
      <c r="Y2755" s="396"/>
      <c r="Z2755" s="396"/>
      <c r="AA2755" s="441"/>
    </row>
    <row r="2756" spans="25:27" x14ac:dyDescent="0.2">
      <c r="Y2756" s="396"/>
      <c r="Z2756" s="396"/>
      <c r="AA2756" s="441"/>
    </row>
    <row r="2757" spans="25:27" x14ac:dyDescent="0.2">
      <c r="Y2757" s="396"/>
      <c r="Z2757" s="396"/>
      <c r="AA2757" s="441"/>
    </row>
    <row r="2758" spans="25:27" x14ac:dyDescent="0.2">
      <c r="Y2758" s="396"/>
      <c r="Z2758" s="396"/>
      <c r="AA2758" s="441"/>
    </row>
    <row r="2759" spans="25:27" x14ac:dyDescent="0.2">
      <c r="Y2759" s="396"/>
      <c r="Z2759" s="396"/>
      <c r="AA2759" s="441"/>
    </row>
    <row r="2760" spans="25:27" x14ac:dyDescent="0.2">
      <c r="Y2760" s="396"/>
      <c r="Z2760" s="396"/>
      <c r="AA2760" s="441"/>
    </row>
    <row r="2761" spans="25:27" x14ac:dyDescent="0.2">
      <c r="Y2761" s="396"/>
      <c r="Z2761" s="396"/>
      <c r="AA2761" s="441"/>
    </row>
    <row r="2762" spans="25:27" x14ac:dyDescent="0.2">
      <c r="Y2762" s="396"/>
      <c r="Z2762" s="396"/>
      <c r="AA2762" s="441"/>
    </row>
    <row r="2763" spans="25:27" x14ac:dyDescent="0.2">
      <c r="Y2763" s="396"/>
      <c r="Z2763" s="396"/>
      <c r="AA2763" s="441"/>
    </row>
    <row r="2764" spans="25:27" x14ac:dyDescent="0.2">
      <c r="Y2764" s="396"/>
      <c r="Z2764" s="396"/>
      <c r="AA2764" s="441"/>
    </row>
    <row r="2765" spans="25:27" x14ac:dyDescent="0.2">
      <c r="Y2765" s="396"/>
      <c r="Z2765" s="396"/>
      <c r="AA2765" s="441"/>
    </row>
    <row r="2766" spans="25:27" x14ac:dyDescent="0.2">
      <c r="Y2766" s="396"/>
      <c r="Z2766" s="396"/>
      <c r="AA2766" s="441"/>
    </row>
    <row r="2767" spans="25:27" x14ac:dyDescent="0.2">
      <c r="Y2767" s="396"/>
      <c r="Z2767" s="396"/>
      <c r="AA2767" s="441"/>
    </row>
    <row r="2768" spans="25:27" x14ac:dyDescent="0.2">
      <c r="Y2768" s="396"/>
      <c r="Z2768" s="396"/>
      <c r="AA2768" s="441"/>
    </row>
    <row r="2769" spans="25:27" x14ac:dyDescent="0.2">
      <c r="Y2769" s="396"/>
      <c r="Z2769" s="396"/>
      <c r="AA2769" s="441"/>
    </row>
    <row r="2770" spans="25:27" x14ac:dyDescent="0.2">
      <c r="Y2770" s="396"/>
      <c r="Z2770" s="396"/>
      <c r="AA2770" s="441"/>
    </row>
    <row r="2771" spans="25:27" x14ac:dyDescent="0.2">
      <c r="Y2771" s="396"/>
      <c r="Z2771" s="396"/>
      <c r="AA2771" s="441"/>
    </row>
    <row r="2772" spans="25:27" x14ac:dyDescent="0.2">
      <c r="Y2772" s="396"/>
      <c r="Z2772" s="396"/>
      <c r="AA2772" s="441"/>
    </row>
    <row r="2773" spans="25:27" x14ac:dyDescent="0.2">
      <c r="Y2773" s="396"/>
      <c r="Z2773" s="396"/>
      <c r="AA2773" s="441"/>
    </row>
    <row r="2774" spans="25:27" x14ac:dyDescent="0.2">
      <c r="Y2774" s="396"/>
      <c r="Z2774" s="396"/>
      <c r="AA2774" s="441"/>
    </row>
    <row r="2775" spans="25:27" x14ac:dyDescent="0.2">
      <c r="Y2775" s="396"/>
      <c r="Z2775" s="396"/>
      <c r="AA2775" s="441"/>
    </row>
    <row r="2776" spans="25:27" x14ac:dyDescent="0.2">
      <c r="Y2776" s="396"/>
      <c r="Z2776" s="396"/>
      <c r="AA2776" s="441"/>
    </row>
    <row r="2777" spans="25:27" x14ac:dyDescent="0.2">
      <c r="Y2777" s="396"/>
      <c r="Z2777" s="396"/>
      <c r="AA2777" s="441"/>
    </row>
    <row r="2778" spans="25:27" x14ac:dyDescent="0.2">
      <c r="Y2778" s="396"/>
      <c r="Z2778" s="396"/>
      <c r="AA2778" s="441"/>
    </row>
    <row r="2779" spans="25:27" x14ac:dyDescent="0.2">
      <c r="Y2779" s="396"/>
      <c r="Z2779" s="396"/>
      <c r="AA2779" s="441"/>
    </row>
    <row r="2780" spans="25:27" x14ac:dyDescent="0.2">
      <c r="Y2780" s="396"/>
      <c r="Z2780" s="396"/>
      <c r="AA2780" s="441"/>
    </row>
    <row r="2781" spans="25:27" x14ac:dyDescent="0.2">
      <c r="Y2781" s="396"/>
      <c r="Z2781" s="396"/>
      <c r="AA2781" s="441"/>
    </row>
    <row r="2782" spans="25:27" x14ac:dyDescent="0.2">
      <c r="Y2782" s="396"/>
      <c r="Z2782" s="396"/>
      <c r="AA2782" s="441"/>
    </row>
    <row r="2783" spans="25:27" x14ac:dyDescent="0.2">
      <c r="Y2783" s="396"/>
      <c r="Z2783" s="396"/>
      <c r="AA2783" s="441"/>
    </row>
    <row r="2784" spans="25:27" x14ac:dyDescent="0.2">
      <c r="Y2784" s="396"/>
      <c r="Z2784" s="396"/>
      <c r="AA2784" s="441"/>
    </row>
    <row r="2785" spans="25:27" x14ac:dyDescent="0.2">
      <c r="Y2785" s="396"/>
      <c r="Z2785" s="396"/>
      <c r="AA2785" s="441"/>
    </row>
    <row r="2786" spans="25:27" x14ac:dyDescent="0.2">
      <c r="Y2786" s="396"/>
      <c r="Z2786" s="396"/>
      <c r="AA2786" s="441"/>
    </row>
    <row r="2787" spans="25:27" x14ac:dyDescent="0.2">
      <c r="Y2787" s="396"/>
      <c r="Z2787" s="396"/>
      <c r="AA2787" s="441"/>
    </row>
    <row r="2788" spans="25:27" x14ac:dyDescent="0.2">
      <c r="Y2788" s="396"/>
      <c r="Z2788" s="396"/>
      <c r="AA2788" s="441"/>
    </row>
    <row r="2789" spans="25:27" x14ac:dyDescent="0.2">
      <c r="Y2789" s="396"/>
      <c r="Z2789" s="396"/>
      <c r="AA2789" s="441"/>
    </row>
    <row r="2790" spans="25:27" x14ac:dyDescent="0.2">
      <c r="Y2790" s="396"/>
      <c r="Z2790" s="396"/>
      <c r="AA2790" s="441"/>
    </row>
    <row r="2791" spans="25:27" x14ac:dyDescent="0.2">
      <c r="Y2791" s="396"/>
      <c r="Z2791" s="396"/>
      <c r="AA2791" s="441"/>
    </row>
    <row r="2792" spans="25:27" x14ac:dyDescent="0.2">
      <c r="Y2792" s="396"/>
      <c r="Z2792" s="396"/>
      <c r="AA2792" s="441"/>
    </row>
    <row r="2793" spans="25:27" x14ac:dyDescent="0.2">
      <c r="Y2793" s="396"/>
      <c r="Z2793" s="396"/>
      <c r="AA2793" s="441"/>
    </row>
    <row r="2794" spans="25:27" x14ac:dyDescent="0.2">
      <c r="Y2794" s="396"/>
      <c r="Z2794" s="396"/>
      <c r="AA2794" s="441"/>
    </row>
    <row r="2795" spans="25:27" x14ac:dyDescent="0.2">
      <c r="Y2795" s="396"/>
      <c r="Z2795" s="396"/>
      <c r="AA2795" s="441"/>
    </row>
    <row r="2796" spans="25:27" x14ac:dyDescent="0.2">
      <c r="Y2796" s="396"/>
      <c r="Z2796" s="396"/>
      <c r="AA2796" s="441"/>
    </row>
    <row r="2797" spans="25:27" x14ac:dyDescent="0.2">
      <c r="Y2797" s="396"/>
      <c r="Z2797" s="396"/>
      <c r="AA2797" s="441"/>
    </row>
    <row r="2798" spans="25:27" x14ac:dyDescent="0.2">
      <c r="Y2798" s="396"/>
      <c r="Z2798" s="396"/>
      <c r="AA2798" s="441"/>
    </row>
    <row r="2799" spans="25:27" x14ac:dyDescent="0.2">
      <c r="Y2799" s="396"/>
      <c r="Z2799" s="396"/>
      <c r="AA2799" s="441"/>
    </row>
    <row r="2800" spans="25:27" x14ac:dyDescent="0.2">
      <c r="Y2800" s="396"/>
      <c r="Z2800" s="396"/>
      <c r="AA2800" s="441"/>
    </row>
    <row r="2801" spans="25:27" x14ac:dyDescent="0.2">
      <c r="Y2801" s="396"/>
      <c r="Z2801" s="396"/>
      <c r="AA2801" s="441"/>
    </row>
    <row r="2802" spans="25:27" x14ac:dyDescent="0.2">
      <c r="Y2802" s="396"/>
      <c r="Z2802" s="396"/>
      <c r="AA2802" s="441"/>
    </row>
    <row r="2803" spans="25:27" x14ac:dyDescent="0.2">
      <c r="Y2803" s="396"/>
      <c r="Z2803" s="396"/>
      <c r="AA2803" s="441"/>
    </row>
    <row r="2804" spans="25:27" x14ac:dyDescent="0.2">
      <c r="Y2804" s="396"/>
      <c r="Z2804" s="396"/>
      <c r="AA2804" s="441"/>
    </row>
    <row r="2805" spans="25:27" x14ac:dyDescent="0.2">
      <c r="Y2805" s="396"/>
      <c r="Z2805" s="396"/>
      <c r="AA2805" s="441"/>
    </row>
    <row r="2806" spans="25:27" x14ac:dyDescent="0.2">
      <c r="Y2806" s="396"/>
      <c r="Z2806" s="396"/>
      <c r="AA2806" s="441"/>
    </row>
    <row r="2807" spans="25:27" x14ac:dyDescent="0.2">
      <c r="Y2807" s="396"/>
      <c r="Z2807" s="396"/>
      <c r="AA2807" s="441"/>
    </row>
    <row r="2808" spans="25:27" x14ac:dyDescent="0.2">
      <c r="Y2808" s="396"/>
      <c r="Z2808" s="396"/>
      <c r="AA2808" s="441"/>
    </row>
    <row r="2809" spans="25:27" x14ac:dyDescent="0.2">
      <c r="Y2809" s="396"/>
      <c r="Z2809" s="396"/>
      <c r="AA2809" s="441"/>
    </row>
    <row r="2810" spans="25:27" x14ac:dyDescent="0.2">
      <c r="Y2810" s="396"/>
      <c r="Z2810" s="396"/>
      <c r="AA2810" s="441"/>
    </row>
    <row r="2811" spans="25:27" x14ac:dyDescent="0.2">
      <c r="Y2811" s="396"/>
      <c r="Z2811" s="396"/>
      <c r="AA2811" s="441"/>
    </row>
    <row r="2812" spans="25:27" x14ac:dyDescent="0.2">
      <c r="Y2812" s="396"/>
      <c r="Z2812" s="396"/>
      <c r="AA2812" s="441"/>
    </row>
    <row r="2813" spans="25:27" x14ac:dyDescent="0.2">
      <c r="Y2813" s="396"/>
      <c r="Z2813" s="396"/>
      <c r="AA2813" s="441"/>
    </row>
    <row r="2814" spans="25:27" x14ac:dyDescent="0.2">
      <c r="Y2814" s="396"/>
      <c r="Z2814" s="396"/>
      <c r="AA2814" s="441"/>
    </row>
    <row r="2815" spans="25:27" x14ac:dyDescent="0.2">
      <c r="Y2815" s="396"/>
      <c r="Z2815" s="396"/>
      <c r="AA2815" s="441"/>
    </row>
    <row r="2816" spans="25:27" x14ac:dyDescent="0.2">
      <c r="Y2816" s="396"/>
      <c r="Z2816" s="396"/>
      <c r="AA2816" s="441"/>
    </row>
    <row r="2817" spans="25:27" x14ac:dyDescent="0.2">
      <c r="Y2817" s="396"/>
      <c r="Z2817" s="396"/>
      <c r="AA2817" s="441"/>
    </row>
    <row r="2818" spans="25:27" x14ac:dyDescent="0.2">
      <c r="Y2818" s="396"/>
      <c r="Z2818" s="396"/>
      <c r="AA2818" s="441"/>
    </row>
    <row r="2819" spans="25:27" x14ac:dyDescent="0.2">
      <c r="Y2819" s="396"/>
      <c r="Z2819" s="396"/>
      <c r="AA2819" s="441"/>
    </row>
    <row r="2820" spans="25:27" x14ac:dyDescent="0.2">
      <c r="Y2820" s="396"/>
      <c r="Z2820" s="396"/>
      <c r="AA2820" s="441"/>
    </row>
    <row r="2821" spans="25:27" x14ac:dyDescent="0.2">
      <c r="Y2821" s="396"/>
      <c r="Z2821" s="396"/>
      <c r="AA2821" s="441"/>
    </row>
    <row r="2822" spans="25:27" x14ac:dyDescent="0.2">
      <c r="Y2822" s="396"/>
      <c r="Z2822" s="396"/>
      <c r="AA2822" s="441"/>
    </row>
    <row r="2823" spans="25:27" x14ac:dyDescent="0.2">
      <c r="Y2823" s="396"/>
      <c r="Z2823" s="396"/>
      <c r="AA2823" s="441"/>
    </row>
    <row r="2824" spans="25:27" x14ac:dyDescent="0.2">
      <c r="Y2824" s="396"/>
      <c r="Z2824" s="396"/>
      <c r="AA2824" s="441"/>
    </row>
    <row r="2825" spans="25:27" x14ac:dyDescent="0.2">
      <c r="Y2825" s="396"/>
      <c r="Z2825" s="396"/>
      <c r="AA2825" s="441"/>
    </row>
    <row r="2826" spans="25:27" x14ac:dyDescent="0.2">
      <c r="Y2826" s="396"/>
      <c r="Z2826" s="396"/>
      <c r="AA2826" s="441"/>
    </row>
    <row r="2827" spans="25:27" x14ac:dyDescent="0.2">
      <c r="Y2827" s="396"/>
      <c r="Z2827" s="396"/>
      <c r="AA2827" s="441"/>
    </row>
    <row r="2828" spans="25:27" x14ac:dyDescent="0.2">
      <c r="Y2828" s="396"/>
      <c r="Z2828" s="396"/>
      <c r="AA2828" s="441"/>
    </row>
    <row r="2829" spans="25:27" x14ac:dyDescent="0.2">
      <c r="Y2829" s="396"/>
      <c r="Z2829" s="396"/>
      <c r="AA2829" s="441"/>
    </row>
    <row r="2830" spans="25:27" x14ac:dyDescent="0.2">
      <c r="Y2830" s="396"/>
      <c r="Z2830" s="396"/>
      <c r="AA2830" s="441"/>
    </row>
    <row r="2831" spans="25:27" x14ac:dyDescent="0.2">
      <c r="Y2831" s="396"/>
      <c r="Z2831" s="396"/>
      <c r="AA2831" s="441"/>
    </row>
    <row r="2832" spans="25:27" x14ac:dyDescent="0.2">
      <c r="Y2832" s="396"/>
      <c r="Z2832" s="396"/>
      <c r="AA2832" s="441"/>
    </row>
    <row r="2833" spans="25:27" x14ac:dyDescent="0.2">
      <c r="Y2833" s="396"/>
      <c r="Z2833" s="396"/>
      <c r="AA2833" s="441"/>
    </row>
    <row r="2834" spans="25:27" x14ac:dyDescent="0.2">
      <c r="Y2834" s="396"/>
      <c r="Z2834" s="396"/>
      <c r="AA2834" s="441"/>
    </row>
    <row r="2835" spans="25:27" x14ac:dyDescent="0.2">
      <c r="Y2835" s="396"/>
      <c r="Z2835" s="396"/>
      <c r="AA2835" s="441"/>
    </row>
    <row r="2836" spans="25:27" x14ac:dyDescent="0.2">
      <c r="Y2836" s="396"/>
      <c r="Z2836" s="396"/>
      <c r="AA2836" s="441"/>
    </row>
    <row r="2837" spans="25:27" x14ac:dyDescent="0.2">
      <c r="Y2837" s="396"/>
      <c r="Z2837" s="396"/>
      <c r="AA2837" s="441"/>
    </row>
    <row r="2838" spans="25:27" x14ac:dyDescent="0.2">
      <c r="Y2838" s="396"/>
      <c r="Z2838" s="396"/>
      <c r="AA2838" s="441"/>
    </row>
    <row r="2839" spans="25:27" x14ac:dyDescent="0.2">
      <c r="Y2839" s="396"/>
      <c r="Z2839" s="396"/>
      <c r="AA2839" s="441"/>
    </row>
    <row r="2840" spans="25:27" x14ac:dyDescent="0.2">
      <c r="Y2840" s="396"/>
      <c r="Z2840" s="396"/>
      <c r="AA2840" s="441"/>
    </row>
    <row r="2841" spans="25:27" x14ac:dyDescent="0.2">
      <c r="Y2841" s="396"/>
      <c r="Z2841" s="396"/>
      <c r="AA2841" s="441"/>
    </row>
    <row r="2842" spans="25:27" x14ac:dyDescent="0.2">
      <c r="Y2842" s="396"/>
      <c r="Z2842" s="396"/>
      <c r="AA2842" s="441"/>
    </row>
    <row r="2843" spans="25:27" x14ac:dyDescent="0.2">
      <c r="Y2843" s="396"/>
      <c r="Z2843" s="396"/>
      <c r="AA2843" s="441"/>
    </row>
    <row r="2844" spans="25:27" x14ac:dyDescent="0.2">
      <c r="Y2844" s="396"/>
      <c r="Z2844" s="396"/>
      <c r="AA2844" s="441"/>
    </row>
    <row r="2845" spans="25:27" x14ac:dyDescent="0.2">
      <c r="Y2845" s="396"/>
      <c r="Z2845" s="396"/>
      <c r="AA2845" s="441"/>
    </row>
    <row r="2846" spans="25:27" x14ac:dyDescent="0.2">
      <c r="Y2846" s="396"/>
      <c r="Z2846" s="396"/>
      <c r="AA2846" s="441"/>
    </row>
    <row r="2847" spans="25:27" x14ac:dyDescent="0.2">
      <c r="Y2847" s="396"/>
      <c r="Z2847" s="396"/>
      <c r="AA2847" s="441"/>
    </row>
    <row r="2848" spans="25:27" x14ac:dyDescent="0.2">
      <c r="Y2848" s="396"/>
      <c r="Z2848" s="396"/>
      <c r="AA2848" s="441"/>
    </row>
    <row r="2849" spans="25:27" x14ac:dyDescent="0.2">
      <c r="Y2849" s="396"/>
      <c r="Z2849" s="396"/>
      <c r="AA2849" s="441"/>
    </row>
    <row r="2850" spans="25:27" x14ac:dyDescent="0.2">
      <c r="Y2850" s="396"/>
      <c r="Z2850" s="396"/>
      <c r="AA2850" s="441"/>
    </row>
    <row r="2851" spans="25:27" x14ac:dyDescent="0.2">
      <c r="Y2851" s="396"/>
      <c r="Z2851" s="396"/>
      <c r="AA2851" s="441"/>
    </row>
    <row r="2852" spans="25:27" x14ac:dyDescent="0.2">
      <c r="Y2852" s="396"/>
      <c r="Z2852" s="396"/>
      <c r="AA2852" s="441"/>
    </row>
    <row r="2853" spans="25:27" x14ac:dyDescent="0.2">
      <c r="Y2853" s="396"/>
      <c r="Z2853" s="396"/>
      <c r="AA2853" s="441"/>
    </row>
    <row r="2854" spans="25:27" x14ac:dyDescent="0.2">
      <c r="Y2854" s="396"/>
      <c r="Z2854" s="396"/>
      <c r="AA2854" s="441"/>
    </row>
    <row r="2855" spans="25:27" x14ac:dyDescent="0.2">
      <c r="Y2855" s="396"/>
      <c r="Z2855" s="396"/>
      <c r="AA2855" s="441"/>
    </row>
    <row r="2856" spans="25:27" x14ac:dyDescent="0.2">
      <c r="Y2856" s="396"/>
      <c r="Z2856" s="396"/>
      <c r="AA2856" s="441"/>
    </row>
    <row r="2857" spans="25:27" x14ac:dyDescent="0.2">
      <c r="Y2857" s="396"/>
      <c r="Z2857" s="396"/>
      <c r="AA2857" s="441"/>
    </row>
    <row r="2858" spans="25:27" x14ac:dyDescent="0.2">
      <c r="Y2858" s="396"/>
      <c r="Z2858" s="396"/>
      <c r="AA2858" s="441"/>
    </row>
    <row r="2859" spans="25:27" x14ac:dyDescent="0.2">
      <c r="Y2859" s="396"/>
      <c r="Z2859" s="396"/>
      <c r="AA2859" s="441"/>
    </row>
    <row r="2860" spans="25:27" x14ac:dyDescent="0.2">
      <c r="Y2860" s="396"/>
      <c r="Z2860" s="396"/>
      <c r="AA2860" s="441"/>
    </row>
    <row r="2861" spans="25:27" x14ac:dyDescent="0.2">
      <c r="Y2861" s="396"/>
      <c r="Z2861" s="396"/>
      <c r="AA2861" s="441"/>
    </row>
    <row r="2862" spans="25:27" x14ac:dyDescent="0.2">
      <c r="Y2862" s="396"/>
      <c r="Z2862" s="396"/>
      <c r="AA2862" s="441"/>
    </row>
    <row r="2863" spans="25:27" x14ac:dyDescent="0.2">
      <c r="Y2863" s="396"/>
      <c r="Z2863" s="396"/>
      <c r="AA2863" s="441"/>
    </row>
    <row r="2864" spans="25:27" x14ac:dyDescent="0.2">
      <c r="Y2864" s="396"/>
      <c r="Z2864" s="396"/>
      <c r="AA2864" s="441"/>
    </row>
    <row r="2865" spans="25:27" x14ac:dyDescent="0.2">
      <c r="Y2865" s="396"/>
      <c r="Z2865" s="396"/>
      <c r="AA2865" s="441"/>
    </row>
    <row r="2866" spans="25:27" x14ac:dyDescent="0.2">
      <c r="Y2866" s="396"/>
      <c r="Z2866" s="396"/>
      <c r="AA2866" s="441"/>
    </row>
    <row r="2867" spans="25:27" x14ac:dyDescent="0.2">
      <c r="Y2867" s="396"/>
      <c r="Z2867" s="396"/>
      <c r="AA2867" s="441"/>
    </row>
    <row r="2868" spans="25:27" x14ac:dyDescent="0.2">
      <c r="Y2868" s="396"/>
      <c r="Z2868" s="396"/>
      <c r="AA2868" s="441"/>
    </row>
    <row r="2869" spans="25:27" x14ac:dyDescent="0.2">
      <c r="Y2869" s="396"/>
      <c r="Z2869" s="396"/>
      <c r="AA2869" s="441"/>
    </row>
    <row r="2870" spans="25:27" x14ac:dyDescent="0.2">
      <c r="Y2870" s="396"/>
      <c r="Z2870" s="396"/>
      <c r="AA2870" s="441"/>
    </row>
    <row r="2871" spans="25:27" x14ac:dyDescent="0.2">
      <c r="Y2871" s="396"/>
      <c r="Z2871" s="396"/>
      <c r="AA2871" s="441"/>
    </row>
    <row r="2872" spans="25:27" x14ac:dyDescent="0.2">
      <c r="Y2872" s="396"/>
      <c r="Z2872" s="396"/>
      <c r="AA2872" s="441"/>
    </row>
    <row r="2873" spans="25:27" x14ac:dyDescent="0.2">
      <c r="Y2873" s="396"/>
      <c r="Z2873" s="396"/>
      <c r="AA2873" s="441"/>
    </row>
    <row r="2874" spans="25:27" x14ac:dyDescent="0.2">
      <c r="Y2874" s="396"/>
      <c r="Z2874" s="396"/>
      <c r="AA2874" s="441"/>
    </row>
    <row r="2875" spans="25:27" x14ac:dyDescent="0.2">
      <c r="Y2875" s="396"/>
      <c r="Z2875" s="396"/>
      <c r="AA2875" s="441"/>
    </row>
    <row r="2876" spans="25:27" x14ac:dyDescent="0.2">
      <c r="Y2876" s="396"/>
      <c r="Z2876" s="396"/>
      <c r="AA2876" s="441"/>
    </row>
    <row r="2877" spans="25:27" x14ac:dyDescent="0.2">
      <c r="Y2877" s="396"/>
      <c r="Z2877" s="396"/>
      <c r="AA2877" s="441"/>
    </row>
    <row r="2878" spans="25:27" x14ac:dyDescent="0.2">
      <c r="Y2878" s="396"/>
      <c r="Z2878" s="396"/>
      <c r="AA2878" s="441"/>
    </row>
    <row r="2879" spans="25:27" x14ac:dyDescent="0.2">
      <c r="Y2879" s="396"/>
      <c r="Z2879" s="396"/>
      <c r="AA2879" s="441"/>
    </row>
    <row r="2880" spans="25:27" x14ac:dyDescent="0.2">
      <c r="Y2880" s="396"/>
      <c r="Z2880" s="396"/>
      <c r="AA2880" s="441"/>
    </row>
    <row r="2881" spans="25:27" x14ac:dyDescent="0.2">
      <c r="Y2881" s="396"/>
      <c r="Z2881" s="396"/>
      <c r="AA2881" s="441"/>
    </row>
    <row r="2882" spans="25:27" x14ac:dyDescent="0.2">
      <c r="Y2882" s="396"/>
      <c r="Z2882" s="396"/>
      <c r="AA2882" s="441"/>
    </row>
    <row r="2883" spans="25:27" x14ac:dyDescent="0.2">
      <c r="Y2883" s="396"/>
      <c r="Z2883" s="396"/>
      <c r="AA2883" s="441"/>
    </row>
    <row r="2884" spans="25:27" x14ac:dyDescent="0.2">
      <c r="Y2884" s="396"/>
      <c r="Z2884" s="396"/>
      <c r="AA2884" s="441"/>
    </row>
    <row r="2885" spans="25:27" x14ac:dyDescent="0.2">
      <c r="Y2885" s="396"/>
      <c r="Z2885" s="396"/>
      <c r="AA2885" s="441"/>
    </row>
    <row r="2886" spans="25:27" x14ac:dyDescent="0.2">
      <c r="Y2886" s="396"/>
      <c r="Z2886" s="396"/>
      <c r="AA2886" s="441"/>
    </row>
    <row r="2887" spans="25:27" x14ac:dyDescent="0.2">
      <c r="Y2887" s="396"/>
      <c r="Z2887" s="396"/>
      <c r="AA2887" s="441"/>
    </row>
    <row r="2888" spans="25:27" x14ac:dyDescent="0.2">
      <c r="Y2888" s="396"/>
      <c r="Z2888" s="396"/>
      <c r="AA2888" s="441"/>
    </row>
    <row r="2889" spans="25:27" x14ac:dyDescent="0.2">
      <c r="Y2889" s="396"/>
      <c r="Z2889" s="396"/>
      <c r="AA2889" s="441"/>
    </row>
    <row r="2890" spans="25:27" x14ac:dyDescent="0.2">
      <c r="Y2890" s="396"/>
      <c r="Z2890" s="396"/>
      <c r="AA2890" s="441"/>
    </row>
    <row r="2891" spans="25:27" x14ac:dyDescent="0.2">
      <c r="Y2891" s="396"/>
      <c r="Z2891" s="396"/>
      <c r="AA2891" s="441"/>
    </row>
    <row r="2892" spans="25:27" x14ac:dyDescent="0.2">
      <c r="Y2892" s="396"/>
      <c r="Z2892" s="396"/>
      <c r="AA2892" s="441"/>
    </row>
    <row r="2893" spans="25:27" x14ac:dyDescent="0.2">
      <c r="Y2893" s="396"/>
      <c r="Z2893" s="396"/>
      <c r="AA2893" s="441"/>
    </row>
    <row r="2894" spans="25:27" x14ac:dyDescent="0.2">
      <c r="Y2894" s="396"/>
      <c r="Z2894" s="396"/>
      <c r="AA2894" s="441"/>
    </row>
    <row r="2895" spans="25:27" x14ac:dyDescent="0.2">
      <c r="Y2895" s="396"/>
      <c r="Z2895" s="396"/>
      <c r="AA2895" s="441"/>
    </row>
    <row r="2896" spans="25:27" x14ac:dyDescent="0.2">
      <c r="Y2896" s="396"/>
      <c r="Z2896" s="396"/>
      <c r="AA2896" s="441"/>
    </row>
    <row r="2897" spans="25:27" x14ac:dyDescent="0.2">
      <c r="Y2897" s="396"/>
      <c r="Z2897" s="396"/>
      <c r="AA2897" s="441"/>
    </row>
    <row r="2898" spans="25:27" x14ac:dyDescent="0.2">
      <c r="Y2898" s="396"/>
      <c r="Z2898" s="396"/>
      <c r="AA2898" s="441"/>
    </row>
    <row r="2899" spans="25:27" x14ac:dyDescent="0.2">
      <c r="Y2899" s="396"/>
      <c r="Z2899" s="396"/>
      <c r="AA2899" s="441"/>
    </row>
    <row r="2900" spans="25:27" x14ac:dyDescent="0.2">
      <c r="Y2900" s="396"/>
      <c r="Z2900" s="396"/>
      <c r="AA2900" s="441"/>
    </row>
    <row r="2901" spans="25:27" x14ac:dyDescent="0.2">
      <c r="Y2901" s="396"/>
      <c r="Z2901" s="396"/>
      <c r="AA2901" s="441"/>
    </row>
    <row r="2902" spans="25:27" x14ac:dyDescent="0.2">
      <c r="Y2902" s="396"/>
      <c r="Z2902" s="396"/>
      <c r="AA2902" s="441"/>
    </row>
    <row r="2903" spans="25:27" x14ac:dyDescent="0.2">
      <c r="Y2903" s="396"/>
      <c r="Z2903" s="396"/>
      <c r="AA2903" s="441"/>
    </row>
    <row r="2904" spans="25:27" x14ac:dyDescent="0.2">
      <c r="Y2904" s="396"/>
      <c r="Z2904" s="396"/>
      <c r="AA2904" s="441"/>
    </row>
    <row r="2905" spans="25:27" x14ac:dyDescent="0.2">
      <c r="Y2905" s="396"/>
      <c r="Z2905" s="396"/>
      <c r="AA2905" s="441"/>
    </row>
    <row r="2906" spans="25:27" x14ac:dyDescent="0.2">
      <c r="Y2906" s="396"/>
      <c r="Z2906" s="396"/>
      <c r="AA2906" s="441"/>
    </row>
    <row r="2907" spans="25:27" x14ac:dyDescent="0.2">
      <c r="Y2907" s="396"/>
      <c r="Z2907" s="396"/>
      <c r="AA2907" s="441"/>
    </row>
    <row r="2908" spans="25:27" x14ac:dyDescent="0.2">
      <c r="Y2908" s="396"/>
      <c r="Z2908" s="396"/>
      <c r="AA2908" s="441"/>
    </row>
    <row r="2909" spans="25:27" x14ac:dyDescent="0.2">
      <c r="Y2909" s="396"/>
      <c r="Z2909" s="396"/>
      <c r="AA2909" s="441"/>
    </row>
    <row r="2910" spans="25:27" x14ac:dyDescent="0.2">
      <c r="Y2910" s="396"/>
      <c r="Z2910" s="396"/>
      <c r="AA2910" s="441"/>
    </row>
    <row r="2911" spans="25:27" x14ac:dyDescent="0.2">
      <c r="Y2911" s="396"/>
      <c r="Z2911" s="396"/>
      <c r="AA2911" s="441"/>
    </row>
    <row r="2912" spans="25:27" x14ac:dyDescent="0.2">
      <c r="Y2912" s="396"/>
      <c r="Z2912" s="396"/>
      <c r="AA2912" s="441"/>
    </row>
    <row r="2913" spans="25:27" x14ac:dyDescent="0.2">
      <c r="Y2913" s="396"/>
      <c r="Z2913" s="396"/>
      <c r="AA2913" s="441"/>
    </row>
    <row r="2914" spans="25:27" x14ac:dyDescent="0.2">
      <c r="Y2914" s="396"/>
      <c r="Z2914" s="396"/>
      <c r="AA2914" s="441"/>
    </row>
    <row r="2915" spans="25:27" x14ac:dyDescent="0.2">
      <c r="Y2915" s="396"/>
      <c r="Z2915" s="396"/>
      <c r="AA2915" s="441"/>
    </row>
    <row r="2916" spans="25:27" x14ac:dyDescent="0.2">
      <c r="Y2916" s="396"/>
      <c r="Z2916" s="396"/>
      <c r="AA2916" s="441"/>
    </row>
    <row r="2917" spans="25:27" x14ac:dyDescent="0.2">
      <c r="Y2917" s="396"/>
      <c r="Z2917" s="396"/>
      <c r="AA2917" s="441"/>
    </row>
    <row r="2918" spans="25:27" x14ac:dyDescent="0.2">
      <c r="Y2918" s="396"/>
      <c r="Z2918" s="396"/>
      <c r="AA2918" s="441"/>
    </row>
    <row r="2919" spans="25:27" x14ac:dyDescent="0.2">
      <c r="Y2919" s="396"/>
      <c r="Z2919" s="396"/>
      <c r="AA2919" s="441"/>
    </row>
    <row r="2920" spans="25:27" x14ac:dyDescent="0.2">
      <c r="Y2920" s="396"/>
      <c r="Z2920" s="396"/>
      <c r="AA2920" s="441"/>
    </row>
    <row r="2921" spans="25:27" x14ac:dyDescent="0.2">
      <c r="Y2921" s="396"/>
      <c r="Z2921" s="396"/>
      <c r="AA2921" s="441"/>
    </row>
    <row r="2922" spans="25:27" x14ac:dyDescent="0.2">
      <c r="Y2922" s="396"/>
      <c r="Z2922" s="396"/>
      <c r="AA2922" s="441"/>
    </row>
    <row r="2923" spans="25:27" x14ac:dyDescent="0.2">
      <c r="Y2923" s="396"/>
      <c r="Z2923" s="396"/>
      <c r="AA2923" s="441"/>
    </row>
    <row r="2924" spans="25:27" x14ac:dyDescent="0.2">
      <c r="Y2924" s="396"/>
      <c r="Z2924" s="396"/>
      <c r="AA2924" s="441"/>
    </row>
    <row r="2925" spans="25:27" x14ac:dyDescent="0.2">
      <c r="Y2925" s="396"/>
      <c r="Z2925" s="396"/>
      <c r="AA2925" s="441"/>
    </row>
    <row r="2926" spans="25:27" x14ac:dyDescent="0.2">
      <c r="Y2926" s="396"/>
      <c r="Z2926" s="396"/>
      <c r="AA2926" s="441"/>
    </row>
    <row r="2927" spans="25:27" x14ac:dyDescent="0.2">
      <c r="Y2927" s="396"/>
      <c r="Z2927" s="396"/>
      <c r="AA2927" s="441"/>
    </row>
    <row r="2928" spans="25:27" x14ac:dyDescent="0.2">
      <c r="Y2928" s="396"/>
      <c r="Z2928" s="396"/>
      <c r="AA2928" s="441"/>
    </row>
    <row r="2929" spans="25:27" x14ac:dyDescent="0.2">
      <c r="Y2929" s="396"/>
      <c r="Z2929" s="396"/>
      <c r="AA2929" s="441"/>
    </row>
    <row r="2930" spans="25:27" x14ac:dyDescent="0.2">
      <c r="Y2930" s="396"/>
      <c r="Z2930" s="396"/>
      <c r="AA2930" s="441"/>
    </row>
    <row r="2931" spans="25:27" x14ac:dyDescent="0.2">
      <c r="Y2931" s="396"/>
      <c r="Z2931" s="396"/>
      <c r="AA2931" s="441"/>
    </row>
    <row r="2932" spans="25:27" x14ac:dyDescent="0.2">
      <c r="Y2932" s="396"/>
      <c r="Z2932" s="396"/>
      <c r="AA2932" s="441"/>
    </row>
    <row r="2933" spans="25:27" x14ac:dyDescent="0.2">
      <c r="Y2933" s="396"/>
      <c r="Z2933" s="396"/>
      <c r="AA2933" s="441"/>
    </row>
    <row r="2934" spans="25:27" x14ac:dyDescent="0.2">
      <c r="Y2934" s="396"/>
      <c r="Z2934" s="396"/>
      <c r="AA2934" s="441"/>
    </row>
    <row r="2935" spans="25:27" x14ac:dyDescent="0.2">
      <c r="Y2935" s="396"/>
      <c r="Z2935" s="396"/>
      <c r="AA2935" s="441"/>
    </row>
    <row r="2936" spans="25:27" x14ac:dyDescent="0.2">
      <c r="Y2936" s="396"/>
      <c r="Z2936" s="396"/>
      <c r="AA2936" s="441"/>
    </row>
    <row r="2937" spans="25:27" x14ac:dyDescent="0.2">
      <c r="Y2937" s="396"/>
      <c r="Z2937" s="396"/>
      <c r="AA2937" s="441"/>
    </row>
    <row r="2938" spans="25:27" x14ac:dyDescent="0.2">
      <c r="Y2938" s="396"/>
      <c r="Z2938" s="396"/>
      <c r="AA2938" s="441"/>
    </row>
    <row r="2939" spans="25:27" x14ac:dyDescent="0.2">
      <c r="Y2939" s="396"/>
      <c r="Z2939" s="396"/>
      <c r="AA2939" s="441"/>
    </row>
    <row r="2940" spans="25:27" x14ac:dyDescent="0.2">
      <c r="Y2940" s="396"/>
      <c r="Z2940" s="396"/>
      <c r="AA2940" s="441"/>
    </row>
    <row r="2941" spans="25:27" x14ac:dyDescent="0.2">
      <c r="Y2941" s="396"/>
      <c r="Z2941" s="396"/>
      <c r="AA2941" s="441"/>
    </row>
    <row r="2942" spans="25:27" x14ac:dyDescent="0.2">
      <c r="Y2942" s="396"/>
      <c r="Z2942" s="396"/>
      <c r="AA2942" s="441"/>
    </row>
    <row r="2943" spans="25:27" x14ac:dyDescent="0.2">
      <c r="Y2943" s="396"/>
      <c r="Z2943" s="396"/>
      <c r="AA2943" s="441"/>
    </row>
    <row r="2944" spans="25:27" x14ac:dyDescent="0.2">
      <c r="Y2944" s="396"/>
      <c r="Z2944" s="396"/>
      <c r="AA2944" s="441"/>
    </row>
    <row r="2945" spans="25:27" x14ac:dyDescent="0.2">
      <c r="Y2945" s="396"/>
      <c r="Z2945" s="396"/>
      <c r="AA2945" s="441"/>
    </row>
    <row r="2946" spans="25:27" x14ac:dyDescent="0.2">
      <c r="Y2946" s="396"/>
      <c r="Z2946" s="396"/>
      <c r="AA2946" s="441"/>
    </row>
    <row r="2947" spans="25:27" x14ac:dyDescent="0.2">
      <c r="Y2947" s="396"/>
      <c r="Z2947" s="396"/>
      <c r="AA2947" s="441"/>
    </row>
    <row r="2948" spans="25:27" x14ac:dyDescent="0.2">
      <c r="Y2948" s="396"/>
      <c r="Z2948" s="396"/>
      <c r="AA2948" s="441"/>
    </row>
    <row r="2949" spans="25:27" x14ac:dyDescent="0.2">
      <c r="Y2949" s="396"/>
      <c r="Z2949" s="396"/>
      <c r="AA2949" s="441"/>
    </row>
    <row r="2950" spans="25:27" x14ac:dyDescent="0.2">
      <c r="Y2950" s="396"/>
      <c r="Z2950" s="396"/>
      <c r="AA2950" s="441"/>
    </row>
    <row r="2951" spans="25:27" x14ac:dyDescent="0.2">
      <c r="Y2951" s="396"/>
      <c r="Z2951" s="396"/>
      <c r="AA2951" s="441"/>
    </row>
    <row r="2952" spans="25:27" x14ac:dyDescent="0.2">
      <c r="Y2952" s="396"/>
      <c r="Z2952" s="396"/>
      <c r="AA2952" s="441"/>
    </row>
    <row r="2953" spans="25:27" x14ac:dyDescent="0.2">
      <c r="Y2953" s="396"/>
      <c r="Z2953" s="396"/>
      <c r="AA2953" s="441"/>
    </row>
    <row r="2954" spans="25:27" x14ac:dyDescent="0.2">
      <c r="Y2954" s="396"/>
      <c r="Z2954" s="396"/>
      <c r="AA2954" s="441"/>
    </row>
    <row r="2955" spans="25:27" x14ac:dyDescent="0.2">
      <c r="Y2955" s="396"/>
      <c r="Z2955" s="396"/>
      <c r="AA2955" s="441"/>
    </row>
    <row r="2956" spans="25:27" x14ac:dyDescent="0.2">
      <c r="Y2956" s="396"/>
      <c r="Z2956" s="396"/>
      <c r="AA2956" s="441"/>
    </row>
    <row r="2957" spans="25:27" x14ac:dyDescent="0.2">
      <c r="Y2957" s="396"/>
      <c r="Z2957" s="396"/>
      <c r="AA2957" s="441"/>
    </row>
    <row r="2958" spans="25:27" x14ac:dyDescent="0.2">
      <c r="Y2958" s="396"/>
      <c r="Z2958" s="396"/>
      <c r="AA2958" s="441"/>
    </row>
    <row r="2959" spans="25:27" x14ac:dyDescent="0.2">
      <c r="Y2959" s="396"/>
      <c r="Z2959" s="396"/>
      <c r="AA2959" s="441"/>
    </row>
    <row r="2960" spans="25:27" x14ac:dyDescent="0.2">
      <c r="Y2960" s="396"/>
      <c r="Z2960" s="396"/>
      <c r="AA2960" s="441"/>
    </row>
    <row r="2961" spans="25:27" x14ac:dyDescent="0.2">
      <c r="Y2961" s="396"/>
      <c r="Z2961" s="396"/>
      <c r="AA2961" s="441"/>
    </row>
    <row r="2962" spans="25:27" x14ac:dyDescent="0.2">
      <c r="Y2962" s="396"/>
      <c r="Z2962" s="396"/>
      <c r="AA2962" s="441"/>
    </row>
    <row r="2963" spans="25:27" x14ac:dyDescent="0.2">
      <c r="Y2963" s="396"/>
      <c r="Z2963" s="396"/>
      <c r="AA2963" s="441"/>
    </row>
    <row r="2964" spans="25:27" x14ac:dyDescent="0.2">
      <c r="Y2964" s="396"/>
      <c r="Z2964" s="396"/>
      <c r="AA2964" s="441"/>
    </row>
    <row r="2965" spans="25:27" x14ac:dyDescent="0.2">
      <c r="Y2965" s="396"/>
      <c r="Z2965" s="396"/>
      <c r="AA2965" s="441"/>
    </row>
    <row r="2966" spans="25:27" x14ac:dyDescent="0.2">
      <c r="Y2966" s="396"/>
      <c r="Z2966" s="396"/>
      <c r="AA2966" s="441"/>
    </row>
    <row r="2967" spans="25:27" x14ac:dyDescent="0.2">
      <c r="Y2967" s="396"/>
      <c r="Z2967" s="396"/>
      <c r="AA2967" s="441"/>
    </row>
    <row r="2968" spans="25:27" x14ac:dyDescent="0.2">
      <c r="Y2968" s="396"/>
      <c r="Z2968" s="396"/>
      <c r="AA2968" s="441"/>
    </row>
    <row r="2969" spans="25:27" x14ac:dyDescent="0.2">
      <c r="Y2969" s="396"/>
      <c r="Z2969" s="396"/>
      <c r="AA2969" s="441"/>
    </row>
    <row r="2970" spans="25:27" x14ac:dyDescent="0.2">
      <c r="Y2970" s="396"/>
      <c r="Z2970" s="396"/>
      <c r="AA2970" s="441"/>
    </row>
    <row r="2971" spans="25:27" x14ac:dyDescent="0.2">
      <c r="Y2971" s="396"/>
      <c r="Z2971" s="396"/>
      <c r="AA2971" s="441"/>
    </row>
    <row r="2972" spans="25:27" x14ac:dyDescent="0.2">
      <c r="Y2972" s="396"/>
      <c r="Z2972" s="396"/>
      <c r="AA2972" s="441"/>
    </row>
    <row r="2973" spans="25:27" x14ac:dyDescent="0.2">
      <c r="Y2973" s="396"/>
      <c r="Z2973" s="396"/>
      <c r="AA2973" s="441"/>
    </row>
    <row r="2974" spans="25:27" x14ac:dyDescent="0.2">
      <c r="Y2974" s="396"/>
      <c r="Z2974" s="396"/>
      <c r="AA2974" s="441"/>
    </row>
    <row r="2975" spans="25:27" x14ac:dyDescent="0.2">
      <c r="Y2975" s="396"/>
      <c r="Z2975" s="396"/>
      <c r="AA2975" s="441"/>
    </row>
    <row r="2976" spans="25:27" x14ac:dyDescent="0.2">
      <c r="Y2976" s="396"/>
      <c r="Z2976" s="396"/>
      <c r="AA2976" s="441"/>
    </row>
    <row r="2977" spans="25:27" x14ac:dyDescent="0.2">
      <c r="Y2977" s="396"/>
      <c r="Z2977" s="396"/>
      <c r="AA2977" s="441"/>
    </row>
    <row r="2978" spans="25:27" x14ac:dyDescent="0.2">
      <c r="Y2978" s="396"/>
      <c r="Z2978" s="396"/>
      <c r="AA2978" s="441"/>
    </row>
    <row r="2979" spans="25:27" x14ac:dyDescent="0.2">
      <c r="Y2979" s="396"/>
      <c r="Z2979" s="396"/>
      <c r="AA2979" s="441"/>
    </row>
    <row r="2980" spans="25:27" x14ac:dyDescent="0.2">
      <c r="Y2980" s="396"/>
      <c r="Z2980" s="396"/>
      <c r="AA2980" s="441"/>
    </row>
    <row r="2981" spans="25:27" x14ac:dyDescent="0.2">
      <c r="Y2981" s="396"/>
      <c r="Z2981" s="396"/>
      <c r="AA2981" s="441"/>
    </row>
    <row r="2982" spans="25:27" x14ac:dyDescent="0.2">
      <c r="Y2982" s="396"/>
      <c r="Z2982" s="396"/>
      <c r="AA2982" s="441"/>
    </row>
    <row r="2983" spans="25:27" x14ac:dyDescent="0.2">
      <c r="Y2983" s="396"/>
      <c r="Z2983" s="396"/>
      <c r="AA2983" s="441"/>
    </row>
    <row r="2984" spans="25:27" x14ac:dyDescent="0.2">
      <c r="Y2984" s="396"/>
      <c r="Z2984" s="396"/>
      <c r="AA2984" s="441"/>
    </row>
    <row r="2985" spans="25:27" x14ac:dyDescent="0.2">
      <c r="Y2985" s="396"/>
      <c r="Z2985" s="396"/>
      <c r="AA2985" s="441"/>
    </row>
    <row r="2986" spans="25:27" x14ac:dyDescent="0.2">
      <c r="Y2986" s="396"/>
      <c r="Z2986" s="396"/>
      <c r="AA2986" s="441"/>
    </row>
    <row r="2987" spans="25:27" x14ac:dyDescent="0.2">
      <c r="Y2987" s="396"/>
      <c r="Z2987" s="396"/>
      <c r="AA2987" s="441"/>
    </row>
    <row r="2988" spans="25:27" x14ac:dyDescent="0.2">
      <c r="Y2988" s="396"/>
      <c r="Z2988" s="396"/>
      <c r="AA2988" s="441"/>
    </row>
    <row r="2989" spans="25:27" x14ac:dyDescent="0.2">
      <c r="Y2989" s="396"/>
      <c r="Z2989" s="396"/>
      <c r="AA2989" s="441"/>
    </row>
    <row r="2990" spans="25:27" x14ac:dyDescent="0.2">
      <c r="Y2990" s="396"/>
      <c r="Z2990" s="396"/>
      <c r="AA2990" s="441"/>
    </row>
    <row r="2991" spans="25:27" x14ac:dyDescent="0.2">
      <c r="Y2991" s="396"/>
      <c r="Z2991" s="396"/>
      <c r="AA2991" s="441"/>
    </row>
    <row r="2992" spans="25:27" x14ac:dyDescent="0.2">
      <c r="Y2992" s="396"/>
      <c r="Z2992" s="396"/>
      <c r="AA2992" s="441"/>
    </row>
    <row r="2993" spans="25:27" x14ac:dyDescent="0.2">
      <c r="Y2993" s="396"/>
      <c r="Z2993" s="396"/>
      <c r="AA2993" s="441"/>
    </row>
    <row r="2994" spans="25:27" x14ac:dyDescent="0.2">
      <c r="Y2994" s="396"/>
      <c r="Z2994" s="396"/>
      <c r="AA2994" s="441"/>
    </row>
    <row r="2995" spans="25:27" x14ac:dyDescent="0.2">
      <c r="Y2995" s="396"/>
      <c r="Z2995" s="396"/>
      <c r="AA2995" s="441"/>
    </row>
    <row r="2996" spans="25:27" x14ac:dyDescent="0.2">
      <c r="Y2996" s="396"/>
      <c r="Z2996" s="396"/>
      <c r="AA2996" s="441"/>
    </row>
    <row r="2997" spans="25:27" x14ac:dyDescent="0.2">
      <c r="Y2997" s="396"/>
      <c r="Z2997" s="396"/>
      <c r="AA2997" s="441"/>
    </row>
    <row r="2998" spans="25:27" x14ac:dyDescent="0.2">
      <c r="Y2998" s="396"/>
      <c r="Z2998" s="396"/>
      <c r="AA2998" s="441"/>
    </row>
    <row r="2999" spans="25:27" x14ac:dyDescent="0.2">
      <c r="Y2999" s="396"/>
      <c r="Z2999" s="396"/>
      <c r="AA2999" s="441"/>
    </row>
    <row r="3000" spans="25:27" x14ac:dyDescent="0.2">
      <c r="Y3000" s="396"/>
      <c r="Z3000" s="396"/>
      <c r="AA3000" s="441"/>
    </row>
    <row r="3001" spans="25:27" x14ac:dyDescent="0.2">
      <c r="Y3001" s="396"/>
      <c r="Z3001" s="396"/>
      <c r="AA3001" s="441"/>
    </row>
    <row r="3002" spans="25:27" x14ac:dyDescent="0.2">
      <c r="Y3002" s="396"/>
      <c r="Z3002" s="396"/>
      <c r="AA3002" s="441"/>
    </row>
    <row r="3003" spans="25:27" x14ac:dyDescent="0.2">
      <c r="Y3003" s="396"/>
      <c r="Z3003" s="396"/>
      <c r="AA3003" s="441"/>
    </row>
    <row r="3004" spans="25:27" x14ac:dyDescent="0.2">
      <c r="Y3004" s="396"/>
      <c r="Z3004" s="396"/>
      <c r="AA3004" s="441"/>
    </row>
    <row r="3005" spans="25:27" x14ac:dyDescent="0.2">
      <c r="Y3005" s="396"/>
      <c r="Z3005" s="396"/>
      <c r="AA3005" s="441"/>
    </row>
    <row r="3006" spans="25:27" x14ac:dyDescent="0.2">
      <c r="Y3006" s="396"/>
      <c r="Z3006" s="396"/>
      <c r="AA3006" s="441"/>
    </row>
    <row r="3007" spans="25:27" x14ac:dyDescent="0.2">
      <c r="Y3007" s="396"/>
      <c r="Z3007" s="396"/>
      <c r="AA3007" s="441"/>
    </row>
    <row r="3008" spans="25:27" x14ac:dyDescent="0.2">
      <c r="Y3008" s="396"/>
      <c r="Z3008" s="396"/>
      <c r="AA3008" s="441"/>
    </row>
    <row r="3009" spans="25:27" x14ac:dyDescent="0.2">
      <c r="Y3009" s="396"/>
      <c r="Z3009" s="396"/>
      <c r="AA3009" s="441"/>
    </row>
    <row r="3010" spans="25:27" x14ac:dyDescent="0.2">
      <c r="Y3010" s="396"/>
      <c r="Z3010" s="396"/>
      <c r="AA3010" s="441"/>
    </row>
    <row r="3011" spans="25:27" x14ac:dyDescent="0.2">
      <c r="Y3011" s="396"/>
      <c r="Z3011" s="396"/>
      <c r="AA3011" s="441"/>
    </row>
    <row r="3012" spans="25:27" x14ac:dyDescent="0.2">
      <c r="Y3012" s="396"/>
      <c r="Z3012" s="396"/>
      <c r="AA3012" s="441"/>
    </row>
    <row r="3013" spans="25:27" x14ac:dyDescent="0.2">
      <c r="Y3013" s="396"/>
      <c r="Z3013" s="396"/>
      <c r="AA3013" s="441"/>
    </row>
    <row r="3014" spans="25:27" x14ac:dyDescent="0.2">
      <c r="Y3014" s="396"/>
      <c r="Z3014" s="396"/>
      <c r="AA3014" s="441"/>
    </row>
    <row r="3015" spans="25:27" x14ac:dyDescent="0.2">
      <c r="Y3015" s="396"/>
      <c r="Z3015" s="396"/>
      <c r="AA3015" s="441"/>
    </row>
    <row r="3016" spans="25:27" x14ac:dyDescent="0.2">
      <c r="Y3016" s="396"/>
      <c r="Z3016" s="396"/>
      <c r="AA3016" s="441"/>
    </row>
    <row r="3017" spans="25:27" x14ac:dyDescent="0.2">
      <c r="Y3017" s="396"/>
      <c r="Z3017" s="396"/>
      <c r="AA3017" s="441"/>
    </row>
    <row r="3018" spans="25:27" x14ac:dyDescent="0.2">
      <c r="Y3018" s="396"/>
      <c r="Z3018" s="396"/>
      <c r="AA3018" s="441"/>
    </row>
    <row r="3019" spans="25:27" x14ac:dyDescent="0.2">
      <c r="Y3019" s="396"/>
      <c r="Z3019" s="396"/>
      <c r="AA3019" s="441"/>
    </row>
    <row r="3020" spans="25:27" x14ac:dyDescent="0.2">
      <c r="Y3020" s="396"/>
      <c r="Z3020" s="396"/>
      <c r="AA3020" s="441"/>
    </row>
    <row r="3021" spans="25:27" x14ac:dyDescent="0.2">
      <c r="Y3021" s="396"/>
      <c r="Z3021" s="396"/>
      <c r="AA3021" s="441"/>
    </row>
    <row r="3022" spans="25:27" x14ac:dyDescent="0.2">
      <c r="Y3022" s="396"/>
      <c r="Z3022" s="396"/>
      <c r="AA3022" s="441"/>
    </row>
    <row r="3023" spans="25:27" x14ac:dyDescent="0.2">
      <c r="Y3023" s="396"/>
      <c r="Z3023" s="396"/>
      <c r="AA3023" s="441"/>
    </row>
    <row r="3024" spans="25:27" x14ac:dyDescent="0.2">
      <c r="Y3024" s="396"/>
      <c r="Z3024" s="396"/>
      <c r="AA3024" s="441"/>
    </row>
    <row r="3025" spans="25:27" x14ac:dyDescent="0.2">
      <c r="Y3025" s="396"/>
      <c r="Z3025" s="396"/>
      <c r="AA3025" s="441"/>
    </row>
    <row r="3026" spans="25:27" x14ac:dyDescent="0.2">
      <c r="Y3026" s="396"/>
      <c r="Z3026" s="396"/>
      <c r="AA3026" s="441"/>
    </row>
    <row r="3027" spans="25:27" x14ac:dyDescent="0.2">
      <c r="Y3027" s="396"/>
      <c r="Z3027" s="396"/>
      <c r="AA3027" s="441"/>
    </row>
    <row r="3028" spans="25:27" x14ac:dyDescent="0.2">
      <c r="Y3028" s="396"/>
      <c r="Z3028" s="396"/>
      <c r="AA3028" s="441"/>
    </row>
    <row r="3029" spans="25:27" x14ac:dyDescent="0.2">
      <c r="Y3029" s="396"/>
      <c r="Z3029" s="396"/>
      <c r="AA3029" s="441"/>
    </row>
    <row r="3030" spans="25:27" x14ac:dyDescent="0.2">
      <c r="Y3030" s="396"/>
      <c r="Z3030" s="396"/>
      <c r="AA3030" s="441"/>
    </row>
    <row r="3031" spans="25:27" x14ac:dyDescent="0.2">
      <c r="Y3031" s="396"/>
      <c r="Z3031" s="396"/>
      <c r="AA3031" s="441"/>
    </row>
    <row r="3032" spans="25:27" x14ac:dyDescent="0.2">
      <c r="Y3032" s="396"/>
      <c r="Z3032" s="396"/>
      <c r="AA3032" s="441"/>
    </row>
    <row r="3033" spans="25:27" x14ac:dyDescent="0.2">
      <c r="Y3033" s="396"/>
      <c r="Z3033" s="396"/>
      <c r="AA3033" s="441"/>
    </row>
    <row r="3034" spans="25:27" x14ac:dyDescent="0.2">
      <c r="Y3034" s="396"/>
      <c r="Z3034" s="396"/>
      <c r="AA3034" s="441"/>
    </row>
    <row r="3035" spans="25:27" x14ac:dyDescent="0.2">
      <c r="Y3035" s="396"/>
      <c r="Z3035" s="396"/>
      <c r="AA3035" s="441"/>
    </row>
    <row r="3036" spans="25:27" x14ac:dyDescent="0.2">
      <c r="Y3036" s="396"/>
      <c r="Z3036" s="396"/>
      <c r="AA3036" s="441"/>
    </row>
    <row r="3037" spans="25:27" x14ac:dyDescent="0.2">
      <c r="Y3037" s="396"/>
      <c r="Z3037" s="396"/>
      <c r="AA3037" s="441"/>
    </row>
    <row r="3038" spans="25:27" x14ac:dyDescent="0.2">
      <c r="Y3038" s="396"/>
      <c r="Z3038" s="396"/>
      <c r="AA3038" s="441"/>
    </row>
    <row r="3039" spans="25:27" x14ac:dyDescent="0.2">
      <c r="Y3039" s="396"/>
      <c r="Z3039" s="396"/>
      <c r="AA3039" s="441"/>
    </row>
    <row r="3040" spans="25:27" x14ac:dyDescent="0.2">
      <c r="Y3040" s="396"/>
      <c r="Z3040" s="396"/>
      <c r="AA3040" s="441"/>
    </row>
    <row r="3041" spans="25:27" x14ac:dyDescent="0.2">
      <c r="Y3041" s="396"/>
      <c r="Z3041" s="396"/>
      <c r="AA3041" s="441"/>
    </row>
    <row r="3042" spans="25:27" x14ac:dyDescent="0.2">
      <c r="Y3042" s="396"/>
      <c r="Z3042" s="396"/>
      <c r="AA3042" s="441"/>
    </row>
    <row r="3043" spans="25:27" x14ac:dyDescent="0.2">
      <c r="Y3043" s="396"/>
      <c r="Z3043" s="396"/>
      <c r="AA3043" s="441"/>
    </row>
    <row r="3044" spans="25:27" x14ac:dyDescent="0.2">
      <c r="Y3044" s="396"/>
      <c r="Z3044" s="396"/>
      <c r="AA3044" s="441"/>
    </row>
    <row r="3045" spans="25:27" x14ac:dyDescent="0.2">
      <c r="Y3045" s="396"/>
      <c r="Z3045" s="396"/>
      <c r="AA3045" s="441"/>
    </row>
    <row r="3046" spans="25:27" x14ac:dyDescent="0.2">
      <c r="Y3046" s="396"/>
      <c r="Z3046" s="396"/>
      <c r="AA3046" s="441"/>
    </row>
    <row r="3047" spans="25:27" x14ac:dyDescent="0.2">
      <c r="Y3047" s="396"/>
      <c r="Z3047" s="396"/>
      <c r="AA3047" s="441"/>
    </row>
    <row r="3048" spans="25:27" x14ac:dyDescent="0.2">
      <c r="Y3048" s="396"/>
      <c r="Z3048" s="396"/>
      <c r="AA3048" s="441"/>
    </row>
    <row r="3049" spans="25:27" x14ac:dyDescent="0.2">
      <c r="Y3049" s="396"/>
      <c r="Z3049" s="396"/>
      <c r="AA3049" s="441"/>
    </row>
    <row r="3050" spans="25:27" x14ac:dyDescent="0.2">
      <c r="Y3050" s="396"/>
      <c r="Z3050" s="396"/>
      <c r="AA3050" s="441"/>
    </row>
    <row r="3051" spans="25:27" x14ac:dyDescent="0.2">
      <c r="Y3051" s="396"/>
      <c r="Z3051" s="396"/>
      <c r="AA3051" s="441"/>
    </row>
    <row r="3052" spans="25:27" x14ac:dyDescent="0.2">
      <c r="Y3052" s="396"/>
      <c r="Z3052" s="396"/>
      <c r="AA3052" s="441"/>
    </row>
    <row r="3053" spans="25:27" x14ac:dyDescent="0.2">
      <c r="Y3053" s="396"/>
      <c r="Z3053" s="396"/>
      <c r="AA3053" s="441"/>
    </row>
    <row r="3054" spans="25:27" x14ac:dyDescent="0.2">
      <c r="Y3054" s="396"/>
      <c r="Z3054" s="396"/>
      <c r="AA3054" s="441"/>
    </row>
    <row r="3055" spans="25:27" x14ac:dyDescent="0.2">
      <c r="Y3055" s="396"/>
      <c r="Z3055" s="396"/>
      <c r="AA3055" s="441"/>
    </row>
    <row r="3056" spans="25:27" x14ac:dyDescent="0.2">
      <c r="Y3056" s="396"/>
      <c r="Z3056" s="396"/>
      <c r="AA3056" s="441"/>
    </row>
    <row r="3057" spans="25:27" x14ac:dyDescent="0.2">
      <c r="Y3057" s="396"/>
      <c r="Z3057" s="396"/>
      <c r="AA3057" s="441"/>
    </row>
    <row r="3058" spans="25:27" x14ac:dyDescent="0.2">
      <c r="Y3058" s="396"/>
      <c r="Z3058" s="396"/>
      <c r="AA3058" s="441"/>
    </row>
    <row r="3059" spans="25:27" x14ac:dyDescent="0.2">
      <c r="Y3059" s="396"/>
      <c r="Z3059" s="396"/>
      <c r="AA3059" s="441"/>
    </row>
    <row r="3060" spans="25:27" x14ac:dyDescent="0.2">
      <c r="Y3060" s="396"/>
      <c r="Z3060" s="396"/>
      <c r="AA3060" s="441"/>
    </row>
    <row r="3061" spans="25:27" x14ac:dyDescent="0.2">
      <c r="Y3061" s="396"/>
      <c r="Z3061" s="396"/>
      <c r="AA3061" s="441"/>
    </row>
    <row r="3062" spans="25:27" x14ac:dyDescent="0.2">
      <c r="Y3062" s="396"/>
      <c r="Z3062" s="396"/>
      <c r="AA3062" s="441"/>
    </row>
    <row r="3063" spans="25:27" x14ac:dyDescent="0.2">
      <c r="Y3063" s="396"/>
      <c r="Z3063" s="396"/>
      <c r="AA3063" s="441"/>
    </row>
    <row r="3064" spans="25:27" x14ac:dyDescent="0.2">
      <c r="Y3064" s="396"/>
      <c r="Z3064" s="396"/>
      <c r="AA3064" s="441"/>
    </row>
    <row r="3065" spans="25:27" x14ac:dyDescent="0.2">
      <c r="Y3065" s="396"/>
      <c r="Z3065" s="396"/>
      <c r="AA3065" s="441"/>
    </row>
    <row r="3066" spans="25:27" x14ac:dyDescent="0.2">
      <c r="Y3066" s="396"/>
      <c r="Z3066" s="396"/>
      <c r="AA3066" s="441"/>
    </row>
    <row r="3067" spans="25:27" x14ac:dyDescent="0.2">
      <c r="Y3067" s="396"/>
      <c r="Z3067" s="396"/>
      <c r="AA3067" s="441"/>
    </row>
    <row r="3068" spans="25:27" x14ac:dyDescent="0.2">
      <c r="Y3068" s="396"/>
      <c r="Z3068" s="396"/>
      <c r="AA3068" s="441"/>
    </row>
    <row r="3069" spans="25:27" x14ac:dyDescent="0.2">
      <c r="Y3069" s="396"/>
      <c r="Z3069" s="396"/>
      <c r="AA3069" s="441"/>
    </row>
    <row r="3070" spans="25:27" x14ac:dyDescent="0.2">
      <c r="Y3070" s="396"/>
      <c r="Z3070" s="396"/>
      <c r="AA3070" s="441"/>
    </row>
    <row r="3071" spans="25:27" x14ac:dyDescent="0.2">
      <c r="Y3071" s="396"/>
      <c r="Z3071" s="396"/>
      <c r="AA3071" s="441"/>
    </row>
    <row r="3072" spans="25:27" x14ac:dyDescent="0.2">
      <c r="Y3072" s="396"/>
      <c r="Z3072" s="396"/>
      <c r="AA3072" s="441"/>
    </row>
    <row r="3073" spans="25:27" x14ac:dyDescent="0.2">
      <c r="Y3073" s="396"/>
      <c r="Z3073" s="396"/>
      <c r="AA3073" s="441"/>
    </row>
    <row r="3074" spans="25:27" x14ac:dyDescent="0.2">
      <c r="Y3074" s="396"/>
      <c r="Z3074" s="396"/>
      <c r="AA3074" s="441"/>
    </row>
    <row r="3075" spans="25:27" x14ac:dyDescent="0.2">
      <c r="Y3075" s="396"/>
      <c r="Z3075" s="396"/>
      <c r="AA3075" s="441"/>
    </row>
    <row r="3076" spans="25:27" x14ac:dyDescent="0.2">
      <c r="Y3076" s="396"/>
      <c r="Z3076" s="396"/>
      <c r="AA3076" s="441"/>
    </row>
    <row r="3077" spans="25:27" x14ac:dyDescent="0.2">
      <c r="Y3077" s="396"/>
      <c r="Z3077" s="396"/>
      <c r="AA3077" s="441"/>
    </row>
    <row r="3078" spans="25:27" x14ac:dyDescent="0.2">
      <c r="Y3078" s="396"/>
      <c r="Z3078" s="396"/>
      <c r="AA3078" s="441"/>
    </row>
    <row r="3079" spans="25:27" x14ac:dyDescent="0.2">
      <c r="Y3079" s="396"/>
      <c r="Z3079" s="396"/>
      <c r="AA3079" s="441"/>
    </row>
    <row r="3080" spans="25:27" x14ac:dyDescent="0.2">
      <c r="Y3080" s="396"/>
      <c r="Z3080" s="396"/>
      <c r="AA3080" s="441"/>
    </row>
    <row r="3081" spans="25:27" x14ac:dyDescent="0.2">
      <c r="Y3081" s="396"/>
      <c r="Z3081" s="396"/>
      <c r="AA3081" s="441"/>
    </row>
    <row r="3082" spans="25:27" x14ac:dyDescent="0.2">
      <c r="Y3082" s="396"/>
      <c r="Z3082" s="396"/>
      <c r="AA3082" s="441"/>
    </row>
    <row r="3083" spans="25:27" x14ac:dyDescent="0.2">
      <c r="Y3083" s="396"/>
      <c r="Z3083" s="396"/>
      <c r="AA3083" s="441"/>
    </row>
    <row r="3084" spans="25:27" x14ac:dyDescent="0.2">
      <c r="Y3084" s="396"/>
      <c r="Z3084" s="396"/>
      <c r="AA3084" s="441"/>
    </row>
    <row r="3085" spans="25:27" x14ac:dyDescent="0.2">
      <c r="Y3085" s="396"/>
      <c r="Z3085" s="396"/>
      <c r="AA3085" s="441"/>
    </row>
    <row r="3086" spans="25:27" x14ac:dyDescent="0.2">
      <c r="Y3086" s="396"/>
      <c r="Z3086" s="396"/>
      <c r="AA3086" s="441"/>
    </row>
    <row r="3087" spans="25:27" x14ac:dyDescent="0.2">
      <c r="Y3087" s="396"/>
      <c r="Z3087" s="396"/>
      <c r="AA3087" s="441"/>
    </row>
    <row r="3088" spans="25:27" x14ac:dyDescent="0.2">
      <c r="Y3088" s="396"/>
      <c r="Z3088" s="396"/>
      <c r="AA3088" s="441"/>
    </row>
    <row r="3089" spans="25:27" x14ac:dyDescent="0.2">
      <c r="Y3089" s="396"/>
      <c r="Z3089" s="396"/>
      <c r="AA3089" s="441"/>
    </row>
    <row r="3090" spans="25:27" x14ac:dyDescent="0.2">
      <c r="Y3090" s="396"/>
      <c r="Z3090" s="396"/>
      <c r="AA3090" s="441"/>
    </row>
    <row r="3091" spans="25:27" x14ac:dyDescent="0.2">
      <c r="Y3091" s="396"/>
      <c r="Z3091" s="396"/>
      <c r="AA3091" s="441"/>
    </row>
    <row r="3092" spans="25:27" x14ac:dyDescent="0.2">
      <c r="Y3092" s="396"/>
      <c r="Z3092" s="396"/>
      <c r="AA3092" s="441"/>
    </row>
    <row r="3093" spans="25:27" x14ac:dyDescent="0.2">
      <c r="Y3093" s="396"/>
      <c r="Z3093" s="396"/>
      <c r="AA3093" s="441"/>
    </row>
    <row r="3094" spans="25:27" x14ac:dyDescent="0.2">
      <c r="Y3094" s="396"/>
      <c r="Z3094" s="396"/>
      <c r="AA3094" s="441"/>
    </row>
    <row r="3095" spans="25:27" x14ac:dyDescent="0.2">
      <c r="Y3095" s="396"/>
      <c r="Z3095" s="396"/>
      <c r="AA3095" s="441"/>
    </row>
    <row r="3096" spans="25:27" x14ac:dyDescent="0.2">
      <c r="Y3096" s="396"/>
      <c r="Z3096" s="396"/>
      <c r="AA3096" s="441"/>
    </row>
    <row r="3097" spans="25:27" x14ac:dyDescent="0.2">
      <c r="Y3097" s="396"/>
      <c r="Z3097" s="396"/>
      <c r="AA3097" s="441"/>
    </row>
    <row r="3098" spans="25:27" x14ac:dyDescent="0.2">
      <c r="Y3098" s="396"/>
      <c r="Z3098" s="396"/>
      <c r="AA3098" s="441"/>
    </row>
    <row r="3099" spans="25:27" x14ac:dyDescent="0.2">
      <c r="Y3099" s="396"/>
      <c r="Z3099" s="396"/>
      <c r="AA3099" s="441"/>
    </row>
    <row r="3100" spans="25:27" x14ac:dyDescent="0.2">
      <c r="Y3100" s="396"/>
      <c r="Z3100" s="396"/>
      <c r="AA3100" s="441"/>
    </row>
    <row r="3101" spans="25:27" x14ac:dyDescent="0.2">
      <c r="Y3101" s="396"/>
      <c r="Z3101" s="396"/>
      <c r="AA3101" s="441"/>
    </row>
    <row r="3102" spans="25:27" x14ac:dyDescent="0.2">
      <c r="Y3102" s="396"/>
      <c r="Z3102" s="396"/>
      <c r="AA3102" s="441"/>
    </row>
    <row r="3103" spans="25:27" x14ac:dyDescent="0.2">
      <c r="Y3103" s="396"/>
      <c r="Z3103" s="396"/>
      <c r="AA3103" s="441"/>
    </row>
    <row r="3104" spans="25:27" x14ac:dyDescent="0.2">
      <c r="Y3104" s="396"/>
      <c r="Z3104" s="396"/>
      <c r="AA3104" s="441"/>
    </row>
    <row r="3105" spans="25:27" x14ac:dyDescent="0.2">
      <c r="Y3105" s="396"/>
      <c r="Z3105" s="396"/>
      <c r="AA3105" s="441"/>
    </row>
    <row r="3106" spans="25:27" x14ac:dyDescent="0.2">
      <c r="Y3106" s="396"/>
      <c r="Z3106" s="396"/>
      <c r="AA3106" s="441"/>
    </row>
    <row r="3107" spans="25:27" x14ac:dyDescent="0.2">
      <c r="Y3107" s="396"/>
      <c r="Z3107" s="396"/>
      <c r="AA3107" s="441"/>
    </row>
    <row r="3108" spans="25:27" x14ac:dyDescent="0.2">
      <c r="Y3108" s="396"/>
      <c r="Z3108" s="396"/>
      <c r="AA3108" s="441"/>
    </row>
    <row r="3109" spans="25:27" x14ac:dyDescent="0.2">
      <c r="Y3109" s="396"/>
      <c r="Z3109" s="396"/>
      <c r="AA3109" s="441"/>
    </row>
    <row r="3110" spans="25:27" x14ac:dyDescent="0.2">
      <c r="Y3110" s="396"/>
      <c r="Z3110" s="396"/>
      <c r="AA3110" s="441"/>
    </row>
    <row r="3111" spans="25:27" x14ac:dyDescent="0.2">
      <c r="Y3111" s="396"/>
      <c r="Z3111" s="396"/>
      <c r="AA3111" s="441"/>
    </row>
    <row r="3112" spans="25:27" x14ac:dyDescent="0.2">
      <c r="Y3112" s="396"/>
      <c r="Z3112" s="396"/>
      <c r="AA3112" s="441"/>
    </row>
    <row r="3113" spans="25:27" x14ac:dyDescent="0.2">
      <c r="Y3113" s="396"/>
      <c r="Z3113" s="396"/>
      <c r="AA3113" s="441"/>
    </row>
    <row r="3114" spans="25:27" x14ac:dyDescent="0.2">
      <c r="Y3114" s="396"/>
      <c r="Z3114" s="396"/>
      <c r="AA3114" s="441"/>
    </row>
    <row r="3115" spans="25:27" x14ac:dyDescent="0.2">
      <c r="Y3115" s="396"/>
      <c r="Z3115" s="396"/>
      <c r="AA3115" s="441"/>
    </row>
    <row r="3116" spans="25:27" x14ac:dyDescent="0.2">
      <c r="Y3116" s="396"/>
      <c r="Z3116" s="396"/>
      <c r="AA3116" s="441"/>
    </row>
    <row r="3117" spans="25:27" x14ac:dyDescent="0.2">
      <c r="Y3117" s="396"/>
      <c r="Z3117" s="396"/>
      <c r="AA3117" s="441"/>
    </row>
    <row r="3118" spans="25:27" x14ac:dyDescent="0.2">
      <c r="Y3118" s="396"/>
      <c r="Z3118" s="396"/>
      <c r="AA3118" s="441"/>
    </row>
    <row r="3119" spans="25:27" x14ac:dyDescent="0.2">
      <c r="Y3119" s="396"/>
      <c r="Z3119" s="396"/>
      <c r="AA3119" s="441"/>
    </row>
    <row r="3120" spans="25:27" x14ac:dyDescent="0.2">
      <c r="Y3120" s="396"/>
      <c r="Z3120" s="396"/>
      <c r="AA3120" s="441"/>
    </row>
    <row r="3121" spans="25:27" x14ac:dyDescent="0.2">
      <c r="Y3121" s="396"/>
      <c r="Z3121" s="396"/>
      <c r="AA3121" s="441"/>
    </row>
    <row r="3122" spans="25:27" x14ac:dyDescent="0.2">
      <c r="Y3122" s="396"/>
      <c r="Z3122" s="396"/>
      <c r="AA3122" s="441"/>
    </row>
    <row r="3123" spans="25:27" x14ac:dyDescent="0.2">
      <c r="Y3123" s="396"/>
      <c r="Z3123" s="396"/>
      <c r="AA3123" s="441"/>
    </row>
    <row r="3124" spans="25:27" x14ac:dyDescent="0.2">
      <c r="Y3124" s="396"/>
      <c r="Z3124" s="396"/>
      <c r="AA3124" s="441"/>
    </row>
    <row r="3125" spans="25:27" x14ac:dyDescent="0.2">
      <c r="Y3125" s="396"/>
      <c r="Z3125" s="396"/>
      <c r="AA3125" s="441"/>
    </row>
    <row r="3126" spans="25:27" x14ac:dyDescent="0.2">
      <c r="Y3126" s="396"/>
      <c r="Z3126" s="396"/>
      <c r="AA3126" s="441"/>
    </row>
    <row r="3127" spans="25:27" x14ac:dyDescent="0.2">
      <c r="Y3127" s="396"/>
      <c r="Z3127" s="396"/>
      <c r="AA3127" s="441"/>
    </row>
    <row r="3128" spans="25:27" x14ac:dyDescent="0.2">
      <c r="Y3128" s="396"/>
      <c r="Z3128" s="396"/>
      <c r="AA3128" s="441"/>
    </row>
    <row r="3129" spans="25:27" x14ac:dyDescent="0.2">
      <c r="Y3129" s="396"/>
      <c r="Z3129" s="396"/>
      <c r="AA3129" s="441"/>
    </row>
    <row r="3130" spans="25:27" x14ac:dyDescent="0.2">
      <c r="Y3130" s="396"/>
      <c r="Z3130" s="396"/>
      <c r="AA3130" s="441"/>
    </row>
    <row r="3131" spans="25:27" x14ac:dyDescent="0.2">
      <c r="Y3131" s="396"/>
      <c r="Z3131" s="396"/>
      <c r="AA3131" s="441"/>
    </row>
    <row r="3132" spans="25:27" x14ac:dyDescent="0.2">
      <c r="Y3132" s="396"/>
      <c r="Z3132" s="396"/>
      <c r="AA3132" s="441"/>
    </row>
    <row r="3133" spans="25:27" x14ac:dyDescent="0.2">
      <c r="Y3133" s="396"/>
      <c r="Z3133" s="396"/>
      <c r="AA3133" s="441"/>
    </row>
    <row r="3134" spans="25:27" x14ac:dyDescent="0.2">
      <c r="Y3134" s="396"/>
      <c r="Z3134" s="396"/>
      <c r="AA3134" s="441"/>
    </row>
    <row r="3135" spans="25:27" x14ac:dyDescent="0.2">
      <c r="Y3135" s="396"/>
      <c r="Z3135" s="396"/>
      <c r="AA3135" s="441"/>
    </row>
    <row r="3136" spans="25:27" x14ac:dyDescent="0.2">
      <c r="Y3136" s="396"/>
      <c r="Z3136" s="396"/>
      <c r="AA3136" s="441"/>
    </row>
    <row r="3137" spans="25:27" x14ac:dyDescent="0.2">
      <c r="Y3137" s="396"/>
      <c r="Z3137" s="396"/>
      <c r="AA3137" s="441"/>
    </row>
    <row r="3138" spans="25:27" x14ac:dyDescent="0.2">
      <c r="Y3138" s="396"/>
      <c r="Z3138" s="396"/>
      <c r="AA3138" s="441"/>
    </row>
    <row r="3139" spans="25:27" x14ac:dyDescent="0.2">
      <c r="Y3139" s="396"/>
      <c r="Z3139" s="396"/>
      <c r="AA3139" s="441"/>
    </row>
    <row r="3140" spans="25:27" x14ac:dyDescent="0.2">
      <c r="Y3140" s="396"/>
      <c r="Z3140" s="396"/>
      <c r="AA3140" s="441"/>
    </row>
    <row r="3141" spans="25:27" x14ac:dyDescent="0.2">
      <c r="Y3141" s="396"/>
      <c r="Z3141" s="396"/>
      <c r="AA3141" s="441"/>
    </row>
    <row r="3142" spans="25:27" x14ac:dyDescent="0.2">
      <c r="Y3142" s="396"/>
      <c r="Z3142" s="396"/>
      <c r="AA3142" s="441"/>
    </row>
    <row r="3143" spans="25:27" x14ac:dyDescent="0.2">
      <c r="Y3143" s="396"/>
      <c r="Z3143" s="396"/>
      <c r="AA3143" s="441"/>
    </row>
    <row r="3144" spans="25:27" x14ac:dyDescent="0.2">
      <c r="Y3144" s="396"/>
      <c r="Z3144" s="396"/>
      <c r="AA3144" s="441"/>
    </row>
    <row r="3145" spans="25:27" x14ac:dyDescent="0.2">
      <c r="Y3145" s="396"/>
      <c r="Z3145" s="396"/>
      <c r="AA3145" s="441"/>
    </row>
    <row r="3146" spans="25:27" x14ac:dyDescent="0.2">
      <c r="Y3146" s="396"/>
      <c r="Z3146" s="396"/>
      <c r="AA3146" s="441"/>
    </row>
    <row r="3147" spans="25:27" x14ac:dyDescent="0.2">
      <c r="Y3147" s="396"/>
      <c r="Z3147" s="396"/>
      <c r="AA3147" s="441"/>
    </row>
    <row r="3148" spans="25:27" x14ac:dyDescent="0.2">
      <c r="Y3148" s="396"/>
      <c r="Z3148" s="396"/>
      <c r="AA3148" s="441"/>
    </row>
    <row r="3149" spans="25:27" x14ac:dyDescent="0.2">
      <c r="Y3149" s="396"/>
      <c r="Z3149" s="396"/>
      <c r="AA3149" s="441"/>
    </row>
    <row r="3150" spans="25:27" x14ac:dyDescent="0.2">
      <c r="Y3150" s="396"/>
      <c r="Z3150" s="396"/>
      <c r="AA3150" s="441"/>
    </row>
    <row r="3151" spans="25:27" x14ac:dyDescent="0.2">
      <c r="Y3151" s="396"/>
      <c r="Z3151" s="396"/>
      <c r="AA3151" s="441"/>
    </row>
    <row r="3152" spans="25:27" x14ac:dyDescent="0.2">
      <c r="Y3152" s="396"/>
      <c r="Z3152" s="396"/>
      <c r="AA3152" s="441"/>
    </row>
    <row r="3153" spans="25:27" x14ac:dyDescent="0.2">
      <c r="Y3153" s="396"/>
      <c r="Z3153" s="396"/>
      <c r="AA3153" s="441"/>
    </row>
    <row r="3154" spans="25:27" x14ac:dyDescent="0.2">
      <c r="Y3154" s="396"/>
      <c r="Z3154" s="396"/>
      <c r="AA3154" s="441"/>
    </row>
    <row r="3155" spans="25:27" x14ac:dyDescent="0.2">
      <c r="Y3155" s="396"/>
      <c r="Z3155" s="396"/>
      <c r="AA3155" s="441"/>
    </row>
    <row r="3156" spans="25:27" x14ac:dyDescent="0.2">
      <c r="Y3156" s="396"/>
      <c r="Z3156" s="396"/>
      <c r="AA3156" s="441"/>
    </row>
    <row r="3157" spans="25:27" x14ac:dyDescent="0.2">
      <c r="Y3157" s="396"/>
      <c r="Z3157" s="396"/>
      <c r="AA3157" s="441"/>
    </row>
    <row r="3158" spans="25:27" x14ac:dyDescent="0.2">
      <c r="Y3158" s="396"/>
      <c r="Z3158" s="396"/>
      <c r="AA3158" s="441"/>
    </row>
    <row r="3159" spans="25:27" x14ac:dyDescent="0.2">
      <c r="Y3159" s="396"/>
      <c r="Z3159" s="396"/>
      <c r="AA3159" s="441"/>
    </row>
    <row r="3160" spans="25:27" x14ac:dyDescent="0.2">
      <c r="Y3160" s="396"/>
      <c r="Z3160" s="396"/>
      <c r="AA3160" s="441"/>
    </row>
    <row r="3161" spans="25:27" x14ac:dyDescent="0.2">
      <c r="Y3161" s="396"/>
      <c r="Z3161" s="396"/>
      <c r="AA3161" s="441"/>
    </row>
    <row r="3162" spans="25:27" x14ac:dyDescent="0.2">
      <c r="Y3162" s="396"/>
      <c r="Z3162" s="396"/>
      <c r="AA3162" s="441"/>
    </row>
    <row r="3163" spans="25:27" x14ac:dyDescent="0.2">
      <c r="Y3163" s="396"/>
      <c r="Z3163" s="396"/>
      <c r="AA3163" s="441"/>
    </row>
    <row r="3164" spans="25:27" x14ac:dyDescent="0.2">
      <c r="Y3164" s="396"/>
      <c r="Z3164" s="396"/>
      <c r="AA3164" s="441"/>
    </row>
    <row r="3165" spans="25:27" x14ac:dyDescent="0.2">
      <c r="Y3165" s="396"/>
      <c r="Z3165" s="396"/>
      <c r="AA3165" s="441"/>
    </row>
    <row r="3166" spans="25:27" x14ac:dyDescent="0.2">
      <c r="Y3166" s="396"/>
      <c r="Z3166" s="396"/>
      <c r="AA3166" s="441"/>
    </row>
    <row r="3167" spans="25:27" x14ac:dyDescent="0.2">
      <c r="Y3167" s="396"/>
      <c r="Z3167" s="396"/>
      <c r="AA3167" s="441"/>
    </row>
    <row r="3168" spans="25:27" x14ac:dyDescent="0.2">
      <c r="Y3168" s="396"/>
      <c r="Z3168" s="396"/>
      <c r="AA3168" s="441"/>
    </row>
    <row r="3169" spans="25:27" x14ac:dyDescent="0.2">
      <c r="Y3169" s="396"/>
      <c r="Z3169" s="396"/>
      <c r="AA3169" s="441"/>
    </row>
    <row r="3170" spans="25:27" x14ac:dyDescent="0.2">
      <c r="Y3170" s="396"/>
      <c r="Z3170" s="396"/>
      <c r="AA3170" s="441"/>
    </row>
    <row r="3171" spans="25:27" x14ac:dyDescent="0.2">
      <c r="Y3171" s="396"/>
      <c r="Z3171" s="396"/>
      <c r="AA3171" s="441"/>
    </row>
    <row r="3172" spans="25:27" x14ac:dyDescent="0.2">
      <c r="Y3172" s="396"/>
      <c r="Z3172" s="396"/>
      <c r="AA3172" s="441"/>
    </row>
    <row r="3173" spans="25:27" x14ac:dyDescent="0.2">
      <c r="Y3173" s="396"/>
      <c r="Z3173" s="396"/>
      <c r="AA3173" s="441"/>
    </row>
    <row r="3174" spans="25:27" x14ac:dyDescent="0.2">
      <c r="Y3174" s="396"/>
      <c r="Z3174" s="396"/>
      <c r="AA3174" s="441"/>
    </row>
    <row r="3175" spans="25:27" x14ac:dyDescent="0.2">
      <c r="Y3175" s="396"/>
      <c r="Z3175" s="396"/>
      <c r="AA3175" s="441"/>
    </row>
    <row r="3176" spans="25:27" x14ac:dyDescent="0.2">
      <c r="Y3176" s="396"/>
      <c r="Z3176" s="396"/>
      <c r="AA3176" s="441"/>
    </row>
    <row r="3177" spans="25:27" x14ac:dyDescent="0.2">
      <c r="Y3177" s="396"/>
      <c r="Z3177" s="396"/>
      <c r="AA3177" s="441"/>
    </row>
    <row r="3178" spans="25:27" x14ac:dyDescent="0.2">
      <c r="Y3178" s="396"/>
      <c r="Z3178" s="396"/>
      <c r="AA3178" s="441"/>
    </row>
    <row r="3179" spans="25:27" x14ac:dyDescent="0.2">
      <c r="Y3179" s="396"/>
      <c r="Z3179" s="396"/>
      <c r="AA3179" s="441"/>
    </row>
    <row r="3180" spans="25:27" x14ac:dyDescent="0.2">
      <c r="Y3180" s="396"/>
      <c r="Z3180" s="396"/>
      <c r="AA3180" s="441"/>
    </row>
    <row r="3181" spans="25:27" x14ac:dyDescent="0.2">
      <c r="Y3181" s="396"/>
      <c r="Z3181" s="396"/>
      <c r="AA3181" s="441"/>
    </row>
    <row r="3182" spans="25:27" x14ac:dyDescent="0.2">
      <c r="Y3182" s="396"/>
      <c r="Z3182" s="396"/>
      <c r="AA3182" s="441"/>
    </row>
    <row r="3183" spans="25:27" x14ac:dyDescent="0.2">
      <c r="Y3183" s="396"/>
      <c r="Z3183" s="396"/>
      <c r="AA3183" s="441"/>
    </row>
    <row r="3184" spans="25:27" x14ac:dyDescent="0.2">
      <c r="Y3184" s="396"/>
      <c r="Z3184" s="396"/>
      <c r="AA3184" s="441"/>
    </row>
    <row r="3185" spans="25:27" x14ac:dyDescent="0.2">
      <c r="Y3185" s="396"/>
      <c r="Z3185" s="396"/>
      <c r="AA3185" s="441"/>
    </row>
    <row r="3186" spans="25:27" x14ac:dyDescent="0.2">
      <c r="Y3186" s="396"/>
      <c r="Z3186" s="396"/>
      <c r="AA3186" s="441"/>
    </row>
    <row r="3187" spans="25:27" x14ac:dyDescent="0.2">
      <c r="Y3187" s="396"/>
      <c r="Z3187" s="396"/>
      <c r="AA3187" s="441"/>
    </row>
    <row r="3188" spans="25:27" x14ac:dyDescent="0.2">
      <c r="Y3188" s="396"/>
      <c r="Z3188" s="396"/>
      <c r="AA3188" s="441"/>
    </row>
    <row r="3189" spans="25:27" x14ac:dyDescent="0.2">
      <c r="Y3189" s="396"/>
      <c r="Z3189" s="396"/>
      <c r="AA3189" s="441"/>
    </row>
    <row r="3190" spans="25:27" x14ac:dyDescent="0.2">
      <c r="Y3190" s="396"/>
      <c r="Z3190" s="396"/>
      <c r="AA3190" s="441"/>
    </row>
    <row r="3191" spans="25:27" x14ac:dyDescent="0.2">
      <c r="Y3191" s="396"/>
      <c r="Z3191" s="396"/>
      <c r="AA3191" s="441"/>
    </row>
    <row r="3192" spans="25:27" x14ac:dyDescent="0.2">
      <c r="Y3192" s="396"/>
      <c r="Z3192" s="396"/>
      <c r="AA3192" s="441"/>
    </row>
    <row r="3193" spans="25:27" x14ac:dyDescent="0.2">
      <c r="Y3193" s="396"/>
      <c r="Z3193" s="396"/>
      <c r="AA3193" s="441"/>
    </row>
    <row r="3194" spans="25:27" x14ac:dyDescent="0.2">
      <c r="Y3194" s="396"/>
      <c r="Z3194" s="396"/>
      <c r="AA3194" s="441"/>
    </row>
    <row r="3195" spans="25:27" x14ac:dyDescent="0.2">
      <c r="Y3195" s="396"/>
      <c r="Z3195" s="396"/>
      <c r="AA3195" s="441"/>
    </row>
    <row r="3196" spans="25:27" x14ac:dyDescent="0.2">
      <c r="Y3196" s="396"/>
      <c r="Z3196" s="396"/>
      <c r="AA3196" s="441"/>
    </row>
    <row r="3197" spans="25:27" x14ac:dyDescent="0.2">
      <c r="Y3197" s="396"/>
      <c r="Z3197" s="396"/>
      <c r="AA3197" s="441"/>
    </row>
    <row r="3198" spans="25:27" x14ac:dyDescent="0.2">
      <c r="Y3198" s="396"/>
      <c r="Z3198" s="396"/>
      <c r="AA3198" s="441"/>
    </row>
    <row r="3199" spans="25:27" x14ac:dyDescent="0.2">
      <c r="Y3199" s="396"/>
      <c r="Z3199" s="396"/>
      <c r="AA3199" s="441"/>
    </row>
    <row r="3200" spans="25:27" x14ac:dyDescent="0.2">
      <c r="Y3200" s="396"/>
      <c r="Z3200" s="396"/>
      <c r="AA3200" s="441"/>
    </row>
    <row r="3201" spans="25:27" x14ac:dyDescent="0.2">
      <c r="Y3201" s="396"/>
      <c r="Z3201" s="396"/>
      <c r="AA3201" s="441"/>
    </row>
    <row r="3202" spans="25:27" x14ac:dyDescent="0.2">
      <c r="Y3202" s="396"/>
      <c r="Z3202" s="396"/>
      <c r="AA3202" s="441"/>
    </row>
    <row r="3203" spans="25:27" x14ac:dyDescent="0.2">
      <c r="Y3203" s="396"/>
      <c r="Z3203" s="396"/>
      <c r="AA3203" s="441"/>
    </row>
    <row r="3204" spans="25:27" x14ac:dyDescent="0.2">
      <c r="Y3204" s="396"/>
      <c r="Z3204" s="396"/>
      <c r="AA3204" s="441"/>
    </row>
    <row r="3205" spans="25:27" x14ac:dyDescent="0.2">
      <c r="Y3205" s="396"/>
      <c r="Z3205" s="396"/>
      <c r="AA3205" s="441"/>
    </row>
    <row r="3206" spans="25:27" x14ac:dyDescent="0.2">
      <c r="Y3206" s="396"/>
      <c r="Z3206" s="396"/>
      <c r="AA3206" s="441"/>
    </row>
    <row r="3207" spans="25:27" x14ac:dyDescent="0.2">
      <c r="Y3207" s="396"/>
      <c r="Z3207" s="396"/>
      <c r="AA3207" s="441"/>
    </row>
    <row r="3208" spans="25:27" x14ac:dyDescent="0.2">
      <c r="Y3208" s="396"/>
      <c r="Z3208" s="396"/>
      <c r="AA3208" s="441"/>
    </row>
    <row r="3209" spans="25:27" x14ac:dyDescent="0.2">
      <c r="Y3209" s="396"/>
      <c r="Z3209" s="396"/>
      <c r="AA3209" s="441"/>
    </row>
    <row r="3210" spans="25:27" x14ac:dyDescent="0.2">
      <c r="Y3210" s="396"/>
      <c r="Z3210" s="396"/>
      <c r="AA3210" s="441"/>
    </row>
    <row r="3211" spans="25:27" x14ac:dyDescent="0.2">
      <c r="Y3211" s="396"/>
      <c r="Z3211" s="396"/>
      <c r="AA3211" s="441"/>
    </row>
    <row r="3212" spans="25:27" x14ac:dyDescent="0.2">
      <c r="Y3212" s="396"/>
      <c r="Z3212" s="396"/>
      <c r="AA3212" s="441"/>
    </row>
    <row r="3213" spans="25:27" x14ac:dyDescent="0.2">
      <c r="Y3213" s="396"/>
      <c r="Z3213" s="396"/>
      <c r="AA3213" s="441"/>
    </row>
    <row r="3214" spans="25:27" x14ac:dyDescent="0.2">
      <c r="Y3214" s="396"/>
      <c r="Z3214" s="396"/>
      <c r="AA3214" s="441"/>
    </row>
    <row r="3215" spans="25:27" x14ac:dyDescent="0.2">
      <c r="Y3215" s="396"/>
      <c r="Z3215" s="396"/>
      <c r="AA3215" s="441"/>
    </row>
    <row r="3216" spans="25:27" x14ac:dyDescent="0.2">
      <c r="Y3216" s="396"/>
      <c r="Z3216" s="396"/>
      <c r="AA3216" s="441"/>
    </row>
    <row r="3217" spans="25:27" x14ac:dyDescent="0.2">
      <c r="Y3217" s="396"/>
      <c r="Z3217" s="396"/>
      <c r="AA3217" s="441"/>
    </row>
    <row r="3218" spans="25:27" x14ac:dyDescent="0.2">
      <c r="Y3218" s="396"/>
      <c r="Z3218" s="396"/>
      <c r="AA3218" s="441"/>
    </row>
    <row r="3219" spans="25:27" x14ac:dyDescent="0.2">
      <c r="Y3219" s="396"/>
      <c r="Z3219" s="396"/>
      <c r="AA3219" s="441"/>
    </row>
    <row r="3220" spans="25:27" x14ac:dyDescent="0.2">
      <c r="Y3220" s="396"/>
      <c r="Z3220" s="396"/>
      <c r="AA3220" s="441"/>
    </row>
    <row r="3221" spans="25:27" x14ac:dyDescent="0.2">
      <c r="Y3221" s="396"/>
      <c r="Z3221" s="396"/>
      <c r="AA3221" s="441"/>
    </row>
    <row r="3222" spans="25:27" x14ac:dyDescent="0.2">
      <c r="Y3222" s="396"/>
      <c r="Z3222" s="396"/>
      <c r="AA3222" s="441"/>
    </row>
    <row r="3223" spans="25:27" x14ac:dyDescent="0.2">
      <c r="Y3223" s="396"/>
      <c r="Z3223" s="396"/>
      <c r="AA3223" s="441"/>
    </row>
    <row r="3224" spans="25:27" x14ac:dyDescent="0.2">
      <c r="Y3224" s="396"/>
      <c r="Z3224" s="396"/>
      <c r="AA3224" s="441"/>
    </row>
    <row r="3225" spans="25:27" x14ac:dyDescent="0.2">
      <c r="Y3225" s="396"/>
      <c r="Z3225" s="396"/>
      <c r="AA3225" s="441"/>
    </row>
    <row r="3226" spans="25:27" x14ac:dyDescent="0.2">
      <c r="Y3226" s="396"/>
      <c r="Z3226" s="396"/>
      <c r="AA3226" s="441"/>
    </row>
    <row r="3227" spans="25:27" x14ac:dyDescent="0.2">
      <c r="Y3227" s="396"/>
      <c r="Z3227" s="396"/>
      <c r="AA3227" s="441"/>
    </row>
    <row r="3228" spans="25:27" x14ac:dyDescent="0.2">
      <c r="Y3228" s="396"/>
      <c r="Z3228" s="396"/>
      <c r="AA3228" s="441"/>
    </row>
    <row r="3229" spans="25:27" x14ac:dyDescent="0.2">
      <c r="Y3229" s="396"/>
      <c r="Z3229" s="396"/>
      <c r="AA3229" s="441"/>
    </row>
    <row r="3230" spans="25:27" x14ac:dyDescent="0.2">
      <c r="Y3230" s="396"/>
      <c r="Z3230" s="396"/>
      <c r="AA3230" s="441"/>
    </row>
    <row r="3231" spans="25:27" x14ac:dyDescent="0.2">
      <c r="Y3231" s="396"/>
      <c r="Z3231" s="396"/>
      <c r="AA3231" s="441"/>
    </row>
    <row r="3232" spans="25:27" x14ac:dyDescent="0.2">
      <c r="Y3232" s="396"/>
      <c r="Z3232" s="396"/>
      <c r="AA3232" s="441"/>
    </row>
    <row r="3233" spans="25:27" x14ac:dyDescent="0.2">
      <c r="Y3233" s="396"/>
      <c r="Z3233" s="396"/>
      <c r="AA3233" s="441"/>
    </row>
    <row r="3234" spans="25:27" x14ac:dyDescent="0.2">
      <c r="Y3234" s="396"/>
      <c r="Z3234" s="396"/>
      <c r="AA3234" s="441"/>
    </row>
    <row r="3235" spans="25:27" x14ac:dyDescent="0.2">
      <c r="Y3235" s="396"/>
      <c r="Z3235" s="396"/>
      <c r="AA3235" s="441"/>
    </row>
    <row r="3236" spans="25:27" x14ac:dyDescent="0.2">
      <c r="Y3236" s="396"/>
      <c r="Z3236" s="396"/>
      <c r="AA3236" s="441"/>
    </row>
    <row r="3237" spans="25:27" x14ac:dyDescent="0.2">
      <c r="Y3237" s="396"/>
      <c r="Z3237" s="396"/>
      <c r="AA3237" s="441"/>
    </row>
    <row r="3238" spans="25:27" x14ac:dyDescent="0.2">
      <c r="Y3238" s="396"/>
      <c r="Z3238" s="396"/>
      <c r="AA3238" s="441"/>
    </row>
    <row r="3239" spans="25:27" x14ac:dyDescent="0.2">
      <c r="Y3239" s="396"/>
      <c r="Z3239" s="396"/>
      <c r="AA3239" s="441"/>
    </row>
    <row r="3240" spans="25:27" x14ac:dyDescent="0.2">
      <c r="Y3240" s="396"/>
      <c r="Z3240" s="396"/>
      <c r="AA3240" s="441"/>
    </row>
    <row r="3241" spans="25:27" x14ac:dyDescent="0.2">
      <c r="Y3241" s="396"/>
      <c r="Z3241" s="396"/>
      <c r="AA3241" s="441"/>
    </row>
    <row r="3242" spans="25:27" x14ac:dyDescent="0.2">
      <c r="Y3242" s="396"/>
      <c r="Z3242" s="396"/>
      <c r="AA3242" s="441"/>
    </row>
    <row r="3243" spans="25:27" x14ac:dyDescent="0.2">
      <c r="Y3243" s="396"/>
      <c r="Z3243" s="396"/>
      <c r="AA3243" s="441"/>
    </row>
    <row r="3244" spans="25:27" x14ac:dyDescent="0.2">
      <c r="Y3244" s="396"/>
      <c r="Z3244" s="396"/>
      <c r="AA3244" s="441"/>
    </row>
    <row r="3245" spans="25:27" x14ac:dyDescent="0.2">
      <c r="Y3245" s="396"/>
      <c r="Z3245" s="396"/>
      <c r="AA3245" s="441"/>
    </row>
    <row r="3246" spans="25:27" x14ac:dyDescent="0.2">
      <c r="Y3246" s="396"/>
      <c r="Z3246" s="396"/>
      <c r="AA3246" s="441"/>
    </row>
    <row r="3247" spans="25:27" x14ac:dyDescent="0.2">
      <c r="Y3247" s="396"/>
      <c r="Z3247" s="396"/>
      <c r="AA3247" s="441"/>
    </row>
    <row r="3248" spans="25:27" x14ac:dyDescent="0.2">
      <c r="Y3248" s="396"/>
      <c r="Z3248" s="396"/>
      <c r="AA3248" s="441"/>
    </row>
    <row r="3249" spans="25:27" x14ac:dyDescent="0.2">
      <c r="Y3249" s="396"/>
      <c r="Z3249" s="396"/>
      <c r="AA3249" s="441"/>
    </row>
    <row r="3250" spans="25:27" x14ac:dyDescent="0.2">
      <c r="Y3250" s="396"/>
      <c r="Z3250" s="396"/>
      <c r="AA3250" s="441"/>
    </row>
    <row r="3251" spans="25:27" x14ac:dyDescent="0.2">
      <c r="Y3251" s="396"/>
      <c r="Z3251" s="396"/>
      <c r="AA3251" s="441"/>
    </row>
    <row r="3252" spans="25:27" x14ac:dyDescent="0.2">
      <c r="Y3252" s="396"/>
      <c r="Z3252" s="396"/>
      <c r="AA3252" s="441"/>
    </row>
    <row r="3253" spans="25:27" x14ac:dyDescent="0.2">
      <c r="Y3253" s="396"/>
      <c r="Z3253" s="396"/>
      <c r="AA3253" s="441"/>
    </row>
    <row r="3254" spans="25:27" x14ac:dyDescent="0.2">
      <c r="Y3254" s="396"/>
      <c r="Z3254" s="396"/>
      <c r="AA3254" s="441"/>
    </row>
    <row r="3255" spans="25:27" x14ac:dyDescent="0.2">
      <c r="Y3255" s="396"/>
      <c r="Z3255" s="396"/>
      <c r="AA3255" s="441"/>
    </row>
    <row r="3256" spans="25:27" x14ac:dyDescent="0.2">
      <c r="Y3256" s="396"/>
      <c r="Z3256" s="396"/>
      <c r="AA3256" s="441"/>
    </row>
    <row r="3257" spans="25:27" x14ac:dyDescent="0.2">
      <c r="Y3257" s="396"/>
      <c r="Z3257" s="396"/>
      <c r="AA3257" s="441"/>
    </row>
    <row r="3258" spans="25:27" x14ac:dyDescent="0.2">
      <c r="Y3258" s="396"/>
      <c r="Z3258" s="396"/>
      <c r="AA3258" s="441"/>
    </row>
    <row r="3259" spans="25:27" x14ac:dyDescent="0.2">
      <c r="Y3259" s="396"/>
      <c r="Z3259" s="396"/>
      <c r="AA3259" s="441"/>
    </row>
    <row r="3260" spans="25:27" x14ac:dyDescent="0.2">
      <c r="Y3260" s="396"/>
      <c r="Z3260" s="396"/>
      <c r="AA3260" s="441"/>
    </row>
    <row r="3261" spans="25:27" x14ac:dyDescent="0.2">
      <c r="Y3261" s="396"/>
      <c r="Z3261" s="396"/>
      <c r="AA3261" s="441"/>
    </row>
    <row r="3262" spans="25:27" x14ac:dyDescent="0.2">
      <c r="Y3262" s="396"/>
      <c r="Z3262" s="396"/>
      <c r="AA3262" s="441"/>
    </row>
    <row r="3263" spans="25:27" x14ac:dyDescent="0.2">
      <c r="Y3263" s="396"/>
      <c r="Z3263" s="396"/>
      <c r="AA3263" s="441"/>
    </row>
    <row r="3264" spans="25:27" x14ac:dyDescent="0.2">
      <c r="Y3264" s="396"/>
      <c r="Z3264" s="396"/>
      <c r="AA3264" s="441"/>
    </row>
    <row r="3265" spans="25:27" x14ac:dyDescent="0.2">
      <c r="Y3265" s="396"/>
      <c r="Z3265" s="396"/>
      <c r="AA3265" s="441"/>
    </row>
    <row r="3266" spans="25:27" x14ac:dyDescent="0.2">
      <c r="Y3266" s="396"/>
      <c r="Z3266" s="396"/>
      <c r="AA3266" s="441"/>
    </row>
    <row r="3267" spans="25:27" x14ac:dyDescent="0.2">
      <c r="Y3267" s="396"/>
      <c r="Z3267" s="396"/>
      <c r="AA3267" s="441"/>
    </row>
    <row r="3268" spans="25:27" x14ac:dyDescent="0.2">
      <c r="Y3268" s="396"/>
      <c r="Z3268" s="396"/>
      <c r="AA3268" s="441"/>
    </row>
    <row r="3269" spans="25:27" x14ac:dyDescent="0.2">
      <c r="Y3269" s="396"/>
      <c r="Z3269" s="396"/>
      <c r="AA3269" s="441"/>
    </row>
    <row r="3270" spans="25:27" x14ac:dyDescent="0.2">
      <c r="Y3270" s="396"/>
      <c r="Z3270" s="396"/>
      <c r="AA3270" s="441"/>
    </row>
    <row r="3271" spans="25:27" x14ac:dyDescent="0.2">
      <c r="Y3271" s="396"/>
      <c r="Z3271" s="396"/>
      <c r="AA3271" s="441"/>
    </row>
    <row r="3272" spans="25:27" x14ac:dyDescent="0.2">
      <c r="Y3272" s="396"/>
      <c r="Z3272" s="396"/>
      <c r="AA3272" s="441"/>
    </row>
    <row r="3273" spans="25:27" x14ac:dyDescent="0.2">
      <c r="Y3273" s="396"/>
      <c r="Z3273" s="396"/>
      <c r="AA3273" s="441"/>
    </row>
    <row r="3274" spans="25:27" x14ac:dyDescent="0.2">
      <c r="Y3274" s="396"/>
      <c r="Z3274" s="396"/>
      <c r="AA3274" s="441"/>
    </row>
    <row r="3275" spans="25:27" x14ac:dyDescent="0.2">
      <c r="Y3275" s="396"/>
      <c r="Z3275" s="396"/>
      <c r="AA3275" s="441"/>
    </row>
    <row r="3276" spans="25:27" x14ac:dyDescent="0.2">
      <c r="Y3276" s="396"/>
      <c r="Z3276" s="396"/>
      <c r="AA3276" s="441"/>
    </row>
    <row r="3277" spans="25:27" x14ac:dyDescent="0.2">
      <c r="Y3277" s="396"/>
      <c r="Z3277" s="396"/>
      <c r="AA3277" s="441"/>
    </row>
    <row r="3278" spans="25:27" x14ac:dyDescent="0.2">
      <c r="Y3278" s="396"/>
      <c r="Z3278" s="396"/>
      <c r="AA3278" s="441"/>
    </row>
    <row r="3279" spans="25:27" x14ac:dyDescent="0.2">
      <c r="Y3279" s="396"/>
      <c r="Z3279" s="396"/>
      <c r="AA3279" s="441"/>
    </row>
    <row r="3280" spans="25:27" x14ac:dyDescent="0.2">
      <c r="Y3280" s="396"/>
      <c r="Z3280" s="396"/>
      <c r="AA3280" s="441"/>
    </row>
    <row r="3281" spans="25:27" x14ac:dyDescent="0.2">
      <c r="Y3281" s="396"/>
      <c r="Z3281" s="396"/>
      <c r="AA3281" s="441"/>
    </row>
    <row r="3282" spans="25:27" x14ac:dyDescent="0.2">
      <c r="Y3282" s="396"/>
      <c r="Z3282" s="396"/>
      <c r="AA3282" s="441"/>
    </row>
    <row r="3283" spans="25:27" x14ac:dyDescent="0.2">
      <c r="Y3283" s="396"/>
      <c r="Z3283" s="396"/>
      <c r="AA3283" s="441"/>
    </row>
    <row r="3284" spans="25:27" x14ac:dyDescent="0.2">
      <c r="Y3284" s="396"/>
      <c r="Z3284" s="396"/>
      <c r="AA3284" s="441"/>
    </row>
    <row r="3285" spans="25:27" x14ac:dyDescent="0.2">
      <c r="Y3285" s="396"/>
      <c r="Z3285" s="396"/>
      <c r="AA3285" s="441"/>
    </row>
    <row r="3286" spans="25:27" x14ac:dyDescent="0.2">
      <c r="Y3286" s="396"/>
      <c r="Z3286" s="396"/>
      <c r="AA3286" s="441"/>
    </row>
    <row r="3287" spans="25:27" x14ac:dyDescent="0.2">
      <c r="Y3287" s="396"/>
      <c r="Z3287" s="396"/>
      <c r="AA3287" s="441"/>
    </row>
    <row r="3288" spans="25:27" x14ac:dyDescent="0.2">
      <c r="Y3288" s="396"/>
      <c r="Z3288" s="396"/>
      <c r="AA3288" s="441"/>
    </row>
    <row r="3289" spans="25:27" x14ac:dyDescent="0.2">
      <c r="Y3289" s="396"/>
      <c r="Z3289" s="396"/>
      <c r="AA3289" s="441"/>
    </row>
    <row r="3290" spans="25:27" x14ac:dyDescent="0.2">
      <c r="Y3290" s="396"/>
      <c r="Z3290" s="396"/>
      <c r="AA3290" s="441"/>
    </row>
    <row r="3291" spans="25:27" x14ac:dyDescent="0.2">
      <c r="Y3291" s="396"/>
      <c r="Z3291" s="396"/>
      <c r="AA3291" s="441"/>
    </row>
    <row r="3292" spans="25:27" x14ac:dyDescent="0.2">
      <c r="Y3292" s="396"/>
      <c r="Z3292" s="396"/>
      <c r="AA3292" s="441"/>
    </row>
    <row r="3293" spans="25:27" x14ac:dyDescent="0.2">
      <c r="Y3293" s="396"/>
      <c r="Z3293" s="396"/>
      <c r="AA3293" s="441"/>
    </row>
    <row r="3294" spans="25:27" x14ac:dyDescent="0.2">
      <c r="Y3294" s="396"/>
      <c r="Z3294" s="396"/>
      <c r="AA3294" s="441"/>
    </row>
    <row r="3295" spans="25:27" x14ac:dyDescent="0.2">
      <c r="Y3295" s="396"/>
      <c r="Z3295" s="396"/>
      <c r="AA3295" s="441"/>
    </row>
    <row r="3296" spans="25:27" x14ac:dyDescent="0.2">
      <c r="Y3296" s="396"/>
      <c r="Z3296" s="396"/>
      <c r="AA3296" s="441"/>
    </row>
    <row r="3297" spans="25:27" x14ac:dyDescent="0.2">
      <c r="Y3297" s="396"/>
      <c r="Z3297" s="396"/>
      <c r="AA3297" s="441"/>
    </row>
    <row r="3298" spans="25:27" x14ac:dyDescent="0.2">
      <c r="Y3298" s="396"/>
      <c r="Z3298" s="396"/>
      <c r="AA3298" s="441"/>
    </row>
    <row r="3299" spans="25:27" x14ac:dyDescent="0.2">
      <c r="Y3299" s="396"/>
      <c r="Z3299" s="396"/>
      <c r="AA3299" s="441"/>
    </row>
    <row r="3300" spans="25:27" x14ac:dyDescent="0.2">
      <c r="Y3300" s="396"/>
      <c r="Z3300" s="396"/>
      <c r="AA3300" s="441"/>
    </row>
    <row r="3301" spans="25:27" x14ac:dyDescent="0.2">
      <c r="Y3301" s="396"/>
      <c r="Z3301" s="396"/>
      <c r="AA3301" s="441"/>
    </row>
    <row r="3302" spans="25:27" x14ac:dyDescent="0.2">
      <c r="Y3302" s="396"/>
      <c r="Z3302" s="396"/>
      <c r="AA3302" s="441"/>
    </row>
    <row r="3303" spans="25:27" x14ac:dyDescent="0.2">
      <c r="Y3303" s="396"/>
      <c r="Z3303" s="396"/>
      <c r="AA3303" s="441"/>
    </row>
    <row r="3304" spans="25:27" x14ac:dyDescent="0.2">
      <c r="Y3304" s="396"/>
      <c r="Z3304" s="396"/>
      <c r="AA3304" s="441"/>
    </row>
    <row r="3305" spans="25:27" x14ac:dyDescent="0.2">
      <c r="Y3305" s="396"/>
      <c r="Z3305" s="396"/>
      <c r="AA3305" s="441"/>
    </row>
    <row r="3306" spans="25:27" x14ac:dyDescent="0.2">
      <c r="Y3306" s="396"/>
      <c r="Z3306" s="396"/>
      <c r="AA3306" s="441"/>
    </row>
    <row r="3307" spans="25:27" x14ac:dyDescent="0.2">
      <c r="Y3307" s="396"/>
      <c r="Z3307" s="396"/>
      <c r="AA3307" s="441"/>
    </row>
    <row r="3308" spans="25:27" x14ac:dyDescent="0.2">
      <c r="Y3308" s="396"/>
      <c r="Z3308" s="396"/>
      <c r="AA3308" s="441"/>
    </row>
    <row r="3309" spans="25:27" x14ac:dyDescent="0.2">
      <c r="Y3309" s="396"/>
      <c r="Z3309" s="396"/>
      <c r="AA3309" s="441"/>
    </row>
    <row r="3310" spans="25:27" x14ac:dyDescent="0.2">
      <c r="Y3310" s="396"/>
      <c r="Z3310" s="396"/>
      <c r="AA3310" s="441"/>
    </row>
    <row r="3311" spans="25:27" x14ac:dyDescent="0.2">
      <c r="Y3311" s="396"/>
      <c r="Z3311" s="396"/>
      <c r="AA3311" s="441"/>
    </row>
    <row r="3312" spans="25:27" x14ac:dyDescent="0.2">
      <c r="Y3312" s="396"/>
      <c r="Z3312" s="396"/>
      <c r="AA3312" s="441"/>
    </row>
    <row r="3313" spans="25:27" x14ac:dyDescent="0.2">
      <c r="Y3313" s="396"/>
      <c r="Z3313" s="396"/>
      <c r="AA3313" s="441"/>
    </row>
    <row r="3314" spans="25:27" x14ac:dyDescent="0.2">
      <c r="Y3314" s="396"/>
      <c r="Z3314" s="396"/>
      <c r="AA3314" s="441"/>
    </row>
    <row r="3315" spans="25:27" x14ac:dyDescent="0.2">
      <c r="Y3315" s="396"/>
      <c r="Z3315" s="396"/>
      <c r="AA3315" s="441"/>
    </row>
    <row r="3316" spans="25:27" x14ac:dyDescent="0.2">
      <c r="Y3316" s="396"/>
      <c r="Z3316" s="396"/>
      <c r="AA3316" s="441"/>
    </row>
    <row r="3317" spans="25:27" x14ac:dyDescent="0.2">
      <c r="Y3317" s="396"/>
      <c r="Z3317" s="396"/>
      <c r="AA3317" s="441"/>
    </row>
    <row r="3318" spans="25:27" x14ac:dyDescent="0.2">
      <c r="Y3318" s="396"/>
      <c r="Z3318" s="396"/>
      <c r="AA3318" s="441"/>
    </row>
    <row r="3319" spans="25:27" x14ac:dyDescent="0.2">
      <c r="Y3319" s="396"/>
      <c r="Z3319" s="396"/>
      <c r="AA3319" s="441"/>
    </row>
    <row r="3320" spans="25:27" x14ac:dyDescent="0.2">
      <c r="Y3320" s="396"/>
      <c r="Z3320" s="396"/>
      <c r="AA3320" s="441"/>
    </row>
    <row r="3321" spans="25:27" x14ac:dyDescent="0.2">
      <c r="Y3321" s="396"/>
      <c r="Z3321" s="396"/>
      <c r="AA3321" s="441"/>
    </row>
    <row r="3322" spans="25:27" x14ac:dyDescent="0.2">
      <c r="Y3322" s="396"/>
      <c r="Z3322" s="396"/>
      <c r="AA3322" s="441"/>
    </row>
    <row r="3323" spans="25:27" x14ac:dyDescent="0.2">
      <c r="Y3323" s="396"/>
      <c r="Z3323" s="396"/>
      <c r="AA3323" s="441"/>
    </row>
    <row r="3324" spans="25:27" x14ac:dyDescent="0.2">
      <c r="Y3324" s="396"/>
      <c r="Z3324" s="396"/>
      <c r="AA3324" s="441"/>
    </row>
    <row r="3325" spans="25:27" x14ac:dyDescent="0.2">
      <c r="Y3325" s="396"/>
      <c r="Z3325" s="396"/>
      <c r="AA3325" s="441"/>
    </row>
    <row r="3326" spans="25:27" x14ac:dyDescent="0.2">
      <c r="Y3326" s="396"/>
      <c r="Z3326" s="396"/>
      <c r="AA3326" s="441"/>
    </row>
    <row r="3327" spans="25:27" x14ac:dyDescent="0.2">
      <c r="Y3327" s="396"/>
      <c r="Z3327" s="396"/>
      <c r="AA3327" s="441"/>
    </row>
    <row r="3328" spans="25:27" x14ac:dyDescent="0.2">
      <c r="Y3328" s="396"/>
      <c r="Z3328" s="396"/>
      <c r="AA3328" s="441"/>
    </row>
    <row r="3329" spans="25:27" x14ac:dyDescent="0.2">
      <c r="Y3329" s="396"/>
      <c r="Z3329" s="396"/>
      <c r="AA3329" s="441"/>
    </row>
    <row r="3330" spans="25:27" x14ac:dyDescent="0.2">
      <c r="Y3330" s="396"/>
      <c r="Z3330" s="396"/>
      <c r="AA3330" s="441"/>
    </row>
    <row r="3331" spans="25:27" x14ac:dyDescent="0.2">
      <c r="Y3331" s="396"/>
      <c r="Z3331" s="396"/>
      <c r="AA3331" s="441"/>
    </row>
    <row r="3332" spans="25:27" x14ac:dyDescent="0.2">
      <c r="Y3332" s="396"/>
      <c r="Z3332" s="396"/>
      <c r="AA3332" s="441"/>
    </row>
    <row r="3333" spans="25:27" x14ac:dyDescent="0.2">
      <c r="Y3333" s="396"/>
      <c r="Z3333" s="396"/>
      <c r="AA3333" s="441"/>
    </row>
    <row r="3334" spans="25:27" x14ac:dyDescent="0.2">
      <c r="Y3334" s="396"/>
      <c r="Z3334" s="396"/>
      <c r="AA3334" s="441"/>
    </row>
    <row r="3335" spans="25:27" x14ac:dyDescent="0.2">
      <c r="Y3335" s="396"/>
      <c r="Z3335" s="396"/>
      <c r="AA3335" s="441"/>
    </row>
    <row r="3336" spans="25:27" x14ac:dyDescent="0.2">
      <c r="Y3336" s="396"/>
      <c r="Z3336" s="396"/>
      <c r="AA3336" s="441"/>
    </row>
    <row r="3337" spans="25:27" x14ac:dyDescent="0.2">
      <c r="Y3337" s="396"/>
      <c r="Z3337" s="396"/>
      <c r="AA3337" s="441"/>
    </row>
    <row r="3338" spans="25:27" x14ac:dyDescent="0.2">
      <c r="Y3338" s="396"/>
      <c r="Z3338" s="396"/>
      <c r="AA3338" s="441"/>
    </row>
    <row r="3339" spans="25:27" x14ac:dyDescent="0.2">
      <c r="Y3339" s="396"/>
      <c r="Z3339" s="396"/>
      <c r="AA3339" s="441"/>
    </row>
    <row r="3340" spans="25:27" x14ac:dyDescent="0.2">
      <c r="Y3340" s="396"/>
      <c r="Z3340" s="396"/>
      <c r="AA3340" s="441"/>
    </row>
    <row r="3341" spans="25:27" x14ac:dyDescent="0.2">
      <c r="Y3341" s="396"/>
      <c r="Z3341" s="396"/>
      <c r="AA3341" s="441"/>
    </row>
    <row r="3342" spans="25:27" x14ac:dyDescent="0.2">
      <c r="Y3342" s="396"/>
      <c r="Z3342" s="396"/>
      <c r="AA3342" s="441"/>
    </row>
    <row r="3343" spans="25:27" x14ac:dyDescent="0.2">
      <c r="Y3343" s="396"/>
      <c r="Z3343" s="396"/>
      <c r="AA3343" s="441"/>
    </row>
    <row r="3344" spans="25:27" x14ac:dyDescent="0.2">
      <c r="Y3344" s="396"/>
      <c r="Z3344" s="396"/>
      <c r="AA3344" s="441"/>
    </row>
    <row r="3345" spans="25:27" x14ac:dyDescent="0.2">
      <c r="Y3345" s="396"/>
      <c r="Z3345" s="396"/>
      <c r="AA3345" s="441"/>
    </row>
    <row r="3346" spans="25:27" x14ac:dyDescent="0.2">
      <c r="Y3346" s="396"/>
      <c r="Z3346" s="396"/>
      <c r="AA3346" s="441"/>
    </row>
    <row r="3347" spans="25:27" x14ac:dyDescent="0.2">
      <c r="Y3347" s="396"/>
      <c r="Z3347" s="396"/>
      <c r="AA3347" s="441"/>
    </row>
    <row r="3348" spans="25:27" x14ac:dyDescent="0.2">
      <c r="Y3348" s="396"/>
      <c r="Z3348" s="396"/>
      <c r="AA3348" s="441"/>
    </row>
    <row r="3349" spans="25:27" x14ac:dyDescent="0.2">
      <c r="Y3349" s="396"/>
      <c r="Z3349" s="396"/>
      <c r="AA3349" s="441"/>
    </row>
    <row r="3350" spans="25:27" x14ac:dyDescent="0.2">
      <c r="Y3350" s="396"/>
      <c r="Z3350" s="396"/>
      <c r="AA3350" s="441"/>
    </row>
    <row r="3351" spans="25:27" x14ac:dyDescent="0.2">
      <c r="Y3351" s="396"/>
      <c r="Z3351" s="396"/>
      <c r="AA3351" s="441"/>
    </row>
    <row r="3352" spans="25:27" x14ac:dyDescent="0.2">
      <c r="Y3352" s="396"/>
      <c r="Z3352" s="396"/>
      <c r="AA3352" s="441"/>
    </row>
    <row r="3353" spans="25:27" x14ac:dyDescent="0.2">
      <c r="Y3353" s="396"/>
      <c r="Z3353" s="396"/>
      <c r="AA3353" s="441"/>
    </row>
    <row r="3354" spans="25:27" x14ac:dyDescent="0.2">
      <c r="Y3354" s="396"/>
      <c r="Z3354" s="396"/>
      <c r="AA3354" s="441"/>
    </row>
    <row r="3355" spans="25:27" x14ac:dyDescent="0.2">
      <c r="Y3355" s="396"/>
      <c r="Z3355" s="396"/>
      <c r="AA3355" s="441"/>
    </row>
    <row r="3356" spans="25:27" x14ac:dyDescent="0.2">
      <c r="Y3356" s="396"/>
      <c r="Z3356" s="396"/>
      <c r="AA3356" s="441"/>
    </row>
    <row r="3357" spans="25:27" x14ac:dyDescent="0.2">
      <c r="Y3357" s="396"/>
      <c r="Z3357" s="396"/>
      <c r="AA3357" s="441"/>
    </row>
    <row r="3358" spans="25:27" x14ac:dyDescent="0.2">
      <c r="Y3358" s="396"/>
      <c r="Z3358" s="396"/>
      <c r="AA3358" s="441"/>
    </row>
    <row r="3359" spans="25:27" x14ac:dyDescent="0.2">
      <c r="Y3359" s="396"/>
      <c r="Z3359" s="396"/>
      <c r="AA3359" s="441"/>
    </row>
    <row r="3360" spans="25:27" x14ac:dyDescent="0.2">
      <c r="Y3360" s="396"/>
      <c r="Z3360" s="396"/>
      <c r="AA3360" s="441"/>
    </row>
    <row r="3361" spans="25:27" x14ac:dyDescent="0.2">
      <c r="Y3361" s="396"/>
      <c r="Z3361" s="396"/>
      <c r="AA3361" s="441"/>
    </row>
    <row r="3362" spans="25:27" x14ac:dyDescent="0.2">
      <c r="Y3362" s="396"/>
      <c r="Z3362" s="396"/>
      <c r="AA3362" s="441"/>
    </row>
    <row r="3363" spans="25:27" x14ac:dyDescent="0.2">
      <c r="Y3363" s="396"/>
      <c r="Z3363" s="396"/>
      <c r="AA3363" s="441"/>
    </row>
    <row r="3364" spans="25:27" x14ac:dyDescent="0.2">
      <c r="Y3364" s="396"/>
      <c r="Z3364" s="396"/>
      <c r="AA3364" s="441"/>
    </row>
    <row r="3365" spans="25:27" x14ac:dyDescent="0.2">
      <c r="Y3365" s="396"/>
      <c r="Z3365" s="396"/>
      <c r="AA3365" s="441"/>
    </row>
    <row r="3366" spans="25:27" x14ac:dyDescent="0.2">
      <c r="Y3366" s="396"/>
      <c r="Z3366" s="396"/>
      <c r="AA3366" s="441"/>
    </row>
    <row r="3367" spans="25:27" x14ac:dyDescent="0.2">
      <c r="Y3367" s="396"/>
      <c r="Z3367" s="396"/>
      <c r="AA3367" s="441"/>
    </row>
    <row r="3368" spans="25:27" x14ac:dyDescent="0.2">
      <c r="Y3368" s="396"/>
      <c r="Z3368" s="396"/>
      <c r="AA3368" s="441"/>
    </row>
    <row r="3369" spans="25:27" x14ac:dyDescent="0.2">
      <c r="Y3369" s="396"/>
      <c r="Z3369" s="396"/>
      <c r="AA3369" s="441"/>
    </row>
    <row r="3370" spans="25:27" x14ac:dyDescent="0.2">
      <c r="Y3370" s="396"/>
      <c r="Z3370" s="396"/>
      <c r="AA3370" s="441"/>
    </row>
    <row r="3371" spans="25:27" x14ac:dyDescent="0.2">
      <c r="Y3371" s="396"/>
      <c r="Z3371" s="396"/>
      <c r="AA3371" s="441"/>
    </row>
    <row r="3372" spans="25:27" x14ac:dyDescent="0.2">
      <c r="Y3372" s="396"/>
      <c r="Z3372" s="396"/>
      <c r="AA3372" s="441"/>
    </row>
    <row r="3373" spans="25:27" x14ac:dyDescent="0.2">
      <c r="Y3373" s="396"/>
      <c r="Z3373" s="396"/>
      <c r="AA3373" s="441"/>
    </row>
    <row r="3374" spans="25:27" x14ac:dyDescent="0.2">
      <c r="Y3374" s="396"/>
      <c r="Z3374" s="396"/>
      <c r="AA3374" s="441"/>
    </row>
    <row r="3375" spans="25:27" x14ac:dyDescent="0.2">
      <c r="Y3375" s="396"/>
      <c r="Z3375" s="396"/>
      <c r="AA3375" s="441"/>
    </row>
    <row r="3376" spans="25:27" x14ac:dyDescent="0.2">
      <c r="Y3376" s="396"/>
      <c r="Z3376" s="396"/>
      <c r="AA3376" s="441"/>
    </row>
    <row r="3377" spans="25:27" x14ac:dyDescent="0.2">
      <c r="Y3377" s="396"/>
      <c r="Z3377" s="396"/>
      <c r="AA3377" s="441"/>
    </row>
    <row r="3378" spans="25:27" x14ac:dyDescent="0.2">
      <c r="Y3378" s="396"/>
      <c r="Z3378" s="396"/>
      <c r="AA3378" s="441"/>
    </row>
    <row r="3379" spans="25:27" x14ac:dyDescent="0.2">
      <c r="Y3379" s="396"/>
      <c r="Z3379" s="396"/>
      <c r="AA3379" s="441"/>
    </row>
    <row r="3380" spans="25:27" x14ac:dyDescent="0.2">
      <c r="Y3380" s="396"/>
      <c r="Z3380" s="396"/>
      <c r="AA3380" s="441"/>
    </row>
    <row r="3381" spans="25:27" x14ac:dyDescent="0.2">
      <c r="Y3381" s="396"/>
      <c r="Z3381" s="396"/>
      <c r="AA3381" s="441"/>
    </row>
    <row r="3382" spans="25:27" x14ac:dyDescent="0.2">
      <c r="Y3382" s="396"/>
      <c r="Z3382" s="396"/>
      <c r="AA3382" s="441"/>
    </row>
    <row r="3383" spans="25:27" x14ac:dyDescent="0.2">
      <c r="Y3383" s="396"/>
      <c r="Z3383" s="396"/>
      <c r="AA3383" s="441"/>
    </row>
    <row r="3384" spans="25:27" x14ac:dyDescent="0.2">
      <c r="Y3384" s="396"/>
      <c r="Z3384" s="396"/>
      <c r="AA3384" s="441"/>
    </row>
    <row r="3385" spans="25:27" x14ac:dyDescent="0.2">
      <c r="Y3385" s="396"/>
      <c r="Z3385" s="396"/>
      <c r="AA3385" s="441"/>
    </row>
    <row r="3386" spans="25:27" x14ac:dyDescent="0.2">
      <c r="Y3386" s="396"/>
      <c r="Z3386" s="396"/>
      <c r="AA3386" s="441"/>
    </row>
    <row r="3387" spans="25:27" x14ac:dyDescent="0.2">
      <c r="Y3387" s="396"/>
      <c r="Z3387" s="396"/>
      <c r="AA3387" s="441"/>
    </row>
    <row r="3388" spans="25:27" x14ac:dyDescent="0.2">
      <c r="Y3388" s="396"/>
      <c r="Z3388" s="396"/>
      <c r="AA3388" s="441"/>
    </row>
    <row r="3389" spans="25:27" x14ac:dyDescent="0.2">
      <c r="Y3389" s="396"/>
      <c r="Z3389" s="396"/>
      <c r="AA3389" s="441"/>
    </row>
    <row r="3390" spans="25:27" x14ac:dyDescent="0.2">
      <c r="Y3390" s="396"/>
      <c r="Z3390" s="396"/>
      <c r="AA3390" s="441"/>
    </row>
    <row r="3391" spans="25:27" x14ac:dyDescent="0.2">
      <c r="Y3391" s="396"/>
      <c r="Z3391" s="396"/>
      <c r="AA3391" s="441"/>
    </row>
    <row r="3392" spans="25:27" x14ac:dyDescent="0.2">
      <c r="Y3392" s="396"/>
      <c r="Z3392" s="396"/>
      <c r="AA3392" s="441"/>
    </row>
    <row r="3393" spans="25:27" x14ac:dyDescent="0.2">
      <c r="Y3393" s="396"/>
      <c r="Z3393" s="396"/>
      <c r="AA3393" s="441"/>
    </row>
    <row r="3394" spans="25:27" x14ac:dyDescent="0.2">
      <c r="Y3394" s="396"/>
      <c r="Z3394" s="396"/>
      <c r="AA3394" s="441"/>
    </row>
    <row r="3395" spans="25:27" x14ac:dyDescent="0.2">
      <c r="Y3395" s="396"/>
      <c r="Z3395" s="396"/>
      <c r="AA3395" s="441"/>
    </row>
    <row r="3396" spans="25:27" x14ac:dyDescent="0.2">
      <c r="Y3396" s="396"/>
      <c r="Z3396" s="396"/>
      <c r="AA3396" s="441"/>
    </row>
    <row r="3397" spans="25:27" x14ac:dyDescent="0.2">
      <c r="Y3397" s="396"/>
      <c r="Z3397" s="396"/>
      <c r="AA3397" s="441"/>
    </row>
    <row r="3398" spans="25:27" x14ac:dyDescent="0.2">
      <c r="Y3398" s="396"/>
      <c r="Z3398" s="396"/>
      <c r="AA3398" s="441"/>
    </row>
    <row r="3399" spans="25:27" x14ac:dyDescent="0.2">
      <c r="Y3399" s="396"/>
      <c r="Z3399" s="396"/>
      <c r="AA3399" s="441"/>
    </row>
    <row r="3400" spans="25:27" x14ac:dyDescent="0.2">
      <c r="Y3400" s="396"/>
      <c r="Z3400" s="396"/>
      <c r="AA3400" s="441"/>
    </row>
    <row r="3401" spans="25:27" x14ac:dyDescent="0.2">
      <c r="Y3401" s="396"/>
      <c r="Z3401" s="396"/>
      <c r="AA3401" s="441"/>
    </row>
    <row r="3402" spans="25:27" x14ac:dyDescent="0.2">
      <c r="Y3402" s="396"/>
      <c r="Z3402" s="396"/>
      <c r="AA3402" s="441"/>
    </row>
    <row r="3403" spans="25:27" x14ac:dyDescent="0.2">
      <c r="Y3403" s="396"/>
      <c r="Z3403" s="396"/>
      <c r="AA3403" s="441"/>
    </row>
    <row r="3404" spans="25:27" x14ac:dyDescent="0.2">
      <c r="Y3404" s="396"/>
      <c r="Z3404" s="396"/>
      <c r="AA3404" s="441"/>
    </row>
    <row r="3405" spans="25:27" x14ac:dyDescent="0.2">
      <c r="Y3405" s="396"/>
      <c r="Z3405" s="396"/>
      <c r="AA3405" s="441"/>
    </row>
    <row r="3406" spans="25:27" x14ac:dyDescent="0.2">
      <c r="Y3406" s="396"/>
      <c r="Z3406" s="396"/>
      <c r="AA3406" s="441"/>
    </row>
    <row r="3407" spans="25:27" x14ac:dyDescent="0.2">
      <c r="Y3407" s="396"/>
      <c r="Z3407" s="396"/>
      <c r="AA3407" s="441"/>
    </row>
    <row r="3408" spans="25:27" x14ac:dyDescent="0.2">
      <c r="Y3408" s="396"/>
      <c r="Z3408" s="396"/>
      <c r="AA3408" s="441"/>
    </row>
    <row r="3409" spans="25:27" x14ac:dyDescent="0.2">
      <c r="Y3409" s="396"/>
      <c r="Z3409" s="396"/>
      <c r="AA3409" s="441"/>
    </row>
    <row r="3410" spans="25:27" x14ac:dyDescent="0.2">
      <c r="Y3410" s="396"/>
      <c r="Z3410" s="396"/>
      <c r="AA3410" s="441"/>
    </row>
    <row r="3411" spans="25:27" x14ac:dyDescent="0.2">
      <c r="Y3411" s="396"/>
      <c r="Z3411" s="396"/>
      <c r="AA3411" s="441"/>
    </row>
    <row r="3412" spans="25:27" x14ac:dyDescent="0.2">
      <c r="Y3412" s="396"/>
      <c r="Z3412" s="396"/>
      <c r="AA3412" s="441"/>
    </row>
    <row r="3413" spans="25:27" x14ac:dyDescent="0.2">
      <c r="Y3413" s="396"/>
      <c r="Z3413" s="396"/>
      <c r="AA3413" s="441"/>
    </row>
    <row r="3414" spans="25:27" x14ac:dyDescent="0.2">
      <c r="Y3414" s="396"/>
      <c r="Z3414" s="396"/>
      <c r="AA3414" s="441"/>
    </row>
    <row r="3415" spans="25:27" x14ac:dyDescent="0.2">
      <c r="Y3415" s="396"/>
      <c r="Z3415" s="396"/>
      <c r="AA3415" s="441"/>
    </row>
    <row r="3416" spans="25:27" x14ac:dyDescent="0.2">
      <c r="Y3416" s="396"/>
      <c r="Z3416" s="396"/>
      <c r="AA3416" s="441"/>
    </row>
    <row r="3417" spans="25:27" x14ac:dyDescent="0.2">
      <c r="Y3417" s="396"/>
      <c r="Z3417" s="396"/>
      <c r="AA3417" s="441"/>
    </row>
    <row r="3418" spans="25:27" x14ac:dyDescent="0.2">
      <c r="Y3418" s="396"/>
      <c r="Z3418" s="396"/>
      <c r="AA3418" s="441"/>
    </row>
    <row r="3419" spans="25:27" x14ac:dyDescent="0.2">
      <c r="Y3419" s="396"/>
      <c r="Z3419" s="396"/>
      <c r="AA3419" s="441"/>
    </row>
    <row r="3420" spans="25:27" x14ac:dyDescent="0.2">
      <c r="Y3420" s="396"/>
      <c r="Z3420" s="396"/>
      <c r="AA3420" s="441"/>
    </row>
    <row r="3421" spans="25:27" x14ac:dyDescent="0.2">
      <c r="Y3421" s="396"/>
      <c r="Z3421" s="396"/>
      <c r="AA3421" s="441"/>
    </row>
    <row r="3422" spans="25:27" x14ac:dyDescent="0.2">
      <c r="Y3422" s="396"/>
      <c r="Z3422" s="396"/>
      <c r="AA3422" s="441"/>
    </row>
    <row r="3423" spans="25:27" x14ac:dyDescent="0.2">
      <c r="Y3423" s="396"/>
      <c r="Z3423" s="396"/>
      <c r="AA3423" s="441"/>
    </row>
    <row r="3424" spans="25:27" x14ac:dyDescent="0.2">
      <c r="Y3424" s="396"/>
      <c r="Z3424" s="396"/>
      <c r="AA3424" s="441"/>
    </row>
    <row r="3425" spans="25:27" x14ac:dyDescent="0.2">
      <c r="Y3425" s="396"/>
      <c r="Z3425" s="396"/>
      <c r="AA3425" s="441"/>
    </row>
    <row r="3426" spans="25:27" x14ac:dyDescent="0.2">
      <c r="Y3426" s="396"/>
      <c r="Z3426" s="396"/>
      <c r="AA3426" s="441"/>
    </row>
    <row r="3427" spans="25:27" x14ac:dyDescent="0.2">
      <c r="Y3427" s="396"/>
      <c r="Z3427" s="396"/>
      <c r="AA3427" s="441"/>
    </row>
    <row r="3428" spans="25:27" x14ac:dyDescent="0.2">
      <c r="Y3428" s="396"/>
      <c r="Z3428" s="396"/>
      <c r="AA3428" s="441"/>
    </row>
    <row r="3429" spans="25:27" x14ac:dyDescent="0.2">
      <c r="Y3429" s="396"/>
      <c r="Z3429" s="396"/>
      <c r="AA3429" s="441"/>
    </row>
    <row r="3430" spans="25:27" x14ac:dyDescent="0.2">
      <c r="Y3430" s="396"/>
      <c r="Z3430" s="396"/>
      <c r="AA3430" s="441"/>
    </row>
    <row r="3431" spans="25:27" x14ac:dyDescent="0.2">
      <c r="Y3431" s="396"/>
      <c r="Z3431" s="396"/>
      <c r="AA3431" s="441"/>
    </row>
    <row r="3432" spans="25:27" x14ac:dyDescent="0.2">
      <c r="Y3432" s="396"/>
      <c r="Z3432" s="396"/>
      <c r="AA3432" s="441"/>
    </row>
    <row r="3433" spans="25:27" x14ac:dyDescent="0.2">
      <c r="Y3433" s="396"/>
      <c r="Z3433" s="396"/>
      <c r="AA3433" s="441"/>
    </row>
    <row r="3434" spans="25:27" x14ac:dyDescent="0.2">
      <c r="Y3434" s="396"/>
      <c r="Z3434" s="396"/>
      <c r="AA3434" s="441"/>
    </row>
    <row r="3435" spans="25:27" x14ac:dyDescent="0.2">
      <c r="Y3435" s="396"/>
      <c r="Z3435" s="396"/>
      <c r="AA3435" s="441"/>
    </row>
    <row r="3436" spans="25:27" x14ac:dyDescent="0.2">
      <c r="Y3436" s="396"/>
      <c r="Z3436" s="396"/>
      <c r="AA3436" s="441"/>
    </row>
    <row r="3437" spans="25:27" x14ac:dyDescent="0.2">
      <c r="Y3437" s="396"/>
      <c r="Z3437" s="396"/>
      <c r="AA3437" s="441"/>
    </row>
    <row r="3438" spans="25:27" x14ac:dyDescent="0.2">
      <c r="Y3438" s="396"/>
      <c r="Z3438" s="396"/>
      <c r="AA3438" s="441"/>
    </row>
    <row r="3439" spans="25:27" x14ac:dyDescent="0.2">
      <c r="Y3439" s="396"/>
      <c r="Z3439" s="396"/>
      <c r="AA3439" s="441"/>
    </row>
    <row r="3440" spans="25:27" x14ac:dyDescent="0.2">
      <c r="Y3440" s="396"/>
      <c r="Z3440" s="396"/>
      <c r="AA3440" s="441"/>
    </row>
    <row r="3441" spans="25:27" x14ac:dyDescent="0.2">
      <c r="Y3441" s="396"/>
      <c r="Z3441" s="396"/>
      <c r="AA3441" s="441"/>
    </row>
    <row r="3442" spans="25:27" x14ac:dyDescent="0.2">
      <c r="Y3442" s="396"/>
      <c r="Z3442" s="396"/>
      <c r="AA3442" s="441"/>
    </row>
    <row r="3443" spans="25:27" x14ac:dyDescent="0.2">
      <c r="Y3443" s="396"/>
      <c r="Z3443" s="396"/>
      <c r="AA3443" s="441"/>
    </row>
    <row r="3444" spans="25:27" x14ac:dyDescent="0.2">
      <c r="Y3444" s="396"/>
      <c r="Z3444" s="396"/>
      <c r="AA3444" s="441"/>
    </row>
    <row r="3445" spans="25:27" x14ac:dyDescent="0.2">
      <c r="Y3445" s="396"/>
      <c r="Z3445" s="396"/>
      <c r="AA3445" s="441"/>
    </row>
    <row r="3446" spans="25:27" x14ac:dyDescent="0.2">
      <c r="Y3446" s="396"/>
      <c r="Z3446" s="396"/>
      <c r="AA3446" s="441"/>
    </row>
    <row r="3447" spans="25:27" x14ac:dyDescent="0.2">
      <c r="Y3447" s="396"/>
      <c r="Z3447" s="396"/>
      <c r="AA3447" s="441"/>
    </row>
    <row r="3448" spans="25:27" x14ac:dyDescent="0.2">
      <c r="Y3448" s="396"/>
      <c r="Z3448" s="396"/>
      <c r="AA3448" s="441"/>
    </row>
    <row r="3449" spans="25:27" x14ac:dyDescent="0.2">
      <c r="Y3449" s="396"/>
      <c r="Z3449" s="396"/>
      <c r="AA3449" s="441"/>
    </row>
    <row r="3450" spans="25:27" x14ac:dyDescent="0.2">
      <c r="Y3450" s="396"/>
      <c r="Z3450" s="396"/>
      <c r="AA3450" s="441"/>
    </row>
    <row r="3451" spans="25:27" x14ac:dyDescent="0.2">
      <c r="Y3451" s="396"/>
      <c r="Z3451" s="396"/>
      <c r="AA3451" s="441"/>
    </row>
    <row r="3452" spans="25:27" x14ac:dyDescent="0.2">
      <c r="Y3452" s="396"/>
      <c r="Z3452" s="396"/>
      <c r="AA3452" s="441"/>
    </row>
    <row r="3453" spans="25:27" x14ac:dyDescent="0.2">
      <c r="Y3453" s="396"/>
      <c r="Z3453" s="396"/>
      <c r="AA3453" s="441"/>
    </row>
    <row r="3454" spans="25:27" x14ac:dyDescent="0.2">
      <c r="Y3454" s="396"/>
      <c r="Z3454" s="396"/>
      <c r="AA3454" s="441"/>
    </row>
    <row r="3455" spans="25:27" x14ac:dyDescent="0.2">
      <c r="Y3455" s="396"/>
      <c r="Z3455" s="396"/>
      <c r="AA3455" s="441"/>
    </row>
    <row r="3456" spans="25:27" x14ac:dyDescent="0.2">
      <c r="Y3456" s="396"/>
      <c r="Z3456" s="396"/>
      <c r="AA3456" s="441"/>
    </row>
    <row r="3457" spans="25:27" x14ac:dyDescent="0.2">
      <c r="Y3457" s="396"/>
      <c r="Z3457" s="396"/>
      <c r="AA3457" s="441"/>
    </row>
    <row r="3458" spans="25:27" x14ac:dyDescent="0.2">
      <c r="Y3458" s="396"/>
      <c r="Z3458" s="396"/>
      <c r="AA3458" s="441"/>
    </row>
    <row r="3459" spans="25:27" x14ac:dyDescent="0.2">
      <c r="Y3459" s="396"/>
      <c r="Z3459" s="396"/>
      <c r="AA3459" s="441"/>
    </row>
    <row r="3460" spans="25:27" x14ac:dyDescent="0.2">
      <c r="Y3460" s="396"/>
      <c r="Z3460" s="396"/>
      <c r="AA3460" s="441"/>
    </row>
    <row r="3461" spans="25:27" x14ac:dyDescent="0.2">
      <c r="Y3461" s="396"/>
      <c r="Z3461" s="396"/>
      <c r="AA3461" s="441"/>
    </row>
    <row r="3462" spans="25:27" x14ac:dyDescent="0.2">
      <c r="Y3462" s="396"/>
      <c r="Z3462" s="396"/>
      <c r="AA3462" s="441"/>
    </row>
    <row r="3463" spans="25:27" x14ac:dyDescent="0.2">
      <c r="Y3463" s="396"/>
      <c r="Z3463" s="396"/>
      <c r="AA3463" s="441"/>
    </row>
    <row r="3464" spans="25:27" x14ac:dyDescent="0.2">
      <c r="Y3464" s="396"/>
      <c r="Z3464" s="396"/>
      <c r="AA3464" s="441"/>
    </row>
    <row r="3465" spans="25:27" x14ac:dyDescent="0.2">
      <c r="Y3465" s="396"/>
      <c r="Z3465" s="396"/>
      <c r="AA3465" s="441"/>
    </row>
    <row r="3466" spans="25:27" x14ac:dyDescent="0.2">
      <c r="Y3466" s="396"/>
      <c r="Z3466" s="396"/>
      <c r="AA3466" s="441"/>
    </row>
    <row r="3467" spans="25:27" x14ac:dyDescent="0.2">
      <c r="Y3467" s="396"/>
      <c r="Z3467" s="396"/>
      <c r="AA3467" s="441"/>
    </row>
    <row r="3468" spans="25:27" x14ac:dyDescent="0.2">
      <c r="Y3468" s="396"/>
      <c r="Z3468" s="396"/>
      <c r="AA3468" s="441"/>
    </row>
    <row r="3469" spans="25:27" x14ac:dyDescent="0.2">
      <c r="Y3469" s="396"/>
      <c r="Z3469" s="396"/>
      <c r="AA3469" s="441"/>
    </row>
    <row r="3470" spans="25:27" x14ac:dyDescent="0.2">
      <c r="Y3470" s="396"/>
      <c r="Z3470" s="396"/>
      <c r="AA3470" s="441"/>
    </row>
    <row r="3471" spans="25:27" x14ac:dyDescent="0.2">
      <c r="Y3471" s="396"/>
      <c r="Z3471" s="396"/>
      <c r="AA3471" s="441"/>
    </row>
    <row r="3472" spans="25:27" x14ac:dyDescent="0.2">
      <c r="Y3472" s="396"/>
      <c r="Z3472" s="396"/>
      <c r="AA3472" s="441"/>
    </row>
    <row r="3473" spans="25:27" x14ac:dyDescent="0.2">
      <c r="Y3473" s="396"/>
      <c r="Z3473" s="396"/>
      <c r="AA3473" s="441"/>
    </row>
    <row r="3474" spans="25:27" x14ac:dyDescent="0.2">
      <c r="Y3474" s="396"/>
      <c r="Z3474" s="396"/>
      <c r="AA3474" s="441"/>
    </row>
    <row r="3475" spans="25:27" x14ac:dyDescent="0.2">
      <c r="Y3475" s="396"/>
      <c r="Z3475" s="396"/>
      <c r="AA3475" s="441"/>
    </row>
    <row r="3476" spans="25:27" x14ac:dyDescent="0.2">
      <c r="Y3476" s="396"/>
      <c r="Z3476" s="396"/>
      <c r="AA3476" s="441"/>
    </row>
    <row r="3477" spans="25:27" x14ac:dyDescent="0.2">
      <c r="Y3477" s="396"/>
      <c r="Z3477" s="396"/>
      <c r="AA3477" s="441"/>
    </row>
    <row r="3478" spans="25:27" x14ac:dyDescent="0.2">
      <c r="Y3478" s="396"/>
      <c r="Z3478" s="396"/>
      <c r="AA3478" s="441"/>
    </row>
    <row r="3479" spans="25:27" x14ac:dyDescent="0.2">
      <c r="Y3479" s="396"/>
      <c r="Z3479" s="396"/>
      <c r="AA3479" s="441"/>
    </row>
    <row r="3480" spans="25:27" x14ac:dyDescent="0.2">
      <c r="Y3480" s="396"/>
      <c r="Z3480" s="396"/>
      <c r="AA3480" s="441"/>
    </row>
    <row r="3481" spans="25:27" x14ac:dyDescent="0.2">
      <c r="Y3481" s="396"/>
      <c r="Z3481" s="396"/>
      <c r="AA3481" s="441"/>
    </row>
    <row r="3482" spans="25:27" x14ac:dyDescent="0.2">
      <c r="Y3482" s="396"/>
      <c r="Z3482" s="396"/>
      <c r="AA3482" s="441"/>
    </row>
    <row r="3483" spans="25:27" x14ac:dyDescent="0.2">
      <c r="Y3483" s="396"/>
      <c r="Z3483" s="396"/>
      <c r="AA3483" s="441"/>
    </row>
    <row r="3484" spans="25:27" x14ac:dyDescent="0.2">
      <c r="Y3484" s="396"/>
      <c r="Z3484" s="396"/>
      <c r="AA3484" s="441"/>
    </row>
    <row r="3485" spans="25:27" x14ac:dyDescent="0.2">
      <c r="Y3485" s="396"/>
      <c r="Z3485" s="396"/>
      <c r="AA3485" s="441"/>
    </row>
    <row r="3486" spans="25:27" x14ac:dyDescent="0.2">
      <c r="Y3486" s="396"/>
      <c r="Z3486" s="396"/>
      <c r="AA3486" s="441"/>
    </row>
    <row r="3487" spans="25:27" x14ac:dyDescent="0.2">
      <c r="Y3487" s="396"/>
      <c r="Z3487" s="396"/>
      <c r="AA3487" s="441"/>
    </row>
    <row r="3488" spans="25:27" x14ac:dyDescent="0.2">
      <c r="Y3488" s="396"/>
      <c r="Z3488" s="396"/>
      <c r="AA3488" s="441"/>
    </row>
    <row r="3489" spans="25:27" x14ac:dyDescent="0.2">
      <c r="Y3489" s="396"/>
      <c r="Z3489" s="396"/>
      <c r="AA3489" s="441"/>
    </row>
    <row r="3490" spans="25:27" x14ac:dyDescent="0.2">
      <c r="Y3490" s="396"/>
      <c r="Z3490" s="396"/>
      <c r="AA3490" s="441"/>
    </row>
    <row r="3491" spans="25:27" x14ac:dyDescent="0.2">
      <c r="Y3491" s="396"/>
      <c r="Z3491" s="396"/>
      <c r="AA3491" s="441"/>
    </row>
    <row r="3492" spans="25:27" x14ac:dyDescent="0.2">
      <c r="Y3492" s="396"/>
      <c r="Z3492" s="396"/>
      <c r="AA3492" s="441"/>
    </row>
    <row r="3493" spans="25:27" x14ac:dyDescent="0.2">
      <c r="Y3493" s="396"/>
      <c r="Z3493" s="396"/>
      <c r="AA3493" s="441"/>
    </row>
    <row r="3494" spans="25:27" x14ac:dyDescent="0.2">
      <c r="Y3494" s="396"/>
      <c r="Z3494" s="396"/>
      <c r="AA3494" s="441"/>
    </row>
    <row r="3495" spans="25:27" x14ac:dyDescent="0.2">
      <c r="Y3495" s="396"/>
      <c r="Z3495" s="396"/>
      <c r="AA3495" s="441"/>
    </row>
    <row r="3496" spans="25:27" x14ac:dyDescent="0.2">
      <c r="Y3496" s="396"/>
      <c r="Z3496" s="396"/>
      <c r="AA3496" s="441"/>
    </row>
    <row r="3497" spans="25:27" x14ac:dyDescent="0.2">
      <c r="Y3497" s="396"/>
      <c r="Z3497" s="396"/>
      <c r="AA3497" s="441"/>
    </row>
    <row r="3498" spans="25:27" x14ac:dyDescent="0.2">
      <c r="Y3498" s="396"/>
      <c r="Z3498" s="396"/>
      <c r="AA3498" s="441"/>
    </row>
    <row r="3499" spans="25:27" x14ac:dyDescent="0.2">
      <c r="Y3499" s="396"/>
      <c r="Z3499" s="396"/>
      <c r="AA3499" s="441"/>
    </row>
    <row r="3500" spans="25:27" x14ac:dyDescent="0.2">
      <c r="Y3500" s="396"/>
      <c r="Z3500" s="396"/>
      <c r="AA3500" s="441"/>
    </row>
    <row r="3501" spans="25:27" x14ac:dyDescent="0.2">
      <c r="Y3501" s="396"/>
      <c r="Z3501" s="396"/>
      <c r="AA3501" s="441"/>
    </row>
    <row r="3502" spans="25:27" x14ac:dyDescent="0.2">
      <c r="Y3502" s="396"/>
      <c r="Z3502" s="396"/>
      <c r="AA3502" s="441"/>
    </row>
    <row r="3503" spans="25:27" x14ac:dyDescent="0.2">
      <c r="Y3503" s="396"/>
      <c r="Z3503" s="396"/>
      <c r="AA3503" s="441"/>
    </row>
    <row r="3504" spans="25:27" x14ac:dyDescent="0.2">
      <c r="Y3504" s="396"/>
      <c r="Z3504" s="396"/>
      <c r="AA3504" s="441"/>
    </row>
    <row r="3505" spans="25:27" x14ac:dyDescent="0.2">
      <c r="Y3505" s="396"/>
      <c r="Z3505" s="396"/>
      <c r="AA3505" s="441"/>
    </row>
    <row r="3506" spans="25:27" x14ac:dyDescent="0.2">
      <c r="Y3506" s="396"/>
      <c r="Z3506" s="396"/>
      <c r="AA3506" s="441"/>
    </row>
    <row r="3507" spans="25:27" x14ac:dyDescent="0.2">
      <c r="Y3507" s="396"/>
      <c r="Z3507" s="396"/>
      <c r="AA3507" s="441"/>
    </row>
    <row r="3508" spans="25:27" x14ac:dyDescent="0.2">
      <c r="Y3508" s="396"/>
      <c r="Z3508" s="396"/>
      <c r="AA3508" s="441"/>
    </row>
    <row r="3509" spans="25:27" x14ac:dyDescent="0.2">
      <c r="Y3509" s="396"/>
      <c r="Z3509" s="396"/>
      <c r="AA3509" s="441"/>
    </row>
    <row r="3510" spans="25:27" x14ac:dyDescent="0.2">
      <c r="Y3510" s="396"/>
      <c r="Z3510" s="396"/>
      <c r="AA3510" s="441"/>
    </row>
    <row r="3511" spans="25:27" x14ac:dyDescent="0.2">
      <c r="Y3511" s="396"/>
      <c r="Z3511" s="396"/>
      <c r="AA3511" s="441"/>
    </row>
    <row r="3512" spans="25:27" x14ac:dyDescent="0.2">
      <c r="Y3512" s="396"/>
      <c r="Z3512" s="396"/>
      <c r="AA3512" s="441"/>
    </row>
    <row r="3513" spans="25:27" x14ac:dyDescent="0.2">
      <c r="Y3513" s="396"/>
      <c r="Z3513" s="396"/>
      <c r="AA3513" s="441"/>
    </row>
    <row r="3514" spans="25:27" x14ac:dyDescent="0.2">
      <c r="Y3514" s="396"/>
      <c r="Z3514" s="396"/>
      <c r="AA3514" s="441"/>
    </row>
    <row r="3515" spans="25:27" x14ac:dyDescent="0.2">
      <c r="Y3515" s="396"/>
      <c r="Z3515" s="396"/>
      <c r="AA3515" s="441"/>
    </row>
    <row r="3516" spans="25:27" x14ac:dyDescent="0.2">
      <c r="Y3516" s="396"/>
      <c r="Z3516" s="396"/>
      <c r="AA3516" s="441"/>
    </row>
    <row r="3517" spans="25:27" x14ac:dyDescent="0.2">
      <c r="Y3517" s="396"/>
      <c r="Z3517" s="396"/>
      <c r="AA3517" s="441"/>
    </row>
    <row r="3518" spans="25:27" x14ac:dyDescent="0.2">
      <c r="Y3518" s="396"/>
      <c r="Z3518" s="396"/>
      <c r="AA3518" s="441"/>
    </row>
    <row r="3519" spans="25:27" x14ac:dyDescent="0.2">
      <c r="Y3519" s="396"/>
      <c r="Z3519" s="396"/>
      <c r="AA3519" s="441"/>
    </row>
    <row r="3520" spans="25:27" x14ac:dyDescent="0.2">
      <c r="Y3520" s="396"/>
      <c r="Z3520" s="396"/>
      <c r="AA3520" s="441"/>
    </row>
    <row r="3521" spans="25:27" x14ac:dyDescent="0.2">
      <c r="Y3521" s="396"/>
      <c r="Z3521" s="396"/>
      <c r="AA3521" s="441"/>
    </row>
    <row r="3522" spans="25:27" x14ac:dyDescent="0.2">
      <c r="Y3522" s="396"/>
      <c r="Z3522" s="396"/>
      <c r="AA3522" s="441"/>
    </row>
    <row r="3523" spans="25:27" x14ac:dyDescent="0.2">
      <c r="Y3523" s="396"/>
      <c r="Z3523" s="396"/>
      <c r="AA3523" s="441"/>
    </row>
    <row r="3524" spans="25:27" x14ac:dyDescent="0.2">
      <c r="Y3524" s="396"/>
      <c r="Z3524" s="396"/>
      <c r="AA3524" s="441"/>
    </row>
    <row r="3525" spans="25:27" x14ac:dyDescent="0.2">
      <c r="Y3525" s="396"/>
      <c r="Z3525" s="396"/>
      <c r="AA3525" s="441"/>
    </row>
    <row r="3526" spans="25:27" x14ac:dyDescent="0.2">
      <c r="Y3526" s="396"/>
      <c r="Z3526" s="396"/>
      <c r="AA3526" s="441"/>
    </row>
    <row r="3527" spans="25:27" x14ac:dyDescent="0.2">
      <c r="Y3527" s="396"/>
      <c r="Z3527" s="396"/>
      <c r="AA3527" s="441"/>
    </row>
    <row r="3528" spans="25:27" x14ac:dyDescent="0.2">
      <c r="Y3528" s="396"/>
      <c r="Z3528" s="396"/>
      <c r="AA3528" s="441"/>
    </row>
    <row r="3529" spans="25:27" x14ac:dyDescent="0.2">
      <c r="Y3529" s="396"/>
      <c r="Z3529" s="396"/>
      <c r="AA3529" s="441"/>
    </row>
    <row r="3530" spans="25:27" x14ac:dyDescent="0.2">
      <c r="Y3530" s="396"/>
      <c r="Z3530" s="396"/>
      <c r="AA3530" s="441"/>
    </row>
    <row r="3531" spans="25:27" x14ac:dyDescent="0.2">
      <c r="Y3531" s="396"/>
      <c r="Z3531" s="396"/>
      <c r="AA3531" s="441"/>
    </row>
    <row r="3532" spans="25:27" x14ac:dyDescent="0.2">
      <c r="Y3532" s="396"/>
      <c r="Z3532" s="396"/>
      <c r="AA3532" s="441"/>
    </row>
    <row r="3533" spans="25:27" x14ac:dyDescent="0.2">
      <c r="Y3533" s="396"/>
      <c r="Z3533" s="396"/>
      <c r="AA3533" s="441"/>
    </row>
    <row r="3534" spans="25:27" x14ac:dyDescent="0.2">
      <c r="Y3534" s="396"/>
      <c r="Z3534" s="396"/>
      <c r="AA3534" s="441"/>
    </row>
    <row r="3535" spans="25:27" x14ac:dyDescent="0.2">
      <c r="Y3535" s="396"/>
      <c r="Z3535" s="396"/>
      <c r="AA3535" s="441"/>
    </row>
    <row r="3536" spans="25:27" x14ac:dyDescent="0.2">
      <c r="Y3536" s="396"/>
      <c r="Z3536" s="396"/>
      <c r="AA3536" s="441"/>
    </row>
    <row r="3537" spans="25:27" x14ac:dyDescent="0.2">
      <c r="Y3537" s="396"/>
      <c r="Z3537" s="396"/>
      <c r="AA3537" s="441"/>
    </row>
    <row r="3538" spans="25:27" x14ac:dyDescent="0.2">
      <c r="Y3538" s="396"/>
      <c r="Z3538" s="396"/>
      <c r="AA3538" s="441"/>
    </row>
    <row r="3539" spans="25:27" x14ac:dyDescent="0.2">
      <c r="Y3539" s="396"/>
      <c r="Z3539" s="396"/>
      <c r="AA3539" s="441"/>
    </row>
    <row r="3540" spans="25:27" x14ac:dyDescent="0.2">
      <c r="Y3540" s="396"/>
      <c r="Z3540" s="396"/>
      <c r="AA3540" s="441"/>
    </row>
    <row r="3541" spans="25:27" x14ac:dyDescent="0.2">
      <c r="Y3541" s="396"/>
      <c r="Z3541" s="396"/>
      <c r="AA3541" s="441"/>
    </row>
    <row r="3542" spans="25:27" x14ac:dyDescent="0.2">
      <c r="Y3542" s="396"/>
      <c r="Z3542" s="396"/>
      <c r="AA3542" s="441"/>
    </row>
    <row r="3543" spans="25:27" x14ac:dyDescent="0.2">
      <c r="Y3543" s="396"/>
      <c r="Z3543" s="396"/>
      <c r="AA3543" s="441"/>
    </row>
    <row r="3544" spans="25:27" x14ac:dyDescent="0.2">
      <c r="Y3544" s="396"/>
      <c r="Z3544" s="396"/>
      <c r="AA3544" s="441"/>
    </row>
    <row r="3545" spans="25:27" x14ac:dyDescent="0.2">
      <c r="Y3545" s="396"/>
      <c r="Z3545" s="396"/>
      <c r="AA3545" s="441"/>
    </row>
    <row r="3546" spans="25:27" x14ac:dyDescent="0.2">
      <c r="Y3546" s="396"/>
      <c r="Z3546" s="396"/>
      <c r="AA3546" s="441"/>
    </row>
    <row r="3547" spans="25:27" x14ac:dyDescent="0.2">
      <c r="Y3547" s="396"/>
      <c r="Z3547" s="396"/>
      <c r="AA3547" s="441"/>
    </row>
    <row r="3548" spans="25:27" x14ac:dyDescent="0.2">
      <c r="Y3548" s="396"/>
      <c r="Z3548" s="396"/>
      <c r="AA3548" s="441"/>
    </row>
    <row r="3549" spans="25:27" x14ac:dyDescent="0.2">
      <c r="Y3549" s="396"/>
      <c r="Z3549" s="396"/>
      <c r="AA3549" s="441"/>
    </row>
    <row r="3550" spans="25:27" x14ac:dyDescent="0.2">
      <c r="Y3550" s="396"/>
      <c r="Z3550" s="396"/>
      <c r="AA3550" s="441"/>
    </row>
    <row r="3551" spans="25:27" x14ac:dyDescent="0.2">
      <c r="Y3551" s="396"/>
      <c r="Z3551" s="396"/>
      <c r="AA3551" s="441"/>
    </row>
    <row r="3552" spans="25:27" x14ac:dyDescent="0.2">
      <c r="Y3552" s="396"/>
      <c r="Z3552" s="396"/>
      <c r="AA3552" s="441"/>
    </row>
    <row r="3553" spans="25:27" x14ac:dyDescent="0.2">
      <c r="Y3553" s="396"/>
      <c r="Z3553" s="396"/>
      <c r="AA3553" s="441"/>
    </row>
    <row r="3554" spans="25:27" x14ac:dyDescent="0.2">
      <c r="Y3554" s="396"/>
      <c r="Z3554" s="396"/>
      <c r="AA3554" s="441"/>
    </row>
    <row r="3555" spans="25:27" x14ac:dyDescent="0.2">
      <c r="Y3555" s="396"/>
      <c r="Z3555" s="396"/>
      <c r="AA3555" s="441"/>
    </row>
    <row r="3556" spans="25:27" x14ac:dyDescent="0.2">
      <c r="Y3556" s="396"/>
      <c r="Z3556" s="396"/>
      <c r="AA3556" s="441"/>
    </row>
    <row r="3557" spans="25:27" x14ac:dyDescent="0.2">
      <c r="Y3557" s="396"/>
      <c r="Z3557" s="396"/>
      <c r="AA3557" s="441"/>
    </row>
    <row r="3558" spans="25:27" x14ac:dyDescent="0.2">
      <c r="Y3558" s="396"/>
      <c r="Z3558" s="396"/>
      <c r="AA3558" s="441"/>
    </row>
    <row r="3559" spans="25:27" x14ac:dyDescent="0.2">
      <c r="Y3559" s="396"/>
      <c r="Z3559" s="396"/>
      <c r="AA3559" s="441"/>
    </row>
    <row r="3560" spans="25:27" x14ac:dyDescent="0.2">
      <c r="Y3560" s="396"/>
      <c r="Z3560" s="396"/>
      <c r="AA3560" s="441"/>
    </row>
    <row r="3561" spans="25:27" x14ac:dyDescent="0.2">
      <c r="Y3561" s="396"/>
      <c r="Z3561" s="396"/>
      <c r="AA3561" s="441"/>
    </row>
    <row r="3562" spans="25:27" x14ac:dyDescent="0.2">
      <c r="Y3562" s="396"/>
      <c r="Z3562" s="396"/>
      <c r="AA3562" s="441"/>
    </row>
    <row r="3563" spans="25:27" x14ac:dyDescent="0.2">
      <c r="Y3563" s="396"/>
      <c r="Z3563" s="396"/>
      <c r="AA3563" s="441"/>
    </row>
    <row r="3564" spans="25:27" x14ac:dyDescent="0.2">
      <c r="Y3564" s="396"/>
      <c r="Z3564" s="396"/>
      <c r="AA3564" s="441"/>
    </row>
    <row r="3565" spans="25:27" x14ac:dyDescent="0.2">
      <c r="Y3565" s="396"/>
      <c r="Z3565" s="396"/>
      <c r="AA3565" s="441"/>
    </row>
    <row r="3566" spans="25:27" x14ac:dyDescent="0.2">
      <c r="Y3566" s="396"/>
      <c r="Z3566" s="396"/>
      <c r="AA3566" s="441"/>
    </row>
    <row r="3567" spans="25:27" x14ac:dyDescent="0.2">
      <c r="Y3567" s="396"/>
      <c r="Z3567" s="396"/>
      <c r="AA3567" s="441"/>
    </row>
    <row r="3568" spans="25:27" x14ac:dyDescent="0.2">
      <c r="Y3568" s="396"/>
      <c r="Z3568" s="396"/>
      <c r="AA3568" s="441"/>
    </row>
    <row r="3569" spans="25:27" x14ac:dyDescent="0.2">
      <c r="Y3569" s="396"/>
      <c r="Z3569" s="396"/>
      <c r="AA3569" s="441"/>
    </row>
    <row r="3570" spans="25:27" x14ac:dyDescent="0.2">
      <c r="Y3570" s="396"/>
      <c r="Z3570" s="396"/>
      <c r="AA3570" s="441"/>
    </row>
    <row r="3571" spans="25:27" x14ac:dyDescent="0.2">
      <c r="Y3571" s="396"/>
      <c r="Z3571" s="396"/>
      <c r="AA3571" s="441"/>
    </row>
    <row r="3572" spans="25:27" x14ac:dyDescent="0.2">
      <c r="Y3572" s="396"/>
      <c r="Z3572" s="396"/>
      <c r="AA3572" s="441"/>
    </row>
    <row r="3573" spans="25:27" x14ac:dyDescent="0.2">
      <c r="Y3573" s="396"/>
      <c r="Z3573" s="396"/>
      <c r="AA3573" s="441"/>
    </row>
    <row r="3574" spans="25:27" x14ac:dyDescent="0.2">
      <c r="Y3574" s="396"/>
      <c r="Z3574" s="396"/>
      <c r="AA3574" s="441"/>
    </row>
    <row r="3575" spans="25:27" x14ac:dyDescent="0.2">
      <c r="Y3575" s="396"/>
      <c r="Z3575" s="396"/>
      <c r="AA3575" s="441"/>
    </row>
    <row r="3576" spans="25:27" x14ac:dyDescent="0.2">
      <c r="Y3576" s="396"/>
      <c r="Z3576" s="396"/>
      <c r="AA3576" s="441"/>
    </row>
    <row r="3577" spans="25:27" x14ac:dyDescent="0.2">
      <c r="Y3577" s="396"/>
      <c r="Z3577" s="396"/>
      <c r="AA3577" s="441"/>
    </row>
    <row r="3578" spans="25:27" x14ac:dyDescent="0.2">
      <c r="Y3578" s="396"/>
      <c r="Z3578" s="396"/>
      <c r="AA3578" s="441"/>
    </row>
    <row r="3579" spans="25:27" x14ac:dyDescent="0.2">
      <c r="Y3579" s="396"/>
      <c r="Z3579" s="396"/>
      <c r="AA3579" s="441"/>
    </row>
    <row r="3580" spans="25:27" x14ac:dyDescent="0.2">
      <c r="Y3580" s="396"/>
      <c r="Z3580" s="396"/>
      <c r="AA3580" s="441"/>
    </row>
    <row r="3581" spans="25:27" x14ac:dyDescent="0.2">
      <c r="Y3581" s="396"/>
      <c r="Z3581" s="396"/>
      <c r="AA3581" s="441"/>
    </row>
    <row r="3582" spans="25:27" x14ac:dyDescent="0.2">
      <c r="Y3582" s="396"/>
      <c r="Z3582" s="396"/>
      <c r="AA3582" s="441"/>
    </row>
    <row r="3583" spans="25:27" x14ac:dyDescent="0.2">
      <c r="Y3583" s="396"/>
      <c r="Z3583" s="396"/>
      <c r="AA3583" s="441"/>
    </row>
    <row r="3584" spans="25:27" x14ac:dyDescent="0.2">
      <c r="Y3584" s="396"/>
      <c r="Z3584" s="396"/>
      <c r="AA3584" s="441"/>
    </row>
    <row r="3585" spans="25:27" x14ac:dyDescent="0.2">
      <c r="Y3585" s="396"/>
      <c r="Z3585" s="396"/>
      <c r="AA3585" s="441"/>
    </row>
    <row r="3586" spans="25:27" x14ac:dyDescent="0.2">
      <c r="Y3586" s="396"/>
      <c r="Z3586" s="396"/>
      <c r="AA3586" s="441"/>
    </row>
    <row r="3587" spans="25:27" x14ac:dyDescent="0.2">
      <c r="Y3587" s="396"/>
      <c r="Z3587" s="396"/>
      <c r="AA3587" s="441"/>
    </row>
    <row r="3588" spans="25:27" x14ac:dyDescent="0.2">
      <c r="Y3588" s="396"/>
      <c r="Z3588" s="396"/>
      <c r="AA3588" s="441"/>
    </row>
    <row r="3589" spans="25:27" x14ac:dyDescent="0.2">
      <c r="Y3589" s="396"/>
      <c r="Z3589" s="396"/>
      <c r="AA3589" s="441"/>
    </row>
    <row r="3590" spans="25:27" x14ac:dyDescent="0.2">
      <c r="Y3590" s="396"/>
      <c r="Z3590" s="396"/>
      <c r="AA3590" s="441"/>
    </row>
    <row r="3591" spans="25:27" x14ac:dyDescent="0.2">
      <c r="Y3591" s="396"/>
      <c r="Z3591" s="396"/>
      <c r="AA3591" s="441"/>
    </row>
    <row r="3592" spans="25:27" x14ac:dyDescent="0.2">
      <c r="Y3592" s="396"/>
      <c r="Z3592" s="396"/>
      <c r="AA3592" s="441"/>
    </row>
    <row r="3593" spans="25:27" x14ac:dyDescent="0.2">
      <c r="Y3593" s="396"/>
      <c r="Z3593" s="396"/>
      <c r="AA3593" s="441"/>
    </row>
    <row r="3594" spans="25:27" x14ac:dyDescent="0.2">
      <c r="Y3594" s="396"/>
      <c r="Z3594" s="396"/>
      <c r="AA3594" s="441"/>
    </row>
    <row r="3595" spans="25:27" x14ac:dyDescent="0.2">
      <c r="Y3595" s="396"/>
      <c r="Z3595" s="396"/>
      <c r="AA3595" s="441"/>
    </row>
    <row r="3596" spans="25:27" x14ac:dyDescent="0.2">
      <c r="Y3596" s="396"/>
      <c r="Z3596" s="396"/>
      <c r="AA3596" s="441"/>
    </row>
    <row r="3597" spans="25:27" x14ac:dyDescent="0.2">
      <c r="Y3597" s="396"/>
      <c r="Z3597" s="396"/>
      <c r="AA3597" s="441"/>
    </row>
    <row r="3598" spans="25:27" x14ac:dyDescent="0.2">
      <c r="Y3598" s="396"/>
      <c r="Z3598" s="396"/>
      <c r="AA3598" s="441"/>
    </row>
    <row r="3599" spans="25:27" x14ac:dyDescent="0.2">
      <c r="Y3599" s="396"/>
      <c r="Z3599" s="396"/>
      <c r="AA3599" s="441"/>
    </row>
    <row r="3600" spans="25:27" x14ac:dyDescent="0.2">
      <c r="Y3600" s="396"/>
      <c r="Z3600" s="396"/>
      <c r="AA3600" s="441"/>
    </row>
    <row r="3601" spans="25:27" x14ac:dyDescent="0.2">
      <c r="Y3601" s="396"/>
      <c r="Z3601" s="396"/>
      <c r="AA3601" s="441"/>
    </row>
    <row r="3602" spans="25:27" x14ac:dyDescent="0.2">
      <c r="Y3602" s="396"/>
      <c r="Z3602" s="396"/>
      <c r="AA3602" s="441"/>
    </row>
    <row r="3603" spans="25:27" x14ac:dyDescent="0.2">
      <c r="Y3603" s="396"/>
      <c r="Z3603" s="396"/>
      <c r="AA3603" s="441"/>
    </row>
    <row r="3604" spans="25:27" x14ac:dyDescent="0.2">
      <c r="Y3604" s="396"/>
      <c r="Z3604" s="396"/>
      <c r="AA3604" s="441"/>
    </row>
    <row r="3605" spans="25:27" x14ac:dyDescent="0.2">
      <c r="Y3605" s="396"/>
      <c r="Z3605" s="396"/>
      <c r="AA3605" s="441"/>
    </row>
    <row r="3606" spans="25:27" x14ac:dyDescent="0.2">
      <c r="Y3606" s="396"/>
      <c r="Z3606" s="396"/>
      <c r="AA3606" s="441"/>
    </row>
    <row r="3607" spans="25:27" x14ac:dyDescent="0.2">
      <c r="Y3607" s="396"/>
      <c r="Z3607" s="396"/>
      <c r="AA3607" s="441"/>
    </row>
    <row r="3608" spans="25:27" x14ac:dyDescent="0.2">
      <c r="Y3608" s="396"/>
      <c r="Z3608" s="396"/>
      <c r="AA3608" s="441"/>
    </row>
    <row r="3609" spans="25:27" x14ac:dyDescent="0.2">
      <c r="Y3609" s="396"/>
      <c r="Z3609" s="396"/>
      <c r="AA3609" s="441"/>
    </row>
    <row r="3610" spans="25:27" x14ac:dyDescent="0.2">
      <c r="Y3610" s="396"/>
      <c r="Z3610" s="396"/>
      <c r="AA3610" s="441"/>
    </row>
    <row r="3611" spans="25:27" x14ac:dyDescent="0.2">
      <c r="Y3611" s="396"/>
      <c r="Z3611" s="396"/>
      <c r="AA3611" s="441"/>
    </row>
    <row r="3612" spans="25:27" x14ac:dyDescent="0.2">
      <c r="Y3612" s="396"/>
      <c r="Z3612" s="396"/>
      <c r="AA3612" s="441"/>
    </row>
    <row r="3613" spans="25:27" x14ac:dyDescent="0.2">
      <c r="Y3613" s="396"/>
      <c r="Z3613" s="396"/>
      <c r="AA3613" s="441"/>
    </row>
    <row r="3614" spans="25:27" x14ac:dyDescent="0.2">
      <c r="Y3614" s="396"/>
      <c r="Z3614" s="396"/>
      <c r="AA3614" s="441"/>
    </row>
    <row r="3615" spans="25:27" x14ac:dyDescent="0.2">
      <c r="Y3615" s="396"/>
      <c r="Z3615" s="396"/>
      <c r="AA3615" s="441"/>
    </row>
    <row r="3616" spans="25:27" x14ac:dyDescent="0.2">
      <c r="Y3616" s="396"/>
      <c r="Z3616" s="396"/>
      <c r="AA3616" s="441"/>
    </row>
    <row r="3617" spans="25:27" x14ac:dyDescent="0.2">
      <c r="Y3617" s="396"/>
      <c r="Z3617" s="396"/>
      <c r="AA3617" s="441"/>
    </row>
    <row r="3618" spans="25:27" x14ac:dyDescent="0.2">
      <c r="Y3618" s="396"/>
      <c r="Z3618" s="396"/>
      <c r="AA3618" s="441"/>
    </row>
    <row r="3619" spans="25:27" x14ac:dyDescent="0.2">
      <c r="Y3619" s="396"/>
      <c r="Z3619" s="396"/>
      <c r="AA3619" s="441"/>
    </row>
    <row r="3620" spans="25:27" x14ac:dyDescent="0.2">
      <c r="Y3620" s="396"/>
      <c r="Z3620" s="396"/>
      <c r="AA3620" s="441"/>
    </row>
    <row r="3621" spans="25:27" x14ac:dyDescent="0.2">
      <c r="Y3621" s="396"/>
      <c r="Z3621" s="396"/>
      <c r="AA3621" s="441"/>
    </row>
    <row r="3622" spans="25:27" x14ac:dyDescent="0.2">
      <c r="Y3622" s="396"/>
      <c r="Z3622" s="396"/>
      <c r="AA3622" s="441"/>
    </row>
    <row r="3623" spans="25:27" x14ac:dyDescent="0.2">
      <c r="Y3623" s="396"/>
      <c r="Z3623" s="396"/>
      <c r="AA3623" s="441"/>
    </row>
    <row r="3624" spans="25:27" x14ac:dyDescent="0.2">
      <c r="Y3624" s="396"/>
      <c r="Z3624" s="396"/>
      <c r="AA3624" s="441"/>
    </row>
    <row r="3625" spans="25:27" x14ac:dyDescent="0.2">
      <c r="Y3625" s="396"/>
      <c r="Z3625" s="396"/>
      <c r="AA3625" s="441"/>
    </row>
    <row r="3626" spans="25:27" x14ac:dyDescent="0.2">
      <c r="Y3626" s="396"/>
      <c r="Z3626" s="396"/>
      <c r="AA3626" s="441"/>
    </row>
    <row r="3627" spans="25:27" x14ac:dyDescent="0.2">
      <c r="Y3627" s="396"/>
      <c r="Z3627" s="396"/>
      <c r="AA3627" s="441"/>
    </row>
    <row r="3628" spans="25:27" x14ac:dyDescent="0.2">
      <c r="Y3628" s="396"/>
      <c r="Z3628" s="396"/>
      <c r="AA3628" s="441"/>
    </row>
    <row r="3629" spans="25:27" x14ac:dyDescent="0.2">
      <c r="Y3629" s="396"/>
      <c r="Z3629" s="396"/>
      <c r="AA3629" s="441"/>
    </row>
    <row r="3630" spans="25:27" x14ac:dyDescent="0.2">
      <c r="Y3630" s="396"/>
      <c r="Z3630" s="396"/>
      <c r="AA3630" s="441"/>
    </row>
    <row r="3631" spans="25:27" x14ac:dyDescent="0.2">
      <c r="Y3631" s="396"/>
      <c r="Z3631" s="396"/>
      <c r="AA3631" s="441"/>
    </row>
    <row r="3632" spans="25:27" x14ac:dyDescent="0.2">
      <c r="Y3632" s="396"/>
      <c r="Z3632" s="396"/>
      <c r="AA3632" s="441"/>
    </row>
    <row r="3633" spans="25:27" x14ac:dyDescent="0.2">
      <c r="Y3633" s="396"/>
      <c r="Z3633" s="396"/>
      <c r="AA3633" s="441"/>
    </row>
    <row r="3634" spans="25:27" x14ac:dyDescent="0.2">
      <c r="Y3634" s="396"/>
      <c r="Z3634" s="396"/>
      <c r="AA3634" s="441"/>
    </row>
    <row r="3635" spans="25:27" x14ac:dyDescent="0.2">
      <c r="Y3635" s="396"/>
      <c r="Z3635" s="396"/>
      <c r="AA3635" s="441"/>
    </row>
    <row r="3636" spans="25:27" x14ac:dyDescent="0.2">
      <c r="Y3636" s="396"/>
      <c r="Z3636" s="396"/>
      <c r="AA3636" s="441"/>
    </row>
    <row r="3637" spans="25:27" x14ac:dyDescent="0.2">
      <c r="Y3637" s="396"/>
      <c r="Z3637" s="396"/>
      <c r="AA3637" s="441"/>
    </row>
    <row r="3638" spans="25:27" x14ac:dyDescent="0.2">
      <c r="Y3638" s="396"/>
      <c r="Z3638" s="396"/>
      <c r="AA3638" s="441"/>
    </row>
    <row r="3639" spans="25:27" x14ac:dyDescent="0.2">
      <c r="Y3639" s="396"/>
      <c r="Z3639" s="396"/>
      <c r="AA3639" s="441"/>
    </row>
    <row r="3640" spans="25:27" x14ac:dyDescent="0.2">
      <c r="Y3640" s="396"/>
      <c r="Z3640" s="396"/>
      <c r="AA3640" s="441"/>
    </row>
    <row r="3641" spans="25:27" x14ac:dyDescent="0.2">
      <c r="Y3641" s="396"/>
      <c r="Z3641" s="396"/>
      <c r="AA3641" s="441"/>
    </row>
    <row r="3642" spans="25:27" x14ac:dyDescent="0.2">
      <c r="Y3642" s="396"/>
      <c r="Z3642" s="396"/>
      <c r="AA3642" s="441"/>
    </row>
    <row r="3643" spans="25:27" x14ac:dyDescent="0.2">
      <c r="Y3643" s="396"/>
      <c r="Z3643" s="396"/>
      <c r="AA3643" s="441"/>
    </row>
    <row r="3644" spans="25:27" x14ac:dyDescent="0.2">
      <c r="Y3644" s="396"/>
      <c r="Z3644" s="396"/>
      <c r="AA3644" s="441"/>
    </row>
    <row r="3645" spans="25:27" x14ac:dyDescent="0.2">
      <c r="Y3645" s="396"/>
      <c r="Z3645" s="396"/>
      <c r="AA3645" s="441"/>
    </row>
    <row r="3646" spans="25:27" x14ac:dyDescent="0.2">
      <c r="Y3646" s="396"/>
      <c r="Z3646" s="396"/>
      <c r="AA3646" s="441"/>
    </row>
    <row r="3647" spans="25:27" x14ac:dyDescent="0.2">
      <c r="Y3647" s="396"/>
      <c r="Z3647" s="396"/>
      <c r="AA3647" s="441"/>
    </row>
    <row r="3648" spans="25:27" x14ac:dyDescent="0.2">
      <c r="Y3648" s="396"/>
      <c r="Z3648" s="396"/>
      <c r="AA3648" s="441"/>
    </row>
    <row r="3649" spans="25:27" x14ac:dyDescent="0.2">
      <c r="Y3649" s="396"/>
      <c r="Z3649" s="396"/>
      <c r="AA3649" s="441"/>
    </row>
    <row r="3650" spans="25:27" x14ac:dyDescent="0.2">
      <c r="Y3650" s="396"/>
      <c r="Z3650" s="396"/>
      <c r="AA3650" s="441"/>
    </row>
    <row r="3651" spans="25:27" x14ac:dyDescent="0.2">
      <c r="Y3651" s="396"/>
      <c r="Z3651" s="396"/>
      <c r="AA3651" s="441"/>
    </row>
    <row r="3652" spans="25:27" x14ac:dyDescent="0.2">
      <c r="Y3652" s="396"/>
      <c r="Z3652" s="396"/>
      <c r="AA3652" s="441"/>
    </row>
    <row r="3653" spans="25:27" x14ac:dyDescent="0.2">
      <c r="Y3653" s="396"/>
      <c r="Z3653" s="396"/>
      <c r="AA3653" s="441"/>
    </row>
    <row r="3654" spans="25:27" x14ac:dyDescent="0.2">
      <c r="Y3654" s="396"/>
      <c r="Z3654" s="396"/>
      <c r="AA3654" s="441"/>
    </row>
    <row r="3655" spans="25:27" x14ac:dyDescent="0.2">
      <c r="Y3655" s="396"/>
      <c r="Z3655" s="396"/>
      <c r="AA3655" s="441"/>
    </row>
    <row r="3656" spans="25:27" x14ac:dyDescent="0.2">
      <c r="Y3656" s="396"/>
      <c r="Z3656" s="396"/>
      <c r="AA3656" s="441"/>
    </row>
    <row r="3657" spans="25:27" x14ac:dyDescent="0.2">
      <c r="Y3657" s="396"/>
      <c r="Z3657" s="396"/>
      <c r="AA3657" s="441"/>
    </row>
    <row r="3658" spans="25:27" x14ac:dyDescent="0.2">
      <c r="Y3658" s="396"/>
      <c r="Z3658" s="396"/>
      <c r="AA3658" s="441"/>
    </row>
    <row r="3659" spans="25:27" x14ac:dyDescent="0.2">
      <c r="Y3659" s="396"/>
      <c r="Z3659" s="396"/>
      <c r="AA3659" s="441"/>
    </row>
    <row r="3660" spans="25:27" x14ac:dyDescent="0.2">
      <c r="Y3660" s="396"/>
      <c r="Z3660" s="396"/>
      <c r="AA3660" s="441"/>
    </row>
    <row r="3661" spans="25:27" x14ac:dyDescent="0.2">
      <c r="Y3661" s="396"/>
      <c r="Z3661" s="396"/>
      <c r="AA3661" s="441"/>
    </row>
    <row r="3662" spans="25:27" x14ac:dyDescent="0.2">
      <c r="Y3662" s="396"/>
      <c r="Z3662" s="396"/>
      <c r="AA3662" s="441"/>
    </row>
    <row r="3663" spans="25:27" x14ac:dyDescent="0.2">
      <c r="Y3663" s="396"/>
      <c r="Z3663" s="396"/>
      <c r="AA3663" s="441"/>
    </row>
    <row r="3664" spans="25:27" x14ac:dyDescent="0.2">
      <c r="Y3664" s="396"/>
      <c r="Z3664" s="396"/>
      <c r="AA3664" s="441"/>
    </row>
    <row r="3665" spans="25:27" x14ac:dyDescent="0.2">
      <c r="Y3665" s="396"/>
      <c r="Z3665" s="396"/>
      <c r="AA3665" s="441"/>
    </row>
    <row r="3666" spans="25:27" x14ac:dyDescent="0.2">
      <c r="Y3666" s="396"/>
      <c r="Z3666" s="396"/>
      <c r="AA3666" s="441"/>
    </row>
    <row r="3667" spans="25:27" x14ac:dyDescent="0.2">
      <c r="Y3667" s="396"/>
      <c r="Z3667" s="396"/>
      <c r="AA3667" s="441"/>
    </row>
    <row r="3668" spans="25:27" x14ac:dyDescent="0.2">
      <c r="Y3668" s="396"/>
      <c r="Z3668" s="396"/>
      <c r="AA3668" s="441"/>
    </row>
    <row r="3669" spans="25:27" x14ac:dyDescent="0.2">
      <c r="Y3669" s="396"/>
      <c r="Z3669" s="396"/>
      <c r="AA3669" s="441"/>
    </row>
    <row r="3670" spans="25:27" x14ac:dyDescent="0.2">
      <c r="Y3670" s="396"/>
      <c r="Z3670" s="396"/>
      <c r="AA3670" s="441"/>
    </row>
    <row r="3671" spans="25:27" x14ac:dyDescent="0.2">
      <c r="Y3671" s="396"/>
      <c r="Z3671" s="396"/>
      <c r="AA3671" s="441"/>
    </row>
    <row r="3672" spans="25:27" x14ac:dyDescent="0.2">
      <c r="Y3672" s="396"/>
      <c r="Z3672" s="396"/>
      <c r="AA3672" s="441"/>
    </row>
    <row r="3673" spans="25:27" x14ac:dyDescent="0.2">
      <c r="Y3673" s="396"/>
      <c r="Z3673" s="396"/>
      <c r="AA3673" s="441"/>
    </row>
    <row r="3674" spans="25:27" x14ac:dyDescent="0.2">
      <c r="Y3674" s="396"/>
      <c r="Z3674" s="396"/>
      <c r="AA3674" s="441"/>
    </row>
    <row r="3675" spans="25:27" x14ac:dyDescent="0.2">
      <c r="Y3675" s="396"/>
      <c r="Z3675" s="396"/>
      <c r="AA3675" s="441"/>
    </row>
    <row r="3676" spans="25:27" x14ac:dyDescent="0.2">
      <c r="Y3676" s="396"/>
      <c r="Z3676" s="396"/>
      <c r="AA3676" s="441"/>
    </row>
    <row r="3677" spans="25:27" x14ac:dyDescent="0.2">
      <c r="Y3677" s="396"/>
      <c r="Z3677" s="396"/>
      <c r="AA3677" s="441"/>
    </row>
    <row r="3678" spans="25:27" x14ac:dyDescent="0.2">
      <c r="Y3678" s="396"/>
      <c r="Z3678" s="396"/>
      <c r="AA3678" s="441"/>
    </row>
    <row r="3679" spans="25:27" x14ac:dyDescent="0.2">
      <c r="Y3679" s="396"/>
      <c r="Z3679" s="396"/>
      <c r="AA3679" s="441"/>
    </row>
    <row r="3680" spans="25:27" x14ac:dyDescent="0.2">
      <c r="Y3680" s="396"/>
      <c r="Z3680" s="396"/>
      <c r="AA3680" s="441"/>
    </row>
    <row r="3681" spans="25:27" x14ac:dyDescent="0.2">
      <c r="Y3681" s="396"/>
      <c r="Z3681" s="396"/>
      <c r="AA3681" s="441"/>
    </row>
    <row r="3682" spans="25:27" x14ac:dyDescent="0.2">
      <c r="Y3682" s="396"/>
      <c r="Z3682" s="396"/>
      <c r="AA3682" s="441"/>
    </row>
    <row r="3683" spans="25:27" x14ac:dyDescent="0.2">
      <c r="Y3683" s="396"/>
      <c r="Z3683" s="396"/>
      <c r="AA3683" s="441"/>
    </row>
    <row r="3684" spans="25:27" x14ac:dyDescent="0.2">
      <c r="Y3684" s="396"/>
      <c r="Z3684" s="396"/>
      <c r="AA3684" s="441"/>
    </row>
    <row r="3685" spans="25:27" x14ac:dyDescent="0.2">
      <c r="Y3685" s="396"/>
      <c r="Z3685" s="396"/>
      <c r="AA3685" s="441"/>
    </row>
    <row r="3686" spans="25:27" x14ac:dyDescent="0.2">
      <c r="Y3686" s="396"/>
      <c r="Z3686" s="396"/>
      <c r="AA3686" s="441"/>
    </row>
    <row r="3687" spans="25:27" x14ac:dyDescent="0.2">
      <c r="Y3687" s="396"/>
      <c r="Z3687" s="396"/>
      <c r="AA3687" s="441"/>
    </row>
    <row r="3688" spans="25:27" x14ac:dyDescent="0.2">
      <c r="Y3688" s="396"/>
      <c r="Z3688" s="396"/>
      <c r="AA3688" s="441"/>
    </row>
    <row r="3689" spans="25:27" x14ac:dyDescent="0.2">
      <c r="Y3689" s="396"/>
      <c r="Z3689" s="396"/>
      <c r="AA3689" s="441"/>
    </row>
    <row r="3690" spans="25:27" x14ac:dyDescent="0.2">
      <c r="Y3690" s="396"/>
      <c r="Z3690" s="396"/>
      <c r="AA3690" s="441"/>
    </row>
    <row r="3691" spans="25:27" x14ac:dyDescent="0.2">
      <c r="Y3691" s="396"/>
      <c r="Z3691" s="396"/>
      <c r="AA3691" s="441"/>
    </row>
    <row r="3692" spans="25:27" x14ac:dyDescent="0.2">
      <c r="Y3692" s="396"/>
      <c r="Z3692" s="396"/>
      <c r="AA3692" s="441"/>
    </row>
    <row r="3693" spans="25:27" x14ac:dyDescent="0.2">
      <c r="Y3693" s="396"/>
      <c r="Z3693" s="396"/>
      <c r="AA3693" s="441"/>
    </row>
    <row r="3694" spans="25:27" x14ac:dyDescent="0.2">
      <c r="Y3694" s="396"/>
      <c r="Z3694" s="396"/>
      <c r="AA3694" s="441"/>
    </row>
    <row r="3695" spans="25:27" x14ac:dyDescent="0.2">
      <c r="Y3695" s="396"/>
      <c r="Z3695" s="396"/>
      <c r="AA3695" s="441"/>
    </row>
    <row r="3696" spans="25:27" x14ac:dyDescent="0.2">
      <c r="Y3696" s="396"/>
      <c r="Z3696" s="396"/>
      <c r="AA3696" s="441"/>
    </row>
    <row r="3697" spans="25:27" x14ac:dyDescent="0.2">
      <c r="Y3697" s="396"/>
      <c r="Z3697" s="396"/>
      <c r="AA3697" s="441"/>
    </row>
    <row r="3698" spans="25:27" x14ac:dyDescent="0.2">
      <c r="Y3698" s="396"/>
      <c r="Z3698" s="396"/>
      <c r="AA3698" s="441"/>
    </row>
    <row r="3699" spans="25:27" x14ac:dyDescent="0.2">
      <c r="Y3699" s="396"/>
      <c r="Z3699" s="396"/>
      <c r="AA3699" s="441"/>
    </row>
    <row r="3700" spans="25:27" x14ac:dyDescent="0.2">
      <c r="Y3700" s="396"/>
      <c r="Z3700" s="396"/>
      <c r="AA3700" s="441"/>
    </row>
    <row r="3701" spans="25:27" x14ac:dyDescent="0.2">
      <c r="Y3701" s="396"/>
      <c r="Z3701" s="396"/>
      <c r="AA3701" s="441"/>
    </row>
    <row r="3702" spans="25:27" x14ac:dyDescent="0.2">
      <c r="Y3702" s="396"/>
      <c r="Z3702" s="396"/>
      <c r="AA3702" s="441"/>
    </row>
    <row r="3703" spans="25:27" x14ac:dyDescent="0.2">
      <c r="Y3703" s="396"/>
      <c r="Z3703" s="396"/>
      <c r="AA3703" s="441"/>
    </row>
    <row r="3704" spans="25:27" x14ac:dyDescent="0.2">
      <c r="Y3704" s="396"/>
      <c r="Z3704" s="396"/>
      <c r="AA3704" s="441"/>
    </row>
    <row r="3705" spans="25:27" x14ac:dyDescent="0.2">
      <c r="Y3705" s="396"/>
      <c r="Z3705" s="396"/>
      <c r="AA3705" s="441"/>
    </row>
    <row r="3706" spans="25:27" x14ac:dyDescent="0.2">
      <c r="Y3706" s="396"/>
      <c r="Z3706" s="396"/>
      <c r="AA3706" s="441"/>
    </row>
    <row r="3707" spans="25:27" x14ac:dyDescent="0.2">
      <c r="Y3707" s="396"/>
      <c r="Z3707" s="396"/>
      <c r="AA3707" s="441"/>
    </row>
    <row r="3708" spans="25:27" x14ac:dyDescent="0.2">
      <c r="Y3708" s="396"/>
      <c r="Z3708" s="396"/>
      <c r="AA3708" s="441"/>
    </row>
    <row r="3709" spans="25:27" x14ac:dyDescent="0.2">
      <c r="Y3709" s="396"/>
      <c r="Z3709" s="396"/>
      <c r="AA3709" s="441"/>
    </row>
    <row r="3710" spans="25:27" x14ac:dyDescent="0.2">
      <c r="Y3710" s="396"/>
      <c r="Z3710" s="396"/>
      <c r="AA3710" s="441"/>
    </row>
    <row r="3711" spans="25:27" x14ac:dyDescent="0.2">
      <c r="Y3711" s="396"/>
      <c r="Z3711" s="396"/>
      <c r="AA3711" s="441"/>
    </row>
    <row r="3712" spans="25:27" x14ac:dyDescent="0.2">
      <c r="Y3712" s="396"/>
      <c r="Z3712" s="396"/>
      <c r="AA3712" s="441"/>
    </row>
    <row r="3713" spans="25:27" x14ac:dyDescent="0.2">
      <c r="Y3713" s="396"/>
      <c r="Z3713" s="396"/>
      <c r="AA3713" s="441"/>
    </row>
    <row r="3714" spans="25:27" x14ac:dyDescent="0.2">
      <c r="Y3714" s="396"/>
      <c r="Z3714" s="396"/>
      <c r="AA3714" s="441"/>
    </row>
    <row r="3715" spans="25:27" x14ac:dyDescent="0.2">
      <c r="Y3715" s="396"/>
      <c r="Z3715" s="396"/>
      <c r="AA3715" s="441"/>
    </row>
    <row r="3716" spans="25:27" x14ac:dyDescent="0.2">
      <c r="Y3716" s="396"/>
      <c r="Z3716" s="396"/>
      <c r="AA3716" s="441"/>
    </row>
    <row r="3717" spans="25:27" x14ac:dyDescent="0.2">
      <c r="Y3717" s="396"/>
      <c r="Z3717" s="396"/>
      <c r="AA3717" s="441"/>
    </row>
    <row r="3718" spans="25:27" x14ac:dyDescent="0.2">
      <c r="Y3718" s="396"/>
      <c r="Z3718" s="396"/>
      <c r="AA3718" s="441"/>
    </row>
    <row r="3719" spans="25:27" x14ac:dyDescent="0.2">
      <c r="Y3719" s="396"/>
      <c r="Z3719" s="396"/>
      <c r="AA3719" s="441"/>
    </row>
    <row r="3720" spans="25:27" x14ac:dyDescent="0.2">
      <c r="Y3720" s="396"/>
      <c r="Z3720" s="396"/>
      <c r="AA3720" s="441"/>
    </row>
    <row r="3721" spans="25:27" x14ac:dyDescent="0.2">
      <c r="Y3721" s="396"/>
      <c r="Z3721" s="396"/>
      <c r="AA3721" s="441"/>
    </row>
    <row r="3722" spans="25:27" x14ac:dyDescent="0.2">
      <c r="Y3722" s="396"/>
      <c r="Z3722" s="396"/>
      <c r="AA3722" s="441"/>
    </row>
    <row r="3723" spans="25:27" x14ac:dyDescent="0.2">
      <c r="Y3723" s="396"/>
      <c r="Z3723" s="396"/>
      <c r="AA3723" s="441"/>
    </row>
    <row r="3724" spans="25:27" x14ac:dyDescent="0.2">
      <c r="Y3724" s="396"/>
      <c r="Z3724" s="396"/>
      <c r="AA3724" s="441"/>
    </row>
    <row r="3725" spans="25:27" x14ac:dyDescent="0.2">
      <c r="Y3725" s="396"/>
      <c r="Z3725" s="396"/>
      <c r="AA3725" s="441"/>
    </row>
    <row r="3726" spans="25:27" x14ac:dyDescent="0.2">
      <c r="Y3726" s="396"/>
      <c r="Z3726" s="396"/>
      <c r="AA3726" s="441"/>
    </row>
    <row r="3727" spans="25:27" x14ac:dyDescent="0.2">
      <c r="Y3727" s="396"/>
      <c r="Z3727" s="396"/>
      <c r="AA3727" s="441"/>
    </row>
    <row r="3728" spans="25:27" x14ac:dyDescent="0.2">
      <c r="Y3728" s="396"/>
      <c r="Z3728" s="396"/>
      <c r="AA3728" s="441"/>
    </row>
    <row r="3729" spans="25:27" x14ac:dyDescent="0.2">
      <c r="Y3729" s="396"/>
      <c r="Z3729" s="396"/>
      <c r="AA3729" s="441"/>
    </row>
    <row r="3730" spans="25:27" x14ac:dyDescent="0.2">
      <c r="Y3730" s="396"/>
      <c r="Z3730" s="396"/>
      <c r="AA3730" s="441"/>
    </row>
    <row r="3731" spans="25:27" x14ac:dyDescent="0.2">
      <c r="Y3731" s="396"/>
      <c r="Z3731" s="396"/>
      <c r="AA3731" s="441"/>
    </row>
    <row r="3732" spans="25:27" x14ac:dyDescent="0.2">
      <c r="Y3732" s="396"/>
      <c r="Z3732" s="396"/>
      <c r="AA3732" s="441"/>
    </row>
    <row r="3733" spans="25:27" x14ac:dyDescent="0.2">
      <c r="Y3733" s="396"/>
      <c r="Z3733" s="396"/>
      <c r="AA3733" s="441"/>
    </row>
    <row r="3734" spans="25:27" x14ac:dyDescent="0.2">
      <c r="Y3734" s="396"/>
      <c r="Z3734" s="396"/>
      <c r="AA3734" s="441"/>
    </row>
    <row r="3735" spans="25:27" x14ac:dyDescent="0.2">
      <c r="Y3735" s="396"/>
      <c r="Z3735" s="396"/>
      <c r="AA3735" s="441"/>
    </row>
    <row r="3736" spans="25:27" x14ac:dyDescent="0.2">
      <c r="Y3736" s="396"/>
      <c r="Z3736" s="396"/>
      <c r="AA3736" s="441"/>
    </row>
    <row r="3737" spans="25:27" x14ac:dyDescent="0.2">
      <c r="Y3737" s="396"/>
      <c r="Z3737" s="396"/>
      <c r="AA3737" s="441"/>
    </row>
    <row r="3738" spans="25:27" x14ac:dyDescent="0.2">
      <c r="Y3738" s="396"/>
      <c r="Z3738" s="396"/>
      <c r="AA3738" s="441"/>
    </row>
    <row r="3739" spans="25:27" x14ac:dyDescent="0.2">
      <c r="Y3739" s="396"/>
      <c r="Z3739" s="396"/>
      <c r="AA3739" s="441"/>
    </row>
    <row r="3740" spans="25:27" x14ac:dyDescent="0.2">
      <c r="Y3740" s="396"/>
      <c r="Z3740" s="396"/>
      <c r="AA3740" s="441"/>
    </row>
    <row r="3741" spans="25:27" x14ac:dyDescent="0.2">
      <c r="Y3741" s="396"/>
      <c r="Z3741" s="396"/>
      <c r="AA3741" s="441"/>
    </row>
    <row r="3742" spans="25:27" x14ac:dyDescent="0.2">
      <c r="Y3742" s="396"/>
      <c r="Z3742" s="396"/>
      <c r="AA3742" s="441"/>
    </row>
    <row r="3743" spans="25:27" x14ac:dyDescent="0.2">
      <c r="Y3743" s="396"/>
      <c r="Z3743" s="396"/>
      <c r="AA3743" s="441"/>
    </row>
    <row r="3744" spans="25:27" x14ac:dyDescent="0.2">
      <c r="Y3744" s="396"/>
      <c r="Z3744" s="396"/>
      <c r="AA3744" s="441"/>
    </row>
    <row r="3745" spans="25:27" x14ac:dyDescent="0.2">
      <c r="Y3745" s="396"/>
      <c r="Z3745" s="396"/>
      <c r="AA3745" s="441"/>
    </row>
    <row r="3746" spans="25:27" x14ac:dyDescent="0.2">
      <c r="Y3746" s="396"/>
      <c r="Z3746" s="396"/>
      <c r="AA3746" s="441"/>
    </row>
    <row r="3747" spans="25:27" x14ac:dyDescent="0.2">
      <c r="Y3747" s="396"/>
      <c r="Z3747" s="396"/>
      <c r="AA3747" s="441"/>
    </row>
    <row r="3748" spans="25:27" x14ac:dyDescent="0.2">
      <c r="Y3748" s="396"/>
      <c r="Z3748" s="396"/>
      <c r="AA3748" s="441"/>
    </row>
    <row r="3749" spans="25:27" x14ac:dyDescent="0.2">
      <c r="Y3749" s="396"/>
      <c r="Z3749" s="396"/>
      <c r="AA3749" s="441"/>
    </row>
    <row r="3750" spans="25:27" x14ac:dyDescent="0.2">
      <c r="Y3750" s="396"/>
      <c r="Z3750" s="396"/>
      <c r="AA3750" s="441"/>
    </row>
    <row r="3751" spans="25:27" x14ac:dyDescent="0.2">
      <c r="Y3751" s="396"/>
      <c r="Z3751" s="396"/>
      <c r="AA3751" s="441"/>
    </row>
    <row r="3752" spans="25:27" x14ac:dyDescent="0.2">
      <c r="Y3752" s="396"/>
      <c r="Z3752" s="396"/>
      <c r="AA3752" s="441"/>
    </row>
    <row r="3753" spans="25:27" x14ac:dyDescent="0.2">
      <c r="Y3753" s="396"/>
      <c r="Z3753" s="396"/>
      <c r="AA3753" s="441"/>
    </row>
    <row r="3754" spans="25:27" x14ac:dyDescent="0.2">
      <c r="Y3754" s="396"/>
      <c r="Z3754" s="396"/>
      <c r="AA3754" s="441"/>
    </row>
    <row r="3755" spans="25:27" x14ac:dyDescent="0.2">
      <c r="Y3755" s="396"/>
      <c r="Z3755" s="396"/>
      <c r="AA3755" s="441"/>
    </row>
    <row r="3756" spans="25:27" x14ac:dyDescent="0.2">
      <c r="Y3756" s="396"/>
      <c r="Z3756" s="396"/>
      <c r="AA3756" s="441"/>
    </row>
    <row r="3757" spans="25:27" x14ac:dyDescent="0.2">
      <c r="Y3757" s="396"/>
      <c r="Z3757" s="396"/>
      <c r="AA3757" s="441"/>
    </row>
    <row r="3758" spans="25:27" x14ac:dyDescent="0.2">
      <c r="Y3758" s="396"/>
      <c r="Z3758" s="396"/>
      <c r="AA3758" s="441"/>
    </row>
    <row r="3759" spans="25:27" x14ac:dyDescent="0.2">
      <c r="Y3759" s="396"/>
      <c r="Z3759" s="396"/>
      <c r="AA3759" s="441"/>
    </row>
    <row r="3760" spans="25:27" x14ac:dyDescent="0.2">
      <c r="Y3760" s="396"/>
      <c r="Z3760" s="396"/>
      <c r="AA3760" s="441"/>
    </row>
    <row r="3761" spans="25:27" x14ac:dyDescent="0.2">
      <c r="Y3761" s="396"/>
      <c r="Z3761" s="396"/>
      <c r="AA3761" s="441"/>
    </row>
    <row r="3762" spans="25:27" x14ac:dyDescent="0.2">
      <c r="Y3762" s="396"/>
      <c r="Z3762" s="396"/>
      <c r="AA3762" s="441"/>
    </row>
    <row r="3763" spans="25:27" x14ac:dyDescent="0.2">
      <c r="Y3763" s="396"/>
      <c r="Z3763" s="396"/>
      <c r="AA3763" s="441"/>
    </row>
    <row r="3764" spans="25:27" x14ac:dyDescent="0.2">
      <c r="Y3764" s="396"/>
      <c r="Z3764" s="396"/>
      <c r="AA3764" s="441"/>
    </row>
    <row r="3765" spans="25:27" x14ac:dyDescent="0.2">
      <c r="Y3765" s="396"/>
      <c r="Z3765" s="396"/>
      <c r="AA3765" s="441"/>
    </row>
    <row r="3766" spans="25:27" x14ac:dyDescent="0.2">
      <c r="Y3766" s="396"/>
      <c r="Z3766" s="396"/>
      <c r="AA3766" s="441"/>
    </row>
    <row r="3767" spans="25:27" x14ac:dyDescent="0.2">
      <c r="Y3767" s="396"/>
      <c r="Z3767" s="396"/>
      <c r="AA3767" s="441"/>
    </row>
    <row r="3768" spans="25:27" x14ac:dyDescent="0.2">
      <c r="Y3768" s="396"/>
      <c r="Z3768" s="396"/>
      <c r="AA3768" s="441"/>
    </row>
    <row r="3769" spans="25:27" x14ac:dyDescent="0.2">
      <c r="Y3769" s="396"/>
      <c r="Z3769" s="396"/>
      <c r="AA3769" s="441"/>
    </row>
    <row r="3770" spans="25:27" x14ac:dyDescent="0.2">
      <c r="Y3770" s="396"/>
      <c r="Z3770" s="396"/>
      <c r="AA3770" s="441"/>
    </row>
    <row r="3771" spans="25:27" x14ac:dyDescent="0.2">
      <c r="Y3771" s="396"/>
      <c r="Z3771" s="396"/>
      <c r="AA3771" s="441"/>
    </row>
    <row r="3772" spans="25:27" x14ac:dyDescent="0.2">
      <c r="Y3772" s="396"/>
      <c r="Z3772" s="396"/>
      <c r="AA3772" s="441"/>
    </row>
    <row r="3773" spans="25:27" x14ac:dyDescent="0.2">
      <c r="Y3773" s="396"/>
      <c r="Z3773" s="396"/>
      <c r="AA3773" s="441"/>
    </row>
    <row r="3774" spans="25:27" x14ac:dyDescent="0.2">
      <c r="Y3774" s="396"/>
      <c r="Z3774" s="396"/>
      <c r="AA3774" s="441"/>
    </row>
    <row r="3775" spans="25:27" x14ac:dyDescent="0.2">
      <c r="Y3775" s="396"/>
      <c r="Z3775" s="396"/>
      <c r="AA3775" s="441"/>
    </row>
    <row r="3776" spans="25:27" x14ac:dyDescent="0.2">
      <c r="Y3776" s="396"/>
      <c r="Z3776" s="396"/>
      <c r="AA3776" s="441"/>
    </row>
    <row r="3777" spans="25:27" x14ac:dyDescent="0.2">
      <c r="Y3777" s="396"/>
      <c r="Z3777" s="396"/>
      <c r="AA3777" s="441"/>
    </row>
    <row r="3778" spans="25:27" x14ac:dyDescent="0.2">
      <c r="Y3778" s="396"/>
      <c r="Z3778" s="396"/>
      <c r="AA3778" s="441"/>
    </row>
    <row r="3779" spans="25:27" x14ac:dyDescent="0.2">
      <c r="Y3779" s="396"/>
      <c r="Z3779" s="396"/>
      <c r="AA3779" s="441"/>
    </row>
    <row r="3780" spans="25:27" x14ac:dyDescent="0.2">
      <c r="Y3780" s="396"/>
      <c r="Z3780" s="396"/>
      <c r="AA3780" s="441"/>
    </row>
    <row r="3781" spans="25:27" x14ac:dyDescent="0.2">
      <c r="Y3781" s="396"/>
      <c r="Z3781" s="396"/>
      <c r="AA3781" s="441"/>
    </row>
    <row r="3782" spans="25:27" x14ac:dyDescent="0.2">
      <c r="Y3782" s="396"/>
      <c r="Z3782" s="396"/>
      <c r="AA3782" s="441"/>
    </row>
    <row r="3783" spans="25:27" x14ac:dyDescent="0.2">
      <c r="Y3783" s="396"/>
      <c r="Z3783" s="396"/>
      <c r="AA3783" s="441"/>
    </row>
    <row r="3784" spans="25:27" x14ac:dyDescent="0.2">
      <c r="Y3784" s="396"/>
      <c r="Z3784" s="396"/>
      <c r="AA3784" s="441"/>
    </row>
    <row r="3785" spans="25:27" x14ac:dyDescent="0.2">
      <c r="Y3785" s="396"/>
      <c r="Z3785" s="396"/>
      <c r="AA3785" s="441"/>
    </row>
    <row r="3786" spans="25:27" x14ac:dyDescent="0.2">
      <c r="Y3786" s="396"/>
      <c r="Z3786" s="396"/>
      <c r="AA3786" s="441"/>
    </row>
    <row r="3787" spans="25:27" x14ac:dyDescent="0.2">
      <c r="Y3787" s="396"/>
      <c r="Z3787" s="396"/>
      <c r="AA3787" s="441"/>
    </row>
    <row r="3788" spans="25:27" x14ac:dyDescent="0.2">
      <c r="Y3788" s="396"/>
      <c r="Z3788" s="396"/>
      <c r="AA3788" s="441"/>
    </row>
    <row r="3789" spans="25:27" x14ac:dyDescent="0.2">
      <c r="Y3789" s="396"/>
      <c r="Z3789" s="396"/>
      <c r="AA3789" s="441"/>
    </row>
    <row r="3790" spans="25:27" x14ac:dyDescent="0.2">
      <c r="Y3790" s="396"/>
      <c r="Z3790" s="396"/>
      <c r="AA3790" s="441"/>
    </row>
    <row r="3791" spans="25:27" x14ac:dyDescent="0.2">
      <c r="Y3791" s="396"/>
      <c r="Z3791" s="396"/>
      <c r="AA3791" s="441"/>
    </row>
    <row r="3792" spans="25:27" x14ac:dyDescent="0.2">
      <c r="Y3792" s="396"/>
      <c r="Z3792" s="396"/>
      <c r="AA3792" s="441"/>
    </row>
    <row r="3793" spans="25:27" x14ac:dyDescent="0.2">
      <c r="Y3793" s="396"/>
      <c r="Z3793" s="396"/>
      <c r="AA3793" s="441"/>
    </row>
    <row r="3794" spans="25:27" x14ac:dyDescent="0.2">
      <c r="Y3794" s="396"/>
      <c r="Z3794" s="396"/>
      <c r="AA3794" s="441"/>
    </row>
    <row r="3795" spans="25:27" x14ac:dyDescent="0.2">
      <c r="Y3795" s="396"/>
      <c r="Z3795" s="396"/>
      <c r="AA3795" s="441"/>
    </row>
    <row r="3796" spans="25:27" x14ac:dyDescent="0.2">
      <c r="Y3796" s="396"/>
      <c r="Z3796" s="396"/>
      <c r="AA3796" s="441"/>
    </row>
    <row r="3797" spans="25:27" x14ac:dyDescent="0.2">
      <c r="Y3797" s="396"/>
      <c r="Z3797" s="396"/>
      <c r="AA3797" s="441"/>
    </row>
    <row r="3798" spans="25:27" x14ac:dyDescent="0.2">
      <c r="Y3798" s="396"/>
      <c r="Z3798" s="396"/>
      <c r="AA3798" s="441"/>
    </row>
    <row r="3799" spans="25:27" x14ac:dyDescent="0.2">
      <c r="Y3799" s="396"/>
      <c r="Z3799" s="396"/>
      <c r="AA3799" s="441"/>
    </row>
    <row r="3800" spans="25:27" x14ac:dyDescent="0.2">
      <c r="Y3800" s="396"/>
      <c r="Z3800" s="396"/>
      <c r="AA3800" s="441"/>
    </row>
    <row r="3801" spans="25:27" x14ac:dyDescent="0.2">
      <c r="Y3801" s="396"/>
      <c r="Z3801" s="396"/>
      <c r="AA3801" s="441"/>
    </row>
    <row r="3802" spans="25:27" x14ac:dyDescent="0.2">
      <c r="Y3802" s="396"/>
      <c r="Z3802" s="396"/>
      <c r="AA3802" s="441"/>
    </row>
    <row r="3803" spans="25:27" x14ac:dyDescent="0.2">
      <c r="Y3803" s="396"/>
      <c r="Z3803" s="396"/>
      <c r="AA3803" s="441"/>
    </row>
    <row r="3804" spans="25:27" x14ac:dyDescent="0.2">
      <c r="Y3804" s="396"/>
      <c r="Z3804" s="396"/>
      <c r="AA3804" s="441"/>
    </row>
    <row r="3805" spans="25:27" x14ac:dyDescent="0.2">
      <c r="Y3805" s="396"/>
      <c r="Z3805" s="396"/>
      <c r="AA3805" s="441"/>
    </row>
    <row r="3806" spans="25:27" x14ac:dyDescent="0.2">
      <c r="Y3806" s="396"/>
      <c r="Z3806" s="396"/>
      <c r="AA3806" s="441"/>
    </row>
    <row r="3807" spans="25:27" x14ac:dyDescent="0.2">
      <c r="Y3807" s="396"/>
      <c r="Z3807" s="396"/>
      <c r="AA3807" s="441"/>
    </row>
    <row r="3808" spans="25:27" x14ac:dyDescent="0.2">
      <c r="Y3808" s="396"/>
      <c r="Z3808" s="396"/>
      <c r="AA3808" s="441"/>
    </row>
    <row r="3809" spans="25:27" x14ac:dyDescent="0.2">
      <c r="Y3809" s="396"/>
      <c r="Z3809" s="396"/>
      <c r="AA3809" s="441"/>
    </row>
    <row r="3810" spans="25:27" x14ac:dyDescent="0.2">
      <c r="Y3810" s="396"/>
      <c r="Z3810" s="396"/>
      <c r="AA3810" s="441"/>
    </row>
    <row r="3811" spans="25:27" x14ac:dyDescent="0.2">
      <c r="Y3811" s="396"/>
      <c r="Z3811" s="396"/>
      <c r="AA3811" s="441"/>
    </row>
    <row r="3812" spans="25:27" x14ac:dyDescent="0.2">
      <c r="Y3812" s="396"/>
      <c r="Z3812" s="396"/>
      <c r="AA3812" s="441"/>
    </row>
    <row r="3813" spans="25:27" x14ac:dyDescent="0.2">
      <c r="Y3813" s="396"/>
      <c r="Z3813" s="396"/>
      <c r="AA3813" s="441"/>
    </row>
    <row r="3814" spans="25:27" x14ac:dyDescent="0.2">
      <c r="Y3814" s="396"/>
      <c r="Z3814" s="396"/>
      <c r="AA3814" s="441"/>
    </row>
    <row r="3815" spans="25:27" x14ac:dyDescent="0.2">
      <c r="Y3815" s="396"/>
      <c r="Z3815" s="396"/>
      <c r="AA3815" s="441"/>
    </row>
    <row r="3816" spans="25:27" x14ac:dyDescent="0.2">
      <c r="Y3816" s="396"/>
      <c r="Z3816" s="396"/>
      <c r="AA3816" s="441"/>
    </row>
    <row r="3817" spans="25:27" x14ac:dyDescent="0.2">
      <c r="Y3817" s="396"/>
      <c r="Z3817" s="396"/>
      <c r="AA3817" s="441"/>
    </row>
    <row r="3818" spans="25:27" x14ac:dyDescent="0.2">
      <c r="Y3818" s="396"/>
      <c r="Z3818" s="396"/>
      <c r="AA3818" s="441"/>
    </row>
    <row r="3819" spans="25:27" x14ac:dyDescent="0.2">
      <c r="Y3819" s="396"/>
      <c r="Z3819" s="396"/>
      <c r="AA3819" s="441"/>
    </row>
    <row r="3820" spans="25:27" x14ac:dyDescent="0.2">
      <c r="Y3820" s="396"/>
      <c r="Z3820" s="396"/>
      <c r="AA3820" s="441"/>
    </row>
    <row r="3821" spans="25:27" x14ac:dyDescent="0.2">
      <c r="Y3821" s="396"/>
      <c r="Z3821" s="396"/>
      <c r="AA3821" s="441"/>
    </row>
    <row r="3822" spans="25:27" x14ac:dyDescent="0.2">
      <c r="Y3822" s="396"/>
      <c r="Z3822" s="396"/>
      <c r="AA3822" s="441"/>
    </row>
    <row r="3823" spans="25:27" x14ac:dyDescent="0.2">
      <c r="Y3823" s="396"/>
      <c r="Z3823" s="396"/>
      <c r="AA3823" s="441"/>
    </row>
    <row r="3824" spans="25:27" x14ac:dyDescent="0.2">
      <c r="Y3824" s="396"/>
      <c r="Z3824" s="396"/>
      <c r="AA3824" s="441"/>
    </row>
    <row r="3825" spans="25:27" x14ac:dyDescent="0.2">
      <c r="Y3825" s="396"/>
      <c r="Z3825" s="396"/>
      <c r="AA3825" s="441"/>
    </row>
    <row r="3826" spans="25:27" x14ac:dyDescent="0.2">
      <c r="Y3826" s="396"/>
      <c r="Z3826" s="396"/>
      <c r="AA3826" s="441"/>
    </row>
    <row r="3827" spans="25:27" x14ac:dyDescent="0.2">
      <c r="Y3827" s="396"/>
      <c r="Z3827" s="396"/>
      <c r="AA3827" s="441"/>
    </row>
    <row r="3828" spans="25:27" x14ac:dyDescent="0.2">
      <c r="Y3828" s="396"/>
      <c r="Z3828" s="396"/>
      <c r="AA3828" s="441"/>
    </row>
    <row r="3829" spans="25:27" x14ac:dyDescent="0.2">
      <c r="Y3829" s="396"/>
      <c r="Z3829" s="396"/>
      <c r="AA3829" s="441"/>
    </row>
    <row r="3830" spans="25:27" x14ac:dyDescent="0.2">
      <c r="Y3830" s="396"/>
      <c r="Z3830" s="396"/>
      <c r="AA3830" s="441"/>
    </row>
    <row r="3831" spans="25:27" x14ac:dyDescent="0.2">
      <c r="Y3831" s="396"/>
      <c r="Z3831" s="396"/>
      <c r="AA3831" s="441"/>
    </row>
    <row r="3832" spans="25:27" x14ac:dyDescent="0.2">
      <c r="Y3832" s="396"/>
      <c r="Z3832" s="396"/>
      <c r="AA3832" s="441"/>
    </row>
    <row r="3833" spans="25:27" x14ac:dyDescent="0.2">
      <c r="Y3833" s="396"/>
      <c r="Z3833" s="396"/>
      <c r="AA3833" s="441"/>
    </row>
    <row r="3834" spans="25:27" x14ac:dyDescent="0.2">
      <c r="Y3834" s="396"/>
      <c r="Z3834" s="396"/>
      <c r="AA3834" s="441"/>
    </row>
    <row r="3835" spans="25:27" x14ac:dyDescent="0.2">
      <c r="Y3835" s="396"/>
      <c r="Z3835" s="396"/>
      <c r="AA3835" s="441"/>
    </row>
    <row r="3836" spans="25:27" x14ac:dyDescent="0.2">
      <c r="Y3836" s="396"/>
      <c r="Z3836" s="396"/>
      <c r="AA3836" s="441"/>
    </row>
    <row r="3837" spans="25:27" x14ac:dyDescent="0.2">
      <c r="Y3837" s="396"/>
      <c r="Z3837" s="396"/>
      <c r="AA3837" s="441"/>
    </row>
    <row r="3838" spans="25:27" x14ac:dyDescent="0.2">
      <c r="Y3838" s="396"/>
      <c r="Z3838" s="396"/>
      <c r="AA3838" s="441"/>
    </row>
    <row r="3839" spans="25:27" x14ac:dyDescent="0.2">
      <c r="Y3839" s="396"/>
      <c r="Z3839" s="396"/>
      <c r="AA3839" s="441"/>
    </row>
    <row r="3840" spans="25:27" x14ac:dyDescent="0.2">
      <c r="Y3840" s="396"/>
      <c r="Z3840" s="396"/>
      <c r="AA3840" s="441"/>
    </row>
    <row r="3841" spans="25:27" x14ac:dyDescent="0.2">
      <c r="Y3841" s="396"/>
      <c r="Z3841" s="396"/>
      <c r="AA3841" s="441"/>
    </row>
    <row r="3842" spans="25:27" x14ac:dyDescent="0.2">
      <c r="Y3842" s="396"/>
      <c r="Z3842" s="396"/>
      <c r="AA3842" s="441"/>
    </row>
    <row r="3843" spans="25:27" x14ac:dyDescent="0.2">
      <c r="Y3843" s="396"/>
      <c r="Z3843" s="396"/>
      <c r="AA3843" s="441"/>
    </row>
    <row r="3844" spans="25:27" x14ac:dyDescent="0.2">
      <c r="Y3844" s="396"/>
      <c r="Z3844" s="396"/>
      <c r="AA3844" s="441"/>
    </row>
    <row r="3845" spans="25:27" x14ac:dyDescent="0.2">
      <c r="Y3845" s="396"/>
      <c r="Z3845" s="396"/>
      <c r="AA3845" s="441"/>
    </row>
    <row r="3846" spans="25:27" x14ac:dyDescent="0.2">
      <c r="Y3846" s="396"/>
      <c r="Z3846" s="396"/>
      <c r="AA3846" s="441"/>
    </row>
    <row r="3847" spans="25:27" x14ac:dyDescent="0.2">
      <c r="Y3847" s="396"/>
      <c r="Z3847" s="396"/>
      <c r="AA3847" s="441"/>
    </row>
    <row r="3848" spans="25:27" x14ac:dyDescent="0.2">
      <c r="Y3848" s="396"/>
      <c r="Z3848" s="396"/>
      <c r="AA3848" s="441"/>
    </row>
    <row r="3849" spans="25:27" x14ac:dyDescent="0.2">
      <c r="Y3849" s="396"/>
      <c r="Z3849" s="396"/>
      <c r="AA3849" s="441"/>
    </row>
    <row r="3850" spans="25:27" x14ac:dyDescent="0.2">
      <c r="Y3850" s="396"/>
      <c r="Z3850" s="396"/>
      <c r="AA3850" s="441"/>
    </row>
    <row r="3851" spans="25:27" x14ac:dyDescent="0.2">
      <c r="Y3851" s="396"/>
      <c r="Z3851" s="396"/>
      <c r="AA3851" s="441"/>
    </row>
    <row r="3852" spans="25:27" x14ac:dyDescent="0.2">
      <c r="Y3852" s="396"/>
      <c r="Z3852" s="396"/>
      <c r="AA3852" s="441"/>
    </row>
    <row r="3853" spans="25:27" x14ac:dyDescent="0.2">
      <c r="Y3853" s="396"/>
      <c r="Z3853" s="396"/>
      <c r="AA3853" s="441"/>
    </row>
    <row r="3854" spans="25:27" x14ac:dyDescent="0.2">
      <c r="Y3854" s="396"/>
      <c r="Z3854" s="396"/>
      <c r="AA3854" s="441"/>
    </row>
    <row r="3855" spans="25:27" x14ac:dyDescent="0.2">
      <c r="Y3855" s="396"/>
      <c r="Z3855" s="396"/>
      <c r="AA3855" s="441"/>
    </row>
    <row r="3856" spans="25:27" x14ac:dyDescent="0.2">
      <c r="Y3856" s="396"/>
      <c r="Z3856" s="396"/>
      <c r="AA3856" s="441"/>
    </row>
    <row r="3857" spans="25:27" x14ac:dyDescent="0.2">
      <c r="Y3857" s="396"/>
      <c r="Z3857" s="396"/>
      <c r="AA3857" s="441"/>
    </row>
    <row r="3858" spans="25:27" x14ac:dyDescent="0.2">
      <c r="Y3858" s="396"/>
      <c r="Z3858" s="396"/>
      <c r="AA3858" s="441"/>
    </row>
    <row r="3859" spans="25:27" x14ac:dyDescent="0.2">
      <c r="Y3859" s="396"/>
      <c r="Z3859" s="396"/>
      <c r="AA3859" s="441"/>
    </row>
    <row r="3860" spans="25:27" x14ac:dyDescent="0.2">
      <c r="Y3860" s="396"/>
      <c r="Z3860" s="396"/>
      <c r="AA3860" s="441"/>
    </row>
    <row r="3861" spans="25:27" x14ac:dyDescent="0.2">
      <c r="Y3861" s="396"/>
      <c r="Z3861" s="396"/>
      <c r="AA3861" s="441"/>
    </row>
    <row r="3862" spans="25:27" x14ac:dyDescent="0.2">
      <c r="Y3862" s="396"/>
      <c r="Z3862" s="396"/>
      <c r="AA3862" s="441"/>
    </row>
    <row r="3863" spans="25:27" x14ac:dyDescent="0.2">
      <c r="Y3863" s="396"/>
      <c r="Z3863" s="396"/>
      <c r="AA3863" s="441"/>
    </row>
    <row r="3864" spans="25:27" x14ac:dyDescent="0.2">
      <c r="Y3864" s="396"/>
      <c r="Z3864" s="396"/>
      <c r="AA3864" s="441"/>
    </row>
    <row r="3865" spans="25:27" x14ac:dyDescent="0.2">
      <c r="Y3865" s="396"/>
      <c r="Z3865" s="396"/>
      <c r="AA3865" s="441"/>
    </row>
    <row r="3866" spans="25:27" x14ac:dyDescent="0.2">
      <c r="Y3866" s="396"/>
      <c r="Z3866" s="396"/>
      <c r="AA3866" s="441"/>
    </row>
    <row r="3867" spans="25:27" x14ac:dyDescent="0.2">
      <c r="Y3867" s="396"/>
      <c r="Z3867" s="396"/>
      <c r="AA3867" s="441"/>
    </row>
    <row r="3868" spans="25:27" x14ac:dyDescent="0.2">
      <c r="Y3868" s="396"/>
      <c r="Z3868" s="396"/>
      <c r="AA3868" s="441"/>
    </row>
    <row r="3869" spans="25:27" x14ac:dyDescent="0.2">
      <c r="Y3869" s="396"/>
      <c r="Z3869" s="396"/>
      <c r="AA3869" s="441"/>
    </row>
    <row r="3870" spans="25:27" x14ac:dyDescent="0.2">
      <c r="Y3870" s="396"/>
      <c r="Z3870" s="396"/>
      <c r="AA3870" s="441"/>
    </row>
    <row r="3871" spans="25:27" x14ac:dyDescent="0.2">
      <c r="Y3871" s="396"/>
      <c r="Z3871" s="396"/>
      <c r="AA3871" s="441"/>
    </row>
    <row r="3872" spans="25:27" x14ac:dyDescent="0.2">
      <c r="Y3872" s="396"/>
      <c r="Z3872" s="396"/>
      <c r="AA3872" s="441"/>
    </row>
    <row r="3873" spans="25:27" x14ac:dyDescent="0.2">
      <c r="Y3873" s="396"/>
      <c r="Z3873" s="396"/>
      <c r="AA3873" s="441"/>
    </row>
    <row r="3874" spans="25:27" x14ac:dyDescent="0.2">
      <c r="Y3874" s="396"/>
      <c r="Z3874" s="396"/>
      <c r="AA3874" s="441"/>
    </row>
    <row r="3875" spans="25:27" x14ac:dyDescent="0.2">
      <c r="Y3875" s="396"/>
      <c r="Z3875" s="396"/>
      <c r="AA3875" s="441"/>
    </row>
    <row r="3876" spans="25:27" x14ac:dyDescent="0.2">
      <c r="Y3876" s="396"/>
      <c r="Z3876" s="396"/>
      <c r="AA3876" s="441"/>
    </row>
    <row r="3877" spans="25:27" x14ac:dyDescent="0.2">
      <c r="Y3877" s="396"/>
      <c r="Z3877" s="396"/>
      <c r="AA3877" s="441"/>
    </row>
    <row r="3878" spans="25:27" x14ac:dyDescent="0.2">
      <c r="Y3878" s="396"/>
      <c r="Z3878" s="396"/>
      <c r="AA3878" s="441"/>
    </row>
    <row r="3879" spans="25:27" x14ac:dyDescent="0.2">
      <c r="Y3879" s="396"/>
      <c r="Z3879" s="396"/>
      <c r="AA3879" s="441"/>
    </row>
    <row r="3880" spans="25:27" x14ac:dyDescent="0.2">
      <c r="Y3880" s="396"/>
      <c r="Z3880" s="396"/>
      <c r="AA3880" s="441"/>
    </row>
    <row r="3881" spans="25:27" x14ac:dyDescent="0.2">
      <c r="Y3881" s="396"/>
      <c r="Z3881" s="396"/>
      <c r="AA3881" s="441"/>
    </row>
    <row r="3882" spans="25:27" x14ac:dyDescent="0.2">
      <c r="Y3882" s="396"/>
      <c r="Z3882" s="396"/>
      <c r="AA3882" s="441"/>
    </row>
    <row r="3883" spans="25:27" x14ac:dyDescent="0.2">
      <c r="Y3883" s="396"/>
      <c r="Z3883" s="396"/>
      <c r="AA3883" s="441"/>
    </row>
    <row r="3884" spans="25:27" x14ac:dyDescent="0.2">
      <c r="Y3884" s="396"/>
      <c r="Z3884" s="396"/>
      <c r="AA3884" s="441"/>
    </row>
    <row r="3885" spans="25:27" x14ac:dyDescent="0.2">
      <c r="Y3885" s="396"/>
      <c r="Z3885" s="396"/>
      <c r="AA3885" s="441"/>
    </row>
    <row r="3886" spans="25:27" x14ac:dyDescent="0.2">
      <c r="Y3886" s="396"/>
      <c r="Z3886" s="396"/>
      <c r="AA3886" s="441"/>
    </row>
    <row r="3887" spans="25:27" x14ac:dyDescent="0.2">
      <c r="Y3887" s="396"/>
      <c r="Z3887" s="396"/>
      <c r="AA3887" s="441"/>
    </row>
    <row r="3888" spans="25:27" x14ac:dyDescent="0.2">
      <c r="Y3888" s="396"/>
      <c r="Z3888" s="396"/>
      <c r="AA3888" s="441"/>
    </row>
    <row r="3889" spans="25:27" x14ac:dyDescent="0.2">
      <c r="Y3889" s="396"/>
      <c r="Z3889" s="396"/>
      <c r="AA3889" s="441"/>
    </row>
    <row r="3890" spans="25:27" x14ac:dyDescent="0.2">
      <c r="Y3890" s="396"/>
      <c r="Z3890" s="396"/>
      <c r="AA3890" s="441"/>
    </row>
    <row r="3891" spans="25:27" x14ac:dyDescent="0.2">
      <c r="Y3891" s="396"/>
      <c r="Z3891" s="396"/>
      <c r="AA3891" s="441"/>
    </row>
    <row r="3892" spans="25:27" x14ac:dyDescent="0.2">
      <c r="Y3892" s="396"/>
      <c r="Z3892" s="396"/>
      <c r="AA3892" s="441"/>
    </row>
    <row r="3893" spans="25:27" x14ac:dyDescent="0.2">
      <c r="Y3893" s="396"/>
      <c r="Z3893" s="396"/>
      <c r="AA3893" s="441"/>
    </row>
    <row r="3894" spans="25:27" x14ac:dyDescent="0.2">
      <c r="Y3894" s="396"/>
      <c r="Z3894" s="396"/>
      <c r="AA3894" s="441"/>
    </row>
    <row r="3895" spans="25:27" x14ac:dyDescent="0.2">
      <c r="Y3895" s="396"/>
      <c r="Z3895" s="396"/>
      <c r="AA3895" s="441"/>
    </row>
    <row r="3896" spans="25:27" x14ac:dyDescent="0.2">
      <c r="Y3896" s="396"/>
      <c r="Z3896" s="396"/>
      <c r="AA3896" s="441"/>
    </row>
    <row r="3897" spans="25:27" x14ac:dyDescent="0.2">
      <c r="Y3897" s="396"/>
      <c r="Z3897" s="396"/>
      <c r="AA3897" s="441"/>
    </row>
    <row r="3898" spans="25:27" x14ac:dyDescent="0.2">
      <c r="Y3898" s="396"/>
      <c r="Z3898" s="396"/>
      <c r="AA3898" s="441"/>
    </row>
    <row r="3899" spans="25:27" x14ac:dyDescent="0.2">
      <c r="Y3899" s="396"/>
      <c r="Z3899" s="396"/>
      <c r="AA3899" s="441"/>
    </row>
    <row r="3900" spans="25:27" x14ac:dyDescent="0.2">
      <c r="Y3900" s="396"/>
      <c r="Z3900" s="396"/>
      <c r="AA3900" s="441"/>
    </row>
    <row r="3901" spans="25:27" x14ac:dyDescent="0.2">
      <c r="Y3901" s="396"/>
      <c r="Z3901" s="396"/>
      <c r="AA3901" s="441"/>
    </row>
    <row r="3902" spans="25:27" x14ac:dyDescent="0.2">
      <c r="Y3902" s="396"/>
      <c r="Z3902" s="396"/>
      <c r="AA3902" s="441"/>
    </row>
    <row r="3903" spans="25:27" x14ac:dyDescent="0.2">
      <c r="Y3903" s="396"/>
      <c r="Z3903" s="396"/>
      <c r="AA3903" s="441"/>
    </row>
    <row r="3904" spans="25:27" x14ac:dyDescent="0.2">
      <c r="Y3904" s="396"/>
      <c r="Z3904" s="396"/>
      <c r="AA3904" s="441"/>
    </row>
    <row r="3905" spans="25:27" x14ac:dyDescent="0.2">
      <c r="Y3905" s="396"/>
      <c r="Z3905" s="396"/>
      <c r="AA3905" s="441"/>
    </row>
    <row r="3906" spans="25:27" x14ac:dyDescent="0.2">
      <c r="Y3906" s="396"/>
      <c r="Z3906" s="396"/>
      <c r="AA3906" s="441"/>
    </row>
    <row r="3907" spans="25:27" x14ac:dyDescent="0.2">
      <c r="Y3907" s="396"/>
      <c r="Z3907" s="396"/>
      <c r="AA3907" s="441"/>
    </row>
    <row r="3908" spans="25:27" x14ac:dyDescent="0.2">
      <c r="Y3908" s="396"/>
      <c r="Z3908" s="396"/>
      <c r="AA3908" s="441"/>
    </row>
    <row r="3909" spans="25:27" x14ac:dyDescent="0.2">
      <c r="Y3909" s="396"/>
      <c r="Z3909" s="396"/>
      <c r="AA3909" s="441"/>
    </row>
    <row r="3910" spans="25:27" x14ac:dyDescent="0.2">
      <c r="Y3910" s="396"/>
      <c r="Z3910" s="396"/>
      <c r="AA3910" s="441"/>
    </row>
    <row r="3911" spans="25:27" x14ac:dyDescent="0.2">
      <c r="Y3911" s="396"/>
      <c r="Z3911" s="396"/>
      <c r="AA3911" s="441"/>
    </row>
    <row r="3912" spans="25:27" x14ac:dyDescent="0.2">
      <c r="Y3912" s="396"/>
      <c r="Z3912" s="396"/>
      <c r="AA3912" s="441"/>
    </row>
    <row r="3913" spans="25:27" x14ac:dyDescent="0.2">
      <c r="Y3913" s="396"/>
      <c r="Z3913" s="396"/>
      <c r="AA3913" s="441"/>
    </row>
    <row r="3914" spans="25:27" x14ac:dyDescent="0.2">
      <c r="Y3914" s="396"/>
      <c r="Z3914" s="396"/>
      <c r="AA3914" s="441"/>
    </row>
    <row r="3915" spans="25:27" x14ac:dyDescent="0.2">
      <c r="Y3915" s="396"/>
      <c r="Z3915" s="396"/>
      <c r="AA3915" s="441"/>
    </row>
    <row r="3916" spans="25:27" x14ac:dyDescent="0.2">
      <c r="Y3916" s="396"/>
      <c r="Z3916" s="396"/>
      <c r="AA3916" s="441"/>
    </row>
    <row r="3917" spans="25:27" x14ac:dyDescent="0.2">
      <c r="Y3917" s="396"/>
      <c r="Z3917" s="396"/>
      <c r="AA3917" s="441"/>
    </row>
    <row r="3918" spans="25:27" x14ac:dyDescent="0.2">
      <c r="Y3918" s="396"/>
      <c r="Z3918" s="396"/>
      <c r="AA3918" s="441"/>
    </row>
    <row r="3919" spans="25:27" x14ac:dyDescent="0.2">
      <c r="Y3919" s="396"/>
      <c r="Z3919" s="396"/>
      <c r="AA3919" s="441"/>
    </row>
    <row r="3920" spans="25:27" x14ac:dyDescent="0.2">
      <c r="Y3920" s="396"/>
      <c r="Z3920" s="396"/>
      <c r="AA3920" s="441"/>
    </row>
    <row r="3921" spans="25:27" x14ac:dyDescent="0.2">
      <c r="Y3921" s="396"/>
      <c r="Z3921" s="396"/>
      <c r="AA3921" s="441"/>
    </row>
    <row r="3922" spans="25:27" x14ac:dyDescent="0.2">
      <c r="Y3922" s="396"/>
      <c r="Z3922" s="396"/>
      <c r="AA3922" s="441"/>
    </row>
    <row r="3923" spans="25:27" x14ac:dyDescent="0.2">
      <c r="Y3923" s="396"/>
      <c r="Z3923" s="396"/>
      <c r="AA3923" s="441"/>
    </row>
    <row r="3924" spans="25:27" x14ac:dyDescent="0.2">
      <c r="Y3924" s="396"/>
      <c r="Z3924" s="396"/>
      <c r="AA3924" s="441"/>
    </row>
    <row r="3925" spans="25:27" x14ac:dyDescent="0.2">
      <c r="Y3925" s="396"/>
      <c r="Z3925" s="396"/>
      <c r="AA3925" s="441"/>
    </row>
    <row r="3926" spans="25:27" x14ac:dyDescent="0.2">
      <c r="Y3926" s="396"/>
      <c r="Z3926" s="396"/>
      <c r="AA3926" s="441"/>
    </row>
    <row r="3927" spans="25:27" x14ac:dyDescent="0.2">
      <c r="Y3927" s="396"/>
      <c r="Z3927" s="396"/>
      <c r="AA3927" s="441"/>
    </row>
    <row r="3928" spans="25:27" x14ac:dyDescent="0.2">
      <c r="Y3928" s="396"/>
      <c r="Z3928" s="396"/>
      <c r="AA3928" s="441"/>
    </row>
    <row r="3929" spans="25:27" x14ac:dyDescent="0.2">
      <c r="Y3929" s="396"/>
      <c r="Z3929" s="396"/>
      <c r="AA3929" s="441"/>
    </row>
    <row r="3930" spans="25:27" x14ac:dyDescent="0.2">
      <c r="Y3930" s="396"/>
      <c r="Z3930" s="396"/>
      <c r="AA3930" s="441"/>
    </row>
    <row r="3931" spans="25:27" x14ac:dyDescent="0.2">
      <c r="Y3931" s="396"/>
      <c r="Z3931" s="396"/>
      <c r="AA3931" s="441"/>
    </row>
    <row r="3932" spans="25:27" x14ac:dyDescent="0.2">
      <c r="Y3932" s="396"/>
      <c r="Z3932" s="396"/>
      <c r="AA3932" s="441"/>
    </row>
    <row r="3933" spans="25:27" x14ac:dyDescent="0.2">
      <c r="Y3933" s="396"/>
      <c r="Z3933" s="396"/>
      <c r="AA3933" s="441"/>
    </row>
    <row r="3934" spans="25:27" x14ac:dyDescent="0.2">
      <c r="Y3934" s="396"/>
      <c r="Z3934" s="396"/>
      <c r="AA3934" s="441"/>
    </row>
    <row r="3935" spans="25:27" x14ac:dyDescent="0.2">
      <c r="Y3935" s="396"/>
      <c r="Z3935" s="396"/>
      <c r="AA3935" s="441"/>
    </row>
    <row r="3936" spans="25:27" x14ac:dyDescent="0.2">
      <c r="Y3936" s="396"/>
      <c r="Z3936" s="396"/>
      <c r="AA3936" s="441"/>
    </row>
    <row r="3937" spans="25:27" x14ac:dyDescent="0.2">
      <c r="Y3937" s="396"/>
      <c r="Z3937" s="396"/>
      <c r="AA3937" s="441"/>
    </row>
    <row r="3938" spans="25:27" x14ac:dyDescent="0.2">
      <c r="Y3938" s="396"/>
      <c r="Z3938" s="396"/>
      <c r="AA3938" s="441"/>
    </row>
    <row r="3939" spans="25:27" x14ac:dyDescent="0.2">
      <c r="Y3939" s="396"/>
      <c r="Z3939" s="396"/>
      <c r="AA3939" s="441"/>
    </row>
    <row r="3940" spans="25:27" x14ac:dyDescent="0.2">
      <c r="Y3940" s="396"/>
      <c r="Z3940" s="396"/>
      <c r="AA3940" s="441"/>
    </row>
    <row r="3941" spans="25:27" x14ac:dyDescent="0.2">
      <c r="Y3941" s="396"/>
      <c r="Z3941" s="396"/>
      <c r="AA3941" s="441"/>
    </row>
    <row r="3942" spans="25:27" x14ac:dyDescent="0.2">
      <c r="Y3942" s="396"/>
      <c r="Z3942" s="396"/>
      <c r="AA3942" s="441"/>
    </row>
    <row r="3943" spans="25:27" x14ac:dyDescent="0.2">
      <c r="Y3943" s="396"/>
      <c r="Z3943" s="396"/>
      <c r="AA3943" s="441"/>
    </row>
    <row r="3944" spans="25:27" x14ac:dyDescent="0.2">
      <c r="Y3944" s="396"/>
      <c r="Z3944" s="396"/>
      <c r="AA3944" s="441"/>
    </row>
    <row r="3945" spans="25:27" x14ac:dyDescent="0.2">
      <c r="Y3945" s="396"/>
      <c r="Z3945" s="396"/>
      <c r="AA3945" s="441"/>
    </row>
    <row r="3946" spans="25:27" x14ac:dyDescent="0.2">
      <c r="Y3946" s="396"/>
      <c r="Z3946" s="396"/>
      <c r="AA3946" s="441"/>
    </row>
    <row r="3947" spans="25:27" x14ac:dyDescent="0.2">
      <c r="Y3947" s="396"/>
      <c r="Z3947" s="396"/>
      <c r="AA3947" s="441"/>
    </row>
    <row r="3948" spans="25:27" x14ac:dyDescent="0.2">
      <c r="Y3948" s="396"/>
      <c r="Z3948" s="396"/>
      <c r="AA3948" s="441"/>
    </row>
    <row r="3949" spans="25:27" x14ac:dyDescent="0.2">
      <c r="Y3949" s="396"/>
      <c r="Z3949" s="396"/>
      <c r="AA3949" s="441"/>
    </row>
    <row r="3950" spans="25:27" x14ac:dyDescent="0.2">
      <c r="Y3950" s="396"/>
      <c r="Z3950" s="396"/>
      <c r="AA3950" s="441"/>
    </row>
    <row r="3951" spans="25:27" x14ac:dyDescent="0.2">
      <c r="Y3951" s="396"/>
      <c r="Z3951" s="396"/>
      <c r="AA3951" s="441"/>
    </row>
    <row r="3952" spans="25:27" x14ac:dyDescent="0.2">
      <c r="Y3952" s="396"/>
      <c r="Z3952" s="396"/>
      <c r="AA3952" s="441"/>
    </row>
    <row r="3953" spans="25:27" x14ac:dyDescent="0.2">
      <c r="Y3953" s="396"/>
      <c r="Z3953" s="396"/>
      <c r="AA3953" s="441"/>
    </row>
    <row r="3954" spans="25:27" x14ac:dyDescent="0.2">
      <c r="Y3954" s="396"/>
      <c r="Z3954" s="396"/>
      <c r="AA3954" s="441"/>
    </row>
    <row r="3955" spans="25:27" x14ac:dyDescent="0.2">
      <c r="Y3955" s="396"/>
      <c r="Z3955" s="396"/>
      <c r="AA3955" s="441"/>
    </row>
    <row r="3956" spans="25:27" x14ac:dyDescent="0.2">
      <c r="Y3956" s="396"/>
      <c r="Z3956" s="396"/>
      <c r="AA3956" s="441"/>
    </row>
    <row r="3957" spans="25:27" x14ac:dyDescent="0.2">
      <c r="Y3957" s="396"/>
      <c r="Z3957" s="396"/>
      <c r="AA3957" s="441"/>
    </row>
    <row r="3958" spans="25:27" x14ac:dyDescent="0.2">
      <c r="Y3958" s="396"/>
      <c r="Z3958" s="396"/>
      <c r="AA3958" s="441"/>
    </row>
    <row r="3959" spans="25:27" x14ac:dyDescent="0.2">
      <c r="Y3959" s="396"/>
      <c r="Z3959" s="396"/>
      <c r="AA3959" s="441"/>
    </row>
    <row r="3960" spans="25:27" x14ac:dyDescent="0.2">
      <c r="Y3960" s="396"/>
      <c r="Z3960" s="396"/>
      <c r="AA3960" s="441"/>
    </row>
    <row r="3961" spans="25:27" x14ac:dyDescent="0.2">
      <c r="Y3961" s="396"/>
      <c r="Z3961" s="396"/>
      <c r="AA3961" s="441"/>
    </row>
    <row r="3962" spans="25:27" x14ac:dyDescent="0.2">
      <c r="Y3962" s="396"/>
      <c r="Z3962" s="396"/>
      <c r="AA3962" s="441"/>
    </row>
    <row r="3963" spans="25:27" x14ac:dyDescent="0.2">
      <c r="Y3963" s="396"/>
      <c r="Z3963" s="396"/>
      <c r="AA3963" s="441"/>
    </row>
    <row r="3964" spans="25:27" x14ac:dyDescent="0.2">
      <c r="Y3964" s="396"/>
      <c r="Z3964" s="396"/>
      <c r="AA3964" s="441"/>
    </row>
    <row r="3965" spans="25:27" x14ac:dyDescent="0.2">
      <c r="Y3965" s="396"/>
      <c r="Z3965" s="396"/>
      <c r="AA3965" s="441"/>
    </row>
    <row r="3966" spans="25:27" x14ac:dyDescent="0.2">
      <c r="Y3966" s="396"/>
      <c r="Z3966" s="396"/>
      <c r="AA3966" s="441"/>
    </row>
    <row r="3967" spans="25:27" x14ac:dyDescent="0.2">
      <c r="Y3967" s="396"/>
      <c r="Z3967" s="396"/>
      <c r="AA3967" s="441"/>
    </row>
    <row r="3968" spans="25:27" x14ac:dyDescent="0.2">
      <c r="Y3968" s="396"/>
      <c r="Z3968" s="396"/>
      <c r="AA3968" s="441"/>
    </row>
    <row r="3969" spans="25:27" x14ac:dyDescent="0.2">
      <c r="Y3969" s="396"/>
      <c r="Z3969" s="396"/>
      <c r="AA3969" s="441"/>
    </row>
    <row r="3970" spans="25:27" x14ac:dyDescent="0.2">
      <c r="Y3970" s="396"/>
      <c r="Z3970" s="396"/>
      <c r="AA3970" s="441"/>
    </row>
    <row r="3971" spans="25:27" x14ac:dyDescent="0.2">
      <c r="Y3971" s="396"/>
      <c r="Z3971" s="396"/>
      <c r="AA3971" s="441"/>
    </row>
    <row r="3972" spans="25:27" x14ac:dyDescent="0.2">
      <c r="Y3972" s="396"/>
      <c r="Z3972" s="396"/>
      <c r="AA3972" s="441"/>
    </row>
    <row r="3973" spans="25:27" x14ac:dyDescent="0.2">
      <c r="Y3973" s="396"/>
      <c r="Z3973" s="396"/>
      <c r="AA3973" s="441"/>
    </row>
    <row r="3974" spans="25:27" x14ac:dyDescent="0.2">
      <c r="Y3974" s="396"/>
      <c r="Z3974" s="396"/>
      <c r="AA3974" s="441"/>
    </row>
    <row r="3975" spans="25:27" x14ac:dyDescent="0.2">
      <c r="Y3975" s="396"/>
      <c r="Z3975" s="396"/>
      <c r="AA3975" s="441"/>
    </row>
    <row r="3976" spans="25:27" x14ac:dyDescent="0.2">
      <c r="Y3976" s="396"/>
      <c r="Z3976" s="396"/>
      <c r="AA3976" s="441"/>
    </row>
    <row r="3977" spans="25:27" x14ac:dyDescent="0.2">
      <c r="Y3977" s="396"/>
      <c r="Z3977" s="396"/>
      <c r="AA3977" s="441"/>
    </row>
    <row r="3978" spans="25:27" x14ac:dyDescent="0.2">
      <c r="Y3978" s="396"/>
      <c r="Z3978" s="396"/>
      <c r="AA3978" s="441"/>
    </row>
    <row r="3979" spans="25:27" x14ac:dyDescent="0.2">
      <c r="Y3979" s="396"/>
      <c r="Z3979" s="396"/>
      <c r="AA3979" s="441"/>
    </row>
    <row r="3980" spans="25:27" x14ac:dyDescent="0.2">
      <c r="Y3980" s="396"/>
      <c r="Z3980" s="396"/>
      <c r="AA3980" s="441"/>
    </row>
    <row r="3981" spans="25:27" x14ac:dyDescent="0.2">
      <c r="Y3981" s="396"/>
      <c r="Z3981" s="396"/>
      <c r="AA3981" s="441"/>
    </row>
    <row r="3982" spans="25:27" x14ac:dyDescent="0.2">
      <c r="Y3982" s="396"/>
      <c r="Z3982" s="396"/>
      <c r="AA3982" s="441"/>
    </row>
    <row r="3983" spans="25:27" x14ac:dyDescent="0.2">
      <c r="Y3983" s="396"/>
      <c r="Z3983" s="396"/>
      <c r="AA3983" s="441"/>
    </row>
    <row r="3984" spans="25:27" x14ac:dyDescent="0.2">
      <c r="Y3984" s="396"/>
      <c r="Z3984" s="396"/>
      <c r="AA3984" s="441"/>
    </row>
    <row r="3985" spans="25:27" x14ac:dyDescent="0.2">
      <c r="Y3985" s="396"/>
      <c r="Z3985" s="396"/>
      <c r="AA3985" s="441"/>
    </row>
    <row r="3986" spans="25:27" x14ac:dyDescent="0.2">
      <c r="Y3986" s="396"/>
      <c r="Z3986" s="396"/>
      <c r="AA3986" s="441"/>
    </row>
    <row r="3987" spans="25:27" x14ac:dyDescent="0.2">
      <c r="Y3987" s="396"/>
      <c r="Z3987" s="396"/>
      <c r="AA3987" s="441"/>
    </row>
    <row r="3988" spans="25:27" x14ac:dyDescent="0.2">
      <c r="Y3988" s="396"/>
      <c r="Z3988" s="396"/>
      <c r="AA3988" s="441"/>
    </row>
    <row r="3989" spans="25:27" x14ac:dyDescent="0.2">
      <c r="Y3989" s="396"/>
      <c r="Z3989" s="396"/>
      <c r="AA3989" s="441"/>
    </row>
    <row r="3990" spans="25:27" x14ac:dyDescent="0.2">
      <c r="Y3990" s="396"/>
      <c r="Z3990" s="396"/>
      <c r="AA3990" s="441"/>
    </row>
    <row r="3991" spans="25:27" x14ac:dyDescent="0.2">
      <c r="Y3991" s="396"/>
      <c r="Z3991" s="396"/>
      <c r="AA3991" s="441"/>
    </row>
    <row r="3992" spans="25:27" x14ac:dyDescent="0.2">
      <c r="Y3992" s="396"/>
      <c r="Z3992" s="396"/>
      <c r="AA3992" s="441"/>
    </row>
    <row r="3993" spans="25:27" x14ac:dyDescent="0.2">
      <c r="Y3993" s="396"/>
      <c r="Z3993" s="396"/>
      <c r="AA3993" s="441"/>
    </row>
    <row r="3994" spans="25:27" x14ac:dyDescent="0.2">
      <c r="Y3994" s="396"/>
      <c r="Z3994" s="396"/>
      <c r="AA3994" s="441"/>
    </row>
    <row r="3995" spans="25:27" x14ac:dyDescent="0.2">
      <c r="Y3995" s="396"/>
      <c r="Z3995" s="396"/>
      <c r="AA3995" s="441"/>
    </row>
    <row r="3996" spans="25:27" x14ac:dyDescent="0.2">
      <c r="Y3996" s="396"/>
      <c r="Z3996" s="396"/>
      <c r="AA3996" s="441"/>
    </row>
    <row r="3997" spans="25:27" x14ac:dyDescent="0.2">
      <c r="Y3997" s="396"/>
      <c r="Z3997" s="396"/>
      <c r="AA3997" s="441"/>
    </row>
    <row r="3998" spans="25:27" x14ac:dyDescent="0.2">
      <c r="Y3998" s="396"/>
      <c r="Z3998" s="396"/>
      <c r="AA3998" s="441"/>
    </row>
    <row r="3999" spans="25:27" x14ac:dyDescent="0.2">
      <c r="Y3999" s="396"/>
      <c r="Z3999" s="396"/>
      <c r="AA3999" s="441"/>
    </row>
    <row r="4000" spans="25:27" x14ac:dyDescent="0.2">
      <c r="Y4000" s="396"/>
      <c r="Z4000" s="396"/>
      <c r="AA4000" s="441"/>
    </row>
    <row r="4001" spans="25:27" x14ac:dyDescent="0.2">
      <c r="Y4001" s="396"/>
      <c r="Z4001" s="396"/>
      <c r="AA4001" s="441"/>
    </row>
    <row r="4002" spans="25:27" x14ac:dyDescent="0.2">
      <c r="Y4002" s="396"/>
      <c r="Z4002" s="396"/>
      <c r="AA4002" s="441"/>
    </row>
    <row r="4003" spans="25:27" x14ac:dyDescent="0.2">
      <c r="Y4003" s="396"/>
      <c r="Z4003" s="396"/>
      <c r="AA4003" s="441"/>
    </row>
    <row r="4004" spans="25:27" x14ac:dyDescent="0.2">
      <c r="Y4004" s="396"/>
      <c r="Z4004" s="396"/>
      <c r="AA4004" s="441"/>
    </row>
    <row r="4005" spans="25:27" x14ac:dyDescent="0.2">
      <c r="Y4005" s="396"/>
      <c r="Z4005" s="396"/>
      <c r="AA4005" s="441"/>
    </row>
    <row r="4006" spans="25:27" x14ac:dyDescent="0.2">
      <c r="Y4006" s="396"/>
      <c r="Z4006" s="396"/>
      <c r="AA4006" s="441"/>
    </row>
    <row r="4007" spans="25:27" x14ac:dyDescent="0.2">
      <c r="Y4007" s="396"/>
      <c r="Z4007" s="396"/>
      <c r="AA4007" s="441"/>
    </row>
    <row r="4008" spans="25:27" x14ac:dyDescent="0.2">
      <c r="Y4008" s="396"/>
      <c r="Z4008" s="396"/>
      <c r="AA4008" s="441"/>
    </row>
    <row r="4009" spans="25:27" x14ac:dyDescent="0.2">
      <c r="Y4009" s="396"/>
      <c r="Z4009" s="396"/>
      <c r="AA4009" s="441"/>
    </row>
    <row r="4010" spans="25:27" x14ac:dyDescent="0.2">
      <c r="Y4010" s="396"/>
      <c r="Z4010" s="396"/>
      <c r="AA4010" s="441"/>
    </row>
    <row r="4011" spans="25:27" x14ac:dyDescent="0.2">
      <c r="Y4011" s="396"/>
      <c r="Z4011" s="396"/>
      <c r="AA4011" s="441"/>
    </row>
    <row r="4012" spans="25:27" x14ac:dyDescent="0.2">
      <c r="Y4012" s="396"/>
      <c r="Z4012" s="396"/>
      <c r="AA4012" s="441"/>
    </row>
    <row r="4013" spans="25:27" x14ac:dyDescent="0.2">
      <c r="Y4013" s="396"/>
      <c r="Z4013" s="396"/>
      <c r="AA4013" s="441"/>
    </row>
    <row r="4014" spans="25:27" x14ac:dyDescent="0.2">
      <c r="Y4014" s="396"/>
      <c r="Z4014" s="396"/>
      <c r="AA4014" s="441"/>
    </row>
    <row r="4015" spans="25:27" x14ac:dyDescent="0.2">
      <c r="Y4015" s="396"/>
      <c r="Z4015" s="396"/>
      <c r="AA4015" s="441"/>
    </row>
    <row r="4016" spans="25:27" x14ac:dyDescent="0.2">
      <c r="Y4016" s="396"/>
      <c r="Z4016" s="396"/>
      <c r="AA4016" s="441"/>
    </row>
    <row r="4017" spans="25:27" x14ac:dyDescent="0.2">
      <c r="Y4017" s="396"/>
      <c r="Z4017" s="396"/>
      <c r="AA4017" s="441"/>
    </row>
    <row r="4018" spans="25:27" x14ac:dyDescent="0.2">
      <c r="Y4018" s="396"/>
      <c r="Z4018" s="396"/>
      <c r="AA4018" s="441"/>
    </row>
    <row r="4019" spans="25:27" x14ac:dyDescent="0.2">
      <c r="Y4019" s="396"/>
      <c r="Z4019" s="396"/>
      <c r="AA4019" s="441"/>
    </row>
    <row r="4020" spans="25:27" x14ac:dyDescent="0.2">
      <c r="Y4020" s="396"/>
      <c r="Z4020" s="396"/>
      <c r="AA4020" s="441"/>
    </row>
    <row r="4021" spans="25:27" x14ac:dyDescent="0.2">
      <c r="Y4021" s="396"/>
      <c r="Z4021" s="396"/>
      <c r="AA4021" s="441"/>
    </row>
    <row r="4022" spans="25:27" x14ac:dyDescent="0.2">
      <c r="Y4022" s="396"/>
      <c r="Z4022" s="396"/>
      <c r="AA4022" s="441"/>
    </row>
    <row r="4023" spans="25:27" x14ac:dyDescent="0.2">
      <c r="Y4023" s="396"/>
      <c r="Z4023" s="396"/>
      <c r="AA4023" s="441"/>
    </row>
    <row r="4024" spans="25:27" x14ac:dyDescent="0.2">
      <c r="Y4024" s="396"/>
      <c r="Z4024" s="396"/>
      <c r="AA4024" s="441"/>
    </row>
    <row r="4025" spans="25:27" x14ac:dyDescent="0.2">
      <c r="Y4025" s="396"/>
      <c r="Z4025" s="396"/>
      <c r="AA4025" s="441"/>
    </row>
    <row r="4026" spans="25:27" x14ac:dyDescent="0.2">
      <c r="Y4026" s="396"/>
      <c r="Z4026" s="396"/>
      <c r="AA4026" s="441"/>
    </row>
    <row r="4027" spans="25:27" x14ac:dyDescent="0.2">
      <c r="Y4027" s="396"/>
      <c r="Z4027" s="396"/>
      <c r="AA4027" s="441"/>
    </row>
    <row r="4028" spans="25:27" x14ac:dyDescent="0.2">
      <c r="Y4028" s="396"/>
      <c r="Z4028" s="396"/>
      <c r="AA4028" s="441"/>
    </row>
    <row r="4029" spans="25:27" x14ac:dyDescent="0.2">
      <c r="Y4029" s="396"/>
      <c r="Z4029" s="396"/>
      <c r="AA4029" s="441"/>
    </row>
    <row r="4030" spans="25:27" x14ac:dyDescent="0.2">
      <c r="Y4030" s="396"/>
      <c r="Z4030" s="396"/>
      <c r="AA4030" s="441"/>
    </row>
    <row r="4031" spans="25:27" x14ac:dyDescent="0.2">
      <c r="Y4031" s="396"/>
      <c r="Z4031" s="396"/>
      <c r="AA4031" s="441"/>
    </row>
    <row r="4032" spans="25:27" x14ac:dyDescent="0.2">
      <c r="Y4032" s="396"/>
      <c r="Z4032" s="396"/>
      <c r="AA4032" s="441"/>
    </row>
    <row r="4033" spans="25:27" x14ac:dyDescent="0.2">
      <c r="Y4033" s="396"/>
      <c r="Z4033" s="396"/>
      <c r="AA4033" s="441"/>
    </row>
    <row r="4034" spans="25:27" x14ac:dyDescent="0.2">
      <c r="Y4034" s="396"/>
      <c r="Z4034" s="396"/>
      <c r="AA4034" s="441"/>
    </row>
    <row r="4035" spans="25:27" x14ac:dyDescent="0.2">
      <c r="Y4035" s="396"/>
      <c r="Z4035" s="396"/>
      <c r="AA4035" s="441"/>
    </row>
    <row r="4036" spans="25:27" x14ac:dyDescent="0.2">
      <c r="Y4036" s="396"/>
      <c r="Z4036" s="396"/>
      <c r="AA4036" s="441"/>
    </row>
    <row r="4037" spans="25:27" x14ac:dyDescent="0.2">
      <c r="Y4037" s="396"/>
      <c r="Z4037" s="396"/>
      <c r="AA4037" s="441"/>
    </row>
    <row r="4038" spans="25:27" x14ac:dyDescent="0.2">
      <c r="Y4038" s="396"/>
      <c r="Z4038" s="396"/>
      <c r="AA4038" s="441"/>
    </row>
    <row r="4039" spans="25:27" x14ac:dyDescent="0.2">
      <c r="Y4039" s="396"/>
      <c r="Z4039" s="396"/>
      <c r="AA4039" s="441"/>
    </row>
    <row r="4040" spans="25:27" x14ac:dyDescent="0.2">
      <c r="Y4040" s="396"/>
      <c r="Z4040" s="396"/>
      <c r="AA4040" s="441"/>
    </row>
    <row r="4041" spans="25:27" x14ac:dyDescent="0.2">
      <c r="Y4041" s="396"/>
      <c r="Z4041" s="396"/>
      <c r="AA4041" s="441"/>
    </row>
    <row r="4042" spans="25:27" x14ac:dyDescent="0.2">
      <c r="Y4042" s="396"/>
      <c r="Z4042" s="396"/>
      <c r="AA4042" s="441"/>
    </row>
    <row r="4043" spans="25:27" x14ac:dyDescent="0.2">
      <c r="Y4043" s="396"/>
      <c r="Z4043" s="396"/>
      <c r="AA4043" s="441"/>
    </row>
    <row r="4044" spans="25:27" x14ac:dyDescent="0.2">
      <c r="Y4044" s="396"/>
      <c r="Z4044" s="396"/>
      <c r="AA4044" s="441"/>
    </row>
    <row r="4045" spans="25:27" x14ac:dyDescent="0.2">
      <c r="Y4045" s="396"/>
      <c r="Z4045" s="396"/>
      <c r="AA4045" s="441"/>
    </row>
    <row r="4046" spans="25:27" x14ac:dyDescent="0.2">
      <c r="Y4046" s="396"/>
      <c r="Z4046" s="396"/>
      <c r="AA4046" s="441"/>
    </row>
    <row r="4047" spans="25:27" x14ac:dyDescent="0.2">
      <c r="Y4047" s="396"/>
      <c r="Z4047" s="396"/>
      <c r="AA4047" s="441"/>
    </row>
    <row r="4048" spans="25:27" x14ac:dyDescent="0.2">
      <c r="Y4048" s="396"/>
      <c r="Z4048" s="396"/>
      <c r="AA4048" s="441"/>
    </row>
    <row r="4049" spans="25:27" x14ac:dyDescent="0.2">
      <c r="Y4049" s="396"/>
      <c r="Z4049" s="396"/>
      <c r="AA4049" s="441"/>
    </row>
    <row r="4050" spans="25:27" x14ac:dyDescent="0.2">
      <c r="Y4050" s="396"/>
      <c r="Z4050" s="396"/>
      <c r="AA4050" s="441"/>
    </row>
    <row r="4051" spans="25:27" x14ac:dyDescent="0.2">
      <c r="Y4051" s="396"/>
      <c r="Z4051" s="396"/>
      <c r="AA4051" s="441"/>
    </row>
    <row r="4052" spans="25:27" x14ac:dyDescent="0.2">
      <c r="Y4052" s="396"/>
      <c r="Z4052" s="396"/>
      <c r="AA4052" s="441"/>
    </row>
    <row r="4053" spans="25:27" x14ac:dyDescent="0.2">
      <c r="Y4053" s="396"/>
      <c r="Z4053" s="396"/>
      <c r="AA4053" s="441"/>
    </row>
    <row r="4054" spans="25:27" x14ac:dyDescent="0.2">
      <c r="Y4054" s="396"/>
      <c r="Z4054" s="396"/>
      <c r="AA4054" s="441"/>
    </row>
    <row r="4055" spans="25:27" x14ac:dyDescent="0.2">
      <c r="Y4055" s="396"/>
      <c r="Z4055" s="396"/>
      <c r="AA4055" s="441"/>
    </row>
    <row r="4056" spans="25:27" x14ac:dyDescent="0.2">
      <c r="Y4056" s="396"/>
      <c r="Z4056" s="396"/>
      <c r="AA4056" s="441"/>
    </row>
    <row r="4057" spans="25:27" x14ac:dyDescent="0.2">
      <c r="Y4057" s="396"/>
      <c r="Z4057" s="396"/>
      <c r="AA4057" s="441"/>
    </row>
    <row r="4058" spans="25:27" x14ac:dyDescent="0.2">
      <c r="Y4058" s="396"/>
      <c r="Z4058" s="396"/>
      <c r="AA4058" s="441"/>
    </row>
    <row r="4059" spans="25:27" x14ac:dyDescent="0.2">
      <c r="Y4059" s="396"/>
      <c r="Z4059" s="396"/>
      <c r="AA4059" s="441"/>
    </row>
    <row r="4060" spans="25:27" x14ac:dyDescent="0.2">
      <c r="Y4060" s="396"/>
      <c r="Z4060" s="396"/>
      <c r="AA4060" s="441"/>
    </row>
    <row r="4061" spans="25:27" x14ac:dyDescent="0.2">
      <c r="Y4061" s="396"/>
      <c r="Z4061" s="396"/>
      <c r="AA4061" s="441"/>
    </row>
    <row r="4062" spans="25:27" x14ac:dyDescent="0.2">
      <c r="Y4062" s="396"/>
      <c r="Z4062" s="396"/>
      <c r="AA4062" s="441"/>
    </row>
    <row r="4063" spans="25:27" x14ac:dyDescent="0.2">
      <c r="Y4063" s="396"/>
      <c r="Z4063" s="396"/>
      <c r="AA4063" s="441"/>
    </row>
    <row r="4064" spans="25:27" x14ac:dyDescent="0.2">
      <c r="Y4064" s="396"/>
      <c r="Z4064" s="396"/>
      <c r="AA4064" s="441"/>
    </row>
    <row r="4065" spans="25:27" x14ac:dyDescent="0.2">
      <c r="Y4065" s="396"/>
      <c r="Z4065" s="396"/>
      <c r="AA4065" s="441"/>
    </row>
    <row r="4066" spans="25:27" x14ac:dyDescent="0.2">
      <c r="Y4066" s="396"/>
      <c r="Z4066" s="396"/>
      <c r="AA4066" s="441"/>
    </row>
    <row r="4067" spans="25:27" x14ac:dyDescent="0.2">
      <c r="Y4067" s="396"/>
      <c r="Z4067" s="396"/>
      <c r="AA4067" s="441"/>
    </row>
    <row r="4068" spans="25:27" x14ac:dyDescent="0.2">
      <c r="Y4068" s="396"/>
      <c r="Z4068" s="396"/>
      <c r="AA4068" s="441"/>
    </row>
    <row r="4069" spans="25:27" x14ac:dyDescent="0.2">
      <c r="Y4069" s="396"/>
      <c r="Z4069" s="396"/>
      <c r="AA4069" s="441"/>
    </row>
    <row r="4070" spans="25:27" x14ac:dyDescent="0.2">
      <c r="Y4070" s="396"/>
      <c r="Z4070" s="396"/>
      <c r="AA4070" s="441"/>
    </row>
    <row r="4071" spans="25:27" x14ac:dyDescent="0.2">
      <c r="Y4071" s="396"/>
      <c r="Z4071" s="396"/>
      <c r="AA4071" s="441"/>
    </row>
    <row r="4072" spans="25:27" x14ac:dyDescent="0.2">
      <c r="Y4072" s="396"/>
      <c r="Z4072" s="396"/>
      <c r="AA4072" s="441"/>
    </row>
    <row r="4073" spans="25:27" x14ac:dyDescent="0.2">
      <c r="Y4073" s="396"/>
      <c r="Z4073" s="396"/>
      <c r="AA4073" s="441"/>
    </row>
    <row r="4074" spans="25:27" x14ac:dyDescent="0.2">
      <c r="Y4074" s="396"/>
      <c r="Z4074" s="396"/>
      <c r="AA4074" s="441"/>
    </row>
    <row r="4075" spans="25:27" x14ac:dyDescent="0.2">
      <c r="Y4075" s="396"/>
      <c r="Z4075" s="396"/>
      <c r="AA4075" s="441"/>
    </row>
    <row r="4076" spans="25:27" x14ac:dyDescent="0.2">
      <c r="Y4076" s="396"/>
      <c r="Z4076" s="396"/>
      <c r="AA4076" s="441"/>
    </row>
    <row r="4077" spans="25:27" x14ac:dyDescent="0.2">
      <c r="Y4077" s="396"/>
      <c r="Z4077" s="396"/>
      <c r="AA4077" s="441"/>
    </row>
    <row r="4078" spans="25:27" x14ac:dyDescent="0.2">
      <c r="Y4078" s="396"/>
      <c r="Z4078" s="396"/>
      <c r="AA4078" s="441"/>
    </row>
    <row r="4079" spans="25:27" x14ac:dyDescent="0.2">
      <c r="Y4079" s="396"/>
      <c r="Z4079" s="396"/>
      <c r="AA4079" s="441"/>
    </row>
    <row r="4080" spans="25:27" x14ac:dyDescent="0.2">
      <c r="Y4080" s="396"/>
      <c r="Z4080" s="396"/>
      <c r="AA4080" s="441"/>
    </row>
    <row r="4081" spans="25:27" x14ac:dyDescent="0.2">
      <c r="Y4081" s="396"/>
      <c r="Z4081" s="396"/>
      <c r="AA4081" s="441"/>
    </row>
    <row r="4082" spans="25:27" x14ac:dyDescent="0.2">
      <c r="Y4082" s="396"/>
      <c r="Z4082" s="396"/>
      <c r="AA4082" s="441"/>
    </row>
    <row r="4083" spans="25:27" x14ac:dyDescent="0.2">
      <c r="Y4083" s="396"/>
      <c r="Z4083" s="396"/>
      <c r="AA4083" s="441"/>
    </row>
    <row r="4084" spans="25:27" x14ac:dyDescent="0.2">
      <c r="Y4084" s="396"/>
      <c r="Z4084" s="396"/>
      <c r="AA4084" s="441"/>
    </row>
    <row r="4085" spans="25:27" x14ac:dyDescent="0.2">
      <c r="Y4085" s="396"/>
      <c r="Z4085" s="396"/>
      <c r="AA4085" s="441"/>
    </row>
    <row r="4086" spans="25:27" x14ac:dyDescent="0.2">
      <c r="Y4086" s="396"/>
      <c r="Z4086" s="396"/>
      <c r="AA4086" s="441"/>
    </row>
    <row r="4087" spans="25:27" x14ac:dyDescent="0.2">
      <c r="Y4087" s="396"/>
      <c r="Z4087" s="396"/>
      <c r="AA4087" s="441"/>
    </row>
    <row r="4088" spans="25:27" x14ac:dyDescent="0.2">
      <c r="Y4088" s="396"/>
      <c r="Z4088" s="396"/>
      <c r="AA4088" s="441"/>
    </row>
    <row r="4089" spans="25:27" x14ac:dyDescent="0.2">
      <c r="Y4089" s="396"/>
      <c r="Z4089" s="396"/>
      <c r="AA4089" s="441"/>
    </row>
    <row r="4090" spans="25:27" x14ac:dyDescent="0.2">
      <c r="Y4090" s="396"/>
      <c r="Z4090" s="396"/>
      <c r="AA4090" s="441"/>
    </row>
    <row r="4091" spans="25:27" x14ac:dyDescent="0.2">
      <c r="Y4091" s="396"/>
      <c r="Z4091" s="396"/>
      <c r="AA4091" s="441"/>
    </row>
    <row r="4092" spans="25:27" x14ac:dyDescent="0.2">
      <c r="Y4092" s="396"/>
      <c r="Z4092" s="396"/>
      <c r="AA4092" s="441"/>
    </row>
    <row r="4093" spans="25:27" x14ac:dyDescent="0.2">
      <c r="Y4093" s="396"/>
      <c r="Z4093" s="396"/>
      <c r="AA4093" s="441"/>
    </row>
    <row r="4094" spans="25:27" x14ac:dyDescent="0.2">
      <c r="Y4094" s="396"/>
      <c r="Z4094" s="396"/>
      <c r="AA4094" s="441"/>
    </row>
    <row r="4095" spans="25:27" x14ac:dyDescent="0.2">
      <c r="Y4095" s="396"/>
      <c r="Z4095" s="396"/>
      <c r="AA4095" s="441"/>
    </row>
    <row r="4096" spans="25:27" x14ac:dyDescent="0.2">
      <c r="Y4096" s="396"/>
      <c r="Z4096" s="396"/>
      <c r="AA4096" s="441"/>
    </row>
    <row r="4097" spans="25:27" x14ac:dyDescent="0.2">
      <c r="Y4097" s="396"/>
      <c r="Z4097" s="396"/>
      <c r="AA4097" s="441"/>
    </row>
    <row r="4098" spans="25:27" x14ac:dyDescent="0.2">
      <c r="Y4098" s="396"/>
      <c r="Z4098" s="396"/>
      <c r="AA4098" s="441"/>
    </row>
    <row r="4099" spans="25:27" x14ac:dyDescent="0.2">
      <c r="Y4099" s="396"/>
      <c r="Z4099" s="396"/>
      <c r="AA4099" s="441"/>
    </row>
    <row r="4100" spans="25:27" x14ac:dyDescent="0.2">
      <c r="Y4100" s="396"/>
      <c r="Z4100" s="396"/>
      <c r="AA4100" s="441"/>
    </row>
    <row r="4101" spans="25:27" x14ac:dyDescent="0.2">
      <c r="Y4101" s="396"/>
      <c r="Z4101" s="396"/>
      <c r="AA4101" s="441"/>
    </row>
    <row r="4102" spans="25:27" x14ac:dyDescent="0.2">
      <c r="Y4102" s="396"/>
      <c r="Z4102" s="396"/>
      <c r="AA4102" s="441"/>
    </row>
    <row r="4103" spans="25:27" x14ac:dyDescent="0.2">
      <c r="Y4103" s="396"/>
      <c r="Z4103" s="396"/>
      <c r="AA4103" s="441"/>
    </row>
    <row r="4104" spans="25:27" x14ac:dyDescent="0.2">
      <c r="Y4104" s="396"/>
      <c r="Z4104" s="396"/>
      <c r="AA4104" s="441"/>
    </row>
    <row r="4105" spans="25:27" x14ac:dyDescent="0.2">
      <c r="Y4105" s="396"/>
      <c r="Z4105" s="396"/>
      <c r="AA4105" s="441"/>
    </row>
    <row r="4106" spans="25:27" x14ac:dyDescent="0.2">
      <c r="Y4106" s="396"/>
      <c r="Z4106" s="396"/>
      <c r="AA4106" s="441"/>
    </row>
    <row r="4107" spans="25:27" x14ac:dyDescent="0.2">
      <c r="Y4107" s="396"/>
      <c r="Z4107" s="396"/>
      <c r="AA4107" s="441"/>
    </row>
    <row r="4108" spans="25:27" x14ac:dyDescent="0.2">
      <c r="Y4108" s="396"/>
      <c r="Z4108" s="396"/>
      <c r="AA4108" s="441"/>
    </row>
    <row r="4109" spans="25:27" x14ac:dyDescent="0.2">
      <c r="Y4109" s="396"/>
      <c r="Z4109" s="396"/>
      <c r="AA4109" s="441"/>
    </row>
    <row r="4110" spans="25:27" x14ac:dyDescent="0.2">
      <c r="Y4110" s="396"/>
      <c r="Z4110" s="396"/>
      <c r="AA4110" s="441"/>
    </row>
    <row r="4111" spans="25:27" x14ac:dyDescent="0.2">
      <c r="Y4111" s="396"/>
      <c r="Z4111" s="396"/>
      <c r="AA4111" s="441"/>
    </row>
    <row r="4112" spans="25:27" x14ac:dyDescent="0.2">
      <c r="Y4112" s="396"/>
      <c r="Z4112" s="396"/>
      <c r="AA4112" s="441"/>
    </row>
    <row r="4113" spans="25:27" x14ac:dyDescent="0.2">
      <c r="Y4113" s="396"/>
      <c r="Z4113" s="396"/>
      <c r="AA4113" s="441"/>
    </row>
    <row r="4114" spans="25:27" x14ac:dyDescent="0.2">
      <c r="Y4114" s="396"/>
      <c r="Z4114" s="396"/>
      <c r="AA4114" s="441"/>
    </row>
    <row r="4115" spans="25:27" x14ac:dyDescent="0.2">
      <c r="Y4115" s="396"/>
      <c r="Z4115" s="396"/>
      <c r="AA4115" s="441"/>
    </row>
    <row r="4116" spans="25:27" x14ac:dyDescent="0.2">
      <c r="Y4116" s="396"/>
      <c r="Z4116" s="396"/>
      <c r="AA4116" s="441"/>
    </row>
    <row r="4117" spans="25:27" x14ac:dyDescent="0.2">
      <c r="Y4117" s="396"/>
      <c r="Z4117" s="396"/>
      <c r="AA4117" s="441"/>
    </row>
    <row r="4118" spans="25:27" x14ac:dyDescent="0.2">
      <c r="Y4118" s="396"/>
      <c r="Z4118" s="396"/>
      <c r="AA4118" s="441"/>
    </row>
    <row r="4119" spans="25:27" x14ac:dyDescent="0.2">
      <c r="Y4119" s="396"/>
      <c r="Z4119" s="396"/>
      <c r="AA4119" s="441"/>
    </row>
    <row r="4120" spans="25:27" x14ac:dyDescent="0.2">
      <c r="Y4120" s="396"/>
      <c r="Z4120" s="396"/>
      <c r="AA4120" s="441"/>
    </row>
    <row r="4121" spans="25:27" x14ac:dyDescent="0.2">
      <c r="Y4121" s="396"/>
      <c r="Z4121" s="396"/>
      <c r="AA4121" s="441"/>
    </row>
    <row r="4122" spans="25:27" x14ac:dyDescent="0.2">
      <c r="Y4122" s="396"/>
      <c r="Z4122" s="396"/>
      <c r="AA4122" s="441"/>
    </row>
    <row r="4123" spans="25:27" x14ac:dyDescent="0.2">
      <c r="Y4123" s="396"/>
      <c r="Z4123" s="396"/>
      <c r="AA4123" s="441"/>
    </row>
    <row r="4124" spans="25:27" x14ac:dyDescent="0.2">
      <c r="Y4124" s="396"/>
      <c r="Z4124" s="396"/>
      <c r="AA4124" s="441"/>
    </row>
    <row r="4125" spans="25:27" x14ac:dyDescent="0.2">
      <c r="Y4125" s="396"/>
      <c r="Z4125" s="396"/>
      <c r="AA4125" s="441"/>
    </row>
    <row r="4126" spans="25:27" x14ac:dyDescent="0.2">
      <c r="Y4126" s="396"/>
      <c r="Z4126" s="396"/>
      <c r="AA4126" s="441"/>
    </row>
    <row r="4127" spans="25:27" x14ac:dyDescent="0.2">
      <c r="Y4127" s="396"/>
      <c r="Z4127" s="396"/>
      <c r="AA4127" s="441"/>
    </row>
    <row r="4128" spans="25:27" x14ac:dyDescent="0.2">
      <c r="Y4128" s="396"/>
      <c r="Z4128" s="396"/>
      <c r="AA4128" s="441"/>
    </row>
    <row r="4129" spans="25:27" x14ac:dyDescent="0.2">
      <c r="Y4129" s="396"/>
      <c r="Z4129" s="396"/>
      <c r="AA4129" s="441"/>
    </row>
    <row r="4130" spans="25:27" x14ac:dyDescent="0.2">
      <c r="Y4130" s="396"/>
      <c r="Z4130" s="396"/>
      <c r="AA4130" s="441"/>
    </row>
    <row r="4131" spans="25:27" x14ac:dyDescent="0.2">
      <c r="Y4131" s="396"/>
      <c r="Z4131" s="396"/>
      <c r="AA4131" s="441"/>
    </row>
    <row r="4132" spans="25:27" x14ac:dyDescent="0.2">
      <c r="Y4132" s="396"/>
      <c r="Z4132" s="396"/>
      <c r="AA4132" s="441"/>
    </row>
    <row r="4133" spans="25:27" x14ac:dyDescent="0.2">
      <c r="Y4133" s="396"/>
      <c r="Z4133" s="396"/>
      <c r="AA4133" s="441"/>
    </row>
    <row r="4134" spans="25:27" x14ac:dyDescent="0.2">
      <c r="Y4134" s="396"/>
      <c r="Z4134" s="396"/>
      <c r="AA4134" s="441"/>
    </row>
    <row r="4135" spans="25:27" x14ac:dyDescent="0.2">
      <c r="Y4135" s="396"/>
      <c r="Z4135" s="396"/>
      <c r="AA4135" s="441"/>
    </row>
    <row r="4136" spans="25:27" x14ac:dyDescent="0.2">
      <c r="Y4136" s="396"/>
      <c r="Z4136" s="396"/>
      <c r="AA4136" s="441"/>
    </row>
    <row r="4137" spans="25:27" x14ac:dyDescent="0.2">
      <c r="Y4137" s="396"/>
      <c r="Z4137" s="396"/>
      <c r="AA4137" s="441"/>
    </row>
    <row r="4138" spans="25:27" x14ac:dyDescent="0.2">
      <c r="Y4138" s="396"/>
      <c r="Z4138" s="396"/>
      <c r="AA4138" s="441"/>
    </row>
    <row r="4139" spans="25:27" x14ac:dyDescent="0.2">
      <c r="Y4139" s="396"/>
      <c r="Z4139" s="396"/>
      <c r="AA4139" s="441"/>
    </row>
    <row r="4140" spans="25:27" x14ac:dyDescent="0.2">
      <c r="Y4140" s="396"/>
      <c r="Z4140" s="396"/>
      <c r="AA4140" s="441"/>
    </row>
    <row r="4141" spans="25:27" x14ac:dyDescent="0.2">
      <c r="Y4141" s="396"/>
      <c r="Z4141" s="396"/>
      <c r="AA4141" s="441"/>
    </row>
    <row r="4142" spans="25:27" x14ac:dyDescent="0.2">
      <c r="Y4142" s="396"/>
      <c r="Z4142" s="396"/>
      <c r="AA4142" s="441"/>
    </row>
    <row r="4143" spans="25:27" x14ac:dyDescent="0.2">
      <c r="Y4143" s="396"/>
      <c r="Z4143" s="396"/>
      <c r="AA4143" s="441"/>
    </row>
    <row r="4144" spans="25:27" x14ac:dyDescent="0.2">
      <c r="Y4144" s="396"/>
      <c r="Z4144" s="396"/>
      <c r="AA4144" s="441"/>
    </row>
    <row r="4145" spans="25:27" x14ac:dyDescent="0.2">
      <c r="Y4145" s="396"/>
      <c r="Z4145" s="396"/>
      <c r="AA4145" s="441"/>
    </row>
    <row r="4146" spans="25:27" x14ac:dyDescent="0.2">
      <c r="Y4146" s="396"/>
      <c r="Z4146" s="396"/>
      <c r="AA4146" s="441"/>
    </row>
    <row r="4147" spans="25:27" x14ac:dyDescent="0.2">
      <c r="Y4147" s="396"/>
      <c r="Z4147" s="396"/>
      <c r="AA4147" s="441"/>
    </row>
    <row r="4148" spans="25:27" x14ac:dyDescent="0.2">
      <c r="Y4148" s="396"/>
      <c r="Z4148" s="396"/>
      <c r="AA4148" s="441"/>
    </row>
    <row r="4149" spans="25:27" x14ac:dyDescent="0.2">
      <c r="Y4149" s="396"/>
      <c r="Z4149" s="396"/>
      <c r="AA4149" s="441"/>
    </row>
    <row r="4150" spans="25:27" x14ac:dyDescent="0.2">
      <c r="Y4150" s="396"/>
      <c r="Z4150" s="396"/>
      <c r="AA4150" s="441"/>
    </row>
    <row r="4151" spans="25:27" x14ac:dyDescent="0.2">
      <c r="Y4151" s="396"/>
      <c r="Z4151" s="396"/>
      <c r="AA4151" s="441"/>
    </row>
    <row r="4152" spans="25:27" x14ac:dyDescent="0.2">
      <c r="Y4152" s="396"/>
      <c r="Z4152" s="396"/>
      <c r="AA4152" s="441"/>
    </row>
    <row r="4153" spans="25:27" x14ac:dyDescent="0.2">
      <c r="Y4153" s="396"/>
      <c r="Z4153" s="396"/>
      <c r="AA4153" s="441"/>
    </row>
    <row r="4154" spans="25:27" x14ac:dyDescent="0.2">
      <c r="Y4154" s="396"/>
      <c r="Z4154" s="396"/>
      <c r="AA4154" s="441"/>
    </row>
    <row r="4155" spans="25:27" x14ac:dyDescent="0.2">
      <c r="Y4155" s="396"/>
      <c r="Z4155" s="396"/>
      <c r="AA4155" s="441"/>
    </row>
    <row r="4156" spans="25:27" x14ac:dyDescent="0.2">
      <c r="Y4156" s="396"/>
      <c r="Z4156" s="396"/>
      <c r="AA4156" s="441"/>
    </row>
    <row r="4157" spans="25:27" x14ac:dyDescent="0.2">
      <c r="Y4157" s="396"/>
      <c r="Z4157" s="396"/>
      <c r="AA4157" s="441"/>
    </row>
    <row r="4158" spans="25:27" x14ac:dyDescent="0.2">
      <c r="Y4158" s="396"/>
      <c r="Z4158" s="396"/>
      <c r="AA4158" s="441"/>
    </row>
    <row r="4159" spans="25:27" x14ac:dyDescent="0.2">
      <c r="Y4159" s="396"/>
      <c r="Z4159" s="396"/>
      <c r="AA4159" s="441"/>
    </row>
    <row r="4160" spans="25:27" x14ac:dyDescent="0.2">
      <c r="Y4160" s="396"/>
      <c r="Z4160" s="396"/>
      <c r="AA4160" s="441"/>
    </row>
    <row r="4161" spans="25:27" x14ac:dyDescent="0.2">
      <c r="Y4161" s="396"/>
      <c r="Z4161" s="396"/>
      <c r="AA4161" s="441"/>
    </row>
    <row r="4162" spans="25:27" x14ac:dyDescent="0.2">
      <c r="Y4162" s="396"/>
      <c r="Z4162" s="396"/>
      <c r="AA4162" s="441"/>
    </row>
    <row r="4163" spans="25:27" x14ac:dyDescent="0.2">
      <c r="Y4163" s="396"/>
      <c r="Z4163" s="396"/>
      <c r="AA4163" s="441"/>
    </row>
    <row r="4164" spans="25:27" x14ac:dyDescent="0.2">
      <c r="Y4164" s="396"/>
      <c r="Z4164" s="396"/>
      <c r="AA4164" s="441"/>
    </row>
    <row r="4165" spans="25:27" x14ac:dyDescent="0.2">
      <c r="Y4165" s="396"/>
      <c r="Z4165" s="396"/>
      <c r="AA4165" s="441"/>
    </row>
    <row r="4166" spans="25:27" x14ac:dyDescent="0.2">
      <c r="Y4166" s="396"/>
      <c r="Z4166" s="396"/>
      <c r="AA4166" s="441"/>
    </row>
    <row r="4167" spans="25:27" x14ac:dyDescent="0.2">
      <c r="Y4167" s="396"/>
      <c r="Z4167" s="396"/>
      <c r="AA4167" s="441"/>
    </row>
    <row r="4168" spans="25:27" x14ac:dyDescent="0.2">
      <c r="Y4168" s="396"/>
      <c r="Z4168" s="396"/>
      <c r="AA4168" s="441"/>
    </row>
    <row r="4169" spans="25:27" x14ac:dyDescent="0.2">
      <c r="Y4169" s="396"/>
      <c r="Z4169" s="396"/>
      <c r="AA4169" s="441"/>
    </row>
    <row r="4170" spans="25:27" x14ac:dyDescent="0.2">
      <c r="Y4170" s="396"/>
      <c r="Z4170" s="396"/>
      <c r="AA4170" s="441"/>
    </row>
    <row r="4171" spans="25:27" x14ac:dyDescent="0.2">
      <c r="Y4171" s="396"/>
      <c r="Z4171" s="396"/>
      <c r="AA4171" s="441"/>
    </row>
    <row r="4172" spans="25:27" x14ac:dyDescent="0.2">
      <c r="Y4172" s="396"/>
      <c r="Z4172" s="396"/>
      <c r="AA4172" s="441"/>
    </row>
    <row r="4173" spans="25:27" x14ac:dyDescent="0.2">
      <c r="Y4173" s="396"/>
      <c r="Z4173" s="396"/>
      <c r="AA4173" s="441"/>
    </row>
    <row r="4174" spans="25:27" x14ac:dyDescent="0.2">
      <c r="Y4174" s="396"/>
      <c r="Z4174" s="396"/>
      <c r="AA4174" s="441"/>
    </row>
    <row r="4175" spans="25:27" x14ac:dyDescent="0.2">
      <c r="Y4175" s="396"/>
      <c r="Z4175" s="396"/>
      <c r="AA4175" s="441"/>
    </row>
    <row r="4176" spans="25:27" x14ac:dyDescent="0.2">
      <c r="Y4176" s="396"/>
      <c r="Z4176" s="396"/>
      <c r="AA4176" s="441"/>
    </row>
    <row r="4177" spans="25:27" x14ac:dyDescent="0.2">
      <c r="Y4177" s="396"/>
      <c r="Z4177" s="396"/>
      <c r="AA4177" s="441"/>
    </row>
    <row r="4178" spans="25:27" x14ac:dyDescent="0.2">
      <c r="Y4178" s="396"/>
      <c r="Z4178" s="396"/>
      <c r="AA4178" s="441"/>
    </row>
    <row r="4179" spans="25:27" x14ac:dyDescent="0.2">
      <c r="Y4179" s="396"/>
      <c r="Z4179" s="396"/>
      <c r="AA4179" s="441"/>
    </row>
    <row r="4180" spans="25:27" x14ac:dyDescent="0.2">
      <c r="Y4180" s="396"/>
      <c r="Z4180" s="396"/>
      <c r="AA4180" s="441"/>
    </row>
    <row r="4181" spans="25:27" x14ac:dyDescent="0.2">
      <c r="Y4181" s="396"/>
      <c r="Z4181" s="396"/>
      <c r="AA4181" s="441"/>
    </row>
    <row r="4182" spans="25:27" x14ac:dyDescent="0.2">
      <c r="Y4182" s="396"/>
      <c r="Z4182" s="396"/>
      <c r="AA4182" s="441"/>
    </row>
    <row r="4183" spans="25:27" x14ac:dyDescent="0.2">
      <c r="Y4183" s="396"/>
      <c r="Z4183" s="396"/>
      <c r="AA4183" s="441"/>
    </row>
    <row r="4184" spans="25:27" x14ac:dyDescent="0.2">
      <c r="Y4184" s="396"/>
      <c r="Z4184" s="396"/>
      <c r="AA4184" s="441"/>
    </row>
    <row r="4185" spans="25:27" x14ac:dyDescent="0.2">
      <c r="Y4185" s="396"/>
      <c r="Z4185" s="396"/>
      <c r="AA4185" s="441"/>
    </row>
    <row r="4186" spans="25:27" x14ac:dyDescent="0.2">
      <c r="Y4186" s="396"/>
      <c r="Z4186" s="396"/>
      <c r="AA4186" s="441"/>
    </row>
    <row r="4187" spans="25:27" x14ac:dyDescent="0.2">
      <c r="Y4187" s="396"/>
      <c r="Z4187" s="396"/>
      <c r="AA4187" s="441"/>
    </row>
    <row r="4188" spans="25:27" x14ac:dyDescent="0.2">
      <c r="Y4188" s="396"/>
      <c r="Z4188" s="396"/>
      <c r="AA4188" s="441"/>
    </row>
    <row r="4189" spans="25:27" x14ac:dyDescent="0.2">
      <c r="Y4189" s="396"/>
      <c r="Z4189" s="396"/>
      <c r="AA4189" s="441"/>
    </row>
    <row r="4190" spans="25:27" x14ac:dyDescent="0.2">
      <c r="Y4190" s="396"/>
      <c r="Z4190" s="396"/>
      <c r="AA4190" s="441"/>
    </row>
    <row r="4191" spans="25:27" x14ac:dyDescent="0.2">
      <c r="Y4191" s="396"/>
      <c r="Z4191" s="396"/>
      <c r="AA4191" s="441"/>
    </row>
    <row r="4192" spans="25:27" x14ac:dyDescent="0.2">
      <c r="Y4192" s="396"/>
      <c r="Z4192" s="396"/>
      <c r="AA4192" s="441"/>
    </row>
    <row r="4193" spans="25:27" x14ac:dyDescent="0.2">
      <c r="Y4193" s="396"/>
      <c r="Z4193" s="396"/>
      <c r="AA4193" s="441"/>
    </row>
    <row r="4194" spans="25:27" x14ac:dyDescent="0.2">
      <c r="Y4194" s="396"/>
      <c r="Z4194" s="396"/>
      <c r="AA4194" s="441"/>
    </row>
    <row r="4195" spans="25:27" x14ac:dyDescent="0.2">
      <c r="Y4195" s="396"/>
      <c r="Z4195" s="396"/>
      <c r="AA4195" s="441"/>
    </row>
    <row r="4196" spans="25:27" x14ac:dyDescent="0.2">
      <c r="Y4196" s="396"/>
      <c r="Z4196" s="396"/>
      <c r="AA4196" s="441"/>
    </row>
    <row r="4197" spans="25:27" x14ac:dyDescent="0.2">
      <c r="Y4197" s="396"/>
      <c r="Z4197" s="396"/>
      <c r="AA4197" s="441"/>
    </row>
    <row r="4198" spans="25:27" x14ac:dyDescent="0.2">
      <c r="Y4198" s="396"/>
      <c r="Z4198" s="396"/>
      <c r="AA4198" s="441"/>
    </row>
    <row r="4199" spans="25:27" x14ac:dyDescent="0.2">
      <c r="Y4199" s="396"/>
      <c r="Z4199" s="396"/>
      <c r="AA4199" s="441"/>
    </row>
    <row r="4200" spans="25:27" x14ac:dyDescent="0.2">
      <c r="Y4200" s="396"/>
      <c r="Z4200" s="396"/>
      <c r="AA4200" s="441"/>
    </row>
    <row r="4201" spans="25:27" x14ac:dyDescent="0.2">
      <c r="Y4201" s="396"/>
      <c r="Z4201" s="396"/>
      <c r="AA4201" s="441"/>
    </row>
    <row r="4202" spans="25:27" x14ac:dyDescent="0.2">
      <c r="Y4202" s="396"/>
      <c r="Z4202" s="396"/>
      <c r="AA4202" s="441"/>
    </row>
    <row r="4203" spans="25:27" x14ac:dyDescent="0.2">
      <c r="Y4203" s="396"/>
      <c r="Z4203" s="396"/>
      <c r="AA4203" s="441"/>
    </row>
    <row r="4204" spans="25:27" x14ac:dyDescent="0.2">
      <c r="Y4204" s="396"/>
      <c r="Z4204" s="396"/>
      <c r="AA4204" s="441"/>
    </row>
    <row r="4205" spans="25:27" x14ac:dyDescent="0.2">
      <c r="Y4205" s="396"/>
      <c r="Z4205" s="396"/>
      <c r="AA4205" s="441"/>
    </row>
    <row r="4206" spans="25:27" x14ac:dyDescent="0.2">
      <c r="Y4206" s="396"/>
      <c r="Z4206" s="396"/>
      <c r="AA4206" s="441"/>
    </row>
    <row r="4207" spans="25:27" x14ac:dyDescent="0.2">
      <c r="Y4207" s="396"/>
      <c r="Z4207" s="396"/>
      <c r="AA4207" s="441"/>
    </row>
    <row r="4208" spans="25:27" x14ac:dyDescent="0.2">
      <c r="Y4208" s="396"/>
      <c r="Z4208" s="396"/>
      <c r="AA4208" s="441"/>
    </row>
    <row r="4209" spans="25:27" x14ac:dyDescent="0.2">
      <c r="Y4209" s="396"/>
      <c r="Z4209" s="396"/>
      <c r="AA4209" s="441"/>
    </row>
    <row r="4210" spans="25:27" x14ac:dyDescent="0.2">
      <c r="Y4210" s="396"/>
      <c r="Z4210" s="396"/>
      <c r="AA4210" s="441"/>
    </row>
    <row r="4211" spans="25:27" x14ac:dyDescent="0.2">
      <c r="Y4211" s="396"/>
      <c r="Z4211" s="396"/>
      <c r="AA4211" s="441"/>
    </row>
    <row r="4212" spans="25:27" x14ac:dyDescent="0.2">
      <c r="Y4212" s="396"/>
      <c r="Z4212" s="396"/>
      <c r="AA4212" s="441"/>
    </row>
    <row r="4213" spans="25:27" x14ac:dyDescent="0.2">
      <c r="Y4213" s="396"/>
      <c r="Z4213" s="396"/>
      <c r="AA4213" s="441"/>
    </row>
    <row r="4214" spans="25:27" x14ac:dyDescent="0.2">
      <c r="Y4214" s="396"/>
      <c r="Z4214" s="396"/>
      <c r="AA4214" s="441"/>
    </row>
    <row r="4215" spans="25:27" x14ac:dyDescent="0.2">
      <c r="Y4215" s="396"/>
      <c r="Z4215" s="396"/>
      <c r="AA4215" s="441"/>
    </row>
    <row r="4216" spans="25:27" x14ac:dyDescent="0.2">
      <c r="Y4216" s="396"/>
      <c r="Z4216" s="396"/>
      <c r="AA4216" s="441"/>
    </row>
    <row r="4217" spans="25:27" x14ac:dyDescent="0.2">
      <c r="Y4217" s="396"/>
      <c r="Z4217" s="396"/>
      <c r="AA4217" s="441"/>
    </row>
    <row r="4218" spans="25:27" x14ac:dyDescent="0.2">
      <c r="Y4218" s="396"/>
      <c r="Z4218" s="396"/>
      <c r="AA4218" s="441"/>
    </row>
    <row r="4219" spans="25:27" x14ac:dyDescent="0.2">
      <c r="Y4219" s="396"/>
      <c r="Z4219" s="396"/>
      <c r="AA4219" s="441"/>
    </row>
    <row r="4220" spans="25:27" x14ac:dyDescent="0.2">
      <c r="Y4220" s="396"/>
      <c r="Z4220" s="396"/>
      <c r="AA4220" s="441"/>
    </row>
    <row r="4221" spans="25:27" x14ac:dyDescent="0.2">
      <c r="Y4221" s="396"/>
      <c r="Z4221" s="396"/>
      <c r="AA4221" s="441"/>
    </row>
    <row r="4222" spans="25:27" x14ac:dyDescent="0.2">
      <c r="Y4222" s="396"/>
      <c r="Z4222" s="396"/>
      <c r="AA4222" s="441"/>
    </row>
    <row r="4223" spans="25:27" x14ac:dyDescent="0.2">
      <c r="Y4223" s="396"/>
      <c r="Z4223" s="396"/>
      <c r="AA4223" s="441"/>
    </row>
    <row r="4224" spans="25:27" x14ac:dyDescent="0.2">
      <c r="Y4224" s="396"/>
      <c r="Z4224" s="396"/>
      <c r="AA4224" s="441"/>
    </row>
    <row r="4225" spans="25:27" x14ac:dyDescent="0.2">
      <c r="Y4225" s="396"/>
      <c r="Z4225" s="396"/>
      <c r="AA4225" s="441"/>
    </row>
    <row r="4226" spans="25:27" x14ac:dyDescent="0.2">
      <c r="Y4226" s="396"/>
      <c r="Z4226" s="396"/>
      <c r="AA4226" s="441"/>
    </row>
    <row r="4227" spans="25:27" x14ac:dyDescent="0.2">
      <c r="Y4227" s="396"/>
      <c r="Z4227" s="396"/>
      <c r="AA4227" s="441"/>
    </row>
    <row r="4228" spans="25:27" x14ac:dyDescent="0.2">
      <c r="Y4228" s="396"/>
      <c r="Z4228" s="396"/>
      <c r="AA4228" s="441"/>
    </row>
    <row r="4229" spans="25:27" x14ac:dyDescent="0.2">
      <c r="Y4229" s="396"/>
      <c r="Z4229" s="396"/>
      <c r="AA4229" s="441"/>
    </row>
    <row r="4230" spans="25:27" x14ac:dyDescent="0.2">
      <c r="Y4230" s="396"/>
      <c r="Z4230" s="396"/>
      <c r="AA4230" s="441"/>
    </row>
    <row r="4231" spans="25:27" x14ac:dyDescent="0.2">
      <c r="Y4231" s="396"/>
      <c r="Z4231" s="396"/>
      <c r="AA4231" s="441"/>
    </row>
    <row r="4232" spans="25:27" x14ac:dyDescent="0.2">
      <c r="Y4232" s="396"/>
      <c r="Z4232" s="396"/>
      <c r="AA4232" s="441"/>
    </row>
    <row r="4233" spans="25:27" x14ac:dyDescent="0.2">
      <c r="Y4233" s="396"/>
      <c r="Z4233" s="396"/>
      <c r="AA4233" s="441"/>
    </row>
    <row r="4234" spans="25:27" x14ac:dyDescent="0.2">
      <c r="Y4234" s="396"/>
      <c r="Z4234" s="396"/>
      <c r="AA4234" s="441"/>
    </row>
    <row r="4235" spans="25:27" x14ac:dyDescent="0.2">
      <c r="Y4235" s="396"/>
      <c r="Z4235" s="396"/>
      <c r="AA4235" s="441"/>
    </row>
    <row r="4236" spans="25:27" x14ac:dyDescent="0.2">
      <c r="Y4236" s="396"/>
      <c r="Z4236" s="396"/>
      <c r="AA4236" s="441"/>
    </row>
    <row r="4237" spans="25:27" x14ac:dyDescent="0.2">
      <c r="Y4237" s="396"/>
      <c r="Z4237" s="396"/>
      <c r="AA4237" s="441"/>
    </row>
    <row r="4238" spans="25:27" x14ac:dyDescent="0.2">
      <c r="Y4238" s="396"/>
      <c r="Z4238" s="396"/>
      <c r="AA4238" s="441"/>
    </row>
    <row r="4239" spans="25:27" x14ac:dyDescent="0.2">
      <c r="Y4239" s="396"/>
      <c r="Z4239" s="396"/>
      <c r="AA4239" s="441"/>
    </row>
    <row r="4240" spans="25:27" x14ac:dyDescent="0.2">
      <c r="Y4240" s="396"/>
      <c r="Z4240" s="396"/>
      <c r="AA4240" s="441"/>
    </row>
    <row r="4241" spans="25:27" x14ac:dyDescent="0.2">
      <c r="Y4241" s="396"/>
      <c r="Z4241" s="396"/>
      <c r="AA4241" s="441"/>
    </row>
    <row r="4242" spans="25:27" x14ac:dyDescent="0.2">
      <c r="Y4242" s="396"/>
      <c r="Z4242" s="396"/>
      <c r="AA4242" s="441"/>
    </row>
    <row r="4243" spans="25:27" x14ac:dyDescent="0.2">
      <c r="Y4243" s="396"/>
      <c r="Z4243" s="396"/>
      <c r="AA4243" s="441"/>
    </row>
    <row r="4244" spans="25:27" x14ac:dyDescent="0.2">
      <c r="Y4244" s="396"/>
      <c r="Z4244" s="396"/>
      <c r="AA4244" s="441"/>
    </row>
    <row r="4245" spans="25:27" x14ac:dyDescent="0.2">
      <c r="Y4245" s="396"/>
      <c r="Z4245" s="396"/>
      <c r="AA4245" s="441"/>
    </row>
    <row r="4246" spans="25:27" x14ac:dyDescent="0.2">
      <c r="Y4246" s="396"/>
      <c r="Z4246" s="396"/>
      <c r="AA4246" s="441"/>
    </row>
    <row r="4247" spans="25:27" x14ac:dyDescent="0.2">
      <c r="Y4247" s="396"/>
      <c r="Z4247" s="396"/>
      <c r="AA4247" s="441"/>
    </row>
    <row r="4248" spans="25:27" x14ac:dyDescent="0.2">
      <c r="Y4248" s="396"/>
      <c r="Z4248" s="396"/>
      <c r="AA4248" s="441"/>
    </row>
    <row r="4249" spans="25:27" x14ac:dyDescent="0.2">
      <c r="Y4249" s="396"/>
      <c r="Z4249" s="396"/>
      <c r="AA4249" s="441"/>
    </row>
    <row r="4250" spans="25:27" x14ac:dyDescent="0.2">
      <c r="Y4250" s="396"/>
      <c r="Z4250" s="396"/>
      <c r="AA4250" s="441"/>
    </row>
    <row r="4251" spans="25:27" x14ac:dyDescent="0.2">
      <c r="Y4251" s="396"/>
      <c r="Z4251" s="396"/>
      <c r="AA4251" s="441"/>
    </row>
    <row r="4252" spans="25:27" x14ac:dyDescent="0.2">
      <c r="Y4252" s="396"/>
      <c r="Z4252" s="396"/>
      <c r="AA4252" s="441"/>
    </row>
    <row r="4253" spans="25:27" x14ac:dyDescent="0.2">
      <c r="Y4253" s="396"/>
      <c r="Z4253" s="396"/>
      <c r="AA4253" s="441"/>
    </row>
    <row r="4254" spans="25:27" x14ac:dyDescent="0.2">
      <c r="Y4254" s="396"/>
      <c r="Z4254" s="396"/>
      <c r="AA4254" s="441"/>
    </row>
    <row r="4255" spans="25:27" x14ac:dyDescent="0.2">
      <c r="Y4255" s="396"/>
      <c r="Z4255" s="396"/>
      <c r="AA4255" s="441"/>
    </row>
    <row r="4256" spans="25:27" x14ac:dyDescent="0.2">
      <c r="Y4256" s="396"/>
      <c r="Z4256" s="396"/>
      <c r="AA4256" s="441"/>
    </row>
    <row r="4257" spans="25:27" x14ac:dyDescent="0.2">
      <c r="Y4257" s="396"/>
      <c r="Z4257" s="396"/>
      <c r="AA4257" s="441"/>
    </row>
    <row r="4258" spans="25:27" x14ac:dyDescent="0.2">
      <c r="Y4258" s="396"/>
      <c r="Z4258" s="396"/>
      <c r="AA4258" s="441"/>
    </row>
    <row r="4259" spans="25:27" x14ac:dyDescent="0.2">
      <c r="Y4259" s="396"/>
      <c r="Z4259" s="396"/>
      <c r="AA4259" s="441"/>
    </row>
    <row r="4260" spans="25:27" x14ac:dyDescent="0.2">
      <c r="Y4260" s="396"/>
      <c r="Z4260" s="396"/>
      <c r="AA4260" s="441"/>
    </row>
    <row r="4261" spans="25:27" x14ac:dyDescent="0.2">
      <c r="Y4261" s="396"/>
      <c r="Z4261" s="396"/>
      <c r="AA4261" s="441"/>
    </row>
    <row r="4262" spans="25:27" x14ac:dyDescent="0.2">
      <c r="Y4262" s="396"/>
      <c r="Z4262" s="396"/>
      <c r="AA4262" s="441"/>
    </row>
    <row r="4263" spans="25:27" x14ac:dyDescent="0.2">
      <c r="Y4263" s="396"/>
      <c r="Z4263" s="396"/>
      <c r="AA4263" s="441"/>
    </row>
    <row r="4264" spans="25:27" x14ac:dyDescent="0.2">
      <c r="Y4264" s="396"/>
      <c r="Z4264" s="396"/>
      <c r="AA4264" s="441"/>
    </row>
    <row r="4265" spans="25:27" x14ac:dyDescent="0.2">
      <c r="Y4265" s="396"/>
      <c r="Z4265" s="396"/>
      <c r="AA4265" s="441"/>
    </row>
    <row r="4266" spans="25:27" x14ac:dyDescent="0.2">
      <c r="Y4266" s="396"/>
      <c r="Z4266" s="396"/>
      <c r="AA4266" s="441"/>
    </row>
    <row r="4267" spans="25:27" x14ac:dyDescent="0.2">
      <c r="Y4267" s="396"/>
      <c r="Z4267" s="396"/>
      <c r="AA4267" s="441"/>
    </row>
    <row r="4268" spans="25:27" x14ac:dyDescent="0.2">
      <c r="Y4268" s="396"/>
      <c r="Z4268" s="396"/>
      <c r="AA4268" s="441"/>
    </row>
    <row r="4269" spans="25:27" x14ac:dyDescent="0.2">
      <c r="Y4269" s="396"/>
      <c r="Z4269" s="396"/>
      <c r="AA4269" s="441"/>
    </row>
    <row r="4270" spans="25:27" x14ac:dyDescent="0.2">
      <c r="Y4270" s="396"/>
      <c r="Z4270" s="396"/>
      <c r="AA4270" s="441"/>
    </row>
    <row r="4271" spans="25:27" x14ac:dyDescent="0.2">
      <c r="Y4271" s="396"/>
      <c r="Z4271" s="396"/>
      <c r="AA4271" s="441"/>
    </row>
    <row r="4272" spans="25:27" x14ac:dyDescent="0.2">
      <c r="Y4272" s="396"/>
      <c r="Z4272" s="396"/>
      <c r="AA4272" s="441"/>
    </row>
    <row r="4273" spans="25:27" x14ac:dyDescent="0.2">
      <c r="Y4273" s="396"/>
      <c r="Z4273" s="396"/>
      <c r="AA4273" s="441"/>
    </row>
    <row r="4274" spans="25:27" x14ac:dyDescent="0.2">
      <c r="Y4274" s="396"/>
      <c r="Z4274" s="396"/>
      <c r="AA4274" s="441"/>
    </row>
    <row r="4275" spans="25:27" x14ac:dyDescent="0.2">
      <c r="Y4275" s="396"/>
      <c r="Z4275" s="396"/>
      <c r="AA4275" s="441"/>
    </row>
    <row r="4276" spans="25:27" x14ac:dyDescent="0.2">
      <c r="Y4276" s="396"/>
      <c r="Z4276" s="396"/>
      <c r="AA4276" s="441"/>
    </row>
    <row r="4277" spans="25:27" x14ac:dyDescent="0.2">
      <c r="Y4277" s="396"/>
      <c r="Z4277" s="396"/>
      <c r="AA4277" s="441"/>
    </row>
    <row r="4278" spans="25:27" x14ac:dyDescent="0.2">
      <c r="Y4278" s="396"/>
      <c r="Z4278" s="396"/>
      <c r="AA4278" s="441"/>
    </row>
    <row r="4279" spans="25:27" x14ac:dyDescent="0.2">
      <c r="Y4279" s="396"/>
      <c r="Z4279" s="396"/>
      <c r="AA4279" s="441"/>
    </row>
    <row r="4280" spans="25:27" x14ac:dyDescent="0.2">
      <c r="Y4280" s="396"/>
      <c r="Z4280" s="396"/>
      <c r="AA4280" s="441"/>
    </row>
    <row r="4281" spans="25:27" x14ac:dyDescent="0.2">
      <c r="Y4281" s="396"/>
      <c r="Z4281" s="396"/>
      <c r="AA4281" s="441"/>
    </row>
    <row r="4282" spans="25:27" x14ac:dyDescent="0.2">
      <c r="Y4282" s="396"/>
      <c r="Z4282" s="396"/>
      <c r="AA4282" s="441"/>
    </row>
    <row r="4283" spans="25:27" x14ac:dyDescent="0.2">
      <c r="Y4283" s="396"/>
      <c r="Z4283" s="396"/>
      <c r="AA4283" s="441"/>
    </row>
    <row r="4284" spans="25:27" x14ac:dyDescent="0.2">
      <c r="Y4284" s="396"/>
      <c r="Z4284" s="396"/>
      <c r="AA4284" s="441"/>
    </row>
    <row r="4285" spans="25:27" x14ac:dyDescent="0.2">
      <c r="Y4285" s="396"/>
      <c r="Z4285" s="396"/>
      <c r="AA4285" s="441"/>
    </row>
    <row r="4286" spans="25:27" x14ac:dyDescent="0.2">
      <c r="Y4286" s="396"/>
      <c r="Z4286" s="396"/>
      <c r="AA4286" s="441"/>
    </row>
    <row r="4287" spans="25:27" x14ac:dyDescent="0.2">
      <c r="Y4287" s="396"/>
      <c r="Z4287" s="396"/>
      <c r="AA4287" s="441"/>
    </row>
    <row r="4288" spans="25:27" x14ac:dyDescent="0.2">
      <c r="Y4288" s="396"/>
      <c r="Z4288" s="396"/>
      <c r="AA4288" s="441"/>
    </row>
    <row r="4289" spans="25:27" x14ac:dyDescent="0.2">
      <c r="Y4289" s="396"/>
      <c r="Z4289" s="396"/>
      <c r="AA4289" s="441"/>
    </row>
    <row r="4290" spans="25:27" x14ac:dyDescent="0.2">
      <c r="Y4290" s="396"/>
      <c r="Z4290" s="396"/>
      <c r="AA4290" s="441"/>
    </row>
    <row r="4291" spans="25:27" x14ac:dyDescent="0.2">
      <c r="Y4291" s="396"/>
      <c r="Z4291" s="396"/>
      <c r="AA4291" s="441"/>
    </row>
    <row r="4292" spans="25:27" x14ac:dyDescent="0.2">
      <c r="Y4292" s="396"/>
      <c r="Z4292" s="396"/>
      <c r="AA4292" s="441"/>
    </row>
    <row r="4293" spans="25:27" x14ac:dyDescent="0.2">
      <c r="Y4293" s="396"/>
      <c r="Z4293" s="396"/>
      <c r="AA4293" s="441"/>
    </row>
    <row r="4294" spans="25:27" x14ac:dyDescent="0.2">
      <c r="Y4294" s="396"/>
      <c r="Z4294" s="396"/>
      <c r="AA4294" s="441"/>
    </row>
    <row r="4295" spans="25:27" x14ac:dyDescent="0.2">
      <c r="Y4295" s="396"/>
      <c r="Z4295" s="396"/>
      <c r="AA4295" s="441"/>
    </row>
    <row r="4296" spans="25:27" x14ac:dyDescent="0.2">
      <c r="Y4296" s="396"/>
      <c r="Z4296" s="396"/>
      <c r="AA4296" s="441"/>
    </row>
    <row r="4297" spans="25:27" x14ac:dyDescent="0.2">
      <c r="Y4297" s="396"/>
      <c r="Z4297" s="396"/>
      <c r="AA4297" s="441"/>
    </row>
    <row r="4298" spans="25:27" x14ac:dyDescent="0.2">
      <c r="Y4298" s="396"/>
      <c r="Z4298" s="396"/>
      <c r="AA4298" s="441"/>
    </row>
    <row r="4299" spans="25:27" x14ac:dyDescent="0.2">
      <c r="Y4299" s="396"/>
      <c r="Z4299" s="396"/>
      <c r="AA4299" s="441"/>
    </row>
    <row r="4300" spans="25:27" x14ac:dyDescent="0.2">
      <c r="Y4300" s="396"/>
      <c r="Z4300" s="396"/>
      <c r="AA4300" s="441"/>
    </row>
    <row r="4301" spans="25:27" x14ac:dyDescent="0.2">
      <c r="Y4301" s="396"/>
      <c r="Z4301" s="396"/>
      <c r="AA4301" s="441"/>
    </row>
    <row r="4302" spans="25:27" x14ac:dyDescent="0.2">
      <c r="Y4302" s="396"/>
      <c r="Z4302" s="396"/>
      <c r="AA4302" s="441"/>
    </row>
    <row r="4303" spans="25:27" x14ac:dyDescent="0.2">
      <c r="Y4303" s="396"/>
      <c r="Z4303" s="396"/>
      <c r="AA4303" s="441"/>
    </row>
    <row r="4304" spans="25:27" x14ac:dyDescent="0.2">
      <c r="Y4304" s="396"/>
      <c r="Z4304" s="396"/>
      <c r="AA4304" s="441"/>
    </row>
    <row r="4305" spans="25:27" x14ac:dyDescent="0.2">
      <c r="Y4305" s="396"/>
      <c r="Z4305" s="396"/>
      <c r="AA4305" s="441"/>
    </row>
    <row r="4306" spans="25:27" x14ac:dyDescent="0.2">
      <c r="Y4306" s="396"/>
      <c r="Z4306" s="396"/>
      <c r="AA4306" s="441"/>
    </row>
    <row r="4307" spans="25:27" x14ac:dyDescent="0.2">
      <c r="Y4307" s="396"/>
      <c r="Z4307" s="396"/>
      <c r="AA4307" s="441"/>
    </row>
    <row r="4308" spans="25:27" x14ac:dyDescent="0.2">
      <c r="Y4308" s="396"/>
      <c r="Z4308" s="396"/>
      <c r="AA4308" s="441"/>
    </row>
    <row r="4309" spans="25:27" x14ac:dyDescent="0.2">
      <c r="Y4309" s="396"/>
      <c r="Z4309" s="396"/>
      <c r="AA4309" s="441"/>
    </row>
    <row r="4310" spans="25:27" x14ac:dyDescent="0.2">
      <c r="Y4310" s="396"/>
      <c r="Z4310" s="396"/>
      <c r="AA4310" s="441"/>
    </row>
    <row r="4311" spans="25:27" x14ac:dyDescent="0.2">
      <c r="Y4311" s="396"/>
      <c r="Z4311" s="396"/>
      <c r="AA4311" s="441"/>
    </row>
    <row r="4312" spans="25:27" x14ac:dyDescent="0.2">
      <c r="Y4312" s="396"/>
      <c r="Z4312" s="396"/>
      <c r="AA4312" s="441"/>
    </row>
    <row r="4313" spans="25:27" x14ac:dyDescent="0.2">
      <c r="Y4313" s="396"/>
      <c r="Z4313" s="396"/>
      <c r="AA4313" s="441"/>
    </row>
    <row r="4314" spans="25:27" x14ac:dyDescent="0.2">
      <c r="Y4314" s="396"/>
      <c r="Z4314" s="396"/>
      <c r="AA4314" s="441"/>
    </row>
    <row r="4315" spans="25:27" x14ac:dyDescent="0.2">
      <c r="Y4315" s="396"/>
      <c r="Z4315" s="396"/>
      <c r="AA4315" s="441"/>
    </row>
    <row r="4316" spans="25:27" x14ac:dyDescent="0.2">
      <c r="Y4316" s="396"/>
      <c r="Z4316" s="396"/>
      <c r="AA4316" s="441"/>
    </row>
    <row r="4317" spans="25:27" x14ac:dyDescent="0.2">
      <c r="Y4317" s="396"/>
      <c r="Z4317" s="396"/>
      <c r="AA4317" s="441"/>
    </row>
    <row r="4318" spans="25:27" x14ac:dyDescent="0.2">
      <c r="Y4318" s="396"/>
      <c r="Z4318" s="396"/>
      <c r="AA4318" s="441"/>
    </row>
    <row r="4319" spans="25:27" x14ac:dyDescent="0.2">
      <c r="Y4319" s="396"/>
      <c r="Z4319" s="396"/>
      <c r="AA4319" s="441"/>
    </row>
    <row r="4320" spans="25:27" x14ac:dyDescent="0.2">
      <c r="Y4320" s="396"/>
      <c r="Z4320" s="396"/>
      <c r="AA4320" s="441"/>
    </row>
    <row r="4321" spans="25:27" x14ac:dyDescent="0.2">
      <c r="Y4321" s="396"/>
      <c r="Z4321" s="396"/>
      <c r="AA4321" s="441"/>
    </row>
    <row r="4322" spans="25:27" x14ac:dyDescent="0.2">
      <c r="Y4322" s="396"/>
      <c r="Z4322" s="396"/>
      <c r="AA4322" s="441"/>
    </row>
    <row r="4323" spans="25:27" x14ac:dyDescent="0.2">
      <c r="Y4323" s="396"/>
      <c r="Z4323" s="396"/>
      <c r="AA4323" s="441"/>
    </row>
    <row r="4324" spans="25:27" x14ac:dyDescent="0.2">
      <c r="Y4324" s="396"/>
      <c r="Z4324" s="396"/>
      <c r="AA4324" s="441"/>
    </row>
    <row r="4325" spans="25:27" x14ac:dyDescent="0.2">
      <c r="Y4325" s="396"/>
      <c r="Z4325" s="396"/>
      <c r="AA4325" s="441"/>
    </row>
    <row r="4326" spans="25:27" x14ac:dyDescent="0.2">
      <c r="Y4326" s="396"/>
      <c r="Z4326" s="396"/>
      <c r="AA4326" s="441"/>
    </row>
    <row r="4327" spans="25:27" x14ac:dyDescent="0.2">
      <c r="Y4327" s="396"/>
      <c r="Z4327" s="396"/>
      <c r="AA4327" s="441"/>
    </row>
    <row r="4328" spans="25:27" x14ac:dyDescent="0.2">
      <c r="Y4328" s="396"/>
      <c r="Z4328" s="396"/>
      <c r="AA4328" s="441"/>
    </row>
    <row r="4329" spans="25:27" x14ac:dyDescent="0.2">
      <c r="Y4329" s="396"/>
      <c r="Z4329" s="396"/>
      <c r="AA4329" s="441"/>
    </row>
    <row r="4330" spans="25:27" x14ac:dyDescent="0.2">
      <c r="Y4330" s="396"/>
      <c r="Z4330" s="396"/>
      <c r="AA4330" s="441"/>
    </row>
    <row r="4331" spans="25:27" x14ac:dyDescent="0.2">
      <c r="Y4331" s="396"/>
      <c r="Z4331" s="396"/>
      <c r="AA4331" s="441"/>
    </row>
    <row r="4332" spans="25:27" x14ac:dyDescent="0.2">
      <c r="Y4332" s="396"/>
      <c r="Z4332" s="396"/>
      <c r="AA4332" s="441"/>
    </row>
    <row r="4333" spans="25:27" x14ac:dyDescent="0.2">
      <c r="Y4333" s="396"/>
      <c r="Z4333" s="396"/>
      <c r="AA4333" s="441"/>
    </row>
    <row r="4334" spans="25:27" x14ac:dyDescent="0.2">
      <c r="Y4334" s="396"/>
      <c r="Z4334" s="396"/>
      <c r="AA4334" s="441"/>
    </row>
    <row r="4335" spans="25:27" x14ac:dyDescent="0.2">
      <c r="Y4335" s="396"/>
      <c r="Z4335" s="396"/>
      <c r="AA4335" s="441"/>
    </row>
    <row r="4336" spans="25:27" x14ac:dyDescent="0.2">
      <c r="Y4336" s="396"/>
      <c r="Z4336" s="396"/>
      <c r="AA4336" s="441"/>
    </row>
    <row r="4337" spans="25:27" x14ac:dyDescent="0.2">
      <c r="Y4337" s="396"/>
      <c r="Z4337" s="396"/>
      <c r="AA4337" s="441"/>
    </row>
    <row r="4338" spans="25:27" x14ac:dyDescent="0.2">
      <c r="Y4338" s="396"/>
      <c r="Z4338" s="396"/>
      <c r="AA4338" s="441"/>
    </row>
    <row r="4339" spans="25:27" x14ac:dyDescent="0.2">
      <c r="Y4339" s="396"/>
      <c r="Z4339" s="396"/>
      <c r="AA4339" s="441"/>
    </row>
    <row r="4340" spans="25:27" x14ac:dyDescent="0.2">
      <c r="Y4340" s="396"/>
      <c r="Z4340" s="396"/>
      <c r="AA4340" s="441"/>
    </row>
    <row r="4341" spans="25:27" x14ac:dyDescent="0.2">
      <c r="Y4341" s="396"/>
      <c r="Z4341" s="396"/>
      <c r="AA4341" s="441"/>
    </row>
    <row r="4342" spans="25:27" x14ac:dyDescent="0.2">
      <c r="Y4342" s="396"/>
      <c r="Z4342" s="396"/>
      <c r="AA4342" s="441"/>
    </row>
    <row r="4343" spans="25:27" x14ac:dyDescent="0.2">
      <c r="Y4343" s="396"/>
      <c r="Z4343" s="396"/>
      <c r="AA4343" s="441"/>
    </row>
    <row r="4344" spans="25:27" x14ac:dyDescent="0.2">
      <c r="Y4344" s="396"/>
      <c r="Z4344" s="396"/>
      <c r="AA4344" s="441"/>
    </row>
    <row r="4345" spans="25:27" x14ac:dyDescent="0.2">
      <c r="Y4345" s="396"/>
      <c r="Z4345" s="396"/>
      <c r="AA4345" s="441"/>
    </row>
    <row r="4346" spans="25:27" x14ac:dyDescent="0.2">
      <c r="Y4346" s="396"/>
      <c r="Z4346" s="396"/>
      <c r="AA4346" s="441"/>
    </row>
    <row r="4347" spans="25:27" x14ac:dyDescent="0.2">
      <c r="Y4347" s="396"/>
      <c r="Z4347" s="396"/>
      <c r="AA4347" s="441"/>
    </row>
    <row r="4348" spans="25:27" x14ac:dyDescent="0.2">
      <c r="Y4348" s="396"/>
      <c r="Z4348" s="396"/>
      <c r="AA4348" s="441"/>
    </row>
    <row r="4349" spans="25:27" x14ac:dyDescent="0.2">
      <c r="Y4349" s="396"/>
      <c r="Z4349" s="396"/>
      <c r="AA4349" s="441"/>
    </row>
    <row r="4350" spans="25:27" x14ac:dyDescent="0.2">
      <c r="Y4350" s="396"/>
      <c r="Z4350" s="396"/>
      <c r="AA4350" s="441"/>
    </row>
    <row r="4351" spans="25:27" x14ac:dyDescent="0.2">
      <c r="Y4351" s="396"/>
      <c r="Z4351" s="396"/>
      <c r="AA4351" s="441"/>
    </row>
    <row r="4352" spans="25:27" x14ac:dyDescent="0.2">
      <c r="Y4352" s="396"/>
      <c r="Z4352" s="396"/>
      <c r="AA4352" s="441"/>
    </row>
    <row r="4353" spans="25:27" x14ac:dyDescent="0.2">
      <c r="Y4353" s="396"/>
      <c r="Z4353" s="396"/>
      <c r="AA4353" s="441"/>
    </row>
    <row r="4354" spans="25:27" x14ac:dyDescent="0.2">
      <c r="Y4354" s="396"/>
      <c r="Z4354" s="396"/>
      <c r="AA4354" s="441"/>
    </row>
    <row r="4355" spans="25:27" x14ac:dyDescent="0.2">
      <c r="Y4355" s="396"/>
      <c r="Z4355" s="396"/>
      <c r="AA4355" s="441"/>
    </row>
    <row r="4356" spans="25:27" x14ac:dyDescent="0.2">
      <c r="Y4356" s="396"/>
      <c r="Z4356" s="396"/>
      <c r="AA4356" s="441"/>
    </row>
    <row r="4357" spans="25:27" x14ac:dyDescent="0.2">
      <c r="Y4357" s="396"/>
      <c r="Z4357" s="396"/>
      <c r="AA4357" s="441"/>
    </row>
    <row r="4358" spans="25:27" x14ac:dyDescent="0.2">
      <c r="Y4358" s="396"/>
      <c r="Z4358" s="396"/>
      <c r="AA4358" s="441"/>
    </row>
    <row r="4359" spans="25:27" x14ac:dyDescent="0.2">
      <c r="Y4359" s="396"/>
      <c r="Z4359" s="396"/>
      <c r="AA4359" s="441"/>
    </row>
    <row r="4360" spans="25:27" x14ac:dyDescent="0.2">
      <c r="Y4360" s="396"/>
      <c r="Z4360" s="396"/>
      <c r="AA4360" s="441"/>
    </row>
    <row r="4361" spans="25:27" x14ac:dyDescent="0.2">
      <c r="Y4361" s="396"/>
      <c r="Z4361" s="396"/>
      <c r="AA4361" s="441"/>
    </row>
    <row r="4362" spans="25:27" x14ac:dyDescent="0.2">
      <c r="Y4362" s="396"/>
      <c r="Z4362" s="396"/>
      <c r="AA4362" s="441"/>
    </row>
    <row r="4363" spans="25:27" x14ac:dyDescent="0.2">
      <c r="Y4363" s="396"/>
      <c r="Z4363" s="396"/>
      <c r="AA4363" s="441"/>
    </row>
    <row r="4364" spans="25:27" x14ac:dyDescent="0.2">
      <c r="Y4364" s="396"/>
      <c r="Z4364" s="396"/>
      <c r="AA4364" s="441"/>
    </row>
    <row r="4365" spans="25:27" x14ac:dyDescent="0.2">
      <c r="Y4365" s="396"/>
      <c r="Z4365" s="396"/>
      <c r="AA4365" s="441"/>
    </row>
    <row r="4366" spans="25:27" x14ac:dyDescent="0.2">
      <c r="Y4366" s="396"/>
      <c r="Z4366" s="396"/>
      <c r="AA4366" s="441"/>
    </row>
    <row r="4367" spans="25:27" x14ac:dyDescent="0.2">
      <c r="Y4367" s="396"/>
      <c r="Z4367" s="396"/>
      <c r="AA4367" s="441"/>
    </row>
    <row r="4368" spans="25:27" x14ac:dyDescent="0.2">
      <c r="Y4368" s="396"/>
      <c r="Z4368" s="396"/>
      <c r="AA4368" s="441"/>
    </row>
    <row r="4369" spans="25:27" x14ac:dyDescent="0.2">
      <c r="Y4369" s="396"/>
      <c r="Z4369" s="396"/>
      <c r="AA4369" s="441"/>
    </row>
    <row r="4370" spans="25:27" x14ac:dyDescent="0.2">
      <c r="Y4370" s="396"/>
      <c r="Z4370" s="396"/>
      <c r="AA4370" s="441"/>
    </row>
    <row r="4371" spans="25:27" x14ac:dyDescent="0.2">
      <c r="Y4371" s="396"/>
      <c r="Z4371" s="396"/>
      <c r="AA4371" s="441"/>
    </row>
    <row r="4372" spans="25:27" x14ac:dyDescent="0.2">
      <c r="Y4372" s="396"/>
      <c r="Z4372" s="396"/>
      <c r="AA4372" s="441"/>
    </row>
    <row r="4373" spans="25:27" x14ac:dyDescent="0.2">
      <c r="Y4373" s="396"/>
      <c r="Z4373" s="396"/>
      <c r="AA4373" s="441"/>
    </row>
    <row r="4374" spans="25:27" x14ac:dyDescent="0.2">
      <c r="Y4374" s="396"/>
      <c r="Z4374" s="396"/>
      <c r="AA4374" s="441"/>
    </row>
    <row r="4375" spans="25:27" x14ac:dyDescent="0.2">
      <c r="Y4375" s="396"/>
      <c r="Z4375" s="396"/>
      <c r="AA4375" s="441"/>
    </row>
    <row r="4376" spans="25:27" x14ac:dyDescent="0.2">
      <c r="Y4376" s="396"/>
      <c r="Z4376" s="396"/>
      <c r="AA4376" s="441"/>
    </row>
    <row r="4377" spans="25:27" x14ac:dyDescent="0.2">
      <c r="Y4377" s="396"/>
      <c r="Z4377" s="396"/>
      <c r="AA4377" s="441"/>
    </row>
    <row r="4378" spans="25:27" x14ac:dyDescent="0.2">
      <c r="Y4378" s="396"/>
      <c r="Z4378" s="396"/>
      <c r="AA4378" s="441"/>
    </row>
    <row r="4379" spans="25:27" x14ac:dyDescent="0.2">
      <c r="Y4379" s="396"/>
      <c r="Z4379" s="396"/>
      <c r="AA4379" s="441"/>
    </row>
    <row r="4380" spans="25:27" x14ac:dyDescent="0.2">
      <c r="Y4380" s="396"/>
      <c r="Z4380" s="396"/>
      <c r="AA4380" s="441"/>
    </row>
    <row r="4381" spans="25:27" x14ac:dyDescent="0.2">
      <c r="Y4381" s="396"/>
      <c r="Z4381" s="396"/>
      <c r="AA4381" s="441"/>
    </row>
    <row r="4382" spans="25:27" x14ac:dyDescent="0.2">
      <c r="Y4382" s="396"/>
      <c r="Z4382" s="396"/>
      <c r="AA4382" s="441"/>
    </row>
    <row r="4383" spans="25:27" x14ac:dyDescent="0.2">
      <c r="Y4383" s="396"/>
      <c r="Z4383" s="396"/>
      <c r="AA4383" s="441"/>
    </row>
    <row r="4384" spans="25:27" x14ac:dyDescent="0.2">
      <c r="Y4384" s="396"/>
      <c r="Z4384" s="396"/>
      <c r="AA4384" s="441"/>
    </row>
    <row r="4385" spans="25:27" x14ac:dyDescent="0.2">
      <c r="Y4385" s="396"/>
      <c r="Z4385" s="396"/>
      <c r="AA4385" s="441"/>
    </row>
    <row r="4386" spans="25:27" x14ac:dyDescent="0.2">
      <c r="Y4386" s="396"/>
      <c r="Z4386" s="396"/>
      <c r="AA4386" s="441"/>
    </row>
    <row r="4387" spans="25:27" x14ac:dyDescent="0.2">
      <c r="Y4387" s="396"/>
      <c r="Z4387" s="396"/>
      <c r="AA4387" s="441"/>
    </row>
    <row r="4388" spans="25:27" x14ac:dyDescent="0.2">
      <c r="Y4388" s="396"/>
      <c r="Z4388" s="396"/>
      <c r="AA4388" s="441"/>
    </row>
    <row r="4389" spans="25:27" x14ac:dyDescent="0.2">
      <c r="Y4389" s="396"/>
      <c r="Z4389" s="396"/>
      <c r="AA4389" s="441"/>
    </row>
    <row r="4390" spans="25:27" x14ac:dyDescent="0.2">
      <c r="Y4390" s="396"/>
      <c r="Z4390" s="396"/>
      <c r="AA4390" s="441"/>
    </row>
    <row r="4391" spans="25:27" x14ac:dyDescent="0.2">
      <c r="Y4391" s="396"/>
      <c r="Z4391" s="396"/>
      <c r="AA4391" s="441"/>
    </row>
    <row r="4392" spans="25:27" x14ac:dyDescent="0.2">
      <c r="Y4392" s="396"/>
      <c r="Z4392" s="396"/>
      <c r="AA4392" s="441"/>
    </row>
    <row r="4393" spans="25:27" x14ac:dyDescent="0.2">
      <c r="Y4393" s="396"/>
      <c r="Z4393" s="396"/>
      <c r="AA4393" s="441"/>
    </row>
    <row r="4394" spans="25:27" x14ac:dyDescent="0.2">
      <c r="Y4394" s="396"/>
      <c r="Z4394" s="396"/>
      <c r="AA4394" s="441"/>
    </row>
    <row r="4395" spans="25:27" x14ac:dyDescent="0.2">
      <c r="Y4395" s="396"/>
      <c r="Z4395" s="396"/>
      <c r="AA4395" s="441"/>
    </row>
    <row r="4396" spans="25:27" x14ac:dyDescent="0.2">
      <c r="Y4396" s="396"/>
      <c r="Z4396" s="396"/>
      <c r="AA4396" s="441"/>
    </row>
    <row r="4397" spans="25:27" x14ac:dyDescent="0.2">
      <c r="Y4397" s="396"/>
      <c r="Z4397" s="396"/>
      <c r="AA4397" s="441"/>
    </row>
    <row r="4398" spans="25:27" x14ac:dyDescent="0.2">
      <c r="Y4398" s="396"/>
      <c r="Z4398" s="396"/>
      <c r="AA4398" s="441"/>
    </row>
    <row r="4399" spans="25:27" x14ac:dyDescent="0.2">
      <c r="Y4399" s="396"/>
      <c r="Z4399" s="396"/>
      <c r="AA4399" s="441"/>
    </row>
    <row r="4400" spans="25:27" x14ac:dyDescent="0.2">
      <c r="Y4400" s="396"/>
      <c r="Z4400" s="396"/>
      <c r="AA4400" s="441"/>
    </row>
    <row r="4401" spans="25:27" x14ac:dyDescent="0.2">
      <c r="Y4401" s="396"/>
      <c r="Z4401" s="396"/>
      <c r="AA4401" s="441"/>
    </row>
    <row r="4402" spans="25:27" x14ac:dyDescent="0.2">
      <c r="Y4402" s="396"/>
      <c r="Z4402" s="396"/>
      <c r="AA4402" s="441"/>
    </row>
    <row r="4403" spans="25:27" x14ac:dyDescent="0.2">
      <c r="Y4403" s="396"/>
      <c r="Z4403" s="396"/>
      <c r="AA4403" s="441"/>
    </row>
    <row r="4404" spans="25:27" x14ac:dyDescent="0.2">
      <c r="Y4404" s="396"/>
      <c r="Z4404" s="396"/>
      <c r="AA4404" s="441"/>
    </row>
    <row r="4405" spans="25:27" x14ac:dyDescent="0.2">
      <c r="Y4405" s="396"/>
      <c r="Z4405" s="396"/>
      <c r="AA4405" s="441"/>
    </row>
    <row r="4406" spans="25:27" x14ac:dyDescent="0.2">
      <c r="Y4406" s="396"/>
      <c r="Z4406" s="396"/>
      <c r="AA4406" s="441"/>
    </row>
    <row r="4407" spans="25:27" x14ac:dyDescent="0.2">
      <c r="Y4407" s="396"/>
      <c r="Z4407" s="396"/>
      <c r="AA4407" s="441"/>
    </row>
    <row r="4408" spans="25:27" x14ac:dyDescent="0.2">
      <c r="Y4408" s="396"/>
      <c r="Z4408" s="396"/>
      <c r="AA4408" s="441"/>
    </row>
    <row r="4409" spans="25:27" x14ac:dyDescent="0.2">
      <c r="Y4409" s="396"/>
      <c r="Z4409" s="396"/>
      <c r="AA4409" s="441"/>
    </row>
    <row r="4410" spans="25:27" x14ac:dyDescent="0.2">
      <c r="Y4410" s="396"/>
      <c r="Z4410" s="396"/>
      <c r="AA4410" s="441"/>
    </row>
    <row r="4411" spans="25:27" x14ac:dyDescent="0.2">
      <c r="Y4411" s="396"/>
      <c r="Z4411" s="396"/>
      <c r="AA4411" s="441"/>
    </row>
    <row r="4412" spans="25:27" x14ac:dyDescent="0.2">
      <c r="Y4412" s="396"/>
      <c r="Z4412" s="396"/>
      <c r="AA4412" s="441"/>
    </row>
    <row r="4413" spans="25:27" x14ac:dyDescent="0.2">
      <c r="Y4413" s="396"/>
      <c r="Z4413" s="396"/>
      <c r="AA4413" s="441"/>
    </row>
    <row r="4414" spans="25:27" x14ac:dyDescent="0.2">
      <c r="Y4414" s="396"/>
      <c r="Z4414" s="396"/>
      <c r="AA4414" s="441"/>
    </row>
    <row r="4415" spans="25:27" x14ac:dyDescent="0.2">
      <c r="Y4415" s="396"/>
      <c r="Z4415" s="396"/>
      <c r="AA4415" s="441"/>
    </row>
    <row r="4416" spans="25:27" x14ac:dyDescent="0.2">
      <c r="Y4416" s="396"/>
      <c r="Z4416" s="396"/>
      <c r="AA4416" s="441"/>
    </row>
    <row r="4417" spans="25:27" x14ac:dyDescent="0.2">
      <c r="Y4417" s="396"/>
      <c r="Z4417" s="396"/>
      <c r="AA4417" s="441"/>
    </row>
    <row r="4418" spans="25:27" x14ac:dyDescent="0.2">
      <c r="Y4418" s="396"/>
      <c r="Z4418" s="396"/>
      <c r="AA4418" s="441"/>
    </row>
    <row r="4419" spans="25:27" x14ac:dyDescent="0.2">
      <c r="Y4419" s="396"/>
      <c r="Z4419" s="396"/>
      <c r="AA4419" s="441"/>
    </row>
    <row r="4420" spans="25:27" x14ac:dyDescent="0.2">
      <c r="Y4420" s="396"/>
      <c r="Z4420" s="396"/>
      <c r="AA4420" s="441"/>
    </row>
    <row r="4421" spans="25:27" x14ac:dyDescent="0.2">
      <c r="Y4421" s="396"/>
      <c r="Z4421" s="396"/>
      <c r="AA4421" s="441"/>
    </row>
    <row r="4422" spans="25:27" x14ac:dyDescent="0.2">
      <c r="Y4422" s="396"/>
      <c r="Z4422" s="396"/>
      <c r="AA4422" s="441"/>
    </row>
    <row r="4423" spans="25:27" x14ac:dyDescent="0.2">
      <c r="Y4423" s="396"/>
      <c r="Z4423" s="396"/>
      <c r="AA4423" s="441"/>
    </row>
    <row r="4424" spans="25:27" x14ac:dyDescent="0.2">
      <c r="Y4424" s="396"/>
      <c r="Z4424" s="396"/>
      <c r="AA4424" s="441"/>
    </row>
    <row r="4425" spans="25:27" x14ac:dyDescent="0.2">
      <c r="Y4425" s="396"/>
      <c r="Z4425" s="396"/>
      <c r="AA4425" s="441"/>
    </row>
    <row r="4426" spans="25:27" x14ac:dyDescent="0.2">
      <c r="Y4426" s="396"/>
      <c r="Z4426" s="396"/>
      <c r="AA4426" s="441"/>
    </row>
    <row r="4427" spans="25:27" x14ac:dyDescent="0.2">
      <c r="Y4427" s="396"/>
      <c r="Z4427" s="396"/>
      <c r="AA4427" s="441"/>
    </row>
    <row r="4428" spans="25:27" x14ac:dyDescent="0.2">
      <c r="Y4428" s="396"/>
      <c r="Z4428" s="396"/>
      <c r="AA4428" s="441"/>
    </row>
    <row r="4429" spans="25:27" x14ac:dyDescent="0.2">
      <c r="Y4429" s="396"/>
      <c r="Z4429" s="396"/>
      <c r="AA4429" s="441"/>
    </row>
    <row r="4430" spans="25:27" x14ac:dyDescent="0.2">
      <c r="Y4430" s="396"/>
      <c r="Z4430" s="396"/>
      <c r="AA4430" s="441"/>
    </row>
    <row r="4431" spans="25:27" x14ac:dyDescent="0.2">
      <c r="Y4431" s="396"/>
      <c r="Z4431" s="396"/>
      <c r="AA4431" s="441"/>
    </row>
    <row r="4432" spans="25:27" x14ac:dyDescent="0.2">
      <c r="Y4432" s="396"/>
      <c r="Z4432" s="396"/>
      <c r="AA4432" s="441"/>
    </row>
    <row r="4433" spans="25:27" x14ac:dyDescent="0.2">
      <c r="Y4433" s="396"/>
      <c r="Z4433" s="396"/>
      <c r="AA4433" s="441"/>
    </row>
    <row r="4434" spans="25:27" x14ac:dyDescent="0.2">
      <c r="Y4434" s="396"/>
      <c r="Z4434" s="396"/>
      <c r="AA4434" s="441"/>
    </row>
    <row r="4435" spans="25:27" x14ac:dyDescent="0.2">
      <c r="Y4435" s="396"/>
      <c r="Z4435" s="396"/>
      <c r="AA4435" s="441"/>
    </row>
    <row r="4436" spans="25:27" x14ac:dyDescent="0.2">
      <c r="Y4436" s="396"/>
      <c r="Z4436" s="396"/>
      <c r="AA4436" s="441"/>
    </row>
    <row r="4437" spans="25:27" x14ac:dyDescent="0.2">
      <c r="Y4437" s="396"/>
      <c r="Z4437" s="396"/>
      <c r="AA4437" s="441"/>
    </row>
    <row r="4438" spans="25:27" x14ac:dyDescent="0.2">
      <c r="Y4438" s="396"/>
      <c r="Z4438" s="396"/>
      <c r="AA4438" s="441"/>
    </row>
    <row r="4439" spans="25:27" x14ac:dyDescent="0.2">
      <c r="Y4439" s="396"/>
      <c r="Z4439" s="396"/>
      <c r="AA4439" s="441"/>
    </row>
    <row r="4440" spans="25:27" x14ac:dyDescent="0.2">
      <c r="Y4440" s="396"/>
      <c r="Z4440" s="396"/>
      <c r="AA4440" s="441"/>
    </row>
    <row r="4441" spans="25:27" x14ac:dyDescent="0.2">
      <c r="Y4441" s="396"/>
      <c r="Z4441" s="396"/>
      <c r="AA4441" s="441"/>
    </row>
    <row r="4442" spans="25:27" x14ac:dyDescent="0.2">
      <c r="Y4442" s="396"/>
      <c r="Z4442" s="396"/>
      <c r="AA4442" s="441"/>
    </row>
    <row r="4443" spans="25:27" x14ac:dyDescent="0.2">
      <c r="Y4443" s="396"/>
      <c r="Z4443" s="396"/>
      <c r="AA4443" s="441"/>
    </row>
    <row r="4444" spans="25:27" x14ac:dyDescent="0.2">
      <c r="Y4444" s="396"/>
      <c r="Z4444" s="396"/>
      <c r="AA4444" s="441"/>
    </row>
    <row r="4445" spans="25:27" x14ac:dyDescent="0.2">
      <c r="Y4445" s="396"/>
      <c r="Z4445" s="396"/>
      <c r="AA4445" s="441"/>
    </row>
    <row r="4446" spans="25:27" x14ac:dyDescent="0.2">
      <c r="Y4446" s="396"/>
      <c r="Z4446" s="396"/>
      <c r="AA4446" s="441"/>
    </row>
    <row r="4447" spans="25:27" x14ac:dyDescent="0.2">
      <c r="Y4447" s="396"/>
      <c r="Z4447" s="396"/>
      <c r="AA4447" s="441"/>
    </row>
    <row r="4448" spans="25:27" x14ac:dyDescent="0.2">
      <c r="Y4448" s="396"/>
      <c r="Z4448" s="396"/>
      <c r="AA4448" s="441"/>
    </row>
    <row r="4449" spans="25:27" x14ac:dyDescent="0.2">
      <c r="Y4449" s="396"/>
      <c r="Z4449" s="396"/>
      <c r="AA4449" s="441"/>
    </row>
    <row r="4450" spans="25:27" x14ac:dyDescent="0.2">
      <c r="Y4450" s="396"/>
      <c r="Z4450" s="396"/>
      <c r="AA4450" s="441"/>
    </row>
    <row r="4451" spans="25:27" x14ac:dyDescent="0.2">
      <c r="Y4451" s="396"/>
      <c r="Z4451" s="396"/>
      <c r="AA4451" s="441"/>
    </row>
    <row r="4452" spans="25:27" x14ac:dyDescent="0.2">
      <c r="Y4452" s="396"/>
      <c r="Z4452" s="396"/>
      <c r="AA4452" s="441"/>
    </row>
    <row r="4453" spans="25:27" x14ac:dyDescent="0.2">
      <c r="Y4453" s="396"/>
      <c r="Z4453" s="396"/>
      <c r="AA4453" s="441"/>
    </row>
    <row r="4454" spans="25:27" x14ac:dyDescent="0.2">
      <c r="Y4454" s="396"/>
      <c r="Z4454" s="396"/>
      <c r="AA4454" s="441"/>
    </row>
    <row r="4455" spans="25:27" x14ac:dyDescent="0.2">
      <c r="Y4455" s="396"/>
      <c r="Z4455" s="396"/>
      <c r="AA4455" s="441"/>
    </row>
    <row r="4456" spans="25:27" x14ac:dyDescent="0.2">
      <c r="Y4456" s="396"/>
      <c r="Z4456" s="396"/>
      <c r="AA4456" s="441"/>
    </row>
    <row r="4457" spans="25:27" x14ac:dyDescent="0.2">
      <c r="Y4457" s="396"/>
      <c r="Z4457" s="396"/>
      <c r="AA4457" s="441"/>
    </row>
    <row r="4458" spans="25:27" x14ac:dyDescent="0.2">
      <c r="Y4458" s="396"/>
      <c r="Z4458" s="396"/>
      <c r="AA4458" s="441"/>
    </row>
    <row r="4459" spans="25:27" x14ac:dyDescent="0.2">
      <c r="Y4459" s="396"/>
      <c r="Z4459" s="396"/>
      <c r="AA4459" s="441"/>
    </row>
    <row r="4460" spans="25:27" x14ac:dyDescent="0.2">
      <c r="Y4460" s="396"/>
      <c r="Z4460" s="396"/>
      <c r="AA4460" s="441"/>
    </row>
    <row r="4461" spans="25:27" x14ac:dyDescent="0.2">
      <c r="Y4461" s="396"/>
      <c r="Z4461" s="396"/>
      <c r="AA4461" s="441"/>
    </row>
    <row r="4462" spans="25:27" x14ac:dyDescent="0.2">
      <c r="Y4462" s="396"/>
      <c r="Z4462" s="396"/>
      <c r="AA4462" s="441"/>
    </row>
    <row r="4463" spans="25:27" x14ac:dyDescent="0.2">
      <c r="Y4463" s="396"/>
      <c r="Z4463" s="396"/>
      <c r="AA4463" s="441"/>
    </row>
    <row r="4464" spans="25:27" x14ac:dyDescent="0.2">
      <c r="Y4464" s="396"/>
      <c r="Z4464" s="396"/>
      <c r="AA4464" s="441"/>
    </row>
    <row r="4465" spans="25:27" x14ac:dyDescent="0.2">
      <c r="Y4465" s="396"/>
      <c r="Z4465" s="396"/>
      <c r="AA4465" s="441"/>
    </row>
    <row r="4466" spans="25:27" x14ac:dyDescent="0.2">
      <c r="Y4466" s="396"/>
      <c r="Z4466" s="396"/>
      <c r="AA4466" s="441"/>
    </row>
    <row r="4467" spans="25:27" x14ac:dyDescent="0.2">
      <c r="Y4467" s="396"/>
      <c r="Z4467" s="396"/>
      <c r="AA4467" s="441"/>
    </row>
    <row r="4468" spans="25:27" x14ac:dyDescent="0.2">
      <c r="Y4468" s="396"/>
      <c r="Z4468" s="396"/>
      <c r="AA4468" s="441"/>
    </row>
    <row r="4469" spans="25:27" x14ac:dyDescent="0.2">
      <c r="Y4469" s="396"/>
      <c r="Z4469" s="396"/>
      <c r="AA4469" s="441"/>
    </row>
    <row r="4470" spans="25:27" x14ac:dyDescent="0.2">
      <c r="Y4470" s="396"/>
      <c r="Z4470" s="396"/>
      <c r="AA4470" s="441"/>
    </row>
    <row r="4471" spans="25:27" x14ac:dyDescent="0.2">
      <c r="Y4471" s="396"/>
      <c r="Z4471" s="396"/>
      <c r="AA4471" s="441"/>
    </row>
    <row r="4472" spans="25:27" x14ac:dyDescent="0.2">
      <c r="Y4472" s="396"/>
      <c r="Z4472" s="396"/>
      <c r="AA4472" s="441"/>
    </row>
    <row r="4473" spans="25:27" x14ac:dyDescent="0.2">
      <c r="Y4473" s="396"/>
      <c r="Z4473" s="396"/>
      <c r="AA4473" s="441"/>
    </row>
    <row r="4474" spans="25:27" x14ac:dyDescent="0.2">
      <c r="Y4474" s="396"/>
      <c r="Z4474" s="396"/>
      <c r="AA4474" s="441"/>
    </row>
    <row r="4475" spans="25:27" x14ac:dyDescent="0.2">
      <c r="Y4475" s="396"/>
      <c r="Z4475" s="396"/>
      <c r="AA4475" s="441"/>
    </row>
    <row r="4476" spans="25:27" x14ac:dyDescent="0.2">
      <c r="Y4476" s="396"/>
      <c r="Z4476" s="396"/>
      <c r="AA4476" s="441"/>
    </row>
    <row r="4477" spans="25:27" x14ac:dyDescent="0.2">
      <c r="Y4477" s="396"/>
      <c r="Z4477" s="396"/>
      <c r="AA4477" s="441"/>
    </row>
    <row r="4478" spans="25:27" x14ac:dyDescent="0.2">
      <c r="Y4478" s="396"/>
      <c r="Z4478" s="396"/>
      <c r="AA4478" s="441"/>
    </row>
    <row r="4479" spans="25:27" x14ac:dyDescent="0.2">
      <c r="Y4479" s="396"/>
      <c r="Z4479" s="396"/>
      <c r="AA4479" s="441"/>
    </row>
    <row r="4480" spans="25:27" x14ac:dyDescent="0.2">
      <c r="Y4480" s="396"/>
      <c r="Z4480" s="396"/>
      <c r="AA4480" s="441"/>
    </row>
    <row r="4481" spans="25:27" x14ac:dyDescent="0.2">
      <c r="Y4481" s="396"/>
      <c r="Z4481" s="396"/>
      <c r="AA4481" s="441"/>
    </row>
    <row r="4482" spans="25:27" x14ac:dyDescent="0.2">
      <c r="Y4482" s="396"/>
      <c r="Z4482" s="396"/>
      <c r="AA4482" s="441"/>
    </row>
    <row r="4483" spans="25:27" x14ac:dyDescent="0.2">
      <c r="Y4483" s="396"/>
      <c r="Z4483" s="396"/>
      <c r="AA4483" s="441"/>
    </row>
    <row r="4484" spans="25:27" x14ac:dyDescent="0.2">
      <c r="Y4484" s="396"/>
      <c r="Z4484" s="396"/>
      <c r="AA4484" s="441"/>
    </row>
    <row r="4485" spans="25:27" x14ac:dyDescent="0.2">
      <c r="Y4485" s="396"/>
      <c r="Z4485" s="396"/>
      <c r="AA4485" s="441"/>
    </row>
    <row r="4486" spans="25:27" x14ac:dyDescent="0.2">
      <c r="Y4486" s="396"/>
      <c r="Z4486" s="396"/>
      <c r="AA4486" s="441"/>
    </row>
    <row r="4487" spans="25:27" x14ac:dyDescent="0.2">
      <c r="Y4487" s="396"/>
      <c r="Z4487" s="396"/>
      <c r="AA4487" s="441"/>
    </row>
    <row r="4488" spans="25:27" x14ac:dyDescent="0.2">
      <c r="Y4488" s="396"/>
      <c r="Z4488" s="396"/>
      <c r="AA4488" s="441"/>
    </row>
    <row r="4489" spans="25:27" x14ac:dyDescent="0.2">
      <c r="Y4489" s="396"/>
      <c r="Z4489" s="396"/>
      <c r="AA4489" s="441"/>
    </row>
    <row r="4490" spans="25:27" x14ac:dyDescent="0.2">
      <c r="Y4490" s="396"/>
      <c r="Z4490" s="396"/>
      <c r="AA4490" s="441"/>
    </row>
    <row r="4491" spans="25:27" x14ac:dyDescent="0.2">
      <c r="Y4491" s="396"/>
      <c r="Z4491" s="396"/>
      <c r="AA4491" s="441"/>
    </row>
    <row r="4492" spans="25:27" x14ac:dyDescent="0.2">
      <c r="Y4492" s="396"/>
      <c r="Z4492" s="396"/>
      <c r="AA4492" s="441"/>
    </row>
    <row r="4493" spans="25:27" x14ac:dyDescent="0.2">
      <c r="Y4493" s="396"/>
      <c r="Z4493" s="396"/>
      <c r="AA4493" s="441"/>
    </row>
    <row r="4494" spans="25:27" x14ac:dyDescent="0.2">
      <c r="Y4494" s="396"/>
      <c r="Z4494" s="396"/>
      <c r="AA4494" s="441"/>
    </row>
    <row r="4495" spans="25:27" x14ac:dyDescent="0.2">
      <c r="Y4495" s="396"/>
      <c r="Z4495" s="396"/>
      <c r="AA4495" s="441"/>
    </row>
    <row r="4496" spans="25:27" x14ac:dyDescent="0.2">
      <c r="Y4496" s="396"/>
      <c r="Z4496" s="396"/>
      <c r="AA4496" s="441"/>
    </row>
    <row r="4497" spans="25:27" x14ac:dyDescent="0.2">
      <c r="Y4497" s="396"/>
      <c r="Z4497" s="396"/>
      <c r="AA4497" s="441"/>
    </row>
    <row r="4498" spans="25:27" x14ac:dyDescent="0.2">
      <c r="Y4498" s="396"/>
      <c r="Z4498" s="396"/>
      <c r="AA4498" s="441"/>
    </row>
    <row r="4499" spans="25:27" x14ac:dyDescent="0.2">
      <c r="Y4499" s="396"/>
      <c r="Z4499" s="396"/>
      <c r="AA4499" s="441"/>
    </row>
    <row r="4500" spans="25:27" x14ac:dyDescent="0.2">
      <c r="Y4500" s="396"/>
      <c r="Z4500" s="396"/>
      <c r="AA4500" s="441"/>
    </row>
    <row r="4501" spans="25:27" x14ac:dyDescent="0.2">
      <c r="Y4501" s="396"/>
      <c r="Z4501" s="396"/>
      <c r="AA4501" s="441"/>
    </row>
    <row r="4502" spans="25:27" x14ac:dyDescent="0.2">
      <c r="Y4502" s="396"/>
      <c r="Z4502" s="396"/>
      <c r="AA4502" s="441"/>
    </row>
    <row r="4503" spans="25:27" x14ac:dyDescent="0.2">
      <c r="Y4503" s="396"/>
      <c r="Z4503" s="396"/>
      <c r="AA4503" s="441"/>
    </row>
    <row r="4504" spans="25:27" x14ac:dyDescent="0.2">
      <c r="Y4504" s="396"/>
      <c r="Z4504" s="396"/>
      <c r="AA4504" s="441"/>
    </row>
    <row r="4505" spans="25:27" x14ac:dyDescent="0.2">
      <c r="Y4505" s="396"/>
      <c r="Z4505" s="396"/>
      <c r="AA4505" s="441"/>
    </row>
    <row r="4506" spans="25:27" x14ac:dyDescent="0.2">
      <c r="Y4506" s="396"/>
      <c r="Z4506" s="396"/>
      <c r="AA4506" s="441"/>
    </row>
    <row r="4507" spans="25:27" x14ac:dyDescent="0.2">
      <c r="Y4507" s="396"/>
      <c r="Z4507" s="396"/>
      <c r="AA4507" s="441"/>
    </row>
    <row r="4508" spans="25:27" x14ac:dyDescent="0.2">
      <c r="Y4508" s="396"/>
      <c r="Z4508" s="396"/>
      <c r="AA4508" s="441"/>
    </row>
    <row r="4509" spans="25:27" x14ac:dyDescent="0.2">
      <c r="Y4509" s="396"/>
      <c r="Z4509" s="396"/>
      <c r="AA4509" s="441"/>
    </row>
    <row r="4510" spans="25:27" x14ac:dyDescent="0.2">
      <c r="Y4510" s="396"/>
      <c r="Z4510" s="396"/>
      <c r="AA4510" s="441"/>
    </row>
    <row r="4511" spans="25:27" x14ac:dyDescent="0.2">
      <c r="Y4511" s="396"/>
      <c r="Z4511" s="396"/>
      <c r="AA4511" s="441"/>
    </row>
    <row r="4512" spans="25:27" x14ac:dyDescent="0.2">
      <c r="Y4512" s="396"/>
      <c r="Z4512" s="396"/>
      <c r="AA4512" s="441"/>
    </row>
    <row r="4513" spans="25:27" x14ac:dyDescent="0.2">
      <c r="Y4513" s="396"/>
      <c r="Z4513" s="396"/>
      <c r="AA4513" s="441"/>
    </row>
    <row r="4514" spans="25:27" x14ac:dyDescent="0.2">
      <c r="Y4514" s="396"/>
      <c r="Z4514" s="396"/>
      <c r="AA4514" s="441"/>
    </row>
    <row r="4515" spans="25:27" x14ac:dyDescent="0.2">
      <c r="Y4515" s="396"/>
      <c r="Z4515" s="396"/>
      <c r="AA4515" s="441"/>
    </row>
    <row r="4516" spans="25:27" x14ac:dyDescent="0.2">
      <c r="Y4516" s="396"/>
      <c r="Z4516" s="396"/>
      <c r="AA4516" s="441"/>
    </row>
    <row r="4517" spans="25:27" x14ac:dyDescent="0.2">
      <c r="Y4517" s="396"/>
      <c r="Z4517" s="396"/>
      <c r="AA4517" s="441"/>
    </row>
    <row r="4518" spans="25:27" x14ac:dyDescent="0.2">
      <c r="Y4518" s="396"/>
      <c r="Z4518" s="396"/>
      <c r="AA4518" s="441"/>
    </row>
    <row r="4519" spans="25:27" x14ac:dyDescent="0.2">
      <c r="Y4519" s="396"/>
      <c r="Z4519" s="396"/>
      <c r="AA4519" s="441"/>
    </row>
    <row r="4520" spans="25:27" x14ac:dyDescent="0.2">
      <c r="Y4520" s="396"/>
      <c r="Z4520" s="396"/>
      <c r="AA4520" s="441"/>
    </row>
    <row r="4521" spans="25:27" x14ac:dyDescent="0.2">
      <c r="Y4521" s="396"/>
      <c r="Z4521" s="396"/>
      <c r="AA4521" s="441"/>
    </row>
    <row r="4522" spans="25:27" x14ac:dyDescent="0.2">
      <c r="Y4522" s="396"/>
      <c r="Z4522" s="396"/>
      <c r="AA4522" s="441"/>
    </row>
    <row r="4523" spans="25:27" x14ac:dyDescent="0.2">
      <c r="Y4523" s="396"/>
      <c r="Z4523" s="396"/>
      <c r="AA4523" s="441"/>
    </row>
    <row r="4524" spans="25:27" x14ac:dyDescent="0.2">
      <c r="Y4524" s="396"/>
      <c r="Z4524" s="396"/>
      <c r="AA4524" s="441"/>
    </row>
    <row r="4525" spans="25:27" x14ac:dyDescent="0.2">
      <c r="Y4525" s="396"/>
      <c r="Z4525" s="396"/>
      <c r="AA4525" s="441"/>
    </row>
    <row r="4526" spans="25:27" x14ac:dyDescent="0.2">
      <c r="Y4526" s="396"/>
      <c r="Z4526" s="396"/>
      <c r="AA4526" s="441"/>
    </row>
    <row r="4527" spans="25:27" x14ac:dyDescent="0.2">
      <c r="Y4527" s="396"/>
      <c r="Z4527" s="396"/>
      <c r="AA4527" s="441"/>
    </row>
    <row r="4528" spans="25:27" x14ac:dyDescent="0.2">
      <c r="Y4528" s="396"/>
      <c r="Z4528" s="396"/>
      <c r="AA4528" s="441"/>
    </row>
    <row r="4529" spans="25:27" x14ac:dyDescent="0.2">
      <c r="Y4529" s="396"/>
      <c r="Z4529" s="396"/>
      <c r="AA4529" s="441"/>
    </row>
    <row r="4530" spans="25:27" x14ac:dyDescent="0.2">
      <c r="Y4530" s="396"/>
      <c r="Z4530" s="396"/>
      <c r="AA4530" s="441"/>
    </row>
    <row r="4531" spans="25:27" x14ac:dyDescent="0.2">
      <c r="Y4531" s="396"/>
      <c r="Z4531" s="396"/>
      <c r="AA4531" s="441"/>
    </row>
    <row r="4532" spans="25:27" x14ac:dyDescent="0.2">
      <c r="Y4532" s="396"/>
      <c r="Z4532" s="396"/>
      <c r="AA4532" s="441"/>
    </row>
    <row r="4533" spans="25:27" x14ac:dyDescent="0.2">
      <c r="Y4533" s="396"/>
      <c r="Z4533" s="396"/>
      <c r="AA4533" s="441"/>
    </row>
    <row r="4534" spans="25:27" x14ac:dyDescent="0.2">
      <c r="Y4534" s="396"/>
      <c r="Z4534" s="396"/>
      <c r="AA4534" s="441"/>
    </row>
    <row r="4535" spans="25:27" x14ac:dyDescent="0.2">
      <c r="Y4535" s="396"/>
      <c r="Z4535" s="396"/>
      <c r="AA4535" s="441"/>
    </row>
    <row r="4536" spans="25:27" x14ac:dyDescent="0.2">
      <c r="Y4536" s="396"/>
      <c r="Z4536" s="396"/>
      <c r="AA4536" s="441"/>
    </row>
    <row r="4537" spans="25:27" x14ac:dyDescent="0.2">
      <c r="Y4537" s="396"/>
      <c r="Z4537" s="396"/>
      <c r="AA4537" s="441"/>
    </row>
    <row r="4538" spans="25:27" x14ac:dyDescent="0.2">
      <c r="Y4538" s="396"/>
      <c r="Z4538" s="396"/>
      <c r="AA4538" s="441"/>
    </row>
    <row r="4539" spans="25:27" x14ac:dyDescent="0.2">
      <c r="Y4539" s="396"/>
      <c r="Z4539" s="396"/>
      <c r="AA4539" s="441"/>
    </row>
    <row r="4540" spans="25:27" x14ac:dyDescent="0.2">
      <c r="Y4540" s="396"/>
      <c r="Z4540" s="396"/>
      <c r="AA4540" s="441"/>
    </row>
    <row r="4541" spans="25:27" x14ac:dyDescent="0.2">
      <c r="Y4541" s="396"/>
      <c r="Z4541" s="396"/>
      <c r="AA4541" s="441"/>
    </row>
    <row r="4542" spans="25:27" x14ac:dyDescent="0.2">
      <c r="Y4542" s="396"/>
      <c r="Z4542" s="396"/>
      <c r="AA4542" s="441"/>
    </row>
    <row r="4543" spans="25:27" x14ac:dyDescent="0.2">
      <c r="Y4543" s="396"/>
      <c r="Z4543" s="396"/>
      <c r="AA4543" s="441"/>
    </row>
    <row r="4544" spans="25:27" x14ac:dyDescent="0.2">
      <c r="Y4544" s="396"/>
      <c r="Z4544" s="396"/>
      <c r="AA4544" s="441"/>
    </row>
    <row r="4545" spans="25:27" x14ac:dyDescent="0.2">
      <c r="Y4545" s="396"/>
      <c r="Z4545" s="396"/>
      <c r="AA4545" s="441"/>
    </row>
    <row r="4546" spans="25:27" x14ac:dyDescent="0.2">
      <c r="Y4546" s="396"/>
      <c r="Z4546" s="396"/>
      <c r="AA4546" s="441"/>
    </row>
    <row r="4547" spans="25:27" x14ac:dyDescent="0.2">
      <c r="Y4547" s="396"/>
      <c r="Z4547" s="396"/>
      <c r="AA4547" s="441"/>
    </row>
    <row r="4548" spans="25:27" x14ac:dyDescent="0.2">
      <c r="Y4548" s="396"/>
      <c r="Z4548" s="396"/>
      <c r="AA4548" s="441"/>
    </row>
    <row r="4549" spans="25:27" x14ac:dyDescent="0.2">
      <c r="Y4549" s="396"/>
      <c r="Z4549" s="396"/>
      <c r="AA4549" s="441"/>
    </row>
    <row r="4550" spans="25:27" x14ac:dyDescent="0.2">
      <c r="Y4550" s="396"/>
      <c r="Z4550" s="396"/>
      <c r="AA4550" s="441"/>
    </row>
    <row r="4551" spans="25:27" x14ac:dyDescent="0.2">
      <c r="Y4551" s="396"/>
      <c r="Z4551" s="396"/>
      <c r="AA4551" s="441"/>
    </row>
    <row r="4552" spans="25:27" x14ac:dyDescent="0.2">
      <c r="Y4552" s="396"/>
      <c r="Z4552" s="396"/>
      <c r="AA4552" s="441"/>
    </row>
    <row r="4553" spans="25:27" x14ac:dyDescent="0.2">
      <c r="Y4553" s="396"/>
      <c r="Z4553" s="396"/>
      <c r="AA4553" s="441"/>
    </row>
    <row r="4554" spans="25:27" x14ac:dyDescent="0.2">
      <c r="Y4554" s="396"/>
      <c r="Z4554" s="396"/>
      <c r="AA4554" s="441"/>
    </row>
    <row r="4555" spans="25:27" x14ac:dyDescent="0.2">
      <c r="Y4555" s="396"/>
      <c r="Z4555" s="396"/>
      <c r="AA4555" s="441"/>
    </row>
    <row r="4556" spans="25:27" x14ac:dyDescent="0.2">
      <c r="Y4556" s="396"/>
      <c r="Z4556" s="396"/>
      <c r="AA4556" s="441"/>
    </row>
    <row r="4557" spans="25:27" x14ac:dyDescent="0.2">
      <c r="Y4557" s="396"/>
      <c r="Z4557" s="396"/>
      <c r="AA4557" s="441"/>
    </row>
    <row r="4558" spans="25:27" x14ac:dyDescent="0.2">
      <c r="Y4558" s="396"/>
      <c r="Z4558" s="396"/>
      <c r="AA4558" s="441"/>
    </row>
    <row r="4559" spans="25:27" x14ac:dyDescent="0.2">
      <c r="Y4559" s="396"/>
      <c r="Z4559" s="396"/>
      <c r="AA4559" s="441"/>
    </row>
    <row r="4560" spans="25:27" x14ac:dyDescent="0.2">
      <c r="Y4560" s="396"/>
      <c r="Z4560" s="396"/>
      <c r="AA4560" s="441"/>
    </row>
    <row r="4561" spans="25:27" x14ac:dyDescent="0.2">
      <c r="Y4561" s="396"/>
      <c r="Z4561" s="396"/>
      <c r="AA4561" s="441"/>
    </row>
    <row r="4562" spans="25:27" x14ac:dyDescent="0.2">
      <c r="Y4562" s="396"/>
      <c r="Z4562" s="396"/>
      <c r="AA4562" s="441"/>
    </row>
    <row r="4563" spans="25:27" x14ac:dyDescent="0.2">
      <c r="Y4563" s="396"/>
      <c r="Z4563" s="396"/>
      <c r="AA4563" s="441"/>
    </row>
    <row r="4564" spans="25:27" x14ac:dyDescent="0.2">
      <c r="Y4564" s="396"/>
      <c r="Z4564" s="396"/>
      <c r="AA4564" s="441"/>
    </row>
    <row r="4565" spans="25:27" x14ac:dyDescent="0.2">
      <c r="Y4565" s="396"/>
      <c r="Z4565" s="396"/>
      <c r="AA4565" s="441"/>
    </row>
    <row r="4566" spans="25:27" x14ac:dyDescent="0.2">
      <c r="Y4566" s="396"/>
      <c r="Z4566" s="396"/>
      <c r="AA4566" s="441"/>
    </row>
    <row r="4567" spans="25:27" x14ac:dyDescent="0.2">
      <c r="Y4567" s="396"/>
      <c r="Z4567" s="396"/>
      <c r="AA4567" s="441"/>
    </row>
    <row r="4568" spans="25:27" x14ac:dyDescent="0.2">
      <c r="Y4568" s="396"/>
      <c r="Z4568" s="396"/>
      <c r="AA4568" s="441"/>
    </row>
    <row r="4569" spans="25:27" x14ac:dyDescent="0.2">
      <c r="Y4569" s="396"/>
      <c r="Z4569" s="396"/>
      <c r="AA4569" s="441"/>
    </row>
    <row r="4570" spans="25:27" x14ac:dyDescent="0.2">
      <c r="Y4570" s="396"/>
      <c r="Z4570" s="396"/>
      <c r="AA4570" s="441"/>
    </row>
    <row r="4571" spans="25:27" x14ac:dyDescent="0.2">
      <c r="Y4571" s="396"/>
      <c r="Z4571" s="396"/>
      <c r="AA4571" s="441"/>
    </row>
    <row r="4572" spans="25:27" x14ac:dyDescent="0.2">
      <c r="Y4572" s="396"/>
      <c r="Z4572" s="396"/>
      <c r="AA4572" s="441"/>
    </row>
    <row r="4573" spans="25:27" x14ac:dyDescent="0.2">
      <c r="Y4573" s="396"/>
      <c r="Z4573" s="396"/>
      <c r="AA4573" s="441"/>
    </row>
    <row r="4574" spans="25:27" x14ac:dyDescent="0.2">
      <c r="Y4574" s="396"/>
      <c r="Z4574" s="396"/>
      <c r="AA4574" s="441"/>
    </row>
    <row r="4575" spans="25:27" x14ac:dyDescent="0.2">
      <c r="Y4575" s="396"/>
      <c r="Z4575" s="396"/>
      <c r="AA4575" s="441"/>
    </row>
    <row r="4576" spans="25:27" x14ac:dyDescent="0.2">
      <c r="Y4576" s="396"/>
      <c r="Z4576" s="396"/>
      <c r="AA4576" s="441"/>
    </row>
    <row r="4577" spans="25:27" x14ac:dyDescent="0.2">
      <c r="Y4577" s="396"/>
      <c r="Z4577" s="396"/>
      <c r="AA4577" s="441"/>
    </row>
    <row r="4578" spans="25:27" x14ac:dyDescent="0.2">
      <c r="Y4578" s="396"/>
      <c r="Z4578" s="396"/>
      <c r="AA4578" s="441"/>
    </row>
    <row r="4579" spans="25:27" x14ac:dyDescent="0.2">
      <c r="Y4579" s="396"/>
      <c r="Z4579" s="396"/>
      <c r="AA4579" s="441"/>
    </row>
    <row r="4580" spans="25:27" x14ac:dyDescent="0.2">
      <c r="Y4580" s="396"/>
      <c r="Z4580" s="396"/>
      <c r="AA4580" s="441"/>
    </row>
    <row r="4581" spans="25:27" x14ac:dyDescent="0.2">
      <c r="Y4581" s="396"/>
      <c r="Z4581" s="396"/>
      <c r="AA4581" s="441"/>
    </row>
    <row r="4582" spans="25:27" x14ac:dyDescent="0.2">
      <c r="Y4582" s="396"/>
      <c r="Z4582" s="396"/>
      <c r="AA4582" s="441"/>
    </row>
    <row r="4583" spans="25:27" x14ac:dyDescent="0.2">
      <c r="Y4583" s="396"/>
      <c r="Z4583" s="396"/>
      <c r="AA4583" s="441"/>
    </row>
    <row r="4584" spans="25:27" x14ac:dyDescent="0.2">
      <c r="Y4584" s="396"/>
      <c r="Z4584" s="396"/>
      <c r="AA4584" s="441"/>
    </row>
    <row r="4585" spans="25:27" x14ac:dyDescent="0.2">
      <c r="Y4585" s="396"/>
      <c r="Z4585" s="396"/>
      <c r="AA4585" s="441"/>
    </row>
    <row r="4586" spans="25:27" x14ac:dyDescent="0.2">
      <c r="Y4586" s="396"/>
      <c r="Z4586" s="396"/>
      <c r="AA4586" s="441"/>
    </row>
    <row r="4587" spans="25:27" x14ac:dyDescent="0.2">
      <c r="Y4587" s="396"/>
      <c r="Z4587" s="396"/>
      <c r="AA4587" s="441"/>
    </row>
    <row r="4588" spans="25:27" x14ac:dyDescent="0.2">
      <c r="Y4588" s="396"/>
      <c r="Z4588" s="396"/>
      <c r="AA4588" s="441"/>
    </row>
    <row r="4589" spans="25:27" x14ac:dyDescent="0.2">
      <c r="Y4589" s="396"/>
      <c r="Z4589" s="396"/>
      <c r="AA4589" s="441"/>
    </row>
    <row r="4590" spans="25:27" x14ac:dyDescent="0.2">
      <c r="Y4590" s="396"/>
      <c r="Z4590" s="396"/>
      <c r="AA4590" s="441"/>
    </row>
    <row r="4591" spans="25:27" x14ac:dyDescent="0.2">
      <c r="Y4591" s="396"/>
      <c r="Z4591" s="396"/>
      <c r="AA4591" s="441"/>
    </row>
    <row r="4592" spans="25:27" x14ac:dyDescent="0.2">
      <c r="Y4592" s="396"/>
      <c r="Z4592" s="396"/>
      <c r="AA4592" s="441"/>
    </row>
    <row r="4593" spans="25:27" x14ac:dyDescent="0.2">
      <c r="Y4593" s="396"/>
      <c r="Z4593" s="396"/>
      <c r="AA4593" s="441"/>
    </row>
    <row r="4594" spans="25:27" x14ac:dyDescent="0.2">
      <c r="Y4594" s="396"/>
      <c r="Z4594" s="396"/>
      <c r="AA4594" s="441"/>
    </row>
    <row r="4595" spans="25:27" x14ac:dyDescent="0.2">
      <c r="Y4595" s="396"/>
      <c r="Z4595" s="396"/>
      <c r="AA4595" s="441"/>
    </row>
    <row r="4596" spans="25:27" x14ac:dyDescent="0.2">
      <c r="Y4596" s="396"/>
      <c r="Z4596" s="396"/>
      <c r="AA4596" s="441"/>
    </row>
    <row r="4597" spans="25:27" x14ac:dyDescent="0.2">
      <c r="Y4597" s="396"/>
      <c r="Z4597" s="396"/>
      <c r="AA4597" s="441"/>
    </row>
    <row r="4598" spans="25:27" x14ac:dyDescent="0.2">
      <c r="Y4598" s="396"/>
      <c r="Z4598" s="396"/>
      <c r="AA4598" s="441"/>
    </row>
    <row r="4599" spans="25:27" x14ac:dyDescent="0.2">
      <c r="Y4599" s="396"/>
      <c r="Z4599" s="396"/>
      <c r="AA4599" s="441"/>
    </row>
    <row r="4600" spans="25:27" x14ac:dyDescent="0.2">
      <c r="Y4600" s="396"/>
      <c r="Z4600" s="396"/>
      <c r="AA4600" s="441"/>
    </row>
    <row r="4601" spans="25:27" x14ac:dyDescent="0.2">
      <c r="Y4601" s="396"/>
      <c r="Z4601" s="396"/>
      <c r="AA4601" s="441"/>
    </row>
    <row r="4602" spans="25:27" x14ac:dyDescent="0.2">
      <c r="Y4602" s="396"/>
      <c r="Z4602" s="396"/>
      <c r="AA4602" s="441"/>
    </row>
    <row r="4603" spans="25:27" x14ac:dyDescent="0.2">
      <c r="Y4603" s="396"/>
      <c r="Z4603" s="396"/>
      <c r="AA4603" s="441"/>
    </row>
    <row r="4604" spans="25:27" x14ac:dyDescent="0.2">
      <c r="Y4604" s="396"/>
      <c r="Z4604" s="396"/>
      <c r="AA4604" s="441"/>
    </row>
    <row r="4605" spans="25:27" x14ac:dyDescent="0.2">
      <c r="Y4605" s="396"/>
      <c r="Z4605" s="396"/>
      <c r="AA4605" s="441"/>
    </row>
    <row r="4606" spans="25:27" x14ac:dyDescent="0.2">
      <c r="Y4606" s="396"/>
      <c r="Z4606" s="396"/>
      <c r="AA4606" s="441"/>
    </row>
    <row r="4607" spans="25:27" x14ac:dyDescent="0.2">
      <c r="Y4607" s="396"/>
      <c r="Z4607" s="396"/>
      <c r="AA4607" s="441"/>
    </row>
    <row r="4608" spans="25:27" x14ac:dyDescent="0.2">
      <c r="Y4608" s="396"/>
      <c r="Z4608" s="396"/>
      <c r="AA4608" s="441"/>
    </row>
    <row r="4609" spans="25:27" x14ac:dyDescent="0.2">
      <c r="Y4609" s="396"/>
      <c r="Z4609" s="396"/>
      <c r="AA4609" s="441"/>
    </row>
    <row r="4610" spans="25:27" x14ac:dyDescent="0.2">
      <c r="Y4610" s="396"/>
      <c r="Z4610" s="396"/>
      <c r="AA4610" s="441"/>
    </row>
    <row r="4611" spans="25:27" x14ac:dyDescent="0.2">
      <c r="Y4611" s="396"/>
      <c r="Z4611" s="396"/>
      <c r="AA4611" s="441"/>
    </row>
    <row r="4612" spans="25:27" x14ac:dyDescent="0.2">
      <c r="Y4612" s="396"/>
      <c r="Z4612" s="396"/>
      <c r="AA4612" s="441"/>
    </row>
    <row r="4613" spans="25:27" x14ac:dyDescent="0.2">
      <c r="Y4613" s="396"/>
      <c r="Z4613" s="396"/>
      <c r="AA4613" s="441"/>
    </row>
    <row r="4614" spans="25:27" x14ac:dyDescent="0.2">
      <c r="Y4614" s="396"/>
      <c r="Z4614" s="396"/>
      <c r="AA4614" s="441"/>
    </row>
    <row r="4615" spans="25:27" x14ac:dyDescent="0.2">
      <c r="Y4615" s="396"/>
      <c r="Z4615" s="396"/>
      <c r="AA4615" s="441"/>
    </row>
    <row r="4616" spans="25:27" x14ac:dyDescent="0.2">
      <c r="Y4616" s="396"/>
      <c r="Z4616" s="396"/>
      <c r="AA4616" s="441"/>
    </row>
    <row r="4617" spans="25:27" x14ac:dyDescent="0.2">
      <c r="Y4617" s="396"/>
      <c r="Z4617" s="396"/>
      <c r="AA4617" s="441"/>
    </row>
    <row r="4618" spans="25:27" x14ac:dyDescent="0.2">
      <c r="Y4618" s="396"/>
      <c r="Z4618" s="396"/>
      <c r="AA4618" s="441"/>
    </row>
    <row r="4619" spans="25:27" x14ac:dyDescent="0.2">
      <c r="Y4619" s="396"/>
      <c r="Z4619" s="396"/>
      <c r="AA4619" s="441"/>
    </row>
    <row r="4620" spans="25:27" x14ac:dyDescent="0.2">
      <c r="Y4620" s="396"/>
      <c r="Z4620" s="396"/>
      <c r="AA4620" s="441"/>
    </row>
    <row r="4621" spans="25:27" x14ac:dyDescent="0.2">
      <c r="Y4621" s="396"/>
      <c r="Z4621" s="396"/>
      <c r="AA4621" s="441"/>
    </row>
    <row r="4622" spans="25:27" x14ac:dyDescent="0.2">
      <c r="Y4622" s="396"/>
      <c r="Z4622" s="396"/>
      <c r="AA4622" s="441"/>
    </row>
    <row r="4623" spans="25:27" x14ac:dyDescent="0.2">
      <c r="Y4623" s="396"/>
      <c r="Z4623" s="396"/>
      <c r="AA4623" s="441"/>
    </row>
    <row r="4624" spans="25:27" x14ac:dyDescent="0.2">
      <c r="Y4624" s="396"/>
      <c r="Z4624" s="396"/>
      <c r="AA4624" s="441"/>
    </row>
    <row r="4625" spans="25:27" x14ac:dyDescent="0.2">
      <c r="Y4625" s="396"/>
      <c r="Z4625" s="396"/>
      <c r="AA4625" s="441"/>
    </row>
    <row r="4626" spans="25:27" x14ac:dyDescent="0.2">
      <c r="Y4626" s="396"/>
      <c r="Z4626" s="396"/>
      <c r="AA4626" s="441"/>
    </row>
    <row r="4627" spans="25:27" x14ac:dyDescent="0.2">
      <c r="Y4627" s="396"/>
      <c r="Z4627" s="396"/>
      <c r="AA4627" s="441"/>
    </row>
    <row r="4628" spans="25:27" x14ac:dyDescent="0.2">
      <c r="Y4628" s="396"/>
      <c r="Z4628" s="396"/>
      <c r="AA4628" s="441"/>
    </row>
    <row r="4629" spans="25:27" x14ac:dyDescent="0.2">
      <c r="Y4629" s="396"/>
      <c r="Z4629" s="396"/>
      <c r="AA4629" s="441"/>
    </row>
    <row r="4630" spans="25:27" x14ac:dyDescent="0.2">
      <c r="Y4630" s="396"/>
      <c r="Z4630" s="396"/>
      <c r="AA4630" s="441"/>
    </row>
    <row r="4631" spans="25:27" x14ac:dyDescent="0.2">
      <c r="Y4631" s="396"/>
      <c r="Z4631" s="396"/>
      <c r="AA4631" s="441"/>
    </row>
    <row r="4632" spans="25:27" x14ac:dyDescent="0.2">
      <c r="Y4632" s="396"/>
      <c r="Z4632" s="396"/>
      <c r="AA4632" s="441"/>
    </row>
    <row r="4633" spans="25:27" x14ac:dyDescent="0.2">
      <c r="Y4633" s="396"/>
      <c r="Z4633" s="396"/>
      <c r="AA4633" s="441"/>
    </row>
    <row r="4634" spans="25:27" x14ac:dyDescent="0.2">
      <c r="Y4634" s="396"/>
      <c r="Z4634" s="396"/>
      <c r="AA4634" s="441"/>
    </row>
    <row r="4635" spans="25:27" x14ac:dyDescent="0.2">
      <c r="Y4635" s="396"/>
      <c r="Z4635" s="396"/>
      <c r="AA4635" s="441"/>
    </row>
    <row r="4636" spans="25:27" x14ac:dyDescent="0.2">
      <c r="Y4636" s="396"/>
      <c r="Z4636" s="396"/>
      <c r="AA4636" s="441"/>
    </row>
    <row r="4637" spans="25:27" x14ac:dyDescent="0.2">
      <c r="Y4637" s="396"/>
      <c r="Z4637" s="396"/>
      <c r="AA4637" s="441"/>
    </row>
    <row r="4638" spans="25:27" x14ac:dyDescent="0.2">
      <c r="Y4638" s="396"/>
      <c r="Z4638" s="396"/>
      <c r="AA4638" s="441"/>
    </row>
    <row r="4639" spans="25:27" x14ac:dyDescent="0.2">
      <c r="Y4639" s="396"/>
      <c r="Z4639" s="396"/>
      <c r="AA4639" s="441"/>
    </row>
    <row r="4640" spans="25:27" x14ac:dyDescent="0.2">
      <c r="Y4640" s="396"/>
      <c r="Z4640" s="396"/>
      <c r="AA4640" s="441"/>
    </row>
    <row r="4641" spans="25:27" x14ac:dyDescent="0.2">
      <c r="Y4641" s="396"/>
      <c r="Z4641" s="396"/>
      <c r="AA4641" s="441"/>
    </row>
    <row r="4642" spans="25:27" x14ac:dyDescent="0.2">
      <c r="Y4642" s="396"/>
      <c r="Z4642" s="396"/>
      <c r="AA4642" s="441"/>
    </row>
    <row r="4643" spans="25:27" x14ac:dyDescent="0.2">
      <c r="Y4643" s="396"/>
      <c r="Z4643" s="396"/>
      <c r="AA4643" s="441"/>
    </row>
    <row r="4644" spans="25:27" x14ac:dyDescent="0.2">
      <c r="Y4644" s="396"/>
      <c r="Z4644" s="396"/>
      <c r="AA4644" s="441"/>
    </row>
    <row r="4645" spans="25:27" x14ac:dyDescent="0.2">
      <c r="Y4645" s="396"/>
      <c r="Z4645" s="396"/>
      <c r="AA4645" s="441"/>
    </row>
    <row r="4646" spans="25:27" x14ac:dyDescent="0.2">
      <c r="Y4646" s="396"/>
      <c r="Z4646" s="396"/>
      <c r="AA4646" s="441"/>
    </row>
    <row r="4647" spans="25:27" x14ac:dyDescent="0.2">
      <c r="Y4647" s="396"/>
      <c r="Z4647" s="396"/>
      <c r="AA4647" s="441"/>
    </row>
    <row r="4648" spans="25:27" x14ac:dyDescent="0.2">
      <c r="Y4648" s="396"/>
      <c r="Z4648" s="396"/>
      <c r="AA4648" s="441"/>
    </row>
    <row r="4649" spans="25:27" x14ac:dyDescent="0.2">
      <c r="Y4649" s="396"/>
      <c r="Z4649" s="396"/>
      <c r="AA4649" s="441"/>
    </row>
    <row r="4650" spans="25:27" x14ac:dyDescent="0.2">
      <c r="Y4650" s="396"/>
      <c r="Z4650" s="396"/>
      <c r="AA4650" s="441"/>
    </row>
    <row r="4651" spans="25:27" x14ac:dyDescent="0.2">
      <c r="Y4651" s="396"/>
      <c r="Z4651" s="396"/>
      <c r="AA4651" s="441"/>
    </row>
    <row r="4652" spans="25:27" x14ac:dyDescent="0.2">
      <c r="Y4652" s="396"/>
      <c r="Z4652" s="396"/>
      <c r="AA4652" s="441"/>
    </row>
    <row r="4653" spans="25:27" x14ac:dyDescent="0.2">
      <c r="Y4653" s="396"/>
      <c r="Z4653" s="396"/>
      <c r="AA4653" s="441"/>
    </row>
    <row r="4654" spans="25:27" x14ac:dyDescent="0.2">
      <c r="Y4654" s="396"/>
      <c r="Z4654" s="396"/>
      <c r="AA4654" s="441"/>
    </row>
    <row r="4655" spans="25:27" x14ac:dyDescent="0.2">
      <c r="Y4655" s="396"/>
      <c r="Z4655" s="396"/>
      <c r="AA4655" s="441"/>
    </row>
    <row r="4656" spans="25:27" x14ac:dyDescent="0.2">
      <c r="Y4656" s="396"/>
      <c r="Z4656" s="396"/>
      <c r="AA4656" s="441"/>
    </row>
    <row r="4657" spans="25:27" x14ac:dyDescent="0.2">
      <c r="Y4657" s="396"/>
      <c r="Z4657" s="396"/>
      <c r="AA4657" s="441"/>
    </row>
    <row r="4658" spans="25:27" x14ac:dyDescent="0.2">
      <c r="Y4658" s="396"/>
      <c r="Z4658" s="396"/>
      <c r="AA4658" s="441"/>
    </row>
    <row r="4659" spans="25:27" x14ac:dyDescent="0.2">
      <c r="Y4659" s="396"/>
      <c r="Z4659" s="396"/>
      <c r="AA4659" s="441"/>
    </row>
    <row r="4660" spans="25:27" x14ac:dyDescent="0.2">
      <c r="Y4660" s="396"/>
      <c r="Z4660" s="396"/>
      <c r="AA4660" s="441"/>
    </row>
    <row r="4661" spans="25:27" x14ac:dyDescent="0.2">
      <c r="Y4661" s="396"/>
      <c r="Z4661" s="396"/>
      <c r="AA4661" s="441"/>
    </row>
    <row r="4662" spans="25:27" x14ac:dyDescent="0.2">
      <c r="Y4662" s="396"/>
      <c r="Z4662" s="396"/>
      <c r="AA4662" s="441"/>
    </row>
    <row r="4663" spans="25:27" x14ac:dyDescent="0.2">
      <c r="Y4663" s="396"/>
      <c r="Z4663" s="396"/>
      <c r="AA4663" s="441"/>
    </row>
    <row r="4664" spans="25:27" x14ac:dyDescent="0.2">
      <c r="Y4664" s="396"/>
      <c r="Z4664" s="396"/>
      <c r="AA4664" s="441"/>
    </row>
    <row r="4665" spans="25:27" x14ac:dyDescent="0.2">
      <c r="Y4665" s="396"/>
      <c r="Z4665" s="396"/>
      <c r="AA4665" s="441"/>
    </row>
    <row r="4666" spans="25:27" x14ac:dyDescent="0.2">
      <c r="Y4666" s="396"/>
      <c r="Z4666" s="396"/>
      <c r="AA4666" s="441"/>
    </row>
    <row r="4667" spans="25:27" x14ac:dyDescent="0.2">
      <c r="Y4667" s="396"/>
      <c r="Z4667" s="396"/>
      <c r="AA4667" s="441"/>
    </row>
    <row r="4668" spans="25:27" x14ac:dyDescent="0.2">
      <c r="Y4668" s="396"/>
      <c r="Z4668" s="396"/>
      <c r="AA4668" s="441"/>
    </row>
    <row r="4669" spans="25:27" x14ac:dyDescent="0.2">
      <c r="Y4669" s="396"/>
      <c r="Z4669" s="396"/>
      <c r="AA4669" s="441"/>
    </row>
    <row r="4670" spans="25:27" x14ac:dyDescent="0.2">
      <c r="Y4670" s="396"/>
      <c r="Z4670" s="396"/>
      <c r="AA4670" s="441"/>
    </row>
    <row r="4671" spans="25:27" x14ac:dyDescent="0.2">
      <c r="Y4671" s="396"/>
      <c r="Z4671" s="396"/>
      <c r="AA4671" s="441"/>
    </row>
    <row r="4672" spans="25:27" x14ac:dyDescent="0.2">
      <c r="Y4672" s="396"/>
      <c r="Z4672" s="396"/>
      <c r="AA4672" s="441"/>
    </row>
    <row r="4673" spans="25:27" x14ac:dyDescent="0.2">
      <c r="Y4673" s="396"/>
      <c r="Z4673" s="396"/>
      <c r="AA4673" s="441"/>
    </row>
    <row r="4674" spans="25:27" x14ac:dyDescent="0.2">
      <c r="Y4674" s="396"/>
      <c r="Z4674" s="396"/>
      <c r="AA4674" s="441"/>
    </row>
    <row r="4675" spans="25:27" x14ac:dyDescent="0.2">
      <c r="Y4675" s="396"/>
      <c r="Z4675" s="396"/>
      <c r="AA4675" s="441"/>
    </row>
    <row r="4676" spans="25:27" x14ac:dyDescent="0.2">
      <c r="Y4676" s="396"/>
      <c r="Z4676" s="396"/>
      <c r="AA4676" s="441"/>
    </row>
    <row r="4677" spans="25:27" x14ac:dyDescent="0.2">
      <c r="Y4677" s="396"/>
      <c r="Z4677" s="396"/>
      <c r="AA4677" s="441"/>
    </row>
    <row r="4678" spans="25:27" x14ac:dyDescent="0.2">
      <c r="Y4678" s="396"/>
      <c r="Z4678" s="396"/>
      <c r="AA4678" s="441"/>
    </row>
    <row r="4679" spans="25:27" x14ac:dyDescent="0.2">
      <c r="Y4679" s="396"/>
      <c r="Z4679" s="396"/>
      <c r="AA4679" s="441"/>
    </row>
    <row r="4680" spans="25:27" x14ac:dyDescent="0.2">
      <c r="Y4680" s="396"/>
      <c r="Z4680" s="396"/>
      <c r="AA4680" s="441"/>
    </row>
    <row r="4681" spans="25:27" x14ac:dyDescent="0.2">
      <c r="Y4681" s="396"/>
      <c r="Z4681" s="396"/>
      <c r="AA4681" s="441"/>
    </row>
    <row r="4682" spans="25:27" x14ac:dyDescent="0.2">
      <c r="Y4682" s="396"/>
      <c r="Z4682" s="396"/>
      <c r="AA4682" s="441"/>
    </row>
    <row r="4683" spans="25:27" x14ac:dyDescent="0.2">
      <c r="Y4683" s="396"/>
      <c r="Z4683" s="396"/>
      <c r="AA4683" s="441"/>
    </row>
    <row r="4684" spans="25:27" x14ac:dyDescent="0.2">
      <c r="Y4684" s="396"/>
      <c r="Z4684" s="396"/>
      <c r="AA4684" s="441"/>
    </row>
    <row r="4685" spans="25:27" x14ac:dyDescent="0.2">
      <c r="Y4685" s="396"/>
      <c r="Z4685" s="396"/>
      <c r="AA4685" s="441"/>
    </row>
    <row r="4686" spans="25:27" x14ac:dyDescent="0.2">
      <c r="Y4686" s="396"/>
      <c r="Z4686" s="396"/>
      <c r="AA4686" s="441"/>
    </row>
    <row r="4687" spans="25:27" x14ac:dyDescent="0.2">
      <c r="Y4687" s="396"/>
      <c r="Z4687" s="396"/>
      <c r="AA4687" s="441"/>
    </row>
    <row r="4688" spans="25:27" x14ac:dyDescent="0.2">
      <c r="Y4688" s="396"/>
      <c r="Z4688" s="396"/>
      <c r="AA4688" s="441"/>
    </row>
    <row r="4689" spans="25:27" x14ac:dyDescent="0.2">
      <c r="Y4689" s="396"/>
      <c r="Z4689" s="396"/>
      <c r="AA4689" s="441"/>
    </row>
    <row r="4690" spans="25:27" x14ac:dyDescent="0.2">
      <c r="Y4690" s="396"/>
      <c r="Z4690" s="396"/>
      <c r="AA4690" s="441"/>
    </row>
    <row r="4691" spans="25:27" x14ac:dyDescent="0.2">
      <c r="Y4691" s="396"/>
      <c r="Z4691" s="396"/>
      <c r="AA4691" s="441"/>
    </row>
    <row r="4692" spans="25:27" x14ac:dyDescent="0.2">
      <c r="Y4692" s="396"/>
      <c r="Z4692" s="396"/>
      <c r="AA4692" s="441"/>
    </row>
    <row r="4693" spans="25:27" x14ac:dyDescent="0.2">
      <c r="Y4693" s="396"/>
      <c r="Z4693" s="396"/>
      <c r="AA4693" s="441"/>
    </row>
    <row r="4694" spans="25:27" x14ac:dyDescent="0.2">
      <c r="Y4694" s="396"/>
      <c r="Z4694" s="396"/>
      <c r="AA4694" s="441"/>
    </row>
    <row r="4695" spans="25:27" x14ac:dyDescent="0.2">
      <c r="Y4695" s="396"/>
      <c r="Z4695" s="396"/>
      <c r="AA4695" s="441"/>
    </row>
    <row r="4696" spans="25:27" x14ac:dyDescent="0.2">
      <c r="Y4696" s="396"/>
      <c r="Z4696" s="396"/>
      <c r="AA4696" s="441"/>
    </row>
    <row r="4697" spans="25:27" x14ac:dyDescent="0.2">
      <c r="Y4697" s="396"/>
      <c r="Z4697" s="396"/>
      <c r="AA4697" s="441"/>
    </row>
    <row r="4698" spans="25:27" x14ac:dyDescent="0.2">
      <c r="Y4698" s="396"/>
      <c r="Z4698" s="396"/>
      <c r="AA4698" s="441"/>
    </row>
    <row r="4699" spans="25:27" x14ac:dyDescent="0.2">
      <c r="Y4699" s="396"/>
      <c r="Z4699" s="396"/>
      <c r="AA4699" s="441"/>
    </row>
    <row r="4700" spans="25:27" x14ac:dyDescent="0.2">
      <c r="Y4700" s="396"/>
      <c r="Z4700" s="396"/>
      <c r="AA4700" s="441"/>
    </row>
    <row r="4701" spans="25:27" x14ac:dyDescent="0.2">
      <c r="Y4701" s="396"/>
      <c r="Z4701" s="396"/>
      <c r="AA4701" s="441"/>
    </row>
    <row r="4702" spans="25:27" x14ac:dyDescent="0.2">
      <c r="Y4702" s="396"/>
      <c r="Z4702" s="396"/>
      <c r="AA4702" s="441"/>
    </row>
    <row r="4703" spans="25:27" x14ac:dyDescent="0.2">
      <c r="Y4703" s="396"/>
      <c r="Z4703" s="396"/>
      <c r="AA4703" s="441"/>
    </row>
    <row r="4704" spans="25:27" x14ac:dyDescent="0.2">
      <c r="Y4704" s="396"/>
      <c r="Z4704" s="396"/>
      <c r="AA4704" s="441"/>
    </row>
    <row r="4705" spans="25:27" x14ac:dyDescent="0.2">
      <c r="Y4705" s="396"/>
      <c r="Z4705" s="396"/>
      <c r="AA4705" s="441"/>
    </row>
    <row r="4706" spans="25:27" x14ac:dyDescent="0.2">
      <c r="Y4706" s="396"/>
      <c r="Z4706" s="396"/>
      <c r="AA4706" s="441"/>
    </row>
    <row r="4707" spans="25:27" x14ac:dyDescent="0.2">
      <c r="Y4707" s="396"/>
      <c r="Z4707" s="396"/>
      <c r="AA4707" s="441"/>
    </row>
    <row r="4708" spans="25:27" x14ac:dyDescent="0.2">
      <c r="Y4708" s="396"/>
      <c r="Z4708" s="396"/>
      <c r="AA4708" s="441"/>
    </row>
    <row r="4709" spans="25:27" x14ac:dyDescent="0.2">
      <c r="Y4709" s="396"/>
      <c r="Z4709" s="396"/>
      <c r="AA4709" s="441"/>
    </row>
    <row r="4710" spans="25:27" x14ac:dyDescent="0.2">
      <c r="Y4710" s="396"/>
      <c r="Z4710" s="396"/>
      <c r="AA4710" s="441"/>
    </row>
    <row r="4711" spans="25:27" x14ac:dyDescent="0.2">
      <c r="Y4711" s="396"/>
      <c r="Z4711" s="396"/>
      <c r="AA4711" s="441"/>
    </row>
    <row r="4712" spans="25:27" x14ac:dyDescent="0.2">
      <c r="Y4712" s="396"/>
      <c r="Z4712" s="396"/>
      <c r="AA4712" s="441"/>
    </row>
    <row r="4713" spans="25:27" x14ac:dyDescent="0.2">
      <c r="Y4713" s="396"/>
      <c r="Z4713" s="396"/>
      <c r="AA4713" s="441"/>
    </row>
    <row r="4714" spans="25:27" x14ac:dyDescent="0.2">
      <c r="Y4714" s="396"/>
      <c r="Z4714" s="396"/>
      <c r="AA4714" s="441"/>
    </row>
    <row r="4715" spans="25:27" x14ac:dyDescent="0.2">
      <c r="Y4715" s="396"/>
      <c r="Z4715" s="396"/>
      <c r="AA4715" s="441"/>
    </row>
    <row r="4716" spans="25:27" x14ac:dyDescent="0.2">
      <c r="Y4716" s="396"/>
      <c r="Z4716" s="396"/>
      <c r="AA4716" s="441"/>
    </row>
    <row r="4717" spans="25:27" x14ac:dyDescent="0.2">
      <c r="Y4717" s="396"/>
      <c r="Z4717" s="396"/>
      <c r="AA4717" s="441"/>
    </row>
    <row r="4718" spans="25:27" x14ac:dyDescent="0.2">
      <c r="Y4718" s="396"/>
      <c r="Z4718" s="396"/>
      <c r="AA4718" s="441"/>
    </row>
    <row r="4719" spans="25:27" x14ac:dyDescent="0.2">
      <c r="Y4719" s="396"/>
      <c r="Z4719" s="396"/>
      <c r="AA4719" s="441"/>
    </row>
    <row r="4720" spans="25:27" x14ac:dyDescent="0.2">
      <c r="Y4720" s="396"/>
      <c r="Z4720" s="396"/>
      <c r="AA4720" s="441"/>
    </row>
    <row r="4721" spans="25:27" x14ac:dyDescent="0.2">
      <c r="Y4721" s="396"/>
      <c r="Z4721" s="396"/>
      <c r="AA4721" s="441"/>
    </row>
    <row r="4722" spans="25:27" x14ac:dyDescent="0.2">
      <c r="Y4722" s="396"/>
      <c r="Z4722" s="396"/>
      <c r="AA4722" s="441"/>
    </row>
    <row r="4723" spans="25:27" x14ac:dyDescent="0.2">
      <c r="Y4723" s="396"/>
      <c r="Z4723" s="396"/>
      <c r="AA4723" s="441"/>
    </row>
    <row r="4724" spans="25:27" x14ac:dyDescent="0.2">
      <c r="Y4724" s="396"/>
      <c r="Z4724" s="396"/>
      <c r="AA4724" s="441"/>
    </row>
    <row r="4725" spans="25:27" x14ac:dyDescent="0.2">
      <c r="Y4725" s="396"/>
      <c r="Z4725" s="396"/>
      <c r="AA4725" s="441"/>
    </row>
    <row r="4726" spans="25:27" x14ac:dyDescent="0.2">
      <c r="Y4726" s="396"/>
      <c r="Z4726" s="396"/>
      <c r="AA4726" s="441"/>
    </row>
    <row r="4727" spans="25:27" x14ac:dyDescent="0.2">
      <c r="Y4727" s="396"/>
      <c r="Z4727" s="396"/>
      <c r="AA4727" s="441"/>
    </row>
    <row r="4728" spans="25:27" x14ac:dyDescent="0.2">
      <c r="Y4728" s="396"/>
      <c r="Z4728" s="396"/>
      <c r="AA4728" s="441"/>
    </row>
    <row r="4729" spans="25:27" x14ac:dyDescent="0.2">
      <c r="Y4729" s="396"/>
      <c r="Z4729" s="396"/>
      <c r="AA4729" s="441"/>
    </row>
    <row r="4730" spans="25:27" x14ac:dyDescent="0.2">
      <c r="Y4730" s="396"/>
      <c r="Z4730" s="396"/>
      <c r="AA4730" s="441"/>
    </row>
    <row r="4731" spans="25:27" x14ac:dyDescent="0.2">
      <c r="Y4731" s="396"/>
      <c r="Z4731" s="396"/>
      <c r="AA4731" s="441"/>
    </row>
    <row r="4732" spans="25:27" x14ac:dyDescent="0.2">
      <c r="Y4732" s="396"/>
      <c r="Z4732" s="396"/>
      <c r="AA4732" s="441"/>
    </row>
    <row r="4733" spans="25:27" x14ac:dyDescent="0.2">
      <c r="Y4733" s="396"/>
      <c r="Z4733" s="396"/>
      <c r="AA4733" s="441"/>
    </row>
    <row r="4734" spans="25:27" x14ac:dyDescent="0.2">
      <c r="Y4734" s="396"/>
      <c r="Z4734" s="396"/>
      <c r="AA4734" s="441"/>
    </row>
    <row r="4735" spans="25:27" x14ac:dyDescent="0.2">
      <c r="Y4735" s="396"/>
      <c r="Z4735" s="396"/>
      <c r="AA4735" s="441"/>
    </row>
    <row r="4736" spans="25:27" x14ac:dyDescent="0.2">
      <c r="Y4736" s="396"/>
      <c r="Z4736" s="396"/>
      <c r="AA4736" s="441"/>
    </row>
    <row r="4737" spans="25:27" x14ac:dyDescent="0.2">
      <c r="Y4737" s="396"/>
      <c r="Z4737" s="396"/>
      <c r="AA4737" s="441"/>
    </row>
    <row r="4738" spans="25:27" x14ac:dyDescent="0.2">
      <c r="Y4738" s="396"/>
      <c r="Z4738" s="396"/>
      <c r="AA4738" s="441"/>
    </row>
    <row r="4739" spans="25:27" x14ac:dyDescent="0.2">
      <c r="Y4739" s="396"/>
      <c r="Z4739" s="396"/>
      <c r="AA4739" s="441"/>
    </row>
    <row r="4740" spans="25:27" x14ac:dyDescent="0.2">
      <c r="Y4740" s="396"/>
      <c r="Z4740" s="396"/>
      <c r="AA4740" s="441"/>
    </row>
    <row r="4741" spans="25:27" x14ac:dyDescent="0.2">
      <c r="Y4741" s="396"/>
      <c r="Z4741" s="396"/>
      <c r="AA4741" s="441"/>
    </row>
    <row r="4742" spans="25:27" x14ac:dyDescent="0.2">
      <c r="Y4742" s="396"/>
      <c r="Z4742" s="396"/>
      <c r="AA4742" s="441"/>
    </row>
    <row r="4743" spans="25:27" x14ac:dyDescent="0.2">
      <c r="Y4743" s="396"/>
      <c r="Z4743" s="396"/>
      <c r="AA4743" s="441"/>
    </row>
    <row r="4744" spans="25:27" x14ac:dyDescent="0.2">
      <c r="Y4744" s="396"/>
      <c r="Z4744" s="396"/>
      <c r="AA4744" s="441"/>
    </row>
    <row r="4745" spans="25:27" x14ac:dyDescent="0.2">
      <c r="Y4745" s="396"/>
      <c r="Z4745" s="396"/>
      <c r="AA4745" s="441"/>
    </row>
    <row r="4746" spans="25:27" x14ac:dyDescent="0.2">
      <c r="Y4746" s="396"/>
      <c r="Z4746" s="396"/>
      <c r="AA4746" s="441"/>
    </row>
    <row r="4747" spans="25:27" x14ac:dyDescent="0.2">
      <c r="Y4747" s="396"/>
      <c r="Z4747" s="396"/>
      <c r="AA4747" s="441"/>
    </row>
    <row r="4748" spans="25:27" x14ac:dyDescent="0.2">
      <c r="Y4748" s="396"/>
      <c r="Z4748" s="396"/>
      <c r="AA4748" s="441"/>
    </row>
    <row r="4749" spans="25:27" x14ac:dyDescent="0.2">
      <c r="Y4749" s="396"/>
      <c r="Z4749" s="396"/>
      <c r="AA4749" s="441"/>
    </row>
    <row r="4750" spans="25:27" x14ac:dyDescent="0.2">
      <c r="Y4750" s="396"/>
      <c r="Z4750" s="396"/>
      <c r="AA4750" s="441"/>
    </row>
    <row r="4751" spans="25:27" x14ac:dyDescent="0.2">
      <c r="Y4751" s="396"/>
      <c r="Z4751" s="396"/>
      <c r="AA4751" s="441"/>
    </row>
    <row r="4752" spans="25:27" x14ac:dyDescent="0.2">
      <c r="Y4752" s="396"/>
      <c r="Z4752" s="396"/>
      <c r="AA4752" s="441"/>
    </row>
    <row r="4753" spans="25:27" x14ac:dyDescent="0.2">
      <c r="Y4753" s="396"/>
      <c r="Z4753" s="396"/>
      <c r="AA4753" s="441"/>
    </row>
    <row r="4754" spans="25:27" x14ac:dyDescent="0.2">
      <c r="Y4754" s="396"/>
      <c r="Z4754" s="396"/>
      <c r="AA4754" s="441"/>
    </row>
    <row r="4755" spans="25:27" x14ac:dyDescent="0.2">
      <c r="Y4755" s="396"/>
      <c r="Z4755" s="396"/>
      <c r="AA4755" s="441"/>
    </row>
    <row r="4756" spans="25:27" x14ac:dyDescent="0.2">
      <c r="Y4756" s="396"/>
      <c r="Z4756" s="396"/>
      <c r="AA4756" s="441"/>
    </row>
    <row r="4757" spans="25:27" x14ac:dyDescent="0.2">
      <c r="Y4757" s="396"/>
      <c r="Z4757" s="396"/>
      <c r="AA4757" s="441"/>
    </row>
    <row r="4758" spans="25:27" x14ac:dyDescent="0.2">
      <c r="Y4758" s="396"/>
      <c r="Z4758" s="396"/>
      <c r="AA4758" s="441"/>
    </row>
    <row r="4759" spans="25:27" x14ac:dyDescent="0.2">
      <c r="Y4759" s="396"/>
      <c r="Z4759" s="396"/>
      <c r="AA4759" s="441"/>
    </row>
    <row r="4760" spans="25:27" x14ac:dyDescent="0.2">
      <c r="Y4760" s="396"/>
      <c r="Z4760" s="396"/>
      <c r="AA4760" s="441"/>
    </row>
    <row r="4761" spans="25:27" x14ac:dyDescent="0.2">
      <c r="Y4761" s="396"/>
      <c r="Z4761" s="396"/>
      <c r="AA4761" s="441"/>
    </row>
    <row r="4762" spans="25:27" x14ac:dyDescent="0.2">
      <c r="Y4762" s="396"/>
      <c r="Z4762" s="396"/>
      <c r="AA4762" s="441"/>
    </row>
    <row r="4763" spans="25:27" x14ac:dyDescent="0.2">
      <c r="Y4763" s="396"/>
      <c r="Z4763" s="396"/>
      <c r="AA4763" s="441"/>
    </row>
    <row r="4764" spans="25:27" x14ac:dyDescent="0.2">
      <c r="Y4764" s="396"/>
      <c r="Z4764" s="396"/>
      <c r="AA4764" s="441"/>
    </row>
    <row r="4765" spans="25:27" x14ac:dyDescent="0.2">
      <c r="Y4765" s="396"/>
      <c r="Z4765" s="396"/>
      <c r="AA4765" s="441"/>
    </row>
    <row r="4766" spans="25:27" x14ac:dyDescent="0.2">
      <c r="Y4766" s="396"/>
      <c r="Z4766" s="396"/>
      <c r="AA4766" s="441"/>
    </row>
    <row r="4767" spans="25:27" x14ac:dyDescent="0.2">
      <c r="Y4767" s="396"/>
      <c r="Z4767" s="396"/>
      <c r="AA4767" s="441"/>
    </row>
    <row r="4768" spans="25:27" x14ac:dyDescent="0.2">
      <c r="Y4768" s="396"/>
      <c r="Z4768" s="396"/>
      <c r="AA4768" s="441"/>
    </row>
    <row r="4769" spans="25:27" x14ac:dyDescent="0.2">
      <c r="Y4769" s="396"/>
      <c r="Z4769" s="396"/>
      <c r="AA4769" s="441"/>
    </row>
    <row r="4770" spans="25:27" x14ac:dyDescent="0.2">
      <c r="Y4770" s="396"/>
      <c r="Z4770" s="396"/>
      <c r="AA4770" s="441"/>
    </row>
    <row r="4771" spans="25:27" x14ac:dyDescent="0.2">
      <c r="Y4771" s="396"/>
      <c r="Z4771" s="396"/>
      <c r="AA4771" s="441"/>
    </row>
    <row r="4772" spans="25:27" x14ac:dyDescent="0.2">
      <c r="Y4772" s="396"/>
      <c r="Z4772" s="396"/>
      <c r="AA4772" s="441"/>
    </row>
    <row r="4773" spans="25:27" x14ac:dyDescent="0.2">
      <c r="Y4773" s="396"/>
      <c r="Z4773" s="396"/>
      <c r="AA4773" s="441"/>
    </row>
    <row r="4774" spans="25:27" x14ac:dyDescent="0.2">
      <c r="Y4774" s="396"/>
      <c r="Z4774" s="396"/>
      <c r="AA4774" s="441"/>
    </row>
    <row r="4775" spans="25:27" x14ac:dyDescent="0.2">
      <c r="Y4775" s="396"/>
      <c r="Z4775" s="396"/>
      <c r="AA4775" s="441"/>
    </row>
    <row r="4776" spans="25:27" x14ac:dyDescent="0.2">
      <c r="Y4776" s="396"/>
      <c r="Z4776" s="396"/>
      <c r="AA4776" s="441"/>
    </row>
    <row r="4777" spans="25:27" x14ac:dyDescent="0.2">
      <c r="Y4777" s="396"/>
      <c r="Z4777" s="396"/>
      <c r="AA4777" s="441"/>
    </row>
    <row r="4778" spans="25:27" x14ac:dyDescent="0.2">
      <c r="Y4778" s="396"/>
      <c r="Z4778" s="396"/>
      <c r="AA4778" s="441"/>
    </row>
    <row r="4779" spans="25:27" x14ac:dyDescent="0.2">
      <c r="Y4779" s="396"/>
      <c r="Z4779" s="396"/>
      <c r="AA4779" s="441"/>
    </row>
    <row r="4780" spans="25:27" x14ac:dyDescent="0.2">
      <c r="Y4780" s="396"/>
      <c r="Z4780" s="396"/>
      <c r="AA4780" s="441"/>
    </row>
    <row r="4781" spans="25:27" x14ac:dyDescent="0.2">
      <c r="Y4781" s="396"/>
      <c r="Z4781" s="396"/>
      <c r="AA4781" s="441"/>
    </row>
    <row r="4782" spans="25:27" x14ac:dyDescent="0.2">
      <c r="Y4782" s="396"/>
      <c r="Z4782" s="396"/>
      <c r="AA4782" s="441"/>
    </row>
    <row r="4783" spans="25:27" x14ac:dyDescent="0.2">
      <c r="Y4783" s="396"/>
      <c r="Z4783" s="396"/>
      <c r="AA4783" s="441"/>
    </row>
    <row r="4784" spans="25:27" x14ac:dyDescent="0.2">
      <c r="Y4784" s="396"/>
      <c r="Z4784" s="396"/>
      <c r="AA4784" s="441"/>
    </row>
    <row r="4785" spans="25:27" x14ac:dyDescent="0.2">
      <c r="Y4785" s="396"/>
      <c r="Z4785" s="396"/>
      <c r="AA4785" s="441"/>
    </row>
    <row r="4786" spans="25:27" x14ac:dyDescent="0.2">
      <c r="Y4786" s="396"/>
      <c r="Z4786" s="396"/>
      <c r="AA4786" s="441"/>
    </row>
    <row r="4787" spans="25:27" x14ac:dyDescent="0.2">
      <c r="Y4787" s="396"/>
      <c r="Z4787" s="396"/>
      <c r="AA4787" s="441"/>
    </row>
    <row r="4788" spans="25:27" x14ac:dyDescent="0.2">
      <c r="Y4788" s="396"/>
      <c r="Z4788" s="396"/>
      <c r="AA4788" s="441"/>
    </row>
    <row r="4789" spans="25:27" x14ac:dyDescent="0.2">
      <c r="Y4789" s="396"/>
      <c r="Z4789" s="396"/>
      <c r="AA4789" s="441"/>
    </row>
    <row r="4790" spans="25:27" x14ac:dyDescent="0.2">
      <c r="Y4790" s="396"/>
      <c r="Z4790" s="396"/>
      <c r="AA4790" s="441"/>
    </row>
    <row r="4791" spans="25:27" x14ac:dyDescent="0.2">
      <c r="Y4791" s="396"/>
      <c r="Z4791" s="396"/>
      <c r="AA4791" s="441"/>
    </row>
    <row r="4792" spans="25:27" x14ac:dyDescent="0.2">
      <c r="Y4792" s="396"/>
      <c r="Z4792" s="396"/>
      <c r="AA4792" s="441"/>
    </row>
    <row r="4793" spans="25:27" x14ac:dyDescent="0.2">
      <c r="Y4793" s="396"/>
      <c r="Z4793" s="396"/>
      <c r="AA4793" s="441"/>
    </row>
    <row r="4794" spans="25:27" x14ac:dyDescent="0.2">
      <c r="Y4794" s="396"/>
      <c r="Z4794" s="396"/>
      <c r="AA4794" s="441"/>
    </row>
    <row r="4795" spans="25:27" x14ac:dyDescent="0.2">
      <c r="Y4795" s="396"/>
      <c r="Z4795" s="396"/>
      <c r="AA4795" s="441"/>
    </row>
    <row r="4796" spans="25:27" x14ac:dyDescent="0.2">
      <c r="Y4796" s="396"/>
      <c r="Z4796" s="396"/>
      <c r="AA4796" s="441"/>
    </row>
    <row r="4797" spans="25:27" x14ac:dyDescent="0.2">
      <c r="Y4797" s="396"/>
      <c r="Z4797" s="396"/>
      <c r="AA4797" s="441"/>
    </row>
    <row r="4798" spans="25:27" x14ac:dyDescent="0.2">
      <c r="Y4798" s="396"/>
      <c r="Z4798" s="396"/>
      <c r="AA4798" s="441"/>
    </row>
    <row r="4799" spans="25:27" x14ac:dyDescent="0.2">
      <c r="Y4799" s="396"/>
      <c r="Z4799" s="396"/>
      <c r="AA4799" s="441"/>
    </row>
    <row r="4800" spans="25:27" x14ac:dyDescent="0.2">
      <c r="Y4800" s="396"/>
      <c r="Z4800" s="396"/>
      <c r="AA4800" s="441"/>
    </row>
    <row r="4801" spans="25:27" x14ac:dyDescent="0.2">
      <c r="Y4801" s="396"/>
      <c r="Z4801" s="396"/>
      <c r="AA4801" s="441"/>
    </row>
    <row r="4802" spans="25:27" x14ac:dyDescent="0.2">
      <c r="Y4802" s="396"/>
      <c r="Z4802" s="396"/>
      <c r="AA4802" s="441"/>
    </row>
    <row r="4803" spans="25:27" x14ac:dyDescent="0.2">
      <c r="Y4803" s="396"/>
      <c r="Z4803" s="396"/>
      <c r="AA4803" s="441"/>
    </row>
    <row r="4804" spans="25:27" x14ac:dyDescent="0.2">
      <c r="Y4804" s="396"/>
      <c r="Z4804" s="396"/>
      <c r="AA4804" s="441"/>
    </row>
    <row r="4805" spans="25:27" x14ac:dyDescent="0.2">
      <c r="Y4805" s="396"/>
      <c r="Z4805" s="396"/>
      <c r="AA4805" s="441"/>
    </row>
    <row r="4806" spans="25:27" x14ac:dyDescent="0.2">
      <c r="Y4806" s="396"/>
      <c r="Z4806" s="396"/>
      <c r="AA4806" s="441"/>
    </row>
    <row r="4807" spans="25:27" x14ac:dyDescent="0.2">
      <c r="Y4807" s="396"/>
      <c r="Z4807" s="396"/>
      <c r="AA4807" s="441"/>
    </row>
    <row r="4808" spans="25:27" x14ac:dyDescent="0.2">
      <c r="Y4808" s="396"/>
      <c r="Z4808" s="396"/>
      <c r="AA4808" s="441"/>
    </row>
    <row r="4809" spans="25:27" x14ac:dyDescent="0.2">
      <c r="Y4809" s="396"/>
      <c r="Z4809" s="396"/>
      <c r="AA4809" s="441"/>
    </row>
    <row r="4810" spans="25:27" x14ac:dyDescent="0.2">
      <c r="Y4810" s="396"/>
      <c r="Z4810" s="396"/>
      <c r="AA4810" s="441"/>
    </row>
    <row r="4811" spans="25:27" x14ac:dyDescent="0.2">
      <c r="Y4811" s="396"/>
      <c r="Z4811" s="396"/>
      <c r="AA4811" s="441"/>
    </row>
    <row r="4812" spans="25:27" x14ac:dyDescent="0.2">
      <c r="Y4812" s="396"/>
      <c r="Z4812" s="396"/>
      <c r="AA4812" s="441"/>
    </row>
    <row r="4813" spans="25:27" x14ac:dyDescent="0.2">
      <c r="Y4813" s="396"/>
      <c r="Z4813" s="396"/>
      <c r="AA4813" s="441"/>
    </row>
    <row r="4814" spans="25:27" x14ac:dyDescent="0.2">
      <c r="Y4814" s="396"/>
      <c r="Z4814" s="396"/>
      <c r="AA4814" s="441"/>
    </row>
    <row r="4815" spans="25:27" x14ac:dyDescent="0.2">
      <c r="Y4815" s="396"/>
      <c r="Z4815" s="396"/>
      <c r="AA4815" s="441"/>
    </row>
    <row r="4816" spans="25:27" x14ac:dyDescent="0.2">
      <c r="Y4816" s="396"/>
      <c r="Z4816" s="396"/>
      <c r="AA4816" s="441"/>
    </row>
    <row r="4817" spans="25:27" x14ac:dyDescent="0.2">
      <c r="Y4817" s="396"/>
      <c r="Z4817" s="396"/>
      <c r="AA4817" s="441"/>
    </row>
    <row r="4818" spans="25:27" x14ac:dyDescent="0.2">
      <c r="Y4818" s="396"/>
      <c r="Z4818" s="396"/>
      <c r="AA4818" s="441"/>
    </row>
    <row r="4819" spans="25:27" x14ac:dyDescent="0.2">
      <c r="Y4819" s="396"/>
      <c r="Z4819" s="396"/>
      <c r="AA4819" s="441"/>
    </row>
    <row r="4820" spans="25:27" x14ac:dyDescent="0.2">
      <c r="Y4820" s="396"/>
      <c r="Z4820" s="396"/>
      <c r="AA4820" s="441"/>
    </row>
    <row r="4821" spans="25:27" x14ac:dyDescent="0.2">
      <c r="Y4821" s="396"/>
      <c r="Z4821" s="396"/>
      <c r="AA4821" s="441"/>
    </row>
    <row r="4822" spans="25:27" x14ac:dyDescent="0.2">
      <c r="Y4822" s="396"/>
      <c r="Z4822" s="396"/>
      <c r="AA4822" s="441"/>
    </row>
    <row r="4823" spans="25:27" x14ac:dyDescent="0.2">
      <c r="Y4823" s="396"/>
      <c r="Z4823" s="396"/>
      <c r="AA4823" s="441"/>
    </row>
    <row r="4824" spans="25:27" x14ac:dyDescent="0.2">
      <c r="Y4824" s="396"/>
      <c r="Z4824" s="396"/>
      <c r="AA4824" s="441"/>
    </row>
    <row r="4825" spans="25:27" x14ac:dyDescent="0.2">
      <c r="Y4825" s="396"/>
      <c r="Z4825" s="396"/>
      <c r="AA4825" s="441"/>
    </row>
    <row r="4826" spans="25:27" x14ac:dyDescent="0.2">
      <c r="Y4826" s="396"/>
      <c r="Z4826" s="396"/>
      <c r="AA4826" s="441"/>
    </row>
    <row r="4827" spans="25:27" x14ac:dyDescent="0.2">
      <c r="Y4827" s="396"/>
      <c r="Z4827" s="396"/>
      <c r="AA4827" s="441"/>
    </row>
    <row r="4828" spans="25:27" x14ac:dyDescent="0.2">
      <c r="Y4828" s="396"/>
      <c r="Z4828" s="396"/>
      <c r="AA4828" s="441"/>
    </row>
    <row r="4829" spans="25:27" x14ac:dyDescent="0.2">
      <c r="Y4829" s="396"/>
      <c r="Z4829" s="396"/>
      <c r="AA4829" s="441"/>
    </row>
    <row r="4830" spans="25:27" x14ac:dyDescent="0.2">
      <c r="Y4830" s="396"/>
      <c r="Z4830" s="396"/>
      <c r="AA4830" s="441"/>
    </row>
    <row r="4831" spans="25:27" x14ac:dyDescent="0.2">
      <c r="Y4831" s="396"/>
      <c r="Z4831" s="396"/>
      <c r="AA4831" s="441"/>
    </row>
    <row r="4832" spans="25:27" x14ac:dyDescent="0.2">
      <c r="Y4832" s="396"/>
      <c r="Z4832" s="396"/>
      <c r="AA4832" s="441"/>
    </row>
    <row r="4833" spans="25:27" x14ac:dyDescent="0.2">
      <c r="Y4833" s="396"/>
      <c r="Z4833" s="396"/>
      <c r="AA4833" s="441"/>
    </row>
    <row r="4834" spans="25:27" x14ac:dyDescent="0.2">
      <c r="Y4834" s="396"/>
      <c r="Z4834" s="396"/>
      <c r="AA4834" s="441"/>
    </row>
    <row r="4835" spans="25:27" x14ac:dyDescent="0.2">
      <c r="Y4835" s="396"/>
      <c r="Z4835" s="396"/>
      <c r="AA4835" s="441"/>
    </row>
    <row r="4836" spans="25:27" x14ac:dyDescent="0.2">
      <c r="Y4836" s="396"/>
      <c r="Z4836" s="396"/>
      <c r="AA4836" s="441"/>
    </row>
    <row r="4837" spans="25:27" x14ac:dyDescent="0.2">
      <c r="Y4837" s="396"/>
      <c r="Z4837" s="396"/>
      <c r="AA4837" s="441"/>
    </row>
    <row r="4838" spans="25:27" x14ac:dyDescent="0.2">
      <c r="Y4838" s="396"/>
      <c r="Z4838" s="396"/>
      <c r="AA4838" s="441"/>
    </row>
    <row r="4839" spans="25:27" x14ac:dyDescent="0.2">
      <c r="Y4839" s="396"/>
      <c r="Z4839" s="396"/>
      <c r="AA4839" s="441"/>
    </row>
    <row r="4840" spans="25:27" x14ac:dyDescent="0.2">
      <c r="Y4840" s="396"/>
      <c r="Z4840" s="396"/>
      <c r="AA4840" s="441"/>
    </row>
    <row r="4841" spans="25:27" x14ac:dyDescent="0.2">
      <c r="Y4841" s="396"/>
      <c r="Z4841" s="396"/>
      <c r="AA4841" s="441"/>
    </row>
    <row r="4842" spans="25:27" x14ac:dyDescent="0.2">
      <c r="Y4842" s="396"/>
      <c r="Z4842" s="396"/>
      <c r="AA4842" s="441"/>
    </row>
    <row r="4843" spans="25:27" x14ac:dyDescent="0.2">
      <c r="Y4843" s="396"/>
      <c r="Z4843" s="396"/>
      <c r="AA4843" s="441"/>
    </row>
    <row r="4844" spans="25:27" x14ac:dyDescent="0.2">
      <c r="Y4844" s="396"/>
      <c r="Z4844" s="396"/>
      <c r="AA4844" s="441"/>
    </row>
    <row r="4845" spans="25:27" x14ac:dyDescent="0.2">
      <c r="Y4845" s="396"/>
      <c r="Z4845" s="396"/>
      <c r="AA4845" s="441"/>
    </row>
    <row r="4846" spans="25:27" x14ac:dyDescent="0.2">
      <c r="Y4846" s="396"/>
      <c r="Z4846" s="396"/>
      <c r="AA4846" s="441"/>
    </row>
    <row r="4847" spans="25:27" x14ac:dyDescent="0.2">
      <c r="Y4847" s="396"/>
      <c r="Z4847" s="396"/>
      <c r="AA4847" s="441"/>
    </row>
    <row r="4848" spans="25:27" x14ac:dyDescent="0.2">
      <c r="Y4848" s="396"/>
      <c r="Z4848" s="396"/>
      <c r="AA4848" s="441"/>
    </row>
    <row r="4849" spans="25:27" x14ac:dyDescent="0.2">
      <c r="Y4849" s="396"/>
      <c r="Z4849" s="396"/>
      <c r="AA4849" s="441"/>
    </row>
    <row r="4850" spans="25:27" x14ac:dyDescent="0.2">
      <c r="Y4850" s="396"/>
      <c r="Z4850" s="396"/>
      <c r="AA4850" s="441"/>
    </row>
    <row r="4851" spans="25:27" x14ac:dyDescent="0.2">
      <c r="Y4851" s="396"/>
      <c r="Z4851" s="396"/>
      <c r="AA4851" s="441"/>
    </row>
    <row r="4852" spans="25:27" x14ac:dyDescent="0.2">
      <c r="Y4852" s="396"/>
      <c r="Z4852" s="396"/>
      <c r="AA4852" s="441"/>
    </row>
    <row r="4853" spans="25:27" x14ac:dyDescent="0.2">
      <c r="Y4853" s="396"/>
      <c r="Z4853" s="396"/>
      <c r="AA4853" s="441"/>
    </row>
    <row r="4854" spans="25:27" x14ac:dyDescent="0.2">
      <c r="Y4854" s="396"/>
      <c r="Z4854" s="396"/>
      <c r="AA4854" s="441"/>
    </row>
    <row r="4855" spans="25:27" x14ac:dyDescent="0.2">
      <c r="Y4855" s="396"/>
      <c r="Z4855" s="396"/>
      <c r="AA4855" s="441"/>
    </row>
    <row r="4856" spans="25:27" x14ac:dyDescent="0.2">
      <c r="Y4856" s="396"/>
      <c r="Z4856" s="396"/>
      <c r="AA4856" s="441"/>
    </row>
    <row r="4857" spans="25:27" x14ac:dyDescent="0.2">
      <c r="Y4857" s="396"/>
      <c r="Z4857" s="396"/>
      <c r="AA4857" s="441"/>
    </row>
    <row r="4858" spans="25:27" x14ac:dyDescent="0.2">
      <c r="Y4858" s="396"/>
      <c r="Z4858" s="396"/>
      <c r="AA4858" s="441"/>
    </row>
    <row r="4859" spans="25:27" x14ac:dyDescent="0.2">
      <c r="Y4859" s="396"/>
      <c r="Z4859" s="396"/>
      <c r="AA4859" s="441"/>
    </row>
    <row r="4860" spans="25:27" x14ac:dyDescent="0.2">
      <c r="Y4860" s="396"/>
      <c r="Z4860" s="396"/>
      <c r="AA4860" s="441"/>
    </row>
    <row r="4861" spans="25:27" x14ac:dyDescent="0.2">
      <c r="Y4861" s="396"/>
      <c r="Z4861" s="396"/>
      <c r="AA4861" s="441"/>
    </row>
    <row r="4862" spans="25:27" x14ac:dyDescent="0.2">
      <c r="Y4862" s="396"/>
      <c r="Z4862" s="396"/>
      <c r="AA4862" s="441"/>
    </row>
    <row r="4863" spans="25:27" x14ac:dyDescent="0.2">
      <c r="Y4863" s="396"/>
      <c r="Z4863" s="396"/>
      <c r="AA4863" s="441"/>
    </row>
    <row r="4864" spans="25:27" x14ac:dyDescent="0.2">
      <c r="Y4864" s="396"/>
      <c r="Z4864" s="396"/>
      <c r="AA4864" s="441"/>
    </row>
    <row r="4865" spans="25:27" x14ac:dyDescent="0.2">
      <c r="Y4865" s="396"/>
      <c r="Z4865" s="396"/>
      <c r="AA4865" s="441"/>
    </row>
    <row r="4866" spans="25:27" x14ac:dyDescent="0.2">
      <c r="Y4866" s="396"/>
      <c r="Z4866" s="396"/>
      <c r="AA4866" s="441"/>
    </row>
    <row r="4867" spans="25:27" x14ac:dyDescent="0.2">
      <c r="Y4867" s="396"/>
      <c r="Z4867" s="396"/>
      <c r="AA4867" s="441"/>
    </row>
    <row r="4868" spans="25:27" x14ac:dyDescent="0.2">
      <c r="Y4868" s="396"/>
      <c r="Z4868" s="396"/>
      <c r="AA4868" s="441"/>
    </row>
    <row r="4869" spans="25:27" x14ac:dyDescent="0.2">
      <c r="Y4869" s="396"/>
      <c r="Z4869" s="396"/>
      <c r="AA4869" s="441"/>
    </row>
    <row r="4870" spans="25:27" x14ac:dyDescent="0.2">
      <c r="Y4870" s="396"/>
      <c r="Z4870" s="396"/>
      <c r="AA4870" s="441"/>
    </row>
    <row r="4871" spans="25:27" x14ac:dyDescent="0.2">
      <c r="Y4871" s="396"/>
      <c r="Z4871" s="396"/>
      <c r="AA4871" s="441"/>
    </row>
    <row r="4872" spans="25:27" x14ac:dyDescent="0.2">
      <c r="Y4872" s="396"/>
      <c r="Z4872" s="396"/>
      <c r="AA4872" s="441"/>
    </row>
    <row r="4873" spans="25:27" x14ac:dyDescent="0.2">
      <c r="Y4873" s="396"/>
      <c r="Z4873" s="396"/>
      <c r="AA4873" s="441"/>
    </row>
    <row r="4874" spans="25:27" x14ac:dyDescent="0.2">
      <c r="Y4874" s="396"/>
      <c r="Z4874" s="396"/>
      <c r="AA4874" s="441"/>
    </row>
    <row r="4875" spans="25:27" x14ac:dyDescent="0.2">
      <c r="Y4875" s="396"/>
      <c r="Z4875" s="396"/>
      <c r="AA4875" s="441"/>
    </row>
    <row r="4876" spans="25:27" x14ac:dyDescent="0.2">
      <c r="Y4876" s="396"/>
      <c r="Z4876" s="396"/>
      <c r="AA4876" s="441"/>
    </row>
    <row r="4877" spans="25:27" x14ac:dyDescent="0.2">
      <c r="Y4877" s="396"/>
      <c r="Z4877" s="396"/>
      <c r="AA4877" s="441"/>
    </row>
    <row r="4878" spans="25:27" x14ac:dyDescent="0.2">
      <c r="Y4878" s="396"/>
      <c r="Z4878" s="396"/>
      <c r="AA4878" s="441"/>
    </row>
    <row r="4879" spans="25:27" x14ac:dyDescent="0.2">
      <c r="Y4879" s="396"/>
      <c r="Z4879" s="396"/>
      <c r="AA4879" s="441"/>
    </row>
    <row r="4880" spans="25:27" x14ac:dyDescent="0.2">
      <c r="Y4880" s="396"/>
      <c r="Z4880" s="396"/>
      <c r="AA4880" s="441"/>
    </row>
    <row r="4881" spans="25:27" x14ac:dyDescent="0.2">
      <c r="Y4881" s="396"/>
      <c r="Z4881" s="396"/>
      <c r="AA4881" s="441"/>
    </row>
    <row r="4882" spans="25:27" x14ac:dyDescent="0.2">
      <c r="Y4882" s="396"/>
      <c r="Z4882" s="396"/>
      <c r="AA4882" s="441"/>
    </row>
    <row r="4883" spans="25:27" x14ac:dyDescent="0.2">
      <c r="Y4883" s="396"/>
      <c r="Z4883" s="396"/>
      <c r="AA4883" s="441"/>
    </row>
    <row r="4884" spans="25:27" x14ac:dyDescent="0.2">
      <c r="Y4884" s="396"/>
      <c r="Z4884" s="396"/>
      <c r="AA4884" s="441"/>
    </row>
    <row r="4885" spans="25:27" x14ac:dyDescent="0.2">
      <c r="Y4885" s="396"/>
      <c r="Z4885" s="396"/>
      <c r="AA4885" s="441"/>
    </row>
    <row r="4886" spans="25:27" x14ac:dyDescent="0.2">
      <c r="Y4886" s="396"/>
      <c r="Z4886" s="396"/>
      <c r="AA4886" s="441"/>
    </row>
    <row r="4887" spans="25:27" x14ac:dyDescent="0.2">
      <c r="Y4887" s="396"/>
      <c r="Z4887" s="396"/>
      <c r="AA4887" s="441"/>
    </row>
    <row r="4888" spans="25:27" x14ac:dyDescent="0.2">
      <c r="Y4888" s="396"/>
      <c r="Z4888" s="396"/>
      <c r="AA4888" s="441"/>
    </row>
    <row r="4889" spans="25:27" x14ac:dyDescent="0.2">
      <c r="Y4889" s="396"/>
      <c r="Z4889" s="396"/>
      <c r="AA4889" s="441"/>
    </row>
    <row r="4890" spans="25:27" x14ac:dyDescent="0.2">
      <c r="Y4890" s="396"/>
      <c r="Z4890" s="396"/>
      <c r="AA4890" s="441"/>
    </row>
    <row r="4891" spans="25:27" x14ac:dyDescent="0.2">
      <c r="Y4891" s="396"/>
      <c r="Z4891" s="396"/>
      <c r="AA4891" s="441"/>
    </row>
    <row r="4892" spans="25:27" x14ac:dyDescent="0.2">
      <c r="Y4892" s="396"/>
      <c r="Z4892" s="396"/>
      <c r="AA4892" s="441"/>
    </row>
    <row r="4893" spans="25:27" x14ac:dyDescent="0.2">
      <c r="Y4893" s="396"/>
      <c r="Z4893" s="396"/>
      <c r="AA4893" s="441"/>
    </row>
    <row r="4894" spans="25:27" x14ac:dyDescent="0.2">
      <c r="Y4894" s="396"/>
      <c r="Z4894" s="396"/>
      <c r="AA4894" s="441"/>
    </row>
    <row r="4895" spans="25:27" x14ac:dyDescent="0.2">
      <c r="Y4895" s="396"/>
      <c r="Z4895" s="396"/>
      <c r="AA4895" s="441"/>
    </row>
    <row r="4896" spans="25:27" x14ac:dyDescent="0.2">
      <c r="Y4896" s="396"/>
      <c r="Z4896" s="396"/>
      <c r="AA4896" s="441"/>
    </row>
    <row r="4897" spans="25:27" x14ac:dyDescent="0.2">
      <c r="Y4897" s="396"/>
      <c r="Z4897" s="396"/>
      <c r="AA4897" s="441"/>
    </row>
    <row r="4898" spans="25:27" x14ac:dyDescent="0.2">
      <c r="Y4898" s="396"/>
      <c r="Z4898" s="396"/>
      <c r="AA4898" s="441"/>
    </row>
    <row r="4899" spans="25:27" x14ac:dyDescent="0.2">
      <c r="Y4899" s="396"/>
      <c r="Z4899" s="396"/>
      <c r="AA4899" s="441"/>
    </row>
    <row r="4900" spans="25:27" x14ac:dyDescent="0.2">
      <c r="Y4900" s="396"/>
      <c r="Z4900" s="396"/>
      <c r="AA4900" s="441"/>
    </row>
    <row r="4901" spans="25:27" x14ac:dyDescent="0.2">
      <c r="Y4901" s="396"/>
      <c r="Z4901" s="396"/>
      <c r="AA4901" s="441"/>
    </row>
    <row r="4902" spans="25:27" x14ac:dyDescent="0.2">
      <c r="Y4902" s="396"/>
      <c r="Z4902" s="396"/>
      <c r="AA4902" s="441"/>
    </row>
    <row r="4903" spans="25:27" x14ac:dyDescent="0.2">
      <c r="Y4903" s="396"/>
      <c r="Z4903" s="396"/>
      <c r="AA4903" s="441"/>
    </row>
    <row r="4904" spans="25:27" x14ac:dyDescent="0.2">
      <c r="Y4904" s="396"/>
      <c r="Z4904" s="396"/>
      <c r="AA4904" s="441"/>
    </row>
    <row r="4905" spans="25:27" x14ac:dyDescent="0.2">
      <c r="Y4905" s="396"/>
      <c r="Z4905" s="396"/>
      <c r="AA4905" s="441"/>
    </row>
    <row r="4906" spans="25:27" x14ac:dyDescent="0.2">
      <c r="Y4906" s="396"/>
      <c r="Z4906" s="396"/>
      <c r="AA4906" s="441"/>
    </row>
    <row r="4907" spans="25:27" x14ac:dyDescent="0.2">
      <c r="Y4907" s="396"/>
      <c r="Z4907" s="396"/>
      <c r="AA4907" s="441"/>
    </row>
    <row r="4908" spans="25:27" x14ac:dyDescent="0.2">
      <c r="Y4908" s="396"/>
      <c r="Z4908" s="396"/>
      <c r="AA4908" s="441"/>
    </row>
    <row r="4909" spans="25:27" x14ac:dyDescent="0.2">
      <c r="Y4909" s="396"/>
      <c r="Z4909" s="396"/>
      <c r="AA4909" s="441"/>
    </row>
    <row r="4910" spans="25:27" x14ac:dyDescent="0.2">
      <c r="Y4910" s="396"/>
      <c r="Z4910" s="396"/>
      <c r="AA4910" s="441"/>
    </row>
    <row r="4911" spans="25:27" x14ac:dyDescent="0.2">
      <c r="Y4911" s="396"/>
      <c r="Z4911" s="396"/>
      <c r="AA4911" s="441"/>
    </row>
    <row r="4912" spans="25:27" x14ac:dyDescent="0.2">
      <c r="Y4912" s="396"/>
      <c r="Z4912" s="396"/>
      <c r="AA4912" s="441"/>
    </row>
    <row r="4913" spans="25:27" x14ac:dyDescent="0.2">
      <c r="Y4913" s="396"/>
      <c r="Z4913" s="396"/>
      <c r="AA4913" s="441"/>
    </row>
    <row r="4914" spans="25:27" x14ac:dyDescent="0.2">
      <c r="Y4914" s="396"/>
      <c r="Z4914" s="396"/>
      <c r="AA4914" s="441"/>
    </row>
    <row r="4915" spans="25:27" x14ac:dyDescent="0.2">
      <c r="Y4915" s="396"/>
      <c r="Z4915" s="396"/>
      <c r="AA4915" s="441"/>
    </row>
    <row r="4916" spans="25:27" x14ac:dyDescent="0.2">
      <c r="Y4916" s="396"/>
      <c r="Z4916" s="396"/>
      <c r="AA4916" s="441"/>
    </row>
    <row r="4917" spans="25:27" x14ac:dyDescent="0.2">
      <c r="Y4917" s="396"/>
      <c r="Z4917" s="396"/>
      <c r="AA4917" s="441"/>
    </row>
    <row r="4918" spans="25:27" x14ac:dyDescent="0.2">
      <c r="Y4918" s="396"/>
      <c r="Z4918" s="396"/>
      <c r="AA4918" s="441"/>
    </row>
    <row r="4919" spans="25:27" x14ac:dyDescent="0.2">
      <c r="Y4919" s="396"/>
      <c r="Z4919" s="396"/>
      <c r="AA4919" s="441"/>
    </row>
    <row r="4920" spans="25:27" x14ac:dyDescent="0.2">
      <c r="Y4920" s="396"/>
      <c r="Z4920" s="396"/>
      <c r="AA4920" s="441"/>
    </row>
    <row r="4921" spans="25:27" x14ac:dyDescent="0.2">
      <c r="Y4921" s="396"/>
      <c r="Z4921" s="396"/>
      <c r="AA4921" s="441"/>
    </row>
    <row r="4922" spans="25:27" x14ac:dyDescent="0.2">
      <c r="Y4922" s="396"/>
      <c r="Z4922" s="396"/>
      <c r="AA4922" s="441"/>
    </row>
    <row r="4923" spans="25:27" x14ac:dyDescent="0.2">
      <c r="Y4923" s="396"/>
      <c r="Z4923" s="396"/>
      <c r="AA4923" s="441"/>
    </row>
    <row r="4924" spans="25:27" x14ac:dyDescent="0.2">
      <c r="Y4924" s="396"/>
      <c r="Z4924" s="396"/>
      <c r="AA4924" s="441"/>
    </row>
    <row r="4925" spans="25:27" x14ac:dyDescent="0.2">
      <c r="Y4925" s="396"/>
      <c r="Z4925" s="396"/>
      <c r="AA4925" s="441"/>
    </row>
    <row r="4926" spans="25:27" x14ac:dyDescent="0.2">
      <c r="Y4926" s="396"/>
      <c r="Z4926" s="396"/>
      <c r="AA4926" s="441"/>
    </row>
    <row r="4927" spans="25:27" x14ac:dyDescent="0.2">
      <c r="Y4927" s="396"/>
      <c r="Z4927" s="396"/>
      <c r="AA4927" s="441"/>
    </row>
    <row r="4928" spans="25:27" x14ac:dyDescent="0.2">
      <c r="Y4928" s="396"/>
      <c r="Z4928" s="396"/>
      <c r="AA4928" s="441"/>
    </row>
    <row r="4929" spans="25:27" x14ac:dyDescent="0.2">
      <c r="Y4929" s="396"/>
      <c r="Z4929" s="396"/>
      <c r="AA4929" s="441"/>
    </row>
    <row r="4930" spans="25:27" x14ac:dyDescent="0.2">
      <c r="Y4930" s="396"/>
      <c r="Z4930" s="396"/>
      <c r="AA4930" s="441"/>
    </row>
    <row r="4931" spans="25:27" x14ac:dyDescent="0.2">
      <c r="Y4931" s="396"/>
      <c r="Z4931" s="396"/>
      <c r="AA4931" s="441"/>
    </row>
    <row r="4932" spans="25:27" x14ac:dyDescent="0.2">
      <c r="Y4932" s="396"/>
      <c r="Z4932" s="396"/>
      <c r="AA4932" s="441"/>
    </row>
    <row r="4933" spans="25:27" x14ac:dyDescent="0.2">
      <c r="Y4933" s="396"/>
      <c r="Z4933" s="396"/>
      <c r="AA4933" s="441"/>
    </row>
    <row r="4934" spans="25:27" x14ac:dyDescent="0.2">
      <c r="Y4934" s="396"/>
      <c r="Z4934" s="396"/>
      <c r="AA4934" s="441"/>
    </row>
    <row r="4935" spans="25:27" x14ac:dyDescent="0.2">
      <c r="Y4935" s="396"/>
      <c r="Z4935" s="396"/>
      <c r="AA4935" s="441"/>
    </row>
    <row r="4936" spans="25:27" x14ac:dyDescent="0.2">
      <c r="Y4936" s="396"/>
      <c r="Z4936" s="396"/>
      <c r="AA4936" s="441"/>
    </row>
    <row r="4937" spans="25:27" x14ac:dyDescent="0.2">
      <c r="Y4937" s="396"/>
      <c r="Z4937" s="396"/>
      <c r="AA4937" s="441"/>
    </row>
    <row r="4938" spans="25:27" x14ac:dyDescent="0.2">
      <c r="Y4938" s="396"/>
      <c r="Z4938" s="396"/>
      <c r="AA4938" s="441"/>
    </row>
    <row r="4939" spans="25:27" x14ac:dyDescent="0.2">
      <c r="Y4939" s="396"/>
      <c r="Z4939" s="396"/>
      <c r="AA4939" s="441"/>
    </row>
    <row r="4940" spans="25:27" x14ac:dyDescent="0.2">
      <c r="Y4940" s="396"/>
      <c r="Z4940" s="396"/>
      <c r="AA4940" s="441"/>
    </row>
    <row r="4941" spans="25:27" x14ac:dyDescent="0.2">
      <c r="Y4941" s="396"/>
      <c r="Z4941" s="396"/>
      <c r="AA4941" s="441"/>
    </row>
    <row r="4942" spans="25:27" x14ac:dyDescent="0.2">
      <c r="Y4942" s="396"/>
      <c r="Z4942" s="396"/>
      <c r="AA4942" s="441"/>
    </row>
    <row r="4943" spans="25:27" x14ac:dyDescent="0.2">
      <c r="Y4943" s="396"/>
      <c r="Z4943" s="396"/>
      <c r="AA4943" s="441"/>
    </row>
    <row r="4944" spans="25:27" x14ac:dyDescent="0.2">
      <c r="Y4944" s="396"/>
      <c r="Z4944" s="396"/>
      <c r="AA4944" s="441"/>
    </row>
    <row r="4945" spans="25:27" x14ac:dyDescent="0.2">
      <c r="Y4945" s="396"/>
      <c r="Z4945" s="396"/>
      <c r="AA4945" s="441"/>
    </row>
    <row r="4946" spans="25:27" x14ac:dyDescent="0.2">
      <c r="Y4946" s="396"/>
      <c r="Z4946" s="396"/>
      <c r="AA4946" s="441"/>
    </row>
    <row r="4947" spans="25:27" x14ac:dyDescent="0.2">
      <c r="Y4947" s="396"/>
      <c r="Z4947" s="396"/>
      <c r="AA4947" s="441"/>
    </row>
    <row r="4948" spans="25:27" x14ac:dyDescent="0.2">
      <c r="Y4948" s="396"/>
      <c r="Z4948" s="396"/>
      <c r="AA4948" s="441"/>
    </row>
    <row r="4949" spans="25:27" x14ac:dyDescent="0.2">
      <c r="Y4949" s="396"/>
      <c r="Z4949" s="396"/>
      <c r="AA4949" s="441"/>
    </row>
    <row r="4950" spans="25:27" x14ac:dyDescent="0.2">
      <c r="Y4950" s="396"/>
      <c r="Z4950" s="396"/>
      <c r="AA4950" s="441"/>
    </row>
    <row r="4951" spans="25:27" x14ac:dyDescent="0.2">
      <c r="Y4951" s="396"/>
      <c r="Z4951" s="396"/>
      <c r="AA4951" s="441"/>
    </row>
    <row r="4952" spans="25:27" x14ac:dyDescent="0.2">
      <c r="Y4952" s="396"/>
      <c r="Z4952" s="396"/>
      <c r="AA4952" s="441"/>
    </row>
    <row r="4953" spans="25:27" x14ac:dyDescent="0.2">
      <c r="Y4953" s="396"/>
      <c r="Z4953" s="396"/>
      <c r="AA4953" s="441"/>
    </row>
    <row r="4954" spans="25:27" x14ac:dyDescent="0.2">
      <c r="Y4954" s="396"/>
      <c r="Z4954" s="396"/>
      <c r="AA4954" s="441"/>
    </row>
    <row r="4955" spans="25:27" x14ac:dyDescent="0.2">
      <c r="Y4955" s="396"/>
      <c r="Z4955" s="396"/>
      <c r="AA4955" s="441"/>
    </row>
    <row r="4956" spans="25:27" x14ac:dyDescent="0.2">
      <c r="Y4956" s="396"/>
      <c r="Z4956" s="396"/>
      <c r="AA4956" s="441"/>
    </row>
    <row r="4957" spans="25:27" x14ac:dyDescent="0.2">
      <c r="Y4957" s="396"/>
      <c r="Z4957" s="396"/>
      <c r="AA4957" s="441"/>
    </row>
    <row r="4958" spans="25:27" x14ac:dyDescent="0.2">
      <c r="Y4958" s="396"/>
      <c r="Z4958" s="396"/>
      <c r="AA4958" s="441"/>
    </row>
    <row r="4959" spans="25:27" x14ac:dyDescent="0.2">
      <c r="Y4959" s="396"/>
      <c r="Z4959" s="396"/>
      <c r="AA4959" s="441"/>
    </row>
    <row r="4960" spans="25:27" x14ac:dyDescent="0.2">
      <c r="Y4960" s="396"/>
      <c r="Z4960" s="396"/>
      <c r="AA4960" s="441"/>
    </row>
    <row r="4961" spans="25:27" x14ac:dyDescent="0.2">
      <c r="Y4961" s="396"/>
      <c r="Z4961" s="396"/>
      <c r="AA4961" s="441"/>
    </row>
    <row r="4962" spans="25:27" x14ac:dyDescent="0.2">
      <c r="Y4962" s="396"/>
      <c r="Z4962" s="396"/>
      <c r="AA4962" s="441"/>
    </row>
    <row r="4963" spans="25:27" x14ac:dyDescent="0.2">
      <c r="Y4963" s="396"/>
      <c r="Z4963" s="396"/>
      <c r="AA4963" s="441"/>
    </row>
    <row r="4964" spans="25:27" x14ac:dyDescent="0.2">
      <c r="Y4964" s="396"/>
      <c r="Z4964" s="396"/>
      <c r="AA4964" s="441"/>
    </row>
    <row r="4965" spans="25:27" x14ac:dyDescent="0.2">
      <c r="Y4965" s="396"/>
      <c r="Z4965" s="396"/>
      <c r="AA4965" s="441"/>
    </row>
    <row r="4966" spans="25:27" x14ac:dyDescent="0.2">
      <c r="Y4966" s="396"/>
      <c r="Z4966" s="396"/>
      <c r="AA4966" s="441"/>
    </row>
    <row r="4967" spans="25:27" x14ac:dyDescent="0.2">
      <c r="Y4967" s="396"/>
      <c r="Z4967" s="396"/>
      <c r="AA4967" s="441"/>
    </row>
    <row r="4968" spans="25:27" x14ac:dyDescent="0.2">
      <c r="Y4968" s="396"/>
      <c r="Z4968" s="396"/>
      <c r="AA4968" s="441"/>
    </row>
    <row r="4969" spans="25:27" x14ac:dyDescent="0.2">
      <c r="Y4969" s="396"/>
      <c r="Z4969" s="396"/>
      <c r="AA4969" s="441"/>
    </row>
    <row r="4970" spans="25:27" x14ac:dyDescent="0.2">
      <c r="Y4970" s="396"/>
      <c r="Z4970" s="396"/>
      <c r="AA4970" s="441"/>
    </row>
    <row r="4971" spans="25:27" x14ac:dyDescent="0.2">
      <c r="Y4971" s="396"/>
      <c r="Z4971" s="396"/>
      <c r="AA4971" s="441"/>
    </row>
    <row r="4972" spans="25:27" x14ac:dyDescent="0.2">
      <c r="Y4972" s="396"/>
      <c r="Z4972" s="396"/>
      <c r="AA4972" s="441"/>
    </row>
    <row r="4973" spans="25:27" x14ac:dyDescent="0.2">
      <c r="Y4973" s="396"/>
      <c r="Z4973" s="396"/>
      <c r="AA4973" s="441"/>
    </row>
    <row r="4974" spans="25:27" x14ac:dyDescent="0.2">
      <c r="Y4974" s="396"/>
      <c r="Z4974" s="396"/>
      <c r="AA4974" s="441"/>
    </row>
    <row r="4975" spans="25:27" x14ac:dyDescent="0.2">
      <c r="Y4975" s="396"/>
      <c r="Z4975" s="396"/>
      <c r="AA4975" s="441"/>
    </row>
    <row r="4976" spans="25:27" x14ac:dyDescent="0.2">
      <c r="Y4976" s="396"/>
      <c r="Z4976" s="396"/>
      <c r="AA4976" s="441"/>
    </row>
    <row r="4977" spans="25:27" x14ac:dyDescent="0.2">
      <c r="Y4977" s="396"/>
      <c r="Z4977" s="396"/>
      <c r="AA4977" s="441"/>
    </row>
    <row r="4978" spans="25:27" x14ac:dyDescent="0.2">
      <c r="Y4978" s="396"/>
      <c r="Z4978" s="396"/>
      <c r="AA4978" s="441"/>
    </row>
    <row r="4979" spans="25:27" x14ac:dyDescent="0.2">
      <c r="Y4979" s="396"/>
      <c r="Z4979" s="396"/>
      <c r="AA4979" s="441"/>
    </row>
    <row r="4980" spans="25:27" x14ac:dyDescent="0.2">
      <c r="Y4980" s="396"/>
      <c r="Z4980" s="396"/>
      <c r="AA4980" s="441"/>
    </row>
    <row r="4981" spans="25:27" x14ac:dyDescent="0.2">
      <c r="Y4981" s="396"/>
      <c r="Z4981" s="396"/>
      <c r="AA4981" s="441"/>
    </row>
    <row r="4982" spans="25:27" x14ac:dyDescent="0.2">
      <c r="Y4982" s="396"/>
      <c r="Z4982" s="396"/>
      <c r="AA4982" s="441"/>
    </row>
    <row r="4983" spans="25:27" x14ac:dyDescent="0.2">
      <c r="Y4983" s="396"/>
      <c r="Z4983" s="396"/>
      <c r="AA4983" s="441"/>
    </row>
    <row r="4984" spans="25:27" x14ac:dyDescent="0.2">
      <c r="Y4984" s="396"/>
      <c r="Z4984" s="396"/>
      <c r="AA4984" s="441"/>
    </row>
    <row r="4985" spans="25:27" x14ac:dyDescent="0.2">
      <c r="Y4985" s="396"/>
      <c r="Z4985" s="396"/>
      <c r="AA4985" s="441"/>
    </row>
    <row r="4986" spans="25:27" x14ac:dyDescent="0.2">
      <c r="Y4986" s="396"/>
      <c r="Z4986" s="396"/>
      <c r="AA4986" s="441"/>
    </row>
    <row r="4987" spans="25:27" x14ac:dyDescent="0.2">
      <c r="Y4987" s="396"/>
      <c r="Z4987" s="396"/>
      <c r="AA4987" s="441"/>
    </row>
    <row r="4988" spans="25:27" x14ac:dyDescent="0.2">
      <c r="Y4988" s="396"/>
      <c r="Z4988" s="396"/>
      <c r="AA4988" s="441"/>
    </row>
    <row r="4989" spans="25:27" x14ac:dyDescent="0.2">
      <c r="Y4989" s="396"/>
      <c r="Z4989" s="396"/>
      <c r="AA4989" s="441"/>
    </row>
    <row r="4990" spans="25:27" x14ac:dyDescent="0.2">
      <c r="Y4990" s="396"/>
      <c r="Z4990" s="396"/>
      <c r="AA4990" s="441"/>
    </row>
    <row r="4991" spans="25:27" x14ac:dyDescent="0.2">
      <c r="Y4991" s="396"/>
      <c r="Z4991" s="396"/>
      <c r="AA4991" s="441"/>
    </row>
    <row r="4992" spans="25:27" x14ac:dyDescent="0.2">
      <c r="Y4992" s="396"/>
      <c r="Z4992" s="396"/>
      <c r="AA4992" s="441"/>
    </row>
    <row r="4993" spans="25:27" x14ac:dyDescent="0.2">
      <c r="Y4993" s="396"/>
      <c r="Z4993" s="396"/>
      <c r="AA4993" s="441"/>
    </row>
    <row r="4994" spans="25:27" x14ac:dyDescent="0.2">
      <c r="Y4994" s="396"/>
      <c r="Z4994" s="396"/>
      <c r="AA4994" s="441"/>
    </row>
    <row r="4995" spans="25:27" x14ac:dyDescent="0.2">
      <c r="Y4995" s="396"/>
      <c r="Z4995" s="396"/>
      <c r="AA4995" s="441"/>
    </row>
    <row r="4996" spans="25:27" x14ac:dyDescent="0.2">
      <c r="Y4996" s="396"/>
      <c r="Z4996" s="396"/>
      <c r="AA4996" s="441"/>
    </row>
    <row r="4997" spans="25:27" x14ac:dyDescent="0.2">
      <c r="Y4997" s="396"/>
      <c r="Z4997" s="396"/>
      <c r="AA4997" s="441"/>
    </row>
    <row r="4998" spans="25:27" x14ac:dyDescent="0.2">
      <c r="Y4998" s="396"/>
      <c r="Z4998" s="396"/>
      <c r="AA4998" s="441"/>
    </row>
    <row r="4999" spans="25:27" x14ac:dyDescent="0.2">
      <c r="Y4999" s="396"/>
      <c r="Z4999" s="396"/>
      <c r="AA4999" s="441"/>
    </row>
    <row r="5000" spans="25:27" x14ac:dyDescent="0.2">
      <c r="Y5000" s="396"/>
      <c r="Z5000" s="396"/>
      <c r="AA5000" s="441"/>
    </row>
    <row r="5001" spans="25:27" x14ac:dyDescent="0.2">
      <c r="Y5001" s="396"/>
      <c r="Z5001" s="396"/>
      <c r="AA5001" s="441"/>
    </row>
    <row r="5002" spans="25:27" x14ac:dyDescent="0.2">
      <c r="Y5002" s="396"/>
      <c r="Z5002" s="396"/>
      <c r="AA5002" s="441"/>
    </row>
    <row r="5003" spans="25:27" x14ac:dyDescent="0.2">
      <c r="Y5003" s="396"/>
      <c r="Z5003" s="396"/>
      <c r="AA5003" s="441"/>
    </row>
    <row r="5004" spans="25:27" x14ac:dyDescent="0.2">
      <c r="Y5004" s="396"/>
      <c r="Z5004" s="396"/>
      <c r="AA5004" s="441"/>
    </row>
    <row r="5005" spans="25:27" x14ac:dyDescent="0.2">
      <c r="Y5005" s="396"/>
      <c r="Z5005" s="396"/>
      <c r="AA5005" s="441"/>
    </row>
    <row r="5006" spans="25:27" x14ac:dyDescent="0.2">
      <c r="Y5006" s="396"/>
      <c r="Z5006" s="396"/>
      <c r="AA5006" s="441"/>
    </row>
    <row r="5007" spans="25:27" x14ac:dyDescent="0.2">
      <c r="Y5007" s="396"/>
      <c r="Z5007" s="396"/>
      <c r="AA5007" s="441"/>
    </row>
    <row r="5008" spans="25:27" x14ac:dyDescent="0.2">
      <c r="Y5008" s="396"/>
      <c r="Z5008" s="396"/>
      <c r="AA5008" s="441"/>
    </row>
    <row r="5009" spans="25:27" x14ac:dyDescent="0.2">
      <c r="Y5009" s="396"/>
      <c r="Z5009" s="396"/>
      <c r="AA5009" s="441"/>
    </row>
    <row r="5010" spans="25:27" x14ac:dyDescent="0.2">
      <c r="Y5010" s="396"/>
      <c r="Z5010" s="396"/>
      <c r="AA5010" s="441"/>
    </row>
    <row r="5011" spans="25:27" x14ac:dyDescent="0.2">
      <c r="Y5011" s="396"/>
      <c r="Z5011" s="396"/>
      <c r="AA5011" s="441"/>
    </row>
    <row r="5012" spans="25:27" x14ac:dyDescent="0.2">
      <c r="Y5012" s="396"/>
      <c r="Z5012" s="396"/>
      <c r="AA5012" s="441"/>
    </row>
    <row r="5013" spans="25:27" x14ac:dyDescent="0.2">
      <c r="Y5013" s="396"/>
      <c r="Z5013" s="396"/>
      <c r="AA5013" s="441"/>
    </row>
    <row r="5014" spans="25:27" x14ac:dyDescent="0.2">
      <c r="Y5014" s="396"/>
      <c r="Z5014" s="396"/>
      <c r="AA5014" s="441"/>
    </row>
    <row r="5015" spans="25:27" x14ac:dyDescent="0.2">
      <c r="Y5015" s="396"/>
      <c r="Z5015" s="396"/>
      <c r="AA5015" s="441"/>
    </row>
    <row r="5016" spans="25:27" x14ac:dyDescent="0.2">
      <c r="Y5016" s="396"/>
      <c r="Z5016" s="396"/>
      <c r="AA5016" s="441"/>
    </row>
    <row r="5017" spans="25:27" x14ac:dyDescent="0.2">
      <c r="Y5017" s="396"/>
      <c r="Z5017" s="396"/>
      <c r="AA5017" s="441"/>
    </row>
    <row r="5018" spans="25:27" x14ac:dyDescent="0.2">
      <c r="Y5018" s="396"/>
      <c r="Z5018" s="396"/>
      <c r="AA5018" s="441"/>
    </row>
    <row r="5019" spans="25:27" x14ac:dyDescent="0.2">
      <c r="Y5019" s="396"/>
      <c r="Z5019" s="396"/>
      <c r="AA5019" s="441"/>
    </row>
    <row r="5020" spans="25:27" x14ac:dyDescent="0.2">
      <c r="Y5020" s="396"/>
      <c r="Z5020" s="396"/>
      <c r="AA5020" s="441"/>
    </row>
    <row r="5021" spans="25:27" x14ac:dyDescent="0.2">
      <c r="Y5021" s="396"/>
      <c r="Z5021" s="396"/>
      <c r="AA5021" s="441"/>
    </row>
    <row r="5022" spans="25:27" x14ac:dyDescent="0.2">
      <c r="Y5022" s="396"/>
      <c r="Z5022" s="396"/>
      <c r="AA5022" s="441"/>
    </row>
    <row r="5023" spans="25:27" x14ac:dyDescent="0.2">
      <c r="Y5023" s="396"/>
      <c r="Z5023" s="396"/>
      <c r="AA5023" s="441"/>
    </row>
    <row r="5024" spans="25:27" x14ac:dyDescent="0.2">
      <c r="Y5024" s="396"/>
      <c r="Z5024" s="396"/>
      <c r="AA5024" s="441"/>
    </row>
    <row r="5025" spans="25:27" x14ac:dyDescent="0.2">
      <c r="Y5025" s="396"/>
      <c r="Z5025" s="396"/>
      <c r="AA5025" s="441"/>
    </row>
    <row r="5026" spans="25:27" x14ac:dyDescent="0.2">
      <c r="Y5026" s="396"/>
      <c r="Z5026" s="396"/>
      <c r="AA5026" s="441"/>
    </row>
    <row r="5027" spans="25:27" x14ac:dyDescent="0.2">
      <c r="Y5027" s="396"/>
      <c r="Z5027" s="396"/>
      <c r="AA5027" s="441"/>
    </row>
    <row r="5028" spans="25:27" x14ac:dyDescent="0.2">
      <c r="Y5028" s="396"/>
      <c r="Z5028" s="396"/>
      <c r="AA5028" s="441"/>
    </row>
    <row r="5029" spans="25:27" x14ac:dyDescent="0.2">
      <c r="Y5029" s="396"/>
      <c r="Z5029" s="396"/>
      <c r="AA5029" s="441"/>
    </row>
    <row r="5030" spans="25:27" x14ac:dyDescent="0.2">
      <c r="Y5030" s="396"/>
      <c r="Z5030" s="396"/>
      <c r="AA5030" s="441"/>
    </row>
    <row r="5031" spans="25:27" x14ac:dyDescent="0.2">
      <c r="Y5031" s="396"/>
      <c r="Z5031" s="396"/>
      <c r="AA5031" s="441"/>
    </row>
    <row r="5032" spans="25:27" x14ac:dyDescent="0.2">
      <c r="Y5032" s="396"/>
      <c r="Z5032" s="396"/>
      <c r="AA5032" s="441"/>
    </row>
    <row r="5033" spans="25:27" x14ac:dyDescent="0.2">
      <c r="Y5033" s="396"/>
      <c r="Z5033" s="396"/>
      <c r="AA5033" s="441"/>
    </row>
    <row r="5034" spans="25:27" x14ac:dyDescent="0.2">
      <c r="Y5034" s="396"/>
      <c r="Z5034" s="396"/>
      <c r="AA5034" s="441"/>
    </row>
    <row r="5035" spans="25:27" x14ac:dyDescent="0.2">
      <c r="Y5035" s="396"/>
      <c r="Z5035" s="396"/>
      <c r="AA5035" s="441"/>
    </row>
    <row r="5036" spans="25:27" x14ac:dyDescent="0.2">
      <c r="Y5036" s="396"/>
      <c r="Z5036" s="396"/>
      <c r="AA5036" s="441"/>
    </row>
    <row r="5037" spans="25:27" x14ac:dyDescent="0.2">
      <c r="Y5037" s="396"/>
      <c r="Z5037" s="396"/>
      <c r="AA5037" s="441"/>
    </row>
    <row r="5038" spans="25:27" x14ac:dyDescent="0.2">
      <c r="Y5038" s="396"/>
      <c r="Z5038" s="396"/>
      <c r="AA5038" s="441"/>
    </row>
    <row r="5039" spans="25:27" x14ac:dyDescent="0.2">
      <c r="Y5039" s="396"/>
      <c r="Z5039" s="396"/>
      <c r="AA5039" s="441"/>
    </row>
    <row r="5040" spans="25:27" x14ac:dyDescent="0.2">
      <c r="Y5040" s="396"/>
      <c r="Z5040" s="396"/>
      <c r="AA5040" s="441"/>
    </row>
    <row r="5041" spans="25:27" x14ac:dyDescent="0.2">
      <c r="Y5041" s="396"/>
      <c r="Z5041" s="396"/>
      <c r="AA5041" s="441"/>
    </row>
    <row r="5042" spans="25:27" x14ac:dyDescent="0.2">
      <c r="Y5042" s="396"/>
      <c r="Z5042" s="396"/>
      <c r="AA5042" s="441"/>
    </row>
    <row r="5043" spans="25:27" x14ac:dyDescent="0.2">
      <c r="Y5043" s="396"/>
      <c r="Z5043" s="396"/>
      <c r="AA5043" s="441"/>
    </row>
    <row r="5044" spans="25:27" x14ac:dyDescent="0.2">
      <c r="Y5044" s="396"/>
      <c r="Z5044" s="396"/>
      <c r="AA5044" s="441"/>
    </row>
    <row r="5045" spans="25:27" x14ac:dyDescent="0.2">
      <c r="Y5045" s="396"/>
      <c r="Z5045" s="396"/>
      <c r="AA5045" s="441"/>
    </row>
    <row r="5046" spans="25:27" x14ac:dyDescent="0.2">
      <c r="Y5046" s="396"/>
      <c r="Z5046" s="396"/>
      <c r="AA5046" s="441"/>
    </row>
    <row r="5047" spans="25:27" x14ac:dyDescent="0.2">
      <c r="Y5047" s="396"/>
      <c r="Z5047" s="396"/>
      <c r="AA5047" s="441"/>
    </row>
    <row r="5048" spans="25:27" x14ac:dyDescent="0.2">
      <c r="Y5048" s="396"/>
      <c r="Z5048" s="396"/>
      <c r="AA5048" s="441"/>
    </row>
    <row r="5049" spans="25:27" x14ac:dyDescent="0.2">
      <c r="Y5049" s="396"/>
      <c r="Z5049" s="396"/>
      <c r="AA5049" s="441"/>
    </row>
    <row r="5050" spans="25:27" x14ac:dyDescent="0.2">
      <c r="Y5050" s="396"/>
      <c r="Z5050" s="396"/>
      <c r="AA5050" s="441"/>
    </row>
    <row r="5051" spans="25:27" x14ac:dyDescent="0.2">
      <c r="Y5051" s="396"/>
      <c r="Z5051" s="396"/>
      <c r="AA5051" s="441"/>
    </row>
    <row r="5052" spans="25:27" x14ac:dyDescent="0.2">
      <c r="Y5052" s="396"/>
      <c r="Z5052" s="396"/>
      <c r="AA5052" s="441"/>
    </row>
    <row r="5053" spans="25:27" x14ac:dyDescent="0.2">
      <c r="Y5053" s="396"/>
      <c r="Z5053" s="396"/>
      <c r="AA5053" s="441"/>
    </row>
    <row r="5054" spans="25:27" x14ac:dyDescent="0.2">
      <c r="Y5054" s="396"/>
      <c r="Z5054" s="396"/>
      <c r="AA5054" s="441"/>
    </row>
    <row r="5055" spans="25:27" x14ac:dyDescent="0.2">
      <c r="Y5055" s="396"/>
      <c r="Z5055" s="396"/>
      <c r="AA5055" s="441"/>
    </row>
    <row r="5056" spans="25:27" x14ac:dyDescent="0.2">
      <c r="Y5056" s="396"/>
      <c r="Z5056" s="396"/>
      <c r="AA5056" s="441"/>
    </row>
    <row r="5057" spans="25:27" x14ac:dyDescent="0.2">
      <c r="Y5057" s="396"/>
      <c r="Z5057" s="396"/>
      <c r="AA5057" s="441"/>
    </row>
    <row r="5058" spans="25:27" x14ac:dyDescent="0.2">
      <c r="Y5058" s="396"/>
      <c r="Z5058" s="396"/>
      <c r="AA5058" s="441"/>
    </row>
    <row r="5059" spans="25:27" x14ac:dyDescent="0.2">
      <c r="Y5059" s="396"/>
      <c r="Z5059" s="396"/>
      <c r="AA5059" s="441"/>
    </row>
    <row r="5060" spans="25:27" x14ac:dyDescent="0.2">
      <c r="Y5060" s="396"/>
      <c r="Z5060" s="396"/>
      <c r="AA5060" s="441"/>
    </row>
    <row r="5061" spans="25:27" x14ac:dyDescent="0.2">
      <c r="Y5061" s="396"/>
      <c r="Z5061" s="396"/>
      <c r="AA5061" s="441"/>
    </row>
    <row r="5062" spans="25:27" x14ac:dyDescent="0.2">
      <c r="Y5062" s="396"/>
      <c r="Z5062" s="396"/>
      <c r="AA5062" s="441"/>
    </row>
    <row r="5063" spans="25:27" x14ac:dyDescent="0.2">
      <c r="Y5063" s="396"/>
      <c r="Z5063" s="396"/>
      <c r="AA5063" s="441"/>
    </row>
    <row r="5064" spans="25:27" x14ac:dyDescent="0.2">
      <c r="Y5064" s="396"/>
      <c r="Z5064" s="396"/>
      <c r="AA5064" s="441"/>
    </row>
    <row r="5065" spans="25:27" x14ac:dyDescent="0.2">
      <c r="Y5065" s="396"/>
      <c r="Z5065" s="396"/>
      <c r="AA5065" s="441"/>
    </row>
    <row r="5066" spans="25:27" x14ac:dyDescent="0.2">
      <c r="Y5066" s="396"/>
      <c r="Z5066" s="396"/>
      <c r="AA5066" s="441"/>
    </row>
    <row r="5067" spans="25:27" x14ac:dyDescent="0.2">
      <c r="Y5067" s="396"/>
      <c r="Z5067" s="396"/>
      <c r="AA5067" s="441"/>
    </row>
    <row r="5068" spans="25:27" x14ac:dyDescent="0.2">
      <c r="Y5068" s="396"/>
      <c r="Z5068" s="396"/>
      <c r="AA5068" s="441"/>
    </row>
    <row r="5069" spans="25:27" x14ac:dyDescent="0.2">
      <c r="Y5069" s="396"/>
      <c r="Z5069" s="396"/>
      <c r="AA5069" s="441"/>
    </row>
    <row r="5070" spans="25:27" x14ac:dyDescent="0.2">
      <c r="Y5070" s="396"/>
      <c r="Z5070" s="396"/>
      <c r="AA5070" s="441"/>
    </row>
    <row r="5071" spans="25:27" x14ac:dyDescent="0.2">
      <c r="Y5071" s="396"/>
      <c r="Z5071" s="396"/>
      <c r="AA5071" s="441"/>
    </row>
    <row r="5072" spans="25:27" x14ac:dyDescent="0.2">
      <c r="Y5072" s="396"/>
      <c r="Z5072" s="396"/>
      <c r="AA5072" s="441"/>
    </row>
    <row r="5073" spans="25:27" x14ac:dyDescent="0.2">
      <c r="Y5073" s="396"/>
      <c r="Z5073" s="396"/>
      <c r="AA5073" s="441"/>
    </row>
    <row r="5074" spans="25:27" x14ac:dyDescent="0.2">
      <c r="Y5074" s="396"/>
      <c r="Z5074" s="396"/>
      <c r="AA5074" s="441"/>
    </row>
    <row r="5075" spans="25:27" x14ac:dyDescent="0.2">
      <c r="Y5075" s="396"/>
      <c r="Z5075" s="396"/>
      <c r="AA5075" s="441"/>
    </row>
    <row r="5076" spans="25:27" x14ac:dyDescent="0.2">
      <c r="Y5076" s="396"/>
      <c r="Z5076" s="396"/>
      <c r="AA5076" s="441"/>
    </row>
    <row r="5077" spans="25:27" x14ac:dyDescent="0.2">
      <c r="Y5077" s="396"/>
      <c r="Z5077" s="396"/>
      <c r="AA5077" s="441"/>
    </row>
    <row r="5078" spans="25:27" x14ac:dyDescent="0.2">
      <c r="Y5078" s="396"/>
      <c r="Z5078" s="396"/>
      <c r="AA5078" s="441"/>
    </row>
    <row r="5079" spans="25:27" x14ac:dyDescent="0.2">
      <c r="Y5079" s="396"/>
      <c r="Z5079" s="396"/>
      <c r="AA5079" s="441"/>
    </row>
    <row r="5080" spans="25:27" x14ac:dyDescent="0.2">
      <c r="Y5080" s="396"/>
      <c r="Z5080" s="396"/>
      <c r="AA5080" s="441"/>
    </row>
    <row r="5081" spans="25:27" x14ac:dyDescent="0.2">
      <c r="Y5081" s="396"/>
      <c r="Z5081" s="396"/>
      <c r="AA5081" s="441"/>
    </row>
    <row r="5082" spans="25:27" x14ac:dyDescent="0.2">
      <c r="Y5082" s="396"/>
      <c r="Z5082" s="396"/>
      <c r="AA5082" s="441"/>
    </row>
    <row r="5083" spans="25:27" x14ac:dyDescent="0.2">
      <c r="Y5083" s="396"/>
      <c r="Z5083" s="396"/>
      <c r="AA5083" s="441"/>
    </row>
    <row r="5084" spans="25:27" x14ac:dyDescent="0.2">
      <c r="Y5084" s="396"/>
      <c r="Z5084" s="396"/>
      <c r="AA5084" s="441"/>
    </row>
    <row r="5085" spans="25:27" x14ac:dyDescent="0.2">
      <c r="Y5085" s="396"/>
      <c r="Z5085" s="396"/>
      <c r="AA5085" s="441"/>
    </row>
    <row r="5086" spans="25:27" x14ac:dyDescent="0.2">
      <c r="Y5086" s="396"/>
      <c r="Z5086" s="396"/>
      <c r="AA5086" s="441"/>
    </row>
    <row r="5087" spans="25:27" x14ac:dyDescent="0.2">
      <c r="Y5087" s="396"/>
      <c r="Z5087" s="396"/>
      <c r="AA5087" s="441"/>
    </row>
    <row r="5088" spans="25:27" x14ac:dyDescent="0.2">
      <c r="Y5088" s="396"/>
      <c r="Z5088" s="396"/>
      <c r="AA5088" s="441"/>
    </row>
    <row r="5089" spans="25:27" x14ac:dyDescent="0.2">
      <c r="Y5089" s="396"/>
      <c r="Z5089" s="396"/>
      <c r="AA5089" s="441"/>
    </row>
    <row r="5090" spans="25:27" x14ac:dyDescent="0.2">
      <c r="Y5090" s="396"/>
      <c r="Z5090" s="396"/>
      <c r="AA5090" s="441"/>
    </row>
    <row r="5091" spans="25:27" x14ac:dyDescent="0.2">
      <c r="Y5091" s="396"/>
      <c r="Z5091" s="396"/>
      <c r="AA5091" s="441"/>
    </row>
    <row r="5092" spans="25:27" x14ac:dyDescent="0.2">
      <c r="Y5092" s="396"/>
      <c r="Z5092" s="396"/>
      <c r="AA5092" s="441"/>
    </row>
    <row r="5093" spans="25:27" x14ac:dyDescent="0.2">
      <c r="Y5093" s="396"/>
      <c r="Z5093" s="396"/>
      <c r="AA5093" s="441"/>
    </row>
    <row r="5094" spans="25:27" x14ac:dyDescent="0.2">
      <c r="Y5094" s="396"/>
      <c r="Z5094" s="396"/>
      <c r="AA5094" s="441"/>
    </row>
    <row r="5095" spans="25:27" x14ac:dyDescent="0.2">
      <c r="Y5095" s="396"/>
      <c r="Z5095" s="396"/>
      <c r="AA5095" s="441"/>
    </row>
    <row r="5096" spans="25:27" x14ac:dyDescent="0.2">
      <c r="Y5096" s="396"/>
      <c r="Z5096" s="396"/>
      <c r="AA5096" s="441"/>
    </row>
    <row r="5097" spans="25:27" x14ac:dyDescent="0.2">
      <c r="Y5097" s="396"/>
      <c r="Z5097" s="396"/>
      <c r="AA5097" s="441"/>
    </row>
    <row r="5098" spans="25:27" x14ac:dyDescent="0.2">
      <c r="Y5098" s="396"/>
      <c r="Z5098" s="396"/>
      <c r="AA5098" s="441"/>
    </row>
    <row r="5099" spans="25:27" x14ac:dyDescent="0.2">
      <c r="Y5099" s="396"/>
      <c r="Z5099" s="396"/>
      <c r="AA5099" s="441"/>
    </row>
    <row r="5100" spans="25:27" x14ac:dyDescent="0.2">
      <c r="Y5100" s="396"/>
      <c r="Z5100" s="396"/>
      <c r="AA5100" s="441"/>
    </row>
    <row r="5101" spans="25:27" x14ac:dyDescent="0.2">
      <c r="Y5101" s="396"/>
      <c r="Z5101" s="396"/>
      <c r="AA5101" s="441"/>
    </row>
    <row r="5102" spans="25:27" x14ac:dyDescent="0.2">
      <c r="Y5102" s="396"/>
      <c r="Z5102" s="396"/>
      <c r="AA5102" s="441"/>
    </row>
    <row r="5103" spans="25:27" x14ac:dyDescent="0.2">
      <c r="Y5103" s="396"/>
      <c r="Z5103" s="396"/>
      <c r="AA5103" s="441"/>
    </row>
    <row r="5104" spans="25:27" x14ac:dyDescent="0.2">
      <c r="Y5104" s="396"/>
      <c r="Z5104" s="396"/>
      <c r="AA5104" s="441"/>
    </row>
    <row r="5105" spans="25:27" x14ac:dyDescent="0.2">
      <c r="Y5105" s="396"/>
      <c r="Z5105" s="396"/>
      <c r="AA5105" s="441"/>
    </row>
    <row r="5106" spans="25:27" x14ac:dyDescent="0.2">
      <c r="Y5106" s="396"/>
      <c r="Z5106" s="396"/>
      <c r="AA5106" s="441"/>
    </row>
    <row r="5107" spans="25:27" x14ac:dyDescent="0.2">
      <c r="Y5107" s="396"/>
      <c r="Z5107" s="396"/>
      <c r="AA5107" s="441"/>
    </row>
    <row r="5108" spans="25:27" x14ac:dyDescent="0.2">
      <c r="Y5108" s="396"/>
      <c r="Z5108" s="396"/>
      <c r="AA5108" s="441"/>
    </row>
    <row r="5109" spans="25:27" x14ac:dyDescent="0.2">
      <c r="Y5109" s="396"/>
      <c r="Z5109" s="396"/>
      <c r="AA5109" s="441"/>
    </row>
    <row r="5110" spans="25:27" x14ac:dyDescent="0.2">
      <c r="Y5110" s="396"/>
      <c r="Z5110" s="396"/>
      <c r="AA5110" s="441"/>
    </row>
    <row r="5111" spans="25:27" x14ac:dyDescent="0.2">
      <c r="Y5111" s="396"/>
      <c r="Z5111" s="396"/>
      <c r="AA5111" s="441"/>
    </row>
    <row r="5112" spans="25:27" x14ac:dyDescent="0.2">
      <c r="Y5112" s="396"/>
      <c r="Z5112" s="396"/>
      <c r="AA5112" s="441"/>
    </row>
    <row r="5113" spans="25:27" x14ac:dyDescent="0.2">
      <c r="Y5113" s="396"/>
      <c r="Z5113" s="396"/>
      <c r="AA5113" s="441"/>
    </row>
    <row r="5114" spans="25:27" x14ac:dyDescent="0.2">
      <c r="Y5114" s="396"/>
      <c r="Z5114" s="396"/>
      <c r="AA5114" s="441"/>
    </row>
    <row r="5115" spans="25:27" x14ac:dyDescent="0.2">
      <c r="Y5115" s="396"/>
      <c r="Z5115" s="396"/>
      <c r="AA5115" s="441"/>
    </row>
    <row r="5116" spans="25:27" x14ac:dyDescent="0.2">
      <c r="Y5116" s="396"/>
      <c r="Z5116" s="396"/>
      <c r="AA5116" s="441"/>
    </row>
    <row r="5117" spans="25:27" x14ac:dyDescent="0.2">
      <c r="Y5117" s="396"/>
      <c r="Z5117" s="396"/>
      <c r="AA5117" s="441"/>
    </row>
    <row r="5118" spans="25:27" x14ac:dyDescent="0.2">
      <c r="Y5118" s="396"/>
      <c r="Z5118" s="396"/>
      <c r="AA5118" s="441"/>
    </row>
    <row r="5119" spans="25:27" x14ac:dyDescent="0.2">
      <c r="Y5119" s="396"/>
      <c r="Z5119" s="396"/>
      <c r="AA5119" s="441"/>
    </row>
    <row r="5120" spans="25:27" x14ac:dyDescent="0.2">
      <c r="Y5120" s="396"/>
      <c r="Z5120" s="396"/>
      <c r="AA5120" s="441"/>
    </row>
    <row r="5121" spans="25:27" x14ac:dyDescent="0.2">
      <c r="Y5121" s="396"/>
      <c r="Z5121" s="396"/>
      <c r="AA5121" s="441"/>
    </row>
    <row r="5122" spans="25:27" x14ac:dyDescent="0.2">
      <c r="Y5122" s="396"/>
      <c r="Z5122" s="396"/>
      <c r="AA5122" s="441"/>
    </row>
    <row r="5123" spans="25:27" x14ac:dyDescent="0.2">
      <c r="Y5123" s="396"/>
      <c r="Z5123" s="396"/>
      <c r="AA5123" s="441"/>
    </row>
    <row r="5124" spans="25:27" x14ac:dyDescent="0.2">
      <c r="Y5124" s="396"/>
      <c r="Z5124" s="396"/>
      <c r="AA5124" s="441"/>
    </row>
    <row r="5125" spans="25:27" x14ac:dyDescent="0.2">
      <c r="Y5125" s="396"/>
      <c r="Z5125" s="396"/>
      <c r="AA5125" s="441"/>
    </row>
    <row r="5126" spans="25:27" x14ac:dyDescent="0.2">
      <c r="Y5126" s="396"/>
      <c r="Z5126" s="396"/>
      <c r="AA5126" s="441"/>
    </row>
    <row r="5127" spans="25:27" x14ac:dyDescent="0.2">
      <c r="Y5127" s="396"/>
      <c r="Z5127" s="396"/>
      <c r="AA5127" s="441"/>
    </row>
    <row r="5128" spans="25:27" x14ac:dyDescent="0.2">
      <c r="Y5128" s="396"/>
      <c r="Z5128" s="396"/>
      <c r="AA5128" s="441"/>
    </row>
    <row r="5129" spans="25:27" x14ac:dyDescent="0.2">
      <c r="Y5129" s="396"/>
      <c r="Z5129" s="396"/>
      <c r="AA5129" s="441"/>
    </row>
    <row r="5130" spans="25:27" x14ac:dyDescent="0.2">
      <c r="Y5130" s="396"/>
      <c r="Z5130" s="396"/>
      <c r="AA5130" s="441"/>
    </row>
    <row r="5131" spans="25:27" x14ac:dyDescent="0.2">
      <c r="Y5131" s="396"/>
      <c r="Z5131" s="396"/>
      <c r="AA5131" s="441"/>
    </row>
    <row r="5132" spans="25:27" x14ac:dyDescent="0.2">
      <c r="Y5132" s="396"/>
      <c r="Z5132" s="396"/>
      <c r="AA5132" s="441"/>
    </row>
    <row r="5133" spans="25:27" x14ac:dyDescent="0.2">
      <c r="Y5133" s="396"/>
      <c r="Z5133" s="396"/>
      <c r="AA5133" s="441"/>
    </row>
    <row r="5134" spans="25:27" x14ac:dyDescent="0.2">
      <c r="Y5134" s="396"/>
      <c r="Z5134" s="396"/>
      <c r="AA5134" s="441"/>
    </row>
    <row r="5135" spans="25:27" x14ac:dyDescent="0.2">
      <c r="Y5135" s="396"/>
      <c r="Z5135" s="396"/>
      <c r="AA5135" s="441"/>
    </row>
    <row r="5136" spans="25:27" x14ac:dyDescent="0.2">
      <c r="Y5136" s="396"/>
      <c r="Z5136" s="396"/>
      <c r="AA5136" s="441"/>
    </row>
    <row r="5137" spans="25:27" x14ac:dyDescent="0.2">
      <c r="Y5137" s="396"/>
      <c r="Z5137" s="396"/>
      <c r="AA5137" s="441"/>
    </row>
    <row r="5138" spans="25:27" x14ac:dyDescent="0.2">
      <c r="Y5138" s="396"/>
      <c r="Z5138" s="396"/>
      <c r="AA5138" s="441"/>
    </row>
    <row r="5139" spans="25:27" x14ac:dyDescent="0.2">
      <c r="Y5139" s="396"/>
      <c r="Z5139" s="396"/>
      <c r="AA5139" s="441"/>
    </row>
    <row r="5140" spans="25:27" x14ac:dyDescent="0.2">
      <c r="Y5140" s="396"/>
      <c r="Z5140" s="396"/>
      <c r="AA5140" s="441"/>
    </row>
    <row r="5141" spans="25:27" x14ac:dyDescent="0.2">
      <c r="Y5141" s="396"/>
      <c r="Z5141" s="396"/>
      <c r="AA5141" s="441"/>
    </row>
    <row r="5142" spans="25:27" x14ac:dyDescent="0.2">
      <c r="Y5142" s="396"/>
      <c r="Z5142" s="396"/>
      <c r="AA5142" s="441"/>
    </row>
    <row r="5143" spans="25:27" x14ac:dyDescent="0.2">
      <c r="Y5143" s="396"/>
      <c r="Z5143" s="396"/>
      <c r="AA5143" s="441"/>
    </row>
    <row r="5144" spans="25:27" x14ac:dyDescent="0.2">
      <c r="Y5144" s="396"/>
      <c r="Z5144" s="396"/>
      <c r="AA5144" s="441"/>
    </row>
    <row r="5145" spans="25:27" x14ac:dyDescent="0.2">
      <c r="Y5145" s="396"/>
      <c r="Z5145" s="396"/>
      <c r="AA5145" s="441"/>
    </row>
    <row r="5146" spans="25:27" x14ac:dyDescent="0.2">
      <c r="Y5146" s="396"/>
      <c r="Z5146" s="396"/>
      <c r="AA5146" s="441"/>
    </row>
    <row r="5147" spans="25:27" x14ac:dyDescent="0.2">
      <c r="Y5147" s="396"/>
      <c r="Z5147" s="396"/>
      <c r="AA5147" s="441"/>
    </row>
    <row r="5148" spans="25:27" x14ac:dyDescent="0.2">
      <c r="Y5148" s="396"/>
      <c r="Z5148" s="396"/>
      <c r="AA5148" s="441"/>
    </row>
    <row r="5149" spans="25:27" x14ac:dyDescent="0.2">
      <c r="Y5149" s="396"/>
      <c r="Z5149" s="396"/>
      <c r="AA5149" s="441"/>
    </row>
    <row r="5150" spans="25:27" x14ac:dyDescent="0.2">
      <c r="Y5150" s="396"/>
      <c r="Z5150" s="396"/>
      <c r="AA5150" s="441"/>
    </row>
    <row r="5151" spans="25:27" x14ac:dyDescent="0.2">
      <c r="Y5151" s="396"/>
      <c r="Z5151" s="396"/>
      <c r="AA5151" s="441"/>
    </row>
    <row r="5152" spans="25:27" x14ac:dyDescent="0.2">
      <c r="Y5152" s="396"/>
      <c r="Z5152" s="396"/>
      <c r="AA5152" s="441"/>
    </row>
    <row r="5153" spans="25:27" x14ac:dyDescent="0.2">
      <c r="Y5153" s="396"/>
      <c r="Z5153" s="396"/>
      <c r="AA5153" s="441"/>
    </row>
    <row r="5154" spans="25:27" x14ac:dyDescent="0.2">
      <c r="Y5154" s="396"/>
      <c r="Z5154" s="396"/>
      <c r="AA5154" s="441"/>
    </row>
    <row r="5155" spans="25:27" x14ac:dyDescent="0.2">
      <c r="Y5155" s="396"/>
      <c r="Z5155" s="396"/>
      <c r="AA5155" s="441"/>
    </row>
    <row r="5156" spans="25:27" x14ac:dyDescent="0.2">
      <c r="Y5156" s="396"/>
      <c r="Z5156" s="396"/>
      <c r="AA5156" s="441"/>
    </row>
    <row r="5157" spans="25:27" x14ac:dyDescent="0.2">
      <c r="Y5157" s="396"/>
      <c r="Z5157" s="396"/>
      <c r="AA5157" s="441"/>
    </row>
    <row r="5158" spans="25:27" x14ac:dyDescent="0.2">
      <c r="Y5158" s="396"/>
      <c r="Z5158" s="396"/>
      <c r="AA5158" s="441"/>
    </row>
    <row r="5159" spans="25:27" x14ac:dyDescent="0.2">
      <c r="Y5159" s="396"/>
      <c r="Z5159" s="396"/>
      <c r="AA5159" s="441"/>
    </row>
    <row r="5160" spans="25:27" x14ac:dyDescent="0.2">
      <c r="Y5160" s="396"/>
      <c r="Z5160" s="396"/>
      <c r="AA5160" s="441"/>
    </row>
    <row r="5161" spans="25:27" x14ac:dyDescent="0.2">
      <c r="Y5161" s="396"/>
      <c r="Z5161" s="396"/>
      <c r="AA5161" s="441"/>
    </row>
    <row r="5162" spans="25:27" x14ac:dyDescent="0.2">
      <c r="Y5162" s="396"/>
      <c r="Z5162" s="396"/>
      <c r="AA5162" s="441"/>
    </row>
    <row r="5163" spans="25:27" x14ac:dyDescent="0.2">
      <c r="Y5163" s="396"/>
      <c r="Z5163" s="396"/>
      <c r="AA5163" s="441"/>
    </row>
    <row r="5164" spans="25:27" x14ac:dyDescent="0.2">
      <c r="Y5164" s="396"/>
      <c r="Z5164" s="396"/>
      <c r="AA5164" s="441"/>
    </row>
    <row r="5165" spans="25:27" x14ac:dyDescent="0.2">
      <c r="Y5165" s="396"/>
      <c r="Z5165" s="396"/>
      <c r="AA5165" s="441"/>
    </row>
    <row r="5166" spans="25:27" x14ac:dyDescent="0.2">
      <c r="Y5166" s="396"/>
      <c r="Z5166" s="396"/>
      <c r="AA5166" s="441"/>
    </row>
    <row r="5167" spans="25:27" x14ac:dyDescent="0.2">
      <c r="Y5167" s="396"/>
      <c r="Z5167" s="396"/>
      <c r="AA5167" s="441"/>
    </row>
    <row r="5168" spans="25:27" x14ac:dyDescent="0.2">
      <c r="Y5168" s="396"/>
      <c r="Z5168" s="396"/>
      <c r="AA5168" s="441"/>
    </row>
    <row r="5169" spans="25:27" x14ac:dyDescent="0.2">
      <c r="Y5169" s="396"/>
      <c r="Z5169" s="396"/>
      <c r="AA5169" s="441"/>
    </row>
    <row r="5170" spans="25:27" x14ac:dyDescent="0.2">
      <c r="Y5170" s="396"/>
      <c r="Z5170" s="396"/>
      <c r="AA5170" s="441"/>
    </row>
    <row r="5171" spans="25:27" x14ac:dyDescent="0.2">
      <c r="Y5171" s="396"/>
      <c r="Z5171" s="396"/>
      <c r="AA5171" s="441"/>
    </row>
    <row r="5172" spans="25:27" x14ac:dyDescent="0.2">
      <c r="Y5172" s="396"/>
      <c r="Z5172" s="396"/>
      <c r="AA5172" s="441"/>
    </row>
    <row r="5173" spans="25:27" x14ac:dyDescent="0.2">
      <c r="Y5173" s="396"/>
      <c r="Z5173" s="396"/>
      <c r="AA5173" s="441"/>
    </row>
    <row r="5174" spans="25:27" x14ac:dyDescent="0.2">
      <c r="Y5174" s="396"/>
      <c r="Z5174" s="396"/>
      <c r="AA5174" s="441"/>
    </row>
    <row r="5175" spans="25:27" x14ac:dyDescent="0.2">
      <c r="Y5175" s="396"/>
      <c r="Z5175" s="396"/>
      <c r="AA5175" s="441"/>
    </row>
    <row r="5176" spans="25:27" x14ac:dyDescent="0.2">
      <c r="Y5176" s="396"/>
      <c r="Z5176" s="396"/>
      <c r="AA5176" s="441"/>
    </row>
    <row r="5177" spans="25:27" x14ac:dyDescent="0.2">
      <c r="Y5177" s="396"/>
      <c r="Z5177" s="396"/>
      <c r="AA5177" s="441"/>
    </row>
    <row r="5178" spans="25:27" x14ac:dyDescent="0.2">
      <c r="Y5178" s="396"/>
      <c r="Z5178" s="396"/>
      <c r="AA5178" s="441"/>
    </row>
    <row r="5179" spans="25:27" x14ac:dyDescent="0.2">
      <c r="Y5179" s="396"/>
      <c r="Z5179" s="396"/>
      <c r="AA5179" s="441"/>
    </row>
    <row r="5180" spans="25:27" x14ac:dyDescent="0.2">
      <c r="Y5180" s="396"/>
      <c r="Z5180" s="396"/>
      <c r="AA5180" s="441"/>
    </row>
    <row r="5181" spans="25:27" x14ac:dyDescent="0.2">
      <c r="Y5181" s="396"/>
      <c r="Z5181" s="396"/>
      <c r="AA5181" s="441"/>
    </row>
    <row r="5182" spans="25:27" x14ac:dyDescent="0.2">
      <c r="Y5182" s="396"/>
      <c r="Z5182" s="396"/>
      <c r="AA5182" s="441"/>
    </row>
    <row r="5183" spans="25:27" x14ac:dyDescent="0.2">
      <c r="Y5183" s="396"/>
      <c r="Z5183" s="396"/>
      <c r="AA5183" s="441"/>
    </row>
    <row r="5184" spans="25:27" x14ac:dyDescent="0.2">
      <c r="Y5184" s="396"/>
      <c r="Z5184" s="396"/>
      <c r="AA5184" s="441"/>
    </row>
    <row r="5185" spans="25:27" x14ac:dyDescent="0.2">
      <c r="Y5185" s="396"/>
      <c r="Z5185" s="396"/>
      <c r="AA5185" s="441"/>
    </row>
    <row r="5186" spans="25:27" x14ac:dyDescent="0.2">
      <c r="Y5186" s="396"/>
      <c r="Z5186" s="396"/>
      <c r="AA5186" s="441"/>
    </row>
    <row r="5187" spans="25:27" x14ac:dyDescent="0.2">
      <c r="Y5187" s="396"/>
      <c r="Z5187" s="396"/>
      <c r="AA5187" s="441"/>
    </row>
    <row r="5188" spans="25:27" x14ac:dyDescent="0.2">
      <c r="Y5188" s="396"/>
      <c r="Z5188" s="396"/>
      <c r="AA5188" s="441"/>
    </row>
    <row r="5189" spans="25:27" x14ac:dyDescent="0.2">
      <c r="Y5189" s="396"/>
      <c r="Z5189" s="396"/>
      <c r="AA5189" s="441"/>
    </row>
    <row r="5190" spans="25:27" x14ac:dyDescent="0.2">
      <c r="Y5190" s="396"/>
      <c r="Z5190" s="396"/>
      <c r="AA5190" s="441"/>
    </row>
    <row r="5191" spans="25:27" x14ac:dyDescent="0.2">
      <c r="Y5191" s="396"/>
      <c r="Z5191" s="396"/>
      <c r="AA5191" s="441"/>
    </row>
    <row r="5192" spans="25:27" x14ac:dyDescent="0.2">
      <c r="Y5192" s="396"/>
      <c r="Z5192" s="396"/>
      <c r="AA5192" s="441"/>
    </row>
    <row r="5193" spans="25:27" x14ac:dyDescent="0.2">
      <c r="Y5193" s="396"/>
      <c r="Z5193" s="396"/>
      <c r="AA5193" s="441"/>
    </row>
    <row r="5194" spans="25:27" x14ac:dyDescent="0.2">
      <c r="Y5194" s="396"/>
      <c r="Z5194" s="396"/>
      <c r="AA5194" s="441"/>
    </row>
    <row r="5195" spans="25:27" x14ac:dyDescent="0.2">
      <c r="Y5195" s="396"/>
      <c r="Z5195" s="396"/>
      <c r="AA5195" s="441"/>
    </row>
    <row r="5196" spans="25:27" x14ac:dyDescent="0.2">
      <c r="Y5196" s="396"/>
      <c r="Z5196" s="396"/>
      <c r="AA5196" s="441"/>
    </row>
    <row r="5197" spans="25:27" x14ac:dyDescent="0.2">
      <c r="Y5197" s="396"/>
      <c r="Z5197" s="396"/>
      <c r="AA5197" s="441"/>
    </row>
    <row r="5198" spans="25:27" x14ac:dyDescent="0.2">
      <c r="Y5198" s="396"/>
      <c r="Z5198" s="396"/>
      <c r="AA5198" s="441"/>
    </row>
    <row r="5199" spans="25:27" x14ac:dyDescent="0.2">
      <c r="Y5199" s="396"/>
      <c r="Z5199" s="396"/>
      <c r="AA5199" s="441"/>
    </row>
    <row r="5200" spans="25:27" x14ac:dyDescent="0.2">
      <c r="Y5200" s="396"/>
      <c r="Z5200" s="396"/>
      <c r="AA5200" s="441"/>
    </row>
    <row r="5201" spans="25:27" x14ac:dyDescent="0.2">
      <c r="Y5201" s="396"/>
      <c r="Z5201" s="396"/>
      <c r="AA5201" s="441"/>
    </row>
    <row r="5202" spans="25:27" x14ac:dyDescent="0.2">
      <c r="Y5202" s="396"/>
      <c r="Z5202" s="396"/>
      <c r="AA5202" s="441"/>
    </row>
    <row r="5203" spans="25:27" x14ac:dyDescent="0.2">
      <c r="Y5203" s="396"/>
      <c r="Z5203" s="396"/>
      <c r="AA5203" s="441"/>
    </row>
    <row r="5204" spans="25:27" x14ac:dyDescent="0.2">
      <c r="Y5204" s="396"/>
      <c r="Z5204" s="396"/>
      <c r="AA5204" s="441"/>
    </row>
    <row r="5205" spans="25:27" x14ac:dyDescent="0.2">
      <c r="Y5205" s="396"/>
      <c r="Z5205" s="396"/>
      <c r="AA5205" s="441"/>
    </row>
    <row r="5206" spans="25:27" x14ac:dyDescent="0.2">
      <c r="Y5206" s="396"/>
      <c r="Z5206" s="396"/>
      <c r="AA5206" s="441"/>
    </row>
    <row r="5207" spans="25:27" x14ac:dyDescent="0.2">
      <c r="Y5207" s="396"/>
      <c r="Z5207" s="396"/>
      <c r="AA5207" s="441"/>
    </row>
    <row r="5208" spans="25:27" x14ac:dyDescent="0.2">
      <c r="Y5208" s="396"/>
      <c r="Z5208" s="396"/>
      <c r="AA5208" s="441"/>
    </row>
    <row r="5209" spans="25:27" x14ac:dyDescent="0.2">
      <c r="Y5209" s="396"/>
      <c r="Z5209" s="396"/>
      <c r="AA5209" s="441"/>
    </row>
    <row r="5210" spans="25:27" x14ac:dyDescent="0.2">
      <c r="Y5210" s="396"/>
      <c r="Z5210" s="396"/>
      <c r="AA5210" s="441"/>
    </row>
    <row r="5211" spans="25:27" x14ac:dyDescent="0.2">
      <c r="Y5211" s="396"/>
      <c r="Z5211" s="396"/>
      <c r="AA5211" s="441"/>
    </row>
    <row r="5212" spans="25:27" x14ac:dyDescent="0.2">
      <c r="Y5212" s="396"/>
      <c r="Z5212" s="396"/>
      <c r="AA5212" s="441"/>
    </row>
    <row r="5213" spans="25:27" x14ac:dyDescent="0.2">
      <c r="Y5213" s="396"/>
      <c r="Z5213" s="396"/>
      <c r="AA5213" s="441"/>
    </row>
    <row r="5214" spans="25:27" x14ac:dyDescent="0.2">
      <c r="Y5214" s="396"/>
      <c r="Z5214" s="396"/>
      <c r="AA5214" s="441"/>
    </row>
    <row r="5215" spans="25:27" x14ac:dyDescent="0.2">
      <c r="Y5215" s="396"/>
      <c r="Z5215" s="396"/>
      <c r="AA5215" s="441"/>
    </row>
    <row r="5216" spans="25:27" x14ac:dyDescent="0.2">
      <c r="Y5216" s="396"/>
      <c r="Z5216" s="396"/>
      <c r="AA5216" s="441"/>
    </row>
    <row r="5217" spans="25:27" x14ac:dyDescent="0.2">
      <c r="Y5217" s="396"/>
      <c r="Z5217" s="396"/>
      <c r="AA5217" s="441"/>
    </row>
    <row r="5218" spans="25:27" x14ac:dyDescent="0.2">
      <c r="Y5218" s="396"/>
      <c r="Z5218" s="396"/>
      <c r="AA5218" s="441"/>
    </row>
    <row r="5219" spans="25:27" x14ac:dyDescent="0.2">
      <c r="Y5219" s="396"/>
      <c r="Z5219" s="396"/>
      <c r="AA5219" s="441"/>
    </row>
    <row r="5220" spans="25:27" x14ac:dyDescent="0.2">
      <c r="Y5220" s="396"/>
      <c r="Z5220" s="396"/>
      <c r="AA5220" s="441"/>
    </row>
    <row r="5221" spans="25:27" x14ac:dyDescent="0.2">
      <c r="Y5221" s="396"/>
      <c r="Z5221" s="396"/>
      <c r="AA5221" s="441"/>
    </row>
    <row r="5222" spans="25:27" x14ac:dyDescent="0.2">
      <c r="Y5222" s="396"/>
      <c r="Z5222" s="396"/>
      <c r="AA5222" s="441"/>
    </row>
    <row r="5223" spans="25:27" x14ac:dyDescent="0.2">
      <c r="Y5223" s="396"/>
      <c r="Z5223" s="396"/>
      <c r="AA5223" s="441"/>
    </row>
    <row r="5224" spans="25:27" x14ac:dyDescent="0.2">
      <c r="Y5224" s="396"/>
      <c r="Z5224" s="396"/>
      <c r="AA5224" s="441"/>
    </row>
    <row r="5225" spans="25:27" x14ac:dyDescent="0.2">
      <c r="Y5225" s="396"/>
      <c r="Z5225" s="396"/>
      <c r="AA5225" s="441"/>
    </row>
    <row r="5226" spans="25:27" x14ac:dyDescent="0.2">
      <c r="Y5226" s="396"/>
      <c r="Z5226" s="396"/>
      <c r="AA5226" s="441"/>
    </row>
    <row r="5227" spans="25:27" x14ac:dyDescent="0.2">
      <c r="Y5227" s="396"/>
      <c r="Z5227" s="396"/>
      <c r="AA5227" s="441"/>
    </row>
    <row r="5228" spans="25:27" x14ac:dyDescent="0.2">
      <c r="Y5228" s="396"/>
      <c r="Z5228" s="396"/>
      <c r="AA5228" s="441"/>
    </row>
    <row r="5229" spans="25:27" x14ac:dyDescent="0.2">
      <c r="Y5229" s="396"/>
      <c r="Z5229" s="396"/>
      <c r="AA5229" s="441"/>
    </row>
    <row r="5230" spans="25:27" x14ac:dyDescent="0.2">
      <c r="Y5230" s="396"/>
      <c r="Z5230" s="396"/>
      <c r="AA5230" s="441"/>
    </row>
    <row r="5231" spans="25:27" x14ac:dyDescent="0.2">
      <c r="Y5231" s="396"/>
      <c r="Z5231" s="396"/>
      <c r="AA5231" s="441"/>
    </row>
    <row r="5232" spans="25:27" x14ac:dyDescent="0.2">
      <c r="Y5232" s="396"/>
      <c r="Z5232" s="396"/>
      <c r="AA5232" s="441"/>
    </row>
    <row r="5233" spans="25:27" x14ac:dyDescent="0.2">
      <c r="Y5233" s="396"/>
      <c r="Z5233" s="396"/>
      <c r="AA5233" s="441"/>
    </row>
    <row r="5234" spans="25:27" x14ac:dyDescent="0.2">
      <c r="Y5234" s="396"/>
      <c r="Z5234" s="396"/>
      <c r="AA5234" s="441"/>
    </row>
    <row r="5235" spans="25:27" x14ac:dyDescent="0.2">
      <c r="Y5235" s="396"/>
      <c r="Z5235" s="396"/>
      <c r="AA5235" s="441"/>
    </row>
    <row r="5236" spans="25:27" x14ac:dyDescent="0.2">
      <c r="Y5236" s="396"/>
      <c r="Z5236" s="396"/>
      <c r="AA5236" s="441"/>
    </row>
    <row r="5237" spans="25:27" x14ac:dyDescent="0.2">
      <c r="Y5237" s="396"/>
      <c r="Z5237" s="396"/>
      <c r="AA5237" s="441"/>
    </row>
    <row r="5238" spans="25:27" x14ac:dyDescent="0.2">
      <c r="Y5238" s="396"/>
      <c r="Z5238" s="396"/>
      <c r="AA5238" s="441"/>
    </row>
    <row r="5239" spans="25:27" x14ac:dyDescent="0.2">
      <c r="Y5239" s="396"/>
      <c r="Z5239" s="396"/>
      <c r="AA5239" s="441"/>
    </row>
    <row r="5240" spans="25:27" x14ac:dyDescent="0.2">
      <c r="Y5240" s="396"/>
      <c r="Z5240" s="396"/>
      <c r="AA5240" s="441"/>
    </row>
    <row r="5241" spans="25:27" x14ac:dyDescent="0.2">
      <c r="Y5241" s="396"/>
      <c r="Z5241" s="396"/>
      <c r="AA5241" s="441"/>
    </row>
    <row r="5242" spans="25:27" x14ac:dyDescent="0.2">
      <c r="Y5242" s="396"/>
      <c r="Z5242" s="396"/>
      <c r="AA5242" s="441"/>
    </row>
    <row r="5243" spans="25:27" x14ac:dyDescent="0.2">
      <c r="Y5243" s="396"/>
      <c r="Z5243" s="396"/>
      <c r="AA5243" s="441"/>
    </row>
    <row r="5244" spans="25:27" x14ac:dyDescent="0.2">
      <c r="Y5244" s="396"/>
      <c r="Z5244" s="396"/>
      <c r="AA5244" s="441"/>
    </row>
    <row r="5245" spans="25:27" x14ac:dyDescent="0.2">
      <c r="Y5245" s="396"/>
      <c r="Z5245" s="396"/>
      <c r="AA5245" s="441"/>
    </row>
    <row r="5246" spans="25:27" x14ac:dyDescent="0.2">
      <c r="Y5246" s="396"/>
      <c r="Z5246" s="396"/>
      <c r="AA5246" s="441"/>
    </row>
    <row r="5247" spans="25:27" x14ac:dyDescent="0.2">
      <c r="Y5247" s="396"/>
      <c r="Z5247" s="396"/>
      <c r="AA5247" s="441"/>
    </row>
    <row r="5248" spans="25:27" x14ac:dyDescent="0.2">
      <c r="Y5248" s="396"/>
      <c r="Z5248" s="396"/>
      <c r="AA5248" s="441"/>
    </row>
    <row r="5249" spans="25:27" x14ac:dyDescent="0.2">
      <c r="Y5249" s="396"/>
      <c r="Z5249" s="396"/>
      <c r="AA5249" s="441"/>
    </row>
    <row r="5250" spans="25:27" x14ac:dyDescent="0.2">
      <c r="Y5250" s="396"/>
      <c r="Z5250" s="396"/>
      <c r="AA5250" s="441"/>
    </row>
    <row r="5251" spans="25:27" x14ac:dyDescent="0.2">
      <c r="Y5251" s="396"/>
      <c r="Z5251" s="396"/>
      <c r="AA5251" s="441"/>
    </row>
    <row r="5252" spans="25:27" x14ac:dyDescent="0.2">
      <c r="Y5252" s="396"/>
      <c r="Z5252" s="396"/>
      <c r="AA5252" s="441"/>
    </row>
    <row r="5253" spans="25:27" x14ac:dyDescent="0.2">
      <c r="Y5253" s="396"/>
      <c r="Z5253" s="396"/>
      <c r="AA5253" s="441"/>
    </row>
    <row r="5254" spans="25:27" x14ac:dyDescent="0.2">
      <c r="Y5254" s="396"/>
      <c r="Z5254" s="396"/>
      <c r="AA5254" s="441"/>
    </row>
    <row r="5255" spans="25:27" x14ac:dyDescent="0.2">
      <c r="Y5255" s="396"/>
      <c r="Z5255" s="396"/>
      <c r="AA5255" s="441"/>
    </row>
    <row r="5256" spans="25:27" x14ac:dyDescent="0.2">
      <c r="Y5256" s="396"/>
      <c r="Z5256" s="396"/>
      <c r="AA5256" s="441"/>
    </row>
    <row r="5257" spans="25:27" x14ac:dyDescent="0.2">
      <c r="Y5257" s="396"/>
      <c r="Z5257" s="396"/>
      <c r="AA5257" s="441"/>
    </row>
    <row r="5258" spans="25:27" x14ac:dyDescent="0.2">
      <c r="Y5258" s="396"/>
      <c r="Z5258" s="396"/>
      <c r="AA5258" s="441"/>
    </row>
    <row r="5259" spans="25:27" x14ac:dyDescent="0.2">
      <c r="Y5259" s="396"/>
      <c r="Z5259" s="396"/>
      <c r="AA5259" s="441"/>
    </row>
    <row r="5260" spans="25:27" x14ac:dyDescent="0.2">
      <c r="Y5260" s="396"/>
      <c r="Z5260" s="396"/>
      <c r="AA5260" s="441"/>
    </row>
    <row r="5261" spans="25:27" x14ac:dyDescent="0.2">
      <c r="Y5261" s="396"/>
      <c r="Z5261" s="396"/>
      <c r="AA5261" s="441"/>
    </row>
    <row r="5262" spans="25:27" x14ac:dyDescent="0.2">
      <c r="Y5262" s="396"/>
      <c r="Z5262" s="396"/>
      <c r="AA5262" s="441"/>
    </row>
    <row r="5263" spans="25:27" x14ac:dyDescent="0.2">
      <c r="Y5263" s="396"/>
      <c r="Z5263" s="396"/>
      <c r="AA5263" s="441"/>
    </row>
    <row r="5264" spans="25:27" x14ac:dyDescent="0.2">
      <c r="Y5264" s="396"/>
      <c r="Z5264" s="396"/>
      <c r="AA5264" s="441"/>
    </row>
    <row r="5265" spans="25:27" x14ac:dyDescent="0.2">
      <c r="Y5265" s="396"/>
      <c r="Z5265" s="396"/>
      <c r="AA5265" s="441"/>
    </row>
    <row r="5266" spans="25:27" x14ac:dyDescent="0.2">
      <c r="Y5266" s="396"/>
      <c r="Z5266" s="396"/>
      <c r="AA5266" s="441"/>
    </row>
    <row r="5267" spans="25:27" x14ac:dyDescent="0.2">
      <c r="Y5267" s="396"/>
      <c r="Z5267" s="396"/>
      <c r="AA5267" s="441"/>
    </row>
    <row r="5268" spans="25:27" x14ac:dyDescent="0.2">
      <c r="Y5268" s="396"/>
      <c r="Z5268" s="396"/>
      <c r="AA5268" s="441"/>
    </row>
    <row r="5269" spans="25:27" x14ac:dyDescent="0.2">
      <c r="Y5269" s="396"/>
      <c r="Z5269" s="396"/>
      <c r="AA5269" s="441"/>
    </row>
    <row r="5270" spans="25:27" x14ac:dyDescent="0.2">
      <c r="Y5270" s="396"/>
      <c r="Z5270" s="396"/>
      <c r="AA5270" s="441"/>
    </row>
    <row r="5271" spans="25:27" x14ac:dyDescent="0.2">
      <c r="Y5271" s="396"/>
      <c r="Z5271" s="396"/>
      <c r="AA5271" s="441"/>
    </row>
    <row r="5272" spans="25:27" x14ac:dyDescent="0.2">
      <c r="Y5272" s="396"/>
      <c r="Z5272" s="396"/>
      <c r="AA5272" s="441"/>
    </row>
    <row r="5273" spans="25:27" x14ac:dyDescent="0.2">
      <c r="Y5273" s="396"/>
      <c r="Z5273" s="396"/>
      <c r="AA5273" s="441"/>
    </row>
    <row r="5274" spans="25:27" x14ac:dyDescent="0.2">
      <c r="Y5274" s="396"/>
      <c r="Z5274" s="396"/>
      <c r="AA5274" s="441"/>
    </row>
    <row r="5275" spans="25:27" x14ac:dyDescent="0.2">
      <c r="Y5275" s="396"/>
      <c r="Z5275" s="396"/>
      <c r="AA5275" s="441"/>
    </row>
    <row r="5276" spans="25:27" x14ac:dyDescent="0.2">
      <c r="Y5276" s="396"/>
      <c r="Z5276" s="396"/>
      <c r="AA5276" s="441"/>
    </row>
    <row r="5277" spans="25:27" x14ac:dyDescent="0.2">
      <c r="Y5277" s="396"/>
      <c r="Z5277" s="396"/>
      <c r="AA5277" s="441"/>
    </row>
    <row r="5278" spans="25:27" x14ac:dyDescent="0.2">
      <c r="Y5278" s="396"/>
      <c r="Z5278" s="396"/>
      <c r="AA5278" s="441"/>
    </row>
    <row r="5279" spans="25:27" x14ac:dyDescent="0.2">
      <c r="Y5279" s="396"/>
      <c r="Z5279" s="396"/>
      <c r="AA5279" s="441"/>
    </row>
    <row r="5280" spans="25:27" x14ac:dyDescent="0.2">
      <c r="Y5280" s="396"/>
      <c r="Z5280" s="396"/>
      <c r="AA5280" s="441"/>
    </row>
    <row r="5281" spans="25:27" x14ac:dyDescent="0.2">
      <c r="Y5281" s="396"/>
      <c r="Z5281" s="396"/>
      <c r="AA5281" s="441"/>
    </row>
    <row r="5282" spans="25:27" x14ac:dyDescent="0.2">
      <c r="Y5282" s="396"/>
      <c r="Z5282" s="396"/>
      <c r="AA5282" s="441"/>
    </row>
    <row r="5283" spans="25:27" x14ac:dyDescent="0.2">
      <c r="Y5283" s="396"/>
      <c r="Z5283" s="396"/>
      <c r="AA5283" s="441"/>
    </row>
    <row r="5284" spans="25:27" x14ac:dyDescent="0.2">
      <c r="Y5284" s="396"/>
      <c r="Z5284" s="396"/>
      <c r="AA5284" s="441"/>
    </row>
    <row r="5285" spans="25:27" x14ac:dyDescent="0.2">
      <c r="Y5285" s="396"/>
      <c r="Z5285" s="396"/>
      <c r="AA5285" s="441"/>
    </row>
    <row r="5286" spans="25:27" x14ac:dyDescent="0.2">
      <c r="Y5286" s="396"/>
      <c r="Z5286" s="396"/>
      <c r="AA5286" s="441"/>
    </row>
    <row r="5287" spans="25:27" x14ac:dyDescent="0.2">
      <c r="Y5287" s="396"/>
      <c r="Z5287" s="396"/>
      <c r="AA5287" s="441"/>
    </row>
    <row r="5288" spans="25:27" x14ac:dyDescent="0.2">
      <c r="Y5288" s="396"/>
      <c r="Z5288" s="396"/>
      <c r="AA5288" s="441"/>
    </row>
    <row r="5289" spans="25:27" x14ac:dyDescent="0.2">
      <c r="Y5289" s="396"/>
      <c r="Z5289" s="396"/>
      <c r="AA5289" s="441"/>
    </row>
    <row r="5290" spans="25:27" x14ac:dyDescent="0.2">
      <c r="Y5290" s="396"/>
      <c r="Z5290" s="396"/>
      <c r="AA5290" s="441"/>
    </row>
    <row r="5291" spans="25:27" x14ac:dyDescent="0.2">
      <c r="Y5291" s="396"/>
      <c r="Z5291" s="396"/>
      <c r="AA5291" s="441"/>
    </row>
    <row r="5292" spans="25:27" x14ac:dyDescent="0.2">
      <c r="Y5292" s="396"/>
      <c r="Z5292" s="396"/>
      <c r="AA5292" s="441"/>
    </row>
    <row r="5293" spans="25:27" x14ac:dyDescent="0.2">
      <c r="Y5293" s="396"/>
      <c r="Z5293" s="396"/>
      <c r="AA5293" s="441"/>
    </row>
    <row r="5294" spans="25:27" x14ac:dyDescent="0.2">
      <c r="Y5294" s="396"/>
      <c r="Z5294" s="396"/>
      <c r="AA5294" s="441"/>
    </row>
    <row r="5295" spans="25:27" x14ac:dyDescent="0.2">
      <c r="Y5295" s="396"/>
      <c r="Z5295" s="396"/>
      <c r="AA5295" s="441"/>
    </row>
    <row r="5296" spans="25:27" x14ac:dyDescent="0.2">
      <c r="Y5296" s="396"/>
      <c r="Z5296" s="396"/>
      <c r="AA5296" s="441"/>
    </row>
    <row r="5297" spans="25:27" x14ac:dyDescent="0.2">
      <c r="Y5297" s="396"/>
      <c r="Z5297" s="396"/>
      <c r="AA5297" s="441"/>
    </row>
    <row r="5298" spans="25:27" x14ac:dyDescent="0.2">
      <c r="Y5298" s="396"/>
      <c r="Z5298" s="396"/>
      <c r="AA5298" s="441"/>
    </row>
    <row r="5299" spans="25:27" x14ac:dyDescent="0.2">
      <c r="Y5299" s="396"/>
      <c r="Z5299" s="396"/>
      <c r="AA5299" s="441"/>
    </row>
    <row r="5300" spans="25:27" x14ac:dyDescent="0.2">
      <c r="Y5300" s="396"/>
      <c r="Z5300" s="396"/>
      <c r="AA5300" s="441"/>
    </row>
    <row r="5301" spans="25:27" x14ac:dyDescent="0.2">
      <c r="Y5301" s="396"/>
      <c r="Z5301" s="396"/>
      <c r="AA5301" s="441"/>
    </row>
    <row r="5302" spans="25:27" x14ac:dyDescent="0.2">
      <c r="Y5302" s="396"/>
      <c r="Z5302" s="396"/>
      <c r="AA5302" s="441"/>
    </row>
    <row r="5303" spans="25:27" x14ac:dyDescent="0.2">
      <c r="Y5303" s="396"/>
      <c r="Z5303" s="396"/>
      <c r="AA5303" s="441"/>
    </row>
    <row r="5304" spans="25:27" x14ac:dyDescent="0.2">
      <c r="Y5304" s="396"/>
      <c r="Z5304" s="396"/>
      <c r="AA5304" s="441"/>
    </row>
    <row r="5305" spans="25:27" x14ac:dyDescent="0.2">
      <c r="Y5305" s="396"/>
      <c r="Z5305" s="396"/>
      <c r="AA5305" s="441"/>
    </row>
    <row r="5306" spans="25:27" x14ac:dyDescent="0.2">
      <c r="Y5306" s="396"/>
      <c r="Z5306" s="396"/>
      <c r="AA5306" s="441"/>
    </row>
    <row r="5307" spans="25:27" x14ac:dyDescent="0.2">
      <c r="Y5307" s="396"/>
      <c r="Z5307" s="396"/>
      <c r="AA5307" s="441"/>
    </row>
    <row r="5308" spans="25:27" x14ac:dyDescent="0.2">
      <c r="Y5308" s="396"/>
      <c r="Z5308" s="396"/>
      <c r="AA5308" s="441"/>
    </row>
    <row r="5309" spans="25:27" x14ac:dyDescent="0.2">
      <c r="Y5309" s="396"/>
      <c r="Z5309" s="396"/>
      <c r="AA5309" s="441"/>
    </row>
    <row r="5310" spans="25:27" x14ac:dyDescent="0.2">
      <c r="Y5310" s="396"/>
      <c r="Z5310" s="396"/>
      <c r="AA5310" s="441"/>
    </row>
    <row r="5311" spans="25:27" x14ac:dyDescent="0.2">
      <c r="Y5311" s="396"/>
      <c r="Z5311" s="396"/>
      <c r="AA5311" s="441"/>
    </row>
    <row r="5312" spans="25:27" x14ac:dyDescent="0.2">
      <c r="Y5312" s="396"/>
      <c r="Z5312" s="396"/>
      <c r="AA5312" s="441"/>
    </row>
    <row r="5313" spans="25:27" x14ac:dyDescent="0.2">
      <c r="Y5313" s="396"/>
      <c r="Z5313" s="396"/>
      <c r="AA5313" s="441"/>
    </row>
    <row r="5314" spans="25:27" x14ac:dyDescent="0.2">
      <c r="Y5314" s="396"/>
      <c r="Z5314" s="396"/>
      <c r="AA5314" s="441"/>
    </row>
    <row r="5315" spans="25:27" x14ac:dyDescent="0.2">
      <c r="Y5315" s="396"/>
      <c r="Z5315" s="396"/>
      <c r="AA5315" s="441"/>
    </row>
    <row r="5316" spans="25:27" x14ac:dyDescent="0.2">
      <c r="Y5316" s="396"/>
      <c r="Z5316" s="396"/>
      <c r="AA5316" s="441"/>
    </row>
    <row r="5317" spans="25:27" x14ac:dyDescent="0.2">
      <c r="Y5317" s="396"/>
      <c r="Z5317" s="396"/>
      <c r="AA5317" s="441"/>
    </row>
    <row r="5318" spans="25:27" x14ac:dyDescent="0.2">
      <c r="Y5318" s="396"/>
      <c r="Z5318" s="396"/>
      <c r="AA5318" s="441"/>
    </row>
    <row r="5319" spans="25:27" x14ac:dyDescent="0.2">
      <c r="Y5319" s="396"/>
      <c r="Z5319" s="396"/>
      <c r="AA5319" s="441"/>
    </row>
    <row r="5320" spans="25:27" x14ac:dyDescent="0.2">
      <c r="Y5320" s="396"/>
      <c r="Z5320" s="396"/>
      <c r="AA5320" s="441"/>
    </row>
    <row r="5321" spans="25:27" x14ac:dyDescent="0.2">
      <c r="Y5321" s="396"/>
      <c r="Z5321" s="396"/>
      <c r="AA5321" s="441"/>
    </row>
    <row r="5322" spans="25:27" x14ac:dyDescent="0.2">
      <c r="Y5322" s="396"/>
      <c r="Z5322" s="396"/>
      <c r="AA5322" s="441"/>
    </row>
    <row r="5323" spans="25:27" x14ac:dyDescent="0.2">
      <c r="Y5323" s="396"/>
      <c r="Z5323" s="396"/>
      <c r="AA5323" s="441"/>
    </row>
    <row r="5324" spans="25:27" x14ac:dyDescent="0.2">
      <c r="Y5324" s="396"/>
      <c r="Z5324" s="396"/>
      <c r="AA5324" s="441"/>
    </row>
    <row r="5325" spans="25:27" x14ac:dyDescent="0.2">
      <c r="Y5325" s="396"/>
      <c r="Z5325" s="396"/>
      <c r="AA5325" s="441"/>
    </row>
    <row r="5326" spans="25:27" x14ac:dyDescent="0.2">
      <c r="Y5326" s="396"/>
      <c r="Z5326" s="396"/>
      <c r="AA5326" s="441"/>
    </row>
    <row r="5327" spans="25:27" x14ac:dyDescent="0.2">
      <c r="Y5327" s="396"/>
      <c r="Z5327" s="396"/>
      <c r="AA5327" s="441"/>
    </row>
    <row r="5328" spans="25:27" x14ac:dyDescent="0.2">
      <c r="Y5328" s="396"/>
      <c r="Z5328" s="396"/>
      <c r="AA5328" s="441"/>
    </row>
    <row r="5329" spans="25:27" x14ac:dyDescent="0.2">
      <c r="Y5329" s="396"/>
      <c r="Z5329" s="396"/>
      <c r="AA5329" s="441"/>
    </row>
    <row r="5330" spans="25:27" x14ac:dyDescent="0.2">
      <c r="Y5330" s="396"/>
      <c r="Z5330" s="396"/>
      <c r="AA5330" s="441"/>
    </row>
    <row r="5331" spans="25:27" x14ac:dyDescent="0.2">
      <c r="Y5331" s="396"/>
      <c r="Z5331" s="396"/>
      <c r="AA5331" s="441"/>
    </row>
    <row r="5332" spans="25:27" x14ac:dyDescent="0.2">
      <c r="Y5332" s="396"/>
      <c r="Z5332" s="396"/>
      <c r="AA5332" s="441"/>
    </row>
    <row r="5333" spans="25:27" x14ac:dyDescent="0.2">
      <c r="Y5333" s="396"/>
      <c r="Z5333" s="396"/>
      <c r="AA5333" s="441"/>
    </row>
    <row r="5334" spans="25:27" x14ac:dyDescent="0.2">
      <c r="Y5334" s="396"/>
      <c r="Z5334" s="396"/>
      <c r="AA5334" s="441"/>
    </row>
    <row r="5335" spans="25:27" x14ac:dyDescent="0.2">
      <c r="Y5335" s="396"/>
      <c r="Z5335" s="396"/>
      <c r="AA5335" s="441"/>
    </row>
    <row r="5336" spans="25:27" x14ac:dyDescent="0.2">
      <c r="Y5336" s="396"/>
      <c r="Z5336" s="396"/>
      <c r="AA5336" s="441"/>
    </row>
    <row r="5337" spans="25:27" x14ac:dyDescent="0.2">
      <c r="Y5337" s="396"/>
      <c r="Z5337" s="396"/>
      <c r="AA5337" s="441"/>
    </row>
    <row r="5338" spans="25:27" x14ac:dyDescent="0.2">
      <c r="Y5338" s="396"/>
      <c r="Z5338" s="396"/>
      <c r="AA5338" s="441"/>
    </row>
    <row r="5339" spans="25:27" x14ac:dyDescent="0.2">
      <c r="Y5339" s="396"/>
      <c r="Z5339" s="396"/>
      <c r="AA5339" s="441"/>
    </row>
    <row r="5340" spans="25:27" x14ac:dyDescent="0.2">
      <c r="Y5340" s="396"/>
      <c r="Z5340" s="396"/>
      <c r="AA5340" s="441"/>
    </row>
    <row r="5341" spans="25:27" x14ac:dyDescent="0.2">
      <c r="Y5341" s="396"/>
      <c r="Z5341" s="396"/>
      <c r="AA5341" s="441"/>
    </row>
    <row r="5342" spans="25:27" x14ac:dyDescent="0.2">
      <c r="Y5342" s="396"/>
      <c r="Z5342" s="396"/>
      <c r="AA5342" s="441"/>
    </row>
    <row r="5343" spans="25:27" x14ac:dyDescent="0.2">
      <c r="Y5343" s="396"/>
      <c r="Z5343" s="396"/>
      <c r="AA5343" s="441"/>
    </row>
    <row r="5344" spans="25:27" x14ac:dyDescent="0.2">
      <c r="Y5344" s="396"/>
      <c r="Z5344" s="396"/>
      <c r="AA5344" s="441"/>
    </row>
    <row r="5345" spans="25:27" x14ac:dyDescent="0.2">
      <c r="Y5345" s="396"/>
      <c r="Z5345" s="396"/>
      <c r="AA5345" s="441"/>
    </row>
    <row r="5346" spans="25:27" x14ac:dyDescent="0.2">
      <c r="Y5346" s="396"/>
      <c r="Z5346" s="396"/>
      <c r="AA5346" s="441"/>
    </row>
    <row r="5347" spans="25:27" x14ac:dyDescent="0.2">
      <c r="Y5347" s="396"/>
      <c r="Z5347" s="396"/>
      <c r="AA5347" s="441"/>
    </row>
    <row r="5348" spans="25:27" x14ac:dyDescent="0.2">
      <c r="Y5348" s="396"/>
      <c r="Z5348" s="396"/>
      <c r="AA5348" s="441"/>
    </row>
    <row r="5349" spans="25:27" x14ac:dyDescent="0.2">
      <c r="Y5349" s="396"/>
      <c r="Z5349" s="396"/>
      <c r="AA5349" s="441"/>
    </row>
    <row r="5350" spans="25:27" x14ac:dyDescent="0.2">
      <c r="Y5350" s="396"/>
      <c r="Z5350" s="396"/>
      <c r="AA5350" s="441"/>
    </row>
    <row r="5351" spans="25:27" x14ac:dyDescent="0.2">
      <c r="Y5351" s="396"/>
      <c r="Z5351" s="396"/>
      <c r="AA5351" s="441"/>
    </row>
    <row r="5352" spans="25:27" x14ac:dyDescent="0.2">
      <c r="Y5352" s="396"/>
      <c r="Z5352" s="396"/>
      <c r="AA5352" s="441"/>
    </row>
    <row r="5353" spans="25:27" x14ac:dyDescent="0.2">
      <c r="Y5353" s="396"/>
      <c r="Z5353" s="396"/>
      <c r="AA5353" s="441"/>
    </row>
    <row r="5354" spans="25:27" x14ac:dyDescent="0.2">
      <c r="Y5354" s="396"/>
      <c r="Z5354" s="396"/>
      <c r="AA5354" s="441"/>
    </row>
    <row r="5355" spans="25:27" x14ac:dyDescent="0.2">
      <c r="Y5355" s="396"/>
      <c r="Z5355" s="396"/>
      <c r="AA5355" s="441"/>
    </row>
    <row r="5356" spans="25:27" x14ac:dyDescent="0.2">
      <c r="Y5356" s="396"/>
      <c r="Z5356" s="396"/>
      <c r="AA5356" s="441"/>
    </row>
    <row r="5357" spans="25:27" x14ac:dyDescent="0.2">
      <c r="Y5357" s="396"/>
      <c r="Z5357" s="396"/>
      <c r="AA5357" s="441"/>
    </row>
    <row r="5358" spans="25:27" x14ac:dyDescent="0.2">
      <c r="Y5358" s="396"/>
      <c r="Z5358" s="396"/>
      <c r="AA5358" s="441"/>
    </row>
    <row r="5359" spans="25:27" x14ac:dyDescent="0.2">
      <c r="Y5359" s="396"/>
      <c r="Z5359" s="396"/>
      <c r="AA5359" s="441"/>
    </row>
    <row r="5360" spans="25:27" x14ac:dyDescent="0.2">
      <c r="Y5360" s="396"/>
      <c r="Z5360" s="396"/>
      <c r="AA5360" s="441"/>
    </row>
    <row r="5361" spans="25:27" x14ac:dyDescent="0.2">
      <c r="Y5361" s="396"/>
      <c r="Z5361" s="396"/>
      <c r="AA5361" s="441"/>
    </row>
    <row r="5362" spans="25:27" x14ac:dyDescent="0.2">
      <c r="Y5362" s="396"/>
      <c r="Z5362" s="396"/>
      <c r="AA5362" s="441"/>
    </row>
    <row r="5363" spans="25:27" x14ac:dyDescent="0.2">
      <c r="Y5363" s="396"/>
      <c r="Z5363" s="396"/>
      <c r="AA5363" s="441"/>
    </row>
    <row r="5364" spans="25:27" x14ac:dyDescent="0.2">
      <c r="Y5364" s="396"/>
      <c r="Z5364" s="396"/>
      <c r="AA5364" s="441"/>
    </row>
    <row r="5365" spans="25:27" x14ac:dyDescent="0.2">
      <c r="Y5365" s="396"/>
      <c r="Z5365" s="396"/>
      <c r="AA5365" s="441"/>
    </row>
    <row r="5366" spans="25:27" x14ac:dyDescent="0.2">
      <c r="Y5366" s="396"/>
      <c r="Z5366" s="396"/>
      <c r="AA5366" s="441"/>
    </row>
    <row r="5367" spans="25:27" x14ac:dyDescent="0.2">
      <c r="Y5367" s="396"/>
      <c r="Z5367" s="396"/>
      <c r="AA5367" s="441"/>
    </row>
    <row r="5368" spans="25:27" x14ac:dyDescent="0.2">
      <c r="Y5368" s="396"/>
      <c r="Z5368" s="396"/>
      <c r="AA5368" s="441"/>
    </row>
    <row r="5369" spans="25:27" x14ac:dyDescent="0.2">
      <c r="Y5369" s="396"/>
      <c r="Z5369" s="396"/>
      <c r="AA5369" s="441"/>
    </row>
    <row r="5370" spans="25:27" x14ac:dyDescent="0.2">
      <c r="Y5370" s="396"/>
      <c r="Z5370" s="396"/>
      <c r="AA5370" s="441"/>
    </row>
    <row r="5371" spans="25:27" x14ac:dyDescent="0.2">
      <c r="Y5371" s="396"/>
      <c r="Z5371" s="396"/>
      <c r="AA5371" s="441"/>
    </row>
    <row r="5372" spans="25:27" x14ac:dyDescent="0.2">
      <c r="Y5372" s="396"/>
      <c r="Z5372" s="396"/>
      <c r="AA5372" s="441"/>
    </row>
    <row r="5373" spans="25:27" x14ac:dyDescent="0.2">
      <c r="Y5373" s="396"/>
      <c r="Z5373" s="396"/>
      <c r="AA5373" s="441"/>
    </row>
    <row r="5374" spans="25:27" x14ac:dyDescent="0.2">
      <c r="Y5374" s="396"/>
      <c r="Z5374" s="396"/>
      <c r="AA5374" s="441"/>
    </row>
    <row r="5375" spans="25:27" x14ac:dyDescent="0.2">
      <c r="Y5375" s="396"/>
      <c r="Z5375" s="396"/>
      <c r="AA5375" s="441"/>
    </row>
    <row r="5376" spans="25:27" x14ac:dyDescent="0.2">
      <c r="Y5376" s="396"/>
      <c r="Z5376" s="396"/>
      <c r="AA5376" s="441"/>
    </row>
    <row r="5377" spans="25:27" x14ac:dyDescent="0.2">
      <c r="Y5377" s="396"/>
      <c r="Z5377" s="396"/>
      <c r="AA5377" s="441"/>
    </row>
    <row r="5378" spans="25:27" x14ac:dyDescent="0.2">
      <c r="Y5378" s="396"/>
      <c r="Z5378" s="396"/>
      <c r="AA5378" s="441"/>
    </row>
    <row r="5379" spans="25:27" x14ac:dyDescent="0.2">
      <c r="Y5379" s="396"/>
      <c r="Z5379" s="396"/>
      <c r="AA5379" s="441"/>
    </row>
    <row r="5380" spans="25:27" x14ac:dyDescent="0.2">
      <c r="Y5380" s="396"/>
      <c r="Z5380" s="396"/>
      <c r="AA5380" s="441"/>
    </row>
    <row r="5381" spans="25:27" x14ac:dyDescent="0.2">
      <c r="Y5381" s="396"/>
      <c r="Z5381" s="396"/>
      <c r="AA5381" s="441"/>
    </row>
    <row r="5382" spans="25:27" x14ac:dyDescent="0.2">
      <c r="Y5382" s="396"/>
      <c r="Z5382" s="396"/>
      <c r="AA5382" s="441"/>
    </row>
    <row r="5383" spans="25:27" x14ac:dyDescent="0.2">
      <c r="Y5383" s="396"/>
      <c r="Z5383" s="396"/>
      <c r="AA5383" s="441"/>
    </row>
    <row r="5384" spans="25:27" x14ac:dyDescent="0.2">
      <c r="Y5384" s="396"/>
      <c r="Z5384" s="396"/>
      <c r="AA5384" s="441"/>
    </row>
    <row r="5385" spans="25:27" x14ac:dyDescent="0.2">
      <c r="Y5385" s="396"/>
      <c r="Z5385" s="396"/>
      <c r="AA5385" s="441"/>
    </row>
    <row r="5386" spans="25:27" x14ac:dyDescent="0.2">
      <c r="Y5386" s="396"/>
      <c r="Z5386" s="396"/>
      <c r="AA5386" s="441"/>
    </row>
    <row r="5387" spans="25:27" x14ac:dyDescent="0.2">
      <c r="Y5387" s="396"/>
      <c r="Z5387" s="396"/>
      <c r="AA5387" s="441"/>
    </row>
    <row r="5388" spans="25:27" x14ac:dyDescent="0.2">
      <c r="Y5388" s="396"/>
      <c r="Z5388" s="396"/>
      <c r="AA5388" s="441"/>
    </row>
    <row r="5389" spans="25:27" x14ac:dyDescent="0.2">
      <c r="Y5389" s="396"/>
      <c r="Z5389" s="396"/>
      <c r="AA5389" s="441"/>
    </row>
    <row r="5390" spans="25:27" x14ac:dyDescent="0.2">
      <c r="Y5390" s="396"/>
      <c r="Z5390" s="396"/>
      <c r="AA5390" s="441"/>
    </row>
    <row r="5391" spans="25:27" x14ac:dyDescent="0.2">
      <c r="Y5391" s="396"/>
      <c r="Z5391" s="396"/>
      <c r="AA5391" s="441"/>
    </row>
    <row r="5392" spans="25:27" x14ac:dyDescent="0.2">
      <c r="Y5392" s="396"/>
      <c r="Z5392" s="396"/>
      <c r="AA5392" s="441"/>
    </row>
    <row r="5393" spans="25:27" x14ac:dyDescent="0.2">
      <c r="Y5393" s="396"/>
      <c r="Z5393" s="396"/>
      <c r="AA5393" s="441"/>
    </row>
    <row r="5394" spans="25:27" x14ac:dyDescent="0.2">
      <c r="Y5394" s="396"/>
      <c r="Z5394" s="396"/>
      <c r="AA5394" s="441"/>
    </row>
    <row r="5395" spans="25:27" x14ac:dyDescent="0.2">
      <c r="Y5395" s="396"/>
      <c r="Z5395" s="396"/>
      <c r="AA5395" s="441"/>
    </row>
    <row r="5396" spans="25:27" x14ac:dyDescent="0.2">
      <c r="Y5396" s="396"/>
      <c r="Z5396" s="396"/>
      <c r="AA5396" s="441"/>
    </row>
    <row r="5397" spans="25:27" x14ac:dyDescent="0.2">
      <c r="Y5397" s="396"/>
      <c r="Z5397" s="396"/>
      <c r="AA5397" s="441"/>
    </row>
    <row r="5398" spans="25:27" x14ac:dyDescent="0.2">
      <c r="Y5398" s="396"/>
      <c r="Z5398" s="396"/>
      <c r="AA5398" s="441"/>
    </row>
    <row r="5399" spans="25:27" x14ac:dyDescent="0.2">
      <c r="Y5399" s="396"/>
      <c r="Z5399" s="396"/>
      <c r="AA5399" s="441"/>
    </row>
    <row r="5400" spans="25:27" x14ac:dyDescent="0.2">
      <c r="Y5400" s="396"/>
      <c r="Z5400" s="396"/>
      <c r="AA5400" s="441"/>
    </row>
    <row r="5401" spans="25:27" x14ac:dyDescent="0.2">
      <c r="Y5401" s="396"/>
      <c r="Z5401" s="396"/>
      <c r="AA5401" s="441"/>
    </row>
    <row r="5402" spans="25:27" x14ac:dyDescent="0.2">
      <c r="Y5402" s="396"/>
      <c r="Z5402" s="396"/>
      <c r="AA5402" s="441"/>
    </row>
    <row r="5403" spans="25:27" x14ac:dyDescent="0.2">
      <c r="Y5403" s="396"/>
      <c r="Z5403" s="396"/>
      <c r="AA5403" s="441"/>
    </row>
    <row r="5404" spans="25:27" x14ac:dyDescent="0.2">
      <c r="Y5404" s="396"/>
      <c r="Z5404" s="396"/>
      <c r="AA5404" s="441"/>
    </row>
    <row r="5405" spans="25:27" x14ac:dyDescent="0.2">
      <c r="Y5405" s="396"/>
      <c r="Z5405" s="396"/>
      <c r="AA5405" s="441"/>
    </row>
    <row r="5406" spans="25:27" x14ac:dyDescent="0.2">
      <c r="Y5406" s="396"/>
      <c r="Z5406" s="396"/>
      <c r="AA5406" s="441"/>
    </row>
    <row r="5407" spans="25:27" x14ac:dyDescent="0.2">
      <c r="Y5407" s="396"/>
      <c r="Z5407" s="396"/>
      <c r="AA5407" s="441"/>
    </row>
    <row r="5408" spans="25:27" x14ac:dyDescent="0.2">
      <c r="Y5408" s="396"/>
      <c r="Z5408" s="396"/>
      <c r="AA5408" s="441"/>
    </row>
    <row r="5409" spans="25:27" x14ac:dyDescent="0.2">
      <c r="Y5409" s="396"/>
      <c r="Z5409" s="396"/>
      <c r="AA5409" s="441"/>
    </row>
    <row r="5410" spans="25:27" x14ac:dyDescent="0.2">
      <c r="Y5410" s="396"/>
      <c r="Z5410" s="396"/>
      <c r="AA5410" s="441"/>
    </row>
    <row r="5411" spans="25:27" x14ac:dyDescent="0.2">
      <c r="Y5411" s="396"/>
      <c r="Z5411" s="396"/>
      <c r="AA5411" s="441"/>
    </row>
    <row r="5412" spans="25:27" x14ac:dyDescent="0.2">
      <c r="Y5412" s="396"/>
      <c r="Z5412" s="396"/>
      <c r="AA5412" s="441"/>
    </row>
    <row r="5413" spans="25:27" x14ac:dyDescent="0.2">
      <c r="Y5413" s="396"/>
      <c r="Z5413" s="396"/>
      <c r="AA5413" s="441"/>
    </row>
    <row r="5414" spans="25:27" x14ac:dyDescent="0.2">
      <c r="Y5414" s="396"/>
      <c r="Z5414" s="396"/>
      <c r="AA5414" s="441"/>
    </row>
    <row r="5415" spans="25:27" x14ac:dyDescent="0.2">
      <c r="Y5415" s="396"/>
      <c r="Z5415" s="396"/>
      <c r="AA5415" s="441"/>
    </row>
    <row r="5416" spans="25:27" x14ac:dyDescent="0.2">
      <c r="Y5416" s="396"/>
      <c r="Z5416" s="396"/>
      <c r="AA5416" s="441"/>
    </row>
    <row r="5417" spans="25:27" x14ac:dyDescent="0.2">
      <c r="Y5417" s="396"/>
      <c r="Z5417" s="396"/>
      <c r="AA5417" s="441"/>
    </row>
    <row r="5418" spans="25:27" x14ac:dyDescent="0.2">
      <c r="Y5418" s="396"/>
      <c r="Z5418" s="396"/>
      <c r="AA5418" s="441"/>
    </row>
    <row r="5419" spans="25:27" x14ac:dyDescent="0.2">
      <c r="Y5419" s="396"/>
      <c r="Z5419" s="396"/>
      <c r="AA5419" s="441"/>
    </row>
    <row r="5420" spans="25:27" x14ac:dyDescent="0.2">
      <c r="Y5420" s="396"/>
      <c r="Z5420" s="396"/>
      <c r="AA5420" s="441"/>
    </row>
    <row r="5421" spans="25:27" x14ac:dyDescent="0.2">
      <c r="Y5421" s="396"/>
      <c r="Z5421" s="396"/>
      <c r="AA5421" s="441"/>
    </row>
    <row r="5422" spans="25:27" x14ac:dyDescent="0.2">
      <c r="Y5422" s="396"/>
      <c r="Z5422" s="396"/>
      <c r="AA5422" s="441"/>
    </row>
    <row r="5423" spans="25:27" x14ac:dyDescent="0.2">
      <c r="Y5423" s="396"/>
      <c r="Z5423" s="396"/>
      <c r="AA5423" s="441"/>
    </row>
    <row r="5424" spans="25:27" x14ac:dyDescent="0.2">
      <c r="Y5424" s="396"/>
      <c r="Z5424" s="396"/>
      <c r="AA5424" s="441"/>
    </row>
    <row r="5425" spans="25:27" x14ac:dyDescent="0.2">
      <c r="Y5425" s="396"/>
      <c r="Z5425" s="396"/>
      <c r="AA5425" s="441"/>
    </row>
    <row r="5426" spans="25:27" x14ac:dyDescent="0.2">
      <c r="Y5426" s="396"/>
      <c r="Z5426" s="396"/>
      <c r="AA5426" s="441"/>
    </row>
    <row r="5427" spans="25:27" x14ac:dyDescent="0.2">
      <c r="Y5427" s="396"/>
      <c r="Z5427" s="396"/>
      <c r="AA5427" s="441"/>
    </row>
    <row r="5428" spans="25:27" x14ac:dyDescent="0.2">
      <c r="Y5428" s="396"/>
      <c r="Z5428" s="396"/>
      <c r="AA5428" s="441"/>
    </row>
    <row r="5429" spans="25:27" x14ac:dyDescent="0.2">
      <c r="Y5429" s="396"/>
      <c r="Z5429" s="396"/>
      <c r="AA5429" s="441"/>
    </row>
    <row r="5430" spans="25:27" x14ac:dyDescent="0.2">
      <c r="Y5430" s="396"/>
      <c r="Z5430" s="396"/>
      <c r="AA5430" s="441"/>
    </row>
    <row r="5431" spans="25:27" x14ac:dyDescent="0.2">
      <c r="Y5431" s="396"/>
      <c r="Z5431" s="396"/>
      <c r="AA5431" s="441"/>
    </row>
    <row r="5432" spans="25:27" x14ac:dyDescent="0.2">
      <c r="Y5432" s="396"/>
      <c r="Z5432" s="396"/>
      <c r="AA5432" s="441"/>
    </row>
    <row r="5433" spans="25:27" x14ac:dyDescent="0.2">
      <c r="Y5433" s="396"/>
      <c r="Z5433" s="396"/>
      <c r="AA5433" s="441"/>
    </row>
    <row r="5434" spans="25:27" x14ac:dyDescent="0.2">
      <c r="Y5434" s="396"/>
      <c r="Z5434" s="396"/>
      <c r="AA5434" s="441"/>
    </row>
    <row r="5435" spans="25:27" x14ac:dyDescent="0.2">
      <c r="Y5435" s="396"/>
      <c r="Z5435" s="396"/>
      <c r="AA5435" s="441"/>
    </row>
    <row r="5436" spans="25:27" x14ac:dyDescent="0.2">
      <c r="Y5436" s="396"/>
      <c r="Z5436" s="396"/>
      <c r="AA5436" s="441"/>
    </row>
    <row r="5437" spans="25:27" x14ac:dyDescent="0.2">
      <c r="Y5437" s="396"/>
      <c r="Z5437" s="396"/>
      <c r="AA5437" s="441"/>
    </row>
    <row r="5438" spans="25:27" x14ac:dyDescent="0.2">
      <c r="Y5438" s="396"/>
      <c r="Z5438" s="396"/>
      <c r="AA5438" s="441"/>
    </row>
    <row r="5439" spans="25:27" x14ac:dyDescent="0.2">
      <c r="Y5439" s="396"/>
      <c r="Z5439" s="396"/>
      <c r="AA5439" s="441"/>
    </row>
    <row r="5440" spans="25:27" x14ac:dyDescent="0.2">
      <c r="Y5440" s="396"/>
      <c r="Z5440" s="396"/>
      <c r="AA5440" s="441"/>
    </row>
    <row r="5441" spans="25:27" x14ac:dyDescent="0.2">
      <c r="Y5441" s="396"/>
      <c r="Z5441" s="396"/>
      <c r="AA5441" s="441"/>
    </row>
    <row r="5442" spans="25:27" x14ac:dyDescent="0.2">
      <c r="Y5442" s="396"/>
      <c r="Z5442" s="396"/>
      <c r="AA5442" s="441"/>
    </row>
    <row r="5443" spans="25:27" x14ac:dyDescent="0.2">
      <c r="Y5443" s="396"/>
      <c r="Z5443" s="396"/>
      <c r="AA5443" s="441"/>
    </row>
    <row r="5444" spans="25:27" x14ac:dyDescent="0.2">
      <c r="Y5444" s="396"/>
      <c r="Z5444" s="396"/>
      <c r="AA5444" s="441"/>
    </row>
    <row r="5445" spans="25:27" x14ac:dyDescent="0.2">
      <c r="Y5445" s="396"/>
      <c r="Z5445" s="396"/>
      <c r="AA5445" s="441"/>
    </row>
    <row r="5446" spans="25:27" x14ac:dyDescent="0.2">
      <c r="Y5446" s="396"/>
      <c r="Z5446" s="396"/>
      <c r="AA5446" s="441"/>
    </row>
    <row r="5447" spans="25:27" x14ac:dyDescent="0.2">
      <c r="Y5447" s="396"/>
      <c r="Z5447" s="396"/>
      <c r="AA5447" s="441"/>
    </row>
    <row r="5448" spans="25:27" x14ac:dyDescent="0.2">
      <c r="Y5448" s="396"/>
      <c r="Z5448" s="396"/>
      <c r="AA5448" s="441"/>
    </row>
    <row r="5449" spans="25:27" x14ac:dyDescent="0.2">
      <c r="Y5449" s="396"/>
      <c r="Z5449" s="396"/>
      <c r="AA5449" s="441"/>
    </row>
    <row r="5450" spans="25:27" x14ac:dyDescent="0.2">
      <c r="Y5450" s="396"/>
      <c r="Z5450" s="396"/>
      <c r="AA5450" s="441"/>
    </row>
    <row r="5451" spans="25:27" x14ac:dyDescent="0.2">
      <c r="Y5451" s="396"/>
      <c r="Z5451" s="396"/>
      <c r="AA5451" s="441"/>
    </row>
    <row r="5452" spans="25:27" x14ac:dyDescent="0.2">
      <c r="Y5452" s="396"/>
      <c r="Z5452" s="396"/>
      <c r="AA5452" s="441"/>
    </row>
    <row r="5453" spans="25:27" x14ac:dyDescent="0.2">
      <c r="Y5453" s="396"/>
      <c r="Z5453" s="396"/>
      <c r="AA5453" s="441"/>
    </row>
    <row r="5454" spans="25:27" x14ac:dyDescent="0.2">
      <c r="Y5454" s="396"/>
      <c r="Z5454" s="396"/>
      <c r="AA5454" s="441"/>
    </row>
    <row r="5455" spans="25:27" x14ac:dyDescent="0.2">
      <c r="Y5455" s="396"/>
      <c r="Z5455" s="396"/>
      <c r="AA5455" s="441"/>
    </row>
    <row r="5456" spans="25:27" x14ac:dyDescent="0.2">
      <c r="Y5456" s="396"/>
      <c r="Z5456" s="396"/>
      <c r="AA5456" s="441"/>
    </row>
    <row r="5457" spans="25:27" x14ac:dyDescent="0.2">
      <c r="Y5457" s="396"/>
      <c r="Z5457" s="396"/>
      <c r="AA5457" s="441"/>
    </row>
    <row r="5458" spans="25:27" x14ac:dyDescent="0.2">
      <c r="Y5458" s="396"/>
      <c r="Z5458" s="396"/>
      <c r="AA5458" s="441"/>
    </row>
    <row r="5459" spans="25:27" x14ac:dyDescent="0.2">
      <c r="Y5459" s="396"/>
      <c r="Z5459" s="396"/>
      <c r="AA5459" s="441"/>
    </row>
    <row r="5460" spans="25:27" x14ac:dyDescent="0.2">
      <c r="Y5460" s="396"/>
      <c r="Z5460" s="396"/>
      <c r="AA5460" s="441"/>
    </row>
    <row r="5461" spans="25:27" x14ac:dyDescent="0.2">
      <c r="Y5461" s="396"/>
      <c r="Z5461" s="396"/>
      <c r="AA5461" s="441"/>
    </row>
    <row r="5462" spans="25:27" x14ac:dyDescent="0.2">
      <c r="Y5462" s="396"/>
      <c r="Z5462" s="396"/>
      <c r="AA5462" s="441"/>
    </row>
    <row r="5463" spans="25:27" x14ac:dyDescent="0.2">
      <c r="Y5463" s="396"/>
      <c r="Z5463" s="396"/>
      <c r="AA5463" s="441"/>
    </row>
    <row r="5464" spans="25:27" x14ac:dyDescent="0.2">
      <c r="Y5464" s="396"/>
      <c r="Z5464" s="396"/>
      <c r="AA5464" s="441"/>
    </row>
    <row r="5465" spans="25:27" x14ac:dyDescent="0.2">
      <c r="Y5465" s="396"/>
      <c r="Z5465" s="396"/>
      <c r="AA5465" s="441"/>
    </row>
    <row r="5466" spans="25:27" x14ac:dyDescent="0.2">
      <c r="Y5466" s="396"/>
      <c r="Z5466" s="396"/>
      <c r="AA5466" s="441"/>
    </row>
    <row r="5467" spans="25:27" x14ac:dyDescent="0.2">
      <c r="Y5467" s="396"/>
      <c r="Z5467" s="396"/>
      <c r="AA5467" s="441"/>
    </row>
    <row r="5468" spans="25:27" x14ac:dyDescent="0.2">
      <c r="Y5468" s="396"/>
      <c r="Z5468" s="396"/>
      <c r="AA5468" s="441"/>
    </row>
    <row r="5469" spans="25:27" x14ac:dyDescent="0.2">
      <c r="Y5469" s="396"/>
      <c r="Z5469" s="396"/>
      <c r="AA5469" s="441"/>
    </row>
    <row r="5470" spans="25:27" x14ac:dyDescent="0.2">
      <c r="Y5470" s="396"/>
      <c r="Z5470" s="396"/>
      <c r="AA5470" s="441"/>
    </row>
    <row r="5471" spans="25:27" x14ac:dyDescent="0.2">
      <c r="Y5471" s="396"/>
      <c r="Z5471" s="396"/>
      <c r="AA5471" s="441"/>
    </row>
    <row r="5472" spans="25:27" x14ac:dyDescent="0.2">
      <c r="Y5472" s="396"/>
      <c r="Z5472" s="396"/>
      <c r="AA5472" s="441"/>
    </row>
    <row r="5473" spans="25:27" x14ac:dyDescent="0.2">
      <c r="Y5473" s="396"/>
      <c r="Z5473" s="396"/>
      <c r="AA5473" s="441"/>
    </row>
    <row r="5474" spans="25:27" x14ac:dyDescent="0.2">
      <c r="Y5474" s="396"/>
      <c r="Z5474" s="396"/>
      <c r="AA5474" s="441"/>
    </row>
    <row r="5475" spans="25:27" x14ac:dyDescent="0.2">
      <c r="Y5475" s="396"/>
      <c r="Z5475" s="396"/>
      <c r="AA5475" s="441"/>
    </row>
    <row r="5476" spans="25:27" x14ac:dyDescent="0.2">
      <c r="Y5476" s="396"/>
      <c r="Z5476" s="396"/>
      <c r="AA5476" s="441"/>
    </row>
    <row r="5477" spans="25:27" x14ac:dyDescent="0.2">
      <c r="Y5477" s="396"/>
      <c r="Z5477" s="396"/>
      <c r="AA5477" s="441"/>
    </row>
    <row r="5478" spans="25:27" x14ac:dyDescent="0.2">
      <c r="Y5478" s="396"/>
      <c r="Z5478" s="396"/>
      <c r="AA5478" s="441"/>
    </row>
    <row r="5479" spans="25:27" x14ac:dyDescent="0.2">
      <c r="Y5479" s="396"/>
      <c r="Z5479" s="396"/>
      <c r="AA5479" s="441"/>
    </row>
    <row r="5480" spans="25:27" x14ac:dyDescent="0.2">
      <c r="Y5480" s="396"/>
      <c r="Z5480" s="396"/>
      <c r="AA5480" s="441"/>
    </row>
    <row r="5481" spans="25:27" x14ac:dyDescent="0.2">
      <c r="Y5481" s="396"/>
      <c r="Z5481" s="396"/>
      <c r="AA5481" s="441"/>
    </row>
    <row r="5482" spans="25:27" x14ac:dyDescent="0.2">
      <c r="Y5482" s="396"/>
      <c r="Z5482" s="396"/>
      <c r="AA5482" s="441"/>
    </row>
    <row r="5483" spans="25:27" x14ac:dyDescent="0.2">
      <c r="Y5483" s="396"/>
      <c r="Z5483" s="396"/>
      <c r="AA5483" s="441"/>
    </row>
    <row r="5484" spans="25:27" x14ac:dyDescent="0.2">
      <c r="Y5484" s="396"/>
      <c r="Z5484" s="396"/>
      <c r="AA5484" s="441"/>
    </row>
    <row r="5485" spans="25:27" x14ac:dyDescent="0.2">
      <c r="Y5485" s="396"/>
      <c r="Z5485" s="396"/>
      <c r="AA5485" s="441"/>
    </row>
    <row r="5486" spans="25:27" x14ac:dyDescent="0.2">
      <c r="Y5486" s="396"/>
      <c r="Z5486" s="396"/>
      <c r="AA5486" s="441"/>
    </row>
    <row r="5487" spans="25:27" x14ac:dyDescent="0.2">
      <c r="Y5487" s="396"/>
      <c r="Z5487" s="396"/>
      <c r="AA5487" s="441"/>
    </row>
    <row r="5488" spans="25:27" x14ac:dyDescent="0.2">
      <c r="Y5488" s="396"/>
      <c r="Z5488" s="396"/>
      <c r="AA5488" s="441"/>
    </row>
    <row r="5489" spans="25:27" x14ac:dyDescent="0.2">
      <c r="Y5489" s="396"/>
      <c r="Z5489" s="396"/>
      <c r="AA5489" s="441"/>
    </row>
    <row r="5490" spans="25:27" x14ac:dyDescent="0.2">
      <c r="Y5490" s="396"/>
      <c r="Z5490" s="396"/>
      <c r="AA5490" s="441"/>
    </row>
    <row r="5491" spans="25:27" x14ac:dyDescent="0.2">
      <c r="Y5491" s="396"/>
      <c r="Z5491" s="396"/>
      <c r="AA5491" s="441"/>
    </row>
    <row r="5492" spans="25:27" x14ac:dyDescent="0.2">
      <c r="Y5492" s="396"/>
      <c r="Z5492" s="396"/>
      <c r="AA5492" s="441"/>
    </row>
    <row r="5493" spans="25:27" x14ac:dyDescent="0.2">
      <c r="Y5493" s="396"/>
      <c r="Z5493" s="396"/>
      <c r="AA5493" s="441"/>
    </row>
    <row r="5494" spans="25:27" x14ac:dyDescent="0.2">
      <c r="Y5494" s="396"/>
      <c r="Z5494" s="396"/>
      <c r="AA5494" s="441"/>
    </row>
    <row r="5495" spans="25:27" x14ac:dyDescent="0.2">
      <c r="Y5495" s="396"/>
      <c r="Z5495" s="396"/>
      <c r="AA5495" s="441"/>
    </row>
    <row r="5496" spans="25:27" x14ac:dyDescent="0.2">
      <c r="Y5496" s="396"/>
      <c r="Z5496" s="396"/>
      <c r="AA5496" s="441"/>
    </row>
    <row r="5497" spans="25:27" x14ac:dyDescent="0.2">
      <c r="Y5497" s="396"/>
      <c r="Z5497" s="396"/>
      <c r="AA5497" s="441"/>
    </row>
    <row r="5498" spans="25:27" x14ac:dyDescent="0.2">
      <c r="Y5498" s="396"/>
      <c r="Z5498" s="396"/>
      <c r="AA5498" s="441"/>
    </row>
    <row r="5499" spans="25:27" x14ac:dyDescent="0.2">
      <c r="Y5499" s="396"/>
      <c r="Z5499" s="396"/>
      <c r="AA5499" s="441"/>
    </row>
    <row r="5500" spans="25:27" x14ac:dyDescent="0.2">
      <c r="Y5500" s="396"/>
      <c r="Z5500" s="396"/>
      <c r="AA5500" s="441"/>
    </row>
    <row r="5501" spans="25:27" x14ac:dyDescent="0.2">
      <c r="Y5501" s="396"/>
      <c r="Z5501" s="396"/>
      <c r="AA5501" s="441"/>
    </row>
    <row r="5502" spans="25:27" x14ac:dyDescent="0.2">
      <c r="Y5502" s="396"/>
      <c r="Z5502" s="396"/>
      <c r="AA5502" s="441"/>
    </row>
    <row r="5503" spans="25:27" x14ac:dyDescent="0.2">
      <c r="Y5503" s="396"/>
      <c r="Z5503" s="396"/>
      <c r="AA5503" s="441"/>
    </row>
    <row r="5504" spans="25:27" x14ac:dyDescent="0.2">
      <c r="Y5504" s="396"/>
      <c r="Z5504" s="396"/>
      <c r="AA5504" s="441"/>
    </row>
    <row r="5505" spans="25:27" x14ac:dyDescent="0.2">
      <c r="Y5505" s="396"/>
      <c r="Z5505" s="396"/>
      <c r="AA5505" s="441"/>
    </row>
    <row r="5506" spans="25:27" x14ac:dyDescent="0.2">
      <c r="Y5506" s="396"/>
      <c r="Z5506" s="396"/>
      <c r="AA5506" s="441"/>
    </row>
    <row r="5507" spans="25:27" x14ac:dyDescent="0.2">
      <c r="Y5507" s="396"/>
      <c r="Z5507" s="396"/>
      <c r="AA5507" s="441"/>
    </row>
    <row r="5508" spans="25:27" x14ac:dyDescent="0.2">
      <c r="Y5508" s="396"/>
      <c r="Z5508" s="396"/>
      <c r="AA5508" s="441"/>
    </row>
    <row r="5509" spans="25:27" x14ac:dyDescent="0.2">
      <c r="Y5509" s="396"/>
      <c r="Z5509" s="396"/>
      <c r="AA5509" s="441"/>
    </row>
    <row r="5510" spans="25:27" x14ac:dyDescent="0.2">
      <c r="Y5510" s="396"/>
      <c r="Z5510" s="396"/>
      <c r="AA5510" s="441"/>
    </row>
    <row r="5511" spans="25:27" x14ac:dyDescent="0.2">
      <c r="Y5511" s="396"/>
      <c r="Z5511" s="396"/>
      <c r="AA5511" s="441"/>
    </row>
    <row r="5512" spans="25:27" x14ac:dyDescent="0.2">
      <c r="Y5512" s="396"/>
      <c r="Z5512" s="396"/>
      <c r="AA5512" s="441"/>
    </row>
    <row r="5513" spans="25:27" x14ac:dyDescent="0.2">
      <c r="Y5513" s="396"/>
      <c r="Z5513" s="396"/>
      <c r="AA5513" s="441"/>
    </row>
    <row r="5514" spans="25:27" x14ac:dyDescent="0.2">
      <c r="Y5514" s="396"/>
      <c r="Z5514" s="396"/>
      <c r="AA5514" s="441"/>
    </row>
    <row r="5515" spans="25:27" x14ac:dyDescent="0.2">
      <c r="Y5515" s="396"/>
      <c r="Z5515" s="396"/>
      <c r="AA5515" s="441"/>
    </row>
    <row r="5516" spans="25:27" x14ac:dyDescent="0.2">
      <c r="Y5516" s="396"/>
      <c r="Z5516" s="396"/>
      <c r="AA5516" s="441"/>
    </row>
    <row r="5517" spans="25:27" x14ac:dyDescent="0.2">
      <c r="Y5517" s="396"/>
      <c r="Z5517" s="396"/>
      <c r="AA5517" s="441"/>
    </row>
    <row r="5518" spans="25:27" x14ac:dyDescent="0.2">
      <c r="Y5518" s="396"/>
      <c r="Z5518" s="396"/>
      <c r="AA5518" s="441"/>
    </row>
    <row r="5519" spans="25:27" x14ac:dyDescent="0.2">
      <c r="Y5519" s="396"/>
      <c r="Z5519" s="396"/>
      <c r="AA5519" s="441"/>
    </row>
    <row r="5520" spans="25:27" x14ac:dyDescent="0.2">
      <c r="Y5520" s="396"/>
      <c r="Z5520" s="396"/>
      <c r="AA5520" s="441"/>
    </row>
    <row r="5521" spans="25:27" x14ac:dyDescent="0.2">
      <c r="Y5521" s="396"/>
      <c r="Z5521" s="396"/>
      <c r="AA5521" s="441"/>
    </row>
    <row r="5522" spans="25:27" x14ac:dyDescent="0.2">
      <c r="Y5522" s="396"/>
      <c r="Z5522" s="396"/>
      <c r="AA5522" s="441"/>
    </row>
    <row r="5523" spans="25:27" x14ac:dyDescent="0.2">
      <c r="Y5523" s="396"/>
      <c r="Z5523" s="396"/>
      <c r="AA5523" s="441"/>
    </row>
    <row r="5524" spans="25:27" x14ac:dyDescent="0.2">
      <c r="Y5524" s="396"/>
      <c r="Z5524" s="396"/>
      <c r="AA5524" s="441"/>
    </row>
    <row r="5525" spans="25:27" x14ac:dyDescent="0.2">
      <c r="Y5525" s="396"/>
      <c r="Z5525" s="396"/>
      <c r="AA5525" s="441"/>
    </row>
    <row r="5526" spans="25:27" x14ac:dyDescent="0.2">
      <c r="Y5526" s="396"/>
      <c r="Z5526" s="396"/>
      <c r="AA5526" s="441"/>
    </row>
    <row r="5527" spans="25:27" x14ac:dyDescent="0.2">
      <c r="Y5527" s="396"/>
      <c r="Z5527" s="396"/>
      <c r="AA5527" s="441"/>
    </row>
    <row r="5528" spans="25:27" x14ac:dyDescent="0.2">
      <c r="Y5528" s="396"/>
      <c r="Z5528" s="396"/>
      <c r="AA5528" s="441"/>
    </row>
    <row r="5529" spans="25:27" x14ac:dyDescent="0.2">
      <c r="Y5529" s="396"/>
      <c r="Z5529" s="396"/>
      <c r="AA5529" s="441"/>
    </row>
    <row r="5530" spans="25:27" x14ac:dyDescent="0.2">
      <c r="Y5530" s="396"/>
      <c r="Z5530" s="396"/>
      <c r="AA5530" s="441"/>
    </row>
    <row r="5531" spans="25:27" x14ac:dyDescent="0.2">
      <c r="Y5531" s="396"/>
      <c r="Z5531" s="396"/>
      <c r="AA5531" s="441"/>
    </row>
    <row r="5532" spans="25:27" x14ac:dyDescent="0.2">
      <c r="Y5532" s="396"/>
      <c r="Z5532" s="396"/>
      <c r="AA5532" s="441"/>
    </row>
    <row r="5533" spans="25:27" x14ac:dyDescent="0.2">
      <c r="Y5533" s="396"/>
      <c r="Z5533" s="396"/>
      <c r="AA5533" s="441"/>
    </row>
    <row r="5534" spans="25:27" x14ac:dyDescent="0.2">
      <c r="Y5534" s="396"/>
      <c r="Z5534" s="396"/>
      <c r="AA5534" s="441"/>
    </row>
    <row r="5535" spans="25:27" x14ac:dyDescent="0.2">
      <c r="Y5535" s="396"/>
      <c r="Z5535" s="396"/>
      <c r="AA5535" s="441"/>
    </row>
    <row r="5536" spans="25:27" x14ac:dyDescent="0.2">
      <c r="Y5536" s="396"/>
      <c r="Z5536" s="396"/>
      <c r="AA5536" s="441"/>
    </row>
    <row r="5537" spans="25:27" x14ac:dyDescent="0.2">
      <c r="Y5537" s="396"/>
      <c r="Z5537" s="396"/>
      <c r="AA5537" s="441"/>
    </row>
    <row r="5538" spans="25:27" x14ac:dyDescent="0.2">
      <c r="Y5538" s="396"/>
      <c r="Z5538" s="396"/>
      <c r="AA5538" s="441"/>
    </row>
    <row r="5539" spans="25:27" x14ac:dyDescent="0.2">
      <c r="Y5539" s="396"/>
      <c r="Z5539" s="396"/>
      <c r="AA5539" s="441"/>
    </row>
    <row r="5540" spans="25:27" x14ac:dyDescent="0.2">
      <c r="Y5540" s="396"/>
      <c r="Z5540" s="396"/>
      <c r="AA5540" s="441"/>
    </row>
    <row r="5541" spans="25:27" x14ac:dyDescent="0.2">
      <c r="Y5541" s="396"/>
      <c r="Z5541" s="396"/>
      <c r="AA5541" s="441"/>
    </row>
    <row r="5542" spans="25:27" x14ac:dyDescent="0.2">
      <c r="Y5542" s="396"/>
      <c r="Z5542" s="396"/>
      <c r="AA5542" s="441"/>
    </row>
    <row r="5543" spans="25:27" x14ac:dyDescent="0.2">
      <c r="Y5543" s="396"/>
      <c r="Z5543" s="396"/>
      <c r="AA5543" s="441"/>
    </row>
    <row r="5544" spans="25:27" x14ac:dyDescent="0.2">
      <c r="Y5544" s="396"/>
      <c r="Z5544" s="396"/>
      <c r="AA5544" s="441"/>
    </row>
    <row r="5545" spans="25:27" x14ac:dyDescent="0.2">
      <c r="Y5545" s="396"/>
      <c r="Z5545" s="396"/>
      <c r="AA5545" s="441"/>
    </row>
    <row r="5546" spans="25:27" x14ac:dyDescent="0.2">
      <c r="Y5546" s="396"/>
      <c r="Z5546" s="396"/>
      <c r="AA5546" s="441"/>
    </row>
    <row r="5547" spans="25:27" x14ac:dyDescent="0.2">
      <c r="Y5547" s="396"/>
      <c r="Z5547" s="396"/>
      <c r="AA5547" s="441"/>
    </row>
    <row r="5548" spans="25:27" x14ac:dyDescent="0.2">
      <c r="Y5548" s="396"/>
      <c r="Z5548" s="396"/>
      <c r="AA5548" s="441"/>
    </row>
    <row r="5549" spans="25:27" x14ac:dyDescent="0.2">
      <c r="Y5549" s="396"/>
      <c r="Z5549" s="396"/>
      <c r="AA5549" s="441"/>
    </row>
    <row r="5550" spans="25:27" x14ac:dyDescent="0.2">
      <c r="Y5550" s="396"/>
      <c r="Z5550" s="396"/>
      <c r="AA5550" s="441"/>
    </row>
    <row r="5551" spans="25:27" x14ac:dyDescent="0.2">
      <c r="Y5551" s="396"/>
      <c r="Z5551" s="396"/>
      <c r="AA5551" s="441"/>
    </row>
    <row r="5552" spans="25:27" x14ac:dyDescent="0.2">
      <c r="Y5552" s="396"/>
      <c r="Z5552" s="396"/>
      <c r="AA5552" s="441"/>
    </row>
    <row r="5553" spans="25:27" x14ac:dyDescent="0.2">
      <c r="Y5553" s="396"/>
      <c r="Z5553" s="396"/>
      <c r="AA5553" s="441"/>
    </row>
    <row r="5554" spans="25:27" x14ac:dyDescent="0.2">
      <c r="Y5554" s="396"/>
      <c r="Z5554" s="396"/>
      <c r="AA5554" s="441"/>
    </row>
    <row r="5555" spans="25:27" x14ac:dyDescent="0.2">
      <c r="Y5555" s="396"/>
      <c r="Z5555" s="396"/>
      <c r="AA5555" s="441"/>
    </row>
    <row r="5556" spans="25:27" x14ac:dyDescent="0.2">
      <c r="Y5556" s="396"/>
      <c r="Z5556" s="396"/>
      <c r="AA5556" s="441"/>
    </row>
    <row r="5557" spans="25:27" x14ac:dyDescent="0.2">
      <c r="Y5557" s="396"/>
      <c r="Z5557" s="396"/>
      <c r="AA5557" s="441"/>
    </row>
    <row r="5558" spans="25:27" x14ac:dyDescent="0.2">
      <c r="Y5558" s="396"/>
      <c r="Z5558" s="396"/>
      <c r="AA5558" s="441"/>
    </row>
    <row r="5559" spans="25:27" x14ac:dyDescent="0.2">
      <c r="Y5559" s="396"/>
      <c r="Z5559" s="396"/>
      <c r="AA5559" s="441"/>
    </row>
    <row r="5560" spans="25:27" x14ac:dyDescent="0.2">
      <c r="Y5560" s="396"/>
      <c r="Z5560" s="396"/>
      <c r="AA5560" s="441"/>
    </row>
    <row r="5561" spans="25:27" x14ac:dyDescent="0.2">
      <c r="Y5561" s="396"/>
      <c r="Z5561" s="396"/>
      <c r="AA5561" s="441"/>
    </row>
    <row r="5562" spans="25:27" x14ac:dyDescent="0.2">
      <c r="Y5562" s="396"/>
      <c r="Z5562" s="396"/>
      <c r="AA5562" s="441"/>
    </row>
    <row r="5563" spans="25:27" x14ac:dyDescent="0.2">
      <c r="Y5563" s="396"/>
      <c r="Z5563" s="396"/>
      <c r="AA5563" s="441"/>
    </row>
    <row r="5564" spans="25:27" x14ac:dyDescent="0.2">
      <c r="Y5564" s="396"/>
      <c r="Z5564" s="396"/>
      <c r="AA5564" s="441"/>
    </row>
    <row r="5565" spans="25:27" x14ac:dyDescent="0.2">
      <c r="Y5565" s="396"/>
      <c r="Z5565" s="396"/>
      <c r="AA5565" s="441"/>
    </row>
    <row r="5566" spans="25:27" x14ac:dyDescent="0.2">
      <c r="Y5566" s="396"/>
      <c r="Z5566" s="396"/>
      <c r="AA5566" s="441"/>
    </row>
    <row r="5567" spans="25:27" x14ac:dyDescent="0.2">
      <c r="Y5567" s="396"/>
      <c r="Z5567" s="396"/>
      <c r="AA5567" s="441"/>
    </row>
    <row r="5568" spans="25:27" x14ac:dyDescent="0.2">
      <c r="Y5568" s="396"/>
      <c r="Z5568" s="396"/>
      <c r="AA5568" s="441"/>
    </row>
    <row r="5569" spans="25:27" x14ac:dyDescent="0.2">
      <c r="Y5569" s="396"/>
      <c r="Z5569" s="396"/>
      <c r="AA5569" s="441"/>
    </row>
    <row r="5570" spans="25:27" x14ac:dyDescent="0.2">
      <c r="Y5570" s="396"/>
      <c r="Z5570" s="396"/>
      <c r="AA5570" s="441"/>
    </row>
    <row r="5571" spans="25:27" x14ac:dyDescent="0.2">
      <c r="Y5571" s="396"/>
      <c r="Z5571" s="396"/>
      <c r="AA5571" s="441"/>
    </row>
    <row r="5572" spans="25:27" x14ac:dyDescent="0.2">
      <c r="Y5572" s="396"/>
      <c r="Z5572" s="396"/>
      <c r="AA5572" s="441"/>
    </row>
    <row r="5573" spans="25:27" x14ac:dyDescent="0.2">
      <c r="Y5573" s="396"/>
      <c r="Z5573" s="396"/>
      <c r="AA5573" s="441"/>
    </row>
    <row r="5574" spans="25:27" x14ac:dyDescent="0.2">
      <c r="Y5574" s="396"/>
      <c r="Z5574" s="396"/>
      <c r="AA5574" s="441"/>
    </row>
    <row r="5575" spans="25:27" x14ac:dyDescent="0.2">
      <c r="Y5575" s="396"/>
      <c r="Z5575" s="396"/>
      <c r="AA5575" s="441"/>
    </row>
    <row r="5576" spans="25:27" x14ac:dyDescent="0.2">
      <c r="Y5576" s="396"/>
      <c r="Z5576" s="396"/>
      <c r="AA5576" s="441"/>
    </row>
    <row r="5577" spans="25:27" x14ac:dyDescent="0.2">
      <c r="Y5577" s="396"/>
      <c r="Z5577" s="396"/>
      <c r="AA5577" s="441"/>
    </row>
    <row r="5578" spans="25:27" x14ac:dyDescent="0.2">
      <c r="Y5578" s="396"/>
      <c r="Z5578" s="396"/>
      <c r="AA5578" s="441"/>
    </row>
    <row r="5579" spans="25:27" x14ac:dyDescent="0.2">
      <c r="Y5579" s="396"/>
      <c r="Z5579" s="396"/>
      <c r="AA5579" s="441"/>
    </row>
    <row r="5580" spans="25:27" x14ac:dyDescent="0.2">
      <c r="Y5580" s="396"/>
      <c r="Z5580" s="396"/>
      <c r="AA5580" s="441"/>
    </row>
    <row r="5581" spans="25:27" x14ac:dyDescent="0.2">
      <c r="Y5581" s="396"/>
      <c r="Z5581" s="396"/>
      <c r="AA5581" s="441"/>
    </row>
    <row r="5582" spans="25:27" x14ac:dyDescent="0.2">
      <c r="Y5582" s="396"/>
      <c r="Z5582" s="396"/>
      <c r="AA5582" s="441"/>
    </row>
    <row r="5583" spans="25:27" x14ac:dyDescent="0.2">
      <c r="Y5583" s="396"/>
      <c r="Z5583" s="396"/>
      <c r="AA5583" s="441"/>
    </row>
    <row r="5584" spans="25:27" x14ac:dyDescent="0.2">
      <c r="Y5584" s="396"/>
      <c r="Z5584" s="396"/>
      <c r="AA5584" s="441"/>
    </row>
    <row r="5585" spans="25:27" x14ac:dyDescent="0.2">
      <c r="Y5585" s="396"/>
      <c r="Z5585" s="396"/>
      <c r="AA5585" s="441"/>
    </row>
    <row r="5586" spans="25:27" x14ac:dyDescent="0.2">
      <c r="Y5586" s="396"/>
      <c r="Z5586" s="396"/>
      <c r="AA5586" s="441"/>
    </row>
    <row r="5587" spans="25:27" x14ac:dyDescent="0.2">
      <c r="Y5587" s="396"/>
      <c r="Z5587" s="396"/>
      <c r="AA5587" s="441"/>
    </row>
    <row r="5588" spans="25:27" x14ac:dyDescent="0.2">
      <c r="Y5588" s="396"/>
      <c r="Z5588" s="396"/>
      <c r="AA5588" s="441"/>
    </row>
    <row r="5589" spans="25:27" x14ac:dyDescent="0.2">
      <c r="Y5589" s="396"/>
      <c r="Z5589" s="396"/>
      <c r="AA5589" s="441"/>
    </row>
    <row r="5590" spans="25:27" x14ac:dyDescent="0.2">
      <c r="Y5590" s="396"/>
      <c r="Z5590" s="396"/>
      <c r="AA5590" s="441"/>
    </row>
    <row r="5591" spans="25:27" x14ac:dyDescent="0.2">
      <c r="Y5591" s="396"/>
      <c r="Z5591" s="396"/>
      <c r="AA5591" s="441"/>
    </row>
    <row r="5592" spans="25:27" x14ac:dyDescent="0.2">
      <c r="Y5592" s="396"/>
      <c r="Z5592" s="396"/>
      <c r="AA5592" s="441"/>
    </row>
    <row r="5593" spans="25:27" x14ac:dyDescent="0.2">
      <c r="Y5593" s="396"/>
      <c r="Z5593" s="396"/>
      <c r="AA5593" s="441"/>
    </row>
    <row r="5594" spans="25:27" x14ac:dyDescent="0.2">
      <c r="Y5594" s="396"/>
      <c r="Z5594" s="396"/>
      <c r="AA5594" s="441"/>
    </row>
    <row r="5595" spans="25:27" x14ac:dyDescent="0.2">
      <c r="Y5595" s="396"/>
      <c r="Z5595" s="396"/>
      <c r="AA5595" s="441"/>
    </row>
    <row r="5596" spans="25:27" x14ac:dyDescent="0.2">
      <c r="Y5596" s="396"/>
      <c r="Z5596" s="396"/>
      <c r="AA5596" s="441"/>
    </row>
    <row r="5597" spans="25:27" x14ac:dyDescent="0.2">
      <c r="Y5597" s="396"/>
      <c r="Z5597" s="396"/>
      <c r="AA5597" s="441"/>
    </row>
    <row r="5598" spans="25:27" x14ac:dyDescent="0.2">
      <c r="Y5598" s="396"/>
      <c r="Z5598" s="396"/>
      <c r="AA5598" s="441"/>
    </row>
    <row r="5599" spans="25:27" x14ac:dyDescent="0.2">
      <c r="Y5599" s="396"/>
      <c r="Z5599" s="396"/>
      <c r="AA5599" s="441"/>
    </row>
    <row r="5600" spans="25:27" x14ac:dyDescent="0.2">
      <c r="Y5600" s="396"/>
      <c r="Z5600" s="396"/>
      <c r="AA5600" s="441"/>
    </row>
    <row r="5601" spans="25:27" x14ac:dyDescent="0.2">
      <c r="Y5601" s="396"/>
      <c r="Z5601" s="396"/>
      <c r="AA5601" s="441"/>
    </row>
    <row r="5602" spans="25:27" x14ac:dyDescent="0.2">
      <c r="Y5602" s="396"/>
      <c r="Z5602" s="396"/>
      <c r="AA5602" s="441"/>
    </row>
    <row r="5603" spans="25:27" x14ac:dyDescent="0.2">
      <c r="Y5603" s="396"/>
      <c r="Z5603" s="396"/>
      <c r="AA5603" s="441"/>
    </row>
    <row r="5604" spans="25:27" x14ac:dyDescent="0.2">
      <c r="Y5604" s="396"/>
      <c r="Z5604" s="396"/>
      <c r="AA5604" s="441"/>
    </row>
    <row r="5605" spans="25:27" x14ac:dyDescent="0.2">
      <c r="Y5605" s="396"/>
      <c r="Z5605" s="396"/>
      <c r="AA5605" s="441"/>
    </row>
    <row r="5606" spans="25:27" x14ac:dyDescent="0.2">
      <c r="Y5606" s="396"/>
      <c r="Z5606" s="396"/>
      <c r="AA5606" s="441"/>
    </row>
    <row r="5607" spans="25:27" x14ac:dyDescent="0.2">
      <c r="Y5607" s="396"/>
      <c r="Z5607" s="396"/>
      <c r="AA5607" s="441"/>
    </row>
    <row r="5608" spans="25:27" x14ac:dyDescent="0.2">
      <c r="Y5608" s="396"/>
      <c r="Z5608" s="396"/>
      <c r="AA5608" s="441"/>
    </row>
    <row r="5609" spans="25:27" x14ac:dyDescent="0.2">
      <c r="Y5609" s="396"/>
      <c r="Z5609" s="396"/>
      <c r="AA5609" s="441"/>
    </row>
    <row r="5610" spans="25:27" x14ac:dyDescent="0.2">
      <c r="Y5610" s="396"/>
      <c r="Z5610" s="396"/>
      <c r="AA5610" s="441"/>
    </row>
    <row r="5611" spans="25:27" x14ac:dyDescent="0.2">
      <c r="Y5611" s="396"/>
      <c r="Z5611" s="396"/>
      <c r="AA5611" s="441"/>
    </row>
    <row r="5612" spans="25:27" x14ac:dyDescent="0.2">
      <c r="Y5612" s="396"/>
      <c r="Z5612" s="396"/>
      <c r="AA5612" s="441"/>
    </row>
    <row r="5613" spans="25:27" x14ac:dyDescent="0.2">
      <c r="Y5613" s="396"/>
      <c r="Z5613" s="396"/>
      <c r="AA5613" s="441"/>
    </row>
    <row r="5614" spans="25:27" x14ac:dyDescent="0.2">
      <c r="Y5614" s="396"/>
      <c r="Z5614" s="396"/>
      <c r="AA5614" s="441"/>
    </row>
    <row r="5615" spans="25:27" x14ac:dyDescent="0.2">
      <c r="Y5615" s="396"/>
      <c r="Z5615" s="396"/>
      <c r="AA5615" s="441"/>
    </row>
    <row r="5616" spans="25:27" x14ac:dyDescent="0.2">
      <c r="Y5616" s="396"/>
      <c r="Z5616" s="396"/>
      <c r="AA5616" s="441"/>
    </row>
    <row r="5617" spans="25:27" x14ac:dyDescent="0.2">
      <c r="Y5617" s="396"/>
      <c r="Z5617" s="396"/>
      <c r="AA5617" s="441"/>
    </row>
    <row r="5618" spans="25:27" x14ac:dyDescent="0.2">
      <c r="Y5618" s="396"/>
      <c r="Z5618" s="396"/>
      <c r="AA5618" s="441"/>
    </row>
    <row r="5619" spans="25:27" x14ac:dyDescent="0.2">
      <c r="Y5619" s="396"/>
      <c r="Z5619" s="396"/>
      <c r="AA5619" s="441"/>
    </row>
    <row r="5620" spans="25:27" x14ac:dyDescent="0.2">
      <c r="Y5620" s="396"/>
      <c r="Z5620" s="396"/>
      <c r="AA5620" s="441"/>
    </row>
    <row r="5621" spans="25:27" x14ac:dyDescent="0.2">
      <c r="Y5621" s="396"/>
      <c r="Z5621" s="396"/>
      <c r="AA5621" s="441"/>
    </row>
    <row r="5622" spans="25:27" x14ac:dyDescent="0.2">
      <c r="Y5622" s="396"/>
      <c r="Z5622" s="396"/>
      <c r="AA5622" s="441"/>
    </row>
    <row r="5623" spans="25:27" x14ac:dyDescent="0.2">
      <c r="Y5623" s="396"/>
      <c r="Z5623" s="396"/>
      <c r="AA5623" s="441"/>
    </row>
    <row r="5624" spans="25:27" x14ac:dyDescent="0.2">
      <c r="Y5624" s="396"/>
      <c r="Z5624" s="396"/>
      <c r="AA5624" s="441"/>
    </row>
    <row r="5625" spans="25:27" x14ac:dyDescent="0.2">
      <c r="Y5625" s="396"/>
      <c r="Z5625" s="396"/>
      <c r="AA5625" s="441"/>
    </row>
    <row r="5626" spans="25:27" x14ac:dyDescent="0.2">
      <c r="Y5626" s="396"/>
      <c r="Z5626" s="396"/>
      <c r="AA5626" s="441"/>
    </row>
    <row r="5627" spans="25:27" x14ac:dyDescent="0.2">
      <c r="Y5627" s="396"/>
      <c r="Z5627" s="396"/>
      <c r="AA5627" s="441"/>
    </row>
    <row r="5628" spans="25:27" x14ac:dyDescent="0.2">
      <c r="Y5628" s="396"/>
      <c r="Z5628" s="396"/>
      <c r="AA5628" s="441"/>
    </row>
    <row r="5629" spans="25:27" x14ac:dyDescent="0.2">
      <c r="Y5629" s="396"/>
      <c r="Z5629" s="396"/>
      <c r="AA5629" s="441"/>
    </row>
    <row r="5630" spans="25:27" x14ac:dyDescent="0.2">
      <c r="Y5630" s="396"/>
      <c r="Z5630" s="396"/>
      <c r="AA5630" s="441"/>
    </row>
    <row r="5631" spans="25:27" x14ac:dyDescent="0.2">
      <c r="Y5631" s="396"/>
      <c r="Z5631" s="396"/>
      <c r="AA5631" s="441"/>
    </row>
    <row r="5632" spans="25:27" x14ac:dyDescent="0.2">
      <c r="Y5632" s="396"/>
      <c r="Z5632" s="396"/>
      <c r="AA5632" s="441"/>
    </row>
    <row r="5633" spans="25:27" x14ac:dyDescent="0.2">
      <c r="Y5633" s="396"/>
      <c r="Z5633" s="396"/>
      <c r="AA5633" s="441"/>
    </row>
    <row r="5634" spans="25:27" x14ac:dyDescent="0.2">
      <c r="Y5634" s="396"/>
      <c r="Z5634" s="396"/>
      <c r="AA5634" s="441"/>
    </row>
    <row r="5635" spans="25:27" x14ac:dyDescent="0.2">
      <c r="Y5635" s="396"/>
      <c r="Z5635" s="396"/>
      <c r="AA5635" s="441"/>
    </row>
    <row r="5636" spans="25:27" x14ac:dyDescent="0.2">
      <c r="Y5636" s="396"/>
      <c r="Z5636" s="396"/>
      <c r="AA5636" s="441"/>
    </row>
    <row r="5637" spans="25:27" x14ac:dyDescent="0.2">
      <c r="Y5637" s="396"/>
      <c r="Z5637" s="396"/>
      <c r="AA5637" s="441"/>
    </row>
    <row r="5638" spans="25:27" x14ac:dyDescent="0.2">
      <c r="Y5638" s="396"/>
      <c r="Z5638" s="396"/>
      <c r="AA5638" s="441"/>
    </row>
    <row r="5639" spans="25:27" x14ac:dyDescent="0.2">
      <c r="Y5639" s="396"/>
      <c r="Z5639" s="396"/>
      <c r="AA5639" s="441"/>
    </row>
    <row r="5640" spans="25:27" x14ac:dyDescent="0.2">
      <c r="Y5640" s="396"/>
      <c r="Z5640" s="396"/>
      <c r="AA5640" s="441"/>
    </row>
    <row r="5641" spans="25:27" x14ac:dyDescent="0.2">
      <c r="Y5641" s="396"/>
      <c r="Z5641" s="396"/>
      <c r="AA5641" s="441"/>
    </row>
    <row r="5642" spans="25:27" x14ac:dyDescent="0.2">
      <c r="Y5642" s="396"/>
      <c r="Z5642" s="396"/>
      <c r="AA5642" s="441"/>
    </row>
    <row r="5643" spans="25:27" x14ac:dyDescent="0.2">
      <c r="Y5643" s="396"/>
      <c r="Z5643" s="396"/>
      <c r="AA5643" s="441"/>
    </row>
    <row r="5644" spans="25:27" x14ac:dyDescent="0.2">
      <c r="Y5644" s="396"/>
      <c r="Z5644" s="396"/>
      <c r="AA5644" s="441"/>
    </row>
    <row r="5645" spans="25:27" x14ac:dyDescent="0.2">
      <c r="Y5645" s="396"/>
      <c r="Z5645" s="396"/>
      <c r="AA5645" s="441"/>
    </row>
    <row r="5646" spans="25:27" x14ac:dyDescent="0.2">
      <c r="Y5646" s="396"/>
      <c r="Z5646" s="396"/>
      <c r="AA5646" s="441"/>
    </row>
    <row r="5647" spans="25:27" x14ac:dyDescent="0.2">
      <c r="Y5647" s="396"/>
      <c r="Z5647" s="396"/>
      <c r="AA5647" s="441"/>
    </row>
    <row r="5648" spans="25:27" x14ac:dyDescent="0.2">
      <c r="Y5648" s="396"/>
      <c r="Z5648" s="396"/>
      <c r="AA5648" s="441"/>
    </row>
    <row r="5649" spans="25:27" x14ac:dyDescent="0.2">
      <c r="Y5649" s="396"/>
      <c r="Z5649" s="396"/>
      <c r="AA5649" s="441"/>
    </row>
    <row r="5650" spans="25:27" x14ac:dyDescent="0.2">
      <c r="Y5650" s="396"/>
      <c r="Z5650" s="396"/>
      <c r="AA5650" s="441"/>
    </row>
    <row r="5651" spans="25:27" x14ac:dyDescent="0.2">
      <c r="Y5651" s="396"/>
      <c r="Z5651" s="396"/>
      <c r="AA5651" s="441"/>
    </row>
    <row r="5652" spans="25:27" x14ac:dyDescent="0.2">
      <c r="Y5652" s="396"/>
      <c r="Z5652" s="396"/>
      <c r="AA5652" s="441"/>
    </row>
    <row r="5653" spans="25:27" x14ac:dyDescent="0.2">
      <c r="Y5653" s="396"/>
      <c r="Z5653" s="396"/>
      <c r="AA5653" s="441"/>
    </row>
    <row r="5654" spans="25:27" x14ac:dyDescent="0.2">
      <c r="Y5654" s="396"/>
      <c r="Z5654" s="396"/>
      <c r="AA5654" s="441"/>
    </row>
    <row r="5655" spans="25:27" x14ac:dyDescent="0.2">
      <c r="Y5655" s="396"/>
      <c r="Z5655" s="396"/>
      <c r="AA5655" s="441"/>
    </row>
    <row r="5656" spans="25:27" x14ac:dyDescent="0.2">
      <c r="Y5656" s="396"/>
      <c r="Z5656" s="396"/>
      <c r="AA5656" s="441"/>
    </row>
    <row r="5657" spans="25:27" x14ac:dyDescent="0.2">
      <c r="Y5657" s="396"/>
      <c r="Z5657" s="396"/>
      <c r="AA5657" s="441"/>
    </row>
    <row r="5658" spans="25:27" x14ac:dyDescent="0.2">
      <c r="Y5658" s="396"/>
      <c r="Z5658" s="396"/>
      <c r="AA5658" s="441"/>
    </row>
    <row r="5659" spans="25:27" x14ac:dyDescent="0.2">
      <c r="Y5659" s="396"/>
      <c r="Z5659" s="396"/>
      <c r="AA5659" s="441"/>
    </row>
    <row r="5660" spans="25:27" x14ac:dyDescent="0.2">
      <c r="Y5660" s="396"/>
      <c r="Z5660" s="396"/>
      <c r="AA5660" s="441"/>
    </row>
    <row r="5661" spans="25:27" x14ac:dyDescent="0.2">
      <c r="Y5661" s="396"/>
      <c r="Z5661" s="396"/>
      <c r="AA5661" s="441"/>
    </row>
    <row r="5662" spans="25:27" x14ac:dyDescent="0.2">
      <c r="Y5662" s="396"/>
      <c r="Z5662" s="396"/>
      <c r="AA5662" s="441"/>
    </row>
    <row r="5663" spans="25:27" x14ac:dyDescent="0.2">
      <c r="Y5663" s="396"/>
      <c r="Z5663" s="396"/>
      <c r="AA5663" s="441"/>
    </row>
    <row r="5664" spans="25:27" x14ac:dyDescent="0.2">
      <c r="Y5664" s="396"/>
      <c r="Z5664" s="396"/>
      <c r="AA5664" s="441"/>
    </row>
    <row r="5665" spans="25:27" x14ac:dyDescent="0.2">
      <c r="Y5665" s="396"/>
      <c r="Z5665" s="396"/>
      <c r="AA5665" s="441"/>
    </row>
    <row r="5666" spans="25:27" x14ac:dyDescent="0.2">
      <c r="Y5666" s="396"/>
      <c r="Z5666" s="396"/>
      <c r="AA5666" s="441"/>
    </row>
    <row r="5667" spans="25:27" x14ac:dyDescent="0.2">
      <c r="Y5667" s="396"/>
      <c r="Z5667" s="396"/>
      <c r="AA5667" s="441"/>
    </row>
    <row r="5668" spans="25:27" x14ac:dyDescent="0.2">
      <c r="Y5668" s="396"/>
      <c r="Z5668" s="396"/>
      <c r="AA5668" s="441"/>
    </row>
    <row r="5669" spans="25:27" x14ac:dyDescent="0.2">
      <c r="Y5669" s="396"/>
      <c r="Z5669" s="396"/>
      <c r="AA5669" s="441"/>
    </row>
    <row r="5670" spans="25:27" x14ac:dyDescent="0.2">
      <c r="Y5670" s="396"/>
      <c r="Z5670" s="396"/>
      <c r="AA5670" s="441"/>
    </row>
    <row r="5671" spans="25:27" x14ac:dyDescent="0.2">
      <c r="Y5671" s="396"/>
      <c r="Z5671" s="396"/>
      <c r="AA5671" s="441"/>
    </row>
    <row r="5672" spans="25:27" x14ac:dyDescent="0.2">
      <c r="Y5672" s="396"/>
      <c r="Z5672" s="396"/>
      <c r="AA5672" s="441"/>
    </row>
    <row r="5673" spans="25:27" x14ac:dyDescent="0.2">
      <c r="Y5673" s="396"/>
      <c r="Z5673" s="396"/>
      <c r="AA5673" s="441"/>
    </row>
    <row r="5674" spans="25:27" x14ac:dyDescent="0.2">
      <c r="Y5674" s="396"/>
      <c r="Z5674" s="396"/>
      <c r="AA5674" s="441"/>
    </row>
    <row r="5675" spans="25:27" x14ac:dyDescent="0.2">
      <c r="Y5675" s="396"/>
      <c r="Z5675" s="396"/>
      <c r="AA5675" s="441"/>
    </row>
    <row r="5676" spans="25:27" x14ac:dyDescent="0.2">
      <c r="Y5676" s="396"/>
      <c r="Z5676" s="396"/>
      <c r="AA5676" s="441"/>
    </row>
    <row r="5677" spans="25:27" x14ac:dyDescent="0.2">
      <c r="Y5677" s="396"/>
      <c r="Z5677" s="396"/>
      <c r="AA5677" s="441"/>
    </row>
    <row r="5678" spans="25:27" x14ac:dyDescent="0.2">
      <c r="Y5678" s="396"/>
      <c r="Z5678" s="396"/>
      <c r="AA5678" s="441"/>
    </row>
    <row r="5679" spans="25:27" x14ac:dyDescent="0.2">
      <c r="Y5679" s="396"/>
      <c r="Z5679" s="396"/>
      <c r="AA5679" s="441"/>
    </row>
    <row r="5680" spans="25:27" x14ac:dyDescent="0.2">
      <c r="Y5680" s="396"/>
      <c r="Z5680" s="396"/>
      <c r="AA5680" s="441"/>
    </row>
    <row r="5681" spans="25:27" x14ac:dyDescent="0.2">
      <c r="Y5681" s="396"/>
      <c r="Z5681" s="396"/>
      <c r="AA5681" s="441"/>
    </row>
    <row r="5682" spans="25:27" x14ac:dyDescent="0.2">
      <c r="Y5682" s="396"/>
      <c r="Z5682" s="396"/>
      <c r="AA5682" s="441"/>
    </row>
    <row r="5683" spans="25:27" x14ac:dyDescent="0.2">
      <c r="Y5683" s="396"/>
      <c r="Z5683" s="396"/>
      <c r="AA5683" s="441"/>
    </row>
    <row r="5684" spans="25:27" x14ac:dyDescent="0.2">
      <c r="Y5684" s="396"/>
      <c r="Z5684" s="396"/>
      <c r="AA5684" s="441"/>
    </row>
    <row r="5685" spans="25:27" x14ac:dyDescent="0.2">
      <c r="Y5685" s="396"/>
      <c r="Z5685" s="396"/>
      <c r="AA5685" s="441"/>
    </row>
    <row r="5686" spans="25:27" x14ac:dyDescent="0.2">
      <c r="Y5686" s="396"/>
      <c r="Z5686" s="396"/>
      <c r="AA5686" s="441"/>
    </row>
    <row r="5687" spans="25:27" x14ac:dyDescent="0.2">
      <c r="Y5687" s="396"/>
      <c r="Z5687" s="396"/>
      <c r="AA5687" s="441"/>
    </row>
    <row r="5688" spans="25:27" x14ac:dyDescent="0.2">
      <c r="Y5688" s="396"/>
      <c r="Z5688" s="396"/>
      <c r="AA5688" s="441"/>
    </row>
    <row r="5689" spans="25:27" x14ac:dyDescent="0.2">
      <c r="Y5689" s="396"/>
      <c r="Z5689" s="396"/>
      <c r="AA5689" s="441"/>
    </row>
    <row r="5690" spans="25:27" ht="15.75" customHeight="1" x14ac:dyDescent="0.2">
      <c r="Y5690" s="396"/>
      <c r="Z5690" s="396"/>
      <c r="AA5690" s="441"/>
    </row>
    <row r="5691" spans="25:27" x14ac:dyDescent="0.2">
      <c r="Y5691" s="396"/>
      <c r="Z5691" s="396"/>
      <c r="AA5691" s="441"/>
    </row>
    <row r="5692" spans="25:27" x14ac:dyDescent="0.2">
      <c r="Y5692" s="396"/>
      <c r="Z5692" s="396"/>
      <c r="AA5692" s="441"/>
    </row>
    <row r="5693" spans="25:27" x14ac:dyDescent="0.2">
      <c r="Y5693" s="396"/>
      <c r="Z5693" s="396"/>
      <c r="AA5693" s="441"/>
    </row>
    <row r="5694" spans="25:27" x14ac:dyDescent="0.2">
      <c r="Y5694" s="396"/>
      <c r="Z5694" s="396"/>
      <c r="AA5694" s="441"/>
    </row>
    <row r="5695" spans="25:27" x14ac:dyDescent="0.2">
      <c r="Y5695" s="396"/>
      <c r="Z5695" s="396"/>
      <c r="AA5695" s="441"/>
    </row>
    <row r="5696" spans="25:27" x14ac:dyDescent="0.2">
      <c r="Y5696" s="396"/>
      <c r="Z5696" s="396"/>
      <c r="AA5696" s="441"/>
    </row>
    <row r="5697" spans="10:27" ht="15.75" x14ac:dyDescent="0.2">
      <c r="J5697" s="756" t="s">
        <v>1021</v>
      </c>
      <c r="Y5697" s="396"/>
      <c r="Z5697" s="396"/>
      <c r="AA5697" s="441"/>
    </row>
    <row r="5698" spans="10:27" ht="15.75" x14ac:dyDescent="0.2">
      <c r="J5698" s="756" t="s">
        <v>1022</v>
      </c>
      <c r="Y5698" s="396"/>
      <c r="Z5698" s="396"/>
      <c r="AA5698" s="441"/>
    </row>
    <row r="5699" spans="10:27" ht="15.75" x14ac:dyDescent="0.2">
      <c r="J5699" s="756" t="s">
        <v>1023</v>
      </c>
      <c r="Y5699" s="396"/>
      <c r="Z5699" s="396"/>
      <c r="AA5699" s="441"/>
    </row>
    <row r="5700" spans="10:27" ht="15.75" x14ac:dyDescent="0.2">
      <c r="J5700" s="756" t="s">
        <v>1024</v>
      </c>
      <c r="Y5700" s="396"/>
      <c r="Z5700" s="396"/>
      <c r="AA5700" s="441"/>
    </row>
    <row r="5701" spans="10:27" ht="15.75" x14ac:dyDescent="0.2">
      <c r="J5701" s="756" t="s">
        <v>1025</v>
      </c>
      <c r="Y5701" s="396"/>
      <c r="Z5701" s="396"/>
      <c r="AA5701" s="441"/>
    </row>
    <row r="5702" spans="10:27" ht="15.75" x14ac:dyDescent="0.2">
      <c r="J5702" s="756" t="s">
        <v>1026</v>
      </c>
      <c r="Y5702" s="396"/>
      <c r="Z5702" s="396"/>
      <c r="AA5702" s="441"/>
    </row>
    <row r="5703" spans="10:27" x14ac:dyDescent="0.2">
      <c r="Y5703" s="396"/>
      <c r="Z5703" s="396"/>
      <c r="AA5703" s="441"/>
    </row>
    <row r="5704" spans="10:27" ht="15.75" x14ac:dyDescent="0.2">
      <c r="J5704" s="756" t="s">
        <v>1027</v>
      </c>
      <c r="Y5704" s="396"/>
      <c r="Z5704" s="396"/>
      <c r="AA5704" s="441"/>
    </row>
    <row r="5705" spans="10:27" ht="15.75" x14ac:dyDescent="0.2">
      <c r="J5705" s="756" t="s">
        <v>1028</v>
      </c>
      <c r="Y5705" s="396"/>
      <c r="Z5705" s="396"/>
      <c r="AA5705" s="441"/>
    </row>
    <row r="5706" spans="10:27" ht="15.75" x14ac:dyDescent="0.2">
      <c r="J5706" s="756" t="s">
        <v>1029</v>
      </c>
      <c r="Y5706" s="396"/>
      <c r="Z5706" s="396"/>
      <c r="AA5706" s="441"/>
    </row>
    <row r="5707" spans="10:27" ht="15.75" x14ac:dyDescent="0.2">
      <c r="J5707" s="756" t="s">
        <v>1030</v>
      </c>
      <c r="Y5707" s="396"/>
      <c r="Z5707" s="396"/>
      <c r="AA5707" s="441"/>
    </row>
    <row r="5708" spans="10:27" x14ac:dyDescent="0.2">
      <c r="Y5708" s="396"/>
      <c r="Z5708" s="396"/>
      <c r="AA5708" s="441"/>
    </row>
    <row r="5709" spans="10:27" x14ac:dyDescent="0.2">
      <c r="Y5709" s="396"/>
      <c r="Z5709" s="396"/>
      <c r="AA5709" s="441"/>
    </row>
    <row r="5710" spans="10:27" x14ac:dyDescent="0.2">
      <c r="Y5710" s="396"/>
      <c r="Z5710" s="396"/>
      <c r="AA5710" s="441"/>
    </row>
    <row r="5711" spans="10:27" x14ac:dyDescent="0.2">
      <c r="Y5711" s="396"/>
      <c r="Z5711" s="396"/>
      <c r="AA5711" s="441"/>
    </row>
    <row r="5712" spans="10:27" ht="15.75" x14ac:dyDescent="0.2">
      <c r="J5712" s="756" t="s">
        <v>1031</v>
      </c>
      <c r="Y5712" s="396"/>
      <c r="Z5712" s="396"/>
      <c r="AA5712" s="441"/>
    </row>
    <row r="5713" spans="10:27" ht="15.75" x14ac:dyDescent="0.2">
      <c r="J5713" s="756" t="s">
        <v>1032</v>
      </c>
      <c r="Y5713" s="396"/>
      <c r="Z5713" s="396"/>
      <c r="AA5713" s="441"/>
    </row>
    <row r="5714" spans="10:27" ht="15.75" x14ac:dyDescent="0.2">
      <c r="J5714" s="756" t="s">
        <v>1033</v>
      </c>
      <c r="Y5714" s="396"/>
      <c r="Z5714" s="396"/>
      <c r="AA5714" s="441"/>
    </row>
    <row r="5715" spans="10:27" ht="15.75" x14ac:dyDescent="0.2">
      <c r="J5715" s="756" t="s">
        <v>1034</v>
      </c>
      <c r="Y5715" s="396"/>
      <c r="Z5715" s="396"/>
      <c r="AA5715" s="441"/>
    </row>
    <row r="5716" spans="10:27" x14ac:dyDescent="0.2">
      <c r="Y5716" s="396"/>
      <c r="Z5716" s="396"/>
      <c r="AA5716" s="441"/>
    </row>
    <row r="5717" spans="10:27" x14ac:dyDescent="0.2">
      <c r="Y5717" s="396"/>
      <c r="Z5717" s="396"/>
      <c r="AA5717" s="441"/>
    </row>
    <row r="5718" spans="10:27" x14ac:dyDescent="0.2">
      <c r="Y5718" s="396"/>
      <c r="Z5718" s="396"/>
      <c r="AA5718" s="441"/>
    </row>
    <row r="5719" spans="10:27" ht="15.75" x14ac:dyDescent="0.2">
      <c r="J5719" s="756" t="s">
        <v>1035</v>
      </c>
      <c r="Y5719" s="396"/>
      <c r="Z5719" s="396"/>
      <c r="AA5719" s="441"/>
    </row>
    <row r="5720" spans="10:27" ht="15.75" x14ac:dyDescent="0.2">
      <c r="J5720" s="756" t="s">
        <v>1036</v>
      </c>
      <c r="Y5720" s="396"/>
      <c r="Z5720" s="396"/>
      <c r="AA5720" s="441"/>
    </row>
    <row r="5721" spans="10:27" ht="15.75" x14ac:dyDescent="0.2">
      <c r="J5721" s="756" t="s">
        <v>1037</v>
      </c>
      <c r="Y5721" s="396"/>
      <c r="Z5721" s="396"/>
      <c r="AA5721" s="441"/>
    </row>
    <row r="5722" spans="10:27" ht="15.75" x14ac:dyDescent="0.2">
      <c r="J5722" s="756" t="s">
        <v>1038</v>
      </c>
      <c r="Y5722" s="396"/>
      <c r="Z5722" s="396"/>
      <c r="AA5722" s="441"/>
    </row>
    <row r="5723" spans="10:27" x14ac:dyDescent="0.2">
      <c r="Y5723" s="396"/>
      <c r="Z5723" s="396"/>
      <c r="AA5723" s="441"/>
    </row>
    <row r="5724" spans="10:27" x14ac:dyDescent="0.2">
      <c r="Y5724" s="396"/>
      <c r="Z5724" s="396"/>
      <c r="AA5724" s="441"/>
    </row>
    <row r="5725" spans="10:27" x14ac:dyDescent="0.2">
      <c r="Y5725" s="396"/>
      <c r="Z5725" s="396"/>
      <c r="AA5725" s="441"/>
    </row>
    <row r="5726" spans="10:27" x14ac:dyDescent="0.2">
      <c r="Y5726" s="396"/>
      <c r="Z5726" s="396"/>
      <c r="AA5726" s="441"/>
    </row>
    <row r="5727" spans="10:27" x14ac:dyDescent="0.2">
      <c r="Y5727" s="396"/>
      <c r="Z5727" s="396"/>
      <c r="AA5727" s="441"/>
    </row>
    <row r="5728" spans="10:27" x14ac:dyDescent="0.2">
      <c r="Y5728" s="396"/>
      <c r="Z5728" s="396"/>
      <c r="AA5728" s="441"/>
    </row>
    <row r="5729" spans="25:27" x14ac:dyDescent="0.2">
      <c r="Y5729" s="396"/>
      <c r="Z5729" s="396"/>
      <c r="AA5729" s="441"/>
    </row>
    <row r="5730" spans="25:27" x14ac:dyDescent="0.2">
      <c r="Y5730" s="396"/>
      <c r="Z5730" s="396"/>
      <c r="AA5730" s="441"/>
    </row>
    <row r="5731" spans="25:27" x14ac:dyDescent="0.2">
      <c r="Y5731" s="396"/>
      <c r="Z5731" s="396"/>
      <c r="AA5731" s="441"/>
    </row>
    <row r="5732" spans="25:27" x14ac:dyDescent="0.2">
      <c r="Y5732" s="396"/>
      <c r="Z5732" s="396"/>
      <c r="AA5732" s="441"/>
    </row>
    <row r="5733" spans="25:27" x14ac:dyDescent="0.2">
      <c r="Y5733" s="396"/>
      <c r="Z5733" s="396"/>
      <c r="AA5733" s="441"/>
    </row>
    <row r="5734" spans="25:27" x14ac:dyDescent="0.2">
      <c r="Y5734" s="396"/>
      <c r="Z5734" s="396"/>
      <c r="AA5734" s="441"/>
    </row>
    <row r="5735" spans="25:27" x14ac:dyDescent="0.2">
      <c r="Y5735" s="396"/>
      <c r="Z5735" s="396"/>
      <c r="AA5735" s="441"/>
    </row>
    <row r="5736" spans="25:27" x14ac:dyDescent="0.2">
      <c r="Y5736" s="396"/>
      <c r="Z5736" s="396"/>
      <c r="AA5736" s="441"/>
    </row>
    <row r="5737" spans="25:27" x14ac:dyDescent="0.2">
      <c r="Y5737" s="396"/>
      <c r="Z5737" s="396"/>
      <c r="AA5737" s="441"/>
    </row>
    <row r="5738" spans="25:27" x14ac:dyDescent="0.2">
      <c r="Y5738" s="396"/>
      <c r="Z5738" s="396"/>
      <c r="AA5738" s="441"/>
    </row>
    <row r="5739" spans="25:27" x14ac:dyDescent="0.2">
      <c r="Y5739" s="396"/>
      <c r="Z5739" s="396"/>
      <c r="AA5739" s="441"/>
    </row>
    <row r="5740" spans="25:27" x14ac:dyDescent="0.2">
      <c r="Y5740" s="396"/>
      <c r="Z5740" s="396"/>
      <c r="AA5740" s="441"/>
    </row>
    <row r="5741" spans="25:27" x14ac:dyDescent="0.2">
      <c r="Y5741" s="396"/>
      <c r="Z5741" s="396"/>
      <c r="AA5741" s="441"/>
    </row>
    <row r="5742" spans="25:27" x14ac:dyDescent="0.2">
      <c r="Y5742" s="396"/>
      <c r="Z5742" s="396"/>
      <c r="AA5742" s="441"/>
    </row>
    <row r="5743" spans="25:27" x14ac:dyDescent="0.2">
      <c r="Y5743" s="396"/>
      <c r="Z5743" s="396"/>
      <c r="AA5743" s="441"/>
    </row>
    <row r="5744" spans="25:27" x14ac:dyDescent="0.2">
      <c r="Y5744" s="396"/>
      <c r="Z5744" s="396"/>
      <c r="AA5744" s="441"/>
    </row>
    <row r="5745" spans="25:27" x14ac:dyDescent="0.2">
      <c r="Y5745" s="396"/>
      <c r="Z5745" s="396"/>
      <c r="AA5745" s="441"/>
    </row>
    <row r="5746" spans="25:27" x14ac:dyDescent="0.2">
      <c r="Y5746" s="396"/>
      <c r="Z5746" s="396"/>
      <c r="AA5746" s="441"/>
    </row>
    <row r="5747" spans="25:27" x14ac:dyDescent="0.2">
      <c r="Y5747" s="396"/>
      <c r="Z5747" s="396"/>
      <c r="AA5747" s="441"/>
    </row>
    <row r="5748" spans="25:27" x14ac:dyDescent="0.2">
      <c r="Y5748" s="396"/>
      <c r="Z5748" s="396"/>
      <c r="AA5748" s="441"/>
    </row>
    <row r="5749" spans="25:27" x14ac:dyDescent="0.2">
      <c r="Y5749" s="396"/>
      <c r="Z5749" s="396"/>
      <c r="AA5749" s="441"/>
    </row>
    <row r="5750" spans="25:27" x14ac:dyDescent="0.2">
      <c r="Y5750" s="396"/>
      <c r="Z5750" s="396"/>
      <c r="AA5750" s="441"/>
    </row>
    <row r="5751" spans="25:27" x14ac:dyDescent="0.2">
      <c r="Y5751" s="396"/>
      <c r="Z5751" s="396"/>
      <c r="AA5751" s="441"/>
    </row>
    <row r="5752" spans="25:27" x14ac:dyDescent="0.2">
      <c r="Y5752" s="396"/>
      <c r="Z5752" s="396"/>
      <c r="AA5752" s="441"/>
    </row>
    <row r="5753" spans="25:27" x14ac:dyDescent="0.2">
      <c r="Y5753" s="396"/>
      <c r="Z5753" s="396"/>
      <c r="AA5753" s="441"/>
    </row>
    <row r="5754" spans="25:27" x14ac:dyDescent="0.2">
      <c r="Y5754" s="396"/>
      <c r="Z5754" s="396"/>
      <c r="AA5754" s="441"/>
    </row>
    <row r="5755" spans="25:27" x14ac:dyDescent="0.2">
      <c r="Y5755" s="396"/>
      <c r="Z5755" s="396"/>
      <c r="AA5755" s="441"/>
    </row>
    <row r="5756" spans="25:27" x14ac:dyDescent="0.2">
      <c r="Y5756" s="396"/>
      <c r="Z5756" s="396"/>
      <c r="AA5756" s="441"/>
    </row>
    <row r="5757" spans="25:27" x14ac:dyDescent="0.2">
      <c r="Y5757" s="396"/>
      <c r="Z5757" s="396"/>
      <c r="AA5757" s="441"/>
    </row>
    <row r="5758" spans="25:27" x14ac:dyDescent="0.2">
      <c r="Y5758" s="396"/>
      <c r="Z5758" s="396"/>
      <c r="AA5758" s="441"/>
    </row>
    <row r="5759" spans="25:27" x14ac:dyDescent="0.2">
      <c r="Y5759" s="396"/>
      <c r="Z5759" s="396"/>
      <c r="AA5759" s="441"/>
    </row>
    <row r="5760" spans="25:27" x14ac:dyDescent="0.2">
      <c r="Y5760" s="396"/>
      <c r="Z5760" s="396"/>
      <c r="AA5760" s="441"/>
    </row>
    <row r="5761" spans="25:27" x14ac:dyDescent="0.2">
      <c r="Y5761" s="396"/>
      <c r="Z5761" s="396"/>
      <c r="AA5761" s="441"/>
    </row>
    <row r="5762" spans="25:27" x14ac:dyDescent="0.2">
      <c r="Y5762" s="396"/>
      <c r="Z5762" s="396"/>
      <c r="AA5762" s="441"/>
    </row>
    <row r="5763" spans="25:27" x14ac:dyDescent="0.2">
      <c r="Y5763" s="396"/>
      <c r="Z5763" s="396"/>
      <c r="AA5763" s="441"/>
    </row>
    <row r="5764" spans="25:27" x14ac:dyDescent="0.2">
      <c r="Y5764" s="396"/>
      <c r="Z5764" s="396"/>
      <c r="AA5764" s="441"/>
    </row>
    <row r="5765" spans="25:27" x14ac:dyDescent="0.2">
      <c r="Y5765" s="396"/>
      <c r="Z5765" s="396"/>
      <c r="AA5765" s="441"/>
    </row>
    <row r="5766" spans="25:27" x14ac:dyDescent="0.2">
      <c r="Y5766" s="396"/>
      <c r="Z5766" s="396"/>
      <c r="AA5766" s="441"/>
    </row>
    <row r="5767" spans="25:27" x14ac:dyDescent="0.2">
      <c r="Y5767" s="396"/>
      <c r="Z5767" s="396"/>
      <c r="AA5767" s="441"/>
    </row>
    <row r="5768" spans="25:27" x14ac:dyDescent="0.2">
      <c r="Y5768" s="396"/>
      <c r="Z5768" s="396"/>
      <c r="AA5768" s="441"/>
    </row>
    <row r="5769" spans="25:27" x14ac:dyDescent="0.2">
      <c r="Y5769" s="396"/>
      <c r="Z5769" s="396"/>
      <c r="AA5769" s="441"/>
    </row>
    <row r="5770" spans="25:27" x14ac:dyDescent="0.2">
      <c r="Y5770" s="396"/>
      <c r="Z5770" s="396"/>
      <c r="AA5770" s="441"/>
    </row>
    <row r="5771" spans="25:27" x14ac:dyDescent="0.2">
      <c r="Y5771" s="396"/>
      <c r="Z5771" s="396"/>
      <c r="AA5771" s="441"/>
    </row>
    <row r="5772" spans="25:27" x14ac:dyDescent="0.2">
      <c r="Y5772" s="396"/>
      <c r="Z5772" s="396"/>
      <c r="AA5772" s="441"/>
    </row>
    <row r="5773" spans="25:27" x14ac:dyDescent="0.2">
      <c r="Y5773" s="396"/>
      <c r="Z5773" s="396"/>
      <c r="AA5773" s="441"/>
    </row>
    <row r="5774" spans="25:27" x14ac:dyDescent="0.2">
      <c r="Y5774" s="396"/>
      <c r="Z5774" s="396"/>
      <c r="AA5774" s="441"/>
    </row>
    <row r="5775" spans="25:27" x14ac:dyDescent="0.2">
      <c r="Y5775" s="396"/>
      <c r="Z5775" s="396"/>
      <c r="AA5775" s="441"/>
    </row>
    <row r="5776" spans="25:27" x14ac:dyDescent="0.2">
      <c r="Y5776" s="396"/>
      <c r="Z5776" s="396"/>
      <c r="AA5776" s="441"/>
    </row>
    <row r="5777" spans="25:27" x14ac:dyDescent="0.2">
      <c r="Y5777" s="396"/>
      <c r="Z5777" s="396"/>
      <c r="AA5777" s="441"/>
    </row>
    <row r="5778" spans="25:27" x14ac:dyDescent="0.2">
      <c r="Y5778" s="396"/>
      <c r="Z5778" s="396"/>
      <c r="AA5778" s="441"/>
    </row>
    <row r="5779" spans="25:27" x14ac:dyDescent="0.2">
      <c r="Y5779" s="396"/>
      <c r="Z5779" s="396"/>
      <c r="AA5779" s="441"/>
    </row>
    <row r="5780" spans="25:27" x14ac:dyDescent="0.2">
      <c r="Y5780" s="396"/>
      <c r="Z5780" s="396"/>
      <c r="AA5780" s="441"/>
    </row>
    <row r="5781" spans="25:27" x14ac:dyDescent="0.2">
      <c r="Y5781" s="396"/>
      <c r="Z5781" s="396"/>
      <c r="AA5781" s="441"/>
    </row>
    <row r="5782" spans="25:27" x14ac:dyDescent="0.2">
      <c r="Y5782" s="396"/>
      <c r="Z5782" s="396"/>
      <c r="AA5782" s="441"/>
    </row>
    <row r="5783" spans="25:27" x14ac:dyDescent="0.2">
      <c r="Y5783" s="396"/>
      <c r="Z5783" s="396"/>
      <c r="AA5783" s="441"/>
    </row>
    <row r="5784" spans="25:27" x14ac:dyDescent="0.2">
      <c r="Y5784" s="396"/>
      <c r="Z5784" s="396"/>
      <c r="AA5784" s="441"/>
    </row>
    <row r="5785" spans="25:27" x14ac:dyDescent="0.2">
      <c r="Y5785" s="396"/>
      <c r="Z5785" s="396"/>
      <c r="AA5785" s="441"/>
    </row>
    <row r="5786" spans="25:27" x14ac:dyDescent="0.2">
      <c r="Y5786" s="396"/>
      <c r="Z5786" s="396"/>
      <c r="AA5786" s="441"/>
    </row>
    <row r="5787" spans="25:27" x14ac:dyDescent="0.2">
      <c r="Y5787" s="396"/>
      <c r="Z5787" s="396"/>
      <c r="AA5787" s="441"/>
    </row>
    <row r="5788" spans="25:27" x14ac:dyDescent="0.2">
      <c r="Y5788" s="396"/>
      <c r="Z5788" s="396"/>
      <c r="AA5788" s="441"/>
    </row>
    <row r="5789" spans="25:27" x14ac:dyDescent="0.2">
      <c r="Y5789" s="396"/>
      <c r="Z5789" s="396"/>
      <c r="AA5789" s="441"/>
    </row>
    <row r="5790" spans="25:27" x14ac:dyDescent="0.2">
      <c r="Y5790" s="396"/>
      <c r="Z5790" s="396"/>
      <c r="AA5790" s="441"/>
    </row>
    <row r="5791" spans="25:27" x14ac:dyDescent="0.2">
      <c r="Y5791" s="396"/>
      <c r="Z5791" s="396"/>
      <c r="AA5791" s="441"/>
    </row>
    <row r="5792" spans="25:27" x14ac:dyDescent="0.2">
      <c r="Y5792" s="396"/>
      <c r="Z5792" s="396"/>
      <c r="AA5792" s="441"/>
    </row>
    <row r="5793" spans="25:27" x14ac:dyDescent="0.2">
      <c r="Y5793" s="396"/>
      <c r="Z5793" s="396"/>
      <c r="AA5793" s="441"/>
    </row>
    <row r="5794" spans="25:27" x14ac:dyDescent="0.2">
      <c r="Y5794" s="396"/>
      <c r="Z5794" s="396"/>
      <c r="AA5794" s="441"/>
    </row>
    <row r="5795" spans="25:27" x14ac:dyDescent="0.2">
      <c r="Y5795" s="396"/>
      <c r="Z5795" s="396"/>
      <c r="AA5795" s="441"/>
    </row>
    <row r="5796" spans="25:27" x14ac:dyDescent="0.2">
      <c r="Y5796" s="396"/>
      <c r="Z5796" s="396"/>
      <c r="AA5796" s="441"/>
    </row>
    <row r="5797" spans="25:27" x14ac:dyDescent="0.2">
      <c r="Y5797" s="396"/>
      <c r="Z5797" s="396"/>
      <c r="AA5797" s="441"/>
    </row>
    <row r="5798" spans="25:27" x14ac:dyDescent="0.2">
      <c r="Y5798" s="396"/>
      <c r="Z5798" s="396"/>
      <c r="AA5798" s="441"/>
    </row>
    <row r="5799" spans="25:27" x14ac:dyDescent="0.2">
      <c r="Y5799" s="396"/>
      <c r="Z5799" s="396"/>
      <c r="AA5799" s="441"/>
    </row>
    <row r="5800" spans="25:27" x14ac:dyDescent="0.2">
      <c r="Y5800" s="396"/>
      <c r="Z5800" s="396"/>
      <c r="AA5800" s="441"/>
    </row>
    <row r="5801" spans="25:27" x14ac:dyDescent="0.2">
      <c r="Y5801" s="396"/>
      <c r="Z5801" s="396"/>
      <c r="AA5801" s="441"/>
    </row>
    <row r="5802" spans="25:27" x14ac:dyDescent="0.2">
      <c r="Y5802" s="396"/>
      <c r="Z5802" s="396"/>
      <c r="AA5802" s="441"/>
    </row>
    <row r="5803" spans="25:27" x14ac:dyDescent="0.2">
      <c r="Y5803" s="396"/>
      <c r="Z5803" s="396"/>
      <c r="AA5803" s="441"/>
    </row>
    <row r="5804" spans="25:27" x14ac:dyDescent="0.2">
      <c r="Y5804" s="396"/>
      <c r="Z5804" s="396"/>
      <c r="AA5804" s="441"/>
    </row>
    <row r="5805" spans="25:27" x14ac:dyDescent="0.2">
      <c r="Y5805" s="396"/>
      <c r="Z5805" s="396"/>
      <c r="AA5805" s="441"/>
    </row>
    <row r="5806" spans="25:27" x14ac:dyDescent="0.2">
      <c r="Y5806" s="396"/>
      <c r="Z5806" s="396"/>
      <c r="AA5806" s="441"/>
    </row>
    <row r="5807" spans="25:27" x14ac:dyDescent="0.2">
      <c r="Y5807" s="396"/>
      <c r="Z5807" s="396"/>
      <c r="AA5807" s="441"/>
    </row>
    <row r="5808" spans="25:27" x14ac:dyDescent="0.2">
      <c r="Y5808" s="396"/>
      <c r="Z5808" s="396"/>
      <c r="AA5808" s="441"/>
    </row>
    <row r="5809" spans="25:27" x14ac:dyDescent="0.2">
      <c r="Y5809" s="396"/>
      <c r="Z5809" s="396"/>
      <c r="AA5809" s="441"/>
    </row>
    <row r="5810" spans="25:27" x14ac:dyDescent="0.2">
      <c r="Y5810" s="396"/>
      <c r="Z5810" s="396"/>
      <c r="AA5810" s="441"/>
    </row>
    <row r="5811" spans="25:27" x14ac:dyDescent="0.2">
      <c r="Y5811" s="396"/>
      <c r="Z5811" s="396"/>
      <c r="AA5811" s="441"/>
    </row>
    <row r="5812" spans="25:27" x14ac:dyDescent="0.2">
      <c r="Y5812" s="396"/>
      <c r="Z5812" s="396"/>
      <c r="AA5812" s="441"/>
    </row>
    <row r="5813" spans="25:27" x14ac:dyDescent="0.2">
      <c r="Y5813" s="396"/>
      <c r="Z5813" s="396"/>
      <c r="AA5813" s="441"/>
    </row>
    <row r="5814" spans="25:27" x14ac:dyDescent="0.2">
      <c r="Y5814" s="396"/>
      <c r="Z5814" s="396"/>
      <c r="AA5814" s="441"/>
    </row>
    <row r="5815" spans="25:27" x14ac:dyDescent="0.2">
      <c r="Y5815" s="396"/>
      <c r="Z5815" s="396"/>
      <c r="AA5815" s="441"/>
    </row>
    <row r="5816" spans="25:27" x14ac:dyDescent="0.2">
      <c r="Y5816" s="396"/>
      <c r="Z5816" s="396"/>
      <c r="AA5816" s="441"/>
    </row>
    <row r="5817" spans="25:27" x14ac:dyDescent="0.2">
      <c r="Y5817" s="396"/>
      <c r="Z5817" s="396"/>
      <c r="AA5817" s="441"/>
    </row>
    <row r="5818" spans="25:27" x14ac:dyDescent="0.2">
      <c r="Y5818" s="396"/>
      <c r="Z5818" s="396"/>
      <c r="AA5818" s="441"/>
    </row>
    <row r="5819" spans="25:27" x14ac:dyDescent="0.2">
      <c r="Y5819" s="396"/>
      <c r="Z5819" s="396"/>
      <c r="AA5819" s="441"/>
    </row>
    <row r="5820" spans="25:27" x14ac:dyDescent="0.2">
      <c r="Y5820" s="396"/>
      <c r="Z5820" s="396"/>
      <c r="AA5820" s="441"/>
    </row>
    <row r="5821" spans="25:27" x14ac:dyDescent="0.2">
      <c r="Y5821" s="396"/>
      <c r="Z5821" s="396"/>
      <c r="AA5821" s="441"/>
    </row>
    <row r="5822" spans="25:27" x14ac:dyDescent="0.2">
      <c r="Y5822" s="396"/>
      <c r="Z5822" s="396"/>
      <c r="AA5822" s="441"/>
    </row>
    <row r="5823" spans="25:27" x14ac:dyDescent="0.2">
      <c r="Y5823" s="396"/>
      <c r="Z5823" s="396"/>
      <c r="AA5823" s="441"/>
    </row>
    <row r="5824" spans="25:27" x14ac:dyDescent="0.2">
      <c r="Y5824" s="396"/>
      <c r="Z5824" s="396"/>
      <c r="AA5824" s="441"/>
    </row>
    <row r="5825" spans="25:27" x14ac:dyDescent="0.2">
      <c r="Y5825" s="396"/>
      <c r="Z5825" s="396"/>
      <c r="AA5825" s="441"/>
    </row>
    <row r="5826" spans="25:27" x14ac:dyDescent="0.2">
      <c r="Y5826" s="396"/>
      <c r="Z5826" s="396"/>
      <c r="AA5826" s="441"/>
    </row>
    <row r="5827" spans="25:27" x14ac:dyDescent="0.2">
      <c r="Y5827" s="396"/>
      <c r="Z5827" s="396"/>
      <c r="AA5827" s="441"/>
    </row>
    <row r="5828" spans="25:27" x14ac:dyDescent="0.2">
      <c r="Y5828" s="396"/>
      <c r="Z5828" s="396"/>
      <c r="AA5828" s="441"/>
    </row>
    <row r="5829" spans="25:27" x14ac:dyDescent="0.2">
      <c r="Y5829" s="396"/>
      <c r="Z5829" s="396"/>
      <c r="AA5829" s="441"/>
    </row>
    <row r="5830" spans="25:27" x14ac:dyDescent="0.2">
      <c r="Y5830" s="396"/>
      <c r="Z5830" s="396"/>
      <c r="AA5830" s="441"/>
    </row>
    <row r="5831" spans="25:27" x14ac:dyDescent="0.2">
      <c r="Y5831" s="396"/>
      <c r="Z5831" s="396"/>
      <c r="AA5831" s="441"/>
    </row>
    <row r="5832" spans="25:27" x14ac:dyDescent="0.2">
      <c r="Y5832" s="396"/>
      <c r="Z5832" s="396"/>
      <c r="AA5832" s="441"/>
    </row>
    <row r="5833" spans="25:27" x14ac:dyDescent="0.2">
      <c r="Y5833" s="396"/>
      <c r="Z5833" s="396"/>
      <c r="AA5833" s="441"/>
    </row>
    <row r="5834" spans="25:27" x14ac:dyDescent="0.2">
      <c r="Y5834" s="396"/>
      <c r="Z5834" s="396"/>
      <c r="AA5834" s="441"/>
    </row>
    <row r="5835" spans="25:27" x14ac:dyDescent="0.2">
      <c r="Y5835" s="396"/>
      <c r="Z5835" s="396"/>
      <c r="AA5835" s="441"/>
    </row>
    <row r="5836" spans="25:27" x14ac:dyDescent="0.2">
      <c r="Y5836" s="396"/>
      <c r="Z5836" s="396"/>
      <c r="AA5836" s="441"/>
    </row>
    <row r="5837" spans="25:27" x14ac:dyDescent="0.2">
      <c r="Y5837" s="396"/>
      <c r="Z5837" s="396"/>
      <c r="AA5837" s="441"/>
    </row>
    <row r="5838" spans="25:27" x14ac:dyDescent="0.2">
      <c r="Y5838" s="396"/>
      <c r="Z5838" s="396"/>
      <c r="AA5838" s="441"/>
    </row>
    <row r="5839" spans="25:27" x14ac:dyDescent="0.2">
      <c r="Y5839" s="396"/>
      <c r="Z5839" s="396"/>
      <c r="AA5839" s="441"/>
    </row>
    <row r="5840" spans="25:27" x14ac:dyDescent="0.2">
      <c r="Y5840" s="396"/>
      <c r="Z5840" s="396"/>
      <c r="AA5840" s="441"/>
    </row>
    <row r="5841" spans="25:27" x14ac:dyDescent="0.2">
      <c r="Y5841" s="396"/>
      <c r="Z5841" s="396"/>
      <c r="AA5841" s="441"/>
    </row>
    <row r="5842" spans="25:27" x14ac:dyDescent="0.2">
      <c r="Y5842" s="396"/>
      <c r="Z5842" s="396"/>
      <c r="AA5842" s="441"/>
    </row>
    <row r="5843" spans="25:27" x14ac:dyDescent="0.2">
      <c r="Y5843" s="396"/>
      <c r="Z5843" s="396"/>
      <c r="AA5843" s="441"/>
    </row>
    <row r="5844" spans="25:27" x14ac:dyDescent="0.2">
      <c r="Y5844" s="396"/>
      <c r="Z5844" s="396"/>
      <c r="AA5844" s="441"/>
    </row>
    <row r="5845" spans="25:27" x14ac:dyDescent="0.2">
      <c r="Y5845" s="396"/>
      <c r="Z5845" s="396"/>
      <c r="AA5845" s="441"/>
    </row>
    <row r="5846" spans="25:27" x14ac:dyDescent="0.2">
      <c r="Y5846" s="396"/>
      <c r="Z5846" s="396"/>
      <c r="AA5846" s="441"/>
    </row>
    <row r="5847" spans="25:27" x14ac:dyDescent="0.2">
      <c r="Y5847" s="396"/>
      <c r="Z5847" s="396"/>
      <c r="AA5847" s="441"/>
    </row>
    <row r="5848" spans="25:27" x14ac:dyDescent="0.2">
      <c r="Y5848" s="396"/>
      <c r="Z5848" s="396"/>
      <c r="AA5848" s="441"/>
    </row>
    <row r="5849" spans="25:27" x14ac:dyDescent="0.2">
      <c r="Y5849" s="396"/>
      <c r="Z5849" s="396"/>
      <c r="AA5849" s="441"/>
    </row>
    <row r="5850" spans="25:27" x14ac:dyDescent="0.2">
      <c r="Y5850" s="396"/>
      <c r="Z5850" s="396"/>
      <c r="AA5850" s="441"/>
    </row>
    <row r="5851" spans="25:27" x14ac:dyDescent="0.2">
      <c r="Y5851" s="396"/>
      <c r="Z5851" s="396"/>
      <c r="AA5851" s="441"/>
    </row>
    <row r="5852" spans="25:27" x14ac:dyDescent="0.2">
      <c r="Y5852" s="396"/>
      <c r="Z5852" s="396"/>
      <c r="AA5852" s="441"/>
    </row>
    <row r="5853" spans="25:27" x14ac:dyDescent="0.2">
      <c r="Y5853" s="396"/>
      <c r="Z5853" s="396"/>
      <c r="AA5853" s="441"/>
    </row>
    <row r="5854" spans="25:27" x14ac:dyDescent="0.2">
      <c r="Y5854" s="396"/>
      <c r="Z5854" s="396"/>
      <c r="AA5854" s="441"/>
    </row>
    <row r="5855" spans="25:27" x14ac:dyDescent="0.2">
      <c r="Y5855" s="396"/>
      <c r="Z5855" s="396"/>
      <c r="AA5855" s="441"/>
    </row>
    <row r="5856" spans="25:27" x14ac:dyDescent="0.2">
      <c r="Y5856" s="396"/>
      <c r="Z5856" s="396"/>
      <c r="AA5856" s="441"/>
    </row>
    <row r="5857" spans="25:27" x14ac:dyDescent="0.2">
      <c r="Y5857" s="396"/>
      <c r="Z5857" s="396"/>
      <c r="AA5857" s="441"/>
    </row>
    <row r="5858" spans="25:27" x14ac:dyDescent="0.2">
      <c r="Y5858" s="396"/>
      <c r="Z5858" s="396"/>
      <c r="AA5858" s="441"/>
    </row>
    <row r="5859" spans="25:27" x14ac:dyDescent="0.2">
      <c r="Y5859" s="396"/>
      <c r="Z5859" s="396"/>
      <c r="AA5859" s="441"/>
    </row>
    <row r="5860" spans="25:27" x14ac:dyDescent="0.2">
      <c r="Y5860" s="396"/>
      <c r="Z5860" s="396"/>
      <c r="AA5860" s="441"/>
    </row>
    <row r="5861" spans="25:27" x14ac:dyDescent="0.2">
      <c r="Y5861" s="396"/>
      <c r="Z5861" s="396"/>
      <c r="AA5861" s="441"/>
    </row>
    <row r="5862" spans="25:27" x14ac:dyDescent="0.2">
      <c r="Y5862" s="396"/>
      <c r="Z5862" s="396"/>
      <c r="AA5862" s="441"/>
    </row>
    <row r="5863" spans="25:27" x14ac:dyDescent="0.2">
      <c r="Y5863" s="396"/>
      <c r="Z5863" s="396"/>
      <c r="AA5863" s="441"/>
    </row>
    <row r="5864" spans="25:27" x14ac:dyDescent="0.2">
      <c r="Y5864" s="396"/>
      <c r="Z5864" s="396"/>
      <c r="AA5864" s="441"/>
    </row>
    <row r="5865" spans="25:27" x14ac:dyDescent="0.2">
      <c r="Y5865" s="396"/>
      <c r="Z5865" s="396"/>
      <c r="AA5865" s="441"/>
    </row>
    <row r="5866" spans="25:27" x14ac:dyDescent="0.2">
      <c r="Y5866" s="396"/>
      <c r="Z5866" s="396"/>
      <c r="AA5866" s="441"/>
    </row>
    <row r="5867" spans="25:27" x14ac:dyDescent="0.2">
      <c r="Y5867" s="396"/>
      <c r="Z5867" s="396"/>
      <c r="AA5867" s="441"/>
    </row>
    <row r="5868" spans="25:27" x14ac:dyDescent="0.2">
      <c r="Y5868" s="396"/>
      <c r="Z5868" s="396"/>
      <c r="AA5868" s="441"/>
    </row>
    <row r="5869" spans="25:27" x14ac:dyDescent="0.2">
      <c r="Y5869" s="396"/>
      <c r="Z5869" s="396"/>
      <c r="AA5869" s="441"/>
    </row>
    <row r="5870" spans="25:27" x14ac:dyDescent="0.2">
      <c r="Y5870" s="396"/>
      <c r="Z5870" s="396"/>
      <c r="AA5870" s="441"/>
    </row>
    <row r="5871" spans="25:27" x14ac:dyDescent="0.2">
      <c r="Y5871" s="396"/>
      <c r="Z5871" s="396"/>
      <c r="AA5871" s="441"/>
    </row>
    <row r="5872" spans="25:27" x14ac:dyDescent="0.2">
      <c r="Y5872" s="396"/>
      <c r="Z5872" s="396"/>
      <c r="AA5872" s="441"/>
    </row>
    <row r="5873" spans="25:27" x14ac:dyDescent="0.2">
      <c r="Y5873" s="396"/>
      <c r="Z5873" s="396"/>
      <c r="AA5873" s="441"/>
    </row>
    <row r="5874" spans="25:27" x14ac:dyDescent="0.2">
      <c r="Y5874" s="396"/>
      <c r="Z5874" s="396"/>
      <c r="AA5874" s="441"/>
    </row>
    <row r="5875" spans="25:27" x14ac:dyDescent="0.2">
      <c r="Y5875" s="396"/>
      <c r="Z5875" s="396"/>
      <c r="AA5875" s="441"/>
    </row>
    <row r="5876" spans="25:27" x14ac:dyDescent="0.2">
      <c r="Y5876" s="396"/>
      <c r="Z5876" s="396"/>
      <c r="AA5876" s="441"/>
    </row>
    <row r="5877" spans="25:27" x14ac:dyDescent="0.2">
      <c r="Y5877" s="396"/>
      <c r="Z5877" s="396"/>
      <c r="AA5877" s="441"/>
    </row>
    <row r="5878" spans="25:27" x14ac:dyDescent="0.2">
      <c r="Y5878" s="396"/>
      <c r="Z5878" s="396"/>
      <c r="AA5878" s="441"/>
    </row>
    <row r="5879" spans="25:27" x14ac:dyDescent="0.2">
      <c r="Y5879" s="396"/>
      <c r="Z5879" s="396"/>
      <c r="AA5879" s="441"/>
    </row>
    <row r="5880" spans="25:27" x14ac:dyDescent="0.2">
      <c r="Y5880" s="396"/>
      <c r="Z5880" s="396"/>
      <c r="AA5880" s="441"/>
    </row>
    <row r="5881" spans="25:27" x14ac:dyDescent="0.2">
      <c r="Y5881" s="396"/>
      <c r="Z5881" s="396"/>
      <c r="AA5881" s="441"/>
    </row>
    <row r="5882" spans="25:27" x14ac:dyDescent="0.2">
      <c r="Y5882" s="396"/>
      <c r="Z5882" s="396"/>
      <c r="AA5882" s="441"/>
    </row>
    <row r="5883" spans="25:27" x14ac:dyDescent="0.2">
      <c r="Y5883" s="396"/>
      <c r="Z5883" s="396"/>
      <c r="AA5883" s="441"/>
    </row>
    <row r="5884" spans="25:27" x14ac:dyDescent="0.2">
      <c r="Y5884" s="396"/>
      <c r="Z5884" s="396"/>
      <c r="AA5884" s="441"/>
    </row>
    <row r="5885" spans="25:27" x14ac:dyDescent="0.2">
      <c r="Y5885" s="396"/>
      <c r="Z5885" s="396"/>
      <c r="AA5885" s="441"/>
    </row>
    <row r="5886" spans="25:27" x14ac:dyDescent="0.2">
      <c r="Y5886" s="396"/>
      <c r="Z5886" s="396"/>
      <c r="AA5886" s="441"/>
    </row>
    <row r="5887" spans="25:27" x14ac:dyDescent="0.2">
      <c r="Y5887" s="396"/>
      <c r="Z5887" s="396"/>
      <c r="AA5887" s="441"/>
    </row>
    <row r="5888" spans="25:27" x14ac:dyDescent="0.2">
      <c r="Y5888" s="396"/>
      <c r="Z5888" s="396"/>
      <c r="AA5888" s="441"/>
    </row>
    <row r="5889" spans="25:27" x14ac:dyDescent="0.2">
      <c r="Y5889" s="396"/>
      <c r="Z5889" s="396"/>
      <c r="AA5889" s="441"/>
    </row>
    <row r="5890" spans="25:27" x14ac:dyDescent="0.2">
      <c r="Y5890" s="396"/>
      <c r="Z5890" s="396"/>
      <c r="AA5890" s="441"/>
    </row>
    <row r="5891" spans="25:27" x14ac:dyDescent="0.2">
      <c r="Y5891" s="396"/>
      <c r="Z5891" s="396"/>
      <c r="AA5891" s="441"/>
    </row>
    <row r="5892" spans="25:27" x14ac:dyDescent="0.2">
      <c r="Y5892" s="396"/>
      <c r="Z5892" s="396"/>
      <c r="AA5892" s="441"/>
    </row>
    <row r="5893" spans="25:27" x14ac:dyDescent="0.2">
      <c r="Y5893" s="396"/>
      <c r="Z5893" s="396"/>
      <c r="AA5893" s="441"/>
    </row>
    <row r="5894" spans="25:27" x14ac:dyDescent="0.2">
      <c r="Y5894" s="396"/>
      <c r="Z5894" s="396"/>
      <c r="AA5894" s="441"/>
    </row>
    <row r="5895" spans="25:27" x14ac:dyDescent="0.2">
      <c r="Y5895" s="396"/>
      <c r="Z5895" s="396"/>
      <c r="AA5895" s="441"/>
    </row>
    <row r="5896" spans="25:27" x14ac:dyDescent="0.2">
      <c r="Y5896" s="396"/>
      <c r="Z5896" s="396"/>
      <c r="AA5896" s="441"/>
    </row>
    <row r="5897" spans="25:27" x14ac:dyDescent="0.2">
      <c r="Y5897" s="396"/>
      <c r="Z5897" s="396"/>
      <c r="AA5897" s="441"/>
    </row>
    <row r="5898" spans="25:27" x14ac:dyDescent="0.2">
      <c r="Y5898" s="396"/>
      <c r="Z5898" s="396"/>
      <c r="AA5898" s="441"/>
    </row>
    <row r="5899" spans="25:27" x14ac:dyDescent="0.2">
      <c r="Y5899" s="396"/>
      <c r="Z5899" s="396"/>
      <c r="AA5899" s="441"/>
    </row>
    <row r="5900" spans="25:27" x14ac:dyDescent="0.2">
      <c r="Y5900" s="396"/>
      <c r="Z5900" s="396"/>
      <c r="AA5900" s="441"/>
    </row>
    <row r="5901" spans="25:27" x14ac:dyDescent="0.2">
      <c r="Y5901" s="396"/>
      <c r="Z5901" s="396"/>
      <c r="AA5901" s="441"/>
    </row>
    <row r="5902" spans="25:27" x14ac:dyDescent="0.2">
      <c r="Y5902" s="396"/>
      <c r="Z5902" s="396"/>
      <c r="AA5902" s="441"/>
    </row>
    <row r="5903" spans="25:27" x14ac:dyDescent="0.2">
      <c r="Y5903" s="396"/>
      <c r="Z5903" s="396"/>
      <c r="AA5903" s="441"/>
    </row>
    <row r="5904" spans="25:27" x14ac:dyDescent="0.2">
      <c r="Y5904" s="396"/>
      <c r="Z5904" s="396"/>
      <c r="AA5904" s="441"/>
    </row>
    <row r="5905" spans="25:27" x14ac:dyDescent="0.2">
      <c r="Y5905" s="396"/>
      <c r="Z5905" s="396"/>
      <c r="AA5905" s="441"/>
    </row>
    <row r="5906" spans="25:27" x14ac:dyDescent="0.2">
      <c r="Y5906" s="396"/>
      <c r="Z5906" s="396"/>
      <c r="AA5906" s="441"/>
    </row>
    <row r="5907" spans="25:27" x14ac:dyDescent="0.2">
      <c r="Y5907" s="396"/>
      <c r="Z5907" s="396"/>
      <c r="AA5907" s="441"/>
    </row>
    <row r="5908" spans="25:27" x14ac:dyDescent="0.2">
      <c r="Y5908" s="396"/>
      <c r="Z5908" s="396"/>
      <c r="AA5908" s="441"/>
    </row>
    <row r="5909" spans="25:27" x14ac:dyDescent="0.2">
      <c r="Y5909" s="396"/>
      <c r="Z5909" s="396"/>
      <c r="AA5909" s="441"/>
    </row>
    <row r="5910" spans="25:27" x14ac:dyDescent="0.2">
      <c r="Y5910" s="396"/>
      <c r="Z5910" s="396"/>
      <c r="AA5910" s="441"/>
    </row>
    <row r="5911" spans="25:27" x14ac:dyDescent="0.2">
      <c r="Y5911" s="396"/>
      <c r="Z5911" s="396"/>
      <c r="AA5911" s="441"/>
    </row>
    <row r="5912" spans="25:27" x14ac:dyDescent="0.2">
      <c r="Y5912" s="396"/>
      <c r="Z5912" s="396"/>
      <c r="AA5912" s="441"/>
    </row>
    <row r="5913" spans="25:27" x14ac:dyDescent="0.2">
      <c r="Y5913" s="396"/>
      <c r="Z5913" s="396"/>
      <c r="AA5913" s="441"/>
    </row>
    <row r="5914" spans="25:27" x14ac:dyDescent="0.2">
      <c r="Y5914" s="396"/>
      <c r="Z5914" s="396"/>
      <c r="AA5914" s="441"/>
    </row>
    <row r="5915" spans="25:27" x14ac:dyDescent="0.2">
      <c r="Y5915" s="396"/>
      <c r="Z5915" s="396"/>
      <c r="AA5915" s="441"/>
    </row>
    <row r="5916" spans="25:27" x14ac:dyDescent="0.2">
      <c r="Y5916" s="396"/>
      <c r="Z5916" s="396"/>
      <c r="AA5916" s="441"/>
    </row>
    <row r="5917" spans="25:27" x14ac:dyDescent="0.2">
      <c r="Y5917" s="396"/>
      <c r="Z5917" s="396"/>
      <c r="AA5917" s="441"/>
    </row>
    <row r="5918" spans="25:27" x14ac:dyDescent="0.2">
      <c r="Y5918" s="396"/>
      <c r="Z5918" s="396"/>
      <c r="AA5918" s="441"/>
    </row>
    <row r="5919" spans="25:27" x14ac:dyDescent="0.2">
      <c r="Y5919" s="396"/>
      <c r="Z5919" s="396"/>
      <c r="AA5919" s="441"/>
    </row>
    <row r="5920" spans="25:27" x14ac:dyDescent="0.2">
      <c r="Y5920" s="396"/>
      <c r="Z5920" s="396"/>
      <c r="AA5920" s="441"/>
    </row>
    <row r="5921" spans="25:27" x14ac:dyDescent="0.2">
      <c r="Y5921" s="396"/>
      <c r="Z5921" s="396"/>
      <c r="AA5921" s="441"/>
    </row>
    <row r="5922" spans="25:27" x14ac:dyDescent="0.2">
      <c r="Y5922" s="396"/>
      <c r="Z5922" s="396"/>
      <c r="AA5922" s="441"/>
    </row>
    <row r="5923" spans="25:27" x14ac:dyDescent="0.2">
      <c r="Y5923" s="396"/>
      <c r="Z5923" s="396"/>
      <c r="AA5923" s="441"/>
    </row>
    <row r="5924" spans="25:27" x14ac:dyDescent="0.2">
      <c r="Y5924" s="396"/>
      <c r="Z5924" s="396"/>
      <c r="AA5924" s="441"/>
    </row>
    <row r="5925" spans="25:27" x14ac:dyDescent="0.2">
      <c r="Y5925" s="396"/>
      <c r="Z5925" s="396"/>
      <c r="AA5925" s="441"/>
    </row>
    <row r="5926" spans="25:27" x14ac:dyDescent="0.2">
      <c r="Y5926" s="396"/>
      <c r="Z5926" s="396"/>
      <c r="AA5926" s="441"/>
    </row>
    <row r="5927" spans="25:27" x14ac:dyDescent="0.2">
      <c r="Y5927" s="396"/>
      <c r="Z5927" s="396"/>
      <c r="AA5927" s="441"/>
    </row>
    <row r="5928" spans="25:27" x14ac:dyDescent="0.2">
      <c r="Y5928" s="396"/>
      <c r="Z5928" s="396"/>
      <c r="AA5928" s="441"/>
    </row>
    <row r="5929" spans="25:27" x14ac:dyDescent="0.2">
      <c r="Y5929" s="396"/>
      <c r="Z5929" s="396"/>
      <c r="AA5929" s="441"/>
    </row>
    <row r="5930" spans="25:27" x14ac:dyDescent="0.2">
      <c r="Y5930" s="396"/>
      <c r="Z5930" s="396"/>
      <c r="AA5930" s="441"/>
    </row>
    <row r="5931" spans="25:27" x14ac:dyDescent="0.2">
      <c r="Y5931" s="396"/>
      <c r="Z5931" s="396"/>
      <c r="AA5931" s="441"/>
    </row>
    <row r="5932" spans="25:27" x14ac:dyDescent="0.2">
      <c r="Y5932" s="396"/>
      <c r="Z5932" s="396"/>
      <c r="AA5932" s="441"/>
    </row>
    <row r="5933" spans="25:27" x14ac:dyDescent="0.2">
      <c r="Y5933" s="396"/>
      <c r="Z5933" s="396"/>
      <c r="AA5933" s="441"/>
    </row>
    <row r="5934" spans="25:27" x14ac:dyDescent="0.2">
      <c r="Y5934" s="396"/>
      <c r="Z5934" s="396"/>
      <c r="AA5934" s="441"/>
    </row>
    <row r="5935" spans="25:27" x14ac:dyDescent="0.2">
      <c r="Y5935" s="396"/>
      <c r="Z5935" s="396"/>
      <c r="AA5935" s="441"/>
    </row>
    <row r="5936" spans="25:27" x14ac:dyDescent="0.2">
      <c r="Y5936" s="396"/>
      <c r="Z5936" s="396"/>
      <c r="AA5936" s="441"/>
    </row>
    <row r="5937" spans="25:27" x14ac:dyDescent="0.2">
      <c r="Y5937" s="396"/>
      <c r="Z5937" s="396"/>
      <c r="AA5937" s="441"/>
    </row>
    <row r="5938" spans="25:27" x14ac:dyDescent="0.2">
      <c r="Y5938" s="396"/>
      <c r="Z5938" s="396"/>
      <c r="AA5938" s="441"/>
    </row>
    <row r="5939" spans="25:27" x14ac:dyDescent="0.2">
      <c r="Y5939" s="396"/>
      <c r="Z5939" s="396"/>
      <c r="AA5939" s="441"/>
    </row>
    <row r="5940" spans="25:27" x14ac:dyDescent="0.2">
      <c r="Y5940" s="396"/>
      <c r="Z5940" s="396"/>
      <c r="AA5940" s="441"/>
    </row>
    <row r="5941" spans="25:27" x14ac:dyDescent="0.2">
      <c r="Y5941" s="396"/>
      <c r="Z5941" s="396"/>
      <c r="AA5941" s="441"/>
    </row>
    <row r="5942" spans="25:27" x14ac:dyDescent="0.2">
      <c r="Y5942" s="396"/>
      <c r="Z5942" s="396"/>
      <c r="AA5942" s="441"/>
    </row>
    <row r="5943" spans="25:27" x14ac:dyDescent="0.2">
      <c r="Y5943" s="396"/>
      <c r="Z5943" s="396"/>
      <c r="AA5943" s="441"/>
    </row>
    <row r="5944" spans="25:27" x14ac:dyDescent="0.2">
      <c r="Y5944" s="396"/>
      <c r="Z5944" s="396"/>
      <c r="AA5944" s="441"/>
    </row>
    <row r="5945" spans="25:27" x14ac:dyDescent="0.2">
      <c r="Y5945" s="396"/>
      <c r="Z5945" s="396"/>
      <c r="AA5945" s="441"/>
    </row>
    <row r="5946" spans="25:27" x14ac:dyDescent="0.2">
      <c r="Y5946" s="396"/>
      <c r="Z5946" s="396"/>
      <c r="AA5946" s="441"/>
    </row>
    <row r="5947" spans="25:27" x14ac:dyDescent="0.2">
      <c r="Y5947" s="396"/>
      <c r="Z5947" s="396"/>
      <c r="AA5947" s="441"/>
    </row>
    <row r="5948" spans="25:27" x14ac:dyDescent="0.2">
      <c r="Y5948" s="396"/>
      <c r="Z5948" s="396"/>
      <c r="AA5948" s="441"/>
    </row>
    <row r="5949" spans="25:27" x14ac:dyDescent="0.2">
      <c r="Y5949" s="396"/>
      <c r="Z5949" s="396"/>
      <c r="AA5949" s="441"/>
    </row>
    <row r="5950" spans="25:27" x14ac:dyDescent="0.2">
      <c r="Y5950" s="396"/>
      <c r="Z5950" s="396"/>
      <c r="AA5950" s="441"/>
    </row>
    <row r="5951" spans="25:27" x14ac:dyDescent="0.2">
      <c r="Y5951" s="396"/>
      <c r="Z5951" s="396"/>
      <c r="AA5951" s="441"/>
    </row>
    <row r="5952" spans="25:27" x14ac:dyDescent="0.2">
      <c r="Y5952" s="396"/>
      <c r="Z5952" s="396"/>
      <c r="AA5952" s="441"/>
    </row>
    <row r="5953" spans="25:27" x14ac:dyDescent="0.2">
      <c r="Y5953" s="396"/>
      <c r="Z5953" s="396"/>
      <c r="AA5953" s="441"/>
    </row>
    <row r="5954" spans="25:27" x14ac:dyDescent="0.2">
      <c r="Y5954" s="396"/>
      <c r="Z5954" s="396"/>
      <c r="AA5954" s="441"/>
    </row>
    <row r="5955" spans="25:27" x14ac:dyDescent="0.2">
      <c r="Y5955" s="396"/>
      <c r="Z5955" s="396"/>
      <c r="AA5955" s="441"/>
    </row>
    <row r="5956" spans="25:27" x14ac:dyDescent="0.2">
      <c r="Y5956" s="396"/>
      <c r="Z5956" s="396"/>
      <c r="AA5956" s="441"/>
    </row>
    <row r="5957" spans="25:27" x14ac:dyDescent="0.2">
      <c r="Y5957" s="396"/>
      <c r="Z5957" s="396"/>
      <c r="AA5957" s="441"/>
    </row>
    <row r="5958" spans="25:27" x14ac:dyDescent="0.2">
      <c r="Y5958" s="396"/>
      <c r="Z5958" s="396"/>
      <c r="AA5958" s="441"/>
    </row>
    <row r="5959" spans="25:27" x14ac:dyDescent="0.2">
      <c r="Y5959" s="396"/>
      <c r="Z5959" s="396"/>
      <c r="AA5959" s="441"/>
    </row>
    <row r="5960" spans="25:27" x14ac:dyDescent="0.2">
      <c r="Y5960" s="396"/>
      <c r="Z5960" s="396"/>
      <c r="AA5960" s="441"/>
    </row>
    <row r="5961" spans="25:27" x14ac:dyDescent="0.2">
      <c r="Y5961" s="396"/>
      <c r="Z5961" s="396"/>
      <c r="AA5961" s="441"/>
    </row>
    <row r="5962" spans="25:27" x14ac:dyDescent="0.2">
      <c r="Y5962" s="396"/>
      <c r="Z5962" s="396"/>
      <c r="AA5962" s="441"/>
    </row>
    <row r="5963" spans="25:27" x14ac:dyDescent="0.2">
      <c r="Y5963" s="396"/>
      <c r="Z5963" s="396"/>
      <c r="AA5963" s="441"/>
    </row>
    <row r="5964" spans="25:27" x14ac:dyDescent="0.2">
      <c r="Y5964" s="396"/>
      <c r="Z5964" s="396"/>
      <c r="AA5964" s="441"/>
    </row>
    <row r="5965" spans="25:27" x14ac:dyDescent="0.2">
      <c r="Y5965" s="396"/>
      <c r="Z5965" s="396"/>
      <c r="AA5965" s="441"/>
    </row>
    <row r="5966" spans="25:27" x14ac:dyDescent="0.2">
      <c r="Y5966" s="396"/>
      <c r="Z5966" s="396"/>
      <c r="AA5966" s="441"/>
    </row>
    <row r="5967" spans="25:27" x14ac:dyDescent="0.2">
      <c r="Y5967" s="396"/>
      <c r="Z5967" s="396"/>
      <c r="AA5967" s="441"/>
    </row>
    <row r="5968" spans="25:27" x14ac:dyDescent="0.2">
      <c r="Y5968" s="396"/>
      <c r="Z5968" s="396"/>
      <c r="AA5968" s="441"/>
    </row>
    <row r="5969" spans="25:27" x14ac:dyDescent="0.2">
      <c r="Y5969" s="396"/>
      <c r="Z5969" s="396"/>
      <c r="AA5969" s="441"/>
    </row>
    <row r="5970" spans="25:27" x14ac:dyDescent="0.2">
      <c r="Y5970" s="396"/>
      <c r="Z5970" s="396"/>
      <c r="AA5970" s="441"/>
    </row>
    <row r="5971" spans="25:27" x14ac:dyDescent="0.2">
      <c r="Y5971" s="396"/>
      <c r="Z5971" s="396"/>
      <c r="AA5971" s="441"/>
    </row>
    <row r="5972" spans="25:27" x14ac:dyDescent="0.2">
      <c r="Y5972" s="396"/>
      <c r="Z5972" s="396"/>
      <c r="AA5972" s="441"/>
    </row>
    <row r="5973" spans="25:27" x14ac:dyDescent="0.2">
      <c r="Y5973" s="396"/>
      <c r="Z5973" s="396"/>
      <c r="AA5973" s="441"/>
    </row>
    <row r="5974" spans="25:27" x14ac:dyDescent="0.2">
      <c r="Y5974" s="396"/>
      <c r="Z5974" s="396"/>
      <c r="AA5974" s="441"/>
    </row>
    <row r="5975" spans="25:27" x14ac:dyDescent="0.2">
      <c r="Y5975" s="396"/>
      <c r="Z5975" s="396"/>
      <c r="AA5975" s="441"/>
    </row>
    <row r="5976" spans="25:27" x14ac:dyDescent="0.2">
      <c r="Y5976" s="396"/>
      <c r="Z5976" s="396"/>
      <c r="AA5976" s="441"/>
    </row>
    <row r="5977" spans="25:27" x14ac:dyDescent="0.2">
      <c r="Y5977" s="396"/>
      <c r="Z5977" s="396"/>
      <c r="AA5977" s="441"/>
    </row>
    <row r="5978" spans="25:27" x14ac:dyDescent="0.2">
      <c r="Y5978" s="396"/>
      <c r="Z5978" s="396"/>
      <c r="AA5978" s="441"/>
    </row>
    <row r="5979" spans="25:27" x14ac:dyDescent="0.2">
      <c r="Y5979" s="396"/>
      <c r="Z5979" s="396"/>
      <c r="AA5979" s="441"/>
    </row>
    <row r="5980" spans="25:27" x14ac:dyDescent="0.2">
      <c r="Y5980" s="396"/>
      <c r="Z5980" s="396"/>
      <c r="AA5980" s="441"/>
    </row>
    <row r="5981" spans="25:27" x14ac:dyDescent="0.2">
      <c r="Y5981" s="396"/>
      <c r="Z5981" s="396"/>
      <c r="AA5981" s="441"/>
    </row>
    <row r="5982" spans="25:27" x14ac:dyDescent="0.2">
      <c r="Y5982" s="396"/>
      <c r="Z5982" s="396"/>
      <c r="AA5982" s="441"/>
    </row>
    <row r="5983" spans="25:27" x14ac:dyDescent="0.2">
      <c r="Y5983" s="396"/>
      <c r="Z5983" s="396"/>
      <c r="AA5983" s="441"/>
    </row>
    <row r="5984" spans="25:27" x14ac:dyDescent="0.2">
      <c r="Y5984" s="396"/>
      <c r="Z5984" s="396"/>
      <c r="AA5984" s="441"/>
    </row>
    <row r="5985" spans="25:27" x14ac:dyDescent="0.2">
      <c r="Y5985" s="396"/>
      <c r="Z5985" s="396"/>
      <c r="AA5985" s="441"/>
    </row>
    <row r="5986" spans="25:27" x14ac:dyDescent="0.2">
      <c r="Y5986" s="396"/>
      <c r="Z5986" s="396"/>
      <c r="AA5986" s="441"/>
    </row>
    <row r="5987" spans="25:27" x14ac:dyDescent="0.2">
      <c r="Y5987" s="396"/>
      <c r="Z5987" s="396"/>
      <c r="AA5987" s="441"/>
    </row>
    <row r="5988" spans="25:27" x14ac:dyDescent="0.2">
      <c r="Y5988" s="396"/>
      <c r="Z5988" s="396"/>
      <c r="AA5988" s="441"/>
    </row>
    <row r="5989" spans="25:27" x14ac:dyDescent="0.2">
      <c r="Y5989" s="396"/>
      <c r="Z5989" s="396"/>
      <c r="AA5989" s="441"/>
    </row>
    <row r="5990" spans="25:27" x14ac:dyDescent="0.2">
      <c r="Y5990" s="396"/>
      <c r="Z5990" s="396"/>
      <c r="AA5990" s="441"/>
    </row>
    <row r="5991" spans="25:27" x14ac:dyDescent="0.2">
      <c r="Y5991" s="396"/>
      <c r="Z5991" s="396"/>
      <c r="AA5991" s="441"/>
    </row>
    <row r="5992" spans="25:27" x14ac:dyDescent="0.2">
      <c r="Y5992" s="396"/>
      <c r="Z5992" s="396"/>
      <c r="AA5992" s="441"/>
    </row>
    <row r="5993" spans="25:27" x14ac:dyDescent="0.2">
      <c r="Y5993" s="396"/>
      <c r="Z5993" s="396"/>
      <c r="AA5993" s="441"/>
    </row>
    <row r="5994" spans="25:27" x14ac:dyDescent="0.2">
      <c r="Y5994" s="396"/>
      <c r="Z5994" s="396"/>
      <c r="AA5994" s="441"/>
    </row>
    <row r="5995" spans="25:27" x14ac:dyDescent="0.2">
      <c r="Y5995" s="396"/>
      <c r="Z5995" s="396"/>
      <c r="AA5995" s="441"/>
    </row>
    <row r="5996" spans="25:27" x14ac:dyDescent="0.2">
      <c r="Y5996" s="396"/>
      <c r="Z5996" s="396"/>
      <c r="AA5996" s="441"/>
    </row>
    <row r="5997" spans="25:27" x14ac:dyDescent="0.2">
      <c r="Y5997" s="396"/>
      <c r="Z5997" s="396"/>
      <c r="AA5997" s="441"/>
    </row>
    <row r="5998" spans="25:27" x14ac:dyDescent="0.2">
      <c r="Y5998" s="396"/>
      <c r="Z5998" s="396"/>
      <c r="AA5998" s="441"/>
    </row>
    <row r="5999" spans="25:27" x14ac:dyDescent="0.2">
      <c r="Y5999" s="396"/>
      <c r="Z5999" s="396"/>
      <c r="AA5999" s="441"/>
    </row>
    <row r="6000" spans="25:27" x14ac:dyDescent="0.2">
      <c r="Y6000" s="396"/>
      <c r="Z6000" s="396"/>
      <c r="AA6000" s="441"/>
    </row>
    <row r="6001" spans="25:27" x14ac:dyDescent="0.2">
      <c r="Y6001" s="396"/>
      <c r="Z6001" s="396"/>
      <c r="AA6001" s="441"/>
    </row>
    <row r="6002" spans="25:27" x14ac:dyDescent="0.2">
      <c r="Y6002" s="396"/>
      <c r="Z6002" s="396"/>
      <c r="AA6002" s="441"/>
    </row>
    <row r="6003" spans="25:27" x14ac:dyDescent="0.2">
      <c r="Y6003" s="396"/>
      <c r="Z6003" s="396"/>
      <c r="AA6003" s="441"/>
    </row>
    <row r="6004" spans="25:27" x14ac:dyDescent="0.2">
      <c r="Y6004" s="396"/>
      <c r="Z6004" s="396"/>
      <c r="AA6004" s="441"/>
    </row>
    <row r="6005" spans="25:27" x14ac:dyDescent="0.2">
      <c r="Y6005" s="396"/>
      <c r="Z6005" s="396"/>
      <c r="AA6005" s="441"/>
    </row>
    <row r="6006" spans="25:27" x14ac:dyDescent="0.2">
      <c r="Y6006" s="396"/>
      <c r="Z6006" s="396"/>
      <c r="AA6006" s="441"/>
    </row>
    <row r="6007" spans="25:27" x14ac:dyDescent="0.2">
      <c r="Y6007" s="396"/>
      <c r="Z6007" s="396"/>
      <c r="AA6007" s="441"/>
    </row>
    <row r="6008" spans="25:27" x14ac:dyDescent="0.2">
      <c r="Y6008" s="396"/>
      <c r="Z6008" s="396"/>
      <c r="AA6008" s="441"/>
    </row>
    <row r="6009" spans="25:27" x14ac:dyDescent="0.2">
      <c r="Y6009" s="396"/>
      <c r="Z6009" s="396"/>
      <c r="AA6009" s="441"/>
    </row>
    <row r="6010" spans="25:27" x14ac:dyDescent="0.2">
      <c r="Y6010" s="396"/>
      <c r="Z6010" s="396"/>
      <c r="AA6010" s="441"/>
    </row>
    <row r="6011" spans="25:27" x14ac:dyDescent="0.2">
      <c r="Y6011" s="396"/>
      <c r="Z6011" s="396"/>
      <c r="AA6011" s="441"/>
    </row>
    <row r="6012" spans="25:27" x14ac:dyDescent="0.2">
      <c r="Y6012" s="396"/>
      <c r="Z6012" s="396"/>
      <c r="AA6012" s="441"/>
    </row>
    <row r="6013" spans="25:27" x14ac:dyDescent="0.2">
      <c r="Y6013" s="396"/>
      <c r="Z6013" s="396"/>
      <c r="AA6013" s="441"/>
    </row>
    <row r="6014" spans="25:27" x14ac:dyDescent="0.2">
      <c r="Y6014" s="396"/>
      <c r="Z6014" s="396"/>
      <c r="AA6014" s="441"/>
    </row>
    <row r="6015" spans="25:27" x14ac:dyDescent="0.2">
      <c r="Y6015" s="396"/>
      <c r="Z6015" s="396"/>
      <c r="AA6015" s="441"/>
    </row>
    <row r="6016" spans="25:27" x14ac:dyDescent="0.2">
      <c r="Y6016" s="396"/>
      <c r="Z6016" s="396"/>
      <c r="AA6016" s="441"/>
    </row>
    <row r="6017" spans="25:27" x14ac:dyDescent="0.2">
      <c r="Y6017" s="396"/>
      <c r="Z6017" s="396"/>
      <c r="AA6017" s="441"/>
    </row>
    <row r="6018" spans="25:27" x14ac:dyDescent="0.2">
      <c r="Y6018" s="396"/>
      <c r="Z6018" s="396"/>
      <c r="AA6018" s="441"/>
    </row>
    <row r="6019" spans="25:27" x14ac:dyDescent="0.2">
      <c r="Y6019" s="396"/>
      <c r="Z6019" s="396"/>
      <c r="AA6019" s="441"/>
    </row>
    <row r="6020" spans="25:27" x14ac:dyDescent="0.2">
      <c r="Y6020" s="396"/>
      <c r="Z6020" s="396"/>
      <c r="AA6020" s="441"/>
    </row>
    <row r="6021" spans="25:27" x14ac:dyDescent="0.2">
      <c r="Y6021" s="396"/>
      <c r="Z6021" s="396"/>
      <c r="AA6021" s="441"/>
    </row>
    <row r="6022" spans="25:27" x14ac:dyDescent="0.2">
      <c r="Y6022" s="396"/>
      <c r="Z6022" s="396"/>
      <c r="AA6022" s="441"/>
    </row>
    <row r="6023" spans="25:27" x14ac:dyDescent="0.2">
      <c r="Y6023" s="396"/>
      <c r="Z6023" s="396"/>
      <c r="AA6023" s="441"/>
    </row>
    <row r="6024" spans="25:27" x14ac:dyDescent="0.2">
      <c r="Y6024" s="396"/>
      <c r="Z6024" s="396"/>
      <c r="AA6024" s="441"/>
    </row>
    <row r="6025" spans="25:27" x14ac:dyDescent="0.2">
      <c r="Y6025" s="396"/>
      <c r="Z6025" s="396"/>
      <c r="AA6025" s="441"/>
    </row>
    <row r="6026" spans="25:27" x14ac:dyDescent="0.2">
      <c r="Y6026" s="396"/>
      <c r="Z6026" s="396"/>
      <c r="AA6026" s="441"/>
    </row>
    <row r="6027" spans="25:27" x14ac:dyDescent="0.2">
      <c r="Y6027" s="396"/>
      <c r="Z6027" s="396"/>
      <c r="AA6027" s="441"/>
    </row>
    <row r="6028" spans="25:27" x14ac:dyDescent="0.2">
      <c r="Y6028" s="396"/>
      <c r="Z6028" s="396"/>
      <c r="AA6028" s="441"/>
    </row>
    <row r="6029" spans="25:27" x14ac:dyDescent="0.2">
      <c r="Y6029" s="396"/>
      <c r="Z6029" s="396"/>
      <c r="AA6029" s="441"/>
    </row>
    <row r="6030" spans="25:27" x14ac:dyDescent="0.2">
      <c r="Y6030" s="396"/>
      <c r="Z6030" s="396"/>
      <c r="AA6030" s="441"/>
    </row>
    <row r="6031" spans="25:27" x14ac:dyDescent="0.2">
      <c r="Y6031" s="396"/>
      <c r="Z6031" s="396"/>
      <c r="AA6031" s="441"/>
    </row>
    <row r="6032" spans="25:27" x14ac:dyDescent="0.2">
      <c r="Y6032" s="396"/>
      <c r="Z6032" s="396"/>
      <c r="AA6032" s="441"/>
    </row>
    <row r="6033" spans="25:27" x14ac:dyDescent="0.2">
      <c r="Y6033" s="396"/>
      <c r="Z6033" s="396"/>
      <c r="AA6033" s="441"/>
    </row>
    <row r="6034" spans="25:27" x14ac:dyDescent="0.2">
      <c r="Y6034" s="396"/>
      <c r="Z6034" s="396"/>
      <c r="AA6034" s="441"/>
    </row>
    <row r="6035" spans="25:27" x14ac:dyDescent="0.2">
      <c r="Y6035" s="396"/>
      <c r="Z6035" s="396"/>
      <c r="AA6035" s="441"/>
    </row>
    <row r="6036" spans="25:27" x14ac:dyDescent="0.2">
      <c r="Y6036" s="396"/>
      <c r="Z6036" s="396"/>
      <c r="AA6036" s="441"/>
    </row>
    <row r="6037" spans="25:27" x14ac:dyDescent="0.2">
      <c r="Y6037" s="396"/>
      <c r="Z6037" s="396"/>
      <c r="AA6037" s="441"/>
    </row>
    <row r="6038" spans="25:27" x14ac:dyDescent="0.2">
      <c r="Y6038" s="396"/>
      <c r="Z6038" s="396"/>
      <c r="AA6038" s="441"/>
    </row>
    <row r="6039" spans="25:27" x14ac:dyDescent="0.2">
      <c r="Y6039" s="396"/>
      <c r="Z6039" s="396"/>
      <c r="AA6039" s="441"/>
    </row>
    <row r="6040" spans="25:27" x14ac:dyDescent="0.2">
      <c r="Y6040" s="396"/>
      <c r="Z6040" s="396"/>
      <c r="AA6040" s="441"/>
    </row>
    <row r="6041" spans="25:27" x14ac:dyDescent="0.2">
      <c r="Y6041" s="396"/>
      <c r="Z6041" s="396"/>
      <c r="AA6041" s="441"/>
    </row>
    <row r="6042" spans="25:27" x14ac:dyDescent="0.2">
      <c r="Y6042" s="396"/>
      <c r="Z6042" s="396"/>
      <c r="AA6042" s="441"/>
    </row>
    <row r="6043" spans="25:27" x14ac:dyDescent="0.2">
      <c r="Y6043" s="396"/>
      <c r="Z6043" s="396"/>
      <c r="AA6043" s="441"/>
    </row>
    <row r="6044" spans="25:27" x14ac:dyDescent="0.2">
      <c r="Y6044" s="396"/>
      <c r="Z6044" s="396"/>
      <c r="AA6044" s="441"/>
    </row>
    <row r="6045" spans="25:27" x14ac:dyDescent="0.2">
      <c r="Y6045" s="396"/>
      <c r="Z6045" s="396"/>
      <c r="AA6045" s="441"/>
    </row>
    <row r="6046" spans="25:27" x14ac:dyDescent="0.2">
      <c r="Y6046" s="396"/>
      <c r="Z6046" s="396"/>
      <c r="AA6046" s="441"/>
    </row>
    <row r="6047" spans="25:27" x14ac:dyDescent="0.2">
      <c r="Y6047" s="396"/>
      <c r="Z6047" s="396"/>
      <c r="AA6047" s="441"/>
    </row>
    <row r="6048" spans="25:27" x14ac:dyDescent="0.2">
      <c r="Y6048" s="396"/>
      <c r="Z6048" s="396"/>
      <c r="AA6048" s="441"/>
    </row>
    <row r="6049" spans="25:27" x14ac:dyDescent="0.2">
      <c r="Y6049" s="396"/>
      <c r="Z6049" s="396"/>
      <c r="AA6049" s="441"/>
    </row>
    <row r="6050" spans="25:27" x14ac:dyDescent="0.2">
      <c r="Y6050" s="396"/>
      <c r="Z6050" s="396"/>
      <c r="AA6050" s="441"/>
    </row>
    <row r="6051" spans="25:27" x14ac:dyDescent="0.2">
      <c r="Y6051" s="396"/>
      <c r="Z6051" s="396"/>
      <c r="AA6051" s="441"/>
    </row>
    <row r="6052" spans="25:27" x14ac:dyDescent="0.2">
      <c r="Y6052" s="396"/>
      <c r="Z6052" s="396"/>
      <c r="AA6052" s="441"/>
    </row>
    <row r="6053" spans="25:27" x14ac:dyDescent="0.2">
      <c r="Y6053" s="396"/>
      <c r="Z6053" s="396"/>
      <c r="AA6053" s="441"/>
    </row>
    <row r="6054" spans="25:27" x14ac:dyDescent="0.2">
      <c r="Y6054" s="396"/>
      <c r="Z6054" s="396"/>
      <c r="AA6054" s="441"/>
    </row>
    <row r="6055" spans="25:27" x14ac:dyDescent="0.2">
      <c r="Y6055" s="396"/>
      <c r="Z6055" s="396"/>
      <c r="AA6055" s="441"/>
    </row>
    <row r="6056" spans="25:27" x14ac:dyDescent="0.2">
      <c r="Y6056" s="396"/>
      <c r="Z6056" s="396"/>
      <c r="AA6056" s="441"/>
    </row>
    <row r="6057" spans="25:27" x14ac:dyDescent="0.2">
      <c r="Y6057" s="396"/>
      <c r="Z6057" s="396"/>
      <c r="AA6057" s="441"/>
    </row>
    <row r="6058" spans="25:27" x14ac:dyDescent="0.2">
      <c r="Y6058" s="396"/>
      <c r="Z6058" s="396"/>
      <c r="AA6058" s="441"/>
    </row>
    <row r="6059" spans="25:27" x14ac:dyDescent="0.2">
      <c r="Y6059" s="396"/>
      <c r="Z6059" s="396"/>
      <c r="AA6059" s="441"/>
    </row>
    <row r="6060" spans="25:27" x14ac:dyDescent="0.2">
      <c r="Y6060" s="396"/>
      <c r="Z6060" s="396"/>
      <c r="AA6060" s="441"/>
    </row>
    <row r="6061" spans="25:27" x14ac:dyDescent="0.2">
      <c r="Y6061" s="396"/>
      <c r="Z6061" s="396"/>
      <c r="AA6061" s="441"/>
    </row>
    <row r="6062" spans="25:27" x14ac:dyDescent="0.2">
      <c r="Y6062" s="396"/>
      <c r="Z6062" s="396"/>
      <c r="AA6062" s="441"/>
    </row>
    <row r="6063" spans="25:27" x14ac:dyDescent="0.2">
      <c r="Y6063" s="396"/>
      <c r="Z6063" s="396"/>
      <c r="AA6063" s="441"/>
    </row>
    <row r="6064" spans="25:27" x14ac:dyDescent="0.2">
      <c r="Y6064" s="396"/>
      <c r="Z6064" s="396"/>
      <c r="AA6064" s="441"/>
    </row>
    <row r="6065" spans="25:27" x14ac:dyDescent="0.2">
      <c r="Y6065" s="396"/>
      <c r="Z6065" s="396"/>
      <c r="AA6065" s="441"/>
    </row>
    <row r="6066" spans="25:27" x14ac:dyDescent="0.2">
      <c r="Y6066" s="396"/>
      <c r="Z6066" s="396"/>
      <c r="AA6066" s="441"/>
    </row>
    <row r="6067" spans="25:27" x14ac:dyDescent="0.2">
      <c r="Y6067" s="396"/>
      <c r="Z6067" s="396"/>
      <c r="AA6067" s="441"/>
    </row>
    <row r="6068" spans="25:27" x14ac:dyDescent="0.2">
      <c r="Y6068" s="396"/>
      <c r="Z6068" s="396"/>
      <c r="AA6068" s="441"/>
    </row>
    <row r="6069" spans="25:27" x14ac:dyDescent="0.2">
      <c r="Y6069" s="396"/>
      <c r="Z6069" s="396"/>
      <c r="AA6069" s="441"/>
    </row>
    <row r="6070" spans="25:27" x14ac:dyDescent="0.2">
      <c r="Y6070" s="396"/>
      <c r="Z6070" s="396"/>
      <c r="AA6070" s="441"/>
    </row>
    <row r="6071" spans="25:27" x14ac:dyDescent="0.2">
      <c r="Y6071" s="396"/>
      <c r="Z6071" s="396"/>
      <c r="AA6071" s="441"/>
    </row>
    <row r="6072" spans="25:27" x14ac:dyDescent="0.2">
      <c r="Y6072" s="396"/>
      <c r="Z6072" s="396"/>
      <c r="AA6072" s="441"/>
    </row>
    <row r="6073" spans="25:27" x14ac:dyDescent="0.2">
      <c r="Y6073" s="396"/>
      <c r="Z6073" s="396"/>
      <c r="AA6073" s="441"/>
    </row>
    <row r="6074" spans="25:27" x14ac:dyDescent="0.2">
      <c r="Y6074" s="396"/>
      <c r="Z6074" s="396"/>
      <c r="AA6074" s="441"/>
    </row>
    <row r="6075" spans="25:27" x14ac:dyDescent="0.2">
      <c r="Y6075" s="396"/>
      <c r="Z6075" s="396"/>
      <c r="AA6075" s="441"/>
    </row>
    <row r="6076" spans="25:27" x14ac:dyDescent="0.2">
      <c r="Y6076" s="396"/>
      <c r="Z6076" s="396"/>
      <c r="AA6076" s="441"/>
    </row>
    <row r="6077" spans="25:27" x14ac:dyDescent="0.2">
      <c r="Y6077" s="396"/>
      <c r="Z6077" s="396"/>
      <c r="AA6077" s="441"/>
    </row>
    <row r="6078" spans="25:27" x14ac:dyDescent="0.2">
      <c r="Y6078" s="396"/>
      <c r="Z6078" s="396"/>
      <c r="AA6078" s="441"/>
    </row>
    <row r="6079" spans="25:27" x14ac:dyDescent="0.2">
      <c r="Y6079" s="396"/>
      <c r="Z6079" s="396"/>
      <c r="AA6079" s="441"/>
    </row>
    <row r="6080" spans="25:27" x14ac:dyDescent="0.2">
      <c r="Y6080" s="396"/>
      <c r="Z6080" s="396"/>
      <c r="AA6080" s="441"/>
    </row>
    <row r="6081" spans="25:27" x14ac:dyDescent="0.2">
      <c r="Y6081" s="396"/>
      <c r="Z6081" s="396"/>
      <c r="AA6081" s="441"/>
    </row>
    <row r="6082" spans="25:27" x14ac:dyDescent="0.2">
      <c r="Y6082" s="396"/>
      <c r="Z6082" s="396"/>
      <c r="AA6082" s="441"/>
    </row>
    <row r="6083" spans="25:27" x14ac:dyDescent="0.2">
      <c r="Y6083" s="396"/>
      <c r="Z6083" s="396"/>
      <c r="AA6083" s="441"/>
    </row>
    <row r="6084" spans="25:27" x14ac:dyDescent="0.2">
      <c r="Y6084" s="396"/>
      <c r="Z6084" s="396"/>
      <c r="AA6084" s="441"/>
    </row>
    <row r="6085" spans="25:27" x14ac:dyDescent="0.2">
      <c r="Y6085" s="396"/>
      <c r="Z6085" s="396"/>
      <c r="AA6085" s="441"/>
    </row>
    <row r="6086" spans="25:27" x14ac:dyDescent="0.2">
      <c r="Y6086" s="396"/>
      <c r="Z6086" s="396"/>
      <c r="AA6086" s="441"/>
    </row>
    <row r="6087" spans="25:27" x14ac:dyDescent="0.2">
      <c r="Y6087" s="396"/>
      <c r="Z6087" s="396"/>
      <c r="AA6087" s="441"/>
    </row>
    <row r="6088" spans="25:27" x14ac:dyDescent="0.2">
      <c r="Y6088" s="396"/>
      <c r="Z6088" s="396"/>
      <c r="AA6088" s="441"/>
    </row>
    <row r="6089" spans="25:27" x14ac:dyDescent="0.2">
      <c r="Y6089" s="396"/>
      <c r="Z6089" s="396"/>
      <c r="AA6089" s="441"/>
    </row>
    <row r="6090" spans="25:27" x14ac:dyDescent="0.2">
      <c r="Y6090" s="396"/>
      <c r="Z6090" s="396"/>
      <c r="AA6090" s="441"/>
    </row>
    <row r="6091" spans="25:27" x14ac:dyDescent="0.2">
      <c r="Y6091" s="396"/>
      <c r="Z6091" s="396"/>
      <c r="AA6091" s="441"/>
    </row>
    <row r="6092" spans="25:27" x14ac:dyDescent="0.2">
      <c r="Y6092" s="396"/>
      <c r="Z6092" s="396"/>
      <c r="AA6092" s="441"/>
    </row>
    <row r="6093" spans="25:27" x14ac:dyDescent="0.2">
      <c r="Y6093" s="396"/>
      <c r="Z6093" s="396"/>
      <c r="AA6093" s="441"/>
    </row>
    <row r="6094" spans="25:27" x14ac:dyDescent="0.2">
      <c r="Y6094" s="396"/>
      <c r="Z6094" s="396"/>
      <c r="AA6094" s="441"/>
    </row>
    <row r="6095" spans="25:27" x14ac:dyDescent="0.2">
      <c r="Y6095" s="396"/>
      <c r="Z6095" s="396"/>
      <c r="AA6095" s="441"/>
    </row>
    <row r="6096" spans="25:27" x14ac:dyDescent="0.2">
      <c r="Y6096" s="396"/>
      <c r="Z6096" s="396"/>
      <c r="AA6096" s="441"/>
    </row>
    <row r="6097" spans="25:27" x14ac:dyDescent="0.2">
      <c r="Y6097" s="396"/>
      <c r="Z6097" s="396"/>
      <c r="AA6097" s="441"/>
    </row>
    <row r="6098" spans="25:27" x14ac:dyDescent="0.2">
      <c r="Y6098" s="396"/>
      <c r="Z6098" s="396"/>
      <c r="AA6098" s="441"/>
    </row>
    <row r="6099" spans="25:27" x14ac:dyDescent="0.2">
      <c r="Y6099" s="396"/>
      <c r="Z6099" s="396"/>
      <c r="AA6099" s="441"/>
    </row>
    <row r="6100" spans="25:27" x14ac:dyDescent="0.2">
      <c r="Y6100" s="396"/>
      <c r="Z6100" s="396"/>
      <c r="AA6100" s="441"/>
    </row>
    <row r="6101" spans="25:27" x14ac:dyDescent="0.2">
      <c r="Y6101" s="396"/>
      <c r="Z6101" s="396"/>
      <c r="AA6101" s="441"/>
    </row>
    <row r="6102" spans="25:27" x14ac:dyDescent="0.2">
      <c r="Y6102" s="396"/>
      <c r="Z6102" s="396"/>
      <c r="AA6102" s="441"/>
    </row>
    <row r="6103" spans="25:27" x14ac:dyDescent="0.2">
      <c r="Y6103" s="396"/>
      <c r="Z6103" s="396"/>
      <c r="AA6103" s="441"/>
    </row>
    <row r="6104" spans="25:27" x14ac:dyDescent="0.2">
      <c r="Y6104" s="396"/>
      <c r="Z6104" s="396"/>
      <c r="AA6104" s="441"/>
    </row>
    <row r="6105" spans="25:27" x14ac:dyDescent="0.2">
      <c r="Y6105" s="396"/>
      <c r="Z6105" s="396"/>
      <c r="AA6105" s="441"/>
    </row>
    <row r="6106" spans="25:27" x14ac:dyDescent="0.2">
      <c r="Y6106" s="396"/>
      <c r="Z6106" s="396"/>
      <c r="AA6106" s="441"/>
    </row>
    <row r="6107" spans="25:27" x14ac:dyDescent="0.2">
      <c r="Y6107" s="396"/>
      <c r="Z6107" s="396"/>
      <c r="AA6107" s="441"/>
    </row>
    <row r="6108" spans="25:27" x14ac:dyDescent="0.2">
      <c r="Y6108" s="396"/>
      <c r="Z6108" s="396"/>
      <c r="AA6108" s="441"/>
    </row>
    <row r="6109" spans="25:27" x14ac:dyDescent="0.2">
      <c r="Y6109" s="396"/>
      <c r="Z6109" s="396"/>
      <c r="AA6109" s="441"/>
    </row>
    <row r="6110" spans="25:27" x14ac:dyDescent="0.2">
      <c r="Y6110" s="396"/>
      <c r="Z6110" s="396"/>
      <c r="AA6110" s="441"/>
    </row>
    <row r="6111" spans="25:27" x14ac:dyDescent="0.2">
      <c r="Y6111" s="396"/>
      <c r="Z6111" s="396"/>
      <c r="AA6111" s="441"/>
    </row>
    <row r="6112" spans="25:27" x14ac:dyDescent="0.2">
      <c r="Y6112" s="396"/>
      <c r="Z6112" s="396"/>
      <c r="AA6112" s="441"/>
    </row>
    <row r="6113" spans="25:27" x14ac:dyDescent="0.2">
      <c r="Y6113" s="396"/>
      <c r="Z6113" s="396"/>
      <c r="AA6113" s="441"/>
    </row>
    <row r="6114" spans="25:27" x14ac:dyDescent="0.2">
      <c r="Y6114" s="396"/>
      <c r="Z6114" s="396"/>
      <c r="AA6114" s="441"/>
    </row>
    <row r="6115" spans="25:27" x14ac:dyDescent="0.2">
      <c r="Y6115" s="396"/>
      <c r="Z6115" s="396"/>
      <c r="AA6115" s="441"/>
    </row>
    <row r="6116" spans="25:27" x14ac:dyDescent="0.2">
      <c r="Y6116" s="396"/>
      <c r="Z6116" s="396"/>
      <c r="AA6116" s="441"/>
    </row>
    <row r="6117" spans="25:27" x14ac:dyDescent="0.2">
      <c r="Y6117" s="396"/>
      <c r="Z6117" s="396"/>
      <c r="AA6117" s="441"/>
    </row>
    <row r="6118" spans="25:27" x14ac:dyDescent="0.2">
      <c r="Y6118" s="396"/>
      <c r="Z6118" s="396"/>
      <c r="AA6118" s="441"/>
    </row>
    <row r="6119" spans="25:27" x14ac:dyDescent="0.2">
      <c r="Y6119" s="396"/>
      <c r="Z6119" s="396"/>
      <c r="AA6119" s="441"/>
    </row>
    <row r="6120" spans="25:27" x14ac:dyDescent="0.2">
      <c r="Y6120" s="396"/>
      <c r="Z6120" s="396"/>
      <c r="AA6120" s="441"/>
    </row>
    <row r="6121" spans="25:27" x14ac:dyDescent="0.2">
      <c r="Y6121" s="396"/>
      <c r="Z6121" s="396"/>
      <c r="AA6121" s="441"/>
    </row>
    <row r="6122" spans="25:27" x14ac:dyDescent="0.2">
      <c r="Y6122" s="396"/>
      <c r="Z6122" s="396"/>
      <c r="AA6122" s="441"/>
    </row>
    <row r="6123" spans="25:27" x14ac:dyDescent="0.2">
      <c r="Y6123" s="396"/>
      <c r="Z6123" s="396"/>
      <c r="AA6123" s="441"/>
    </row>
    <row r="6124" spans="25:27" x14ac:dyDescent="0.2">
      <c r="Y6124" s="396"/>
      <c r="Z6124" s="396"/>
      <c r="AA6124" s="441"/>
    </row>
    <row r="6125" spans="25:27" x14ac:dyDescent="0.2">
      <c r="Y6125" s="396"/>
      <c r="Z6125" s="396"/>
      <c r="AA6125" s="441"/>
    </row>
    <row r="6126" spans="25:27" x14ac:dyDescent="0.2">
      <c r="Y6126" s="396"/>
      <c r="Z6126" s="396"/>
      <c r="AA6126" s="441"/>
    </row>
    <row r="6127" spans="25:27" x14ac:dyDescent="0.2">
      <c r="Y6127" s="396"/>
      <c r="Z6127" s="396"/>
      <c r="AA6127" s="441"/>
    </row>
    <row r="6128" spans="25:27" x14ac:dyDescent="0.2">
      <c r="Y6128" s="396"/>
      <c r="Z6128" s="396"/>
      <c r="AA6128" s="441"/>
    </row>
    <row r="6129" spans="25:27" x14ac:dyDescent="0.2">
      <c r="Y6129" s="396"/>
      <c r="Z6129" s="396"/>
      <c r="AA6129" s="441"/>
    </row>
    <row r="6130" spans="25:27" x14ac:dyDescent="0.2">
      <c r="Y6130" s="396"/>
      <c r="Z6130" s="396"/>
      <c r="AA6130" s="441"/>
    </row>
    <row r="6131" spans="25:27" x14ac:dyDescent="0.2">
      <c r="Y6131" s="396"/>
      <c r="Z6131" s="396"/>
      <c r="AA6131" s="441"/>
    </row>
    <row r="6132" spans="25:27" x14ac:dyDescent="0.2">
      <c r="Y6132" s="396"/>
      <c r="Z6132" s="396"/>
      <c r="AA6132" s="441"/>
    </row>
    <row r="6133" spans="25:27" x14ac:dyDescent="0.2">
      <c r="Y6133" s="396"/>
      <c r="Z6133" s="396"/>
      <c r="AA6133" s="441"/>
    </row>
    <row r="6134" spans="25:27" x14ac:dyDescent="0.2">
      <c r="Y6134" s="396"/>
      <c r="Z6134" s="396"/>
      <c r="AA6134" s="441"/>
    </row>
    <row r="6135" spans="25:27" x14ac:dyDescent="0.2">
      <c r="Y6135" s="396"/>
      <c r="Z6135" s="396"/>
      <c r="AA6135" s="441"/>
    </row>
    <row r="6136" spans="25:27" x14ac:dyDescent="0.2">
      <c r="Y6136" s="396"/>
      <c r="Z6136" s="396"/>
      <c r="AA6136" s="441"/>
    </row>
    <row r="6137" spans="25:27" x14ac:dyDescent="0.2">
      <c r="Y6137" s="396"/>
      <c r="Z6137" s="396"/>
      <c r="AA6137" s="441"/>
    </row>
    <row r="6138" spans="25:27" x14ac:dyDescent="0.2">
      <c r="Y6138" s="396"/>
      <c r="Z6138" s="396"/>
      <c r="AA6138" s="441"/>
    </row>
    <row r="6139" spans="25:27" x14ac:dyDescent="0.2">
      <c r="Y6139" s="396"/>
      <c r="Z6139" s="396"/>
      <c r="AA6139" s="441"/>
    </row>
    <row r="6140" spans="25:27" x14ac:dyDescent="0.2">
      <c r="Y6140" s="396"/>
      <c r="Z6140" s="396"/>
      <c r="AA6140" s="441"/>
    </row>
    <row r="6141" spans="25:27" x14ac:dyDescent="0.2">
      <c r="Y6141" s="396"/>
      <c r="Z6141" s="396"/>
      <c r="AA6141" s="441"/>
    </row>
    <row r="6142" spans="25:27" x14ac:dyDescent="0.2">
      <c r="Y6142" s="396"/>
      <c r="Z6142" s="396"/>
      <c r="AA6142" s="441"/>
    </row>
    <row r="6143" spans="25:27" x14ac:dyDescent="0.2">
      <c r="Y6143" s="396"/>
      <c r="Z6143" s="396"/>
      <c r="AA6143" s="441"/>
    </row>
    <row r="6144" spans="25:27" x14ac:dyDescent="0.2">
      <c r="Y6144" s="396"/>
      <c r="Z6144" s="396"/>
      <c r="AA6144" s="441"/>
    </row>
    <row r="6145" spans="25:27" x14ac:dyDescent="0.2">
      <c r="Y6145" s="396"/>
      <c r="Z6145" s="396"/>
      <c r="AA6145" s="441"/>
    </row>
    <row r="6146" spans="25:27" x14ac:dyDescent="0.2">
      <c r="Y6146" s="396"/>
      <c r="Z6146" s="396"/>
      <c r="AA6146" s="441"/>
    </row>
    <row r="6147" spans="25:27" x14ac:dyDescent="0.2">
      <c r="Y6147" s="396"/>
      <c r="Z6147" s="396"/>
      <c r="AA6147" s="441"/>
    </row>
    <row r="6148" spans="25:27" x14ac:dyDescent="0.2">
      <c r="Y6148" s="396"/>
      <c r="Z6148" s="396"/>
      <c r="AA6148" s="441"/>
    </row>
    <row r="6149" spans="25:27" x14ac:dyDescent="0.2">
      <c r="Y6149" s="396"/>
      <c r="Z6149" s="396"/>
      <c r="AA6149" s="441"/>
    </row>
    <row r="6150" spans="25:27" x14ac:dyDescent="0.2">
      <c r="Y6150" s="396"/>
      <c r="Z6150" s="396"/>
      <c r="AA6150" s="441"/>
    </row>
    <row r="6151" spans="25:27" x14ac:dyDescent="0.2">
      <c r="Y6151" s="396"/>
      <c r="Z6151" s="396"/>
      <c r="AA6151" s="441"/>
    </row>
    <row r="6152" spans="25:27" x14ac:dyDescent="0.2">
      <c r="Y6152" s="396"/>
      <c r="Z6152" s="396"/>
      <c r="AA6152" s="441"/>
    </row>
    <row r="6153" spans="25:27" x14ac:dyDescent="0.2">
      <c r="Y6153" s="396"/>
      <c r="Z6153" s="396"/>
      <c r="AA6153" s="441"/>
    </row>
    <row r="6154" spans="25:27" x14ac:dyDescent="0.2">
      <c r="Y6154" s="396"/>
      <c r="Z6154" s="396"/>
      <c r="AA6154" s="441"/>
    </row>
    <row r="6155" spans="25:27" x14ac:dyDescent="0.2">
      <c r="Y6155" s="396"/>
      <c r="Z6155" s="396"/>
      <c r="AA6155" s="441"/>
    </row>
    <row r="6156" spans="25:27" x14ac:dyDescent="0.2">
      <c r="Y6156" s="396"/>
      <c r="Z6156" s="396"/>
      <c r="AA6156" s="441"/>
    </row>
    <row r="6157" spans="25:27" x14ac:dyDescent="0.2">
      <c r="Y6157" s="396"/>
      <c r="Z6157" s="396"/>
      <c r="AA6157" s="441"/>
    </row>
    <row r="6158" spans="25:27" x14ac:dyDescent="0.2">
      <c r="Y6158" s="396"/>
      <c r="Z6158" s="396"/>
      <c r="AA6158" s="441"/>
    </row>
    <row r="6159" spans="25:27" x14ac:dyDescent="0.2">
      <c r="Y6159" s="396"/>
      <c r="Z6159" s="396"/>
      <c r="AA6159" s="441"/>
    </row>
    <row r="6160" spans="25:27" x14ac:dyDescent="0.2">
      <c r="Y6160" s="396"/>
      <c r="Z6160" s="396"/>
      <c r="AA6160" s="441"/>
    </row>
    <row r="6161" spans="25:27" x14ac:dyDescent="0.2">
      <c r="Y6161" s="396"/>
      <c r="Z6161" s="396"/>
      <c r="AA6161" s="441"/>
    </row>
    <row r="6162" spans="25:27" x14ac:dyDescent="0.2">
      <c r="Y6162" s="396"/>
      <c r="Z6162" s="396"/>
      <c r="AA6162" s="441"/>
    </row>
    <row r="6163" spans="25:27" x14ac:dyDescent="0.2">
      <c r="Y6163" s="396"/>
      <c r="Z6163" s="396"/>
      <c r="AA6163" s="441"/>
    </row>
    <row r="6164" spans="25:27" x14ac:dyDescent="0.2">
      <c r="Y6164" s="396"/>
      <c r="Z6164" s="396"/>
      <c r="AA6164" s="441"/>
    </row>
    <row r="6165" spans="25:27" x14ac:dyDescent="0.2">
      <c r="Y6165" s="396"/>
      <c r="Z6165" s="396"/>
      <c r="AA6165" s="441"/>
    </row>
    <row r="6166" spans="25:27" x14ac:dyDescent="0.2">
      <c r="Y6166" s="396"/>
      <c r="Z6166" s="396"/>
      <c r="AA6166" s="441"/>
    </row>
    <row r="6167" spans="25:27" x14ac:dyDescent="0.2">
      <c r="Y6167" s="396"/>
      <c r="Z6167" s="396"/>
      <c r="AA6167" s="441"/>
    </row>
    <row r="6168" spans="25:27" x14ac:dyDescent="0.2">
      <c r="Y6168" s="396"/>
      <c r="Z6168" s="396"/>
      <c r="AA6168" s="441"/>
    </row>
    <row r="6169" spans="25:27" x14ac:dyDescent="0.2">
      <c r="Y6169" s="396"/>
      <c r="Z6169" s="396"/>
      <c r="AA6169" s="441"/>
    </row>
    <row r="6170" spans="25:27" x14ac:dyDescent="0.2">
      <c r="Y6170" s="396"/>
      <c r="Z6170" s="396"/>
      <c r="AA6170" s="441"/>
    </row>
    <row r="6171" spans="25:27" x14ac:dyDescent="0.2">
      <c r="Y6171" s="396"/>
      <c r="Z6171" s="396"/>
      <c r="AA6171" s="441"/>
    </row>
    <row r="6172" spans="25:27" x14ac:dyDescent="0.2">
      <c r="Y6172" s="396"/>
      <c r="Z6172" s="396"/>
      <c r="AA6172" s="441"/>
    </row>
    <row r="6173" spans="25:27" x14ac:dyDescent="0.2">
      <c r="Y6173" s="396"/>
      <c r="Z6173" s="396"/>
      <c r="AA6173" s="441"/>
    </row>
    <row r="6174" spans="25:27" x14ac:dyDescent="0.2">
      <c r="Y6174" s="396"/>
      <c r="Z6174" s="396"/>
      <c r="AA6174" s="441"/>
    </row>
    <row r="6175" spans="25:27" x14ac:dyDescent="0.2">
      <c r="Y6175" s="396"/>
      <c r="Z6175" s="396"/>
      <c r="AA6175" s="441"/>
    </row>
    <row r="6176" spans="25:27" x14ac:dyDescent="0.2">
      <c r="Y6176" s="396"/>
      <c r="Z6176" s="396"/>
      <c r="AA6176" s="441"/>
    </row>
    <row r="6177" spans="25:27" x14ac:dyDescent="0.2">
      <c r="Y6177" s="396"/>
      <c r="Z6177" s="396"/>
      <c r="AA6177" s="441"/>
    </row>
    <row r="6178" spans="25:27" x14ac:dyDescent="0.2">
      <c r="Y6178" s="396"/>
      <c r="Z6178" s="396"/>
      <c r="AA6178" s="441"/>
    </row>
    <row r="6179" spans="25:27" x14ac:dyDescent="0.2">
      <c r="Y6179" s="396"/>
      <c r="Z6179" s="396"/>
      <c r="AA6179" s="441"/>
    </row>
    <row r="6180" spans="25:27" x14ac:dyDescent="0.2">
      <c r="Y6180" s="396"/>
      <c r="Z6180" s="396"/>
      <c r="AA6180" s="441"/>
    </row>
    <row r="6181" spans="25:27" x14ac:dyDescent="0.2">
      <c r="Y6181" s="396"/>
      <c r="Z6181" s="396"/>
      <c r="AA6181" s="441"/>
    </row>
    <row r="6182" spans="25:27" x14ac:dyDescent="0.2">
      <c r="Y6182" s="396"/>
      <c r="Z6182" s="396"/>
      <c r="AA6182" s="441"/>
    </row>
    <row r="6183" spans="25:27" x14ac:dyDescent="0.2">
      <c r="Y6183" s="396"/>
      <c r="Z6183" s="396"/>
      <c r="AA6183" s="441"/>
    </row>
    <row r="6184" spans="25:27" x14ac:dyDescent="0.2">
      <c r="Y6184" s="396"/>
      <c r="Z6184" s="396"/>
      <c r="AA6184" s="441"/>
    </row>
    <row r="6185" spans="25:27" x14ac:dyDescent="0.2">
      <c r="Y6185" s="396"/>
      <c r="Z6185" s="396"/>
      <c r="AA6185" s="441"/>
    </row>
    <row r="6186" spans="25:27" x14ac:dyDescent="0.2">
      <c r="Y6186" s="396"/>
      <c r="Z6186" s="396"/>
      <c r="AA6186" s="441"/>
    </row>
    <row r="6187" spans="25:27" x14ac:dyDescent="0.2">
      <c r="Y6187" s="396"/>
      <c r="Z6187" s="396"/>
      <c r="AA6187" s="441"/>
    </row>
    <row r="6188" spans="25:27" x14ac:dyDescent="0.2">
      <c r="Y6188" s="396"/>
      <c r="Z6188" s="396"/>
      <c r="AA6188" s="441"/>
    </row>
    <row r="6189" spans="25:27" x14ac:dyDescent="0.2">
      <c r="Y6189" s="396"/>
      <c r="Z6189" s="396"/>
      <c r="AA6189" s="441"/>
    </row>
    <row r="6190" spans="25:27" x14ac:dyDescent="0.2">
      <c r="Y6190" s="396"/>
      <c r="Z6190" s="396"/>
      <c r="AA6190" s="441"/>
    </row>
    <row r="6191" spans="25:27" x14ac:dyDescent="0.2">
      <c r="Y6191" s="396"/>
      <c r="Z6191" s="396"/>
      <c r="AA6191" s="441"/>
    </row>
    <row r="6192" spans="25:27" x14ac:dyDescent="0.2">
      <c r="Y6192" s="396"/>
      <c r="Z6192" s="396"/>
      <c r="AA6192" s="441"/>
    </row>
    <row r="6193" spans="25:27" x14ac:dyDescent="0.2">
      <c r="Y6193" s="396"/>
      <c r="Z6193" s="396"/>
      <c r="AA6193" s="441"/>
    </row>
    <row r="6194" spans="25:27" x14ac:dyDescent="0.2">
      <c r="Y6194" s="396"/>
      <c r="Z6194" s="396"/>
      <c r="AA6194" s="441"/>
    </row>
    <row r="6195" spans="25:27" x14ac:dyDescent="0.2">
      <c r="Y6195" s="396"/>
      <c r="Z6195" s="396"/>
      <c r="AA6195" s="441"/>
    </row>
    <row r="6196" spans="25:27" x14ac:dyDescent="0.2">
      <c r="Y6196" s="396"/>
      <c r="Z6196" s="396"/>
      <c r="AA6196" s="441"/>
    </row>
    <row r="6197" spans="25:27" x14ac:dyDescent="0.2">
      <c r="Y6197" s="396"/>
      <c r="Z6197" s="396"/>
      <c r="AA6197" s="441"/>
    </row>
    <row r="6198" spans="25:27" x14ac:dyDescent="0.2">
      <c r="Y6198" s="396"/>
      <c r="Z6198" s="396"/>
      <c r="AA6198" s="441"/>
    </row>
    <row r="6199" spans="25:27" x14ac:dyDescent="0.2">
      <c r="Y6199" s="396"/>
      <c r="Z6199" s="396"/>
      <c r="AA6199" s="441"/>
    </row>
    <row r="6200" spans="25:27" x14ac:dyDescent="0.2">
      <c r="Y6200" s="396"/>
      <c r="Z6200" s="396"/>
      <c r="AA6200" s="441"/>
    </row>
    <row r="6201" spans="25:27" x14ac:dyDescent="0.2">
      <c r="Y6201" s="396"/>
      <c r="Z6201" s="396"/>
      <c r="AA6201" s="441"/>
    </row>
    <row r="6202" spans="25:27" x14ac:dyDescent="0.2">
      <c r="Y6202" s="396"/>
      <c r="Z6202" s="396"/>
      <c r="AA6202" s="441"/>
    </row>
    <row r="6203" spans="25:27" x14ac:dyDescent="0.2">
      <c r="Y6203" s="396"/>
      <c r="Z6203" s="396"/>
      <c r="AA6203" s="441"/>
    </row>
    <row r="6204" spans="25:27" x14ac:dyDescent="0.2">
      <c r="Y6204" s="396"/>
      <c r="Z6204" s="396"/>
      <c r="AA6204" s="441"/>
    </row>
    <row r="6205" spans="25:27" x14ac:dyDescent="0.2">
      <c r="Y6205" s="396"/>
      <c r="Z6205" s="396"/>
      <c r="AA6205" s="441"/>
    </row>
    <row r="6206" spans="25:27" x14ac:dyDescent="0.2">
      <c r="Y6206" s="396"/>
      <c r="Z6206" s="396"/>
      <c r="AA6206" s="441"/>
    </row>
    <row r="6207" spans="25:27" x14ac:dyDescent="0.2">
      <c r="Y6207" s="396"/>
      <c r="Z6207" s="396"/>
      <c r="AA6207" s="441"/>
    </row>
    <row r="6208" spans="25:27" x14ac:dyDescent="0.2">
      <c r="Y6208" s="396"/>
      <c r="Z6208" s="396"/>
      <c r="AA6208" s="441"/>
    </row>
    <row r="6209" spans="25:27" x14ac:dyDescent="0.2">
      <c r="Y6209" s="396"/>
      <c r="Z6209" s="396"/>
      <c r="AA6209" s="441"/>
    </row>
    <row r="6210" spans="25:27" x14ac:dyDescent="0.2">
      <c r="Y6210" s="396"/>
      <c r="Z6210" s="396"/>
      <c r="AA6210" s="441"/>
    </row>
    <row r="6211" spans="25:27" x14ac:dyDescent="0.2">
      <c r="Y6211" s="396"/>
      <c r="Z6211" s="396"/>
      <c r="AA6211" s="441"/>
    </row>
    <row r="6212" spans="25:27" x14ac:dyDescent="0.2">
      <c r="Y6212" s="396"/>
      <c r="Z6212" s="396"/>
      <c r="AA6212" s="441"/>
    </row>
    <row r="6213" spans="25:27" x14ac:dyDescent="0.2">
      <c r="Y6213" s="396"/>
      <c r="Z6213" s="396"/>
      <c r="AA6213" s="441"/>
    </row>
    <row r="6214" spans="25:27" x14ac:dyDescent="0.2">
      <c r="Y6214" s="396"/>
      <c r="Z6214" s="396"/>
      <c r="AA6214" s="441"/>
    </row>
    <row r="6215" spans="25:27" x14ac:dyDescent="0.2">
      <c r="Y6215" s="396"/>
      <c r="Z6215" s="396"/>
      <c r="AA6215" s="441"/>
    </row>
    <row r="6216" spans="25:27" x14ac:dyDescent="0.2">
      <c r="Y6216" s="396"/>
      <c r="Z6216" s="396"/>
      <c r="AA6216" s="441"/>
    </row>
    <row r="6217" spans="25:27" x14ac:dyDescent="0.2">
      <c r="Y6217" s="396"/>
      <c r="Z6217" s="396"/>
      <c r="AA6217" s="441"/>
    </row>
    <row r="6218" spans="25:27" x14ac:dyDescent="0.2">
      <c r="Y6218" s="396"/>
      <c r="Z6218" s="396"/>
      <c r="AA6218" s="441"/>
    </row>
    <row r="6219" spans="25:27" x14ac:dyDescent="0.2">
      <c r="Y6219" s="396"/>
      <c r="Z6219" s="396"/>
      <c r="AA6219" s="441"/>
    </row>
    <row r="6220" spans="25:27" x14ac:dyDescent="0.2">
      <c r="Y6220" s="396"/>
      <c r="Z6220" s="396"/>
      <c r="AA6220" s="441"/>
    </row>
    <row r="6221" spans="25:27" x14ac:dyDescent="0.2">
      <c r="Y6221" s="396"/>
      <c r="Z6221" s="396"/>
      <c r="AA6221" s="441"/>
    </row>
    <row r="6222" spans="25:27" x14ac:dyDescent="0.2">
      <c r="Y6222" s="396"/>
      <c r="Z6222" s="396"/>
      <c r="AA6222" s="441"/>
    </row>
    <row r="6223" spans="25:27" x14ac:dyDescent="0.2">
      <c r="Y6223" s="396"/>
      <c r="Z6223" s="396"/>
      <c r="AA6223" s="441"/>
    </row>
    <row r="6224" spans="25:27" x14ac:dyDescent="0.2">
      <c r="Y6224" s="396"/>
      <c r="Z6224" s="396"/>
      <c r="AA6224" s="441"/>
    </row>
    <row r="6225" spans="25:27" x14ac:dyDescent="0.2">
      <c r="Y6225" s="396"/>
      <c r="Z6225" s="396"/>
      <c r="AA6225" s="441"/>
    </row>
    <row r="6226" spans="25:27" x14ac:dyDescent="0.2">
      <c r="Y6226" s="396"/>
      <c r="Z6226" s="396"/>
      <c r="AA6226" s="441"/>
    </row>
    <row r="6227" spans="25:27" x14ac:dyDescent="0.2">
      <c r="Y6227" s="396"/>
      <c r="Z6227" s="396"/>
      <c r="AA6227" s="441"/>
    </row>
    <row r="6228" spans="25:27" x14ac:dyDescent="0.2">
      <c r="Y6228" s="396"/>
      <c r="Z6228" s="396"/>
      <c r="AA6228" s="441"/>
    </row>
    <row r="6229" spans="25:27" x14ac:dyDescent="0.2">
      <c r="Y6229" s="396"/>
      <c r="Z6229" s="396"/>
      <c r="AA6229" s="441"/>
    </row>
    <row r="6230" spans="25:27" x14ac:dyDescent="0.2">
      <c r="Y6230" s="396"/>
      <c r="Z6230" s="396"/>
      <c r="AA6230" s="441"/>
    </row>
    <row r="6231" spans="25:27" x14ac:dyDescent="0.2">
      <c r="Y6231" s="396"/>
      <c r="Z6231" s="396"/>
      <c r="AA6231" s="441"/>
    </row>
    <row r="6232" spans="25:27" x14ac:dyDescent="0.2">
      <c r="Y6232" s="396"/>
      <c r="Z6232" s="396"/>
      <c r="AA6232" s="441"/>
    </row>
    <row r="6233" spans="25:27" x14ac:dyDescent="0.2">
      <c r="Y6233" s="396"/>
      <c r="Z6233" s="396"/>
      <c r="AA6233" s="441"/>
    </row>
    <row r="6234" spans="25:27" x14ac:dyDescent="0.2">
      <c r="Y6234" s="396"/>
      <c r="Z6234" s="396"/>
      <c r="AA6234" s="441"/>
    </row>
    <row r="6235" spans="25:27" x14ac:dyDescent="0.2">
      <c r="Y6235" s="396"/>
      <c r="Z6235" s="396"/>
      <c r="AA6235" s="441"/>
    </row>
    <row r="6236" spans="25:27" x14ac:dyDescent="0.2">
      <c r="Y6236" s="396"/>
      <c r="Z6236" s="396"/>
      <c r="AA6236" s="441"/>
    </row>
    <row r="6237" spans="25:27" x14ac:dyDescent="0.2">
      <c r="Y6237" s="396"/>
      <c r="Z6237" s="396"/>
      <c r="AA6237" s="441"/>
    </row>
    <row r="6238" spans="25:27" x14ac:dyDescent="0.2">
      <c r="Y6238" s="396"/>
      <c r="Z6238" s="396"/>
      <c r="AA6238" s="441"/>
    </row>
    <row r="6239" spans="25:27" x14ac:dyDescent="0.2">
      <c r="Y6239" s="396"/>
      <c r="Z6239" s="396"/>
      <c r="AA6239" s="441"/>
    </row>
    <row r="6240" spans="25:27" x14ac:dyDescent="0.2">
      <c r="Y6240" s="396"/>
      <c r="Z6240" s="396"/>
      <c r="AA6240" s="441"/>
    </row>
    <row r="6241" spans="25:27" x14ac:dyDescent="0.2">
      <c r="Y6241" s="396"/>
      <c r="Z6241" s="396"/>
      <c r="AA6241" s="441"/>
    </row>
    <row r="6242" spans="25:27" x14ac:dyDescent="0.2">
      <c r="Y6242" s="396"/>
      <c r="Z6242" s="396"/>
      <c r="AA6242" s="441"/>
    </row>
    <row r="6243" spans="25:27" x14ac:dyDescent="0.2">
      <c r="Y6243" s="396"/>
      <c r="Z6243" s="396"/>
      <c r="AA6243" s="441"/>
    </row>
    <row r="6244" spans="25:27" x14ac:dyDescent="0.2">
      <c r="Y6244" s="396"/>
      <c r="Z6244" s="396"/>
      <c r="AA6244" s="441"/>
    </row>
    <row r="6245" spans="25:27" x14ac:dyDescent="0.2">
      <c r="Y6245" s="396"/>
      <c r="Z6245" s="396"/>
      <c r="AA6245" s="441"/>
    </row>
    <row r="6246" spans="25:27" x14ac:dyDescent="0.2">
      <c r="Y6246" s="396"/>
      <c r="Z6246" s="396"/>
      <c r="AA6246" s="441"/>
    </row>
    <row r="6247" spans="25:27" x14ac:dyDescent="0.2">
      <c r="Y6247" s="396"/>
      <c r="Z6247" s="396"/>
      <c r="AA6247" s="441"/>
    </row>
    <row r="6248" spans="25:27" x14ac:dyDescent="0.2">
      <c r="Y6248" s="396"/>
      <c r="Z6248" s="396"/>
      <c r="AA6248" s="441"/>
    </row>
    <row r="6249" spans="25:27" x14ac:dyDescent="0.2">
      <c r="Y6249" s="396"/>
      <c r="Z6249" s="396"/>
      <c r="AA6249" s="441"/>
    </row>
    <row r="6250" spans="25:27" x14ac:dyDescent="0.2">
      <c r="Y6250" s="396"/>
      <c r="Z6250" s="396"/>
      <c r="AA6250" s="441"/>
    </row>
    <row r="6251" spans="25:27" x14ac:dyDescent="0.2">
      <c r="Y6251" s="396"/>
      <c r="Z6251" s="396"/>
      <c r="AA6251" s="441"/>
    </row>
    <row r="6252" spans="25:27" x14ac:dyDescent="0.2">
      <c r="Y6252" s="396"/>
      <c r="Z6252" s="396"/>
      <c r="AA6252" s="441"/>
    </row>
    <row r="6253" spans="25:27" x14ac:dyDescent="0.2">
      <c r="Y6253" s="396"/>
      <c r="Z6253" s="396"/>
      <c r="AA6253" s="441"/>
    </row>
    <row r="6254" spans="25:27" x14ac:dyDescent="0.2">
      <c r="Y6254" s="396"/>
      <c r="Z6254" s="396"/>
      <c r="AA6254" s="441"/>
    </row>
    <row r="6255" spans="25:27" x14ac:dyDescent="0.2">
      <c r="Y6255" s="396"/>
      <c r="Z6255" s="396"/>
      <c r="AA6255" s="441"/>
    </row>
    <row r="6256" spans="25:27" x14ac:dyDescent="0.2">
      <c r="Y6256" s="396"/>
      <c r="Z6256" s="396"/>
      <c r="AA6256" s="441"/>
    </row>
    <row r="6257" spans="25:27" x14ac:dyDescent="0.2">
      <c r="Y6257" s="396"/>
      <c r="Z6257" s="396"/>
      <c r="AA6257" s="441"/>
    </row>
    <row r="6258" spans="25:27" x14ac:dyDescent="0.2">
      <c r="Y6258" s="396"/>
      <c r="Z6258" s="396"/>
      <c r="AA6258" s="441"/>
    </row>
    <row r="6259" spans="25:27" x14ac:dyDescent="0.2">
      <c r="Y6259" s="396"/>
      <c r="Z6259" s="396"/>
      <c r="AA6259" s="441"/>
    </row>
    <row r="6260" spans="25:27" x14ac:dyDescent="0.2">
      <c r="Y6260" s="396"/>
      <c r="Z6260" s="396"/>
      <c r="AA6260" s="441"/>
    </row>
    <row r="6261" spans="25:27" x14ac:dyDescent="0.2">
      <c r="Y6261" s="396"/>
      <c r="Z6261" s="396"/>
      <c r="AA6261" s="441"/>
    </row>
    <row r="6262" spans="25:27" x14ac:dyDescent="0.2">
      <c r="Y6262" s="396"/>
      <c r="Z6262" s="396"/>
      <c r="AA6262" s="441"/>
    </row>
    <row r="6263" spans="25:27" x14ac:dyDescent="0.2">
      <c r="Y6263" s="396"/>
      <c r="Z6263" s="396"/>
      <c r="AA6263" s="441"/>
    </row>
    <row r="6264" spans="25:27" x14ac:dyDescent="0.2">
      <c r="Y6264" s="396"/>
      <c r="Z6264" s="396"/>
      <c r="AA6264" s="441"/>
    </row>
    <row r="6265" spans="25:27" x14ac:dyDescent="0.2">
      <c r="Y6265" s="396"/>
      <c r="Z6265" s="396"/>
      <c r="AA6265" s="441"/>
    </row>
    <row r="6266" spans="25:27" x14ac:dyDescent="0.2">
      <c r="Y6266" s="396"/>
      <c r="Z6266" s="396"/>
      <c r="AA6266" s="441"/>
    </row>
    <row r="6267" spans="25:27" x14ac:dyDescent="0.2">
      <c r="Y6267" s="396"/>
      <c r="Z6267" s="396"/>
      <c r="AA6267" s="441"/>
    </row>
    <row r="6268" spans="25:27" x14ac:dyDescent="0.2">
      <c r="Y6268" s="396"/>
      <c r="Z6268" s="396"/>
      <c r="AA6268" s="441"/>
    </row>
    <row r="6269" spans="25:27" x14ac:dyDescent="0.2">
      <c r="Y6269" s="396"/>
      <c r="Z6269" s="396"/>
      <c r="AA6269" s="441"/>
    </row>
    <row r="6270" spans="25:27" x14ac:dyDescent="0.2">
      <c r="Y6270" s="396"/>
      <c r="Z6270" s="396"/>
      <c r="AA6270" s="441"/>
    </row>
    <row r="6271" spans="25:27" x14ac:dyDescent="0.2">
      <c r="Y6271" s="396"/>
      <c r="Z6271" s="396"/>
      <c r="AA6271" s="441"/>
    </row>
    <row r="6272" spans="25:27" x14ac:dyDescent="0.2">
      <c r="Y6272" s="396"/>
      <c r="Z6272" s="396"/>
      <c r="AA6272" s="441"/>
    </row>
    <row r="6273" spans="25:27" x14ac:dyDescent="0.2">
      <c r="Y6273" s="396"/>
      <c r="Z6273" s="396"/>
      <c r="AA6273" s="441"/>
    </row>
    <row r="6274" spans="25:27" x14ac:dyDescent="0.2">
      <c r="Y6274" s="396"/>
      <c r="Z6274" s="396"/>
      <c r="AA6274" s="441"/>
    </row>
    <row r="6275" spans="25:27" x14ac:dyDescent="0.2">
      <c r="Y6275" s="396"/>
      <c r="Z6275" s="396"/>
      <c r="AA6275" s="441"/>
    </row>
    <row r="6276" spans="25:27" x14ac:dyDescent="0.2">
      <c r="Y6276" s="396"/>
      <c r="Z6276" s="396"/>
      <c r="AA6276" s="441"/>
    </row>
    <row r="6277" spans="25:27" x14ac:dyDescent="0.2">
      <c r="Y6277" s="396"/>
      <c r="Z6277" s="396"/>
      <c r="AA6277" s="441"/>
    </row>
    <row r="6278" spans="25:27" x14ac:dyDescent="0.2">
      <c r="Y6278" s="396"/>
      <c r="Z6278" s="396"/>
      <c r="AA6278" s="441"/>
    </row>
    <row r="6279" spans="25:27" x14ac:dyDescent="0.2">
      <c r="Y6279" s="396"/>
      <c r="Z6279" s="396"/>
      <c r="AA6279" s="441"/>
    </row>
    <row r="6280" spans="25:27" x14ac:dyDescent="0.2">
      <c r="Y6280" s="396"/>
      <c r="Z6280" s="396"/>
      <c r="AA6280" s="441"/>
    </row>
    <row r="6281" spans="25:27" x14ac:dyDescent="0.2">
      <c r="Y6281" s="396"/>
      <c r="Z6281" s="396"/>
      <c r="AA6281" s="441"/>
    </row>
    <row r="6282" spans="25:27" x14ac:dyDescent="0.2">
      <c r="Y6282" s="396"/>
      <c r="Z6282" s="396"/>
      <c r="AA6282" s="441"/>
    </row>
    <row r="6283" spans="25:27" x14ac:dyDescent="0.2">
      <c r="Y6283" s="396"/>
      <c r="Z6283" s="396"/>
      <c r="AA6283" s="441"/>
    </row>
    <row r="6284" spans="25:27" x14ac:dyDescent="0.2">
      <c r="Y6284" s="396"/>
      <c r="Z6284" s="396"/>
      <c r="AA6284" s="441"/>
    </row>
    <row r="6285" spans="25:27" x14ac:dyDescent="0.2">
      <c r="Y6285" s="396"/>
      <c r="Z6285" s="396"/>
      <c r="AA6285" s="441"/>
    </row>
    <row r="6286" spans="25:27" x14ac:dyDescent="0.2">
      <c r="Y6286" s="396"/>
      <c r="Z6286" s="396"/>
      <c r="AA6286" s="441"/>
    </row>
    <row r="6287" spans="25:27" x14ac:dyDescent="0.2">
      <c r="Y6287" s="396"/>
      <c r="Z6287" s="396"/>
      <c r="AA6287" s="441"/>
    </row>
    <row r="6288" spans="25:27" x14ac:dyDescent="0.2">
      <c r="Y6288" s="396"/>
      <c r="Z6288" s="396"/>
      <c r="AA6288" s="441"/>
    </row>
    <row r="6289" spans="25:27" x14ac:dyDescent="0.2">
      <c r="Y6289" s="396"/>
      <c r="Z6289" s="396"/>
      <c r="AA6289" s="441"/>
    </row>
    <row r="6290" spans="25:27" x14ac:dyDescent="0.2">
      <c r="Y6290" s="396"/>
      <c r="Z6290" s="396"/>
      <c r="AA6290" s="441"/>
    </row>
    <row r="6291" spans="25:27" x14ac:dyDescent="0.2">
      <c r="Y6291" s="396"/>
      <c r="Z6291" s="396"/>
      <c r="AA6291" s="441"/>
    </row>
    <row r="6292" spans="25:27" x14ac:dyDescent="0.2">
      <c r="Y6292" s="396"/>
      <c r="Z6292" s="396"/>
      <c r="AA6292" s="441"/>
    </row>
    <row r="6293" spans="25:27" x14ac:dyDescent="0.2">
      <c r="Y6293" s="396"/>
      <c r="Z6293" s="396"/>
      <c r="AA6293" s="441"/>
    </row>
    <row r="6294" spans="25:27" x14ac:dyDescent="0.2">
      <c r="Y6294" s="396"/>
      <c r="Z6294" s="396"/>
      <c r="AA6294" s="441"/>
    </row>
    <row r="6295" spans="25:27" x14ac:dyDescent="0.2">
      <c r="Y6295" s="396"/>
      <c r="Z6295" s="396"/>
      <c r="AA6295" s="441"/>
    </row>
    <row r="6296" spans="25:27" x14ac:dyDescent="0.2">
      <c r="Y6296" s="396"/>
      <c r="Z6296" s="396"/>
      <c r="AA6296" s="441"/>
    </row>
    <row r="6297" spans="25:27" x14ac:dyDescent="0.2">
      <c r="Y6297" s="396"/>
      <c r="Z6297" s="396"/>
      <c r="AA6297" s="441"/>
    </row>
    <row r="6298" spans="25:27" x14ac:dyDescent="0.2">
      <c r="Y6298" s="396"/>
      <c r="Z6298" s="396"/>
      <c r="AA6298" s="441"/>
    </row>
    <row r="6299" spans="25:27" x14ac:dyDescent="0.2">
      <c r="Y6299" s="396"/>
      <c r="Z6299" s="396"/>
      <c r="AA6299" s="441"/>
    </row>
    <row r="6300" spans="25:27" x14ac:dyDescent="0.2">
      <c r="Y6300" s="396"/>
      <c r="Z6300" s="396"/>
      <c r="AA6300" s="441"/>
    </row>
    <row r="6301" spans="25:27" x14ac:dyDescent="0.2">
      <c r="Y6301" s="396"/>
      <c r="Z6301" s="396"/>
      <c r="AA6301" s="441"/>
    </row>
    <row r="6302" spans="25:27" x14ac:dyDescent="0.2">
      <c r="Y6302" s="396"/>
      <c r="Z6302" s="396"/>
      <c r="AA6302" s="441"/>
    </row>
    <row r="6303" spans="25:27" x14ac:dyDescent="0.2">
      <c r="Y6303" s="396"/>
      <c r="Z6303" s="396"/>
      <c r="AA6303" s="441"/>
    </row>
    <row r="6304" spans="25:27" x14ac:dyDescent="0.2">
      <c r="Y6304" s="396"/>
      <c r="Z6304" s="396"/>
      <c r="AA6304" s="441"/>
    </row>
    <row r="6305" spans="25:27" x14ac:dyDescent="0.2">
      <c r="Y6305" s="396"/>
      <c r="Z6305" s="396"/>
      <c r="AA6305" s="441"/>
    </row>
    <row r="6306" spans="25:27" x14ac:dyDescent="0.2">
      <c r="Y6306" s="396"/>
      <c r="Z6306" s="396"/>
      <c r="AA6306" s="441"/>
    </row>
    <row r="6307" spans="25:27" x14ac:dyDescent="0.2">
      <c r="Y6307" s="396"/>
      <c r="Z6307" s="396"/>
      <c r="AA6307" s="441"/>
    </row>
    <row r="6308" spans="25:27" x14ac:dyDescent="0.2">
      <c r="Y6308" s="396"/>
      <c r="Z6308" s="396"/>
      <c r="AA6308" s="441"/>
    </row>
    <row r="6309" spans="25:27" x14ac:dyDescent="0.2">
      <c r="Y6309" s="396"/>
      <c r="Z6309" s="396"/>
      <c r="AA6309" s="441"/>
    </row>
    <row r="6310" spans="25:27" x14ac:dyDescent="0.2">
      <c r="Y6310" s="396"/>
      <c r="Z6310" s="396"/>
      <c r="AA6310" s="441"/>
    </row>
    <row r="6311" spans="25:27" x14ac:dyDescent="0.2">
      <c r="Y6311" s="396"/>
      <c r="Z6311" s="396"/>
      <c r="AA6311" s="441"/>
    </row>
    <row r="6312" spans="25:27" x14ac:dyDescent="0.2">
      <c r="Y6312" s="396"/>
      <c r="Z6312" s="396"/>
      <c r="AA6312" s="441"/>
    </row>
    <row r="6313" spans="25:27" x14ac:dyDescent="0.2">
      <c r="Y6313" s="396"/>
      <c r="Z6313" s="396"/>
      <c r="AA6313" s="441"/>
    </row>
    <row r="6314" spans="25:27" x14ac:dyDescent="0.2">
      <c r="Y6314" s="396"/>
      <c r="Z6314" s="396"/>
      <c r="AA6314" s="441"/>
    </row>
    <row r="6315" spans="25:27" x14ac:dyDescent="0.2">
      <c r="Y6315" s="396"/>
      <c r="Z6315" s="396"/>
      <c r="AA6315" s="441"/>
    </row>
    <row r="6316" spans="25:27" x14ac:dyDescent="0.2">
      <c r="Y6316" s="396"/>
      <c r="Z6316" s="396"/>
      <c r="AA6316" s="441"/>
    </row>
    <row r="6317" spans="25:27" x14ac:dyDescent="0.2">
      <c r="Y6317" s="396"/>
      <c r="Z6317" s="396"/>
      <c r="AA6317" s="441"/>
    </row>
    <row r="6318" spans="25:27" x14ac:dyDescent="0.2">
      <c r="Y6318" s="396"/>
      <c r="Z6318" s="396"/>
      <c r="AA6318" s="441"/>
    </row>
    <row r="6319" spans="25:27" x14ac:dyDescent="0.2">
      <c r="Y6319" s="396"/>
      <c r="Z6319" s="396"/>
      <c r="AA6319" s="441"/>
    </row>
    <row r="6320" spans="25:27" x14ac:dyDescent="0.2">
      <c r="Y6320" s="396"/>
      <c r="Z6320" s="396"/>
      <c r="AA6320" s="441"/>
    </row>
    <row r="6321" spans="25:27" x14ac:dyDescent="0.2">
      <c r="Y6321" s="396"/>
      <c r="Z6321" s="396"/>
      <c r="AA6321" s="441"/>
    </row>
    <row r="6322" spans="25:27" x14ac:dyDescent="0.2">
      <c r="Y6322" s="396"/>
      <c r="Z6322" s="396"/>
      <c r="AA6322" s="441"/>
    </row>
    <row r="6323" spans="25:27" x14ac:dyDescent="0.2">
      <c r="Y6323" s="396"/>
      <c r="Z6323" s="396"/>
      <c r="AA6323" s="441"/>
    </row>
    <row r="6324" spans="25:27" x14ac:dyDescent="0.2">
      <c r="Y6324" s="396"/>
      <c r="Z6324" s="396"/>
      <c r="AA6324" s="441"/>
    </row>
    <row r="6325" spans="25:27" x14ac:dyDescent="0.2">
      <c r="Y6325" s="396"/>
      <c r="Z6325" s="396"/>
      <c r="AA6325" s="441"/>
    </row>
    <row r="6326" spans="25:27" x14ac:dyDescent="0.2">
      <c r="Y6326" s="396"/>
      <c r="Z6326" s="396"/>
      <c r="AA6326" s="441"/>
    </row>
    <row r="6327" spans="25:27" x14ac:dyDescent="0.2">
      <c r="Y6327" s="396"/>
      <c r="Z6327" s="396"/>
      <c r="AA6327" s="441"/>
    </row>
    <row r="6328" spans="25:27" x14ac:dyDescent="0.2">
      <c r="Y6328" s="396"/>
      <c r="Z6328" s="396"/>
      <c r="AA6328" s="441"/>
    </row>
    <row r="6329" spans="25:27" x14ac:dyDescent="0.2">
      <c r="Y6329" s="396"/>
      <c r="Z6329" s="396"/>
      <c r="AA6329" s="441"/>
    </row>
    <row r="6330" spans="25:27" x14ac:dyDescent="0.2">
      <c r="Y6330" s="396"/>
      <c r="Z6330" s="396"/>
      <c r="AA6330" s="441"/>
    </row>
    <row r="6331" spans="25:27" x14ac:dyDescent="0.2">
      <c r="Y6331" s="396"/>
      <c r="Z6331" s="396"/>
      <c r="AA6331" s="441"/>
    </row>
    <row r="6332" spans="25:27" x14ac:dyDescent="0.2">
      <c r="Y6332" s="396"/>
      <c r="Z6332" s="396"/>
      <c r="AA6332" s="441"/>
    </row>
    <row r="6333" spans="25:27" x14ac:dyDescent="0.2">
      <c r="Y6333" s="396"/>
      <c r="Z6333" s="396"/>
      <c r="AA6333" s="441"/>
    </row>
    <row r="6334" spans="25:27" x14ac:dyDescent="0.2">
      <c r="Y6334" s="396"/>
      <c r="Z6334" s="396"/>
      <c r="AA6334" s="441"/>
    </row>
    <row r="6335" spans="25:27" x14ac:dyDescent="0.2">
      <c r="Y6335" s="396"/>
      <c r="Z6335" s="396"/>
      <c r="AA6335" s="441"/>
    </row>
    <row r="6336" spans="25:27" x14ac:dyDescent="0.2">
      <c r="Y6336" s="396"/>
      <c r="Z6336" s="396"/>
      <c r="AA6336" s="441"/>
    </row>
    <row r="6337" spans="25:27" x14ac:dyDescent="0.2">
      <c r="Y6337" s="396"/>
      <c r="Z6337" s="396"/>
      <c r="AA6337" s="441"/>
    </row>
    <row r="6338" spans="25:27" x14ac:dyDescent="0.2">
      <c r="Y6338" s="396"/>
      <c r="Z6338" s="396"/>
      <c r="AA6338" s="441"/>
    </row>
    <row r="6339" spans="25:27" x14ac:dyDescent="0.2">
      <c r="Y6339" s="396"/>
      <c r="Z6339" s="396"/>
      <c r="AA6339" s="441"/>
    </row>
    <row r="6340" spans="25:27" x14ac:dyDescent="0.2">
      <c r="Y6340" s="396"/>
      <c r="Z6340" s="396"/>
      <c r="AA6340" s="441"/>
    </row>
    <row r="6341" spans="25:27" x14ac:dyDescent="0.2">
      <c r="Y6341" s="396"/>
      <c r="Z6341" s="396"/>
      <c r="AA6341" s="441"/>
    </row>
    <row r="6342" spans="25:27" x14ac:dyDescent="0.2">
      <c r="Y6342" s="396"/>
      <c r="Z6342" s="396"/>
      <c r="AA6342" s="441"/>
    </row>
    <row r="6343" spans="25:27" x14ac:dyDescent="0.2">
      <c r="Y6343" s="396"/>
      <c r="Z6343" s="396"/>
      <c r="AA6343" s="441"/>
    </row>
    <row r="6344" spans="25:27" x14ac:dyDescent="0.2">
      <c r="Y6344" s="396"/>
      <c r="Z6344" s="396"/>
      <c r="AA6344" s="441"/>
    </row>
    <row r="6345" spans="25:27" x14ac:dyDescent="0.2">
      <c r="Y6345" s="396"/>
      <c r="Z6345" s="396"/>
      <c r="AA6345" s="441"/>
    </row>
    <row r="6346" spans="25:27" x14ac:dyDescent="0.2">
      <c r="Y6346" s="396"/>
      <c r="Z6346" s="396"/>
      <c r="AA6346" s="441"/>
    </row>
    <row r="6347" spans="25:27" x14ac:dyDescent="0.2">
      <c r="Y6347" s="396"/>
      <c r="Z6347" s="396"/>
      <c r="AA6347" s="441"/>
    </row>
    <row r="6348" spans="25:27" x14ac:dyDescent="0.2">
      <c r="Y6348" s="396"/>
      <c r="Z6348" s="396"/>
      <c r="AA6348" s="441"/>
    </row>
    <row r="6349" spans="25:27" x14ac:dyDescent="0.2">
      <c r="Y6349" s="396"/>
      <c r="Z6349" s="396"/>
      <c r="AA6349" s="441"/>
    </row>
    <row r="6350" spans="25:27" x14ac:dyDescent="0.2">
      <c r="Y6350" s="396"/>
      <c r="Z6350" s="396"/>
      <c r="AA6350" s="441"/>
    </row>
    <row r="6351" spans="25:27" x14ac:dyDescent="0.2">
      <c r="Y6351" s="396"/>
      <c r="Z6351" s="396"/>
      <c r="AA6351" s="441"/>
    </row>
    <row r="6352" spans="25:27" x14ac:dyDescent="0.2">
      <c r="Y6352" s="396"/>
      <c r="Z6352" s="396"/>
      <c r="AA6352" s="441"/>
    </row>
    <row r="6353" spans="25:27" x14ac:dyDescent="0.2">
      <c r="Y6353" s="396"/>
      <c r="Z6353" s="396"/>
      <c r="AA6353" s="441"/>
    </row>
    <row r="6354" spans="25:27" x14ac:dyDescent="0.2">
      <c r="Y6354" s="396"/>
      <c r="Z6354" s="396"/>
      <c r="AA6354" s="441"/>
    </row>
    <row r="6355" spans="25:27" x14ac:dyDescent="0.2">
      <c r="Y6355" s="396"/>
      <c r="Z6355" s="396"/>
      <c r="AA6355" s="441"/>
    </row>
    <row r="6356" spans="25:27" x14ac:dyDescent="0.2">
      <c r="Y6356" s="396"/>
      <c r="Z6356" s="396"/>
      <c r="AA6356" s="441"/>
    </row>
    <row r="6357" spans="25:27" x14ac:dyDescent="0.2">
      <c r="Y6357" s="396"/>
      <c r="Z6357" s="396"/>
      <c r="AA6357" s="441"/>
    </row>
    <row r="6358" spans="25:27" x14ac:dyDescent="0.2">
      <c r="Y6358" s="396"/>
      <c r="Z6358" s="396"/>
      <c r="AA6358" s="441"/>
    </row>
    <row r="6359" spans="25:27" x14ac:dyDescent="0.2">
      <c r="Y6359" s="396"/>
      <c r="Z6359" s="396"/>
      <c r="AA6359" s="441"/>
    </row>
    <row r="6360" spans="25:27" x14ac:dyDescent="0.2">
      <c r="Y6360" s="396"/>
      <c r="Z6360" s="396"/>
      <c r="AA6360" s="441"/>
    </row>
    <row r="6361" spans="25:27" x14ac:dyDescent="0.2">
      <c r="Y6361" s="396"/>
      <c r="Z6361" s="396"/>
      <c r="AA6361" s="441"/>
    </row>
    <row r="6362" spans="25:27" x14ac:dyDescent="0.2">
      <c r="Y6362" s="396"/>
      <c r="Z6362" s="396"/>
      <c r="AA6362" s="441"/>
    </row>
    <row r="6363" spans="25:27" x14ac:dyDescent="0.2">
      <c r="Y6363" s="396"/>
      <c r="Z6363" s="396"/>
      <c r="AA6363" s="441"/>
    </row>
    <row r="6364" spans="25:27" x14ac:dyDescent="0.2">
      <c r="Y6364" s="396"/>
      <c r="Z6364" s="396"/>
      <c r="AA6364" s="441"/>
    </row>
    <row r="6365" spans="25:27" x14ac:dyDescent="0.2">
      <c r="Y6365" s="396"/>
      <c r="Z6365" s="396"/>
      <c r="AA6365" s="441"/>
    </row>
    <row r="6366" spans="25:27" x14ac:dyDescent="0.2">
      <c r="Y6366" s="396"/>
      <c r="Z6366" s="396"/>
      <c r="AA6366" s="441"/>
    </row>
    <row r="6367" spans="25:27" x14ac:dyDescent="0.2">
      <c r="Y6367" s="396"/>
      <c r="Z6367" s="396"/>
      <c r="AA6367" s="441"/>
    </row>
    <row r="6368" spans="25:27" x14ac:dyDescent="0.2">
      <c r="Y6368" s="396"/>
      <c r="Z6368" s="396"/>
      <c r="AA6368" s="441"/>
    </row>
    <row r="6369" spans="25:27" x14ac:dyDescent="0.2">
      <c r="Y6369" s="396"/>
      <c r="Z6369" s="396"/>
      <c r="AA6369" s="441"/>
    </row>
    <row r="6370" spans="25:27" x14ac:dyDescent="0.2">
      <c r="Y6370" s="396"/>
      <c r="Z6370" s="396"/>
      <c r="AA6370" s="441"/>
    </row>
    <row r="6371" spans="25:27" x14ac:dyDescent="0.2">
      <c r="Y6371" s="396"/>
      <c r="Z6371" s="396"/>
      <c r="AA6371" s="441"/>
    </row>
    <row r="6372" spans="25:27" x14ac:dyDescent="0.2">
      <c r="Y6372" s="396"/>
      <c r="Z6372" s="396"/>
      <c r="AA6372" s="441"/>
    </row>
    <row r="6373" spans="25:27" x14ac:dyDescent="0.2">
      <c r="Y6373" s="396"/>
      <c r="Z6373" s="396"/>
      <c r="AA6373" s="441"/>
    </row>
    <row r="6374" spans="25:27" x14ac:dyDescent="0.2">
      <c r="Y6374" s="396"/>
      <c r="Z6374" s="396"/>
      <c r="AA6374" s="441"/>
    </row>
    <row r="6375" spans="25:27" x14ac:dyDescent="0.2">
      <c r="Y6375" s="396"/>
      <c r="Z6375" s="396"/>
      <c r="AA6375" s="441"/>
    </row>
    <row r="6376" spans="25:27" x14ac:dyDescent="0.2">
      <c r="Y6376" s="396"/>
      <c r="Z6376" s="396"/>
      <c r="AA6376" s="441"/>
    </row>
    <row r="6377" spans="25:27" x14ac:dyDescent="0.2">
      <c r="Y6377" s="396"/>
      <c r="Z6377" s="396"/>
      <c r="AA6377" s="441"/>
    </row>
    <row r="6378" spans="25:27" x14ac:dyDescent="0.2">
      <c r="Y6378" s="396"/>
      <c r="Z6378" s="396"/>
      <c r="AA6378" s="441"/>
    </row>
    <row r="6379" spans="25:27" x14ac:dyDescent="0.2">
      <c r="Y6379" s="396"/>
      <c r="Z6379" s="396"/>
      <c r="AA6379" s="441"/>
    </row>
    <row r="6380" spans="25:27" x14ac:dyDescent="0.2">
      <c r="Y6380" s="396"/>
      <c r="Z6380" s="396"/>
      <c r="AA6380" s="441"/>
    </row>
    <row r="6381" spans="25:27" x14ac:dyDescent="0.2">
      <c r="Y6381" s="396"/>
      <c r="Z6381" s="396"/>
      <c r="AA6381" s="441"/>
    </row>
    <row r="6382" spans="25:27" x14ac:dyDescent="0.2">
      <c r="Y6382" s="396"/>
      <c r="Z6382" s="396"/>
      <c r="AA6382" s="441"/>
    </row>
    <row r="6383" spans="25:27" x14ac:dyDescent="0.2">
      <c r="Y6383" s="396"/>
      <c r="Z6383" s="396"/>
      <c r="AA6383" s="441"/>
    </row>
    <row r="6384" spans="25:27" x14ac:dyDescent="0.2">
      <c r="Y6384" s="396"/>
      <c r="Z6384" s="396"/>
      <c r="AA6384" s="441"/>
    </row>
    <row r="6385" spans="25:27" x14ac:dyDescent="0.2">
      <c r="Y6385" s="396"/>
      <c r="Z6385" s="396"/>
      <c r="AA6385" s="441"/>
    </row>
    <row r="6386" spans="25:27" x14ac:dyDescent="0.2">
      <c r="Y6386" s="396"/>
      <c r="Z6386" s="396"/>
      <c r="AA6386" s="441"/>
    </row>
    <row r="6387" spans="25:27" x14ac:dyDescent="0.2">
      <c r="Y6387" s="396"/>
      <c r="Z6387" s="396"/>
      <c r="AA6387" s="441"/>
    </row>
    <row r="6388" spans="25:27" x14ac:dyDescent="0.2">
      <c r="Y6388" s="396"/>
      <c r="Z6388" s="396"/>
      <c r="AA6388" s="441"/>
    </row>
    <row r="6389" spans="25:27" x14ac:dyDescent="0.2">
      <c r="Y6389" s="396"/>
      <c r="Z6389" s="396"/>
      <c r="AA6389" s="441"/>
    </row>
    <row r="6390" spans="25:27" x14ac:dyDescent="0.2">
      <c r="Y6390" s="396"/>
      <c r="Z6390" s="396"/>
      <c r="AA6390" s="441"/>
    </row>
    <row r="6391" spans="25:27" x14ac:dyDescent="0.2">
      <c r="Y6391" s="396"/>
      <c r="Z6391" s="396"/>
      <c r="AA6391" s="441"/>
    </row>
    <row r="6392" spans="25:27" x14ac:dyDescent="0.2">
      <c r="Y6392" s="396"/>
      <c r="Z6392" s="396"/>
      <c r="AA6392" s="441"/>
    </row>
    <row r="6393" spans="25:27" x14ac:dyDescent="0.2">
      <c r="Y6393" s="396"/>
      <c r="Z6393" s="396"/>
      <c r="AA6393" s="441"/>
    </row>
    <row r="6394" spans="25:27" x14ac:dyDescent="0.2">
      <c r="Y6394" s="396"/>
      <c r="Z6394" s="396"/>
      <c r="AA6394" s="441"/>
    </row>
    <row r="6395" spans="25:27" x14ac:dyDescent="0.2">
      <c r="Y6395" s="396"/>
      <c r="Z6395" s="396"/>
      <c r="AA6395" s="441"/>
    </row>
    <row r="6396" spans="25:27" x14ac:dyDescent="0.2">
      <c r="Y6396" s="396"/>
      <c r="Z6396" s="396"/>
      <c r="AA6396" s="441"/>
    </row>
    <row r="6397" spans="25:27" x14ac:dyDescent="0.2">
      <c r="Y6397" s="396"/>
      <c r="Z6397" s="396"/>
      <c r="AA6397" s="441"/>
    </row>
    <row r="6398" spans="25:27" x14ac:dyDescent="0.2">
      <c r="Y6398" s="396"/>
      <c r="Z6398" s="396"/>
      <c r="AA6398" s="441"/>
    </row>
    <row r="6399" spans="25:27" x14ac:dyDescent="0.2">
      <c r="Y6399" s="396"/>
      <c r="Z6399" s="396"/>
      <c r="AA6399" s="441"/>
    </row>
    <row r="6400" spans="25:27" x14ac:dyDescent="0.2">
      <c r="Y6400" s="396"/>
      <c r="Z6400" s="396"/>
      <c r="AA6400" s="441"/>
    </row>
    <row r="6401" spans="25:27" x14ac:dyDescent="0.2">
      <c r="Y6401" s="396"/>
      <c r="Z6401" s="396"/>
      <c r="AA6401" s="441"/>
    </row>
    <row r="6402" spans="25:27" x14ac:dyDescent="0.2">
      <c r="Y6402" s="396"/>
      <c r="Z6402" s="396"/>
      <c r="AA6402" s="441"/>
    </row>
    <row r="6403" spans="25:27" x14ac:dyDescent="0.2">
      <c r="Y6403" s="396"/>
      <c r="Z6403" s="396"/>
      <c r="AA6403" s="441"/>
    </row>
    <row r="6404" spans="25:27" x14ac:dyDescent="0.2">
      <c r="Y6404" s="396"/>
      <c r="Z6404" s="396"/>
      <c r="AA6404" s="441"/>
    </row>
    <row r="6405" spans="25:27" x14ac:dyDescent="0.2">
      <c r="Y6405" s="396"/>
      <c r="Z6405" s="396"/>
      <c r="AA6405" s="441"/>
    </row>
    <row r="6406" spans="25:27" x14ac:dyDescent="0.2">
      <c r="Y6406" s="396"/>
      <c r="Z6406" s="396"/>
      <c r="AA6406" s="441"/>
    </row>
    <row r="6407" spans="25:27" x14ac:dyDescent="0.2">
      <c r="Y6407" s="396"/>
      <c r="Z6407" s="396"/>
      <c r="AA6407" s="441"/>
    </row>
    <row r="6408" spans="25:27" x14ac:dyDescent="0.2">
      <c r="Y6408" s="396"/>
      <c r="Z6408" s="396"/>
      <c r="AA6408" s="441"/>
    </row>
    <row r="6409" spans="25:27" x14ac:dyDescent="0.2">
      <c r="Y6409" s="396"/>
      <c r="Z6409" s="396"/>
      <c r="AA6409" s="441"/>
    </row>
    <row r="6410" spans="25:27" x14ac:dyDescent="0.2">
      <c r="Y6410" s="396"/>
      <c r="Z6410" s="396"/>
      <c r="AA6410" s="441"/>
    </row>
    <row r="6411" spans="25:27" x14ac:dyDescent="0.2">
      <c r="Y6411" s="396"/>
      <c r="Z6411" s="396"/>
      <c r="AA6411" s="441"/>
    </row>
    <row r="6412" spans="25:27" x14ac:dyDescent="0.2">
      <c r="Y6412" s="396"/>
      <c r="Z6412" s="396"/>
      <c r="AA6412" s="441"/>
    </row>
    <row r="6413" spans="25:27" x14ac:dyDescent="0.2">
      <c r="Y6413" s="396"/>
      <c r="Z6413" s="396"/>
      <c r="AA6413" s="441"/>
    </row>
    <row r="6414" spans="25:27" x14ac:dyDescent="0.2">
      <c r="Y6414" s="396"/>
      <c r="Z6414" s="396"/>
      <c r="AA6414" s="441"/>
    </row>
    <row r="6415" spans="25:27" x14ac:dyDescent="0.2">
      <c r="Y6415" s="396"/>
      <c r="Z6415" s="396"/>
      <c r="AA6415" s="441"/>
    </row>
    <row r="6416" spans="25:27" x14ac:dyDescent="0.2">
      <c r="Y6416" s="396"/>
      <c r="Z6416" s="396"/>
      <c r="AA6416" s="441"/>
    </row>
    <row r="6417" spans="25:27" x14ac:dyDescent="0.2">
      <c r="Y6417" s="396"/>
      <c r="Z6417" s="396"/>
      <c r="AA6417" s="441"/>
    </row>
    <row r="6418" spans="25:27" x14ac:dyDescent="0.2">
      <c r="Y6418" s="396"/>
      <c r="Z6418" s="396"/>
      <c r="AA6418" s="441"/>
    </row>
    <row r="6419" spans="25:27" x14ac:dyDescent="0.2">
      <c r="Y6419" s="396"/>
      <c r="Z6419" s="396"/>
      <c r="AA6419" s="441"/>
    </row>
    <row r="6420" spans="25:27" x14ac:dyDescent="0.2">
      <c r="Y6420" s="396"/>
      <c r="Z6420" s="396"/>
      <c r="AA6420" s="441"/>
    </row>
    <row r="6421" spans="25:27" x14ac:dyDescent="0.2">
      <c r="Y6421" s="396"/>
      <c r="Z6421" s="396"/>
      <c r="AA6421" s="441"/>
    </row>
    <row r="6422" spans="25:27" x14ac:dyDescent="0.2">
      <c r="Y6422" s="396"/>
      <c r="Z6422" s="396"/>
      <c r="AA6422" s="441"/>
    </row>
    <row r="6423" spans="25:27" x14ac:dyDescent="0.2">
      <c r="Y6423" s="396"/>
      <c r="Z6423" s="396"/>
      <c r="AA6423" s="441"/>
    </row>
    <row r="6424" spans="25:27" x14ac:dyDescent="0.2">
      <c r="Y6424" s="396"/>
      <c r="Z6424" s="396"/>
      <c r="AA6424" s="441"/>
    </row>
    <row r="6425" spans="25:27" x14ac:dyDescent="0.2">
      <c r="Y6425" s="396"/>
      <c r="Z6425" s="396"/>
      <c r="AA6425" s="441"/>
    </row>
    <row r="6426" spans="25:27" x14ac:dyDescent="0.2">
      <c r="Y6426" s="396"/>
      <c r="Z6426" s="396"/>
      <c r="AA6426" s="441"/>
    </row>
    <row r="6427" spans="25:27" x14ac:dyDescent="0.2">
      <c r="Y6427" s="396"/>
      <c r="Z6427" s="396"/>
      <c r="AA6427" s="441"/>
    </row>
    <row r="6428" spans="25:27" x14ac:dyDescent="0.2">
      <c r="Y6428" s="396"/>
      <c r="Z6428" s="396"/>
      <c r="AA6428" s="441"/>
    </row>
    <row r="6429" spans="25:27" x14ac:dyDescent="0.2">
      <c r="Y6429" s="396"/>
      <c r="Z6429" s="396"/>
      <c r="AA6429" s="441"/>
    </row>
    <row r="6430" spans="25:27" x14ac:dyDescent="0.2">
      <c r="Y6430" s="396"/>
      <c r="Z6430" s="396"/>
      <c r="AA6430" s="441"/>
    </row>
    <row r="6431" spans="25:27" x14ac:dyDescent="0.2">
      <c r="Y6431" s="396"/>
      <c r="Z6431" s="396"/>
      <c r="AA6431" s="441"/>
    </row>
    <row r="6432" spans="25:27" x14ac:dyDescent="0.2">
      <c r="Y6432" s="396"/>
      <c r="Z6432" s="396"/>
      <c r="AA6432" s="441"/>
    </row>
    <row r="6433" spans="25:27" x14ac:dyDescent="0.2">
      <c r="Y6433" s="396"/>
      <c r="Z6433" s="396"/>
      <c r="AA6433" s="441"/>
    </row>
    <row r="6434" spans="25:27" x14ac:dyDescent="0.2">
      <c r="Y6434" s="396"/>
      <c r="Z6434" s="396"/>
      <c r="AA6434" s="441"/>
    </row>
    <row r="6435" spans="25:27" x14ac:dyDescent="0.2">
      <c r="Y6435" s="396"/>
      <c r="Z6435" s="396"/>
      <c r="AA6435" s="441"/>
    </row>
    <row r="6436" spans="25:27" x14ac:dyDescent="0.2">
      <c r="Y6436" s="396"/>
      <c r="Z6436" s="396"/>
      <c r="AA6436" s="441"/>
    </row>
    <row r="6437" spans="25:27" x14ac:dyDescent="0.2">
      <c r="Y6437" s="396"/>
      <c r="Z6437" s="396"/>
      <c r="AA6437" s="441"/>
    </row>
    <row r="6438" spans="25:27" x14ac:dyDescent="0.2">
      <c r="Y6438" s="396"/>
      <c r="Z6438" s="396"/>
      <c r="AA6438" s="441"/>
    </row>
    <row r="6439" spans="25:27" x14ac:dyDescent="0.2">
      <c r="Y6439" s="396"/>
      <c r="Z6439" s="396"/>
      <c r="AA6439" s="441"/>
    </row>
    <row r="6440" spans="25:27" x14ac:dyDescent="0.2">
      <c r="Y6440" s="396"/>
      <c r="Z6440" s="396"/>
      <c r="AA6440" s="441"/>
    </row>
    <row r="6441" spans="25:27" x14ac:dyDescent="0.2">
      <c r="Y6441" s="396"/>
      <c r="Z6441" s="396"/>
      <c r="AA6441" s="441"/>
    </row>
    <row r="6442" spans="25:27" x14ac:dyDescent="0.2">
      <c r="Y6442" s="396"/>
      <c r="Z6442" s="396"/>
      <c r="AA6442" s="441"/>
    </row>
    <row r="6443" spans="25:27" x14ac:dyDescent="0.2">
      <c r="Y6443" s="396"/>
      <c r="Z6443" s="396"/>
      <c r="AA6443" s="441"/>
    </row>
    <row r="6444" spans="25:27" x14ac:dyDescent="0.2">
      <c r="Y6444" s="396"/>
      <c r="Z6444" s="396"/>
      <c r="AA6444" s="441"/>
    </row>
    <row r="6445" spans="25:27" x14ac:dyDescent="0.2">
      <c r="Y6445" s="396"/>
      <c r="Z6445" s="396"/>
      <c r="AA6445" s="441"/>
    </row>
    <row r="6446" spans="25:27" x14ac:dyDescent="0.2">
      <c r="Y6446" s="396"/>
      <c r="Z6446" s="396"/>
      <c r="AA6446" s="441"/>
    </row>
    <row r="6447" spans="25:27" x14ac:dyDescent="0.2">
      <c r="Y6447" s="396"/>
      <c r="Z6447" s="396"/>
      <c r="AA6447" s="441"/>
    </row>
    <row r="6448" spans="25:27" x14ac:dyDescent="0.2">
      <c r="Y6448" s="396"/>
      <c r="Z6448" s="396"/>
      <c r="AA6448" s="441"/>
    </row>
    <row r="6449" spans="25:27" x14ac:dyDescent="0.2">
      <c r="Y6449" s="396"/>
      <c r="Z6449" s="396"/>
      <c r="AA6449" s="441"/>
    </row>
    <row r="6450" spans="25:27" x14ac:dyDescent="0.2">
      <c r="Y6450" s="396"/>
      <c r="Z6450" s="396"/>
      <c r="AA6450" s="441"/>
    </row>
    <row r="6451" spans="25:27" x14ac:dyDescent="0.2">
      <c r="Y6451" s="396"/>
      <c r="Z6451" s="396"/>
      <c r="AA6451" s="441"/>
    </row>
    <row r="6452" spans="25:27" x14ac:dyDescent="0.2">
      <c r="Y6452" s="396"/>
      <c r="Z6452" s="396"/>
      <c r="AA6452" s="441"/>
    </row>
    <row r="6453" spans="25:27" x14ac:dyDescent="0.2">
      <c r="Y6453" s="396"/>
      <c r="Z6453" s="396"/>
      <c r="AA6453" s="441"/>
    </row>
    <row r="6454" spans="25:27" x14ac:dyDescent="0.2">
      <c r="Y6454" s="396"/>
      <c r="Z6454" s="396"/>
      <c r="AA6454" s="441"/>
    </row>
    <row r="6455" spans="25:27" x14ac:dyDescent="0.2">
      <c r="Y6455" s="396"/>
      <c r="Z6455" s="396"/>
      <c r="AA6455" s="441"/>
    </row>
    <row r="6456" spans="25:27" x14ac:dyDescent="0.2">
      <c r="Y6456" s="396"/>
      <c r="Z6456" s="396"/>
      <c r="AA6456" s="441"/>
    </row>
    <row r="6457" spans="25:27" x14ac:dyDescent="0.2">
      <c r="Y6457" s="396"/>
      <c r="Z6457" s="396"/>
      <c r="AA6457" s="441"/>
    </row>
    <row r="6458" spans="25:27" x14ac:dyDescent="0.2">
      <c r="Y6458" s="396"/>
      <c r="Z6458" s="396"/>
      <c r="AA6458" s="441"/>
    </row>
    <row r="6459" spans="25:27" x14ac:dyDescent="0.2">
      <c r="Y6459" s="396"/>
      <c r="Z6459" s="396"/>
      <c r="AA6459" s="441"/>
    </row>
    <row r="6460" spans="25:27" x14ac:dyDescent="0.2">
      <c r="Y6460" s="396"/>
      <c r="Z6460" s="396"/>
      <c r="AA6460" s="441"/>
    </row>
    <row r="6461" spans="25:27" x14ac:dyDescent="0.2">
      <c r="Y6461" s="396"/>
      <c r="Z6461" s="396"/>
      <c r="AA6461" s="441"/>
    </row>
    <row r="6462" spans="25:27" x14ac:dyDescent="0.2">
      <c r="Y6462" s="396"/>
      <c r="Z6462" s="396"/>
      <c r="AA6462" s="441"/>
    </row>
    <row r="6463" spans="25:27" x14ac:dyDescent="0.2">
      <c r="Y6463" s="396"/>
      <c r="Z6463" s="396"/>
      <c r="AA6463" s="441"/>
    </row>
    <row r="6464" spans="25:27" x14ac:dyDescent="0.2">
      <c r="Y6464" s="396"/>
      <c r="Z6464" s="396"/>
      <c r="AA6464" s="441"/>
    </row>
    <row r="6465" spans="25:27" x14ac:dyDescent="0.2">
      <c r="Y6465" s="396"/>
      <c r="Z6465" s="396"/>
      <c r="AA6465" s="441"/>
    </row>
    <row r="6466" spans="25:27" x14ac:dyDescent="0.2">
      <c r="Y6466" s="396"/>
      <c r="Z6466" s="396"/>
      <c r="AA6466" s="441"/>
    </row>
    <row r="6467" spans="25:27" x14ac:dyDescent="0.2">
      <c r="Y6467" s="396"/>
      <c r="Z6467" s="396"/>
      <c r="AA6467" s="441"/>
    </row>
    <row r="6468" spans="25:27" x14ac:dyDescent="0.2">
      <c r="Y6468" s="396"/>
      <c r="Z6468" s="396"/>
      <c r="AA6468" s="441"/>
    </row>
    <row r="6469" spans="25:27" x14ac:dyDescent="0.2">
      <c r="Y6469" s="396"/>
      <c r="Z6469" s="396"/>
      <c r="AA6469" s="441"/>
    </row>
    <row r="6470" spans="25:27" x14ac:dyDescent="0.2">
      <c r="Y6470" s="396"/>
      <c r="Z6470" s="396"/>
      <c r="AA6470" s="441"/>
    </row>
    <row r="6471" spans="25:27" x14ac:dyDescent="0.2">
      <c r="Y6471" s="396"/>
      <c r="Z6471" s="396"/>
      <c r="AA6471" s="441"/>
    </row>
    <row r="6472" spans="25:27" x14ac:dyDescent="0.2">
      <c r="Y6472" s="396"/>
      <c r="Z6472" s="396"/>
      <c r="AA6472" s="441"/>
    </row>
    <row r="6473" spans="25:27" x14ac:dyDescent="0.2">
      <c r="Y6473" s="396"/>
      <c r="Z6473" s="396"/>
      <c r="AA6473" s="441"/>
    </row>
    <row r="6474" spans="25:27" x14ac:dyDescent="0.2">
      <c r="Y6474" s="396"/>
      <c r="Z6474" s="396"/>
      <c r="AA6474" s="441"/>
    </row>
    <row r="6475" spans="25:27" x14ac:dyDescent="0.2">
      <c r="Y6475" s="396"/>
      <c r="Z6475" s="396"/>
      <c r="AA6475" s="441"/>
    </row>
    <row r="6476" spans="25:27" x14ac:dyDescent="0.2">
      <c r="Y6476" s="396"/>
      <c r="Z6476" s="396"/>
      <c r="AA6476" s="441"/>
    </row>
    <row r="6477" spans="25:27" x14ac:dyDescent="0.2">
      <c r="Y6477" s="396"/>
      <c r="Z6477" s="396"/>
      <c r="AA6477" s="441"/>
    </row>
    <row r="6478" spans="25:27" x14ac:dyDescent="0.2">
      <c r="Y6478" s="396"/>
      <c r="Z6478" s="396"/>
      <c r="AA6478" s="441"/>
    </row>
    <row r="6479" spans="25:27" x14ac:dyDescent="0.2">
      <c r="Y6479" s="396"/>
      <c r="Z6479" s="396"/>
      <c r="AA6479" s="441"/>
    </row>
    <row r="6480" spans="25:27" x14ac:dyDescent="0.2">
      <c r="Y6480" s="396"/>
      <c r="Z6480" s="396"/>
      <c r="AA6480" s="441"/>
    </row>
    <row r="6481" spans="25:27" x14ac:dyDescent="0.2">
      <c r="Y6481" s="396"/>
      <c r="Z6481" s="396"/>
      <c r="AA6481" s="441"/>
    </row>
    <row r="6482" spans="25:27" x14ac:dyDescent="0.2">
      <c r="Y6482" s="396"/>
      <c r="Z6482" s="396"/>
      <c r="AA6482" s="441"/>
    </row>
    <row r="6483" spans="25:27" x14ac:dyDescent="0.2">
      <c r="Y6483" s="396"/>
      <c r="Z6483" s="396"/>
      <c r="AA6483" s="441"/>
    </row>
    <row r="6484" spans="25:27" x14ac:dyDescent="0.2">
      <c r="Y6484" s="396"/>
      <c r="Z6484" s="396"/>
      <c r="AA6484" s="441"/>
    </row>
    <row r="6485" spans="25:27" x14ac:dyDescent="0.2">
      <c r="Y6485" s="396"/>
      <c r="Z6485" s="396"/>
      <c r="AA6485" s="441"/>
    </row>
    <row r="6486" spans="25:27" x14ac:dyDescent="0.2">
      <c r="Y6486" s="396"/>
      <c r="Z6486" s="396"/>
      <c r="AA6486" s="441"/>
    </row>
    <row r="6487" spans="25:27" x14ac:dyDescent="0.2">
      <c r="Y6487" s="396"/>
      <c r="Z6487" s="396"/>
      <c r="AA6487" s="441"/>
    </row>
    <row r="6488" spans="25:27" x14ac:dyDescent="0.2">
      <c r="Y6488" s="396"/>
      <c r="Z6488" s="396"/>
      <c r="AA6488" s="441"/>
    </row>
    <row r="6489" spans="25:27" x14ac:dyDescent="0.2">
      <c r="Y6489" s="396"/>
      <c r="Z6489" s="396"/>
      <c r="AA6489" s="441"/>
    </row>
    <row r="6490" spans="25:27" x14ac:dyDescent="0.2">
      <c r="Y6490" s="396"/>
      <c r="Z6490" s="396"/>
      <c r="AA6490" s="441"/>
    </row>
    <row r="6491" spans="25:27" x14ac:dyDescent="0.2">
      <c r="Y6491" s="396"/>
      <c r="Z6491" s="396"/>
      <c r="AA6491" s="441"/>
    </row>
    <row r="6492" spans="25:27" x14ac:dyDescent="0.2">
      <c r="Y6492" s="396"/>
      <c r="Z6492" s="396"/>
      <c r="AA6492" s="441"/>
    </row>
    <row r="6493" spans="25:27" x14ac:dyDescent="0.2">
      <c r="Y6493" s="396"/>
      <c r="Z6493" s="396"/>
      <c r="AA6493" s="441"/>
    </row>
    <row r="6494" spans="25:27" x14ac:dyDescent="0.2">
      <c r="Y6494" s="396"/>
      <c r="Z6494" s="396"/>
      <c r="AA6494" s="441"/>
    </row>
    <row r="6495" spans="25:27" x14ac:dyDescent="0.2">
      <c r="Y6495" s="396"/>
      <c r="Z6495" s="396"/>
      <c r="AA6495" s="441"/>
    </row>
    <row r="6496" spans="25:27" x14ac:dyDescent="0.2">
      <c r="Y6496" s="396"/>
      <c r="Z6496" s="396"/>
      <c r="AA6496" s="441"/>
    </row>
    <row r="6497" spans="25:27" x14ac:dyDescent="0.2">
      <c r="Y6497" s="396"/>
      <c r="Z6497" s="396"/>
      <c r="AA6497" s="441"/>
    </row>
    <row r="6498" spans="25:27" x14ac:dyDescent="0.2">
      <c r="Y6498" s="396"/>
      <c r="Z6498" s="396"/>
      <c r="AA6498" s="441"/>
    </row>
    <row r="6499" spans="25:27" x14ac:dyDescent="0.2">
      <c r="Y6499" s="396"/>
      <c r="Z6499" s="396"/>
      <c r="AA6499" s="441"/>
    </row>
    <row r="6500" spans="25:27" x14ac:dyDescent="0.2">
      <c r="Y6500" s="396"/>
      <c r="Z6500" s="396"/>
      <c r="AA6500" s="441"/>
    </row>
    <row r="6501" spans="25:27" x14ac:dyDescent="0.2">
      <c r="Y6501" s="396"/>
      <c r="Z6501" s="396"/>
      <c r="AA6501" s="441"/>
    </row>
    <row r="6502" spans="25:27" x14ac:dyDescent="0.2">
      <c r="Y6502" s="396"/>
      <c r="Z6502" s="396"/>
      <c r="AA6502" s="441"/>
    </row>
    <row r="6503" spans="25:27" x14ac:dyDescent="0.2">
      <c r="Y6503" s="396"/>
      <c r="Z6503" s="396"/>
      <c r="AA6503" s="441"/>
    </row>
    <row r="6504" spans="25:27" x14ac:dyDescent="0.2">
      <c r="Y6504" s="396"/>
      <c r="Z6504" s="396"/>
      <c r="AA6504" s="441"/>
    </row>
    <row r="6505" spans="25:27" x14ac:dyDescent="0.2">
      <c r="Y6505" s="396"/>
      <c r="Z6505" s="396"/>
      <c r="AA6505" s="441"/>
    </row>
    <row r="6506" spans="25:27" x14ac:dyDescent="0.2">
      <c r="Y6506" s="396"/>
      <c r="Z6506" s="396"/>
      <c r="AA6506" s="441"/>
    </row>
    <row r="6507" spans="25:27" x14ac:dyDescent="0.2">
      <c r="Y6507" s="396"/>
      <c r="Z6507" s="396"/>
      <c r="AA6507" s="441"/>
    </row>
    <row r="6508" spans="25:27" x14ac:dyDescent="0.2">
      <c r="Y6508" s="396"/>
      <c r="Z6508" s="396"/>
      <c r="AA6508" s="441"/>
    </row>
    <row r="6509" spans="25:27" x14ac:dyDescent="0.2">
      <c r="Y6509" s="396"/>
      <c r="Z6509" s="396"/>
      <c r="AA6509" s="441"/>
    </row>
    <row r="6510" spans="25:27" x14ac:dyDescent="0.2">
      <c r="Y6510" s="396"/>
      <c r="Z6510" s="396"/>
      <c r="AA6510" s="441"/>
    </row>
    <row r="6511" spans="25:27" x14ac:dyDescent="0.2">
      <c r="Y6511" s="396"/>
      <c r="Z6511" s="396"/>
      <c r="AA6511" s="441"/>
    </row>
    <row r="6512" spans="25:27" x14ac:dyDescent="0.2">
      <c r="Y6512" s="396"/>
      <c r="Z6512" s="396"/>
      <c r="AA6512" s="441"/>
    </row>
    <row r="6513" spans="25:27" x14ac:dyDescent="0.2">
      <c r="Y6513" s="396"/>
      <c r="Z6513" s="396"/>
      <c r="AA6513" s="441"/>
    </row>
    <row r="6514" spans="25:27" x14ac:dyDescent="0.2">
      <c r="Y6514" s="396"/>
      <c r="Z6514" s="396"/>
      <c r="AA6514" s="441"/>
    </row>
    <row r="6515" spans="25:27" x14ac:dyDescent="0.2">
      <c r="Y6515" s="396"/>
      <c r="Z6515" s="396"/>
      <c r="AA6515" s="441"/>
    </row>
    <row r="6516" spans="25:27" x14ac:dyDescent="0.2">
      <c r="Y6516" s="396"/>
      <c r="Z6516" s="396"/>
      <c r="AA6516" s="441"/>
    </row>
    <row r="6517" spans="25:27" x14ac:dyDescent="0.2">
      <c r="Y6517" s="396"/>
      <c r="Z6517" s="396"/>
      <c r="AA6517" s="441"/>
    </row>
    <row r="6518" spans="25:27" x14ac:dyDescent="0.2">
      <c r="Y6518" s="396"/>
      <c r="Z6518" s="396"/>
      <c r="AA6518" s="441"/>
    </row>
    <row r="6519" spans="25:27" x14ac:dyDescent="0.2">
      <c r="Y6519" s="396"/>
      <c r="Z6519" s="396"/>
      <c r="AA6519" s="441"/>
    </row>
    <row r="6520" spans="25:27" x14ac:dyDescent="0.2">
      <c r="Y6520" s="396"/>
      <c r="Z6520" s="396"/>
      <c r="AA6520" s="441"/>
    </row>
    <row r="6521" spans="25:27" x14ac:dyDescent="0.2">
      <c r="Y6521" s="396"/>
      <c r="Z6521" s="396"/>
      <c r="AA6521" s="441"/>
    </row>
    <row r="6522" spans="25:27" x14ac:dyDescent="0.2">
      <c r="Y6522" s="396"/>
      <c r="Z6522" s="396"/>
      <c r="AA6522" s="441"/>
    </row>
    <row r="6523" spans="25:27" x14ac:dyDescent="0.2">
      <c r="Y6523" s="396"/>
      <c r="Z6523" s="396"/>
      <c r="AA6523" s="441"/>
    </row>
    <row r="6524" spans="25:27" x14ac:dyDescent="0.2">
      <c r="Y6524" s="396"/>
      <c r="Z6524" s="396"/>
      <c r="AA6524" s="441"/>
    </row>
    <row r="6525" spans="25:27" x14ac:dyDescent="0.2">
      <c r="Y6525" s="396"/>
      <c r="Z6525" s="396"/>
      <c r="AA6525" s="441"/>
    </row>
    <row r="6526" spans="25:27" x14ac:dyDescent="0.2">
      <c r="Y6526" s="396"/>
      <c r="Z6526" s="396"/>
      <c r="AA6526" s="441"/>
    </row>
    <row r="6527" spans="25:27" x14ac:dyDescent="0.2">
      <c r="Y6527" s="396"/>
      <c r="Z6527" s="396"/>
      <c r="AA6527" s="441"/>
    </row>
    <row r="6528" spans="25:27" x14ac:dyDescent="0.2">
      <c r="Y6528" s="396"/>
      <c r="Z6528" s="396"/>
      <c r="AA6528" s="441"/>
    </row>
    <row r="6529" spans="25:27" x14ac:dyDescent="0.2">
      <c r="Y6529" s="396"/>
      <c r="Z6529" s="396"/>
      <c r="AA6529" s="441"/>
    </row>
    <row r="6530" spans="25:27" x14ac:dyDescent="0.2">
      <c r="Y6530" s="396"/>
      <c r="Z6530" s="396"/>
      <c r="AA6530" s="441"/>
    </row>
    <row r="6531" spans="25:27" x14ac:dyDescent="0.2">
      <c r="Y6531" s="396"/>
      <c r="Z6531" s="396"/>
      <c r="AA6531" s="441"/>
    </row>
    <row r="6532" spans="25:27" x14ac:dyDescent="0.2">
      <c r="Y6532" s="396"/>
      <c r="Z6532" s="396"/>
      <c r="AA6532" s="441"/>
    </row>
    <row r="6533" spans="25:27" x14ac:dyDescent="0.2">
      <c r="Y6533" s="396"/>
      <c r="Z6533" s="396"/>
      <c r="AA6533" s="441"/>
    </row>
    <row r="6534" spans="25:27" x14ac:dyDescent="0.2">
      <c r="Y6534" s="396"/>
      <c r="Z6534" s="396"/>
      <c r="AA6534" s="441"/>
    </row>
    <row r="6535" spans="25:27" x14ac:dyDescent="0.2">
      <c r="Y6535" s="396"/>
      <c r="Z6535" s="396"/>
      <c r="AA6535" s="441"/>
    </row>
    <row r="6536" spans="25:27" x14ac:dyDescent="0.2">
      <c r="Y6536" s="396"/>
      <c r="Z6536" s="396"/>
      <c r="AA6536" s="441"/>
    </row>
    <row r="6537" spans="25:27" x14ac:dyDescent="0.2">
      <c r="Y6537" s="396"/>
      <c r="Z6537" s="396"/>
      <c r="AA6537" s="441"/>
    </row>
    <row r="6538" spans="25:27" x14ac:dyDescent="0.2">
      <c r="Y6538" s="396"/>
      <c r="Z6538" s="396"/>
      <c r="AA6538" s="441"/>
    </row>
    <row r="6539" spans="25:27" x14ac:dyDescent="0.2">
      <c r="Y6539" s="396"/>
      <c r="Z6539" s="396"/>
      <c r="AA6539" s="441"/>
    </row>
    <row r="6540" spans="25:27" x14ac:dyDescent="0.2">
      <c r="Y6540" s="396"/>
      <c r="Z6540" s="396"/>
      <c r="AA6540" s="441"/>
    </row>
    <row r="6541" spans="25:27" x14ac:dyDescent="0.2">
      <c r="Y6541" s="396"/>
      <c r="Z6541" s="396"/>
      <c r="AA6541" s="441"/>
    </row>
    <row r="6542" spans="25:27" x14ac:dyDescent="0.2">
      <c r="Y6542" s="396"/>
      <c r="Z6542" s="396"/>
      <c r="AA6542" s="441"/>
    </row>
    <row r="6543" spans="25:27" x14ac:dyDescent="0.2">
      <c r="Y6543" s="396"/>
      <c r="Z6543" s="396"/>
      <c r="AA6543" s="441"/>
    </row>
    <row r="6544" spans="25:27" x14ac:dyDescent="0.2">
      <c r="Y6544" s="396"/>
      <c r="Z6544" s="396"/>
      <c r="AA6544" s="441"/>
    </row>
    <row r="6545" spans="25:27" x14ac:dyDescent="0.2">
      <c r="Y6545" s="396"/>
      <c r="Z6545" s="396"/>
      <c r="AA6545" s="441"/>
    </row>
    <row r="6546" spans="25:27" x14ac:dyDescent="0.2">
      <c r="Y6546" s="396"/>
      <c r="Z6546" s="396"/>
      <c r="AA6546" s="441"/>
    </row>
    <row r="6547" spans="25:27" x14ac:dyDescent="0.2">
      <c r="Y6547" s="396"/>
      <c r="Z6547" s="396"/>
      <c r="AA6547" s="441"/>
    </row>
    <row r="6548" spans="25:27" x14ac:dyDescent="0.2">
      <c r="Y6548" s="396"/>
      <c r="Z6548" s="396"/>
      <c r="AA6548" s="441"/>
    </row>
    <row r="6549" spans="25:27" x14ac:dyDescent="0.2">
      <c r="Y6549" s="396"/>
      <c r="Z6549" s="396"/>
      <c r="AA6549" s="441"/>
    </row>
    <row r="6550" spans="25:27" x14ac:dyDescent="0.2">
      <c r="Y6550" s="396"/>
      <c r="Z6550" s="396"/>
      <c r="AA6550" s="441"/>
    </row>
    <row r="6551" spans="25:27" x14ac:dyDescent="0.2">
      <c r="Y6551" s="396"/>
      <c r="Z6551" s="396"/>
      <c r="AA6551" s="441"/>
    </row>
    <row r="6552" spans="25:27" x14ac:dyDescent="0.2">
      <c r="Y6552" s="396"/>
      <c r="Z6552" s="396"/>
      <c r="AA6552" s="441"/>
    </row>
    <row r="6553" spans="25:27" x14ac:dyDescent="0.2">
      <c r="Y6553" s="396"/>
      <c r="Z6553" s="396"/>
      <c r="AA6553" s="441"/>
    </row>
    <row r="6554" spans="25:27" x14ac:dyDescent="0.2">
      <c r="Y6554" s="396"/>
      <c r="Z6554" s="396"/>
      <c r="AA6554" s="441"/>
    </row>
    <row r="6555" spans="25:27" x14ac:dyDescent="0.2">
      <c r="Y6555" s="396"/>
      <c r="Z6555" s="396"/>
      <c r="AA6555" s="441"/>
    </row>
    <row r="6556" spans="25:27" x14ac:dyDescent="0.2">
      <c r="Y6556" s="396"/>
      <c r="Z6556" s="396"/>
      <c r="AA6556" s="441"/>
    </row>
    <row r="6557" spans="25:27" x14ac:dyDescent="0.2">
      <c r="Y6557" s="396"/>
      <c r="Z6557" s="396"/>
      <c r="AA6557" s="441"/>
    </row>
    <row r="6558" spans="25:27" x14ac:dyDescent="0.2">
      <c r="Y6558" s="396"/>
      <c r="Z6558" s="396"/>
      <c r="AA6558" s="441"/>
    </row>
    <row r="6559" spans="25:27" x14ac:dyDescent="0.2">
      <c r="Y6559" s="396"/>
      <c r="Z6559" s="396"/>
      <c r="AA6559" s="441"/>
    </row>
    <row r="6560" spans="25:27" x14ac:dyDescent="0.2">
      <c r="Y6560" s="396"/>
      <c r="Z6560" s="396"/>
      <c r="AA6560" s="441"/>
    </row>
    <row r="6561" spans="25:27" x14ac:dyDescent="0.2">
      <c r="Y6561" s="396"/>
      <c r="Z6561" s="396"/>
      <c r="AA6561" s="441"/>
    </row>
    <row r="6562" spans="25:27" x14ac:dyDescent="0.2">
      <c r="Y6562" s="396"/>
      <c r="Z6562" s="396"/>
      <c r="AA6562" s="441"/>
    </row>
    <row r="6563" spans="25:27" x14ac:dyDescent="0.2">
      <c r="Y6563" s="396"/>
      <c r="Z6563" s="396"/>
      <c r="AA6563" s="441"/>
    </row>
    <row r="6564" spans="25:27" x14ac:dyDescent="0.2">
      <c r="Y6564" s="396"/>
      <c r="Z6564" s="396"/>
      <c r="AA6564" s="441"/>
    </row>
    <row r="6565" spans="25:27" x14ac:dyDescent="0.2">
      <c r="Y6565" s="396"/>
      <c r="Z6565" s="396"/>
      <c r="AA6565" s="441"/>
    </row>
    <row r="6566" spans="25:27" x14ac:dyDescent="0.2">
      <c r="Y6566" s="396"/>
      <c r="Z6566" s="396"/>
      <c r="AA6566" s="441"/>
    </row>
    <row r="6567" spans="25:27" x14ac:dyDescent="0.2">
      <c r="Y6567" s="396"/>
      <c r="Z6567" s="396"/>
      <c r="AA6567" s="441"/>
    </row>
    <row r="6568" spans="25:27" x14ac:dyDescent="0.2">
      <c r="Y6568" s="396"/>
      <c r="Z6568" s="396"/>
      <c r="AA6568" s="441"/>
    </row>
    <row r="6569" spans="25:27" x14ac:dyDescent="0.2">
      <c r="Y6569" s="396"/>
      <c r="Z6569" s="396"/>
      <c r="AA6569" s="441"/>
    </row>
    <row r="6570" spans="25:27" x14ac:dyDescent="0.2">
      <c r="Y6570" s="396"/>
      <c r="Z6570" s="396"/>
      <c r="AA6570" s="441"/>
    </row>
    <row r="6571" spans="25:27" x14ac:dyDescent="0.2">
      <c r="Y6571" s="396"/>
      <c r="Z6571" s="396"/>
      <c r="AA6571" s="441"/>
    </row>
    <row r="6572" spans="25:27" x14ac:dyDescent="0.2">
      <c r="Y6572" s="396"/>
      <c r="Z6572" s="396"/>
      <c r="AA6572" s="441"/>
    </row>
    <row r="6573" spans="25:27" x14ac:dyDescent="0.2">
      <c r="Y6573" s="396"/>
      <c r="Z6573" s="396"/>
      <c r="AA6573" s="441"/>
    </row>
    <row r="6574" spans="25:27" x14ac:dyDescent="0.2">
      <c r="Y6574" s="396"/>
      <c r="Z6574" s="396"/>
      <c r="AA6574" s="441"/>
    </row>
    <row r="6575" spans="25:27" x14ac:dyDescent="0.2">
      <c r="Y6575" s="396"/>
      <c r="Z6575" s="396"/>
      <c r="AA6575" s="441"/>
    </row>
    <row r="6576" spans="25:27" x14ac:dyDescent="0.2">
      <c r="Y6576" s="396"/>
      <c r="Z6576" s="396"/>
      <c r="AA6576" s="441"/>
    </row>
    <row r="6577" spans="25:27" x14ac:dyDescent="0.2">
      <c r="Y6577" s="396"/>
      <c r="Z6577" s="396"/>
      <c r="AA6577" s="441"/>
    </row>
    <row r="6578" spans="25:27" x14ac:dyDescent="0.2">
      <c r="Y6578" s="396"/>
      <c r="Z6578" s="396"/>
      <c r="AA6578" s="441"/>
    </row>
    <row r="6579" spans="25:27" x14ac:dyDescent="0.2">
      <c r="Y6579" s="396"/>
      <c r="Z6579" s="396"/>
      <c r="AA6579" s="441"/>
    </row>
    <row r="6580" spans="25:27" x14ac:dyDescent="0.2">
      <c r="Y6580" s="396"/>
      <c r="Z6580" s="396"/>
      <c r="AA6580" s="441"/>
    </row>
    <row r="6581" spans="25:27" x14ac:dyDescent="0.2">
      <c r="Y6581" s="396"/>
      <c r="Z6581" s="396"/>
      <c r="AA6581" s="441"/>
    </row>
    <row r="6582" spans="25:27" x14ac:dyDescent="0.2">
      <c r="Y6582" s="396"/>
      <c r="Z6582" s="396"/>
      <c r="AA6582" s="441"/>
    </row>
    <row r="6583" spans="25:27" x14ac:dyDescent="0.2">
      <c r="Y6583" s="396"/>
      <c r="Z6583" s="396"/>
      <c r="AA6583" s="441"/>
    </row>
    <row r="6584" spans="25:27" x14ac:dyDescent="0.2">
      <c r="Y6584" s="396"/>
      <c r="Z6584" s="396"/>
      <c r="AA6584" s="441"/>
    </row>
    <row r="6585" spans="25:27" x14ac:dyDescent="0.2">
      <c r="Y6585" s="396"/>
      <c r="Z6585" s="396"/>
      <c r="AA6585" s="441"/>
    </row>
    <row r="6586" spans="25:27" x14ac:dyDescent="0.2">
      <c r="Y6586" s="396"/>
      <c r="Z6586" s="396"/>
      <c r="AA6586" s="441"/>
    </row>
    <row r="6587" spans="25:27" x14ac:dyDescent="0.2">
      <c r="Y6587" s="396"/>
      <c r="Z6587" s="396"/>
      <c r="AA6587" s="441"/>
    </row>
    <row r="6588" spans="25:27" x14ac:dyDescent="0.2">
      <c r="Y6588" s="396"/>
      <c r="Z6588" s="396"/>
      <c r="AA6588" s="441"/>
    </row>
    <row r="6589" spans="25:27" x14ac:dyDescent="0.2">
      <c r="Y6589" s="396"/>
      <c r="Z6589" s="396"/>
      <c r="AA6589" s="441"/>
    </row>
    <row r="6590" spans="25:27" x14ac:dyDescent="0.2">
      <c r="Y6590" s="396"/>
      <c r="Z6590" s="396"/>
      <c r="AA6590" s="441"/>
    </row>
    <row r="6591" spans="25:27" x14ac:dyDescent="0.2">
      <c r="Y6591" s="396"/>
      <c r="Z6591" s="396"/>
      <c r="AA6591" s="441"/>
    </row>
    <row r="6592" spans="25:27" x14ac:dyDescent="0.2">
      <c r="Y6592" s="396"/>
      <c r="Z6592" s="396"/>
      <c r="AA6592" s="441"/>
    </row>
    <row r="6593" spans="25:27" x14ac:dyDescent="0.2">
      <c r="Y6593" s="396"/>
      <c r="Z6593" s="396"/>
      <c r="AA6593" s="441"/>
    </row>
    <row r="6594" spans="25:27" x14ac:dyDescent="0.2">
      <c r="Y6594" s="396"/>
      <c r="Z6594" s="396"/>
      <c r="AA6594" s="441"/>
    </row>
    <row r="6595" spans="25:27" x14ac:dyDescent="0.2">
      <c r="Y6595" s="396"/>
      <c r="Z6595" s="396"/>
      <c r="AA6595" s="441"/>
    </row>
    <row r="6596" spans="25:27" x14ac:dyDescent="0.2">
      <c r="Y6596" s="396"/>
      <c r="Z6596" s="396"/>
      <c r="AA6596" s="441"/>
    </row>
    <row r="6597" spans="25:27" x14ac:dyDescent="0.2">
      <c r="Y6597" s="396"/>
      <c r="Z6597" s="396"/>
      <c r="AA6597" s="441"/>
    </row>
    <row r="6598" spans="25:27" x14ac:dyDescent="0.2">
      <c r="Y6598" s="396"/>
      <c r="Z6598" s="396"/>
      <c r="AA6598" s="441"/>
    </row>
    <row r="6599" spans="25:27" x14ac:dyDescent="0.2">
      <c r="Y6599" s="396"/>
      <c r="Z6599" s="396"/>
      <c r="AA6599" s="441"/>
    </row>
    <row r="6600" spans="25:27" x14ac:dyDescent="0.2">
      <c r="Y6600" s="396"/>
      <c r="Z6600" s="396"/>
      <c r="AA6600" s="441"/>
    </row>
    <row r="6601" spans="25:27" x14ac:dyDescent="0.2">
      <c r="Y6601" s="396"/>
      <c r="Z6601" s="396"/>
      <c r="AA6601" s="441"/>
    </row>
    <row r="6602" spans="25:27" x14ac:dyDescent="0.2">
      <c r="Y6602" s="396"/>
      <c r="Z6602" s="396"/>
      <c r="AA6602" s="441"/>
    </row>
    <row r="6603" spans="25:27" x14ac:dyDescent="0.2">
      <c r="Y6603" s="396"/>
      <c r="Z6603" s="396"/>
      <c r="AA6603" s="441"/>
    </row>
    <row r="6604" spans="25:27" x14ac:dyDescent="0.2">
      <c r="Y6604" s="396"/>
      <c r="Z6604" s="396"/>
      <c r="AA6604" s="441"/>
    </row>
    <row r="6605" spans="25:27" x14ac:dyDescent="0.2">
      <c r="Y6605" s="396"/>
      <c r="Z6605" s="396"/>
      <c r="AA6605" s="441"/>
    </row>
    <row r="6606" spans="25:27" x14ac:dyDescent="0.2">
      <c r="Y6606" s="396"/>
      <c r="Z6606" s="396"/>
      <c r="AA6606" s="441"/>
    </row>
    <row r="6607" spans="25:27" x14ac:dyDescent="0.2">
      <c r="Y6607" s="396"/>
      <c r="Z6607" s="396"/>
      <c r="AA6607" s="441"/>
    </row>
    <row r="6608" spans="25:27" x14ac:dyDescent="0.2">
      <c r="Y6608" s="396"/>
      <c r="Z6608" s="396"/>
      <c r="AA6608" s="441"/>
    </row>
    <row r="6609" spans="25:27" x14ac:dyDescent="0.2">
      <c r="Y6609" s="396"/>
      <c r="Z6609" s="396"/>
      <c r="AA6609" s="441"/>
    </row>
    <row r="6610" spans="25:27" x14ac:dyDescent="0.2">
      <c r="Y6610" s="396"/>
      <c r="Z6610" s="396"/>
      <c r="AA6610" s="441"/>
    </row>
    <row r="6611" spans="25:27" x14ac:dyDescent="0.2">
      <c r="Y6611" s="396"/>
      <c r="Z6611" s="396"/>
      <c r="AA6611" s="441"/>
    </row>
    <row r="6612" spans="25:27" x14ac:dyDescent="0.2">
      <c r="Y6612" s="396"/>
      <c r="Z6612" s="396"/>
      <c r="AA6612" s="441"/>
    </row>
    <row r="6613" spans="25:27" x14ac:dyDescent="0.2">
      <c r="Y6613" s="396"/>
      <c r="Z6613" s="396"/>
      <c r="AA6613" s="441"/>
    </row>
    <row r="6614" spans="25:27" x14ac:dyDescent="0.2">
      <c r="Y6614" s="396"/>
      <c r="Z6614" s="396"/>
      <c r="AA6614" s="441"/>
    </row>
    <row r="6615" spans="25:27" x14ac:dyDescent="0.2">
      <c r="Y6615" s="396"/>
      <c r="Z6615" s="396"/>
      <c r="AA6615" s="441"/>
    </row>
    <row r="6616" spans="25:27" x14ac:dyDescent="0.2">
      <c r="Y6616" s="396"/>
      <c r="Z6616" s="396"/>
      <c r="AA6616" s="441"/>
    </row>
    <row r="6617" spans="25:27" x14ac:dyDescent="0.2">
      <c r="Y6617" s="396"/>
      <c r="Z6617" s="396"/>
      <c r="AA6617" s="441"/>
    </row>
    <row r="6618" spans="25:27" x14ac:dyDescent="0.2">
      <c r="Y6618" s="396"/>
      <c r="Z6618" s="396"/>
      <c r="AA6618" s="441"/>
    </row>
    <row r="6619" spans="25:27" x14ac:dyDescent="0.2">
      <c r="Y6619" s="396"/>
      <c r="Z6619" s="396"/>
      <c r="AA6619" s="441"/>
    </row>
    <row r="6620" spans="25:27" x14ac:dyDescent="0.2">
      <c r="Y6620" s="396"/>
      <c r="Z6620" s="396"/>
      <c r="AA6620" s="441"/>
    </row>
    <row r="6621" spans="25:27" x14ac:dyDescent="0.2">
      <c r="Y6621" s="396"/>
      <c r="Z6621" s="396"/>
      <c r="AA6621" s="441"/>
    </row>
    <row r="6622" spans="25:27" x14ac:dyDescent="0.2">
      <c r="Y6622" s="396"/>
      <c r="Z6622" s="396"/>
      <c r="AA6622" s="441"/>
    </row>
    <row r="6623" spans="25:27" x14ac:dyDescent="0.2">
      <c r="Y6623" s="396"/>
      <c r="Z6623" s="396"/>
      <c r="AA6623" s="441"/>
    </row>
    <row r="6624" spans="25:27" x14ac:dyDescent="0.2">
      <c r="Y6624" s="396"/>
      <c r="Z6624" s="396"/>
      <c r="AA6624" s="441"/>
    </row>
    <row r="6625" spans="25:27" x14ac:dyDescent="0.2">
      <c r="Y6625" s="396"/>
      <c r="Z6625" s="396"/>
      <c r="AA6625" s="441"/>
    </row>
    <row r="6626" spans="25:27" x14ac:dyDescent="0.2">
      <c r="Y6626" s="396"/>
      <c r="Z6626" s="396"/>
      <c r="AA6626" s="441"/>
    </row>
    <row r="6627" spans="25:27" x14ac:dyDescent="0.2">
      <c r="Y6627" s="396"/>
      <c r="Z6627" s="396"/>
      <c r="AA6627" s="441"/>
    </row>
    <row r="6628" spans="25:27" x14ac:dyDescent="0.2">
      <c r="Y6628" s="396"/>
      <c r="Z6628" s="396"/>
      <c r="AA6628" s="441"/>
    </row>
    <row r="6629" spans="25:27" x14ac:dyDescent="0.2">
      <c r="Y6629" s="396"/>
      <c r="Z6629" s="396"/>
      <c r="AA6629" s="441"/>
    </row>
    <row r="6630" spans="25:27" x14ac:dyDescent="0.2">
      <c r="Y6630" s="396"/>
      <c r="Z6630" s="396"/>
      <c r="AA6630" s="441"/>
    </row>
    <row r="6631" spans="25:27" x14ac:dyDescent="0.2">
      <c r="Y6631" s="396"/>
      <c r="Z6631" s="396"/>
      <c r="AA6631" s="441"/>
    </row>
    <row r="6632" spans="25:27" x14ac:dyDescent="0.2">
      <c r="Y6632" s="396"/>
      <c r="Z6632" s="396"/>
      <c r="AA6632" s="441"/>
    </row>
    <row r="6633" spans="25:27" x14ac:dyDescent="0.2">
      <c r="Y6633" s="396"/>
      <c r="Z6633" s="396"/>
      <c r="AA6633" s="441"/>
    </row>
    <row r="6634" spans="25:27" x14ac:dyDescent="0.2">
      <c r="Y6634" s="396"/>
      <c r="Z6634" s="396"/>
      <c r="AA6634" s="441"/>
    </row>
    <row r="6635" spans="25:27" x14ac:dyDescent="0.2">
      <c r="Y6635" s="396"/>
      <c r="Z6635" s="396"/>
      <c r="AA6635" s="441"/>
    </row>
    <row r="6636" spans="25:27" x14ac:dyDescent="0.2">
      <c r="Y6636" s="396"/>
      <c r="Z6636" s="396"/>
      <c r="AA6636" s="441"/>
    </row>
    <row r="6637" spans="25:27" x14ac:dyDescent="0.2">
      <c r="Y6637" s="396"/>
      <c r="Z6637" s="396"/>
      <c r="AA6637" s="441"/>
    </row>
    <row r="6638" spans="25:27" x14ac:dyDescent="0.2">
      <c r="Y6638" s="396"/>
      <c r="Z6638" s="396"/>
      <c r="AA6638" s="441"/>
    </row>
    <row r="6639" spans="25:27" x14ac:dyDescent="0.2">
      <c r="Y6639" s="396"/>
      <c r="Z6639" s="396"/>
      <c r="AA6639" s="441"/>
    </row>
    <row r="6640" spans="25:27" x14ac:dyDescent="0.2">
      <c r="Y6640" s="396"/>
      <c r="Z6640" s="396"/>
      <c r="AA6640" s="441"/>
    </row>
    <row r="6641" spans="25:27" x14ac:dyDescent="0.2">
      <c r="Y6641" s="396"/>
      <c r="Z6641" s="396"/>
      <c r="AA6641" s="441"/>
    </row>
    <row r="6642" spans="25:27" x14ac:dyDescent="0.2">
      <c r="Y6642" s="396"/>
      <c r="Z6642" s="396"/>
      <c r="AA6642" s="441"/>
    </row>
    <row r="6643" spans="25:27" x14ac:dyDescent="0.2">
      <c r="Y6643" s="396"/>
      <c r="Z6643" s="396"/>
      <c r="AA6643" s="441"/>
    </row>
    <row r="6644" spans="25:27" x14ac:dyDescent="0.2">
      <c r="Y6644" s="396"/>
      <c r="Z6644" s="396"/>
      <c r="AA6644" s="441"/>
    </row>
    <row r="6645" spans="25:27" x14ac:dyDescent="0.2">
      <c r="Y6645" s="396"/>
      <c r="Z6645" s="396"/>
      <c r="AA6645" s="441"/>
    </row>
    <row r="6646" spans="25:27" x14ac:dyDescent="0.2">
      <c r="Y6646" s="396"/>
      <c r="Z6646" s="396"/>
      <c r="AA6646" s="441"/>
    </row>
    <row r="6647" spans="25:27" x14ac:dyDescent="0.2">
      <c r="Y6647" s="396"/>
      <c r="Z6647" s="396"/>
      <c r="AA6647" s="441"/>
    </row>
    <row r="6648" spans="25:27" x14ac:dyDescent="0.2">
      <c r="Y6648" s="396"/>
      <c r="Z6648" s="396"/>
      <c r="AA6648" s="441"/>
    </row>
    <row r="6649" spans="25:27" x14ac:dyDescent="0.2">
      <c r="Y6649" s="396"/>
      <c r="Z6649" s="396"/>
      <c r="AA6649" s="441"/>
    </row>
    <row r="6650" spans="25:27" x14ac:dyDescent="0.2">
      <c r="Y6650" s="396"/>
      <c r="Z6650" s="396"/>
      <c r="AA6650" s="441"/>
    </row>
    <row r="6651" spans="25:27" x14ac:dyDescent="0.2">
      <c r="Y6651" s="396"/>
      <c r="Z6651" s="396"/>
      <c r="AA6651" s="441"/>
    </row>
    <row r="6652" spans="25:27" x14ac:dyDescent="0.2">
      <c r="Y6652" s="396"/>
      <c r="Z6652" s="396"/>
      <c r="AA6652" s="441"/>
    </row>
    <row r="6653" spans="25:27" x14ac:dyDescent="0.2">
      <c r="Y6653" s="396"/>
      <c r="Z6653" s="396"/>
      <c r="AA6653" s="441"/>
    </row>
    <row r="6654" spans="25:27" x14ac:dyDescent="0.2">
      <c r="Y6654" s="396"/>
      <c r="Z6654" s="396"/>
      <c r="AA6654" s="441"/>
    </row>
    <row r="6655" spans="25:27" x14ac:dyDescent="0.2">
      <c r="Y6655" s="396"/>
      <c r="Z6655" s="396"/>
      <c r="AA6655" s="441"/>
    </row>
    <row r="6656" spans="25:27" x14ac:dyDescent="0.2">
      <c r="Y6656" s="396"/>
      <c r="Z6656" s="396"/>
      <c r="AA6656" s="441"/>
    </row>
    <row r="6657" spans="25:27" x14ac:dyDescent="0.2">
      <c r="Y6657" s="396"/>
      <c r="Z6657" s="396"/>
      <c r="AA6657" s="441"/>
    </row>
    <row r="6658" spans="25:27" x14ac:dyDescent="0.2">
      <c r="Y6658" s="396"/>
      <c r="Z6658" s="396"/>
      <c r="AA6658" s="441"/>
    </row>
    <row r="6659" spans="25:27" x14ac:dyDescent="0.2">
      <c r="Y6659" s="396"/>
      <c r="Z6659" s="396"/>
      <c r="AA6659" s="441"/>
    </row>
    <row r="6660" spans="25:27" x14ac:dyDescent="0.2">
      <c r="Y6660" s="396"/>
      <c r="Z6660" s="396"/>
      <c r="AA6660" s="441"/>
    </row>
    <row r="6661" spans="25:27" x14ac:dyDescent="0.2">
      <c r="Y6661" s="396"/>
      <c r="Z6661" s="396"/>
      <c r="AA6661" s="441"/>
    </row>
    <row r="6662" spans="25:27" x14ac:dyDescent="0.2">
      <c r="Y6662" s="396"/>
      <c r="Z6662" s="396"/>
      <c r="AA6662" s="441"/>
    </row>
    <row r="6663" spans="25:27" x14ac:dyDescent="0.2">
      <c r="Y6663" s="396"/>
      <c r="Z6663" s="396"/>
      <c r="AA6663" s="441"/>
    </row>
    <row r="6664" spans="25:27" x14ac:dyDescent="0.2">
      <c r="Y6664" s="396"/>
      <c r="Z6664" s="396"/>
      <c r="AA6664" s="441"/>
    </row>
    <row r="6665" spans="25:27" x14ac:dyDescent="0.2">
      <c r="Y6665" s="396"/>
      <c r="Z6665" s="396"/>
      <c r="AA6665" s="441"/>
    </row>
    <row r="6666" spans="25:27" x14ac:dyDescent="0.2">
      <c r="Y6666" s="396"/>
      <c r="Z6666" s="396"/>
      <c r="AA6666" s="441"/>
    </row>
    <row r="6667" spans="25:27" x14ac:dyDescent="0.2">
      <c r="Y6667" s="396"/>
      <c r="Z6667" s="396"/>
      <c r="AA6667" s="441"/>
    </row>
    <row r="6668" spans="25:27" x14ac:dyDescent="0.2">
      <c r="Y6668" s="396"/>
      <c r="Z6668" s="396"/>
      <c r="AA6668" s="441"/>
    </row>
    <row r="6669" spans="25:27" x14ac:dyDescent="0.2">
      <c r="Y6669" s="396"/>
      <c r="Z6669" s="396"/>
      <c r="AA6669" s="441"/>
    </row>
    <row r="6670" spans="25:27" x14ac:dyDescent="0.2">
      <c r="Y6670" s="396"/>
      <c r="Z6670" s="396"/>
      <c r="AA6670" s="441"/>
    </row>
    <row r="6671" spans="25:27" x14ac:dyDescent="0.2">
      <c r="Y6671" s="396"/>
      <c r="Z6671" s="396"/>
      <c r="AA6671" s="441"/>
    </row>
    <row r="6672" spans="25:27" x14ac:dyDescent="0.2">
      <c r="Y6672" s="396"/>
      <c r="Z6672" s="396"/>
      <c r="AA6672" s="441"/>
    </row>
    <row r="6673" spans="25:27" x14ac:dyDescent="0.2">
      <c r="Y6673" s="396"/>
      <c r="Z6673" s="396"/>
      <c r="AA6673" s="441"/>
    </row>
    <row r="6674" spans="25:27" x14ac:dyDescent="0.2">
      <c r="Y6674" s="396"/>
      <c r="Z6674" s="396"/>
      <c r="AA6674" s="441"/>
    </row>
    <row r="6675" spans="25:27" x14ac:dyDescent="0.2">
      <c r="Y6675" s="396"/>
      <c r="Z6675" s="396"/>
      <c r="AA6675" s="441"/>
    </row>
    <row r="6676" spans="25:27" x14ac:dyDescent="0.2">
      <c r="Y6676" s="396"/>
      <c r="Z6676" s="396"/>
      <c r="AA6676" s="441"/>
    </row>
    <row r="6677" spans="25:27" x14ac:dyDescent="0.2">
      <c r="Y6677" s="396"/>
      <c r="Z6677" s="396"/>
      <c r="AA6677" s="441"/>
    </row>
    <row r="6678" spans="25:27" x14ac:dyDescent="0.2">
      <c r="Y6678" s="396"/>
      <c r="Z6678" s="396"/>
      <c r="AA6678" s="441"/>
    </row>
    <row r="6679" spans="25:27" x14ac:dyDescent="0.2">
      <c r="Y6679" s="396"/>
      <c r="Z6679" s="396"/>
      <c r="AA6679" s="441"/>
    </row>
    <row r="6680" spans="25:27" x14ac:dyDescent="0.2">
      <c r="Y6680" s="396"/>
      <c r="Z6680" s="396"/>
      <c r="AA6680" s="441"/>
    </row>
    <row r="6681" spans="25:27" x14ac:dyDescent="0.2">
      <c r="Y6681" s="396"/>
      <c r="Z6681" s="396"/>
      <c r="AA6681" s="441"/>
    </row>
    <row r="6682" spans="25:27" x14ac:dyDescent="0.2">
      <c r="Y6682" s="396"/>
      <c r="Z6682" s="396"/>
      <c r="AA6682" s="441"/>
    </row>
    <row r="6683" spans="25:27" x14ac:dyDescent="0.2">
      <c r="Y6683" s="396"/>
      <c r="Z6683" s="396"/>
      <c r="AA6683" s="441"/>
    </row>
    <row r="6684" spans="25:27" x14ac:dyDescent="0.2">
      <c r="Y6684" s="396"/>
      <c r="Z6684" s="396"/>
      <c r="AA6684" s="441"/>
    </row>
    <row r="6685" spans="25:27" x14ac:dyDescent="0.2">
      <c r="Y6685" s="396"/>
      <c r="Z6685" s="396"/>
      <c r="AA6685" s="441"/>
    </row>
    <row r="6686" spans="25:27" x14ac:dyDescent="0.2">
      <c r="Y6686" s="396"/>
      <c r="Z6686" s="396"/>
      <c r="AA6686" s="441"/>
    </row>
    <row r="6687" spans="25:27" x14ac:dyDescent="0.2">
      <c r="Y6687" s="396"/>
      <c r="Z6687" s="396"/>
      <c r="AA6687" s="441"/>
    </row>
    <row r="6688" spans="25:27" x14ac:dyDescent="0.2">
      <c r="Y6688" s="396"/>
      <c r="Z6688" s="396"/>
      <c r="AA6688" s="441"/>
    </row>
    <row r="6689" spans="25:27" x14ac:dyDescent="0.2">
      <c r="Y6689" s="396"/>
      <c r="Z6689" s="396"/>
      <c r="AA6689" s="441"/>
    </row>
    <row r="6690" spans="25:27" x14ac:dyDescent="0.2">
      <c r="Y6690" s="396"/>
      <c r="Z6690" s="396"/>
      <c r="AA6690" s="441"/>
    </row>
    <row r="6691" spans="25:27" x14ac:dyDescent="0.2">
      <c r="Y6691" s="396"/>
      <c r="Z6691" s="396"/>
      <c r="AA6691" s="441"/>
    </row>
    <row r="6692" spans="25:27" x14ac:dyDescent="0.2">
      <c r="Y6692" s="396"/>
      <c r="Z6692" s="396"/>
      <c r="AA6692" s="441"/>
    </row>
    <row r="6693" spans="25:27" x14ac:dyDescent="0.2">
      <c r="Y6693" s="396"/>
      <c r="Z6693" s="396"/>
      <c r="AA6693" s="441"/>
    </row>
    <row r="6694" spans="25:27" x14ac:dyDescent="0.2">
      <c r="Y6694" s="396"/>
      <c r="Z6694" s="396"/>
      <c r="AA6694" s="441"/>
    </row>
    <row r="6695" spans="25:27" x14ac:dyDescent="0.2">
      <c r="Y6695" s="396"/>
      <c r="Z6695" s="396"/>
      <c r="AA6695" s="441"/>
    </row>
    <row r="6696" spans="25:27" x14ac:dyDescent="0.2">
      <c r="Y6696" s="396"/>
      <c r="Z6696" s="396"/>
      <c r="AA6696" s="441"/>
    </row>
    <row r="6697" spans="25:27" x14ac:dyDescent="0.2">
      <c r="Y6697" s="396"/>
      <c r="Z6697" s="396"/>
      <c r="AA6697" s="441"/>
    </row>
    <row r="6698" spans="25:27" x14ac:dyDescent="0.2">
      <c r="Y6698" s="396"/>
      <c r="Z6698" s="396"/>
      <c r="AA6698" s="441"/>
    </row>
    <row r="6699" spans="25:27" x14ac:dyDescent="0.2">
      <c r="Y6699" s="396"/>
      <c r="Z6699" s="396"/>
      <c r="AA6699" s="441"/>
    </row>
    <row r="6700" spans="25:27" x14ac:dyDescent="0.2">
      <c r="Y6700" s="396"/>
      <c r="Z6700" s="396"/>
      <c r="AA6700" s="441"/>
    </row>
    <row r="6701" spans="25:27" x14ac:dyDescent="0.2">
      <c r="Y6701" s="396"/>
      <c r="Z6701" s="396"/>
      <c r="AA6701" s="441"/>
    </row>
    <row r="6702" spans="25:27" x14ac:dyDescent="0.2">
      <c r="Y6702" s="396"/>
      <c r="Z6702" s="396"/>
      <c r="AA6702" s="441"/>
    </row>
    <row r="6703" spans="25:27" x14ac:dyDescent="0.2">
      <c r="Y6703" s="396"/>
      <c r="Z6703" s="396"/>
      <c r="AA6703" s="441"/>
    </row>
    <row r="6704" spans="25:27" x14ac:dyDescent="0.2">
      <c r="Y6704" s="396"/>
      <c r="Z6704" s="396"/>
      <c r="AA6704" s="441"/>
    </row>
    <row r="6705" spans="25:27" x14ac:dyDescent="0.2">
      <c r="Y6705" s="396"/>
      <c r="Z6705" s="396"/>
      <c r="AA6705" s="441"/>
    </row>
    <row r="6706" spans="25:27" x14ac:dyDescent="0.2">
      <c r="Y6706" s="396"/>
      <c r="Z6706" s="396"/>
      <c r="AA6706" s="441"/>
    </row>
    <row r="6707" spans="25:27" x14ac:dyDescent="0.2">
      <c r="Y6707" s="396"/>
      <c r="Z6707" s="396"/>
      <c r="AA6707" s="441"/>
    </row>
    <row r="6708" spans="25:27" x14ac:dyDescent="0.2">
      <c r="Y6708" s="396"/>
      <c r="Z6708" s="396"/>
      <c r="AA6708" s="441"/>
    </row>
    <row r="6709" spans="25:27" x14ac:dyDescent="0.2">
      <c r="Y6709" s="396"/>
      <c r="Z6709" s="396"/>
      <c r="AA6709" s="441"/>
    </row>
    <row r="6710" spans="25:27" x14ac:dyDescent="0.2">
      <c r="Y6710" s="396"/>
      <c r="Z6710" s="396"/>
      <c r="AA6710" s="441"/>
    </row>
    <row r="6711" spans="25:27" x14ac:dyDescent="0.2">
      <c r="Y6711" s="396"/>
      <c r="Z6711" s="396"/>
      <c r="AA6711" s="441"/>
    </row>
    <row r="6712" spans="25:27" x14ac:dyDescent="0.2">
      <c r="Y6712" s="396"/>
      <c r="Z6712" s="396"/>
      <c r="AA6712" s="441"/>
    </row>
    <row r="6713" spans="25:27" x14ac:dyDescent="0.2">
      <c r="Y6713" s="396"/>
      <c r="Z6713" s="396"/>
      <c r="AA6713" s="441"/>
    </row>
    <row r="6714" spans="25:27" x14ac:dyDescent="0.2">
      <c r="Y6714" s="396"/>
      <c r="Z6714" s="396"/>
      <c r="AA6714" s="441"/>
    </row>
    <row r="6715" spans="25:27" x14ac:dyDescent="0.2">
      <c r="Y6715" s="396"/>
      <c r="Z6715" s="396"/>
      <c r="AA6715" s="441"/>
    </row>
    <row r="6716" spans="25:27" x14ac:dyDescent="0.2">
      <c r="Y6716" s="396"/>
      <c r="Z6716" s="396"/>
      <c r="AA6716" s="441"/>
    </row>
    <row r="6717" spans="25:27" x14ac:dyDescent="0.2">
      <c r="Y6717" s="396"/>
      <c r="Z6717" s="396"/>
      <c r="AA6717" s="441"/>
    </row>
    <row r="6718" spans="25:27" x14ac:dyDescent="0.2">
      <c r="Y6718" s="396"/>
      <c r="Z6718" s="396"/>
      <c r="AA6718" s="441"/>
    </row>
    <row r="6719" spans="25:27" x14ac:dyDescent="0.2">
      <c r="Y6719" s="396"/>
      <c r="Z6719" s="396"/>
      <c r="AA6719" s="441"/>
    </row>
    <row r="6720" spans="25:27" x14ac:dyDescent="0.2">
      <c r="Y6720" s="396"/>
      <c r="Z6720" s="396"/>
      <c r="AA6720" s="441"/>
    </row>
    <row r="6721" spans="25:27" x14ac:dyDescent="0.2">
      <c r="Y6721" s="396"/>
      <c r="Z6721" s="396"/>
      <c r="AA6721" s="441"/>
    </row>
    <row r="6722" spans="25:27" x14ac:dyDescent="0.2">
      <c r="Y6722" s="396"/>
      <c r="Z6722" s="396"/>
      <c r="AA6722" s="441"/>
    </row>
    <row r="6723" spans="25:27" x14ac:dyDescent="0.2">
      <c r="Y6723" s="396"/>
      <c r="Z6723" s="396"/>
      <c r="AA6723" s="441"/>
    </row>
    <row r="6724" spans="25:27" x14ac:dyDescent="0.2">
      <c r="Y6724" s="396"/>
      <c r="Z6724" s="396"/>
      <c r="AA6724" s="441"/>
    </row>
    <row r="6725" spans="25:27" x14ac:dyDescent="0.2">
      <c r="Y6725" s="396"/>
      <c r="Z6725" s="396"/>
      <c r="AA6725" s="441"/>
    </row>
    <row r="6726" spans="25:27" x14ac:dyDescent="0.2">
      <c r="Y6726" s="396"/>
      <c r="Z6726" s="396"/>
      <c r="AA6726" s="441"/>
    </row>
    <row r="6727" spans="25:27" x14ac:dyDescent="0.2">
      <c r="Y6727" s="396"/>
      <c r="Z6727" s="396"/>
      <c r="AA6727" s="441"/>
    </row>
    <row r="6728" spans="25:27" x14ac:dyDescent="0.2">
      <c r="Y6728" s="396"/>
      <c r="Z6728" s="396"/>
      <c r="AA6728" s="441"/>
    </row>
    <row r="6729" spans="25:27" x14ac:dyDescent="0.2">
      <c r="Y6729" s="396"/>
      <c r="Z6729" s="396"/>
      <c r="AA6729" s="441"/>
    </row>
    <row r="6730" spans="25:27" x14ac:dyDescent="0.2">
      <c r="Y6730" s="396"/>
      <c r="Z6730" s="396"/>
      <c r="AA6730" s="441"/>
    </row>
    <row r="6731" spans="25:27" x14ac:dyDescent="0.2">
      <c r="Y6731" s="396"/>
      <c r="Z6731" s="396"/>
      <c r="AA6731" s="441"/>
    </row>
    <row r="6732" spans="25:27" x14ac:dyDescent="0.2">
      <c r="Y6732" s="396"/>
      <c r="Z6732" s="396"/>
      <c r="AA6732" s="441"/>
    </row>
    <row r="6733" spans="25:27" x14ac:dyDescent="0.2">
      <c r="Y6733" s="396"/>
      <c r="Z6733" s="396"/>
      <c r="AA6733" s="441"/>
    </row>
    <row r="6734" spans="25:27" x14ac:dyDescent="0.2">
      <c r="Y6734" s="396"/>
      <c r="Z6734" s="396"/>
      <c r="AA6734" s="441"/>
    </row>
    <row r="6735" spans="25:27" x14ac:dyDescent="0.2">
      <c r="Y6735" s="396"/>
      <c r="Z6735" s="396"/>
      <c r="AA6735" s="441"/>
    </row>
    <row r="6736" spans="25:27" x14ac:dyDescent="0.2">
      <c r="Y6736" s="396"/>
      <c r="Z6736" s="396"/>
      <c r="AA6736" s="441"/>
    </row>
    <row r="6737" spans="25:27" x14ac:dyDescent="0.2">
      <c r="Y6737" s="396"/>
      <c r="Z6737" s="396"/>
      <c r="AA6737" s="441"/>
    </row>
    <row r="6738" spans="25:27" x14ac:dyDescent="0.2">
      <c r="Y6738" s="396"/>
      <c r="Z6738" s="396"/>
      <c r="AA6738" s="441"/>
    </row>
    <row r="6739" spans="25:27" x14ac:dyDescent="0.2">
      <c r="Y6739" s="396"/>
      <c r="Z6739" s="396"/>
      <c r="AA6739" s="441"/>
    </row>
    <row r="6740" spans="25:27" x14ac:dyDescent="0.2">
      <c r="Y6740" s="396"/>
      <c r="Z6740" s="396"/>
      <c r="AA6740" s="441"/>
    </row>
    <row r="6741" spans="25:27" x14ac:dyDescent="0.2">
      <c r="Y6741" s="396"/>
      <c r="Z6741" s="396"/>
      <c r="AA6741" s="441"/>
    </row>
    <row r="6742" spans="25:27" x14ac:dyDescent="0.2">
      <c r="Y6742" s="396"/>
      <c r="Z6742" s="396"/>
      <c r="AA6742" s="441"/>
    </row>
    <row r="6743" spans="25:27" x14ac:dyDescent="0.2">
      <c r="Y6743" s="396"/>
      <c r="Z6743" s="396"/>
      <c r="AA6743" s="441"/>
    </row>
    <row r="6744" spans="25:27" x14ac:dyDescent="0.2">
      <c r="Y6744" s="396"/>
      <c r="Z6744" s="396"/>
      <c r="AA6744" s="441"/>
    </row>
    <row r="6745" spans="25:27" x14ac:dyDescent="0.2">
      <c r="Y6745" s="396"/>
      <c r="Z6745" s="396"/>
      <c r="AA6745" s="441"/>
    </row>
    <row r="6746" spans="25:27" x14ac:dyDescent="0.2">
      <c r="Y6746" s="396"/>
      <c r="Z6746" s="396"/>
      <c r="AA6746" s="441"/>
    </row>
    <row r="6747" spans="25:27" x14ac:dyDescent="0.2">
      <c r="Y6747" s="396"/>
      <c r="Z6747" s="396"/>
      <c r="AA6747" s="441"/>
    </row>
    <row r="6748" spans="25:27" x14ac:dyDescent="0.2">
      <c r="Y6748" s="396"/>
      <c r="Z6748" s="396"/>
      <c r="AA6748" s="441"/>
    </row>
    <row r="6749" spans="25:27" x14ac:dyDescent="0.2">
      <c r="Y6749" s="396"/>
      <c r="Z6749" s="396"/>
      <c r="AA6749" s="441"/>
    </row>
    <row r="6750" spans="25:27" x14ac:dyDescent="0.2">
      <c r="Y6750" s="396"/>
      <c r="Z6750" s="396"/>
      <c r="AA6750" s="441"/>
    </row>
    <row r="6751" spans="25:27" x14ac:dyDescent="0.2">
      <c r="Y6751" s="396"/>
      <c r="Z6751" s="396"/>
      <c r="AA6751" s="441"/>
    </row>
    <row r="6752" spans="25:27" x14ac:dyDescent="0.2">
      <c r="Y6752" s="396"/>
      <c r="Z6752" s="396"/>
      <c r="AA6752" s="441"/>
    </row>
    <row r="6753" spans="25:27" x14ac:dyDescent="0.2">
      <c r="Y6753" s="396"/>
      <c r="Z6753" s="396"/>
      <c r="AA6753" s="441"/>
    </row>
    <row r="6754" spans="25:27" x14ac:dyDescent="0.2">
      <c r="Y6754" s="396"/>
      <c r="Z6754" s="396"/>
      <c r="AA6754" s="441"/>
    </row>
    <row r="6755" spans="25:27" x14ac:dyDescent="0.2">
      <c r="Y6755" s="396"/>
      <c r="Z6755" s="396"/>
      <c r="AA6755" s="441"/>
    </row>
    <row r="6756" spans="25:27" x14ac:dyDescent="0.2">
      <c r="Y6756" s="396"/>
      <c r="Z6756" s="396"/>
      <c r="AA6756" s="441"/>
    </row>
    <row r="6757" spans="25:27" x14ac:dyDescent="0.2">
      <c r="Y6757" s="396"/>
      <c r="Z6757" s="396"/>
      <c r="AA6757" s="441"/>
    </row>
    <row r="6758" spans="25:27" x14ac:dyDescent="0.2">
      <c r="Y6758" s="396"/>
      <c r="Z6758" s="396"/>
      <c r="AA6758" s="441"/>
    </row>
    <row r="6759" spans="25:27" x14ac:dyDescent="0.2">
      <c r="Y6759" s="396"/>
      <c r="Z6759" s="396"/>
      <c r="AA6759" s="441"/>
    </row>
    <row r="6760" spans="25:27" x14ac:dyDescent="0.2">
      <c r="Y6760" s="396"/>
      <c r="Z6760" s="396"/>
      <c r="AA6760" s="441"/>
    </row>
    <row r="6761" spans="25:27" x14ac:dyDescent="0.2">
      <c r="Y6761" s="396"/>
      <c r="Z6761" s="396"/>
      <c r="AA6761" s="441"/>
    </row>
    <row r="6762" spans="25:27" x14ac:dyDescent="0.2">
      <c r="Y6762" s="396"/>
      <c r="Z6762" s="396"/>
      <c r="AA6762" s="441"/>
    </row>
    <row r="6763" spans="25:27" x14ac:dyDescent="0.2">
      <c r="Y6763" s="396"/>
      <c r="Z6763" s="396"/>
      <c r="AA6763" s="441"/>
    </row>
    <row r="6764" spans="25:27" x14ac:dyDescent="0.2">
      <c r="Y6764" s="396"/>
      <c r="Z6764" s="396"/>
      <c r="AA6764" s="441"/>
    </row>
    <row r="6765" spans="25:27" x14ac:dyDescent="0.2">
      <c r="Y6765" s="396"/>
      <c r="Z6765" s="396"/>
      <c r="AA6765" s="441"/>
    </row>
    <row r="6766" spans="25:27" x14ac:dyDescent="0.2">
      <c r="Y6766" s="396"/>
      <c r="Z6766" s="396"/>
      <c r="AA6766" s="441"/>
    </row>
    <row r="6767" spans="25:27" x14ac:dyDescent="0.2">
      <c r="Y6767" s="396"/>
      <c r="Z6767" s="396"/>
      <c r="AA6767" s="441"/>
    </row>
    <row r="6768" spans="25:27" x14ac:dyDescent="0.2">
      <c r="Y6768" s="396"/>
      <c r="Z6768" s="396"/>
      <c r="AA6768" s="441"/>
    </row>
    <row r="6769" spans="25:27" x14ac:dyDescent="0.2">
      <c r="Y6769" s="396"/>
      <c r="Z6769" s="396"/>
      <c r="AA6769" s="441"/>
    </row>
    <row r="6770" spans="25:27" x14ac:dyDescent="0.2">
      <c r="Y6770" s="396"/>
      <c r="Z6770" s="396"/>
      <c r="AA6770" s="441"/>
    </row>
    <row r="6771" spans="25:27" x14ac:dyDescent="0.2">
      <c r="Y6771" s="396"/>
      <c r="Z6771" s="396"/>
      <c r="AA6771" s="441"/>
    </row>
    <row r="6772" spans="25:27" x14ac:dyDescent="0.2">
      <c r="Y6772" s="396"/>
      <c r="Z6772" s="396"/>
      <c r="AA6772" s="441"/>
    </row>
    <row r="6773" spans="25:27" x14ac:dyDescent="0.2">
      <c r="Y6773" s="396"/>
      <c r="Z6773" s="396"/>
      <c r="AA6773" s="441"/>
    </row>
    <row r="6774" spans="25:27" x14ac:dyDescent="0.2">
      <c r="Y6774" s="396"/>
      <c r="Z6774" s="396"/>
      <c r="AA6774" s="441"/>
    </row>
    <row r="6775" spans="25:27" x14ac:dyDescent="0.2">
      <c r="Y6775" s="396"/>
      <c r="Z6775" s="396"/>
      <c r="AA6775" s="441"/>
    </row>
    <row r="6776" spans="25:27" x14ac:dyDescent="0.2">
      <c r="Y6776" s="396"/>
      <c r="Z6776" s="396"/>
      <c r="AA6776" s="441"/>
    </row>
    <row r="6777" spans="25:27" x14ac:dyDescent="0.2">
      <c r="Y6777" s="396"/>
      <c r="Z6777" s="396"/>
      <c r="AA6777" s="441"/>
    </row>
    <row r="6778" spans="25:27" x14ac:dyDescent="0.2">
      <c r="Y6778" s="396"/>
      <c r="Z6778" s="396"/>
      <c r="AA6778" s="441"/>
    </row>
    <row r="6779" spans="25:27" x14ac:dyDescent="0.2">
      <c r="Y6779" s="396"/>
      <c r="Z6779" s="396"/>
      <c r="AA6779" s="441"/>
    </row>
    <row r="6780" spans="25:27" x14ac:dyDescent="0.2">
      <c r="Y6780" s="396"/>
      <c r="Z6780" s="396"/>
      <c r="AA6780" s="441"/>
    </row>
    <row r="6781" spans="25:27" x14ac:dyDescent="0.2">
      <c r="Y6781" s="396"/>
      <c r="Z6781" s="396"/>
      <c r="AA6781" s="441"/>
    </row>
    <row r="6782" spans="25:27" x14ac:dyDescent="0.2">
      <c r="Y6782" s="396"/>
      <c r="Z6782" s="396"/>
      <c r="AA6782" s="441"/>
    </row>
    <row r="6783" spans="25:27" x14ac:dyDescent="0.2">
      <c r="Y6783" s="396"/>
      <c r="Z6783" s="396"/>
      <c r="AA6783" s="441"/>
    </row>
    <row r="6784" spans="25:27" x14ac:dyDescent="0.2">
      <c r="Y6784" s="396"/>
      <c r="Z6784" s="396"/>
      <c r="AA6784" s="441"/>
    </row>
    <row r="6785" spans="25:27" x14ac:dyDescent="0.2">
      <c r="Y6785" s="396"/>
      <c r="Z6785" s="396"/>
      <c r="AA6785" s="441"/>
    </row>
    <row r="6786" spans="25:27" x14ac:dyDescent="0.2">
      <c r="Y6786" s="396"/>
      <c r="Z6786" s="396"/>
      <c r="AA6786" s="441"/>
    </row>
    <row r="6787" spans="25:27" x14ac:dyDescent="0.2">
      <c r="Y6787" s="396"/>
      <c r="Z6787" s="396"/>
      <c r="AA6787" s="441"/>
    </row>
    <row r="6788" spans="25:27" x14ac:dyDescent="0.2">
      <c r="Y6788" s="396"/>
      <c r="Z6788" s="396"/>
      <c r="AA6788" s="441"/>
    </row>
    <row r="6789" spans="25:27" x14ac:dyDescent="0.2">
      <c r="Y6789" s="396"/>
      <c r="Z6789" s="396"/>
      <c r="AA6789" s="441"/>
    </row>
    <row r="6790" spans="25:27" x14ac:dyDescent="0.2">
      <c r="Y6790" s="396"/>
      <c r="Z6790" s="396"/>
      <c r="AA6790" s="441"/>
    </row>
    <row r="6791" spans="25:27" x14ac:dyDescent="0.2">
      <c r="Y6791" s="396"/>
      <c r="Z6791" s="396"/>
      <c r="AA6791" s="441"/>
    </row>
    <row r="6792" spans="25:27" x14ac:dyDescent="0.2">
      <c r="Y6792" s="396"/>
      <c r="Z6792" s="396"/>
      <c r="AA6792" s="441"/>
    </row>
    <row r="6793" spans="25:27" x14ac:dyDescent="0.2">
      <c r="Y6793" s="396"/>
      <c r="Z6793" s="396"/>
      <c r="AA6793" s="441"/>
    </row>
    <row r="6794" spans="25:27" x14ac:dyDescent="0.2">
      <c r="Y6794" s="396"/>
      <c r="Z6794" s="396"/>
      <c r="AA6794" s="441"/>
    </row>
    <row r="6795" spans="25:27" x14ac:dyDescent="0.2">
      <c r="Y6795" s="396"/>
      <c r="Z6795" s="396"/>
      <c r="AA6795" s="441"/>
    </row>
    <row r="6796" spans="25:27" x14ac:dyDescent="0.2">
      <c r="Y6796" s="396"/>
      <c r="Z6796" s="396"/>
      <c r="AA6796" s="441"/>
    </row>
    <row r="6797" spans="25:27" x14ac:dyDescent="0.2">
      <c r="Y6797" s="396"/>
      <c r="Z6797" s="396"/>
      <c r="AA6797" s="441"/>
    </row>
    <row r="6798" spans="25:27" x14ac:dyDescent="0.2">
      <c r="Y6798" s="396"/>
      <c r="Z6798" s="396"/>
      <c r="AA6798" s="441"/>
    </row>
    <row r="6799" spans="25:27" x14ac:dyDescent="0.2">
      <c r="Y6799" s="396"/>
      <c r="Z6799" s="396"/>
      <c r="AA6799" s="441"/>
    </row>
    <row r="6800" spans="25:27" x14ac:dyDescent="0.2">
      <c r="Y6800" s="396"/>
      <c r="Z6800" s="396"/>
      <c r="AA6800" s="441"/>
    </row>
    <row r="6801" spans="25:27" x14ac:dyDescent="0.2">
      <c r="Y6801" s="396"/>
      <c r="Z6801" s="396"/>
      <c r="AA6801" s="441"/>
    </row>
    <row r="6802" spans="25:27" x14ac:dyDescent="0.2">
      <c r="Y6802" s="396"/>
      <c r="Z6802" s="396"/>
      <c r="AA6802" s="441"/>
    </row>
    <row r="6803" spans="25:27" x14ac:dyDescent="0.2">
      <c r="Y6803" s="396"/>
      <c r="Z6803" s="396"/>
      <c r="AA6803" s="441"/>
    </row>
    <row r="6804" spans="25:27" x14ac:dyDescent="0.2">
      <c r="Y6804" s="396"/>
      <c r="Z6804" s="396"/>
      <c r="AA6804" s="441"/>
    </row>
    <row r="6805" spans="25:27" x14ac:dyDescent="0.2">
      <c r="Y6805" s="396"/>
      <c r="Z6805" s="396"/>
      <c r="AA6805" s="441"/>
    </row>
    <row r="6806" spans="25:27" x14ac:dyDescent="0.2">
      <c r="Y6806" s="396"/>
      <c r="Z6806" s="396"/>
      <c r="AA6806" s="441"/>
    </row>
    <row r="6807" spans="25:27" x14ac:dyDescent="0.2">
      <c r="Y6807" s="396"/>
      <c r="Z6807" s="396"/>
      <c r="AA6807" s="441"/>
    </row>
    <row r="6808" spans="25:27" x14ac:dyDescent="0.2">
      <c r="Y6808" s="396"/>
      <c r="Z6808" s="396"/>
      <c r="AA6808" s="441"/>
    </row>
    <row r="6809" spans="25:27" x14ac:dyDescent="0.2">
      <c r="Y6809" s="396"/>
      <c r="Z6809" s="396"/>
      <c r="AA6809" s="441"/>
    </row>
    <row r="6810" spans="25:27" x14ac:dyDescent="0.2">
      <c r="Y6810" s="396"/>
      <c r="Z6810" s="396"/>
      <c r="AA6810" s="441"/>
    </row>
    <row r="6811" spans="25:27" x14ac:dyDescent="0.2">
      <c r="Y6811" s="396"/>
      <c r="Z6811" s="396"/>
      <c r="AA6811" s="441"/>
    </row>
    <row r="6812" spans="25:27" x14ac:dyDescent="0.2">
      <c r="Y6812" s="396"/>
      <c r="Z6812" s="396"/>
      <c r="AA6812" s="441"/>
    </row>
    <row r="6813" spans="25:27" x14ac:dyDescent="0.2">
      <c r="Y6813" s="396"/>
      <c r="Z6813" s="396"/>
      <c r="AA6813" s="441"/>
    </row>
    <row r="6814" spans="25:27" x14ac:dyDescent="0.2">
      <c r="Y6814" s="396"/>
      <c r="Z6814" s="396"/>
      <c r="AA6814" s="441"/>
    </row>
    <row r="6815" spans="25:27" x14ac:dyDescent="0.2">
      <c r="Y6815" s="396"/>
      <c r="Z6815" s="396"/>
      <c r="AA6815" s="441"/>
    </row>
    <row r="6816" spans="25:27" x14ac:dyDescent="0.2">
      <c r="Y6816" s="396"/>
      <c r="Z6816" s="396"/>
      <c r="AA6816" s="441"/>
    </row>
    <row r="6817" spans="25:27" x14ac:dyDescent="0.2">
      <c r="Y6817" s="396"/>
      <c r="Z6817" s="396"/>
      <c r="AA6817" s="441"/>
    </row>
    <row r="6818" spans="25:27" x14ac:dyDescent="0.2">
      <c r="Y6818" s="396"/>
      <c r="Z6818" s="396"/>
      <c r="AA6818" s="441"/>
    </row>
    <row r="6819" spans="25:27" x14ac:dyDescent="0.2">
      <c r="Y6819" s="396"/>
      <c r="Z6819" s="396"/>
      <c r="AA6819" s="441"/>
    </row>
    <row r="6820" spans="25:27" x14ac:dyDescent="0.2">
      <c r="Y6820" s="396"/>
      <c r="Z6820" s="396"/>
      <c r="AA6820" s="441"/>
    </row>
    <row r="6821" spans="25:27" x14ac:dyDescent="0.2">
      <c r="Y6821" s="396"/>
      <c r="Z6821" s="396"/>
      <c r="AA6821" s="441"/>
    </row>
    <row r="6822" spans="25:27" x14ac:dyDescent="0.2">
      <c r="Y6822" s="396"/>
      <c r="Z6822" s="396"/>
      <c r="AA6822" s="441"/>
    </row>
    <row r="6823" spans="25:27" x14ac:dyDescent="0.2">
      <c r="Y6823" s="396"/>
      <c r="Z6823" s="396"/>
      <c r="AA6823" s="441"/>
    </row>
    <row r="6824" spans="25:27" x14ac:dyDescent="0.2">
      <c r="Y6824" s="396"/>
      <c r="Z6824" s="396"/>
      <c r="AA6824" s="441"/>
    </row>
    <row r="6825" spans="25:27" x14ac:dyDescent="0.2">
      <c r="Y6825" s="396"/>
      <c r="Z6825" s="396"/>
      <c r="AA6825" s="441"/>
    </row>
    <row r="6826" spans="25:27" x14ac:dyDescent="0.2">
      <c r="Y6826" s="396"/>
      <c r="Z6826" s="396"/>
      <c r="AA6826" s="441"/>
    </row>
    <row r="6827" spans="25:27" x14ac:dyDescent="0.2">
      <c r="Y6827" s="396"/>
      <c r="Z6827" s="396"/>
      <c r="AA6827" s="441"/>
    </row>
    <row r="6828" spans="25:27" x14ac:dyDescent="0.2">
      <c r="Y6828" s="396"/>
      <c r="Z6828" s="396"/>
      <c r="AA6828" s="441"/>
    </row>
    <row r="6829" spans="25:27" x14ac:dyDescent="0.2">
      <c r="Y6829" s="396"/>
      <c r="Z6829" s="396"/>
      <c r="AA6829" s="441"/>
    </row>
    <row r="6830" spans="25:27" x14ac:dyDescent="0.2">
      <c r="Y6830" s="396"/>
      <c r="Z6830" s="396"/>
      <c r="AA6830" s="441"/>
    </row>
    <row r="6831" spans="25:27" x14ac:dyDescent="0.2">
      <c r="Y6831" s="396"/>
      <c r="Z6831" s="396"/>
      <c r="AA6831" s="441"/>
    </row>
    <row r="6832" spans="25:27" x14ac:dyDescent="0.2">
      <c r="Y6832" s="396"/>
      <c r="Z6832" s="396"/>
      <c r="AA6832" s="441"/>
    </row>
    <row r="6833" spans="25:27" x14ac:dyDescent="0.2">
      <c r="Y6833" s="396"/>
      <c r="Z6833" s="396"/>
      <c r="AA6833" s="441"/>
    </row>
    <row r="6834" spans="25:27" x14ac:dyDescent="0.2">
      <c r="Y6834" s="396"/>
      <c r="Z6834" s="396"/>
      <c r="AA6834" s="441"/>
    </row>
    <row r="6835" spans="25:27" x14ac:dyDescent="0.2">
      <c r="Y6835" s="396"/>
      <c r="Z6835" s="396"/>
      <c r="AA6835" s="441"/>
    </row>
    <row r="6836" spans="25:27" x14ac:dyDescent="0.2">
      <c r="Y6836" s="396"/>
      <c r="Z6836" s="396"/>
      <c r="AA6836" s="441"/>
    </row>
    <row r="6837" spans="25:27" x14ac:dyDescent="0.2">
      <c r="Y6837" s="396"/>
      <c r="Z6837" s="396"/>
      <c r="AA6837" s="441"/>
    </row>
    <row r="6838" spans="25:27" x14ac:dyDescent="0.2">
      <c r="Y6838" s="396"/>
      <c r="Z6838" s="396"/>
      <c r="AA6838" s="441"/>
    </row>
    <row r="6839" spans="25:27" x14ac:dyDescent="0.2">
      <c r="Y6839" s="396"/>
      <c r="Z6839" s="396"/>
      <c r="AA6839" s="441"/>
    </row>
    <row r="6840" spans="25:27" x14ac:dyDescent="0.2">
      <c r="Y6840" s="396"/>
      <c r="Z6840" s="396"/>
      <c r="AA6840" s="441"/>
    </row>
    <row r="6841" spans="25:27" x14ac:dyDescent="0.2">
      <c r="Y6841" s="396"/>
      <c r="Z6841" s="396"/>
      <c r="AA6841" s="441"/>
    </row>
    <row r="6842" spans="25:27" x14ac:dyDescent="0.2">
      <c r="Y6842" s="396"/>
      <c r="Z6842" s="396"/>
      <c r="AA6842" s="441"/>
    </row>
    <row r="6843" spans="25:27" x14ac:dyDescent="0.2">
      <c r="Y6843" s="396"/>
      <c r="Z6843" s="396"/>
      <c r="AA6843" s="441"/>
    </row>
    <row r="6844" spans="25:27" x14ac:dyDescent="0.2">
      <c r="Y6844" s="396"/>
      <c r="Z6844" s="396"/>
      <c r="AA6844" s="441"/>
    </row>
    <row r="6845" spans="25:27" x14ac:dyDescent="0.2">
      <c r="Y6845" s="396"/>
      <c r="Z6845" s="396"/>
      <c r="AA6845" s="441"/>
    </row>
    <row r="6846" spans="25:27" x14ac:dyDescent="0.2">
      <c r="Y6846" s="396"/>
      <c r="Z6846" s="396"/>
      <c r="AA6846" s="441"/>
    </row>
    <row r="6847" spans="25:27" x14ac:dyDescent="0.2">
      <c r="Y6847" s="396"/>
      <c r="Z6847" s="396"/>
      <c r="AA6847" s="441"/>
    </row>
    <row r="6848" spans="25:27" x14ac:dyDescent="0.2">
      <c r="Y6848" s="396"/>
      <c r="Z6848" s="396"/>
      <c r="AA6848" s="441"/>
    </row>
    <row r="6849" spans="25:27" x14ac:dyDescent="0.2">
      <c r="Y6849" s="396"/>
      <c r="Z6849" s="396"/>
      <c r="AA6849" s="441"/>
    </row>
    <row r="6850" spans="25:27" x14ac:dyDescent="0.2">
      <c r="Y6850" s="396"/>
      <c r="Z6850" s="396"/>
      <c r="AA6850" s="441"/>
    </row>
    <row r="6851" spans="25:27" x14ac:dyDescent="0.2">
      <c r="Y6851" s="396"/>
      <c r="Z6851" s="396"/>
      <c r="AA6851" s="441"/>
    </row>
    <row r="6852" spans="25:27" x14ac:dyDescent="0.2">
      <c r="Y6852" s="396"/>
      <c r="Z6852" s="396"/>
      <c r="AA6852" s="441"/>
    </row>
    <row r="6853" spans="25:27" x14ac:dyDescent="0.2">
      <c r="Y6853" s="396"/>
      <c r="Z6853" s="396"/>
      <c r="AA6853" s="441"/>
    </row>
    <row r="6854" spans="25:27" x14ac:dyDescent="0.2">
      <c r="Y6854" s="396"/>
      <c r="Z6854" s="396"/>
      <c r="AA6854" s="441"/>
    </row>
    <row r="6855" spans="25:27" x14ac:dyDescent="0.2">
      <c r="Y6855" s="396"/>
      <c r="Z6855" s="396"/>
      <c r="AA6855" s="441"/>
    </row>
    <row r="6856" spans="25:27" x14ac:dyDescent="0.2">
      <c r="Y6856" s="396"/>
      <c r="Z6856" s="396"/>
      <c r="AA6856" s="441"/>
    </row>
    <row r="6857" spans="25:27" x14ac:dyDescent="0.2">
      <c r="Y6857" s="396"/>
      <c r="Z6857" s="396"/>
      <c r="AA6857" s="441"/>
    </row>
    <row r="6858" spans="25:27" x14ac:dyDescent="0.2">
      <c r="Y6858" s="396"/>
      <c r="Z6858" s="396"/>
      <c r="AA6858" s="441"/>
    </row>
    <row r="6859" spans="25:27" x14ac:dyDescent="0.2">
      <c r="Y6859" s="396"/>
      <c r="Z6859" s="396"/>
      <c r="AA6859" s="441"/>
    </row>
    <row r="6860" spans="25:27" x14ac:dyDescent="0.2">
      <c r="Y6860" s="396"/>
      <c r="Z6860" s="396"/>
      <c r="AA6860" s="441"/>
    </row>
    <row r="6861" spans="25:27" x14ac:dyDescent="0.2">
      <c r="Y6861" s="396"/>
      <c r="Z6861" s="396"/>
      <c r="AA6861" s="441"/>
    </row>
    <row r="6862" spans="25:27" x14ac:dyDescent="0.2">
      <c r="Y6862" s="396"/>
      <c r="Z6862" s="396"/>
      <c r="AA6862" s="441"/>
    </row>
    <row r="6863" spans="25:27" x14ac:dyDescent="0.2">
      <c r="Y6863" s="396"/>
      <c r="Z6863" s="396"/>
      <c r="AA6863" s="441"/>
    </row>
    <row r="6864" spans="25:27" x14ac:dyDescent="0.2">
      <c r="Y6864" s="396"/>
      <c r="Z6864" s="396"/>
      <c r="AA6864" s="441"/>
    </row>
    <row r="6865" spans="25:27" x14ac:dyDescent="0.2">
      <c r="Y6865" s="396"/>
      <c r="Z6865" s="396"/>
      <c r="AA6865" s="441"/>
    </row>
    <row r="6866" spans="25:27" x14ac:dyDescent="0.2">
      <c r="Y6866" s="396"/>
      <c r="Z6866" s="396"/>
      <c r="AA6866" s="441"/>
    </row>
    <row r="6867" spans="25:27" x14ac:dyDescent="0.2">
      <c r="Y6867" s="396"/>
      <c r="Z6867" s="396"/>
      <c r="AA6867" s="441"/>
    </row>
    <row r="6868" spans="25:27" x14ac:dyDescent="0.2">
      <c r="Y6868" s="396"/>
      <c r="Z6868" s="396"/>
      <c r="AA6868" s="441"/>
    </row>
    <row r="6869" spans="25:27" x14ac:dyDescent="0.2">
      <c r="Y6869" s="396"/>
      <c r="Z6869" s="396"/>
      <c r="AA6869" s="441"/>
    </row>
    <row r="6870" spans="25:27" x14ac:dyDescent="0.2">
      <c r="Y6870" s="396"/>
      <c r="Z6870" s="396"/>
      <c r="AA6870" s="441"/>
    </row>
    <row r="6871" spans="25:27" x14ac:dyDescent="0.2">
      <c r="Y6871" s="396"/>
      <c r="Z6871" s="396"/>
      <c r="AA6871" s="441"/>
    </row>
    <row r="6872" spans="25:27" x14ac:dyDescent="0.2">
      <c r="Y6872" s="396"/>
      <c r="Z6872" s="396"/>
      <c r="AA6872" s="441"/>
    </row>
    <row r="6873" spans="25:27" x14ac:dyDescent="0.2">
      <c r="Y6873" s="396"/>
      <c r="Z6873" s="396"/>
      <c r="AA6873" s="441"/>
    </row>
    <row r="6874" spans="25:27" x14ac:dyDescent="0.2">
      <c r="Y6874" s="396"/>
      <c r="Z6874" s="396"/>
      <c r="AA6874" s="441"/>
    </row>
    <row r="6875" spans="25:27" x14ac:dyDescent="0.2">
      <c r="Y6875" s="396"/>
      <c r="Z6875" s="396"/>
      <c r="AA6875" s="441"/>
    </row>
    <row r="6876" spans="25:27" x14ac:dyDescent="0.2">
      <c r="Y6876" s="396"/>
      <c r="Z6876" s="396"/>
      <c r="AA6876" s="441"/>
    </row>
    <row r="6877" spans="25:27" x14ac:dyDescent="0.2">
      <c r="Y6877" s="396"/>
      <c r="Z6877" s="396"/>
      <c r="AA6877" s="441"/>
    </row>
    <row r="6878" spans="25:27" x14ac:dyDescent="0.2">
      <c r="Y6878" s="396"/>
      <c r="Z6878" s="396"/>
      <c r="AA6878" s="441"/>
    </row>
    <row r="6879" spans="25:27" x14ac:dyDescent="0.2">
      <c r="Y6879" s="396"/>
      <c r="Z6879" s="396"/>
      <c r="AA6879" s="441"/>
    </row>
    <row r="6880" spans="25:27" x14ac:dyDescent="0.2">
      <c r="Y6880" s="396"/>
      <c r="Z6880" s="396"/>
      <c r="AA6880" s="441"/>
    </row>
    <row r="6881" spans="25:27" x14ac:dyDescent="0.2">
      <c r="Y6881" s="396"/>
      <c r="Z6881" s="396"/>
      <c r="AA6881" s="441"/>
    </row>
    <row r="6882" spans="25:27" x14ac:dyDescent="0.2">
      <c r="Y6882" s="396"/>
      <c r="Z6882" s="396"/>
      <c r="AA6882" s="441"/>
    </row>
    <row r="6883" spans="25:27" x14ac:dyDescent="0.2">
      <c r="Y6883" s="396"/>
      <c r="Z6883" s="396"/>
      <c r="AA6883" s="441"/>
    </row>
    <row r="6884" spans="25:27" x14ac:dyDescent="0.2">
      <c r="Y6884" s="396"/>
      <c r="Z6884" s="396"/>
      <c r="AA6884" s="441"/>
    </row>
    <row r="6885" spans="25:27" x14ac:dyDescent="0.2">
      <c r="Y6885" s="396"/>
      <c r="Z6885" s="396"/>
      <c r="AA6885" s="441"/>
    </row>
    <row r="6886" spans="25:27" x14ac:dyDescent="0.2">
      <c r="Y6886" s="396"/>
      <c r="Z6886" s="396"/>
      <c r="AA6886" s="441"/>
    </row>
    <row r="6887" spans="25:27" x14ac:dyDescent="0.2">
      <c r="Y6887" s="396"/>
      <c r="Z6887" s="396"/>
      <c r="AA6887" s="441"/>
    </row>
    <row r="6888" spans="25:27" x14ac:dyDescent="0.2">
      <c r="Y6888" s="396"/>
      <c r="Z6888" s="396"/>
      <c r="AA6888" s="441"/>
    </row>
    <row r="6889" spans="25:27" x14ac:dyDescent="0.2">
      <c r="Y6889" s="396"/>
      <c r="Z6889" s="396"/>
      <c r="AA6889" s="441"/>
    </row>
    <row r="6890" spans="25:27" x14ac:dyDescent="0.2">
      <c r="Y6890" s="396"/>
      <c r="Z6890" s="396"/>
      <c r="AA6890" s="441"/>
    </row>
    <row r="6891" spans="25:27" x14ac:dyDescent="0.2">
      <c r="Y6891" s="396"/>
      <c r="Z6891" s="396"/>
      <c r="AA6891" s="441"/>
    </row>
    <row r="6892" spans="25:27" x14ac:dyDescent="0.2">
      <c r="Y6892" s="396"/>
      <c r="Z6892" s="396"/>
      <c r="AA6892" s="441"/>
    </row>
    <row r="6893" spans="25:27" x14ac:dyDescent="0.2">
      <c r="Y6893" s="396"/>
      <c r="Z6893" s="396"/>
      <c r="AA6893" s="441"/>
    </row>
    <row r="6894" spans="25:27" x14ac:dyDescent="0.2">
      <c r="Y6894" s="396"/>
      <c r="Z6894" s="396"/>
      <c r="AA6894" s="441"/>
    </row>
    <row r="6895" spans="25:27" x14ac:dyDescent="0.2">
      <c r="Y6895" s="396"/>
      <c r="Z6895" s="396"/>
      <c r="AA6895" s="441"/>
    </row>
    <row r="6896" spans="25:27" x14ac:dyDescent="0.2">
      <c r="Y6896" s="396"/>
      <c r="Z6896" s="396"/>
      <c r="AA6896" s="441"/>
    </row>
    <row r="6897" spans="25:27" x14ac:dyDescent="0.2">
      <c r="Y6897" s="396"/>
      <c r="Z6897" s="396"/>
      <c r="AA6897" s="441"/>
    </row>
    <row r="6898" spans="25:27" x14ac:dyDescent="0.2">
      <c r="Y6898" s="396"/>
      <c r="Z6898" s="396"/>
      <c r="AA6898" s="441"/>
    </row>
    <row r="6899" spans="25:27" x14ac:dyDescent="0.2">
      <c r="Y6899" s="396"/>
      <c r="Z6899" s="396"/>
      <c r="AA6899" s="441"/>
    </row>
    <row r="6900" spans="25:27" x14ac:dyDescent="0.2">
      <c r="Y6900" s="396"/>
      <c r="Z6900" s="396"/>
      <c r="AA6900" s="441"/>
    </row>
    <row r="6901" spans="25:27" x14ac:dyDescent="0.2">
      <c r="Y6901" s="396"/>
      <c r="Z6901" s="396"/>
      <c r="AA6901" s="441"/>
    </row>
    <row r="6902" spans="25:27" x14ac:dyDescent="0.2">
      <c r="Y6902" s="396"/>
      <c r="Z6902" s="396"/>
      <c r="AA6902" s="441"/>
    </row>
    <row r="6903" spans="25:27" x14ac:dyDescent="0.2">
      <c r="Y6903" s="396"/>
      <c r="Z6903" s="396"/>
      <c r="AA6903" s="441"/>
    </row>
    <row r="6904" spans="25:27" x14ac:dyDescent="0.2">
      <c r="Y6904" s="396"/>
      <c r="Z6904" s="396"/>
      <c r="AA6904" s="441"/>
    </row>
    <row r="6905" spans="25:27" x14ac:dyDescent="0.2">
      <c r="Y6905" s="396"/>
      <c r="Z6905" s="396"/>
      <c r="AA6905" s="441"/>
    </row>
    <row r="6906" spans="25:27" x14ac:dyDescent="0.2">
      <c r="Y6906" s="396"/>
      <c r="Z6906" s="396"/>
      <c r="AA6906" s="441"/>
    </row>
    <row r="6907" spans="25:27" x14ac:dyDescent="0.2">
      <c r="Y6907" s="396"/>
      <c r="Z6907" s="396"/>
      <c r="AA6907" s="441"/>
    </row>
    <row r="6908" spans="25:27" x14ac:dyDescent="0.2">
      <c r="Y6908" s="396"/>
      <c r="Z6908" s="396"/>
      <c r="AA6908" s="441"/>
    </row>
    <row r="6909" spans="25:27" x14ac:dyDescent="0.2">
      <c r="Y6909" s="396"/>
      <c r="Z6909" s="396"/>
      <c r="AA6909" s="441"/>
    </row>
    <row r="6910" spans="25:27" x14ac:dyDescent="0.2">
      <c r="Y6910" s="396"/>
      <c r="Z6910" s="396"/>
      <c r="AA6910" s="441"/>
    </row>
    <row r="6911" spans="25:27" x14ac:dyDescent="0.2">
      <c r="Y6911" s="396"/>
      <c r="Z6911" s="396"/>
      <c r="AA6911" s="441"/>
    </row>
    <row r="6912" spans="25:27" x14ac:dyDescent="0.2">
      <c r="Y6912" s="396"/>
      <c r="Z6912" s="396"/>
      <c r="AA6912" s="441"/>
    </row>
    <row r="6913" spans="25:27" x14ac:dyDescent="0.2">
      <c r="Y6913" s="396"/>
      <c r="Z6913" s="396"/>
      <c r="AA6913" s="441"/>
    </row>
    <row r="6914" spans="25:27" x14ac:dyDescent="0.2">
      <c r="Y6914" s="396"/>
      <c r="Z6914" s="396"/>
      <c r="AA6914" s="441"/>
    </row>
    <row r="6915" spans="25:27" x14ac:dyDescent="0.2">
      <c r="Y6915" s="396"/>
      <c r="Z6915" s="396"/>
      <c r="AA6915" s="441"/>
    </row>
    <row r="6916" spans="25:27" x14ac:dyDescent="0.2">
      <c r="Y6916" s="396"/>
      <c r="Z6916" s="396"/>
      <c r="AA6916" s="441"/>
    </row>
    <row r="6917" spans="25:27" x14ac:dyDescent="0.2">
      <c r="Y6917" s="396"/>
      <c r="Z6917" s="396"/>
      <c r="AA6917" s="441"/>
    </row>
    <row r="6918" spans="25:27" x14ac:dyDescent="0.2">
      <c r="Y6918" s="396"/>
      <c r="Z6918" s="396"/>
      <c r="AA6918" s="441"/>
    </row>
    <row r="6919" spans="25:27" x14ac:dyDescent="0.2">
      <c r="Y6919" s="396"/>
      <c r="Z6919" s="396"/>
      <c r="AA6919" s="441"/>
    </row>
    <row r="6920" spans="25:27" x14ac:dyDescent="0.2">
      <c r="Y6920" s="396"/>
      <c r="Z6920" s="396"/>
      <c r="AA6920" s="441"/>
    </row>
    <row r="6921" spans="25:27" x14ac:dyDescent="0.2">
      <c r="Y6921" s="396"/>
      <c r="Z6921" s="396"/>
      <c r="AA6921" s="441"/>
    </row>
    <row r="6922" spans="25:27" x14ac:dyDescent="0.2">
      <c r="Y6922" s="396"/>
      <c r="Z6922" s="396"/>
      <c r="AA6922" s="441"/>
    </row>
    <row r="6923" spans="25:27" x14ac:dyDescent="0.2">
      <c r="Y6923" s="396"/>
      <c r="Z6923" s="396"/>
      <c r="AA6923" s="441"/>
    </row>
    <row r="6924" spans="25:27" x14ac:dyDescent="0.2">
      <c r="Y6924" s="396"/>
      <c r="Z6924" s="396"/>
      <c r="AA6924" s="441"/>
    </row>
    <row r="6925" spans="25:27" x14ac:dyDescent="0.2">
      <c r="Y6925" s="396"/>
      <c r="Z6925" s="396"/>
      <c r="AA6925" s="441"/>
    </row>
    <row r="6926" spans="25:27" x14ac:dyDescent="0.2">
      <c r="Y6926" s="396"/>
      <c r="Z6926" s="396"/>
      <c r="AA6926" s="441"/>
    </row>
    <row r="6927" spans="25:27" x14ac:dyDescent="0.2">
      <c r="Y6927" s="396"/>
      <c r="Z6927" s="396"/>
      <c r="AA6927" s="441"/>
    </row>
    <row r="6928" spans="25:27" x14ac:dyDescent="0.2">
      <c r="Y6928" s="396"/>
      <c r="Z6928" s="396"/>
      <c r="AA6928" s="441"/>
    </row>
    <row r="6929" spans="25:27" x14ac:dyDescent="0.2">
      <c r="Y6929" s="396"/>
      <c r="Z6929" s="396"/>
      <c r="AA6929" s="441"/>
    </row>
    <row r="6930" spans="25:27" x14ac:dyDescent="0.2">
      <c r="Y6930" s="396"/>
      <c r="Z6930" s="396"/>
      <c r="AA6930" s="441"/>
    </row>
    <row r="6931" spans="25:27" x14ac:dyDescent="0.2">
      <c r="Y6931" s="396"/>
      <c r="Z6931" s="396"/>
      <c r="AA6931" s="441"/>
    </row>
    <row r="6932" spans="25:27" x14ac:dyDescent="0.2">
      <c r="Y6932" s="396"/>
      <c r="Z6932" s="396"/>
      <c r="AA6932" s="441"/>
    </row>
    <row r="6933" spans="25:27" x14ac:dyDescent="0.2">
      <c r="Y6933" s="396"/>
      <c r="Z6933" s="396"/>
      <c r="AA6933" s="441"/>
    </row>
    <row r="6934" spans="25:27" x14ac:dyDescent="0.2">
      <c r="Y6934" s="396"/>
      <c r="Z6934" s="396"/>
      <c r="AA6934" s="441"/>
    </row>
    <row r="6935" spans="25:27" x14ac:dyDescent="0.2">
      <c r="Y6935" s="396"/>
      <c r="Z6935" s="396"/>
      <c r="AA6935" s="441"/>
    </row>
    <row r="6936" spans="25:27" x14ac:dyDescent="0.2">
      <c r="Y6936" s="396"/>
      <c r="Z6936" s="396"/>
      <c r="AA6936" s="441"/>
    </row>
    <row r="6937" spans="25:27" x14ac:dyDescent="0.2">
      <c r="Y6937" s="396"/>
      <c r="Z6937" s="396"/>
      <c r="AA6937" s="441"/>
    </row>
    <row r="6938" spans="25:27" x14ac:dyDescent="0.2">
      <c r="Y6938" s="396"/>
      <c r="Z6938" s="396"/>
      <c r="AA6938" s="441"/>
    </row>
    <row r="6939" spans="25:27" x14ac:dyDescent="0.2">
      <c r="Y6939" s="396"/>
      <c r="Z6939" s="396"/>
      <c r="AA6939" s="441"/>
    </row>
    <row r="6940" spans="25:27" x14ac:dyDescent="0.2">
      <c r="Y6940" s="396"/>
      <c r="Z6940" s="396"/>
      <c r="AA6940" s="441"/>
    </row>
    <row r="6941" spans="25:27" x14ac:dyDescent="0.2">
      <c r="Y6941" s="396"/>
      <c r="Z6941" s="396"/>
      <c r="AA6941" s="441"/>
    </row>
    <row r="6942" spans="25:27" x14ac:dyDescent="0.2">
      <c r="Y6942" s="396"/>
      <c r="Z6942" s="396"/>
      <c r="AA6942" s="441"/>
    </row>
    <row r="6943" spans="25:27" x14ac:dyDescent="0.2">
      <c r="Y6943" s="396"/>
      <c r="Z6943" s="396"/>
      <c r="AA6943" s="441"/>
    </row>
    <row r="6944" spans="25:27" x14ac:dyDescent="0.2">
      <c r="Y6944" s="396"/>
      <c r="Z6944" s="396"/>
      <c r="AA6944" s="441"/>
    </row>
    <row r="6945" spans="25:27" x14ac:dyDescent="0.2">
      <c r="Y6945" s="396"/>
      <c r="Z6945" s="396"/>
      <c r="AA6945" s="441"/>
    </row>
    <row r="6946" spans="25:27" x14ac:dyDescent="0.2">
      <c r="Y6946" s="396"/>
      <c r="Z6946" s="396"/>
      <c r="AA6946" s="441"/>
    </row>
    <row r="6947" spans="25:27" x14ac:dyDescent="0.2">
      <c r="Y6947" s="396"/>
      <c r="Z6947" s="396"/>
      <c r="AA6947" s="441"/>
    </row>
    <row r="6948" spans="25:27" x14ac:dyDescent="0.2">
      <c r="Y6948" s="396"/>
      <c r="Z6948" s="396"/>
      <c r="AA6948" s="441"/>
    </row>
    <row r="6949" spans="25:27" x14ac:dyDescent="0.2">
      <c r="Y6949" s="396"/>
      <c r="Z6949" s="396"/>
      <c r="AA6949" s="441"/>
    </row>
    <row r="6950" spans="25:27" x14ac:dyDescent="0.2">
      <c r="Y6950" s="396"/>
      <c r="Z6950" s="396"/>
      <c r="AA6950" s="441"/>
    </row>
    <row r="6951" spans="25:27" x14ac:dyDescent="0.2">
      <c r="Y6951" s="396"/>
      <c r="Z6951" s="396"/>
      <c r="AA6951" s="441"/>
    </row>
    <row r="6952" spans="25:27" x14ac:dyDescent="0.2">
      <c r="Y6952" s="396"/>
      <c r="Z6952" s="396"/>
      <c r="AA6952" s="441"/>
    </row>
    <row r="6953" spans="25:27" x14ac:dyDescent="0.2">
      <c r="Y6953" s="396"/>
      <c r="Z6953" s="396"/>
      <c r="AA6953" s="441"/>
    </row>
    <row r="6954" spans="25:27" x14ac:dyDescent="0.2">
      <c r="Y6954" s="396"/>
      <c r="Z6954" s="396"/>
      <c r="AA6954" s="441"/>
    </row>
    <row r="6955" spans="25:27" x14ac:dyDescent="0.2">
      <c r="Y6955" s="396"/>
      <c r="Z6955" s="396"/>
      <c r="AA6955" s="441"/>
    </row>
    <row r="6956" spans="25:27" x14ac:dyDescent="0.2">
      <c r="Y6956" s="396"/>
      <c r="Z6956" s="396"/>
      <c r="AA6956" s="441"/>
    </row>
    <row r="6957" spans="25:27" x14ac:dyDescent="0.2">
      <c r="Y6957" s="396"/>
      <c r="Z6957" s="396"/>
      <c r="AA6957" s="441"/>
    </row>
    <row r="6958" spans="25:27" x14ac:dyDescent="0.2">
      <c r="Y6958" s="396"/>
      <c r="Z6958" s="396"/>
      <c r="AA6958" s="441"/>
    </row>
    <row r="6959" spans="25:27" x14ac:dyDescent="0.2">
      <c r="Y6959" s="396"/>
      <c r="Z6959" s="396"/>
      <c r="AA6959" s="441"/>
    </row>
    <row r="6960" spans="25:27" x14ac:dyDescent="0.2">
      <c r="Y6960" s="396"/>
      <c r="Z6960" s="396"/>
      <c r="AA6960" s="441"/>
    </row>
    <row r="6961" spans="25:27" x14ac:dyDescent="0.2">
      <c r="Y6961" s="396"/>
      <c r="Z6961" s="396"/>
      <c r="AA6961" s="441"/>
    </row>
    <row r="6962" spans="25:27" x14ac:dyDescent="0.2">
      <c r="Y6962" s="396"/>
      <c r="Z6962" s="396"/>
      <c r="AA6962" s="441"/>
    </row>
    <row r="6963" spans="25:27" x14ac:dyDescent="0.2">
      <c r="Y6963" s="396"/>
      <c r="Z6963" s="396"/>
      <c r="AA6963" s="441"/>
    </row>
    <row r="6964" spans="25:27" x14ac:dyDescent="0.2">
      <c r="Y6964" s="396"/>
      <c r="Z6964" s="396"/>
      <c r="AA6964" s="441"/>
    </row>
    <row r="6965" spans="25:27" x14ac:dyDescent="0.2">
      <c r="Y6965" s="396"/>
      <c r="Z6965" s="396"/>
      <c r="AA6965" s="441"/>
    </row>
    <row r="6966" spans="25:27" x14ac:dyDescent="0.2">
      <c r="Y6966" s="396"/>
      <c r="Z6966" s="396"/>
      <c r="AA6966" s="441"/>
    </row>
    <row r="6967" spans="25:27" x14ac:dyDescent="0.2">
      <c r="Y6967" s="396"/>
      <c r="Z6967" s="396"/>
      <c r="AA6967" s="441"/>
    </row>
    <row r="6968" spans="25:27" x14ac:dyDescent="0.2">
      <c r="Y6968" s="396"/>
      <c r="Z6968" s="396"/>
      <c r="AA6968" s="441"/>
    </row>
    <row r="6969" spans="25:27" x14ac:dyDescent="0.2">
      <c r="Y6969" s="396"/>
      <c r="Z6969" s="396"/>
      <c r="AA6969" s="441"/>
    </row>
    <row r="6970" spans="25:27" x14ac:dyDescent="0.2">
      <c r="Y6970" s="396"/>
      <c r="Z6970" s="396"/>
      <c r="AA6970" s="441"/>
    </row>
    <row r="6971" spans="25:27" x14ac:dyDescent="0.2">
      <c r="Y6971" s="396"/>
      <c r="Z6971" s="396"/>
      <c r="AA6971" s="441"/>
    </row>
    <row r="6972" spans="25:27" x14ac:dyDescent="0.2">
      <c r="Y6972" s="396"/>
      <c r="Z6972" s="396"/>
      <c r="AA6972" s="441"/>
    </row>
    <row r="6973" spans="25:27" x14ac:dyDescent="0.2">
      <c r="Y6973" s="396"/>
      <c r="Z6973" s="396"/>
      <c r="AA6973" s="441"/>
    </row>
    <row r="6974" spans="25:27" x14ac:dyDescent="0.2">
      <c r="Y6974" s="396"/>
      <c r="Z6974" s="396"/>
      <c r="AA6974" s="441"/>
    </row>
    <row r="6975" spans="25:27" x14ac:dyDescent="0.2">
      <c r="Y6975" s="396"/>
      <c r="Z6975" s="396"/>
      <c r="AA6975" s="441"/>
    </row>
    <row r="6976" spans="25:27" x14ac:dyDescent="0.2">
      <c r="Y6976" s="396"/>
      <c r="Z6976" s="396"/>
      <c r="AA6976" s="441"/>
    </row>
    <row r="6977" spans="25:27" x14ac:dyDescent="0.2">
      <c r="Y6977" s="396"/>
      <c r="Z6977" s="396"/>
      <c r="AA6977" s="441"/>
    </row>
    <row r="6978" spans="25:27" x14ac:dyDescent="0.2">
      <c r="Y6978" s="396"/>
      <c r="Z6978" s="396"/>
      <c r="AA6978" s="441"/>
    </row>
    <row r="6979" spans="25:27" x14ac:dyDescent="0.2">
      <c r="Y6979" s="396"/>
      <c r="Z6979" s="396"/>
      <c r="AA6979" s="441"/>
    </row>
    <row r="6980" spans="25:27" x14ac:dyDescent="0.2">
      <c r="Y6980" s="396"/>
      <c r="Z6980" s="396"/>
      <c r="AA6980" s="441"/>
    </row>
    <row r="6981" spans="25:27" x14ac:dyDescent="0.2">
      <c r="Y6981" s="396"/>
      <c r="Z6981" s="396"/>
      <c r="AA6981" s="441"/>
    </row>
    <row r="6982" spans="25:27" x14ac:dyDescent="0.2">
      <c r="Y6982" s="396"/>
      <c r="Z6982" s="396"/>
      <c r="AA6982" s="441"/>
    </row>
    <row r="6983" spans="25:27" x14ac:dyDescent="0.2">
      <c r="Y6983" s="396"/>
      <c r="Z6983" s="396"/>
      <c r="AA6983" s="441"/>
    </row>
    <row r="6984" spans="25:27" x14ac:dyDescent="0.2">
      <c r="Y6984" s="396"/>
      <c r="Z6984" s="396"/>
      <c r="AA6984" s="441"/>
    </row>
    <row r="6985" spans="25:27" x14ac:dyDescent="0.2">
      <c r="Y6985" s="396"/>
      <c r="Z6985" s="396"/>
      <c r="AA6985" s="441"/>
    </row>
    <row r="6986" spans="25:27" x14ac:dyDescent="0.2">
      <c r="Y6986" s="396"/>
      <c r="Z6986" s="396"/>
      <c r="AA6986" s="441"/>
    </row>
    <row r="6987" spans="25:27" x14ac:dyDescent="0.2">
      <c r="Y6987" s="396"/>
      <c r="Z6987" s="396"/>
      <c r="AA6987" s="441"/>
    </row>
    <row r="6988" spans="25:27" x14ac:dyDescent="0.2">
      <c r="Y6988" s="396"/>
      <c r="Z6988" s="396"/>
      <c r="AA6988" s="441"/>
    </row>
    <row r="6989" spans="25:27" x14ac:dyDescent="0.2">
      <c r="Y6989" s="396"/>
      <c r="Z6989" s="396"/>
      <c r="AA6989" s="441"/>
    </row>
    <row r="6990" spans="25:27" x14ac:dyDescent="0.2">
      <c r="Y6990" s="396"/>
      <c r="Z6990" s="396"/>
      <c r="AA6990" s="441"/>
    </row>
    <row r="6991" spans="25:27" x14ac:dyDescent="0.2">
      <c r="Y6991" s="396"/>
      <c r="Z6991" s="396"/>
      <c r="AA6991" s="441"/>
    </row>
    <row r="6992" spans="25:27" x14ac:dyDescent="0.2">
      <c r="Y6992" s="396"/>
      <c r="Z6992" s="396"/>
      <c r="AA6992" s="441"/>
    </row>
    <row r="6993" spans="25:27" x14ac:dyDescent="0.2">
      <c r="Y6993" s="396"/>
      <c r="Z6993" s="396"/>
      <c r="AA6993" s="441"/>
    </row>
    <row r="6994" spans="25:27" x14ac:dyDescent="0.2">
      <c r="Y6994" s="396"/>
      <c r="Z6994" s="396"/>
      <c r="AA6994" s="441"/>
    </row>
    <row r="6995" spans="25:27" x14ac:dyDescent="0.2">
      <c r="Y6995" s="396"/>
      <c r="Z6995" s="396"/>
      <c r="AA6995" s="441"/>
    </row>
    <row r="6996" spans="25:27" x14ac:dyDescent="0.2">
      <c r="Y6996" s="396"/>
      <c r="Z6996" s="396"/>
      <c r="AA6996" s="441"/>
    </row>
    <row r="6997" spans="25:27" x14ac:dyDescent="0.2">
      <c r="Y6997" s="396"/>
      <c r="Z6997" s="396"/>
      <c r="AA6997" s="441"/>
    </row>
    <row r="6998" spans="25:27" x14ac:dyDescent="0.2">
      <c r="Y6998" s="396"/>
      <c r="Z6998" s="396"/>
      <c r="AA6998" s="441"/>
    </row>
    <row r="6999" spans="25:27" x14ac:dyDescent="0.2">
      <c r="Y6999" s="396"/>
      <c r="Z6999" s="396"/>
      <c r="AA6999" s="441"/>
    </row>
    <row r="7000" spans="25:27" x14ac:dyDescent="0.2">
      <c r="Y7000" s="396"/>
      <c r="Z7000" s="396"/>
      <c r="AA7000" s="441"/>
    </row>
    <row r="7001" spans="25:27" x14ac:dyDescent="0.2">
      <c r="Y7001" s="396"/>
      <c r="Z7001" s="396"/>
      <c r="AA7001" s="441"/>
    </row>
    <row r="7002" spans="25:27" x14ac:dyDescent="0.2">
      <c r="Y7002" s="396"/>
      <c r="Z7002" s="396"/>
      <c r="AA7002" s="441"/>
    </row>
    <row r="7003" spans="25:27" x14ac:dyDescent="0.2">
      <c r="Y7003" s="396"/>
      <c r="Z7003" s="396"/>
      <c r="AA7003" s="441"/>
    </row>
    <row r="7004" spans="25:27" x14ac:dyDescent="0.2">
      <c r="Y7004" s="396"/>
      <c r="Z7004" s="396"/>
      <c r="AA7004" s="441"/>
    </row>
    <row r="7005" spans="25:27" x14ac:dyDescent="0.2">
      <c r="Y7005" s="396"/>
      <c r="Z7005" s="396"/>
      <c r="AA7005" s="441"/>
    </row>
    <row r="7006" spans="25:27" x14ac:dyDescent="0.2">
      <c r="Y7006" s="396"/>
      <c r="Z7006" s="396"/>
      <c r="AA7006" s="441"/>
    </row>
    <row r="7007" spans="25:27" x14ac:dyDescent="0.2">
      <c r="Y7007" s="396"/>
      <c r="Z7007" s="396"/>
      <c r="AA7007" s="441"/>
    </row>
    <row r="7008" spans="25:27" x14ac:dyDescent="0.2">
      <c r="Y7008" s="396"/>
      <c r="Z7008" s="396"/>
      <c r="AA7008" s="441"/>
    </row>
    <row r="7009" spans="25:27" x14ac:dyDescent="0.2">
      <c r="Y7009" s="396"/>
      <c r="Z7009" s="396"/>
      <c r="AA7009" s="441"/>
    </row>
    <row r="7010" spans="25:27" x14ac:dyDescent="0.2">
      <c r="Y7010" s="396"/>
      <c r="Z7010" s="396"/>
      <c r="AA7010" s="441"/>
    </row>
    <row r="7011" spans="25:27" x14ac:dyDescent="0.2">
      <c r="Y7011" s="396"/>
      <c r="Z7011" s="396"/>
      <c r="AA7011" s="441"/>
    </row>
    <row r="7012" spans="25:27" x14ac:dyDescent="0.2">
      <c r="Y7012" s="396"/>
      <c r="Z7012" s="396"/>
      <c r="AA7012" s="441"/>
    </row>
    <row r="7013" spans="25:27" x14ac:dyDescent="0.2">
      <c r="Y7013" s="396"/>
      <c r="Z7013" s="396"/>
      <c r="AA7013" s="441"/>
    </row>
    <row r="7014" spans="25:27" x14ac:dyDescent="0.2">
      <c r="Y7014" s="396"/>
      <c r="Z7014" s="396"/>
      <c r="AA7014" s="441"/>
    </row>
    <row r="7015" spans="25:27" x14ac:dyDescent="0.2">
      <c r="Y7015" s="396"/>
      <c r="Z7015" s="396"/>
      <c r="AA7015" s="441"/>
    </row>
    <row r="7016" spans="25:27" x14ac:dyDescent="0.2">
      <c r="Y7016" s="396"/>
      <c r="Z7016" s="396"/>
      <c r="AA7016" s="441"/>
    </row>
    <row r="7017" spans="25:27" x14ac:dyDescent="0.2">
      <c r="Y7017" s="396"/>
      <c r="Z7017" s="396"/>
      <c r="AA7017" s="441"/>
    </row>
    <row r="7018" spans="25:27" x14ac:dyDescent="0.2">
      <c r="Y7018" s="396"/>
      <c r="Z7018" s="396"/>
      <c r="AA7018" s="441"/>
    </row>
    <row r="7019" spans="25:27" x14ac:dyDescent="0.2">
      <c r="Y7019" s="396"/>
      <c r="Z7019" s="396"/>
      <c r="AA7019" s="441"/>
    </row>
    <row r="7020" spans="25:27" x14ac:dyDescent="0.2">
      <c r="Y7020" s="396"/>
      <c r="Z7020" s="396"/>
      <c r="AA7020" s="441"/>
    </row>
    <row r="7021" spans="25:27" x14ac:dyDescent="0.2">
      <c r="Y7021" s="396"/>
      <c r="Z7021" s="396"/>
      <c r="AA7021" s="441"/>
    </row>
    <row r="7022" spans="25:27" x14ac:dyDescent="0.2">
      <c r="Y7022" s="396"/>
      <c r="Z7022" s="396"/>
      <c r="AA7022" s="441"/>
    </row>
    <row r="7023" spans="25:27" x14ac:dyDescent="0.2">
      <c r="Y7023" s="396"/>
      <c r="Z7023" s="396"/>
      <c r="AA7023" s="441"/>
    </row>
    <row r="7024" spans="25:27" x14ac:dyDescent="0.2">
      <c r="Y7024" s="396"/>
      <c r="Z7024" s="396"/>
      <c r="AA7024" s="441"/>
    </row>
    <row r="7025" spans="25:27" x14ac:dyDescent="0.2">
      <c r="Y7025" s="396"/>
      <c r="Z7025" s="396"/>
      <c r="AA7025" s="441"/>
    </row>
    <row r="7026" spans="25:27" x14ac:dyDescent="0.2">
      <c r="Y7026" s="396"/>
      <c r="Z7026" s="396"/>
      <c r="AA7026" s="441"/>
    </row>
    <row r="7027" spans="25:27" x14ac:dyDescent="0.2">
      <c r="Y7027" s="396"/>
      <c r="Z7027" s="396"/>
      <c r="AA7027" s="441"/>
    </row>
    <row r="7028" spans="25:27" x14ac:dyDescent="0.2">
      <c r="Y7028" s="396"/>
      <c r="Z7028" s="396"/>
      <c r="AA7028" s="441"/>
    </row>
    <row r="7029" spans="25:27" x14ac:dyDescent="0.2">
      <c r="Y7029" s="396"/>
      <c r="Z7029" s="396"/>
      <c r="AA7029" s="441"/>
    </row>
    <row r="7030" spans="25:27" x14ac:dyDescent="0.2">
      <c r="Y7030" s="396"/>
      <c r="Z7030" s="396"/>
      <c r="AA7030" s="441"/>
    </row>
    <row r="7031" spans="25:27" x14ac:dyDescent="0.2">
      <c r="Y7031" s="396"/>
      <c r="Z7031" s="396"/>
      <c r="AA7031" s="441"/>
    </row>
    <row r="7032" spans="25:27" x14ac:dyDescent="0.2">
      <c r="Y7032" s="396"/>
      <c r="Z7032" s="396"/>
      <c r="AA7032" s="441"/>
    </row>
    <row r="7033" spans="25:27" x14ac:dyDescent="0.2">
      <c r="Y7033" s="396"/>
      <c r="Z7033" s="396"/>
      <c r="AA7033" s="441"/>
    </row>
    <row r="7034" spans="25:27" x14ac:dyDescent="0.2">
      <c r="Y7034" s="396"/>
      <c r="Z7034" s="396"/>
      <c r="AA7034" s="441"/>
    </row>
    <row r="7035" spans="25:27" x14ac:dyDescent="0.2">
      <c r="Y7035" s="396"/>
      <c r="Z7035" s="396"/>
      <c r="AA7035" s="441"/>
    </row>
    <row r="7036" spans="25:27" x14ac:dyDescent="0.2">
      <c r="Y7036" s="396"/>
      <c r="Z7036" s="396"/>
      <c r="AA7036" s="441"/>
    </row>
    <row r="7037" spans="25:27" x14ac:dyDescent="0.2">
      <c r="Y7037" s="396"/>
      <c r="Z7037" s="396"/>
      <c r="AA7037" s="441"/>
    </row>
    <row r="7038" spans="25:27" x14ac:dyDescent="0.2">
      <c r="Y7038" s="396"/>
      <c r="Z7038" s="396"/>
      <c r="AA7038" s="441"/>
    </row>
    <row r="7039" spans="25:27" x14ac:dyDescent="0.2">
      <c r="Y7039" s="396"/>
      <c r="Z7039" s="396"/>
      <c r="AA7039" s="441"/>
    </row>
    <row r="7040" spans="25:27" x14ac:dyDescent="0.2">
      <c r="Y7040" s="396"/>
      <c r="Z7040" s="396"/>
      <c r="AA7040" s="441"/>
    </row>
    <row r="7041" spans="25:27" x14ac:dyDescent="0.2">
      <c r="Y7041" s="396"/>
      <c r="Z7041" s="396"/>
      <c r="AA7041" s="441"/>
    </row>
    <row r="7042" spans="25:27" x14ac:dyDescent="0.2">
      <c r="Y7042" s="396"/>
      <c r="Z7042" s="396"/>
      <c r="AA7042" s="441"/>
    </row>
    <row r="7043" spans="25:27" x14ac:dyDescent="0.2">
      <c r="Y7043" s="396"/>
      <c r="Z7043" s="396"/>
      <c r="AA7043" s="441"/>
    </row>
    <row r="7044" spans="25:27" x14ac:dyDescent="0.2">
      <c r="Y7044" s="396"/>
      <c r="Z7044" s="396"/>
      <c r="AA7044" s="441"/>
    </row>
    <row r="7045" spans="25:27" x14ac:dyDescent="0.2">
      <c r="Y7045" s="396"/>
      <c r="Z7045" s="396"/>
      <c r="AA7045" s="441"/>
    </row>
    <row r="7046" spans="25:27" x14ac:dyDescent="0.2">
      <c r="Y7046" s="396"/>
      <c r="Z7046" s="396"/>
      <c r="AA7046" s="441"/>
    </row>
    <row r="7047" spans="25:27" x14ac:dyDescent="0.2">
      <c r="Y7047" s="396"/>
      <c r="Z7047" s="396"/>
      <c r="AA7047" s="441"/>
    </row>
    <row r="7048" spans="25:27" x14ac:dyDescent="0.2">
      <c r="Y7048" s="396"/>
      <c r="Z7048" s="396"/>
      <c r="AA7048" s="441"/>
    </row>
    <row r="7049" spans="25:27" x14ac:dyDescent="0.2">
      <c r="Y7049" s="396"/>
      <c r="Z7049" s="396"/>
      <c r="AA7049" s="441"/>
    </row>
    <row r="7050" spans="25:27" x14ac:dyDescent="0.2">
      <c r="Y7050" s="396"/>
      <c r="Z7050" s="396"/>
      <c r="AA7050" s="441"/>
    </row>
    <row r="7051" spans="25:27" x14ac:dyDescent="0.2">
      <c r="Y7051" s="396"/>
      <c r="Z7051" s="396"/>
      <c r="AA7051" s="441"/>
    </row>
    <row r="7052" spans="25:27" x14ac:dyDescent="0.2">
      <c r="Y7052" s="396"/>
      <c r="Z7052" s="396"/>
      <c r="AA7052" s="441"/>
    </row>
    <row r="7053" spans="25:27" x14ac:dyDescent="0.2">
      <c r="Y7053" s="396"/>
      <c r="Z7053" s="396"/>
      <c r="AA7053" s="441"/>
    </row>
    <row r="7054" spans="25:27" x14ac:dyDescent="0.2">
      <c r="Y7054" s="396"/>
      <c r="Z7054" s="396"/>
      <c r="AA7054" s="441"/>
    </row>
    <row r="7055" spans="25:27" x14ac:dyDescent="0.2">
      <c r="Y7055" s="396"/>
      <c r="Z7055" s="396"/>
      <c r="AA7055" s="441"/>
    </row>
    <row r="7056" spans="25:27" x14ac:dyDescent="0.2">
      <c r="Y7056" s="396"/>
      <c r="Z7056" s="396"/>
      <c r="AA7056" s="441"/>
    </row>
    <row r="7057" spans="25:27" x14ac:dyDescent="0.2">
      <c r="Y7057" s="396"/>
      <c r="Z7057" s="396"/>
      <c r="AA7057" s="441"/>
    </row>
    <row r="7058" spans="25:27" x14ac:dyDescent="0.2">
      <c r="Y7058" s="396"/>
      <c r="Z7058" s="396"/>
      <c r="AA7058" s="441"/>
    </row>
    <row r="7059" spans="25:27" x14ac:dyDescent="0.2">
      <c r="Y7059" s="396"/>
      <c r="Z7059" s="396"/>
      <c r="AA7059" s="441"/>
    </row>
    <row r="7060" spans="25:27" x14ac:dyDescent="0.2">
      <c r="Y7060" s="396"/>
      <c r="Z7060" s="396"/>
      <c r="AA7060" s="441"/>
    </row>
    <row r="7061" spans="25:27" x14ac:dyDescent="0.2">
      <c r="Y7061" s="396"/>
      <c r="Z7061" s="396"/>
      <c r="AA7061" s="441"/>
    </row>
    <row r="7062" spans="25:27" x14ac:dyDescent="0.2">
      <c r="Y7062" s="396"/>
      <c r="Z7062" s="396"/>
      <c r="AA7062" s="441"/>
    </row>
    <row r="7063" spans="25:27" x14ac:dyDescent="0.2">
      <c r="Y7063" s="396"/>
      <c r="Z7063" s="396"/>
      <c r="AA7063" s="441"/>
    </row>
    <row r="7064" spans="25:27" x14ac:dyDescent="0.2">
      <c r="Y7064" s="396"/>
      <c r="Z7064" s="396"/>
      <c r="AA7064" s="441"/>
    </row>
    <row r="7065" spans="25:27" x14ac:dyDescent="0.2">
      <c r="Y7065" s="396"/>
      <c r="Z7065" s="396"/>
      <c r="AA7065" s="441"/>
    </row>
    <row r="7066" spans="25:27" x14ac:dyDescent="0.2">
      <c r="Y7066" s="396"/>
      <c r="Z7066" s="396"/>
      <c r="AA7066" s="441"/>
    </row>
    <row r="7067" spans="25:27" x14ac:dyDescent="0.2">
      <c r="Y7067" s="396"/>
      <c r="Z7067" s="396"/>
      <c r="AA7067" s="441"/>
    </row>
    <row r="7068" spans="25:27" x14ac:dyDescent="0.2">
      <c r="Y7068" s="396"/>
      <c r="Z7068" s="396"/>
      <c r="AA7068" s="441"/>
    </row>
    <row r="7069" spans="25:27" x14ac:dyDescent="0.2">
      <c r="Y7069" s="396"/>
      <c r="Z7069" s="396"/>
      <c r="AA7069" s="441"/>
    </row>
    <row r="7070" spans="25:27" x14ac:dyDescent="0.2">
      <c r="Y7070" s="396"/>
      <c r="Z7070" s="396"/>
      <c r="AA7070" s="441"/>
    </row>
    <row r="7071" spans="25:27" x14ac:dyDescent="0.2">
      <c r="Y7071" s="396"/>
      <c r="Z7071" s="396"/>
      <c r="AA7071" s="441"/>
    </row>
    <row r="7072" spans="25:27" x14ac:dyDescent="0.2">
      <c r="Y7072" s="396"/>
      <c r="Z7072" s="396"/>
      <c r="AA7072" s="441"/>
    </row>
    <row r="7073" spans="25:27" x14ac:dyDescent="0.2">
      <c r="Y7073" s="396"/>
      <c r="Z7073" s="396"/>
      <c r="AA7073" s="441"/>
    </row>
    <row r="7074" spans="25:27" x14ac:dyDescent="0.2">
      <c r="Y7074" s="396"/>
      <c r="Z7074" s="396"/>
      <c r="AA7074" s="441"/>
    </row>
    <row r="7075" spans="25:27" x14ac:dyDescent="0.2">
      <c r="Y7075" s="396"/>
      <c r="Z7075" s="396"/>
      <c r="AA7075" s="441"/>
    </row>
    <row r="7076" spans="25:27" x14ac:dyDescent="0.2">
      <c r="Y7076" s="396"/>
      <c r="Z7076" s="396"/>
      <c r="AA7076" s="441"/>
    </row>
    <row r="7077" spans="25:27" x14ac:dyDescent="0.2">
      <c r="Y7077" s="396"/>
      <c r="Z7077" s="396"/>
      <c r="AA7077" s="441"/>
    </row>
    <row r="7078" spans="25:27" x14ac:dyDescent="0.2">
      <c r="Y7078" s="396"/>
      <c r="Z7078" s="396"/>
      <c r="AA7078" s="441"/>
    </row>
    <row r="7079" spans="25:27" x14ac:dyDescent="0.2">
      <c r="Y7079" s="396"/>
      <c r="Z7079" s="396"/>
      <c r="AA7079" s="441"/>
    </row>
    <row r="7080" spans="25:27" x14ac:dyDescent="0.2">
      <c r="Y7080" s="396"/>
      <c r="Z7080" s="396"/>
      <c r="AA7080" s="441"/>
    </row>
    <row r="7081" spans="25:27" x14ac:dyDescent="0.2">
      <c r="Y7081" s="396"/>
      <c r="Z7081" s="396"/>
      <c r="AA7081" s="441"/>
    </row>
    <row r="7082" spans="25:27" x14ac:dyDescent="0.2">
      <c r="Y7082" s="396"/>
      <c r="Z7082" s="396"/>
      <c r="AA7082" s="441"/>
    </row>
    <row r="7083" spans="25:27" x14ac:dyDescent="0.2">
      <c r="Y7083" s="396"/>
      <c r="Z7083" s="396"/>
      <c r="AA7083" s="441"/>
    </row>
    <row r="7084" spans="25:27" x14ac:dyDescent="0.2">
      <c r="Y7084" s="396"/>
      <c r="Z7084" s="396"/>
      <c r="AA7084" s="441"/>
    </row>
    <row r="7085" spans="25:27" x14ac:dyDescent="0.2">
      <c r="Y7085" s="396"/>
      <c r="Z7085" s="396"/>
      <c r="AA7085" s="441"/>
    </row>
    <row r="7086" spans="25:27" x14ac:dyDescent="0.2">
      <c r="Y7086" s="396"/>
      <c r="Z7086" s="396"/>
      <c r="AA7086" s="441"/>
    </row>
    <row r="7087" spans="25:27" x14ac:dyDescent="0.2">
      <c r="Y7087" s="396"/>
      <c r="Z7087" s="396"/>
      <c r="AA7087" s="441"/>
    </row>
    <row r="7088" spans="25:27" x14ac:dyDescent="0.2">
      <c r="Y7088" s="396"/>
      <c r="Z7088" s="396"/>
      <c r="AA7088" s="441"/>
    </row>
    <row r="7089" spans="25:27" x14ac:dyDescent="0.2">
      <c r="Y7089" s="396"/>
      <c r="Z7089" s="396"/>
      <c r="AA7089" s="441"/>
    </row>
    <row r="7090" spans="25:27" x14ac:dyDescent="0.2">
      <c r="Y7090" s="396"/>
      <c r="Z7090" s="396"/>
      <c r="AA7090" s="441"/>
    </row>
    <row r="7091" spans="25:27" x14ac:dyDescent="0.2">
      <c r="Y7091" s="396"/>
      <c r="Z7091" s="396"/>
      <c r="AA7091" s="441"/>
    </row>
    <row r="7092" spans="25:27" x14ac:dyDescent="0.2">
      <c r="Y7092" s="396"/>
      <c r="Z7092" s="396"/>
      <c r="AA7092" s="441"/>
    </row>
    <row r="7093" spans="25:27" x14ac:dyDescent="0.2">
      <c r="Y7093" s="396"/>
      <c r="Z7093" s="396"/>
      <c r="AA7093" s="441"/>
    </row>
    <row r="7094" spans="25:27" x14ac:dyDescent="0.2">
      <c r="Y7094" s="396"/>
      <c r="Z7094" s="396"/>
      <c r="AA7094" s="441"/>
    </row>
    <row r="7095" spans="25:27" x14ac:dyDescent="0.2">
      <c r="Y7095" s="396"/>
      <c r="Z7095" s="396"/>
      <c r="AA7095" s="441"/>
    </row>
    <row r="7096" spans="25:27" x14ac:dyDescent="0.2">
      <c r="Y7096" s="396"/>
      <c r="Z7096" s="396"/>
      <c r="AA7096" s="441"/>
    </row>
    <row r="7097" spans="25:27" x14ac:dyDescent="0.2">
      <c r="Y7097" s="396"/>
      <c r="Z7097" s="396"/>
      <c r="AA7097" s="441"/>
    </row>
    <row r="7098" spans="25:27" x14ac:dyDescent="0.2">
      <c r="Y7098" s="396"/>
      <c r="Z7098" s="396"/>
      <c r="AA7098" s="441"/>
    </row>
    <row r="7099" spans="25:27" x14ac:dyDescent="0.2">
      <c r="Y7099" s="396"/>
      <c r="Z7099" s="396"/>
      <c r="AA7099" s="441"/>
    </row>
    <row r="7100" spans="25:27" x14ac:dyDescent="0.2">
      <c r="Y7100" s="396"/>
      <c r="Z7100" s="396"/>
      <c r="AA7100" s="441"/>
    </row>
    <row r="7101" spans="25:27" x14ac:dyDescent="0.2">
      <c r="Y7101" s="396"/>
      <c r="Z7101" s="396"/>
      <c r="AA7101" s="441"/>
    </row>
    <row r="7102" spans="25:27" x14ac:dyDescent="0.2">
      <c r="Y7102" s="396"/>
      <c r="Z7102" s="396"/>
      <c r="AA7102" s="441"/>
    </row>
    <row r="7103" spans="25:27" x14ac:dyDescent="0.2">
      <c r="Y7103" s="396"/>
      <c r="Z7103" s="396"/>
      <c r="AA7103" s="441"/>
    </row>
    <row r="7104" spans="25:27" x14ac:dyDescent="0.2">
      <c r="Y7104" s="396"/>
      <c r="Z7104" s="396"/>
      <c r="AA7104" s="441"/>
    </row>
    <row r="7105" spans="25:27" x14ac:dyDescent="0.2">
      <c r="Y7105" s="396"/>
      <c r="Z7105" s="396"/>
      <c r="AA7105" s="441"/>
    </row>
    <row r="7106" spans="25:27" x14ac:dyDescent="0.2">
      <c r="Y7106" s="396"/>
      <c r="Z7106" s="396"/>
      <c r="AA7106" s="441"/>
    </row>
    <row r="7107" spans="25:27" x14ac:dyDescent="0.2">
      <c r="Y7107" s="396"/>
      <c r="Z7107" s="396"/>
      <c r="AA7107" s="441"/>
    </row>
    <row r="7108" spans="25:27" x14ac:dyDescent="0.2">
      <c r="Y7108" s="396"/>
      <c r="Z7108" s="396"/>
      <c r="AA7108" s="441"/>
    </row>
    <row r="7109" spans="25:27" x14ac:dyDescent="0.2">
      <c r="Y7109" s="396"/>
      <c r="Z7109" s="396"/>
      <c r="AA7109" s="441"/>
    </row>
    <row r="7110" spans="25:27" x14ac:dyDescent="0.2">
      <c r="Y7110" s="396"/>
      <c r="Z7110" s="396"/>
      <c r="AA7110" s="441"/>
    </row>
    <row r="7111" spans="25:27" x14ac:dyDescent="0.2">
      <c r="Y7111" s="396"/>
      <c r="Z7111" s="396"/>
      <c r="AA7111" s="441"/>
    </row>
    <row r="7112" spans="25:27" x14ac:dyDescent="0.2">
      <c r="Y7112" s="396"/>
      <c r="Z7112" s="396"/>
      <c r="AA7112" s="441"/>
    </row>
    <row r="7113" spans="25:27" x14ac:dyDescent="0.2">
      <c r="Y7113" s="396"/>
      <c r="Z7113" s="396"/>
      <c r="AA7113" s="441"/>
    </row>
    <row r="7114" spans="25:27" x14ac:dyDescent="0.2">
      <c r="Y7114" s="396"/>
      <c r="Z7114" s="396"/>
      <c r="AA7114" s="441"/>
    </row>
    <row r="7115" spans="25:27" x14ac:dyDescent="0.2">
      <c r="Y7115" s="396"/>
      <c r="Z7115" s="396"/>
      <c r="AA7115" s="441"/>
    </row>
    <row r="7116" spans="25:27" x14ac:dyDescent="0.2">
      <c r="Y7116" s="396"/>
      <c r="Z7116" s="396"/>
      <c r="AA7116" s="441"/>
    </row>
    <row r="7117" spans="25:27" x14ac:dyDescent="0.2">
      <c r="Y7117" s="396"/>
      <c r="Z7117" s="396"/>
      <c r="AA7117" s="441"/>
    </row>
    <row r="7118" spans="25:27" x14ac:dyDescent="0.2">
      <c r="Y7118" s="396"/>
      <c r="Z7118" s="396"/>
      <c r="AA7118" s="441"/>
    </row>
    <row r="7119" spans="25:27" x14ac:dyDescent="0.2">
      <c r="Y7119" s="396"/>
      <c r="Z7119" s="396"/>
      <c r="AA7119" s="441"/>
    </row>
    <row r="7120" spans="25:27" x14ac:dyDescent="0.2">
      <c r="Y7120" s="396"/>
      <c r="Z7120" s="396"/>
      <c r="AA7120" s="441"/>
    </row>
    <row r="7121" spans="25:27" x14ac:dyDescent="0.2">
      <c r="Y7121" s="396"/>
      <c r="Z7121" s="396"/>
      <c r="AA7121" s="441"/>
    </row>
    <row r="7122" spans="25:27" x14ac:dyDescent="0.2">
      <c r="Y7122" s="396"/>
      <c r="Z7122" s="396"/>
      <c r="AA7122" s="441"/>
    </row>
    <row r="7123" spans="25:27" x14ac:dyDescent="0.2">
      <c r="Y7123" s="396"/>
      <c r="Z7123" s="396"/>
      <c r="AA7123" s="441"/>
    </row>
    <row r="7124" spans="25:27" x14ac:dyDescent="0.2">
      <c r="Y7124" s="396"/>
      <c r="Z7124" s="396"/>
      <c r="AA7124" s="441"/>
    </row>
    <row r="7125" spans="25:27" x14ac:dyDescent="0.2">
      <c r="Y7125" s="396"/>
      <c r="Z7125" s="396"/>
      <c r="AA7125" s="441"/>
    </row>
    <row r="7126" spans="25:27" x14ac:dyDescent="0.2">
      <c r="Y7126" s="396"/>
      <c r="Z7126" s="396"/>
      <c r="AA7126" s="441"/>
    </row>
    <row r="7127" spans="25:27" x14ac:dyDescent="0.2">
      <c r="Y7127" s="396"/>
      <c r="Z7127" s="396"/>
      <c r="AA7127" s="441"/>
    </row>
    <row r="7128" spans="25:27" x14ac:dyDescent="0.2">
      <c r="Y7128" s="396"/>
      <c r="Z7128" s="396"/>
      <c r="AA7128" s="441"/>
    </row>
    <row r="7129" spans="25:27" x14ac:dyDescent="0.2">
      <c r="Y7129" s="396"/>
      <c r="Z7129" s="396"/>
      <c r="AA7129" s="441"/>
    </row>
    <row r="7130" spans="25:27" x14ac:dyDescent="0.2">
      <c r="Y7130" s="396"/>
      <c r="Z7130" s="396"/>
      <c r="AA7130" s="441"/>
    </row>
    <row r="7131" spans="25:27" x14ac:dyDescent="0.2">
      <c r="Y7131" s="396"/>
      <c r="Z7131" s="396"/>
      <c r="AA7131" s="441"/>
    </row>
    <row r="7132" spans="25:27" x14ac:dyDescent="0.2">
      <c r="Y7132" s="396"/>
      <c r="Z7132" s="396"/>
      <c r="AA7132" s="441"/>
    </row>
    <row r="7133" spans="25:27" x14ac:dyDescent="0.2">
      <c r="Y7133" s="396"/>
      <c r="Z7133" s="396"/>
      <c r="AA7133" s="441"/>
    </row>
    <row r="7134" spans="25:27" x14ac:dyDescent="0.2">
      <c r="Y7134" s="396"/>
      <c r="Z7134" s="396"/>
      <c r="AA7134" s="441"/>
    </row>
    <row r="7135" spans="25:27" x14ac:dyDescent="0.2">
      <c r="Y7135" s="396"/>
      <c r="Z7135" s="396"/>
      <c r="AA7135" s="441"/>
    </row>
    <row r="7136" spans="25:27" x14ac:dyDescent="0.2">
      <c r="Y7136" s="396"/>
      <c r="Z7136" s="396"/>
      <c r="AA7136" s="441"/>
    </row>
    <row r="7137" spans="25:27" x14ac:dyDescent="0.2">
      <c r="Y7137" s="396"/>
      <c r="Z7137" s="396"/>
      <c r="AA7137" s="441"/>
    </row>
    <row r="7138" spans="25:27" x14ac:dyDescent="0.2">
      <c r="Y7138" s="396"/>
      <c r="Z7138" s="396"/>
      <c r="AA7138" s="441"/>
    </row>
    <row r="7139" spans="25:27" x14ac:dyDescent="0.2">
      <c r="Y7139" s="396"/>
      <c r="Z7139" s="396"/>
      <c r="AA7139" s="441"/>
    </row>
    <row r="7140" spans="25:27" x14ac:dyDescent="0.2">
      <c r="Y7140" s="396"/>
      <c r="Z7140" s="396"/>
      <c r="AA7140" s="441"/>
    </row>
    <row r="7141" spans="25:27" x14ac:dyDescent="0.2">
      <c r="Y7141" s="396"/>
      <c r="Z7141" s="396"/>
      <c r="AA7141" s="441"/>
    </row>
    <row r="7142" spans="25:27" x14ac:dyDescent="0.2">
      <c r="Y7142" s="396"/>
      <c r="Z7142" s="396"/>
      <c r="AA7142" s="441"/>
    </row>
    <row r="7143" spans="25:27" x14ac:dyDescent="0.2">
      <c r="Y7143" s="396"/>
      <c r="Z7143" s="396"/>
      <c r="AA7143" s="441"/>
    </row>
    <row r="7144" spans="25:27" x14ac:dyDescent="0.2">
      <c r="Y7144" s="396"/>
      <c r="Z7144" s="396"/>
      <c r="AA7144" s="441"/>
    </row>
    <row r="7145" spans="25:27" x14ac:dyDescent="0.2">
      <c r="Y7145" s="396"/>
      <c r="Z7145" s="396"/>
      <c r="AA7145" s="441"/>
    </row>
    <row r="7146" spans="25:27" x14ac:dyDescent="0.2">
      <c r="Y7146" s="396"/>
      <c r="Z7146" s="396"/>
      <c r="AA7146" s="441"/>
    </row>
    <row r="7147" spans="25:27" x14ac:dyDescent="0.2">
      <c r="Y7147" s="396"/>
      <c r="Z7147" s="396"/>
      <c r="AA7147" s="441"/>
    </row>
    <row r="7148" spans="25:27" x14ac:dyDescent="0.2">
      <c r="Y7148" s="396"/>
      <c r="Z7148" s="396"/>
      <c r="AA7148" s="441"/>
    </row>
    <row r="7149" spans="25:27" x14ac:dyDescent="0.2">
      <c r="Y7149" s="396"/>
      <c r="Z7149" s="396"/>
      <c r="AA7149" s="441"/>
    </row>
    <row r="7150" spans="25:27" x14ac:dyDescent="0.2">
      <c r="Y7150" s="396"/>
      <c r="Z7150" s="396"/>
      <c r="AA7150" s="441"/>
    </row>
    <row r="7151" spans="25:27" x14ac:dyDescent="0.2">
      <c r="Y7151" s="396"/>
      <c r="Z7151" s="396"/>
      <c r="AA7151" s="441"/>
    </row>
    <row r="7152" spans="25:27" x14ac:dyDescent="0.2">
      <c r="Y7152" s="396"/>
      <c r="Z7152" s="396"/>
      <c r="AA7152" s="441"/>
    </row>
    <row r="7153" spans="25:27" x14ac:dyDescent="0.2">
      <c r="Y7153" s="396"/>
      <c r="Z7153" s="396"/>
      <c r="AA7153" s="441"/>
    </row>
    <row r="7154" spans="25:27" x14ac:dyDescent="0.2">
      <c r="Y7154" s="396"/>
      <c r="Z7154" s="396"/>
      <c r="AA7154" s="441"/>
    </row>
    <row r="7155" spans="25:27" x14ac:dyDescent="0.2">
      <c r="Y7155" s="396"/>
      <c r="Z7155" s="396"/>
      <c r="AA7155" s="441"/>
    </row>
    <row r="7156" spans="25:27" x14ac:dyDescent="0.2">
      <c r="Y7156" s="396"/>
      <c r="Z7156" s="396"/>
      <c r="AA7156" s="441"/>
    </row>
    <row r="7157" spans="25:27" x14ac:dyDescent="0.2">
      <c r="Y7157" s="396"/>
      <c r="Z7157" s="396"/>
      <c r="AA7157" s="441"/>
    </row>
    <row r="7158" spans="25:27" x14ac:dyDescent="0.2">
      <c r="Y7158" s="396"/>
      <c r="Z7158" s="396"/>
      <c r="AA7158" s="441"/>
    </row>
    <row r="7159" spans="25:27" x14ac:dyDescent="0.2">
      <c r="Y7159" s="396"/>
      <c r="Z7159" s="396"/>
      <c r="AA7159" s="441"/>
    </row>
    <row r="7160" spans="25:27" x14ac:dyDescent="0.2">
      <c r="Y7160" s="396"/>
      <c r="Z7160" s="396"/>
      <c r="AA7160" s="441"/>
    </row>
    <row r="7161" spans="25:27" x14ac:dyDescent="0.2">
      <c r="Y7161" s="396"/>
      <c r="Z7161" s="396"/>
      <c r="AA7161" s="441"/>
    </row>
    <row r="7162" spans="25:27" x14ac:dyDescent="0.2">
      <c r="Y7162" s="396"/>
      <c r="Z7162" s="396"/>
      <c r="AA7162" s="441"/>
    </row>
    <row r="7163" spans="25:27" x14ac:dyDescent="0.2">
      <c r="Y7163" s="396"/>
      <c r="Z7163" s="396"/>
      <c r="AA7163" s="441"/>
    </row>
    <row r="7164" spans="25:27" x14ac:dyDescent="0.2">
      <c r="Y7164" s="396"/>
      <c r="Z7164" s="396"/>
      <c r="AA7164" s="441"/>
    </row>
    <row r="7165" spans="25:27" x14ac:dyDescent="0.2">
      <c r="Y7165" s="396"/>
      <c r="Z7165" s="396"/>
      <c r="AA7165" s="441"/>
    </row>
    <row r="7166" spans="25:27" x14ac:dyDescent="0.2">
      <c r="Y7166" s="396"/>
      <c r="Z7166" s="396"/>
      <c r="AA7166" s="441"/>
    </row>
    <row r="7167" spans="25:27" x14ac:dyDescent="0.2">
      <c r="Y7167" s="396"/>
      <c r="Z7167" s="396"/>
      <c r="AA7167" s="441"/>
    </row>
    <row r="7168" spans="25:27" x14ac:dyDescent="0.2">
      <c r="Y7168" s="396"/>
      <c r="Z7168" s="396"/>
      <c r="AA7168" s="441"/>
    </row>
    <row r="7169" spans="25:27" x14ac:dyDescent="0.2">
      <c r="Y7169" s="396"/>
      <c r="Z7169" s="396"/>
      <c r="AA7169" s="441"/>
    </row>
    <row r="7170" spans="25:27" x14ac:dyDescent="0.2">
      <c r="Y7170" s="396"/>
      <c r="Z7170" s="396"/>
      <c r="AA7170" s="441"/>
    </row>
    <row r="7171" spans="25:27" x14ac:dyDescent="0.2">
      <c r="Y7171" s="396"/>
      <c r="Z7171" s="396"/>
      <c r="AA7171" s="441"/>
    </row>
    <row r="7172" spans="25:27" x14ac:dyDescent="0.2">
      <c r="Y7172" s="396"/>
      <c r="Z7172" s="396"/>
      <c r="AA7172" s="441"/>
    </row>
    <row r="7173" spans="25:27" x14ac:dyDescent="0.2">
      <c r="Y7173" s="396"/>
      <c r="Z7173" s="396"/>
      <c r="AA7173" s="441"/>
    </row>
    <row r="7174" spans="25:27" x14ac:dyDescent="0.2">
      <c r="Y7174" s="396"/>
      <c r="Z7174" s="396"/>
      <c r="AA7174" s="441"/>
    </row>
    <row r="7175" spans="25:27" x14ac:dyDescent="0.2">
      <c r="Y7175" s="396"/>
      <c r="Z7175" s="396"/>
      <c r="AA7175" s="441"/>
    </row>
    <row r="7176" spans="25:27" x14ac:dyDescent="0.2">
      <c r="Y7176" s="396"/>
      <c r="Z7176" s="396"/>
      <c r="AA7176" s="441"/>
    </row>
    <row r="7177" spans="25:27" x14ac:dyDescent="0.2">
      <c r="Y7177" s="396"/>
      <c r="Z7177" s="396"/>
      <c r="AA7177" s="441"/>
    </row>
    <row r="7178" spans="25:27" x14ac:dyDescent="0.2">
      <c r="Y7178" s="396"/>
      <c r="Z7178" s="396"/>
      <c r="AA7178" s="441"/>
    </row>
    <row r="7179" spans="25:27" x14ac:dyDescent="0.2">
      <c r="Y7179" s="396"/>
      <c r="Z7179" s="396"/>
      <c r="AA7179" s="441"/>
    </row>
    <row r="7180" spans="25:27" x14ac:dyDescent="0.2">
      <c r="Y7180" s="396"/>
      <c r="Z7180" s="396"/>
      <c r="AA7180" s="441"/>
    </row>
    <row r="7181" spans="25:27" x14ac:dyDescent="0.2">
      <c r="Y7181" s="396"/>
      <c r="Z7181" s="396"/>
      <c r="AA7181" s="441"/>
    </row>
    <row r="7182" spans="25:27" x14ac:dyDescent="0.2">
      <c r="Y7182" s="396"/>
      <c r="Z7182" s="396"/>
      <c r="AA7182" s="441"/>
    </row>
    <row r="7183" spans="25:27" x14ac:dyDescent="0.2">
      <c r="Y7183" s="396"/>
      <c r="Z7183" s="396"/>
      <c r="AA7183" s="441"/>
    </row>
    <row r="7184" spans="25:27" x14ac:dyDescent="0.2">
      <c r="Y7184" s="396"/>
      <c r="Z7184" s="396"/>
      <c r="AA7184" s="441"/>
    </row>
    <row r="7185" spans="25:27" x14ac:dyDescent="0.2">
      <c r="Y7185" s="396"/>
      <c r="Z7185" s="396"/>
      <c r="AA7185" s="441"/>
    </row>
    <row r="7186" spans="25:27" x14ac:dyDescent="0.2">
      <c r="Y7186" s="396"/>
      <c r="Z7186" s="396"/>
      <c r="AA7186" s="441"/>
    </row>
    <row r="7187" spans="25:27" x14ac:dyDescent="0.2">
      <c r="Y7187" s="396"/>
      <c r="Z7187" s="396"/>
      <c r="AA7187" s="441"/>
    </row>
    <row r="7188" spans="25:27" x14ac:dyDescent="0.2">
      <c r="Y7188" s="396"/>
      <c r="Z7188" s="396"/>
      <c r="AA7188" s="441"/>
    </row>
    <row r="7189" spans="25:27" x14ac:dyDescent="0.2">
      <c r="Y7189" s="396"/>
      <c r="Z7189" s="396"/>
      <c r="AA7189" s="441"/>
    </row>
    <row r="7190" spans="25:27" x14ac:dyDescent="0.2">
      <c r="Y7190" s="396"/>
      <c r="Z7190" s="396"/>
      <c r="AA7190" s="441"/>
    </row>
    <row r="7191" spans="25:27" x14ac:dyDescent="0.2">
      <c r="Y7191" s="396"/>
      <c r="Z7191" s="396"/>
      <c r="AA7191" s="441"/>
    </row>
    <row r="7192" spans="25:27" x14ac:dyDescent="0.2">
      <c r="Y7192" s="396"/>
      <c r="Z7192" s="396"/>
      <c r="AA7192" s="441"/>
    </row>
    <row r="7193" spans="25:27" x14ac:dyDescent="0.2">
      <c r="Y7193" s="396"/>
      <c r="Z7193" s="396"/>
      <c r="AA7193" s="441"/>
    </row>
    <row r="7194" spans="25:27" x14ac:dyDescent="0.2">
      <c r="Y7194" s="396"/>
      <c r="Z7194" s="396"/>
      <c r="AA7194" s="441"/>
    </row>
    <row r="7195" spans="25:27" x14ac:dyDescent="0.2">
      <c r="Y7195" s="396"/>
      <c r="Z7195" s="396"/>
      <c r="AA7195" s="441"/>
    </row>
    <row r="7196" spans="25:27" x14ac:dyDescent="0.2">
      <c r="Y7196" s="396"/>
      <c r="Z7196" s="396"/>
      <c r="AA7196" s="441"/>
    </row>
    <row r="7197" spans="25:27" x14ac:dyDescent="0.2">
      <c r="Y7197" s="396"/>
      <c r="Z7197" s="396"/>
      <c r="AA7197" s="441"/>
    </row>
    <row r="7198" spans="25:27" x14ac:dyDescent="0.2">
      <c r="Y7198" s="396"/>
      <c r="Z7198" s="396"/>
      <c r="AA7198" s="441"/>
    </row>
    <row r="7199" spans="25:27" x14ac:dyDescent="0.2">
      <c r="Y7199" s="396"/>
      <c r="Z7199" s="396"/>
      <c r="AA7199" s="441"/>
    </row>
    <row r="7200" spans="25:27" x14ac:dyDescent="0.2">
      <c r="Y7200" s="396"/>
      <c r="Z7200" s="396"/>
      <c r="AA7200" s="441"/>
    </row>
    <row r="7201" spans="25:27" x14ac:dyDescent="0.2">
      <c r="Y7201" s="396"/>
      <c r="Z7201" s="396"/>
      <c r="AA7201" s="441"/>
    </row>
    <row r="7202" spans="25:27" x14ac:dyDescent="0.2">
      <c r="Y7202" s="396"/>
      <c r="Z7202" s="396"/>
      <c r="AA7202" s="441"/>
    </row>
    <row r="7203" spans="25:27" x14ac:dyDescent="0.2">
      <c r="Y7203" s="396"/>
      <c r="Z7203" s="396"/>
      <c r="AA7203" s="441"/>
    </row>
    <row r="7204" spans="25:27" x14ac:dyDescent="0.2">
      <c r="Y7204" s="396"/>
      <c r="Z7204" s="396"/>
      <c r="AA7204" s="441"/>
    </row>
    <row r="7205" spans="25:27" x14ac:dyDescent="0.2">
      <c r="Y7205" s="396"/>
      <c r="Z7205" s="396"/>
      <c r="AA7205" s="441"/>
    </row>
    <row r="7206" spans="25:27" x14ac:dyDescent="0.2">
      <c r="Y7206" s="396"/>
      <c r="Z7206" s="396"/>
      <c r="AA7206" s="441"/>
    </row>
    <row r="7207" spans="25:27" x14ac:dyDescent="0.2">
      <c r="Y7207" s="396"/>
      <c r="Z7207" s="396"/>
      <c r="AA7207" s="441"/>
    </row>
    <row r="7208" spans="25:27" x14ac:dyDescent="0.2">
      <c r="Y7208" s="396"/>
      <c r="Z7208" s="396"/>
      <c r="AA7208" s="441"/>
    </row>
    <row r="7209" spans="25:27" x14ac:dyDescent="0.2">
      <c r="Y7209" s="396"/>
      <c r="Z7209" s="396"/>
      <c r="AA7209" s="441"/>
    </row>
    <row r="7210" spans="25:27" x14ac:dyDescent="0.2">
      <c r="Y7210" s="396"/>
      <c r="Z7210" s="396"/>
      <c r="AA7210" s="441"/>
    </row>
    <row r="7211" spans="25:27" x14ac:dyDescent="0.2">
      <c r="Y7211" s="396"/>
      <c r="Z7211" s="396"/>
      <c r="AA7211" s="441"/>
    </row>
    <row r="7212" spans="25:27" x14ac:dyDescent="0.2">
      <c r="Y7212" s="396"/>
      <c r="Z7212" s="396"/>
      <c r="AA7212" s="441"/>
    </row>
    <row r="7213" spans="25:27" x14ac:dyDescent="0.2">
      <c r="Y7213" s="396"/>
      <c r="Z7213" s="396"/>
      <c r="AA7213" s="441"/>
    </row>
    <row r="7214" spans="25:27" x14ac:dyDescent="0.2">
      <c r="Y7214" s="396"/>
      <c r="Z7214" s="396"/>
      <c r="AA7214" s="441"/>
    </row>
    <row r="7215" spans="25:27" x14ac:dyDescent="0.2">
      <c r="Y7215" s="396"/>
      <c r="Z7215" s="396"/>
      <c r="AA7215" s="441"/>
    </row>
    <row r="7216" spans="25:27" x14ac:dyDescent="0.2">
      <c r="Y7216" s="396"/>
      <c r="Z7216" s="396"/>
      <c r="AA7216" s="441"/>
    </row>
    <row r="7217" spans="25:27" x14ac:dyDescent="0.2">
      <c r="Y7217" s="396"/>
      <c r="Z7217" s="396"/>
      <c r="AA7217" s="441"/>
    </row>
    <row r="7218" spans="25:27" x14ac:dyDescent="0.2">
      <c r="Y7218" s="396"/>
      <c r="Z7218" s="396"/>
      <c r="AA7218" s="441"/>
    </row>
    <row r="7219" spans="25:27" x14ac:dyDescent="0.2">
      <c r="Y7219" s="396"/>
      <c r="Z7219" s="396"/>
      <c r="AA7219" s="441"/>
    </row>
    <row r="7220" spans="25:27" x14ac:dyDescent="0.2">
      <c r="Y7220" s="396"/>
      <c r="Z7220" s="396"/>
      <c r="AA7220" s="441"/>
    </row>
    <row r="7221" spans="25:27" x14ac:dyDescent="0.2">
      <c r="Y7221" s="396"/>
      <c r="Z7221" s="396"/>
      <c r="AA7221" s="441"/>
    </row>
    <row r="7222" spans="25:27" x14ac:dyDescent="0.2">
      <c r="Y7222" s="396"/>
      <c r="Z7222" s="396"/>
      <c r="AA7222" s="441"/>
    </row>
    <row r="7223" spans="25:27" x14ac:dyDescent="0.2">
      <c r="Y7223" s="396"/>
      <c r="Z7223" s="396"/>
      <c r="AA7223" s="441"/>
    </row>
    <row r="7224" spans="25:27" x14ac:dyDescent="0.2">
      <c r="Y7224" s="396"/>
      <c r="Z7224" s="396"/>
      <c r="AA7224" s="441"/>
    </row>
    <row r="7225" spans="25:27" x14ac:dyDescent="0.2">
      <c r="Y7225" s="396"/>
      <c r="Z7225" s="396"/>
      <c r="AA7225" s="441"/>
    </row>
    <row r="7226" spans="25:27" x14ac:dyDescent="0.2">
      <c r="Y7226" s="396"/>
      <c r="Z7226" s="396"/>
      <c r="AA7226" s="441"/>
    </row>
    <row r="7227" spans="25:27" x14ac:dyDescent="0.2">
      <c r="Y7227" s="396"/>
      <c r="Z7227" s="396"/>
      <c r="AA7227" s="441"/>
    </row>
    <row r="7228" spans="25:27" x14ac:dyDescent="0.2">
      <c r="Y7228" s="396"/>
      <c r="Z7228" s="396"/>
      <c r="AA7228" s="441"/>
    </row>
    <row r="7229" spans="25:27" x14ac:dyDescent="0.2">
      <c r="Y7229" s="396"/>
      <c r="Z7229" s="396"/>
      <c r="AA7229" s="441"/>
    </row>
    <row r="7230" spans="25:27" x14ac:dyDescent="0.2">
      <c r="Y7230" s="396"/>
      <c r="Z7230" s="396"/>
      <c r="AA7230" s="441"/>
    </row>
    <row r="7231" spans="25:27" x14ac:dyDescent="0.2">
      <c r="Y7231" s="396"/>
      <c r="Z7231" s="396"/>
      <c r="AA7231" s="441"/>
    </row>
    <row r="7232" spans="25:27" x14ac:dyDescent="0.2">
      <c r="Y7232" s="396"/>
      <c r="Z7232" s="396"/>
      <c r="AA7232" s="441"/>
    </row>
    <row r="7233" spans="25:27" x14ac:dyDescent="0.2">
      <c r="Y7233" s="396"/>
      <c r="Z7233" s="396"/>
      <c r="AA7233" s="441"/>
    </row>
    <row r="7234" spans="25:27" x14ac:dyDescent="0.2">
      <c r="Y7234" s="396"/>
      <c r="Z7234" s="396"/>
      <c r="AA7234" s="441"/>
    </row>
    <row r="7235" spans="25:27" x14ac:dyDescent="0.2">
      <c r="Y7235" s="396"/>
      <c r="Z7235" s="396"/>
      <c r="AA7235" s="441"/>
    </row>
    <row r="7236" spans="25:27" x14ac:dyDescent="0.2">
      <c r="Y7236" s="396"/>
      <c r="Z7236" s="396"/>
      <c r="AA7236" s="441"/>
    </row>
    <row r="7237" spans="25:27" x14ac:dyDescent="0.2">
      <c r="Y7237" s="396"/>
      <c r="Z7237" s="396"/>
      <c r="AA7237" s="441"/>
    </row>
    <row r="7238" spans="25:27" x14ac:dyDescent="0.2">
      <c r="Y7238" s="396"/>
      <c r="Z7238" s="396"/>
      <c r="AA7238" s="441"/>
    </row>
    <row r="7239" spans="25:27" x14ac:dyDescent="0.2">
      <c r="Y7239" s="396"/>
      <c r="Z7239" s="396"/>
      <c r="AA7239" s="441"/>
    </row>
    <row r="7240" spans="25:27" x14ac:dyDescent="0.2">
      <c r="Y7240" s="396"/>
      <c r="Z7240" s="396"/>
      <c r="AA7240" s="441"/>
    </row>
    <row r="7241" spans="25:27" x14ac:dyDescent="0.2">
      <c r="Y7241" s="396"/>
      <c r="Z7241" s="396"/>
      <c r="AA7241" s="441"/>
    </row>
    <row r="7242" spans="25:27" x14ac:dyDescent="0.2">
      <c r="Y7242" s="396"/>
      <c r="Z7242" s="396"/>
      <c r="AA7242" s="441"/>
    </row>
    <row r="7243" spans="25:27" x14ac:dyDescent="0.2">
      <c r="Y7243" s="396"/>
      <c r="Z7243" s="396"/>
      <c r="AA7243" s="441"/>
    </row>
    <row r="7244" spans="25:27" x14ac:dyDescent="0.2">
      <c r="Y7244" s="396"/>
      <c r="Z7244" s="396"/>
      <c r="AA7244" s="441"/>
    </row>
    <row r="7245" spans="25:27" x14ac:dyDescent="0.2">
      <c r="Y7245" s="396"/>
      <c r="Z7245" s="396"/>
      <c r="AA7245" s="441"/>
    </row>
    <row r="7246" spans="25:27" x14ac:dyDescent="0.2">
      <c r="Y7246" s="396"/>
      <c r="Z7246" s="396"/>
      <c r="AA7246" s="441"/>
    </row>
    <row r="7247" spans="25:27" x14ac:dyDescent="0.2">
      <c r="Y7247" s="396"/>
      <c r="Z7247" s="396"/>
      <c r="AA7247" s="441"/>
    </row>
    <row r="7248" spans="25:27" x14ac:dyDescent="0.2">
      <c r="Y7248" s="396"/>
      <c r="Z7248" s="396"/>
      <c r="AA7248" s="441"/>
    </row>
    <row r="7249" spans="25:27" x14ac:dyDescent="0.2">
      <c r="Y7249" s="396"/>
      <c r="Z7249" s="396"/>
      <c r="AA7249" s="441"/>
    </row>
    <row r="7250" spans="25:27" x14ac:dyDescent="0.2">
      <c r="Y7250" s="396"/>
      <c r="Z7250" s="396"/>
      <c r="AA7250" s="441"/>
    </row>
    <row r="7251" spans="25:27" x14ac:dyDescent="0.2">
      <c r="Y7251" s="396"/>
      <c r="Z7251" s="396"/>
      <c r="AA7251" s="441"/>
    </row>
    <row r="7252" spans="25:27" x14ac:dyDescent="0.2">
      <c r="Y7252" s="396"/>
      <c r="Z7252" s="396"/>
      <c r="AA7252" s="441"/>
    </row>
    <row r="7253" spans="25:27" x14ac:dyDescent="0.2">
      <c r="Y7253" s="396"/>
      <c r="Z7253" s="396"/>
      <c r="AA7253" s="441"/>
    </row>
    <row r="7254" spans="25:27" x14ac:dyDescent="0.2">
      <c r="Y7254" s="396"/>
      <c r="Z7254" s="396"/>
      <c r="AA7254" s="441"/>
    </row>
    <row r="7255" spans="25:27" x14ac:dyDescent="0.2">
      <c r="Y7255" s="396"/>
      <c r="Z7255" s="396"/>
      <c r="AA7255" s="441"/>
    </row>
    <row r="7256" spans="25:27" x14ac:dyDescent="0.2">
      <c r="Y7256" s="396"/>
      <c r="Z7256" s="396"/>
      <c r="AA7256" s="441"/>
    </row>
    <row r="7257" spans="25:27" x14ac:dyDescent="0.2">
      <c r="Y7257" s="396"/>
      <c r="Z7257" s="396"/>
      <c r="AA7257" s="441"/>
    </row>
    <row r="7258" spans="25:27" x14ac:dyDescent="0.2">
      <c r="Y7258" s="396"/>
      <c r="Z7258" s="396"/>
      <c r="AA7258" s="441"/>
    </row>
    <row r="7259" spans="25:27" x14ac:dyDescent="0.2">
      <c r="Y7259" s="396"/>
      <c r="Z7259" s="396"/>
      <c r="AA7259" s="441"/>
    </row>
    <row r="7260" spans="25:27" x14ac:dyDescent="0.2">
      <c r="Y7260" s="396"/>
      <c r="Z7260" s="396"/>
      <c r="AA7260" s="441"/>
    </row>
    <row r="7261" spans="25:27" x14ac:dyDescent="0.2">
      <c r="Y7261" s="396"/>
      <c r="Z7261" s="396"/>
      <c r="AA7261" s="441"/>
    </row>
    <row r="7262" spans="25:27" x14ac:dyDescent="0.2">
      <c r="Y7262" s="396"/>
      <c r="Z7262" s="396"/>
      <c r="AA7262" s="441"/>
    </row>
    <row r="7263" spans="25:27" x14ac:dyDescent="0.2">
      <c r="Y7263" s="396"/>
      <c r="Z7263" s="396"/>
      <c r="AA7263" s="441"/>
    </row>
    <row r="7264" spans="25:27" x14ac:dyDescent="0.2">
      <c r="Y7264" s="396"/>
      <c r="Z7264" s="396"/>
      <c r="AA7264" s="441"/>
    </row>
    <row r="7265" spans="25:27" x14ac:dyDescent="0.2">
      <c r="Y7265" s="396"/>
      <c r="Z7265" s="396"/>
      <c r="AA7265" s="441"/>
    </row>
    <row r="7266" spans="25:27" x14ac:dyDescent="0.2">
      <c r="Y7266" s="396"/>
      <c r="Z7266" s="396"/>
      <c r="AA7266" s="441"/>
    </row>
    <row r="7267" spans="25:27" x14ac:dyDescent="0.2">
      <c r="Y7267" s="396"/>
      <c r="Z7267" s="396"/>
      <c r="AA7267" s="441"/>
    </row>
    <row r="7268" spans="25:27" x14ac:dyDescent="0.2">
      <c r="Y7268" s="396"/>
      <c r="Z7268" s="396"/>
      <c r="AA7268" s="441"/>
    </row>
    <row r="7269" spans="25:27" x14ac:dyDescent="0.2">
      <c r="Y7269" s="396"/>
      <c r="Z7269" s="396"/>
      <c r="AA7269" s="441"/>
    </row>
    <row r="7270" spans="25:27" x14ac:dyDescent="0.2">
      <c r="Y7270" s="396"/>
      <c r="Z7270" s="396"/>
      <c r="AA7270" s="441"/>
    </row>
    <row r="7271" spans="25:27" x14ac:dyDescent="0.2">
      <c r="Y7271" s="396"/>
      <c r="Z7271" s="396"/>
      <c r="AA7271" s="441"/>
    </row>
    <row r="7272" spans="25:27" x14ac:dyDescent="0.2">
      <c r="Y7272" s="396"/>
      <c r="Z7272" s="396"/>
      <c r="AA7272" s="441"/>
    </row>
    <row r="7273" spans="25:27" x14ac:dyDescent="0.2">
      <c r="Y7273" s="396"/>
      <c r="Z7273" s="396"/>
      <c r="AA7273" s="441"/>
    </row>
    <row r="7274" spans="25:27" x14ac:dyDescent="0.2">
      <c r="Y7274" s="396"/>
      <c r="Z7274" s="396"/>
      <c r="AA7274" s="441"/>
    </row>
    <row r="7275" spans="25:27" x14ac:dyDescent="0.2">
      <c r="Y7275" s="396"/>
      <c r="Z7275" s="396"/>
      <c r="AA7275" s="441"/>
    </row>
    <row r="7276" spans="25:27" x14ac:dyDescent="0.2">
      <c r="Y7276" s="396"/>
      <c r="Z7276" s="396"/>
      <c r="AA7276" s="441"/>
    </row>
    <row r="7277" spans="25:27" x14ac:dyDescent="0.2">
      <c r="Y7277" s="396"/>
      <c r="Z7277" s="396"/>
      <c r="AA7277" s="441"/>
    </row>
    <row r="7278" spans="25:27" x14ac:dyDescent="0.2">
      <c r="Y7278" s="396"/>
      <c r="Z7278" s="396"/>
      <c r="AA7278" s="441"/>
    </row>
    <row r="7279" spans="25:27" x14ac:dyDescent="0.2">
      <c r="Y7279" s="396"/>
      <c r="Z7279" s="396"/>
      <c r="AA7279" s="441"/>
    </row>
    <row r="7280" spans="25:27" x14ac:dyDescent="0.2">
      <c r="Y7280" s="396"/>
      <c r="Z7280" s="396"/>
      <c r="AA7280" s="441"/>
    </row>
    <row r="7281" spans="25:27" x14ac:dyDescent="0.2">
      <c r="Y7281" s="396"/>
      <c r="Z7281" s="396"/>
      <c r="AA7281" s="441"/>
    </row>
    <row r="7282" spans="25:27" x14ac:dyDescent="0.2">
      <c r="Y7282" s="396"/>
      <c r="Z7282" s="396"/>
      <c r="AA7282" s="441"/>
    </row>
    <row r="7283" spans="25:27" x14ac:dyDescent="0.2">
      <c r="Y7283" s="396"/>
      <c r="Z7283" s="396"/>
      <c r="AA7283" s="441"/>
    </row>
    <row r="7284" spans="25:27" x14ac:dyDescent="0.2">
      <c r="Y7284" s="396"/>
      <c r="Z7284" s="396"/>
      <c r="AA7284" s="441"/>
    </row>
    <row r="7285" spans="25:27" x14ac:dyDescent="0.2">
      <c r="Y7285" s="396"/>
      <c r="Z7285" s="396"/>
      <c r="AA7285" s="441"/>
    </row>
    <row r="7286" spans="25:27" x14ac:dyDescent="0.2">
      <c r="Y7286" s="396"/>
      <c r="Z7286" s="396"/>
      <c r="AA7286" s="441"/>
    </row>
    <row r="7287" spans="25:27" x14ac:dyDescent="0.2">
      <c r="Y7287" s="396"/>
      <c r="Z7287" s="396"/>
      <c r="AA7287" s="441"/>
    </row>
    <row r="7288" spans="25:27" x14ac:dyDescent="0.2">
      <c r="Y7288" s="396"/>
      <c r="Z7288" s="396"/>
      <c r="AA7288" s="441"/>
    </row>
    <row r="7289" spans="25:27" x14ac:dyDescent="0.2">
      <c r="Y7289" s="396"/>
      <c r="Z7289" s="396"/>
      <c r="AA7289" s="441"/>
    </row>
    <row r="7290" spans="25:27" x14ac:dyDescent="0.2">
      <c r="Y7290" s="396"/>
      <c r="Z7290" s="396"/>
      <c r="AA7290" s="441"/>
    </row>
    <row r="7291" spans="25:27" x14ac:dyDescent="0.2">
      <c r="Y7291" s="396"/>
      <c r="Z7291" s="396"/>
      <c r="AA7291" s="441"/>
    </row>
    <row r="7292" spans="25:27" x14ac:dyDescent="0.2">
      <c r="Y7292" s="396"/>
      <c r="Z7292" s="396"/>
      <c r="AA7292" s="441"/>
    </row>
    <row r="7293" spans="25:27" x14ac:dyDescent="0.2">
      <c r="Y7293" s="396"/>
      <c r="Z7293" s="396"/>
      <c r="AA7293" s="441"/>
    </row>
    <row r="7294" spans="25:27" x14ac:dyDescent="0.2">
      <c r="Y7294" s="396"/>
      <c r="Z7294" s="396"/>
      <c r="AA7294" s="441"/>
    </row>
    <row r="7295" spans="25:27" x14ac:dyDescent="0.2">
      <c r="Y7295" s="396"/>
      <c r="Z7295" s="396"/>
      <c r="AA7295" s="441"/>
    </row>
    <row r="7296" spans="25:27" x14ac:dyDescent="0.2">
      <c r="Y7296" s="396"/>
      <c r="Z7296" s="396"/>
      <c r="AA7296" s="441"/>
    </row>
    <row r="7297" spans="25:27" x14ac:dyDescent="0.2">
      <c r="Y7297" s="396"/>
      <c r="Z7297" s="396"/>
      <c r="AA7297" s="441"/>
    </row>
    <row r="7298" spans="25:27" x14ac:dyDescent="0.2">
      <c r="Y7298" s="396"/>
      <c r="Z7298" s="396"/>
      <c r="AA7298" s="441"/>
    </row>
    <row r="7299" spans="25:27" x14ac:dyDescent="0.2">
      <c r="Y7299" s="396"/>
      <c r="Z7299" s="396"/>
      <c r="AA7299" s="441"/>
    </row>
    <row r="7300" spans="25:27" x14ac:dyDescent="0.2">
      <c r="Y7300" s="396"/>
      <c r="Z7300" s="396"/>
      <c r="AA7300" s="441"/>
    </row>
    <row r="7301" spans="25:27" x14ac:dyDescent="0.2">
      <c r="Y7301" s="396"/>
      <c r="Z7301" s="396"/>
      <c r="AA7301" s="441"/>
    </row>
    <row r="7302" spans="25:27" x14ac:dyDescent="0.2">
      <c r="Y7302" s="396"/>
      <c r="Z7302" s="396"/>
      <c r="AA7302" s="441"/>
    </row>
    <row r="7303" spans="25:27" x14ac:dyDescent="0.2">
      <c r="Y7303" s="396"/>
      <c r="Z7303" s="396"/>
      <c r="AA7303" s="441"/>
    </row>
    <row r="7304" spans="25:27" x14ac:dyDescent="0.2">
      <c r="Y7304" s="396"/>
      <c r="Z7304" s="396"/>
      <c r="AA7304" s="441"/>
    </row>
    <row r="7305" spans="25:27" x14ac:dyDescent="0.2">
      <c r="Y7305" s="396"/>
      <c r="Z7305" s="396"/>
      <c r="AA7305" s="441"/>
    </row>
    <row r="7306" spans="25:27" x14ac:dyDescent="0.2">
      <c r="Y7306" s="396"/>
      <c r="Z7306" s="396"/>
      <c r="AA7306" s="441"/>
    </row>
    <row r="7307" spans="25:27" x14ac:dyDescent="0.2">
      <c r="Y7307" s="396"/>
      <c r="Z7307" s="396"/>
      <c r="AA7307" s="441"/>
    </row>
    <row r="7308" spans="25:27" x14ac:dyDescent="0.2">
      <c r="Y7308" s="396"/>
      <c r="Z7308" s="396"/>
      <c r="AA7308" s="441"/>
    </row>
    <row r="7309" spans="25:27" x14ac:dyDescent="0.2">
      <c r="Y7309" s="396"/>
      <c r="Z7309" s="396"/>
      <c r="AA7309" s="441"/>
    </row>
    <row r="7310" spans="25:27" x14ac:dyDescent="0.2">
      <c r="Y7310" s="396"/>
      <c r="Z7310" s="396"/>
      <c r="AA7310" s="441"/>
    </row>
    <row r="7311" spans="25:27" x14ac:dyDescent="0.2">
      <c r="Y7311" s="396"/>
      <c r="Z7311" s="396"/>
      <c r="AA7311" s="441"/>
    </row>
    <row r="7312" spans="25:27" x14ac:dyDescent="0.2">
      <c r="Y7312" s="396"/>
      <c r="Z7312" s="396"/>
      <c r="AA7312" s="441"/>
    </row>
    <row r="7313" spans="25:27" x14ac:dyDescent="0.2">
      <c r="Y7313" s="396"/>
      <c r="Z7313" s="396"/>
      <c r="AA7313" s="441"/>
    </row>
    <row r="7314" spans="25:27" x14ac:dyDescent="0.2">
      <c r="Y7314" s="396"/>
      <c r="Z7314" s="396"/>
      <c r="AA7314" s="441"/>
    </row>
    <row r="7315" spans="25:27" x14ac:dyDescent="0.2">
      <c r="Y7315" s="396"/>
      <c r="Z7315" s="396"/>
      <c r="AA7315" s="441"/>
    </row>
    <row r="7316" spans="25:27" x14ac:dyDescent="0.2">
      <c r="Y7316" s="396"/>
      <c r="Z7316" s="396"/>
      <c r="AA7316" s="441"/>
    </row>
    <row r="7317" spans="25:27" x14ac:dyDescent="0.2">
      <c r="Y7317" s="396"/>
      <c r="Z7317" s="396"/>
      <c r="AA7317" s="441"/>
    </row>
    <row r="7318" spans="25:27" x14ac:dyDescent="0.2">
      <c r="Y7318" s="396"/>
      <c r="Z7318" s="396"/>
      <c r="AA7318" s="441"/>
    </row>
    <row r="7319" spans="25:27" x14ac:dyDescent="0.2">
      <c r="Y7319" s="396"/>
      <c r="Z7319" s="396"/>
      <c r="AA7319" s="441"/>
    </row>
    <row r="7320" spans="25:27" x14ac:dyDescent="0.2">
      <c r="Y7320" s="396"/>
      <c r="Z7320" s="396"/>
      <c r="AA7320" s="441"/>
    </row>
    <row r="7321" spans="25:27" x14ac:dyDescent="0.2">
      <c r="Y7321" s="396"/>
      <c r="Z7321" s="396"/>
      <c r="AA7321" s="441"/>
    </row>
    <row r="7322" spans="25:27" x14ac:dyDescent="0.2">
      <c r="Y7322" s="396"/>
      <c r="Z7322" s="396"/>
      <c r="AA7322" s="441"/>
    </row>
    <row r="7323" spans="25:27" x14ac:dyDescent="0.2">
      <c r="Y7323" s="396"/>
      <c r="Z7323" s="396"/>
      <c r="AA7323" s="441"/>
    </row>
    <row r="7324" spans="25:27" x14ac:dyDescent="0.2">
      <c r="Y7324" s="396"/>
      <c r="Z7324" s="396"/>
      <c r="AA7324" s="441"/>
    </row>
    <row r="7325" spans="25:27" x14ac:dyDescent="0.2">
      <c r="Y7325" s="396"/>
      <c r="Z7325" s="396"/>
      <c r="AA7325" s="441"/>
    </row>
    <row r="7326" spans="25:27" x14ac:dyDescent="0.2">
      <c r="Y7326" s="396"/>
      <c r="Z7326" s="396"/>
      <c r="AA7326" s="441"/>
    </row>
    <row r="7327" spans="25:27" x14ac:dyDescent="0.2">
      <c r="Y7327" s="396"/>
      <c r="Z7327" s="396"/>
      <c r="AA7327" s="441"/>
    </row>
    <row r="7328" spans="25:27" x14ac:dyDescent="0.2">
      <c r="Y7328" s="396"/>
      <c r="Z7328" s="396"/>
      <c r="AA7328" s="441"/>
    </row>
    <row r="7329" spans="25:27" x14ac:dyDescent="0.2">
      <c r="Y7329" s="396"/>
      <c r="Z7329" s="396"/>
      <c r="AA7329" s="441"/>
    </row>
    <row r="7330" spans="25:27" x14ac:dyDescent="0.2">
      <c r="Y7330" s="396"/>
      <c r="Z7330" s="396"/>
      <c r="AA7330" s="441"/>
    </row>
    <row r="7331" spans="25:27" x14ac:dyDescent="0.2">
      <c r="Y7331" s="396"/>
      <c r="Z7331" s="396"/>
      <c r="AA7331" s="441"/>
    </row>
    <row r="7332" spans="25:27" x14ac:dyDescent="0.2">
      <c r="Y7332" s="396"/>
      <c r="Z7332" s="396"/>
      <c r="AA7332" s="441"/>
    </row>
    <row r="7333" spans="25:27" x14ac:dyDescent="0.2">
      <c r="Y7333" s="396"/>
      <c r="Z7333" s="396"/>
      <c r="AA7333" s="441"/>
    </row>
    <row r="7334" spans="25:27" x14ac:dyDescent="0.2">
      <c r="Y7334" s="396"/>
      <c r="Z7334" s="396"/>
      <c r="AA7334" s="441"/>
    </row>
    <row r="7335" spans="25:27" x14ac:dyDescent="0.2">
      <c r="Y7335" s="396"/>
      <c r="Z7335" s="396"/>
      <c r="AA7335" s="441"/>
    </row>
    <row r="7336" spans="25:27" x14ac:dyDescent="0.2">
      <c r="Y7336" s="396"/>
      <c r="Z7336" s="396"/>
      <c r="AA7336" s="441"/>
    </row>
    <row r="7337" spans="25:27" x14ac:dyDescent="0.2">
      <c r="Y7337" s="396"/>
      <c r="Z7337" s="396"/>
      <c r="AA7337" s="441"/>
    </row>
    <row r="7338" spans="25:27" x14ac:dyDescent="0.2">
      <c r="Y7338" s="396"/>
      <c r="Z7338" s="396"/>
      <c r="AA7338" s="441"/>
    </row>
    <row r="7339" spans="25:27" x14ac:dyDescent="0.2">
      <c r="Y7339" s="396"/>
      <c r="Z7339" s="396"/>
      <c r="AA7339" s="441"/>
    </row>
    <row r="7340" spans="25:27" x14ac:dyDescent="0.2">
      <c r="Y7340" s="396"/>
      <c r="Z7340" s="396"/>
      <c r="AA7340" s="441"/>
    </row>
    <row r="7341" spans="25:27" x14ac:dyDescent="0.2">
      <c r="Y7341" s="396"/>
      <c r="Z7341" s="396"/>
      <c r="AA7341" s="441"/>
    </row>
    <row r="7342" spans="25:27" x14ac:dyDescent="0.2">
      <c r="Y7342" s="396"/>
      <c r="Z7342" s="396"/>
      <c r="AA7342" s="441"/>
    </row>
    <row r="7343" spans="25:27" x14ac:dyDescent="0.2">
      <c r="Y7343" s="396"/>
      <c r="Z7343" s="396"/>
      <c r="AA7343" s="441"/>
    </row>
    <row r="7344" spans="25:27" x14ac:dyDescent="0.2">
      <c r="Y7344" s="396"/>
      <c r="Z7344" s="396"/>
      <c r="AA7344" s="441"/>
    </row>
    <row r="7345" spans="25:27" x14ac:dyDescent="0.2">
      <c r="Y7345" s="396"/>
      <c r="Z7345" s="396"/>
      <c r="AA7345" s="441"/>
    </row>
    <row r="7346" spans="25:27" x14ac:dyDescent="0.2">
      <c r="Y7346" s="396"/>
      <c r="Z7346" s="396"/>
      <c r="AA7346" s="441"/>
    </row>
    <row r="7347" spans="25:27" x14ac:dyDescent="0.2">
      <c r="Y7347" s="396"/>
      <c r="Z7347" s="396"/>
      <c r="AA7347" s="441"/>
    </row>
    <row r="7348" spans="25:27" x14ac:dyDescent="0.2">
      <c r="Y7348" s="396"/>
      <c r="Z7348" s="396"/>
      <c r="AA7348" s="441"/>
    </row>
    <row r="7349" spans="25:27" x14ac:dyDescent="0.2">
      <c r="Y7349" s="396"/>
      <c r="Z7349" s="396"/>
      <c r="AA7349" s="441"/>
    </row>
    <row r="7350" spans="25:27" x14ac:dyDescent="0.2">
      <c r="Y7350" s="396"/>
      <c r="Z7350" s="396"/>
      <c r="AA7350" s="441"/>
    </row>
    <row r="7351" spans="25:27" x14ac:dyDescent="0.2">
      <c r="Y7351" s="396"/>
      <c r="Z7351" s="396"/>
      <c r="AA7351" s="441"/>
    </row>
    <row r="7352" spans="25:27" x14ac:dyDescent="0.2">
      <c r="Y7352" s="396"/>
      <c r="Z7352" s="396"/>
      <c r="AA7352" s="441"/>
    </row>
    <row r="7353" spans="25:27" x14ac:dyDescent="0.2">
      <c r="Y7353" s="396"/>
      <c r="Z7353" s="396"/>
      <c r="AA7353" s="441"/>
    </row>
    <row r="7354" spans="25:27" x14ac:dyDescent="0.2">
      <c r="Y7354" s="396"/>
      <c r="Z7354" s="396"/>
      <c r="AA7354" s="441"/>
    </row>
    <row r="7355" spans="25:27" x14ac:dyDescent="0.2">
      <c r="Y7355" s="396"/>
      <c r="Z7355" s="396"/>
      <c r="AA7355" s="441"/>
    </row>
    <row r="7356" spans="25:27" x14ac:dyDescent="0.2">
      <c r="Y7356" s="396"/>
      <c r="Z7356" s="396"/>
      <c r="AA7356" s="441"/>
    </row>
    <row r="7357" spans="25:27" x14ac:dyDescent="0.2">
      <c r="Y7357" s="396"/>
      <c r="Z7357" s="396"/>
      <c r="AA7357" s="441"/>
    </row>
    <row r="7358" spans="25:27" x14ac:dyDescent="0.2">
      <c r="Y7358" s="396"/>
      <c r="Z7358" s="396"/>
      <c r="AA7358" s="441"/>
    </row>
    <row r="7359" spans="25:27" x14ac:dyDescent="0.2">
      <c r="Y7359" s="396"/>
      <c r="Z7359" s="396"/>
      <c r="AA7359" s="441"/>
    </row>
    <row r="7360" spans="25:27" x14ac:dyDescent="0.2">
      <c r="Y7360" s="396"/>
      <c r="Z7360" s="396"/>
      <c r="AA7360" s="441"/>
    </row>
    <row r="7361" spans="25:27" x14ac:dyDescent="0.2">
      <c r="Y7361" s="396"/>
      <c r="Z7361" s="396"/>
      <c r="AA7361" s="441"/>
    </row>
    <row r="7362" spans="25:27" x14ac:dyDescent="0.2">
      <c r="Y7362" s="396"/>
      <c r="Z7362" s="396"/>
      <c r="AA7362" s="441"/>
    </row>
    <row r="7363" spans="25:27" x14ac:dyDescent="0.2">
      <c r="Y7363" s="396"/>
      <c r="Z7363" s="396"/>
      <c r="AA7363" s="441"/>
    </row>
    <row r="7364" spans="25:27" x14ac:dyDescent="0.2">
      <c r="Y7364" s="396"/>
      <c r="Z7364" s="396"/>
      <c r="AA7364" s="441"/>
    </row>
    <row r="7365" spans="25:27" x14ac:dyDescent="0.2">
      <c r="Y7365" s="396"/>
      <c r="Z7365" s="396"/>
      <c r="AA7365" s="441"/>
    </row>
    <row r="7366" spans="25:27" x14ac:dyDescent="0.2">
      <c r="Y7366" s="396"/>
      <c r="Z7366" s="396"/>
      <c r="AA7366" s="441"/>
    </row>
    <row r="7367" spans="25:27" x14ac:dyDescent="0.2">
      <c r="Y7367" s="396"/>
      <c r="Z7367" s="396"/>
      <c r="AA7367" s="441"/>
    </row>
    <row r="7368" spans="25:27" x14ac:dyDescent="0.2">
      <c r="Y7368" s="396"/>
      <c r="Z7368" s="396"/>
      <c r="AA7368" s="441"/>
    </row>
    <row r="7369" spans="25:27" x14ac:dyDescent="0.2">
      <c r="Y7369" s="396"/>
      <c r="Z7369" s="396"/>
      <c r="AA7369" s="441"/>
    </row>
    <row r="7370" spans="25:27" x14ac:dyDescent="0.2">
      <c r="Y7370" s="396"/>
      <c r="Z7370" s="396"/>
      <c r="AA7370" s="441"/>
    </row>
    <row r="7371" spans="25:27" x14ac:dyDescent="0.2">
      <c r="Y7371" s="396"/>
      <c r="Z7371" s="396"/>
      <c r="AA7371" s="441"/>
    </row>
    <row r="7372" spans="25:27" x14ac:dyDescent="0.2">
      <c r="Y7372" s="396"/>
      <c r="Z7372" s="396"/>
      <c r="AA7372" s="441"/>
    </row>
    <row r="7373" spans="25:27" x14ac:dyDescent="0.2">
      <c r="Y7373" s="396"/>
      <c r="Z7373" s="396"/>
      <c r="AA7373" s="441"/>
    </row>
    <row r="7374" spans="25:27" x14ac:dyDescent="0.2">
      <c r="Y7374" s="396"/>
      <c r="Z7374" s="396"/>
      <c r="AA7374" s="441"/>
    </row>
    <row r="7375" spans="25:27" x14ac:dyDescent="0.2">
      <c r="Y7375" s="396"/>
      <c r="Z7375" s="396"/>
      <c r="AA7375" s="441"/>
    </row>
    <row r="7376" spans="25:27" x14ac:dyDescent="0.2">
      <c r="Y7376" s="396"/>
      <c r="Z7376" s="396"/>
      <c r="AA7376" s="441"/>
    </row>
    <row r="7377" spans="25:27" x14ac:dyDescent="0.2">
      <c r="Y7377" s="396"/>
      <c r="Z7377" s="396"/>
      <c r="AA7377" s="441"/>
    </row>
    <row r="7378" spans="25:27" x14ac:dyDescent="0.2">
      <c r="Y7378" s="396"/>
      <c r="Z7378" s="396"/>
      <c r="AA7378" s="441"/>
    </row>
    <row r="7379" spans="25:27" x14ac:dyDescent="0.2">
      <c r="Y7379" s="396"/>
      <c r="Z7379" s="396"/>
      <c r="AA7379" s="441"/>
    </row>
    <row r="7380" spans="25:27" x14ac:dyDescent="0.2">
      <c r="Y7380" s="396"/>
      <c r="Z7380" s="396"/>
      <c r="AA7380" s="441"/>
    </row>
    <row r="7381" spans="25:27" x14ac:dyDescent="0.2">
      <c r="Y7381" s="396"/>
      <c r="Z7381" s="396"/>
      <c r="AA7381" s="441"/>
    </row>
    <row r="7382" spans="25:27" x14ac:dyDescent="0.2">
      <c r="Y7382" s="396"/>
      <c r="Z7382" s="396"/>
      <c r="AA7382" s="441"/>
    </row>
    <row r="7383" spans="25:27" x14ac:dyDescent="0.2">
      <c r="Y7383" s="396"/>
      <c r="Z7383" s="396"/>
      <c r="AA7383" s="441"/>
    </row>
    <row r="7384" spans="25:27" x14ac:dyDescent="0.2">
      <c r="Y7384" s="396"/>
      <c r="Z7384" s="396"/>
      <c r="AA7384" s="441"/>
    </row>
    <row r="7385" spans="25:27" x14ac:dyDescent="0.2">
      <c r="Y7385" s="396"/>
      <c r="Z7385" s="396"/>
      <c r="AA7385" s="441"/>
    </row>
    <row r="7386" spans="25:27" x14ac:dyDescent="0.2">
      <c r="Y7386" s="396"/>
      <c r="Z7386" s="396"/>
      <c r="AA7386" s="441"/>
    </row>
    <row r="7387" spans="25:27" x14ac:dyDescent="0.2">
      <c r="Y7387" s="396"/>
      <c r="Z7387" s="396"/>
      <c r="AA7387" s="441"/>
    </row>
    <row r="7388" spans="25:27" x14ac:dyDescent="0.2">
      <c r="Y7388" s="396"/>
      <c r="Z7388" s="396"/>
      <c r="AA7388" s="441"/>
    </row>
    <row r="7389" spans="25:27" x14ac:dyDescent="0.2">
      <c r="Y7389" s="396"/>
      <c r="Z7389" s="396"/>
      <c r="AA7389" s="441"/>
    </row>
    <row r="7390" spans="25:27" x14ac:dyDescent="0.2">
      <c r="Y7390" s="396"/>
      <c r="Z7390" s="396"/>
      <c r="AA7390" s="441"/>
    </row>
    <row r="7391" spans="25:27" x14ac:dyDescent="0.2">
      <c r="Y7391" s="396"/>
      <c r="Z7391" s="396"/>
      <c r="AA7391" s="441"/>
    </row>
    <row r="7392" spans="25:27" x14ac:dyDescent="0.2">
      <c r="Y7392" s="396"/>
      <c r="Z7392" s="396"/>
      <c r="AA7392" s="441"/>
    </row>
    <row r="7393" spans="25:27" x14ac:dyDescent="0.2">
      <c r="Y7393" s="396"/>
      <c r="Z7393" s="396"/>
      <c r="AA7393" s="441"/>
    </row>
    <row r="7394" spans="25:27" x14ac:dyDescent="0.2">
      <c r="Y7394" s="396"/>
      <c r="Z7394" s="396"/>
      <c r="AA7394" s="441"/>
    </row>
    <row r="7395" spans="25:27" x14ac:dyDescent="0.2">
      <c r="Y7395" s="396"/>
      <c r="Z7395" s="396"/>
      <c r="AA7395" s="441"/>
    </row>
    <row r="7396" spans="25:27" x14ac:dyDescent="0.2">
      <c r="Y7396" s="396"/>
      <c r="Z7396" s="396"/>
      <c r="AA7396" s="441"/>
    </row>
    <row r="7397" spans="25:27" x14ac:dyDescent="0.2">
      <c r="Y7397" s="396"/>
      <c r="Z7397" s="396"/>
      <c r="AA7397" s="441"/>
    </row>
    <row r="7398" spans="25:27" x14ac:dyDescent="0.2">
      <c r="Y7398" s="396"/>
      <c r="Z7398" s="396"/>
      <c r="AA7398" s="441"/>
    </row>
    <row r="7399" spans="25:27" x14ac:dyDescent="0.2">
      <c r="Y7399" s="396"/>
      <c r="Z7399" s="396"/>
      <c r="AA7399" s="441"/>
    </row>
    <row r="7400" spans="25:27" x14ac:dyDescent="0.2">
      <c r="Y7400" s="396"/>
      <c r="Z7400" s="396"/>
      <c r="AA7400" s="441"/>
    </row>
    <row r="7401" spans="25:27" x14ac:dyDescent="0.2">
      <c r="Y7401" s="396"/>
      <c r="Z7401" s="396"/>
      <c r="AA7401" s="441"/>
    </row>
    <row r="7402" spans="25:27" x14ac:dyDescent="0.2">
      <c r="Y7402" s="396"/>
      <c r="Z7402" s="396"/>
      <c r="AA7402" s="441"/>
    </row>
    <row r="7403" spans="25:27" x14ac:dyDescent="0.2">
      <c r="Y7403" s="396"/>
      <c r="Z7403" s="396"/>
      <c r="AA7403" s="441"/>
    </row>
    <row r="7404" spans="25:27" x14ac:dyDescent="0.2">
      <c r="Y7404" s="396"/>
      <c r="Z7404" s="396"/>
      <c r="AA7404" s="441"/>
    </row>
    <row r="7405" spans="25:27" x14ac:dyDescent="0.2">
      <c r="Y7405" s="396"/>
      <c r="Z7405" s="396"/>
      <c r="AA7405" s="441"/>
    </row>
    <row r="7406" spans="25:27" x14ac:dyDescent="0.2">
      <c r="Y7406" s="396"/>
      <c r="Z7406" s="396"/>
      <c r="AA7406" s="441"/>
    </row>
    <row r="7407" spans="25:27" x14ac:dyDescent="0.2">
      <c r="Y7407" s="396"/>
      <c r="Z7407" s="396"/>
      <c r="AA7407" s="441"/>
    </row>
    <row r="7408" spans="25:27" x14ac:dyDescent="0.2">
      <c r="Y7408" s="396"/>
      <c r="Z7408" s="396"/>
      <c r="AA7408" s="441"/>
    </row>
    <row r="7409" spans="25:27" x14ac:dyDescent="0.2">
      <c r="Y7409" s="396"/>
      <c r="Z7409" s="396"/>
      <c r="AA7409" s="441"/>
    </row>
    <row r="7410" spans="25:27" x14ac:dyDescent="0.2">
      <c r="Y7410" s="396"/>
      <c r="Z7410" s="396"/>
      <c r="AA7410" s="441"/>
    </row>
    <row r="7411" spans="25:27" x14ac:dyDescent="0.2">
      <c r="Y7411" s="396"/>
      <c r="Z7411" s="396"/>
      <c r="AA7411" s="441"/>
    </row>
    <row r="7412" spans="25:27" x14ac:dyDescent="0.2">
      <c r="Y7412" s="396"/>
      <c r="Z7412" s="396"/>
      <c r="AA7412" s="441"/>
    </row>
    <row r="7413" spans="25:27" x14ac:dyDescent="0.2">
      <c r="Y7413" s="396"/>
      <c r="Z7413" s="396"/>
      <c r="AA7413" s="441"/>
    </row>
    <row r="7414" spans="25:27" x14ac:dyDescent="0.2">
      <c r="Y7414" s="396"/>
      <c r="Z7414" s="396"/>
      <c r="AA7414" s="441"/>
    </row>
    <row r="7415" spans="25:27" x14ac:dyDescent="0.2">
      <c r="Y7415" s="396"/>
      <c r="Z7415" s="396"/>
      <c r="AA7415" s="441"/>
    </row>
    <row r="7416" spans="25:27" x14ac:dyDescent="0.2">
      <c r="Y7416" s="396"/>
      <c r="Z7416" s="396"/>
      <c r="AA7416" s="441"/>
    </row>
    <row r="7417" spans="25:27" x14ac:dyDescent="0.2">
      <c r="Y7417" s="396"/>
      <c r="Z7417" s="396"/>
      <c r="AA7417" s="441"/>
    </row>
    <row r="7418" spans="25:27" x14ac:dyDescent="0.2">
      <c r="Y7418" s="396"/>
      <c r="Z7418" s="396"/>
      <c r="AA7418" s="441"/>
    </row>
    <row r="7419" spans="25:27" x14ac:dyDescent="0.2">
      <c r="Y7419" s="396"/>
      <c r="Z7419" s="396"/>
      <c r="AA7419" s="441"/>
    </row>
    <row r="7420" spans="25:27" x14ac:dyDescent="0.2">
      <c r="Y7420" s="396"/>
      <c r="Z7420" s="396"/>
      <c r="AA7420" s="441"/>
    </row>
    <row r="7421" spans="25:27" x14ac:dyDescent="0.2">
      <c r="Y7421" s="396"/>
      <c r="Z7421" s="396"/>
      <c r="AA7421" s="441"/>
    </row>
    <row r="7422" spans="25:27" x14ac:dyDescent="0.2">
      <c r="Y7422" s="396"/>
      <c r="Z7422" s="396"/>
      <c r="AA7422" s="441"/>
    </row>
    <row r="7423" spans="25:27" x14ac:dyDescent="0.2">
      <c r="Y7423" s="396"/>
      <c r="Z7423" s="396"/>
      <c r="AA7423" s="441"/>
    </row>
    <row r="7424" spans="25:27" x14ac:dyDescent="0.2">
      <c r="Y7424" s="396"/>
      <c r="Z7424" s="396"/>
      <c r="AA7424" s="441"/>
    </row>
    <row r="7425" spans="25:27" x14ac:dyDescent="0.2">
      <c r="Y7425" s="396"/>
      <c r="Z7425" s="396"/>
      <c r="AA7425" s="441"/>
    </row>
    <row r="7426" spans="25:27" x14ac:dyDescent="0.2">
      <c r="Y7426" s="396"/>
      <c r="Z7426" s="396"/>
      <c r="AA7426" s="441"/>
    </row>
    <row r="7427" spans="25:27" x14ac:dyDescent="0.2">
      <c r="Y7427" s="396"/>
      <c r="Z7427" s="396"/>
      <c r="AA7427" s="441"/>
    </row>
    <row r="7428" spans="25:27" x14ac:dyDescent="0.2">
      <c r="Y7428" s="396"/>
      <c r="Z7428" s="396"/>
      <c r="AA7428" s="441"/>
    </row>
    <row r="7429" spans="25:27" x14ac:dyDescent="0.2">
      <c r="Y7429" s="396"/>
      <c r="Z7429" s="396"/>
      <c r="AA7429" s="441"/>
    </row>
    <row r="7430" spans="25:27" x14ac:dyDescent="0.2">
      <c r="Y7430" s="396"/>
      <c r="Z7430" s="396"/>
      <c r="AA7430" s="441"/>
    </row>
    <row r="7431" spans="25:27" x14ac:dyDescent="0.2">
      <c r="Y7431" s="396"/>
      <c r="Z7431" s="396"/>
      <c r="AA7431" s="441"/>
    </row>
    <row r="7432" spans="25:27" x14ac:dyDescent="0.2">
      <c r="Y7432" s="396"/>
      <c r="Z7432" s="396"/>
      <c r="AA7432" s="441"/>
    </row>
    <row r="7433" spans="25:27" x14ac:dyDescent="0.2">
      <c r="Y7433" s="396"/>
      <c r="Z7433" s="396"/>
      <c r="AA7433" s="441"/>
    </row>
    <row r="7434" spans="25:27" x14ac:dyDescent="0.2">
      <c r="Y7434" s="396"/>
      <c r="Z7434" s="396"/>
      <c r="AA7434" s="441"/>
    </row>
    <row r="7435" spans="25:27" x14ac:dyDescent="0.2">
      <c r="Y7435" s="396"/>
      <c r="Z7435" s="396"/>
      <c r="AA7435" s="441"/>
    </row>
    <row r="7436" spans="25:27" x14ac:dyDescent="0.2">
      <c r="Y7436" s="396"/>
      <c r="Z7436" s="396"/>
      <c r="AA7436" s="441"/>
    </row>
    <row r="7437" spans="25:27" x14ac:dyDescent="0.2">
      <c r="Y7437" s="396"/>
      <c r="Z7437" s="396"/>
      <c r="AA7437" s="441"/>
    </row>
    <row r="7438" spans="25:27" x14ac:dyDescent="0.2">
      <c r="Y7438" s="396"/>
      <c r="Z7438" s="396"/>
      <c r="AA7438" s="441"/>
    </row>
    <row r="7439" spans="25:27" x14ac:dyDescent="0.2">
      <c r="Y7439" s="396"/>
      <c r="Z7439" s="396"/>
      <c r="AA7439" s="441"/>
    </row>
    <row r="7440" spans="25:27" x14ac:dyDescent="0.2">
      <c r="Y7440" s="396"/>
      <c r="Z7440" s="396"/>
      <c r="AA7440" s="441"/>
    </row>
    <row r="7441" spans="25:27" x14ac:dyDescent="0.2">
      <c r="Y7441" s="396"/>
      <c r="Z7441" s="396"/>
      <c r="AA7441" s="441"/>
    </row>
    <row r="7442" spans="25:27" x14ac:dyDescent="0.2">
      <c r="Y7442" s="396"/>
      <c r="Z7442" s="396"/>
      <c r="AA7442" s="441"/>
    </row>
    <row r="7443" spans="25:27" x14ac:dyDescent="0.2">
      <c r="Y7443" s="396"/>
      <c r="Z7443" s="396"/>
      <c r="AA7443" s="441"/>
    </row>
    <row r="7444" spans="25:27" x14ac:dyDescent="0.2">
      <c r="Y7444" s="396"/>
      <c r="Z7444" s="396"/>
      <c r="AA7444" s="441"/>
    </row>
    <row r="7445" spans="25:27" x14ac:dyDescent="0.2">
      <c r="Y7445" s="396"/>
      <c r="Z7445" s="396"/>
      <c r="AA7445" s="441"/>
    </row>
    <row r="7446" spans="25:27" x14ac:dyDescent="0.2">
      <c r="Y7446" s="396"/>
      <c r="Z7446" s="396"/>
      <c r="AA7446" s="441"/>
    </row>
    <row r="7447" spans="25:27" x14ac:dyDescent="0.2">
      <c r="Y7447" s="396"/>
      <c r="Z7447" s="396"/>
      <c r="AA7447" s="441"/>
    </row>
    <row r="7448" spans="25:27" x14ac:dyDescent="0.2">
      <c r="Y7448" s="396"/>
      <c r="Z7448" s="396"/>
      <c r="AA7448" s="441"/>
    </row>
    <row r="7449" spans="25:27" x14ac:dyDescent="0.2">
      <c r="Y7449" s="396"/>
      <c r="Z7449" s="396"/>
      <c r="AA7449" s="441"/>
    </row>
    <row r="7450" spans="25:27" x14ac:dyDescent="0.2">
      <c r="Y7450" s="396"/>
      <c r="Z7450" s="396"/>
      <c r="AA7450" s="441"/>
    </row>
    <row r="7451" spans="25:27" x14ac:dyDescent="0.2">
      <c r="Y7451" s="396"/>
      <c r="Z7451" s="396"/>
      <c r="AA7451" s="441"/>
    </row>
    <row r="7452" spans="25:27" x14ac:dyDescent="0.2">
      <c r="Y7452" s="396"/>
      <c r="Z7452" s="396"/>
      <c r="AA7452" s="441"/>
    </row>
    <row r="7453" spans="25:27" x14ac:dyDescent="0.2">
      <c r="Y7453" s="396"/>
      <c r="Z7453" s="396"/>
      <c r="AA7453" s="441"/>
    </row>
    <row r="7454" spans="25:27" x14ac:dyDescent="0.2">
      <c r="Y7454" s="396"/>
      <c r="Z7454" s="396"/>
      <c r="AA7454" s="441"/>
    </row>
    <row r="7455" spans="25:27" x14ac:dyDescent="0.2">
      <c r="Y7455" s="396"/>
      <c r="Z7455" s="396"/>
      <c r="AA7455" s="441"/>
    </row>
    <row r="7456" spans="25:27" x14ac:dyDescent="0.2">
      <c r="Y7456" s="396"/>
      <c r="Z7456" s="396"/>
      <c r="AA7456" s="441"/>
    </row>
    <row r="7457" spans="25:27" x14ac:dyDescent="0.2">
      <c r="Y7457" s="396"/>
      <c r="Z7457" s="396"/>
      <c r="AA7457" s="441"/>
    </row>
    <row r="7458" spans="25:27" x14ac:dyDescent="0.2">
      <c r="Y7458" s="396"/>
      <c r="Z7458" s="396"/>
      <c r="AA7458" s="441"/>
    </row>
    <row r="7459" spans="25:27" x14ac:dyDescent="0.2">
      <c r="Y7459" s="396"/>
      <c r="Z7459" s="396"/>
      <c r="AA7459" s="441"/>
    </row>
    <row r="7460" spans="25:27" x14ac:dyDescent="0.2">
      <c r="Y7460" s="396"/>
      <c r="Z7460" s="396"/>
      <c r="AA7460" s="441"/>
    </row>
    <row r="7461" spans="25:27" x14ac:dyDescent="0.2">
      <c r="Y7461" s="396"/>
      <c r="Z7461" s="396"/>
      <c r="AA7461" s="441"/>
    </row>
    <row r="7462" spans="25:27" x14ac:dyDescent="0.2">
      <c r="Y7462" s="396"/>
      <c r="Z7462" s="396"/>
      <c r="AA7462" s="441"/>
    </row>
    <row r="7463" spans="25:27" x14ac:dyDescent="0.2">
      <c r="Y7463" s="396"/>
      <c r="Z7463" s="396"/>
      <c r="AA7463" s="441"/>
    </row>
    <row r="7464" spans="25:27" x14ac:dyDescent="0.2">
      <c r="Y7464" s="396"/>
      <c r="Z7464" s="396"/>
      <c r="AA7464" s="441"/>
    </row>
    <row r="7465" spans="25:27" x14ac:dyDescent="0.2">
      <c r="Y7465" s="396"/>
      <c r="Z7465" s="396"/>
      <c r="AA7465" s="441"/>
    </row>
    <row r="7466" spans="25:27" x14ac:dyDescent="0.2">
      <c r="Y7466" s="396"/>
      <c r="Z7466" s="396"/>
      <c r="AA7466" s="441"/>
    </row>
    <row r="7467" spans="25:27" x14ac:dyDescent="0.2">
      <c r="Y7467" s="396"/>
      <c r="Z7467" s="396"/>
      <c r="AA7467" s="441"/>
    </row>
    <row r="7468" spans="25:27" x14ac:dyDescent="0.2">
      <c r="Y7468" s="396"/>
      <c r="Z7468" s="396"/>
      <c r="AA7468" s="441"/>
    </row>
    <row r="7469" spans="25:27" x14ac:dyDescent="0.2">
      <c r="Y7469" s="396"/>
      <c r="Z7469" s="396"/>
      <c r="AA7469" s="441"/>
    </row>
    <row r="7470" spans="25:27" x14ac:dyDescent="0.2">
      <c r="Y7470" s="396"/>
      <c r="Z7470" s="396"/>
      <c r="AA7470" s="441"/>
    </row>
    <row r="7471" spans="25:27" x14ac:dyDescent="0.2">
      <c r="Y7471" s="396"/>
      <c r="Z7471" s="396"/>
      <c r="AA7471" s="441"/>
    </row>
    <row r="7472" spans="25:27" x14ac:dyDescent="0.2">
      <c r="Y7472" s="396"/>
      <c r="Z7472" s="396"/>
      <c r="AA7472" s="441"/>
    </row>
    <row r="7473" spans="25:27" x14ac:dyDescent="0.2">
      <c r="Y7473" s="396"/>
      <c r="Z7473" s="396"/>
      <c r="AA7473" s="441"/>
    </row>
    <row r="7474" spans="25:27" x14ac:dyDescent="0.2">
      <c r="Y7474" s="396"/>
      <c r="Z7474" s="396"/>
      <c r="AA7474" s="441"/>
    </row>
    <row r="7475" spans="25:27" x14ac:dyDescent="0.2">
      <c r="Y7475" s="396"/>
      <c r="Z7475" s="396"/>
      <c r="AA7475" s="441"/>
    </row>
    <row r="7476" spans="25:27" x14ac:dyDescent="0.2">
      <c r="Y7476" s="396"/>
      <c r="Z7476" s="396"/>
      <c r="AA7476" s="441"/>
    </row>
    <row r="7477" spans="25:27" x14ac:dyDescent="0.2">
      <c r="Y7477" s="396"/>
      <c r="Z7477" s="396"/>
      <c r="AA7477" s="441"/>
    </row>
    <row r="7478" spans="25:27" x14ac:dyDescent="0.2">
      <c r="Y7478" s="396"/>
      <c r="Z7478" s="396"/>
      <c r="AA7478" s="441"/>
    </row>
    <row r="7479" spans="25:27" x14ac:dyDescent="0.2">
      <c r="Y7479" s="396"/>
      <c r="Z7479" s="396"/>
      <c r="AA7479" s="441"/>
    </row>
    <row r="7480" spans="25:27" x14ac:dyDescent="0.2">
      <c r="Y7480" s="396"/>
      <c r="Z7480" s="396"/>
      <c r="AA7480" s="441"/>
    </row>
    <row r="7481" spans="25:27" x14ac:dyDescent="0.2">
      <c r="Y7481" s="396"/>
      <c r="Z7481" s="396"/>
      <c r="AA7481" s="441"/>
    </row>
    <row r="7482" spans="25:27" x14ac:dyDescent="0.2">
      <c r="Y7482" s="396"/>
      <c r="Z7482" s="396"/>
      <c r="AA7482" s="441"/>
    </row>
    <row r="7483" spans="25:27" x14ac:dyDescent="0.2">
      <c r="Y7483" s="396"/>
      <c r="Z7483" s="396"/>
      <c r="AA7483" s="441"/>
    </row>
    <row r="7484" spans="25:27" x14ac:dyDescent="0.2">
      <c r="Y7484" s="396"/>
      <c r="Z7484" s="396"/>
      <c r="AA7484" s="441"/>
    </row>
    <row r="7485" spans="25:27" x14ac:dyDescent="0.2">
      <c r="Y7485" s="396"/>
      <c r="Z7485" s="396"/>
      <c r="AA7485" s="441"/>
    </row>
    <row r="7486" spans="25:27" x14ac:dyDescent="0.2">
      <c r="Y7486" s="396"/>
      <c r="Z7486" s="396"/>
      <c r="AA7486" s="441"/>
    </row>
    <row r="7487" spans="25:27" x14ac:dyDescent="0.2">
      <c r="Y7487" s="396"/>
      <c r="Z7487" s="396"/>
      <c r="AA7487" s="441"/>
    </row>
    <row r="7488" spans="25:27" x14ac:dyDescent="0.2">
      <c r="Y7488" s="396"/>
      <c r="Z7488" s="396"/>
      <c r="AA7488" s="441"/>
    </row>
    <row r="7489" spans="25:27" x14ac:dyDescent="0.2">
      <c r="Y7489" s="396"/>
      <c r="Z7489" s="396"/>
      <c r="AA7489" s="441"/>
    </row>
    <row r="7490" spans="25:27" x14ac:dyDescent="0.2">
      <c r="Y7490" s="396"/>
      <c r="Z7490" s="396"/>
      <c r="AA7490" s="441"/>
    </row>
    <row r="7491" spans="25:27" x14ac:dyDescent="0.2">
      <c r="Y7491" s="396"/>
      <c r="Z7491" s="396"/>
      <c r="AA7491" s="441"/>
    </row>
    <row r="7492" spans="25:27" x14ac:dyDescent="0.2">
      <c r="Y7492" s="396"/>
      <c r="Z7492" s="396"/>
      <c r="AA7492" s="441"/>
    </row>
    <row r="7493" spans="25:27" x14ac:dyDescent="0.2">
      <c r="Y7493" s="396"/>
      <c r="Z7493" s="396"/>
      <c r="AA7493" s="441"/>
    </row>
    <row r="7494" spans="25:27" x14ac:dyDescent="0.2">
      <c r="Y7494" s="396"/>
      <c r="Z7494" s="396"/>
      <c r="AA7494" s="441"/>
    </row>
    <row r="7495" spans="25:27" x14ac:dyDescent="0.2">
      <c r="Y7495" s="396"/>
      <c r="Z7495" s="396"/>
      <c r="AA7495" s="441"/>
    </row>
    <row r="7496" spans="25:27" x14ac:dyDescent="0.2">
      <c r="Y7496" s="396"/>
      <c r="Z7496" s="396"/>
      <c r="AA7496" s="441"/>
    </row>
    <row r="7497" spans="25:27" x14ac:dyDescent="0.2">
      <c r="Y7497" s="396"/>
      <c r="Z7497" s="396"/>
      <c r="AA7497" s="441"/>
    </row>
    <row r="7498" spans="25:27" x14ac:dyDescent="0.2">
      <c r="Y7498" s="396"/>
      <c r="Z7498" s="396"/>
      <c r="AA7498" s="441"/>
    </row>
    <row r="7499" spans="25:27" x14ac:dyDescent="0.2">
      <c r="Y7499" s="396"/>
      <c r="Z7499" s="396"/>
      <c r="AA7499" s="441"/>
    </row>
    <row r="7500" spans="25:27" x14ac:dyDescent="0.2">
      <c r="Y7500" s="396"/>
      <c r="Z7500" s="396"/>
      <c r="AA7500" s="441"/>
    </row>
    <row r="7501" spans="25:27" x14ac:dyDescent="0.2">
      <c r="Y7501" s="396"/>
      <c r="Z7501" s="396"/>
      <c r="AA7501" s="441"/>
    </row>
    <row r="7502" spans="25:27" x14ac:dyDescent="0.2">
      <c r="Y7502" s="396"/>
      <c r="Z7502" s="396"/>
      <c r="AA7502" s="441"/>
    </row>
    <row r="7503" spans="25:27" x14ac:dyDescent="0.2">
      <c r="Y7503" s="396"/>
      <c r="Z7503" s="396"/>
      <c r="AA7503" s="441"/>
    </row>
    <row r="7504" spans="25:27" x14ac:dyDescent="0.2">
      <c r="Y7504" s="396"/>
      <c r="Z7504" s="396"/>
      <c r="AA7504" s="441"/>
    </row>
    <row r="7505" spans="25:27" x14ac:dyDescent="0.2">
      <c r="Y7505" s="396"/>
      <c r="Z7505" s="396"/>
      <c r="AA7505" s="441"/>
    </row>
    <row r="7506" spans="25:27" x14ac:dyDescent="0.2">
      <c r="Y7506" s="396"/>
      <c r="Z7506" s="396"/>
      <c r="AA7506" s="441"/>
    </row>
    <row r="7507" spans="25:27" x14ac:dyDescent="0.2">
      <c r="Y7507" s="396"/>
      <c r="Z7507" s="396"/>
      <c r="AA7507" s="441"/>
    </row>
    <row r="7508" spans="25:27" x14ac:dyDescent="0.2">
      <c r="Y7508" s="396"/>
      <c r="Z7508" s="396"/>
      <c r="AA7508" s="441"/>
    </row>
    <row r="7509" spans="25:27" x14ac:dyDescent="0.2">
      <c r="Y7509" s="396"/>
      <c r="Z7509" s="396"/>
      <c r="AA7509" s="441"/>
    </row>
    <row r="7510" spans="25:27" x14ac:dyDescent="0.2">
      <c r="Y7510" s="396"/>
      <c r="Z7510" s="396"/>
      <c r="AA7510" s="441"/>
    </row>
    <row r="7511" spans="25:27" x14ac:dyDescent="0.2">
      <c r="Y7511" s="396"/>
      <c r="Z7511" s="396"/>
      <c r="AA7511" s="441"/>
    </row>
    <row r="7512" spans="25:27" x14ac:dyDescent="0.2">
      <c r="Y7512" s="396"/>
      <c r="Z7512" s="396"/>
      <c r="AA7512" s="441"/>
    </row>
    <row r="7513" spans="25:27" x14ac:dyDescent="0.2">
      <c r="Y7513" s="396"/>
      <c r="Z7513" s="396"/>
      <c r="AA7513" s="441"/>
    </row>
    <row r="7514" spans="25:27" x14ac:dyDescent="0.2">
      <c r="Y7514" s="396"/>
      <c r="Z7514" s="396"/>
      <c r="AA7514" s="441"/>
    </row>
    <row r="7515" spans="25:27" x14ac:dyDescent="0.2">
      <c r="Y7515" s="396"/>
      <c r="Z7515" s="396"/>
      <c r="AA7515" s="441"/>
    </row>
    <row r="7516" spans="25:27" x14ac:dyDescent="0.2">
      <c r="Y7516" s="396"/>
      <c r="Z7516" s="396"/>
      <c r="AA7516" s="441"/>
    </row>
    <row r="7517" spans="25:27" x14ac:dyDescent="0.2">
      <c r="Y7517" s="396"/>
      <c r="Z7517" s="396"/>
      <c r="AA7517" s="441"/>
    </row>
    <row r="7518" spans="25:27" x14ac:dyDescent="0.2">
      <c r="Y7518" s="396"/>
      <c r="Z7518" s="396"/>
      <c r="AA7518" s="441"/>
    </row>
    <row r="7519" spans="25:27" x14ac:dyDescent="0.2">
      <c r="Y7519" s="396"/>
      <c r="Z7519" s="396"/>
      <c r="AA7519" s="441"/>
    </row>
    <row r="7520" spans="25:27" x14ac:dyDescent="0.2">
      <c r="Y7520" s="396"/>
      <c r="Z7520" s="396"/>
      <c r="AA7520" s="441"/>
    </row>
    <row r="7521" spans="25:27" x14ac:dyDescent="0.2">
      <c r="Y7521" s="396"/>
      <c r="Z7521" s="396"/>
      <c r="AA7521" s="441"/>
    </row>
    <row r="7522" spans="25:27" x14ac:dyDescent="0.2">
      <c r="Y7522" s="396"/>
      <c r="Z7522" s="396"/>
      <c r="AA7522" s="441"/>
    </row>
    <row r="7523" spans="25:27" x14ac:dyDescent="0.2">
      <c r="Y7523" s="396"/>
      <c r="Z7523" s="396"/>
      <c r="AA7523" s="441"/>
    </row>
    <row r="7524" spans="25:27" x14ac:dyDescent="0.2">
      <c r="Y7524" s="396"/>
      <c r="Z7524" s="396"/>
      <c r="AA7524" s="441"/>
    </row>
    <row r="7525" spans="25:27" x14ac:dyDescent="0.2">
      <c r="Y7525" s="396"/>
      <c r="Z7525" s="396"/>
      <c r="AA7525" s="441"/>
    </row>
    <row r="7526" spans="25:27" x14ac:dyDescent="0.2">
      <c r="Y7526" s="396"/>
      <c r="Z7526" s="396"/>
      <c r="AA7526" s="441"/>
    </row>
    <row r="7527" spans="25:27" x14ac:dyDescent="0.2">
      <c r="Y7527" s="396"/>
      <c r="Z7527" s="396"/>
      <c r="AA7527" s="441"/>
    </row>
    <row r="7528" spans="25:27" x14ac:dyDescent="0.2">
      <c r="Y7528" s="396"/>
      <c r="Z7528" s="396"/>
      <c r="AA7528" s="441"/>
    </row>
    <row r="7529" spans="25:27" x14ac:dyDescent="0.2">
      <c r="Y7529" s="396"/>
      <c r="Z7529" s="396"/>
      <c r="AA7529" s="441"/>
    </row>
    <row r="7530" spans="25:27" x14ac:dyDescent="0.2">
      <c r="Y7530" s="396"/>
      <c r="Z7530" s="396"/>
      <c r="AA7530" s="441"/>
    </row>
    <row r="7531" spans="25:27" x14ac:dyDescent="0.2">
      <c r="Y7531" s="396"/>
      <c r="Z7531" s="396"/>
      <c r="AA7531" s="441"/>
    </row>
    <row r="7532" spans="25:27" x14ac:dyDescent="0.2">
      <c r="Y7532" s="396"/>
      <c r="Z7532" s="396"/>
      <c r="AA7532" s="441"/>
    </row>
    <row r="7533" spans="25:27" x14ac:dyDescent="0.2">
      <c r="Y7533" s="396"/>
      <c r="Z7533" s="396"/>
      <c r="AA7533" s="441"/>
    </row>
    <row r="7534" spans="25:27" x14ac:dyDescent="0.2">
      <c r="Y7534" s="396"/>
      <c r="Z7534" s="396"/>
      <c r="AA7534" s="441"/>
    </row>
    <row r="7535" spans="25:27" x14ac:dyDescent="0.2">
      <c r="Y7535" s="396"/>
      <c r="Z7535" s="396"/>
      <c r="AA7535" s="441"/>
    </row>
    <row r="7536" spans="25:27" x14ac:dyDescent="0.2">
      <c r="Y7536" s="396"/>
      <c r="Z7536" s="396"/>
      <c r="AA7536" s="441"/>
    </row>
    <row r="7537" spans="25:27" x14ac:dyDescent="0.2">
      <c r="Y7537" s="396"/>
      <c r="Z7537" s="396"/>
      <c r="AA7537" s="441"/>
    </row>
    <row r="7538" spans="25:27" x14ac:dyDescent="0.2">
      <c r="Y7538" s="396"/>
      <c r="Z7538" s="396"/>
      <c r="AA7538" s="441"/>
    </row>
    <row r="7539" spans="25:27" x14ac:dyDescent="0.2">
      <c r="Y7539" s="396"/>
      <c r="Z7539" s="396"/>
      <c r="AA7539" s="441"/>
    </row>
    <row r="7540" spans="25:27" x14ac:dyDescent="0.2">
      <c r="Y7540" s="396"/>
      <c r="Z7540" s="396"/>
      <c r="AA7540" s="441"/>
    </row>
    <row r="7541" spans="25:27" x14ac:dyDescent="0.2">
      <c r="Y7541" s="396"/>
      <c r="Z7541" s="396"/>
      <c r="AA7541" s="441"/>
    </row>
    <row r="7542" spans="25:27" x14ac:dyDescent="0.2">
      <c r="Y7542" s="396"/>
      <c r="Z7542" s="396"/>
      <c r="AA7542" s="441"/>
    </row>
    <row r="7543" spans="25:27" x14ac:dyDescent="0.2">
      <c r="Y7543" s="396"/>
      <c r="Z7543" s="396"/>
      <c r="AA7543" s="441"/>
    </row>
    <row r="7544" spans="25:27" x14ac:dyDescent="0.2">
      <c r="Y7544" s="396"/>
      <c r="Z7544" s="396"/>
      <c r="AA7544" s="441"/>
    </row>
    <row r="7545" spans="25:27" x14ac:dyDescent="0.2">
      <c r="Y7545" s="396"/>
      <c r="Z7545" s="396"/>
      <c r="AA7545" s="441"/>
    </row>
    <row r="7546" spans="25:27" x14ac:dyDescent="0.2">
      <c r="Y7546" s="396"/>
      <c r="Z7546" s="396"/>
      <c r="AA7546" s="441"/>
    </row>
    <row r="7547" spans="25:27" x14ac:dyDescent="0.2">
      <c r="Y7547" s="396"/>
      <c r="Z7547" s="396"/>
      <c r="AA7547" s="441"/>
    </row>
    <row r="7548" spans="25:27" x14ac:dyDescent="0.2">
      <c r="Y7548" s="396"/>
      <c r="Z7548" s="396"/>
      <c r="AA7548" s="441"/>
    </row>
    <row r="7549" spans="25:27" x14ac:dyDescent="0.2">
      <c r="Y7549" s="396"/>
      <c r="Z7549" s="396"/>
      <c r="AA7549" s="441"/>
    </row>
    <row r="7550" spans="25:27" x14ac:dyDescent="0.2">
      <c r="Y7550" s="396"/>
      <c r="Z7550" s="396"/>
      <c r="AA7550" s="441"/>
    </row>
    <row r="7551" spans="25:27" x14ac:dyDescent="0.2">
      <c r="Y7551" s="396"/>
      <c r="Z7551" s="396"/>
      <c r="AA7551" s="441"/>
    </row>
    <row r="7552" spans="25:27" x14ac:dyDescent="0.2">
      <c r="Y7552" s="396"/>
      <c r="Z7552" s="396"/>
      <c r="AA7552" s="441"/>
    </row>
    <row r="7553" spans="25:27" x14ac:dyDescent="0.2">
      <c r="Y7553" s="396"/>
      <c r="Z7553" s="396"/>
      <c r="AA7553" s="441"/>
    </row>
    <row r="7554" spans="25:27" x14ac:dyDescent="0.2">
      <c r="Y7554" s="396"/>
      <c r="Z7554" s="396"/>
      <c r="AA7554" s="441"/>
    </row>
    <row r="7555" spans="25:27" x14ac:dyDescent="0.2">
      <c r="Y7555" s="396"/>
      <c r="Z7555" s="396"/>
      <c r="AA7555" s="441"/>
    </row>
    <row r="7556" spans="25:27" x14ac:dyDescent="0.2">
      <c r="Y7556" s="396"/>
      <c r="Z7556" s="396"/>
      <c r="AA7556" s="441"/>
    </row>
    <row r="7557" spans="25:27" x14ac:dyDescent="0.2">
      <c r="Y7557" s="396"/>
      <c r="Z7557" s="396"/>
      <c r="AA7557" s="441"/>
    </row>
    <row r="7558" spans="25:27" x14ac:dyDescent="0.2">
      <c r="Y7558" s="396"/>
      <c r="Z7558" s="396"/>
      <c r="AA7558" s="441"/>
    </row>
    <row r="7559" spans="25:27" x14ac:dyDescent="0.2">
      <c r="Y7559" s="396"/>
      <c r="Z7559" s="396"/>
      <c r="AA7559" s="441"/>
    </row>
    <row r="7560" spans="25:27" x14ac:dyDescent="0.2">
      <c r="Y7560" s="396"/>
      <c r="Z7560" s="396"/>
      <c r="AA7560" s="441"/>
    </row>
    <row r="7561" spans="25:27" x14ac:dyDescent="0.2">
      <c r="Y7561" s="396"/>
      <c r="Z7561" s="396"/>
      <c r="AA7561" s="441"/>
    </row>
    <row r="7562" spans="25:27" x14ac:dyDescent="0.2">
      <c r="Y7562" s="396"/>
      <c r="Z7562" s="396"/>
      <c r="AA7562" s="441"/>
    </row>
    <row r="7563" spans="25:27" x14ac:dyDescent="0.2">
      <c r="Y7563" s="396"/>
      <c r="Z7563" s="396"/>
      <c r="AA7563" s="441"/>
    </row>
    <row r="7564" spans="25:27" x14ac:dyDescent="0.2">
      <c r="Y7564" s="396"/>
      <c r="Z7564" s="396"/>
      <c r="AA7564" s="441"/>
    </row>
    <row r="7565" spans="25:27" x14ac:dyDescent="0.2">
      <c r="Y7565" s="396"/>
      <c r="Z7565" s="396"/>
      <c r="AA7565" s="441"/>
    </row>
    <row r="7566" spans="25:27" x14ac:dyDescent="0.2">
      <c r="Y7566" s="396"/>
      <c r="Z7566" s="396"/>
      <c r="AA7566" s="441"/>
    </row>
    <row r="7567" spans="25:27" x14ac:dyDescent="0.2">
      <c r="Y7567" s="396"/>
      <c r="Z7567" s="396"/>
      <c r="AA7567" s="441"/>
    </row>
    <row r="7568" spans="25:27" x14ac:dyDescent="0.2">
      <c r="Y7568" s="396"/>
      <c r="Z7568" s="396"/>
      <c r="AA7568" s="441"/>
    </row>
    <row r="7569" spans="25:27" x14ac:dyDescent="0.2">
      <c r="Y7569" s="396"/>
      <c r="Z7569" s="396"/>
      <c r="AA7569" s="441"/>
    </row>
    <row r="7570" spans="25:27" x14ac:dyDescent="0.2">
      <c r="Y7570" s="396"/>
      <c r="Z7570" s="396"/>
      <c r="AA7570" s="441"/>
    </row>
    <row r="7571" spans="25:27" x14ac:dyDescent="0.2">
      <c r="Y7571" s="396"/>
      <c r="Z7571" s="396"/>
      <c r="AA7571" s="441"/>
    </row>
    <row r="7572" spans="25:27" x14ac:dyDescent="0.2">
      <c r="Y7572" s="396"/>
      <c r="Z7572" s="396"/>
      <c r="AA7572" s="441"/>
    </row>
    <row r="7573" spans="25:27" x14ac:dyDescent="0.2">
      <c r="Y7573" s="396"/>
      <c r="Z7573" s="396"/>
      <c r="AA7573" s="441"/>
    </row>
    <row r="7574" spans="25:27" x14ac:dyDescent="0.2">
      <c r="Y7574" s="396"/>
      <c r="Z7574" s="396"/>
      <c r="AA7574" s="441"/>
    </row>
    <row r="7575" spans="25:27" x14ac:dyDescent="0.2">
      <c r="Y7575" s="396"/>
      <c r="Z7575" s="396"/>
      <c r="AA7575" s="441"/>
    </row>
    <row r="7576" spans="25:27" x14ac:dyDescent="0.2">
      <c r="Y7576" s="396"/>
      <c r="Z7576" s="396"/>
      <c r="AA7576" s="441"/>
    </row>
    <row r="7577" spans="25:27" x14ac:dyDescent="0.2">
      <c r="Y7577" s="396"/>
      <c r="Z7577" s="396"/>
      <c r="AA7577" s="441"/>
    </row>
    <row r="7578" spans="25:27" x14ac:dyDescent="0.2">
      <c r="Y7578" s="396"/>
      <c r="Z7578" s="396"/>
      <c r="AA7578" s="441"/>
    </row>
    <row r="7579" spans="25:27" x14ac:dyDescent="0.2">
      <c r="Y7579" s="396"/>
      <c r="Z7579" s="396"/>
      <c r="AA7579" s="441"/>
    </row>
    <row r="7580" spans="25:27" x14ac:dyDescent="0.2">
      <c r="Y7580" s="396"/>
      <c r="Z7580" s="396"/>
      <c r="AA7580" s="441"/>
    </row>
    <row r="7581" spans="25:27" x14ac:dyDescent="0.2">
      <c r="Y7581" s="396"/>
      <c r="Z7581" s="396"/>
      <c r="AA7581" s="441"/>
    </row>
    <row r="7582" spans="25:27" x14ac:dyDescent="0.2">
      <c r="Y7582" s="396"/>
      <c r="Z7582" s="396"/>
      <c r="AA7582" s="441"/>
    </row>
    <row r="7583" spans="25:27" x14ac:dyDescent="0.2">
      <c r="Y7583" s="396"/>
      <c r="Z7583" s="396"/>
      <c r="AA7583" s="441"/>
    </row>
    <row r="7584" spans="25:27" x14ac:dyDescent="0.2">
      <c r="Y7584" s="396"/>
      <c r="Z7584" s="396"/>
      <c r="AA7584" s="441"/>
    </row>
    <row r="7585" spans="25:27" x14ac:dyDescent="0.2">
      <c r="Y7585" s="396"/>
      <c r="Z7585" s="396"/>
      <c r="AA7585" s="441"/>
    </row>
    <row r="7586" spans="25:27" x14ac:dyDescent="0.2">
      <c r="Y7586" s="396"/>
      <c r="Z7586" s="396"/>
      <c r="AA7586" s="441"/>
    </row>
    <row r="7587" spans="25:27" x14ac:dyDescent="0.2">
      <c r="Y7587" s="396"/>
      <c r="Z7587" s="396"/>
      <c r="AA7587" s="441"/>
    </row>
    <row r="7588" spans="25:27" x14ac:dyDescent="0.2">
      <c r="Y7588" s="396"/>
      <c r="Z7588" s="396"/>
      <c r="AA7588" s="441"/>
    </row>
    <row r="7589" spans="25:27" x14ac:dyDescent="0.2">
      <c r="Y7589" s="396"/>
      <c r="Z7589" s="396"/>
      <c r="AA7589" s="441"/>
    </row>
    <row r="7590" spans="25:27" x14ac:dyDescent="0.2">
      <c r="Y7590" s="396"/>
      <c r="Z7590" s="396"/>
      <c r="AA7590" s="441"/>
    </row>
    <row r="7591" spans="25:27" x14ac:dyDescent="0.2">
      <c r="Y7591" s="396"/>
      <c r="Z7591" s="396"/>
      <c r="AA7591" s="441"/>
    </row>
    <row r="7592" spans="25:27" x14ac:dyDescent="0.2">
      <c r="Y7592" s="396"/>
      <c r="Z7592" s="396"/>
      <c r="AA7592" s="441"/>
    </row>
    <row r="7593" spans="25:27" x14ac:dyDescent="0.2">
      <c r="Y7593" s="396"/>
      <c r="Z7593" s="396"/>
      <c r="AA7593" s="441"/>
    </row>
    <row r="7594" spans="25:27" x14ac:dyDescent="0.2">
      <c r="Y7594" s="396"/>
      <c r="Z7594" s="396"/>
      <c r="AA7594" s="441"/>
    </row>
    <row r="7595" spans="25:27" x14ac:dyDescent="0.2">
      <c r="Y7595" s="396"/>
      <c r="Z7595" s="396"/>
      <c r="AA7595" s="441"/>
    </row>
    <row r="7596" spans="25:27" x14ac:dyDescent="0.2">
      <c r="Y7596" s="396"/>
      <c r="Z7596" s="396"/>
      <c r="AA7596" s="441"/>
    </row>
    <row r="7597" spans="25:27" x14ac:dyDescent="0.2">
      <c r="Y7597" s="396"/>
      <c r="Z7597" s="396"/>
      <c r="AA7597" s="441"/>
    </row>
    <row r="7598" spans="25:27" x14ac:dyDescent="0.2">
      <c r="Y7598" s="396"/>
      <c r="Z7598" s="396"/>
      <c r="AA7598" s="441"/>
    </row>
    <row r="7599" spans="25:27" x14ac:dyDescent="0.2">
      <c r="Y7599" s="396"/>
      <c r="Z7599" s="396"/>
      <c r="AA7599" s="441"/>
    </row>
    <row r="7600" spans="25:27" x14ac:dyDescent="0.2">
      <c r="Y7600" s="396"/>
      <c r="Z7600" s="396"/>
      <c r="AA7600" s="441"/>
    </row>
    <row r="7601" spans="25:27" x14ac:dyDescent="0.2">
      <c r="Y7601" s="396"/>
      <c r="Z7601" s="396"/>
      <c r="AA7601" s="441"/>
    </row>
    <row r="7602" spans="25:27" x14ac:dyDescent="0.2">
      <c r="Y7602" s="396"/>
      <c r="Z7602" s="396"/>
      <c r="AA7602" s="441"/>
    </row>
    <row r="7603" spans="25:27" x14ac:dyDescent="0.2">
      <c r="Y7603" s="396"/>
      <c r="Z7603" s="396"/>
      <c r="AA7603" s="441"/>
    </row>
    <row r="7604" spans="25:27" x14ac:dyDescent="0.2">
      <c r="Y7604" s="396"/>
      <c r="Z7604" s="396"/>
      <c r="AA7604" s="441"/>
    </row>
    <row r="7605" spans="25:27" x14ac:dyDescent="0.2">
      <c r="Y7605" s="396"/>
      <c r="Z7605" s="396"/>
      <c r="AA7605" s="441"/>
    </row>
    <row r="7606" spans="25:27" x14ac:dyDescent="0.2">
      <c r="Y7606" s="396"/>
      <c r="Z7606" s="396"/>
      <c r="AA7606" s="441"/>
    </row>
    <row r="7607" spans="25:27" x14ac:dyDescent="0.2">
      <c r="Y7607" s="396"/>
      <c r="Z7607" s="396"/>
      <c r="AA7607" s="441"/>
    </row>
    <row r="7608" spans="25:27" x14ac:dyDescent="0.2">
      <c r="Y7608" s="396"/>
      <c r="Z7608" s="396"/>
      <c r="AA7608" s="441"/>
    </row>
    <row r="7609" spans="25:27" x14ac:dyDescent="0.2">
      <c r="Y7609" s="396"/>
      <c r="Z7609" s="396"/>
      <c r="AA7609" s="441"/>
    </row>
    <row r="7610" spans="25:27" x14ac:dyDescent="0.2">
      <c r="Y7610" s="396"/>
      <c r="Z7610" s="396"/>
      <c r="AA7610" s="441"/>
    </row>
    <row r="7611" spans="25:27" x14ac:dyDescent="0.2">
      <c r="Y7611" s="396"/>
      <c r="Z7611" s="396"/>
      <c r="AA7611" s="441"/>
    </row>
    <row r="7612" spans="25:27" x14ac:dyDescent="0.2">
      <c r="Y7612" s="396"/>
      <c r="Z7612" s="396"/>
      <c r="AA7612" s="441"/>
    </row>
    <row r="7613" spans="25:27" x14ac:dyDescent="0.2">
      <c r="Y7613" s="396"/>
      <c r="Z7613" s="396"/>
      <c r="AA7613" s="441"/>
    </row>
    <row r="7614" spans="25:27" x14ac:dyDescent="0.2">
      <c r="Y7614" s="396"/>
      <c r="Z7614" s="396"/>
      <c r="AA7614" s="441"/>
    </row>
    <row r="7615" spans="25:27" x14ac:dyDescent="0.2">
      <c r="Y7615" s="396"/>
      <c r="Z7615" s="396"/>
      <c r="AA7615" s="441"/>
    </row>
    <row r="7616" spans="25:27" x14ac:dyDescent="0.2">
      <c r="Y7616" s="396"/>
      <c r="Z7616" s="396"/>
      <c r="AA7616" s="441"/>
    </row>
    <row r="7617" spans="25:27" x14ac:dyDescent="0.2">
      <c r="Y7617" s="396"/>
      <c r="Z7617" s="396"/>
      <c r="AA7617" s="441"/>
    </row>
    <row r="7618" spans="25:27" x14ac:dyDescent="0.2">
      <c r="Y7618" s="396"/>
      <c r="Z7618" s="396"/>
      <c r="AA7618" s="441"/>
    </row>
    <row r="7619" spans="25:27" x14ac:dyDescent="0.2">
      <c r="Y7619" s="396"/>
      <c r="Z7619" s="396"/>
      <c r="AA7619" s="441"/>
    </row>
    <row r="7620" spans="25:27" x14ac:dyDescent="0.2">
      <c r="Y7620" s="396"/>
      <c r="Z7620" s="396"/>
      <c r="AA7620" s="441"/>
    </row>
    <row r="7621" spans="25:27" x14ac:dyDescent="0.2">
      <c r="Y7621" s="396"/>
      <c r="Z7621" s="396"/>
      <c r="AA7621" s="441"/>
    </row>
    <row r="7622" spans="25:27" x14ac:dyDescent="0.2">
      <c r="Y7622" s="396"/>
      <c r="Z7622" s="396"/>
      <c r="AA7622" s="441"/>
    </row>
    <row r="7623" spans="25:27" x14ac:dyDescent="0.2">
      <c r="Y7623" s="396"/>
      <c r="Z7623" s="396"/>
      <c r="AA7623" s="441"/>
    </row>
    <row r="7624" spans="25:27" x14ac:dyDescent="0.2">
      <c r="Y7624" s="396"/>
      <c r="Z7624" s="396"/>
      <c r="AA7624" s="441"/>
    </row>
    <row r="7625" spans="25:27" x14ac:dyDescent="0.2">
      <c r="Y7625" s="396"/>
      <c r="Z7625" s="396"/>
      <c r="AA7625" s="441"/>
    </row>
    <row r="7626" spans="25:27" x14ac:dyDescent="0.2">
      <c r="Y7626" s="396"/>
      <c r="Z7626" s="396"/>
      <c r="AA7626" s="441"/>
    </row>
    <row r="7627" spans="25:27" x14ac:dyDescent="0.2">
      <c r="Y7627" s="396"/>
      <c r="Z7627" s="396"/>
      <c r="AA7627" s="441"/>
    </row>
    <row r="7628" spans="25:27" x14ac:dyDescent="0.2">
      <c r="Y7628" s="396"/>
      <c r="Z7628" s="396"/>
      <c r="AA7628" s="441"/>
    </row>
    <row r="7629" spans="25:27" x14ac:dyDescent="0.2">
      <c r="Y7629" s="396"/>
      <c r="Z7629" s="396"/>
      <c r="AA7629" s="441"/>
    </row>
    <row r="7630" spans="25:27" x14ac:dyDescent="0.2">
      <c r="Y7630" s="396"/>
      <c r="Z7630" s="396"/>
      <c r="AA7630" s="441"/>
    </row>
    <row r="7631" spans="25:27" x14ac:dyDescent="0.2">
      <c r="Y7631" s="396"/>
      <c r="Z7631" s="396"/>
      <c r="AA7631" s="441"/>
    </row>
    <row r="7632" spans="25:27" x14ac:dyDescent="0.2">
      <c r="Y7632" s="396"/>
      <c r="Z7632" s="396"/>
      <c r="AA7632" s="441"/>
    </row>
    <row r="7633" spans="25:27" x14ac:dyDescent="0.2">
      <c r="Y7633" s="396"/>
      <c r="Z7633" s="396"/>
      <c r="AA7633" s="441"/>
    </row>
    <row r="7634" spans="25:27" x14ac:dyDescent="0.2">
      <c r="Y7634" s="396"/>
      <c r="Z7634" s="396"/>
      <c r="AA7634" s="441"/>
    </row>
    <row r="7635" spans="25:27" x14ac:dyDescent="0.2">
      <c r="Y7635" s="396"/>
      <c r="Z7635" s="396"/>
      <c r="AA7635" s="441"/>
    </row>
    <row r="7636" spans="25:27" x14ac:dyDescent="0.2">
      <c r="Y7636" s="396"/>
      <c r="Z7636" s="396"/>
      <c r="AA7636" s="441"/>
    </row>
    <row r="7637" spans="25:27" x14ac:dyDescent="0.2">
      <c r="Y7637" s="396"/>
      <c r="Z7637" s="396"/>
      <c r="AA7637" s="441"/>
    </row>
    <row r="7638" spans="25:27" x14ac:dyDescent="0.2">
      <c r="Y7638" s="396"/>
      <c r="Z7638" s="396"/>
      <c r="AA7638" s="441"/>
    </row>
    <row r="7639" spans="25:27" x14ac:dyDescent="0.2">
      <c r="Y7639" s="396"/>
      <c r="Z7639" s="396"/>
      <c r="AA7639" s="441"/>
    </row>
    <row r="7640" spans="25:27" x14ac:dyDescent="0.2">
      <c r="Y7640" s="396"/>
      <c r="Z7640" s="396"/>
      <c r="AA7640" s="441"/>
    </row>
    <row r="7641" spans="25:27" x14ac:dyDescent="0.2">
      <c r="Y7641" s="396"/>
      <c r="Z7641" s="396"/>
      <c r="AA7641" s="441"/>
    </row>
    <row r="7642" spans="25:27" x14ac:dyDescent="0.2">
      <c r="Y7642" s="396"/>
      <c r="Z7642" s="396"/>
      <c r="AA7642" s="441"/>
    </row>
    <row r="7643" spans="25:27" x14ac:dyDescent="0.2">
      <c r="Y7643" s="396"/>
      <c r="Z7643" s="396"/>
      <c r="AA7643" s="441"/>
    </row>
    <row r="7644" spans="25:27" x14ac:dyDescent="0.2">
      <c r="Y7644" s="396"/>
      <c r="Z7644" s="396"/>
      <c r="AA7644" s="441"/>
    </row>
    <row r="7645" spans="25:27" x14ac:dyDescent="0.2">
      <c r="Y7645" s="396"/>
      <c r="Z7645" s="396"/>
      <c r="AA7645" s="441"/>
    </row>
    <row r="7646" spans="25:27" x14ac:dyDescent="0.2">
      <c r="Y7646" s="396"/>
      <c r="Z7646" s="396"/>
      <c r="AA7646" s="441"/>
    </row>
    <row r="7647" spans="25:27" x14ac:dyDescent="0.2">
      <c r="Y7647" s="396"/>
      <c r="Z7647" s="396"/>
      <c r="AA7647" s="441"/>
    </row>
    <row r="7648" spans="25:27" x14ac:dyDescent="0.2">
      <c r="Y7648" s="396"/>
      <c r="Z7648" s="396"/>
      <c r="AA7648" s="441"/>
    </row>
    <row r="7649" spans="25:27" x14ac:dyDescent="0.2">
      <c r="Y7649" s="396"/>
      <c r="Z7649" s="396"/>
      <c r="AA7649" s="441"/>
    </row>
    <row r="7650" spans="25:27" x14ac:dyDescent="0.2">
      <c r="Y7650" s="396"/>
      <c r="Z7650" s="396"/>
      <c r="AA7650" s="441"/>
    </row>
    <row r="7651" spans="25:27" x14ac:dyDescent="0.2">
      <c r="Y7651" s="396"/>
      <c r="Z7651" s="396"/>
      <c r="AA7651" s="441"/>
    </row>
    <row r="7652" spans="25:27" x14ac:dyDescent="0.2">
      <c r="Y7652" s="396"/>
      <c r="Z7652" s="396"/>
      <c r="AA7652" s="441"/>
    </row>
    <row r="7653" spans="25:27" x14ac:dyDescent="0.2">
      <c r="Y7653" s="396"/>
      <c r="Z7653" s="396"/>
      <c r="AA7653" s="441"/>
    </row>
    <row r="7654" spans="25:27" x14ac:dyDescent="0.2">
      <c r="Y7654" s="396"/>
      <c r="Z7654" s="396"/>
      <c r="AA7654" s="441"/>
    </row>
    <row r="7655" spans="25:27" x14ac:dyDescent="0.2">
      <c r="Y7655" s="396"/>
      <c r="Z7655" s="396"/>
      <c r="AA7655" s="441"/>
    </row>
    <row r="7656" spans="25:27" x14ac:dyDescent="0.2">
      <c r="Y7656" s="396"/>
      <c r="Z7656" s="396"/>
      <c r="AA7656" s="441"/>
    </row>
    <row r="7657" spans="25:27" x14ac:dyDescent="0.2">
      <c r="Y7657" s="396"/>
      <c r="Z7657" s="396"/>
      <c r="AA7657" s="441"/>
    </row>
    <row r="7658" spans="25:27" x14ac:dyDescent="0.2">
      <c r="Y7658" s="396"/>
      <c r="Z7658" s="396"/>
      <c r="AA7658" s="441"/>
    </row>
    <row r="7659" spans="25:27" x14ac:dyDescent="0.2">
      <c r="Y7659" s="396"/>
      <c r="Z7659" s="396"/>
      <c r="AA7659" s="441"/>
    </row>
    <row r="7660" spans="25:27" x14ac:dyDescent="0.2">
      <c r="Y7660" s="396"/>
      <c r="Z7660" s="396"/>
      <c r="AA7660" s="441"/>
    </row>
    <row r="7661" spans="25:27" x14ac:dyDescent="0.2">
      <c r="Y7661" s="396"/>
      <c r="Z7661" s="396"/>
      <c r="AA7661" s="441"/>
    </row>
    <row r="7662" spans="25:27" x14ac:dyDescent="0.2">
      <c r="Y7662" s="396"/>
      <c r="Z7662" s="396"/>
      <c r="AA7662" s="441"/>
    </row>
    <row r="7663" spans="25:27" x14ac:dyDescent="0.2">
      <c r="Y7663" s="396"/>
      <c r="Z7663" s="396"/>
      <c r="AA7663" s="441"/>
    </row>
    <row r="7664" spans="25:27" x14ac:dyDescent="0.2">
      <c r="Y7664" s="396"/>
      <c r="Z7664" s="396"/>
      <c r="AA7664" s="441"/>
    </row>
    <row r="7665" spans="25:27" x14ac:dyDescent="0.2">
      <c r="Y7665" s="396"/>
      <c r="Z7665" s="396"/>
      <c r="AA7665" s="441"/>
    </row>
    <row r="7666" spans="25:27" x14ac:dyDescent="0.2">
      <c r="Y7666" s="396"/>
      <c r="Z7666" s="396"/>
      <c r="AA7666" s="441"/>
    </row>
    <row r="7667" spans="25:27" x14ac:dyDescent="0.2">
      <c r="Y7667" s="396"/>
      <c r="Z7667" s="396"/>
      <c r="AA7667" s="441"/>
    </row>
    <row r="7668" spans="25:27" x14ac:dyDescent="0.2">
      <c r="Y7668" s="396"/>
      <c r="Z7668" s="396"/>
      <c r="AA7668" s="441"/>
    </row>
    <row r="7669" spans="25:27" x14ac:dyDescent="0.2">
      <c r="Y7669" s="396"/>
      <c r="Z7669" s="396"/>
      <c r="AA7669" s="441"/>
    </row>
    <row r="7670" spans="25:27" x14ac:dyDescent="0.2">
      <c r="Y7670" s="396"/>
      <c r="Z7670" s="396"/>
      <c r="AA7670" s="441"/>
    </row>
    <row r="7671" spans="25:27" x14ac:dyDescent="0.2">
      <c r="Y7671" s="396"/>
      <c r="Z7671" s="396"/>
      <c r="AA7671" s="441"/>
    </row>
    <row r="7672" spans="25:27" x14ac:dyDescent="0.2">
      <c r="Y7672" s="396"/>
      <c r="Z7672" s="396"/>
      <c r="AA7672" s="441"/>
    </row>
    <row r="7673" spans="25:27" x14ac:dyDescent="0.2">
      <c r="Y7673" s="396"/>
      <c r="Z7673" s="396"/>
      <c r="AA7673" s="441"/>
    </row>
    <row r="7674" spans="25:27" x14ac:dyDescent="0.2">
      <c r="Y7674" s="396"/>
      <c r="Z7674" s="396"/>
      <c r="AA7674" s="441"/>
    </row>
    <row r="7675" spans="25:27" x14ac:dyDescent="0.2">
      <c r="Y7675" s="396"/>
      <c r="Z7675" s="396"/>
      <c r="AA7675" s="441"/>
    </row>
    <row r="7676" spans="25:27" x14ac:dyDescent="0.2">
      <c r="Y7676" s="396"/>
      <c r="Z7676" s="396"/>
      <c r="AA7676" s="441"/>
    </row>
    <row r="7677" spans="25:27" x14ac:dyDescent="0.2">
      <c r="Y7677" s="396"/>
      <c r="Z7677" s="396"/>
      <c r="AA7677" s="441"/>
    </row>
    <row r="7678" spans="25:27" x14ac:dyDescent="0.2">
      <c r="Y7678" s="396"/>
      <c r="Z7678" s="396"/>
      <c r="AA7678" s="441"/>
    </row>
    <row r="7679" spans="25:27" x14ac:dyDescent="0.2">
      <c r="Y7679" s="396"/>
      <c r="Z7679" s="396"/>
      <c r="AA7679" s="441"/>
    </row>
    <row r="7680" spans="25:27" x14ac:dyDescent="0.2">
      <c r="Y7680" s="396"/>
      <c r="Z7680" s="396"/>
      <c r="AA7680" s="441"/>
    </row>
    <row r="7681" spans="25:27" x14ac:dyDescent="0.2">
      <c r="Y7681" s="396"/>
      <c r="Z7681" s="396"/>
      <c r="AA7681" s="441"/>
    </row>
    <row r="7682" spans="25:27" x14ac:dyDescent="0.2">
      <c r="Y7682" s="396"/>
      <c r="Z7682" s="396"/>
      <c r="AA7682" s="441"/>
    </row>
    <row r="7683" spans="25:27" x14ac:dyDescent="0.2">
      <c r="Y7683" s="396"/>
      <c r="Z7683" s="396"/>
      <c r="AA7683" s="441"/>
    </row>
    <row r="7684" spans="25:27" x14ac:dyDescent="0.2">
      <c r="Y7684" s="396"/>
      <c r="Z7684" s="396"/>
      <c r="AA7684" s="441"/>
    </row>
    <row r="7685" spans="25:27" x14ac:dyDescent="0.2">
      <c r="Y7685" s="396"/>
      <c r="Z7685" s="396"/>
      <c r="AA7685" s="441"/>
    </row>
    <row r="7686" spans="25:27" x14ac:dyDescent="0.2">
      <c r="Y7686" s="396"/>
      <c r="Z7686" s="396"/>
      <c r="AA7686" s="441"/>
    </row>
    <row r="7687" spans="25:27" x14ac:dyDescent="0.2">
      <c r="Y7687" s="396"/>
      <c r="Z7687" s="396"/>
      <c r="AA7687" s="441"/>
    </row>
    <row r="7688" spans="25:27" x14ac:dyDescent="0.2">
      <c r="Y7688" s="396"/>
      <c r="Z7688" s="396"/>
      <c r="AA7688" s="441"/>
    </row>
    <row r="7689" spans="25:27" x14ac:dyDescent="0.2">
      <c r="Y7689" s="396"/>
      <c r="Z7689" s="396"/>
      <c r="AA7689" s="441"/>
    </row>
    <row r="7690" spans="25:27" x14ac:dyDescent="0.2">
      <c r="Y7690" s="396"/>
      <c r="Z7690" s="396"/>
      <c r="AA7690" s="441"/>
    </row>
    <row r="7691" spans="25:27" x14ac:dyDescent="0.2">
      <c r="Y7691" s="396"/>
      <c r="Z7691" s="396"/>
      <c r="AA7691" s="441"/>
    </row>
    <row r="7692" spans="25:27" x14ac:dyDescent="0.2">
      <c r="Y7692" s="396"/>
      <c r="Z7692" s="396"/>
      <c r="AA7692" s="441"/>
    </row>
    <row r="7693" spans="25:27" x14ac:dyDescent="0.2">
      <c r="Y7693" s="396"/>
      <c r="Z7693" s="396"/>
      <c r="AA7693" s="441"/>
    </row>
    <row r="7694" spans="25:27" x14ac:dyDescent="0.2">
      <c r="Y7694" s="396"/>
      <c r="Z7694" s="396"/>
      <c r="AA7694" s="441"/>
    </row>
    <row r="7695" spans="25:27" x14ac:dyDescent="0.2">
      <c r="Y7695" s="396"/>
      <c r="Z7695" s="396"/>
      <c r="AA7695" s="441"/>
    </row>
    <row r="7696" spans="25:27" x14ac:dyDescent="0.2">
      <c r="Y7696" s="396"/>
      <c r="Z7696" s="396"/>
      <c r="AA7696" s="441"/>
    </row>
    <row r="7697" spans="25:27" x14ac:dyDescent="0.2">
      <c r="Y7697" s="396"/>
      <c r="Z7697" s="396"/>
      <c r="AA7697" s="441"/>
    </row>
    <row r="7698" spans="25:27" x14ac:dyDescent="0.2">
      <c r="Y7698" s="396"/>
      <c r="Z7698" s="396"/>
      <c r="AA7698" s="441"/>
    </row>
    <row r="7699" spans="25:27" x14ac:dyDescent="0.2">
      <c r="Y7699" s="396"/>
      <c r="Z7699" s="396"/>
      <c r="AA7699" s="441"/>
    </row>
    <row r="7700" spans="25:27" x14ac:dyDescent="0.2">
      <c r="Y7700" s="396"/>
      <c r="Z7700" s="396"/>
      <c r="AA7700" s="441"/>
    </row>
    <row r="7701" spans="25:27" x14ac:dyDescent="0.2">
      <c r="Y7701" s="396"/>
      <c r="Z7701" s="396"/>
      <c r="AA7701" s="441"/>
    </row>
    <row r="7702" spans="25:27" x14ac:dyDescent="0.2">
      <c r="Y7702" s="396"/>
      <c r="Z7702" s="396"/>
      <c r="AA7702" s="441"/>
    </row>
    <row r="7703" spans="25:27" x14ac:dyDescent="0.2">
      <c r="Y7703" s="396"/>
      <c r="Z7703" s="396"/>
      <c r="AA7703" s="441"/>
    </row>
    <row r="7704" spans="25:27" x14ac:dyDescent="0.2">
      <c r="Y7704" s="396"/>
      <c r="Z7704" s="396"/>
      <c r="AA7704" s="441"/>
    </row>
    <row r="7705" spans="25:27" x14ac:dyDescent="0.2">
      <c r="Y7705" s="396"/>
      <c r="Z7705" s="396"/>
      <c r="AA7705" s="441"/>
    </row>
    <row r="7706" spans="25:27" x14ac:dyDescent="0.2">
      <c r="Y7706" s="396"/>
      <c r="Z7706" s="396"/>
      <c r="AA7706" s="441"/>
    </row>
    <row r="7707" spans="25:27" x14ac:dyDescent="0.2">
      <c r="Y7707" s="396"/>
      <c r="Z7707" s="396"/>
      <c r="AA7707" s="441"/>
    </row>
    <row r="7708" spans="25:27" x14ac:dyDescent="0.2">
      <c r="Y7708" s="396"/>
      <c r="Z7708" s="396"/>
      <c r="AA7708" s="441"/>
    </row>
    <row r="7709" spans="25:27" x14ac:dyDescent="0.2">
      <c r="Y7709" s="396"/>
      <c r="Z7709" s="396"/>
      <c r="AA7709" s="441"/>
    </row>
    <row r="7710" spans="25:27" x14ac:dyDescent="0.2">
      <c r="Y7710" s="396"/>
      <c r="Z7710" s="396"/>
      <c r="AA7710" s="441"/>
    </row>
    <row r="7711" spans="25:27" x14ac:dyDescent="0.2">
      <c r="Y7711" s="396"/>
      <c r="Z7711" s="396"/>
      <c r="AA7711" s="441"/>
    </row>
    <row r="7712" spans="25:27" x14ac:dyDescent="0.2">
      <c r="Y7712" s="396"/>
      <c r="Z7712" s="396"/>
      <c r="AA7712" s="441"/>
    </row>
    <row r="7713" spans="25:27" x14ac:dyDescent="0.2">
      <c r="Y7713" s="396"/>
      <c r="Z7713" s="396"/>
      <c r="AA7713" s="441"/>
    </row>
    <row r="7714" spans="25:27" x14ac:dyDescent="0.2">
      <c r="Y7714" s="396"/>
      <c r="Z7714" s="396"/>
      <c r="AA7714" s="441"/>
    </row>
    <row r="7715" spans="25:27" x14ac:dyDescent="0.2">
      <c r="Y7715" s="396"/>
      <c r="Z7715" s="396"/>
      <c r="AA7715" s="441"/>
    </row>
    <row r="7716" spans="25:27" x14ac:dyDescent="0.2">
      <c r="Y7716" s="396"/>
      <c r="Z7716" s="396"/>
      <c r="AA7716" s="441"/>
    </row>
    <row r="7717" spans="25:27" x14ac:dyDescent="0.2">
      <c r="Y7717" s="396"/>
      <c r="Z7717" s="396"/>
      <c r="AA7717" s="441"/>
    </row>
    <row r="7718" spans="25:27" x14ac:dyDescent="0.2">
      <c r="Y7718" s="396"/>
      <c r="Z7718" s="396"/>
      <c r="AA7718" s="441"/>
    </row>
    <row r="7719" spans="25:27" x14ac:dyDescent="0.2">
      <c r="Y7719" s="396"/>
      <c r="Z7719" s="396"/>
      <c r="AA7719" s="441"/>
    </row>
    <row r="7720" spans="25:27" x14ac:dyDescent="0.2">
      <c r="Y7720" s="396"/>
      <c r="Z7720" s="396"/>
      <c r="AA7720" s="441"/>
    </row>
    <row r="7721" spans="25:27" x14ac:dyDescent="0.2">
      <c r="Y7721" s="396"/>
      <c r="Z7721" s="396"/>
      <c r="AA7721" s="441"/>
    </row>
    <row r="7722" spans="25:27" x14ac:dyDescent="0.2">
      <c r="Y7722" s="396"/>
      <c r="Z7722" s="396"/>
      <c r="AA7722" s="441"/>
    </row>
    <row r="7723" spans="25:27" x14ac:dyDescent="0.2">
      <c r="Y7723" s="396"/>
      <c r="Z7723" s="396"/>
      <c r="AA7723" s="441"/>
    </row>
    <row r="7724" spans="25:27" x14ac:dyDescent="0.2">
      <c r="Y7724" s="396"/>
      <c r="Z7724" s="396"/>
      <c r="AA7724" s="441"/>
    </row>
    <row r="7725" spans="25:27" x14ac:dyDescent="0.2">
      <c r="Y7725" s="396"/>
      <c r="Z7725" s="396"/>
      <c r="AA7725" s="441"/>
    </row>
    <row r="7726" spans="25:27" x14ac:dyDescent="0.2">
      <c r="Y7726" s="396"/>
      <c r="Z7726" s="396"/>
      <c r="AA7726" s="441"/>
    </row>
    <row r="7727" spans="25:27" x14ac:dyDescent="0.2">
      <c r="Y7727" s="396"/>
      <c r="Z7727" s="396"/>
      <c r="AA7727" s="441"/>
    </row>
    <row r="7728" spans="25:27" x14ac:dyDescent="0.2">
      <c r="Y7728" s="396"/>
      <c r="Z7728" s="396"/>
      <c r="AA7728" s="441"/>
    </row>
    <row r="7729" spans="25:27" x14ac:dyDescent="0.2">
      <c r="Y7729" s="396"/>
      <c r="Z7729" s="396"/>
      <c r="AA7729" s="441"/>
    </row>
    <row r="7730" spans="25:27" x14ac:dyDescent="0.2">
      <c r="Y7730" s="396"/>
      <c r="Z7730" s="396"/>
      <c r="AA7730" s="441"/>
    </row>
    <row r="7731" spans="25:27" x14ac:dyDescent="0.2">
      <c r="Y7731" s="396"/>
      <c r="Z7731" s="396"/>
      <c r="AA7731" s="441"/>
    </row>
    <row r="7732" spans="25:27" x14ac:dyDescent="0.2">
      <c r="Y7732" s="396"/>
      <c r="Z7732" s="396"/>
      <c r="AA7732" s="441"/>
    </row>
    <row r="7733" spans="25:27" x14ac:dyDescent="0.2">
      <c r="Y7733" s="396"/>
      <c r="Z7733" s="396"/>
      <c r="AA7733" s="441"/>
    </row>
    <row r="7734" spans="25:27" x14ac:dyDescent="0.2">
      <c r="Y7734" s="396"/>
      <c r="Z7734" s="396"/>
      <c r="AA7734" s="441"/>
    </row>
    <row r="7735" spans="25:27" x14ac:dyDescent="0.2">
      <c r="Y7735" s="396"/>
      <c r="Z7735" s="396"/>
      <c r="AA7735" s="441"/>
    </row>
    <row r="7736" spans="25:27" x14ac:dyDescent="0.2">
      <c r="Y7736" s="396"/>
      <c r="Z7736" s="396"/>
      <c r="AA7736" s="441"/>
    </row>
    <row r="7737" spans="25:27" x14ac:dyDescent="0.2">
      <c r="Y7737" s="396"/>
      <c r="Z7737" s="396"/>
      <c r="AA7737" s="441"/>
    </row>
    <row r="7738" spans="25:27" x14ac:dyDescent="0.2">
      <c r="Y7738" s="396"/>
      <c r="Z7738" s="396"/>
      <c r="AA7738" s="441"/>
    </row>
    <row r="7739" spans="25:27" x14ac:dyDescent="0.2">
      <c r="Y7739" s="396"/>
      <c r="Z7739" s="396"/>
      <c r="AA7739" s="441"/>
    </row>
    <row r="7740" spans="25:27" x14ac:dyDescent="0.2">
      <c r="Y7740" s="396"/>
      <c r="Z7740" s="396"/>
      <c r="AA7740" s="441"/>
    </row>
    <row r="7741" spans="25:27" x14ac:dyDescent="0.2">
      <c r="Y7741" s="396"/>
      <c r="Z7741" s="396"/>
      <c r="AA7741" s="441"/>
    </row>
    <row r="7742" spans="25:27" x14ac:dyDescent="0.2">
      <c r="Y7742" s="396"/>
      <c r="Z7742" s="396"/>
      <c r="AA7742" s="441"/>
    </row>
    <row r="7743" spans="25:27" x14ac:dyDescent="0.2">
      <c r="Y7743" s="396"/>
      <c r="Z7743" s="396"/>
      <c r="AA7743" s="441"/>
    </row>
    <row r="7744" spans="25:27" x14ac:dyDescent="0.2">
      <c r="Y7744" s="396"/>
      <c r="Z7744" s="396"/>
      <c r="AA7744" s="441"/>
    </row>
    <row r="7745" spans="25:27" x14ac:dyDescent="0.2">
      <c r="Y7745" s="396"/>
      <c r="Z7745" s="396"/>
      <c r="AA7745" s="441"/>
    </row>
    <row r="7746" spans="25:27" x14ac:dyDescent="0.2">
      <c r="Y7746" s="396"/>
      <c r="Z7746" s="396"/>
      <c r="AA7746" s="441"/>
    </row>
    <row r="7747" spans="25:27" x14ac:dyDescent="0.2">
      <c r="Y7747" s="396"/>
      <c r="Z7747" s="396"/>
      <c r="AA7747" s="441"/>
    </row>
    <row r="7748" spans="25:27" x14ac:dyDescent="0.2">
      <c r="Y7748" s="396"/>
      <c r="Z7748" s="396"/>
      <c r="AA7748" s="441"/>
    </row>
    <row r="7749" spans="25:27" x14ac:dyDescent="0.2">
      <c r="Y7749" s="396"/>
      <c r="Z7749" s="396"/>
      <c r="AA7749" s="441"/>
    </row>
    <row r="7750" spans="25:27" x14ac:dyDescent="0.2">
      <c r="Y7750" s="396"/>
      <c r="Z7750" s="396"/>
      <c r="AA7750" s="441"/>
    </row>
    <row r="7751" spans="25:27" x14ac:dyDescent="0.2">
      <c r="Y7751" s="396"/>
      <c r="Z7751" s="396"/>
      <c r="AA7751" s="441"/>
    </row>
    <row r="7752" spans="25:27" x14ac:dyDescent="0.2">
      <c r="Y7752" s="396"/>
      <c r="Z7752" s="396"/>
      <c r="AA7752" s="441"/>
    </row>
    <row r="7753" spans="25:27" x14ac:dyDescent="0.2">
      <c r="Y7753" s="396"/>
      <c r="Z7753" s="396"/>
      <c r="AA7753" s="441"/>
    </row>
    <row r="7754" spans="25:27" x14ac:dyDescent="0.2">
      <c r="Y7754" s="396"/>
      <c r="Z7754" s="396"/>
      <c r="AA7754" s="441"/>
    </row>
    <row r="7755" spans="25:27" x14ac:dyDescent="0.2">
      <c r="Y7755" s="396"/>
      <c r="Z7755" s="396"/>
      <c r="AA7755" s="441"/>
    </row>
    <row r="7756" spans="25:27" x14ac:dyDescent="0.2">
      <c r="Y7756" s="396"/>
      <c r="Z7756" s="396"/>
      <c r="AA7756" s="441"/>
    </row>
    <row r="7757" spans="25:27" x14ac:dyDescent="0.2">
      <c r="Y7757" s="396"/>
      <c r="Z7757" s="396"/>
      <c r="AA7757" s="441"/>
    </row>
    <row r="7758" spans="25:27" x14ac:dyDescent="0.2">
      <c r="Y7758" s="396"/>
      <c r="Z7758" s="396"/>
      <c r="AA7758" s="441"/>
    </row>
    <row r="7759" spans="25:27" x14ac:dyDescent="0.2">
      <c r="Y7759" s="396"/>
      <c r="Z7759" s="396"/>
      <c r="AA7759" s="441"/>
    </row>
    <row r="7760" spans="25:27" x14ac:dyDescent="0.2">
      <c r="Y7760" s="396"/>
      <c r="Z7760" s="396"/>
      <c r="AA7760" s="441"/>
    </row>
    <row r="7761" spans="25:27" x14ac:dyDescent="0.2">
      <c r="Y7761" s="396"/>
      <c r="Z7761" s="396"/>
      <c r="AA7761" s="441"/>
    </row>
    <row r="7762" spans="25:27" x14ac:dyDescent="0.2">
      <c r="Y7762" s="396"/>
      <c r="Z7762" s="396"/>
      <c r="AA7762" s="441"/>
    </row>
    <row r="7763" spans="25:27" x14ac:dyDescent="0.2">
      <c r="Y7763" s="396"/>
      <c r="Z7763" s="396"/>
      <c r="AA7763" s="441"/>
    </row>
    <row r="7764" spans="25:27" x14ac:dyDescent="0.2">
      <c r="Y7764" s="396"/>
      <c r="Z7764" s="396"/>
      <c r="AA7764" s="441"/>
    </row>
    <row r="7765" spans="25:27" x14ac:dyDescent="0.2">
      <c r="Y7765" s="396"/>
      <c r="Z7765" s="396"/>
      <c r="AA7765" s="441"/>
    </row>
    <row r="7766" spans="25:27" x14ac:dyDescent="0.2">
      <c r="Y7766" s="396"/>
      <c r="Z7766" s="396"/>
      <c r="AA7766" s="441"/>
    </row>
    <row r="7767" spans="25:27" x14ac:dyDescent="0.2">
      <c r="Y7767" s="396"/>
      <c r="Z7767" s="396"/>
      <c r="AA7767" s="441"/>
    </row>
    <row r="7768" spans="25:27" x14ac:dyDescent="0.2">
      <c r="Y7768" s="396"/>
      <c r="Z7768" s="396"/>
      <c r="AA7768" s="441"/>
    </row>
    <row r="7769" spans="25:27" x14ac:dyDescent="0.2">
      <c r="Y7769" s="396"/>
      <c r="Z7769" s="396"/>
      <c r="AA7769" s="441"/>
    </row>
    <row r="7770" spans="25:27" x14ac:dyDescent="0.2">
      <c r="Y7770" s="396"/>
      <c r="Z7770" s="396"/>
      <c r="AA7770" s="441"/>
    </row>
    <row r="7771" spans="25:27" x14ac:dyDescent="0.2">
      <c r="Y7771" s="396"/>
      <c r="Z7771" s="396"/>
      <c r="AA7771" s="441"/>
    </row>
    <row r="7772" spans="25:27" x14ac:dyDescent="0.2">
      <c r="Y7772" s="396"/>
      <c r="Z7772" s="396"/>
      <c r="AA7772" s="441"/>
    </row>
    <row r="7773" spans="25:27" x14ac:dyDescent="0.2">
      <c r="Y7773" s="396"/>
      <c r="Z7773" s="396"/>
      <c r="AA7773" s="441"/>
    </row>
    <row r="7774" spans="25:27" x14ac:dyDescent="0.2">
      <c r="Y7774" s="396"/>
      <c r="Z7774" s="396"/>
      <c r="AA7774" s="441"/>
    </row>
    <row r="7775" spans="25:27" x14ac:dyDescent="0.2">
      <c r="Y7775" s="396"/>
      <c r="Z7775" s="396"/>
      <c r="AA7775" s="441"/>
    </row>
    <row r="7776" spans="25:27" x14ac:dyDescent="0.2">
      <c r="Y7776" s="396"/>
      <c r="Z7776" s="396"/>
      <c r="AA7776" s="441"/>
    </row>
    <row r="7777" spans="25:27" x14ac:dyDescent="0.2">
      <c r="Y7777" s="396"/>
      <c r="Z7777" s="396"/>
      <c r="AA7777" s="441"/>
    </row>
    <row r="7778" spans="25:27" x14ac:dyDescent="0.2">
      <c r="Y7778" s="396"/>
      <c r="Z7778" s="396"/>
      <c r="AA7778" s="441"/>
    </row>
    <row r="7779" spans="25:27" x14ac:dyDescent="0.2">
      <c r="Y7779" s="396"/>
      <c r="Z7779" s="396"/>
      <c r="AA7779" s="441"/>
    </row>
    <row r="7780" spans="25:27" x14ac:dyDescent="0.2">
      <c r="Y7780" s="396"/>
      <c r="Z7780" s="396"/>
      <c r="AA7780" s="441"/>
    </row>
    <row r="7781" spans="25:27" x14ac:dyDescent="0.2">
      <c r="Y7781" s="396"/>
      <c r="Z7781" s="396"/>
      <c r="AA7781" s="441"/>
    </row>
    <row r="7782" spans="25:27" x14ac:dyDescent="0.2">
      <c r="Y7782" s="396"/>
      <c r="Z7782" s="396"/>
      <c r="AA7782" s="441"/>
    </row>
    <row r="7783" spans="25:27" x14ac:dyDescent="0.2">
      <c r="Y7783" s="396"/>
      <c r="Z7783" s="396"/>
      <c r="AA7783" s="441"/>
    </row>
    <row r="7784" spans="25:27" x14ac:dyDescent="0.2">
      <c r="Y7784" s="396"/>
      <c r="Z7784" s="396"/>
      <c r="AA7784" s="441"/>
    </row>
    <row r="7785" spans="25:27" x14ac:dyDescent="0.2">
      <c r="Y7785" s="396"/>
      <c r="Z7785" s="396"/>
      <c r="AA7785" s="441"/>
    </row>
    <row r="7786" spans="25:27" x14ac:dyDescent="0.2">
      <c r="Y7786" s="396"/>
      <c r="Z7786" s="396"/>
      <c r="AA7786" s="441"/>
    </row>
    <row r="7787" spans="25:27" x14ac:dyDescent="0.2">
      <c r="Y7787" s="396"/>
      <c r="Z7787" s="396"/>
      <c r="AA7787" s="441"/>
    </row>
    <row r="7788" spans="25:27" x14ac:dyDescent="0.2">
      <c r="Y7788" s="396"/>
      <c r="Z7788" s="396"/>
      <c r="AA7788" s="441"/>
    </row>
    <row r="7789" spans="25:27" x14ac:dyDescent="0.2">
      <c r="Y7789" s="396"/>
      <c r="Z7789" s="396"/>
      <c r="AA7789" s="441"/>
    </row>
    <row r="7790" spans="25:27" x14ac:dyDescent="0.2">
      <c r="Y7790" s="396"/>
      <c r="Z7790" s="396"/>
      <c r="AA7790" s="441"/>
    </row>
    <row r="7791" spans="25:27" x14ac:dyDescent="0.2">
      <c r="Y7791" s="396"/>
      <c r="Z7791" s="396"/>
      <c r="AA7791" s="441"/>
    </row>
    <row r="7792" spans="25:27" x14ac:dyDescent="0.2">
      <c r="Y7792" s="396"/>
      <c r="Z7792" s="396"/>
      <c r="AA7792" s="441"/>
    </row>
    <row r="7793" spans="25:27" x14ac:dyDescent="0.2">
      <c r="Y7793" s="396"/>
      <c r="Z7793" s="396"/>
      <c r="AA7793" s="441"/>
    </row>
    <row r="7794" spans="25:27" x14ac:dyDescent="0.2">
      <c r="Y7794" s="396"/>
      <c r="Z7794" s="396"/>
      <c r="AA7794" s="441"/>
    </row>
    <row r="7795" spans="25:27" x14ac:dyDescent="0.2">
      <c r="Y7795" s="396"/>
      <c r="Z7795" s="396"/>
      <c r="AA7795" s="441"/>
    </row>
    <row r="7796" spans="25:27" x14ac:dyDescent="0.2">
      <c r="Y7796" s="396"/>
      <c r="Z7796" s="396"/>
      <c r="AA7796" s="441"/>
    </row>
    <row r="7797" spans="25:27" x14ac:dyDescent="0.2">
      <c r="Y7797" s="396"/>
      <c r="Z7797" s="396"/>
      <c r="AA7797" s="441"/>
    </row>
    <row r="7798" spans="25:27" x14ac:dyDescent="0.2">
      <c r="Y7798" s="396"/>
      <c r="Z7798" s="396"/>
      <c r="AA7798" s="441"/>
    </row>
    <row r="7799" spans="25:27" x14ac:dyDescent="0.2">
      <c r="Y7799" s="396"/>
      <c r="Z7799" s="396"/>
      <c r="AA7799" s="441"/>
    </row>
    <row r="7800" spans="25:27" x14ac:dyDescent="0.2">
      <c r="Y7800" s="396"/>
      <c r="Z7800" s="396"/>
      <c r="AA7800" s="441"/>
    </row>
    <row r="7801" spans="25:27" x14ac:dyDescent="0.2">
      <c r="Y7801" s="396"/>
      <c r="Z7801" s="396"/>
      <c r="AA7801" s="441"/>
    </row>
    <row r="7802" spans="25:27" x14ac:dyDescent="0.2">
      <c r="Y7802" s="396"/>
      <c r="Z7802" s="396"/>
      <c r="AA7802" s="441"/>
    </row>
    <row r="7803" spans="25:27" x14ac:dyDescent="0.2">
      <c r="Y7803" s="396"/>
      <c r="Z7803" s="396"/>
      <c r="AA7803" s="441"/>
    </row>
    <row r="7804" spans="25:27" x14ac:dyDescent="0.2">
      <c r="Y7804" s="396"/>
      <c r="Z7804" s="396"/>
      <c r="AA7804" s="441"/>
    </row>
    <row r="7805" spans="25:27" x14ac:dyDescent="0.2">
      <c r="Y7805" s="396"/>
      <c r="Z7805" s="396"/>
      <c r="AA7805" s="441"/>
    </row>
    <row r="7806" spans="25:27" x14ac:dyDescent="0.2">
      <c r="Y7806" s="396"/>
      <c r="Z7806" s="396"/>
      <c r="AA7806" s="441"/>
    </row>
    <row r="7807" spans="25:27" x14ac:dyDescent="0.2">
      <c r="Y7807" s="396"/>
      <c r="Z7807" s="396"/>
      <c r="AA7807" s="441"/>
    </row>
    <row r="7808" spans="25:27" x14ac:dyDescent="0.2">
      <c r="Y7808" s="396"/>
      <c r="Z7808" s="396"/>
      <c r="AA7808" s="441"/>
    </row>
    <row r="7809" spans="25:27" x14ac:dyDescent="0.2">
      <c r="Y7809" s="396"/>
      <c r="Z7809" s="396"/>
      <c r="AA7809" s="441"/>
    </row>
    <row r="7810" spans="25:27" x14ac:dyDescent="0.2">
      <c r="Y7810" s="396"/>
      <c r="Z7810" s="396"/>
      <c r="AA7810" s="441"/>
    </row>
    <row r="7811" spans="25:27" x14ac:dyDescent="0.2">
      <c r="Y7811" s="396"/>
      <c r="Z7811" s="396"/>
      <c r="AA7811" s="441"/>
    </row>
    <row r="7812" spans="25:27" x14ac:dyDescent="0.2">
      <c r="Y7812" s="396"/>
      <c r="Z7812" s="396"/>
      <c r="AA7812" s="441"/>
    </row>
    <row r="7813" spans="25:27" x14ac:dyDescent="0.2">
      <c r="Y7813" s="396"/>
      <c r="Z7813" s="396"/>
      <c r="AA7813" s="441"/>
    </row>
    <row r="7814" spans="25:27" x14ac:dyDescent="0.2">
      <c r="Y7814" s="396"/>
      <c r="Z7814" s="396"/>
      <c r="AA7814" s="441"/>
    </row>
    <row r="7815" spans="25:27" x14ac:dyDescent="0.2">
      <c r="Y7815" s="396"/>
      <c r="Z7815" s="396"/>
      <c r="AA7815" s="441"/>
    </row>
    <row r="7816" spans="25:27" x14ac:dyDescent="0.2">
      <c r="Y7816" s="396"/>
      <c r="Z7816" s="396"/>
      <c r="AA7816" s="441"/>
    </row>
    <row r="7817" spans="25:27" x14ac:dyDescent="0.2">
      <c r="Y7817" s="396"/>
      <c r="Z7817" s="396"/>
      <c r="AA7817" s="441"/>
    </row>
    <row r="7818" spans="25:27" x14ac:dyDescent="0.2">
      <c r="Y7818" s="396"/>
      <c r="Z7818" s="396"/>
      <c r="AA7818" s="441"/>
    </row>
    <row r="7819" spans="25:27" x14ac:dyDescent="0.2">
      <c r="Y7819" s="396"/>
      <c r="Z7819" s="396"/>
      <c r="AA7819" s="441"/>
    </row>
    <row r="7820" spans="25:27" x14ac:dyDescent="0.2">
      <c r="Y7820" s="396"/>
      <c r="Z7820" s="396"/>
      <c r="AA7820" s="441"/>
    </row>
    <row r="7821" spans="25:27" x14ac:dyDescent="0.2">
      <c r="Y7821" s="396"/>
      <c r="Z7821" s="396"/>
      <c r="AA7821" s="441"/>
    </row>
    <row r="7822" spans="25:27" x14ac:dyDescent="0.2">
      <c r="Y7822" s="396"/>
      <c r="Z7822" s="396"/>
      <c r="AA7822" s="441"/>
    </row>
    <row r="7823" spans="25:27" x14ac:dyDescent="0.2">
      <c r="Y7823" s="396"/>
      <c r="Z7823" s="396"/>
      <c r="AA7823" s="441"/>
    </row>
    <row r="7824" spans="25:27" x14ac:dyDescent="0.2">
      <c r="Y7824" s="396"/>
      <c r="Z7824" s="396"/>
      <c r="AA7824" s="441"/>
    </row>
    <row r="7825" spans="25:27" x14ac:dyDescent="0.2">
      <c r="Y7825" s="396"/>
      <c r="Z7825" s="396"/>
      <c r="AA7825" s="441"/>
    </row>
    <row r="7826" spans="25:27" x14ac:dyDescent="0.2">
      <c r="Y7826" s="396"/>
      <c r="Z7826" s="396"/>
      <c r="AA7826" s="441"/>
    </row>
    <row r="7827" spans="25:27" x14ac:dyDescent="0.2">
      <c r="Y7827" s="396"/>
      <c r="Z7827" s="396"/>
      <c r="AA7827" s="441"/>
    </row>
    <row r="7828" spans="25:27" x14ac:dyDescent="0.2">
      <c r="Y7828" s="396"/>
      <c r="Z7828" s="396"/>
      <c r="AA7828" s="441"/>
    </row>
    <row r="7829" spans="25:27" x14ac:dyDescent="0.2">
      <c r="Y7829" s="396"/>
      <c r="Z7829" s="396"/>
      <c r="AA7829" s="441"/>
    </row>
    <row r="7830" spans="25:27" x14ac:dyDescent="0.2">
      <c r="Y7830" s="396"/>
      <c r="Z7830" s="396"/>
      <c r="AA7830" s="441"/>
    </row>
    <row r="7831" spans="25:27" x14ac:dyDescent="0.2">
      <c r="Y7831" s="396"/>
      <c r="Z7831" s="396"/>
      <c r="AA7831" s="441"/>
    </row>
    <row r="7832" spans="25:27" x14ac:dyDescent="0.2">
      <c r="Y7832" s="396"/>
      <c r="Z7832" s="396"/>
      <c r="AA7832" s="441"/>
    </row>
    <row r="7833" spans="25:27" x14ac:dyDescent="0.2">
      <c r="Y7833" s="396"/>
      <c r="Z7833" s="396"/>
      <c r="AA7833" s="441"/>
    </row>
    <row r="7834" spans="25:27" x14ac:dyDescent="0.2">
      <c r="Y7834" s="396"/>
      <c r="Z7834" s="396"/>
      <c r="AA7834" s="441"/>
    </row>
    <row r="7835" spans="25:27" x14ac:dyDescent="0.2">
      <c r="Y7835" s="396"/>
      <c r="Z7835" s="396"/>
      <c r="AA7835" s="441"/>
    </row>
    <row r="7836" spans="25:27" x14ac:dyDescent="0.2">
      <c r="Y7836" s="396"/>
      <c r="Z7836" s="396"/>
      <c r="AA7836" s="441"/>
    </row>
    <row r="7837" spans="25:27" x14ac:dyDescent="0.2">
      <c r="Y7837" s="396"/>
      <c r="Z7837" s="396"/>
      <c r="AA7837" s="441"/>
    </row>
    <row r="7838" spans="25:27" x14ac:dyDescent="0.2">
      <c r="Y7838" s="396"/>
      <c r="Z7838" s="396"/>
      <c r="AA7838" s="441"/>
    </row>
    <row r="7839" spans="25:27" x14ac:dyDescent="0.2">
      <c r="Y7839" s="396"/>
      <c r="Z7839" s="396"/>
      <c r="AA7839" s="441"/>
    </row>
    <row r="7840" spans="25:27" x14ac:dyDescent="0.2">
      <c r="Y7840" s="396"/>
      <c r="Z7840" s="396"/>
      <c r="AA7840" s="441"/>
    </row>
    <row r="7841" spans="25:27" x14ac:dyDescent="0.2">
      <c r="Y7841" s="396"/>
      <c r="Z7841" s="396"/>
      <c r="AA7841" s="441"/>
    </row>
    <row r="7842" spans="25:27" x14ac:dyDescent="0.2">
      <c r="Y7842" s="396"/>
      <c r="Z7842" s="396"/>
      <c r="AA7842" s="441"/>
    </row>
    <row r="7843" spans="25:27" x14ac:dyDescent="0.2">
      <c r="Y7843" s="396"/>
      <c r="Z7843" s="396"/>
      <c r="AA7843" s="441"/>
    </row>
    <row r="7844" spans="25:27" x14ac:dyDescent="0.2">
      <c r="Y7844" s="396"/>
      <c r="Z7844" s="396"/>
      <c r="AA7844" s="441"/>
    </row>
    <row r="7845" spans="25:27" x14ac:dyDescent="0.2">
      <c r="Y7845" s="396"/>
      <c r="Z7845" s="396"/>
      <c r="AA7845" s="441"/>
    </row>
    <row r="7846" spans="25:27" x14ac:dyDescent="0.2">
      <c r="Y7846" s="396"/>
      <c r="Z7846" s="396"/>
      <c r="AA7846" s="441"/>
    </row>
    <row r="7847" spans="25:27" x14ac:dyDescent="0.2">
      <c r="Y7847" s="396"/>
      <c r="Z7847" s="396"/>
      <c r="AA7847" s="441"/>
    </row>
    <row r="7848" spans="25:27" x14ac:dyDescent="0.2">
      <c r="Y7848" s="396"/>
      <c r="Z7848" s="396"/>
      <c r="AA7848" s="441"/>
    </row>
    <row r="7849" spans="25:27" x14ac:dyDescent="0.2">
      <c r="Y7849" s="396"/>
      <c r="Z7849" s="396"/>
      <c r="AA7849" s="441"/>
    </row>
    <row r="7850" spans="25:27" x14ac:dyDescent="0.2">
      <c r="Y7850" s="396"/>
      <c r="Z7850" s="396"/>
      <c r="AA7850" s="441"/>
    </row>
    <row r="7851" spans="25:27" x14ac:dyDescent="0.2">
      <c r="Y7851" s="396"/>
      <c r="Z7851" s="396"/>
      <c r="AA7851" s="441"/>
    </row>
    <row r="7852" spans="25:27" x14ac:dyDescent="0.2">
      <c r="Y7852" s="396"/>
      <c r="Z7852" s="396"/>
      <c r="AA7852" s="441"/>
    </row>
    <row r="7853" spans="25:27" x14ac:dyDescent="0.2">
      <c r="Y7853" s="396"/>
      <c r="Z7853" s="396"/>
      <c r="AA7853" s="441"/>
    </row>
    <row r="7854" spans="25:27" x14ac:dyDescent="0.2">
      <c r="Y7854" s="396"/>
      <c r="Z7854" s="396"/>
      <c r="AA7854" s="441"/>
    </row>
    <row r="7855" spans="25:27" x14ac:dyDescent="0.2">
      <c r="Y7855" s="396"/>
      <c r="Z7855" s="396"/>
      <c r="AA7855" s="441"/>
    </row>
    <row r="7856" spans="25:27" x14ac:dyDescent="0.2">
      <c r="Y7856" s="396"/>
      <c r="Z7856" s="396"/>
      <c r="AA7856" s="441"/>
    </row>
    <row r="7857" spans="25:27" x14ac:dyDescent="0.2">
      <c r="Y7857" s="396"/>
      <c r="Z7857" s="396"/>
      <c r="AA7857" s="441"/>
    </row>
    <row r="7858" spans="25:27" x14ac:dyDescent="0.2">
      <c r="Y7858" s="396"/>
      <c r="Z7858" s="396"/>
      <c r="AA7858" s="441"/>
    </row>
    <row r="7859" spans="25:27" x14ac:dyDescent="0.2">
      <c r="Y7859" s="396"/>
      <c r="Z7859" s="396"/>
      <c r="AA7859" s="441"/>
    </row>
    <row r="7860" spans="25:27" x14ac:dyDescent="0.2">
      <c r="Y7860" s="396"/>
      <c r="Z7860" s="396"/>
      <c r="AA7860" s="441"/>
    </row>
    <row r="7861" spans="25:27" x14ac:dyDescent="0.2">
      <c r="Y7861" s="396"/>
      <c r="Z7861" s="396"/>
      <c r="AA7861" s="441"/>
    </row>
    <row r="7862" spans="25:27" x14ac:dyDescent="0.2">
      <c r="Y7862" s="396"/>
      <c r="Z7862" s="396"/>
      <c r="AA7862" s="441"/>
    </row>
    <row r="7863" spans="25:27" x14ac:dyDescent="0.2">
      <c r="Y7863" s="396"/>
      <c r="Z7863" s="396"/>
      <c r="AA7863" s="441"/>
    </row>
    <row r="7864" spans="25:27" x14ac:dyDescent="0.2">
      <c r="Y7864" s="396"/>
      <c r="Z7864" s="396"/>
      <c r="AA7864" s="441"/>
    </row>
    <row r="7865" spans="25:27" x14ac:dyDescent="0.2">
      <c r="Y7865" s="396"/>
      <c r="Z7865" s="396"/>
      <c r="AA7865" s="441"/>
    </row>
    <row r="7866" spans="25:27" x14ac:dyDescent="0.2">
      <c r="Y7866" s="396"/>
      <c r="Z7866" s="396"/>
      <c r="AA7866" s="441"/>
    </row>
    <row r="7867" spans="25:27" x14ac:dyDescent="0.2">
      <c r="Y7867" s="396"/>
      <c r="Z7867" s="396"/>
      <c r="AA7867" s="441"/>
    </row>
    <row r="7868" spans="25:27" x14ac:dyDescent="0.2">
      <c r="Y7868" s="396"/>
      <c r="Z7868" s="396"/>
      <c r="AA7868" s="441"/>
    </row>
    <row r="7869" spans="25:27" x14ac:dyDescent="0.2">
      <c r="Y7869" s="396"/>
      <c r="Z7869" s="396"/>
      <c r="AA7869" s="441"/>
    </row>
    <row r="7870" spans="25:27" x14ac:dyDescent="0.2">
      <c r="Y7870" s="396"/>
      <c r="Z7870" s="396"/>
      <c r="AA7870" s="441"/>
    </row>
    <row r="7871" spans="25:27" x14ac:dyDescent="0.2">
      <c r="Y7871" s="396"/>
      <c r="Z7871" s="396"/>
      <c r="AA7871" s="441"/>
    </row>
    <row r="7872" spans="25:27" x14ac:dyDescent="0.2">
      <c r="Y7872" s="396"/>
      <c r="Z7872" s="396"/>
      <c r="AA7872" s="441"/>
    </row>
    <row r="7873" spans="25:27" x14ac:dyDescent="0.2">
      <c r="Y7873" s="396"/>
      <c r="Z7873" s="396"/>
      <c r="AA7873" s="441"/>
    </row>
    <row r="7874" spans="25:27" x14ac:dyDescent="0.2">
      <c r="Y7874" s="396"/>
      <c r="Z7874" s="396"/>
      <c r="AA7874" s="441"/>
    </row>
    <row r="7875" spans="25:27" x14ac:dyDescent="0.2">
      <c r="Y7875" s="396"/>
      <c r="Z7875" s="396"/>
      <c r="AA7875" s="441"/>
    </row>
    <row r="7876" spans="25:27" x14ac:dyDescent="0.2">
      <c r="Y7876" s="396"/>
      <c r="Z7876" s="396"/>
      <c r="AA7876" s="441"/>
    </row>
    <row r="7877" spans="25:27" x14ac:dyDescent="0.2">
      <c r="Y7877" s="396"/>
      <c r="Z7877" s="396"/>
      <c r="AA7877" s="441"/>
    </row>
    <row r="7878" spans="25:27" x14ac:dyDescent="0.2">
      <c r="Y7878" s="396"/>
      <c r="Z7878" s="396"/>
      <c r="AA7878" s="441"/>
    </row>
    <row r="7879" spans="25:27" x14ac:dyDescent="0.2">
      <c r="Y7879" s="396"/>
      <c r="Z7879" s="396"/>
      <c r="AA7879" s="441"/>
    </row>
    <row r="7880" spans="25:27" x14ac:dyDescent="0.2">
      <c r="Y7880" s="396"/>
      <c r="Z7880" s="396"/>
      <c r="AA7880" s="441"/>
    </row>
    <row r="7881" spans="25:27" x14ac:dyDescent="0.2">
      <c r="Y7881" s="396"/>
      <c r="Z7881" s="396"/>
      <c r="AA7881" s="441"/>
    </row>
    <row r="7882" spans="25:27" x14ac:dyDescent="0.2">
      <c r="Y7882" s="396"/>
      <c r="Z7882" s="396"/>
      <c r="AA7882" s="441"/>
    </row>
    <row r="7883" spans="25:27" x14ac:dyDescent="0.2">
      <c r="Y7883" s="396"/>
      <c r="Z7883" s="396"/>
      <c r="AA7883" s="441"/>
    </row>
    <row r="7884" spans="25:27" x14ac:dyDescent="0.2">
      <c r="Y7884" s="396"/>
      <c r="Z7884" s="396"/>
      <c r="AA7884" s="441"/>
    </row>
    <row r="7885" spans="25:27" x14ac:dyDescent="0.2">
      <c r="Y7885" s="396"/>
      <c r="Z7885" s="396"/>
      <c r="AA7885" s="441"/>
    </row>
    <row r="7886" spans="25:27" x14ac:dyDescent="0.2">
      <c r="Y7886" s="396"/>
      <c r="Z7886" s="396"/>
      <c r="AA7886" s="441"/>
    </row>
    <row r="7887" spans="25:27" x14ac:dyDescent="0.2">
      <c r="Y7887" s="396"/>
      <c r="Z7887" s="396"/>
      <c r="AA7887" s="441"/>
    </row>
    <row r="7888" spans="25:27" x14ac:dyDescent="0.2">
      <c r="Y7888" s="396"/>
      <c r="Z7888" s="396"/>
      <c r="AA7888" s="441"/>
    </row>
    <row r="7889" spans="25:27" x14ac:dyDescent="0.2">
      <c r="Y7889" s="396"/>
      <c r="Z7889" s="396"/>
      <c r="AA7889" s="441"/>
    </row>
    <row r="7890" spans="25:27" x14ac:dyDescent="0.2">
      <c r="Y7890" s="396"/>
      <c r="Z7890" s="396"/>
      <c r="AA7890" s="441"/>
    </row>
    <row r="7891" spans="25:27" x14ac:dyDescent="0.2">
      <c r="Y7891" s="396"/>
      <c r="Z7891" s="396"/>
      <c r="AA7891" s="441"/>
    </row>
    <row r="7892" spans="25:27" x14ac:dyDescent="0.2">
      <c r="Y7892" s="396"/>
      <c r="Z7892" s="396"/>
      <c r="AA7892" s="441"/>
    </row>
    <row r="7893" spans="25:27" x14ac:dyDescent="0.2">
      <c r="Y7893" s="396"/>
      <c r="Z7893" s="396"/>
      <c r="AA7893" s="441"/>
    </row>
    <row r="7894" spans="25:27" x14ac:dyDescent="0.2">
      <c r="Y7894" s="396"/>
      <c r="Z7894" s="396"/>
      <c r="AA7894" s="441"/>
    </row>
    <row r="7895" spans="25:27" x14ac:dyDescent="0.2">
      <c r="Y7895" s="396"/>
      <c r="Z7895" s="396"/>
      <c r="AA7895" s="441"/>
    </row>
    <row r="7896" spans="25:27" x14ac:dyDescent="0.2">
      <c r="Y7896" s="396"/>
      <c r="Z7896" s="396"/>
      <c r="AA7896" s="441"/>
    </row>
    <row r="7897" spans="25:27" x14ac:dyDescent="0.2">
      <c r="Y7897" s="396"/>
      <c r="Z7897" s="396"/>
      <c r="AA7897" s="441"/>
    </row>
    <row r="7898" spans="25:27" x14ac:dyDescent="0.2">
      <c r="Y7898" s="396"/>
      <c r="Z7898" s="396"/>
      <c r="AA7898" s="441"/>
    </row>
    <row r="7899" spans="25:27" x14ac:dyDescent="0.2">
      <c r="Y7899" s="396"/>
      <c r="Z7899" s="396"/>
      <c r="AA7899" s="441"/>
    </row>
    <row r="7900" spans="25:27" x14ac:dyDescent="0.2">
      <c r="Y7900" s="396"/>
      <c r="Z7900" s="396"/>
      <c r="AA7900" s="441"/>
    </row>
    <row r="7901" spans="25:27" x14ac:dyDescent="0.2">
      <c r="Y7901" s="396"/>
      <c r="Z7901" s="396"/>
      <c r="AA7901" s="441"/>
    </row>
    <row r="7902" spans="25:27" x14ac:dyDescent="0.2">
      <c r="Y7902" s="396"/>
      <c r="Z7902" s="396"/>
      <c r="AA7902" s="441"/>
    </row>
    <row r="7903" spans="25:27" x14ac:dyDescent="0.2">
      <c r="Y7903" s="396"/>
      <c r="Z7903" s="396"/>
      <c r="AA7903" s="441"/>
    </row>
    <row r="7904" spans="25:27" x14ac:dyDescent="0.2">
      <c r="Y7904" s="396"/>
      <c r="Z7904" s="396"/>
      <c r="AA7904" s="441"/>
    </row>
    <row r="7905" spans="25:27" x14ac:dyDescent="0.2">
      <c r="Y7905" s="396"/>
      <c r="Z7905" s="396"/>
      <c r="AA7905" s="441"/>
    </row>
    <row r="7906" spans="25:27" x14ac:dyDescent="0.2">
      <c r="Y7906" s="396"/>
      <c r="Z7906" s="396"/>
      <c r="AA7906" s="441"/>
    </row>
    <row r="7907" spans="25:27" x14ac:dyDescent="0.2">
      <c r="Y7907" s="396"/>
      <c r="Z7907" s="396"/>
      <c r="AA7907" s="441"/>
    </row>
    <row r="7908" spans="25:27" x14ac:dyDescent="0.2">
      <c r="Y7908" s="396"/>
      <c r="Z7908" s="396"/>
      <c r="AA7908" s="441"/>
    </row>
    <row r="7909" spans="25:27" x14ac:dyDescent="0.2">
      <c r="Y7909" s="396"/>
      <c r="Z7909" s="396"/>
      <c r="AA7909" s="441"/>
    </row>
    <row r="7910" spans="25:27" x14ac:dyDescent="0.2">
      <c r="Y7910" s="396"/>
      <c r="Z7910" s="396"/>
      <c r="AA7910" s="441"/>
    </row>
    <row r="7911" spans="25:27" x14ac:dyDescent="0.2">
      <c r="Y7911" s="396"/>
      <c r="Z7911" s="396"/>
      <c r="AA7911" s="441"/>
    </row>
    <row r="7912" spans="25:27" x14ac:dyDescent="0.2">
      <c r="Y7912" s="396"/>
      <c r="Z7912" s="396"/>
      <c r="AA7912" s="441"/>
    </row>
    <row r="7913" spans="25:27" x14ac:dyDescent="0.2">
      <c r="Y7913" s="396"/>
      <c r="Z7913" s="396"/>
      <c r="AA7913" s="441"/>
    </row>
    <row r="7914" spans="25:27" x14ac:dyDescent="0.2">
      <c r="Y7914" s="396"/>
      <c r="Z7914" s="396"/>
      <c r="AA7914" s="441"/>
    </row>
    <row r="7915" spans="25:27" x14ac:dyDescent="0.2">
      <c r="Y7915" s="396"/>
      <c r="Z7915" s="396"/>
      <c r="AA7915" s="441"/>
    </row>
    <row r="7916" spans="25:27" x14ac:dyDescent="0.2">
      <c r="Y7916" s="396"/>
      <c r="Z7916" s="396"/>
      <c r="AA7916" s="441"/>
    </row>
    <row r="7917" spans="25:27" x14ac:dyDescent="0.2">
      <c r="Y7917" s="396"/>
      <c r="Z7917" s="396"/>
      <c r="AA7917" s="441"/>
    </row>
    <row r="7918" spans="25:27" x14ac:dyDescent="0.2">
      <c r="Y7918" s="396"/>
      <c r="Z7918" s="396"/>
      <c r="AA7918" s="441"/>
    </row>
    <row r="7919" spans="25:27" x14ac:dyDescent="0.2">
      <c r="Y7919" s="396"/>
      <c r="Z7919" s="396"/>
      <c r="AA7919" s="441"/>
    </row>
    <row r="7920" spans="25:27" x14ac:dyDescent="0.2">
      <c r="Y7920" s="396"/>
      <c r="Z7920" s="396"/>
      <c r="AA7920" s="441"/>
    </row>
    <row r="7921" spans="25:27" x14ac:dyDescent="0.2">
      <c r="Y7921" s="396"/>
      <c r="Z7921" s="396"/>
      <c r="AA7921" s="441"/>
    </row>
    <row r="7922" spans="25:27" x14ac:dyDescent="0.2">
      <c r="Y7922" s="396"/>
      <c r="Z7922" s="396"/>
      <c r="AA7922" s="441"/>
    </row>
    <row r="7923" spans="25:27" x14ac:dyDescent="0.2">
      <c r="Y7923" s="396"/>
      <c r="Z7923" s="396"/>
      <c r="AA7923" s="441"/>
    </row>
    <row r="7924" spans="25:27" x14ac:dyDescent="0.2">
      <c r="Y7924" s="396"/>
      <c r="Z7924" s="396"/>
      <c r="AA7924" s="441"/>
    </row>
    <row r="7925" spans="25:27" x14ac:dyDescent="0.2">
      <c r="Y7925" s="396"/>
      <c r="Z7925" s="396"/>
      <c r="AA7925" s="441"/>
    </row>
    <row r="7926" spans="25:27" x14ac:dyDescent="0.2">
      <c r="Y7926" s="396"/>
      <c r="Z7926" s="396"/>
      <c r="AA7926" s="441"/>
    </row>
    <row r="7927" spans="25:27" x14ac:dyDescent="0.2">
      <c r="Y7927" s="396"/>
      <c r="Z7927" s="396"/>
      <c r="AA7927" s="441"/>
    </row>
    <row r="7928" spans="25:27" x14ac:dyDescent="0.2">
      <c r="Y7928" s="396"/>
      <c r="Z7928" s="396"/>
      <c r="AA7928" s="441"/>
    </row>
    <row r="7929" spans="25:27" x14ac:dyDescent="0.2">
      <c r="Y7929" s="396"/>
      <c r="Z7929" s="396"/>
      <c r="AA7929" s="441"/>
    </row>
    <row r="7930" spans="25:27" x14ac:dyDescent="0.2">
      <c r="Y7930" s="396"/>
      <c r="Z7930" s="396"/>
      <c r="AA7930" s="441"/>
    </row>
    <row r="7931" spans="25:27" x14ac:dyDescent="0.2">
      <c r="Y7931" s="396"/>
      <c r="Z7931" s="396"/>
      <c r="AA7931" s="441"/>
    </row>
    <row r="7932" spans="25:27" x14ac:dyDescent="0.2">
      <c r="Y7932" s="396"/>
      <c r="Z7932" s="396"/>
      <c r="AA7932" s="441"/>
    </row>
    <row r="7933" spans="25:27" x14ac:dyDescent="0.2">
      <c r="Y7933" s="396"/>
      <c r="Z7933" s="396"/>
      <c r="AA7933" s="441"/>
    </row>
    <row r="7934" spans="25:27" x14ac:dyDescent="0.2">
      <c r="Y7934" s="396"/>
      <c r="Z7934" s="396"/>
      <c r="AA7934" s="441"/>
    </row>
    <row r="7935" spans="25:27" x14ac:dyDescent="0.2">
      <c r="Y7935" s="396"/>
      <c r="Z7935" s="396"/>
      <c r="AA7935" s="441"/>
    </row>
    <row r="7936" spans="25:27" x14ac:dyDescent="0.2">
      <c r="Y7936" s="396"/>
      <c r="Z7936" s="396"/>
      <c r="AA7936" s="441"/>
    </row>
    <row r="7937" spans="25:27" x14ac:dyDescent="0.2">
      <c r="Y7937" s="396"/>
      <c r="Z7937" s="396"/>
      <c r="AA7937" s="441"/>
    </row>
    <row r="7938" spans="25:27" x14ac:dyDescent="0.2">
      <c r="Y7938" s="396"/>
      <c r="Z7938" s="396"/>
      <c r="AA7938" s="441"/>
    </row>
    <row r="7939" spans="25:27" x14ac:dyDescent="0.2">
      <c r="Y7939" s="396"/>
      <c r="Z7939" s="396"/>
      <c r="AA7939" s="441"/>
    </row>
    <row r="7940" spans="25:27" x14ac:dyDescent="0.2">
      <c r="Y7940" s="396"/>
      <c r="Z7940" s="396"/>
      <c r="AA7940" s="441"/>
    </row>
    <row r="7941" spans="25:27" x14ac:dyDescent="0.2">
      <c r="Y7941" s="396"/>
      <c r="Z7941" s="396"/>
      <c r="AA7941" s="441"/>
    </row>
    <row r="7942" spans="25:27" x14ac:dyDescent="0.2">
      <c r="Y7942" s="396"/>
      <c r="Z7942" s="396"/>
      <c r="AA7942" s="441"/>
    </row>
    <row r="7943" spans="25:27" x14ac:dyDescent="0.2">
      <c r="Y7943" s="396"/>
      <c r="Z7943" s="396"/>
      <c r="AA7943" s="441"/>
    </row>
    <row r="7944" spans="25:27" x14ac:dyDescent="0.2">
      <c r="Y7944" s="396"/>
      <c r="Z7944" s="396"/>
      <c r="AA7944" s="441"/>
    </row>
    <row r="7945" spans="25:27" x14ac:dyDescent="0.2">
      <c r="Y7945" s="396"/>
      <c r="Z7945" s="396"/>
      <c r="AA7945" s="441"/>
    </row>
    <row r="7946" spans="25:27" x14ac:dyDescent="0.2">
      <c r="Y7946" s="396"/>
      <c r="Z7946" s="396"/>
      <c r="AA7946" s="441"/>
    </row>
    <row r="7947" spans="25:27" x14ac:dyDescent="0.2">
      <c r="Y7947" s="396"/>
      <c r="Z7947" s="396"/>
      <c r="AA7947" s="441"/>
    </row>
    <row r="7948" spans="25:27" x14ac:dyDescent="0.2">
      <c r="Y7948" s="396"/>
      <c r="Z7948" s="396"/>
      <c r="AA7948" s="441"/>
    </row>
    <row r="7949" spans="25:27" x14ac:dyDescent="0.2">
      <c r="Y7949" s="396"/>
      <c r="Z7949" s="396"/>
      <c r="AA7949" s="441"/>
    </row>
    <row r="7950" spans="25:27" x14ac:dyDescent="0.2">
      <c r="Y7950" s="396"/>
      <c r="Z7950" s="396"/>
      <c r="AA7950" s="441"/>
    </row>
    <row r="7951" spans="25:27" x14ac:dyDescent="0.2">
      <c r="Y7951" s="396"/>
      <c r="Z7951" s="396"/>
      <c r="AA7951" s="441"/>
    </row>
    <row r="7952" spans="25:27" x14ac:dyDescent="0.2">
      <c r="Y7952" s="396"/>
      <c r="Z7952" s="396"/>
      <c r="AA7952" s="441"/>
    </row>
    <row r="7953" spans="25:27" x14ac:dyDescent="0.2">
      <c r="Y7953" s="396"/>
      <c r="Z7953" s="396"/>
      <c r="AA7953" s="441"/>
    </row>
    <row r="7954" spans="25:27" x14ac:dyDescent="0.2">
      <c r="Y7954" s="396"/>
      <c r="Z7954" s="396"/>
      <c r="AA7954" s="441"/>
    </row>
    <row r="7955" spans="25:27" x14ac:dyDescent="0.2">
      <c r="Y7955" s="396"/>
      <c r="Z7955" s="396"/>
      <c r="AA7955" s="441"/>
    </row>
    <row r="7956" spans="25:27" x14ac:dyDescent="0.2">
      <c r="Y7956" s="396"/>
      <c r="Z7956" s="396"/>
      <c r="AA7956" s="441"/>
    </row>
    <row r="7957" spans="25:27" x14ac:dyDescent="0.2">
      <c r="Y7957" s="396"/>
      <c r="Z7957" s="396"/>
      <c r="AA7957" s="441"/>
    </row>
    <row r="7958" spans="25:27" x14ac:dyDescent="0.2">
      <c r="Y7958" s="396"/>
      <c r="Z7958" s="396"/>
      <c r="AA7958" s="441"/>
    </row>
    <row r="7959" spans="25:27" x14ac:dyDescent="0.2">
      <c r="Y7959" s="396"/>
      <c r="Z7959" s="396"/>
      <c r="AA7959" s="441"/>
    </row>
    <row r="7960" spans="25:27" x14ac:dyDescent="0.2">
      <c r="Y7960" s="396"/>
      <c r="Z7960" s="396"/>
      <c r="AA7960" s="441"/>
    </row>
    <row r="7961" spans="25:27" x14ac:dyDescent="0.2">
      <c r="Y7961" s="396"/>
      <c r="Z7961" s="396"/>
      <c r="AA7961" s="441"/>
    </row>
    <row r="7962" spans="25:27" x14ac:dyDescent="0.2">
      <c r="Y7962" s="396"/>
      <c r="Z7962" s="396"/>
      <c r="AA7962" s="441"/>
    </row>
    <row r="7963" spans="25:27" x14ac:dyDescent="0.2">
      <c r="Y7963" s="396"/>
      <c r="Z7963" s="396"/>
      <c r="AA7963" s="441"/>
    </row>
    <row r="7964" spans="25:27" x14ac:dyDescent="0.2">
      <c r="Y7964" s="396"/>
      <c r="Z7964" s="396"/>
      <c r="AA7964" s="441"/>
    </row>
    <row r="7965" spans="25:27" x14ac:dyDescent="0.2">
      <c r="Y7965" s="396"/>
      <c r="Z7965" s="396"/>
      <c r="AA7965" s="441"/>
    </row>
    <row r="7966" spans="25:27" x14ac:dyDescent="0.2">
      <c r="Y7966" s="396"/>
      <c r="Z7966" s="396"/>
      <c r="AA7966" s="441"/>
    </row>
    <row r="7967" spans="25:27" x14ac:dyDescent="0.2">
      <c r="Y7967" s="396"/>
      <c r="Z7967" s="396"/>
      <c r="AA7967" s="441"/>
    </row>
    <row r="7968" spans="25:27" x14ac:dyDescent="0.2">
      <c r="Y7968" s="396"/>
      <c r="Z7968" s="396"/>
      <c r="AA7968" s="441"/>
    </row>
    <row r="7969" spans="25:27" x14ac:dyDescent="0.2">
      <c r="Y7969" s="396"/>
      <c r="Z7969" s="396"/>
      <c r="AA7969" s="441"/>
    </row>
    <row r="7970" spans="25:27" x14ac:dyDescent="0.2">
      <c r="Y7970" s="396"/>
      <c r="Z7970" s="396"/>
      <c r="AA7970" s="441"/>
    </row>
    <row r="7971" spans="25:27" x14ac:dyDescent="0.2">
      <c r="Y7971" s="396"/>
      <c r="Z7971" s="396"/>
      <c r="AA7971" s="441"/>
    </row>
    <row r="7972" spans="25:27" x14ac:dyDescent="0.2">
      <c r="Y7972" s="396"/>
      <c r="Z7972" s="396"/>
      <c r="AA7972" s="441"/>
    </row>
    <row r="7973" spans="25:27" x14ac:dyDescent="0.2">
      <c r="Y7973" s="396"/>
      <c r="Z7973" s="396"/>
      <c r="AA7973" s="441"/>
    </row>
    <row r="7974" spans="25:27" x14ac:dyDescent="0.2">
      <c r="Y7974" s="396"/>
      <c r="Z7974" s="396"/>
      <c r="AA7974" s="441"/>
    </row>
    <row r="7975" spans="25:27" x14ac:dyDescent="0.2">
      <c r="Y7975" s="396"/>
      <c r="Z7975" s="396"/>
      <c r="AA7975" s="441"/>
    </row>
    <row r="7976" spans="25:27" x14ac:dyDescent="0.2">
      <c r="Y7976" s="396"/>
      <c r="Z7976" s="396"/>
      <c r="AA7976" s="441"/>
    </row>
    <row r="7977" spans="25:27" x14ac:dyDescent="0.2">
      <c r="Y7977" s="396"/>
      <c r="Z7977" s="396"/>
      <c r="AA7977" s="441"/>
    </row>
    <row r="7978" spans="25:27" x14ac:dyDescent="0.2">
      <c r="Y7978" s="396"/>
      <c r="Z7978" s="396"/>
      <c r="AA7978" s="441"/>
    </row>
    <row r="7979" spans="25:27" x14ac:dyDescent="0.2">
      <c r="Y7979" s="396"/>
      <c r="Z7979" s="396"/>
      <c r="AA7979" s="441"/>
    </row>
    <row r="7980" spans="25:27" x14ac:dyDescent="0.2">
      <c r="Y7980" s="396"/>
      <c r="Z7980" s="396"/>
      <c r="AA7980" s="441"/>
    </row>
    <row r="7981" spans="25:27" x14ac:dyDescent="0.2">
      <c r="Y7981" s="396"/>
      <c r="Z7981" s="396"/>
      <c r="AA7981" s="441"/>
    </row>
    <row r="7982" spans="25:27" x14ac:dyDescent="0.2">
      <c r="Y7982" s="396"/>
      <c r="Z7982" s="396"/>
      <c r="AA7982" s="441"/>
    </row>
    <row r="7983" spans="25:27" x14ac:dyDescent="0.2">
      <c r="Y7983" s="396"/>
      <c r="Z7983" s="396"/>
      <c r="AA7983" s="441"/>
    </row>
    <row r="7984" spans="25:27" x14ac:dyDescent="0.2">
      <c r="Y7984" s="396"/>
      <c r="Z7984" s="396"/>
      <c r="AA7984" s="441"/>
    </row>
    <row r="7985" spans="25:27" x14ac:dyDescent="0.2">
      <c r="Y7985" s="396"/>
      <c r="Z7985" s="396"/>
      <c r="AA7985" s="441"/>
    </row>
    <row r="7986" spans="25:27" x14ac:dyDescent="0.2">
      <c r="Y7986" s="396"/>
      <c r="Z7986" s="396"/>
      <c r="AA7986" s="441"/>
    </row>
    <row r="7987" spans="25:27" x14ac:dyDescent="0.2">
      <c r="Y7987" s="396"/>
      <c r="Z7987" s="396"/>
      <c r="AA7987" s="441"/>
    </row>
    <row r="7988" spans="25:27" x14ac:dyDescent="0.2">
      <c r="Y7988" s="396"/>
      <c r="Z7988" s="396"/>
      <c r="AA7988" s="441"/>
    </row>
    <row r="7989" spans="25:27" x14ac:dyDescent="0.2">
      <c r="Y7989" s="396"/>
      <c r="Z7989" s="396"/>
      <c r="AA7989" s="441"/>
    </row>
    <row r="7990" spans="25:27" x14ac:dyDescent="0.2">
      <c r="Y7990" s="396"/>
      <c r="Z7990" s="396"/>
      <c r="AA7990" s="441"/>
    </row>
    <row r="7991" spans="25:27" x14ac:dyDescent="0.2">
      <c r="Y7991" s="396"/>
      <c r="Z7991" s="396"/>
      <c r="AA7991" s="441"/>
    </row>
    <row r="7992" spans="25:27" x14ac:dyDescent="0.2">
      <c r="Y7992" s="396"/>
      <c r="Z7992" s="396"/>
      <c r="AA7992" s="441"/>
    </row>
    <row r="7993" spans="25:27" x14ac:dyDescent="0.2">
      <c r="Y7993" s="396"/>
      <c r="Z7993" s="396"/>
      <c r="AA7993" s="441"/>
    </row>
    <row r="7994" spans="25:27" x14ac:dyDescent="0.2">
      <c r="Y7994" s="396"/>
      <c r="Z7994" s="396"/>
      <c r="AA7994" s="441"/>
    </row>
    <row r="7995" spans="25:27" x14ac:dyDescent="0.2">
      <c r="Y7995" s="396"/>
      <c r="Z7995" s="396"/>
      <c r="AA7995" s="441"/>
    </row>
    <row r="7996" spans="25:27" x14ac:dyDescent="0.2">
      <c r="Y7996" s="396"/>
      <c r="Z7996" s="396"/>
      <c r="AA7996" s="441"/>
    </row>
    <row r="7997" spans="25:27" x14ac:dyDescent="0.2">
      <c r="Y7997" s="396"/>
      <c r="Z7997" s="396"/>
      <c r="AA7997" s="441"/>
    </row>
    <row r="7998" spans="25:27" x14ac:dyDescent="0.2">
      <c r="Y7998" s="396"/>
      <c r="Z7998" s="396"/>
      <c r="AA7998" s="441"/>
    </row>
    <row r="7999" spans="25:27" x14ac:dyDescent="0.2">
      <c r="Y7999" s="396"/>
      <c r="Z7999" s="396"/>
      <c r="AA7999" s="441"/>
    </row>
    <row r="8000" spans="25:27" x14ac:dyDescent="0.2">
      <c r="Y8000" s="396"/>
      <c r="Z8000" s="396"/>
      <c r="AA8000" s="441"/>
    </row>
    <row r="8001" spans="25:27" x14ac:dyDescent="0.2">
      <c r="Y8001" s="396"/>
      <c r="Z8001" s="396"/>
      <c r="AA8001" s="441"/>
    </row>
    <row r="8002" spans="25:27" x14ac:dyDescent="0.2">
      <c r="Y8002" s="396"/>
      <c r="Z8002" s="396"/>
      <c r="AA8002" s="441"/>
    </row>
    <row r="8003" spans="25:27" x14ac:dyDescent="0.2">
      <c r="Y8003" s="396"/>
      <c r="Z8003" s="396"/>
      <c r="AA8003" s="441"/>
    </row>
    <row r="8004" spans="25:27" x14ac:dyDescent="0.2">
      <c r="Y8004" s="396"/>
      <c r="Z8004" s="396"/>
      <c r="AA8004" s="441"/>
    </row>
    <row r="8005" spans="25:27" x14ac:dyDescent="0.2">
      <c r="Y8005" s="396"/>
      <c r="Z8005" s="396"/>
      <c r="AA8005" s="441"/>
    </row>
    <row r="8006" spans="25:27" x14ac:dyDescent="0.2">
      <c r="Y8006" s="396"/>
      <c r="Z8006" s="396"/>
      <c r="AA8006" s="441"/>
    </row>
    <row r="8007" spans="25:27" x14ac:dyDescent="0.2">
      <c r="Y8007" s="396"/>
      <c r="Z8007" s="396"/>
      <c r="AA8007" s="441"/>
    </row>
    <row r="8008" spans="25:27" x14ac:dyDescent="0.2">
      <c r="Y8008" s="396"/>
      <c r="Z8008" s="396"/>
      <c r="AA8008" s="441"/>
    </row>
    <row r="8009" spans="25:27" x14ac:dyDescent="0.2">
      <c r="Y8009" s="396"/>
      <c r="Z8009" s="396"/>
      <c r="AA8009" s="441"/>
    </row>
    <row r="8010" spans="25:27" x14ac:dyDescent="0.2">
      <c r="Y8010" s="396"/>
      <c r="Z8010" s="396"/>
      <c r="AA8010" s="441"/>
    </row>
    <row r="8011" spans="25:27" x14ac:dyDescent="0.2">
      <c r="Y8011" s="396"/>
      <c r="Z8011" s="396"/>
      <c r="AA8011" s="441"/>
    </row>
    <row r="8012" spans="25:27" x14ac:dyDescent="0.2">
      <c r="Y8012" s="396"/>
      <c r="Z8012" s="396"/>
      <c r="AA8012" s="441"/>
    </row>
    <row r="8013" spans="25:27" x14ac:dyDescent="0.2">
      <c r="Y8013" s="396"/>
      <c r="Z8013" s="396"/>
      <c r="AA8013" s="441"/>
    </row>
    <row r="8014" spans="25:27" x14ac:dyDescent="0.2">
      <c r="Y8014" s="396"/>
      <c r="Z8014" s="396"/>
      <c r="AA8014" s="441"/>
    </row>
    <row r="8015" spans="25:27" x14ac:dyDescent="0.2">
      <c r="Y8015" s="396"/>
      <c r="Z8015" s="396"/>
      <c r="AA8015" s="441"/>
    </row>
    <row r="8016" spans="25:27" x14ac:dyDescent="0.2">
      <c r="Y8016" s="396"/>
      <c r="Z8016" s="396"/>
      <c r="AA8016" s="441"/>
    </row>
    <row r="8017" spans="25:27" x14ac:dyDescent="0.2">
      <c r="Y8017" s="396"/>
      <c r="Z8017" s="396"/>
      <c r="AA8017" s="441"/>
    </row>
    <row r="8018" spans="25:27" x14ac:dyDescent="0.2">
      <c r="Y8018" s="396"/>
      <c r="Z8018" s="396"/>
      <c r="AA8018" s="441"/>
    </row>
    <row r="8019" spans="25:27" x14ac:dyDescent="0.2">
      <c r="Y8019" s="396"/>
      <c r="Z8019" s="396"/>
      <c r="AA8019" s="441"/>
    </row>
    <row r="8020" spans="25:27" x14ac:dyDescent="0.2">
      <c r="Y8020" s="396"/>
      <c r="Z8020" s="396"/>
      <c r="AA8020" s="441"/>
    </row>
    <row r="8021" spans="25:27" x14ac:dyDescent="0.2">
      <c r="Y8021" s="396"/>
      <c r="Z8021" s="396"/>
      <c r="AA8021" s="441"/>
    </row>
    <row r="8022" spans="25:27" x14ac:dyDescent="0.2">
      <c r="Y8022" s="396"/>
      <c r="Z8022" s="396"/>
      <c r="AA8022" s="441"/>
    </row>
    <row r="8023" spans="25:27" x14ac:dyDescent="0.2">
      <c r="Y8023" s="396"/>
      <c r="Z8023" s="396"/>
      <c r="AA8023" s="441"/>
    </row>
    <row r="8024" spans="25:27" x14ac:dyDescent="0.2">
      <c r="Y8024" s="396"/>
      <c r="Z8024" s="396"/>
      <c r="AA8024" s="441"/>
    </row>
    <row r="8025" spans="25:27" x14ac:dyDescent="0.2">
      <c r="Y8025" s="396"/>
      <c r="Z8025" s="396"/>
      <c r="AA8025" s="441"/>
    </row>
    <row r="8026" spans="25:27" x14ac:dyDescent="0.2">
      <c r="Y8026" s="396"/>
      <c r="Z8026" s="396"/>
      <c r="AA8026" s="441"/>
    </row>
    <row r="8027" spans="25:27" x14ac:dyDescent="0.2">
      <c r="Y8027" s="396"/>
      <c r="Z8027" s="396"/>
      <c r="AA8027" s="441"/>
    </row>
    <row r="8028" spans="25:27" x14ac:dyDescent="0.2">
      <c r="Y8028" s="396"/>
      <c r="Z8028" s="396"/>
      <c r="AA8028" s="441"/>
    </row>
    <row r="8029" spans="25:27" x14ac:dyDescent="0.2">
      <c r="Y8029" s="396"/>
      <c r="Z8029" s="396"/>
      <c r="AA8029" s="441"/>
    </row>
    <row r="8030" spans="25:27" x14ac:dyDescent="0.2">
      <c r="Y8030" s="396"/>
      <c r="Z8030" s="396"/>
      <c r="AA8030" s="441"/>
    </row>
    <row r="8031" spans="25:27" x14ac:dyDescent="0.2">
      <c r="Y8031" s="396"/>
      <c r="Z8031" s="396"/>
      <c r="AA8031" s="441"/>
    </row>
    <row r="8032" spans="25:27" x14ac:dyDescent="0.2">
      <c r="Y8032" s="396"/>
      <c r="Z8032" s="396"/>
      <c r="AA8032" s="441"/>
    </row>
    <row r="8033" spans="25:27" x14ac:dyDescent="0.2">
      <c r="Y8033" s="396"/>
      <c r="Z8033" s="396"/>
      <c r="AA8033" s="441"/>
    </row>
    <row r="8034" spans="25:27" x14ac:dyDescent="0.2">
      <c r="Y8034" s="396"/>
      <c r="Z8034" s="396"/>
      <c r="AA8034" s="441"/>
    </row>
    <row r="8035" spans="25:27" x14ac:dyDescent="0.2">
      <c r="Y8035" s="396"/>
      <c r="Z8035" s="396"/>
      <c r="AA8035" s="441"/>
    </row>
    <row r="8036" spans="25:27" x14ac:dyDescent="0.2">
      <c r="Y8036" s="396"/>
      <c r="Z8036" s="396"/>
      <c r="AA8036" s="441"/>
    </row>
    <row r="8037" spans="25:27" x14ac:dyDescent="0.2">
      <c r="Y8037" s="396"/>
      <c r="Z8037" s="396"/>
      <c r="AA8037" s="441"/>
    </row>
    <row r="8038" spans="25:27" x14ac:dyDescent="0.2">
      <c r="Y8038" s="396"/>
      <c r="Z8038" s="396"/>
      <c r="AA8038" s="441"/>
    </row>
    <row r="8039" spans="25:27" x14ac:dyDescent="0.2">
      <c r="Y8039" s="396"/>
      <c r="Z8039" s="396"/>
      <c r="AA8039" s="441"/>
    </row>
    <row r="8040" spans="25:27" x14ac:dyDescent="0.2">
      <c r="Y8040" s="396"/>
      <c r="Z8040" s="396"/>
      <c r="AA8040" s="441"/>
    </row>
    <row r="8041" spans="25:27" x14ac:dyDescent="0.2">
      <c r="Y8041" s="396"/>
      <c r="Z8041" s="396"/>
      <c r="AA8041" s="441"/>
    </row>
    <row r="8042" spans="25:27" x14ac:dyDescent="0.2">
      <c r="Y8042" s="396"/>
      <c r="Z8042" s="396"/>
      <c r="AA8042" s="441"/>
    </row>
    <row r="8043" spans="25:27" x14ac:dyDescent="0.2">
      <c r="Y8043" s="396"/>
      <c r="Z8043" s="396"/>
      <c r="AA8043" s="441"/>
    </row>
    <row r="8044" spans="25:27" x14ac:dyDescent="0.2">
      <c r="Y8044" s="396"/>
      <c r="Z8044" s="396"/>
      <c r="AA8044" s="441"/>
    </row>
    <row r="8045" spans="25:27" x14ac:dyDescent="0.2">
      <c r="Y8045" s="396"/>
      <c r="Z8045" s="396"/>
      <c r="AA8045" s="441"/>
    </row>
    <row r="8046" spans="25:27" x14ac:dyDescent="0.2">
      <c r="Y8046" s="396"/>
      <c r="Z8046" s="396"/>
      <c r="AA8046" s="441"/>
    </row>
    <row r="8047" spans="25:27" x14ac:dyDescent="0.2">
      <c r="Y8047" s="396"/>
      <c r="Z8047" s="396"/>
      <c r="AA8047" s="441"/>
    </row>
    <row r="8048" spans="25:27" x14ac:dyDescent="0.2">
      <c r="Y8048" s="396"/>
      <c r="Z8048" s="396"/>
      <c r="AA8048" s="441"/>
    </row>
    <row r="8049" spans="25:27" x14ac:dyDescent="0.2">
      <c r="Y8049" s="396"/>
      <c r="Z8049" s="396"/>
      <c r="AA8049" s="441"/>
    </row>
    <row r="8050" spans="25:27" x14ac:dyDescent="0.2">
      <c r="Y8050" s="396"/>
      <c r="Z8050" s="396"/>
      <c r="AA8050" s="441"/>
    </row>
    <row r="8051" spans="25:27" x14ac:dyDescent="0.2">
      <c r="Y8051" s="396"/>
      <c r="Z8051" s="396"/>
      <c r="AA8051" s="441"/>
    </row>
    <row r="8052" spans="25:27" x14ac:dyDescent="0.2">
      <c r="Y8052" s="396"/>
      <c r="Z8052" s="396"/>
      <c r="AA8052" s="441"/>
    </row>
    <row r="8053" spans="25:27" x14ac:dyDescent="0.2">
      <c r="Y8053" s="396"/>
      <c r="Z8053" s="396"/>
      <c r="AA8053" s="441"/>
    </row>
    <row r="8054" spans="25:27" x14ac:dyDescent="0.2">
      <c r="Y8054" s="396"/>
      <c r="Z8054" s="396"/>
      <c r="AA8054" s="441"/>
    </row>
    <row r="8055" spans="25:27" x14ac:dyDescent="0.2">
      <c r="Y8055" s="396"/>
      <c r="Z8055" s="396"/>
      <c r="AA8055" s="441"/>
    </row>
    <row r="8056" spans="25:27" x14ac:dyDescent="0.2">
      <c r="Y8056" s="396"/>
      <c r="Z8056" s="396"/>
      <c r="AA8056" s="441"/>
    </row>
    <row r="8057" spans="25:27" x14ac:dyDescent="0.2">
      <c r="Y8057" s="396"/>
      <c r="Z8057" s="396"/>
      <c r="AA8057" s="441"/>
    </row>
    <row r="8058" spans="25:27" x14ac:dyDescent="0.2">
      <c r="Y8058" s="396"/>
      <c r="Z8058" s="396"/>
      <c r="AA8058" s="441"/>
    </row>
    <row r="8059" spans="25:27" x14ac:dyDescent="0.2">
      <c r="Y8059" s="396"/>
      <c r="Z8059" s="396"/>
      <c r="AA8059" s="441"/>
    </row>
    <row r="8060" spans="25:27" x14ac:dyDescent="0.2">
      <c r="Y8060" s="396"/>
      <c r="Z8060" s="396"/>
      <c r="AA8060" s="441"/>
    </row>
    <row r="8061" spans="25:27" x14ac:dyDescent="0.2">
      <c r="Y8061" s="396"/>
      <c r="Z8061" s="396"/>
      <c r="AA8061" s="441"/>
    </row>
    <row r="8062" spans="25:27" x14ac:dyDescent="0.2">
      <c r="Y8062" s="396"/>
      <c r="Z8062" s="396"/>
      <c r="AA8062" s="441"/>
    </row>
    <row r="8063" spans="25:27" x14ac:dyDescent="0.2">
      <c r="Y8063" s="396"/>
      <c r="Z8063" s="396"/>
      <c r="AA8063" s="441"/>
    </row>
    <row r="8064" spans="25:27" x14ac:dyDescent="0.2">
      <c r="Y8064" s="396"/>
      <c r="Z8064" s="396"/>
      <c r="AA8064" s="441"/>
    </row>
    <row r="8065" spans="25:27" x14ac:dyDescent="0.2">
      <c r="Y8065" s="396"/>
      <c r="Z8065" s="396"/>
      <c r="AA8065" s="441"/>
    </row>
    <row r="8066" spans="25:27" x14ac:dyDescent="0.2">
      <c r="Y8066" s="396"/>
      <c r="Z8066" s="396"/>
      <c r="AA8066" s="441"/>
    </row>
    <row r="8067" spans="25:27" x14ac:dyDescent="0.2">
      <c r="Y8067" s="396"/>
      <c r="Z8067" s="396"/>
      <c r="AA8067" s="441"/>
    </row>
    <row r="8068" spans="25:27" x14ac:dyDescent="0.2">
      <c r="Y8068" s="396"/>
      <c r="Z8068" s="396"/>
      <c r="AA8068" s="441"/>
    </row>
    <row r="8069" spans="25:27" x14ac:dyDescent="0.2">
      <c r="Y8069" s="396"/>
      <c r="Z8069" s="396"/>
      <c r="AA8069" s="441"/>
    </row>
    <row r="8070" spans="25:27" x14ac:dyDescent="0.2">
      <c r="Y8070" s="396"/>
      <c r="Z8070" s="396"/>
      <c r="AA8070" s="441"/>
    </row>
    <row r="8071" spans="25:27" x14ac:dyDescent="0.2">
      <c r="Y8071" s="396"/>
      <c r="Z8071" s="396"/>
      <c r="AA8071" s="441"/>
    </row>
    <row r="8072" spans="25:27" x14ac:dyDescent="0.2">
      <c r="Y8072" s="396"/>
      <c r="Z8072" s="396"/>
      <c r="AA8072" s="441"/>
    </row>
    <row r="8073" spans="25:27" x14ac:dyDescent="0.2">
      <c r="Y8073" s="396"/>
      <c r="Z8073" s="396"/>
      <c r="AA8073" s="441"/>
    </row>
    <row r="8074" spans="25:27" x14ac:dyDescent="0.2">
      <c r="Y8074" s="396"/>
      <c r="Z8074" s="396"/>
      <c r="AA8074" s="441"/>
    </row>
    <row r="8075" spans="25:27" x14ac:dyDescent="0.2">
      <c r="Y8075" s="396"/>
      <c r="Z8075" s="396"/>
      <c r="AA8075" s="441"/>
    </row>
    <row r="8076" spans="25:27" x14ac:dyDescent="0.2">
      <c r="Y8076" s="396"/>
      <c r="Z8076" s="396"/>
      <c r="AA8076" s="441"/>
    </row>
    <row r="8077" spans="25:27" x14ac:dyDescent="0.2">
      <c r="Y8077" s="396"/>
      <c r="Z8077" s="396"/>
      <c r="AA8077" s="441"/>
    </row>
    <row r="8078" spans="25:27" x14ac:dyDescent="0.2">
      <c r="Y8078" s="396"/>
      <c r="Z8078" s="396"/>
      <c r="AA8078" s="441"/>
    </row>
    <row r="8079" spans="25:27" x14ac:dyDescent="0.2">
      <c r="Y8079" s="396"/>
      <c r="Z8079" s="396"/>
      <c r="AA8079" s="441"/>
    </row>
    <row r="8080" spans="25:27" x14ac:dyDescent="0.2">
      <c r="Y8080" s="396"/>
      <c r="Z8080" s="396"/>
      <c r="AA8080" s="441"/>
    </row>
    <row r="8081" spans="25:27" x14ac:dyDescent="0.2">
      <c r="Y8081" s="396"/>
      <c r="Z8081" s="396"/>
      <c r="AA8081" s="441"/>
    </row>
    <row r="8082" spans="25:27" x14ac:dyDescent="0.2">
      <c r="Y8082" s="396"/>
      <c r="Z8082" s="396"/>
      <c r="AA8082" s="441"/>
    </row>
    <row r="8083" spans="25:27" x14ac:dyDescent="0.2">
      <c r="Y8083" s="396"/>
      <c r="Z8083" s="396"/>
      <c r="AA8083" s="441"/>
    </row>
    <row r="8084" spans="25:27" x14ac:dyDescent="0.2">
      <c r="Y8084" s="396"/>
      <c r="Z8084" s="396"/>
      <c r="AA8084" s="441"/>
    </row>
    <row r="8085" spans="25:27" x14ac:dyDescent="0.2">
      <c r="Y8085" s="396"/>
      <c r="Z8085" s="396"/>
      <c r="AA8085" s="441"/>
    </row>
    <row r="8086" spans="25:27" x14ac:dyDescent="0.2">
      <c r="Y8086" s="396"/>
      <c r="Z8086" s="396"/>
      <c r="AA8086" s="441"/>
    </row>
    <row r="8087" spans="25:27" x14ac:dyDescent="0.2">
      <c r="Y8087" s="396"/>
      <c r="Z8087" s="396"/>
      <c r="AA8087" s="441"/>
    </row>
    <row r="8088" spans="25:27" x14ac:dyDescent="0.2">
      <c r="Y8088" s="396"/>
      <c r="Z8088" s="396"/>
      <c r="AA8088" s="441"/>
    </row>
    <row r="8089" spans="25:27" x14ac:dyDescent="0.2">
      <c r="Y8089" s="396"/>
      <c r="Z8089" s="396"/>
      <c r="AA8089" s="441"/>
    </row>
    <row r="8090" spans="25:27" x14ac:dyDescent="0.2">
      <c r="Y8090" s="396"/>
      <c r="Z8090" s="396"/>
      <c r="AA8090" s="441"/>
    </row>
    <row r="8091" spans="25:27" x14ac:dyDescent="0.2">
      <c r="Y8091" s="396"/>
      <c r="Z8091" s="396"/>
      <c r="AA8091" s="441"/>
    </row>
    <row r="8092" spans="25:27" x14ac:dyDescent="0.2">
      <c r="Y8092" s="396"/>
      <c r="Z8092" s="396"/>
      <c r="AA8092" s="441"/>
    </row>
    <row r="8093" spans="25:27" x14ac:dyDescent="0.2">
      <c r="Y8093" s="396"/>
      <c r="Z8093" s="396"/>
      <c r="AA8093" s="441"/>
    </row>
    <row r="8094" spans="25:27" x14ac:dyDescent="0.2">
      <c r="Y8094" s="396"/>
      <c r="Z8094" s="396"/>
      <c r="AA8094" s="441"/>
    </row>
    <row r="8095" spans="25:27" x14ac:dyDescent="0.2">
      <c r="Y8095" s="396"/>
      <c r="Z8095" s="396"/>
      <c r="AA8095" s="441"/>
    </row>
    <row r="8096" spans="25:27" x14ac:dyDescent="0.2">
      <c r="Y8096" s="396"/>
      <c r="Z8096" s="396"/>
      <c r="AA8096" s="441"/>
    </row>
    <row r="8097" spans="25:27" x14ac:dyDescent="0.2">
      <c r="Y8097" s="396"/>
      <c r="Z8097" s="396"/>
      <c r="AA8097" s="441"/>
    </row>
    <row r="8098" spans="25:27" x14ac:dyDescent="0.2">
      <c r="Y8098" s="396"/>
      <c r="Z8098" s="396"/>
      <c r="AA8098" s="441"/>
    </row>
    <row r="8099" spans="25:27" x14ac:dyDescent="0.2">
      <c r="Y8099" s="396"/>
      <c r="Z8099" s="396"/>
      <c r="AA8099" s="441"/>
    </row>
    <row r="8100" spans="25:27" x14ac:dyDescent="0.2">
      <c r="Y8100" s="396"/>
      <c r="Z8100" s="396"/>
      <c r="AA8100" s="441"/>
    </row>
    <row r="8101" spans="25:27" x14ac:dyDescent="0.2">
      <c r="Y8101" s="396"/>
      <c r="Z8101" s="396"/>
      <c r="AA8101" s="441"/>
    </row>
    <row r="8102" spans="25:27" x14ac:dyDescent="0.2">
      <c r="Y8102" s="396"/>
      <c r="Z8102" s="396"/>
      <c r="AA8102" s="441"/>
    </row>
    <row r="8103" spans="25:27" x14ac:dyDescent="0.2">
      <c r="Y8103" s="396"/>
      <c r="Z8103" s="396"/>
      <c r="AA8103" s="441"/>
    </row>
    <row r="8104" spans="25:27" x14ac:dyDescent="0.2">
      <c r="Y8104" s="396"/>
      <c r="Z8104" s="396"/>
      <c r="AA8104" s="441"/>
    </row>
    <row r="8105" spans="25:27" x14ac:dyDescent="0.2">
      <c r="Y8105" s="396"/>
      <c r="Z8105" s="396"/>
      <c r="AA8105" s="441"/>
    </row>
    <row r="8106" spans="25:27" x14ac:dyDescent="0.2">
      <c r="Y8106" s="396"/>
      <c r="Z8106" s="396"/>
      <c r="AA8106" s="441"/>
    </row>
    <row r="8107" spans="25:27" x14ac:dyDescent="0.2">
      <c r="Y8107" s="396"/>
      <c r="Z8107" s="396"/>
      <c r="AA8107" s="441"/>
    </row>
    <row r="8108" spans="25:27" x14ac:dyDescent="0.2">
      <c r="Y8108" s="396"/>
      <c r="Z8108" s="396"/>
      <c r="AA8108" s="441"/>
    </row>
    <row r="8109" spans="25:27" x14ac:dyDescent="0.2">
      <c r="Y8109" s="396"/>
      <c r="Z8109" s="396"/>
      <c r="AA8109" s="441"/>
    </row>
    <row r="8110" spans="25:27" x14ac:dyDescent="0.2">
      <c r="Y8110" s="396"/>
      <c r="Z8110" s="396"/>
      <c r="AA8110" s="441"/>
    </row>
    <row r="8111" spans="25:27" x14ac:dyDescent="0.2">
      <c r="Y8111" s="396"/>
      <c r="Z8111" s="396"/>
      <c r="AA8111" s="441"/>
    </row>
    <row r="8112" spans="25:27" x14ac:dyDescent="0.2">
      <c r="Y8112" s="396"/>
      <c r="Z8112" s="396"/>
      <c r="AA8112" s="441"/>
    </row>
    <row r="8113" spans="25:27" x14ac:dyDescent="0.2">
      <c r="Y8113" s="396"/>
      <c r="Z8113" s="396"/>
      <c r="AA8113" s="441"/>
    </row>
    <row r="8114" spans="25:27" x14ac:dyDescent="0.2">
      <c r="Y8114" s="396"/>
      <c r="Z8114" s="396"/>
      <c r="AA8114" s="441"/>
    </row>
    <row r="8115" spans="25:27" x14ac:dyDescent="0.2">
      <c r="Y8115" s="396"/>
      <c r="Z8115" s="396"/>
      <c r="AA8115" s="441"/>
    </row>
    <row r="8116" spans="25:27" x14ac:dyDescent="0.2">
      <c r="Y8116" s="396"/>
      <c r="Z8116" s="396"/>
      <c r="AA8116" s="441"/>
    </row>
    <row r="8117" spans="25:27" x14ac:dyDescent="0.2">
      <c r="Y8117" s="396"/>
      <c r="Z8117" s="396"/>
      <c r="AA8117" s="441"/>
    </row>
    <row r="8118" spans="25:27" x14ac:dyDescent="0.2">
      <c r="Y8118" s="396"/>
      <c r="Z8118" s="396"/>
      <c r="AA8118" s="441"/>
    </row>
    <row r="8119" spans="25:27" x14ac:dyDescent="0.2">
      <c r="Y8119" s="396"/>
      <c r="Z8119" s="396"/>
      <c r="AA8119" s="441"/>
    </row>
    <row r="8120" spans="25:27" x14ac:dyDescent="0.2">
      <c r="Y8120" s="396"/>
      <c r="Z8120" s="396"/>
      <c r="AA8120" s="441"/>
    </row>
    <row r="8121" spans="25:27" x14ac:dyDescent="0.2">
      <c r="Y8121" s="396"/>
      <c r="Z8121" s="396"/>
      <c r="AA8121" s="441"/>
    </row>
    <row r="8122" spans="25:27" x14ac:dyDescent="0.2">
      <c r="Y8122" s="396"/>
      <c r="Z8122" s="396"/>
      <c r="AA8122" s="441"/>
    </row>
    <row r="8123" spans="25:27" x14ac:dyDescent="0.2">
      <c r="Y8123" s="396"/>
      <c r="Z8123" s="396"/>
      <c r="AA8123" s="441"/>
    </row>
    <row r="8124" spans="25:27" x14ac:dyDescent="0.2">
      <c r="Y8124" s="396"/>
      <c r="Z8124" s="396"/>
      <c r="AA8124" s="441"/>
    </row>
    <row r="8125" spans="25:27" x14ac:dyDescent="0.2">
      <c r="Y8125" s="396"/>
      <c r="Z8125" s="396"/>
      <c r="AA8125" s="441"/>
    </row>
    <row r="8126" spans="25:27" x14ac:dyDescent="0.2">
      <c r="Y8126" s="396"/>
      <c r="Z8126" s="396"/>
      <c r="AA8126" s="441"/>
    </row>
    <row r="8127" spans="25:27" x14ac:dyDescent="0.2">
      <c r="Y8127" s="396"/>
      <c r="Z8127" s="396"/>
      <c r="AA8127" s="441"/>
    </row>
    <row r="8128" spans="25:27" x14ac:dyDescent="0.2">
      <c r="Y8128" s="396"/>
      <c r="Z8128" s="396"/>
      <c r="AA8128" s="441"/>
    </row>
    <row r="8129" spans="25:27" x14ac:dyDescent="0.2">
      <c r="Y8129" s="396"/>
      <c r="Z8129" s="396"/>
      <c r="AA8129" s="441"/>
    </row>
    <row r="8130" spans="25:27" x14ac:dyDescent="0.2">
      <c r="Y8130" s="396"/>
      <c r="Z8130" s="396"/>
      <c r="AA8130" s="441"/>
    </row>
    <row r="8131" spans="25:27" x14ac:dyDescent="0.2">
      <c r="Y8131" s="396"/>
      <c r="Z8131" s="396"/>
      <c r="AA8131" s="441"/>
    </row>
    <row r="8132" spans="25:27" x14ac:dyDescent="0.2">
      <c r="Y8132" s="396"/>
      <c r="Z8132" s="396"/>
      <c r="AA8132" s="441"/>
    </row>
    <row r="8133" spans="25:27" x14ac:dyDescent="0.2">
      <c r="Y8133" s="396"/>
      <c r="Z8133" s="396"/>
      <c r="AA8133" s="441"/>
    </row>
    <row r="8134" spans="25:27" x14ac:dyDescent="0.2">
      <c r="Y8134" s="396"/>
      <c r="Z8134" s="396"/>
      <c r="AA8134" s="441"/>
    </row>
    <row r="8135" spans="25:27" x14ac:dyDescent="0.2">
      <c r="Y8135" s="396"/>
      <c r="Z8135" s="396"/>
      <c r="AA8135" s="441"/>
    </row>
    <row r="8136" spans="25:27" x14ac:dyDescent="0.2">
      <c r="Y8136" s="396"/>
      <c r="Z8136" s="396"/>
      <c r="AA8136" s="441"/>
    </row>
    <row r="8137" spans="25:27" x14ac:dyDescent="0.2">
      <c r="Y8137" s="396"/>
      <c r="Z8137" s="396"/>
      <c r="AA8137" s="441"/>
    </row>
    <row r="8138" spans="25:27" x14ac:dyDescent="0.2">
      <c r="Y8138" s="396"/>
      <c r="Z8138" s="396"/>
      <c r="AA8138" s="441"/>
    </row>
    <row r="8139" spans="25:27" x14ac:dyDescent="0.2">
      <c r="Y8139" s="396"/>
      <c r="Z8139" s="396"/>
      <c r="AA8139" s="441"/>
    </row>
    <row r="8140" spans="25:27" x14ac:dyDescent="0.2">
      <c r="Y8140" s="396"/>
      <c r="Z8140" s="396"/>
      <c r="AA8140" s="441"/>
    </row>
    <row r="8141" spans="25:27" x14ac:dyDescent="0.2">
      <c r="Y8141" s="396"/>
      <c r="Z8141" s="396"/>
      <c r="AA8141" s="441"/>
    </row>
    <row r="8142" spans="25:27" x14ac:dyDescent="0.2">
      <c r="Y8142" s="396"/>
      <c r="Z8142" s="396"/>
      <c r="AA8142" s="441"/>
    </row>
    <row r="8143" spans="25:27" x14ac:dyDescent="0.2">
      <c r="Y8143" s="396"/>
      <c r="Z8143" s="396"/>
      <c r="AA8143" s="441"/>
    </row>
    <row r="8144" spans="25:27" x14ac:dyDescent="0.2">
      <c r="Y8144" s="396"/>
      <c r="Z8144" s="396"/>
      <c r="AA8144" s="441"/>
    </row>
    <row r="8145" spans="25:27" x14ac:dyDescent="0.2">
      <c r="Y8145" s="396"/>
      <c r="Z8145" s="396"/>
      <c r="AA8145" s="441"/>
    </row>
    <row r="8146" spans="25:27" x14ac:dyDescent="0.2">
      <c r="Y8146" s="396"/>
      <c r="Z8146" s="396"/>
      <c r="AA8146" s="441"/>
    </row>
    <row r="8147" spans="25:27" x14ac:dyDescent="0.2">
      <c r="Y8147" s="396"/>
      <c r="Z8147" s="396"/>
      <c r="AA8147" s="441"/>
    </row>
    <row r="8148" spans="25:27" x14ac:dyDescent="0.2">
      <c r="Y8148" s="396"/>
      <c r="Z8148" s="396"/>
      <c r="AA8148" s="441"/>
    </row>
    <row r="8149" spans="25:27" x14ac:dyDescent="0.2">
      <c r="Y8149" s="396"/>
      <c r="Z8149" s="396"/>
      <c r="AA8149" s="441"/>
    </row>
    <row r="8150" spans="25:27" x14ac:dyDescent="0.2">
      <c r="Y8150" s="396"/>
      <c r="Z8150" s="396"/>
      <c r="AA8150" s="441"/>
    </row>
    <row r="8151" spans="25:27" x14ac:dyDescent="0.2">
      <c r="Y8151" s="396"/>
      <c r="Z8151" s="396"/>
      <c r="AA8151" s="441"/>
    </row>
    <row r="8152" spans="25:27" x14ac:dyDescent="0.2">
      <c r="Y8152" s="396"/>
      <c r="Z8152" s="396"/>
      <c r="AA8152" s="441"/>
    </row>
    <row r="8153" spans="25:27" x14ac:dyDescent="0.2">
      <c r="Y8153" s="396"/>
      <c r="Z8153" s="396"/>
      <c r="AA8153" s="441"/>
    </row>
    <row r="8154" spans="25:27" x14ac:dyDescent="0.2">
      <c r="Y8154" s="396"/>
      <c r="Z8154" s="396"/>
      <c r="AA8154" s="441"/>
    </row>
    <row r="8155" spans="25:27" x14ac:dyDescent="0.2">
      <c r="Y8155" s="396"/>
      <c r="Z8155" s="396"/>
      <c r="AA8155" s="441"/>
    </row>
    <row r="8156" spans="25:27" x14ac:dyDescent="0.2">
      <c r="Y8156" s="396"/>
      <c r="Z8156" s="396"/>
      <c r="AA8156" s="441"/>
    </row>
    <row r="8157" spans="25:27" x14ac:dyDescent="0.2">
      <c r="Y8157" s="396"/>
      <c r="Z8157" s="396"/>
      <c r="AA8157" s="441"/>
    </row>
    <row r="8158" spans="25:27" x14ac:dyDescent="0.2">
      <c r="Y8158" s="396"/>
      <c r="Z8158" s="396"/>
      <c r="AA8158" s="441"/>
    </row>
    <row r="8159" spans="25:27" x14ac:dyDescent="0.2">
      <c r="Y8159" s="396"/>
      <c r="Z8159" s="396"/>
      <c r="AA8159" s="441"/>
    </row>
    <row r="8160" spans="25:27" x14ac:dyDescent="0.2">
      <c r="Y8160" s="396"/>
      <c r="Z8160" s="396"/>
      <c r="AA8160" s="441"/>
    </row>
    <row r="8161" spans="25:27" x14ac:dyDescent="0.2">
      <c r="Y8161" s="396"/>
      <c r="Z8161" s="396"/>
      <c r="AA8161" s="441"/>
    </row>
    <row r="8162" spans="25:27" x14ac:dyDescent="0.2">
      <c r="Y8162" s="396"/>
      <c r="Z8162" s="396"/>
      <c r="AA8162" s="441"/>
    </row>
    <row r="8163" spans="25:27" x14ac:dyDescent="0.2">
      <c r="Y8163" s="396"/>
      <c r="Z8163" s="396"/>
      <c r="AA8163" s="441"/>
    </row>
    <row r="8164" spans="25:27" x14ac:dyDescent="0.2">
      <c r="Y8164" s="396"/>
      <c r="Z8164" s="396"/>
      <c r="AA8164" s="441"/>
    </row>
    <row r="8165" spans="25:27" x14ac:dyDescent="0.2">
      <c r="Y8165" s="396"/>
      <c r="Z8165" s="396"/>
      <c r="AA8165" s="441"/>
    </row>
    <row r="8166" spans="25:27" x14ac:dyDescent="0.2">
      <c r="Y8166" s="396"/>
      <c r="Z8166" s="396"/>
      <c r="AA8166" s="441"/>
    </row>
    <row r="8167" spans="25:27" x14ac:dyDescent="0.2">
      <c r="Y8167" s="396"/>
      <c r="Z8167" s="396"/>
      <c r="AA8167" s="441"/>
    </row>
    <row r="8168" spans="25:27" x14ac:dyDescent="0.2">
      <c r="Y8168" s="396"/>
      <c r="Z8168" s="396"/>
      <c r="AA8168" s="441"/>
    </row>
    <row r="8169" spans="25:27" x14ac:dyDescent="0.2">
      <c r="Y8169" s="396"/>
      <c r="Z8169" s="396"/>
      <c r="AA8169" s="441"/>
    </row>
    <row r="8170" spans="25:27" x14ac:dyDescent="0.2">
      <c r="Y8170" s="396"/>
      <c r="Z8170" s="396"/>
      <c r="AA8170" s="441"/>
    </row>
    <row r="8171" spans="25:27" x14ac:dyDescent="0.2">
      <c r="Y8171" s="396"/>
      <c r="Z8171" s="396"/>
      <c r="AA8171" s="441"/>
    </row>
    <row r="8172" spans="25:27" x14ac:dyDescent="0.2">
      <c r="Y8172" s="396"/>
      <c r="Z8172" s="396"/>
      <c r="AA8172" s="441"/>
    </row>
    <row r="8173" spans="25:27" x14ac:dyDescent="0.2">
      <c r="Y8173" s="396"/>
      <c r="Z8173" s="396"/>
      <c r="AA8173" s="441"/>
    </row>
    <row r="8174" spans="25:27" x14ac:dyDescent="0.2">
      <c r="Y8174" s="396"/>
      <c r="Z8174" s="396"/>
      <c r="AA8174" s="441"/>
    </row>
    <row r="8175" spans="25:27" x14ac:dyDescent="0.2">
      <c r="Y8175" s="396"/>
      <c r="Z8175" s="396"/>
      <c r="AA8175" s="441"/>
    </row>
    <row r="8176" spans="25:27" x14ac:dyDescent="0.2">
      <c r="Y8176" s="396"/>
      <c r="Z8176" s="396"/>
      <c r="AA8176" s="441"/>
    </row>
    <row r="8177" spans="25:27" x14ac:dyDescent="0.2">
      <c r="Y8177" s="396"/>
      <c r="Z8177" s="396"/>
      <c r="AA8177" s="441"/>
    </row>
    <row r="8178" spans="25:27" x14ac:dyDescent="0.2">
      <c r="Y8178" s="396"/>
      <c r="Z8178" s="396"/>
      <c r="AA8178" s="441"/>
    </row>
    <row r="8179" spans="25:27" x14ac:dyDescent="0.2">
      <c r="Y8179" s="396"/>
      <c r="Z8179" s="396"/>
      <c r="AA8179" s="441"/>
    </row>
    <row r="8180" spans="25:27" x14ac:dyDescent="0.2">
      <c r="Y8180" s="396"/>
      <c r="Z8180" s="396"/>
      <c r="AA8180" s="441"/>
    </row>
    <row r="8181" spans="25:27" x14ac:dyDescent="0.2">
      <c r="Y8181" s="396"/>
      <c r="Z8181" s="396"/>
      <c r="AA8181" s="441"/>
    </row>
    <row r="8182" spans="25:27" x14ac:dyDescent="0.2">
      <c r="Y8182" s="396"/>
      <c r="Z8182" s="396"/>
      <c r="AA8182" s="441"/>
    </row>
    <row r="8183" spans="25:27" x14ac:dyDescent="0.2">
      <c r="Y8183" s="396"/>
      <c r="Z8183" s="396"/>
      <c r="AA8183" s="441"/>
    </row>
    <row r="8184" spans="25:27" x14ac:dyDescent="0.2">
      <c r="Y8184" s="396"/>
      <c r="Z8184" s="396"/>
      <c r="AA8184" s="441"/>
    </row>
    <row r="8185" spans="25:27" x14ac:dyDescent="0.2">
      <c r="Y8185" s="396"/>
      <c r="Z8185" s="396"/>
      <c r="AA8185" s="441"/>
    </row>
    <row r="8186" spans="25:27" x14ac:dyDescent="0.2">
      <c r="Y8186" s="396"/>
      <c r="Z8186" s="396"/>
      <c r="AA8186" s="441"/>
    </row>
    <row r="8187" spans="25:27" x14ac:dyDescent="0.2">
      <c r="Y8187" s="396"/>
      <c r="Z8187" s="396"/>
      <c r="AA8187" s="441"/>
    </row>
    <row r="8188" spans="25:27" x14ac:dyDescent="0.2">
      <c r="Y8188" s="396"/>
      <c r="Z8188" s="396"/>
      <c r="AA8188" s="441"/>
    </row>
    <row r="8189" spans="25:27" x14ac:dyDescent="0.2">
      <c r="Y8189" s="396"/>
      <c r="Z8189" s="396"/>
      <c r="AA8189" s="441"/>
    </row>
    <row r="8190" spans="25:27" x14ac:dyDescent="0.2">
      <c r="Y8190" s="396"/>
      <c r="Z8190" s="396"/>
      <c r="AA8190" s="441"/>
    </row>
    <row r="8191" spans="25:27" x14ac:dyDescent="0.2">
      <c r="Y8191" s="396"/>
      <c r="Z8191" s="396"/>
      <c r="AA8191" s="441"/>
    </row>
    <row r="8192" spans="25:27" x14ac:dyDescent="0.2">
      <c r="Y8192" s="396"/>
      <c r="Z8192" s="396"/>
      <c r="AA8192" s="441"/>
    </row>
    <row r="8193" spans="25:27" x14ac:dyDescent="0.2">
      <c r="Y8193" s="396"/>
      <c r="Z8193" s="396"/>
      <c r="AA8193" s="441"/>
    </row>
    <row r="8194" spans="25:27" x14ac:dyDescent="0.2">
      <c r="Y8194" s="396"/>
      <c r="Z8194" s="396"/>
      <c r="AA8194" s="441"/>
    </row>
    <row r="8195" spans="25:27" x14ac:dyDescent="0.2">
      <c r="Y8195" s="396"/>
      <c r="Z8195" s="396"/>
      <c r="AA8195" s="441"/>
    </row>
    <row r="8196" spans="25:27" x14ac:dyDescent="0.2">
      <c r="Y8196" s="396"/>
      <c r="Z8196" s="396"/>
      <c r="AA8196" s="441"/>
    </row>
    <row r="8197" spans="25:27" x14ac:dyDescent="0.2">
      <c r="Y8197" s="396"/>
      <c r="Z8197" s="396"/>
      <c r="AA8197" s="441"/>
    </row>
    <row r="8198" spans="25:27" x14ac:dyDescent="0.2">
      <c r="Y8198" s="396"/>
      <c r="Z8198" s="396"/>
      <c r="AA8198" s="441"/>
    </row>
    <row r="8199" spans="25:27" x14ac:dyDescent="0.2">
      <c r="Y8199" s="396"/>
      <c r="Z8199" s="396"/>
      <c r="AA8199" s="441"/>
    </row>
    <row r="8200" spans="25:27" x14ac:dyDescent="0.2">
      <c r="Y8200" s="396"/>
      <c r="Z8200" s="396"/>
      <c r="AA8200" s="441"/>
    </row>
    <row r="8201" spans="25:27" x14ac:dyDescent="0.2">
      <c r="Y8201" s="396"/>
      <c r="Z8201" s="396"/>
      <c r="AA8201" s="441"/>
    </row>
    <row r="8202" spans="25:27" x14ac:dyDescent="0.2">
      <c r="Y8202" s="396"/>
      <c r="Z8202" s="396"/>
      <c r="AA8202" s="441"/>
    </row>
    <row r="8203" spans="25:27" x14ac:dyDescent="0.2">
      <c r="Y8203" s="396"/>
      <c r="Z8203" s="396"/>
      <c r="AA8203" s="441"/>
    </row>
    <row r="8204" spans="25:27" x14ac:dyDescent="0.2">
      <c r="Y8204" s="396"/>
      <c r="Z8204" s="396"/>
      <c r="AA8204" s="441"/>
    </row>
    <row r="8205" spans="25:27" x14ac:dyDescent="0.2">
      <c r="Y8205" s="396"/>
      <c r="Z8205" s="396"/>
      <c r="AA8205" s="441"/>
    </row>
    <row r="8206" spans="25:27" x14ac:dyDescent="0.2">
      <c r="Y8206" s="396"/>
      <c r="Z8206" s="396"/>
      <c r="AA8206" s="441"/>
    </row>
    <row r="8207" spans="25:27" x14ac:dyDescent="0.2">
      <c r="Y8207" s="396"/>
      <c r="Z8207" s="396"/>
      <c r="AA8207" s="441"/>
    </row>
    <row r="8208" spans="25:27" x14ac:dyDescent="0.2">
      <c r="Y8208" s="396"/>
      <c r="Z8208" s="396"/>
      <c r="AA8208" s="441"/>
    </row>
    <row r="8209" spans="25:27" x14ac:dyDescent="0.2">
      <c r="Y8209" s="396"/>
      <c r="Z8209" s="396"/>
      <c r="AA8209" s="441"/>
    </row>
    <row r="8210" spans="25:27" x14ac:dyDescent="0.2">
      <c r="Y8210" s="396"/>
      <c r="Z8210" s="396"/>
      <c r="AA8210" s="441"/>
    </row>
    <row r="8211" spans="25:27" x14ac:dyDescent="0.2">
      <c r="Y8211" s="396"/>
      <c r="Z8211" s="396"/>
      <c r="AA8211" s="441"/>
    </row>
    <row r="8212" spans="25:27" x14ac:dyDescent="0.2">
      <c r="Y8212" s="396"/>
      <c r="Z8212" s="396"/>
      <c r="AA8212" s="441"/>
    </row>
    <row r="8213" spans="25:27" x14ac:dyDescent="0.2">
      <c r="Y8213" s="396"/>
      <c r="Z8213" s="396"/>
      <c r="AA8213" s="441"/>
    </row>
    <row r="8214" spans="25:27" x14ac:dyDescent="0.2">
      <c r="Y8214" s="396"/>
      <c r="Z8214" s="396"/>
      <c r="AA8214" s="441"/>
    </row>
    <row r="8215" spans="25:27" x14ac:dyDescent="0.2">
      <c r="Y8215" s="396"/>
      <c r="Z8215" s="396"/>
      <c r="AA8215" s="441"/>
    </row>
    <row r="8216" spans="25:27" x14ac:dyDescent="0.2">
      <c r="Y8216" s="396"/>
      <c r="Z8216" s="396"/>
      <c r="AA8216" s="441"/>
    </row>
    <row r="8217" spans="25:27" x14ac:dyDescent="0.2">
      <c r="Y8217" s="396"/>
      <c r="Z8217" s="396"/>
      <c r="AA8217" s="441"/>
    </row>
    <row r="8218" spans="25:27" x14ac:dyDescent="0.2">
      <c r="Y8218" s="396"/>
      <c r="Z8218" s="396"/>
      <c r="AA8218" s="441"/>
    </row>
    <row r="8219" spans="25:27" x14ac:dyDescent="0.2">
      <c r="Y8219" s="396"/>
      <c r="Z8219" s="396"/>
      <c r="AA8219" s="441"/>
    </row>
    <row r="8220" spans="25:27" x14ac:dyDescent="0.2">
      <c r="Y8220" s="396"/>
      <c r="Z8220" s="396"/>
      <c r="AA8220" s="441"/>
    </row>
    <row r="8221" spans="25:27" x14ac:dyDescent="0.2">
      <c r="Y8221" s="396"/>
      <c r="Z8221" s="396"/>
      <c r="AA8221" s="441"/>
    </row>
    <row r="8222" spans="25:27" x14ac:dyDescent="0.2">
      <c r="Y8222" s="396"/>
      <c r="Z8222" s="396"/>
      <c r="AA8222" s="441"/>
    </row>
    <row r="8223" spans="25:27" x14ac:dyDescent="0.2">
      <c r="Y8223" s="396"/>
      <c r="Z8223" s="396"/>
      <c r="AA8223" s="441"/>
    </row>
    <row r="8224" spans="25:27" x14ac:dyDescent="0.2">
      <c r="Y8224" s="396"/>
      <c r="Z8224" s="396"/>
      <c r="AA8224" s="441"/>
    </row>
    <row r="8225" spans="25:27" x14ac:dyDescent="0.2">
      <c r="Y8225" s="396"/>
      <c r="Z8225" s="396"/>
      <c r="AA8225" s="441"/>
    </row>
    <row r="8226" spans="25:27" x14ac:dyDescent="0.2">
      <c r="Y8226" s="396"/>
      <c r="Z8226" s="396"/>
      <c r="AA8226" s="441"/>
    </row>
    <row r="8227" spans="25:27" x14ac:dyDescent="0.2">
      <c r="Y8227" s="396"/>
      <c r="Z8227" s="396"/>
      <c r="AA8227" s="441"/>
    </row>
    <row r="8228" spans="25:27" x14ac:dyDescent="0.2">
      <c r="Y8228" s="396"/>
      <c r="Z8228" s="396"/>
      <c r="AA8228" s="441"/>
    </row>
    <row r="8229" spans="25:27" x14ac:dyDescent="0.2">
      <c r="Y8229" s="396"/>
      <c r="Z8229" s="396"/>
      <c r="AA8229" s="441"/>
    </row>
    <row r="8230" spans="25:27" x14ac:dyDescent="0.2">
      <c r="Y8230" s="396"/>
      <c r="Z8230" s="396"/>
      <c r="AA8230" s="441"/>
    </row>
    <row r="8231" spans="25:27" x14ac:dyDescent="0.2">
      <c r="Y8231" s="396"/>
      <c r="Z8231" s="396"/>
      <c r="AA8231" s="441"/>
    </row>
    <row r="8232" spans="25:27" x14ac:dyDescent="0.2">
      <c r="Y8232" s="396"/>
      <c r="Z8232" s="396"/>
      <c r="AA8232" s="441"/>
    </row>
    <row r="8233" spans="25:27" x14ac:dyDescent="0.2">
      <c r="Y8233" s="396"/>
      <c r="Z8233" s="396"/>
      <c r="AA8233" s="441"/>
    </row>
    <row r="8234" spans="25:27" x14ac:dyDescent="0.2">
      <c r="Y8234" s="396"/>
      <c r="Z8234" s="396"/>
      <c r="AA8234" s="441"/>
    </row>
    <row r="8235" spans="25:27" x14ac:dyDescent="0.2">
      <c r="Y8235" s="396"/>
      <c r="Z8235" s="396"/>
      <c r="AA8235" s="441"/>
    </row>
    <row r="8236" spans="25:27" x14ac:dyDescent="0.2">
      <c r="Y8236" s="396"/>
      <c r="Z8236" s="396"/>
      <c r="AA8236" s="441"/>
    </row>
    <row r="8237" spans="25:27" x14ac:dyDescent="0.2">
      <c r="Y8237" s="396"/>
      <c r="Z8237" s="396"/>
      <c r="AA8237" s="441"/>
    </row>
    <row r="8238" spans="25:27" x14ac:dyDescent="0.2">
      <c r="Y8238" s="396"/>
      <c r="Z8238" s="396"/>
      <c r="AA8238" s="441"/>
    </row>
    <row r="8239" spans="25:27" x14ac:dyDescent="0.2">
      <c r="Y8239" s="396"/>
      <c r="Z8239" s="396"/>
      <c r="AA8239" s="441"/>
    </row>
    <row r="8240" spans="25:27" x14ac:dyDescent="0.2">
      <c r="Y8240" s="396"/>
      <c r="Z8240" s="396"/>
      <c r="AA8240" s="441"/>
    </row>
    <row r="8241" spans="25:27" x14ac:dyDescent="0.2">
      <c r="Y8241" s="396"/>
      <c r="Z8241" s="396"/>
      <c r="AA8241" s="441"/>
    </row>
    <row r="8242" spans="25:27" x14ac:dyDescent="0.2">
      <c r="Y8242" s="396"/>
      <c r="Z8242" s="396"/>
      <c r="AA8242" s="441"/>
    </row>
    <row r="8243" spans="25:27" x14ac:dyDescent="0.2">
      <c r="Y8243" s="396"/>
      <c r="Z8243" s="396"/>
      <c r="AA8243" s="441"/>
    </row>
    <row r="8244" spans="25:27" x14ac:dyDescent="0.2">
      <c r="Y8244" s="396"/>
      <c r="Z8244" s="396"/>
      <c r="AA8244" s="441"/>
    </row>
    <row r="8245" spans="25:27" x14ac:dyDescent="0.2">
      <c r="Y8245" s="396"/>
      <c r="Z8245" s="396"/>
      <c r="AA8245" s="441"/>
    </row>
    <row r="8246" spans="25:27" x14ac:dyDescent="0.2">
      <c r="Y8246" s="396"/>
      <c r="Z8246" s="396"/>
      <c r="AA8246" s="441"/>
    </row>
    <row r="8247" spans="25:27" x14ac:dyDescent="0.2">
      <c r="Y8247" s="396"/>
      <c r="Z8247" s="396"/>
      <c r="AA8247" s="441"/>
    </row>
    <row r="8248" spans="25:27" x14ac:dyDescent="0.2">
      <c r="Y8248" s="396"/>
      <c r="Z8248" s="396"/>
      <c r="AA8248" s="441"/>
    </row>
    <row r="8249" spans="25:27" x14ac:dyDescent="0.2">
      <c r="Y8249" s="396"/>
      <c r="Z8249" s="396"/>
      <c r="AA8249" s="441"/>
    </row>
    <row r="8250" spans="25:27" x14ac:dyDescent="0.2">
      <c r="Y8250" s="396"/>
      <c r="Z8250" s="396"/>
      <c r="AA8250" s="441"/>
    </row>
    <row r="8251" spans="25:27" x14ac:dyDescent="0.2">
      <c r="Y8251" s="396"/>
      <c r="Z8251" s="396"/>
      <c r="AA8251" s="441"/>
    </row>
    <row r="8252" spans="25:27" x14ac:dyDescent="0.2">
      <c r="Y8252" s="396"/>
      <c r="Z8252" s="396"/>
      <c r="AA8252" s="441"/>
    </row>
    <row r="8253" spans="25:27" x14ac:dyDescent="0.2">
      <c r="Y8253" s="396"/>
      <c r="Z8253" s="396"/>
      <c r="AA8253" s="441"/>
    </row>
    <row r="8254" spans="25:27" x14ac:dyDescent="0.2">
      <c r="Y8254" s="396"/>
      <c r="Z8254" s="396"/>
      <c r="AA8254" s="441"/>
    </row>
    <row r="8255" spans="25:27" x14ac:dyDescent="0.2">
      <c r="Y8255" s="396"/>
      <c r="Z8255" s="396"/>
      <c r="AA8255" s="441"/>
    </row>
    <row r="8256" spans="25:27" x14ac:dyDescent="0.2">
      <c r="Y8256" s="396"/>
      <c r="Z8256" s="396"/>
      <c r="AA8256" s="441"/>
    </row>
    <row r="8257" spans="25:27" x14ac:dyDescent="0.2">
      <c r="Y8257" s="396"/>
      <c r="Z8257" s="396"/>
      <c r="AA8257" s="441"/>
    </row>
    <row r="8258" spans="25:27" x14ac:dyDescent="0.2">
      <c r="Y8258" s="396"/>
      <c r="Z8258" s="396"/>
      <c r="AA8258" s="441"/>
    </row>
    <row r="8259" spans="25:27" x14ac:dyDescent="0.2">
      <c r="Y8259" s="396"/>
      <c r="Z8259" s="396"/>
      <c r="AA8259" s="441"/>
    </row>
    <row r="8260" spans="25:27" x14ac:dyDescent="0.2">
      <c r="Y8260" s="396"/>
      <c r="Z8260" s="396"/>
      <c r="AA8260" s="441"/>
    </row>
    <row r="8261" spans="25:27" x14ac:dyDescent="0.2">
      <c r="Y8261" s="396"/>
      <c r="Z8261" s="396"/>
      <c r="AA8261" s="441"/>
    </row>
    <row r="8262" spans="25:27" x14ac:dyDescent="0.2">
      <c r="Y8262" s="396"/>
      <c r="Z8262" s="396"/>
      <c r="AA8262" s="441"/>
    </row>
    <row r="8263" spans="25:27" x14ac:dyDescent="0.2">
      <c r="Y8263" s="396"/>
      <c r="Z8263" s="396"/>
      <c r="AA8263" s="441"/>
    </row>
    <row r="8264" spans="25:27" x14ac:dyDescent="0.2">
      <c r="Y8264" s="396"/>
      <c r="Z8264" s="396"/>
      <c r="AA8264" s="441"/>
    </row>
    <row r="8265" spans="25:27" x14ac:dyDescent="0.2">
      <c r="Y8265" s="396"/>
      <c r="Z8265" s="396"/>
      <c r="AA8265" s="441"/>
    </row>
    <row r="8266" spans="25:27" x14ac:dyDescent="0.2">
      <c r="Y8266" s="396"/>
      <c r="Z8266" s="396"/>
      <c r="AA8266" s="441"/>
    </row>
    <row r="8267" spans="25:27" x14ac:dyDescent="0.2">
      <c r="Y8267" s="396"/>
      <c r="Z8267" s="396"/>
      <c r="AA8267" s="441"/>
    </row>
    <row r="8268" spans="25:27" x14ac:dyDescent="0.2">
      <c r="Y8268" s="396"/>
      <c r="Z8268" s="396"/>
      <c r="AA8268" s="441"/>
    </row>
    <row r="8269" spans="25:27" x14ac:dyDescent="0.2">
      <c r="Y8269" s="396"/>
      <c r="Z8269" s="396"/>
      <c r="AA8269" s="441"/>
    </row>
    <row r="8270" spans="25:27" x14ac:dyDescent="0.2">
      <c r="Y8270" s="396"/>
      <c r="Z8270" s="396"/>
      <c r="AA8270" s="441"/>
    </row>
    <row r="8271" spans="25:27" x14ac:dyDescent="0.2">
      <c r="Y8271" s="396"/>
      <c r="Z8271" s="396"/>
      <c r="AA8271" s="441"/>
    </row>
    <row r="8272" spans="25:27" x14ac:dyDescent="0.2">
      <c r="Y8272" s="396"/>
      <c r="Z8272" s="396"/>
      <c r="AA8272" s="441"/>
    </row>
    <row r="8273" spans="25:27" x14ac:dyDescent="0.2">
      <c r="Y8273" s="396"/>
      <c r="Z8273" s="396"/>
      <c r="AA8273" s="441"/>
    </row>
    <row r="8274" spans="25:27" x14ac:dyDescent="0.2">
      <c r="Y8274" s="396"/>
      <c r="Z8274" s="396"/>
      <c r="AA8274" s="441"/>
    </row>
    <row r="8275" spans="25:27" x14ac:dyDescent="0.2">
      <c r="Y8275" s="396"/>
      <c r="Z8275" s="396"/>
      <c r="AA8275" s="441"/>
    </row>
    <row r="8276" spans="25:27" x14ac:dyDescent="0.2">
      <c r="Y8276" s="396"/>
      <c r="Z8276" s="396"/>
      <c r="AA8276" s="441"/>
    </row>
    <row r="8277" spans="25:27" x14ac:dyDescent="0.2">
      <c r="Y8277" s="396"/>
      <c r="Z8277" s="396"/>
      <c r="AA8277" s="441"/>
    </row>
    <row r="8278" spans="25:27" x14ac:dyDescent="0.2">
      <c r="Y8278" s="396"/>
      <c r="Z8278" s="396"/>
      <c r="AA8278" s="441"/>
    </row>
    <row r="8279" spans="25:27" x14ac:dyDescent="0.2">
      <c r="Y8279" s="396"/>
      <c r="Z8279" s="396"/>
      <c r="AA8279" s="441"/>
    </row>
    <row r="8280" spans="25:27" x14ac:dyDescent="0.2">
      <c r="Y8280" s="396"/>
      <c r="Z8280" s="396"/>
      <c r="AA8280" s="441"/>
    </row>
    <row r="8281" spans="25:27" x14ac:dyDescent="0.2">
      <c r="Y8281" s="396"/>
      <c r="Z8281" s="396"/>
      <c r="AA8281" s="441"/>
    </row>
    <row r="8282" spans="25:27" x14ac:dyDescent="0.2">
      <c r="Y8282" s="396"/>
      <c r="Z8282" s="396"/>
      <c r="AA8282" s="441"/>
    </row>
    <row r="8283" spans="25:27" x14ac:dyDescent="0.2">
      <c r="Y8283" s="396"/>
      <c r="Z8283" s="396"/>
      <c r="AA8283" s="441"/>
    </row>
    <row r="8284" spans="25:27" x14ac:dyDescent="0.2">
      <c r="Y8284" s="396"/>
      <c r="Z8284" s="396"/>
      <c r="AA8284" s="441"/>
    </row>
    <row r="8285" spans="25:27" x14ac:dyDescent="0.2">
      <c r="Y8285" s="396"/>
      <c r="Z8285" s="396"/>
      <c r="AA8285" s="441"/>
    </row>
    <row r="8286" spans="25:27" x14ac:dyDescent="0.2">
      <c r="Y8286" s="396"/>
      <c r="Z8286" s="396"/>
      <c r="AA8286" s="441"/>
    </row>
    <row r="8287" spans="25:27" x14ac:dyDescent="0.2">
      <c r="Y8287" s="396"/>
      <c r="Z8287" s="396"/>
      <c r="AA8287" s="441"/>
    </row>
    <row r="8288" spans="25:27" x14ac:dyDescent="0.2">
      <c r="Y8288" s="396"/>
      <c r="Z8288" s="396"/>
      <c r="AA8288" s="441"/>
    </row>
    <row r="8289" spans="25:27" x14ac:dyDescent="0.2">
      <c r="Y8289" s="396"/>
      <c r="Z8289" s="396"/>
      <c r="AA8289" s="441"/>
    </row>
    <row r="8290" spans="25:27" x14ac:dyDescent="0.2">
      <c r="Y8290" s="396"/>
      <c r="Z8290" s="396"/>
      <c r="AA8290" s="441"/>
    </row>
    <row r="8291" spans="25:27" x14ac:dyDescent="0.2">
      <c r="Y8291" s="396"/>
      <c r="Z8291" s="396"/>
      <c r="AA8291" s="441"/>
    </row>
    <row r="8292" spans="25:27" x14ac:dyDescent="0.2">
      <c r="Y8292" s="396"/>
      <c r="Z8292" s="396"/>
      <c r="AA8292" s="441"/>
    </row>
    <row r="8293" spans="25:27" x14ac:dyDescent="0.2">
      <c r="Y8293" s="396"/>
      <c r="Z8293" s="396"/>
      <c r="AA8293" s="441"/>
    </row>
    <row r="8294" spans="25:27" x14ac:dyDescent="0.2">
      <c r="Y8294" s="396"/>
      <c r="Z8294" s="396"/>
      <c r="AA8294" s="441"/>
    </row>
    <row r="8295" spans="25:27" x14ac:dyDescent="0.2">
      <c r="Y8295" s="396"/>
      <c r="Z8295" s="396"/>
      <c r="AA8295" s="441"/>
    </row>
    <row r="8296" spans="25:27" x14ac:dyDescent="0.2">
      <c r="Y8296" s="396"/>
      <c r="Z8296" s="396"/>
      <c r="AA8296" s="441"/>
    </row>
    <row r="8297" spans="25:27" x14ac:dyDescent="0.2">
      <c r="Y8297" s="396"/>
      <c r="Z8297" s="396"/>
      <c r="AA8297" s="441"/>
    </row>
    <row r="8298" spans="25:27" x14ac:dyDescent="0.2">
      <c r="Y8298" s="396"/>
      <c r="Z8298" s="396"/>
      <c r="AA8298" s="441"/>
    </row>
    <row r="8299" spans="25:27" x14ac:dyDescent="0.2">
      <c r="Y8299" s="396"/>
      <c r="Z8299" s="396"/>
      <c r="AA8299" s="441"/>
    </row>
    <row r="8300" spans="25:27" x14ac:dyDescent="0.2">
      <c r="Y8300" s="396"/>
      <c r="Z8300" s="396"/>
      <c r="AA8300" s="441"/>
    </row>
    <row r="8301" spans="25:27" x14ac:dyDescent="0.2">
      <c r="Y8301" s="396"/>
      <c r="Z8301" s="396"/>
      <c r="AA8301" s="441"/>
    </row>
    <row r="8302" spans="25:27" x14ac:dyDescent="0.2">
      <c r="Y8302" s="396"/>
      <c r="Z8302" s="396"/>
      <c r="AA8302" s="441"/>
    </row>
    <row r="8303" spans="25:27" x14ac:dyDescent="0.2">
      <c r="Y8303" s="396"/>
      <c r="Z8303" s="396"/>
      <c r="AA8303" s="441"/>
    </row>
    <row r="8304" spans="25:27" x14ac:dyDescent="0.2">
      <c r="Y8304" s="396"/>
      <c r="Z8304" s="396"/>
      <c r="AA8304" s="441"/>
    </row>
    <row r="8305" spans="25:27" x14ac:dyDescent="0.2">
      <c r="Y8305" s="396"/>
      <c r="Z8305" s="396"/>
      <c r="AA8305" s="441"/>
    </row>
    <row r="8306" spans="25:27" x14ac:dyDescent="0.2">
      <c r="Y8306" s="396"/>
      <c r="Z8306" s="396"/>
      <c r="AA8306" s="441"/>
    </row>
    <row r="8307" spans="25:27" x14ac:dyDescent="0.2">
      <c r="Y8307" s="396"/>
      <c r="Z8307" s="396"/>
      <c r="AA8307" s="441"/>
    </row>
    <row r="8308" spans="25:27" x14ac:dyDescent="0.2">
      <c r="Y8308" s="396"/>
      <c r="Z8308" s="396"/>
      <c r="AA8308" s="441"/>
    </row>
    <row r="8309" spans="25:27" x14ac:dyDescent="0.2">
      <c r="Y8309" s="396"/>
      <c r="Z8309" s="396"/>
      <c r="AA8309" s="441"/>
    </row>
    <row r="8310" spans="25:27" x14ac:dyDescent="0.2">
      <c r="Y8310" s="396"/>
      <c r="Z8310" s="396"/>
      <c r="AA8310" s="441"/>
    </row>
    <row r="8311" spans="25:27" x14ac:dyDescent="0.2">
      <c r="Y8311" s="396"/>
      <c r="Z8311" s="396"/>
      <c r="AA8311" s="441"/>
    </row>
    <row r="8312" spans="25:27" x14ac:dyDescent="0.2">
      <c r="Y8312" s="396"/>
      <c r="Z8312" s="396"/>
      <c r="AA8312" s="441"/>
    </row>
    <row r="8313" spans="25:27" x14ac:dyDescent="0.2">
      <c r="Y8313" s="396"/>
      <c r="Z8313" s="396"/>
      <c r="AA8313" s="441"/>
    </row>
    <row r="8314" spans="25:27" x14ac:dyDescent="0.2">
      <c r="Y8314" s="396"/>
      <c r="Z8314" s="396"/>
      <c r="AA8314" s="441"/>
    </row>
    <row r="8315" spans="25:27" x14ac:dyDescent="0.2">
      <c r="Y8315" s="396"/>
      <c r="Z8315" s="396"/>
      <c r="AA8315" s="441"/>
    </row>
    <row r="8316" spans="25:27" x14ac:dyDescent="0.2">
      <c r="Y8316" s="396"/>
      <c r="Z8316" s="396"/>
      <c r="AA8316" s="441"/>
    </row>
    <row r="8317" spans="25:27" x14ac:dyDescent="0.2">
      <c r="Y8317" s="396"/>
      <c r="Z8317" s="396"/>
      <c r="AA8317" s="441"/>
    </row>
    <row r="8318" spans="25:27" x14ac:dyDescent="0.2">
      <c r="Y8318" s="396"/>
      <c r="Z8318" s="396"/>
      <c r="AA8318" s="441"/>
    </row>
    <row r="8319" spans="25:27" x14ac:dyDescent="0.2">
      <c r="Y8319" s="396"/>
      <c r="Z8319" s="396"/>
      <c r="AA8319" s="441"/>
    </row>
    <row r="8320" spans="25:27" x14ac:dyDescent="0.2">
      <c r="Y8320" s="396"/>
      <c r="Z8320" s="396"/>
      <c r="AA8320" s="441"/>
    </row>
    <row r="8321" spans="25:27" x14ac:dyDescent="0.2">
      <c r="Y8321" s="396"/>
      <c r="Z8321" s="396"/>
      <c r="AA8321" s="441"/>
    </row>
    <row r="8322" spans="25:27" x14ac:dyDescent="0.2">
      <c r="Y8322" s="396"/>
      <c r="Z8322" s="396"/>
      <c r="AA8322" s="441"/>
    </row>
    <row r="8323" spans="25:27" x14ac:dyDescent="0.2">
      <c r="Y8323" s="396"/>
      <c r="Z8323" s="396"/>
      <c r="AA8323" s="441"/>
    </row>
    <row r="8324" spans="25:27" x14ac:dyDescent="0.2">
      <c r="Y8324" s="396"/>
      <c r="Z8324" s="396"/>
      <c r="AA8324" s="441"/>
    </row>
    <row r="8325" spans="25:27" x14ac:dyDescent="0.2">
      <c r="Y8325" s="396"/>
      <c r="Z8325" s="396"/>
      <c r="AA8325" s="441"/>
    </row>
    <row r="8326" spans="25:27" x14ac:dyDescent="0.2">
      <c r="Y8326" s="396"/>
      <c r="Z8326" s="396"/>
      <c r="AA8326" s="441"/>
    </row>
    <row r="8327" spans="25:27" x14ac:dyDescent="0.2">
      <c r="Y8327" s="396"/>
      <c r="Z8327" s="396"/>
      <c r="AA8327" s="441"/>
    </row>
    <row r="8328" spans="25:27" x14ac:dyDescent="0.2">
      <c r="Y8328" s="396"/>
      <c r="Z8328" s="396"/>
      <c r="AA8328" s="441"/>
    </row>
    <row r="8329" spans="25:27" x14ac:dyDescent="0.2">
      <c r="Y8329" s="396"/>
      <c r="Z8329" s="396"/>
      <c r="AA8329" s="441"/>
    </row>
    <row r="8330" spans="25:27" x14ac:dyDescent="0.2">
      <c r="Y8330" s="396"/>
      <c r="Z8330" s="396"/>
      <c r="AA8330" s="441"/>
    </row>
    <row r="8331" spans="25:27" x14ac:dyDescent="0.2">
      <c r="Y8331" s="396"/>
      <c r="Z8331" s="396"/>
      <c r="AA8331" s="441"/>
    </row>
    <row r="8332" spans="25:27" x14ac:dyDescent="0.2">
      <c r="Y8332" s="396"/>
      <c r="Z8332" s="396"/>
      <c r="AA8332" s="441"/>
    </row>
    <row r="8333" spans="25:27" x14ac:dyDescent="0.2">
      <c r="Y8333" s="396"/>
      <c r="Z8333" s="396"/>
      <c r="AA8333" s="441"/>
    </row>
    <row r="8334" spans="25:27" x14ac:dyDescent="0.2">
      <c r="Y8334" s="396"/>
      <c r="Z8334" s="396"/>
      <c r="AA8334" s="441"/>
    </row>
    <row r="8335" spans="25:27" x14ac:dyDescent="0.2">
      <c r="Y8335" s="396"/>
      <c r="Z8335" s="396"/>
      <c r="AA8335" s="441"/>
    </row>
    <row r="8336" spans="25:27" x14ac:dyDescent="0.2">
      <c r="Y8336" s="396"/>
      <c r="Z8336" s="396"/>
      <c r="AA8336" s="441"/>
    </row>
    <row r="8337" spans="25:27" x14ac:dyDescent="0.2">
      <c r="Y8337" s="396"/>
      <c r="Z8337" s="396"/>
      <c r="AA8337" s="441"/>
    </row>
    <row r="8338" spans="25:27" x14ac:dyDescent="0.2">
      <c r="Y8338" s="396"/>
      <c r="Z8338" s="396"/>
      <c r="AA8338" s="441"/>
    </row>
    <row r="8339" spans="25:27" x14ac:dyDescent="0.2">
      <c r="Y8339" s="396"/>
      <c r="Z8339" s="396"/>
      <c r="AA8339" s="441"/>
    </row>
    <row r="8340" spans="25:27" x14ac:dyDescent="0.2">
      <c r="Y8340" s="396"/>
      <c r="Z8340" s="396"/>
      <c r="AA8340" s="441"/>
    </row>
    <row r="8341" spans="25:27" x14ac:dyDescent="0.2">
      <c r="Y8341" s="396"/>
      <c r="Z8341" s="396"/>
      <c r="AA8341" s="441"/>
    </row>
    <row r="8342" spans="25:27" x14ac:dyDescent="0.2">
      <c r="Y8342" s="396"/>
      <c r="Z8342" s="396"/>
      <c r="AA8342" s="441"/>
    </row>
    <row r="8343" spans="25:27" x14ac:dyDescent="0.2">
      <c r="Y8343" s="396"/>
      <c r="Z8343" s="396"/>
      <c r="AA8343" s="441"/>
    </row>
    <row r="8344" spans="25:27" x14ac:dyDescent="0.2">
      <c r="Y8344" s="396"/>
      <c r="Z8344" s="396"/>
      <c r="AA8344" s="441"/>
    </row>
    <row r="8345" spans="25:27" x14ac:dyDescent="0.2">
      <c r="Y8345" s="396"/>
      <c r="Z8345" s="396"/>
      <c r="AA8345" s="441"/>
    </row>
    <row r="8346" spans="25:27" x14ac:dyDescent="0.2">
      <c r="Y8346" s="396"/>
      <c r="Z8346" s="396"/>
      <c r="AA8346" s="441"/>
    </row>
    <row r="8347" spans="25:27" x14ac:dyDescent="0.2">
      <c r="Y8347" s="396"/>
      <c r="Z8347" s="396"/>
      <c r="AA8347" s="441"/>
    </row>
    <row r="8348" spans="25:27" x14ac:dyDescent="0.2">
      <c r="Y8348" s="396"/>
      <c r="Z8348" s="396"/>
      <c r="AA8348" s="441"/>
    </row>
    <row r="8349" spans="25:27" x14ac:dyDescent="0.2">
      <c r="Y8349" s="396"/>
      <c r="Z8349" s="396"/>
      <c r="AA8349" s="441"/>
    </row>
    <row r="8350" spans="25:27" x14ac:dyDescent="0.2">
      <c r="Y8350" s="396"/>
      <c r="Z8350" s="396"/>
      <c r="AA8350" s="441"/>
    </row>
    <row r="8351" spans="25:27" x14ac:dyDescent="0.2">
      <c r="Y8351" s="396"/>
      <c r="Z8351" s="396"/>
      <c r="AA8351" s="441"/>
    </row>
    <row r="8352" spans="25:27" x14ac:dyDescent="0.2">
      <c r="Y8352" s="396"/>
      <c r="Z8352" s="396"/>
      <c r="AA8352" s="441"/>
    </row>
    <row r="8353" spans="25:27" x14ac:dyDescent="0.2">
      <c r="Y8353" s="396"/>
      <c r="Z8353" s="396"/>
      <c r="AA8353" s="441"/>
    </row>
    <row r="8354" spans="25:27" x14ac:dyDescent="0.2">
      <c r="Y8354" s="396"/>
      <c r="Z8354" s="396"/>
      <c r="AA8354" s="441"/>
    </row>
    <row r="8355" spans="25:27" x14ac:dyDescent="0.2">
      <c r="Y8355" s="396"/>
      <c r="Z8355" s="396"/>
      <c r="AA8355" s="441"/>
    </row>
    <row r="8356" spans="25:27" x14ac:dyDescent="0.2">
      <c r="Y8356" s="396"/>
      <c r="Z8356" s="396"/>
      <c r="AA8356" s="441"/>
    </row>
    <row r="8357" spans="25:27" x14ac:dyDescent="0.2">
      <c r="Y8357" s="396"/>
      <c r="Z8357" s="396"/>
      <c r="AA8357" s="441"/>
    </row>
    <row r="8358" spans="25:27" x14ac:dyDescent="0.2">
      <c r="Y8358" s="396"/>
      <c r="Z8358" s="396"/>
      <c r="AA8358" s="441"/>
    </row>
    <row r="8359" spans="25:27" x14ac:dyDescent="0.2">
      <c r="Y8359" s="396"/>
      <c r="Z8359" s="396"/>
      <c r="AA8359" s="441"/>
    </row>
    <row r="8360" spans="25:27" x14ac:dyDescent="0.2">
      <c r="Y8360" s="396"/>
      <c r="Z8360" s="396"/>
      <c r="AA8360" s="441"/>
    </row>
    <row r="8361" spans="25:27" x14ac:dyDescent="0.2">
      <c r="Y8361" s="396"/>
      <c r="Z8361" s="396"/>
      <c r="AA8361" s="441"/>
    </row>
    <row r="8362" spans="25:27" x14ac:dyDescent="0.2">
      <c r="Y8362" s="396"/>
      <c r="Z8362" s="396"/>
      <c r="AA8362" s="441"/>
    </row>
    <row r="8363" spans="25:27" x14ac:dyDescent="0.2">
      <c r="Y8363" s="396"/>
      <c r="Z8363" s="396"/>
      <c r="AA8363" s="441"/>
    </row>
    <row r="8364" spans="25:27" x14ac:dyDescent="0.2">
      <c r="Y8364" s="396"/>
      <c r="Z8364" s="396"/>
      <c r="AA8364" s="441"/>
    </row>
    <row r="8365" spans="25:27" x14ac:dyDescent="0.2">
      <c r="Y8365" s="396"/>
      <c r="Z8365" s="396"/>
      <c r="AA8365" s="441"/>
    </row>
    <row r="8366" spans="25:27" x14ac:dyDescent="0.2">
      <c r="Y8366" s="396"/>
      <c r="Z8366" s="396"/>
      <c r="AA8366" s="441"/>
    </row>
    <row r="8367" spans="25:27" x14ac:dyDescent="0.2">
      <c r="Y8367" s="396"/>
      <c r="Z8367" s="396"/>
      <c r="AA8367" s="441"/>
    </row>
    <row r="8368" spans="25:27" x14ac:dyDescent="0.2">
      <c r="Y8368" s="396"/>
      <c r="Z8368" s="396"/>
      <c r="AA8368" s="441"/>
    </row>
    <row r="8369" spans="25:27" x14ac:dyDescent="0.2">
      <c r="Y8369" s="396"/>
      <c r="Z8369" s="396"/>
      <c r="AA8369" s="441"/>
    </row>
    <row r="8370" spans="25:27" x14ac:dyDescent="0.2">
      <c r="Y8370" s="396"/>
      <c r="Z8370" s="396"/>
      <c r="AA8370" s="441"/>
    </row>
    <row r="8371" spans="25:27" x14ac:dyDescent="0.2">
      <c r="Y8371" s="396"/>
      <c r="Z8371" s="396"/>
      <c r="AA8371" s="441"/>
    </row>
    <row r="8372" spans="25:27" x14ac:dyDescent="0.2">
      <c r="Y8372" s="396"/>
      <c r="Z8372" s="396"/>
      <c r="AA8372" s="441"/>
    </row>
    <row r="8373" spans="25:27" x14ac:dyDescent="0.2">
      <c r="Y8373" s="396"/>
      <c r="Z8373" s="396"/>
      <c r="AA8373" s="441"/>
    </row>
    <row r="8374" spans="25:27" x14ac:dyDescent="0.2">
      <c r="Y8374" s="396"/>
      <c r="Z8374" s="396"/>
      <c r="AA8374" s="441"/>
    </row>
    <row r="8375" spans="25:27" x14ac:dyDescent="0.2">
      <c r="Y8375" s="396"/>
      <c r="Z8375" s="396"/>
      <c r="AA8375" s="441"/>
    </row>
    <row r="8376" spans="25:27" x14ac:dyDescent="0.2">
      <c r="Y8376" s="396"/>
      <c r="Z8376" s="396"/>
      <c r="AA8376" s="441"/>
    </row>
    <row r="8377" spans="25:27" x14ac:dyDescent="0.2">
      <c r="Y8377" s="396"/>
      <c r="Z8377" s="396"/>
      <c r="AA8377" s="441"/>
    </row>
    <row r="8378" spans="25:27" x14ac:dyDescent="0.2">
      <c r="Y8378" s="396"/>
      <c r="Z8378" s="396"/>
      <c r="AA8378" s="441"/>
    </row>
    <row r="8379" spans="25:27" x14ac:dyDescent="0.2">
      <c r="Y8379" s="396"/>
      <c r="Z8379" s="396"/>
      <c r="AA8379" s="441"/>
    </row>
    <row r="8380" spans="25:27" x14ac:dyDescent="0.2">
      <c r="Y8380" s="396"/>
      <c r="Z8380" s="396"/>
      <c r="AA8380" s="441"/>
    </row>
    <row r="8381" spans="25:27" x14ac:dyDescent="0.2">
      <c r="Y8381" s="396"/>
      <c r="Z8381" s="396"/>
      <c r="AA8381" s="441"/>
    </row>
    <row r="8382" spans="25:27" x14ac:dyDescent="0.2">
      <c r="Y8382" s="396"/>
      <c r="Z8382" s="396"/>
      <c r="AA8382" s="441"/>
    </row>
    <row r="8383" spans="25:27" x14ac:dyDescent="0.2">
      <c r="Y8383" s="396"/>
      <c r="Z8383" s="396"/>
      <c r="AA8383" s="441"/>
    </row>
    <row r="8384" spans="25:27" x14ac:dyDescent="0.2">
      <c r="Y8384" s="396"/>
      <c r="Z8384" s="396"/>
      <c r="AA8384" s="441"/>
    </row>
    <row r="8385" spans="25:27" x14ac:dyDescent="0.2">
      <c r="Y8385" s="396"/>
      <c r="Z8385" s="396"/>
      <c r="AA8385" s="441"/>
    </row>
    <row r="8386" spans="25:27" x14ac:dyDescent="0.2">
      <c r="Y8386" s="396"/>
      <c r="Z8386" s="396"/>
      <c r="AA8386" s="441"/>
    </row>
    <row r="8387" spans="25:27" x14ac:dyDescent="0.2">
      <c r="Y8387" s="396"/>
      <c r="Z8387" s="396"/>
      <c r="AA8387" s="441"/>
    </row>
    <row r="8388" spans="25:27" x14ac:dyDescent="0.2">
      <c r="Y8388" s="396"/>
      <c r="Z8388" s="396"/>
      <c r="AA8388" s="441"/>
    </row>
    <row r="8389" spans="25:27" x14ac:dyDescent="0.2">
      <c r="Y8389" s="396"/>
      <c r="Z8389" s="396"/>
      <c r="AA8389" s="441"/>
    </row>
    <row r="8390" spans="25:27" x14ac:dyDescent="0.2">
      <c r="Y8390" s="396"/>
      <c r="Z8390" s="396"/>
      <c r="AA8390" s="441"/>
    </row>
    <row r="8391" spans="25:27" x14ac:dyDescent="0.2">
      <c r="Y8391" s="396"/>
      <c r="Z8391" s="396"/>
      <c r="AA8391" s="441"/>
    </row>
    <row r="8392" spans="25:27" x14ac:dyDescent="0.2">
      <c r="Y8392" s="396"/>
      <c r="Z8392" s="396"/>
      <c r="AA8392" s="441"/>
    </row>
    <row r="8393" spans="25:27" x14ac:dyDescent="0.2">
      <c r="Y8393" s="396"/>
      <c r="Z8393" s="396"/>
      <c r="AA8393" s="441"/>
    </row>
    <row r="8394" spans="25:27" x14ac:dyDescent="0.2">
      <c r="Y8394" s="396"/>
      <c r="Z8394" s="396"/>
      <c r="AA8394" s="441"/>
    </row>
    <row r="8395" spans="25:27" x14ac:dyDescent="0.2">
      <c r="Y8395" s="396"/>
      <c r="Z8395" s="396"/>
      <c r="AA8395" s="441"/>
    </row>
    <row r="8396" spans="25:27" x14ac:dyDescent="0.2">
      <c r="Y8396" s="396"/>
      <c r="Z8396" s="396"/>
      <c r="AA8396" s="441"/>
    </row>
    <row r="8397" spans="25:27" x14ac:dyDescent="0.2">
      <c r="Y8397" s="396"/>
      <c r="Z8397" s="396"/>
      <c r="AA8397" s="441"/>
    </row>
    <row r="8398" spans="25:27" x14ac:dyDescent="0.2">
      <c r="Y8398" s="396"/>
      <c r="Z8398" s="396"/>
      <c r="AA8398" s="441"/>
    </row>
    <row r="8399" spans="25:27" x14ac:dyDescent="0.2">
      <c r="Y8399" s="396"/>
      <c r="Z8399" s="396"/>
      <c r="AA8399" s="441"/>
    </row>
    <row r="8400" spans="25:27" x14ac:dyDescent="0.2">
      <c r="Y8400" s="396"/>
      <c r="Z8400" s="396"/>
      <c r="AA8400" s="441"/>
    </row>
    <row r="8401" spans="25:27" x14ac:dyDescent="0.2">
      <c r="Y8401" s="396"/>
      <c r="Z8401" s="396"/>
      <c r="AA8401" s="441"/>
    </row>
    <row r="8402" spans="25:27" x14ac:dyDescent="0.2">
      <c r="Y8402" s="396"/>
      <c r="Z8402" s="396"/>
      <c r="AA8402" s="441"/>
    </row>
    <row r="8403" spans="25:27" x14ac:dyDescent="0.2">
      <c r="Y8403" s="396"/>
      <c r="Z8403" s="396"/>
      <c r="AA8403" s="441"/>
    </row>
    <row r="8404" spans="25:27" x14ac:dyDescent="0.2">
      <c r="Y8404" s="396"/>
      <c r="Z8404" s="396"/>
      <c r="AA8404" s="441"/>
    </row>
    <row r="8405" spans="25:27" x14ac:dyDescent="0.2">
      <c r="Y8405" s="396"/>
      <c r="Z8405" s="396"/>
      <c r="AA8405" s="441"/>
    </row>
    <row r="8406" spans="25:27" x14ac:dyDescent="0.2">
      <c r="Y8406" s="396"/>
      <c r="Z8406" s="396"/>
      <c r="AA8406" s="441"/>
    </row>
    <row r="8407" spans="25:27" x14ac:dyDescent="0.2">
      <c r="Y8407" s="396"/>
      <c r="Z8407" s="396"/>
      <c r="AA8407" s="441"/>
    </row>
    <row r="8408" spans="25:27" x14ac:dyDescent="0.2">
      <c r="Y8408" s="396"/>
      <c r="Z8408" s="396"/>
      <c r="AA8408" s="441"/>
    </row>
    <row r="8409" spans="25:27" x14ac:dyDescent="0.2">
      <c r="Y8409" s="396"/>
      <c r="Z8409" s="396"/>
      <c r="AA8409" s="441"/>
    </row>
    <row r="8410" spans="25:27" x14ac:dyDescent="0.2">
      <c r="Y8410" s="396"/>
      <c r="Z8410" s="396"/>
      <c r="AA8410" s="441"/>
    </row>
    <row r="8411" spans="25:27" x14ac:dyDescent="0.2">
      <c r="Y8411" s="396"/>
      <c r="Z8411" s="396"/>
      <c r="AA8411" s="441"/>
    </row>
    <row r="8412" spans="25:27" x14ac:dyDescent="0.2">
      <c r="Y8412" s="396"/>
      <c r="Z8412" s="396"/>
      <c r="AA8412" s="441"/>
    </row>
    <row r="8413" spans="25:27" x14ac:dyDescent="0.2">
      <c r="Y8413" s="396"/>
      <c r="Z8413" s="396"/>
      <c r="AA8413" s="441"/>
    </row>
    <row r="8414" spans="25:27" x14ac:dyDescent="0.2">
      <c r="Y8414" s="396"/>
      <c r="Z8414" s="396"/>
      <c r="AA8414" s="441"/>
    </row>
    <row r="8415" spans="25:27" x14ac:dyDescent="0.2">
      <c r="Y8415" s="396"/>
      <c r="Z8415" s="396"/>
      <c r="AA8415" s="441"/>
    </row>
    <row r="8416" spans="25:27" x14ac:dyDescent="0.2">
      <c r="Y8416" s="396"/>
      <c r="Z8416" s="396"/>
      <c r="AA8416" s="441"/>
    </row>
    <row r="8417" spans="25:27" x14ac:dyDescent="0.2">
      <c r="Y8417" s="396"/>
      <c r="Z8417" s="396"/>
      <c r="AA8417" s="441"/>
    </row>
    <row r="8418" spans="25:27" x14ac:dyDescent="0.2">
      <c r="Y8418" s="396"/>
      <c r="Z8418" s="396"/>
      <c r="AA8418" s="441"/>
    </row>
    <row r="8419" spans="25:27" x14ac:dyDescent="0.2">
      <c r="Y8419" s="396"/>
      <c r="Z8419" s="396"/>
      <c r="AA8419" s="441"/>
    </row>
    <row r="8420" spans="25:27" x14ac:dyDescent="0.2">
      <c r="Y8420" s="396"/>
      <c r="Z8420" s="396"/>
      <c r="AA8420" s="441"/>
    </row>
    <row r="8421" spans="25:27" x14ac:dyDescent="0.2">
      <c r="Y8421" s="396"/>
      <c r="Z8421" s="396"/>
      <c r="AA8421" s="441"/>
    </row>
    <row r="8422" spans="25:27" x14ac:dyDescent="0.2">
      <c r="Y8422" s="396"/>
      <c r="Z8422" s="396"/>
      <c r="AA8422" s="441"/>
    </row>
    <row r="8423" spans="25:27" x14ac:dyDescent="0.2">
      <c r="Y8423" s="396"/>
      <c r="Z8423" s="396"/>
      <c r="AA8423" s="441"/>
    </row>
    <row r="8424" spans="25:27" x14ac:dyDescent="0.2">
      <c r="Y8424" s="396"/>
      <c r="Z8424" s="396"/>
      <c r="AA8424" s="441"/>
    </row>
    <row r="8425" spans="25:27" x14ac:dyDescent="0.2">
      <c r="Y8425" s="396"/>
      <c r="Z8425" s="396"/>
      <c r="AA8425" s="441"/>
    </row>
    <row r="8426" spans="25:27" x14ac:dyDescent="0.2">
      <c r="Y8426" s="396"/>
      <c r="Z8426" s="396"/>
      <c r="AA8426" s="441"/>
    </row>
    <row r="8427" spans="25:27" x14ac:dyDescent="0.2">
      <c r="Y8427" s="396"/>
      <c r="Z8427" s="396"/>
      <c r="AA8427" s="441"/>
    </row>
    <row r="8428" spans="25:27" x14ac:dyDescent="0.2">
      <c r="Y8428" s="396"/>
      <c r="Z8428" s="396"/>
      <c r="AA8428" s="441"/>
    </row>
    <row r="8429" spans="25:27" x14ac:dyDescent="0.2">
      <c r="Y8429" s="396"/>
      <c r="Z8429" s="396"/>
      <c r="AA8429" s="441"/>
    </row>
    <row r="8430" spans="25:27" x14ac:dyDescent="0.2">
      <c r="Y8430" s="396"/>
      <c r="Z8430" s="396"/>
      <c r="AA8430" s="441"/>
    </row>
    <row r="8431" spans="25:27" x14ac:dyDescent="0.2">
      <c r="Y8431" s="396"/>
      <c r="Z8431" s="396"/>
      <c r="AA8431" s="441"/>
    </row>
    <row r="8432" spans="25:27" x14ac:dyDescent="0.2">
      <c r="Y8432" s="396"/>
      <c r="Z8432" s="396"/>
      <c r="AA8432" s="441"/>
    </row>
    <row r="8433" spans="25:27" x14ac:dyDescent="0.2">
      <c r="Y8433" s="396"/>
      <c r="Z8433" s="396"/>
      <c r="AA8433" s="441"/>
    </row>
    <row r="8434" spans="25:27" x14ac:dyDescent="0.2">
      <c r="Y8434" s="396"/>
      <c r="Z8434" s="396"/>
      <c r="AA8434" s="441"/>
    </row>
    <row r="8435" spans="25:27" x14ac:dyDescent="0.2">
      <c r="Y8435" s="396"/>
      <c r="Z8435" s="396"/>
      <c r="AA8435" s="441"/>
    </row>
    <row r="8436" spans="25:27" x14ac:dyDescent="0.2">
      <c r="Y8436" s="396"/>
      <c r="Z8436" s="396"/>
      <c r="AA8436" s="441"/>
    </row>
    <row r="8437" spans="25:27" x14ac:dyDescent="0.2">
      <c r="Y8437" s="396"/>
      <c r="Z8437" s="396"/>
      <c r="AA8437" s="441"/>
    </row>
    <row r="8438" spans="25:27" x14ac:dyDescent="0.2">
      <c r="Y8438" s="396"/>
      <c r="Z8438" s="396"/>
      <c r="AA8438" s="441"/>
    </row>
    <row r="8439" spans="25:27" x14ac:dyDescent="0.2">
      <c r="Y8439" s="396"/>
      <c r="Z8439" s="396"/>
      <c r="AA8439" s="441"/>
    </row>
    <row r="8440" spans="25:27" x14ac:dyDescent="0.2">
      <c r="Y8440" s="396"/>
      <c r="Z8440" s="396"/>
      <c r="AA8440" s="441"/>
    </row>
    <row r="8441" spans="25:27" x14ac:dyDescent="0.2">
      <c r="Y8441" s="396"/>
      <c r="Z8441" s="396"/>
      <c r="AA8441" s="441"/>
    </row>
    <row r="8442" spans="25:27" x14ac:dyDescent="0.2">
      <c r="Y8442" s="396"/>
      <c r="Z8442" s="396"/>
      <c r="AA8442" s="441"/>
    </row>
    <row r="8443" spans="25:27" x14ac:dyDescent="0.2">
      <c r="Y8443" s="396"/>
      <c r="Z8443" s="396"/>
      <c r="AA8443" s="441"/>
    </row>
    <row r="8444" spans="25:27" x14ac:dyDescent="0.2">
      <c r="Y8444" s="396"/>
      <c r="Z8444" s="396"/>
      <c r="AA8444" s="441"/>
    </row>
    <row r="8445" spans="25:27" x14ac:dyDescent="0.2">
      <c r="Y8445" s="396"/>
      <c r="Z8445" s="396"/>
      <c r="AA8445" s="441"/>
    </row>
    <row r="8446" spans="25:27" x14ac:dyDescent="0.2">
      <c r="Y8446" s="396"/>
      <c r="Z8446" s="396"/>
      <c r="AA8446" s="441"/>
    </row>
    <row r="8447" spans="25:27" x14ac:dyDescent="0.2">
      <c r="Y8447" s="396"/>
      <c r="Z8447" s="396"/>
      <c r="AA8447" s="441"/>
    </row>
    <row r="8448" spans="25:27" x14ac:dyDescent="0.2">
      <c r="Y8448" s="396"/>
      <c r="Z8448" s="396"/>
      <c r="AA8448" s="441"/>
    </row>
    <row r="8449" spans="25:27" x14ac:dyDescent="0.2">
      <c r="Y8449" s="396"/>
      <c r="Z8449" s="396"/>
      <c r="AA8449" s="441"/>
    </row>
    <row r="8450" spans="25:27" x14ac:dyDescent="0.2">
      <c r="Y8450" s="396"/>
      <c r="Z8450" s="396"/>
      <c r="AA8450" s="441"/>
    </row>
    <row r="8451" spans="25:27" x14ac:dyDescent="0.2">
      <c r="Y8451" s="396"/>
      <c r="Z8451" s="396"/>
      <c r="AA8451" s="441"/>
    </row>
    <row r="8452" spans="25:27" x14ac:dyDescent="0.2">
      <c r="Y8452" s="396"/>
      <c r="Z8452" s="396"/>
      <c r="AA8452" s="441"/>
    </row>
    <row r="8453" spans="25:27" x14ac:dyDescent="0.2">
      <c r="Y8453" s="396"/>
      <c r="Z8453" s="396"/>
      <c r="AA8453" s="441"/>
    </row>
    <row r="8454" spans="25:27" x14ac:dyDescent="0.2">
      <c r="Y8454" s="396"/>
      <c r="Z8454" s="396"/>
      <c r="AA8454" s="441"/>
    </row>
    <row r="8455" spans="25:27" x14ac:dyDescent="0.2">
      <c r="Y8455" s="396"/>
      <c r="Z8455" s="396"/>
      <c r="AA8455" s="441"/>
    </row>
    <row r="8456" spans="25:27" x14ac:dyDescent="0.2">
      <c r="Y8456" s="396"/>
      <c r="Z8456" s="396"/>
      <c r="AA8456" s="441"/>
    </row>
    <row r="8457" spans="25:27" x14ac:dyDescent="0.2">
      <c r="Y8457" s="396"/>
      <c r="Z8457" s="396"/>
      <c r="AA8457" s="441"/>
    </row>
    <row r="8458" spans="25:27" x14ac:dyDescent="0.2">
      <c r="Y8458" s="396"/>
      <c r="Z8458" s="396"/>
      <c r="AA8458" s="441"/>
    </row>
    <row r="8459" spans="25:27" x14ac:dyDescent="0.2">
      <c r="Y8459" s="396"/>
      <c r="Z8459" s="396"/>
      <c r="AA8459" s="441"/>
    </row>
    <row r="8460" spans="25:27" x14ac:dyDescent="0.2">
      <c r="Y8460" s="396"/>
      <c r="Z8460" s="396"/>
      <c r="AA8460" s="441"/>
    </row>
    <row r="8461" spans="25:27" x14ac:dyDescent="0.2">
      <c r="Y8461" s="396"/>
      <c r="Z8461" s="396"/>
      <c r="AA8461" s="441"/>
    </row>
    <row r="8462" spans="25:27" x14ac:dyDescent="0.2">
      <c r="Y8462" s="396"/>
      <c r="Z8462" s="396"/>
      <c r="AA8462" s="441"/>
    </row>
    <row r="8463" spans="25:27" x14ac:dyDescent="0.2">
      <c r="Y8463" s="396"/>
      <c r="Z8463" s="396"/>
      <c r="AA8463" s="441"/>
    </row>
    <row r="8464" spans="25:27" x14ac:dyDescent="0.2">
      <c r="Y8464" s="396"/>
      <c r="Z8464" s="396"/>
      <c r="AA8464" s="441"/>
    </row>
    <row r="8465" spans="25:27" x14ac:dyDescent="0.2">
      <c r="Y8465" s="396"/>
      <c r="Z8465" s="396"/>
      <c r="AA8465" s="441"/>
    </row>
    <row r="8466" spans="25:27" x14ac:dyDescent="0.2">
      <c r="Y8466" s="396"/>
      <c r="Z8466" s="396"/>
      <c r="AA8466" s="441"/>
    </row>
    <row r="8467" spans="25:27" x14ac:dyDescent="0.2">
      <c r="Y8467" s="396"/>
      <c r="Z8467" s="396"/>
      <c r="AA8467" s="441"/>
    </row>
    <row r="8468" spans="25:27" x14ac:dyDescent="0.2">
      <c r="Y8468" s="396"/>
      <c r="Z8468" s="396"/>
      <c r="AA8468" s="441"/>
    </row>
    <row r="8469" spans="25:27" x14ac:dyDescent="0.2">
      <c r="Y8469" s="396"/>
      <c r="Z8469" s="396"/>
      <c r="AA8469" s="441"/>
    </row>
    <row r="8470" spans="25:27" x14ac:dyDescent="0.2">
      <c r="Y8470" s="396"/>
      <c r="Z8470" s="396"/>
      <c r="AA8470" s="441"/>
    </row>
    <row r="8471" spans="25:27" x14ac:dyDescent="0.2">
      <c r="Y8471" s="396"/>
      <c r="Z8471" s="396"/>
      <c r="AA8471" s="441"/>
    </row>
    <row r="8472" spans="25:27" x14ac:dyDescent="0.2">
      <c r="Y8472" s="396"/>
      <c r="Z8472" s="396"/>
      <c r="AA8472" s="441"/>
    </row>
    <row r="8473" spans="25:27" x14ac:dyDescent="0.2">
      <c r="Y8473" s="396"/>
      <c r="Z8473" s="396"/>
      <c r="AA8473" s="441"/>
    </row>
    <row r="8474" spans="25:27" x14ac:dyDescent="0.2">
      <c r="Y8474" s="396"/>
      <c r="Z8474" s="396"/>
      <c r="AA8474" s="441"/>
    </row>
    <row r="8475" spans="25:27" x14ac:dyDescent="0.2">
      <c r="Y8475" s="396"/>
      <c r="Z8475" s="396"/>
      <c r="AA8475" s="441"/>
    </row>
    <row r="8476" spans="25:27" x14ac:dyDescent="0.2">
      <c r="Y8476" s="396"/>
      <c r="Z8476" s="396"/>
      <c r="AA8476" s="441"/>
    </row>
    <row r="8477" spans="25:27" x14ac:dyDescent="0.2">
      <c r="Y8477" s="396"/>
      <c r="Z8477" s="396"/>
      <c r="AA8477" s="441"/>
    </row>
    <row r="8478" spans="25:27" x14ac:dyDescent="0.2">
      <c r="Y8478" s="396"/>
      <c r="Z8478" s="396"/>
      <c r="AA8478" s="441"/>
    </row>
    <row r="8479" spans="25:27" x14ac:dyDescent="0.2">
      <c r="Y8479" s="396"/>
      <c r="Z8479" s="396"/>
      <c r="AA8479" s="441"/>
    </row>
    <row r="8480" spans="25:27" x14ac:dyDescent="0.2">
      <c r="Y8480" s="396"/>
      <c r="Z8480" s="396"/>
      <c r="AA8480" s="441"/>
    </row>
    <row r="8481" spans="25:27" x14ac:dyDescent="0.2">
      <c r="Y8481" s="396"/>
      <c r="Z8481" s="396"/>
      <c r="AA8481" s="441"/>
    </row>
    <row r="8482" spans="25:27" x14ac:dyDescent="0.2">
      <c r="Y8482" s="396"/>
      <c r="Z8482" s="396"/>
      <c r="AA8482" s="441"/>
    </row>
    <row r="8483" spans="25:27" x14ac:dyDescent="0.2">
      <c r="Y8483" s="396"/>
      <c r="Z8483" s="396"/>
      <c r="AA8483" s="441"/>
    </row>
    <row r="8484" spans="25:27" x14ac:dyDescent="0.2">
      <c r="Y8484" s="396"/>
      <c r="Z8484" s="396"/>
      <c r="AA8484" s="441"/>
    </row>
    <row r="8485" spans="25:27" x14ac:dyDescent="0.2">
      <c r="Y8485" s="396"/>
      <c r="Z8485" s="396"/>
      <c r="AA8485" s="441"/>
    </row>
    <row r="8486" spans="25:27" x14ac:dyDescent="0.2">
      <c r="Y8486" s="396"/>
      <c r="Z8486" s="396"/>
      <c r="AA8486" s="441"/>
    </row>
    <row r="8487" spans="25:27" x14ac:dyDescent="0.2">
      <c r="Y8487" s="396"/>
      <c r="Z8487" s="396"/>
      <c r="AA8487" s="441"/>
    </row>
    <row r="8488" spans="25:27" x14ac:dyDescent="0.2">
      <c r="Y8488" s="396"/>
      <c r="Z8488" s="396"/>
      <c r="AA8488" s="441"/>
    </row>
    <row r="8489" spans="25:27" x14ac:dyDescent="0.2">
      <c r="Y8489" s="396"/>
      <c r="Z8489" s="396"/>
      <c r="AA8489" s="441"/>
    </row>
    <row r="8490" spans="25:27" x14ac:dyDescent="0.2">
      <c r="Y8490" s="396"/>
      <c r="Z8490" s="396"/>
      <c r="AA8490" s="441"/>
    </row>
    <row r="8491" spans="25:27" x14ac:dyDescent="0.2">
      <c r="Y8491" s="396"/>
      <c r="Z8491" s="396"/>
      <c r="AA8491" s="441"/>
    </row>
    <row r="8492" spans="25:27" x14ac:dyDescent="0.2">
      <c r="Y8492" s="396"/>
      <c r="Z8492" s="396"/>
      <c r="AA8492" s="441"/>
    </row>
    <row r="8493" spans="25:27" x14ac:dyDescent="0.2">
      <c r="Y8493" s="396"/>
      <c r="Z8493" s="396"/>
      <c r="AA8493" s="441"/>
    </row>
    <row r="8494" spans="25:27" x14ac:dyDescent="0.2">
      <c r="Y8494" s="396"/>
      <c r="Z8494" s="396"/>
      <c r="AA8494" s="441"/>
    </row>
    <row r="8495" spans="25:27" x14ac:dyDescent="0.2">
      <c r="Y8495" s="396"/>
      <c r="Z8495" s="396"/>
      <c r="AA8495" s="441"/>
    </row>
    <row r="8496" spans="25:27" x14ac:dyDescent="0.2">
      <c r="Y8496" s="396"/>
      <c r="Z8496" s="396"/>
      <c r="AA8496" s="441"/>
    </row>
    <row r="8497" spans="25:27" x14ac:dyDescent="0.2">
      <c r="Y8497" s="396"/>
      <c r="Z8497" s="396"/>
      <c r="AA8497" s="441"/>
    </row>
    <row r="8498" spans="25:27" x14ac:dyDescent="0.2">
      <c r="Y8498" s="396"/>
      <c r="Z8498" s="396"/>
      <c r="AA8498" s="441"/>
    </row>
    <row r="8499" spans="25:27" x14ac:dyDescent="0.2">
      <c r="Y8499" s="396"/>
      <c r="Z8499" s="396"/>
      <c r="AA8499" s="441"/>
    </row>
    <row r="8500" spans="25:27" x14ac:dyDescent="0.2">
      <c r="Y8500" s="396"/>
      <c r="Z8500" s="396"/>
      <c r="AA8500" s="441"/>
    </row>
    <row r="8501" spans="25:27" x14ac:dyDescent="0.2">
      <c r="Y8501" s="396"/>
      <c r="Z8501" s="396"/>
      <c r="AA8501" s="441"/>
    </row>
    <row r="8502" spans="25:27" x14ac:dyDescent="0.2">
      <c r="Y8502" s="396"/>
      <c r="Z8502" s="396"/>
      <c r="AA8502" s="441"/>
    </row>
    <row r="8503" spans="25:27" x14ac:dyDescent="0.2">
      <c r="Y8503" s="396"/>
      <c r="Z8503" s="396"/>
      <c r="AA8503" s="441"/>
    </row>
    <row r="8504" spans="25:27" x14ac:dyDescent="0.2">
      <c r="Y8504" s="396"/>
      <c r="Z8504" s="396"/>
      <c r="AA8504" s="441"/>
    </row>
    <row r="8505" spans="25:27" x14ac:dyDescent="0.2">
      <c r="Y8505" s="396"/>
      <c r="Z8505" s="396"/>
      <c r="AA8505" s="441"/>
    </row>
    <row r="8506" spans="25:27" x14ac:dyDescent="0.2">
      <c r="Y8506" s="396"/>
      <c r="Z8506" s="396"/>
      <c r="AA8506" s="441"/>
    </row>
    <row r="8507" spans="25:27" x14ac:dyDescent="0.2">
      <c r="Y8507" s="396"/>
      <c r="Z8507" s="396"/>
      <c r="AA8507" s="441"/>
    </row>
    <row r="8508" spans="25:27" x14ac:dyDescent="0.2">
      <c r="Y8508" s="396"/>
      <c r="Z8508" s="396"/>
      <c r="AA8508" s="441"/>
    </row>
    <row r="8509" spans="25:27" x14ac:dyDescent="0.2">
      <c r="Y8509" s="396"/>
      <c r="Z8509" s="396"/>
      <c r="AA8509" s="441"/>
    </row>
    <row r="8510" spans="25:27" x14ac:dyDescent="0.2">
      <c r="Y8510" s="396"/>
      <c r="Z8510" s="396"/>
      <c r="AA8510" s="441"/>
    </row>
    <row r="8511" spans="25:27" x14ac:dyDescent="0.2">
      <c r="Y8511" s="396"/>
      <c r="Z8511" s="396"/>
      <c r="AA8511" s="441"/>
    </row>
    <row r="8512" spans="25:27" x14ac:dyDescent="0.2">
      <c r="Y8512" s="396"/>
      <c r="Z8512" s="396"/>
      <c r="AA8512" s="441"/>
    </row>
    <row r="8513" spans="25:27" x14ac:dyDescent="0.2">
      <c r="Y8513" s="396"/>
      <c r="Z8513" s="396"/>
      <c r="AA8513" s="441"/>
    </row>
    <row r="8514" spans="25:27" x14ac:dyDescent="0.2">
      <c r="Y8514" s="396"/>
      <c r="Z8514" s="396"/>
      <c r="AA8514" s="441"/>
    </row>
    <row r="8515" spans="25:27" x14ac:dyDescent="0.2">
      <c r="Y8515" s="396"/>
      <c r="Z8515" s="396"/>
      <c r="AA8515" s="441"/>
    </row>
    <row r="8516" spans="25:27" x14ac:dyDescent="0.2">
      <c r="Y8516" s="396"/>
      <c r="Z8516" s="396"/>
      <c r="AA8516" s="441"/>
    </row>
    <row r="8517" spans="25:27" x14ac:dyDescent="0.2">
      <c r="Y8517" s="396"/>
      <c r="Z8517" s="396"/>
      <c r="AA8517" s="441"/>
    </row>
    <row r="8518" spans="25:27" x14ac:dyDescent="0.2">
      <c r="Y8518" s="396"/>
      <c r="Z8518" s="396"/>
      <c r="AA8518" s="441"/>
    </row>
    <row r="8519" spans="25:27" x14ac:dyDescent="0.2">
      <c r="Y8519" s="396"/>
      <c r="Z8519" s="396"/>
      <c r="AA8519" s="441"/>
    </row>
    <row r="8520" spans="25:27" x14ac:dyDescent="0.2">
      <c r="Y8520" s="396"/>
      <c r="Z8520" s="396"/>
      <c r="AA8520" s="441"/>
    </row>
    <row r="8521" spans="25:27" x14ac:dyDescent="0.2">
      <c r="Y8521" s="396"/>
      <c r="Z8521" s="396"/>
      <c r="AA8521" s="441"/>
    </row>
    <row r="8522" spans="25:27" x14ac:dyDescent="0.2">
      <c r="Y8522" s="396"/>
      <c r="Z8522" s="396"/>
      <c r="AA8522" s="441"/>
    </row>
    <row r="8523" spans="25:27" x14ac:dyDescent="0.2">
      <c r="Y8523" s="396"/>
      <c r="Z8523" s="396"/>
      <c r="AA8523" s="441"/>
    </row>
    <row r="8524" spans="25:27" x14ac:dyDescent="0.2">
      <c r="Y8524" s="396"/>
      <c r="Z8524" s="396"/>
      <c r="AA8524" s="441"/>
    </row>
    <row r="8525" spans="25:27" x14ac:dyDescent="0.2">
      <c r="Y8525" s="396"/>
      <c r="Z8525" s="396"/>
      <c r="AA8525" s="441"/>
    </row>
    <row r="8526" spans="25:27" x14ac:dyDescent="0.2">
      <c r="Y8526" s="396"/>
      <c r="Z8526" s="396"/>
      <c r="AA8526" s="441"/>
    </row>
    <row r="8527" spans="25:27" x14ac:dyDescent="0.2">
      <c r="Y8527" s="396"/>
      <c r="Z8527" s="396"/>
      <c r="AA8527" s="441"/>
    </row>
    <row r="8528" spans="25:27" x14ac:dyDescent="0.2">
      <c r="Y8528" s="396"/>
      <c r="Z8528" s="396"/>
      <c r="AA8528" s="441"/>
    </row>
    <row r="8529" spans="25:27" x14ac:dyDescent="0.2">
      <c r="Y8529" s="396"/>
      <c r="Z8529" s="396"/>
      <c r="AA8529" s="441"/>
    </row>
    <row r="8530" spans="25:27" x14ac:dyDescent="0.2">
      <c r="Y8530" s="396"/>
      <c r="Z8530" s="396"/>
      <c r="AA8530" s="441"/>
    </row>
    <row r="8531" spans="25:27" x14ac:dyDescent="0.2">
      <c r="Y8531" s="396"/>
      <c r="Z8531" s="396"/>
      <c r="AA8531" s="441"/>
    </row>
    <row r="8532" spans="25:27" x14ac:dyDescent="0.2">
      <c r="Y8532" s="396"/>
      <c r="Z8532" s="396"/>
      <c r="AA8532" s="441"/>
    </row>
    <row r="8533" spans="25:27" x14ac:dyDescent="0.2">
      <c r="Y8533" s="396"/>
      <c r="Z8533" s="396"/>
      <c r="AA8533" s="441"/>
    </row>
    <row r="8534" spans="25:27" x14ac:dyDescent="0.2">
      <c r="Y8534" s="396"/>
      <c r="Z8534" s="396"/>
      <c r="AA8534" s="441"/>
    </row>
    <row r="8535" spans="25:27" x14ac:dyDescent="0.2">
      <c r="Y8535" s="396"/>
      <c r="Z8535" s="396"/>
      <c r="AA8535" s="441"/>
    </row>
    <row r="8536" spans="25:27" x14ac:dyDescent="0.2">
      <c r="Y8536" s="396"/>
      <c r="Z8536" s="396"/>
      <c r="AA8536" s="441"/>
    </row>
    <row r="8537" spans="25:27" x14ac:dyDescent="0.2">
      <c r="Y8537" s="396"/>
      <c r="Z8537" s="396"/>
      <c r="AA8537" s="441"/>
    </row>
    <row r="8538" spans="25:27" x14ac:dyDescent="0.2">
      <c r="Y8538" s="396"/>
      <c r="Z8538" s="396"/>
      <c r="AA8538" s="441"/>
    </row>
    <row r="8539" spans="25:27" x14ac:dyDescent="0.2">
      <c r="Y8539" s="396"/>
      <c r="Z8539" s="396"/>
      <c r="AA8539" s="441"/>
    </row>
    <row r="8540" spans="25:27" x14ac:dyDescent="0.2">
      <c r="Y8540" s="396"/>
      <c r="Z8540" s="396"/>
      <c r="AA8540" s="441"/>
    </row>
    <row r="8541" spans="25:27" x14ac:dyDescent="0.2">
      <c r="Y8541" s="396"/>
      <c r="Z8541" s="396"/>
      <c r="AA8541" s="441"/>
    </row>
    <row r="8542" spans="25:27" x14ac:dyDescent="0.2">
      <c r="Y8542" s="396"/>
      <c r="Z8542" s="396"/>
      <c r="AA8542" s="441"/>
    </row>
    <row r="8543" spans="25:27" x14ac:dyDescent="0.2">
      <c r="Y8543" s="396"/>
      <c r="Z8543" s="396"/>
      <c r="AA8543" s="441"/>
    </row>
    <row r="8544" spans="25:27" x14ac:dyDescent="0.2">
      <c r="Y8544" s="396"/>
      <c r="Z8544" s="396"/>
      <c r="AA8544" s="441"/>
    </row>
    <row r="8545" spans="25:27" x14ac:dyDescent="0.2">
      <c r="Y8545" s="396"/>
      <c r="Z8545" s="396"/>
      <c r="AA8545" s="441"/>
    </row>
    <row r="8546" spans="25:27" x14ac:dyDescent="0.2">
      <c r="Y8546" s="396"/>
      <c r="Z8546" s="396"/>
      <c r="AA8546" s="441"/>
    </row>
    <row r="8547" spans="25:27" x14ac:dyDescent="0.2">
      <c r="Y8547" s="396"/>
      <c r="Z8547" s="396"/>
      <c r="AA8547" s="441"/>
    </row>
    <row r="8548" spans="25:27" x14ac:dyDescent="0.2">
      <c r="Y8548" s="396"/>
      <c r="Z8548" s="396"/>
      <c r="AA8548" s="441"/>
    </row>
    <row r="8549" spans="25:27" x14ac:dyDescent="0.2">
      <c r="Y8549" s="396"/>
      <c r="Z8549" s="396"/>
      <c r="AA8549" s="441"/>
    </row>
    <row r="8550" spans="25:27" x14ac:dyDescent="0.2">
      <c r="Y8550" s="396"/>
      <c r="Z8550" s="396"/>
      <c r="AA8550" s="441"/>
    </row>
    <row r="8551" spans="25:27" x14ac:dyDescent="0.2">
      <c r="Y8551" s="396"/>
      <c r="Z8551" s="396"/>
      <c r="AA8551" s="441"/>
    </row>
    <row r="8552" spans="25:27" x14ac:dyDescent="0.2">
      <c r="Y8552" s="396"/>
      <c r="Z8552" s="396"/>
      <c r="AA8552" s="441"/>
    </row>
    <row r="8553" spans="25:27" x14ac:dyDescent="0.2">
      <c r="Y8553" s="396"/>
      <c r="Z8553" s="396"/>
      <c r="AA8553" s="441"/>
    </row>
    <row r="8554" spans="25:27" x14ac:dyDescent="0.2">
      <c r="Y8554" s="396"/>
      <c r="Z8554" s="396"/>
      <c r="AA8554" s="441"/>
    </row>
    <row r="8555" spans="25:27" x14ac:dyDescent="0.2">
      <c r="Y8555" s="396"/>
      <c r="Z8555" s="396"/>
      <c r="AA8555" s="441"/>
    </row>
    <row r="8556" spans="25:27" x14ac:dyDescent="0.2">
      <c r="Y8556" s="396"/>
      <c r="Z8556" s="396"/>
      <c r="AA8556" s="441"/>
    </row>
    <row r="8557" spans="25:27" x14ac:dyDescent="0.2">
      <c r="Y8557" s="396"/>
      <c r="Z8557" s="396"/>
      <c r="AA8557" s="441"/>
    </row>
    <row r="8558" spans="25:27" x14ac:dyDescent="0.2">
      <c r="Y8558" s="396"/>
      <c r="Z8558" s="396"/>
      <c r="AA8558" s="441"/>
    </row>
    <row r="8559" spans="25:27" x14ac:dyDescent="0.2">
      <c r="Y8559" s="396"/>
      <c r="Z8559" s="396"/>
      <c r="AA8559" s="441"/>
    </row>
    <row r="8560" spans="25:27" x14ac:dyDescent="0.2">
      <c r="Y8560" s="396"/>
      <c r="Z8560" s="396"/>
      <c r="AA8560" s="441"/>
    </row>
    <row r="8561" spans="25:27" x14ac:dyDescent="0.2">
      <c r="Y8561" s="396"/>
      <c r="Z8561" s="396"/>
      <c r="AA8561" s="441"/>
    </row>
    <row r="8562" spans="25:27" x14ac:dyDescent="0.2">
      <c r="Y8562" s="396"/>
      <c r="Z8562" s="396"/>
      <c r="AA8562" s="441"/>
    </row>
    <row r="8563" spans="25:27" x14ac:dyDescent="0.2">
      <c r="Y8563" s="396"/>
      <c r="Z8563" s="396"/>
      <c r="AA8563" s="441"/>
    </row>
    <row r="8564" spans="25:27" x14ac:dyDescent="0.2">
      <c r="Y8564" s="396"/>
      <c r="Z8564" s="396"/>
      <c r="AA8564" s="441"/>
    </row>
    <row r="8565" spans="25:27" x14ac:dyDescent="0.2">
      <c r="Y8565" s="396"/>
      <c r="Z8565" s="396"/>
      <c r="AA8565" s="441"/>
    </row>
    <row r="8566" spans="25:27" x14ac:dyDescent="0.2">
      <c r="Y8566" s="396"/>
      <c r="Z8566" s="396"/>
      <c r="AA8566" s="441"/>
    </row>
    <row r="8567" spans="25:27" x14ac:dyDescent="0.2">
      <c r="Y8567" s="396"/>
      <c r="Z8567" s="396"/>
      <c r="AA8567" s="441"/>
    </row>
    <row r="8568" spans="25:27" x14ac:dyDescent="0.2">
      <c r="Y8568" s="396"/>
      <c r="Z8568" s="396"/>
      <c r="AA8568" s="441"/>
    </row>
    <row r="8569" spans="25:27" x14ac:dyDescent="0.2">
      <c r="Y8569" s="396"/>
      <c r="Z8569" s="396"/>
      <c r="AA8569" s="441"/>
    </row>
    <row r="8570" spans="25:27" x14ac:dyDescent="0.2">
      <c r="Y8570" s="396"/>
      <c r="Z8570" s="396"/>
      <c r="AA8570" s="441"/>
    </row>
    <row r="8571" spans="25:27" x14ac:dyDescent="0.2">
      <c r="Y8571" s="396"/>
      <c r="Z8571" s="396"/>
      <c r="AA8571" s="441"/>
    </row>
    <row r="8572" spans="25:27" x14ac:dyDescent="0.2">
      <c r="Y8572" s="396"/>
      <c r="Z8572" s="396"/>
      <c r="AA8572" s="441"/>
    </row>
    <row r="8573" spans="25:27" x14ac:dyDescent="0.2">
      <c r="Y8573" s="396"/>
      <c r="Z8573" s="396"/>
      <c r="AA8573" s="441"/>
    </row>
    <row r="8574" spans="25:27" x14ac:dyDescent="0.2">
      <c r="Y8574" s="396"/>
      <c r="Z8574" s="396"/>
      <c r="AA8574" s="441"/>
    </row>
    <row r="8575" spans="25:27" x14ac:dyDescent="0.2">
      <c r="Y8575" s="396"/>
      <c r="Z8575" s="396"/>
      <c r="AA8575" s="441"/>
    </row>
    <row r="8576" spans="25:27" x14ac:dyDescent="0.2">
      <c r="Y8576" s="396"/>
      <c r="Z8576" s="396"/>
      <c r="AA8576" s="441"/>
    </row>
    <row r="8577" spans="25:27" x14ac:dyDescent="0.2">
      <c r="Y8577" s="396"/>
      <c r="Z8577" s="396"/>
      <c r="AA8577" s="441"/>
    </row>
    <row r="8578" spans="25:27" x14ac:dyDescent="0.2">
      <c r="Y8578" s="396"/>
      <c r="Z8578" s="396"/>
      <c r="AA8578" s="441"/>
    </row>
    <row r="8579" spans="25:27" x14ac:dyDescent="0.2">
      <c r="Y8579" s="396"/>
      <c r="Z8579" s="396"/>
      <c r="AA8579" s="441"/>
    </row>
    <row r="8580" spans="25:27" x14ac:dyDescent="0.2">
      <c r="Y8580" s="396"/>
      <c r="Z8580" s="396"/>
      <c r="AA8580" s="441"/>
    </row>
    <row r="8581" spans="25:27" x14ac:dyDescent="0.2">
      <c r="Y8581" s="396"/>
      <c r="Z8581" s="396"/>
      <c r="AA8581" s="441"/>
    </row>
    <row r="8582" spans="25:27" x14ac:dyDescent="0.2">
      <c r="Y8582" s="396"/>
      <c r="Z8582" s="396"/>
      <c r="AA8582" s="441"/>
    </row>
    <row r="8583" spans="25:27" x14ac:dyDescent="0.2">
      <c r="Y8583" s="396"/>
      <c r="Z8583" s="396"/>
      <c r="AA8583" s="441"/>
    </row>
    <row r="8584" spans="25:27" x14ac:dyDescent="0.2">
      <c r="Y8584" s="396"/>
      <c r="Z8584" s="396"/>
      <c r="AA8584" s="441"/>
    </row>
    <row r="8585" spans="25:27" x14ac:dyDescent="0.2">
      <c r="Y8585" s="396"/>
      <c r="Z8585" s="396"/>
      <c r="AA8585" s="441"/>
    </row>
    <row r="8586" spans="25:27" x14ac:dyDescent="0.2">
      <c r="Y8586" s="396"/>
      <c r="Z8586" s="396"/>
      <c r="AA8586" s="441"/>
    </row>
    <row r="8587" spans="25:27" x14ac:dyDescent="0.2">
      <c r="Y8587" s="396"/>
      <c r="Z8587" s="396"/>
      <c r="AA8587" s="441"/>
    </row>
    <row r="8588" spans="25:27" x14ac:dyDescent="0.2">
      <c r="Y8588" s="396"/>
      <c r="Z8588" s="396"/>
      <c r="AA8588" s="441"/>
    </row>
    <row r="8589" spans="25:27" x14ac:dyDescent="0.2">
      <c r="Y8589" s="396"/>
      <c r="Z8589" s="396"/>
      <c r="AA8589" s="441"/>
    </row>
    <row r="8590" spans="25:27" x14ac:dyDescent="0.2">
      <c r="Y8590" s="396"/>
      <c r="Z8590" s="396"/>
      <c r="AA8590" s="441"/>
    </row>
    <row r="8591" spans="25:27" x14ac:dyDescent="0.2">
      <c r="Y8591" s="396"/>
      <c r="Z8591" s="396"/>
      <c r="AA8591" s="441"/>
    </row>
    <row r="8592" spans="25:27" x14ac:dyDescent="0.2">
      <c r="Y8592" s="396"/>
      <c r="Z8592" s="396"/>
      <c r="AA8592" s="441"/>
    </row>
    <row r="8593" spans="25:27" x14ac:dyDescent="0.2">
      <c r="Y8593" s="396"/>
      <c r="Z8593" s="396"/>
      <c r="AA8593" s="441"/>
    </row>
    <row r="8594" spans="25:27" x14ac:dyDescent="0.2">
      <c r="Y8594" s="396"/>
      <c r="Z8594" s="396"/>
      <c r="AA8594" s="441"/>
    </row>
    <row r="8595" spans="25:27" x14ac:dyDescent="0.2">
      <c r="Y8595" s="396"/>
      <c r="Z8595" s="396"/>
      <c r="AA8595" s="441"/>
    </row>
    <row r="8596" spans="25:27" x14ac:dyDescent="0.2">
      <c r="Y8596" s="396"/>
      <c r="Z8596" s="396"/>
      <c r="AA8596" s="441"/>
    </row>
    <row r="8597" spans="25:27" x14ac:dyDescent="0.2">
      <c r="Y8597" s="396"/>
      <c r="Z8597" s="396"/>
      <c r="AA8597" s="441"/>
    </row>
    <row r="8598" spans="25:27" x14ac:dyDescent="0.2">
      <c r="Y8598" s="396"/>
      <c r="Z8598" s="396"/>
      <c r="AA8598" s="441"/>
    </row>
    <row r="8599" spans="25:27" x14ac:dyDescent="0.2">
      <c r="Y8599" s="396"/>
      <c r="Z8599" s="396"/>
      <c r="AA8599" s="441"/>
    </row>
    <row r="8600" spans="25:27" x14ac:dyDescent="0.2">
      <c r="Y8600" s="396"/>
      <c r="Z8600" s="396"/>
      <c r="AA8600" s="441"/>
    </row>
    <row r="8601" spans="25:27" x14ac:dyDescent="0.2">
      <c r="Y8601" s="396"/>
      <c r="Z8601" s="396"/>
      <c r="AA8601" s="441"/>
    </row>
    <row r="8602" spans="25:27" x14ac:dyDescent="0.2">
      <c r="Y8602" s="396"/>
      <c r="Z8602" s="396"/>
      <c r="AA8602" s="441"/>
    </row>
    <row r="8603" spans="25:27" x14ac:dyDescent="0.2">
      <c r="Y8603" s="396"/>
      <c r="Z8603" s="396"/>
      <c r="AA8603" s="441"/>
    </row>
    <row r="8604" spans="25:27" x14ac:dyDescent="0.2">
      <c r="Y8604" s="396"/>
      <c r="Z8604" s="396"/>
      <c r="AA8604" s="441"/>
    </row>
    <row r="8605" spans="25:27" x14ac:dyDescent="0.2">
      <c r="Y8605" s="396"/>
      <c r="Z8605" s="396"/>
      <c r="AA8605" s="441"/>
    </row>
    <row r="8606" spans="25:27" x14ac:dyDescent="0.2">
      <c r="Y8606" s="396"/>
      <c r="Z8606" s="396"/>
      <c r="AA8606" s="441"/>
    </row>
    <row r="8607" spans="25:27" x14ac:dyDescent="0.2">
      <c r="Y8607" s="396"/>
      <c r="Z8607" s="396"/>
      <c r="AA8607" s="441"/>
    </row>
    <row r="8608" spans="25:27" x14ac:dyDescent="0.2">
      <c r="Y8608" s="396"/>
      <c r="Z8608" s="396"/>
      <c r="AA8608" s="441"/>
    </row>
    <row r="8609" spans="25:27" x14ac:dyDescent="0.2">
      <c r="Y8609" s="396"/>
      <c r="Z8609" s="396"/>
      <c r="AA8609" s="441"/>
    </row>
    <row r="8610" spans="25:27" x14ac:dyDescent="0.2">
      <c r="Y8610" s="396"/>
      <c r="Z8610" s="396"/>
      <c r="AA8610" s="441"/>
    </row>
    <row r="8611" spans="25:27" x14ac:dyDescent="0.2">
      <c r="Y8611" s="396"/>
      <c r="Z8611" s="396"/>
      <c r="AA8611" s="441"/>
    </row>
    <row r="8612" spans="25:27" x14ac:dyDescent="0.2">
      <c r="Y8612" s="396"/>
      <c r="Z8612" s="396"/>
      <c r="AA8612" s="441"/>
    </row>
    <row r="8613" spans="25:27" x14ac:dyDescent="0.2">
      <c r="Y8613" s="396"/>
      <c r="Z8613" s="396"/>
      <c r="AA8613" s="441"/>
    </row>
    <row r="8614" spans="25:27" x14ac:dyDescent="0.2">
      <c r="Y8614" s="396"/>
      <c r="Z8614" s="396"/>
      <c r="AA8614" s="441"/>
    </row>
    <row r="8615" spans="25:27" x14ac:dyDescent="0.2">
      <c r="Y8615" s="396"/>
      <c r="Z8615" s="396"/>
      <c r="AA8615" s="441"/>
    </row>
    <row r="8616" spans="25:27" x14ac:dyDescent="0.2">
      <c r="Y8616" s="396"/>
      <c r="Z8616" s="396"/>
      <c r="AA8616" s="441"/>
    </row>
    <row r="8617" spans="25:27" x14ac:dyDescent="0.2">
      <c r="Y8617" s="396"/>
      <c r="Z8617" s="396"/>
      <c r="AA8617" s="441"/>
    </row>
    <row r="8618" spans="25:27" x14ac:dyDescent="0.2">
      <c r="Y8618" s="396"/>
      <c r="Z8618" s="396"/>
      <c r="AA8618" s="441"/>
    </row>
    <row r="8619" spans="25:27" x14ac:dyDescent="0.2">
      <c r="Y8619" s="396"/>
      <c r="Z8619" s="396"/>
      <c r="AA8619" s="441"/>
    </row>
    <row r="8620" spans="25:27" x14ac:dyDescent="0.2">
      <c r="Y8620" s="396"/>
      <c r="Z8620" s="396"/>
      <c r="AA8620" s="441"/>
    </row>
    <row r="8621" spans="25:27" x14ac:dyDescent="0.2">
      <c r="Y8621" s="396"/>
      <c r="Z8621" s="396"/>
      <c r="AA8621" s="441"/>
    </row>
    <row r="8622" spans="25:27" x14ac:dyDescent="0.2">
      <c r="Y8622" s="396"/>
      <c r="Z8622" s="396"/>
      <c r="AA8622" s="441"/>
    </row>
    <row r="8623" spans="25:27" x14ac:dyDescent="0.2">
      <c r="Y8623" s="396"/>
      <c r="Z8623" s="396"/>
      <c r="AA8623" s="441"/>
    </row>
    <row r="8624" spans="25:27" x14ac:dyDescent="0.2">
      <c r="Y8624" s="396"/>
      <c r="Z8624" s="396"/>
      <c r="AA8624" s="441"/>
    </row>
    <row r="8625" spans="25:27" x14ac:dyDescent="0.2">
      <c r="Y8625" s="396"/>
      <c r="Z8625" s="396"/>
      <c r="AA8625" s="441"/>
    </row>
    <row r="8626" spans="25:27" x14ac:dyDescent="0.2">
      <c r="Y8626" s="396"/>
      <c r="Z8626" s="396"/>
      <c r="AA8626" s="441"/>
    </row>
    <row r="8627" spans="25:27" x14ac:dyDescent="0.2">
      <c r="Y8627" s="396"/>
      <c r="Z8627" s="396"/>
      <c r="AA8627" s="441"/>
    </row>
    <row r="8628" spans="25:27" x14ac:dyDescent="0.2">
      <c r="Y8628" s="396"/>
      <c r="Z8628" s="396"/>
      <c r="AA8628" s="441"/>
    </row>
    <row r="8629" spans="25:27" x14ac:dyDescent="0.2">
      <c r="Y8629" s="396"/>
      <c r="Z8629" s="396"/>
      <c r="AA8629" s="441"/>
    </row>
    <row r="8630" spans="25:27" x14ac:dyDescent="0.2">
      <c r="Y8630" s="396"/>
      <c r="Z8630" s="396"/>
      <c r="AA8630" s="441"/>
    </row>
    <row r="8631" spans="25:27" x14ac:dyDescent="0.2">
      <c r="Y8631" s="396"/>
      <c r="Z8631" s="396"/>
      <c r="AA8631" s="441"/>
    </row>
    <row r="8632" spans="25:27" x14ac:dyDescent="0.2">
      <c r="Y8632" s="396"/>
      <c r="Z8632" s="396"/>
      <c r="AA8632" s="441"/>
    </row>
    <row r="8633" spans="25:27" x14ac:dyDescent="0.2">
      <c r="Y8633" s="396"/>
      <c r="Z8633" s="396"/>
      <c r="AA8633" s="441"/>
    </row>
    <row r="8634" spans="25:27" x14ac:dyDescent="0.2">
      <c r="Y8634" s="396"/>
      <c r="Z8634" s="396"/>
      <c r="AA8634" s="441"/>
    </row>
    <row r="8635" spans="25:27" x14ac:dyDescent="0.2">
      <c r="Y8635" s="396"/>
      <c r="Z8635" s="396"/>
      <c r="AA8635" s="441"/>
    </row>
    <row r="8636" spans="25:27" x14ac:dyDescent="0.2">
      <c r="Y8636" s="396"/>
      <c r="Z8636" s="396"/>
      <c r="AA8636" s="441"/>
    </row>
    <row r="8637" spans="25:27" x14ac:dyDescent="0.2">
      <c r="Y8637" s="396"/>
      <c r="Z8637" s="396"/>
      <c r="AA8637" s="441"/>
    </row>
    <row r="8638" spans="25:27" x14ac:dyDescent="0.2">
      <c r="Y8638" s="396"/>
      <c r="Z8638" s="396"/>
      <c r="AA8638" s="441"/>
    </row>
    <row r="8639" spans="25:27" x14ac:dyDescent="0.2">
      <c r="Y8639" s="396"/>
      <c r="Z8639" s="396"/>
      <c r="AA8639" s="441"/>
    </row>
    <row r="8640" spans="25:27" x14ac:dyDescent="0.2">
      <c r="Y8640" s="396"/>
      <c r="Z8640" s="396"/>
      <c r="AA8640" s="441"/>
    </row>
    <row r="8641" spans="25:27" x14ac:dyDescent="0.2">
      <c r="Y8641" s="396"/>
      <c r="Z8641" s="396"/>
      <c r="AA8641" s="441"/>
    </row>
    <row r="8642" spans="25:27" x14ac:dyDescent="0.2">
      <c r="Y8642" s="396"/>
      <c r="Z8642" s="396"/>
      <c r="AA8642" s="441"/>
    </row>
    <row r="8643" spans="25:27" x14ac:dyDescent="0.2">
      <c r="Y8643" s="396"/>
      <c r="Z8643" s="396"/>
      <c r="AA8643" s="441"/>
    </row>
    <row r="8644" spans="25:27" x14ac:dyDescent="0.2">
      <c r="Y8644" s="396"/>
      <c r="Z8644" s="396"/>
      <c r="AA8644" s="441"/>
    </row>
    <row r="8645" spans="25:27" x14ac:dyDescent="0.2">
      <c r="Y8645" s="396"/>
      <c r="Z8645" s="396"/>
      <c r="AA8645" s="441"/>
    </row>
    <row r="8646" spans="25:27" x14ac:dyDescent="0.2">
      <c r="Y8646" s="396"/>
      <c r="Z8646" s="396"/>
      <c r="AA8646" s="441"/>
    </row>
    <row r="8647" spans="25:27" x14ac:dyDescent="0.2">
      <c r="Y8647" s="396"/>
      <c r="Z8647" s="396"/>
      <c r="AA8647" s="441"/>
    </row>
    <row r="8648" spans="25:27" x14ac:dyDescent="0.2">
      <c r="Y8648" s="396"/>
      <c r="Z8648" s="396"/>
      <c r="AA8648" s="441"/>
    </row>
    <row r="8649" spans="25:27" x14ac:dyDescent="0.2">
      <c r="Y8649" s="396"/>
      <c r="Z8649" s="396"/>
      <c r="AA8649" s="441"/>
    </row>
    <row r="8650" spans="25:27" x14ac:dyDescent="0.2">
      <c r="Y8650" s="396"/>
      <c r="Z8650" s="396"/>
      <c r="AA8650" s="441"/>
    </row>
    <row r="8651" spans="25:27" x14ac:dyDescent="0.2">
      <c r="Y8651" s="396"/>
      <c r="Z8651" s="396"/>
      <c r="AA8651" s="441"/>
    </row>
    <row r="8652" spans="25:27" x14ac:dyDescent="0.2">
      <c r="Y8652" s="396"/>
      <c r="Z8652" s="396"/>
      <c r="AA8652" s="441"/>
    </row>
    <row r="8653" spans="25:27" x14ac:dyDescent="0.2">
      <c r="Y8653" s="396"/>
      <c r="Z8653" s="396"/>
      <c r="AA8653" s="441"/>
    </row>
    <row r="8654" spans="25:27" x14ac:dyDescent="0.2">
      <c r="Y8654" s="396"/>
      <c r="Z8654" s="396"/>
      <c r="AA8654" s="441"/>
    </row>
    <row r="8655" spans="25:27" x14ac:dyDescent="0.2">
      <c r="Y8655" s="396"/>
      <c r="Z8655" s="396"/>
      <c r="AA8655" s="441"/>
    </row>
    <row r="8656" spans="25:27" x14ac:dyDescent="0.2">
      <c r="Y8656" s="396"/>
      <c r="Z8656" s="396"/>
      <c r="AA8656" s="441"/>
    </row>
    <row r="8657" spans="25:27" x14ac:dyDescent="0.2">
      <c r="Y8657" s="396"/>
      <c r="Z8657" s="396"/>
      <c r="AA8657" s="441"/>
    </row>
    <row r="8658" spans="25:27" x14ac:dyDescent="0.2">
      <c r="Y8658" s="396"/>
      <c r="Z8658" s="396"/>
      <c r="AA8658" s="441"/>
    </row>
    <row r="8659" spans="25:27" x14ac:dyDescent="0.2">
      <c r="Y8659" s="396"/>
      <c r="Z8659" s="396"/>
      <c r="AA8659" s="441"/>
    </row>
    <row r="8660" spans="25:27" x14ac:dyDescent="0.2">
      <c r="Y8660" s="396"/>
      <c r="Z8660" s="396"/>
      <c r="AA8660" s="441"/>
    </row>
    <row r="8661" spans="25:27" x14ac:dyDescent="0.2">
      <c r="Y8661" s="396"/>
      <c r="Z8661" s="396"/>
      <c r="AA8661" s="441"/>
    </row>
    <row r="8662" spans="25:27" x14ac:dyDescent="0.2">
      <c r="Y8662" s="396"/>
      <c r="Z8662" s="396"/>
      <c r="AA8662" s="441"/>
    </row>
    <row r="8663" spans="25:27" x14ac:dyDescent="0.2">
      <c r="Y8663" s="396"/>
      <c r="Z8663" s="396"/>
      <c r="AA8663" s="441"/>
    </row>
    <row r="8664" spans="25:27" x14ac:dyDescent="0.2">
      <c r="Y8664" s="396"/>
      <c r="Z8664" s="396"/>
      <c r="AA8664" s="441"/>
    </row>
    <row r="8665" spans="25:27" x14ac:dyDescent="0.2">
      <c r="Y8665" s="396"/>
      <c r="Z8665" s="396"/>
      <c r="AA8665" s="441"/>
    </row>
    <row r="8666" spans="25:27" x14ac:dyDescent="0.2">
      <c r="Y8666" s="396"/>
      <c r="Z8666" s="396"/>
      <c r="AA8666" s="441"/>
    </row>
    <row r="8667" spans="25:27" x14ac:dyDescent="0.2">
      <c r="Y8667" s="396"/>
      <c r="Z8667" s="396"/>
      <c r="AA8667" s="441"/>
    </row>
    <row r="8668" spans="25:27" x14ac:dyDescent="0.2">
      <c r="Y8668" s="396"/>
      <c r="Z8668" s="396"/>
      <c r="AA8668" s="441"/>
    </row>
    <row r="8669" spans="25:27" x14ac:dyDescent="0.2">
      <c r="Y8669" s="396"/>
      <c r="Z8669" s="396"/>
      <c r="AA8669" s="441"/>
    </row>
    <row r="8670" spans="25:27" x14ac:dyDescent="0.2">
      <c r="Y8670" s="396"/>
      <c r="Z8670" s="396"/>
      <c r="AA8670" s="441"/>
    </row>
    <row r="8671" spans="25:27" x14ac:dyDescent="0.2">
      <c r="Y8671" s="396"/>
      <c r="Z8671" s="396"/>
      <c r="AA8671" s="441"/>
    </row>
    <row r="8672" spans="25:27" x14ac:dyDescent="0.2">
      <c r="Y8672" s="396"/>
      <c r="Z8672" s="396"/>
      <c r="AA8672" s="441"/>
    </row>
    <row r="8673" spans="25:27" x14ac:dyDescent="0.2">
      <c r="Y8673" s="396"/>
      <c r="Z8673" s="396"/>
      <c r="AA8673" s="441"/>
    </row>
    <row r="8674" spans="25:27" x14ac:dyDescent="0.2">
      <c r="Y8674" s="396"/>
      <c r="Z8674" s="396"/>
      <c r="AA8674" s="441"/>
    </row>
    <row r="8675" spans="25:27" x14ac:dyDescent="0.2">
      <c r="Y8675" s="396"/>
      <c r="Z8675" s="396"/>
      <c r="AA8675" s="441"/>
    </row>
    <row r="8676" spans="25:27" x14ac:dyDescent="0.2">
      <c r="Y8676" s="396"/>
      <c r="Z8676" s="396"/>
      <c r="AA8676" s="441"/>
    </row>
    <row r="8677" spans="25:27" x14ac:dyDescent="0.2">
      <c r="Y8677" s="396"/>
      <c r="Z8677" s="396"/>
      <c r="AA8677" s="441"/>
    </row>
    <row r="8678" spans="25:27" x14ac:dyDescent="0.2">
      <c r="Y8678" s="396"/>
      <c r="Z8678" s="396"/>
      <c r="AA8678" s="441"/>
    </row>
    <row r="8679" spans="25:27" x14ac:dyDescent="0.2">
      <c r="Y8679" s="396"/>
      <c r="Z8679" s="396"/>
      <c r="AA8679" s="441"/>
    </row>
    <row r="8680" spans="25:27" x14ac:dyDescent="0.2">
      <c r="Y8680" s="396"/>
      <c r="Z8680" s="396"/>
      <c r="AA8680" s="441"/>
    </row>
    <row r="8681" spans="25:27" x14ac:dyDescent="0.2">
      <c r="Y8681" s="396"/>
      <c r="Z8681" s="396"/>
      <c r="AA8681" s="441"/>
    </row>
    <row r="8682" spans="25:27" x14ac:dyDescent="0.2">
      <c r="Y8682" s="396"/>
      <c r="Z8682" s="396"/>
      <c r="AA8682" s="441"/>
    </row>
    <row r="8683" spans="25:27" x14ac:dyDescent="0.2">
      <c r="Y8683" s="396"/>
      <c r="Z8683" s="396"/>
      <c r="AA8683" s="441"/>
    </row>
    <row r="8684" spans="25:27" x14ac:dyDescent="0.2">
      <c r="Y8684" s="396"/>
      <c r="Z8684" s="396"/>
      <c r="AA8684" s="441"/>
    </row>
    <row r="8685" spans="25:27" x14ac:dyDescent="0.2">
      <c r="Y8685" s="396"/>
      <c r="Z8685" s="396"/>
      <c r="AA8685" s="441"/>
    </row>
    <row r="8686" spans="25:27" x14ac:dyDescent="0.2">
      <c r="Y8686" s="396"/>
      <c r="Z8686" s="396"/>
      <c r="AA8686" s="441"/>
    </row>
    <row r="8687" spans="25:27" x14ac:dyDescent="0.2">
      <c r="Y8687" s="396"/>
      <c r="Z8687" s="396"/>
      <c r="AA8687" s="441"/>
    </row>
    <row r="8688" spans="25:27" x14ac:dyDescent="0.2">
      <c r="Y8688" s="396"/>
      <c r="Z8688" s="396"/>
      <c r="AA8688" s="441"/>
    </row>
    <row r="8689" spans="25:27" x14ac:dyDescent="0.2">
      <c r="Y8689" s="396"/>
      <c r="Z8689" s="396"/>
      <c r="AA8689" s="441"/>
    </row>
    <row r="8690" spans="25:27" x14ac:dyDescent="0.2">
      <c r="Y8690" s="396"/>
      <c r="Z8690" s="396"/>
      <c r="AA8690" s="441"/>
    </row>
    <row r="8691" spans="25:27" x14ac:dyDescent="0.2">
      <c r="Y8691" s="396"/>
      <c r="Z8691" s="396"/>
      <c r="AA8691" s="441"/>
    </row>
    <row r="8692" spans="25:27" x14ac:dyDescent="0.2">
      <c r="Y8692" s="396"/>
      <c r="Z8692" s="396"/>
      <c r="AA8692" s="441"/>
    </row>
    <row r="8693" spans="25:27" x14ac:dyDescent="0.2">
      <c r="Y8693" s="396"/>
      <c r="Z8693" s="396"/>
      <c r="AA8693" s="441"/>
    </row>
    <row r="8694" spans="25:27" x14ac:dyDescent="0.2">
      <c r="Y8694" s="396"/>
      <c r="Z8694" s="396"/>
      <c r="AA8694" s="441"/>
    </row>
    <row r="8695" spans="25:27" x14ac:dyDescent="0.2">
      <c r="Y8695" s="396"/>
      <c r="Z8695" s="396"/>
      <c r="AA8695" s="441"/>
    </row>
    <row r="8696" spans="25:27" x14ac:dyDescent="0.2">
      <c r="Y8696" s="396"/>
      <c r="Z8696" s="396"/>
      <c r="AA8696" s="441"/>
    </row>
    <row r="8697" spans="25:27" x14ac:dyDescent="0.2">
      <c r="Y8697" s="396"/>
      <c r="Z8697" s="396"/>
      <c r="AA8697" s="441"/>
    </row>
    <row r="8698" spans="25:27" x14ac:dyDescent="0.2">
      <c r="Y8698" s="396"/>
      <c r="Z8698" s="396"/>
      <c r="AA8698" s="441"/>
    </row>
    <row r="8699" spans="25:27" x14ac:dyDescent="0.2">
      <c r="Y8699" s="396"/>
      <c r="Z8699" s="396"/>
      <c r="AA8699" s="441"/>
    </row>
    <row r="8700" spans="25:27" x14ac:dyDescent="0.2">
      <c r="Y8700" s="396"/>
      <c r="Z8700" s="396"/>
      <c r="AA8700" s="441"/>
    </row>
    <row r="8701" spans="25:27" x14ac:dyDescent="0.2">
      <c r="Y8701" s="396"/>
      <c r="Z8701" s="396"/>
      <c r="AA8701" s="441"/>
    </row>
    <row r="8702" spans="25:27" x14ac:dyDescent="0.2">
      <c r="Y8702" s="396"/>
      <c r="Z8702" s="396"/>
      <c r="AA8702" s="441"/>
    </row>
    <row r="8703" spans="25:27" x14ac:dyDescent="0.2">
      <c r="Y8703" s="396"/>
      <c r="Z8703" s="396"/>
      <c r="AA8703" s="441"/>
    </row>
    <row r="8704" spans="25:27" x14ac:dyDescent="0.2">
      <c r="Y8704" s="396"/>
      <c r="Z8704" s="396"/>
      <c r="AA8704" s="441"/>
    </row>
    <row r="8705" spans="25:27" x14ac:dyDescent="0.2">
      <c r="Y8705" s="396"/>
      <c r="Z8705" s="396"/>
      <c r="AA8705" s="441"/>
    </row>
    <row r="8706" spans="25:27" x14ac:dyDescent="0.2">
      <c r="Y8706" s="396"/>
      <c r="Z8706" s="396"/>
      <c r="AA8706" s="441"/>
    </row>
    <row r="8707" spans="25:27" x14ac:dyDescent="0.2">
      <c r="Y8707" s="396"/>
      <c r="Z8707" s="396"/>
      <c r="AA8707" s="441"/>
    </row>
    <row r="8708" spans="25:27" x14ac:dyDescent="0.2">
      <c r="Y8708" s="396"/>
      <c r="Z8708" s="396"/>
      <c r="AA8708" s="441"/>
    </row>
    <row r="8709" spans="25:27" x14ac:dyDescent="0.2">
      <c r="Y8709" s="396"/>
      <c r="Z8709" s="396"/>
      <c r="AA8709" s="441"/>
    </row>
    <row r="8710" spans="25:27" x14ac:dyDescent="0.2">
      <c r="Y8710" s="396"/>
      <c r="Z8710" s="396"/>
      <c r="AA8710" s="441"/>
    </row>
    <row r="8711" spans="25:27" x14ac:dyDescent="0.2">
      <c r="Y8711" s="396"/>
      <c r="Z8711" s="396"/>
      <c r="AA8711" s="441"/>
    </row>
    <row r="8712" spans="25:27" x14ac:dyDescent="0.2">
      <c r="Y8712" s="396"/>
      <c r="Z8712" s="396"/>
      <c r="AA8712" s="441"/>
    </row>
    <row r="8713" spans="25:27" x14ac:dyDescent="0.2">
      <c r="Y8713" s="396"/>
      <c r="Z8713" s="396"/>
      <c r="AA8713" s="441"/>
    </row>
    <row r="8714" spans="25:27" x14ac:dyDescent="0.2">
      <c r="Y8714" s="396"/>
      <c r="Z8714" s="396"/>
      <c r="AA8714" s="441"/>
    </row>
    <row r="8715" spans="25:27" x14ac:dyDescent="0.2">
      <c r="Y8715" s="396"/>
      <c r="Z8715" s="396"/>
      <c r="AA8715" s="441"/>
    </row>
    <row r="8716" spans="25:27" x14ac:dyDescent="0.2">
      <c r="Y8716" s="396"/>
      <c r="Z8716" s="396"/>
      <c r="AA8716" s="441"/>
    </row>
    <row r="8717" spans="25:27" x14ac:dyDescent="0.2">
      <c r="Y8717" s="396"/>
      <c r="Z8717" s="396"/>
      <c r="AA8717" s="441"/>
    </row>
    <row r="8718" spans="25:27" x14ac:dyDescent="0.2">
      <c r="Y8718" s="396"/>
      <c r="Z8718" s="396"/>
      <c r="AA8718" s="441"/>
    </row>
    <row r="8719" spans="25:27" x14ac:dyDescent="0.2">
      <c r="Y8719" s="396"/>
      <c r="Z8719" s="396"/>
      <c r="AA8719" s="441"/>
    </row>
    <row r="8720" spans="25:27" x14ac:dyDescent="0.2">
      <c r="Y8720" s="396"/>
      <c r="Z8720" s="396"/>
      <c r="AA8720" s="441"/>
    </row>
    <row r="8721" spans="25:27" x14ac:dyDescent="0.2">
      <c r="Y8721" s="396"/>
      <c r="Z8721" s="396"/>
      <c r="AA8721" s="441"/>
    </row>
    <row r="8722" spans="25:27" x14ac:dyDescent="0.2">
      <c r="Y8722" s="396"/>
      <c r="Z8722" s="396"/>
      <c r="AA8722" s="441"/>
    </row>
    <row r="8723" spans="25:27" x14ac:dyDescent="0.2">
      <c r="Y8723" s="396"/>
      <c r="Z8723" s="396"/>
      <c r="AA8723" s="441"/>
    </row>
    <row r="8724" spans="25:27" x14ac:dyDescent="0.2">
      <c r="Y8724" s="396"/>
      <c r="Z8724" s="396"/>
      <c r="AA8724" s="441"/>
    </row>
    <row r="8725" spans="25:27" x14ac:dyDescent="0.2">
      <c r="Y8725" s="396"/>
      <c r="Z8725" s="396"/>
      <c r="AA8725" s="441"/>
    </row>
    <row r="8726" spans="25:27" x14ac:dyDescent="0.2">
      <c r="Y8726" s="396"/>
      <c r="Z8726" s="396"/>
      <c r="AA8726" s="441"/>
    </row>
    <row r="8727" spans="25:27" x14ac:dyDescent="0.2">
      <c r="Y8727" s="396"/>
      <c r="Z8727" s="396"/>
      <c r="AA8727" s="441"/>
    </row>
    <row r="8728" spans="25:27" x14ac:dyDescent="0.2">
      <c r="Y8728" s="396"/>
      <c r="Z8728" s="396"/>
      <c r="AA8728" s="441"/>
    </row>
    <row r="8729" spans="25:27" x14ac:dyDescent="0.2">
      <c r="Y8729" s="396"/>
      <c r="Z8729" s="396"/>
      <c r="AA8729" s="441"/>
    </row>
    <row r="8730" spans="25:27" x14ac:dyDescent="0.2">
      <c r="Y8730" s="396"/>
      <c r="Z8730" s="396"/>
      <c r="AA8730" s="441"/>
    </row>
    <row r="8731" spans="25:27" x14ac:dyDescent="0.2">
      <c r="Y8731" s="396"/>
      <c r="Z8731" s="396"/>
      <c r="AA8731" s="441"/>
    </row>
    <row r="8732" spans="25:27" x14ac:dyDescent="0.2">
      <c r="Y8732" s="396"/>
      <c r="Z8732" s="396"/>
      <c r="AA8732" s="441"/>
    </row>
    <row r="8733" spans="25:27" x14ac:dyDescent="0.2">
      <c r="Y8733" s="396"/>
      <c r="Z8733" s="396"/>
      <c r="AA8733" s="441"/>
    </row>
    <row r="8734" spans="25:27" x14ac:dyDescent="0.2">
      <c r="Y8734" s="396"/>
      <c r="Z8734" s="396"/>
      <c r="AA8734" s="441"/>
    </row>
    <row r="8735" spans="25:27" x14ac:dyDescent="0.2">
      <c r="Y8735" s="396"/>
      <c r="Z8735" s="396"/>
      <c r="AA8735" s="441"/>
    </row>
    <row r="8736" spans="25:27" x14ac:dyDescent="0.2">
      <c r="Y8736" s="396"/>
      <c r="Z8736" s="396"/>
      <c r="AA8736" s="441"/>
    </row>
    <row r="8737" spans="25:27" x14ac:dyDescent="0.2">
      <c r="Y8737" s="396"/>
      <c r="Z8737" s="396"/>
      <c r="AA8737" s="441"/>
    </row>
    <row r="8738" spans="25:27" x14ac:dyDescent="0.2">
      <c r="Y8738" s="396"/>
      <c r="Z8738" s="396"/>
      <c r="AA8738" s="441"/>
    </row>
    <row r="8739" spans="25:27" x14ac:dyDescent="0.2">
      <c r="Y8739" s="396"/>
      <c r="Z8739" s="396"/>
      <c r="AA8739" s="441"/>
    </row>
    <row r="8740" spans="25:27" x14ac:dyDescent="0.2">
      <c r="Y8740" s="396"/>
      <c r="Z8740" s="396"/>
      <c r="AA8740" s="441"/>
    </row>
    <row r="8741" spans="25:27" x14ac:dyDescent="0.2">
      <c r="Y8741" s="396"/>
      <c r="Z8741" s="396"/>
      <c r="AA8741" s="441"/>
    </row>
    <row r="8742" spans="25:27" x14ac:dyDescent="0.2">
      <c r="Y8742" s="396"/>
      <c r="Z8742" s="396"/>
      <c r="AA8742" s="441"/>
    </row>
    <row r="8743" spans="25:27" x14ac:dyDescent="0.2">
      <c r="Y8743" s="396"/>
      <c r="Z8743" s="396"/>
      <c r="AA8743" s="441"/>
    </row>
    <row r="8744" spans="25:27" x14ac:dyDescent="0.2">
      <c r="Y8744" s="396"/>
      <c r="Z8744" s="396"/>
      <c r="AA8744" s="441"/>
    </row>
    <row r="8745" spans="25:27" x14ac:dyDescent="0.2">
      <c r="Y8745" s="396"/>
      <c r="Z8745" s="396"/>
      <c r="AA8745" s="441"/>
    </row>
    <row r="8746" spans="25:27" x14ac:dyDescent="0.2">
      <c r="Y8746" s="396"/>
      <c r="Z8746" s="396"/>
      <c r="AA8746" s="441"/>
    </row>
    <row r="8747" spans="25:27" x14ac:dyDescent="0.2">
      <c r="Y8747" s="396"/>
      <c r="Z8747" s="396"/>
      <c r="AA8747" s="441"/>
    </row>
    <row r="8748" spans="25:27" x14ac:dyDescent="0.2">
      <c r="Y8748" s="396"/>
      <c r="Z8748" s="396"/>
      <c r="AA8748" s="441"/>
    </row>
    <row r="8749" spans="25:27" x14ac:dyDescent="0.2">
      <c r="Y8749" s="396"/>
      <c r="Z8749" s="396"/>
      <c r="AA8749" s="441"/>
    </row>
    <row r="8750" spans="25:27" x14ac:dyDescent="0.2">
      <c r="Y8750" s="396"/>
      <c r="Z8750" s="396"/>
      <c r="AA8750" s="441"/>
    </row>
    <row r="8751" spans="25:27" x14ac:dyDescent="0.2">
      <c r="Y8751" s="396"/>
      <c r="Z8751" s="396"/>
      <c r="AA8751" s="441"/>
    </row>
    <row r="8752" spans="25:27" x14ac:dyDescent="0.2">
      <c r="Y8752" s="396"/>
      <c r="Z8752" s="396"/>
      <c r="AA8752" s="441"/>
    </row>
    <row r="8753" spans="25:27" x14ac:dyDescent="0.2">
      <c r="Y8753" s="396"/>
      <c r="Z8753" s="396"/>
      <c r="AA8753" s="441"/>
    </row>
    <row r="8754" spans="25:27" x14ac:dyDescent="0.2">
      <c r="Y8754" s="396"/>
      <c r="Z8754" s="396"/>
      <c r="AA8754" s="441"/>
    </row>
    <row r="8755" spans="25:27" x14ac:dyDescent="0.2">
      <c r="Y8755" s="396"/>
      <c r="Z8755" s="396"/>
      <c r="AA8755" s="441"/>
    </row>
    <row r="8756" spans="25:27" x14ac:dyDescent="0.2">
      <c r="Y8756" s="396"/>
      <c r="Z8756" s="396"/>
      <c r="AA8756" s="441"/>
    </row>
    <row r="8757" spans="25:27" x14ac:dyDescent="0.2">
      <c r="Y8757" s="396"/>
      <c r="Z8757" s="396"/>
      <c r="AA8757" s="441"/>
    </row>
    <row r="8758" spans="25:27" x14ac:dyDescent="0.2">
      <c r="Y8758" s="396"/>
      <c r="Z8758" s="396"/>
      <c r="AA8758" s="441"/>
    </row>
    <row r="8759" spans="25:27" x14ac:dyDescent="0.2">
      <c r="Y8759" s="396"/>
      <c r="Z8759" s="396"/>
      <c r="AA8759" s="441"/>
    </row>
    <row r="8760" spans="25:27" x14ac:dyDescent="0.2">
      <c r="Y8760" s="396"/>
      <c r="Z8760" s="396"/>
      <c r="AA8760" s="441"/>
    </row>
    <row r="8761" spans="25:27" x14ac:dyDescent="0.2">
      <c r="Y8761" s="396"/>
      <c r="Z8761" s="396"/>
      <c r="AA8761" s="441"/>
    </row>
    <row r="8762" spans="25:27" x14ac:dyDescent="0.2">
      <c r="Y8762" s="396"/>
      <c r="Z8762" s="396"/>
      <c r="AA8762" s="441"/>
    </row>
    <row r="8763" spans="25:27" x14ac:dyDescent="0.2">
      <c r="Y8763" s="396"/>
      <c r="Z8763" s="396"/>
      <c r="AA8763" s="441"/>
    </row>
    <row r="8764" spans="25:27" x14ac:dyDescent="0.2">
      <c r="Y8764" s="396"/>
      <c r="Z8764" s="396"/>
      <c r="AA8764" s="441"/>
    </row>
    <row r="8765" spans="25:27" x14ac:dyDescent="0.2">
      <c r="Y8765" s="396"/>
      <c r="Z8765" s="396"/>
      <c r="AA8765" s="441"/>
    </row>
    <row r="8766" spans="25:27" x14ac:dyDescent="0.2">
      <c r="Y8766" s="396"/>
      <c r="Z8766" s="396"/>
      <c r="AA8766" s="441"/>
    </row>
    <row r="8767" spans="25:27" x14ac:dyDescent="0.2">
      <c r="Y8767" s="396"/>
      <c r="Z8767" s="396"/>
      <c r="AA8767" s="441"/>
    </row>
    <row r="8768" spans="25:27" x14ac:dyDescent="0.2">
      <c r="Y8768" s="396"/>
      <c r="Z8768" s="396"/>
      <c r="AA8768" s="441"/>
    </row>
    <row r="8769" spans="25:27" x14ac:dyDescent="0.2">
      <c r="Y8769" s="396"/>
      <c r="Z8769" s="396"/>
      <c r="AA8769" s="441"/>
    </row>
    <row r="8770" spans="25:27" x14ac:dyDescent="0.2">
      <c r="Y8770" s="396"/>
      <c r="Z8770" s="396"/>
      <c r="AA8770" s="441"/>
    </row>
    <row r="8771" spans="25:27" x14ac:dyDescent="0.2">
      <c r="Y8771" s="396"/>
      <c r="Z8771" s="396"/>
      <c r="AA8771" s="441"/>
    </row>
    <row r="8772" spans="25:27" x14ac:dyDescent="0.2">
      <c r="Y8772" s="396"/>
      <c r="Z8772" s="396"/>
      <c r="AA8772" s="441"/>
    </row>
    <row r="8773" spans="25:27" x14ac:dyDescent="0.2">
      <c r="Y8773" s="396"/>
      <c r="Z8773" s="396"/>
      <c r="AA8773" s="441"/>
    </row>
    <row r="8774" spans="25:27" x14ac:dyDescent="0.2">
      <c r="Y8774" s="396"/>
      <c r="Z8774" s="396"/>
      <c r="AA8774" s="441"/>
    </row>
    <row r="8775" spans="25:27" x14ac:dyDescent="0.2">
      <c r="Y8775" s="396"/>
      <c r="Z8775" s="396"/>
      <c r="AA8775" s="441"/>
    </row>
    <row r="8776" spans="25:27" x14ac:dyDescent="0.2">
      <c r="Y8776" s="396"/>
      <c r="Z8776" s="396"/>
      <c r="AA8776" s="441"/>
    </row>
    <row r="8777" spans="25:27" x14ac:dyDescent="0.2">
      <c r="Y8777" s="396"/>
      <c r="Z8777" s="396"/>
      <c r="AA8777" s="441"/>
    </row>
    <row r="8778" spans="25:27" x14ac:dyDescent="0.2">
      <c r="Y8778" s="396"/>
      <c r="Z8778" s="396"/>
      <c r="AA8778" s="441"/>
    </row>
    <row r="8779" spans="25:27" x14ac:dyDescent="0.2">
      <c r="Y8779" s="396"/>
      <c r="Z8779" s="396"/>
      <c r="AA8779" s="441"/>
    </row>
    <row r="8780" spans="25:27" x14ac:dyDescent="0.2">
      <c r="Y8780" s="396"/>
      <c r="Z8780" s="396"/>
      <c r="AA8780" s="441"/>
    </row>
    <row r="8781" spans="25:27" x14ac:dyDescent="0.2">
      <c r="Y8781" s="396"/>
      <c r="Z8781" s="396"/>
      <c r="AA8781" s="441"/>
    </row>
    <row r="8782" spans="25:27" x14ac:dyDescent="0.2">
      <c r="Y8782" s="396"/>
      <c r="Z8782" s="396"/>
      <c r="AA8782" s="441"/>
    </row>
    <row r="8783" spans="25:27" x14ac:dyDescent="0.2">
      <c r="Y8783" s="396"/>
      <c r="Z8783" s="396"/>
      <c r="AA8783" s="441"/>
    </row>
    <row r="8784" spans="25:27" x14ac:dyDescent="0.2">
      <c r="Y8784" s="396"/>
      <c r="Z8784" s="396"/>
      <c r="AA8784" s="441"/>
    </row>
    <row r="8785" spans="25:27" x14ac:dyDescent="0.2">
      <c r="Y8785" s="396"/>
      <c r="Z8785" s="396"/>
      <c r="AA8785" s="441"/>
    </row>
    <row r="8786" spans="25:27" x14ac:dyDescent="0.2">
      <c r="Y8786" s="396"/>
      <c r="Z8786" s="396"/>
      <c r="AA8786" s="441"/>
    </row>
    <row r="8787" spans="25:27" x14ac:dyDescent="0.2">
      <c r="Y8787" s="396"/>
      <c r="Z8787" s="396"/>
      <c r="AA8787" s="441"/>
    </row>
    <row r="8788" spans="25:27" x14ac:dyDescent="0.2">
      <c r="Y8788" s="396"/>
      <c r="Z8788" s="396"/>
      <c r="AA8788" s="441"/>
    </row>
    <row r="8789" spans="25:27" x14ac:dyDescent="0.2">
      <c r="Y8789" s="396"/>
      <c r="Z8789" s="396"/>
      <c r="AA8789" s="441"/>
    </row>
    <row r="8790" spans="25:27" x14ac:dyDescent="0.2">
      <c r="Y8790" s="396"/>
      <c r="Z8790" s="396"/>
      <c r="AA8790" s="441"/>
    </row>
    <row r="8791" spans="25:27" x14ac:dyDescent="0.2">
      <c r="Y8791" s="396"/>
      <c r="Z8791" s="396"/>
      <c r="AA8791" s="441"/>
    </row>
    <row r="8792" spans="25:27" x14ac:dyDescent="0.2">
      <c r="Y8792" s="396"/>
      <c r="Z8792" s="396"/>
      <c r="AA8792" s="441"/>
    </row>
    <row r="8793" spans="25:27" x14ac:dyDescent="0.2">
      <c r="Y8793" s="396"/>
      <c r="Z8793" s="396"/>
      <c r="AA8793" s="441"/>
    </row>
    <row r="8794" spans="25:27" x14ac:dyDescent="0.2">
      <c r="Y8794" s="396"/>
      <c r="Z8794" s="396"/>
      <c r="AA8794" s="441"/>
    </row>
    <row r="8795" spans="25:27" x14ac:dyDescent="0.2">
      <c r="Y8795" s="396"/>
      <c r="Z8795" s="396"/>
      <c r="AA8795" s="441"/>
    </row>
    <row r="8796" spans="25:27" x14ac:dyDescent="0.2">
      <c r="Y8796" s="396"/>
      <c r="Z8796" s="396"/>
      <c r="AA8796" s="441"/>
    </row>
    <row r="8797" spans="25:27" x14ac:dyDescent="0.2">
      <c r="Y8797" s="396"/>
      <c r="Z8797" s="396"/>
      <c r="AA8797" s="441"/>
    </row>
    <row r="8798" spans="25:27" x14ac:dyDescent="0.2">
      <c r="Y8798" s="396"/>
      <c r="Z8798" s="396"/>
      <c r="AA8798" s="441"/>
    </row>
    <row r="8799" spans="25:27" x14ac:dyDescent="0.2">
      <c r="Y8799" s="396"/>
      <c r="Z8799" s="396"/>
      <c r="AA8799" s="441"/>
    </row>
    <row r="8800" spans="25:27" x14ac:dyDescent="0.2">
      <c r="Y8800" s="396"/>
      <c r="Z8800" s="396"/>
      <c r="AA8800" s="441"/>
    </row>
    <row r="8801" spans="25:27" x14ac:dyDescent="0.2">
      <c r="Y8801" s="396"/>
      <c r="Z8801" s="396"/>
      <c r="AA8801" s="441"/>
    </row>
    <row r="8802" spans="25:27" x14ac:dyDescent="0.2">
      <c r="Y8802" s="396"/>
      <c r="Z8802" s="396"/>
      <c r="AA8802" s="441"/>
    </row>
    <row r="8803" spans="25:27" x14ac:dyDescent="0.2">
      <c r="Y8803" s="396"/>
      <c r="Z8803" s="396"/>
      <c r="AA8803" s="441"/>
    </row>
    <row r="8804" spans="25:27" x14ac:dyDescent="0.2">
      <c r="Y8804" s="396"/>
      <c r="Z8804" s="396"/>
      <c r="AA8804" s="441"/>
    </row>
    <row r="8805" spans="25:27" x14ac:dyDescent="0.2">
      <c r="Y8805" s="396"/>
      <c r="Z8805" s="396"/>
      <c r="AA8805" s="441"/>
    </row>
    <row r="8806" spans="25:27" x14ac:dyDescent="0.2">
      <c r="Y8806" s="396"/>
      <c r="Z8806" s="396"/>
      <c r="AA8806" s="441"/>
    </row>
    <row r="8807" spans="25:27" x14ac:dyDescent="0.2">
      <c r="Y8807" s="396"/>
      <c r="Z8807" s="396"/>
      <c r="AA8807" s="441"/>
    </row>
    <row r="8808" spans="25:27" x14ac:dyDescent="0.2">
      <c r="Y8808" s="396"/>
      <c r="Z8808" s="396"/>
      <c r="AA8808" s="441"/>
    </row>
    <row r="8809" spans="25:27" x14ac:dyDescent="0.2">
      <c r="Y8809" s="396"/>
      <c r="Z8809" s="396"/>
      <c r="AA8809" s="441"/>
    </row>
    <row r="8810" spans="25:27" x14ac:dyDescent="0.2">
      <c r="Y8810" s="396"/>
      <c r="Z8810" s="396"/>
      <c r="AA8810" s="441"/>
    </row>
    <row r="8811" spans="25:27" x14ac:dyDescent="0.2">
      <c r="Y8811" s="396"/>
      <c r="Z8811" s="396"/>
      <c r="AA8811" s="441"/>
    </row>
    <row r="8812" spans="25:27" x14ac:dyDescent="0.2">
      <c r="Y8812" s="396"/>
      <c r="Z8812" s="396"/>
      <c r="AA8812" s="441"/>
    </row>
    <row r="8813" spans="25:27" x14ac:dyDescent="0.2">
      <c r="Y8813" s="396"/>
      <c r="Z8813" s="396"/>
      <c r="AA8813" s="441"/>
    </row>
    <row r="8814" spans="25:27" x14ac:dyDescent="0.2">
      <c r="Y8814" s="396"/>
      <c r="Z8814" s="396"/>
      <c r="AA8814" s="441"/>
    </row>
    <row r="8815" spans="25:27" x14ac:dyDescent="0.2">
      <c r="Y8815" s="396"/>
      <c r="Z8815" s="396"/>
      <c r="AA8815" s="441"/>
    </row>
    <row r="8816" spans="25:27" x14ac:dyDescent="0.2">
      <c r="Y8816" s="396"/>
      <c r="Z8816" s="396"/>
      <c r="AA8816" s="441"/>
    </row>
    <row r="8817" spans="25:27" x14ac:dyDescent="0.2">
      <c r="Y8817" s="396"/>
      <c r="Z8817" s="396"/>
      <c r="AA8817" s="441"/>
    </row>
    <row r="8818" spans="25:27" x14ac:dyDescent="0.2">
      <c r="Y8818" s="396"/>
      <c r="Z8818" s="396"/>
      <c r="AA8818" s="441"/>
    </row>
    <row r="8819" spans="25:27" x14ac:dyDescent="0.2">
      <c r="Y8819" s="396"/>
      <c r="Z8819" s="396"/>
      <c r="AA8819" s="441"/>
    </row>
    <row r="8820" spans="25:27" x14ac:dyDescent="0.2">
      <c r="Y8820" s="396"/>
      <c r="Z8820" s="396"/>
      <c r="AA8820" s="441"/>
    </row>
    <row r="8821" spans="25:27" x14ac:dyDescent="0.2">
      <c r="Y8821" s="396"/>
      <c r="Z8821" s="396"/>
      <c r="AA8821" s="441"/>
    </row>
    <row r="8822" spans="25:27" x14ac:dyDescent="0.2">
      <c r="Y8822" s="396"/>
      <c r="Z8822" s="396"/>
      <c r="AA8822" s="441"/>
    </row>
    <row r="8823" spans="25:27" x14ac:dyDescent="0.2">
      <c r="Y8823" s="396"/>
      <c r="Z8823" s="396"/>
      <c r="AA8823" s="441"/>
    </row>
    <row r="8824" spans="25:27" x14ac:dyDescent="0.2">
      <c r="Y8824" s="396"/>
      <c r="Z8824" s="396"/>
      <c r="AA8824" s="441"/>
    </row>
    <row r="8825" spans="25:27" x14ac:dyDescent="0.2">
      <c r="Y8825" s="396"/>
      <c r="Z8825" s="396"/>
      <c r="AA8825" s="441"/>
    </row>
    <row r="8826" spans="25:27" x14ac:dyDescent="0.2">
      <c r="Y8826" s="396"/>
      <c r="Z8826" s="396"/>
      <c r="AA8826" s="441"/>
    </row>
    <row r="8827" spans="25:27" x14ac:dyDescent="0.2">
      <c r="Y8827" s="396"/>
      <c r="Z8827" s="396"/>
      <c r="AA8827" s="441"/>
    </row>
    <row r="8828" spans="25:27" x14ac:dyDescent="0.2">
      <c r="Y8828" s="396"/>
      <c r="Z8828" s="396"/>
      <c r="AA8828" s="441"/>
    </row>
    <row r="8829" spans="25:27" x14ac:dyDescent="0.2">
      <c r="Y8829" s="396"/>
      <c r="Z8829" s="396"/>
      <c r="AA8829" s="441"/>
    </row>
    <row r="8830" spans="25:27" x14ac:dyDescent="0.2">
      <c r="Y8830" s="396"/>
      <c r="Z8830" s="396"/>
      <c r="AA8830" s="441"/>
    </row>
    <row r="8831" spans="25:27" x14ac:dyDescent="0.2">
      <c r="Y8831" s="396"/>
      <c r="Z8831" s="396"/>
      <c r="AA8831" s="441"/>
    </row>
    <row r="8832" spans="25:27" x14ac:dyDescent="0.2">
      <c r="Y8832" s="396"/>
      <c r="Z8832" s="396"/>
      <c r="AA8832" s="441"/>
    </row>
    <row r="8833" spans="25:27" x14ac:dyDescent="0.2">
      <c r="Y8833" s="396"/>
      <c r="Z8833" s="396"/>
      <c r="AA8833" s="441"/>
    </row>
    <row r="8834" spans="25:27" x14ac:dyDescent="0.2">
      <c r="Y8834" s="396"/>
      <c r="Z8834" s="396"/>
      <c r="AA8834" s="441"/>
    </row>
    <row r="8835" spans="25:27" x14ac:dyDescent="0.2">
      <c r="Y8835" s="396"/>
      <c r="Z8835" s="396"/>
      <c r="AA8835" s="441"/>
    </row>
    <row r="8836" spans="25:27" x14ac:dyDescent="0.2">
      <c r="Y8836" s="396"/>
      <c r="Z8836" s="396"/>
      <c r="AA8836" s="441"/>
    </row>
    <row r="8837" spans="25:27" x14ac:dyDescent="0.2">
      <c r="Y8837" s="396"/>
      <c r="Z8837" s="396"/>
      <c r="AA8837" s="441"/>
    </row>
    <row r="8838" spans="25:27" x14ac:dyDescent="0.2">
      <c r="Y8838" s="396"/>
      <c r="Z8838" s="396"/>
      <c r="AA8838" s="441"/>
    </row>
    <row r="8839" spans="25:27" x14ac:dyDescent="0.2">
      <c r="Y8839" s="396"/>
      <c r="Z8839" s="396"/>
      <c r="AA8839" s="441"/>
    </row>
    <row r="8840" spans="25:27" x14ac:dyDescent="0.2">
      <c r="Y8840" s="396"/>
      <c r="Z8840" s="396"/>
      <c r="AA8840" s="441"/>
    </row>
    <row r="8841" spans="25:27" x14ac:dyDescent="0.2">
      <c r="Y8841" s="396"/>
      <c r="Z8841" s="396"/>
      <c r="AA8841" s="441"/>
    </row>
    <row r="8842" spans="25:27" x14ac:dyDescent="0.2">
      <c r="Y8842" s="396"/>
      <c r="Z8842" s="396"/>
      <c r="AA8842" s="441"/>
    </row>
    <row r="8843" spans="25:27" x14ac:dyDescent="0.2">
      <c r="Y8843" s="396"/>
      <c r="Z8843" s="396"/>
      <c r="AA8843" s="441"/>
    </row>
    <row r="8844" spans="25:27" x14ac:dyDescent="0.2">
      <c r="Y8844" s="396"/>
      <c r="Z8844" s="396"/>
      <c r="AA8844" s="441"/>
    </row>
    <row r="8845" spans="25:27" x14ac:dyDescent="0.2">
      <c r="Y8845" s="396"/>
      <c r="Z8845" s="396"/>
      <c r="AA8845" s="441"/>
    </row>
    <row r="8846" spans="25:27" x14ac:dyDescent="0.2">
      <c r="Y8846" s="396"/>
      <c r="Z8846" s="396"/>
      <c r="AA8846" s="441"/>
    </row>
    <row r="8847" spans="25:27" x14ac:dyDescent="0.2">
      <c r="Y8847" s="396"/>
      <c r="Z8847" s="396"/>
      <c r="AA8847" s="441"/>
    </row>
    <row r="8848" spans="25:27" x14ac:dyDescent="0.2">
      <c r="Y8848" s="396"/>
      <c r="Z8848" s="396"/>
      <c r="AA8848" s="441"/>
    </row>
    <row r="8849" spans="25:27" x14ac:dyDescent="0.2">
      <c r="Y8849" s="396"/>
      <c r="Z8849" s="396"/>
      <c r="AA8849" s="441"/>
    </row>
    <row r="8850" spans="25:27" x14ac:dyDescent="0.2">
      <c r="Y8850" s="396"/>
      <c r="Z8850" s="396"/>
      <c r="AA8850" s="441"/>
    </row>
    <row r="8851" spans="25:27" x14ac:dyDescent="0.2">
      <c r="Y8851" s="396"/>
      <c r="Z8851" s="396"/>
      <c r="AA8851" s="441"/>
    </row>
    <row r="8852" spans="25:27" x14ac:dyDescent="0.2">
      <c r="Y8852" s="396"/>
      <c r="Z8852" s="396"/>
      <c r="AA8852" s="441"/>
    </row>
    <row r="8853" spans="25:27" x14ac:dyDescent="0.2">
      <c r="Y8853" s="396"/>
      <c r="Z8853" s="396"/>
      <c r="AA8853" s="441"/>
    </row>
    <row r="8854" spans="25:27" x14ac:dyDescent="0.2">
      <c r="Y8854" s="396"/>
      <c r="Z8854" s="396"/>
      <c r="AA8854" s="441"/>
    </row>
    <row r="8855" spans="25:27" x14ac:dyDescent="0.2">
      <c r="Y8855" s="396"/>
      <c r="Z8855" s="396"/>
      <c r="AA8855" s="441"/>
    </row>
    <row r="8856" spans="25:27" x14ac:dyDescent="0.2">
      <c r="Y8856" s="396"/>
      <c r="Z8856" s="396"/>
      <c r="AA8856" s="441"/>
    </row>
    <row r="8857" spans="25:27" x14ac:dyDescent="0.2">
      <c r="Y8857" s="396"/>
      <c r="Z8857" s="396"/>
      <c r="AA8857" s="441"/>
    </row>
    <row r="8858" spans="25:27" x14ac:dyDescent="0.2">
      <c r="Y8858" s="396"/>
      <c r="Z8858" s="396"/>
      <c r="AA8858" s="441"/>
    </row>
    <row r="8859" spans="25:27" x14ac:dyDescent="0.2">
      <c r="Y8859" s="396"/>
      <c r="Z8859" s="396"/>
      <c r="AA8859" s="441"/>
    </row>
    <row r="8860" spans="25:27" x14ac:dyDescent="0.2">
      <c r="Y8860" s="396"/>
      <c r="Z8860" s="396"/>
      <c r="AA8860" s="441"/>
    </row>
    <row r="8861" spans="25:27" x14ac:dyDescent="0.2">
      <c r="Y8861" s="396"/>
      <c r="Z8861" s="396"/>
      <c r="AA8861" s="441"/>
    </row>
    <row r="8862" spans="25:27" x14ac:dyDescent="0.2">
      <c r="Y8862" s="396"/>
      <c r="Z8862" s="396"/>
      <c r="AA8862" s="441"/>
    </row>
    <row r="8863" spans="25:27" x14ac:dyDescent="0.2">
      <c r="Y8863" s="396"/>
      <c r="Z8863" s="396"/>
      <c r="AA8863" s="441"/>
    </row>
    <row r="8864" spans="25:27" x14ac:dyDescent="0.2">
      <c r="Y8864" s="396"/>
      <c r="Z8864" s="396"/>
      <c r="AA8864" s="441"/>
    </row>
    <row r="8865" spans="25:27" x14ac:dyDescent="0.2">
      <c r="Y8865" s="396"/>
      <c r="Z8865" s="396"/>
      <c r="AA8865" s="441"/>
    </row>
    <row r="8866" spans="25:27" x14ac:dyDescent="0.2">
      <c r="Y8866" s="396"/>
      <c r="Z8866" s="396"/>
      <c r="AA8866" s="441"/>
    </row>
    <row r="8867" spans="25:27" x14ac:dyDescent="0.2">
      <c r="Y8867" s="396"/>
      <c r="Z8867" s="396"/>
      <c r="AA8867" s="441"/>
    </row>
    <row r="8868" spans="25:27" x14ac:dyDescent="0.2">
      <c r="Y8868" s="396"/>
      <c r="Z8868" s="396"/>
      <c r="AA8868" s="441"/>
    </row>
    <row r="8869" spans="25:27" x14ac:dyDescent="0.2">
      <c r="Y8869" s="396"/>
      <c r="Z8869" s="396"/>
      <c r="AA8869" s="441"/>
    </row>
    <row r="8870" spans="25:27" x14ac:dyDescent="0.2">
      <c r="Y8870" s="396"/>
      <c r="Z8870" s="396"/>
      <c r="AA8870" s="441"/>
    </row>
    <row r="8871" spans="25:27" x14ac:dyDescent="0.2">
      <c r="Y8871" s="396"/>
      <c r="Z8871" s="396"/>
      <c r="AA8871" s="441"/>
    </row>
    <row r="8872" spans="25:27" x14ac:dyDescent="0.2">
      <c r="Y8872" s="396"/>
      <c r="Z8872" s="396"/>
      <c r="AA8872" s="441"/>
    </row>
    <row r="8873" spans="25:27" x14ac:dyDescent="0.2">
      <c r="Y8873" s="396"/>
      <c r="Z8873" s="396"/>
      <c r="AA8873" s="441"/>
    </row>
    <row r="8874" spans="25:27" x14ac:dyDescent="0.2">
      <c r="Y8874" s="396"/>
      <c r="Z8874" s="396"/>
      <c r="AA8874" s="441"/>
    </row>
    <row r="8875" spans="25:27" x14ac:dyDescent="0.2">
      <c r="Y8875" s="396"/>
      <c r="Z8875" s="396"/>
      <c r="AA8875" s="441"/>
    </row>
    <row r="8876" spans="25:27" x14ac:dyDescent="0.2">
      <c r="Y8876" s="396"/>
      <c r="Z8876" s="396"/>
      <c r="AA8876" s="441"/>
    </row>
    <row r="8877" spans="25:27" x14ac:dyDescent="0.2">
      <c r="Y8877" s="396"/>
      <c r="Z8877" s="396"/>
      <c r="AA8877" s="441"/>
    </row>
    <row r="8878" spans="25:27" x14ac:dyDescent="0.2">
      <c r="Y8878" s="396"/>
      <c r="Z8878" s="396"/>
      <c r="AA8878" s="441"/>
    </row>
    <row r="8879" spans="25:27" x14ac:dyDescent="0.2">
      <c r="Y8879" s="396"/>
      <c r="Z8879" s="396"/>
      <c r="AA8879" s="441"/>
    </row>
    <row r="8880" spans="25:27" x14ac:dyDescent="0.2">
      <c r="Y8880" s="396"/>
      <c r="Z8880" s="396"/>
      <c r="AA8880" s="441"/>
    </row>
    <row r="8881" spans="25:27" x14ac:dyDescent="0.2">
      <c r="Y8881" s="396"/>
      <c r="Z8881" s="396"/>
      <c r="AA8881" s="441"/>
    </row>
    <row r="8882" spans="25:27" x14ac:dyDescent="0.2">
      <c r="Y8882" s="396"/>
      <c r="Z8882" s="396"/>
      <c r="AA8882" s="441"/>
    </row>
    <row r="8883" spans="25:27" x14ac:dyDescent="0.2">
      <c r="Y8883" s="396"/>
      <c r="Z8883" s="396"/>
      <c r="AA8883" s="441"/>
    </row>
    <row r="8884" spans="25:27" x14ac:dyDescent="0.2">
      <c r="Y8884" s="396"/>
      <c r="Z8884" s="396"/>
      <c r="AA8884" s="441"/>
    </row>
    <row r="8885" spans="25:27" x14ac:dyDescent="0.2">
      <c r="Y8885" s="396"/>
      <c r="Z8885" s="396"/>
      <c r="AA8885" s="441"/>
    </row>
    <row r="8886" spans="25:27" x14ac:dyDescent="0.2">
      <c r="Y8886" s="396"/>
      <c r="Z8886" s="396"/>
      <c r="AA8886" s="441"/>
    </row>
    <row r="8887" spans="25:27" x14ac:dyDescent="0.2">
      <c r="Y8887" s="396"/>
      <c r="Z8887" s="396"/>
      <c r="AA8887" s="441"/>
    </row>
    <row r="8888" spans="25:27" x14ac:dyDescent="0.2">
      <c r="Y8888" s="396"/>
      <c r="Z8888" s="396"/>
      <c r="AA8888" s="441"/>
    </row>
    <row r="8889" spans="25:27" x14ac:dyDescent="0.2">
      <c r="Y8889" s="396"/>
      <c r="Z8889" s="396"/>
      <c r="AA8889" s="441"/>
    </row>
    <row r="8890" spans="25:27" x14ac:dyDescent="0.2">
      <c r="Y8890" s="396"/>
      <c r="Z8890" s="396"/>
      <c r="AA8890" s="441"/>
    </row>
    <row r="8891" spans="25:27" x14ac:dyDescent="0.2">
      <c r="Y8891" s="396"/>
      <c r="Z8891" s="396"/>
      <c r="AA8891" s="441"/>
    </row>
    <row r="8892" spans="25:27" x14ac:dyDescent="0.2">
      <c r="Y8892" s="396"/>
      <c r="Z8892" s="396"/>
      <c r="AA8892" s="441"/>
    </row>
    <row r="8893" spans="25:27" x14ac:dyDescent="0.2">
      <c r="Y8893" s="396"/>
      <c r="Z8893" s="396"/>
      <c r="AA8893" s="441"/>
    </row>
    <row r="8894" spans="25:27" x14ac:dyDescent="0.2">
      <c r="Y8894" s="396"/>
      <c r="Z8894" s="396"/>
      <c r="AA8894" s="441"/>
    </row>
    <row r="8895" spans="25:27" x14ac:dyDescent="0.2">
      <c r="Y8895" s="396"/>
      <c r="Z8895" s="396"/>
      <c r="AA8895" s="441"/>
    </row>
    <row r="8896" spans="25:27" x14ac:dyDescent="0.2">
      <c r="Y8896" s="396"/>
      <c r="Z8896" s="396"/>
      <c r="AA8896" s="441"/>
    </row>
    <row r="8897" spans="25:27" x14ac:dyDescent="0.2">
      <c r="Y8897" s="396"/>
      <c r="Z8897" s="396"/>
      <c r="AA8897" s="441"/>
    </row>
    <row r="8898" spans="25:27" x14ac:dyDescent="0.2">
      <c r="Y8898" s="396"/>
      <c r="Z8898" s="396"/>
      <c r="AA8898" s="441"/>
    </row>
    <row r="8899" spans="25:27" x14ac:dyDescent="0.2">
      <c r="Y8899" s="396"/>
      <c r="Z8899" s="396"/>
      <c r="AA8899" s="441"/>
    </row>
    <row r="8900" spans="25:27" x14ac:dyDescent="0.2">
      <c r="Y8900" s="396"/>
      <c r="Z8900" s="396"/>
      <c r="AA8900" s="441"/>
    </row>
    <row r="8901" spans="25:27" x14ac:dyDescent="0.2">
      <c r="Y8901" s="396"/>
      <c r="Z8901" s="396"/>
      <c r="AA8901" s="441"/>
    </row>
    <row r="8902" spans="25:27" x14ac:dyDescent="0.2">
      <c r="Y8902" s="396"/>
      <c r="Z8902" s="396"/>
      <c r="AA8902" s="441"/>
    </row>
    <row r="8903" spans="25:27" x14ac:dyDescent="0.2">
      <c r="Y8903" s="396"/>
      <c r="Z8903" s="396"/>
      <c r="AA8903" s="441"/>
    </row>
    <row r="8904" spans="25:27" x14ac:dyDescent="0.2">
      <c r="Y8904" s="396"/>
      <c r="Z8904" s="396"/>
      <c r="AA8904" s="441"/>
    </row>
    <row r="8905" spans="25:27" x14ac:dyDescent="0.2">
      <c r="Y8905" s="396"/>
      <c r="Z8905" s="396"/>
      <c r="AA8905" s="441"/>
    </row>
    <row r="8906" spans="25:27" x14ac:dyDescent="0.2">
      <c r="Y8906" s="396"/>
      <c r="Z8906" s="396"/>
      <c r="AA8906" s="441"/>
    </row>
    <row r="8907" spans="25:27" x14ac:dyDescent="0.2">
      <c r="Y8907" s="396"/>
      <c r="Z8907" s="396"/>
      <c r="AA8907" s="441"/>
    </row>
    <row r="8908" spans="25:27" x14ac:dyDescent="0.2">
      <c r="Y8908" s="396"/>
      <c r="Z8908" s="396"/>
      <c r="AA8908" s="441"/>
    </row>
    <row r="8909" spans="25:27" x14ac:dyDescent="0.2">
      <c r="Y8909" s="396"/>
      <c r="Z8909" s="396"/>
      <c r="AA8909" s="441"/>
    </row>
    <row r="8910" spans="25:27" x14ac:dyDescent="0.2">
      <c r="Y8910" s="396"/>
      <c r="Z8910" s="396"/>
      <c r="AA8910" s="441"/>
    </row>
    <row r="8911" spans="25:27" x14ac:dyDescent="0.2">
      <c r="Y8911" s="396"/>
      <c r="Z8911" s="396"/>
      <c r="AA8911" s="441"/>
    </row>
    <row r="8912" spans="25:27" x14ac:dyDescent="0.2">
      <c r="Y8912" s="396"/>
      <c r="Z8912" s="396"/>
      <c r="AA8912" s="441"/>
    </row>
    <row r="8913" spans="25:27" x14ac:dyDescent="0.2">
      <c r="Y8913" s="396"/>
      <c r="Z8913" s="396"/>
      <c r="AA8913" s="441"/>
    </row>
    <row r="8914" spans="25:27" x14ac:dyDescent="0.2">
      <c r="Y8914" s="396"/>
      <c r="Z8914" s="396"/>
      <c r="AA8914" s="441"/>
    </row>
    <row r="8915" spans="25:27" x14ac:dyDescent="0.2">
      <c r="Y8915" s="396"/>
      <c r="Z8915" s="396"/>
      <c r="AA8915" s="441"/>
    </row>
    <row r="8916" spans="25:27" x14ac:dyDescent="0.2">
      <c r="Y8916" s="396"/>
      <c r="Z8916" s="396"/>
      <c r="AA8916" s="441"/>
    </row>
    <row r="8917" spans="25:27" x14ac:dyDescent="0.2">
      <c r="Y8917" s="396"/>
      <c r="Z8917" s="396"/>
      <c r="AA8917" s="441"/>
    </row>
    <row r="8918" spans="25:27" x14ac:dyDescent="0.2">
      <c r="Y8918" s="396"/>
      <c r="Z8918" s="396"/>
      <c r="AA8918" s="441"/>
    </row>
    <row r="8919" spans="25:27" x14ac:dyDescent="0.2">
      <c r="Y8919" s="396"/>
      <c r="Z8919" s="396"/>
      <c r="AA8919" s="441"/>
    </row>
    <row r="8920" spans="25:27" x14ac:dyDescent="0.2">
      <c r="Y8920" s="396"/>
      <c r="Z8920" s="396"/>
      <c r="AA8920" s="441"/>
    </row>
    <row r="8921" spans="25:27" x14ac:dyDescent="0.2">
      <c r="Y8921" s="396"/>
      <c r="Z8921" s="396"/>
      <c r="AA8921" s="441"/>
    </row>
    <row r="8922" spans="25:27" x14ac:dyDescent="0.2">
      <c r="Y8922" s="396"/>
      <c r="Z8922" s="396"/>
      <c r="AA8922" s="441"/>
    </row>
    <row r="8923" spans="25:27" x14ac:dyDescent="0.2">
      <c r="Y8923" s="396"/>
      <c r="Z8923" s="396"/>
      <c r="AA8923" s="441"/>
    </row>
    <row r="8924" spans="25:27" x14ac:dyDescent="0.2">
      <c r="Y8924" s="396"/>
      <c r="Z8924" s="396"/>
      <c r="AA8924" s="441"/>
    </row>
    <row r="8925" spans="25:27" x14ac:dyDescent="0.2">
      <c r="Y8925" s="396"/>
      <c r="Z8925" s="396"/>
      <c r="AA8925" s="441"/>
    </row>
    <row r="8926" spans="25:27" x14ac:dyDescent="0.2">
      <c r="Y8926" s="396"/>
      <c r="Z8926" s="396"/>
      <c r="AA8926" s="441"/>
    </row>
    <row r="8927" spans="25:27" x14ac:dyDescent="0.2">
      <c r="Y8927" s="396"/>
      <c r="Z8927" s="396"/>
      <c r="AA8927" s="441"/>
    </row>
    <row r="8928" spans="25:27" x14ac:dyDescent="0.2">
      <c r="Y8928" s="396"/>
      <c r="Z8928" s="396"/>
      <c r="AA8928" s="441"/>
    </row>
    <row r="8929" spans="25:27" x14ac:dyDescent="0.2">
      <c r="Y8929" s="396"/>
      <c r="Z8929" s="396"/>
      <c r="AA8929" s="441"/>
    </row>
    <row r="8930" spans="25:27" x14ac:dyDescent="0.2">
      <c r="Y8930" s="396"/>
      <c r="Z8930" s="396"/>
      <c r="AA8930" s="441"/>
    </row>
    <row r="8931" spans="25:27" x14ac:dyDescent="0.2">
      <c r="Y8931" s="396"/>
      <c r="Z8931" s="396"/>
      <c r="AA8931" s="441"/>
    </row>
    <row r="8932" spans="25:27" x14ac:dyDescent="0.2">
      <c r="Y8932" s="396"/>
      <c r="Z8932" s="396"/>
      <c r="AA8932" s="441"/>
    </row>
    <row r="8933" spans="25:27" x14ac:dyDescent="0.2">
      <c r="Y8933" s="396"/>
      <c r="Z8933" s="396"/>
      <c r="AA8933" s="441"/>
    </row>
    <row r="8934" spans="25:27" x14ac:dyDescent="0.2">
      <c r="Y8934" s="396"/>
      <c r="Z8934" s="396"/>
      <c r="AA8934" s="441"/>
    </row>
    <row r="8935" spans="25:27" x14ac:dyDescent="0.2">
      <c r="Y8935" s="396"/>
      <c r="Z8935" s="396"/>
      <c r="AA8935" s="441"/>
    </row>
    <row r="8936" spans="25:27" x14ac:dyDescent="0.2">
      <c r="Y8936" s="396"/>
      <c r="Z8936" s="396"/>
      <c r="AA8936" s="441"/>
    </row>
    <row r="8937" spans="25:27" x14ac:dyDescent="0.2">
      <c r="Y8937" s="396"/>
      <c r="Z8937" s="396"/>
      <c r="AA8937" s="441"/>
    </row>
    <row r="8938" spans="25:27" x14ac:dyDescent="0.2">
      <c r="Y8938" s="396"/>
      <c r="Z8938" s="396"/>
      <c r="AA8938" s="441"/>
    </row>
    <row r="8939" spans="25:27" x14ac:dyDescent="0.2">
      <c r="Y8939" s="396"/>
      <c r="Z8939" s="396"/>
      <c r="AA8939" s="441"/>
    </row>
    <row r="8940" spans="25:27" x14ac:dyDescent="0.2">
      <c r="Y8940" s="396"/>
      <c r="Z8940" s="396"/>
      <c r="AA8940" s="441"/>
    </row>
    <row r="8941" spans="25:27" x14ac:dyDescent="0.2">
      <c r="Y8941" s="396"/>
      <c r="Z8941" s="396"/>
      <c r="AA8941" s="441"/>
    </row>
    <row r="8942" spans="25:27" x14ac:dyDescent="0.2">
      <c r="Y8942" s="396"/>
      <c r="Z8942" s="396"/>
      <c r="AA8942" s="441"/>
    </row>
    <row r="8943" spans="25:27" x14ac:dyDescent="0.2">
      <c r="Y8943" s="396"/>
      <c r="Z8943" s="396"/>
      <c r="AA8943" s="441"/>
    </row>
    <row r="8944" spans="25:27" x14ac:dyDescent="0.2">
      <c r="Y8944" s="396"/>
      <c r="Z8944" s="396"/>
      <c r="AA8944" s="441"/>
    </row>
    <row r="8945" spans="25:27" x14ac:dyDescent="0.2">
      <c r="Y8945" s="396"/>
      <c r="Z8945" s="396"/>
      <c r="AA8945" s="441"/>
    </row>
    <row r="8946" spans="25:27" x14ac:dyDescent="0.2">
      <c r="Y8946" s="396"/>
      <c r="Z8946" s="396"/>
      <c r="AA8946" s="441"/>
    </row>
    <row r="8947" spans="25:27" x14ac:dyDescent="0.2">
      <c r="Y8947" s="396"/>
      <c r="Z8947" s="396"/>
      <c r="AA8947" s="441"/>
    </row>
    <row r="8948" spans="25:27" x14ac:dyDescent="0.2">
      <c r="Y8948" s="396"/>
      <c r="Z8948" s="396"/>
      <c r="AA8948" s="441"/>
    </row>
    <row r="8949" spans="25:27" x14ac:dyDescent="0.2">
      <c r="Y8949" s="396"/>
      <c r="Z8949" s="396"/>
      <c r="AA8949" s="441"/>
    </row>
    <row r="8950" spans="25:27" x14ac:dyDescent="0.2">
      <c r="Y8950" s="396"/>
      <c r="Z8950" s="396"/>
      <c r="AA8950" s="441"/>
    </row>
    <row r="8951" spans="25:27" x14ac:dyDescent="0.2">
      <c r="Y8951" s="396"/>
      <c r="Z8951" s="396"/>
      <c r="AA8951" s="441"/>
    </row>
    <row r="8952" spans="25:27" x14ac:dyDescent="0.2">
      <c r="Y8952" s="396"/>
      <c r="Z8952" s="396"/>
      <c r="AA8952" s="441"/>
    </row>
    <row r="8953" spans="25:27" x14ac:dyDescent="0.2">
      <c r="Y8953" s="396"/>
      <c r="Z8953" s="396"/>
      <c r="AA8953" s="441"/>
    </row>
    <row r="8954" spans="25:27" x14ac:dyDescent="0.2">
      <c r="Y8954" s="396"/>
      <c r="Z8954" s="396"/>
      <c r="AA8954" s="441"/>
    </row>
    <row r="8955" spans="25:27" x14ac:dyDescent="0.2">
      <c r="Y8955" s="396"/>
      <c r="Z8955" s="396"/>
      <c r="AA8955" s="441"/>
    </row>
    <row r="8956" spans="25:27" x14ac:dyDescent="0.2">
      <c r="Y8956" s="396"/>
      <c r="Z8956" s="396"/>
      <c r="AA8956" s="441"/>
    </row>
    <row r="8957" spans="25:27" x14ac:dyDescent="0.2">
      <c r="Y8957" s="396"/>
      <c r="Z8957" s="396"/>
      <c r="AA8957" s="441"/>
    </row>
    <row r="8958" spans="25:27" x14ac:dyDescent="0.2">
      <c r="Y8958" s="396"/>
      <c r="Z8958" s="396"/>
      <c r="AA8958" s="441"/>
    </row>
    <row r="8959" spans="25:27" x14ac:dyDescent="0.2">
      <c r="Y8959" s="396"/>
      <c r="Z8959" s="396"/>
      <c r="AA8959" s="441"/>
    </row>
    <row r="8960" spans="25:27" x14ac:dyDescent="0.2">
      <c r="Y8960" s="396"/>
      <c r="Z8960" s="396"/>
      <c r="AA8960" s="441"/>
    </row>
    <row r="8961" spans="25:27" x14ac:dyDescent="0.2">
      <c r="Y8961" s="396"/>
      <c r="Z8961" s="396"/>
      <c r="AA8961" s="441"/>
    </row>
    <row r="8962" spans="25:27" x14ac:dyDescent="0.2">
      <c r="Y8962" s="396"/>
      <c r="Z8962" s="396"/>
      <c r="AA8962" s="441"/>
    </row>
    <row r="8963" spans="25:27" x14ac:dyDescent="0.2">
      <c r="Y8963" s="396"/>
      <c r="Z8963" s="396"/>
      <c r="AA8963" s="441"/>
    </row>
    <row r="8964" spans="25:27" x14ac:dyDescent="0.2">
      <c r="Y8964" s="396"/>
      <c r="Z8964" s="396"/>
      <c r="AA8964" s="441"/>
    </row>
    <row r="8965" spans="25:27" x14ac:dyDescent="0.2">
      <c r="Y8965" s="396"/>
      <c r="Z8965" s="396"/>
      <c r="AA8965" s="441"/>
    </row>
    <row r="8966" spans="25:27" x14ac:dyDescent="0.2">
      <c r="Y8966" s="396"/>
      <c r="Z8966" s="396"/>
      <c r="AA8966" s="441"/>
    </row>
    <row r="8967" spans="25:27" x14ac:dyDescent="0.2">
      <c r="Y8967" s="396"/>
      <c r="Z8967" s="396"/>
      <c r="AA8967" s="441"/>
    </row>
    <row r="8968" spans="25:27" x14ac:dyDescent="0.2">
      <c r="Y8968" s="396"/>
      <c r="Z8968" s="396"/>
      <c r="AA8968" s="441"/>
    </row>
    <row r="8969" spans="25:27" x14ac:dyDescent="0.2">
      <c r="Y8969" s="396"/>
      <c r="Z8969" s="396"/>
      <c r="AA8969" s="441"/>
    </row>
    <row r="8970" spans="25:27" x14ac:dyDescent="0.2">
      <c r="Y8970" s="396"/>
      <c r="Z8970" s="396"/>
      <c r="AA8970" s="441"/>
    </row>
    <row r="8971" spans="25:27" x14ac:dyDescent="0.2">
      <c r="Y8971" s="396"/>
      <c r="Z8971" s="396"/>
      <c r="AA8971" s="441"/>
    </row>
    <row r="8972" spans="25:27" x14ac:dyDescent="0.2">
      <c r="Y8972" s="396"/>
      <c r="Z8972" s="396"/>
      <c r="AA8972" s="441"/>
    </row>
    <row r="8973" spans="25:27" x14ac:dyDescent="0.2">
      <c r="Y8973" s="396"/>
      <c r="Z8973" s="396"/>
      <c r="AA8973" s="441"/>
    </row>
    <row r="8974" spans="25:27" x14ac:dyDescent="0.2">
      <c r="Y8974" s="396"/>
      <c r="Z8974" s="396"/>
      <c r="AA8974" s="441"/>
    </row>
    <row r="8975" spans="25:27" x14ac:dyDescent="0.2">
      <c r="Y8975" s="396"/>
      <c r="Z8975" s="396"/>
      <c r="AA8975" s="441"/>
    </row>
    <row r="8976" spans="25:27" x14ac:dyDescent="0.2">
      <c r="Y8976" s="396"/>
      <c r="Z8976" s="396"/>
      <c r="AA8976" s="441"/>
    </row>
    <row r="8977" spans="25:27" x14ac:dyDescent="0.2">
      <c r="Y8977" s="396"/>
      <c r="Z8977" s="396"/>
      <c r="AA8977" s="441"/>
    </row>
    <row r="8978" spans="25:27" x14ac:dyDescent="0.2">
      <c r="Y8978" s="396"/>
      <c r="Z8978" s="396"/>
      <c r="AA8978" s="441"/>
    </row>
    <row r="8979" spans="25:27" x14ac:dyDescent="0.2">
      <c r="Y8979" s="396"/>
      <c r="Z8979" s="396"/>
      <c r="AA8979" s="441"/>
    </row>
    <row r="8980" spans="25:27" x14ac:dyDescent="0.2">
      <c r="Y8980" s="396"/>
      <c r="Z8980" s="396"/>
      <c r="AA8980" s="441"/>
    </row>
    <row r="8981" spans="25:27" x14ac:dyDescent="0.2">
      <c r="Y8981" s="396"/>
      <c r="Z8981" s="396"/>
      <c r="AA8981" s="441"/>
    </row>
    <row r="8982" spans="25:27" x14ac:dyDescent="0.2">
      <c r="Y8982" s="396"/>
      <c r="Z8982" s="396"/>
      <c r="AA8982" s="441"/>
    </row>
    <row r="8983" spans="25:27" x14ac:dyDescent="0.2">
      <c r="Y8983" s="396"/>
      <c r="Z8983" s="396"/>
      <c r="AA8983" s="441"/>
    </row>
    <row r="8984" spans="25:27" x14ac:dyDescent="0.2">
      <c r="Y8984" s="396"/>
      <c r="Z8984" s="396"/>
      <c r="AA8984" s="441"/>
    </row>
    <row r="8985" spans="25:27" x14ac:dyDescent="0.2">
      <c r="Y8985" s="396"/>
      <c r="Z8985" s="396"/>
      <c r="AA8985" s="441"/>
    </row>
    <row r="8986" spans="25:27" x14ac:dyDescent="0.2">
      <c r="Y8986" s="396"/>
      <c r="Z8986" s="396"/>
      <c r="AA8986" s="441"/>
    </row>
    <row r="8987" spans="25:27" x14ac:dyDescent="0.2">
      <c r="Y8987" s="396"/>
      <c r="Z8987" s="396"/>
      <c r="AA8987" s="441"/>
    </row>
    <row r="8988" spans="25:27" x14ac:dyDescent="0.2">
      <c r="Y8988" s="396"/>
      <c r="Z8988" s="396"/>
      <c r="AA8988" s="441"/>
    </row>
    <row r="8989" spans="25:27" x14ac:dyDescent="0.2">
      <c r="Y8989" s="396"/>
      <c r="Z8989" s="396"/>
      <c r="AA8989" s="441"/>
    </row>
    <row r="8990" spans="25:27" x14ac:dyDescent="0.2">
      <c r="Y8990" s="396"/>
      <c r="Z8990" s="396"/>
      <c r="AA8990" s="441"/>
    </row>
    <row r="8991" spans="25:27" x14ac:dyDescent="0.2">
      <c r="Y8991" s="396"/>
      <c r="Z8991" s="396"/>
      <c r="AA8991" s="441"/>
    </row>
    <row r="8992" spans="25:27" x14ac:dyDescent="0.2">
      <c r="Y8992" s="396"/>
      <c r="Z8992" s="396"/>
      <c r="AA8992" s="441"/>
    </row>
    <row r="8993" spans="25:27" x14ac:dyDescent="0.2">
      <c r="Y8993" s="396"/>
      <c r="Z8993" s="396"/>
      <c r="AA8993" s="441"/>
    </row>
    <row r="8994" spans="25:27" x14ac:dyDescent="0.2">
      <c r="Y8994" s="396"/>
      <c r="Z8994" s="396"/>
      <c r="AA8994" s="441"/>
    </row>
    <row r="8995" spans="25:27" x14ac:dyDescent="0.2">
      <c r="Y8995" s="396"/>
      <c r="Z8995" s="396"/>
      <c r="AA8995" s="441"/>
    </row>
    <row r="8996" spans="25:27" x14ac:dyDescent="0.2">
      <c r="Y8996" s="396"/>
      <c r="Z8996" s="396"/>
      <c r="AA8996" s="441"/>
    </row>
    <row r="8997" spans="25:27" x14ac:dyDescent="0.2">
      <c r="Y8997" s="396"/>
      <c r="Z8997" s="396"/>
      <c r="AA8997" s="441"/>
    </row>
    <row r="8998" spans="25:27" x14ac:dyDescent="0.2">
      <c r="Y8998" s="396"/>
      <c r="Z8998" s="396"/>
      <c r="AA8998" s="441"/>
    </row>
    <row r="8999" spans="25:27" x14ac:dyDescent="0.2">
      <c r="Y8999" s="396"/>
      <c r="Z8999" s="396"/>
      <c r="AA8999" s="441"/>
    </row>
    <row r="9000" spans="25:27" x14ac:dyDescent="0.2">
      <c r="Y9000" s="396"/>
      <c r="Z9000" s="396"/>
      <c r="AA9000" s="441"/>
    </row>
    <row r="9001" spans="25:27" x14ac:dyDescent="0.2">
      <c r="Y9001" s="396"/>
      <c r="Z9001" s="396"/>
      <c r="AA9001" s="441"/>
    </row>
    <row r="9002" spans="25:27" x14ac:dyDescent="0.2">
      <c r="Y9002" s="396"/>
      <c r="Z9002" s="396"/>
      <c r="AA9002" s="441"/>
    </row>
    <row r="9003" spans="25:27" x14ac:dyDescent="0.2">
      <c r="Y9003" s="396"/>
      <c r="Z9003" s="396"/>
      <c r="AA9003" s="441"/>
    </row>
    <row r="9004" spans="25:27" x14ac:dyDescent="0.2">
      <c r="Y9004" s="396"/>
      <c r="Z9004" s="396"/>
      <c r="AA9004" s="441"/>
    </row>
    <row r="9005" spans="25:27" x14ac:dyDescent="0.2">
      <c r="Y9005" s="396"/>
      <c r="Z9005" s="396"/>
      <c r="AA9005" s="441"/>
    </row>
    <row r="9006" spans="25:27" x14ac:dyDescent="0.2">
      <c r="Y9006" s="396"/>
      <c r="Z9006" s="396"/>
      <c r="AA9006" s="441"/>
    </row>
    <row r="9007" spans="25:27" x14ac:dyDescent="0.2">
      <c r="Y9007" s="396"/>
      <c r="Z9007" s="396"/>
      <c r="AA9007" s="441"/>
    </row>
    <row r="9008" spans="25:27" x14ac:dyDescent="0.2">
      <c r="Y9008" s="396"/>
      <c r="Z9008" s="396"/>
      <c r="AA9008" s="441"/>
    </row>
    <row r="9009" spans="25:27" x14ac:dyDescent="0.2">
      <c r="Y9009" s="396"/>
      <c r="Z9009" s="396"/>
      <c r="AA9009" s="441"/>
    </row>
    <row r="9010" spans="25:27" x14ac:dyDescent="0.2">
      <c r="Y9010" s="396"/>
      <c r="Z9010" s="396"/>
      <c r="AA9010" s="441"/>
    </row>
    <row r="9011" spans="25:27" x14ac:dyDescent="0.2">
      <c r="Y9011" s="396"/>
      <c r="Z9011" s="396"/>
      <c r="AA9011" s="441"/>
    </row>
    <row r="9012" spans="25:27" x14ac:dyDescent="0.2">
      <c r="Y9012" s="396"/>
      <c r="Z9012" s="396"/>
      <c r="AA9012" s="441"/>
    </row>
    <row r="9013" spans="25:27" x14ac:dyDescent="0.2">
      <c r="Y9013" s="396"/>
      <c r="Z9013" s="396"/>
      <c r="AA9013" s="441"/>
    </row>
    <row r="9014" spans="25:27" x14ac:dyDescent="0.2">
      <c r="Y9014" s="396"/>
      <c r="Z9014" s="396"/>
      <c r="AA9014" s="441"/>
    </row>
    <row r="9015" spans="25:27" x14ac:dyDescent="0.2">
      <c r="Y9015" s="396"/>
      <c r="Z9015" s="396"/>
      <c r="AA9015" s="441"/>
    </row>
    <row r="9016" spans="25:27" x14ac:dyDescent="0.2">
      <c r="Y9016" s="396"/>
      <c r="Z9016" s="396"/>
      <c r="AA9016" s="441"/>
    </row>
    <row r="9017" spans="25:27" x14ac:dyDescent="0.2">
      <c r="Y9017" s="396"/>
      <c r="Z9017" s="396"/>
      <c r="AA9017" s="441"/>
    </row>
    <row r="9018" spans="25:27" x14ac:dyDescent="0.2">
      <c r="Y9018" s="396"/>
      <c r="Z9018" s="396"/>
      <c r="AA9018" s="441"/>
    </row>
    <row r="9019" spans="25:27" x14ac:dyDescent="0.2">
      <c r="Y9019" s="396"/>
      <c r="Z9019" s="396"/>
      <c r="AA9019" s="441"/>
    </row>
    <row r="9020" spans="25:27" x14ac:dyDescent="0.2">
      <c r="Y9020" s="396"/>
      <c r="Z9020" s="396"/>
      <c r="AA9020" s="441"/>
    </row>
    <row r="9021" spans="25:27" x14ac:dyDescent="0.2">
      <c r="Y9021" s="396"/>
      <c r="Z9021" s="396"/>
      <c r="AA9021" s="441"/>
    </row>
    <row r="9022" spans="25:27" x14ac:dyDescent="0.2">
      <c r="Y9022" s="396"/>
      <c r="Z9022" s="396"/>
      <c r="AA9022" s="441"/>
    </row>
    <row r="9023" spans="25:27" x14ac:dyDescent="0.2">
      <c r="Y9023" s="396"/>
      <c r="Z9023" s="396"/>
      <c r="AA9023" s="441"/>
    </row>
    <row r="9024" spans="25:27" x14ac:dyDescent="0.2">
      <c r="Y9024" s="396"/>
      <c r="Z9024" s="396"/>
      <c r="AA9024" s="441"/>
    </row>
    <row r="9025" spans="25:27" x14ac:dyDescent="0.2">
      <c r="Y9025" s="396"/>
      <c r="Z9025" s="396"/>
      <c r="AA9025" s="441"/>
    </row>
    <row r="9026" spans="25:27" x14ac:dyDescent="0.2">
      <c r="Y9026" s="396"/>
      <c r="Z9026" s="396"/>
      <c r="AA9026" s="441"/>
    </row>
    <row r="9027" spans="25:27" x14ac:dyDescent="0.2">
      <c r="Y9027" s="396"/>
      <c r="Z9027" s="396"/>
      <c r="AA9027" s="441"/>
    </row>
    <row r="9028" spans="25:27" x14ac:dyDescent="0.2">
      <c r="Y9028" s="396"/>
      <c r="Z9028" s="396"/>
      <c r="AA9028" s="441"/>
    </row>
    <row r="9029" spans="25:27" x14ac:dyDescent="0.2">
      <c r="Y9029" s="396"/>
      <c r="Z9029" s="396"/>
      <c r="AA9029" s="441"/>
    </row>
    <row r="9030" spans="25:27" x14ac:dyDescent="0.2">
      <c r="Y9030" s="396"/>
      <c r="Z9030" s="396"/>
      <c r="AA9030" s="441"/>
    </row>
    <row r="9031" spans="25:27" x14ac:dyDescent="0.2">
      <c r="Y9031" s="396"/>
      <c r="Z9031" s="396"/>
      <c r="AA9031" s="441"/>
    </row>
    <row r="9032" spans="25:27" x14ac:dyDescent="0.2">
      <c r="Y9032" s="396"/>
      <c r="Z9032" s="396"/>
      <c r="AA9032" s="441"/>
    </row>
    <row r="9033" spans="25:27" x14ac:dyDescent="0.2">
      <c r="Y9033" s="396"/>
      <c r="Z9033" s="396"/>
      <c r="AA9033" s="441"/>
    </row>
    <row r="9034" spans="25:27" x14ac:dyDescent="0.2">
      <c r="Y9034" s="396"/>
      <c r="Z9034" s="396"/>
      <c r="AA9034" s="441"/>
    </row>
    <row r="9035" spans="25:27" x14ac:dyDescent="0.2">
      <c r="Y9035" s="396"/>
      <c r="Z9035" s="396"/>
      <c r="AA9035" s="441"/>
    </row>
    <row r="9036" spans="25:27" x14ac:dyDescent="0.2">
      <c r="Y9036" s="396"/>
      <c r="Z9036" s="396"/>
      <c r="AA9036" s="441"/>
    </row>
    <row r="9037" spans="25:27" x14ac:dyDescent="0.2">
      <c r="Y9037" s="396"/>
      <c r="Z9037" s="396"/>
      <c r="AA9037" s="441"/>
    </row>
    <row r="9038" spans="25:27" x14ac:dyDescent="0.2">
      <c r="Y9038" s="396"/>
      <c r="Z9038" s="396"/>
      <c r="AA9038" s="441"/>
    </row>
    <row r="9039" spans="25:27" x14ac:dyDescent="0.2">
      <c r="Y9039" s="396"/>
      <c r="Z9039" s="396"/>
      <c r="AA9039" s="441"/>
    </row>
    <row r="9040" spans="25:27" x14ac:dyDescent="0.2">
      <c r="Y9040" s="396"/>
      <c r="Z9040" s="396"/>
      <c r="AA9040" s="441"/>
    </row>
    <row r="9041" spans="25:27" x14ac:dyDescent="0.2">
      <c r="Y9041" s="396"/>
      <c r="Z9041" s="396"/>
      <c r="AA9041" s="441"/>
    </row>
    <row r="9042" spans="25:27" x14ac:dyDescent="0.2">
      <c r="Y9042" s="396"/>
      <c r="Z9042" s="396"/>
      <c r="AA9042" s="441"/>
    </row>
    <row r="9043" spans="25:27" x14ac:dyDescent="0.2">
      <c r="Y9043" s="396"/>
      <c r="Z9043" s="396"/>
      <c r="AA9043" s="441"/>
    </row>
    <row r="9044" spans="25:27" x14ac:dyDescent="0.2">
      <c r="Y9044" s="396"/>
      <c r="Z9044" s="396"/>
      <c r="AA9044" s="441"/>
    </row>
    <row r="9045" spans="25:27" x14ac:dyDescent="0.2">
      <c r="Y9045" s="396"/>
      <c r="Z9045" s="396"/>
      <c r="AA9045" s="441"/>
    </row>
    <row r="9046" spans="25:27" x14ac:dyDescent="0.2">
      <c r="Y9046" s="396"/>
      <c r="Z9046" s="396"/>
      <c r="AA9046" s="441"/>
    </row>
    <row r="9047" spans="25:27" x14ac:dyDescent="0.2">
      <c r="Y9047" s="396"/>
      <c r="Z9047" s="396"/>
      <c r="AA9047" s="441"/>
    </row>
    <row r="9048" spans="25:27" x14ac:dyDescent="0.2">
      <c r="Y9048" s="396"/>
      <c r="Z9048" s="396"/>
      <c r="AA9048" s="441"/>
    </row>
    <row r="9049" spans="25:27" x14ac:dyDescent="0.2">
      <c r="Y9049" s="396"/>
      <c r="Z9049" s="396"/>
      <c r="AA9049" s="441"/>
    </row>
    <row r="9050" spans="25:27" x14ac:dyDescent="0.2">
      <c r="Y9050" s="396"/>
      <c r="Z9050" s="396"/>
      <c r="AA9050" s="441"/>
    </row>
    <row r="9051" spans="25:27" x14ac:dyDescent="0.2">
      <c r="Y9051" s="396"/>
      <c r="Z9051" s="396"/>
      <c r="AA9051" s="441"/>
    </row>
    <row r="9052" spans="25:27" x14ac:dyDescent="0.2">
      <c r="Y9052" s="396"/>
      <c r="Z9052" s="396"/>
      <c r="AA9052" s="441"/>
    </row>
    <row r="9053" spans="25:27" x14ac:dyDescent="0.2">
      <c r="Y9053" s="396"/>
      <c r="Z9053" s="396"/>
      <c r="AA9053" s="441"/>
    </row>
    <row r="9054" spans="25:27" x14ac:dyDescent="0.2">
      <c r="Y9054" s="396"/>
      <c r="Z9054" s="396"/>
      <c r="AA9054" s="441"/>
    </row>
    <row r="9055" spans="25:27" x14ac:dyDescent="0.2">
      <c r="Y9055" s="396"/>
      <c r="Z9055" s="396"/>
      <c r="AA9055" s="441"/>
    </row>
    <row r="9056" spans="25:27" x14ac:dyDescent="0.2">
      <c r="Y9056" s="396"/>
      <c r="Z9056" s="396"/>
      <c r="AA9056" s="441"/>
    </row>
    <row r="9057" spans="25:27" x14ac:dyDescent="0.2">
      <c r="Y9057" s="396"/>
      <c r="Z9057" s="396"/>
      <c r="AA9057" s="441"/>
    </row>
    <row r="9058" spans="25:27" x14ac:dyDescent="0.2">
      <c r="Y9058" s="396"/>
      <c r="Z9058" s="396"/>
      <c r="AA9058" s="441"/>
    </row>
    <row r="9059" spans="25:27" x14ac:dyDescent="0.2">
      <c r="Y9059" s="396"/>
      <c r="Z9059" s="396"/>
      <c r="AA9059" s="441"/>
    </row>
    <row r="9060" spans="25:27" x14ac:dyDescent="0.2">
      <c r="Y9060" s="396"/>
      <c r="Z9060" s="396"/>
      <c r="AA9060" s="441"/>
    </row>
    <row r="9061" spans="25:27" x14ac:dyDescent="0.2">
      <c r="Y9061" s="396"/>
      <c r="Z9061" s="396"/>
      <c r="AA9061" s="441"/>
    </row>
    <row r="9062" spans="25:27" x14ac:dyDescent="0.2">
      <c r="Y9062" s="396"/>
      <c r="Z9062" s="396"/>
      <c r="AA9062" s="441"/>
    </row>
    <row r="9063" spans="25:27" x14ac:dyDescent="0.2">
      <c r="Y9063" s="396"/>
      <c r="Z9063" s="396"/>
      <c r="AA9063" s="441"/>
    </row>
    <row r="9064" spans="25:27" x14ac:dyDescent="0.2">
      <c r="Y9064" s="396"/>
      <c r="Z9064" s="396"/>
      <c r="AA9064" s="441"/>
    </row>
    <row r="9065" spans="25:27" x14ac:dyDescent="0.2">
      <c r="Y9065" s="396"/>
      <c r="Z9065" s="396"/>
      <c r="AA9065" s="441"/>
    </row>
    <row r="9066" spans="25:27" x14ac:dyDescent="0.2">
      <c r="Y9066" s="396"/>
      <c r="Z9066" s="396"/>
      <c r="AA9066" s="441"/>
    </row>
    <row r="9067" spans="25:27" x14ac:dyDescent="0.2">
      <c r="Y9067" s="396"/>
      <c r="Z9067" s="396"/>
      <c r="AA9067" s="441"/>
    </row>
    <row r="9068" spans="25:27" x14ac:dyDescent="0.2">
      <c r="Y9068" s="396"/>
      <c r="Z9068" s="396"/>
      <c r="AA9068" s="441"/>
    </row>
    <row r="9069" spans="25:27" x14ac:dyDescent="0.2">
      <c r="Y9069" s="396"/>
      <c r="Z9069" s="396"/>
      <c r="AA9069" s="441"/>
    </row>
    <row r="9070" spans="25:27" x14ac:dyDescent="0.2">
      <c r="Y9070" s="396"/>
      <c r="Z9070" s="396"/>
      <c r="AA9070" s="441"/>
    </row>
    <row r="9071" spans="25:27" x14ac:dyDescent="0.2">
      <c r="Y9071" s="396"/>
      <c r="Z9071" s="396"/>
      <c r="AA9071" s="441"/>
    </row>
    <row r="9072" spans="25:27" x14ac:dyDescent="0.2">
      <c r="Y9072" s="396"/>
      <c r="Z9072" s="396"/>
      <c r="AA9072" s="441"/>
    </row>
    <row r="9073" spans="25:27" x14ac:dyDescent="0.2">
      <c r="Y9073" s="396"/>
      <c r="Z9073" s="396"/>
      <c r="AA9073" s="441"/>
    </row>
    <row r="9074" spans="25:27" x14ac:dyDescent="0.2">
      <c r="Y9074" s="396"/>
      <c r="Z9074" s="396"/>
      <c r="AA9074" s="441"/>
    </row>
    <row r="9075" spans="25:27" x14ac:dyDescent="0.2">
      <c r="Y9075" s="396"/>
      <c r="Z9075" s="396"/>
      <c r="AA9075" s="441"/>
    </row>
    <row r="9076" spans="25:27" x14ac:dyDescent="0.2">
      <c r="Y9076" s="396"/>
      <c r="Z9076" s="396"/>
      <c r="AA9076" s="441"/>
    </row>
    <row r="9077" spans="25:27" x14ac:dyDescent="0.2">
      <c r="Y9077" s="396"/>
      <c r="Z9077" s="396"/>
      <c r="AA9077" s="441"/>
    </row>
    <row r="9078" spans="25:27" x14ac:dyDescent="0.2">
      <c r="Y9078" s="396"/>
      <c r="Z9078" s="396"/>
      <c r="AA9078" s="441"/>
    </row>
    <row r="9079" spans="25:27" x14ac:dyDescent="0.2">
      <c r="Y9079" s="396"/>
      <c r="Z9079" s="396"/>
      <c r="AA9079" s="441"/>
    </row>
    <row r="9080" spans="25:27" x14ac:dyDescent="0.2">
      <c r="Y9080" s="396"/>
      <c r="Z9080" s="396"/>
      <c r="AA9080" s="441"/>
    </row>
    <row r="9081" spans="25:27" x14ac:dyDescent="0.2">
      <c r="Y9081" s="396"/>
      <c r="Z9081" s="396"/>
      <c r="AA9081" s="441"/>
    </row>
    <row r="9082" spans="25:27" x14ac:dyDescent="0.2">
      <c r="Y9082" s="396"/>
      <c r="Z9082" s="396"/>
      <c r="AA9082" s="441"/>
    </row>
    <row r="9083" spans="25:27" x14ac:dyDescent="0.2">
      <c r="Y9083" s="396"/>
      <c r="Z9083" s="396"/>
      <c r="AA9083" s="441"/>
    </row>
    <row r="9084" spans="25:27" x14ac:dyDescent="0.2">
      <c r="Y9084" s="396"/>
      <c r="Z9084" s="396"/>
      <c r="AA9084" s="441"/>
    </row>
    <row r="9085" spans="25:27" x14ac:dyDescent="0.2">
      <c r="Y9085" s="396"/>
      <c r="Z9085" s="396"/>
      <c r="AA9085" s="441"/>
    </row>
    <row r="9086" spans="25:27" x14ac:dyDescent="0.2">
      <c r="Y9086" s="396"/>
      <c r="Z9086" s="396"/>
      <c r="AA9086" s="441"/>
    </row>
    <row r="9087" spans="25:27" x14ac:dyDescent="0.2">
      <c r="Y9087" s="396"/>
      <c r="Z9087" s="396"/>
      <c r="AA9087" s="441"/>
    </row>
    <row r="9088" spans="25:27" x14ac:dyDescent="0.2">
      <c r="Y9088" s="396"/>
      <c r="Z9088" s="396"/>
      <c r="AA9088" s="441"/>
    </row>
    <row r="9089" spans="25:27" x14ac:dyDescent="0.2">
      <c r="Y9089" s="396"/>
      <c r="Z9089" s="396"/>
      <c r="AA9089" s="441"/>
    </row>
    <row r="9090" spans="25:27" x14ac:dyDescent="0.2">
      <c r="Y9090" s="396"/>
      <c r="Z9090" s="396"/>
      <c r="AA9090" s="441"/>
    </row>
    <row r="9091" spans="25:27" x14ac:dyDescent="0.2">
      <c r="Y9091" s="396"/>
      <c r="Z9091" s="396"/>
      <c r="AA9091" s="441"/>
    </row>
    <row r="9092" spans="25:27" x14ac:dyDescent="0.2">
      <c r="Y9092" s="396"/>
      <c r="Z9092" s="396"/>
      <c r="AA9092" s="441"/>
    </row>
    <row r="9093" spans="25:27" x14ac:dyDescent="0.2">
      <c r="Y9093" s="396"/>
      <c r="Z9093" s="396"/>
      <c r="AA9093" s="441"/>
    </row>
    <row r="9094" spans="25:27" x14ac:dyDescent="0.2">
      <c r="Y9094" s="396"/>
      <c r="Z9094" s="396"/>
      <c r="AA9094" s="441"/>
    </row>
    <row r="9095" spans="25:27" x14ac:dyDescent="0.2">
      <c r="Y9095" s="396"/>
      <c r="Z9095" s="396"/>
      <c r="AA9095" s="441"/>
    </row>
    <row r="9096" spans="25:27" x14ac:dyDescent="0.2">
      <c r="Y9096" s="396"/>
      <c r="Z9096" s="396"/>
      <c r="AA9096" s="441"/>
    </row>
    <row r="9097" spans="25:27" x14ac:dyDescent="0.2">
      <c r="Y9097" s="396"/>
      <c r="Z9097" s="396"/>
      <c r="AA9097" s="441"/>
    </row>
    <row r="9098" spans="25:27" x14ac:dyDescent="0.2">
      <c r="Y9098" s="396"/>
      <c r="Z9098" s="396"/>
      <c r="AA9098" s="441"/>
    </row>
    <row r="9099" spans="25:27" x14ac:dyDescent="0.2">
      <c r="Y9099" s="396"/>
      <c r="Z9099" s="396"/>
      <c r="AA9099" s="441"/>
    </row>
    <row r="9100" spans="25:27" x14ac:dyDescent="0.2">
      <c r="Y9100" s="396"/>
      <c r="Z9100" s="396"/>
      <c r="AA9100" s="441"/>
    </row>
    <row r="9101" spans="25:27" x14ac:dyDescent="0.2">
      <c r="Y9101" s="396"/>
      <c r="Z9101" s="396"/>
      <c r="AA9101" s="441"/>
    </row>
    <row r="9102" spans="25:27" x14ac:dyDescent="0.2">
      <c r="Y9102" s="396"/>
      <c r="Z9102" s="396"/>
      <c r="AA9102" s="441"/>
    </row>
    <row r="9103" spans="25:27" x14ac:dyDescent="0.2">
      <c r="Y9103" s="396"/>
      <c r="Z9103" s="396"/>
      <c r="AA9103" s="441"/>
    </row>
    <row r="9104" spans="25:27" x14ac:dyDescent="0.2">
      <c r="Y9104" s="396"/>
      <c r="Z9104" s="396"/>
      <c r="AA9104" s="441"/>
    </row>
    <row r="9105" spans="25:27" x14ac:dyDescent="0.2">
      <c r="Y9105" s="396"/>
      <c r="Z9105" s="396"/>
      <c r="AA9105" s="441"/>
    </row>
    <row r="9106" spans="25:27" x14ac:dyDescent="0.2">
      <c r="Y9106" s="396"/>
      <c r="Z9106" s="396"/>
      <c r="AA9106" s="441"/>
    </row>
    <row r="9107" spans="25:27" x14ac:dyDescent="0.2">
      <c r="Y9107" s="396"/>
      <c r="Z9107" s="396"/>
      <c r="AA9107" s="441"/>
    </row>
    <row r="9108" spans="25:27" x14ac:dyDescent="0.2">
      <c r="Y9108" s="396"/>
      <c r="Z9108" s="396"/>
      <c r="AA9108" s="441"/>
    </row>
    <row r="9109" spans="25:27" x14ac:dyDescent="0.2">
      <c r="Y9109" s="396"/>
      <c r="Z9109" s="396"/>
      <c r="AA9109" s="441"/>
    </row>
    <row r="9110" spans="25:27" x14ac:dyDescent="0.2">
      <c r="Y9110" s="396"/>
      <c r="Z9110" s="396"/>
      <c r="AA9110" s="441"/>
    </row>
    <row r="9111" spans="25:27" x14ac:dyDescent="0.2">
      <c r="Y9111" s="396"/>
      <c r="Z9111" s="396"/>
      <c r="AA9111" s="441"/>
    </row>
    <row r="9112" spans="25:27" x14ac:dyDescent="0.2">
      <c r="Y9112" s="396"/>
      <c r="Z9112" s="396"/>
      <c r="AA9112" s="441"/>
    </row>
    <row r="9113" spans="25:27" x14ac:dyDescent="0.2">
      <c r="Y9113" s="396"/>
      <c r="Z9113" s="396"/>
      <c r="AA9113" s="441"/>
    </row>
    <row r="9114" spans="25:27" x14ac:dyDescent="0.2">
      <c r="Y9114" s="396"/>
      <c r="Z9114" s="396"/>
      <c r="AA9114" s="441"/>
    </row>
    <row r="9115" spans="25:27" x14ac:dyDescent="0.2">
      <c r="Y9115" s="396"/>
      <c r="Z9115" s="396"/>
      <c r="AA9115" s="441"/>
    </row>
    <row r="9116" spans="25:27" x14ac:dyDescent="0.2">
      <c r="Y9116" s="396"/>
      <c r="Z9116" s="396"/>
      <c r="AA9116" s="441"/>
    </row>
    <row r="9117" spans="25:27" x14ac:dyDescent="0.2">
      <c r="Y9117" s="396"/>
      <c r="Z9117" s="396"/>
      <c r="AA9117" s="441"/>
    </row>
    <row r="9118" spans="25:27" x14ac:dyDescent="0.2">
      <c r="Y9118" s="396"/>
      <c r="Z9118" s="396"/>
      <c r="AA9118" s="441"/>
    </row>
    <row r="9119" spans="25:27" x14ac:dyDescent="0.2">
      <c r="Y9119" s="396"/>
      <c r="Z9119" s="396"/>
      <c r="AA9119" s="441"/>
    </row>
    <row r="9120" spans="25:27" x14ac:dyDescent="0.2">
      <c r="Y9120" s="396"/>
      <c r="Z9120" s="396"/>
      <c r="AA9120" s="441"/>
    </row>
    <row r="9121" spans="25:27" x14ac:dyDescent="0.2">
      <c r="Y9121" s="396"/>
      <c r="Z9121" s="396"/>
      <c r="AA9121" s="441"/>
    </row>
    <row r="9122" spans="25:27" x14ac:dyDescent="0.2">
      <c r="Y9122" s="396"/>
      <c r="Z9122" s="396"/>
      <c r="AA9122" s="441"/>
    </row>
    <row r="9123" spans="25:27" x14ac:dyDescent="0.2">
      <c r="Y9123" s="396"/>
      <c r="Z9123" s="396"/>
      <c r="AA9123" s="441"/>
    </row>
    <row r="9124" spans="25:27" x14ac:dyDescent="0.2">
      <c r="Y9124" s="396"/>
      <c r="Z9124" s="396"/>
      <c r="AA9124" s="441"/>
    </row>
    <row r="9125" spans="25:27" x14ac:dyDescent="0.2">
      <c r="Y9125" s="396"/>
      <c r="Z9125" s="396"/>
      <c r="AA9125" s="441"/>
    </row>
    <row r="9126" spans="25:27" x14ac:dyDescent="0.2">
      <c r="Y9126" s="396"/>
      <c r="Z9126" s="396"/>
      <c r="AA9126" s="441"/>
    </row>
    <row r="9127" spans="25:27" x14ac:dyDescent="0.2">
      <c r="Y9127" s="396"/>
      <c r="Z9127" s="396"/>
      <c r="AA9127" s="441"/>
    </row>
    <row r="9128" spans="25:27" x14ac:dyDescent="0.2">
      <c r="Y9128" s="396"/>
      <c r="Z9128" s="396"/>
      <c r="AA9128" s="441"/>
    </row>
    <row r="9129" spans="25:27" x14ac:dyDescent="0.2">
      <c r="Y9129" s="396"/>
      <c r="Z9129" s="396"/>
      <c r="AA9129" s="441"/>
    </row>
    <row r="9130" spans="25:27" x14ac:dyDescent="0.2">
      <c r="Y9130" s="396"/>
      <c r="Z9130" s="396"/>
      <c r="AA9130" s="441"/>
    </row>
    <row r="9131" spans="25:27" x14ac:dyDescent="0.2">
      <c r="Y9131" s="396"/>
      <c r="Z9131" s="396"/>
      <c r="AA9131" s="441"/>
    </row>
    <row r="9132" spans="25:27" x14ac:dyDescent="0.2">
      <c r="Y9132" s="396"/>
      <c r="Z9132" s="396"/>
      <c r="AA9132" s="441"/>
    </row>
    <row r="9133" spans="25:27" x14ac:dyDescent="0.2">
      <c r="Y9133" s="396"/>
      <c r="Z9133" s="396"/>
      <c r="AA9133" s="441"/>
    </row>
    <row r="9134" spans="25:27" x14ac:dyDescent="0.2">
      <c r="Y9134" s="396"/>
      <c r="Z9134" s="396"/>
      <c r="AA9134" s="441"/>
    </row>
    <row r="9135" spans="25:27" x14ac:dyDescent="0.2">
      <c r="Y9135" s="396"/>
      <c r="Z9135" s="396"/>
      <c r="AA9135" s="441"/>
    </row>
    <row r="9136" spans="25:27" x14ac:dyDescent="0.2">
      <c r="Y9136" s="396"/>
      <c r="Z9136" s="396"/>
      <c r="AA9136" s="441"/>
    </row>
    <row r="9137" spans="25:27" x14ac:dyDescent="0.2">
      <c r="Y9137" s="396"/>
      <c r="Z9137" s="396"/>
      <c r="AA9137" s="441"/>
    </row>
    <row r="9138" spans="25:27" x14ac:dyDescent="0.2">
      <c r="Y9138" s="396"/>
      <c r="Z9138" s="396"/>
      <c r="AA9138" s="441"/>
    </row>
    <row r="9139" spans="25:27" x14ac:dyDescent="0.2">
      <c r="Y9139" s="396"/>
      <c r="Z9139" s="396"/>
      <c r="AA9139" s="441"/>
    </row>
    <row r="9140" spans="25:27" x14ac:dyDescent="0.2">
      <c r="Y9140" s="396"/>
      <c r="Z9140" s="396"/>
      <c r="AA9140" s="441"/>
    </row>
    <row r="9141" spans="25:27" x14ac:dyDescent="0.2">
      <c r="Y9141" s="396"/>
      <c r="Z9141" s="396"/>
      <c r="AA9141" s="441"/>
    </row>
    <row r="9142" spans="25:27" x14ac:dyDescent="0.2">
      <c r="Y9142" s="396"/>
      <c r="Z9142" s="396"/>
      <c r="AA9142" s="441"/>
    </row>
    <row r="9143" spans="25:27" x14ac:dyDescent="0.2">
      <c r="Y9143" s="396"/>
      <c r="Z9143" s="396"/>
      <c r="AA9143" s="441"/>
    </row>
    <row r="9144" spans="25:27" x14ac:dyDescent="0.2">
      <c r="Y9144" s="396"/>
      <c r="Z9144" s="396"/>
      <c r="AA9144" s="441"/>
    </row>
    <row r="9145" spans="25:27" x14ac:dyDescent="0.2">
      <c r="Y9145" s="396"/>
      <c r="Z9145" s="396"/>
      <c r="AA9145" s="441"/>
    </row>
    <row r="9146" spans="25:27" x14ac:dyDescent="0.2">
      <c r="Y9146" s="396"/>
      <c r="Z9146" s="396"/>
      <c r="AA9146" s="441"/>
    </row>
    <row r="9147" spans="25:27" x14ac:dyDescent="0.2">
      <c r="Y9147" s="396"/>
      <c r="Z9147" s="396"/>
      <c r="AA9147" s="441"/>
    </row>
    <row r="9148" spans="25:27" x14ac:dyDescent="0.2">
      <c r="Y9148" s="396"/>
      <c r="Z9148" s="396"/>
      <c r="AA9148" s="441"/>
    </row>
    <row r="9149" spans="25:27" x14ac:dyDescent="0.2">
      <c r="Y9149" s="396"/>
      <c r="Z9149" s="396"/>
      <c r="AA9149" s="441"/>
    </row>
    <row r="9150" spans="25:27" x14ac:dyDescent="0.2">
      <c r="Y9150" s="396"/>
      <c r="Z9150" s="396"/>
      <c r="AA9150" s="441"/>
    </row>
    <row r="9151" spans="25:27" x14ac:dyDescent="0.2">
      <c r="Y9151" s="396"/>
      <c r="Z9151" s="396"/>
      <c r="AA9151" s="441"/>
    </row>
    <row r="9152" spans="25:27" x14ac:dyDescent="0.2">
      <c r="Y9152" s="396"/>
      <c r="Z9152" s="396"/>
      <c r="AA9152" s="441"/>
    </row>
    <row r="9153" spans="25:27" x14ac:dyDescent="0.2">
      <c r="Y9153" s="396"/>
      <c r="Z9153" s="396"/>
      <c r="AA9153" s="441"/>
    </row>
    <row r="9154" spans="25:27" x14ac:dyDescent="0.2">
      <c r="Y9154" s="396"/>
      <c r="Z9154" s="396"/>
      <c r="AA9154" s="441"/>
    </row>
    <row r="9155" spans="25:27" x14ac:dyDescent="0.2">
      <c r="Y9155" s="396"/>
      <c r="Z9155" s="396"/>
      <c r="AA9155" s="441"/>
    </row>
    <row r="9156" spans="25:27" x14ac:dyDescent="0.2">
      <c r="Y9156" s="396"/>
      <c r="Z9156" s="396"/>
      <c r="AA9156" s="441"/>
    </row>
    <row r="9157" spans="25:27" x14ac:dyDescent="0.2">
      <c r="Y9157" s="396"/>
      <c r="Z9157" s="396"/>
      <c r="AA9157" s="441"/>
    </row>
    <row r="9158" spans="25:27" x14ac:dyDescent="0.2">
      <c r="Y9158" s="396"/>
      <c r="Z9158" s="396"/>
      <c r="AA9158" s="441"/>
    </row>
    <row r="9159" spans="25:27" x14ac:dyDescent="0.2">
      <c r="Y9159" s="396"/>
      <c r="Z9159" s="396"/>
      <c r="AA9159" s="441"/>
    </row>
    <row r="9160" spans="25:27" x14ac:dyDescent="0.2">
      <c r="Y9160" s="396"/>
      <c r="Z9160" s="396"/>
      <c r="AA9160" s="441"/>
    </row>
    <row r="9161" spans="25:27" x14ac:dyDescent="0.2">
      <c r="Y9161" s="396"/>
      <c r="Z9161" s="396"/>
      <c r="AA9161" s="441"/>
    </row>
    <row r="9162" spans="25:27" x14ac:dyDescent="0.2">
      <c r="Y9162" s="396"/>
      <c r="Z9162" s="396"/>
      <c r="AA9162" s="441"/>
    </row>
    <row r="9163" spans="25:27" x14ac:dyDescent="0.2">
      <c r="Y9163" s="396"/>
      <c r="Z9163" s="396"/>
      <c r="AA9163" s="441"/>
    </row>
    <row r="9164" spans="25:27" x14ac:dyDescent="0.2">
      <c r="Y9164" s="396"/>
      <c r="Z9164" s="396"/>
      <c r="AA9164" s="441"/>
    </row>
    <row r="9165" spans="25:27" x14ac:dyDescent="0.2">
      <c r="Y9165" s="396"/>
      <c r="Z9165" s="396"/>
      <c r="AA9165" s="441"/>
    </row>
    <row r="9166" spans="25:27" x14ac:dyDescent="0.2">
      <c r="Y9166" s="396"/>
      <c r="Z9166" s="396"/>
      <c r="AA9166" s="441"/>
    </row>
    <row r="9167" spans="25:27" x14ac:dyDescent="0.2">
      <c r="Y9167" s="396"/>
      <c r="Z9167" s="396"/>
      <c r="AA9167" s="441"/>
    </row>
    <row r="9168" spans="25:27" x14ac:dyDescent="0.2">
      <c r="Y9168" s="396"/>
      <c r="Z9168" s="396"/>
      <c r="AA9168" s="441"/>
    </row>
    <row r="9169" spans="25:27" x14ac:dyDescent="0.2">
      <c r="Y9169" s="396"/>
      <c r="Z9169" s="396"/>
      <c r="AA9169" s="441"/>
    </row>
    <row r="9170" spans="25:27" x14ac:dyDescent="0.2">
      <c r="Y9170" s="396"/>
      <c r="Z9170" s="396"/>
      <c r="AA9170" s="441"/>
    </row>
    <row r="9171" spans="25:27" x14ac:dyDescent="0.2">
      <c r="Y9171" s="396"/>
      <c r="Z9171" s="396"/>
      <c r="AA9171" s="441"/>
    </row>
    <row r="9172" spans="25:27" x14ac:dyDescent="0.2">
      <c r="Y9172" s="396"/>
      <c r="Z9172" s="396"/>
      <c r="AA9172" s="441"/>
    </row>
    <row r="9173" spans="25:27" x14ac:dyDescent="0.2">
      <c r="Y9173" s="396"/>
      <c r="Z9173" s="396"/>
      <c r="AA9173" s="441"/>
    </row>
    <row r="9174" spans="25:27" x14ac:dyDescent="0.2">
      <c r="Y9174" s="396"/>
      <c r="Z9174" s="396"/>
      <c r="AA9174" s="441"/>
    </row>
    <row r="9175" spans="25:27" x14ac:dyDescent="0.2">
      <c r="Y9175" s="396"/>
      <c r="Z9175" s="396"/>
      <c r="AA9175" s="441"/>
    </row>
    <row r="9176" spans="25:27" x14ac:dyDescent="0.2">
      <c r="Y9176" s="396"/>
      <c r="Z9176" s="396"/>
      <c r="AA9176" s="441"/>
    </row>
    <row r="9177" spans="25:27" x14ac:dyDescent="0.2">
      <c r="Y9177" s="396"/>
      <c r="Z9177" s="396"/>
      <c r="AA9177" s="441"/>
    </row>
    <row r="9178" spans="25:27" x14ac:dyDescent="0.2">
      <c r="Y9178" s="396"/>
      <c r="Z9178" s="396"/>
      <c r="AA9178" s="441"/>
    </row>
    <row r="9179" spans="25:27" x14ac:dyDescent="0.2">
      <c r="Y9179" s="396"/>
      <c r="Z9179" s="396"/>
      <c r="AA9179" s="441"/>
    </row>
    <row r="9180" spans="25:27" x14ac:dyDescent="0.2">
      <c r="Y9180" s="396"/>
      <c r="Z9180" s="396"/>
      <c r="AA9180" s="441"/>
    </row>
    <row r="9181" spans="25:27" x14ac:dyDescent="0.2">
      <c r="Y9181" s="396"/>
      <c r="Z9181" s="396"/>
      <c r="AA9181" s="441"/>
    </row>
    <row r="9182" spans="25:27" x14ac:dyDescent="0.2">
      <c r="Y9182" s="396"/>
      <c r="Z9182" s="396"/>
      <c r="AA9182" s="441"/>
    </row>
    <row r="9183" spans="25:27" x14ac:dyDescent="0.2">
      <c r="Y9183" s="396"/>
      <c r="Z9183" s="396"/>
      <c r="AA9183" s="441"/>
    </row>
    <row r="9184" spans="25:27" x14ac:dyDescent="0.2">
      <c r="Y9184" s="396"/>
      <c r="Z9184" s="396"/>
      <c r="AA9184" s="441"/>
    </row>
    <row r="9185" spans="25:27" x14ac:dyDescent="0.2">
      <c r="Y9185" s="396"/>
      <c r="Z9185" s="396"/>
      <c r="AA9185" s="441"/>
    </row>
    <row r="9186" spans="25:27" x14ac:dyDescent="0.2">
      <c r="Y9186" s="396"/>
      <c r="Z9186" s="396"/>
      <c r="AA9186" s="441"/>
    </row>
    <row r="9187" spans="25:27" x14ac:dyDescent="0.2">
      <c r="Y9187" s="396"/>
      <c r="Z9187" s="396"/>
      <c r="AA9187" s="441"/>
    </row>
    <row r="9188" spans="25:27" x14ac:dyDescent="0.2">
      <c r="Y9188" s="396"/>
      <c r="Z9188" s="396"/>
      <c r="AA9188" s="441"/>
    </row>
    <row r="9189" spans="25:27" x14ac:dyDescent="0.2">
      <c r="Y9189" s="396"/>
      <c r="Z9189" s="396"/>
      <c r="AA9189" s="441"/>
    </row>
    <row r="9190" spans="25:27" x14ac:dyDescent="0.2">
      <c r="Y9190" s="396"/>
      <c r="Z9190" s="396"/>
      <c r="AA9190" s="441"/>
    </row>
    <row r="9191" spans="25:27" x14ac:dyDescent="0.2">
      <c r="Y9191" s="396"/>
      <c r="Z9191" s="396"/>
      <c r="AA9191" s="441"/>
    </row>
    <row r="9192" spans="25:27" x14ac:dyDescent="0.2">
      <c r="Y9192" s="396"/>
      <c r="Z9192" s="396"/>
      <c r="AA9192" s="441"/>
    </row>
    <row r="9193" spans="25:27" x14ac:dyDescent="0.2">
      <c r="Y9193" s="396"/>
      <c r="Z9193" s="396"/>
      <c r="AA9193" s="441"/>
    </row>
    <row r="9194" spans="25:27" x14ac:dyDescent="0.2">
      <c r="Y9194" s="396"/>
      <c r="Z9194" s="396"/>
      <c r="AA9194" s="441"/>
    </row>
    <row r="9195" spans="25:27" x14ac:dyDescent="0.2">
      <c r="Y9195" s="396"/>
      <c r="Z9195" s="396"/>
      <c r="AA9195" s="441"/>
    </row>
    <row r="9196" spans="25:27" x14ac:dyDescent="0.2">
      <c r="Y9196" s="396"/>
      <c r="Z9196" s="396"/>
      <c r="AA9196" s="441"/>
    </row>
    <row r="9197" spans="25:27" x14ac:dyDescent="0.2">
      <c r="Y9197" s="396"/>
      <c r="Z9197" s="396"/>
      <c r="AA9197" s="441"/>
    </row>
    <row r="9198" spans="25:27" x14ac:dyDescent="0.2">
      <c r="Y9198" s="396"/>
      <c r="Z9198" s="396"/>
      <c r="AA9198" s="441"/>
    </row>
    <row r="9199" spans="25:27" x14ac:dyDescent="0.2">
      <c r="Y9199" s="396"/>
      <c r="Z9199" s="396"/>
      <c r="AA9199" s="441"/>
    </row>
    <row r="9200" spans="25:27" x14ac:dyDescent="0.2">
      <c r="Y9200" s="396"/>
      <c r="Z9200" s="396"/>
      <c r="AA9200" s="441"/>
    </row>
    <row r="9201" spans="25:27" x14ac:dyDescent="0.2">
      <c r="Y9201" s="396"/>
      <c r="Z9201" s="396"/>
      <c r="AA9201" s="441"/>
    </row>
    <row r="9202" spans="25:27" x14ac:dyDescent="0.2">
      <c r="Y9202" s="396"/>
      <c r="Z9202" s="396"/>
      <c r="AA9202" s="441"/>
    </row>
    <row r="9203" spans="25:27" x14ac:dyDescent="0.2">
      <c r="Y9203" s="396"/>
      <c r="Z9203" s="396"/>
      <c r="AA9203" s="441"/>
    </row>
    <row r="9204" spans="25:27" x14ac:dyDescent="0.2">
      <c r="Y9204" s="396"/>
      <c r="Z9204" s="396"/>
      <c r="AA9204" s="441"/>
    </row>
    <row r="9205" spans="25:27" x14ac:dyDescent="0.2">
      <c r="Y9205" s="396"/>
      <c r="Z9205" s="396"/>
      <c r="AA9205" s="441"/>
    </row>
    <row r="9206" spans="25:27" x14ac:dyDescent="0.2">
      <c r="Y9206" s="396"/>
      <c r="Z9206" s="396"/>
      <c r="AA9206" s="441"/>
    </row>
    <row r="9207" spans="25:27" x14ac:dyDescent="0.2">
      <c r="Y9207" s="396"/>
      <c r="Z9207" s="396"/>
      <c r="AA9207" s="441"/>
    </row>
    <row r="9208" spans="25:27" x14ac:dyDescent="0.2">
      <c r="Y9208" s="396"/>
      <c r="Z9208" s="396"/>
      <c r="AA9208" s="441"/>
    </row>
    <row r="9209" spans="25:27" x14ac:dyDescent="0.2">
      <c r="Y9209" s="396"/>
      <c r="Z9209" s="396"/>
      <c r="AA9209" s="441"/>
    </row>
    <row r="9210" spans="25:27" x14ac:dyDescent="0.2">
      <c r="Y9210" s="396"/>
      <c r="Z9210" s="396"/>
      <c r="AA9210" s="441"/>
    </row>
    <row r="9211" spans="25:27" x14ac:dyDescent="0.2">
      <c r="Y9211" s="396"/>
      <c r="Z9211" s="396"/>
      <c r="AA9211" s="441"/>
    </row>
    <row r="9212" spans="25:27" x14ac:dyDescent="0.2">
      <c r="Y9212" s="396"/>
      <c r="Z9212" s="396"/>
      <c r="AA9212" s="441"/>
    </row>
    <row r="9213" spans="25:27" x14ac:dyDescent="0.2">
      <c r="Y9213" s="396"/>
      <c r="Z9213" s="396"/>
      <c r="AA9213" s="441"/>
    </row>
    <row r="9214" spans="25:27" x14ac:dyDescent="0.2">
      <c r="Y9214" s="396"/>
      <c r="Z9214" s="396"/>
      <c r="AA9214" s="441"/>
    </row>
    <row r="9215" spans="25:27" x14ac:dyDescent="0.2">
      <c r="Y9215" s="396"/>
      <c r="Z9215" s="396"/>
      <c r="AA9215" s="441"/>
    </row>
    <row r="9216" spans="25:27" x14ac:dyDescent="0.2">
      <c r="Y9216" s="396"/>
      <c r="Z9216" s="396"/>
      <c r="AA9216" s="441"/>
    </row>
    <row r="9217" spans="25:27" x14ac:dyDescent="0.2">
      <c r="Y9217" s="396"/>
      <c r="Z9217" s="396"/>
      <c r="AA9217" s="441"/>
    </row>
    <row r="9218" spans="25:27" x14ac:dyDescent="0.2">
      <c r="Y9218" s="396"/>
      <c r="Z9218" s="396"/>
      <c r="AA9218" s="441"/>
    </row>
    <row r="9219" spans="25:27" x14ac:dyDescent="0.2">
      <c r="Y9219" s="396"/>
      <c r="Z9219" s="396"/>
      <c r="AA9219" s="441"/>
    </row>
    <row r="9220" spans="25:27" x14ac:dyDescent="0.2">
      <c r="Y9220" s="396"/>
      <c r="Z9220" s="396"/>
      <c r="AA9220" s="441"/>
    </row>
    <row r="9221" spans="25:27" x14ac:dyDescent="0.2">
      <c r="Y9221" s="396"/>
      <c r="Z9221" s="396"/>
      <c r="AA9221" s="441"/>
    </row>
    <row r="9222" spans="25:27" x14ac:dyDescent="0.2">
      <c r="Y9222" s="396"/>
      <c r="Z9222" s="396"/>
      <c r="AA9222" s="441"/>
    </row>
    <row r="9223" spans="25:27" x14ac:dyDescent="0.2">
      <c r="Y9223" s="396"/>
      <c r="Z9223" s="396"/>
      <c r="AA9223" s="441"/>
    </row>
    <row r="9224" spans="25:27" x14ac:dyDescent="0.2">
      <c r="Y9224" s="396"/>
      <c r="Z9224" s="396"/>
      <c r="AA9224" s="441"/>
    </row>
    <row r="9225" spans="25:27" x14ac:dyDescent="0.2">
      <c r="Y9225" s="396"/>
      <c r="Z9225" s="396"/>
      <c r="AA9225" s="441"/>
    </row>
    <row r="9226" spans="25:27" x14ac:dyDescent="0.2">
      <c r="Y9226" s="396"/>
      <c r="Z9226" s="396"/>
      <c r="AA9226" s="441"/>
    </row>
    <row r="9227" spans="25:27" x14ac:dyDescent="0.2">
      <c r="Y9227" s="396"/>
      <c r="Z9227" s="396"/>
      <c r="AA9227" s="441"/>
    </row>
    <row r="9228" spans="25:27" x14ac:dyDescent="0.2">
      <c r="Y9228" s="396"/>
      <c r="Z9228" s="396"/>
      <c r="AA9228" s="441"/>
    </row>
    <row r="9229" spans="25:27" x14ac:dyDescent="0.2">
      <c r="Y9229" s="396"/>
      <c r="Z9229" s="396"/>
      <c r="AA9229" s="441"/>
    </row>
    <row r="9230" spans="25:27" x14ac:dyDescent="0.2">
      <c r="Y9230" s="396"/>
      <c r="Z9230" s="396"/>
      <c r="AA9230" s="441"/>
    </row>
    <row r="9231" spans="25:27" x14ac:dyDescent="0.2">
      <c r="Y9231" s="396"/>
      <c r="Z9231" s="396"/>
      <c r="AA9231" s="441"/>
    </row>
    <row r="9232" spans="25:27" x14ac:dyDescent="0.2">
      <c r="Y9232" s="396"/>
      <c r="Z9232" s="396"/>
      <c r="AA9232" s="441"/>
    </row>
    <row r="9233" spans="25:27" x14ac:dyDescent="0.2">
      <c r="Y9233" s="396"/>
      <c r="Z9233" s="396"/>
      <c r="AA9233" s="441"/>
    </row>
    <row r="9234" spans="25:27" x14ac:dyDescent="0.2">
      <c r="Y9234" s="396"/>
      <c r="Z9234" s="396"/>
      <c r="AA9234" s="441"/>
    </row>
    <row r="9235" spans="25:27" x14ac:dyDescent="0.2">
      <c r="Y9235" s="396"/>
      <c r="Z9235" s="396"/>
      <c r="AA9235" s="441"/>
    </row>
    <row r="9236" spans="25:27" x14ac:dyDescent="0.2">
      <c r="Y9236" s="396"/>
      <c r="Z9236" s="396"/>
      <c r="AA9236" s="441"/>
    </row>
    <row r="9237" spans="25:27" x14ac:dyDescent="0.2">
      <c r="Y9237" s="396"/>
      <c r="Z9237" s="396"/>
      <c r="AA9237" s="441"/>
    </row>
    <row r="9238" spans="25:27" x14ac:dyDescent="0.2">
      <c r="Y9238" s="396"/>
      <c r="Z9238" s="396"/>
      <c r="AA9238" s="441"/>
    </row>
    <row r="9239" spans="25:27" x14ac:dyDescent="0.2">
      <c r="Y9239" s="396"/>
      <c r="Z9239" s="396"/>
      <c r="AA9239" s="441"/>
    </row>
    <row r="9240" spans="25:27" x14ac:dyDescent="0.2">
      <c r="Y9240" s="396"/>
      <c r="Z9240" s="396"/>
      <c r="AA9240" s="441"/>
    </row>
    <row r="9241" spans="25:27" x14ac:dyDescent="0.2">
      <c r="Y9241" s="396"/>
      <c r="Z9241" s="396"/>
      <c r="AA9241" s="441"/>
    </row>
    <row r="9242" spans="25:27" x14ac:dyDescent="0.2">
      <c r="Y9242" s="396"/>
      <c r="Z9242" s="396"/>
      <c r="AA9242" s="441"/>
    </row>
    <row r="9243" spans="25:27" x14ac:dyDescent="0.2">
      <c r="Y9243" s="396"/>
      <c r="Z9243" s="396"/>
      <c r="AA9243" s="441"/>
    </row>
    <row r="9244" spans="25:27" x14ac:dyDescent="0.2">
      <c r="Y9244" s="396"/>
      <c r="Z9244" s="396"/>
      <c r="AA9244" s="441"/>
    </row>
    <row r="9245" spans="25:27" x14ac:dyDescent="0.2">
      <c r="Y9245" s="396"/>
      <c r="Z9245" s="396"/>
      <c r="AA9245" s="441"/>
    </row>
    <row r="9246" spans="25:27" x14ac:dyDescent="0.2">
      <c r="Y9246" s="396"/>
      <c r="Z9246" s="396"/>
      <c r="AA9246" s="441"/>
    </row>
    <row r="9247" spans="25:27" x14ac:dyDescent="0.2">
      <c r="Y9247" s="396"/>
      <c r="Z9247" s="396"/>
      <c r="AA9247" s="441"/>
    </row>
    <row r="9248" spans="25:27" x14ac:dyDescent="0.2">
      <c r="Y9248" s="396"/>
      <c r="Z9248" s="396"/>
      <c r="AA9248" s="441"/>
    </row>
    <row r="9249" spans="25:27" x14ac:dyDescent="0.2">
      <c r="Y9249" s="396"/>
      <c r="Z9249" s="396"/>
      <c r="AA9249" s="441"/>
    </row>
    <row r="9250" spans="25:27" x14ac:dyDescent="0.2">
      <c r="Y9250" s="396"/>
      <c r="Z9250" s="396"/>
      <c r="AA9250" s="441"/>
    </row>
    <row r="9251" spans="25:27" x14ac:dyDescent="0.2">
      <c r="Y9251" s="396"/>
      <c r="Z9251" s="396"/>
      <c r="AA9251" s="441"/>
    </row>
    <row r="9252" spans="25:27" x14ac:dyDescent="0.2">
      <c r="Y9252" s="396"/>
      <c r="Z9252" s="396"/>
      <c r="AA9252" s="441"/>
    </row>
    <row r="9253" spans="25:27" x14ac:dyDescent="0.2">
      <c r="Y9253" s="396"/>
      <c r="Z9253" s="396"/>
      <c r="AA9253" s="441"/>
    </row>
    <row r="9254" spans="25:27" x14ac:dyDescent="0.2">
      <c r="Y9254" s="396"/>
      <c r="Z9254" s="396"/>
      <c r="AA9254" s="441"/>
    </row>
    <row r="9255" spans="25:27" x14ac:dyDescent="0.2">
      <c r="Y9255" s="396"/>
      <c r="Z9255" s="396"/>
      <c r="AA9255" s="441"/>
    </row>
    <row r="9256" spans="25:27" x14ac:dyDescent="0.2">
      <c r="Y9256" s="396"/>
      <c r="Z9256" s="396"/>
      <c r="AA9256" s="441"/>
    </row>
    <row r="9257" spans="25:27" x14ac:dyDescent="0.2">
      <c r="Y9257" s="396"/>
      <c r="Z9257" s="396"/>
      <c r="AA9257" s="441"/>
    </row>
    <row r="9258" spans="25:27" x14ac:dyDescent="0.2">
      <c r="Y9258" s="396"/>
      <c r="Z9258" s="396"/>
      <c r="AA9258" s="441"/>
    </row>
    <row r="9259" spans="25:27" x14ac:dyDescent="0.2">
      <c r="Y9259" s="396"/>
      <c r="Z9259" s="396"/>
      <c r="AA9259" s="441"/>
    </row>
    <row r="9260" spans="25:27" x14ac:dyDescent="0.2">
      <c r="Y9260" s="396"/>
      <c r="Z9260" s="396"/>
      <c r="AA9260" s="441"/>
    </row>
    <row r="9261" spans="25:27" x14ac:dyDescent="0.2">
      <c r="Y9261" s="396"/>
      <c r="Z9261" s="396"/>
      <c r="AA9261" s="441"/>
    </row>
    <row r="9262" spans="25:27" x14ac:dyDescent="0.2">
      <c r="Y9262" s="396"/>
      <c r="Z9262" s="396"/>
      <c r="AA9262" s="441"/>
    </row>
    <row r="9263" spans="25:27" x14ac:dyDescent="0.2">
      <c r="Y9263" s="396"/>
      <c r="Z9263" s="396"/>
      <c r="AA9263" s="441"/>
    </row>
    <row r="9264" spans="25:27" x14ac:dyDescent="0.2">
      <c r="Y9264" s="396"/>
      <c r="Z9264" s="396"/>
      <c r="AA9264" s="441"/>
    </row>
    <row r="9265" spans="25:27" x14ac:dyDescent="0.2">
      <c r="Y9265" s="396"/>
      <c r="Z9265" s="396"/>
      <c r="AA9265" s="441"/>
    </row>
    <row r="9266" spans="25:27" x14ac:dyDescent="0.2">
      <c r="Y9266" s="396"/>
      <c r="Z9266" s="396"/>
      <c r="AA9266" s="441"/>
    </row>
    <row r="9267" spans="25:27" x14ac:dyDescent="0.2">
      <c r="Y9267" s="396"/>
      <c r="Z9267" s="396"/>
      <c r="AA9267" s="441"/>
    </row>
    <row r="9268" spans="25:27" x14ac:dyDescent="0.2">
      <c r="Y9268" s="396"/>
      <c r="Z9268" s="396"/>
      <c r="AA9268" s="441"/>
    </row>
    <row r="9269" spans="25:27" x14ac:dyDescent="0.2">
      <c r="Y9269" s="396"/>
      <c r="Z9269" s="396"/>
      <c r="AA9269" s="441"/>
    </row>
    <row r="9270" spans="25:27" x14ac:dyDescent="0.2">
      <c r="Y9270" s="396"/>
      <c r="Z9270" s="396"/>
      <c r="AA9270" s="441"/>
    </row>
    <row r="9271" spans="25:27" x14ac:dyDescent="0.2">
      <c r="Y9271" s="396"/>
      <c r="Z9271" s="396"/>
      <c r="AA9271" s="441"/>
    </row>
    <row r="9272" spans="25:27" x14ac:dyDescent="0.2">
      <c r="Y9272" s="396"/>
      <c r="Z9272" s="396"/>
      <c r="AA9272" s="441"/>
    </row>
    <row r="9273" spans="25:27" x14ac:dyDescent="0.2">
      <c r="Y9273" s="396"/>
      <c r="Z9273" s="396"/>
      <c r="AA9273" s="441"/>
    </row>
    <row r="9274" spans="25:27" x14ac:dyDescent="0.2">
      <c r="Y9274" s="396"/>
      <c r="Z9274" s="396"/>
      <c r="AA9274" s="441"/>
    </row>
    <row r="9275" spans="25:27" x14ac:dyDescent="0.2">
      <c r="Y9275" s="396"/>
      <c r="Z9275" s="396"/>
      <c r="AA9275" s="441"/>
    </row>
    <row r="9276" spans="25:27" x14ac:dyDescent="0.2">
      <c r="Y9276" s="396"/>
      <c r="Z9276" s="396"/>
      <c r="AA9276" s="441"/>
    </row>
    <row r="9277" spans="25:27" x14ac:dyDescent="0.2">
      <c r="Y9277" s="396"/>
      <c r="Z9277" s="396"/>
      <c r="AA9277" s="441"/>
    </row>
    <row r="9278" spans="25:27" x14ac:dyDescent="0.2">
      <c r="Y9278" s="396"/>
      <c r="Z9278" s="396"/>
      <c r="AA9278" s="441"/>
    </row>
    <row r="9279" spans="25:27" x14ac:dyDescent="0.2">
      <c r="Y9279" s="396"/>
      <c r="Z9279" s="396"/>
      <c r="AA9279" s="441"/>
    </row>
    <row r="9280" spans="25:27" x14ac:dyDescent="0.2">
      <c r="Y9280" s="396"/>
      <c r="Z9280" s="396"/>
      <c r="AA9280" s="441"/>
    </row>
    <row r="9281" spans="25:27" x14ac:dyDescent="0.2">
      <c r="Y9281" s="396"/>
      <c r="Z9281" s="396"/>
      <c r="AA9281" s="441"/>
    </row>
    <row r="9282" spans="25:27" x14ac:dyDescent="0.2">
      <c r="Y9282" s="396"/>
      <c r="Z9282" s="396"/>
      <c r="AA9282" s="441"/>
    </row>
    <row r="9283" spans="25:27" x14ac:dyDescent="0.2">
      <c r="Y9283" s="396"/>
      <c r="Z9283" s="396"/>
      <c r="AA9283" s="441"/>
    </row>
    <row r="9284" spans="25:27" x14ac:dyDescent="0.2">
      <c r="Y9284" s="396"/>
      <c r="Z9284" s="396"/>
      <c r="AA9284" s="441"/>
    </row>
    <row r="9285" spans="25:27" x14ac:dyDescent="0.2">
      <c r="Y9285" s="396"/>
      <c r="Z9285" s="396"/>
      <c r="AA9285" s="441"/>
    </row>
    <row r="9286" spans="25:27" x14ac:dyDescent="0.2">
      <c r="Y9286" s="396"/>
      <c r="Z9286" s="396"/>
      <c r="AA9286" s="441"/>
    </row>
    <row r="9287" spans="25:27" x14ac:dyDescent="0.2">
      <c r="Y9287" s="396"/>
      <c r="Z9287" s="396"/>
      <c r="AA9287" s="441"/>
    </row>
    <row r="9288" spans="25:27" x14ac:dyDescent="0.2">
      <c r="Y9288" s="396"/>
      <c r="Z9288" s="396"/>
      <c r="AA9288" s="441"/>
    </row>
    <row r="9289" spans="25:27" x14ac:dyDescent="0.2">
      <c r="Y9289" s="396"/>
      <c r="Z9289" s="396"/>
      <c r="AA9289" s="441"/>
    </row>
    <row r="9290" spans="25:27" x14ac:dyDescent="0.2">
      <c r="Y9290" s="396"/>
      <c r="Z9290" s="396"/>
      <c r="AA9290" s="441"/>
    </row>
    <row r="9291" spans="25:27" x14ac:dyDescent="0.2">
      <c r="Y9291" s="396"/>
      <c r="Z9291" s="396"/>
      <c r="AA9291" s="441"/>
    </row>
    <row r="9292" spans="25:27" x14ac:dyDescent="0.2">
      <c r="Y9292" s="396"/>
      <c r="Z9292" s="396"/>
      <c r="AA9292" s="441"/>
    </row>
    <row r="9293" spans="25:27" x14ac:dyDescent="0.2">
      <c r="Y9293" s="396"/>
      <c r="Z9293" s="396"/>
      <c r="AA9293" s="441"/>
    </row>
    <row r="9294" spans="25:27" x14ac:dyDescent="0.2">
      <c r="Y9294" s="396"/>
      <c r="Z9294" s="396"/>
      <c r="AA9294" s="441"/>
    </row>
    <row r="9295" spans="25:27" x14ac:dyDescent="0.2">
      <c r="Y9295" s="396"/>
      <c r="Z9295" s="396"/>
      <c r="AA9295" s="441"/>
    </row>
    <row r="9296" spans="25:27" x14ac:dyDescent="0.2">
      <c r="Y9296" s="396"/>
      <c r="Z9296" s="396"/>
      <c r="AA9296" s="441"/>
    </row>
    <row r="9297" spans="25:27" x14ac:dyDescent="0.2">
      <c r="Y9297" s="396"/>
      <c r="Z9297" s="396"/>
      <c r="AA9297" s="441"/>
    </row>
    <row r="9298" spans="25:27" x14ac:dyDescent="0.2">
      <c r="Y9298" s="396"/>
      <c r="Z9298" s="396"/>
      <c r="AA9298" s="441"/>
    </row>
    <row r="9299" spans="25:27" x14ac:dyDescent="0.2">
      <c r="Y9299" s="396"/>
      <c r="Z9299" s="396"/>
      <c r="AA9299" s="441"/>
    </row>
    <row r="9300" spans="25:27" x14ac:dyDescent="0.2">
      <c r="Y9300" s="396"/>
      <c r="Z9300" s="396"/>
      <c r="AA9300" s="441"/>
    </row>
    <row r="9301" spans="25:27" x14ac:dyDescent="0.2">
      <c r="Y9301" s="396"/>
      <c r="Z9301" s="396"/>
      <c r="AA9301" s="441"/>
    </row>
    <row r="9302" spans="25:27" x14ac:dyDescent="0.2">
      <c r="Y9302" s="396"/>
      <c r="Z9302" s="396"/>
      <c r="AA9302" s="441"/>
    </row>
    <row r="9303" spans="25:27" x14ac:dyDescent="0.2">
      <c r="Y9303" s="396"/>
      <c r="Z9303" s="396"/>
      <c r="AA9303" s="441"/>
    </row>
    <row r="9304" spans="25:27" x14ac:dyDescent="0.2">
      <c r="Y9304" s="396"/>
      <c r="Z9304" s="396"/>
      <c r="AA9304" s="441"/>
    </row>
    <row r="9305" spans="25:27" x14ac:dyDescent="0.2">
      <c r="Y9305" s="396"/>
      <c r="Z9305" s="396"/>
      <c r="AA9305" s="441"/>
    </row>
    <row r="9306" spans="25:27" x14ac:dyDescent="0.2">
      <c r="Y9306" s="396"/>
      <c r="Z9306" s="396"/>
      <c r="AA9306" s="441"/>
    </row>
    <row r="9307" spans="25:27" x14ac:dyDescent="0.2">
      <c r="Y9307" s="396"/>
      <c r="Z9307" s="396"/>
      <c r="AA9307" s="441"/>
    </row>
    <row r="9308" spans="25:27" x14ac:dyDescent="0.2">
      <c r="Y9308" s="396"/>
      <c r="Z9308" s="396"/>
      <c r="AA9308" s="441"/>
    </row>
    <row r="9309" spans="25:27" x14ac:dyDescent="0.2">
      <c r="Y9309" s="396"/>
      <c r="Z9309" s="396"/>
      <c r="AA9309" s="441"/>
    </row>
    <row r="9310" spans="25:27" x14ac:dyDescent="0.2">
      <c r="Y9310" s="396"/>
      <c r="Z9310" s="396"/>
      <c r="AA9310" s="441"/>
    </row>
    <row r="9311" spans="25:27" x14ac:dyDescent="0.2">
      <c r="Y9311" s="396"/>
      <c r="Z9311" s="396"/>
      <c r="AA9311" s="441"/>
    </row>
    <row r="9312" spans="25:27" x14ac:dyDescent="0.2">
      <c r="Y9312" s="396"/>
      <c r="Z9312" s="396"/>
      <c r="AA9312" s="441"/>
    </row>
    <row r="9313" spans="25:27" x14ac:dyDescent="0.2">
      <c r="Y9313" s="396"/>
      <c r="Z9313" s="396"/>
      <c r="AA9313" s="441"/>
    </row>
    <row r="9314" spans="25:27" x14ac:dyDescent="0.2">
      <c r="Y9314" s="396"/>
      <c r="Z9314" s="396"/>
      <c r="AA9314" s="441"/>
    </row>
    <row r="9315" spans="25:27" x14ac:dyDescent="0.2">
      <c r="Y9315" s="396"/>
      <c r="Z9315" s="396"/>
      <c r="AA9315" s="441"/>
    </row>
    <row r="9316" spans="25:27" x14ac:dyDescent="0.2">
      <c r="Y9316" s="396"/>
      <c r="Z9316" s="396"/>
      <c r="AA9316" s="441"/>
    </row>
    <row r="9317" spans="25:27" x14ac:dyDescent="0.2">
      <c r="Y9317" s="396"/>
      <c r="Z9317" s="396"/>
      <c r="AA9317" s="441"/>
    </row>
    <row r="9318" spans="25:27" x14ac:dyDescent="0.2">
      <c r="Y9318" s="396"/>
      <c r="Z9318" s="396"/>
      <c r="AA9318" s="441"/>
    </row>
    <row r="9319" spans="25:27" x14ac:dyDescent="0.2">
      <c r="Y9319" s="396"/>
      <c r="Z9319" s="396"/>
      <c r="AA9319" s="441"/>
    </row>
    <row r="9320" spans="25:27" x14ac:dyDescent="0.2">
      <c r="Y9320" s="396"/>
      <c r="Z9320" s="396"/>
      <c r="AA9320" s="441"/>
    </row>
    <row r="9321" spans="25:27" x14ac:dyDescent="0.2">
      <c r="Y9321" s="396"/>
      <c r="Z9321" s="396"/>
      <c r="AA9321" s="441"/>
    </row>
    <row r="9322" spans="25:27" x14ac:dyDescent="0.2">
      <c r="Y9322" s="396"/>
      <c r="Z9322" s="396"/>
      <c r="AA9322" s="441"/>
    </row>
    <row r="9323" spans="25:27" x14ac:dyDescent="0.2">
      <c r="Y9323" s="396"/>
      <c r="Z9323" s="396"/>
      <c r="AA9323" s="441"/>
    </row>
    <row r="9324" spans="25:27" x14ac:dyDescent="0.2">
      <c r="Y9324" s="396"/>
      <c r="Z9324" s="396"/>
      <c r="AA9324" s="441"/>
    </row>
    <row r="9325" spans="25:27" x14ac:dyDescent="0.2">
      <c r="Y9325" s="396"/>
      <c r="Z9325" s="396"/>
      <c r="AA9325" s="441"/>
    </row>
    <row r="9326" spans="25:27" x14ac:dyDescent="0.2">
      <c r="Y9326" s="396"/>
      <c r="Z9326" s="396"/>
      <c r="AA9326" s="441"/>
    </row>
    <row r="9327" spans="25:27" x14ac:dyDescent="0.2">
      <c r="Y9327" s="396"/>
      <c r="Z9327" s="396"/>
      <c r="AA9327" s="441"/>
    </row>
    <row r="9328" spans="25:27" x14ac:dyDescent="0.2">
      <c r="Y9328" s="396"/>
      <c r="Z9328" s="396"/>
      <c r="AA9328" s="441"/>
    </row>
    <row r="9329" spans="25:27" x14ac:dyDescent="0.2">
      <c r="Y9329" s="396"/>
      <c r="Z9329" s="396"/>
      <c r="AA9329" s="441"/>
    </row>
    <row r="9330" spans="25:27" x14ac:dyDescent="0.2">
      <c r="Y9330" s="396"/>
      <c r="Z9330" s="396"/>
      <c r="AA9330" s="441"/>
    </row>
    <row r="9331" spans="25:27" x14ac:dyDescent="0.2">
      <c r="Y9331" s="396"/>
      <c r="Z9331" s="396"/>
      <c r="AA9331" s="441"/>
    </row>
    <row r="9332" spans="25:27" x14ac:dyDescent="0.2">
      <c r="Y9332" s="396"/>
      <c r="Z9332" s="396"/>
      <c r="AA9332" s="441"/>
    </row>
    <row r="9333" spans="25:27" x14ac:dyDescent="0.2">
      <c r="Y9333" s="396"/>
      <c r="Z9333" s="396"/>
      <c r="AA9333" s="441"/>
    </row>
    <row r="9334" spans="25:27" x14ac:dyDescent="0.2">
      <c r="Y9334" s="396"/>
      <c r="Z9334" s="396"/>
      <c r="AA9334" s="441"/>
    </row>
    <row r="9335" spans="25:27" x14ac:dyDescent="0.2">
      <c r="Y9335" s="396"/>
      <c r="Z9335" s="396"/>
      <c r="AA9335" s="441"/>
    </row>
    <row r="9336" spans="25:27" x14ac:dyDescent="0.2">
      <c r="Y9336" s="396"/>
      <c r="Z9336" s="396"/>
      <c r="AA9336" s="441"/>
    </row>
    <row r="9337" spans="25:27" x14ac:dyDescent="0.2">
      <c r="Y9337" s="396"/>
      <c r="Z9337" s="396"/>
      <c r="AA9337" s="441"/>
    </row>
    <row r="9338" spans="25:27" x14ac:dyDescent="0.2">
      <c r="Y9338" s="396"/>
      <c r="Z9338" s="396"/>
      <c r="AA9338" s="441"/>
    </row>
    <row r="9339" spans="25:27" x14ac:dyDescent="0.2">
      <c r="Y9339" s="396"/>
      <c r="Z9339" s="396"/>
      <c r="AA9339" s="441"/>
    </row>
    <row r="9340" spans="25:27" x14ac:dyDescent="0.2">
      <c r="Y9340" s="396"/>
      <c r="Z9340" s="396"/>
      <c r="AA9340" s="441"/>
    </row>
    <row r="9341" spans="25:27" x14ac:dyDescent="0.2">
      <c r="Y9341" s="396"/>
      <c r="Z9341" s="396"/>
      <c r="AA9341" s="441"/>
    </row>
    <row r="9342" spans="25:27" x14ac:dyDescent="0.2">
      <c r="Y9342" s="396"/>
      <c r="Z9342" s="396"/>
      <c r="AA9342" s="441"/>
    </row>
    <row r="9343" spans="25:27" x14ac:dyDescent="0.2">
      <c r="Y9343" s="396"/>
      <c r="Z9343" s="396"/>
      <c r="AA9343" s="441"/>
    </row>
    <row r="9344" spans="25:27" x14ac:dyDescent="0.2">
      <c r="Y9344" s="396"/>
      <c r="Z9344" s="396"/>
      <c r="AA9344" s="441"/>
    </row>
    <row r="9345" spans="25:27" x14ac:dyDescent="0.2">
      <c r="Y9345" s="396"/>
      <c r="Z9345" s="396"/>
      <c r="AA9345" s="441"/>
    </row>
    <row r="9346" spans="25:27" x14ac:dyDescent="0.2">
      <c r="Y9346" s="396"/>
      <c r="Z9346" s="396"/>
      <c r="AA9346" s="441"/>
    </row>
    <row r="9347" spans="25:27" x14ac:dyDescent="0.2">
      <c r="Y9347" s="396"/>
      <c r="Z9347" s="396"/>
      <c r="AA9347" s="441"/>
    </row>
    <row r="9348" spans="25:27" x14ac:dyDescent="0.2">
      <c r="Y9348" s="396"/>
      <c r="Z9348" s="396"/>
      <c r="AA9348" s="441"/>
    </row>
    <row r="9349" spans="25:27" x14ac:dyDescent="0.2">
      <c r="Y9349" s="396"/>
      <c r="Z9349" s="396"/>
      <c r="AA9349" s="441"/>
    </row>
    <row r="9350" spans="25:27" x14ac:dyDescent="0.2">
      <c r="Y9350" s="396"/>
      <c r="Z9350" s="396"/>
      <c r="AA9350" s="441"/>
    </row>
    <row r="9351" spans="25:27" x14ac:dyDescent="0.2">
      <c r="Y9351" s="396"/>
      <c r="Z9351" s="396"/>
      <c r="AA9351" s="441"/>
    </row>
    <row r="9352" spans="25:27" x14ac:dyDescent="0.2">
      <c r="Y9352" s="396"/>
      <c r="Z9352" s="396"/>
      <c r="AA9352" s="441"/>
    </row>
    <row r="9353" spans="25:27" x14ac:dyDescent="0.2">
      <c r="Y9353" s="396"/>
      <c r="Z9353" s="396"/>
      <c r="AA9353" s="441"/>
    </row>
    <row r="9354" spans="25:27" x14ac:dyDescent="0.2">
      <c r="Y9354" s="396"/>
      <c r="Z9354" s="396"/>
      <c r="AA9354" s="441"/>
    </row>
    <row r="9355" spans="25:27" x14ac:dyDescent="0.2">
      <c r="Y9355" s="396"/>
      <c r="Z9355" s="396"/>
      <c r="AA9355" s="441"/>
    </row>
    <row r="9356" spans="25:27" x14ac:dyDescent="0.2">
      <c r="Y9356" s="396"/>
      <c r="Z9356" s="396"/>
      <c r="AA9356" s="441"/>
    </row>
    <row r="9357" spans="25:27" x14ac:dyDescent="0.2">
      <c r="Y9357" s="396"/>
      <c r="Z9357" s="396"/>
      <c r="AA9357" s="441"/>
    </row>
    <row r="9358" spans="25:27" x14ac:dyDescent="0.2">
      <c r="Y9358" s="396"/>
      <c r="Z9358" s="396"/>
      <c r="AA9358" s="441"/>
    </row>
    <row r="9359" spans="25:27" x14ac:dyDescent="0.2">
      <c r="Y9359" s="396"/>
      <c r="Z9359" s="396"/>
      <c r="AA9359" s="441"/>
    </row>
    <row r="9360" spans="25:27" x14ac:dyDescent="0.2">
      <c r="Y9360" s="396"/>
      <c r="Z9360" s="396"/>
      <c r="AA9360" s="441"/>
    </row>
    <row r="9361" spans="25:27" x14ac:dyDescent="0.2">
      <c r="Y9361" s="396"/>
      <c r="Z9361" s="396"/>
      <c r="AA9361" s="441"/>
    </row>
    <row r="9362" spans="25:27" x14ac:dyDescent="0.2">
      <c r="Y9362" s="396"/>
      <c r="Z9362" s="396"/>
      <c r="AA9362" s="441"/>
    </row>
    <row r="9363" spans="25:27" x14ac:dyDescent="0.2">
      <c r="Y9363" s="396"/>
      <c r="Z9363" s="396"/>
      <c r="AA9363" s="441"/>
    </row>
    <row r="9364" spans="25:27" x14ac:dyDescent="0.2">
      <c r="Y9364" s="396"/>
      <c r="Z9364" s="396"/>
      <c r="AA9364" s="441"/>
    </row>
    <row r="9365" spans="25:27" x14ac:dyDescent="0.2">
      <c r="Y9365" s="396"/>
      <c r="Z9365" s="396"/>
      <c r="AA9365" s="441"/>
    </row>
    <row r="9366" spans="25:27" x14ac:dyDescent="0.2">
      <c r="Y9366" s="396"/>
      <c r="Z9366" s="396"/>
      <c r="AA9366" s="441"/>
    </row>
    <row r="9367" spans="25:27" x14ac:dyDescent="0.2">
      <c r="Y9367" s="396"/>
      <c r="Z9367" s="396"/>
      <c r="AA9367" s="441"/>
    </row>
    <row r="9368" spans="25:27" x14ac:dyDescent="0.2">
      <c r="Y9368" s="396"/>
      <c r="Z9368" s="396"/>
      <c r="AA9368" s="441"/>
    </row>
    <row r="9369" spans="25:27" x14ac:dyDescent="0.2">
      <c r="Y9369" s="396"/>
      <c r="Z9369" s="396"/>
      <c r="AA9369" s="441"/>
    </row>
    <row r="9370" spans="25:27" x14ac:dyDescent="0.2">
      <c r="Y9370" s="396"/>
      <c r="Z9370" s="396"/>
      <c r="AA9370" s="441"/>
    </row>
    <row r="9371" spans="25:27" x14ac:dyDescent="0.2">
      <c r="Y9371" s="396"/>
      <c r="Z9371" s="396"/>
      <c r="AA9371" s="441"/>
    </row>
    <row r="9372" spans="25:27" x14ac:dyDescent="0.2">
      <c r="Y9372" s="396"/>
      <c r="Z9372" s="396"/>
      <c r="AA9372" s="441"/>
    </row>
    <row r="9373" spans="25:27" x14ac:dyDescent="0.2">
      <c r="Y9373" s="396"/>
      <c r="Z9373" s="396"/>
      <c r="AA9373" s="441"/>
    </row>
    <row r="9374" spans="25:27" x14ac:dyDescent="0.2">
      <c r="Y9374" s="396"/>
      <c r="Z9374" s="396"/>
      <c r="AA9374" s="441"/>
    </row>
    <row r="9375" spans="25:27" x14ac:dyDescent="0.2">
      <c r="Y9375" s="396"/>
      <c r="Z9375" s="396"/>
      <c r="AA9375" s="441"/>
    </row>
    <row r="9376" spans="25:27" x14ac:dyDescent="0.2">
      <c r="Y9376" s="396"/>
      <c r="Z9376" s="396"/>
      <c r="AA9376" s="441"/>
    </row>
    <row r="9377" spans="25:27" x14ac:dyDescent="0.2">
      <c r="Y9377" s="396"/>
      <c r="Z9377" s="396"/>
      <c r="AA9377" s="441"/>
    </row>
    <row r="9378" spans="25:27" x14ac:dyDescent="0.2">
      <c r="Y9378" s="396"/>
      <c r="Z9378" s="396"/>
      <c r="AA9378" s="441"/>
    </row>
    <row r="9379" spans="25:27" x14ac:dyDescent="0.2">
      <c r="Y9379" s="396"/>
      <c r="Z9379" s="396"/>
      <c r="AA9379" s="441"/>
    </row>
    <row r="9380" spans="25:27" x14ac:dyDescent="0.2">
      <c r="Y9380" s="396"/>
      <c r="Z9380" s="396"/>
      <c r="AA9380" s="441"/>
    </row>
    <row r="9381" spans="25:27" x14ac:dyDescent="0.2">
      <c r="Y9381" s="396"/>
      <c r="Z9381" s="396"/>
      <c r="AA9381" s="441"/>
    </row>
    <row r="9382" spans="25:27" x14ac:dyDescent="0.2">
      <c r="Y9382" s="396"/>
      <c r="Z9382" s="396"/>
      <c r="AA9382" s="441"/>
    </row>
    <row r="9383" spans="25:27" x14ac:dyDescent="0.2">
      <c r="Y9383" s="396"/>
      <c r="Z9383" s="396"/>
      <c r="AA9383" s="441"/>
    </row>
    <row r="9384" spans="25:27" x14ac:dyDescent="0.2">
      <c r="Y9384" s="396"/>
      <c r="Z9384" s="396"/>
      <c r="AA9384" s="441"/>
    </row>
    <row r="9385" spans="25:27" x14ac:dyDescent="0.2">
      <c r="Y9385" s="396"/>
      <c r="Z9385" s="396"/>
      <c r="AA9385" s="441"/>
    </row>
    <row r="9386" spans="25:27" x14ac:dyDescent="0.2">
      <c r="Y9386" s="396"/>
      <c r="Z9386" s="396"/>
      <c r="AA9386" s="441"/>
    </row>
    <row r="9387" spans="25:27" x14ac:dyDescent="0.2">
      <c r="Y9387" s="396"/>
      <c r="Z9387" s="396"/>
      <c r="AA9387" s="441"/>
    </row>
    <row r="9388" spans="25:27" x14ac:dyDescent="0.2">
      <c r="Y9388" s="396"/>
      <c r="Z9388" s="396"/>
      <c r="AA9388" s="441"/>
    </row>
    <row r="9389" spans="25:27" x14ac:dyDescent="0.2">
      <c r="Y9389" s="396"/>
      <c r="Z9389" s="396"/>
      <c r="AA9389" s="441"/>
    </row>
    <row r="9390" spans="25:27" x14ac:dyDescent="0.2">
      <c r="Y9390" s="396"/>
      <c r="Z9390" s="396"/>
      <c r="AA9390" s="441"/>
    </row>
    <row r="9391" spans="25:27" x14ac:dyDescent="0.2">
      <c r="Y9391" s="396"/>
      <c r="Z9391" s="396"/>
      <c r="AA9391" s="441"/>
    </row>
    <row r="9392" spans="25:27" x14ac:dyDescent="0.2">
      <c r="Y9392" s="396"/>
      <c r="Z9392" s="396"/>
      <c r="AA9392" s="441"/>
    </row>
    <row r="9393" spans="25:27" x14ac:dyDescent="0.2">
      <c r="Y9393" s="396"/>
      <c r="Z9393" s="396"/>
      <c r="AA9393" s="441"/>
    </row>
    <row r="9394" spans="25:27" x14ac:dyDescent="0.2">
      <c r="Y9394" s="396"/>
      <c r="Z9394" s="396"/>
      <c r="AA9394" s="441"/>
    </row>
    <row r="9395" spans="25:27" x14ac:dyDescent="0.2">
      <c r="Y9395" s="396"/>
      <c r="Z9395" s="396"/>
      <c r="AA9395" s="441"/>
    </row>
    <row r="9396" spans="25:27" x14ac:dyDescent="0.2">
      <c r="Y9396" s="396"/>
      <c r="Z9396" s="396"/>
      <c r="AA9396" s="441"/>
    </row>
    <row r="9397" spans="25:27" x14ac:dyDescent="0.2">
      <c r="Y9397" s="396"/>
      <c r="Z9397" s="396"/>
      <c r="AA9397" s="441"/>
    </row>
    <row r="9398" spans="25:27" x14ac:dyDescent="0.2">
      <c r="Y9398" s="396"/>
      <c r="Z9398" s="396"/>
      <c r="AA9398" s="441"/>
    </row>
    <row r="9399" spans="25:27" x14ac:dyDescent="0.2">
      <c r="Y9399" s="396"/>
      <c r="Z9399" s="396"/>
      <c r="AA9399" s="441"/>
    </row>
    <row r="9400" spans="25:27" x14ac:dyDescent="0.2">
      <c r="Y9400" s="396"/>
      <c r="Z9400" s="396"/>
      <c r="AA9400" s="441"/>
    </row>
    <row r="9401" spans="25:27" x14ac:dyDescent="0.2">
      <c r="Y9401" s="396"/>
      <c r="Z9401" s="396"/>
      <c r="AA9401" s="441"/>
    </row>
    <row r="9402" spans="25:27" x14ac:dyDescent="0.2">
      <c r="Y9402" s="396"/>
      <c r="Z9402" s="396"/>
      <c r="AA9402" s="441"/>
    </row>
    <row r="9403" spans="25:27" x14ac:dyDescent="0.2">
      <c r="Y9403" s="396"/>
      <c r="Z9403" s="396"/>
      <c r="AA9403" s="441"/>
    </row>
    <row r="9404" spans="25:27" x14ac:dyDescent="0.2">
      <c r="Y9404" s="396"/>
      <c r="Z9404" s="396"/>
      <c r="AA9404" s="441"/>
    </row>
    <row r="9405" spans="25:27" x14ac:dyDescent="0.2">
      <c r="Y9405" s="396"/>
      <c r="Z9405" s="396"/>
      <c r="AA9405" s="441"/>
    </row>
    <row r="9406" spans="25:27" x14ac:dyDescent="0.2">
      <c r="Y9406" s="396"/>
      <c r="Z9406" s="396"/>
      <c r="AA9406" s="441"/>
    </row>
    <row r="9407" spans="25:27" x14ac:dyDescent="0.2">
      <c r="Y9407" s="396"/>
      <c r="Z9407" s="396"/>
      <c r="AA9407" s="441"/>
    </row>
    <row r="9408" spans="25:27" x14ac:dyDescent="0.2">
      <c r="Y9408" s="396"/>
      <c r="Z9408" s="396"/>
      <c r="AA9408" s="441"/>
    </row>
    <row r="9409" spans="25:27" x14ac:dyDescent="0.2">
      <c r="Y9409" s="396"/>
      <c r="Z9409" s="396"/>
      <c r="AA9409" s="441"/>
    </row>
    <row r="9410" spans="25:27" x14ac:dyDescent="0.2">
      <c r="Y9410" s="396"/>
      <c r="Z9410" s="396"/>
      <c r="AA9410" s="441"/>
    </row>
    <row r="9411" spans="25:27" x14ac:dyDescent="0.2">
      <c r="Y9411" s="396"/>
      <c r="Z9411" s="396"/>
      <c r="AA9411" s="441"/>
    </row>
    <row r="9412" spans="25:27" x14ac:dyDescent="0.2">
      <c r="Y9412" s="396"/>
      <c r="Z9412" s="396"/>
      <c r="AA9412" s="441"/>
    </row>
    <row r="9413" spans="25:27" x14ac:dyDescent="0.2">
      <c r="Y9413" s="396"/>
      <c r="Z9413" s="396"/>
      <c r="AA9413" s="441"/>
    </row>
    <row r="9414" spans="25:27" x14ac:dyDescent="0.2">
      <c r="Y9414" s="396"/>
      <c r="Z9414" s="396"/>
      <c r="AA9414" s="441"/>
    </row>
    <row r="9415" spans="25:27" x14ac:dyDescent="0.2">
      <c r="Y9415" s="396"/>
      <c r="Z9415" s="396"/>
      <c r="AA9415" s="441"/>
    </row>
    <row r="9416" spans="25:27" x14ac:dyDescent="0.2">
      <c r="Y9416" s="396"/>
      <c r="Z9416" s="396"/>
      <c r="AA9416" s="441"/>
    </row>
    <row r="9417" spans="25:27" x14ac:dyDescent="0.2">
      <c r="Y9417" s="396"/>
      <c r="Z9417" s="396"/>
      <c r="AA9417" s="441"/>
    </row>
    <row r="9418" spans="25:27" x14ac:dyDescent="0.2">
      <c r="Y9418" s="396"/>
      <c r="Z9418" s="396"/>
      <c r="AA9418" s="441"/>
    </row>
    <row r="9419" spans="25:27" x14ac:dyDescent="0.2">
      <c r="Y9419" s="396"/>
      <c r="Z9419" s="396"/>
      <c r="AA9419" s="441"/>
    </row>
    <row r="9420" spans="25:27" x14ac:dyDescent="0.2">
      <c r="Y9420" s="396"/>
      <c r="Z9420" s="396"/>
      <c r="AA9420" s="441"/>
    </row>
    <row r="9421" spans="25:27" x14ac:dyDescent="0.2">
      <c r="Y9421" s="396"/>
      <c r="Z9421" s="396"/>
      <c r="AA9421" s="441"/>
    </row>
    <row r="9422" spans="25:27" x14ac:dyDescent="0.2">
      <c r="Y9422" s="396"/>
      <c r="Z9422" s="396"/>
      <c r="AA9422" s="441"/>
    </row>
    <row r="9423" spans="25:27" x14ac:dyDescent="0.2">
      <c r="Y9423" s="396"/>
      <c r="Z9423" s="396"/>
      <c r="AA9423" s="441"/>
    </row>
    <row r="9424" spans="25:27" x14ac:dyDescent="0.2">
      <c r="Y9424" s="396"/>
      <c r="Z9424" s="396"/>
      <c r="AA9424" s="441"/>
    </row>
    <row r="9425" spans="25:27" x14ac:dyDescent="0.2">
      <c r="Y9425" s="396"/>
      <c r="Z9425" s="396"/>
      <c r="AA9425" s="441"/>
    </row>
    <row r="9426" spans="25:27" x14ac:dyDescent="0.2">
      <c r="Y9426" s="396"/>
      <c r="Z9426" s="396"/>
      <c r="AA9426" s="441"/>
    </row>
    <row r="9427" spans="25:27" x14ac:dyDescent="0.2">
      <c r="Y9427" s="396"/>
      <c r="Z9427" s="396"/>
      <c r="AA9427" s="441"/>
    </row>
    <row r="9428" spans="25:27" x14ac:dyDescent="0.2">
      <c r="Y9428" s="396"/>
      <c r="Z9428" s="396"/>
      <c r="AA9428" s="441"/>
    </row>
    <row r="9429" spans="25:27" x14ac:dyDescent="0.2">
      <c r="Y9429" s="396"/>
      <c r="Z9429" s="396"/>
      <c r="AA9429" s="441"/>
    </row>
    <row r="9430" spans="25:27" x14ac:dyDescent="0.2">
      <c r="Y9430" s="396"/>
      <c r="Z9430" s="396"/>
      <c r="AA9430" s="441"/>
    </row>
    <row r="9431" spans="25:27" x14ac:dyDescent="0.2">
      <c r="Y9431" s="396"/>
      <c r="Z9431" s="396"/>
      <c r="AA9431" s="441"/>
    </row>
    <row r="9432" spans="25:27" x14ac:dyDescent="0.2">
      <c r="Y9432" s="396"/>
      <c r="Z9432" s="396"/>
      <c r="AA9432" s="441"/>
    </row>
    <row r="9433" spans="25:27" x14ac:dyDescent="0.2">
      <c r="Y9433" s="396"/>
      <c r="Z9433" s="396"/>
      <c r="AA9433" s="441"/>
    </row>
    <row r="9434" spans="25:27" x14ac:dyDescent="0.2">
      <c r="Y9434" s="396"/>
      <c r="Z9434" s="396"/>
      <c r="AA9434" s="441"/>
    </row>
    <row r="9435" spans="25:27" x14ac:dyDescent="0.2">
      <c r="Y9435" s="396"/>
      <c r="Z9435" s="396"/>
      <c r="AA9435" s="441"/>
    </row>
    <row r="9436" spans="25:27" x14ac:dyDescent="0.2">
      <c r="Y9436" s="396"/>
      <c r="Z9436" s="396"/>
      <c r="AA9436" s="441"/>
    </row>
    <row r="9437" spans="25:27" x14ac:dyDescent="0.2">
      <c r="Y9437" s="396"/>
      <c r="Z9437" s="396"/>
      <c r="AA9437" s="441"/>
    </row>
    <row r="9438" spans="25:27" x14ac:dyDescent="0.2">
      <c r="Y9438" s="396"/>
      <c r="Z9438" s="396"/>
      <c r="AA9438" s="441"/>
    </row>
    <row r="9439" spans="25:27" x14ac:dyDescent="0.2">
      <c r="Y9439" s="396"/>
      <c r="Z9439" s="396"/>
      <c r="AA9439" s="441"/>
    </row>
    <row r="9440" spans="25:27" x14ac:dyDescent="0.2">
      <c r="Y9440" s="396"/>
      <c r="Z9440" s="396"/>
      <c r="AA9440" s="441"/>
    </row>
    <row r="9441" spans="25:27" x14ac:dyDescent="0.2">
      <c r="Y9441" s="396"/>
      <c r="Z9441" s="396"/>
      <c r="AA9441" s="441"/>
    </row>
    <row r="9442" spans="25:27" x14ac:dyDescent="0.2">
      <c r="Y9442" s="396"/>
      <c r="Z9442" s="396"/>
      <c r="AA9442" s="441"/>
    </row>
    <row r="9443" spans="25:27" x14ac:dyDescent="0.2">
      <c r="Y9443" s="396"/>
      <c r="Z9443" s="396"/>
      <c r="AA9443" s="441"/>
    </row>
    <row r="9444" spans="25:27" x14ac:dyDescent="0.2">
      <c r="Y9444" s="396"/>
      <c r="Z9444" s="396"/>
      <c r="AA9444" s="441"/>
    </row>
    <row r="9445" spans="25:27" x14ac:dyDescent="0.2">
      <c r="Y9445" s="396"/>
      <c r="Z9445" s="396"/>
      <c r="AA9445" s="441"/>
    </row>
    <row r="9446" spans="25:27" x14ac:dyDescent="0.2">
      <c r="Y9446" s="396"/>
      <c r="Z9446" s="396"/>
      <c r="AA9446" s="441"/>
    </row>
    <row r="9447" spans="25:27" x14ac:dyDescent="0.2">
      <c r="Y9447" s="396"/>
      <c r="Z9447" s="396"/>
      <c r="AA9447" s="441"/>
    </row>
    <row r="9448" spans="25:27" x14ac:dyDescent="0.2">
      <c r="Y9448" s="396"/>
      <c r="Z9448" s="396"/>
      <c r="AA9448" s="441"/>
    </row>
    <row r="9449" spans="25:27" x14ac:dyDescent="0.2">
      <c r="Y9449" s="396"/>
      <c r="Z9449" s="396"/>
      <c r="AA9449" s="441"/>
    </row>
    <row r="9450" spans="25:27" x14ac:dyDescent="0.2">
      <c r="Y9450" s="396"/>
      <c r="Z9450" s="396"/>
      <c r="AA9450" s="441"/>
    </row>
    <row r="9451" spans="25:27" x14ac:dyDescent="0.2">
      <c r="Y9451" s="396"/>
      <c r="Z9451" s="396"/>
      <c r="AA9451" s="441"/>
    </row>
    <row r="9452" spans="25:27" x14ac:dyDescent="0.2">
      <c r="Y9452" s="396"/>
      <c r="Z9452" s="396"/>
      <c r="AA9452" s="441"/>
    </row>
    <row r="9453" spans="25:27" x14ac:dyDescent="0.2">
      <c r="Y9453" s="396"/>
      <c r="Z9453" s="396"/>
      <c r="AA9453" s="441"/>
    </row>
    <row r="9454" spans="25:27" x14ac:dyDescent="0.2">
      <c r="Y9454" s="396"/>
      <c r="Z9454" s="396"/>
      <c r="AA9454" s="441"/>
    </row>
    <row r="9455" spans="25:27" x14ac:dyDescent="0.2">
      <c r="Y9455" s="396"/>
      <c r="Z9455" s="396"/>
      <c r="AA9455" s="441"/>
    </row>
    <row r="9456" spans="25:27" x14ac:dyDescent="0.2">
      <c r="Y9456" s="396"/>
      <c r="Z9456" s="396"/>
      <c r="AA9456" s="441"/>
    </row>
    <row r="9457" spans="25:27" x14ac:dyDescent="0.2">
      <c r="Y9457" s="396"/>
      <c r="Z9457" s="396"/>
      <c r="AA9457" s="441"/>
    </row>
    <row r="9458" spans="25:27" x14ac:dyDescent="0.2">
      <c r="Y9458" s="396"/>
      <c r="Z9458" s="396"/>
      <c r="AA9458" s="441"/>
    </row>
    <row r="9459" spans="25:27" x14ac:dyDescent="0.2">
      <c r="Y9459" s="396"/>
      <c r="Z9459" s="396"/>
      <c r="AA9459" s="441"/>
    </row>
    <row r="9460" spans="25:27" x14ac:dyDescent="0.2">
      <c r="Y9460" s="396"/>
      <c r="Z9460" s="396"/>
      <c r="AA9460" s="441"/>
    </row>
    <row r="9461" spans="25:27" x14ac:dyDescent="0.2">
      <c r="Y9461" s="396"/>
      <c r="Z9461" s="396"/>
      <c r="AA9461" s="441"/>
    </row>
    <row r="9462" spans="25:27" x14ac:dyDescent="0.2">
      <c r="Y9462" s="396"/>
      <c r="Z9462" s="396"/>
      <c r="AA9462" s="441"/>
    </row>
    <row r="9463" spans="25:27" x14ac:dyDescent="0.2">
      <c r="Y9463" s="396"/>
      <c r="Z9463" s="396"/>
      <c r="AA9463" s="441"/>
    </row>
    <row r="9464" spans="25:27" x14ac:dyDescent="0.2">
      <c r="Y9464" s="396"/>
      <c r="Z9464" s="396"/>
      <c r="AA9464" s="441"/>
    </row>
    <row r="9465" spans="25:27" x14ac:dyDescent="0.2">
      <c r="Y9465" s="396"/>
      <c r="Z9465" s="396"/>
      <c r="AA9465" s="441"/>
    </row>
    <row r="9466" spans="25:27" x14ac:dyDescent="0.2">
      <c r="Y9466" s="396"/>
      <c r="Z9466" s="396"/>
      <c r="AA9466" s="441"/>
    </row>
    <row r="9467" spans="25:27" x14ac:dyDescent="0.2">
      <c r="Y9467" s="396"/>
      <c r="Z9467" s="396"/>
      <c r="AA9467" s="441"/>
    </row>
    <row r="9468" spans="25:27" x14ac:dyDescent="0.2">
      <c r="Y9468" s="396"/>
      <c r="Z9468" s="396"/>
      <c r="AA9468" s="441"/>
    </row>
    <row r="9469" spans="25:27" x14ac:dyDescent="0.2">
      <c r="Y9469" s="396"/>
      <c r="Z9469" s="396"/>
      <c r="AA9469" s="441"/>
    </row>
    <row r="9470" spans="25:27" x14ac:dyDescent="0.2">
      <c r="Y9470" s="396"/>
      <c r="Z9470" s="396"/>
      <c r="AA9470" s="441"/>
    </row>
    <row r="9471" spans="25:27" x14ac:dyDescent="0.2">
      <c r="Y9471" s="396"/>
      <c r="Z9471" s="396"/>
      <c r="AA9471" s="441"/>
    </row>
    <row r="9472" spans="25:27" x14ac:dyDescent="0.2">
      <c r="Y9472" s="396"/>
      <c r="Z9472" s="396"/>
      <c r="AA9472" s="441"/>
    </row>
    <row r="9473" spans="25:27" x14ac:dyDescent="0.2">
      <c r="Y9473" s="396"/>
      <c r="Z9473" s="396"/>
      <c r="AA9473" s="441"/>
    </row>
    <row r="9474" spans="25:27" x14ac:dyDescent="0.2">
      <c r="Y9474" s="396"/>
      <c r="Z9474" s="396"/>
      <c r="AA9474" s="441"/>
    </row>
    <row r="9475" spans="25:27" x14ac:dyDescent="0.2">
      <c r="Y9475" s="396"/>
      <c r="Z9475" s="396"/>
      <c r="AA9475" s="441"/>
    </row>
    <row r="9476" spans="25:27" x14ac:dyDescent="0.2">
      <c r="Y9476" s="396"/>
      <c r="Z9476" s="396"/>
      <c r="AA9476" s="441"/>
    </row>
    <row r="9477" spans="25:27" x14ac:dyDescent="0.2">
      <c r="Y9477" s="396"/>
      <c r="Z9477" s="396"/>
      <c r="AA9477" s="441"/>
    </row>
    <row r="9478" spans="25:27" x14ac:dyDescent="0.2">
      <c r="Y9478" s="396"/>
      <c r="Z9478" s="396"/>
      <c r="AA9478" s="441"/>
    </row>
    <row r="9479" spans="25:27" x14ac:dyDescent="0.2">
      <c r="Y9479" s="396"/>
      <c r="Z9479" s="396"/>
      <c r="AA9479" s="441"/>
    </row>
    <row r="9480" spans="25:27" x14ac:dyDescent="0.2">
      <c r="Y9480" s="396"/>
      <c r="Z9480" s="396"/>
      <c r="AA9480" s="441"/>
    </row>
    <row r="9481" spans="25:27" x14ac:dyDescent="0.2">
      <c r="Y9481" s="396"/>
      <c r="Z9481" s="396"/>
      <c r="AA9481" s="441"/>
    </row>
    <row r="9482" spans="25:27" x14ac:dyDescent="0.2">
      <c r="Y9482" s="396"/>
      <c r="Z9482" s="396"/>
      <c r="AA9482" s="441"/>
    </row>
    <row r="9483" spans="25:27" x14ac:dyDescent="0.2">
      <c r="Y9483" s="396"/>
      <c r="Z9483" s="396"/>
      <c r="AA9483" s="441"/>
    </row>
    <row r="9484" spans="25:27" x14ac:dyDescent="0.2">
      <c r="Y9484" s="396"/>
      <c r="Z9484" s="396"/>
      <c r="AA9484" s="441"/>
    </row>
    <row r="9485" spans="25:27" x14ac:dyDescent="0.2">
      <c r="Y9485" s="396"/>
      <c r="Z9485" s="396"/>
      <c r="AA9485" s="441"/>
    </row>
    <row r="9486" spans="25:27" x14ac:dyDescent="0.2">
      <c r="Y9486" s="396"/>
      <c r="Z9486" s="396"/>
      <c r="AA9486" s="441"/>
    </row>
    <row r="9487" spans="25:27" x14ac:dyDescent="0.2">
      <c r="Y9487" s="396"/>
      <c r="Z9487" s="396"/>
      <c r="AA9487" s="441"/>
    </row>
    <row r="9488" spans="25:27" x14ac:dyDescent="0.2">
      <c r="Y9488" s="396"/>
      <c r="Z9488" s="396"/>
      <c r="AA9488" s="441"/>
    </row>
    <row r="9489" spans="25:27" x14ac:dyDescent="0.2">
      <c r="Y9489" s="396"/>
      <c r="Z9489" s="396"/>
      <c r="AA9489" s="441"/>
    </row>
    <row r="9490" spans="25:27" x14ac:dyDescent="0.2">
      <c r="Y9490" s="396"/>
      <c r="Z9490" s="396"/>
      <c r="AA9490" s="441"/>
    </row>
    <row r="9491" spans="25:27" x14ac:dyDescent="0.2">
      <c r="Y9491" s="396"/>
      <c r="Z9491" s="396"/>
      <c r="AA9491" s="441"/>
    </row>
    <row r="9492" spans="25:27" x14ac:dyDescent="0.2">
      <c r="Y9492" s="396"/>
      <c r="Z9492" s="396"/>
      <c r="AA9492" s="441"/>
    </row>
    <row r="9493" spans="25:27" x14ac:dyDescent="0.2">
      <c r="Y9493" s="396"/>
      <c r="Z9493" s="396"/>
      <c r="AA9493" s="441"/>
    </row>
    <row r="9494" spans="25:27" x14ac:dyDescent="0.2">
      <c r="Y9494" s="396"/>
      <c r="Z9494" s="396"/>
      <c r="AA9494" s="441"/>
    </row>
    <row r="9495" spans="25:27" x14ac:dyDescent="0.2">
      <c r="Y9495" s="396"/>
      <c r="Z9495" s="396"/>
      <c r="AA9495" s="441"/>
    </row>
    <row r="9496" spans="25:27" x14ac:dyDescent="0.2">
      <c r="Y9496" s="396"/>
      <c r="Z9496" s="396"/>
      <c r="AA9496" s="441"/>
    </row>
    <row r="9497" spans="25:27" x14ac:dyDescent="0.2">
      <c r="Y9497" s="396"/>
      <c r="Z9497" s="396"/>
      <c r="AA9497" s="441"/>
    </row>
    <row r="9498" spans="25:27" x14ac:dyDescent="0.2">
      <c r="Y9498" s="396"/>
      <c r="Z9498" s="396"/>
      <c r="AA9498" s="441"/>
    </row>
    <row r="9499" spans="25:27" x14ac:dyDescent="0.2">
      <c r="Y9499" s="396"/>
      <c r="Z9499" s="396"/>
      <c r="AA9499" s="441"/>
    </row>
    <row r="9500" spans="25:27" x14ac:dyDescent="0.2">
      <c r="Y9500" s="396"/>
      <c r="Z9500" s="396"/>
      <c r="AA9500" s="441"/>
    </row>
    <row r="9501" spans="25:27" x14ac:dyDescent="0.2">
      <c r="Y9501" s="396"/>
      <c r="Z9501" s="396"/>
      <c r="AA9501" s="441"/>
    </row>
    <row r="9502" spans="25:27" x14ac:dyDescent="0.2">
      <c r="Y9502" s="396"/>
      <c r="Z9502" s="396"/>
      <c r="AA9502" s="441"/>
    </row>
    <row r="9503" spans="25:27" x14ac:dyDescent="0.2">
      <c r="Y9503" s="396"/>
      <c r="Z9503" s="396"/>
      <c r="AA9503" s="441"/>
    </row>
    <row r="9504" spans="25:27" x14ac:dyDescent="0.2">
      <c r="Y9504" s="396"/>
      <c r="Z9504" s="396"/>
      <c r="AA9504" s="441"/>
    </row>
    <row r="9505" spans="25:27" x14ac:dyDescent="0.2">
      <c r="Y9505" s="396"/>
      <c r="Z9505" s="396"/>
      <c r="AA9505" s="441"/>
    </row>
    <row r="9506" spans="25:27" x14ac:dyDescent="0.2">
      <c r="Y9506" s="396"/>
      <c r="Z9506" s="396"/>
      <c r="AA9506" s="441"/>
    </row>
    <row r="9507" spans="25:27" x14ac:dyDescent="0.2">
      <c r="Y9507" s="396"/>
      <c r="Z9507" s="396"/>
      <c r="AA9507" s="441"/>
    </row>
    <row r="9508" spans="25:27" x14ac:dyDescent="0.2">
      <c r="Y9508" s="396"/>
      <c r="Z9508" s="396"/>
      <c r="AA9508" s="441"/>
    </row>
    <row r="9509" spans="25:27" x14ac:dyDescent="0.2">
      <c r="Y9509" s="396"/>
      <c r="Z9509" s="396"/>
      <c r="AA9509" s="441"/>
    </row>
    <row r="9510" spans="25:27" x14ac:dyDescent="0.2">
      <c r="Y9510" s="396"/>
      <c r="Z9510" s="396"/>
      <c r="AA9510" s="441"/>
    </row>
    <row r="9511" spans="25:27" x14ac:dyDescent="0.2">
      <c r="Y9511" s="396"/>
      <c r="Z9511" s="396"/>
      <c r="AA9511" s="441"/>
    </row>
    <row r="9512" spans="25:27" x14ac:dyDescent="0.2">
      <c r="Y9512" s="396"/>
      <c r="Z9512" s="396"/>
      <c r="AA9512" s="441"/>
    </row>
    <row r="9513" spans="25:27" x14ac:dyDescent="0.2">
      <c r="Y9513" s="396"/>
      <c r="Z9513" s="396"/>
      <c r="AA9513" s="441"/>
    </row>
    <row r="9514" spans="25:27" x14ac:dyDescent="0.2">
      <c r="Y9514" s="396"/>
      <c r="Z9514" s="396"/>
      <c r="AA9514" s="441"/>
    </row>
    <row r="9515" spans="25:27" x14ac:dyDescent="0.2">
      <c r="Y9515" s="396"/>
      <c r="Z9515" s="396"/>
      <c r="AA9515" s="441"/>
    </row>
    <row r="9516" spans="25:27" x14ac:dyDescent="0.2">
      <c r="Y9516" s="396"/>
      <c r="Z9516" s="396"/>
      <c r="AA9516" s="441"/>
    </row>
    <row r="9517" spans="25:27" x14ac:dyDescent="0.2">
      <c r="Y9517" s="396"/>
      <c r="Z9517" s="396"/>
      <c r="AA9517" s="441"/>
    </row>
    <row r="9518" spans="25:27" x14ac:dyDescent="0.2">
      <c r="Y9518" s="396"/>
      <c r="Z9518" s="396"/>
      <c r="AA9518" s="441"/>
    </row>
    <row r="9519" spans="25:27" x14ac:dyDescent="0.2">
      <c r="Y9519" s="396"/>
      <c r="Z9519" s="396"/>
      <c r="AA9519" s="441"/>
    </row>
    <row r="9520" spans="25:27" x14ac:dyDescent="0.2">
      <c r="Y9520" s="396"/>
      <c r="Z9520" s="396"/>
      <c r="AA9520" s="441"/>
    </row>
    <row r="9521" spans="25:27" x14ac:dyDescent="0.2">
      <c r="Y9521" s="396"/>
      <c r="Z9521" s="396"/>
      <c r="AA9521" s="441"/>
    </row>
    <row r="9522" spans="25:27" x14ac:dyDescent="0.2">
      <c r="Y9522" s="396"/>
      <c r="Z9522" s="396"/>
      <c r="AA9522" s="441"/>
    </row>
    <row r="9523" spans="25:27" x14ac:dyDescent="0.2">
      <c r="Y9523" s="396"/>
      <c r="Z9523" s="396"/>
      <c r="AA9523" s="441"/>
    </row>
    <row r="9524" spans="25:27" x14ac:dyDescent="0.2">
      <c r="Y9524" s="396"/>
      <c r="Z9524" s="396"/>
      <c r="AA9524" s="441"/>
    </row>
    <row r="9525" spans="25:27" x14ac:dyDescent="0.2">
      <c r="Y9525" s="396"/>
      <c r="Z9525" s="396"/>
      <c r="AA9525" s="441"/>
    </row>
    <row r="9526" spans="25:27" x14ac:dyDescent="0.2">
      <c r="Y9526" s="396"/>
      <c r="Z9526" s="396"/>
      <c r="AA9526" s="441"/>
    </row>
    <row r="9527" spans="25:27" x14ac:dyDescent="0.2">
      <c r="Y9527" s="396"/>
      <c r="Z9527" s="396"/>
      <c r="AA9527" s="441"/>
    </row>
    <row r="9528" spans="25:27" x14ac:dyDescent="0.2">
      <c r="Y9528" s="396"/>
      <c r="Z9528" s="396"/>
      <c r="AA9528" s="441"/>
    </row>
    <row r="9529" spans="25:27" x14ac:dyDescent="0.2">
      <c r="Y9529" s="396"/>
      <c r="Z9529" s="396"/>
      <c r="AA9529" s="441"/>
    </row>
    <row r="9530" spans="25:27" x14ac:dyDescent="0.2">
      <c r="Y9530" s="396"/>
      <c r="Z9530" s="396"/>
      <c r="AA9530" s="441"/>
    </row>
    <row r="9531" spans="25:27" x14ac:dyDescent="0.2">
      <c r="Y9531" s="396"/>
      <c r="Z9531" s="396"/>
      <c r="AA9531" s="441"/>
    </row>
    <row r="9532" spans="25:27" x14ac:dyDescent="0.2">
      <c r="Y9532" s="396"/>
      <c r="Z9532" s="396"/>
      <c r="AA9532" s="441"/>
    </row>
    <row r="9533" spans="25:27" x14ac:dyDescent="0.2">
      <c r="Y9533" s="396"/>
      <c r="Z9533" s="396"/>
      <c r="AA9533" s="441"/>
    </row>
    <row r="9534" spans="25:27" x14ac:dyDescent="0.2">
      <c r="Y9534" s="396"/>
      <c r="Z9534" s="396"/>
      <c r="AA9534" s="441"/>
    </row>
    <row r="9535" spans="25:27" x14ac:dyDescent="0.2">
      <c r="Y9535" s="396"/>
      <c r="Z9535" s="396"/>
      <c r="AA9535" s="441"/>
    </row>
    <row r="9536" spans="25:27" x14ac:dyDescent="0.2">
      <c r="Y9536" s="396"/>
      <c r="Z9536" s="396"/>
      <c r="AA9536" s="441"/>
    </row>
    <row r="9537" spans="25:27" x14ac:dyDescent="0.2">
      <c r="Y9537" s="396"/>
      <c r="Z9537" s="396"/>
      <c r="AA9537" s="441"/>
    </row>
    <row r="9538" spans="25:27" x14ac:dyDescent="0.2">
      <c r="Y9538" s="396"/>
      <c r="Z9538" s="396"/>
      <c r="AA9538" s="441"/>
    </row>
    <row r="9539" spans="25:27" x14ac:dyDescent="0.2">
      <c r="Y9539" s="396"/>
      <c r="Z9539" s="396"/>
      <c r="AA9539" s="441"/>
    </row>
    <row r="9540" spans="25:27" x14ac:dyDescent="0.2">
      <c r="Y9540" s="396"/>
      <c r="Z9540" s="396"/>
      <c r="AA9540" s="441"/>
    </row>
    <row r="9541" spans="25:27" x14ac:dyDescent="0.2">
      <c r="Y9541" s="396"/>
      <c r="Z9541" s="396"/>
      <c r="AA9541" s="441"/>
    </row>
    <row r="9542" spans="25:27" x14ac:dyDescent="0.2">
      <c r="Y9542" s="396"/>
      <c r="Z9542" s="396"/>
      <c r="AA9542" s="441"/>
    </row>
    <row r="9543" spans="25:27" x14ac:dyDescent="0.2">
      <c r="Y9543" s="396"/>
      <c r="Z9543" s="396"/>
      <c r="AA9543" s="441"/>
    </row>
    <row r="9544" spans="25:27" x14ac:dyDescent="0.2">
      <c r="Y9544" s="396"/>
      <c r="Z9544" s="396"/>
      <c r="AA9544" s="441"/>
    </row>
    <row r="9545" spans="25:27" x14ac:dyDescent="0.2">
      <c r="Y9545" s="396"/>
      <c r="Z9545" s="396"/>
      <c r="AA9545" s="441"/>
    </row>
    <row r="9546" spans="25:27" x14ac:dyDescent="0.2">
      <c r="Y9546" s="396"/>
      <c r="Z9546" s="396"/>
      <c r="AA9546" s="441"/>
    </row>
    <row r="9547" spans="25:27" x14ac:dyDescent="0.2">
      <c r="Y9547" s="396"/>
      <c r="Z9547" s="396"/>
      <c r="AA9547" s="441"/>
    </row>
    <row r="9548" spans="25:27" x14ac:dyDescent="0.2">
      <c r="Y9548" s="396"/>
      <c r="Z9548" s="396"/>
      <c r="AA9548" s="441"/>
    </row>
    <row r="9549" spans="25:27" x14ac:dyDescent="0.2">
      <c r="Y9549" s="396"/>
      <c r="Z9549" s="396"/>
      <c r="AA9549" s="441"/>
    </row>
    <row r="9550" spans="25:27" x14ac:dyDescent="0.2">
      <c r="Y9550" s="396"/>
      <c r="Z9550" s="396"/>
      <c r="AA9550" s="441"/>
    </row>
    <row r="9551" spans="25:27" x14ac:dyDescent="0.2">
      <c r="Y9551" s="396"/>
      <c r="Z9551" s="396"/>
      <c r="AA9551" s="441"/>
    </row>
    <row r="9552" spans="25:27" x14ac:dyDescent="0.2">
      <c r="Y9552" s="396"/>
      <c r="Z9552" s="396"/>
      <c r="AA9552" s="441"/>
    </row>
    <row r="9553" spans="25:27" x14ac:dyDescent="0.2">
      <c r="Y9553" s="396"/>
      <c r="Z9553" s="396"/>
      <c r="AA9553" s="441"/>
    </row>
    <row r="9554" spans="25:27" x14ac:dyDescent="0.2">
      <c r="Y9554" s="396"/>
      <c r="Z9554" s="396"/>
      <c r="AA9554" s="441"/>
    </row>
    <row r="9555" spans="25:27" x14ac:dyDescent="0.2">
      <c r="Y9555" s="396"/>
      <c r="Z9555" s="396"/>
      <c r="AA9555" s="441"/>
    </row>
    <row r="9556" spans="25:27" x14ac:dyDescent="0.2">
      <c r="Y9556" s="396"/>
      <c r="Z9556" s="396"/>
      <c r="AA9556" s="441"/>
    </row>
    <row r="9557" spans="25:27" x14ac:dyDescent="0.2">
      <c r="Y9557" s="396"/>
      <c r="Z9557" s="396"/>
      <c r="AA9557" s="441"/>
    </row>
    <row r="9558" spans="25:27" x14ac:dyDescent="0.2">
      <c r="Y9558" s="396"/>
      <c r="Z9558" s="396"/>
      <c r="AA9558" s="441"/>
    </row>
    <row r="9559" spans="25:27" x14ac:dyDescent="0.2">
      <c r="Y9559" s="396"/>
      <c r="Z9559" s="396"/>
      <c r="AA9559" s="441"/>
    </row>
    <row r="9560" spans="25:27" x14ac:dyDescent="0.2">
      <c r="Y9560" s="396"/>
      <c r="Z9560" s="396"/>
      <c r="AA9560" s="441"/>
    </row>
    <row r="9561" spans="25:27" x14ac:dyDescent="0.2">
      <c r="Y9561" s="396"/>
      <c r="Z9561" s="396"/>
      <c r="AA9561" s="441"/>
    </row>
    <row r="9562" spans="25:27" x14ac:dyDescent="0.2">
      <c r="Y9562" s="396"/>
      <c r="Z9562" s="396"/>
      <c r="AA9562" s="441"/>
    </row>
    <row r="9563" spans="25:27" x14ac:dyDescent="0.2">
      <c r="Y9563" s="396"/>
      <c r="Z9563" s="396"/>
      <c r="AA9563" s="441"/>
    </row>
    <row r="9564" spans="25:27" x14ac:dyDescent="0.2">
      <c r="Y9564" s="396"/>
      <c r="Z9564" s="396"/>
      <c r="AA9564" s="441"/>
    </row>
    <row r="9565" spans="25:27" x14ac:dyDescent="0.2">
      <c r="Y9565" s="396"/>
      <c r="Z9565" s="396"/>
      <c r="AA9565" s="441"/>
    </row>
    <row r="9566" spans="25:27" x14ac:dyDescent="0.2">
      <c r="Y9566" s="396"/>
      <c r="Z9566" s="396"/>
      <c r="AA9566" s="441"/>
    </row>
    <row r="9567" spans="25:27" x14ac:dyDescent="0.2">
      <c r="Y9567" s="396"/>
      <c r="Z9567" s="396"/>
      <c r="AA9567" s="441"/>
    </row>
    <row r="9568" spans="25:27" x14ac:dyDescent="0.2">
      <c r="Y9568" s="396"/>
      <c r="Z9568" s="396"/>
      <c r="AA9568" s="441"/>
    </row>
    <row r="9569" spans="25:27" x14ac:dyDescent="0.2">
      <c r="Y9569" s="396"/>
      <c r="Z9569" s="396"/>
      <c r="AA9569" s="441"/>
    </row>
    <row r="9570" spans="25:27" x14ac:dyDescent="0.2">
      <c r="Y9570" s="396"/>
      <c r="Z9570" s="396"/>
      <c r="AA9570" s="441"/>
    </row>
    <row r="9571" spans="25:27" x14ac:dyDescent="0.2">
      <c r="Y9571" s="396"/>
      <c r="Z9571" s="396"/>
      <c r="AA9571" s="441"/>
    </row>
    <row r="9572" spans="25:27" x14ac:dyDescent="0.2">
      <c r="Y9572" s="396"/>
      <c r="Z9572" s="396"/>
      <c r="AA9572" s="441"/>
    </row>
    <row r="9573" spans="25:27" x14ac:dyDescent="0.2">
      <c r="Y9573" s="396"/>
      <c r="Z9573" s="396"/>
      <c r="AA9573" s="441"/>
    </row>
    <row r="9574" spans="25:27" x14ac:dyDescent="0.2">
      <c r="Y9574" s="396"/>
      <c r="Z9574" s="396"/>
      <c r="AA9574" s="441"/>
    </row>
    <row r="9575" spans="25:27" x14ac:dyDescent="0.2">
      <c r="Y9575" s="396"/>
      <c r="Z9575" s="396"/>
      <c r="AA9575" s="441"/>
    </row>
    <row r="9576" spans="25:27" x14ac:dyDescent="0.2">
      <c r="Y9576" s="396"/>
      <c r="Z9576" s="396"/>
      <c r="AA9576" s="441"/>
    </row>
    <row r="9577" spans="25:27" x14ac:dyDescent="0.2">
      <c r="Y9577" s="396"/>
      <c r="Z9577" s="396"/>
      <c r="AA9577" s="441"/>
    </row>
    <row r="9578" spans="25:27" x14ac:dyDescent="0.2">
      <c r="Y9578" s="396"/>
      <c r="Z9578" s="396"/>
      <c r="AA9578" s="441"/>
    </row>
    <row r="9579" spans="25:27" x14ac:dyDescent="0.2">
      <c r="Y9579" s="396"/>
      <c r="Z9579" s="396"/>
      <c r="AA9579" s="441"/>
    </row>
    <row r="9580" spans="25:27" x14ac:dyDescent="0.2">
      <c r="Y9580" s="396"/>
      <c r="Z9580" s="396"/>
      <c r="AA9580" s="441"/>
    </row>
    <row r="9581" spans="25:27" x14ac:dyDescent="0.2">
      <c r="Y9581" s="396"/>
      <c r="Z9581" s="396"/>
      <c r="AA9581" s="441"/>
    </row>
    <row r="9582" spans="25:27" x14ac:dyDescent="0.2">
      <c r="Y9582" s="396"/>
      <c r="Z9582" s="396"/>
      <c r="AA9582" s="441"/>
    </row>
    <row r="9583" spans="25:27" x14ac:dyDescent="0.2">
      <c r="Y9583" s="396"/>
      <c r="Z9583" s="396"/>
      <c r="AA9583" s="441"/>
    </row>
    <row r="9584" spans="25:27" x14ac:dyDescent="0.2">
      <c r="Y9584" s="396"/>
      <c r="Z9584" s="396"/>
      <c r="AA9584" s="441"/>
    </row>
    <row r="9585" spans="25:27" x14ac:dyDescent="0.2">
      <c r="Y9585" s="396"/>
      <c r="Z9585" s="396"/>
      <c r="AA9585" s="441"/>
    </row>
    <row r="9586" spans="25:27" x14ac:dyDescent="0.2">
      <c r="Y9586" s="396"/>
      <c r="Z9586" s="396"/>
      <c r="AA9586" s="441"/>
    </row>
    <row r="9587" spans="25:27" x14ac:dyDescent="0.2">
      <c r="Y9587" s="396"/>
      <c r="Z9587" s="396"/>
      <c r="AA9587" s="441"/>
    </row>
    <row r="9588" spans="25:27" x14ac:dyDescent="0.2">
      <c r="Y9588" s="396"/>
      <c r="Z9588" s="396"/>
      <c r="AA9588" s="441"/>
    </row>
    <row r="9589" spans="25:27" x14ac:dyDescent="0.2">
      <c r="Y9589" s="396"/>
      <c r="Z9589" s="396"/>
      <c r="AA9589" s="441"/>
    </row>
    <row r="9590" spans="25:27" x14ac:dyDescent="0.2">
      <c r="Y9590" s="396"/>
      <c r="Z9590" s="396"/>
      <c r="AA9590" s="441"/>
    </row>
    <row r="9591" spans="25:27" x14ac:dyDescent="0.2">
      <c r="Y9591" s="396"/>
      <c r="Z9591" s="396"/>
      <c r="AA9591" s="441"/>
    </row>
    <row r="9592" spans="25:27" x14ac:dyDescent="0.2">
      <c r="Y9592" s="396"/>
      <c r="Z9592" s="396"/>
      <c r="AA9592" s="441"/>
    </row>
    <row r="9593" spans="25:27" x14ac:dyDescent="0.2">
      <c r="Y9593" s="396"/>
      <c r="Z9593" s="396"/>
      <c r="AA9593" s="441"/>
    </row>
    <row r="9594" spans="25:27" x14ac:dyDescent="0.2">
      <c r="Y9594" s="396"/>
      <c r="Z9594" s="396"/>
      <c r="AA9594" s="441"/>
    </row>
    <row r="9595" spans="25:27" x14ac:dyDescent="0.2">
      <c r="Y9595" s="396"/>
      <c r="Z9595" s="396"/>
      <c r="AA9595" s="441"/>
    </row>
    <row r="9596" spans="25:27" x14ac:dyDescent="0.2">
      <c r="Y9596" s="396"/>
      <c r="Z9596" s="396"/>
      <c r="AA9596" s="441"/>
    </row>
    <row r="9597" spans="25:27" x14ac:dyDescent="0.2">
      <c r="Y9597" s="396"/>
      <c r="Z9597" s="396"/>
      <c r="AA9597" s="441"/>
    </row>
    <row r="9598" spans="25:27" x14ac:dyDescent="0.2">
      <c r="Y9598" s="396"/>
      <c r="Z9598" s="396"/>
      <c r="AA9598" s="441"/>
    </row>
    <row r="9599" spans="25:27" x14ac:dyDescent="0.2">
      <c r="Y9599" s="396"/>
      <c r="Z9599" s="396"/>
      <c r="AA9599" s="441"/>
    </row>
    <row r="9600" spans="25:27" x14ac:dyDescent="0.2">
      <c r="Y9600" s="396"/>
      <c r="Z9600" s="396"/>
      <c r="AA9600" s="441"/>
    </row>
    <row r="9601" spans="25:27" x14ac:dyDescent="0.2">
      <c r="Y9601" s="396"/>
      <c r="Z9601" s="396"/>
      <c r="AA9601" s="441"/>
    </row>
    <row r="9602" spans="25:27" x14ac:dyDescent="0.2">
      <c r="Y9602" s="396"/>
      <c r="Z9602" s="396"/>
      <c r="AA9602" s="441"/>
    </row>
    <row r="9603" spans="25:27" x14ac:dyDescent="0.2">
      <c r="Y9603" s="396"/>
      <c r="Z9603" s="396"/>
      <c r="AA9603" s="441"/>
    </row>
    <row r="9604" spans="25:27" x14ac:dyDescent="0.2">
      <c r="Y9604" s="396"/>
      <c r="Z9604" s="396"/>
      <c r="AA9604" s="441"/>
    </row>
    <row r="9605" spans="25:27" x14ac:dyDescent="0.2">
      <c r="Y9605" s="396"/>
      <c r="Z9605" s="396"/>
      <c r="AA9605" s="441"/>
    </row>
    <row r="9606" spans="25:27" x14ac:dyDescent="0.2">
      <c r="Y9606" s="396"/>
      <c r="Z9606" s="396"/>
      <c r="AA9606" s="441"/>
    </row>
    <row r="9607" spans="25:27" x14ac:dyDescent="0.2">
      <c r="Y9607" s="396"/>
      <c r="Z9607" s="396"/>
      <c r="AA9607" s="441"/>
    </row>
    <row r="9608" spans="25:27" x14ac:dyDescent="0.2">
      <c r="Y9608" s="396"/>
      <c r="Z9608" s="396"/>
      <c r="AA9608" s="441"/>
    </row>
    <row r="9609" spans="25:27" x14ac:dyDescent="0.2">
      <c r="Y9609" s="396"/>
      <c r="Z9609" s="396"/>
      <c r="AA9609" s="441"/>
    </row>
    <row r="9610" spans="25:27" x14ac:dyDescent="0.2">
      <c r="Y9610" s="396"/>
      <c r="Z9610" s="396"/>
      <c r="AA9610" s="441"/>
    </row>
    <row r="9611" spans="25:27" x14ac:dyDescent="0.2">
      <c r="Y9611" s="396"/>
      <c r="Z9611" s="396"/>
      <c r="AA9611" s="441"/>
    </row>
    <row r="9612" spans="25:27" x14ac:dyDescent="0.2">
      <c r="Y9612" s="396"/>
      <c r="Z9612" s="396"/>
      <c r="AA9612" s="441"/>
    </row>
    <row r="9613" spans="25:27" x14ac:dyDescent="0.2">
      <c r="Y9613" s="396"/>
      <c r="Z9613" s="396"/>
      <c r="AA9613" s="441"/>
    </row>
    <row r="9614" spans="25:27" x14ac:dyDescent="0.2">
      <c r="Y9614" s="396"/>
      <c r="Z9614" s="396"/>
      <c r="AA9614" s="441"/>
    </row>
    <row r="9615" spans="25:27" x14ac:dyDescent="0.2">
      <c r="Y9615" s="396"/>
      <c r="Z9615" s="396"/>
      <c r="AA9615" s="441"/>
    </row>
    <row r="9616" spans="25:27" x14ac:dyDescent="0.2">
      <c r="Y9616" s="396"/>
      <c r="Z9616" s="396"/>
      <c r="AA9616" s="441"/>
    </row>
    <row r="9617" spans="25:27" x14ac:dyDescent="0.2">
      <c r="Y9617" s="396"/>
      <c r="Z9617" s="396"/>
      <c r="AA9617" s="441"/>
    </row>
    <row r="9618" spans="25:27" x14ac:dyDescent="0.2">
      <c r="Y9618" s="396"/>
      <c r="Z9618" s="396"/>
      <c r="AA9618" s="441"/>
    </row>
    <row r="9619" spans="25:27" x14ac:dyDescent="0.2">
      <c r="Y9619" s="396"/>
      <c r="Z9619" s="396"/>
      <c r="AA9619" s="441"/>
    </row>
    <row r="9620" spans="25:27" x14ac:dyDescent="0.2">
      <c r="Y9620" s="396"/>
      <c r="Z9620" s="396"/>
      <c r="AA9620" s="441"/>
    </row>
    <row r="9621" spans="25:27" x14ac:dyDescent="0.2">
      <c r="Y9621" s="396"/>
      <c r="Z9621" s="396"/>
      <c r="AA9621" s="441"/>
    </row>
    <row r="9622" spans="25:27" x14ac:dyDescent="0.2">
      <c r="Y9622" s="396"/>
      <c r="Z9622" s="396"/>
      <c r="AA9622" s="441"/>
    </row>
    <row r="9623" spans="25:27" x14ac:dyDescent="0.2">
      <c r="Y9623" s="396"/>
      <c r="Z9623" s="396"/>
      <c r="AA9623" s="441"/>
    </row>
    <row r="9624" spans="25:27" x14ac:dyDescent="0.2">
      <c r="Y9624" s="396"/>
      <c r="Z9624" s="396"/>
      <c r="AA9624" s="441"/>
    </row>
    <row r="9625" spans="25:27" x14ac:dyDescent="0.2">
      <c r="Y9625" s="396"/>
      <c r="Z9625" s="396"/>
      <c r="AA9625" s="441"/>
    </row>
    <row r="9626" spans="25:27" x14ac:dyDescent="0.2">
      <c r="Y9626" s="396"/>
      <c r="Z9626" s="396"/>
      <c r="AA9626" s="441"/>
    </row>
    <row r="9627" spans="25:27" x14ac:dyDescent="0.2">
      <c r="Y9627" s="396"/>
      <c r="Z9627" s="396"/>
      <c r="AA9627" s="441"/>
    </row>
    <row r="9628" spans="25:27" x14ac:dyDescent="0.2">
      <c r="Y9628" s="396"/>
      <c r="Z9628" s="396"/>
      <c r="AA9628" s="441"/>
    </row>
    <row r="9629" spans="25:27" x14ac:dyDescent="0.2">
      <c r="Y9629" s="396"/>
      <c r="Z9629" s="396"/>
      <c r="AA9629" s="441"/>
    </row>
    <row r="9630" spans="25:27" x14ac:dyDescent="0.2">
      <c r="Y9630" s="396"/>
      <c r="Z9630" s="396"/>
      <c r="AA9630" s="441"/>
    </row>
    <row r="9631" spans="25:27" x14ac:dyDescent="0.2">
      <c r="Y9631" s="396"/>
      <c r="Z9631" s="396"/>
      <c r="AA9631" s="441"/>
    </row>
    <row r="9632" spans="25:27" x14ac:dyDescent="0.2">
      <c r="Y9632" s="396"/>
      <c r="Z9632" s="396"/>
      <c r="AA9632" s="441"/>
    </row>
    <row r="9633" spans="25:27" x14ac:dyDescent="0.2">
      <c r="Y9633" s="396"/>
      <c r="Z9633" s="396"/>
      <c r="AA9633" s="441"/>
    </row>
    <row r="9634" spans="25:27" x14ac:dyDescent="0.2">
      <c r="Y9634" s="396"/>
      <c r="Z9634" s="396"/>
      <c r="AA9634" s="441"/>
    </row>
    <row r="9635" spans="25:27" x14ac:dyDescent="0.2">
      <c r="Y9635" s="396"/>
      <c r="Z9635" s="396"/>
      <c r="AA9635" s="441"/>
    </row>
    <row r="9636" spans="25:27" x14ac:dyDescent="0.2">
      <c r="Y9636" s="396"/>
      <c r="Z9636" s="396"/>
      <c r="AA9636" s="441"/>
    </row>
    <row r="9637" spans="25:27" x14ac:dyDescent="0.2">
      <c r="Y9637" s="396"/>
      <c r="Z9637" s="396"/>
      <c r="AA9637" s="441"/>
    </row>
    <row r="9638" spans="25:27" x14ac:dyDescent="0.2">
      <c r="Y9638" s="396"/>
      <c r="Z9638" s="396"/>
      <c r="AA9638" s="441"/>
    </row>
    <row r="9639" spans="25:27" x14ac:dyDescent="0.2">
      <c r="Y9639" s="396"/>
      <c r="Z9639" s="396"/>
      <c r="AA9639" s="441"/>
    </row>
    <row r="9640" spans="25:27" x14ac:dyDescent="0.2">
      <c r="Y9640" s="396"/>
      <c r="Z9640" s="396"/>
      <c r="AA9640" s="441"/>
    </row>
    <row r="9641" spans="25:27" x14ac:dyDescent="0.2">
      <c r="Y9641" s="396"/>
      <c r="Z9641" s="396"/>
      <c r="AA9641" s="441"/>
    </row>
    <row r="9642" spans="25:27" x14ac:dyDescent="0.2">
      <c r="Y9642" s="396"/>
      <c r="Z9642" s="396"/>
      <c r="AA9642" s="441"/>
    </row>
    <row r="9643" spans="25:27" x14ac:dyDescent="0.2">
      <c r="Y9643" s="396"/>
      <c r="Z9643" s="396"/>
      <c r="AA9643" s="441"/>
    </row>
    <row r="9644" spans="25:27" x14ac:dyDescent="0.2">
      <c r="Y9644" s="396"/>
      <c r="Z9644" s="396"/>
      <c r="AA9644" s="441"/>
    </row>
    <row r="9645" spans="25:27" x14ac:dyDescent="0.2">
      <c r="Y9645" s="396"/>
      <c r="Z9645" s="396"/>
      <c r="AA9645" s="441"/>
    </row>
    <row r="9646" spans="25:27" x14ac:dyDescent="0.2">
      <c r="Y9646" s="396"/>
      <c r="Z9646" s="396"/>
      <c r="AA9646" s="441"/>
    </row>
    <row r="9647" spans="25:27" x14ac:dyDescent="0.2">
      <c r="Y9647" s="396"/>
      <c r="Z9647" s="396"/>
      <c r="AA9647" s="441"/>
    </row>
    <row r="9648" spans="25:27" x14ac:dyDescent="0.2">
      <c r="Y9648" s="396"/>
      <c r="Z9648" s="396"/>
      <c r="AA9648" s="441"/>
    </row>
    <row r="9649" spans="25:27" x14ac:dyDescent="0.2">
      <c r="Y9649" s="396"/>
      <c r="Z9649" s="396"/>
      <c r="AA9649" s="441"/>
    </row>
    <row r="9650" spans="25:27" x14ac:dyDescent="0.2">
      <c r="Y9650" s="396"/>
      <c r="Z9650" s="396"/>
      <c r="AA9650" s="441"/>
    </row>
    <row r="9651" spans="25:27" x14ac:dyDescent="0.2">
      <c r="Y9651" s="396"/>
      <c r="Z9651" s="396"/>
      <c r="AA9651" s="441"/>
    </row>
    <row r="9652" spans="25:27" x14ac:dyDescent="0.2">
      <c r="Y9652" s="396"/>
      <c r="Z9652" s="396"/>
      <c r="AA9652" s="441"/>
    </row>
    <row r="9653" spans="25:27" x14ac:dyDescent="0.2">
      <c r="Y9653" s="396"/>
      <c r="Z9653" s="396"/>
      <c r="AA9653" s="441"/>
    </row>
    <row r="9654" spans="25:27" x14ac:dyDescent="0.2">
      <c r="Y9654" s="396"/>
      <c r="Z9654" s="396"/>
      <c r="AA9654" s="441"/>
    </row>
    <row r="9655" spans="25:27" x14ac:dyDescent="0.2">
      <c r="Y9655" s="396"/>
      <c r="Z9655" s="396"/>
      <c r="AA9655" s="441"/>
    </row>
    <row r="9656" spans="25:27" x14ac:dyDescent="0.2">
      <c r="Y9656" s="396"/>
      <c r="Z9656" s="396"/>
      <c r="AA9656" s="441"/>
    </row>
    <row r="9657" spans="25:27" x14ac:dyDescent="0.2">
      <c r="Y9657" s="396"/>
      <c r="Z9657" s="396"/>
      <c r="AA9657" s="441"/>
    </row>
    <row r="9658" spans="25:27" x14ac:dyDescent="0.2">
      <c r="Y9658" s="396"/>
      <c r="Z9658" s="396"/>
      <c r="AA9658" s="441"/>
    </row>
    <row r="9659" spans="25:27" x14ac:dyDescent="0.2">
      <c r="Y9659" s="396"/>
      <c r="Z9659" s="396"/>
      <c r="AA9659" s="441"/>
    </row>
    <row r="9660" spans="25:27" x14ac:dyDescent="0.2">
      <c r="Y9660" s="396"/>
      <c r="Z9660" s="396"/>
      <c r="AA9660" s="441"/>
    </row>
    <row r="9661" spans="25:27" x14ac:dyDescent="0.2">
      <c r="Y9661" s="396"/>
      <c r="Z9661" s="396"/>
      <c r="AA9661" s="441"/>
    </row>
    <row r="9662" spans="25:27" x14ac:dyDescent="0.2">
      <c r="Y9662" s="396"/>
      <c r="Z9662" s="396"/>
      <c r="AA9662" s="441"/>
    </row>
    <row r="9663" spans="25:27" x14ac:dyDescent="0.2">
      <c r="Y9663" s="396"/>
      <c r="Z9663" s="396"/>
      <c r="AA9663" s="441"/>
    </row>
    <row r="9664" spans="25:27" x14ac:dyDescent="0.2">
      <c r="Y9664" s="396"/>
      <c r="Z9664" s="396"/>
      <c r="AA9664" s="441"/>
    </row>
    <row r="9665" spans="25:27" x14ac:dyDescent="0.2">
      <c r="Y9665" s="396"/>
      <c r="Z9665" s="396"/>
      <c r="AA9665" s="441"/>
    </row>
    <row r="9666" spans="25:27" x14ac:dyDescent="0.2">
      <c r="Y9666" s="396"/>
      <c r="Z9666" s="396"/>
      <c r="AA9666" s="441"/>
    </row>
    <row r="9667" spans="25:27" x14ac:dyDescent="0.2">
      <c r="Y9667" s="396"/>
      <c r="Z9667" s="396"/>
      <c r="AA9667" s="441"/>
    </row>
    <row r="9668" spans="25:27" x14ac:dyDescent="0.2">
      <c r="Y9668" s="396"/>
      <c r="Z9668" s="396"/>
      <c r="AA9668" s="441"/>
    </row>
    <row r="9669" spans="25:27" x14ac:dyDescent="0.2">
      <c r="Y9669" s="396"/>
      <c r="Z9669" s="396"/>
      <c r="AA9669" s="441"/>
    </row>
    <row r="9670" spans="25:27" x14ac:dyDescent="0.2">
      <c r="Y9670" s="396"/>
      <c r="Z9670" s="396"/>
      <c r="AA9670" s="441"/>
    </row>
    <row r="9671" spans="25:27" x14ac:dyDescent="0.2">
      <c r="Y9671" s="396"/>
      <c r="Z9671" s="396"/>
      <c r="AA9671" s="441"/>
    </row>
    <row r="9672" spans="25:27" x14ac:dyDescent="0.2">
      <c r="Y9672" s="396"/>
      <c r="Z9672" s="396"/>
      <c r="AA9672" s="441"/>
    </row>
    <row r="9673" spans="25:27" x14ac:dyDescent="0.2">
      <c r="Y9673" s="396"/>
      <c r="Z9673" s="396"/>
      <c r="AA9673" s="441"/>
    </row>
    <row r="9674" spans="25:27" x14ac:dyDescent="0.2">
      <c r="Y9674" s="396"/>
      <c r="Z9674" s="396"/>
      <c r="AA9674" s="441"/>
    </row>
    <row r="9675" spans="25:27" x14ac:dyDescent="0.2">
      <c r="Y9675" s="396"/>
      <c r="Z9675" s="396"/>
      <c r="AA9675" s="441"/>
    </row>
    <row r="9676" spans="25:27" x14ac:dyDescent="0.2">
      <c r="Y9676" s="396"/>
      <c r="Z9676" s="396"/>
      <c r="AA9676" s="441"/>
    </row>
    <row r="9677" spans="25:27" x14ac:dyDescent="0.2">
      <c r="Y9677" s="396"/>
      <c r="Z9677" s="396"/>
      <c r="AA9677" s="441"/>
    </row>
    <row r="9678" spans="25:27" x14ac:dyDescent="0.2">
      <c r="Y9678" s="396"/>
      <c r="Z9678" s="396"/>
      <c r="AA9678" s="441"/>
    </row>
    <row r="9679" spans="25:27" x14ac:dyDescent="0.2">
      <c r="Y9679" s="396"/>
      <c r="Z9679" s="396"/>
      <c r="AA9679" s="441"/>
    </row>
    <row r="9680" spans="25:27" x14ac:dyDescent="0.2">
      <c r="Y9680" s="396"/>
      <c r="Z9680" s="396"/>
      <c r="AA9680" s="441"/>
    </row>
    <row r="9681" spans="25:27" x14ac:dyDescent="0.2">
      <c r="Y9681" s="396"/>
      <c r="Z9681" s="396"/>
      <c r="AA9681" s="441"/>
    </row>
    <row r="9682" spans="25:27" x14ac:dyDescent="0.2">
      <c r="Y9682" s="396"/>
      <c r="Z9682" s="396"/>
      <c r="AA9682" s="441"/>
    </row>
    <row r="9683" spans="25:27" x14ac:dyDescent="0.2">
      <c r="Y9683" s="396"/>
      <c r="Z9683" s="396"/>
      <c r="AA9683" s="441"/>
    </row>
    <row r="9684" spans="25:27" x14ac:dyDescent="0.2">
      <c r="Y9684" s="396"/>
      <c r="Z9684" s="396"/>
      <c r="AA9684" s="441"/>
    </row>
    <row r="9685" spans="25:27" x14ac:dyDescent="0.2">
      <c r="Y9685" s="396"/>
      <c r="Z9685" s="396"/>
      <c r="AA9685" s="441"/>
    </row>
    <row r="9686" spans="25:27" x14ac:dyDescent="0.2">
      <c r="Y9686" s="396"/>
      <c r="Z9686" s="396"/>
      <c r="AA9686" s="441"/>
    </row>
    <row r="9687" spans="25:27" x14ac:dyDescent="0.2">
      <c r="Y9687" s="396"/>
      <c r="Z9687" s="396"/>
      <c r="AA9687" s="441"/>
    </row>
    <row r="9688" spans="25:27" x14ac:dyDescent="0.2">
      <c r="Y9688" s="396"/>
      <c r="Z9688" s="396"/>
      <c r="AA9688" s="441"/>
    </row>
    <row r="9689" spans="25:27" x14ac:dyDescent="0.2">
      <c r="Y9689" s="396"/>
      <c r="Z9689" s="396"/>
      <c r="AA9689" s="441"/>
    </row>
    <row r="9690" spans="25:27" x14ac:dyDescent="0.2">
      <c r="Y9690" s="396"/>
      <c r="Z9690" s="396"/>
      <c r="AA9690" s="441"/>
    </row>
    <row r="9691" spans="25:27" x14ac:dyDescent="0.2">
      <c r="Y9691" s="396"/>
      <c r="Z9691" s="396"/>
      <c r="AA9691" s="441"/>
    </row>
    <row r="9692" spans="25:27" x14ac:dyDescent="0.2">
      <c r="Y9692" s="396"/>
      <c r="Z9692" s="396"/>
      <c r="AA9692" s="441"/>
    </row>
    <row r="9693" spans="25:27" x14ac:dyDescent="0.2">
      <c r="Y9693" s="396"/>
      <c r="Z9693" s="396"/>
      <c r="AA9693" s="441"/>
    </row>
    <row r="9694" spans="25:27" x14ac:dyDescent="0.2">
      <c r="Y9694" s="396"/>
      <c r="Z9694" s="396"/>
      <c r="AA9694" s="441"/>
    </row>
    <row r="9695" spans="25:27" x14ac:dyDescent="0.2">
      <c r="Y9695" s="396"/>
      <c r="Z9695" s="396"/>
      <c r="AA9695" s="441"/>
    </row>
    <row r="9696" spans="25:27" x14ac:dyDescent="0.2">
      <c r="Y9696" s="396"/>
      <c r="Z9696" s="396"/>
      <c r="AA9696" s="441"/>
    </row>
    <row r="9697" spans="25:27" x14ac:dyDescent="0.2">
      <c r="Y9697" s="396"/>
      <c r="Z9697" s="396"/>
      <c r="AA9697" s="441"/>
    </row>
    <row r="9698" spans="25:27" x14ac:dyDescent="0.2">
      <c r="Y9698" s="396"/>
      <c r="Z9698" s="396"/>
      <c r="AA9698" s="441"/>
    </row>
    <row r="9699" spans="25:27" x14ac:dyDescent="0.2">
      <c r="Y9699" s="396"/>
      <c r="Z9699" s="396"/>
      <c r="AA9699" s="441"/>
    </row>
    <row r="9700" spans="25:27" x14ac:dyDescent="0.2">
      <c r="Y9700" s="396"/>
      <c r="Z9700" s="396"/>
      <c r="AA9700" s="441"/>
    </row>
    <row r="9701" spans="25:27" x14ac:dyDescent="0.2">
      <c r="Y9701" s="396"/>
      <c r="Z9701" s="396"/>
      <c r="AA9701" s="441"/>
    </row>
    <row r="9702" spans="25:27" x14ac:dyDescent="0.2">
      <c r="Y9702" s="396"/>
      <c r="Z9702" s="396"/>
      <c r="AA9702" s="441"/>
    </row>
    <row r="9703" spans="25:27" x14ac:dyDescent="0.2">
      <c r="Y9703" s="396"/>
      <c r="Z9703" s="396"/>
      <c r="AA9703" s="441"/>
    </row>
    <row r="9704" spans="25:27" x14ac:dyDescent="0.2">
      <c r="Y9704" s="396"/>
      <c r="Z9704" s="396"/>
      <c r="AA9704" s="441"/>
    </row>
    <row r="9705" spans="25:27" x14ac:dyDescent="0.2">
      <c r="Y9705" s="396"/>
      <c r="Z9705" s="396"/>
      <c r="AA9705" s="441"/>
    </row>
    <row r="9706" spans="25:27" x14ac:dyDescent="0.2">
      <c r="Y9706" s="396"/>
      <c r="Z9706" s="396"/>
      <c r="AA9706" s="441"/>
    </row>
    <row r="9707" spans="25:27" x14ac:dyDescent="0.2">
      <c r="Y9707" s="396"/>
      <c r="Z9707" s="396"/>
      <c r="AA9707" s="441"/>
    </row>
    <row r="9708" spans="25:27" x14ac:dyDescent="0.2">
      <c r="Y9708" s="396"/>
      <c r="Z9708" s="396"/>
      <c r="AA9708" s="441"/>
    </row>
    <row r="9709" spans="25:27" x14ac:dyDescent="0.2">
      <c r="Y9709" s="396"/>
      <c r="Z9709" s="396"/>
      <c r="AA9709" s="441"/>
    </row>
    <row r="9710" spans="25:27" x14ac:dyDescent="0.2">
      <c r="Y9710" s="396"/>
      <c r="Z9710" s="396"/>
      <c r="AA9710" s="441"/>
    </row>
    <row r="9711" spans="25:27" x14ac:dyDescent="0.2">
      <c r="Y9711" s="396"/>
      <c r="Z9711" s="396"/>
      <c r="AA9711" s="441"/>
    </row>
    <row r="9712" spans="25:27" x14ac:dyDescent="0.2">
      <c r="Y9712" s="396"/>
      <c r="Z9712" s="396"/>
      <c r="AA9712" s="441"/>
    </row>
    <row r="9713" spans="25:27" x14ac:dyDescent="0.2">
      <c r="Y9713" s="396"/>
      <c r="Z9713" s="396"/>
      <c r="AA9713" s="441"/>
    </row>
    <row r="9714" spans="25:27" x14ac:dyDescent="0.2">
      <c r="Y9714" s="396"/>
      <c r="Z9714" s="396"/>
      <c r="AA9714" s="441"/>
    </row>
    <row r="9715" spans="25:27" x14ac:dyDescent="0.2">
      <c r="Y9715" s="396"/>
      <c r="Z9715" s="396"/>
      <c r="AA9715" s="441"/>
    </row>
    <row r="9716" spans="25:27" x14ac:dyDescent="0.2">
      <c r="Y9716" s="396"/>
      <c r="Z9716" s="396"/>
      <c r="AA9716" s="441"/>
    </row>
    <row r="9717" spans="25:27" x14ac:dyDescent="0.2">
      <c r="Y9717" s="396"/>
      <c r="Z9717" s="396"/>
      <c r="AA9717" s="441"/>
    </row>
    <row r="9718" spans="25:27" x14ac:dyDescent="0.2">
      <c r="Y9718" s="396"/>
      <c r="Z9718" s="396"/>
      <c r="AA9718" s="441"/>
    </row>
    <row r="9719" spans="25:27" x14ac:dyDescent="0.2">
      <c r="Y9719" s="396"/>
      <c r="Z9719" s="396"/>
      <c r="AA9719" s="441"/>
    </row>
    <row r="9720" spans="25:27" x14ac:dyDescent="0.2">
      <c r="Y9720" s="396"/>
      <c r="Z9720" s="396"/>
      <c r="AA9720" s="441"/>
    </row>
    <row r="9721" spans="25:27" x14ac:dyDescent="0.2">
      <c r="Y9721" s="396"/>
      <c r="Z9721" s="396"/>
      <c r="AA9721" s="441"/>
    </row>
    <row r="9722" spans="25:27" x14ac:dyDescent="0.2">
      <c r="Y9722" s="396"/>
      <c r="Z9722" s="396"/>
      <c r="AA9722" s="441"/>
    </row>
    <row r="9723" spans="25:27" x14ac:dyDescent="0.2">
      <c r="Y9723" s="396"/>
      <c r="Z9723" s="396"/>
      <c r="AA9723" s="441"/>
    </row>
    <row r="9724" spans="25:27" x14ac:dyDescent="0.2">
      <c r="Y9724" s="396"/>
      <c r="Z9724" s="396"/>
      <c r="AA9724" s="441"/>
    </row>
    <row r="9725" spans="25:27" x14ac:dyDescent="0.2">
      <c r="Y9725" s="396"/>
      <c r="Z9725" s="396"/>
      <c r="AA9725" s="441"/>
    </row>
    <row r="9726" spans="25:27" x14ac:dyDescent="0.2">
      <c r="Y9726" s="396"/>
      <c r="Z9726" s="396"/>
      <c r="AA9726" s="441"/>
    </row>
    <row r="9727" spans="25:27" x14ac:dyDescent="0.2">
      <c r="Y9727" s="396"/>
      <c r="Z9727" s="396"/>
      <c r="AA9727" s="441"/>
    </row>
    <row r="9728" spans="25:27" x14ac:dyDescent="0.2">
      <c r="Y9728" s="396"/>
      <c r="Z9728" s="396"/>
      <c r="AA9728" s="441"/>
    </row>
    <row r="9729" spans="25:27" x14ac:dyDescent="0.2">
      <c r="Y9729" s="396"/>
      <c r="Z9729" s="396"/>
      <c r="AA9729" s="441"/>
    </row>
    <row r="9730" spans="25:27" x14ac:dyDescent="0.2">
      <c r="Y9730" s="396"/>
      <c r="Z9730" s="396"/>
      <c r="AA9730" s="441"/>
    </row>
    <row r="9731" spans="25:27" x14ac:dyDescent="0.2">
      <c r="Y9731" s="396"/>
      <c r="Z9731" s="396"/>
      <c r="AA9731" s="441"/>
    </row>
    <row r="9732" spans="25:27" x14ac:dyDescent="0.2">
      <c r="Y9732" s="396"/>
      <c r="Z9732" s="396"/>
      <c r="AA9732" s="441"/>
    </row>
    <row r="9733" spans="25:27" x14ac:dyDescent="0.2">
      <c r="Y9733" s="396"/>
      <c r="Z9733" s="396"/>
      <c r="AA9733" s="441"/>
    </row>
    <row r="9734" spans="25:27" x14ac:dyDescent="0.2">
      <c r="Y9734" s="396"/>
      <c r="Z9734" s="396"/>
      <c r="AA9734" s="441"/>
    </row>
    <row r="9735" spans="25:27" x14ac:dyDescent="0.2">
      <c r="Y9735" s="396"/>
      <c r="Z9735" s="396"/>
      <c r="AA9735" s="441"/>
    </row>
    <row r="9736" spans="25:27" x14ac:dyDescent="0.2">
      <c r="Y9736" s="396"/>
      <c r="Z9736" s="396"/>
      <c r="AA9736" s="441"/>
    </row>
    <row r="9737" spans="25:27" x14ac:dyDescent="0.2">
      <c r="Y9737" s="396"/>
      <c r="Z9737" s="396"/>
      <c r="AA9737" s="441"/>
    </row>
    <row r="9738" spans="25:27" x14ac:dyDescent="0.2">
      <c r="Y9738" s="396"/>
      <c r="Z9738" s="396"/>
      <c r="AA9738" s="441"/>
    </row>
    <row r="9739" spans="25:27" x14ac:dyDescent="0.2">
      <c r="Y9739" s="396"/>
      <c r="Z9739" s="396"/>
      <c r="AA9739" s="441"/>
    </row>
    <row r="9740" spans="25:27" x14ac:dyDescent="0.2">
      <c r="Y9740" s="396"/>
      <c r="Z9740" s="396"/>
      <c r="AA9740" s="441"/>
    </row>
    <row r="9741" spans="25:27" x14ac:dyDescent="0.2">
      <c r="Y9741" s="396"/>
      <c r="Z9741" s="396"/>
      <c r="AA9741" s="441"/>
    </row>
    <row r="9742" spans="25:27" x14ac:dyDescent="0.2">
      <c r="Y9742" s="396"/>
      <c r="Z9742" s="396"/>
      <c r="AA9742" s="441"/>
    </row>
    <row r="9743" spans="25:27" x14ac:dyDescent="0.2">
      <c r="Y9743" s="396"/>
      <c r="Z9743" s="396"/>
      <c r="AA9743" s="441"/>
    </row>
    <row r="9744" spans="25:27" x14ac:dyDescent="0.2">
      <c r="Y9744" s="396"/>
      <c r="Z9744" s="396"/>
      <c r="AA9744" s="441"/>
    </row>
    <row r="9745" spans="25:27" x14ac:dyDescent="0.2">
      <c r="Y9745" s="396"/>
      <c r="Z9745" s="396"/>
      <c r="AA9745" s="441"/>
    </row>
    <row r="9746" spans="25:27" x14ac:dyDescent="0.2">
      <c r="Y9746" s="396"/>
      <c r="Z9746" s="396"/>
      <c r="AA9746" s="441"/>
    </row>
    <row r="9747" spans="25:27" x14ac:dyDescent="0.2">
      <c r="Y9747" s="396"/>
      <c r="Z9747" s="396"/>
      <c r="AA9747" s="441"/>
    </row>
    <row r="9748" spans="25:27" x14ac:dyDescent="0.2">
      <c r="Y9748" s="396"/>
      <c r="Z9748" s="396"/>
      <c r="AA9748" s="441"/>
    </row>
    <row r="9749" spans="25:27" x14ac:dyDescent="0.2">
      <c r="Y9749" s="396"/>
      <c r="Z9749" s="396"/>
      <c r="AA9749" s="441"/>
    </row>
    <row r="9750" spans="25:27" x14ac:dyDescent="0.2">
      <c r="Y9750" s="396"/>
      <c r="Z9750" s="396"/>
      <c r="AA9750" s="441"/>
    </row>
    <row r="9751" spans="25:27" x14ac:dyDescent="0.2">
      <c r="Y9751" s="396"/>
      <c r="Z9751" s="396"/>
      <c r="AA9751" s="441"/>
    </row>
    <row r="9752" spans="25:27" x14ac:dyDescent="0.2">
      <c r="Y9752" s="396"/>
      <c r="Z9752" s="396"/>
      <c r="AA9752" s="441"/>
    </row>
    <row r="9753" spans="25:27" x14ac:dyDescent="0.2">
      <c r="Y9753" s="396"/>
      <c r="Z9753" s="396"/>
      <c r="AA9753" s="441"/>
    </row>
    <row r="9754" spans="25:27" x14ac:dyDescent="0.2">
      <c r="Y9754" s="396"/>
      <c r="Z9754" s="396"/>
      <c r="AA9754" s="441"/>
    </row>
    <row r="9755" spans="25:27" x14ac:dyDescent="0.2">
      <c r="Y9755" s="396"/>
      <c r="Z9755" s="396"/>
      <c r="AA9755" s="441"/>
    </row>
    <row r="9756" spans="25:27" x14ac:dyDescent="0.2">
      <c r="Y9756" s="396"/>
      <c r="Z9756" s="396"/>
      <c r="AA9756" s="441"/>
    </row>
    <row r="9757" spans="25:27" x14ac:dyDescent="0.2">
      <c r="Y9757" s="396"/>
      <c r="Z9757" s="396"/>
      <c r="AA9757" s="441"/>
    </row>
    <row r="9758" spans="25:27" x14ac:dyDescent="0.2">
      <c r="Y9758" s="396"/>
      <c r="Z9758" s="396"/>
      <c r="AA9758" s="441"/>
    </row>
    <row r="9759" spans="25:27" x14ac:dyDescent="0.2">
      <c r="Y9759" s="396"/>
      <c r="Z9759" s="396"/>
      <c r="AA9759" s="441"/>
    </row>
    <row r="9760" spans="25:27" x14ac:dyDescent="0.2">
      <c r="Y9760" s="396"/>
      <c r="Z9760" s="396"/>
      <c r="AA9760" s="441"/>
    </row>
    <row r="9761" spans="25:27" x14ac:dyDescent="0.2">
      <c r="Y9761" s="396"/>
      <c r="Z9761" s="396"/>
      <c r="AA9761" s="441"/>
    </row>
    <row r="9762" spans="25:27" x14ac:dyDescent="0.2">
      <c r="Y9762" s="396"/>
      <c r="Z9762" s="396"/>
      <c r="AA9762" s="441"/>
    </row>
    <row r="9763" spans="25:27" x14ac:dyDescent="0.2">
      <c r="Y9763" s="396"/>
      <c r="Z9763" s="396"/>
      <c r="AA9763" s="441"/>
    </row>
    <row r="9764" spans="25:27" x14ac:dyDescent="0.2">
      <c r="Y9764" s="396"/>
      <c r="Z9764" s="396"/>
      <c r="AA9764" s="441"/>
    </row>
    <row r="9765" spans="25:27" x14ac:dyDescent="0.2">
      <c r="Y9765" s="396"/>
      <c r="Z9765" s="396"/>
      <c r="AA9765" s="441"/>
    </row>
    <row r="9766" spans="25:27" x14ac:dyDescent="0.2">
      <c r="Y9766" s="396"/>
      <c r="Z9766" s="396"/>
      <c r="AA9766" s="441"/>
    </row>
    <row r="9767" spans="25:27" x14ac:dyDescent="0.2">
      <c r="Y9767" s="396"/>
      <c r="Z9767" s="396"/>
      <c r="AA9767" s="441"/>
    </row>
    <row r="9768" spans="25:27" x14ac:dyDescent="0.2">
      <c r="Y9768" s="396"/>
      <c r="Z9768" s="396"/>
      <c r="AA9768" s="441"/>
    </row>
    <row r="9769" spans="25:27" x14ac:dyDescent="0.2">
      <c r="Y9769" s="396"/>
      <c r="Z9769" s="396"/>
      <c r="AA9769" s="441"/>
    </row>
    <row r="9770" spans="25:27" x14ac:dyDescent="0.2">
      <c r="Y9770" s="396"/>
      <c r="Z9770" s="396"/>
      <c r="AA9770" s="441"/>
    </row>
    <row r="9771" spans="25:27" x14ac:dyDescent="0.2">
      <c r="Y9771" s="396"/>
      <c r="Z9771" s="396"/>
      <c r="AA9771" s="441"/>
    </row>
    <row r="9772" spans="25:27" x14ac:dyDescent="0.2">
      <c r="Y9772" s="396"/>
      <c r="Z9772" s="396"/>
      <c r="AA9772" s="441"/>
    </row>
    <row r="9773" spans="25:27" x14ac:dyDescent="0.2">
      <c r="Y9773" s="396"/>
      <c r="Z9773" s="396"/>
      <c r="AA9773" s="441"/>
    </row>
    <row r="9774" spans="25:27" x14ac:dyDescent="0.2">
      <c r="Y9774" s="396"/>
      <c r="Z9774" s="396"/>
      <c r="AA9774" s="441"/>
    </row>
    <row r="9775" spans="25:27" x14ac:dyDescent="0.2">
      <c r="Y9775" s="396"/>
      <c r="Z9775" s="396"/>
      <c r="AA9775" s="441"/>
    </row>
    <row r="9776" spans="25:27" x14ac:dyDescent="0.2">
      <c r="Y9776" s="396"/>
      <c r="Z9776" s="396"/>
      <c r="AA9776" s="441"/>
    </row>
    <row r="9777" spans="25:27" x14ac:dyDescent="0.2">
      <c r="Y9777" s="396"/>
      <c r="Z9777" s="396"/>
      <c r="AA9777" s="441"/>
    </row>
    <row r="9778" spans="25:27" x14ac:dyDescent="0.2">
      <c r="Y9778" s="396"/>
      <c r="Z9778" s="396"/>
      <c r="AA9778" s="441"/>
    </row>
    <row r="9779" spans="25:27" x14ac:dyDescent="0.2">
      <c r="Y9779" s="396"/>
      <c r="Z9779" s="396"/>
      <c r="AA9779" s="441"/>
    </row>
    <row r="9780" spans="25:27" x14ac:dyDescent="0.2">
      <c r="Y9780" s="396"/>
      <c r="Z9780" s="396"/>
      <c r="AA9780" s="441"/>
    </row>
    <row r="9781" spans="25:27" x14ac:dyDescent="0.2">
      <c r="Y9781" s="396"/>
      <c r="Z9781" s="396"/>
      <c r="AA9781" s="441"/>
    </row>
    <row r="9782" spans="25:27" x14ac:dyDescent="0.2">
      <c r="Y9782" s="396"/>
      <c r="Z9782" s="396"/>
      <c r="AA9782" s="441"/>
    </row>
    <row r="9783" spans="25:27" x14ac:dyDescent="0.2">
      <c r="Y9783" s="396"/>
      <c r="Z9783" s="396"/>
      <c r="AA9783" s="441"/>
    </row>
    <row r="9784" spans="25:27" x14ac:dyDescent="0.2">
      <c r="Y9784" s="396"/>
      <c r="Z9784" s="396"/>
      <c r="AA9784" s="441"/>
    </row>
    <row r="9785" spans="25:27" x14ac:dyDescent="0.2">
      <c r="Y9785" s="396"/>
      <c r="Z9785" s="396"/>
      <c r="AA9785" s="441"/>
    </row>
    <row r="9786" spans="25:27" x14ac:dyDescent="0.2">
      <c r="Y9786" s="396"/>
      <c r="Z9786" s="396"/>
      <c r="AA9786" s="441"/>
    </row>
    <row r="9787" spans="25:27" x14ac:dyDescent="0.2">
      <c r="Y9787" s="396"/>
      <c r="Z9787" s="396"/>
      <c r="AA9787" s="441"/>
    </row>
    <row r="9788" spans="25:27" x14ac:dyDescent="0.2">
      <c r="Y9788" s="396"/>
      <c r="Z9788" s="396"/>
      <c r="AA9788" s="441"/>
    </row>
    <row r="9789" spans="25:27" x14ac:dyDescent="0.2">
      <c r="Y9789" s="396"/>
      <c r="Z9789" s="396"/>
      <c r="AA9789" s="441"/>
    </row>
    <row r="9790" spans="25:27" x14ac:dyDescent="0.2">
      <c r="Y9790" s="396"/>
      <c r="Z9790" s="396"/>
      <c r="AA9790" s="441"/>
    </row>
    <row r="9791" spans="25:27" x14ac:dyDescent="0.2">
      <c r="Y9791" s="396"/>
      <c r="Z9791" s="396"/>
      <c r="AA9791" s="441"/>
    </row>
    <row r="9792" spans="25:27" x14ac:dyDescent="0.2">
      <c r="Y9792" s="396"/>
      <c r="Z9792" s="396"/>
      <c r="AA9792" s="441"/>
    </row>
    <row r="9793" spans="25:27" x14ac:dyDescent="0.2">
      <c r="Y9793" s="396"/>
      <c r="Z9793" s="396"/>
      <c r="AA9793" s="441"/>
    </row>
    <row r="9794" spans="25:27" x14ac:dyDescent="0.2">
      <c r="Y9794" s="396"/>
      <c r="Z9794" s="396"/>
      <c r="AA9794" s="441"/>
    </row>
    <row r="9795" spans="25:27" x14ac:dyDescent="0.2">
      <c r="Y9795" s="396"/>
      <c r="Z9795" s="396"/>
      <c r="AA9795" s="441"/>
    </row>
    <row r="9796" spans="25:27" x14ac:dyDescent="0.2">
      <c r="Y9796" s="396"/>
      <c r="Z9796" s="396"/>
      <c r="AA9796" s="441"/>
    </row>
    <row r="9797" spans="25:27" x14ac:dyDescent="0.2">
      <c r="Y9797" s="396"/>
      <c r="Z9797" s="396"/>
      <c r="AA9797" s="441"/>
    </row>
    <row r="9798" spans="25:27" x14ac:dyDescent="0.2">
      <c r="Y9798" s="396"/>
      <c r="Z9798" s="396"/>
      <c r="AA9798" s="441"/>
    </row>
    <row r="9799" spans="25:27" x14ac:dyDescent="0.2">
      <c r="Y9799" s="396"/>
      <c r="Z9799" s="396"/>
      <c r="AA9799" s="441"/>
    </row>
    <row r="9800" spans="25:27" x14ac:dyDescent="0.2">
      <c r="Y9800" s="396"/>
      <c r="Z9800" s="396"/>
      <c r="AA9800" s="441"/>
    </row>
    <row r="9801" spans="25:27" x14ac:dyDescent="0.2">
      <c r="Y9801" s="396"/>
      <c r="Z9801" s="396"/>
      <c r="AA9801" s="441"/>
    </row>
    <row r="9802" spans="25:27" x14ac:dyDescent="0.2">
      <c r="Y9802" s="396"/>
      <c r="Z9802" s="396"/>
      <c r="AA9802" s="441"/>
    </row>
    <row r="9803" spans="25:27" x14ac:dyDescent="0.2">
      <c r="Y9803" s="396"/>
      <c r="Z9803" s="396"/>
      <c r="AA9803" s="441"/>
    </row>
    <row r="9804" spans="25:27" x14ac:dyDescent="0.2">
      <c r="Y9804" s="396"/>
      <c r="Z9804" s="396"/>
      <c r="AA9804" s="441"/>
    </row>
    <row r="9805" spans="25:27" x14ac:dyDescent="0.2">
      <c r="Y9805" s="396"/>
      <c r="Z9805" s="396"/>
      <c r="AA9805" s="441"/>
    </row>
    <row r="9806" spans="25:27" x14ac:dyDescent="0.2">
      <c r="Y9806" s="396"/>
      <c r="Z9806" s="396"/>
      <c r="AA9806" s="441"/>
    </row>
    <row r="9807" spans="25:27" x14ac:dyDescent="0.2">
      <c r="Y9807" s="396"/>
      <c r="Z9807" s="396"/>
      <c r="AA9807" s="441"/>
    </row>
    <row r="9808" spans="25:27" x14ac:dyDescent="0.2">
      <c r="Y9808" s="396"/>
      <c r="Z9808" s="396"/>
      <c r="AA9808" s="441"/>
    </row>
    <row r="9809" spans="25:27" x14ac:dyDescent="0.2">
      <c r="Y9809" s="396"/>
      <c r="Z9809" s="396"/>
      <c r="AA9809" s="441"/>
    </row>
    <row r="9810" spans="25:27" x14ac:dyDescent="0.2">
      <c r="Y9810" s="396"/>
      <c r="Z9810" s="396"/>
      <c r="AA9810" s="441"/>
    </row>
    <row r="9811" spans="25:27" x14ac:dyDescent="0.2">
      <c r="Y9811" s="396"/>
      <c r="Z9811" s="396"/>
      <c r="AA9811" s="441"/>
    </row>
    <row r="9812" spans="25:27" x14ac:dyDescent="0.2">
      <c r="Y9812" s="396"/>
      <c r="Z9812" s="396"/>
      <c r="AA9812" s="441"/>
    </row>
    <row r="9813" spans="25:27" x14ac:dyDescent="0.2">
      <c r="Y9813" s="396"/>
      <c r="Z9813" s="396"/>
      <c r="AA9813" s="441"/>
    </row>
    <row r="9814" spans="25:27" x14ac:dyDescent="0.2">
      <c r="Y9814" s="396"/>
      <c r="Z9814" s="396"/>
      <c r="AA9814" s="441"/>
    </row>
    <row r="9815" spans="25:27" x14ac:dyDescent="0.2">
      <c r="Y9815" s="396"/>
      <c r="Z9815" s="396"/>
      <c r="AA9815" s="441"/>
    </row>
    <row r="9816" spans="25:27" x14ac:dyDescent="0.2">
      <c r="Y9816" s="396"/>
      <c r="Z9816" s="396"/>
      <c r="AA9816" s="441"/>
    </row>
    <row r="9817" spans="25:27" x14ac:dyDescent="0.2">
      <c r="Y9817" s="396"/>
      <c r="Z9817" s="396"/>
      <c r="AA9817" s="441"/>
    </row>
    <row r="9818" spans="25:27" x14ac:dyDescent="0.2">
      <c r="Y9818" s="396"/>
      <c r="Z9818" s="396"/>
      <c r="AA9818" s="441"/>
    </row>
    <row r="9819" spans="25:27" x14ac:dyDescent="0.2">
      <c r="Y9819" s="396"/>
      <c r="Z9819" s="396"/>
      <c r="AA9819" s="441"/>
    </row>
    <row r="9820" spans="25:27" x14ac:dyDescent="0.2">
      <c r="Y9820" s="396"/>
      <c r="Z9820" s="396"/>
      <c r="AA9820" s="441"/>
    </row>
    <row r="9821" spans="25:27" x14ac:dyDescent="0.2">
      <c r="Y9821" s="396"/>
      <c r="Z9821" s="396"/>
      <c r="AA9821" s="441"/>
    </row>
    <row r="9822" spans="25:27" x14ac:dyDescent="0.2">
      <c r="Y9822" s="396"/>
      <c r="Z9822" s="396"/>
      <c r="AA9822" s="441"/>
    </row>
    <row r="9823" spans="25:27" x14ac:dyDescent="0.2">
      <c r="Y9823" s="396"/>
      <c r="Z9823" s="396"/>
      <c r="AA9823" s="441"/>
    </row>
    <row r="9824" spans="25:27" x14ac:dyDescent="0.2">
      <c r="Y9824" s="396"/>
      <c r="Z9824" s="396"/>
      <c r="AA9824" s="441"/>
    </row>
    <row r="9825" spans="25:27" x14ac:dyDescent="0.2">
      <c r="Y9825" s="396"/>
      <c r="Z9825" s="396"/>
      <c r="AA9825" s="441"/>
    </row>
    <row r="9826" spans="25:27" x14ac:dyDescent="0.2">
      <c r="Y9826" s="396"/>
      <c r="Z9826" s="396"/>
      <c r="AA9826" s="441"/>
    </row>
    <row r="9827" spans="25:27" x14ac:dyDescent="0.2">
      <c r="Y9827" s="396"/>
      <c r="Z9827" s="396"/>
      <c r="AA9827" s="441"/>
    </row>
    <row r="9828" spans="25:27" x14ac:dyDescent="0.2">
      <c r="Y9828" s="396"/>
      <c r="Z9828" s="396"/>
      <c r="AA9828" s="441"/>
    </row>
    <row r="9829" spans="25:27" x14ac:dyDescent="0.2">
      <c r="Y9829" s="396"/>
      <c r="Z9829" s="396"/>
      <c r="AA9829" s="441"/>
    </row>
    <row r="9830" spans="25:27" x14ac:dyDescent="0.2">
      <c r="Y9830" s="396"/>
      <c r="Z9830" s="396"/>
      <c r="AA9830" s="441"/>
    </row>
    <row r="9831" spans="25:27" x14ac:dyDescent="0.2">
      <c r="Y9831" s="396"/>
      <c r="Z9831" s="396"/>
      <c r="AA9831" s="441"/>
    </row>
    <row r="9832" spans="25:27" x14ac:dyDescent="0.2">
      <c r="Y9832" s="396"/>
      <c r="Z9832" s="396"/>
      <c r="AA9832" s="441"/>
    </row>
    <row r="9833" spans="25:27" x14ac:dyDescent="0.2">
      <c r="Y9833" s="396"/>
      <c r="Z9833" s="396"/>
      <c r="AA9833" s="441"/>
    </row>
    <row r="9834" spans="25:27" x14ac:dyDescent="0.2">
      <c r="Y9834" s="396"/>
      <c r="Z9834" s="396"/>
      <c r="AA9834" s="441"/>
    </row>
    <row r="9835" spans="25:27" x14ac:dyDescent="0.2">
      <c r="Y9835" s="396"/>
      <c r="Z9835" s="396"/>
      <c r="AA9835" s="441"/>
    </row>
    <row r="9836" spans="25:27" x14ac:dyDescent="0.2">
      <c r="Y9836" s="396"/>
      <c r="Z9836" s="396"/>
      <c r="AA9836" s="441"/>
    </row>
    <row r="9837" spans="25:27" x14ac:dyDescent="0.2">
      <c r="Y9837" s="396"/>
      <c r="Z9837" s="396"/>
      <c r="AA9837" s="441"/>
    </row>
    <row r="9838" spans="25:27" x14ac:dyDescent="0.2">
      <c r="Y9838" s="396"/>
      <c r="Z9838" s="396"/>
      <c r="AA9838" s="441"/>
    </row>
    <row r="9839" spans="25:27" x14ac:dyDescent="0.2">
      <c r="Y9839" s="396"/>
      <c r="Z9839" s="396"/>
      <c r="AA9839" s="441"/>
    </row>
    <row r="9840" spans="25:27" x14ac:dyDescent="0.2">
      <c r="Y9840" s="396"/>
      <c r="Z9840" s="396"/>
      <c r="AA9840" s="441"/>
    </row>
    <row r="9841" spans="25:27" x14ac:dyDescent="0.2">
      <c r="Y9841" s="396"/>
      <c r="Z9841" s="396"/>
      <c r="AA9841" s="441"/>
    </row>
    <row r="9842" spans="25:27" x14ac:dyDescent="0.2">
      <c r="Y9842" s="396"/>
      <c r="Z9842" s="396"/>
      <c r="AA9842" s="441"/>
    </row>
    <row r="9843" spans="25:27" x14ac:dyDescent="0.2">
      <c r="Y9843" s="396"/>
      <c r="Z9843" s="396"/>
      <c r="AA9843" s="441"/>
    </row>
    <row r="9844" spans="25:27" x14ac:dyDescent="0.2">
      <c r="Y9844" s="396"/>
      <c r="Z9844" s="396"/>
      <c r="AA9844" s="441"/>
    </row>
    <row r="9845" spans="25:27" x14ac:dyDescent="0.2">
      <c r="Y9845" s="396"/>
      <c r="Z9845" s="396"/>
      <c r="AA9845" s="441"/>
    </row>
    <row r="9846" spans="25:27" x14ac:dyDescent="0.2">
      <c r="Y9846" s="396"/>
      <c r="Z9846" s="396"/>
      <c r="AA9846" s="441"/>
    </row>
    <row r="9847" spans="25:27" x14ac:dyDescent="0.2">
      <c r="Y9847" s="396"/>
      <c r="Z9847" s="396"/>
      <c r="AA9847" s="441"/>
    </row>
    <row r="9848" spans="25:27" x14ac:dyDescent="0.2">
      <c r="Y9848" s="396"/>
      <c r="Z9848" s="396"/>
      <c r="AA9848" s="441"/>
    </row>
    <row r="9849" spans="25:27" x14ac:dyDescent="0.2">
      <c r="Y9849" s="396"/>
      <c r="Z9849" s="396"/>
      <c r="AA9849" s="441"/>
    </row>
    <row r="9850" spans="25:27" x14ac:dyDescent="0.2">
      <c r="Y9850" s="396"/>
      <c r="Z9850" s="396"/>
      <c r="AA9850" s="441"/>
    </row>
    <row r="9851" spans="25:27" x14ac:dyDescent="0.2">
      <c r="Y9851" s="396"/>
      <c r="Z9851" s="396"/>
      <c r="AA9851" s="441"/>
    </row>
    <row r="9852" spans="25:27" x14ac:dyDescent="0.2">
      <c r="Y9852" s="396"/>
      <c r="Z9852" s="396"/>
      <c r="AA9852" s="441"/>
    </row>
    <row r="9853" spans="25:27" x14ac:dyDescent="0.2">
      <c r="Y9853" s="396"/>
      <c r="Z9853" s="396"/>
      <c r="AA9853" s="441"/>
    </row>
    <row r="9854" spans="25:27" x14ac:dyDescent="0.2">
      <c r="Y9854" s="396"/>
      <c r="Z9854" s="396"/>
      <c r="AA9854" s="441"/>
    </row>
    <row r="9855" spans="25:27" x14ac:dyDescent="0.2">
      <c r="Y9855" s="396"/>
      <c r="Z9855" s="396"/>
      <c r="AA9855" s="441"/>
    </row>
    <row r="9856" spans="25:27" x14ac:dyDescent="0.2">
      <c r="Y9856" s="396"/>
      <c r="Z9856" s="396"/>
      <c r="AA9856" s="441"/>
    </row>
    <row r="9857" spans="25:27" x14ac:dyDescent="0.2">
      <c r="Y9857" s="396"/>
      <c r="Z9857" s="396"/>
      <c r="AA9857" s="441"/>
    </row>
    <row r="9858" spans="25:27" x14ac:dyDescent="0.2">
      <c r="Y9858" s="396"/>
      <c r="Z9858" s="396"/>
      <c r="AA9858" s="441"/>
    </row>
    <row r="9859" spans="25:27" x14ac:dyDescent="0.2">
      <c r="Y9859" s="396"/>
      <c r="Z9859" s="396"/>
      <c r="AA9859" s="441"/>
    </row>
    <row r="9860" spans="25:27" x14ac:dyDescent="0.2">
      <c r="Y9860" s="396"/>
      <c r="Z9860" s="396"/>
      <c r="AA9860" s="441"/>
    </row>
    <row r="9861" spans="25:27" x14ac:dyDescent="0.2">
      <c r="Y9861" s="396"/>
      <c r="Z9861" s="396"/>
      <c r="AA9861" s="441"/>
    </row>
    <row r="9862" spans="25:27" x14ac:dyDescent="0.2">
      <c r="Y9862" s="396"/>
      <c r="Z9862" s="396"/>
      <c r="AA9862" s="441"/>
    </row>
    <row r="9863" spans="25:27" x14ac:dyDescent="0.2">
      <c r="Y9863" s="396"/>
      <c r="Z9863" s="396"/>
      <c r="AA9863" s="441"/>
    </row>
    <row r="9864" spans="25:27" x14ac:dyDescent="0.2">
      <c r="Y9864" s="396"/>
      <c r="Z9864" s="396"/>
      <c r="AA9864" s="441"/>
    </row>
    <row r="9865" spans="25:27" x14ac:dyDescent="0.2">
      <c r="Y9865" s="396"/>
      <c r="Z9865" s="396"/>
      <c r="AA9865" s="441"/>
    </row>
    <row r="9866" spans="25:27" x14ac:dyDescent="0.2">
      <c r="Y9866" s="396"/>
      <c r="Z9866" s="396"/>
      <c r="AA9866" s="441"/>
    </row>
    <row r="9867" spans="25:27" x14ac:dyDescent="0.2">
      <c r="Y9867" s="396"/>
      <c r="Z9867" s="396"/>
      <c r="AA9867" s="441"/>
    </row>
    <row r="9868" spans="25:27" x14ac:dyDescent="0.2">
      <c r="Y9868" s="396"/>
      <c r="Z9868" s="396"/>
      <c r="AA9868" s="441"/>
    </row>
    <row r="9869" spans="25:27" x14ac:dyDescent="0.2">
      <c r="Y9869" s="396"/>
      <c r="Z9869" s="396"/>
      <c r="AA9869" s="441"/>
    </row>
    <row r="9870" spans="25:27" x14ac:dyDescent="0.2">
      <c r="Y9870" s="396"/>
      <c r="Z9870" s="396"/>
      <c r="AA9870" s="441"/>
    </row>
    <row r="9871" spans="25:27" x14ac:dyDescent="0.2">
      <c r="Y9871" s="396"/>
      <c r="Z9871" s="396"/>
      <c r="AA9871" s="441"/>
    </row>
    <row r="9872" spans="25:27" x14ac:dyDescent="0.2">
      <c r="Y9872" s="396"/>
      <c r="Z9872" s="396"/>
      <c r="AA9872" s="441"/>
    </row>
    <row r="9873" spans="25:27" x14ac:dyDescent="0.2">
      <c r="Y9873" s="396"/>
      <c r="Z9873" s="396"/>
      <c r="AA9873" s="441"/>
    </row>
    <row r="9874" spans="25:27" x14ac:dyDescent="0.2">
      <c r="Y9874" s="396"/>
      <c r="Z9874" s="396"/>
      <c r="AA9874" s="441"/>
    </row>
    <row r="9875" spans="25:27" x14ac:dyDescent="0.2">
      <c r="Y9875" s="396"/>
      <c r="Z9875" s="396"/>
      <c r="AA9875" s="441"/>
    </row>
    <row r="9876" spans="25:27" x14ac:dyDescent="0.2">
      <c r="Y9876" s="396"/>
      <c r="Z9876" s="396"/>
      <c r="AA9876" s="441"/>
    </row>
    <row r="9877" spans="25:27" x14ac:dyDescent="0.2">
      <c r="Y9877" s="396"/>
      <c r="Z9877" s="396"/>
      <c r="AA9877" s="441"/>
    </row>
    <row r="9878" spans="25:27" x14ac:dyDescent="0.2">
      <c r="Y9878" s="396"/>
      <c r="Z9878" s="396"/>
      <c r="AA9878" s="441"/>
    </row>
    <row r="9879" spans="25:27" x14ac:dyDescent="0.2">
      <c r="Y9879" s="396"/>
      <c r="Z9879" s="396"/>
      <c r="AA9879" s="441"/>
    </row>
    <row r="9880" spans="25:27" x14ac:dyDescent="0.2">
      <c r="Y9880" s="396"/>
      <c r="Z9880" s="396"/>
      <c r="AA9880" s="441"/>
    </row>
    <row r="9881" spans="25:27" x14ac:dyDescent="0.2">
      <c r="Y9881" s="396"/>
      <c r="Z9881" s="396"/>
      <c r="AA9881" s="441"/>
    </row>
    <row r="9882" spans="25:27" x14ac:dyDescent="0.2">
      <c r="Y9882" s="396"/>
      <c r="Z9882" s="396"/>
      <c r="AA9882" s="441"/>
    </row>
    <row r="9883" spans="25:27" x14ac:dyDescent="0.2">
      <c r="Y9883" s="396"/>
      <c r="Z9883" s="396"/>
      <c r="AA9883" s="441"/>
    </row>
    <row r="9884" spans="25:27" x14ac:dyDescent="0.2">
      <c r="Y9884" s="396"/>
      <c r="Z9884" s="396"/>
      <c r="AA9884" s="441"/>
    </row>
    <row r="9885" spans="25:27" x14ac:dyDescent="0.2">
      <c r="Y9885" s="396"/>
      <c r="Z9885" s="396"/>
      <c r="AA9885" s="441"/>
    </row>
    <row r="9886" spans="25:27" x14ac:dyDescent="0.2">
      <c r="Y9886" s="396"/>
      <c r="Z9886" s="396"/>
      <c r="AA9886" s="441"/>
    </row>
    <row r="9887" spans="25:27" x14ac:dyDescent="0.2">
      <c r="Y9887" s="396"/>
      <c r="Z9887" s="396"/>
      <c r="AA9887" s="441"/>
    </row>
    <row r="9888" spans="25:27" x14ac:dyDescent="0.2">
      <c r="Y9888" s="396"/>
      <c r="Z9888" s="396"/>
      <c r="AA9888" s="441"/>
    </row>
    <row r="9889" spans="25:27" x14ac:dyDescent="0.2">
      <c r="Y9889" s="396"/>
      <c r="Z9889" s="396"/>
      <c r="AA9889" s="441"/>
    </row>
    <row r="9890" spans="25:27" x14ac:dyDescent="0.2">
      <c r="Y9890" s="396"/>
      <c r="Z9890" s="396"/>
      <c r="AA9890" s="441"/>
    </row>
    <row r="9891" spans="25:27" x14ac:dyDescent="0.2">
      <c r="Y9891" s="396"/>
      <c r="Z9891" s="396"/>
      <c r="AA9891" s="441"/>
    </row>
    <row r="9892" spans="25:27" x14ac:dyDescent="0.2">
      <c r="Y9892" s="396"/>
      <c r="Z9892" s="396"/>
      <c r="AA9892" s="441"/>
    </row>
    <row r="9893" spans="25:27" x14ac:dyDescent="0.2">
      <c r="Y9893" s="396"/>
      <c r="Z9893" s="396"/>
      <c r="AA9893" s="441"/>
    </row>
    <row r="9894" spans="25:27" x14ac:dyDescent="0.2">
      <c r="Y9894" s="396"/>
      <c r="Z9894" s="396"/>
      <c r="AA9894" s="441"/>
    </row>
    <row r="9895" spans="25:27" x14ac:dyDescent="0.2">
      <c r="Y9895" s="396"/>
      <c r="Z9895" s="396"/>
      <c r="AA9895" s="441"/>
    </row>
    <row r="9896" spans="25:27" x14ac:dyDescent="0.2">
      <c r="Y9896" s="396"/>
      <c r="Z9896" s="396"/>
      <c r="AA9896" s="441"/>
    </row>
    <row r="9897" spans="25:27" x14ac:dyDescent="0.2">
      <c r="Y9897" s="396"/>
      <c r="Z9897" s="396"/>
      <c r="AA9897" s="441"/>
    </row>
    <row r="9898" spans="25:27" x14ac:dyDescent="0.2">
      <c r="Y9898" s="396"/>
      <c r="Z9898" s="396"/>
      <c r="AA9898" s="441"/>
    </row>
    <row r="9899" spans="25:27" x14ac:dyDescent="0.2">
      <c r="Y9899" s="396"/>
      <c r="Z9899" s="396"/>
      <c r="AA9899" s="441"/>
    </row>
    <row r="9900" spans="25:27" x14ac:dyDescent="0.2">
      <c r="Y9900" s="396"/>
      <c r="Z9900" s="396"/>
      <c r="AA9900" s="441"/>
    </row>
    <row r="9901" spans="25:27" x14ac:dyDescent="0.2">
      <c r="Y9901" s="396"/>
      <c r="Z9901" s="396"/>
      <c r="AA9901" s="441"/>
    </row>
    <row r="9902" spans="25:27" x14ac:dyDescent="0.2">
      <c r="Y9902" s="396"/>
      <c r="Z9902" s="396"/>
      <c r="AA9902" s="441"/>
    </row>
    <row r="9903" spans="25:27" x14ac:dyDescent="0.2">
      <c r="Y9903" s="396"/>
      <c r="Z9903" s="396"/>
      <c r="AA9903" s="441"/>
    </row>
    <row r="9904" spans="25:27" x14ac:dyDescent="0.2">
      <c r="Y9904" s="396"/>
      <c r="Z9904" s="396"/>
      <c r="AA9904" s="441"/>
    </row>
    <row r="9905" spans="25:27" x14ac:dyDescent="0.2">
      <c r="Y9905" s="396"/>
      <c r="Z9905" s="396"/>
      <c r="AA9905" s="441"/>
    </row>
    <row r="9906" spans="25:27" x14ac:dyDescent="0.2">
      <c r="Y9906" s="396"/>
      <c r="Z9906" s="396"/>
      <c r="AA9906" s="441"/>
    </row>
    <row r="9907" spans="25:27" x14ac:dyDescent="0.2">
      <c r="Y9907" s="396"/>
      <c r="Z9907" s="396"/>
      <c r="AA9907" s="441"/>
    </row>
    <row r="9908" spans="25:27" x14ac:dyDescent="0.2">
      <c r="Y9908" s="396"/>
      <c r="Z9908" s="396"/>
      <c r="AA9908" s="441"/>
    </row>
    <row r="9909" spans="25:27" x14ac:dyDescent="0.2">
      <c r="Y9909" s="396"/>
      <c r="Z9909" s="396"/>
      <c r="AA9909" s="441"/>
    </row>
    <row r="9910" spans="25:27" x14ac:dyDescent="0.2">
      <c r="Y9910" s="396"/>
      <c r="Z9910" s="396"/>
      <c r="AA9910" s="441"/>
    </row>
    <row r="9911" spans="25:27" x14ac:dyDescent="0.2">
      <c r="Y9911" s="396"/>
      <c r="Z9911" s="396"/>
      <c r="AA9911" s="441"/>
    </row>
    <row r="9912" spans="25:27" x14ac:dyDescent="0.2">
      <c r="Y9912" s="396"/>
      <c r="Z9912" s="396"/>
      <c r="AA9912" s="441"/>
    </row>
    <row r="9913" spans="25:27" x14ac:dyDescent="0.2">
      <c r="Y9913" s="396"/>
      <c r="Z9913" s="396"/>
      <c r="AA9913" s="441"/>
    </row>
    <row r="9914" spans="25:27" x14ac:dyDescent="0.2">
      <c r="Y9914" s="396"/>
      <c r="Z9914" s="396"/>
      <c r="AA9914" s="441"/>
    </row>
    <row r="9915" spans="25:27" x14ac:dyDescent="0.2">
      <c r="Y9915" s="396"/>
      <c r="Z9915" s="396"/>
      <c r="AA9915" s="441"/>
    </row>
    <row r="9916" spans="25:27" x14ac:dyDescent="0.2">
      <c r="Y9916" s="396"/>
      <c r="Z9916" s="396"/>
      <c r="AA9916" s="441"/>
    </row>
    <row r="9917" spans="25:27" x14ac:dyDescent="0.2">
      <c r="Y9917" s="396"/>
      <c r="Z9917" s="396"/>
      <c r="AA9917" s="441"/>
    </row>
    <row r="9918" spans="25:27" x14ac:dyDescent="0.2">
      <c r="Y9918" s="396"/>
      <c r="Z9918" s="396"/>
      <c r="AA9918" s="441"/>
    </row>
    <row r="9919" spans="25:27" x14ac:dyDescent="0.2">
      <c r="Y9919" s="396"/>
      <c r="Z9919" s="396"/>
      <c r="AA9919" s="441"/>
    </row>
    <row r="9920" spans="25:27" x14ac:dyDescent="0.2">
      <c r="Y9920" s="396"/>
      <c r="Z9920" s="396"/>
      <c r="AA9920" s="441"/>
    </row>
    <row r="9921" spans="25:27" x14ac:dyDescent="0.2">
      <c r="Y9921" s="396"/>
      <c r="Z9921" s="396"/>
      <c r="AA9921" s="441"/>
    </row>
    <row r="9922" spans="25:27" x14ac:dyDescent="0.2">
      <c r="Y9922" s="396"/>
      <c r="Z9922" s="396"/>
      <c r="AA9922" s="441"/>
    </row>
    <row r="9923" spans="25:27" x14ac:dyDescent="0.2">
      <c r="Y9923" s="396"/>
      <c r="Z9923" s="396"/>
      <c r="AA9923" s="441"/>
    </row>
    <row r="9924" spans="25:27" x14ac:dyDescent="0.2">
      <c r="Y9924" s="396"/>
      <c r="Z9924" s="396"/>
      <c r="AA9924" s="441"/>
    </row>
    <row r="9925" spans="25:27" x14ac:dyDescent="0.2">
      <c r="Y9925" s="396"/>
      <c r="Z9925" s="396"/>
      <c r="AA9925" s="441"/>
    </row>
    <row r="9926" spans="25:27" x14ac:dyDescent="0.2">
      <c r="Y9926" s="396"/>
      <c r="Z9926" s="396"/>
      <c r="AA9926" s="441"/>
    </row>
    <row r="9927" spans="25:27" x14ac:dyDescent="0.2">
      <c r="Y9927" s="396"/>
      <c r="Z9927" s="396"/>
      <c r="AA9927" s="441"/>
    </row>
    <row r="9928" spans="25:27" x14ac:dyDescent="0.2">
      <c r="Y9928" s="396"/>
      <c r="Z9928" s="396"/>
      <c r="AA9928" s="441"/>
    </row>
    <row r="9929" spans="25:27" x14ac:dyDescent="0.2">
      <c r="Y9929" s="396"/>
      <c r="Z9929" s="396"/>
      <c r="AA9929" s="441"/>
    </row>
    <row r="9930" spans="25:27" x14ac:dyDescent="0.2">
      <c r="Y9930" s="396"/>
      <c r="Z9930" s="396"/>
      <c r="AA9930" s="441"/>
    </row>
    <row r="9931" spans="25:27" x14ac:dyDescent="0.2">
      <c r="Y9931" s="396"/>
      <c r="Z9931" s="396"/>
      <c r="AA9931" s="441"/>
    </row>
    <row r="9932" spans="25:27" x14ac:dyDescent="0.2">
      <c r="Y9932" s="396"/>
      <c r="Z9932" s="396"/>
      <c r="AA9932" s="441"/>
    </row>
    <row r="9933" spans="25:27" x14ac:dyDescent="0.2">
      <c r="Y9933" s="396"/>
      <c r="Z9933" s="396"/>
      <c r="AA9933" s="441"/>
    </row>
    <row r="9934" spans="25:27" x14ac:dyDescent="0.2">
      <c r="Y9934" s="396"/>
      <c r="Z9934" s="396"/>
      <c r="AA9934" s="441"/>
    </row>
    <row r="9935" spans="25:27" x14ac:dyDescent="0.2">
      <c r="Y9935" s="396"/>
      <c r="Z9935" s="396"/>
      <c r="AA9935" s="441"/>
    </row>
    <row r="9936" spans="25:27" x14ac:dyDescent="0.2">
      <c r="Y9936" s="396"/>
      <c r="Z9936" s="396"/>
      <c r="AA9936" s="441"/>
    </row>
    <row r="9937" spans="25:27" x14ac:dyDescent="0.2">
      <c r="Y9937" s="396"/>
      <c r="Z9937" s="396"/>
      <c r="AA9937" s="441"/>
    </row>
    <row r="9938" spans="25:27" x14ac:dyDescent="0.2">
      <c r="Y9938" s="396"/>
      <c r="Z9938" s="396"/>
      <c r="AA9938" s="441"/>
    </row>
    <row r="9939" spans="25:27" x14ac:dyDescent="0.2">
      <c r="Y9939" s="396"/>
      <c r="Z9939" s="396"/>
      <c r="AA9939" s="441"/>
    </row>
    <row r="9940" spans="25:27" x14ac:dyDescent="0.2">
      <c r="Y9940" s="396"/>
      <c r="Z9940" s="396"/>
      <c r="AA9940" s="441"/>
    </row>
    <row r="9941" spans="25:27" x14ac:dyDescent="0.2">
      <c r="Y9941" s="396"/>
      <c r="Z9941" s="396"/>
      <c r="AA9941" s="441"/>
    </row>
    <row r="9942" spans="25:27" x14ac:dyDescent="0.2">
      <c r="Y9942" s="396"/>
      <c r="Z9942" s="396"/>
      <c r="AA9942" s="441"/>
    </row>
    <row r="9943" spans="25:27" x14ac:dyDescent="0.2">
      <c r="Y9943" s="396"/>
      <c r="Z9943" s="396"/>
      <c r="AA9943" s="441"/>
    </row>
    <row r="9944" spans="25:27" x14ac:dyDescent="0.2">
      <c r="Y9944" s="396"/>
      <c r="Z9944" s="396"/>
      <c r="AA9944" s="441"/>
    </row>
    <row r="9945" spans="25:27" x14ac:dyDescent="0.2">
      <c r="Y9945" s="396"/>
      <c r="Z9945" s="396"/>
      <c r="AA9945" s="441"/>
    </row>
    <row r="9946" spans="25:27" x14ac:dyDescent="0.2">
      <c r="Y9946" s="396"/>
      <c r="Z9946" s="396"/>
      <c r="AA9946" s="441"/>
    </row>
    <row r="9947" spans="25:27" x14ac:dyDescent="0.2">
      <c r="Y9947" s="396"/>
      <c r="Z9947" s="396"/>
      <c r="AA9947" s="441"/>
    </row>
    <row r="9948" spans="25:27" x14ac:dyDescent="0.2">
      <c r="Y9948" s="396"/>
      <c r="Z9948" s="396"/>
      <c r="AA9948" s="441"/>
    </row>
    <row r="9949" spans="25:27" x14ac:dyDescent="0.2">
      <c r="Y9949" s="396"/>
      <c r="Z9949" s="396"/>
      <c r="AA9949" s="441"/>
    </row>
    <row r="9950" spans="25:27" x14ac:dyDescent="0.2">
      <c r="Y9950" s="396"/>
      <c r="Z9950" s="396"/>
      <c r="AA9950" s="441"/>
    </row>
    <row r="9951" spans="25:27" x14ac:dyDescent="0.2">
      <c r="Y9951" s="396"/>
      <c r="Z9951" s="396"/>
      <c r="AA9951" s="441"/>
    </row>
    <row r="9952" spans="25:27" x14ac:dyDescent="0.2">
      <c r="Y9952" s="396"/>
      <c r="Z9952" s="396"/>
      <c r="AA9952" s="441"/>
    </row>
    <row r="9953" spans="25:27" x14ac:dyDescent="0.2">
      <c r="Y9953" s="396"/>
      <c r="Z9953" s="396"/>
      <c r="AA9953" s="441"/>
    </row>
    <row r="9954" spans="25:27" x14ac:dyDescent="0.2">
      <c r="Y9954" s="396"/>
      <c r="Z9954" s="396"/>
      <c r="AA9954" s="441"/>
    </row>
    <row r="9955" spans="25:27" x14ac:dyDescent="0.2">
      <c r="Y9955" s="396"/>
      <c r="Z9955" s="396"/>
      <c r="AA9955" s="441"/>
    </row>
    <row r="9956" spans="25:27" x14ac:dyDescent="0.2">
      <c r="Y9956" s="396"/>
      <c r="Z9956" s="396"/>
      <c r="AA9956" s="441"/>
    </row>
    <row r="9957" spans="25:27" x14ac:dyDescent="0.2">
      <c r="Y9957" s="396"/>
      <c r="Z9957" s="396"/>
      <c r="AA9957" s="441"/>
    </row>
    <row r="9958" spans="25:27" x14ac:dyDescent="0.2">
      <c r="Y9958" s="396"/>
      <c r="Z9958" s="396"/>
      <c r="AA9958" s="441"/>
    </row>
    <row r="9959" spans="25:27" x14ac:dyDescent="0.2">
      <c r="Y9959" s="396"/>
      <c r="Z9959" s="396"/>
      <c r="AA9959" s="441"/>
    </row>
    <row r="9960" spans="25:27" x14ac:dyDescent="0.2">
      <c r="Y9960" s="396"/>
      <c r="Z9960" s="396"/>
      <c r="AA9960" s="441"/>
    </row>
    <row r="9961" spans="25:27" x14ac:dyDescent="0.2">
      <c r="Y9961" s="396"/>
      <c r="Z9961" s="396"/>
      <c r="AA9961" s="441"/>
    </row>
    <row r="9962" spans="25:27" x14ac:dyDescent="0.2">
      <c r="Y9962" s="396"/>
      <c r="Z9962" s="396"/>
      <c r="AA9962" s="441"/>
    </row>
    <row r="9963" spans="25:27" x14ac:dyDescent="0.2">
      <c r="Y9963" s="396"/>
      <c r="Z9963" s="396"/>
      <c r="AA9963" s="441"/>
    </row>
    <row r="9964" spans="25:27" x14ac:dyDescent="0.2">
      <c r="Y9964" s="396"/>
      <c r="Z9964" s="396"/>
      <c r="AA9964" s="441"/>
    </row>
    <row r="9965" spans="25:27" x14ac:dyDescent="0.2">
      <c r="Y9965" s="396"/>
      <c r="Z9965" s="396"/>
      <c r="AA9965" s="441"/>
    </row>
    <row r="9966" spans="25:27" x14ac:dyDescent="0.2">
      <c r="Y9966" s="396"/>
      <c r="Z9966" s="396"/>
      <c r="AA9966" s="441"/>
    </row>
    <row r="9967" spans="25:27" x14ac:dyDescent="0.2">
      <c r="Y9967" s="396"/>
      <c r="Z9967" s="396"/>
      <c r="AA9967" s="441"/>
    </row>
    <row r="9968" spans="25:27" x14ac:dyDescent="0.2">
      <c r="Y9968" s="396"/>
      <c r="Z9968" s="396"/>
      <c r="AA9968" s="441"/>
    </row>
    <row r="9969" spans="25:27" x14ac:dyDescent="0.2">
      <c r="Y9969" s="396"/>
      <c r="Z9969" s="396"/>
      <c r="AA9969" s="441"/>
    </row>
    <row r="9970" spans="25:27" x14ac:dyDescent="0.2">
      <c r="Y9970" s="396"/>
      <c r="Z9970" s="396"/>
      <c r="AA9970" s="441"/>
    </row>
    <row r="9971" spans="25:27" x14ac:dyDescent="0.2">
      <c r="Y9971" s="396"/>
      <c r="Z9971" s="396"/>
      <c r="AA9971" s="441"/>
    </row>
    <row r="9972" spans="25:27" x14ac:dyDescent="0.2">
      <c r="Y9972" s="396"/>
      <c r="Z9972" s="396"/>
      <c r="AA9972" s="441"/>
    </row>
    <row r="9973" spans="25:27" x14ac:dyDescent="0.2">
      <c r="Y9973" s="396"/>
      <c r="Z9973" s="396"/>
      <c r="AA9973" s="441"/>
    </row>
    <row r="9974" spans="25:27" x14ac:dyDescent="0.2">
      <c r="Y9974" s="396"/>
      <c r="Z9974" s="396"/>
      <c r="AA9974" s="441"/>
    </row>
    <row r="9975" spans="25:27" x14ac:dyDescent="0.2">
      <c r="Y9975" s="396"/>
      <c r="Z9975" s="396"/>
      <c r="AA9975" s="441"/>
    </row>
    <row r="9976" spans="25:27" x14ac:dyDescent="0.2">
      <c r="Y9976" s="396"/>
      <c r="Z9976" s="396"/>
      <c r="AA9976" s="441"/>
    </row>
    <row r="9977" spans="25:27" x14ac:dyDescent="0.2">
      <c r="Y9977" s="396"/>
      <c r="Z9977" s="396"/>
      <c r="AA9977" s="441"/>
    </row>
    <row r="9978" spans="25:27" x14ac:dyDescent="0.2">
      <c r="Y9978" s="396"/>
      <c r="Z9978" s="396"/>
      <c r="AA9978" s="441"/>
    </row>
    <row r="9979" spans="25:27" x14ac:dyDescent="0.2">
      <c r="Y9979" s="396"/>
      <c r="Z9979" s="396"/>
      <c r="AA9979" s="441"/>
    </row>
    <row r="9980" spans="25:27" x14ac:dyDescent="0.2">
      <c r="Y9980" s="396"/>
      <c r="Z9980" s="396"/>
      <c r="AA9980" s="441"/>
    </row>
    <row r="9981" spans="25:27" x14ac:dyDescent="0.2">
      <c r="Y9981" s="396"/>
      <c r="Z9981" s="396"/>
      <c r="AA9981" s="441"/>
    </row>
    <row r="9982" spans="25:27" x14ac:dyDescent="0.2">
      <c r="Y9982" s="396"/>
      <c r="Z9982" s="396"/>
      <c r="AA9982" s="441"/>
    </row>
    <row r="9983" spans="25:27" x14ac:dyDescent="0.2">
      <c r="Y9983" s="396"/>
      <c r="Z9983" s="396"/>
      <c r="AA9983" s="441"/>
    </row>
    <row r="9984" spans="25:27" x14ac:dyDescent="0.2">
      <c r="Y9984" s="396"/>
      <c r="Z9984" s="396"/>
      <c r="AA9984" s="441"/>
    </row>
    <row r="9985" spans="25:27" x14ac:dyDescent="0.2">
      <c r="Y9985" s="396"/>
      <c r="Z9985" s="396"/>
      <c r="AA9985" s="441"/>
    </row>
    <row r="9986" spans="25:27" x14ac:dyDescent="0.2">
      <c r="Y9986" s="396"/>
      <c r="Z9986" s="396"/>
      <c r="AA9986" s="441"/>
    </row>
    <row r="9987" spans="25:27" x14ac:dyDescent="0.2">
      <c r="Y9987" s="396"/>
      <c r="Z9987" s="396"/>
      <c r="AA9987" s="441"/>
    </row>
    <row r="9988" spans="25:27" x14ac:dyDescent="0.2">
      <c r="Y9988" s="396"/>
      <c r="Z9988" s="396"/>
      <c r="AA9988" s="441"/>
    </row>
    <row r="9989" spans="25:27" x14ac:dyDescent="0.2">
      <c r="Y9989" s="396"/>
      <c r="Z9989" s="396"/>
      <c r="AA9989" s="441"/>
    </row>
    <row r="9990" spans="25:27" x14ac:dyDescent="0.2">
      <c r="Y9990" s="396"/>
      <c r="Z9990" s="396"/>
      <c r="AA9990" s="441"/>
    </row>
    <row r="9991" spans="25:27" x14ac:dyDescent="0.2">
      <c r="Y9991" s="396"/>
      <c r="Z9991" s="396"/>
      <c r="AA9991" s="441"/>
    </row>
    <row r="9992" spans="25:27" x14ac:dyDescent="0.2">
      <c r="Y9992" s="396"/>
      <c r="Z9992" s="396"/>
      <c r="AA9992" s="441"/>
    </row>
    <row r="9993" spans="25:27" x14ac:dyDescent="0.2">
      <c r="Y9993" s="396"/>
      <c r="Z9993" s="396"/>
      <c r="AA9993" s="441"/>
    </row>
    <row r="9994" spans="25:27" x14ac:dyDescent="0.2">
      <c r="Y9994" s="396"/>
      <c r="Z9994" s="396"/>
      <c r="AA9994" s="441"/>
    </row>
    <row r="9995" spans="25:27" x14ac:dyDescent="0.2">
      <c r="Y9995" s="396"/>
      <c r="Z9995" s="396"/>
      <c r="AA9995" s="441"/>
    </row>
    <row r="9996" spans="25:27" x14ac:dyDescent="0.2">
      <c r="Y9996" s="396"/>
      <c r="Z9996" s="396"/>
      <c r="AA9996" s="441"/>
    </row>
    <row r="9997" spans="25:27" x14ac:dyDescent="0.2">
      <c r="Y9997" s="396"/>
      <c r="Z9997" s="396"/>
      <c r="AA9997" s="441"/>
    </row>
    <row r="9998" spans="25:27" x14ac:dyDescent="0.2">
      <c r="Y9998" s="396"/>
      <c r="Z9998" s="396"/>
      <c r="AA9998" s="441"/>
    </row>
    <row r="9999" spans="25:27" x14ac:dyDescent="0.2">
      <c r="Y9999" s="396"/>
      <c r="Z9999" s="396"/>
      <c r="AA9999" s="441"/>
    </row>
    <row r="10000" spans="25:27" x14ac:dyDescent="0.2">
      <c r="Y10000" s="396"/>
      <c r="Z10000" s="396"/>
      <c r="AA10000" s="441"/>
    </row>
    <row r="10001" spans="25:27" x14ac:dyDescent="0.2">
      <c r="Y10001" s="396"/>
      <c r="Z10001" s="396"/>
      <c r="AA10001" s="441"/>
    </row>
    <row r="10002" spans="25:27" x14ac:dyDescent="0.2">
      <c r="Y10002" s="396"/>
      <c r="Z10002" s="396"/>
      <c r="AA10002" s="441"/>
    </row>
    <row r="10003" spans="25:27" x14ac:dyDescent="0.2">
      <c r="Y10003" s="396"/>
      <c r="Z10003" s="396"/>
      <c r="AA10003" s="441"/>
    </row>
    <row r="10004" spans="25:27" x14ac:dyDescent="0.2">
      <c r="Y10004" s="396"/>
      <c r="Z10004" s="396"/>
      <c r="AA10004" s="441"/>
    </row>
    <row r="10005" spans="25:27" x14ac:dyDescent="0.2">
      <c r="Y10005" s="396"/>
      <c r="Z10005" s="396"/>
      <c r="AA10005" s="441"/>
    </row>
    <row r="10006" spans="25:27" x14ac:dyDescent="0.2">
      <c r="Y10006" s="396"/>
      <c r="Z10006" s="396"/>
      <c r="AA10006" s="441"/>
    </row>
    <row r="10007" spans="25:27" x14ac:dyDescent="0.2">
      <c r="Y10007" s="396"/>
      <c r="Z10007" s="396"/>
      <c r="AA10007" s="441"/>
    </row>
    <row r="10008" spans="25:27" x14ac:dyDescent="0.2">
      <c r="Y10008" s="396"/>
      <c r="Z10008" s="396"/>
      <c r="AA10008" s="441"/>
    </row>
    <row r="10009" spans="25:27" x14ac:dyDescent="0.2">
      <c r="Y10009" s="396"/>
      <c r="Z10009" s="396"/>
      <c r="AA10009" s="441"/>
    </row>
    <row r="10010" spans="25:27" x14ac:dyDescent="0.2">
      <c r="Y10010" s="396"/>
      <c r="Z10010" s="396"/>
      <c r="AA10010" s="441"/>
    </row>
    <row r="10011" spans="25:27" x14ac:dyDescent="0.2">
      <c r="Y10011" s="396"/>
      <c r="Z10011" s="396"/>
      <c r="AA10011" s="441"/>
    </row>
    <row r="10012" spans="25:27" x14ac:dyDescent="0.2">
      <c r="Y10012" s="396"/>
      <c r="Z10012" s="396"/>
      <c r="AA10012" s="441"/>
    </row>
    <row r="10013" spans="25:27" x14ac:dyDescent="0.2">
      <c r="Y10013" s="396"/>
      <c r="Z10013" s="396"/>
      <c r="AA10013" s="441"/>
    </row>
    <row r="10014" spans="25:27" x14ac:dyDescent="0.2">
      <c r="Y10014" s="396"/>
      <c r="Z10014" s="396"/>
      <c r="AA10014" s="441"/>
    </row>
    <row r="10015" spans="25:27" x14ac:dyDescent="0.2">
      <c r="Y10015" s="396"/>
      <c r="Z10015" s="396"/>
      <c r="AA10015" s="441"/>
    </row>
    <row r="10016" spans="25:27" x14ac:dyDescent="0.2">
      <c r="Y10016" s="396"/>
      <c r="Z10016" s="396"/>
      <c r="AA10016" s="441"/>
    </row>
    <row r="10017" spans="25:27" x14ac:dyDescent="0.2">
      <c r="Y10017" s="396"/>
      <c r="Z10017" s="396"/>
      <c r="AA10017" s="441"/>
    </row>
    <row r="10018" spans="25:27" x14ac:dyDescent="0.2">
      <c r="Y10018" s="396"/>
      <c r="Z10018" s="396"/>
      <c r="AA10018" s="441"/>
    </row>
    <row r="10019" spans="25:27" x14ac:dyDescent="0.2">
      <c r="Y10019" s="396"/>
      <c r="Z10019" s="396"/>
      <c r="AA10019" s="441"/>
    </row>
    <row r="10020" spans="25:27" x14ac:dyDescent="0.2">
      <c r="Y10020" s="396"/>
      <c r="Z10020" s="396"/>
      <c r="AA10020" s="441"/>
    </row>
    <row r="10021" spans="25:27" x14ac:dyDescent="0.2">
      <c r="Y10021" s="396"/>
      <c r="Z10021" s="396"/>
      <c r="AA10021" s="441"/>
    </row>
    <row r="10022" spans="25:27" x14ac:dyDescent="0.2">
      <c r="Y10022" s="396"/>
      <c r="Z10022" s="396"/>
      <c r="AA10022" s="441"/>
    </row>
    <row r="10023" spans="25:27" x14ac:dyDescent="0.2">
      <c r="Y10023" s="396"/>
      <c r="Z10023" s="396"/>
      <c r="AA10023" s="441"/>
    </row>
    <row r="10024" spans="25:27" x14ac:dyDescent="0.2">
      <c r="Y10024" s="396"/>
      <c r="Z10024" s="396"/>
      <c r="AA10024" s="441"/>
    </row>
    <row r="10025" spans="25:27" x14ac:dyDescent="0.2">
      <c r="Y10025" s="396"/>
      <c r="Z10025" s="396"/>
      <c r="AA10025" s="441"/>
    </row>
    <row r="10026" spans="25:27" x14ac:dyDescent="0.2">
      <c r="Y10026" s="396"/>
      <c r="Z10026" s="396"/>
      <c r="AA10026" s="441"/>
    </row>
    <row r="10027" spans="25:27" x14ac:dyDescent="0.2">
      <c r="Y10027" s="396"/>
      <c r="Z10027" s="396"/>
      <c r="AA10027" s="441"/>
    </row>
    <row r="10028" spans="25:27" x14ac:dyDescent="0.2">
      <c r="Y10028" s="396"/>
      <c r="Z10028" s="396"/>
      <c r="AA10028" s="441"/>
    </row>
    <row r="10029" spans="25:27" x14ac:dyDescent="0.2">
      <c r="Y10029" s="396"/>
      <c r="Z10029" s="396"/>
      <c r="AA10029" s="441"/>
    </row>
    <row r="10030" spans="25:27" x14ac:dyDescent="0.2">
      <c r="Y10030" s="396"/>
      <c r="Z10030" s="396"/>
      <c r="AA10030" s="441"/>
    </row>
    <row r="10031" spans="25:27" x14ac:dyDescent="0.2">
      <c r="Y10031" s="396"/>
      <c r="Z10031" s="396"/>
      <c r="AA10031" s="441"/>
    </row>
    <row r="10032" spans="25:27" x14ac:dyDescent="0.2">
      <c r="Y10032" s="396"/>
      <c r="Z10032" s="396"/>
      <c r="AA10032" s="441"/>
    </row>
    <row r="10033" spans="25:27" x14ac:dyDescent="0.2">
      <c r="Y10033" s="396"/>
      <c r="Z10033" s="396"/>
      <c r="AA10033" s="441"/>
    </row>
    <row r="10034" spans="25:27" x14ac:dyDescent="0.2">
      <c r="Y10034" s="396"/>
      <c r="Z10034" s="396"/>
      <c r="AA10034" s="441"/>
    </row>
    <row r="10035" spans="25:27" x14ac:dyDescent="0.2">
      <c r="Y10035" s="396"/>
      <c r="Z10035" s="396"/>
      <c r="AA10035" s="441"/>
    </row>
    <row r="10036" spans="25:27" x14ac:dyDescent="0.2">
      <c r="Y10036" s="396"/>
      <c r="Z10036" s="396"/>
      <c r="AA10036" s="441"/>
    </row>
    <row r="10037" spans="25:27" x14ac:dyDescent="0.2">
      <c r="Y10037" s="396"/>
      <c r="Z10037" s="396"/>
      <c r="AA10037" s="441"/>
    </row>
    <row r="10038" spans="25:27" x14ac:dyDescent="0.2">
      <c r="Y10038" s="396"/>
      <c r="Z10038" s="396"/>
      <c r="AA10038" s="441"/>
    </row>
    <row r="10039" spans="25:27" x14ac:dyDescent="0.2">
      <c r="Y10039" s="396"/>
      <c r="Z10039" s="396"/>
      <c r="AA10039" s="441"/>
    </row>
    <row r="10040" spans="25:27" x14ac:dyDescent="0.2">
      <c r="Y10040" s="396"/>
      <c r="Z10040" s="396"/>
      <c r="AA10040" s="441"/>
    </row>
    <row r="10041" spans="25:27" x14ac:dyDescent="0.2">
      <c r="Y10041" s="396"/>
      <c r="Z10041" s="396"/>
      <c r="AA10041" s="441"/>
    </row>
    <row r="10042" spans="25:27" x14ac:dyDescent="0.2">
      <c r="Y10042" s="396"/>
      <c r="Z10042" s="396"/>
      <c r="AA10042" s="441"/>
    </row>
    <row r="10043" spans="25:27" x14ac:dyDescent="0.2">
      <c r="Y10043" s="396"/>
      <c r="Z10043" s="396"/>
      <c r="AA10043" s="441"/>
    </row>
    <row r="10044" spans="25:27" x14ac:dyDescent="0.2">
      <c r="Y10044" s="396"/>
      <c r="Z10044" s="396"/>
      <c r="AA10044" s="441"/>
    </row>
    <row r="10045" spans="25:27" x14ac:dyDescent="0.2">
      <c r="Y10045" s="396"/>
      <c r="Z10045" s="396"/>
      <c r="AA10045" s="441"/>
    </row>
    <row r="10046" spans="25:27" x14ac:dyDescent="0.2">
      <c r="Y10046" s="396"/>
      <c r="Z10046" s="396"/>
      <c r="AA10046" s="441"/>
    </row>
    <row r="10047" spans="25:27" x14ac:dyDescent="0.2">
      <c r="Y10047" s="396"/>
      <c r="Z10047" s="396"/>
      <c r="AA10047" s="441"/>
    </row>
    <row r="10048" spans="25:27" x14ac:dyDescent="0.2">
      <c r="Y10048" s="396"/>
      <c r="Z10048" s="396"/>
      <c r="AA10048" s="441"/>
    </row>
    <row r="10049" spans="25:27" x14ac:dyDescent="0.2">
      <c r="Y10049" s="396"/>
      <c r="Z10049" s="396"/>
      <c r="AA10049" s="441"/>
    </row>
    <row r="10050" spans="25:27" x14ac:dyDescent="0.2">
      <c r="Y10050" s="396"/>
      <c r="Z10050" s="396"/>
      <c r="AA10050" s="441"/>
    </row>
    <row r="10051" spans="25:27" x14ac:dyDescent="0.2">
      <c r="Y10051" s="396"/>
      <c r="Z10051" s="396"/>
      <c r="AA10051" s="441"/>
    </row>
    <row r="10052" spans="25:27" x14ac:dyDescent="0.2">
      <c r="Y10052" s="396"/>
      <c r="Z10052" s="396"/>
      <c r="AA10052" s="441"/>
    </row>
    <row r="10053" spans="25:27" x14ac:dyDescent="0.2">
      <c r="Y10053" s="396"/>
      <c r="Z10053" s="396"/>
      <c r="AA10053" s="441"/>
    </row>
    <row r="10054" spans="25:27" x14ac:dyDescent="0.2">
      <c r="Y10054" s="396"/>
      <c r="Z10054" s="396"/>
      <c r="AA10054" s="441"/>
    </row>
    <row r="10055" spans="25:27" x14ac:dyDescent="0.2">
      <c r="Y10055" s="396"/>
      <c r="Z10055" s="396"/>
      <c r="AA10055" s="441"/>
    </row>
    <row r="10056" spans="25:27" x14ac:dyDescent="0.2">
      <c r="Y10056" s="396"/>
      <c r="Z10056" s="396"/>
      <c r="AA10056" s="441"/>
    </row>
    <row r="10057" spans="25:27" x14ac:dyDescent="0.2">
      <c r="Y10057" s="396"/>
      <c r="Z10057" s="396"/>
      <c r="AA10057" s="441"/>
    </row>
    <row r="10058" spans="25:27" x14ac:dyDescent="0.2">
      <c r="Y10058" s="396"/>
      <c r="Z10058" s="396"/>
      <c r="AA10058" s="441"/>
    </row>
    <row r="10059" spans="25:27" x14ac:dyDescent="0.2">
      <c r="Y10059" s="396"/>
      <c r="Z10059" s="396"/>
      <c r="AA10059" s="441"/>
    </row>
    <row r="10060" spans="25:27" x14ac:dyDescent="0.2">
      <c r="Y10060" s="396"/>
      <c r="Z10060" s="396"/>
      <c r="AA10060" s="441"/>
    </row>
    <row r="10061" spans="25:27" x14ac:dyDescent="0.2">
      <c r="Y10061" s="396"/>
      <c r="Z10061" s="396"/>
      <c r="AA10061" s="441"/>
    </row>
    <row r="10062" spans="25:27" x14ac:dyDescent="0.2">
      <c r="Y10062" s="396"/>
      <c r="Z10062" s="396"/>
      <c r="AA10062" s="441"/>
    </row>
    <row r="10063" spans="25:27" x14ac:dyDescent="0.2">
      <c r="Y10063" s="396"/>
      <c r="Z10063" s="396"/>
      <c r="AA10063" s="441"/>
    </row>
    <row r="10064" spans="25:27" x14ac:dyDescent="0.2">
      <c r="Y10064" s="396"/>
      <c r="Z10064" s="396"/>
      <c r="AA10064" s="441"/>
    </row>
    <row r="10065" spans="25:27" x14ac:dyDescent="0.2">
      <c r="Y10065" s="396"/>
      <c r="Z10065" s="396"/>
      <c r="AA10065" s="441"/>
    </row>
    <row r="10066" spans="25:27" x14ac:dyDescent="0.2">
      <c r="Y10066" s="396"/>
      <c r="Z10066" s="396"/>
      <c r="AA10066" s="441"/>
    </row>
    <row r="10067" spans="25:27" x14ac:dyDescent="0.2">
      <c r="Y10067" s="396"/>
      <c r="Z10067" s="396"/>
      <c r="AA10067" s="441"/>
    </row>
    <row r="10068" spans="25:27" x14ac:dyDescent="0.2">
      <c r="Y10068" s="396"/>
      <c r="Z10068" s="396"/>
      <c r="AA10068" s="441"/>
    </row>
    <row r="10069" spans="25:27" x14ac:dyDescent="0.2">
      <c r="Y10069" s="396"/>
      <c r="Z10069" s="396"/>
      <c r="AA10069" s="441"/>
    </row>
    <row r="10070" spans="25:27" x14ac:dyDescent="0.2">
      <c r="Y10070" s="396"/>
      <c r="Z10070" s="396"/>
      <c r="AA10070" s="441"/>
    </row>
    <row r="10071" spans="25:27" x14ac:dyDescent="0.2">
      <c r="Y10071" s="396"/>
      <c r="Z10071" s="396"/>
      <c r="AA10071" s="441"/>
    </row>
    <row r="10072" spans="25:27" x14ac:dyDescent="0.2">
      <c r="Y10072" s="396"/>
      <c r="Z10072" s="396"/>
      <c r="AA10072" s="441"/>
    </row>
    <row r="10073" spans="25:27" x14ac:dyDescent="0.2">
      <c r="Y10073" s="396"/>
      <c r="Z10073" s="396"/>
      <c r="AA10073" s="441"/>
    </row>
    <row r="10074" spans="25:27" x14ac:dyDescent="0.2">
      <c r="Y10074" s="396"/>
      <c r="Z10074" s="396"/>
      <c r="AA10074" s="441"/>
    </row>
    <row r="10075" spans="25:27" x14ac:dyDescent="0.2">
      <c r="Y10075" s="396"/>
      <c r="Z10075" s="396"/>
      <c r="AA10075" s="441"/>
    </row>
    <row r="10076" spans="25:27" x14ac:dyDescent="0.2">
      <c r="Y10076" s="396"/>
      <c r="Z10076" s="396"/>
      <c r="AA10076" s="441"/>
    </row>
    <row r="10077" spans="25:27" x14ac:dyDescent="0.2">
      <c r="Y10077" s="396"/>
      <c r="Z10077" s="396"/>
      <c r="AA10077" s="441"/>
    </row>
    <row r="10078" spans="25:27" x14ac:dyDescent="0.2">
      <c r="Y10078" s="396"/>
      <c r="Z10078" s="396"/>
      <c r="AA10078" s="441"/>
    </row>
    <row r="10079" spans="25:27" x14ac:dyDescent="0.2">
      <c r="Y10079" s="396"/>
      <c r="Z10079" s="396"/>
      <c r="AA10079" s="441"/>
    </row>
    <row r="10080" spans="25:27" x14ac:dyDescent="0.2">
      <c r="Y10080" s="396"/>
      <c r="Z10080" s="396"/>
      <c r="AA10080" s="441"/>
    </row>
    <row r="10081" spans="25:27" x14ac:dyDescent="0.2">
      <c r="Y10081" s="396"/>
      <c r="Z10081" s="396"/>
      <c r="AA10081" s="441"/>
    </row>
    <row r="10082" spans="25:27" x14ac:dyDescent="0.2">
      <c r="Y10082" s="396"/>
      <c r="Z10082" s="396"/>
      <c r="AA10082" s="441"/>
    </row>
    <row r="10083" spans="25:27" x14ac:dyDescent="0.2">
      <c r="Y10083" s="396"/>
      <c r="Z10083" s="396"/>
      <c r="AA10083" s="441"/>
    </row>
    <row r="10084" spans="25:27" x14ac:dyDescent="0.2">
      <c r="Y10084" s="396"/>
      <c r="Z10084" s="396"/>
      <c r="AA10084" s="441"/>
    </row>
    <row r="10085" spans="25:27" x14ac:dyDescent="0.2">
      <c r="Y10085" s="396"/>
      <c r="Z10085" s="396"/>
      <c r="AA10085" s="441"/>
    </row>
    <row r="10086" spans="25:27" x14ac:dyDescent="0.2">
      <c r="Y10086" s="396"/>
      <c r="Z10086" s="396"/>
      <c r="AA10086" s="441"/>
    </row>
    <row r="10087" spans="25:27" x14ac:dyDescent="0.2">
      <c r="Y10087" s="396"/>
      <c r="Z10087" s="396"/>
      <c r="AA10087" s="441"/>
    </row>
    <row r="10088" spans="25:27" x14ac:dyDescent="0.2">
      <c r="Y10088" s="396"/>
      <c r="Z10088" s="396"/>
      <c r="AA10088" s="441"/>
    </row>
    <row r="10089" spans="25:27" x14ac:dyDescent="0.2">
      <c r="Y10089" s="396"/>
      <c r="Z10089" s="396"/>
      <c r="AA10089" s="441"/>
    </row>
    <row r="10090" spans="25:27" x14ac:dyDescent="0.2">
      <c r="Y10090" s="396"/>
      <c r="Z10090" s="396"/>
      <c r="AA10090" s="441"/>
    </row>
    <row r="10091" spans="25:27" x14ac:dyDescent="0.2">
      <c r="Y10091" s="396"/>
      <c r="Z10091" s="396"/>
      <c r="AA10091" s="441"/>
    </row>
    <row r="10092" spans="25:27" x14ac:dyDescent="0.2">
      <c r="Y10092" s="396"/>
      <c r="Z10092" s="396"/>
      <c r="AA10092" s="441"/>
    </row>
    <row r="10093" spans="25:27" x14ac:dyDescent="0.2">
      <c r="Y10093" s="396"/>
      <c r="Z10093" s="396"/>
      <c r="AA10093" s="441"/>
    </row>
    <row r="10094" spans="25:27" x14ac:dyDescent="0.2">
      <c r="Y10094" s="396"/>
      <c r="Z10094" s="396"/>
      <c r="AA10094" s="441"/>
    </row>
    <row r="10095" spans="25:27" x14ac:dyDescent="0.2">
      <c r="Y10095" s="396"/>
      <c r="Z10095" s="396"/>
      <c r="AA10095" s="441"/>
    </row>
    <row r="10096" spans="25:27" x14ac:dyDescent="0.2">
      <c r="Y10096" s="396"/>
      <c r="Z10096" s="396"/>
      <c r="AA10096" s="441"/>
    </row>
    <row r="10097" spans="25:27" x14ac:dyDescent="0.2">
      <c r="Y10097" s="396"/>
      <c r="Z10097" s="396"/>
      <c r="AA10097" s="441"/>
    </row>
    <row r="10098" spans="25:27" x14ac:dyDescent="0.2">
      <c r="Y10098" s="396"/>
      <c r="Z10098" s="396"/>
      <c r="AA10098" s="441"/>
    </row>
    <row r="10099" spans="25:27" x14ac:dyDescent="0.2">
      <c r="Y10099" s="396"/>
      <c r="Z10099" s="396"/>
      <c r="AA10099" s="441"/>
    </row>
    <row r="10100" spans="25:27" x14ac:dyDescent="0.2">
      <c r="Y10100" s="396"/>
      <c r="Z10100" s="396"/>
      <c r="AA10100" s="441"/>
    </row>
    <row r="10101" spans="25:27" x14ac:dyDescent="0.2">
      <c r="Y10101" s="396"/>
      <c r="Z10101" s="396"/>
      <c r="AA10101" s="441"/>
    </row>
    <row r="10102" spans="25:27" x14ac:dyDescent="0.2">
      <c r="Y10102" s="396"/>
      <c r="Z10102" s="396"/>
      <c r="AA10102" s="441"/>
    </row>
    <row r="10103" spans="25:27" x14ac:dyDescent="0.2">
      <c r="Y10103" s="396"/>
      <c r="Z10103" s="396"/>
      <c r="AA10103" s="441"/>
    </row>
    <row r="10104" spans="25:27" x14ac:dyDescent="0.2">
      <c r="Y10104" s="396"/>
      <c r="Z10104" s="396"/>
      <c r="AA10104" s="441"/>
    </row>
    <row r="10105" spans="25:27" x14ac:dyDescent="0.2">
      <c r="Y10105" s="396"/>
      <c r="Z10105" s="396"/>
      <c r="AA10105" s="441"/>
    </row>
    <row r="10106" spans="25:27" x14ac:dyDescent="0.2">
      <c r="Y10106" s="396"/>
      <c r="Z10106" s="396"/>
      <c r="AA10106" s="441"/>
    </row>
    <row r="10107" spans="25:27" x14ac:dyDescent="0.2">
      <c r="Y10107" s="396"/>
      <c r="Z10107" s="396"/>
      <c r="AA10107" s="441"/>
    </row>
    <row r="10108" spans="25:27" x14ac:dyDescent="0.2">
      <c r="Y10108" s="396"/>
      <c r="Z10108" s="396"/>
      <c r="AA10108" s="441"/>
    </row>
    <row r="10109" spans="25:27" x14ac:dyDescent="0.2">
      <c r="Y10109" s="396"/>
      <c r="Z10109" s="396"/>
      <c r="AA10109" s="441"/>
    </row>
    <row r="10110" spans="25:27" x14ac:dyDescent="0.2">
      <c r="Y10110" s="396"/>
      <c r="Z10110" s="396"/>
      <c r="AA10110" s="441"/>
    </row>
    <row r="10111" spans="25:27" x14ac:dyDescent="0.2">
      <c r="Y10111" s="396"/>
      <c r="Z10111" s="396"/>
      <c r="AA10111" s="441"/>
    </row>
    <row r="10112" spans="25:27" x14ac:dyDescent="0.2">
      <c r="Y10112" s="396"/>
      <c r="Z10112" s="396"/>
      <c r="AA10112" s="441"/>
    </row>
    <row r="10113" spans="25:27" x14ac:dyDescent="0.2">
      <c r="Y10113" s="396"/>
      <c r="Z10113" s="396"/>
      <c r="AA10113" s="441"/>
    </row>
    <row r="10114" spans="25:27" x14ac:dyDescent="0.2">
      <c r="Y10114" s="396"/>
      <c r="Z10114" s="396"/>
      <c r="AA10114" s="441"/>
    </row>
    <row r="10115" spans="25:27" x14ac:dyDescent="0.2">
      <c r="Y10115" s="396"/>
      <c r="Z10115" s="396"/>
      <c r="AA10115" s="441"/>
    </row>
    <row r="10116" spans="25:27" x14ac:dyDescent="0.2">
      <c r="Y10116" s="396"/>
      <c r="Z10116" s="396"/>
      <c r="AA10116" s="441"/>
    </row>
    <row r="10117" spans="25:27" x14ac:dyDescent="0.2">
      <c r="Y10117" s="396"/>
      <c r="Z10117" s="396"/>
      <c r="AA10117" s="441"/>
    </row>
    <row r="10118" spans="25:27" x14ac:dyDescent="0.2">
      <c r="Y10118" s="396"/>
      <c r="Z10118" s="396"/>
      <c r="AA10118" s="441"/>
    </row>
    <row r="10119" spans="25:27" x14ac:dyDescent="0.2">
      <c r="Y10119" s="396"/>
      <c r="Z10119" s="396"/>
      <c r="AA10119" s="441"/>
    </row>
    <row r="10120" spans="25:27" x14ac:dyDescent="0.2">
      <c r="Y10120" s="396"/>
      <c r="Z10120" s="396"/>
      <c r="AA10120" s="441"/>
    </row>
    <row r="10121" spans="25:27" x14ac:dyDescent="0.2">
      <c r="Y10121" s="396"/>
      <c r="Z10121" s="396"/>
      <c r="AA10121" s="441"/>
    </row>
    <row r="10122" spans="25:27" x14ac:dyDescent="0.2">
      <c r="Y10122" s="396"/>
      <c r="Z10122" s="396"/>
      <c r="AA10122" s="441"/>
    </row>
    <row r="10123" spans="25:27" x14ac:dyDescent="0.2">
      <c r="Y10123" s="396"/>
      <c r="Z10123" s="396"/>
      <c r="AA10123" s="441"/>
    </row>
    <row r="10124" spans="25:27" x14ac:dyDescent="0.2">
      <c r="Y10124" s="396"/>
      <c r="Z10124" s="396"/>
      <c r="AA10124" s="441"/>
    </row>
    <row r="10125" spans="25:27" x14ac:dyDescent="0.2">
      <c r="Y10125" s="396"/>
      <c r="Z10125" s="396"/>
      <c r="AA10125" s="441"/>
    </row>
    <row r="10126" spans="25:27" x14ac:dyDescent="0.2">
      <c r="Y10126" s="396"/>
      <c r="Z10126" s="396"/>
      <c r="AA10126" s="441"/>
    </row>
    <row r="10127" spans="25:27" x14ac:dyDescent="0.2">
      <c r="Y10127" s="396"/>
      <c r="Z10127" s="396"/>
      <c r="AA10127" s="441"/>
    </row>
    <row r="10128" spans="25:27" x14ac:dyDescent="0.2">
      <c r="Y10128" s="396"/>
      <c r="Z10128" s="396"/>
      <c r="AA10128" s="441"/>
    </row>
    <row r="10129" spans="25:27" x14ac:dyDescent="0.2">
      <c r="Y10129" s="396"/>
      <c r="Z10129" s="396"/>
      <c r="AA10129" s="441"/>
    </row>
    <row r="10130" spans="25:27" x14ac:dyDescent="0.2">
      <c r="Y10130" s="396"/>
      <c r="Z10130" s="396"/>
      <c r="AA10130" s="441"/>
    </row>
    <row r="10131" spans="25:27" x14ac:dyDescent="0.2">
      <c r="Y10131" s="396"/>
      <c r="Z10131" s="396"/>
      <c r="AA10131" s="441"/>
    </row>
    <row r="10132" spans="25:27" x14ac:dyDescent="0.2">
      <c r="Y10132" s="396"/>
      <c r="Z10132" s="396"/>
      <c r="AA10132" s="441"/>
    </row>
    <row r="10133" spans="25:27" x14ac:dyDescent="0.2">
      <c r="Y10133" s="396"/>
      <c r="Z10133" s="396"/>
      <c r="AA10133" s="441"/>
    </row>
    <row r="10134" spans="25:27" x14ac:dyDescent="0.2">
      <c r="Y10134" s="396"/>
      <c r="Z10134" s="396"/>
      <c r="AA10134" s="441"/>
    </row>
    <row r="10135" spans="25:27" x14ac:dyDescent="0.2">
      <c r="Y10135" s="396"/>
      <c r="Z10135" s="396"/>
      <c r="AA10135" s="441"/>
    </row>
    <row r="10136" spans="25:27" x14ac:dyDescent="0.2">
      <c r="Y10136" s="396"/>
      <c r="Z10136" s="396"/>
      <c r="AA10136" s="441"/>
    </row>
    <row r="10137" spans="25:27" x14ac:dyDescent="0.2">
      <c r="Y10137" s="396"/>
      <c r="Z10137" s="396"/>
      <c r="AA10137" s="441"/>
    </row>
    <row r="10138" spans="25:27" x14ac:dyDescent="0.2">
      <c r="Y10138" s="396"/>
      <c r="Z10138" s="396"/>
      <c r="AA10138" s="441"/>
    </row>
    <row r="10139" spans="25:27" x14ac:dyDescent="0.2">
      <c r="Y10139" s="396"/>
      <c r="Z10139" s="396"/>
      <c r="AA10139" s="441"/>
    </row>
    <row r="10140" spans="25:27" x14ac:dyDescent="0.2">
      <c r="Y10140" s="396"/>
      <c r="Z10140" s="396"/>
      <c r="AA10140" s="441"/>
    </row>
    <row r="10141" spans="25:27" x14ac:dyDescent="0.2">
      <c r="Y10141" s="396"/>
      <c r="Z10141" s="396"/>
      <c r="AA10141" s="441"/>
    </row>
    <row r="10142" spans="25:27" x14ac:dyDescent="0.2">
      <c r="Y10142" s="396"/>
      <c r="Z10142" s="396"/>
      <c r="AA10142" s="441"/>
    </row>
    <row r="10143" spans="25:27" x14ac:dyDescent="0.2">
      <c r="Y10143" s="396"/>
      <c r="Z10143" s="396"/>
      <c r="AA10143" s="441"/>
    </row>
    <row r="10144" spans="25:27" x14ac:dyDescent="0.2">
      <c r="Y10144" s="396"/>
      <c r="Z10144" s="396"/>
      <c r="AA10144" s="441"/>
    </row>
    <row r="10145" spans="25:27" x14ac:dyDescent="0.2">
      <c r="Y10145" s="396"/>
      <c r="Z10145" s="396"/>
      <c r="AA10145" s="441"/>
    </row>
    <row r="10146" spans="25:27" x14ac:dyDescent="0.2">
      <c r="Y10146" s="396"/>
      <c r="Z10146" s="396"/>
      <c r="AA10146" s="441"/>
    </row>
    <row r="10147" spans="25:27" x14ac:dyDescent="0.2">
      <c r="Y10147" s="396"/>
      <c r="Z10147" s="396"/>
      <c r="AA10147" s="441"/>
    </row>
    <row r="10148" spans="25:27" x14ac:dyDescent="0.2">
      <c r="Y10148" s="396"/>
      <c r="Z10148" s="396"/>
      <c r="AA10148" s="441"/>
    </row>
    <row r="10149" spans="25:27" x14ac:dyDescent="0.2">
      <c r="Y10149" s="396"/>
      <c r="Z10149" s="396"/>
      <c r="AA10149" s="441"/>
    </row>
    <row r="10150" spans="25:27" x14ac:dyDescent="0.2">
      <c r="Y10150" s="396"/>
      <c r="Z10150" s="396"/>
      <c r="AA10150" s="441"/>
    </row>
    <row r="10151" spans="25:27" x14ac:dyDescent="0.2">
      <c r="Y10151" s="396"/>
      <c r="Z10151" s="396"/>
      <c r="AA10151" s="441"/>
    </row>
    <row r="10152" spans="25:27" x14ac:dyDescent="0.2">
      <c r="Y10152" s="396"/>
      <c r="Z10152" s="396"/>
      <c r="AA10152" s="441"/>
    </row>
    <row r="10153" spans="25:27" x14ac:dyDescent="0.2">
      <c r="Y10153" s="396"/>
      <c r="Z10153" s="396"/>
      <c r="AA10153" s="441"/>
    </row>
    <row r="10154" spans="25:27" x14ac:dyDescent="0.2">
      <c r="Y10154" s="396"/>
      <c r="Z10154" s="396"/>
      <c r="AA10154" s="441"/>
    </row>
    <row r="10155" spans="25:27" x14ac:dyDescent="0.2">
      <c r="Y10155" s="396"/>
      <c r="Z10155" s="396"/>
      <c r="AA10155" s="441"/>
    </row>
    <row r="10156" spans="25:27" x14ac:dyDescent="0.2">
      <c r="Y10156" s="396"/>
      <c r="Z10156" s="396"/>
      <c r="AA10156" s="441"/>
    </row>
    <row r="10157" spans="25:27" x14ac:dyDescent="0.2">
      <c r="Y10157" s="396"/>
      <c r="Z10157" s="396"/>
      <c r="AA10157" s="441"/>
    </row>
    <row r="10158" spans="25:27" x14ac:dyDescent="0.2">
      <c r="Y10158" s="396"/>
      <c r="Z10158" s="396"/>
      <c r="AA10158" s="441"/>
    </row>
    <row r="10159" spans="25:27" x14ac:dyDescent="0.2">
      <c r="Y10159" s="396"/>
      <c r="Z10159" s="396"/>
      <c r="AA10159" s="441"/>
    </row>
    <row r="10160" spans="25:27" x14ac:dyDescent="0.2">
      <c r="Y10160" s="396"/>
      <c r="Z10160" s="396"/>
      <c r="AA10160" s="441"/>
    </row>
    <row r="10161" spans="25:27" x14ac:dyDescent="0.2">
      <c r="Y10161" s="396"/>
      <c r="Z10161" s="396"/>
      <c r="AA10161" s="441"/>
    </row>
    <row r="10162" spans="25:27" x14ac:dyDescent="0.2">
      <c r="Y10162" s="396"/>
      <c r="Z10162" s="396"/>
      <c r="AA10162" s="441"/>
    </row>
    <row r="10163" spans="25:27" x14ac:dyDescent="0.2">
      <c r="Y10163" s="396"/>
      <c r="Z10163" s="396"/>
      <c r="AA10163" s="441"/>
    </row>
    <row r="10164" spans="25:27" x14ac:dyDescent="0.2">
      <c r="Y10164" s="396"/>
      <c r="Z10164" s="396"/>
      <c r="AA10164" s="441"/>
    </row>
    <row r="10165" spans="25:27" x14ac:dyDescent="0.2">
      <c r="Y10165" s="396"/>
      <c r="Z10165" s="396"/>
      <c r="AA10165" s="441"/>
    </row>
    <row r="10166" spans="25:27" x14ac:dyDescent="0.2">
      <c r="Y10166" s="396"/>
      <c r="Z10166" s="396"/>
      <c r="AA10166" s="441"/>
    </row>
    <row r="10167" spans="25:27" x14ac:dyDescent="0.2">
      <c r="Y10167" s="396"/>
      <c r="Z10167" s="396"/>
      <c r="AA10167" s="441"/>
    </row>
    <row r="10168" spans="25:27" x14ac:dyDescent="0.2">
      <c r="Y10168" s="396"/>
      <c r="Z10168" s="396"/>
      <c r="AA10168" s="441"/>
    </row>
    <row r="10169" spans="25:27" x14ac:dyDescent="0.2">
      <c r="Y10169" s="396"/>
      <c r="Z10169" s="396"/>
      <c r="AA10169" s="441"/>
    </row>
    <row r="10170" spans="25:27" x14ac:dyDescent="0.2">
      <c r="Y10170" s="396"/>
      <c r="Z10170" s="396"/>
      <c r="AA10170" s="441"/>
    </row>
    <row r="10171" spans="25:27" x14ac:dyDescent="0.2">
      <c r="Y10171" s="396"/>
      <c r="Z10171" s="396"/>
      <c r="AA10171" s="441"/>
    </row>
    <row r="10172" spans="25:27" x14ac:dyDescent="0.2">
      <c r="Y10172" s="396"/>
      <c r="Z10172" s="396"/>
      <c r="AA10172" s="441"/>
    </row>
    <row r="10173" spans="25:27" x14ac:dyDescent="0.2">
      <c r="Y10173" s="396"/>
      <c r="Z10173" s="396"/>
      <c r="AA10173" s="441"/>
    </row>
    <row r="10174" spans="25:27" x14ac:dyDescent="0.2">
      <c r="Y10174" s="396"/>
      <c r="Z10174" s="396"/>
      <c r="AA10174" s="441"/>
    </row>
    <row r="10175" spans="25:27" x14ac:dyDescent="0.2">
      <c r="Y10175" s="396"/>
      <c r="Z10175" s="396"/>
      <c r="AA10175" s="441"/>
    </row>
    <row r="10176" spans="25:27" x14ac:dyDescent="0.2">
      <c r="Y10176" s="396"/>
      <c r="Z10176" s="396"/>
      <c r="AA10176" s="441"/>
    </row>
    <row r="10177" spans="25:27" x14ac:dyDescent="0.2">
      <c r="Y10177" s="396"/>
      <c r="Z10177" s="396"/>
      <c r="AA10177" s="441"/>
    </row>
    <row r="10178" spans="25:27" x14ac:dyDescent="0.2">
      <c r="Y10178" s="396"/>
      <c r="Z10178" s="396"/>
      <c r="AA10178" s="441"/>
    </row>
    <row r="10179" spans="25:27" x14ac:dyDescent="0.2">
      <c r="Y10179" s="396"/>
      <c r="Z10179" s="396"/>
      <c r="AA10179" s="441"/>
    </row>
    <row r="10180" spans="25:27" x14ac:dyDescent="0.2">
      <c r="Y10180" s="396"/>
      <c r="Z10180" s="396"/>
      <c r="AA10180" s="441"/>
    </row>
    <row r="10181" spans="25:27" x14ac:dyDescent="0.2">
      <c r="Y10181" s="396"/>
      <c r="Z10181" s="396"/>
      <c r="AA10181" s="441"/>
    </row>
    <row r="10182" spans="25:27" x14ac:dyDescent="0.2">
      <c r="Y10182" s="396"/>
      <c r="Z10182" s="396"/>
      <c r="AA10182" s="441"/>
    </row>
    <row r="10183" spans="25:27" x14ac:dyDescent="0.2">
      <c r="Y10183" s="396"/>
      <c r="Z10183" s="396"/>
      <c r="AA10183" s="441"/>
    </row>
    <row r="10184" spans="25:27" x14ac:dyDescent="0.2">
      <c r="Y10184" s="396"/>
      <c r="Z10184" s="396"/>
      <c r="AA10184" s="441"/>
    </row>
    <row r="10185" spans="25:27" x14ac:dyDescent="0.2">
      <c r="Y10185" s="396"/>
      <c r="Z10185" s="396"/>
      <c r="AA10185" s="441"/>
    </row>
    <row r="10186" spans="25:27" x14ac:dyDescent="0.2">
      <c r="Y10186" s="396"/>
      <c r="Z10186" s="396"/>
      <c r="AA10186" s="441"/>
    </row>
    <row r="10187" spans="25:27" x14ac:dyDescent="0.2">
      <c r="Y10187" s="396"/>
      <c r="Z10187" s="396"/>
      <c r="AA10187" s="441"/>
    </row>
    <row r="10188" spans="25:27" x14ac:dyDescent="0.2">
      <c r="Y10188" s="396"/>
      <c r="Z10188" s="396"/>
      <c r="AA10188" s="441"/>
    </row>
    <row r="10189" spans="25:27" x14ac:dyDescent="0.2">
      <c r="Y10189" s="396"/>
      <c r="Z10189" s="396"/>
      <c r="AA10189" s="441"/>
    </row>
    <row r="10190" spans="25:27" x14ac:dyDescent="0.2">
      <c r="Y10190" s="396"/>
      <c r="Z10190" s="396"/>
      <c r="AA10190" s="441"/>
    </row>
    <row r="10191" spans="25:27" x14ac:dyDescent="0.2">
      <c r="Y10191" s="396"/>
      <c r="Z10191" s="396"/>
      <c r="AA10191" s="441"/>
    </row>
    <row r="10192" spans="25:27" x14ac:dyDescent="0.2">
      <c r="Y10192" s="396"/>
      <c r="Z10192" s="396"/>
      <c r="AA10192" s="441"/>
    </row>
    <row r="10193" spans="25:27" x14ac:dyDescent="0.2">
      <c r="Y10193" s="396"/>
      <c r="Z10193" s="396"/>
      <c r="AA10193" s="441"/>
    </row>
    <row r="10194" spans="25:27" x14ac:dyDescent="0.2">
      <c r="Y10194" s="396"/>
      <c r="Z10194" s="396"/>
      <c r="AA10194" s="441"/>
    </row>
    <row r="10195" spans="25:27" x14ac:dyDescent="0.2">
      <c r="Y10195" s="396"/>
      <c r="Z10195" s="396"/>
      <c r="AA10195" s="441"/>
    </row>
    <row r="10196" spans="25:27" x14ac:dyDescent="0.2">
      <c r="Y10196" s="396"/>
      <c r="Z10196" s="396"/>
      <c r="AA10196" s="441"/>
    </row>
    <row r="10197" spans="25:27" x14ac:dyDescent="0.2">
      <c r="Y10197" s="396"/>
      <c r="Z10197" s="396"/>
      <c r="AA10197" s="441"/>
    </row>
    <row r="10198" spans="25:27" x14ac:dyDescent="0.2">
      <c r="Y10198" s="396"/>
      <c r="Z10198" s="396"/>
      <c r="AA10198" s="441"/>
    </row>
    <row r="10199" spans="25:27" x14ac:dyDescent="0.2">
      <c r="Y10199" s="396"/>
      <c r="Z10199" s="396"/>
      <c r="AA10199" s="441"/>
    </row>
    <row r="10200" spans="25:27" x14ac:dyDescent="0.2">
      <c r="Y10200" s="396"/>
      <c r="Z10200" s="396"/>
      <c r="AA10200" s="441"/>
    </row>
    <row r="10201" spans="25:27" x14ac:dyDescent="0.2">
      <c r="Y10201" s="396"/>
      <c r="Z10201" s="396"/>
      <c r="AA10201" s="441"/>
    </row>
    <row r="10202" spans="25:27" x14ac:dyDescent="0.2">
      <c r="Y10202" s="396"/>
      <c r="Z10202" s="396"/>
      <c r="AA10202" s="441"/>
    </row>
    <row r="10203" spans="25:27" x14ac:dyDescent="0.2">
      <c r="Y10203" s="396"/>
      <c r="Z10203" s="396"/>
      <c r="AA10203" s="441"/>
    </row>
    <row r="10204" spans="25:27" x14ac:dyDescent="0.2">
      <c r="Y10204" s="396"/>
      <c r="Z10204" s="396"/>
      <c r="AA10204" s="441"/>
    </row>
    <row r="10205" spans="25:27" x14ac:dyDescent="0.2">
      <c r="Y10205" s="396"/>
      <c r="Z10205" s="396"/>
      <c r="AA10205" s="441"/>
    </row>
    <row r="10206" spans="25:27" x14ac:dyDescent="0.2">
      <c r="Y10206" s="396"/>
      <c r="Z10206" s="396"/>
      <c r="AA10206" s="441"/>
    </row>
    <row r="10207" spans="25:27" x14ac:dyDescent="0.2">
      <c r="Y10207" s="396"/>
      <c r="Z10207" s="396"/>
      <c r="AA10207" s="441"/>
    </row>
    <row r="10208" spans="25:27" x14ac:dyDescent="0.2">
      <c r="Y10208" s="396"/>
      <c r="Z10208" s="396"/>
      <c r="AA10208" s="441"/>
    </row>
    <row r="10209" spans="25:27" x14ac:dyDescent="0.2">
      <c r="Y10209" s="396"/>
      <c r="Z10209" s="396"/>
      <c r="AA10209" s="441"/>
    </row>
    <row r="10210" spans="25:27" x14ac:dyDescent="0.2">
      <c r="Y10210" s="396"/>
      <c r="Z10210" s="396"/>
      <c r="AA10210" s="441"/>
    </row>
    <row r="10211" spans="25:27" x14ac:dyDescent="0.2">
      <c r="Y10211" s="396"/>
      <c r="Z10211" s="396"/>
      <c r="AA10211" s="441"/>
    </row>
    <row r="10212" spans="25:27" x14ac:dyDescent="0.2">
      <c r="Y10212" s="396"/>
      <c r="Z10212" s="396"/>
      <c r="AA10212" s="441"/>
    </row>
    <row r="10213" spans="25:27" x14ac:dyDescent="0.2">
      <c r="Y10213" s="396"/>
      <c r="Z10213" s="396"/>
      <c r="AA10213" s="441"/>
    </row>
    <row r="10214" spans="25:27" x14ac:dyDescent="0.2">
      <c r="Y10214" s="396"/>
      <c r="Z10214" s="396"/>
      <c r="AA10214" s="441"/>
    </row>
    <row r="10215" spans="25:27" x14ac:dyDescent="0.2">
      <c r="Y10215" s="396"/>
      <c r="Z10215" s="396"/>
      <c r="AA10215" s="441"/>
    </row>
    <row r="10216" spans="25:27" x14ac:dyDescent="0.2">
      <c r="Y10216" s="396"/>
      <c r="Z10216" s="396"/>
      <c r="AA10216" s="441"/>
    </row>
    <row r="10217" spans="25:27" x14ac:dyDescent="0.2">
      <c r="Y10217" s="396"/>
      <c r="Z10217" s="396"/>
      <c r="AA10217" s="441"/>
    </row>
    <row r="10218" spans="25:27" x14ac:dyDescent="0.2">
      <c r="Y10218" s="396"/>
      <c r="Z10218" s="396"/>
      <c r="AA10218" s="441"/>
    </row>
    <row r="10219" spans="25:27" x14ac:dyDescent="0.2">
      <c r="Y10219" s="396"/>
      <c r="Z10219" s="396"/>
      <c r="AA10219" s="441"/>
    </row>
    <row r="10220" spans="25:27" x14ac:dyDescent="0.2">
      <c r="Y10220" s="396"/>
      <c r="Z10220" s="396"/>
      <c r="AA10220" s="441"/>
    </row>
    <row r="10221" spans="25:27" x14ac:dyDescent="0.2">
      <c r="Y10221" s="396"/>
      <c r="Z10221" s="396"/>
      <c r="AA10221" s="441"/>
    </row>
    <row r="10222" spans="25:27" x14ac:dyDescent="0.2">
      <c r="Y10222" s="396"/>
      <c r="Z10222" s="396"/>
      <c r="AA10222" s="441"/>
    </row>
    <row r="10223" spans="25:27" x14ac:dyDescent="0.2">
      <c r="Y10223" s="396"/>
      <c r="Z10223" s="396"/>
      <c r="AA10223" s="441"/>
    </row>
    <row r="10224" spans="25:27" x14ac:dyDescent="0.2">
      <c r="Y10224" s="396"/>
      <c r="Z10224" s="396"/>
      <c r="AA10224" s="441"/>
    </row>
    <row r="10225" spans="25:27" x14ac:dyDescent="0.2">
      <c r="Y10225" s="396"/>
      <c r="Z10225" s="396"/>
      <c r="AA10225" s="441"/>
    </row>
    <row r="10226" spans="25:27" x14ac:dyDescent="0.2">
      <c r="Y10226" s="396"/>
      <c r="Z10226" s="396"/>
      <c r="AA10226" s="441"/>
    </row>
    <row r="10227" spans="25:27" x14ac:dyDescent="0.2">
      <c r="Y10227" s="396"/>
      <c r="Z10227" s="396"/>
      <c r="AA10227" s="441"/>
    </row>
    <row r="10228" spans="25:27" x14ac:dyDescent="0.2">
      <c r="Y10228" s="396"/>
      <c r="Z10228" s="396"/>
      <c r="AA10228" s="441"/>
    </row>
    <row r="10229" spans="25:27" x14ac:dyDescent="0.2">
      <c r="Y10229" s="396"/>
      <c r="Z10229" s="396"/>
      <c r="AA10229" s="441"/>
    </row>
    <row r="10230" spans="25:27" x14ac:dyDescent="0.2">
      <c r="Y10230" s="396"/>
      <c r="Z10230" s="396"/>
      <c r="AA10230" s="441"/>
    </row>
    <row r="10231" spans="25:27" x14ac:dyDescent="0.2">
      <c r="Y10231" s="396"/>
      <c r="Z10231" s="396"/>
      <c r="AA10231" s="441"/>
    </row>
    <row r="10232" spans="25:27" x14ac:dyDescent="0.2">
      <c r="Y10232" s="396"/>
      <c r="Z10232" s="396"/>
      <c r="AA10232" s="441"/>
    </row>
    <row r="10233" spans="25:27" x14ac:dyDescent="0.2">
      <c r="Y10233" s="396"/>
      <c r="Z10233" s="396"/>
      <c r="AA10233" s="441"/>
    </row>
    <row r="10234" spans="25:27" x14ac:dyDescent="0.2">
      <c r="Y10234" s="396"/>
      <c r="Z10234" s="396"/>
      <c r="AA10234" s="441"/>
    </row>
    <row r="10235" spans="25:27" x14ac:dyDescent="0.2">
      <c r="Y10235" s="396"/>
      <c r="Z10235" s="396"/>
      <c r="AA10235" s="441"/>
    </row>
    <row r="10236" spans="25:27" x14ac:dyDescent="0.2">
      <c r="Y10236" s="396"/>
      <c r="Z10236" s="396"/>
      <c r="AA10236" s="441"/>
    </row>
    <row r="10237" spans="25:27" x14ac:dyDescent="0.2">
      <c r="Y10237" s="396"/>
      <c r="Z10237" s="396"/>
      <c r="AA10237" s="441"/>
    </row>
    <row r="10238" spans="25:27" x14ac:dyDescent="0.2">
      <c r="Y10238" s="396"/>
      <c r="Z10238" s="396"/>
      <c r="AA10238" s="441"/>
    </row>
    <row r="10239" spans="25:27" x14ac:dyDescent="0.2">
      <c r="Y10239" s="396"/>
      <c r="Z10239" s="396"/>
      <c r="AA10239" s="441"/>
    </row>
    <row r="10240" spans="25:27" x14ac:dyDescent="0.2">
      <c r="Y10240" s="396"/>
      <c r="Z10240" s="396"/>
      <c r="AA10240" s="441"/>
    </row>
    <row r="10241" spans="25:27" x14ac:dyDescent="0.2">
      <c r="Y10241" s="396"/>
      <c r="Z10241" s="396"/>
      <c r="AA10241" s="441"/>
    </row>
    <row r="10242" spans="25:27" x14ac:dyDescent="0.2">
      <c r="Y10242" s="396"/>
      <c r="Z10242" s="396"/>
      <c r="AA10242" s="441"/>
    </row>
    <row r="10243" spans="25:27" x14ac:dyDescent="0.2">
      <c r="Y10243" s="396"/>
      <c r="Z10243" s="396"/>
      <c r="AA10243" s="441"/>
    </row>
    <row r="10244" spans="25:27" x14ac:dyDescent="0.2">
      <c r="Y10244" s="396"/>
      <c r="Z10244" s="396"/>
      <c r="AA10244" s="441"/>
    </row>
    <row r="10245" spans="25:27" x14ac:dyDescent="0.2">
      <c r="Y10245" s="396"/>
      <c r="Z10245" s="396"/>
      <c r="AA10245" s="441"/>
    </row>
    <row r="10246" spans="25:27" x14ac:dyDescent="0.2">
      <c r="Y10246" s="396"/>
      <c r="Z10246" s="396"/>
      <c r="AA10246" s="441"/>
    </row>
    <row r="10247" spans="25:27" x14ac:dyDescent="0.2">
      <c r="Y10247" s="396"/>
      <c r="Z10247" s="396"/>
      <c r="AA10247" s="441"/>
    </row>
    <row r="10248" spans="25:27" x14ac:dyDescent="0.2">
      <c r="Y10248" s="396"/>
      <c r="Z10248" s="396"/>
      <c r="AA10248" s="441"/>
    </row>
    <row r="10249" spans="25:27" x14ac:dyDescent="0.2">
      <c r="Y10249" s="396"/>
      <c r="Z10249" s="396"/>
      <c r="AA10249" s="441"/>
    </row>
    <row r="10250" spans="25:27" x14ac:dyDescent="0.2">
      <c r="Y10250" s="396"/>
      <c r="Z10250" s="396"/>
      <c r="AA10250" s="441"/>
    </row>
    <row r="10251" spans="25:27" x14ac:dyDescent="0.2">
      <c r="Y10251" s="396"/>
      <c r="Z10251" s="396"/>
      <c r="AA10251" s="441"/>
    </row>
    <row r="10252" spans="25:27" x14ac:dyDescent="0.2">
      <c r="Y10252" s="396"/>
      <c r="Z10252" s="396"/>
      <c r="AA10252" s="441"/>
    </row>
    <row r="10253" spans="25:27" x14ac:dyDescent="0.2">
      <c r="Y10253" s="396"/>
      <c r="Z10253" s="396"/>
      <c r="AA10253" s="441"/>
    </row>
    <row r="10254" spans="25:27" x14ac:dyDescent="0.2">
      <c r="Y10254" s="396"/>
      <c r="Z10254" s="396"/>
      <c r="AA10254" s="441"/>
    </row>
    <row r="10255" spans="25:27" x14ac:dyDescent="0.2">
      <c r="Y10255" s="396"/>
      <c r="Z10255" s="396"/>
      <c r="AA10255" s="441"/>
    </row>
    <row r="10256" spans="25:27" x14ac:dyDescent="0.2">
      <c r="Y10256" s="396"/>
      <c r="Z10256" s="396"/>
      <c r="AA10256" s="441"/>
    </row>
    <row r="10257" spans="25:27" x14ac:dyDescent="0.2">
      <c r="Y10257" s="396"/>
      <c r="Z10257" s="396"/>
      <c r="AA10257" s="441"/>
    </row>
    <row r="10258" spans="25:27" x14ac:dyDescent="0.2">
      <c r="Y10258" s="396"/>
      <c r="Z10258" s="396"/>
      <c r="AA10258" s="441"/>
    </row>
    <row r="10259" spans="25:27" x14ac:dyDescent="0.2">
      <c r="Y10259" s="396"/>
      <c r="Z10259" s="396"/>
      <c r="AA10259" s="441"/>
    </row>
    <row r="10260" spans="25:27" x14ac:dyDescent="0.2">
      <c r="Y10260" s="396"/>
      <c r="Z10260" s="396"/>
      <c r="AA10260" s="441"/>
    </row>
    <row r="10261" spans="25:27" x14ac:dyDescent="0.2">
      <c r="Y10261" s="396"/>
      <c r="Z10261" s="396"/>
      <c r="AA10261" s="441"/>
    </row>
    <row r="10262" spans="25:27" x14ac:dyDescent="0.2">
      <c r="Y10262" s="396"/>
      <c r="Z10262" s="396"/>
      <c r="AA10262" s="441"/>
    </row>
    <row r="10263" spans="25:27" x14ac:dyDescent="0.2">
      <c r="Y10263" s="396"/>
      <c r="Z10263" s="396"/>
      <c r="AA10263" s="441"/>
    </row>
    <row r="10264" spans="25:27" x14ac:dyDescent="0.2">
      <c r="Y10264" s="396"/>
      <c r="Z10264" s="396"/>
      <c r="AA10264" s="441"/>
    </row>
    <row r="10265" spans="25:27" x14ac:dyDescent="0.2">
      <c r="Y10265" s="396"/>
      <c r="Z10265" s="396"/>
      <c r="AA10265" s="441"/>
    </row>
    <row r="10266" spans="25:27" x14ac:dyDescent="0.2">
      <c r="Y10266" s="396"/>
      <c r="Z10266" s="396"/>
      <c r="AA10266" s="441"/>
    </row>
    <row r="10267" spans="25:27" x14ac:dyDescent="0.2">
      <c r="Y10267" s="396"/>
      <c r="Z10267" s="396"/>
      <c r="AA10267" s="441"/>
    </row>
    <row r="10268" spans="25:27" x14ac:dyDescent="0.2">
      <c r="Y10268" s="396"/>
      <c r="Z10268" s="396"/>
      <c r="AA10268" s="441"/>
    </row>
    <row r="10269" spans="25:27" x14ac:dyDescent="0.2">
      <c r="Y10269" s="396"/>
      <c r="Z10269" s="396"/>
      <c r="AA10269" s="441"/>
    </row>
    <row r="10270" spans="25:27" x14ac:dyDescent="0.2">
      <c r="Y10270" s="396"/>
      <c r="Z10270" s="396"/>
      <c r="AA10270" s="441"/>
    </row>
    <row r="10271" spans="25:27" x14ac:dyDescent="0.2">
      <c r="Y10271" s="396"/>
      <c r="Z10271" s="396"/>
      <c r="AA10271" s="441"/>
    </row>
    <row r="10272" spans="25:27" x14ac:dyDescent="0.2">
      <c r="Y10272" s="396"/>
      <c r="Z10272" s="396"/>
      <c r="AA10272" s="441"/>
    </row>
    <row r="10273" spans="25:27" x14ac:dyDescent="0.2">
      <c r="Y10273" s="396"/>
      <c r="Z10273" s="396"/>
      <c r="AA10273" s="441"/>
    </row>
    <row r="10274" spans="25:27" x14ac:dyDescent="0.2">
      <c r="Y10274" s="396"/>
      <c r="Z10274" s="396"/>
      <c r="AA10274" s="441"/>
    </row>
    <row r="10275" spans="25:27" x14ac:dyDescent="0.2">
      <c r="Y10275" s="396"/>
      <c r="Z10275" s="396"/>
      <c r="AA10275" s="441"/>
    </row>
    <row r="10276" spans="25:27" x14ac:dyDescent="0.2">
      <c r="Y10276" s="396"/>
      <c r="Z10276" s="396"/>
      <c r="AA10276" s="441"/>
    </row>
    <row r="10277" spans="25:27" x14ac:dyDescent="0.2">
      <c r="Y10277" s="396"/>
      <c r="Z10277" s="396"/>
      <c r="AA10277" s="441"/>
    </row>
    <row r="10278" spans="25:27" x14ac:dyDescent="0.2">
      <c r="Y10278" s="396"/>
      <c r="Z10278" s="396"/>
      <c r="AA10278" s="441"/>
    </row>
    <row r="10279" spans="25:27" x14ac:dyDescent="0.2">
      <c r="Y10279" s="396"/>
      <c r="Z10279" s="396"/>
      <c r="AA10279" s="441"/>
    </row>
    <row r="10280" spans="25:27" x14ac:dyDescent="0.2">
      <c r="Y10280" s="396"/>
      <c r="Z10280" s="396"/>
      <c r="AA10280" s="441"/>
    </row>
    <row r="10281" spans="25:27" x14ac:dyDescent="0.2">
      <c r="Y10281" s="396"/>
      <c r="Z10281" s="396"/>
      <c r="AA10281" s="441"/>
    </row>
    <row r="10282" spans="25:27" x14ac:dyDescent="0.2">
      <c r="Y10282" s="396"/>
      <c r="Z10282" s="396"/>
      <c r="AA10282" s="441"/>
    </row>
    <row r="10283" spans="25:27" x14ac:dyDescent="0.2">
      <c r="Y10283" s="396"/>
      <c r="Z10283" s="396"/>
      <c r="AA10283" s="441"/>
    </row>
    <row r="10284" spans="25:27" x14ac:dyDescent="0.2">
      <c r="Y10284" s="396"/>
      <c r="Z10284" s="396"/>
      <c r="AA10284" s="441"/>
    </row>
    <row r="10285" spans="25:27" x14ac:dyDescent="0.2">
      <c r="Y10285" s="396"/>
      <c r="Z10285" s="396"/>
      <c r="AA10285" s="441"/>
    </row>
    <row r="10286" spans="25:27" x14ac:dyDescent="0.2">
      <c r="Y10286" s="396"/>
      <c r="Z10286" s="396"/>
      <c r="AA10286" s="441"/>
    </row>
    <row r="10287" spans="25:27" x14ac:dyDescent="0.2">
      <c r="Y10287" s="396"/>
      <c r="Z10287" s="396"/>
      <c r="AA10287" s="441"/>
    </row>
    <row r="10288" spans="25:27" x14ac:dyDescent="0.2">
      <c r="Y10288" s="396"/>
      <c r="Z10288" s="396"/>
      <c r="AA10288" s="441"/>
    </row>
    <row r="10289" spans="25:27" x14ac:dyDescent="0.2">
      <c r="Y10289" s="396"/>
      <c r="Z10289" s="396"/>
      <c r="AA10289" s="441"/>
    </row>
    <row r="10290" spans="25:27" x14ac:dyDescent="0.2">
      <c r="Y10290" s="396"/>
      <c r="Z10290" s="396"/>
      <c r="AA10290" s="441"/>
    </row>
    <row r="10291" spans="25:27" x14ac:dyDescent="0.2">
      <c r="Y10291" s="396"/>
      <c r="Z10291" s="396"/>
      <c r="AA10291" s="441"/>
    </row>
    <row r="10292" spans="25:27" x14ac:dyDescent="0.2">
      <c r="Y10292" s="396"/>
      <c r="Z10292" s="396"/>
      <c r="AA10292" s="441"/>
    </row>
    <row r="10293" spans="25:27" x14ac:dyDescent="0.2">
      <c r="Y10293" s="396"/>
      <c r="Z10293" s="396"/>
      <c r="AA10293" s="441"/>
    </row>
    <row r="10294" spans="25:27" x14ac:dyDescent="0.2">
      <c r="Y10294" s="396"/>
      <c r="Z10294" s="396"/>
      <c r="AA10294" s="441"/>
    </row>
    <row r="10295" spans="25:27" x14ac:dyDescent="0.2">
      <c r="Y10295" s="396"/>
      <c r="Z10295" s="396"/>
      <c r="AA10295" s="441"/>
    </row>
    <row r="10296" spans="25:27" x14ac:dyDescent="0.2">
      <c r="Y10296" s="396"/>
      <c r="Z10296" s="396"/>
      <c r="AA10296" s="441"/>
    </row>
    <row r="10297" spans="25:27" x14ac:dyDescent="0.2">
      <c r="Y10297" s="396"/>
      <c r="Z10297" s="396"/>
      <c r="AA10297" s="441"/>
    </row>
    <row r="10298" spans="25:27" x14ac:dyDescent="0.2">
      <c r="Y10298" s="396"/>
      <c r="Z10298" s="396"/>
      <c r="AA10298" s="441"/>
    </row>
    <row r="10299" spans="25:27" x14ac:dyDescent="0.2">
      <c r="Y10299" s="396"/>
      <c r="Z10299" s="396"/>
      <c r="AA10299" s="441"/>
    </row>
    <row r="10300" spans="25:27" x14ac:dyDescent="0.2">
      <c r="Y10300" s="396"/>
      <c r="Z10300" s="396"/>
      <c r="AA10300" s="441"/>
    </row>
    <row r="10301" spans="25:27" x14ac:dyDescent="0.2">
      <c r="Y10301" s="396"/>
      <c r="Z10301" s="396"/>
      <c r="AA10301" s="441"/>
    </row>
    <row r="10302" spans="25:27" x14ac:dyDescent="0.2">
      <c r="Y10302" s="396"/>
      <c r="Z10302" s="396"/>
      <c r="AA10302" s="441"/>
    </row>
    <row r="10303" spans="25:27" x14ac:dyDescent="0.2">
      <c r="Y10303" s="396"/>
      <c r="Z10303" s="396"/>
      <c r="AA10303" s="441"/>
    </row>
    <row r="10304" spans="25:27" x14ac:dyDescent="0.2">
      <c r="Y10304" s="396"/>
      <c r="Z10304" s="396"/>
      <c r="AA10304" s="441"/>
    </row>
    <row r="10305" spans="25:27" x14ac:dyDescent="0.2">
      <c r="Y10305" s="396"/>
      <c r="Z10305" s="396"/>
      <c r="AA10305" s="441"/>
    </row>
    <row r="10306" spans="25:27" x14ac:dyDescent="0.2">
      <c r="Y10306" s="396"/>
      <c r="Z10306" s="396"/>
      <c r="AA10306" s="441"/>
    </row>
    <row r="10307" spans="25:27" x14ac:dyDescent="0.2">
      <c r="Y10307" s="396"/>
      <c r="Z10307" s="396"/>
      <c r="AA10307" s="441"/>
    </row>
    <row r="10308" spans="25:27" x14ac:dyDescent="0.2">
      <c r="Y10308" s="396"/>
      <c r="Z10308" s="396"/>
      <c r="AA10308" s="441"/>
    </row>
    <row r="10309" spans="25:27" x14ac:dyDescent="0.2">
      <c r="Y10309" s="396"/>
      <c r="Z10309" s="396"/>
      <c r="AA10309" s="441"/>
    </row>
    <row r="10310" spans="25:27" x14ac:dyDescent="0.2">
      <c r="Y10310" s="396"/>
      <c r="Z10310" s="396"/>
      <c r="AA10310" s="441"/>
    </row>
    <row r="10311" spans="25:27" x14ac:dyDescent="0.2">
      <c r="Y10311" s="396"/>
      <c r="Z10311" s="396"/>
      <c r="AA10311" s="441"/>
    </row>
    <row r="10312" spans="25:27" x14ac:dyDescent="0.2">
      <c r="Y10312" s="396"/>
      <c r="Z10312" s="396"/>
      <c r="AA10312" s="441"/>
    </row>
    <row r="10313" spans="25:27" x14ac:dyDescent="0.2">
      <c r="Y10313" s="396"/>
      <c r="Z10313" s="396"/>
      <c r="AA10313" s="441"/>
    </row>
    <row r="10314" spans="25:27" x14ac:dyDescent="0.2">
      <c r="Y10314" s="396"/>
      <c r="Z10314" s="396"/>
      <c r="AA10314" s="441"/>
    </row>
    <row r="10315" spans="25:27" x14ac:dyDescent="0.2">
      <c r="Y10315" s="396"/>
      <c r="Z10315" s="396"/>
      <c r="AA10315" s="441"/>
    </row>
    <row r="10316" spans="25:27" x14ac:dyDescent="0.2">
      <c r="Y10316" s="396"/>
      <c r="Z10316" s="396"/>
      <c r="AA10316" s="441"/>
    </row>
    <row r="10317" spans="25:27" x14ac:dyDescent="0.2">
      <c r="Y10317" s="396"/>
      <c r="Z10317" s="396"/>
      <c r="AA10317" s="441"/>
    </row>
    <row r="10318" spans="25:27" x14ac:dyDescent="0.2">
      <c r="Y10318" s="396"/>
      <c r="Z10318" s="396"/>
      <c r="AA10318" s="441"/>
    </row>
    <row r="10319" spans="25:27" x14ac:dyDescent="0.2">
      <c r="Y10319" s="396"/>
      <c r="Z10319" s="396"/>
      <c r="AA10319" s="441"/>
    </row>
    <row r="10320" spans="25:27" x14ac:dyDescent="0.2">
      <c r="Y10320" s="396"/>
      <c r="Z10320" s="396"/>
      <c r="AA10320" s="441"/>
    </row>
    <row r="10321" spans="25:27" x14ac:dyDescent="0.2">
      <c r="Y10321" s="396"/>
      <c r="Z10321" s="396"/>
      <c r="AA10321" s="441"/>
    </row>
    <row r="10322" spans="25:27" x14ac:dyDescent="0.2">
      <c r="Y10322" s="396"/>
      <c r="Z10322" s="396"/>
      <c r="AA10322" s="441"/>
    </row>
    <row r="10323" spans="25:27" x14ac:dyDescent="0.2">
      <c r="Y10323" s="396"/>
      <c r="Z10323" s="396"/>
      <c r="AA10323" s="441"/>
    </row>
    <row r="10324" spans="25:27" x14ac:dyDescent="0.2">
      <c r="Y10324" s="396"/>
      <c r="Z10324" s="396"/>
      <c r="AA10324" s="441"/>
    </row>
    <row r="10325" spans="25:27" x14ac:dyDescent="0.2">
      <c r="Y10325" s="396"/>
      <c r="Z10325" s="396"/>
      <c r="AA10325" s="441"/>
    </row>
    <row r="10326" spans="25:27" x14ac:dyDescent="0.2">
      <c r="Y10326" s="396"/>
      <c r="Z10326" s="396"/>
      <c r="AA10326" s="441"/>
    </row>
    <row r="10327" spans="25:27" x14ac:dyDescent="0.2">
      <c r="Y10327" s="396"/>
      <c r="Z10327" s="396"/>
      <c r="AA10327" s="441"/>
    </row>
    <row r="10328" spans="25:27" x14ac:dyDescent="0.2">
      <c r="Y10328" s="396"/>
      <c r="Z10328" s="396"/>
      <c r="AA10328" s="441"/>
    </row>
    <row r="10329" spans="25:27" x14ac:dyDescent="0.2">
      <c r="Y10329" s="396"/>
      <c r="Z10329" s="396"/>
      <c r="AA10329" s="441"/>
    </row>
    <row r="10330" spans="25:27" x14ac:dyDescent="0.2">
      <c r="Y10330" s="396"/>
      <c r="Z10330" s="396"/>
      <c r="AA10330" s="441"/>
    </row>
    <row r="10331" spans="25:27" x14ac:dyDescent="0.2">
      <c r="Y10331" s="396"/>
      <c r="Z10331" s="396"/>
      <c r="AA10331" s="441"/>
    </row>
    <row r="10332" spans="25:27" x14ac:dyDescent="0.2">
      <c r="Y10332" s="396"/>
      <c r="Z10332" s="396"/>
      <c r="AA10332" s="441"/>
    </row>
    <row r="10333" spans="25:27" x14ac:dyDescent="0.2">
      <c r="Y10333" s="396"/>
      <c r="Z10333" s="396"/>
      <c r="AA10333" s="441"/>
    </row>
    <row r="10334" spans="25:27" x14ac:dyDescent="0.2">
      <c r="Y10334" s="396"/>
      <c r="Z10334" s="396"/>
      <c r="AA10334" s="441"/>
    </row>
    <row r="10335" spans="25:27" x14ac:dyDescent="0.2">
      <c r="Y10335" s="396"/>
      <c r="Z10335" s="396"/>
      <c r="AA10335" s="441"/>
    </row>
    <row r="10336" spans="25:27" x14ac:dyDescent="0.2">
      <c r="Y10336" s="396"/>
      <c r="Z10336" s="396"/>
      <c r="AA10336" s="441"/>
    </row>
    <row r="10337" spans="25:27" x14ac:dyDescent="0.2">
      <c r="Y10337" s="396"/>
      <c r="Z10337" s="396"/>
      <c r="AA10337" s="441"/>
    </row>
    <row r="10338" spans="25:27" x14ac:dyDescent="0.2">
      <c r="Y10338" s="396"/>
      <c r="Z10338" s="396"/>
      <c r="AA10338" s="441"/>
    </row>
    <row r="10339" spans="25:27" x14ac:dyDescent="0.2">
      <c r="Y10339" s="396"/>
      <c r="Z10339" s="396"/>
      <c r="AA10339" s="441"/>
    </row>
    <row r="10340" spans="25:27" x14ac:dyDescent="0.2">
      <c r="Y10340" s="396"/>
      <c r="Z10340" s="396"/>
      <c r="AA10340" s="441"/>
    </row>
    <row r="10341" spans="25:27" x14ac:dyDescent="0.2">
      <c r="Y10341" s="396"/>
      <c r="Z10341" s="396"/>
      <c r="AA10341" s="441"/>
    </row>
    <row r="10342" spans="25:27" x14ac:dyDescent="0.2">
      <c r="Y10342" s="396"/>
      <c r="Z10342" s="396"/>
      <c r="AA10342" s="441"/>
    </row>
    <row r="10343" spans="25:27" x14ac:dyDescent="0.2">
      <c r="Y10343" s="396"/>
      <c r="Z10343" s="396"/>
      <c r="AA10343" s="441"/>
    </row>
    <row r="10344" spans="25:27" x14ac:dyDescent="0.2">
      <c r="Y10344" s="396"/>
      <c r="Z10344" s="396"/>
      <c r="AA10344" s="441"/>
    </row>
    <row r="10345" spans="25:27" x14ac:dyDescent="0.2">
      <c r="Y10345" s="396"/>
      <c r="Z10345" s="396"/>
      <c r="AA10345" s="441"/>
    </row>
    <row r="10346" spans="25:27" x14ac:dyDescent="0.2">
      <c r="Y10346" s="396"/>
      <c r="Z10346" s="396"/>
      <c r="AA10346" s="441"/>
    </row>
    <row r="10347" spans="25:27" x14ac:dyDescent="0.2">
      <c r="Y10347" s="396"/>
      <c r="Z10347" s="396"/>
      <c r="AA10347" s="441"/>
    </row>
    <row r="10348" spans="25:27" x14ac:dyDescent="0.2">
      <c r="Y10348" s="396"/>
      <c r="Z10348" s="396"/>
      <c r="AA10348" s="441"/>
    </row>
    <row r="10349" spans="25:27" x14ac:dyDescent="0.2">
      <c r="Y10349" s="396"/>
      <c r="Z10349" s="396"/>
      <c r="AA10349" s="441"/>
    </row>
    <row r="10350" spans="25:27" x14ac:dyDescent="0.2">
      <c r="Y10350" s="396"/>
      <c r="Z10350" s="396"/>
      <c r="AA10350" s="441"/>
    </row>
    <row r="10351" spans="25:27" x14ac:dyDescent="0.2">
      <c r="Y10351" s="396"/>
      <c r="Z10351" s="396"/>
      <c r="AA10351" s="441"/>
    </row>
    <row r="10352" spans="25:27" x14ac:dyDescent="0.2">
      <c r="Y10352" s="396"/>
      <c r="Z10352" s="396"/>
      <c r="AA10352" s="441"/>
    </row>
    <row r="10353" spans="25:27" x14ac:dyDescent="0.2">
      <c r="Y10353" s="396"/>
      <c r="Z10353" s="396"/>
      <c r="AA10353" s="441"/>
    </row>
    <row r="10354" spans="25:27" x14ac:dyDescent="0.2">
      <c r="Y10354" s="396"/>
      <c r="Z10354" s="396"/>
      <c r="AA10354" s="441"/>
    </row>
    <row r="10355" spans="25:27" x14ac:dyDescent="0.2">
      <c r="Y10355" s="396"/>
      <c r="Z10355" s="396"/>
      <c r="AA10355" s="441"/>
    </row>
    <row r="10356" spans="25:27" x14ac:dyDescent="0.2">
      <c r="Y10356" s="396"/>
      <c r="Z10356" s="396"/>
      <c r="AA10356" s="441"/>
    </row>
    <row r="10357" spans="25:27" x14ac:dyDescent="0.2">
      <c r="Y10357" s="396"/>
      <c r="Z10357" s="396"/>
      <c r="AA10357" s="441"/>
    </row>
    <row r="10358" spans="25:27" x14ac:dyDescent="0.2">
      <c r="Y10358" s="396"/>
      <c r="Z10358" s="396"/>
      <c r="AA10358" s="441"/>
    </row>
    <row r="10359" spans="25:27" x14ac:dyDescent="0.2">
      <c r="Y10359" s="396"/>
      <c r="Z10359" s="396"/>
      <c r="AA10359" s="441"/>
    </row>
    <row r="10360" spans="25:27" x14ac:dyDescent="0.2">
      <c r="Y10360" s="396"/>
      <c r="Z10360" s="396"/>
      <c r="AA10360" s="441"/>
    </row>
    <row r="10361" spans="25:27" x14ac:dyDescent="0.2">
      <c r="Y10361" s="396"/>
      <c r="Z10361" s="396"/>
      <c r="AA10361" s="441"/>
    </row>
    <row r="10362" spans="25:27" x14ac:dyDescent="0.2">
      <c r="Y10362" s="396"/>
      <c r="Z10362" s="396"/>
      <c r="AA10362" s="441"/>
    </row>
    <row r="10363" spans="25:27" x14ac:dyDescent="0.2">
      <c r="Y10363" s="396"/>
      <c r="Z10363" s="396"/>
      <c r="AA10363" s="441"/>
    </row>
    <row r="10364" spans="25:27" x14ac:dyDescent="0.2">
      <c r="Y10364" s="396"/>
      <c r="Z10364" s="396"/>
      <c r="AA10364" s="441"/>
    </row>
    <row r="10365" spans="25:27" x14ac:dyDescent="0.2">
      <c r="Y10365" s="396"/>
      <c r="Z10365" s="396"/>
      <c r="AA10365" s="441"/>
    </row>
    <row r="10366" spans="25:27" x14ac:dyDescent="0.2">
      <c r="Y10366" s="396"/>
      <c r="Z10366" s="396"/>
      <c r="AA10366" s="441"/>
    </row>
    <row r="10367" spans="25:27" x14ac:dyDescent="0.2">
      <c r="Y10367" s="396"/>
      <c r="Z10367" s="396"/>
      <c r="AA10367" s="441"/>
    </row>
    <row r="10368" spans="25:27" x14ac:dyDescent="0.2">
      <c r="Y10368" s="396"/>
      <c r="Z10368" s="396"/>
      <c r="AA10368" s="441"/>
    </row>
    <row r="10369" spans="25:27" x14ac:dyDescent="0.2">
      <c r="Y10369" s="396"/>
      <c r="Z10369" s="396"/>
      <c r="AA10369" s="441"/>
    </row>
    <row r="10370" spans="25:27" x14ac:dyDescent="0.2">
      <c r="Y10370" s="396"/>
      <c r="Z10370" s="396"/>
      <c r="AA10370" s="441"/>
    </row>
    <row r="10371" spans="25:27" x14ac:dyDescent="0.2">
      <c r="Y10371" s="396"/>
      <c r="Z10371" s="396"/>
      <c r="AA10371" s="441"/>
    </row>
    <row r="10372" spans="25:27" x14ac:dyDescent="0.2">
      <c r="Y10372" s="396"/>
      <c r="Z10372" s="396"/>
      <c r="AA10372" s="441"/>
    </row>
    <row r="10373" spans="25:27" x14ac:dyDescent="0.2">
      <c r="Y10373" s="396"/>
      <c r="Z10373" s="396"/>
      <c r="AA10373" s="441"/>
    </row>
    <row r="10374" spans="25:27" x14ac:dyDescent="0.2">
      <c r="Y10374" s="396"/>
      <c r="Z10374" s="396"/>
      <c r="AA10374" s="441"/>
    </row>
    <row r="10375" spans="25:27" x14ac:dyDescent="0.2">
      <c r="Y10375" s="396"/>
      <c r="Z10375" s="396"/>
      <c r="AA10375" s="441"/>
    </row>
    <row r="10376" spans="25:27" x14ac:dyDescent="0.2">
      <c r="Y10376" s="396"/>
      <c r="Z10376" s="396"/>
      <c r="AA10376" s="441"/>
    </row>
    <row r="10377" spans="25:27" x14ac:dyDescent="0.2">
      <c r="Y10377" s="396"/>
      <c r="Z10377" s="396"/>
      <c r="AA10377" s="441"/>
    </row>
    <row r="10378" spans="25:27" x14ac:dyDescent="0.2">
      <c r="Y10378" s="396"/>
      <c r="Z10378" s="396"/>
      <c r="AA10378" s="441"/>
    </row>
    <row r="10379" spans="25:27" x14ac:dyDescent="0.2">
      <c r="Y10379" s="396"/>
      <c r="Z10379" s="396"/>
      <c r="AA10379" s="441"/>
    </row>
    <row r="10380" spans="25:27" x14ac:dyDescent="0.2">
      <c r="Y10380" s="396"/>
      <c r="Z10380" s="396"/>
      <c r="AA10380" s="441"/>
    </row>
    <row r="10381" spans="25:27" x14ac:dyDescent="0.2">
      <c r="Y10381" s="396"/>
      <c r="Z10381" s="396"/>
      <c r="AA10381" s="441"/>
    </row>
    <row r="10382" spans="25:27" x14ac:dyDescent="0.2">
      <c r="Y10382" s="396"/>
      <c r="Z10382" s="396"/>
      <c r="AA10382" s="441"/>
    </row>
    <row r="10383" spans="25:27" x14ac:dyDescent="0.2">
      <c r="Y10383" s="396"/>
      <c r="Z10383" s="396"/>
      <c r="AA10383" s="441"/>
    </row>
    <row r="10384" spans="25:27" x14ac:dyDescent="0.2">
      <c r="Y10384" s="396"/>
      <c r="Z10384" s="396"/>
      <c r="AA10384" s="441"/>
    </row>
    <row r="10385" spans="25:27" x14ac:dyDescent="0.2">
      <c r="Y10385" s="396"/>
      <c r="Z10385" s="396"/>
      <c r="AA10385" s="441"/>
    </row>
    <row r="10386" spans="25:27" x14ac:dyDescent="0.2">
      <c r="Y10386" s="396"/>
      <c r="Z10386" s="396"/>
      <c r="AA10386" s="441"/>
    </row>
    <row r="10387" spans="25:27" x14ac:dyDescent="0.2">
      <c r="Y10387" s="396"/>
      <c r="Z10387" s="396"/>
      <c r="AA10387" s="441"/>
    </row>
    <row r="10388" spans="25:27" x14ac:dyDescent="0.2">
      <c r="Y10388" s="396"/>
      <c r="Z10388" s="396"/>
      <c r="AA10388" s="441"/>
    </row>
    <row r="10389" spans="25:27" x14ac:dyDescent="0.2">
      <c r="Y10389" s="396"/>
      <c r="Z10389" s="396"/>
      <c r="AA10389" s="441"/>
    </row>
    <row r="10390" spans="25:27" x14ac:dyDescent="0.2">
      <c r="Y10390" s="396"/>
      <c r="Z10390" s="396"/>
      <c r="AA10390" s="441"/>
    </row>
    <row r="10391" spans="25:27" x14ac:dyDescent="0.2">
      <c r="Y10391" s="396"/>
      <c r="Z10391" s="396"/>
      <c r="AA10391" s="441"/>
    </row>
    <row r="10392" spans="25:27" x14ac:dyDescent="0.2">
      <c r="Y10392" s="396"/>
      <c r="Z10392" s="396"/>
      <c r="AA10392" s="441"/>
    </row>
    <row r="10393" spans="25:27" x14ac:dyDescent="0.2">
      <c r="Y10393" s="396"/>
      <c r="Z10393" s="396"/>
      <c r="AA10393" s="441"/>
    </row>
    <row r="10394" spans="25:27" x14ac:dyDescent="0.2">
      <c r="Y10394" s="396"/>
      <c r="Z10394" s="396"/>
      <c r="AA10394" s="441"/>
    </row>
    <row r="10395" spans="25:27" x14ac:dyDescent="0.2">
      <c r="Y10395" s="396"/>
      <c r="Z10395" s="396"/>
      <c r="AA10395" s="441"/>
    </row>
    <row r="10396" spans="25:27" x14ac:dyDescent="0.2">
      <c r="Y10396" s="396"/>
      <c r="Z10396" s="396"/>
      <c r="AA10396" s="441"/>
    </row>
    <row r="10397" spans="25:27" x14ac:dyDescent="0.2">
      <c r="Y10397" s="396"/>
      <c r="Z10397" s="396"/>
      <c r="AA10397" s="441"/>
    </row>
    <row r="10398" spans="25:27" x14ac:dyDescent="0.2">
      <c r="Y10398" s="396"/>
      <c r="Z10398" s="396"/>
      <c r="AA10398" s="441"/>
    </row>
    <row r="10399" spans="25:27" x14ac:dyDescent="0.2">
      <c r="Y10399" s="396"/>
      <c r="Z10399" s="396"/>
      <c r="AA10399" s="441"/>
    </row>
    <row r="10400" spans="25:27" x14ac:dyDescent="0.2">
      <c r="Y10400" s="396"/>
      <c r="Z10400" s="396"/>
      <c r="AA10400" s="441"/>
    </row>
    <row r="10401" spans="25:27" x14ac:dyDescent="0.2">
      <c r="Y10401" s="396"/>
      <c r="Z10401" s="396"/>
      <c r="AA10401" s="441"/>
    </row>
    <row r="10402" spans="25:27" x14ac:dyDescent="0.2">
      <c r="Y10402" s="396"/>
      <c r="Z10402" s="396"/>
      <c r="AA10402" s="441"/>
    </row>
    <row r="10403" spans="25:27" x14ac:dyDescent="0.2">
      <c r="Y10403" s="396"/>
      <c r="Z10403" s="396"/>
      <c r="AA10403" s="441"/>
    </row>
    <row r="10404" spans="25:27" x14ac:dyDescent="0.2">
      <c r="Y10404" s="396"/>
      <c r="Z10404" s="396"/>
      <c r="AA10404" s="441"/>
    </row>
    <row r="10405" spans="25:27" x14ac:dyDescent="0.2">
      <c r="Y10405" s="396"/>
      <c r="Z10405" s="396"/>
      <c r="AA10405" s="441"/>
    </row>
    <row r="10406" spans="25:27" x14ac:dyDescent="0.2">
      <c r="Y10406" s="396"/>
      <c r="Z10406" s="396"/>
      <c r="AA10406" s="441"/>
    </row>
    <row r="10407" spans="25:27" x14ac:dyDescent="0.2">
      <c r="Y10407" s="396"/>
      <c r="Z10407" s="396"/>
      <c r="AA10407" s="441"/>
    </row>
    <row r="10408" spans="25:27" x14ac:dyDescent="0.2">
      <c r="Y10408" s="396"/>
      <c r="Z10408" s="396"/>
      <c r="AA10408" s="441"/>
    </row>
    <row r="10409" spans="25:27" x14ac:dyDescent="0.2">
      <c r="Y10409" s="396"/>
      <c r="Z10409" s="396"/>
      <c r="AA10409" s="441"/>
    </row>
    <row r="10410" spans="25:27" x14ac:dyDescent="0.2">
      <c r="Y10410" s="396"/>
      <c r="Z10410" s="396"/>
      <c r="AA10410" s="441"/>
    </row>
    <row r="10411" spans="25:27" x14ac:dyDescent="0.2">
      <c r="Y10411" s="396"/>
      <c r="Z10411" s="396"/>
      <c r="AA10411" s="441"/>
    </row>
    <row r="10412" spans="25:27" x14ac:dyDescent="0.2">
      <c r="Y10412" s="396"/>
      <c r="Z10412" s="396"/>
      <c r="AA10412" s="441"/>
    </row>
    <row r="10413" spans="25:27" x14ac:dyDescent="0.2">
      <c r="Y10413" s="396"/>
      <c r="Z10413" s="396"/>
      <c r="AA10413" s="441"/>
    </row>
    <row r="10414" spans="25:27" x14ac:dyDescent="0.2">
      <c r="Y10414" s="396"/>
      <c r="Z10414" s="396"/>
      <c r="AA10414" s="441"/>
    </row>
    <row r="10415" spans="25:27" x14ac:dyDescent="0.2">
      <c r="Y10415" s="396"/>
      <c r="Z10415" s="396"/>
      <c r="AA10415" s="441"/>
    </row>
    <row r="10416" spans="25:27" x14ac:dyDescent="0.2">
      <c r="Y10416" s="396"/>
      <c r="Z10416" s="396"/>
      <c r="AA10416" s="441"/>
    </row>
    <row r="10417" spans="25:27" x14ac:dyDescent="0.2">
      <c r="Y10417" s="396"/>
      <c r="Z10417" s="396"/>
      <c r="AA10417" s="441"/>
    </row>
    <row r="10418" spans="25:27" x14ac:dyDescent="0.2">
      <c r="Y10418" s="396"/>
      <c r="Z10418" s="396"/>
      <c r="AA10418" s="441"/>
    </row>
    <row r="10419" spans="25:27" x14ac:dyDescent="0.2">
      <c r="Y10419" s="396"/>
      <c r="Z10419" s="396"/>
      <c r="AA10419" s="441"/>
    </row>
    <row r="10420" spans="25:27" x14ac:dyDescent="0.2">
      <c r="Y10420" s="396"/>
      <c r="Z10420" s="396"/>
      <c r="AA10420" s="441"/>
    </row>
    <row r="10421" spans="25:27" x14ac:dyDescent="0.2">
      <c r="Y10421" s="396"/>
      <c r="Z10421" s="396"/>
      <c r="AA10421" s="441"/>
    </row>
    <row r="10422" spans="25:27" x14ac:dyDescent="0.2">
      <c r="Y10422" s="396"/>
      <c r="Z10422" s="396"/>
      <c r="AA10422" s="441"/>
    </row>
    <row r="10423" spans="25:27" x14ac:dyDescent="0.2">
      <c r="Y10423" s="396"/>
      <c r="Z10423" s="396"/>
      <c r="AA10423" s="441"/>
    </row>
    <row r="10424" spans="25:27" x14ac:dyDescent="0.2">
      <c r="Y10424" s="396"/>
      <c r="Z10424" s="396"/>
      <c r="AA10424" s="441"/>
    </row>
    <row r="10425" spans="25:27" x14ac:dyDescent="0.2">
      <c r="Y10425" s="396"/>
      <c r="Z10425" s="396"/>
      <c r="AA10425" s="441"/>
    </row>
    <row r="10426" spans="25:27" x14ac:dyDescent="0.2">
      <c r="Y10426" s="396"/>
      <c r="Z10426" s="396"/>
      <c r="AA10426" s="441"/>
    </row>
    <row r="10427" spans="25:27" x14ac:dyDescent="0.2">
      <c r="Y10427" s="396"/>
      <c r="Z10427" s="396"/>
      <c r="AA10427" s="441"/>
    </row>
    <row r="10428" spans="25:27" x14ac:dyDescent="0.2">
      <c r="Y10428" s="396"/>
      <c r="Z10428" s="396"/>
      <c r="AA10428" s="441"/>
    </row>
    <row r="10429" spans="25:27" x14ac:dyDescent="0.2">
      <c r="Y10429" s="396"/>
      <c r="Z10429" s="396"/>
      <c r="AA10429" s="441"/>
    </row>
    <row r="10430" spans="25:27" x14ac:dyDescent="0.2">
      <c r="Y10430" s="396"/>
      <c r="Z10430" s="396"/>
      <c r="AA10430" s="441"/>
    </row>
    <row r="10431" spans="25:27" x14ac:dyDescent="0.2">
      <c r="Y10431" s="396"/>
      <c r="Z10431" s="396"/>
      <c r="AA10431" s="441"/>
    </row>
    <row r="10432" spans="25:27" x14ac:dyDescent="0.2">
      <c r="Y10432" s="396"/>
      <c r="Z10432" s="396"/>
      <c r="AA10432" s="441"/>
    </row>
    <row r="10433" spans="25:27" x14ac:dyDescent="0.2">
      <c r="Y10433" s="396"/>
      <c r="Z10433" s="396"/>
      <c r="AA10433" s="441"/>
    </row>
    <row r="10434" spans="25:27" x14ac:dyDescent="0.2">
      <c r="Y10434" s="396"/>
      <c r="Z10434" s="396"/>
      <c r="AA10434" s="441"/>
    </row>
    <row r="10435" spans="25:27" x14ac:dyDescent="0.2">
      <c r="Y10435" s="396"/>
      <c r="Z10435" s="396"/>
      <c r="AA10435" s="441"/>
    </row>
    <row r="10436" spans="25:27" x14ac:dyDescent="0.2">
      <c r="Y10436" s="396"/>
      <c r="Z10436" s="396"/>
      <c r="AA10436" s="441"/>
    </row>
    <row r="10437" spans="25:27" x14ac:dyDescent="0.2">
      <c r="Y10437" s="396"/>
      <c r="Z10437" s="396"/>
      <c r="AA10437" s="441"/>
    </row>
    <row r="10438" spans="25:27" x14ac:dyDescent="0.2">
      <c r="Y10438" s="396"/>
      <c r="Z10438" s="396"/>
      <c r="AA10438" s="441"/>
    </row>
    <row r="10439" spans="25:27" x14ac:dyDescent="0.2">
      <c r="Y10439" s="396"/>
      <c r="Z10439" s="396"/>
      <c r="AA10439" s="441"/>
    </row>
    <row r="10440" spans="25:27" x14ac:dyDescent="0.2">
      <c r="Y10440" s="396"/>
      <c r="Z10440" s="396"/>
      <c r="AA10440" s="441"/>
    </row>
    <row r="10441" spans="25:27" x14ac:dyDescent="0.2">
      <c r="Y10441" s="396"/>
      <c r="Z10441" s="396"/>
      <c r="AA10441" s="441"/>
    </row>
    <row r="10442" spans="25:27" x14ac:dyDescent="0.2">
      <c r="Y10442" s="396"/>
      <c r="Z10442" s="396"/>
      <c r="AA10442" s="441"/>
    </row>
    <row r="10443" spans="25:27" x14ac:dyDescent="0.2">
      <c r="Y10443" s="396"/>
      <c r="Z10443" s="396"/>
      <c r="AA10443" s="441"/>
    </row>
    <row r="10444" spans="25:27" x14ac:dyDescent="0.2">
      <c r="Y10444" s="396"/>
      <c r="Z10444" s="396"/>
      <c r="AA10444" s="441"/>
    </row>
    <row r="10445" spans="25:27" x14ac:dyDescent="0.2">
      <c r="Y10445" s="396"/>
      <c r="Z10445" s="396"/>
      <c r="AA10445" s="441"/>
    </row>
    <row r="10446" spans="25:27" x14ac:dyDescent="0.2">
      <c r="Y10446" s="396"/>
      <c r="Z10446" s="396"/>
      <c r="AA10446" s="441"/>
    </row>
    <row r="10447" spans="25:27" x14ac:dyDescent="0.2">
      <c r="Y10447" s="396"/>
      <c r="Z10447" s="396"/>
      <c r="AA10447" s="441"/>
    </row>
    <row r="10448" spans="25:27" x14ac:dyDescent="0.2">
      <c r="Y10448" s="396"/>
      <c r="Z10448" s="396"/>
      <c r="AA10448" s="441"/>
    </row>
    <row r="10449" spans="25:27" x14ac:dyDescent="0.2">
      <c r="Y10449" s="396"/>
      <c r="Z10449" s="396"/>
      <c r="AA10449" s="441"/>
    </row>
    <row r="10450" spans="25:27" x14ac:dyDescent="0.2">
      <c r="Y10450" s="396"/>
      <c r="Z10450" s="396"/>
      <c r="AA10450" s="441"/>
    </row>
    <row r="10451" spans="25:27" x14ac:dyDescent="0.2">
      <c r="Y10451" s="396"/>
      <c r="Z10451" s="396"/>
      <c r="AA10451" s="441"/>
    </row>
    <row r="10452" spans="25:27" x14ac:dyDescent="0.2">
      <c r="Y10452" s="396"/>
      <c r="Z10452" s="396"/>
      <c r="AA10452" s="441"/>
    </row>
    <row r="10453" spans="25:27" x14ac:dyDescent="0.2">
      <c r="Y10453" s="396"/>
      <c r="Z10453" s="396"/>
      <c r="AA10453" s="441"/>
    </row>
    <row r="10454" spans="25:27" x14ac:dyDescent="0.2">
      <c r="Y10454" s="396"/>
      <c r="Z10454" s="396"/>
      <c r="AA10454" s="441"/>
    </row>
    <row r="10455" spans="25:27" x14ac:dyDescent="0.2">
      <c r="Y10455" s="396"/>
      <c r="Z10455" s="396"/>
      <c r="AA10455" s="441"/>
    </row>
    <row r="10456" spans="25:27" x14ac:dyDescent="0.2">
      <c r="Y10456" s="396"/>
      <c r="Z10456" s="396"/>
      <c r="AA10456" s="441"/>
    </row>
    <row r="10457" spans="25:27" x14ac:dyDescent="0.2">
      <c r="Y10457" s="396"/>
      <c r="Z10457" s="396"/>
      <c r="AA10457" s="441"/>
    </row>
    <row r="10458" spans="25:27" x14ac:dyDescent="0.2">
      <c r="Y10458" s="396"/>
      <c r="Z10458" s="396"/>
      <c r="AA10458" s="441"/>
    </row>
    <row r="10459" spans="25:27" x14ac:dyDescent="0.2">
      <c r="Y10459" s="396"/>
      <c r="Z10459" s="396"/>
      <c r="AA10459" s="441"/>
    </row>
    <row r="10460" spans="25:27" x14ac:dyDescent="0.2">
      <c r="Y10460" s="396"/>
      <c r="Z10460" s="396"/>
      <c r="AA10460" s="441"/>
    </row>
    <row r="10461" spans="25:27" x14ac:dyDescent="0.2">
      <c r="Y10461" s="396"/>
      <c r="Z10461" s="396"/>
      <c r="AA10461" s="441"/>
    </row>
    <row r="10462" spans="25:27" x14ac:dyDescent="0.2">
      <c r="Y10462" s="396"/>
      <c r="Z10462" s="396"/>
      <c r="AA10462" s="441"/>
    </row>
    <row r="10463" spans="25:27" x14ac:dyDescent="0.2">
      <c r="Y10463" s="396"/>
      <c r="Z10463" s="396"/>
      <c r="AA10463" s="441"/>
    </row>
    <row r="10464" spans="25:27" x14ac:dyDescent="0.2">
      <c r="Y10464" s="396"/>
      <c r="Z10464" s="396"/>
      <c r="AA10464" s="441"/>
    </row>
    <row r="10465" spans="25:27" x14ac:dyDescent="0.2">
      <c r="Y10465" s="396"/>
      <c r="Z10465" s="396"/>
      <c r="AA10465" s="441"/>
    </row>
    <row r="10466" spans="25:27" x14ac:dyDescent="0.2">
      <c r="Y10466" s="396"/>
      <c r="Z10466" s="396"/>
      <c r="AA10466" s="441"/>
    </row>
    <row r="10467" spans="25:27" x14ac:dyDescent="0.2">
      <c r="Y10467" s="396"/>
      <c r="Z10467" s="396"/>
      <c r="AA10467" s="441"/>
    </row>
    <row r="10468" spans="25:27" x14ac:dyDescent="0.2">
      <c r="Y10468" s="396"/>
      <c r="Z10468" s="396"/>
      <c r="AA10468" s="441"/>
    </row>
    <row r="10469" spans="25:27" x14ac:dyDescent="0.2">
      <c r="Y10469" s="396"/>
      <c r="Z10469" s="396"/>
      <c r="AA10469" s="441"/>
    </row>
    <row r="10470" spans="25:27" x14ac:dyDescent="0.2">
      <c r="Y10470" s="396"/>
      <c r="Z10470" s="396"/>
      <c r="AA10470" s="441"/>
    </row>
    <row r="10471" spans="25:27" x14ac:dyDescent="0.2">
      <c r="Y10471" s="396"/>
      <c r="Z10471" s="396"/>
      <c r="AA10471" s="441"/>
    </row>
    <row r="10472" spans="25:27" x14ac:dyDescent="0.2">
      <c r="Y10472" s="396"/>
      <c r="Z10472" s="396"/>
      <c r="AA10472" s="441"/>
    </row>
    <row r="10473" spans="25:27" x14ac:dyDescent="0.2">
      <c r="Y10473" s="396"/>
      <c r="Z10473" s="396"/>
      <c r="AA10473" s="441"/>
    </row>
    <row r="10474" spans="25:27" x14ac:dyDescent="0.2">
      <c r="Y10474" s="396"/>
      <c r="Z10474" s="396"/>
      <c r="AA10474" s="441"/>
    </row>
    <row r="10475" spans="25:27" x14ac:dyDescent="0.2">
      <c r="Y10475" s="396"/>
      <c r="Z10475" s="396"/>
      <c r="AA10475" s="441"/>
    </row>
    <row r="10476" spans="25:27" x14ac:dyDescent="0.2">
      <c r="Y10476" s="396"/>
      <c r="Z10476" s="396"/>
      <c r="AA10476" s="441"/>
    </row>
    <row r="10477" spans="25:27" x14ac:dyDescent="0.2">
      <c r="Y10477" s="396"/>
      <c r="Z10477" s="396"/>
      <c r="AA10477" s="441"/>
    </row>
    <row r="10478" spans="25:27" x14ac:dyDescent="0.2">
      <c r="Y10478" s="396"/>
      <c r="Z10478" s="396"/>
      <c r="AA10478" s="441"/>
    </row>
    <row r="10479" spans="25:27" x14ac:dyDescent="0.2">
      <c r="Y10479" s="396"/>
      <c r="Z10479" s="396"/>
      <c r="AA10479" s="441"/>
    </row>
    <row r="10480" spans="25:27" x14ac:dyDescent="0.2">
      <c r="Y10480" s="396"/>
      <c r="Z10480" s="396"/>
      <c r="AA10480" s="441"/>
    </row>
    <row r="10481" spans="25:27" x14ac:dyDescent="0.2">
      <c r="Y10481" s="396"/>
      <c r="Z10481" s="396"/>
      <c r="AA10481" s="441"/>
    </row>
    <row r="10482" spans="25:27" x14ac:dyDescent="0.2">
      <c r="Y10482" s="396"/>
      <c r="Z10482" s="396"/>
      <c r="AA10482" s="441"/>
    </row>
    <row r="10483" spans="25:27" x14ac:dyDescent="0.2">
      <c r="Y10483" s="396"/>
      <c r="Z10483" s="396"/>
      <c r="AA10483" s="441"/>
    </row>
    <row r="10484" spans="25:27" x14ac:dyDescent="0.2">
      <c r="Y10484" s="396"/>
      <c r="Z10484" s="396"/>
      <c r="AA10484" s="441"/>
    </row>
    <row r="10485" spans="25:27" x14ac:dyDescent="0.2">
      <c r="Y10485" s="396"/>
      <c r="Z10485" s="396"/>
      <c r="AA10485" s="441"/>
    </row>
    <row r="10486" spans="25:27" x14ac:dyDescent="0.2">
      <c r="Y10486" s="396"/>
      <c r="Z10486" s="396"/>
      <c r="AA10486" s="441"/>
    </row>
    <row r="10487" spans="25:27" x14ac:dyDescent="0.2">
      <c r="Y10487" s="396"/>
      <c r="Z10487" s="396"/>
      <c r="AA10487" s="441"/>
    </row>
    <row r="10488" spans="25:27" x14ac:dyDescent="0.2">
      <c r="Y10488" s="396"/>
      <c r="Z10488" s="396"/>
      <c r="AA10488" s="441"/>
    </row>
    <row r="10489" spans="25:27" x14ac:dyDescent="0.2">
      <c r="Y10489" s="396"/>
      <c r="Z10489" s="396"/>
      <c r="AA10489" s="441"/>
    </row>
    <row r="10490" spans="25:27" x14ac:dyDescent="0.2">
      <c r="Y10490" s="396"/>
      <c r="Z10490" s="396"/>
      <c r="AA10490" s="441"/>
    </row>
    <row r="10491" spans="25:27" x14ac:dyDescent="0.2">
      <c r="Y10491" s="396"/>
      <c r="Z10491" s="396"/>
      <c r="AA10491" s="441"/>
    </row>
    <row r="10492" spans="25:27" x14ac:dyDescent="0.2">
      <c r="Y10492" s="396"/>
      <c r="Z10492" s="396"/>
      <c r="AA10492" s="441"/>
    </row>
    <row r="10493" spans="25:27" x14ac:dyDescent="0.2">
      <c r="Y10493" s="396"/>
      <c r="Z10493" s="396"/>
      <c r="AA10493" s="441"/>
    </row>
    <row r="10494" spans="25:27" x14ac:dyDescent="0.2">
      <c r="Y10494" s="396"/>
      <c r="Z10494" s="396"/>
      <c r="AA10494" s="441"/>
    </row>
    <row r="10495" spans="25:27" x14ac:dyDescent="0.2">
      <c r="Y10495" s="396"/>
      <c r="Z10495" s="396"/>
      <c r="AA10495" s="441"/>
    </row>
    <row r="10496" spans="25:27" x14ac:dyDescent="0.2">
      <c r="Y10496" s="396"/>
      <c r="Z10496" s="396"/>
      <c r="AA10496" s="441"/>
    </row>
    <row r="10497" spans="25:27" x14ac:dyDescent="0.2">
      <c r="Y10497" s="396"/>
      <c r="Z10497" s="396"/>
      <c r="AA10497" s="441"/>
    </row>
    <row r="10498" spans="25:27" x14ac:dyDescent="0.2">
      <c r="Y10498" s="396"/>
      <c r="Z10498" s="396"/>
      <c r="AA10498" s="441"/>
    </row>
    <row r="10499" spans="25:27" x14ac:dyDescent="0.2">
      <c r="Y10499" s="396"/>
      <c r="Z10499" s="396"/>
      <c r="AA10499" s="441"/>
    </row>
    <row r="10500" spans="25:27" x14ac:dyDescent="0.2">
      <c r="Y10500" s="396"/>
      <c r="Z10500" s="396"/>
      <c r="AA10500" s="441"/>
    </row>
    <row r="10501" spans="25:27" x14ac:dyDescent="0.2">
      <c r="Y10501" s="396"/>
      <c r="Z10501" s="396"/>
      <c r="AA10501" s="441"/>
    </row>
    <row r="10502" spans="25:27" x14ac:dyDescent="0.2">
      <c r="Y10502" s="396"/>
      <c r="Z10502" s="396"/>
      <c r="AA10502" s="441"/>
    </row>
    <row r="10503" spans="25:27" x14ac:dyDescent="0.2">
      <c r="Y10503" s="396"/>
      <c r="Z10503" s="396"/>
      <c r="AA10503" s="441"/>
    </row>
    <row r="10504" spans="25:27" x14ac:dyDescent="0.2">
      <c r="Y10504" s="396"/>
      <c r="Z10504" s="396"/>
      <c r="AA10504" s="441"/>
    </row>
    <row r="10505" spans="25:27" x14ac:dyDescent="0.2">
      <c r="Y10505" s="396"/>
      <c r="Z10505" s="396"/>
      <c r="AA10505" s="441"/>
    </row>
    <row r="10506" spans="25:27" x14ac:dyDescent="0.2">
      <c r="Y10506" s="396"/>
      <c r="Z10506" s="396"/>
      <c r="AA10506" s="441"/>
    </row>
    <row r="10507" spans="25:27" x14ac:dyDescent="0.2">
      <c r="Y10507" s="396"/>
      <c r="Z10507" s="396"/>
      <c r="AA10507" s="441"/>
    </row>
    <row r="10508" spans="25:27" x14ac:dyDescent="0.2">
      <c r="Y10508" s="396"/>
      <c r="Z10508" s="396"/>
      <c r="AA10508" s="441"/>
    </row>
    <row r="10509" spans="25:27" x14ac:dyDescent="0.2">
      <c r="Y10509" s="396"/>
      <c r="Z10509" s="396"/>
      <c r="AA10509" s="441"/>
    </row>
    <row r="10510" spans="25:27" x14ac:dyDescent="0.2">
      <c r="Y10510" s="396"/>
      <c r="Z10510" s="396"/>
      <c r="AA10510" s="441"/>
    </row>
    <row r="10511" spans="25:27" x14ac:dyDescent="0.2">
      <c r="Y10511" s="396"/>
      <c r="Z10511" s="396"/>
      <c r="AA10511" s="441"/>
    </row>
    <row r="10512" spans="25:27" x14ac:dyDescent="0.2">
      <c r="Y10512" s="396"/>
      <c r="Z10512" s="396"/>
      <c r="AA10512" s="441"/>
    </row>
    <row r="10513" spans="25:27" x14ac:dyDescent="0.2">
      <c r="Y10513" s="396"/>
      <c r="Z10513" s="396"/>
      <c r="AA10513" s="441"/>
    </row>
    <row r="10514" spans="25:27" x14ac:dyDescent="0.2">
      <c r="Y10514" s="396"/>
      <c r="Z10514" s="396"/>
      <c r="AA10514" s="441"/>
    </row>
    <row r="10515" spans="25:27" x14ac:dyDescent="0.2">
      <c r="Y10515" s="396"/>
      <c r="Z10515" s="396"/>
      <c r="AA10515" s="441"/>
    </row>
    <row r="10516" spans="25:27" x14ac:dyDescent="0.2">
      <c r="Y10516" s="396"/>
      <c r="Z10516" s="396"/>
      <c r="AA10516" s="441"/>
    </row>
    <row r="10517" spans="25:27" x14ac:dyDescent="0.2">
      <c r="Y10517" s="396"/>
      <c r="Z10517" s="396"/>
      <c r="AA10517" s="441"/>
    </row>
    <row r="10518" spans="25:27" x14ac:dyDescent="0.2">
      <c r="Y10518" s="396"/>
      <c r="Z10518" s="396"/>
      <c r="AA10518" s="441"/>
    </row>
    <row r="10519" spans="25:27" x14ac:dyDescent="0.2">
      <c r="Y10519" s="396"/>
      <c r="Z10519" s="396"/>
      <c r="AA10519" s="441"/>
    </row>
    <row r="10520" spans="25:27" x14ac:dyDescent="0.2">
      <c r="Y10520" s="396"/>
      <c r="Z10520" s="396"/>
      <c r="AA10520" s="441"/>
    </row>
    <row r="10521" spans="25:27" x14ac:dyDescent="0.2">
      <c r="Y10521" s="396"/>
      <c r="Z10521" s="396"/>
      <c r="AA10521" s="441"/>
    </row>
    <row r="10522" spans="25:27" x14ac:dyDescent="0.2">
      <c r="Y10522" s="396"/>
      <c r="Z10522" s="396"/>
      <c r="AA10522" s="441"/>
    </row>
    <row r="10523" spans="25:27" x14ac:dyDescent="0.2">
      <c r="Y10523" s="396"/>
      <c r="Z10523" s="396"/>
      <c r="AA10523" s="441"/>
    </row>
    <row r="10524" spans="25:27" x14ac:dyDescent="0.2">
      <c r="Y10524" s="396"/>
      <c r="Z10524" s="396"/>
      <c r="AA10524" s="441"/>
    </row>
    <row r="10525" spans="25:27" x14ac:dyDescent="0.2">
      <c r="Y10525" s="396"/>
      <c r="Z10525" s="396"/>
      <c r="AA10525" s="441"/>
    </row>
    <row r="10526" spans="25:27" x14ac:dyDescent="0.2">
      <c r="Y10526" s="396"/>
      <c r="Z10526" s="396"/>
      <c r="AA10526" s="441"/>
    </row>
    <row r="10527" spans="25:27" x14ac:dyDescent="0.2">
      <c r="Y10527" s="396"/>
      <c r="Z10527" s="396"/>
      <c r="AA10527" s="441"/>
    </row>
    <row r="10528" spans="25:27" x14ac:dyDescent="0.2">
      <c r="Y10528" s="396"/>
      <c r="Z10528" s="396"/>
      <c r="AA10528" s="441"/>
    </row>
    <row r="10529" spans="25:27" x14ac:dyDescent="0.2">
      <c r="Y10529" s="396"/>
      <c r="Z10529" s="396"/>
      <c r="AA10529" s="441"/>
    </row>
    <row r="10530" spans="25:27" x14ac:dyDescent="0.2">
      <c r="Y10530" s="396"/>
      <c r="Z10530" s="396"/>
      <c r="AA10530" s="441"/>
    </row>
    <row r="10531" spans="25:27" x14ac:dyDescent="0.2">
      <c r="Y10531" s="396"/>
      <c r="Z10531" s="396"/>
      <c r="AA10531" s="441"/>
    </row>
    <row r="10532" spans="25:27" x14ac:dyDescent="0.2">
      <c r="Y10532" s="396"/>
      <c r="Z10532" s="396"/>
      <c r="AA10532" s="441"/>
    </row>
    <row r="10533" spans="25:27" x14ac:dyDescent="0.2">
      <c r="Y10533" s="396"/>
      <c r="Z10533" s="396"/>
      <c r="AA10533" s="441"/>
    </row>
    <row r="10534" spans="25:27" x14ac:dyDescent="0.2">
      <c r="Y10534" s="396"/>
      <c r="Z10534" s="396"/>
      <c r="AA10534" s="441"/>
    </row>
    <row r="10535" spans="25:27" x14ac:dyDescent="0.2">
      <c r="Y10535" s="396"/>
      <c r="Z10535" s="396"/>
      <c r="AA10535" s="441"/>
    </row>
    <row r="10536" spans="25:27" x14ac:dyDescent="0.2">
      <c r="Y10536" s="396"/>
      <c r="Z10536" s="396"/>
      <c r="AA10536" s="441"/>
    </row>
    <row r="10537" spans="25:27" x14ac:dyDescent="0.2">
      <c r="Y10537" s="396"/>
      <c r="Z10537" s="396"/>
      <c r="AA10537" s="441"/>
    </row>
    <row r="10538" spans="25:27" x14ac:dyDescent="0.2">
      <c r="Y10538" s="396"/>
      <c r="Z10538" s="396"/>
      <c r="AA10538" s="441"/>
    </row>
    <row r="10539" spans="25:27" x14ac:dyDescent="0.2">
      <c r="Y10539" s="396"/>
      <c r="Z10539" s="396"/>
      <c r="AA10539" s="441"/>
    </row>
    <row r="10540" spans="25:27" x14ac:dyDescent="0.2">
      <c r="Y10540" s="396"/>
      <c r="Z10540" s="396"/>
      <c r="AA10540" s="441"/>
    </row>
    <row r="10541" spans="25:27" x14ac:dyDescent="0.2">
      <c r="Y10541" s="396"/>
      <c r="Z10541" s="396"/>
      <c r="AA10541" s="441"/>
    </row>
    <row r="10542" spans="25:27" x14ac:dyDescent="0.2">
      <c r="Y10542" s="396"/>
      <c r="Z10542" s="396"/>
      <c r="AA10542" s="441"/>
    </row>
    <row r="10543" spans="25:27" x14ac:dyDescent="0.2">
      <c r="Y10543" s="396"/>
      <c r="Z10543" s="396"/>
      <c r="AA10543" s="441"/>
    </row>
    <row r="10544" spans="25:27" x14ac:dyDescent="0.2">
      <c r="Y10544" s="396"/>
      <c r="Z10544" s="396"/>
      <c r="AA10544" s="441"/>
    </row>
    <row r="10545" spans="25:27" x14ac:dyDescent="0.2">
      <c r="Y10545" s="396"/>
      <c r="Z10545" s="396"/>
      <c r="AA10545" s="441"/>
    </row>
    <row r="10546" spans="25:27" x14ac:dyDescent="0.2">
      <c r="Y10546" s="396"/>
      <c r="Z10546" s="396"/>
      <c r="AA10546" s="441"/>
    </row>
    <row r="10547" spans="25:27" x14ac:dyDescent="0.2">
      <c r="Y10547" s="396"/>
      <c r="Z10547" s="396"/>
      <c r="AA10547" s="441"/>
    </row>
    <row r="10548" spans="25:27" x14ac:dyDescent="0.2">
      <c r="Y10548" s="396"/>
      <c r="Z10548" s="396"/>
      <c r="AA10548" s="441"/>
    </row>
    <row r="10549" spans="25:27" x14ac:dyDescent="0.2">
      <c r="Y10549" s="396"/>
      <c r="Z10549" s="396"/>
      <c r="AA10549" s="441"/>
    </row>
    <row r="10550" spans="25:27" x14ac:dyDescent="0.2">
      <c r="Y10550" s="396"/>
      <c r="Z10550" s="396"/>
      <c r="AA10550" s="441"/>
    </row>
    <row r="10551" spans="25:27" x14ac:dyDescent="0.2">
      <c r="Y10551" s="396"/>
      <c r="Z10551" s="396"/>
      <c r="AA10551" s="441"/>
    </row>
    <row r="10552" spans="25:27" x14ac:dyDescent="0.2">
      <c r="Y10552" s="396"/>
      <c r="Z10552" s="396"/>
      <c r="AA10552" s="441"/>
    </row>
    <row r="10553" spans="25:27" x14ac:dyDescent="0.2">
      <c r="Y10553" s="396"/>
      <c r="Z10553" s="396"/>
      <c r="AA10553" s="441"/>
    </row>
    <row r="10554" spans="25:27" x14ac:dyDescent="0.2">
      <c r="Y10554" s="396"/>
      <c r="Z10554" s="396"/>
      <c r="AA10554" s="441"/>
    </row>
    <row r="10555" spans="25:27" x14ac:dyDescent="0.2">
      <c r="Y10555" s="396"/>
      <c r="Z10555" s="396"/>
      <c r="AA10555" s="441"/>
    </row>
    <row r="10556" spans="25:27" x14ac:dyDescent="0.2">
      <c r="Y10556" s="396"/>
      <c r="Z10556" s="396"/>
      <c r="AA10556" s="441"/>
    </row>
    <row r="10557" spans="25:27" x14ac:dyDescent="0.2">
      <c r="Y10557" s="396"/>
      <c r="Z10557" s="396"/>
      <c r="AA10557" s="441"/>
    </row>
    <row r="10558" spans="25:27" x14ac:dyDescent="0.2">
      <c r="Y10558" s="396"/>
      <c r="Z10558" s="396"/>
      <c r="AA10558" s="441"/>
    </row>
    <row r="10559" spans="25:27" x14ac:dyDescent="0.2">
      <c r="Y10559" s="396"/>
      <c r="Z10559" s="396"/>
      <c r="AA10559" s="441"/>
    </row>
    <row r="10560" spans="25:27" x14ac:dyDescent="0.2">
      <c r="Y10560" s="396"/>
      <c r="Z10560" s="396"/>
      <c r="AA10560" s="441"/>
    </row>
    <row r="10561" spans="25:27" x14ac:dyDescent="0.2">
      <c r="Y10561" s="396"/>
      <c r="Z10561" s="396"/>
      <c r="AA10561" s="441"/>
    </row>
    <row r="10562" spans="25:27" x14ac:dyDescent="0.2">
      <c r="Y10562" s="396"/>
      <c r="Z10562" s="396"/>
      <c r="AA10562" s="441"/>
    </row>
    <row r="10563" spans="25:27" x14ac:dyDescent="0.2">
      <c r="Y10563" s="396"/>
      <c r="Z10563" s="396"/>
      <c r="AA10563" s="441"/>
    </row>
    <row r="10564" spans="25:27" x14ac:dyDescent="0.2">
      <c r="Y10564" s="396"/>
      <c r="Z10564" s="396"/>
      <c r="AA10564" s="441"/>
    </row>
    <row r="10565" spans="25:27" x14ac:dyDescent="0.2">
      <c r="Y10565" s="396"/>
      <c r="Z10565" s="396"/>
      <c r="AA10565" s="441"/>
    </row>
    <row r="10566" spans="25:27" x14ac:dyDescent="0.2">
      <c r="Y10566" s="396"/>
      <c r="Z10566" s="396"/>
      <c r="AA10566" s="441"/>
    </row>
    <row r="10567" spans="25:27" x14ac:dyDescent="0.2">
      <c r="Y10567" s="396"/>
      <c r="Z10567" s="396"/>
      <c r="AA10567" s="441"/>
    </row>
    <row r="10568" spans="25:27" x14ac:dyDescent="0.2">
      <c r="Y10568" s="396"/>
      <c r="Z10568" s="396"/>
      <c r="AA10568" s="441"/>
    </row>
    <row r="10569" spans="25:27" x14ac:dyDescent="0.2">
      <c r="Y10569" s="396"/>
      <c r="Z10569" s="396"/>
      <c r="AA10569" s="441"/>
    </row>
    <row r="10570" spans="25:27" x14ac:dyDescent="0.2">
      <c r="Y10570" s="396"/>
      <c r="Z10570" s="396"/>
      <c r="AA10570" s="441"/>
    </row>
    <row r="10571" spans="25:27" x14ac:dyDescent="0.2">
      <c r="Y10571" s="396"/>
      <c r="Z10571" s="396"/>
      <c r="AA10571" s="441"/>
    </row>
    <row r="10572" spans="25:27" x14ac:dyDescent="0.2">
      <c r="Y10572" s="396"/>
      <c r="Z10572" s="396"/>
      <c r="AA10572" s="441"/>
    </row>
    <row r="10573" spans="25:27" x14ac:dyDescent="0.2">
      <c r="Y10573" s="396"/>
      <c r="Z10573" s="396"/>
      <c r="AA10573" s="441"/>
    </row>
    <row r="10574" spans="25:27" x14ac:dyDescent="0.2">
      <c r="Y10574" s="396"/>
      <c r="Z10574" s="396"/>
      <c r="AA10574" s="441"/>
    </row>
    <row r="10575" spans="25:27" x14ac:dyDescent="0.2">
      <c r="Y10575" s="396"/>
      <c r="Z10575" s="396"/>
      <c r="AA10575" s="441"/>
    </row>
    <row r="10576" spans="25:27" x14ac:dyDescent="0.2">
      <c r="Y10576" s="396"/>
      <c r="Z10576" s="396"/>
      <c r="AA10576" s="441"/>
    </row>
    <row r="10577" spans="25:27" x14ac:dyDescent="0.2">
      <c r="Y10577" s="396"/>
      <c r="Z10577" s="396"/>
      <c r="AA10577" s="441"/>
    </row>
    <row r="10578" spans="25:27" x14ac:dyDescent="0.2">
      <c r="Y10578" s="396"/>
      <c r="Z10578" s="396"/>
      <c r="AA10578" s="441"/>
    </row>
    <row r="10579" spans="25:27" x14ac:dyDescent="0.2">
      <c r="Y10579" s="396"/>
      <c r="Z10579" s="396"/>
      <c r="AA10579" s="441"/>
    </row>
    <row r="10580" spans="25:27" x14ac:dyDescent="0.2">
      <c r="Y10580" s="396"/>
      <c r="Z10580" s="396"/>
      <c r="AA10580" s="441"/>
    </row>
    <row r="10581" spans="25:27" x14ac:dyDescent="0.2">
      <c r="Y10581" s="396"/>
      <c r="Z10581" s="396"/>
      <c r="AA10581" s="441"/>
    </row>
    <row r="10582" spans="25:27" x14ac:dyDescent="0.2">
      <c r="Y10582" s="396"/>
      <c r="Z10582" s="396"/>
      <c r="AA10582" s="441"/>
    </row>
    <row r="10583" spans="25:27" x14ac:dyDescent="0.2">
      <c r="Y10583" s="396"/>
      <c r="Z10583" s="396"/>
      <c r="AA10583" s="441"/>
    </row>
    <row r="10584" spans="25:27" x14ac:dyDescent="0.2">
      <c r="Y10584" s="396"/>
      <c r="Z10584" s="396"/>
      <c r="AA10584" s="441"/>
    </row>
    <row r="10585" spans="25:27" x14ac:dyDescent="0.2">
      <c r="Y10585" s="396"/>
      <c r="Z10585" s="396"/>
      <c r="AA10585" s="441"/>
    </row>
    <row r="10586" spans="25:27" x14ac:dyDescent="0.2">
      <c r="Y10586" s="396"/>
      <c r="Z10586" s="396"/>
      <c r="AA10586" s="441"/>
    </row>
    <row r="10587" spans="25:27" x14ac:dyDescent="0.2">
      <c r="Y10587" s="396"/>
      <c r="Z10587" s="396"/>
      <c r="AA10587" s="441"/>
    </row>
    <row r="10588" spans="25:27" x14ac:dyDescent="0.2">
      <c r="Y10588" s="396"/>
      <c r="Z10588" s="396"/>
      <c r="AA10588" s="441"/>
    </row>
    <row r="10589" spans="25:27" x14ac:dyDescent="0.2">
      <c r="Y10589" s="396"/>
      <c r="Z10589" s="396"/>
      <c r="AA10589" s="441"/>
    </row>
    <row r="10590" spans="25:27" x14ac:dyDescent="0.2">
      <c r="Y10590" s="396"/>
      <c r="Z10590" s="396"/>
      <c r="AA10590" s="441"/>
    </row>
    <row r="10591" spans="25:27" x14ac:dyDescent="0.2">
      <c r="Y10591" s="396"/>
      <c r="Z10591" s="396"/>
      <c r="AA10591" s="441"/>
    </row>
    <row r="10592" spans="25:27" x14ac:dyDescent="0.2">
      <c r="Y10592" s="396"/>
      <c r="Z10592" s="396"/>
      <c r="AA10592" s="441"/>
    </row>
    <row r="10593" spans="25:27" x14ac:dyDescent="0.2">
      <c r="Y10593" s="396"/>
      <c r="Z10593" s="396"/>
      <c r="AA10593" s="441"/>
    </row>
    <row r="10594" spans="25:27" x14ac:dyDescent="0.2">
      <c r="Y10594" s="396"/>
      <c r="Z10594" s="396"/>
      <c r="AA10594" s="441"/>
    </row>
    <row r="10595" spans="25:27" x14ac:dyDescent="0.2">
      <c r="Y10595" s="396"/>
      <c r="Z10595" s="396"/>
      <c r="AA10595" s="441"/>
    </row>
    <row r="10596" spans="25:27" x14ac:dyDescent="0.2">
      <c r="Y10596" s="396"/>
      <c r="Z10596" s="396"/>
      <c r="AA10596" s="441"/>
    </row>
    <row r="10597" spans="25:27" x14ac:dyDescent="0.2">
      <c r="Y10597" s="396"/>
      <c r="Z10597" s="396"/>
      <c r="AA10597" s="441"/>
    </row>
    <row r="10598" spans="25:27" x14ac:dyDescent="0.2">
      <c r="Y10598" s="396"/>
      <c r="Z10598" s="396"/>
      <c r="AA10598" s="441"/>
    </row>
    <row r="10599" spans="25:27" x14ac:dyDescent="0.2">
      <c r="Y10599" s="396"/>
      <c r="Z10599" s="396"/>
      <c r="AA10599" s="441"/>
    </row>
    <row r="10600" spans="25:27" x14ac:dyDescent="0.2">
      <c r="Y10600" s="396"/>
      <c r="Z10600" s="396"/>
      <c r="AA10600" s="441"/>
    </row>
    <row r="10601" spans="25:27" x14ac:dyDescent="0.2">
      <c r="Y10601" s="396"/>
      <c r="Z10601" s="396"/>
      <c r="AA10601" s="441"/>
    </row>
    <row r="10602" spans="25:27" x14ac:dyDescent="0.2">
      <c r="Y10602" s="396"/>
      <c r="Z10602" s="396"/>
      <c r="AA10602" s="441"/>
    </row>
    <row r="10603" spans="25:27" x14ac:dyDescent="0.2">
      <c r="Y10603" s="396"/>
      <c r="Z10603" s="396"/>
      <c r="AA10603" s="441"/>
    </row>
    <row r="10604" spans="25:27" x14ac:dyDescent="0.2">
      <c r="Y10604" s="396"/>
      <c r="Z10604" s="396"/>
      <c r="AA10604" s="441"/>
    </row>
    <row r="10605" spans="25:27" x14ac:dyDescent="0.2">
      <c r="Y10605" s="396"/>
      <c r="Z10605" s="396"/>
      <c r="AA10605" s="441"/>
    </row>
    <row r="10606" spans="25:27" x14ac:dyDescent="0.2">
      <c r="Y10606" s="396"/>
      <c r="Z10606" s="396"/>
      <c r="AA10606" s="441"/>
    </row>
    <row r="10607" spans="25:27" x14ac:dyDescent="0.2">
      <c r="Y10607" s="396"/>
      <c r="Z10607" s="396"/>
      <c r="AA10607" s="441"/>
    </row>
    <row r="10608" spans="25:27" x14ac:dyDescent="0.2">
      <c r="Y10608" s="396"/>
      <c r="Z10608" s="396"/>
      <c r="AA10608" s="441"/>
    </row>
    <row r="10609" spans="25:27" x14ac:dyDescent="0.2">
      <c r="Y10609" s="396"/>
      <c r="Z10609" s="396"/>
      <c r="AA10609" s="441"/>
    </row>
    <row r="10610" spans="25:27" x14ac:dyDescent="0.2">
      <c r="Y10610" s="396"/>
      <c r="Z10610" s="396"/>
      <c r="AA10610" s="441"/>
    </row>
    <row r="10611" spans="25:27" x14ac:dyDescent="0.2">
      <c r="Y10611" s="396"/>
      <c r="Z10611" s="396"/>
      <c r="AA10611" s="441"/>
    </row>
    <row r="10612" spans="25:27" x14ac:dyDescent="0.2">
      <c r="Y10612" s="396"/>
      <c r="Z10612" s="396"/>
      <c r="AA10612" s="441"/>
    </row>
    <row r="10613" spans="25:27" x14ac:dyDescent="0.2">
      <c r="Y10613" s="396"/>
      <c r="Z10613" s="396"/>
      <c r="AA10613" s="441"/>
    </row>
    <row r="10614" spans="25:27" x14ac:dyDescent="0.2">
      <c r="Y10614" s="396"/>
      <c r="Z10614" s="396"/>
      <c r="AA10614" s="441"/>
    </row>
    <row r="10615" spans="25:27" x14ac:dyDescent="0.2">
      <c r="Y10615" s="396"/>
      <c r="Z10615" s="396"/>
      <c r="AA10615" s="441"/>
    </row>
    <row r="10616" spans="25:27" x14ac:dyDescent="0.2">
      <c r="Y10616" s="396"/>
      <c r="Z10616" s="396"/>
      <c r="AA10616" s="441"/>
    </row>
    <row r="10617" spans="25:27" x14ac:dyDescent="0.2">
      <c r="Y10617" s="396"/>
      <c r="Z10617" s="396"/>
      <c r="AA10617" s="441"/>
    </row>
    <row r="10618" spans="25:27" x14ac:dyDescent="0.2">
      <c r="Y10618" s="396"/>
      <c r="Z10618" s="396"/>
      <c r="AA10618" s="441"/>
    </row>
    <row r="10619" spans="25:27" x14ac:dyDescent="0.2">
      <c r="Y10619" s="396"/>
      <c r="Z10619" s="396"/>
      <c r="AA10619" s="441"/>
    </row>
    <row r="10620" spans="25:27" x14ac:dyDescent="0.2">
      <c r="Y10620" s="396"/>
      <c r="Z10620" s="396"/>
      <c r="AA10620" s="441"/>
    </row>
    <row r="10621" spans="25:27" x14ac:dyDescent="0.2">
      <c r="Y10621" s="396"/>
      <c r="Z10621" s="396"/>
      <c r="AA10621" s="441"/>
    </row>
    <row r="10622" spans="25:27" x14ac:dyDescent="0.2">
      <c r="Y10622" s="396"/>
      <c r="Z10622" s="396"/>
      <c r="AA10622" s="441"/>
    </row>
    <row r="10623" spans="25:27" x14ac:dyDescent="0.2">
      <c r="Y10623" s="396"/>
      <c r="Z10623" s="396"/>
      <c r="AA10623" s="441"/>
    </row>
    <row r="10624" spans="25:27" x14ac:dyDescent="0.2">
      <c r="Y10624" s="396"/>
      <c r="Z10624" s="396"/>
      <c r="AA10624" s="441"/>
    </row>
    <row r="10625" spans="25:27" x14ac:dyDescent="0.2">
      <c r="Y10625" s="396"/>
      <c r="Z10625" s="396"/>
      <c r="AA10625" s="441"/>
    </row>
    <row r="10626" spans="25:27" x14ac:dyDescent="0.2">
      <c r="Y10626" s="396"/>
      <c r="Z10626" s="396"/>
      <c r="AA10626" s="441"/>
    </row>
    <row r="10627" spans="25:27" x14ac:dyDescent="0.2">
      <c r="Y10627" s="396"/>
      <c r="Z10627" s="396"/>
      <c r="AA10627" s="441"/>
    </row>
    <row r="10628" spans="25:27" x14ac:dyDescent="0.2">
      <c r="Y10628" s="396"/>
      <c r="Z10628" s="396"/>
      <c r="AA10628" s="441"/>
    </row>
    <row r="10629" spans="25:27" x14ac:dyDescent="0.2">
      <c r="Y10629" s="396"/>
      <c r="Z10629" s="396"/>
      <c r="AA10629" s="441"/>
    </row>
    <row r="10630" spans="25:27" x14ac:dyDescent="0.2">
      <c r="Y10630" s="396"/>
      <c r="Z10630" s="396"/>
      <c r="AA10630" s="441"/>
    </row>
    <row r="10631" spans="25:27" x14ac:dyDescent="0.2">
      <c r="Y10631" s="396"/>
      <c r="Z10631" s="396"/>
      <c r="AA10631" s="441"/>
    </row>
    <row r="10632" spans="25:27" x14ac:dyDescent="0.2">
      <c r="Y10632" s="396"/>
      <c r="Z10632" s="396"/>
      <c r="AA10632" s="441"/>
    </row>
    <row r="10633" spans="25:27" x14ac:dyDescent="0.2">
      <c r="Y10633" s="396"/>
      <c r="Z10633" s="396"/>
      <c r="AA10633" s="441"/>
    </row>
    <row r="10634" spans="25:27" x14ac:dyDescent="0.2">
      <c r="Y10634" s="396"/>
      <c r="Z10634" s="396"/>
      <c r="AA10634" s="441"/>
    </row>
    <row r="10635" spans="25:27" x14ac:dyDescent="0.2">
      <c r="Y10635" s="396"/>
      <c r="Z10635" s="396"/>
      <c r="AA10635" s="441"/>
    </row>
    <row r="10636" spans="25:27" x14ac:dyDescent="0.2">
      <c r="Y10636" s="396"/>
      <c r="Z10636" s="396"/>
      <c r="AA10636" s="441"/>
    </row>
    <row r="10637" spans="25:27" x14ac:dyDescent="0.2">
      <c r="Y10637" s="396"/>
      <c r="Z10637" s="396"/>
      <c r="AA10637" s="441"/>
    </row>
    <row r="10638" spans="25:27" x14ac:dyDescent="0.2">
      <c r="Y10638" s="396"/>
      <c r="Z10638" s="396"/>
      <c r="AA10638" s="441"/>
    </row>
    <row r="10639" spans="25:27" x14ac:dyDescent="0.2">
      <c r="Y10639" s="396"/>
      <c r="Z10639" s="396"/>
      <c r="AA10639" s="441"/>
    </row>
    <row r="10640" spans="25:27" x14ac:dyDescent="0.2">
      <c r="Y10640" s="396"/>
      <c r="Z10640" s="396"/>
      <c r="AA10640" s="441"/>
    </row>
    <row r="10641" spans="25:27" x14ac:dyDescent="0.2">
      <c r="Y10641" s="396"/>
      <c r="Z10641" s="396"/>
      <c r="AA10641" s="441"/>
    </row>
    <row r="10642" spans="25:27" x14ac:dyDescent="0.2">
      <c r="Y10642" s="396"/>
      <c r="Z10642" s="396"/>
      <c r="AA10642" s="441"/>
    </row>
    <row r="10643" spans="25:27" x14ac:dyDescent="0.2">
      <c r="Y10643" s="396"/>
      <c r="Z10643" s="396"/>
      <c r="AA10643" s="441"/>
    </row>
    <row r="10644" spans="25:27" x14ac:dyDescent="0.2">
      <c r="Y10644" s="396"/>
      <c r="Z10644" s="396"/>
      <c r="AA10644" s="441"/>
    </row>
    <row r="10645" spans="25:27" x14ac:dyDescent="0.2">
      <c r="Y10645" s="396"/>
      <c r="Z10645" s="396"/>
      <c r="AA10645" s="441"/>
    </row>
    <row r="10646" spans="25:27" x14ac:dyDescent="0.2">
      <c r="Y10646" s="396"/>
      <c r="Z10646" s="396"/>
      <c r="AA10646" s="441"/>
    </row>
    <row r="10647" spans="25:27" x14ac:dyDescent="0.2">
      <c r="Y10647" s="396"/>
      <c r="Z10647" s="396"/>
      <c r="AA10647" s="441"/>
    </row>
    <row r="10648" spans="25:27" x14ac:dyDescent="0.2">
      <c r="Y10648" s="396"/>
      <c r="Z10648" s="396"/>
      <c r="AA10648" s="441"/>
    </row>
    <row r="10649" spans="25:27" x14ac:dyDescent="0.2">
      <c r="Y10649" s="396"/>
      <c r="Z10649" s="396"/>
      <c r="AA10649" s="441"/>
    </row>
    <row r="10650" spans="25:27" x14ac:dyDescent="0.2">
      <c r="Y10650" s="396"/>
      <c r="Z10650" s="396"/>
      <c r="AA10650" s="441"/>
    </row>
    <row r="10651" spans="25:27" x14ac:dyDescent="0.2">
      <c r="Y10651" s="396"/>
      <c r="Z10651" s="396"/>
      <c r="AA10651" s="441"/>
    </row>
    <row r="10652" spans="25:27" x14ac:dyDescent="0.2">
      <c r="Y10652" s="396"/>
      <c r="Z10652" s="396"/>
      <c r="AA10652" s="441"/>
    </row>
    <row r="10653" spans="25:27" x14ac:dyDescent="0.2">
      <c r="Y10653" s="396"/>
      <c r="Z10653" s="396"/>
      <c r="AA10653" s="441"/>
    </row>
    <row r="10654" spans="25:27" x14ac:dyDescent="0.2">
      <c r="Y10654" s="396"/>
      <c r="Z10654" s="396"/>
      <c r="AA10654" s="441"/>
    </row>
    <row r="10655" spans="25:27" x14ac:dyDescent="0.2">
      <c r="Y10655" s="396"/>
      <c r="Z10655" s="396"/>
      <c r="AA10655" s="441"/>
    </row>
    <row r="10656" spans="25:27" x14ac:dyDescent="0.2">
      <c r="Y10656" s="396"/>
      <c r="Z10656" s="396"/>
      <c r="AA10656" s="441"/>
    </row>
    <row r="10657" spans="25:27" x14ac:dyDescent="0.2">
      <c r="Y10657" s="396"/>
      <c r="Z10657" s="396"/>
      <c r="AA10657" s="441"/>
    </row>
    <row r="10658" spans="25:27" x14ac:dyDescent="0.2">
      <c r="Y10658" s="396"/>
      <c r="Z10658" s="396"/>
      <c r="AA10658" s="441"/>
    </row>
    <row r="10659" spans="25:27" x14ac:dyDescent="0.2">
      <c r="Y10659" s="396"/>
      <c r="Z10659" s="396"/>
      <c r="AA10659" s="441"/>
    </row>
    <row r="10660" spans="25:27" x14ac:dyDescent="0.2">
      <c r="Y10660" s="396"/>
      <c r="Z10660" s="396"/>
      <c r="AA10660" s="441"/>
    </row>
    <row r="10661" spans="25:27" x14ac:dyDescent="0.2">
      <c r="Y10661" s="396"/>
      <c r="Z10661" s="396"/>
      <c r="AA10661" s="441"/>
    </row>
    <row r="10662" spans="25:27" x14ac:dyDescent="0.2">
      <c r="Y10662" s="396"/>
      <c r="Z10662" s="396"/>
      <c r="AA10662" s="441"/>
    </row>
    <row r="10663" spans="25:27" x14ac:dyDescent="0.2">
      <c r="Y10663" s="396"/>
      <c r="Z10663" s="396"/>
      <c r="AA10663" s="441"/>
    </row>
    <row r="10664" spans="25:27" x14ac:dyDescent="0.2">
      <c r="Y10664" s="396"/>
      <c r="Z10664" s="396"/>
      <c r="AA10664" s="441"/>
    </row>
    <row r="10665" spans="25:27" x14ac:dyDescent="0.2">
      <c r="Y10665" s="396"/>
      <c r="Z10665" s="396"/>
      <c r="AA10665" s="441"/>
    </row>
    <row r="10666" spans="25:27" x14ac:dyDescent="0.2">
      <c r="Y10666" s="396"/>
      <c r="Z10666" s="396"/>
      <c r="AA10666" s="441"/>
    </row>
    <row r="10667" spans="25:27" x14ac:dyDescent="0.2">
      <c r="Y10667" s="396"/>
      <c r="Z10667" s="396"/>
      <c r="AA10667" s="441"/>
    </row>
    <row r="10668" spans="25:27" x14ac:dyDescent="0.2">
      <c r="Y10668" s="396"/>
      <c r="Z10668" s="396"/>
      <c r="AA10668" s="441"/>
    </row>
    <row r="10669" spans="25:27" x14ac:dyDescent="0.2">
      <c r="Y10669" s="396"/>
      <c r="Z10669" s="396"/>
      <c r="AA10669" s="441"/>
    </row>
    <row r="10670" spans="25:27" x14ac:dyDescent="0.2">
      <c r="Y10670" s="396"/>
      <c r="Z10670" s="396"/>
      <c r="AA10670" s="441"/>
    </row>
    <row r="10671" spans="25:27" x14ac:dyDescent="0.2">
      <c r="Y10671" s="396"/>
      <c r="Z10671" s="396"/>
      <c r="AA10671" s="441"/>
    </row>
    <row r="10672" spans="25:27" x14ac:dyDescent="0.2">
      <c r="Y10672" s="396"/>
      <c r="Z10672" s="396"/>
      <c r="AA10672" s="441"/>
    </row>
    <row r="10673" spans="25:27" x14ac:dyDescent="0.2">
      <c r="Y10673" s="396"/>
      <c r="Z10673" s="396"/>
      <c r="AA10673" s="441"/>
    </row>
    <row r="10674" spans="25:27" x14ac:dyDescent="0.2">
      <c r="Y10674" s="396"/>
      <c r="Z10674" s="396"/>
      <c r="AA10674" s="441"/>
    </row>
    <row r="10675" spans="25:27" x14ac:dyDescent="0.2">
      <c r="Y10675" s="396"/>
      <c r="Z10675" s="396"/>
      <c r="AA10675" s="441"/>
    </row>
    <row r="10676" spans="25:27" x14ac:dyDescent="0.2">
      <c r="Y10676" s="396"/>
      <c r="Z10676" s="396"/>
      <c r="AA10676" s="441"/>
    </row>
    <row r="10677" spans="25:27" x14ac:dyDescent="0.2">
      <c r="Y10677" s="396"/>
      <c r="Z10677" s="396"/>
      <c r="AA10677" s="441"/>
    </row>
    <row r="10678" spans="25:27" x14ac:dyDescent="0.2">
      <c r="Y10678" s="396"/>
      <c r="Z10678" s="396"/>
      <c r="AA10678" s="441"/>
    </row>
    <row r="10679" spans="25:27" x14ac:dyDescent="0.2">
      <c r="Y10679" s="396"/>
      <c r="Z10679" s="396"/>
      <c r="AA10679" s="441"/>
    </row>
    <row r="10680" spans="25:27" x14ac:dyDescent="0.2">
      <c r="Y10680" s="396"/>
      <c r="Z10680" s="396"/>
      <c r="AA10680" s="441"/>
    </row>
    <row r="10681" spans="25:27" x14ac:dyDescent="0.2">
      <c r="Y10681" s="396"/>
      <c r="Z10681" s="396"/>
      <c r="AA10681" s="441"/>
    </row>
    <row r="10682" spans="25:27" x14ac:dyDescent="0.2">
      <c r="Y10682" s="396"/>
      <c r="Z10682" s="396"/>
      <c r="AA10682" s="441"/>
    </row>
    <row r="10683" spans="25:27" x14ac:dyDescent="0.2">
      <c r="Y10683" s="396"/>
      <c r="Z10683" s="396"/>
      <c r="AA10683" s="441"/>
    </row>
    <row r="10684" spans="25:27" x14ac:dyDescent="0.2">
      <c r="Y10684" s="396"/>
      <c r="Z10684" s="396"/>
      <c r="AA10684" s="441"/>
    </row>
    <row r="10685" spans="25:27" x14ac:dyDescent="0.2">
      <c r="Y10685" s="396"/>
      <c r="Z10685" s="396"/>
      <c r="AA10685" s="441"/>
    </row>
    <row r="10686" spans="25:27" x14ac:dyDescent="0.2">
      <c r="Y10686" s="396"/>
      <c r="Z10686" s="396"/>
      <c r="AA10686" s="441"/>
    </row>
    <row r="10687" spans="25:27" x14ac:dyDescent="0.2">
      <c r="Y10687" s="396"/>
      <c r="Z10687" s="396"/>
      <c r="AA10687" s="441"/>
    </row>
    <row r="10688" spans="25:27" x14ac:dyDescent="0.2">
      <c r="Y10688" s="396"/>
      <c r="Z10688" s="396"/>
      <c r="AA10688" s="441"/>
    </row>
    <row r="10689" spans="25:27" x14ac:dyDescent="0.2">
      <c r="Y10689" s="396"/>
      <c r="Z10689" s="396"/>
      <c r="AA10689" s="441"/>
    </row>
    <row r="10690" spans="25:27" x14ac:dyDescent="0.2">
      <c r="Y10690" s="396"/>
      <c r="Z10690" s="396"/>
      <c r="AA10690" s="441"/>
    </row>
    <row r="10691" spans="25:27" x14ac:dyDescent="0.2">
      <c r="Y10691" s="396"/>
      <c r="Z10691" s="396"/>
      <c r="AA10691" s="441"/>
    </row>
    <row r="10692" spans="25:27" x14ac:dyDescent="0.2">
      <c r="Y10692" s="396"/>
      <c r="Z10692" s="396"/>
      <c r="AA10692" s="441"/>
    </row>
    <row r="10693" spans="25:27" x14ac:dyDescent="0.2">
      <c r="Y10693" s="396"/>
      <c r="Z10693" s="396"/>
      <c r="AA10693" s="441"/>
    </row>
    <row r="10694" spans="25:27" x14ac:dyDescent="0.2">
      <c r="Y10694" s="396"/>
      <c r="Z10694" s="396"/>
      <c r="AA10694" s="441"/>
    </row>
    <row r="10695" spans="25:27" x14ac:dyDescent="0.2">
      <c r="Y10695" s="396"/>
      <c r="Z10695" s="396"/>
      <c r="AA10695" s="441"/>
    </row>
    <row r="10696" spans="25:27" x14ac:dyDescent="0.2">
      <c r="Y10696" s="396"/>
      <c r="Z10696" s="396"/>
      <c r="AA10696" s="441"/>
    </row>
    <row r="10697" spans="25:27" x14ac:dyDescent="0.2">
      <c r="Y10697" s="396"/>
      <c r="Z10697" s="396"/>
      <c r="AA10697" s="441"/>
    </row>
    <row r="10698" spans="25:27" x14ac:dyDescent="0.2">
      <c r="Y10698" s="396"/>
      <c r="Z10698" s="396"/>
      <c r="AA10698" s="441"/>
    </row>
    <row r="10699" spans="25:27" x14ac:dyDescent="0.2">
      <c r="Y10699" s="396"/>
      <c r="Z10699" s="396"/>
      <c r="AA10699" s="441"/>
    </row>
    <row r="10700" spans="25:27" x14ac:dyDescent="0.2">
      <c r="Y10700" s="396"/>
      <c r="Z10700" s="396"/>
      <c r="AA10700" s="441"/>
    </row>
    <row r="10701" spans="25:27" x14ac:dyDescent="0.2">
      <c r="Y10701" s="396"/>
      <c r="Z10701" s="396"/>
      <c r="AA10701" s="441"/>
    </row>
    <row r="10702" spans="25:27" x14ac:dyDescent="0.2">
      <c r="Y10702" s="396"/>
      <c r="Z10702" s="396"/>
      <c r="AA10702" s="441"/>
    </row>
    <row r="10703" spans="25:27" x14ac:dyDescent="0.2">
      <c r="Y10703" s="396"/>
      <c r="Z10703" s="396"/>
      <c r="AA10703" s="441"/>
    </row>
    <row r="10704" spans="25:27" x14ac:dyDescent="0.2">
      <c r="Y10704" s="396"/>
      <c r="Z10704" s="396"/>
      <c r="AA10704" s="441"/>
    </row>
    <row r="10705" spans="25:27" x14ac:dyDescent="0.2">
      <c r="Y10705" s="396"/>
      <c r="Z10705" s="396"/>
      <c r="AA10705" s="441"/>
    </row>
    <row r="10706" spans="25:27" x14ac:dyDescent="0.2">
      <c r="Y10706" s="396"/>
      <c r="Z10706" s="396"/>
      <c r="AA10706" s="441"/>
    </row>
    <row r="10707" spans="25:27" x14ac:dyDescent="0.2">
      <c r="Y10707" s="396"/>
      <c r="Z10707" s="396"/>
      <c r="AA10707" s="441"/>
    </row>
    <row r="10708" spans="25:27" x14ac:dyDescent="0.2">
      <c r="Y10708" s="396"/>
      <c r="Z10708" s="396"/>
      <c r="AA10708" s="441"/>
    </row>
    <row r="10709" spans="25:27" x14ac:dyDescent="0.2">
      <c r="Y10709" s="396"/>
      <c r="Z10709" s="396"/>
      <c r="AA10709" s="441"/>
    </row>
    <row r="10710" spans="25:27" x14ac:dyDescent="0.2">
      <c r="Y10710" s="396"/>
      <c r="Z10710" s="396"/>
      <c r="AA10710" s="441"/>
    </row>
    <row r="10711" spans="25:27" x14ac:dyDescent="0.2">
      <c r="Y10711" s="396"/>
      <c r="Z10711" s="396"/>
      <c r="AA10711" s="441"/>
    </row>
    <row r="10712" spans="25:27" x14ac:dyDescent="0.2">
      <c r="Y10712" s="396"/>
      <c r="Z10712" s="396"/>
      <c r="AA10712" s="441"/>
    </row>
    <row r="10713" spans="25:27" x14ac:dyDescent="0.2">
      <c r="Y10713" s="396"/>
      <c r="Z10713" s="396"/>
      <c r="AA10713" s="441"/>
    </row>
    <row r="10714" spans="25:27" x14ac:dyDescent="0.2">
      <c r="Y10714" s="396"/>
      <c r="Z10714" s="396"/>
      <c r="AA10714" s="441"/>
    </row>
    <row r="10715" spans="25:27" x14ac:dyDescent="0.2">
      <c r="Y10715" s="396"/>
      <c r="Z10715" s="396"/>
      <c r="AA10715" s="441"/>
    </row>
    <row r="10716" spans="25:27" x14ac:dyDescent="0.2">
      <c r="Y10716" s="396"/>
      <c r="Z10716" s="396"/>
      <c r="AA10716" s="441"/>
    </row>
    <row r="10717" spans="25:27" x14ac:dyDescent="0.2">
      <c r="Y10717" s="396"/>
      <c r="Z10717" s="396"/>
      <c r="AA10717" s="441"/>
    </row>
    <row r="10718" spans="25:27" x14ac:dyDescent="0.2">
      <c r="Y10718" s="396"/>
      <c r="Z10718" s="396"/>
      <c r="AA10718" s="441"/>
    </row>
    <row r="10719" spans="25:27" x14ac:dyDescent="0.2">
      <c r="Y10719" s="396"/>
      <c r="Z10719" s="396"/>
      <c r="AA10719" s="441"/>
    </row>
    <row r="10720" spans="25:27" x14ac:dyDescent="0.2">
      <c r="Y10720" s="396"/>
      <c r="Z10720" s="396"/>
      <c r="AA10720" s="441"/>
    </row>
    <row r="10721" spans="25:27" x14ac:dyDescent="0.2">
      <c r="Y10721" s="396"/>
      <c r="Z10721" s="396"/>
      <c r="AA10721" s="441"/>
    </row>
    <row r="10722" spans="25:27" x14ac:dyDescent="0.2">
      <c r="Y10722" s="396"/>
      <c r="Z10722" s="396"/>
      <c r="AA10722" s="441"/>
    </row>
    <row r="10723" spans="25:27" x14ac:dyDescent="0.2">
      <c r="Y10723" s="396"/>
      <c r="Z10723" s="396"/>
      <c r="AA10723" s="441"/>
    </row>
    <row r="10724" spans="25:27" x14ac:dyDescent="0.2">
      <c r="Y10724" s="396"/>
      <c r="Z10724" s="396"/>
      <c r="AA10724" s="441"/>
    </row>
    <row r="10725" spans="25:27" x14ac:dyDescent="0.2">
      <c r="Y10725" s="396"/>
      <c r="Z10725" s="396"/>
      <c r="AA10725" s="441"/>
    </row>
    <row r="10726" spans="25:27" x14ac:dyDescent="0.2">
      <c r="Y10726" s="396"/>
      <c r="Z10726" s="396"/>
      <c r="AA10726" s="441"/>
    </row>
    <row r="10727" spans="25:27" x14ac:dyDescent="0.2">
      <c r="Y10727" s="396"/>
      <c r="Z10727" s="396"/>
      <c r="AA10727" s="441"/>
    </row>
    <row r="10728" spans="25:27" x14ac:dyDescent="0.2">
      <c r="Y10728" s="396"/>
      <c r="Z10728" s="396"/>
      <c r="AA10728" s="441"/>
    </row>
    <row r="10729" spans="25:27" x14ac:dyDescent="0.2">
      <c r="Y10729" s="396"/>
      <c r="Z10729" s="396"/>
      <c r="AA10729" s="441"/>
    </row>
    <row r="10730" spans="25:27" x14ac:dyDescent="0.2">
      <c r="Y10730" s="396"/>
      <c r="Z10730" s="396"/>
      <c r="AA10730" s="441"/>
    </row>
    <row r="10731" spans="25:27" x14ac:dyDescent="0.2">
      <c r="Y10731" s="396"/>
      <c r="Z10731" s="396"/>
      <c r="AA10731" s="441"/>
    </row>
    <row r="10732" spans="25:27" x14ac:dyDescent="0.2">
      <c r="Y10732" s="396"/>
      <c r="Z10732" s="396"/>
      <c r="AA10732" s="441"/>
    </row>
    <row r="10733" spans="25:27" x14ac:dyDescent="0.2">
      <c r="Y10733" s="396"/>
      <c r="Z10733" s="396"/>
      <c r="AA10733" s="441"/>
    </row>
    <row r="10734" spans="25:27" x14ac:dyDescent="0.2">
      <c r="Y10734" s="396"/>
      <c r="Z10734" s="396"/>
      <c r="AA10734" s="441"/>
    </row>
    <row r="10735" spans="25:27" x14ac:dyDescent="0.2">
      <c r="Y10735" s="396"/>
      <c r="Z10735" s="396"/>
      <c r="AA10735" s="441"/>
    </row>
    <row r="10736" spans="25:27" x14ac:dyDescent="0.2">
      <c r="Y10736" s="396"/>
      <c r="Z10736" s="396"/>
      <c r="AA10736" s="441"/>
    </row>
    <row r="10737" spans="25:27" x14ac:dyDescent="0.2">
      <c r="Y10737" s="396"/>
      <c r="Z10737" s="396"/>
      <c r="AA10737" s="441"/>
    </row>
    <row r="10738" spans="25:27" x14ac:dyDescent="0.2">
      <c r="Y10738" s="396"/>
      <c r="Z10738" s="396"/>
      <c r="AA10738" s="441"/>
    </row>
    <row r="10739" spans="25:27" x14ac:dyDescent="0.2">
      <c r="Y10739" s="396"/>
      <c r="Z10739" s="396"/>
      <c r="AA10739" s="441"/>
    </row>
    <row r="10740" spans="25:27" x14ac:dyDescent="0.2">
      <c r="Y10740" s="396"/>
      <c r="Z10740" s="396"/>
      <c r="AA10740" s="441"/>
    </row>
    <row r="10741" spans="25:27" x14ac:dyDescent="0.2">
      <c r="Y10741" s="396"/>
      <c r="Z10741" s="396"/>
      <c r="AA10741" s="441"/>
    </row>
    <row r="10742" spans="25:27" x14ac:dyDescent="0.2">
      <c r="Y10742" s="396"/>
      <c r="Z10742" s="396"/>
      <c r="AA10742" s="441"/>
    </row>
    <row r="10743" spans="25:27" x14ac:dyDescent="0.2">
      <c r="Y10743" s="396"/>
      <c r="Z10743" s="396"/>
      <c r="AA10743" s="441"/>
    </row>
    <row r="10744" spans="25:27" x14ac:dyDescent="0.2">
      <c r="Y10744" s="396"/>
      <c r="Z10744" s="396"/>
      <c r="AA10744" s="441"/>
    </row>
    <row r="10745" spans="25:27" x14ac:dyDescent="0.2">
      <c r="Y10745" s="396"/>
      <c r="Z10745" s="396"/>
      <c r="AA10745" s="441"/>
    </row>
    <row r="10746" spans="25:27" x14ac:dyDescent="0.2">
      <c r="Y10746" s="396"/>
      <c r="Z10746" s="396"/>
      <c r="AA10746" s="441"/>
    </row>
    <row r="10747" spans="25:27" x14ac:dyDescent="0.2">
      <c r="Y10747" s="396"/>
      <c r="Z10747" s="396"/>
      <c r="AA10747" s="441"/>
    </row>
    <row r="10748" spans="25:27" x14ac:dyDescent="0.2">
      <c r="Y10748" s="396"/>
      <c r="Z10748" s="396"/>
      <c r="AA10748" s="441"/>
    </row>
    <row r="10749" spans="25:27" x14ac:dyDescent="0.2">
      <c r="Y10749" s="396"/>
      <c r="Z10749" s="396"/>
      <c r="AA10749" s="441"/>
    </row>
    <row r="10750" spans="25:27" x14ac:dyDescent="0.2">
      <c r="Y10750" s="396"/>
      <c r="Z10750" s="396"/>
      <c r="AA10750" s="441"/>
    </row>
    <row r="10751" spans="25:27" x14ac:dyDescent="0.2">
      <c r="Y10751" s="396"/>
      <c r="Z10751" s="396"/>
      <c r="AA10751" s="441"/>
    </row>
    <row r="10752" spans="25:27" x14ac:dyDescent="0.2">
      <c r="Y10752" s="396"/>
      <c r="Z10752" s="396"/>
      <c r="AA10752" s="441"/>
    </row>
    <row r="10753" spans="25:27" x14ac:dyDescent="0.2">
      <c r="Y10753" s="396"/>
      <c r="Z10753" s="396"/>
      <c r="AA10753" s="441"/>
    </row>
    <row r="10754" spans="25:27" x14ac:dyDescent="0.2">
      <c r="Y10754" s="396"/>
      <c r="Z10754" s="396"/>
      <c r="AA10754" s="441"/>
    </row>
    <row r="10755" spans="25:27" x14ac:dyDescent="0.2">
      <c r="Y10755" s="396"/>
      <c r="Z10755" s="396"/>
      <c r="AA10755" s="441"/>
    </row>
    <row r="10756" spans="25:27" x14ac:dyDescent="0.2">
      <c r="Y10756" s="396"/>
      <c r="Z10756" s="396"/>
      <c r="AA10756" s="441"/>
    </row>
    <row r="10757" spans="25:27" x14ac:dyDescent="0.2">
      <c r="Y10757" s="396"/>
      <c r="Z10757" s="396"/>
      <c r="AA10757" s="441"/>
    </row>
    <row r="10758" spans="25:27" x14ac:dyDescent="0.2">
      <c r="Y10758" s="396"/>
      <c r="Z10758" s="396"/>
      <c r="AA10758" s="441"/>
    </row>
    <row r="10759" spans="25:27" x14ac:dyDescent="0.2">
      <c r="Y10759" s="396"/>
      <c r="Z10759" s="396"/>
      <c r="AA10759" s="441"/>
    </row>
    <row r="10760" spans="25:27" x14ac:dyDescent="0.2">
      <c r="Y10760" s="396"/>
      <c r="Z10760" s="396"/>
      <c r="AA10760" s="441"/>
    </row>
    <row r="10761" spans="25:27" x14ac:dyDescent="0.2">
      <c r="Y10761" s="396"/>
      <c r="Z10761" s="396"/>
      <c r="AA10761" s="441"/>
    </row>
    <row r="10762" spans="25:27" x14ac:dyDescent="0.2">
      <c r="Y10762" s="396"/>
      <c r="Z10762" s="396"/>
      <c r="AA10762" s="441"/>
    </row>
    <row r="10763" spans="25:27" x14ac:dyDescent="0.2">
      <c r="Y10763" s="396"/>
      <c r="Z10763" s="396"/>
      <c r="AA10763" s="441"/>
    </row>
    <row r="10764" spans="25:27" x14ac:dyDescent="0.2">
      <c r="Y10764" s="396"/>
      <c r="Z10764" s="396"/>
      <c r="AA10764" s="441"/>
    </row>
    <row r="10765" spans="25:27" x14ac:dyDescent="0.2">
      <c r="Y10765" s="396"/>
      <c r="Z10765" s="396"/>
      <c r="AA10765" s="441"/>
    </row>
    <row r="10766" spans="25:27" x14ac:dyDescent="0.2">
      <c r="Y10766" s="396"/>
      <c r="Z10766" s="396"/>
      <c r="AA10766" s="441"/>
    </row>
    <row r="10767" spans="25:27" x14ac:dyDescent="0.2">
      <c r="Y10767" s="396"/>
      <c r="Z10767" s="396"/>
      <c r="AA10767" s="441"/>
    </row>
    <row r="10768" spans="25:27" x14ac:dyDescent="0.2">
      <c r="Y10768" s="396"/>
      <c r="Z10768" s="396"/>
      <c r="AA10768" s="441"/>
    </row>
    <row r="10769" spans="25:27" x14ac:dyDescent="0.2">
      <c r="Y10769" s="396"/>
      <c r="Z10769" s="396"/>
      <c r="AA10769" s="441"/>
    </row>
    <row r="10770" spans="25:27" x14ac:dyDescent="0.2">
      <c r="Y10770" s="396"/>
      <c r="Z10770" s="396"/>
      <c r="AA10770" s="441"/>
    </row>
    <row r="10771" spans="25:27" x14ac:dyDescent="0.2">
      <c r="Y10771" s="396"/>
      <c r="Z10771" s="396"/>
      <c r="AA10771" s="441"/>
    </row>
    <row r="10772" spans="25:27" x14ac:dyDescent="0.2">
      <c r="Y10772" s="396"/>
      <c r="Z10772" s="396"/>
      <c r="AA10772" s="441"/>
    </row>
    <row r="10773" spans="25:27" x14ac:dyDescent="0.2">
      <c r="Y10773" s="396"/>
      <c r="Z10773" s="396"/>
      <c r="AA10773" s="441"/>
    </row>
    <row r="10774" spans="25:27" x14ac:dyDescent="0.2">
      <c r="Y10774" s="396"/>
      <c r="Z10774" s="396"/>
      <c r="AA10774" s="441"/>
    </row>
    <row r="10775" spans="25:27" x14ac:dyDescent="0.2">
      <c r="Y10775" s="396"/>
      <c r="Z10775" s="396"/>
      <c r="AA10775" s="441"/>
    </row>
    <row r="10776" spans="25:27" x14ac:dyDescent="0.2">
      <c r="Y10776" s="396"/>
      <c r="Z10776" s="396"/>
      <c r="AA10776" s="441"/>
    </row>
    <row r="10777" spans="25:27" x14ac:dyDescent="0.2">
      <c r="Y10777" s="396"/>
      <c r="Z10777" s="396"/>
      <c r="AA10777" s="441"/>
    </row>
    <row r="10778" spans="25:27" x14ac:dyDescent="0.2">
      <c r="Y10778" s="396"/>
      <c r="Z10778" s="396"/>
      <c r="AA10778" s="441"/>
    </row>
    <row r="10779" spans="25:27" x14ac:dyDescent="0.2">
      <c r="Y10779" s="396"/>
      <c r="Z10779" s="396"/>
      <c r="AA10779" s="441"/>
    </row>
    <row r="10780" spans="25:27" x14ac:dyDescent="0.2">
      <c r="Y10780" s="396"/>
      <c r="Z10780" s="396"/>
      <c r="AA10780" s="441"/>
    </row>
    <row r="10781" spans="25:27" x14ac:dyDescent="0.2">
      <c r="Y10781" s="396"/>
      <c r="Z10781" s="396"/>
      <c r="AA10781" s="441"/>
    </row>
    <row r="10782" spans="25:27" x14ac:dyDescent="0.2">
      <c r="Y10782" s="396"/>
      <c r="Z10782" s="396"/>
      <c r="AA10782" s="441"/>
    </row>
    <row r="10783" spans="25:27" x14ac:dyDescent="0.2">
      <c r="Y10783" s="396"/>
      <c r="Z10783" s="396"/>
      <c r="AA10783" s="441"/>
    </row>
    <row r="10784" spans="25:27" x14ac:dyDescent="0.2">
      <c r="Y10784" s="396"/>
      <c r="Z10784" s="396"/>
      <c r="AA10784" s="441"/>
    </row>
    <row r="10785" spans="25:27" x14ac:dyDescent="0.2">
      <c r="Y10785" s="396"/>
      <c r="Z10785" s="396"/>
      <c r="AA10785" s="441"/>
    </row>
    <row r="10786" spans="25:27" x14ac:dyDescent="0.2">
      <c r="Y10786" s="396"/>
      <c r="Z10786" s="396"/>
      <c r="AA10786" s="441"/>
    </row>
    <row r="10787" spans="25:27" x14ac:dyDescent="0.2">
      <c r="Y10787" s="396"/>
      <c r="Z10787" s="396"/>
      <c r="AA10787" s="441"/>
    </row>
    <row r="10788" spans="25:27" x14ac:dyDescent="0.2">
      <c r="Y10788" s="396"/>
      <c r="Z10788" s="396"/>
      <c r="AA10788" s="441"/>
    </row>
    <row r="10789" spans="25:27" x14ac:dyDescent="0.2">
      <c r="Y10789" s="396"/>
      <c r="Z10789" s="396"/>
      <c r="AA10789" s="441"/>
    </row>
    <row r="10790" spans="25:27" x14ac:dyDescent="0.2">
      <c r="Y10790" s="396"/>
      <c r="Z10790" s="396"/>
      <c r="AA10790" s="441"/>
    </row>
    <row r="10791" spans="25:27" x14ac:dyDescent="0.2">
      <c r="Y10791" s="396"/>
      <c r="Z10791" s="396"/>
      <c r="AA10791" s="441"/>
    </row>
    <row r="10792" spans="25:27" x14ac:dyDescent="0.2">
      <c r="Y10792" s="396"/>
      <c r="Z10792" s="396"/>
      <c r="AA10792" s="441"/>
    </row>
    <row r="10793" spans="25:27" x14ac:dyDescent="0.2">
      <c r="Y10793" s="396"/>
      <c r="Z10793" s="396"/>
      <c r="AA10793" s="441"/>
    </row>
    <row r="10794" spans="25:27" x14ac:dyDescent="0.2">
      <c r="Y10794" s="396"/>
      <c r="Z10794" s="396"/>
      <c r="AA10794" s="441"/>
    </row>
    <row r="10795" spans="25:27" x14ac:dyDescent="0.2">
      <c r="Y10795" s="396"/>
      <c r="Z10795" s="396"/>
      <c r="AA10795" s="441"/>
    </row>
    <row r="10796" spans="25:27" x14ac:dyDescent="0.2">
      <c r="Y10796" s="396"/>
      <c r="Z10796" s="396"/>
      <c r="AA10796" s="441"/>
    </row>
    <row r="10797" spans="25:27" x14ac:dyDescent="0.2">
      <c r="Y10797" s="396"/>
      <c r="Z10797" s="396"/>
      <c r="AA10797" s="441"/>
    </row>
    <row r="10798" spans="25:27" x14ac:dyDescent="0.2">
      <c r="Y10798" s="396"/>
      <c r="Z10798" s="396"/>
      <c r="AA10798" s="441"/>
    </row>
    <row r="10799" spans="25:27" x14ac:dyDescent="0.2">
      <c r="Y10799" s="396"/>
      <c r="Z10799" s="396"/>
      <c r="AA10799" s="441"/>
    </row>
    <row r="10800" spans="25:27" x14ac:dyDescent="0.2">
      <c r="Y10800" s="396"/>
      <c r="Z10800" s="396"/>
      <c r="AA10800" s="441"/>
    </row>
    <row r="10801" spans="25:27" x14ac:dyDescent="0.2">
      <c r="Y10801" s="396"/>
      <c r="Z10801" s="396"/>
      <c r="AA10801" s="441"/>
    </row>
    <row r="10802" spans="25:27" x14ac:dyDescent="0.2">
      <c r="Y10802" s="396"/>
      <c r="Z10802" s="396"/>
      <c r="AA10802" s="441"/>
    </row>
    <row r="10803" spans="25:27" x14ac:dyDescent="0.2">
      <c r="Y10803" s="396"/>
      <c r="Z10803" s="396"/>
      <c r="AA10803" s="441"/>
    </row>
    <row r="10804" spans="25:27" x14ac:dyDescent="0.2">
      <c r="Y10804" s="396"/>
      <c r="Z10804" s="396"/>
      <c r="AA10804" s="441"/>
    </row>
    <row r="10805" spans="25:27" x14ac:dyDescent="0.2">
      <c r="Y10805" s="396"/>
      <c r="Z10805" s="396"/>
      <c r="AA10805" s="441"/>
    </row>
    <row r="10806" spans="25:27" x14ac:dyDescent="0.2">
      <c r="Y10806" s="396"/>
      <c r="Z10806" s="396"/>
      <c r="AA10806" s="441"/>
    </row>
    <row r="10807" spans="25:27" x14ac:dyDescent="0.2">
      <c r="Y10807" s="396"/>
      <c r="Z10807" s="396"/>
      <c r="AA10807" s="441"/>
    </row>
    <row r="10808" spans="25:27" x14ac:dyDescent="0.2">
      <c r="Y10808" s="396"/>
      <c r="Z10808" s="396"/>
      <c r="AA10808" s="441"/>
    </row>
    <row r="10809" spans="25:27" x14ac:dyDescent="0.2">
      <c r="Y10809" s="396"/>
      <c r="Z10809" s="396"/>
      <c r="AA10809" s="441"/>
    </row>
    <row r="10810" spans="25:27" x14ac:dyDescent="0.2">
      <c r="Y10810" s="396"/>
      <c r="Z10810" s="396"/>
      <c r="AA10810" s="441"/>
    </row>
    <row r="10811" spans="25:27" x14ac:dyDescent="0.2">
      <c r="Y10811" s="396"/>
      <c r="Z10811" s="396"/>
      <c r="AA10811" s="441"/>
    </row>
    <row r="10812" spans="25:27" x14ac:dyDescent="0.2">
      <c r="Y10812" s="396"/>
      <c r="Z10812" s="396"/>
      <c r="AA10812" s="441"/>
    </row>
    <row r="10813" spans="25:27" x14ac:dyDescent="0.2">
      <c r="Y10813" s="396"/>
      <c r="Z10813" s="396"/>
      <c r="AA10813" s="441"/>
    </row>
    <row r="10814" spans="25:27" x14ac:dyDescent="0.2">
      <c r="Y10814" s="396"/>
      <c r="Z10814" s="396"/>
      <c r="AA10814" s="441"/>
    </row>
    <row r="10815" spans="25:27" x14ac:dyDescent="0.2">
      <c r="Y10815" s="396"/>
      <c r="Z10815" s="396"/>
      <c r="AA10815" s="441"/>
    </row>
    <row r="10816" spans="25:27" x14ac:dyDescent="0.2">
      <c r="Y10816" s="396"/>
      <c r="Z10816" s="396"/>
      <c r="AA10816" s="441"/>
    </row>
    <row r="10817" spans="25:27" x14ac:dyDescent="0.2">
      <c r="Y10817" s="396"/>
      <c r="Z10817" s="396"/>
      <c r="AA10817" s="441"/>
    </row>
    <row r="10818" spans="25:27" x14ac:dyDescent="0.2">
      <c r="Y10818" s="396"/>
      <c r="Z10818" s="396"/>
      <c r="AA10818" s="441"/>
    </row>
    <row r="10819" spans="25:27" x14ac:dyDescent="0.2">
      <c r="Y10819" s="396"/>
      <c r="Z10819" s="396"/>
      <c r="AA10819" s="441"/>
    </row>
    <row r="10820" spans="25:27" x14ac:dyDescent="0.2">
      <c r="Y10820" s="396"/>
      <c r="Z10820" s="396"/>
      <c r="AA10820" s="441"/>
    </row>
    <row r="10821" spans="25:27" x14ac:dyDescent="0.2">
      <c r="Y10821" s="396"/>
      <c r="Z10821" s="396"/>
      <c r="AA10821" s="441"/>
    </row>
    <row r="10822" spans="25:27" x14ac:dyDescent="0.2">
      <c r="Y10822" s="396"/>
      <c r="Z10822" s="396"/>
      <c r="AA10822" s="441"/>
    </row>
    <row r="10823" spans="25:27" x14ac:dyDescent="0.2">
      <c r="Y10823" s="396"/>
      <c r="Z10823" s="396"/>
      <c r="AA10823" s="441"/>
    </row>
    <row r="10824" spans="25:27" x14ac:dyDescent="0.2">
      <c r="Y10824" s="396"/>
      <c r="Z10824" s="396"/>
      <c r="AA10824" s="441"/>
    </row>
    <row r="10825" spans="25:27" x14ac:dyDescent="0.2">
      <c r="Y10825" s="396"/>
      <c r="Z10825" s="396"/>
      <c r="AA10825" s="441"/>
    </row>
    <row r="10826" spans="25:27" x14ac:dyDescent="0.2">
      <c r="Y10826" s="396"/>
      <c r="Z10826" s="396"/>
      <c r="AA10826" s="441"/>
    </row>
    <row r="10827" spans="25:27" x14ac:dyDescent="0.2">
      <c r="Y10827" s="396"/>
      <c r="Z10827" s="396"/>
      <c r="AA10827" s="441"/>
    </row>
    <row r="10828" spans="25:27" x14ac:dyDescent="0.2">
      <c r="Y10828" s="396"/>
      <c r="Z10828" s="396"/>
      <c r="AA10828" s="441"/>
    </row>
    <row r="10829" spans="25:27" x14ac:dyDescent="0.2">
      <c r="Y10829" s="396"/>
      <c r="Z10829" s="396"/>
      <c r="AA10829" s="441"/>
    </row>
    <row r="10830" spans="25:27" x14ac:dyDescent="0.2">
      <c r="Y10830" s="396"/>
      <c r="Z10830" s="396"/>
      <c r="AA10830" s="441"/>
    </row>
    <row r="10831" spans="25:27" x14ac:dyDescent="0.2">
      <c r="Y10831" s="396"/>
      <c r="Z10831" s="396"/>
      <c r="AA10831" s="441"/>
    </row>
    <row r="10832" spans="25:27" x14ac:dyDescent="0.2">
      <c r="Y10832" s="396"/>
      <c r="Z10832" s="396"/>
      <c r="AA10832" s="441"/>
    </row>
    <row r="10833" spans="25:27" x14ac:dyDescent="0.2">
      <c r="Y10833" s="396"/>
      <c r="Z10833" s="396"/>
      <c r="AA10833" s="441"/>
    </row>
    <row r="10834" spans="25:27" x14ac:dyDescent="0.2">
      <c r="Y10834" s="396"/>
      <c r="Z10834" s="396"/>
      <c r="AA10834" s="441"/>
    </row>
    <row r="10835" spans="25:27" x14ac:dyDescent="0.2">
      <c r="Y10835" s="396"/>
      <c r="Z10835" s="396"/>
      <c r="AA10835" s="441"/>
    </row>
    <row r="10836" spans="25:27" x14ac:dyDescent="0.2">
      <c r="Y10836" s="396"/>
      <c r="Z10836" s="396"/>
      <c r="AA10836" s="441"/>
    </row>
    <row r="10837" spans="25:27" x14ac:dyDescent="0.2">
      <c r="Y10837" s="396"/>
      <c r="Z10837" s="396"/>
      <c r="AA10837" s="441"/>
    </row>
    <row r="10838" spans="25:27" x14ac:dyDescent="0.2">
      <c r="Y10838" s="396"/>
      <c r="Z10838" s="396"/>
      <c r="AA10838" s="441"/>
    </row>
    <row r="10839" spans="25:27" x14ac:dyDescent="0.2">
      <c r="Y10839" s="396"/>
      <c r="Z10839" s="396"/>
      <c r="AA10839" s="441"/>
    </row>
    <row r="10840" spans="25:27" x14ac:dyDescent="0.2">
      <c r="Y10840" s="396"/>
      <c r="Z10840" s="396"/>
      <c r="AA10840" s="441"/>
    </row>
    <row r="10841" spans="25:27" x14ac:dyDescent="0.2">
      <c r="Y10841" s="396"/>
      <c r="Z10841" s="396"/>
      <c r="AA10841" s="441"/>
    </row>
    <row r="10842" spans="25:27" x14ac:dyDescent="0.2">
      <c r="Y10842" s="396"/>
      <c r="Z10842" s="396"/>
      <c r="AA10842" s="441"/>
    </row>
    <row r="10843" spans="25:27" x14ac:dyDescent="0.2">
      <c r="Y10843" s="396"/>
      <c r="Z10843" s="396"/>
      <c r="AA10843" s="441"/>
    </row>
    <row r="10844" spans="25:27" x14ac:dyDescent="0.2">
      <c r="Y10844" s="396"/>
      <c r="Z10844" s="396"/>
      <c r="AA10844" s="441"/>
    </row>
    <row r="10845" spans="25:27" x14ac:dyDescent="0.2">
      <c r="Y10845" s="396"/>
      <c r="Z10845" s="396"/>
      <c r="AA10845" s="441"/>
    </row>
    <row r="10846" spans="25:27" x14ac:dyDescent="0.2">
      <c r="Y10846" s="396"/>
      <c r="Z10846" s="396"/>
      <c r="AA10846" s="441"/>
    </row>
    <row r="10847" spans="25:27" x14ac:dyDescent="0.2">
      <c r="Y10847" s="396"/>
      <c r="Z10847" s="396"/>
      <c r="AA10847" s="441"/>
    </row>
    <row r="10848" spans="25:27" x14ac:dyDescent="0.2">
      <c r="Y10848" s="396"/>
      <c r="Z10848" s="396"/>
      <c r="AA10848" s="441"/>
    </row>
    <row r="10849" spans="25:27" x14ac:dyDescent="0.2">
      <c r="Y10849" s="396"/>
      <c r="Z10849" s="396"/>
      <c r="AA10849" s="441"/>
    </row>
    <row r="10850" spans="25:27" x14ac:dyDescent="0.2">
      <c r="Y10850" s="396"/>
      <c r="Z10850" s="396"/>
      <c r="AA10850" s="441"/>
    </row>
    <row r="10851" spans="25:27" x14ac:dyDescent="0.2">
      <c r="Y10851" s="396"/>
      <c r="Z10851" s="396"/>
      <c r="AA10851" s="441"/>
    </row>
    <row r="10852" spans="25:27" x14ac:dyDescent="0.2">
      <c r="Y10852" s="396"/>
      <c r="Z10852" s="396"/>
      <c r="AA10852" s="441"/>
    </row>
    <row r="10853" spans="25:27" x14ac:dyDescent="0.2">
      <c r="Y10853" s="396"/>
      <c r="Z10853" s="396"/>
      <c r="AA10853" s="441"/>
    </row>
    <row r="10854" spans="25:27" x14ac:dyDescent="0.2">
      <c r="Y10854" s="396"/>
      <c r="Z10854" s="396"/>
      <c r="AA10854" s="441"/>
    </row>
    <row r="10855" spans="25:27" x14ac:dyDescent="0.2">
      <c r="Y10855" s="396"/>
      <c r="Z10855" s="396"/>
      <c r="AA10855" s="441"/>
    </row>
    <row r="10856" spans="25:27" x14ac:dyDescent="0.2">
      <c r="Y10856" s="396"/>
      <c r="Z10856" s="396"/>
      <c r="AA10856" s="441"/>
    </row>
    <row r="10857" spans="25:27" x14ac:dyDescent="0.2">
      <c r="Y10857" s="396"/>
      <c r="Z10857" s="396"/>
      <c r="AA10857" s="441"/>
    </row>
    <row r="10858" spans="25:27" x14ac:dyDescent="0.2">
      <c r="Y10858" s="396"/>
      <c r="Z10858" s="396"/>
      <c r="AA10858" s="441"/>
    </row>
    <row r="10859" spans="25:27" x14ac:dyDescent="0.2">
      <c r="Y10859" s="396"/>
      <c r="Z10859" s="396"/>
      <c r="AA10859" s="441"/>
    </row>
    <row r="10860" spans="25:27" x14ac:dyDescent="0.2">
      <c r="Y10860" s="396"/>
      <c r="Z10860" s="396"/>
      <c r="AA10860" s="441"/>
    </row>
    <row r="10861" spans="25:27" x14ac:dyDescent="0.2">
      <c r="Y10861" s="396"/>
      <c r="Z10861" s="396"/>
      <c r="AA10861" s="441"/>
    </row>
    <row r="10862" spans="25:27" x14ac:dyDescent="0.2">
      <c r="Y10862" s="396"/>
      <c r="Z10862" s="396"/>
      <c r="AA10862" s="441"/>
    </row>
    <row r="10863" spans="25:27" x14ac:dyDescent="0.2">
      <c r="Y10863" s="396"/>
      <c r="Z10863" s="396"/>
      <c r="AA10863" s="441"/>
    </row>
    <row r="10864" spans="25:27" x14ac:dyDescent="0.2">
      <c r="Y10864" s="396"/>
      <c r="Z10864" s="396"/>
      <c r="AA10864" s="441"/>
    </row>
    <row r="10865" spans="25:27" x14ac:dyDescent="0.2">
      <c r="Y10865" s="396"/>
      <c r="Z10865" s="396"/>
      <c r="AA10865" s="441"/>
    </row>
    <row r="10866" spans="25:27" x14ac:dyDescent="0.2">
      <c r="Y10866" s="396"/>
      <c r="Z10866" s="396"/>
      <c r="AA10866" s="441"/>
    </row>
    <row r="10867" spans="25:27" x14ac:dyDescent="0.2">
      <c r="Y10867" s="396"/>
      <c r="Z10867" s="396"/>
      <c r="AA10867" s="441"/>
    </row>
    <row r="10868" spans="25:27" x14ac:dyDescent="0.2">
      <c r="Y10868" s="396"/>
      <c r="Z10868" s="396"/>
      <c r="AA10868" s="441"/>
    </row>
    <row r="10869" spans="25:27" x14ac:dyDescent="0.2">
      <c r="Y10869" s="396"/>
      <c r="Z10869" s="396"/>
      <c r="AA10869" s="441"/>
    </row>
    <row r="10870" spans="25:27" x14ac:dyDescent="0.2">
      <c r="Y10870" s="396"/>
      <c r="Z10870" s="396"/>
      <c r="AA10870" s="441"/>
    </row>
    <row r="10871" spans="25:27" x14ac:dyDescent="0.2">
      <c r="Y10871" s="396"/>
      <c r="Z10871" s="396"/>
      <c r="AA10871" s="441"/>
    </row>
    <row r="10872" spans="25:27" x14ac:dyDescent="0.2">
      <c r="Y10872" s="396"/>
      <c r="Z10872" s="396"/>
      <c r="AA10872" s="441"/>
    </row>
    <row r="10873" spans="25:27" x14ac:dyDescent="0.2">
      <c r="Y10873" s="396"/>
      <c r="Z10873" s="396"/>
      <c r="AA10873" s="441"/>
    </row>
    <row r="10874" spans="25:27" x14ac:dyDescent="0.2">
      <c r="Y10874" s="396"/>
      <c r="Z10874" s="396"/>
      <c r="AA10874" s="441"/>
    </row>
    <row r="10875" spans="25:27" x14ac:dyDescent="0.2">
      <c r="Y10875" s="396"/>
      <c r="Z10875" s="396"/>
      <c r="AA10875" s="441"/>
    </row>
    <row r="10876" spans="25:27" x14ac:dyDescent="0.2">
      <c r="Y10876" s="396"/>
      <c r="Z10876" s="396"/>
      <c r="AA10876" s="441"/>
    </row>
    <row r="10877" spans="25:27" x14ac:dyDescent="0.2">
      <c r="Y10877" s="396"/>
      <c r="Z10877" s="396"/>
      <c r="AA10877" s="441"/>
    </row>
    <row r="10878" spans="25:27" x14ac:dyDescent="0.2">
      <c r="Y10878" s="396"/>
      <c r="Z10878" s="396"/>
      <c r="AA10878" s="441"/>
    </row>
    <row r="10879" spans="25:27" x14ac:dyDescent="0.2">
      <c r="Y10879" s="396"/>
      <c r="Z10879" s="396"/>
      <c r="AA10879" s="441"/>
    </row>
    <row r="10880" spans="25:27" x14ac:dyDescent="0.2">
      <c r="Y10880" s="396"/>
      <c r="Z10880" s="396"/>
      <c r="AA10880" s="441"/>
    </row>
    <row r="10881" spans="25:27" x14ac:dyDescent="0.2">
      <c r="Y10881" s="396"/>
      <c r="Z10881" s="396"/>
      <c r="AA10881" s="441"/>
    </row>
    <row r="10882" spans="25:27" x14ac:dyDescent="0.2">
      <c r="Y10882" s="396"/>
      <c r="Z10882" s="396"/>
      <c r="AA10882" s="441"/>
    </row>
    <row r="10883" spans="25:27" x14ac:dyDescent="0.2">
      <c r="Y10883" s="396"/>
      <c r="Z10883" s="396"/>
      <c r="AA10883" s="441"/>
    </row>
    <row r="10884" spans="25:27" x14ac:dyDescent="0.2">
      <c r="Y10884" s="396"/>
      <c r="Z10884" s="396"/>
      <c r="AA10884" s="441"/>
    </row>
    <row r="10885" spans="25:27" x14ac:dyDescent="0.2">
      <c r="Y10885" s="396"/>
      <c r="Z10885" s="396"/>
      <c r="AA10885" s="441"/>
    </row>
    <row r="10886" spans="25:27" x14ac:dyDescent="0.2">
      <c r="Y10886" s="396"/>
      <c r="Z10886" s="396"/>
      <c r="AA10886" s="441"/>
    </row>
    <row r="10887" spans="25:27" x14ac:dyDescent="0.2">
      <c r="Y10887" s="396"/>
      <c r="Z10887" s="396"/>
      <c r="AA10887" s="441"/>
    </row>
    <row r="10888" spans="25:27" x14ac:dyDescent="0.2">
      <c r="Y10888" s="396"/>
      <c r="Z10888" s="396"/>
      <c r="AA10888" s="441"/>
    </row>
    <row r="10889" spans="25:27" x14ac:dyDescent="0.2">
      <c r="Y10889" s="396"/>
      <c r="Z10889" s="396"/>
      <c r="AA10889" s="441"/>
    </row>
    <row r="10890" spans="25:27" x14ac:dyDescent="0.2">
      <c r="Y10890" s="396"/>
      <c r="Z10890" s="396"/>
      <c r="AA10890" s="441"/>
    </row>
    <row r="10891" spans="25:27" x14ac:dyDescent="0.2">
      <c r="Y10891" s="396"/>
      <c r="Z10891" s="396"/>
      <c r="AA10891" s="441"/>
    </row>
    <row r="10892" spans="25:27" x14ac:dyDescent="0.2">
      <c r="Y10892" s="396"/>
      <c r="Z10892" s="396"/>
      <c r="AA10892" s="441"/>
    </row>
    <row r="10893" spans="25:27" x14ac:dyDescent="0.2">
      <c r="Y10893" s="396"/>
      <c r="Z10893" s="396"/>
      <c r="AA10893" s="441"/>
    </row>
    <row r="10894" spans="25:27" x14ac:dyDescent="0.2">
      <c r="Y10894" s="396"/>
      <c r="Z10894" s="396"/>
      <c r="AA10894" s="441"/>
    </row>
    <row r="10895" spans="25:27" x14ac:dyDescent="0.2">
      <c r="Y10895" s="396"/>
      <c r="Z10895" s="396"/>
      <c r="AA10895" s="441"/>
    </row>
    <row r="10896" spans="25:27" x14ac:dyDescent="0.2">
      <c r="Y10896" s="396"/>
      <c r="Z10896" s="396"/>
      <c r="AA10896" s="441"/>
    </row>
    <row r="10897" spans="25:27" x14ac:dyDescent="0.2">
      <c r="Y10897" s="396"/>
      <c r="Z10897" s="396"/>
      <c r="AA10897" s="441"/>
    </row>
    <row r="10898" spans="25:27" x14ac:dyDescent="0.2">
      <c r="Y10898" s="396"/>
      <c r="Z10898" s="396"/>
      <c r="AA10898" s="441"/>
    </row>
    <row r="10899" spans="25:27" x14ac:dyDescent="0.2">
      <c r="Y10899" s="396"/>
      <c r="Z10899" s="396"/>
      <c r="AA10899" s="441"/>
    </row>
    <row r="10900" spans="25:27" x14ac:dyDescent="0.2">
      <c r="Y10900" s="396"/>
      <c r="Z10900" s="396"/>
      <c r="AA10900" s="441"/>
    </row>
    <row r="10901" spans="25:27" x14ac:dyDescent="0.2">
      <c r="Y10901" s="396"/>
      <c r="Z10901" s="396"/>
      <c r="AA10901" s="441"/>
    </row>
    <row r="10902" spans="25:27" x14ac:dyDescent="0.2">
      <c r="Y10902" s="396"/>
      <c r="Z10902" s="396"/>
      <c r="AA10902" s="441"/>
    </row>
    <row r="10903" spans="25:27" x14ac:dyDescent="0.2">
      <c r="Y10903" s="396"/>
      <c r="Z10903" s="396"/>
      <c r="AA10903" s="441"/>
    </row>
    <row r="10904" spans="25:27" x14ac:dyDescent="0.2">
      <c r="Y10904" s="396"/>
      <c r="Z10904" s="396"/>
      <c r="AA10904" s="441"/>
    </row>
    <row r="10905" spans="25:27" x14ac:dyDescent="0.2">
      <c r="Y10905" s="396"/>
      <c r="Z10905" s="396"/>
      <c r="AA10905" s="441"/>
    </row>
    <row r="10906" spans="25:27" x14ac:dyDescent="0.2">
      <c r="Y10906" s="396"/>
      <c r="Z10906" s="396"/>
      <c r="AA10906" s="441"/>
    </row>
    <row r="10907" spans="25:27" x14ac:dyDescent="0.2">
      <c r="Y10907" s="396"/>
      <c r="Z10907" s="396"/>
      <c r="AA10907" s="441"/>
    </row>
    <row r="10908" spans="25:27" x14ac:dyDescent="0.2">
      <c r="Y10908" s="396"/>
      <c r="Z10908" s="396"/>
      <c r="AA10908" s="441"/>
    </row>
    <row r="10909" spans="25:27" x14ac:dyDescent="0.2">
      <c r="Y10909" s="396"/>
      <c r="Z10909" s="396"/>
      <c r="AA10909" s="441"/>
    </row>
    <row r="10910" spans="25:27" x14ac:dyDescent="0.2">
      <c r="Y10910" s="396"/>
      <c r="Z10910" s="396"/>
      <c r="AA10910" s="441"/>
    </row>
    <row r="10911" spans="25:27" x14ac:dyDescent="0.2">
      <c r="Y10911" s="396"/>
      <c r="Z10911" s="396"/>
      <c r="AA10911" s="441"/>
    </row>
    <row r="10912" spans="25:27" x14ac:dyDescent="0.2">
      <c r="Y10912" s="396"/>
      <c r="Z10912" s="396"/>
      <c r="AA10912" s="441"/>
    </row>
    <row r="10913" spans="25:27" x14ac:dyDescent="0.2">
      <c r="Y10913" s="396"/>
      <c r="Z10913" s="396"/>
      <c r="AA10913" s="441"/>
    </row>
    <row r="10914" spans="25:27" x14ac:dyDescent="0.2">
      <c r="Y10914" s="396"/>
      <c r="Z10914" s="396"/>
      <c r="AA10914" s="441"/>
    </row>
    <row r="10915" spans="25:27" x14ac:dyDescent="0.2">
      <c r="Y10915" s="396"/>
      <c r="Z10915" s="396"/>
      <c r="AA10915" s="441"/>
    </row>
    <row r="10916" spans="25:27" x14ac:dyDescent="0.2">
      <c r="Y10916" s="396"/>
      <c r="Z10916" s="396"/>
      <c r="AA10916" s="441"/>
    </row>
    <row r="10917" spans="25:27" x14ac:dyDescent="0.2">
      <c r="Y10917" s="396"/>
      <c r="Z10917" s="396"/>
      <c r="AA10917" s="441"/>
    </row>
    <row r="10918" spans="25:27" x14ac:dyDescent="0.2">
      <c r="Y10918" s="396"/>
      <c r="Z10918" s="396"/>
      <c r="AA10918" s="441"/>
    </row>
    <row r="10919" spans="25:27" x14ac:dyDescent="0.2">
      <c r="Y10919" s="396"/>
      <c r="Z10919" s="396"/>
      <c r="AA10919" s="441"/>
    </row>
    <row r="10920" spans="25:27" x14ac:dyDescent="0.2">
      <c r="Y10920" s="396"/>
      <c r="Z10920" s="396"/>
      <c r="AA10920" s="441"/>
    </row>
    <row r="10921" spans="25:27" x14ac:dyDescent="0.2">
      <c r="Y10921" s="396"/>
      <c r="Z10921" s="396"/>
      <c r="AA10921" s="441"/>
    </row>
    <row r="10922" spans="25:27" x14ac:dyDescent="0.2">
      <c r="Y10922" s="396"/>
      <c r="Z10922" s="396"/>
      <c r="AA10922" s="441"/>
    </row>
    <row r="10923" spans="25:27" x14ac:dyDescent="0.2">
      <c r="Y10923" s="396"/>
      <c r="Z10923" s="396"/>
      <c r="AA10923" s="441"/>
    </row>
    <row r="10924" spans="25:27" x14ac:dyDescent="0.2">
      <c r="Y10924" s="396"/>
      <c r="Z10924" s="396"/>
      <c r="AA10924" s="441"/>
    </row>
    <row r="10925" spans="25:27" x14ac:dyDescent="0.2">
      <c r="Y10925" s="396"/>
      <c r="Z10925" s="396"/>
      <c r="AA10925" s="441"/>
    </row>
    <row r="10926" spans="25:27" x14ac:dyDescent="0.2">
      <c r="Y10926" s="396"/>
      <c r="Z10926" s="396"/>
      <c r="AA10926" s="441"/>
    </row>
    <row r="10927" spans="25:27" x14ac:dyDescent="0.2">
      <c r="Y10927" s="396"/>
      <c r="Z10927" s="396"/>
      <c r="AA10927" s="441"/>
    </row>
    <row r="10928" spans="25:27" x14ac:dyDescent="0.2">
      <c r="Y10928" s="396"/>
      <c r="Z10928" s="396"/>
      <c r="AA10928" s="441"/>
    </row>
    <row r="10929" spans="25:27" x14ac:dyDescent="0.2">
      <c r="Y10929" s="396"/>
      <c r="Z10929" s="396"/>
      <c r="AA10929" s="441"/>
    </row>
    <row r="10930" spans="25:27" x14ac:dyDescent="0.2">
      <c r="Y10930" s="396"/>
      <c r="Z10930" s="396"/>
      <c r="AA10930" s="441"/>
    </row>
    <row r="10931" spans="25:27" x14ac:dyDescent="0.2">
      <c r="Y10931" s="396"/>
      <c r="Z10931" s="396"/>
      <c r="AA10931" s="441"/>
    </row>
    <row r="10932" spans="25:27" x14ac:dyDescent="0.2">
      <c r="Y10932" s="396"/>
      <c r="Z10932" s="396"/>
      <c r="AA10932" s="441"/>
    </row>
    <row r="10933" spans="25:27" x14ac:dyDescent="0.2">
      <c r="Y10933" s="396"/>
      <c r="Z10933" s="396"/>
      <c r="AA10933" s="441"/>
    </row>
    <row r="10934" spans="25:27" x14ac:dyDescent="0.2">
      <c r="Y10934" s="396"/>
      <c r="Z10934" s="396"/>
      <c r="AA10934" s="441"/>
    </row>
    <row r="10935" spans="25:27" x14ac:dyDescent="0.2">
      <c r="Y10935" s="396"/>
      <c r="Z10935" s="396"/>
      <c r="AA10935" s="441"/>
    </row>
    <row r="10936" spans="25:27" x14ac:dyDescent="0.2">
      <c r="Y10936" s="396"/>
      <c r="Z10936" s="396"/>
      <c r="AA10936" s="441"/>
    </row>
    <row r="10937" spans="25:27" x14ac:dyDescent="0.2">
      <c r="Y10937" s="396"/>
      <c r="Z10937" s="396"/>
      <c r="AA10937" s="441"/>
    </row>
    <row r="10938" spans="25:27" x14ac:dyDescent="0.2">
      <c r="Y10938" s="396"/>
      <c r="Z10938" s="396"/>
      <c r="AA10938" s="441"/>
    </row>
    <row r="10939" spans="25:27" x14ac:dyDescent="0.2">
      <c r="Y10939" s="396"/>
      <c r="Z10939" s="396"/>
      <c r="AA10939" s="441"/>
    </row>
    <row r="10940" spans="25:27" x14ac:dyDescent="0.2">
      <c r="Y10940" s="396"/>
      <c r="Z10940" s="396"/>
      <c r="AA10940" s="441"/>
    </row>
    <row r="10941" spans="25:27" x14ac:dyDescent="0.2">
      <c r="Y10941" s="396"/>
      <c r="Z10941" s="396"/>
      <c r="AA10941" s="441"/>
    </row>
    <row r="10942" spans="25:27" x14ac:dyDescent="0.2">
      <c r="Y10942" s="396"/>
      <c r="Z10942" s="396"/>
      <c r="AA10942" s="441"/>
    </row>
    <row r="10943" spans="25:27" x14ac:dyDescent="0.2">
      <c r="Y10943" s="396"/>
      <c r="Z10943" s="396"/>
      <c r="AA10943" s="441"/>
    </row>
    <row r="10944" spans="25:27" x14ac:dyDescent="0.2">
      <c r="Y10944" s="396"/>
      <c r="Z10944" s="396"/>
      <c r="AA10944" s="441"/>
    </row>
    <row r="10945" spans="25:27" x14ac:dyDescent="0.2">
      <c r="Y10945" s="396"/>
      <c r="Z10945" s="396"/>
      <c r="AA10945" s="441"/>
    </row>
    <row r="10946" spans="25:27" x14ac:dyDescent="0.2">
      <c r="Y10946" s="396"/>
      <c r="Z10946" s="396"/>
      <c r="AA10946" s="441"/>
    </row>
    <row r="10947" spans="25:27" x14ac:dyDescent="0.2">
      <c r="Y10947" s="396"/>
      <c r="Z10947" s="396"/>
      <c r="AA10947" s="441"/>
    </row>
    <row r="10948" spans="25:27" x14ac:dyDescent="0.2">
      <c r="Y10948" s="396"/>
      <c r="Z10948" s="396"/>
      <c r="AA10948" s="441"/>
    </row>
    <row r="10949" spans="25:27" x14ac:dyDescent="0.2">
      <c r="Y10949" s="396"/>
      <c r="Z10949" s="396"/>
      <c r="AA10949" s="441"/>
    </row>
    <row r="10950" spans="25:27" x14ac:dyDescent="0.2">
      <c r="Y10950" s="396"/>
      <c r="Z10950" s="396"/>
      <c r="AA10950" s="441"/>
    </row>
    <row r="10951" spans="25:27" x14ac:dyDescent="0.2">
      <c r="Y10951" s="396"/>
      <c r="Z10951" s="396"/>
      <c r="AA10951" s="441"/>
    </row>
    <row r="10952" spans="25:27" x14ac:dyDescent="0.2">
      <c r="Y10952" s="396"/>
      <c r="Z10952" s="396"/>
      <c r="AA10952" s="441"/>
    </row>
    <row r="10953" spans="25:27" x14ac:dyDescent="0.2">
      <c r="Y10953" s="396"/>
      <c r="Z10953" s="396"/>
      <c r="AA10953" s="441"/>
    </row>
    <row r="10954" spans="25:27" x14ac:dyDescent="0.2">
      <c r="Y10954" s="396"/>
      <c r="Z10954" s="396"/>
      <c r="AA10954" s="441"/>
    </row>
    <row r="10955" spans="25:27" x14ac:dyDescent="0.2">
      <c r="Y10955" s="396"/>
      <c r="Z10955" s="396"/>
      <c r="AA10955" s="441"/>
    </row>
    <row r="10956" spans="25:27" x14ac:dyDescent="0.2">
      <c r="Y10956" s="396"/>
      <c r="Z10956" s="396"/>
      <c r="AA10956" s="441"/>
    </row>
    <row r="10957" spans="25:27" x14ac:dyDescent="0.2">
      <c r="Y10957" s="396"/>
      <c r="Z10957" s="396"/>
      <c r="AA10957" s="441"/>
    </row>
    <row r="10958" spans="25:27" x14ac:dyDescent="0.2">
      <c r="Y10958" s="396"/>
      <c r="Z10958" s="396"/>
      <c r="AA10958" s="441"/>
    </row>
    <row r="10959" spans="25:27" x14ac:dyDescent="0.2">
      <c r="Y10959" s="396"/>
      <c r="Z10959" s="396"/>
      <c r="AA10959" s="441"/>
    </row>
    <row r="10960" spans="25:27" x14ac:dyDescent="0.2">
      <c r="Y10960" s="396"/>
      <c r="Z10960" s="396"/>
      <c r="AA10960" s="441"/>
    </row>
    <row r="10961" spans="25:27" x14ac:dyDescent="0.2">
      <c r="Y10961" s="396"/>
      <c r="Z10961" s="396"/>
      <c r="AA10961" s="441"/>
    </row>
    <row r="10962" spans="25:27" x14ac:dyDescent="0.2">
      <c r="Y10962" s="396"/>
      <c r="Z10962" s="396"/>
      <c r="AA10962" s="441"/>
    </row>
    <row r="10963" spans="25:27" x14ac:dyDescent="0.2">
      <c r="Y10963" s="396"/>
      <c r="Z10963" s="396"/>
      <c r="AA10963" s="441"/>
    </row>
    <row r="10964" spans="25:27" x14ac:dyDescent="0.2">
      <c r="Y10964" s="396"/>
      <c r="Z10964" s="396"/>
      <c r="AA10964" s="441"/>
    </row>
    <row r="10965" spans="25:27" x14ac:dyDescent="0.2">
      <c r="Y10965" s="396"/>
      <c r="Z10965" s="396"/>
      <c r="AA10965" s="441"/>
    </row>
    <row r="10966" spans="25:27" x14ac:dyDescent="0.2">
      <c r="Y10966" s="396"/>
      <c r="Z10966" s="396"/>
      <c r="AA10966" s="441"/>
    </row>
    <row r="10967" spans="25:27" x14ac:dyDescent="0.2">
      <c r="Y10967" s="396"/>
      <c r="Z10967" s="396"/>
      <c r="AA10967" s="441"/>
    </row>
    <row r="10968" spans="25:27" x14ac:dyDescent="0.2">
      <c r="Y10968" s="396"/>
      <c r="Z10968" s="396"/>
      <c r="AA10968" s="441"/>
    </row>
    <row r="10969" spans="25:27" x14ac:dyDescent="0.2">
      <c r="Y10969" s="396"/>
      <c r="Z10969" s="396"/>
      <c r="AA10969" s="441"/>
    </row>
    <row r="10970" spans="25:27" x14ac:dyDescent="0.2">
      <c r="Y10970" s="396"/>
      <c r="Z10970" s="396"/>
      <c r="AA10970" s="441"/>
    </row>
    <row r="10971" spans="25:27" x14ac:dyDescent="0.2">
      <c r="Y10971" s="396"/>
      <c r="Z10971" s="396"/>
      <c r="AA10971" s="441"/>
    </row>
    <row r="10972" spans="25:27" x14ac:dyDescent="0.2">
      <c r="Y10972" s="396"/>
      <c r="Z10972" s="396"/>
      <c r="AA10972" s="441"/>
    </row>
    <row r="10973" spans="25:27" x14ac:dyDescent="0.2">
      <c r="Y10973" s="396"/>
      <c r="Z10973" s="396"/>
      <c r="AA10973" s="441"/>
    </row>
    <row r="10974" spans="25:27" x14ac:dyDescent="0.2">
      <c r="Y10974" s="396"/>
      <c r="Z10974" s="396"/>
      <c r="AA10974" s="441"/>
    </row>
    <row r="10975" spans="25:27" x14ac:dyDescent="0.2">
      <c r="Y10975" s="396"/>
      <c r="Z10975" s="396"/>
      <c r="AA10975" s="441"/>
    </row>
    <row r="10976" spans="25:27" x14ac:dyDescent="0.2">
      <c r="Y10976" s="396"/>
      <c r="Z10976" s="396"/>
      <c r="AA10976" s="441"/>
    </row>
    <row r="10977" spans="25:27" x14ac:dyDescent="0.2">
      <c r="Y10977" s="396"/>
      <c r="Z10977" s="396"/>
      <c r="AA10977" s="441"/>
    </row>
    <row r="10978" spans="25:27" x14ac:dyDescent="0.2">
      <c r="Y10978" s="396"/>
      <c r="Z10978" s="396"/>
      <c r="AA10978" s="441"/>
    </row>
    <row r="10979" spans="25:27" x14ac:dyDescent="0.2">
      <c r="Y10979" s="396"/>
      <c r="Z10979" s="396"/>
      <c r="AA10979" s="441"/>
    </row>
    <row r="10980" spans="25:27" x14ac:dyDescent="0.2">
      <c r="Y10980" s="396"/>
      <c r="Z10980" s="396"/>
      <c r="AA10980" s="441"/>
    </row>
    <row r="10981" spans="25:27" x14ac:dyDescent="0.2">
      <c r="Y10981" s="396"/>
      <c r="Z10981" s="396"/>
      <c r="AA10981" s="441"/>
    </row>
    <row r="10982" spans="25:27" x14ac:dyDescent="0.2">
      <c r="Y10982" s="396"/>
      <c r="Z10982" s="396"/>
      <c r="AA10982" s="441"/>
    </row>
    <row r="10983" spans="25:27" x14ac:dyDescent="0.2">
      <c r="Y10983" s="396"/>
      <c r="Z10983" s="396"/>
      <c r="AA10983" s="441"/>
    </row>
    <row r="10984" spans="25:27" x14ac:dyDescent="0.2">
      <c r="Y10984" s="396"/>
      <c r="Z10984" s="396"/>
      <c r="AA10984" s="441"/>
    </row>
    <row r="10985" spans="25:27" x14ac:dyDescent="0.2">
      <c r="Y10985" s="396"/>
      <c r="Z10985" s="396"/>
      <c r="AA10985" s="441"/>
    </row>
    <row r="10986" spans="25:27" x14ac:dyDescent="0.2">
      <c r="Y10986" s="396"/>
      <c r="Z10986" s="396"/>
      <c r="AA10986" s="441"/>
    </row>
    <row r="10987" spans="25:27" x14ac:dyDescent="0.2">
      <c r="Y10987" s="396"/>
      <c r="Z10987" s="396"/>
      <c r="AA10987" s="441"/>
    </row>
    <row r="10988" spans="25:27" x14ac:dyDescent="0.2">
      <c r="Y10988" s="396"/>
      <c r="Z10988" s="396"/>
      <c r="AA10988" s="441"/>
    </row>
    <row r="10989" spans="25:27" x14ac:dyDescent="0.2">
      <c r="Y10989" s="396"/>
      <c r="Z10989" s="396"/>
      <c r="AA10989" s="441"/>
    </row>
    <row r="10990" spans="25:27" x14ac:dyDescent="0.2">
      <c r="Y10990" s="396"/>
      <c r="Z10990" s="396"/>
      <c r="AA10990" s="441"/>
    </row>
    <row r="10991" spans="25:27" x14ac:dyDescent="0.2">
      <c r="Y10991" s="396"/>
      <c r="Z10991" s="396"/>
      <c r="AA10991" s="441"/>
    </row>
    <row r="10992" spans="25:27" x14ac:dyDescent="0.2">
      <c r="Y10992" s="396"/>
      <c r="Z10992" s="396"/>
      <c r="AA10992" s="441"/>
    </row>
    <row r="10993" spans="25:27" x14ac:dyDescent="0.2">
      <c r="Y10993" s="396"/>
      <c r="Z10993" s="396"/>
      <c r="AA10993" s="441"/>
    </row>
    <row r="10994" spans="25:27" x14ac:dyDescent="0.2">
      <c r="Y10994" s="396"/>
      <c r="Z10994" s="396"/>
      <c r="AA10994" s="441"/>
    </row>
    <row r="10995" spans="25:27" x14ac:dyDescent="0.2">
      <c r="Y10995" s="396"/>
      <c r="Z10995" s="396"/>
      <c r="AA10995" s="441"/>
    </row>
    <row r="10996" spans="25:27" x14ac:dyDescent="0.2">
      <c r="Y10996" s="396"/>
      <c r="Z10996" s="396"/>
      <c r="AA10996" s="441"/>
    </row>
    <row r="10997" spans="25:27" x14ac:dyDescent="0.2">
      <c r="Y10997" s="396"/>
      <c r="Z10997" s="396"/>
      <c r="AA10997" s="441"/>
    </row>
    <row r="10998" spans="25:27" x14ac:dyDescent="0.2">
      <c r="Y10998" s="396"/>
      <c r="Z10998" s="396"/>
      <c r="AA10998" s="441"/>
    </row>
    <row r="10999" spans="25:27" x14ac:dyDescent="0.2">
      <c r="Y10999" s="396"/>
      <c r="Z10999" s="396"/>
      <c r="AA10999" s="441"/>
    </row>
    <row r="11000" spans="25:27" x14ac:dyDescent="0.2">
      <c r="Y11000" s="396"/>
      <c r="Z11000" s="396"/>
      <c r="AA11000" s="441"/>
    </row>
    <row r="11001" spans="25:27" x14ac:dyDescent="0.2">
      <c r="Y11001" s="396"/>
      <c r="Z11001" s="396"/>
      <c r="AA11001" s="441"/>
    </row>
    <row r="11002" spans="25:27" x14ac:dyDescent="0.2">
      <c r="Y11002" s="396"/>
      <c r="Z11002" s="396"/>
      <c r="AA11002" s="441"/>
    </row>
    <row r="11003" spans="25:27" x14ac:dyDescent="0.2">
      <c r="Y11003" s="396"/>
      <c r="Z11003" s="396"/>
      <c r="AA11003" s="441"/>
    </row>
    <row r="11004" spans="25:27" x14ac:dyDescent="0.2">
      <c r="Y11004" s="396"/>
      <c r="Z11004" s="396"/>
      <c r="AA11004" s="441"/>
    </row>
    <row r="11005" spans="25:27" x14ac:dyDescent="0.2">
      <c r="Y11005" s="396"/>
      <c r="Z11005" s="396"/>
      <c r="AA11005" s="441"/>
    </row>
    <row r="11006" spans="25:27" x14ac:dyDescent="0.2">
      <c r="Y11006" s="396"/>
      <c r="Z11006" s="396"/>
      <c r="AA11006" s="441"/>
    </row>
    <row r="11007" spans="25:27" x14ac:dyDescent="0.2">
      <c r="Y11007" s="396"/>
      <c r="Z11007" s="396"/>
      <c r="AA11007" s="441"/>
    </row>
    <row r="11008" spans="25:27" x14ac:dyDescent="0.2">
      <c r="Y11008" s="396"/>
      <c r="Z11008" s="396"/>
      <c r="AA11008" s="441"/>
    </row>
    <row r="11009" spans="25:27" x14ac:dyDescent="0.2">
      <c r="Y11009" s="396"/>
      <c r="Z11009" s="396"/>
      <c r="AA11009" s="441"/>
    </row>
    <row r="11010" spans="25:27" x14ac:dyDescent="0.2">
      <c r="Y11010" s="396"/>
      <c r="Z11010" s="396"/>
      <c r="AA11010" s="441"/>
    </row>
    <row r="11011" spans="25:27" x14ac:dyDescent="0.2">
      <c r="Y11011" s="396"/>
      <c r="Z11011" s="396"/>
      <c r="AA11011" s="441"/>
    </row>
    <row r="11012" spans="25:27" x14ac:dyDescent="0.2">
      <c r="Y11012" s="396"/>
      <c r="Z11012" s="396"/>
      <c r="AA11012" s="441"/>
    </row>
    <row r="11013" spans="25:27" x14ac:dyDescent="0.2">
      <c r="Y11013" s="396"/>
      <c r="Z11013" s="396"/>
      <c r="AA11013" s="441"/>
    </row>
    <row r="11014" spans="25:27" x14ac:dyDescent="0.2">
      <c r="Y11014" s="396"/>
      <c r="Z11014" s="396"/>
      <c r="AA11014" s="441"/>
    </row>
    <row r="11015" spans="25:27" x14ac:dyDescent="0.2">
      <c r="Y11015" s="396"/>
      <c r="Z11015" s="396"/>
      <c r="AA11015" s="441"/>
    </row>
    <row r="11016" spans="25:27" x14ac:dyDescent="0.2">
      <c r="Y11016" s="396"/>
      <c r="Z11016" s="396"/>
      <c r="AA11016" s="441"/>
    </row>
    <row r="11017" spans="25:27" x14ac:dyDescent="0.2">
      <c r="Y11017" s="396"/>
      <c r="Z11017" s="396"/>
      <c r="AA11017" s="441"/>
    </row>
    <row r="11018" spans="25:27" x14ac:dyDescent="0.2">
      <c r="Y11018" s="396"/>
      <c r="Z11018" s="396"/>
      <c r="AA11018" s="441"/>
    </row>
    <row r="11019" spans="25:27" x14ac:dyDescent="0.2">
      <c r="Y11019" s="396"/>
      <c r="Z11019" s="396"/>
      <c r="AA11019" s="441"/>
    </row>
    <row r="11020" spans="25:27" x14ac:dyDescent="0.2">
      <c r="Y11020" s="396"/>
      <c r="Z11020" s="396"/>
      <c r="AA11020" s="441"/>
    </row>
    <row r="11021" spans="25:27" x14ac:dyDescent="0.2">
      <c r="Y11021" s="396"/>
      <c r="Z11021" s="396"/>
      <c r="AA11021" s="441"/>
    </row>
    <row r="11022" spans="25:27" x14ac:dyDescent="0.2">
      <c r="Y11022" s="396"/>
      <c r="Z11022" s="396"/>
      <c r="AA11022" s="441"/>
    </row>
    <row r="11023" spans="25:27" x14ac:dyDescent="0.2">
      <c r="Y11023" s="396"/>
      <c r="Z11023" s="396"/>
      <c r="AA11023" s="441"/>
    </row>
    <row r="11024" spans="25:27" x14ac:dyDescent="0.2">
      <c r="Y11024" s="396"/>
      <c r="Z11024" s="396"/>
      <c r="AA11024" s="441"/>
    </row>
    <row r="11025" spans="25:27" x14ac:dyDescent="0.2">
      <c r="Y11025" s="396"/>
      <c r="Z11025" s="396"/>
      <c r="AA11025" s="441"/>
    </row>
    <row r="11026" spans="25:27" x14ac:dyDescent="0.2">
      <c r="Y11026" s="396"/>
      <c r="Z11026" s="396"/>
      <c r="AA11026" s="441"/>
    </row>
    <row r="11027" spans="25:27" x14ac:dyDescent="0.2">
      <c r="Y11027" s="396"/>
      <c r="Z11027" s="396"/>
      <c r="AA11027" s="441"/>
    </row>
    <row r="11028" spans="25:27" x14ac:dyDescent="0.2">
      <c r="Y11028" s="396"/>
      <c r="Z11028" s="396"/>
      <c r="AA11028" s="441"/>
    </row>
    <row r="11029" spans="25:27" x14ac:dyDescent="0.2">
      <c r="Y11029" s="396"/>
      <c r="Z11029" s="396"/>
      <c r="AA11029" s="441"/>
    </row>
    <row r="11030" spans="25:27" x14ac:dyDescent="0.2">
      <c r="Y11030" s="396"/>
      <c r="Z11030" s="396"/>
      <c r="AA11030" s="441"/>
    </row>
    <row r="11031" spans="25:27" x14ac:dyDescent="0.2">
      <c r="Y11031" s="396"/>
      <c r="Z11031" s="396"/>
      <c r="AA11031" s="441"/>
    </row>
    <row r="11032" spans="25:27" x14ac:dyDescent="0.2">
      <c r="Y11032" s="396"/>
      <c r="Z11032" s="396"/>
      <c r="AA11032" s="441"/>
    </row>
    <row r="11033" spans="25:27" x14ac:dyDescent="0.2">
      <c r="Y11033" s="396"/>
      <c r="Z11033" s="396"/>
      <c r="AA11033" s="441"/>
    </row>
    <row r="11034" spans="25:27" x14ac:dyDescent="0.2">
      <c r="Y11034" s="396"/>
      <c r="Z11034" s="396"/>
      <c r="AA11034" s="441"/>
    </row>
    <row r="11035" spans="25:27" x14ac:dyDescent="0.2">
      <c r="Y11035" s="396"/>
      <c r="Z11035" s="396"/>
      <c r="AA11035" s="441"/>
    </row>
    <row r="11036" spans="25:27" x14ac:dyDescent="0.2">
      <c r="Y11036" s="396"/>
      <c r="Z11036" s="396"/>
      <c r="AA11036" s="441"/>
    </row>
    <row r="11037" spans="25:27" x14ac:dyDescent="0.2">
      <c r="Y11037" s="396"/>
      <c r="Z11037" s="396"/>
      <c r="AA11037" s="441"/>
    </row>
    <row r="11038" spans="25:27" x14ac:dyDescent="0.2">
      <c r="Y11038" s="396"/>
      <c r="Z11038" s="396"/>
      <c r="AA11038" s="441"/>
    </row>
    <row r="11039" spans="25:27" x14ac:dyDescent="0.2">
      <c r="Y11039" s="396"/>
      <c r="Z11039" s="396"/>
      <c r="AA11039" s="441"/>
    </row>
    <row r="11040" spans="25:27" x14ac:dyDescent="0.2">
      <c r="Y11040" s="396"/>
      <c r="Z11040" s="396"/>
      <c r="AA11040" s="441"/>
    </row>
    <row r="11041" spans="25:27" x14ac:dyDescent="0.2">
      <c r="Y11041" s="396"/>
      <c r="Z11041" s="396"/>
      <c r="AA11041" s="441"/>
    </row>
    <row r="11042" spans="25:27" x14ac:dyDescent="0.2">
      <c r="Y11042" s="396"/>
      <c r="Z11042" s="396"/>
      <c r="AA11042" s="441"/>
    </row>
    <row r="11043" spans="25:27" x14ac:dyDescent="0.2">
      <c r="Y11043" s="396"/>
      <c r="Z11043" s="396"/>
      <c r="AA11043" s="441"/>
    </row>
    <row r="11044" spans="25:27" x14ac:dyDescent="0.2">
      <c r="Y11044" s="396"/>
      <c r="Z11044" s="396"/>
      <c r="AA11044" s="441"/>
    </row>
    <row r="11045" spans="25:27" x14ac:dyDescent="0.2">
      <c r="Y11045" s="396"/>
      <c r="Z11045" s="396"/>
      <c r="AA11045" s="441"/>
    </row>
    <row r="11046" spans="25:27" x14ac:dyDescent="0.2">
      <c r="Y11046" s="396"/>
      <c r="Z11046" s="396"/>
      <c r="AA11046" s="441"/>
    </row>
    <row r="11047" spans="25:27" x14ac:dyDescent="0.2">
      <c r="Y11047" s="396"/>
      <c r="Z11047" s="396"/>
      <c r="AA11047" s="441"/>
    </row>
    <row r="11048" spans="25:27" x14ac:dyDescent="0.2">
      <c r="Y11048" s="396"/>
      <c r="Z11048" s="396"/>
      <c r="AA11048" s="441"/>
    </row>
    <row r="11049" spans="25:27" x14ac:dyDescent="0.2">
      <c r="Y11049" s="396"/>
      <c r="Z11049" s="396"/>
      <c r="AA11049" s="441"/>
    </row>
    <row r="11050" spans="25:27" x14ac:dyDescent="0.2">
      <c r="Y11050" s="396"/>
      <c r="Z11050" s="396"/>
      <c r="AA11050" s="441"/>
    </row>
    <row r="11051" spans="25:27" x14ac:dyDescent="0.2">
      <c r="Y11051" s="396"/>
      <c r="Z11051" s="396"/>
      <c r="AA11051" s="441"/>
    </row>
    <row r="11052" spans="25:27" x14ac:dyDescent="0.2">
      <c r="Y11052" s="396"/>
      <c r="Z11052" s="396"/>
      <c r="AA11052" s="441"/>
    </row>
    <row r="11053" spans="25:27" x14ac:dyDescent="0.2">
      <c r="Y11053" s="396"/>
      <c r="Z11053" s="396"/>
      <c r="AA11053" s="441"/>
    </row>
    <row r="11054" spans="25:27" x14ac:dyDescent="0.2">
      <c r="Y11054" s="396"/>
      <c r="Z11054" s="396"/>
      <c r="AA11054" s="441"/>
    </row>
    <row r="11055" spans="25:27" x14ac:dyDescent="0.2">
      <c r="Y11055" s="396"/>
      <c r="Z11055" s="396"/>
      <c r="AA11055" s="441"/>
    </row>
    <row r="11056" spans="25:27" x14ac:dyDescent="0.2">
      <c r="Y11056" s="396"/>
      <c r="Z11056" s="396"/>
      <c r="AA11056" s="441"/>
    </row>
    <row r="11057" spans="25:27" x14ac:dyDescent="0.2">
      <c r="Y11057" s="396"/>
      <c r="Z11057" s="396"/>
      <c r="AA11057" s="441"/>
    </row>
    <row r="11058" spans="25:27" x14ac:dyDescent="0.2">
      <c r="Y11058" s="396"/>
      <c r="Z11058" s="396"/>
      <c r="AA11058" s="441"/>
    </row>
    <row r="11059" spans="25:27" x14ac:dyDescent="0.2">
      <c r="Y11059" s="396"/>
      <c r="Z11059" s="396"/>
      <c r="AA11059" s="441"/>
    </row>
    <row r="11060" spans="25:27" x14ac:dyDescent="0.2">
      <c r="Y11060" s="396"/>
      <c r="Z11060" s="396"/>
      <c r="AA11060" s="441"/>
    </row>
    <row r="11061" spans="25:27" x14ac:dyDescent="0.2">
      <c r="Y11061" s="396"/>
      <c r="Z11061" s="396"/>
      <c r="AA11061" s="441"/>
    </row>
    <row r="11062" spans="25:27" x14ac:dyDescent="0.2">
      <c r="Y11062" s="396"/>
      <c r="Z11062" s="396"/>
      <c r="AA11062" s="441"/>
    </row>
    <row r="11063" spans="25:27" x14ac:dyDescent="0.2">
      <c r="Y11063" s="396"/>
      <c r="Z11063" s="396"/>
      <c r="AA11063" s="441"/>
    </row>
    <row r="11064" spans="25:27" x14ac:dyDescent="0.2">
      <c r="Y11064" s="396"/>
      <c r="Z11064" s="396"/>
      <c r="AA11064" s="441"/>
    </row>
    <row r="11065" spans="25:27" x14ac:dyDescent="0.2">
      <c r="Y11065" s="396"/>
      <c r="Z11065" s="396"/>
      <c r="AA11065" s="441"/>
    </row>
    <row r="11066" spans="25:27" x14ac:dyDescent="0.2">
      <c r="Y11066" s="396"/>
      <c r="Z11066" s="396"/>
      <c r="AA11066" s="441"/>
    </row>
    <row r="11067" spans="25:27" x14ac:dyDescent="0.2">
      <c r="Y11067" s="396"/>
      <c r="Z11067" s="396"/>
      <c r="AA11067" s="441"/>
    </row>
    <row r="11068" spans="25:27" x14ac:dyDescent="0.2">
      <c r="Y11068" s="396"/>
      <c r="Z11068" s="396"/>
      <c r="AA11068" s="441"/>
    </row>
    <row r="11069" spans="25:27" x14ac:dyDescent="0.2">
      <c r="Y11069" s="396"/>
      <c r="Z11069" s="396"/>
      <c r="AA11069" s="441"/>
    </row>
    <row r="11070" spans="25:27" x14ac:dyDescent="0.2">
      <c r="Y11070" s="396"/>
      <c r="Z11070" s="396"/>
      <c r="AA11070" s="441"/>
    </row>
    <row r="11071" spans="25:27" x14ac:dyDescent="0.2">
      <c r="Y11071" s="396"/>
      <c r="Z11071" s="396"/>
      <c r="AA11071" s="441"/>
    </row>
    <row r="11072" spans="25:27" x14ac:dyDescent="0.2">
      <c r="Y11072" s="396"/>
      <c r="Z11072" s="396"/>
      <c r="AA11072" s="441"/>
    </row>
    <row r="11073" spans="25:27" x14ac:dyDescent="0.2">
      <c r="Y11073" s="396"/>
      <c r="Z11073" s="396"/>
      <c r="AA11073" s="441"/>
    </row>
    <row r="11074" spans="25:27" x14ac:dyDescent="0.2">
      <c r="Y11074" s="396"/>
      <c r="Z11074" s="396"/>
      <c r="AA11074" s="441"/>
    </row>
    <row r="11075" spans="25:27" x14ac:dyDescent="0.2">
      <c r="Y11075" s="396"/>
      <c r="Z11075" s="396"/>
      <c r="AA11075" s="441"/>
    </row>
    <row r="11076" spans="25:27" x14ac:dyDescent="0.2">
      <c r="Y11076" s="396"/>
      <c r="Z11076" s="396"/>
      <c r="AA11076" s="441"/>
    </row>
    <row r="11077" spans="25:27" x14ac:dyDescent="0.2">
      <c r="Y11077" s="396"/>
      <c r="Z11077" s="396"/>
      <c r="AA11077" s="441"/>
    </row>
    <row r="11078" spans="25:27" x14ac:dyDescent="0.2">
      <c r="Y11078" s="396"/>
      <c r="Z11078" s="396"/>
      <c r="AA11078" s="441"/>
    </row>
    <row r="11079" spans="25:27" x14ac:dyDescent="0.2">
      <c r="Y11079" s="396"/>
      <c r="Z11079" s="396"/>
      <c r="AA11079" s="441"/>
    </row>
    <row r="11080" spans="25:27" x14ac:dyDescent="0.2">
      <c r="Y11080" s="396"/>
      <c r="Z11080" s="396"/>
      <c r="AA11080" s="441"/>
    </row>
    <row r="11081" spans="25:27" x14ac:dyDescent="0.2">
      <c r="Y11081" s="396"/>
      <c r="Z11081" s="396"/>
      <c r="AA11081" s="441"/>
    </row>
    <row r="11082" spans="25:27" x14ac:dyDescent="0.2">
      <c r="Y11082" s="396"/>
      <c r="Z11082" s="396"/>
      <c r="AA11082" s="441"/>
    </row>
    <row r="11083" spans="25:27" x14ac:dyDescent="0.2">
      <c r="Y11083" s="396"/>
      <c r="Z11083" s="396"/>
      <c r="AA11083" s="441"/>
    </row>
    <row r="11084" spans="25:27" x14ac:dyDescent="0.2">
      <c r="Y11084" s="396"/>
      <c r="Z11084" s="396"/>
      <c r="AA11084" s="441"/>
    </row>
    <row r="11085" spans="25:27" x14ac:dyDescent="0.2">
      <c r="Y11085" s="396"/>
      <c r="Z11085" s="396"/>
      <c r="AA11085" s="441"/>
    </row>
    <row r="11086" spans="25:27" x14ac:dyDescent="0.2">
      <c r="Y11086" s="396"/>
      <c r="Z11086" s="396"/>
      <c r="AA11086" s="441"/>
    </row>
    <row r="11087" spans="25:27" x14ac:dyDescent="0.2">
      <c r="Y11087" s="396"/>
      <c r="Z11087" s="396"/>
      <c r="AA11087" s="441"/>
    </row>
    <row r="11088" spans="25:27" x14ac:dyDescent="0.2">
      <c r="Y11088" s="396"/>
      <c r="Z11088" s="396"/>
      <c r="AA11088" s="441"/>
    </row>
    <row r="11089" spans="25:27" x14ac:dyDescent="0.2">
      <c r="Y11089" s="396"/>
      <c r="Z11089" s="396"/>
      <c r="AA11089" s="441"/>
    </row>
    <row r="11090" spans="25:27" x14ac:dyDescent="0.2">
      <c r="Y11090" s="396"/>
      <c r="Z11090" s="396"/>
      <c r="AA11090" s="441"/>
    </row>
    <row r="11091" spans="25:27" x14ac:dyDescent="0.2">
      <c r="Y11091" s="396"/>
      <c r="Z11091" s="396"/>
      <c r="AA11091" s="441"/>
    </row>
    <row r="11092" spans="25:27" x14ac:dyDescent="0.2">
      <c r="Y11092" s="396"/>
      <c r="Z11092" s="396"/>
      <c r="AA11092" s="441"/>
    </row>
    <row r="11093" spans="25:27" x14ac:dyDescent="0.2">
      <c r="Y11093" s="396"/>
      <c r="Z11093" s="396"/>
      <c r="AA11093" s="441"/>
    </row>
    <row r="11094" spans="25:27" x14ac:dyDescent="0.2">
      <c r="Y11094" s="396"/>
      <c r="Z11094" s="396"/>
      <c r="AA11094" s="441"/>
    </row>
    <row r="11095" spans="25:27" x14ac:dyDescent="0.2">
      <c r="Y11095" s="396"/>
      <c r="Z11095" s="396"/>
      <c r="AA11095" s="441"/>
    </row>
    <row r="11096" spans="25:27" x14ac:dyDescent="0.2">
      <c r="Y11096" s="396"/>
      <c r="Z11096" s="396"/>
      <c r="AA11096" s="441"/>
    </row>
    <row r="11097" spans="25:27" x14ac:dyDescent="0.2">
      <c r="Y11097" s="396"/>
      <c r="Z11097" s="396"/>
      <c r="AA11097" s="441"/>
    </row>
    <row r="11098" spans="25:27" x14ac:dyDescent="0.2">
      <c r="Y11098" s="396"/>
      <c r="Z11098" s="396"/>
      <c r="AA11098" s="441"/>
    </row>
    <row r="11099" spans="25:27" x14ac:dyDescent="0.2">
      <c r="Y11099" s="396"/>
      <c r="Z11099" s="396"/>
      <c r="AA11099" s="441"/>
    </row>
    <row r="11100" spans="25:27" x14ac:dyDescent="0.2">
      <c r="Y11100" s="396"/>
      <c r="Z11100" s="396"/>
      <c r="AA11100" s="441"/>
    </row>
    <row r="11101" spans="25:27" x14ac:dyDescent="0.2">
      <c r="Y11101" s="396"/>
      <c r="Z11101" s="396"/>
      <c r="AA11101" s="441"/>
    </row>
    <row r="11102" spans="25:27" x14ac:dyDescent="0.2">
      <c r="Y11102" s="396"/>
      <c r="Z11102" s="396"/>
      <c r="AA11102" s="441"/>
    </row>
    <row r="11103" spans="25:27" x14ac:dyDescent="0.2">
      <c r="Y11103" s="396"/>
      <c r="Z11103" s="396"/>
      <c r="AA11103" s="441"/>
    </row>
    <row r="11104" spans="25:27" x14ac:dyDescent="0.2">
      <c r="Y11104" s="396"/>
      <c r="Z11104" s="396"/>
      <c r="AA11104" s="441"/>
    </row>
    <row r="11105" spans="25:27" x14ac:dyDescent="0.2">
      <c r="Y11105" s="396"/>
      <c r="Z11105" s="396"/>
      <c r="AA11105" s="441"/>
    </row>
    <row r="11106" spans="25:27" x14ac:dyDescent="0.2">
      <c r="Y11106" s="396"/>
      <c r="Z11106" s="396"/>
      <c r="AA11106" s="441"/>
    </row>
    <row r="11107" spans="25:27" x14ac:dyDescent="0.2">
      <c r="Y11107" s="396"/>
      <c r="Z11107" s="396"/>
      <c r="AA11107" s="441"/>
    </row>
    <row r="11108" spans="25:27" x14ac:dyDescent="0.2">
      <c r="Y11108" s="396"/>
      <c r="Z11108" s="396"/>
      <c r="AA11108" s="441"/>
    </row>
    <row r="11109" spans="25:27" x14ac:dyDescent="0.2">
      <c r="Y11109" s="396"/>
      <c r="Z11109" s="396"/>
      <c r="AA11109" s="441"/>
    </row>
    <row r="11110" spans="25:27" x14ac:dyDescent="0.2">
      <c r="Y11110" s="396"/>
      <c r="Z11110" s="396"/>
      <c r="AA11110" s="441"/>
    </row>
    <row r="11111" spans="25:27" x14ac:dyDescent="0.2">
      <c r="Y11111" s="396"/>
      <c r="Z11111" s="396"/>
      <c r="AA11111" s="441"/>
    </row>
    <row r="11112" spans="25:27" x14ac:dyDescent="0.2">
      <c r="Y11112" s="396"/>
      <c r="Z11112" s="396"/>
      <c r="AA11112" s="441"/>
    </row>
    <row r="11113" spans="25:27" x14ac:dyDescent="0.2">
      <c r="Y11113" s="396"/>
      <c r="Z11113" s="396"/>
      <c r="AA11113" s="441"/>
    </row>
    <row r="11114" spans="25:27" x14ac:dyDescent="0.2">
      <c r="Y11114" s="396"/>
      <c r="Z11114" s="396"/>
      <c r="AA11114" s="441"/>
    </row>
    <row r="11115" spans="25:27" x14ac:dyDescent="0.2">
      <c r="Y11115" s="396"/>
      <c r="Z11115" s="396"/>
      <c r="AA11115" s="441"/>
    </row>
    <row r="11116" spans="25:27" x14ac:dyDescent="0.2">
      <c r="Y11116" s="396"/>
      <c r="Z11116" s="396"/>
      <c r="AA11116" s="441"/>
    </row>
    <row r="11117" spans="25:27" x14ac:dyDescent="0.2">
      <c r="Y11117" s="396"/>
      <c r="Z11117" s="396"/>
      <c r="AA11117" s="441"/>
    </row>
    <row r="11118" spans="25:27" x14ac:dyDescent="0.2">
      <c r="Y11118" s="396"/>
      <c r="Z11118" s="396"/>
      <c r="AA11118" s="441"/>
    </row>
    <row r="11119" spans="25:27" x14ac:dyDescent="0.2">
      <c r="Y11119" s="396"/>
      <c r="Z11119" s="396"/>
      <c r="AA11119" s="441"/>
    </row>
    <row r="11120" spans="25:27" x14ac:dyDescent="0.2">
      <c r="Y11120" s="396"/>
      <c r="Z11120" s="396"/>
      <c r="AA11120" s="441"/>
    </row>
    <row r="11121" spans="25:27" x14ac:dyDescent="0.2">
      <c r="Y11121" s="396"/>
      <c r="Z11121" s="396"/>
      <c r="AA11121" s="441"/>
    </row>
    <row r="11122" spans="25:27" x14ac:dyDescent="0.2">
      <c r="Y11122" s="396"/>
      <c r="Z11122" s="396"/>
      <c r="AA11122" s="441"/>
    </row>
    <row r="11123" spans="25:27" x14ac:dyDescent="0.2">
      <c r="Y11123" s="396"/>
      <c r="Z11123" s="396"/>
      <c r="AA11123" s="441"/>
    </row>
    <row r="11124" spans="25:27" x14ac:dyDescent="0.2">
      <c r="Y11124" s="396"/>
      <c r="Z11124" s="396"/>
      <c r="AA11124" s="441"/>
    </row>
    <row r="11125" spans="25:27" x14ac:dyDescent="0.2">
      <c r="Y11125" s="396"/>
      <c r="Z11125" s="396"/>
      <c r="AA11125" s="441"/>
    </row>
    <row r="11126" spans="25:27" x14ac:dyDescent="0.2">
      <c r="Y11126" s="396"/>
      <c r="Z11126" s="396"/>
      <c r="AA11126" s="441"/>
    </row>
    <row r="11127" spans="25:27" x14ac:dyDescent="0.2">
      <c r="Y11127" s="396"/>
      <c r="Z11127" s="396"/>
      <c r="AA11127" s="441"/>
    </row>
    <row r="11128" spans="25:27" x14ac:dyDescent="0.2">
      <c r="Y11128" s="396"/>
      <c r="Z11128" s="396"/>
      <c r="AA11128" s="441"/>
    </row>
    <row r="11129" spans="25:27" x14ac:dyDescent="0.2">
      <c r="Y11129" s="396"/>
      <c r="Z11129" s="396"/>
      <c r="AA11129" s="441"/>
    </row>
    <row r="11130" spans="25:27" x14ac:dyDescent="0.2">
      <c r="Y11130" s="396"/>
      <c r="Z11130" s="396"/>
      <c r="AA11130" s="441"/>
    </row>
    <row r="11131" spans="25:27" x14ac:dyDescent="0.2">
      <c r="Y11131" s="396"/>
      <c r="Z11131" s="396"/>
      <c r="AA11131" s="441"/>
    </row>
    <row r="11132" spans="25:27" x14ac:dyDescent="0.2">
      <c r="Y11132" s="396"/>
      <c r="Z11132" s="396"/>
      <c r="AA11132" s="441"/>
    </row>
    <row r="11133" spans="25:27" x14ac:dyDescent="0.2">
      <c r="Y11133" s="396"/>
      <c r="Z11133" s="396"/>
      <c r="AA11133" s="441"/>
    </row>
    <row r="11134" spans="25:27" x14ac:dyDescent="0.2">
      <c r="Y11134" s="396"/>
      <c r="Z11134" s="396"/>
      <c r="AA11134" s="441"/>
    </row>
    <row r="11135" spans="25:27" x14ac:dyDescent="0.2">
      <c r="Y11135" s="396"/>
      <c r="Z11135" s="396"/>
      <c r="AA11135" s="441"/>
    </row>
    <row r="11136" spans="25:27" x14ac:dyDescent="0.2">
      <c r="Y11136" s="396"/>
      <c r="Z11136" s="396"/>
      <c r="AA11136" s="441"/>
    </row>
    <row r="11137" spans="25:27" x14ac:dyDescent="0.2">
      <c r="Y11137" s="396"/>
      <c r="Z11137" s="396"/>
      <c r="AA11137" s="441"/>
    </row>
    <row r="11138" spans="25:27" x14ac:dyDescent="0.2">
      <c r="Y11138" s="396"/>
      <c r="Z11138" s="396"/>
      <c r="AA11138" s="441"/>
    </row>
    <row r="11139" spans="25:27" x14ac:dyDescent="0.2">
      <c r="Y11139" s="396"/>
      <c r="Z11139" s="396"/>
      <c r="AA11139" s="441"/>
    </row>
    <row r="11140" spans="25:27" x14ac:dyDescent="0.2">
      <c r="Y11140" s="396"/>
      <c r="Z11140" s="396"/>
      <c r="AA11140" s="441"/>
    </row>
    <row r="11141" spans="25:27" x14ac:dyDescent="0.2">
      <c r="Y11141" s="396"/>
      <c r="Z11141" s="396"/>
      <c r="AA11141" s="441"/>
    </row>
    <row r="11142" spans="25:27" x14ac:dyDescent="0.2">
      <c r="Y11142" s="396"/>
      <c r="Z11142" s="396"/>
      <c r="AA11142" s="441"/>
    </row>
    <row r="11143" spans="25:27" x14ac:dyDescent="0.2">
      <c r="Y11143" s="396"/>
      <c r="Z11143" s="396"/>
      <c r="AA11143" s="441"/>
    </row>
    <row r="11144" spans="25:27" x14ac:dyDescent="0.2">
      <c r="Y11144" s="396"/>
      <c r="Z11144" s="396"/>
      <c r="AA11144" s="441"/>
    </row>
    <row r="11145" spans="25:27" x14ac:dyDescent="0.2">
      <c r="Y11145" s="396"/>
      <c r="Z11145" s="396"/>
      <c r="AA11145" s="441"/>
    </row>
    <row r="11146" spans="25:27" x14ac:dyDescent="0.2">
      <c r="Y11146" s="396"/>
      <c r="Z11146" s="396"/>
      <c r="AA11146" s="441"/>
    </row>
    <row r="11147" spans="25:27" x14ac:dyDescent="0.2">
      <c r="Y11147" s="396"/>
      <c r="Z11147" s="396"/>
      <c r="AA11147" s="441"/>
    </row>
    <row r="11148" spans="25:27" x14ac:dyDescent="0.2">
      <c r="Y11148" s="396"/>
      <c r="Z11148" s="396"/>
      <c r="AA11148" s="441"/>
    </row>
    <row r="11149" spans="25:27" x14ac:dyDescent="0.2">
      <c r="Y11149" s="396"/>
      <c r="Z11149" s="396"/>
      <c r="AA11149" s="441"/>
    </row>
    <row r="11150" spans="25:27" x14ac:dyDescent="0.2">
      <c r="Y11150" s="396"/>
      <c r="Z11150" s="396"/>
      <c r="AA11150" s="441"/>
    </row>
    <row r="11151" spans="25:27" x14ac:dyDescent="0.2">
      <c r="Y11151" s="396"/>
      <c r="Z11151" s="396"/>
      <c r="AA11151" s="441"/>
    </row>
    <row r="11152" spans="25:27" x14ac:dyDescent="0.2">
      <c r="Y11152" s="396"/>
      <c r="Z11152" s="396"/>
      <c r="AA11152" s="441"/>
    </row>
    <row r="11153" spans="25:27" x14ac:dyDescent="0.2">
      <c r="Y11153" s="396"/>
      <c r="Z11153" s="396"/>
      <c r="AA11153" s="441"/>
    </row>
    <row r="11154" spans="25:27" x14ac:dyDescent="0.2">
      <c r="Y11154" s="396"/>
      <c r="Z11154" s="396"/>
      <c r="AA11154" s="441"/>
    </row>
    <row r="11155" spans="25:27" x14ac:dyDescent="0.2">
      <c r="Y11155" s="396"/>
      <c r="Z11155" s="396"/>
      <c r="AA11155" s="441"/>
    </row>
    <row r="11156" spans="25:27" x14ac:dyDescent="0.2">
      <c r="Y11156" s="396"/>
      <c r="Z11156" s="396"/>
      <c r="AA11156" s="441"/>
    </row>
    <row r="11157" spans="25:27" x14ac:dyDescent="0.2">
      <c r="Y11157" s="396"/>
      <c r="Z11157" s="396"/>
      <c r="AA11157" s="441"/>
    </row>
    <row r="11158" spans="25:27" x14ac:dyDescent="0.2">
      <c r="Y11158" s="396"/>
      <c r="Z11158" s="396"/>
      <c r="AA11158" s="441"/>
    </row>
    <row r="11159" spans="25:27" x14ac:dyDescent="0.2">
      <c r="Y11159" s="396"/>
      <c r="Z11159" s="396"/>
      <c r="AA11159" s="441"/>
    </row>
    <row r="11160" spans="25:27" x14ac:dyDescent="0.2">
      <c r="Y11160" s="396"/>
      <c r="Z11160" s="396"/>
      <c r="AA11160" s="441"/>
    </row>
    <row r="11161" spans="25:27" x14ac:dyDescent="0.2">
      <c r="Y11161" s="396"/>
      <c r="Z11161" s="396"/>
      <c r="AA11161" s="441"/>
    </row>
    <row r="11162" spans="25:27" x14ac:dyDescent="0.2">
      <c r="Y11162" s="396"/>
      <c r="Z11162" s="396"/>
      <c r="AA11162" s="441"/>
    </row>
    <row r="11163" spans="25:27" x14ac:dyDescent="0.2">
      <c r="Y11163" s="396"/>
      <c r="Z11163" s="396"/>
      <c r="AA11163" s="441"/>
    </row>
    <row r="11164" spans="25:27" x14ac:dyDescent="0.2">
      <c r="Y11164" s="396"/>
      <c r="Z11164" s="396"/>
      <c r="AA11164" s="441"/>
    </row>
    <row r="11165" spans="25:27" x14ac:dyDescent="0.2">
      <c r="Y11165" s="396"/>
      <c r="Z11165" s="396"/>
      <c r="AA11165" s="441"/>
    </row>
    <row r="11166" spans="25:27" x14ac:dyDescent="0.2">
      <c r="Y11166" s="396"/>
      <c r="Z11166" s="396"/>
      <c r="AA11166" s="441"/>
    </row>
    <row r="11167" spans="25:27" x14ac:dyDescent="0.2">
      <c r="Y11167" s="396"/>
      <c r="Z11167" s="396"/>
      <c r="AA11167" s="441"/>
    </row>
    <row r="11168" spans="25:27" x14ac:dyDescent="0.2">
      <c r="Y11168" s="396"/>
      <c r="Z11168" s="396"/>
      <c r="AA11168" s="441"/>
    </row>
    <row r="11169" spans="25:27" x14ac:dyDescent="0.2">
      <c r="Y11169" s="396"/>
      <c r="Z11169" s="396"/>
      <c r="AA11169" s="441"/>
    </row>
    <row r="11170" spans="25:27" x14ac:dyDescent="0.2">
      <c r="Y11170" s="396"/>
      <c r="Z11170" s="396"/>
      <c r="AA11170" s="441"/>
    </row>
    <row r="11171" spans="25:27" x14ac:dyDescent="0.2">
      <c r="Y11171" s="396"/>
      <c r="Z11171" s="396"/>
      <c r="AA11171" s="441"/>
    </row>
    <row r="11172" spans="25:27" x14ac:dyDescent="0.2">
      <c r="Y11172" s="396"/>
      <c r="Z11172" s="396"/>
      <c r="AA11172" s="441"/>
    </row>
    <row r="11173" spans="25:27" x14ac:dyDescent="0.2">
      <c r="Y11173" s="396"/>
      <c r="Z11173" s="396"/>
      <c r="AA11173" s="441"/>
    </row>
    <row r="11174" spans="25:27" x14ac:dyDescent="0.2">
      <c r="Y11174" s="396"/>
      <c r="Z11174" s="396"/>
      <c r="AA11174" s="441"/>
    </row>
    <row r="11175" spans="25:27" x14ac:dyDescent="0.2">
      <c r="Y11175" s="396"/>
      <c r="Z11175" s="396"/>
      <c r="AA11175" s="441"/>
    </row>
    <row r="11176" spans="25:27" x14ac:dyDescent="0.2">
      <c r="Y11176" s="396"/>
      <c r="Z11176" s="396"/>
      <c r="AA11176" s="441"/>
    </row>
    <row r="11177" spans="25:27" x14ac:dyDescent="0.2">
      <c r="Y11177" s="396"/>
      <c r="Z11177" s="396"/>
      <c r="AA11177" s="441"/>
    </row>
    <row r="11178" spans="25:27" x14ac:dyDescent="0.2">
      <c r="Y11178" s="396"/>
      <c r="Z11178" s="396"/>
      <c r="AA11178" s="441"/>
    </row>
    <row r="11179" spans="25:27" x14ac:dyDescent="0.2">
      <c r="Y11179" s="396"/>
      <c r="Z11179" s="396"/>
      <c r="AA11179" s="441"/>
    </row>
    <row r="11180" spans="25:27" x14ac:dyDescent="0.2">
      <c r="Y11180" s="396"/>
      <c r="Z11180" s="396"/>
      <c r="AA11180" s="441"/>
    </row>
    <row r="11181" spans="25:27" x14ac:dyDescent="0.2">
      <c r="Y11181" s="396"/>
      <c r="Z11181" s="396"/>
      <c r="AA11181" s="441"/>
    </row>
    <row r="11182" spans="25:27" x14ac:dyDescent="0.2">
      <c r="Y11182" s="396"/>
      <c r="Z11182" s="396"/>
      <c r="AA11182" s="441"/>
    </row>
    <row r="11183" spans="25:27" x14ac:dyDescent="0.2">
      <c r="Y11183" s="396"/>
      <c r="Z11183" s="396"/>
      <c r="AA11183" s="441"/>
    </row>
    <row r="11184" spans="25:27" x14ac:dyDescent="0.2">
      <c r="Y11184" s="396"/>
      <c r="Z11184" s="396"/>
      <c r="AA11184" s="441"/>
    </row>
    <row r="11185" spans="25:27" x14ac:dyDescent="0.2">
      <c r="Y11185" s="396"/>
      <c r="Z11185" s="396"/>
      <c r="AA11185" s="441"/>
    </row>
    <row r="11186" spans="25:27" x14ac:dyDescent="0.2">
      <c r="Y11186" s="396"/>
      <c r="Z11186" s="396"/>
      <c r="AA11186" s="441"/>
    </row>
    <row r="11187" spans="25:27" x14ac:dyDescent="0.2">
      <c r="Y11187" s="396"/>
      <c r="Z11187" s="396"/>
      <c r="AA11187" s="441"/>
    </row>
    <row r="11188" spans="25:27" x14ac:dyDescent="0.2">
      <c r="Y11188" s="396"/>
      <c r="Z11188" s="396"/>
      <c r="AA11188" s="441"/>
    </row>
    <row r="11189" spans="25:27" x14ac:dyDescent="0.2">
      <c r="Y11189" s="396"/>
      <c r="Z11189" s="396"/>
      <c r="AA11189" s="441"/>
    </row>
    <row r="11190" spans="25:27" x14ac:dyDescent="0.2">
      <c r="Y11190" s="396"/>
      <c r="Z11190" s="396"/>
      <c r="AA11190" s="441"/>
    </row>
    <row r="11191" spans="25:27" x14ac:dyDescent="0.2">
      <c r="Y11191" s="396"/>
      <c r="Z11191" s="396"/>
      <c r="AA11191" s="441"/>
    </row>
    <row r="11192" spans="25:27" x14ac:dyDescent="0.2">
      <c r="Y11192" s="396"/>
      <c r="Z11192" s="396"/>
      <c r="AA11192" s="441"/>
    </row>
    <row r="11193" spans="25:27" x14ac:dyDescent="0.2">
      <c r="Y11193" s="396"/>
      <c r="Z11193" s="396"/>
      <c r="AA11193" s="441"/>
    </row>
    <row r="11194" spans="25:27" x14ac:dyDescent="0.2">
      <c r="Y11194" s="396"/>
      <c r="Z11194" s="396"/>
      <c r="AA11194" s="441"/>
    </row>
    <row r="11195" spans="25:27" x14ac:dyDescent="0.2">
      <c r="Y11195" s="396"/>
      <c r="Z11195" s="396"/>
      <c r="AA11195" s="441"/>
    </row>
    <row r="11196" spans="25:27" x14ac:dyDescent="0.2">
      <c r="Y11196" s="396"/>
      <c r="Z11196" s="396"/>
      <c r="AA11196" s="441"/>
    </row>
    <row r="11197" spans="25:27" x14ac:dyDescent="0.2">
      <c r="Y11197" s="396"/>
      <c r="Z11197" s="396"/>
      <c r="AA11197" s="441"/>
    </row>
    <row r="11198" spans="25:27" x14ac:dyDescent="0.2">
      <c r="Y11198" s="396"/>
      <c r="Z11198" s="396"/>
      <c r="AA11198" s="441"/>
    </row>
    <row r="11199" spans="25:27" x14ac:dyDescent="0.2">
      <c r="Y11199" s="396"/>
      <c r="Z11199" s="396"/>
      <c r="AA11199" s="441"/>
    </row>
    <row r="11200" spans="25:27" x14ac:dyDescent="0.2">
      <c r="Y11200" s="396"/>
      <c r="Z11200" s="396"/>
      <c r="AA11200" s="441"/>
    </row>
    <row r="11201" spans="25:27" x14ac:dyDescent="0.2">
      <c r="Y11201" s="396"/>
      <c r="Z11201" s="396"/>
      <c r="AA11201" s="441"/>
    </row>
    <row r="11202" spans="25:27" x14ac:dyDescent="0.2">
      <c r="Y11202" s="396"/>
      <c r="Z11202" s="396"/>
      <c r="AA11202" s="441"/>
    </row>
    <row r="11203" spans="25:27" x14ac:dyDescent="0.2">
      <c r="Y11203" s="396"/>
      <c r="Z11203" s="396"/>
      <c r="AA11203" s="441"/>
    </row>
    <row r="11204" spans="25:27" x14ac:dyDescent="0.2">
      <c r="Y11204" s="396"/>
      <c r="Z11204" s="396"/>
      <c r="AA11204" s="441"/>
    </row>
    <row r="11205" spans="25:27" x14ac:dyDescent="0.2">
      <c r="Y11205" s="396"/>
      <c r="Z11205" s="396"/>
      <c r="AA11205" s="441"/>
    </row>
    <row r="11206" spans="25:27" x14ac:dyDescent="0.2">
      <c r="Y11206" s="396"/>
      <c r="Z11206" s="396"/>
      <c r="AA11206" s="441"/>
    </row>
    <row r="11207" spans="25:27" x14ac:dyDescent="0.2">
      <c r="Y11207" s="396"/>
      <c r="Z11207" s="396"/>
      <c r="AA11207" s="441"/>
    </row>
    <row r="11208" spans="25:27" x14ac:dyDescent="0.2">
      <c r="Y11208" s="396"/>
      <c r="Z11208" s="396"/>
      <c r="AA11208" s="441"/>
    </row>
    <row r="11209" spans="25:27" x14ac:dyDescent="0.2">
      <c r="Y11209" s="396"/>
      <c r="Z11209" s="396"/>
      <c r="AA11209" s="441"/>
    </row>
    <row r="11210" spans="25:27" x14ac:dyDescent="0.2">
      <c r="Y11210" s="396"/>
      <c r="Z11210" s="396"/>
      <c r="AA11210" s="441"/>
    </row>
    <row r="11211" spans="25:27" x14ac:dyDescent="0.2">
      <c r="Y11211" s="396"/>
      <c r="Z11211" s="396"/>
      <c r="AA11211" s="441"/>
    </row>
    <row r="11212" spans="25:27" x14ac:dyDescent="0.2">
      <c r="Y11212" s="396"/>
      <c r="Z11212" s="396"/>
      <c r="AA11212" s="441"/>
    </row>
    <row r="11213" spans="25:27" x14ac:dyDescent="0.2">
      <c r="Y11213" s="396"/>
      <c r="Z11213" s="396"/>
      <c r="AA11213" s="441"/>
    </row>
    <row r="11214" spans="25:27" x14ac:dyDescent="0.2">
      <c r="Y11214" s="396"/>
      <c r="Z11214" s="396"/>
      <c r="AA11214" s="441"/>
    </row>
    <row r="11215" spans="25:27" x14ac:dyDescent="0.2">
      <c r="Y11215" s="396"/>
      <c r="Z11215" s="396"/>
      <c r="AA11215" s="441"/>
    </row>
    <row r="11216" spans="25:27" x14ac:dyDescent="0.2">
      <c r="Y11216" s="396"/>
      <c r="Z11216" s="396"/>
      <c r="AA11216" s="441"/>
    </row>
    <row r="11217" spans="25:27" x14ac:dyDescent="0.2">
      <c r="Y11217" s="396"/>
      <c r="Z11217" s="396"/>
      <c r="AA11217" s="441"/>
    </row>
    <row r="11218" spans="25:27" x14ac:dyDescent="0.2">
      <c r="Y11218" s="396"/>
      <c r="Z11218" s="396"/>
      <c r="AA11218" s="441"/>
    </row>
    <row r="11219" spans="25:27" x14ac:dyDescent="0.2">
      <c r="Y11219" s="396"/>
      <c r="Z11219" s="396"/>
      <c r="AA11219" s="441"/>
    </row>
    <row r="11220" spans="25:27" x14ac:dyDescent="0.2">
      <c r="Y11220" s="396"/>
      <c r="Z11220" s="396"/>
      <c r="AA11220" s="441"/>
    </row>
    <row r="11221" spans="25:27" x14ac:dyDescent="0.2">
      <c r="Y11221" s="396"/>
      <c r="Z11221" s="396"/>
      <c r="AA11221" s="441"/>
    </row>
    <row r="11222" spans="25:27" x14ac:dyDescent="0.2">
      <c r="Y11222" s="396"/>
      <c r="Z11222" s="396"/>
      <c r="AA11222" s="441"/>
    </row>
    <row r="11223" spans="25:27" x14ac:dyDescent="0.2">
      <c r="Y11223" s="396"/>
      <c r="Z11223" s="396"/>
      <c r="AA11223" s="441"/>
    </row>
    <row r="11224" spans="25:27" x14ac:dyDescent="0.2">
      <c r="Y11224" s="396"/>
      <c r="Z11224" s="396"/>
      <c r="AA11224" s="441"/>
    </row>
    <row r="11225" spans="25:27" x14ac:dyDescent="0.2">
      <c r="Y11225" s="396"/>
      <c r="Z11225" s="396"/>
      <c r="AA11225" s="441"/>
    </row>
    <row r="11226" spans="25:27" x14ac:dyDescent="0.2">
      <c r="Y11226" s="396"/>
      <c r="Z11226" s="396"/>
      <c r="AA11226" s="441"/>
    </row>
    <row r="11227" spans="25:27" x14ac:dyDescent="0.2">
      <c r="Y11227" s="396"/>
      <c r="Z11227" s="396"/>
      <c r="AA11227" s="441"/>
    </row>
    <row r="11228" spans="25:27" x14ac:dyDescent="0.2">
      <c r="Y11228" s="396"/>
      <c r="Z11228" s="396"/>
      <c r="AA11228" s="441"/>
    </row>
    <row r="11229" spans="25:27" x14ac:dyDescent="0.2">
      <c r="Y11229" s="396"/>
      <c r="Z11229" s="396"/>
      <c r="AA11229" s="441"/>
    </row>
    <row r="11230" spans="25:27" x14ac:dyDescent="0.2">
      <c r="Y11230" s="396"/>
      <c r="Z11230" s="396"/>
      <c r="AA11230" s="441"/>
    </row>
    <row r="11231" spans="25:27" x14ac:dyDescent="0.2">
      <c r="Y11231" s="396"/>
      <c r="Z11231" s="396"/>
      <c r="AA11231" s="441"/>
    </row>
    <row r="11232" spans="25:27" x14ac:dyDescent="0.2">
      <c r="Y11232" s="396"/>
      <c r="Z11232" s="396"/>
      <c r="AA11232" s="441"/>
    </row>
    <row r="11233" spans="25:27" x14ac:dyDescent="0.2">
      <c r="Y11233" s="396"/>
      <c r="Z11233" s="396"/>
      <c r="AA11233" s="441"/>
    </row>
    <row r="11234" spans="25:27" x14ac:dyDescent="0.2">
      <c r="Y11234" s="396"/>
      <c r="Z11234" s="396"/>
      <c r="AA11234" s="441"/>
    </row>
    <row r="11235" spans="25:27" x14ac:dyDescent="0.2">
      <c r="Y11235" s="396"/>
      <c r="Z11235" s="396"/>
      <c r="AA11235" s="441"/>
    </row>
    <row r="11236" spans="25:27" x14ac:dyDescent="0.2">
      <c r="Y11236" s="396"/>
      <c r="Z11236" s="396"/>
      <c r="AA11236" s="441"/>
    </row>
    <row r="11237" spans="25:27" x14ac:dyDescent="0.2">
      <c r="Y11237" s="396"/>
      <c r="Z11237" s="396"/>
      <c r="AA11237" s="441"/>
    </row>
    <row r="11238" spans="25:27" x14ac:dyDescent="0.2">
      <c r="Y11238" s="396"/>
      <c r="Z11238" s="396"/>
      <c r="AA11238" s="441"/>
    </row>
    <row r="11239" spans="25:27" x14ac:dyDescent="0.2">
      <c r="Y11239" s="396"/>
      <c r="Z11239" s="396"/>
      <c r="AA11239" s="441"/>
    </row>
    <row r="11240" spans="25:27" x14ac:dyDescent="0.2">
      <c r="Y11240" s="396"/>
      <c r="Z11240" s="396"/>
      <c r="AA11240" s="441"/>
    </row>
    <row r="11241" spans="25:27" x14ac:dyDescent="0.2">
      <c r="Y11241" s="396"/>
      <c r="Z11241" s="396"/>
      <c r="AA11241" s="441"/>
    </row>
    <row r="11242" spans="25:27" x14ac:dyDescent="0.2">
      <c r="Y11242" s="396"/>
      <c r="Z11242" s="396"/>
      <c r="AA11242" s="441"/>
    </row>
    <row r="11243" spans="25:27" x14ac:dyDescent="0.2">
      <c r="Y11243" s="396"/>
      <c r="Z11243" s="396"/>
      <c r="AA11243" s="441"/>
    </row>
    <row r="11244" spans="25:27" x14ac:dyDescent="0.2">
      <c r="Y11244" s="396"/>
      <c r="Z11244" s="396"/>
      <c r="AA11244" s="441"/>
    </row>
    <row r="11245" spans="25:27" x14ac:dyDescent="0.2">
      <c r="Y11245" s="396"/>
      <c r="Z11245" s="396"/>
      <c r="AA11245" s="441"/>
    </row>
    <row r="11246" spans="25:27" x14ac:dyDescent="0.2">
      <c r="Y11246" s="396"/>
      <c r="Z11246" s="396"/>
      <c r="AA11246" s="441"/>
    </row>
    <row r="11247" spans="25:27" x14ac:dyDescent="0.2">
      <c r="Y11247" s="396"/>
      <c r="Z11247" s="396"/>
      <c r="AA11247" s="441"/>
    </row>
    <row r="11248" spans="25:27" x14ac:dyDescent="0.2">
      <c r="Y11248" s="396"/>
      <c r="Z11248" s="396"/>
      <c r="AA11248" s="441"/>
    </row>
    <row r="11249" spans="25:27" x14ac:dyDescent="0.2">
      <c r="Y11249" s="396"/>
      <c r="Z11249" s="396"/>
      <c r="AA11249" s="441"/>
    </row>
    <row r="11250" spans="25:27" x14ac:dyDescent="0.2">
      <c r="Y11250" s="396"/>
      <c r="Z11250" s="396"/>
      <c r="AA11250" s="441"/>
    </row>
    <row r="11251" spans="25:27" x14ac:dyDescent="0.2">
      <c r="Y11251" s="396"/>
      <c r="Z11251" s="396"/>
      <c r="AA11251" s="441"/>
    </row>
    <row r="11252" spans="25:27" x14ac:dyDescent="0.2">
      <c r="Y11252" s="396"/>
      <c r="Z11252" s="396"/>
      <c r="AA11252" s="441"/>
    </row>
    <row r="11253" spans="25:27" x14ac:dyDescent="0.2">
      <c r="Y11253" s="396"/>
      <c r="Z11253" s="396"/>
      <c r="AA11253" s="441"/>
    </row>
    <row r="11254" spans="25:27" x14ac:dyDescent="0.2">
      <c r="Y11254" s="396"/>
      <c r="Z11254" s="396"/>
      <c r="AA11254" s="441"/>
    </row>
    <row r="11255" spans="25:27" x14ac:dyDescent="0.2">
      <c r="Y11255" s="396"/>
      <c r="Z11255" s="396"/>
      <c r="AA11255" s="441"/>
    </row>
    <row r="11256" spans="25:27" x14ac:dyDescent="0.2">
      <c r="Y11256" s="396"/>
      <c r="Z11256" s="396"/>
      <c r="AA11256" s="441"/>
    </row>
    <row r="11257" spans="25:27" x14ac:dyDescent="0.2">
      <c r="Y11257" s="396"/>
      <c r="Z11257" s="396"/>
      <c r="AA11257" s="441"/>
    </row>
    <row r="11258" spans="25:27" x14ac:dyDescent="0.2">
      <c r="Y11258" s="396"/>
      <c r="Z11258" s="396"/>
      <c r="AA11258" s="441"/>
    </row>
    <row r="11259" spans="25:27" x14ac:dyDescent="0.2">
      <c r="Y11259" s="396"/>
      <c r="Z11259" s="396"/>
      <c r="AA11259" s="441"/>
    </row>
    <row r="11260" spans="25:27" x14ac:dyDescent="0.2">
      <c r="Y11260" s="396"/>
      <c r="Z11260" s="396"/>
      <c r="AA11260" s="441"/>
    </row>
    <row r="11261" spans="25:27" x14ac:dyDescent="0.2">
      <c r="Y11261" s="396"/>
      <c r="Z11261" s="396"/>
      <c r="AA11261" s="441"/>
    </row>
    <row r="11262" spans="25:27" x14ac:dyDescent="0.2">
      <c r="Y11262" s="396"/>
      <c r="Z11262" s="396"/>
      <c r="AA11262" s="441"/>
    </row>
    <row r="11263" spans="25:27" x14ac:dyDescent="0.2">
      <c r="Y11263" s="396"/>
      <c r="Z11263" s="396"/>
      <c r="AA11263" s="441"/>
    </row>
    <row r="11264" spans="25:27" x14ac:dyDescent="0.2">
      <c r="Y11264" s="396"/>
      <c r="Z11264" s="396"/>
      <c r="AA11264" s="441"/>
    </row>
    <row r="11265" spans="25:27" x14ac:dyDescent="0.2">
      <c r="Y11265" s="396"/>
      <c r="Z11265" s="396"/>
      <c r="AA11265" s="441"/>
    </row>
    <row r="11266" spans="25:27" x14ac:dyDescent="0.2">
      <c r="Y11266" s="396"/>
      <c r="Z11266" s="396"/>
      <c r="AA11266" s="441"/>
    </row>
    <row r="11267" spans="25:27" x14ac:dyDescent="0.2">
      <c r="Y11267" s="396"/>
      <c r="Z11267" s="396"/>
      <c r="AA11267" s="441"/>
    </row>
    <row r="11268" spans="25:27" x14ac:dyDescent="0.2">
      <c r="Y11268" s="396"/>
      <c r="Z11268" s="396"/>
      <c r="AA11268" s="441"/>
    </row>
    <row r="11269" spans="25:27" x14ac:dyDescent="0.2">
      <c r="Y11269" s="396"/>
      <c r="Z11269" s="396"/>
      <c r="AA11269" s="441"/>
    </row>
    <row r="11270" spans="25:27" x14ac:dyDescent="0.2">
      <c r="Y11270" s="396"/>
      <c r="Z11270" s="396"/>
      <c r="AA11270" s="441"/>
    </row>
    <row r="11271" spans="25:27" x14ac:dyDescent="0.2">
      <c r="Y11271" s="396"/>
      <c r="Z11271" s="396"/>
      <c r="AA11271" s="441"/>
    </row>
    <row r="11272" spans="25:27" x14ac:dyDescent="0.2">
      <c r="Y11272" s="396"/>
      <c r="Z11272" s="396"/>
      <c r="AA11272" s="441"/>
    </row>
    <row r="11273" spans="25:27" x14ac:dyDescent="0.2">
      <c r="Y11273" s="396"/>
      <c r="Z11273" s="396"/>
      <c r="AA11273" s="441"/>
    </row>
    <row r="11274" spans="25:27" x14ac:dyDescent="0.2">
      <c r="Y11274" s="396"/>
      <c r="Z11274" s="396"/>
      <c r="AA11274" s="441"/>
    </row>
    <row r="11275" spans="25:27" x14ac:dyDescent="0.2">
      <c r="Y11275" s="396"/>
      <c r="Z11275" s="396"/>
      <c r="AA11275" s="441"/>
    </row>
    <row r="11276" spans="25:27" x14ac:dyDescent="0.2">
      <c r="Y11276" s="396"/>
      <c r="Z11276" s="396"/>
      <c r="AA11276" s="441"/>
    </row>
    <row r="11277" spans="25:27" x14ac:dyDescent="0.2">
      <c r="Y11277" s="396"/>
      <c r="Z11277" s="396"/>
      <c r="AA11277" s="441"/>
    </row>
    <row r="11278" spans="25:27" x14ac:dyDescent="0.2">
      <c r="Y11278" s="396"/>
      <c r="Z11278" s="396"/>
      <c r="AA11278" s="441"/>
    </row>
    <row r="11279" spans="25:27" x14ac:dyDescent="0.2">
      <c r="Y11279" s="396"/>
      <c r="Z11279" s="396"/>
      <c r="AA11279" s="441"/>
    </row>
    <row r="11280" spans="25:27" x14ac:dyDescent="0.2">
      <c r="Y11280" s="396"/>
      <c r="Z11280" s="396"/>
      <c r="AA11280" s="441"/>
    </row>
    <row r="11281" spans="25:27" x14ac:dyDescent="0.2">
      <c r="Y11281" s="396"/>
      <c r="Z11281" s="396"/>
      <c r="AA11281" s="441"/>
    </row>
    <row r="11282" spans="25:27" x14ac:dyDescent="0.2">
      <c r="Y11282" s="396"/>
      <c r="Z11282" s="396"/>
      <c r="AA11282" s="441"/>
    </row>
    <row r="11283" spans="25:27" x14ac:dyDescent="0.2">
      <c r="Y11283" s="396"/>
      <c r="Z11283" s="396"/>
      <c r="AA11283" s="441"/>
    </row>
    <row r="11284" spans="25:27" x14ac:dyDescent="0.2">
      <c r="Y11284" s="396"/>
      <c r="Z11284" s="396"/>
      <c r="AA11284" s="441"/>
    </row>
    <row r="11285" spans="25:27" x14ac:dyDescent="0.2">
      <c r="Y11285" s="396"/>
      <c r="Z11285" s="396"/>
      <c r="AA11285" s="441"/>
    </row>
    <row r="11286" spans="25:27" x14ac:dyDescent="0.2">
      <c r="Y11286" s="396"/>
      <c r="Z11286" s="396"/>
      <c r="AA11286" s="441"/>
    </row>
    <row r="11287" spans="25:27" x14ac:dyDescent="0.2">
      <c r="Y11287" s="396"/>
      <c r="Z11287" s="396"/>
      <c r="AA11287" s="441"/>
    </row>
    <row r="11288" spans="25:27" x14ac:dyDescent="0.2">
      <c r="Y11288" s="396"/>
      <c r="Z11288" s="396"/>
      <c r="AA11288" s="441"/>
    </row>
    <row r="11289" spans="25:27" x14ac:dyDescent="0.2">
      <c r="Y11289" s="396"/>
      <c r="Z11289" s="396"/>
      <c r="AA11289" s="441"/>
    </row>
    <row r="11290" spans="25:27" x14ac:dyDescent="0.2">
      <c r="Y11290" s="396"/>
      <c r="Z11290" s="396"/>
      <c r="AA11290" s="441"/>
    </row>
    <row r="11291" spans="25:27" x14ac:dyDescent="0.2">
      <c r="Y11291" s="396"/>
      <c r="Z11291" s="396"/>
      <c r="AA11291" s="441"/>
    </row>
    <row r="11292" spans="25:27" x14ac:dyDescent="0.2">
      <c r="Y11292" s="396"/>
      <c r="Z11292" s="396"/>
      <c r="AA11292" s="441"/>
    </row>
    <row r="11293" spans="25:27" x14ac:dyDescent="0.2">
      <c r="Y11293" s="396"/>
      <c r="Z11293" s="396"/>
      <c r="AA11293" s="441"/>
    </row>
    <row r="11294" spans="25:27" x14ac:dyDescent="0.2">
      <c r="Y11294" s="396"/>
      <c r="Z11294" s="396"/>
      <c r="AA11294" s="441"/>
    </row>
    <row r="11295" spans="25:27" x14ac:dyDescent="0.2">
      <c r="Y11295" s="396"/>
      <c r="Z11295" s="396"/>
      <c r="AA11295" s="441"/>
    </row>
    <row r="11296" spans="25:27" x14ac:dyDescent="0.2">
      <c r="Y11296" s="396"/>
      <c r="Z11296" s="396"/>
      <c r="AA11296" s="441"/>
    </row>
    <row r="11297" spans="25:27" x14ac:dyDescent="0.2">
      <c r="Y11297" s="396"/>
      <c r="Z11297" s="396"/>
      <c r="AA11297" s="441"/>
    </row>
    <row r="11298" spans="25:27" x14ac:dyDescent="0.2">
      <c r="Y11298" s="396"/>
      <c r="Z11298" s="396"/>
      <c r="AA11298" s="441"/>
    </row>
    <row r="11299" spans="25:27" x14ac:dyDescent="0.2">
      <c r="Y11299" s="396"/>
      <c r="Z11299" s="396"/>
      <c r="AA11299" s="441"/>
    </row>
    <row r="11300" spans="25:27" x14ac:dyDescent="0.2">
      <c r="Y11300" s="396"/>
      <c r="Z11300" s="396"/>
      <c r="AA11300" s="441"/>
    </row>
    <row r="11301" spans="25:27" x14ac:dyDescent="0.2">
      <c r="Y11301" s="396"/>
      <c r="Z11301" s="396"/>
      <c r="AA11301" s="441"/>
    </row>
    <row r="11302" spans="25:27" x14ac:dyDescent="0.2">
      <c r="Y11302" s="396"/>
      <c r="Z11302" s="396"/>
      <c r="AA11302" s="441"/>
    </row>
    <row r="11303" spans="25:27" x14ac:dyDescent="0.2">
      <c r="Y11303" s="396"/>
      <c r="Z11303" s="396"/>
      <c r="AA11303" s="441"/>
    </row>
    <row r="11304" spans="25:27" x14ac:dyDescent="0.2">
      <c r="Y11304" s="396"/>
      <c r="Z11304" s="396"/>
      <c r="AA11304" s="441"/>
    </row>
    <row r="11305" spans="25:27" x14ac:dyDescent="0.2">
      <c r="Y11305" s="396"/>
      <c r="Z11305" s="396"/>
      <c r="AA11305" s="441"/>
    </row>
    <row r="11306" spans="25:27" x14ac:dyDescent="0.2">
      <c r="Y11306" s="396"/>
      <c r="Z11306" s="396"/>
      <c r="AA11306" s="441"/>
    </row>
    <row r="11307" spans="25:27" x14ac:dyDescent="0.2">
      <c r="Y11307" s="396"/>
      <c r="Z11307" s="396"/>
      <c r="AA11307" s="441"/>
    </row>
    <row r="11308" spans="25:27" x14ac:dyDescent="0.2">
      <c r="Y11308" s="396"/>
      <c r="Z11308" s="396"/>
      <c r="AA11308" s="441"/>
    </row>
    <row r="11309" spans="25:27" x14ac:dyDescent="0.2">
      <c r="Y11309" s="396"/>
      <c r="Z11309" s="396"/>
      <c r="AA11309" s="441"/>
    </row>
    <row r="11310" spans="25:27" x14ac:dyDescent="0.2">
      <c r="Y11310" s="396"/>
      <c r="Z11310" s="396"/>
      <c r="AA11310" s="441"/>
    </row>
    <row r="11311" spans="25:27" x14ac:dyDescent="0.2">
      <c r="Y11311" s="396"/>
      <c r="Z11311" s="396"/>
      <c r="AA11311" s="441"/>
    </row>
    <row r="11312" spans="25:27" x14ac:dyDescent="0.2">
      <c r="Y11312" s="396"/>
      <c r="Z11312" s="396"/>
      <c r="AA11312" s="441"/>
    </row>
    <row r="11313" spans="25:27" x14ac:dyDescent="0.2">
      <c r="Y11313" s="396"/>
      <c r="Z11313" s="396"/>
      <c r="AA11313" s="441"/>
    </row>
    <row r="11314" spans="25:27" x14ac:dyDescent="0.2">
      <c r="Y11314" s="396"/>
      <c r="Z11314" s="396"/>
      <c r="AA11314" s="441"/>
    </row>
    <row r="11315" spans="25:27" x14ac:dyDescent="0.2">
      <c r="Y11315" s="396"/>
      <c r="Z11315" s="396"/>
      <c r="AA11315" s="441"/>
    </row>
    <row r="11316" spans="25:27" x14ac:dyDescent="0.2">
      <c r="Y11316" s="396"/>
      <c r="Z11316" s="396"/>
      <c r="AA11316" s="441"/>
    </row>
    <row r="11317" spans="25:27" x14ac:dyDescent="0.2">
      <c r="Y11317" s="396"/>
      <c r="Z11317" s="396"/>
      <c r="AA11317" s="441"/>
    </row>
    <row r="11318" spans="25:27" x14ac:dyDescent="0.2">
      <c r="Y11318" s="396"/>
      <c r="Z11318" s="396"/>
      <c r="AA11318" s="441"/>
    </row>
    <row r="11319" spans="25:27" x14ac:dyDescent="0.2">
      <c r="Y11319" s="396"/>
      <c r="Z11319" s="396"/>
      <c r="AA11319" s="441"/>
    </row>
    <row r="11320" spans="25:27" x14ac:dyDescent="0.2">
      <c r="Y11320" s="396"/>
      <c r="Z11320" s="396"/>
      <c r="AA11320" s="441"/>
    </row>
    <row r="11321" spans="25:27" x14ac:dyDescent="0.2">
      <c r="Y11321" s="396"/>
      <c r="Z11321" s="396"/>
      <c r="AA11321" s="441"/>
    </row>
    <row r="11322" spans="25:27" x14ac:dyDescent="0.2">
      <c r="Y11322" s="396"/>
      <c r="Z11322" s="396"/>
      <c r="AA11322" s="441"/>
    </row>
    <row r="11323" spans="25:27" x14ac:dyDescent="0.2">
      <c r="Y11323" s="396"/>
      <c r="Z11323" s="396"/>
      <c r="AA11323" s="441"/>
    </row>
    <row r="11324" spans="25:27" x14ac:dyDescent="0.2">
      <c r="Y11324" s="396"/>
      <c r="Z11324" s="396"/>
      <c r="AA11324" s="441"/>
    </row>
    <row r="11325" spans="25:27" x14ac:dyDescent="0.2">
      <c r="Y11325" s="396"/>
      <c r="Z11325" s="396"/>
      <c r="AA11325" s="441"/>
    </row>
    <row r="11326" spans="25:27" x14ac:dyDescent="0.2">
      <c r="Y11326" s="396"/>
      <c r="Z11326" s="396"/>
      <c r="AA11326" s="441"/>
    </row>
    <row r="11327" spans="25:27" x14ac:dyDescent="0.2">
      <c r="Y11327" s="396"/>
      <c r="Z11327" s="396"/>
      <c r="AA11327" s="441"/>
    </row>
    <row r="11328" spans="25:27" x14ac:dyDescent="0.2">
      <c r="Y11328" s="396"/>
      <c r="Z11328" s="396"/>
      <c r="AA11328" s="441"/>
    </row>
    <row r="11329" spans="25:27" x14ac:dyDescent="0.2">
      <c r="Y11329" s="396"/>
      <c r="Z11329" s="396"/>
      <c r="AA11329" s="441"/>
    </row>
    <row r="11330" spans="25:27" x14ac:dyDescent="0.2">
      <c r="Y11330" s="396"/>
      <c r="Z11330" s="396"/>
      <c r="AA11330" s="441"/>
    </row>
    <row r="11331" spans="25:27" x14ac:dyDescent="0.2">
      <c r="Y11331" s="396"/>
      <c r="Z11331" s="396"/>
      <c r="AA11331" s="441"/>
    </row>
    <row r="11332" spans="25:27" x14ac:dyDescent="0.2">
      <c r="Y11332" s="396"/>
      <c r="Z11332" s="396"/>
      <c r="AA11332" s="441"/>
    </row>
    <row r="11333" spans="25:27" x14ac:dyDescent="0.2">
      <c r="Y11333" s="396"/>
      <c r="Z11333" s="396"/>
      <c r="AA11333" s="441"/>
    </row>
    <row r="11334" spans="25:27" x14ac:dyDescent="0.2">
      <c r="Y11334" s="396"/>
      <c r="Z11334" s="396"/>
      <c r="AA11334" s="441"/>
    </row>
    <row r="11335" spans="25:27" x14ac:dyDescent="0.2">
      <c r="Y11335" s="396"/>
      <c r="Z11335" s="396"/>
      <c r="AA11335" s="441"/>
    </row>
    <row r="11336" spans="25:27" x14ac:dyDescent="0.2">
      <c r="Y11336" s="396"/>
      <c r="Z11336" s="396"/>
      <c r="AA11336" s="441"/>
    </row>
    <row r="11337" spans="25:27" x14ac:dyDescent="0.2">
      <c r="Y11337" s="396"/>
      <c r="Z11337" s="396"/>
      <c r="AA11337" s="441"/>
    </row>
    <row r="11338" spans="25:27" x14ac:dyDescent="0.2">
      <c r="Y11338" s="396"/>
      <c r="Z11338" s="396"/>
      <c r="AA11338" s="441"/>
    </row>
    <row r="11339" spans="25:27" x14ac:dyDescent="0.2">
      <c r="Y11339" s="396"/>
      <c r="Z11339" s="396"/>
      <c r="AA11339" s="441"/>
    </row>
    <row r="11340" spans="25:27" x14ac:dyDescent="0.2">
      <c r="Y11340" s="396"/>
      <c r="Z11340" s="396"/>
      <c r="AA11340" s="441"/>
    </row>
    <row r="11341" spans="25:27" x14ac:dyDescent="0.2">
      <c r="Y11341" s="396"/>
      <c r="Z11341" s="396"/>
      <c r="AA11341" s="441"/>
    </row>
    <row r="11342" spans="25:27" x14ac:dyDescent="0.2">
      <c r="Y11342" s="396"/>
      <c r="Z11342" s="396"/>
      <c r="AA11342" s="441"/>
    </row>
    <row r="11343" spans="25:27" x14ac:dyDescent="0.2">
      <c r="Y11343" s="396"/>
      <c r="Z11343" s="396"/>
      <c r="AA11343" s="441"/>
    </row>
    <row r="11344" spans="25:27" x14ac:dyDescent="0.2">
      <c r="Y11344" s="396"/>
      <c r="Z11344" s="396"/>
      <c r="AA11344" s="441"/>
    </row>
    <row r="11345" spans="25:27" x14ac:dyDescent="0.2">
      <c r="Y11345" s="396"/>
      <c r="Z11345" s="396"/>
      <c r="AA11345" s="441"/>
    </row>
    <row r="11346" spans="25:27" x14ac:dyDescent="0.2">
      <c r="Y11346" s="396"/>
      <c r="Z11346" s="396"/>
      <c r="AA11346" s="441"/>
    </row>
    <row r="11347" spans="25:27" x14ac:dyDescent="0.2">
      <c r="Y11347" s="396"/>
      <c r="Z11347" s="396"/>
      <c r="AA11347" s="441"/>
    </row>
    <row r="11348" spans="25:27" x14ac:dyDescent="0.2">
      <c r="Y11348" s="396"/>
      <c r="Z11348" s="396"/>
      <c r="AA11348" s="441"/>
    </row>
    <row r="11349" spans="25:27" x14ac:dyDescent="0.2">
      <c r="Y11349" s="396"/>
      <c r="Z11349" s="396"/>
      <c r="AA11349" s="441"/>
    </row>
    <row r="11350" spans="25:27" x14ac:dyDescent="0.2">
      <c r="Y11350" s="396"/>
      <c r="Z11350" s="396"/>
      <c r="AA11350" s="441"/>
    </row>
    <row r="11351" spans="25:27" x14ac:dyDescent="0.2">
      <c r="Y11351" s="396"/>
      <c r="Z11351" s="396"/>
      <c r="AA11351" s="441"/>
    </row>
    <row r="11352" spans="25:27" x14ac:dyDescent="0.2">
      <c r="Y11352" s="396"/>
      <c r="Z11352" s="396"/>
      <c r="AA11352" s="441"/>
    </row>
    <row r="11353" spans="25:27" x14ac:dyDescent="0.2">
      <c r="Y11353" s="396"/>
      <c r="Z11353" s="396"/>
      <c r="AA11353" s="441"/>
    </row>
    <row r="11354" spans="25:27" x14ac:dyDescent="0.2">
      <c r="Y11354" s="396"/>
      <c r="Z11354" s="396"/>
      <c r="AA11354" s="441"/>
    </row>
    <row r="11355" spans="25:27" x14ac:dyDescent="0.2">
      <c r="Y11355" s="396"/>
      <c r="Z11355" s="396"/>
      <c r="AA11355" s="441"/>
    </row>
    <row r="11356" spans="25:27" x14ac:dyDescent="0.2">
      <c r="Y11356" s="396"/>
      <c r="Z11356" s="396"/>
      <c r="AA11356" s="441"/>
    </row>
    <row r="11357" spans="25:27" x14ac:dyDescent="0.2">
      <c r="Y11357" s="396"/>
      <c r="Z11357" s="396"/>
      <c r="AA11357" s="441"/>
    </row>
    <row r="11358" spans="25:27" x14ac:dyDescent="0.2">
      <c r="Y11358" s="396"/>
      <c r="Z11358" s="396"/>
      <c r="AA11358" s="441"/>
    </row>
    <row r="11359" spans="25:27" x14ac:dyDescent="0.2">
      <c r="Y11359" s="396"/>
      <c r="Z11359" s="396"/>
      <c r="AA11359" s="441"/>
    </row>
    <row r="11360" spans="25:27" x14ac:dyDescent="0.2">
      <c r="Y11360" s="396"/>
      <c r="Z11360" s="396"/>
      <c r="AA11360" s="441"/>
    </row>
    <row r="11361" spans="25:27" x14ac:dyDescent="0.2">
      <c r="Y11361" s="396"/>
      <c r="Z11361" s="396"/>
      <c r="AA11361" s="441"/>
    </row>
    <row r="11362" spans="25:27" x14ac:dyDescent="0.2">
      <c r="Y11362" s="396"/>
      <c r="Z11362" s="396"/>
      <c r="AA11362" s="441"/>
    </row>
    <row r="11363" spans="25:27" x14ac:dyDescent="0.2">
      <c r="Y11363" s="396"/>
      <c r="Z11363" s="396"/>
      <c r="AA11363" s="441"/>
    </row>
    <row r="11364" spans="25:27" x14ac:dyDescent="0.2">
      <c r="Y11364" s="396"/>
      <c r="Z11364" s="396"/>
      <c r="AA11364" s="441"/>
    </row>
    <row r="11365" spans="25:27" x14ac:dyDescent="0.2">
      <c r="Y11365" s="396"/>
      <c r="Z11365" s="396"/>
      <c r="AA11365" s="441"/>
    </row>
    <row r="11366" spans="25:27" x14ac:dyDescent="0.2">
      <c r="Y11366" s="396"/>
      <c r="Z11366" s="396"/>
      <c r="AA11366" s="441"/>
    </row>
    <row r="11367" spans="25:27" x14ac:dyDescent="0.2">
      <c r="Y11367" s="396"/>
      <c r="Z11367" s="396"/>
      <c r="AA11367" s="441"/>
    </row>
    <row r="11368" spans="25:27" x14ac:dyDescent="0.2">
      <c r="Y11368" s="396"/>
      <c r="Z11368" s="396"/>
      <c r="AA11368" s="441"/>
    </row>
    <row r="11369" spans="25:27" x14ac:dyDescent="0.2">
      <c r="Y11369" s="396"/>
      <c r="Z11369" s="396"/>
      <c r="AA11369" s="441"/>
    </row>
    <row r="11370" spans="25:27" x14ac:dyDescent="0.2">
      <c r="Y11370" s="396"/>
      <c r="Z11370" s="396"/>
      <c r="AA11370" s="441"/>
    </row>
    <row r="11371" spans="25:27" x14ac:dyDescent="0.2">
      <c r="Y11371" s="396"/>
      <c r="Z11371" s="396"/>
      <c r="AA11371" s="441"/>
    </row>
    <row r="11372" spans="25:27" x14ac:dyDescent="0.2">
      <c r="Y11372" s="396"/>
      <c r="Z11372" s="396"/>
      <c r="AA11372" s="441"/>
    </row>
    <row r="11373" spans="25:27" x14ac:dyDescent="0.2">
      <c r="Y11373" s="396"/>
      <c r="Z11373" s="396"/>
      <c r="AA11373" s="441"/>
    </row>
    <row r="11374" spans="25:27" x14ac:dyDescent="0.2">
      <c r="Y11374" s="396"/>
      <c r="Z11374" s="396"/>
      <c r="AA11374" s="441"/>
    </row>
    <row r="11375" spans="25:27" x14ac:dyDescent="0.2">
      <c r="Y11375" s="396"/>
      <c r="Z11375" s="396"/>
      <c r="AA11375" s="441"/>
    </row>
    <row r="11376" spans="25:27" x14ac:dyDescent="0.2">
      <c r="Y11376" s="396"/>
      <c r="Z11376" s="396"/>
      <c r="AA11376" s="441"/>
    </row>
    <row r="11377" spans="25:27" x14ac:dyDescent="0.2">
      <c r="Y11377" s="396"/>
      <c r="Z11377" s="396"/>
      <c r="AA11377" s="441"/>
    </row>
    <row r="11378" spans="25:27" x14ac:dyDescent="0.2">
      <c r="Y11378" s="396"/>
      <c r="Z11378" s="396"/>
      <c r="AA11378" s="441"/>
    </row>
    <row r="11379" spans="25:27" x14ac:dyDescent="0.2">
      <c r="Y11379" s="396"/>
      <c r="Z11379" s="396"/>
      <c r="AA11379" s="441"/>
    </row>
    <row r="11380" spans="25:27" x14ac:dyDescent="0.2">
      <c r="Y11380" s="396"/>
      <c r="Z11380" s="396"/>
      <c r="AA11380" s="441"/>
    </row>
    <row r="11381" spans="25:27" x14ac:dyDescent="0.2">
      <c r="Y11381" s="396"/>
      <c r="Z11381" s="396"/>
      <c r="AA11381" s="441"/>
    </row>
    <row r="11382" spans="25:27" x14ac:dyDescent="0.2">
      <c r="Y11382" s="396"/>
      <c r="Z11382" s="396"/>
      <c r="AA11382" s="441"/>
    </row>
    <row r="11383" spans="25:27" x14ac:dyDescent="0.2">
      <c r="Y11383" s="396"/>
      <c r="Z11383" s="396"/>
      <c r="AA11383" s="441"/>
    </row>
    <row r="11384" spans="25:27" x14ac:dyDescent="0.2">
      <c r="Y11384" s="396"/>
      <c r="Z11384" s="396"/>
      <c r="AA11384" s="441"/>
    </row>
    <row r="11385" spans="25:27" x14ac:dyDescent="0.2">
      <c r="Y11385" s="396"/>
      <c r="Z11385" s="396"/>
      <c r="AA11385" s="441"/>
    </row>
    <row r="11386" spans="25:27" x14ac:dyDescent="0.2">
      <c r="Y11386" s="396"/>
      <c r="Z11386" s="396"/>
      <c r="AA11386" s="441"/>
    </row>
    <row r="11387" spans="25:27" x14ac:dyDescent="0.2">
      <c r="Y11387" s="396"/>
      <c r="Z11387" s="396"/>
      <c r="AA11387" s="441"/>
    </row>
    <row r="11388" spans="25:27" x14ac:dyDescent="0.2">
      <c r="Y11388" s="396"/>
      <c r="Z11388" s="396"/>
      <c r="AA11388" s="441"/>
    </row>
    <row r="11389" spans="25:27" x14ac:dyDescent="0.2">
      <c r="Y11389" s="396"/>
      <c r="Z11389" s="396"/>
      <c r="AA11389" s="441"/>
    </row>
    <row r="11390" spans="25:27" x14ac:dyDescent="0.2">
      <c r="Y11390" s="396"/>
      <c r="Z11390" s="396"/>
      <c r="AA11390" s="441"/>
    </row>
    <row r="11391" spans="25:27" x14ac:dyDescent="0.2">
      <c r="Y11391" s="396"/>
      <c r="Z11391" s="396"/>
      <c r="AA11391" s="441"/>
    </row>
    <row r="11392" spans="25:27" x14ac:dyDescent="0.2">
      <c r="Y11392" s="396"/>
      <c r="Z11392" s="396"/>
      <c r="AA11392" s="441"/>
    </row>
    <row r="11393" spans="25:27" x14ac:dyDescent="0.2">
      <c r="Y11393" s="396"/>
      <c r="Z11393" s="396"/>
      <c r="AA11393" s="441"/>
    </row>
    <row r="11394" spans="25:27" x14ac:dyDescent="0.2">
      <c r="Y11394" s="396"/>
      <c r="Z11394" s="396"/>
      <c r="AA11394" s="441"/>
    </row>
    <row r="11395" spans="25:27" x14ac:dyDescent="0.2">
      <c r="Y11395" s="396"/>
      <c r="Z11395" s="396"/>
      <c r="AA11395" s="441"/>
    </row>
    <row r="11396" spans="25:27" x14ac:dyDescent="0.2">
      <c r="Y11396" s="396"/>
      <c r="Z11396" s="396"/>
      <c r="AA11396" s="441"/>
    </row>
    <row r="11397" spans="25:27" x14ac:dyDescent="0.2">
      <c r="Y11397" s="396"/>
      <c r="Z11397" s="396"/>
      <c r="AA11397" s="441"/>
    </row>
    <row r="11398" spans="25:27" x14ac:dyDescent="0.2">
      <c r="Y11398" s="396"/>
      <c r="Z11398" s="396"/>
      <c r="AA11398" s="441"/>
    </row>
    <row r="11399" spans="25:27" x14ac:dyDescent="0.2">
      <c r="Y11399" s="396"/>
      <c r="Z11399" s="396"/>
      <c r="AA11399" s="441"/>
    </row>
    <row r="11400" spans="25:27" x14ac:dyDescent="0.2">
      <c r="Y11400" s="396"/>
      <c r="Z11400" s="396"/>
      <c r="AA11400" s="441"/>
    </row>
    <row r="11401" spans="25:27" x14ac:dyDescent="0.2">
      <c r="Y11401" s="396"/>
      <c r="Z11401" s="396"/>
      <c r="AA11401" s="441"/>
    </row>
    <row r="11402" spans="25:27" x14ac:dyDescent="0.2">
      <c r="Y11402" s="396"/>
      <c r="Z11402" s="396"/>
      <c r="AA11402" s="441"/>
    </row>
    <row r="11403" spans="25:27" x14ac:dyDescent="0.2">
      <c r="Y11403" s="396"/>
      <c r="Z11403" s="396"/>
      <c r="AA11403" s="441"/>
    </row>
    <row r="11404" spans="25:27" x14ac:dyDescent="0.2">
      <c r="Y11404" s="396"/>
      <c r="Z11404" s="396"/>
      <c r="AA11404" s="441"/>
    </row>
    <row r="11405" spans="25:27" x14ac:dyDescent="0.2">
      <c r="Y11405" s="396"/>
      <c r="Z11405" s="396"/>
      <c r="AA11405" s="441"/>
    </row>
    <row r="11406" spans="25:27" x14ac:dyDescent="0.2">
      <c r="Y11406" s="396"/>
      <c r="Z11406" s="396"/>
      <c r="AA11406" s="441"/>
    </row>
    <row r="11407" spans="25:27" x14ac:dyDescent="0.2">
      <c r="Y11407" s="396"/>
      <c r="Z11407" s="396"/>
      <c r="AA11407" s="441"/>
    </row>
    <row r="11408" spans="25:27" x14ac:dyDescent="0.2">
      <c r="Y11408" s="396"/>
      <c r="Z11408" s="396"/>
      <c r="AA11408" s="441"/>
    </row>
    <row r="11409" spans="25:27" x14ac:dyDescent="0.2">
      <c r="Y11409" s="396"/>
      <c r="Z11409" s="396"/>
      <c r="AA11409" s="441"/>
    </row>
    <row r="11410" spans="25:27" x14ac:dyDescent="0.2">
      <c r="Y11410" s="396"/>
      <c r="Z11410" s="396"/>
      <c r="AA11410" s="441"/>
    </row>
    <row r="11411" spans="25:27" x14ac:dyDescent="0.2">
      <c r="Y11411" s="396"/>
      <c r="Z11411" s="396"/>
      <c r="AA11411" s="441"/>
    </row>
    <row r="11412" spans="25:27" x14ac:dyDescent="0.2">
      <c r="Y11412" s="396"/>
      <c r="Z11412" s="396"/>
      <c r="AA11412" s="441"/>
    </row>
    <row r="11413" spans="25:27" x14ac:dyDescent="0.2">
      <c r="Y11413" s="396"/>
      <c r="Z11413" s="396"/>
      <c r="AA11413" s="441"/>
    </row>
    <row r="11414" spans="25:27" x14ac:dyDescent="0.2">
      <c r="Y11414" s="396"/>
      <c r="Z11414" s="396"/>
      <c r="AA11414" s="441"/>
    </row>
    <row r="11415" spans="25:27" x14ac:dyDescent="0.2">
      <c r="Y11415" s="396"/>
      <c r="Z11415" s="396"/>
      <c r="AA11415" s="441"/>
    </row>
    <row r="11416" spans="25:27" x14ac:dyDescent="0.2">
      <c r="Y11416" s="396"/>
      <c r="Z11416" s="396"/>
      <c r="AA11416" s="441"/>
    </row>
    <row r="11417" spans="25:27" x14ac:dyDescent="0.2">
      <c r="Y11417" s="396"/>
      <c r="Z11417" s="396"/>
      <c r="AA11417" s="441"/>
    </row>
    <row r="11418" spans="25:27" x14ac:dyDescent="0.2">
      <c r="Y11418" s="396"/>
      <c r="Z11418" s="396"/>
      <c r="AA11418" s="441"/>
    </row>
    <row r="11419" spans="25:27" x14ac:dyDescent="0.2">
      <c r="Y11419" s="396"/>
      <c r="Z11419" s="396"/>
      <c r="AA11419" s="441"/>
    </row>
    <row r="11420" spans="25:27" x14ac:dyDescent="0.2">
      <c r="Y11420" s="396"/>
      <c r="Z11420" s="396"/>
      <c r="AA11420" s="441"/>
    </row>
    <row r="11421" spans="25:27" x14ac:dyDescent="0.2">
      <c r="Y11421" s="396"/>
      <c r="Z11421" s="396"/>
      <c r="AA11421" s="441"/>
    </row>
    <row r="11422" spans="25:27" x14ac:dyDescent="0.2">
      <c r="Y11422" s="396"/>
      <c r="Z11422" s="396"/>
      <c r="AA11422" s="441"/>
    </row>
    <row r="11423" spans="25:27" x14ac:dyDescent="0.2">
      <c r="Y11423" s="396"/>
      <c r="Z11423" s="396"/>
      <c r="AA11423" s="441"/>
    </row>
    <row r="11424" spans="25:27" x14ac:dyDescent="0.2">
      <c r="Y11424" s="396"/>
      <c r="Z11424" s="396"/>
      <c r="AA11424" s="441"/>
    </row>
    <row r="11425" spans="25:27" x14ac:dyDescent="0.2">
      <c r="Y11425" s="396"/>
      <c r="Z11425" s="396"/>
      <c r="AA11425" s="441"/>
    </row>
    <row r="11426" spans="25:27" x14ac:dyDescent="0.2">
      <c r="Y11426" s="396"/>
      <c r="Z11426" s="396"/>
      <c r="AA11426" s="441"/>
    </row>
    <row r="11427" spans="25:27" x14ac:dyDescent="0.2">
      <c r="Y11427" s="396"/>
      <c r="Z11427" s="396"/>
      <c r="AA11427" s="441"/>
    </row>
    <row r="11428" spans="25:27" x14ac:dyDescent="0.2">
      <c r="Y11428" s="396"/>
      <c r="Z11428" s="396"/>
      <c r="AA11428" s="441"/>
    </row>
    <row r="11429" spans="25:27" x14ac:dyDescent="0.2">
      <c r="Y11429" s="396"/>
      <c r="Z11429" s="396"/>
      <c r="AA11429" s="441"/>
    </row>
    <row r="11430" spans="25:27" x14ac:dyDescent="0.2">
      <c r="Y11430" s="396"/>
      <c r="Z11430" s="396"/>
      <c r="AA11430" s="441"/>
    </row>
    <row r="11431" spans="25:27" x14ac:dyDescent="0.2">
      <c r="Y11431" s="396"/>
      <c r="Z11431" s="396"/>
      <c r="AA11431" s="441"/>
    </row>
    <row r="11432" spans="25:27" x14ac:dyDescent="0.2">
      <c r="Y11432" s="396"/>
      <c r="Z11432" s="396"/>
      <c r="AA11432" s="441"/>
    </row>
    <row r="11433" spans="25:27" x14ac:dyDescent="0.2">
      <c r="Y11433" s="396"/>
      <c r="Z11433" s="396"/>
      <c r="AA11433" s="441"/>
    </row>
    <row r="11434" spans="25:27" x14ac:dyDescent="0.2">
      <c r="Y11434" s="396"/>
      <c r="Z11434" s="396"/>
      <c r="AA11434" s="441"/>
    </row>
    <row r="11435" spans="25:27" x14ac:dyDescent="0.2">
      <c r="Y11435" s="396"/>
      <c r="Z11435" s="396"/>
      <c r="AA11435" s="441"/>
    </row>
    <row r="11436" spans="25:27" x14ac:dyDescent="0.2">
      <c r="Y11436" s="396"/>
      <c r="Z11436" s="396"/>
      <c r="AA11436" s="441"/>
    </row>
    <row r="11437" spans="25:27" x14ac:dyDescent="0.2">
      <c r="Y11437" s="396"/>
      <c r="Z11437" s="396"/>
      <c r="AA11437" s="441"/>
    </row>
    <row r="11438" spans="25:27" x14ac:dyDescent="0.2">
      <c r="Y11438" s="396"/>
      <c r="Z11438" s="396"/>
      <c r="AA11438" s="441"/>
    </row>
    <row r="11439" spans="25:27" x14ac:dyDescent="0.2">
      <c r="Y11439" s="396"/>
      <c r="Z11439" s="396"/>
      <c r="AA11439" s="441"/>
    </row>
    <row r="11440" spans="25:27" x14ac:dyDescent="0.2">
      <c r="Y11440" s="396"/>
      <c r="Z11440" s="396"/>
      <c r="AA11440" s="441"/>
    </row>
    <row r="11441" spans="25:27" x14ac:dyDescent="0.2">
      <c r="Y11441" s="396"/>
      <c r="Z11441" s="396"/>
      <c r="AA11441" s="441"/>
    </row>
    <row r="11442" spans="25:27" x14ac:dyDescent="0.2">
      <c r="Y11442" s="396"/>
      <c r="Z11442" s="396"/>
      <c r="AA11442" s="441"/>
    </row>
    <row r="11443" spans="25:27" x14ac:dyDescent="0.2">
      <c r="Y11443" s="396"/>
      <c r="Z11443" s="396"/>
      <c r="AA11443" s="441"/>
    </row>
    <row r="11444" spans="25:27" x14ac:dyDescent="0.2">
      <c r="Y11444" s="396"/>
      <c r="Z11444" s="396"/>
      <c r="AA11444" s="441"/>
    </row>
    <row r="11445" spans="25:27" x14ac:dyDescent="0.2">
      <c r="Y11445" s="396"/>
      <c r="Z11445" s="396"/>
      <c r="AA11445" s="441"/>
    </row>
    <row r="11446" spans="25:27" x14ac:dyDescent="0.2">
      <c r="Y11446" s="396"/>
      <c r="Z11446" s="396"/>
      <c r="AA11446" s="441"/>
    </row>
    <row r="11447" spans="25:27" x14ac:dyDescent="0.2">
      <c r="Y11447" s="396"/>
      <c r="Z11447" s="396"/>
      <c r="AA11447" s="441"/>
    </row>
    <row r="11448" spans="25:27" x14ac:dyDescent="0.2">
      <c r="Y11448" s="396"/>
      <c r="Z11448" s="396"/>
      <c r="AA11448" s="441"/>
    </row>
    <row r="11449" spans="25:27" x14ac:dyDescent="0.2">
      <c r="Y11449" s="396"/>
      <c r="Z11449" s="396"/>
      <c r="AA11449" s="441"/>
    </row>
    <row r="11450" spans="25:27" x14ac:dyDescent="0.2">
      <c r="Y11450" s="396"/>
      <c r="Z11450" s="396"/>
      <c r="AA11450" s="441"/>
    </row>
    <row r="11451" spans="25:27" x14ac:dyDescent="0.2">
      <c r="Y11451" s="396"/>
      <c r="Z11451" s="396"/>
      <c r="AA11451" s="441"/>
    </row>
    <row r="11452" spans="25:27" x14ac:dyDescent="0.2">
      <c r="Y11452" s="396"/>
      <c r="Z11452" s="396"/>
      <c r="AA11452" s="441"/>
    </row>
    <row r="11453" spans="25:27" x14ac:dyDescent="0.2">
      <c r="Y11453" s="396"/>
      <c r="Z11453" s="396"/>
      <c r="AA11453" s="441"/>
    </row>
    <row r="11454" spans="25:27" x14ac:dyDescent="0.2">
      <c r="Y11454" s="396"/>
      <c r="Z11454" s="396"/>
      <c r="AA11454" s="441"/>
    </row>
    <row r="11455" spans="25:27" x14ac:dyDescent="0.2">
      <c r="Y11455" s="396"/>
      <c r="Z11455" s="396"/>
      <c r="AA11455" s="441"/>
    </row>
    <row r="11456" spans="25:27" x14ac:dyDescent="0.2">
      <c r="Y11456" s="396"/>
      <c r="Z11456" s="396"/>
      <c r="AA11456" s="441"/>
    </row>
    <row r="11457" spans="25:27" x14ac:dyDescent="0.2">
      <c r="Y11457" s="396"/>
      <c r="Z11457" s="396"/>
      <c r="AA11457" s="441"/>
    </row>
    <row r="11458" spans="25:27" x14ac:dyDescent="0.2">
      <c r="Y11458" s="396"/>
      <c r="Z11458" s="396"/>
      <c r="AA11458" s="441"/>
    </row>
    <row r="11459" spans="25:27" x14ac:dyDescent="0.2">
      <c r="Y11459" s="396"/>
      <c r="Z11459" s="396"/>
      <c r="AA11459" s="441"/>
    </row>
    <row r="11460" spans="25:27" x14ac:dyDescent="0.2">
      <c r="Y11460" s="396"/>
      <c r="Z11460" s="396"/>
      <c r="AA11460" s="441"/>
    </row>
    <row r="11461" spans="25:27" x14ac:dyDescent="0.2">
      <c r="Y11461" s="396"/>
      <c r="Z11461" s="396"/>
      <c r="AA11461" s="441"/>
    </row>
    <row r="11462" spans="25:27" x14ac:dyDescent="0.2">
      <c r="Y11462" s="396"/>
      <c r="Z11462" s="396"/>
      <c r="AA11462" s="441"/>
    </row>
    <row r="11463" spans="25:27" x14ac:dyDescent="0.2">
      <c r="Y11463" s="396"/>
      <c r="Z11463" s="396"/>
      <c r="AA11463" s="441"/>
    </row>
    <row r="11464" spans="25:27" x14ac:dyDescent="0.2">
      <c r="Y11464" s="396"/>
      <c r="Z11464" s="396"/>
      <c r="AA11464" s="441"/>
    </row>
    <row r="11465" spans="25:27" x14ac:dyDescent="0.2">
      <c r="Y11465" s="396"/>
      <c r="Z11465" s="396"/>
      <c r="AA11465" s="441"/>
    </row>
    <row r="11466" spans="25:27" x14ac:dyDescent="0.2">
      <c r="Y11466" s="396"/>
      <c r="Z11466" s="396"/>
      <c r="AA11466" s="441"/>
    </row>
    <row r="11467" spans="25:27" x14ac:dyDescent="0.2">
      <c r="Y11467" s="396"/>
      <c r="Z11467" s="396"/>
      <c r="AA11467" s="441"/>
    </row>
    <row r="11468" spans="25:27" x14ac:dyDescent="0.2">
      <c r="Y11468" s="396"/>
      <c r="Z11468" s="396"/>
      <c r="AA11468" s="441"/>
    </row>
    <row r="11469" spans="25:27" x14ac:dyDescent="0.2">
      <c r="Y11469" s="396"/>
      <c r="Z11469" s="396"/>
      <c r="AA11469" s="441"/>
    </row>
    <row r="11470" spans="25:27" x14ac:dyDescent="0.2">
      <c r="Y11470" s="396"/>
      <c r="Z11470" s="396"/>
      <c r="AA11470" s="441"/>
    </row>
    <row r="11471" spans="25:27" x14ac:dyDescent="0.2">
      <c r="Y11471" s="396"/>
      <c r="Z11471" s="396"/>
      <c r="AA11471" s="441"/>
    </row>
    <row r="11472" spans="25:27" x14ac:dyDescent="0.2">
      <c r="Y11472" s="396"/>
      <c r="Z11472" s="396"/>
      <c r="AA11472" s="441"/>
    </row>
    <row r="11473" spans="25:27" x14ac:dyDescent="0.2">
      <c r="Y11473" s="396"/>
      <c r="Z11473" s="396"/>
      <c r="AA11473" s="441"/>
    </row>
    <row r="11474" spans="25:27" x14ac:dyDescent="0.2">
      <c r="Y11474" s="396"/>
      <c r="Z11474" s="396"/>
      <c r="AA11474" s="441"/>
    </row>
    <row r="11475" spans="25:27" x14ac:dyDescent="0.2">
      <c r="Y11475" s="396"/>
      <c r="Z11475" s="396"/>
      <c r="AA11475" s="441"/>
    </row>
    <row r="11476" spans="25:27" x14ac:dyDescent="0.2">
      <c r="Y11476" s="396"/>
      <c r="Z11476" s="396"/>
      <c r="AA11476" s="441"/>
    </row>
    <row r="11477" spans="25:27" x14ac:dyDescent="0.2">
      <c r="Y11477" s="396"/>
      <c r="Z11477" s="396"/>
      <c r="AA11477" s="441"/>
    </row>
    <row r="11478" spans="25:27" x14ac:dyDescent="0.2">
      <c r="Y11478" s="396"/>
      <c r="Z11478" s="396"/>
      <c r="AA11478" s="441"/>
    </row>
    <row r="11479" spans="25:27" x14ac:dyDescent="0.2">
      <c r="Y11479" s="396"/>
      <c r="Z11479" s="396"/>
      <c r="AA11479" s="441"/>
    </row>
    <row r="11480" spans="25:27" x14ac:dyDescent="0.2">
      <c r="Y11480" s="396"/>
      <c r="Z11480" s="396"/>
      <c r="AA11480" s="441"/>
    </row>
    <row r="11481" spans="25:27" x14ac:dyDescent="0.2">
      <c r="Y11481" s="396"/>
      <c r="Z11481" s="396"/>
      <c r="AA11481" s="441"/>
    </row>
    <row r="11482" spans="25:27" x14ac:dyDescent="0.2">
      <c r="Y11482" s="396"/>
      <c r="Z11482" s="396"/>
      <c r="AA11482" s="441"/>
    </row>
    <row r="11483" spans="25:27" x14ac:dyDescent="0.2">
      <c r="Y11483" s="396"/>
      <c r="Z11483" s="396"/>
      <c r="AA11483" s="441"/>
    </row>
    <row r="11484" spans="25:27" x14ac:dyDescent="0.2">
      <c r="Y11484" s="396"/>
      <c r="Z11484" s="396"/>
      <c r="AA11484" s="441"/>
    </row>
    <row r="11485" spans="25:27" x14ac:dyDescent="0.2">
      <c r="Y11485" s="396"/>
      <c r="Z11485" s="396"/>
      <c r="AA11485" s="441"/>
    </row>
    <row r="11486" spans="25:27" x14ac:dyDescent="0.2">
      <c r="Y11486" s="396"/>
      <c r="Z11486" s="396"/>
      <c r="AA11486" s="441"/>
    </row>
    <row r="11487" spans="25:27" x14ac:dyDescent="0.2">
      <c r="Y11487" s="396"/>
      <c r="Z11487" s="396"/>
      <c r="AA11487" s="441"/>
    </row>
    <row r="11488" spans="25:27" x14ac:dyDescent="0.2">
      <c r="Y11488" s="396"/>
      <c r="Z11488" s="396"/>
      <c r="AA11488" s="441"/>
    </row>
    <row r="11489" spans="25:27" x14ac:dyDescent="0.2">
      <c r="Y11489" s="396"/>
      <c r="Z11489" s="396"/>
      <c r="AA11489" s="441"/>
    </row>
    <row r="11490" spans="25:27" x14ac:dyDescent="0.2">
      <c r="Y11490" s="396"/>
      <c r="Z11490" s="396"/>
      <c r="AA11490" s="441"/>
    </row>
    <row r="11491" spans="25:27" x14ac:dyDescent="0.2">
      <c r="Y11491" s="396"/>
      <c r="Z11491" s="396"/>
      <c r="AA11491" s="441"/>
    </row>
    <row r="11492" spans="25:27" x14ac:dyDescent="0.2">
      <c r="Y11492" s="396"/>
      <c r="Z11492" s="396"/>
      <c r="AA11492" s="441"/>
    </row>
    <row r="11493" spans="25:27" x14ac:dyDescent="0.2">
      <c r="Y11493" s="396"/>
      <c r="Z11493" s="396"/>
      <c r="AA11493" s="441"/>
    </row>
    <row r="11494" spans="25:27" x14ac:dyDescent="0.2">
      <c r="Y11494" s="396"/>
      <c r="Z11494" s="396"/>
      <c r="AA11494" s="441"/>
    </row>
    <row r="11495" spans="25:27" x14ac:dyDescent="0.2">
      <c r="Y11495" s="396"/>
      <c r="Z11495" s="396"/>
      <c r="AA11495" s="441"/>
    </row>
    <row r="11496" spans="25:27" x14ac:dyDescent="0.2">
      <c r="Y11496" s="396"/>
      <c r="Z11496" s="396"/>
      <c r="AA11496" s="441"/>
    </row>
    <row r="11497" spans="25:27" x14ac:dyDescent="0.2">
      <c r="Y11497" s="396"/>
      <c r="Z11497" s="396"/>
      <c r="AA11497" s="441"/>
    </row>
    <row r="11498" spans="25:27" x14ac:dyDescent="0.2">
      <c r="Y11498" s="396"/>
      <c r="Z11498" s="396"/>
      <c r="AA11498" s="441"/>
    </row>
    <row r="11499" spans="25:27" x14ac:dyDescent="0.2">
      <c r="Y11499" s="396"/>
      <c r="Z11499" s="396"/>
      <c r="AA11499" s="441"/>
    </row>
    <row r="11500" spans="25:27" x14ac:dyDescent="0.2">
      <c r="Y11500" s="396"/>
      <c r="Z11500" s="396"/>
      <c r="AA11500" s="441"/>
    </row>
    <row r="11501" spans="25:27" x14ac:dyDescent="0.2">
      <c r="Y11501" s="396"/>
      <c r="Z11501" s="396"/>
      <c r="AA11501" s="441"/>
    </row>
    <row r="11502" spans="25:27" x14ac:dyDescent="0.2">
      <c r="Y11502" s="396"/>
      <c r="Z11502" s="396"/>
      <c r="AA11502" s="441"/>
    </row>
    <row r="11503" spans="25:27" x14ac:dyDescent="0.2">
      <c r="Y11503" s="396"/>
      <c r="Z11503" s="396"/>
      <c r="AA11503" s="441"/>
    </row>
    <row r="11504" spans="25:27" x14ac:dyDescent="0.2">
      <c r="Y11504" s="396"/>
      <c r="Z11504" s="396"/>
      <c r="AA11504" s="441"/>
    </row>
    <row r="11505" spans="25:27" x14ac:dyDescent="0.2">
      <c r="Y11505" s="396"/>
      <c r="Z11505" s="396"/>
      <c r="AA11505" s="441"/>
    </row>
    <row r="11506" spans="25:27" x14ac:dyDescent="0.2">
      <c r="Y11506" s="396"/>
      <c r="Z11506" s="396"/>
      <c r="AA11506" s="441"/>
    </row>
    <row r="11507" spans="25:27" x14ac:dyDescent="0.2">
      <c r="Y11507" s="396"/>
      <c r="Z11507" s="396"/>
      <c r="AA11507" s="441"/>
    </row>
    <row r="11508" spans="25:27" x14ac:dyDescent="0.2">
      <c r="Y11508" s="396"/>
      <c r="Z11508" s="396"/>
      <c r="AA11508" s="441"/>
    </row>
    <row r="11509" spans="25:27" x14ac:dyDescent="0.2">
      <c r="Y11509" s="396"/>
      <c r="Z11509" s="396"/>
      <c r="AA11509" s="441"/>
    </row>
    <row r="11510" spans="25:27" x14ac:dyDescent="0.2">
      <c r="Y11510" s="396"/>
      <c r="Z11510" s="396"/>
      <c r="AA11510" s="441"/>
    </row>
    <row r="11511" spans="25:27" x14ac:dyDescent="0.2">
      <c r="Y11511" s="396"/>
      <c r="Z11511" s="396"/>
      <c r="AA11511" s="441"/>
    </row>
    <row r="11512" spans="25:27" x14ac:dyDescent="0.2">
      <c r="Y11512" s="396"/>
      <c r="Z11512" s="396"/>
      <c r="AA11512" s="441"/>
    </row>
    <row r="11513" spans="25:27" x14ac:dyDescent="0.2">
      <c r="Y11513" s="396"/>
      <c r="Z11513" s="396"/>
      <c r="AA11513" s="441"/>
    </row>
    <row r="11514" spans="25:27" x14ac:dyDescent="0.2">
      <c r="Y11514" s="396"/>
      <c r="Z11514" s="396"/>
      <c r="AA11514" s="441"/>
    </row>
    <row r="11515" spans="25:27" x14ac:dyDescent="0.2">
      <c r="Y11515" s="396"/>
      <c r="Z11515" s="396"/>
      <c r="AA11515" s="441"/>
    </row>
    <row r="11516" spans="25:27" x14ac:dyDescent="0.2">
      <c r="Y11516" s="396"/>
      <c r="Z11516" s="396"/>
      <c r="AA11516" s="441"/>
    </row>
    <row r="11517" spans="25:27" x14ac:dyDescent="0.2">
      <c r="Y11517" s="396"/>
      <c r="Z11517" s="396"/>
      <c r="AA11517" s="441"/>
    </row>
    <row r="11518" spans="25:27" x14ac:dyDescent="0.2">
      <c r="Y11518" s="396"/>
      <c r="Z11518" s="396"/>
      <c r="AA11518" s="441"/>
    </row>
    <row r="11519" spans="25:27" x14ac:dyDescent="0.2">
      <c r="Y11519" s="396"/>
      <c r="Z11519" s="396"/>
      <c r="AA11519" s="441"/>
    </row>
    <row r="11520" spans="25:27" x14ac:dyDescent="0.2">
      <c r="Y11520" s="396"/>
      <c r="Z11520" s="396"/>
      <c r="AA11520" s="441"/>
    </row>
    <row r="11521" spans="25:27" x14ac:dyDescent="0.2">
      <c r="Y11521" s="396"/>
      <c r="Z11521" s="396"/>
      <c r="AA11521" s="441"/>
    </row>
    <row r="11522" spans="25:27" x14ac:dyDescent="0.2">
      <c r="Y11522" s="396"/>
      <c r="Z11522" s="396"/>
      <c r="AA11522" s="441"/>
    </row>
    <row r="11523" spans="25:27" x14ac:dyDescent="0.2">
      <c r="Y11523" s="396"/>
      <c r="Z11523" s="396"/>
      <c r="AA11523" s="441"/>
    </row>
    <row r="11524" spans="25:27" x14ac:dyDescent="0.2">
      <c r="Y11524" s="396"/>
      <c r="Z11524" s="396"/>
      <c r="AA11524" s="441"/>
    </row>
    <row r="11525" spans="25:27" x14ac:dyDescent="0.2">
      <c r="Y11525" s="396"/>
      <c r="Z11525" s="396"/>
      <c r="AA11525" s="441"/>
    </row>
    <row r="11526" spans="25:27" x14ac:dyDescent="0.2">
      <c r="Y11526" s="396"/>
      <c r="Z11526" s="396"/>
      <c r="AA11526" s="441"/>
    </row>
    <row r="11527" spans="25:27" x14ac:dyDescent="0.2">
      <c r="Y11527" s="396"/>
      <c r="Z11527" s="396"/>
      <c r="AA11527" s="441"/>
    </row>
    <row r="11528" spans="25:27" x14ac:dyDescent="0.2">
      <c r="Y11528" s="396"/>
      <c r="Z11528" s="396"/>
      <c r="AA11528" s="441"/>
    </row>
    <row r="11529" spans="25:27" x14ac:dyDescent="0.2">
      <c r="Y11529" s="396"/>
      <c r="Z11529" s="396"/>
      <c r="AA11529" s="441"/>
    </row>
    <row r="11530" spans="25:27" x14ac:dyDescent="0.2">
      <c r="Y11530" s="396"/>
      <c r="Z11530" s="396"/>
      <c r="AA11530" s="441"/>
    </row>
    <row r="11531" spans="25:27" x14ac:dyDescent="0.2">
      <c r="Y11531" s="396"/>
      <c r="Z11531" s="396"/>
      <c r="AA11531" s="441"/>
    </row>
    <row r="11532" spans="25:27" x14ac:dyDescent="0.2">
      <c r="Y11532" s="396"/>
      <c r="Z11532" s="396"/>
      <c r="AA11532" s="441"/>
    </row>
    <row r="11533" spans="25:27" x14ac:dyDescent="0.2">
      <c r="Y11533" s="396"/>
      <c r="Z11533" s="396"/>
      <c r="AA11533" s="441"/>
    </row>
    <row r="11534" spans="25:27" x14ac:dyDescent="0.2">
      <c r="Y11534" s="396"/>
      <c r="Z11534" s="396"/>
      <c r="AA11534" s="441"/>
    </row>
    <row r="11535" spans="25:27" x14ac:dyDescent="0.2">
      <c r="Y11535" s="396"/>
      <c r="Z11535" s="396"/>
      <c r="AA11535" s="441"/>
    </row>
    <row r="11536" spans="25:27" x14ac:dyDescent="0.2">
      <c r="Y11536" s="396"/>
      <c r="Z11536" s="396"/>
      <c r="AA11536" s="441"/>
    </row>
    <row r="11537" spans="25:27" x14ac:dyDescent="0.2">
      <c r="Y11537" s="396"/>
      <c r="Z11537" s="396"/>
      <c r="AA11537" s="441"/>
    </row>
    <row r="11538" spans="25:27" x14ac:dyDescent="0.2">
      <c r="Y11538" s="396"/>
      <c r="Z11538" s="396"/>
      <c r="AA11538" s="441"/>
    </row>
    <row r="11539" spans="25:27" x14ac:dyDescent="0.2">
      <c r="Y11539" s="396"/>
      <c r="Z11539" s="396"/>
      <c r="AA11539" s="441"/>
    </row>
    <row r="11540" spans="25:27" x14ac:dyDescent="0.2">
      <c r="Y11540" s="396"/>
      <c r="Z11540" s="396"/>
      <c r="AA11540" s="441"/>
    </row>
    <row r="11541" spans="25:27" x14ac:dyDescent="0.2">
      <c r="Y11541" s="396"/>
      <c r="Z11541" s="396"/>
      <c r="AA11541" s="441"/>
    </row>
    <row r="11542" spans="25:27" x14ac:dyDescent="0.2">
      <c r="Y11542" s="396"/>
      <c r="Z11542" s="396"/>
      <c r="AA11542" s="441"/>
    </row>
    <row r="11543" spans="25:27" x14ac:dyDescent="0.2">
      <c r="Y11543" s="396"/>
      <c r="Z11543" s="396"/>
      <c r="AA11543" s="441"/>
    </row>
    <row r="11544" spans="25:27" x14ac:dyDescent="0.2">
      <c r="Y11544" s="396"/>
      <c r="Z11544" s="396"/>
      <c r="AA11544" s="441"/>
    </row>
    <row r="11545" spans="25:27" x14ac:dyDescent="0.2">
      <c r="Y11545" s="396"/>
      <c r="Z11545" s="396"/>
      <c r="AA11545" s="441"/>
    </row>
    <row r="11546" spans="25:27" x14ac:dyDescent="0.2">
      <c r="Y11546" s="396"/>
      <c r="Z11546" s="396"/>
      <c r="AA11546" s="441"/>
    </row>
    <row r="11547" spans="25:27" x14ac:dyDescent="0.2">
      <c r="Y11547" s="396"/>
      <c r="Z11547" s="396"/>
      <c r="AA11547" s="441"/>
    </row>
    <row r="11548" spans="25:27" x14ac:dyDescent="0.2">
      <c r="Y11548" s="396"/>
      <c r="Z11548" s="396"/>
      <c r="AA11548" s="441"/>
    </row>
    <row r="11549" spans="25:27" x14ac:dyDescent="0.2">
      <c r="Y11549" s="396"/>
      <c r="Z11549" s="396"/>
      <c r="AA11549" s="441"/>
    </row>
    <row r="11550" spans="25:27" x14ac:dyDescent="0.2">
      <c r="Y11550" s="396"/>
      <c r="Z11550" s="396"/>
      <c r="AA11550" s="441"/>
    </row>
    <row r="11551" spans="25:27" x14ac:dyDescent="0.2">
      <c r="Y11551" s="396"/>
      <c r="Z11551" s="396"/>
      <c r="AA11551" s="441"/>
    </row>
    <row r="11552" spans="25:27" x14ac:dyDescent="0.2">
      <c r="Y11552" s="396"/>
      <c r="Z11552" s="396"/>
      <c r="AA11552" s="441"/>
    </row>
    <row r="11553" spans="25:27" x14ac:dyDescent="0.2">
      <c r="Y11553" s="396"/>
      <c r="Z11553" s="396"/>
      <c r="AA11553" s="441"/>
    </row>
    <row r="11554" spans="25:27" x14ac:dyDescent="0.2">
      <c r="Y11554" s="396"/>
      <c r="Z11554" s="396"/>
      <c r="AA11554" s="441"/>
    </row>
    <row r="11555" spans="25:27" x14ac:dyDescent="0.2">
      <c r="Y11555" s="396"/>
      <c r="Z11555" s="396"/>
      <c r="AA11555" s="441"/>
    </row>
    <row r="11556" spans="25:27" x14ac:dyDescent="0.2">
      <c r="Y11556" s="396"/>
      <c r="Z11556" s="396"/>
      <c r="AA11556" s="441"/>
    </row>
    <row r="11557" spans="25:27" x14ac:dyDescent="0.2">
      <c r="Y11557" s="396"/>
      <c r="Z11557" s="396"/>
      <c r="AA11557" s="441"/>
    </row>
    <row r="11558" spans="25:27" x14ac:dyDescent="0.2">
      <c r="Y11558" s="396"/>
      <c r="Z11558" s="396"/>
      <c r="AA11558" s="441"/>
    </row>
    <row r="11559" spans="25:27" x14ac:dyDescent="0.2">
      <c r="Y11559" s="396"/>
      <c r="Z11559" s="396"/>
      <c r="AA11559" s="441"/>
    </row>
    <row r="11560" spans="25:27" x14ac:dyDescent="0.2">
      <c r="Y11560" s="396"/>
      <c r="Z11560" s="396"/>
      <c r="AA11560" s="441"/>
    </row>
    <row r="11561" spans="25:27" x14ac:dyDescent="0.2">
      <c r="Y11561" s="396"/>
      <c r="Z11561" s="396"/>
      <c r="AA11561" s="441"/>
    </row>
    <row r="11562" spans="25:27" x14ac:dyDescent="0.2">
      <c r="Y11562" s="396"/>
      <c r="Z11562" s="396"/>
      <c r="AA11562" s="441"/>
    </row>
    <row r="11563" spans="25:27" x14ac:dyDescent="0.2">
      <c r="Y11563" s="396"/>
      <c r="Z11563" s="396"/>
      <c r="AA11563" s="441"/>
    </row>
    <row r="11564" spans="25:27" x14ac:dyDescent="0.2">
      <c r="Y11564" s="396"/>
      <c r="Z11564" s="396"/>
      <c r="AA11564" s="441"/>
    </row>
    <row r="11565" spans="25:27" x14ac:dyDescent="0.2">
      <c r="Y11565" s="396"/>
      <c r="Z11565" s="396"/>
      <c r="AA11565" s="441"/>
    </row>
    <row r="11566" spans="25:27" x14ac:dyDescent="0.2">
      <c r="Y11566" s="396"/>
      <c r="Z11566" s="396"/>
      <c r="AA11566" s="441"/>
    </row>
    <row r="11567" spans="25:27" x14ac:dyDescent="0.2">
      <c r="Y11567" s="396"/>
      <c r="Z11567" s="396"/>
      <c r="AA11567" s="441"/>
    </row>
    <row r="11568" spans="25:27" x14ac:dyDescent="0.2">
      <c r="Y11568" s="396"/>
      <c r="Z11568" s="396"/>
      <c r="AA11568" s="441"/>
    </row>
    <row r="11569" spans="25:27" x14ac:dyDescent="0.2">
      <c r="Y11569" s="396"/>
      <c r="Z11569" s="396"/>
      <c r="AA11569" s="441"/>
    </row>
    <row r="11570" spans="25:27" x14ac:dyDescent="0.2">
      <c r="Y11570" s="396"/>
      <c r="Z11570" s="396"/>
      <c r="AA11570" s="441"/>
    </row>
    <row r="11571" spans="25:27" x14ac:dyDescent="0.2">
      <c r="Y11571" s="396"/>
      <c r="Z11571" s="396"/>
      <c r="AA11571" s="441"/>
    </row>
    <row r="11572" spans="25:27" x14ac:dyDescent="0.2">
      <c r="Y11572" s="396"/>
      <c r="Z11572" s="396"/>
      <c r="AA11572" s="441"/>
    </row>
    <row r="11573" spans="25:27" x14ac:dyDescent="0.2">
      <c r="Y11573" s="396"/>
      <c r="Z11573" s="396"/>
      <c r="AA11573" s="441"/>
    </row>
    <row r="11574" spans="25:27" x14ac:dyDescent="0.2">
      <c r="Y11574" s="396"/>
      <c r="Z11574" s="396"/>
      <c r="AA11574" s="441"/>
    </row>
    <row r="11575" spans="25:27" x14ac:dyDescent="0.2">
      <c r="Y11575" s="396"/>
      <c r="Z11575" s="396"/>
      <c r="AA11575" s="441"/>
    </row>
    <row r="11576" spans="25:27" x14ac:dyDescent="0.2">
      <c r="Y11576" s="396"/>
      <c r="Z11576" s="396"/>
      <c r="AA11576" s="441"/>
    </row>
    <row r="11577" spans="25:27" x14ac:dyDescent="0.2">
      <c r="Y11577" s="396"/>
      <c r="Z11577" s="396"/>
      <c r="AA11577" s="441"/>
    </row>
    <row r="11578" spans="25:27" x14ac:dyDescent="0.2">
      <c r="Y11578" s="396"/>
      <c r="Z11578" s="396"/>
      <c r="AA11578" s="441"/>
    </row>
    <row r="11579" spans="25:27" x14ac:dyDescent="0.2">
      <c r="Y11579" s="396"/>
      <c r="Z11579" s="396"/>
      <c r="AA11579" s="441"/>
    </row>
    <row r="11580" spans="25:27" x14ac:dyDescent="0.2">
      <c r="Y11580" s="396"/>
      <c r="Z11580" s="396"/>
      <c r="AA11580" s="441"/>
    </row>
    <row r="11581" spans="25:27" x14ac:dyDescent="0.2">
      <c r="Y11581" s="396"/>
      <c r="Z11581" s="396"/>
      <c r="AA11581" s="441"/>
    </row>
    <row r="11582" spans="25:27" x14ac:dyDescent="0.2">
      <c r="Y11582" s="396"/>
      <c r="Z11582" s="396"/>
      <c r="AA11582" s="441"/>
    </row>
    <row r="11583" spans="25:27" x14ac:dyDescent="0.2">
      <c r="Y11583" s="396"/>
      <c r="Z11583" s="396"/>
      <c r="AA11583" s="441"/>
    </row>
    <row r="11584" spans="25:27" x14ac:dyDescent="0.2">
      <c r="Y11584" s="396"/>
      <c r="Z11584" s="396"/>
      <c r="AA11584" s="441"/>
    </row>
    <row r="11585" spans="25:27" x14ac:dyDescent="0.2">
      <c r="Y11585" s="396"/>
      <c r="Z11585" s="396"/>
      <c r="AA11585" s="441"/>
    </row>
    <row r="11586" spans="25:27" x14ac:dyDescent="0.2">
      <c r="Y11586" s="396"/>
      <c r="Z11586" s="396"/>
      <c r="AA11586" s="441"/>
    </row>
    <row r="11587" spans="25:27" x14ac:dyDescent="0.2">
      <c r="Y11587" s="396"/>
      <c r="Z11587" s="396"/>
      <c r="AA11587" s="441"/>
    </row>
    <row r="11588" spans="25:27" x14ac:dyDescent="0.2">
      <c r="Y11588" s="396"/>
      <c r="Z11588" s="396"/>
      <c r="AA11588" s="441"/>
    </row>
    <row r="11589" spans="25:27" x14ac:dyDescent="0.2">
      <c r="Y11589" s="396"/>
      <c r="Z11589" s="396"/>
      <c r="AA11589" s="441"/>
    </row>
    <row r="11590" spans="25:27" x14ac:dyDescent="0.2">
      <c r="Y11590" s="396"/>
      <c r="Z11590" s="396"/>
      <c r="AA11590" s="441"/>
    </row>
    <row r="11591" spans="25:27" x14ac:dyDescent="0.2">
      <c r="Y11591" s="396"/>
      <c r="Z11591" s="396"/>
      <c r="AA11591" s="441"/>
    </row>
    <row r="11592" spans="25:27" x14ac:dyDescent="0.2">
      <c r="Y11592" s="396"/>
      <c r="Z11592" s="396"/>
      <c r="AA11592" s="441"/>
    </row>
    <row r="11593" spans="25:27" x14ac:dyDescent="0.2">
      <c r="Y11593" s="396"/>
      <c r="Z11593" s="396"/>
      <c r="AA11593" s="441"/>
    </row>
    <row r="11594" spans="25:27" x14ac:dyDescent="0.2">
      <c r="Y11594" s="396"/>
      <c r="Z11594" s="396"/>
      <c r="AA11594" s="441"/>
    </row>
    <row r="11595" spans="25:27" x14ac:dyDescent="0.2">
      <c r="Y11595" s="396"/>
      <c r="Z11595" s="396"/>
      <c r="AA11595" s="441"/>
    </row>
    <row r="11596" spans="25:27" x14ac:dyDescent="0.2">
      <c r="Y11596" s="396"/>
      <c r="Z11596" s="396"/>
      <c r="AA11596" s="441"/>
    </row>
    <row r="11597" spans="25:27" x14ac:dyDescent="0.2">
      <c r="Y11597" s="396"/>
      <c r="Z11597" s="396"/>
      <c r="AA11597" s="441"/>
    </row>
    <row r="11598" spans="25:27" x14ac:dyDescent="0.2">
      <c r="Y11598" s="396"/>
      <c r="Z11598" s="396"/>
      <c r="AA11598" s="441"/>
    </row>
    <row r="11599" spans="25:27" x14ac:dyDescent="0.2">
      <c r="Y11599" s="396"/>
      <c r="Z11599" s="396"/>
      <c r="AA11599" s="441"/>
    </row>
    <row r="11600" spans="25:27" x14ac:dyDescent="0.2">
      <c r="Y11600" s="396"/>
      <c r="Z11600" s="396"/>
      <c r="AA11600" s="441"/>
    </row>
    <row r="11601" spans="25:27" x14ac:dyDescent="0.2">
      <c r="Y11601" s="396"/>
      <c r="Z11601" s="396"/>
      <c r="AA11601" s="441"/>
    </row>
    <row r="11602" spans="25:27" x14ac:dyDescent="0.2">
      <c r="Y11602" s="396"/>
      <c r="Z11602" s="396"/>
      <c r="AA11602" s="441"/>
    </row>
    <row r="11603" spans="25:27" x14ac:dyDescent="0.2">
      <c r="Y11603" s="396"/>
      <c r="Z11603" s="396"/>
      <c r="AA11603" s="441"/>
    </row>
    <row r="11604" spans="25:27" x14ac:dyDescent="0.2">
      <c r="Y11604" s="396"/>
      <c r="Z11604" s="396"/>
      <c r="AA11604" s="441"/>
    </row>
    <row r="11605" spans="25:27" x14ac:dyDescent="0.2">
      <c r="Y11605" s="396"/>
      <c r="Z11605" s="396"/>
      <c r="AA11605" s="441"/>
    </row>
    <row r="11606" spans="25:27" x14ac:dyDescent="0.2">
      <c r="Y11606" s="396"/>
      <c r="Z11606" s="396"/>
      <c r="AA11606" s="441"/>
    </row>
    <row r="11607" spans="25:27" x14ac:dyDescent="0.2">
      <c r="Y11607" s="396"/>
      <c r="Z11607" s="396"/>
      <c r="AA11607" s="441"/>
    </row>
    <row r="11608" spans="25:27" x14ac:dyDescent="0.2">
      <c r="Y11608" s="396"/>
      <c r="Z11608" s="396"/>
      <c r="AA11608" s="441"/>
    </row>
    <row r="11609" spans="25:27" x14ac:dyDescent="0.2">
      <c r="Y11609" s="396"/>
      <c r="Z11609" s="396"/>
      <c r="AA11609" s="441"/>
    </row>
    <row r="11610" spans="25:27" x14ac:dyDescent="0.2">
      <c r="Y11610" s="396"/>
      <c r="Z11610" s="396"/>
      <c r="AA11610" s="441"/>
    </row>
    <row r="11611" spans="25:27" x14ac:dyDescent="0.2">
      <c r="Y11611" s="396"/>
      <c r="Z11611" s="396"/>
      <c r="AA11611" s="441"/>
    </row>
    <row r="11612" spans="25:27" x14ac:dyDescent="0.2">
      <c r="Y11612" s="396"/>
      <c r="Z11612" s="396"/>
      <c r="AA11612" s="441"/>
    </row>
    <row r="11613" spans="25:27" x14ac:dyDescent="0.2">
      <c r="Y11613" s="396"/>
      <c r="Z11613" s="396"/>
      <c r="AA11613" s="441"/>
    </row>
    <row r="11614" spans="25:27" x14ac:dyDescent="0.2">
      <c r="Y11614" s="396"/>
      <c r="Z11614" s="396"/>
      <c r="AA11614" s="441"/>
    </row>
    <row r="11615" spans="25:27" x14ac:dyDescent="0.2">
      <c r="Y11615" s="396"/>
      <c r="Z11615" s="396"/>
      <c r="AA11615" s="441"/>
    </row>
    <row r="11616" spans="25:27" x14ac:dyDescent="0.2">
      <c r="Y11616" s="396"/>
      <c r="Z11616" s="396"/>
      <c r="AA11616" s="441"/>
    </row>
    <row r="11617" spans="25:27" x14ac:dyDescent="0.2">
      <c r="Y11617" s="396"/>
      <c r="Z11617" s="396"/>
      <c r="AA11617" s="441"/>
    </row>
    <row r="11618" spans="25:27" x14ac:dyDescent="0.2">
      <c r="Y11618" s="396"/>
      <c r="Z11618" s="396"/>
      <c r="AA11618" s="441"/>
    </row>
    <row r="11619" spans="25:27" x14ac:dyDescent="0.2">
      <c r="Y11619" s="396"/>
      <c r="Z11619" s="396"/>
      <c r="AA11619" s="441"/>
    </row>
    <row r="11620" spans="25:27" x14ac:dyDescent="0.2">
      <c r="Y11620" s="396"/>
      <c r="Z11620" s="396"/>
      <c r="AA11620" s="441"/>
    </row>
    <row r="11621" spans="25:27" x14ac:dyDescent="0.2">
      <c r="Y11621" s="396"/>
      <c r="Z11621" s="396"/>
      <c r="AA11621" s="441"/>
    </row>
    <row r="11622" spans="25:27" x14ac:dyDescent="0.2">
      <c r="Y11622" s="396"/>
      <c r="Z11622" s="396"/>
      <c r="AA11622" s="441"/>
    </row>
    <row r="11623" spans="25:27" x14ac:dyDescent="0.2">
      <c r="Y11623" s="396"/>
      <c r="Z11623" s="396"/>
      <c r="AA11623" s="441"/>
    </row>
    <row r="11624" spans="25:27" x14ac:dyDescent="0.2">
      <c r="Y11624" s="396"/>
      <c r="Z11624" s="396"/>
      <c r="AA11624" s="441"/>
    </row>
    <row r="11625" spans="25:27" x14ac:dyDescent="0.2">
      <c r="Y11625" s="396"/>
      <c r="Z11625" s="396"/>
      <c r="AA11625" s="441"/>
    </row>
    <row r="11626" spans="25:27" x14ac:dyDescent="0.2">
      <c r="Y11626" s="396"/>
      <c r="Z11626" s="396"/>
      <c r="AA11626" s="441"/>
    </row>
    <row r="11627" spans="25:27" x14ac:dyDescent="0.2">
      <c r="Y11627" s="396"/>
      <c r="Z11627" s="396"/>
      <c r="AA11627" s="441"/>
    </row>
    <row r="11628" spans="25:27" x14ac:dyDescent="0.2">
      <c r="Y11628" s="396"/>
      <c r="Z11628" s="396"/>
      <c r="AA11628" s="441"/>
    </row>
    <row r="11629" spans="25:27" x14ac:dyDescent="0.2">
      <c r="Y11629" s="396"/>
      <c r="Z11629" s="396"/>
      <c r="AA11629" s="441"/>
    </row>
    <row r="11630" spans="25:27" x14ac:dyDescent="0.2">
      <c r="Y11630" s="396"/>
      <c r="Z11630" s="396"/>
      <c r="AA11630" s="441"/>
    </row>
    <row r="11631" spans="25:27" x14ac:dyDescent="0.2">
      <c r="Y11631" s="396"/>
      <c r="Z11631" s="396"/>
      <c r="AA11631" s="441"/>
    </row>
    <row r="11632" spans="25:27" x14ac:dyDescent="0.2">
      <c r="Y11632" s="396"/>
      <c r="Z11632" s="396"/>
      <c r="AA11632" s="441"/>
    </row>
    <row r="11633" spans="25:27" x14ac:dyDescent="0.2">
      <c r="Y11633" s="396"/>
      <c r="Z11633" s="396"/>
      <c r="AA11633" s="441"/>
    </row>
    <row r="11634" spans="25:27" x14ac:dyDescent="0.2">
      <c r="Y11634" s="396"/>
      <c r="Z11634" s="396"/>
      <c r="AA11634" s="441"/>
    </row>
    <row r="11635" spans="25:27" x14ac:dyDescent="0.2">
      <c r="Y11635" s="396"/>
      <c r="Z11635" s="396"/>
      <c r="AA11635" s="441"/>
    </row>
    <row r="11636" spans="25:27" x14ac:dyDescent="0.2">
      <c r="Y11636" s="396"/>
      <c r="Z11636" s="396"/>
      <c r="AA11636" s="441"/>
    </row>
    <row r="11637" spans="25:27" x14ac:dyDescent="0.2">
      <c r="Y11637" s="396"/>
      <c r="Z11637" s="396"/>
      <c r="AA11637" s="441"/>
    </row>
    <row r="11638" spans="25:27" x14ac:dyDescent="0.2">
      <c r="Y11638" s="396"/>
      <c r="Z11638" s="396"/>
      <c r="AA11638" s="441"/>
    </row>
    <row r="11639" spans="25:27" x14ac:dyDescent="0.2">
      <c r="Y11639" s="396"/>
      <c r="Z11639" s="396"/>
      <c r="AA11639" s="441"/>
    </row>
    <row r="11640" spans="25:27" x14ac:dyDescent="0.2">
      <c r="Y11640" s="396"/>
      <c r="Z11640" s="396"/>
      <c r="AA11640" s="441"/>
    </row>
    <row r="11641" spans="25:27" x14ac:dyDescent="0.2">
      <c r="Y11641" s="396"/>
      <c r="Z11641" s="396"/>
      <c r="AA11641" s="441"/>
    </row>
    <row r="11642" spans="25:27" x14ac:dyDescent="0.2">
      <c r="Y11642" s="396"/>
      <c r="Z11642" s="396"/>
      <c r="AA11642" s="441"/>
    </row>
    <row r="11643" spans="25:27" x14ac:dyDescent="0.2">
      <c r="Y11643" s="396"/>
      <c r="Z11643" s="396"/>
      <c r="AA11643" s="441"/>
    </row>
    <row r="11644" spans="25:27" x14ac:dyDescent="0.2">
      <c r="Y11644" s="396"/>
      <c r="Z11644" s="396"/>
      <c r="AA11644" s="441"/>
    </row>
    <row r="11645" spans="25:27" x14ac:dyDescent="0.2">
      <c r="Y11645" s="396"/>
      <c r="Z11645" s="396"/>
      <c r="AA11645" s="441"/>
    </row>
    <row r="11646" spans="25:27" x14ac:dyDescent="0.2">
      <c r="Y11646" s="396"/>
      <c r="Z11646" s="396"/>
      <c r="AA11646" s="441"/>
    </row>
    <row r="11647" spans="25:27" x14ac:dyDescent="0.2">
      <c r="Y11647" s="396"/>
      <c r="Z11647" s="396"/>
      <c r="AA11647" s="441"/>
    </row>
    <row r="11648" spans="25:27" x14ac:dyDescent="0.2">
      <c r="Y11648" s="396"/>
      <c r="Z11648" s="396"/>
      <c r="AA11648" s="441"/>
    </row>
    <row r="11649" spans="25:27" x14ac:dyDescent="0.2">
      <c r="Y11649" s="396"/>
      <c r="Z11649" s="396"/>
      <c r="AA11649" s="441"/>
    </row>
    <row r="11650" spans="25:27" x14ac:dyDescent="0.2">
      <c r="Y11650" s="396"/>
      <c r="Z11650" s="396"/>
      <c r="AA11650" s="441"/>
    </row>
    <row r="11651" spans="25:27" x14ac:dyDescent="0.2">
      <c r="Y11651" s="396"/>
      <c r="Z11651" s="396"/>
      <c r="AA11651" s="441"/>
    </row>
    <row r="11652" spans="25:27" x14ac:dyDescent="0.2">
      <c r="Y11652" s="396"/>
      <c r="Z11652" s="396"/>
      <c r="AA11652" s="441"/>
    </row>
    <row r="11653" spans="25:27" x14ac:dyDescent="0.2">
      <c r="Y11653" s="396"/>
      <c r="Z11653" s="396"/>
      <c r="AA11653" s="441"/>
    </row>
    <row r="11654" spans="25:27" x14ac:dyDescent="0.2">
      <c r="Y11654" s="396"/>
      <c r="Z11654" s="396"/>
      <c r="AA11654" s="441"/>
    </row>
    <row r="11655" spans="25:27" x14ac:dyDescent="0.2">
      <c r="Y11655" s="396"/>
      <c r="Z11655" s="396"/>
      <c r="AA11655" s="441"/>
    </row>
    <row r="11656" spans="25:27" x14ac:dyDescent="0.2">
      <c r="Y11656" s="396"/>
      <c r="Z11656" s="396"/>
      <c r="AA11656" s="441"/>
    </row>
    <row r="11657" spans="25:27" x14ac:dyDescent="0.2">
      <c r="Y11657" s="396"/>
      <c r="Z11657" s="396"/>
      <c r="AA11657" s="441"/>
    </row>
    <row r="11658" spans="25:27" x14ac:dyDescent="0.2">
      <c r="Y11658" s="396"/>
      <c r="Z11658" s="396"/>
      <c r="AA11658" s="441"/>
    </row>
    <row r="11659" spans="25:27" x14ac:dyDescent="0.2">
      <c r="Y11659" s="396"/>
      <c r="Z11659" s="396"/>
      <c r="AA11659" s="441"/>
    </row>
    <row r="11660" spans="25:27" x14ac:dyDescent="0.2">
      <c r="Y11660" s="396"/>
      <c r="Z11660" s="396"/>
      <c r="AA11660" s="441"/>
    </row>
    <row r="11661" spans="25:27" x14ac:dyDescent="0.2">
      <c r="Y11661" s="396"/>
      <c r="Z11661" s="396"/>
      <c r="AA11661" s="441"/>
    </row>
    <row r="11662" spans="25:27" x14ac:dyDescent="0.2">
      <c r="Y11662" s="396"/>
      <c r="Z11662" s="396"/>
      <c r="AA11662" s="441"/>
    </row>
    <row r="11663" spans="25:27" x14ac:dyDescent="0.2">
      <c r="Y11663" s="396"/>
      <c r="Z11663" s="396"/>
      <c r="AA11663" s="441"/>
    </row>
    <row r="11664" spans="25:27" x14ac:dyDescent="0.2">
      <c r="Y11664" s="396"/>
      <c r="Z11664" s="396"/>
      <c r="AA11664" s="441"/>
    </row>
    <row r="11665" spans="25:27" x14ac:dyDescent="0.2">
      <c r="Y11665" s="396"/>
      <c r="Z11665" s="396"/>
      <c r="AA11665" s="441"/>
    </row>
    <row r="11666" spans="25:27" x14ac:dyDescent="0.2">
      <c r="Y11666" s="396"/>
      <c r="Z11666" s="396"/>
      <c r="AA11666" s="441"/>
    </row>
    <row r="11667" spans="25:27" x14ac:dyDescent="0.2">
      <c r="Y11667" s="396"/>
      <c r="Z11667" s="396"/>
      <c r="AA11667" s="441"/>
    </row>
    <row r="11668" spans="25:27" x14ac:dyDescent="0.2">
      <c r="Y11668" s="396"/>
      <c r="Z11668" s="396"/>
      <c r="AA11668" s="441"/>
    </row>
    <row r="11669" spans="25:27" x14ac:dyDescent="0.2">
      <c r="Y11669" s="396"/>
      <c r="Z11669" s="396"/>
      <c r="AA11669" s="441"/>
    </row>
    <row r="11670" spans="25:27" x14ac:dyDescent="0.2">
      <c r="Y11670" s="396"/>
      <c r="Z11670" s="396"/>
      <c r="AA11670" s="441"/>
    </row>
    <row r="11671" spans="25:27" x14ac:dyDescent="0.2">
      <c r="Y11671" s="396"/>
      <c r="Z11671" s="396"/>
      <c r="AA11671" s="441"/>
    </row>
    <row r="11672" spans="25:27" x14ac:dyDescent="0.2">
      <c r="Y11672" s="396"/>
      <c r="Z11672" s="396"/>
      <c r="AA11672" s="441"/>
    </row>
    <row r="11673" spans="25:27" x14ac:dyDescent="0.2">
      <c r="Y11673" s="396"/>
      <c r="Z11673" s="396"/>
      <c r="AA11673" s="441"/>
    </row>
    <row r="11674" spans="25:27" x14ac:dyDescent="0.2">
      <c r="Y11674" s="396"/>
      <c r="Z11674" s="396"/>
      <c r="AA11674" s="441"/>
    </row>
    <row r="11675" spans="25:27" x14ac:dyDescent="0.2">
      <c r="Y11675" s="396"/>
      <c r="Z11675" s="396"/>
      <c r="AA11675" s="441"/>
    </row>
    <row r="11676" spans="25:27" x14ac:dyDescent="0.2">
      <c r="Y11676" s="396"/>
      <c r="Z11676" s="396"/>
      <c r="AA11676" s="441"/>
    </row>
    <row r="11677" spans="25:27" x14ac:dyDescent="0.2">
      <c r="Y11677" s="396"/>
      <c r="Z11677" s="396"/>
      <c r="AA11677" s="441"/>
    </row>
    <row r="11678" spans="25:27" x14ac:dyDescent="0.2">
      <c r="Y11678" s="396"/>
      <c r="Z11678" s="396"/>
      <c r="AA11678" s="441"/>
    </row>
    <row r="11679" spans="25:27" x14ac:dyDescent="0.2">
      <c r="Y11679" s="396"/>
      <c r="Z11679" s="396"/>
      <c r="AA11679" s="441"/>
    </row>
    <row r="11680" spans="25:27" x14ac:dyDescent="0.2">
      <c r="Y11680" s="396"/>
      <c r="Z11680" s="396"/>
      <c r="AA11680" s="441"/>
    </row>
    <row r="11681" spans="25:27" x14ac:dyDescent="0.2">
      <c r="Y11681" s="396"/>
      <c r="Z11681" s="396"/>
      <c r="AA11681" s="441"/>
    </row>
    <row r="11682" spans="25:27" x14ac:dyDescent="0.2">
      <c r="Y11682" s="396"/>
      <c r="Z11682" s="396"/>
      <c r="AA11682" s="441"/>
    </row>
    <row r="11683" spans="25:27" x14ac:dyDescent="0.2">
      <c r="Y11683" s="396"/>
      <c r="Z11683" s="396"/>
      <c r="AA11683" s="441"/>
    </row>
    <row r="11684" spans="25:27" x14ac:dyDescent="0.2">
      <c r="Y11684" s="396"/>
      <c r="Z11684" s="396"/>
      <c r="AA11684" s="441"/>
    </row>
    <row r="11685" spans="25:27" x14ac:dyDescent="0.2">
      <c r="Y11685" s="396"/>
      <c r="Z11685" s="396"/>
      <c r="AA11685" s="441"/>
    </row>
    <row r="11686" spans="25:27" x14ac:dyDescent="0.2">
      <c r="Y11686" s="396"/>
      <c r="Z11686" s="396"/>
      <c r="AA11686" s="441"/>
    </row>
    <row r="11687" spans="25:27" x14ac:dyDescent="0.2">
      <c r="Y11687" s="396"/>
      <c r="Z11687" s="396"/>
      <c r="AA11687" s="441"/>
    </row>
    <row r="11688" spans="25:27" x14ac:dyDescent="0.2">
      <c r="Y11688" s="396"/>
      <c r="Z11688" s="396"/>
      <c r="AA11688" s="441"/>
    </row>
    <row r="11689" spans="25:27" x14ac:dyDescent="0.2">
      <c r="Y11689" s="396"/>
      <c r="Z11689" s="396"/>
      <c r="AA11689" s="441"/>
    </row>
    <row r="11690" spans="25:27" x14ac:dyDescent="0.2">
      <c r="Y11690" s="396"/>
      <c r="Z11690" s="396"/>
      <c r="AA11690" s="441"/>
    </row>
    <row r="11691" spans="25:27" x14ac:dyDescent="0.2">
      <c r="Y11691" s="396"/>
      <c r="Z11691" s="396"/>
      <c r="AA11691" s="441"/>
    </row>
    <row r="11692" spans="25:27" x14ac:dyDescent="0.2">
      <c r="Y11692" s="396"/>
      <c r="Z11692" s="396"/>
      <c r="AA11692" s="441"/>
    </row>
    <row r="11693" spans="25:27" x14ac:dyDescent="0.2">
      <c r="Y11693" s="396"/>
      <c r="Z11693" s="396"/>
      <c r="AA11693" s="441"/>
    </row>
    <row r="11694" spans="25:27" x14ac:dyDescent="0.2">
      <c r="Y11694" s="396"/>
      <c r="Z11694" s="396"/>
      <c r="AA11694" s="441"/>
    </row>
    <row r="11695" spans="25:27" x14ac:dyDescent="0.2">
      <c r="Y11695" s="396"/>
      <c r="Z11695" s="396"/>
      <c r="AA11695" s="441"/>
    </row>
    <row r="11696" spans="25:27" x14ac:dyDescent="0.2">
      <c r="Y11696" s="396"/>
      <c r="Z11696" s="396"/>
      <c r="AA11696" s="441"/>
    </row>
    <row r="11697" spans="25:27" x14ac:dyDescent="0.2">
      <c r="Y11697" s="396"/>
      <c r="Z11697" s="396"/>
      <c r="AA11697" s="441"/>
    </row>
    <row r="11698" spans="25:27" x14ac:dyDescent="0.2">
      <c r="Y11698" s="396"/>
      <c r="Z11698" s="396"/>
      <c r="AA11698" s="441"/>
    </row>
    <row r="11699" spans="25:27" x14ac:dyDescent="0.2">
      <c r="Y11699" s="396"/>
      <c r="Z11699" s="396"/>
      <c r="AA11699" s="441"/>
    </row>
    <row r="11700" spans="25:27" x14ac:dyDescent="0.2">
      <c r="Y11700" s="396"/>
      <c r="Z11700" s="396"/>
      <c r="AA11700" s="441"/>
    </row>
    <row r="11701" spans="25:27" x14ac:dyDescent="0.2">
      <c r="Y11701" s="396"/>
      <c r="Z11701" s="396"/>
      <c r="AA11701" s="441"/>
    </row>
    <row r="11702" spans="25:27" x14ac:dyDescent="0.2">
      <c r="Y11702" s="396"/>
      <c r="Z11702" s="396"/>
      <c r="AA11702" s="441"/>
    </row>
    <row r="11703" spans="25:27" x14ac:dyDescent="0.2">
      <c r="Y11703" s="396"/>
      <c r="Z11703" s="396"/>
      <c r="AA11703" s="441"/>
    </row>
    <row r="11704" spans="25:27" x14ac:dyDescent="0.2">
      <c r="Y11704" s="396"/>
      <c r="Z11704" s="396"/>
      <c r="AA11704" s="441"/>
    </row>
    <row r="11705" spans="25:27" x14ac:dyDescent="0.2">
      <c r="Y11705" s="396"/>
      <c r="Z11705" s="396"/>
      <c r="AA11705" s="441"/>
    </row>
    <row r="11706" spans="25:27" x14ac:dyDescent="0.2">
      <c r="Y11706" s="396"/>
      <c r="Z11706" s="396"/>
      <c r="AA11706" s="441"/>
    </row>
    <row r="11707" spans="25:27" x14ac:dyDescent="0.2">
      <c r="Y11707" s="396"/>
      <c r="Z11707" s="396"/>
      <c r="AA11707" s="441"/>
    </row>
    <row r="11708" spans="25:27" x14ac:dyDescent="0.2">
      <c r="Y11708" s="396"/>
      <c r="Z11708" s="396"/>
      <c r="AA11708" s="441"/>
    </row>
    <row r="11709" spans="25:27" x14ac:dyDescent="0.2">
      <c r="Y11709" s="396"/>
      <c r="Z11709" s="396"/>
      <c r="AA11709" s="441"/>
    </row>
    <row r="11710" spans="25:27" x14ac:dyDescent="0.2">
      <c r="Y11710" s="396"/>
      <c r="Z11710" s="396"/>
      <c r="AA11710" s="441"/>
    </row>
    <row r="11711" spans="25:27" x14ac:dyDescent="0.2">
      <c r="Y11711" s="396"/>
      <c r="Z11711" s="396"/>
      <c r="AA11711" s="441"/>
    </row>
    <row r="11712" spans="25:27" x14ac:dyDescent="0.2">
      <c r="Y11712" s="396"/>
      <c r="Z11712" s="396"/>
      <c r="AA11712" s="441"/>
    </row>
    <row r="11713" spans="25:27" x14ac:dyDescent="0.2">
      <c r="Y11713" s="396"/>
      <c r="Z11713" s="396"/>
      <c r="AA11713" s="441"/>
    </row>
    <row r="11714" spans="25:27" x14ac:dyDescent="0.2">
      <c r="Y11714" s="396"/>
      <c r="Z11714" s="396"/>
      <c r="AA11714" s="441"/>
    </row>
    <row r="11715" spans="25:27" x14ac:dyDescent="0.2">
      <c r="Y11715" s="396"/>
      <c r="Z11715" s="396"/>
      <c r="AA11715" s="441"/>
    </row>
    <row r="11716" spans="25:27" x14ac:dyDescent="0.2">
      <c r="Y11716" s="396"/>
      <c r="Z11716" s="396"/>
      <c r="AA11716" s="441"/>
    </row>
    <row r="11717" spans="25:27" x14ac:dyDescent="0.2">
      <c r="Y11717" s="396"/>
      <c r="Z11717" s="396"/>
      <c r="AA11717" s="441"/>
    </row>
    <row r="11718" spans="25:27" x14ac:dyDescent="0.2">
      <c r="Y11718" s="396"/>
      <c r="Z11718" s="396"/>
      <c r="AA11718" s="441"/>
    </row>
    <row r="11719" spans="25:27" x14ac:dyDescent="0.2">
      <c r="Y11719" s="396"/>
      <c r="Z11719" s="396"/>
      <c r="AA11719" s="441"/>
    </row>
    <row r="11720" spans="25:27" x14ac:dyDescent="0.2">
      <c r="Y11720" s="396"/>
      <c r="Z11720" s="396"/>
      <c r="AA11720" s="441"/>
    </row>
    <row r="11721" spans="25:27" x14ac:dyDescent="0.2">
      <c r="Y11721" s="396"/>
      <c r="Z11721" s="396"/>
      <c r="AA11721" s="441"/>
    </row>
    <row r="11722" spans="25:27" x14ac:dyDescent="0.2">
      <c r="Y11722" s="396"/>
      <c r="Z11722" s="396"/>
      <c r="AA11722" s="441"/>
    </row>
    <row r="11723" spans="25:27" x14ac:dyDescent="0.2">
      <c r="Y11723" s="396"/>
      <c r="Z11723" s="396"/>
      <c r="AA11723" s="441"/>
    </row>
    <row r="11724" spans="25:27" x14ac:dyDescent="0.2">
      <c r="Y11724" s="396"/>
      <c r="Z11724" s="396"/>
      <c r="AA11724" s="441"/>
    </row>
    <row r="11725" spans="25:27" x14ac:dyDescent="0.2">
      <c r="Y11725" s="396"/>
      <c r="Z11725" s="396"/>
      <c r="AA11725" s="441"/>
    </row>
    <row r="11726" spans="25:27" x14ac:dyDescent="0.2">
      <c r="Y11726" s="396"/>
      <c r="Z11726" s="396"/>
      <c r="AA11726" s="441"/>
    </row>
    <row r="11727" spans="25:27" x14ac:dyDescent="0.2">
      <c r="Y11727" s="396"/>
      <c r="Z11727" s="396"/>
      <c r="AA11727" s="441"/>
    </row>
    <row r="11728" spans="25:27" x14ac:dyDescent="0.2">
      <c r="Y11728" s="396"/>
      <c r="Z11728" s="396"/>
      <c r="AA11728" s="441"/>
    </row>
    <row r="11729" spans="25:27" x14ac:dyDescent="0.2">
      <c r="Y11729" s="396"/>
      <c r="Z11729" s="396"/>
      <c r="AA11729" s="441"/>
    </row>
    <row r="11730" spans="25:27" x14ac:dyDescent="0.2">
      <c r="Y11730" s="396"/>
      <c r="Z11730" s="396"/>
      <c r="AA11730" s="441"/>
    </row>
    <row r="11731" spans="25:27" x14ac:dyDescent="0.2">
      <c r="Y11731" s="396"/>
      <c r="Z11731" s="396"/>
      <c r="AA11731" s="441"/>
    </row>
    <row r="11732" spans="25:27" x14ac:dyDescent="0.2">
      <c r="Y11732" s="396"/>
      <c r="Z11732" s="396"/>
      <c r="AA11732" s="441"/>
    </row>
    <row r="11733" spans="25:27" x14ac:dyDescent="0.2">
      <c r="Y11733" s="396"/>
      <c r="Z11733" s="396"/>
      <c r="AA11733" s="441"/>
    </row>
    <row r="11734" spans="25:27" x14ac:dyDescent="0.2">
      <c r="Y11734" s="396"/>
      <c r="Z11734" s="396"/>
      <c r="AA11734" s="441"/>
    </row>
    <row r="11735" spans="25:27" x14ac:dyDescent="0.2">
      <c r="Y11735" s="396"/>
      <c r="Z11735" s="396"/>
      <c r="AA11735" s="441"/>
    </row>
    <row r="11736" spans="25:27" x14ac:dyDescent="0.2">
      <c r="Y11736" s="396"/>
      <c r="Z11736" s="396"/>
      <c r="AA11736" s="441"/>
    </row>
    <row r="11737" spans="25:27" x14ac:dyDescent="0.2">
      <c r="Y11737" s="396"/>
      <c r="Z11737" s="396"/>
      <c r="AA11737" s="441"/>
    </row>
    <row r="11738" spans="25:27" x14ac:dyDescent="0.2">
      <c r="Y11738" s="396"/>
      <c r="Z11738" s="396"/>
      <c r="AA11738" s="441"/>
    </row>
    <row r="11739" spans="25:27" x14ac:dyDescent="0.2">
      <c r="Y11739" s="396"/>
      <c r="Z11739" s="396"/>
      <c r="AA11739" s="441"/>
    </row>
    <row r="11740" spans="25:27" x14ac:dyDescent="0.2">
      <c r="Y11740" s="396"/>
      <c r="Z11740" s="396"/>
      <c r="AA11740" s="441"/>
    </row>
    <row r="11741" spans="25:27" x14ac:dyDescent="0.2">
      <c r="Y11741" s="396"/>
      <c r="Z11741" s="396"/>
      <c r="AA11741" s="441"/>
    </row>
    <row r="11742" spans="25:27" x14ac:dyDescent="0.2">
      <c r="Y11742" s="396"/>
      <c r="Z11742" s="396"/>
      <c r="AA11742" s="441"/>
    </row>
    <row r="11743" spans="25:27" x14ac:dyDescent="0.2">
      <c r="Y11743" s="396"/>
      <c r="Z11743" s="396"/>
      <c r="AA11743" s="441"/>
    </row>
    <row r="11744" spans="25:27" x14ac:dyDescent="0.2">
      <c r="Y11744" s="396"/>
      <c r="Z11744" s="396"/>
      <c r="AA11744" s="441"/>
    </row>
    <row r="11745" spans="25:27" x14ac:dyDescent="0.2">
      <c r="Y11745" s="396"/>
      <c r="Z11745" s="396"/>
      <c r="AA11745" s="441"/>
    </row>
    <row r="11746" spans="25:27" x14ac:dyDescent="0.2">
      <c r="Y11746" s="396"/>
      <c r="Z11746" s="396"/>
      <c r="AA11746" s="441"/>
    </row>
    <row r="11747" spans="25:27" x14ac:dyDescent="0.2">
      <c r="Y11747" s="396"/>
      <c r="Z11747" s="396"/>
      <c r="AA11747" s="441"/>
    </row>
    <row r="11748" spans="25:27" x14ac:dyDescent="0.2">
      <c r="Y11748" s="396"/>
      <c r="Z11748" s="396"/>
      <c r="AA11748" s="441"/>
    </row>
    <row r="11749" spans="25:27" x14ac:dyDescent="0.2">
      <c r="Y11749" s="396"/>
      <c r="Z11749" s="396"/>
      <c r="AA11749" s="441"/>
    </row>
    <row r="11750" spans="25:27" x14ac:dyDescent="0.2">
      <c r="Y11750" s="396"/>
      <c r="Z11750" s="396"/>
      <c r="AA11750" s="441"/>
    </row>
    <row r="11751" spans="25:27" x14ac:dyDescent="0.2">
      <c r="Y11751" s="396"/>
      <c r="Z11751" s="396"/>
      <c r="AA11751" s="441"/>
    </row>
    <row r="11752" spans="25:27" x14ac:dyDescent="0.2">
      <c r="Y11752" s="396"/>
      <c r="Z11752" s="396"/>
      <c r="AA11752" s="441"/>
    </row>
    <row r="11753" spans="25:27" x14ac:dyDescent="0.2">
      <c r="Y11753" s="396"/>
      <c r="Z11753" s="396"/>
      <c r="AA11753" s="441"/>
    </row>
    <row r="11754" spans="25:27" x14ac:dyDescent="0.2">
      <c r="Y11754" s="396"/>
      <c r="Z11754" s="396"/>
      <c r="AA11754" s="441"/>
    </row>
    <row r="11755" spans="25:27" x14ac:dyDescent="0.2">
      <c r="Y11755" s="396"/>
      <c r="Z11755" s="396"/>
      <c r="AA11755" s="441"/>
    </row>
    <row r="11756" spans="25:27" x14ac:dyDescent="0.2">
      <c r="Y11756" s="396"/>
      <c r="Z11756" s="396"/>
      <c r="AA11756" s="441"/>
    </row>
    <row r="11757" spans="25:27" x14ac:dyDescent="0.2">
      <c r="Y11757" s="396"/>
      <c r="Z11757" s="396"/>
      <c r="AA11757" s="441"/>
    </row>
    <row r="11758" spans="25:27" x14ac:dyDescent="0.2">
      <c r="Y11758" s="396"/>
      <c r="Z11758" s="396"/>
      <c r="AA11758" s="441"/>
    </row>
    <row r="11759" spans="25:27" x14ac:dyDescent="0.2">
      <c r="Y11759" s="396"/>
      <c r="Z11759" s="396"/>
      <c r="AA11759" s="441"/>
    </row>
    <row r="11760" spans="25:27" x14ac:dyDescent="0.2">
      <c r="Y11760" s="396"/>
      <c r="Z11760" s="396"/>
      <c r="AA11760" s="441"/>
    </row>
    <row r="11761" spans="25:27" x14ac:dyDescent="0.2">
      <c r="Y11761" s="396"/>
      <c r="Z11761" s="396"/>
      <c r="AA11761" s="441"/>
    </row>
    <row r="11762" spans="25:27" x14ac:dyDescent="0.2">
      <c r="Y11762" s="396"/>
      <c r="Z11762" s="396"/>
      <c r="AA11762" s="441"/>
    </row>
    <row r="11763" spans="25:27" x14ac:dyDescent="0.2">
      <c r="Y11763" s="396"/>
      <c r="Z11763" s="396"/>
      <c r="AA11763" s="441"/>
    </row>
    <row r="11764" spans="25:27" x14ac:dyDescent="0.2">
      <c r="Y11764" s="396"/>
      <c r="Z11764" s="396"/>
      <c r="AA11764" s="441"/>
    </row>
    <row r="11765" spans="25:27" x14ac:dyDescent="0.2">
      <c r="Y11765" s="396"/>
      <c r="Z11765" s="396"/>
      <c r="AA11765" s="441"/>
    </row>
    <row r="11766" spans="25:27" x14ac:dyDescent="0.2">
      <c r="Y11766" s="396"/>
      <c r="Z11766" s="396"/>
      <c r="AA11766" s="441"/>
    </row>
    <row r="11767" spans="25:27" x14ac:dyDescent="0.2">
      <c r="Y11767" s="396"/>
      <c r="Z11767" s="396"/>
      <c r="AA11767" s="441"/>
    </row>
    <row r="11768" spans="25:27" x14ac:dyDescent="0.2">
      <c r="Y11768" s="396"/>
      <c r="Z11768" s="396"/>
      <c r="AA11768" s="441"/>
    </row>
    <row r="11769" spans="25:27" x14ac:dyDescent="0.2">
      <c r="Y11769" s="396"/>
      <c r="Z11769" s="396"/>
      <c r="AA11769" s="441"/>
    </row>
    <row r="11770" spans="25:27" x14ac:dyDescent="0.2">
      <c r="Y11770" s="396"/>
      <c r="Z11770" s="396"/>
      <c r="AA11770" s="441"/>
    </row>
    <row r="11771" spans="25:27" x14ac:dyDescent="0.2">
      <c r="Y11771" s="396"/>
      <c r="Z11771" s="396"/>
      <c r="AA11771" s="441"/>
    </row>
    <row r="11772" spans="25:27" x14ac:dyDescent="0.2">
      <c r="Y11772" s="396"/>
      <c r="Z11772" s="396"/>
      <c r="AA11772" s="441"/>
    </row>
    <row r="11773" spans="25:27" x14ac:dyDescent="0.2">
      <c r="Y11773" s="396"/>
      <c r="Z11773" s="396"/>
      <c r="AA11773" s="441"/>
    </row>
    <row r="11774" spans="25:27" x14ac:dyDescent="0.2">
      <c r="Y11774" s="396"/>
      <c r="Z11774" s="396"/>
      <c r="AA11774" s="441"/>
    </row>
    <row r="11775" spans="25:27" x14ac:dyDescent="0.2">
      <c r="Y11775" s="396"/>
      <c r="Z11775" s="396"/>
      <c r="AA11775" s="441"/>
    </row>
    <row r="11776" spans="25:27" x14ac:dyDescent="0.2">
      <c r="Y11776" s="396"/>
      <c r="Z11776" s="396"/>
      <c r="AA11776" s="441"/>
    </row>
    <row r="11777" spans="25:27" x14ac:dyDescent="0.2">
      <c r="Y11777" s="396"/>
      <c r="Z11777" s="396"/>
      <c r="AA11777" s="441"/>
    </row>
    <row r="11778" spans="25:27" x14ac:dyDescent="0.2">
      <c r="Y11778" s="396"/>
      <c r="Z11778" s="396"/>
      <c r="AA11778" s="441"/>
    </row>
    <row r="11779" spans="25:27" x14ac:dyDescent="0.2">
      <c r="Y11779" s="396"/>
      <c r="Z11779" s="396"/>
      <c r="AA11779" s="441"/>
    </row>
    <row r="11780" spans="25:27" x14ac:dyDescent="0.2">
      <c r="Y11780" s="396"/>
      <c r="Z11780" s="396"/>
      <c r="AA11780" s="441"/>
    </row>
    <row r="11781" spans="25:27" x14ac:dyDescent="0.2">
      <c r="Y11781" s="396"/>
      <c r="Z11781" s="396"/>
      <c r="AA11781" s="441"/>
    </row>
    <row r="11782" spans="25:27" x14ac:dyDescent="0.2">
      <c r="Y11782" s="396"/>
      <c r="Z11782" s="396"/>
      <c r="AA11782" s="441"/>
    </row>
    <row r="11783" spans="25:27" x14ac:dyDescent="0.2">
      <c r="Y11783" s="396"/>
      <c r="Z11783" s="396"/>
      <c r="AA11783" s="441"/>
    </row>
    <row r="11784" spans="25:27" x14ac:dyDescent="0.2">
      <c r="Y11784" s="396"/>
      <c r="Z11784" s="396"/>
      <c r="AA11784" s="441"/>
    </row>
    <row r="11785" spans="25:27" x14ac:dyDescent="0.2">
      <c r="Y11785" s="396"/>
      <c r="Z11785" s="396"/>
      <c r="AA11785" s="441"/>
    </row>
    <row r="11786" spans="25:27" x14ac:dyDescent="0.2">
      <c r="Y11786" s="396"/>
      <c r="Z11786" s="396"/>
      <c r="AA11786" s="441"/>
    </row>
    <row r="11787" spans="25:27" x14ac:dyDescent="0.2">
      <c r="Y11787" s="396"/>
      <c r="Z11787" s="396"/>
      <c r="AA11787" s="441"/>
    </row>
    <row r="11788" spans="25:27" x14ac:dyDescent="0.2">
      <c r="Y11788" s="396"/>
      <c r="Z11788" s="396"/>
      <c r="AA11788" s="441"/>
    </row>
    <row r="11789" spans="25:27" x14ac:dyDescent="0.2">
      <c r="Y11789" s="396"/>
      <c r="Z11789" s="396"/>
      <c r="AA11789" s="441"/>
    </row>
    <row r="11790" spans="25:27" x14ac:dyDescent="0.2">
      <c r="Y11790" s="396"/>
      <c r="Z11790" s="396"/>
      <c r="AA11790" s="441"/>
    </row>
    <row r="11791" spans="25:27" x14ac:dyDescent="0.2">
      <c r="Y11791" s="396"/>
      <c r="Z11791" s="396"/>
      <c r="AA11791" s="441"/>
    </row>
    <row r="11792" spans="25:27" x14ac:dyDescent="0.2">
      <c r="Y11792" s="396"/>
      <c r="Z11792" s="396"/>
      <c r="AA11792" s="441"/>
    </row>
    <row r="11793" spans="25:27" x14ac:dyDescent="0.2">
      <c r="Y11793" s="396"/>
      <c r="Z11793" s="396"/>
      <c r="AA11793" s="441"/>
    </row>
    <row r="11794" spans="25:27" x14ac:dyDescent="0.2">
      <c r="Y11794" s="396"/>
      <c r="Z11794" s="396"/>
      <c r="AA11794" s="441"/>
    </row>
    <row r="11795" spans="25:27" x14ac:dyDescent="0.2">
      <c r="Y11795" s="396"/>
      <c r="Z11795" s="396"/>
      <c r="AA11795" s="441"/>
    </row>
    <row r="11796" spans="25:27" x14ac:dyDescent="0.2">
      <c r="Y11796" s="396"/>
      <c r="Z11796" s="396"/>
      <c r="AA11796" s="441"/>
    </row>
    <row r="11797" spans="25:27" x14ac:dyDescent="0.2">
      <c r="Y11797" s="396"/>
      <c r="Z11797" s="396"/>
      <c r="AA11797" s="441"/>
    </row>
    <row r="11798" spans="25:27" x14ac:dyDescent="0.2">
      <c r="Y11798" s="396"/>
      <c r="Z11798" s="396"/>
      <c r="AA11798" s="441"/>
    </row>
    <row r="11799" spans="25:27" x14ac:dyDescent="0.2">
      <c r="Y11799" s="396"/>
      <c r="Z11799" s="396"/>
      <c r="AA11799" s="441"/>
    </row>
    <row r="11800" spans="25:27" x14ac:dyDescent="0.2">
      <c r="Y11800" s="396"/>
      <c r="Z11800" s="396"/>
      <c r="AA11800" s="441"/>
    </row>
    <row r="11801" spans="25:27" x14ac:dyDescent="0.2">
      <c r="Y11801" s="396"/>
      <c r="Z11801" s="396"/>
      <c r="AA11801" s="441"/>
    </row>
    <row r="11802" spans="25:27" x14ac:dyDescent="0.2">
      <c r="Y11802" s="396"/>
      <c r="Z11802" s="396"/>
      <c r="AA11802" s="441"/>
    </row>
    <row r="11803" spans="25:27" x14ac:dyDescent="0.2">
      <c r="Y11803" s="396"/>
      <c r="Z11803" s="396"/>
      <c r="AA11803" s="441"/>
    </row>
    <row r="11804" spans="25:27" x14ac:dyDescent="0.2">
      <c r="Y11804" s="396"/>
      <c r="Z11804" s="396"/>
      <c r="AA11804" s="441"/>
    </row>
    <row r="11805" spans="25:27" x14ac:dyDescent="0.2">
      <c r="Y11805" s="396"/>
      <c r="Z11805" s="396"/>
      <c r="AA11805" s="441"/>
    </row>
    <row r="11806" spans="25:27" x14ac:dyDescent="0.2">
      <c r="Y11806" s="396"/>
      <c r="Z11806" s="396"/>
      <c r="AA11806" s="441"/>
    </row>
    <row r="11807" spans="25:27" x14ac:dyDescent="0.2">
      <c r="Y11807" s="396"/>
      <c r="Z11807" s="396"/>
      <c r="AA11807" s="441"/>
    </row>
    <row r="11808" spans="25:27" x14ac:dyDescent="0.2">
      <c r="Y11808" s="396"/>
      <c r="Z11808" s="396"/>
      <c r="AA11808" s="441"/>
    </row>
    <row r="11809" spans="25:27" x14ac:dyDescent="0.2">
      <c r="Y11809" s="396"/>
      <c r="Z11809" s="396"/>
      <c r="AA11809" s="441"/>
    </row>
    <row r="11810" spans="25:27" x14ac:dyDescent="0.2">
      <c r="Y11810" s="396"/>
      <c r="Z11810" s="396"/>
      <c r="AA11810" s="441"/>
    </row>
    <row r="11811" spans="25:27" x14ac:dyDescent="0.2">
      <c r="Y11811" s="396"/>
      <c r="Z11811" s="396"/>
      <c r="AA11811" s="441"/>
    </row>
    <row r="11812" spans="25:27" x14ac:dyDescent="0.2">
      <c r="Y11812" s="396"/>
      <c r="Z11812" s="396"/>
      <c r="AA11812" s="441"/>
    </row>
    <row r="11813" spans="25:27" x14ac:dyDescent="0.2">
      <c r="Y11813" s="396"/>
      <c r="Z11813" s="396"/>
      <c r="AA11813" s="441"/>
    </row>
    <row r="11814" spans="25:27" x14ac:dyDescent="0.2">
      <c r="Y11814" s="396"/>
      <c r="Z11814" s="396"/>
      <c r="AA11814" s="441"/>
    </row>
    <row r="11815" spans="25:27" x14ac:dyDescent="0.2">
      <c r="Y11815" s="396"/>
      <c r="Z11815" s="396"/>
      <c r="AA11815" s="441"/>
    </row>
    <row r="11816" spans="25:27" x14ac:dyDescent="0.2">
      <c r="Y11816" s="396"/>
      <c r="Z11816" s="396"/>
      <c r="AA11816" s="441"/>
    </row>
    <row r="11817" spans="25:27" x14ac:dyDescent="0.2">
      <c r="Y11817" s="396"/>
      <c r="Z11817" s="396"/>
      <c r="AA11817" s="441"/>
    </row>
    <row r="11818" spans="25:27" x14ac:dyDescent="0.2">
      <c r="Y11818" s="396"/>
      <c r="Z11818" s="396"/>
      <c r="AA11818" s="441"/>
    </row>
    <row r="11819" spans="25:27" x14ac:dyDescent="0.2">
      <c r="Y11819" s="396"/>
      <c r="Z11819" s="396"/>
      <c r="AA11819" s="441"/>
    </row>
    <row r="11820" spans="25:27" x14ac:dyDescent="0.2">
      <c r="Y11820" s="396"/>
      <c r="Z11820" s="396"/>
      <c r="AA11820" s="441"/>
    </row>
    <row r="11821" spans="25:27" x14ac:dyDescent="0.2">
      <c r="Y11821" s="396"/>
      <c r="Z11821" s="396"/>
      <c r="AA11821" s="441"/>
    </row>
    <row r="11822" spans="25:27" x14ac:dyDescent="0.2">
      <c r="Y11822" s="396"/>
      <c r="Z11822" s="396"/>
      <c r="AA11822" s="441"/>
    </row>
    <row r="11823" spans="25:27" x14ac:dyDescent="0.2">
      <c r="Y11823" s="396"/>
      <c r="Z11823" s="396"/>
      <c r="AA11823" s="441"/>
    </row>
    <row r="11824" spans="25:27" x14ac:dyDescent="0.2">
      <c r="Y11824" s="396"/>
      <c r="Z11824" s="396"/>
      <c r="AA11824" s="441"/>
    </row>
    <row r="11825" spans="25:27" x14ac:dyDescent="0.2">
      <c r="Y11825" s="396"/>
      <c r="Z11825" s="396"/>
      <c r="AA11825" s="441"/>
    </row>
    <row r="11826" spans="25:27" x14ac:dyDescent="0.2">
      <c r="Y11826" s="396"/>
      <c r="Z11826" s="396"/>
      <c r="AA11826" s="441"/>
    </row>
    <row r="11827" spans="25:27" x14ac:dyDescent="0.2">
      <c r="Y11827" s="396"/>
      <c r="Z11827" s="396"/>
      <c r="AA11827" s="441"/>
    </row>
    <row r="11828" spans="25:27" x14ac:dyDescent="0.2">
      <c r="Y11828" s="396"/>
      <c r="Z11828" s="396"/>
      <c r="AA11828" s="441"/>
    </row>
    <row r="11829" spans="25:27" x14ac:dyDescent="0.2">
      <c r="Y11829" s="396"/>
      <c r="Z11829" s="396"/>
      <c r="AA11829" s="441"/>
    </row>
    <row r="11830" spans="25:27" x14ac:dyDescent="0.2">
      <c r="Y11830" s="396"/>
      <c r="Z11830" s="396"/>
      <c r="AA11830" s="441"/>
    </row>
    <row r="11831" spans="25:27" x14ac:dyDescent="0.2">
      <c r="Y11831" s="396"/>
      <c r="Z11831" s="396"/>
      <c r="AA11831" s="441"/>
    </row>
    <row r="11832" spans="25:27" x14ac:dyDescent="0.2">
      <c r="Y11832" s="396"/>
      <c r="Z11832" s="396"/>
      <c r="AA11832" s="441"/>
    </row>
    <row r="11833" spans="25:27" x14ac:dyDescent="0.2">
      <c r="Y11833" s="396"/>
      <c r="Z11833" s="396"/>
      <c r="AA11833" s="441"/>
    </row>
    <row r="11834" spans="25:27" x14ac:dyDescent="0.2">
      <c r="Y11834" s="396"/>
      <c r="Z11834" s="396"/>
      <c r="AA11834" s="441"/>
    </row>
    <row r="11835" spans="25:27" x14ac:dyDescent="0.2">
      <c r="Y11835" s="396"/>
      <c r="Z11835" s="396"/>
      <c r="AA11835" s="441"/>
    </row>
    <row r="11836" spans="25:27" x14ac:dyDescent="0.2">
      <c r="Y11836" s="396"/>
      <c r="Z11836" s="396"/>
      <c r="AA11836" s="441"/>
    </row>
    <row r="11837" spans="25:27" x14ac:dyDescent="0.2">
      <c r="Y11837" s="396"/>
      <c r="Z11837" s="396"/>
      <c r="AA11837" s="441"/>
    </row>
    <row r="11838" spans="25:27" x14ac:dyDescent="0.2">
      <c r="Y11838" s="396"/>
      <c r="Z11838" s="396"/>
      <c r="AA11838" s="441"/>
    </row>
    <row r="11839" spans="25:27" x14ac:dyDescent="0.2">
      <c r="Y11839" s="396"/>
      <c r="Z11839" s="396"/>
      <c r="AA11839" s="441"/>
    </row>
    <row r="11840" spans="25:27" x14ac:dyDescent="0.2">
      <c r="Y11840" s="396"/>
      <c r="Z11840" s="396"/>
      <c r="AA11840" s="441"/>
    </row>
    <row r="11841" spans="25:27" x14ac:dyDescent="0.2">
      <c r="Y11841" s="396"/>
      <c r="Z11841" s="396"/>
      <c r="AA11841" s="441"/>
    </row>
    <row r="11842" spans="25:27" x14ac:dyDescent="0.2">
      <c r="Y11842" s="396"/>
      <c r="Z11842" s="396"/>
      <c r="AA11842" s="441"/>
    </row>
    <row r="11843" spans="25:27" x14ac:dyDescent="0.2">
      <c r="Y11843" s="396"/>
      <c r="Z11843" s="396"/>
      <c r="AA11843" s="441"/>
    </row>
    <row r="11844" spans="25:27" x14ac:dyDescent="0.2">
      <c r="Y11844" s="396"/>
      <c r="Z11844" s="396"/>
      <c r="AA11844" s="441"/>
    </row>
    <row r="11845" spans="25:27" x14ac:dyDescent="0.2">
      <c r="Y11845" s="396"/>
      <c r="Z11845" s="396"/>
      <c r="AA11845" s="441"/>
    </row>
    <row r="11846" spans="25:27" x14ac:dyDescent="0.2">
      <c r="Y11846" s="396"/>
      <c r="Z11846" s="396"/>
      <c r="AA11846" s="441"/>
    </row>
    <row r="11847" spans="25:27" x14ac:dyDescent="0.2">
      <c r="Y11847" s="396"/>
      <c r="Z11847" s="396"/>
      <c r="AA11847" s="441"/>
    </row>
    <row r="11848" spans="25:27" x14ac:dyDescent="0.2">
      <c r="Y11848" s="396"/>
      <c r="Z11848" s="396"/>
      <c r="AA11848" s="441"/>
    </row>
    <row r="11849" spans="25:27" x14ac:dyDescent="0.2">
      <c r="Y11849" s="396"/>
      <c r="Z11849" s="396"/>
      <c r="AA11849" s="441"/>
    </row>
    <row r="11850" spans="25:27" x14ac:dyDescent="0.2">
      <c r="Y11850" s="396"/>
      <c r="Z11850" s="396"/>
      <c r="AA11850" s="441"/>
    </row>
    <row r="11851" spans="25:27" x14ac:dyDescent="0.2">
      <c r="Y11851" s="396"/>
      <c r="Z11851" s="396"/>
      <c r="AA11851" s="441"/>
    </row>
    <row r="11852" spans="25:27" x14ac:dyDescent="0.2">
      <c r="Y11852" s="396"/>
      <c r="Z11852" s="396"/>
      <c r="AA11852" s="441"/>
    </row>
    <row r="11853" spans="25:27" x14ac:dyDescent="0.2">
      <c r="Y11853" s="396"/>
      <c r="Z11853" s="396"/>
      <c r="AA11853" s="441"/>
    </row>
    <row r="11854" spans="25:27" x14ac:dyDescent="0.2">
      <c r="Y11854" s="396"/>
      <c r="Z11854" s="396"/>
      <c r="AA11854" s="441"/>
    </row>
    <row r="11855" spans="25:27" x14ac:dyDescent="0.2">
      <c r="Y11855" s="396"/>
      <c r="Z11855" s="396"/>
      <c r="AA11855" s="441"/>
    </row>
    <row r="11856" spans="25:27" x14ac:dyDescent="0.2">
      <c r="Y11856" s="396"/>
      <c r="Z11856" s="396"/>
      <c r="AA11856" s="441"/>
    </row>
    <row r="11857" spans="25:27" x14ac:dyDescent="0.2">
      <c r="Y11857" s="396"/>
      <c r="Z11857" s="396"/>
      <c r="AA11857" s="441"/>
    </row>
    <row r="11858" spans="25:27" x14ac:dyDescent="0.2">
      <c r="Y11858" s="396"/>
      <c r="Z11858" s="396"/>
      <c r="AA11858" s="441"/>
    </row>
    <row r="11859" spans="25:27" x14ac:dyDescent="0.2">
      <c r="Y11859" s="396"/>
      <c r="Z11859" s="396"/>
      <c r="AA11859" s="441"/>
    </row>
    <row r="11860" spans="25:27" x14ac:dyDescent="0.2">
      <c r="Y11860" s="396"/>
      <c r="Z11860" s="396"/>
      <c r="AA11860" s="441"/>
    </row>
    <row r="11861" spans="25:27" x14ac:dyDescent="0.2">
      <c r="Y11861" s="396"/>
      <c r="Z11861" s="396"/>
      <c r="AA11861" s="441"/>
    </row>
    <row r="11862" spans="25:27" x14ac:dyDescent="0.2">
      <c r="Y11862" s="396"/>
      <c r="Z11862" s="396"/>
      <c r="AA11862" s="441"/>
    </row>
    <row r="11863" spans="25:27" x14ac:dyDescent="0.2">
      <c r="Y11863" s="396"/>
      <c r="Z11863" s="396"/>
      <c r="AA11863" s="441"/>
    </row>
    <row r="11864" spans="25:27" x14ac:dyDescent="0.2">
      <c r="Y11864" s="396"/>
      <c r="Z11864" s="396"/>
      <c r="AA11864" s="441"/>
    </row>
    <row r="11865" spans="25:27" x14ac:dyDescent="0.2">
      <c r="Y11865" s="396"/>
      <c r="Z11865" s="396"/>
      <c r="AA11865" s="441"/>
    </row>
    <row r="11866" spans="25:27" x14ac:dyDescent="0.2">
      <c r="Y11866" s="396"/>
      <c r="Z11866" s="396"/>
      <c r="AA11866" s="441"/>
    </row>
    <row r="11867" spans="25:27" x14ac:dyDescent="0.2">
      <c r="Y11867" s="396"/>
      <c r="Z11867" s="396"/>
      <c r="AA11867" s="441"/>
    </row>
    <row r="11868" spans="25:27" x14ac:dyDescent="0.2">
      <c r="Y11868" s="396"/>
      <c r="Z11868" s="396"/>
      <c r="AA11868" s="441"/>
    </row>
    <row r="11869" spans="25:27" x14ac:dyDescent="0.2">
      <c r="Y11869" s="396"/>
      <c r="Z11869" s="396"/>
      <c r="AA11869" s="441"/>
    </row>
    <row r="11870" spans="25:27" x14ac:dyDescent="0.2">
      <c r="Y11870" s="396"/>
      <c r="Z11870" s="396"/>
      <c r="AA11870" s="441"/>
    </row>
    <row r="11871" spans="25:27" x14ac:dyDescent="0.2">
      <c r="Y11871" s="396"/>
      <c r="Z11871" s="396"/>
      <c r="AA11871" s="441"/>
    </row>
    <row r="11872" spans="25:27" x14ac:dyDescent="0.2">
      <c r="Y11872" s="396"/>
      <c r="Z11872" s="396"/>
      <c r="AA11872" s="441"/>
    </row>
    <row r="11873" spans="25:27" x14ac:dyDescent="0.2">
      <c r="Y11873" s="396"/>
      <c r="Z11873" s="396"/>
      <c r="AA11873" s="441"/>
    </row>
    <row r="11874" spans="25:27" x14ac:dyDescent="0.2">
      <c r="Y11874" s="396"/>
      <c r="Z11874" s="396"/>
      <c r="AA11874" s="441"/>
    </row>
    <row r="11875" spans="25:27" x14ac:dyDescent="0.2">
      <c r="Y11875" s="396"/>
      <c r="Z11875" s="396"/>
      <c r="AA11875" s="441"/>
    </row>
    <row r="11876" spans="25:27" x14ac:dyDescent="0.2">
      <c r="Y11876" s="396"/>
      <c r="Z11876" s="396"/>
      <c r="AA11876" s="441"/>
    </row>
    <row r="11877" spans="25:27" x14ac:dyDescent="0.2">
      <c r="Y11877" s="396"/>
      <c r="Z11877" s="396"/>
      <c r="AA11877" s="441"/>
    </row>
    <row r="11878" spans="25:27" x14ac:dyDescent="0.2">
      <c r="Y11878" s="396"/>
      <c r="Z11878" s="396"/>
      <c r="AA11878" s="441"/>
    </row>
    <row r="11879" spans="25:27" x14ac:dyDescent="0.2">
      <c r="Y11879" s="396"/>
      <c r="Z11879" s="396"/>
      <c r="AA11879" s="441"/>
    </row>
    <row r="11880" spans="25:27" x14ac:dyDescent="0.2">
      <c r="Y11880" s="396"/>
      <c r="Z11880" s="396"/>
      <c r="AA11880" s="441"/>
    </row>
    <row r="11881" spans="25:27" x14ac:dyDescent="0.2">
      <c r="Y11881" s="396"/>
      <c r="Z11881" s="396"/>
      <c r="AA11881" s="441"/>
    </row>
    <row r="11882" spans="25:27" x14ac:dyDescent="0.2">
      <c r="Y11882" s="396"/>
      <c r="Z11882" s="396"/>
      <c r="AA11882" s="441"/>
    </row>
    <row r="11883" spans="25:27" x14ac:dyDescent="0.2">
      <c r="Y11883" s="396"/>
      <c r="Z11883" s="396"/>
      <c r="AA11883" s="441"/>
    </row>
    <row r="11884" spans="25:27" x14ac:dyDescent="0.2">
      <c r="Y11884" s="396"/>
      <c r="Z11884" s="396"/>
      <c r="AA11884" s="441"/>
    </row>
    <row r="11885" spans="25:27" x14ac:dyDescent="0.2">
      <c r="Y11885" s="396"/>
      <c r="Z11885" s="396"/>
      <c r="AA11885" s="441"/>
    </row>
    <row r="11886" spans="25:27" x14ac:dyDescent="0.2">
      <c r="Y11886" s="396"/>
      <c r="Z11886" s="396"/>
      <c r="AA11886" s="441"/>
    </row>
    <row r="11887" spans="25:27" x14ac:dyDescent="0.2">
      <c r="Y11887" s="396"/>
      <c r="Z11887" s="396"/>
      <c r="AA11887" s="441"/>
    </row>
    <row r="11888" spans="25:27" x14ac:dyDescent="0.2">
      <c r="Y11888" s="396"/>
      <c r="Z11888" s="396"/>
      <c r="AA11888" s="441"/>
    </row>
    <row r="11889" spans="25:27" x14ac:dyDescent="0.2">
      <c r="Y11889" s="396"/>
      <c r="Z11889" s="396"/>
      <c r="AA11889" s="441"/>
    </row>
    <row r="11890" spans="25:27" x14ac:dyDescent="0.2">
      <c r="Y11890" s="396"/>
      <c r="Z11890" s="396"/>
      <c r="AA11890" s="441"/>
    </row>
    <row r="11891" spans="25:27" x14ac:dyDescent="0.2">
      <c r="Y11891" s="396"/>
      <c r="Z11891" s="396"/>
      <c r="AA11891" s="441"/>
    </row>
    <row r="11892" spans="25:27" x14ac:dyDescent="0.2">
      <c r="Y11892" s="396"/>
      <c r="Z11892" s="396"/>
      <c r="AA11892" s="441"/>
    </row>
    <row r="11893" spans="25:27" x14ac:dyDescent="0.2">
      <c r="Y11893" s="396"/>
      <c r="Z11893" s="396"/>
      <c r="AA11893" s="441"/>
    </row>
    <row r="11894" spans="25:27" x14ac:dyDescent="0.2">
      <c r="Y11894" s="396"/>
      <c r="Z11894" s="396"/>
      <c r="AA11894" s="441"/>
    </row>
    <row r="11895" spans="25:27" x14ac:dyDescent="0.2">
      <c r="Y11895" s="396"/>
      <c r="Z11895" s="396"/>
      <c r="AA11895" s="441"/>
    </row>
    <row r="11896" spans="25:27" x14ac:dyDescent="0.2">
      <c r="Y11896" s="396"/>
      <c r="Z11896" s="396"/>
      <c r="AA11896" s="441"/>
    </row>
    <row r="11897" spans="25:27" x14ac:dyDescent="0.2">
      <c r="Y11897" s="396"/>
      <c r="Z11897" s="396"/>
      <c r="AA11897" s="441"/>
    </row>
    <row r="11898" spans="25:27" x14ac:dyDescent="0.2">
      <c r="Y11898" s="396"/>
      <c r="Z11898" s="396"/>
      <c r="AA11898" s="441"/>
    </row>
    <row r="11899" spans="25:27" x14ac:dyDescent="0.2">
      <c r="Y11899" s="396"/>
      <c r="Z11899" s="396"/>
      <c r="AA11899" s="441"/>
    </row>
    <row r="11900" spans="25:27" x14ac:dyDescent="0.2">
      <c r="Y11900" s="396"/>
      <c r="Z11900" s="396"/>
      <c r="AA11900" s="441"/>
    </row>
    <row r="11901" spans="25:27" x14ac:dyDescent="0.2">
      <c r="Y11901" s="396"/>
      <c r="Z11901" s="396"/>
      <c r="AA11901" s="441"/>
    </row>
    <row r="11902" spans="25:27" x14ac:dyDescent="0.2">
      <c r="Y11902" s="396"/>
      <c r="Z11902" s="396"/>
      <c r="AA11902" s="441"/>
    </row>
    <row r="11903" spans="25:27" x14ac:dyDescent="0.2">
      <c r="Y11903" s="396"/>
      <c r="Z11903" s="396"/>
      <c r="AA11903" s="441"/>
    </row>
    <row r="11904" spans="25:27" x14ac:dyDescent="0.2">
      <c r="Y11904" s="396"/>
      <c r="Z11904" s="396"/>
      <c r="AA11904" s="441"/>
    </row>
    <row r="11905" spans="25:27" x14ac:dyDescent="0.2">
      <c r="Y11905" s="396"/>
      <c r="Z11905" s="396"/>
      <c r="AA11905" s="441"/>
    </row>
    <row r="11906" spans="25:27" x14ac:dyDescent="0.2">
      <c r="Y11906" s="396"/>
      <c r="Z11906" s="396"/>
      <c r="AA11906" s="441"/>
    </row>
    <row r="11907" spans="25:27" x14ac:dyDescent="0.2">
      <c r="Y11907" s="396"/>
      <c r="Z11907" s="396"/>
      <c r="AA11907" s="441"/>
    </row>
    <row r="11908" spans="25:27" x14ac:dyDescent="0.2">
      <c r="Y11908" s="396"/>
      <c r="Z11908" s="396"/>
      <c r="AA11908" s="441"/>
    </row>
    <row r="11909" spans="25:27" x14ac:dyDescent="0.2">
      <c r="Y11909" s="396"/>
      <c r="Z11909" s="396"/>
      <c r="AA11909" s="441"/>
    </row>
    <row r="11910" spans="25:27" x14ac:dyDescent="0.2">
      <c r="Y11910" s="396"/>
      <c r="Z11910" s="396"/>
      <c r="AA11910" s="441"/>
    </row>
    <row r="11911" spans="25:27" x14ac:dyDescent="0.2">
      <c r="Y11911" s="396"/>
      <c r="Z11911" s="396"/>
      <c r="AA11911" s="441"/>
    </row>
    <row r="11912" spans="25:27" x14ac:dyDescent="0.2">
      <c r="Y11912" s="396"/>
      <c r="Z11912" s="396"/>
      <c r="AA11912" s="441"/>
    </row>
    <row r="11913" spans="25:27" x14ac:dyDescent="0.2">
      <c r="Y11913" s="396"/>
      <c r="Z11913" s="396"/>
      <c r="AA11913" s="441"/>
    </row>
    <row r="11914" spans="25:27" x14ac:dyDescent="0.2">
      <c r="Y11914" s="396"/>
      <c r="Z11914" s="396"/>
      <c r="AA11914" s="441"/>
    </row>
    <row r="11915" spans="25:27" x14ac:dyDescent="0.2">
      <c r="Y11915" s="396"/>
      <c r="Z11915" s="396"/>
      <c r="AA11915" s="441"/>
    </row>
    <row r="11916" spans="25:27" x14ac:dyDescent="0.2">
      <c r="Y11916" s="396"/>
      <c r="Z11916" s="396"/>
      <c r="AA11916" s="441"/>
    </row>
    <row r="11917" spans="25:27" x14ac:dyDescent="0.2">
      <c r="Y11917" s="396"/>
      <c r="Z11917" s="396"/>
      <c r="AA11917" s="441"/>
    </row>
    <row r="11918" spans="25:27" x14ac:dyDescent="0.2">
      <c r="Y11918" s="396"/>
      <c r="Z11918" s="396"/>
      <c r="AA11918" s="441"/>
    </row>
    <row r="11919" spans="25:27" x14ac:dyDescent="0.2">
      <c r="Y11919" s="396"/>
      <c r="Z11919" s="396"/>
      <c r="AA11919" s="441"/>
    </row>
    <row r="11920" spans="25:27" x14ac:dyDescent="0.2">
      <c r="Y11920" s="396"/>
      <c r="Z11920" s="396"/>
      <c r="AA11920" s="441"/>
    </row>
    <row r="11921" spans="25:27" x14ac:dyDescent="0.2">
      <c r="Y11921" s="396"/>
      <c r="Z11921" s="396"/>
      <c r="AA11921" s="441"/>
    </row>
    <row r="11922" spans="25:27" x14ac:dyDescent="0.2">
      <c r="Y11922" s="396"/>
      <c r="Z11922" s="396"/>
      <c r="AA11922" s="441"/>
    </row>
    <row r="11923" spans="25:27" x14ac:dyDescent="0.2">
      <c r="Y11923" s="396"/>
      <c r="Z11923" s="396"/>
      <c r="AA11923" s="441"/>
    </row>
    <row r="11924" spans="25:27" x14ac:dyDescent="0.2">
      <c r="Y11924" s="396"/>
      <c r="Z11924" s="396"/>
      <c r="AA11924" s="441"/>
    </row>
    <row r="11925" spans="25:27" x14ac:dyDescent="0.2">
      <c r="Y11925" s="396"/>
      <c r="Z11925" s="396"/>
      <c r="AA11925" s="441"/>
    </row>
    <row r="11926" spans="25:27" x14ac:dyDescent="0.2">
      <c r="Y11926" s="396"/>
      <c r="Z11926" s="396"/>
      <c r="AA11926" s="441"/>
    </row>
    <row r="11927" spans="25:27" x14ac:dyDescent="0.2">
      <c r="Y11927" s="396"/>
      <c r="Z11927" s="396"/>
      <c r="AA11927" s="441"/>
    </row>
    <row r="11928" spans="25:27" x14ac:dyDescent="0.2">
      <c r="Y11928" s="396"/>
      <c r="Z11928" s="396"/>
      <c r="AA11928" s="441"/>
    </row>
    <row r="11929" spans="25:27" x14ac:dyDescent="0.2">
      <c r="Y11929" s="396"/>
      <c r="Z11929" s="396"/>
      <c r="AA11929" s="441"/>
    </row>
    <row r="11930" spans="25:27" x14ac:dyDescent="0.2">
      <c r="Y11930" s="396"/>
      <c r="Z11930" s="396"/>
      <c r="AA11930" s="441"/>
    </row>
    <row r="11931" spans="25:27" x14ac:dyDescent="0.2">
      <c r="Y11931" s="396"/>
      <c r="Z11931" s="396"/>
      <c r="AA11931" s="441"/>
    </row>
    <row r="11932" spans="25:27" x14ac:dyDescent="0.2">
      <c r="Y11932" s="396"/>
      <c r="Z11932" s="396"/>
      <c r="AA11932" s="441"/>
    </row>
    <row r="11933" spans="25:27" x14ac:dyDescent="0.2">
      <c r="Y11933" s="396"/>
      <c r="Z11933" s="396"/>
      <c r="AA11933" s="441"/>
    </row>
    <row r="11934" spans="25:27" x14ac:dyDescent="0.2">
      <c r="Y11934" s="396"/>
      <c r="Z11934" s="396"/>
      <c r="AA11934" s="441"/>
    </row>
    <row r="11935" spans="25:27" x14ac:dyDescent="0.2">
      <c r="Y11935" s="396"/>
      <c r="Z11935" s="396"/>
      <c r="AA11935" s="441"/>
    </row>
    <row r="11936" spans="25:27" x14ac:dyDescent="0.2">
      <c r="Y11936" s="396"/>
      <c r="Z11936" s="396"/>
      <c r="AA11936" s="441"/>
    </row>
    <row r="11937" spans="25:27" x14ac:dyDescent="0.2">
      <c r="Y11937" s="396"/>
      <c r="Z11937" s="396"/>
      <c r="AA11937" s="441"/>
    </row>
    <row r="11938" spans="25:27" x14ac:dyDescent="0.2">
      <c r="Y11938" s="396"/>
      <c r="Z11938" s="396"/>
      <c r="AA11938" s="441"/>
    </row>
    <row r="11939" spans="25:27" x14ac:dyDescent="0.2">
      <c r="Y11939" s="396"/>
      <c r="Z11939" s="396"/>
      <c r="AA11939" s="441"/>
    </row>
    <row r="11940" spans="25:27" x14ac:dyDescent="0.2">
      <c r="Y11940" s="396"/>
      <c r="Z11940" s="396"/>
      <c r="AA11940" s="441"/>
    </row>
    <row r="11941" spans="25:27" x14ac:dyDescent="0.2">
      <c r="Y11941" s="396"/>
      <c r="Z11941" s="396"/>
      <c r="AA11941" s="441"/>
    </row>
    <row r="11942" spans="25:27" x14ac:dyDescent="0.2">
      <c r="Y11942" s="396"/>
      <c r="Z11942" s="396"/>
      <c r="AA11942" s="441"/>
    </row>
    <row r="11943" spans="25:27" x14ac:dyDescent="0.2">
      <c r="Y11943" s="396"/>
      <c r="Z11943" s="396"/>
      <c r="AA11943" s="441"/>
    </row>
    <row r="11944" spans="25:27" x14ac:dyDescent="0.2">
      <c r="Y11944" s="396"/>
      <c r="Z11944" s="396"/>
      <c r="AA11944" s="441"/>
    </row>
    <row r="11945" spans="25:27" x14ac:dyDescent="0.2">
      <c r="Y11945" s="396"/>
      <c r="Z11945" s="396"/>
      <c r="AA11945" s="441"/>
    </row>
    <row r="11946" spans="25:27" x14ac:dyDescent="0.2">
      <c r="Y11946" s="396"/>
      <c r="Z11946" s="396"/>
      <c r="AA11946" s="441"/>
    </row>
    <row r="11947" spans="25:27" x14ac:dyDescent="0.2">
      <c r="Y11947" s="396"/>
      <c r="Z11947" s="396"/>
      <c r="AA11947" s="441"/>
    </row>
    <row r="11948" spans="25:27" x14ac:dyDescent="0.2">
      <c r="Y11948" s="396"/>
      <c r="Z11948" s="396"/>
      <c r="AA11948" s="441"/>
    </row>
    <row r="11949" spans="25:27" x14ac:dyDescent="0.2">
      <c r="Y11949" s="396"/>
      <c r="Z11949" s="396"/>
      <c r="AA11949" s="441"/>
    </row>
    <row r="11950" spans="25:27" x14ac:dyDescent="0.2">
      <c r="Y11950" s="396"/>
      <c r="Z11950" s="396"/>
      <c r="AA11950" s="441"/>
    </row>
    <row r="11951" spans="25:27" x14ac:dyDescent="0.2">
      <c r="Y11951" s="396"/>
      <c r="Z11951" s="396"/>
      <c r="AA11951" s="441"/>
    </row>
    <row r="11952" spans="25:27" x14ac:dyDescent="0.2">
      <c r="Y11952" s="396"/>
      <c r="Z11952" s="396"/>
      <c r="AA11952" s="441"/>
    </row>
    <row r="11953" spans="25:27" x14ac:dyDescent="0.2">
      <c r="Y11953" s="396"/>
      <c r="Z11953" s="396"/>
      <c r="AA11953" s="441"/>
    </row>
    <row r="11954" spans="25:27" x14ac:dyDescent="0.2">
      <c r="Y11954" s="396"/>
      <c r="Z11954" s="396"/>
      <c r="AA11954" s="441"/>
    </row>
    <row r="11955" spans="25:27" x14ac:dyDescent="0.2">
      <c r="Y11955" s="396"/>
      <c r="Z11955" s="396"/>
      <c r="AA11955" s="441"/>
    </row>
    <row r="11956" spans="25:27" x14ac:dyDescent="0.2">
      <c r="Y11956" s="396"/>
      <c r="Z11956" s="396"/>
      <c r="AA11956" s="441"/>
    </row>
    <row r="11957" spans="25:27" x14ac:dyDescent="0.2">
      <c r="Y11957" s="396"/>
      <c r="Z11957" s="396"/>
      <c r="AA11957" s="441"/>
    </row>
    <row r="11958" spans="25:27" x14ac:dyDescent="0.2">
      <c r="Y11958" s="396"/>
      <c r="Z11958" s="396"/>
      <c r="AA11958" s="441"/>
    </row>
    <row r="11959" spans="25:27" x14ac:dyDescent="0.2">
      <c r="Y11959" s="396"/>
      <c r="Z11959" s="396"/>
      <c r="AA11959" s="441"/>
    </row>
    <row r="11960" spans="25:27" x14ac:dyDescent="0.2">
      <c r="Y11960" s="396"/>
      <c r="Z11960" s="396"/>
      <c r="AA11960" s="441"/>
    </row>
    <row r="11961" spans="25:27" x14ac:dyDescent="0.2">
      <c r="Y11961" s="396"/>
      <c r="Z11961" s="396"/>
      <c r="AA11961" s="441"/>
    </row>
    <row r="11962" spans="25:27" x14ac:dyDescent="0.2">
      <c r="Y11962" s="396"/>
      <c r="Z11962" s="396"/>
      <c r="AA11962" s="441"/>
    </row>
    <row r="11963" spans="25:27" x14ac:dyDescent="0.2">
      <c r="Y11963" s="396"/>
      <c r="Z11963" s="396"/>
      <c r="AA11963" s="441"/>
    </row>
    <row r="11964" spans="25:27" x14ac:dyDescent="0.2">
      <c r="Y11964" s="396"/>
      <c r="Z11964" s="396"/>
      <c r="AA11964" s="441"/>
    </row>
    <row r="11965" spans="25:27" x14ac:dyDescent="0.2">
      <c r="Y11965" s="396"/>
      <c r="Z11965" s="396"/>
      <c r="AA11965" s="441"/>
    </row>
    <row r="11966" spans="25:27" x14ac:dyDescent="0.2">
      <c r="Y11966" s="396"/>
      <c r="Z11966" s="396"/>
      <c r="AA11966" s="441"/>
    </row>
    <row r="11967" spans="25:27" x14ac:dyDescent="0.2">
      <c r="Y11967" s="396"/>
      <c r="Z11967" s="396"/>
      <c r="AA11967" s="441"/>
    </row>
    <row r="11968" spans="25:27" x14ac:dyDescent="0.2">
      <c r="Y11968" s="396"/>
      <c r="Z11968" s="396"/>
      <c r="AA11968" s="441"/>
    </row>
    <row r="11969" spans="25:27" x14ac:dyDescent="0.2">
      <c r="Y11969" s="396"/>
      <c r="Z11969" s="396"/>
      <c r="AA11969" s="441"/>
    </row>
    <row r="11970" spans="25:27" x14ac:dyDescent="0.2">
      <c r="Y11970" s="396"/>
      <c r="Z11970" s="396"/>
      <c r="AA11970" s="441"/>
    </row>
    <row r="11971" spans="25:27" x14ac:dyDescent="0.2">
      <c r="Y11971" s="396"/>
      <c r="Z11971" s="396"/>
      <c r="AA11971" s="441"/>
    </row>
    <row r="11972" spans="25:27" x14ac:dyDescent="0.2">
      <c r="Y11972" s="396"/>
      <c r="Z11972" s="396"/>
      <c r="AA11972" s="441"/>
    </row>
    <row r="11973" spans="25:27" x14ac:dyDescent="0.2">
      <c r="Y11973" s="396"/>
      <c r="Z11973" s="396"/>
      <c r="AA11973" s="441"/>
    </row>
    <row r="11974" spans="25:27" x14ac:dyDescent="0.2">
      <c r="Y11974" s="396"/>
      <c r="Z11974" s="396"/>
      <c r="AA11974" s="441"/>
    </row>
    <row r="11975" spans="25:27" x14ac:dyDescent="0.2">
      <c r="Y11975" s="396"/>
      <c r="Z11975" s="396"/>
      <c r="AA11975" s="441"/>
    </row>
    <row r="11976" spans="25:27" x14ac:dyDescent="0.2">
      <c r="Y11976" s="396"/>
      <c r="Z11976" s="396"/>
      <c r="AA11976" s="441"/>
    </row>
    <row r="11977" spans="25:27" x14ac:dyDescent="0.2">
      <c r="Y11977" s="396"/>
      <c r="Z11977" s="396"/>
      <c r="AA11977" s="441"/>
    </row>
    <row r="11978" spans="25:27" x14ac:dyDescent="0.2">
      <c r="Y11978" s="396"/>
      <c r="Z11978" s="396"/>
      <c r="AA11978" s="441"/>
    </row>
    <row r="11979" spans="25:27" x14ac:dyDescent="0.2">
      <c r="Y11979" s="396"/>
      <c r="Z11979" s="396"/>
      <c r="AA11979" s="441"/>
    </row>
    <row r="11980" spans="25:27" x14ac:dyDescent="0.2">
      <c r="Y11980" s="396"/>
      <c r="Z11980" s="396"/>
      <c r="AA11980" s="441"/>
    </row>
    <row r="11981" spans="25:27" x14ac:dyDescent="0.2">
      <c r="Y11981" s="396"/>
      <c r="Z11981" s="396"/>
      <c r="AA11981" s="441"/>
    </row>
    <row r="11982" spans="25:27" x14ac:dyDescent="0.2">
      <c r="Y11982" s="396"/>
      <c r="Z11982" s="396"/>
      <c r="AA11982" s="441"/>
    </row>
    <row r="11983" spans="25:27" x14ac:dyDescent="0.2">
      <c r="Y11983" s="396"/>
      <c r="Z11983" s="396"/>
      <c r="AA11983" s="441"/>
    </row>
    <row r="11984" spans="25:27" x14ac:dyDescent="0.2">
      <c r="Y11984" s="396"/>
      <c r="Z11984" s="396"/>
      <c r="AA11984" s="441"/>
    </row>
    <row r="11985" spans="25:27" x14ac:dyDescent="0.2">
      <c r="Y11985" s="396"/>
      <c r="Z11985" s="396"/>
      <c r="AA11985" s="441"/>
    </row>
    <row r="11986" spans="25:27" x14ac:dyDescent="0.2">
      <c r="Y11986" s="396"/>
      <c r="Z11986" s="396"/>
      <c r="AA11986" s="441"/>
    </row>
    <row r="11987" spans="25:27" x14ac:dyDescent="0.2">
      <c r="Y11987" s="396"/>
      <c r="Z11987" s="396"/>
      <c r="AA11987" s="441"/>
    </row>
    <row r="11988" spans="25:27" x14ac:dyDescent="0.2">
      <c r="Y11988" s="396"/>
      <c r="Z11988" s="396"/>
      <c r="AA11988" s="441"/>
    </row>
    <row r="11989" spans="25:27" x14ac:dyDescent="0.2">
      <c r="Y11989" s="396"/>
      <c r="Z11989" s="396"/>
      <c r="AA11989" s="441"/>
    </row>
    <row r="11990" spans="25:27" x14ac:dyDescent="0.2">
      <c r="Y11990" s="396"/>
      <c r="Z11990" s="396"/>
      <c r="AA11990" s="441"/>
    </row>
    <row r="11991" spans="25:27" x14ac:dyDescent="0.2">
      <c r="Y11991" s="396"/>
      <c r="Z11991" s="396"/>
      <c r="AA11991" s="441"/>
    </row>
    <row r="11992" spans="25:27" x14ac:dyDescent="0.2">
      <c r="Y11992" s="396"/>
      <c r="Z11992" s="396"/>
      <c r="AA11992" s="441"/>
    </row>
    <row r="11993" spans="25:27" x14ac:dyDescent="0.2">
      <c r="Y11993" s="396"/>
      <c r="Z11993" s="396"/>
      <c r="AA11993" s="441"/>
    </row>
    <row r="11994" spans="25:27" x14ac:dyDescent="0.2">
      <c r="Y11994" s="396"/>
      <c r="Z11994" s="396"/>
      <c r="AA11994" s="441"/>
    </row>
    <row r="11995" spans="25:27" x14ac:dyDescent="0.2">
      <c r="Y11995" s="396"/>
      <c r="Z11995" s="396"/>
      <c r="AA11995" s="441"/>
    </row>
    <row r="11996" spans="25:27" x14ac:dyDescent="0.2">
      <c r="Y11996" s="396"/>
      <c r="Z11996" s="396"/>
      <c r="AA11996" s="441"/>
    </row>
    <row r="11997" spans="25:27" x14ac:dyDescent="0.2">
      <c r="Y11997" s="396"/>
      <c r="Z11997" s="396"/>
      <c r="AA11997" s="441"/>
    </row>
    <row r="11998" spans="25:27" x14ac:dyDescent="0.2">
      <c r="Y11998" s="396"/>
      <c r="Z11998" s="396"/>
      <c r="AA11998" s="441"/>
    </row>
    <row r="11999" spans="25:27" x14ac:dyDescent="0.2">
      <c r="Y11999" s="396"/>
      <c r="Z11999" s="396"/>
      <c r="AA11999" s="441"/>
    </row>
    <row r="12000" spans="25:27" x14ac:dyDescent="0.2">
      <c r="Y12000" s="396"/>
      <c r="Z12000" s="396"/>
      <c r="AA12000" s="441"/>
    </row>
    <row r="12001" spans="25:27" x14ac:dyDescent="0.2">
      <c r="Y12001" s="396"/>
      <c r="Z12001" s="396"/>
      <c r="AA12001" s="441"/>
    </row>
    <row r="12002" spans="25:27" x14ac:dyDescent="0.2">
      <c r="Y12002" s="396"/>
      <c r="Z12002" s="396"/>
      <c r="AA12002" s="441"/>
    </row>
    <row r="12003" spans="25:27" x14ac:dyDescent="0.2">
      <c r="Y12003" s="396"/>
      <c r="Z12003" s="396"/>
      <c r="AA12003" s="441"/>
    </row>
    <row r="12004" spans="25:27" x14ac:dyDescent="0.2">
      <c r="Y12004" s="396"/>
      <c r="Z12004" s="396"/>
      <c r="AA12004" s="441"/>
    </row>
    <row r="12005" spans="25:27" x14ac:dyDescent="0.2">
      <c r="Y12005" s="396"/>
      <c r="Z12005" s="396"/>
      <c r="AA12005" s="441"/>
    </row>
    <row r="12006" spans="25:27" x14ac:dyDescent="0.2">
      <c r="Y12006" s="396"/>
      <c r="Z12006" s="396"/>
      <c r="AA12006" s="441"/>
    </row>
    <row r="12007" spans="25:27" x14ac:dyDescent="0.2">
      <c r="Y12007" s="396"/>
      <c r="Z12007" s="396"/>
      <c r="AA12007" s="441"/>
    </row>
    <row r="12008" spans="25:27" x14ac:dyDescent="0.2">
      <c r="Y12008" s="396"/>
      <c r="Z12008" s="396"/>
      <c r="AA12008" s="441"/>
    </row>
    <row r="12009" spans="25:27" x14ac:dyDescent="0.2">
      <c r="Y12009" s="396"/>
      <c r="Z12009" s="396"/>
      <c r="AA12009" s="441"/>
    </row>
    <row r="12010" spans="25:27" x14ac:dyDescent="0.2">
      <c r="Y12010" s="396"/>
      <c r="Z12010" s="396"/>
      <c r="AA12010" s="441"/>
    </row>
    <row r="12011" spans="25:27" x14ac:dyDescent="0.2">
      <c r="Y12011" s="396"/>
      <c r="Z12011" s="396"/>
      <c r="AA12011" s="441"/>
    </row>
    <row r="12012" spans="25:27" x14ac:dyDescent="0.2">
      <c r="Y12012" s="396"/>
      <c r="Z12012" s="396"/>
      <c r="AA12012" s="441"/>
    </row>
    <row r="12013" spans="25:27" x14ac:dyDescent="0.2">
      <c r="Y12013" s="396"/>
      <c r="Z12013" s="396"/>
      <c r="AA12013" s="441"/>
    </row>
    <row r="12014" spans="25:27" x14ac:dyDescent="0.2">
      <c r="Y12014" s="396"/>
      <c r="Z12014" s="396"/>
      <c r="AA12014" s="441"/>
    </row>
    <row r="12015" spans="25:27" x14ac:dyDescent="0.2">
      <c r="Y12015" s="396"/>
      <c r="Z12015" s="396"/>
      <c r="AA12015" s="441"/>
    </row>
    <row r="12016" spans="25:27" x14ac:dyDescent="0.2">
      <c r="Y12016" s="396"/>
      <c r="Z12016" s="396"/>
      <c r="AA12016" s="441"/>
    </row>
    <row r="12017" spans="25:27" x14ac:dyDescent="0.2">
      <c r="Y12017" s="396"/>
      <c r="Z12017" s="396"/>
      <c r="AA12017" s="441"/>
    </row>
    <row r="12018" spans="25:27" x14ac:dyDescent="0.2">
      <c r="Y12018" s="396"/>
      <c r="Z12018" s="396"/>
      <c r="AA12018" s="441"/>
    </row>
    <row r="12019" spans="25:27" x14ac:dyDescent="0.2">
      <c r="Y12019" s="396"/>
      <c r="Z12019" s="396"/>
      <c r="AA12019" s="441"/>
    </row>
    <row r="12020" spans="25:27" x14ac:dyDescent="0.2">
      <c r="Y12020" s="396"/>
      <c r="Z12020" s="396"/>
      <c r="AA12020" s="441"/>
    </row>
    <row r="12021" spans="25:27" x14ac:dyDescent="0.2">
      <c r="Y12021" s="396"/>
      <c r="Z12021" s="396"/>
      <c r="AA12021" s="441"/>
    </row>
    <row r="12022" spans="25:27" x14ac:dyDescent="0.2">
      <c r="Y12022" s="396"/>
      <c r="Z12022" s="396"/>
      <c r="AA12022" s="441"/>
    </row>
    <row r="12023" spans="25:27" x14ac:dyDescent="0.2">
      <c r="Y12023" s="396"/>
      <c r="Z12023" s="396"/>
      <c r="AA12023" s="441"/>
    </row>
    <row r="12024" spans="25:27" x14ac:dyDescent="0.2">
      <c r="Y12024" s="396"/>
      <c r="Z12024" s="396"/>
      <c r="AA12024" s="441"/>
    </row>
    <row r="12025" spans="25:27" x14ac:dyDescent="0.2">
      <c r="Y12025" s="396"/>
      <c r="Z12025" s="396"/>
      <c r="AA12025" s="441"/>
    </row>
    <row r="12026" spans="25:27" x14ac:dyDescent="0.2">
      <c r="Y12026" s="396"/>
      <c r="Z12026" s="396"/>
      <c r="AA12026" s="441"/>
    </row>
    <row r="12027" spans="25:27" x14ac:dyDescent="0.2">
      <c r="Y12027" s="396"/>
      <c r="Z12027" s="396"/>
      <c r="AA12027" s="441"/>
    </row>
    <row r="12028" spans="25:27" x14ac:dyDescent="0.2">
      <c r="Y12028" s="396"/>
      <c r="Z12028" s="396"/>
      <c r="AA12028" s="441"/>
    </row>
    <row r="12029" spans="25:27" x14ac:dyDescent="0.2">
      <c r="Y12029" s="396"/>
      <c r="Z12029" s="396"/>
      <c r="AA12029" s="441"/>
    </row>
    <row r="12030" spans="25:27" x14ac:dyDescent="0.2">
      <c r="Y12030" s="396"/>
      <c r="Z12030" s="396"/>
      <c r="AA12030" s="441"/>
    </row>
    <row r="12031" spans="25:27" x14ac:dyDescent="0.2">
      <c r="Y12031" s="396"/>
      <c r="Z12031" s="396"/>
      <c r="AA12031" s="441"/>
    </row>
    <row r="12032" spans="25:27" x14ac:dyDescent="0.2">
      <c r="Y12032" s="396"/>
      <c r="Z12032" s="396"/>
      <c r="AA12032" s="441"/>
    </row>
    <row r="12033" spans="25:27" x14ac:dyDescent="0.2">
      <c r="Y12033" s="396"/>
      <c r="Z12033" s="396"/>
      <c r="AA12033" s="441"/>
    </row>
    <row r="12034" spans="25:27" x14ac:dyDescent="0.2">
      <c r="Y12034" s="396"/>
      <c r="Z12034" s="396"/>
      <c r="AA12034" s="441"/>
    </row>
    <row r="12035" spans="25:27" x14ac:dyDescent="0.2">
      <c r="Y12035" s="396"/>
      <c r="Z12035" s="396"/>
      <c r="AA12035" s="441"/>
    </row>
    <row r="12036" spans="25:27" x14ac:dyDescent="0.2">
      <c r="Y12036" s="396"/>
      <c r="Z12036" s="396"/>
      <c r="AA12036" s="441"/>
    </row>
    <row r="12037" spans="25:27" x14ac:dyDescent="0.2">
      <c r="Y12037" s="396"/>
      <c r="Z12037" s="396"/>
      <c r="AA12037" s="441"/>
    </row>
    <row r="12038" spans="25:27" x14ac:dyDescent="0.2">
      <c r="Y12038" s="396"/>
      <c r="Z12038" s="396"/>
      <c r="AA12038" s="441"/>
    </row>
    <row r="12039" spans="25:27" x14ac:dyDescent="0.2">
      <c r="Y12039" s="396"/>
      <c r="Z12039" s="396"/>
      <c r="AA12039" s="441"/>
    </row>
    <row r="12040" spans="25:27" x14ac:dyDescent="0.2">
      <c r="Y12040" s="396"/>
      <c r="Z12040" s="396"/>
      <c r="AA12040" s="441"/>
    </row>
    <row r="12041" spans="25:27" x14ac:dyDescent="0.2">
      <c r="Y12041" s="396"/>
      <c r="Z12041" s="396"/>
      <c r="AA12041" s="441"/>
    </row>
    <row r="12042" spans="25:27" x14ac:dyDescent="0.2">
      <c r="Y12042" s="396"/>
      <c r="Z12042" s="396"/>
      <c r="AA12042" s="441"/>
    </row>
    <row r="12043" spans="25:27" x14ac:dyDescent="0.2">
      <c r="Y12043" s="396"/>
      <c r="Z12043" s="396"/>
      <c r="AA12043" s="441"/>
    </row>
    <row r="12044" spans="25:27" x14ac:dyDescent="0.2">
      <c r="Y12044" s="396"/>
      <c r="Z12044" s="396"/>
      <c r="AA12044" s="441"/>
    </row>
    <row r="12045" spans="25:27" x14ac:dyDescent="0.2">
      <c r="Y12045" s="396"/>
      <c r="Z12045" s="396"/>
      <c r="AA12045" s="441"/>
    </row>
    <row r="12046" spans="25:27" x14ac:dyDescent="0.2">
      <c r="Y12046" s="396"/>
      <c r="Z12046" s="396"/>
      <c r="AA12046" s="441"/>
    </row>
    <row r="12047" spans="25:27" x14ac:dyDescent="0.2">
      <c r="Y12047" s="396"/>
      <c r="Z12047" s="396"/>
      <c r="AA12047" s="441"/>
    </row>
    <row r="12048" spans="25:27" x14ac:dyDescent="0.2">
      <c r="Y12048" s="396"/>
      <c r="Z12048" s="396"/>
      <c r="AA12048" s="441"/>
    </row>
    <row r="12049" spans="25:27" x14ac:dyDescent="0.2">
      <c r="Y12049" s="396"/>
      <c r="Z12049" s="396"/>
      <c r="AA12049" s="441"/>
    </row>
    <row r="12050" spans="25:27" x14ac:dyDescent="0.2">
      <c r="Y12050" s="396"/>
      <c r="Z12050" s="396"/>
      <c r="AA12050" s="441"/>
    </row>
    <row r="12051" spans="25:27" x14ac:dyDescent="0.2">
      <c r="Y12051" s="396"/>
      <c r="Z12051" s="396"/>
      <c r="AA12051" s="441"/>
    </row>
    <row r="12052" spans="25:27" x14ac:dyDescent="0.2">
      <c r="Y12052" s="396"/>
      <c r="Z12052" s="396"/>
      <c r="AA12052" s="441"/>
    </row>
    <row r="12053" spans="25:27" x14ac:dyDescent="0.2">
      <c r="Y12053" s="396"/>
      <c r="Z12053" s="396"/>
      <c r="AA12053" s="441"/>
    </row>
    <row r="12054" spans="25:27" x14ac:dyDescent="0.2">
      <c r="Y12054" s="396"/>
      <c r="Z12054" s="396"/>
      <c r="AA12054" s="441"/>
    </row>
    <row r="12055" spans="25:27" x14ac:dyDescent="0.2">
      <c r="Y12055" s="396"/>
      <c r="Z12055" s="396"/>
      <c r="AA12055" s="441"/>
    </row>
    <row r="12056" spans="25:27" x14ac:dyDescent="0.2">
      <c r="Y12056" s="396"/>
      <c r="Z12056" s="396"/>
      <c r="AA12056" s="441"/>
    </row>
    <row r="12057" spans="25:27" x14ac:dyDescent="0.2">
      <c r="Y12057" s="396"/>
      <c r="Z12057" s="396"/>
      <c r="AA12057" s="441"/>
    </row>
    <row r="12058" spans="25:27" x14ac:dyDescent="0.2">
      <c r="Y12058" s="396"/>
      <c r="Z12058" s="396"/>
      <c r="AA12058" s="441"/>
    </row>
    <row r="12059" spans="25:27" x14ac:dyDescent="0.2">
      <c r="Y12059" s="396"/>
      <c r="Z12059" s="396"/>
      <c r="AA12059" s="441"/>
    </row>
    <row r="12060" spans="25:27" x14ac:dyDescent="0.2">
      <c r="Y12060" s="396"/>
      <c r="Z12060" s="396"/>
      <c r="AA12060" s="441"/>
    </row>
    <row r="12061" spans="25:27" x14ac:dyDescent="0.2">
      <c r="Y12061" s="396"/>
      <c r="Z12061" s="396"/>
      <c r="AA12061" s="441"/>
    </row>
    <row r="12062" spans="25:27" x14ac:dyDescent="0.2">
      <c r="Y12062" s="396"/>
      <c r="Z12062" s="396"/>
      <c r="AA12062" s="441"/>
    </row>
    <row r="12063" spans="25:27" x14ac:dyDescent="0.2">
      <c r="Y12063" s="396"/>
      <c r="Z12063" s="396"/>
      <c r="AA12063" s="441"/>
    </row>
    <row r="12064" spans="25:27" x14ac:dyDescent="0.2">
      <c r="Y12064" s="396"/>
      <c r="Z12064" s="396"/>
      <c r="AA12064" s="441"/>
    </row>
    <row r="12065" spans="25:27" x14ac:dyDescent="0.2">
      <c r="Y12065" s="396"/>
      <c r="Z12065" s="396"/>
      <c r="AA12065" s="441"/>
    </row>
    <row r="12066" spans="25:27" x14ac:dyDescent="0.2">
      <c r="Y12066" s="396"/>
      <c r="Z12066" s="396"/>
      <c r="AA12066" s="441"/>
    </row>
    <row r="12067" spans="25:27" x14ac:dyDescent="0.2">
      <c r="Y12067" s="396"/>
      <c r="Z12067" s="396"/>
      <c r="AA12067" s="441"/>
    </row>
    <row r="12068" spans="25:27" x14ac:dyDescent="0.2">
      <c r="Y12068" s="396"/>
      <c r="Z12068" s="396"/>
      <c r="AA12068" s="441"/>
    </row>
    <row r="12069" spans="25:27" x14ac:dyDescent="0.2">
      <c r="Y12069" s="396"/>
      <c r="Z12069" s="396"/>
      <c r="AA12069" s="441"/>
    </row>
    <row r="12070" spans="25:27" x14ac:dyDescent="0.2">
      <c r="Y12070" s="396"/>
      <c r="Z12070" s="396"/>
      <c r="AA12070" s="441"/>
    </row>
    <row r="12071" spans="25:27" x14ac:dyDescent="0.2">
      <c r="Y12071" s="396"/>
      <c r="Z12071" s="396"/>
      <c r="AA12071" s="441"/>
    </row>
    <row r="12072" spans="25:27" x14ac:dyDescent="0.2">
      <c r="Y12072" s="396"/>
      <c r="Z12072" s="396"/>
      <c r="AA12072" s="441"/>
    </row>
    <row r="12073" spans="25:27" x14ac:dyDescent="0.2">
      <c r="Y12073" s="396"/>
      <c r="Z12073" s="396"/>
      <c r="AA12073" s="441"/>
    </row>
    <row r="12074" spans="25:27" x14ac:dyDescent="0.2">
      <c r="Y12074" s="396"/>
      <c r="Z12074" s="396"/>
      <c r="AA12074" s="441"/>
    </row>
    <row r="12075" spans="25:27" x14ac:dyDescent="0.2">
      <c r="Y12075" s="396"/>
      <c r="Z12075" s="396"/>
      <c r="AA12075" s="441"/>
    </row>
    <row r="12076" spans="25:27" x14ac:dyDescent="0.2">
      <c r="Y12076" s="396"/>
      <c r="Z12076" s="396"/>
      <c r="AA12076" s="441"/>
    </row>
    <row r="12077" spans="25:27" x14ac:dyDescent="0.2">
      <c r="Y12077" s="396"/>
      <c r="Z12077" s="396"/>
      <c r="AA12077" s="441"/>
    </row>
    <row r="12078" spans="25:27" x14ac:dyDescent="0.2">
      <c r="Y12078" s="396"/>
      <c r="Z12078" s="396"/>
      <c r="AA12078" s="441"/>
    </row>
    <row r="12079" spans="25:27" x14ac:dyDescent="0.2">
      <c r="Y12079" s="396"/>
      <c r="Z12079" s="396"/>
      <c r="AA12079" s="441"/>
    </row>
    <row r="12080" spans="25:27" x14ac:dyDescent="0.2">
      <c r="Y12080" s="396"/>
      <c r="Z12080" s="396"/>
      <c r="AA12080" s="441"/>
    </row>
    <row r="12081" spans="25:27" x14ac:dyDescent="0.2">
      <c r="Y12081" s="396"/>
      <c r="Z12081" s="396"/>
      <c r="AA12081" s="441"/>
    </row>
    <row r="12082" spans="25:27" x14ac:dyDescent="0.2">
      <c r="Y12082" s="396"/>
      <c r="Z12082" s="396"/>
      <c r="AA12082" s="441"/>
    </row>
    <row r="12083" spans="25:27" x14ac:dyDescent="0.2">
      <c r="Y12083" s="396"/>
      <c r="Z12083" s="396"/>
      <c r="AA12083" s="441"/>
    </row>
    <row r="12084" spans="25:27" x14ac:dyDescent="0.2">
      <c r="Y12084" s="396"/>
      <c r="Z12084" s="396"/>
      <c r="AA12084" s="441"/>
    </row>
    <row r="12085" spans="25:27" x14ac:dyDescent="0.2">
      <c r="Y12085" s="396"/>
      <c r="Z12085" s="396"/>
      <c r="AA12085" s="441"/>
    </row>
    <row r="12086" spans="25:27" x14ac:dyDescent="0.2">
      <c r="Y12086" s="396"/>
      <c r="Z12086" s="396"/>
      <c r="AA12086" s="441"/>
    </row>
    <row r="12087" spans="25:27" x14ac:dyDescent="0.2">
      <c r="Y12087" s="396"/>
      <c r="Z12087" s="396"/>
      <c r="AA12087" s="441"/>
    </row>
    <row r="12088" spans="25:27" x14ac:dyDescent="0.2">
      <c r="Y12088" s="396"/>
      <c r="Z12088" s="396"/>
      <c r="AA12088" s="441"/>
    </row>
    <row r="12089" spans="25:27" x14ac:dyDescent="0.2">
      <c r="Y12089" s="396"/>
      <c r="Z12089" s="396"/>
      <c r="AA12089" s="441"/>
    </row>
    <row r="12090" spans="25:27" x14ac:dyDescent="0.2">
      <c r="Y12090" s="396"/>
      <c r="Z12090" s="396"/>
      <c r="AA12090" s="441"/>
    </row>
    <row r="12091" spans="25:27" x14ac:dyDescent="0.2">
      <c r="Y12091" s="396"/>
      <c r="Z12091" s="396"/>
      <c r="AA12091" s="441"/>
    </row>
    <row r="12092" spans="25:27" x14ac:dyDescent="0.2">
      <c r="Y12092" s="396"/>
      <c r="Z12092" s="396"/>
      <c r="AA12092" s="441"/>
    </row>
    <row r="12093" spans="25:27" x14ac:dyDescent="0.2">
      <c r="Y12093" s="396"/>
      <c r="Z12093" s="396"/>
      <c r="AA12093" s="441"/>
    </row>
    <row r="12094" spans="25:27" x14ac:dyDescent="0.2">
      <c r="Y12094" s="396"/>
      <c r="Z12094" s="396"/>
      <c r="AA12094" s="441"/>
    </row>
    <row r="12095" spans="25:27" x14ac:dyDescent="0.2">
      <c r="Y12095" s="396"/>
      <c r="Z12095" s="396"/>
      <c r="AA12095" s="441"/>
    </row>
    <row r="12096" spans="25:27" x14ac:dyDescent="0.2">
      <c r="Y12096" s="396"/>
      <c r="Z12096" s="396"/>
      <c r="AA12096" s="441"/>
    </row>
    <row r="12097" spans="25:27" x14ac:dyDescent="0.2">
      <c r="Y12097" s="396"/>
      <c r="Z12097" s="396"/>
      <c r="AA12097" s="441"/>
    </row>
    <row r="12098" spans="25:27" x14ac:dyDescent="0.2">
      <c r="Y12098" s="396"/>
      <c r="Z12098" s="396"/>
      <c r="AA12098" s="441"/>
    </row>
    <row r="12099" spans="25:27" x14ac:dyDescent="0.2">
      <c r="Y12099" s="396"/>
      <c r="Z12099" s="396"/>
      <c r="AA12099" s="441"/>
    </row>
    <row r="12100" spans="25:27" x14ac:dyDescent="0.2">
      <c r="Y12100" s="396"/>
      <c r="Z12100" s="396"/>
      <c r="AA12100" s="441"/>
    </row>
    <row r="12101" spans="25:27" x14ac:dyDescent="0.2">
      <c r="Y12101" s="396"/>
      <c r="Z12101" s="396"/>
      <c r="AA12101" s="441"/>
    </row>
    <row r="12102" spans="25:27" x14ac:dyDescent="0.2">
      <c r="Y12102" s="396"/>
      <c r="Z12102" s="396"/>
      <c r="AA12102" s="441"/>
    </row>
    <row r="12103" spans="25:27" x14ac:dyDescent="0.2">
      <c r="Y12103" s="396"/>
      <c r="Z12103" s="396"/>
      <c r="AA12103" s="441"/>
    </row>
    <row r="12104" spans="25:27" x14ac:dyDescent="0.2">
      <c r="Y12104" s="396"/>
      <c r="Z12104" s="396"/>
      <c r="AA12104" s="441"/>
    </row>
    <row r="12105" spans="25:27" x14ac:dyDescent="0.2">
      <c r="Y12105" s="396"/>
      <c r="Z12105" s="396"/>
      <c r="AA12105" s="441"/>
    </row>
    <row r="12106" spans="25:27" x14ac:dyDescent="0.2">
      <c r="Y12106" s="396"/>
      <c r="Z12106" s="396"/>
      <c r="AA12106" s="441"/>
    </row>
    <row r="12107" spans="25:27" x14ac:dyDescent="0.2">
      <c r="Y12107" s="396"/>
      <c r="Z12107" s="396"/>
      <c r="AA12107" s="441"/>
    </row>
    <row r="12108" spans="25:27" x14ac:dyDescent="0.2">
      <c r="Y12108" s="396"/>
      <c r="Z12108" s="396"/>
      <c r="AA12108" s="441"/>
    </row>
    <row r="12109" spans="25:27" x14ac:dyDescent="0.2">
      <c r="Y12109" s="396"/>
      <c r="Z12109" s="396"/>
      <c r="AA12109" s="441"/>
    </row>
    <row r="12110" spans="25:27" x14ac:dyDescent="0.2">
      <c r="Y12110" s="396"/>
      <c r="Z12110" s="396"/>
      <c r="AA12110" s="441"/>
    </row>
    <row r="12111" spans="25:27" x14ac:dyDescent="0.2">
      <c r="Y12111" s="396"/>
      <c r="Z12111" s="396"/>
      <c r="AA12111" s="441"/>
    </row>
    <row r="12112" spans="25:27" x14ac:dyDescent="0.2">
      <c r="Y12112" s="396"/>
      <c r="Z12112" s="396"/>
      <c r="AA12112" s="441"/>
    </row>
    <row r="12113" spans="25:27" x14ac:dyDescent="0.2">
      <c r="Y12113" s="396"/>
      <c r="Z12113" s="396"/>
      <c r="AA12113" s="441"/>
    </row>
    <row r="12114" spans="25:27" x14ac:dyDescent="0.2">
      <c r="Y12114" s="396"/>
      <c r="Z12114" s="396"/>
      <c r="AA12114" s="441"/>
    </row>
    <row r="12115" spans="25:27" x14ac:dyDescent="0.2">
      <c r="Y12115" s="396"/>
      <c r="Z12115" s="396"/>
      <c r="AA12115" s="441"/>
    </row>
    <row r="12116" spans="25:27" x14ac:dyDescent="0.2">
      <c r="Y12116" s="396"/>
      <c r="Z12116" s="396"/>
      <c r="AA12116" s="441"/>
    </row>
    <row r="12117" spans="25:27" x14ac:dyDescent="0.2">
      <c r="Y12117" s="396"/>
      <c r="Z12117" s="396"/>
      <c r="AA12117" s="441"/>
    </row>
    <row r="12118" spans="25:27" x14ac:dyDescent="0.2">
      <c r="Y12118" s="396"/>
      <c r="Z12118" s="396"/>
      <c r="AA12118" s="441"/>
    </row>
    <row r="12119" spans="25:27" x14ac:dyDescent="0.2">
      <c r="Y12119" s="396"/>
      <c r="Z12119" s="396"/>
      <c r="AA12119" s="441"/>
    </row>
    <row r="12120" spans="25:27" x14ac:dyDescent="0.2">
      <c r="Y12120" s="396"/>
      <c r="Z12120" s="396"/>
      <c r="AA12120" s="441"/>
    </row>
    <row r="12121" spans="25:27" x14ac:dyDescent="0.2">
      <c r="Y12121" s="396"/>
      <c r="Z12121" s="396"/>
      <c r="AA12121" s="441"/>
    </row>
    <row r="12122" spans="25:27" x14ac:dyDescent="0.2">
      <c r="Y12122" s="396"/>
      <c r="Z12122" s="396"/>
      <c r="AA12122" s="441"/>
    </row>
    <row r="12123" spans="25:27" x14ac:dyDescent="0.2">
      <c r="Y12123" s="396"/>
      <c r="Z12123" s="396"/>
      <c r="AA12123" s="441"/>
    </row>
    <row r="12124" spans="25:27" x14ac:dyDescent="0.2">
      <c r="Y12124" s="396"/>
      <c r="Z12124" s="396"/>
      <c r="AA12124" s="441"/>
    </row>
    <row r="12125" spans="25:27" x14ac:dyDescent="0.2">
      <c r="Y12125" s="396"/>
      <c r="Z12125" s="396"/>
      <c r="AA12125" s="441"/>
    </row>
    <row r="12126" spans="25:27" x14ac:dyDescent="0.2">
      <c r="Y12126" s="396"/>
      <c r="Z12126" s="396"/>
      <c r="AA12126" s="441"/>
    </row>
    <row r="12127" spans="25:27" x14ac:dyDescent="0.2">
      <c r="Y12127" s="396"/>
      <c r="Z12127" s="396"/>
      <c r="AA12127" s="441"/>
    </row>
    <row r="12128" spans="25:27" x14ac:dyDescent="0.2">
      <c r="Y12128" s="396"/>
      <c r="Z12128" s="396"/>
      <c r="AA12128" s="441"/>
    </row>
    <row r="12129" spans="25:27" x14ac:dyDescent="0.2">
      <c r="Y12129" s="396"/>
      <c r="Z12129" s="396"/>
      <c r="AA12129" s="441"/>
    </row>
    <row r="12130" spans="25:27" x14ac:dyDescent="0.2">
      <c r="Y12130" s="396"/>
      <c r="Z12130" s="396"/>
      <c r="AA12130" s="441"/>
    </row>
    <row r="12131" spans="25:27" x14ac:dyDescent="0.2">
      <c r="Y12131" s="396"/>
      <c r="Z12131" s="396"/>
      <c r="AA12131" s="441"/>
    </row>
    <row r="12132" spans="25:27" x14ac:dyDescent="0.2">
      <c r="Y12132" s="396"/>
      <c r="Z12132" s="396"/>
      <c r="AA12132" s="441"/>
    </row>
    <row r="12133" spans="25:27" x14ac:dyDescent="0.2">
      <c r="Y12133" s="396"/>
      <c r="Z12133" s="396"/>
      <c r="AA12133" s="441"/>
    </row>
    <row r="12134" spans="25:27" x14ac:dyDescent="0.2">
      <c r="Y12134" s="396"/>
      <c r="Z12134" s="396"/>
      <c r="AA12134" s="441"/>
    </row>
    <row r="12135" spans="25:27" x14ac:dyDescent="0.2">
      <c r="Y12135" s="396"/>
      <c r="Z12135" s="396"/>
      <c r="AA12135" s="441"/>
    </row>
    <row r="12136" spans="25:27" x14ac:dyDescent="0.2">
      <c r="Y12136" s="396"/>
      <c r="Z12136" s="396"/>
      <c r="AA12136" s="441"/>
    </row>
    <row r="12137" spans="25:27" x14ac:dyDescent="0.2">
      <c r="Y12137" s="396"/>
      <c r="Z12137" s="396"/>
      <c r="AA12137" s="441"/>
    </row>
    <row r="12138" spans="25:27" x14ac:dyDescent="0.2">
      <c r="Y12138" s="396"/>
      <c r="Z12138" s="396"/>
      <c r="AA12138" s="441"/>
    </row>
    <row r="12139" spans="25:27" x14ac:dyDescent="0.2">
      <c r="Y12139" s="396"/>
      <c r="Z12139" s="396"/>
      <c r="AA12139" s="441"/>
    </row>
    <row r="12140" spans="25:27" x14ac:dyDescent="0.2">
      <c r="Y12140" s="396"/>
      <c r="Z12140" s="396"/>
      <c r="AA12140" s="441"/>
    </row>
    <row r="12141" spans="25:27" x14ac:dyDescent="0.2">
      <c r="Y12141" s="396"/>
      <c r="Z12141" s="396"/>
      <c r="AA12141" s="441"/>
    </row>
    <row r="12142" spans="25:27" x14ac:dyDescent="0.2">
      <c r="Y12142" s="396"/>
      <c r="Z12142" s="396"/>
      <c r="AA12142" s="441"/>
    </row>
    <row r="12143" spans="25:27" x14ac:dyDescent="0.2">
      <c r="Y12143" s="396"/>
      <c r="Z12143" s="396"/>
      <c r="AA12143" s="441"/>
    </row>
    <row r="12144" spans="25:27" x14ac:dyDescent="0.2">
      <c r="Y12144" s="396"/>
      <c r="Z12144" s="396"/>
      <c r="AA12144" s="441"/>
    </row>
    <row r="12145" spans="25:27" x14ac:dyDescent="0.2">
      <c r="Y12145" s="396"/>
      <c r="Z12145" s="396"/>
      <c r="AA12145" s="441"/>
    </row>
    <row r="12146" spans="25:27" x14ac:dyDescent="0.2">
      <c r="Y12146" s="396"/>
      <c r="Z12146" s="396"/>
      <c r="AA12146" s="441"/>
    </row>
    <row r="12147" spans="25:27" x14ac:dyDescent="0.2">
      <c r="Y12147" s="396"/>
      <c r="Z12147" s="396"/>
      <c r="AA12147" s="441"/>
    </row>
    <row r="12148" spans="25:27" x14ac:dyDescent="0.2">
      <c r="Y12148" s="396"/>
      <c r="Z12148" s="396"/>
      <c r="AA12148" s="441"/>
    </row>
    <row r="12149" spans="25:27" x14ac:dyDescent="0.2">
      <c r="Y12149" s="396"/>
      <c r="Z12149" s="396"/>
      <c r="AA12149" s="441"/>
    </row>
    <row r="12150" spans="25:27" x14ac:dyDescent="0.2">
      <c r="Y12150" s="396"/>
      <c r="Z12150" s="396"/>
      <c r="AA12150" s="441"/>
    </row>
    <row r="12151" spans="25:27" x14ac:dyDescent="0.2">
      <c r="Y12151" s="396"/>
      <c r="Z12151" s="396"/>
      <c r="AA12151" s="441"/>
    </row>
    <row r="12152" spans="25:27" x14ac:dyDescent="0.2">
      <c r="Y12152" s="396"/>
      <c r="Z12152" s="396"/>
      <c r="AA12152" s="441"/>
    </row>
    <row r="12153" spans="25:27" x14ac:dyDescent="0.2">
      <c r="Y12153" s="396"/>
      <c r="Z12153" s="396"/>
      <c r="AA12153" s="441"/>
    </row>
    <row r="12154" spans="25:27" x14ac:dyDescent="0.2">
      <c r="Y12154" s="396"/>
      <c r="Z12154" s="396"/>
      <c r="AA12154" s="441"/>
    </row>
    <row r="12155" spans="25:27" x14ac:dyDescent="0.2">
      <c r="Y12155" s="396"/>
      <c r="Z12155" s="396"/>
      <c r="AA12155" s="441"/>
    </row>
    <row r="12156" spans="25:27" x14ac:dyDescent="0.2">
      <c r="Y12156" s="396"/>
      <c r="Z12156" s="396"/>
      <c r="AA12156" s="441"/>
    </row>
    <row r="12157" spans="25:27" x14ac:dyDescent="0.2">
      <c r="Y12157" s="396"/>
      <c r="Z12157" s="396"/>
      <c r="AA12157" s="441"/>
    </row>
    <row r="12158" spans="25:27" x14ac:dyDescent="0.2">
      <c r="Y12158" s="396"/>
      <c r="Z12158" s="396"/>
      <c r="AA12158" s="441"/>
    </row>
    <row r="12159" spans="25:27" x14ac:dyDescent="0.2">
      <c r="Y12159" s="396"/>
      <c r="Z12159" s="396"/>
      <c r="AA12159" s="441"/>
    </row>
    <row r="12160" spans="25:27" x14ac:dyDescent="0.2">
      <c r="Y12160" s="396"/>
      <c r="Z12160" s="396"/>
      <c r="AA12160" s="441"/>
    </row>
    <row r="12161" spans="25:27" x14ac:dyDescent="0.2">
      <c r="Y12161" s="396"/>
      <c r="Z12161" s="396"/>
      <c r="AA12161" s="441"/>
    </row>
    <row r="12162" spans="25:27" x14ac:dyDescent="0.2">
      <c r="Y12162" s="396"/>
      <c r="Z12162" s="396"/>
      <c r="AA12162" s="441"/>
    </row>
    <row r="12163" spans="25:27" x14ac:dyDescent="0.2">
      <c r="Y12163" s="396"/>
      <c r="Z12163" s="396"/>
      <c r="AA12163" s="441"/>
    </row>
    <row r="12164" spans="25:27" x14ac:dyDescent="0.2">
      <c r="Y12164" s="396"/>
      <c r="Z12164" s="396"/>
      <c r="AA12164" s="441"/>
    </row>
    <row r="12165" spans="25:27" x14ac:dyDescent="0.2">
      <c r="Y12165" s="396"/>
      <c r="Z12165" s="396"/>
      <c r="AA12165" s="441"/>
    </row>
    <row r="12166" spans="25:27" x14ac:dyDescent="0.2">
      <c r="Y12166" s="396"/>
      <c r="Z12166" s="396"/>
      <c r="AA12166" s="441"/>
    </row>
    <row r="12167" spans="25:27" x14ac:dyDescent="0.2">
      <c r="Y12167" s="396"/>
      <c r="Z12167" s="396"/>
      <c r="AA12167" s="441"/>
    </row>
    <row r="12168" spans="25:27" x14ac:dyDescent="0.2">
      <c r="Y12168" s="396"/>
      <c r="Z12168" s="396"/>
      <c r="AA12168" s="441"/>
    </row>
    <row r="12169" spans="25:27" x14ac:dyDescent="0.2">
      <c r="Y12169" s="396"/>
      <c r="Z12169" s="396"/>
      <c r="AA12169" s="441"/>
    </row>
    <row r="12170" spans="25:27" x14ac:dyDescent="0.2">
      <c r="Y12170" s="396"/>
      <c r="Z12170" s="396"/>
      <c r="AA12170" s="441"/>
    </row>
    <row r="12171" spans="25:27" x14ac:dyDescent="0.2">
      <c r="Y12171" s="396"/>
      <c r="Z12171" s="396"/>
      <c r="AA12171" s="441"/>
    </row>
    <row r="12172" spans="25:27" x14ac:dyDescent="0.2">
      <c r="Y12172" s="396"/>
      <c r="Z12172" s="396"/>
      <c r="AA12172" s="441"/>
    </row>
    <row r="12173" spans="25:27" x14ac:dyDescent="0.2">
      <c r="Y12173" s="396"/>
      <c r="Z12173" s="396"/>
      <c r="AA12173" s="441"/>
    </row>
    <row r="12174" spans="25:27" x14ac:dyDescent="0.2">
      <c r="Y12174" s="396"/>
      <c r="Z12174" s="396"/>
      <c r="AA12174" s="441"/>
    </row>
    <row r="12175" spans="25:27" x14ac:dyDescent="0.2">
      <c r="Y12175" s="396"/>
      <c r="Z12175" s="396"/>
      <c r="AA12175" s="441"/>
    </row>
    <row r="12176" spans="25:27" x14ac:dyDescent="0.2">
      <c r="Y12176" s="396"/>
      <c r="Z12176" s="396"/>
      <c r="AA12176" s="441"/>
    </row>
    <row r="12177" spans="25:27" x14ac:dyDescent="0.2">
      <c r="Y12177" s="396"/>
      <c r="Z12177" s="396"/>
      <c r="AA12177" s="441"/>
    </row>
    <row r="12178" spans="25:27" x14ac:dyDescent="0.2">
      <c r="Y12178" s="396"/>
      <c r="Z12178" s="396"/>
      <c r="AA12178" s="441"/>
    </row>
    <row r="12179" spans="25:27" x14ac:dyDescent="0.2">
      <c r="Y12179" s="396"/>
      <c r="Z12179" s="396"/>
      <c r="AA12179" s="441"/>
    </row>
    <row r="12180" spans="25:27" x14ac:dyDescent="0.2">
      <c r="Y12180" s="396"/>
      <c r="Z12180" s="396"/>
      <c r="AA12180" s="441"/>
    </row>
    <row r="12181" spans="25:27" x14ac:dyDescent="0.2">
      <c r="Y12181" s="396"/>
      <c r="Z12181" s="396"/>
      <c r="AA12181" s="441"/>
    </row>
    <row r="12182" spans="25:27" x14ac:dyDescent="0.2">
      <c r="Y12182" s="396"/>
      <c r="Z12182" s="396"/>
      <c r="AA12182" s="441"/>
    </row>
    <row r="12183" spans="25:27" x14ac:dyDescent="0.2">
      <c r="Y12183" s="396"/>
      <c r="Z12183" s="396"/>
      <c r="AA12183" s="441"/>
    </row>
    <row r="12184" spans="25:27" x14ac:dyDescent="0.2">
      <c r="Y12184" s="396"/>
      <c r="Z12184" s="396"/>
      <c r="AA12184" s="441"/>
    </row>
    <row r="12185" spans="25:27" x14ac:dyDescent="0.2">
      <c r="Y12185" s="396"/>
      <c r="Z12185" s="396"/>
      <c r="AA12185" s="441"/>
    </row>
    <row r="12186" spans="25:27" x14ac:dyDescent="0.2">
      <c r="Y12186" s="396"/>
      <c r="Z12186" s="396"/>
      <c r="AA12186" s="441"/>
    </row>
    <row r="12187" spans="25:27" x14ac:dyDescent="0.2">
      <c r="Y12187" s="396"/>
      <c r="Z12187" s="396"/>
      <c r="AA12187" s="441"/>
    </row>
    <row r="12188" spans="25:27" x14ac:dyDescent="0.2">
      <c r="Y12188" s="396"/>
      <c r="Z12188" s="396"/>
      <c r="AA12188" s="441"/>
    </row>
    <row r="12189" spans="25:27" x14ac:dyDescent="0.2">
      <c r="Y12189" s="396"/>
      <c r="Z12189" s="396"/>
      <c r="AA12189" s="441"/>
    </row>
    <row r="12190" spans="25:27" x14ac:dyDescent="0.2">
      <c r="Y12190" s="396"/>
      <c r="Z12190" s="396"/>
      <c r="AA12190" s="441"/>
    </row>
    <row r="12191" spans="25:27" x14ac:dyDescent="0.2">
      <c r="Y12191" s="396"/>
      <c r="Z12191" s="396"/>
      <c r="AA12191" s="441"/>
    </row>
    <row r="12192" spans="25:27" x14ac:dyDescent="0.2">
      <c r="Y12192" s="396"/>
      <c r="Z12192" s="396"/>
      <c r="AA12192" s="441"/>
    </row>
    <row r="12193" spans="25:27" x14ac:dyDescent="0.2">
      <c r="Y12193" s="396"/>
      <c r="Z12193" s="396"/>
      <c r="AA12193" s="441"/>
    </row>
    <row r="12194" spans="25:27" x14ac:dyDescent="0.2">
      <c r="Y12194" s="396"/>
      <c r="Z12194" s="396"/>
      <c r="AA12194" s="441"/>
    </row>
    <row r="12195" spans="25:27" x14ac:dyDescent="0.2">
      <c r="Y12195" s="396"/>
      <c r="Z12195" s="396"/>
      <c r="AA12195" s="441"/>
    </row>
    <row r="12196" spans="25:27" x14ac:dyDescent="0.2">
      <c r="Y12196" s="396"/>
      <c r="Z12196" s="396"/>
      <c r="AA12196" s="441"/>
    </row>
    <row r="12197" spans="25:27" x14ac:dyDescent="0.2">
      <c r="Y12197" s="396"/>
      <c r="Z12197" s="396"/>
      <c r="AA12197" s="441"/>
    </row>
    <row r="12198" spans="25:27" x14ac:dyDescent="0.2">
      <c r="Y12198" s="396"/>
      <c r="Z12198" s="396"/>
      <c r="AA12198" s="441"/>
    </row>
    <row r="12199" spans="25:27" x14ac:dyDescent="0.2">
      <c r="Y12199" s="396"/>
      <c r="Z12199" s="396"/>
      <c r="AA12199" s="441"/>
    </row>
    <row r="12200" spans="25:27" x14ac:dyDescent="0.2">
      <c r="Y12200" s="396"/>
      <c r="Z12200" s="396"/>
      <c r="AA12200" s="441"/>
    </row>
    <row r="12201" spans="25:27" x14ac:dyDescent="0.2">
      <c r="Y12201" s="396"/>
      <c r="Z12201" s="396"/>
      <c r="AA12201" s="441"/>
    </row>
    <row r="12202" spans="25:27" x14ac:dyDescent="0.2">
      <c r="Y12202" s="396"/>
      <c r="Z12202" s="396"/>
      <c r="AA12202" s="441"/>
    </row>
    <row r="12203" spans="25:27" x14ac:dyDescent="0.2">
      <c r="Y12203" s="396"/>
      <c r="Z12203" s="396"/>
      <c r="AA12203" s="441"/>
    </row>
    <row r="12204" spans="25:27" x14ac:dyDescent="0.2">
      <c r="Y12204" s="396"/>
      <c r="Z12204" s="396"/>
      <c r="AA12204" s="441"/>
    </row>
    <row r="12205" spans="25:27" x14ac:dyDescent="0.2">
      <c r="Y12205" s="396"/>
      <c r="Z12205" s="396"/>
      <c r="AA12205" s="441"/>
    </row>
    <row r="12206" spans="25:27" x14ac:dyDescent="0.2">
      <c r="Y12206" s="396"/>
      <c r="Z12206" s="396"/>
      <c r="AA12206" s="441"/>
    </row>
    <row r="12207" spans="25:27" x14ac:dyDescent="0.2">
      <c r="Y12207" s="396"/>
      <c r="Z12207" s="396"/>
      <c r="AA12207" s="441"/>
    </row>
    <row r="12208" spans="25:27" x14ac:dyDescent="0.2">
      <c r="Y12208" s="396"/>
      <c r="Z12208" s="396"/>
      <c r="AA12208" s="441"/>
    </row>
    <row r="12209" spans="25:27" x14ac:dyDescent="0.2">
      <c r="Y12209" s="396"/>
      <c r="Z12209" s="396"/>
      <c r="AA12209" s="441"/>
    </row>
    <row r="12210" spans="25:27" x14ac:dyDescent="0.2">
      <c r="Y12210" s="396"/>
      <c r="Z12210" s="396"/>
      <c r="AA12210" s="441"/>
    </row>
    <row r="12211" spans="25:27" x14ac:dyDescent="0.2">
      <c r="Y12211" s="396"/>
      <c r="Z12211" s="396"/>
      <c r="AA12211" s="441"/>
    </row>
    <row r="12212" spans="25:27" x14ac:dyDescent="0.2">
      <c r="Y12212" s="396"/>
      <c r="Z12212" s="396"/>
      <c r="AA12212" s="441"/>
    </row>
    <row r="12213" spans="25:27" x14ac:dyDescent="0.2">
      <c r="Y12213" s="396"/>
      <c r="Z12213" s="396"/>
      <c r="AA12213" s="441"/>
    </row>
    <row r="12214" spans="25:27" x14ac:dyDescent="0.2">
      <c r="Y12214" s="396"/>
      <c r="Z12214" s="396"/>
      <c r="AA12214" s="441"/>
    </row>
    <row r="12215" spans="25:27" x14ac:dyDescent="0.2">
      <c r="Y12215" s="396"/>
      <c r="Z12215" s="396"/>
      <c r="AA12215" s="441"/>
    </row>
    <row r="12216" spans="25:27" x14ac:dyDescent="0.2">
      <c r="Y12216" s="396"/>
      <c r="Z12216" s="396"/>
      <c r="AA12216" s="441"/>
    </row>
    <row r="12217" spans="25:27" x14ac:dyDescent="0.2">
      <c r="Y12217" s="396"/>
      <c r="Z12217" s="396"/>
      <c r="AA12217" s="441"/>
    </row>
    <row r="12218" spans="25:27" x14ac:dyDescent="0.2">
      <c r="Y12218" s="396"/>
      <c r="Z12218" s="396"/>
      <c r="AA12218" s="441"/>
    </row>
    <row r="12219" spans="25:27" x14ac:dyDescent="0.2">
      <c r="Y12219" s="396"/>
      <c r="Z12219" s="396"/>
      <c r="AA12219" s="441"/>
    </row>
    <row r="12220" spans="25:27" x14ac:dyDescent="0.2">
      <c r="Y12220" s="396"/>
      <c r="Z12220" s="396"/>
      <c r="AA12220" s="441"/>
    </row>
    <row r="12221" spans="25:27" x14ac:dyDescent="0.2">
      <c r="Y12221" s="396"/>
      <c r="Z12221" s="396"/>
      <c r="AA12221" s="441"/>
    </row>
    <row r="12222" spans="25:27" x14ac:dyDescent="0.2">
      <c r="Y12222" s="396"/>
      <c r="Z12222" s="396"/>
      <c r="AA12222" s="441"/>
    </row>
    <row r="12223" spans="25:27" x14ac:dyDescent="0.2">
      <c r="Y12223" s="396"/>
      <c r="Z12223" s="396"/>
      <c r="AA12223" s="441"/>
    </row>
    <row r="12224" spans="25:27" x14ac:dyDescent="0.2">
      <c r="Y12224" s="396"/>
      <c r="Z12224" s="396"/>
      <c r="AA12224" s="441"/>
    </row>
    <row r="12225" spans="25:27" x14ac:dyDescent="0.2">
      <c r="Y12225" s="396"/>
      <c r="Z12225" s="396"/>
      <c r="AA12225" s="441"/>
    </row>
    <row r="12226" spans="25:27" x14ac:dyDescent="0.2">
      <c r="Y12226" s="396"/>
      <c r="Z12226" s="396"/>
      <c r="AA12226" s="441"/>
    </row>
    <row r="12227" spans="25:27" x14ac:dyDescent="0.2">
      <c r="Y12227" s="396"/>
      <c r="Z12227" s="396"/>
      <c r="AA12227" s="441"/>
    </row>
    <row r="12228" spans="25:27" x14ac:dyDescent="0.2">
      <c r="Y12228" s="396"/>
      <c r="Z12228" s="396"/>
      <c r="AA12228" s="441"/>
    </row>
    <row r="12229" spans="25:27" x14ac:dyDescent="0.2">
      <c r="Y12229" s="396"/>
      <c r="Z12229" s="396"/>
      <c r="AA12229" s="441"/>
    </row>
    <row r="12230" spans="25:27" x14ac:dyDescent="0.2">
      <c r="Y12230" s="396"/>
      <c r="Z12230" s="396"/>
      <c r="AA12230" s="441"/>
    </row>
    <row r="12231" spans="25:27" x14ac:dyDescent="0.2">
      <c r="Y12231" s="396"/>
      <c r="Z12231" s="396"/>
      <c r="AA12231" s="441"/>
    </row>
    <row r="12232" spans="25:27" x14ac:dyDescent="0.2">
      <c r="Y12232" s="396"/>
      <c r="Z12232" s="396"/>
      <c r="AA12232" s="441"/>
    </row>
    <row r="12233" spans="25:27" x14ac:dyDescent="0.2">
      <c r="Y12233" s="396"/>
      <c r="Z12233" s="396"/>
      <c r="AA12233" s="441"/>
    </row>
    <row r="12234" spans="25:27" x14ac:dyDescent="0.2">
      <c r="Y12234" s="396"/>
      <c r="Z12234" s="396"/>
      <c r="AA12234" s="441"/>
    </row>
    <row r="12235" spans="25:27" x14ac:dyDescent="0.2">
      <c r="Y12235" s="396"/>
      <c r="Z12235" s="396"/>
      <c r="AA12235" s="441"/>
    </row>
    <row r="12236" spans="25:27" x14ac:dyDescent="0.2">
      <c r="Y12236" s="396"/>
      <c r="Z12236" s="396"/>
      <c r="AA12236" s="441"/>
    </row>
    <row r="12237" spans="25:27" x14ac:dyDescent="0.2">
      <c r="Y12237" s="396"/>
      <c r="Z12237" s="396"/>
      <c r="AA12237" s="441"/>
    </row>
    <row r="12238" spans="25:27" x14ac:dyDescent="0.2">
      <c r="Y12238" s="396"/>
      <c r="Z12238" s="396"/>
      <c r="AA12238" s="441"/>
    </row>
    <row r="12239" spans="25:27" x14ac:dyDescent="0.2">
      <c r="Y12239" s="396"/>
      <c r="Z12239" s="396"/>
      <c r="AA12239" s="441"/>
    </row>
    <row r="12240" spans="25:27" x14ac:dyDescent="0.2">
      <c r="Y12240" s="396"/>
      <c r="Z12240" s="396"/>
      <c r="AA12240" s="441"/>
    </row>
    <row r="12241" spans="25:27" x14ac:dyDescent="0.2">
      <c r="Y12241" s="396"/>
      <c r="Z12241" s="396"/>
      <c r="AA12241" s="441"/>
    </row>
    <row r="12242" spans="25:27" x14ac:dyDescent="0.2">
      <c r="Y12242" s="396"/>
      <c r="Z12242" s="396"/>
      <c r="AA12242" s="441"/>
    </row>
    <row r="12243" spans="25:27" x14ac:dyDescent="0.2">
      <c r="Y12243" s="396"/>
      <c r="Z12243" s="396"/>
      <c r="AA12243" s="441"/>
    </row>
    <row r="12244" spans="25:27" x14ac:dyDescent="0.2">
      <c r="Y12244" s="396"/>
      <c r="Z12244" s="396"/>
      <c r="AA12244" s="441"/>
    </row>
    <row r="12245" spans="25:27" x14ac:dyDescent="0.2">
      <c r="Y12245" s="396"/>
      <c r="Z12245" s="396"/>
      <c r="AA12245" s="441"/>
    </row>
    <row r="12246" spans="25:27" x14ac:dyDescent="0.2">
      <c r="Y12246" s="396"/>
      <c r="Z12246" s="396"/>
      <c r="AA12246" s="441"/>
    </row>
    <row r="12247" spans="25:27" x14ac:dyDescent="0.2">
      <c r="Y12247" s="396"/>
      <c r="Z12247" s="396"/>
      <c r="AA12247" s="441"/>
    </row>
    <row r="12248" spans="25:27" x14ac:dyDescent="0.2">
      <c r="Y12248" s="396"/>
      <c r="Z12248" s="396"/>
      <c r="AA12248" s="441"/>
    </row>
    <row r="12249" spans="25:27" x14ac:dyDescent="0.2">
      <c r="Y12249" s="396"/>
      <c r="Z12249" s="396"/>
      <c r="AA12249" s="441"/>
    </row>
    <row r="12250" spans="25:27" x14ac:dyDescent="0.2">
      <c r="Y12250" s="396"/>
      <c r="Z12250" s="396"/>
      <c r="AA12250" s="441"/>
    </row>
    <row r="12251" spans="25:27" x14ac:dyDescent="0.2">
      <c r="Y12251" s="396"/>
      <c r="Z12251" s="396"/>
      <c r="AA12251" s="441"/>
    </row>
    <row r="12252" spans="25:27" x14ac:dyDescent="0.2">
      <c r="Y12252" s="396"/>
      <c r="Z12252" s="396"/>
      <c r="AA12252" s="441"/>
    </row>
    <row r="12253" spans="25:27" x14ac:dyDescent="0.2">
      <c r="Y12253" s="396"/>
      <c r="Z12253" s="396"/>
      <c r="AA12253" s="441"/>
    </row>
    <row r="12254" spans="25:27" x14ac:dyDescent="0.2">
      <c r="Y12254" s="396"/>
      <c r="Z12254" s="396"/>
      <c r="AA12254" s="441"/>
    </row>
    <row r="12255" spans="25:27" x14ac:dyDescent="0.2">
      <c r="Y12255" s="396"/>
      <c r="Z12255" s="396"/>
      <c r="AA12255" s="441"/>
    </row>
    <row r="12256" spans="25:27" x14ac:dyDescent="0.2">
      <c r="Y12256" s="396"/>
      <c r="Z12256" s="396"/>
      <c r="AA12256" s="441"/>
    </row>
    <row r="12257" spans="25:27" x14ac:dyDescent="0.2">
      <c r="Y12257" s="396"/>
      <c r="Z12257" s="396"/>
      <c r="AA12257" s="441"/>
    </row>
    <row r="12258" spans="25:27" x14ac:dyDescent="0.2">
      <c r="Y12258" s="396"/>
      <c r="Z12258" s="396"/>
      <c r="AA12258" s="441"/>
    </row>
    <row r="12259" spans="25:27" x14ac:dyDescent="0.2">
      <c r="Y12259" s="396"/>
      <c r="Z12259" s="396"/>
      <c r="AA12259" s="441"/>
    </row>
    <row r="12260" spans="25:27" x14ac:dyDescent="0.2">
      <c r="Y12260" s="396"/>
      <c r="Z12260" s="396"/>
      <c r="AA12260" s="441"/>
    </row>
    <row r="12261" spans="25:27" x14ac:dyDescent="0.2">
      <c r="Y12261" s="396"/>
      <c r="Z12261" s="396"/>
      <c r="AA12261" s="441"/>
    </row>
    <row r="12262" spans="25:27" x14ac:dyDescent="0.2">
      <c r="Y12262" s="396"/>
      <c r="Z12262" s="396"/>
      <c r="AA12262" s="441"/>
    </row>
    <row r="12263" spans="25:27" x14ac:dyDescent="0.2">
      <c r="Y12263" s="396"/>
      <c r="Z12263" s="396"/>
      <c r="AA12263" s="441"/>
    </row>
    <row r="12264" spans="25:27" x14ac:dyDescent="0.2">
      <c r="Y12264" s="396"/>
      <c r="Z12264" s="396"/>
      <c r="AA12264" s="441"/>
    </row>
    <row r="12265" spans="25:27" x14ac:dyDescent="0.2">
      <c r="Y12265" s="396"/>
      <c r="Z12265" s="396"/>
      <c r="AA12265" s="441"/>
    </row>
    <row r="12266" spans="25:27" x14ac:dyDescent="0.2">
      <c r="Y12266" s="396"/>
      <c r="Z12266" s="396"/>
      <c r="AA12266" s="441"/>
    </row>
    <row r="12267" spans="25:27" x14ac:dyDescent="0.2">
      <c r="Y12267" s="396"/>
      <c r="Z12267" s="396"/>
      <c r="AA12267" s="441"/>
    </row>
    <row r="12268" spans="25:27" x14ac:dyDescent="0.2">
      <c r="Y12268" s="396"/>
      <c r="Z12268" s="396"/>
      <c r="AA12268" s="441"/>
    </row>
    <row r="12269" spans="25:27" x14ac:dyDescent="0.2">
      <c r="Y12269" s="396"/>
      <c r="Z12269" s="396"/>
      <c r="AA12269" s="441"/>
    </row>
    <row r="12270" spans="25:27" x14ac:dyDescent="0.2">
      <c r="Y12270" s="396"/>
      <c r="Z12270" s="396"/>
      <c r="AA12270" s="441"/>
    </row>
    <row r="12271" spans="25:27" x14ac:dyDescent="0.2">
      <c r="Y12271" s="396"/>
      <c r="Z12271" s="396"/>
      <c r="AA12271" s="441"/>
    </row>
    <row r="12272" spans="25:27" x14ac:dyDescent="0.2">
      <c r="Y12272" s="396"/>
      <c r="Z12272" s="396"/>
      <c r="AA12272" s="441"/>
    </row>
    <row r="12273" spans="25:27" x14ac:dyDescent="0.2">
      <c r="Y12273" s="396"/>
      <c r="Z12273" s="396"/>
      <c r="AA12273" s="441"/>
    </row>
    <row r="12274" spans="25:27" x14ac:dyDescent="0.2">
      <c r="Y12274" s="396"/>
      <c r="Z12274" s="396"/>
      <c r="AA12274" s="441"/>
    </row>
    <row r="12275" spans="25:27" x14ac:dyDescent="0.2">
      <c r="Y12275" s="396"/>
      <c r="Z12275" s="396"/>
      <c r="AA12275" s="441"/>
    </row>
    <row r="12276" spans="25:27" x14ac:dyDescent="0.2">
      <c r="Y12276" s="396"/>
      <c r="Z12276" s="396"/>
      <c r="AA12276" s="441"/>
    </row>
    <row r="12277" spans="25:27" x14ac:dyDescent="0.2">
      <c r="Y12277" s="396"/>
      <c r="Z12277" s="396"/>
      <c r="AA12277" s="441"/>
    </row>
    <row r="12278" spans="25:27" x14ac:dyDescent="0.2">
      <c r="Y12278" s="396"/>
      <c r="Z12278" s="396"/>
      <c r="AA12278" s="441"/>
    </row>
    <row r="12279" spans="25:27" x14ac:dyDescent="0.2">
      <c r="Y12279" s="396"/>
      <c r="Z12279" s="396"/>
      <c r="AA12279" s="441"/>
    </row>
    <row r="12280" spans="25:27" x14ac:dyDescent="0.2">
      <c r="Y12280" s="396"/>
      <c r="Z12280" s="396"/>
      <c r="AA12280" s="441"/>
    </row>
    <row r="12281" spans="25:27" x14ac:dyDescent="0.2">
      <c r="Y12281" s="396"/>
      <c r="Z12281" s="396"/>
      <c r="AA12281" s="441"/>
    </row>
    <row r="12282" spans="25:27" x14ac:dyDescent="0.2">
      <c r="Y12282" s="396"/>
      <c r="Z12282" s="396"/>
      <c r="AA12282" s="441"/>
    </row>
    <row r="12283" spans="25:27" x14ac:dyDescent="0.2">
      <c r="Y12283" s="396"/>
      <c r="Z12283" s="396"/>
      <c r="AA12283" s="441"/>
    </row>
    <row r="12284" spans="25:27" x14ac:dyDescent="0.2">
      <c r="Y12284" s="396"/>
      <c r="Z12284" s="396"/>
      <c r="AA12284" s="441"/>
    </row>
    <row r="12285" spans="25:27" x14ac:dyDescent="0.2">
      <c r="Y12285" s="396"/>
      <c r="Z12285" s="396"/>
      <c r="AA12285" s="441"/>
    </row>
    <row r="12286" spans="25:27" x14ac:dyDescent="0.2">
      <c r="Y12286" s="396"/>
      <c r="Z12286" s="396"/>
      <c r="AA12286" s="441"/>
    </row>
    <row r="12287" spans="25:27" x14ac:dyDescent="0.2">
      <c r="Y12287" s="396"/>
      <c r="Z12287" s="396"/>
      <c r="AA12287" s="441"/>
    </row>
    <row r="12288" spans="25:27" x14ac:dyDescent="0.2">
      <c r="Y12288" s="396"/>
      <c r="Z12288" s="396"/>
      <c r="AA12288" s="441"/>
    </row>
    <row r="12289" spans="25:27" x14ac:dyDescent="0.2">
      <c r="Y12289" s="396"/>
      <c r="Z12289" s="396"/>
      <c r="AA12289" s="441"/>
    </row>
    <row r="12290" spans="25:27" x14ac:dyDescent="0.2">
      <c r="Y12290" s="396"/>
      <c r="Z12290" s="396"/>
      <c r="AA12290" s="441"/>
    </row>
    <row r="12291" spans="25:27" x14ac:dyDescent="0.2">
      <c r="Y12291" s="396"/>
      <c r="Z12291" s="396"/>
      <c r="AA12291" s="441"/>
    </row>
    <row r="12292" spans="25:27" x14ac:dyDescent="0.2">
      <c r="Y12292" s="396"/>
      <c r="Z12292" s="396"/>
      <c r="AA12292" s="441"/>
    </row>
    <row r="12293" spans="25:27" x14ac:dyDescent="0.2">
      <c r="Y12293" s="396"/>
      <c r="Z12293" s="396"/>
      <c r="AA12293" s="441"/>
    </row>
    <row r="12294" spans="25:27" x14ac:dyDescent="0.2">
      <c r="Y12294" s="396"/>
      <c r="Z12294" s="396"/>
      <c r="AA12294" s="441"/>
    </row>
    <row r="12295" spans="25:27" x14ac:dyDescent="0.2">
      <c r="Y12295" s="396"/>
      <c r="Z12295" s="396"/>
      <c r="AA12295" s="441"/>
    </row>
    <row r="12296" spans="25:27" x14ac:dyDescent="0.2">
      <c r="Y12296" s="396"/>
      <c r="Z12296" s="396"/>
      <c r="AA12296" s="441"/>
    </row>
    <row r="12297" spans="25:27" x14ac:dyDescent="0.2">
      <c r="Y12297" s="396"/>
      <c r="Z12297" s="396"/>
      <c r="AA12297" s="441"/>
    </row>
    <row r="12298" spans="25:27" x14ac:dyDescent="0.2">
      <c r="Y12298" s="396"/>
      <c r="Z12298" s="396"/>
      <c r="AA12298" s="441"/>
    </row>
    <row r="12299" spans="25:27" x14ac:dyDescent="0.2">
      <c r="Y12299" s="396"/>
      <c r="Z12299" s="396"/>
      <c r="AA12299" s="441"/>
    </row>
    <row r="12300" spans="25:27" x14ac:dyDescent="0.2">
      <c r="Y12300" s="396"/>
      <c r="Z12300" s="396"/>
      <c r="AA12300" s="441"/>
    </row>
    <row r="12301" spans="25:27" x14ac:dyDescent="0.2">
      <c r="Y12301" s="396"/>
      <c r="Z12301" s="396"/>
      <c r="AA12301" s="441"/>
    </row>
    <row r="12302" spans="25:27" x14ac:dyDescent="0.2">
      <c r="Y12302" s="396"/>
      <c r="Z12302" s="396"/>
      <c r="AA12302" s="441"/>
    </row>
    <row r="12303" spans="25:27" x14ac:dyDescent="0.2">
      <c r="Y12303" s="396"/>
      <c r="Z12303" s="396"/>
      <c r="AA12303" s="441"/>
    </row>
    <row r="12304" spans="25:27" x14ac:dyDescent="0.2">
      <c r="Y12304" s="396"/>
      <c r="Z12304" s="396"/>
      <c r="AA12304" s="441"/>
    </row>
    <row r="12305" spans="25:27" x14ac:dyDescent="0.2">
      <c r="Y12305" s="396"/>
      <c r="Z12305" s="396"/>
      <c r="AA12305" s="441"/>
    </row>
    <row r="12306" spans="25:27" x14ac:dyDescent="0.2">
      <c r="Y12306" s="396"/>
      <c r="Z12306" s="396"/>
      <c r="AA12306" s="441"/>
    </row>
    <row r="12307" spans="25:27" x14ac:dyDescent="0.2">
      <c r="Y12307" s="396"/>
      <c r="Z12307" s="396"/>
      <c r="AA12307" s="441"/>
    </row>
    <row r="12308" spans="25:27" x14ac:dyDescent="0.2">
      <c r="Y12308" s="396"/>
      <c r="Z12308" s="396"/>
      <c r="AA12308" s="441"/>
    </row>
    <row r="12309" spans="25:27" x14ac:dyDescent="0.2">
      <c r="Y12309" s="396"/>
      <c r="Z12309" s="396"/>
      <c r="AA12309" s="441"/>
    </row>
    <row r="12310" spans="25:27" x14ac:dyDescent="0.2">
      <c r="Y12310" s="396"/>
      <c r="Z12310" s="396"/>
      <c r="AA12310" s="441"/>
    </row>
    <row r="12311" spans="25:27" x14ac:dyDescent="0.2">
      <c r="Y12311" s="396"/>
      <c r="Z12311" s="396"/>
      <c r="AA12311" s="441"/>
    </row>
    <row r="12312" spans="25:27" x14ac:dyDescent="0.2">
      <c r="Y12312" s="396"/>
      <c r="Z12312" s="396"/>
      <c r="AA12312" s="441"/>
    </row>
    <row r="12313" spans="25:27" x14ac:dyDescent="0.2">
      <c r="Y12313" s="396"/>
      <c r="Z12313" s="396"/>
      <c r="AA12313" s="441"/>
    </row>
    <row r="12314" spans="25:27" x14ac:dyDescent="0.2">
      <c r="Y12314" s="396"/>
      <c r="Z12314" s="396"/>
      <c r="AA12314" s="441"/>
    </row>
    <row r="12315" spans="25:27" x14ac:dyDescent="0.2">
      <c r="Y12315" s="396"/>
      <c r="Z12315" s="396"/>
      <c r="AA12315" s="441"/>
    </row>
    <row r="12316" spans="25:27" x14ac:dyDescent="0.2">
      <c r="Y12316" s="396"/>
      <c r="Z12316" s="396"/>
      <c r="AA12316" s="441"/>
    </row>
    <row r="12317" spans="25:27" x14ac:dyDescent="0.2">
      <c r="Y12317" s="396"/>
      <c r="Z12317" s="396"/>
      <c r="AA12317" s="441"/>
    </row>
    <row r="12318" spans="25:27" x14ac:dyDescent="0.2">
      <c r="Y12318" s="396"/>
      <c r="Z12318" s="396"/>
      <c r="AA12318" s="441"/>
    </row>
    <row r="12319" spans="25:27" x14ac:dyDescent="0.2">
      <c r="Y12319" s="396"/>
      <c r="Z12319" s="396"/>
      <c r="AA12319" s="441"/>
    </row>
    <row r="12320" spans="25:27" x14ac:dyDescent="0.2">
      <c r="Y12320" s="396"/>
      <c r="Z12320" s="396"/>
      <c r="AA12320" s="441"/>
    </row>
    <row r="12321" spans="25:27" x14ac:dyDescent="0.2">
      <c r="Y12321" s="396"/>
      <c r="Z12321" s="396"/>
      <c r="AA12321" s="441"/>
    </row>
    <row r="12322" spans="25:27" x14ac:dyDescent="0.2">
      <c r="Y12322" s="396"/>
      <c r="Z12322" s="396"/>
      <c r="AA12322" s="441"/>
    </row>
    <row r="12323" spans="25:27" x14ac:dyDescent="0.2">
      <c r="Y12323" s="396"/>
      <c r="Z12323" s="396"/>
      <c r="AA12323" s="441"/>
    </row>
    <row r="12324" spans="25:27" x14ac:dyDescent="0.2">
      <c r="Y12324" s="396"/>
      <c r="Z12324" s="396"/>
      <c r="AA12324" s="441"/>
    </row>
    <row r="12325" spans="25:27" x14ac:dyDescent="0.2">
      <c r="Y12325" s="396"/>
      <c r="Z12325" s="396"/>
      <c r="AA12325" s="441"/>
    </row>
    <row r="12326" spans="25:27" x14ac:dyDescent="0.2">
      <c r="Y12326" s="396"/>
      <c r="Z12326" s="396"/>
      <c r="AA12326" s="441"/>
    </row>
    <row r="12327" spans="25:27" x14ac:dyDescent="0.2">
      <c r="Y12327" s="396"/>
      <c r="Z12327" s="396"/>
      <c r="AA12327" s="441"/>
    </row>
    <row r="12328" spans="25:27" x14ac:dyDescent="0.2">
      <c r="Y12328" s="396"/>
      <c r="Z12328" s="396"/>
      <c r="AA12328" s="441"/>
    </row>
    <row r="12329" spans="25:27" x14ac:dyDescent="0.2">
      <c r="Y12329" s="396"/>
      <c r="Z12329" s="396"/>
      <c r="AA12329" s="441"/>
    </row>
    <row r="12330" spans="25:27" x14ac:dyDescent="0.2">
      <c r="Y12330" s="396"/>
      <c r="Z12330" s="396"/>
      <c r="AA12330" s="441"/>
    </row>
    <row r="12331" spans="25:27" x14ac:dyDescent="0.2">
      <c r="Y12331" s="396"/>
      <c r="Z12331" s="396"/>
      <c r="AA12331" s="441"/>
    </row>
    <row r="12332" spans="25:27" x14ac:dyDescent="0.2">
      <c r="Y12332" s="396"/>
      <c r="Z12332" s="396"/>
      <c r="AA12332" s="441"/>
    </row>
    <row r="12333" spans="25:27" x14ac:dyDescent="0.2">
      <c r="Y12333" s="396"/>
      <c r="Z12333" s="396"/>
      <c r="AA12333" s="441"/>
    </row>
    <row r="12334" spans="25:27" x14ac:dyDescent="0.2">
      <c r="Y12334" s="396"/>
      <c r="Z12334" s="396"/>
      <c r="AA12334" s="441"/>
    </row>
    <row r="12335" spans="25:27" x14ac:dyDescent="0.2">
      <c r="Y12335" s="396"/>
      <c r="Z12335" s="396"/>
      <c r="AA12335" s="441"/>
    </row>
    <row r="12336" spans="25:27" x14ac:dyDescent="0.2">
      <c r="Y12336" s="396"/>
      <c r="Z12336" s="396"/>
      <c r="AA12336" s="441"/>
    </row>
    <row r="12337" spans="25:27" x14ac:dyDescent="0.2">
      <c r="Y12337" s="396"/>
      <c r="Z12337" s="396"/>
      <c r="AA12337" s="441"/>
    </row>
    <row r="12338" spans="25:27" x14ac:dyDescent="0.2">
      <c r="Y12338" s="396"/>
      <c r="Z12338" s="396"/>
      <c r="AA12338" s="441"/>
    </row>
    <row r="12339" spans="25:27" x14ac:dyDescent="0.2">
      <c r="Y12339" s="396"/>
      <c r="Z12339" s="396"/>
      <c r="AA12339" s="441"/>
    </row>
    <row r="12340" spans="25:27" x14ac:dyDescent="0.2">
      <c r="Y12340" s="396"/>
      <c r="Z12340" s="396"/>
      <c r="AA12340" s="441"/>
    </row>
    <row r="12341" spans="25:27" x14ac:dyDescent="0.2">
      <c r="Y12341" s="396"/>
      <c r="Z12341" s="396"/>
      <c r="AA12341" s="441"/>
    </row>
    <row r="12342" spans="25:27" x14ac:dyDescent="0.2">
      <c r="Y12342" s="396"/>
      <c r="Z12342" s="396"/>
      <c r="AA12342" s="441"/>
    </row>
    <row r="12343" spans="25:27" x14ac:dyDescent="0.2">
      <c r="Y12343" s="396"/>
      <c r="Z12343" s="396"/>
      <c r="AA12343" s="441"/>
    </row>
    <row r="12344" spans="25:27" x14ac:dyDescent="0.2">
      <c r="Y12344" s="396"/>
      <c r="Z12344" s="396"/>
      <c r="AA12344" s="441"/>
    </row>
    <row r="12345" spans="25:27" x14ac:dyDescent="0.2">
      <c r="Y12345" s="396"/>
      <c r="Z12345" s="396"/>
      <c r="AA12345" s="441"/>
    </row>
    <row r="12346" spans="25:27" x14ac:dyDescent="0.2">
      <c r="Y12346" s="396"/>
      <c r="Z12346" s="396"/>
      <c r="AA12346" s="441"/>
    </row>
    <row r="12347" spans="25:27" x14ac:dyDescent="0.2">
      <c r="Y12347" s="396"/>
      <c r="Z12347" s="396"/>
      <c r="AA12347" s="441"/>
    </row>
    <row r="12348" spans="25:27" x14ac:dyDescent="0.2">
      <c r="Y12348" s="396"/>
      <c r="Z12348" s="396"/>
      <c r="AA12348" s="441"/>
    </row>
    <row r="12349" spans="25:27" x14ac:dyDescent="0.2">
      <c r="Y12349" s="396"/>
      <c r="Z12349" s="396"/>
      <c r="AA12349" s="441"/>
    </row>
    <row r="12350" spans="25:27" x14ac:dyDescent="0.2">
      <c r="Y12350" s="396"/>
      <c r="Z12350" s="396"/>
      <c r="AA12350" s="441"/>
    </row>
    <row r="12351" spans="25:27" x14ac:dyDescent="0.2">
      <c r="Y12351" s="396"/>
      <c r="Z12351" s="396"/>
      <c r="AA12351" s="441"/>
    </row>
    <row r="12352" spans="25:27" x14ac:dyDescent="0.2">
      <c r="Y12352" s="396"/>
      <c r="Z12352" s="396"/>
      <c r="AA12352" s="441"/>
    </row>
    <row r="12353" spans="25:27" x14ac:dyDescent="0.2">
      <c r="Y12353" s="396"/>
      <c r="Z12353" s="396"/>
      <c r="AA12353" s="441"/>
    </row>
    <row r="12354" spans="25:27" x14ac:dyDescent="0.2">
      <c r="Y12354" s="396"/>
      <c r="Z12354" s="396"/>
      <c r="AA12354" s="441"/>
    </row>
    <row r="12355" spans="25:27" x14ac:dyDescent="0.2">
      <c r="Y12355" s="396"/>
      <c r="Z12355" s="396"/>
      <c r="AA12355" s="441"/>
    </row>
    <row r="12356" spans="25:27" x14ac:dyDescent="0.2">
      <c r="Y12356" s="396"/>
      <c r="Z12356" s="396"/>
      <c r="AA12356" s="441"/>
    </row>
    <row r="12357" spans="25:27" x14ac:dyDescent="0.2">
      <c r="Y12357" s="396"/>
      <c r="Z12357" s="396"/>
      <c r="AA12357" s="441"/>
    </row>
    <row r="12358" spans="25:27" x14ac:dyDescent="0.2">
      <c r="Y12358" s="396"/>
      <c r="Z12358" s="396"/>
      <c r="AA12358" s="441"/>
    </row>
    <row r="12359" spans="25:27" x14ac:dyDescent="0.2">
      <c r="Y12359" s="396"/>
      <c r="Z12359" s="396"/>
      <c r="AA12359" s="441"/>
    </row>
    <row r="12360" spans="25:27" x14ac:dyDescent="0.2">
      <c r="Y12360" s="396"/>
      <c r="Z12360" s="396"/>
      <c r="AA12360" s="441"/>
    </row>
    <row r="12361" spans="25:27" x14ac:dyDescent="0.2">
      <c r="Y12361" s="396"/>
      <c r="Z12361" s="396"/>
      <c r="AA12361" s="441"/>
    </row>
    <row r="12362" spans="25:27" x14ac:dyDescent="0.2">
      <c r="Y12362" s="396"/>
      <c r="Z12362" s="396"/>
      <c r="AA12362" s="441"/>
    </row>
    <row r="12363" spans="25:27" x14ac:dyDescent="0.2">
      <c r="Y12363" s="396"/>
      <c r="Z12363" s="396"/>
      <c r="AA12363" s="441"/>
    </row>
    <row r="12364" spans="25:27" x14ac:dyDescent="0.2">
      <c r="Y12364" s="396"/>
      <c r="Z12364" s="396"/>
      <c r="AA12364" s="441"/>
    </row>
    <row r="12365" spans="25:27" x14ac:dyDescent="0.2">
      <c r="Y12365" s="396"/>
      <c r="Z12365" s="396"/>
      <c r="AA12365" s="441"/>
    </row>
    <row r="12366" spans="25:27" x14ac:dyDescent="0.2">
      <c r="Y12366" s="396"/>
      <c r="Z12366" s="396"/>
      <c r="AA12366" s="441"/>
    </row>
    <row r="12367" spans="25:27" x14ac:dyDescent="0.2">
      <c r="Y12367" s="396"/>
      <c r="Z12367" s="396"/>
      <c r="AA12367" s="441"/>
    </row>
    <row r="12368" spans="25:27" x14ac:dyDescent="0.2">
      <c r="Y12368" s="396"/>
      <c r="Z12368" s="396"/>
      <c r="AA12368" s="441"/>
    </row>
    <row r="12369" spans="25:27" x14ac:dyDescent="0.2">
      <c r="Y12369" s="396"/>
      <c r="Z12369" s="396"/>
      <c r="AA12369" s="441"/>
    </row>
    <row r="12370" spans="25:27" x14ac:dyDescent="0.2">
      <c r="Y12370" s="396"/>
      <c r="Z12370" s="396"/>
      <c r="AA12370" s="441"/>
    </row>
    <row r="12371" spans="25:27" x14ac:dyDescent="0.2">
      <c r="Y12371" s="396"/>
      <c r="Z12371" s="396"/>
      <c r="AA12371" s="441"/>
    </row>
    <row r="12372" spans="25:27" x14ac:dyDescent="0.2">
      <c r="Y12372" s="396"/>
      <c r="Z12372" s="396"/>
      <c r="AA12372" s="441"/>
    </row>
    <row r="12373" spans="25:27" x14ac:dyDescent="0.2">
      <c r="Y12373" s="396"/>
      <c r="Z12373" s="396"/>
      <c r="AA12373" s="441"/>
    </row>
    <row r="12374" spans="25:27" x14ac:dyDescent="0.2">
      <c r="Y12374" s="396"/>
      <c r="Z12374" s="396"/>
      <c r="AA12374" s="441"/>
    </row>
    <row r="12375" spans="25:27" x14ac:dyDescent="0.2">
      <c r="Y12375" s="396"/>
      <c r="Z12375" s="396"/>
      <c r="AA12375" s="441"/>
    </row>
    <row r="12376" spans="25:27" x14ac:dyDescent="0.2">
      <c r="Y12376" s="396"/>
      <c r="Z12376" s="396"/>
      <c r="AA12376" s="441"/>
    </row>
    <row r="12377" spans="25:27" x14ac:dyDescent="0.2">
      <c r="Y12377" s="396"/>
      <c r="Z12377" s="396"/>
      <c r="AA12377" s="441"/>
    </row>
    <row r="12378" spans="25:27" x14ac:dyDescent="0.2">
      <c r="Y12378" s="396"/>
      <c r="Z12378" s="396"/>
      <c r="AA12378" s="441"/>
    </row>
    <row r="12379" spans="25:27" x14ac:dyDescent="0.2">
      <c r="Y12379" s="396"/>
      <c r="Z12379" s="396"/>
      <c r="AA12379" s="441"/>
    </row>
    <row r="12380" spans="25:27" x14ac:dyDescent="0.2">
      <c r="Y12380" s="396"/>
      <c r="Z12380" s="396"/>
      <c r="AA12380" s="441"/>
    </row>
    <row r="12381" spans="25:27" x14ac:dyDescent="0.2">
      <c r="Y12381" s="396"/>
      <c r="Z12381" s="396"/>
      <c r="AA12381" s="441"/>
    </row>
    <row r="12382" spans="25:27" x14ac:dyDescent="0.2">
      <c r="Y12382" s="396"/>
      <c r="Z12382" s="396"/>
      <c r="AA12382" s="441"/>
    </row>
    <row r="12383" spans="25:27" x14ac:dyDescent="0.2">
      <c r="Y12383" s="396"/>
      <c r="Z12383" s="396"/>
      <c r="AA12383" s="441"/>
    </row>
    <row r="12384" spans="25:27" x14ac:dyDescent="0.2">
      <c r="Y12384" s="396"/>
      <c r="Z12384" s="396"/>
      <c r="AA12384" s="441"/>
    </row>
    <row r="12385" spans="25:27" x14ac:dyDescent="0.2">
      <c r="Y12385" s="396"/>
      <c r="Z12385" s="396"/>
      <c r="AA12385" s="441"/>
    </row>
    <row r="12386" spans="25:27" x14ac:dyDescent="0.2">
      <c r="Y12386" s="396"/>
      <c r="Z12386" s="396"/>
      <c r="AA12386" s="441"/>
    </row>
    <row r="12387" spans="25:27" x14ac:dyDescent="0.2">
      <c r="Y12387" s="396"/>
      <c r="Z12387" s="396"/>
      <c r="AA12387" s="441"/>
    </row>
    <row r="12388" spans="25:27" x14ac:dyDescent="0.2">
      <c r="Y12388" s="396"/>
      <c r="Z12388" s="396"/>
      <c r="AA12388" s="441"/>
    </row>
    <row r="12389" spans="25:27" x14ac:dyDescent="0.2">
      <c r="Y12389" s="396"/>
      <c r="Z12389" s="396"/>
      <c r="AA12389" s="441"/>
    </row>
    <row r="12390" spans="25:27" x14ac:dyDescent="0.2">
      <c r="Y12390" s="396"/>
      <c r="Z12390" s="396"/>
      <c r="AA12390" s="441"/>
    </row>
    <row r="12391" spans="25:27" x14ac:dyDescent="0.2">
      <c r="Y12391" s="396"/>
      <c r="Z12391" s="396"/>
      <c r="AA12391" s="441"/>
    </row>
    <row r="12392" spans="25:27" x14ac:dyDescent="0.2">
      <c r="Y12392" s="396"/>
      <c r="Z12392" s="396"/>
      <c r="AA12392" s="441"/>
    </row>
    <row r="12393" spans="25:27" x14ac:dyDescent="0.2">
      <c r="Y12393" s="396"/>
      <c r="Z12393" s="396"/>
      <c r="AA12393" s="441"/>
    </row>
    <row r="12394" spans="25:27" x14ac:dyDescent="0.2">
      <c r="Y12394" s="396"/>
      <c r="Z12394" s="396"/>
      <c r="AA12394" s="441"/>
    </row>
    <row r="12395" spans="25:27" x14ac:dyDescent="0.2">
      <c r="Y12395" s="396"/>
      <c r="Z12395" s="396"/>
      <c r="AA12395" s="441"/>
    </row>
    <row r="12396" spans="25:27" x14ac:dyDescent="0.2">
      <c r="Y12396" s="396"/>
      <c r="Z12396" s="396"/>
      <c r="AA12396" s="441"/>
    </row>
    <row r="12397" spans="25:27" x14ac:dyDescent="0.2">
      <c r="Y12397" s="396"/>
      <c r="Z12397" s="396"/>
      <c r="AA12397" s="441"/>
    </row>
    <row r="12398" spans="25:27" x14ac:dyDescent="0.2">
      <c r="Y12398" s="396"/>
      <c r="Z12398" s="396"/>
      <c r="AA12398" s="441"/>
    </row>
    <row r="12399" spans="25:27" x14ac:dyDescent="0.2">
      <c r="Y12399" s="396"/>
      <c r="Z12399" s="396"/>
      <c r="AA12399" s="441"/>
    </row>
    <row r="12400" spans="25:27" x14ac:dyDescent="0.2">
      <c r="Y12400" s="396"/>
      <c r="Z12400" s="396"/>
      <c r="AA12400" s="441"/>
    </row>
    <row r="12401" spans="25:27" x14ac:dyDescent="0.2">
      <c r="Y12401" s="396"/>
      <c r="Z12401" s="396"/>
      <c r="AA12401" s="441"/>
    </row>
    <row r="12402" spans="25:27" x14ac:dyDescent="0.2">
      <c r="Y12402" s="396"/>
      <c r="Z12402" s="396"/>
      <c r="AA12402" s="441"/>
    </row>
    <row r="12403" spans="25:27" x14ac:dyDescent="0.2">
      <c r="Y12403" s="396"/>
      <c r="Z12403" s="396"/>
      <c r="AA12403" s="441"/>
    </row>
    <row r="12404" spans="25:27" x14ac:dyDescent="0.2">
      <c r="Y12404" s="396"/>
      <c r="Z12404" s="396"/>
      <c r="AA12404" s="441"/>
    </row>
    <row r="12405" spans="25:27" x14ac:dyDescent="0.2">
      <c r="Y12405" s="396"/>
      <c r="Z12405" s="396"/>
      <c r="AA12405" s="441"/>
    </row>
    <row r="12406" spans="25:27" x14ac:dyDescent="0.2">
      <c r="Y12406" s="396"/>
      <c r="Z12406" s="396"/>
      <c r="AA12406" s="441"/>
    </row>
    <row r="12407" spans="25:27" x14ac:dyDescent="0.2">
      <c r="Y12407" s="396"/>
      <c r="Z12407" s="396"/>
      <c r="AA12407" s="441"/>
    </row>
    <row r="12408" spans="25:27" x14ac:dyDescent="0.2">
      <c r="Y12408" s="396"/>
      <c r="Z12408" s="396"/>
      <c r="AA12408" s="441"/>
    </row>
    <row r="12409" spans="25:27" x14ac:dyDescent="0.2">
      <c r="Y12409" s="396"/>
      <c r="Z12409" s="396"/>
      <c r="AA12409" s="441"/>
    </row>
    <row r="12410" spans="25:27" x14ac:dyDescent="0.2">
      <c r="Y12410" s="396"/>
      <c r="Z12410" s="396"/>
      <c r="AA12410" s="441"/>
    </row>
    <row r="12411" spans="25:27" x14ac:dyDescent="0.2">
      <c r="Y12411" s="396"/>
      <c r="Z12411" s="396"/>
      <c r="AA12411" s="441"/>
    </row>
    <row r="12412" spans="25:27" x14ac:dyDescent="0.2">
      <c r="Y12412" s="396"/>
      <c r="Z12412" s="396"/>
      <c r="AA12412" s="441"/>
    </row>
    <row r="12413" spans="25:27" x14ac:dyDescent="0.2">
      <c r="Y12413" s="396"/>
      <c r="Z12413" s="396"/>
      <c r="AA12413" s="441"/>
    </row>
    <row r="12414" spans="25:27" x14ac:dyDescent="0.2">
      <c r="Y12414" s="396"/>
      <c r="Z12414" s="396"/>
      <c r="AA12414" s="441"/>
    </row>
    <row r="12415" spans="25:27" x14ac:dyDescent="0.2">
      <c r="Y12415" s="396"/>
      <c r="Z12415" s="396"/>
      <c r="AA12415" s="441"/>
    </row>
    <row r="12416" spans="25:27" x14ac:dyDescent="0.2">
      <c r="Y12416" s="396"/>
      <c r="Z12416" s="396"/>
      <c r="AA12416" s="441"/>
    </row>
    <row r="12417" spans="25:27" x14ac:dyDescent="0.2">
      <c r="Y12417" s="396"/>
      <c r="Z12417" s="396"/>
      <c r="AA12417" s="441"/>
    </row>
    <row r="12418" spans="25:27" x14ac:dyDescent="0.2">
      <c r="Y12418" s="396"/>
      <c r="Z12418" s="396"/>
      <c r="AA12418" s="441"/>
    </row>
    <row r="12419" spans="25:27" x14ac:dyDescent="0.2">
      <c r="Y12419" s="396"/>
      <c r="Z12419" s="396"/>
      <c r="AA12419" s="441"/>
    </row>
    <row r="12420" spans="25:27" x14ac:dyDescent="0.2">
      <c r="Y12420" s="396"/>
      <c r="Z12420" s="396"/>
      <c r="AA12420" s="441"/>
    </row>
    <row r="12421" spans="25:27" x14ac:dyDescent="0.2">
      <c r="Y12421" s="396"/>
      <c r="Z12421" s="396"/>
      <c r="AA12421" s="441"/>
    </row>
    <row r="12422" spans="25:27" x14ac:dyDescent="0.2">
      <c r="Y12422" s="396"/>
      <c r="Z12422" s="396"/>
      <c r="AA12422" s="441"/>
    </row>
    <row r="12423" spans="25:27" x14ac:dyDescent="0.2">
      <c r="Y12423" s="396"/>
      <c r="Z12423" s="396"/>
      <c r="AA12423" s="441"/>
    </row>
    <row r="12424" spans="25:27" x14ac:dyDescent="0.2">
      <c r="Y12424" s="396"/>
      <c r="Z12424" s="396"/>
      <c r="AA12424" s="441"/>
    </row>
    <row r="12425" spans="25:27" x14ac:dyDescent="0.2">
      <c r="Y12425" s="396"/>
      <c r="Z12425" s="396"/>
      <c r="AA12425" s="441"/>
    </row>
    <row r="12426" spans="25:27" x14ac:dyDescent="0.2">
      <c r="Y12426" s="396"/>
      <c r="Z12426" s="396"/>
      <c r="AA12426" s="441"/>
    </row>
    <row r="12427" spans="25:27" x14ac:dyDescent="0.2">
      <c r="Y12427" s="396"/>
      <c r="Z12427" s="396"/>
      <c r="AA12427" s="441"/>
    </row>
    <row r="12428" spans="25:27" x14ac:dyDescent="0.2">
      <c r="Y12428" s="396"/>
      <c r="Z12428" s="396"/>
      <c r="AA12428" s="441"/>
    </row>
    <row r="12429" spans="25:27" x14ac:dyDescent="0.2">
      <c r="Y12429" s="396"/>
      <c r="Z12429" s="396"/>
      <c r="AA12429" s="441"/>
    </row>
    <row r="12430" spans="25:27" x14ac:dyDescent="0.2">
      <c r="Y12430" s="396"/>
      <c r="Z12430" s="396"/>
      <c r="AA12430" s="441"/>
    </row>
    <row r="12431" spans="25:27" x14ac:dyDescent="0.2">
      <c r="Y12431" s="396"/>
      <c r="Z12431" s="396"/>
      <c r="AA12431" s="441"/>
    </row>
    <row r="12432" spans="25:27" x14ac:dyDescent="0.2">
      <c r="Y12432" s="396"/>
      <c r="Z12432" s="396"/>
      <c r="AA12432" s="441"/>
    </row>
    <row r="12433" spans="25:27" x14ac:dyDescent="0.2">
      <c r="Y12433" s="396"/>
      <c r="Z12433" s="396"/>
      <c r="AA12433" s="441"/>
    </row>
    <row r="12434" spans="25:27" x14ac:dyDescent="0.2">
      <c r="Y12434" s="396"/>
      <c r="Z12434" s="396"/>
      <c r="AA12434" s="441"/>
    </row>
    <row r="12435" spans="25:27" x14ac:dyDescent="0.2">
      <c r="Y12435" s="396"/>
      <c r="Z12435" s="396"/>
      <c r="AA12435" s="441"/>
    </row>
    <row r="12436" spans="25:27" x14ac:dyDescent="0.2">
      <c r="Y12436" s="396"/>
      <c r="Z12436" s="396"/>
      <c r="AA12436" s="441"/>
    </row>
    <row r="12437" spans="25:27" x14ac:dyDescent="0.2">
      <c r="Y12437" s="396"/>
      <c r="Z12437" s="396"/>
      <c r="AA12437" s="441"/>
    </row>
    <row r="12438" spans="25:27" x14ac:dyDescent="0.2">
      <c r="Y12438" s="396"/>
      <c r="Z12438" s="396"/>
      <c r="AA12438" s="441"/>
    </row>
    <row r="12439" spans="25:27" x14ac:dyDescent="0.2">
      <c r="Y12439" s="396"/>
      <c r="Z12439" s="396"/>
      <c r="AA12439" s="441"/>
    </row>
    <row r="12440" spans="25:27" x14ac:dyDescent="0.2">
      <c r="Y12440" s="396"/>
      <c r="Z12440" s="396"/>
      <c r="AA12440" s="441"/>
    </row>
    <row r="12441" spans="25:27" x14ac:dyDescent="0.2">
      <c r="Y12441" s="396"/>
      <c r="Z12441" s="396"/>
      <c r="AA12441" s="441"/>
    </row>
    <row r="12442" spans="25:27" x14ac:dyDescent="0.2">
      <c r="Y12442" s="396"/>
      <c r="Z12442" s="396"/>
      <c r="AA12442" s="441"/>
    </row>
    <row r="12443" spans="25:27" x14ac:dyDescent="0.2">
      <c r="Y12443" s="396"/>
      <c r="Z12443" s="396"/>
      <c r="AA12443" s="441"/>
    </row>
    <row r="12444" spans="25:27" x14ac:dyDescent="0.2">
      <c r="Y12444" s="396"/>
      <c r="Z12444" s="396"/>
      <c r="AA12444" s="441"/>
    </row>
    <row r="12445" spans="25:27" x14ac:dyDescent="0.2">
      <c r="Y12445" s="396"/>
      <c r="Z12445" s="396"/>
      <c r="AA12445" s="441"/>
    </row>
    <row r="12446" spans="25:27" x14ac:dyDescent="0.2">
      <c r="Y12446" s="396"/>
      <c r="Z12446" s="396"/>
      <c r="AA12446" s="441"/>
    </row>
    <row r="12447" spans="25:27" x14ac:dyDescent="0.2">
      <c r="Y12447" s="396"/>
      <c r="Z12447" s="396"/>
      <c r="AA12447" s="441"/>
    </row>
    <row r="12448" spans="25:27" x14ac:dyDescent="0.2">
      <c r="Y12448" s="396"/>
      <c r="Z12448" s="396"/>
      <c r="AA12448" s="441"/>
    </row>
    <row r="12449" spans="25:27" x14ac:dyDescent="0.2">
      <c r="Y12449" s="396"/>
      <c r="Z12449" s="396"/>
      <c r="AA12449" s="441"/>
    </row>
    <row r="12450" spans="25:27" x14ac:dyDescent="0.2">
      <c r="Y12450" s="396"/>
      <c r="Z12450" s="396"/>
      <c r="AA12450" s="441"/>
    </row>
    <row r="12451" spans="25:27" x14ac:dyDescent="0.2">
      <c r="Y12451" s="396"/>
      <c r="Z12451" s="396"/>
      <c r="AA12451" s="441"/>
    </row>
    <row r="12452" spans="25:27" x14ac:dyDescent="0.2">
      <c r="Y12452" s="396"/>
      <c r="Z12452" s="396"/>
      <c r="AA12452" s="441"/>
    </row>
    <row r="12453" spans="25:27" x14ac:dyDescent="0.2">
      <c r="Y12453" s="396"/>
      <c r="Z12453" s="396"/>
      <c r="AA12453" s="441"/>
    </row>
    <row r="12454" spans="25:27" x14ac:dyDescent="0.2">
      <c r="Y12454" s="396"/>
      <c r="Z12454" s="396"/>
      <c r="AA12454" s="441"/>
    </row>
    <row r="12455" spans="25:27" x14ac:dyDescent="0.2">
      <c r="Y12455" s="396"/>
      <c r="Z12455" s="396"/>
      <c r="AA12455" s="441"/>
    </row>
    <row r="12456" spans="25:27" x14ac:dyDescent="0.2">
      <c r="Y12456" s="396"/>
      <c r="Z12456" s="396"/>
      <c r="AA12456" s="441"/>
    </row>
    <row r="12457" spans="25:27" x14ac:dyDescent="0.2">
      <c r="Y12457" s="396"/>
      <c r="Z12457" s="396"/>
      <c r="AA12457" s="441"/>
    </row>
    <row r="12458" spans="25:27" x14ac:dyDescent="0.2">
      <c r="Y12458" s="396"/>
      <c r="Z12458" s="396"/>
      <c r="AA12458" s="441"/>
    </row>
    <row r="12459" spans="25:27" x14ac:dyDescent="0.2">
      <c r="Y12459" s="396"/>
      <c r="Z12459" s="396"/>
      <c r="AA12459" s="441"/>
    </row>
    <row r="12460" spans="25:27" x14ac:dyDescent="0.2">
      <c r="Y12460" s="396"/>
      <c r="Z12460" s="396"/>
      <c r="AA12460" s="441"/>
    </row>
    <row r="12461" spans="25:27" x14ac:dyDescent="0.2">
      <c r="Y12461" s="396"/>
      <c r="Z12461" s="396"/>
      <c r="AA12461" s="441"/>
    </row>
    <row r="12462" spans="25:27" x14ac:dyDescent="0.2">
      <c r="Y12462" s="396"/>
      <c r="Z12462" s="396"/>
      <c r="AA12462" s="441"/>
    </row>
    <row r="12463" spans="25:27" x14ac:dyDescent="0.2">
      <c r="Y12463" s="396"/>
      <c r="Z12463" s="396"/>
      <c r="AA12463" s="441"/>
    </row>
    <row r="12464" spans="25:27" x14ac:dyDescent="0.2">
      <c r="Y12464" s="396"/>
      <c r="Z12464" s="396"/>
      <c r="AA12464" s="441"/>
    </row>
    <row r="12465" spans="25:27" x14ac:dyDescent="0.2">
      <c r="Y12465" s="396"/>
      <c r="Z12465" s="396"/>
      <c r="AA12465" s="441"/>
    </row>
    <row r="12466" spans="25:27" x14ac:dyDescent="0.2">
      <c r="Y12466" s="396"/>
      <c r="Z12466" s="396"/>
      <c r="AA12466" s="441"/>
    </row>
    <row r="12467" spans="25:27" x14ac:dyDescent="0.2">
      <c r="Y12467" s="396"/>
      <c r="Z12467" s="396"/>
      <c r="AA12467" s="441"/>
    </row>
    <row r="12468" spans="25:27" x14ac:dyDescent="0.2">
      <c r="Y12468" s="396"/>
      <c r="Z12468" s="396"/>
      <c r="AA12468" s="441"/>
    </row>
    <row r="12469" spans="25:27" x14ac:dyDescent="0.2">
      <c r="Y12469" s="396"/>
      <c r="Z12469" s="396"/>
      <c r="AA12469" s="441"/>
    </row>
    <row r="12470" spans="25:27" x14ac:dyDescent="0.2">
      <c r="Y12470" s="396"/>
      <c r="Z12470" s="396"/>
      <c r="AA12470" s="441"/>
    </row>
    <row r="12471" spans="25:27" x14ac:dyDescent="0.2">
      <c r="Y12471" s="396"/>
      <c r="Z12471" s="396"/>
      <c r="AA12471" s="441"/>
    </row>
    <row r="12472" spans="25:27" x14ac:dyDescent="0.2">
      <c r="Y12472" s="396"/>
      <c r="Z12472" s="396"/>
      <c r="AA12472" s="441"/>
    </row>
    <row r="12473" spans="25:27" x14ac:dyDescent="0.2">
      <c r="Y12473" s="396"/>
      <c r="Z12473" s="396"/>
      <c r="AA12473" s="441"/>
    </row>
    <row r="12474" spans="25:27" x14ac:dyDescent="0.2">
      <c r="Y12474" s="396"/>
      <c r="Z12474" s="396"/>
      <c r="AA12474" s="441"/>
    </row>
    <row r="12475" spans="25:27" x14ac:dyDescent="0.2">
      <c r="Y12475" s="396"/>
      <c r="Z12475" s="396"/>
      <c r="AA12475" s="441"/>
    </row>
    <row r="12476" spans="25:27" x14ac:dyDescent="0.2">
      <c r="Y12476" s="396"/>
      <c r="Z12476" s="396"/>
      <c r="AA12476" s="441"/>
    </row>
    <row r="12477" spans="25:27" x14ac:dyDescent="0.2">
      <c r="Y12477" s="396"/>
      <c r="Z12477" s="396"/>
      <c r="AA12477" s="441"/>
    </row>
    <row r="12478" spans="25:27" x14ac:dyDescent="0.2">
      <c r="Y12478" s="396"/>
      <c r="Z12478" s="396"/>
      <c r="AA12478" s="441"/>
    </row>
    <row r="12479" spans="25:27" x14ac:dyDescent="0.2">
      <c r="Y12479" s="396"/>
      <c r="Z12479" s="396"/>
      <c r="AA12479" s="441"/>
    </row>
    <row r="12480" spans="25:27" x14ac:dyDescent="0.2">
      <c r="Y12480" s="396"/>
      <c r="Z12480" s="396"/>
      <c r="AA12480" s="441"/>
    </row>
    <row r="12481" spans="25:27" x14ac:dyDescent="0.2">
      <c r="Y12481" s="396"/>
      <c r="Z12481" s="396"/>
      <c r="AA12481" s="441"/>
    </row>
    <row r="12482" spans="25:27" x14ac:dyDescent="0.2">
      <c r="Y12482" s="396"/>
      <c r="Z12482" s="396"/>
      <c r="AA12482" s="441"/>
    </row>
    <row r="12483" spans="25:27" x14ac:dyDescent="0.2">
      <c r="Y12483" s="396"/>
      <c r="Z12483" s="396"/>
      <c r="AA12483" s="441"/>
    </row>
    <row r="12484" spans="25:27" x14ac:dyDescent="0.2">
      <c r="Y12484" s="396"/>
      <c r="Z12484" s="396"/>
      <c r="AA12484" s="441"/>
    </row>
    <row r="12485" spans="25:27" x14ac:dyDescent="0.2">
      <c r="Y12485" s="396"/>
      <c r="Z12485" s="396"/>
      <c r="AA12485" s="441"/>
    </row>
    <row r="12486" spans="25:27" x14ac:dyDescent="0.2">
      <c r="Y12486" s="396"/>
      <c r="Z12486" s="396"/>
      <c r="AA12486" s="441"/>
    </row>
    <row r="12487" spans="25:27" x14ac:dyDescent="0.2">
      <c r="Y12487" s="396"/>
      <c r="Z12487" s="396"/>
      <c r="AA12487" s="441"/>
    </row>
    <row r="12488" spans="25:27" x14ac:dyDescent="0.2">
      <c r="Y12488" s="396"/>
      <c r="Z12488" s="396"/>
      <c r="AA12488" s="441"/>
    </row>
    <row r="12489" spans="25:27" x14ac:dyDescent="0.2">
      <c r="Y12489" s="396"/>
      <c r="Z12489" s="396"/>
      <c r="AA12489" s="441"/>
    </row>
    <row r="12490" spans="25:27" x14ac:dyDescent="0.2">
      <c r="Y12490" s="396"/>
      <c r="Z12490" s="396"/>
      <c r="AA12490" s="441"/>
    </row>
    <row r="12491" spans="25:27" x14ac:dyDescent="0.2">
      <c r="Y12491" s="396"/>
      <c r="Z12491" s="396"/>
      <c r="AA12491" s="441"/>
    </row>
    <row r="12492" spans="25:27" x14ac:dyDescent="0.2">
      <c r="Y12492" s="396"/>
      <c r="Z12492" s="396"/>
      <c r="AA12492" s="441"/>
    </row>
    <row r="12493" spans="25:27" x14ac:dyDescent="0.2">
      <c r="Y12493" s="396"/>
      <c r="Z12493" s="396"/>
      <c r="AA12493" s="441"/>
    </row>
    <row r="12494" spans="25:27" x14ac:dyDescent="0.2">
      <c r="Y12494" s="396"/>
      <c r="Z12494" s="396"/>
      <c r="AA12494" s="441"/>
    </row>
    <row r="12495" spans="25:27" x14ac:dyDescent="0.2">
      <c r="Y12495" s="396"/>
      <c r="Z12495" s="396"/>
      <c r="AA12495" s="441"/>
    </row>
    <row r="12496" spans="25:27" x14ac:dyDescent="0.2">
      <c r="Y12496" s="396"/>
      <c r="Z12496" s="396"/>
      <c r="AA12496" s="441"/>
    </row>
    <row r="12497" spans="25:27" x14ac:dyDescent="0.2">
      <c r="Y12497" s="396"/>
      <c r="Z12497" s="396"/>
      <c r="AA12497" s="441"/>
    </row>
    <row r="12498" spans="25:27" x14ac:dyDescent="0.2">
      <c r="Y12498" s="396"/>
      <c r="Z12498" s="396"/>
      <c r="AA12498" s="441"/>
    </row>
    <row r="12499" spans="25:27" x14ac:dyDescent="0.2">
      <c r="Y12499" s="396"/>
      <c r="Z12499" s="396"/>
      <c r="AA12499" s="441"/>
    </row>
    <row r="12500" spans="25:27" x14ac:dyDescent="0.2">
      <c r="Y12500" s="396"/>
      <c r="Z12500" s="396"/>
      <c r="AA12500" s="441"/>
    </row>
    <row r="12501" spans="25:27" x14ac:dyDescent="0.2">
      <c r="Y12501" s="396"/>
      <c r="Z12501" s="396"/>
      <c r="AA12501" s="441"/>
    </row>
    <row r="12502" spans="25:27" x14ac:dyDescent="0.2">
      <c r="Y12502" s="396"/>
      <c r="Z12502" s="396"/>
      <c r="AA12502" s="441"/>
    </row>
    <row r="12503" spans="25:27" x14ac:dyDescent="0.2">
      <c r="Y12503" s="396"/>
      <c r="Z12503" s="396"/>
      <c r="AA12503" s="441"/>
    </row>
    <row r="12504" spans="25:27" x14ac:dyDescent="0.2">
      <c r="Y12504" s="396"/>
      <c r="Z12504" s="396"/>
      <c r="AA12504" s="441"/>
    </row>
    <row r="12505" spans="25:27" x14ac:dyDescent="0.2">
      <c r="Y12505" s="396"/>
      <c r="Z12505" s="396"/>
      <c r="AA12505" s="441"/>
    </row>
    <row r="12506" spans="25:27" x14ac:dyDescent="0.2">
      <c r="Y12506" s="396"/>
      <c r="Z12506" s="396"/>
      <c r="AA12506" s="441"/>
    </row>
    <row r="12507" spans="25:27" x14ac:dyDescent="0.2">
      <c r="Y12507" s="396"/>
      <c r="Z12507" s="396"/>
      <c r="AA12507" s="441"/>
    </row>
    <row r="12508" spans="25:27" x14ac:dyDescent="0.2">
      <c r="Y12508" s="396"/>
      <c r="Z12508" s="396"/>
      <c r="AA12508" s="441"/>
    </row>
    <row r="12509" spans="25:27" x14ac:dyDescent="0.2">
      <c r="Y12509" s="396"/>
      <c r="Z12509" s="396"/>
      <c r="AA12509" s="441"/>
    </row>
    <row r="12510" spans="25:27" x14ac:dyDescent="0.2">
      <c r="Y12510" s="396"/>
      <c r="Z12510" s="396"/>
      <c r="AA12510" s="441"/>
    </row>
    <row r="12511" spans="25:27" x14ac:dyDescent="0.2">
      <c r="Y12511" s="396"/>
      <c r="Z12511" s="396"/>
      <c r="AA12511" s="441"/>
    </row>
    <row r="12512" spans="25:27" x14ac:dyDescent="0.2">
      <c r="Y12512" s="396"/>
      <c r="Z12512" s="396"/>
      <c r="AA12512" s="441"/>
    </row>
    <row r="12513" spans="25:27" x14ac:dyDescent="0.2">
      <c r="Y12513" s="396"/>
      <c r="Z12513" s="396"/>
      <c r="AA12513" s="441"/>
    </row>
    <row r="12514" spans="25:27" x14ac:dyDescent="0.2">
      <c r="Y12514" s="396"/>
      <c r="Z12514" s="396"/>
      <c r="AA12514" s="441"/>
    </row>
    <row r="12515" spans="25:27" x14ac:dyDescent="0.2">
      <c r="Y12515" s="396"/>
      <c r="Z12515" s="396"/>
      <c r="AA12515" s="441"/>
    </row>
    <row r="12516" spans="25:27" x14ac:dyDescent="0.2">
      <c r="Y12516" s="396"/>
      <c r="Z12516" s="396"/>
      <c r="AA12516" s="441"/>
    </row>
    <row r="12517" spans="25:27" x14ac:dyDescent="0.2">
      <c r="Y12517" s="396"/>
      <c r="Z12517" s="396"/>
      <c r="AA12517" s="441"/>
    </row>
    <row r="12518" spans="25:27" x14ac:dyDescent="0.2">
      <c r="Y12518" s="396"/>
      <c r="Z12518" s="396"/>
      <c r="AA12518" s="441"/>
    </row>
    <row r="12519" spans="25:27" x14ac:dyDescent="0.2">
      <c r="Y12519" s="396"/>
      <c r="Z12519" s="396"/>
      <c r="AA12519" s="441"/>
    </row>
    <row r="12520" spans="25:27" x14ac:dyDescent="0.2">
      <c r="Y12520" s="396"/>
      <c r="Z12520" s="396"/>
      <c r="AA12520" s="441"/>
    </row>
    <row r="12521" spans="25:27" x14ac:dyDescent="0.2">
      <c r="Y12521" s="396"/>
      <c r="Z12521" s="396"/>
      <c r="AA12521" s="441"/>
    </row>
    <row r="12522" spans="25:27" x14ac:dyDescent="0.2">
      <c r="Y12522" s="396"/>
      <c r="Z12522" s="396"/>
      <c r="AA12522" s="441"/>
    </row>
    <row r="12523" spans="25:27" x14ac:dyDescent="0.2">
      <c r="Y12523" s="396"/>
      <c r="Z12523" s="396"/>
      <c r="AA12523" s="441"/>
    </row>
    <row r="12524" spans="25:27" x14ac:dyDescent="0.2">
      <c r="Y12524" s="396"/>
      <c r="Z12524" s="396"/>
      <c r="AA12524" s="441"/>
    </row>
    <row r="12525" spans="25:27" x14ac:dyDescent="0.2">
      <c r="Y12525" s="396"/>
      <c r="Z12525" s="396"/>
      <c r="AA12525" s="441"/>
    </row>
    <row r="12526" spans="25:27" x14ac:dyDescent="0.2">
      <c r="Y12526" s="396"/>
      <c r="Z12526" s="396"/>
      <c r="AA12526" s="441"/>
    </row>
    <row r="12527" spans="25:27" x14ac:dyDescent="0.2">
      <c r="Y12527" s="396"/>
      <c r="Z12527" s="396"/>
      <c r="AA12527" s="441"/>
    </row>
    <row r="12528" spans="25:27" x14ac:dyDescent="0.2">
      <c r="Y12528" s="396"/>
      <c r="Z12528" s="396"/>
      <c r="AA12528" s="441"/>
    </row>
    <row r="12529" spans="25:27" x14ac:dyDescent="0.2">
      <c r="Y12529" s="396"/>
      <c r="Z12529" s="396"/>
      <c r="AA12529" s="441"/>
    </row>
    <row r="12530" spans="25:27" x14ac:dyDescent="0.2">
      <c r="Y12530" s="396"/>
      <c r="Z12530" s="396"/>
      <c r="AA12530" s="441"/>
    </row>
    <row r="12531" spans="25:27" x14ac:dyDescent="0.2">
      <c r="Y12531" s="396"/>
      <c r="Z12531" s="396"/>
      <c r="AA12531" s="441"/>
    </row>
    <row r="12532" spans="25:27" x14ac:dyDescent="0.2">
      <c r="Y12532" s="396"/>
      <c r="Z12532" s="396"/>
      <c r="AA12532" s="441"/>
    </row>
    <row r="12533" spans="25:27" x14ac:dyDescent="0.2">
      <c r="Y12533" s="396"/>
      <c r="Z12533" s="396"/>
      <c r="AA12533" s="441"/>
    </row>
    <row r="12534" spans="25:27" x14ac:dyDescent="0.2">
      <c r="Y12534" s="396"/>
      <c r="Z12534" s="396"/>
      <c r="AA12534" s="441"/>
    </row>
    <row r="12535" spans="25:27" x14ac:dyDescent="0.2">
      <c r="Y12535" s="396"/>
      <c r="Z12535" s="396"/>
      <c r="AA12535" s="441"/>
    </row>
    <row r="12536" spans="25:27" x14ac:dyDescent="0.2">
      <c r="Y12536" s="396"/>
      <c r="Z12536" s="396"/>
      <c r="AA12536" s="441"/>
    </row>
    <row r="12537" spans="25:27" x14ac:dyDescent="0.2">
      <c r="Y12537" s="396"/>
      <c r="Z12537" s="396"/>
      <c r="AA12537" s="441"/>
    </row>
    <row r="12538" spans="25:27" x14ac:dyDescent="0.2">
      <c r="Y12538" s="396"/>
      <c r="Z12538" s="396"/>
      <c r="AA12538" s="441"/>
    </row>
    <row r="12539" spans="25:27" x14ac:dyDescent="0.2">
      <c r="Y12539" s="396"/>
      <c r="Z12539" s="396"/>
      <c r="AA12539" s="441"/>
    </row>
    <row r="12540" spans="25:27" x14ac:dyDescent="0.2">
      <c r="Y12540" s="396"/>
      <c r="Z12540" s="396"/>
      <c r="AA12540" s="441"/>
    </row>
    <row r="12541" spans="25:27" x14ac:dyDescent="0.2">
      <c r="Y12541" s="396"/>
      <c r="Z12541" s="396"/>
      <c r="AA12541" s="441"/>
    </row>
    <row r="12542" spans="25:27" x14ac:dyDescent="0.2">
      <c r="Y12542" s="396"/>
      <c r="Z12542" s="396"/>
      <c r="AA12542" s="441"/>
    </row>
    <row r="12543" spans="25:27" x14ac:dyDescent="0.2">
      <c r="Y12543" s="396"/>
      <c r="Z12543" s="396"/>
      <c r="AA12543" s="441"/>
    </row>
    <row r="12544" spans="25:27" x14ac:dyDescent="0.2">
      <c r="Y12544" s="396"/>
      <c r="Z12544" s="396"/>
      <c r="AA12544" s="441"/>
    </row>
    <row r="12545" spans="25:27" x14ac:dyDescent="0.2">
      <c r="Y12545" s="396"/>
      <c r="Z12545" s="396"/>
      <c r="AA12545" s="441"/>
    </row>
    <row r="12546" spans="25:27" x14ac:dyDescent="0.2">
      <c r="Y12546" s="396"/>
      <c r="Z12546" s="396"/>
      <c r="AA12546" s="441"/>
    </row>
    <row r="12547" spans="25:27" x14ac:dyDescent="0.2">
      <c r="Y12547" s="396"/>
      <c r="Z12547" s="396"/>
      <c r="AA12547" s="441"/>
    </row>
    <row r="12548" spans="25:27" x14ac:dyDescent="0.2">
      <c r="Y12548" s="396"/>
      <c r="Z12548" s="396"/>
      <c r="AA12548" s="441"/>
    </row>
    <row r="12549" spans="25:27" x14ac:dyDescent="0.2">
      <c r="Y12549" s="396"/>
      <c r="Z12549" s="396"/>
      <c r="AA12549" s="441"/>
    </row>
    <row r="12550" spans="25:27" x14ac:dyDescent="0.2">
      <c r="Y12550" s="396"/>
      <c r="Z12550" s="396"/>
      <c r="AA12550" s="441"/>
    </row>
    <row r="12551" spans="25:27" x14ac:dyDescent="0.2">
      <c r="Y12551" s="396"/>
      <c r="Z12551" s="396"/>
      <c r="AA12551" s="441"/>
    </row>
    <row r="12552" spans="25:27" x14ac:dyDescent="0.2">
      <c r="Y12552" s="396"/>
      <c r="Z12552" s="396"/>
      <c r="AA12552" s="441"/>
    </row>
    <row r="12553" spans="25:27" x14ac:dyDescent="0.2">
      <c r="Y12553" s="396"/>
      <c r="Z12553" s="396"/>
      <c r="AA12553" s="441"/>
    </row>
    <row r="12554" spans="25:27" x14ac:dyDescent="0.2">
      <c r="Y12554" s="396"/>
      <c r="Z12554" s="396"/>
      <c r="AA12554" s="441"/>
    </row>
    <row r="12555" spans="25:27" x14ac:dyDescent="0.2">
      <c r="Y12555" s="396"/>
      <c r="Z12555" s="396"/>
      <c r="AA12555" s="441"/>
    </row>
    <row r="12556" spans="25:27" x14ac:dyDescent="0.2">
      <c r="Y12556" s="396"/>
      <c r="Z12556" s="396"/>
      <c r="AA12556" s="441"/>
    </row>
    <row r="12557" spans="25:27" x14ac:dyDescent="0.2">
      <c r="Y12557" s="396"/>
      <c r="Z12557" s="396"/>
      <c r="AA12557" s="441"/>
    </row>
    <row r="12558" spans="25:27" x14ac:dyDescent="0.2">
      <c r="Y12558" s="396"/>
      <c r="Z12558" s="396"/>
      <c r="AA12558" s="441"/>
    </row>
    <row r="12559" spans="25:27" x14ac:dyDescent="0.2">
      <c r="Y12559" s="396"/>
      <c r="Z12559" s="396"/>
      <c r="AA12559" s="441"/>
    </row>
    <row r="12560" spans="25:27" x14ac:dyDescent="0.2">
      <c r="Y12560" s="396"/>
      <c r="Z12560" s="396"/>
      <c r="AA12560" s="441"/>
    </row>
    <row r="12561" spans="25:27" x14ac:dyDescent="0.2">
      <c r="Y12561" s="396"/>
      <c r="Z12561" s="396"/>
      <c r="AA12561" s="441"/>
    </row>
    <row r="12562" spans="25:27" x14ac:dyDescent="0.2">
      <c r="Y12562" s="396"/>
      <c r="Z12562" s="396"/>
      <c r="AA12562" s="441"/>
    </row>
    <row r="12563" spans="25:27" x14ac:dyDescent="0.2">
      <c r="Y12563" s="396"/>
      <c r="Z12563" s="396"/>
      <c r="AA12563" s="441"/>
    </row>
    <row r="12564" spans="25:27" x14ac:dyDescent="0.2">
      <c r="Y12564" s="396"/>
      <c r="Z12564" s="396"/>
      <c r="AA12564" s="441"/>
    </row>
    <row r="12565" spans="25:27" x14ac:dyDescent="0.2">
      <c r="Y12565" s="396"/>
      <c r="Z12565" s="396"/>
      <c r="AA12565" s="441"/>
    </row>
    <row r="12566" spans="25:27" x14ac:dyDescent="0.2">
      <c r="Y12566" s="396"/>
      <c r="Z12566" s="396"/>
      <c r="AA12566" s="441"/>
    </row>
    <row r="12567" spans="25:27" x14ac:dyDescent="0.2">
      <c r="Y12567" s="396"/>
      <c r="Z12567" s="396"/>
      <c r="AA12567" s="441"/>
    </row>
    <row r="12568" spans="25:27" x14ac:dyDescent="0.2">
      <c r="Y12568" s="396"/>
      <c r="Z12568" s="396"/>
      <c r="AA12568" s="441"/>
    </row>
    <row r="12569" spans="25:27" x14ac:dyDescent="0.2">
      <c r="Y12569" s="396"/>
      <c r="Z12569" s="396"/>
      <c r="AA12569" s="441"/>
    </row>
    <row r="12570" spans="25:27" x14ac:dyDescent="0.2">
      <c r="Y12570" s="396"/>
      <c r="Z12570" s="396"/>
      <c r="AA12570" s="441"/>
    </row>
    <row r="12571" spans="25:27" x14ac:dyDescent="0.2">
      <c r="Y12571" s="396"/>
      <c r="Z12571" s="396"/>
      <c r="AA12571" s="441"/>
    </row>
    <row r="12572" spans="25:27" x14ac:dyDescent="0.2">
      <c r="Y12572" s="396"/>
      <c r="Z12572" s="396"/>
      <c r="AA12572" s="441"/>
    </row>
    <row r="12573" spans="25:27" x14ac:dyDescent="0.2">
      <c r="Y12573" s="396"/>
      <c r="Z12573" s="396"/>
      <c r="AA12573" s="441"/>
    </row>
    <row r="12574" spans="25:27" x14ac:dyDescent="0.2">
      <c r="Y12574" s="396"/>
      <c r="Z12574" s="396"/>
      <c r="AA12574" s="441"/>
    </row>
    <row r="12575" spans="25:27" x14ac:dyDescent="0.2">
      <c r="Y12575" s="396"/>
      <c r="Z12575" s="396"/>
      <c r="AA12575" s="441"/>
    </row>
    <row r="12576" spans="25:27" x14ac:dyDescent="0.2">
      <c r="Y12576" s="396"/>
      <c r="Z12576" s="396"/>
      <c r="AA12576" s="441"/>
    </row>
    <row r="12577" spans="25:27" x14ac:dyDescent="0.2">
      <c r="Y12577" s="396"/>
      <c r="Z12577" s="396"/>
      <c r="AA12577" s="441"/>
    </row>
    <row r="12578" spans="25:27" x14ac:dyDescent="0.2">
      <c r="Y12578" s="396"/>
      <c r="Z12578" s="396"/>
      <c r="AA12578" s="441"/>
    </row>
    <row r="12579" spans="25:27" x14ac:dyDescent="0.2">
      <c r="Y12579" s="396"/>
      <c r="Z12579" s="396"/>
      <c r="AA12579" s="441"/>
    </row>
    <row r="12580" spans="25:27" x14ac:dyDescent="0.2">
      <c r="Y12580" s="396"/>
      <c r="Z12580" s="396"/>
      <c r="AA12580" s="441"/>
    </row>
    <row r="12581" spans="25:27" x14ac:dyDescent="0.2">
      <c r="Y12581" s="396"/>
      <c r="Z12581" s="396"/>
      <c r="AA12581" s="441"/>
    </row>
    <row r="12582" spans="25:27" x14ac:dyDescent="0.2">
      <c r="Y12582" s="396"/>
      <c r="Z12582" s="396"/>
      <c r="AA12582" s="441"/>
    </row>
    <row r="12583" spans="25:27" x14ac:dyDescent="0.2">
      <c r="Y12583" s="396"/>
      <c r="Z12583" s="396"/>
      <c r="AA12583" s="441"/>
    </row>
    <row r="12584" spans="25:27" x14ac:dyDescent="0.2">
      <c r="Y12584" s="396"/>
      <c r="Z12584" s="396"/>
      <c r="AA12584" s="441"/>
    </row>
    <row r="12585" spans="25:27" x14ac:dyDescent="0.2">
      <c r="Y12585" s="396"/>
      <c r="Z12585" s="396"/>
      <c r="AA12585" s="441"/>
    </row>
    <row r="12586" spans="25:27" x14ac:dyDescent="0.2">
      <c r="Y12586" s="396"/>
      <c r="Z12586" s="396"/>
      <c r="AA12586" s="441"/>
    </row>
    <row r="12587" spans="25:27" x14ac:dyDescent="0.2">
      <c r="Y12587" s="396"/>
      <c r="Z12587" s="396"/>
      <c r="AA12587" s="441"/>
    </row>
    <row r="12588" spans="25:27" x14ac:dyDescent="0.2">
      <c r="Y12588" s="396"/>
      <c r="Z12588" s="396"/>
      <c r="AA12588" s="441"/>
    </row>
    <row r="12589" spans="25:27" x14ac:dyDescent="0.2">
      <c r="Y12589" s="396"/>
      <c r="Z12589" s="396"/>
      <c r="AA12589" s="441"/>
    </row>
    <row r="12590" spans="25:27" x14ac:dyDescent="0.2">
      <c r="Y12590" s="396"/>
      <c r="Z12590" s="396"/>
      <c r="AA12590" s="441"/>
    </row>
    <row r="12591" spans="25:27" x14ac:dyDescent="0.2">
      <c r="Y12591" s="396"/>
      <c r="Z12591" s="396"/>
      <c r="AA12591" s="441"/>
    </row>
    <row r="12592" spans="25:27" x14ac:dyDescent="0.2">
      <c r="Y12592" s="396"/>
      <c r="Z12592" s="396"/>
      <c r="AA12592" s="441"/>
    </row>
    <row r="12593" spans="25:27" x14ac:dyDescent="0.2">
      <c r="Y12593" s="396"/>
      <c r="Z12593" s="396"/>
      <c r="AA12593" s="441"/>
    </row>
    <row r="12594" spans="25:27" x14ac:dyDescent="0.2">
      <c r="Y12594" s="396"/>
      <c r="Z12594" s="396"/>
      <c r="AA12594" s="441"/>
    </row>
    <row r="12595" spans="25:27" x14ac:dyDescent="0.2">
      <c r="Y12595" s="396"/>
      <c r="Z12595" s="396"/>
      <c r="AA12595" s="441"/>
    </row>
    <row r="12596" spans="25:27" x14ac:dyDescent="0.2">
      <c r="Y12596" s="396"/>
      <c r="Z12596" s="396"/>
      <c r="AA12596" s="441"/>
    </row>
    <row r="12597" spans="25:27" x14ac:dyDescent="0.2">
      <c r="Y12597" s="396"/>
      <c r="Z12597" s="396"/>
      <c r="AA12597" s="441"/>
    </row>
    <row r="12598" spans="25:27" x14ac:dyDescent="0.2">
      <c r="Y12598" s="396"/>
      <c r="Z12598" s="396"/>
      <c r="AA12598" s="441"/>
    </row>
    <row r="12599" spans="25:27" x14ac:dyDescent="0.2">
      <c r="Y12599" s="396"/>
      <c r="Z12599" s="396"/>
      <c r="AA12599" s="441"/>
    </row>
    <row r="12600" spans="25:27" x14ac:dyDescent="0.2">
      <c r="Y12600" s="396"/>
      <c r="Z12600" s="396"/>
      <c r="AA12600" s="441"/>
    </row>
    <row r="12601" spans="25:27" x14ac:dyDescent="0.2">
      <c r="Y12601" s="396"/>
      <c r="Z12601" s="396"/>
      <c r="AA12601" s="441"/>
    </row>
    <row r="12602" spans="25:27" x14ac:dyDescent="0.2">
      <c r="Y12602" s="396"/>
      <c r="Z12602" s="396"/>
      <c r="AA12602" s="441"/>
    </row>
    <row r="12603" spans="25:27" x14ac:dyDescent="0.2">
      <c r="Y12603" s="396"/>
      <c r="Z12603" s="396"/>
      <c r="AA12603" s="441"/>
    </row>
    <row r="12604" spans="25:27" x14ac:dyDescent="0.2">
      <c r="Y12604" s="396"/>
      <c r="Z12604" s="396"/>
      <c r="AA12604" s="441"/>
    </row>
    <row r="12605" spans="25:27" x14ac:dyDescent="0.2">
      <c r="Y12605" s="396"/>
      <c r="Z12605" s="396"/>
      <c r="AA12605" s="441"/>
    </row>
    <row r="12606" spans="25:27" x14ac:dyDescent="0.2">
      <c r="Y12606" s="396"/>
      <c r="Z12606" s="396"/>
      <c r="AA12606" s="441"/>
    </row>
    <row r="12607" spans="25:27" x14ac:dyDescent="0.2">
      <c r="Y12607" s="396"/>
      <c r="Z12607" s="396"/>
      <c r="AA12607" s="441"/>
    </row>
    <row r="12608" spans="25:27" x14ac:dyDescent="0.2">
      <c r="Y12608" s="396"/>
      <c r="Z12608" s="396"/>
      <c r="AA12608" s="441"/>
    </row>
    <row r="12609" spans="25:27" x14ac:dyDescent="0.2">
      <c r="Y12609" s="396"/>
      <c r="Z12609" s="396"/>
      <c r="AA12609" s="441"/>
    </row>
    <row r="12610" spans="25:27" x14ac:dyDescent="0.2">
      <c r="Y12610" s="396"/>
      <c r="Z12610" s="396"/>
      <c r="AA12610" s="441"/>
    </row>
    <row r="12611" spans="25:27" x14ac:dyDescent="0.2">
      <c r="Y12611" s="396"/>
      <c r="Z12611" s="396"/>
      <c r="AA12611" s="441"/>
    </row>
    <row r="12612" spans="25:27" x14ac:dyDescent="0.2">
      <c r="Y12612" s="396"/>
      <c r="Z12612" s="396"/>
      <c r="AA12612" s="441"/>
    </row>
    <row r="12613" spans="25:27" x14ac:dyDescent="0.2">
      <c r="Y12613" s="396"/>
      <c r="Z12613" s="396"/>
      <c r="AA12613" s="441"/>
    </row>
    <row r="12614" spans="25:27" x14ac:dyDescent="0.2">
      <c r="Y12614" s="396"/>
      <c r="Z12614" s="396"/>
      <c r="AA12614" s="441"/>
    </row>
    <row r="12615" spans="25:27" x14ac:dyDescent="0.2">
      <c r="Y12615" s="396"/>
      <c r="Z12615" s="396"/>
      <c r="AA12615" s="441"/>
    </row>
    <row r="12616" spans="25:27" x14ac:dyDescent="0.2">
      <c r="Y12616" s="396"/>
      <c r="Z12616" s="396"/>
      <c r="AA12616" s="441"/>
    </row>
    <row r="12617" spans="25:27" x14ac:dyDescent="0.2">
      <c r="Y12617" s="396"/>
      <c r="Z12617" s="396"/>
      <c r="AA12617" s="441"/>
    </row>
    <row r="12618" spans="25:27" x14ac:dyDescent="0.2">
      <c r="Y12618" s="396"/>
      <c r="Z12618" s="396"/>
      <c r="AA12618" s="441"/>
    </row>
    <row r="12619" spans="25:27" x14ac:dyDescent="0.2">
      <c r="Y12619" s="396"/>
      <c r="Z12619" s="396"/>
      <c r="AA12619" s="441"/>
    </row>
    <row r="12620" spans="25:27" x14ac:dyDescent="0.2">
      <c r="Y12620" s="396"/>
      <c r="Z12620" s="396"/>
      <c r="AA12620" s="441"/>
    </row>
    <row r="12621" spans="25:27" x14ac:dyDescent="0.2">
      <c r="Y12621" s="396"/>
      <c r="Z12621" s="396"/>
      <c r="AA12621" s="441"/>
    </row>
    <row r="12622" spans="25:27" x14ac:dyDescent="0.2">
      <c r="Y12622" s="396"/>
      <c r="Z12622" s="396"/>
      <c r="AA12622" s="441"/>
    </row>
    <row r="12623" spans="25:27" x14ac:dyDescent="0.2">
      <c r="Y12623" s="396"/>
      <c r="Z12623" s="396"/>
      <c r="AA12623" s="441"/>
    </row>
    <row r="12624" spans="25:27" x14ac:dyDescent="0.2">
      <c r="Y12624" s="396"/>
      <c r="Z12624" s="396"/>
      <c r="AA12624" s="441"/>
    </row>
    <row r="12625" spans="25:27" x14ac:dyDescent="0.2">
      <c r="Y12625" s="396"/>
      <c r="Z12625" s="396"/>
      <c r="AA12625" s="441"/>
    </row>
    <row r="12626" spans="25:27" x14ac:dyDescent="0.2">
      <c r="Y12626" s="396"/>
      <c r="Z12626" s="396"/>
      <c r="AA12626" s="441"/>
    </row>
    <row r="12627" spans="25:27" x14ac:dyDescent="0.2">
      <c r="Y12627" s="396"/>
      <c r="Z12627" s="396"/>
      <c r="AA12627" s="441"/>
    </row>
    <row r="12628" spans="25:27" x14ac:dyDescent="0.2">
      <c r="Y12628" s="396"/>
      <c r="Z12628" s="396"/>
      <c r="AA12628" s="441"/>
    </row>
    <row r="12629" spans="25:27" x14ac:dyDescent="0.2">
      <c r="Y12629" s="396"/>
      <c r="Z12629" s="396"/>
      <c r="AA12629" s="441"/>
    </row>
    <row r="12630" spans="25:27" x14ac:dyDescent="0.2">
      <c r="Y12630" s="396"/>
      <c r="Z12630" s="396"/>
      <c r="AA12630" s="441"/>
    </row>
    <row r="12631" spans="25:27" x14ac:dyDescent="0.2">
      <c r="Y12631" s="396"/>
      <c r="Z12631" s="396"/>
      <c r="AA12631" s="441"/>
    </row>
    <row r="12632" spans="25:27" x14ac:dyDescent="0.2">
      <c r="Y12632" s="396"/>
      <c r="Z12632" s="396"/>
      <c r="AA12632" s="441"/>
    </row>
    <row r="12633" spans="25:27" x14ac:dyDescent="0.2">
      <c r="Y12633" s="396"/>
      <c r="Z12633" s="396"/>
      <c r="AA12633" s="441"/>
    </row>
    <row r="12634" spans="25:27" x14ac:dyDescent="0.2">
      <c r="Y12634" s="396"/>
      <c r="Z12634" s="396"/>
      <c r="AA12634" s="441"/>
    </row>
    <row r="12635" spans="25:27" x14ac:dyDescent="0.2">
      <c r="Y12635" s="396"/>
      <c r="Z12635" s="396"/>
      <c r="AA12635" s="441"/>
    </row>
    <row r="12636" spans="25:27" x14ac:dyDescent="0.2">
      <c r="Y12636" s="396"/>
      <c r="Z12636" s="396"/>
      <c r="AA12636" s="441"/>
    </row>
    <row r="12637" spans="25:27" x14ac:dyDescent="0.2">
      <c r="Y12637" s="396"/>
      <c r="Z12637" s="396"/>
      <c r="AA12637" s="441"/>
    </row>
    <row r="12638" spans="25:27" x14ac:dyDescent="0.2">
      <c r="Y12638" s="396"/>
      <c r="Z12638" s="396"/>
      <c r="AA12638" s="441"/>
    </row>
    <row r="12639" spans="25:27" x14ac:dyDescent="0.2">
      <c r="Y12639" s="396"/>
      <c r="Z12639" s="396"/>
      <c r="AA12639" s="441"/>
    </row>
    <row r="12640" spans="25:27" x14ac:dyDescent="0.2">
      <c r="Y12640" s="396"/>
      <c r="Z12640" s="396"/>
      <c r="AA12640" s="441"/>
    </row>
    <row r="12641" spans="25:27" x14ac:dyDescent="0.2">
      <c r="Y12641" s="396"/>
      <c r="Z12641" s="396"/>
      <c r="AA12641" s="441"/>
    </row>
    <row r="12642" spans="25:27" x14ac:dyDescent="0.2">
      <c r="Y12642" s="396"/>
      <c r="Z12642" s="396"/>
      <c r="AA12642" s="441"/>
    </row>
    <row r="12643" spans="25:27" x14ac:dyDescent="0.2">
      <c r="Y12643" s="396"/>
      <c r="Z12643" s="396"/>
      <c r="AA12643" s="441"/>
    </row>
    <row r="12644" spans="25:27" x14ac:dyDescent="0.2">
      <c r="Y12644" s="396"/>
      <c r="Z12644" s="396"/>
      <c r="AA12644" s="441"/>
    </row>
    <row r="12645" spans="25:27" x14ac:dyDescent="0.2">
      <c r="Y12645" s="396"/>
      <c r="Z12645" s="396"/>
      <c r="AA12645" s="441"/>
    </row>
    <row r="12646" spans="25:27" x14ac:dyDescent="0.2">
      <c r="Y12646" s="396"/>
      <c r="Z12646" s="396"/>
      <c r="AA12646" s="441"/>
    </row>
    <row r="12647" spans="25:27" x14ac:dyDescent="0.2">
      <c r="Y12647" s="396"/>
      <c r="Z12647" s="396"/>
      <c r="AA12647" s="441"/>
    </row>
    <row r="12648" spans="25:27" x14ac:dyDescent="0.2">
      <c r="Y12648" s="396"/>
      <c r="Z12648" s="396"/>
      <c r="AA12648" s="441"/>
    </row>
    <row r="12649" spans="25:27" x14ac:dyDescent="0.2">
      <c r="Y12649" s="396"/>
      <c r="Z12649" s="396"/>
      <c r="AA12649" s="441"/>
    </row>
    <row r="12650" spans="25:27" x14ac:dyDescent="0.2">
      <c r="Y12650" s="396"/>
      <c r="Z12650" s="396"/>
      <c r="AA12650" s="441"/>
    </row>
    <row r="12651" spans="25:27" x14ac:dyDescent="0.2">
      <c r="Y12651" s="396"/>
      <c r="Z12651" s="396"/>
      <c r="AA12651" s="441"/>
    </row>
    <row r="12652" spans="25:27" x14ac:dyDescent="0.2">
      <c r="Y12652" s="396"/>
      <c r="Z12652" s="396"/>
      <c r="AA12652" s="441"/>
    </row>
    <row r="12653" spans="25:27" x14ac:dyDescent="0.2">
      <c r="Y12653" s="396"/>
      <c r="Z12653" s="396"/>
      <c r="AA12653" s="441"/>
    </row>
    <row r="12654" spans="25:27" x14ac:dyDescent="0.2">
      <c r="Y12654" s="396"/>
      <c r="Z12654" s="396"/>
      <c r="AA12654" s="441"/>
    </row>
    <row r="12655" spans="25:27" x14ac:dyDescent="0.2">
      <c r="Y12655" s="396"/>
      <c r="Z12655" s="396"/>
      <c r="AA12655" s="441"/>
    </row>
    <row r="12656" spans="25:27" x14ac:dyDescent="0.2">
      <c r="Y12656" s="396"/>
      <c r="Z12656" s="396"/>
      <c r="AA12656" s="441"/>
    </row>
    <row r="12657" spans="25:27" x14ac:dyDescent="0.2">
      <c r="Y12657" s="396"/>
      <c r="Z12657" s="396"/>
      <c r="AA12657" s="441"/>
    </row>
    <row r="12658" spans="25:27" x14ac:dyDescent="0.2">
      <c r="Y12658" s="396"/>
      <c r="Z12658" s="396"/>
      <c r="AA12658" s="441"/>
    </row>
    <row r="12659" spans="25:27" x14ac:dyDescent="0.2">
      <c r="Y12659" s="396"/>
      <c r="Z12659" s="396"/>
      <c r="AA12659" s="441"/>
    </row>
    <row r="12660" spans="25:27" x14ac:dyDescent="0.2">
      <c r="Y12660" s="396"/>
      <c r="Z12660" s="396"/>
      <c r="AA12660" s="441"/>
    </row>
    <row r="12661" spans="25:27" x14ac:dyDescent="0.2">
      <c r="Y12661" s="396"/>
      <c r="Z12661" s="396"/>
      <c r="AA12661" s="441"/>
    </row>
    <row r="12662" spans="25:27" x14ac:dyDescent="0.2">
      <c r="Y12662" s="396"/>
      <c r="Z12662" s="396"/>
      <c r="AA12662" s="441"/>
    </row>
    <row r="12663" spans="25:27" x14ac:dyDescent="0.2">
      <c r="Y12663" s="396"/>
      <c r="Z12663" s="396"/>
      <c r="AA12663" s="441"/>
    </row>
    <row r="12664" spans="25:27" x14ac:dyDescent="0.2">
      <c r="Y12664" s="396"/>
      <c r="Z12664" s="396"/>
      <c r="AA12664" s="441"/>
    </row>
    <row r="12665" spans="25:27" x14ac:dyDescent="0.2">
      <c r="Y12665" s="396"/>
      <c r="Z12665" s="396"/>
      <c r="AA12665" s="441"/>
    </row>
    <row r="12666" spans="25:27" x14ac:dyDescent="0.2">
      <c r="Y12666" s="396"/>
      <c r="Z12666" s="396"/>
      <c r="AA12666" s="441"/>
    </row>
    <row r="12667" spans="25:27" x14ac:dyDescent="0.2">
      <c r="Y12667" s="396"/>
      <c r="Z12667" s="396"/>
      <c r="AA12667" s="441"/>
    </row>
    <row r="12668" spans="25:27" x14ac:dyDescent="0.2">
      <c r="Y12668" s="396"/>
      <c r="Z12668" s="396"/>
      <c r="AA12668" s="441"/>
    </row>
    <row r="12669" spans="25:27" x14ac:dyDescent="0.2">
      <c r="Y12669" s="396"/>
      <c r="Z12669" s="396"/>
      <c r="AA12669" s="441"/>
    </row>
    <row r="12670" spans="25:27" x14ac:dyDescent="0.2">
      <c r="Y12670" s="396"/>
      <c r="Z12670" s="396"/>
      <c r="AA12670" s="441"/>
    </row>
    <row r="12671" spans="25:27" x14ac:dyDescent="0.2">
      <c r="Y12671" s="396"/>
      <c r="Z12671" s="396"/>
      <c r="AA12671" s="441"/>
    </row>
    <row r="12672" spans="25:27" x14ac:dyDescent="0.2">
      <c r="Y12672" s="396"/>
      <c r="Z12672" s="396"/>
      <c r="AA12672" s="441"/>
    </row>
    <row r="12673" spans="25:27" x14ac:dyDescent="0.2">
      <c r="Y12673" s="396"/>
      <c r="Z12673" s="396"/>
      <c r="AA12673" s="441"/>
    </row>
    <row r="12674" spans="25:27" x14ac:dyDescent="0.2">
      <c r="Y12674" s="396"/>
      <c r="Z12674" s="396"/>
      <c r="AA12674" s="441"/>
    </row>
    <row r="12675" spans="25:27" x14ac:dyDescent="0.2">
      <c r="Y12675" s="396"/>
      <c r="Z12675" s="396"/>
      <c r="AA12675" s="441"/>
    </row>
    <row r="12676" spans="25:27" x14ac:dyDescent="0.2">
      <c r="Y12676" s="396"/>
      <c r="Z12676" s="396"/>
      <c r="AA12676" s="441"/>
    </row>
    <row r="12677" spans="25:27" x14ac:dyDescent="0.2">
      <c r="Y12677" s="396"/>
      <c r="Z12677" s="396"/>
      <c r="AA12677" s="441"/>
    </row>
    <row r="12678" spans="25:27" x14ac:dyDescent="0.2">
      <c r="Y12678" s="396"/>
      <c r="Z12678" s="396"/>
      <c r="AA12678" s="441"/>
    </row>
    <row r="12679" spans="25:27" x14ac:dyDescent="0.2">
      <c r="Y12679" s="396"/>
      <c r="Z12679" s="396"/>
      <c r="AA12679" s="441"/>
    </row>
    <row r="12680" spans="25:27" x14ac:dyDescent="0.2">
      <c r="Y12680" s="396"/>
      <c r="Z12680" s="396"/>
      <c r="AA12680" s="441"/>
    </row>
    <row r="12681" spans="25:27" x14ac:dyDescent="0.2">
      <c r="Y12681" s="396"/>
      <c r="Z12681" s="396"/>
      <c r="AA12681" s="441"/>
    </row>
    <row r="12682" spans="25:27" x14ac:dyDescent="0.2">
      <c r="Y12682" s="396"/>
      <c r="Z12682" s="396"/>
      <c r="AA12682" s="441"/>
    </row>
    <row r="12683" spans="25:27" x14ac:dyDescent="0.2">
      <c r="Y12683" s="396"/>
      <c r="Z12683" s="396"/>
      <c r="AA12683" s="441"/>
    </row>
    <row r="12684" spans="25:27" x14ac:dyDescent="0.2">
      <c r="Y12684" s="396"/>
      <c r="Z12684" s="396"/>
      <c r="AA12684" s="441"/>
    </row>
    <row r="12685" spans="25:27" x14ac:dyDescent="0.2">
      <c r="Y12685" s="396"/>
      <c r="Z12685" s="396"/>
      <c r="AA12685" s="441"/>
    </row>
    <row r="12686" spans="25:27" x14ac:dyDescent="0.2">
      <c r="Y12686" s="396"/>
      <c r="Z12686" s="396"/>
      <c r="AA12686" s="441"/>
    </row>
    <row r="12687" spans="25:27" x14ac:dyDescent="0.2">
      <c r="Y12687" s="396"/>
      <c r="Z12687" s="396"/>
      <c r="AA12687" s="441"/>
    </row>
    <row r="12688" spans="25:27" x14ac:dyDescent="0.2">
      <c r="Y12688" s="396"/>
      <c r="Z12688" s="396"/>
      <c r="AA12688" s="441"/>
    </row>
    <row r="12689" spans="25:27" x14ac:dyDescent="0.2">
      <c r="Y12689" s="396"/>
      <c r="Z12689" s="396"/>
      <c r="AA12689" s="441"/>
    </row>
    <row r="12690" spans="25:27" x14ac:dyDescent="0.2">
      <c r="Y12690" s="396"/>
      <c r="Z12690" s="396"/>
      <c r="AA12690" s="441"/>
    </row>
    <row r="12691" spans="25:27" x14ac:dyDescent="0.2">
      <c r="Y12691" s="396"/>
      <c r="Z12691" s="396"/>
      <c r="AA12691" s="441"/>
    </row>
    <row r="12692" spans="25:27" x14ac:dyDescent="0.2">
      <c r="Y12692" s="396"/>
      <c r="Z12692" s="396"/>
      <c r="AA12692" s="441"/>
    </row>
    <row r="12693" spans="25:27" x14ac:dyDescent="0.2">
      <c r="Y12693" s="396"/>
      <c r="Z12693" s="396"/>
      <c r="AA12693" s="441"/>
    </row>
    <row r="12694" spans="25:27" x14ac:dyDescent="0.2">
      <c r="Y12694" s="396"/>
      <c r="Z12694" s="396"/>
      <c r="AA12694" s="441"/>
    </row>
    <row r="12695" spans="25:27" x14ac:dyDescent="0.2">
      <c r="Y12695" s="396"/>
      <c r="Z12695" s="396"/>
      <c r="AA12695" s="441"/>
    </row>
    <row r="12696" spans="25:27" x14ac:dyDescent="0.2">
      <c r="Y12696" s="396"/>
      <c r="Z12696" s="396"/>
      <c r="AA12696" s="441"/>
    </row>
    <row r="12697" spans="25:27" x14ac:dyDescent="0.2">
      <c r="Y12697" s="396"/>
      <c r="Z12697" s="396"/>
      <c r="AA12697" s="441"/>
    </row>
    <row r="12698" spans="25:27" x14ac:dyDescent="0.2">
      <c r="Y12698" s="396"/>
      <c r="Z12698" s="396"/>
      <c r="AA12698" s="441"/>
    </row>
    <row r="12699" spans="25:27" x14ac:dyDescent="0.2">
      <c r="Y12699" s="396"/>
      <c r="Z12699" s="396"/>
      <c r="AA12699" s="441"/>
    </row>
    <row r="12700" spans="25:27" x14ac:dyDescent="0.2">
      <c r="Y12700" s="396"/>
      <c r="Z12700" s="396"/>
      <c r="AA12700" s="441"/>
    </row>
    <row r="12701" spans="25:27" x14ac:dyDescent="0.2">
      <c r="Y12701" s="396"/>
      <c r="Z12701" s="396"/>
      <c r="AA12701" s="441"/>
    </row>
    <row r="12702" spans="25:27" x14ac:dyDescent="0.2">
      <c r="Y12702" s="396"/>
      <c r="Z12702" s="396"/>
      <c r="AA12702" s="441"/>
    </row>
    <row r="12703" spans="25:27" x14ac:dyDescent="0.2">
      <c r="Y12703" s="396"/>
      <c r="Z12703" s="396"/>
      <c r="AA12703" s="441"/>
    </row>
    <row r="12704" spans="25:27" x14ac:dyDescent="0.2">
      <c r="Y12704" s="396"/>
      <c r="Z12704" s="396"/>
      <c r="AA12704" s="441"/>
    </row>
    <row r="12705" spans="25:27" x14ac:dyDescent="0.2">
      <c r="Y12705" s="396"/>
      <c r="Z12705" s="396"/>
      <c r="AA12705" s="441"/>
    </row>
    <row r="12706" spans="25:27" x14ac:dyDescent="0.2">
      <c r="Y12706" s="396"/>
      <c r="Z12706" s="396"/>
      <c r="AA12706" s="441"/>
    </row>
    <row r="12707" spans="25:27" x14ac:dyDescent="0.2">
      <c r="Y12707" s="396"/>
      <c r="Z12707" s="396"/>
      <c r="AA12707" s="441"/>
    </row>
    <row r="12708" spans="25:27" x14ac:dyDescent="0.2">
      <c r="Y12708" s="396"/>
      <c r="Z12708" s="396"/>
      <c r="AA12708" s="441"/>
    </row>
    <row r="12709" spans="25:27" x14ac:dyDescent="0.2">
      <c r="Y12709" s="396"/>
      <c r="Z12709" s="396"/>
      <c r="AA12709" s="441"/>
    </row>
    <row r="12710" spans="25:27" x14ac:dyDescent="0.2">
      <c r="Y12710" s="396"/>
      <c r="Z12710" s="396"/>
      <c r="AA12710" s="441"/>
    </row>
    <row r="12711" spans="25:27" x14ac:dyDescent="0.2">
      <c r="Y12711" s="396"/>
      <c r="Z12711" s="396"/>
      <c r="AA12711" s="441"/>
    </row>
    <row r="12712" spans="25:27" x14ac:dyDescent="0.2">
      <c r="Y12712" s="396"/>
      <c r="Z12712" s="396"/>
      <c r="AA12712" s="441"/>
    </row>
    <row r="12713" spans="25:27" x14ac:dyDescent="0.2">
      <c r="Y12713" s="396"/>
      <c r="Z12713" s="396"/>
      <c r="AA12713" s="441"/>
    </row>
    <row r="12714" spans="25:27" x14ac:dyDescent="0.2">
      <c r="Y12714" s="396"/>
      <c r="Z12714" s="396"/>
      <c r="AA12714" s="441"/>
    </row>
    <row r="12715" spans="25:27" x14ac:dyDescent="0.2">
      <c r="Y12715" s="396"/>
      <c r="Z12715" s="396"/>
      <c r="AA12715" s="441"/>
    </row>
    <row r="12716" spans="25:27" x14ac:dyDescent="0.2">
      <c r="Y12716" s="396"/>
      <c r="Z12716" s="396"/>
      <c r="AA12716" s="441"/>
    </row>
    <row r="12717" spans="25:27" x14ac:dyDescent="0.2">
      <c r="Y12717" s="396"/>
      <c r="Z12717" s="396"/>
      <c r="AA12717" s="441"/>
    </row>
    <row r="12718" spans="25:27" x14ac:dyDescent="0.2">
      <c r="Y12718" s="396"/>
      <c r="Z12718" s="396"/>
      <c r="AA12718" s="441"/>
    </row>
    <row r="12719" spans="25:27" x14ac:dyDescent="0.2">
      <c r="Y12719" s="396"/>
      <c r="Z12719" s="396"/>
      <c r="AA12719" s="441"/>
    </row>
    <row r="12720" spans="25:27" x14ac:dyDescent="0.2">
      <c r="Y12720" s="396"/>
      <c r="Z12720" s="396"/>
      <c r="AA12720" s="441"/>
    </row>
    <row r="12721" spans="25:27" x14ac:dyDescent="0.2">
      <c r="Y12721" s="396"/>
      <c r="Z12721" s="396"/>
      <c r="AA12721" s="441"/>
    </row>
    <row r="12722" spans="25:27" x14ac:dyDescent="0.2">
      <c r="Y12722" s="396"/>
      <c r="Z12722" s="396"/>
      <c r="AA12722" s="441"/>
    </row>
    <row r="12723" spans="25:27" x14ac:dyDescent="0.2">
      <c r="Y12723" s="396"/>
      <c r="Z12723" s="396"/>
      <c r="AA12723" s="441"/>
    </row>
    <row r="12724" spans="25:27" x14ac:dyDescent="0.2">
      <c r="Y12724" s="396"/>
      <c r="Z12724" s="396"/>
      <c r="AA12724" s="441"/>
    </row>
    <row r="12725" spans="25:27" x14ac:dyDescent="0.2">
      <c r="Y12725" s="396"/>
      <c r="Z12725" s="396"/>
      <c r="AA12725" s="441"/>
    </row>
    <row r="12726" spans="25:27" x14ac:dyDescent="0.2">
      <c r="Y12726" s="396"/>
      <c r="Z12726" s="396"/>
      <c r="AA12726" s="441"/>
    </row>
    <row r="12727" spans="25:27" x14ac:dyDescent="0.2">
      <c r="Y12727" s="396"/>
      <c r="Z12727" s="396"/>
      <c r="AA12727" s="441"/>
    </row>
    <row r="12728" spans="25:27" x14ac:dyDescent="0.2">
      <c r="Y12728" s="396"/>
      <c r="Z12728" s="396"/>
      <c r="AA12728" s="441"/>
    </row>
    <row r="12729" spans="25:27" x14ac:dyDescent="0.2">
      <c r="Y12729" s="396"/>
      <c r="Z12729" s="396"/>
      <c r="AA12729" s="441"/>
    </row>
    <row r="12730" spans="25:27" x14ac:dyDescent="0.2">
      <c r="Y12730" s="396"/>
      <c r="Z12730" s="396"/>
      <c r="AA12730" s="441"/>
    </row>
    <row r="12731" spans="25:27" x14ac:dyDescent="0.2">
      <c r="Y12731" s="396"/>
      <c r="Z12731" s="396"/>
      <c r="AA12731" s="441"/>
    </row>
    <row r="12732" spans="25:27" x14ac:dyDescent="0.2">
      <c r="Y12732" s="396"/>
      <c r="Z12732" s="396"/>
      <c r="AA12732" s="441"/>
    </row>
    <row r="12733" spans="25:27" x14ac:dyDescent="0.2">
      <c r="Y12733" s="396"/>
      <c r="Z12733" s="396"/>
      <c r="AA12733" s="441"/>
    </row>
    <row r="12734" spans="25:27" x14ac:dyDescent="0.2">
      <c r="Y12734" s="396"/>
      <c r="Z12734" s="396"/>
      <c r="AA12734" s="441"/>
    </row>
    <row r="12735" spans="25:27" x14ac:dyDescent="0.2">
      <c r="Y12735" s="396"/>
      <c r="Z12735" s="396"/>
      <c r="AA12735" s="441"/>
    </row>
    <row r="12736" spans="25:27" x14ac:dyDescent="0.2">
      <c r="Y12736" s="396"/>
      <c r="Z12736" s="396"/>
      <c r="AA12736" s="441"/>
    </row>
    <row r="12737" spans="25:27" x14ac:dyDescent="0.2">
      <c r="Y12737" s="396"/>
      <c r="Z12737" s="396"/>
      <c r="AA12737" s="441"/>
    </row>
    <row r="12738" spans="25:27" x14ac:dyDescent="0.2">
      <c r="Y12738" s="396"/>
      <c r="Z12738" s="396"/>
      <c r="AA12738" s="441"/>
    </row>
    <row r="12739" spans="25:27" x14ac:dyDescent="0.2">
      <c r="Y12739" s="396"/>
      <c r="Z12739" s="396"/>
      <c r="AA12739" s="441"/>
    </row>
    <row r="12740" spans="25:27" x14ac:dyDescent="0.2">
      <c r="Y12740" s="396"/>
      <c r="Z12740" s="396"/>
      <c r="AA12740" s="441"/>
    </row>
    <row r="12741" spans="25:27" x14ac:dyDescent="0.2">
      <c r="Y12741" s="396"/>
      <c r="Z12741" s="396"/>
      <c r="AA12741" s="441"/>
    </row>
    <row r="12742" spans="25:27" x14ac:dyDescent="0.2">
      <c r="Y12742" s="396"/>
      <c r="Z12742" s="396"/>
      <c r="AA12742" s="441"/>
    </row>
    <row r="12743" spans="25:27" x14ac:dyDescent="0.2">
      <c r="Y12743" s="396"/>
      <c r="Z12743" s="396"/>
      <c r="AA12743" s="441"/>
    </row>
    <row r="12744" spans="25:27" x14ac:dyDescent="0.2">
      <c r="Y12744" s="396"/>
      <c r="Z12744" s="396"/>
      <c r="AA12744" s="441"/>
    </row>
    <row r="12745" spans="25:27" x14ac:dyDescent="0.2">
      <c r="Y12745" s="396"/>
      <c r="Z12745" s="396"/>
      <c r="AA12745" s="441"/>
    </row>
    <row r="12746" spans="25:27" x14ac:dyDescent="0.2">
      <c r="Y12746" s="396"/>
      <c r="Z12746" s="396"/>
      <c r="AA12746" s="441"/>
    </row>
    <row r="12747" spans="25:27" x14ac:dyDescent="0.2">
      <c r="Y12747" s="396"/>
      <c r="Z12747" s="396"/>
      <c r="AA12747" s="441"/>
    </row>
    <row r="12748" spans="25:27" x14ac:dyDescent="0.2">
      <c r="Y12748" s="396"/>
      <c r="Z12748" s="396"/>
      <c r="AA12748" s="441"/>
    </row>
    <row r="12749" spans="25:27" x14ac:dyDescent="0.2">
      <c r="Y12749" s="396"/>
      <c r="Z12749" s="396"/>
      <c r="AA12749" s="441"/>
    </row>
    <row r="12750" spans="25:27" x14ac:dyDescent="0.2">
      <c r="Y12750" s="396"/>
      <c r="Z12750" s="396"/>
      <c r="AA12750" s="441"/>
    </row>
    <row r="12751" spans="25:27" x14ac:dyDescent="0.2">
      <c r="Y12751" s="396"/>
      <c r="Z12751" s="396"/>
      <c r="AA12751" s="441"/>
    </row>
    <row r="12752" spans="25:27" x14ac:dyDescent="0.2">
      <c r="Y12752" s="396"/>
      <c r="Z12752" s="396"/>
      <c r="AA12752" s="441"/>
    </row>
    <row r="12753" spans="25:27" x14ac:dyDescent="0.2">
      <c r="Y12753" s="396"/>
      <c r="Z12753" s="396"/>
      <c r="AA12753" s="441"/>
    </row>
    <row r="12754" spans="25:27" x14ac:dyDescent="0.2">
      <c r="Y12754" s="396"/>
      <c r="Z12754" s="396"/>
      <c r="AA12754" s="441"/>
    </row>
    <row r="12755" spans="25:27" x14ac:dyDescent="0.2">
      <c r="Y12755" s="396"/>
      <c r="Z12755" s="396"/>
      <c r="AA12755" s="441"/>
    </row>
    <row r="12756" spans="25:27" x14ac:dyDescent="0.2">
      <c r="Y12756" s="396"/>
      <c r="Z12756" s="396"/>
      <c r="AA12756" s="441"/>
    </row>
    <row r="12757" spans="25:27" x14ac:dyDescent="0.2">
      <c r="Y12757" s="396"/>
      <c r="Z12757" s="396"/>
      <c r="AA12757" s="441"/>
    </row>
    <row r="12758" spans="25:27" x14ac:dyDescent="0.2">
      <c r="Y12758" s="396"/>
      <c r="Z12758" s="396"/>
      <c r="AA12758" s="441"/>
    </row>
    <row r="12759" spans="25:27" x14ac:dyDescent="0.2">
      <c r="Y12759" s="396"/>
      <c r="Z12759" s="396"/>
      <c r="AA12759" s="441"/>
    </row>
    <row r="12760" spans="25:27" x14ac:dyDescent="0.2">
      <c r="Y12760" s="396"/>
      <c r="Z12760" s="396"/>
      <c r="AA12760" s="441"/>
    </row>
    <row r="12761" spans="25:27" x14ac:dyDescent="0.2">
      <c r="Y12761" s="396"/>
      <c r="Z12761" s="396"/>
      <c r="AA12761" s="441"/>
    </row>
    <row r="12762" spans="25:27" x14ac:dyDescent="0.2">
      <c r="Y12762" s="396"/>
      <c r="Z12762" s="396"/>
      <c r="AA12762" s="441"/>
    </row>
    <row r="12763" spans="25:27" x14ac:dyDescent="0.2">
      <c r="Y12763" s="396"/>
      <c r="Z12763" s="396"/>
      <c r="AA12763" s="441"/>
    </row>
    <row r="12764" spans="25:27" x14ac:dyDescent="0.2">
      <c r="Y12764" s="396"/>
      <c r="Z12764" s="396"/>
      <c r="AA12764" s="441"/>
    </row>
    <row r="12765" spans="25:27" x14ac:dyDescent="0.2">
      <c r="Y12765" s="396"/>
      <c r="Z12765" s="396"/>
      <c r="AA12765" s="441"/>
    </row>
    <row r="12766" spans="25:27" x14ac:dyDescent="0.2">
      <c r="Y12766" s="396"/>
      <c r="Z12766" s="396"/>
      <c r="AA12766" s="441"/>
    </row>
    <row r="12767" spans="25:27" x14ac:dyDescent="0.2">
      <c r="Y12767" s="396"/>
      <c r="Z12767" s="396"/>
      <c r="AA12767" s="441"/>
    </row>
    <row r="12768" spans="25:27" x14ac:dyDescent="0.2">
      <c r="Y12768" s="396"/>
      <c r="Z12768" s="396"/>
      <c r="AA12768" s="441"/>
    </row>
    <row r="12769" spans="25:27" x14ac:dyDescent="0.2">
      <c r="Y12769" s="396"/>
      <c r="Z12769" s="396"/>
      <c r="AA12769" s="441"/>
    </row>
    <row r="12770" spans="25:27" x14ac:dyDescent="0.2">
      <c r="Y12770" s="396"/>
      <c r="Z12770" s="396"/>
      <c r="AA12770" s="441"/>
    </row>
    <row r="12771" spans="25:27" x14ac:dyDescent="0.2">
      <c r="Y12771" s="396"/>
      <c r="Z12771" s="396"/>
      <c r="AA12771" s="441"/>
    </row>
    <row r="12772" spans="25:27" x14ac:dyDescent="0.2">
      <c r="Y12772" s="396"/>
      <c r="Z12772" s="396"/>
      <c r="AA12772" s="441"/>
    </row>
    <row r="12773" spans="25:27" x14ac:dyDescent="0.2">
      <c r="Y12773" s="396"/>
      <c r="Z12773" s="396"/>
      <c r="AA12773" s="441"/>
    </row>
    <row r="12774" spans="25:27" x14ac:dyDescent="0.2">
      <c r="Y12774" s="396"/>
      <c r="Z12774" s="396"/>
      <c r="AA12774" s="441"/>
    </row>
    <row r="12775" spans="25:27" x14ac:dyDescent="0.2">
      <c r="Y12775" s="396"/>
      <c r="Z12775" s="396"/>
      <c r="AA12775" s="441"/>
    </row>
    <row r="12776" spans="25:27" x14ac:dyDescent="0.2">
      <c r="Y12776" s="396"/>
      <c r="Z12776" s="396"/>
      <c r="AA12776" s="441"/>
    </row>
    <row r="12777" spans="25:27" x14ac:dyDescent="0.2">
      <c r="Y12777" s="396"/>
      <c r="Z12777" s="396"/>
      <c r="AA12777" s="441"/>
    </row>
    <row r="12778" spans="25:27" x14ac:dyDescent="0.2">
      <c r="Y12778" s="396"/>
      <c r="Z12778" s="396"/>
      <c r="AA12778" s="441"/>
    </row>
    <row r="12779" spans="25:27" x14ac:dyDescent="0.2">
      <c r="Y12779" s="396"/>
      <c r="Z12779" s="396"/>
      <c r="AA12779" s="441"/>
    </row>
    <row r="12780" spans="25:27" x14ac:dyDescent="0.2">
      <c r="Y12780" s="396"/>
      <c r="Z12780" s="396"/>
      <c r="AA12780" s="441"/>
    </row>
    <row r="12781" spans="25:27" x14ac:dyDescent="0.2">
      <c r="Y12781" s="396"/>
      <c r="Z12781" s="396"/>
      <c r="AA12781" s="441"/>
    </row>
    <row r="12782" spans="25:27" x14ac:dyDescent="0.2">
      <c r="Y12782" s="396"/>
      <c r="Z12782" s="396"/>
      <c r="AA12782" s="441"/>
    </row>
    <row r="12783" spans="25:27" x14ac:dyDescent="0.2">
      <c r="Y12783" s="396"/>
      <c r="Z12783" s="396"/>
      <c r="AA12783" s="441"/>
    </row>
    <row r="12784" spans="25:27" x14ac:dyDescent="0.2">
      <c r="Y12784" s="396"/>
      <c r="Z12784" s="396"/>
      <c r="AA12784" s="441"/>
    </row>
    <row r="12785" spans="25:27" x14ac:dyDescent="0.2">
      <c r="Y12785" s="396"/>
      <c r="Z12785" s="396"/>
      <c r="AA12785" s="441"/>
    </row>
    <row r="12786" spans="25:27" x14ac:dyDescent="0.2">
      <c r="Y12786" s="396"/>
      <c r="Z12786" s="396"/>
      <c r="AA12786" s="441"/>
    </row>
    <row r="12787" spans="25:27" x14ac:dyDescent="0.2">
      <c r="Y12787" s="396"/>
      <c r="Z12787" s="396"/>
      <c r="AA12787" s="441"/>
    </row>
    <row r="12788" spans="25:27" x14ac:dyDescent="0.2">
      <c r="Y12788" s="396"/>
      <c r="Z12788" s="396"/>
      <c r="AA12788" s="441"/>
    </row>
    <row r="12789" spans="25:27" x14ac:dyDescent="0.2">
      <c r="Y12789" s="396"/>
      <c r="Z12789" s="396"/>
      <c r="AA12789" s="441"/>
    </row>
    <row r="12790" spans="25:27" x14ac:dyDescent="0.2">
      <c r="Y12790" s="396"/>
      <c r="Z12790" s="396"/>
      <c r="AA12790" s="441"/>
    </row>
    <row r="12791" spans="25:27" x14ac:dyDescent="0.2">
      <c r="Y12791" s="396"/>
      <c r="Z12791" s="396"/>
      <c r="AA12791" s="441"/>
    </row>
    <row r="12792" spans="25:27" x14ac:dyDescent="0.2">
      <c r="Y12792" s="396"/>
      <c r="Z12792" s="396"/>
      <c r="AA12792" s="441"/>
    </row>
    <row r="12793" spans="25:27" x14ac:dyDescent="0.2">
      <c r="Y12793" s="396"/>
      <c r="Z12793" s="396"/>
      <c r="AA12793" s="441"/>
    </row>
    <row r="12794" spans="25:27" x14ac:dyDescent="0.2">
      <c r="Y12794" s="396"/>
      <c r="Z12794" s="396"/>
      <c r="AA12794" s="441"/>
    </row>
    <row r="12795" spans="25:27" x14ac:dyDescent="0.2">
      <c r="Y12795" s="396"/>
      <c r="Z12795" s="396"/>
      <c r="AA12795" s="441"/>
    </row>
    <row r="12796" spans="25:27" x14ac:dyDescent="0.2">
      <c r="Y12796" s="396"/>
      <c r="Z12796" s="396"/>
      <c r="AA12796" s="441"/>
    </row>
    <row r="12797" spans="25:27" x14ac:dyDescent="0.2">
      <c r="Y12797" s="396"/>
      <c r="Z12797" s="396"/>
      <c r="AA12797" s="441"/>
    </row>
    <row r="12798" spans="25:27" x14ac:dyDescent="0.2">
      <c r="Y12798" s="396"/>
      <c r="Z12798" s="396"/>
      <c r="AA12798" s="441"/>
    </row>
    <row r="12799" spans="25:27" x14ac:dyDescent="0.2">
      <c r="Y12799" s="396"/>
      <c r="Z12799" s="396"/>
      <c r="AA12799" s="441"/>
    </row>
    <row r="12800" spans="25:27" x14ac:dyDescent="0.2">
      <c r="Y12800" s="396"/>
      <c r="Z12800" s="396"/>
      <c r="AA12800" s="441"/>
    </row>
    <row r="12801" spans="25:27" x14ac:dyDescent="0.2">
      <c r="Y12801" s="396"/>
      <c r="Z12801" s="396"/>
      <c r="AA12801" s="441"/>
    </row>
    <row r="12802" spans="25:27" x14ac:dyDescent="0.2">
      <c r="Y12802" s="396"/>
      <c r="Z12802" s="396"/>
      <c r="AA12802" s="441"/>
    </row>
    <row r="12803" spans="25:27" x14ac:dyDescent="0.2">
      <c r="Y12803" s="396"/>
      <c r="Z12803" s="396"/>
      <c r="AA12803" s="441"/>
    </row>
    <row r="12804" spans="25:27" x14ac:dyDescent="0.2">
      <c r="Y12804" s="396"/>
      <c r="Z12804" s="396"/>
      <c r="AA12804" s="441"/>
    </row>
    <row r="12805" spans="25:27" x14ac:dyDescent="0.2">
      <c r="Y12805" s="396"/>
      <c r="Z12805" s="396"/>
      <c r="AA12805" s="441"/>
    </row>
    <row r="12806" spans="25:27" x14ac:dyDescent="0.2">
      <c r="Y12806" s="396"/>
      <c r="Z12806" s="396"/>
      <c r="AA12806" s="441"/>
    </row>
    <row r="12807" spans="25:27" x14ac:dyDescent="0.2">
      <c r="Y12807" s="396"/>
      <c r="Z12807" s="396"/>
      <c r="AA12807" s="441"/>
    </row>
    <row r="12808" spans="25:27" x14ac:dyDescent="0.2">
      <c r="Y12808" s="396"/>
      <c r="Z12808" s="396"/>
      <c r="AA12808" s="441"/>
    </row>
    <row r="12809" spans="25:27" x14ac:dyDescent="0.2">
      <c r="Y12809" s="396"/>
      <c r="Z12809" s="396"/>
      <c r="AA12809" s="441"/>
    </row>
    <row r="12810" spans="25:27" x14ac:dyDescent="0.2">
      <c r="Y12810" s="396"/>
      <c r="Z12810" s="396"/>
      <c r="AA12810" s="441"/>
    </row>
    <row r="12811" spans="25:27" x14ac:dyDescent="0.2">
      <c r="Y12811" s="396"/>
      <c r="Z12811" s="396"/>
      <c r="AA12811" s="441"/>
    </row>
    <row r="12812" spans="25:27" x14ac:dyDescent="0.2">
      <c r="Y12812" s="396"/>
      <c r="Z12812" s="396"/>
      <c r="AA12812" s="441"/>
    </row>
    <row r="12813" spans="25:27" x14ac:dyDescent="0.2">
      <c r="Y12813" s="396"/>
      <c r="Z12813" s="396"/>
      <c r="AA12813" s="441"/>
    </row>
    <row r="12814" spans="25:27" x14ac:dyDescent="0.2">
      <c r="Y12814" s="396"/>
      <c r="Z12814" s="396"/>
      <c r="AA12814" s="441"/>
    </row>
    <row r="12815" spans="25:27" x14ac:dyDescent="0.2">
      <c r="Y12815" s="396"/>
      <c r="Z12815" s="396"/>
      <c r="AA12815" s="441"/>
    </row>
    <row r="12816" spans="25:27" x14ac:dyDescent="0.2">
      <c r="Y12816" s="396"/>
      <c r="Z12816" s="396"/>
      <c r="AA12816" s="441"/>
    </row>
    <row r="12817" spans="25:27" x14ac:dyDescent="0.2">
      <c r="Y12817" s="396"/>
      <c r="Z12817" s="396"/>
      <c r="AA12817" s="441"/>
    </row>
    <row r="12818" spans="25:27" x14ac:dyDescent="0.2">
      <c r="Y12818" s="396"/>
      <c r="Z12818" s="396"/>
      <c r="AA12818" s="441"/>
    </row>
    <row r="12819" spans="25:27" x14ac:dyDescent="0.2">
      <c r="Y12819" s="396"/>
      <c r="Z12819" s="396"/>
      <c r="AA12819" s="441"/>
    </row>
    <row r="12820" spans="25:27" x14ac:dyDescent="0.2">
      <c r="Y12820" s="396"/>
      <c r="Z12820" s="396"/>
      <c r="AA12820" s="441"/>
    </row>
    <row r="12821" spans="25:27" x14ac:dyDescent="0.2">
      <c r="Y12821" s="396"/>
      <c r="Z12821" s="396"/>
      <c r="AA12821" s="441"/>
    </row>
    <row r="12822" spans="25:27" x14ac:dyDescent="0.2">
      <c r="Y12822" s="396"/>
      <c r="Z12822" s="396"/>
      <c r="AA12822" s="441"/>
    </row>
    <row r="12823" spans="25:27" x14ac:dyDescent="0.2">
      <c r="Y12823" s="396"/>
      <c r="Z12823" s="396"/>
      <c r="AA12823" s="441"/>
    </row>
    <row r="12824" spans="25:27" x14ac:dyDescent="0.2">
      <c r="Y12824" s="396"/>
      <c r="Z12824" s="396"/>
      <c r="AA12824" s="441"/>
    </row>
    <row r="12825" spans="25:27" x14ac:dyDescent="0.2">
      <c r="Y12825" s="396"/>
      <c r="Z12825" s="396"/>
      <c r="AA12825" s="441"/>
    </row>
    <row r="12826" spans="25:27" x14ac:dyDescent="0.2">
      <c r="Y12826" s="396"/>
      <c r="Z12826" s="396"/>
      <c r="AA12826" s="441"/>
    </row>
    <row r="12827" spans="25:27" x14ac:dyDescent="0.2">
      <c r="Y12827" s="396"/>
      <c r="Z12827" s="396"/>
      <c r="AA12827" s="441"/>
    </row>
    <row r="12828" spans="25:27" x14ac:dyDescent="0.2">
      <c r="Y12828" s="396"/>
      <c r="Z12828" s="396"/>
      <c r="AA12828" s="441"/>
    </row>
    <row r="12829" spans="25:27" x14ac:dyDescent="0.2">
      <c r="Y12829" s="396"/>
      <c r="Z12829" s="396"/>
      <c r="AA12829" s="441"/>
    </row>
    <row r="12830" spans="25:27" x14ac:dyDescent="0.2">
      <c r="Y12830" s="396"/>
      <c r="Z12830" s="396"/>
      <c r="AA12830" s="441"/>
    </row>
    <row r="12831" spans="25:27" x14ac:dyDescent="0.2">
      <c r="Y12831" s="396"/>
      <c r="Z12831" s="396"/>
      <c r="AA12831" s="441"/>
    </row>
    <row r="12832" spans="25:27" x14ac:dyDescent="0.2">
      <c r="Y12832" s="396"/>
      <c r="Z12832" s="396"/>
      <c r="AA12832" s="441"/>
    </row>
    <row r="12833" spans="25:27" x14ac:dyDescent="0.2">
      <c r="Y12833" s="396"/>
      <c r="Z12833" s="396"/>
      <c r="AA12833" s="441"/>
    </row>
    <row r="12834" spans="25:27" x14ac:dyDescent="0.2">
      <c r="Y12834" s="396"/>
      <c r="Z12834" s="396"/>
      <c r="AA12834" s="441"/>
    </row>
    <row r="12835" spans="25:27" x14ac:dyDescent="0.2">
      <c r="Y12835" s="396"/>
      <c r="Z12835" s="396"/>
      <c r="AA12835" s="441"/>
    </row>
    <row r="12836" spans="25:27" x14ac:dyDescent="0.2">
      <c r="Y12836" s="396"/>
      <c r="Z12836" s="396"/>
      <c r="AA12836" s="441"/>
    </row>
    <row r="12837" spans="25:27" x14ac:dyDescent="0.2">
      <c r="Y12837" s="396"/>
      <c r="Z12837" s="396"/>
      <c r="AA12837" s="441"/>
    </row>
    <row r="12838" spans="25:27" x14ac:dyDescent="0.2">
      <c r="Y12838" s="396"/>
      <c r="Z12838" s="396"/>
      <c r="AA12838" s="441"/>
    </row>
    <row r="12839" spans="25:27" x14ac:dyDescent="0.2">
      <c r="Y12839" s="396"/>
      <c r="Z12839" s="396"/>
      <c r="AA12839" s="441"/>
    </row>
    <row r="12840" spans="25:27" x14ac:dyDescent="0.2">
      <c r="Y12840" s="396"/>
      <c r="Z12840" s="396"/>
      <c r="AA12840" s="441"/>
    </row>
    <row r="12841" spans="25:27" x14ac:dyDescent="0.2">
      <c r="Y12841" s="396"/>
      <c r="Z12841" s="396"/>
      <c r="AA12841" s="441"/>
    </row>
    <row r="12842" spans="25:27" x14ac:dyDescent="0.2">
      <c r="Y12842" s="396"/>
      <c r="Z12842" s="396"/>
      <c r="AA12842" s="441"/>
    </row>
    <row r="12843" spans="25:27" x14ac:dyDescent="0.2">
      <c r="Y12843" s="396"/>
      <c r="Z12843" s="396"/>
      <c r="AA12843" s="441"/>
    </row>
    <row r="12844" spans="25:27" x14ac:dyDescent="0.2">
      <c r="Y12844" s="396"/>
      <c r="Z12844" s="396"/>
      <c r="AA12844" s="441"/>
    </row>
    <row r="12845" spans="25:27" x14ac:dyDescent="0.2">
      <c r="Y12845" s="396"/>
      <c r="Z12845" s="396"/>
      <c r="AA12845" s="441"/>
    </row>
    <row r="12846" spans="25:27" x14ac:dyDescent="0.2">
      <c r="Y12846" s="396"/>
      <c r="Z12846" s="396"/>
      <c r="AA12846" s="441"/>
    </row>
    <row r="12847" spans="25:27" x14ac:dyDescent="0.2">
      <c r="Y12847" s="396"/>
      <c r="Z12847" s="396"/>
      <c r="AA12847" s="441"/>
    </row>
    <row r="12848" spans="25:27" x14ac:dyDescent="0.2">
      <c r="Y12848" s="396"/>
      <c r="Z12848" s="396"/>
      <c r="AA12848" s="441"/>
    </row>
    <row r="12849" spans="25:27" x14ac:dyDescent="0.2">
      <c r="Y12849" s="396"/>
      <c r="Z12849" s="396"/>
      <c r="AA12849" s="441"/>
    </row>
    <row r="12850" spans="25:27" x14ac:dyDescent="0.2">
      <c r="Y12850" s="396"/>
      <c r="Z12850" s="396"/>
      <c r="AA12850" s="441"/>
    </row>
    <row r="12851" spans="25:27" x14ac:dyDescent="0.2">
      <c r="Y12851" s="396"/>
      <c r="Z12851" s="396"/>
      <c r="AA12851" s="441"/>
    </row>
    <row r="12852" spans="25:27" x14ac:dyDescent="0.2">
      <c r="Y12852" s="396"/>
      <c r="Z12852" s="396"/>
      <c r="AA12852" s="441"/>
    </row>
    <row r="12853" spans="25:27" x14ac:dyDescent="0.2">
      <c r="Y12853" s="396"/>
      <c r="Z12853" s="396"/>
      <c r="AA12853" s="441"/>
    </row>
    <row r="12854" spans="25:27" x14ac:dyDescent="0.2">
      <c r="Y12854" s="396"/>
      <c r="Z12854" s="396"/>
      <c r="AA12854" s="441"/>
    </row>
    <row r="12855" spans="25:27" x14ac:dyDescent="0.2">
      <c r="Y12855" s="396"/>
      <c r="Z12855" s="396"/>
      <c r="AA12855" s="441"/>
    </row>
    <row r="12856" spans="25:27" x14ac:dyDescent="0.2">
      <c r="Y12856" s="396"/>
      <c r="Z12856" s="396"/>
      <c r="AA12856" s="441"/>
    </row>
    <row r="12857" spans="25:27" x14ac:dyDescent="0.2">
      <c r="Y12857" s="396"/>
      <c r="Z12857" s="396"/>
      <c r="AA12857" s="441"/>
    </row>
    <row r="12858" spans="25:27" x14ac:dyDescent="0.2">
      <c r="Y12858" s="396"/>
      <c r="Z12858" s="396"/>
      <c r="AA12858" s="441"/>
    </row>
    <row r="12859" spans="25:27" x14ac:dyDescent="0.2">
      <c r="Y12859" s="396"/>
      <c r="Z12859" s="396"/>
      <c r="AA12859" s="441"/>
    </row>
    <row r="12860" spans="25:27" x14ac:dyDescent="0.2">
      <c r="Y12860" s="396"/>
      <c r="Z12860" s="396"/>
      <c r="AA12860" s="441"/>
    </row>
    <row r="12861" spans="25:27" x14ac:dyDescent="0.2">
      <c r="Y12861" s="396"/>
      <c r="Z12861" s="396"/>
      <c r="AA12861" s="441"/>
    </row>
    <row r="12862" spans="25:27" x14ac:dyDescent="0.2">
      <c r="Y12862" s="396"/>
      <c r="Z12862" s="396"/>
      <c r="AA12862" s="441"/>
    </row>
    <row r="12863" spans="25:27" x14ac:dyDescent="0.2">
      <c r="Y12863" s="396"/>
      <c r="Z12863" s="396"/>
      <c r="AA12863" s="441"/>
    </row>
    <row r="12864" spans="25:27" x14ac:dyDescent="0.2">
      <c r="Y12864" s="396"/>
      <c r="Z12864" s="396"/>
      <c r="AA12864" s="441"/>
    </row>
    <row r="12865" spans="25:27" x14ac:dyDescent="0.2">
      <c r="Y12865" s="396"/>
      <c r="Z12865" s="396"/>
      <c r="AA12865" s="441"/>
    </row>
    <row r="12866" spans="25:27" x14ac:dyDescent="0.2">
      <c r="Y12866" s="396"/>
      <c r="Z12866" s="396"/>
      <c r="AA12866" s="441"/>
    </row>
    <row r="12867" spans="25:27" x14ac:dyDescent="0.2">
      <c r="Y12867" s="396"/>
      <c r="Z12867" s="396"/>
      <c r="AA12867" s="441"/>
    </row>
    <row r="12868" spans="25:27" x14ac:dyDescent="0.2">
      <c r="Y12868" s="396"/>
      <c r="Z12868" s="396"/>
      <c r="AA12868" s="441"/>
    </row>
    <row r="12869" spans="25:27" x14ac:dyDescent="0.2">
      <c r="Y12869" s="396"/>
      <c r="Z12869" s="396"/>
      <c r="AA12869" s="441"/>
    </row>
    <row r="12870" spans="25:27" x14ac:dyDescent="0.2">
      <c r="Y12870" s="396"/>
      <c r="Z12870" s="396"/>
      <c r="AA12870" s="441"/>
    </row>
    <row r="12871" spans="25:27" x14ac:dyDescent="0.2">
      <c r="Y12871" s="396"/>
      <c r="Z12871" s="396"/>
      <c r="AA12871" s="441"/>
    </row>
    <row r="12872" spans="25:27" x14ac:dyDescent="0.2">
      <c r="Y12872" s="396"/>
      <c r="Z12872" s="396"/>
      <c r="AA12872" s="441"/>
    </row>
    <row r="12873" spans="25:27" x14ac:dyDescent="0.2">
      <c r="Y12873" s="396"/>
      <c r="Z12873" s="396"/>
      <c r="AA12873" s="441"/>
    </row>
    <row r="12874" spans="25:27" x14ac:dyDescent="0.2">
      <c r="Y12874" s="396"/>
      <c r="Z12874" s="396"/>
      <c r="AA12874" s="441"/>
    </row>
    <row r="12875" spans="25:27" x14ac:dyDescent="0.2">
      <c r="Y12875" s="396"/>
      <c r="Z12875" s="396"/>
      <c r="AA12875" s="441"/>
    </row>
    <row r="12876" spans="25:27" x14ac:dyDescent="0.2">
      <c r="Y12876" s="396"/>
      <c r="Z12876" s="396"/>
      <c r="AA12876" s="441"/>
    </row>
    <row r="12877" spans="25:27" x14ac:dyDescent="0.2">
      <c r="Y12877" s="396"/>
      <c r="Z12877" s="396"/>
      <c r="AA12877" s="441"/>
    </row>
    <row r="12878" spans="25:27" x14ac:dyDescent="0.2">
      <c r="Y12878" s="396"/>
      <c r="Z12878" s="396"/>
      <c r="AA12878" s="441"/>
    </row>
    <row r="12879" spans="25:27" x14ac:dyDescent="0.2">
      <c r="Y12879" s="396"/>
      <c r="Z12879" s="396"/>
      <c r="AA12879" s="441"/>
    </row>
    <row r="12880" spans="25:27" x14ac:dyDescent="0.2">
      <c r="Y12880" s="396"/>
      <c r="Z12880" s="396"/>
      <c r="AA12880" s="441"/>
    </row>
    <row r="12881" spans="25:27" x14ac:dyDescent="0.2">
      <c r="Y12881" s="396"/>
      <c r="Z12881" s="396"/>
      <c r="AA12881" s="441"/>
    </row>
    <row r="12882" spans="25:27" x14ac:dyDescent="0.2">
      <c r="Y12882" s="396"/>
      <c r="Z12882" s="396"/>
      <c r="AA12882" s="441"/>
    </row>
    <row r="12883" spans="25:27" x14ac:dyDescent="0.2">
      <c r="Y12883" s="396"/>
      <c r="Z12883" s="396"/>
      <c r="AA12883" s="441"/>
    </row>
    <row r="12884" spans="25:27" x14ac:dyDescent="0.2">
      <c r="Y12884" s="396"/>
      <c r="Z12884" s="396"/>
      <c r="AA12884" s="441"/>
    </row>
    <row r="12885" spans="25:27" x14ac:dyDescent="0.2">
      <c r="Y12885" s="396"/>
      <c r="Z12885" s="396"/>
      <c r="AA12885" s="441"/>
    </row>
    <row r="12886" spans="25:27" x14ac:dyDescent="0.2">
      <c r="Y12886" s="396"/>
      <c r="Z12886" s="396"/>
      <c r="AA12886" s="441"/>
    </row>
    <row r="12887" spans="25:27" x14ac:dyDescent="0.2">
      <c r="Y12887" s="396"/>
      <c r="Z12887" s="396"/>
      <c r="AA12887" s="441"/>
    </row>
    <row r="12888" spans="25:27" x14ac:dyDescent="0.2">
      <c r="Y12888" s="396"/>
      <c r="Z12888" s="396"/>
      <c r="AA12888" s="441"/>
    </row>
    <row r="12889" spans="25:27" x14ac:dyDescent="0.2">
      <c r="Y12889" s="396"/>
      <c r="Z12889" s="396"/>
      <c r="AA12889" s="441"/>
    </row>
    <row r="12890" spans="25:27" x14ac:dyDescent="0.2">
      <c r="Y12890" s="396"/>
      <c r="Z12890" s="396"/>
      <c r="AA12890" s="441"/>
    </row>
    <row r="12891" spans="25:27" x14ac:dyDescent="0.2">
      <c r="Y12891" s="396"/>
      <c r="Z12891" s="396"/>
      <c r="AA12891" s="441"/>
    </row>
    <row r="12892" spans="25:27" x14ac:dyDescent="0.2">
      <c r="Y12892" s="396"/>
      <c r="Z12892" s="396"/>
      <c r="AA12892" s="441"/>
    </row>
    <row r="12893" spans="25:27" x14ac:dyDescent="0.2">
      <c r="Y12893" s="396"/>
      <c r="Z12893" s="396"/>
      <c r="AA12893" s="441"/>
    </row>
    <row r="12894" spans="25:27" x14ac:dyDescent="0.2">
      <c r="Y12894" s="396"/>
      <c r="Z12894" s="396"/>
      <c r="AA12894" s="441"/>
    </row>
    <row r="12895" spans="25:27" x14ac:dyDescent="0.2">
      <c r="Y12895" s="396"/>
      <c r="Z12895" s="396"/>
      <c r="AA12895" s="441"/>
    </row>
    <row r="12896" spans="25:27" x14ac:dyDescent="0.2">
      <c r="Y12896" s="396"/>
      <c r="Z12896" s="396"/>
      <c r="AA12896" s="441"/>
    </row>
    <row r="12897" spans="25:27" x14ac:dyDescent="0.2">
      <c r="Y12897" s="396"/>
      <c r="Z12897" s="396"/>
      <c r="AA12897" s="441"/>
    </row>
    <row r="12898" spans="25:27" x14ac:dyDescent="0.2">
      <c r="Y12898" s="396"/>
      <c r="Z12898" s="396"/>
      <c r="AA12898" s="441"/>
    </row>
    <row r="12899" spans="25:27" x14ac:dyDescent="0.2">
      <c r="Y12899" s="396"/>
      <c r="Z12899" s="396"/>
      <c r="AA12899" s="441"/>
    </row>
    <row r="12900" spans="25:27" x14ac:dyDescent="0.2">
      <c r="Y12900" s="396"/>
      <c r="Z12900" s="396"/>
      <c r="AA12900" s="441"/>
    </row>
    <row r="12901" spans="25:27" x14ac:dyDescent="0.2">
      <c r="Y12901" s="396"/>
      <c r="Z12901" s="396"/>
      <c r="AA12901" s="441"/>
    </row>
    <row r="12902" spans="25:27" x14ac:dyDescent="0.2">
      <c r="Y12902" s="396"/>
      <c r="Z12902" s="396"/>
      <c r="AA12902" s="441"/>
    </row>
    <row r="12903" spans="25:27" x14ac:dyDescent="0.2">
      <c r="Y12903" s="396"/>
      <c r="Z12903" s="396"/>
      <c r="AA12903" s="441"/>
    </row>
    <row r="12904" spans="25:27" x14ac:dyDescent="0.2">
      <c r="Y12904" s="396"/>
      <c r="Z12904" s="396"/>
      <c r="AA12904" s="441"/>
    </row>
    <row r="12905" spans="25:27" x14ac:dyDescent="0.2">
      <c r="Y12905" s="396"/>
      <c r="Z12905" s="396"/>
      <c r="AA12905" s="441"/>
    </row>
    <row r="12906" spans="25:27" x14ac:dyDescent="0.2">
      <c r="Y12906" s="396"/>
      <c r="Z12906" s="396"/>
      <c r="AA12906" s="441"/>
    </row>
    <row r="12907" spans="25:27" x14ac:dyDescent="0.2">
      <c r="Y12907" s="396"/>
      <c r="Z12907" s="396"/>
      <c r="AA12907" s="441"/>
    </row>
    <row r="12908" spans="25:27" x14ac:dyDescent="0.2">
      <c r="Y12908" s="396"/>
      <c r="Z12908" s="396"/>
      <c r="AA12908" s="441"/>
    </row>
    <row r="12909" spans="25:27" x14ac:dyDescent="0.2">
      <c r="Y12909" s="396"/>
      <c r="Z12909" s="396"/>
      <c r="AA12909" s="441"/>
    </row>
    <row r="12910" spans="25:27" x14ac:dyDescent="0.2">
      <c r="Y12910" s="396"/>
      <c r="Z12910" s="396"/>
      <c r="AA12910" s="441"/>
    </row>
    <row r="12911" spans="25:27" x14ac:dyDescent="0.2">
      <c r="Y12911" s="396"/>
      <c r="Z12911" s="396"/>
      <c r="AA12911" s="441"/>
    </row>
    <row r="12912" spans="25:27" x14ac:dyDescent="0.2">
      <c r="Y12912" s="396"/>
      <c r="Z12912" s="396"/>
      <c r="AA12912" s="441"/>
    </row>
    <row r="12913" spans="25:27" x14ac:dyDescent="0.2">
      <c r="Y12913" s="396"/>
      <c r="Z12913" s="396"/>
      <c r="AA12913" s="441"/>
    </row>
    <row r="12914" spans="25:27" x14ac:dyDescent="0.2">
      <c r="Y12914" s="396"/>
      <c r="Z12914" s="396"/>
      <c r="AA12914" s="441"/>
    </row>
    <row r="12915" spans="25:27" x14ac:dyDescent="0.2">
      <c r="Y12915" s="396"/>
      <c r="Z12915" s="396"/>
      <c r="AA12915" s="441"/>
    </row>
    <row r="12916" spans="25:27" x14ac:dyDescent="0.2">
      <c r="Y12916" s="396"/>
      <c r="Z12916" s="396"/>
      <c r="AA12916" s="441"/>
    </row>
    <row r="12917" spans="25:27" x14ac:dyDescent="0.2">
      <c r="Y12917" s="396"/>
      <c r="Z12917" s="396"/>
      <c r="AA12917" s="441"/>
    </row>
    <row r="12918" spans="25:27" x14ac:dyDescent="0.2">
      <c r="Y12918" s="396"/>
      <c r="Z12918" s="396"/>
      <c r="AA12918" s="441"/>
    </row>
    <row r="12919" spans="25:27" x14ac:dyDescent="0.2">
      <c r="Y12919" s="396"/>
      <c r="Z12919" s="396"/>
      <c r="AA12919" s="441"/>
    </row>
    <row r="12920" spans="25:27" x14ac:dyDescent="0.2">
      <c r="Y12920" s="396"/>
      <c r="Z12920" s="396"/>
      <c r="AA12920" s="441"/>
    </row>
    <row r="12921" spans="25:27" x14ac:dyDescent="0.2">
      <c r="Y12921" s="396"/>
      <c r="Z12921" s="396"/>
      <c r="AA12921" s="441"/>
    </row>
    <row r="12922" spans="25:27" x14ac:dyDescent="0.2">
      <c r="Y12922" s="396"/>
      <c r="Z12922" s="396"/>
      <c r="AA12922" s="441"/>
    </row>
    <row r="12923" spans="25:27" x14ac:dyDescent="0.2">
      <c r="Y12923" s="396"/>
      <c r="Z12923" s="396"/>
      <c r="AA12923" s="441"/>
    </row>
    <row r="12924" spans="25:27" x14ac:dyDescent="0.2">
      <c r="Y12924" s="396"/>
      <c r="Z12924" s="396"/>
      <c r="AA12924" s="441"/>
    </row>
    <row r="12925" spans="25:27" x14ac:dyDescent="0.2">
      <c r="Y12925" s="396"/>
      <c r="Z12925" s="396"/>
      <c r="AA12925" s="441"/>
    </row>
    <row r="12926" spans="25:27" x14ac:dyDescent="0.2">
      <c r="Y12926" s="396"/>
      <c r="Z12926" s="396"/>
      <c r="AA12926" s="441"/>
    </row>
    <row r="12927" spans="25:27" x14ac:dyDescent="0.2">
      <c r="Y12927" s="396"/>
      <c r="Z12927" s="396"/>
      <c r="AA12927" s="441"/>
    </row>
    <row r="12928" spans="25:27" x14ac:dyDescent="0.2">
      <c r="Y12928" s="396"/>
      <c r="Z12928" s="396"/>
      <c r="AA12928" s="441"/>
    </row>
    <row r="12929" spans="25:27" x14ac:dyDescent="0.2">
      <c r="Y12929" s="396"/>
      <c r="Z12929" s="396"/>
      <c r="AA12929" s="441"/>
    </row>
    <row r="12930" spans="25:27" x14ac:dyDescent="0.2">
      <c r="Y12930" s="396"/>
      <c r="Z12930" s="396"/>
      <c r="AA12930" s="441"/>
    </row>
    <row r="12931" spans="25:27" x14ac:dyDescent="0.2">
      <c r="Y12931" s="396"/>
      <c r="Z12931" s="396"/>
      <c r="AA12931" s="441"/>
    </row>
    <row r="12932" spans="25:27" x14ac:dyDescent="0.2">
      <c r="Y12932" s="396"/>
      <c r="Z12932" s="396"/>
      <c r="AA12932" s="441"/>
    </row>
    <row r="12933" spans="25:27" x14ac:dyDescent="0.2">
      <c r="Y12933" s="396"/>
      <c r="Z12933" s="396"/>
      <c r="AA12933" s="441"/>
    </row>
    <row r="12934" spans="25:27" x14ac:dyDescent="0.2">
      <c r="Y12934" s="396"/>
      <c r="Z12934" s="396"/>
      <c r="AA12934" s="441"/>
    </row>
    <row r="12935" spans="25:27" x14ac:dyDescent="0.2">
      <c r="Y12935" s="396"/>
      <c r="Z12935" s="396"/>
      <c r="AA12935" s="441"/>
    </row>
    <row r="12936" spans="25:27" x14ac:dyDescent="0.2">
      <c r="Y12936" s="396"/>
      <c r="Z12936" s="396"/>
      <c r="AA12936" s="441"/>
    </row>
    <row r="12937" spans="25:27" x14ac:dyDescent="0.2">
      <c r="Y12937" s="396"/>
      <c r="Z12937" s="396"/>
      <c r="AA12937" s="441"/>
    </row>
    <row r="12938" spans="25:27" x14ac:dyDescent="0.2">
      <c r="Y12938" s="396"/>
      <c r="Z12938" s="396"/>
      <c r="AA12938" s="441"/>
    </row>
    <row r="12939" spans="25:27" x14ac:dyDescent="0.2">
      <c r="Y12939" s="396"/>
      <c r="Z12939" s="396"/>
      <c r="AA12939" s="441"/>
    </row>
    <row r="12940" spans="25:27" x14ac:dyDescent="0.2">
      <c r="Y12940" s="396"/>
      <c r="Z12940" s="396"/>
      <c r="AA12940" s="441"/>
    </row>
    <row r="12941" spans="25:27" x14ac:dyDescent="0.2">
      <c r="Y12941" s="396"/>
      <c r="Z12941" s="396"/>
      <c r="AA12941" s="441"/>
    </row>
    <row r="12942" spans="25:27" x14ac:dyDescent="0.2">
      <c r="Y12942" s="396"/>
      <c r="Z12942" s="396"/>
      <c r="AA12942" s="441"/>
    </row>
    <row r="12943" spans="25:27" x14ac:dyDescent="0.2">
      <c r="Y12943" s="396"/>
      <c r="Z12943" s="396"/>
      <c r="AA12943" s="441"/>
    </row>
    <row r="12944" spans="25:27" x14ac:dyDescent="0.2">
      <c r="Y12944" s="396"/>
      <c r="Z12944" s="396"/>
      <c r="AA12944" s="441"/>
    </row>
    <row r="12945" spans="25:27" x14ac:dyDescent="0.2">
      <c r="Y12945" s="396"/>
      <c r="Z12945" s="396"/>
      <c r="AA12945" s="441"/>
    </row>
    <row r="12946" spans="25:27" x14ac:dyDescent="0.2">
      <c r="Y12946" s="396"/>
      <c r="Z12946" s="396"/>
      <c r="AA12946" s="441"/>
    </row>
    <row r="12947" spans="25:27" x14ac:dyDescent="0.2">
      <c r="Y12947" s="396"/>
      <c r="Z12947" s="396"/>
      <c r="AA12947" s="441"/>
    </row>
    <row r="12948" spans="25:27" x14ac:dyDescent="0.2">
      <c r="Y12948" s="396"/>
      <c r="Z12948" s="396"/>
      <c r="AA12948" s="441"/>
    </row>
    <row r="12949" spans="25:27" x14ac:dyDescent="0.2">
      <c r="Y12949" s="396"/>
      <c r="Z12949" s="396"/>
      <c r="AA12949" s="441"/>
    </row>
    <row r="12950" spans="25:27" x14ac:dyDescent="0.2">
      <c r="Y12950" s="396"/>
      <c r="Z12950" s="396"/>
      <c r="AA12950" s="441"/>
    </row>
    <row r="12951" spans="25:27" x14ac:dyDescent="0.2">
      <c r="Y12951" s="396"/>
      <c r="Z12951" s="396"/>
      <c r="AA12951" s="441"/>
    </row>
    <row r="12952" spans="25:27" x14ac:dyDescent="0.2">
      <c r="Y12952" s="396"/>
      <c r="Z12952" s="396"/>
      <c r="AA12952" s="441"/>
    </row>
    <row r="12953" spans="25:27" x14ac:dyDescent="0.2">
      <c r="Y12953" s="396"/>
      <c r="Z12953" s="396"/>
      <c r="AA12953" s="441"/>
    </row>
    <row r="12954" spans="25:27" x14ac:dyDescent="0.2">
      <c r="Y12954" s="396"/>
      <c r="Z12954" s="396"/>
      <c r="AA12954" s="441"/>
    </row>
    <row r="12955" spans="25:27" x14ac:dyDescent="0.2">
      <c r="Y12955" s="396"/>
      <c r="Z12955" s="396"/>
      <c r="AA12955" s="441"/>
    </row>
    <row r="12956" spans="25:27" x14ac:dyDescent="0.2">
      <c r="Y12956" s="396"/>
      <c r="Z12956" s="396"/>
      <c r="AA12956" s="441"/>
    </row>
    <row r="12957" spans="25:27" x14ac:dyDescent="0.2">
      <c r="Y12957" s="396"/>
      <c r="Z12957" s="396"/>
      <c r="AA12957" s="441"/>
    </row>
    <row r="12958" spans="25:27" x14ac:dyDescent="0.2">
      <c r="Y12958" s="396"/>
      <c r="Z12958" s="396"/>
      <c r="AA12958" s="441"/>
    </row>
    <row r="12959" spans="25:27" x14ac:dyDescent="0.2">
      <c r="Y12959" s="396"/>
      <c r="Z12959" s="396"/>
      <c r="AA12959" s="441"/>
    </row>
    <row r="12960" spans="25:27" x14ac:dyDescent="0.2">
      <c r="Y12960" s="396"/>
      <c r="Z12960" s="396"/>
      <c r="AA12960" s="441"/>
    </row>
    <row r="12961" spans="25:27" x14ac:dyDescent="0.2">
      <c r="Y12961" s="396"/>
      <c r="Z12961" s="396"/>
      <c r="AA12961" s="441"/>
    </row>
    <row r="12962" spans="25:27" x14ac:dyDescent="0.2">
      <c r="Y12962" s="396"/>
      <c r="Z12962" s="396"/>
      <c r="AA12962" s="441"/>
    </row>
    <row r="12963" spans="25:27" x14ac:dyDescent="0.2">
      <c r="Y12963" s="396"/>
      <c r="Z12963" s="396"/>
      <c r="AA12963" s="441"/>
    </row>
    <row r="12964" spans="25:27" x14ac:dyDescent="0.2">
      <c r="Y12964" s="396"/>
      <c r="Z12964" s="396"/>
      <c r="AA12964" s="441"/>
    </row>
    <row r="12965" spans="25:27" x14ac:dyDescent="0.2">
      <c r="Y12965" s="396"/>
      <c r="Z12965" s="396"/>
      <c r="AA12965" s="441"/>
    </row>
    <row r="12966" spans="25:27" x14ac:dyDescent="0.2">
      <c r="Y12966" s="396"/>
      <c r="Z12966" s="396"/>
      <c r="AA12966" s="441"/>
    </row>
    <row r="12967" spans="25:27" x14ac:dyDescent="0.2">
      <c r="Y12967" s="396"/>
      <c r="Z12967" s="396"/>
      <c r="AA12967" s="441"/>
    </row>
    <row r="12968" spans="25:27" x14ac:dyDescent="0.2">
      <c r="Y12968" s="396"/>
      <c r="Z12968" s="396"/>
      <c r="AA12968" s="441"/>
    </row>
    <row r="12969" spans="25:27" x14ac:dyDescent="0.2">
      <c r="Y12969" s="396"/>
      <c r="Z12969" s="396"/>
      <c r="AA12969" s="441"/>
    </row>
    <row r="12970" spans="25:27" x14ac:dyDescent="0.2">
      <c r="Y12970" s="396"/>
      <c r="Z12970" s="396"/>
      <c r="AA12970" s="441"/>
    </row>
    <row r="12971" spans="25:27" x14ac:dyDescent="0.2">
      <c r="Y12971" s="396"/>
      <c r="Z12971" s="396"/>
      <c r="AA12971" s="441"/>
    </row>
    <row r="12972" spans="25:27" x14ac:dyDescent="0.2">
      <c r="Y12972" s="396"/>
      <c r="Z12972" s="396"/>
      <c r="AA12972" s="441"/>
    </row>
    <row r="12973" spans="25:27" x14ac:dyDescent="0.2">
      <c r="Y12973" s="396"/>
      <c r="Z12973" s="396"/>
      <c r="AA12973" s="441"/>
    </row>
    <row r="12974" spans="25:27" x14ac:dyDescent="0.2">
      <c r="Y12974" s="396"/>
      <c r="Z12974" s="396"/>
      <c r="AA12974" s="441"/>
    </row>
    <row r="12975" spans="25:27" x14ac:dyDescent="0.2">
      <c r="Y12975" s="396"/>
      <c r="Z12975" s="396"/>
      <c r="AA12975" s="441"/>
    </row>
    <row r="12976" spans="25:27" x14ac:dyDescent="0.2">
      <c r="Y12976" s="396"/>
      <c r="Z12976" s="396"/>
      <c r="AA12976" s="441"/>
    </row>
    <row r="12977" spans="25:27" x14ac:dyDescent="0.2">
      <c r="Y12977" s="396"/>
      <c r="Z12977" s="396"/>
      <c r="AA12977" s="441"/>
    </row>
    <row r="12978" spans="25:27" x14ac:dyDescent="0.2">
      <c r="Y12978" s="396"/>
      <c r="Z12978" s="396"/>
      <c r="AA12978" s="441"/>
    </row>
    <row r="12979" spans="25:27" x14ac:dyDescent="0.2">
      <c r="Y12979" s="396"/>
      <c r="Z12979" s="396"/>
      <c r="AA12979" s="441"/>
    </row>
    <row r="12980" spans="25:27" x14ac:dyDescent="0.2">
      <c r="Y12980" s="396"/>
      <c r="Z12980" s="396"/>
      <c r="AA12980" s="441"/>
    </row>
    <row r="12981" spans="25:27" x14ac:dyDescent="0.2">
      <c r="Y12981" s="396"/>
      <c r="Z12981" s="396"/>
      <c r="AA12981" s="441"/>
    </row>
    <row r="12982" spans="25:27" x14ac:dyDescent="0.2">
      <c r="Y12982" s="396"/>
      <c r="Z12982" s="396"/>
      <c r="AA12982" s="441"/>
    </row>
    <row r="12983" spans="25:27" x14ac:dyDescent="0.2">
      <c r="Y12983" s="396"/>
      <c r="Z12983" s="396"/>
      <c r="AA12983" s="441"/>
    </row>
    <row r="12984" spans="25:27" x14ac:dyDescent="0.2">
      <c r="Y12984" s="396"/>
      <c r="Z12984" s="396"/>
      <c r="AA12984" s="441"/>
    </row>
    <row r="12985" spans="25:27" x14ac:dyDescent="0.2">
      <c r="Y12985" s="396"/>
      <c r="Z12985" s="396"/>
      <c r="AA12985" s="441"/>
    </row>
    <row r="12986" spans="25:27" x14ac:dyDescent="0.2">
      <c r="Y12986" s="396"/>
      <c r="Z12986" s="396"/>
      <c r="AA12986" s="441"/>
    </row>
    <row r="12987" spans="25:27" x14ac:dyDescent="0.2">
      <c r="Y12987" s="396"/>
      <c r="Z12987" s="396"/>
      <c r="AA12987" s="441"/>
    </row>
    <row r="12988" spans="25:27" x14ac:dyDescent="0.2">
      <c r="Y12988" s="396"/>
      <c r="Z12988" s="396"/>
      <c r="AA12988" s="441"/>
    </row>
    <row r="12989" spans="25:27" x14ac:dyDescent="0.2">
      <c r="Y12989" s="396"/>
      <c r="Z12989" s="396"/>
      <c r="AA12989" s="441"/>
    </row>
    <row r="12990" spans="25:27" x14ac:dyDescent="0.2">
      <c r="Y12990" s="396"/>
      <c r="Z12990" s="396"/>
      <c r="AA12990" s="441"/>
    </row>
    <row r="12991" spans="25:27" x14ac:dyDescent="0.2">
      <c r="Y12991" s="396"/>
      <c r="Z12991" s="396"/>
      <c r="AA12991" s="441"/>
    </row>
    <row r="12992" spans="25:27" x14ac:dyDescent="0.2">
      <c r="Y12992" s="396"/>
      <c r="Z12992" s="396"/>
      <c r="AA12992" s="441"/>
    </row>
    <row r="12993" spans="25:27" x14ac:dyDescent="0.2">
      <c r="Y12993" s="396"/>
      <c r="Z12993" s="396"/>
      <c r="AA12993" s="441"/>
    </row>
    <row r="12994" spans="25:27" x14ac:dyDescent="0.2">
      <c r="Y12994" s="396"/>
      <c r="Z12994" s="396"/>
      <c r="AA12994" s="441"/>
    </row>
    <row r="12995" spans="25:27" x14ac:dyDescent="0.2">
      <c r="Y12995" s="396"/>
      <c r="Z12995" s="396"/>
      <c r="AA12995" s="441"/>
    </row>
    <row r="12996" spans="25:27" x14ac:dyDescent="0.2">
      <c r="Y12996" s="396"/>
      <c r="Z12996" s="396"/>
      <c r="AA12996" s="441"/>
    </row>
    <row r="12997" spans="25:27" x14ac:dyDescent="0.2">
      <c r="Y12997" s="396"/>
      <c r="Z12997" s="396"/>
      <c r="AA12997" s="441"/>
    </row>
    <row r="12998" spans="25:27" x14ac:dyDescent="0.2">
      <c r="Y12998" s="396"/>
      <c r="Z12998" s="396"/>
      <c r="AA12998" s="441"/>
    </row>
    <row r="12999" spans="25:27" x14ac:dyDescent="0.2">
      <c r="Y12999" s="396"/>
      <c r="Z12999" s="396"/>
      <c r="AA12999" s="441"/>
    </row>
    <row r="13000" spans="25:27" x14ac:dyDescent="0.2">
      <c r="Y13000" s="396"/>
      <c r="Z13000" s="396"/>
      <c r="AA13000" s="441"/>
    </row>
    <row r="13001" spans="25:27" x14ac:dyDescent="0.2">
      <c r="Y13001" s="396"/>
      <c r="Z13001" s="396"/>
      <c r="AA13001" s="441"/>
    </row>
    <row r="13002" spans="25:27" x14ac:dyDescent="0.2">
      <c r="Y13002" s="396"/>
      <c r="Z13002" s="396"/>
      <c r="AA13002" s="441"/>
    </row>
    <row r="13003" spans="25:27" x14ac:dyDescent="0.2">
      <c r="Y13003" s="396"/>
      <c r="Z13003" s="396"/>
      <c r="AA13003" s="441"/>
    </row>
    <row r="13004" spans="25:27" x14ac:dyDescent="0.2">
      <c r="Y13004" s="396"/>
      <c r="Z13004" s="396"/>
      <c r="AA13004" s="441"/>
    </row>
    <row r="13005" spans="25:27" x14ac:dyDescent="0.2">
      <c r="Y13005" s="396"/>
      <c r="Z13005" s="396"/>
      <c r="AA13005" s="441"/>
    </row>
    <row r="13006" spans="25:27" x14ac:dyDescent="0.2">
      <c r="Y13006" s="396"/>
      <c r="Z13006" s="396"/>
      <c r="AA13006" s="441"/>
    </row>
    <row r="13007" spans="25:27" x14ac:dyDescent="0.2">
      <c r="Y13007" s="396"/>
      <c r="Z13007" s="396"/>
      <c r="AA13007" s="441"/>
    </row>
    <row r="13008" spans="25:27" x14ac:dyDescent="0.2">
      <c r="Y13008" s="396"/>
      <c r="Z13008" s="396"/>
      <c r="AA13008" s="441"/>
    </row>
    <row r="13009" spans="25:27" x14ac:dyDescent="0.2">
      <c r="Y13009" s="396"/>
      <c r="Z13009" s="396"/>
      <c r="AA13009" s="441"/>
    </row>
    <row r="13010" spans="25:27" x14ac:dyDescent="0.2">
      <c r="Y13010" s="396"/>
      <c r="Z13010" s="396"/>
      <c r="AA13010" s="441"/>
    </row>
    <row r="13011" spans="25:27" x14ac:dyDescent="0.2">
      <c r="Y13011" s="396"/>
      <c r="Z13011" s="396"/>
      <c r="AA13011" s="441"/>
    </row>
    <row r="13012" spans="25:27" x14ac:dyDescent="0.2">
      <c r="Y13012" s="396"/>
      <c r="Z13012" s="396"/>
      <c r="AA13012" s="441"/>
    </row>
    <row r="13013" spans="25:27" x14ac:dyDescent="0.2">
      <c r="Y13013" s="396"/>
      <c r="Z13013" s="396"/>
      <c r="AA13013" s="441"/>
    </row>
    <row r="13014" spans="25:27" x14ac:dyDescent="0.2">
      <c r="Y13014" s="396"/>
      <c r="Z13014" s="396"/>
      <c r="AA13014" s="441"/>
    </row>
    <row r="13015" spans="25:27" x14ac:dyDescent="0.2">
      <c r="Y13015" s="396"/>
      <c r="Z13015" s="396"/>
      <c r="AA13015" s="441"/>
    </row>
    <row r="13016" spans="25:27" x14ac:dyDescent="0.2">
      <c r="Y13016" s="396"/>
      <c r="Z13016" s="396"/>
      <c r="AA13016" s="441"/>
    </row>
    <row r="13017" spans="25:27" x14ac:dyDescent="0.2">
      <c r="Y13017" s="396"/>
      <c r="Z13017" s="396"/>
      <c r="AA13017" s="441"/>
    </row>
    <row r="13018" spans="25:27" x14ac:dyDescent="0.2">
      <c r="Y13018" s="396"/>
      <c r="Z13018" s="396"/>
      <c r="AA13018" s="441"/>
    </row>
    <row r="13019" spans="25:27" x14ac:dyDescent="0.2">
      <c r="Y13019" s="396"/>
      <c r="Z13019" s="396"/>
      <c r="AA13019" s="441"/>
    </row>
    <row r="13020" spans="25:27" x14ac:dyDescent="0.2">
      <c r="Y13020" s="396"/>
      <c r="Z13020" s="396"/>
      <c r="AA13020" s="441"/>
    </row>
    <row r="13021" spans="25:27" x14ac:dyDescent="0.2">
      <c r="Y13021" s="396"/>
      <c r="Z13021" s="396"/>
      <c r="AA13021" s="441"/>
    </row>
    <row r="13022" spans="25:27" x14ac:dyDescent="0.2">
      <c r="Y13022" s="396"/>
      <c r="Z13022" s="396"/>
      <c r="AA13022" s="441"/>
    </row>
    <row r="13023" spans="25:27" x14ac:dyDescent="0.2">
      <c r="Y13023" s="396"/>
      <c r="Z13023" s="396"/>
      <c r="AA13023" s="441"/>
    </row>
    <row r="13024" spans="25:27" x14ac:dyDescent="0.2">
      <c r="Y13024" s="396"/>
      <c r="Z13024" s="396"/>
      <c r="AA13024" s="441"/>
    </row>
    <row r="13025" spans="25:27" x14ac:dyDescent="0.2">
      <c r="Y13025" s="396"/>
      <c r="Z13025" s="396"/>
      <c r="AA13025" s="441"/>
    </row>
    <row r="13026" spans="25:27" x14ac:dyDescent="0.2">
      <c r="Y13026" s="396"/>
      <c r="Z13026" s="396"/>
      <c r="AA13026" s="441"/>
    </row>
    <row r="13027" spans="25:27" x14ac:dyDescent="0.2">
      <c r="Y13027" s="396"/>
      <c r="Z13027" s="396"/>
      <c r="AA13027" s="441"/>
    </row>
    <row r="13028" spans="25:27" x14ac:dyDescent="0.2">
      <c r="Y13028" s="396"/>
      <c r="Z13028" s="396"/>
      <c r="AA13028" s="441"/>
    </row>
    <row r="13029" spans="25:27" x14ac:dyDescent="0.2">
      <c r="Y13029" s="396"/>
      <c r="Z13029" s="396"/>
      <c r="AA13029" s="441"/>
    </row>
    <row r="13030" spans="25:27" x14ac:dyDescent="0.2">
      <c r="Y13030" s="396"/>
      <c r="Z13030" s="396"/>
      <c r="AA13030" s="441"/>
    </row>
    <row r="13031" spans="25:27" x14ac:dyDescent="0.2">
      <c r="Y13031" s="396"/>
      <c r="Z13031" s="396"/>
      <c r="AA13031" s="441"/>
    </row>
    <row r="13032" spans="25:27" x14ac:dyDescent="0.2">
      <c r="Y13032" s="396"/>
      <c r="Z13032" s="396"/>
      <c r="AA13032" s="441"/>
    </row>
    <row r="13033" spans="25:27" x14ac:dyDescent="0.2">
      <c r="Y13033" s="396"/>
      <c r="Z13033" s="396"/>
      <c r="AA13033" s="441"/>
    </row>
    <row r="13034" spans="25:27" x14ac:dyDescent="0.2">
      <c r="Y13034" s="396"/>
      <c r="Z13034" s="396"/>
      <c r="AA13034" s="441"/>
    </row>
    <row r="13035" spans="25:27" x14ac:dyDescent="0.2">
      <c r="Y13035" s="396"/>
      <c r="Z13035" s="396"/>
      <c r="AA13035" s="441"/>
    </row>
    <row r="13036" spans="25:27" x14ac:dyDescent="0.2">
      <c r="Y13036" s="396"/>
      <c r="Z13036" s="396"/>
      <c r="AA13036" s="441"/>
    </row>
    <row r="13037" spans="25:27" x14ac:dyDescent="0.2">
      <c r="Y13037" s="396"/>
      <c r="Z13037" s="396"/>
      <c r="AA13037" s="441"/>
    </row>
    <row r="13038" spans="25:27" x14ac:dyDescent="0.2">
      <c r="Y13038" s="396"/>
      <c r="Z13038" s="396"/>
      <c r="AA13038" s="441"/>
    </row>
    <row r="13039" spans="25:27" x14ac:dyDescent="0.2">
      <c r="Y13039" s="396"/>
      <c r="Z13039" s="396"/>
      <c r="AA13039" s="441"/>
    </row>
    <row r="13040" spans="25:27" x14ac:dyDescent="0.2">
      <c r="Y13040" s="396"/>
      <c r="Z13040" s="396"/>
      <c r="AA13040" s="441"/>
    </row>
    <row r="13041" spans="25:27" x14ac:dyDescent="0.2">
      <c r="Y13041" s="396"/>
      <c r="Z13041" s="396"/>
      <c r="AA13041" s="441"/>
    </row>
    <row r="13042" spans="25:27" x14ac:dyDescent="0.2">
      <c r="Y13042" s="396"/>
      <c r="Z13042" s="396"/>
      <c r="AA13042" s="441"/>
    </row>
    <row r="13043" spans="25:27" x14ac:dyDescent="0.2">
      <c r="Y13043" s="396"/>
      <c r="Z13043" s="396"/>
      <c r="AA13043" s="441"/>
    </row>
    <row r="13044" spans="25:27" x14ac:dyDescent="0.2">
      <c r="Y13044" s="396"/>
      <c r="Z13044" s="396"/>
      <c r="AA13044" s="441"/>
    </row>
    <row r="13045" spans="25:27" x14ac:dyDescent="0.2">
      <c r="Y13045" s="396"/>
      <c r="Z13045" s="396"/>
      <c r="AA13045" s="441"/>
    </row>
    <row r="13046" spans="25:27" x14ac:dyDescent="0.2">
      <c r="Y13046" s="396"/>
      <c r="Z13046" s="396"/>
      <c r="AA13046" s="441"/>
    </row>
    <row r="13047" spans="25:27" x14ac:dyDescent="0.2">
      <c r="Y13047" s="396"/>
      <c r="Z13047" s="396"/>
      <c r="AA13047" s="441"/>
    </row>
    <row r="13048" spans="25:27" x14ac:dyDescent="0.2">
      <c r="Y13048" s="396"/>
      <c r="Z13048" s="396"/>
      <c r="AA13048" s="441"/>
    </row>
    <row r="13049" spans="25:27" x14ac:dyDescent="0.2">
      <c r="Y13049" s="396"/>
      <c r="Z13049" s="396"/>
      <c r="AA13049" s="441"/>
    </row>
    <row r="13050" spans="25:27" x14ac:dyDescent="0.2">
      <c r="Y13050" s="396"/>
      <c r="Z13050" s="396"/>
      <c r="AA13050" s="441"/>
    </row>
    <row r="13051" spans="25:27" x14ac:dyDescent="0.2">
      <c r="Y13051" s="396"/>
      <c r="Z13051" s="396"/>
      <c r="AA13051" s="441"/>
    </row>
    <row r="13052" spans="25:27" x14ac:dyDescent="0.2">
      <c r="Y13052" s="396"/>
      <c r="Z13052" s="396"/>
      <c r="AA13052" s="441"/>
    </row>
    <row r="13053" spans="25:27" x14ac:dyDescent="0.2">
      <c r="Y13053" s="396"/>
      <c r="Z13053" s="396"/>
      <c r="AA13053" s="441"/>
    </row>
    <row r="13054" spans="25:27" x14ac:dyDescent="0.2">
      <c r="Y13054" s="396"/>
      <c r="Z13054" s="396"/>
      <c r="AA13054" s="441"/>
    </row>
    <row r="13055" spans="25:27" x14ac:dyDescent="0.2">
      <c r="Y13055" s="396"/>
      <c r="Z13055" s="396"/>
      <c r="AA13055" s="441"/>
    </row>
    <row r="13056" spans="25:27" x14ac:dyDescent="0.2">
      <c r="Y13056" s="396"/>
      <c r="Z13056" s="396"/>
      <c r="AA13056" s="441"/>
    </row>
    <row r="13057" spans="25:27" x14ac:dyDescent="0.2">
      <c r="Y13057" s="396"/>
      <c r="Z13057" s="396"/>
      <c r="AA13057" s="441"/>
    </row>
    <row r="13058" spans="25:27" x14ac:dyDescent="0.2">
      <c r="Y13058" s="396"/>
      <c r="Z13058" s="396"/>
      <c r="AA13058" s="441"/>
    </row>
    <row r="13059" spans="25:27" x14ac:dyDescent="0.2">
      <c r="Y13059" s="396"/>
      <c r="Z13059" s="396"/>
      <c r="AA13059" s="441"/>
    </row>
    <row r="13060" spans="25:27" x14ac:dyDescent="0.2">
      <c r="Y13060" s="396"/>
      <c r="Z13060" s="396"/>
      <c r="AA13060" s="441"/>
    </row>
    <row r="13061" spans="25:27" x14ac:dyDescent="0.2">
      <c r="Y13061" s="396"/>
      <c r="Z13061" s="396"/>
      <c r="AA13061" s="441"/>
    </row>
    <row r="13062" spans="25:27" x14ac:dyDescent="0.2">
      <c r="Y13062" s="396"/>
      <c r="Z13062" s="396"/>
      <c r="AA13062" s="441"/>
    </row>
    <row r="13063" spans="25:27" x14ac:dyDescent="0.2">
      <c r="Y13063" s="396"/>
      <c r="Z13063" s="396"/>
      <c r="AA13063" s="441"/>
    </row>
    <row r="13064" spans="25:27" x14ac:dyDescent="0.2">
      <c r="Y13064" s="396"/>
      <c r="Z13064" s="396"/>
      <c r="AA13064" s="441"/>
    </row>
    <row r="13065" spans="25:27" x14ac:dyDescent="0.2">
      <c r="Y13065" s="396"/>
      <c r="Z13065" s="396"/>
      <c r="AA13065" s="441"/>
    </row>
    <row r="13066" spans="25:27" x14ac:dyDescent="0.2">
      <c r="Y13066" s="396"/>
      <c r="Z13066" s="396"/>
      <c r="AA13066" s="441"/>
    </row>
    <row r="13067" spans="25:27" x14ac:dyDescent="0.2">
      <c r="Y13067" s="396"/>
      <c r="Z13067" s="396"/>
      <c r="AA13067" s="441"/>
    </row>
    <row r="13068" spans="25:27" x14ac:dyDescent="0.2">
      <c r="Y13068" s="396"/>
      <c r="Z13068" s="396"/>
      <c r="AA13068" s="441"/>
    </row>
    <row r="13069" spans="25:27" x14ac:dyDescent="0.2">
      <c r="Y13069" s="396"/>
      <c r="Z13069" s="396"/>
      <c r="AA13069" s="441"/>
    </row>
    <row r="13070" spans="25:27" x14ac:dyDescent="0.2">
      <c r="Y13070" s="396"/>
      <c r="Z13070" s="396"/>
      <c r="AA13070" s="441"/>
    </row>
    <row r="13071" spans="25:27" x14ac:dyDescent="0.2">
      <c r="Y13071" s="396"/>
      <c r="Z13071" s="396"/>
      <c r="AA13071" s="441"/>
    </row>
    <row r="13072" spans="25:27" x14ac:dyDescent="0.2">
      <c r="Y13072" s="396"/>
      <c r="Z13072" s="396"/>
      <c r="AA13072" s="441"/>
    </row>
    <row r="13073" spans="25:27" x14ac:dyDescent="0.2">
      <c r="Y13073" s="396"/>
      <c r="Z13073" s="396"/>
      <c r="AA13073" s="441"/>
    </row>
    <row r="13074" spans="25:27" x14ac:dyDescent="0.2">
      <c r="Y13074" s="396"/>
      <c r="Z13074" s="396"/>
      <c r="AA13074" s="441"/>
    </row>
    <row r="13075" spans="25:27" x14ac:dyDescent="0.2">
      <c r="Y13075" s="396"/>
      <c r="Z13075" s="396"/>
      <c r="AA13075" s="441"/>
    </row>
    <row r="13076" spans="25:27" x14ac:dyDescent="0.2">
      <c r="Y13076" s="396"/>
      <c r="Z13076" s="396"/>
      <c r="AA13076" s="441"/>
    </row>
    <row r="13077" spans="25:27" x14ac:dyDescent="0.2">
      <c r="Y13077" s="396"/>
      <c r="Z13077" s="396"/>
      <c r="AA13077" s="441"/>
    </row>
    <row r="13078" spans="25:27" x14ac:dyDescent="0.2">
      <c r="Y13078" s="396"/>
      <c r="Z13078" s="396"/>
      <c r="AA13078" s="441"/>
    </row>
    <row r="13079" spans="25:27" x14ac:dyDescent="0.2">
      <c r="Y13079" s="396"/>
      <c r="Z13079" s="396"/>
      <c r="AA13079" s="441"/>
    </row>
    <row r="13080" spans="25:27" x14ac:dyDescent="0.2">
      <c r="Y13080" s="396"/>
      <c r="Z13080" s="396"/>
      <c r="AA13080" s="441"/>
    </row>
    <row r="13081" spans="25:27" x14ac:dyDescent="0.2">
      <c r="Y13081" s="396"/>
      <c r="Z13081" s="396"/>
      <c r="AA13081" s="441"/>
    </row>
    <row r="13082" spans="25:27" x14ac:dyDescent="0.2">
      <c r="Y13082" s="396"/>
      <c r="Z13082" s="396"/>
      <c r="AA13082" s="441"/>
    </row>
    <row r="13083" spans="25:27" x14ac:dyDescent="0.2">
      <c r="Y13083" s="396"/>
      <c r="Z13083" s="396"/>
      <c r="AA13083" s="441"/>
    </row>
    <row r="13084" spans="25:27" x14ac:dyDescent="0.2">
      <c r="Y13084" s="396"/>
      <c r="Z13084" s="396"/>
      <c r="AA13084" s="441"/>
    </row>
    <row r="13085" spans="25:27" x14ac:dyDescent="0.2">
      <c r="Y13085" s="396"/>
      <c r="Z13085" s="396"/>
      <c r="AA13085" s="441"/>
    </row>
    <row r="13086" spans="25:27" x14ac:dyDescent="0.2">
      <c r="Y13086" s="396"/>
      <c r="Z13086" s="396"/>
      <c r="AA13086" s="441"/>
    </row>
    <row r="13087" spans="25:27" x14ac:dyDescent="0.2">
      <c r="Y13087" s="396"/>
      <c r="Z13087" s="396"/>
      <c r="AA13087" s="441"/>
    </row>
    <row r="13088" spans="25:27" x14ac:dyDescent="0.2">
      <c r="Y13088" s="396"/>
      <c r="Z13088" s="396"/>
      <c r="AA13088" s="441"/>
    </row>
    <row r="13089" spans="25:27" x14ac:dyDescent="0.2">
      <c r="Y13089" s="396"/>
      <c r="Z13089" s="396"/>
      <c r="AA13089" s="441"/>
    </row>
    <row r="13090" spans="25:27" x14ac:dyDescent="0.2">
      <c r="Y13090" s="396"/>
      <c r="Z13090" s="396"/>
      <c r="AA13090" s="441"/>
    </row>
    <row r="13091" spans="25:27" x14ac:dyDescent="0.2">
      <c r="Y13091" s="396"/>
      <c r="Z13091" s="396"/>
      <c r="AA13091" s="441"/>
    </row>
    <row r="13092" spans="25:27" x14ac:dyDescent="0.2">
      <c r="Y13092" s="396"/>
      <c r="Z13092" s="396"/>
      <c r="AA13092" s="441"/>
    </row>
    <row r="13093" spans="25:27" x14ac:dyDescent="0.2">
      <c r="Y13093" s="396"/>
      <c r="Z13093" s="396"/>
      <c r="AA13093" s="441"/>
    </row>
    <row r="13094" spans="25:27" x14ac:dyDescent="0.2">
      <c r="Y13094" s="396"/>
      <c r="Z13094" s="396"/>
      <c r="AA13094" s="441"/>
    </row>
    <row r="13095" spans="25:27" x14ac:dyDescent="0.2">
      <c r="Y13095" s="396"/>
      <c r="Z13095" s="396"/>
      <c r="AA13095" s="441"/>
    </row>
    <row r="13096" spans="25:27" x14ac:dyDescent="0.2">
      <c r="Y13096" s="396"/>
      <c r="Z13096" s="396"/>
      <c r="AA13096" s="441"/>
    </row>
    <row r="13097" spans="25:27" x14ac:dyDescent="0.2">
      <c r="Y13097" s="396"/>
      <c r="Z13097" s="396"/>
      <c r="AA13097" s="441"/>
    </row>
    <row r="13098" spans="25:27" x14ac:dyDescent="0.2">
      <c r="Y13098" s="396"/>
      <c r="Z13098" s="396"/>
      <c r="AA13098" s="441"/>
    </row>
    <row r="13099" spans="25:27" x14ac:dyDescent="0.2">
      <c r="Y13099" s="396"/>
      <c r="Z13099" s="396"/>
      <c r="AA13099" s="441"/>
    </row>
    <row r="13100" spans="25:27" x14ac:dyDescent="0.2">
      <c r="Y13100" s="396"/>
      <c r="Z13100" s="396"/>
      <c r="AA13100" s="441"/>
    </row>
    <row r="13101" spans="25:27" x14ac:dyDescent="0.2">
      <c r="Y13101" s="396"/>
      <c r="Z13101" s="396"/>
      <c r="AA13101" s="441"/>
    </row>
    <row r="13102" spans="25:27" x14ac:dyDescent="0.2">
      <c r="Y13102" s="396"/>
      <c r="Z13102" s="396"/>
      <c r="AA13102" s="441"/>
    </row>
    <row r="13103" spans="25:27" x14ac:dyDescent="0.2">
      <c r="Y13103" s="396"/>
      <c r="Z13103" s="396"/>
      <c r="AA13103" s="441"/>
    </row>
    <row r="13104" spans="25:27" x14ac:dyDescent="0.2">
      <c r="Y13104" s="396"/>
      <c r="Z13104" s="396"/>
      <c r="AA13104" s="441"/>
    </row>
    <row r="13105" spans="25:27" x14ac:dyDescent="0.2">
      <c r="Y13105" s="396"/>
      <c r="Z13105" s="396"/>
      <c r="AA13105" s="441"/>
    </row>
    <row r="13106" spans="25:27" x14ac:dyDescent="0.2">
      <c r="Y13106" s="396"/>
      <c r="Z13106" s="396"/>
      <c r="AA13106" s="441"/>
    </row>
    <row r="13107" spans="25:27" x14ac:dyDescent="0.2">
      <c r="Y13107" s="396"/>
      <c r="Z13107" s="396"/>
      <c r="AA13107" s="441"/>
    </row>
    <row r="13108" spans="25:27" x14ac:dyDescent="0.2">
      <c r="Y13108" s="396"/>
      <c r="Z13108" s="396"/>
      <c r="AA13108" s="441"/>
    </row>
    <row r="13109" spans="25:27" x14ac:dyDescent="0.2">
      <c r="Y13109" s="396"/>
      <c r="Z13109" s="396"/>
      <c r="AA13109" s="441"/>
    </row>
    <row r="13110" spans="25:27" x14ac:dyDescent="0.2">
      <c r="Y13110" s="396"/>
      <c r="Z13110" s="396"/>
      <c r="AA13110" s="441"/>
    </row>
    <row r="13111" spans="25:27" x14ac:dyDescent="0.2">
      <c r="Y13111" s="396"/>
      <c r="Z13111" s="396"/>
      <c r="AA13111" s="441"/>
    </row>
    <row r="13112" spans="25:27" x14ac:dyDescent="0.2">
      <c r="Y13112" s="396"/>
      <c r="Z13112" s="396"/>
      <c r="AA13112" s="441"/>
    </row>
    <row r="13113" spans="25:27" x14ac:dyDescent="0.2">
      <c r="Y13113" s="396"/>
      <c r="Z13113" s="396"/>
      <c r="AA13113" s="441"/>
    </row>
    <row r="13114" spans="25:27" x14ac:dyDescent="0.2">
      <c r="Y13114" s="396"/>
      <c r="Z13114" s="396"/>
      <c r="AA13114" s="441"/>
    </row>
    <row r="13115" spans="25:27" x14ac:dyDescent="0.2">
      <c r="Y13115" s="396"/>
      <c r="Z13115" s="396"/>
      <c r="AA13115" s="441"/>
    </row>
    <row r="13116" spans="25:27" x14ac:dyDescent="0.2">
      <c r="Y13116" s="396"/>
      <c r="Z13116" s="396"/>
      <c r="AA13116" s="441"/>
    </row>
    <row r="13117" spans="25:27" x14ac:dyDescent="0.2">
      <c r="Y13117" s="396"/>
      <c r="Z13117" s="396"/>
      <c r="AA13117" s="441"/>
    </row>
    <row r="13118" spans="25:27" x14ac:dyDescent="0.2">
      <c r="Y13118" s="396"/>
      <c r="Z13118" s="396"/>
      <c r="AA13118" s="441"/>
    </row>
    <row r="13119" spans="25:27" x14ac:dyDescent="0.2">
      <c r="Y13119" s="396"/>
      <c r="Z13119" s="396"/>
      <c r="AA13119" s="441"/>
    </row>
    <row r="13120" spans="25:27" x14ac:dyDescent="0.2">
      <c r="Y13120" s="396"/>
      <c r="Z13120" s="396"/>
      <c r="AA13120" s="441"/>
    </row>
    <row r="13121" spans="25:27" x14ac:dyDescent="0.2">
      <c r="Y13121" s="396"/>
      <c r="Z13121" s="396"/>
      <c r="AA13121" s="441"/>
    </row>
    <row r="13122" spans="25:27" x14ac:dyDescent="0.2">
      <c r="Y13122" s="396"/>
      <c r="Z13122" s="396"/>
      <c r="AA13122" s="441"/>
    </row>
    <row r="13123" spans="25:27" x14ac:dyDescent="0.2">
      <c r="Y13123" s="396"/>
      <c r="Z13123" s="396"/>
      <c r="AA13123" s="441"/>
    </row>
    <row r="13124" spans="25:27" x14ac:dyDescent="0.2">
      <c r="Y13124" s="396"/>
      <c r="Z13124" s="396"/>
      <c r="AA13124" s="441"/>
    </row>
    <row r="13125" spans="25:27" x14ac:dyDescent="0.2">
      <c r="Y13125" s="396"/>
      <c r="Z13125" s="396"/>
      <c r="AA13125" s="441"/>
    </row>
    <row r="13126" spans="25:27" x14ac:dyDescent="0.2">
      <c r="Y13126" s="396"/>
      <c r="Z13126" s="396"/>
      <c r="AA13126" s="441"/>
    </row>
    <row r="13127" spans="25:27" x14ac:dyDescent="0.2">
      <c r="Y13127" s="396"/>
      <c r="Z13127" s="396"/>
      <c r="AA13127" s="441"/>
    </row>
    <row r="13128" spans="25:27" x14ac:dyDescent="0.2">
      <c r="Y13128" s="396"/>
      <c r="Z13128" s="396"/>
      <c r="AA13128" s="441"/>
    </row>
    <row r="13129" spans="25:27" x14ac:dyDescent="0.2">
      <c r="Y13129" s="396"/>
      <c r="Z13129" s="396"/>
      <c r="AA13129" s="441"/>
    </row>
    <row r="13130" spans="25:27" x14ac:dyDescent="0.2">
      <c r="Y13130" s="396"/>
      <c r="Z13130" s="396"/>
      <c r="AA13130" s="441"/>
    </row>
    <row r="13131" spans="25:27" x14ac:dyDescent="0.2">
      <c r="Y13131" s="396"/>
      <c r="Z13131" s="396"/>
      <c r="AA13131" s="441"/>
    </row>
    <row r="13132" spans="25:27" x14ac:dyDescent="0.2">
      <c r="Y13132" s="396"/>
      <c r="Z13132" s="396"/>
      <c r="AA13132" s="441"/>
    </row>
    <row r="13133" spans="25:27" x14ac:dyDescent="0.2">
      <c r="Y13133" s="396"/>
      <c r="Z13133" s="396"/>
      <c r="AA13133" s="441"/>
    </row>
    <row r="13134" spans="25:27" x14ac:dyDescent="0.2">
      <c r="Y13134" s="396"/>
      <c r="Z13134" s="396"/>
      <c r="AA13134" s="441"/>
    </row>
    <row r="13135" spans="25:27" x14ac:dyDescent="0.2">
      <c r="Y13135" s="396"/>
      <c r="Z13135" s="396"/>
      <c r="AA13135" s="441"/>
    </row>
    <row r="13136" spans="25:27" x14ac:dyDescent="0.2">
      <c r="Y13136" s="396"/>
      <c r="Z13136" s="396"/>
      <c r="AA13136" s="441"/>
    </row>
    <row r="13137" spans="25:27" x14ac:dyDescent="0.2">
      <c r="Y13137" s="396"/>
      <c r="Z13137" s="396"/>
      <c r="AA13137" s="441"/>
    </row>
    <row r="13138" spans="25:27" x14ac:dyDescent="0.2">
      <c r="Y13138" s="396"/>
      <c r="Z13138" s="396"/>
      <c r="AA13138" s="441"/>
    </row>
    <row r="13139" spans="25:27" x14ac:dyDescent="0.2">
      <c r="Y13139" s="396"/>
      <c r="Z13139" s="396"/>
      <c r="AA13139" s="441"/>
    </row>
    <row r="13140" spans="25:27" x14ac:dyDescent="0.2">
      <c r="Y13140" s="396"/>
      <c r="Z13140" s="396"/>
      <c r="AA13140" s="441"/>
    </row>
    <row r="13141" spans="25:27" x14ac:dyDescent="0.2">
      <c r="Y13141" s="396"/>
      <c r="Z13141" s="396"/>
      <c r="AA13141" s="441"/>
    </row>
    <row r="13142" spans="25:27" x14ac:dyDescent="0.2">
      <c r="Y13142" s="396"/>
      <c r="Z13142" s="396"/>
      <c r="AA13142" s="441"/>
    </row>
    <row r="13143" spans="25:27" x14ac:dyDescent="0.2">
      <c r="Y13143" s="396"/>
      <c r="Z13143" s="396"/>
      <c r="AA13143" s="441"/>
    </row>
    <row r="13144" spans="25:27" x14ac:dyDescent="0.2">
      <c r="Y13144" s="396"/>
      <c r="Z13144" s="396"/>
      <c r="AA13144" s="441"/>
    </row>
    <row r="13145" spans="25:27" x14ac:dyDescent="0.2">
      <c r="Y13145" s="396"/>
      <c r="Z13145" s="396"/>
      <c r="AA13145" s="441"/>
    </row>
    <row r="13146" spans="25:27" x14ac:dyDescent="0.2">
      <c r="Y13146" s="396"/>
      <c r="Z13146" s="396"/>
      <c r="AA13146" s="441"/>
    </row>
    <row r="13147" spans="25:27" x14ac:dyDescent="0.2">
      <c r="Y13147" s="396"/>
      <c r="Z13147" s="396"/>
      <c r="AA13147" s="441"/>
    </row>
    <row r="13148" spans="25:27" x14ac:dyDescent="0.2">
      <c r="Y13148" s="396"/>
      <c r="Z13148" s="396"/>
      <c r="AA13148" s="441"/>
    </row>
    <row r="13149" spans="25:27" x14ac:dyDescent="0.2">
      <c r="Y13149" s="396"/>
      <c r="Z13149" s="396"/>
      <c r="AA13149" s="441"/>
    </row>
    <row r="13150" spans="25:27" x14ac:dyDescent="0.2">
      <c r="Y13150" s="396"/>
      <c r="Z13150" s="396"/>
      <c r="AA13150" s="441"/>
    </row>
    <row r="13151" spans="25:27" x14ac:dyDescent="0.2">
      <c r="Y13151" s="396"/>
      <c r="Z13151" s="396"/>
      <c r="AA13151" s="441"/>
    </row>
    <row r="13152" spans="25:27" x14ac:dyDescent="0.2">
      <c r="Y13152" s="396"/>
      <c r="Z13152" s="396"/>
      <c r="AA13152" s="441"/>
    </row>
    <row r="13153" spans="25:27" x14ac:dyDescent="0.2">
      <c r="Y13153" s="396"/>
      <c r="Z13153" s="396"/>
      <c r="AA13153" s="441"/>
    </row>
    <row r="13154" spans="25:27" x14ac:dyDescent="0.2">
      <c r="Y13154" s="396"/>
      <c r="Z13154" s="396"/>
      <c r="AA13154" s="441"/>
    </row>
    <row r="13155" spans="25:27" x14ac:dyDescent="0.2">
      <c r="Y13155" s="396"/>
      <c r="Z13155" s="396"/>
      <c r="AA13155" s="441"/>
    </row>
    <row r="13156" spans="25:27" x14ac:dyDescent="0.2">
      <c r="Y13156" s="396"/>
      <c r="Z13156" s="396"/>
      <c r="AA13156" s="441"/>
    </row>
    <row r="13157" spans="25:27" x14ac:dyDescent="0.2">
      <c r="Y13157" s="396"/>
      <c r="Z13157" s="396"/>
      <c r="AA13157" s="441"/>
    </row>
    <row r="13158" spans="25:27" x14ac:dyDescent="0.2">
      <c r="Y13158" s="396"/>
      <c r="Z13158" s="396"/>
      <c r="AA13158" s="441"/>
    </row>
    <row r="13159" spans="25:27" x14ac:dyDescent="0.2">
      <c r="Y13159" s="396"/>
      <c r="Z13159" s="396"/>
      <c r="AA13159" s="441"/>
    </row>
    <row r="13160" spans="25:27" x14ac:dyDescent="0.2">
      <c r="Y13160" s="396"/>
      <c r="Z13160" s="396"/>
      <c r="AA13160" s="441"/>
    </row>
    <row r="13161" spans="25:27" x14ac:dyDescent="0.2">
      <c r="Y13161" s="396"/>
      <c r="Z13161" s="396"/>
      <c r="AA13161" s="441"/>
    </row>
    <row r="13162" spans="25:27" x14ac:dyDescent="0.2">
      <c r="Y13162" s="396"/>
      <c r="Z13162" s="396"/>
      <c r="AA13162" s="441"/>
    </row>
    <row r="13163" spans="25:27" x14ac:dyDescent="0.2">
      <c r="Y13163" s="396"/>
      <c r="Z13163" s="396"/>
      <c r="AA13163" s="441"/>
    </row>
    <row r="13164" spans="25:27" x14ac:dyDescent="0.2">
      <c r="Y13164" s="396"/>
      <c r="Z13164" s="396"/>
      <c r="AA13164" s="441"/>
    </row>
    <row r="13165" spans="25:27" x14ac:dyDescent="0.2">
      <c r="Y13165" s="396"/>
      <c r="Z13165" s="396"/>
      <c r="AA13165" s="441"/>
    </row>
    <row r="13166" spans="25:27" x14ac:dyDescent="0.2">
      <c r="Y13166" s="396"/>
      <c r="Z13166" s="396"/>
      <c r="AA13166" s="441"/>
    </row>
    <row r="13167" spans="25:27" x14ac:dyDescent="0.2">
      <c r="Y13167" s="396"/>
      <c r="Z13167" s="396"/>
      <c r="AA13167" s="441"/>
    </row>
    <row r="13168" spans="25:27" x14ac:dyDescent="0.2">
      <c r="Y13168" s="396"/>
      <c r="Z13168" s="396"/>
      <c r="AA13168" s="441"/>
    </row>
    <row r="13169" spans="25:27" x14ac:dyDescent="0.2">
      <c r="Y13169" s="396"/>
      <c r="Z13169" s="396"/>
      <c r="AA13169" s="441"/>
    </row>
    <row r="13170" spans="25:27" x14ac:dyDescent="0.2">
      <c r="Y13170" s="396"/>
      <c r="Z13170" s="396"/>
      <c r="AA13170" s="441"/>
    </row>
    <row r="13171" spans="25:27" x14ac:dyDescent="0.2">
      <c r="Y13171" s="396"/>
      <c r="Z13171" s="396"/>
      <c r="AA13171" s="441"/>
    </row>
    <row r="13172" spans="25:27" x14ac:dyDescent="0.2">
      <c r="Y13172" s="396"/>
      <c r="Z13172" s="396"/>
      <c r="AA13172" s="441"/>
    </row>
    <row r="13173" spans="25:27" x14ac:dyDescent="0.2">
      <c r="Y13173" s="396"/>
      <c r="Z13173" s="396"/>
      <c r="AA13173" s="441"/>
    </row>
    <row r="13174" spans="25:27" x14ac:dyDescent="0.2">
      <c r="Y13174" s="396"/>
      <c r="Z13174" s="396"/>
      <c r="AA13174" s="441"/>
    </row>
    <row r="13175" spans="25:27" x14ac:dyDescent="0.2">
      <c r="Y13175" s="396"/>
      <c r="Z13175" s="396"/>
      <c r="AA13175" s="441"/>
    </row>
    <row r="13176" spans="25:27" x14ac:dyDescent="0.2">
      <c r="Y13176" s="396"/>
      <c r="Z13176" s="396"/>
      <c r="AA13176" s="441"/>
    </row>
    <row r="13177" spans="25:27" x14ac:dyDescent="0.2">
      <c r="Y13177" s="396"/>
      <c r="Z13177" s="396"/>
      <c r="AA13177" s="441"/>
    </row>
    <row r="13178" spans="25:27" x14ac:dyDescent="0.2">
      <c r="Y13178" s="396"/>
      <c r="Z13178" s="396"/>
      <c r="AA13178" s="441"/>
    </row>
    <row r="13179" spans="25:27" x14ac:dyDescent="0.2">
      <c r="Y13179" s="396"/>
      <c r="Z13179" s="396"/>
      <c r="AA13179" s="441"/>
    </row>
    <row r="13180" spans="25:27" x14ac:dyDescent="0.2">
      <c r="Y13180" s="396"/>
      <c r="Z13180" s="396"/>
      <c r="AA13180" s="441"/>
    </row>
    <row r="13181" spans="25:27" x14ac:dyDescent="0.2">
      <c r="Y13181" s="396"/>
      <c r="Z13181" s="396"/>
      <c r="AA13181" s="441"/>
    </row>
    <row r="13182" spans="25:27" x14ac:dyDescent="0.2">
      <c r="Y13182" s="396"/>
      <c r="Z13182" s="396"/>
      <c r="AA13182" s="441"/>
    </row>
    <row r="13183" spans="25:27" x14ac:dyDescent="0.2">
      <c r="Y13183" s="396"/>
      <c r="Z13183" s="396"/>
      <c r="AA13183" s="441"/>
    </row>
    <row r="13184" spans="25:27" x14ac:dyDescent="0.2">
      <c r="Y13184" s="396"/>
      <c r="Z13184" s="396"/>
      <c r="AA13184" s="441"/>
    </row>
    <row r="13185" spans="25:27" x14ac:dyDescent="0.2">
      <c r="Y13185" s="396"/>
      <c r="Z13185" s="396"/>
      <c r="AA13185" s="441"/>
    </row>
    <row r="13186" spans="25:27" x14ac:dyDescent="0.2">
      <c r="Y13186" s="396"/>
      <c r="Z13186" s="396"/>
      <c r="AA13186" s="441"/>
    </row>
    <row r="13187" spans="25:27" x14ac:dyDescent="0.2">
      <c r="Y13187" s="396"/>
      <c r="Z13187" s="396"/>
      <c r="AA13187" s="441"/>
    </row>
    <row r="13188" spans="25:27" x14ac:dyDescent="0.2">
      <c r="Y13188" s="396"/>
      <c r="Z13188" s="396"/>
      <c r="AA13188" s="441"/>
    </row>
    <row r="13189" spans="25:27" x14ac:dyDescent="0.2">
      <c r="Y13189" s="396"/>
      <c r="Z13189" s="396"/>
      <c r="AA13189" s="441"/>
    </row>
    <row r="13190" spans="25:27" x14ac:dyDescent="0.2">
      <c r="Y13190" s="396"/>
      <c r="Z13190" s="396"/>
      <c r="AA13190" s="441"/>
    </row>
    <row r="13191" spans="25:27" x14ac:dyDescent="0.2">
      <c r="Y13191" s="396"/>
      <c r="Z13191" s="396"/>
      <c r="AA13191" s="441"/>
    </row>
    <row r="13192" spans="25:27" x14ac:dyDescent="0.2">
      <c r="Y13192" s="396"/>
      <c r="Z13192" s="396"/>
      <c r="AA13192" s="441"/>
    </row>
    <row r="13193" spans="25:27" x14ac:dyDescent="0.2">
      <c r="Y13193" s="396"/>
      <c r="Z13193" s="396"/>
      <c r="AA13193" s="441"/>
    </row>
    <row r="13194" spans="25:27" x14ac:dyDescent="0.2">
      <c r="Y13194" s="396"/>
      <c r="Z13194" s="396"/>
      <c r="AA13194" s="441"/>
    </row>
    <row r="13195" spans="25:27" x14ac:dyDescent="0.2">
      <c r="Y13195" s="396"/>
      <c r="Z13195" s="396"/>
      <c r="AA13195" s="441"/>
    </row>
    <row r="13196" spans="25:27" x14ac:dyDescent="0.2">
      <c r="Y13196" s="396"/>
      <c r="Z13196" s="396"/>
      <c r="AA13196" s="441"/>
    </row>
    <row r="13197" spans="25:27" x14ac:dyDescent="0.2">
      <c r="Y13197" s="396"/>
      <c r="Z13197" s="396"/>
      <c r="AA13197" s="441"/>
    </row>
    <row r="13198" spans="25:27" x14ac:dyDescent="0.2">
      <c r="Y13198" s="396"/>
      <c r="Z13198" s="396"/>
      <c r="AA13198" s="441"/>
    </row>
    <row r="13199" spans="25:27" x14ac:dyDescent="0.2">
      <c r="Y13199" s="396"/>
      <c r="Z13199" s="396"/>
      <c r="AA13199" s="441"/>
    </row>
    <row r="13200" spans="25:27" x14ac:dyDescent="0.2">
      <c r="Y13200" s="396"/>
      <c r="Z13200" s="396"/>
      <c r="AA13200" s="441"/>
    </row>
    <row r="13201" spans="25:27" x14ac:dyDescent="0.2">
      <c r="Y13201" s="396"/>
      <c r="Z13201" s="396"/>
      <c r="AA13201" s="441"/>
    </row>
    <row r="13202" spans="25:27" x14ac:dyDescent="0.2">
      <c r="Y13202" s="396"/>
      <c r="Z13202" s="396"/>
      <c r="AA13202" s="441"/>
    </row>
    <row r="13203" spans="25:27" x14ac:dyDescent="0.2">
      <c r="Y13203" s="396"/>
      <c r="Z13203" s="396"/>
      <c r="AA13203" s="441"/>
    </row>
    <row r="13204" spans="25:27" x14ac:dyDescent="0.2">
      <c r="Y13204" s="396"/>
      <c r="Z13204" s="396"/>
      <c r="AA13204" s="441"/>
    </row>
    <row r="13205" spans="25:27" x14ac:dyDescent="0.2">
      <c r="Y13205" s="396"/>
      <c r="Z13205" s="396"/>
      <c r="AA13205" s="441"/>
    </row>
    <row r="13206" spans="25:27" x14ac:dyDescent="0.2">
      <c r="Y13206" s="396"/>
      <c r="Z13206" s="396"/>
      <c r="AA13206" s="441"/>
    </row>
    <row r="13207" spans="25:27" x14ac:dyDescent="0.2">
      <c r="Y13207" s="396"/>
      <c r="Z13207" s="396"/>
      <c r="AA13207" s="441"/>
    </row>
    <row r="13208" spans="25:27" x14ac:dyDescent="0.2">
      <c r="Y13208" s="396"/>
      <c r="Z13208" s="396"/>
      <c r="AA13208" s="441"/>
    </row>
    <row r="13209" spans="25:27" x14ac:dyDescent="0.2">
      <c r="Y13209" s="396"/>
      <c r="Z13209" s="396"/>
      <c r="AA13209" s="441"/>
    </row>
    <row r="13210" spans="25:27" x14ac:dyDescent="0.2">
      <c r="Y13210" s="396"/>
      <c r="Z13210" s="396"/>
      <c r="AA13210" s="441"/>
    </row>
    <row r="13211" spans="25:27" x14ac:dyDescent="0.2">
      <c r="Y13211" s="396"/>
      <c r="Z13211" s="396"/>
      <c r="AA13211" s="441"/>
    </row>
    <row r="13212" spans="25:27" x14ac:dyDescent="0.2">
      <c r="Y13212" s="396"/>
      <c r="Z13212" s="396"/>
      <c r="AA13212" s="441"/>
    </row>
    <row r="13213" spans="25:27" x14ac:dyDescent="0.2">
      <c r="Y13213" s="396"/>
      <c r="Z13213" s="396"/>
      <c r="AA13213" s="441"/>
    </row>
    <row r="13214" spans="25:27" x14ac:dyDescent="0.2">
      <c r="Y13214" s="396"/>
      <c r="Z13214" s="396"/>
      <c r="AA13214" s="441"/>
    </row>
    <row r="13215" spans="25:27" x14ac:dyDescent="0.2">
      <c r="Y13215" s="396"/>
      <c r="Z13215" s="396"/>
      <c r="AA13215" s="441"/>
    </row>
    <row r="13216" spans="25:27" x14ac:dyDescent="0.2">
      <c r="Y13216" s="396"/>
      <c r="Z13216" s="396"/>
      <c r="AA13216" s="441"/>
    </row>
    <row r="13217" spans="25:27" x14ac:dyDescent="0.2">
      <c r="Y13217" s="396"/>
      <c r="Z13217" s="396"/>
      <c r="AA13217" s="441"/>
    </row>
    <row r="13218" spans="25:27" x14ac:dyDescent="0.2">
      <c r="Y13218" s="396"/>
      <c r="Z13218" s="396"/>
      <c r="AA13218" s="441"/>
    </row>
    <row r="13219" spans="25:27" x14ac:dyDescent="0.2">
      <c r="Y13219" s="396"/>
      <c r="Z13219" s="396"/>
      <c r="AA13219" s="441"/>
    </row>
    <row r="13220" spans="25:27" x14ac:dyDescent="0.2">
      <c r="Y13220" s="396"/>
      <c r="Z13220" s="396"/>
      <c r="AA13220" s="441"/>
    </row>
    <row r="13221" spans="25:27" x14ac:dyDescent="0.2">
      <c r="Y13221" s="396"/>
      <c r="Z13221" s="396"/>
      <c r="AA13221" s="441"/>
    </row>
    <row r="13222" spans="25:27" x14ac:dyDescent="0.2">
      <c r="Y13222" s="396"/>
      <c r="Z13222" s="396"/>
      <c r="AA13222" s="441"/>
    </row>
    <row r="13223" spans="25:27" x14ac:dyDescent="0.2">
      <c r="Y13223" s="396"/>
      <c r="Z13223" s="396"/>
      <c r="AA13223" s="441"/>
    </row>
    <row r="13224" spans="25:27" x14ac:dyDescent="0.2">
      <c r="Y13224" s="396"/>
      <c r="Z13224" s="396"/>
      <c r="AA13224" s="441"/>
    </row>
    <row r="13225" spans="25:27" x14ac:dyDescent="0.2">
      <c r="Y13225" s="396"/>
      <c r="Z13225" s="396"/>
      <c r="AA13225" s="441"/>
    </row>
    <row r="13226" spans="25:27" x14ac:dyDescent="0.2">
      <c r="Y13226" s="396"/>
      <c r="Z13226" s="396"/>
      <c r="AA13226" s="441"/>
    </row>
    <row r="13227" spans="25:27" x14ac:dyDescent="0.2">
      <c r="Y13227" s="396"/>
      <c r="Z13227" s="396"/>
      <c r="AA13227" s="441"/>
    </row>
    <row r="13228" spans="25:27" x14ac:dyDescent="0.2">
      <c r="Y13228" s="396"/>
      <c r="Z13228" s="396"/>
      <c r="AA13228" s="441"/>
    </row>
    <row r="13229" spans="25:27" x14ac:dyDescent="0.2">
      <c r="Y13229" s="396"/>
      <c r="Z13229" s="396"/>
      <c r="AA13229" s="441"/>
    </row>
    <row r="13230" spans="25:27" x14ac:dyDescent="0.2">
      <c r="Y13230" s="396"/>
      <c r="Z13230" s="396"/>
      <c r="AA13230" s="441"/>
    </row>
    <row r="13231" spans="25:27" x14ac:dyDescent="0.2">
      <c r="Y13231" s="396"/>
      <c r="Z13231" s="396"/>
      <c r="AA13231" s="441"/>
    </row>
    <row r="13232" spans="25:27" x14ac:dyDescent="0.2">
      <c r="Y13232" s="396"/>
      <c r="Z13232" s="396"/>
      <c r="AA13232" s="441"/>
    </row>
    <row r="13233" spans="25:27" x14ac:dyDescent="0.2">
      <c r="Y13233" s="396"/>
      <c r="Z13233" s="396"/>
      <c r="AA13233" s="441"/>
    </row>
    <row r="13234" spans="25:27" x14ac:dyDescent="0.2">
      <c r="Y13234" s="396"/>
      <c r="Z13234" s="396"/>
      <c r="AA13234" s="441"/>
    </row>
    <row r="13235" spans="25:27" x14ac:dyDescent="0.2">
      <c r="Y13235" s="396"/>
      <c r="Z13235" s="396"/>
      <c r="AA13235" s="441"/>
    </row>
    <row r="13236" spans="25:27" x14ac:dyDescent="0.2">
      <c r="Y13236" s="396"/>
      <c r="Z13236" s="396"/>
      <c r="AA13236" s="441"/>
    </row>
    <row r="13237" spans="25:27" x14ac:dyDescent="0.2">
      <c r="Y13237" s="396"/>
      <c r="Z13237" s="396"/>
      <c r="AA13237" s="441"/>
    </row>
    <row r="13238" spans="25:27" x14ac:dyDescent="0.2">
      <c r="Y13238" s="396"/>
      <c r="Z13238" s="396"/>
      <c r="AA13238" s="441"/>
    </row>
    <row r="13239" spans="25:27" x14ac:dyDescent="0.2">
      <c r="Y13239" s="396"/>
      <c r="Z13239" s="396"/>
      <c r="AA13239" s="441"/>
    </row>
    <row r="13240" spans="25:27" x14ac:dyDescent="0.2">
      <c r="Y13240" s="396"/>
      <c r="Z13240" s="396"/>
      <c r="AA13240" s="441"/>
    </row>
    <row r="13241" spans="25:27" x14ac:dyDescent="0.2">
      <c r="Y13241" s="396"/>
      <c r="Z13241" s="396"/>
      <c r="AA13241" s="441"/>
    </row>
    <row r="13242" spans="25:27" x14ac:dyDescent="0.2">
      <c r="Y13242" s="396"/>
      <c r="Z13242" s="396"/>
      <c r="AA13242" s="441"/>
    </row>
    <row r="13243" spans="25:27" x14ac:dyDescent="0.2">
      <c r="Y13243" s="396"/>
      <c r="Z13243" s="396"/>
      <c r="AA13243" s="441"/>
    </row>
    <row r="13244" spans="25:27" x14ac:dyDescent="0.2">
      <c r="Y13244" s="396"/>
      <c r="Z13244" s="396"/>
      <c r="AA13244" s="441"/>
    </row>
    <row r="13245" spans="25:27" x14ac:dyDescent="0.2">
      <c r="Y13245" s="396"/>
      <c r="Z13245" s="396"/>
      <c r="AA13245" s="441"/>
    </row>
    <row r="13246" spans="25:27" x14ac:dyDescent="0.2">
      <c r="Y13246" s="396"/>
      <c r="Z13246" s="396"/>
      <c r="AA13246" s="441"/>
    </row>
    <row r="13247" spans="25:27" x14ac:dyDescent="0.2">
      <c r="Y13247" s="396"/>
      <c r="Z13247" s="396"/>
      <c r="AA13247" s="441"/>
    </row>
    <row r="13248" spans="25:27" x14ac:dyDescent="0.2">
      <c r="Y13248" s="396"/>
      <c r="Z13248" s="396"/>
      <c r="AA13248" s="441"/>
    </row>
    <row r="13249" spans="25:27" x14ac:dyDescent="0.2">
      <c r="Y13249" s="396"/>
      <c r="Z13249" s="396"/>
      <c r="AA13249" s="441"/>
    </row>
    <row r="13250" spans="25:27" x14ac:dyDescent="0.2">
      <c r="Y13250" s="396"/>
      <c r="Z13250" s="396"/>
      <c r="AA13250" s="441"/>
    </row>
    <row r="13251" spans="25:27" x14ac:dyDescent="0.2">
      <c r="Y13251" s="396"/>
      <c r="Z13251" s="396"/>
      <c r="AA13251" s="441"/>
    </row>
    <row r="13252" spans="25:27" x14ac:dyDescent="0.2">
      <c r="Y13252" s="396"/>
      <c r="Z13252" s="396"/>
      <c r="AA13252" s="441"/>
    </row>
    <row r="13253" spans="25:27" x14ac:dyDescent="0.2">
      <c r="Y13253" s="396"/>
      <c r="Z13253" s="396"/>
      <c r="AA13253" s="441"/>
    </row>
    <row r="13254" spans="25:27" x14ac:dyDescent="0.2">
      <c r="Y13254" s="396"/>
      <c r="Z13254" s="396"/>
      <c r="AA13254" s="441"/>
    </row>
    <row r="13255" spans="25:27" x14ac:dyDescent="0.2">
      <c r="Y13255" s="396"/>
      <c r="Z13255" s="396"/>
      <c r="AA13255" s="441"/>
    </row>
    <row r="13256" spans="25:27" x14ac:dyDescent="0.2">
      <c r="Y13256" s="396"/>
      <c r="Z13256" s="396"/>
      <c r="AA13256" s="441"/>
    </row>
    <row r="13257" spans="25:27" x14ac:dyDescent="0.2">
      <c r="Y13257" s="396"/>
      <c r="Z13257" s="396"/>
      <c r="AA13257" s="441"/>
    </row>
    <row r="13258" spans="25:27" x14ac:dyDescent="0.2">
      <c r="Y13258" s="396"/>
      <c r="Z13258" s="396"/>
      <c r="AA13258" s="441"/>
    </row>
    <row r="13259" spans="25:27" x14ac:dyDescent="0.2">
      <c r="Y13259" s="396"/>
      <c r="Z13259" s="396"/>
      <c r="AA13259" s="441"/>
    </row>
    <row r="13260" spans="25:27" x14ac:dyDescent="0.2">
      <c r="Y13260" s="396"/>
      <c r="Z13260" s="396"/>
      <c r="AA13260" s="441"/>
    </row>
    <row r="13261" spans="25:27" x14ac:dyDescent="0.2">
      <c r="Y13261" s="396"/>
      <c r="Z13261" s="396"/>
      <c r="AA13261" s="441"/>
    </row>
    <row r="13262" spans="25:27" x14ac:dyDescent="0.2">
      <c r="Y13262" s="396"/>
      <c r="Z13262" s="396"/>
      <c r="AA13262" s="441"/>
    </row>
    <row r="13263" spans="25:27" x14ac:dyDescent="0.2">
      <c r="Y13263" s="396"/>
      <c r="Z13263" s="396"/>
      <c r="AA13263" s="441"/>
    </row>
    <row r="13264" spans="25:27" x14ac:dyDescent="0.2">
      <c r="Y13264" s="396"/>
      <c r="Z13264" s="396"/>
      <c r="AA13264" s="441"/>
    </row>
    <row r="13265" spans="25:27" x14ac:dyDescent="0.2">
      <c r="Y13265" s="396"/>
      <c r="Z13265" s="396"/>
      <c r="AA13265" s="441"/>
    </row>
    <row r="13266" spans="25:27" x14ac:dyDescent="0.2">
      <c r="Y13266" s="396"/>
      <c r="Z13266" s="396"/>
      <c r="AA13266" s="441"/>
    </row>
    <row r="13267" spans="25:27" x14ac:dyDescent="0.2">
      <c r="Y13267" s="396"/>
      <c r="Z13267" s="396"/>
      <c r="AA13267" s="441"/>
    </row>
    <row r="13268" spans="25:27" x14ac:dyDescent="0.2">
      <c r="Y13268" s="396"/>
      <c r="Z13268" s="396"/>
      <c r="AA13268" s="441"/>
    </row>
    <row r="13269" spans="25:27" x14ac:dyDescent="0.2">
      <c r="Y13269" s="396"/>
      <c r="Z13269" s="396"/>
      <c r="AA13269" s="441"/>
    </row>
    <row r="13270" spans="25:27" x14ac:dyDescent="0.2">
      <c r="Y13270" s="396"/>
      <c r="Z13270" s="396"/>
      <c r="AA13270" s="441"/>
    </row>
    <row r="13271" spans="25:27" x14ac:dyDescent="0.2">
      <c r="Y13271" s="396"/>
      <c r="Z13271" s="396"/>
      <c r="AA13271" s="441"/>
    </row>
    <row r="13272" spans="25:27" x14ac:dyDescent="0.2">
      <c r="Y13272" s="396"/>
      <c r="Z13272" s="396"/>
      <c r="AA13272" s="441"/>
    </row>
    <row r="13273" spans="25:27" x14ac:dyDescent="0.2">
      <c r="Y13273" s="396"/>
      <c r="Z13273" s="396"/>
      <c r="AA13273" s="441"/>
    </row>
    <row r="13274" spans="25:27" x14ac:dyDescent="0.2">
      <c r="Y13274" s="396"/>
      <c r="Z13274" s="396"/>
      <c r="AA13274" s="441"/>
    </row>
    <row r="13275" spans="25:27" x14ac:dyDescent="0.2">
      <c r="Y13275" s="396"/>
      <c r="Z13275" s="396"/>
      <c r="AA13275" s="441"/>
    </row>
    <row r="13276" spans="25:27" x14ac:dyDescent="0.2">
      <c r="Y13276" s="396"/>
      <c r="Z13276" s="396"/>
      <c r="AA13276" s="441"/>
    </row>
    <row r="13277" spans="25:27" x14ac:dyDescent="0.2">
      <c r="Y13277" s="396"/>
      <c r="Z13277" s="396"/>
      <c r="AA13277" s="441"/>
    </row>
    <row r="13278" spans="25:27" x14ac:dyDescent="0.2">
      <c r="Y13278" s="396"/>
      <c r="Z13278" s="396"/>
      <c r="AA13278" s="441"/>
    </row>
    <row r="13279" spans="25:27" x14ac:dyDescent="0.2">
      <c r="Y13279" s="396"/>
      <c r="Z13279" s="396"/>
      <c r="AA13279" s="441"/>
    </row>
    <row r="13280" spans="25:27" x14ac:dyDescent="0.2">
      <c r="Y13280" s="396"/>
      <c r="Z13280" s="396"/>
      <c r="AA13280" s="441"/>
    </row>
    <row r="13281" spans="25:27" x14ac:dyDescent="0.2">
      <c r="Y13281" s="396"/>
      <c r="Z13281" s="396"/>
      <c r="AA13281" s="441"/>
    </row>
    <row r="13282" spans="25:27" x14ac:dyDescent="0.2">
      <c r="Y13282" s="396"/>
      <c r="Z13282" s="396"/>
      <c r="AA13282" s="441"/>
    </row>
    <row r="13283" spans="25:27" x14ac:dyDescent="0.2">
      <c r="Y13283" s="396"/>
      <c r="Z13283" s="396"/>
      <c r="AA13283" s="441"/>
    </row>
    <row r="13284" spans="25:27" x14ac:dyDescent="0.2">
      <c r="Y13284" s="396"/>
      <c r="Z13284" s="396"/>
      <c r="AA13284" s="441"/>
    </row>
    <row r="13285" spans="25:27" x14ac:dyDescent="0.2">
      <c r="Y13285" s="396"/>
      <c r="Z13285" s="396"/>
      <c r="AA13285" s="441"/>
    </row>
    <row r="13286" spans="25:27" x14ac:dyDescent="0.2">
      <c r="Y13286" s="396"/>
      <c r="Z13286" s="396"/>
      <c r="AA13286" s="441"/>
    </row>
    <row r="13287" spans="25:27" x14ac:dyDescent="0.2">
      <c r="Y13287" s="396"/>
      <c r="Z13287" s="396"/>
      <c r="AA13287" s="441"/>
    </row>
    <row r="13288" spans="25:27" x14ac:dyDescent="0.2">
      <c r="Y13288" s="396"/>
      <c r="Z13288" s="396"/>
      <c r="AA13288" s="441"/>
    </row>
    <row r="13289" spans="25:27" x14ac:dyDescent="0.2">
      <c r="Y13289" s="396"/>
      <c r="Z13289" s="396"/>
      <c r="AA13289" s="441"/>
    </row>
    <row r="13290" spans="25:27" x14ac:dyDescent="0.2">
      <c r="Y13290" s="396"/>
      <c r="Z13290" s="396"/>
      <c r="AA13290" s="441"/>
    </row>
    <row r="13291" spans="25:27" x14ac:dyDescent="0.2">
      <c r="Y13291" s="396"/>
      <c r="Z13291" s="396"/>
      <c r="AA13291" s="441"/>
    </row>
    <row r="13292" spans="25:27" x14ac:dyDescent="0.2">
      <c r="Y13292" s="396"/>
      <c r="Z13292" s="396"/>
      <c r="AA13292" s="441"/>
    </row>
    <row r="13293" spans="25:27" x14ac:dyDescent="0.2">
      <c r="Y13293" s="396"/>
      <c r="Z13293" s="396"/>
      <c r="AA13293" s="441"/>
    </row>
    <row r="13294" spans="25:27" x14ac:dyDescent="0.2">
      <c r="Y13294" s="396"/>
      <c r="Z13294" s="396"/>
      <c r="AA13294" s="441"/>
    </row>
    <row r="13295" spans="25:27" x14ac:dyDescent="0.2">
      <c r="Y13295" s="396"/>
      <c r="Z13295" s="396"/>
      <c r="AA13295" s="441"/>
    </row>
    <row r="13296" spans="25:27" x14ac:dyDescent="0.2">
      <c r="Y13296" s="396"/>
      <c r="Z13296" s="396"/>
      <c r="AA13296" s="441"/>
    </row>
    <row r="13297" spans="25:27" x14ac:dyDescent="0.2">
      <c r="Y13297" s="396"/>
      <c r="Z13297" s="396"/>
      <c r="AA13297" s="441"/>
    </row>
    <row r="13298" spans="25:27" x14ac:dyDescent="0.2">
      <c r="Y13298" s="396"/>
      <c r="Z13298" s="396"/>
      <c r="AA13298" s="441"/>
    </row>
    <row r="13299" spans="25:27" x14ac:dyDescent="0.2">
      <c r="Y13299" s="396"/>
      <c r="Z13299" s="396"/>
      <c r="AA13299" s="441"/>
    </row>
    <row r="13300" spans="25:27" x14ac:dyDescent="0.2">
      <c r="Y13300" s="396"/>
      <c r="Z13300" s="396"/>
      <c r="AA13300" s="441"/>
    </row>
    <row r="13301" spans="25:27" x14ac:dyDescent="0.2">
      <c r="Y13301" s="396"/>
      <c r="Z13301" s="396"/>
      <c r="AA13301" s="441"/>
    </row>
    <row r="13302" spans="25:27" x14ac:dyDescent="0.2">
      <c r="Y13302" s="396"/>
      <c r="Z13302" s="396"/>
      <c r="AA13302" s="441"/>
    </row>
    <row r="13303" spans="25:27" x14ac:dyDescent="0.2">
      <c r="Y13303" s="396"/>
      <c r="Z13303" s="396"/>
      <c r="AA13303" s="441"/>
    </row>
    <row r="13304" spans="25:27" x14ac:dyDescent="0.2">
      <c r="Y13304" s="396"/>
      <c r="Z13304" s="396"/>
      <c r="AA13304" s="441"/>
    </row>
    <row r="13305" spans="25:27" x14ac:dyDescent="0.2">
      <c r="Y13305" s="396"/>
      <c r="Z13305" s="396"/>
      <c r="AA13305" s="441"/>
    </row>
    <row r="13306" spans="25:27" x14ac:dyDescent="0.2">
      <c r="Y13306" s="396"/>
      <c r="Z13306" s="396"/>
      <c r="AA13306" s="441"/>
    </row>
    <row r="13307" spans="25:27" x14ac:dyDescent="0.2">
      <c r="Y13307" s="396"/>
      <c r="Z13307" s="396"/>
      <c r="AA13307" s="441"/>
    </row>
    <row r="13308" spans="25:27" x14ac:dyDescent="0.2">
      <c r="Y13308" s="396"/>
      <c r="Z13308" s="396"/>
      <c r="AA13308" s="441"/>
    </row>
    <row r="13309" spans="25:27" x14ac:dyDescent="0.2">
      <c r="Y13309" s="396"/>
      <c r="Z13309" s="396"/>
      <c r="AA13309" s="441"/>
    </row>
    <row r="13310" spans="25:27" x14ac:dyDescent="0.2">
      <c r="Y13310" s="396"/>
      <c r="Z13310" s="396"/>
      <c r="AA13310" s="441"/>
    </row>
    <row r="13311" spans="25:27" x14ac:dyDescent="0.2">
      <c r="Y13311" s="396"/>
      <c r="Z13311" s="396"/>
      <c r="AA13311" s="441"/>
    </row>
    <row r="13312" spans="25:27" x14ac:dyDescent="0.2">
      <c r="Y13312" s="396"/>
      <c r="Z13312" s="396"/>
      <c r="AA13312" s="441"/>
    </row>
    <row r="13313" spans="25:27" x14ac:dyDescent="0.2">
      <c r="Y13313" s="396"/>
      <c r="Z13313" s="396"/>
      <c r="AA13313" s="441"/>
    </row>
    <row r="13314" spans="25:27" x14ac:dyDescent="0.2">
      <c r="Y13314" s="396"/>
      <c r="Z13314" s="396"/>
      <c r="AA13314" s="441"/>
    </row>
    <row r="13315" spans="25:27" x14ac:dyDescent="0.2">
      <c r="Y13315" s="396"/>
      <c r="Z13315" s="396"/>
      <c r="AA13315" s="441"/>
    </row>
    <row r="13316" spans="25:27" x14ac:dyDescent="0.2">
      <c r="Y13316" s="396"/>
      <c r="Z13316" s="396"/>
      <c r="AA13316" s="441"/>
    </row>
    <row r="13317" spans="25:27" x14ac:dyDescent="0.2">
      <c r="Y13317" s="396"/>
      <c r="Z13317" s="396"/>
      <c r="AA13317" s="441"/>
    </row>
    <row r="13318" spans="25:27" x14ac:dyDescent="0.2">
      <c r="Y13318" s="396"/>
      <c r="Z13318" s="396"/>
      <c r="AA13318" s="441"/>
    </row>
    <row r="13319" spans="25:27" x14ac:dyDescent="0.2">
      <c r="Y13319" s="396"/>
      <c r="Z13319" s="396"/>
      <c r="AA13319" s="441"/>
    </row>
    <row r="13320" spans="25:27" x14ac:dyDescent="0.2">
      <c r="Y13320" s="396"/>
      <c r="Z13320" s="396"/>
      <c r="AA13320" s="441"/>
    </row>
    <row r="13321" spans="25:27" x14ac:dyDescent="0.2">
      <c r="Y13321" s="396"/>
      <c r="Z13321" s="396"/>
      <c r="AA13321" s="441"/>
    </row>
    <row r="13322" spans="25:27" x14ac:dyDescent="0.2">
      <c r="Y13322" s="396"/>
      <c r="Z13322" s="396"/>
      <c r="AA13322" s="441"/>
    </row>
    <row r="13323" spans="25:27" x14ac:dyDescent="0.2">
      <c r="Y13323" s="396"/>
      <c r="Z13323" s="396"/>
      <c r="AA13323" s="441"/>
    </row>
    <row r="13324" spans="25:27" x14ac:dyDescent="0.2">
      <c r="Y13324" s="396"/>
      <c r="Z13324" s="396"/>
      <c r="AA13324" s="441"/>
    </row>
    <row r="13325" spans="25:27" x14ac:dyDescent="0.2">
      <c r="Y13325" s="396"/>
      <c r="Z13325" s="396"/>
      <c r="AA13325" s="441"/>
    </row>
    <row r="13326" spans="25:27" x14ac:dyDescent="0.2">
      <c r="Y13326" s="396"/>
      <c r="Z13326" s="396"/>
      <c r="AA13326" s="441"/>
    </row>
    <row r="13327" spans="25:27" x14ac:dyDescent="0.2">
      <c r="Y13327" s="396"/>
      <c r="Z13327" s="396"/>
      <c r="AA13327" s="441"/>
    </row>
    <row r="13328" spans="25:27" x14ac:dyDescent="0.2">
      <c r="Y13328" s="396"/>
      <c r="Z13328" s="396"/>
      <c r="AA13328" s="441"/>
    </row>
    <row r="13329" spans="25:27" x14ac:dyDescent="0.2">
      <c r="Y13329" s="396"/>
      <c r="Z13329" s="396"/>
      <c r="AA13329" s="441"/>
    </row>
    <row r="13330" spans="25:27" x14ac:dyDescent="0.2">
      <c r="Y13330" s="396"/>
      <c r="Z13330" s="396"/>
      <c r="AA13330" s="441"/>
    </row>
    <row r="13331" spans="25:27" x14ac:dyDescent="0.2">
      <c r="Y13331" s="396"/>
      <c r="Z13331" s="396"/>
      <c r="AA13331" s="441"/>
    </row>
    <row r="13332" spans="25:27" x14ac:dyDescent="0.2">
      <c r="Y13332" s="396"/>
      <c r="Z13332" s="396"/>
      <c r="AA13332" s="441"/>
    </row>
    <row r="13333" spans="25:27" x14ac:dyDescent="0.2">
      <c r="Y13333" s="396"/>
      <c r="Z13333" s="396"/>
      <c r="AA13333" s="441"/>
    </row>
    <row r="13334" spans="25:27" x14ac:dyDescent="0.2">
      <c r="Y13334" s="396"/>
      <c r="Z13334" s="396"/>
      <c r="AA13334" s="441"/>
    </row>
    <row r="13335" spans="25:27" x14ac:dyDescent="0.2">
      <c r="Y13335" s="396"/>
      <c r="Z13335" s="396"/>
      <c r="AA13335" s="441"/>
    </row>
    <row r="13336" spans="25:27" x14ac:dyDescent="0.2">
      <c r="Y13336" s="396"/>
      <c r="Z13336" s="396"/>
      <c r="AA13336" s="441"/>
    </row>
    <row r="13337" spans="25:27" x14ac:dyDescent="0.2">
      <c r="Y13337" s="396"/>
      <c r="Z13337" s="396"/>
      <c r="AA13337" s="441"/>
    </row>
    <row r="13338" spans="25:27" x14ac:dyDescent="0.2">
      <c r="Y13338" s="396"/>
      <c r="Z13338" s="396"/>
      <c r="AA13338" s="441"/>
    </row>
    <row r="13339" spans="25:27" x14ac:dyDescent="0.2">
      <c r="Y13339" s="396"/>
      <c r="Z13339" s="396"/>
      <c r="AA13339" s="441"/>
    </row>
    <row r="13340" spans="25:27" x14ac:dyDescent="0.2">
      <c r="Y13340" s="396"/>
      <c r="Z13340" s="396"/>
      <c r="AA13340" s="441"/>
    </row>
    <row r="13341" spans="25:27" x14ac:dyDescent="0.2">
      <c r="Y13341" s="396"/>
      <c r="Z13341" s="396"/>
      <c r="AA13341" s="441"/>
    </row>
    <row r="13342" spans="25:27" x14ac:dyDescent="0.2">
      <c r="Y13342" s="396"/>
      <c r="Z13342" s="396"/>
      <c r="AA13342" s="441"/>
    </row>
    <row r="13343" spans="25:27" x14ac:dyDescent="0.2">
      <c r="Y13343" s="396"/>
      <c r="Z13343" s="396"/>
      <c r="AA13343" s="441"/>
    </row>
    <row r="13344" spans="25:27" x14ac:dyDescent="0.2">
      <c r="Y13344" s="396"/>
      <c r="Z13344" s="396"/>
      <c r="AA13344" s="441"/>
    </row>
    <row r="13345" spans="25:27" x14ac:dyDescent="0.2">
      <c r="Y13345" s="396"/>
      <c r="Z13345" s="396"/>
      <c r="AA13345" s="441"/>
    </row>
    <row r="13346" spans="25:27" x14ac:dyDescent="0.2">
      <c r="Y13346" s="396"/>
      <c r="Z13346" s="396"/>
      <c r="AA13346" s="441"/>
    </row>
    <row r="13347" spans="25:27" x14ac:dyDescent="0.2">
      <c r="Y13347" s="396"/>
      <c r="Z13347" s="396"/>
      <c r="AA13347" s="441"/>
    </row>
    <row r="13348" spans="25:27" x14ac:dyDescent="0.2">
      <c r="Y13348" s="396"/>
      <c r="Z13348" s="396"/>
      <c r="AA13348" s="441"/>
    </row>
    <row r="13349" spans="25:27" x14ac:dyDescent="0.2">
      <c r="Y13349" s="396"/>
      <c r="Z13349" s="396"/>
      <c r="AA13349" s="441"/>
    </row>
    <row r="13350" spans="25:27" x14ac:dyDescent="0.2">
      <c r="Y13350" s="396"/>
      <c r="Z13350" s="396"/>
      <c r="AA13350" s="441"/>
    </row>
    <row r="13351" spans="25:27" x14ac:dyDescent="0.2">
      <c r="Y13351" s="396"/>
      <c r="Z13351" s="396"/>
      <c r="AA13351" s="441"/>
    </row>
    <row r="13352" spans="25:27" x14ac:dyDescent="0.2">
      <c r="Y13352" s="396"/>
      <c r="Z13352" s="396"/>
      <c r="AA13352" s="441"/>
    </row>
    <row r="13353" spans="25:27" x14ac:dyDescent="0.2">
      <c r="Y13353" s="396"/>
      <c r="Z13353" s="396"/>
      <c r="AA13353" s="441"/>
    </row>
    <row r="13354" spans="25:27" x14ac:dyDescent="0.2">
      <c r="Y13354" s="396"/>
      <c r="Z13354" s="396"/>
      <c r="AA13354" s="441"/>
    </row>
    <row r="13355" spans="25:27" x14ac:dyDescent="0.2">
      <c r="Y13355" s="396"/>
      <c r="Z13355" s="396"/>
      <c r="AA13355" s="441"/>
    </row>
    <row r="13356" spans="25:27" x14ac:dyDescent="0.2">
      <c r="Y13356" s="396"/>
      <c r="Z13356" s="396"/>
      <c r="AA13356" s="441"/>
    </row>
    <row r="13357" spans="25:27" x14ac:dyDescent="0.2">
      <c r="Y13357" s="396"/>
      <c r="Z13357" s="396"/>
      <c r="AA13357" s="441"/>
    </row>
    <row r="13358" spans="25:27" x14ac:dyDescent="0.2">
      <c r="Y13358" s="396"/>
      <c r="Z13358" s="396"/>
      <c r="AA13358" s="441"/>
    </row>
    <row r="13359" spans="25:27" x14ac:dyDescent="0.2">
      <c r="Y13359" s="396"/>
      <c r="Z13359" s="396"/>
      <c r="AA13359" s="441"/>
    </row>
    <row r="13360" spans="25:27" x14ac:dyDescent="0.2">
      <c r="Y13360" s="396"/>
      <c r="Z13360" s="396"/>
      <c r="AA13360" s="441"/>
    </row>
    <row r="13361" spans="25:27" x14ac:dyDescent="0.2">
      <c r="Y13361" s="396"/>
      <c r="Z13361" s="396"/>
      <c r="AA13361" s="441"/>
    </row>
    <row r="13362" spans="25:27" x14ac:dyDescent="0.2">
      <c r="Y13362" s="396"/>
      <c r="Z13362" s="396"/>
      <c r="AA13362" s="441"/>
    </row>
    <row r="13363" spans="25:27" x14ac:dyDescent="0.2">
      <c r="Y13363" s="396"/>
      <c r="Z13363" s="396"/>
      <c r="AA13363" s="441"/>
    </row>
    <row r="13364" spans="25:27" x14ac:dyDescent="0.2">
      <c r="Y13364" s="396"/>
      <c r="Z13364" s="396"/>
      <c r="AA13364" s="441"/>
    </row>
    <row r="13365" spans="25:27" x14ac:dyDescent="0.2">
      <c r="Y13365" s="396"/>
      <c r="Z13365" s="396"/>
      <c r="AA13365" s="441"/>
    </row>
    <row r="13366" spans="25:27" x14ac:dyDescent="0.2">
      <c r="Y13366" s="396"/>
      <c r="Z13366" s="396"/>
      <c r="AA13366" s="441"/>
    </row>
    <row r="13367" spans="25:27" x14ac:dyDescent="0.2">
      <c r="Y13367" s="396"/>
      <c r="Z13367" s="396"/>
      <c r="AA13367" s="441"/>
    </row>
    <row r="13368" spans="25:27" x14ac:dyDescent="0.2">
      <c r="Y13368" s="396"/>
      <c r="Z13368" s="396"/>
      <c r="AA13368" s="441"/>
    </row>
    <row r="13369" spans="25:27" x14ac:dyDescent="0.2">
      <c r="Y13369" s="396"/>
      <c r="Z13369" s="396"/>
      <c r="AA13369" s="441"/>
    </row>
    <row r="13370" spans="25:27" x14ac:dyDescent="0.2">
      <c r="Y13370" s="396"/>
      <c r="Z13370" s="396"/>
      <c r="AA13370" s="441"/>
    </row>
    <row r="13371" spans="25:27" x14ac:dyDescent="0.2">
      <c r="Y13371" s="396"/>
      <c r="Z13371" s="396"/>
      <c r="AA13371" s="441"/>
    </row>
    <row r="13372" spans="25:27" x14ac:dyDescent="0.2">
      <c r="Y13372" s="396"/>
      <c r="Z13372" s="396"/>
      <c r="AA13372" s="441"/>
    </row>
    <row r="13373" spans="25:27" x14ac:dyDescent="0.2">
      <c r="Y13373" s="396"/>
      <c r="Z13373" s="396"/>
      <c r="AA13373" s="441"/>
    </row>
    <row r="13374" spans="25:27" x14ac:dyDescent="0.2">
      <c r="Y13374" s="396"/>
      <c r="Z13374" s="396"/>
      <c r="AA13374" s="441"/>
    </row>
    <row r="13375" spans="25:27" x14ac:dyDescent="0.2">
      <c r="Y13375" s="396"/>
      <c r="Z13375" s="396"/>
      <c r="AA13375" s="441"/>
    </row>
    <row r="13376" spans="25:27" x14ac:dyDescent="0.2">
      <c r="Y13376" s="396"/>
      <c r="Z13376" s="396"/>
      <c r="AA13376" s="441"/>
    </row>
    <row r="13377" spans="25:27" x14ac:dyDescent="0.2">
      <c r="Y13377" s="396"/>
      <c r="Z13377" s="396"/>
      <c r="AA13377" s="441"/>
    </row>
    <row r="13378" spans="25:27" x14ac:dyDescent="0.2">
      <c r="Y13378" s="396"/>
      <c r="Z13378" s="396"/>
      <c r="AA13378" s="441"/>
    </row>
    <row r="13379" spans="25:27" x14ac:dyDescent="0.2">
      <c r="Y13379" s="396"/>
      <c r="Z13379" s="396"/>
      <c r="AA13379" s="441"/>
    </row>
    <row r="13380" spans="25:27" x14ac:dyDescent="0.2">
      <c r="Y13380" s="396"/>
      <c r="Z13380" s="396"/>
      <c r="AA13380" s="441"/>
    </row>
    <row r="13381" spans="25:27" x14ac:dyDescent="0.2">
      <c r="Y13381" s="396"/>
      <c r="Z13381" s="396"/>
      <c r="AA13381" s="441"/>
    </row>
    <row r="13382" spans="25:27" x14ac:dyDescent="0.2">
      <c r="Y13382" s="396"/>
      <c r="Z13382" s="396"/>
      <c r="AA13382" s="441"/>
    </row>
    <row r="13383" spans="25:27" x14ac:dyDescent="0.2">
      <c r="Y13383" s="396"/>
      <c r="Z13383" s="396"/>
      <c r="AA13383" s="441"/>
    </row>
    <row r="13384" spans="25:27" x14ac:dyDescent="0.2">
      <c r="Y13384" s="396"/>
      <c r="Z13384" s="396"/>
      <c r="AA13384" s="441"/>
    </row>
    <row r="13385" spans="25:27" x14ac:dyDescent="0.2">
      <c r="Y13385" s="396"/>
      <c r="Z13385" s="396"/>
      <c r="AA13385" s="441"/>
    </row>
    <row r="13386" spans="25:27" x14ac:dyDescent="0.2">
      <c r="Y13386" s="396"/>
      <c r="Z13386" s="396"/>
      <c r="AA13386" s="441"/>
    </row>
    <row r="13387" spans="25:27" x14ac:dyDescent="0.2">
      <c r="Y13387" s="396"/>
      <c r="Z13387" s="396"/>
      <c r="AA13387" s="441"/>
    </row>
    <row r="13388" spans="25:27" x14ac:dyDescent="0.2">
      <c r="Y13388" s="396"/>
      <c r="Z13388" s="396"/>
      <c r="AA13388" s="441"/>
    </row>
    <row r="13389" spans="25:27" x14ac:dyDescent="0.2">
      <c r="Y13389" s="396"/>
      <c r="Z13389" s="396"/>
      <c r="AA13389" s="441"/>
    </row>
    <row r="13390" spans="25:27" x14ac:dyDescent="0.2">
      <c r="Y13390" s="396"/>
      <c r="Z13390" s="396"/>
      <c r="AA13390" s="441"/>
    </row>
    <row r="13391" spans="25:27" x14ac:dyDescent="0.2">
      <c r="Y13391" s="396"/>
      <c r="Z13391" s="396"/>
      <c r="AA13391" s="441"/>
    </row>
    <row r="13392" spans="25:27" x14ac:dyDescent="0.2">
      <c r="Y13392" s="396"/>
      <c r="Z13392" s="396"/>
      <c r="AA13392" s="441"/>
    </row>
    <row r="13393" spans="25:27" x14ac:dyDescent="0.2">
      <c r="Y13393" s="396"/>
      <c r="Z13393" s="396"/>
      <c r="AA13393" s="441"/>
    </row>
    <row r="13394" spans="25:27" x14ac:dyDescent="0.2">
      <c r="Y13394" s="396"/>
      <c r="Z13394" s="396"/>
      <c r="AA13394" s="441"/>
    </row>
    <row r="13395" spans="25:27" x14ac:dyDescent="0.2">
      <c r="Y13395" s="396"/>
      <c r="Z13395" s="396"/>
      <c r="AA13395" s="441"/>
    </row>
    <row r="13396" spans="25:27" x14ac:dyDescent="0.2">
      <c r="Y13396" s="396"/>
      <c r="Z13396" s="396"/>
      <c r="AA13396" s="441"/>
    </row>
    <row r="13397" spans="25:27" x14ac:dyDescent="0.2">
      <c r="Y13397" s="396"/>
      <c r="Z13397" s="396"/>
      <c r="AA13397" s="441"/>
    </row>
    <row r="13398" spans="25:27" x14ac:dyDescent="0.2">
      <c r="Y13398" s="396"/>
      <c r="Z13398" s="396"/>
      <c r="AA13398" s="441"/>
    </row>
    <row r="13399" spans="25:27" x14ac:dyDescent="0.2">
      <c r="Y13399" s="396"/>
      <c r="Z13399" s="396"/>
      <c r="AA13399" s="441"/>
    </row>
    <row r="13400" spans="25:27" x14ac:dyDescent="0.2">
      <c r="Y13400" s="396"/>
      <c r="Z13400" s="396"/>
      <c r="AA13400" s="441"/>
    </row>
    <row r="13401" spans="25:27" x14ac:dyDescent="0.2">
      <c r="Y13401" s="396"/>
      <c r="Z13401" s="396"/>
      <c r="AA13401" s="441"/>
    </row>
    <row r="13402" spans="25:27" x14ac:dyDescent="0.2">
      <c r="Y13402" s="396"/>
      <c r="Z13402" s="396"/>
      <c r="AA13402" s="441"/>
    </row>
    <row r="13403" spans="25:27" x14ac:dyDescent="0.2">
      <c r="Y13403" s="396"/>
      <c r="Z13403" s="396"/>
      <c r="AA13403" s="441"/>
    </row>
    <row r="13404" spans="25:27" x14ac:dyDescent="0.2">
      <c r="Y13404" s="396"/>
      <c r="Z13404" s="396"/>
      <c r="AA13404" s="441"/>
    </row>
    <row r="13405" spans="25:27" x14ac:dyDescent="0.2">
      <c r="Y13405" s="396"/>
      <c r="Z13405" s="396"/>
      <c r="AA13405" s="441"/>
    </row>
    <row r="13406" spans="25:27" x14ac:dyDescent="0.2">
      <c r="Y13406" s="396"/>
      <c r="Z13406" s="396"/>
      <c r="AA13406" s="441"/>
    </row>
    <row r="13407" spans="25:27" x14ac:dyDescent="0.2">
      <c r="Y13407" s="396"/>
      <c r="Z13407" s="396"/>
      <c r="AA13407" s="441"/>
    </row>
    <row r="13408" spans="25:27" x14ac:dyDescent="0.2">
      <c r="Y13408" s="396"/>
      <c r="Z13408" s="396"/>
      <c r="AA13408" s="441"/>
    </row>
    <row r="13409" spans="25:27" x14ac:dyDescent="0.2">
      <c r="Y13409" s="396"/>
      <c r="Z13409" s="396"/>
      <c r="AA13409" s="441"/>
    </row>
    <row r="13410" spans="25:27" x14ac:dyDescent="0.2">
      <c r="Y13410" s="396"/>
      <c r="Z13410" s="396"/>
      <c r="AA13410" s="441"/>
    </row>
    <row r="13411" spans="25:27" x14ac:dyDescent="0.2">
      <c r="Y13411" s="396"/>
      <c r="Z13411" s="396"/>
      <c r="AA13411" s="441"/>
    </row>
    <row r="13412" spans="25:27" x14ac:dyDescent="0.2">
      <c r="Y13412" s="396"/>
      <c r="Z13412" s="396"/>
      <c r="AA13412" s="441"/>
    </row>
    <row r="13413" spans="25:27" x14ac:dyDescent="0.2">
      <c r="Y13413" s="396"/>
      <c r="Z13413" s="396"/>
      <c r="AA13413" s="441"/>
    </row>
    <row r="13414" spans="25:27" x14ac:dyDescent="0.2">
      <c r="Y13414" s="396"/>
      <c r="Z13414" s="396"/>
      <c r="AA13414" s="441"/>
    </row>
    <row r="13415" spans="25:27" x14ac:dyDescent="0.2">
      <c r="Y13415" s="396"/>
      <c r="Z13415" s="396"/>
      <c r="AA13415" s="441"/>
    </row>
    <row r="13416" spans="25:27" x14ac:dyDescent="0.2">
      <c r="Y13416" s="396"/>
      <c r="Z13416" s="396"/>
      <c r="AA13416" s="441"/>
    </row>
    <row r="13417" spans="25:27" x14ac:dyDescent="0.2">
      <c r="Y13417" s="396"/>
      <c r="Z13417" s="396"/>
      <c r="AA13417" s="441"/>
    </row>
    <row r="13418" spans="25:27" x14ac:dyDescent="0.2">
      <c r="Y13418" s="396"/>
      <c r="Z13418" s="396"/>
      <c r="AA13418" s="441"/>
    </row>
    <row r="13419" spans="25:27" x14ac:dyDescent="0.2">
      <c r="Y13419" s="396"/>
      <c r="Z13419" s="396"/>
      <c r="AA13419" s="441"/>
    </row>
    <row r="13420" spans="25:27" x14ac:dyDescent="0.2">
      <c r="Y13420" s="396"/>
      <c r="Z13420" s="396"/>
      <c r="AA13420" s="441"/>
    </row>
    <row r="13421" spans="25:27" x14ac:dyDescent="0.2">
      <c r="Y13421" s="396"/>
      <c r="Z13421" s="396"/>
      <c r="AA13421" s="441"/>
    </row>
    <row r="13422" spans="25:27" x14ac:dyDescent="0.2">
      <c r="Y13422" s="396"/>
      <c r="Z13422" s="396"/>
      <c r="AA13422" s="441"/>
    </row>
    <row r="13423" spans="25:27" x14ac:dyDescent="0.2">
      <c r="Y13423" s="396"/>
      <c r="Z13423" s="396"/>
      <c r="AA13423" s="441"/>
    </row>
    <row r="13424" spans="25:27" x14ac:dyDescent="0.2">
      <c r="Y13424" s="396"/>
      <c r="Z13424" s="396"/>
      <c r="AA13424" s="441"/>
    </row>
    <row r="13425" spans="25:27" x14ac:dyDescent="0.2">
      <c r="Y13425" s="396"/>
      <c r="Z13425" s="396"/>
      <c r="AA13425" s="441"/>
    </row>
    <row r="13426" spans="25:27" x14ac:dyDescent="0.2">
      <c r="Y13426" s="396"/>
      <c r="Z13426" s="396"/>
      <c r="AA13426" s="441"/>
    </row>
    <row r="13427" spans="25:27" x14ac:dyDescent="0.2">
      <c r="Y13427" s="396"/>
      <c r="Z13427" s="396"/>
      <c r="AA13427" s="441"/>
    </row>
    <row r="13428" spans="25:27" x14ac:dyDescent="0.2">
      <c r="Y13428" s="396"/>
      <c r="Z13428" s="396"/>
      <c r="AA13428" s="441"/>
    </row>
    <row r="13429" spans="25:27" x14ac:dyDescent="0.2">
      <c r="Y13429" s="396"/>
      <c r="Z13429" s="396"/>
      <c r="AA13429" s="441"/>
    </row>
    <row r="13430" spans="25:27" x14ac:dyDescent="0.2">
      <c r="Y13430" s="396"/>
      <c r="Z13430" s="396"/>
      <c r="AA13430" s="441"/>
    </row>
    <row r="13431" spans="25:27" x14ac:dyDescent="0.2">
      <c r="Y13431" s="396"/>
      <c r="Z13431" s="396"/>
      <c r="AA13431" s="441"/>
    </row>
    <row r="13432" spans="25:27" x14ac:dyDescent="0.2">
      <c r="Y13432" s="396"/>
      <c r="Z13432" s="396"/>
      <c r="AA13432" s="441"/>
    </row>
    <row r="13433" spans="25:27" x14ac:dyDescent="0.2">
      <c r="Y13433" s="396"/>
      <c r="Z13433" s="396"/>
      <c r="AA13433" s="441"/>
    </row>
    <row r="13434" spans="25:27" x14ac:dyDescent="0.2">
      <c r="Y13434" s="396"/>
      <c r="Z13434" s="396"/>
      <c r="AA13434" s="441"/>
    </row>
    <row r="13435" spans="25:27" x14ac:dyDescent="0.2">
      <c r="Y13435" s="396"/>
      <c r="Z13435" s="396"/>
      <c r="AA13435" s="441"/>
    </row>
    <row r="13436" spans="25:27" x14ac:dyDescent="0.2">
      <c r="Y13436" s="396"/>
      <c r="Z13436" s="396"/>
      <c r="AA13436" s="441"/>
    </row>
    <row r="13437" spans="25:27" x14ac:dyDescent="0.2">
      <c r="Y13437" s="396"/>
      <c r="Z13437" s="396"/>
      <c r="AA13437" s="441"/>
    </row>
    <row r="13438" spans="25:27" x14ac:dyDescent="0.2">
      <c r="Y13438" s="396"/>
      <c r="Z13438" s="396"/>
      <c r="AA13438" s="441"/>
    </row>
    <row r="13439" spans="25:27" x14ac:dyDescent="0.2">
      <c r="Y13439" s="396"/>
      <c r="Z13439" s="396"/>
      <c r="AA13439" s="441"/>
    </row>
    <row r="13440" spans="25:27" x14ac:dyDescent="0.2">
      <c r="Y13440" s="396"/>
      <c r="Z13440" s="396"/>
      <c r="AA13440" s="441"/>
    </row>
    <row r="13441" spans="25:27" x14ac:dyDescent="0.2">
      <c r="Y13441" s="396"/>
      <c r="Z13441" s="396"/>
      <c r="AA13441" s="441"/>
    </row>
    <row r="13442" spans="25:27" x14ac:dyDescent="0.2">
      <c r="Y13442" s="396"/>
      <c r="Z13442" s="396"/>
      <c r="AA13442" s="441"/>
    </row>
    <row r="13443" spans="25:27" x14ac:dyDescent="0.2">
      <c r="Y13443" s="396"/>
      <c r="Z13443" s="396"/>
      <c r="AA13443" s="441"/>
    </row>
    <row r="13444" spans="25:27" x14ac:dyDescent="0.2">
      <c r="Y13444" s="396"/>
      <c r="Z13444" s="396"/>
      <c r="AA13444" s="441"/>
    </row>
    <row r="13445" spans="25:27" x14ac:dyDescent="0.2">
      <c r="Y13445" s="396"/>
      <c r="Z13445" s="396"/>
      <c r="AA13445" s="441"/>
    </row>
    <row r="13446" spans="25:27" x14ac:dyDescent="0.2">
      <c r="Y13446" s="396"/>
      <c r="Z13446" s="396"/>
      <c r="AA13446" s="441"/>
    </row>
    <row r="13447" spans="25:27" x14ac:dyDescent="0.2">
      <c r="Y13447" s="396"/>
      <c r="Z13447" s="396"/>
      <c r="AA13447" s="441"/>
    </row>
    <row r="13448" spans="25:27" x14ac:dyDescent="0.2">
      <c r="Y13448" s="396"/>
      <c r="Z13448" s="396"/>
      <c r="AA13448" s="441"/>
    </row>
    <row r="13449" spans="25:27" x14ac:dyDescent="0.2">
      <c r="Y13449" s="396"/>
      <c r="Z13449" s="396"/>
      <c r="AA13449" s="441"/>
    </row>
    <row r="13450" spans="25:27" x14ac:dyDescent="0.2">
      <c r="Y13450" s="396"/>
      <c r="Z13450" s="396"/>
      <c r="AA13450" s="441"/>
    </row>
    <row r="13451" spans="25:27" x14ac:dyDescent="0.2">
      <c r="Y13451" s="396"/>
      <c r="Z13451" s="396"/>
      <c r="AA13451" s="441"/>
    </row>
    <row r="13452" spans="25:27" x14ac:dyDescent="0.2">
      <c r="Y13452" s="396"/>
      <c r="Z13452" s="396"/>
      <c r="AA13452" s="441"/>
    </row>
    <row r="13453" spans="25:27" x14ac:dyDescent="0.2">
      <c r="Y13453" s="396"/>
      <c r="Z13453" s="396"/>
      <c r="AA13453" s="441"/>
    </row>
    <row r="13454" spans="25:27" x14ac:dyDescent="0.2">
      <c r="Y13454" s="396"/>
      <c r="Z13454" s="396"/>
      <c r="AA13454" s="441"/>
    </row>
    <row r="13455" spans="25:27" x14ac:dyDescent="0.2">
      <c r="Y13455" s="396"/>
      <c r="Z13455" s="396"/>
      <c r="AA13455" s="441"/>
    </row>
    <row r="13456" spans="25:27" x14ac:dyDescent="0.2">
      <c r="Y13456" s="396"/>
      <c r="Z13456" s="396"/>
      <c r="AA13456" s="441"/>
    </row>
    <row r="13457" spans="25:27" x14ac:dyDescent="0.2">
      <c r="Y13457" s="396"/>
      <c r="Z13457" s="396"/>
      <c r="AA13457" s="441"/>
    </row>
    <row r="13458" spans="25:27" x14ac:dyDescent="0.2">
      <c r="Y13458" s="396"/>
      <c r="Z13458" s="396"/>
      <c r="AA13458" s="441"/>
    </row>
    <row r="13459" spans="25:27" x14ac:dyDescent="0.2">
      <c r="Y13459" s="396"/>
      <c r="Z13459" s="396"/>
      <c r="AA13459" s="441"/>
    </row>
    <row r="13460" spans="25:27" x14ac:dyDescent="0.2">
      <c r="Y13460" s="396"/>
      <c r="Z13460" s="396"/>
      <c r="AA13460" s="441"/>
    </row>
    <row r="13461" spans="25:27" x14ac:dyDescent="0.2">
      <c r="Y13461" s="396"/>
      <c r="Z13461" s="396"/>
      <c r="AA13461" s="441"/>
    </row>
    <row r="13462" spans="25:27" x14ac:dyDescent="0.2">
      <c r="Y13462" s="396"/>
      <c r="Z13462" s="396"/>
      <c r="AA13462" s="441"/>
    </row>
    <row r="13463" spans="25:27" x14ac:dyDescent="0.2">
      <c r="Y13463" s="396"/>
      <c r="Z13463" s="396"/>
      <c r="AA13463" s="441"/>
    </row>
    <row r="13464" spans="25:27" x14ac:dyDescent="0.2">
      <c r="Y13464" s="396"/>
      <c r="Z13464" s="396"/>
      <c r="AA13464" s="441"/>
    </row>
    <row r="13465" spans="25:27" x14ac:dyDescent="0.2">
      <c r="Y13465" s="396"/>
      <c r="Z13465" s="396"/>
      <c r="AA13465" s="441"/>
    </row>
    <row r="13466" spans="25:27" x14ac:dyDescent="0.2">
      <c r="Y13466" s="396"/>
      <c r="Z13466" s="396"/>
      <c r="AA13466" s="441"/>
    </row>
    <row r="13467" spans="25:27" x14ac:dyDescent="0.2">
      <c r="Y13467" s="396"/>
      <c r="Z13467" s="396"/>
      <c r="AA13467" s="441"/>
    </row>
    <row r="13468" spans="25:27" x14ac:dyDescent="0.2">
      <c r="Y13468" s="396"/>
      <c r="Z13468" s="396"/>
      <c r="AA13468" s="441"/>
    </row>
    <row r="13469" spans="25:27" x14ac:dyDescent="0.2">
      <c r="Y13469" s="396"/>
      <c r="Z13469" s="396"/>
      <c r="AA13469" s="441"/>
    </row>
    <row r="13470" spans="25:27" x14ac:dyDescent="0.2">
      <c r="Y13470" s="396"/>
      <c r="Z13470" s="396"/>
      <c r="AA13470" s="441"/>
    </row>
    <row r="13471" spans="25:27" x14ac:dyDescent="0.2">
      <c r="Y13471" s="396"/>
      <c r="Z13471" s="396"/>
      <c r="AA13471" s="441"/>
    </row>
    <row r="13472" spans="25:27" x14ac:dyDescent="0.2">
      <c r="Y13472" s="396"/>
      <c r="Z13472" s="396"/>
      <c r="AA13472" s="441"/>
    </row>
    <row r="13473" spans="25:27" x14ac:dyDescent="0.2">
      <c r="Y13473" s="396"/>
      <c r="Z13473" s="396"/>
      <c r="AA13473" s="441"/>
    </row>
    <row r="13474" spans="25:27" x14ac:dyDescent="0.2">
      <c r="Y13474" s="396"/>
      <c r="Z13474" s="396"/>
      <c r="AA13474" s="441"/>
    </row>
    <row r="13475" spans="25:27" x14ac:dyDescent="0.2">
      <c r="Y13475" s="396"/>
      <c r="Z13475" s="396"/>
      <c r="AA13475" s="441"/>
    </row>
    <row r="13476" spans="25:27" x14ac:dyDescent="0.2">
      <c r="Y13476" s="396"/>
      <c r="Z13476" s="396"/>
      <c r="AA13476" s="441"/>
    </row>
    <row r="13477" spans="25:27" x14ac:dyDescent="0.2">
      <c r="Y13477" s="396"/>
      <c r="Z13477" s="396"/>
      <c r="AA13477" s="441"/>
    </row>
    <row r="13478" spans="25:27" x14ac:dyDescent="0.2">
      <c r="Y13478" s="396"/>
      <c r="Z13478" s="396"/>
      <c r="AA13478" s="441"/>
    </row>
    <row r="13479" spans="25:27" x14ac:dyDescent="0.2">
      <c r="Y13479" s="396"/>
      <c r="Z13479" s="396"/>
      <c r="AA13479" s="441"/>
    </row>
    <row r="13480" spans="25:27" x14ac:dyDescent="0.2">
      <c r="Y13480" s="396"/>
      <c r="Z13480" s="396"/>
      <c r="AA13480" s="441"/>
    </row>
    <row r="13481" spans="25:27" x14ac:dyDescent="0.2">
      <c r="Y13481" s="396"/>
      <c r="Z13481" s="396"/>
      <c r="AA13481" s="441"/>
    </row>
    <row r="13482" spans="25:27" x14ac:dyDescent="0.2">
      <c r="Y13482" s="396"/>
      <c r="Z13482" s="396"/>
      <c r="AA13482" s="441"/>
    </row>
    <row r="13483" spans="25:27" x14ac:dyDescent="0.2">
      <c r="Y13483" s="396"/>
      <c r="Z13483" s="396"/>
      <c r="AA13483" s="441"/>
    </row>
    <row r="13484" spans="25:27" x14ac:dyDescent="0.2">
      <c r="Y13484" s="396"/>
      <c r="Z13484" s="396"/>
      <c r="AA13484" s="441"/>
    </row>
    <row r="13485" spans="25:27" x14ac:dyDescent="0.2">
      <c r="Y13485" s="396"/>
      <c r="Z13485" s="396"/>
      <c r="AA13485" s="441"/>
    </row>
    <row r="13486" spans="25:27" x14ac:dyDescent="0.2">
      <c r="Y13486" s="396"/>
      <c r="Z13486" s="396"/>
      <c r="AA13486" s="441"/>
    </row>
    <row r="13487" spans="25:27" x14ac:dyDescent="0.2">
      <c r="Y13487" s="396"/>
      <c r="Z13487" s="396"/>
      <c r="AA13487" s="441"/>
    </row>
    <row r="13488" spans="25:27" x14ac:dyDescent="0.2">
      <c r="Y13488" s="396"/>
      <c r="Z13488" s="396"/>
      <c r="AA13488" s="441"/>
    </row>
    <row r="13489" spans="25:27" x14ac:dyDescent="0.2">
      <c r="Y13489" s="396"/>
      <c r="Z13489" s="396"/>
      <c r="AA13489" s="441"/>
    </row>
    <row r="13490" spans="25:27" x14ac:dyDescent="0.2">
      <c r="Y13490" s="396"/>
      <c r="Z13490" s="396"/>
      <c r="AA13490" s="441"/>
    </row>
    <row r="13491" spans="25:27" x14ac:dyDescent="0.2">
      <c r="Y13491" s="396"/>
      <c r="Z13491" s="396"/>
      <c r="AA13491" s="441"/>
    </row>
    <row r="13492" spans="25:27" x14ac:dyDescent="0.2">
      <c r="Y13492" s="396"/>
      <c r="Z13492" s="396"/>
      <c r="AA13492" s="441"/>
    </row>
    <row r="13493" spans="25:27" x14ac:dyDescent="0.2">
      <c r="Y13493" s="396"/>
      <c r="Z13493" s="396"/>
      <c r="AA13493" s="441"/>
    </row>
    <row r="13494" spans="25:27" x14ac:dyDescent="0.2">
      <c r="Y13494" s="396"/>
      <c r="Z13494" s="396"/>
      <c r="AA13494" s="441"/>
    </row>
    <row r="13495" spans="25:27" x14ac:dyDescent="0.2">
      <c r="Y13495" s="396"/>
      <c r="Z13495" s="396"/>
      <c r="AA13495" s="441"/>
    </row>
    <row r="13496" spans="25:27" x14ac:dyDescent="0.2">
      <c r="Y13496" s="396"/>
      <c r="Z13496" s="396"/>
      <c r="AA13496" s="441"/>
    </row>
    <row r="13497" spans="25:27" x14ac:dyDescent="0.2">
      <c r="Y13497" s="396"/>
      <c r="Z13497" s="396"/>
      <c r="AA13497" s="441"/>
    </row>
    <row r="13498" spans="25:27" x14ac:dyDescent="0.2">
      <c r="Y13498" s="396"/>
      <c r="Z13498" s="396"/>
      <c r="AA13498" s="441"/>
    </row>
    <row r="13499" spans="25:27" x14ac:dyDescent="0.2">
      <c r="Y13499" s="396"/>
      <c r="Z13499" s="396"/>
      <c r="AA13499" s="441"/>
    </row>
    <row r="13500" spans="25:27" x14ac:dyDescent="0.2">
      <c r="Y13500" s="396"/>
      <c r="Z13500" s="396"/>
      <c r="AA13500" s="441"/>
    </row>
    <row r="13501" spans="25:27" x14ac:dyDescent="0.2">
      <c r="Y13501" s="396"/>
      <c r="Z13501" s="396"/>
      <c r="AA13501" s="441"/>
    </row>
    <row r="13502" spans="25:27" x14ac:dyDescent="0.2">
      <c r="Y13502" s="396"/>
      <c r="Z13502" s="396"/>
      <c r="AA13502" s="441"/>
    </row>
    <row r="13503" spans="25:27" x14ac:dyDescent="0.2">
      <c r="Y13503" s="396"/>
      <c r="Z13503" s="396"/>
      <c r="AA13503" s="441"/>
    </row>
    <row r="13504" spans="25:27" x14ac:dyDescent="0.2">
      <c r="Y13504" s="396"/>
      <c r="Z13504" s="396"/>
      <c r="AA13504" s="441"/>
    </row>
    <row r="13505" spans="25:27" x14ac:dyDescent="0.2">
      <c r="Y13505" s="396"/>
      <c r="Z13505" s="396"/>
      <c r="AA13505" s="441"/>
    </row>
    <row r="13506" spans="25:27" x14ac:dyDescent="0.2">
      <c r="Y13506" s="396"/>
      <c r="Z13506" s="396"/>
      <c r="AA13506" s="441"/>
    </row>
    <row r="13507" spans="25:27" x14ac:dyDescent="0.2">
      <c r="Y13507" s="396"/>
      <c r="Z13507" s="396"/>
      <c r="AA13507" s="441"/>
    </row>
    <row r="13508" spans="25:27" x14ac:dyDescent="0.2">
      <c r="Y13508" s="396"/>
      <c r="Z13508" s="396"/>
      <c r="AA13508" s="441"/>
    </row>
    <row r="13509" spans="25:27" x14ac:dyDescent="0.2">
      <c r="Y13509" s="396"/>
      <c r="Z13509" s="396"/>
      <c r="AA13509" s="441"/>
    </row>
    <row r="13510" spans="25:27" x14ac:dyDescent="0.2">
      <c r="Y13510" s="396"/>
      <c r="Z13510" s="396"/>
      <c r="AA13510" s="441"/>
    </row>
    <row r="13511" spans="25:27" x14ac:dyDescent="0.2">
      <c r="Y13511" s="396"/>
      <c r="Z13511" s="396"/>
      <c r="AA13511" s="441"/>
    </row>
    <row r="13512" spans="25:27" x14ac:dyDescent="0.2">
      <c r="Y13512" s="396"/>
      <c r="Z13512" s="396"/>
      <c r="AA13512" s="441"/>
    </row>
    <row r="13513" spans="25:27" x14ac:dyDescent="0.2">
      <c r="Y13513" s="396"/>
      <c r="Z13513" s="396"/>
      <c r="AA13513" s="441"/>
    </row>
    <row r="13514" spans="25:27" x14ac:dyDescent="0.2">
      <c r="Y13514" s="396"/>
      <c r="Z13514" s="396"/>
      <c r="AA13514" s="441"/>
    </row>
    <row r="13515" spans="25:27" x14ac:dyDescent="0.2">
      <c r="Y13515" s="396"/>
      <c r="Z13515" s="396"/>
      <c r="AA13515" s="441"/>
    </row>
    <row r="13516" spans="25:27" x14ac:dyDescent="0.2">
      <c r="Y13516" s="396"/>
      <c r="Z13516" s="396"/>
      <c r="AA13516" s="441"/>
    </row>
    <row r="13517" spans="25:27" x14ac:dyDescent="0.2">
      <c r="Y13517" s="396"/>
      <c r="Z13517" s="396"/>
      <c r="AA13517" s="441"/>
    </row>
    <row r="13518" spans="25:27" x14ac:dyDescent="0.2">
      <c r="Y13518" s="396"/>
      <c r="Z13518" s="396"/>
      <c r="AA13518" s="441"/>
    </row>
    <row r="13519" spans="25:27" x14ac:dyDescent="0.2">
      <c r="Y13519" s="396"/>
      <c r="Z13519" s="396"/>
      <c r="AA13519" s="441"/>
    </row>
    <row r="13520" spans="25:27" x14ac:dyDescent="0.2">
      <c r="Y13520" s="396"/>
      <c r="Z13520" s="396"/>
      <c r="AA13520" s="441"/>
    </row>
    <row r="13521" spans="25:27" x14ac:dyDescent="0.2">
      <c r="Y13521" s="396"/>
      <c r="Z13521" s="396"/>
      <c r="AA13521" s="441"/>
    </row>
    <row r="13522" spans="25:27" x14ac:dyDescent="0.2">
      <c r="Y13522" s="396"/>
      <c r="Z13522" s="396"/>
      <c r="AA13522" s="441"/>
    </row>
    <row r="13523" spans="25:27" x14ac:dyDescent="0.2">
      <c r="Y13523" s="396"/>
      <c r="Z13523" s="396"/>
      <c r="AA13523" s="441"/>
    </row>
    <row r="13524" spans="25:27" x14ac:dyDescent="0.2">
      <c r="Y13524" s="396"/>
      <c r="Z13524" s="396"/>
      <c r="AA13524" s="441"/>
    </row>
    <row r="13525" spans="25:27" x14ac:dyDescent="0.2">
      <c r="Y13525" s="396"/>
      <c r="Z13525" s="396"/>
      <c r="AA13525" s="441"/>
    </row>
    <row r="13526" spans="25:27" x14ac:dyDescent="0.2">
      <c r="Y13526" s="396"/>
      <c r="Z13526" s="396"/>
      <c r="AA13526" s="441"/>
    </row>
    <row r="13527" spans="25:27" x14ac:dyDescent="0.2">
      <c r="Y13527" s="396"/>
      <c r="Z13527" s="396"/>
      <c r="AA13527" s="441"/>
    </row>
    <row r="13528" spans="25:27" x14ac:dyDescent="0.2">
      <c r="Y13528" s="396"/>
      <c r="Z13528" s="396"/>
      <c r="AA13528" s="441"/>
    </row>
    <row r="13529" spans="25:27" x14ac:dyDescent="0.2">
      <c r="Y13529" s="396"/>
      <c r="Z13529" s="396"/>
      <c r="AA13529" s="441"/>
    </row>
    <row r="13530" spans="25:27" x14ac:dyDescent="0.2">
      <c r="Y13530" s="396"/>
      <c r="Z13530" s="396"/>
      <c r="AA13530" s="441"/>
    </row>
    <row r="13531" spans="25:27" x14ac:dyDescent="0.2">
      <c r="Y13531" s="396"/>
      <c r="Z13531" s="396"/>
      <c r="AA13531" s="441"/>
    </row>
    <row r="13532" spans="25:27" x14ac:dyDescent="0.2">
      <c r="Y13532" s="396"/>
      <c r="Z13532" s="396"/>
      <c r="AA13532" s="441"/>
    </row>
    <row r="13533" spans="25:27" x14ac:dyDescent="0.2">
      <c r="Y13533" s="396"/>
      <c r="Z13533" s="396"/>
      <c r="AA13533" s="441"/>
    </row>
    <row r="13534" spans="25:27" x14ac:dyDescent="0.2">
      <c r="Y13534" s="396"/>
      <c r="Z13534" s="396"/>
      <c r="AA13534" s="441"/>
    </row>
    <row r="13535" spans="25:27" x14ac:dyDescent="0.2">
      <c r="Y13535" s="396"/>
      <c r="Z13535" s="396"/>
      <c r="AA13535" s="441"/>
    </row>
    <row r="13536" spans="25:27" x14ac:dyDescent="0.2">
      <c r="Y13536" s="396"/>
      <c r="Z13536" s="396"/>
      <c r="AA13536" s="441"/>
    </row>
    <row r="13537" spans="25:27" x14ac:dyDescent="0.2">
      <c r="Y13537" s="396"/>
      <c r="Z13537" s="396"/>
      <c r="AA13537" s="441"/>
    </row>
    <row r="13538" spans="25:27" x14ac:dyDescent="0.2">
      <c r="Y13538" s="396"/>
      <c r="Z13538" s="396"/>
      <c r="AA13538" s="441"/>
    </row>
    <row r="13539" spans="25:27" x14ac:dyDescent="0.2">
      <c r="Y13539" s="396"/>
      <c r="Z13539" s="396"/>
      <c r="AA13539" s="441"/>
    </row>
    <row r="13540" spans="25:27" x14ac:dyDescent="0.2">
      <c r="Y13540" s="396"/>
      <c r="Z13540" s="396"/>
      <c r="AA13540" s="441"/>
    </row>
    <row r="13541" spans="25:27" x14ac:dyDescent="0.2">
      <c r="Y13541" s="396"/>
      <c r="Z13541" s="396"/>
      <c r="AA13541" s="441"/>
    </row>
    <row r="13542" spans="25:27" x14ac:dyDescent="0.2">
      <c r="Y13542" s="396"/>
      <c r="Z13542" s="396"/>
      <c r="AA13542" s="441"/>
    </row>
    <row r="13543" spans="25:27" x14ac:dyDescent="0.2">
      <c r="Y13543" s="396"/>
      <c r="Z13543" s="396"/>
      <c r="AA13543" s="441"/>
    </row>
    <row r="13544" spans="25:27" x14ac:dyDescent="0.2">
      <c r="Y13544" s="396"/>
      <c r="Z13544" s="396"/>
      <c r="AA13544" s="441"/>
    </row>
    <row r="13545" spans="25:27" x14ac:dyDescent="0.2">
      <c r="Y13545" s="396"/>
      <c r="Z13545" s="396"/>
      <c r="AA13545" s="441"/>
    </row>
    <row r="13546" spans="25:27" x14ac:dyDescent="0.2">
      <c r="Y13546" s="396"/>
      <c r="Z13546" s="396"/>
      <c r="AA13546" s="441"/>
    </row>
    <row r="13547" spans="25:27" x14ac:dyDescent="0.2">
      <c r="Y13547" s="396"/>
      <c r="Z13547" s="396"/>
      <c r="AA13547" s="441"/>
    </row>
    <row r="13548" spans="25:27" x14ac:dyDescent="0.2">
      <c r="Y13548" s="396"/>
      <c r="Z13548" s="396"/>
      <c r="AA13548" s="441"/>
    </row>
    <row r="13549" spans="25:27" x14ac:dyDescent="0.2">
      <c r="Y13549" s="396"/>
      <c r="Z13549" s="396"/>
      <c r="AA13549" s="441"/>
    </row>
    <row r="13550" spans="25:27" x14ac:dyDescent="0.2">
      <c r="Y13550" s="396"/>
      <c r="Z13550" s="396"/>
      <c r="AA13550" s="441"/>
    </row>
    <row r="13551" spans="25:27" x14ac:dyDescent="0.2">
      <c r="Y13551" s="396"/>
      <c r="Z13551" s="396"/>
      <c r="AA13551" s="441"/>
    </row>
    <row r="13552" spans="25:27" x14ac:dyDescent="0.2">
      <c r="Y13552" s="396"/>
      <c r="Z13552" s="396"/>
      <c r="AA13552" s="441"/>
    </row>
    <row r="13553" spans="25:27" x14ac:dyDescent="0.2">
      <c r="Y13553" s="396"/>
      <c r="Z13553" s="396"/>
      <c r="AA13553" s="441"/>
    </row>
    <row r="13554" spans="25:27" x14ac:dyDescent="0.2">
      <c r="Y13554" s="396"/>
      <c r="Z13554" s="396"/>
      <c r="AA13554" s="441"/>
    </row>
    <row r="13555" spans="25:27" x14ac:dyDescent="0.2">
      <c r="Y13555" s="396"/>
      <c r="Z13555" s="396"/>
      <c r="AA13555" s="441"/>
    </row>
    <row r="13556" spans="25:27" x14ac:dyDescent="0.2">
      <c r="Y13556" s="396"/>
      <c r="Z13556" s="396"/>
      <c r="AA13556" s="441"/>
    </row>
    <row r="13557" spans="25:27" x14ac:dyDescent="0.2">
      <c r="Y13557" s="396"/>
      <c r="Z13557" s="396"/>
      <c r="AA13557" s="441"/>
    </row>
    <row r="13558" spans="25:27" x14ac:dyDescent="0.2">
      <c r="Y13558" s="396"/>
      <c r="Z13558" s="396"/>
      <c r="AA13558" s="441"/>
    </row>
    <row r="13559" spans="25:27" x14ac:dyDescent="0.2">
      <c r="Y13559" s="396"/>
      <c r="Z13559" s="396"/>
      <c r="AA13559" s="441"/>
    </row>
    <row r="13560" spans="25:27" x14ac:dyDescent="0.2">
      <c r="Y13560" s="396"/>
      <c r="Z13560" s="396"/>
      <c r="AA13560" s="441"/>
    </row>
    <row r="13561" spans="25:27" x14ac:dyDescent="0.2">
      <c r="Y13561" s="396"/>
      <c r="Z13561" s="396"/>
      <c r="AA13561" s="441"/>
    </row>
    <row r="13562" spans="25:27" x14ac:dyDescent="0.2">
      <c r="Y13562" s="396"/>
      <c r="Z13562" s="396"/>
      <c r="AA13562" s="441"/>
    </row>
    <row r="13563" spans="25:27" x14ac:dyDescent="0.2">
      <c r="Y13563" s="396"/>
      <c r="Z13563" s="396"/>
      <c r="AA13563" s="441"/>
    </row>
    <row r="13564" spans="25:27" x14ac:dyDescent="0.2">
      <c r="Y13564" s="396"/>
      <c r="Z13564" s="396"/>
      <c r="AA13564" s="441"/>
    </row>
    <row r="13565" spans="25:27" x14ac:dyDescent="0.2">
      <c r="Y13565" s="396"/>
      <c r="Z13565" s="396"/>
      <c r="AA13565" s="441"/>
    </row>
    <row r="13566" spans="25:27" x14ac:dyDescent="0.2">
      <c r="Y13566" s="396"/>
      <c r="Z13566" s="396"/>
      <c r="AA13566" s="441"/>
    </row>
    <row r="13567" spans="25:27" x14ac:dyDescent="0.2">
      <c r="Y13567" s="396"/>
      <c r="Z13567" s="396"/>
      <c r="AA13567" s="441"/>
    </row>
    <row r="13568" spans="25:27" x14ac:dyDescent="0.2">
      <c r="Y13568" s="396"/>
      <c r="Z13568" s="396"/>
      <c r="AA13568" s="441"/>
    </row>
    <row r="13569" spans="25:27" x14ac:dyDescent="0.2">
      <c r="Y13569" s="396"/>
      <c r="Z13569" s="396"/>
      <c r="AA13569" s="441"/>
    </row>
    <row r="13570" spans="25:27" x14ac:dyDescent="0.2">
      <c r="Y13570" s="396"/>
      <c r="Z13570" s="396"/>
      <c r="AA13570" s="441"/>
    </row>
    <row r="13571" spans="25:27" x14ac:dyDescent="0.2">
      <c r="Y13571" s="396"/>
      <c r="Z13571" s="396"/>
      <c r="AA13571" s="441"/>
    </row>
    <row r="13572" spans="25:27" x14ac:dyDescent="0.2">
      <c r="Y13572" s="396"/>
      <c r="Z13572" s="396"/>
      <c r="AA13572" s="441"/>
    </row>
    <row r="13573" spans="25:27" x14ac:dyDescent="0.2">
      <c r="Y13573" s="396"/>
      <c r="Z13573" s="396"/>
      <c r="AA13573" s="441"/>
    </row>
    <row r="13574" spans="25:27" x14ac:dyDescent="0.2">
      <c r="Y13574" s="396"/>
      <c r="Z13574" s="396"/>
      <c r="AA13574" s="441"/>
    </row>
    <row r="13575" spans="25:27" x14ac:dyDescent="0.2">
      <c r="Y13575" s="396"/>
      <c r="Z13575" s="396"/>
      <c r="AA13575" s="441"/>
    </row>
    <row r="13576" spans="25:27" x14ac:dyDescent="0.2">
      <c r="Y13576" s="396"/>
      <c r="Z13576" s="396"/>
      <c r="AA13576" s="441"/>
    </row>
    <row r="13577" spans="25:27" x14ac:dyDescent="0.2">
      <c r="Y13577" s="396"/>
      <c r="Z13577" s="396"/>
      <c r="AA13577" s="441"/>
    </row>
    <row r="13578" spans="25:27" x14ac:dyDescent="0.2">
      <c r="Y13578" s="396"/>
      <c r="Z13578" s="396"/>
      <c r="AA13578" s="441"/>
    </row>
    <row r="13579" spans="25:27" x14ac:dyDescent="0.2">
      <c r="Y13579" s="396"/>
      <c r="Z13579" s="396"/>
      <c r="AA13579" s="441"/>
    </row>
    <row r="13580" spans="25:27" x14ac:dyDescent="0.2">
      <c r="Y13580" s="396"/>
      <c r="Z13580" s="396"/>
      <c r="AA13580" s="441"/>
    </row>
    <row r="13581" spans="25:27" x14ac:dyDescent="0.2">
      <c r="Y13581" s="396"/>
      <c r="Z13581" s="396"/>
      <c r="AA13581" s="441"/>
    </row>
    <row r="13582" spans="25:27" x14ac:dyDescent="0.2">
      <c r="Y13582" s="396"/>
      <c r="Z13582" s="396"/>
      <c r="AA13582" s="441"/>
    </row>
    <row r="13583" spans="25:27" x14ac:dyDescent="0.2">
      <c r="Y13583" s="396"/>
      <c r="Z13583" s="396"/>
      <c r="AA13583" s="441"/>
    </row>
    <row r="13584" spans="25:27" x14ac:dyDescent="0.2">
      <c r="Y13584" s="396"/>
      <c r="Z13584" s="396"/>
      <c r="AA13584" s="441"/>
    </row>
    <row r="13585" spans="25:27" x14ac:dyDescent="0.2">
      <c r="Y13585" s="396"/>
      <c r="Z13585" s="396"/>
      <c r="AA13585" s="441"/>
    </row>
    <row r="13586" spans="25:27" x14ac:dyDescent="0.2">
      <c r="Y13586" s="396"/>
      <c r="Z13586" s="396"/>
      <c r="AA13586" s="441"/>
    </row>
    <row r="13587" spans="25:27" x14ac:dyDescent="0.2">
      <c r="Y13587" s="396"/>
      <c r="Z13587" s="396"/>
      <c r="AA13587" s="441"/>
    </row>
    <row r="13588" spans="25:27" x14ac:dyDescent="0.2">
      <c r="Y13588" s="396"/>
      <c r="Z13588" s="396"/>
      <c r="AA13588" s="441"/>
    </row>
    <row r="13589" spans="25:27" x14ac:dyDescent="0.2">
      <c r="Y13589" s="396"/>
      <c r="Z13589" s="396"/>
      <c r="AA13589" s="441"/>
    </row>
    <row r="13590" spans="25:27" x14ac:dyDescent="0.2">
      <c r="Y13590" s="396"/>
      <c r="Z13590" s="396"/>
      <c r="AA13590" s="441"/>
    </row>
    <row r="13591" spans="25:27" x14ac:dyDescent="0.2">
      <c r="Y13591" s="396"/>
      <c r="Z13591" s="396"/>
      <c r="AA13591" s="441"/>
    </row>
    <row r="13592" spans="25:27" x14ac:dyDescent="0.2">
      <c r="Y13592" s="396"/>
      <c r="Z13592" s="396"/>
      <c r="AA13592" s="441"/>
    </row>
    <row r="13593" spans="25:27" x14ac:dyDescent="0.2">
      <c r="Y13593" s="396"/>
      <c r="Z13593" s="396"/>
      <c r="AA13593" s="441"/>
    </row>
    <row r="13594" spans="25:27" x14ac:dyDescent="0.2">
      <c r="Y13594" s="396"/>
      <c r="Z13594" s="396"/>
      <c r="AA13594" s="441"/>
    </row>
    <row r="13595" spans="25:27" x14ac:dyDescent="0.2">
      <c r="Y13595" s="396"/>
      <c r="Z13595" s="396"/>
      <c r="AA13595" s="441"/>
    </row>
    <row r="13596" spans="25:27" x14ac:dyDescent="0.2">
      <c r="Y13596" s="396"/>
      <c r="Z13596" s="396"/>
      <c r="AA13596" s="441"/>
    </row>
    <row r="13597" spans="25:27" x14ac:dyDescent="0.2">
      <c r="Y13597" s="396"/>
      <c r="Z13597" s="396"/>
      <c r="AA13597" s="441"/>
    </row>
    <row r="13598" spans="25:27" x14ac:dyDescent="0.2">
      <c r="Y13598" s="396"/>
      <c r="Z13598" s="396"/>
      <c r="AA13598" s="441"/>
    </row>
    <row r="13599" spans="25:27" x14ac:dyDescent="0.2">
      <c r="Y13599" s="396"/>
      <c r="Z13599" s="396"/>
      <c r="AA13599" s="441"/>
    </row>
    <row r="13600" spans="25:27" x14ac:dyDescent="0.2">
      <c r="Y13600" s="396"/>
      <c r="Z13600" s="396"/>
      <c r="AA13600" s="441"/>
    </row>
    <row r="13601" spans="25:27" x14ac:dyDescent="0.2">
      <c r="Y13601" s="396"/>
      <c r="Z13601" s="396"/>
      <c r="AA13601" s="441"/>
    </row>
    <row r="13602" spans="25:27" x14ac:dyDescent="0.2">
      <c r="Y13602" s="396"/>
      <c r="Z13602" s="396"/>
      <c r="AA13602" s="441"/>
    </row>
    <row r="13603" spans="25:27" x14ac:dyDescent="0.2">
      <c r="Y13603" s="396"/>
      <c r="Z13603" s="396"/>
      <c r="AA13603" s="441"/>
    </row>
    <row r="13604" spans="25:27" x14ac:dyDescent="0.2">
      <c r="Y13604" s="396"/>
      <c r="Z13604" s="396"/>
      <c r="AA13604" s="441"/>
    </row>
    <row r="13605" spans="25:27" x14ac:dyDescent="0.2">
      <c r="Y13605" s="396"/>
      <c r="Z13605" s="396"/>
      <c r="AA13605" s="441"/>
    </row>
    <row r="13606" spans="25:27" x14ac:dyDescent="0.2">
      <c r="Y13606" s="396"/>
      <c r="Z13606" s="396"/>
      <c r="AA13606" s="441"/>
    </row>
    <row r="13607" spans="25:27" x14ac:dyDescent="0.2">
      <c r="Y13607" s="396"/>
      <c r="Z13607" s="396"/>
      <c r="AA13607" s="441"/>
    </row>
    <row r="13608" spans="25:27" x14ac:dyDescent="0.2">
      <c r="Y13608" s="396"/>
      <c r="Z13608" s="396"/>
      <c r="AA13608" s="441"/>
    </row>
    <row r="13609" spans="25:27" x14ac:dyDescent="0.2">
      <c r="Y13609" s="396"/>
      <c r="Z13609" s="396"/>
      <c r="AA13609" s="441"/>
    </row>
    <row r="13610" spans="25:27" x14ac:dyDescent="0.2">
      <c r="Y13610" s="396"/>
      <c r="Z13610" s="396"/>
      <c r="AA13610" s="441"/>
    </row>
    <row r="13611" spans="25:27" x14ac:dyDescent="0.2">
      <c r="Y13611" s="396"/>
      <c r="Z13611" s="396"/>
      <c r="AA13611" s="441"/>
    </row>
    <row r="13612" spans="25:27" x14ac:dyDescent="0.2">
      <c r="Y13612" s="396"/>
      <c r="Z13612" s="396"/>
      <c r="AA13612" s="441"/>
    </row>
    <row r="13613" spans="25:27" x14ac:dyDescent="0.2">
      <c r="Y13613" s="396"/>
      <c r="Z13613" s="396"/>
      <c r="AA13613" s="441"/>
    </row>
    <row r="13614" spans="25:27" x14ac:dyDescent="0.2">
      <c r="Y13614" s="396"/>
      <c r="Z13614" s="396"/>
      <c r="AA13614" s="441"/>
    </row>
    <row r="13615" spans="25:27" x14ac:dyDescent="0.2">
      <c r="Y13615" s="396"/>
      <c r="Z13615" s="396"/>
      <c r="AA13615" s="441"/>
    </row>
    <row r="13616" spans="25:27" x14ac:dyDescent="0.2">
      <c r="Y13616" s="396"/>
      <c r="Z13616" s="396"/>
      <c r="AA13616" s="441"/>
    </row>
    <row r="13617" spans="25:27" x14ac:dyDescent="0.2">
      <c r="Y13617" s="396"/>
      <c r="Z13617" s="396"/>
      <c r="AA13617" s="441"/>
    </row>
    <row r="13618" spans="25:27" x14ac:dyDescent="0.2">
      <c r="Y13618" s="396"/>
      <c r="Z13618" s="396"/>
      <c r="AA13618" s="441"/>
    </row>
    <row r="13619" spans="25:27" x14ac:dyDescent="0.2">
      <c r="Y13619" s="396"/>
      <c r="Z13619" s="396"/>
      <c r="AA13619" s="441"/>
    </row>
    <row r="13620" spans="25:27" x14ac:dyDescent="0.2">
      <c r="Y13620" s="396"/>
      <c r="Z13620" s="396"/>
      <c r="AA13620" s="441"/>
    </row>
    <row r="13621" spans="25:27" x14ac:dyDescent="0.2">
      <c r="Y13621" s="396"/>
      <c r="Z13621" s="396"/>
      <c r="AA13621" s="441"/>
    </row>
    <row r="13622" spans="25:27" x14ac:dyDescent="0.2">
      <c r="Y13622" s="396"/>
      <c r="Z13622" s="396"/>
      <c r="AA13622" s="441"/>
    </row>
    <row r="13623" spans="25:27" x14ac:dyDescent="0.2">
      <c r="Y13623" s="396"/>
      <c r="Z13623" s="396"/>
      <c r="AA13623" s="441"/>
    </row>
    <row r="13624" spans="25:27" x14ac:dyDescent="0.2">
      <c r="Y13624" s="396"/>
      <c r="Z13624" s="396"/>
      <c r="AA13624" s="441"/>
    </row>
    <row r="13625" spans="25:27" x14ac:dyDescent="0.2">
      <c r="Y13625" s="396"/>
      <c r="Z13625" s="396"/>
      <c r="AA13625" s="441"/>
    </row>
    <row r="13626" spans="25:27" x14ac:dyDescent="0.2">
      <c r="Y13626" s="396"/>
      <c r="Z13626" s="396"/>
      <c r="AA13626" s="441"/>
    </row>
    <row r="13627" spans="25:27" x14ac:dyDescent="0.2">
      <c r="Y13627" s="396"/>
      <c r="Z13627" s="396"/>
      <c r="AA13627" s="441"/>
    </row>
    <row r="13628" spans="25:27" x14ac:dyDescent="0.2">
      <c r="Y13628" s="396"/>
      <c r="Z13628" s="396"/>
      <c r="AA13628" s="441"/>
    </row>
    <row r="13629" spans="25:27" x14ac:dyDescent="0.2">
      <c r="Y13629" s="396"/>
      <c r="Z13629" s="396"/>
      <c r="AA13629" s="441"/>
    </row>
    <row r="13630" spans="25:27" x14ac:dyDescent="0.2">
      <c r="Y13630" s="396"/>
      <c r="Z13630" s="396"/>
      <c r="AA13630" s="441"/>
    </row>
    <row r="13631" spans="25:27" x14ac:dyDescent="0.2">
      <c r="Y13631" s="396"/>
      <c r="Z13631" s="396"/>
      <c r="AA13631" s="441"/>
    </row>
    <row r="13632" spans="25:27" x14ac:dyDescent="0.2">
      <c r="Y13632" s="396"/>
      <c r="Z13632" s="396"/>
      <c r="AA13632" s="441"/>
    </row>
    <row r="13633" spans="25:27" x14ac:dyDescent="0.2">
      <c r="Y13633" s="396"/>
      <c r="Z13633" s="396"/>
      <c r="AA13633" s="441"/>
    </row>
    <row r="13634" spans="25:27" x14ac:dyDescent="0.2">
      <c r="Y13634" s="396"/>
      <c r="Z13634" s="396"/>
      <c r="AA13634" s="441"/>
    </row>
    <row r="13635" spans="25:27" x14ac:dyDescent="0.2">
      <c r="Y13635" s="396"/>
      <c r="Z13635" s="396"/>
      <c r="AA13635" s="441"/>
    </row>
    <row r="13636" spans="25:27" x14ac:dyDescent="0.2">
      <c r="Y13636" s="396"/>
      <c r="Z13636" s="396"/>
      <c r="AA13636" s="441"/>
    </row>
    <row r="13637" spans="25:27" x14ac:dyDescent="0.2">
      <c r="Y13637" s="396"/>
      <c r="Z13637" s="396"/>
      <c r="AA13637" s="441"/>
    </row>
    <row r="13638" spans="25:27" x14ac:dyDescent="0.2">
      <c r="Y13638" s="396"/>
      <c r="Z13638" s="396"/>
      <c r="AA13638" s="441"/>
    </row>
    <row r="13639" spans="25:27" x14ac:dyDescent="0.2">
      <c r="Y13639" s="396"/>
      <c r="Z13639" s="396"/>
      <c r="AA13639" s="441"/>
    </row>
    <row r="13640" spans="25:27" x14ac:dyDescent="0.2">
      <c r="Y13640" s="396"/>
      <c r="Z13640" s="396"/>
      <c r="AA13640" s="441"/>
    </row>
    <row r="13641" spans="25:27" x14ac:dyDescent="0.2">
      <c r="Y13641" s="396"/>
      <c r="Z13641" s="396"/>
      <c r="AA13641" s="441"/>
    </row>
    <row r="13642" spans="25:27" x14ac:dyDescent="0.2">
      <c r="Y13642" s="396"/>
      <c r="Z13642" s="396"/>
      <c r="AA13642" s="441"/>
    </row>
    <row r="13643" spans="25:27" x14ac:dyDescent="0.2">
      <c r="Y13643" s="396"/>
      <c r="Z13643" s="396"/>
      <c r="AA13643" s="441"/>
    </row>
    <row r="13644" spans="25:27" x14ac:dyDescent="0.2">
      <c r="Y13644" s="396"/>
      <c r="Z13644" s="396"/>
      <c r="AA13644" s="441"/>
    </row>
    <row r="13645" spans="25:27" x14ac:dyDescent="0.2">
      <c r="Y13645" s="396"/>
      <c r="Z13645" s="396"/>
      <c r="AA13645" s="441"/>
    </row>
    <row r="13646" spans="25:27" x14ac:dyDescent="0.2">
      <c r="Y13646" s="396"/>
      <c r="Z13646" s="396"/>
      <c r="AA13646" s="441"/>
    </row>
    <row r="13647" spans="25:27" x14ac:dyDescent="0.2">
      <c r="Y13647" s="396"/>
      <c r="Z13647" s="396"/>
      <c r="AA13647" s="441"/>
    </row>
    <row r="13648" spans="25:27" x14ac:dyDescent="0.2">
      <c r="Y13648" s="396"/>
      <c r="Z13648" s="396"/>
      <c r="AA13648" s="441"/>
    </row>
    <row r="13649" spans="25:27" x14ac:dyDescent="0.2">
      <c r="Y13649" s="396"/>
      <c r="Z13649" s="396"/>
      <c r="AA13649" s="441"/>
    </row>
    <row r="13650" spans="25:27" x14ac:dyDescent="0.2">
      <c r="Y13650" s="396"/>
      <c r="Z13650" s="396"/>
      <c r="AA13650" s="441"/>
    </row>
    <row r="13651" spans="25:27" x14ac:dyDescent="0.2">
      <c r="Y13651" s="396"/>
      <c r="Z13651" s="396"/>
      <c r="AA13651" s="441"/>
    </row>
    <row r="13652" spans="25:27" x14ac:dyDescent="0.2">
      <c r="Y13652" s="396"/>
      <c r="Z13652" s="396"/>
      <c r="AA13652" s="441"/>
    </row>
    <row r="13653" spans="25:27" x14ac:dyDescent="0.2">
      <c r="Y13653" s="396"/>
      <c r="Z13653" s="396"/>
      <c r="AA13653" s="441"/>
    </row>
    <row r="13654" spans="25:27" x14ac:dyDescent="0.2">
      <c r="Y13654" s="396"/>
      <c r="Z13654" s="396"/>
      <c r="AA13654" s="441"/>
    </row>
    <row r="13655" spans="25:27" x14ac:dyDescent="0.2">
      <c r="Y13655" s="396"/>
      <c r="Z13655" s="396"/>
      <c r="AA13655" s="441"/>
    </row>
    <row r="13656" spans="25:27" x14ac:dyDescent="0.2">
      <c r="Y13656" s="396"/>
      <c r="Z13656" s="396"/>
      <c r="AA13656" s="441"/>
    </row>
    <row r="13657" spans="25:27" x14ac:dyDescent="0.2">
      <c r="Y13657" s="396"/>
      <c r="Z13657" s="396"/>
      <c r="AA13657" s="441"/>
    </row>
    <row r="13658" spans="25:27" x14ac:dyDescent="0.2">
      <c r="Y13658" s="396"/>
      <c r="Z13658" s="396"/>
      <c r="AA13658" s="441"/>
    </row>
    <row r="13659" spans="25:27" x14ac:dyDescent="0.2">
      <c r="Y13659" s="396"/>
      <c r="Z13659" s="396"/>
      <c r="AA13659" s="441"/>
    </row>
    <row r="13660" spans="25:27" x14ac:dyDescent="0.2">
      <c r="Y13660" s="396"/>
      <c r="Z13660" s="396"/>
      <c r="AA13660" s="441"/>
    </row>
    <row r="13661" spans="25:27" x14ac:dyDescent="0.2">
      <c r="Y13661" s="396"/>
      <c r="Z13661" s="396"/>
      <c r="AA13661" s="441"/>
    </row>
    <row r="13662" spans="25:27" x14ac:dyDescent="0.2">
      <c r="Y13662" s="396"/>
      <c r="Z13662" s="396"/>
      <c r="AA13662" s="441"/>
    </row>
    <row r="13663" spans="25:27" x14ac:dyDescent="0.2">
      <c r="Y13663" s="396"/>
      <c r="Z13663" s="396"/>
      <c r="AA13663" s="441"/>
    </row>
    <row r="13664" spans="25:27" x14ac:dyDescent="0.2">
      <c r="Y13664" s="396"/>
      <c r="Z13664" s="396"/>
      <c r="AA13664" s="441"/>
    </row>
    <row r="13665" spans="25:27" x14ac:dyDescent="0.2">
      <c r="Y13665" s="396"/>
      <c r="Z13665" s="396"/>
      <c r="AA13665" s="441"/>
    </row>
    <row r="13666" spans="25:27" x14ac:dyDescent="0.2">
      <c r="Y13666" s="396"/>
      <c r="Z13666" s="396"/>
      <c r="AA13666" s="441"/>
    </row>
    <row r="13667" spans="25:27" x14ac:dyDescent="0.2">
      <c r="Y13667" s="396"/>
      <c r="Z13667" s="396"/>
      <c r="AA13667" s="441"/>
    </row>
    <row r="13668" spans="25:27" x14ac:dyDescent="0.2">
      <c r="Y13668" s="396"/>
      <c r="Z13668" s="396"/>
      <c r="AA13668" s="441"/>
    </row>
    <row r="13669" spans="25:27" x14ac:dyDescent="0.2">
      <c r="Y13669" s="396"/>
      <c r="Z13669" s="396"/>
      <c r="AA13669" s="441"/>
    </row>
    <row r="13670" spans="25:27" x14ac:dyDescent="0.2">
      <c r="Y13670" s="396"/>
      <c r="Z13670" s="396"/>
      <c r="AA13670" s="441"/>
    </row>
    <row r="13671" spans="25:27" x14ac:dyDescent="0.2">
      <c r="Y13671" s="396"/>
      <c r="Z13671" s="396"/>
      <c r="AA13671" s="441"/>
    </row>
    <row r="13672" spans="25:27" x14ac:dyDescent="0.2">
      <c r="Y13672" s="396"/>
      <c r="Z13672" s="396"/>
      <c r="AA13672" s="441"/>
    </row>
    <row r="13673" spans="25:27" x14ac:dyDescent="0.2">
      <c r="Y13673" s="396"/>
      <c r="Z13673" s="396"/>
      <c r="AA13673" s="441"/>
    </row>
    <row r="13674" spans="25:27" x14ac:dyDescent="0.2">
      <c r="Y13674" s="396"/>
      <c r="Z13674" s="396"/>
      <c r="AA13674" s="441"/>
    </row>
    <row r="13675" spans="25:27" x14ac:dyDescent="0.2">
      <c r="Y13675" s="396"/>
      <c r="Z13675" s="396"/>
      <c r="AA13675" s="441"/>
    </row>
    <row r="13676" spans="25:27" x14ac:dyDescent="0.2">
      <c r="Y13676" s="396"/>
      <c r="Z13676" s="396"/>
      <c r="AA13676" s="441"/>
    </row>
    <row r="13677" spans="25:27" x14ac:dyDescent="0.2">
      <c r="Y13677" s="396"/>
      <c r="Z13677" s="396"/>
      <c r="AA13677" s="441"/>
    </row>
    <row r="13678" spans="25:27" x14ac:dyDescent="0.2">
      <c r="Y13678" s="396"/>
      <c r="Z13678" s="396"/>
      <c r="AA13678" s="441"/>
    </row>
    <row r="13679" spans="25:27" x14ac:dyDescent="0.2">
      <c r="Y13679" s="396"/>
      <c r="Z13679" s="396"/>
      <c r="AA13679" s="441"/>
    </row>
    <row r="13680" spans="25:27" x14ac:dyDescent="0.2">
      <c r="Y13680" s="396"/>
      <c r="Z13680" s="396"/>
      <c r="AA13680" s="441"/>
    </row>
    <row r="13681" spans="25:27" x14ac:dyDescent="0.2">
      <c r="Y13681" s="396"/>
      <c r="Z13681" s="396"/>
      <c r="AA13681" s="441"/>
    </row>
    <row r="13682" spans="25:27" x14ac:dyDescent="0.2">
      <c r="Y13682" s="396"/>
      <c r="Z13682" s="396"/>
      <c r="AA13682" s="441"/>
    </row>
    <row r="13683" spans="25:27" x14ac:dyDescent="0.2">
      <c r="Y13683" s="396"/>
      <c r="Z13683" s="396"/>
      <c r="AA13683" s="441"/>
    </row>
    <row r="13684" spans="25:27" x14ac:dyDescent="0.2">
      <c r="Y13684" s="396"/>
      <c r="Z13684" s="396"/>
      <c r="AA13684" s="441"/>
    </row>
    <row r="13685" spans="25:27" x14ac:dyDescent="0.2">
      <c r="Y13685" s="396"/>
      <c r="Z13685" s="396"/>
      <c r="AA13685" s="441"/>
    </row>
    <row r="13686" spans="25:27" x14ac:dyDescent="0.2">
      <c r="Y13686" s="396"/>
      <c r="Z13686" s="396"/>
      <c r="AA13686" s="441"/>
    </row>
    <row r="13687" spans="25:27" x14ac:dyDescent="0.2">
      <c r="Y13687" s="396"/>
      <c r="Z13687" s="396"/>
      <c r="AA13687" s="441"/>
    </row>
    <row r="13688" spans="25:27" x14ac:dyDescent="0.2">
      <c r="Y13688" s="396"/>
      <c r="Z13688" s="396"/>
      <c r="AA13688" s="441"/>
    </row>
    <row r="13689" spans="25:27" x14ac:dyDescent="0.2">
      <c r="Y13689" s="396"/>
      <c r="Z13689" s="396"/>
      <c r="AA13689" s="441"/>
    </row>
    <row r="13690" spans="25:27" x14ac:dyDescent="0.2">
      <c r="Y13690" s="396"/>
      <c r="Z13690" s="396"/>
      <c r="AA13690" s="441"/>
    </row>
    <row r="13691" spans="25:27" x14ac:dyDescent="0.2">
      <c r="Y13691" s="396"/>
      <c r="Z13691" s="396"/>
      <c r="AA13691" s="441"/>
    </row>
    <row r="13692" spans="25:27" x14ac:dyDescent="0.2">
      <c r="Y13692" s="396"/>
      <c r="Z13692" s="396"/>
      <c r="AA13692" s="441"/>
    </row>
    <row r="13693" spans="25:27" x14ac:dyDescent="0.2">
      <c r="Y13693" s="396"/>
      <c r="Z13693" s="396"/>
      <c r="AA13693" s="441"/>
    </row>
    <row r="13694" spans="25:27" x14ac:dyDescent="0.2">
      <c r="Y13694" s="396"/>
      <c r="Z13694" s="396"/>
      <c r="AA13694" s="441"/>
    </row>
    <row r="13695" spans="25:27" x14ac:dyDescent="0.2">
      <c r="Y13695" s="396"/>
      <c r="Z13695" s="396"/>
      <c r="AA13695" s="441"/>
    </row>
    <row r="13696" spans="25:27" x14ac:dyDescent="0.2">
      <c r="Y13696" s="396"/>
      <c r="Z13696" s="396"/>
      <c r="AA13696" s="441"/>
    </row>
    <row r="13697" spans="25:27" x14ac:dyDescent="0.2">
      <c r="Y13697" s="396"/>
      <c r="Z13697" s="396"/>
      <c r="AA13697" s="441"/>
    </row>
    <row r="13698" spans="25:27" x14ac:dyDescent="0.2">
      <c r="Y13698" s="396"/>
      <c r="Z13698" s="396"/>
      <c r="AA13698" s="441"/>
    </row>
    <row r="13699" spans="25:27" x14ac:dyDescent="0.2">
      <c r="Y13699" s="396"/>
      <c r="Z13699" s="396"/>
      <c r="AA13699" s="441"/>
    </row>
    <row r="13700" spans="25:27" x14ac:dyDescent="0.2">
      <c r="Y13700" s="396"/>
      <c r="Z13700" s="396"/>
      <c r="AA13700" s="441"/>
    </row>
    <row r="13701" spans="25:27" x14ac:dyDescent="0.2">
      <c r="Y13701" s="396"/>
      <c r="Z13701" s="396"/>
      <c r="AA13701" s="441"/>
    </row>
    <row r="13702" spans="25:27" x14ac:dyDescent="0.2">
      <c r="Y13702" s="396"/>
      <c r="Z13702" s="396"/>
      <c r="AA13702" s="441"/>
    </row>
    <row r="13703" spans="25:27" x14ac:dyDescent="0.2">
      <c r="Y13703" s="396"/>
      <c r="Z13703" s="396"/>
      <c r="AA13703" s="441"/>
    </row>
    <row r="13704" spans="25:27" x14ac:dyDescent="0.2">
      <c r="Y13704" s="396"/>
      <c r="Z13704" s="396"/>
      <c r="AA13704" s="441"/>
    </row>
    <row r="13705" spans="25:27" x14ac:dyDescent="0.2">
      <c r="Y13705" s="396"/>
      <c r="Z13705" s="396"/>
      <c r="AA13705" s="441"/>
    </row>
    <row r="13706" spans="25:27" x14ac:dyDescent="0.2">
      <c r="Y13706" s="396"/>
      <c r="Z13706" s="396"/>
      <c r="AA13706" s="441"/>
    </row>
    <row r="13707" spans="25:27" x14ac:dyDescent="0.2">
      <c r="Y13707" s="396"/>
      <c r="Z13707" s="396"/>
      <c r="AA13707" s="441"/>
    </row>
    <row r="13708" spans="25:27" x14ac:dyDescent="0.2">
      <c r="Y13708" s="396"/>
      <c r="Z13708" s="396"/>
      <c r="AA13708" s="441"/>
    </row>
    <row r="13709" spans="25:27" x14ac:dyDescent="0.2">
      <c r="Y13709" s="396"/>
      <c r="Z13709" s="396"/>
      <c r="AA13709" s="441"/>
    </row>
    <row r="13710" spans="25:27" x14ac:dyDescent="0.2">
      <c r="Y13710" s="396"/>
      <c r="Z13710" s="396"/>
      <c r="AA13710" s="441"/>
    </row>
    <row r="13711" spans="25:27" x14ac:dyDescent="0.2">
      <c r="Y13711" s="396"/>
      <c r="Z13711" s="396"/>
      <c r="AA13711" s="441"/>
    </row>
    <row r="13712" spans="25:27" x14ac:dyDescent="0.2">
      <c r="Y13712" s="396"/>
      <c r="Z13712" s="396"/>
      <c r="AA13712" s="441"/>
    </row>
    <row r="13713" spans="25:27" x14ac:dyDescent="0.2">
      <c r="Y13713" s="396"/>
      <c r="Z13713" s="396"/>
      <c r="AA13713" s="441"/>
    </row>
    <row r="13714" spans="25:27" x14ac:dyDescent="0.2">
      <c r="Y13714" s="396"/>
      <c r="Z13714" s="396"/>
      <c r="AA13714" s="441"/>
    </row>
    <row r="13715" spans="25:27" x14ac:dyDescent="0.2">
      <c r="Y13715" s="396"/>
      <c r="Z13715" s="396"/>
      <c r="AA13715" s="441"/>
    </row>
    <row r="13716" spans="25:27" x14ac:dyDescent="0.2">
      <c r="Y13716" s="396"/>
      <c r="Z13716" s="396"/>
      <c r="AA13716" s="441"/>
    </row>
    <row r="13717" spans="25:27" x14ac:dyDescent="0.2">
      <c r="Y13717" s="396"/>
      <c r="Z13717" s="396"/>
      <c r="AA13717" s="441"/>
    </row>
    <row r="13718" spans="25:27" x14ac:dyDescent="0.2">
      <c r="Y13718" s="396"/>
      <c r="Z13718" s="396"/>
      <c r="AA13718" s="441"/>
    </row>
    <row r="13719" spans="25:27" x14ac:dyDescent="0.2">
      <c r="Y13719" s="396"/>
      <c r="Z13719" s="396"/>
      <c r="AA13719" s="441"/>
    </row>
    <row r="13720" spans="25:27" x14ac:dyDescent="0.2">
      <c r="Y13720" s="396"/>
      <c r="Z13720" s="396"/>
      <c r="AA13720" s="441"/>
    </row>
    <row r="13721" spans="25:27" x14ac:dyDescent="0.2">
      <c r="Y13721" s="396"/>
      <c r="Z13721" s="396"/>
      <c r="AA13721" s="441"/>
    </row>
    <row r="13722" spans="25:27" x14ac:dyDescent="0.2">
      <c r="Y13722" s="396"/>
      <c r="Z13722" s="396"/>
      <c r="AA13722" s="441"/>
    </row>
    <row r="13723" spans="25:27" x14ac:dyDescent="0.2">
      <c r="Y13723" s="396"/>
      <c r="Z13723" s="396"/>
      <c r="AA13723" s="441"/>
    </row>
    <row r="13724" spans="25:27" x14ac:dyDescent="0.2">
      <c r="Y13724" s="396"/>
      <c r="Z13724" s="396"/>
      <c r="AA13724" s="441"/>
    </row>
    <row r="13725" spans="25:27" x14ac:dyDescent="0.2">
      <c r="Y13725" s="396"/>
      <c r="Z13725" s="396"/>
      <c r="AA13725" s="441"/>
    </row>
    <row r="13726" spans="25:27" x14ac:dyDescent="0.2">
      <c r="Y13726" s="396"/>
      <c r="Z13726" s="396"/>
      <c r="AA13726" s="441"/>
    </row>
    <row r="13727" spans="25:27" x14ac:dyDescent="0.2">
      <c r="Y13727" s="396"/>
      <c r="Z13727" s="396"/>
      <c r="AA13727" s="441"/>
    </row>
    <row r="13728" spans="25:27" x14ac:dyDescent="0.2">
      <c r="Y13728" s="396"/>
      <c r="Z13728" s="396"/>
      <c r="AA13728" s="441"/>
    </row>
    <row r="13729" spans="25:27" x14ac:dyDescent="0.2">
      <c r="Y13729" s="396"/>
      <c r="Z13729" s="396"/>
      <c r="AA13729" s="441"/>
    </row>
    <row r="13730" spans="25:27" x14ac:dyDescent="0.2">
      <c r="Y13730" s="396"/>
      <c r="Z13730" s="396"/>
      <c r="AA13730" s="441"/>
    </row>
    <row r="13731" spans="25:27" x14ac:dyDescent="0.2">
      <c r="Y13731" s="396"/>
      <c r="Z13731" s="396"/>
      <c r="AA13731" s="441"/>
    </row>
    <row r="13732" spans="25:27" x14ac:dyDescent="0.2">
      <c r="Y13732" s="396"/>
      <c r="Z13732" s="396"/>
      <c r="AA13732" s="441"/>
    </row>
    <row r="13733" spans="25:27" x14ac:dyDescent="0.2">
      <c r="Y13733" s="396"/>
      <c r="Z13733" s="396"/>
      <c r="AA13733" s="441"/>
    </row>
    <row r="13734" spans="25:27" x14ac:dyDescent="0.2">
      <c r="Y13734" s="396"/>
      <c r="Z13734" s="396"/>
      <c r="AA13734" s="441"/>
    </row>
    <row r="13735" spans="25:27" x14ac:dyDescent="0.2">
      <c r="Y13735" s="396"/>
      <c r="Z13735" s="396"/>
      <c r="AA13735" s="441"/>
    </row>
    <row r="13736" spans="25:27" x14ac:dyDescent="0.2">
      <c r="Y13736" s="396"/>
      <c r="Z13736" s="396"/>
      <c r="AA13736" s="441"/>
    </row>
    <row r="13737" spans="25:27" x14ac:dyDescent="0.2">
      <c r="Y13737" s="396"/>
      <c r="Z13737" s="396"/>
      <c r="AA13737" s="441"/>
    </row>
    <row r="13738" spans="25:27" x14ac:dyDescent="0.2">
      <c r="Y13738" s="396"/>
      <c r="Z13738" s="396"/>
      <c r="AA13738" s="441"/>
    </row>
    <row r="13739" spans="25:27" x14ac:dyDescent="0.2">
      <c r="Y13739" s="396"/>
      <c r="Z13739" s="396"/>
      <c r="AA13739" s="441"/>
    </row>
    <row r="13740" spans="25:27" x14ac:dyDescent="0.2">
      <c r="Y13740" s="396"/>
      <c r="Z13740" s="396"/>
      <c r="AA13740" s="441"/>
    </row>
    <row r="13741" spans="25:27" x14ac:dyDescent="0.2">
      <c r="Y13741" s="396"/>
      <c r="Z13741" s="396"/>
      <c r="AA13741" s="441"/>
    </row>
    <row r="13742" spans="25:27" x14ac:dyDescent="0.2">
      <c r="Y13742" s="396"/>
      <c r="Z13742" s="396"/>
      <c r="AA13742" s="441"/>
    </row>
    <row r="13743" spans="25:27" x14ac:dyDescent="0.2">
      <c r="Y13743" s="396"/>
      <c r="Z13743" s="396"/>
      <c r="AA13743" s="441"/>
    </row>
    <row r="13744" spans="25:27" x14ac:dyDescent="0.2">
      <c r="Y13744" s="396"/>
      <c r="Z13744" s="396"/>
      <c r="AA13744" s="441"/>
    </row>
    <row r="13745" spans="25:27" x14ac:dyDescent="0.2">
      <c r="Y13745" s="396"/>
      <c r="Z13745" s="396"/>
      <c r="AA13745" s="441"/>
    </row>
    <row r="13746" spans="25:27" x14ac:dyDescent="0.2">
      <c r="Y13746" s="396"/>
      <c r="Z13746" s="396"/>
      <c r="AA13746" s="441"/>
    </row>
    <row r="13747" spans="25:27" x14ac:dyDescent="0.2">
      <c r="Y13747" s="396"/>
      <c r="Z13747" s="396"/>
      <c r="AA13747" s="441"/>
    </row>
    <row r="13748" spans="25:27" x14ac:dyDescent="0.2">
      <c r="Y13748" s="396"/>
      <c r="Z13748" s="396"/>
      <c r="AA13748" s="441"/>
    </row>
    <row r="13749" spans="25:27" x14ac:dyDescent="0.2">
      <c r="Y13749" s="396"/>
      <c r="Z13749" s="396"/>
      <c r="AA13749" s="441"/>
    </row>
    <row r="13750" spans="25:27" x14ac:dyDescent="0.2">
      <c r="Y13750" s="396"/>
      <c r="Z13750" s="396"/>
      <c r="AA13750" s="441"/>
    </row>
    <row r="13751" spans="25:27" x14ac:dyDescent="0.2">
      <c r="Y13751" s="396"/>
      <c r="Z13751" s="396"/>
      <c r="AA13751" s="441"/>
    </row>
    <row r="13752" spans="25:27" x14ac:dyDescent="0.2">
      <c r="Y13752" s="396"/>
      <c r="Z13752" s="396"/>
      <c r="AA13752" s="441"/>
    </row>
    <row r="13753" spans="25:27" x14ac:dyDescent="0.2">
      <c r="Y13753" s="396"/>
      <c r="Z13753" s="396"/>
      <c r="AA13753" s="441"/>
    </row>
    <row r="13754" spans="25:27" x14ac:dyDescent="0.2">
      <c r="Y13754" s="396"/>
      <c r="Z13754" s="396"/>
      <c r="AA13754" s="441"/>
    </row>
    <row r="13755" spans="25:27" x14ac:dyDescent="0.2">
      <c r="Y13755" s="396"/>
      <c r="Z13755" s="396"/>
      <c r="AA13755" s="441"/>
    </row>
    <row r="13756" spans="25:27" x14ac:dyDescent="0.2">
      <c r="Y13756" s="396"/>
      <c r="Z13756" s="396"/>
      <c r="AA13756" s="441"/>
    </row>
    <row r="13757" spans="25:27" x14ac:dyDescent="0.2">
      <c r="Y13757" s="396"/>
      <c r="Z13757" s="396"/>
      <c r="AA13757" s="441"/>
    </row>
    <row r="13758" spans="25:27" x14ac:dyDescent="0.2">
      <c r="Y13758" s="396"/>
      <c r="Z13758" s="396"/>
      <c r="AA13758" s="441"/>
    </row>
    <row r="13759" spans="25:27" x14ac:dyDescent="0.2">
      <c r="Y13759" s="396"/>
      <c r="Z13759" s="396"/>
      <c r="AA13759" s="441"/>
    </row>
    <row r="13760" spans="25:27" x14ac:dyDescent="0.2">
      <c r="Y13760" s="396"/>
      <c r="Z13760" s="396"/>
      <c r="AA13760" s="441"/>
    </row>
    <row r="13761" spans="25:27" x14ac:dyDescent="0.2">
      <c r="Y13761" s="396"/>
      <c r="Z13761" s="396"/>
      <c r="AA13761" s="441"/>
    </row>
    <row r="13762" spans="25:27" x14ac:dyDescent="0.2">
      <c r="Y13762" s="396"/>
      <c r="Z13762" s="396"/>
      <c r="AA13762" s="441"/>
    </row>
    <row r="13763" spans="25:27" x14ac:dyDescent="0.2">
      <c r="Y13763" s="396"/>
      <c r="Z13763" s="396"/>
      <c r="AA13763" s="441"/>
    </row>
    <row r="13764" spans="25:27" x14ac:dyDescent="0.2">
      <c r="Y13764" s="396"/>
      <c r="Z13764" s="396"/>
      <c r="AA13764" s="441"/>
    </row>
    <row r="13765" spans="25:27" x14ac:dyDescent="0.2">
      <c r="Y13765" s="396"/>
      <c r="Z13765" s="396"/>
      <c r="AA13765" s="441"/>
    </row>
    <row r="13766" spans="25:27" x14ac:dyDescent="0.2">
      <c r="Y13766" s="396"/>
      <c r="Z13766" s="396"/>
      <c r="AA13766" s="441"/>
    </row>
    <row r="13767" spans="25:27" x14ac:dyDescent="0.2">
      <c r="Y13767" s="396"/>
      <c r="Z13767" s="396"/>
      <c r="AA13767" s="441"/>
    </row>
    <row r="13768" spans="25:27" x14ac:dyDescent="0.2">
      <c r="Y13768" s="396"/>
      <c r="Z13768" s="396"/>
      <c r="AA13768" s="441"/>
    </row>
    <row r="13769" spans="25:27" x14ac:dyDescent="0.2">
      <c r="Y13769" s="396"/>
      <c r="Z13769" s="396"/>
      <c r="AA13769" s="441"/>
    </row>
    <row r="13770" spans="25:27" x14ac:dyDescent="0.2">
      <c r="Y13770" s="396"/>
      <c r="Z13770" s="396"/>
      <c r="AA13770" s="441"/>
    </row>
    <row r="13771" spans="25:27" x14ac:dyDescent="0.2">
      <c r="Y13771" s="396"/>
      <c r="Z13771" s="396"/>
      <c r="AA13771" s="441"/>
    </row>
    <row r="13772" spans="25:27" x14ac:dyDescent="0.2">
      <c r="Y13772" s="396"/>
      <c r="Z13772" s="396"/>
      <c r="AA13772" s="441"/>
    </row>
    <row r="13773" spans="25:27" x14ac:dyDescent="0.2">
      <c r="Y13773" s="396"/>
      <c r="Z13773" s="396"/>
      <c r="AA13773" s="441"/>
    </row>
    <row r="13774" spans="25:27" x14ac:dyDescent="0.2">
      <c r="Y13774" s="396"/>
      <c r="Z13774" s="396"/>
      <c r="AA13774" s="441"/>
    </row>
    <row r="13775" spans="25:27" x14ac:dyDescent="0.2">
      <c r="Y13775" s="396"/>
      <c r="Z13775" s="396"/>
      <c r="AA13775" s="441"/>
    </row>
    <row r="13776" spans="25:27" x14ac:dyDescent="0.2">
      <c r="Y13776" s="396"/>
      <c r="Z13776" s="396"/>
      <c r="AA13776" s="441"/>
    </row>
    <row r="13777" spans="25:27" x14ac:dyDescent="0.2">
      <c r="Y13777" s="396"/>
      <c r="Z13777" s="396"/>
      <c r="AA13777" s="441"/>
    </row>
    <row r="13778" spans="25:27" x14ac:dyDescent="0.2">
      <c r="Y13778" s="396"/>
      <c r="Z13778" s="396"/>
      <c r="AA13778" s="441"/>
    </row>
    <row r="13779" spans="25:27" x14ac:dyDescent="0.2">
      <c r="Y13779" s="396"/>
      <c r="Z13779" s="396"/>
      <c r="AA13779" s="441"/>
    </row>
    <row r="13780" spans="25:27" x14ac:dyDescent="0.2">
      <c r="Y13780" s="396"/>
      <c r="Z13780" s="396"/>
      <c r="AA13780" s="441"/>
    </row>
    <row r="13781" spans="25:27" x14ac:dyDescent="0.2">
      <c r="Y13781" s="396"/>
      <c r="Z13781" s="396"/>
      <c r="AA13781" s="441"/>
    </row>
    <row r="13782" spans="25:27" x14ac:dyDescent="0.2">
      <c r="Y13782" s="396"/>
      <c r="Z13782" s="396"/>
      <c r="AA13782" s="441"/>
    </row>
    <row r="13783" spans="25:27" x14ac:dyDescent="0.2">
      <c r="Y13783" s="396"/>
      <c r="Z13783" s="396"/>
      <c r="AA13783" s="441"/>
    </row>
    <row r="13784" spans="25:27" x14ac:dyDescent="0.2">
      <c r="Y13784" s="396"/>
      <c r="Z13784" s="396"/>
      <c r="AA13784" s="441"/>
    </row>
    <row r="13785" spans="25:27" x14ac:dyDescent="0.2">
      <c r="Y13785" s="396"/>
      <c r="Z13785" s="396"/>
      <c r="AA13785" s="441"/>
    </row>
    <row r="13786" spans="25:27" x14ac:dyDescent="0.2">
      <c r="Y13786" s="396"/>
      <c r="Z13786" s="396"/>
      <c r="AA13786" s="441"/>
    </row>
    <row r="13787" spans="25:27" x14ac:dyDescent="0.2">
      <c r="Y13787" s="396"/>
      <c r="Z13787" s="396"/>
      <c r="AA13787" s="441"/>
    </row>
    <row r="13788" spans="25:27" x14ac:dyDescent="0.2">
      <c r="Y13788" s="396"/>
      <c r="Z13788" s="396"/>
      <c r="AA13788" s="441"/>
    </row>
    <row r="13789" spans="25:27" x14ac:dyDescent="0.2">
      <c r="Y13789" s="396"/>
      <c r="Z13789" s="396"/>
      <c r="AA13789" s="441"/>
    </row>
    <row r="13790" spans="25:27" x14ac:dyDescent="0.2">
      <c r="Y13790" s="396"/>
      <c r="Z13790" s="396"/>
      <c r="AA13790" s="441"/>
    </row>
    <row r="13791" spans="25:27" x14ac:dyDescent="0.2">
      <c r="Y13791" s="396"/>
      <c r="Z13791" s="396"/>
      <c r="AA13791" s="441"/>
    </row>
    <row r="13792" spans="25:27" x14ac:dyDescent="0.2">
      <c r="Y13792" s="396"/>
      <c r="Z13792" s="396"/>
      <c r="AA13792" s="441"/>
    </row>
    <row r="13793" spans="25:27" x14ac:dyDescent="0.2">
      <c r="Y13793" s="396"/>
      <c r="Z13793" s="396"/>
      <c r="AA13793" s="441"/>
    </row>
    <row r="13794" spans="25:27" x14ac:dyDescent="0.2">
      <c r="Y13794" s="396"/>
      <c r="Z13794" s="396"/>
      <c r="AA13794" s="441"/>
    </row>
    <row r="13795" spans="25:27" x14ac:dyDescent="0.2">
      <c r="Y13795" s="396"/>
      <c r="Z13795" s="396"/>
      <c r="AA13795" s="441"/>
    </row>
    <row r="13796" spans="25:27" x14ac:dyDescent="0.2">
      <c r="Y13796" s="396"/>
      <c r="Z13796" s="396"/>
      <c r="AA13796" s="441"/>
    </row>
    <row r="13797" spans="25:27" x14ac:dyDescent="0.2">
      <c r="Y13797" s="396"/>
      <c r="Z13797" s="396"/>
      <c r="AA13797" s="441"/>
    </row>
    <row r="13798" spans="25:27" x14ac:dyDescent="0.2">
      <c r="Y13798" s="396"/>
      <c r="Z13798" s="396"/>
      <c r="AA13798" s="441"/>
    </row>
    <row r="13799" spans="25:27" x14ac:dyDescent="0.2">
      <c r="Y13799" s="396"/>
      <c r="Z13799" s="396"/>
      <c r="AA13799" s="441"/>
    </row>
    <row r="13800" spans="25:27" x14ac:dyDescent="0.2">
      <c r="Y13800" s="396"/>
      <c r="Z13800" s="396"/>
      <c r="AA13800" s="441"/>
    </row>
    <row r="13801" spans="25:27" x14ac:dyDescent="0.2">
      <c r="Y13801" s="396"/>
      <c r="Z13801" s="396"/>
      <c r="AA13801" s="441"/>
    </row>
    <row r="13802" spans="25:27" x14ac:dyDescent="0.2">
      <c r="Y13802" s="396"/>
      <c r="Z13802" s="396"/>
      <c r="AA13802" s="441"/>
    </row>
    <row r="13803" spans="25:27" x14ac:dyDescent="0.2">
      <c r="Y13803" s="396"/>
      <c r="Z13803" s="396"/>
      <c r="AA13803" s="441"/>
    </row>
    <row r="13804" spans="25:27" x14ac:dyDescent="0.2">
      <c r="Y13804" s="396"/>
      <c r="Z13804" s="396"/>
      <c r="AA13804" s="441"/>
    </row>
    <row r="13805" spans="25:27" x14ac:dyDescent="0.2">
      <c r="Y13805" s="396"/>
      <c r="Z13805" s="396"/>
      <c r="AA13805" s="441"/>
    </row>
    <row r="13806" spans="25:27" x14ac:dyDescent="0.2">
      <c r="Y13806" s="396"/>
      <c r="Z13806" s="396"/>
      <c r="AA13806" s="441"/>
    </row>
    <row r="13807" spans="25:27" x14ac:dyDescent="0.2">
      <c r="Y13807" s="396"/>
      <c r="Z13807" s="396"/>
      <c r="AA13807" s="441"/>
    </row>
    <row r="13808" spans="25:27" x14ac:dyDescent="0.2">
      <c r="Y13808" s="396"/>
      <c r="Z13808" s="396"/>
      <c r="AA13808" s="441"/>
    </row>
    <row r="13809" spans="25:27" x14ac:dyDescent="0.2">
      <c r="Y13809" s="396"/>
      <c r="Z13809" s="396"/>
      <c r="AA13809" s="441"/>
    </row>
    <row r="13810" spans="25:27" x14ac:dyDescent="0.2">
      <c r="Y13810" s="396"/>
      <c r="Z13810" s="396"/>
      <c r="AA13810" s="441"/>
    </row>
    <row r="13811" spans="25:27" x14ac:dyDescent="0.2">
      <c r="Y13811" s="396"/>
      <c r="Z13811" s="396"/>
      <c r="AA13811" s="441"/>
    </row>
    <row r="13812" spans="25:27" x14ac:dyDescent="0.2">
      <c r="Y13812" s="396"/>
      <c r="Z13812" s="396"/>
      <c r="AA13812" s="441"/>
    </row>
    <row r="13813" spans="25:27" x14ac:dyDescent="0.2">
      <c r="Y13813" s="396"/>
      <c r="Z13813" s="396"/>
      <c r="AA13813" s="441"/>
    </row>
    <row r="13814" spans="25:27" x14ac:dyDescent="0.2">
      <c r="Y13814" s="396"/>
      <c r="Z13814" s="396"/>
      <c r="AA13814" s="441"/>
    </row>
    <row r="13815" spans="25:27" x14ac:dyDescent="0.2">
      <c r="Y13815" s="396"/>
      <c r="Z13815" s="396"/>
      <c r="AA13815" s="441"/>
    </row>
    <row r="13816" spans="25:27" x14ac:dyDescent="0.2">
      <c r="Y13816" s="396"/>
      <c r="Z13816" s="396"/>
      <c r="AA13816" s="441"/>
    </row>
    <row r="13817" spans="25:27" x14ac:dyDescent="0.2">
      <c r="Y13817" s="396"/>
      <c r="Z13817" s="396"/>
      <c r="AA13817" s="441"/>
    </row>
    <row r="13818" spans="25:27" x14ac:dyDescent="0.2">
      <c r="Y13818" s="396"/>
      <c r="Z13818" s="396"/>
      <c r="AA13818" s="441"/>
    </row>
    <row r="13819" spans="25:27" x14ac:dyDescent="0.2">
      <c r="Y13819" s="396"/>
      <c r="Z13819" s="396"/>
      <c r="AA13819" s="441"/>
    </row>
    <row r="13820" spans="25:27" x14ac:dyDescent="0.2">
      <c r="Y13820" s="396"/>
      <c r="Z13820" s="396"/>
      <c r="AA13820" s="441"/>
    </row>
    <row r="13821" spans="25:27" x14ac:dyDescent="0.2">
      <c r="Y13821" s="396"/>
      <c r="Z13821" s="396"/>
      <c r="AA13821" s="441"/>
    </row>
    <row r="13822" spans="25:27" x14ac:dyDescent="0.2">
      <c r="Y13822" s="396"/>
      <c r="Z13822" s="396"/>
      <c r="AA13822" s="441"/>
    </row>
    <row r="13823" spans="25:27" x14ac:dyDescent="0.2">
      <c r="Y13823" s="396"/>
      <c r="Z13823" s="396"/>
      <c r="AA13823" s="441"/>
    </row>
    <row r="13824" spans="25:27" x14ac:dyDescent="0.2">
      <c r="Y13824" s="396"/>
      <c r="Z13824" s="396"/>
      <c r="AA13824" s="441"/>
    </row>
    <row r="13825" spans="25:27" x14ac:dyDescent="0.2">
      <c r="Y13825" s="396"/>
      <c r="Z13825" s="396"/>
      <c r="AA13825" s="441"/>
    </row>
    <row r="13826" spans="25:27" x14ac:dyDescent="0.2">
      <c r="Y13826" s="396"/>
      <c r="Z13826" s="396"/>
      <c r="AA13826" s="441"/>
    </row>
    <row r="13827" spans="25:27" x14ac:dyDescent="0.2">
      <c r="Y13827" s="396"/>
      <c r="Z13827" s="396"/>
      <c r="AA13827" s="441"/>
    </row>
    <row r="13828" spans="25:27" x14ac:dyDescent="0.2">
      <c r="Y13828" s="396"/>
      <c r="Z13828" s="396"/>
      <c r="AA13828" s="441"/>
    </row>
    <row r="13829" spans="25:27" x14ac:dyDescent="0.2">
      <c r="Y13829" s="396"/>
      <c r="Z13829" s="396"/>
      <c r="AA13829" s="441"/>
    </row>
    <row r="13830" spans="25:27" x14ac:dyDescent="0.2">
      <c r="Y13830" s="396"/>
      <c r="Z13830" s="396"/>
      <c r="AA13830" s="441"/>
    </row>
    <row r="13831" spans="25:27" x14ac:dyDescent="0.2">
      <c r="Y13831" s="396"/>
      <c r="Z13831" s="396"/>
      <c r="AA13831" s="441"/>
    </row>
    <row r="13832" spans="25:27" x14ac:dyDescent="0.2">
      <c r="Y13832" s="396"/>
      <c r="Z13832" s="396"/>
      <c r="AA13832" s="441"/>
    </row>
    <row r="13833" spans="25:27" x14ac:dyDescent="0.2">
      <c r="Y13833" s="396"/>
      <c r="Z13833" s="396"/>
      <c r="AA13833" s="441"/>
    </row>
    <row r="13834" spans="25:27" x14ac:dyDescent="0.2">
      <c r="Y13834" s="396"/>
      <c r="Z13834" s="396"/>
      <c r="AA13834" s="441"/>
    </row>
    <row r="13835" spans="25:27" x14ac:dyDescent="0.2">
      <c r="Y13835" s="396"/>
      <c r="Z13835" s="396"/>
      <c r="AA13835" s="441"/>
    </row>
    <row r="13836" spans="25:27" x14ac:dyDescent="0.2">
      <c r="Y13836" s="396"/>
      <c r="Z13836" s="396"/>
      <c r="AA13836" s="441"/>
    </row>
    <row r="13837" spans="25:27" x14ac:dyDescent="0.2">
      <c r="Y13837" s="396"/>
      <c r="Z13837" s="396"/>
      <c r="AA13837" s="441"/>
    </row>
    <row r="13838" spans="25:27" x14ac:dyDescent="0.2">
      <c r="Y13838" s="396"/>
      <c r="Z13838" s="396"/>
      <c r="AA13838" s="441"/>
    </row>
    <row r="13839" spans="25:27" x14ac:dyDescent="0.2">
      <c r="Y13839" s="396"/>
      <c r="Z13839" s="396"/>
      <c r="AA13839" s="441"/>
    </row>
    <row r="13840" spans="25:27" x14ac:dyDescent="0.2">
      <c r="Y13840" s="396"/>
      <c r="Z13840" s="396"/>
      <c r="AA13840" s="441"/>
    </row>
    <row r="13841" spans="25:27" x14ac:dyDescent="0.2">
      <c r="Y13841" s="396"/>
      <c r="Z13841" s="396"/>
      <c r="AA13841" s="441"/>
    </row>
    <row r="13842" spans="25:27" x14ac:dyDescent="0.2">
      <c r="Y13842" s="396"/>
      <c r="Z13842" s="396"/>
      <c r="AA13842" s="441"/>
    </row>
    <row r="13843" spans="25:27" x14ac:dyDescent="0.2">
      <c r="Y13843" s="396"/>
      <c r="Z13843" s="396"/>
      <c r="AA13843" s="441"/>
    </row>
    <row r="13844" spans="25:27" x14ac:dyDescent="0.2">
      <c r="Y13844" s="396"/>
      <c r="Z13844" s="396"/>
      <c r="AA13844" s="441"/>
    </row>
    <row r="13845" spans="25:27" x14ac:dyDescent="0.2">
      <c r="Y13845" s="396"/>
      <c r="Z13845" s="396"/>
      <c r="AA13845" s="441"/>
    </row>
    <row r="13846" spans="25:27" x14ac:dyDescent="0.2">
      <c r="Y13846" s="396"/>
      <c r="Z13846" s="396"/>
      <c r="AA13846" s="441"/>
    </row>
    <row r="13847" spans="25:27" x14ac:dyDescent="0.2">
      <c r="Y13847" s="396"/>
      <c r="Z13847" s="396"/>
      <c r="AA13847" s="441"/>
    </row>
    <row r="13848" spans="25:27" x14ac:dyDescent="0.2">
      <c r="Y13848" s="396"/>
      <c r="Z13848" s="396"/>
      <c r="AA13848" s="441"/>
    </row>
    <row r="13849" spans="25:27" x14ac:dyDescent="0.2">
      <c r="Y13849" s="396"/>
      <c r="Z13849" s="396"/>
      <c r="AA13849" s="441"/>
    </row>
    <row r="13850" spans="25:27" x14ac:dyDescent="0.2">
      <c r="Y13850" s="396"/>
      <c r="Z13850" s="396"/>
      <c r="AA13850" s="441"/>
    </row>
    <row r="13851" spans="25:27" x14ac:dyDescent="0.2">
      <c r="Y13851" s="396"/>
      <c r="Z13851" s="396"/>
      <c r="AA13851" s="441"/>
    </row>
    <row r="13852" spans="25:27" x14ac:dyDescent="0.2">
      <c r="Y13852" s="396"/>
      <c r="Z13852" s="396"/>
      <c r="AA13852" s="441"/>
    </row>
    <row r="13853" spans="25:27" x14ac:dyDescent="0.2">
      <c r="Y13853" s="396"/>
      <c r="Z13853" s="396"/>
      <c r="AA13853" s="441"/>
    </row>
    <row r="13854" spans="25:27" x14ac:dyDescent="0.2">
      <c r="Y13854" s="396"/>
      <c r="Z13854" s="396"/>
      <c r="AA13854" s="441"/>
    </row>
    <row r="13855" spans="25:27" x14ac:dyDescent="0.2">
      <c r="Y13855" s="396"/>
      <c r="Z13855" s="396"/>
      <c r="AA13855" s="441"/>
    </row>
    <row r="13856" spans="25:27" x14ac:dyDescent="0.2">
      <c r="Y13856" s="396"/>
      <c r="Z13856" s="396"/>
      <c r="AA13856" s="441"/>
    </row>
    <row r="13857" spans="25:27" x14ac:dyDescent="0.2">
      <c r="Y13857" s="396"/>
      <c r="Z13857" s="396"/>
      <c r="AA13857" s="441"/>
    </row>
    <row r="13858" spans="25:27" x14ac:dyDescent="0.2">
      <c r="Y13858" s="396"/>
      <c r="Z13858" s="396"/>
      <c r="AA13858" s="441"/>
    </row>
    <row r="13859" spans="25:27" x14ac:dyDescent="0.2">
      <c r="Y13859" s="396"/>
      <c r="Z13859" s="396"/>
      <c r="AA13859" s="441"/>
    </row>
    <row r="13860" spans="25:27" x14ac:dyDescent="0.2">
      <c r="Y13860" s="396"/>
      <c r="Z13860" s="396"/>
      <c r="AA13860" s="441"/>
    </row>
    <row r="13861" spans="25:27" x14ac:dyDescent="0.2">
      <c r="Y13861" s="396"/>
      <c r="Z13861" s="396"/>
      <c r="AA13861" s="441"/>
    </row>
    <row r="13862" spans="25:27" x14ac:dyDescent="0.2">
      <c r="Y13862" s="396"/>
      <c r="Z13862" s="396"/>
      <c r="AA13862" s="441"/>
    </row>
    <row r="13863" spans="25:27" x14ac:dyDescent="0.2">
      <c r="Y13863" s="396"/>
      <c r="Z13863" s="396"/>
      <c r="AA13863" s="441"/>
    </row>
    <row r="13864" spans="25:27" x14ac:dyDescent="0.2">
      <c r="Y13864" s="396"/>
      <c r="Z13864" s="396"/>
      <c r="AA13864" s="441"/>
    </row>
    <row r="13865" spans="25:27" x14ac:dyDescent="0.2">
      <c r="Y13865" s="396"/>
      <c r="Z13865" s="396"/>
      <c r="AA13865" s="441"/>
    </row>
    <row r="13866" spans="25:27" x14ac:dyDescent="0.2">
      <c r="Y13866" s="396"/>
      <c r="Z13866" s="396"/>
      <c r="AA13866" s="441"/>
    </row>
    <row r="13867" spans="25:27" x14ac:dyDescent="0.2">
      <c r="Y13867" s="396"/>
      <c r="Z13867" s="396"/>
      <c r="AA13867" s="441"/>
    </row>
    <row r="13868" spans="25:27" x14ac:dyDescent="0.2">
      <c r="Y13868" s="396"/>
      <c r="Z13868" s="396"/>
      <c r="AA13868" s="441"/>
    </row>
    <row r="13869" spans="25:27" x14ac:dyDescent="0.2">
      <c r="Y13869" s="396"/>
      <c r="Z13869" s="396"/>
      <c r="AA13869" s="441"/>
    </row>
    <row r="13870" spans="25:27" x14ac:dyDescent="0.2">
      <c r="Y13870" s="396"/>
      <c r="Z13870" s="396"/>
      <c r="AA13870" s="441"/>
    </row>
    <row r="13871" spans="25:27" x14ac:dyDescent="0.2">
      <c r="Y13871" s="396"/>
      <c r="Z13871" s="396"/>
      <c r="AA13871" s="441"/>
    </row>
    <row r="13872" spans="25:27" x14ac:dyDescent="0.2">
      <c r="Y13872" s="396"/>
      <c r="Z13872" s="396"/>
      <c r="AA13872" s="441"/>
    </row>
    <row r="13873" spans="25:27" x14ac:dyDescent="0.2">
      <c r="Y13873" s="396"/>
      <c r="Z13873" s="396"/>
      <c r="AA13873" s="441"/>
    </row>
    <row r="13874" spans="25:27" x14ac:dyDescent="0.2">
      <c r="Y13874" s="396"/>
      <c r="Z13874" s="396"/>
      <c r="AA13874" s="441"/>
    </row>
    <row r="13875" spans="25:27" x14ac:dyDescent="0.2">
      <c r="Y13875" s="396"/>
      <c r="Z13875" s="396"/>
      <c r="AA13875" s="441"/>
    </row>
    <row r="13876" spans="25:27" x14ac:dyDescent="0.2">
      <c r="Y13876" s="396"/>
      <c r="Z13876" s="396"/>
      <c r="AA13876" s="441"/>
    </row>
    <row r="13877" spans="25:27" x14ac:dyDescent="0.2">
      <c r="Y13877" s="396"/>
      <c r="Z13877" s="396"/>
      <c r="AA13877" s="441"/>
    </row>
    <row r="13878" spans="25:27" x14ac:dyDescent="0.2">
      <c r="Y13878" s="396"/>
      <c r="Z13878" s="396"/>
      <c r="AA13878" s="441"/>
    </row>
    <row r="13879" spans="25:27" x14ac:dyDescent="0.2">
      <c r="Y13879" s="396"/>
      <c r="Z13879" s="396"/>
      <c r="AA13879" s="441"/>
    </row>
    <row r="13880" spans="25:27" x14ac:dyDescent="0.2">
      <c r="Y13880" s="396"/>
      <c r="Z13880" s="396"/>
      <c r="AA13880" s="441"/>
    </row>
    <row r="13881" spans="25:27" x14ac:dyDescent="0.2">
      <c r="Y13881" s="396"/>
      <c r="Z13881" s="396"/>
      <c r="AA13881" s="441"/>
    </row>
    <row r="13882" spans="25:27" x14ac:dyDescent="0.2">
      <c r="Y13882" s="396"/>
      <c r="Z13882" s="396"/>
      <c r="AA13882" s="441"/>
    </row>
    <row r="13883" spans="25:27" x14ac:dyDescent="0.2">
      <c r="Y13883" s="396"/>
      <c r="Z13883" s="396"/>
      <c r="AA13883" s="441"/>
    </row>
    <row r="13884" spans="25:27" x14ac:dyDescent="0.2">
      <c r="Y13884" s="396"/>
      <c r="Z13884" s="396"/>
      <c r="AA13884" s="441"/>
    </row>
    <row r="13885" spans="25:27" x14ac:dyDescent="0.2">
      <c r="Y13885" s="396"/>
      <c r="Z13885" s="396"/>
      <c r="AA13885" s="441"/>
    </row>
    <row r="13886" spans="25:27" x14ac:dyDescent="0.2">
      <c r="Y13886" s="396"/>
      <c r="Z13886" s="396"/>
      <c r="AA13886" s="441"/>
    </row>
    <row r="13887" spans="25:27" x14ac:dyDescent="0.2">
      <c r="Y13887" s="396"/>
      <c r="Z13887" s="396"/>
      <c r="AA13887" s="441"/>
    </row>
    <row r="13888" spans="25:27" x14ac:dyDescent="0.2">
      <c r="Y13888" s="396"/>
      <c r="Z13888" s="396"/>
      <c r="AA13888" s="441"/>
    </row>
    <row r="13889" spans="25:27" x14ac:dyDescent="0.2">
      <c r="Y13889" s="396"/>
      <c r="Z13889" s="396"/>
      <c r="AA13889" s="441"/>
    </row>
    <row r="13890" spans="25:27" x14ac:dyDescent="0.2">
      <c r="Y13890" s="396"/>
      <c r="Z13890" s="396"/>
      <c r="AA13890" s="441"/>
    </row>
    <row r="13891" spans="25:27" x14ac:dyDescent="0.2">
      <c r="Y13891" s="396"/>
      <c r="Z13891" s="396"/>
      <c r="AA13891" s="441"/>
    </row>
    <row r="13892" spans="25:27" x14ac:dyDescent="0.2">
      <c r="Y13892" s="396"/>
      <c r="Z13892" s="396"/>
      <c r="AA13892" s="441"/>
    </row>
    <row r="13893" spans="25:27" x14ac:dyDescent="0.2">
      <c r="Y13893" s="396"/>
      <c r="Z13893" s="396"/>
      <c r="AA13893" s="441"/>
    </row>
    <row r="13894" spans="25:27" x14ac:dyDescent="0.2">
      <c r="Y13894" s="396"/>
      <c r="Z13894" s="396"/>
      <c r="AA13894" s="441"/>
    </row>
    <row r="13895" spans="25:27" x14ac:dyDescent="0.2">
      <c r="Y13895" s="396"/>
      <c r="Z13895" s="396"/>
      <c r="AA13895" s="441"/>
    </row>
    <row r="13896" spans="25:27" x14ac:dyDescent="0.2">
      <c r="Y13896" s="396"/>
      <c r="Z13896" s="396"/>
      <c r="AA13896" s="441"/>
    </row>
    <row r="13897" spans="25:27" x14ac:dyDescent="0.2">
      <c r="Y13897" s="396"/>
      <c r="Z13897" s="396"/>
      <c r="AA13897" s="441"/>
    </row>
    <row r="13898" spans="25:27" x14ac:dyDescent="0.2">
      <c r="Y13898" s="396"/>
      <c r="Z13898" s="396"/>
      <c r="AA13898" s="441"/>
    </row>
    <row r="13899" spans="25:27" x14ac:dyDescent="0.2">
      <c r="Y13899" s="396"/>
      <c r="Z13899" s="396"/>
      <c r="AA13899" s="441"/>
    </row>
    <row r="13900" spans="25:27" x14ac:dyDescent="0.2">
      <c r="Y13900" s="396"/>
      <c r="Z13900" s="396"/>
      <c r="AA13900" s="441"/>
    </row>
    <row r="13901" spans="25:27" x14ac:dyDescent="0.2">
      <c r="Y13901" s="396"/>
      <c r="Z13901" s="396"/>
      <c r="AA13901" s="441"/>
    </row>
    <row r="13902" spans="25:27" x14ac:dyDescent="0.2">
      <c r="Y13902" s="396"/>
      <c r="Z13902" s="396"/>
      <c r="AA13902" s="441"/>
    </row>
    <row r="13903" spans="25:27" x14ac:dyDescent="0.2">
      <c r="Y13903" s="396"/>
      <c r="Z13903" s="396"/>
      <c r="AA13903" s="441"/>
    </row>
    <row r="13904" spans="25:27" x14ac:dyDescent="0.2">
      <c r="Y13904" s="396"/>
      <c r="Z13904" s="396"/>
      <c r="AA13904" s="441"/>
    </row>
    <row r="13905" spans="25:27" x14ac:dyDescent="0.2">
      <c r="Y13905" s="396"/>
      <c r="Z13905" s="396"/>
      <c r="AA13905" s="441"/>
    </row>
    <row r="13906" spans="25:27" x14ac:dyDescent="0.2">
      <c r="Y13906" s="396"/>
      <c r="Z13906" s="396"/>
      <c r="AA13906" s="441"/>
    </row>
    <row r="13907" spans="25:27" x14ac:dyDescent="0.2">
      <c r="Y13907" s="396"/>
      <c r="Z13907" s="396"/>
      <c r="AA13907" s="441"/>
    </row>
    <row r="13908" spans="25:27" x14ac:dyDescent="0.2">
      <c r="Y13908" s="396"/>
      <c r="Z13908" s="396"/>
      <c r="AA13908" s="441"/>
    </row>
    <row r="13909" spans="25:27" x14ac:dyDescent="0.2">
      <c r="Y13909" s="396"/>
      <c r="Z13909" s="396"/>
      <c r="AA13909" s="441"/>
    </row>
    <row r="13910" spans="25:27" x14ac:dyDescent="0.2">
      <c r="Y13910" s="396"/>
      <c r="Z13910" s="396"/>
      <c r="AA13910" s="441"/>
    </row>
    <row r="13911" spans="25:27" x14ac:dyDescent="0.2">
      <c r="Y13911" s="396"/>
      <c r="Z13911" s="396"/>
      <c r="AA13911" s="441"/>
    </row>
    <row r="13912" spans="25:27" x14ac:dyDescent="0.2">
      <c r="Y13912" s="396"/>
      <c r="Z13912" s="396"/>
      <c r="AA13912" s="441"/>
    </row>
    <row r="13913" spans="25:27" x14ac:dyDescent="0.2">
      <c r="Y13913" s="396"/>
      <c r="Z13913" s="396"/>
      <c r="AA13913" s="441"/>
    </row>
    <row r="13914" spans="25:27" x14ac:dyDescent="0.2">
      <c r="Y13914" s="396"/>
      <c r="Z13914" s="396"/>
      <c r="AA13914" s="441"/>
    </row>
    <row r="13915" spans="25:27" x14ac:dyDescent="0.2">
      <c r="Y13915" s="396"/>
      <c r="Z13915" s="396"/>
      <c r="AA13915" s="441"/>
    </row>
    <row r="13916" spans="25:27" x14ac:dyDescent="0.2">
      <c r="Y13916" s="396"/>
      <c r="Z13916" s="396"/>
      <c r="AA13916" s="441"/>
    </row>
    <row r="13917" spans="25:27" x14ac:dyDescent="0.2">
      <c r="Y13917" s="396"/>
      <c r="Z13917" s="396"/>
      <c r="AA13917" s="441"/>
    </row>
    <row r="13918" spans="25:27" x14ac:dyDescent="0.2">
      <c r="Y13918" s="396"/>
      <c r="Z13918" s="396"/>
      <c r="AA13918" s="441"/>
    </row>
    <row r="13919" spans="25:27" x14ac:dyDescent="0.2">
      <c r="Y13919" s="396"/>
      <c r="Z13919" s="396"/>
      <c r="AA13919" s="441"/>
    </row>
    <row r="13920" spans="25:27" x14ac:dyDescent="0.2">
      <c r="Y13920" s="396"/>
      <c r="Z13920" s="396"/>
      <c r="AA13920" s="441"/>
    </row>
    <row r="13921" spans="25:27" x14ac:dyDescent="0.2">
      <c r="Y13921" s="396"/>
      <c r="Z13921" s="396"/>
      <c r="AA13921" s="441"/>
    </row>
    <row r="13922" spans="25:27" x14ac:dyDescent="0.2">
      <c r="Y13922" s="396"/>
      <c r="Z13922" s="396"/>
      <c r="AA13922" s="441"/>
    </row>
    <row r="13923" spans="25:27" x14ac:dyDescent="0.2">
      <c r="Y13923" s="396"/>
      <c r="Z13923" s="396"/>
      <c r="AA13923" s="441"/>
    </row>
    <row r="13924" spans="25:27" x14ac:dyDescent="0.2">
      <c r="Y13924" s="396"/>
      <c r="Z13924" s="396"/>
      <c r="AA13924" s="441"/>
    </row>
    <row r="13925" spans="25:27" x14ac:dyDescent="0.2">
      <c r="Y13925" s="396"/>
      <c r="Z13925" s="396"/>
      <c r="AA13925" s="441"/>
    </row>
    <row r="13926" spans="25:27" x14ac:dyDescent="0.2">
      <c r="Y13926" s="396"/>
      <c r="Z13926" s="396"/>
      <c r="AA13926" s="441"/>
    </row>
    <row r="13927" spans="25:27" x14ac:dyDescent="0.2">
      <c r="Y13927" s="396"/>
      <c r="Z13927" s="396"/>
      <c r="AA13927" s="441"/>
    </row>
    <row r="13928" spans="25:27" x14ac:dyDescent="0.2">
      <c r="Y13928" s="396"/>
      <c r="Z13928" s="396"/>
      <c r="AA13928" s="441"/>
    </row>
    <row r="13929" spans="25:27" x14ac:dyDescent="0.2">
      <c r="Y13929" s="396"/>
      <c r="Z13929" s="396"/>
      <c r="AA13929" s="441"/>
    </row>
    <row r="13930" spans="25:27" x14ac:dyDescent="0.2">
      <c r="Y13930" s="396"/>
      <c r="Z13930" s="396"/>
      <c r="AA13930" s="441"/>
    </row>
    <row r="13931" spans="25:27" x14ac:dyDescent="0.2">
      <c r="Y13931" s="396"/>
      <c r="Z13931" s="396"/>
      <c r="AA13931" s="441"/>
    </row>
    <row r="13932" spans="25:27" x14ac:dyDescent="0.2">
      <c r="Y13932" s="396"/>
      <c r="Z13932" s="396"/>
      <c r="AA13932" s="441"/>
    </row>
    <row r="13933" spans="25:27" x14ac:dyDescent="0.2">
      <c r="Y13933" s="396"/>
      <c r="Z13933" s="396"/>
      <c r="AA13933" s="441"/>
    </row>
    <row r="13934" spans="25:27" x14ac:dyDescent="0.2">
      <c r="Y13934" s="396"/>
      <c r="Z13934" s="396"/>
      <c r="AA13934" s="441"/>
    </row>
    <row r="13935" spans="25:27" x14ac:dyDescent="0.2">
      <c r="Y13935" s="396"/>
      <c r="Z13935" s="396"/>
      <c r="AA13935" s="441"/>
    </row>
    <row r="13936" spans="25:27" x14ac:dyDescent="0.2">
      <c r="Y13936" s="396"/>
      <c r="Z13936" s="396"/>
      <c r="AA13936" s="441"/>
    </row>
    <row r="13937" spans="25:27" x14ac:dyDescent="0.2">
      <c r="Y13937" s="396"/>
      <c r="Z13937" s="396"/>
      <c r="AA13937" s="441"/>
    </row>
    <row r="13938" spans="25:27" x14ac:dyDescent="0.2">
      <c r="Y13938" s="396"/>
      <c r="Z13938" s="396"/>
      <c r="AA13938" s="441"/>
    </row>
    <row r="13939" spans="25:27" x14ac:dyDescent="0.2">
      <c r="Y13939" s="396"/>
      <c r="Z13939" s="396"/>
      <c r="AA13939" s="441"/>
    </row>
    <row r="13940" spans="25:27" x14ac:dyDescent="0.2">
      <c r="Y13940" s="396"/>
      <c r="Z13940" s="396"/>
      <c r="AA13940" s="441"/>
    </row>
    <row r="13941" spans="25:27" x14ac:dyDescent="0.2">
      <c r="Y13941" s="396"/>
      <c r="Z13941" s="396"/>
      <c r="AA13941" s="441"/>
    </row>
    <row r="13942" spans="25:27" x14ac:dyDescent="0.2">
      <c r="Y13942" s="396"/>
      <c r="Z13942" s="396"/>
      <c r="AA13942" s="441"/>
    </row>
    <row r="13943" spans="25:27" x14ac:dyDescent="0.2">
      <c r="Y13943" s="396"/>
      <c r="Z13943" s="396"/>
      <c r="AA13943" s="441"/>
    </row>
    <row r="13944" spans="25:27" x14ac:dyDescent="0.2">
      <c r="Y13944" s="396"/>
      <c r="Z13944" s="396"/>
      <c r="AA13944" s="441"/>
    </row>
    <row r="13945" spans="25:27" x14ac:dyDescent="0.2">
      <c r="Y13945" s="396"/>
      <c r="Z13945" s="396"/>
      <c r="AA13945" s="441"/>
    </row>
    <row r="13946" spans="25:27" x14ac:dyDescent="0.2">
      <c r="Y13946" s="396"/>
      <c r="Z13946" s="396"/>
      <c r="AA13946" s="441"/>
    </row>
    <row r="13947" spans="25:27" x14ac:dyDescent="0.2">
      <c r="Y13947" s="396"/>
      <c r="Z13947" s="396"/>
      <c r="AA13947" s="441"/>
    </row>
    <row r="13948" spans="25:27" x14ac:dyDescent="0.2">
      <c r="Y13948" s="396"/>
      <c r="Z13948" s="396"/>
      <c r="AA13948" s="441"/>
    </row>
    <row r="13949" spans="25:27" x14ac:dyDescent="0.2">
      <c r="Y13949" s="396"/>
      <c r="Z13949" s="396"/>
      <c r="AA13949" s="441"/>
    </row>
    <row r="13950" spans="25:27" x14ac:dyDescent="0.2">
      <c r="Y13950" s="396"/>
      <c r="Z13950" s="396"/>
      <c r="AA13950" s="441"/>
    </row>
    <row r="13951" spans="25:27" x14ac:dyDescent="0.2">
      <c r="Y13951" s="396"/>
      <c r="Z13951" s="396"/>
      <c r="AA13951" s="441"/>
    </row>
    <row r="13952" spans="25:27" x14ac:dyDescent="0.2">
      <c r="Y13952" s="396"/>
      <c r="Z13952" s="396"/>
      <c r="AA13952" s="441"/>
    </row>
    <row r="13953" spans="25:27" x14ac:dyDescent="0.2">
      <c r="Y13953" s="396"/>
      <c r="Z13953" s="396"/>
      <c r="AA13953" s="441"/>
    </row>
    <row r="13954" spans="25:27" x14ac:dyDescent="0.2">
      <c r="Y13954" s="396"/>
      <c r="Z13954" s="396"/>
      <c r="AA13954" s="441"/>
    </row>
    <row r="13955" spans="25:27" x14ac:dyDescent="0.2">
      <c r="Y13955" s="396"/>
      <c r="Z13955" s="396"/>
      <c r="AA13955" s="441"/>
    </row>
    <row r="13956" spans="25:27" x14ac:dyDescent="0.2">
      <c r="Y13956" s="396"/>
      <c r="Z13956" s="396"/>
      <c r="AA13956" s="441"/>
    </row>
    <row r="13957" spans="25:27" x14ac:dyDescent="0.2">
      <c r="Y13957" s="396"/>
      <c r="Z13957" s="396"/>
      <c r="AA13957" s="441"/>
    </row>
    <row r="13958" spans="25:27" x14ac:dyDescent="0.2">
      <c r="Y13958" s="396"/>
      <c r="Z13958" s="396"/>
      <c r="AA13958" s="441"/>
    </row>
    <row r="13959" spans="25:27" x14ac:dyDescent="0.2">
      <c r="Y13959" s="396"/>
      <c r="Z13959" s="396"/>
      <c r="AA13959" s="441"/>
    </row>
    <row r="13960" spans="25:27" x14ac:dyDescent="0.2">
      <c r="Y13960" s="396"/>
      <c r="Z13960" s="396"/>
      <c r="AA13960" s="441"/>
    </row>
    <row r="13961" spans="25:27" x14ac:dyDescent="0.2">
      <c r="Y13961" s="396"/>
      <c r="Z13961" s="396"/>
      <c r="AA13961" s="441"/>
    </row>
    <row r="13962" spans="25:27" x14ac:dyDescent="0.2">
      <c r="Y13962" s="396"/>
      <c r="Z13962" s="396"/>
      <c r="AA13962" s="441"/>
    </row>
    <row r="13963" spans="25:27" x14ac:dyDescent="0.2">
      <c r="Y13963" s="396"/>
      <c r="Z13963" s="396"/>
      <c r="AA13963" s="441"/>
    </row>
    <row r="13964" spans="25:27" x14ac:dyDescent="0.2">
      <c r="Y13964" s="396"/>
      <c r="Z13964" s="396"/>
      <c r="AA13964" s="441"/>
    </row>
    <row r="13965" spans="25:27" x14ac:dyDescent="0.2">
      <c r="Y13965" s="396"/>
      <c r="Z13965" s="396"/>
      <c r="AA13965" s="441"/>
    </row>
    <row r="13966" spans="25:27" x14ac:dyDescent="0.2">
      <c r="Y13966" s="396"/>
      <c r="Z13966" s="396"/>
      <c r="AA13966" s="441"/>
    </row>
    <row r="13967" spans="25:27" x14ac:dyDescent="0.2">
      <c r="Y13967" s="396"/>
      <c r="Z13967" s="396"/>
      <c r="AA13967" s="441"/>
    </row>
    <row r="13968" spans="25:27" x14ac:dyDescent="0.2">
      <c r="Y13968" s="396"/>
      <c r="Z13968" s="396"/>
      <c r="AA13968" s="441"/>
    </row>
    <row r="13969" spans="25:27" x14ac:dyDescent="0.2">
      <c r="Y13969" s="396"/>
      <c r="Z13969" s="396"/>
      <c r="AA13969" s="441"/>
    </row>
    <row r="13970" spans="25:27" x14ac:dyDescent="0.2">
      <c r="Y13970" s="396"/>
      <c r="Z13970" s="396"/>
      <c r="AA13970" s="441"/>
    </row>
    <row r="13971" spans="25:27" x14ac:dyDescent="0.2">
      <c r="Y13971" s="396"/>
      <c r="Z13971" s="396"/>
      <c r="AA13971" s="441"/>
    </row>
    <row r="13972" spans="25:27" x14ac:dyDescent="0.2">
      <c r="Y13972" s="396"/>
      <c r="Z13972" s="396"/>
      <c r="AA13972" s="441"/>
    </row>
    <row r="13973" spans="25:27" x14ac:dyDescent="0.2">
      <c r="Y13973" s="396"/>
      <c r="Z13973" s="396"/>
      <c r="AA13973" s="441"/>
    </row>
    <row r="13974" spans="25:27" x14ac:dyDescent="0.2">
      <c r="Y13974" s="396"/>
      <c r="Z13974" s="396"/>
      <c r="AA13974" s="441"/>
    </row>
    <row r="13975" spans="25:27" x14ac:dyDescent="0.2">
      <c r="Y13975" s="396"/>
      <c r="Z13975" s="396"/>
      <c r="AA13975" s="441"/>
    </row>
    <row r="13976" spans="25:27" x14ac:dyDescent="0.2">
      <c r="Y13976" s="396"/>
      <c r="Z13976" s="396"/>
      <c r="AA13976" s="441"/>
    </row>
    <row r="13977" spans="25:27" x14ac:dyDescent="0.2">
      <c r="Y13977" s="396"/>
      <c r="Z13977" s="396"/>
      <c r="AA13977" s="441"/>
    </row>
    <row r="13978" spans="25:27" x14ac:dyDescent="0.2">
      <c r="Y13978" s="396"/>
      <c r="Z13978" s="396"/>
      <c r="AA13978" s="441"/>
    </row>
    <row r="13979" spans="25:27" x14ac:dyDescent="0.2">
      <c r="Y13979" s="396"/>
      <c r="Z13979" s="396"/>
      <c r="AA13979" s="441"/>
    </row>
    <row r="13980" spans="25:27" x14ac:dyDescent="0.2">
      <c r="Y13980" s="396"/>
      <c r="Z13980" s="396"/>
      <c r="AA13980" s="441"/>
    </row>
    <row r="13981" spans="25:27" x14ac:dyDescent="0.2">
      <c r="Y13981" s="396"/>
      <c r="Z13981" s="396"/>
      <c r="AA13981" s="441"/>
    </row>
    <row r="13982" spans="25:27" x14ac:dyDescent="0.2">
      <c r="Y13982" s="396"/>
      <c r="Z13982" s="396"/>
      <c r="AA13982" s="441"/>
    </row>
    <row r="13983" spans="25:27" x14ac:dyDescent="0.2">
      <c r="Y13983" s="396"/>
      <c r="Z13983" s="396"/>
      <c r="AA13983" s="441"/>
    </row>
    <row r="13984" spans="25:27" x14ac:dyDescent="0.2">
      <c r="Y13984" s="396"/>
      <c r="Z13984" s="396"/>
      <c r="AA13984" s="441"/>
    </row>
    <row r="13985" spans="25:27" x14ac:dyDescent="0.2">
      <c r="Y13985" s="396"/>
      <c r="Z13985" s="396"/>
      <c r="AA13985" s="441"/>
    </row>
    <row r="13986" spans="25:27" x14ac:dyDescent="0.2">
      <c r="Y13986" s="396"/>
      <c r="Z13986" s="396"/>
      <c r="AA13986" s="441"/>
    </row>
    <row r="13987" spans="25:27" x14ac:dyDescent="0.2">
      <c r="Y13987" s="396"/>
      <c r="Z13987" s="396"/>
      <c r="AA13987" s="441"/>
    </row>
    <row r="13988" spans="25:27" x14ac:dyDescent="0.2">
      <c r="Y13988" s="396"/>
      <c r="Z13988" s="396"/>
      <c r="AA13988" s="441"/>
    </row>
    <row r="13989" spans="25:27" x14ac:dyDescent="0.2">
      <c r="Y13989" s="396"/>
      <c r="Z13989" s="396"/>
      <c r="AA13989" s="441"/>
    </row>
    <row r="13990" spans="25:27" x14ac:dyDescent="0.2">
      <c r="Y13990" s="396"/>
      <c r="Z13990" s="396"/>
      <c r="AA13990" s="441"/>
    </row>
    <row r="13991" spans="25:27" x14ac:dyDescent="0.2">
      <c r="Y13991" s="396"/>
      <c r="Z13991" s="396"/>
      <c r="AA13991" s="441"/>
    </row>
    <row r="13992" spans="25:27" x14ac:dyDescent="0.2">
      <c r="Y13992" s="396"/>
      <c r="Z13992" s="396"/>
      <c r="AA13992" s="441"/>
    </row>
    <row r="13993" spans="25:27" x14ac:dyDescent="0.2">
      <c r="Y13993" s="396"/>
      <c r="Z13993" s="396"/>
      <c r="AA13993" s="441"/>
    </row>
    <row r="13994" spans="25:27" x14ac:dyDescent="0.2">
      <c r="Y13994" s="396"/>
      <c r="Z13994" s="396"/>
      <c r="AA13994" s="441"/>
    </row>
    <row r="13995" spans="25:27" x14ac:dyDescent="0.2">
      <c r="Y13995" s="396"/>
      <c r="Z13995" s="396"/>
      <c r="AA13995" s="441"/>
    </row>
    <row r="13996" spans="25:27" x14ac:dyDescent="0.2">
      <c r="Y13996" s="396"/>
      <c r="Z13996" s="396"/>
      <c r="AA13996" s="441"/>
    </row>
    <row r="13997" spans="25:27" x14ac:dyDescent="0.2">
      <c r="Y13997" s="396"/>
      <c r="Z13997" s="396"/>
      <c r="AA13997" s="441"/>
    </row>
    <row r="13998" spans="25:27" x14ac:dyDescent="0.2">
      <c r="Y13998" s="396"/>
      <c r="Z13998" s="396"/>
      <c r="AA13998" s="441"/>
    </row>
    <row r="13999" spans="25:27" x14ac:dyDescent="0.2">
      <c r="Y13999" s="396"/>
      <c r="Z13999" s="396"/>
      <c r="AA13999" s="441"/>
    </row>
    <row r="14000" spans="25:27" x14ac:dyDescent="0.2">
      <c r="Y14000" s="396"/>
      <c r="Z14000" s="396"/>
      <c r="AA14000" s="441"/>
    </row>
    <row r="14001" spans="25:27" x14ac:dyDescent="0.2">
      <c r="Y14001" s="396"/>
      <c r="Z14001" s="396"/>
      <c r="AA14001" s="441"/>
    </row>
    <row r="14002" spans="25:27" x14ac:dyDescent="0.2">
      <c r="Y14002" s="396"/>
      <c r="Z14002" s="396"/>
      <c r="AA14002" s="441"/>
    </row>
    <row r="14003" spans="25:27" x14ac:dyDescent="0.2">
      <c r="Y14003" s="396"/>
      <c r="Z14003" s="396"/>
      <c r="AA14003" s="441"/>
    </row>
    <row r="14004" spans="25:27" x14ac:dyDescent="0.2">
      <c r="Y14004" s="396"/>
      <c r="Z14004" s="396"/>
      <c r="AA14004" s="441"/>
    </row>
    <row r="14005" spans="25:27" x14ac:dyDescent="0.2">
      <c r="Y14005" s="396"/>
      <c r="Z14005" s="396"/>
      <c r="AA14005" s="441"/>
    </row>
    <row r="14006" spans="25:27" x14ac:dyDescent="0.2">
      <c r="Y14006" s="396"/>
      <c r="Z14006" s="396"/>
      <c r="AA14006" s="441"/>
    </row>
    <row r="14007" spans="25:27" x14ac:dyDescent="0.2">
      <c r="Y14007" s="396"/>
      <c r="Z14007" s="396"/>
      <c r="AA14007" s="441"/>
    </row>
    <row r="14008" spans="25:27" x14ac:dyDescent="0.2">
      <c r="Y14008" s="396"/>
      <c r="Z14008" s="396"/>
      <c r="AA14008" s="441"/>
    </row>
    <row r="14009" spans="25:27" x14ac:dyDescent="0.2">
      <c r="Y14009" s="396"/>
      <c r="Z14009" s="396"/>
      <c r="AA14009" s="441"/>
    </row>
    <row r="14010" spans="25:27" x14ac:dyDescent="0.2">
      <c r="Y14010" s="396"/>
      <c r="Z14010" s="396"/>
      <c r="AA14010" s="441"/>
    </row>
    <row r="14011" spans="25:27" x14ac:dyDescent="0.2">
      <c r="Y14011" s="396"/>
      <c r="Z14011" s="396"/>
      <c r="AA14011" s="441"/>
    </row>
    <row r="14012" spans="25:27" x14ac:dyDescent="0.2">
      <c r="Y14012" s="396"/>
      <c r="Z14012" s="396"/>
      <c r="AA14012" s="441"/>
    </row>
    <row r="14013" spans="25:27" x14ac:dyDescent="0.2">
      <c r="Y14013" s="396"/>
      <c r="Z14013" s="396"/>
      <c r="AA14013" s="441"/>
    </row>
    <row r="14014" spans="25:27" x14ac:dyDescent="0.2">
      <c r="Y14014" s="396"/>
      <c r="Z14014" s="396"/>
      <c r="AA14014" s="441"/>
    </row>
    <row r="14015" spans="25:27" x14ac:dyDescent="0.2">
      <c r="Y14015" s="396"/>
      <c r="Z14015" s="396"/>
      <c r="AA14015" s="441"/>
    </row>
    <row r="14016" spans="25:27" x14ac:dyDescent="0.2">
      <c r="Y14016" s="396"/>
      <c r="Z14016" s="396"/>
      <c r="AA14016" s="441"/>
    </row>
    <row r="14017" spans="25:27" x14ac:dyDescent="0.2">
      <c r="Y14017" s="396"/>
      <c r="Z14017" s="396"/>
      <c r="AA14017" s="441"/>
    </row>
    <row r="14018" spans="25:27" x14ac:dyDescent="0.2">
      <c r="Y14018" s="396"/>
      <c r="Z14018" s="396"/>
      <c r="AA14018" s="441"/>
    </row>
    <row r="14019" spans="25:27" x14ac:dyDescent="0.2">
      <c r="Y14019" s="396"/>
      <c r="Z14019" s="396"/>
      <c r="AA14019" s="441"/>
    </row>
    <row r="14020" spans="25:27" x14ac:dyDescent="0.2">
      <c r="Y14020" s="396"/>
      <c r="Z14020" s="396"/>
      <c r="AA14020" s="441"/>
    </row>
    <row r="14021" spans="25:27" x14ac:dyDescent="0.2">
      <c r="Y14021" s="396"/>
      <c r="Z14021" s="396"/>
      <c r="AA14021" s="441"/>
    </row>
    <row r="14022" spans="25:27" x14ac:dyDescent="0.2">
      <c r="Y14022" s="396"/>
      <c r="Z14022" s="396"/>
      <c r="AA14022" s="441"/>
    </row>
    <row r="14023" spans="25:27" x14ac:dyDescent="0.2">
      <c r="Y14023" s="396"/>
      <c r="Z14023" s="396"/>
      <c r="AA14023" s="441"/>
    </row>
    <row r="14024" spans="25:27" x14ac:dyDescent="0.2">
      <c r="Y14024" s="396"/>
      <c r="Z14024" s="396"/>
      <c r="AA14024" s="441"/>
    </row>
    <row r="14025" spans="25:27" x14ac:dyDescent="0.2">
      <c r="Y14025" s="396"/>
      <c r="Z14025" s="396"/>
      <c r="AA14025" s="441"/>
    </row>
    <row r="14026" spans="25:27" x14ac:dyDescent="0.2">
      <c r="Y14026" s="396"/>
      <c r="Z14026" s="396"/>
      <c r="AA14026" s="441"/>
    </row>
    <row r="14027" spans="25:27" x14ac:dyDescent="0.2">
      <c r="Y14027" s="396"/>
      <c r="Z14027" s="396"/>
      <c r="AA14027" s="441"/>
    </row>
    <row r="14028" spans="25:27" x14ac:dyDescent="0.2">
      <c r="Y14028" s="396"/>
      <c r="Z14028" s="396"/>
      <c r="AA14028" s="441"/>
    </row>
    <row r="14029" spans="25:27" x14ac:dyDescent="0.2">
      <c r="Y14029" s="396"/>
      <c r="Z14029" s="396"/>
      <c r="AA14029" s="441"/>
    </row>
    <row r="14030" spans="25:27" x14ac:dyDescent="0.2">
      <c r="Y14030" s="396"/>
      <c r="Z14030" s="396"/>
      <c r="AA14030" s="441"/>
    </row>
    <row r="14031" spans="25:27" x14ac:dyDescent="0.2">
      <c r="Y14031" s="396"/>
      <c r="Z14031" s="396"/>
      <c r="AA14031" s="441"/>
    </row>
    <row r="14032" spans="25:27" x14ac:dyDescent="0.2">
      <c r="Y14032" s="396"/>
      <c r="Z14032" s="396"/>
      <c r="AA14032" s="441"/>
    </row>
    <row r="14033" spans="25:27" x14ac:dyDescent="0.2">
      <c r="Y14033" s="396"/>
      <c r="Z14033" s="396"/>
      <c r="AA14033" s="441"/>
    </row>
    <row r="14034" spans="25:27" x14ac:dyDescent="0.2">
      <c r="Y14034" s="396"/>
      <c r="Z14034" s="396"/>
      <c r="AA14034" s="441"/>
    </row>
    <row r="14035" spans="25:27" x14ac:dyDescent="0.2">
      <c r="Y14035" s="396"/>
      <c r="Z14035" s="396"/>
      <c r="AA14035" s="441"/>
    </row>
    <row r="14036" spans="25:27" x14ac:dyDescent="0.2">
      <c r="Y14036" s="396"/>
      <c r="Z14036" s="396"/>
      <c r="AA14036" s="441"/>
    </row>
    <row r="14037" spans="25:27" x14ac:dyDescent="0.2">
      <c r="Y14037" s="396"/>
      <c r="Z14037" s="396"/>
      <c r="AA14037" s="441"/>
    </row>
    <row r="14038" spans="25:27" x14ac:dyDescent="0.2">
      <c r="Y14038" s="396"/>
      <c r="Z14038" s="396"/>
      <c r="AA14038" s="441"/>
    </row>
    <row r="14039" spans="25:27" x14ac:dyDescent="0.2">
      <c r="Y14039" s="396"/>
      <c r="Z14039" s="396"/>
      <c r="AA14039" s="441"/>
    </row>
    <row r="14040" spans="25:27" x14ac:dyDescent="0.2">
      <c r="Y14040" s="396"/>
      <c r="Z14040" s="396"/>
      <c r="AA14040" s="441"/>
    </row>
    <row r="14041" spans="25:27" x14ac:dyDescent="0.2">
      <c r="Y14041" s="396"/>
      <c r="Z14041" s="396"/>
      <c r="AA14041" s="441"/>
    </row>
    <row r="14042" spans="25:27" x14ac:dyDescent="0.2">
      <c r="Y14042" s="396"/>
      <c r="Z14042" s="396"/>
      <c r="AA14042" s="441"/>
    </row>
    <row r="14043" spans="25:27" x14ac:dyDescent="0.2">
      <c r="Y14043" s="396"/>
      <c r="Z14043" s="396"/>
      <c r="AA14043" s="441"/>
    </row>
    <row r="14044" spans="25:27" x14ac:dyDescent="0.2">
      <c r="Y14044" s="396"/>
      <c r="Z14044" s="396"/>
      <c r="AA14044" s="441"/>
    </row>
    <row r="14045" spans="25:27" x14ac:dyDescent="0.2">
      <c r="Y14045" s="396"/>
      <c r="Z14045" s="396"/>
      <c r="AA14045" s="441"/>
    </row>
    <row r="14046" spans="25:27" x14ac:dyDescent="0.2">
      <c r="Y14046" s="396"/>
      <c r="Z14046" s="396"/>
      <c r="AA14046" s="441"/>
    </row>
    <row r="14047" spans="25:27" x14ac:dyDescent="0.2">
      <c r="Y14047" s="396"/>
      <c r="Z14047" s="396"/>
      <c r="AA14047" s="441"/>
    </row>
    <row r="14048" spans="25:27" x14ac:dyDescent="0.2">
      <c r="Y14048" s="396"/>
      <c r="Z14048" s="396"/>
      <c r="AA14048" s="441"/>
    </row>
    <row r="14049" spans="25:27" x14ac:dyDescent="0.2">
      <c r="Y14049" s="396"/>
      <c r="Z14049" s="396"/>
      <c r="AA14049" s="441"/>
    </row>
    <row r="14050" spans="25:27" x14ac:dyDescent="0.2">
      <c r="Y14050" s="396"/>
      <c r="Z14050" s="396"/>
      <c r="AA14050" s="441"/>
    </row>
    <row r="14051" spans="25:27" x14ac:dyDescent="0.2">
      <c r="Y14051" s="396"/>
      <c r="Z14051" s="396"/>
      <c r="AA14051" s="441"/>
    </row>
    <row r="14052" spans="25:27" x14ac:dyDescent="0.2">
      <c r="Y14052" s="396"/>
      <c r="Z14052" s="396"/>
      <c r="AA14052" s="441"/>
    </row>
    <row r="14053" spans="25:27" x14ac:dyDescent="0.2">
      <c r="Y14053" s="396"/>
      <c r="Z14053" s="396"/>
      <c r="AA14053" s="441"/>
    </row>
    <row r="14054" spans="25:27" x14ac:dyDescent="0.2">
      <c r="Y14054" s="396"/>
      <c r="Z14054" s="396"/>
      <c r="AA14054" s="441"/>
    </row>
    <row r="14055" spans="25:27" x14ac:dyDescent="0.2">
      <c r="Y14055" s="396"/>
      <c r="Z14055" s="396"/>
      <c r="AA14055" s="441"/>
    </row>
    <row r="14056" spans="25:27" x14ac:dyDescent="0.2">
      <c r="Y14056" s="396"/>
      <c r="Z14056" s="396"/>
      <c r="AA14056" s="441"/>
    </row>
    <row r="14057" spans="25:27" x14ac:dyDescent="0.2">
      <c r="Y14057" s="396"/>
      <c r="Z14057" s="396"/>
      <c r="AA14057" s="441"/>
    </row>
    <row r="14058" spans="25:27" x14ac:dyDescent="0.2">
      <c r="Y14058" s="396"/>
      <c r="Z14058" s="396"/>
      <c r="AA14058" s="441"/>
    </row>
    <row r="14059" spans="25:27" x14ac:dyDescent="0.2">
      <c r="Y14059" s="396"/>
      <c r="Z14059" s="396"/>
      <c r="AA14059" s="441"/>
    </row>
    <row r="14060" spans="25:27" x14ac:dyDescent="0.2">
      <c r="Y14060" s="396"/>
      <c r="Z14060" s="396"/>
      <c r="AA14060" s="441"/>
    </row>
    <row r="14061" spans="25:27" x14ac:dyDescent="0.2">
      <c r="Y14061" s="396"/>
      <c r="Z14061" s="396"/>
      <c r="AA14061" s="441"/>
    </row>
    <row r="14062" spans="25:27" x14ac:dyDescent="0.2">
      <c r="Y14062" s="396"/>
      <c r="Z14062" s="396"/>
      <c r="AA14062" s="441"/>
    </row>
    <row r="14063" spans="25:27" x14ac:dyDescent="0.2">
      <c r="Y14063" s="396"/>
      <c r="Z14063" s="396"/>
      <c r="AA14063" s="441"/>
    </row>
    <row r="14064" spans="25:27" x14ac:dyDescent="0.2">
      <c r="Y14064" s="396"/>
      <c r="Z14064" s="396"/>
      <c r="AA14064" s="441"/>
    </row>
    <row r="14065" spans="25:27" x14ac:dyDescent="0.2">
      <c r="Y14065" s="396"/>
      <c r="Z14065" s="396"/>
      <c r="AA14065" s="441"/>
    </row>
    <row r="14066" spans="25:27" x14ac:dyDescent="0.2">
      <c r="Y14066" s="396"/>
      <c r="Z14066" s="396"/>
      <c r="AA14066" s="441"/>
    </row>
    <row r="14067" spans="25:27" x14ac:dyDescent="0.2">
      <c r="Y14067" s="396"/>
      <c r="Z14067" s="396"/>
      <c r="AA14067" s="441"/>
    </row>
    <row r="14068" spans="25:27" x14ac:dyDescent="0.2">
      <c r="Y14068" s="396"/>
      <c r="Z14068" s="396"/>
      <c r="AA14068" s="441"/>
    </row>
    <row r="14069" spans="25:27" x14ac:dyDescent="0.2">
      <c r="Y14069" s="396"/>
      <c r="Z14069" s="396"/>
      <c r="AA14069" s="441"/>
    </row>
    <row r="14070" spans="25:27" x14ac:dyDescent="0.2">
      <c r="Y14070" s="396"/>
      <c r="Z14070" s="396"/>
      <c r="AA14070" s="441"/>
    </row>
    <row r="14071" spans="25:27" x14ac:dyDescent="0.2">
      <c r="Y14071" s="396"/>
      <c r="Z14071" s="396"/>
      <c r="AA14071" s="441"/>
    </row>
    <row r="14072" spans="25:27" x14ac:dyDescent="0.2">
      <c r="Y14072" s="396"/>
      <c r="Z14072" s="396"/>
      <c r="AA14072" s="441"/>
    </row>
    <row r="14073" spans="25:27" x14ac:dyDescent="0.2">
      <c r="Y14073" s="396"/>
      <c r="Z14073" s="396"/>
      <c r="AA14073" s="441"/>
    </row>
    <row r="14074" spans="25:27" x14ac:dyDescent="0.2">
      <c r="Y14074" s="396"/>
      <c r="Z14074" s="396"/>
      <c r="AA14074" s="441"/>
    </row>
    <row r="14075" spans="25:27" x14ac:dyDescent="0.2">
      <c r="Y14075" s="396"/>
      <c r="Z14075" s="396"/>
      <c r="AA14075" s="441"/>
    </row>
    <row r="14076" spans="25:27" x14ac:dyDescent="0.2">
      <c r="Y14076" s="396"/>
      <c r="Z14076" s="396"/>
      <c r="AA14076" s="441"/>
    </row>
    <row r="14077" spans="25:27" x14ac:dyDescent="0.2">
      <c r="Y14077" s="396"/>
      <c r="Z14077" s="396"/>
      <c r="AA14077" s="441"/>
    </row>
    <row r="14078" spans="25:27" x14ac:dyDescent="0.2">
      <c r="Y14078" s="396"/>
      <c r="Z14078" s="396"/>
      <c r="AA14078" s="441"/>
    </row>
    <row r="14079" spans="25:27" x14ac:dyDescent="0.2">
      <c r="Y14079" s="396"/>
      <c r="Z14079" s="396"/>
      <c r="AA14079" s="441"/>
    </row>
    <row r="14080" spans="25:27" x14ac:dyDescent="0.2">
      <c r="Y14080" s="396"/>
      <c r="Z14080" s="396"/>
      <c r="AA14080" s="441"/>
    </row>
    <row r="14081" spans="25:27" x14ac:dyDescent="0.2">
      <c r="Y14081" s="396"/>
      <c r="Z14081" s="396"/>
      <c r="AA14081" s="441"/>
    </row>
    <row r="14082" spans="25:27" x14ac:dyDescent="0.2">
      <c r="Y14082" s="396"/>
      <c r="Z14082" s="396"/>
      <c r="AA14082" s="441"/>
    </row>
    <row r="14083" spans="25:27" x14ac:dyDescent="0.2">
      <c r="Y14083" s="396"/>
      <c r="Z14083" s="396"/>
      <c r="AA14083" s="441"/>
    </row>
    <row r="14084" spans="25:27" x14ac:dyDescent="0.2">
      <c r="Y14084" s="396"/>
      <c r="Z14084" s="396"/>
      <c r="AA14084" s="441"/>
    </row>
    <row r="14085" spans="25:27" x14ac:dyDescent="0.2">
      <c r="Y14085" s="396"/>
      <c r="Z14085" s="396"/>
      <c r="AA14085" s="441"/>
    </row>
    <row r="14086" spans="25:27" x14ac:dyDescent="0.2">
      <c r="Y14086" s="396"/>
      <c r="Z14086" s="396"/>
      <c r="AA14086" s="441"/>
    </row>
    <row r="14087" spans="25:27" x14ac:dyDescent="0.2">
      <c r="Y14087" s="396"/>
      <c r="Z14087" s="396"/>
      <c r="AA14087" s="441"/>
    </row>
    <row r="14088" spans="25:27" x14ac:dyDescent="0.2">
      <c r="Y14088" s="396"/>
      <c r="Z14088" s="396"/>
      <c r="AA14088" s="441"/>
    </row>
    <row r="14089" spans="25:27" x14ac:dyDescent="0.2">
      <c r="Y14089" s="396"/>
      <c r="Z14089" s="396"/>
      <c r="AA14089" s="441"/>
    </row>
    <row r="14090" spans="25:27" x14ac:dyDescent="0.2">
      <c r="Y14090" s="396"/>
      <c r="Z14090" s="396"/>
      <c r="AA14090" s="441"/>
    </row>
    <row r="14091" spans="25:27" x14ac:dyDescent="0.2">
      <c r="Y14091" s="396"/>
      <c r="Z14091" s="396"/>
      <c r="AA14091" s="441"/>
    </row>
    <row r="14092" spans="25:27" x14ac:dyDescent="0.2">
      <c r="Y14092" s="396"/>
      <c r="Z14092" s="396"/>
      <c r="AA14092" s="441"/>
    </row>
    <row r="14093" spans="25:27" x14ac:dyDescent="0.2">
      <c r="Y14093" s="396"/>
      <c r="Z14093" s="396"/>
      <c r="AA14093" s="441"/>
    </row>
    <row r="14094" spans="25:27" x14ac:dyDescent="0.2">
      <c r="Y14094" s="396"/>
      <c r="Z14094" s="396"/>
      <c r="AA14094" s="441"/>
    </row>
    <row r="14095" spans="25:27" x14ac:dyDescent="0.2">
      <c r="Y14095" s="396"/>
      <c r="Z14095" s="396"/>
      <c r="AA14095" s="441"/>
    </row>
    <row r="14096" spans="25:27" x14ac:dyDescent="0.2">
      <c r="Y14096" s="396"/>
      <c r="Z14096" s="396"/>
      <c r="AA14096" s="441"/>
    </row>
    <row r="14097" spans="25:27" x14ac:dyDescent="0.2">
      <c r="Y14097" s="396"/>
      <c r="Z14097" s="396"/>
      <c r="AA14097" s="441"/>
    </row>
    <row r="14098" spans="25:27" x14ac:dyDescent="0.2">
      <c r="Y14098" s="396"/>
      <c r="Z14098" s="396"/>
      <c r="AA14098" s="441"/>
    </row>
    <row r="14099" spans="25:27" x14ac:dyDescent="0.2">
      <c r="Y14099" s="396"/>
      <c r="Z14099" s="396"/>
      <c r="AA14099" s="441"/>
    </row>
    <row r="14100" spans="25:27" x14ac:dyDescent="0.2">
      <c r="Y14100" s="396"/>
      <c r="Z14100" s="396"/>
      <c r="AA14100" s="441"/>
    </row>
    <row r="14101" spans="25:27" x14ac:dyDescent="0.2">
      <c r="Y14101" s="396"/>
      <c r="Z14101" s="396"/>
      <c r="AA14101" s="441"/>
    </row>
    <row r="14102" spans="25:27" x14ac:dyDescent="0.2">
      <c r="Y14102" s="396"/>
      <c r="Z14102" s="396"/>
      <c r="AA14102" s="441"/>
    </row>
    <row r="14103" spans="25:27" x14ac:dyDescent="0.2">
      <c r="Y14103" s="396"/>
      <c r="Z14103" s="396"/>
      <c r="AA14103" s="441"/>
    </row>
    <row r="14104" spans="25:27" x14ac:dyDescent="0.2">
      <c r="Y14104" s="396"/>
      <c r="Z14104" s="396"/>
      <c r="AA14104" s="441"/>
    </row>
    <row r="14105" spans="25:27" x14ac:dyDescent="0.2">
      <c r="Y14105" s="396"/>
      <c r="Z14105" s="396"/>
      <c r="AA14105" s="441"/>
    </row>
    <row r="14106" spans="25:27" x14ac:dyDescent="0.2">
      <c r="Y14106" s="396"/>
      <c r="Z14106" s="396"/>
      <c r="AA14106" s="441"/>
    </row>
    <row r="14107" spans="25:27" x14ac:dyDescent="0.2">
      <c r="Y14107" s="396"/>
      <c r="Z14107" s="396"/>
      <c r="AA14107" s="441"/>
    </row>
    <row r="14108" spans="25:27" x14ac:dyDescent="0.2">
      <c r="Y14108" s="396"/>
      <c r="Z14108" s="396"/>
      <c r="AA14108" s="441"/>
    </row>
    <row r="14109" spans="25:27" x14ac:dyDescent="0.2">
      <c r="Y14109" s="396"/>
      <c r="Z14109" s="396"/>
      <c r="AA14109" s="441"/>
    </row>
    <row r="14110" spans="25:27" x14ac:dyDescent="0.2">
      <c r="Y14110" s="396"/>
      <c r="Z14110" s="396"/>
      <c r="AA14110" s="441"/>
    </row>
    <row r="14111" spans="25:27" x14ac:dyDescent="0.2">
      <c r="Y14111" s="396"/>
      <c r="Z14111" s="396"/>
      <c r="AA14111" s="441"/>
    </row>
    <row r="14112" spans="25:27" x14ac:dyDescent="0.2">
      <c r="Y14112" s="396"/>
      <c r="Z14112" s="396"/>
      <c r="AA14112" s="441"/>
    </row>
    <row r="14113" spans="25:27" x14ac:dyDescent="0.2">
      <c r="Y14113" s="396"/>
      <c r="Z14113" s="396"/>
      <c r="AA14113" s="441"/>
    </row>
    <row r="14114" spans="25:27" x14ac:dyDescent="0.2">
      <c r="Y14114" s="396"/>
      <c r="Z14114" s="396"/>
      <c r="AA14114" s="441"/>
    </row>
    <row r="14115" spans="25:27" x14ac:dyDescent="0.2">
      <c r="Y14115" s="396"/>
      <c r="Z14115" s="396"/>
      <c r="AA14115" s="441"/>
    </row>
    <row r="14116" spans="25:27" x14ac:dyDescent="0.2">
      <c r="Y14116" s="396"/>
      <c r="Z14116" s="396"/>
      <c r="AA14116" s="441"/>
    </row>
    <row r="14117" spans="25:27" x14ac:dyDescent="0.2">
      <c r="Y14117" s="396"/>
      <c r="Z14117" s="396"/>
      <c r="AA14117" s="441"/>
    </row>
    <row r="14118" spans="25:27" x14ac:dyDescent="0.2">
      <c r="Y14118" s="396"/>
      <c r="Z14118" s="396"/>
      <c r="AA14118" s="441"/>
    </row>
    <row r="14119" spans="25:27" x14ac:dyDescent="0.2">
      <c r="Y14119" s="396"/>
      <c r="Z14119" s="396"/>
      <c r="AA14119" s="441"/>
    </row>
    <row r="14120" spans="25:27" x14ac:dyDescent="0.2">
      <c r="Y14120" s="396"/>
      <c r="Z14120" s="396"/>
      <c r="AA14120" s="441"/>
    </row>
    <row r="14121" spans="25:27" x14ac:dyDescent="0.2">
      <c r="Y14121" s="396"/>
      <c r="Z14121" s="396"/>
      <c r="AA14121" s="441"/>
    </row>
    <row r="14122" spans="25:27" x14ac:dyDescent="0.2">
      <c r="Y14122" s="396"/>
      <c r="Z14122" s="396"/>
      <c r="AA14122" s="441"/>
    </row>
    <row r="14123" spans="25:27" x14ac:dyDescent="0.2">
      <c r="Y14123" s="396"/>
      <c r="Z14123" s="396"/>
      <c r="AA14123" s="441"/>
    </row>
    <row r="14124" spans="25:27" x14ac:dyDescent="0.2">
      <c r="Y14124" s="396"/>
      <c r="Z14124" s="396"/>
      <c r="AA14124" s="441"/>
    </row>
    <row r="14125" spans="25:27" x14ac:dyDescent="0.2">
      <c r="Y14125" s="396"/>
      <c r="Z14125" s="396"/>
      <c r="AA14125" s="441"/>
    </row>
    <row r="14126" spans="25:27" x14ac:dyDescent="0.2">
      <c r="Y14126" s="396"/>
      <c r="Z14126" s="396"/>
      <c r="AA14126" s="441"/>
    </row>
    <row r="14127" spans="25:27" x14ac:dyDescent="0.2">
      <c r="Y14127" s="396"/>
      <c r="Z14127" s="396"/>
      <c r="AA14127" s="441"/>
    </row>
    <row r="14128" spans="25:27" x14ac:dyDescent="0.2">
      <c r="Y14128" s="396"/>
      <c r="Z14128" s="396"/>
      <c r="AA14128" s="441"/>
    </row>
    <row r="14129" spans="25:27" x14ac:dyDescent="0.2">
      <c r="Y14129" s="396"/>
      <c r="Z14129" s="396"/>
      <c r="AA14129" s="441"/>
    </row>
    <row r="14130" spans="25:27" x14ac:dyDescent="0.2">
      <c r="Y14130" s="396"/>
      <c r="Z14130" s="396"/>
      <c r="AA14130" s="441"/>
    </row>
    <row r="14131" spans="25:27" x14ac:dyDescent="0.2">
      <c r="Y14131" s="396"/>
      <c r="Z14131" s="396"/>
      <c r="AA14131" s="441"/>
    </row>
    <row r="14132" spans="25:27" x14ac:dyDescent="0.2">
      <c r="Y14132" s="396"/>
      <c r="Z14132" s="396"/>
      <c r="AA14132" s="441"/>
    </row>
    <row r="14133" spans="25:27" x14ac:dyDescent="0.2">
      <c r="Y14133" s="396"/>
      <c r="Z14133" s="396"/>
      <c r="AA14133" s="441"/>
    </row>
    <row r="14134" spans="25:27" x14ac:dyDescent="0.2">
      <c r="Y14134" s="396"/>
      <c r="Z14134" s="396"/>
      <c r="AA14134" s="441"/>
    </row>
    <row r="14135" spans="25:27" x14ac:dyDescent="0.2">
      <c r="Y14135" s="396"/>
      <c r="Z14135" s="396"/>
      <c r="AA14135" s="441"/>
    </row>
    <row r="14136" spans="25:27" x14ac:dyDescent="0.2">
      <c r="Y14136" s="396"/>
      <c r="Z14136" s="396"/>
      <c r="AA14136" s="441"/>
    </row>
    <row r="14137" spans="25:27" x14ac:dyDescent="0.2">
      <c r="Y14137" s="396"/>
      <c r="Z14137" s="396"/>
      <c r="AA14137" s="441"/>
    </row>
    <row r="14138" spans="25:27" x14ac:dyDescent="0.2">
      <c r="Y14138" s="396"/>
      <c r="Z14138" s="396"/>
      <c r="AA14138" s="441"/>
    </row>
    <row r="14139" spans="25:27" x14ac:dyDescent="0.2">
      <c r="Y14139" s="396"/>
      <c r="Z14139" s="396"/>
      <c r="AA14139" s="441"/>
    </row>
    <row r="14140" spans="25:27" x14ac:dyDescent="0.2">
      <c r="Y14140" s="396"/>
      <c r="Z14140" s="396"/>
      <c r="AA14140" s="441"/>
    </row>
    <row r="14141" spans="25:27" x14ac:dyDescent="0.2">
      <c r="Y14141" s="396"/>
      <c r="Z14141" s="396"/>
      <c r="AA14141" s="441"/>
    </row>
    <row r="14142" spans="25:27" x14ac:dyDescent="0.2">
      <c r="Y14142" s="396"/>
      <c r="Z14142" s="396"/>
      <c r="AA14142" s="441"/>
    </row>
    <row r="14143" spans="25:27" x14ac:dyDescent="0.2">
      <c r="Y14143" s="396"/>
      <c r="Z14143" s="396"/>
      <c r="AA14143" s="441"/>
    </row>
    <row r="14144" spans="25:27" x14ac:dyDescent="0.2">
      <c r="Y14144" s="396"/>
      <c r="Z14144" s="396"/>
      <c r="AA14144" s="441"/>
    </row>
    <row r="14145" spans="25:27" x14ac:dyDescent="0.2">
      <c r="Y14145" s="396"/>
      <c r="Z14145" s="396"/>
      <c r="AA14145" s="441"/>
    </row>
    <row r="14146" spans="25:27" x14ac:dyDescent="0.2">
      <c r="Y14146" s="396"/>
      <c r="Z14146" s="396"/>
      <c r="AA14146" s="441"/>
    </row>
    <row r="14147" spans="25:27" x14ac:dyDescent="0.2">
      <c r="Y14147" s="396"/>
      <c r="Z14147" s="396"/>
      <c r="AA14147" s="441"/>
    </row>
    <row r="14148" spans="25:27" x14ac:dyDescent="0.2">
      <c r="Y14148" s="396"/>
      <c r="Z14148" s="396"/>
      <c r="AA14148" s="441"/>
    </row>
    <row r="14149" spans="25:27" x14ac:dyDescent="0.2">
      <c r="Y14149" s="396"/>
      <c r="Z14149" s="396"/>
      <c r="AA14149" s="441"/>
    </row>
    <row r="14150" spans="25:27" x14ac:dyDescent="0.2">
      <c r="Y14150" s="396"/>
      <c r="Z14150" s="396"/>
      <c r="AA14150" s="441"/>
    </row>
    <row r="14151" spans="25:27" x14ac:dyDescent="0.2">
      <c r="Y14151" s="396"/>
      <c r="Z14151" s="396"/>
      <c r="AA14151" s="441"/>
    </row>
    <row r="14152" spans="25:27" x14ac:dyDescent="0.2">
      <c r="Y14152" s="396"/>
      <c r="Z14152" s="396"/>
      <c r="AA14152" s="441"/>
    </row>
    <row r="14153" spans="25:27" x14ac:dyDescent="0.2">
      <c r="Y14153" s="396"/>
      <c r="Z14153" s="396"/>
      <c r="AA14153" s="441"/>
    </row>
    <row r="14154" spans="25:27" x14ac:dyDescent="0.2">
      <c r="Y14154" s="396"/>
      <c r="Z14154" s="396"/>
      <c r="AA14154" s="441"/>
    </row>
    <row r="14155" spans="25:27" x14ac:dyDescent="0.2">
      <c r="Y14155" s="396"/>
      <c r="Z14155" s="396"/>
      <c r="AA14155" s="441"/>
    </row>
    <row r="14156" spans="25:27" x14ac:dyDescent="0.2">
      <c r="Y14156" s="396"/>
      <c r="Z14156" s="396"/>
      <c r="AA14156" s="441"/>
    </row>
    <row r="14157" spans="25:27" x14ac:dyDescent="0.2">
      <c r="Y14157" s="396"/>
      <c r="Z14157" s="396"/>
      <c r="AA14157" s="441"/>
    </row>
    <row r="14158" spans="25:27" x14ac:dyDescent="0.2">
      <c r="Y14158" s="396"/>
      <c r="Z14158" s="396"/>
      <c r="AA14158" s="441"/>
    </row>
    <row r="14159" spans="25:27" x14ac:dyDescent="0.2">
      <c r="Y14159" s="396"/>
      <c r="Z14159" s="396"/>
      <c r="AA14159" s="441"/>
    </row>
    <row r="14160" spans="25:27" x14ac:dyDescent="0.2">
      <c r="Y14160" s="396"/>
      <c r="Z14160" s="396"/>
      <c r="AA14160" s="441"/>
    </row>
    <row r="14161" spans="25:27" x14ac:dyDescent="0.2">
      <c r="Y14161" s="396"/>
      <c r="Z14161" s="396"/>
      <c r="AA14161" s="441"/>
    </row>
    <row r="14162" spans="25:27" x14ac:dyDescent="0.2">
      <c r="Y14162" s="396"/>
      <c r="Z14162" s="396"/>
      <c r="AA14162" s="441"/>
    </row>
    <row r="14163" spans="25:27" x14ac:dyDescent="0.2">
      <c r="Y14163" s="396"/>
      <c r="Z14163" s="396"/>
      <c r="AA14163" s="441"/>
    </row>
    <row r="14164" spans="25:27" x14ac:dyDescent="0.2">
      <c r="Y14164" s="396"/>
      <c r="Z14164" s="396"/>
      <c r="AA14164" s="441"/>
    </row>
    <row r="14165" spans="25:27" x14ac:dyDescent="0.2">
      <c r="Y14165" s="396"/>
      <c r="Z14165" s="396"/>
      <c r="AA14165" s="441"/>
    </row>
    <row r="14166" spans="25:27" x14ac:dyDescent="0.2">
      <c r="Y14166" s="396"/>
      <c r="Z14166" s="396"/>
      <c r="AA14166" s="441"/>
    </row>
    <row r="14167" spans="25:27" x14ac:dyDescent="0.2">
      <c r="Y14167" s="396"/>
      <c r="Z14167" s="396"/>
      <c r="AA14167" s="441"/>
    </row>
    <row r="14168" spans="25:27" x14ac:dyDescent="0.2">
      <c r="Y14168" s="396"/>
      <c r="Z14168" s="396"/>
      <c r="AA14168" s="441"/>
    </row>
    <row r="14169" spans="25:27" x14ac:dyDescent="0.2">
      <c r="Y14169" s="396"/>
      <c r="Z14169" s="396"/>
      <c r="AA14169" s="441"/>
    </row>
    <row r="14170" spans="25:27" x14ac:dyDescent="0.2">
      <c r="Y14170" s="396"/>
      <c r="Z14170" s="396"/>
      <c r="AA14170" s="441"/>
    </row>
    <row r="14171" spans="25:27" x14ac:dyDescent="0.2">
      <c r="Y14171" s="396"/>
      <c r="Z14171" s="396"/>
      <c r="AA14171" s="441"/>
    </row>
    <row r="14172" spans="25:27" x14ac:dyDescent="0.2">
      <c r="Y14172" s="396"/>
      <c r="Z14172" s="396"/>
      <c r="AA14172" s="441"/>
    </row>
    <row r="14173" spans="25:27" x14ac:dyDescent="0.2">
      <c r="Y14173" s="396"/>
      <c r="Z14173" s="396"/>
      <c r="AA14173" s="441"/>
    </row>
    <row r="14174" spans="25:27" x14ac:dyDescent="0.2">
      <c r="Y14174" s="396"/>
      <c r="Z14174" s="396"/>
      <c r="AA14174" s="441"/>
    </row>
    <row r="14175" spans="25:27" x14ac:dyDescent="0.2">
      <c r="Y14175" s="396"/>
      <c r="Z14175" s="396"/>
      <c r="AA14175" s="441"/>
    </row>
    <row r="14176" spans="25:27" x14ac:dyDescent="0.2">
      <c r="Y14176" s="396"/>
      <c r="Z14176" s="396"/>
      <c r="AA14176" s="441"/>
    </row>
    <row r="14177" spans="25:27" x14ac:dyDescent="0.2">
      <c r="Y14177" s="396"/>
      <c r="Z14177" s="396"/>
      <c r="AA14177" s="441"/>
    </row>
    <row r="14178" spans="25:27" x14ac:dyDescent="0.2">
      <c r="Y14178" s="396"/>
      <c r="Z14178" s="396"/>
      <c r="AA14178" s="441"/>
    </row>
    <row r="14179" spans="25:27" x14ac:dyDescent="0.2">
      <c r="Y14179" s="396"/>
      <c r="Z14179" s="396"/>
      <c r="AA14179" s="441"/>
    </row>
    <row r="14180" spans="25:27" x14ac:dyDescent="0.2">
      <c r="Y14180" s="396"/>
      <c r="Z14180" s="396"/>
      <c r="AA14180" s="441"/>
    </row>
    <row r="14181" spans="25:27" x14ac:dyDescent="0.2">
      <c r="Y14181" s="396"/>
      <c r="Z14181" s="396"/>
      <c r="AA14181" s="441"/>
    </row>
    <row r="14182" spans="25:27" x14ac:dyDescent="0.2">
      <c r="Y14182" s="396"/>
      <c r="Z14182" s="396"/>
      <c r="AA14182" s="441"/>
    </row>
    <row r="14183" spans="25:27" x14ac:dyDescent="0.2">
      <c r="Y14183" s="396"/>
      <c r="Z14183" s="396"/>
      <c r="AA14183" s="441"/>
    </row>
    <row r="14184" spans="25:27" x14ac:dyDescent="0.2">
      <c r="Y14184" s="396"/>
      <c r="Z14184" s="396"/>
      <c r="AA14184" s="441"/>
    </row>
    <row r="14185" spans="25:27" x14ac:dyDescent="0.2">
      <c r="Y14185" s="396"/>
      <c r="Z14185" s="396"/>
      <c r="AA14185" s="441"/>
    </row>
    <row r="14186" spans="25:27" x14ac:dyDescent="0.2">
      <c r="Y14186" s="396"/>
      <c r="Z14186" s="396"/>
      <c r="AA14186" s="441"/>
    </row>
    <row r="14187" spans="25:27" x14ac:dyDescent="0.2">
      <c r="Y14187" s="396"/>
      <c r="Z14187" s="396"/>
      <c r="AA14187" s="441"/>
    </row>
    <row r="14188" spans="25:27" x14ac:dyDescent="0.2">
      <c r="Y14188" s="396"/>
      <c r="Z14188" s="396"/>
      <c r="AA14188" s="441"/>
    </row>
    <row r="14189" spans="25:27" x14ac:dyDescent="0.2">
      <c r="Y14189" s="396"/>
      <c r="Z14189" s="396"/>
      <c r="AA14189" s="441"/>
    </row>
    <row r="14190" spans="25:27" x14ac:dyDescent="0.2">
      <c r="Y14190" s="396"/>
      <c r="Z14190" s="396"/>
      <c r="AA14190" s="441"/>
    </row>
    <row r="14191" spans="25:27" x14ac:dyDescent="0.2">
      <c r="Y14191" s="396"/>
      <c r="Z14191" s="396"/>
      <c r="AA14191" s="441"/>
    </row>
    <row r="14192" spans="25:27" x14ac:dyDescent="0.2">
      <c r="Y14192" s="396"/>
      <c r="Z14192" s="396"/>
      <c r="AA14192" s="441"/>
    </row>
    <row r="14193" spans="25:27" x14ac:dyDescent="0.2">
      <c r="Y14193" s="396"/>
      <c r="Z14193" s="396"/>
      <c r="AA14193" s="441"/>
    </row>
    <row r="14194" spans="25:27" x14ac:dyDescent="0.2">
      <c r="Y14194" s="396"/>
      <c r="Z14194" s="396"/>
      <c r="AA14194" s="441"/>
    </row>
    <row r="14195" spans="25:27" x14ac:dyDescent="0.2">
      <c r="Y14195" s="396"/>
      <c r="Z14195" s="396"/>
      <c r="AA14195" s="441"/>
    </row>
    <row r="14196" spans="25:27" x14ac:dyDescent="0.2">
      <c r="Y14196" s="396"/>
      <c r="Z14196" s="396"/>
      <c r="AA14196" s="441"/>
    </row>
    <row r="14197" spans="25:27" x14ac:dyDescent="0.2">
      <c r="Y14197" s="396"/>
      <c r="Z14197" s="396"/>
      <c r="AA14197" s="441"/>
    </row>
    <row r="14198" spans="25:27" x14ac:dyDescent="0.2">
      <c r="Y14198" s="396"/>
      <c r="Z14198" s="396"/>
      <c r="AA14198" s="441"/>
    </row>
    <row r="14199" spans="25:27" x14ac:dyDescent="0.2">
      <c r="Y14199" s="396"/>
      <c r="Z14199" s="396"/>
      <c r="AA14199" s="441"/>
    </row>
    <row r="14200" spans="25:27" x14ac:dyDescent="0.2">
      <c r="Y14200" s="396"/>
      <c r="Z14200" s="396"/>
      <c r="AA14200" s="441"/>
    </row>
    <row r="14201" spans="25:27" x14ac:dyDescent="0.2">
      <c r="Y14201" s="396"/>
      <c r="Z14201" s="396"/>
      <c r="AA14201" s="441"/>
    </row>
    <row r="14202" spans="25:27" x14ac:dyDescent="0.2">
      <c r="Y14202" s="396"/>
      <c r="Z14202" s="396"/>
      <c r="AA14202" s="441"/>
    </row>
    <row r="14203" spans="25:27" x14ac:dyDescent="0.2">
      <c r="Y14203" s="396"/>
      <c r="Z14203" s="396"/>
      <c r="AA14203" s="441"/>
    </row>
    <row r="14204" spans="25:27" x14ac:dyDescent="0.2">
      <c r="Y14204" s="396"/>
      <c r="Z14204" s="396"/>
      <c r="AA14204" s="441"/>
    </row>
    <row r="14205" spans="25:27" x14ac:dyDescent="0.2">
      <c r="Y14205" s="396"/>
      <c r="Z14205" s="396"/>
      <c r="AA14205" s="441"/>
    </row>
    <row r="14206" spans="25:27" x14ac:dyDescent="0.2">
      <c r="Y14206" s="396"/>
      <c r="Z14206" s="396"/>
      <c r="AA14206" s="441"/>
    </row>
    <row r="14207" spans="25:27" x14ac:dyDescent="0.2">
      <c r="Y14207" s="396"/>
      <c r="Z14207" s="396"/>
      <c r="AA14207" s="441"/>
    </row>
    <row r="14208" spans="25:27" x14ac:dyDescent="0.2">
      <c r="Y14208" s="396"/>
      <c r="Z14208" s="396"/>
      <c r="AA14208" s="441"/>
    </row>
    <row r="14209" spans="25:27" x14ac:dyDescent="0.2">
      <c r="Y14209" s="396"/>
      <c r="Z14209" s="396"/>
      <c r="AA14209" s="441"/>
    </row>
    <row r="14210" spans="25:27" x14ac:dyDescent="0.2">
      <c r="Y14210" s="396"/>
      <c r="Z14210" s="396"/>
      <c r="AA14210" s="441"/>
    </row>
    <row r="14211" spans="25:27" x14ac:dyDescent="0.2">
      <c r="Y14211" s="396"/>
      <c r="Z14211" s="396"/>
      <c r="AA14211" s="441"/>
    </row>
    <row r="14212" spans="25:27" x14ac:dyDescent="0.2">
      <c r="Y14212" s="396"/>
      <c r="Z14212" s="396"/>
      <c r="AA14212" s="441"/>
    </row>
    <row r="14213" spans="25:27" x14ac:dyDescent="0.2">
      <c r="Y14213" s="396"/>
      <c r="Z14213" s="396"/>
      <c r="AA14213" s="441"/>
    </row>
    <row r="14214" spans="25:27" x14ac:dyDescent="0.2">
      <c r="Y14214" s="396"/>
      <c r="Z14214" s="396"/>
      <c r="AA14214" s="441"/>
    </row>
    <row r="14215" spans="25:27" x14ac:dyDescent="0.2">
      <c r="Y14215" s="396"/>
      <c r="Z14215" s="396"/>
      <c r="AA14215" s="441"/>
    </row>
    <row r="14216" spans="25:27" x14ac:dyDescent="0.2">
      <c r="Y14216" s="396"/>
      <c r="Z14216" s="396"/>
      <c r="AA14216" s="441"/>
    </row>
    <row r="14217" spans="25:27" x14ac:dyDescent="0.2">
      <c r="Y14217" s="396"/>
      <c r="Z14217" s="396"/>
      <c r="AA14217" s="441"/>
    </row>
    <row r="14218" spans="25:27" x14ac:dyDescent="0.2">
      <c r="Y14218" s="396"/>
      <c r="Z14218" s="396"/>
      <c r="AA14218" s="441"/>
    </row>
    <row r="14219" spans="25:27" x14ac:dyDescent="0.2">
      <c r="Y14219" s="396"/>
      <c r="Z14219" s="396"/>
      <c r="AA14219" s="441"/>
    </row>
    <row r="14220" spans="25:27" x14ac:dyDescent="0.2">
      <c r="Y14220" s="396"/>
      <c r="Z14220" s="396"/>
      <c r="AA14220" s="441"/>
    </row>
    <row r="14221" spans="25:27" x14ac:dyDescent="0.2">
      <c r="Y14221" s="396"/>
      <c r="Z14221" s="396"/>
      <c r="AA14221" s="441"/>
    </row>
    <row r="14222" spans="25:27" x14ac:dyDescent="0.2">
      <c r="Y14222" s="396"/>
      <c r="Z14222" s="396"/>
      <c r="AA14222" s="441"/>
    </row>
    <row r="14223" spans="25:27" x14ac:dyDescent="0.2">
      <c r="Y14223" s="396"/>
      <c r="Z14223" s="396"/>
      <c r="AA14223" s="441"/>
    </row>
    <row r="14224" spans="25:27" x14ac:dyDescent="0.2">
      <c r="Y14224" s="396"/>
      <c r="Z14224" s="396"/>
      <c r="AA14224" s="441"/>
    </row>
    <row r="14225" spans="25:27" x14ac:dyDescent="0.2">
      <c r="Y14225" s="396"/>
      <c r="Z14225" s="396"/>
      <c r="AA14225" s="441"/>
    </row>
    <row r="14226" spans="25:27" x14ac:dyDescent="0.2">
      <c r="Y14226" s="396"/>
      <c r="Z14226" s="396"/>
      <c r="AA14226" s="441"/>
    </row>
    <row r="14227" spans="25:27" x14ac:dyDescent="0.2">
      <c r="Y14227" s="396"/>
      <c r="Z14227" s="396"/>
      <c r="AA14227" s="441"/>
    </row>
    <row r="14228" spans="25:27" x14ac:dyDescent="0.2">
      <c r="Y14228" s="396"/>
      <c r="Z14228" s="396"/>
      <c r="AA14228" s="441"/>
    </row>
    <row r="14229" spans="25:27" x14ac:dyDescent="0.2">
      <c r="Y14229" s="396"/>
      <c r="Z14229" s="396"/>
      <c r="AA14229" s="441"/>
    </row>
    <row r="14230" spans="25:27" x14ac:dyDescent="0.2">
      <c r="Y14230" s="396"/>
      <c r="Z14230" s="396"/>
      <c r="AA14230" s="441"/>
    </row>
    <row r="14231" spans="25:27" x14ac:dyDescent="0.2">
      <c r="Y14231" s="396"/>
      <c r="Z14231" s="396"/>
      <c r="AA14231" s="441"/>
    </row>
    <row r="14232" spans="25:27" x14ac:dyDescent="0.2">
      <c r="Y14232" s="396"/>
      <c r="Z14232" s="396"/>
      <c r="AA14232" s="441"/>
    </row>
    <row r="14233" spans="25:27" x14ac:dyDescent="0.2">
      <c r="Y14233" s="396"/>
      <c r="Z14233" s="396"/>
      <c r="AA14233" s="441"/>
    </row>
    <row r="14234" spans="25:27" x14ac:dyDescent="0.2">
      <c r="Y14234" s="396"/>
      <c r="Z14234" s="396"/>
      <c r="AA14234" s="441"/>
    </row>
    <row r="14235" spans="25:27" x14ac:dyDescent="0.2">
      <c r="Y14235" s="396"/>
      <c r="Z14235" s="396"/>
      <c r="AA14235" s="441"/>
    </row>
    <row r="14236" spans="25:27" x14ac:dyDescent="0.2">
      <c r="Y14236" s="396"/>
      <c r="Z14236" s="396"/>
      <c r="AA14236" s="441"/>
    </row>
    <row r="14237" spans="25:27" x14ac:dyDescent="0.2">
      <c r="Y14237" s="396"/>
      <c r="Z14237" s="396"/>
      <c r="AA14237" s="441"/>
    </row>
    <row r="14238" spans="25:27" x14ac:dyDescent="0.2">
      <c r="Y14238" s="396"/>
      <c r="Z14238" s="396"/>
      <c r="AA14238" s="441"/>
    </row>
    <row r="14239" spans="25:27" x14ac:dyDescent="0.2">
      <c r="Y14239" s="396"/>
      <c r="Z14239" s="396"/>
      <c r="AA14239" s="441"/>
    </row>
    <row r="14240" spans="25:27" x14ac:dyDescent="0.2">
      <c r="Y14240" s="396"/>
      <c r="Z14240" s="396"/>
      <c r="AA14240" s="441"/>
    </row>
    <row r="14241" spans="25:27" x14ac:dyDescent="0.2">
      <c r="Y14241" s="396"/>
      <c r="Z14241" s="396"/>
      <c r="AA14241" s="441"/>
    </row>
    <row r="14242" spans="25:27" x14ac:dyDescent="0.2">
      <c r="Y14242" s="396"/>
      <c r="Z14242" s="396"/>
      <c r="AA14242" s="441"/>
    </row>
    <row r="14243" spans="25:27" x14ac:dyDescent="0.2">
      <c r="Y14243" s="396"/>
      <c r="Z14243" s="396"/>
      <c r="AA14243" s="441"/>
    </row>
    <row r="14244" spans="25:27" x14ac:dyDescent="0.2">
      <c r="Y14244" s="396"/>
      <c r="Z14244" s="396"/>
      <c r="AA14244" s="441"/>
    </row>
    <row r="14245" spans="25:27" x14ac:dyDescent="0.2">
      <c r="Y14245" s="396"/>
      <c r="Z14245" s="396"/>
      <c r="AA14245" s="441"/>
    </row>
    <row r="14246" spans="25:27" x14ac:dyDescent="0.2">
      <c r="Y14246" s="396"/>
      <c r="Z14246" s="396"/>
      <c r="AA14246" s="441"/>
    </row>
    <row r="14247" spans="25:27" x14ac:dyDescent="0.2">
      <c r="Y14247" s="396"/>
      <c r="Z14247" s="396"/>
      <c r="AA14247" s="441"/>
    </row>
    <row r="14248" spans="25:27" x14ac:dyDescent="0.2">
      <c r="Y14248" s="396"/>
      <c r="Z14248" s="396"/>
      <c r="AA14248" s="441"/>
    </row>
    <row r="14249" spans="25:27" x14ac:dyDescent="0.2">
      <c r="Y14249" s="396"/>
      <c r="Z14249" s="396"/>
      <c r="AA14249" s="441"/>
    </row>
    <row r="14250" spans="25:27" x14ac:dyDescent="0.2">
      <c r="Y14250" s="396"/>
      <c r="Z14250" s="396"/>
      <c r="AA14250" s="441"/>
    </row>
    <row r="14251" spans="25:27" x14ac:dyDescent="0.2">
      <c r="Y14251" s="396"/>
      <c r="Z14251" s="396"/>
      <c r="AA14251" s="441"/>
    </row>
    <row r="14252" spans="25:27" x14ac:dyDescent="0.2">
      <c r="Y14252" s="396"/>
      <c r="Z14252" s="396"/>
      <c r="AA14252" s="441"/>
    </row>
    <row r="14253" spans="25:27" x14ac:dyDescent="0.2">
      <c r="Y14253" s="396"/>
      <c r="Z14253" s="396"/>
      <c r="AA14253" s="441"/>
    </row>
    <row r="14254" spans="25:27" x14ac:dyDescent="0.2">
      <c r="Y14254" s="396"/>
      <c r="Z14254" s="396"/>
      <c r="AA14254" s="441"/>
    </row>
    <row r="14255" spans="25:27" x14ac:dyDescent="0.2">
      <c r="Y14255" s="396"/>
      <c r="Z14255" s="396"/>
      <c r="AA14255" s="441"/>
    </row>
    <row r="14256" spans="25:27" x14ac:dyDescent="0.2">
      <c r="Y14256" s="396"/>
      <c r="Z14256" s="396"/>
      <c r="AA14256" s="441"/>
    </row>
    <row r="14257" spans="25:27" x14ac:dyDescent="0.2">
      <c r="Y14257" s="396"/>
      <c r="Z14257" s="396"/>
      <c r="AA14257" s="441"/>
    </row>
    <row r="14258" spans="25:27" x14ac:dyDescent="0.2">
      <c r="Y14258" s="396"/>
      <c r="Z14258" s="396"/>
      <c r="AA14258" s="441"/>
    </row>
    <row r="14259" spans="25:27" x14ac:dyDescent="0.2">
      <c r="Y14259" s="396"/>
      <c r="Z14259" s="396"/>
      <c r="AA14259" s="441"/>
    </row>
    <row r="14260" spans="25:27" x14ac:dyDescent="0.2">
      <c r="Y14260" s="396"/>
      <c r="Z14260" s="396"/>
      <c r="AA14260" s="441"/>
    </row>
    <row r="14261" spans="25:27" x14ac:dyDescent="0.2">
      <c r="Y14261" s="396"/>
      <c r="Z14261" s="396"/>
      <c r="AA14261" s="441"/>
    </row>
    <row r="14262" spans="25:27" x14ac:dyDescent="0.2">
      <c r="Y14262" s="396"/>
      <c r="Z14262" s="396"/>
      <c r="AA14262" s="441"/>
    </row>
    <row r="14263" spans="25:27" x14ac:dyDescent="0.2">
      <c r="Y14263" s="396"/>
      <c r="Z14263" s="396"/>
      <c r="AA14263" s="441"/>
    </row>
    <row r="14264" spans="25:27" x14ac:dyDescent="0.2">
      <c r="Y14264" s="396"/>
      <c r="Z14264" s="396"/>
      <c r="AA14264" s="441"/>
    </row>
    <row r="14265" spans="25:27" x14ac:dyDescent="0.2">
      <c r="Y14265" s="396"/>
      <c r="Z14265" s="396"/>
      <c r="AA14265" s="441"/>
    </row>
    <row r="14266" spans="25:27" x14ac:dyDescent="0.2">
      <c r="Y14266" s="396"/>
      <c r="Z14266" s="396"/>
      <c r="AA14266" s="441"/>
    </row>
    <row r="14267" spans="25:27" x14ac:dyDescent="0.2">
      <c r="Y14267" s="396"/>
      <c r="Z14267" s="396"/>
      <c r="AA14267" s="441"/>
    </row>
    <row r="14268" spans="25:27" x14ac:dyDescent="0.2">
      <c r="Y14268" s="396"/>
      <c r="Z14268" s="396"/>
      <c r="AA14268" s="441"/>
    </row>
    <row r="14269" spans="25:27" x14ac:dyDescent="0.2">
      <c r="Y14269" s="396"/>
      <c r="Z14269" s="396"/>
      <c r="AA14269" s="441"/>
    </row>
    <row r="14270" spans="25:27" x14ac:dyDescent="0.2">
      <c r="Y14270" s="396"/>
      <c r="Z14270" s="396"/>
      <c r="AA14270" s="441"/>
    </row>
    <row r="14271" spans="25:27" x14ac:dyDescent="0.2">
      <c r="Y14271" s="396"/>
      <c r="Z14271" s="396"/>
      <c r="AA14271" s="441"/>
    </row>
    <row r="14272" spans="25:27" x14ac:dyDescent="0.2">
      <c r="Y14272" s="396"/>
      <c r="Z14272" s="396"/>
      <c r="AA14272" s="441"/>
    </row>
    <row r="14273" spans="25:27" x14ac:dyDescent="0.2">
      <c r="Y14273" s="396"/>
      <c r="Z14273" s="396"/>
      <c r="AA14273" s="441"/>
    </row>
    <row r="14274" spans="25:27" x14ac:dyDescent="0.2">
      <c r="Y14274" s="396"/>
      <c r="Z14274" s="396"/>
      <c r="AA14274" s="441"/>
    </row>
    <row r="14275" spans="25:27" x14ac:dyDescent="0.2">
      <c r="Y14275" s="396"/>
      <c r="Z14275" s="396"/>
      <c r="AA14275" s="441"/>
    </row>
    <row r="14276" spans="25:27" x14ac:dyDescent="0.2">
      <c r="Y14276" s="396"/>
      <c r="Z14276" s="396"/>
      <c r="AA14276" s="441"/>
    </row>
    <row r="14277" spans="25:27" x14ac:dyDescent="0.2">
      <c r="Y14277" s="396"/>
      <c r="Z14277" s="396"/>
      <c r="AA14277" s="441"/>
    </row>
    <row r="14278" spans="25:27" x14ac:dyDescent="0.2">
      <c r="Y14278" s="396"/>
      <c r="Z14278" s="396"/>
      <c r="AA14278" s="441"/>
    </row>
    <row r="14279" spans="25:27" x14ac:dyDescent="0.2">
      <c r="Y14279" s="396"/>
      <c r="Z14279" s="396"/>
      <c r="AA14279" s="441"/>
    </row>
    <row r="14280" spans="25:27" x14ac:dyDescent="0.2">
      <c r="Y14280" s="396"/>
      <c r="Z14280" s="396"/>
      <c r="AA14280" s="441"/>
    </row>
    <row r="14281" spans="25:27" x14ac:dyDescent="0.2">
      <c r="Y14281" s="396"/>
      <c r="Z14281" s="396"/>
      <c r="AA14281" s="441"/>
    </row>
    <row r="14282" spans="25:27" x14ac:dyDescent="0.2">
      <c r="Y14282" s="396"/>
      <c r="Z14282" s="396"/>
      <c r="AA14282" s="441"/>
    </row>
    <row r="14283" spans="25:27" x14ac:dyDescent="0.2">
      <c r="Y14283" s="396"/>
      <c r="Z14283" s="396"/>
      <c r="AA14283" s="441"/>
    </row>
    <row r="14284" spans="25:27" x14ac:dyDescent="0.2">
      <c r="Y14284" s="396"/>
      <c r="Z14284" s="396"/>
      <c r="AA14284" s="441"/>
    </row>
    <row r="14285" spans="25:27" x14ac:dyDescent="0.2">
      <c r="Y14285" s="396"/>
      <c r="Z14285" s="396"/>
      <c r="AA14285" s="441"/>
    </row>
    <row r="14286" spans="25:27" x14ac:dyDescent="0.2">
      <c r="Y14286" s="396"/>
      <c r="Z14286" s="396"/>
      <c r="AA14286" s="441"/>
    </row>
    <row r="14287" spans="25:27" x14ac:dyDescent="0.2">
      <c r="Y14287" s="396"/>
      <c r="Z14287" s="396"/>
      <c r="AA14287" s="441"/>
    </row>
    <row r="14288" spans="25:27" x14ac:dyDescent="0.2">
      <c r="Y14288" s="396"/>
      <c r="Z14288" s="396"/>
      <c r="AA14288" s="441"/>
    </row>
    <row r="14289" spans="25:27" x14ac:dyDescent="0.2">
      <c r="Y14289" s="396"/>
      <c r="Z14289" s="396"/>
      <c r="AA14289" s="441"/>
    </row>
    <row r="14290" spans="25:27" x14ac:dyDescent="0.2">
      <c r="Y14290" s="396"/>
      <c r="Z14290" s="396"/>
      <c r="AA14290" s="441"/>
    </row>
    <row r="14291" spans="25:27" x14ac:dyDescent="0.2">
      <c r="Y14291" s="396"/>
      <c r="Z14291" s="396"/>
      <c r="AA14291" s="441"/>
    </row>
    <row r="14292" spans="25:27" x14ac:dyDescent="0.2">
      <c r="Y14292" s="396"/>
      <c r="Z14292" s="396"/>
      <c r="AA14292" s="441"/>
    </row>
    <row r="14293" spans="25:27" x14ac:dyDescent="0.2">
      <c r="Y14293" s="396"/>
      <c r="Z14293" s="396"/>
      <c r="AA14293" s="441"/>
    </row>
    <row r="14294" spans="25:27" x14ac:dyDescent="0.2">
      <c r="Y14294" s="396"/>
      <c r="Z14294" s="396"/>
      <c r="AA14294" s="441"/>
    </row>
    <row r="14295" spans="25:27" x14ac:dyDescent="0.2">
      <c r="Y14295" s="396"/>
      <c r="Z14295" s="396"/>
      <c r="AA14295" s="441"/>
    </row>
    <row r="14296" spans="25:27" x14ac:dyDescent="0.2">
      <c r="Y14296" s="396"/>
      <c r="Z14296" s="396"/>
      <c r="AA14296" s="441"/>
    </row>
    <row r="14297" spans="25:27" x14ac:dyDescent="0.2">
      <c r="Y14297" s="396"/>
      <c r="Z14297" s="396"/>
      <c r="AA14297" s="441"/>
    </row>
    <row r="14298" spans="25:27" x14ac:dyDescent="0.2">
      <c r="Y14298" s="396"/>
      <c r="Z14298" s="396"/>
      <c r="AA14298" s="441"/>
    </row>
    <row r="14299" spans="25:27" x14ac:dyDescent="0.2">
      <c r="Y14299" s="396"/>
      <c r="Z14299" s="396"/>
      <c r="AA14299" s="441"/>
    </row>
    <row r="14300" spans="25:27" x14ac:dyDescent="0.2">
      <c r="Y14300" s="396"/>
      <c r="Z14300" s="396"/>
      <c r="AA14300" s="441"/>
    </row>
    <row r="14301" spans="25:27" x14ac:dyDescent="0.2">
      <c r="Y14301" s="396"/>
      <c r="Z14301" s="396"/>
      <c r="AA14301" s="441"/>
    </row>
    <row r="14302" spans="25:27" x14ac:dyDescent="0.2">
      <c r="Y14302" s="396"/>
      <c r="Z14302" s="396"/>
      <c r="AA14302" s="441"/>
    </row>
    <row r="14303" spans="25:27" x14ac:dyDescent="0.2">
      <c r="Y14303" s="396"/>
      <c r="Z14303" s="396"/>
      <c r="AA14303" s="441"/>
    </row>
    <row r="14304" spans="25:27" x14ac:dyDescent="0.2">
      <c r="Y14304" s="396"/>
      <c r="Z14304" s="396"/>
      <c r="AA14304" s="441"/>
    </row>
    <row r="14305" spans="25:27" x14ac:dyDescent="0.2">
      <c r="Y14305" s="396"/>
      <c r="Z14305" s="396"/>
      <c r="AA14305" s="441"/>
    </row>
    <row r="14306" spans="25:27" x14ac:dyDescent="0.2">
      <c r="Y14306" s="396"/>
      <c r="Z14306" s="396"/>
      <c r="AA14306" s="441"/>
    </row>
    <row r="14307" spans="25:27" x14ac:dyDescent="0.2">
      <c r="Y14307" s="396"/>
      <c r="Z14307" s="396"/>
      <c r="AA14307" s="441"/>
    </row>
    <row r="14308" spans="25:27" x14ac:dyDescent="0.2">
      <c r="Y14308" s="396"/>
      <c r="Z14308" s="396"/>
      <c r="AA14308" s="441"/>
    </row>
    <row r="14309" spans="25:27" x14ac:dyDescent="0.2">
      <c r="Y14309" s="396"/>
      <c r="Z14309" s="396"/>
      <c r="AA14309" s="441"/>
    </row>
    <row r="14310" spans="25:27" x14ac:dyDescent="0.2">
      <c r="Y14310" s="396"/>
      <c r="Z14310" s="396"/>
      <c r="AA14310" s="441"/>
    </row>
    <row r="14311" spans="25:27" x14ac:dyDescent="0.2">
      <c r="Y14311" s="396"/>
      <c r="Z14311" s="396"/>
      <c r="AA14311" s="441"/>
    </row>
    <row r="14312" spans="25:27" x14ac:dyDescent="0.2">
      <c r="Y14312" s="396"/>
      <c r="Z14312" s="396"/>
      <c r="AA14312" s="441"/>
    </row>
    <row r="14313" spans="25:27" x14ac:dyDescent="0.2">
      <c r="Y14313" s="396"/>
      <c r="Z14313" s="396"/>
      <c r="AA14313" s="441"/>
    </row>
    <row r="14314" spans="25:27" x14ac:dyDescent="0.2">
      <c r="Y14314" s="396"/>
      <c r="Z14314" s="396"/>
      <c r="AA14314" s="441"/>
    </row>
    <row r="14315" spans="25:27" x14ac:dyDescent="0.2">
      <c r="Y14315" s="396"/>
      <c r="Z14315" s="396"/>
      <c r="AA14315" s="441"/>
    </row>
    <row r="14316" spans="25:27" x14ac:dyDescent="0.2">
      <c r="Y14316" s="396"/>
      <c r="Z14316" s="396"/>
      <c r="AA14316" s="441"/>
    </row>
    <row r="14317" spans="25:27" x14ac:dyDescent="0.2">
      <c r="Y14317" s="396"/>
      <c r="Z14317" s="396"/>
      <c r="AA14317" s="441"/>
    </row>
    <row r="14318" spans="25:27" x14ac:dyDescent="0.2">
      <c r="Y14318" s="396"/>
      <c r="Z14318" s="396"/>
      <c r="AA14318" s="441"/>
    </row>
    <row r="14319" spans="25:27" x14ac:dyDescent="0.2">
      <c r="Y14319" s="396"/>
      <c r="Z14319" s="396"/>
      <c r="AA14319" s="441"/>
    </row>
    <row r="14320" spans="25:27" x14ac:dyDescent="0.2">
      <c r="Y14320" s="396"/>
      <c r="Z14320" s="396"/>
      <c r="AA14320" s="441"/>
    </row>
    <row r="14321" spans="25:27" x14ac:dyDescent="0.2">
      <c r="Y14321" s="396"/>
      <c r="Z14321" s="396"/>
      <c r="AA14321" s="441"/>
    </row>
    <row r="14322" spans="25:27" x14ac:dyDescent="0.2">
      <c r="Y14322" s="396"/>
      <c r="Z14322" s="396"/>
      <c r="AA14322" s="441"/>
    </row>
    <row r="14323" spans="25:27" x14ac:dyDescent="0.2">
      <c r="Y14323" s="396"/>
      <c r="Z14323" s="396"/>
      <c r="AA14323" s="441"/>
    </row>
    <row r="14324" spans="25:27" x14ac:dyDescent="0.2">
      <c r="Y14324" s="396"/>
      <c r="Z14324" s="396"/>
      <c r="AA14324" s="441"/>
    </row>
    <row r="14325" spans="25:27" x14ac:dyDescent="0.2">
      <c r="Y14325" s="396"/>
      <c r="Z14325" s="396"/>
      <c r="AA14325" s="441"/>
    </row>
    <row r="14326" spans="25:27" x14ac:dyDescent="0.2">
      <c r="Y14326" s="396"/>
      <c r="Z14326" s="396"/>
      <c r="AA14326" s="441"/>
    </row>
    <row r="14327" spans="25:27" x14ac:dyDescent="0.2">
      <c r="Y14327" s="396"/>
      <c r="Z14327" s="396"/>
      <c r="AA14327" s="441"/>
    </row>
    <row r="14328" spans="25:27" x14ac:dyDescent="0.2">
      <c r="Y14328" s="396"/>
      <c r="Z14328" s="396"/>
      <c r="AA14328" s="441"/>
    </row>
    <row r="14329" spans="25:27" x14ac:dyDescent="0.2">
      <c r="Y14329" s="396"/>
      <c r="Z14329" s="396"/>
      <c r="AA14329" s="441"/>
    </row>
    <row r="14330" spans="25:27" x14ac:dyDescent="0.2">
      <c r="Y14330" s="396"/>
      <c r="Z14330" s="396"/>
      <c r="AA14330" s="441"/>
    </row>
    <row r="14331" spans="25:27" x14ac:dyDescent="0.2">
      <c r="Y14331" s="396"/>
      <c r="Z14331" s="396"/>
      <c r="AA14331" s="441"/>
    </row>
    <row r="14332" spans="25:27" x14ac:dyDescent="0.2">
      <c r="Y14332" s="396"/>
      <c r="Z14332" s="396"/>
      <c r="AA14332" s="441"/>
    </row>
    <row r="14333" spans="25:27" x14ac:dyDescent="0.2">
      <c r="Y14333" s="396"/>
      <c r="Z14333" s="396"/>
      <c r="AA14333" s="441"/>
    </row>
    <row r="14334" spans="25:27" x14ac:dyDescent="0.2">
      <c r="Y14334" s="396"/>
      <c r="Z14334" s="396"/>
      <c r="AA14334" s="441"/>
    </row>
    <row r="14335" spans="25:27" x14ac:dyDescent="0.2">
      <c r="Y14335" s="396"/>
      <c r="Z14335" s="396"/>
      <c r="AA14335" s="441"/>
    </row>
    <row r="14336" spans="25:27" x14ac:dyDescent="0.2">
      <c r="Y14336" s="396"/>
      <c r="Z14336" s="396"/>
      <c r="AA14336" s="441"/>
    </row>
    <row r="14337" spans="25:27" x14ac:dyDescent="0.2">
      <c r="Y14337" s="396"/>
      <c r="Z14337" s="396"/>
      <c r="AA14337" s="441"/>
    </row>
    <row r="14338" spans="25:27" x14ac:dyDescent="0.2">
      <c r="Y14338" s="396"/>
      <c r="Z14338" s="396"/>
      <c r="AA14338" s="441"/>
    </row>
    <row r="14339" spans="25:27" x14ac:dyDescent="0.2">
      <c r="Y14339" s="396"/>
      <c r="Z14339" s="396"/>
      <c r="AA14339" s="441"/>
    </row>
    <row r="14340" spans="25:27" x14ac:dyDescent="0.2">
      <c r="Y14340" s="396"/>
      <c r="Z14340" s="396"/>
      <c r="AA14340" s="441"/>
    </row>
    <row r="14341" spans="25:27" x14ac:dyDescent="0.2">
      <c r="Y14341" s="396"/>
      <c r="Z14341" s="396"/>
      <c r="AA14341" s="441"/>
    </row>
    <row r="14342" spans="25:27" x14ac:dyDescent="0.2">
      <c r="Y14342" s="396"/>
      <c r="Z14342" s="396"/>
      <c r="AA14342" s="441"/>
    </row>
    <row r="14343" spans="25:27" x14ac:dyDescent="0.2">
      <c r="Y14343" s="396"/>
      <c r="Z14343" s="396"/>
      <c r="AA14343" s="441"/>
    </row>
    <row r="14344" spans="25:27" x14ac:dyDescent="0.2">
      <c r="Y14344" s="396"/>
      <c r="Z14344" s="396"/>
      <c r="AA14344" s="441"/>
    </row>
    <row r="14345" spans="25:27" x14ac:dyDescent="0.2">
      <c r="Y14345" s="396"/>
      <c r="Z14345" s="396"/>
      <c r="AA14345" s="441"/>
    </row>
    <row r="14346" spans="25:27" x14ac:dyDescent="0.2">
      <c r="Y14346" s="396"/>
      <c r="Z14346" s="396"/>
      <c r="AA14346" s="441"/>
    </row>
    <row r="14347" spans="25:27" x14ac:dyDescent="0.2">
      <c r="Y14347" s="396"/>
      <c r="Z14347" s="396"/>
      <c r="AA14347" s="441"/>
    </row>
    <row r="14348" spans="25:27" x14ac:dyDescent="0.2">
      <c r="Y14348" s="396"/>
      <c r="Z14348" s="396"/>
      <c r="AA14348" s="441"/>
    </row>
    <row r="14349" spans="25:27" x14ac:dyDescent="0.2">
      <c r="Y14349" s="396"/>
      <c r="Z14349" s="396"/>
      <c r="AA14349" s="441"/>
    </row>
    <row r="14350" spans="25:27" x14ac:dyDescent="0.2">
      <c r="Y14350" s="396"/>
      <c r="Z14350" s="396"/>
      <c r="AA14350" s="441"/>
    </row>
    <row r="14351" spans="25:27" x14ac:dyDescent="0.2">
      <c r="Y14351" s="396"/>
      <c r="Z14351" s="396"/>
      <c r="AA14351" s="441"/>
    </row>
    <row r="14352" spans="25:27" x14ac:dyDescent="0.2">
      <c r="Y14352" s="396"/>
      <c r="Z14352" s="396"/>
      <c r="AA14352" s="441"/>
    </row>
    <row r="14353" spans="25:27" x14ac:dyDescent="0.2">
      <c r="Y14353" s="396"/>
      <c r="Z14353" s="396"/>
      <c r="AA14353" s="441"/>
    </row>
    <row r="14354" spans="25:27" x14ac:dyDescent="0.2">
      <c r="Y14354" s="396"/>
      <c r="Z14354" s="396"/>
      <c r="AA14354" s="441"/>
    </row>
    <row r="14355" spans="25:27" x14ac:dyDescent="0.2">
      <c r="Y14355" s="396"/>
      <c r="Z14355" s="396"/>
      <c r="AA14355" s="441"/>
    </row>
    <row r="14356" spans="25:27" x14ac:dyDescent="0.2">
      <c r="Y14356" s="396"/>
      <c r="Z14356" s="396"/>
      <c r="AA14356" s="441"/>
    </row>
    <row r="14357" spans="25:27" x14ac:dyDescent="0.2">
      <c r="Y14357" s="396"/>
      <c r="Z14357" s="396"/>
      <c r="AA14357" s="441"/>
    </row>
    <row r="14358" spans="25:27" x14ac:dyDescent="0.2">
      <c r="Y14358" s="396"/>
      <c r="Z14358" s="396"/>
      <c r="AA14358" s="441"/>
    </row>
    <row r="14359" spans="25:27" x14ac:dyDescent="0.2">
      <c r="Y14359" s="396"/>
      <c r="Z14359" s="396"/>
      <c r="AA14359" s="441"/>
    </row>
    <row r="14360" spans="25:27" x14ac:dyDescent="0.2">
      <c r="Y14360" s="396"/>
      <c r="Z14360" s="396"/>
      <c r="AA14360" s="441"/>
    </row>
    <row r="14361" spans="25:27" x14ac:dyDescent="0.2">
      <c r="Y14361" s="396"/>
      <c r="Z14361" s="396"/>
      <c r="AA14361" s="441"/>
    </row>
    <row r="14362" spans="25:27" x14ac:dyDescent="0.2">
      <c r="Y14362" s="396"/>
      <c r="Z14362" s="396"/>
      <c r="AA14362" s="441"/>
    </row>
    <row r="14363" spans="25:27" x14ac:dyDescent="0.2">
      <c r="Y14363" s="396"/>
      <c r="Z14363" s="396"/>
      <c r="AA14363" s="441"/>
    </row>
    <row r="14364" spans="25:27" x14ac:dyDescent="0.2">
      <c r="Y14364" s="396"/>
      <c r="Z14364" s="396"/>
      <c r="AA14364" s="441"/>
    </row>
    <row r="14365" spans="25:27" x14ac:dyDescent="0.2">
      <c r="Y14365" s="396"/>
      <c r="Z14365" s="396"/>
      <c r="AA14365" s="441"/>
    </row>
    <row r="14366" spans="25:27" x14ac:dyDescent="0.2">
      <c r="Y14366" s="396"/>
      <c r="Z14366" s="396"/>
      <c r="AA14366" s="441"/>
    </row>
    <row r="14367" spans="25:27" x14ac:dyDescent="0.2">
      <c r="Y14367" s="396"/>
      <c r="Z14367" s="396"/>
      <c r="AA14367" s="441"/>
    </row>
    <row r="14368" spans="25:27" x14ac:dyDescent="0.2">
      <c r="Y14368" s="396"/>
      <c r="Z14368" s="396"/>
      <c r="AA14368" s="441"/>
    </row>
    <row r="14369" spans="25:27" x14ac:dyDescent="0.2">
      <c r="Y14369" s="396"/>
      <c r="Z14369" s="396"/>
      <c r="AA14369" s="441"/>
    </row>
    <row r="14370" spans="25:27" x14ac:dyDescent="0.2">
      <c r="Y14370" s="396"/>
      <c r="Z14370" s="396"/>
      <c r="AA14370" s="441"/>
    </row>
    <row r="14371" spans="25:27" x14ac:dyDescent="0.2">
      <c r="Y14371" s="396"/>
      <c r="Z14371" s="396"/>
      <c r="AA14371" s="441"/>
    </row>
    <row r="14372" spans="25:27" x14ac:dyDescent="0.2">
      <c r="Y14372" s="396"/>
      <c r="Z14372" s="396"/>
      <c r="AA14372" s="441"/>
    </row>
    <row r="14373" spans="25:27" x14ac:dyDescent="0.2">
      <c r="Y14373" s="396"/>
      <c r="Z14373" s="396"/>
      <c r="AA14373" s="441"/>
    </row>
    <row r="14374" spans="25:27" x14ac:dyDescent="0.2">
      <c r="Y14374" s="396"/>
      <c r="Z14374" s="396"/>
      <c r="AA14374" s="441"/>
    </row>
    <row r="14375" spans="25:27" x14ac:dyDescent="0.2">
      <c r="Y14375" s="396"/>
      <c r="Z14375" s="396"/>
      <c r="AA14375" s="441"/>
    </row>
    <row r="14376" spans="25:27" x14ac:dyDescent="0.2">
      <c r="Y14376" s="396"/>
      <c r="Z14376" s="396"/>
      <c r="AA14376" s="441"/>
    </row>
    <row r="14377" spans="25:27" x14ac:dyDescent="0.2">
      <c r="Y14377" s="396"/>
      <c r="Z14377" s="396"/>
      <c r="AA14377" s="441"/>
    </row>
    <row r="14378" spans="25:27" x14ac:dyDescent="0.2">
      <c r="Y14378" s="396"/>
      <c r="Z14378" s="396"/>
      <c r="AA14378" s="441"/>
    </row>
    <row r="14379" spans="25:27" x14ac:dyDescent="0.2">
      <c r="Y14379" s="396"/>
      <c r="Z14379" s="396"/>
      <c r="AA14379" s="441"/>
    </row>
    <row r="14380" spans="25:27" x14ac:dyDescent="0.2">
      <c r="Y14380" s="396"/>
      <c r="Z14380" s="396"/>
      <c r="AA14380" s="441"/>
    </row>
    <row r="14381" spans="25:27" x14ac:dyDescent="0.2">
      <c r="Y14381" s="396"/>
      <c r="Z14381" s="396"/>
      <c r="AA14381" s="441"/>
    </row>
    <row r="14382" spans="25:27" x14ac:dyDescent="0.2">
      <c r="Y14382" s="396"/>
      <c r="Z14382" s="396"/>
      <c r="AA14382" s="441"/>
    </row>
    <row r="14383" spans="25:27" x14ac:dyDescent="0.2">
      <c r="Y14383" s="396"/>
      <c r="Z14383" s="396"/>
      <c r="AA14383" s="441"/>
    </row>
    <row r="14384" spans="25:27" x14ac:dyDescent="0.2">
      <c r="Y14384" s="396"/>
      <c r="Z14384" s="396"/>
      <c r="AA14384" s="441"/>
    </row>
    <row r="14385" spans="25:27" x14ac:dyDescent="0.2">
      <c r="Y14385" s="396"/>
      <c r="Z14385" s="396"/>
      <c r="AA14385" s="441"/>
    </row>
    <row r="14386" spans="25:27" x14ac:dyDescent="0.2">
      <c r="Y14386" s="396"/>
      <c r="Z14386" s="396"/>
      <c r="AA14386" s="441"/>
    </row>
    <row r="14387" spans="25:27" x14ac:dyDescent="0.2">
      <c r="Y14387" s="396"/>
      <c r="Z14387" s="396"/>
      <c r="AA14387" s="441"/>
    </row>
    <row r="14388" spans="25:27" x14ac:dyDescent="0.2">
      <c r="Y14388" s="396"/>
      <c r="Z14388" s="396"/>
      <c r="AA14388" s="441"/>
    </row>
    <row r="14389" spans="25:27" x14ac:dyDescent="0.2">
      <c r="Y14389" s="396"/>
      <c r="Z14389" s="396"/>
      <c r="AA14389" s="441"/>
    </row>
    <row r="14390" spans="25:27" x14ac:dyDescent="0.2">
      <c r="Y14390" s="396"/>
      <c r="Z14390" s="396"/>
      <c r="AA14390" s="441"/>
    </row>
    <row r="14391" spans="25:27" x14ac:dyDescent="0.2">
      <c r="Y14391" s="396"/>
      <c r="Z14391" s="396"/>
      <c r="AA14391" s="441"/>
    </row>
    <row r="14392" spans="25:27" x14ac:dyDescent="0.2">
      <c r="Y14392" s="396"/>
      <c r="Z14392" s="396"/>
      <c r="AA14392" s="441"/>
    </row>
    <row r="14393" spans="25:27" x14ac:dyDescent="0.2">
      <c r="Y14393" s="396"/>
      <c r="Z14393" s="396"/>
      <c r="AA14393" s="441"/>
    </row>
    <row r="14394" spans="25:27" x14ac:dyDescent="0.2">
      <c r="Y14394" s="396"/>
      <c r="Z14394" s="396"/>
      <c r="AA14394" s="441"/>
    </row>
    <row r="14395" spans="25:27" x14ac:dyDescent="0.2">
      <c r="Y14395" s="396"/>
      <c r="Z14395" s="396"/>
      <c r="AA14395" s="441"/>
    </row>
    <row r="14396" spans="25:27" x14ac:dyDescent="0.2">
      <c r="Y14396" s="396"/>
      <c r="Z14396" s="396"/>
      <c r="AA14396" s="441"/>
    </row>
    <row r="14397" spans="25:27" x14ac:dyDescent="0.2">
      <c r="Y14397" s="396"/>
      <c r="Z14397" s="396"/>
      <c r="AA14397" s="441"/>
    </row>
    <row r="14398" spans="25:27" x14ac:dyDescent="0.2">
      <c r="Y14398" s="396"/>
      <c r="Z14398" s="396"/>
      <c r="AA14398" s="441"/>
    </row>
    <row r="14399" spans="25:27" x14ac:dyDescent="0.2">
      <c r="Y14399" s="396"/>
      <c r="Z14399" s="396"/>
      <c r="AA14399" s="441"/>
    </row>
    <row r="14400" spans="25:27" x14ac:dyDescent="0.2">
      <c r="Y14400" s="396"/>
      <c r="Z14400" s="396"/>
      <c r="AA14400" s="441"/>
    </row>
    <row r="14401" spans="25:27" x14ac:dyDescent="0.2">
      <c r="Y14401" s="396"/>
      <c r="Z14401" s="396"/>
      <c r="AA14401" s="441"/>
    </row>
    <row r="14402" spans="25:27" x14ac:dyDescent="0.2">
      <c r="Y14402" s="396"/>
      <c r="Z14402" s="396"/>
      <c r="AA14402" s="441"/>
    </row>
    <row r="14403" spans="25:27" x14ac:dyDescent="0.2">
      <c r="Y14403" s="396"/>
      <c r="Z14403" s="396"/>
      <c r="AA14403" s="441"/>
    </row>
    <row r="14404" spans="25:27" x14ac:dyDescent="0.2">
      <c r="Y14404" s="396"/>
      <c r="Z14404" s="396"/>
      <c r="AA14404" s="441"/>
    </row>
    <row r="14405" spans="25:27" x14ac:dyDescent="0.2">
      <c r="Y14405" s="396"/>
      <c r="Z14405" s="396"/>
      <c r="AA14405" s="441"/>
    </row>
    <row r="14406" spans="25:27" x14ac:dyDescent="0.2">
      <c r="Y14406" s="396"/>
      <c r="Z14406" s="396"/>
      <c r="AA14406" s="441"/>
    </row>
    <row r="14407" spans="25:27" x14ac:dyDescent="0.2">
      <c r="Y14407" s="396"/>
      <c r="Z14407" s="396"/>
      <c r="AA14407" s="441"/>
    </row>
    <row r="14408" spans="25:27" x14ac:dyDescent="0.2">
      <c r="Y14408" s="396"/>
      <c r="Z14408" s="396"/>
      <c r="AA14408" s="441"/>
    </row>
    <row r="14409" spans="25:27" x14ac:dyDescent="0.2">
      <c r="Y14409" s="396"/>
      <c r="Z14409" s="396"/>
      <c r="AA14409" s="441"/>
    </row>
    <row r="14410" spans="25:27" x14ac:dyDescent="0.2">
      <c r="Y14410" s="396"/>
      <c r="Z14410" s="396"/>
      <c r="AA14410" s="441"/>
    </row>
    <row r="14411" spans="25:27" x14ac:dyDescent="0.2">
      <c r="Y14411" s="396"/>
      <c r="Z14411" s="396"/>
      <c r="AA14411" s="441"/>
    </row>
    <row r="14412" spans="25:27" x14ac:dyDescent="0.2">
      <c r="Y14412" s="396"/>
      <c r="Z14412" s="396"/>
      <c r="AA14412" s="441"/>
    </row>
    <row r="14413" spans="25:27" x14ac:dyDescent="0.2">
      <c r="Y14413" s="396"/>
      <c r="Z14413" s="396"/>
      <c r="AA14413" s="441"/>
    </row>
    <row r="14414" spans="25:27" x14ac:dyDescent="0.2">
      <c r="Y14414" s="396"/>
      <c r="Z14414" s="396"/>
      <c r="AA14414" s="441"/>
    </row>
    <row r="14415" spans="25:27" x14ac:dyDescent="0.2">
      <c r="Y14415" s="396"/>
      <c r="Z14415" s="396"/>
      <c r="AA14415" s="441"/>
    </row>
    <row r="14416" spans="25:27" x14ac:dyDescent="0.2">
      <c r="Y14416" s="396"/>
      <c r="Z14416" s="396"/>
      <c r="AA14416" s="441"/>
    </row>
    <row r="14417" spans="25:27" x14ac:dyDescent="0.2">
      <c r="Y14417" s="396"/>
      <c r="Z14417" s="396"/>
      <c r="AA14417" s="441"/>
    </row>
    <row r="14418" spans="25:27" x14ac:dyDescent="0.2">
      <c r="Y14418" s="396"/>
      <c r="Z14418" s="396"/>
      <c r="AA14418" s="441"/>
    </row>
    <row r="14419" spans="25:27" x14ac:dyDescent="0.2">
      <c r="Y14419" s="396"/>
      <c r="Z14419" s="396"/>
      <c r="AA14419" s="441"/>
    </row>
    <row r="14420" spans="25:27" x14ac:dyDescent="0.2">
      <c r="Y14420" s="396"/>
      <c r="Z14420" s="396"/>
      <c r="AA14420" s="441"/>
    </row>
    <row r="14421" spans="25:27" x14ac:dyDescent="0.2">
      <c r="Y14421" s="396"/>
      <c r="Z14421" s="396"/>
      <c r="AA14421" s="441"/>
    </row>
    <row r="14422" spans="25:27" x14ac:dyDescent="0.2">
      <c r="Y14422" s="396"/>
      <c r="Z14422" s="396"/>
      <c r="AA14422" s="441"/>
    </row>
    <row r="14423" spans="25:27" x14ac:dyDescent="0.2">
      <c r="Y14423" s="396"/>
      <c r="Z14423" s="396"/>
      <c r="AA14423" s="441"/>
    </row>
    <row r="14424" spans="25:27" x14ac:dyDescent="0.2">
      <c r="Y14424" s="396"/>
      <c r="Z14424" s="396"/>
      <c r="AA14424" s="441"/>
    </row>
    <row r="14425" spans="25:27" x14ac:dyDescent="0.2">
      <c r="Y14425" s="396"/>
      <c r="Z14425" s="396"/>
      <c r="AA14425" s="441"/>
    </row>
    <row r="14426" spans="25:27" x14ac:dyDescent="0.2">
      <c r="Y14426" s="396"/>
      <c r="Z14426" s="396"/>
      <c r="AA14426" s="441"/>
    </row>
    <row r="14427" spans="25:27" x14ac:dyDescent="0.2">
      <c r="Y14427" s="396"/>
      <c r="Z14427" s="396"/>
      <c r="AA14427" s="441"/>
    </row>
    <row r="14428" spans="25:27" x14ac:dyDescent="0.2">
      <c r="Y14428" s="396"/>
      <c r="Z14428" s="396"/>
      <c r="AA14428" s="441"/>
    </row>
    <row r="14429" spans="25:27" x14ac:dyDescent="0.2">
      <c r="Y14429" s="396"/>
      <c r="Z14429" s="396"/>
      <c r="AA14429" s="441"/>
    </row>
    <row r="14430" spans="25:27" x14ac:dyDescent="0.2">
      <c r="Y14430" s="396"/>
      <c r="Z14430" s="396"/>
      <c r="AA14430" s="441"/>
    </row>
    <row r="14431" spans="25:27" x14ac:dyDescent="0.2">
      <c r="Y14431" s="396"/>
      <c r="Z14431" s="396"/>
      <c r="AA14431" s="441"/>
    </row>
    <row r="14432" spans="25:27" x14ac:dyDescent="0.2">
      <c r="Y14432" s="396"/>
      <c r="Z14432" s="396"/>
      <c r="AA14432" s="441"/>
    </row>
    <row r="14433" spans="25:27" x14ac:dyDescent="0.2">
      <c r="Y14433" s="396"/>
      <c r="Z14433" s="396"/>
      <c r="AA14433" s="441"/>
    </row>
    <row r="14434" spans="25:27" x14ac:dyDescent="0.2">
      <c r="Y14434" s="396"/>
      <c r="Z14434" s="396"/>
      <c r="AA14434" s="441"/>
    </row>
    <row r="14435" spans="25:27" x14ac:dyDescent="0.2">
      <c r="Y14435" s="396"/>
      <c r="Z14435" s="396"/>
      <c r="AA14435" s="441"/>
    </row>
    <row r="14436" spans="25:27" x14ac:dyDescent="0.2">
      <c r="Y14436" s="396"/>
      <c r="Z14436" s="396"/>
      <c r="AA14436" s="441"/>
    </row>
    <row r="14437" spans="25:27" x14ac:dyDescent="0.2">
      <c r="Y14437" s="396"/>
      <c r="Z14437" s="396"/>
      <c r="AA14437" s="441"/>
    </row>
    <row r="14438" spans="25:27" x14ac:dyDescent="0.2">
      <c r="Y14438" s="396"/>
      <c r="Z14438" s="396"/>
      <c r="AA14438" s="441"/>
    </row>
    <row r="14439" spans="25:27" x14ac:dyDescent="0.2">
      <c r="Y14439" s="396"/>
      <c r="Z14439" s="396"/>
      <c r="AA14439" s="441"/>
    </row>
    <row r="14440" spans="25:27" x14ac:dyDescent="0.2">
      <c r="Y14440" s="396"/>
      <c r="Z14440" s="396"/>
      <c r="AA14440" s="441"/>
    </row>
    <row r="14441" spans="25:27" x14ac:dyDescent="0.2">
      <c r="Y14441" s="396"/>
      <c r="Z14441" s="396"/>
      <c r="AA14441" s="441"/>
    </row>
    <row r="14442" spans="25:27" x14ac:dyDescent="0.2">
      <c r="Y14442" s="396"/>
      <c r="Z14442" s="396"/>
      <c r="AA14442" s="441"/>
    </row>
    <row r="14443" spans="25:27" x14ac:dyDescent="0.2">
      <c r="Y14443" s="396"/>
      <c r="Z14443" s="396"/>
      <c r="AA14443" s="441"/>
    </row>
    <row r="14444" spans="25:27" x14ac:dyDescent="0.2">
      <c r="Y14444" s="396"/>
      <c r="Z14444" s="396"/>
      <c r="AA14444" s="441"/>
    </row>
    <row r="14445" spans="25:27" x14ac:dyDescent="0.2">
      <c r="Y14445" s="396"/>
      <c r="Z14445" s="396"/>
      <c r="AA14445" s="441"/>
    </row>
    <row r="14446" spans="25:27" x14ac:dyDescent="0.2">
      <c r="Y14446" s="396"/>
      <c r="Z14446" s="396"/>
      <c r="AA14446" s="441"/>
    </row>
    <row r="14447" spans="25:27" x14ac:dyDescent="0.2">
      <c r="Y14447" s="396"/>
      <c r="Z14447" s="396"/>
      <c r="AA14447" s="441"/>
    </row>
    <row r="14448" spans="25:27" x14ac:dyDescent="0.2">
      <c r="Y14448" s="396"/>
      <c r="Z14448" s="396"/>
      <c r="AA14448" s="441"/>
    </row>
    <row r="14449" spans="25:27" x14ac:dyDescent="0.2">
      <c r="Y14449" s="396"/>
      <c r="Z14449" s="396"/>
      <c r="AA14449" s="441"/>
    </row>
    <row r="14450" spans="25:27" x14ac:dyDescent="0.2">
      <c r="Y14450" s="396"/>
      <c r="Z14450" s="396"/>
      <c r="AA14450" s="441"/>
    </row>
    <row r="14451" spans="25:27" x14ac:dyDescent="0.2">
      <c r="Y14451" s="396"/>
      <c r="Z14451" s="396"/>
      <c r="AA14451" s="441"/>
    </row>
    <row r="14452" spans="25:27" x14ac:dyDescent="0.2">
      <c r="Y14452" s="396"/>
      <c r="Z14452" s="396"/>
      <c r="AA14452" s="441"/>
    </row>
    <row r="14453" spans="25:27" x14ac:dyDescent="0.2">
      <c r="Y14453" s="396"/>
      <c r="Z14453" s="396"/>
      <c r="AA14453" s="441"/>
    </row>
    <row r="14454" spans="25:27" x14ac:dyDescent="0.2">
      <c r="Y14454" s="396"/>
      <c r="Z14454" s="396"/>
      <c r="AA14454" s="441"/>
    </row>
    <row r="14455" spans="25:27" x14ac:dyDescent="0.2">
      <c r="Y14455" s="396"/>
      <c r="Z14455" s="396"/>
      <c r="AA14455" s="441"/>
    </row>
    <row r="14456" spans="25:27" x14ac:dyDescent="0.2">
      <c r="Y14456" s="396"/>
      <c r="Z14456" s="396"/>
      <c r="AA14456" s="441"/>
    </row>
    <row r="14457" spans="25:27" x14ac:dyDescent="0.2">
      <c r="Y14457" s="396"/>
      <c r="Z14457" s="396"/>
      <c r="AA14457" s="441"/>
    </row>
    <row r="14458" spans="25:27" x14ac:dyDescent="0.2">
      <c r="Y14458" s="396"/>
      <c r="Z14458" s="396"/>
      <c r="AA14458" s="441"/>
    </row>
    <row r="14459" spans="25:27" x14ac:dyDescent="0.2">
      <c r="Y14459" s="396"/>
      <c r="Z14459" s="396"/>
      <c r="AA14459" s="441"/>
    </row>
    <row r="14460" spans="25:27" x14ac:dyDescent="0.2">
      <c r="Y14460" s="396"/>
      <c r="Z14460" s="396"/>
      <c r="AA14460" s="441"/>
    </row>
    <row r="14461" spans="25:27" x14ac:dyDescent="0.2">
      <c r="Y14461" s="396"/>
      <c r="Z14461" s="396"/>
      <c r="AA14461" s="441"/>
    </row>
    <row r="14462" spans="25:27" x14ac:dyDescent="0.2">
      <c r="Y14462" s="396"/>
      <c r="Z14462" s="396"/>
      <c r="AA14462" s="441"/>
    </row>
    <row r="14463" spans="25:27" x14ac:dyDescent="0.2">
      <c r="Y14463" s="396"/>
      <c r="Z14463" s="396"/>
      <c r="AA14463" s="441"/>
    </row>
    <row r="14464" spans="25:27" x14ac:dyDescent="0.2">
      <c r="Y14464" s="396"/>
      <c r="Z14464" s="396"/>
      <c r="AA14464" s="441"/>
    </row>
    <row r="14465" spans="25:27" x14ac:dyDescent="0.2">
      <c r="Y14465" s="396"/>
      <c r="Z14465" s="396"/>
      <c r="AA14465" s="441"/>
    </row>
    <row r="14466" spans="25:27" x14ac:dyDescent="0.2">
      <c r="Y14466" s="396"/>
      <c r="Z14466" s="396"/>
      <c r="AA14466" s="441"/>
    </row>
    <row r="14467" spans="25:27" x14ac:dyDescent="0.2">
      <c r="Y14467" s="396"/>
      <c r="Z14467" s="396"/>
      <c r="AA14467" s="441"/>
    </row>
    <row r="14468" spans="25:27" x14ac:dyDescent="0.2">
      <c r="Y14468" s="396"/>
      <c r="Z14468" s="396"/>
      <c r="AA14468" s="441"/>
    </row>
    <row r="14469" spans="25:27" x14ac:dyDescent="0.2">
      <c r="Y14469" s="396"/>
      <c r="Z14469" s="396"/>
      <c r="AA14469" s="441"/>
    </row>
    <row r="14470" spans="25:27" x14ac:dyDescent="0.2">
      <c r="Y14470" s="396"/>
      <c r="Z14470" s="396"/>
      <c r="AA14470" s="441"/>
    </row>
    <row r="14471" spans="25:27" x14ac:dyDescent="0.2">
      <c r="Y14471" s="396"/>
      <c r="Z14471" s="396"/>
      <c r="AA14471" s="441"/>
    </row>
    <row r="14472" spans="25:27" x14ac:dyDescent="0.2">
      <c r="Y14472" s="396"/>
      <c r="Z14472" s="396"/>
      <c r="AA14472" s="441"/>
    </row>
    <row r="14473" spans="25:27" x14ac:dyDescent="0.2">
      <c r="Y14473" s="396"/>
      <c r="Z14473" s="396"/>
      <c r="AA14473" s="441"/>
    </row>
    <row r="14474" spans="25:27" x14ac:dyDescent="0.2">
      <c r="Y14474" s="396"/>
      <c r="Z14474" s="396"/>
      <c r="AA14474" s="441"/>
    </row>
    <row r="14475" spans="25:27" x14ac:dyDescent="0.2">
      <c r="Y14475" s="396"/>
      <c r="Z14475" s="396"/>
      <c r="AA14475" s="441"/>
    </row>
    <row r="14476" spans="25:27" x14ac:dyDescent="0.2">
      <c r="Y14476" s="396"/>
      <c r="Z14476" s="396"/>
      <c r="AA14476" s="441"/>
    </row>
    <row r="14477" spans="25:27" x14ac:dyDescent="0.2">
      <c r="Y14477" s="396"/>
      <c r="Z14477" s="396"/>
      <c r="AA14477" s="441"/>
    </row>
    <row r="14478" spans="25:27" x14ac:dyDescent="0.2">
      <c r="Y14478" s="396"/>
      <c r="Z14478" s="396"/>
      <c r="AA14478" s="441"/>
    </row>
    <row r="14479" spans="25:27" x14ac:dyDescent="0.2">
      <c r="Y14479" s="396"/>
      <c r="Z14479" s="396"/>
      <c r="AA14479" s="441"/>
    </row>
    <row r="14480" spans="25:27" x14ac:dyDescent="0.2">
      <c r="Y14480" s="396"/>
      <c r="Z14480" s="396"/>
      <c r="AA14480" s="441"/>
    </row>
    <row r="14481" spans="25:27" x14ac:dyDescent="0.2">
      <c r="Y14481" s="396"/>
      <c r="Z14481" s="396"/>
      <c r="AA14481" s="441"/>
    </row>
    <row r="14482" spans="25:27" x14ac:dyDescent="0.2">
      <c r="Y14482" s="396"/>
      <c r="Z14482" s="396"/>
      <c r="AA14482" s="441"/>
    </row>
    <row r="14483" spans="25:27" x14ac:dyDescent="0.2">
      <c r="Y14483" s="396"/>
      <c r="Z14483" s="396"/>
      <c r="AA14483" s="441"/>
    </row>
    <row r="14484" spans="25:27" x14ac:dyDescent="0.2">
      <c r="Y14484" s="396"/>
      <c r="Z14484" s="396"/>
      <c r="AA14484" s="441"/>
    </row>
    <row r="14485" spans="25:27" x14ac:dyDescent="0.2">
      <c r="Y14485" s="396"/>
      <c r="Z14485" s="396"/>
      <c r="AA14485" s="441"/>
    </row>
    <row r="14486" spans="25:27" x14ac:dyDescent="0.2">
      <c r="Y14486" s="396"/>
      <c r="Z14486" s="396"/>
      <c r="AA14486" s="441"/>
    </row>
    <row r="14487" spans="25:27" x14ac:dyDescent="0.2">
      <c r="Y14487" s="396"/>
      <c r="Z14487" s="396"/>
      <c r="AA14487" s="441"/>
    </row>
    <row r="14488" spans="25:27" x14ac:dyDescent="0.2">
      <c r="Y14488" s="396"/>
      <c r="Z14488" s="396"/>
      <c r="AA14488" s="441"/>
    </row>
    <row r="14489" spans="25:27" x14ac:dyDescent="0.2">
      <c r="Y14489" s="396"/>
      <c r="Z14489" s="396"/>
      <c r="AA14489" s="441"/>
    </row>
    <row r="14490" spans="25:27" x14ac:dyDescent="0.2">
      <c r="Y14490" s="396"/>
      <c r="Z14490" s="396"/>
      <c r="AA14490" s="441"/>
    </row>
    <row r="14491" spans="25:27" x14ac:dyDescent="0.2">
      <c r="Y14491" s="396"/>
      <c r="Z14491" s="396"/>
      <c r="AA14491" s="441"/>
    </row>
    <row r="14492" spans="25:27" x14ac:dyDescent="0.2">
      <c r="Y14492" s="396"/>
      <c r="Z14492" s="396"/>
      <c r="AA14492" s="441"/>
    </row>
    <row r="14493" spans="25:27" x14ac:dyDescent="0.2">
      <c r="Y14493" s="396"/>
      <c r="Z14493" s="396"/>
      <c r="AA14493" s="441"/>
    </row>
    <row r="14494" spans="25:27" x14ac:dyDescent="0.2">
      <c r="Y14494" s="396"/>
      <c r="Z14494" s="396"/>
      <c r="AA14494" s="441"/>
    </row>
    <row r="14495" spans="25:27" x14ac:dyDescent="0.2">
      <c r="Y14495" s="396"/>
      <c r="Z14495" s="396"/>
      <c r="AA14495" s="441"/>
    </row>
    <row r="14496" spans="25:27" x14ac:dyDescent="0.2">
      <c r="Y14496" s="396"/>
      <c r="Z14496" s="396"/>
      <c r="AA14496" s="441"/>
    </row>
    <row r="14497" spans="25:27" x14ac:dyDescent="0.2">
      <c r="Y14497" s="396"/>
      <c r="Z14497" s="396"/>
      <c r="AA14497" s="441"/>
    </row>
    <row r="14498" spans="25:27" x14ac:dyDescent="0.2">
      <c r="Y14498" s="396"/>
      <c r="Z14498" s="396"/>
      <c r="AA14498" s="441"/>
    </row>
    <row r="14499" spans="25:27" x14ac:dyDescent="0.2">
      <c r="Y14499" s="396"/>
      <c r="Z14499" s="396"/>
      <c r="AA14499" s="441"/>
    </row>
    <row r="14500" spans="25:27" x14ac:dyDescent="0.2">
      <c r="Y14500" s="396"/>
      <c r="Z14500" s="396"/>
      <c r="AA14500" s="441"/>
    </row>
    <row r="14501" spans="25:27" x14ac:dyDescent="0.2">
      <c r="Y14501" s="396"/>
      <c r="Z14501" s="396"/>
      <c r="AA14501" s="441"/>
    </row>
    <row r="14502" spans="25:27" x14ac:dyDescent="0.2">
      <c r="Y14502" s="396"/>
      <c r="Z14502" s="396"/>
      <c r="AA14502" s="441"/>
    </row>
    <row r="14503" spans="25:27" x14ac:dyDescent="0.2">
      <c r="Y14503" s="396"/>
      <c r="Z14503" s="396"/>
      <c r="AA14503" s="441"/>
    </row>
    <row r="14504" spans="25:27" x14ac:dyDescent="0.2">
      <c r="Y14504" s="396"/>
      <c r="Z14504" s="396"/>
      <c r="AA14504" s="441"/>
    </row>
    <row r="14505" spans="25:27" x14ac:dyDescent="0.2">
      <c r="Y14505" s="396"/>
      <c r="Z14505" s="396"/>
      <c r="AA14505" s="441"/>
    </row>
    <row r="14506" spans="25:27" x14ac:dyDescent="0.2">
      <c r="Y14506" s="396"/>
      <c r="Z14506" s="396"/>
      <c r="AA14506" s="441"/>
    </row>
    <row r="14507" spans="25:27" x14ac:dyDescent="0.2">
      <c r="Y14507" s="396"/>
      <c r="Z14507" s="396"/>
      <c r="AA14507" s="441"/>
    </row>
    <row r="14508" spans="25:27" x14ac:dyDescent="0.2">
      <c r="Y14508" s="396"/>
      <c r="Z14508" s="396"/>
      <c r="AA14508" s="441"/>
    </row>
    <row r="14509" spans="25:27" x14ac:dyDescent="0.2">
      <c r="Y14509" s="396"/>
      <c r="Z14509" s="396"/>
      <c r="AA14509" s="441"/>
    </row>
    <row r="14510" spans="25:27" x14ac:dyDescent="0.2">
      <c r="Y14510" s="396"/>
      <c r="Z14510" s="396"/>
      <c r="AA14510" s="441"/>
    </row>
    <row r="14511" spans="25:27" x14ac:dyDescent="0.2">
      <c r="Y14511" s="396"/>
      <c r="Z14511" s="396"/>
      <c r="AA14511" s="441"/>
    </row>
    <row r="14512" spans="25:27" x14ac:dyDescent="0.2">
      <c r="Y14512" s="396"/>
      <c r="Z14512" s="396"/>
      <c r="AA14512" s="441"/>
    </row>
    <row r="14513" spans="25:27" x14ac:dyDescent="0.2">
      <c r="Y14513" s="396"/>
      <c r="Z14513" s="396"/>
      <c r="AA14513" s="441"/>
    </row>
    <row r="14514" spans="25:27" x14ac:dyDescent="0.2">
      <c r="Y14514" s="396"/>
      <c r="Z14514" s="396"/>
      <c r="AA14514" s="441"/>
    </row>
    <row r="14515" spans="25:27" x14ac:dyDescent="0.2">
      <c r="Y14515" s="396"/>
      <c r="Z14515" s="396"/>
      <c r="AA14515" s="441"/>
    </row>
    <row r="14516" spans="25:27" x14ac:dyDescent="0.2">
      <c r="Y14516" s="396"/>
      <c r="Z14516" s="396"/>
      <c r="AA14516" s="441"/>
    </row>
    <row r="14517" spans="25:27" x14ac:dyDescent="0.2">
      <c r="Y14517" s="396"/>
      <c r="Z14517" s="396"/>
      <c r="AA14517" s="441"/>
    </row>
    <row r="14518" spans="25:27" x14ac:dyDescent="0.2">
      <c r="Y14518" s="396"/>
      <c r="Z14518" s="396"/>
      <c r="AA14518" s="441"/>
    </row>
    <row r="14519" spans="25:27" x14ac:dyDescent="0.2">
      <c r="Y14519" s="396"/>
      <c r="Z14519" s="396"/>
      <c r="AA14519" s="441"/>
    </row>
    <row r="14520" spans="25:27" x14ac:dyDescent="0.2">
      <c r="Y14520" s="396"/>
      <c r="Z14520" s="396"/>
      <c r="AA14520" s="441"/>
    </row>
    <row r="14521" spans="25:27" x14ac:dyDescent="0.2">
      <c r="Y14521" s="396"/>
      <c r="Z14521" s="396"/>
      <c r="AA14521" s="441"/>
    </row>
    <row r="14522" spans="25:27" x14ac:dyDescent="0.2">
      <c r="Y14522" s="396"/>
      <c r="Z14522" s="396"/>
      <c r="AA14522" s="441"/>
    </row>
    <row r="14523" spans="25:27" x14ac:dyDescent="0.2">
      <c r="Y14523" s="396"/>
      <c r="Z14523" s="396"/>
      <c r="AA14523" s="441"/>
    </row>
    <row r="14524" spans="25:27" x14ac:dyDescent="0.2">
      <c r="Y14524" s="396"/>
      <c r="Z14524" s="396"/>
      <c r="AA14524" s="441"/>
    </row>
    <row r="14525" spans="25:27" x14ac:dyDescent="0.2">
      <c r="Y14525" s="396"/>
      <c r="Z14525" s="396"/>
      <c r="AA14525" s="441"/>
    </row>
    <row r="14526" spans="25:27" x14ac:dyDescent="0.2">
      <c r="Y14526" s="396"/>
      <c r="Z14526" s="396"/>
      <c r="AA14526" s="441"/>
    </row>
    <row r="14527" spans="25:27" x14ac:dyDescent="0.2">
      <c r="Y14527" s="396"/>
      <c r="Z14527" s="396"/>
      <c r="AA14527" s="441"/>
    </row>
    <row r="14528" spans="25:27" x14ac:dyDescent="0.2">
      <c r="Y14528" s="396"/>
      <c r="Z14528" s="396"/>
      <c r="AA14528" s="441"/>
    </row>
    <row r="14529" spans="25:27" x14ac:dyDescent="0.2">
      <c r="Y14529" s="396"/>
      <c r="Z14529" s="396"/>
      <c r="AA14529" s="441"/>
    </row>
    <row r="14530" spans="25:27" x14ac:dyDescent="0.2">
      <c r="Y14530" s="396"/>
      <c r="Z14530" s="396"/>
      <c r="AA14530" s="441"/>
    </row>
    <row r="14531" spans="25:27" x14ac:dyDescent="0.2">
      <c r="Y14531" s="396"/>
      <c r="Z14531" s="396"/>
      <c r="AA14531" s="441"/>
    </row>
    <row r="14532" spans="25:27" x14ac:dyDescent="0.2">
      <c r="Y14532" s="396"/>
      <c r="Z14532" s="396"/>
      <c r="AA14532" s="441"/>
    </row>
    <row r="14533" spans="25:27" x14ac:dyDescent="0.2">
      <c r="Y14533" s="396"/>
      <c r="Z14533" s="396"/>
      <c r="AA14533" s="441"/>
    </row>
    <row r="14534" spans="25:27" x14ac:dyDescent="0.2">
      <c r="Y14534" s="396"/>
      <c r="Z14534" s="396"/>
      <c r="AA14534" s="441"/>
    </row>
    <row r="14535" spans="25:27" x14ac:dyDescent="0.2">
      <c r="Y14535" s="396"/>
      <c r="Z14535" s="396"/>
      <c r="AA14535" s="441"/>
    </row>
    <row r="14536" spans="25:27" x14ac:dyDescent="0.2">
      <c r="Y14536" s="396"/>
      <c r="Z14536" s="396"/>
      <c r="AA14536" s="441"/>
    </row>
    <row r="14537" spans="25:27" x14ac:dyDescent="0.2">
      <c r="Y14537" s="396"/>
      <c r="Z14537" s="396"/>
      <c r="AA14537" s="441"/>
    </row>
    <row r="14538" spans="25:27" x14ac:dyDescent="0.2">
      <c r="Y14538" s="396"/>
      <c r="Z14538" s="396"/>
      <c r="AA14538" s="441"/>
    </row>
    <row r="14539" spans="25:27" x14ac:dyDescent="0.2">
      <c r="Y14539" s="396"/>
      <c r="Z14539" s="396"/>
      <c r="AA14539" s="441"/>
    </row>
    <row r="14540" spans="25:27" x14ac:dyDescent="0.2">
      <c r="Y14540" s="396"/>
      <c r="Z14540" s="396"/>
      <c r="AA14540" s="441"/>
    </row>
    <row r="14541" spans="25:27" x14ac:dyDescent="0.2">
      <c r="Y14541" s="396"/>
      <c r="Z14541" s="396"/>
      <c r="AA14541" s="441"/>
    </row>
    <row r="14542" spans="25:27" x14ac:dyDescent="0.2">
      <c r="Y14542" s="396"/>
      <c r="Z14542" s="396"/>
      <c r="AA14542" s="441"/>
    </row>
    <row r="14543" spans="25:27" x14ac:dyDescent="0.2">
      <c r="Y14543" s="396"/>
      <c r="Z14543" s="396"/>
      <c r="AA14543" s="441"/>
    </row>
    <row r="14544" spans="25:27" x14ac:dyDescent="0.2">
      <c r="Y14544" s="396"/>
      <c r="Z14544" s="396"/>
      <c r="AA14544" s="441"/>
    </row>
    <row r="14545" spans="25:27" x14ac:dyDescent="0.2">
      <c r="Y14545" s="396"/>
      <c r="Z14545" s="396"/>
      <c r="AA14545" s="441"/>
    </row>
    <row r="14546" spans="25:27" x14ac:dyDescent="0.2">
      <c r="Y14546" s="396"/>
      <c r="Z14546" s="396"/>
      <c r="AA14546" s="441"/>
    </row>
    <row r="14547" spans="25:27" x14ac:dyDescent="0.2">
      <c r="Y14547" s="396"/>
      <c r="Z14547" s="396"/>
      <c r="AA14547" s="441"/>
    </row>
    <row r="14548" spans="25:27" x14ac:dyDescent="0.2">
      <c r="Y14548" s="396"/>
      <c r="Z14548" s="396"/>
      <c r="AA14548" s="441"/>
    </row>
    <row r="14549" spans="25:27" x14ac:dyDescent="0.2">
      <c r="Y14549" s="396"/>
      <c r="Z14549" s="396"/>
      <c r="AA14549" s="441"/>
    </row>
    <row r="14550" spans="25:27" x14ac:dyDescent="0.2">
      <c r="Y14550" s="396"/>
      <c r="Z14550" s="396"/>
      <c r="AA14550" s="441"/>
    </row>
    <row r="14551" spans="25:27" x14ac:dyDescent="0.2">
      <c r="Y14551" s="396"/>
      <c r="Z14551" s="396"/>
      <c r="AA14551" s="441"/>
    </row>
    <row r="14552" spans="25:27" x14ac:dyDescent="0.2">
      <c r="Y14552" s="396"/>
      <c r="Z14552" s="396"/>
      <c r="AA14552" s="441"/>
    </row>
    <row r="14553" spans="25:27" x14ac:dyDescent="0.2">
      <c r="Y14553" s="396"/>
      <c r="Z14553" s="396"/>
      <c r="AA14553" s="441"/>
    </row>
    <row r="14554" spans="25:27" x14ac:dyDescent="0.2">
      <c r="Y14554" s="396"/>
      <c r="Z14554" s="396"/>
      <c r="AA14554" s="441"/>
    </row>
    <row r="14555" spans="25:27" x14ac:dyDescent="0.2">
      <c r="Y14555" s="396"/>
      <c r="Z14555" s="396"/>
      <c r="AA14555" s="441"/>
    </row>
    <row r="14556" spans="25:27" x14ac:dyDescent="0.2">
      <c r="Y14556" s="396"/>
      <c r="Z14556" s="396"/>
      <c r="AA14556" s="441"/>
    </row>
    <row r="14557" spans="25:27" x14ac:dyDescent="0.2">
      <c r="Y14557" s="396"/>
      <c r="Z14557" s="396"/>
      <c r="AA14557" s="441"/>
    </row>
    <row r="14558" spans="25:27" x14ac:dyDescent="0.2">
      <c r="Y14558" s="396"/>
      <c r="Z14558" s="396"/>
      <c r="AA14558" s="441"/>
    </row>
    <row r="14559" spans="25:27" x14ac:dyDescent="0.2">
      <c r="Y14559" s="396"/>
      <c r="Z14559" s="396"/>
      <c r="AA14559" s="441"/>
    </row>
    <row r="14560" spans="25:27" x14ac:dyDescent="0.2">
      <c r="Y14560" s="396"/>
      <c r="Z14560" s="396"/>
      <c r="AA14560" s="441"/>
    </row>
    <row r="14561" spans="25:27" x14ac:dyDescent="0.2">
      <c r="Y14561" s="396"/>
      <c r="Z14561" s="396"/>
      <c r="AA14561" s="441"/>
    </row>
    <row r="14562" spans="25:27" x14ac:dyDescent="0.2">
      <c r="Y14562" s="396"/>
      <c r="Z14562" s="396"/>
      <c r="AA14562" s="441"/>
    </row>
    <row r="14563" spans="25:27" x14ac:dyDescent="0.2">
      <c r="Y14563" s="396"/>
      <c r="Z14563" s="396"/>
      <c r="AA14563" s="441"/>
    </row>
    <row r="14564" spans="25:27" x14ac:dyDescent="0.2">
      <c r="Y14564" s="396"/>
      <c r="Z14564" s="396"/>
      <c r="AA14564" s="441"/>
    </row>
    <row r="14565" spans="25:27" x14ac:dyDescent="0.2">
      <c r="Y14565" s="396"/>
      <c r="Z14565" s="396"/>
      <c r="AA14565" s="441"/>
    </row>
    <row r="14566" spans="25:27" x14ac:dyDescent="0.2">
      <c r="Y14566" s="396"/>
      <c r="Z14566" s="396"/>
      <c r="AA14566" s="441"/>
    </row>
    <row r="14567" spans="25:27" x14ac:dyDescent="0.2">
      <c r="Y14567" s="396"/>
      <c r="Z14567" s="396"/>
      <c r="AA14567" s="441"/>
    </row>
    <row r="14568" spans="25:27" x14ac:dyDescent="0.2">
      <c r="Y14568" s="396"/>
      <c r="Z14568" s="396"/>
      <c r="AA14568" s="441"/>
    </row>
    <row r="14569" spans="25:27" x14ac:dyDescent="0.2">
      <c r="Y14569" s="396"/>
      <c r="Z14569" s="396"/>
      <c r="AA14569" s="441"/>
    </row>
    <row r="14570" spans="25:27" x14ac:dyDescent="0.2">
      <c r="Y14570" s="396"/>
      <c r="Z14570" s="396"/>
      <c r="AA14570" s="441"/>
    </row>
    <row r="14571" spans="25:27" x14ac:dyDescent="0.2">
      <c r="Y14571" s="396"/>
      <c r="Z14571" s="396"/>
      <c r="AA14571" s="441"/>
    </row>
    <row r="14572" spans="25:27" x14ac:dyDescent="0.2">
      <c r="Y14572" s="396"/>
      <c r="Z14572" s="396"/>
      <c r="AA14572" s="441"/>
    </row>
    <row r="14573" spans="25:27" x14ac:dyDescent="0.2">
      <c r="Y14573" s="396"/>
      <c r="Z14573" s="396"/>
      <c r="AA14573" s="441"/>
    </row>
    <row r="14574" spans="25:27" x14ac:dyDescent="0.2">
      <c r="Y14574" s="396"/>
      <c r="Z14574" s="396"/>
      <c r="AA14574" s="441"/>
    </row>
    <row r="14575" spans="25:27" x14ac:dyDescent="0.2">
      <c r="Y14575" s="396"/>
      <c r="Z14575" s="396"/>
      <c r="AA14575" s="441"/>
    </row>
    <row r="14576" spans="25:27" x14ac:dyDescent="0.2">
      <c r="Y14576" s="396"/>
      <c r="Z14576" s="396"/>
      <c r="AA14576" s="441"/>
    </row>
    <row r="14577" spans="25:27" x14ac:dyDescent="0.2">
      <c r="Y14577" s="396"/>
      <c r="Z14577" s="396"/>
      <c r="AA14577" s="441"/>
    </row>
    <row r="14578" spans="25:27" x14ac:dyDescent="0.2">
      <c r="Y14578" s="396"/>
      <c r="Z14578" s="396"/>
      <c r="AA14578" s="441"/>
    </row>
    <row r="14579" spans="25:27" x14ac:dyDescent="0.2">
      <c r="Y14579" s="396"/>
      <c r="Z14579" s="396"/>
      <c r="AA14579" s="441"/>
    </row>
    <row r="14580" spans="25:27" x14ac:dyDescent="0.2">
      <c r="Y14580" s="396"/>
      <c r="Z14580" s="396"/>
      <c r="AA14580" s="441"/>
    </row>
    <row r="14581" spans="25:27" x14ac:dyDescent="0.2">
      <c r="Y14581" s="396"/>
      <c r="Z14581" s="396"/>
      <c r="AA14581" s="441"/>
    </row>
    <row r="14582" spans="25:27" x14ac:dyDescent="0.2">
      <c r="Y14582" s="396"/>
      <c r="Z14582" s="396"/>
      <c r="AA14582" s="441"/>
    </row>
    <row r="14583" spans="25:27" x14ac:dyDescent="0.2">
      <c r="Y14583" s="396"/>
      <c r="Z14583" s="396"/>
      <c r="AA14583" s="441"/>
    </row>
    <row r="14584" spans="25:27" x14ac:dyDescent="0.2">
      <c r="Y14584" s="396"/>
      <c r="Z14584" s="396"/>
      <c r="AA14584" s="441"/>
    </row>
    <row r="14585" spans="25:27" x14ac:dyDescent="0.2">
      <c r="Y14585" s="396"/>
      <c r="Z14585" s="396"/>
      <c r="AA14585" s="441"/>
    </row>
    <row r="14586" spans="25:27" x14ac:dyDescent="0.2">
      <c r="Y14586" s="396"/>
      <c r="Z14586" s="396"/>
      <c r="AA14586" s="441"/>
    </row>
    <row r="14587" spans="25:27" x14ac:dyDescent="0.2">
      <c r="Y14587" s="396"/>
      <c r="Z14587" s="396"/>
      <c r="AA14587" s="441"/>
    </row>
    <row r="14588" spans="25:27" x14ac:dyDescent="0.2">
      <c r="Y14588" s="396"/>
      <c r="Z14588" s="396"/>
      <c r="AA14588" s="441"/>
    </row>
    <row r="14589" spans="25:27" x14ac:dyDescent="0.2">
      <c r="Y14589" s="396"/>
      <c r="Z14589" s="396"/>
      <c r="AA14589" s="441"/>
    </row>
    <row r="14590" spans="25:27" x14ac:dyDescent="0.2">
      <c r="Y14590" s="396"/>
      <c r="Z14590" s="396"/>
      <c r="AA14590" s="441"/>
    </row>
    <row r="14591" spans="25:27" x14ac:dyDescent="0.2">
      <c r="Y14591" s="396"/>
      <c r="Z14591" s="396"/>
      <c r="AA14591" s="441"/>
    </row>
    <row r="14592" spans="25:27" x14ac:dyDescent="0.2">
      <c r="Y14592" s="396"/>
      <c r="Z14592" s="396"/>
      <c r="AA14592" s="441"/>
    </row>
    <row r="14593" spans="25:27" x14ac:dyDescent="0.2">
      <c r="Y14593" s="396"/>
      <c r="Z14593" s="396"/>
      <c r="AA14593" s="441"/>
    </row>
    <row r="14594" spans="25:27" x14ac:dyDescent="0.2">
      <c r="Y14594" s="396"/>
      <c r="Z14594" s="396"/>
      <c r="AA14594" s="441"/>
    </row>
    <row r="14595" spans="25:27" x14ac:dyDescent="0.2">
      <c r="Y14595" s="396"/>
      <c r="Z14595" s="396"/>
      <c r="AA14595" s="441"/>
    </row>
    <row r="14596" spans="25:27" x14ac:dyDescent="0.2">
      <c r="Y14596" s="396"/>
      <c r="Z14596" s="396"/>
      <c r="AA14596" s="441"/>
    </row>
    <row r="14597" spans="25:27" x14ac:dyDescent="0.2">
      <c r="Y14597" s="396"/>
      <c r="Z14597" s="396"/>
      <c r="AA14597" s="441"/>
    </row>
    <row r="14598" spans="25:27" x14ac:dyDescent="0.2">
      <c r="Y14598" s="396"/>
      <c r="Z14598" s="396"/>
      <c r="AA14598" s="441"/>
    </row>
    <row r="14599" spans="25:27" x14ac:dyDescent="0.2">
      <c r="Y14599" s="396"/>
      <c r="Z14599" s="396"/>
      <c r="AA14599" s="441"/>
    </row>
    <row r="14600" spans="25:27" x14ac:dyDescent="0.2">
      <c r="Y14600" s="396"/>
      <c r="Z14600" s="396"/>
      <c r="AA14600" s="441"/>
    </row>
    <row r="14601" spans="25:27" x14ac:dyDescent="0.2">
      <c r="Y14601" s="396"/>
      <c r="Z14601" s="396"/>
      <c r="AA14601" s="441"/>
    </row>
    <row r="14602" spans="25:27" x14ac:dyDescent="0.2">
      <c r="Y14602" s="396"/>
      <c r="Z14602" s="396"/>
      <c r="AA14602" s="441"/>
    </row>
    <row r="14603" spans="25:27" x14ac:dyDescent="0.2">
      <c r="Y14603" s="396"/>
      <c r="Z14603" s="396"/>
      <c r="AA14603" s="441"/>
    </row>
    <row r="14604" spans="25:27" x14ac:dyDescent="0.2">
      <c r="Y14604" s="396"/>
      <c r="Z14604" s="396"/>
      <c r="AA14604" s="441"/>
    </row>
    <row r="14605" spans="25:27" x14ac:dyDescent="0.2">
      <c r="Y14605" s="396"/>
      <c r="Z14605" s="396"/>
      <c r="AA14605" s="441"/>
    </row>
    <row r="14606" spans="25:27" x14ac:dyDescent="0.2">
      <c r="Y14606" s="396"/>
      <c r="Z14606" s="396"/>
      <c r="AA14606" s="441"/>
    </row>
    <row r="14607" spans="25:27" x14ac:dyDescent="0.2">
      <c r="Y14607" s="396"/>
      <c r="Z14607" s="396"/>
      <c r="AA14607" s="441"/>
    </row>
    <row r="14608" spans="25:27" x14ac:dyDescent="0.2">
      <c r="Y14608" s="396"/>
      <c r="Z14608" s="396"/>
      <c r="AA14608" s="441"/>
    </row>
    <row r="14609" spans="25:27" x14ac:dyDescent="0.2">
      <c r="Y14609" s="396"/>
      <c r="Z14609" s="396"/>
      <c r="AA14609" s="441"/>
    </row>
    <row r="14610" spans="25:27" x14ac:dyDescent="0.2">
      <c r="Y14610" s="396"/>
      <c r="Z14610" s="396"/>
      <c r="AA14610" s="441"/>
    </row>
    <row r="14611" spans="25:27" x14ac:dyDescent="0.2">
      <c r="Y14611" s="396"/>
      <c r="Z14611" s="396"/>
      <c r="AA14611" s="441"/>
    </row>
    <row r="14612" spans="25:27" x14ac:dyDescent="0.2">
      <c r="Y14612" s="396"/>
      <c r="Z14612" s="396"/>
      <c r="AA14612" s="441"/>
    </row>
    <row r="14613" spans="25:27" x14ac:dyDescent="0.2">
      <c r="Y14613" s="396"/>
      <c r="Z14613" s="396"/>
      <c r="AA14613" s="441"/>
    </row>
    <row r="14614" spans="25:27" x14ac:dyDescent="0.2">
      <c r="Y14614" s="396"/>
      <c r="Z14614" s="396"/>
      <c r="AA14614" s="441"/>
    </row>
    <row r="14615" spans="25:27" x14ac:dyDescent="0.2">
      <c r="Y14615" s="396"/>
      <c r="Z14615" s="396"/>
      <c r="AA14615" s="441"/>
    </row>
    <row r="14616" spans="25:27" x14ac:dyDescent="0.2">
      <c r="Y14616" s="396"/>
      <c r="Z14616" s="396"/>
      <c r="AA14616" s="441"/>
    </row>
    <row r="14617" spans="25:27" x14ac:dyDescent="0.2">
      <c r="Y14617" s="396"/>
      <c r="Z14617" s="396"/>
      <c r="AA14617" s="441"/>
    </row>
    <row r="14618" spans="25:27" x14ac:dyDescent="0.2">
      <c r="Y14618" s="396"/>
      <c r="Z14618" s="396"/>
      <c r="AA14618" s="441"/>
    </row>
    <row r="14619" spans="25:27" x14ac:dyDescent="0.2">
      <c r="Y14619" s="396"/>
      <c r="Z14619" s="396"/>
      <c r="AA14619" s="441"/>
    </row>
    <row r="14620" spans="25:27" x14ac:dyDescent="0.2">
      <c r="Y14620" s="396"/>
      <c r="Z14620" s="396"/>
      <c r="AA14620" s="441"/>
    </row>
    <row r="14621" spans="25:27" x14ac:dyDescent="0.2">
      <c r="Y14621" s="396"/>
      <c r="Z14621" s="396"/>
      <c r="AA14621" s="441"/>
    </row>
    <row r="14622" spans="25:27" x14ac:dyDescent="0.2">
      <c r="Y14622" s="396"/>
      <c r="Z14622" s="396"/>
      <c r="AA14622" s="441"/>
    </row>
    <row r="14623" spans="25:27" x14ac:dyDescent="0.2">
      <c r="Y14623" s="396"/>
      <c r="Z14623" s="396"/>
      <c r="AA14623" s="441"/>
    </row>
    <row r="14624" spans="25:27" x14ac:dyDescent="0.2">
      <c r="Y14624" s="396"/>
      <c r="Z14624" s="396"/>
      <c r="AA14624" s="441"/>
    </row>
    <row r="14625" spans="25:27" x14ac:dyDescent="0.2">
      <c r="Y14625" s="396"/>
      <c r="Z14625" s="396"/>
      <c r="AA14625" s="441"/>
    </row>
    <row r="14626" spans="25:27" x14ac:dyDescent="0.2">
      <c r="Y14626" s="396"/>
      <c r="Z14626" s="396"/>
      <c r="AA14626" s="441"/>
    </row>
    <row r="14627" spans="25:27" x14ac:dyDescent="0.2">
      <c r="Y14627" s="396"/>
      <c r="Z14627" s="396"/>
      <c r="AA14627" s="441"/>
    </row>
    <row r="14628" spans="25:27" x14ac:dyDescent="0.2">
      <c r="Y14628" s="396"/>
      <c r="Z14628" s="396"/>
      <c r="AA14628" s="441"/>
    </row>
    <row r="14629" spans="25:27" x14ac:dyDescent="0.2">
      <c r="Y14629" s="396"/>
      <c r="Z14629" s="396"/>
      <c r="AA14629" s="441"/>
    </row>
    <row r="14630" spans="25:27" x14ac:dyDescent="0.2">
      <c r="Y14630" s="396"/>
      <c r="Z14630" s="396"/>
      <c r="AA14630" s="441"/>
    </row>
    <row r="14631" spans="25:27" x14ac:dyDescent="0.2">
      <c r="Y14631" s="396"/>
      <c r="Z14631" s="396"/>
      <c r="AA14631" s="441"/>
    </row>
    <row r="14632" spans="25:27" x14ac:dyDescent="0.2">
      <c r="Y14632" s="396"/>
      <c r="Z14632" s="396"/>
      <c r="AA14632" s="441"/>
    </row>
    <row r="14633" spans="25:27" x14ac:dyDescent="0.2">
      <c r="Y14633" s="396"/>
      <c r="Z14633" s="396"/>
      <c r="AA14633" s="441"/>
    </row>
    <row r="14634" spans="25:27" x14ac:dyDescent="0.2">
      <c r="Y14634" s="396"/>
      <c r="Z14634" s="396"/>
      <c r="AA14634" s="441"/>
    </row>
    <row r="14635" spans="25:27" x14ac:dyDescent="0.2">
      <c r="Y14635" s="396"/>
      <c r="Z14635" s="396"/>
      <c r="AA14635" s="441"/>
    </row>
    <row r="14636" spans="25:27" x14ac:dyDescent="0.2">
      <c r="Y14636" s="396"/>
      <c r="Z14636" s="396"/>
      <c r="AA14636" s="441"/>
    </row>
    <row r="14637" spans="25:27" x14ac:dyDescent="0.2">
      <c r="Y14637" s="396"/>
      <c r="Z14637" s="396"/>
      <c r="AA14637" s="441"/>
    </row>
    <row r="14638" spans="25:27" x14ac:dyDescent="0.2">
      <c r="Y14638" s="396"/>
      <c r="Z14638" s="396"/>
      <c r="AA14638" s="441"/>
    </row>
    <row r="14639" spans="25:27" x14ac:dyDescent="0.2">
      <c r="Y14639" s="396"/>
      <c r="Z14639" s="396"/>
      <c r="AA14639" s="441"/>
    </row>
    <row r="14640" spans="25:27" x14ac:dyDescent="0.2">
      <c r="Y14640" s="396"/>
      <c r="Z14640" s="396"/>
      <c r="AA14640" s="441"/>
    </row>
    <row r="14641" spans="25:27" x14ac:dyDescent="0.2">
      <c r="Y14641" s="396"/>
      <c r="Z14641" s="396"/>
      <c r="AA14641" s="441"/>
    </row>
    <row r="14642" spans="25:27" x14ac:dyDescent="0.2">
      <c r="Y14642" s="396"/>
      <c r="Z14642" s="396"/>
      <c r="AA14642" s="441"/>
    </row>
    <row r="14643" spans="25:27" x14ac:dyDescent="0.2">
      <c r="Y14643" s="396"/>
      <c r="Z14643" s="396"/>
      <c r="AA14643" s="441"/>
    </row>
    <row r="14644" spans="25:27" x14ac:dyDescent="0.2">
      <c r="Y14644" s="396"/>
      <c r="Z14644" s="396"/>
      <c r="AA14644" s="441"/>
    </row>
    <row r="14645" spans="25:27" x14ac:dyDescent="0.2">
      <c r="Y14645" s="396"/>
      <c r="Z14645" s="396"/>
      <c r="AA14645" s="441"/>
    </row>
    <row r="14646" spans="25:27" x14ac:dyDescent="0.2">
      <c r="Y14646" s="396"/>
      <c r="Z14646" s="396"/>
      <c r="AA14646" s="441"/>
    </row>
    <row r="14647" spans="25:27" x14ac:dyDescent="0.2">
      <c r="Y14647" s="396"/>
      <c r="Z14647" s="396"/>
      <c r="AA14647" s="441"/>
    </row>
    <row r="14648" spans="25:27" x14ac:dyDescent="0.2">
      <c r="Y14648" s="396"/>
      <c r="Z14648" s="396"/>
      <c r="AA14648" s="441"/>
    </row>
    <row r="14649" spans="25:27" x14ac:dyDescent="0.2">
      <c r="Y14649" s="396"/>
      <c r="Z14649" s="396"/>
      <c r="AA14649" s="441"/>
    </row>
    <row r="14650" spans="25:27" x14ac:dyDescent="0.2">
      <c r="Y14650" s="396"/>
      <c r="Z14650" s="396"/>
      <c r="AA14650" s="441"/>
    </row>
    <row r="14651" spans="25:27" x14ac:dyDescent="0.2">
      <c r="Y14651" s="396"/>
      <c r="Z14651" s="396"/>
      <c r="AA14651" s="441"/>
    </row>
    <row r="14652" spans="25:27" x14ac:dyDescent="0.2">
      <c r="Y14652" s="396"/>
      <c r="Z14652" s="396"/>
      <c r="AA14652" s="441"/>
    </row>
    <row r="14653" spans="25:27" x14ac:dyDescent="0.2">
      <c r="Y14653" s="396"/>
      <c r="Z14653" s="396"/>
      <c r="AA14653" s="441"/>
    </row>
    <row r="14654" spans="25:27" x14ac:dyDescent="0.2">
      <c r="Y14654" s="396"/>
      <c r="Z14654" s="396"/>
      <c r="AA14654" s="441"/>
    </row>
    <row r="14655" spans="25:27" x14ac:dyDescent="0.2">
      <c r="Y14655" s="396"/>
      <c r="Z14655" s="396"/>
      <c r="AA14655" s="441"/>
    </row>
    <row r="14656" spans="25:27" x14ac:dyDescent="0.2">
      <c r="Y14656" s="396"/>
      <c r="Z14656" s="396"/>
      <c r="AA14656" s="441"/>
    </row>
    <row r="14657" spans="25:27" x14ac:dyDescent="0.2">
      <c r="Y14657" s="396"/>
      <c r="Z14657" s="396"/>
      <c r="AA14657" s="441"/>
    </row>
    <row r="14658" spans="25:27" x14ac:dyDescent="0.2">
      <c r="Y14658" s="396"/>
      <c r="Z14658" s="396"/>
      <c r="AA14658" s="441"/>
    </row>
    <row r="14659" spans="25:27" x14ac:dyDescent="0.2">
      <c r="Y14659" s="396"/>
      <c r="Z14659" s="396"/>
      <c r="AA14659" s="441"/>
    </row>
    <row r="14660" spans="25:27" x14ac:dyDescent="0.2">
      <c r="Y14660" s="396"/>
      <c r="Z14660" s="396"/>
      <c r="AA14660" s="441"/>
    </row>
    <row r="14661" spans="25:27" x14ac:dyDescent="0.2">
      <c r="Y14661" s="396"/>
      <c r="Z14661" s="396"/>
      <c r="AA14661" s="441"/>
    </row>
    <row r="14662" spans="25:27" x14ac:dyDescent="0.2">
      <c r="Y14662" s="396"/>
      <c r="Z14662" s="396"/>
      <c r="AA14662" s="441"/>
    </row>
    <row r="14663" spans="25:27" x14ac:dyDescent="0.2">
      <c r="Y14663" s="396"/>
      <c r="Z14663" s="396"/>
      <c r="AA14663" s="441"/>
    </row>
    <row r="14664" spans="25:27" x14ac:dyDescent="0.2">
      <c r="Y14664" s="396"/>
      <c r="Z14664" s="396"/>
      <c r="AA14664" s="441"/>
    </row>
    <row r="14665" spans="25:27" x14ac:dyDescent="0.2">
      <c r="Y14665" s="396"/>
      <c r="Z14665" s="396"/>
      <c r="AA14665" s="441"/>
    </row>
    <row r="14666" spans="25:27" x14ac:dyDescent="0.2">
      <c r="Y14666" s="396"/>
      <c r="Z14666" s="396"/>
      <c r="AA14666" s="441"/>
    </row>
    <row r="14667" spans="25:27" x14ac:dyDescent="0.2">
      <c r="Y14667" s="396"/>
      <c r="Z14667" s="396"/>
      <c r="AA14667" s="441"/>
    </row>
    <row r="14668" spans="25:27" x14ac:dyDescent="0.2">
      <c r="Y14668" s="396"/>
      <c r="Z14668" s="396"/>
      <c r="AA14668" s="441"/>
    </row>
    <row r="14669" spans="25:27" x14ac:dyDescent="0.2">
      <c r="Y14669" s="396"/>
      <c r="Z14669" s="396"/>
      <c r="AA14669" s="441"/>
    </row>
    <row r="14670" spans="25:27" x14ac:dyDescent="0.2">
      <c r="Y14670" s="396"/>
      <c r="Z14670" s="396"/>
      <c r="AA14670" s="441"/>
    </row>
    <row r="14671" spans="25:27" x14ac:dyDescent="0.2">
      <c r="Y14671" s="396"/>
      <c r="Z14671" s="396"/>
      <c r="AA14671" s="441"/>
    </row>
    <row r="14672" spans="25:27" x14ac:dyDescent="0.2">
      <c r="Y14672" s="396"/>
      <c r="Z14672" s="396"/>
      <c r="AA14672" s="441"/>
    </row>
    <row r="14673" spans="25:27" x14ac:dyDescent="0.2">
      <c r="Y14673" s="396"/>
      <c r="Z14673" s="396"/>
      <c r="AA14673" s="441"/>
    </row>
    <row r="14674" spans="25:27" x14ac:dyDescent="0.2">
      <c r="Y14674" s="396"/>
      <c r="Z14674" s="396"/>
      <c r="AA14674" s="441"/>
    </row>
    <row r="14675" spans="25:27" x14ac:dyDescent="0.2">
      <c r="Y14675" s="396"/>
      <c r="Z14675" s="396"/>
      <c r="AA14675" s="441"/>
    </row>
    <row r="14676" spans="25:27" x14ac:dyDescent="0.2">
      <c r="Y14676" s="396"/>
      <c r="Z14676" s="396"/>
      <c r="AA14676" s="441"/>
    </row>
    <row r="14677" spans="25:27" x14ac:dyDescent="0.2">
      <c r="Y14677" s="396"/>
      <c r="Z14677" s="396"/>
      <c r="AA14677" s="441"/>
    </row>
    <row r="14678" spans="25:27" x14ac:dyDescent="0.2">
      <c r="Y14678" s="396"/>
      <c r="Z14678" s="396"/>
      <c r="AA14678" s="441"/>
    </row>
    <row r="14679" spans="25:27" x14ac:dyDescent="0.2">
      <c r="Y14679" s="396"/>
      <c r="Z14679" s="396"/>
      <c r="AA14679" s="441"/>
    </row>
    <row r="14680" spans="25:27" x14ac:dyDescent="0.2">
      <c r="Y14680" s="396"/>
      <c r="Z14680" s="396"/>
      <c r="AA14680" s="441"/>
    </row>
    <row r="14681" spans="25:27" x14ac:dyDescent="0.2">
      <c r="Y14681" s="396"/>
      <c r="Z14681" s="396"/>
      <c r="AA14681" s="441"/>
    </row>
    <row r="14682" spans="25:27" x14ac:dyDescent="0.2">
      <c r="Y14682" s="396"/>
      <c r="Z14682" s="396"/>
      <c r="AA14682" s="441"/>
    </row>
    <row r="14683" spans="25:27" x14ac:dyDescent="0.2">
      <c r="Y14683" s="396"/>
      <c r="Z14683" s="396"/>
      <c r="AA14683" s="441"/>
    </row>
    <row r="14684" spans="25:27" x14ac:dyDescent="0.2">
      <c r="Y14684" s="396"/>
      <c r="Z14684" s="396"/>
      <c r="AA14684" s="441"/>
    </row>
    <row r="14685" spans="25:27" x14ac:dyDescent="0.2">
      <c r="Y14685" s="396"/>
      <c r="Z14685" s="396"/>
      <c r="AA14685" s="441"/>
    </row>
    <row r="14686" spans="25:27" x14ac:dyDescent="0.2">
      <c r="Y14686" s="396"/>
      <c r="Z14686" s="396"/>
      <c r="AA14686" s="441"/>
    </row>
    <row r="14687" spans="25:27" x14ac:dyDescent="0.2">
      <c r="Y14687" s="396"/>
      <c r="Z14687" s="396"/>
      <c r="AA14687" s="441"/>
    </row>
    <row r="14688" spans="25:27" x14ac:dyDescent="0.2">
      <c r="Y14688" s="396"/>
      <c r="Z14688" s="396"/>
      <c r="AA14688" s="441"/>
    </row>
    <row r="14689" spans="25:27" x14ac:dyDescent="0.2">
      <c r="Y14689" s="396"/>
      <c r="Z14689" s="396"/>
      <c r="AA14689" s="441"/>
    </row>
    <row r="14690" spans="25:27" x14ac:dyDescent="0.2">
      <c r="Y14690" s="396"/>
      <c r="Z14690" s="396"/>
      <c r="AA14690" s="441"/>
    </row>
    <row r="14691" spans="25:27" x14ac:dyDescent="0.2">
      <c r="Y14691" s="396"/>
      <c r="Z14691" s="396"/>
      <c r="AA14691" s="441"/>
    </row>
    <row r="14692" spans="25:27" x14ac:dyDescent="0.2">
      <c r="Y14692" s="396"/>
      <c r="Z14692" s="396"/>
      <c r="AA14692" s="441"/>
    </row>
    <row r="14693" spans="25:27" x14ac:dyDescent="0.2">
      <c r="Y14693" s="396"/>
      <c r="Z14693" s="396"/>
      <c r="AA14693" s="441"/>
    </row>
    <row r="14694" spans="25:27" x14ac:dyDescent="0.2">
      <c r="Y14694" s="396"/>
      <c r="Z14694" s="396"/>
      <c r="AA14694" s="441"/>
    </row>
    <row r="14695" spans="25:27" x14ac:dyDescent="0.2">
      <c r="Y14695" s="396"/>
      <c r="Z14695" s="396"/>
      <c r="AA14695" s="441"/>
    </row>
    <row r="14696" spans="25:27" x14ac:dyDescent="0.2">
      <c r="Y14696" s="396"/>
      <c r="Z14696" s="396"/>
      <c r="AA14696" s="441"/>
    </row>
    <row r="14697" spans="25:27" x14ac:dyDescent="0.2">
      <c r="Y14697" s="396"/>
      <c r="Z14697" s="396"/>
      <c r="AA14697" s="441"/>
    </row>
    <row r="14698" spans="25:27" x14ac:dyDescent="0.2">
      <c r="Y14698" s="396"/>
      <c r="Z14698" s="396"/>
      <c r="AA14698" s="441"/>
    </row>
    <row r="14699" spans="25:27" x14ac:dyDescent="0.2">
      <c r="Y14699" s="396"/>
      <c r="Z14699" s="396"/>
      <c r="AA14699" s="441"/>
    </row>
    <row r="14700" spans="25:27" x14ac:dyDescent="0.2">
      <c r="Y14700" s="396"/>
      <c r="Z14700" s="396"/>
      <c r="AA14700" s="441"/>
    </row>
    <row r="14701" spans="25:27" x14ac:dyDescent="0.2">
      <c r="Y14701" s="396"/>
      <c r="Z14701" s="396"/>
      <c r="AA14701" s="441"/>
    </row>
    <row r="14702" spans="25:27" x14ac:dyDescent="0.2">
      <c r="Y14702" s="396"/>
      <c r="Z14702" s="396"/>
      <c r="AA14702" s="441"/>
    </row>
    <row r="14703" spans="25:27" x14ac:dyDescent="0.2">
      <c r="Y14703" s="396"/>
      <c r="Z14703" s="396"/>
      <c r="AA14703" s="441"/>
    </row>
    <row r="14704" spans="25:27" x14ac:dyDescent="0.2">
      <c r="Y14704" s="396"/>
      <c r="Z14704" s="396"/>
      <c r="AA14704" s="441"/>
    </row>
    <row r="14705" spans="25:27" x14ac:dyDescent="0.2">
      <c r="Y14705" s="396"/>
      <c r="Z14705" s="396"/>
      <c r="AA14705" s="441"/>
    </row>
    <row r="14706" spans="25:27" x14ac:dyDescent="0.2">
      <c r="Y14706" s="396"/>
      <c r="Z14706" s="396"/>
      <c r="AA14706" s="441"/>
    </row>
    <row r="14707" spans="25:27" x14ac:dyDescent="0.2">
      <c r="Y14707" s="396"/>
      <c r="Z14707" s="396"/>
      <c r="AA14707" s="441"/>
    </row>
    <row r="14708" spans="25:27" x14ac:dyDescent="0.2">
      <c r="Y14708" s="396"/>
      <c r="Z14708" s="396"/>
      <c r="AA14708" s="441"/>
    </row>
    <row r="14709" spans="25:27" x14ac:dyDescent="0.2">
      <c r="Y14709" s="396"/>
      <c r="Z14709" s="396"/>
      <c r="AA14709" s="441"/>
    </row>
    <row r="14710" spans="25:27" x14ac:dyDescent="0.2">
      <c r="Y14710" s="396"/>
      <c r="Z14710" s="396"/>
      <c r="AA14710" s="441"/>
    </row>
    <row r="14711" spans="25:27" x14ac:dyDescent="0.2">
      <c r="Y14711" s="396"/>
      <c r="Z14711" s="396"/>
      <c r="AA14711" s="441"/>
    </row>
    <row r="14712" spans="25:27" x14ac:dyDescent="0.2">
      <c r="Y14712" s="396"/>
      <c r="Z14712" s="396"/>
      <c r="AA14712" s="441"/>
    </row>
    <row r="14713" spans="25:27" x14ac:dyDescent="0.2">
      <c r="Y14713" s="396"/>
      <c r="Z14713" s="396"/>
      <c r="AA14713" s="441"/>
    </row>
    <row r="14714" spans="25:27" x14ac:dyDescent="0.2">
      <c r="Y14714" s="396"/>
      <c r="Z14714" s="396"/>
      <c r="AA14714" s="441"/>
    </row>
    <row r="14715" spans="25:27" x14ac:dyDescent="0.2">
      <c r="Y14715" s="396"/>
      <c r="Z14715" s="396"/>
      <c r="AA14715" s="441"/>
    </row>
    <row r="14716" spans="25:27" x14ac:dyDescent="0.2">
      <c r="Y14716" s="396"/>
      <c r="Z14716" s="396"/>
      <c r="AA14716" s="441"/>
    </row>
    <row r="14717" spans="25:27" x14ac:dyDescent="0.2">
      <c r="Y14717" s="396"/>
      <c r="Z14717" s="396"/>
      <c r="AA14717" s="441"/>
    </row>
    <row r="14718" spans="25:27" x14ac:dyDescent="0.2">
      <c r="Y14718" s="396"/>
      <c r="Z14718" s="396"/>
      <c r="AA14718" s="441"/>
    </row>
    <row r="14719" spans="25:27" x14ac:dyDescent="0.2">
      <c r="Y14719" s="396"/>
      <c r="Z14719" s="396"/>
      <c r="AA14719" s="441"/>
    </row>
    <row r="14720" spans="25:27" x14ac:dyDescent="0.2">
      <c r="Y14720" s="396"/>
      <c r="Z14720" s="396"/>
      <c r="AA14720" s="441"/>
    </row>
    <row r="14721" spans="25:27" x14ac:dyDescent="0.2">
      <c r="Y14721" s="396"/>
      <c r="Z14721" s="396"/>
      <c r="AA14721" s="441"/>
    </row>
    <row r="14722" spans="25:27" x14ac:dyDescent="0.2">
      <c r="Y14722" s="396"/>
      <c r="Z14722" s="396"/>
      <c r="AA14722" s="441"/>
    </row>
    <row r="14723" spans="25:27" x14ac:dyDescent="0.2">
      <c r="Y14723" s="396"/>
      <c r="Z14723" s="396"/>
      <c r="AA14723" s="441"/>
    </row>
    <row r="14724" spans="25:27" x14ac:dyDescent="0.2">
      <c r="Y14724" s="396"/>
      <c r="Z14724" s="396"/>
      <c r="AA14724" s="441"/>
    </row>
    <row r="14725" spans="25:27" x14ac:dyDescent="0.2">
      <c r="Y14725" s="396"/>
      <c r="Z14725" s="396"/>
      <c r="AA14725" s="441"/>
    </row>
    <row r="14726" spans="25:27" x14ac:dyDescent="0.2">
      <c r="Y14726" s="396"/>
      <c r="Z14726" s="396"/>
      <c r="AA14726" s="441"/>
    </row>
    <row r="14727" spans="25:27" x14ac:dyDescent="0.2">
      <c r="Y14727" s="396"/>
      <c r="Z14727" s="396"/>
      <c r="AA14727" s="441"/>
    </row>
    <row r="14728" spans="25:27" x14ac:dyDescent="0.2">
      <c r="Y14728" s="396"/>
      <c r="Z14728" s="396"/>
      <c r="AA14728" s="441"/>
    </row>
    <row r="14729" spans="25:27" x14ac:dyDescent="0.2">
      <c r="Y14729" s="396"/>
      <c r="Z14729" s="396"/>
      <c r="AA14729" s="441"/>
    </row>
    <row r="14730" spans="25:27" x14ac:dyDescent="0.2">
      <c r="Y14730" s="396"/>
      <c r="Z14730" s="396"/>
      <c r="AA14730" s="441"/>
    </row>
    <row r="14731" spans="25:27" x14ac:dyDescent="0.2">
      <c r="Y14731" s="396"/>
      <c r="Z14731" s="396"/>
      <c r="AA14731" s="441"/>
    </row>
    <row r="14732" spans="25:27" x14ac:dyDescent="0.2">
      <c r="Y14732" s="396"/>
      <c r="Z14732" s="396"/>
      <c r="AA14732" s="441"/>
    </row>
    <row r="14733" spans="25:27" x14ac:dyDescent="0.2">
      <c r="Y14733" s="396"/>
      <c r="Z14733" s="396"/>
      <c r="AA14733" s="441"/>
    </row>
    <row r="14734" spans="25:27" x14ac:dyDescent="0.2">
      <c r="Y14734" s="396"/>
      <c r="Z14734" s="396"/>
      <c r="AA14734" s="441"/>
    </row>
    <row r="14735" spans="25:27" x14ac:dyDescent="0.2">
      <c r="Y14735" s="396"/>
      <c r="Z14735" s="396"/>
      <c r="AA14735" s="441"/>
    </row>
    <row r="14736" spans="25:27" x14ac:dyDescent="0.2">
      <c r="Y14736" s="396"/>
      <c r="Z14736" s="396"/>
      <c r="AA14736" s="441"/>
    </row>
    <row r="14737" spans="25:27" x14ac:dyDescent="0.2">
      <c r="Y14737" s="396"/>
      <c r="Z14737" s="396"/>
      <c r="AA14737" s="441"/>
    </row>
    <row r="14738" spans="25:27" x14ac:dyDescent="0.2">
      <c r="Y14738" s="396"/>
      <c r="Z14738" s="396"/>
      <c r="AA14738" s="441"/>
    </row>
    <row r="14739" spans="25:27" x14ac:dyDescent="0.2">
      <c r="Y14739" s="396"/>
      <c r="Z14739" s="396"/>
      <c r="AA14739" s="441"/>
    </row>
    <row r="14740" spans="25:27" x14ac:dyDescent="0.2">
      <c r="Y14740" s="396"/>
      <c r="Z14740" s="396"/>
      <c r="AA14740" s="441"/>
    </row>
    <row r="14741" spans="25:27" x14ac:dyDescent="0.2">
      <c r="Y14741" s="396"/>
      <c r="Z14741" s="396"/>
      <c r="AA14741" s="441"/>
    </row>
    <row r="14742" spans="25:27" x14ac:dyDescent="0.2">
      <c r="Y14742" s="396"/>
      <c r="Z14742" s="396"/>
      <c r="AA14742" s="441"/>
    </row>
    <row r="14743" spans="25:27" x14ac:dyDescent="0.2">
      <c r="Y14743" s="396"/>
      <c r="Z14743" s="396"/>
      <c r="AA14743" s="441"/>
    </row>
    <row r="14744" spans="25:27" x14ac:dyDescent="0.2">
      <c r="Y14744" s="396"/>
      <c r="Z14744" s="396"/>
      <c r="AA14744" s="441"/>
    </row>
    <row r="14745" spans="25:27" x14ac:dyDescent="0.2">
      <c r="Y14745" s="396"/>
      <c r="Z14745" s="396"/>
      <c r="AA14745" s="441"/>
    </row>
    <row r="14746" spans="25:27" x14ac:dyDescent="0.2">
      <c r="Y14746" s="396"/>
      <c r="Z14746" s="396"/>
      <c r="AA14746" s="441"/>
    </row>
    <row r="14747" spans="25:27" x14ac:dyDescent="0.2">
      <c r="Y14747" s="396"/>
      <c r="Z14747" s="396"/>
      <c r="AA14747" s="441"/>
    </row>
    <row r="14748" spans="25:27" x14ac:dyDescent="0.2">
      <c r="Y14748" s="396"/>
      <c r="Z14748" s="396"/>
      <c r="AA14748" s="441"/>
    </row>
    <row r="14749" spans="25:27" x14ac:dyDescent="0.2">
      <c r="Y14749" s="396"/>
      <c r="Z14749" s="396"/>
      <c r="AA14749" s="441"/>
    </row>
    <row r="14750" spans="25:27" x14ac:dyDescent="0.2">
      <c r="Y14750" s="396"/>
      <c r="Z14750" s="396"/>
      <c r="AA14750" s="441"/>
    </row>
    <row r="14751" spans="25:27" x14ac:dyDescent="0.2">
      <c r="Y14751" s="396"/>
      <c r="Z14751" s="396"/>
      <c r="AA14751" s="441"/>
    </row>
    <row r="14752" spans="25:27" x14ac:dyDescent="0.2">
      <c r="Y14752" s="396"/>
      <c r="Z14752" s="396"/>
      <c r="AA14752" s="441"/>
    </row>
    <row r="14753" spans="25:27" x14ac:dyDescent="0.2">
      <c r="Y14753" s="396"/>
      <c r="Z14753" s="396"/>
      <c r="AA14753" s="441"/>
    </row>
    <row r="14754" spans="25:27" x14ac:dyDescent="0.2">
      <c r="Y14754" s="396"/>
      <c r="Z14754" s="396"/>
      <c r="AA14754" s="441"/>
    </row>
    <row r="14755" spans="25:27" x14ac:dyDescent="0.2">
      <c r="Y14755" s="396"/>
      <c r="Z14755" s="396"/>
      <c r="AA14755" s="441"/>
    </row>
    <row r="14756" spans="25:27" x14ac:dyDescent="0.2">
      <c r="Y14756" s="396"/>
      <c r="Z14756" s="396"/>
      <c r="AA14756" s="441"/>
    </row>
    <row r="14757" spans="25:27" x14ac:dyDescent="0.2">
      <c r="Y14757" s="396"/>
      <c r="Z14757" s="396"/>
      <c r="AA14757" s="441"/>
    </row>
    <row r="14758" spans="25:27" x14ac:dyDescent="0.2">
      <c r="Y14758" s="396"/>
      <c r="Z14758" s="396"/>
      <c r="AA14758" s="441"/>
    </row>
    <row r="14759" spans="25:27" x14ac:dyDescent="0.2">
      <c r="Y14759" s="396"/>
      <c r="Z14759" s="396"/>
      <c r="AA14759" s="441"/>
    </row>
    <row r="14760" spans="25:27" x14ac:dyDescent="0.2">
      <c r="Y14760" s="396"/>
      <c r="Z14760" s="396"/>
      <c r="AA14760" s="441"/>
    </row>
    <row r="14761" spans="25:27" x14ac:dyDescent="0.2">
      <c r="Y14761" s="396"/>
      <c r="Z14761" s="396"/>
      <c r="AA14761" s="441"/>
    </row>
    <row r="14762" spans="25:27" x14ac:dyDescent="0.2">
      <c r="Y14762" s="396"/>
      <c r="Z14762" s="396"/>
      <c r="AA14762" s="441"/>
    </row>
    <row r="14763" spans="25:27" x14ac:dyDescent="0.2">
      <c r="Y14763" s="396"/>
      <c r="Z14763" s="396"/>
      <c r="AA14763" s="441"/>
    </row>
    <row r="14764" spans="25:27" x14ac:dyDescent="0.2">
      <c r="Y14764" s="396"/>
      <c r="Z14764" s="396"/>
      <c r="AA14764" s="441"/>
    </row>
    <row r="14765" spans="25:27" x14ac:dyDescent="0.2">
      <c r="Y14765" s="396"/>
      <c r="Z14765" s="396"/>
      <c r="AA14765" s="441"/>
    </row>
    <row r="14766" spans="25:27" x14ac:dyDescent="0.2">
      <c r="Y14766" s="396"/>
      <c r="Z14766" s="396"/>
      <c r="AA14766" s="441"/>
    </row>
    <row r="14767" spans="25:27" x14ac:dyDescent="0.2">
      <c r="Y14767" s="396"/>
      <c r="Z14767" s="396"/>
      <c r="AA14767" s="441"/>
    </row>
    <row r="14768" spans="25:27" x14ac:dyDescent="0.2">
      <c r="Y14768" s="396"/>
      <c r="Z14768" s="396"/>
      <c r="AA14768" s="441"/>
    </row>
    <row r="14769" spans="25:27" x14ac:dyDescent="0.2">
      <c r="Y14769" s="396"/>
      <c r="Z14769" s="396"/>
      <c r="AA14769" s="441"/>
    </row>
    <row r="14770" spans="25:27" x14ac:dyDescent="0.2">
      <c r="Y14770" s="396"/>
      <c r="Z14770" s="396"/>
      <c r="AA14770" s="441"/>
    </row>
    <row r="14771" spans="25:27" x14ac:dyDescent="0.2">
      <c r="Y14771" s="396"/>
      <c r="Z14771" s="396"/>
      <c r="AA14771" s="441"/>
    </row>
    <row r="14772" spans="25:27" x14ac:dyDescent="0.2">
      <c r="Y14772" s="396"/>
      <c r="Z14772" s="396"/>
      <c r="AA14772" s="441"/>
    </row>
    <row r="14773" spans="25:27" x14ac:dyDescent="0.2">
      <c r="Y14773" s="396"/>
      <c r="Z14773" s="396"/>
      <c r="AA14773" s="441"/>
    </row>
    <row r="14774" spans="25:27" x14ac:dyDescent="0.2">
      <c r="Y14774" s="396"/>
      <c r="Z14774" s="396"/>
      <c r="AA14774" s="441"/>
    </row>
    <row r="14775" spans="25:27" x14ac:dyDescent="0.2">
      <c r="Y14775" s="396"/>
      <c r="Z14775" s="396"/>
      <c r="AA14775" s="441"/>
    </row>
    <row r="14776" spans="25:27" x14ac:dyDescent="0.2">
      <c r="Y14776" s="396"/>
      <c r="Z14776" s="396"/>
      <c r="AA14776" s="441"/>
    </row>
    <row r="14777" spans="25:27" x14ac:dyDescent="0.2">
      <c r="Y14777" s="396"/>
      <c r="Z14777" s="396"/>
      <c r="AA14777" s="441"/>
    </row>
    <row r="14778" spans="25:27" x14ac:dyDescent="0.2">
      <c r="Y14778" s="396"/>
      <c r="Z14778" s="396"/>
      <c r="AA14778" s="441"/>
    </row>
    <row r="14779" spans="25:27" x14ac:dyDescent="0.2">
      <c r="Y14779" s="396"/>
      <c r="Z14779" s="396"/>
      <c r="AA14779" s="441"/>
    </row>
    <row r="14780" spans="25:27" x14ac:dyDescent="0.2">
      <c r="Y14780" s="396"/>
      <c r="Z14780" s="396"/>
      <c r="AA14780" s="441"/>
    </row>
    <row r="14781" spans="25:27" x14ac:dyDescent="0.2">
      <c r="Y14781" s="396"/>
      <c r="Z14781" s="396"/>
      <c r="AA14781" s="441"/>
    </row>
    <row r="14782" spans="25:27" x14ac:dyDescent="0.2">
      <c r="Y14782" s="396"/>
      <c r="Z14782" s="396"/>
      <c r="AA14782" s="441"/>
    </row>
    <row r="14783" spans="25:27" x14ac:dyDescent="0.2">
      <c r="Y14783" s="396"/>
      <c r="Z14783" s="396"/>
      <c r="AA14783" s="441"/>
    </row>
    <row r="14784" spans="25:27" x14ac:dyDescent="0.2">
      <c r="Y14784" s="396"/>
      <c r="Z14784" s="396"/>
      <c r="AA14784" s="441"/>
    </row>
    <row r="14785" spans="25:27" x14ac:dyDescent="0.2">
      <c r="Y14785" s="396"/>
      <c r="Z14785" s="396"/>
      <c r="AA14785" s="441"/>
    </row>
    <row r="14786" spans="25:27" x14ac:dyDescent="0.2">
      <c r="Y14786" s="396"/>
      <c r="Z14786" s="396"/>
      <c r="AA14786" s="441"/>
    </row>
    <row r="14787" spans="25:27" x14ac:dyDescent="0.2">
      <c r="Y14787" s="396"/>
      <c r="Z14787" s="396"/>
      <c r="AA14787" s="441"/>
    </row>
    <row r="14788" spans="25:27" x14ac:dyDescent="0.2">
      <c r="Y14788" s="396"/>
      <c r="Z14788" s="396"/>
      <c r="AA14788" s="441"/>
    </row>
    <row r="14789" spans="25:27" x14ac:dyDescent="0.2">
      <c r="Y14789" s="396"/>
      <c r="Z14789" s="396"/>
      <c r="AA14789" s="441"/>
    </row>
    <row r="14790" spans="25:27" x14ac:dyDescent="0.2">
      <c r="Y14790" s="396"/>
      <c r="Z14790" s="396"/>
      <c r="AA14790" s="441"/>
    </row>
    <row r="14791" spans="25:27" x14ac:dyDescent="0.2">
      <c r="Y14791" s="396"/>
      <c r="Z14791" s="396"/>
      <c r="AA14791" s="441"/>
    </row>
    <row r="14792" spans="25:27" x14ac:dyDescent="0.2">
      <c r="Y14792" s="396"/>
      <c r="Z14792" s="396"/>
      <c r="AA14792" s="441"/>
    </row>
    <row r="14793" spans="25:27" x14ac:dyDescent="0.2">
      <c r="Y14793" s="396"/>
      <c r="Z14793" s="396"/>
      <c r="AA14793" s="441"/>
    </row>
    <row r="14794" spans="25:27" x14ac:dyDescent="0.2">
      <c r="Y14794" s="396"/>
      <c r="Z14794" s="396"/>
      <c r="AA14794" s="441"/>
    </row>
    <row r="14795" spans="25:27" x14ac:dyDescent="0.2">
      <c r="Y14795" s="396"/>
      <c r="Z14795" s="396"/>
      <c r="AA14795" s="441"/>
    </row>
    <row r="14796" spans="25:27" x14ac:dyDescent="0.2">
      <c r="Y14796" s="396"/>
      <c r="Z14796" s="396"/>
      <c r="AA14796" s="441"/>
    </row>
    <row r="14797" spans="25:27" x14ac:dyDescent="0.2">
      <c r="Y14797" s="396"/>
      <c r="Z14797" s="396"/>
      <c r="AA14797" s="441"/>
    </row>
    <row r="14798" spans="25:27" x14ac:dyDescent="0.2">
      <c r="Y14798" s="396"/>
      <c r="Z14798" s="396"/>
      <c r="AA14798" s="441"/>
    </row>
    <row r="14799" spans="25:27" x14ac:dyDescent="0.2">
      <c r="Y14799" s="396"/>
      <c r="Z14799" s="396"/>
      <c r="AA14799" s="441"/>
    </row>
    <row r="14800" spans="25:27" x14ac:dyDescent="0.2">
      <c r="Y14800" s="396"/>
      <c r="Z14800" s="396"/>
      <c r="AA14800" s="441"/>
    </row>
    <row r="14801" spans="25:27" x14ac:dyDescent="0.2">
      <c r="Y14801" s="396"/>
      <c r="Z14801" s="396"/>
      <c r="AA14801" s="441"/>
    </row>
    <row r="14802" spans="25:27" x14ac:dyDescent="0.2">
      <c r="Y14802" s="396"/>
      <c r="Z14802" s="396"/>
      <c r="AA14802" s="441"/>
    </row>
    <row r="14803" spans="25:27" x14ac:dyDescent="0.2">
      <c r="Y14803" s="396"/>
      <c r="Z14803" s="396"/>
      <c r="AA14803" s="441"/>
    </row>
    <row r="14804" spans="25:27" x14ac:dyDescent="0.2">
      <c r="Y14804" s="396"/>
      <c r="Z14804" s="396"/>
      <c r="AA14804" s="441"/>
    </row>
    <row r="14805" spans="25:27" x14ac:dyDescent="0.2">
      <c r="Y14805" s="396"/>
      <c r="Z14805" s="396"/>
      <c r="AA14805" s="441"/>
    </row>
    <row r="14806" spans="25:27" x14ac:dyDescent="0.2">
      <c r="Y14806" s="396"/>
      <c r="Z14806" s="396"/>
      <c r="AA14806" s="441"/>
    </row>
    <row r="14807" spans="25:27" x14ac:dyDescent="0.2">
      <c r="Y14807" s="396"/>
      <c r="Z14807" s="396"/>
      <c r="AA14807" s="441"/>
    </row>
    <row r="14808" spans="25:27" x14ac:dyDescent="0.2">
      <c r="Y14808" s="396"/>
      <c r="Z14808" s="396"/>
      <c r="AA14808" s="441"/>
    </row>
    <row r="14809" spans="25:27" x14ac:dyDescent="0.2">
      <c r="Y14809" s="396"/>
      <c r="Z14809" s="396"/>
      <c r="AA14809" s="441"/>
    </row>
    <row r="14810" spans="25:27" x14ac:dyDescent="0.2">
      <c r="Y14810" s="396"/>
      <c r="Z14810" s="396"/>
      <c r="AA14810" s="441"/>
    </row>
    <row r="14811" spans="25:27" x14ac:dyDescent="0.2">
      <c r="Y14811" s="396"/>
      <c r="Z14811" s="396"/>
      <c r="AA14811" s="441"/>
    </row>
    <row r="14812" spans="25:27" x14ac:dyDescent="0.2">
      <c r="Y14812" s="396"/>
      <c r="Z14812" s="396"/>
      <c r="AA14812" s="441"/>
    </row>
    <row r="14813" spans="25:27" x14ac:dyDescent="0.2">
      <c r="Y14813" s="396"/>
      <c r="Z14813" s="396"/>
      <c r="AA14813" s="441"/>
    </row>
    <row r="14814" spans="25:27" x14ac:dyDescent="0.2">
      <c r="Y14814" s="396"/>
      <c r="Z14814" s="396"/>
      <c r="AA14814" s="441"/>
    </row>
    <row r="14815" spans="25:27" x14ac:dyDescent="0.2">
      <c r="Y14815" s="396"/>
      <c r="Z14815" s="396"/>
      <c r="AA14815" s="441"/>
    </row>
    <row r="14816" spans="25:27" x14ac:dyDescent="0.2">
      <c r="Y14816" s="396"/>
      <c r="Z14816" s="396"/>
      <c r="AA14816" s="441"/>
    </row>
    <row r="14817" spans="25:27" x14ac:dyDescent="0.2">
      <c r="Y14817" s="396"/>
      <c r="Z14817" s="396"/>
      <c r="AA14817" s="441"/>
    </row>
    <row r="14818" spans="25:27" x14ac:dyDescent="0.2">
      <c r="Y14818" s="396"/>
      <c r="Z14818" s="396"/>
      <c r="AA14818" s="441"/>
    </row>
    <row r="14819" spans="25:27" x14ac:dyDescent="0.2">
      <c r="Y14819" s="396"/>
      <c r="Z14819" s="396"/>
      <c r="AA14819" s="441"/>
    </row>
    <row r="14820" spans="25:27" x14ac:dyDescent="0.2">
      <c r="Y14820" s="396"/>
      <c r="Z14820" s="396"/>
      <c r="AA14820" s="441"/>
    </row>
    <row r="14821" spans="25:27" x14ac:dyDescent="0.2">
      <c r="Y14821" s="396"/>
      <c r="Z14821" s="396"/>
      <c r="AA14821" s="441"/>
    </row>
    <row r="14822" spans="25:27" x14ac:dyDescent="0.2">
      <c r="Y14822" s="396"/>
      <c r="Z14822" s="396"/>
      <c r="AA14822" s="441"/>
    </row>
    <row r="14823" spans="25:27" x14ac:dyDescent="0.2">
      <c r="Y14823" s="396"/>
      <c r="Z14823" s="396"/>
      <c r="AA14823" s="441"/>
    </row>
    <row r="14824" spans="25:27" x14ac:dyDescent="0.2">
      <c r="Y14824" s="396"/>
      <c r="Z14824" s="396"/>
      <c r="AA14824" s="441"/>
    </row>
    <row r="14825" spans="25:27" x14ac:dyDescent="0.2">
      <c r="Y14825" s="396"/>
      <c r="Z14825" s="396"/>
      <c r="AA14825" s="441"/>
    </row>
    <row r="14826" spans="25:27" x14ac:dyDescent="0.2">
      <c r="Y14826" s="396"/>
      <c r="Z14826" s="396"/>
      <c r="AA14826" s="441"/>
    </row>
    <row r="14827" spans="25:27" x14ac:dyDescent="0.2">
      <c r="Y14827" s="396"/>
      <c r="Z14827" s="396"/>
      <c r="AA14827" s="441"/>
    </row>
    <row r="14828" spans="25:27" x14ac:dyDescent="0.2">
      <c r="Y14828" s="396"/>
      <c r="Z14828" s="396"/>
      <c r="AA14828" s="441"/>
    </row>
    <row r="14829" spans="25:27" x14ac:dyDescent="0.2">
      <c r="Y14829" s="396"/>
      <c r="Z14829" s="396"/>
      <c r="AA14829" s="441"/>
    </row>
    <row r="14830" spans="25:27" x14ac:dyDescent="0.2">
      <c r="Y14830" s="396"/>
      <c r="Z14830" s="396"/>
      <c r="AA14830" s="441"/>
    </row>
    <row r="14831" spans="25:27" x14ac:dyDescent="0.2">
      <c r="Y14831" s="396"/>
      <c r="Z14831" s="396"/>
      <c r="AA14831" s="441"/>
    </row>
    <row r="14832" spans="25:27" x14ac:dyDescent="0.2">
      <c r="Y14832" s="396"/>
      <c r="Z14832" s="396"/>
      <c r="AA14832" s="441"/>
    </row>
    <row r="14833" spans="25:27" x14ac:dyDescent="0.2">
      <c r="Y14833" s="396"/>
      <c r="Z14833" s="396"/>
      <c r="AA14833" s="441"/>
    </row>
    <row r="14834" spans="25:27" x14ac:dyDescent="0.2">
      <c r="Y14834" s="396"/>
      <c r="Z14834" s="396"/>
      <c r="AA14834" s="441"/>
    </row>
    <row r="14835" spans="25:27" x14ac:dyDescent="0.2">
      <c r="Y14835" s="396"/>
      <c r="Z14835" s="396"/>
      <c r="AA14835" s="441"/>
    </row>
    <row r="14836" spans="25:27" x14ac:dyDescent="0.2">
      <c r="Y14836" s="396"/>
      <c r="Z14836" s="396"/>
      <c r="AA14836" s="441"/>
    </row>
    <row r="14837" spans="25:27" x14ac:dyDescent="0.2">
      <c r="Y14837" s="396"/>
      <c r="Z14837" s="396"/>
      <c r="AA14837" s="441"/>
    </row>
    <row r="14838" spans="25:27" x14ac:dyDescent="0.2">
      <c r="Y14838" s="396"/>
      <c r="Z14838" s="396"/>
      <c r="AA14838" s="441"/>
    </row>
    <row r="14839" spans="25:27" x14ac:dyDescent="0.2">
      <c r="Y14839" s="396"/>
      <c r="Z14839" s="396"/>
      <c r="AA14839" s="441"/>
    </row>
    <row r="14840" spans="25:27" x14ac:dyDescent="0.2">
      <c r="Y14840" s="396"/>
      <c r="Z14840" s="396"/>
      <c r="AA14840" s="441"/>
    </row>
    <row r="14841" spans="25:27" x14ac:dyDescent="0.2">
      <c r="Y14841" s="396"/>
      <c r="Z14841" s="396"/>
      <c r="AA14841" s="441"/>
    </row>
    <row r="14842" spans="25:27" x14ac:dyDescent="0.2">
      <c r="Y14842" s="396"/>
      <c r="Z14842" s="396"/>
      <c r="AA14842" s="441"/>
    </row>
    <row r="14843" spans="25:27" x14ac:dyDescent="0.2">
      <c r="Y14843" s="396"/>
      <c r="Z14843" s="396"/>
      <c r="AA14843" s="441"/>
    </row>
    <row r="14844" spans="25:27" x14ac:dyDescent="0.2">
      <c r="Y14844" s="396"/>
      <c r="Z14844" s="396"/>
      <c r="AA14844" s="441"/>
    </row>
    <row r="14845" spans="25:27" x14ac:dyDescent="0.2">
      <c r="Y14845" s="396"/>
      <c r="Z14845" s="396"/>
      <c r="AA14845" s="441"/>
    </row>
    <row r="14846" spans="25:27" x14ac:dyDescent="0.2">
      <c r="Y14846" s="396"/>
      <c r="Z14846" s="396"/>
      <c r="AA14846" s="441"/>
    </row>
    <row r="14847" spans="25:27" x14ac:dyDescent="0.2">
      <c r="Y14847" s="396"/>
      <c r="Z14847" s="396"/>
      <c r="AA14847" s="441"/>
    </row>
    <row r="14848" spans="25:27" x14ac:dyDescent="0.2">
      <c r="Y14848" s="396"/>
      <c r="Z14848" s="396"/>
      <c r="AA14848" s="441"/>
    </row>
    <row r="14849" spans="25:27" x14ac:dyDescent="0.2">
      <c r="Y14849" s="396"/>
      <c r="Z14849" s="396"/>
      <c r="AA14849" s="441"/>
    </row>
    <row r="14850" spans="25:27" x14ac:dyDescent="0.2">
      <c r="Y14850" s="396"/>
      <c r="Z14850" s="396"/>
      <c r="AA14850" s="441"/>
    </row>
    <row r="14851" spans="25:27" x14ac:dyDescent="0.2">
      <c r="Y14851" s="396"/>
      <c r="Z14851" s="396"/>
      <c r="AA14851" s="441"/>
    </row>
    <row r="14852" spans="25:27" x14ac:dyDescent="0.2">
      <c r="Y14852" s="396"/>
      <c r="Z14852" s="396"/>
      <c r="AA14852" s="441"/>
    </row>
    <row r="14853" spans="25:27" x14ac:dyDescent="0.2">
      <c r="Y14853" s="396"/>
      <c r="Z14853" s="396"/>
      <c r="AA14853" s="441"/>
    </row>
    <row r="14854" spans="25:27" x14ac:dyDescent="0.2">
      <c r="Y14854" s="396"/>
      <c r="Z14854" s="396"/>
      <c r="AA14854" s="441"/>
    </row>
    <row r="14855" spans="25:27" x14ac:dyDescent="0.2">
      <c r="Y14855" s="396"/>
      <c r="Z14855" s="396"/>
      <c r="AA14855" s="441"/>
    </row>
    <row r="14856" spans="25:27" x14ac:dyDescent="0.2">
      <c r="Y14856" s="396"/>
      <c r="Z14856" s="396"/>
      <c r="AA14856" s="441"/>
    </row>
    <row r="14857" spans="25:27" x14ac:dyDescent="0.2">
      <c r="Y14857" s="396"/>
      <c r="Z14857" s="396"/>
      <c r="AA14857" s="441"/>
    </row>
    <row r="14858" spans="25:27" x14ac:dyDescent="0.2">
      <c r="Y14858" s="396"/>
      <c r="Z14858" s="396"/>
      <c r="AA14858" s="441"/>
    </row>
    <row r="14859" spans="25:27" x14ac:dyDescent="0.2">
      <c r="Y14859" s="396"/>
      <c r="Z14859" s="396"/>
      <c r="AA14859" s="441"/>
    </row>
    <row r="14860" spans="25:27" x14ac:dyDescent="0.2">
      <c r="Y14860" s="396"/>
      <c r="Z14860" s="396"/>
      <c r="AA14860" s="441"/>
    </row>
    <row r="14861" spans="25:27" x14ac:dyDescent="0.2">
      <c r="Y14861" s="396"/>
      <c r="Z14861" s="396"/>
      <c r="AA14861" s="441"/>
    </row>
    <row r="14862" spans="25:27" x14ac:dyDescent="0.2">
      <c r="Y14862" s="396"/>
      <c r="Z14862" s="396"/>
      <c r="AA14862" s="441"/>
    </row>
    <row r="14863" spans="25:27" x14ac:dyDescent="0.2">
      <c r="Y14863" s="396"/>
      <c r="Z14863" s="396"/>
      <c r="AA14863" s="441"/>
    </row>
    <row r="14864" spans="25:27" x14ac:dyDescent="0.2">
      <c r="Y14864" s="396"/>
      <c r="Z14864" s="396"/>
      <c r="AA14864" s="441"/>
    </row>
    <row r="14865" spans="25:27" x14ac:dyDescent="0.2">
      <c r="Y14865" s="396"/>
      <c r="Z14865" s="396"/>
      <c r="AA14865" s="441"/>
    </row>
    <row r="14866" spans="25:27" x14ac:dyDescent="0.2">
      <c r="Y14866" s="396"/>
      <c r="Z14866" s="396"/>
      <c r="AA14866" s="441"/>
    </row>
    <row r="14867" spans="25:27" x14ac:dyDescent="0.2">
      <c r="Y14867" s="396"/>
      <c r="Z14867" s="396"/>
      <c r="AA14867" s="441"/>
    </row>
    <row r="14868" spans="25:27" x14ac:dyDescent="0.2">
      <c r="Y14868" s="396"/>
      <c r="Z14868" s="396"/>
      <c r="AA14868" s="441"/>
    </row>
    <row r="14869" spans="25:27" x14ac:dyDescent="0.2">
      <c r="Y14869" s="396"/>
      <c r="Z14869" s="396"/>
      <c r="AA14869" s="441"/>
    </row>
    <row r="14870" spans="25:27" x14ac:dyDescent="0.2">
      <c r="Y14870" s="396"/>
      <c r="Z14870" s="396"/>
      <c r="AA14870" s="441"/>
    </row>
    <row r="14871" spans="25:27" x14ac:dyDescent="0.2">
      <c r="Y14871" s="396"/>
      <c r="Z14871" s="396"/>
      <c r="AA14871" s="441"/>
    </row>
    <row r="14872" spans="25:27" x14ac:dyDescent="0.2">
      <c r="Y14872" s="396"/>
      <c r="Z14872" s="396"/>
      <c r="AA14872" s="441"/>
    </row>
    <row r="14873" spans="25:27" x14ac:dyDescent="0.2">
      <c r="Y14873" s="396"/>
      <c r="Z14873" s="396"/>
      <c r="AA14873" s="441"/>
    </row>
    <row r="14874" spans="25:27" x14ac:dyDescent="0.2">
      <c r="Y14874" s="396"/>
      <c r="Z14874" s="396"/>
      <c r="AA14874" s="441"/>
    </row>
    <row r="14875" spans="25:27" x14ac:dyDescent="0.2">
      <c r="Y14875" s="396"/>
      <c r="Z14875" s="396"/>
      <c r="AA14875" s="441"/>
    </row>
    <row r="14876" spans="25:27" x14ac:dyDescent="0.2">
      <c r="Y14876" s="396"/>
      <c r="Z14876" s="396"/>
      <c r="AA14876" s="441"/>
    </row>
    <row r="14877" spans="25:27" x14ac:dyDescent="0.2">
      <c r="Y14877" s="396"/>
      <c r="Z14877" s="396"/>
      <c r="AA14877" s="441"/>
    </row>
    <row r="14878" spans="25:27" x14ac:dyDescent="0.2">
      <c r="Y14878" s="396"/>
      <c r="Z14878" s="396"/>
      <c r="AA14878" s="441"/>
    </row>
    <row r="14879" spans="25:27" x14ac:dyDescent="0.2">
      <c r="Y14879" s="396"/>
      <c r="Z14879" s="396"/>
      <c r="AA14879" s="441"/>
    </row>
    <row r="14880" spans="25:27" x14ac:dyDescent="0.2">
      <c r="Y14880" s="396"/>
      <c r="Z14880" s="396"/>
      <c r="AA14880" s="441"/>
    </row>
    <row r="14881" spans="25:27" x14ac:dyDescent="0.2">
      <c r="Y14881" s="396"/>
      <c r="Z14881" s="396"/>
      <c r="AA14881" s="441"/>
    </row>
    <row r="14882" spans="25:27" x14ac:dyDescent="0.2">
      <c r="Y14882" s="396"/>
      <c r="Z14882" s="396"/>
      <c r="AA14882" s="441"/>
    </row>
    <row r="14883" spans="25:27" x14ac:dyDescent="0.2">
      <c r="Y14883" s="396"/>
      <c r="Z14883" s="396"/>
      <c r="AA14883" s="441"/>
    </row>
    <row r="14884" spans="25:27" x14ac:dyDescent="0.2">
      <c r="Y14884" s="396"/>
      <c r="Z14884" s="396"/>
      <c r="AA14884" s="441"/>
    </row>
    <row r="14885" spans="25:27" x14ac:dyDescent="0.2">
      <c r="Y14885" s="396"/>
      <c r="Z14885" s="396"/>
      <c r="AA14885" s="441"/>
    </row>
    <row r="14886" spans="25:27" x14ac:dyDescent="0.2">
      <c r="Y14886" s="396"/>
      <c r="Z14886" s="396"/>
      <c r="AA14886" s="441"/>
    </row>
    <row r="14887" spans="25:27" x14ac:dyDescent="0.2">
      <c r="Y14887" s="396"/>
      <c r="Z14887" s="396"/>
      <c r="AA14887" s="441"/>
    </row>
    <row r="14888" spans="25:27" x14ac:dyDescent="0.2">
      <c r="Y14888" s="396"/>
      <c r="Z14888" s="396"/>
      <c r="AA14888" s="441"/>
    </row>
    <row r="14889" spans="25:27" x14ac:dyDescent="0.2">
      <c r="Y14889" s="396"/>
      <c r="Z14889" s="396"/>
      <c r="AA14889" s="441"/>
    </row>
    <row r="14890" spans="25:27" x14ac:dyDescent="0.2">
      <c r="Y14890" s="396"/>
      <c r="Z14890" s="396"/>
      <c r="AA14890" s="441"/>
    </row>
    <row r="14891" spans="25:27" x14ac:dyDescent="0.2">
      <c r="Y14891" s="396"/>
      <c r="Z14891" s="396"/>
      <c r="AA14891" s="441"/>
    </row>
    <row r="14892" spans="25:27" x14ac:dyDescent="0.2">
      <c r="Y14892" s="396"/>
      <c r="Z14892" s="396"/>
      <c r="AA14892" s="441"/>
    </row>
    <row r="14893" spans="25:27" x14ac:dyDescent="0.2">
      <c r="Y14893" s="396"/>
      <c r="Z14893" s="396"/>
      <c r="AA14893" s="441"/>
    </row>
    <row r="14894" spans="25:27" x14ac:dyDescent="0.2">
      <c r="Y14894" s="396"/>
      <c r="Z14894" s="396"/>
      <c r="AA14894" s="441"/>
    </row>
    <row r="14895" spans="25:27" x14ac:dyDescent="0.2">
      <c r="Y14895" s="396"/>
      <c r="Z14895" s="396"/>
      <c r="AA14895" s="441"/>
    </row>
    <row r="14896" spans="25:27" x14ac:dyDescent="0.2">
      <c r="Y14896" s="396"/>
      <c r="Z14896" s="396"/>
      <c r="AA14896" s="441"/>
    </row>
    <row r="14897" spans="25:27" x14ac:dyDescent="0.2">
      <c r="Y14897" s="396"/>
      <c r="Z14897" s="396"/>
      <c r="AA14897" s="441"/>
    </row>
    <row r="14898" spans="25:27" x14ac:dyDescent="0.2">
      <c r="Y14898" s="396"/>
      <c r="Z14898" s="396"/>
      <c r="AA14898" s="441"/>
    </row>
    <row r="14899" spans="25:27" x14ac:dyDescent="0.2">
      <c r="Y14899" s="396"/>
      <c r="Z14899" s="396"/>
      <c r="AA14899" s="441"/>
    </row>
    <row r="14900" spans="25:27" x14ac:dyDescent="0.2">
      <c r="Y14900" s="396"/>
      <c r="Z14900" s="396"/>
      <c r="AA14900" s="441"/>
    </row>
    <row r="14901" spans="25:27" x14ac:dyDescent="0.2">
      <c r="Y14901" s="396"/>
      <c r="Z14901" s="396"/>
      <c r="AA14901" s="441"/>
    </row>
    <row r="14902" spans="25:27" x14ac:dyDescent="0.2">
      <c r="Y14902" s="396"/>
      <c r="Z14902" s="396"/>
      <c r="AA14902" s="441"/>
    </row>
    <row r="14903" spans="25:27" x14ac:dyDescent="0.2">
      <c r="Y14903" s="396"/>
      <c r="Z14903" s="396"/>
      <c r="AA14903" s="441"/>
    </row>
    <row r="14904" spans="25:27" x14ac:dyDescent="0.2">
      <c r="Y14904" s="396"/>
      <c r="Z14904" s="396"/>
      <c r="AA14904" s="441"/>
    </row>
    <row r="14905" spans="25:27" x14ac:dyDescent="0.2">
      <c r="Y14905" s="396"/>
      <c r="Z14905" s="396"/>
      <c r="AA14905" s="441"/>
    </row>
    <row r="14906" spans="25:27" x14ac:dyDescent="0.2">
      <c r="Y14906" s="396"/>
      <c r="Z14906" s="396"/>
      <c r="AA14906" s="441"/>
    </row>
    <row r="14907" spans="25:27" x14ac:dyDescent="0.2">
      <c r="Y14907" s="396"/>
      <c r="Z14907" s="396"/>
      <c r="AA14907" s="441"/>
    </row>
    <row r="14908" spans="25:27" x14ac:dyDescent="0.2">
      <c r="Y14908" s="396"/>
      <c r="Z14908" s="396"/>
      <c r="AA14908" s="441"/>
    </row>
    <row r="14909" spans="25:27" x14ac:dyDescent="0.2">
      <c r="Y14909" s="396"/>
      <c r="Z14909" s="396"/>
      <c r="AA14909" s="441"/>
    </row>
    <row r="14910" spans="25:27" x14ac:dyDescent="0.2">
      <c r="Y14910" s="396"/>
      <c r="Z14910" s="396"/>
      <c r="AA14910" s="441"/>
    </row>
    <row r="14911" spans="25:27" x14ac:dyDescent="0.2">
      <c r="Y14911" s="396"/>
      <c r="Z14911" s="396"/>
      <c r="AA14911" s="441"/>
    </row>
    <row r="14912" spans="25:27" x14ac:dyDescent="0.2">
      <c r="Y14912" s="396"/>
      <c r="Z14912" s="396"/>
      <c r="AA14912" s="441"/>
    </row>
    <row r="14913" spans="25:27" x14ac:dyDescent="0.2">
      <c r="Y14913" s="396"/>
      <c r="Z14913" s="396"/>
      <c r="AA14913" s="441"/>
    </row>
    <row r="14914" spans="25:27" x14ac:dyDescent="0.2">
      <c r="Y14914" s="396"/>
      <c r="Z14914" s="396"/>
      <c r="AA14914" s="441"/>
    </row>
    <row r="14915" spans="25:27" x14ac:dyDescent="0.2">
      <c r="Y14915" s="396"/>
      <c r="Z14915" s="396"/>
      <c r="AA14915" s="441"/>
    </row>
    <row r="14916" spans="25:27" x14ac:dyDescent="0.2">
      <c r="Y14916" s="396"/>
      <c r="Z14916" s="396"/>
      <c r="AA14916" s="441"/>
    </row>
    <row r="14917" spans="25:27" x14ac:dyDescent="0.2">
      <c r="Y14917" s="396"/>
      <c r="Z14917" s="396"/>
      <c r="AA14917" s="441"/>
    </row>
    <row r="14918" spans="25:27" x14ac:dyDescent="0.2">
      <c r="Y14918" s="396"/>
      <c r="Z14918" s="396"/>
      <c r="AA14918" s="441"/>
    </row>
    <row r="14919" spans="25:27" x14ac:dyDescent="0.2">
      <c r="Y14919" s="396"/>
      <c r="Z14919" s="396"/>
      <c r="AA14919" s="441"/>
    </row>
    <row r="14920" spans="25:27" x14ac:dyDescent="0.2">
      <c r="Y14920" s="396"/>
      <c r="Z14920" s="396"/>
      <c r="AA14920" s="441"/>
    </row>
    <row r="14921" spans="25:27" x14ac:dyDescent="0.2">
      <c r="Y14921" s="396"/>
      <c r="Z14921" s="396"/>
      <c r="AA14921" s="441"/>
    </row>
    <row r="14922" spans="25:27" x14ac:dyDescent="0.2">
      <c r="Y14922" s="396"/>
      <c r="Z14922" s="396"/>
      <c r="AA14922" s="441"/>
    </row>
    <row r="14923" spans="25:27" x14ac:dyDescent="0.2">
      <c r="Y14923" s="396"/>
      <c r="Z14923" s="396"/>
      <c r="AA14923" s="441"/>
    </row>
    <row r="14924" spans="25:27" x14ac:dyDescent="0.2">
      <c r="Y14924" s="396"/>
      <c r="Z14924" s="396"/>
      <c r="AA14924" s="441"/>
    </row>
    <row r="14925" spans="25:27" x14ac:dyDescent="0.2">
      <c r="Y14925" s="396"/>
      <c r="Z14925" s="396"/>
      <c r="AA14925" s="441"/>
    </row>
    <row r="14926" spans="25:27" x14ac:dyDescent="0.2">
      <c r="Y14926" s="396"/>
      <c r="Z14926" s="396"/>
      <c r="AA14926" s="441"/>
    </row>
    <row r="14927" spans="25:27" x14ac:dyDescent="0.2">
      <c r="Y14927" s="396"/>
      <c r="Z14927" s="396"/>
      <c r="AA14927" s="441"/>
    </row>
    <row r="14928" spans="25:27" x14ac:dyDescent="0.2">
      <c r="Y14928" s="396"/>
      <c r="Z14928" s="396"/>
      <c r="AA14928" s="441"/>
    </row>
    <row r="14929" spans="25:27" x14ac:dyDescent="0.2">
      <c r="Y14929" s="396"/>
      <c r="Z14929" s="396"/>
      <c r="AA14929" s="441"/>
    </row>
    <row r="14930" spans="25:27" x14ac:dyDescent="0.2">
      <c r="Y14930" s="396"/>
      <c r="Z14930" s="396"/>
      <c r="AA14930" s="441"/>
    </row>
    <row r="14931" spans="25:27" x14ac:dyDescent="0.2">
      <c r="Y14931" s="396"/>
      <c r="Z14931" s="396"/>
      <c r="AA14931" s="441"/>
    </row>
    <row r="14932" spans="25:27" x14ac:dyDescent="0.2">
      <c r="Y14932" s="396"/>
      <c r="Z14932" s="396"/>
      <c r="AA14932" s="441"/>
    </row>
    <row r="14933" spans="25:27" x14ac:dyDescent="0.2">
      <c r="Y14933" s="396"/>
      <c r="Z14933" s="396"/>
      <c r="AA14933" s="441"/>
    </row>
    <row r="14934" spans="25:27" x14ac:dyDescent="0.2">
      <c r="Y14934" s="396"/>
      <c r="Z14934" s="396"/>
      <c r="AA14934" s="441"/>
    </row>
    <row r="14935" spans="25:27" x14ac:dyDescent="0.2">
      <c r="Y14935" s="396"/>
      <c r="Z14935" s="396"/>
      <c r="AA14935" s="441"/>
    </row>
    <row r="14936" spans="25:27" x14ac:dyDescent="0.2">
      <c r="Y14936" s="396"/>
      <c r="Z14936" s="396"/>
      <c r="AA14936" s="441"/>
    </row>
    <row r="14937" spans="25:27" x14ac:dyDescent="0.2">
      <c r="Y14937" s="396"/>
      <c r="Z14937" s="396"/>
      <c r="AA14937" s="441"/>
    </row>
    <row r="14938" spans="25:27" x14ac:dyDescent="0.2">
      <c r="Y14938" s="396"/>
      <c r="Z14938" s="396"/>
      <c r="AA14938" s="441"/>
    </row>
    <row r="14939" spans="25:27" x14ac:dyDescent="0.2">
      <c r="Y14939" s="396"/>
      <c r="Z14939" s="396"/>
      <c r="AA14939" s="441"/>
    </row>
    <row r="14940" spans="25:27" x14ac:dyDescent="0.2">
      <c r="Y14940" s="396"/>
      <c r="Z14940" s="396"/>
      <c r="AA14940" s="441"/>
    </row>
    <row r="14941" spans="25:27" x14ac:dyDescent="0.2">
      <c r="Y14941" s="396"/>
      <c r="Z14941" s="396"/>
      <c r="AA14941" s="441"/>
    </row>
    <row r="14942" spans="25:27" x14ac:dyDescent="0.2">
      <c r="Y14942" s="396"/>
      <c r="Z14942" s="396"/>
      <c r="AA14942" s="441"/>
    </row>
    <row r="14943" spans="25:27" x14ac:dyDescent="0.2">
      <c r="Y14943" s="396"/>
      <c r="Z14943" s="396"/>
      <c r="AA14943" s="441"/>
    </row>
    <row r="14944" spans="25:27" x14ac:dyDescent="0.2">
      <c r="Y14944" s="396"/>
      <c r="Z14944" s="396"/>
      <c r="AA14944" s="441"/>
    </row>
    <row r="14945" spans="25:27" x14ac:dyDescent="0.2">
      <c r="Y14945" s="396"/>
      <c r="Z14945" s="396"/>
      <c r="AA14945" s="441"/>
    </row>
    <row r="14946" spans="25:27" x14ac:dyDescent="0.2">
      <c r="Y14946" s="396"/>
      <c r="Z14946" s="396"/>
      <c r="AA14946" s="441"/>
    </row>
    <row r="14947" spans="25:27" x14ac:dyDescent="0.2">
      <c r="Y14947" s="396"/>
      <c r="Z14947" s="396"/>
      <c r="AA14947" s="441"/>
    </row>
    <row r="14948" spans="25:27" x14ac:dyDescent="0.2">
      <c r="Y14948" s="396"/>
      <c r="Z14948" s="396"/>
      <c r="AA14948" s="441"/>
    </row>
    <row r="14949" spans="25:27" x14ac:dyDescent="0.2">
      <c r="Y14949" s="396"/>
      <c r="Z14949" s="396"/>
      <c r="AA14949" s="441"/>
    </row>
    <row r="14950" spans="25:27" x14ac:dyDescent="0.2">
      <c r="Y14950" s="396"/>
      <c r="Z14950" s="396"/>
      <c r="AA14950" s="441"/>
    </row>
    <row r="14951" spans="25:27" x14ac:dyDescent="0.2">
      <c r="Y14951" s="396"/>
      <c r="Z14951" s="396"/>
      <c r="AA14951" s="441"/>
    </row>
    <row r="14952" spans="25:27" x14ac:dyDescent="0.2">
      <c r="Y14952" s="396"/>
      <c r="Z14952" s="396"/>
      <c r="AA14952" s="441"/>
    </row>
    <row r="14953" spans="25:27" x14ac:dyDescent="0.2">
      <c r="Y14953" s="396"/>
      <c r="Z14953" s="396"/>
      <c r="AA14953" s="441"/>
    </row>
    <row r="14954" spans="25:27" x14ac:dyDescent="0.2">
      <c r="Y14954" s="396"/>
      <c r="Z14954" s="396"/>
      <c r="AA14954" s="441"/>
    </row>
    <row r="14955" spans="25:27" x14ac:dyDescent="0.2">
      <c r="Y14955" s="396"/>
      <c r="Z14955" s="396"/>
      <c r="AA14955" s="441"/>
    </row>
    <row r="14956" spans="25:27" x14ac:dyDescent="0.2">
      <c r="Y14956" s="396"/>
      <c r="Z14956" s="396"/>
      <c r="AA14956" s="441"/>
    </row>
    <row r="14957" spans="25:27" x14ac:dyDescent="0.2">
      <c r="Y14957" s="396"/>
      <c r="Z14957" s="396"/>
      <c r="AA14957" s="441"/>
    </row>
    <row r="14958" spans="25:27" x14ac:dyDescent="0.2">
      <c r="Y14958" s="396"/>
      <c r="Z14958" s="396"/>
      <c r="AA14958" s="441"/>
    </row>
    <row r="14959" spans="25:27" x14ac:dyDescent="0.2">
      <c r="Y14959" s="396"/>
      <c r="Z14959" s="396"/>
      <c r="AA14959" s="441"/>
    </row>
    <row r="14960" spans="25:27" x14ac:dyDescent="0.2">
      <c r="Y14960" s="396"/>
      <c r="Z14960" s="396"/>
      <c r="AA14960" s="441"/>
    </row>
    <row r="14961" spans="25:27" x14ac:dyDescent="0.2">
      <c r="Y14961" s="396"/>
      <c r="Z14961" s="396"/>
      <c r="AA14961" s="441"/>
    </row>
    <row r="14962" spans="25:27" x14ac:dyDescent="0.2">
      <c r="Y14962" s="396"/>
      <c r="Z14962" s="396"/>
      <c r="AA14962" s="441"/>
    </row>
    <row r="14963" spans="25:27" x14ac:dyDescent="0.2">
      <c r="Y14963" s="396"/>
      <c r="Z14963" s="396"/>
      <c r="AA14963" s="441"/>
    </row>
    <row r="14964" spans="25:27" x14ac:dyDescent="0.2">
      <c r="Y14964" s="396"/>
      <c r="Z14964" s="396"/>
      <c r="AA14964" s="441"/>
    </row>
    <row r="14965" spans="25:27" x14ac:dyDescent="0.2">
      <c r="Y14965" s="396"/>
      <c r="Z14965" s="396"/>
      <c r="AA14965" s="441"/>
    </row>
    <row r="14966" spans="25:27" x14ac:dyDescent="0.2">
      <c r="Y14966" s="396"/>
      <c r="Z14966" s="396"/>
      <c r="AA14966" s="441"/>
    </row>
    <row r="14967" spans="25:27" x14ac:dyDescent="0.2">
      <c r="Y14967" s="396"/>
      <c r="Z14967" s="396"/>
      <c r="AA14967" s="441"/>
    </row>
    <row r="14968" spans="25:27" x14ac:dyDescent="0.2">
      <c r="Y14968" s="396"/>
      <c r="Z14968" s="396"/>
      <c r="AA14968" s="441"/>
    </row>
    <row r="14969" spans="25:27" x14ac:dyDescent="0.2">
      <c r="Y14969" s="396"/>
      <c r="Z14969" s="396"/>
      <c r="AA14969" s="441"/>
    </row>
    <row r="14970" spans="25:27" x14ac:dyDescent="0.2">
      <c r="Y14970" s="396"/>
      <c r="Z14970" s="396"/>
      <c r="AA14970" s="441"/>
    </row>
    <row r="14971" spans="25:27" x14ac:dyDescent="0.2">
      <c r="Y14971" s="396"/>
      <c r="Z14971" s="396"/>
      <c r="AA14971" s="441"/>
    </row>
    <row r="14972" spans="25:27" x14ac:dyDescent="0.2">
      <c r="Y14972" s="396"/>
      <c r="Z14972" s="396"/>
      <c r="AA14972" s="441"/>
    </row>
    <row r="14973" spans="25:27" x14ac:dyDescent="0.2">
      <c r="Y14973" s="396"/>
      <c r="Z14973" s="396"/>
      <c r="AA14973" s="441"/>
    </row>
    <row r="14974" spans="25:27" x14ac:dyDescent="0.2">
      <c r="Y14974" s="396"/>
      <c r="Z14974" s="396"/>
      <c r="AA14974" s="441"/>
    </row>
    <row r="14975" spans="25:27" x14ac:dyDescent="0.2">
      <c r="Y14975" s="396"/>
      <c r="Z14975" s="396"/>
      <c r="AA14975" s="441"/>
    </row>
    <row r="14976" spans="25:27" x14ac:dyDescent="0.2">
      <c r="Y14976" s="396"/>
      <c r="Z14976" s="396"/>
      <c r="AA14976" s="441"/>
    </row>
    <row r="14977" spans="25:27" x14ac:dyDescent="0.2">
      <c r="Y14977" s="396"/>
      <c r="Z14977" s="396"/>
      <c r="AA14977" s="441"/>
    </row>
    <row r="14978" spans="25:27" x14ac:dyDescent="0.2">
      <c r="Y14978" s="396"/>
      <c r="Z14978" s="396"/>
      <c r="AA14978" s="441"/>
    </row>
    <row r="14979" spans="25:27" x14ac:dyDescent="0.2">
      <c r="Y14979" s="396"/>
      <c r="Z14979" s="396"/>
      <c r="AA14979" s="441"/>
    </row>
    <row r="14980" spans="25:27" x14ac:dyDescent="0.2">
      <c r="Y14980" s="396"/>
      <c r="Z14980" s="396"/>
      <c r="AA14980" s="441"/>
    </row>
    <row r="14981" spans="25:27" x14ac:dyDescent="0.2">
      <c r="Y14981" s="396"/>
      <c r="Z14981" s="396"/>
      <c r="AA14981" s="441"/>
    </row>
    <row r="14982" spans="25:27" x14ac:dyDescent="0.2">
      <c r="Y14982" s="396"/>
      <c r="Z14982" s="396"/>
      <c r="AA14982" s="441"/>
    </row>
    <row r="14983" spans="25:27" x14ac:dyDescent="0.2">
      <c r="Y14983" s="396"/>
      <c r="Z14983" s="396"/>
      <c r="AA14983" s="441"/>
    </row>
    <row r="14984" spans="25:27" x14ac:dyDescent="0.2">
      <c r="Y14984" s="396"/>
      <c r="Z14984" s="396"/>
      <c r="AA14984" s="441"/>
    </row>
    <row r="14985" spans="25:27" x14ac:dyDescent="0.2">
      <c r="Y14985" s="396"/>
      <c r="Z14985" s="396"/>
      <c r="AA14985" s="441"/>
    </row>
    <row r="14986" spans="25:27" x14ac:dyDescent="0.2">
      <c r="Y14986" s="396"/>
      <c r="Z14986" s="396"/>
      <c r="AA14986" s="441"/>
    </row>
    <row r="14987" spans="25:27" x14ac:dyDescent="0.2">
      <c r="Y14987" s="396"/>
      <c r="Z14987" s="396"/>
      <c r="AA14987" s="441"/>
    </row>
    <row r="14988" spans="25:27" x14ac:dyDescent="0.2">
      <c r="Y14988" s="396"/>
      <c r="Z14988" s="396"/>
      <c r="AA14988" s="441"/>
    </row>
    <row r="14989" spans="25:27" x14ac:dyDescent="0.2">
      <c r="Y14989" s="396"/>
      <c r="Z14989" s="396"/>
      <c r="AA14989" s="441"/>
    </row>
    <row r="14990" spans="25:27" x14ac:dyDescent="0.2">
      <c r="Y14990" s="396"/>
      <c r="Z14990" s="396"/>
      <c r="AA14990" s="441"/>
    </row>
    <row r="14991" spans="25:27" x14ac:dyDescent="0.2">
      <c r="Y14991" s="396"/>
      <c r="Z14991" s="396"/>
      <c r="AA14991" s="441"/>
    </row>
    <row r="14992" spans="25:27" x14ac:dyDescent="0.2">
      <c r="Y14992" s="396"/>
      <c r="Z14992" s="396"/>
      <c r="AA14992" s="441"/>
    </row>
    <row r="14993" spans="25:27" x14ac:dyDescent="0.2">
      <c r="Y14993" s="396"/>
      <c r="Z14993" s="396"/>
      <c r="AA14993" s="441"/>
    </row>
    <row r="14994" spans="25:27" x14ac:dyDescent="0.2">
      <c r="Y14994" s="396"/>
      <c r="Z14994" s="396"/>
      <c r="AA14994" s="441"/>
    </row>
    <row r="14995" spans="25:27" x14ac:dyDescent="0.2">
      <c r="Y14995" s="396"/>
      <c r="Z14995" s="396"/>
      <c r="AA14995" s="441"/>
    </row>
    <row r="14996" spans="25:27" x14ac:dyDescent="0.2">
      <c r="Y14996" s="396"/>
      <c r="Z14996" s="396"/>
      <c r="AA14996" s="441"/>
    </row>
    <row r="14997" spans="25:27" x14ac:dyDescent="0.2">
      <c r="Y14997" s="396"/>
      <c r="Z14997" s="396"/>
      <c r="AA14997" s="441"/>
    </row>
    <row r="14998" spans="25:27" x14ac:dyDescent="0.2">
      <c r="Y14998" s="396"/>
      <c r="Z14998" s="396"/>
      <c r="AA14998" s="441"/>
    </row>
    <row r="14999" spans="25:27" x14ac:dyDescent="0.2">
      <c r="Y14999" s="396"/>
      <c r="Z14999" s="396"/>
      <c r="AA14999" s="441"/>
    </row>
    <row r="15000" spans="25:27" x14ac:dyDescent="0.2">
      <c r="Y15000" s="396"/>
      <c r="Z15000" s="396"/>
      <c r="AA15000" s="441"/>
    </row>
    <row r="15001" spans="25:27" x14ac:dyDescent="0.2">
      <c r="Y15001" s="396"/>
      <c r="Z15001" s="396"/>
      <c r="AA15001" s="441"/>
    </row>
    <row r="15002" spans="25:27" x14ac:dyDescent="0.2">
      <c r="Y15002" s="396"/>
      <c r="Z15002" s="396"/>
      <c r="AA15002" s="441"/>
    </row>
    <row r="15003" spans="25:27" x14ac:dyDescent="0.2">
      <c r="Y15003" s="396"/>
      <c r="Z15003" s="396"/>
      <c r="AA15003" s="441"/>
    </row>
    <row r="15004" spans="25:27" x14ac:dyDescent="0.2">
      <c r="Y15004" s="396"/>
      <c r="Z15004" s="396"/>
      <c r="AA15004" s="441"/>
    </row>
    <row r="15005" spans="25:27" x14ac:dyDescent="0.2">
      <c r="Y15005" s="396"/>
      <c r="Z15005" s="396"/>
      <c r="AA15005" s="441"/>
    </row>
    <row r="15006" spans="25:27" x14ac:dyDescent="0.2">
      <c r="Y15006" s="396"/>
      <c r="Z15006" s="396"/>
      <c r="AA15006" s="441"/>
    </row>
    <row r="15007" spans="25:27" x14ac:dyDescent="0.2">
      <c r="Y15007" s="396"/>
      <c r="Z15007" s="396"/>
      <c r="AA15007" s="441"/>
    </row>
    <row r="15008" spans="25:27" x14ac:dyDescent="0.2">
      <c r="Y15008" s="396"/>
      <c r="Z15008" s="396"/>
      <c r="AA15008" s="441"/>
    </row>
    <row r="15009" spans="25:27" x14ac:dyDescent="0.2">
      <c r="Y15009" s="396"/>
      <c r="Z15009" s="396"/>
      <c r="AA15009" s="441"/>
    </row>
    <row r="15010" spans="25:27" x14ac:dyDescent="0.2">
      <c r="Y15010" s="396"/>
      <c r="Z15010" s="396"/>
      <c r="AA15010" s="441"/>
    </row>
    <row r="15011" spans="25:27" x14ac:dyDescent="0.2">
      <c r="Y15011" s="396"/>
      <c r="Z15011" s="396"/>
      <c r="AA15011" s="441"/>
    </row>
    <row r="15012" spans="25:27" x14ac:dyDescent="0.2">
      <c r="Y15012" s="396"/>
      <c r="Z15012" s="396"/>
      <c r="AA15012" s="441"/>
    </row>
    <row r="15013" spans="25:27" x14ac:dyDescent="0.2">
      <c r="Y15013" s="396"/>
      <c r="Z15013" s="396"/>
      <c r="AA15013" s="441"/>
    </row>
    <row r="15014" spans="25:27" x14ac:dyDescent="0.2">
      <c r="Y15014" s="396"/>
      <c r="Z15014" s="396"/>
      <c r="AA15014" s="441"/>
    </row>
    <row r="15015" spans="25:27" x14ac:dyDescent="0.2">
      <c r="Y15015" s="396"/>
      <c r="Z15015" s="396"/>
      <c r="AA15015" s="441"/>
    </row>
    <row r="15016" spans="25:27" x14ac:dyDescent="0.2">
      <c r="Y15016" s="396"/>
      <c r="Z15016" s="396"/>
      <c r="AA15016" s="441"/>
    </row>
    <row r="15017" spans="25:27" x14ac:dyDescent="0.2">
      <c r="Y15017" s="396"/>
      <c r="Z15017" s="396"/>
      <c r="AA15017" s="441"/>
    </row>
    <row r="15018" spans="25:27" x14ac:dyDescent="0.2">
      <c r="Y15018" s="396"/>
      <c r="Z15018" s="396"/>
      <c r="AA15018" s="441"/>
    </row>
    <row r="15019" spans="25:27" x14ac:dyDescent="0.2">
      <c r="Y15019" s="396"/>
      <c r="Z15019" s="396"/>
      <c r="AA15019" s="441"/>
    </row>
    <row r="15020" spans="25:27" x14ac:dyDescent="0.2">
      <c r="Y15020" s="396"/>
      <c r="Z15020" s="396"/>
      <c r="AA15020" s="441"/>
    </row>
    <row r="15021" spans="25:27" x14ac:dyDescent="0.2">
      <c r="Y15021" s="396"/>
      <c r="Z15021" s="396"/>
      <c r="AA15021" s="441"/>
    </row>
    <row r="15022" spans="25:27" x14ac:dyDescent="0.2">
      <c r="Y15022" s="396"/>
      <c r="Z15022" s="396"/>
      <c r="AA15022" s="441"/>
    </row>
    <row r="15023" spans="25:27" x14ac:dyDescent="0.2">
      <c r="Y15023" s="396"/>
      <c r="Z15023" s="396"/>
      <c r="AA15023" s="441"/>
    </row>
    <row r="15024" spans="25:27" x14ac:dyDescent="0.2">
      <c r="Y15024" s="396"/>
      <c r="Z15024" s="396"/>
      <c r="AA15024" s="441"/>
    </row>
    <row r="15025" spans="25:27" x14ac:dyDescent="0.2">
      <c r="Y15025" s="396"/>
      <c r="Z15025" s="396"/>
      <c r="AA15025" s="441"/>
    </row>
    <row r="15026" spans="25:27" x14ac:dyDescent="0.2">
      <c r="Y15026" s="396"/>
      <c r="Z15026" s="396"/>
      <c r="AA15026" s="441"/>
    </row>
    <row r="15027" spans="25:27" x14ac:dyDescent="0.2">
      <c r="Y15027" s="396"/>
      <c r="Z15027" s="396"/>
      <c r="AA15027" s="441"/>
    </row>
    <row r="15028" spans="25:27" x14ac:dyDescent="0.2">
      <c r="Y15028" s="396"/>
      <c r="Z15028" s="396"/>
      <c r="AA15028" s="441"/>
    </row>
    <row r="15029" spans="25:27" x14ac:dyDescent="0.2">
      <c r="Y15029" s="396"/>
      <c r="Z15029" s="396"/>
      <c r="AA15029" s="441"/>
    </row>
    <row r="15030" spans="25:27" x14ac:dyDescent="0.2">
      <c r="Y15030" s="396"/>
      <c r="Z15030" s="396"/>
      <c r="AA15030" s="441"/>
    </row>
    <row r="15031" spans="25:27" x14ac:dyDescent="0.2">
      <c r="Y15031" s="396"/>
      <c r="Z15031" s="396"/>
      <c r="AA15031" s="441"/>
    </row>
    <row r="15032" spans="25:27" x14ac:dyDescent="0.2">
      <c r="Y15032" s="396"/>
      <c r="Z15032" s="396"/>
      <c r="AA15032" s="441"/>
    </row>
    <row r="15033" spans="25:27" x14ac:dyDescent="0.2">
      <c r="Y15033" s="396"/>
      <c r="Z15033" s="396"/>
      <c r="AA15033" s="441"/>
    </row>
    <row r="15034" spans="25:27" x14ac:dyDescent="0.2">
      <c r="Y15034" s="396"/>
      <c r="Z15034" s="396"/>
      <c r="AA15034" s="441"/>
    </row>
    <row r="15035" spans="25:27" x14ac:dyDescent="0.2">
      <c r="Y15035" s="396"/>
      <c r="Z15035" s="396"/>
      <c r="AA15035" s="441"/>
    </row>
    <row r="15036" spans="25:27" x14ac:dyDescent="0.2">
      <c r="Y15036" s="396"/>
      <c r="Z15036" s="396"/>
      <c r="AA15036" s="441"/>
    </row>
    <row r="15037" spans="25:27" x14ac:dyDescent="0.2">
      <c r="Y15037" s="396"/>
      <c r="Z15037" s="396"/>
      <c r="AA15037" s="441"/>
    </row>
    <row r="15038" spans="25:27" x14ac:dyDescent="0.2">
      <c r="Y15038" s="396"/>
      <c r="Z15038" s="396"/>
      <c r="AA15038" s="441"/>
    </row>
    <row r="15039" spans="25:27" x14ac:dyDescent="0.2">
      <c r="Y15039" s="396"/>
      <c r="Z15039" s="396"/>
      <c r="AA15039" s="441"/>
    </row>
    <row r="15040" spans="25:27" x14ac:dyDescent="0.2">
      <c r="Y15040" s="396"/>
      <c r="Z15040" s="396"/>
      <c r="AA15040" s="441"/>
    </row>
    <row r="15041" spans="25:27" x14ac:dyDescent="0.2">
      <c r="Y15041" s="396"/>
      <c r="Z15041" s="396"/>
      <c r="AA15041" s="441"/>
    </row>
    <row r="15042" spans="25:27" x14ac:dyDescent="0.2">
      <c r="Y15042" s="396"/>
      <c r="Z15042" s="396"/>
      <c r="AA15042" s="441"/>
    </row>
    <row r="15043" spans="25:27" x14ac:dyDescent="0.2">
      <c r="Y15043" s="396"/>
      <c r="Z15043" s="396"/>
      <c r="AA15043" s="441"/>
    </row>
    <row r="15044" spans="25:27" x14ac:dyDescent="0.2">
      <c r="Y15044" s="396"/>
      <c r="Z15044" s="396"/>
      <c r="AA15044" s="441"/>
    </row>
    <row r="15045" spans="25:27" x14ac:dyDescent="0.2">
      <c r="Y15045" s="396"/>
      <c r="Z15045" s="396"/>
      <c r="AA15045" s="441"/>
    </row>
    <row r="15046" spans="25:27" x14ac:dyDescent="0.2">
      <c r="Y15046" s="396"/>
      <c r="Z15046" s="396"/>
      <c r="AA15046" s="441"/>
    </row>
    <row r="15047" spans="25:27" x14ac:dyDescent="0.2">
      <c r="Y15047" s="396"/>
      <c r="Z15047" s="396"/>
      <c r="AA15047" s="441"/>
    </row>
    <row r="15048" spans="25:27" x14ac:dyDescent="0.2">
      <c r="Y15048" s="396"/>
      <c r="Z15048" s="396"/>
      <c r="AA15048" s="441"/>
    </row>
    <row r="15049" spans="25:27" x14ac:dyDescent="0.2">
      <c r="Y15049" s="396"/>
      <c r="Z15049" s="396"/>
      <c r="AA15049" s="441"/>
    </row>
    <row r="15050" spans="25:27" x14ac:dyDescent="0.2">
      <c r="Y15050" s="396"/>
      <c r="Z15050" s="396"/>
      <c r="AA15050" s="441"/>
    </row>
    <row r="15051" spans="25:27" x14ac:dyDescent="0.2">
      <c r="Y15051" s="396"/>
      <c r="Z15051" s="396"/>
      <c r="AA15051" s="441"/>
    </row>
    <row r="15052" spans="25:27" x14ac:dyDescent="0.2">
      <c r="Y15052" s="396"/>
      <c r="Z15052" s="396"/>
      <c r="AA15052" s="441"/>
    </row>
    <row r="15053" spans="25:27" x14ac:dyDescent="0.2">
      <c r="Y15053" s="396"/>
      <c r="Z15053" s="396"/>
      <c r="AA15053" s="441"/>
    </row>
    <row r="15054" spans="25:27" x14ac:dyDescent="0.2">
      <c r="Y15054" s="396"/>
      <c r="Z15054" s="396"/>
      <c r="AA15054" s="441"/>
    </row>
    <row r="15055" spans="25:27" x14ac:dyDescent="0.2">
      <c r="Y15055" s="396"/>
      <c r="Z15055" s="396"/>
      <c r="AA15055" s="441"/>
    </row>
    <row r="15056" spans="25:27" x14ac:dyDescent="0.2">
      <c r="Y15056" s="396"/>
      <c r="Z15056" s="396"/>
      <c r="AA15056" s="441"/>
    </row>
    <row r="15057" spans="25:27" x14ac:dyDescent="0.2">
      <c r="Y15057" s="396"/>
      <c r="Z15057" s="396"/>
      <c r="AA15057" s="441"/>
    </row>
    <row r="15058" spans="25:27" x14ac:dyDescent="0.2">
      <c r="Y15058" s="396"/>
      <c r="Z15058" s="396"/>
      <c r="AA15058" s="441"/>
    </row>
    <row r="15059" spans="25:27" x14ac:dyDescent="0.2">
      <c r="Y15059" s="396"/>
      <c r="Z15059" s="396"/>
      <c r="AA15059" s="441"/>
    </row>
    <row r="15060" spans="25:27" x14ac:dyDescent="0.2">
      <c r="Y15060" s="396"/>
      <c r="Z15060" s="396"/>
      <c r="AA15060" s="441"/>
    </row>
    <row r="15061" spans="25:27" x14ac:dyDescent="0.2">
      <c r="Y15061" s="396"/>
      <c r="Z15061" s="396"/>
      <c r="AA15061" s="441"/>
    </row>
    <row r="15062" spans="25:27" x14ac:dyDescent="0.2">
      <c r="Y15062" s="396"/>
      <c r="Z15062" s="396"/>
      <c r="AA15062" s="441"/>
    </row>
    <row r="15063" spans="25:27" x14ac:dyDescent="0.2">
      <c r="Y15063" s="396"/>
      <c r="Z15063" s="396"/>
      <c r="AA15063" s="441"/>
    </row>
    <row r="15064" spans="25:27" x14ac:dyDescent="0.2">
      <c r="Y15064" s="396"/>
      <c r="Z15064" s="396"/>
      <c r="AA15064" s="441"/>
    </row>
    <row r="15065" spans="25:27" x14ac:dyDescent="0.2">
      <c r="Y15065" s="396"/>
      <c r="Z15065" s="396"/>
      <c r="AA15065" s="441"/>
    </row>
    <row r="15066" spans="25:27" x14ac:dyDescent="0.2">
      <c r="Y15066" s="396"/>
      <c r="Z15066" s="396"/>
      <c r="AA15066" s="441"/>
    </row>
    <row r="15067" spans="25:27" x14ac:dyDescent="0.2">
      <c r="Y15067" s="396"/>
      <c r="Z15067" s="396"/>
      <c r="AA15067" s="441"/>
    </row>
    <row r="15068" spans="25:27" x14ac:dyDescent="0.2">
      <c r="Y15068" s="396"/>
      <c r="Z15068" s="396"/>
      <c r="AA15068" s="441"/>
    </row>
    <row r="15069" spans="25:27" x14ac:dyDescent="0.2">
      <c r="Y15069" s="396"/>
      <c r="Z15069" s="396"/>
      <c r="AA15069" s="441"/>
    </row>
    <row r="15070" spans="25:27" x14ac:dyDescent="0.2">
      <c r="Y15070" s="396"/>
      <c r="Z15070" s="396"/>
      <c r="AA15070" s="441"/>
    </row>
    <row r="15071" spans="25:27" x14ac:dyDescent="0.2">
      <c r="Y15071" s="396"/>
      <c r="Z15071" s="396"/>
      <c r="AA15071" s="441"/>
    </row>
    <row r="15072" spans="25:27" x14ac:dyDescent="0.2">
      <c r="Y15072" s="396"/>
      <c r="Z15072" s="396"/>
      <c r="AA15072" s="441"/>
    </row>
    <row r="15073" spans="25:27" x14ac:dyDescent="0.2">
      <c r="Y15073" s="396"/>
      <c r="Z15073" s="396"/>
      <c r="AA15073" s="441"/>
    </row>
    <row r="15074" spans="25:27" x14ac:dyDescent="0.2">
      <c r="Y15074" s="396"/>
      <c r="Z15074" s="396"/>
      <c r="AA15074" s="441"/>
    </row>
    <row r="15075" spans="25:27" x14ac:dyDescent="0.2">
      <c r="Y15075" s="396"/>
      <c r="Z15075" s="396"/>
      <c r="AA15075" s="441"/>
    </row>
    <row r="15076" spans="25:27" x14ac:dyDescent="0.2">
      <c r="Y15076" s="396"/>
      <c r="Z15076" s="396"/>
      <c r="AA15076" s="441"/>
    </row>
    <row r="15077" spans="25:27" x14ac:dyDescent="0.2">
      <c r="Y15077" s="396"/>
      <c r="Z15077" s="396"/>
      <c r="AA15077" s="441"/>
    </row>
    <row r="15078" spans="25:27" x14ac:dyDescent="0.2">
      <c r="Y15078" s="396"/>
      <c r="Z15078" s="396"/>
      <c r="AA15078" s="441"/>
    </row>
    <row r="15079" spans="25:27" x14ac:dyDescent="0.2">
      <c r="Y15079" s="396"/>
      <c r="Z15079" s="396"/>
      <c r="AA15079" s="441"/>
    </row>
    <row r="15080" spans="25:27" x14ac:dyDescent="0.2">
      <c r="Y15080" s="396"/>
      <c r="Z15080" s="396"/>
      <c r="AA15080" s="441"/>
    </row>
    <row r="15081" spans="25:27" x14ac:dyDescent="0.2">
      <c r="Y15081" s="396"/>
      <c r="Z15081" s="396"/>
      <c r="AA15081" s="441"/>
    </row>
    <row r="15082" spans="25:27" x14ac:dyDescent="0.2">
      <c r="Y15082" s="396"/>
      <c r="Z15082" s="396"/>
      <c r="AA15082" s="441"/>
    </row>
    <row r="15083" spans="25:27" x14ac:dyDescent="0.2">
      <c r="Y15083" s="396"/>
      <c r="Z15083" s="396"/>
      <c r="AA15083" s="441"/>
    </row>
    <row r="15084" spans="25:27" x14ac:dyDescent="0.2">
      <c r="Y15084" s="396"/>
      <c r="Z15084" s="396"/>
      <c r="AA15084" s="441"/>
    </row>
    <row r="15085" spans="25:27" x14ac:dyDescent="0.2">
      <c r="Y15085" s="396"/>
      <c r="Z15085" s="396"/>
      <c r="AA15085" s="441"/>
    </row>
    <row r="15086" spans="25:27" x14ac:dyDescent="0.2">
      <c r="Y15086" s="396"/>
      <c r="Z15086" s="396"/>
      <c r="AA15086" s="441"/>
    </row>
    <row r="15087" spans="25:27" x14ac:dyDescent="0.2">
      <c r="Y15087" s="396"/>
      <c r="Z15087" s="396"/>
      <c r="AA15087" s="441"/>
    </row>
    <row r="15088" spans="25:27" x14ac:dyDescent="0.2">
      <c r="Y15088" s="396"/>
      <c r="Z15088" s="396"/>
      <c r="AA15088" s="441"/>
    </row>
    <row r="15089" spans="25:27" x14ac:dyDescent="0.2">
      <c r="Y15089" s="396"/>
      <c r="Z15089" s="396"/>
      <c r="AA15089" s="441"/>
    </row>
    <row r="15090" spans="25:27" x14ac:dyDescent="0.2">
      <c r="Y15090" s="396"/>
      <c r="Z15090" s="396"/>
      <c r="AA15090" s="441"/>
    </row>
    <row r="15091" spans="25:27" x14ac:dyDescent="0.2">
      <c r="Y15091" s="396"/>
      <c r="Z15091" s="396"/>
      <c r="AA15091" s="441"/>
    </row>
    <row r="15092" spans="25:27" x14ac:dyDescent="0.2">
      <c r="Y15092" s="396"/>
      <c r="Z15092" s="396"/>
      <c r="AA15092" s="441"/>
    </row>
    <row r="15093" spans="25:27" x14ac:dyDescent="0.2">
      <c r="Y15093" s="396"/>
      <c r="Z15093" s="396"/>
      <c r="AA15093" s="441"/>
    </row>
    <row r="15094" spans="25:27" x14ac:dyDescent="0.2">
      <c r="Y15094" s="396"/>
      <c r="Z15094" s="396"/>
      <c r="AA15094" s="441"/>
    </row>
    <row r="15095" spans="25:27" x14ac:dyDescent="0.2">
      <c r="Y15095" s="396"/>
      <c r="Z15095" s="396"/>
      <c r="AA15095" s="441"/>
    </row>
    <row r="15096" spans="25:27" x14ac:dyDescent="0.2">
      <c r="Y15096" s="396"/>
      <c r="Z15096" s="396"/>
      <c r="AA15096" s="441"/>
    </row>
    <row r="15097" spans="25:27" x14ac:dyDescent="0.2">
      <c r="Y15097" s="396"/>
      <c r="Z15097" s="396"/>
      <c r="AA15097" s="441"/>
    </row>
    <row r="15098" spans="25:27" x14ac:dyDescent="0.2">
      <c r="Y15098" s="396"/>
      <c r="Z15098" s="396"/>
      <c r="AA15098" s="441"/>
    </row>
    <row r="15099" spans="25:27" x14ac:dyDescent="0.2">
      <c r="Y15099" s="396"/>
      <c r="Z15099" s="396"/>
      <c r="AA15099" s="441"/>
    </row>
    <row r="15100" spans="25:27" x14ac:dyDescent="0.2">
      <c r="Y15100" s="396"/>
      <c r="Z15100" s="396"/>
      <c r="AA15100" s="441"/>
    </row>
    <row r="15101" spans="25:27" x14ac:dyDescent="0.2">
      <c r="Y15101" s="396"/>
      <c r="Z15101" s="396"/>
      <c r="AA15101" s="441"/>
    </row>
    <row r="15102" spans="25:27" x14ac:dyDescent="0.2">
      <c r="Y15102" s="396"/>
      <c r="Z15102" s="396"/>
      <c r="AA15102" s="441"/>
    </row>
    <row r="15103" spans="25:27" x14ac:dyDescent="0.2">
      <c r="Y15103" s="396"/>
      <c r="Z15103" s="396"/>
      <c r="AA15103" s="441"/>
    </row>
    <row r="15104" spans="25:27" x14ac:dyDescent="0.2">
      <c r="Y15104" s="396"/>
      <c r="Z15104" s="396"/>
      <c r="AA15104" s="441"/>
    </row>
    <row r="15105" spans="25:27" x14ac:dyDescent="0.2">
      <c r="Y15105" s="396"/>
      <c r="Z15105" s="396"/>
      <c r="AA15105" s="441"/>
    </row>
    <row r="15106" spans="25:27" x14ac:dyDescent="0.2">
      <c r="Y15106" s="396"/>
      <c r="Z15106" s="396"/>
      <c r="AA15106" s="441"/>
    </row>
    <row r="15107" spans="25:27" x14ac:dyDescent="0.2">
      <c r="Y15107" s="396"/>
      <c r="Z15107" s="396"/>
      <c r="AA15107" s="441"/>
    </row>
    <row r="15108" spans="25:27" x14ac:dyDescent="0.2">
      <c r="Y15108" s="396"/>
      <c r="Z15108" s="396"/>
      <c r="AA15108" s="441"/>
    </row>
    <row r="15109" spans="25:27" x14ac:dyDescent="0.2">
      <c r="Y15109" s="396"/>
      <c r="Z15109" s="396"/>
      <c r="AA15109" s="441"/>
    </row>
    <row r="15110" spans="25:27" x14ac:dyDescent="0.2">
      <c r="Y15110" s="396"/>
      <c r="Z15110" s="396"/>
      <c r="AA15110" s="441"/>
    </row>
    <row r="15111" spans="25:27" x14ac:dyDescent="0.2">
      <c r="Y15111" s="396"/>
      <c r="Z15111" s="396"/>
      <c r="AA15111" s="441"/>
    </row>
    <row r="15112" spans="25:27" x14ac:dyDescent="0.2">
      <c r="Y15112" s="396"/>
      <c r="Z15112" s="396"/>
      <c r="AA15112" s="441"/>
    </row>
    <row r="15113" spans="25:27" x14ac:dyDescent="0.2">
      <c r="Y15113" s="396"/>
      <c r="Z15113" s="396"/>
      <c r="AA15113" s="441"/>
    </row>
    <row r="15114" spans="25:27" x14ac:dyDescent="0.2">
      <c r="Y15114" s="396"/>
      <c r="Z15114" s="396"/>
      <c r="AA15114" s="441"/>
    </row>
    <row r="15115" spans="25:27" x14ac:dyDescent="0.2">
      <c r="Y15115" s="396"/>
      <c r="Z15115" s="396"/>
      <c r="AA15115" s="441"/>
    </row>
    <row r="15116" spans="25:27" x14ac:dyDescent="0.2">
      <c r="Y15116" s="396"/>
      <c r="Z15116" s="396"/>
      <c r="AA15116" s="441"/>
    </row>
    <row r="15117" spans="25:27" x14ac:dyDescent="0.2">
      <c r="Y15117" s="396"/>
      <c r="Z15117" s="396"/>
      <c r="AA15117" s="441"/>
    </row>
    <row r="15118" spans="25:27" x14ac:dyDescent="0.2">
      <c r="Y15118" s="396"/>
      <c r="Z15118" s="396"/>
      <c r="AA15118" s="441"/>
    </row>
    <row r="15119" spans="25:27" x14ac:dyDescent="0.2">
      <c r="Y15119" s="396"/>
      <c r="Z15119" s="396"/>
      <c r="AA15119" s="441"/>
    </row>
    <row r="15120" spans="25:27" x14ac:dyDescent="0.2">
      <c r="Y15120" s="396"/>
      <c r="Z15120" s="396"/>
      <c r="AA15120" s="441"/>
    </row>
    <row r="15121" spans="25:27" x14ac:dyDescent="0.2">
      <c r="Y15121" s="396"/>
      <c r="Z15121" s="396"/>
      <c r="AA15121" s="441"/>
    </row>
    <row r="15122" spans="25:27" x14ac:dyDescent="0.2">
      <c r="Y15122" s="396"/>
      <c r="Z15122" s="396"/>
      <c r="AA15122" s="441"/>
    </row>
    <row r="15123" spans="25:27" x14ac:dyDescent="0.2">
      <c r="Y15123" s="396"/>
      <c r="Z15123" s="396"/>
      <c r="AA15123" s="441"/>
    </row>
    <row r="15124" spans="25:27" x14ac:dyDescent="0.2">
      <c r="Y15124" s="396"/>
      <c r="Z15124" s="396"/>
      <c r="AA15124" s="441"/>
    </row>
    <row r="15125" spans="25:27" x14ac:dyDescent="0.2">
      <c r="Y15125" s="396"/>
      <c r="Z15125" s="396"/>
      <c r="AA15125" s="441"/>
    </row>
    <row r="15126" spans="25:27" x14ac:dyDescent="0.2">
      <c r="Y15126" s="396"/>
      <c r="Z15126" s="396"/>
      <c r="AA15126" s="441"/>
    </row>
    <row r="15127" spans="25:27" x14ac:dyDescent="0.2">
      <c r="Y15127" s="396"/>
      <c r="Z15127" s="396"/>
      <c r="AA15127" s="441"/>
    </row>
    <row r="15128" spans="25:27" x14ac:dyDescent="0.2">
      <c r="Y15128" s="396"/>
      <c r="Z15128" s="396"/>
      <c r="AA15128" s="441"/>
    </row>
    <row r="15129" spans="25:27" x14ac:dyDescent="0.2">
      <c r="Y15129" s="396"/>
      <c r="Z15129" s="396"/>
      <c r="AA15129" s="441"/>
    </row>
    <row r="15130" spans="25:27" x14ac:dyDescent="0.2">
      <c r="Y15130" s="396"/>
      <c r="Z15130" s="396"/>
      <c r="AA15130" s="441"/>
    </row>
    <row r="15131" spans="25:27" x14ac:dyDescent="0.2">
      <c r="Y15131" s="396"/>
      <c r="Z15131" s="396"/>
      <c r="AA15131" s="441"/>
    </row>
    <row r="15132" spans="25:27" x14ac:dyDescent="0.2">
      <c r="Y15132" s="396"/>
      <c r="Z15132" s="396"/>
      <c r="AA15132" s="441"/>
    </row>
    <row r="15133" spans="25:27" x14ac:dyDescent="0.2">
      <c r="Y15133" s="396"/>
      <c r="Z15133" s="396"/>
      <c r="AA15133" s="441"/>
    </row>
    <row r="15134" spans="25:27" x14ac:dyDescent="0.2">
      <c r="Y15134" s="396"/>
      <c r="Z15134" s="396"/>
      <c r="AA15134" s="441"/>
    </row>
    <row r="15135" spans="25:27" x14ac:dyDescent="0.2">
      <c r="Y15135" s="396"/>
      <c r="Z15135" s="396"/>
      <c r="AA15135" s="441"/>
    </row>
    <row r="15136" spans="25:27" x14ac:dyDescent="0.2">
      <c r="Y15136" s="396"/>
      <c r="Z15136" s="396"/>
      <c r="AA15136" s="441"/>
    </row>
    <row r="15137" spans="25:27" x14ac:dyDescent="0.2">
      <c r="Y15137" s="396"/>
      <c r="Z15137" s="396"/>
      <c r="AA15137" s="441"/>
    </row>
    <row r="15138" spans="25:27" x14ac:dyDescent="0.2">
      <c r="Y15138" s="396"/>
      <c r="Z15138" s="396"/>
      <c r="AA15138" s="441"/>
    </row>
    <row r="15139" spans="25:27" x14ac:dyDescent="0.2">
      <c r="Y15139" s="396"/>
      <c r="Z15139" s="396"/>
      <c r="AA15139" s="441"/>
    </row>
    <row r="15140" spans="25:27" x14ac:dyDescent="0.2">
      <c r="Y15140" s="396"/>
      <c r="Z15140" s="396"/>
      <c r="AA15140" s="441"/>
    </row>
    <row r="15141" spans="25:27" x14ac:dyDescent="0.2">
      <c r="Y15141" s="396"/>
      <c r="Z15141" s="396"/>
      <c r="AA15141" s="441"/>
    </row>
    <row r="15142" spans="25:27" x14ac:dyDescent="0.2">
      <c r="Y15142" s="396"/>
      <c r="Z15142" s="396"/>
      <c r="AA15142" s="441"/>
    </row>
    <row r="15143" spans="25:27" x14ac:dyDescent="0.2">
      <c r="Y15143" s="396"/>
      <c r="Z15143" s="396"/>
      <c r="AA15143" s="441"/>
    </row>
    <row r="15144" spans="25:27" x14ac:dyDescent="0.2">
      <c r="Y15144" s="396"/>
      <c r="Z15144" s="396"/>
      <c r="AA15144" s="441"/>
    </row>
    <row r="15145" spans="25:27" x14ac:dyDescent="0.2">
      <c r="Y15145" s="396"/>
      <c r="Z15145" s="396"/>
      <c r="AA15145" s="441"/>
    </row>
    <row r="15146" spans="25:27" x14ac:dyDescent="0.2">
      <c r="Y15146" s="396"/>
      <c r="Z15146" s="396"/>
      <c r="AA15146" s="441"/>
    </row>
    <row r="15147" spans="25:27" x14ac:dyDescent="0.2">
      <c r="Y15147" s="396"/>
      <c r="Z15147" s="396"/>
      <c r="AA15147" s="441"/>
    </row>
    <row r="15148" spans="25:27" x14ac:dyDescent="0.2">
      <c r="Y15148" s="396"/>
      <c r="Z15148" s="396"/>
      <c r="AA15148" s="441"/>
    </row>
    <row r="15149" spans="25:27" x14ac:dyDescent="0.2">
      <c r="Y15149" s="396"/>
      <c r="Z15149" s="396"/>
      <c r="AA15149" s="441"/>
    </row>
    <row r="15150" spans="25:27" x14ac:dyDescent="0.2">
      <c r="Y15150" s="396"/>
      <c r="Z15150" s="396"/>
      <c r="AA15150" s="441"/>
    </row>
    <row r="15151" spans="25:27" x14ac:dyDescent="0.2">
      <c r="Y15151" s="396"/>
      <c r="Z15151" s="396"/>
      <c r="AA15151" s="441"/>
    </row>
    <row r="15152" spans="25:27" x14ac:dyDescent="0.2">
      <c r="Y15152" s="396"/>
      <c r="Z15152" s="396"/>
      <c r="AA15152" s="441"/>
    </row>
    <row r="15153" spans="25:27" x14ac:dyDescent="0.2">
      <c r="Y15153" s="396"/>
      <c r="Z15153" s="396"/>
      <c r="AA15153" s="441"/>
    </row>
    <row r="15154" spans="25:27" x14ac:dyDescent="0.2">
      <c r="Y15154" s="396"/>
      <c r="Z15154" s="396"/>
      <c r="AA15154" s="441"/>
    </row>
    <row r="15155" spans="25:27" x14ac:dyDescent="0.2">
      <c r="Y15155" s="396"/>
      <c r="Z15155" s="396"/>
      <c r="AA15155" s="441"/>
    </row>
    <row r="15156" spans="25:27" x14ac:dyDescent="0.2">
      <c r="Y15156" s="396"/>
      <c r="Z15156" s="396"/>
      <c r="AA15156" s="441"/>
    </row>
    <row r="15157" spans="25:27" x14ac:dyDescent="0.2">
      <c r="Y15157" s="396"/>
      <c r="Z15157" s="396"/>
      <c r="AA15157" s="441"/>
    </row>
    <row r="15158" spans="25:27" x14ac:dyDescent="0.2">
      <c r="Y15158" s="396"/>
      <c r="Z15158" s="396"/>
      <c r="AA15158" s="441"/>
    </row>
    <row r="15159" spans="25:27" x14ac:dyDescent="0.2">
      <c r="Y15159" s="396"/>
      <c r="Z15159" s="396"/>
      <c r="AA15159" s="441"/>
    </row>
    <row r="15160" spans="25:27" x14ac:dyDescent="0.2">
      <c r="Y15160" s="396"/>
      <c r="Z15160" s="396"/>
      <c r="AA15160" s="441"/>
    </row>
    <row r="15161" spans="25:27" x14ac:dyDescent="0.2">
      <c r="Y15161" s="396"/>
      <c r="Z15161" s="396"/>
      <c r="AA15161" s="441"/>
    </row>
    <row r="15162" spans="25:27" x14ac:dyDescent="0.2">
      <c r="Y15162" s="396"/>
      <c r="Z15162" s="396"/>
      <c r="AA15162" s="441"/>
    </row>
    <row r="15163" spans="25:27" x14ac:dyDescent="0.2">
      <c r="Y15163" s="396"/>
      <c r="Z15163" s="396"/>
      <c r="AA15163" s="441"/>
    </row>
    <row r="15164" spans="25:27" x14ac:dyDescent="0.2">
      <c r="Y15164" s="396"/>
      <c r="Z15164" s="396"/>
      <c r="AA15164" s="441"/>
    </row>
    <row r="15165" spans="25:27" x14ac:dyDescent="0.2">
      <c r="Y15165" s="396"/>
      <c r="Z15165" s="396"/>
      <c r="AA15165" s="441"/>
    </row>
    <row r="15166" spans="25:27" x14ac:dyDescent="0.2">
      <c r="Y15166" s="396"/>
      <c r="Z15166" s="396"/>
      <c r="AA15166" s="441"/>
    </row>
    <row r="15167" spans="25:27" x14ac:dyDescent="0.2">
      <c r="Y15167" s="396"/>
      <c r="Z15167" s="396"/>
      <c r="AA15167" s="441"/>
    </row>
    <row r="15168" spans="25:27" x14ac:dyDescent="0.2">
      <c r="Y15168" s="396"/>
      <c r="Z15168" s="396"/>
      <c r="AA15168" s="441"/>
    </row>
    <row r="15169" spans="25:27" x14ac:dyDescent="0.2">
      <c r="Y15169" s="396"/>
      <c r="Z15169" s="396"/>
      <c r="AA15169" s="441"/>
    </row>
    <row r="15170" spans="25:27" x14ac:dyDescent="0.2">
      <c r="Y15170" s="396"/>
      <c r="Z15170" s="396"/>
      <c r="AA15170" s="441"/>
    </row>
    <row r="15171" spans="25:27" x14ac:dyDescent="0.2">
      <c r="Y15171" s="396"/>
      <c r="Z15171" s="396"/>
      <c r="AA15171" s="441"/>
    </row>
    <row r="15172" spans="25:27" x14ac:dyDescent="0.2">
      <c r="Y15172" s="396"/>
      <c r="Z15172" s="396"/>
      <c r="AA15172" s="441"/>
    </row>
    <row r="15173" spans="25:27" x14ac:dyDescent="0.2">
      <c r="Y15173" s="396"/>
      <c r="Z15173" s="396"/>
      <c r="AA15173" s="441"/>
    </row>
    <row r="15174" spans="25:27" x14ac:dyDescent="0.2">
      <c r="Y15174" s="396"/>
      <c r="Z15174" s="396"/>
      <c r="AA15174" s="441"/>
    </row>
    <row r="15175" spans="25:27" x14ac:dyDescent="0.2">
      <c r="Y15175" s="396"/>
      <c r="Z15175" s="396"/>
      <c r="AA15175" s="441"/>
    </row>
    <row r="15176" spans="25:27" x14ac:dyDescent="0.2">
      <c r="Y15176" s="396"/>
      <c r="Z15176" s="396"/>
      <c r="AA15176" s="441"/>
    </row>
    <row r="15177" spans="25:27" x14ac:dyDescent="0.2">
      <c r="Y15177" s="396"/>
      <c r="Z15177" s="396"/>
      <c r="AA15177" s="441"/>
    </row>
    <row r="15178" spans="25:27" x14ac:dyDescent="0.2">
      <c r="Y15178" s="396"/>
      <c r="Z15178" s="396"/>
      <c r="AA15178" s="441"/>
    </row>
    <row r="15179" spans="25:27" x14ac:dyDescent="0.2">
      <c r="Y15179" s="396"/>
      <c r="Z15179" s="396"/>
      <c r="AA15179" s="441"/>
    </row>
    <row r="15180" spans="25:27" x14ac:dyDescent="0.2">
      <c r="Y15180" s="396"/>
      <c r="Z15180" s="396"/>
      <c r="AA15180" s="441"/>
    </row>
    <row r="15181" spans="25:27" x14ac:dyDescent="0.2">
      <c r="Y15181" s="396"/>
      <c r="Z15181" s="396"/>
      <c r="AA15181" s="441"/>
    </row>
    <row r="15182" spans="25:27" x14ac:dyDescent="0.2">
      <c r="Y15182" s="396"/>
      <c r="Z15182" s="396"/>
      <c r="AA15182" s="441"/>
    </row>
    <row r="15183" spans="25:27" x14ac:dyDescent="0.2">
      <c r="Y15183" s="396"/>
      <c r="Z15183" s="396"/>
      <c r="AA15183" s="441"/>
    </row>
    <row r="15184" spans="25:27" x14ac:dyDescent="0.2">
      <c r="Y15184" s="396"/>
      <c r="Z15184" s="396"/>
      <c r="AA15184" s="441"/>
    </row>
    <row r="15185" spans="25:27" x14ac:dyDescent="0.2">
      <c r="Y15185" s="396"/>
      <c r="Z15185" s="396"/>
      <c r="AA15185" s="441"/>
    </row>
    <row r="15186" spans="25:27" x14ac:dyDescent="0.2">
      <c r="Y15186" s="396"/>
      <c r="Z15186" s="396"/>
      <c r="AA15186" s="441"/>
    </row>
    <row r="15187" spans="25:27" x14ac:dyDescent="0.2">
      <c r="Y15187" s="396"/>
      <c r="Z15187" s="396"/>
      <c r="AA15187" s="441"/>
    </row>
    <row r="15188" spans="25:27" x14ac:dyDescent="0.2">
      <c r="Y15188" s="396"/>
      <c r="Z15188" s="396"/>
      <c r="AA15188" s="441"/>
    </row>
    <row r="15189" spans="25:27" x14ac:dyDescent="0.2">
      <c r="Y15189" s="396"/>
      <c r="Z15189" s="396"/>
      <c r="AA15189" s="441"/>
    </row>
    <row r="15190" spans="25:27" x14ac:dyDescent="0.2">
      <c r="Y15190" s="396"/>
      <c r="Z15190" s="396"/>
      <c r="AA15190" s="441"/>
    </row>
    <row r="15191" spans="25:27" x14ac:dyDescent="0.2">
      <c r="Y15191" s="396"/>
      <c r="Z15191" s="396"/>
      <c r="AA15191" s="441"/>
    </row>
    <row r="15192" spans="25:27" x14ac:dyDescent="0.2">
      <c r="Y15192" s="396"/>
      <c r="Z15192" s="396"/>
      <c r="AA15192" s="441"/>
    </row>
    <row r="15193" spans="25:27" x14ac:dyDescent="0.2">
      <c r="Y15193" s="396"/>
      <c r="Z15193" s="396"/>
      <c r="AA15193" s="441"/>
    </row>
    <row r="15194" spans="25:27" x14ac:dyDescent="0.2">
      <c r="Y15194" s="396"/>
      <c r="Z15194" s="396"/>
      <c r="AA15194" s="441"/>
    </row>
    <row r="15195" spans="25:27" x14ac:dyDescent="0.2">
      <c r="Y15195" s="396"/>
      <c r="Z15195" s="396"/>
      <c r="AA15195" s="441"/>
    </row>
    <row r="15196" spans="25:27" x14ac:dyDescent="0.2">
      <c r="Y15196" s="396"/>
      <c r="Z15196" s="396"/>
      <c r="AA15196" s="441"/>
    </row>
    <row r="15197" spans="25:27" x14ac:dyDescent="0.2">
      <c r="Y15197" s="396"/>
      <c r="Z15197" s="396"/>
      <c r="AA15197" s="441"/>
    </row>
    <row r="15198" spans="25:27" x14ac:dyDescent="0.2">
      <c r="Y15198" s="396"/>
      <c r="Z15198" s="396"/>
      <c r="AA15198" s="441"/>
    </row>
    <row r="15199" spans="25:27" x14ac:dyDescent="0.2">
      <c r="Y15199" s="396"/>
      <c r="Z15199" s="396"/>
      <c r="AA15199" s="441"/>
    </row>
    <row r="15200" spans="25:27" x14ac:dyDescent="0.2">
      <c r="Y15200" s="396"/>
      <c r="Z15200" s="396"/>
      <c r="AA15200" s="441"/>
    </row>
    <row r="15201" spans="25:27" x14ac:dyDescent="0.2">
      <c r="Y15201" s="396"/>
      <c r="Z15201" s="396"/>
      <c r="AA15201" s="441"/>
    </row>
    <row r="15202" spans="25:27" x14ac:dyDescent="0.2">
      <c r="Y15202" s="396"/>
      <c r="Z15202" s="396"/>
      <c r="AA15202" s="441"/>
    </row>
    <row r="15203" spans="25:27" x14ac:dyDescent="0.2">
      <c r="Y15203" s="396"/>
      <c r="Z15203" s="396"/>
      <c r="AA15203" s="441"/>
    </row>
    <row r="15204" spans="25:27" x14ac:dyDescent="0.2">
      <c r="Y15204" s="396"/>
      <c r="Z15204" s="396"/>
      <c r="AA15204" s="441"/>
    </row>
    <row r="15205" spans="25:27" x14ac:dyDescent="0.2">
      <c r="Y15205" s="396"/>
      <c r="Z15205" s="396"/>
      <c r="AA15205" s="441"/>
    </row>
    <row r="15206" spans="25:27" x14ac:dyDescent="0.2">
      <c r="Y15206" s="396"/>
      <c r="Z15206" s="396"/>
      <c r="AA15206" s="441"/>
    </row>
    <row r="15207" spans="25:27" x14ac:dyDescent="0.2">
      <c r="Y15207" s="396"/>
      <c r="Z15207" s="396"/>
      <c r="AA15207" s="441"/>
    </row>
    <row r="15208" spans="25:27" x14ac:dyDescent="0.2">
      <c r="Y15208" s="396"/>
      <c r="Z15208" s="396"/>
      <c r="AA15208" s="441"/>
    </row>
    <row r="15209" spans="25:27" x14ac:dyDescent="0.2">
      <c r="Y15209" s="396"/>
      <c r="Z15209" s="396"/>
      <c r="AA15209" s="441"/>
    </row>
    <row r="15210" spans="25:27" x14ac:dyDescent="0.2">
      <c r="Y15210" s="396"/>
      <c r="Z15210" s="396"/>
      <c r="AA15210" s="441"/>
    </row>
    <row r="15211" spans="25:27" x14ac:dyDescent="0.2">
      <c r="Y15211" s="396"/>
      <c r="Z15211" s="396"/>
      <c r="AA15211" s="441"/>
    </row>
    <row r="15212" spans="25:27" x14ac:dyDescent="0.2">
      <c r="Y15212" s="396"/>
      <c r="Z15212" s="396"/>
      <c r="AA15212" s="441"/>
    </row>
    <row r="15213" spans="25:27" x14ac:dyDescent="0.2">
      <c r="Y15213" s="396"/>
      <c r="Z15213" s="396"/>
      <c r="AA15213" s="441"/>
    </row>
    <row r="15214" spans="25:27" x14ac:dyDescent="0.2">
      <c r="Y15214" s="396"/>
      <c r="Z15214" s="396"/>
      <c r="AA15214" s="441"/>
    </row>
    <row r="15215" spans="25:27" x14ac:dyDescent="0.2">
      <c r="Y15215" s="396"/>
      <c r="Z15215" s="396"/>
      <c r="AA15215" s="441"/>
    </row>
    <row r="15216" spans="25:27" x14ac:dyDescent="0.2">
      <c r="Y15216" s="396"/>
      <c r="Z15216" s="396"/>
      <c r="AA15216" s="441"/>
    </row>
    <row r="15217" spans="25:27" x14ac:dyDescent="0.2">
      <c r="Y15217" s="396"/>
      <c r="Z15217" s="396"/>
      <c r="AA15217" s="441"/>
    </row>
    <row r="15218" spans="25:27" x14ac:dyDescent="0.2">
      <c r="Y15218" s="396"/>
      <c r="Z15218" s="396"/>
      <c r="AA15218" s="441"/>
    </row>
    <row r="15219" spans="25:27" x14ac:dyDescent="0.2">
      <c r="Y15219" s="396"/>
      <c r="Z15219" s="396"/>
      <c r="AA15219" s="441"/>
    </row>
    <row r="15220" spans="25:27" x14ac:dyDescent="0.2">
      <c r="Y15220" s="396"/>
      <c r="Z15220" s="396"/>
      <c r="AA15220" s="441"/>
    </row>
    <row r="15221" spans="25:27" x14ac:dyDescent="0.2">
      <c r="Y15221" s="396"/>
      <c r="Z15221" s="396"/>
      <c r="AA15221" s="441"/>
    </row>
    <row r="15222" spans="25:27" x14ac:dyDescent="0.2">
      <c r="Y15222" s="396"/>
      <c r="Z15222" s="396"/>
      <c r="AA15222" s="441"/>
    </row>
    <row r="15223" spans="25:27" x14ac:dyDescent="0.2">
      <c r="Y15223" s="396"/>
      <c r="Z15223" s="396"/>
      <c r="AA15223" s="441"/>
    </row>
    <row r="15224" spans="25:27" x14ac:dyDescent="0.2">
      <c r="Y15224" s="396"/>
      <c r="Z15224" s="396"/>
      <c r="AA15224" s="441"/>
    </row>
    <row r="15225" spans="25:27" x14ac:dyDescent="0.2">
      <c r="Y15225" s="396"/>
      <c r="Z15225" s="396"/>
      <c r="AA15225" s="441"/>
    </row>
    <row r="15226" spans="25:27" x14ac:dyDescent="0.2">
      <c r="Y15226" s="396"/>
      <c r="Z15226" s="396"/>
      <c r="AA15226" s="441"/>
    </row>
    <row r="15227" spans="25:27" x14ac:dyDescent="0.2">
      <c r="Y15227" s="396"/>
      <c r="Z15227" s="396"/>
      <c r="AA15227" s="441"/>
    </row>
    <row r="15228" spans="25:27" x14ac:dyDescent="0.2">
      <c r="Y15228" s="396"/>
      <c r="Z15228" s="396"/>
      <c r="AA15228" s="441"/>
    </row>
    <row r="15229" spans="25:27" x14ac:dyDescent="0.2">
      <c r="Y15229" s="396"/>
      <c r="Z15229" s="396"/>
      <c r="AA15229" s="441"/>
    </row>
    <row r="15230" spans="25:27" x14ac:dyDescent="0.2">
      <c r="Y15230" s="396"/>
      <c r="Z15230" s="396"/>
      <c r="AA15230" s="441"/>
    </row>
    <row r="15231" spans="25:27" x14ac:dyDescent="0.2">
      <c r="Y15231" s="396"/>
      <c r="Z15231" s="396"/>
      <c r="AA15231" s="441"/>
    </row>
    <row r="15232" spans="25:27" x14ac:dyDescent="0.2">
      <c r="Y15232" s="396"/>
      <c r="Z15232" s="396"/>
      <c r="AA15232" s="441"/>
    </row>
    <row r="15233" spans="25:27" x14ac:dyDescent="0.2">
      <c r="Y15233" s="396"/>
      <c r="Z15233" s="396"/>
      <c r="AA15233" s="441"/>
    </row>
    <row r="15234" spans="25:27" x14ac:dyDescent="0.2">
      <c r="Y15234" s="396"/>
      <c r="Z15234" s="396"/>
      <c r="AA15234" s="441"/>
    </row>
    <row r="15235" spans="25:27" x14ac:dyDescent="0.2">
      <c r="Y15235" s="396"/>
      <c r="Z15235" s="396"/>
      <c r="AA15235" s="441"/>
    </row>
    <row r="15236" spans="25:27" x14ac:dyDescent="0.2">
      <c r="Y15236" s="396"/>
      <c r="Z15236" s="396"/>
      <c r="AA15236" s="441"/>
    </row>
    <row r="15237" spans="25:27" x14ac:dyDescent="0.2">
      <c r="Y15237" s="396"/>
      <c r="Z15237" s="396"/>
      <c r="AA15237" s="441"/>
    </row>
    <row r="15238" spans="25:27" x14ac:dyDescent="0.2">
      <c r="Y15238" s="396"/>
      <c r="Z15238" s="396"/>
      <c r="AA15238" s="441"/>
    </row>
    <row r="15239" spans="25:27" x14ac:dyDescent="0.2">
      <c r="Y15239" s="396"/>
      <c r="Z15239" s="396"/>
      <c r="AA15239" s="441"/>
    </row>
    <row r="15240" spans="25:27" x14ac:dyDescent="0.2">
      <c r="Y15240" s="396"/>
      <c r="Z15240" s="396"/>
      <c r="AA15240" s="441"/>
    </row>
    <row r="15241" spans="25:27" x14ac:dyDescent="0.2">
      <c r="Y15241" s="396"/>
      <c r="Z15241" s="396"/>
      <c r="AA15241" s="441"/>
    </row>
    <row r="15242" spans="25:27" x14ac:dyDescent="0.2">
      <c r="Y15242" s="396"/>
      <c r="Z15242" s="396"/>
      <c r="AA15242" s="441"/>
    </row>
    <row r="15243" spans="25:27" x14ac:dyDescent="0.2">
      <c r="Y15243" s="396"/>
      <c r="Z15243" s="396"/>
      <c r="AA15243" s="441"/>
    </row>
    <row r="15244" spans="25:27" x14ac:dyDescent="0.2">
      <c r="Y15244" s="396"/>
      <c r="Z15244" s="396"/>
      <c r="AA15244" s="441"/>
    </row>
    <row r="15245" spans="25:27" x14ac:dyDescent="0.2">
      <c r="Y15245" s="396"/>
      <c r="Z15245" s="396"/>
      <c r="AA15245" s="441"/>
    </row>
    <row r="15246" spans="25:27" x14ac:dyDescent="0.2">
      <c r="Y15246" s="396"/>
      <c r="Z15246" s="396"/>
      <c r="AA15246" s="441"/>
    </row>
    <row r="15247" spans="25:27" x14ac:dyDescent="0.2">
      <c r="Y15247" s="396"/>
      <c r="Z15247" s="396"/>
      <c r="AA15247" s="441"/>
    </row>
    <row r="15248" spans="25:27" x14ac:dyDescent="0.2">
      <c r="Y15248" s="396"/>
      <c r="Z15248" s="396"/>
      <c r="AA15248" s="441"/>
    </row>
    <row r="15249" spans="25:27" x14ac:dyDescent="0.2">
      <c r="Y15249" s="396"/>
      <c r="Z15249" s="396"/>
      <c r="AA15249" s="441"/>
    </row>
    <row r="15250" spans="25:27" x14ac:dyDescent="0.2">
      <c r="Y15250" s="396"/>
      <c r="Z15250" s="396"/>
      <c r="AA15250" s="441"/>
    </row>
    <row r="15251" spans="25:27" x14ac:dyDescent="0.2">
      <c r="Y15251" s="396"/>
      <c r="Z15251" s="396"/>
      <c r="AA15251" s="441"/>
    </row>
    <row r="15252" spans="25:27" x14ac:dyDescent="0.2">
      <c r="Y15252" s="396"/>
      <c r="Z15252" s="396"/>
      <c r="AA15252" s="441"/>
    </row>
    <row r="15253" spans="25:27" x14ac:dyDescent="0.2">
      <c r="Y15253" s="396"/>
      <c r="Z15253" s="396"/>
      <c r="AA15253" s="441"/>
    </row>
    <row r="15254" spans="25:27" x14ac:dyDescent="0.2">
      <c r="Y15254" s="396"/>
      <c r="Z15254" s="396"/>
      <c r="AA15254" s="441"/>
    </row>
    <row r="15255" spans="25:27" x14ac:dyDescent="0.2">
      <c r="Y15255" s="396"/>
      <c r="Z15255" s="396"/>
      <c r="AA15255" s="441"/>
    </row>
    <row r="15256" spans="25:27" x14ac:dyDescent="0.2">
      <c r="Y15256" s="396"/>
      <c r="Z15256" s="396"/>
      <c r="AA15256" s="441"/>
    </row>
    <row r="15257" spans="25:27" x14ac:dyDescent="0.2">
      <c r="Y15257" s="396"/>
      <c r="Z15257" s="396"/>
      <c r="AA15257" s="441"/>
    </row>
    <row r="15258" spans="25:27" x14ac:dyDescent="0.2">
      <c r="Y15258" s="396"/>
      <c r="Z15258" s="396"/>
      <c r="AA15258" s="441"/>
    </row>
    <row r="15259" spans="25:27" x14ac:dyDescent="0.2">
      <c r="Y15259" s="396"/>
      <c r="Z15259" s="396"/>
      <c r="AA15259" s="441"/>
    </row>
    <row r="15260" spans="25:27" x14ac:dyDescent="0.2">
      <c r="Y15260" s="396"/>
      <c r="Z15260" s="396"/>
      <c r="AA15260" s="441"/>
    </row>
    <row r="15261" spans="25:27" x14ac:dyDescent="0.2">
      <c r="Y15261" s="396"/>
      <c r="Z15261" s="396"/>
      <c r="AA15261" s="441"/>
    </row>
    <row r="15262" spans="25:27" x14ac:dyDescent="0.2">
      <c r="Y15262" s="396"/>
      <c r="Z15262" s="396"/>
      <c r="AA15262" s="441"/>
    </row>
    <row r="15263" spans="25:27" x14ac:dyDescent="0.2">
      <c r="Y15263" s="396"/>
      <c r="Z15263" s="396"/>
      <c r="AA15263" s="441"/>
    </row>
    <row r="15264" spans="25:27" x14ac:dyDescent="0.2">
      <c r="Y15264" s="396"/>
      <c r="Z15264" s="396"/>
      <c r="AA15264" s="441"/>
    </row>
    <row r="15265" spans="25:27" x14ac:dyDescent="0.2">
      <c r="Y15265" s="396"/>
      <c r="Z15265" s="396"/>
      <c r="AA15265" s="441"/>
    </row>
    <row r="15266" spans="25:27" x14ac:dyDescent="0.2">
      <c r="Y15266" s="396"/>
      <c r="Z15266" s="396"/>
      <c r="AA15266" s="441"/>
    </row>
    <row r="15267" spans="25:27" x14ac:dyDescent="0.2">
      <c r="Y15267" s="396"/>
      <c r="Z15267" s="396"/>
      <c r="AA15267" s="441"/>
    </row>
    <row r="15268" spans="25:27" x14ac:dyDescent="0.2">
      <c r="Y15268" s="396"/>
      <c r="Z15268" s="396"/>
      <c r="AA15268" s="441"/>
    </row>
    <row r="15269" spans="25:27" x14ac:dyDescent="0.2">
      <c r="Y15269" s="396"/>
      <c r="Z15269" s="396"/>
      <c r="AA15269" s="441"/>
    </row>
    <row r="15270" spans="25:27" x14ac:dyDescent="0.2">
      <c r="Y15270" s="396"/>
      <c r="Z15270" s="396"/>
      <c r="AA15270" s="441"/>
    </row>
    <row r="15271" spans="25:27" x14ac:dyDescent="0.2">
      <c r="Y15271" s="396"/>
      <c r="Z15271" s="396"/>
      <c r="AA15271" s="441"/>
    </row>
    <row r="15272" spans="25:27" x14ac:dyDescent="0.2">
      <c r="Y15272" s="396"/>
      <c r="Z15272" s="396"/>
      <c r="AA15272" s="441"/>
    </row>
    <row r="15273" spans="25:27" x14ac:dyDescent="0.2">
      <c r="Y15273" s="396"/>
      <c r="Z15273" s="396"/>
      <c r="AA15273" s="441"/>
    </row>
    <row r="15274" spans="25:27" x14ac:dyDescent="0.2">
      <c r="Y15274" s="396"/>
      <c r="Z15274" s="396"/>
      <c r="AA15274" s="441"/>
    </row>
    <row r="15275" spans="25:27" x14ac:dyDescent="0.2">
      <c r="Y15275" s="396"/>
      <c r="Z15275" s="396"/>
      <c r="AA15275" s="441"/>
    </row>
    <row r="15276" spans="25:27" x14ac:dyDescent="0.2">
      <c r="Y15276" s="396"/>
      <c r="Z15276" s="396"/>
      <c r="AA15276" s="441"/>
    </row>
    <row r="15277" spans="25:27" x14ac:dyDescent="0.2">
      <c r="Y15277" s="396"/>
      <c r="Z15277" s="396"/>
      <c r="AA15277" s="441"/>
    </row>
    <row r="15278" spans="25:27" x14ac:dyDescent="0.2">
      <c r="Y15278" s="396"/>
      <c r="Z15278" s="396"/>
      <c r="AA15278" s="441"/>
    </row>
    <row r="15279" spans="25:27" x14ac:dyDescent="0.2">
      <c r="Y15279" s="396"/>
      <c r="Z15279" s="396"/>
      <c r="AA15279" s="441"/>
    </row>
    <row r="15280" spans="25:27" x14ac:dyDescent="0.2">
      <c r="Y15280" s="396"/>
      <c r="Z15280" s="396"/>
      <c r="AA15280" s="441"/>
    </row>
    <row r="15281" spans="25:27" x14ac:dyDescent="0.2">
      <c r="Y15281" s="396"/>
      <c r="Z15281" s="396"/>
      <c r="AA15281" s="441"/>
    </row>
    <row r="15282" spans="25:27" x14ac:dyDescent="0.2">
      <c r="Y15282" s="396"/>
      <c r="Z15282" s="396"/>
      <c r="AA15282" s="441"/>
    </row>
    <row r="15283" spans="25:27" x14ac:dyDescent="0.2">
      <c r="Y15283" s="396"/>
      <c r="Z15283" s="396"/>
      <c r="AA15283" s="441"/>
    </row>
    <row r="15284" spans="25:27" x14ac:dyDescent="0.2">
      <c r="Y15284" s="396"/>
      <c r="Z15284" s="396"/>
      <c r="AA15284" s="441"/>
    </row>
    <row r="15285" spans="25:27" x14ac:dyDescent="0.2">
      <c r="Y15285" s="396"/>
      <c r="Z15285" s="396"/>
      <c r="AA15285" s="441"/>
    </row>
    <row r="15286" spans="25:27" x14ac:dyDescent="0.2">
      <c r="Y15286" s="396"/>
      <c r="Z15286" s="396"/>
      <c r="AA15286" s="441"/>
    </row>
    <row r="15287" spans="25:27" x14ac:dyDescent="0.2">
      <c r="Y15287" s="396"/>
      <c r="Z15287" s="396"/>
      <c r="AA15287" s="441"/>
    </row>
    <row r="15288" spans="25:27" x14ac:dyDescent="0.2">
      <c r="Y15288" s="396"/>
      <c r="Z15288" s="396"/>
      <c r="AA15288" s="441"/>
    </row>
    <row r="15289" spans="25:27" x14ac:dyDescent="0.2">
      <c r="Y15289" s="396"/>
      <c r="Z15289" s="396"/>
      <c r="AA15289" s="441"/>
    </row>
    <row r="15290" spans="25:27" x14ac:dyDescent="0.2">
      <c r="Y15290" s="396"/>
      <c r="Z15290" s="396"/>
      <c r="AA15290" s="441"/>
    </row>
    <row r="15291" spans="25:27" x14ac:dyDescent="0.2">
      <c r="Y15291" s="396"/>
      <c r="Z15291" s="396"/>
      <c r="AA15291" s="441"/>
    </row>
    <row r="15292" spans="25:27" x14ac:dyDescent="0.2">
      <c r="Y15292" s="396"/>
      <c r="Z15292" s="396"/>
      <c r="AA15292" s="441"/>
    </row>
    <row r="15293" spans="25:27" x14ac:dyDescent="0.2">
      <c r="Y15293" s="396"/>
      <c r="Z15293" s="396"/>
      <c r="AA15293" s="441"/>
    </row>
    <row r="15294" spans="25:27" x14ac:dyDescent="0.2">
      <c r="Y15294" s="396"/>
      <c r="Z15294" s="396"/>
      <c r="AA15294" s="441"/>
    </row>
    <row r="15295" spans="25:27" x14ac:dyDescent="0.2">
      <c r="Y15295" s="396"/>
      <c r="Z15295" s="396"/>
      <c r="AA15295" s="441"/>
    </row>
    <row r="15296" spans="25:27" x14ac:dyDescent="0.2">
      <c r="Y15296" s="396"/>
      <c r="Z15296" s="396"/>
      <c r="AA15296" s="441"/>
    </row>
    <row r="15297" spans="25:27" x14ac:dyDescent="0.2">
      <c r="Y15297" s="396"/>
      <c r="Z15297" s="396"/>
      <c r="AA15297" s="441"/>
    </row>
    <row r="15298" spans="25:27" x14ac:dyDescent="0.2">
      <c r="Y15298" s="396"/>
      <c r="Z15298" s="396"/>
      <c r="AA15298" s="441"/>
    </row>
    <row r="15299" spans="25:27" x14ac:dyDescent="0.2">
      <c r="Y15299" s="396"/>
      <c r="Z15299" s="396"/>
      <c r="AA15299" s="441"/>
    </row>
    <row r="15300" spans="25:27" x14ac:dyDescent="0.2">
      <c r="Y15300" s="396"/>
      <c r="Z15300" s="396"/>
      <c r="AA15300" s="441"/>
    </row>
    <row r="15301" spans="25:27" x14ac:dyDescent="0.2">
      <c r="Y15301" s="396"/>
      <c r="Z15301" s="396"/>
      <c r="AA15301" s="441"/>
    </row>
    <row r="15302" spans="25:27" x14ac:dyDescent="0.2">
      <c r="Y15302" s="396"/>
      <c r="Z15302" s="396"/>
      <c r="AA15302" s="441"/>
    </row>
    <row r="15303" spans="25:27" x14ac:dyDescent="0.2">
      <c r="Y15303" s="396"/>
      <c r="Z15303" s="396"/>
      <c r="AA15303" s="441"/>
    </row>
    <row r="15304" spans="25:27" x14ac:dyDescent="0.2">
      <c r="Y15304" s="396"/>
      <c r="Z15304" s="396"/>
      <c r="AA15304" s="441"/>
    </row>
    <row r="15305" spans="25:27" x14ac:dyDescent="0.2">
      <c r="Y15305" s="396"/>
      <c r="Z15305" s="396"/>
      <c r="AA15305" s="441"/>
    </row>
    <row r="15306" spans="25:27" x14ac:dyDescent="0.2">
      <c r="Y15306" s="396"/>
      <c r="Z15306" s="396"/>
      <c r="AA15306" s="441"/>
    </row>
    <row r="15307" spans="25:27" x14ac:dyDescent="0.2">
      <c r="Y15307" s="396"/>
      <c r="Z15307" s="396"/>
      <c r="AA15307" s="441"/>
    </row>
    <row r="15308" spans="25:27" x14ac:dyDescent="0.2">
      <c r="Y15308" s="396"/>
      <c r="Z15308" s="396"/>
      <c r="AA15308" s="441"/>
    </row>
    <row r="15309" spans="25:27" x14ac:dyDescent="0.2">
      <c r="Y15309" s="396"/>
      <c r="Z15309" s="396"/>
      <c r="AA15309" s="441"/>
    </row>
    <row r="15310" spans="25:27" x14ac:dyDescent="0.2">
      <c r="Y15310" s="396"/>
      <c r="Z15310" s="396"/>
      <c r="AA15310" s="441"/>
    </row>
    <row r="15311" spans="25:27" x14ac:dyDescent="0.2">
      <c r="Y15311" s="396"/>
      <c r="Z15311" s="396"/>
      <c r="AA15311" s="441"/>
    </row>
    <row r="15312" spans="25:27" x14ac:dyDescent="0.2">
      <c r="Y15312" s="396"/>
      <c r="Z15312" s="396"/>
      <c r="AA15312" s="441"/>
    </row>
    <row r="15313" spans="25:27" x14ac:dyDescent="0.2">
      <c r="Y15313" s="396"/>
      <c r="Z15313" s="396"/>
      <c r="AA15313" s="441"/>
    </row>
    <row r="15314" spans="25:27" x14ac:dyDescent="0.2">
      <c r="Y15314" s="396"/>
      <c r="Z15314" s="396"/>
      <c r="AA15314" s="441"/>
    </row>
    <row r="15315" spans="25:27" x14ac:dyDescent="0.2">
      <c r="Y15315" s="396"/>
      <c r="Z15315" s="396"/>
      <c r="AA15315" s="441"/>
    </row>
    <row r="15316" spans="25:27" x14ac:dyDescent="0.2">
      <c r="Y15316" s="396"/>
      <c r="Z15316" s="396"/>
      <c r="AA15316" s="441"/>
    </row>
    <row r="15317" spans="25:27" x14ac:dyDescent="0.2">
      <c r="Y15317" s="396"/>
      <c r="Z15317" s="396"/>
      <c r="AA15317" s="441"/>
    </row>
    <row r="15318" spans="25:27" x14ac:dyDescent="0.2">
      <c r="Y15318" s="396"/>
      <c r="Z15318" s="396"/>
      <c r="AA15318" s="441"/>
    </row>
    <row r="15319" spans="25:27" x14ac:dyDescent="0.2">
      <c r="Y15319" s="396"/>
      <c r="Z15319" s="396"/>
      <c r="AA15319" s="441"/>
    </row>
    <row r="15320" spans="25:27" x14ac:dyDescent="0.2">
      <c r="Y15320" s="396"/>
      <c r="Z15320" s="396"/>
      <c r="AA15320" s="441"/>
    </row>
    <row r="15321" spans="25:27" x14ac:dyDescent="0.2">
      <c r="Y15321" s="396"/>
      <c r="Z15321" s="396"/>
      <c r="AA15321" s="441"/>
    </row>
    <row r="15322" spans="25:27" x14ac:dyDescent="0.2">
      <c r="Y15322" s="396"/>
      <c r="Z15322" s="396"/>
      <c r="AA15322" s="441"/>
    </row>
    <row r="15323" spans="25:27" x14ac:dyDescent="0.2">
      <c r="Y15323" s="396"/>
      <c r="Z15323" s="396"/>
      <c r="AA15323" s="441"/>
    </row>
    <row r="15324" spans="25:27" x14ac:dyDescent="0.2">
      <c r="Y15324" s="396"/>
      <c r="Z15324" s="396"/>
      <c r="AA15324" s="441"/>
    </row>
    <row r="15325" spans="25:27" x14ac:dyDescent="0.2">
      <c r="Y15325" s="396"/>
      <c r="Z15325" s="396"/>
      <c r="AA15325" s="441"/>
    </row>
    <row r="15326" spans="25:27" x14ac:dyDescent="0.2">
      <c r="Y15326" s="396"/>
      <c r="Z15326" s="396"/>
      <c r="AA15326" s="441"/>
    </row>
    <row r="15327" spans="25:27" x14ac:dyDescent="0.2">
      <c r="Y15327" s="396"/>
      <c r="Z15327" s="396"/>
      <c r="AA15327" s="441"/>
    </row>
    <row r="15328" spans="25:27" x14ac:dyDescent="0.2">
      <c r="Y15328" s="396"/>
      <c r="Z15328" s="396"/>
      <c r="AA15328" s="441"/>
    </row>
    <row r="15329" spans="25:27" x14ac:dyDescent="0.2">
      <c r="Y15329" s="396"/>
      <c r="Z15329" s="396"/>
      <c r="AA15329" s="441"/>
    </row>
    <row r="15330" spans="25:27" x14ac:dyDescent="0.2">
      <c r="Y15330" s="396"/>
      <c r="Z15330" s="396"/>
      <c r="AA15330" s="441"/>
    </row>
    <row r="15331" spans="25:27" x14ac:dyDescent="0.2">
      <c r="Y15331" s="396"/>
      <c r="Z15331" s="396"/>
      <c r="AA15331" s="441"/>
    </row>
    <row r="15332" spans="25:27" x14ac:dyDescent="0.2">
      <c r="Y15332" s="396"/>
      <c r="Z15332" s="396"/>
      <c r="AA15332" s="441"/>
    </row>
    <row r="15333" spans="25:27" x14ac:dyDescent="0.2">
      <c r="Y15333" s="396"/>
      <c r="Z15333" s="396"/>
      <c r="AA15333" s="441"/>
    </row>
    <row r="15334" spans="25:27" x14ac:dyDescent="0.2">
      <c r="Y15334" s="396"/>
      <c r="Z15334" s="396"/>
      <c r="AA15334" s="441"/>
    </row>
    <row r="15335" spans="25:27" x14ac:dyDescent="0.2">
      <c r="Y15335" s="396"/>
      <c r="Z15335" s="396"/>
      <c r="AA15335" s="441"/>
    </row>
    <row r="15336" spans="25:27" x14ac:dyDescent="0.2">
      <c r="Y15336" s="396"/>
      <c r="Z15336" s="396"/>
      <c r="AA15336" s="441"/>
    </row>
    <row r="15337" spans="25:27" x14ac:dyDescent="0.2">
      <c r="Y15337" s="396"/>
      <c r="Z15337" s="396"/>
      <c r="AA15337" s="441"/>
    </row>
    <row r="15338" spans="25:27" x14ac:dyDescent="0.2">
      <c r="Y15338" s="396"/>
      <c r="Z15338" s="396"/>
      <c r="AA15338" s="441"/>
    </row>
    <row r="15339" spans="25:27" x14ac:dyDescent="0.2">
      <c r="Y15339" s="396"/>
      <c r="Z15339" s="396"/>
      <c r="AA15339" s="441"/>
    </row>
    <row r="15340" spans="25:27" x14ac:dyDescent="0.2">
      <c r="Y15340" s="396"/>
      <c r="Z15340" s="396"/>
      <c r="AA15340" s="441"/>
    </row>
    <row r="15341" spans="25:27" x14ac:dyDescent="0.2">
      <c r="Y15341" s="396"/>
      <c r="Z15341" s="396"/>
      <c r="AA15341" s="441"/>
    </row>
    <row r="15342" spans="25:27" x14ac:dyDescent="0.2">
      <c r="Y15342" s="396"/>
      <c r="Z15342" s="396"/>
      <c r="AA15342" s="441"/>
    </row>
    <row r="15343" spans="25:27" x14ac:dyDescent="0.2">
      <c r="Y15343" s="396"/>
      <c r="Z15343" s="396"/>
      <c r="AA15343" s="441"/>
    </row>
    <row r="15344" spans="25:27" x14ac:dyDescent="0.2">
      <c r="Y15344" s="396"/>
      <c r="Z15344" s="396"/>
      <c r="AA15344" s="441"/>
    </row>
    <row r="15345" spans="25:27" x14ac:dyDescent="0.2">
      <c r="Y15345" s="396"/>
      <c r="Z15345" s="396"/>
      <c r="AA15345" s="441"/>
    </row>
    <row r="15346" spans="25:27" x14ac:dyDescent="0.2">
      <c r="Y15346" s="396"/>
      <c r="Z15346" s="396"/>
      <c r="AA15346" s="441"/>
    </row>
    <row r="15347" spans="25:27" x14ac:dyDescent="0.2">
      <c r="Y15347" s="396"/>
      <c r="Z15347" s="396"/>
      <c r="AA15347" s="441"/>
    </row>
    <row r="15348" spans="25:27" x14ac:dyDescent="0.2">
      <c r="Y15348" s="396"/>
      <c r="Z15348" s="396"/>
      <c r="AA15348" s="441"/>
    </row>
    <row r="15349" spans="25:27" x14ac:dyDescent="0.2">
      <c r="Y15349" s="396"/>
      <c r="Z15349" s="396"/>
      <c r="AA15349" s="441"/>
    </row>
    <row r="15350" spans="25:27" x14ac:dyDescent="0.2">
      <c r="Y15350" s="396"/>
      <c r="Z15350" s="396"/>
      <c r="AA15350" s="441"/>
    </row>
    <row r="15351" spans="25:27" x14ac:dyDescent="0.2">
      <c r="Y15351" s="396"/>
      <c r="Z15351" s="396"/>
      <c r="AA15351" s="441"/>
    </row>
    <row r="15352" spans="25:27" x14ac:dyDescent="0.2">
      <c r="Y15352" s="396"/>
      <c r="Z15352" s="396"/>
      <c r="AA15352" s="441"/>
    </row>
    <row r="15353" spans="25:27" x14ac:dyDescent="0.2">
      <c r="Y15353" s="396"/>
      <c r="Z15353" s="396"/>
      <c r="AA15353" s="441"/>
    </row>
    <row r="15354" spans="25:27" x14ac:dyDescent="0.2">
      <c r="Y15354" s="396"/>
      <c r="Z15354" s="396"/>
      <c r="AA15354" s="441"/>
    </row>
    <row r="15355" spans="25:27" x14ac:dyDescent="0.2">
      <c r="Y15355" s="396"/>
      <c r="Z15355" s="396"/>
      <c r="AA15355" s="441"/>
    </row>
    <row r="15356" spans="25:27" x14ac:dyDescent="0.2">
      <c r="Y15356" s="396"/>
      <c r="Z15356" s="396"/>
      <c r="AA15356" s="441"/>
    </row>
    <row r="15357" spans="25:27" x14ac:dyDescent="0.2">
      <c r="Y15357" s="396"/>
      <c r="Z15357" s="396"/>
      <c r="AA15357" s="441"/>
    </row>
    <row r="15358" spans="25:27" x14ac:dyDescent="0.2">
      <c r="Y15358" s="396"/>
      <c r="Z15358" s="396"/>
      <c r="AA15358" s="441"/>
    </row>
    <row r="15359" spans="25:27" x14ac:dyDescent="0.2">
      <c r="Y15359" s="396"/>
      <c r="Z15359" s="396"/>
      <c r="AA15359" s="441"/>
    </row>
    <row r="15360" spans="25:27" x14ac:dyDescent="0.2">
      <c r="Y15360" s="396"/>
      <c r="Z15360" s="396"/>
      <c r="AA15360" s="441"/>
    </row>
    <row r="15361" spans="25:27" x14ac:dyDescent="0.2">
      <c r="Y15361" s="396"/>
      <c r="Z15361" s="396"/>
      <c r="AA15361" s="441"/>
    </row>
    <row r="15362" spans="25:27" x14ac:dyDescent="0.2">
      <c r="Y15362" s="396"/>
      <c r="Z15362" s="396"/>
      <c r="AA15362" s="441"/>
    </row>
    <row r="15363" spans="25:27" x14ac:dyDescent="0.2">
      <c r="Y15363" s="396"/>
      <c r="Z15363" s="396"/>
      <c r="AA15363" s="441"/>
    </row>
    <row r="15364" spans="25:27" x14ac:dyDescent="0.2">
      <c r="Y15364" s="396"/>
      <c r="Z15364" s="396"/>
      <c r="AA15364" s="441"/>
    </row>
    <row r="15365" spans="25:27" x14ac:dyDescent="0.2">
      <c r="Y15365" s="396"/>
      <c r="Z15365" s="396"/>
      <c r="AA15365" s="441"/>
    </row>
    <row r="15366" spans="25:27" x14ac:dyDescent="0.2">
      <c r="Y15366" s="396"/>
      <c r="Z15366" s="396"/>
      <c r="AA15366" s="441"/>
    </row>
    <row r="15367" spans="25:27" x14ac:dyDescent="0.2">
      <c r="Y15367" s="396"/>
      <c r="Z15367" s="396"/>
      <c r="AA15367" s="441"/>
    </row>
    <row r="15368" spans="25:27" x14ac:dyDescent="0.2">
      <c r="Y15368" s="396"/>
      <c r="Z15368" s="396"/>
      <c r="AA15368" s="441"/>
    </row>
    <row r="15369" spans="25:27" x14ac:dyDescent="0.2">
      <c r="Y15369" s="396"/>
      <c r="Z15369" s="396"/>
      <c r="AA15369" s="441"/>
    </row>
    <row r="15370" spans="25:27" x14ac:dyDescent="0.2">
      <c r="Y15370" s="396"/>
      <c r="Z15370" s="396"/>
      <c r="AA15370" s="441"/>
    </row>
    <row r="15371" spans="25:27" x14ac:dyDescent="0.2">
      <c r="Y15371" s="396"/>
      <c r="Z15371" s="396"/>
      <c r="AA15371" s="441"/>
    </row>
    <row r="15372" spans="25:27" x14ac:dyDescent="0.2">
      <c r="Y15372" s="396"/>
      <c r="Z15372" s="396"/>
      <c r="AA15372" s="441"/>
    </row>
    <row r="15373" spans="25:27" x14ac:dyDescent="0.2">
      <c r="Y15373" s="396"/>
      <c r="Z15373" s="396"/>
      <c r="AA15373" s="441"/>
    </row>
    <row r="15374" spans="25:27" x14ac:dyDescent="0.2">
      <c r="Y15374" s="396"/>
      <c r="Z15374" s="396"/>
      <c r="AA15374" s="441"/>
    </row>
    <row r="15375" spans="25:27" x14ac:dyDescent="0.2">
      <c r="Y15375" s="396"/>
      <c r="Z15375" s="396"/>
      <c r="AA15375" s="441"/>
    </row>
    <row r="15376" spans="25:27" x14ac:dyDescent="0.2">
      <c r="Y15376" s="396"/>
      <c r="Z15376" s="396"/>
      <c r="AA15376" s="441"/>
    </row>
    <row r="15377" spans="25:27" x14ac:dyDescent="0.2">
      <c r="Y15377" s="396"/>
      <c r="Z15377" s="396"/>
      <c r="AA15377" s="441"/>
    </row>
    <row r="15378" spans="25:27" x14ac:dyDescent="0.2">
      <c r="Y15378" s="396"/>
      <c r="Z15378" s="396"/>
      <c r="AA15378" s="441"/>
    </row>
    <row r="15379" spans="25:27" x14ac:dyDescent="0.2">
      <c r="Y15379" s="396"/>
      <c r="Z15379" s="396"/>
      <c r="AA15379" s="441"/>
    </row>
    <row r="15380" spans="25:27" x14ac:dyDescent="0.2">
      <c r="Y15380" s="396"/>
      <c r="Z15380" s="396"/>
      <c r="AA15380" s="441"/>
    </row>
    <row r="15381" spans="25:27" x14ac:dyDescent="0.2">
      <c r="Y15381" s="396"/>
      <c r="Z15381" s="396"/>
      <c r="AA15381" s="441"/>
    </row>
    <row r="15382" spans="25:27" x14ac:dyDescent="0.2">
      <c r="Y15382" s="396"/>
      <c r="Z15382" s="396"/>
      <c r="AA15382" s="441"/>
    </row>
    <row r="15383" spans="25:27" x14ac:dyDescent="0.2">
      <c r="Y15383" s="396"/>
      <c r="Z15383" s="396"/>
      <c r="AA15383" s="441"/>
    </row>
    <row r="15384" spans="25:27" x14ac:dyDescent="0.2">
      <c r="Y15384" s="396"/>
      <c r="Z15384" s="396"/>
      <c r="AA15384" s="441"/>
    </row>
    <row r="15385" spans="25:27" x14ac:dyDescent="0.2">
      <c r="Y15385" s="396"/>
      <c r="Z15385" s="396"/>
      <c r="AA15385" s="441"/>
    </row>
    <row r="15386" spans="25:27" x14ac:dyDescent="0.2">
      <c r="Y15386" s="396"/>
      <c r="Z15386" s="396"/>
      <c r="AA15386" s="441"/>
    </row>
    <row r="15387" spans="25:27" x14ac:dyDescent="0.2">
      <c r="Y15387" s="396"/>
      <c r="Z15387" s="396"/>
      <c r="AA15387" s="441"/>
    </row>
    <row r="15388" spans="25:27" x14ac:dyDescent="0.2">
      <c r="Y15388" s="396"/>
      <c r="Z15388" s="396"/>
      <c r="AA15388" s="441"/>
    </row>
    <row r="15389" spans="25:27" x14ac:dyDescent="0.2">
      <c r="Y15389" s="396"/>
      <c r="Z15389" s="396"/>
      <c r="AA15389" s="441"/>
    </row>
    <row r="15390" spans="25:27" x14ac:dyDescent="0.2">
      <c r="Y15390" s="396"/>
      <c r="Z15390" s="396"/>
      <c r="AA15390" s="441"/>
    </row>
    <row r="15391" spans="25:27" x14ac:dyDescent="0.2">
      <c r="Y15391" s="396"/>
      <c r="Z15391" s="396"/>
      <c r="AA15391" s="441"/>
    </row>
    <row r="15392" spans="25:27" x14ac:dyDescent="0.2">
      <c r="Y15392" s="396"/>
      <c r="Z15392" s="396"/>
      <c r="AA15392" s="441"/>
    </row>
    <row r="15393" spans="25:27" x14ac:dyDescent="0.2">
      <c r="Y15393" s="396"/>
      <c r="Z15393" s="396"/>
      <c r="AA15393" s="441"/>
    </row>
    <row r="15394" spans="25:27" x14ac:dyDescent="0.2">
      <c r="Y15394" s="396"/>
      <c r="Z15394" s="396"/>
      <c r="AA15394" s="441"/>
    </row>
    <row r="15395" spans="25:27" x14ac:dyDescent="0.2">
      <c r="Y15395" s="396"/>
      <c r="Z15395" s="396"/>
      <c r="AA15395" s="441"/>
    </row>
    <row r="15396" spans="25:27" x14ac:dyDescent="0.2">
      <c r="Y15396" s="396"/>
      <c r="Z15396" s="396"/>
      <c r="AA15396" s="441"/>
    </row>
    <row r="15397" spans="25:27" x14ac:dyDescent="0.2">
      <c r="Y15397" s="396"/>
      <c r="Z15397" s="396"/>
      <c r="AA15397" s="441"/>
    </row>
    <row r="15398" spans="25:27" x14ac:dyDescent="0.2">
      <c r="Y15398" s="396"/>
      <c r="Z15398" s="396"/>
      <c r="AA15398" s="441"/>
    </row>
    <row r="15399" spans="25:27" x14ac:dyDescent="0.2">
      <c r="Y15399" s="396"/>
      <c r="Z15399" s="396"/>
      <c r="AA15399" s="441"/>
    </row>
    <row r="15400" spans="25:27" x14ac:dyDescent="0.2">
      <c r="Y15400" s="396"/>
      <c r="Z15400" s="396"/>
      <c r="AA15400" s="441"/>
    </row>
    <row r="15401" spans="25:27" x14ac:dyDescent="0.2">
      <c r="Y15401" s="396"/>
      <c r="Z15401" s="396"/>
      <c r="AA15401" s="441"/>
    </row>
    <row r="15402" spans="25:27" x14ac:dyDescent="0.2">
      <c r="Y15402" s="396"/>
      <c r="Z15402" s="396"/>
      <c r="AA15402" s="441"/>
    </row>
    <row r="15403" spans="25:27" x14ac:dyDescent="0.2">
      <c r="Y15403" s="396"/>
      <c r="Z15403" s="396"/>
      <c r="AA15403" s="441"/>
    </row>
    <row r="15404" spans="25:27" x14ac:dyDescent="0.2">
      <c r="Y15404" s="396"/>
      <c r="Z15404" s="396"/>
      <c r="AA15404" s="441"/>
    </row>
    <row r="15405" spans="25:27" x14ac:dyDescent="0.2">
      <c r="Y15405" s="396"/>
      <c r="Z15405" s="396"/>
      <c r="AA15405" s="441"/>
    </row>
    <row r="15406" spans="25:27" x14ac:dyDescent="0.2">
      <c r="Y15406" s="396"/>
      <c r="Z15406" s="396"/>
      <c r="AA15406" s="441"/>
    </row>
    <row r="15407" spans="25:27" x14ac:dyDescent="0.2">
      <c r="Y15407" s="396"/>
      <c r="Z15407" s="396"/>
      <c r="AA15407" s="441"/>
    </row>
    <row r="15408" spans="25:27" x14ac:dyDescent="0.2">
      <c r="Y15408" s="396"/>
      <c r="Z15408" s="396"/>
      <c r="AA15408" s="441"/>
    </row>
    <row r="15409" spans="25:27" x14ac:dyDescent="0.2">
      <c r="Y15409" s="396"/>
      <c r="Z15409" s="396"/>
      <c r="AA15409" s="441"/>
    </row>
    <row r="15410" spans="25:27" x14ac:dyDescent="0.2">
      <c r="Y15410" s="396"/>
      <c r="Z15410" s="396"/>
      <c r="AA15410" s="441"/>
    </row>
    <row r="15411" spans="25:27" x14ac:dyDescent="0.2">
      <c r="Y15411" s="396"/>
      <c r="Z15411" s="396"/>
      <c r="AA15411" s="441"/>
    </row>
    <row r="15412" spans="25:27" x14ac:dyDescent="0.2">
      <c r="Y15412" s="396"/>
      <c r="Z15412" s="396"/>
      <c r="AA15412" s="441"/>
    </row>
    <row r="15413" spans="25:27" x14ac:dyDescent="0.2">
      <c r="Y15413" s="396"/>
      <c r="Z15413" s="396"/>
      <c r="AA15413" s="441"/>
    </row>
    <row r="15414" spans="25:27" x14ac:dyDescent="0.2">
      <c r="Y15414" s="396"/>
      <c r="Z15414" s="396"/>
      <c r="AA15414" s="441"/>
    </row>
    <row r="15415" spans="25:27" x14ac:dyDescent="0.2">
      <c r="Y15415" s="396"/>
      <c r="Z15415" s="396"/>
      <c r="AA15415" s="441"/>
    </row>
    <row r="15416" spans="25:27" x14ac:dyDescent="0.2">
      <c r="Y15416" s="396"/>
      <c r="Z15416" s="396"/>
      <c r="AA15416" s="441"/>
    </row>
    <row r="15417" spans="25:27" x14ac:dyDescent="0.2">
      <c r="Y15417" s="396"/>
      <c r="Z15417" s="396"/>
      <c r="AA15417" s="441"/>
    </row>
    <row r="15418" spans="25:27" x14ac:dyDescent="0.2">
      <c r="Y15418" s="396"/>
      <c r="Z15418" s="396"/>
      <c r="AA15418" s="441"/>
    </row>
    <row r="15419" spans="25:27" x14ac:dyDescent="0.2">
      <c r="Y15419" s="396"/>
      <c r="Z15419" s="396"/>
      <c r="AA15419" s="441"/>
    </row>
    <row r="15420" spans="25:27" x14ac:dyDescent="0.2">
      <c r="Y15420" s="396"/>
      <c r="Z15420" s="396"/>
      <c r="AA15420" s="441"/>
    </row>
    <row r="15421" spans="25:27" x14ac:dyDescent="0.2">
      <c r="Y15421" s="396"/>
      <c r="Z15421" s="396"/>
      <c r="AA15421" s="441"/>
    </row>
    <row r="15422" spans="25:27" x14ac:dyDescent="0.2">
      <c r="Y15422" s="396"/>
      <c r="Z15422" s="396"/>
      <c r="AA15422" s="441"/>
    </row>
    <row r="15423" spans="25:27" x14ac:dyDescent="0.2">
      <c r="Y15423" s="396"/>
      <c r="Z15423" s="396"/>
      <c r="AA15423" s="441"/>
    </row>
    <row r="15424" spans="25:27" x14ac:dyDescent="0.2">
      <c r="Y15424" s="396"/>
      <c r="Z15424" s="396"/>
      <c r="AA15424" s="441"/>
    </row>
    <row r="15425" spans="25:27" x14ac:dyDescent="0.2">
      <c r="Y15425" s="396"/>
      <c r="Z15425" s="396"/>
      <c r="AA15425" s="441"/>
    </row>
    <row r="15426" spans="25:27" x14ac:dyDescent="0.2">
      <c r="Y15426" s="396"/>
      <c r="Z15426" s="396"/>
      <c r="AA15426" s="441"/>
    </row>
    <row r="15427" spans="25:27" x14ac:dyDescent="0.2">
      <c r="Y15427" s="396"/>
      <c r="Z15427" s="396"/>
      <c r="AA15427" s="441"/>
    </row>
    <row r="15428" spans="25:27" x14ac:dyDescent="0.2">
      <c r="Y15428" s="396"/>
      <c r="Z15428" s="396"/>
      <c r="AA15428" s="441"/>
    </row>
    <row r="15429" spans="25:27" x14ac:dyDescent="0.2">
      <c r="Y15429" s="396"/>
      <c r="Z15429" s="396"/>
      <c r="AA15429" s="441"/>
    </row>
    <row r="15430" spans="25:27" x14ac:dyDescent="0.2">
      <c r="Y15430" s="396"/>
      <c r="Z15430" s="396"/>
      <c r="AA15430" s="441"/>
    </row>
    <row r="15431" spans="25:27" x14ac:dyDescent="0.2">
      <c r="Y15431" s="396"/>
      <c r="Z15431" s="396"/>
      <c r="AA15431" s="441"/>
    </row>
    <row r="15432" spans="25:27" x14ac:dyDescent="0.2">
      <c r="Y15432" s="396"/>
      <c r="Z15432" s="396"/>
      <c r="AA15432" s="441"/>
    </row>
    <row r="15433" spans="25:27" x14ac:dyDescent="0.2">
      <c r="Y15433" s="396"/>
      <c r="Z15433" s="396"/>
      <c r="AA15433" s="441"/>
    </row>
    <row r="15434" spans="25:27" x14ac:dyDescent="0.2">
      <c r="Y15434" s="396"/>
      <c r="Z15434" s="396"/>
      <c r="AA15434" s="441"/>
    </row>
    <row r="15435" spans="25:27" x14ac:dyDescent="0.2">
      <c r="Y15435" s="396"/>
      <c r="Z15435" s="396"/>
      <c r="AA15435" s="441"/>
    </row>
    <row r="15436" spans="25:27" x14ac:dyDescent="0.2">
      <c r="Y15436" s="396"/>
      <c r="Z15436" s="396"/>
      <c r="AA15436" s="441"/>
    </row>
    <row r="15437" spans="25:27" x14ac:dyDescent="0.2">
      <c r="Y15437" s="396"/>
      <c r="Z15437" s="396"/>
      <c r="AA15437" s="441"/>
    </row>
    <row r="15438" spans="25:27" x14ac:dyDescent="0.2">
      <c r="Y15438" s="396"/>
      <c r="Z15438" s="396"/>
      <c r="AA15438" s="441"/>
    </row>
    <row r="15439" spans="25:27" x14ac:dyDescent="0.2">
      <c r="Y15439" s="396"/>
      <c r="Z15439" s="396"/>
      <c r="AA15439" s="441"/>
    </row>
    <row r="15440" spans="25:27" x14ac:dyDescent="0.2">
      <c r="Y15440" s="396"/>
      <c r="Z15440" s="396"/>
      <c r="AA15440" s="441"/>
    </row>
    <row r="15441" spans="25:27" x14ac:dyDescent="0.2">
      <c r="Y15441" s="396"/>
      <c r="Z15441" s="396"/>
      <c r="AA15441" s="441"/>
    </row>
    <row r="15442" spans="25:27" x14ac:dyDescent="0.2">
      <c r="Y15442" s="396"/>
      <c r="Z15442" s="396"/>
      <c r="AA15442" s="441"/>
    </row>
    <row r="15443" spans="25:27" x14ac:dyDescent="0.2">
      <c r="Y15443" s="396"/>
      <c r="Z15443" s="396"/>
      <c r="AA15443" s="441"/>
    </row>
    <row r="15444" spans="25:27" x14ac:dyDescent="0.2">
      <c r="Y15444" s="396"/>
      <c r="Z15444" s="396"/>
      <c r="AA15444" s="441"/>
    </row>
    <row r="15445" spans="25:27" x14ac:dyDescent="0.2">
      <c r="Y15445" s="396"/>
      <c r="Z15445" s="396"/>
      <c r="AA15445" s="441"/>
    </row>
    <row r="15446" spans="25:27" x14ac:dyDescent="0.2">
      <c r="Y15446" s="396"/>
      <c r="Z15446" s="396"/>
      <c r="AA15446" s="441"/>
    </row>
    <row r="15447" spans="25:27" x14ac:dyDescent="0.2">
      <c r="Y15447" s="396"/>
      <c r="Z15447" s="396"/>
      <c r="AA15447" s="441"/>
    </row>
    <row r="15448" spans="25:27" x14ac:dyDescent="0.2">
      <c r="Y15448" s="396"/>
      <c r="Z15448" s="396"/>
      <c r="AA15448" s="441"/>
    </row>
    <row r="15449" spans="25:27" x14ac:dyDescent="0.2">
      <c r="Y15449" s="396"/>
      <c r="Z15449" s="396"/>
      <c r="AA15449" s="441"/>
    </row>
    <row r="15450" spans="25:27" x14ac:dyDescent="0.2">
      <c r="Y15450" s="396"/>
      <c r="Z15450" s="396"/>
      <c r="AA15450" s="441"/>
    </row>
    <row r="15451" spans="25:27" x14ac:dyDescent="0.2">
      <c r="Y15451" s="396"/>
      <c r="Z15451" s="396"/>
      <c r="AA15451" s="441"/>
    </row>
    <row r="15452" spans="25:27" x14ac:dyDescent="0.2">
      <c r="Y15452" s="396"/>
      <c r="Z15452" s="396"/>
      <c r="AA15452" s="441"/>
    </row>
    <row r="15453" spans="25:27" x14ac:dyDescent="0.2">
      <c r="Y15453" s="396"/>
      <c r="Z15453" s="396"/>
      <c r="AA15453" s="441"/>
    </row>
    <row r="15454" spans="25:27" x14ac:dyDescent="0.2">
      <c r="Y15454" s="396"/>
      <c r="Z15454" s="396"/>
      <c r="AA15454" s="441"/>
    </row>
    <row r="15455" spans="25:27" x14ac:dyDescent="0.2">
      <c r="Y15455" s="396"/>
      <c r="Z15455" s="396"/>
      <c r="AA15455" s="441"/>
    </row>
    <row r="15456" spans="25:27" x14ac:dyDescent="0.2">
      <c r="Y15456" s="396"/>
      <c r="Z15456" s="396"/>
      <c r="AA15456" s="441"/>
    </row>
    <row r="15457" spans="25:27" x14ac:dyDescent="0.2">
      <c r="Y15457" s="396"/>
      <c r="Z15457" s="396"/>
      <c r="AA15457" s="441"/>
    </row>
    <row r="15458" spans="25:27" x14ac:dyDescent="0.2">
      <c r="Y15458" s="396"/>
      <c r="Z15458" s="396"/>
      <c r="AA15458" s="441"/>
    </row>
    <row r="15459" spans="25:27" x14ac:dyDescent="0.2">
      <c r="Y15459" s="396"/>
      <c r="Z15459" s="396"/>
      <c r="AA15459" s="441"/>
    </row>
    <row r="15460" spans="25:27" x14ac:dyDescent="0.2">
      <c r="Y15460" s="396"/>
      <c r="Z15460" s="396"/>
      <c r="AA15460" s="441"/>
    </row>
    <row r="15461" spans="25:27" x14ac:dyDescent="0.2">
      <c r="Y15461" s="396"/>
      <c r="Z15461" s="396"/>
      <c r="AA15461" s="441"/>
    </row>
    <row r="15462" spans="25:27" x14ac:dyDescent="0.2">
      <c r="Y15462" s="396"/>
      <c r="Z15462" s="396"/>
      <c r="AA15462" s="441"/>
    </row>
    <row r="15463" spans="25:27" x14ac:dyDescent="0.2">
      <c r="Y15463" s="396"/>
      <c r="Z15463" s="396"/>
      <c r="AA15463" s="441"/>
    </row>
    <row r="15464" spans="25:27" x14ac:dyDescent="0.2">
      <c r="Y15464" s="396"/>
      <c r="Z15464" s="396"/>
      <c r="AA15464" s="441"/>
    </row>
    <row r="15465" spans="25:27" x14ac:dyDescent="0.2">
      <c r="Y15465" s="396"/>
      <c r="Z15465" s="396"/>
      <c r="AA15465" s="441"/>
    </row>
    <row r="15466" spans="25:27" x14ac:dyDescent="0.2">
      <c r="Y15466" s="396"/>
      <c r="Z15466" s="396"/>
      <c r="AA15466" s="441"/>
    </row>
    <row r="15467" spans="25:27" x14ac:dyDescent="0.2">
      <c r="Y15467" s="396"/>
      <c r="Z15467" s="396"/>
      <c r="AA15467" s="441"/>
    </row>
    <row r="15468" spans="25:27" x14ac:dyDescent="0.2">
      <c r="Y15468" s="396"/>
      <c r="Z15468" s="396"/>
      <c r="AA15468" s="441"/>
    </row>
    <row r="15469" spans="25:27" x14ac:dyDescent="0.2">
      <c r="Y15469" s="396"/>
      <c r="Z15469" s="396"/>
      <c r="AA15469" s="441"/>
    </row>
    <row r="15470" spans="25:27" x14ac:dyDescent="0.2">
      <c r="Y15470" s="396"/>
      <c r="Z15470" s="396"/>
      <c r="AA15470" s="441"/>
    </row>
    <row r="15471" spans="25:27" x14ac:dyDescent="0.2">
      <c r="Y15471" s="396"/>
      <c r="Z15471" s="396"/>
      <c r="AA15471" s="441"/>
    </row>
    <row r="15472" spans="25:27" x14ac:dyDescent="0.2">
      <c r="Y15472" s="396"/>
      <c r="Z15472" s="396"/>
      <c r="AA15472" s="441"/>
    </row>
    <row r="15473" spans="25:27" x14ac:dyDescent="0.2">
      <c r="Y15473" s="396"/>
      <c r="Z15473" s="396"/>
      <c r="AA15473" s="441"/>
    </row>
    <row r="15474" spans="25:27" x14ac:dyDescent="0.2">
      <c r="Y15474" s="396"/>
      <c r="Z15474" s="396"/>
      <c r="AA15474" s="441"/>
    </row>
    <row r="15475" spans="25:27" x14ac:dyDescent="0.2">
      <c r="Y15475" s="396"/>
      <c r="Z15475" s="396"/>
      <c r="AA15475" s="441"/>
    </row>
    <row r="15476" spans="25:27" x14ac:dyDescent="0.2">
      <c r="Y15476" s="396"/>
      <c r="Z15476" s="396"/>
      <c r="AA15476" s="441"/>
    </row>
    <row r="15477" spans="25:27" x14ac:dyDescent="0.2">
      <c r="Y15477" s="396"/>
      <c r="Z15477" s="396"/>
      <c r="AA15477" s="441"/>
    </row>
    <row r="15478" spans="25:27" x14ac:dyDescent="0.2">
      <c r="Y15478" s="396"/>
      <c r="Z15478" s="396"/>
      <c r="AA15478" s="441"/>
    </row>
    <row r="15479" spans="25:27" x14ac:dyDescent="0.2">
      <c r="Y15479" s="396"/>
      <c r="Z15479" s="396"/>
      <c r="AA15479" s="441"/>
    </row>
    <row r="15480" spans="25:27" x14ac:dyDescent="0.2">
      <c r="Y15480" s="396"/>
      <c r="Z15480" s="396"/>
      <c r="AA15480" s="441"/>
    </row>
    <row r="15481" spans="25:27" x14ac:dyDescent="0.2">
      <c r="Y15481" s="396"/>
      <c r="Z15481" s="396"/>
      <c r="AA15481" s="441"/>
    </row>
    <row r="15482" spans="25:27" x14ac:dyDescent="0.2">
      <c r="Y15482" s="396"/>
      <c r="Z15482" s="396"/>
      <c r="AA15482" s="441"/>
    </row>
    <row r="15483" spans="25:27" x14ac:dyDescent="0.2">
      <c r="Y15483" s="396"/>
      <c r="Z15483" s="396"/>
      <c r="AA15483" s="441"/>
    </row>
    <row r="15484" spans="25:27" x14ac:dyDescent="0.2">
      <c r="Y15484" s="396"/>
      <c r="Z15484" s="396"/>
      <c r="AA15484" s="441"/>
    </row>
    <row r="15485" spans="25:27" x14ac:dyDescent="0.2">
      <c r="Y15485" s="396"/>
      <c r="Z15485" s="396"/>
      <c r="AA15485" s="441"/>
    </row>
    <row r="15486" spans="25:27" x14ac:dyDescent="0.2">
      <c r="Y15486" s="396"/>
      <c r="Z15486" s="396"/>
      <c r="AA15486" s="441"/>
    </row>
    <row r="15487" spans="25:27" x14ac:dyDescent="0.2">
      <c r="Y15487" s="396"/>
      <c r="Z15487" s="396"/>
      <c r="AA15487" s="441"/>
    </row>
    <row r="15488" spans="25:27" x14ac:dyDescent="0.2">
      <c r="Y15488" s="396"/>
      <c r="Z15488" s="396"/>
      <c r="AA15488" s="441"/>
    </row>
    <row r="15489" spans="25:27" x14ac:dyDescent="0.2">
      <c r="Y15489" s="396"/>
      <c r="Z15489" s="396"/>
      <c r="AA15489" s="441"/>
    </row>
    <row r="15490" spans="25:27" x14ac:dyDescent="0.2">
      <c r="Y15490" s="396"/>
      <c r="Z15490" s="396"/>
      <c r="AA15490" s="441"/>
    </row>
    <row r="15491" spans="25:27" x14ac:dyDescent="0.2">
      <c r="Y15491" s="396"/>
      <c r="Z15491" s="396"/>
      <c r="AA15491" s="441"/>
    </row>
    <row r="15492" spans="25:27" x14ac:dyDescent="0.2">
      <c r="Y15492" s="396"/>
      <c r="Z15492" s="396"/>
      <c r="AA15492" s="441"/>
    </row>
    <row r="15493" spans="25:27" x14ac:dyDescent="0.2">
      <c r="Y15493" s="396"/>
      <c r="Z15493" s="396"/>
      <c r="AA15493" s="441"/>
    </row>
    <row r="15494" spans="25:27" x14ac:dyDescent="0.2">
      <c r="Y15494" s="396"/>
      <c r="Z15494" s="396"/>
      <c r="AA15494" s="441"/>
    </row>
    <row r="15495" spans="25:27" x14ac:dyDescent="0.2">
      <c r="Y15495" s="396"/>
      <c r="Z15495" s="396"/>
      <c r="AA15495" s="441"/>
    </row>
    <row r="15496" spans="25:27" x14ac:dyDescent="0.2">
      <c r="Y15496" s="396"/>
      <c r="Z15496" s="396"/>
      <c r="AA15496" s="441"/>
    </row>
    <row r="15497" spans="25:27" x14ac:dyDescent="0.2">
      <c r="Y15497" s="396"/>
      <c r="Z15497" s="396"/>
      <c r="AA15497" s="441"/>
    </row>
    <row r="15498" spans="25:27" x14ac:dyDescent="0.2">
      <c r="Y15498" s="396"/>
      <c r="Z15498" s="396"/>
      <c r="AA15498" s="441"/>
    </row>
    <row r="15499" spans="25:27" x14ac:dyDescent="0.2">
      <c r="Y15499" s="396"/>
      <c r="Z15499" s="396"/>
      <c r="AA15499" s="441"/>
    </row>
    <row r="15500" spans="25:27" x14ac:dyDescent="0.2">
      <c r="Y15500" s="396"/>
      <c r="Z15500" s="396"/>
      <c r="AA15500" s="441"/>
    </row>
    <row r="15501" spans="25:27" x14ac:dyDescent="0.2">
      <c r="Y15501" s="396"/>
      <c r="Z15501" s="396"/>
      <c r="AA15501" s="441"/>
    </row>
    <row r="15502" spans="25:27" x14ac:dyDescent="0.2">
      <c r="Y15502" s="396"/>
      <c r="Z15502" s="396"/>
      <c r="AA15502" s="441"/>
    </row>
    <row r="15503" spans="25:27" x14ac:dyDescent="0.2">
      <c r="Y15503" s="396"/>
      <c r="Z15503" s="396"/>
      <c r="AA15503" s="441"/>
    </row>
    <row r="15504" spans="25:27" x14ac:dyDescent="0.2">
      <c r="Y15504" s="396"/>
      <c r="Z15504" s="396"/>
      <c r="AA15504" s="441"/>
    </row>
    <row r="15505" spans="25:27" x14ac:dyDescent="0.2">
      <c r="Y15505" s="396"/>
      <c r="Z15505" s="396"/>
      <c r="AA15505" s="441"/>
    </row>
    <row r="15506" spans="25:27" x14ac:dyDescent="0.2">
      <c r="Y15506" s="396"/>
      <c r="Z15506" s="396"/>
      <c r="AA15506" s="441"/>
    </row>
    <row r="15507" spans="25:27" x14ac:dyDescent="0.2">
      <c r="Y15507" s="396"/>
      <c r="Z15507" s="396"/>
      <c r="AA15507" s="441"/>
    </row>
    <row r="15508" spans="25:27" x14ac:dyDescent="0.2">
      <c r="Y15508" s="396"/>
      <c r="Z15508" s="396"/>
      <c r="AA15508" s="441"/>
    </row>
    <row r="15509" spans="25:27" x14ac:dyDescent="0.2">
      <c r="Y15509" s="396"/>
      <c r="Z15509" s="396"/>
      <c r="AA15509" s="441"/>
    </row>
    <row r="15510" spans="25:27" x14ac:dyDescent="0.2">
      <c r="Y15510" s="396"/>
      <c r="Z15510" s="396"/>
      <c r="AA15510" s="441"/>
    </row>
    <row r="15511" spans="25:27" x14ac:dyDescent="0.2">
      <c r="Y15511" s="396"/>
      <c r="Z15511" s="396"/>
      <c r="AA15511" s="441"/>
    </row>
    <row r="15512" spans="25:27" x14ac:dyDescent="0.2">
      <c r="Y15512" s="396"/>
      <c r="Z15512" s="396"/>
      <c r="AA15512" s="441"/>
    </row>
    <row r="15513" spans="25:27" x14ac:dyDescent="0.2">
      <c r="Y15513" s="396"/>
      <c r="Z15513" s="396"/>
      <c r="AA15513" s="441"/>
    </row>
    <row r="15514" spans="25:27" x14ac:dyDescent="0.2">
      <c r="Y15514" s="396"/>
      <c r="Z15514" s="396"/>
      <c r="AA15514" s="441"/>
    </row>
    <row r="15515" spans="25:27" x14ac:dyDescent="0.2">
      <c r="Y15515" s="396"/>
      <c r="Z15515" s="396"/>
      <c r="AA15515" s="441"/>
    </row>
    <row r="15516" spans="25:27" x14ac:dyDescent="0.2">
      <c r="Y15516" s="396"/>
      <c r="Z15516" s="396"/>
      <c r="AA15516" s="441"/>
    </row>
    <row r="15517" spans="25:27" x14ac:dyDescent="0.2">
      <c r="Y15517" s="396"/>
      <c r="Z15517" s="396"/>
      <c r="AA15517" s="441"/>
    </row>
    <row r="15518" spans="25:27" x14ac:dyDescent="0.2">
      <c r="Y15518" s="396"/>
      <c r="Z15518" s="396"/>
      <c r="AA15518" s="441"/>
    </row>
    <row r="15519" spans="25:27" x14ac:dyDescent="0.2">
      <c r="Y15519" s="396"/>
      <c r="Z15519" s="396"/>
      <c r="AA15519" s="441"/>
    </row>
    <row r="15520" spans="25:27" x14ac:dyDescent="0.2">
      <c r="Y15520" s="396"/>
      <c r="Z15520" s="396"/>
      <c r="AA15520" s="441"/>
    </row>
    <row r="15521" spans="25:27" x14ac:dyDescent="0.2">
      <c r="Y15521" s="396"/>
      <c r="Z15521" s="396"/>
      <c r="AA15521" s="441"/>
    </row>
    <row r="15522" spans="25:27" x14ac:dyDescent="0.2">
      <c r="Y15522" s="396"/>
      <c r="Z15522" s="396"/>
      <c r="AA15522" s="441"/>
    </row>
    <row r="15523" spans="25:27" x14ac:dyDescent="0.2">
      <c r="Y15523" s="396"/>
      <c r="Z15523" s="396"/>
      <c r="AA15523" s="441"/>
    </row>
    <row r="15524" spans="25:27" x14ac:dyDescent="0.2">
      <c r="Y15524" s="396"/>
      <c r="Z15524" s="396"/>
      <c r="AA15524" s="441"/>
    </row>
    <row r="15525" spans="25:27" x14ac:dyDescent="0.2">
      <c r="Y15525" s="396"/>
      <c r="Z15525" s="396"/>
      <c r="AA15525" s="441"/>
    </row>
    <row r="15526" spans="25:27" x14ac:dyDescent="0.2">
      <c r="Y15526" s="396"/>
      <c r="Z15526" s="396"/>
      <c r="AA15526" s="441"/>
    </row>
    <row r="15527" spans="25:27" x14ac:dyDescent="0.2">
      <c r="Y15527" s="396"/>
      <c r="Z15527" s="396"/>
      <c r="AA15527" s="441"/>
    </row>
    <row r="15528" spans="25:27" x14ac:dyDescent="0.2">
      <c r="Y15528" s="396"/>
      <c r="Z15528" s="396"/>
      <c r="AA15528" s="441"/>
    </row>
    <row r="15529" spans="25:27" x14ac:dyDescent="0.2">
      <c r="Y15529" s="396"/>
      <c r="Z15529" s="396"/>
      <c r="AA15529" s="441"/>
    </row>
    <row r="15530" spans="25:27" x14ac:dyDescent="0.2">
      <c r="Y15530" s="396"/>
      <c r="Z15530" s="396"/>
      <c r="AA15530" s="441"/>
    </row>
    <row r="15531" spans="25:27" x14ac:dyDescent="0.2">
      <c r="Y15531" s="396"/>
      <c r="Z15531" s="396"/>
      <c r="AA15531" s="441"/>
    </row>
    <row r="15532" spans="25:27" x14ac:dyDescent="0.2">
      <c r="Y15532" s="396"/>
      <c r="Z15532" s="396"/>
      <c r="AA15532" s="441"/>
    </row>
    <row r="15533" spans="25:27" x14ac:dyDescent="0.2">
      <c r="Y15533" s="396"/>
      <c r="Z15533" s="396"/>
      <c r="AA15533" s="441"/>
    </row>
    <row r="15534" spans="25:27" x14ac:dyDescent="0.2">
      <c r="Y15534" s="396"/>
      <c r="Z15534" s="396"/>
      <c r="AA15534" s="441"/>
    </row>
    <row r="15535" spans="25:27" x14ac:dyDescent="0.2">
      <c r="Y15535" s="396"/>
      <c r="Z15535" s="396"/>
      <c r="AA15535" s="441"/>
    </row>
    <row r="15536" spans="25:27" x14ac:dyDescent="0.2">
      <c r="Y15536" s="396"/>
      <c r="Z15536" s="396"/>
      <c r="AA15536" s="441"/>
    </row>
    <row r="15537" spans="25:27" x14ac:dyDescent="0.2">
      <c r="Y15537" s="396"/>
      <c r="Z15537" s="396"/>
      <c r="AA15537" s="441"/>
    </row>
    <row r="15538" spans="25:27" x14ac:dyDescent="0.2">
      <c r="Y15538" s="396"/>
      <c r="Z15538" s="396"/>
      <c r="AA15538" s="441"/>
    </row>
    <row r="15539" spans="25:27" x14ac:dyDescent="0.2">
      <c r="Y15539" s="396"/>
      <c r="Z15539" s="396"/>
      <c r="AA15539" s="441"/>
    </row>
    <row r="15540" spans="25:27" x14ac:dyDescent="0.2">
      <c r="Y15540" s="396"/>
      <c r="Z15540" s="396"/>
      <c r="AA15540" s="441"/>
    </row>
    <row r="15541" spans="25:27" x14ac:dyDescent="0.2">
      <c r="Y15541" s="396"/>
      <c r="Z15541" s="396"/>
      <c r="AA15541" s="441"/>
    </row>
    <row r="15542" spans="25:27" x14ac:dyDescent="0.2">
      <c r="Y15542" s="396"/>
      <c r="Z15542" s="396"/>
      <c r="AA15542" s="441"/>
    </row>
    <row r="15543" spans="25:27" x14ac:dyDescent="0.2">
      <c r="Y15543" s="396"/>
      <c r="Z15543" s="396"/>
      <c r="AA15543" s="441"/>
    </row>
    <row r="15544" spans="25:27" x14ac:dyDescent="0.2">
      <c r="Y15544" s="396"/>
      <c r="Z15544" s="396"/>
      <c r="AA15544" s="441"/>
    </row>
    <row r="15545" spans="25:27" x14ac:dyDescent="0.2">
      <c r="Y15545" s="396"/>
      <c r="Z15545" s="396"/>
      <c r="AA15545" s="441"/>
    </row>
    <row r="15546" spans="25:27" x14ac:dyDescent="0.2">
      <c r="Y15546" s="396"/>
      <c r="Z15546" s="396"/>
      <c r="AA15546" s="441"/>
    </row>
    <row r="15547" spans="25:27" x14ac:dyDescent="0.2">
      <c r="Y15547" s="396"/>
      <c r="Z15547" s="396"/>
      <c r="AA15547" s="441"/>
    </row>
    <row r="15548" spans="25:27" x14ac:dyDescent="0.2">
      <c r="Y15548" s="396"/>
      <c r="Z15548" s="396"/>
      <c r="AA15548" s="441"/>
    </row>
    <row r="15549" spans="25:27" x14ac:dyDescent="0.2">
      <c r="Y15549" s="396"/>
      <c r="Z15549" s="396"/>
      <c r="AA15549" s="441"/>
    </row>
    <row r="15550" spans="25:27" x14ac:dyDescent="0.2">
      <c r="Y15550" s="396"/>
      <c r="Z15550" s="396"/>
      <c r="AA15550" s="441"/>
    </row>
    <row r="15551" spans="25:27" x14ac:dyDescent="0.2">
      <c r="Y15551" s="396"/>
      <c r="Z15551" s="396"/>
      <c r="AA15551" s="441"/>
    </row>
    <row r="15552" spans="25:27" x14ac:dyDescent="0.2">
      <c r="Y15552" s="396"/>
      <c r="Z15552" s="396"/>
      <c r="AA15552" s="441"/>
    </row>
    <row r="15553" spans="25:27" x14ac:dyDescent="0.2">
      <c r="Y15553" s="396"/>
      <c r="Z15553" s="396"/>
      <c r="AA15553" s="441"/>
    </row>
    <row r="15554" spans="25:27" x14ac:dyDescent="0.2">
      <c r="Y15554" s="396"/>
      <c r="Z15554" s="396"/>
      <c r="AA15554" s="441"/>
    </row>
    <row r="15555" spans="25:27" x14ac:dyDescent="0.2">
      <c r="Y15555" s="396"/>
      <c r="Z15555" s="396"/>
      <c r="AA15555" s="441"/>
    </row>
    <row r="15556" spans="25:27" x14ac:dyDescent="0.2">
      <c r="Y15556" s="396"/>
      <c r="Z15556" s="396"/>
      <c r="AA15556" s="441"/>
    </row>
    <row r="15557" spans="25:27" x14ac:dyDescent="0.2">
      <c r="Y15557" s="396"/>
      <c r="Z15557" s="396"/>
      <c r="AA15557" s="441"/>
    </row>
    <row r="15558" spans="25:27" x14ac:dyDescent="0.2">
      <c r="Y15558" s="396"/>
      <c r="Z15558" s="396"/>
      <c r="AA15558" s="441"/>
    </row>
    <row r="15559" spans="25:27" x14ac:dyDescent="0.2">
      <c r="Y15559" s="396"/>
      <c r="Z15559" s="396"/>
      <c r="AA15559" s="441"/>
    </row>
    <row r="15560" spans="25:27" x14ac:dyDescent="0.2">
      <c r="Y15560" s="396"/>
      <c r="Z15560" s="396"/>
      <c r="AA15560" s="441"/>
    </row>
    <row r="15561" spans="25:27" x14ac:dyDescent="0.2">
      <c r="Y15561" s="396"/>
      <c r="Z15561" s="396"/>
      <c r="AA15561" s="441"/>
    </row>
    <row r="15562" spans="25:27" x14ac:dyDescent="0.2">
      <c r="Y15562" s="396"/>
      <c r="Z15562" s="396"/>
      <c r="AA15562" s="441"/>
    </row>
    <row r="15563" spans="25:27" x14ac:dyDescent="0.2">
      <c r="Y15563" s="396"/>
      <c r="Z15563" s="396"/>
      <c r="AA15563" s="441"/>
    </row>
    <row r="15564" spans="25:27" x14ac:dyDescent="0.2">
      <c r="Y15564" s="396"/>
      <c r="Z15564" s="396"/>
      <c r="AA15564" s="441"/>
    </row>
    <row r="15565" spans="25:27" x14ac:dyDescent="0.2">
      <c r="Y15565" s="396"/>
      <c r="Z15565" s="396"/>
      <c r="AA15565" s="441"/>
    </row>
    <row r="15566" spans="25:27" x14ac:dyDescent="0.2">
      <c r="Y15566" s="396"/>
      <c r="Z15566" s="396"/>
      <c r="AA15566" s="441"/>
    </row>
    <row r="15567" spans="25:27" x14ac:dyDescent="0.2">
      <c r="Y15567" s="396"/>
      <c r="Z15567" s="396"/>
      <c r="AA15567" s="441"/>
    </row>
    <row r="15568" spans="25:27" x14ac:dyDescent="0.2">
      <c r="Y15568" s="396"/>
      <c r="Z15568" s="396"/>
      <c r="AA15568" s="441"/>
    </row>
    <row r="15569" spans="25:27" x14ac:dyDescent="0.2">
      <c r="Y15569" s="396"/>
      <c r="Z15569" s="396"/>
      <c r="AA15569" s="441"/>
    </row>
    <row r="15570" spans="25:27" x14ac:dyDescent="0.2">
      <c r="Y15570" s="396"/>
      <c r="Z15570" s="396"/>
      <c r="AA15570" s="441"/>
    </row>
    <row r="15571" spans="25:27" x14ac:dyDescent="0.2">
      <c r="Y15571" s="396"/>
      <c r="Z15571" s="396"/>
      <c r="AA15571" s="441"/>
    </row>
    <row r="15572" spans="25:27" x14ac:dyDescent="0.2">
      <c r="Y15572" s="396"/>
      <c r="Z15572" s="396"/>
      <c r="AA15572" s="441"/>
    </row>
    <row r="15573" spans="25:27" x14ac:dyDescent="0.2">
      <c r="Y15573" s="396"/>
      <c r="Z15573" s="396"/>
      <c r="AA15573" s="441"/>
    </row>
    <row r="15574" spans="25:27" x14ac:dyDescent="0.2">
      <c r="Y15574" s="396"/>
      <c r="Z15574" s="396"/>
      <c r="AA15574" s="441"/>
    </row>
    <row r="15575" spans="25:27" x14ac:dyDescent="0.2">
      <c r="Y15575" s="396"/>
      <c r="Z15575" s="396"/>
      <c r="AA15575" s="441"/>
    </row>
    <row r="15576" spans="25:27" x14ac:dyDescent="0.2">
      <c r="Y15576" s="396"/>
      <c r="Z15576" s="396"/>
      <c r="AA15576" s="441"/>
    </row>
    <row r="15577" spans="25:27" x14ac:dyDescent="0.2">
      <c r="Y15577" s="396"/>
      <c r="Z15577" s="396"/>
      <c r="AA15577" s="441"/>
    </row>
    <row r="15578" spans="25:27" x14ac:dyDescent="0.2">
      <c r="Y15578" s="396"/>
      <c r="Z15578" s="396"/>
      <c r="AA15578" s="441"/>
    </row>
    <row r="15579" spans="25:27" x14ac:dyDescent="0.2">
      <c r="Y15579" s="396"/>
      <c r="Z15579" s="396"/>
      <c r="AA15579" s="441"/>
    </row>
    <row r="15580" spans="25:27" x14ac:dyDescent="0.2">
      <c r="Y15580" s="396"/>
      <c r="Z15580" s="396"/>
      <c r="AA15580" s="441"/>
    </row>
    <row r="15581" spans="25:27" x14ac:dyDescent="0.2">
      <c r="Y15581" s="396"/>
      <c r="Z15581" s="396"/>
      <c r="AA15581" s="441"/>
    </row>
    <row r="15582" spans="25:27" x14ac:dyDescent="0.2">
      <c r="Y15582" s="396"/>
      <c r="Z15582" s="396"/>
      <c r="AA15582" s="441"/>
    </row>
    <row r="15583" spans="25:27" x14ac:dyDescent="0.2">
      <c r="Y15583" s="396"/>
      <c r="Z15583" s="396"/>
      <c r="AA15583" s="441"/>
    </row>
    <row r="15584" spans="25:27" x14ac:dyDescent="0.2">
      <c r="Y15584" s="396"/>
      <c r="Z15584" s="396"/>
      <c r="AA15584" s="441"/>
    </row>
    <row r="15585" spans="25:27" x14ac:dyDescent="0.2">
      <c r="Y15585" s="396"/>
      <c r="Z15585" s="396"/>
      <c r="AA15585" s="441"/>
    </row>
    <row r="15586" spans="25:27" x14ac:dyDescent="0.2">
      <c r="Y15586" s="396"/>
      <c r="Z15586" s="396"/>
      <c r="AA15586" s="441"/>
    </row>
    <row r="15587" spans="25:27" x14ac:dyDescent="0.2">
      <c r="Y15587" s="396"/>
      <c r="Z15587" s="396"/>
      <c r="AA15587" s="441"/>
    </row>
    <row r="15588" spans="25:27" x14ac:dyDescent="0.2">
      <c r="Y15588" s="396"/>
      <c r="Z15588" s="396"/>
      <c r="AA15588" s="441"/>
    </row>
    <row r="15589" spans="25:27" x14ac:dyDescent="0.2">
      <c r="Y15589" s="396"/>
      <c r="Z15589" s="396"/>
      <c r="AA15589" s="441"/>
    </row>
    <row r="15590" spans="25:27" x14ac:dyDescent="0.2">
      <c r="Y15590" s="396"/>
      <c r="Z15590" s="396"/>
      <c r="AA15590" s="441"/>
    </row>
    <row r="15591" spans="25:27" x14ac:dyDescent="0.2">
      <c r="Y15591" s="396"/>
      <c r="Z15591" s="396"/>
      <c r="AA15591" s="441"/>
    </row>
    <row r="15592" spans="25:27" x14ac:dyDescent="0.2">
      <c r="Y15592" s="396"/>
      <c r="Z15592" s="396"/>
      <c r="AA15592" s="441"/>
    </row>
    <row r="15593" spans="25:27" x14ac:dyDescent="0.2">
      <c r="Y15593" s="396"/>
      <c r="Z15593" s="396"/>
      <c r="AA15593" s="441"/>
    </row>
    <row r="15594" spans="25:27" x14ac:dyDescent="0.2">
      <c r="Y15594" s="396"/>
      <c r="Z15594" s="396"/>
      <c r="AA15594" s="441"/>
    </row>
    <row r="15595" spans="25:27" x14ac:dyDescent="0.2">
      <c r="Y15595" s="396"/>
      <c r="Z15595" s="396"/>
      <c r="AA15595" s="441"/>
    </row>
    <row r="15596" spans="25:27" x14ac:dyDescent="0.2">
      <c r="Y15596" s="396"/>
      <c r="Z15596" s="396"/>
      <c r="AA15596" s="441"/>
    </row>
    <row r="15597" spans="25:27" x14ac:dyDescent="0.2">
      <c r="Y15597" s="396"/>
      <c r="Z15597" s="396"/>
      <c r="AA15597" s="441"/>
    </row>
    <row r="15598" spans="25:27" x14ac:dyDescent="0.2">
      <c r="Y15598" s="396"/>
      <c r="Z15598" s="396"/>
      <c r="AA15598" s="441"/>
    </row>
    <row r="15599" spans="25:27" x14ac:dyDescent="0.2">
      <c r="Y15599" s="396"/>
      <c r="Z15599" s="396"/>
      <c r="AA15599" s="441"/>
    </row>
    <row r="15600" spans="25:27" x14ac:dyDescent="0.2">
      <c r="Y15600" s="396"/>
      <c r="Z15600" s="396"/>
      <c r="AA15600" s="441"/>
    </row>
    <row r="15601" spans="25:27" x14ac:dyDescent="0.2">
      <c r="Y15601" s="396"/>
      <c r="Z15601" s="396"/>
      <c r="AA15601" s="441"/>
    </row>
    <row r="15602" spans="25:27" x14ac:dyDescent="0.2">
      <c r="Y15602" s="396"/>
      <c r="Z15602" s="396"/>
      <c r="AA15602" s="441"/>
    </row>
    <row r="15603" spans="25:27" x14ac:dyDescent="0.2">
      <c r="Y15603" s="396"/>
      <c r="Z15603" s="396"/>
      <c r="AA15603" s="441"/>
    </row>
    <row r="15604" spans="25:27" x14ac:dyDescent="0.2">
      <c r="Y15604" s="396"/>
      <c r="Z15604" s="396"/>
      <c r="AA15604" s="441"/>
    </row>
    <row r="15605" spans="25:27" x14ac:dyDescent="0.2">
      <c r="Y15605" s="396"/>
      <c r="Z15605" s="396"/>
      <c r="AA15605" s="441"/>
    </row>
    <row r="15606" spans="25:27" x14ac:dyDescent="0.2">
      <c r="Y15606" s="396"/>
      <c r="Z15606" s="396"/>
      <c r="AA15606" s="441"/>
    </row>
    <row r="15607" spans="25:27" x14ac:dyDescent="0.2">
      <c r="Y15607" s="396"/>
      <c r="Z15607" s="396"/>
      <c r="AA15607" s="441"/>
    </row>
    <row r="15608" spans="25:27" x14ac:dyDescent="0.2">
      <c r="Y15608" s="396"/>
      <c r="Z15608" s="396"/>
      <c r="AA15608" s="441"/>
    </row>
    <row r="15609" spans="25:27" x14ac:dyDescent="0.2">
      <c r="Y15609" s="396"/>
      <c r="Z15609" s="396"/>
      <c r="AA15609" s="441"/>
    </row>
    <row r="15610" spans="25:27" x14ac:dyDescent="0.2">
      <c r="Y15610" s="396"/>
      <c r="Z15610" s="396"/>
      <c r="AA15610" s="441"/>
    </row>
    <row r="15611" spans="25:27" x14ac:dyDescent="0.2">
      <c r="Y15611" s="396"/>
      <c r="Z15611" s="396"/>
      <c r="AA15611" s="441"/>
    </row>
    <row r="15612" spans="25:27" x14ac:dyDescent="0.2">
      <c r="Y15612" s="396"/>
      <c r="Z15612" s="396"/>
      <c r="AA15612" s="441"/>
    </row>
    <row r="15613" spans="25:27" x14ac:dyDescent="0.2">
      <c r="Y15613" s="396"/>
      <c r="Z15613" s="396"/>
      <c r="AA15613" s="441"/>
    </row>
    <row r="15614" spans="25:27" x14ac:dyDescent="0.2">
      <c r="Y15614" s="396"/>
      <c r="Z15614" s="396"/>
      <c r="AA15614" s="441"/>
    </row>
    <row r="15615" spans="25:27" x14ac:dyDescent="0.2">
      <c r="Y15615" s="396"/>
      <c r="Z15615" s="396"/>
      <c r="AA15615" s="441"/>
    </row>
    <row r="15616" spans="25:27" x14ac:dyDescent="0.2">
      <c r="Y15616" s="396"/>
      <c r="Z15616" s="396"/>
      <c r="AA15616" s="441"/>
    </row>
    <row r="15617" spans="25:27" x14ac:dyDescent="0.2">
      <c r="Y15617" s="396"/>
      <c r="Z15617" s="396"/>
      <c r="AA15617" s="441"/>
    </row>
    <row r="15618" spans="25:27" x14ac:dyDescent="0.2">
      <c r="Y15618" s="396"/>
      <c r="Z15618" s="396"/>
      <c r="AA15618" s="441"/>
    </row>
    <row r="15619" spans="25:27" x14ac:dyDescent="0.2">
      <c r="Y15619" s="396"/>
      <c r="Z15619" s="396"/>
      <c r="AA15619" s="441"/>
    </row>
    <row r="15620" spans="25:27" x14ac:dyDescent="0.2">
      <c r="Y15620" s="396"/>
      <c r="Z15620" s="396"/>
      <c r="AA15620" s="441"/>
    </row>
    <row r="15621" spans="25:27" x14ac:dyDescent="0.2">
      <c r="Y15621" s="396"/>
      <c r="Z15621" s="396"/>
      <c r="AA15621" s="441"/>
    </row>
    <row r="15622" spans="25:27" x14ac:dyDescent="0.2">
      <c r="Y15622" s="396"/>
      <c r="Z15622" s="396"/>
      <c r="AA15622" s="441"/>
    </row>
    <row r="15623" spans="25:27" x14ac:dyDescent="0.2">
      <c r="Y15623" s="396"/>
      <c r="Z15623" s="396"/>
      <c r="AA15623" s="441"/>
    </row>
    <row r="15624" spans="25:27" x14ac:dyDescent="0.2">
      <c r="Y15624" s="396"/>
      <c r="Z15624" s="396"/>
      <c r="AA15624" s="441"/>
    </row>
    <row r="15625" spans="25:27" x14ac:dyDescent="0.2">
      <c r="Y15625" s="396"/>
      <c r="Z15625" s="396"/>
      <c r="AA15625" s="441"/>
    </row>
    <row r="15626" spans="25:27" x14ac:dyDescent="0.2">
      <c r="Y15626" s="396"/>
      <c r="Z15626" s="396"/>
      <c r="AA15626" s="441"/>
    </row>
    <row r="15627" spans="25:27" x14ac:dyDescent="0.2">
      <c r="Y15627" s="396"/>
      <c r="Z15627" s="396"/>
      <c r="AA15627" s="441"/>
    </row>
    <row r="15628" spans="25:27" x14ac:dyDescent="0.2">
      <c r="Y15628" s="396"/>
      <c r="Z15628" s="396"/>
      <c r="AA15628" s="441"/>
    </row>
    <row r="15629" spans="25:27" x14ac:dyDescent="0.2">
      <c r="Y15629" s="396"/>
      <c r="Z15629" s="396"/>
      <c r="AA15629" s="441"/>
    </row>
    <row r="15630" spans="25:27" x14ac:dyDescent="0.2">
      <c r="Y15630" s="396"/>
      <c r="Z15630" s="396"/>
      <c r="AA15630" s="441"/>
    </row>
    <row r="15631" spans="25:27" x14ac:dyDescent="0.2">
      <c r="Y15631" s="396"/>
      <c r="Z15631" s="396"/>
      <c r="AA15631" s="441"/>
    </row>
    <row r="15632" spans="25:27" x14ac:dyDescent="0.2">
      <c r="Y15632" s="396"/>
      <c r="Z15632" s="396"/>
      <c r="AA15632" s="441"/>
    </row>
    <row r="15633" spans="25:27" x14ac:dyDescent="0.2">
      <c r="Y15633" s="396"/>
      <c r="Z15633" s="396"/>
      <c r="AA15633" s="441"/>
    </row>
    <row r="15634" spans="25:27" x14ac:dyDescent="0.2">
      <c r="Y15634" s="396"/>
      <c r="Z15634" s="396"/>
      <c r="AA15634" s="441"/>
    </row>
    <row r="15635" spans="25:27" x14ac:dyDescent="0.2">
      <c r="Y15635" s="396"/>
      <c r="Z15635" s="396"/>
      <c r="AA15635" s="441"/>
    </row>
    <row r="15636" spans="25:27" x14ac:dyDescent="0.2">
      <c r="Y15636" s="396"/>
      <c r="Z15636" s="396"/>
      <c r="AA15636" s="441"/>
    </row>
    <row r="15637" spans="25:27" x14ac:dyDescent="0.2">
      <c r="Y15637" s="396"/>
      <c r="Z15637" s="396"/>
      <c r="AA15637" s="441"/>
    </row>
    <row r="15638" spans="25:27" x14ac:dyDescent="0.2">
      <c r="Y15638" s="396"/>
      <c r="Z15638" s="396"/>
      <c r="AA15638" s="441"/>
    </row>
    <row r="15639" spans="25:27" x14ac:dyDescent="0.2">
      <c r="Y15639" s="396"/>
      <c r="Z15639" s="396"/>
      <c r="AA15639" s="441"/>
    </row>
    <row r="15640" spans="25:27" x14ac:dyDescent="0.2">
      <c r="Y15640" s="396"/>
      <c r="Z15640" s="396"/>
      <c r="AA15640" s="441"/>
    </row>
    <row r="15641" spans="25:27" x14ac:dyDescent="0.2">
      <c r="Y15641" s="396"/>
      <c r="Z15641" s="396"/>
      <c r="AA15641" s="441"/>
    </row>
    <row r="15642" spans="25:27" x14ac:dyDescent="0.2">
      <c r="Y15642" s="396"/>
      <c r="Z15642" s="396"/>
      <c r="AA15642" s="441"/>
    </row>
    <row r="15643" spans="25:27" x14ac:dyDescent="0.2">
      <c r="Y15643" s="396"/>
      <c r="Z15643" s="396"/>
      <c r="AA15643" s="441"/>
    </row>
    <row r="15644" spans="25:27" x14ac:dyDescent="0.2">
      <c r="Y15644" s="396"/>
      <c r="Z15644" s="396"/>
      <c r="AA15644" s="441"/>
    </row>
    <row r="15645" spans="25:27" x14ac:dyDescent="0.2">
      <c r="Y15645" s="396"/>
      <c r="Z15645" s="396"/>
      <c r="AA15645" s="441"/>
    </row>
    <row r="15646" spans="25:27" x14ac:dyDescent="0.2">
      <c r="Y15646" s="396"/>
      <c r="Z15646" s="396"/>
      <c r="AA15646" s="441"/>
    </row>
    <row r="15647" spans="25:27" x14ac:dyDescent="0.2">
      <c r="Y15647" s="396"/>
      <c r="Z15647" s="396"/>
      <c r="AA15647" s="441"/>
    </row>
    <row r="15648" spans="25:27" x14ac:dyDescent="0.2">
      <c r="Y15648" s="396"/>
      <c r="Z15648" s="396"/>
      <c r="AA15648" s="441"/>
    </row>
    <row r="15649" spans="25:27" x14ac:dyDescent="0.2">
      <c r="Y15649" s="396"/>
      <c r="Z15649" s="396"/>
      <c r="AA15649" s="441"/>
    </row>
    <row r="15650" spans="25:27" x14ac:dyDescent="0.2">
      <c r="Y15650" s="396"/>
      <c r="Z15650" s="396"/>
      <c r="AA15650" s="441"/>
    </row>
    <row r="15651" spans="25:27" x14ac:dyDescent="0.2">
      <c r="Y15651" s="396"/>
      <c r="Z15651" s="396"/>
      <c r="AA15651" s="441"/>
    </row>
    <row r="15652" spans="25:27" x14ac:dyDescent="0.2">
      <c r="Y15652" s="396"/>
      <c r="Z15652" s="396"/>
      <c r="AA15652" s="441"/>
    </row>
    <row r="15653" spans="25:27" x14ac:dyDescent="0.2">
      <c r="Y15653" s="396"/>
      <c r="Z15653" s="396"/>
      <c r="AA15653" s="441"/>
    </row>
    <row r="15654" spans="25:27" x14ac:dyDescent="0.2">
      <c r="Y15654" s="396"/>
      <c r="Z15654" s="396"/>
      <c r="AA15654" s="441"/>
    </row>
    <row r="15655" spans="25:27" x14ac:dyDescent="0.2">
      <c r="Y15655" s="396"/>
      <c r="Z15655" s="396"/>
      <c r="AA15655" s="441"/>
    </row>
    <row r="15656" spans="25:27" x14ac:dyDescent="0.2">
      <c r="Y15656" s="396"/>
      <c r="Z15656" s="396"/>
      <c r="AA15656" s="441"/>
    </row>
    <row r="15657" spans="25:27" x14ac:dyDescent="0.2">
      <c r="Y15657" s="396"/>
      <c r="Z15657" s="396"/>
      <c r="AA15657" s="441"/>
    </row>
    <row r="15658" spans="25:27" x14ac:dyDescent="0.2">
      <c r="Y15658" s="396"/>
      <c r="Z15658" s="396"/>
      <c r="AA15658" s="441"/>
    </row>
    <row r="15659" spans="25:27" x14ac:dyDescent="0.2">
      <c r="Y15659" s="396"/>
      <c r="Z15659" s="396"/>
      <c r="AA15659" s="441"/>
    </row>
    <row r="15660" spans="25:27" x14ac:dyDescent="0.2">
      <c r="Y15660" s="396"/>
      <c r="Z15660" s="396"/>
      <c r="AA15660" s="441"/>
    </row>
    <row r="15661" spans="25:27" x14ac:dyDescent="0.2">
      <c r="Y15661" s="396"/>
      <c r="Z15661" s="396"/>
      <c r="AA15661" s="441"/>
    </row>
    <row r="15662" spans="25:27" x14ac:dyDescent="0.2">
      <c r="Y15662" s="396"/>
      <c r="Z15662" s="396"/>
      <c r="AA15662" s="441"/>
    </row>
    <row r="15663" spans="25:27" x14ac:dyDescent="0.2">
      <c r="Y15663" s="396"/>
      <c r="Z15663" s="396"/>
      <c r="AA15663" s="441"/>
    </row>
    <row r="15664" spans="25:27" x14ac:dyDescent="0.2">
      <c r="Y15664" s="396"/>
      <c r="Z15664" s="396"/>
      <c r="AA15664" s="441"/>
    </row>
    <row r="15665" spans="25:27" x14ac:dyDescent="0.2">
      <c r="Y15665" s="396"/>
      <c r="Z15665" s="396"/>
      <c r="AA15665" s="441"/>
    </row>
    <row r="15666" spans="25:27" x14ac:dyDescent="0.2">
      <c r="Y15666" s="396"/>
      <c r="Z15666" s="396"/>
      <c r="AA15666" s="441"/>
    </row>
    <row r="15667" spans="25:27" x14ac:dyDescent="0.2">
      <c r="Y15667" s="396"/>
      <c r="Z15667" s="396"/>
      <c r="AA15667" s="441"/>
    </row>
    <row r="15668" spans="25:27" x14ac:dyDescent="0.2">
      <c r="Y15668" s="396"/>
      <c r="Z15668" s="396"/>
      <c r="AA15668" s="441"/>
    </row>
    <row r="15669" spans="25:27" x14ac:dyDescent="0.2">
      <c r="Y15669" s="396"/>
      <c r="Z15669" s="396"/>
      <c r="AA15669" s="441"/>
    </row>
    <row r="15670" spans="25:27" x14ac:dyDescent="0.2">
      <c r="Y15670" s="396"/>
      <c r="Z15670" s="396"/>
      <c r="AA15670" s="441"/>
    </row>
    <row r="15671" spans="25:27" x14ac:dyDescent="0.2">
      <c r="Y15671" s="396"/>
      <c r="Z15671" s="396"/>
      <c r="AA15671" s="441"/>
    </row>
    <row r="15672" spans="25:27" x14ac:dyDescent="0.2">
      <c r="Y15672" s="396"/>
      <c r="Z15672" s="396"/>
      <c r="AA15672" s="441"/>
    </row>
    <row r="15673" spans="25:27" x14ac:dyDescent="0.2">
      <c r="Y15673" s="396"/>
      <c r="Z15673" s="396"/>
      <c r="AA15673" s="441"/>
    </row>
    <row r="15674" spans="25:27" x14ac:dyDescent="0.2">
      <c r="Y15674" s="396"/>
      <c r="Z15674" s="396"/>
      <c r="AA15674" s="441"/>
    </row>
    <row r="15675" spans="25:27" x14ac:dyDescent="0.2">
      <c r="Y15675" s="396"/>
      <c r="Z15675" s="396"/>
      <c r="AA15675" s="441"/>
    </row>
    <row r="15676" spans="25:27" x14ac:dyDescent="0.2">
      <c r="Y15676" s="396"/>
      <c r="Z15676" s="396"/>
      <c r="AA15676" s="441"/>
    </row>
    <row r="15677" spans="25:27" x14ac:dyDescent="0.2">
      <c r="Y15677" s="396"/>
      <c r="Z15677" s="396"/>
      <c r="AA15677" s="441"/>
    </row>
    <row r="15678" spans="25:27" x14ac:dyDescent="0.2">
      <c r="Y15678" s="396"/>
      <c r="Z15678" s="396"/>
      <c r="AA15678" s="441"/>
    </row>
    <row r="15679" spans="25:27" x14ac:dyDescent="0.2">
      <c r="Y15679" s="396"/>
      <c r="Z15679" s="396"/>
      <c r="AA15679" s="441"/>
    </row>
    <row r="15680" spans="25:27" x14ac:dyDescent="0.2">
      <c r="Y15680" s="396"/>
      <c r="Z15680" s="396"/>
      <c r="AA15680" s="441"/>
    </row>
    <row r="15681" spans="25:27" x14ac:dyDescent="0.2">
      <c r="Y15681" s="396"/>
      <c r="Z15681" s="396"/>
      <c r="AA15681" s="441"/>
    </row>
    <row r="15682" spans="25:27" x14ac:dyDescent="0.2">
      <c r="Y15682" s="396"/>
      <c r="Z15682" s="396"/>
      <c r="AA15682" s="441"/>
    </row>
    <row r="15683" spans="25:27" x14ac:dyDescent="0.2">
      <c r="Y15683" s="396"/>
      <c r="Z15683" s="396"/>
      <c r="AA15683" s="441"/>
    </row>
    <row r="15684" spans="25:27" x14ac:dyDescent="0.2">
      <c r="Y15684" s="396"/>
      <c r="Z15684" s="396"/>
      <c r="AA15684" s="441"/>
    </row>
    <row r="15685" spans="25:27" x14ac:dyDescent="0.2">
      <c r="Y15685" s="396"/>
      <c r="Z15685" s="396"/>
      <c r="AA15685" s="441"/>
    </row>
    <row r="15686" spans="25:27" x14ac:dyDescent="0.2">
      <c r="Y15686" s="396"/>
      <c r="Z15686" s="396"/>
      <c r="AA15686" s="441"/>
    </row>
    <row r="15687" spans="25:27" x14ac:dyDescent="0.2">
      <c r="Y15687" s="396"/>
      <c r="Z15687" s="396"/>
      <c r="AA15687" s="441"/>
    </row>
    <row r="15688" spans="25:27" x14ac:dyDescent="0.2">
      <c r="Y15688" s="396"/>
      <c r="Z15688" s="396"/>
      <c r="AA15688" s="441"/>
    </row>
    <row r="15689" spans="25:27" x14ac:dyDescent="0.2">
      <c r="Y15689" s="396"/>
      <c r="Z15689" s="396"/>
      <c r="AA15689" s="441"/>
    </row>
    <row r="15690" spans="25:27" x14ac:dyDescent="0.2">
      <c r="Y15690" s="396"/>
      <c r="Z15690" s="396"/>
      <c r="AA15690" s="441"/>
    </row>
    <row r="15691" spans="25:27" x14ac:dyDescent="0.2">
      <c r="Y15691" s="396"/>
      <c r="Z15691" s="396"/>
      <c r="AA15691" s="441"/>
    </row>
    <row r="15692" spans="25:27" x14ac:dyDescent="0.2">
      <c r="Y15692" s="396"/>
      <c r="Z15692" s="396"/>
      <c r="AA15692" s="441"/>
    </row>
    <row r="15693" spans="25:27" x14ac:dyDescent="0.2">
      <c r="Y15693" s="396"/>
      <c r="Z15693" s="396"/>
      <c r="AA15693" s="441"/>
    </row>
    <row r="15694" spans="25:27" x14ac:dyDescent="0.2">
      <c r="Y15694" s="396"/>
      <c r="Z15694" s="396"/>
      <c r="AA15694" s="441"/>
    </row>
    <row r="15695" spans="25:27" x14ac:dyDescent="0.2">
      <c r="Y15695" s="396"/>
      <c r="Z15695" s="396"/>
      <c r="AA15695" s="441"/>
    </row>
    <row r="15696" spans="25:27" x14ac:dyDescent="0.2">
      <c r="Y15696" s="396"/>
      <c r="Z15696" s="396"/>
      <c r="AA15696" s="441"/>
    </row>
    <row r="15697" spans="25:27" x14ac:dyDescent="0.2">
      <c r="Y15697" s="396"/>
      <c r="Z15697" s="396"/>
      <c r="AA15697" s="441"/>
    </row>
    <row r="15698" spans="25:27" x14ac:dyDescent="0.2">
      <c r="Y15698" s="396"/>
      <c r="Z15698" s="396"/>
      <c r="AA15698" s="441"/>
    </row>
    <row r="15699" spans="25:27" x14ac:dyDescent="0.2">
      <c r="Y15699" s="396"/>
      <c r="Z15699" s="396"/>
      <c r="AA15699" s="441"/>
    </row>
    <row r="15700" spans="25:27" x14ac:dyDescent="0.2">
      <c r="Y15700" s="396"/>
      <c r="Z15700" s="396"/>
      <c r="AA15700" s="441"/>
    </row>
    <row r="15701" spans="25:27" x14ac:dyDescent="0.2">
      <c r="Y15701" s="396"/>
      <c r="Z15701" s="396"/>
      <c r="AA15701" s="441"/>
    </row>
    <row r="15702" spans="25:27" x14ac:dyDescent="0.2">
      <c r="Y15702" s="396"/>
      <c r="Z15702" s="396"/>
      <c r="AA15702" s="441"/>
    </row>
    <row r="15703" spans="25:27" x14ac:dyDescent="0.2">
      <c r="Y15703" s="396"/>
      <c r="Z15703" s="396"/>
      <c r="AA15703" s="441"/>
    </row>
    <row r="15704" spans="25:27" x14ac:dyDescent="0.2">
      <c r="Y15704" s="396"/>
      <c r="Z15704" s="396"/>
      <c r="AA15704" s="441"/>
    </row>
    <row r="15705" spans="25:27" x14ac:dyDescent="0.2">
      <c r="Y15705" s="396"/>
      <c r="Z15705" s="396"/>
      <c r="AA15705" s="441"/>
    </row>
    <row r="15706" spans="25:27" x14ac:dyDescent="0.2">
      <c r="Y15706" s="396"/>
      <c r="Z15706" s="396"/>
      <c r="AA15706" s="441"/>
    </row>
    <row r="15707" spans="25:27" x14ac:dyDescent="0.2">
      <c r="Y15707" s="396"/>
      <c r="Z15707" s="396"/>
      <c r="AA15707" s="441"/>
    </row>
    <row r="15708" spans="25:27" x14ac:dyDescent="0.2">
      <c r="Y15708" s="396"/>
      <c r="Z15708" s="396"/>
      <c r="AA15708" s="441"/>
    </row>
    <row r="15709" spans="25:27" x14ac:dyDescent="0.2">
      <c r="Y15709" s="396"/>
      <c r="Z15709" s="396"/>
      <c r="AA15709" s="441"/>
    </row>
    <row r="15710" spans="25:27" x14ac:dyDescent="0.2">
      <c r="Y15710" s="396"/>
      <c r="Z15710" s="396"/>
      <c r="AA15710" s="441"/>
    </row>
    <row r="15711" spans="25:27" x14ac:dyDescent="0.2">
      <c r="Y15711" s="396"/>
      <c r="Z15711" s="396"/>
      <c r="AA15711" s="441"/>
    </row>
    <row r="15712" spans="25:27" x14ac:dyDescent="0.2">
      <c r="Y15712" s="396"/>
      <c r="Z15712" s="396"/>
      <c r="AA15712" s="441"/>
    </row>
    <row r="15713" spans="25:27" x14ac:dyDescent="0.2">
      <c r="Y15713" s="396"/>
      <c r="Z15713" s="396"/>
      <c r="AA15713" s="441"/>
    </row>
    <row r="15714" spans="25:27" x14ac:dyDescent="0.2">
      <c r="Y15714" s="396"/>
      <c r="Z15714" s="396"/>
      <c r="AA15714" s="441"/>
    </row>
    <row r="15715" spans="25:27" x14ac:dyDescent="0.2">
      <c r="Y15715" s="396"/>
      <c r="Z15715" s="396"/>
      <c r="AA15715" s="441"/>
    </row>
    <row r="15716" spans="25:27" x14ac:dyDescent="0.2">
      <c r="Y15716" s="396"/>
      <c r="Z15716" s="396"/>
      <c r="AA15716" s="441"/>
    </row>
    <row r="15717" spans="25:27" x14ac:dyDescent="0.2">
      <c r="Y15717" s="396"/>
      <c r="Z15717" s="396"/>
      <c r="AA15717" s="441"/>
    </row>
    <row r="15718" spans="25:27" x14ac:dyDescent="0.2">
      <c r="Y15718" s="396"/>
      <c r="Z15718" s="396"/>
      <c r="AA15718" s="441"/>
    </row>
    <row r="15719" spans="25:27" x14ac:dyDescent="0.2">
      <c r="Y15719" s="396"/>
      <c r="Z15719" s="396"/>
      <c r="AA15719" s="441"/>
    </row>
    <row r="15720" spans="25:27" x14ac:dyDescent="0.2">
      <c r="Y15720" s="396"/>
      <c r="Z15720" s="396"/>
      <c r="AA15720" s="441"/>
    </row>
    <row r="15721" spans="25:27" x14ac:dyDescent="0.2">
      <c r="Y15721" s="396"/>
      <c r="Z15721" s="396"/>
      <c r="AA15721" s="441"/>
    </row>
    <row r="15722" spans="25:27" x14ac:dyDescent="0.2">
      <c r="Y15722" s="396"/>
      <c r="Z15722" s="396"/>
      <c r="AA15722" s="441"/>
    </row>
    <row r="15723" spans="25:27" x14ac:dyDescent="0.2">
      <c r="Y15723" s="396"/>
      <c r="Z15723" s="396"/>
      <c r="AA15723" s="441"/>
    </row>
    <row r="15724" spans="25:27" x14ac:dyDescent="0.2">
      <c r="Y15724" s="396"/>
      <c r="Z15724" s="396"/>
      <c r="AA15724" s="441"/>
    </row>
    <row r="15725" spans="25:27" x14ac:dyDescent="0.2">
      <c r="Y15725" s="396"/>
      <c r="Z15725" s="396"/>
      <c r="AA15725" s="441"/>
    </row>
    <row r="15726" spans="25:27" x14ac:dyDescent="0.2">
      <c r="Y15726" s="396"/>
      <c r="Z15726" s="396"/>
      <c r="AA15726" s="441"/>
    </row>
    <row r="15727" spans="25:27" x14ac:dyDescent="0.2">
      <c r="Y15727" s="396"/>
      <c r="Z15727" s="396"/>
      <c r="AA15727" s="441"/>
    </row>
    <row r="15728" spans="25:27" x14ac:dyDescent="0.2">
      <c r="Y15728" s="396"/>
      <c r="Z15728" s="396"/>
      <c r="AA15728" s="441"/>
    </row>
    <row r="15729" spans="25:27" x14ac:dyDescent="0.2">
      <c r="Y15729" s="396"/>
      <c r="Z15729" s="396"/>
      <c r="AA15729" s="441"/>
    </row>
    <row r="15730" spans="25:27" x14ac:dyDescent="0.2">
      <c r="Y15730" s="396"/>
      <c r="Z15730" s="396"/>
      <c r="AA15730" s="441"/>
    </row>
    <row r="15731" spans="25:27" x14ac:dyDescent="0.2">
      <c r="Y15731" s="396"/>
      <c r="Z15731" s="396"/>
      <c r="AA15731" s="441"/>
    </row>
    <row r="15732" spans="25:27" x14ac:dyDescent="0.2">
      <c r="Y15732" s="396"/>
      <c r="Z15732" s="396"/>
      <c r="AA15732" s="441"/>
    </row>
    <row r="15733" spans="25:27" x14ac:dyDescent="0.2">
      <c r="Y15733" s="396"/>
      <c r="Z15733" s="396"/>
      <c r="AA15733" s="441"/>
    </row>
    <row r="15734" spans="25:27" x14ac:dyDescent="0.2">
      <c r="Y15734" s="396"/>
      <c r="Z15734" s="396"/>
      <c r="AA15734" s="441"/>
    </row>
    <row r="15735" spans="25:27" x14ac:dyDescent="0.2">
      <c r="Y15735" s="396"/>
      <c r="Z15735" s="396"/>
      <c r="AA15735" s="441"/>
    </row>
    <row r="15736" spans="25:27" x14ac:dyDescent="0.2">
      <c r="Y15736" s="396"/>
      <c r="Z15736" s="396"/>
      <c r="AA15736" s="441"/>
    </row>
    <row r="15737" spans="25:27" x14ac:dyDescent="0.2">
      <c r="Y15737" s="396"/>
      <c r="Z15737" s="396"/>
      <c r="AA15737" s="441"/>
    </row>
    <row r="15738" spans="25:27" x14ac:dyDescent="0.2">
      <c r="Y15738" s="396"/>
      <c r="Z15738" s="396"/>
      <c r="AA15738" s="441"/>
    </row>
    <row r="15739" spans="25:27" x14ac:dyDescent="0.2">
      <c r="Y15739" s="396"/>
      <c r="Z15739" s="396"/>
      <c r="AA15739" s="441"/>
    </row>
    <row r="15740" spans="25:27" x14ac:dyDescent="0.2">
      <c r="Y15740" s="396"/>
      <c r="Z15740" s="396"/>
      <c r="AA15740" s="441"/>
    </row>
    <row r="15741" spans="25:27" x14ac:dyDescent="0.2">
      <c r="Y15741" s="396"/>
      <c r="Z15741" s="396"/>
      <c r="AA15741" s="441"/>
    </row>
    <row r="15742" spans="25:27" x14ac:dyDescent="0.2">
      <c r="Y15742" s="396"/>
      <c r="Z15742" s="396"/>
      <c r="AA15742" s="441"/>
    </row>
    <row r="15743" spans="25:27" x14ac:dyDescent="0.2">
      <c r="Y15743" s="396"/>
      <c r="Z15743" s="396"/>
      <c r="AA15743" s="441"/>
    </row>
    <row r="15744" spans="25:27" x14ac:dyDescent="0.2">
      <c r="Y15744" s="396"/>
      <c r="Z15744" s="396"/>
      <c r="AA15744" s="441"/>
    </row>
    <row r="15745" spans="25:27" x14ac:dyDescent="0.2">
      <c r="Y15745" s="396"/>
      <c r="Z15745" s="396"/>
      <c r="AA15745" s="441"/>
    </row>
    <row r="15746" spans="25:27" x14ac:dyDescent="0.2">
      <c r="Y15746" s="396"/>
      <c r="Z15746" s="396"/>
      <c r="AA15746" s="441"/>
    </row>
    <row r="15747" spans="25:27" x14ac:dyDescent="0.2">
      <c r="Y15747" s="396"/>
      <c r="Z15747" s="396"/>
      <c r="AA15747" s="441"/>
    </row>
    <row r="15748" spans="25:27" x14ac:dyDescent="0.2">
      <c r="Y15748" s="396"/>
      <c r="Z15748" s="396"/>
      <c r="AA15748" s="441"/>
    </row>
    <row r="15749" spans="25:27" x14ac:dyDescent="0.2">
      <c r="Y15749" s="396"/>
      <c r="Z15749" s="396"/>
      <c r="AA15749" s="441"/>
    </row>
    <row r="15750" spans="25:27" x14ac:dyDescent="0.2">
      <c r="Y15750" s="396"/>
      <c r="Z15750" s="396"/>
      <c r="AA15750" s="441"/>
    </row>
    <row r="15751" spans="25:27" x14ac:dyDescent="0.2">
      <c r="Y15751" s="396"/>
      <c r="Z15751" s="396"/>
      <c r="AA15751" s="441"/>
    </row>
    <row r="15752" spans="25:27" x14ac:dyDescent="0.2">
      <c r="Y15752" s="396"/>
      <c r="Z15752" s="396"/>
      <c r="AA15752" s="441"/>
    </row>
    <row r="15753" spans="25:27" x14ac:dyDescent="0.2">
      <c r="Y15753" s="396"/>
      <c r="Z15753" s="396"/>
      <c r="AA15753" s="441"/>
    </row>
    <row r="15754" spans="25:27" x14ac:dyDescent="0.2">
      <c r="Y15754" s="396"/>
      <c r="Z15754" s="396"/>
      <c r="AA15754" s="441"/>
    </row>
    <row r="15755" spans="25:27" x14ac:dyDescent="0.2">
      <c r="Y15755" s="396"/>
      <c r="Z15755" s="396"/>
      <c r="AA15755" s="441"/>
    </row>
    <row r="15756" spans="25:27" x14ac:dyDescent="0.2">
      <c r="Y15756" s="396"/>
      <c r="Z15756" s="396"/>
      <c r="AA15756" s="441"/>
    </row>
    <row r="15757" spans="25:27" x14ac:dyDescent="0.2">
      <c r="Y15757" s="396"/>
      <c r="Z15757" s="396"/>
      <c r="AA15757" s="441"/>
    </row>
    <row r="15758" spans="25:27" x14ac:dyDescent="0.2">
      <c r="Y15758" s="396"/>
      <c r="Z15758" s="396"/>
      <c r="AA15758" s="441"/>
    </row>
    <row r="15759" spans="25:27" x14ac:dyDescent="0.2">
      <c r="Y15759" s="396"/>
      <c r="Z15759" s="396"/>
      <c r="AA15759" s="441"/>
    </row>
    <row r="15760" spans="25:27" x14ac:dyDescent="0.2">
      <c r="Y15760" s="396"/>
      <c r="Z15760" s="396"/>
      <c r="AA15760" s="441"/>
    </row>
    <row r="15761" spans="25:27" x14ac:dyDescent="0.2">
      <c r="Y15761" s="396"/>
      <c r="Z15761" s="396"/>
      <c r="AA15761" s="441"/>
    </row>
    <row r="15762" spans="25:27" x14ac:dyDescent="0.2">
      <c r="Y15762" s="396"/>
      <c r="Z15762" s="396"/>
      <c r="AA15762" s="441"/>
    </row>
    <row r="15763" spans="25:27" x14ac:dyDescent="0.2">
      <c r="Y15763" s="396"/>
      <c r="Z15763" s="396"/>
      <c r="AA15763" s="441"/>
    </row>
    <row r="15764" spans="25:27" x14ac:dyDescent="0.2">
      <c r="Y15764" s="396"/>
      <c r="Z15764" s="396"/>
      <c r="AA15764" s="441"/>
    </row>
    <row r="15765" spans="25:27" x14ac:dyDescent="0.2">
      <c r="Y15765" s="396"/>
      <c r="Z15765" s="396"/>
      <c r="AA15765" s="441"/>
    </row>
    <row r="15766" spans="25:27" x14ac:dyDescent="0.2">
      <c r="Y15766" s="396"/>
      <c r="Z15766" s="396"/>
      <c r="AA15766" s="441"/>
    </row>
    <row r="15767" spans="25:27" x14ac:dyDescent="0.2">
      <c r="Y15767" s="396"/>
      <c r="Z15767" s="396"/>
      <c r="AA15767" s="441"/>
    </row>
    <row r="15768" spans="25:27" x14ac:dyDescent="0.2">
      <c r="Y15768" s="396"/>
      <c r="Z15768" s="396"/>
      <c r="AA15768" s="441"/>
    </row>
    <row r="15769" spans="25:27" x14ac:dyDescent="0.2">
      <c r="Y15769" s="396"/>
      <c r="Z15769" s="396"/>
      <c r="AA15769" s="441"/>
    </row>
    <row r="15770" spans="25:27" x14ac:dyDescent="0.2">
      <c r="Y15770" s="396"/>
      <c r="Z15770" s="396"/>
      <c r="AA15770" s="441"/>
    </row>
    <row r="15771" spans="25:27" x14ac:dyDescent="0.2">
      <c r="Y15771" s="396"/>
      <c r="Z15771" s="396"/>
      <c r="AA15771" s="441"/>
    </row>
    <row r="15772" spans="25:27" x14ac:dyDescent="0.2">
      <c r="Y15772" s="396"/>
      <c r="Z15772" s="396"/>
      <c r="AA15772" s="441"/>
    </row>
    <row r="15773" spans="25:27" x14ac:dyDescent="0.2">
      <c r="Y15773" s="396"/>
      <c r="Z15773" s="396"/>
      <c r="AA15773" s="441"/>
    </row>
    <row r="15774" spans="25:27" x14ac:dyDescent="0.2">
      <c r="Y15774" s="396"/>
      <c r="Z15774" s="396"/>
      <c r="AA15774" s="441"/>
    </row>
    <row r="15775" spans="25:27" x14ac:dyDescent="0.2">
      <c r="Y15775" s="396"/>
      <c r="Z15775" s="396"/>
      <c r="AA15775" s="441"/>
    </row>
    <row r="15776" spans="25:27" x14ac:dyDescent="0.2">
      <c r="Y15776" s="396"/>
      <c r="Z15776" s="396"/>
      <c r="AA15776" s="441"/>
    </row>
    <row r="15777" spans="25:27" x14ac:dyDescent="0.2">
      <c r="Y15777" s="396"/>
      <c r="Z15777" s="396"/>
      <c r="AA15777" s="441"/>
    </row>
    <row r="15778" spans="25:27" x14ac:dyDescent="0.2">
      <c r="Y15778" s="396"/>
      <c r="Z15778" s="396"/>
      <c r="AA15778" s="441"/>
    </row>
    <row r="15779" spans="25:27" x14ac:dyDescent="0.2">
      <c r="Y15779" s="396"/>
      <c r="Z15779" s="396"/>
      <c r="AA15779" s="441"/>
    </row>
    <row r="15780" spans="25:27" x14ac:dyDescent="0.2">
      <c r="Y15780" s="396"/>
      <c r="Z15780" s="396"/>
      <c r="AA15780" s="441"/>
    </row>
    <row r="15781" spans="25:27" x14ac:dyDescent="0.2">
      <c r="Y15781" s="396"/>
      <c r="Z15781" s="396"/>
      <c r="AA15781" s="441"/>
    </row>
    <row r="15782" spans="25:27" x14ac:dyDescent="0.2">
      <c r="Y15782" s="396"/>
      <c r="Z15782" s="396"/>
      <c r="AA15782" s="441"/>
    </row>
    <row r="15783" spans="25:27" x14ac:dyDescent="0.2">
      <c r="Y15783" s="396"/>
      <c r="Z15783" s="396"/>
      <c r="AA15783" s="441"/>
    </row>
    <row r="15784" spans="25:27" x14ac:dyDescent="0.2">
      <c r="Y15784" s="396"/>
      <c r="Z15784" s="396"/>
      <c r="AA15784" s="441"/>
    </row>
    <row r="15785" spans="25:27" x14ac:dyDescent="0.2">
      <c r="Y15785" s="396"/>
      <c r="Z15785" s="396"/>
      <c r="AA15785" s="441"/>
    </row>
    <row r="15786" spans="25:27" x14ac:dyDescent="0.2">
      <c r="Y15786" s="396"/>
      <c r="Z15786" s="396"/>
      <c r="AA15786" s="441"/>
    </row>
    <row r="15787" spans="25:27" x14ac:dyDescent="0.2">
      <c r="Y15787" s="396"/>
      <c r="Z15787" s="396"/>
      <c r="AA15787" s="441"/>
    </row>
    <row r="15788" spans="25:27" x14ac:dyDescent="0.2">
      <c r="Y15788" s="396"/>
      <c r="Z15788" s="396"/>
      <c r="AA15788" s="441"/>
    </row>
    <row r="15789" spans="25:27" x14ac:dyDescent="0.2">
      <c r="Y15789" s="396"/>
      <c r="Z15789" s="396"/>
      <c r="AA15789" s="441"/>
    </row>
    <row r="15790" spans="25:27" x14ac:dyDescent="0.2">
      <c r="Y15790" s="396"/>
      <c r="Z15790" s="396"/>
      <c r="AA15790" s="441"/>
    </row>
    <row r="15791" spans="25:27" x14ac:dyDescent="0.2">
      <c r="Y15791" s="396"/>
      <c r="Z15791" s="396"/>
      <c r="AA15791" s="441"/>
    </row>
    <row r="15792" spans="25:27" x14ac:dyDescent="0.2">
      <c r="Y15792" s="396"/>
      <c r="Z15792" s="396"/>
      <c r="AA15792" s="441"/>
    </row>
    <row r="15793" spans="25:27" x14ac:dyDescent="0.2">
      <c r="Y15793" s="396"/>
      <c r="Z15793" s="396"/>
      <c r="AA15793" s="441"/>
    </row>
    <row r="15794" spans="25:27" x14ac:dyDescent="0.2">
      <c r="Y15794" s="396"/>
      <c r="Z15794" s="396"/>
      <c r="AA15794" s="441"/>
    </row>
    <row r="15795" spans="25:27" x14ac:dyDescent="0.2">
      <c r="Y15795" s="396"/>
      <c r="Z15795" s="396"/>
      <c r="AA15795" s="441"/>
    </row>
    <row r="15796" spans="25:27" x14ac:dyDescent="0.2">
      <c r="Y15796" s="396"/>
      <c r="Z15796" s="396"/>
      <c r="AA15796" s="441"/>
    </row>
    <row r="15797" spans="25:27" x14ac:dyDescent="0.2">
      <c r="Y15797" s="396"/>
      <c r="Z15797" s="396"/>
      <c r="AA15797" s="441"/>
    </row>
    <row r="15798" spans="25:27" x14ac:dyDescent="0.2">
      <c r="Y15798" s="396"/>
      <c r="Z15798" s="396"/>
      <c r="AA15798" s="441"/>
    </row>
    <row r="15799" spans="25:27" x14ac:dyDescent="0.2">
      <c r="Y15799" s="396"/>
      <c r="Z15799" s="396"/>
      <c r="AA15799" s="441"/>
    </row>
    <row r="15800" spans="25:27" x14ac:dyDescent="0.2">
      <c r="Y15800" s="396"/>
      <c r="Z15800" s="396"/>
      <c r="AA15800" s="441"/>
    </row>
    <row r="15801" spans="25:27" x14ac:dyDescent="0.2">
      <c r="Y15801" s="396"/>
      <c r="Z15801" s="396"/>
      <c r="AA15801" s="441"/>
    </row>
    <row r="15802" spans="25:27" x14ac:dyDescent="0.2">
      <c r="Y15802" s="396"/>
      <c r="Z15802" s="396"/>
      <c r="AA15802" s="441"/>
    </row>
    <row r="15803" spans="25:27" x14ac:dyDescent="0.2">
      <c r="Y15803" s="396"/>
      <c r="Z15803" s="396"/>
      <c r="AA15803" s="441"/>
    </row>
    <row r="15804" spans="25:27" x14ac:dyDescent="0.2">
      <c r="Y15804" s="396"/>
      <c r="Z15804" s="396"/>
      <c r="AA15804" s="441"/>
    </row>
    <row r="15805" spans="25:27" x14ac:dyDescent="0.2">
      <c r="Y15805" s="396"/>
      <c r="Z15805" s="396"/>
      <c r="AA15805" s="441"/>
    </row>
    <row r="15806" spans="25:27" x14ac:dyDescent="0.2">
      <c r="Y15806" s="396"/>
      <c r="Z15806" s="396"/>
      <c r="AA15806" s="441"/>
    </row>
    <row r="15807" spans="25:27" x14ac:dyDescent="0.2">
      <c r="Y15807" s="396"/>
      <c r="Z15807" s="396"/>
      <c r="AA15807" s="441"/>
    </row>
    <row r="15808" spans="25:27" x14ac:dyDescent="0.2">
      <c r="Y15808" s="396"/>
      <c r="Z15808" s="396"/>
      <c r="AA15808" s="441"/>
    </row>
    <row r="15809" spans="25:27" x14ac:dyDescent="0.2">
      <c r="Y15809" s="396"/>
      <c r="Z15809" s="396"/>
      <c r="AA15809" s="441"/>
    </row>
    <row r="15810" spans="25:27" x14ac:dyDescent="0.2">
      <c r="Y15810" s="396"/>
      <c r="Z15810" s="396"/>
      <c r="AA15810" s="441"/>
    </row>
    <row r="15811" spans="25:27" x14ac:dyDescent="0.2">
      <c r="Y15811" s="396"/>
      <c r="Z15811" s="396"/>
      <c r="AA15811" s="441"/>
    </row>
    <row r="15812" spans="25:27" x14ac:dyDescent="0.2">
      <c r="Y15812" s="396"/>
      <c r="Z15812" s="396"/>
      <c r="AA15812" s="441"/>
    </row>
    <row r="15813" spans="25:27" x14ac:dyDescent="0.2">
      <c r="Y15813" s="396"/>
      <c r="Z15813" s="396"/>
      <c r="AA15813" s="441"/>
    </row>
    <row r="15814" spans="25:27" x14ac:dyDescent="0.2">
      <c r="Y15814" s="396"/>
      <c r="Z15814" s="396"/>
      <c r="AA15814" s="441"/>
    </row>
    <row r="15815" spans="25:27" x14ac:dyDescent="0.2">
      <c r="Y15815" s="396"/>
      <c r="Z15815" s="396"/>
      <c r="AA15815" s="441"/>
    </row>
    <row r="15816" spans="25:27" x14ac:dyDescent="0.2">
      <c r="Y15816" s="396"/>
      <c r="Z15816" s="396"/>
      <c r="AA15816" s="441"/>
    </row>
    <row r="15817" spans="25:27" x14ac:dyDescent="0.2">
      <c r="Y15817" s="396"/>
      <c r="Z15817" s="396"/>
      <c r="AA15817" s="441"/>
    </row>
    <row r="15818" spans="25:27" x14ac:dyDescent="0.2">
      <c r="Y15818" s="396"/>
      <c r="Z15818" s="396"/>
      <c r="AA15818" s="441"/>
    </row>
    <row r="15819" spans="25:27" x14ac:dyDescent="0.2">
      <c r="Y15819" s="396"/>
      <c r="Z15819" s="396"/>
      <c r="AA15819" s="441"/>
    </row>
    <row r="15820" spans="25:27" x14ac:dyDescent="0.2">
      <c r="Y15820" s="396"/>
      <c r="Z15820" s="396"/>
      <c r="AA15820" s="441"/>
    </row>
    <row r="15821" spans="25:27" x14ac:dyDescent="0.2">
      <c r="Y15821" s="396"/>
      <c r="Z15821" s="396"/>
      <c r="AA15821" s="441"/>
    </row>
    <row r="15822" spans="25:27" x14ac:dyDescent="0.2">
      <c r="Y15822" s="396"/>
      <c r="Z15822" s="396"/>
      <c r="AA15822" s="441"/>
    </row>
    <row r="15823" spans="25:27" x14ac:dyDescent="0.2">
      <c r="Y15823" s="396"/>
      <c r="Z15823" s="396"/>
      <c r="AA15823" s="441"/>
    </row>
    <row r="15824" spans="25:27" x14ac:dyDescent="0.2">
      <c r="Y15824" s="396"/>
      <c r="Z15824" s="396"/>
      <c r="AA15824" s="441"/>
    </row>
    <row r="15825" spans="25:27" x14ac:dyDescent="0.2">
      <c r="Y15825" s="396"/>
      <c r="Z15825" s="396"/>
      <c r="AA15825" s="441"/>
    </row>
    <row r="15826" spans="25:27" x14ac:dyDescent="0.2">
      <c r="Y15826" s="396"/>
      <c r="Z15826" s="396"/>
      <c r="AA15826" s="441"/>
    </row>
    <row r="15827" spans="25:27" x14ac:dyDescent="0.2">
      <c r="Y15827" s="396"/>
      <c r="Z15827" s="396"/>
      <c r="AA15827" s="441"/>
    </row>
    <row r="15828" spans="25:27" x14ac:dyDescent="0.2">
      <c r="Y15828" s="396"/>
      <c r="Z15828" s="396"/>
      <c r="AA15828" s="441"/>
    </row>
    <row r="15829" spans="25:27" x14ac:dyDescent="0.2">
      <c r="Y15829" s="396"/>
      <c r="Z15829" s="396"/>
      <c r="AA15829" s="441"/>
    </row>
    <row r="15830" spans="25:27" x14ac:dyDescent="0.2">
      <c r="Y15830" s="396"/>
      <c r="Z15830" s="396"/>
      <c r="AA15830" s="441"/>
    </row>
    <row r="15831" spans="25:27" x14ac:dyDescent="0.2">
      <c r="Y15831" s="396"/>
      <c r="Z15831" s="396"/>
      <c r="AA15831" s="441"/>
    </row>
    <row r="15832" spans="25:27" x14ac:dyDescent="0.2">
      <c r="Y15832" s="396"/>
      <c r="Z15832" s="396"/>
      <c r="AA15832" s="441"/>
    </row>
    <row r="15833" spans="25:27" x14ac:dyDescent="0.2">
      <c r="Y15833" s="396"/>
      <c r="Z15833" s="396"/>
      <c r="AA15833" s="441"/>
    </row>
    <row r="15834" spans="25:27" x14ac:dyDescent="0.2">
      <c r="Y15834" s="396"/>
      <c r="Z15834" s="396"/>
      <c r="AA15834" s="441"/>
    </row>
    <row r="15835" spans="25:27" x14ac:dyDescent="0.2">
      <c r="Y15835" s="396"/>
      <c r="Z15835" s="396"/>
      <c r="AA15835" s="441"/>
    </row>
    <row r="15836" spans="25:27" x14ac:dyDescent="0.2">
      <c r="Y15836" s="396"/>
      <c r="Z15836" s="396"/>
      <c r="AA15836" s="441"/>
    </row>
    <row r="15837" spans="25:27" x14ac:dyDescent="0.2">
      <c r="Y15837" s="396"/>
      <c r="Z15837" s="396"/>
      <c r="AA15837" s="441"/>
    </row>
    <row r="15838" spans="25:27" x14ac:dyDescent="0.2">
      <c r="Y15838" s="396"/>
      <c r="Z15838" s="396"/>
      <c r="AA15838" s="441"/>
    </row>
    <row r="15839" spans="25:27" x14ac:dyDescent="0.2">
      <c r="Y15839" s="396"/>
      <c r="Z15839" s="396"/>
      <c r="AA15839" s="441"/>
    </row>
    <row r="15840" spans="25:27" x14ac:dyDescent="0.2">
      <c r="Y15840" s="396"/>
      <c r="Z15840" s="396"/>
      <c r="AA15840" s="441"/>
    </row>
    <row r="15841" spans="25:27" x14ac:dyDescent="0.2">
      <c r="Y15841" s="396"/>
      <c r="Z15841" s="396"/>
      <c r="AA15841" s="441"/>
    </row>
    <row r="15842" spans="25:27" x14ac:dyDescent="0.2">
      <c r="Y15842" s="396"/>
      <c r="Z15842" s="396"/>
      <c r="AA15842" s="441"/>
    </row>
    <row r="15843" spans="25:27" x14ac:dyDescent="0.2">
      <c r="Y15843" s="396"/>
      <c r="Z15843" s="396"/>
      <c r="AA15843" s="441"/>
    </row>
    <row r="15844" spans="25:27" x14ac:dyDescent="0.2">
      <c r="Y15844" s="396"/>
      <c r="Z15844" s="396"/>
      <c r="AA15844" s="441"/>
    </row>
    <row r="15845" spans="25:27" x14ac:dyDescent="0.2">
      <c r="Y15845" s="396"/>
      <c r="Z15845" s="396"/>
      <c r="AA15845" s="441"/>
    </row>
    <row r="15846" spans="25:27" x14ac:dyDescent="0.2">
      <c r="Y15846" s="396"/>
      <c r="Z15846" s="396"/>
      <c r="AA15846" s="441"/>
    </row>
    <row r="15847" spans="25:27" x14ac:dyDescent="0.2">
      <c r="Y15847" s="396"/>
      <c r="Z15847" s="396"/>
      <c r="AA15847" s="441"/>
    </row>
    <row r="15848" spans="25:27" x14ac:dyDescent="0.2">
      <c r="Y15848" s="396"/>
      <c r="Z15848" s="396"/>
      <c r="AA15848" s="441"/>
    </row>
    <row r="15849" spans="25:27" x14ac:dyDescent="0.2">
      <c r="Y15849" s="396"/>
      <c r="Z15849" s="396"/>
      <c r="AA15849" s="441"/>
    </row>
    <row r="15850" spans="25:27" x14ac:dyDescent="0.2">
      <c r="Y15850" s="396"/>
      <c r="Z15850" s="396"/>
      <c r="AA15850" s="441"/>
    </row>
    <row r="15851" spans="25:27" x14ac:dyDescent="0.2">
      <c r="Y15851" s="396"/>
      <c r="Z15851" s="396"/>
      <c r="AA15851" s="441"/>
    </row>
    <row r="15852" spans="25:27" x14ac:dyDescent="0.2">
      <c r="Y15852" s="396"/>
      <c r="Z15852" s="396"/>
      <c r="AA15852" s="441"/>
    </row>
    <row r="15853" spans="25:27" x14ac:dyDescent="0.2">
      <c r="Y15853" s="396"/>
      <c r="Z15853" s="396"/>
      <c r="AA15853" s="441"/>
    </row>
    <row r="15854" spans="25:27" x14ac:dyDescent="0.2">
      <c r="Y15854" s="396"/>
      <c r="Z15854" s="396"/>
      <c r="AA15854" s="441"/>
    </row>
    <row r="15855" spans="25:27" x14ac:dyDescent="0.2">
      <c r="Y15855" s="396"/>
      <c r="Z15855" s="396"/>
      <c r="AA15855" s="441"/>
    </row>
    <row r="15856" spans="25:27" x14ac:dyDescent="0.2">
      <c r="Y15856" s="396"/>
      <c r="Z15856" s="396"/>
      <c r="AA15856" s="441"/>
    </row>
    <row r="15857" spans="25:27" x14ac:dyDescent="0.2">
      <c r="Y15857" s="396"/>
      <c r="Z15857" s="396"/>
      <c r="AA15857" s="441"/>
    </row>
    <row r="15858" spans="25:27" x14ac:dyDescent="0.2">
      <c r="Y15858" s="396"/>
      <c r="Z15858" s="396"/>
      <c r="AA15858" s="441"/>
    </row>
    <row r="15859" spans="25:27" x14ac:dyDescent="0.2">
      <c r="Y15859" s="396"/>
      <c r="Z15859" s="396"/>
      <c r="AA15859" s="441"/>
    </row>
    <row r="15860" spans="25:27" x14ac:dyDescent="0.2">
      <c r="Y15860" s="396"/>
      <c r="Z15860" s="396"/>
      <c r="AA15860" s="441"/>
    </row>
    <row r="15861" spans="25:27" x14ac:dyDescent="0.2">
      <c r="Y15861" s="396"/>
      <c r="Z15861" s="396"/>
      <c r="AA15861" s="441"/>
    </row>
    <row r="15862" spans="25:27" x14ac:dyDescent="0.2">
      <c r="Y15862" s="396"/>
      <c r="Z15862" s="396"/>
      <c r="AA15862" s="441"/>
    </row>
    <row r="15863" spans="25:27" x14ac:dyDescent="0.2">
      <c r="Y15863" s="396"/>
      <c r="Z15863" s="396"/>
      <c r="AA15863" s="441"/>
    </row>
    <row r="15864" spans="25:27" x14ac:dyDescent="0.2">
      <c r="Y15864" s="396"/>
      <c r="Z15864" s="396"/>
      <c r="AA15864" s="441"/>
    </row>
    <row r="15865" spans="25:27" x14ac:dyDescent="0.2">
      <c r="Y15865" s="396"/>
      <c r="Z15865" s="396"/>
      <c r="AA15865" s="441"/>
    </row>
    <row r="15866" spans="25:27" x14ac:dyDescent="0.2">
      <c r="Y15866" s="396"/>
      <c r="Z15866" s="396"/>
      <c r="AA15866" s="441"/>
    </row>
    <row r="15867" spans="25:27" x14ac:dyDescent="0.2">
      <c r="Y15867" s="396"/>
      <c r="Z15867" s="396"/>
      <c r="AA15867" s="441"/>
    </row>
    <row r="15868" spans="25:27" x14ac:dyDescent="0.2">
      <c r="Y15868" s="396"/>
      <c r="Z15868" s="396"/>
      <c r="AA15868" s="441"/>
    </row>
    <row r="15869" spans="25:27" x14ac:dyDescent="0.2">
      <c r="Y15869" s="396"/>
      <c r="Z15869" s="396"/>
      <c r="AA15869" s="441"/>
    </row>
    <row r="15870" spans="25:27" x14ac:dyDescent="0.2">
      <c r="Y15870" s="396"/>
      <c r="Z15870" s="396"/>
      <c r="AA15870" s="441"/>
    </row>
    <row r="15871" spans="25:27" x14ac:dyDescent="0.2">
      <c r="Y15871" s="396"/>
      <c r="Z15871" s="396"/>
      <c r="AA15871" s="441"/>
    </row>
    <row r="15872" spans="25:27" x14ac:dyDescent="0.2">
      <c r="Y15872" s="396"/>
      <c r="Z15872" s="396"/>
      <c r="AA15872" s="441"/>
    </row>
    <row r="15873" spans="25:27" x14ac:dyDescent="0.2">
      <c r="Y15873" s="396"/>
      <c r="Z15873" s="396"/>
      <c r="AA15873" s="441"/>
    </row>
    <row r="15874" spans="25:27" x14ac:dyDescent="0.2">
      <c r="Y15874" s="396"/>
      <c r="Z15874" s="396"/>
      <c r="AA15874" s="441"/>
    </row>
    <row r="15875" spans="25:27" x14ac:dyDescent="0.2">
      <c r="Y15875" s="396"/>
      <c r="Z15875" s="396"/>
      <c r="AA15875" s="441"/>
    </row>
    <row r="15876" spans="25:27" x14ac:dyDescent="0.2">
      <c r="Y15876" s="396"/>
      <c r="Z15876" s="396"/>
      <c r="AA15876" s="441"/>
    </row>
    <row r="15877" spans="25:27" x14ac:dyDescent="0.2">
      <c r="Y15877" s="396"/>
      <c r="Z15877" s="396"/>
      <c r="AA15877" s="441"/>
    </row>
    <row r="15878" spans="25:27" x14ac:dyDescent="0.2">
      <c r="Y15878" s="396"/>
      <c r="Z15878" s="396"/>
      <c r="AA15878" s="441"/>
    </row>
    <row r="15879" spans="25:27" x14ac:dyDescent="0.2">
      <c r="Y15879" s="396"/>
      <c r="Z15879" s="396"/>
      <c r="AA15879" s="441"/>
    </row>
    <row r="15880" spans="25:27" x14ac:dyDescent="0.2">
      <c r="Y15880" s="396"/>
      <c r="Z15880" s="396"/>
      <c r="AA15880" s="441"/>
    </row>
    <row r="15881" spans="25:27" x14ac:dyDescent="0.2">
      <c r="Y15881" s="396"/>
      <c r="Z15881" s="396"/>
      <c r="AA15881" s="441"/>
    </row>
    <row r="15882" spans="25:27" x14ac:dyDescent="0.2">
      <c r="Y15882" s="396"/>
      <c r="Z15882" s="396"/>
      <c r="AA15882" s="441"/>
    </row>
    <row r="15883" spans="25:27" x14ac:dyDescent="0.2">
      <c r="Y15883" s="396"/>
      <c r="Z15883" s="396"/>
      <c r="AA15883" s="441"/>
    </row>
    <row r="15884" spans="25:27" x14ac:dyDescent="0.2">
      <c r="Y15884" s="396"/>
      <c r="Z15884" s="396"/>
      <c r="AA15884" s="441"/>
    </row>
    <row r="15885" spans="25:27" x14ac:dyDescent="0.2">
      <c r="Y15885" s="396"/>
      <c r="Z15885" s="396"/>
      <c r="AA15885" s="441"/>
    </row>
    <row r="15886" spans="25:27" x14ac:dyDescent="0.2">
      <c r="Y15886" s="396"/>
      <c r="Z15886" s="396"/>
      <c r="AA15886" s="441"/>
    </row>
    <row r="15887" spans="25:27" x14ac:dyDescent="0.2">
      <c r="Y15887" s="396"/>
      <c r="Z15887" s="396"/>
      <c r="AA15887" s="441"/>
    </row>
    <row r="15888" spans="25:27" x14ac:dyDescent="0.2">
      <c r="Y15888" s="396"/>
      <c r="Z15888" s="396"/>
      <c r="AA15888" s="441"/>
    </row>
    <row r="15889" spans="25:27" x14ac:dyDescent="0.2">
      <c r="Y15889" s="396"/>
      <c r="Z15889" s="396"/>
      <c r="AA15889" s="441"/>
    </row>
    <row r="15890" spans="25:27" x14ac:dyDescent="0.2">
      <c r="Y15890" s="396"/>
      <c r="Z15890" s="396"/>
      <c r="AA15890" s="441"/>
    </row>
    <row r="15891" spans="25:27" x14ac:dyDescent="0.2">
      <c r="Y15891" s="396"/>
      <c r="Z15891" s="396"/>
      <c r="AA15891" s="441"/>
    </row>
    <row r="15892" spans="25:27" x14ac:dyDescent="0.2">
      <c r="Y15892" s="396"/>
      <c r="Z15892" s="396"/>
      <c r="AA15892" s="441"/>
    </row>
    <row r="15893" spans="25:27" x14ac:dyDescent="0.2">
      <c r="Y15893" s="396"/>
      <c r="Z15893" s="396"/>
      <c r="AA15893" s="441"/>
    </row>
    <row r="15894" spans="25:27" x14ac:dyDescent="0.2">
      <c r="Y15894" s="396"/>
      <c r="Z15894" s="396"/>
      <c r="AA15894" s="441"/>
    </row>
    <row r="15895" spans="25:27" x14ac:dyDescent="0.2">
      <c r="Y15895" s="396"/>
      <c r="Z15895" s="396"/>
      <c r="AA15895" s="441"/>
    </row>
    <row r="15896" spans="25:27" x14ac:dyDescent="0.2">
      <c r="Y15896" s="396"/>
      <c r="Z15896" s="396"/>
      <c r="AA15896" s="441"/>
    </row>
    <row r="15897" spans="25:27" x14ac:dyDescent="0.2">
      <c r="Y15897" s="396"/>
      <c r="Z15897" s="396"/>
      <c r="AA15897" s="441"/>
    </row>
    <row r="15898" spans="25:27" x14ac:dyDescent="0.2">
      <c r="Y15898" s="396"/>
      <c r="Z15898" s="396"/>
      <c r="AA15898" s="441"/>
    </row>
    <row r="15899" spans="25:27" x14ac:dyDescent="0.2">
      <c r="Y15899" s="396"/>
      <c r="Z15899" s="396"/>
      <c r="AA15899" s="441"/>
    </row>
    <row r="15900" spans="25:27" x14ac:dyDescent="0.2">
      <c r="Y15900" s="396"/>
      <c r="Z15900" s="396"/>
      <c r="AA15900" s="441"/>
    </row>
    <row r="15901" spans="25:27" x14ac:dyDescent="0.2">
      <c r="Y15901" s="396"/>
      <c r="Z15901" s="396"/>
      <c r="AA15901" s="441"/>
    </row>
    <row r="15902" spans="25:27" x14ac:dyDescent="0.2">
      <c r="Y15902" s="396"/>
      <c r="Z15902" s="396"/>
      <c r="AA15902" s="441"/>
    </row>
    <row r="15903" spans="25:27" x14ac:dyDescent="0.2">
      <c r="Y15903" s="396"/>
      <c r="Z15903" s="396"/>
      <c r="AA15903" s="441"/>
    </row>
    <row r="15904" spans="25:27" x14ac:dyDescent="0.2">
      <c r="Y15904" s="396"/>
      <c r="Z15904" s="396"/>
      <c r="AA15904" s="441"/>
    </row>
    <row r="15905" spans="25:27" x14ac:dyDescent="0.2">
      <c r="Y15905" s="396"/>
      <c r="Z15905" s="396"/>
      <c r="AA15905" s="441"/>
    </row>
    <row r="15906" spans="25:27" x14ac:dyDescent="0.2">
      <c r="Y15906" s="396"/>
      <c r="Z15906" s="396"/>
      <c r="AA15906" s="441"/>
    </row>
    <row r="15907" spans="25:27" x14ac:dyDescent="0.2">
      <c r="Y15907" s="396"/>
      <c r="Z15907" s="396"/>
      <c r="AA15907" s="441"/>
    </row>
    <row r="15908" spans="25:27" x14ac:dyDescent="0.2">
      <c r="Y15908" s="396"/>
      <c r="Z15908" s="396"/>
      <c r="AA15908" s="441"/>
    </row>
    <row r="15909" spans="25:27" x14ac:dyDescent="0.2">
      <c r="Y15909" s="396"/>
      <c r="Z15909" s="396"/>
      <c r="AA15909" s="441"/>
    </row>
    <row r="15910" spans="25:27" x14ac:dyDescent="0.2">
      <c r="Y15910" s="396"/>
      <c r="Z15910" s="396"/>
      <c r="AA15910" s="441"/>
    </row>
    <row r="15911" spans="25:27" x14ac:dyDescent="0.2">
      <c r="Y15911" s="396"/>
      <c r="Z15911" s="396"/>
      <c r="AA15911" s="441"/>
    </row>
    <row r="15912" spans="25:27" x14ac:dyDescent="0.2">
      <c r="Y15912" s="396"/>
      <c r="Z15912" s="396"/>
      <c r="AA15912" s="441"/>
    </row>
    <row r="15913" spans="25:27" x14ac:dyDescent="0.2">
      <c r="Y15913" s="396"/>
      <c r="Z15913" s="396"/>
      <c r="AA15913" s="441"/>
    </row>
    <row r="15914" spans="25:27" x14ac:dyDescent="0.2">
      <c r="Y15914" s="396"/>
      <c r="Z15914" s="396"/>
      <c r="AA15914" s="441"/>
    </row>
    <row r="15915" spans="25:27" x14ac:dyDescent="0.2">
      <c r="Y15915" s="396"/>
      <c r="Z15915" s="396"/>
      <c r="AA15915" s="441"/>
    </row>
    <row r="15916" spans="25:27" x14ac:dyDescent="0.2">
      <c r="Y15916" s="396"/>
      <c r="Z15916" s="396"/>
      <c r="AA15916" s="441"/>
    </row>
    <row r="15917" spans="25:27" x14ac:dyDescent="0.2">
      <c r="Y15917" s="396"/>
      <c r="Z15917" s="396"/>
      <c r="AA15917" s="441"/>
    </row>
    <row r="15918" spans="25:27" x14ac:dyDescent="0.2">
      <c r="Y15918" s="396"/>
      <c r="Z15918" s="396"/>
      <c r="AA15918" s="441"/>
    </row>
    <row r="15919" spans="25:27" x14ac:dyDescent="0.2">
      <c r="Y15919" s="396"/>
      <c r="Z15919" s="396"/>
      <c r="AA15919" s="441"/>
    </row>
    <row r="15920" spans="25:27" x14ac:dyDescent="0.2">
      <c r="Y15920" s="396"/>
      <c r="Z15920" s="396"/>
      <c r="AA15920" s="441"/>
    </row>
    <row r="15921" spans="25:27" x14ac:dyDescent="0.2">
      <c r="Y15921" s="396"/>
      <c r="Z15921" s="396"/>
      <c r="AA15921" s="441"/>
    </row>
    <row r="15922" spans="25:27" x14ac:dyDescent="0.2">
      <c r="Y15922" s="396"/>
      <c r="Z15922" s="396"/>
      <c r="AA15922" s="441"/>
    </row>
    <row r="15923" spans="25:27" x14ac:dyDescent="0.2">
      <c r="Y15923" s="396"/>
      <c r="Z15923" s="396"/>
      <c r="AA15923" s="441"/>
    </row>
    <row r="15924" spans="25:27" x14ac:dyDescent="0.2">
      <c r="Y15924" s="396"/>
      <c r="Z15924" s="396"/>
      <c r="AA15924" s="441"/>
    </row>
    <row r="15925" spans="25:27" x14ac:dyDescent="0.2">
      <c r="Y15925" s="396"/>
      <c r="Z15925" s="396"/>
      <c r="AA15925" s="441"/>
    </row>
    <row r="15926" spans="25:27" x14ac:dyDescent="0.2">
      <c r="Y15926" s="396"/>
      <c r="Z15926" s="396"/>
      <c r="AA15926" s="441"/>
    </row>
    <row r="15927" spans="25:27" x14ac:dyDescent="0.2">
      <c r="Y15927" s="396"/>
      <c r="Z15927" s="396"/>
      <c r="AA15927" s="441"/>
    </row>
    <row r="15928" spans="25:27" x14ac:dyDescent="0.2">
      <c r="Y15928" s="396"/>
      <c r="Z15928" s="396"/>
      <c r="AA15928" s="441"/>
    </row>
    <row r="15929" spans="25:27" x14ac:dyDescent="0.2">
      <c r="Y15929" s="396"/>
      <c r="Z15929" s="396"/>
      <c r="AA15929" s="441"/>
    </row>
    <row r="15930" spans="25:27" x14ac:dyDescent="0.2">
      <c r="Y15930" s="396"/>
      <c r="Z15930" s="396"/>
      <c r="AA15930" s="441"/>
    </row>
    <row r="15931" spans="25:27" x14ac:dyDescent="0.2">
      <c r="Y15931" s="396"/>
      <c r="Z15931" s="396"/>
      <c r="AA15931" s="441"/>
    </row>
    <row r="15932" spans="25:27" x14ac:dyDescent="0.2">
      <c r="Y15932" s="396"/>
      <c r="Z15932" s="396"/>
      <c r="AA15932" s="441"/>
    </row>
    <row r="15933" spans="25:27" x14ac:dyDescent="0.2">
      <c r="Y15933" s="396"/>
      <c r="Z15933" s="396"/>
      <c r="AA15933" s="441"/>
    </row>
    <row r="15934" spans="25:27" x14ac:dyDescent="0.2">
      <c r="Y15934" s="396"/>
      <c r="Z15934" s="396"/>
      <c r="AA15934" s="441"/>
    </row>
    <row r="15935" spans="25:27" x14ac:dyDescent="0.2">
      <c r="Y15935" s="396"/>
      <c r="Z15935" s="396"/>
      <c r="AA15935" s="441"/>
    </row>
    <row r="15936" spans="25:27" x14ac:dyDescent="0.2">
      <c r="Y15936" s="396"/>
      <c r="Z15936" s="396"/>
      <c r="AA15936" s="441"/>
    </row>
    <row r="15937" spans="25:27" x14ac:dyDescent="0.2">
      <c r="Y15937" s="396"/>
      <c r="Z15937" s="396"/>
      <c r="AA15937" s="441"/>
    </row>
    <row r="15938" spans="25:27" x14ac:dyDescent="0.2">
      <c r="Y15938" s="396"/>
      <c r="Z15938" s="396"/>
      <c r="AA15938" s="441"/>
    </row>
    <row r="15939" spans="25:27" x14ac:dyDescent="0.2">
      <c r="Y15939" s="396"/>
      <c r="Z15939" s="396"/>
      <c r="AA15939" s="441"/>
    </row>
    <row r="15940" spans="25:27" x14ac:dyDescent="0.2">
      <c r="Y15940" s="396"/>
      <c r="Z15940" s="396"/>
      <c r="AA15940" s="441"/>
    </row>
    <row r="15941" spans="25:27" x14ac:dyDescent="0.2">
      <c r="Y15941" s="396"/>
      <c r="Z15941" s="396"/>
      <c r="AA15941" s="441"/>
    </row>
    <row r="15942" spans="25:27" x14ac:dyDescent="0.2">
      <c r="Y15942" s="396"/>
      <c r="Z15942" s="396"/>
      <c r="AA15942" s="441"/>
    </row>
    <row r="15943" spans="25:27" x14ac:dyDescent="0.2">
      <c r="Y15943" s="396"/>
      <c r="Z15943" s="396"/>
      <c r="AA15943" s="441"/>
    </row>
    <row r="15944" spans="25:27" x14ac:dyDescent="0.2">
      <c r="Y15944" s="396"/>
      <c r="Z15944" s="396"/>
      <c r="AA15944" s="441"/>
    </row>
    <row r="15945" spans="25:27" x14ac:dyDescent="0.2">
      <c r="Y15945" s="396"/>
      <c r="Z15945" s="396"/>
      <c r="AA15945" s="441"/>
    </row>
    <row r="15946" spans="25:27" x14ac:dyDescent="0.2">
      <c r="Y15946" s="396"/>
      <c r="Z15946" s="396"/>
      <c r="AA15946" s="441"/>
    </row>
    <row r="15947" spans="25:27" x14ac:dyDescent="0.2">
      <c r="Y15947" s="396"/>
      <c r="Z15947" s="396"/>
      <c r="AA15947" s="441"/>
    </row>
    <row r="15948" spans="25:27" x14ac:dyDescent="0.2">
      <c r="Y15948" s="396"/>
      <c r="Z15948" s="396"/>
      <c r="AA15948" s="441"/>
    </row>
    <row r="15949" spans="25:27" x14ac:dyDescent="0.2">
      <c r="Y15949" s="396"/>
      <c r="Z15949" s="396"/>
      <c r="AA15949" s="441"/>
    </row>
    <row r="15950" spans="25:27" x14ac:dyDescent="0.2">
      <c r="Y15950" s="396"/>
      <c r="Z15950" s="396"/>
      <c r="AA15950" s="441"/>
    </row>
    <row r="15951" spans="25:27" x14ac:dyDescent="0.2">
      <c r="Y15951" s="396"/>
      <c r="Z15951" s="396"/>
      <c r="AA15951" s="441"/>
    </row>
    <row r="15952" spans="25:27" x14ac:dyDescent="0.2">
      <c r="Y15952" s="396"/>
      <c r="Z15952" s="396"/>
      <c r="AA15952" s="441"/>
    </row>
    <row r="15953" spans="25:27" x14ac:dyDescent="0.2">
      <c r="Y15953" s="396"/>
      <c r="Z15953" s="396"/>
      <c r="AA15953" s="441"/>
    </row>
    <row r="15954" spans="25:27" x14ac:dyDescent="0.2">
      <c r="Y15954" s="396"/>
      <c r="Z15954" s="396"/>
      <c r="AA15954" s="441"/>
    </row>
    <row r="15955" spans="25:27" x14ac:dyDescent="0.2">
      <c r="Y15955" s="396"/>
      <c r="Z15955" s="396"/>
      <c r="AA15955" s="441"/>
    </row>
    <row r="15956" spans="25:27" x14ac:dyDescent="0.2">
      <c r="Y15956" s="396"/>
      <c r="Z15956" s="396"/>
      <c r="AA15956" s="441"/>
    </row>
    <row r="15957" spans="25:27" x14ac:dyDescent="0.2">
      <c r="Y15957" s="396"/>
      <c r="Z15957" s="396"/>
      <c r="AA15957" s="441"/>
    </row>
    <row r="15958" spans="25:27" x14ac:dyDescent="0.2">
      <c r="Y15958" s="396"/>
      <c r="Z15958" s="396"/>
      <c r="AA15958" s="441"/>
    </row>
    <row r="15959" spans="25:27" x14ac:dyDescent="0.2">
      <c r="Y15959" s="396"/>
      <c r="Z15959" s="396"/>
      <c r="AA15959" s="441"/>
    </row>
    <row r="15960" spans="25:27" x14ac:dyDescent="0.2">
      <c r="Y15960" s="396"/>
      <c r="Z15960" s="396"/>
      <c r="AA15960" s="441"/>
    </row>
    <row r="15961" spans="25:27" x14ac:dyDescent="0.2">
      <c r="Y15961" s="396"/>
      <c r="Z15961" s="396"/>
      <c r="AA15961" s="441"/>
    </row>
    <row r="15962" spans="25:27" x14ac:dyDescent="0.2">
      <c r="Y15962" s="396"/>
      <c r="Z15962" s="396"/>
      <c r="AA15962" s="441"/>
    </row>
    <row r="15963" spans="25:27" x14ac:dyDescent="0.2">
      <c r="Y15963" s="396"/>
      <c r="Z15963" s="396"/>
      <c r="AA15963" s="441"/>
    </row>
    <row r="15964" spans="25:27" x14ac:dyDescent="0.2">
      <c r="Y15964" s="396"/>
      <c r="Z15964" s="396"/>
      <c r="AA15964" s="441"/>
    </row>
    <row r="15965" spans="25:27" x14ac:dyDescent="0.2">
      <c r="Y15965" s="396"/>
      <c r="Z15965" s="396"/>
      <c r="AA15965" s="441"/>
    </row>
    <row r="15966" spans="25:27" x14ac:dyDescent="0.2">
      <c r="Y15966" s="396"/>
      <c r="Z15966" s="396"/>
      <c r="AA15966" s="441"/>
    </row>
    <row r="15967" spans="25:27" x14ac:dyDescent="0.2">
      <c r="Y15967" s="396"/>
      <c r="Z15967" s="396"/>
      <c r="AA15967" s="441"/>
    </row>
    <row r="15968" spans="25:27" x14ac:dyDescent="0.2">
      <c r="Y15968" s="396"/>
      <c r="Z15968" s="396"/>
      <c r="AA15968" s="441"/>
    </row>
    <row r="15969" spans="25:27" x14ac:dyDescent="0.2">
      <c r="Y15969" s="396"/>
      <c r="Z15969" s="396"/>
      <c r="AA15969" s="441"/>
    </row>
    <row r="15970" spans="25:27" x14ac:dyDescent="0.2">
      <c r="Y15970" s="396"/>
      <c r="Z15970" s="396"/>
      <c r="AA15970" s="441"/>
    </row>
    <row r="15971" spans="25:27" x14ac:dyDescent="0.2">
      <c r="Y15971" s="396"/>
      <c r="Z15971" s="396"/>
      <c r="AA15971" s="441"/>
    </row>
    <row r="15972" spans="25:27" x14ac:dyDescent="0.2">
      <c r="Y15972" s="396"/>
      <c r="Z15972" s="396"/>
      <c r="AA15972" s="441"/>
    </row>
    <row r="15973" spans="25:27" x14ac:dyDescent="0.2">
      <c r="Y15973" s="396"/>
      <c r="Z15973" s="396"/>
      <c r="AA15973" s="441"/>
    </row>
    <row r="15974" spans="25:27" x14ac:dyDescent="0.2">
      <c r="Y15974" s="396"/>
      <c r="Z15974" s="396"/>
      <c r="AA15974" s="441"/>
    </row>
    <row r="15975" spans="25:27" x14ac:dyDescent="0.2">
      <c r="Y15975" s="396"/>
      <c r="Z15975" s="396"/>
      <c r="AA15975" s="441"/>
    </row>
    <row r="15976" spans="25:27" x14ac:dyDescent="0.2">
      <c r="Y15976" s="396"/>
      <c r="Z15976" s="396"/>
      <c r="AA15976" s="441"/>
    </row>
    <row r="15977" spans="25:27" x14ac:dyDescent="0.2">
      <c r="Y15977" s="396"/>
      <c r="Z15977" s="396"/>
      <c r="AA15977" s="441"/>
    </row>
    <row r="15978" spans="25:27" x14ac:dyDescent="0.2">
      <c r="Y15978" s="396"/>
      <c r="Z15978" s="396"/>
      <c r="AA15978" s="441"/>
    </row>
    <row r="15979" spans="25:27" x14ac:dyDescent="0.2">
      <c r="Y15979" s="396"/>
      <c r="Z15979" s="396"/>
      <c r="AA15979" s="441"/>
    </row>
    <row r="15980" spans="25:27" x14ac:dyDescent="0.2">
      <c r="Y15980" s="396"/>
      <c r="Z15980" s="396"/>
      <c r="AA15980" s="441"/>
    </row>
    <row r="15981" spans="25:27" x14ac:dyDescent="0.2">
      <c r="Y15981" s="396"/>
      <c r="Z15981" s="396"/>
      <c r="AA15981" s="441"/>
    </row>
    <row r="15982" spans="25:27" x14ac:dyDescent="0.2">
      <c r="Y15982" s="396"/>
      <c r="Z15982" s="396"/>
      <c r="AA15982" s="441"/>
    </row>
    <row r="15983" spans="25:27" x14ac:dyDescent="0.2">
      <c r="Y15983" s="396"/>
      <c r="Z15983" s="396"/>
      <c r="AA15983" s="441"/>
    </row>
    <row r="15984" spans="25:27" x14ac:dyDescent="0.2">
      <c r="Y15984" s="396"/>
      <c r="Z15984" s="396"/>
      <c r="AA15984" s="441"/>
    </row>
    <row r="15985" spans="25:27" x14ac:dyDescent="0.2">
      <c r="Y15985" s="396"/>
      <c r="Z15985" s="396"/>
      <c r="AA15985" s="441"/>
    </row>
    <row r="15986" spans="25:27" x14ac:dyDescent="0.2">
      <c r="Y15986" s="396"/>
      <c r="Z15986" s="396"/>
      <c r="AA15986" s="441"/>
    </row>
    <row r="15987" spans="25:27" x14ac:dyDescent="0.2">
      <c r="Y15987" s="396"/>
      <c r="Z15987" s="396"/>
      <c r="AA15987" s="441"/>
    </row>
    <row r="15988" spans="25:27" x14ac:dyDescent="0.2">
      <c r="Y15988" s="396"/>
      <c r="Z15988" s="396"/>
      <c r="AA15988" s="441"/>
    </row>
    <row r="15989" spans="25:27" x14ac:dyDescent="0.2">
      <c r="Y15989" s="396"/>
      <c r="Z15989" s="396"/>
      <c r="AA15989" s="441"/>
    </row>
    <row r="15990" spans="25:27" x14ac:dyDescent="0.2">
      <c r="Y15990" s="396"/>
      <c r="Z15990" s="396"/>
      <c r="AA15990" s="441"/>
    </row>
    <row r="15991" spans="25:27" x14ac:dyDescent="0.2">
      <c r="Y15991" s="396"/>
      <c r="Z15991" s="396"/>
      <c r="AA15991" s="441"/>
    </row>
    <row r="15992" spans="25:27" x14ac:dyDescent="0.2">
      <c r="Y15992" s="396"/>
      <c r="Z15992" s="396"/>
      <c r="AA15992" s="441"/>
    </row>
    <row r="15993" spans="25:27" x14ac:dyDescent="0.2">
      <c r="Y15993" s="396"/>
      <c r="Z15993" s="396"/>
      <c r="AA15993" s="441"/>
    </row>
    <row r="15994" spans="25:27" x14ac:dyDescent="0.2">
      <c r="Y15994" s="396"/>
      <c r="Z15994" s="396"/>
      <c r="AA15994" s="441"/>
    </row>
    <row r="15995" spans="25:27" x14ac:dyDescent="0.2">
      <c r="Y15995" s="396"/>
      <c r="Z15995" s="396"/>
      <c r="AA15995" s="441"/>
    </row>
    <row r="15996" spans="25:27" x14ac:dyDescent="0.2">
      <c r="Y15996" s="396"/>
      <c r="Z15996" s="396"/>
      <c r="AA15996" s="441"/>
    </row>
    <row r="15997" spans="25:27" x14ac:dyDescent="0.2">
      <c r="Y15997" s="396"/>
      <c r="Z15997" s="396"/>
      <c r="AA15997" s="441"/>
    </row>
    <row r="15998" spans="25:27" x14ac:dyDescent="0.2">
      <c r="Y15998" s="396"/>
      <c r="Z15998" s="396"/>
      <c r="AA15998" s="441"/>
    </row>
    <row r="15999" spans="25:27" x14ac:dyDescent="0.2">
      <c r="Y15999" s="396"/>
      <c r="Z15999" s="396"/>
      <c r="AA15999" s="441"/>
    </row>
    <row r="16000" spans="25:27" x14ac:dyDescent="0.2">
      <c r="Y16000" s="396"/>
      <c r="Z16000" s="396"/>
      <c r="AA16000" s="441"/>
    </row>
    <row r="16001" spans="25:27" x14ac:dyDescent="0.2">
      <c r="Y16001" s="396"/>
      <c r="Z16001" s="396"/>
      <c r="AA16001" s="441"/>
    </row>
    <row r="16002" spans="25:27" x14ac:dyDescent="0.2">
      <c r="Y16002" s="396"/>
      <c r="Z16002" s="396"/>
      <c r="AA16002" s="441"/>
    </row>
    <row r="16003" spans="25:27" x14ac:dyDescent="0.2">
      <c r="Y16003" s="396"/>
      <c r="Z16003" s="396"/>
      <c r="AA16003" s="441"/>
    </row>
    <row r="16004" spans="25:27" x14ac:dyDescent="0.2">
      <c r="Y16004" s="396"/>
      <c r="Z16004" s="396"/>
      <c r="AA16004" s="441"/>
    </row>
    <row r="16005" spans="25:27" x14ac:dyDescent="0.2">
      <c r="Y16005" s="396"/>
      <c r="Z16005" s="396"/>
      <c r="AA16005" s="441"/>
    </row>
    <row r="16006" spans="25:27" x14ac:dyDescent="0.2">
      <c r="Y16006" s="396"/>
      <c r="Z16006" s="396"/>
      <c r="AA16006" s="441"/>
    </row>
    <row r="16007" spans="25:27" x14ac:dyDescent="0.2">
      <c r="Y16007" s="396"/>
      <c r="Z16007" s="396"/>
      <c r="AA16007" s="441"/>
    </row>
    <row r="16008" spans="25:27" x14ac:dyDescent="0.2">
      <c r="Y16008" s="396"/>
      <c r="Z16008" s="396"/>
      <c r="AA16008" s="441"/>
    </row>
    <row r="16009" spans="25:27" x14ac:dyDescent="0.2">
      <c r="Y16009" s="396"/>
      <c r="Z16009" s="396"/>
      <c r="AA16009" s="441"/>
    </row>
    <row r="16010" spans="25:27" x14ac:dyDescent="0.2">
      <c r="Y16010" s="396"/>
      <c r="Z16010" s="396"/>
      <c r="AA16010" s="441"/>
    </row>
    <row r="16011" spans="25:27" x14ac:dyDescent="0.2">
      <c r="Y16011" s="396"/>
      <c r="Z16011" s="396"/>
      <c r="AA16011" s="441"/>
    </row>
    <row r="16012" spans="25:27" x14ac:dyDescent="0.2">
      <c r="Y16012" s="396"/>
      <c r="Z16012" s="396"/>
      <c r="AA16012" s="441"/>
    </row>
    <row r="16013" spans="25:27" x14ac:dyDescent="0.2">
      <c r="Y16013" s="396"/>
      <c r="Z16013" s="396"/>
      <c r="AA16013" s="441"/>
    </row>
    <row r="16014" spans="25:27" x14ac:dyDescent="0.2">
      <c r="Y16014" s="396"/>
      <c r="Z16014" s="396"/>
      <c r="AA16014" s="441"/>
    </row>
    <row r="16015" spans="25:27" x14ac:dyDescent="0.2">
      <c r="Y16015" s="396"/>
      <c r="Z16015" s="396"/>
      <c r="AA16015" s="441"/>
    </row>
    <row r="16016" spans="25:27" x14ac:dyDescent="0.2">
      <c r="Y16016" s="396"/>
      <c r="Z16016" s="396"/>
      <c r="AA16016" s="441"/>
    </row>
    <row r="16017" spans="25:27" x14ac:dyDescent="0.2">
      <c r="Y16017" s="396"/>
      <c r="Z16017" s="396"/>
      <c r="AA16017" s="441"/>
    </row>
    <row r="16018" spans="25:27" x14ac:dyDescent="0.2">
      <c r="Y16018" s="396"/>
      <c r="Z16018" s="396"/>
      <c r="AA16018" s="441"/>
    </row>
    <row r="16019" spans="25:27" x14ac:dyDescent="0.2">
      <c r="Y16019" s="396"/>
      <c r="Z16019" s="396"/>
      <c r="AA16019" s="441"/>
    </row>
    <row r="16020" spans="25:27" x14ac:dyDescent="0.2">
      <c r="Y16020" s="396"/>
      <c r="Z16020" s="396"/>
      <c r="AA16020" s="441"/>
    </row>
    <row r="16021" spans="25:27" x14ac:dyDescent="0.2">
      <c r="Y16021" s="396"/>
      <c r="Z16021" s="396"/>
      <c r="AA16021" s="441"/>
    </row>
    <row r="16022" spans="25:27" x14ac:dyDescent="0.2">
      <c r="Y16022" s="396"/>
      <c r="Z16022" s="396"/>
      <c r="AA16022" s="441"/>
    </row>
    <row r="16023" spans="25:27" x14ac:dyDescent="0.2">
      <c r="Y16023" s="396"/>
      <c r="Z16023" s="396"/>
      <c r="AA16023" s="441"/>
    </row>
    <row r="16024" spans="25:27" x14ac:dyDescent="0.2">
      <c r="Y16024" s="396"/>
      <c r="Z16024" s="396"/>
      <c r="AA16024" s="441"/>
    </row>
    <row r="16025" spans="25:27" x14ac:dyDescent="0.2">
      <c r="Y16025" s="396"/>
      <c r="Z16025" s="396"/>
      <c r="AA16025" s="441"/>
    </row>
    <row r="16026" spans="25:27" x14ac:dyDescent="0.2">
      <c r="Y16026" s="396"/>
      <c r="Z16026" s="396"/>
      <c r="AA16026" s="441"/>
    </row>
    <row r="16027" spans="25:27" x14ac:dyDescent="0.2">
      <c r="Y16027" s="396"/>
      <c r="Z16027" s="396"/>
      <c r="AA16027" s="441"/>
    </row>
    <row r="16028" spans="25:27" x14ac:dyDescent="0.2">
      <c r="Y16028" s="396"/>
      <c r="Z16028" s="396"/>
      <c r="AA16028" s="441"/>
    </row>
    <row r="16029" spans="25:27" x14ac:dyDescent="0.2">
      <c r="Y16029" s="396"/>
      <c r="Z16029" s="396"/>
      <c r="AA16029" s="441"/>
    </row>
    <row r="16030" spans="25:27" x14ac:dyDescent="0.2">
      <c r="Y16030" s="396"/>
      <c r="Z16030" s="396"/>
      <c r="AA16030" s="441"/>
    </row>
    <row r="16031" spans="25:27" x14ac:dyDescent="0.2">
      <c r="Y16031" s="396"/>
      <c r="Z16031" s="396"/>
      <c r="AA16031" s="441"/>
    </row>
    <row r="16032" spans="25:27" x14ac:dyDescent="0.2">
      <c r="Y16032" s="396"/>
      <c r="Z16032" s="396"/>
      <c r="AA16032" s="441"/>
    </row>
    <row r="16033" spans="25:27" x14ac:dyDescent="0.2">
      <c r="Y16033" s="396"/>
      <c r="Z16033" s="396"/>
      <c r="AA16033" s="441"/>
    </row>
    <row r="16034" spans="25:27" x14ac:dyDescent="0.2">
      <c r="Y16034" s="396"/>
      <c r="Z16034" s="396"/>
      <c r="AA16034" s="441"/>
    </row>
    <row r="16035" spans="25:27" x14ac:dyDescent="0.2">
      <c r="Y16035" s="396"/>
      <c r="Z16035" s="396"/>
      <c r="AA16035" s="441"/>
    </row>
    <row r="16036" spans="25:27" x14ac:dyDescent="0.2">
      <c r="Y16036" s="396"/>
      <c r="Z16036" s="396"/>
      <c r="AA16036" s="441"/>
    </row>
    <row r="16037" spans="25:27" x14ac:dyDescent="0.2">
      <c r="Y16037" s="396"/>
      <c r="Z16037" s="396"/>
      <c r="AA16037" s="441"/>
    </row>
    <row r="16038" spans="25:27" x14ac:dyDescent="0.2">
      <c r="Y16038" s="396"/>
      <c r="Z16038" s="396"/>
      <c r="AA16038" s="441"/>
    </row>
    <row r="16039" spans="25:27" x14ac:dyDescent="0.2">
      <c r="Y16039" s="396"/>
      <c r="Z16039" s="396"/>
      <c r="AA16039" s="441"/>
    </row>
    <row r="16040" spans="25:27" x14ac:dyDescent="0.2">
      <c r="Y16040" s="396"/>
      <c r="Z16040" s="396"/>
      <c r="AA16040" s="441"/>
    </row>
    <row r="16041" spans="25:27" x14ac:dyDescent="0.2">
      <c r="Y16041" s="396"/>
      <c r="Z16041" s="396"/>
      <c r="AA16041" s="441"/>
    </row>
    <row r="16042" spans="25:27" x14ac:dyDescent="0.2">
      <c r="Y16042" s="396"/>
      <c r="Z16042" s="396"/>
      <c r="AA16042" s="441"/>
    </row>
    <row r="16043" spans="25:27" x14ac:dyDescent="0.2">
      <c r="Y16043" s="396"/>
      <c r="Z16043" s="396"/>
      <c r="AA16043" s="441"/>
    </row>
    <row r="16044" spans="25:27" x14ac:dyDescent="0.2">
      <c r="Y16044" s="396"/>
      <c r="Z16044" s="396"/>
      <c r="AA16044" s="441"/>
    </row>
    <row r="16045" spans="25:27" x14ac:dyDescent="0.2">
      <c r="Y16045" s="396"/>
      <c r="Z16045" s="396"/>
      <c r="AA16045" s="441"/>
    </row>
    <row r="16046" spans="25:27" x14ac:dyDescent="0.2">
      <c r="Y16046" s="396"/>
      <c r="Z16046" s="396"/>
      <c r="AA16046" s="441"/>
    </row>
    <row r="16047" spans="25:27" x14ac:dyDescent="0.2">
      <c r="Y16047" s="396"/>
      <c r="Z16047" s="396"/>
      <c r="AA16047" s="441"/>
    </row>
    <row r="16048" spans="25:27" x14ac:dyDescent="0.2">
      <c r="Y16048" s="396"/>
      <c r="Z16048" s="396"/>
      <c r="AA16048" s="441"/>
    </row>
    <row r="16049" spans="25:27" x14ac:dyDescent="0.2">
      <c r="Y16049" s="396"/>
      <c r="Z16049" s="396"/>
      <c r="AA16049" s="441"/>
    </row>
    <row r="16050" spans="25:27" x14ac:dyDescent="0.2">
      <c r="Y16050" s="396"/>
      <c r="Z16050" s="396"/>
      <c r="AA16050" s="441"/>
    </row>
    <row r="16051" spans="25:27" x14ac:dyDescent="0.2">
      <c r="Y16051" s="396"/>
      <c r="Z16051" s="396"/>
      <c r="AA16051" s="441"/>
    </row>
    <row r="16052" spans="25:27" x14ac:dyDescent="0.2">
      <c r="Y16052" s="396"/>
      <c r="Z16052" s="396"/>
      <c r="AA16052" s="441"/>
    </row>
    <row r="16053" spans="25:27" x14ac:dyDescent="0.2">
      <c r="Y16053" s="396"/>
      <c r="Z16053" s="396"/>
      <c r="AA16053" s="441"/>
    </row>
    <row r="16054" spans="25:27" x14ac:dyDescent="0.2">
      <c r="Y16054" s="396"/>
      <c r="Z16054" s="396"/>
      <c r="AA16054" s="441"/>
    </row>
    <row r="16055" spans="25:27" x14ac:dyDescent="0.2">
      <c r="Y16055" s="396"/>
      <c r="Z16055" s="396"/>
      <c r="AA16055" s="441"/>
    </row>
    <row r="16056" spans="25:27" x14ac:dyDescent="0.2">
      <c r="Y16056" s="396"/>
      <c r="Z16056" s="396"/>
      <c r="AA16056" s="441"/>
    </row>
    <row r="16057" spans="25:27" x14ac:dyDescent="0.2">
      <c r="Y16057" s="396"/>
      <c r="Z16057" s="396"/>
      <c r="AA16057" s="441"/>
    </row>
    <row r="16058" spans="25:27" x14ac:dyDescent="0.2">
      <c r="Y16058" s="396"/>
      <c r="Z16058" s="396"/>
      <c r="AA16058" s="441"/>
    </row>
    <row r="16059" spans="25:27" x14ac:dyDescent="0.2">
      <c r="Y16059" s="396"/>
      <c r="Z16059" s="396"/>
      <c r="AA16059" s="441"/>
    </row>
    <row r="16060" spans="25:27" x14ac:dyDescent="0.2">
      <c r="Y16060" s="396"/>
      <c r="Z16060" s="396"/>
      <c r="AA16060" s="441"/>
    </row>
    <row r="16061" spans="25:27" x14ac:dyDescent="0.2">
      <c r="Y16061" s="396"/>
      <c r="Z16061" s="396"/>
      <c r="AA16061" s="441"/>
    </row>
    <row r="16062" spans="25:27" x14ac:dyDescent="0.2">
      <c r="Y16062" s="396"/>
      <c r="Z16062" s="396"/>
      <c r="AA16062" s="441"/>
    </row>
    <row r="16063" spans="25:27" x14ac:dyDescent="0.2">
      <c r="Y16063" s="396"/>
      <c r="Z16063" s="396"/>
      <c r="AA16063" s="441"/>
    </row>
    <row r="16064" spans="25:27" x14ac:dyDescent="0.2">
      <c r="Y16064" s="396"/>
      <c r="Z16064" s="396"/>
      <c r="AA16064" s="441"/>
    </row>
    <row r="16065" spans="25:27" x14ac:dyDescent="0.2">
      <c r="Y16065" s="396"/>
      <c r="Z16065" s="396"/>
      <c r="AA16065" s="441"/>
    </row>
    <row r="16066" spans="25:27" x14ac:dyDescent="0.2">
      <c r="Y16066" s="396"/>
      <c r="Z16066" s="396"/>
      <c r="AA16066" s="441"/>
    </row>
    <row r="16067" spans="25:27" x14ac:dyDescent="0.2">
      <c r="Y16067" s="396"/>
      <c r="Z16067" s="396"/>
      <c r="AA16067" s="441"/>
    </row>
    <row r="16068" spans="25:27" x14ac:dyDescent="0.2">
      <c r="Y16068" s="396"/>
      <c r="Z16068" s="396"/>
      <c r="AA16068" s="441"/>
    </row>
    <row r="16069" spans="25:27" x14ac:dyDescent="0.2">
      <c r="Y16069" s="396"/>
      <c r="Z16069" s="396"/>
      <c r="AA16069" s="441"/>
    </row>
    <row r="16070" spans="25:27" x14ac:dyDescent="0.2">
      <c r="Y16070" s="396"/>
      <c r="Z16070" s="396"/>
      <c r="AA16070" s="441"/>
    </row>
    <row r="16071" spans="25:27" x14ac:dyDescent="0.2">
      <c r="Y16071" s="396"/>
      <c r="Z16071" s="396"/>
      <c r="AA16071" s="441"/>
    </row>
    <row r="16072" spans="25:27" x14ac:dyDescent="0.2">
      <c r="Y16072" s="396"/>
      <c r="Z16072" s="396"/>
      <c r="AA16072" s="441"/>
    </row>
    <row r="16073" spans="25:27" x14ac:dyDescent="0.2">
      <c r="Y16073" s="396"/>
      <c r="Z16073" s="396"/>
      <c r="AA16073" s="441"/>
    </row>
    <row r="16074" spans="25:27" x14ac:dyDescent="0.2">
      <c r="Y16074" s="396"/>
      <c r="Z16074" s="396"/>
      <c r="AA16074" s="441"/>
    </row>
    <row r="16075" spans="25:27" x14ac:dyDescent="0.2">
      <c r="Y16075" s="396"/>
      <c r="Z16075" s="396"/>
      <c r="AA16075" s="441"/>
    </row>
    <row r="16076" spans="25:27" x14ac:dyDescent="0.2">
      <c r="Y16076" s="396"/>
      <c r="Z16076" s="396"/>
      <c r="AA16076" s="441"/>
    </row>
    <row r="16077" spans="25:27" x14ac:dyDescent="0.2">
      <c r="Y16077" s="396"/>
      <c r="Z16077" s="396"/>
      <c r="AA16077" s="441"/>
    </row>
    <row r="16078" spans="25:27" x14ac:dyDescent="0.2">
      <c r="Y16078" s="396"/>
      <c r="Z16078" s="396"/>
      <c r="AA16078" s="441"/>
    </row>
    <row r="16079" spans="25:27" x14ac:dyDescent="0.2">
      <c r="Y16079" s="396"/>
      <c r="Z16079" s="396"/>
      <c r="AA16079" s="441"/>
    </row>
    <row r="16080" spans="25:27" x14ac:dyDescent="0.2">
      <c r="Y16080" s="396"/>
      <c r="Z16080" s="396"/>
      <c r="AA16080" s="441"/>
    </row>
    <row r="16081" spans="25:27" x14ac:dyDescent="0.2">
      <c r="Y16081" s="396"/>
      <c r="Z16081" s="396"/>
      <c r="AA16081" s="441"/>
    </row>
    <row r="16082" spans="25:27" x14ac:dyDescent="0.2">
      <c r="Y16082" s="396"/>
      <c r="Z16082" s="396"/>
      <c r="AA16082" s="441"/>
    </row>
    <row r="16083" spans="25:27" x14ac:dyDescent="0.2">
      <c r="Y16083" s="396"/>
      <c r="Z16083" s="396"/>
      <c r="AA16083" s="441"/>
    </row>
    <row r="16084" spans="25:27" x14ac:dyDescent="0.2">
      <c r="Y16084" s="396"/>
      <c r="Z16084" s="396"/>
      <c r="AA16084" s="441"/>
    </row>
    <row r="16085" spans="25:27" x14ac:dyDescent="0.2">
      <c r="Y16085" s="396"/>
      <c r="Z16085" s="396"/>
      <c r="AA16085" s="441"/>
    </row>
    <row r="16086" spans="25:27" x14ac:dyDescent="0.2">
      <c r="Y16086" s="396"/>
      <c r="Z16086" s="396"/>
      <c r="AA16086" s="441"/>
    </row>
    <row r="16087" spans="25:27" x14ac:dyDescent="0.2">
      <c r="Y16087" s="396"/>
      <c r="Z16087" s="396"/>
      <c r="AA16087" s="441"/>
    </row>
    <row r="16088" spans="25:27" x14ac:dyDescent="0.2">
      <c r="Y16088" s="396"/>
      <c r="Z16088" s="396"/>
      <c r="AA16088" s="441"/>
    </row>
    <row r="16089" spans="25:27" x14ac:dyDescent="0.2">
      <c r="Y16089" s="396"/>
      <c r="Z16089" s="396"/>
      <c r="AA16089" s="441"/>
    </row>
    <row r="16090" spans="25:27" x14ac:dyDescent="0.2">
      <c r="Y16090" s="396"/>
      <c r="Z16090" s="396"/>
      <c r="AA16090" s="441"/>
    </row>
    <row r="16091" spans="25:27" x14ac:dyDescent="0.2">
      <c r="Y16091" s="396"/>
      <c r="Z16091" s="396"/>
      <c r="AA16091" s="441"/>
    </row>
    <row r="16092" spans="25:27" x14ac:dyDescent="0.2">
      <c r="Y16092" s="396"/>
      <c r="Z16092" s="396"/>
      <c r="AA16092" s="441"/>
    </row>
    <row r="16093" spans="25:27" x14ac:dyDescent="0.2">
      <c r="Y16093" s="396"/>
      <c r="Z16093" s="396"/>
      <c r="AA16093" s="441"/>
    </row>
    <row r="16094" spans="25:27" x14ac:dyDescent="0.2">
      <c r="Y16094" s="396"/>
      <c r="Z16094" s="396"/>
      <c r="AA16094" s="441"/>
    </row>
    <row r="16095" spans="25:27" x14ac:dyDescent="0.2">
      <c r="Y16095" s="396"/>
      <c r="Z16095" s="396"/>
      <c r="AA16095" s="441"/>
    </row>
    <row r="16096" spans="25:27" x14ac:dyDescent="0.2">
      <c r="Y16096" s="396"/>
      <c r="Z16096" s="396"/>
      <c r="AA16096" s="441"/>
    </row>
    <row r="16097" spans="25:27" x14ac:dyDescent="0.2">
      <c r="Y16097" s="396"/>
      <c r="Z16097" s="396"/>
      <c r="AA16097" s="441"/>
    </row>
    <row r="16098" spans="25:27" x14ac:dyDescent="0.2">
      <c r="Y16098" s="396"/>
      <c r="Z16098" s="396"/>
      <c r="AA16098" s="441"/>
    </row>
    <row r="16099" spans="25:27" x14ac:dyDescent="0.2">
      <c r="Y16099" s="396"/>
      <c r="Z16099" s="396"/>
      <c r="AA16099" s="441"/>
    </row>
    <row r="16100" spans="25:27" x14ac:dyDescent="0.2">
      <c r="Y16100" s="396"/>
      <c r="Z16100" s="396"/>
      <c r="AA16100" s="441"/>
    </row>
    <row r="16101" spans="25:27" x14ac:dyDescent="0.2">
      <c r="Y16101" s="396"/>
      <c r="Z16101" s="396"/>
      <c r="AA16101" s="441"/>
    </row>
    <row r="16102" spans="25:27" x14ac:dyDescent="0.2">
      <c r="Y16102" s="396"/>
      <c r="Z16102" s="396"/>
      <c r="AA16102" s="441"/>
    </row>
    <row r="16103" spans="25:27" x14ac:dyDescent="0.2">
      <c r="Y16103" s="396"/>
      <c r="Z16103" s="396"/>
      <c r="AA16103" s="441"/>
    </row>
    <row r="16104" spans="25:27" x14ac:dyDescent="0.2">
      <c r="Y16104" s="396"/>
      <c r="Z16104" s="396"/>
      <c r="AA16104" s="441"/>
    </row>
    <row r="16105" spans="25:27" x14ac:dyDescent="0.2">
      <c r="Y16105" s="396"/>
      <c r="Z16105" s="396"/>
      <c r="AA16105" s="441"/>
    </row>
    <row r="16106" spans="25:27" x14ac:dyDescent="0.2">
      <c r="Y16106" s="396"/>
      <c r="Z16106" s="396"/>
      <c r="AA16106" s="441"/>
    </row>
    <row r="16107" spans="25:27" x14ac:dyDescent="0.2">
      <c r="Y16107" s="396"/>
      <c r="Z16107" s="396"/>
      <c r="AA16107" s="441"/>
    </row>
    <row r="16108" spans="25:27" x14ac:dyDescent="0.2">
      <c r="Y16108" s="396"/>
      <c r="Z16108" s="396"/>
      <c r="AA16108" s="441"/>
    </row>
    <row r="16109" spans="25:27" x14ac:dyDescent="0.2">
      <c r="Y16109" s="396"/>
      <c r="Z16109" s="396"/>
      <c r="AA16109" s="441"/>
    </row>
    <row r="16110" spans="25:27" x14ac:dyDescent="0.2">
      <c r="Y16110" s="396"/>
      <c r="Z16110" s="396"/>
      <c r="AA16110" s="441"/>
    </row>
    <row r="16111" spans="25:27" x14ac:dyDescent="0.2">
      <c r="Y16111" s="396"/>
      <c r="Z16111" s="396"/>
      <c r="AA16111" s="441"/>
    </row>
    <row r="16112" spans="25:27" x14ac:dyDescent="0.2">
      <c r="Y16112" s="396"/>
      <c r="Z16112" s="396"/>
      <c r="AA16112" s="441"/>
    </row>
    <row r="16113" spans="25:27" x14ac:dyDescent="0.2">
      <c r="Y16113" s="396"/>
      <c r="Z16113" s="396"/>
      <c r="AA16113" s="441"/>
    </row>
    <row r="16114" spans="25:27" x14ac:dyDescent="0.2">
      <c r="Y16114" s="396"/>
      <c r="Z16114" s="396"/>
      <c r="AA16114" s="441"/>
    </row>
    <row r="16115" spans="25:27" x14ac:dyDescent="0.2">
      <c r="Y16115" s="396"/>
      <c r="Z16115" s="396"/>
      <c r="AA16115" s="441"/>
    </row>
    <row r="16116" spans="25:27" x14ac:dyDescent="0.2">
      <c r="Y16116" s="396"/>
      <c r="Z16116" s="396"/>
      <c r="AA16116" s="441"/>
    </row>
    <row r="16117" spans="25:27" x14ac:dyDescent="0.2">
      <c r="Y16117" s="396"/>
      <c r="Z16117" s="396"/>
      <c r="AA16117" s="441"/>
    </row>
    <row r="16118" spans="25:27" x14ac:dyDescent="0.2">
      <c r="Y16118" s="396"/>
      <c r="Z16118" s="396"/>
      <c r="AA16118" s="441"/>
    </row>
    <row r="16119" spans="25:27" x14ac:dyDescent="0.2">
      <c r="Y16119" s="396"/>
      <c r="Z16119" s="396"/>
      <c r="AA16119" s="441"/>
    </row>
    <row r="16120" spans="25:27" x14ac:dyDescent="0.2">
      <c r="Y16120" s="396"/>
      <c r="Z16120" s="396"/>
      <c r="AA16120" s="441"/>
    </row>
    <row r="16121" spans="25:27" x14ac:dyDescent="0.2">
      <c r="Y16121" s="396"/>
      <c r="Z16121" s="396"/>
      <c r="AA16121" s="441"/>
    </row>
    <row r="16122" spans="25:27" x14ac:dyDescent="0.2">
      <c r="Y16122" s="396"/>
      <c r="Z16122" s="396"/>
      <c r="AA16122" s="441"/>
    </row>
    <row r="16123" spans="25:27" x14ac:dyDescent="0.2">
      <c r="Y16123" s="396"/>
      <c r="Z16123" s="396"/>
      <c r="AA16123" s="441"/>
    </row>
    <row r="16124" spans="25:27" x14ac:dyDescent="0.2">
      <c r="Y16124" s="396"/>
      <c r="Z16124" s="396"/>
      <c r="AA16124" s="441"/>
    </row>
    <row r="16125" spans="25:27" x14ac:dyDescent="0.2">
      <c r="Y16125" s="396"/>
      <c r="Z16125" s="396"/>
      <c r="AA16125" s="441"/>
    </row>
    <row r="16126" spans="25:27" x14ac:dyDescent="0.2">
      <c r="Y16126" s="396"/>
      <c r="Z16126" s="396"/>
      <c r="AA16126" s="441"/>
    </row>
    <row r="16127" spans="25:27" x14ac:dyDescent="0.2">
      <c r="Y16127" s="396"/>
      <c r="Z16127" s="396"/>
      <c r="AA16127" s="441"/>
    </row>
    <row r="16128" spans="25:27" x14ac:dyDescent="0.2">
      <c r="Y16128" s="396"/>
      <c r="Z16128" s="396"/>
      <c r="AA16128" s="441"/>
    </row>
    <row r="16129" spans="25:27" x14ac:dyDescent="0.2">
      <c r="Y16129" s="396"/>
      <c r="Z16129" s="396"/>
      <c r="AA16129" s="441"/>
    </row>
    <row r="16130" spans="25:27" x14ac:dyDescent="0.2">
      <c r="Y16130" s="396"/>
      <c r="Z16130" s="396"/>
      <c r="AA16130" s="441"/>
    </row>
    <row r="16131" spans="25:27" x14ac:dyDescent="0.2">
      <c r="Y16131" s="396"/>
      <c r="Z16131" s="396"/>
      <c r="AA16131" s="441"/>
    </row>
    <row r="16132" spans="25:27" x14ac:dyDescent="0.2">
      <c r="Y16132" s="396"/>
      <c r="Z16132" s="396"/>
      <c r="AA16132" s="441"/>
    </row>
    <row r="16133" spans="25:27" x14ac:dyDescent="0.2">
      <c r="Y16133" s="396"/>
      <c r="Z16133" s="396"/>
      <c r="AA16133" s="441"/>
    </row>
    <row r="16134" spans="25:27" x14ac:dyDescent="0.2">
      <c r="Y16134" s="396"/>
      <c r="Z16134" s="396"/>
      <c r="AA16134" s="441"/>
    </row>
    <row r="16135" spans="25:27" x14ac:dyDescent="0.2">
      <c r="Y16135" s="396"/>
      <c r="Z16135" s="396"/>
      <c r="AA16135" s="441"/>
    </row>
    <row r="16136" spans="25:27" x14ac:dyDescent="0.2">
      <c r="Y16136" s="396"/>
      <c r="Z16136" s="396"/>
      <c r="AA16136" s="441"/>
    </row>
    <row r="16137" spans="25:27" x14ac:dyDescent="0.2">
      <c r="Y16137" s="396"/>
      <c r="Z16137" s="396"/>
      <c r="AA16137" s="441"/>
    </row>
    <row r="16138" spans="25:27" x14ac:dyDescent="0.2">
      <c r="Y16138" s="396"/>
      <c r="Z16138" s="396"/>
      <c r="AA16138" s="441"/>
    </row>
    <row r="16139" spans="25:27" x14ac:dyDescent="0.2">
      <c r="Y16139" s="396"/>
      <c r="Z16139" s="396"/>
      <c r="AA16139" s="441"/>
    </row>
    <row r="16140" spans="25:27" x14ac:dyDescent="0.2">
      <c r="Y16140" s="396"/>
      <c r="Z16140" s="396"/>
      <c r="AA16140" s="441"/>
    </row>
    <row r="16141" spans="25:27" x14ac:dyDescent="0.2">
      <c r="Y16141" s="396"/>
      <c r="Z16141" s="396"/>
      <c r="AA16141" s="441"/>
    </row>
    <row r="16142" spans="25:27" x14ac:dyDescent="0.2">
      <c r="Y16142" s="396"/>
      <c r="Z16142" s="396"/>
      <c r="AA16142" s="441"/>
    </row>
    <row r="16143" spans="25:27" x14ac:dyDescent="0.2">
      <c r="Y16143" s="396"/>
      <c r="Z16143" s="396"/>
      <c r="AA16143" s="441"/>
    </row>
    <row r="16144" spans="25:27" x14ac:dyDescent="0.2">
      <c r="Y16144" s="396"/>
      <c r="Z16144" s="396"/>
      <c r="AA16144" s="441"/>
    </row>
    <row r="16145" spans="25:27" x14ac:dyDescent="0.2">
      <c r="Y16145" s="396"/>
      <c r="Z16145" s="396"/>
      <c r="AA16145" s="441"/>
    </row>
    <row r="16146" spans="25:27" x14ac:dyDescent="0.2">
      <c r="Y16146" s="396"/>
      <c r="Z16146" s="396"/>
      <c r="AA16146" s="441"/>
    </row>
    <row r="16147" spans="25:27" x14ac:dyDescent="0.2">
      <c r="Y16147" s="396"/>
      <c r="Z16147" s="396"/>
      <c r="AA16147" s="441"/>
    </row>
    <row r="16148" spans="25:27" x14ac:dyDescent="0.2">
      <c r="Y16148" s="396"/>
      <c r="Z16148" s="396"/>
      <c r="AA16148" s="441"/>
    </row>
    <row r="16149" spans="25:27" x14ac:dyDescent="0.2">
      <c r="Y16149" s="396"/>
      <c r="Z16149" s="396"/>
      <c r="AA16149" s="441"/>
    </row>
    <row r="16150" spans="25:27" x14ac:dyDescent="0.2">
      <c r="Y16150" s="396"/>
      <c r="Z16150" s="396"/>
      <c r="AA16150" s="441"/>
    </row>
    <row r="16151" spans="25:27" x14ac:dyDescent="0.2">
      <c r="Y16151" s="396"/>
      <c r="Z16151" s="396"/>
      <c r="AA16151" s="441"/>
    </row>
    <row r="16152" spans="25:27" x14ac:dyDescent="0.2">
      <c r="Y16152" s="396"/>
      <c r="Z16152" s="396"/>
      <c r="AA16152" s="441"/>
    </row>
    <row r="16153" spans="25:27" x14ac:dyDescent="0.2">
      <c r="Y16153" s="396"/>
      <c r="Z16153" s="396"/>
      <c r="AA16153" s="441"/>
    </row>
    <row r="16154" spans="25:27" x14ac:dyDescent="0.2">
      <c r="Y16154" s="396"/>
      <c r="Z16154" s="396"/>
      <c r="AA16154" s="441"/>
    </row>
    <row r="16155" spans="25:27" x14ac:dyDescent="0.2">
      <c r="Y16155" s="396"/>
      <c r="Z16155" s="396"/>
      <c r="AA16155" s="441"/>
    </row>
    <row r="16156" spans="25:27" x14ac:dyDescent="0.2">
      <c r="Y16156" s="396"/>
      <c r="Z16156" s="396"/>
      <c r="AA16156" s="441"/>
    </row>
    <row r="16157" spans="25:27" x14ac:dyDescent="0.2">
      <c r="Y16157" s="396"/>
      <c r="Z16157" s="396"/>
      <c r="AA16157" s="441"/>
    </row>
    <row r="16158" spans="25:27" x14ac:dyDescent="0.2">
      <c r="Y16158" s="396"/>
      <c r="Z16158" s="396"/>
      <c r="AA16158" s="441"/>
    </row>
    <row r="16159" spans="25:27" x14ac:dyDescent="0.2">
      <c r="Y16159" s="396"/>
      <c r="Z16159" s="396"/>
      <c r="AA16159" s="441"/>
    </row>
    <row r="16160" spans="25:27" x14ac:dyDescent="0.2">
      <c r="Y16160" s="396"/>
      <c r="Z16160" s="396"/>
      <c r="AA16160" s="441"/>
    </row>
    <row r="16161" spans="25:27" x14ac:dyDescent="0.2">
      <c r="Y16161" s="396"/>
      <c r="Z16161" s="396"/>
      <c r="AA16161" s="441"/>
    </row>
    <row r="16162" spans="25:27" x14ac:dyDescent="0.2">
      <c r="Y16162" s="396"/>
      <c r="Z16162" s="396"/>
      <c r="AA16162" s="441"/>
    </row>
    <row r="16163" spans="25:27" x14ac:dyDescent="0.2">
      <c r="Y16163" s="396"/>
      <c r="Z16163" s="396"/>
      <c r="AA16163" s="441"/>
    </row>
    <row r="16164" spans="25:27" x14ac:dyDescent="0.2">
      <c r="Y16164" s="396"/>
      <c r="Z16164" s="396"/>
      <c r="AA16164" s="441"/>
    </row>
    <row r="16165" spans="25:27" x14ac:dyDescent="0.2">
      <c r="Y16165" s="396"/>
      <c r="Z16165" s="396"/>
      <c r="AA16165" s="441"/>
    </row>
    <row r="16166" spans="25:27" x14ac:dyDescent="0.2">
      <c r="Y16166" s="396"/>
      <c r="Z16166" s="396"/>
      <c r="AA16166" s="441"/>
    </row>
    <row r="16167" spans="25:27" x14ac:dyDescent="0.2">
      <c r="Y16167" s="396"/>
      <c r="Z16167" s="396"/>
      <c r="AA16167" s="441"/>
    </row>
    <row r="16168" spans="25:27" x14ac:dyDescent="0.2">
      <c r="Y16168" s="396"/>
      <c r="Z16168" s="396"/>
      <c r="AA16168" s="441"/>
    </row>
    <row r="16169" spans="25:27" x14ac:dyDescent="0.2">
      <c r="Y16169" s="396"/>
      <c r="Z16169" s="396"/>
      <c r="AA16169" s="441"/>
    </row>
    <row r="16170" spans="25:27" x14ac:dyDescent="0.2">
      <c r="Y16170" s="396"/>
      <c r="Z16170" s="396"/>
      <c r="AA16170" s="441"/>
    </row>
    <row r="16171" spans="25:27" x14ac:dyDescent="0.2">
      <c r="Y16171" s="396"/>
      <c r="Z16171" s="396"/>
      <c r="AA16171" s="441"/>
    </row>
    <row r="16172" spans="25:27" x14ac:dyDescent="0.2">
      <c r="Y16172" s="396"/>
      <c r="Z16172" s="396"/>
      <c r="AA16172" s="441"/>
    </row>
    <row r="16173" spans="25:27" x14ac:dyDescent="0.2">
      <c r="Y16173" s="396"/>
      <c r="Z16173" s="396"/>
      <c r="AA16173" s="441"/>
    </row>
    <row r="16174" spans="25:27" x14ac:dyDescent="0.2">
      <c r="Y16174" s="396"/>
      <c r="Z16174" s="396"/>
      <c r="AA16174" s="441"/>
    </row>
    <row r="16175" spans="25:27" x14ac:dyDescent="0.2">
      <c r="Y16175" s="396"/>
      <c r="Z16175" s="396"/>
      <c r="AA16175" s="441"/>
    </row>
    <row r="16176" spans="25:27" x14ac:dyDescent="0.2">
      <c r="Y16176" s="396"/>
      <c r="Z16176" s="396"/>
      <c r="AA16176" s="441"/>
    </row>
    <row r="16177" spans="25:27" x14ac:dyDescent="0.2">
      <c r="Y16177" s="396"/>
      <c r="Z16177" s="396"/>
      <c r="AA16177" s="441"/>
    </row>
    <row r="16178" spans="25:27" x14ac:dyDescent="0.2">
      <c r="Y16178" s="396"/>
      <c r="Z16178" s="396"/>
      <c r="AA16178" s="441"/>
    </row>
    <row r="16179" spans="25:27" x14ac:dyDescent="0.2">
      <c r="Y16179" s="396"/>
      <c r="Z16179" s="396"/>
      <c r="AA16179" s="441"/>
    </row>
    <row r="16180" spans="25:27" x14ac:dyDescent="0.2">
      <c r="Y16180" s="396"/>
      <c r="Z16180" s="396"/>
      <c r="AA16180" s="441"/>
    </row>
    <row r="16181" spans="25:27" x14ac:dyDescent="0.2">
      <c r="Y16181" s="396"/>
      <c r="Z16181" s="396"/>
      <c r="AA16181" s="441"/>
    </row>
    <row r="16182" spans="25:27" x14ac:dyDescent="0.2">
      <c r="Y16182" s="396"/>
      <c r="Z16182" s="396"/>
      <c r="AA16182" s="441"/>
    </row>
    <row r="16183" spans="25:27" x14ac:dyDescent="0.2">
      <c r="Y16183" s="396"/>
      <c r="Z16183" s="396"/>
      <c r="AA16183" s="441"/>
    </row>
    <row r="16184" spans="25:27" x14ac:dyDescent="0.2">
      <c r="Y16184" s="396"/>
      <c r="Z16184" s="396"/>
      <c r="AA16184" s="441"/>
    </row>
    <row r="16185" spans="25:27" x14ac:dyDescent="0.2">
      <c r="Y16185" s="396"/>
      <c r="Z16185" s="396"/>
      <c r="AA16185" s="441"/>
    </row>
    <row r="16186" spans="25:27" x14ac:dyDescent="0.2">
      <c r="Y16186" s="396"/>
      <c r="Z16186" s="396"/>
      <c r="AA16186" s="441"/>
    </row>
    <row r="16187" spans="25:27" x14ac:dyDescent="0.2">
      <c r="Y16187" s="396"/>
      <c r="Z16187" s="396"/>
      <c r="AA16187" s="441"/>
    </row>
    <row r="16188" spans="25:27" x14ac:dyDescent="0.2">
      <c r="Y16188" s="396"/>
      <c r="Z16188" s="396"/>
      <c r="AA16188" s="441"/>
    </row>
    <row r="16189" spans="25:27" x14ac:dyDescent="0.2">
      <c r="Y16189" s="396"/>
      <c r="Z16189" s="396"/>
      <c r="AA16189" s="441"/>
    </row>
    <row r="16190" spans="25:27" x14ac:dyDescent="0.2">
      <c r="Y16190" s="396"/>
      <c r="Z16190" s="396"/>
      <c r="AA16190" s="441"/>
    </row>
    <row r="16191" spans="25:27" x14ac:dyDescent="0.2">
      <c r="Y16191" s="396"/>
      <c r="Z16191" s="396"/>
      <c r="AA16191" s="441"/>
    </row>
    <row r="16192" spans="25:27" x14ac:dyDescent="0.2">
      <c r="Y16192" s="396"/>
      <c r="Z16192" s="396"/>
      <c r="AA16192" s="441"/>
    </row>
    <row r="16193" spans="25:27" x14ac:dyDescent="0.2">
      <c r="Y16193" s="396"/>
      <c r="Z16193" s="396"/>
      <c r="AA16193" s="441"/>
    </row>
    <row r="16194" spans="25:27" x14ac:dyDescent="0.2">
      <c r="Y16194" s="396"/>
      <c r="Z16194" s="396"/>
      <c r="AA16194" s="441"/>
    </row>
    <row r="16195" spans="25:27" x14ac:dyDescent="0.2">
      <c r="Y16195" s="396"/>
      <c r="Z16195" s="396"/>
      <c r="AA16195" s="441"/>
    </row>
    <row r="16196" spans="25:27" x14ac:dyDescent="0.2">
      <c r="Y16196" s="396"/>
      <c r="Z16196" s="396"/>
      <c r="AA16196" s="441"/>
    </row>
    <row r="16197" spans="25:27" x14ac:dyDescent="0.2">
      <c r="Y16197" s="396"/>
      <c r="Z16197" s="396"/>
      <c r="AA16197" s="441"/>
    </row>
    <row r="16198" spans="25:27" x14ac:dyDescent="0.2">
      <c r="Y16198" s="396"/>
      <c r="Z16198" s="396"/>
      <c r="AA16198" s="441"/>
    </row>
    <row r="16199" spans="25:27" x14ac:dyDescent="0.2">
      <c r="Y16199" s="396"/>
      <c r="Z16199" s="396"/>
      <c r="AA16199" s="441"/>
    </row>
    <row r="16200" spans="25:27" x14ac:dyDescent="0.2">
      <c r="Y16200" s="396"/>
      <c r="Z16200" s="396"/>
      <c r="AA16200" s="441"/>
    </row>
    <row r="16201" spans="25:27" x14ac:dyDescent="0.2">
      <c r="Y16201" s="396"/>
      <c r="Z16201" s="396"/>
      <c r="AA16201" s="441"/>
    </row>
    <row r="16202" spans="25:27" x14ac:dyDescent="0.2">
      <c r="Y16202" s="396"/>
      <c r="Z16202" s="396"/>
      <c r="AA16202" s="441"/>
    </row>
    <row r="16203" spans="25:27" x14ac:dyDescent="0.2">
      <c r="Y16203" s="396"/>
      <c r="Z16203" s="396"/>
      <c r="AA16203" s="441"/>
    </row>
    <row r="16204" spans="25:27" x14ac:dyDescent="0.2">
      <c r="Y16204" s="396"/>
      <c r="Z16204" s="396"/>
      <c r="AA16204" s="441"/>
    </row>
    <row r="16205" spans="25:27" x14ac:dyDescent="0.2">
      <c r="Y16205" s="396"/>
      <c r="Z16205" s="396"/>
      <c r="AA16205" s="441"/>
    </row>
    <row r="16206" spans="25:27" x14ac:dyDescent="0.2">
      <c r="Y16206" s="396"/>
      <c r="Z16206" s="396"/>
      <c r="AA16206" s="441"/>
    </row>
    <row r="16207" spans="25:27" x14ac:dyDescent="0.2">
      <c r="Y16207" s="396"/>
      <c r="Z16207" s="396"/>
      <c r="AA16207" s="441"/>
    </row>
    <row r="16208" spans="25:27" x14ac:dyDescent="0.2">
      <c r="Y16208" s="396"/>
      <c r="Z16208" s="396"/>
      <c r="AA16208" s="441"/>
    </row>
    <row r="16209" spans="25:27" x14ac:dyDescent="0.2">
      <c r="Y16209" s="396"/>
      <c r="Z16209" s="396"/>
      <c r="AA16209" s="441"/>
    </row>
    <row r="16210" spans="25:27" x14ac:dyDescent="0.2">
      <c r="Y16210" s="396"/>
      <c r="Z16210" s="396"/>
      <c r="AA16210" s="441"/>
    </row>
    <row r="16211" spans="25:27" x14ac:dyDescent="0.2">
      <c r="Y16211" s="396"/>
      <c r="Z16211" s="396"/>
      <c r="AA16211" s="441"/>
    </row>
    <row r="16212" spans="25:27" x14ac:dyDescent="0.2">
      <c r="Y16212" s="396"/>
      <c r="Z16212" s="396"/>
      <c r="AA16212" s="441"/>
    </row>
    <row r="16213" spans="25:27" x14ac:dyDescent="0.2">
      <c r="Y16213" s="396"/>
      <c r="Z16213" s="396"/>
      <c r="AA16213" s="441"/>
    </row>
    <row r="16214" spans="25:27" x14ac:dyDescent="0.2">
      <c r="Y16214" s="396"/>
      <c r="Z16214" s="396"/>
      <c r="AA16214" s="441"/>
    </row>
    <row r="16215" spans="25:27" x14ac:dyDescent="0.2">
      <c r="Y16215" s="396"/>
      <c r="Z16215" s="396"/>
      <c r="AA16215" s="441"/>
    </row>
    <row r="16216" spans="25:27" x14ac:dyDescent="0.2">
      <c r="Y16216" s="396"/>
      <c r="Z16216" s="396"/>
      <c r="AA16216" s="441"/>
    </row>
    <row r="16217" spans="25:27" x14ac:dyDescent="0.2">
      <c r="Y16217" s="396"/>
      <c r="Z16217" s="396"/>
      <c r="AA16217" s="441"/>
    </row>
    <row r="16218" spans="25:27" x14ac:dyDescent="0.2">
      <c r="Y16218" s="396"/>
      <c r="Z16218" s="396"/>
      <c r="AA16218" s="441"/>
    </row>
    <row r="16219" spans="25:27" x14ac:dyDescent="0.2">
      <c r="Y16219" s="396"/>
      <c r="Z16219" s="396"/>
      <c r="AA16219" s="441"/>
    </row>
    <row r="16220" spans="25:27" x14ac:dyDescent="0.2">
      <c r="Y16220" s="396"/>
      <c r="Z16220" s="396"/>
      <c r="AA16220" s="441"/>
    </row>
    <row r="16221" spans="25:27" x14ac:dyDescent="0.2">
      <c r="Y16221" s="396"/>
      <c r="Z16221" s="396"/>
      <c r="AA16221" s="441"/>
    </row>
    <row r="16222" spans="25:27" x14ac:dyDescent="0.2">
      <c r="Y16222" s="396"/>
      <c r="Z16222" s="396"/>
      <c r="AA16222" s="441"/>
    </row>
    <row r="16223" spans="25:27" x14ac:dyDescent="0.2">
      <c r="Y16223" s="396"/>
      <c r="Z16223" s="396"/>
      <c r="AA16223" s="441"/>
    </row>
    <row r="16224" spans="25:27" x14ac:dyDescent="0.2">
      <c r="Y16224" s="396"/>
      <c r="Z16224" s="396"/>
      <c r="AA16224" s="441"/>
    </row>
    <row r="16225" spans="25:27" x14ac:dyDescent="0.2">
      <c r="Y16225" s="396"/>
      <c r="Z16225" s="396"/>
      <c r="AA16225" s="441"/>
    </row>
    <row r="16226" spans="25:27" x14ac:dyDescent="0.2">
      <c r="Y16226" s="396"/>
      <c r="Z16226" s="396"/>
      <c r="AA16226" s="441"/>
    </row>
    <row r="16227" spans="25:27" x14ac:dyDescent="0.2">
      <c r="Y16227" s="396"/>
      <c r="Z16227" s="396"/>
      <c r="AA16227" s="441"/>
    </row>
    <row r="16228" spans="25:27" x14ac:dyDescent="0.2">
      <c r="Y16228" s="396"/>
      <c r="Z16228" s="396"/>
      <c r="AA16228" s="441"/>
    </row>
    <row r="16229" spans="25:27" x14ac:dyDescent="0.2">
      <c r="Y16229" s="396"/>
      <c r="Z16229" s="396"/>
      <c r="AA16229" s="441"/>
    </row>
    <row r="16230" spans="25:27" x14ac:dyDescent="0.2">
      <c r="Y16230" s="396"/>
      <c r="Z16230" s="396"/>
      <c r="AA16230" s="441"/>
    </row>
    <row r="16231" spans="25:27" x14ac:dyDescent="0.2">
      <c r="Y16231" s="396"/>
      <c r="Z16231" s="396"/>
      <c r="AA16231" s="441"/>
    </row>
    <row r="16232" spans="25:27" x14ac:dyDescent="0.2">
      <c r="Y16232" s="396"/>
      <c r="Z16232" s="396"/>
      <c r="AA16232" s="441"/>
    </row>
    <row r="16233" spans="25:27" x14ac:dyDescent="0.2">
      <c r="Y16233" s="396"/>
      <c r="Z16233" s="396"/>
      <c r="AA16233" s="441"/>
    </row>
    <row r="16234" spans="25:27" x14ac:dyDescent="0.2">
      <c r="Y16234" s="396"/>
      <c r="Z16234" s="396"/>
      <c r="AA16234" s="441"/>
    </row>
    <row r="16235" spans="25:27" x14ac:dyDescent="0.2">
      <c r="Y16235" s="396"/>
      <c r="Z16235" s="396"/>
      <c r="AA16235" s="441"/>
    </row>
    <row r="16236" spans="25:27" x14ac:dyDescent="0.2">
      <c r="Y16236" s="396"/>
      <c r="Z16236" s="396"/>
      <c r="AA16236" s="441"/>
    </row>
    <row r="16237" spans="25:27" x14ac:dyDescent="0.2">
      <c r="Y16237" s="396"/>
      <c r="Z16237" s="396"/>
      <c r="AA16237" s="441"/>
    </row>
    <row r="16238" spans="25:27" x14ac:dyDescent="0.2">
      <c r="Y16238" s="396"/>
      <c r="Z16238" s="396"/>
      <c r="AA16238" s="441"/>
    </row>
    <row r="16239" spans="25:27" x14ac:dyDescent="0.2">
      <c r="Y16239" s="396"/>
      <c r="Z16239" s="396"/>
      <c r="AA16239" s="441"/>
    </row>
    <row r="16240" spans="25:27" x14ac:dyDescent="0.2">
      <c r="Y16240" s="396"/>
      <c r="Z16240" s="396"/>
      <c r="AA16240" s="441"/>
    </row>
    <row r="16241" spans="25:27" x14ac:dyDescent="0.2">
      <c r="Y16241" s="396"/>
      <c r="Z16241" s="396"/>
      <c r="AA16241" s="441"/>
    </row>
    <row r="16242" spans="25:27" x14ac:dyDescent="0.2">
      <c r="Y16242" s="396"/>
      <c r="Z16242" s="396"/>
      <c r="AA16242" s="441"/>
    </row>
    <row r="16243" spans="25:27" x14ac:dyDescent="0.2">
      <c r="Y16243" s="396"/>
      <c r="Z16243" s="396"/>
      <c r="AA16243" s="441"/>
    </row>
    <row r="16244" spans="25:27" x14ac:dyDescent="0.2">
      <c r="Y16244" s="396"/>
      <c r="Z16244" s="396"/>
      <c r="AA16244" s="441"/>
    </row>
    <row r="16245" spans="25:27" x14ac:dyDescent="0.2">
      <c r="Y16245" s="396"/>
      <c r="Z16245" s="396"/>
      <c r="AA16245" s="441"/>
    </row>
    <row r="16246" spans="25:27" x14ac:dyDescent="0.2">
      <c r="Y16246" s="396"/>
      <c r="Z16246" s="396"/>
      <c r="AA16246" s="441"/>
    </row>
    <row r="16247" spans="25:27" x14ac:dyDescent="0.2">
      <c r="Y16247" s="396"/>
      <c r="Z16247" s="396"/>
      <c r="AA16247" s="441"/>
    </row>
    <row r="16248" spans="25:27" x14ac:dyDescent="0.2">
      <c r="Y16248" s="396"/>
      <c r="Z16248" s="396"/>
      <c r="AA16248" s="441"/>
    </row>
    <row r="16249" spans="25:27" x14ac:dyDescent="0.2">
      <c r="Y16249" s="396"/>
      <c r="Z16249" s="396"/>
      <c r="AA16249" s="441"/>
    </row>
    <row r="16250" spans="25:27" x14ac:dyDescent="0.2">
      <c r="Y16250" s="396"/>
      <c r="Z16250" s="396"/>
      <c r="AA16250" s="441"/>
    </row>
    <row r="16251" spans="25:27" x14ac:dyDescent="0.2">
      <c r="Y16251" s="396"/>
      <c r="Z16251" s="396"/>
      <c r="AA16251" s="441"/>
    </row>
    <row r="16252" spans="25:27" x14ac:dyDescent="0.2">
      <c r="Y16252" s="396"/>
      <c r="Z16252" s="396"/>
      <c r="AA16252" s="441"/>
    </row>
    <row r="16253" spans="25:27" x14ac:dyDescent="0.2">
      <c r="Y16253" s="396"/>
      <c r="Z16253" s="396"/>
      <c r="AA16253" s="441"/>
    </row>
    <row r="16254" spans="25:27" x14ac:dyDescent="0.2">
      <c r="Y16254" s="396"/>
      <c r="Z16254" s="396"/>
      <c r="AA16254" s="441"/>
    </row>
    <row r="16255" spans="25:27" x14ac:dyDescent="0.2">
      <c r="Y16255" s="396"/>
      <c r="Z16255" s="396"/>
      <c r="AA16255" s="441"/>
    </row>
    <row r="16256" spans="25:27" x14ac:dyDescent="0.2">
      <c r="Y16256" s="396"/>
      <c r="Z16256" s="396"/>
      <c r="AA16256" s="441"/>
    </row>
    <row r="16257" spans="25:27" x14ac:dyDescent="0.2">
      <c r="Y16257" s="396"/>
      <c r="Z16257" s="396"/>
      <c r="AA16257" s="441"/>
    </row>
    <row r="16258" spans="25:27" x14ac:dyDescent="0.2">
      <c r="Y16258" s="396"/>
      <c r="Z16258" s="396"/>
      <c r="AA16258" s="441"/>
    </row>
    <row r="16259" spans="25:27" x14ac:dyDescent="0.2">
      <c r="Y16259" s="396"/>
      <c r="Z16259" s="396"/>
      <c r="AA16259" s="441"/>
    </row>
    <row r="16260" spans="25:27" x14ac:dyDescent="0.2">
      <c r="Y16260" s="396"/>
      <c r="Z16260" s="396"/>
      <c r="AA16260" s="441"/>
    </row>
    <row r="16261" spans="25:27" x14ac:dyDescent="0.2">
      <c r="Y16261" s="396"/>
      <c r="Z16261" s="396"/>
      <c r="AA16261" s="441"/>
    </row>
    <row r="16262" spans="25:27" x14ac:dyDescent="0.2">
      <c r="Y16262" s="396"/>
      <c r="Z16262" s="396"/>
      <c r="AA16262" s="441"/>
    </row>
    <row r="16263" spans="25:27" x14ac:dyDescent="0.2">
      <c r="Y16263" s="396"/>
      <c r="Z16263" s="396"/>
      <c r="AA16263" s="441"/>
    </row>
    <row r="16264" spans="25:27" x14ac:dyDescent="0.2">
      <c r="Y16264" s="396"/>
      <c r="Z16264" s="396"/>
      <c r="AA16264" s="441"/>
    </row>
    <row r="16265" spans="25:27" x14ac:dyDescent="0.2">
      <c r="Y16265" s="396"/>
      <c r="Z16265" s="396"/>
      <c r="AA16265" s="441"/>
    </row>
    <row r="16266" spans="25:27" x14ac:dyDescent="0.2">
      <c r="Y16266" s="396"/>
      <c r="Z16266" s="396"/>
      <c r="AA16266" s="441"/>
    </row>
    <row r="16267" spans="25:27" x14ac:dyDescent="0.2">
      <c r="Y16267" s="396"/>
      <c r="Z16267" s="396"/>
      <c r="AA16267" s="441"/>
    </row>
    <row r="16268" spans="25:27" x14ac:dyDescent="0.2">
      <c r="Y16268" s="396"/>
      <c r="Z16268" s="396"/>
      <c r="AA16268" s="441"/>
    </row>
    <row r="16269" spans="25:27" x14ac:dyDescent="0.2">
      <c r="Y16269" s="396"/>
      <c r="Z16269" s="396"/>
      <c r="AA16269" s="441"/>
    </row>
    <row r="16270" spans="25:27" x14ac:dyDescent="0.2">
      <c r="Y16270" s="396"/>
      <c r="Z16270" s="396"/>
      <c r="AA16270" s="441"/>
    </row>
    <row r="16271" spans="25:27" x14ac:dyDescent="0.2">
      <c r="Y16271" s="396"/>
      <c r="Z16271" s="396"/>
      <c r="AA16271" s="441"/>
    </row>
    <row r="16272" spans="25:27" x14ac:dyDescent="0.2">
      <c r="Y16272" s="396"/>
      <c r="Z16272" s="396"/>
      <c r="AA16272" s="441"/>
    </row>
    <row r="16273" spans="25:27" x14ac:dyDescent="0.2">
      <c r="Y16273" s="396"/>
      <c r="Z16273" s="396"/>
      <c r="AA16273" s="441"/>
    </row>
    <row r="16274" spans="25:27" x14ac:dyDescent="0.2">
      <c r="Y16274" s="396"/>
      <c r="Z16274" s="396"/>
      <c r="AA16274" s="441"/>
    </row>
    <row r="16275" spans="25:27" x14ac:dyDescent="0.2">
      <c r="Y16275" s="396"/>
      <c r="Z16275" s="396"/>
      <c r="AA16275" s="441"/>
    </row>
    <row r="16276" spans="25:27" x14ac:dyDescent="0.2">
      <c r="Y16276" s="396"/>
      <c r="Z16276" s="396"/>
      <c r="AA16276" s="441"/>
    </row>
    <row r="16277" spans="25:27" x14ac:dyDescent="0.2">
      <c r="Y16277" s="396"/>
      <c r="Z16277" s="396"/>
      <c r="AA16277" s="441"/>
    </row>
    <row r="16278" spans="25:27" x14ac:dyDescent="0.2">
      <c r="Y16278" s="396"/>
      <c r="Z16278" s="396"/>
      <c r="AA16278" s="441"/>
    </row>
    <row r="16279" spans="25:27" x14ac:dyDescent="0.2">
      <c r="Y16279" s="396"/>
      <c r="Z16279" s="396"/>
      <c r="AA16279" s="441"/>
    </row>
    <row r="16280" spans="25:27" x14ac:dyDescent="0.2">
      <c r="Y16280" s="396"/>
      <c r="Z16280" s="396"/>
      <c r="AA16280" s="441"/>
    </row>
    <row r="16281" spans="25:27" x14ac:dyDescent="0.2">
      <c r="Y16281" s="396"/>
      <c r="Z16281" s="396"/>
      <c r="AA16281" s="441"/>
    </row>
    <row r="16282" spans="25:27" x14ac:dyDescent="0.2">
      <c r="Y16282" s="396"/>
      <c r="Z16282" s="396"/>
      <c r="AA16282" s="441"/>
    </row>
    <row r="16283" spans="25:27" x14ac:dyDescent="0.2">
      <c r="Y16283" s="396"/>
      <c r="Z16283" s="396"/>
      <c r="AA16283" s="441"/>
    </row>
    <row r="16284" spans="25:27" x14ac:dyDescent="0.2">
      <c r="Y16284" s="396"/>
      <c r="Z16284" s="396"/>
      <c r="AA16284" s="441"/>
    </row>
    <row r="16285" spans="25:27" x14ac:dyDescent="0.2">
      <c r="Y16285" s="396"/>
      <c r="Z16285" s="396"/>
      <c r="AA16285" s="441"/>
    </row>
    <row r="16286" spans="25:27" x14ac:dyDescent="0.2">
      <c r="Y16286" s="396"/>
      <c r="Z16286" s="396"/>
      <c r="AA16286" s="441"/>
    </row>
    <row r="16287" spans="25:27" x14ac:dyDescent="0.2">
      <c r="Y16287" s="396"/>
      <c r="Z16287" s="396"/>
      <c r="AA16287" s="441"/>
    </row>
    <row r="16288" spans="25:27" x14ac:dyDescent="0.2">
      <c r="Y16288" s="396"/>
      <c r="Z16288" s="396"/>
      <c r="AA16288" s="441"/>
    </row>
    <row r="16289" spans="25:27" x14ac:dyDescent="0.2">
      <c r="Y16289" s="396"/>
      <c r="Z16289" s="396"/>
      <c r="AA16289" s="441"/>
    </row>
    <row r="16290" spans="25:27" x14ac:dyDescent="0.2">
      <c r="Y16290" s="396"/>
      <c r="Z16290" s="396"/>
      <c r="AA16290" s="441"/>
    </row>
    <row r="16291" spans="25:27" x14ac:dyDescent="0.2">
      <c r="Y16291" s="396"/>
      <c r="Z16291" s="396"/>
      <c r="AA16291" s="441"/>
    </row>
    <row r="16292" spans="25:27" x14ac:dyDescent="0.2">
      <c r="Y16292" s="396"/>
      <c r="Z16292" s="396"/>
      <c r="AA16292" s="441"/>
    </row>
    <row r="16293" spans="25:27" x14ac:dyDescent="0.2">
      <c r="Y16293" s="396"/>
      <c r="Z16293" s="396"/>
      <c r="AA16293" s="441"/>
    </row>
    <row r="16294" spans="25:27" x14ac:dyDescent="0.2">
      <c r="Y16294" s="396"/>
      <c r="Z16294" s="396"/>
      <c r="AA16294" s="441"/>
    </row>
    <row r="16295" spans="25:27" x14ac:dyDescent="0.2">
      <c r="Y16295" s="396"/>
      <c r="Z16295" s="396"/>
      <c r="AA16295" s="441"/>
    </row>
    <row r="16296" spans="25:27" x14ac:dyDescent="0.2">
      <c r="Y16296" s="396"/>
      <c r="Z16296" s="396"/>
      <c r="AA16296" s="441"/>
    </row>
    <row r="16297" spans="25:27" x14ac:dyDescent="0.2">
      <c r="Y16297" s="396"/>
      <c r="Z16297" s="396"/>
      <c r="AA16297" s="441"/>
    </row>
    <row r="16298" spans="25:27" x14ac:dyDescent="0.2">
      <c r="Y16298" s="396"/>
      <c r="Z16298" s="396"/>
      <c r="AA16298" s="441"/>
    </row>
    <row r="16299" spans="25:27" x14ac:dyDescent="0.2">
      <c r="Y16299" s="396"/>
      <c r="Z16299" s="396"/>
      <c r="AA16299" s="441"/>
    </row>
    <row r="16300" spans="25:27" x14ac:dyDescent="0.2">
      <c r="Y16300" s="396"/>
      <c r="Z16300" s="396"/>
      <c r="AA16300" s="441"/>
    </row>
    <row r="16301" spans="25:27" x14ac:dyDescent="0.2">
      <c r="Y16301" s="396"/>
      <c r="Z16301" s="396"/>
      <c r="AA16301" s="441"/>
    </row>
    <row r="16302" spans="25:27" x14ac:dyDescent="0.2">
      <c r="Y16302" s="396"/>
      <c r="Z16302" s="396"/>
      <c r="AA16302" s="441"/>
    </row>
    <row r="16303" spans="25:27" x14ac:dyDescent="0.2">
      <c r="Y16303" s="396"/>
      <c r="Z16303" s="396"/>
      <c r="AA16303" s="441"/>
    </row>
    <row r="16304" spans="25:27" x14ac:dyDescent="0.2">
      <c r="Y16304" s="396"/>
      <c r="Z16304" s="396"/>
      <c r="AA16304" s="441"/>
    </row>
    <row r="16305" spans="25:27" x14ac:dyDescent="0.2">
      <c r="Y16305" s="396"/>
      <c r="Z16305" s="396"/>
      <c r="AA16305" s="441"/>
    </row>
    <row r="16306" spans="25:27" x14ac:dyDescent="0.2">
      <c r="Y16306" s="396"/>
      <c r="Z16306" s="396"/>
      <c r="AA16306" s="441"/>
    </row>
    <row r="16307" spans="25:27" x14ac:dyDescent="0.2">
      <c r="Y16307" s="396"/>
      <c r="Z16307" s="396"/>
      <c r="AA16307" s="441"/>
    </row>
    <row r="16308" spans="25:27" x14ac:dyDescent="0.2">
      <c r="Y16308" s="396"/>
      <c r="Z16308" s="396"/>
      <c r="AA16308" s="441"/>
    </row>
    <row r="16309" spans="25:27" x14ac:dyDescent="0.2">
      <c r="Y16309" s="396"/>
      <c r="Z16309" s="396"/>
      <c r="AA16309" s="441"/>
    </row>
    <row r="16310" spans="25:27" x14ac:dyDescent="0.2">
      <c r="Y16310" s="396"/>
      <c r="Z16310" s="396"/>
      <c r="AA16310" s="441"/>
    </row>
    <row r="16311" spans="25:27" x14ac:dyDescent="0.2">
      <c r="Y16311" s="396"/>
      <c r="Z16311" s="396"/>
      <c r="AA16311" s="441"/>
    </row>
    <row r="16312" spans="25:27" x14ac:dyDescent="0.2">
      <c r="Y16312" s="396"/>
      <c r="Z16312" s="396"/>
      <c r="AA16312" s="441"/>
    </row>
    <row r="16313" spans="25:27" x14ac:dyDescent="0.2">
      <c r="Y16313" s="396"/>
      <c r="Z16313" s="396"/>
      <c r="AA16313" s="441"/>
    </row>
    <row r="16314" spans="25:27" x14ac:dyDescent="0.2">
      <c r="Y16314" s="396"/>
      <c r="Z16314" s="396"/>
      <c r="AA16314" s="441"/>
    </row>
    <row r="16315" spans="25:27" x14ac:dyDescent="0.2">
      <c r="Y16315" s="396"/>
      <c r="Z16315" s="396"/>
      <c r="AA16315" s="441"/>
    </row>
    <row r="16316" spans="25:27" x14ac:dyDescent="0.2">
      <c r="Y16316" s="396"/>
      <c r="Z16316" s="396"/>
      <c r="AA16316" s="441"/>
    </row>
    <row r="16317" spans="25:27" x14ac:dyDescent="0.2">
      <c r="Y16317" s="396"/>
      <c r="Z16317" s="396"/>
      <c r="AA16317" s="441"/>
    </row>
    <row r="16318" spans="25:27" x14ac:dyDescent="0.2">
      <c r="Y16318" s="396"/>
      <c r="Z16318" s="396"/>
      <c r="AA16318" s="441"/>
    </row>
    <row r="16319" spans="25:27" x14ac:dyDescent="0.2">
      <c r="Y16319" s="396"/>
      <c r="Z16319" s="396"/>
      <c r="AA16319" s="441"/>
    </row>
    <row r="16320" spans="25:27" x14ac:dyDescent="0.2">
      <c r="Y16320" s="396"/>
      <c r="Z16320" s="396"/>
      <c r="AA16320" s="441"/>
    </row>
    <row r="16321" spans="25:27" x14ac:dyDescent="0.2">
      <c r="Y16321" s="396"/>
      <c r="Z16321" s="396"/>
      <c r="AA16321" s="441"/>
    </row>
    <row r="16322" spans="25:27" x14ac:dyDescent="0.2">
      <c r="Y16322" s="396"/>
      <c r="Z16322" s="396"/>
      <c r="AA16322" s="441"/>
    </row>
    <row r="16323" spans="25:27" x14ac:dyDescent="0.2">
      <c r="Y16323" s="396"/>
      <c r="Z16323" s="396"/>
      <c r="AA16323" s="441"/>
    </row>
    <row r="16324" spans="25:27" x14ac:dyDescent="0.2">
      <c r="Y16324" s="396"/>
      <c r="Z16324" s="396"/>
      <c r="AA16324" s="441"/>
    </row>
    <row r="16325" spans="25:27" x14ac:dyDescent="0.2">
      <c r="Y16325" s="396"/>
      <c r="Z16325" s="396"/>
      <c r="AA16325" s="441"/>
    </row>
    <row r="16326" spans="25:27" x14ac:dyDescent="0.2">
      <c r="Y16326" s="396"/>
      <c r="Z16326" s="396"/>
      <c r="AA16326" s="441"/>
    </row>
    <row r="16327" spans="25:27" x14ac:dyDescent="0.2">
      <c r="Y16327" s="396"/>
      <c r="Z16327" s="396"/>
      <c r="AA16327" s="441"/>
    </row>
    <row r="16328" spans="25:27" x14ac:dyDescent="0.2">
      <c r="Y16328" s="396"/>
      <c r="Z16328" s="396"/>
      <c r="AA16328" s="441"/>
    </row>
    <row r="16329" spans="25:27" x14ac:dyDescent="0.2">
      <c r="Y16329" s="396"/>
      <c r="Z16329" s="396"/>
      <c r="AA16329" s="441"/>
    </row>
    <row r="16330" spans="25:27" x14ac:dyDescent="0.2">
      <c r="Y16330" s="396"/>
      <c r="Z16330" s="396"/>
      <c r="AA16330" s="441"/>
    </row>
    <row r="16331" spans="25:27" x14ac:dyDescent="0.2">
      <c r="Y16331" s="396"/>
      <c r="Z16331" s="396"/>
      <c r="AA16331" s="441"/>
    </row>
    <row r="16332" spans="25:27" x14ac:dyDescent="0.2">
      <c r="Y16332" s="396"/>
      <c r="Z16332" s="396"/>
      <c r="AA16332" s="441"/>
    </row>
    <row r="16333" spans="25:27" x14ac:dyDescent="0.2">
      <c r="Y16333" s="396"/>
      <c r="Z16333" s="396"/>
      <c r="AA16333" s="441"/>
    </row>
    <row r="16334" spans="25:27" x14ac:dyDescent="0.2">
      <c r="Y16334" s="396"/>
      <c r="Z16334" s="396"/>
      <c r="AA16334" s="441"/>
    </row>
    <row r="16335" spans="25:27" x14ac:dyDescent="0.2">
      <c r="Y16335" s="396"/>
      <c r="Z16335" s="396"/>
      <c r="AA16335" s="441"/>
    </row>
    <row r="16336" spans="25:27" x14ac:dyDescent="0.2">
      <c r="Y16336" s="396"/>
      <c r="Z16336" s="396"/>
      <c r="AA16336" s="441"/>
    </row>
    <row r="16337" spans="25:27" x14ac:dyDescent="0.2">
      <c r="Y16337" s="396"/>
      <c r="Z16337" s="396"/>
      <c r="AA16337" s="441"/>
    </row>
    <row r="16338" spans="25:27" x14ac:dyDescent="0.2">
      <c r="Y16338" s="396"/>
      <c r="Z16338" s="396"/>
      <c r="AA16338" s="441"/>
    </row>
    <row r="16339" spans="25:27" x14ac:dyDescent="0.2">
      <c r="Y16339" s="396"/>
      <c r="Z16339" s="396"/>
      <c r="AA16339" s="441"/>
    </row>
    <row r="16340" spans="25:27" x14ac:dyDescent="0.2">
      <c r="Y16340" s="396"/>
      <c r="Z16340" s="396"/>
      <c r="AA16340" s="441"/>
    </row>
    <row r="16341" spans="25:27" x14ac:dyDescent="0.2">
      <c r="Y16341" s="396"/>
      <c r="Z16341" s="396"/>
      <c r="AA16341" s="441"/>
    </row>
    <row r="16342" spans="25:27" x14ac:dyDescent="0.2">
      <c r="Y16342" s="396"/>
      <c r="Z16342" s="396"/>
      <c r="AA16342" s="441"/>
    </row>
    <row r="16343" spans="25:27" x14ac:dyDescent="0.2">
      <c r="Y16343" s="396"/>
      <c r="Z16343" s="396"/>
      <c r="AA16343" s="441"/>
    </row>
    <row r="16344" spans="25:27" x14ac:dyDescent="0.2">
      <c r="Y16344" s="396"/>
      <c r="Z16344" s="396"/>
      <c r="AA16344" s="441"/>
    </row>
    <row r="16345" spans="25:27" x14ac:dyDescent="0.2">
      <c r="Y16345" s="396"/>
      <c r="Z16345" s="396"/>
      <c r="AA16345" s="441"/>
    </row>
    <row r="16346" spans="25:27" x14ac:dyDescent="0.2">
      <c r="Y16346" s="396"/>
      <c r="Z16346" s="396"/>
      <c r="AA16346" s="441"/>
    </row>
    <row r="16347" spans="25:27" x14ac:dyDescent="0.2">
      <c r="Y16347" s="396"/>
      <c r="Z16347" s="396"/>
      <c r="AA16347" s="441"/>
    </row>
    <row r="16348" spans="25:27" x14ac:dyDescent="0.2">
      <c r="Y16348" s="396"/>
      <c r="Z16348" s="396"/>
      <c r="AA16348" s="441"/>
    </row>
    <row r="16349" spans="25:27" x14ac:dyDescent="0.2">
      <c r="Y16349" s="396"/>
      <c r="Z16349" s="396"/>
      <c r="AA16349" s="441"/>
    </row>
    <row r="16350" spans="25:27" x14ac:dyDescent="0.2">
      <c r="Y16350" s="396"/>
      <c r="Z16350" s="396"/>
      <c r="AA16350" s="441"/>
    </row>
    <row r="16351" spans="25:27" x14ac:dyDescent="0.2">
      <c r="Y16351" s="396"/>
      <c r="Z16351" s="396"/>
      <c r="AA16351" s="441"/>
    </row>
    <row r="16352" spans="25:27" x14ac:dyDescent="0.2">
      <c r="Y16352" s="396"/>
      <c r="Z16352" s="396"/>
      <c r="AA16352" s="441"/>
    </row>
    <row r="16353" spans="25:27" x14ac:dyDescent="0.2">
      <c r="Y16353" s="396"/>
      <c r="Z16353" s="396"/>
      <c r="AA16353" s="441"/>
    </row>
    <row r="16354" spans="25:27" x14ac:dyDescent="0.2">
      <c r="Y16354" s="396"/>
      <c r="Z16354" s="396"/>
      <c r="AA16354" s="441"/>
    </row>
    <row r="16355" spans="25:27" x14ac:dyDescent="0.2">
      <c r="Y16355" s="396"/>
      <c r="Z16355" s="396"/>
      <c r="AA16355" s="441"/>
    </row>
    <row r="16356" spans="25:27" x14ac:dyDescent="0.2">
      <c r="Y16356" s="396"/>
      <c r="Z16356" s="396"/>
      <c r="AA16356" s="441"/>
    </row>
    <row r="16357" spans="25:27" x14ac:dyDescent="0.2">
      <c r="Y16357" s="396"/>
      <c r="Z16357" s="396"/>
      <c r="AA16357" s="441"/>
    </row>
    <row r="16358" spans="25:27" x14ac:dyDescent="0.2">
      <c r="Y16358" s="396"/>
      <c r="Z16358" s="396"/>
      <c r="AA16358" s="441"/>
    </row>
    <row r="16359" spans="25:27" x14ac:dyDescent="0.2">
      <c r="Y16359" s="396"/>
      <c r="Z16359" s="396"/>
      <c r="AA16359" s="441"/>
    </row>
    <row r="16360" spans="25:27" x14ac:dyDescent="0.2">
      <c r="Y16360" s="396"/>
      <c r="Z16360" s="396"/>
      <c r="AA16360" s="441"/>
    </row>
    <row r="16361" spans="25:27" x14ac:dyDescent="0.2">
      <c r="Y16361" s="396"/>
      <c r="Z16361" s="396"/>
      <c r="AA16361" s="441"/>
    </row>
    <row r="16362" spans="25:27" x14ac:dyDescent="0.2">
      <c r="Y16362" s="396"/>
      <c r="Z16362" s="396"/>
      <c r="AA16362" s="441"/>
    </row>
    <row r="16363" spans="25:27" x14ac:dyDescent="0.2">
      <c r="Y16363" s="396"/>
      <c r="Z16363" s="396"/>
      <c r="AA16363" s="441"/>
    </row>
    <row r="16364" spans="25:27" x14ac:dyDescent="0.2">
      <c r="Y16364" s="396"/>
      <c r="Z16364" s="396"/>
      <c r="AA16364" s="441"/>
    </row>
    <row r="16365" spans="25:27" x14ac:dyDescent="0.2">
      <c r="Y16365" s="396"/>
      <c r="Z16365" s="396"/>
      <c r="AA16365" s="441"/>
    </row>
    <row r="16366" spans="25:27" x14ac:dyDescent="0.2">
      <c r="Y16366" s="396"/>
      <c r="Z16366" s="396"/>
      <c r="AA16366" s="441"/>
    </row>
    <row r="16367" spans="25:27" x14ac:dyDescent="0.2">
      <c r="Y16367" s="396"/>
      <c r="Z16367" s="396"/>
      <c r="AA16367" s="441"/>
    </row>
    <row r="16368" spans="25:27" x14ac:dyDescent="0.2">
      <c r="Y16368" s="396"/>
      <c r="Z16368" s="396"/>
      <c r="AA16368" s="441"/>
    </row>
    <row r="16369" spans="25:27" x14ac:dyDescent="0.2">
      <c r="Y16369" s="396"/>
      <c r="Z16369" s="396"/>
      <c r="AA16369" s="441"/>
    </row>
    <row r="16370" spans="25:27" x14ac:dyDescent="0.2">
      <c r="Y16370" s="396"/>
      <c r="Z16370" s="396"/>
      <c r="AA16370" s="441"/>
    </row>
    <row r="16371" spans="25:27" x14ac:dyDescent="0.2">
      <c r="Y16371" s="396"/>
      <c r="Z16371" s="396"/>
      <c r="AA16371" s="441"/>
    </row>
    <row r="16372" spans="25:27" x14ac:dyDescent="0.2">
      <c r="Y16372" s="396"/>
      <c r="Z16372" s="396"/>
      <c r="AA16372" s="441"/>
    </row>
    <row r="16373" spans="25:27" x14ac:dyDescent="0.2">
      <c r="Y16373" s="396"/>
      <c r="Z16373" s="396"/>
      <c r="AA16373" s="441"/>
    </row>
    <row r="16374" spans="25:27" x14ac:dyDescent="0.2">
      <c r="Y16374" s="396"/>
      <c r="Z16374" s="396"/>
      <c r="AA16374" s="441"/>
    </row>
    <row r="16375" spans="25:27" x14ac:dyDescent="0.2">
      <c r="Y16375" s="396"/>
      <c r="Z16375" s="396"/>
      <c r="AA16375" s="441"/>
    </row>
    <row r="16376" spans="25:27" x14ac:dyDescent="0.2">
      <c r="Y16376" s="396"/>
      <c r="Z16376" s="396"/>
      <c r="AA16376" s="441"/>
    </row>
    <row r="16377" spans="25:27" x14ac:dyDescent="0.2">
      <c r="Y16377" s="396"/>
      <c r="Z16377" s="396"/>
      <c r="AA16377" s="441"/>
    </row>
    <row r="16378" spans="25:27" x14ac:dyDescent="0.2">
      <c r="Y16378" s="396"/>
      <c r="Z16378" s="396"/>
      <c r="AA16378" s="441"/>
    </row>
    <row r="16379" spans="25:27" x14ac:dyDescent="0.2">
      <c r="Y16379" s="396"/>
      <c r="Z16379" s="396"/>
      <c r="AA16379" s="441"/>
    </row>
    <row r="16380" spans="25:27" x14ac:dyDescent="0.2">
      <c r="Y16380" s="396"/>
      <c r="Z16380" s="396"/>
      <c r="AA16380" s="441"/>
    </row>
    <row r="16381" spans="25:27" x14ac:dyDescent="0.2">
      <c r="Y16381" s="396"/>
      <c r="Z16381" s="396"/>
      <c r="AA16381" s="441"/>
    </row>
    <row r="16382" spans="25:27" x14ac:dyDescent="0.2">
      <c r="Y16382" s="396"/>
      <c r="Z16382" s="396"/>
      <c r="AA16382" s="441"/>
    </row>
    <row r="16383" spans="25:27" x14ac:dyDescent="0.2">
      <c r="Y16383" s="396"/>
      <c r="Z16383" s="396"/>
      <c r="AA16383" s="441"/>
    </row>
    <row r="16384" spans="25:27" x14ac:dyDescent="0.2">
      <c r="Y16384" s="396"/>
      <c r="Z16384" s="396"/>
      <c r="AA16384" s="441"/>
    </row>
    <row r="16385" spans="25:27" x14ac:dyDescent="0.2">
      <c r="Y16385" s="396"/>
      <c r="Z16385" s="396"/>
      <c r="AA16385" s="441"/>
    </row>
    <row r="16386" spans="25:27" x14ac:dyDescent="0.2">
      <c r="Y16386" s="396"/>
      <c r="Z16386" s="396"/>
      <c r="AA16386" s="441"/>
    </row>
    <row r="16387" spans="25:27" x14ac:dyDescent="0.2">
      <c r="Y16387" s="396"/>
      <c r="Z16387" s="396"/>
      <c r="AA16387" s="441"/>
    </row>
    <row r="16388" spans="25:27" x14ac:dyDescent="0.2">
      <c r="Y16388" s="396"/>
      <c r="Z16388" s="396"/>
      <c r="AA16388" s="441"/>
    </row>
    <row r="16389" spans="25:27" x14ac:dyDescent="0.2">
      <c r="Y16389" s="396"/>
      <c r="Z16389" s="396"/>
      <c r="AA16389" s="441"/>
    </row>
    <row r="16390" spans="25:27" x14ac:dyDescent="0.2">
      <c r="Y16390" s="396"/>
      <c r="Z16390" s="396"/>
      <c r="AA16390" s="441"/>
    </row>
    <row r="16391" spans="25:27" x14ac:dyDescent="0.2">
      <c r="Y16391" s="396"/>
      <c r="Z16391" s="396"/>
      <c r="AA16391" s="441"/>
    </row>
    <row r="16392" spans="25:27" x14ac:dyDescent="0.2">
      <c r="Y16392" s="396"/>
      <c r="Z16392" s="396"/>
      <c r="AA16392" s="441"/>
    </row>
    <row r="16393" spans="25:27" x14ac:dyDescent="0.2">
      <c r="Y16393" s="396"/>
      <c r="Z16393" s="396"/>
      <c r="AA16393" s="441"/>
    </row>
    <row r="16394" spans="25:27" x14ac:dyDescent="0.2">
      <c r="Y16394" s="396"/>
      <c r="Z16394" s="396"/>
      <c r="AA16394" s="441"/>
    </row>
    <row r="16395" spans="25:27" x14ac:dyDescent="0.2">
      <c r="Y16395" s="396"/>
      <c r="Z16395" s="396"/>
      <c r="AA16395" s="441"/>
    </row>
    <row r="16396" spans="25:27" x14ac:dyDescent="0.2">
      <c r="Y16396" s="396"/>
      <c r="Z16396" s="396"/>
      <c r="AA16396" s="441"/>
    </row>
    <row r="16397" spans="25:27" x14ac:dyDescent="0.2">
      <c r="Y16397" s="396"/>
      <c r="Z16397" s="396"/>
      <c r="AA16397" s="441"/>
    </row>
    <row r="16398" spans="25:27" x14ac:dyDescent="0.2">
      <c r="Y16398" s="396"/>
      <c r="Z16398" s="396"/>
      <c r="AA16398" s="441"/>
    </row>
    <row r="16399" spans="25:27" x14ac:dyDescent="0.2">
      <c r="Y16399" s="396"/>
      <c r="Z16399" s="396"/>
      <c r="AA16399" s="441"/>
    </row>
    <row r="16400" spans="25:27" x14ac:dyDescent="0.2">
      <c r="Y16400" s="396"/>
      <c r="Z16400" s="396"/>
      <c r="AA16400" s="441"/>
    </row>
    <row r="16401" spans="25:27" x14ac:dyDescent="0.2">
      <c r="Y16401" s="396"/>
      <c r="Z16401" s="396"/>
      <c r="AA16401" s="441"/>
    </row>
    <row r="16402" spans="25:27" x14ac:dyDescent="0.2">
      <c r="Y16402" s="396"/>
      <c r="Z16402" s="396"/>
      <c r="AA16402" s="441"/>
    </row>
    <row r="16403" spans="25:27" x14ac:dyDescent="0.2">
      <c r="Y16403" s="396"/>
      <c r="Z16403" s="396"/>
      <c r="AA16403" s="441"/>
    </row>
    <row r="16404" spans="25:27" x14ac:dyDescent="0.2">
      <c r="Y16404" s="396"/>
      <c r="Z16404" s="396"/>
      <c r="AA16404" s="441"/>
    </row>
    <row r="16405" spans="25:27" x14ac:dyDescent="0.2">
      <c r="Y16405" s="396"/>
      <c r="Z16405" s="396"/>
      <c r="AA16405" s="441"/>
    </row>
    <row r="16406" spans="25:27" x14ac:dyDescent="0.2">
      <c r="Y16406" s="396"/>
      <c r="Z16406" s="396"/>
      <c r="AA16406" s="441"/>
    </row>
    <row r="16407" spans="25:27" x14ac:dyDescent="0.2">
      <c r="Y16407" s="396"/>
      <c r="Z16407" s="396"/>
      <c r="AA16407" s="441"/>
    </row>
    <row r="16408" spans="25:27" x14ac:dyDescent="0.2">
      <c r="Y16408" s="396"/>
      <c r="Z16408" s="396"/>
      <c r="AA16408" s="441"/>
    </row>
    <row r="16409" spans="25:27" x14ac:dyDescent="0.2">
      <c r="Y16409" s="396"/>
      <c r="Z16409" s="396"/>
      <c r="AA16409" s="441"/>
    </row>
    <row r="16410" spans="25:27" x14ac:dyDescent="0.2">
      <c r="Y16410" s="396"/>
      <c r="Z16410" s="396"/>
      <c r="AA16410" s="441"/>
    </row>
    <row r="16411" spans="25:27" x14ac:dyDescent="0.2">
      <c r="Y16411" s="396"/>
      <c r="Z16411" s="396"/>
      <c r="AA16411" s="441"/>
    </row>
    <row r="16412" spans="25:27" x14ac:dyDescent="0.2">
      <c r="Y16412" s="396"/>
      <c r="Z16412" s="396"/>
      <c r="AA16412" s="441"/>
    </row>
    <row r="16413" spans="25:27" x14ac:dyDescent="0.2">
      <c r="Y16413" s="396"/>
      <c r="Z16413" s="396"/>
      <c r="AA16413" s="441"/>
    </row>
    <row r="16414" spans="25:27" x14ac:dyDescent="0.2">
      <c r="Y16414" s="396"/>
      <c r="Z16414" s="396"/>
      <c r="AA16414" s="441"/>
    </row>
    <row r="16415" spans="25:27" x14ac:dyDescent="0.2">
      <c r="Y16415" s="396"/>
      <c r="Z16415" s="396"/>
      <c r="AA16415" s="441"/>
    </row>
    <row r="16416" spans="25:27" x14ac:dyDescent="0.2">
      <c r="Y16416" s="396"/>
      <c r="Z16416" s="396"/>
      <c r="AA16416" s="441"/>
    </row>
    <row r="16417" spans="25:27" x14ac:dyDescent="0.2">
      <c r="Y16417" s="396"/>
      <c r="Z16417" s="396"/>
      <c r="AA16417" s="441"/>
    </row>
    <row r="16418" spans="25:27" x14ac:dyDescent="0.2">
      <c r="Y16418" s="396"/>
      <c r="Z16418" s="396"/>
      <c r="AA16418" s="441"/>
    </row>
    <row r="16419" spans="25:27" x14ac:dyDescent="0.2">
      <c r="Y16419" s="396"/>
      <c r="Z16419" s="396"/>
      <c r="AA16419" s="441"/>
    </row>
    <row r="16420" spans="25:27" x14ac:dyDescent="0.2">
      <c r="Y16420" s="396"/>
      <c r="Z16420" s="396"/>
      <c r="AA16420" s="441"/>
    </row>
    <row r="16421" spans="25:27" x14ac:dyDescent="0.2">
      <c r="Y16421" s="396"/>
      <c r="Z16421" s="396"/>
      <c r="AA16421" s="441"/>
    </row>
    <row r="16422" spans="25:27" x14ac:dyDescent="0.2">
      <c r="Y16422" s="396"/>
      <c r="Z16422" s="396"/>
      <c r="AA16422" s="441"/>
    </row>
    <row r="16423" spans="25:27" x14ac:dyDescent="0.2">
      <c r="Y16423" s="396"/>
      <c r="Z16423" s="396"/>
      <c r="AA16423" s="441"/>
    </row>
    <row r="16424" spans="25:27" x14ac:dyDescent="0.2">
      <c r="Y16424" s="396"/>
      <c r="Z16424" s="396"/>
      <c r="AA16424" s="441"/>
    </row>
    <row r="16425" spans="25:27" x14ac:dyDescent="0.2">
      <c r="Y16425" s="396"/>
      <c r="Z16425" s="396"/>
      <c r="AA16425" s="441"/>
    </row>
    <row r="16426" spans="25:27" x14ac:dyDescent="0.2">
      <c r="Y16426" s="396"/>
      <c r="Z16426" s="396"/>
      <c r="AA16426" s="441"/>
    </row>
    <row r="16427" spans="25:27" x14ac:dyDescent="0.2">
      <c r="Y16427" s="396"/>
      <c r="Z16427" s="396"/>
      <c r="AA16427" s="441"/>
    </row>
    <row r="16428" spans="25:27" x14ac:dyDescent="0.2">
      <c r="Y16428" s="396"/>
      <c r="Z16428" s="396"/>
      <c r="AA16428" s="441"/>
    </row>
    <row r="16429" spans="25:27" x14ac:dyDescent="0.2">
      <c r="Y16429" s="396"/>
      <c r="Z16429" s="396"/>
      <c r="AA16429" s="441"/>
    </row>
    <row r="16430" spans="25:27" x14ac:dyDescent="0.2">
      <c r="Y16430" s="396"/>
      <c r="Z16430" s="396"/>
      <c r="AA16430" s="441"/>
    </row>
    <row r="16431" spans="25:27" x14ac:dyDescent="0.2">
      <c r="Y16431" s="396"/>
      <c r="Z16431" s="396"/>
      <c r="AA16431" s="441"/>
    </row>
    <row r="16432" spans="25:27" x14ac:dyDescent="0.2">
      <c r="Y16432" s="396"/>
      <c r="Z16432" s="396"/>
      <c r="AA16432" s="441"/>
    </row>
    <row r="16433" spans="25:27" x14ac:dyDescent="0.2">
      <c r="Y16433" s="396"/>
      <c r="Z16433" s="396"/>
      <c r="AA16433" s="441"/>
    </row>
    <row r="16434" spans="25:27" x14ac:dyDescent="0.2">
      <c r="Y16434" s="396"/>
      <c r="Z16434" s="396"/>
      <c r="AA16434" s="441"/>
    </row>
    <row r="16435" spans="25:27" x14ac:dyDescent="0.2">
      <c r="Y16435" s="396"/>
      <c r="Z16435" s="396"/>
      <c r="AA16435" s="441"/>
    </row>
    <row r="16436" spans="25:27" x14ac:dyDescent="0.2">
      <c r="Y16436" s="396"/>
      <c r="Z16436" s="396"/>
      <c r="AA16436" s="441"/>
    </row>
    <row r="16437" spans="25:27" x14ac:dyDescent="0.2">
      <c r="Y16437" s="396"/>
      <c r="Z16437" s="396"/>
      <c r="AA16437" s="441"/>
    </row>
    <row r="16438" spans="25:27" x14ac:dyDescent="0.2">
      <c r="Y16438" s="396"/>
      <c r="Z16438" s="396"/>
      <c r="AA16438" s="441"/>
    </row>
    <row r="16439" spans="25:27" x14ac:dyDescent="0.2">
      <c r="Y16439" s="396"/>
      <c r="Z16439" s="396"/>
      <c r="AA16439" s="441"/>
    </row>
    <row r="16440" spans="25:27" x14ac:dyDescent="0.2">
      <c r="Y16440" s="396"/>
      <c r="Z16440" s="396"/>
      <c r="AA16440" s="441"/>
    </row>
    <row r="16441" spans="25:27" x14ac:dyDescent="0.2">
      <c r="Y16441" s="396"/>
      <c r="Z16441" s="396"/>
      <c r="AA16441" s="441"/>
    </row>
    <row r="16442" spans="25:27" x14ac:dyDescent="0.2">
      <c r="Y16442" s="396"/>
      <c r="Z16442" s="396"/>
      <c r="AA16442" s="441"/>
    </row>
    <row r="16443" spans="25:27" x14ac:dyDescent="0.2">
      <c r="Y16443" s="396"/>
      <c r="Z16443" s="396"/>
      <c r="AA16443" s="441"/>
    </row>
    <row r="16444" spans="25:27" x14ac:dyDescent="0.2">
      <c r="Y16444" s="396"/>
      <c r="Z16444" s="396"/>
      <c r="AA16444" s="441"/>
    </row>
    <row r="16445" spans="25:27" x14ac:dyDescent="0.2">
      <c r="Y16445" s="396"/>
      <c r="Z16445" s="396"/>
      <c r="AA16445" s="441"/>
    </row>
    <row r="16446" spans="25:27" x14ac:dyDescent="0.2">
      <c r="Y16446" s="396"/>
      <c r="Z16446" s="396"/>
      <c r="AA16446" s="441"/>
    </row>
    <row r="16447" spans="25:27" x14ac:dyDescent="0.2">
      <c r="Y16447" s="396"/>
      <c r="Z16447" s="396"/>
      <c r="AA16447" s="441"/>
    </row>
    <row r="16448" spans="25:27" x14ac:dyDescent="0.2">
      <c r="Y16448" s="396"/>
      <c r="Z16448" s="396"/>
      <c r="AA16448" s="441"/>
    </row>
    <row r="16449" spans="25:27" x14ac:dyDescent="0.2">
      <c r="Y16449" s="396"/>
      <c r="Z16449" s="396"/>
      <c r="AA16449" s="441"/>
    </row>
    <row r="16450" spans="25:27" x14ac:dyDescent="0.2">
      <c r="Y16450" s="396"/>
      <c r="Z16450" s="396"/>
      <c r="AA16450" s="441"/>
    </row>
    <row r="16451" spans="25:27" x14ac:dyDescent="0.2">
      <c r="Y16451" s="396"/>
      <c r="Z16451" s="396"/>
      <c r="AA16451" s="441"/>
    </row>
    <row r="16452" spans="25:27" x14ac:dyDescent="0.2">
      <c r="Y16452" s="396"/>
      <c r="Z16452" s="396"/>
      <c r="AA16452" s="441"/>
    </row>
    <row r="16453" spans="25:27" x14ac:dyDescent="0.2">
      <c r="Y16453" s="396"/>
      <c r="Z16453" s="396"/>
      <c r="AA16453" s="441"/>
    </row>
    <row r="16454" spans="25:27" x14ac:dyDescent="0.2">
      <c r="Y16454" s="396"/>
      <c r="Z16454" s="396"/>
      <c r="AA16454" s="441"/>
    </row>
    <row r="16455" spans="25:27" x14ac:dyDescent="0.2">
      <c r="Y16455" s="396"/>
      <c r="Z16455" s="396"/>
      <c r="AA16455" s="441"/>
    </row>
    <row r="16456" spans="25:27" x14ac:dyDescent="0.2">
      <c r="Y16456" s="396"/>
      <c r="Z16456" s="396"/>
      <c r="AA16456" s="441"/>
    </row>
    <row r="16457" spans="25:27" x14ac:dyDescent="0.2">
      <c r="Y16457" s="396"/>
      <c r="Z16457" s="396"/>
      <c r="AA16457" s="441"/>
    </row>
    <row r="16458" spans="25:27" x14ac:dyDescent="0.2">
      <c r="Y16458" s="396"/>
      <c r="Z16458" s="396"/>
      <c r="AA16458" s="441"/>
    </row>
    <row r="16459" spans="25:27" x14ac:dyDescent="0.2">
      <c r="Y16459" s="396"/>
      <c r="Z16459" s="396"/>
      <c r="AA16459" s="441"/>
    </row>
    <row r="16460" spans="25:27" x14ac:dyDescent="0.2">
      <c r="Y16460" s="396"/>
      <c r="Z16460" s="396"/>
      <c r="AA16460" s="441"/>
    </row>
    <row r="16461" spans="25:27" x14ac:dyDescent="0.2">
      <c r="Y16461" s="396"/>
      <c r="Z16461" s="396"/>
      <c r="AA16461" s="441"/>
    </row>
    <row r="16462" spans="25:27" x14ac:dyDescent="0.2">
      <c r="Y16462" s="396"/>
      <c r="Z16462" s="396"/>
      <c r="AA16462" s="441"/>
    </row>
    <row r="16463" spans="25:27" x14ac:dyDescent="0.2">
      <c r="Y16463" s="396"/>
      <c r="Z16463" s="396"/>
      <c r="AA16463" s="441"/>
    </row>
    <row r="16464" spans="25:27" x14ac:dyDescent="0.2">
      <c r="Y16464" s="396"/>
      <c r="Z16464" s="396"/>
      <c r="AA16464" s="441"/>
    </row>
    <row r="16465" spans="25:27" x14ac:dyDescent="0.2">
      <c r="Y16465" s="396"/>
      <c r="Z16465" s="396"/>
      <c r="AA16465" s="441"/>
    </row>
    <row r="16466" spans="25:27" x14ac:dyDescent="0.2">
      <c r="Y16466" s="396"/>
      <c r="Z16466" s="396"/>
      <c r="AA16466" s="441"/>
    </row>
    <row r="16467" spans="25:27" x14ac:dyDescent="0.2">
      <c r="Y16467" s="396"/>
      <c r="Z16467" s="396"/>
      <c r="AA16467" s="441"/>
    </row>
    <row r="16468" spans="25:27" x14ac:dyDescent="0.2">
      <c r="Y16468" s="396"/>
      <c r="Z16468" s="396"/>
      <c r="AA16468" s="441"/>
    </row>
    <row r="16469" spans="25:27" x14ac:dyDescent="0.2">
      <c r="Y16469" s="396"/>
      <c r="Z16469" s="396"/>
      <c r="AA16469" s="441"/>
    </row>
    <row r="16470" spans="25:27" x14ac:dyDescent="0.2">
      <c r="Y16470" s="396"/>
      <c r="Z16470" s="396"/>
      <c r="AA16470" s="441"/>
    </row>
    <row r="16471" spans="25:27" x14ac:dyDescent="0.2">
      <c r="Y16471" s="396"/>
      <c r="Z16471" s="396"/>
      <c r="AA16471" s="441"/>
    </row>
    <row r="16472" spans="25:27" x14ac:dyDescent="0.2">
      <c r="Y16472" s="396"/>
      <c r="Z16472" s="396"/>
      <c r="AA16472" s="441"/>
    </row>
    <row r="16473" spans="25:27" x14ac:dyDescent="0.2">
      <c r="Y16473" s="396"/>
      <c r="Z16473" s="396"/>
      <c r="AA16473" s="441"/>
    </row>
    <row r="16474" spans="25:27" x14ac:dyDescent="0.2">
      <c r="Y16474" s="396"/>
      <c r="Z16474" s="396"/>
      <c r="AA16474" s="441"/>
    </row>
    <row r="16475" spans="25:27" x14ac:dyDescent="0.2">
      <c r="Y16475" s="396"/>
      <c r="Z16475" s="396"/>
      <c r="AA16475" s="441"/>
    </row>
    <row r="16476" spans="25:27" x14ac:dyDescent="0.2">
      <c r="Y16476" s="396"/>
      <c r="Z16476" s="396"/>
      <c r="AA16476" s="441"/>
    </row>
    <row r="16477" spans="25:27" x14ac:dyDescent="0.2">
      <c r="Y16477" s="396"/>
      <c r="Z16477" s="396"/>
      <c r="AA16477" s="441"/>
    </row>
    <row r="16478" spans="25:27" x14ac:dyDescent="0.2">
      <c r="Y16478" s="396"/>
      <c r="Z16478" s="396"/>
      <c r="AA16478" s="441"/>
    </row>
    <row r="16479" spans="25:27" x14ac:dyDescent="0.2">
      <c r="Y16479" s="396"/>
      <c r="Z16479" s="396"/>
      <c r="AA16479" s="441"/>
    </row>
    <row r="16480" spans="25:27" x14ac:dyDescent="0.2">
      <c r="Y16480" s="396"/>
      <c r="Z16480" s="396"/>
      <c r="AA16480" s="441"/>
    </row>
    <row r="16481" spans="25:27" x14ac:dyDescent="0.2">
      <c r="Y16481" s="396"/>
      <c r="Z16481" s="396"/>
      <c r="AA16481" s="441"/>
    </row>
    <row r="16482" spans="25:27" x14ac:dyDescent="0.2">
      <c r="Y16482" s="396"/>
      <c r="Z16482" s="396"/>
      <c r="AA16482" s="441"/>
    </row>
    <row r="16483" spans="25:27" x14ac:dyDescent="0.2">
      <c r="Y16483" s="396"/>
      <c r="Z16483" s="396"/>
      <c r="AA16483" s="441"/>
    </row>
    <row r="16484" spans="25:27" x14ac:dyDescent="0.2">
      <c r="Y16484" s="396"/>
      <c r="Z16484" s="396"/>
      <c r="AA16484" s="441"/>
    </row>
    <row r="16485" spans="25:27" x14ac:dyDescent="0.2">
      <c r="Y16485" s="396"/>
      <c r="Z16485" s="396"/>
      <c r="AA16485" s="441"/>
    </row>
    <row r="16486" spans="25:27" x14ac:dyDescent="0.2">
      <c r="Y16486" s="396"/>
      <c r="Z16486" s="396"/>
      <c r="AA16486" s="441"/>
    </row>
    <row r="16487" spans="25:27" x14ac:dyDescent="0.2">
      <c r="Y16487" s="396"/>
      <c r="Z16487" s="396"/>
      <c r="AA16487" s="441"/>
    </row>
    <row r="16488" spans="25:27" x14ac:dyDescent="0.2">
      <c r="Y16488" s="396"/>
      <c r="Z16488" s="396"/>
      <c r="AA16488" s="441"/>
    </row>
    <row r="16489" spans="25:27" x14ac:dyDescent="0.2">
      <c r="Y16489" s="396"/>
      <c r="Z16489" s="396"/>
      <c r="AA16489" s="441"/>
    </row>
    <row r="16490" spans="25:27" x14ac:dyDescent="0.2">
      <c r="Y16490" s="396"/>
      <c r="Z16490" s="396"/>
      <c r="AA16490" s="441"/>
    </row>
    <row r="16491" spans="25:27" x14ac:dyDescent="0.2">
      <c r="Y16491" s="396"/>
      <c r="Z16491" s="396"/>
      <c r="AA16491" s="441"/>
    </row>
    <row r="16492" spans="25:27" x14ac:dyDescent="0.2">
      <c r="Y16492" s="396"/>
      <c r="Z16492" s="396"/>
      <c r="AA16492" s="441"/>
    </row>
    <row r="16493" spans="25:27" x14ac:dyDescent="0.2">
      <c r="Y16493" s="396"/>
      <c r="Z16493" s="396"/>
      <c r="AA16493" s="441"/>
    </row>
    <row r="16494" spans="25:27" x14ac:dyDescent="0.2">
      <c r="Y16494" s="396"/>
      <c r="Z16494" s="396"/>
      <c r="AA16494" s="441"/>
    </row>
    <row r="16495" spans="25:27" x14ac:dyDescent="0.2">
      <c r="Y16495" s="396"/>
      <c r="Z16495" s="396"/>
      <c r="AA16495" s="441"/>
    </row>
    <row r="16496" spans="25:27" x14ac:dyDescent="0.2">
      <c r="Y16496" s="396"/>
      <c r="Z16496" s="396"/>
      <c r="AA16496" s="441"/>
    </row>
    <row r="16497" spans="25:27" x14ac:dyDescent="0.2">
      <c r="Y16497" s="396"/>
      <c r="Z16497" s="396"/>
      <c r="AA16497" s="441"/>
    </row>
    <row r="16498" spans="25:27" x14ac:dyDescent="0.2">
      <c r="Y16498" s="396"/>
      <c r="Z16498" s="396"/>
      <c r="AA16498" s="441"/>
    </row>
    <row r="16499" spans="25:27" x14ac:dyDescent="0.2">
      <c r="Y16499" s="396"/>
      <c r="Z16499" s="396"/>
      <c r="AA16499" s="441"/>
    </row>
    <row r="16500" spans="25:27" x14ac:dyDescent="0.2">
      <c r="Y16500" s="396"/>
      <c r="Z16500" s="396"/>
      <c r="AA16500" s="441"/>
    </row>
    <row r="16501" spans="25:27" x14ac:dyDescent="0.2">
      <c r="Y16501" s="396"/>
      <c r="Z16501" s="396"/>
      <c r="AA16501" s="441"/>
    </row>
    <row r="16502" spans="25:27" x14ac:dyDescent="0.2">
      <c r="Y16502" s="396"/>
      <c r="Z16502" s="396"/>
      <c r="AA16502" s="441"/>
    </row>
    <row r="16503" spans="25:27" x14ac:dyDescent="0.2">
      <c r="Y16503" s="396"/>
      <c r="Z16503" s="396"/>
      <c r="AA16503" s="441"/>
    </row>
    <row r="16504" spans="25:27" x14ac:dyDescent="0.2">
      <c r="Y16504" s="396"/>
      <c r="Z16504" s="396"/>
      <c r="AA16504" s="441"/>
    </row>
    <row r="16505" spans="25:27" x14ac:dyDescent="0.2">
      <c r="Y16505" s="396"/>
      <c r="Z16505" s="396"/>
      <c r="AA16505" s="441"/>
    </row>
    <row r="16506" spans="25:27" x14ac:dyDescent="0.2">
      <c r="Y16506" s="396"/>
      <c r="Z16506" s="396"/>
      <c r="AA16506" s="441"/>
    </row>
    <row r="16507" spans="25:27" x14ac:dyDescent="0.2">
      <c r="Y16507" s="396"/>
      <c r="Z16507" s="396"/>
      <c r="AA16507" s="441"/>
    </row>
    <row r="16508" spans="25:27" x14ac:dyDescent="0.2">
      <c r="Y16508" s="396"/>
      <c r="Z16508" s="396"/>
      <c r="AA16508" s="441"/>
    </row>
    <row r="16509" spans="25:27" x14ac:dyDescent="0.2">
      <c r="Y16509" s="396"/>
      <c r="Z16509" s="396"/>
      <c r="AA16509" s="441"/>
    </row>
    <row r="16510" spans="25:27" x14ac:dyDescent="0.2">
      <c r="Y16510" s="396"/>
      <c r="Z16510" s="396"/>
      <c r="AA16510" s="441"/>
    </row>
    <row r="16511" spans="25:27" x14ac:dyDescent="0.2">
      <c r="Y16511" s="396"/>
      <c r="Z16511" s="396"/>
      <c r="AA16511" s="441"/>
    </row>
    <row r="16512" spans="25:27" x14ac:dyDescent="0.2">
      <c r="Y16512" s="396"/>
      <c r="Z16512" s="396"/>
      <c r="AA16512" s="441"/>
    </row>
    <row r="16513" spans="25:27" x14ac:dyDescent="0.2">
      <c r="Y16513" s="396"/>
      <c r="Z16513" s="396"/>
      <c r="AA16513" s="441"/>
    </row>
    <row r="16514" spans="25:27" x14ac:dyDescent="0.2">
      <c r="Y16514" s="396"/>
      <c r="Z16514" s="396"/>
      <c r="AA16514" s="441"/>
    </row>
    <row r="16515" spans="25:27" x14ac:dyDescent="0.2">
      <c r="Y16515" s="396"/>
      <c r="Z16515" s="396"/>
      <c r="AA16515" s="441"/>
    </row>
    <row r="16516" spans="25:27" x14ac:dyDescent="0.2">
      <c r="Y16516" s="396"/>
      <c r="Z16516" s="396"/>
      <c r="AA16516" s="441"/>
    </row>
    <row r="16517" spans="25:27" x14ac:dyDescent="0.2">
      <c r="Y16517" s="396"/>
      <c r="Z16517" s="396"/>
      <c r="AA16517" s="441"/>
    </row>
    <row r="16518" spans="25:27" x14ac:dyDescent="0.2">
      <c r="Y16518" s="396"/>
      <c r="Z16518" s="396"/>
      <c r="AA16518" s="441"/>
    </row>
    <row r="16519" spans="25:27" x14ac:dyDescent="0.2">
      <c r="Y16519" s="396"/>
      <c r="Z16519" s="396"/>
      <c r="AA16519" s="441"/>
    </row>
    <row r="16520" spans="25:27" x14ac:dyDescent="0.2">
      <c r="Y16520" s="396"/>
      <c r="Z16520" s="396"/>
      <c r="AA16520" s="441"/>
    </row>
    <row r="16521" spans="25:27" x14ac:dyDescent="0.2">
      <c r="Y16521" s="396"/>
      <c r="Z16521" s="396"/>
      <c r="AA16521" s="441"/>
    </row>
    <row r="16522" spans="25:27" x14ac:dyDescent="0.2">
      <c r="Y16522" s="396"/>
      <c r="Z16522" s="396"/>
      <c r="AA16522" s="441"/>
    </row>
    <row r="16523" spans="25:27" x14ac:dyDescent="0.2">
      <c r="Y16523" s="396"/>
      <c r="Z16523" s="396"/>
      <c r="AA16523" s="441"/>
    </row>
    <row r="16524" spans="25:27" x14ac:dyDescent="0.2">
      <c r="Y16524" s="396"/>
      <c r="Z16524" s="396"/>
      <c r="AA16524" s="441"/>
    </row>
    <row r="16525" spans="25:27" x14ac:dyDescent="0.2">
      <c r="Y16525" s="396"/>
      <c r="Z16525" s="396"/>
      <c r="AA16525" s="441"/>
    </row>
    <row r="16526" spans="25:27" x14ac:dyDescent="0.2">
      <c r="Y16526" s="396"/>
      <c r="Z16526" s="396"/>
      <c r="AA16526" s="441"/>
    </row>
    <row r="16527" spans="25:27" x14ac:dyDescent="0.2">
      <c r="Y16527" s="396"/>
      <c r="Z16527" s="396"/>
      <c r="AA16527" s="441"/>
    </row>
    <row r="16528" spans="25:27" x14ac:dyDescent="0.2">
      <c r="Y16528" s="396"/>
      <c r="Z16528" s="396"/>
      <c r="AA16528" s="441"/>
    </row>
    <row r="16529" spans="25:27" x14ac:dyDescent="0.2">
      <c r="Y16529" s="396"/>
      <c r="Z16529" s="396"/>
      <c r="AA16529" s="441"/>
    </row>
    <row r="16530" spans="25:27" x14ac:dyDescent="0.2">
      <c r="Y16530" s="396"/>
      <c r="Z16530" s="396"/>
      <c r="AA16530" s="441"/>
    </row>
    <row r="16531" spans="25:27" x14ac:dyDescent="0.2">
      <c r="Y16531" s="396"/>
      <c r="Z16531" s="396"/>
      <c r="AA16531" s="441"/>
    </row>
    <row r="16532" spans="25:27" x14ac:dyDescent="0.2">
      <c r="Y16532" s="396"/>
      <c r="Z16532" s="396"/>
      <c r="AA16532" s="441"/>
    </row>
    <row r="16533" spans="25:27" x14ac:dyDescent="0.2">
      <c r="Y16533" s="396"/>
      <c r="Z16533" s="396"/>
      <c r="AA16533" s="441"/>
    </row>
    <row r="16534" spans="25:27" x14ac:dyDescent="0.2">
      <c r="Y16534" s="396"/>
      <c r="Z16534" s="396"/>
      <c r="AA16534" s="441"/>
    </row>
    <row r="16535" spans="25:27" x14ac:dyDescent="0.2">
      <c r="Y16535" s="396"/>
      <c r="Z16535" s="396"/>
      <c r="AA16535" s="441"/>
    </row>
    <row r="16536" spans="25:27" x14ac:dyDescent="0.2">
      <c r="Y16536" s="396"/>
      <c r="Z16536" s="396"/>
      <c r="AA16536" s="441"/>
    </row>
    <row r="16537" spans="25:27" x14ac:dyDescent="0.2">
      <c r="Y16537" s="396"/>
      <c r="Z16537" s="396"/>
      <c r="AA16537" s="441"/>
    </row>
    <row r="16538" spans="25:27" x14ac:dyDescent="0.2">
      <c r="Y16538" s="396"/>
      <c r="Z16538" s="396"/>
      <c r="AA16538" s="441"/>
    </row>
    <row r="16539" spans="25:27" x14ac:dyDescent="0.2">
      <c r="Y16539" s="396"/>
      <c r="Z16539" s="396"/>
      <c r="AA16539" s="441"/>
    </row>
    <row r="16540" spans="25:27" x14ac:dyDescent="0.2">
      <c r="Y16540" s="396"/>
      <c r="Z16540" s="396"/>
      <c r="AA16540" s="441"/>
    </row>
    <row r="16541" spans="25:27" x14ac:dyDescent="0.2">
      <c r="Y16541" s="396"/>
      <c r="Z16541" s="396"/>
      <c r="AA16541" s="441"/>
    </row>
    <row r="16542" spans="25:27" x14ac:dyDescent="0.2">
      <c r="Y16542" s="396"/>
      <c r="Z16542" s="396"/>
      <c r="AA16542" s="441"/>
    </row>
    <row r="16543" spans="25:27" x14ac:dyDescent="0.2">
      <c r="Y16543" s="396"/>
      <c r="Z16543" s="396"/>
      <c r="AA16543" s="441"/>
    </row>
    <row r="16544" spans="25:27" x14ac:dyDescent="0.2">
      <c r="Y16544" s="396"/>
      <c r="Z16544" s="396"/>
      <c r="AA16544" s="441"/>
    </row>
    <row r="16545" spans="25:27" x14ac:dyDescent="0.2">
      <c r="Y16545" s="396"/>
      <c r="Z16545" s="396"/>
      <c r="AA16545" s="441"/>
    </row>
    <row r="16546" spans="25:27" x14ac:dyDescent="0.2">
      <c r="Y16546" s="396"/>
      <c r="Z16546" s="396"/>
      <c r="AA16546" s="441"/>
    </row>
    <row r="16547" spans="25:27" x14ac:dyDescent="0.2">
      <c r="Y16547" s="396"/>
      <c r="Z16547" s="396"/>
      <c r="AA16547" s="441"/>
    </row>
    <row r="16548" spans="25:27" x14ac:dyDescent="0.2">
      <c r="Y16548" s="396"/>
      <c r="Z16548" s="396"/>
      <c r="AA16548" s="441"/>
    </row>
    <row r="16549" spans="25:27" x14ac:dyDescent="0.2">
      <c r="Y16549" s="396"/>
      <c r="Z16549" s="396"/>
      <c r="AA16549" s="441"/>
    </row>
    <row r="16550" spans="25:27" x14ac:dyDescent="0.2">
      <c r="Y16550" s="396"/>
      <c r="Z16550" s="396"/>
      <c r="AA16550" s="441"/>
    </row>
    <row r="16551" spans="25:27" x14ac:dyDescent="0.2">
      <c r="Y16551" s="396"/>
      <c r="Z16551" s="396"/>
      <c r="AA16551" s="441"/>
    </row>
    <row r="16552" spans="25:27" x14ac:dyDescent="0.2">
      <c r="Y16552" s="396"/>
      <c r="Z16552" s="396"/>
      <c r="AA16552" s="441"/>
    </row>
    <row r="16553" spans="25:27" x14ac:dyDescent="0.2">
      <c r="Y16553" s="396"/>
      <c r="Z16553" s="396"/>
      <c r="AA16553" s="441"/>
    </row>
    <row r="16554" spans="25:27" x14ac:dyDescent="0.2">
      <c r="Y16554" s="396"/>
      <c r="Z16554" s="396"/>
      <c r="AA16554" s="441"/>
    </row>
    <row r="16555" spans="25:27" x14ac:dyDescent="0.2">
      <c r="Y16555" s="396"/>
      <c r="Z16555" s="396"/>
      <c r="AA16555" s="441"/>
    </row>
    <row r="16556" spans="25:27" x14ac:dyDescent="0.2">
      <c r="Y16556" s="396"/>
      <c r="Z16556" s="396"/>
      <c r="AA16556" s="441"/>
    </row>
    <row r="16557" spans="25:27" x14ac:dyDescent="0.2">
      <c r="Y16557" s="396"/>
      <c r="Z16557" s="396"/>
      <c r="AA16557" s="441"/>
    </row>
    <row r="16558" spans="25:27" x14ac:dyDescent="0.2">
      <c r="Y16558" s="396"/>
      <c r="Z16558" s="396"/>
      <c r="AA16558" s="441"/>
    </row>
    <row r="16559" spans="25:27" x14ac:dyDescent="0.2">
      <c r="Y16559" s="396"/>
      <c r="Z16559" s="396"/>
      <c r="AA16559" s="441"/>
    </row>
    <row r="16560" spans="25:27" x14ac:dyDescent="0.2">
      <c r="Y16560" s="396"/>
      <c r="Z16560" s="396"/>
      <c r="AA16560" s="441"/>
    </row>
    <row r="16561" spans="25:27" x14ac:dyDescent="0.2">
      <c r="Y16561" s="396"/>
      <c r="Z16561" s="396"/>
      <c r="AA16561" s="441"/>
    </row>
    <row r="16562" spans="25:27" x14ac:dyDescent="0.2">
      <c r="Y16562" s="396"/>
      <c r="Z16562" s="396"/>
      <c r="AA16562" s="441"/>
    </row>
    <row r="16563" spans="25:27" x14ac:dyDescent="0.2">
      <c r="Y16563" s="396"/>
      <c r="Z16563" s="396"/>
      <c r="AA16563" s="441"/>
    </row>
    <row r="16564" spans="25:27" x14ac:dyDescent="0.2">
      <c r="Y16564" s="396"/>
      <c r="Z16564" s="396"/>
      <c r="AA16564" s="441"/>
    </row>
    <row r="16565" spans="25:27" x14ac:dyDescent="0.2">
      <c r="Y16565" s="396"/>
      <c r="Z16565" s="396"/>
      <c r="AA16565" s="441"/>
    </row>
    <row r="16566" spans="25:27" x14ac:dyDescent="0.2">
      <c r="Y16566" s="396"/>
      <c r="Z16566" s="396"/>
      <c r="AA16566" s="441"/>
    </row>
    <row r="16567" spans="25:27" x14ac:dyDescent="0.2">
      <c r="Y16567" s="396"/>
      <c r="Z16567" s="396"/>
      <c r="AA16567" s="441"/>
    </row>
    <row r="16568" spans="25:27" x14ac:dyDescent="0.2">
      <c r="Y16568" s="396"/>
      <c r="Z16568" s="396"/>
      <c r="AA16568" s="441"/>
    </row>
    <row r="16569" spans="25:27" x14ac:dyDescent="0.2">
      <c r="Y16569" s="396"/>
      <c r="Z16569" s="396"/>
      <c r="AA16569" s="441"/>
    </row>
    <row r="16570" spans="25:27" x14ac:dyDescent="0.2">
      <c r="Y16570" s="396"/>
      <c r="Z16570" s="396"/>
      <c r="AA16570" s="441"/>
    </row>
    <row r="16571" spans="25:27" x14ac:dyDescent="0.2">
      <c r="Y16571" s="396"/>
      <c r="Z16571" s="396"/>
      <c r="AA16571" s="441"/>
    </row>
    <row r="16572" spans="25:27" x14ac:dyDescent="0.2">
      <c r="Y16572" s="396"/>
      <c r="Z16572" s="396"/>
      <c r="AA16572" s="441"/>
    </row>
    <row r="16573" spans="25:27" x14ac:dyDescent="0.2">
      <c r="Y16573" s="396"/>
      <c r="Z16573" s="396"/>
      <c r="AA16573" s="441"/>
    </row>
    <row r="16574" spans="25:27" x14ac:dyDescent="0.2">
      <c r="Y16574" s="396"/>
      <c r="Z16574" s="396"/>
      <c r="AA16574" s="441"/>
    </row>
    <row r="16575" spans="25:27" x14ac:dyDescent="0.2">
      <c r="Y16575" s="396"/>
      <c r="Z16575" s="396"/>
      <c r="AA16575" s="441"/>
    </row>
    <row r="16576" spans="25:27" x14ac:dyDescent="0.2">
      <c r="Y16576" s="396"/>
      <c r="Z16576" s="396"/>
      <c r="AA16576" s="441"/>
    </row>
    <row r="16577" spans="25:27" x14ac:dyDescent="0.2">
      <c r="Y16577" s="396"/>
      <c r="Z16577" s="396"/>
      <c r="AA16577" s="441"/>
    </row>
    <row r="16578" spans="25:27" x14ac:dyDescent="0.2">
      <c r="Y16578" s="396"/>
      <c r="Z16578" s="396"/>
      <c r="AA16578" s="441"/>
    </row>
    <row r="16579" spans="25:27" x14ac:dyDescent="0.2">
      <c r="Y16579" s="396"/>
      <c r="Z16579" s="396"/>
      <c r="AA16579" s="441"/>
    </row>
    <row r="16580" spans="25:27" x14ac:dyDescent="0.2">
      <c r="Y16580" s="396"/>
      <c r="Z16580" s="396"/>
      <c r="AA16580" s="441"/>
    </row>
    <row r="16581" spans="25:27" x14ac:dyDescent="0.2">
      <c r="Y16581" s="396"/>
      <c r="Z16581" s="396"/>
      <c r="AA16581" s="441"/>
    </row>
    <row r="16582" spans="25:27" x14ac:dyDescent="0.2">
      <c r="Y16582" s="396"/>
      <c r="Z16582" s="396"/>
      <c r="AA16582" s="441"/>
    </row>
    <row r="16583" spans="25:27" x14ac:dyDescent="0.2">
      <c r="Y16583" s="396"/>
      <c r="Z16583" s="396"/>
      <c r="AA16583" s="441"/>
    </row>
    <row r="16584" spans="25:27" x14ac:dyDescent="0.2">
      <c r="Y16584" s="396"/>
      <c r="Z16584" s="396"/>
      <c r="AA16584" s="441"/>
    </row>
    <row r="16585" spans="25:27" x14ac:dyDescent="0.2">
      <c r="Y16585" s="396"/>
      <c r="Z16585" s="396"/>
      <c r="AA16585" s="441"/>
    </row>
    <row r="16586" spans="25:27" x14ac:dyDescent="0.2">
      <c r="Y16586" s="396"/>
      <c r="Z16586" s="396"/>
      <c r="AA16586" s="441"/>
    </row>
    <row r="16587" spans="25:27" x14ac:dyDescent="0.2">
      <c r="Y16587" s="396"/>
      <c r="Z16587" s="396"/>
      <c r="AA16587" s="441"/>
    </row>
    <row r="16588" spans="25:27" x14ac:dyDescent="0.2">
      <c r="Y16588" s="396"/>
      <c r="Z16588" s="396"/>
      <c r="AA16588" s="441"/>
    </row>
    <row r="16589" spans="25:27" x14ac:dyDescent="0.2">
      <c r="Y16589" s="396"/>
      <c r="Z16589" s="396"/>
      <c r="AA16589" s="441"/>
    </row>
    <row r="16590" spans="25:27" x14ac:dyDescent="0.2">
      <c r="Y16590" s="396"/>
      <c r="Z16590" s="396"/>
      <c r="AA16590" s="441"/>
    </row>
    <row r="16591" spans="25:27" x14ac:dyDescent="0.2">
      <c r="Y16591" s="396"/>
      <c r="Z16591" s="396"/>
      <c r="AA16591" s="441"/>
    </row>
    <row r="16592" spans="25:27" x14ac:dyDescent="0.2">
      <c r="Y16592" s="396"/>
      <c r="Z16592" s="396"/>
      <c r="AA16592" s="441"/>
    </row>
    <row r="16593" spans="25:27" x14ac:dyDescent="0.2">
      <c r="Y16593" s="396"/>
      <c r="Z16593" s="396"/>
      <c r="AA16593" s="441"/>
    </row>
    <row r="16594" spans="25:27" x14ac:dyDescent="0.2">
      <c r="Y16594" s="396"/>
      <c r="Z16594" s="396"/>
      <c r="AA16594" s="441"/>
    </row>
    <row r="16595" spans="25:27" x14ac:dyDescent="0.2">
      <c r="Y16595" s="396"/>
      <c r="Z16595" s="396"/>
      <c r="AA16595" s="441"/>
    </row>
    <row r="16596" spans="25:27" x14ac:dyDescent="0.2">
      <c r="Y16596" s="396"/>
      <c r="Z16596" s="396"/>
      <c r="AA16596" s="441"/>
    </row>
    <row r="16597" spans="25:27" x14ac:dyDescent="0.2">
      <c r="Y16597" s="396"/>
      <c r="Z16597" s="396"/>
      <c r="AA16597" s="441"/>
    </row>
    <row r="16598" spans="25:27" x14ac:dyDescent="0.2">
      <c r="Y16598" s="396"/>
      <c r="Z16598" s="396"/>
      <c r="AA16598" s="441"/>
    </row>
    <row r="16599" spans="25:27" x14ac:dyDescent="0.2">
      <c r="Y16599" s="396"/>
      <c r="Z16599" s="396"/>
      <c r="AA16599" s="441"/>
    </row>
    <row r="16600" spans="25:27" x14ac:dyDescent="0.2">
      <c r="Y16600" s="396"/>
      <c r="Z16600" s="396"/>
      <c r="AA16600" s="441"/>
    </row>
    <row r="16601" spans="25:27" x14ac:dyDescent="0.2">
      <c r="Y16601" s="396"/>
      <c r="Z16601" s="396"/>
      <c r="AA16601" s="441"/>
    </row>
    <row r="16602" spans="25:27" x14ac:dyDescent="0.2">
      <c r="Y16602" s="396"/>
      <c r="Z16602" s="396"/>
      <c r="AA16602" s="441"/>
    </row>
    <row r="16603" spans="25:27" x14ac:dyDescent="0.2">
      <c r="Y16603" s="396"/>
      <c r="Z16603" s="396"/>
      <c r="AA16603" s="441"/>
    </row>
    <row r="16604" spans="25:27" x14ac:dyDescent="0.2">
      <c r="Y16604" s="396"/>
      <c r="Z16604" s="396"/>
      <c r="AA16604" s="441"/>
    </row>
    <row r="16605" spans="25:27" x14ac:dyDescent="0.2">
      <c r="Y16605" s="396"/>
      <c r="Z16605" s="396"/>
      <c r="AA16605" s="441"/>
    </row>
    <row r="16606" spans="25:27" x14ac:dyDescent="0.2">
      <c r="Y16606" s="396"/>
      <c r="Z16606" s="396"/>
      <c r="AA16606" s="441"/>
    </row>
    <row r="16607" spans="25:27" x14ac:dyDescent="0.2">
      <c r="Y16607" s="396"/>
      <c r="Z16607" s="396"/>
      <c r="AA16607" s="441"/>
    </row>
    <row r="16608" spans="25:27" x14ac:dyDescent="0.2">
      <c r="Y16608" s="396"/>
      <c r="Z16608" s="396"/>
      <c r="AA16608" s="441"/>
    </row>
    <row r="16609" spans="25:27" x14ac:dyDescent="0.2">
      <c r="Y16609" s="396"/>
      <c r="Z16609" s="396"/>
      <c r="AA16609" s="441"/>
    </row>
    <row r="16610" spans="25:27" x14ac:dyDescent="0.2">
      <c r="Y16610" s="396"/>
      <c r="Z16610" s="396"/>
      <c r="AA16610" s="441"/>
    </row>
    <row r="16611" spans="25:27" x14ac:dyDescent="0.2">
      <c r="Y16611" s="396"/>
      <c r="Z16611" s="396"/>
      <c r="AA16611" s="441"/>
    </row>
    <row r="16612" spans="25:27" x14ac:dyDescent="0.2">
      <c r="Y16612" s="396"/>
      <c r="Z16612" s="396"/>
      <c r="AA16612" s="441"/>
    </row>
    <row r="16613" spans="25:27" x14ac:dyDescent="0.2">
      <c r="Y16613" s="396"/>
      <c r="Z16613" s="396"/>
      <c r="AA16613" s="441"/>
    </row>
    <row r="16614" spans="25:27" x14ac:dyDescent="0.2">
      <c r="Y16614" s="396"/>
      <c r="Z16614" s="396"/>
      <c r="AA16614" s="441"/>
    </row>
    <row r="16615" spans="25:27" x14ac:dyDescent="0.2">
      <c r="Y16615" s="396"/>
      <c r="Z16615" s="396"/>
      <c r="AA16615" s="441"/>
    </row>
    <row r="16616" spans="25:27" x14ac:dyDescent="0.2">
      <c r="Y16616" s="396"/>
      <c r="Z16616" s="396"/>
      <c r="AA16616" s="441"/>
    </row>
    <row r="16617" spans="25:27" x14ac:dyDescent="0.2">
      <c r="Y16617" s="396"/>
      <c r="Z16617" s="396"/>
      <c r="AA16617" s="441"/>
    </row>
    <row r="16618" spans="25:27" x14ac:dyDescent="0.2">
      <c r="Y16618" s="396"/>
      <c r="Z16618" s="396"/>
      <c r="AA16618" s="441"/>
    </row>
    <row r="16619" spans="25:27" x14ac:dyDescent="0.2">
      <c r="Y16619" s="396"/>
      <c r="Z16619" s="396"/>
      <c r="AA16619" s="441"/>
    </row>
    <row r="16620" spans="25:27" x14ac:dyDescent="0.2">
      <c r="Y16620" s="396"/>
      <c r="Z16620" s="396"/>
      <c r="AA16620" s="441"/>
    </row>
    <row r="16621" spans="25:27" x14ac:dyDescent="0.2">
      <c r="Y16621" s="396"/>
      <c r="Z16621" s="396"/>
      <c r="AA16621" s="441"/>
    </row>
    <row r="16622" spans="25:27" x14ac:dyDescent="0.2">
      <c r="Y16622" s="396"/>
      <c r="Z16622" s="396"/>
      <c r="AA16622" s="441"/>
    </row>
    <row r="16623" spans="25:27" x14ac:dyDescent="0.2">
      <c r="Y16623" s="396"/>
      <c r="Z16623" s="396"/>
      <c r="AA16623" s="441"/>
    </row>
    <row r="16624" spans="25:27" x14ac:dyDescent="0.2">
      <c r="Y16624" s="396"/>
      <c r="Z16624" s="396"/>
      <c r="AA16624" s="441"/>
    </row>
    <row r="16625" spans="25:27" x14ac:dyDescent="0.2">
      <c r="Y16625" s="396"/>
      <c r="Z16625" s="396"/>
      <c r="AA16625" s="441"/>
    </row>
    <row r="16626" spans="25:27" x14ac:dyDescent="0.2">
      <c r="Y16626" s="396"/>
      <c r="Z16626" s="396"/>
      <c r="AA16626" s="441"/>
    </row>
    <row r="16627" spans="25:27" x14ac:dyDescent="0.2">
      <c r="Y16627" s="396"/>
      <c r="Z16627" s="396"/>
      <c r="AA16627" s="441"/>
    </row>
    <row r="16628" spans="25:27" x14ac:dyDescent="0.2">
      <c r="Y16628" s="396"/>
      <c r="Z16628" s="396"/>
      <c r="AA16628" s="441"/>
    </row>
    <row r="16629" spans="25:27" x14ac:dyDescent="0.2">
      <c r="Y16629" s="396"/>
      <c r="Z16629" s="396"/>
      <c r="AA16629" s="441"/>
    </row>
    <row r="16630" spans="25:27" x14ac:dyDescent="0.2">
      <c r="Y16630" s="396"/>
      <c r="Z16630" s="396"/>
      <c r="AA16630" s="441"/>
    </row>
    <row r="16631" spans="25:27" x14ac:dyDescent="0.2">
      <c r="Y16631" s="396"/>
      <c r="Z16631" s="396"/>
      <c r="AA16631" s="441"/>
    </row>
    <row r="16632" spans="25:27" x14ac:dyDescent="0.2">
      <c r="Y16632" s="396"/>
      <c r="Z16632" s="396"/>
      <c r="AA16632" s="441"/>
    </row>
    <row r="16633" spans="25:27" x14ac:dyDescent="0.2">
      <c r="Y16633" s="396"/>
      <c r="Z16633" s="396"/>
      <c r="AA16633" s="441"/>
    </row>
    <row r="16634" spans="25:27" x14ac:dyDescent="0.2">
      <c r="Y16634" s="396"/>
      <c r="Z16634" s="396"/>
      <c r="AA16634" s="441"/>
    </row>
    <row r="16635" spans="25:27" x14ac:dyDescent="0.2">
      <c r="Y16635" s="396"/>
      <c r="Z16635" s="396"/>
      <c r="AA16635" s="441"/>
    </row>
    <row r="16636" spans="25:27" x14ac:dyDescent="0.2">
      <c r="Y16636" s="396"/>
      <c r="Z16636" s="396"/>
      <c r="AA16636" s="441"/>
    </row>
    <row r="16637" spans="25:27" x14ac:dyDescent="0.2">
      <c r="Y16637" s="396"/>
      <c r="Z16637" s="396"/>
      <c r="AA16637" s="441"/>
    </row>
    <row r="16638" spans="25:27" x14ac:dyDescent="0.2">
      <c r="Y16638" s="396"/>
      <c r="Z16638" s="396"/>
      <c r="AA16638" s="441"/>
    </row>
    <row r="16639" spans="25:27" x14ac:dyDescent="0.2">
      <c r="Y16639" s="396"/>
      <c r="Z16639" s="396"/>
      <c r="AA16639" s="441"/>
    </row>
    <row r="16640" spans="25:27" x14ac:dyDescent="0.2">
      <c r="Y16640" s="396"/>
      <c r="Z16640" s="396"/>
      <c r="AA16640" s="441"/>
    </row>
    <row r="16641" spans="25:27" x14ac:dyDescent="0.2">
      <c r="Y16641" s="396"/>
      <c r="Z16641" s="396"/>
      <c r="AA16641" s="441"/>
    </row>
    <row r="16642" spans="25:27" x14ac:dyDescent="0.2">
      <c r="Y16642" s="396"/>
      <c r="Z16642" s="396"/>
      <c r="AA16642" s="441"/>
    </row>
    <row r="16643" spans="25:27" x14ac:dyDescent="0.2">
      <c r="Y16643" s="396"/>
      <c r="Z16643" s="396"/>
      <c r="AA16643" s="441"/>
    </row>
    <row r="16644" spans="25:27" x14ac:dyDescent="0.2">
      <c r="Y16644" s="396"/>
      <c r="Z16644" s="396"/>
      <c r="AA16644" s="441"/>
    </row>
    <row r="16645" spans="25:27" x14ac:dyDescent="0.2">
      <c r="Y16645" s="396"/>
      <c r="Z16645" s="396"/>
      <c r="AA16645" s="441"/>
    </row>
    <row r="16646" spans="25:27" x14ac:dyDescent="0.2">
      <c r="Y16646" s="396"/>
      <c r="Z16646" s="396"/>
      <c r="AA16646" s="441"/>
    </row>
    <row r="16647" spans="25:27" x14ac:dyDescent="0.2">
      <c r="Y16647" s="396"/>
      <c r="Z16647" s="396"/>
      <c r="AA16647" s="441"/>
    </row>
    <row r="16648" spans="25:27" x14ac:dyDescent="0.2">
      <c r="Y16648" s="396"/>
      <c r="Z16648" s="396"/>
      <c r="AA16648" s="441"/>
    </row>
    <row r="16649" spans="25:27" x14ac:dyDescent="0.2">
      <c r="Y16649" s="396"/>
      <c r="Z16649" s="396"/>
      <c r="AA16649" s="441"/>
    </row>
    <row r="16650" spans="25:27" x14ac:dyDescent="0.2">
      <c r="Y16650" s="396"/>
      <c r="Z16650" s="396"/>
      <c r="AA16650" s="441"/>
    </row>
    <row r="16651" spans="25:27" x14ac:dyDescent="0.2">
      <c r="Y16651" s="396"/>
      <c r="Z16651" s="396"/>
      <c r="AA16651" s="441"/>
    </row>
    <row r="16652" spans="25:27" x14ac:dyDescent="0.2">
      <c r="Y16652" s="396"/>
      <c r="Z16652" s="396"/>
      <c r="AA16652" s="441"/>
    </row>
    <row r="16653" spans="25:27" x14ac:dyDescent="0.2">
      <c r="Y16653" s="396"/>
      <c r="Z16653" s="396"/>
      <c r="AA16653" s="441"/>
    </row>
    <row r="16654" spans="25:27" x14ac:dyDescent="0.2">
      <c r="Y16654" s="396"/>
      <c r="Z16654" s="396"/>
      <c r="AA16654" s="441"/>
    </row>
    <row r="16655" spans="25:27" x14ac:dyDescent="0.2">
      <c r="Y16655" s="396"/>
      <c r="Z16655" s="396"/>
      <c r="AA16655" s="441"/>
    </row>
    <row r="16656" spans="25:27" x14ac:dyDescent="0.2">
      <c r="Y16656" s="396"/>
      <c r="Z16656" s="396"/>
      <c r="AA16656" s="441"/>
    </row>
    <row r="16657" spans="25:27" x14ac:dyDescent="0.2">
      <c r="Y16657" s="396"/>
      <c r="Z16657" s="396"/>
      <c r="AA16657" s="441"/>
    </row>
    <row r="16658" spans="25:27" x14ac:dyDescent="0.2">
      <c r="Y16658" s="396"/>
      <c r="Z16658" s="396"/>
      <c r="AA16658" s="441"/>
    </row>
    <row r="16659" spans="25:27" x14ac:dyDescent="0.2">
      <c r="Y16659" s="396"/>
      <c r="Z16659" s="396"/>
      <c r="AA16659" s="441"/>
    </row>
    <row r="16660" spans="25:27" x14ac:dyDescent="0.2">
      <c r="Y16660" s="396"/>
      <c r="Z16660" s="396"/>
      <c r="AA16660" s="441"/>
    </row>
    <row r="16661" spans="25:27" x14ac:dyDescent="0.2">
      <c r="Y16661" s="396"/>
      <c r="Z16661" s="396"/>
      <c r="AA16661" s="441"/>
    </row>
    <row r="16662" spans="25:27" x14ac:dyDescent="0.2">
      <c r="Y16662" s="396"/>
      <c r="Z16662" s="396"/>
      <c r="AA16662" s="441"/>
    </row>
    <row r="16663" spans="25:27" x14ac:dyDescent="0.2">
      <c r="Y16663" s="396"/>
      <c r="Z16663" s="396"/>
      <c r="AA16663" s="441"/>
    </row>
    <row r="16664" spans="25:27" x14ac:dyDescent="0.2">
      <c r="Y16664" s="396"/>
      <c r="Z16664" s="396"/>
      <c r="AA16664" s="441"/>
    </row>
    <row r="16665" spans="25:27" x14ac:dyDescent="0.2">
      <c r="Y16665" s="396"/>
      <c r="Z16665" s="396"/>
      <c r="AA16665" s="441"/>
    </row>
    <row r="16666" spans="25:27" x14ac:dyDescent="0.2">
      <c r="Y16666" s="396"/>
      <c r="Z16666" s="396"/>
      <c r="AA16666" s="441"/>
    </row>
    <row r="16667" spans="25:27" x14ac:dyDescent="0.2">
      <c r="Y16667" s="396"/>
      <c r="Z16667" s="396"/>
      <c r="AA16667" s="441"/>
    </row>
    <row r="16668" spans="25:27" x14ac:dyDescent="0.2">
      <c r="Y16668" s="396"/>
      <c r="Z16668" s="396"/>
      <c r="AA16668" s="441"/>
    </row>
    <row r="16669" spans="25:27" x14ac:dyDescent="0.2">
      <c r="Y16669" s="396"/>
      <c r="Z16669" s="396"/>
      <c r="AA16669" s="441"/>
    </row>
    <row r="16670" spans="25:27" x14ac:dyDescent="0.2">
      <c r="Y16670" s="396"/>
      <c r="Z16670" s="396"/>
      <c r="AA16670" s="441"/>
    </row>
    <row r="16671" spans="25:27" x14ac:dyDescent="0.2">
      <c r="Y16671" s="396"/>
      <c r="Z16671" s="396"/>
      <c r="AA16671" s="441"/>
    </row>
    <row r="16672" spans="25:27" x14ac:dyDescent="0.2">
      <c r="Y16672" s="396"/>
      <c r="Z16672" s="396"/>
      <c r="AA16672" s="441"/>
    </row>
    <row r="16673" spans="25:27" x14ac:dyDescent="0.2">
      <c r="Y16673" s="396"/>
      <c r="Z16673" s="396"/>
      <c r="AA16673" s="441"/>
    </row>
    <row r="16674" spans="25:27" x14ac:dyDescent="0.2">
      <c r="Y16674" s="396"/>
      <c r="Z16674" s="396"/>
      <c r="AA16674" s="441"/>
    </row>
    <row r="16675" spans="25:27" x14ac:dyDescent="0.2">
      <c r="Y16675" s="396"/>
      <c r="Z16675" s="396"/>
      <c r="AA16675" s="441"/>
    </row>
    <row r="16676" spans="25:27" x14ac:dyDescent="0.2">
      <c r="Y16676" s="396"/>
      <c r="Z16676" s="396"/>
      <c r="AA16676" s="441"/>
    </row>
    <row r="16677" spans="25:27" x14ac:dyDescent="0.2">
      <c r="Y16677" s="396"/>
      <c r="Z16677" s="396"/>
      <c r="AA16677" s="441"/>
    </row>
    <row r="16678" spans="25:27" x14ac:dyDescent="0.2">
      <c r="Y16678" s="396"/>
      <c r="Z16678" s="396"/>
      <c r="AA16678" s="441"/>
    </row>
    <row r="16679" spans="25:27" x14ac:dyDescent="0.2">
      <c r="Y16679" s="396"/>
      <c r="Z16679" s="396"/>
      <c r="AA16679" s="441"/>
    </row>
    <row r="16680" spans="25:27" x14ac:dyDescent="0.2">
      <c r="Y16680" s="396"/>
      <c r="Z16680" s="396"/>
      <c r="AA16680" s="441"/>
    </row>
    <row r="16681" spans="25:27" x14ac:dyDescent="0.2">
      <c r="Y16681" s="396"/>
      <c r="Z16681" s="396"/>
      <c r="AA16681" s="441"/>
    </row>
    <row r="16682" spans="25:27" x14ac:dyDescent="0.2">
      <c r="Y16682" s="396"/>
      <c r="Z16682" s="396"/>
      <c r="AA16682" s="441"/>
    </row>
    <row r="16683" spans="25:27" x14ac:dyDescent="0.2">
      <c r="Y16683" s="396"/>
      <c r="Z16683" s="396"/>
      <c r="AA16683" s="441"/>
    </row>
    <row r="16684" spans="25:27" x14ac:dyDescent="0.2">
      <c r="Y16684" s="396"/>
      <c r="Z16684" s="396"/>
      <c r="AA16684" s="441"/>
    </row>
    <row r="16685" spans="25:27" x14ac:dyDescent="0.2">
      <c r="Y16685" s="396"/>
      <c r="Z16685" s="396"/>
      <c r="AA16685" s="441"/>
    </row>
    <row r="16686" spans="25:27" x14ac:dyDescent="0.2">
      <c r="Y16686" s="396"/>
      <c r="Z16686" s="396"/>
      <c r="AA16686" s="441"/>
    </row>
    <row r="16687" spans="25:27" x14ac:dyDescent="0.2">
      <c r="Y16687" s="396"/>
      <c r="Z16687" s="396"/>
      <c r="AA16687" s="441"/>
    </row>
    <row r="16688" spans="25:27" x14ac:dyDescent="0.2">
      <c r="Y16688" s="396"/>
      <c r="Z16688" s="396"/>
      <c r="AA16688" s="441"/>
    </row>
    <row r="16689" spans="25:27" x14ac:dyDescent="0.2">
      <c r="Y16689" s="396"/>
      <c r="Z16689" s="396"/>
      <c r="AA16689" s="441"/>
    </row>
    <row r="16690" spans="25:27" x14ac:dyDescent="0.2">
      <c r="Y16690" s="396"/>
      <c r="Z16690" s="396"/>
      <c r="AA16690" s="441"/>
    </row>
    <row r="16691" spans="25:27" x14ac:dyDescent="0.2">
      <c r="Y16691" s="396"/>
      <c r="Z16691" s="396"/>
      <c r="AA16691" s="441"/>
    </row>
    <row r="16692" spans="25:27" x14ac:dyDescent="0.2">
      <c r="Y16692" s="396"/>
      <c r="Z16692" s="396"/>
      <c r="AA16692" s="441"/>
    </row>
    <row r="16693" spans="25:27" x14ac:dyDescent="0.2">
      <c r="Y16693" s="396"/>
      <c r="Z16693" s="396"/>
      <c r="AA16693" s="441"/>
    </row>
    <row r="16694" spans="25:27" x14ac:dyDescent="0.2">
      <c r="Y16694" s="396"/>
      <c r="Z16694" s="396"/>
      <c r="AA16694" s="441"/>
    </row>
    <row r="16695" spans="25:27" x14ac:dyDescent="0.2">
      <c r="Y16695" s="396"/>
      <c r="Z16695" s="396"/>
      <c r="AA16695" s="441"/>
    </row>
    <row r="16696" spans="25:27" x14ac:dyDescent="0.2">
      <c r="Y16696" s="396"/>
      <c r="Z16696" s="396"/>
      <c r="AA16696" s="441"/>
    </row>
    <row r="16697" spans="25:27" x14ac:dyDescent="0.2">
      <c r="Y16697" s="396"/>
      <c r="Z16697" s="396"/>
      <c r="AA16697" s="441"/>
    </row>
    <row r="16698" spans="25:27" x14ac:dyDescent="0.2">
      <c r="Y16698" s="396"/>
      <c r="Z16698" s="396"/>
      <c r="AA16698" s="441"/>
    </row>
    <row r="16699" spans="25:27" x14ac:dyDescent="0.2">
      <c r="Y16699" s="396"/>
      <c r="Z16699" s="396"/>
      <c r="AA16699" s="441"/>
    </row>
    <row r="16700" spans="25:27" x14ac:dyDescent="0.2">
      <c r="Y16700" s="396"/>
      <c r="Z16700" s="396"/>
      <c r="AA16700" s="441"/>
    </row>
    <row r="16701" spans="25:27" x14ac:dyDescent="0.2">
      <c r="Y16701" s="396"/>
      <c r="Z16701" s="396"/>
      <c r="AA16701" s="441"/>
    </row>
    <row r="16702" spans="25:27" x14ac:dyDescent="0.2">
      <c r="Y16702" s="396"/>
      <c r="Z16702" s="396"/>
      <c r="AA16702" s="441"/>
    </row>
    <row r="16703" spans="25:27" x14ac:dyDescent="0.2">
      <c r="Y16703" s="396"/>
      <c r="Z16703" s="396"/>
      <c r="AA16703" s="441"/>
    </row>
    <row r="16704" spans="25:27" x14ac:dyDescent="0.2">
      <c r="Y16704" s="396"/>
      <c r="Z16704" s="396"/>
      <c r="AA16704" s="441"/>
    </row>
    <row r="16705" spans="25:27" x14ac:dyDescent="0.2">
      <c r="Y16705" s="396"/>
      <c r="Z16705" s="396"/>
      <c r="AA16705" s="441"/>
    </row>
    <row r="16706" spans="25:27" x14ac:dyDescent="0.2">
      <c r="Y16706" s="396"/>
      <c r="Z16706" s="396"/>
      <c r="AA16706" s="441"/>
    </row>
    <row r="16707" spans="25:27" x14ac:dyDescent="0.2">
      <c r="Y16707" s="396"/>
      <c r="Z16707" s="396"/>
      <c r="AA16707" s="441"/>
    </row>
    <row r="16708" spans="25:27" x14ac:dyDescent="0.2">
      <c r="Y16708" s="396"/>
      <c r="Z16708" s="396"/>
      <c r="AA16708" s="441"/>
    </row>
    <row r="16709" spans="25:27" x14ac:dyDescent="0.2">
      <c r="Y16709" s="396"/>
      <c r="Z16709" s="396"/>
      <c r="AA16709" s="441"/>
    </row>
    <row r="16710" spans="25:27" x14ac:dyDescent="0.2">
      <c r="Y16710" s="396"/>
      <c r="Z16710" s="396"/>
      <c r="AA16710" s="441"/>
    </row>
    <row r="16711" spans="25:27" x14ac:dyDescent="0.2">
      <c r="Y16711" s="396"/>
      <c r="Z16711" s="396"/>
      <c r="AA16711" s="441"/>
    </row>
    <row r="16712" spans="25:27" x14ac:dyDescent="0.2">
      <c r="Y16712" s="396"/>
      <c r="Z16712" s="396"/>
      <c r="AA16712" s="441"/>
    </row>
    <row r="16713" spans="25:27" x14ac:dyDescent="0.2">
      <c r="Y16713" s="396"/>
      <c r="Z16713" s="396"/>
      <c r="AA16713" s="441"/>
    </row>
    <row r="16714" spans="25:27" x14ac:dyDescent="0.2">
      <c r="Y16714" s="396"/>
      <c r="Z16714" s="396"/>
      <c r="AA16714" s="441"/>
    </row>
    <row r="16715" spans="25:27" x14ac:dyDescent="0.2">
      <c r="Y16715" s="396"/>
      <c r="Z16715" s="396"/>
      <c r="AA16715" s="441"/>
    </row>
    <row r="16716" spans="25:27" x14ac:dyDescent="0.2">
      <c r="Y16716" s="396"/>
      <c r="Z16716" s="396"/>
      <c r="AA16716" s="441"/>
    </row>
    <row r="16717" spans="25:27" x14ac:dyDescent="0.2">
      <c r="Y16717" s="396"/>
      <c r="Z16717" s="396"/>
      <c r="AA16717" s="441"/>
    </row>
    <row r="16718" spans="25:27" x14ac:dyDescent="0.2">
      <c r="Y16718" s="396"/>
      <c r="Z16718" s="396"/>
      <c r="AA16718" s="441"/>
    </row>
    <row r="16719" spans="25:27" x14ac:dyDescent="0.2">
      <c r="Y16719" s="396"/>
      <c r="Z16719" s="396"/>
      <c r="AA16719" s="441"/>
    </row>
    <row r="16720" spans="25:27" x14ac:dyDescent="0.2">
      <c r="Y16720" s="396"/>
      <c r="Z16720" s="396"/>
      <c r="AA16720" s="441"/>
    </row>
    <row r="16721" spans="25:27" x14ac:dyDescent="0.2">
      <c r="Y16721" s="396"/>
      <c r="Z16721" s="396"/>
      <c r="AA16721" s="441"/>
    </row>
    <row r="16722" spans="25:27" x14ac:dyDescent="0.2">
      <c r="Y16722" s="396"/>
      <c r="Z16722" s="396"/>
      <c r="AA16722" s="441"/>
    </row>
    <row r="16723" spans="25:27" x14ac:dyDescent="0.2">
      <c r="Y16723" s="396"/>
      <c r="Z16723" s="396"/>
      <c r="AA16723" s="441"/>
    </row>
    <row r="16724" spans="25:27" x14ac:dyDescent="0.2">
      <c r="Y16724" s="396"/>
      <c r="Z16724" s="396"/>
      <c r="AA16724" s="441"/>
    </row>
    <row r="16725" spans="25:27" x14ac:dyDescent="0.2">
      <c r="Y16725" s="396"/>
      <c r="Z16725" s="396"/>
      <c r="AA16725" s="441"/>
    </row>
    <row r="16726" spans="25:27" x14ac:dyDescent="0.2">
      <c r="Y16726" s="396"/>
      <c r="Z16726" s="396"/>
      <c r="AA16726" s="441"/>
    </row>
    <row r="16727" spans="25:27" x14ac:dyDescent="0.2">
      <c r="Y16727" s="396"/>
      <c r="Z16727" s="396"/>
      <c r="AA16727" s="441"/>
    </row>
    <row r="16728" spans="25:27" x14ac:dyDescent="0.2">
      <c r="Y16728" s="396"/>
      <c r="Z16728" s="396"/>
      <c r="AA16728" s="441"/>
    </row>
    <row r="16729" spans="25:27" x14ac:dyDescent="0.2">
      <c r="Y16729" s="396"/>
      <c r="Z16729" s="396"/>
      <c r="AA16729" s="441"/>
    </row>
    <row r="16730" spans="25:27" x14ac:dyDescent="0.2">
      <c r="Y16730" s="396"/>
      <c r="Z16730" s="396"/>
      <c r="AA16730" s="441"/>
    </row>
    <row r="16731" spans="25:27" x14ac:dyDescent="0.2">
      <c r="Y16731" s="396"/>
      <c r="Z16731" s="396"/>
      <c r="AA16731" s="441"/>
    </row>
    <row r="16732" spans="25:27" x14ac:dyDescent="0.2">
      <c r="Y16732" s="396"/>
      <c r="Z16732" s="396"/>
      <c r="AA16732" s="441"/>
    </row>
    <row r="16733" spans="25:27" x14ac:dyDescent="0.2">
      <c r="Y16733" s="396"/>
      <c r="Z16733" s="396"/>
      <c r="AA16733" s="441"/>
    </row>
    <row r="16734" spans="25:27" x14ac:dyDescent="0.2">
      <c r="Y16734" s="396"/>
      <c r="Z16734" s="396"/>
      <c r="AA16734" s="441"/>
    </row>
    <row r="16735" spans="25:27" x14ac:dyDescent="0.2">
      <c r="Y16735" s="396"/>
      <c r="Z16735" s="396"/>
      <c r="AA16735" s="441"/>
    </row>
    <row r="16736" spans="25:27" x14ac:dyDescent="0.2">
      <c r="Y16736" s="396"/>
      <c r="Z16736" s="396"/>
      <c r="AA16736" s="441"/>
    </row>
    <row r="16737" spans="25:27" x14ac:dyDescent="0.2">
      <c r="Y16737" s="396"/>
      <c r="Z16737" s="396"/>
      <c r="AA16737" s="441"/>
    </row>
    <row r="16738" spans="25:27" x14ac:dyDescent="0.2">
      <c r="Y16738" s="396"/>
      <c r="Z16738" s="396"/>
      <c r="AA16738" s="441"/>
    </row>
    <row r="16739" spans="25:27" x14ac:dyDescent="0.2">
      <c r="Y16739" s="396"/>
      <c r="Z16739" s="396"/>
      <c r="AA16739" s="441"/>
    </row>
    <row r="16740" spans="25:27" x14ac:dyDescent="0.2">
      <c r="Y16740" s="396"/>
      <c r="Z16740" s="396"/>
      <c r="AA16740" s="441"/>
    </row>
    <row r="16741" spans="25:27" x14ac:dyDescent="0.2">
      <c r="Y16741" s="396"/>
      <c r="Z16741" s="396"/>
      <c r="AA16741" s="441"/>
    </row>
    <row r="16742" spans="25:27" x14ac:dyDescent="0.2">
      <c r="Y16742" s="396"/>
      <c r="Z16742" s="396"/>
      <c r="AA16742" s="441"/>
    </row>
    <row r="16743" spans="25:27" x14ac:dyDescent="0.2">
      <c r="Y16743" s="396"/>
      <c r="Z16743" s="396"/>
      <c r="AA16743" s="441"/>
    </row>
    <row r="16744" spans="25:27" x14ac:dyDescent="0.2">
      <c r="Y16744" s="396"/>
      <c r="Z16744" s="396"/>
      <c r="AA16744" s="441"/>
    </row>
    <row r="16745" spans="25:27" x14ac:dyDescent="0.2">
      <c r="Y16745" s="396"/>
      <c r="Z16745" s="396"/>
      <c r="AA16745" s="441"/>
    </row>
    <row r="16746" spans="25:27" x14ac:dyDescent="0.2">
      <c r="Y16746" s="396"/>
      <c r="Z16746" s="396"/>
      <c r="AA16746" s="441"/>
    </row>
    <row r="16747" spans="25:27" x14ac:dyDescent="0.2">
      <c r="Y16747" s="396"/>
      <c r="Z16747" s="396"/>
      <c r="AA16747" s="441"/>
    </row>
    <row r="16748" spans="25:27" x14ac:dyDescent="0.2">
      <c r="Y16748" s="396"/>
      <c r="Z16748" s="396"/>
      <c r="AA16748" s="441"/>
    </row>
    <row r="16749" spans="25:27" x14ac:dyDescent="0.2">
      <c r="Y16749" s="396"/>
      <c r="Z16749" s="396"/>
      <c r="AA16749" s="441"/>
    </row>
    <row r="16750" spans="25:27" x14ac:dyDescent="0.2">
      <c r="Y16750" s="396"/>
      <c r="Z16750" s="396"/>
      <c r="AA16750" s="441"/>
    </row>
    <row r="16751" spans="25:27" x14ac:dyDescent="0.2">
      <c r="Y16751" s="396"/>
      <c r="Z16751" s="396"/>
      <c r="AA16751" s="441"/>
    </row>
    <row r="16752" spans="25:27" x14ac:dyDescent="0.2">
      <c r="Y16752" s="396"/>
      <c r="Z16752" s="396"/>
      <c r="AA16752" s="441"/>
    </row>
    <row r="16753" spans="25:27" x14ac:dyDescent="0.2">
      <c r="Y16753" s="396"/>
      <c r="Z16753" s="396"/>
      <c r="AA16753" s="441"/>
    </row>
    <row r="16754" spans="25:27" x14ac:dyDescent="0.2">
      <c r="Y16754" s="396"/>
      <c r="Z16754" s="396"/>
      <c r="AA16754" s="441"/>
    </row>
    <row r="16755" spans="25:27" x14ac:dyDescent="0.2">
      <c r="Y16755" s="396"/>
      <c r="Z16755" s="396"/>
      <c r="AA16755" s="441"/>
    </row>
    <row r="16756" spans="25:27" x14ac:dyDescent="0.2">
      <c r="Y16756" s="396"/>
      <c r="Z16756" s="396"/>
      <c r="AA16756" s="441"/>
    </row>
    <row r="16757" spans="25:27" x14ac:dyDescent="0.2">
      <c r="Y16757" s="396"/>
      <c r="Z16757" s="396"/>
      <c r="AA16757" s="441"/>
    </row>
    <row r="16758" spans="25:27" x14ac:dyDescent="0.2">
      <c r="Y16758" s="396"/>
      <c r="Z16758" s="396"/>
      <c r="AA16758" s="441"/>
    </row>
    <row r="16759" spans="25:27" x14ac:dyDescent="0.2">
      <c r="Y16759" s="396"/>
      <c r="Z16759" s="396"/>
      <c r="AA16759" s="441"/>
    </row>
    <row r="16760" spans="25:27" x14ac:dyDescent="0.2">
      <c r="Y16760" s="396"/>
      <c r="Z16760" s="396"/>
      <c r="AA16760" s="441"/>
    </row>
    <row r="16761" spans="25:27" x14ac:dyDescent="0.2">
      <c r="Y16761" s="396"/>
      <c r="Z16761" s="396"/>
      <c r="AA16761" s="441"/>
    </row>
    <row r="16762" spans="25:27" x14ac:dyDescent="0.2">
      <c r="Y16762" s="396"/>
      <c r="Z16762" s="396"/>
      <c r="AA16762" s="441"/>
    </row>
    <row r="16763" spans="25:27" x14ac:dyDescent="0.2">
      <c r="Y16763" s="396"/>
      <c r="Z16763" s="396"/>
      <c r="AA16763" s="441"/>
    </row>
    <row r="16764" spans="25:27" x14ac:dyDescent="0.2">
      <c r="Y16764" s="396"/>
      <c r="Z16764" s="396"/>
      <c r="AA16764" s="441"/>
    </row>
    <row r="16765" spans="25:27" x14ac:dyDescent="0.2">
      <c r="Y16765" s="396"/>
      <c r="Z16765" s="396"/>
      <c r="AA16765" s="441"/>
    </row>
    <row r="16766" spans="25:27" x14ac:dyDescent="0.2">
      <c r="Y16766" s="396"/>
      <c r="Z16766" s="396"/>
      <c r="AA16766" s="441"/>
    </row>
    <row r="16767" spans="25:27" x14ac:dyDescent="0.2">
      <c r="Y16767" s="396"/>
      <c r="Z16767" s="396"/>
      <c r="AA16767" s="441"/>
    </row>
    <row r="16768" spans="25:27" x14ac:dyDescent="0.2">
      <c r="Y16768" s="396"/>
      <c r="Z16768" s="396"/>
      <c r="AA16768" s="441"/>
    </row>
    <row r="16769" spans="25:27" x14ac:dyDescent="0.2">
      <c r="Y16769" s="396"/>
      <c r="Z16769" s="396"/>
      <c r="AA16769" s="441"/>
    </row>
    <row r="16770" spans="25:27" x14ac:dyDescent="0.2">
      <c r="Y16770" s="396"/>
      <c r="Z16770" s="396"/>
      <c r="AA16770" s="441"/>
    </row>
    <row r="16771" spans="25:27" x14ac:dyDescent="0.2">
      <c r="Y16771" s="396"/>
      <c r="Z16771" s="396"/>
      <c r="AA16771" s="441"/>
    </row>
    <row r="16772" spans="25:27" x14ac:dyDescent="0.2">
      <c r="Y16772" s="396"/>
      <c r="Z16772" s="396"/>
      <c r="AA16772" s="441"/>
    </row>
    <row r="16773" spans="25:27" x14ac:dyDescent="0.2">
      <c r="Y16773" s="396"/>
      <c r="Z16773" s="396"/>
      <c r="AA16773" s="441"/>
    </row>
    <row r="16774" spans="25:27" x14ac:dyDescent="0.2">
      <c r="Y16774" s="396"/>
      <c r="Z16774" s="396"/>
      <c r="AA16774" s="441"/>
    </row>
    <row r="16775" spans="25:27" x14ac:dyDescent="0.2">
      <c r="Y16775" s="396"/>
      <c r="Z16775" s="396"/>
      <c r="AA16775" s="441"/>
    </row>
    <row r="16776" spans="25:27" x14ac:dyDescent="0.2">
      <c r="Y16776" s="396"/>
      <c r="Z16776" s="396"/>
      <c r="AA16776" s="441"/>
    </row>
    <row r="16777" spans="25:27" x14ac:dyDescent="0.2">
      <c r="Y16777" s="396"/>
      <c r="Z16777" s="396"/>
      <c r="AA16777" s="441"/>
    </row>
    <row r="16778" spans="25:27" x14ac:dyDescent="0.2">
      <c r="Y16778" s="396"/>
      <c r="Z16778" s="396"/>
      <c r="AA16778" s="441"/>
    </row>
    <row r="16779" spans="25:27" x14ac:dyDescent="0.2">
      <c r="Y16779" s="396"/>
      <c r="Z16779" s="396"/>
      <c r="AA16779" s="441"/>
    </row>
    <row r="16780" spans="25:27" x14ac:dyDescent="0.2">
      <c r="Y16780" s="396"/>
      <c r="Z16780" s="396"/>
      <c r="AA16780" s="441"/>
    </row>
    <row r="16781" spans="25:27" x14ac:dyDescent="0.2">
      <c r="Y16781" s="396"/>
      <c r="Z16781" s="396"/>
      <c r="AA16781" s="441"/>
    </row>
    <row r="16782" spans="25:27" x14ac:dyDescent="0.2">
      <c r="Y16782" s="396"/>
      <c r="Z16782" s="396"/>
      <c r="AA16782" s="441"/>
    </row>
    <row r="16783" spans="25:27" x14ac:dyDescent="0.2">
      <c r="Y16783" s="396"/>
      <c r="Z16783" s="396"/>
      <c r="AA16783" s="441"/>
    </row>
    <row r="16784" spans="25:27" x14ac:dyDescent="0.2">
      <c r="Y16784" s="396"/>
      <c r="Z16784" s="396"/>
      <c r="AA16784" s="441"/>
    </row>
    <row r="16785" spans="25:27" x14ac:dyDescent="0.2">
      <c r="Y16785" s="396"/>
      <c r="Z16785" s="396"/>
      <c r="AA16785" s="441"/>
    </row>
    <row r="16786" spans="25:27" x14ac:dyDescent="0.2">
      <c r="Y16786" s="396"/>
      <c r="Z16786" s="396"/>
      <c r="AA16786" s="441"/>
    </row>
    <row r="16787" spans="25:27" x14ac:dyDescent="0.2">
      <c r="Y16787" s="396"/>
      <c r="Z16787" s="396"/>
      <c r="AA16787" s="441"/>
    </row>
    <row r="16788" spans="25:27" x14ac:dyDescent="0.2">
      <c r="Y16788" s="396"/>
      <c r="Z16788" s="396"/>
      <c r="AA16788" s="441"/>
    </row>
    <row r="16789" spans="25:27" x14ac:dyDescent="0.2">
      <c r="Y16789" s="396"/>
      <c r="Z16789" s="396"/>
      <c r="AA16789" s="441"/>
    </row>
    <row r="16790" spans="25:27" x14ac:dyDescent="0.2">
      <c r="Y16790" s="396"/>
      <c r="Z16790" s="396"/>
      <c r="AA16790" s="441"/>
    </row>
    <row r="16791" spans="25:27" x14ac:dyDescent="0.2">
      <c r="Y16791" s="396"/>
      <c r="Z16791" s="396"/>
      <c r="AA16791" s="441"/>
    </row>
    <row r="16792" spans="25:27" x14ac:dyDescent="0.2">
      <c r="Y16792" s="396"/>
      <c r="Z16792" s="396"/>
      <c r="AA16792" s="441"/>
    </row>
    <row r="16793" spans="25:27" x14ac:dyDescent="0.2">
      <c r="Y16793" s="396"/>
      <c r="Z16793" s="396"/>
      <c r="AA16793" s="441"/>
    </row>
    <row r="16794" spans="25:27" x14ac:dyDescent="0.2">
      <c r="Y16794" s="396"/>
      <c r="Z16794" s="396"/>
      <c r="AA16794" s="441"/>
    </row>
    <row r="16795" spans="25:27" x14ac:dyDescent="0.2">
      <c r="Y16795" s="396"/>
      <c r="Z16795" s="396"/>
      <c r="AA16795" s="441"/>
    </row>
    <row r="16796" spans="25:27" x14ac:dyDescent="0.2">
      <c r="Y16796" s="396"/>
      <c r="Z16796" s="396"/>
      <c r="AA16796" s="441"/>
    </row>
    <row r="16797" spans="25:27" x14ac:dyDescent="0.2">
      <c r="Y16797" s="396"/>
      <c r="Z16797" s="396"/>
      <c r="AA16797" s="441"/>
    </row>
    <row r="16798" spans="25:27" x14ac:dyDescent="0.2">
      <c r="Y16798" s="396"/>
      <c r="Z16798" s="396"/>
      <c r="AA16798" s="441"/>
    </row>
    <row r="16799" spans="25:27" x14ac:dyDescent="0.2">
      <c r="Y16799" s="396"/>
      <c r="Z16799" s="396"/>
      <c r="AA16799" s="441"/>
    </row>
    <row r="16800" spans="25:27" x14ac:dyDescent="0.2">
      <c r="Y16800" s="396"/>
      <c r="Z16800" s="396"/>
      <c r="AA16800" s="441"/>
    </row>
    <row r="16801" spans="25:27" x14ac:dyDescent="0.2">
      <c r="Y16801" s="396"/>
      <c r="Z16801" s="396"/>
      <c r="AA16801" s="441"/>
    </row>
    <row r="16802" spans="25:27" x14ac:dyDescent="0.2">
      <c r="Y16802" s="396"/>
      <c r="Z16802" s="396"/>
      <c r="AA16802" s="441"/>
    </row>
    <row r="16803" spans="25:27" x14ac:dyDescent="0.2">
      <c r="Y16803" s="396"/>
      <c r="Z16803" s="396"/>
      <c r="AA16803" s="441"/>
    </row>
    <row r="16804" spans="25:27" x14ac:dyDescent="0.2">
      <c r="Y16804" s="396"/>
      <c r="Z16804" s="396"/>
      <c r="AA16804" s="441"/>
    </row>
    <row r="16805" spans="25:27" x14ac:dyDescent="0.2">
      <c r="Y16805" s="396"/>
      <c r="Z16805" s="396"/>
      <c r="AA16805" s="441"/>
    </row>
    <row r="16806" spans="25:27" x14ac:dyDescent="0.2">
      <c r="Y16806" s="396"/>
      <c r="Z16806" s="396"/>
      <c r="AA16806" s="441"/>
    </row>
    <row r="16807" spans="25:27" x14ac:dyDescent="0.2">
      <c r="Y16807" s="396"/>
      <c r="Z16807" s="396"/>
      <c r="AA16807" s="441"/>
    </row>
    <row r="16808" spans="25:27" x14ac:dyDescent="0.2">
      <c r="Y16808" s="396"/>
      <c r="Z16808" s="396"/>
      <c r="AA16808" s="441"/>
    </row>
    <row r="16809" spans="25:27" x14ac:dyDescent="0.2">
      <c r="Y16809" s="396"/>
      <c r="Z16809" s="396"/>
      <c r="AA16809" s="441"/>
    </row>
    <row r="16810" spans="25:27" x14ac:dyDescent="0.2">
      <c r="Y16810" s="396"/>
      <c r="Z16810" s="396"/>
      <c r="AA16810" s="441"/>
    </row>
    <row r="16811" spans="25:27" x14ac:dyDescent="0.2">
      <c r="Y16811" s="396"/>
      <c r="Z16811" s="396"/>
      <c r="AA16811" s="441"/>
    </row>
    <row r="16812" spans="25:27" x14ac:dyDescent="0.2">
      <c r="Y16812" s="396"/>
      <c r="Z16812" s="396"/>
      <c r="AA16812" s="441"/>
    </row>
    <row r="16813" spans="25:27" x14ac:dyDescent="0.2">
      <c r="Y16813" s="396"/>
      <c r="Z16813" s="396"/>
      <c r="AA16813" s="441"/>
    </row>
    <row r="16814" spans="25:27" x14ac:dyDescent="0.2">
      <c r="Y16814" s="396"/>
      <c r="Z16814" s="396"/>
      <c r="AA16814" s="441"/>
    </row>
    <row r="16815" spans="25:27" x14ac:dyDescent="0.2">
      <c r="Y16815" s="396"/>
      <c r="Z16815" s="396"/>
      <c r="AA16815" s="441"/>
    </row>
    <row r="16816" spans="25:27" x14ac:dyDescent="0.2">
      <c r="Y16816" s="396"/>
      <c r="Z16816" s="396"/>
      <c r="AA16816" s="441"/>
    </row>
    <row r="16817" spans="25:27" x14ac:dyDescent="0.2">
      <c r="Y16817" s="396"/>
      <c r="Z16817" s="396"/>
      <c r="AA16817" s="441"/>
    </row>
    <row r="16818" spans="25:27" x14ac:dyDescent="0.2">
      <c r="Y16818" s="396"/>
      <c r="Z16818" s="396"/>
      <c r="AA16818" s="441"/>
    </row>
    <row r="16819" spans="25:27" x14ac:dyDescent="0.2">
      <c r="Y16819" s="396"/>
      <c r="Z16819" s="396"/>
      <c r="AA16819" s="441"/>
    </row>
    <row r="16820" spans="25:27" x14ac:dyDescent="0.2">
      <c r="Y16820" s="396"/>
      <c r="Z16820" s="396"/>
      <c r="AA16820" s="441"/>
    </row>
    <row r="16821" spans="25:27" x14ac:dyDescent="0.2">
      <c r="Y16821" s="396"/>
      <c r="Z16821" s="396"/>
      <c r="AA16821" s="441"/>
    </row>
    <row r="16822" spans="25:27" x14ac:dyDescent="0.2">
      <c r="Y16822" s="396"/>
      <c r="Z16822" s="396"/>
      <c r="AA16822" s="441"/>
    </row>
    <row r="16823" spans="25:27" x14ac:dyDescent="0.2">
      <c r="Y16823" s="396"/>
      <c r="Z16823" s="396"/>
      <c r="AA16823" s="441"/>
    </row>
    <row r="16824" spans="25:27" x14ac:dyDescent="0.2">
      <c r="Y16824" s="396"/>
      <c r="Z16824" s="396"/>
      <c r="AA16824" s="441"/>
    </row>
    <row r="16825" spans="25:27" x14ac:dyDescent="0.2">
      <c r="Y16825" s="396"/>
      <c r="Z16825" s="396"/>
      <c r="AA16825" s="441"/>
    </row>
    <row r="16826" spans="25:27" x14ac:dyDescent="0.2">
      <c r="Y16826" s="396"/>
      <c r="Z16826" s="396"/>
      <c r="AA16826" s="441"/>
    </row>
    <row r="16827" spans="25:27" x14ac:dyDescent="0.2">
      <c r="Y16827" s="396"/>
      <c r="Z16827" s="396"/>
      <c r="AA16827" s="441"/>
    </row>
    <row r="16828" spans="25:27" x14ac:dyDescent="0.2">
      <c r="Y16828" s="396"/>
      <c r="Z16828" s="396"/>
      <c r="AA16828" s="441"/>
    </row>
    <row r="16829" spans="25:27" x14ac:dyDescent="0.2">
      <c r="Y16829" s="396"/>
      <c r="Z16829" s="396"/>
      <c r="AA16829" s="441"/>
    </row>
    <row r="16830" spans="25:27" x14ac:dyDescent="0.2">
      <c r="Y16830" s="396"/>
      <c r="Z16830" s="396"/>
      <c r="AA16830" s="441"/>
    </row>
    <row r="16831" spans="25:27" x14ac:dyDescent="0.2">
      <c r="Y16831" s="396"/>
      <c r="Z16831" s="396"/>
      <c r="AA16831" s="441"/>
    </row>
    <row r="16832" spans="25:27" x14ac:dyDescent="0.2">
      <c r="Y16832" s="396"/>
      <c r="Z16832" s="396"/>
      <c r="AA16832" s="441"/>
    </row>
    <row r="16833" spans="25:27" x14ac:dyDescent="0.2">
      <c r="Y16833" s="396"/>
      <c r="Z16833" s="396"/>
      <c r="AA16833" s="441"/>
    </row>
    <row r="16834" spans="25:27" x14ac:dyDescent="0.2">
      <c r="Y16834" s="396"/>
      <c r="Z16834" s="396"/>
      <c r="AA16834" s="441"/>
    </row>
    <row r="16835" spans="25:27" x14ac:dyDescent="0.2">
      <c r="Y16835" s="396"/>
      <c r="Z16835" s="396"/>
      <c r="AA16835" s="441"/>
    </row>
    <row r="16836" spans="25:27" x14ac:dyDescent="0.2">
      <c r="Y16836" s="396"/>
      <c r="Z16836" s="396"/>
      <c r="AA16836" s="441"/>
    </row>
    <row r="16837" spans="25:27" x14ac:dyDescent="0.2">
      <c r="Y16837" s="396"/>
      <c r="Z16837" s="396"/>
      <c r="AA16837" s="441"/>
    </row>
    <row r="16838" spans="25:27" x14ac:dyDescent="0.2">
      <c r="Y16838" s="396"/>
      <c r="Z16838" s="396"/>
      <c r="AA16838" s="441"/>
    </row>
    <row r="16839" spans="25:27" x14ac:dyDescent="0.2">
      <c r="Y16839" s="396"/>
      <c r="Z16839" s="396"/>
      <c r="AA16839" s="441"/>
    </row>
    <row r="16840" spans="25:27" x14ac:dyDescent="0.2">
      <c r="Y16840" s="396"/>
      <c r="Z16840" s="396"/>
      <c r="AA16840" s="441"/>
    </row>
    <row r="16841" spans="25:27" x14ac:dyDescent="0.2">
      <c r="Y16841" s="396"/>
      <c r="Z16841" s="396"/>
      <c r="AA16841" s="441"/>
    </row>
    <row r="16842" spans="25:27" x14ac:dyDescent="0.2">
      <c r="Y16842" s="396"/>
      <c r="Z16842" s="396"/>
      <c r="AA16842" s="441"/>
    </row>
    <row r="16843" spans="25:27" x14ac:dyDescent="0.2">
      <c r="Y16843" s="396"/>
      <c r="Z16843" s="396"/>
      <c r="AA16843" s="441"/>
    </row>
    <row r="16844" spans="25:27" x14ac:dyDescent="0.2">
      <c r="Y16844" s="396"/>
      <c r="Z16844" s="396"/>
      <c r="AA16844" s="441"/>
    </row>
    <row r="16845" spans="25:27" x14ac:dyDescent="0.2">
      <c r="Y16845" s="396"/>
      <c r="Z16845" s="396"/>
      <c r="AA16845" s="441"/>
    </row>
    <row r="16846" spans="25:27" x14ac:dyDescent="0.2">
      <c r="Y16846" s="396"/>
      <c r="Z16846" s="396"/>
      <c r="AA16846" s="441"/>
    </row>
    <row r="16847" spans="25:27" x14ac:dyDescent="0.2">
      <c r="Y16847" s="396"/>
      <c r="Z16847" s="396"/>
      <c r="AA16847" s="441"/>
    </row>
    <row r="16848" spans="25:27" x14ac:dyDescent="0.2">
      <c r="Y16848" s="396"/>
      <c r="Z16848" s="396"/>
      <c r="AA16848" s="441"/>
    </row>
    <row r="16849" spans="25:27" x14ac:dyDescent="0.2">
      <c r="Y16849" s="396"/>
      <c r="Z16849" s="396"/>
      <c r="AA16849" s="441"/>
    </row>
    <row r="16850" spans="25:27" x14ac:dyDescent="0.2">
      <c r="Y16850" s="396"/>
      <c r="Z16850" s="396"/>
      <c r="AA16850" s="441"/>
    </row>
    <row r="16851" spans="25:27" x14ac:dyDescent="0.2">
      <c r="Y16851" s="396"/>
      <c r="Z16851" s="396"/>
      <c r="AA16851" s="441"/>
    </row>
    <row r="16852" spans="25:27" x14ac:dyDescent="0.2">
      <c r="Y16852" s="396"/>
      <c r="Z16852" s="396"/>
      <c r="AA16852" s="441"/>
    </row>
    <row r="16853" spans="25:27" x14ac:dyDescent="0.2">
      <c r="Y16853" s="396"/>
      <c r="Z16853" s="396"/>
      <c r="AA16853" s="441"/>
    </row>
    <row r="16854" spans="25:27" x14ac:dyDescent="0.2">
      <c r="Y16854" s="396"/>
      <c r="Z16854" s="396"/>
      <c r="AA16854" s="441"/>
    </row>
    <row r="16855" spans="25:27" x14ac:dyDescent="0.2">
      <c r="Y16855" s="396"/>
      <c r="Z16855" s="396"/>
      <c r="AA16855" s="441"/>
    </row>
    <row r="16856" spans="25:27" x14ac:dyDescent="0.2">
      <c r="Y16856" s="396"/>
      <c r="Z16856" s="396"/>
      <c r="AA16856" s="441"/>
    </row>
    <row r="16857" spans="25:27" x14ac:dyDescent="0.2">
      <c r="Y16857" s="396"/>
      <c r="Z16857" s="396"/>
      <c r="AA16857" s="441"/>
    </row>
    <row r="16858" spans="25:27" x14ac:dyDescent="0.2">
      <c r="Y16858" s="396"/>
      <c r="Z16858" s="396"/>
      <c r="AA16858" s="441"/>
    </row>
    <row r="16859" spans="25:27" x14ac:dyDescent="0.2">
      <c r="Y16859" s="396"/>
      <c r="Z16859" s="396"/>
      <c r="AA16859" s="441"/>
    </row>
    <row r="16860" spans="25:27" x14ac:dyDescent="0.2">
      <c r="Y16860" s="396"/>
      <c r="Z16860" s="396"/>
      <c r="AA16860" s="441"/>
    </row>
    <row r="16861" spans="25:27" x14ac:dyDescent="0.2">
      <c r="Y16861" s="396"/>
      <c r="Z16861" s="396"/>
      <c r="AA16861" s="441"/>
    </row>
    <row r="16862" spans="25:27" x14ac:dyDescent="0.2">
      <c r="Y16862" s="396"/>
      <c r="Z16862" s="396"/>
      <c r="AA16862" s="441"/>
    </row>
    <row r="16863" spans="25:27" x14ac:dyDescent="0.2">
      <c r="Y16863" s="396"/>
      <c r="Z16863" s="396"/>
      <c r="AA16863" s="441"/>
    </row>
    <row r="16864" spans="25:27" x14ac:dyDescent="0.2">
      <c r="Y16864" s="396"/>
      <c r="Z16864" s="396"/>
      <c r="AA16864" s="441"/>
    </row>
    <row r="16865" spans="25:27" x14ac:dyDescent="0.2">
      <c r="Y16865" s="396"/>
      <c r="Z16865" s="396"/>
      <c r="AA16865" s="441"/>
    </row>
    <row r="16866" spans="25:27" x14ac:dyDescent="0.2">
      <c r="Y16866" s="396"/>
      <c r="Z16866" s="396"/>
      <c r="AA16866" s="441"/>
    </row>
    <row r="16867" spans="25:27" x14ac:dyDescent="0.2">
      <c r="Y16867" s="396"/>
      <c r="Z16867" s="396"/>
      <c r="AA16867" s="441"/>
    </row>
    <row r="16868" spans="25:27" x14ac:dyDescent="0.2">
      <c r="Y16868" s="396"/>
      <c r="Z16868" s="396"/>
      <c r="AA16868" s="441"/>
    </row>
    <row r="16869" spans="25:27" x14ac:dyDescent="0.2">
      <c r="Y16869" s="396"/>
      <c r="Z16869" s="396"/>
      <c r="AA16869" s="441"/>
    </row>
    <row r="16870" spans="25:27" x14ac:dyDescent="0.2">
      <c r="Y16870" s="396"/>
      <c r="Z16870" s="396"/>
      <c r="AA16870" s="441"/>
    </row>
    <row r="16871" spans="25:27" x14ac:dyDescent="0.2">
      <c r="Y16871" s="396"/>
      <c r="Z16871" s="396"/>
      <c r="AA16871" s="441"/>
    </row>
    <row r="16872" spans="25:27" x14ac:dyDescent="0.2">
      <c r="Y16872" s="396"/>
      <c r="Z16872" s="396"/>
      <c r="AA16872" s="441"/>
    </row>
    <row r="16873" spans="25:27" x14ac:dyDescent="0.2">
      <c r="Y16873" s="396"/>
      <c r="Z16873" s="396"/>
      <c r="AA16873" s="441"/>
    </row>
    <row r="16874" spans="25:27" x14ac:dyDescent="0.2">
      <c r="Y16874" s="396"/>
      <c r="Z16874" s="396"/>
      <c r="AA16874" s="441"/>
    </row>
    <row r="16875" spans="25:27" x14ac:dyDescent="0.2">
      <c r="Y16875" s="396"/>
      <c r="Z16875" s="396"/>
      <c r="AA16875" s="441"/>
    </row>
    <row r="16876" spans="25:27" x14ac:dyDescent="0.2">
      <c r="Y16876" s="396"/>
      <c r="Z16876" s="396"/>
      <c r="AA16876" s="441"/>
    </row>
    <row r="16877" spans="25:27" x14ac:dyDescent="0.2">
      <c r="Y16877" s="396"/>
      <c r="Z16877" s="396"/>
      <c r="AA16877" s="441"/>
    </row>
    <row r="16878" spans="25:27" x14ac:dyDescent="0.2">
      <c r="Y16878" s="396"/>
      <c r="Z16878" s="396"/>
      <c r="AA16878" s="441"/>
    </row>
    <row r="16879" spans="25:27" x14ac:dyDescent="0.2">
      <c r="Y16879" s="396"/>
      <c r="Z16879" s="396"/>
      <c r="AA16879" s="441"/>
    </row>
    <row r="16880" spans="25:27" x14ac:dyDescent="0.2">
      <c r="Y16880" s="396"/>
      <c r="Z16880" s="396"/>
      <c r="AA16880" s="441"/>
    </row>
    <row r="16881" spans="25:27" x14ac:dyDescent="0.2">
      <c r="Y16881" s="396"/>
      <c r="Z16881" s="396"/>
      <c r="AA16881" s="441"/>
    </row>
    <row r="16882" spans="25:27" x14ac:dyDescent="0.2">
      <c r="Y16882" s="396"/>
      <c r="Z16882" s="396"/>
      <c r="AA16882" s="441"/>
    </row>
    <row r="16883" spans="25:27" x14ac:dyDescent="0.2">
      <c r="Y16883" s="396"/>
      <c r="Z16883" s="396"/>
      <c r="AA16883" s="441"/>
    </row>
    <row r="16884" spans="25:27" x14ac:dyDescent="0.2">
      <c r="Y16884" s="396"/>
      <c r="Z16884" s="396"/>
      <c r="AA16884" s="441"/>
    </row>
    <row r="16885" spans="25:27" x14ac:dyDescent="0.2">
      <c r="Y16885" s="396"/>
      <c r="Z16885" s="396"/>
      <c r="AA16885" s="441"/>
    </row>
    <row r="16886" spans="25:27" x14ac:dyDescent="0.2">
      <c r="Y16886" s="396"/>
      <c r="Z16886" s="396"/>
      <c r="AA16886" s="441"/>
    </row>
    <row r="16887" spans="25:27" x14ac:dyDescent="0.2">
      <c r="Y16887" s="396"/>
      <c r="Z16887" s="396"/>
      <c r="AA16887" s="441"/>
    </row>
    <row r="16888" spans="25:27" x14ac:dyDescent="0.2">
      <c r="Y16888" s="396"/>
      <c r="Z16888" s="396"/>
      <c r="AA16888" s="441"/>
    </row>
    <row r="16889" spans="25:27" x14ac:dyDescent="0.2">
      <c r="Y16889" s="396"/>
      <c r="Z16889" s="396"/>
      <c r="AA16889" s="441"/>
    </row>
    <row r="16890" spans="25:27" x14ac:dyDescent="0.2">
      <c r="Y16890" s="396"/>
      <c r="Z16890" s="396"/>
      <c r="AA16890" s="441"/>
    </row>
    <row r="16891" spans="25:27" x14ac:dyDescent="0.2">
      <c r="Y16891" s="396"/>
      <c r="Z16891" s="396"/>
      <c r="AA16891" s="441"/>
    </row>
    <row r="16892" spans="25:27" x14ac:dyDescent="0.2">
      <c r="Y16892" s="396"/>
      <c r="Z16892" s="396"/>
      <c r="AA16892" s="441"/>
    </row>
    <row r="16893" spans="25:27" x14ac:dyDescent="0.2">
      <c r="Y16893" s="396"/>
      <c r="Z16893" s="396"/>
      <c r="AA16893" s="441"/>
    </row>
    <row r="16894" spans="25:27" x14ac:dyDescent="0.2">
      <c r="Y16894" s="396"/>
      <c r="Z16894" s="396"/>
      <c r="AA16894" s="441"/>
    </row>
    <row r="16895" spans="25:27" x14ac:dyDescent="0.2">
      <c r="Y16895" s="396"/>
      <c r="Z16895" s="396"/>
      <c r="AA16895" s="441"/>
    </row>
    <row r="16896" spans="25:27" x14ac:dyDescent="0.2">
      <c r="Y16896" s="396"/>
      <c r="Z16896" s="396"/>
      <c r="AA16896" s="441"/>
    </row>
    <row r="16897" spans="25:27" x14ac:dyDescent="0.2">
      <c r="Y16897" s="396"/>
      <c r="Z16897" s="396"/>
      <c r="AA16897" s="441"/>
    </row>
    <row r="16898" spans="25:27" x14ac:dyDescent="0.2">
      <c r="Y16898" s="396"/>
      <c r="Z16898" s="396"/>
      <c r="AA16898" s="441"/>
    </row>
    <row r="16899" spans="25:27" x14ac:dyDescent="0.2">
      <c r="Y16899" s="396"/>
      <c r="Z16899" s="396"/>
      <c r="AA16899" s="441"/>
    </row>
    <row r="16900" spans="25:27" x14ac:dyDescent="0.2">
      <c r="Y16900" s="396"/>
      <c r="Z16900" s="396"/>
      <c r="AA16900" s="441"/>
    </row>
    <row r="16901" spans="25:27" x14ac:dyDescent="0.2">
      <c r="Y16901" s="396"/>
      <c r="Z16901" s="396"/>
      <c r="AA16901" s="441"/>
    </row>
    <row r="16902" spans="25:27" x14ac:dyDescent="0.2">
      <c r="Y16902" s="396"/>
      <c r="Z16902" s="396"/>
      <c r="AA16902" s="441"/>
    </row>
    <row r="16903" spans="25:27" x14ac:dyDescent="0.2">
      <c r="Y16903" s="396"/>
      <c r="Z16903" s="396"/>
      <c r="AA16903" s="441"/>
    </row>
    <row r="16904" spans="25:27" x14ac:dyDescent="0.2">
      <c r="Y16904" s="396"/>
      <c r="Z16904" s="396"/>
      <c r="AA16904" s="441"/>
    </row>
    <row r="16905" spans="25:27" x14ac:dyDescent="0.2">
      <c r="Y16905" s="396"/>
      <c r="Z16905" s="396"/>
      <c r="AA16905" s="441"/>
    </row>
    <row r="16906" spans="25:27" x14ac:dyDescent="0.2">
      <c r="Y16906" s="396"/>
      <c r="Z16906" s="396"/>
      <c r="AA16906" s="441"/>
    </row>
    <row r="16907" spans="25:27" x14ac:dyDescent="0.2">
      <c r="Y16907" s="396"/>
      <c r="Z16907" s="396"/>
      <c r="AA16907" s="441"/>
    </row>
    <row r="16908" spans="25:27" x14ac:dyDescent="0.2">
      <c r="Y16908" s="396"/>
      <c r="Z16908" s="396"/>
      <c r="AA16908" s="441"/>
    </row>
    <row r="16909" spans="25:27" x14ac:dyDescent="0.2">
      <c r="Y16909" s="396"/>
      <c r="Z16909" s="396"/>
      <c r="AA16909" s="441"/>
    </row>
    <row r="16910" spans="25:27" x14ac:dyDescent="0.2">
      <c r="Y16910" s="396"/>
      <c r="Z16910" s="396"/>
      <c r="AA16910" s="441"/>
    </row>
    <row r="16911" spans="25:27" x14ac:dyDescent="0.2">
      <c r="Y16911" s="396"/>
      <c r="Z16911" s="396"/>
      <c r="AA16911" s="441"/>
    </row>
    <row r="16912" spans="25:27" x14ac:dyDescent="0.2">
      <c r="Y16912" s="396"/>
      <c r="Z16912" s="396"/>
      <c r="AA16912" s="441"/>
    </row>
    <row r="16913" spans="25:27" x14ac:dyDescent="0.2">
      <c r="Y16913" s="396"/>
      <c r="Z16913" s="396"/>
      <c r="AA16913" s="441"/>
    </row>
    <row r="16914" spans="25:27" x14ac:dyDescent="0.2">
      <c r="Y16914" s="396"/>
      <c r="Z16914" s="396"/>
      <c r="AA16914" s="441"/>
    </row>
    <row r="16915" spans="25:27" x14ac:dyDescent="0.2">
      <c r="Y16915" s="396"/>
      <c r="Z16915" s="396"/>
      <c r="AA16915" s="441"/>
    </row>
    <row r="16916" spans="25:27" x14ac:dyDescent="0.2">
      <c r="Y16916" s="396"/>
      <c r="Z16916" s="396"/>
      <c r="AA16916" s="441"/>
    </row>
    <row r="16917" spans="25:27" x14ac:dyDescent="0.2">
      <c r="Y16917" s="396"/>
      <c r="Z16917" s="396"/>
      <c r="AA16917" s="441"/>
    </row>
    <row r="16918" spans="25:27" x14ac:dyDescent="0.2">
      <c r="Y16918" s="396"/>
      <c r="Z16918" s="396"/>
      <c r="AA16918" s="441"/>
    </row>
    <row r="16919" spans="25:27" x14ac:dyDescent="0.2">
      <c r="Y16919" s="396"/>
      <c r="Z16919" s="396"/>
      <c r="AA16919" s="441"/>
    </row>
    <row r="16920" spans="25:27" x14ac:dyDescent="0.2">
      <c r="Y16920" s="396"/>
      <c r="Z16920" s="396"/>
      <c r="AA16920" s="441"/>
    </row>
    <row r="16921" spans="25:27" x14ac:dyDescent="0.2">
      <c r="Y16921" s="396"/>
      <c r="Z16921" s="396"/>
      <c r="AA16921" s="441"/>
    </row>
    <row r="16922" spans="25:27" x14ac:dyDescent="0.2">
      <c r="Y16922" s="396"/>
      <c r="Z16922" s="396"/>
      <c r="AA16922" s="441"/>
    </row>
    <row r="16923" spans="25:27" x14ac:dyDescent="0.2">
      <c r="Y16923" s="396"/>
      <c r="Z16923" s="396"/>
      <c r="AA16923" s="441"/>
    </row>
    <row r="16924" spans="25:27" x14ac:dyDescent="0.2">
      <c r="Y16924" s="396"/>
      <c r="Z16924" s="396"/>
      <c r="AA16924" s="441"/>
    </row>
    <row r="16925" spans="25:27" x14ac:dyDescent="0.2">
      <c r="Y16925" s="396"/>
      <c r="Z16925" s="396"/>
      <c r="AA16925" s="441"/>
    </row>
    <row r="16926" spans="25:27" x14ac:dyDescent="0.2">
      <c r="Y16926" s="396"/>
      <c r="Z16926" s="396"/>
      <c r="AA16926" s="441"/>
    </row>
    <row r="16927" spans="25:27" x14ac:dyDescent="0.2">
      <c r="Y16927" s="396"/>
      <c r="Z16927" s="396"/>
      <c r="AA16927" s="441"/>
    </row>
    <row r="16928" spans="25:27" x14ac:dyDescent="0.2">
      <c r="Y16928" s="396"/>
      <c r="Z16928" s="396"/>
      <c r="AA16928" s="441"/>
    </row>
    <row r="16929" spans="25:27" x14ac:dyDescent="0.2">
      <c r="Y16929" s="396"/>
      <c r="Z16929" s="396"/>
      <c r="AA16929" s="441"/>
    </row>
    <row r="16930" spans="25:27" x14ac:dyDescent="0.2">
      <c r="Y16930" s="396"/>
      <c r="Z16930" s="396"/>
      <c r="AA16930" s="441"/>
    </row>
    <row r="16931" spans="25:27" x14ac:dyDescent="0.2">
      <c r="Y16931" s="396"/>
      <c r="Z16931" s="396"/>
      <c r="AA16931" s="441"/>
    </row>
    <row r="16932" spans="25:27" x14ac:dyDescent="0.2">
      <c r="Y16932" s="396"/>
      <c r="Z16932" s="396"/>
      <c r="AA16932" s="441"/>
    </row>
    <row r="16933" spans="25:27" x14ac:dyDescent="0.2">
      <c r="Y16933" s="396"/>
      <c r="Z16933" s="396"/>
      <c r="AA16933" s="441"/>
    </row>
    <row r="16934" spans="25:27" x14ac:dyDescent="0.2">
      <c r="Y16934" s="396"/>
      <c r="Z16934" s="396"/>
      <c r="AA16934" s="441"/>
    </row>
    <row r="16935" spans="25:27" x14ac:dyDescent="0.2">
      <c r="Y16935" s="396"/>
      <c r="Z16935" s="396"/>
      <c r="AA16935" s="441"/>
    </row>
    <row r="16936" spans="25:27" x14ac:dyDescent="0.2">
      <c r="Y16936" s="396"/>
      <c r="Z16936" s="396"/>
      <c r="AA16936" s="441"/>
    </row>
    <row r="16937" spans="25:27" x14ac:dyDescent="0.2">
      <c r="Y16937" s="396"/>
      <c r="Z16937" s="396"/>
      <c r="AA16937" s="441"/>
    </row>
    <row r="16938" spans="25:27" x14ac:dyDescent="0.2">
      <c r="Y16938" s="396"/>
      <c r="Z16938" s="396"/>
      <c r="AA16938" s="441"/>
    </row>
    <row r="16939" spans="25:27" x14ac:dyDescent="0.2">
      <c r="Y16939" s="396"/>
      <c r="Z16939" s="396"/>
      <c r="AA16939" s="441"/>
    </row>
    <row r="16940" spans="25:27" x14ac:dyDescent="0.2">
      <c r="Y16940" s="396"/>
      <c r="Z16940" s="396"/>
      <c r="AA16940" s="441"/>
    </row>
    <row r="16941" spans="25:27" x14ac:dyDescent="0.2">
      <c r="Y16941" s="396"/>
      <c r="Z16941" s="396"/>
      <c r="AA16941" s="441"/>
    </row>
    <row r="16942" spans="25:27" x14ac:dyDescent="0.2">
      <c r="Y16942" s="396"/>
      <c r="Z16942" s="396"/>
      <c r="AA16942" s="441"/>
    </row>
    <row r="16943" spans="25:27" x14ac:dyDescent="0.2">
      <c r="Y16943" s="396"/>
      <c r="Z16943" s="396"/>
      <c r="AA16943" s="441"/>
    </row>
    <row r="16944" spans="25:27" x14ac:dyDescent="0.2">
      <c r="Y16944" s="396"/>
      <c r="Z16944" s="396"/>
      <c r="AA16944" s="441"/>
    </row>
    <row r="16945" spans="25:27" x14ac:dyDescent="0.2">
      <c r="Y16945" s="396"/>
      <c r="Z16945" s="396"/>
      <c r="AA16945" s="441"/>
    </row>
    <row r="16946" spans="25:27" x14ac:dyDescent="0.2">
      <c r="Y16946" s="396"/>
      <c r="Z16946" s="396"/>
      <c r="AA16946" s="441"/>
    </row>
    <row r="16947" spans="25:27" x14ac:dyDescent="0.2">
      <c r="Y16947" s="396"/>
      <c r="Z16947" s="396"/>
      <c r="AA16947" s="441"/>
    </row>
    <row r="16948" spans="25:27" x14ac:dyDescent="0.2">
      <c r="Y16948" s="396"/>
      <c r="Z16948" s="396"/>
      <c r="AA16948" s="441"/>
    </row>
    <row r="16949" spans="25:27" x14ac:dyDescent="0.2">
      <c r="Y16949" s="396"/>
      <c r="Z16949" s="396"/>
      <c r="AA16949" s="441"/>
    </row>
    <row r="16950" spans="25:27" x14ac:dyDescent="0.2">
      <c r="Y16950" s="396"/>
      <c r="Z16950" s="396"/>
      <c r="AA16950" s="441"/>
    </row>
    <row r="16951" spans="25:27" x14ac:dyDescent="0.2">
      <c r="Y16951" s="396"/>
      <c r="Z16951" s="396"/>
      <c r="AA16951" s="441"/>
    </row>
    <row r="16952" spans="25:27" x14ac:dyDescent="0.2">
      <c r="Y16952" s="396"/>
      <c r="Z16952" s="396"/>
      <c r="AA16952" s="441"/>
    </row>
    <row r="16953" spans="25:27" x14ac:dyDescent="0.2">
      <c r="Y16953" s="396"/>
      <c r="Z16953" s="396"/>
      <c r="AA16953" s="441"/>
    </row>
    <row r="16954" spans="25:27" x14ac:dyDescent="0.2">
      <c r="Y16954" s="396"/>
      <c r="Z16954" s="396"/>
      <c r="AA16954" s="441"/>
    </row>
    <row r="16955" spans="25:27" x14ac:dyDescent="0.2">
      <c r="Y16955" s="396"/>
      <c r="Z16955" s="396"/>
      <c r="AA16955" s="441"/>
    </row>
    <row r="16956" spans="25:27" x14ac:dyDescent="0.2">
      <c r="Y16956" s="396"/>
      <c r="Z16956" s="396"/>
      <c r="AA16956" s="441"/>
    </row>
    <row r="16957" spans="25:27" x14ac:dyDescent="0.2">
      <c r="Y16957" s="396"/>
      <c r="Z16957" s="396"/>
      <c r="AA16957" s="441"/>
    </row>
    <row r="16958" spans="25:27" x14ac:dyDescent="0.2">
      <c r="Y16958" s="396"/>
      <c r="Z16958" s="396"/>
      <c r="AA16958" s="441"/>
    </row>
    <row r="16959" spans="25:27" x14ac:dyDescent="0.2">
      <c r="Y16959" s="396"/>
      <c r="Z16959" s="396"/>
      <c r="AA16959" s="441"/>
    </row>
    <row r="16960" spans="25:27" x14ac:dyDescent="0.2">
      <c r="Y16960" s="396"/>
      <c r="Z16960" s="396"/>
      <c r="AA16960" s="441"/>
    </row>
    <row r="16961" spans="25:27" x14ac:dyDescent="0.2">
      <c r="Y16961" s="396"/>
      <c r="Z16961" s="396"/>
      <c r="AA16961" s="441"/>
    </row>
    <row r="16962" spans="25:27" x14ac:dyDescent="0.2">
      <c r="Y16962" s="396"/>
      <c r="Z16962" s="396"/>
      <c r="AA16962" s="441"/>
    </row>
    <row r="16963" spans="25:27" x14ac:dyDescent="0.2">
      <c r="Y16963" s="396"/>
      <c r="Z16963" s="396"/>
      <c r="AA16963" s="441"/>
    </row>
    <row r="16964" spans="25:27" x14ac:dyDescent="0.2">
      <c r="Y16964" s="396"/>
      <c r="Z16964" s="396"/>
      <c r="AA16964" s="441"/>
    </row>
    <row r="16965" spans="25:27" x14ac:dyDescent="0.2">
      <c r="Y16965" s="396"/>
      <c r="Z16965" s="396"/>
      <c r="AA16965" s="441"/>
    </row>
    <row r="16966" spans="25:27" x14ac:dyDescent="0.2">
      <c r="Y16966" s="396"/>
      <c r="Z16966" s="396"/>
      <c r="AA16966" s="441"/>
    </row>
    <row r="16967" spans="25:27" x14ac:dyDescent="0.2">
      <c r="Y16967" s="396"/>
      <c r="Z16967" s="396"/>
      <c r="AA16967" s="441"/>
    </row>
    <row r="16968" spans="25:27" x14ac:dyDescent="0.2">
      <c r="Y16968" s="396"/>
      <c r="Z16968" s="396"/>
      <c r="AA16968" s="441"/>
    </row>
    <row r="16969" spans="25:27" x14ac:dyDescent="0.2">
      <c r="Y16969" s="396"/>
      <c r="Z16969" s="396"/>
      <c r="AA16969" s="441"/>
    </row>
    <row r="16970" spans="25:27" x14ac:dyDescent="0.2">
      <c r="Y16970" s="396"/>
      <c r="Z16970" s="396"/>
      <c r="AA16970" s="441"/>
    </row>
    <row r="16971" spans="25:27" x14ac:dyDescent="0.2">
      <c r="Y16971" s="396"/>
      <c r="Z16971" s="396"/>
      <c r="AA16971" s="441"/>
    </row>
    <row r="16972" spans="25:27" x14ac:dyDescent="0.2">
      <c r="Y16972" s="396"/>
      <c r="Z16972" s="396"/>
      <c r="AA16972" s="441"/>
    </row>
    <row r="16973" spans="25:27" x14ac:dyDescent="0.2">
      <c r="Y16973" s="396"/>
      <c r="Z16973" s="396"/>
      <c r="AA16973" s="441"/>
    </row>
    <row r="16974" spans="25:27" x14ac:dyDescent="0.2">
      <c r="Y16974" s="396"/>
      <c r="Z16974" s="396"/>
      <c r="AA16974" s="441"/>
    </row>
    <row r="16975" spans="25:27" x14ac:dyDescent="0.2">
      <c r="Y16975" s="396"/>
      <c r="Z16975" s="396"/>
      <c r="AA16975" s="441"/>
    </row>
    <row r="16976" spans="25:27" x14ac:dyDescent="0.2">
      <c r="Y16976" s="396"/>
      <c r="Z16976" s="396"/>
      <c r="AA16976" s="441"/>
    </row>
    <row r="16977" spans="25:27" x14ac:dyDescent="0.2">
      <c r="Y16977" s="396"/>
      <c r="Z16977" s="396"/>
      <c r="AA16977" s="441"/>
    </row>
    <row r="16978" spans="25:27" x14ac:dyDescent="0.2">
      <c r="Y16978" s="396"/>
      <c r="Z16978" s="396"/>
      <c r="AA16978" s="441"/>
    </row>
    <row r="16979" spans="25:27" x14ac:dyDescent="0.2">
      <c r="Y16979" s="396"/>
      <c r="Z16979" s="396"/>
      <c r="AA16979" s="441"/>
    </row>
    <row r="16980" spans="25:27" x14ac:dyDescent="0.2">
      <c r="Y16980" s="396"/>
      <c r="Z16980" s="396"/>
      <c r="AA16980" s="441"/>
    </row>
    <row r="16981" spans="25:27" x14ac:dyDescent="0.2">
      <c r="Y16981" s="396"/>
      <c r="Z16981" s="396"/>
      <c r="AA16981" s="441"/>
    </row>
    <row r="16982" spans="25:27" x14ac:dyDescent="0.2">
      <c r="Y16982" s="396"/>
      <c r="Z16982" s="396"/>
      <c r="AA16982" s="441"/>
    </row>
    <row r="16983" spans="25:27" x14ac:dyDescent="0.2">
      <c r="Y16983" s="396"/>
      <c r="Z16983" s="396"/>
      <c r="AA16983" s="441"/>
    </row>
    <row r="16984" spans="25:27" x14ac:dyDescent="0.2">
      <c r="Y16984" s="396"/>
      <c r="Z16984" s="396"/>
      <c r="AA16984" s="441"/>
    </row>
    <row r="16985" spans="25:27" x14ac:dyDescent="0.2">
      <c r="Y16985" s="396"/>
      <c r="Z16985" s="396"/>
      <c r="AA16985" s="441"/>
    </row>
    <row r="16986" spans="25:27" x14ac:dyDescent="0.2">
      <c r="Y16986" s="396"/>
      <c r="Z16986" s="396"/>
      <c r="AA16986" s="441"/>
    </row>
    <row r="16987" spans="25:27" x14ac:dyDescent="0.2">
      <c r="Y16987" s="396"/>
      <c r="Z16987" s="396"/>
      <c r="AA16987" s="441"/>
    </row>
    <row r="16988" spans="25:27" x14ac:dyDescent="0.2">
      <c r="Y16988" s="396"/>
      <c r="Z16988" s="396"/>
      <c r="AA16988" s="441"/>
    </row>
    <row r="16989" spans="25:27" x14ac:dyDescent="0.2">
      <c r="Y16989" s="396"/>
      <c r="Z16989" s="396"/>
      <c r="AA16989" s="441"/>
    </row>
    <row r="16990" spans="25:27" x14ac:dyDescent="0.2">
      <c r="Y16990" s="396"/>
      <c r="Z16990" s="396"/>
      <c r="AA16990" s="441"/>
    </row>
    <row r="16991" spans="25:27" x14ac:dyDescent="0.2">
      <c r="Y16991" s="396"/>
      <c r="Z16991" s="396"/>
      <c r="AA16991" s="441"/>
    </row>
    <row r="16992" spans="25:27" x14ac:dyDescent="0.2">
      <c r="Y16992" s="396"/>
      <c r="Z16992" s="396"/>
      <c r="AA16992" s="441"/>
    </row>
    <row r="16993" spans="25:27" x14ac:dyDescent="0.2">
      <c r="Y16993" s="396"/>
      <c r="Z16993" s="396"/>
      <c r="AA16993" s="441"/>
    </row>
    <row r="16994" spans="25:27" x14ac:dyDescent="0.2">
      <c r="Y16994" s="396"/>
      <c r="Z16994" s="396"/>
      <c r="AA16994" s="441"/>
    </row>
    <row r="16995" spans="25:27" x14ac:dyDescent="0.2">
      <c r="Y16995" s="396"/>
      <c r="Z16995" s="396"/>
      <c r="AA16995" s="441"/>
    </row>
    <row r="16996" spans="25:27" x14ac:dyDescent="0.2">
      <c r="Y16996" s="396"/>
      <c r="Z16996" s="396"/>
      <c r="AA16996" s="441"/>
    </row>
    <row r="16997" spans="25:27" x14ac:dyDescent="0.2">
      <c r="Y16997" s="396"/>
      <c r="Z16997" s="396"/>
      <c r="AA16997" s="441"/>
    </row>
    <row r="16998" spans="25:27" x14ac:dyDescent="0.2">
      <c r="Y16998" s="396"/>
      <c r="Z16998" s="396"/>
      <c r="AA16998" s="441"/>
    </row>
    <row r="16999" spans="25:27" x14ac:dyDescent="0.2">
      <c r="Y16999" s="396"/>
      <c r="Z16999" s="396"/>
      <c r="AA16999" s="441"/>
    </row>
    <row r="17000" spans="25:27" x14ac:dyDescent="0.2">
      <c r="Y17000" s="396"/>
      <c r="Z17000" s="396"/>
      <c r="AA17000" s="441"/>
    </row>
    <row r="17001" spans="25:27" x14ac:dyDescent="0.2">
      <c r="Y17001" s="396"/>
      <c r="Z17001" s="396"/>
      <c r="AA17001" s="441"/>
    </row>
    <row r="17002" spans="25:27" x14ac:dyDescent="0.2">
      <c r="Y17002" s="396"/>
      <c r="Z17002" s="396"/>
      <c r="AA17002" s="441"/>
    </row>
    <row r="17003" spans="25:27" x14ac:dyDescent="0.2">
      <c r="Y17003" s="396"/>
      <c r="Z17003" s="396"/>
      <c r="AA17003" s="441"/>
    </row>
    <row r="17004" spans="25:27" x14ac:dyDescent="0.2">
      <c r="Y17004" s="396"/>
      <c r="Z17004" s="396"/>
      <c r="AA17004" s="441"/>
    </row>
    <row r="17005" spans="25:27" x14ac:dyDescent="0.2">
      <c r="Y17005" s="396"/>
      <c r="Z17005" s="396"/>
      <c r="AA17005" s="441"/>
    </row>
    <row r="17006" spans="25:27" x14ac:dyDescent="0.2">
      <c r="Y17006" s="396"/>
      <c r="Z17006" s="396"/>
      <c r="AA17006" s="441"/>
    </row>
    <row r="17007" spans="25:27" x14ac:dyDescent="0.2">
      <c r="Y17007" s="396"/>
      <c r="Z17007" s="396"/>
      <c r="AA17007" s="441"/>
    </row>
    <row r="17008" spans="25:27" x14ac:dyDescent="0.2">
      <c r="Y17008" s="396"/>
      <c r="Z17008" s="396"/>
      <c r="AA17008" s="441"/>
    </row>
    <row r="17009" spans="25:27" x14ac:dyDescent="0.2">
      <c r="Y17009" s="396"/>
      <c r="Z17009" s="396"/>
      <c r="AA17009" s="441"/>
    </row>
    <row r="17010" spans="25:27" x14ac:dyDescent="0.2">
      <c r="Y17010" s="396"/>
      <c r="Z17010" s="396"/>
      <c r="AA17010" s="441"/>
    </row>
    <row r="17011" spans="25:27" x14ac:dyDescent="0.2">
      <c r="Y17011" s="396"/>
      <c r="Z17011" s="396"/>
      <c r="AA17011" s="441"/>
    </row>
    <row r="17012" spans="25:27" x14ac:dyDescent="0.2">
      <c r="Y17012" s="396"/>
      <c r="Z17012" s="396"/>
      <c r="AA17012" s="441"/>
    </row>
    <row r="17013" spans="25:27" x14ac:dyDescent="0.2">
      <c r="Y17013" s="396"/>
      <c r="Z17013" s="396"/>
      <c r="AA17013" s="441"/>
    </row>
    <row r="17014" spans="25:27" x14ac:dyDescent="0.2">
      <c r="Y17014" s="396"/>
      <c r="Z17014" s="396"/>
      <c r="AA17014" s="441"/>
    </row>
    <row r="17015" spans="25:27" x14ac:dyDescent="0.2">
      <c r="Y17015" s="396"/>
      <c r="Z17015" s="396"/>
      <c r="AA17015" s="441"/>
    </row>
    <row r="17016" spans="25:27" x14ac:dyDescent="0.2">
      <c r="Y17016" s="396"/>
      <c r="Z17016" s="396"/>
      <c r="AA17016" s="441"/>
    </row>
    <row r="17017" spans="25:27" x14ac:dyDescent="0.2">
      <c r="Y17017" s="396"/>
      <c r="Z17017" s="396"/>
      <c r="AA17017" s="441"/>
    </row>
    <row r="17018" spans="25:27" x14ac:dyDescent="0.2">
      <c r="Y17018" s="396"/>
      <c r="Z17018" s="396"/>
      <c r="AA17018" s="441"/>
    </row>
    <row r="17019" spans="25:27" x14ac:dyDescent="0.2">
      <c r="Y17019" s="396"/>
      <c r="Z17019" s="396"/>
      <c r="AA17019" s="441"/>
    </row>
    <row r="17020" spans="25:27" x14ac:dyDescent="0.2">
      <c r="Y17020" s="396"/>
      <c r="Z17020" s="396"/>
      <c r="AA17020" s="441"/>
    </row>
    <row r="17021" spans="25:27" x14ac:dyDescent="0.2">
      <c r="Y17021" s="396"/>
      <c r="Z17021" s="396"/>
      <c r="AA17021" s="441"/>
    </row>
    <row r="17022" spans="25:27" x14ac:dyDescent="0.2">
      <c r="Y17022" s="396"/>
      <c r="Z17022" s="396"/>
      <c r="AA17022" s="441"/>
    </row>
    <row r="17023" spans="25:27" x14ac:dyDescent="0.2">
      <c r="Y17023" s="396"/>
      <c r="Z17023" s="396"/>
      <c r="AA17023" s="441"/>
    </row>
    <row r="17024" spans="25:27" x14ac:dyDescent="0.2">
      <c r="Y17024" s="396"/>
      <c r="Z17024" s="396"/>
      <c r="AA17024" s="441"/>
    </row>
    <row r="17025" spans="25:27" x14ac:dyDescent="0.2">
      <c r="Y17025" s="396"/>
      <c r="Z17025" s="396"/>
      <c r="AA17025" s="441"/>
    </row>
    <row r="17026" spans="25:27" x14ac:dyDescent="0.2">
      <c r="Y17026" s="396"/>
      <c r="Z17026" s="396"/>
      <c r="AA17026" s="441"/>
    </row>
    <row r="17027" spans="25:27" x14ac:dyDescent="0.2">
      <c r="Y17027" s="396"/>
      <c r="Z17027" s="396"/>
      <c r="AA17027" s="441"/>
    </row>
    <row r="17028" spans="25:27" x14ac:dyDescent="0.2">
      <c r="Y17028" s="396"/>
      <c r="Z17028" s="396"/>
      <c r="AA17028" s="441"/>
    </row>
    <row r="17029" spans="25:27" x14ac:dyDescent="0.2">
      <c r="Y17029" s="396"/>
      <c r="Z17029" s="396"/>
      <c r="AA17029" s="441"/>
    </row>
    <row r="17030" spans="25:27" x14ac:dyDescent="0.2">
      <c r="Y17030" s="396"/>
      <c r="Z17030" s="396"/>
      <c r="AA17030" s="441"/>
    </row>
    <row r="17031" spans="25:27" x14ac:dyDescent="0.2">
      <c r="Y17031" s="396"/>
      <c r="Z17031" s="396"/>
      <c r="AA17031" s="441"/>
    </row>
    <row r="17032" spans="25:27" x14ac:dyDescent="0.2">
      <c r="Y17032" s="396"/>
      <c r="Z17032" s="396"/>
      <c r="AA17032" s="441"/>
    </row>
    <row r="17033" spans="25:27" x14ac:dyDescent="0.2">
      <c r="Y17033" s="396"/>
      <c r="Z17033" s="396"/>
      <c r="AA17033" s="441"/>
    </row>
    <row r="17034" spans="25:27" x14ac:dyDescent="0.2">
      <c r="Y17034" s="396"/>
      <c r="Z17034" s="396"/>
      <c r="AA17034" s="441"/>
    </row>
    <row r="17035" spans="25:27" x14ac:dyDescent="0.2">
      <c r="Y17035" s="396"/>
      <c r="Z17035" s="396"/>
      <c r="AA17035" s="441"/>
    </row>
    <row r="17036" spans="25:27" x14ac:dyDescent="0.2">
      <c r="Y17036" s="396"/>
      <c r="Z17036" s="396"/>
      <c r="AA17036" s="441"/>
    </row>
    <row r="17037" spans="25:27" x14ac:dyDescent="0.2">
      <c r="Y17037" s="396"/>
      <c r="Z17037" s="396"/>
      <c r="AA17037" s="441"/>
    </row>
    <row r="17038" spans="25:27" x14ac:dyDescent="0.2">
      <c r="Y17038" s="396"/>
      <c r="Z17038" s="396"/>
      <c r="AA17038" s="441"/>
    </row>
    <row r="17039" spans="25:27" x14ac:dyDescent="0.2">
      <c r="Y17039" s="396"/>
      <c r="Z17039" s="396"/>
      <c r="AA17039" s="441"/>
    </row>
    <row r="17040" spans="25:27" x14ac:dyDescent="0.2">
      <c r="Y17040" s="396"/>
      <c r="Z17040" s="396"/>
      <c r="AA17040" s="441"/>
    </row>
    <row r="17041" spans="25:27" x14ac:dyDescent="0.2">
      <c r="Y17041" s="396"/>
      <c r="Z17041" s="396"/>
      <c r="AA17041" s="441"/>
    </row>
    <row r="17042" spans="25:27" x14ac:dyDescent="0.2">
      <c r="Y17042" s="396"/>
      <c r="Z17042" s="396"/>
      <c r="AA17042" s="441"/>
    </row>
    <row r="17043" spans="25:27" x14ac:dyDescent="0.2">
      <c r="Y17043" s="396"/>
      <c r="Z17043" s="396"/>
      <c r="AA17043" s="441"/>
    </row>
    <row r="17044" spans="25:27" x14ac:dyDescent="0.2">
      <c r="Y17044" s="396"/>
      <c r="Z17044" s="396"/>
      <c r="AA17044" s="441"/>
    </row>
    <row r="17045" spans="25:27" x14ac:dyDescent="0.2">
      <c r="Y17045" s="396"/>
      <c r="Z17045" s="396"/>
      <c r="AA17045" s="441"/>
    </row>
    <row r="17046" spans="25:27" x14ac:dyDescent="0.2">
      <c r="Y17046" s="396"/>
      <c r="Z17046" s="396"/>
      <c r="AA17046" s="441"/>
    </row>
    <row r="17047" spans="25:27" x14ac:dyDescent="0.2">
      <c r="Y17047" s="396"/>
      <c r="Z17047" s="396"/>
      <c r="AA17047" s="441"/>
    </row>
    <row r="17048" spans="25:27" x14ac:dyDescent="0.2">
      <c r="Y17048" s="396"/>
      <c r="Z17048" s="396"/>
      <c r="AA17048" s="441"/>
    </row>
    <row r="17049" spans="25:27" x14ac:dyDescent="0.2">
      <c r="Y17049" s="396"/>
      <c r="Z17049" s="396"/>
      <c r="AA17049" s="441"/>
    </row>
    <row r="17050" spans="25:27" x14ac:dyDescent="0.2">
      <c r="Y17050" s="396"/>
      <c r="Z17050" s="396"/>
      <c r="AA17050" s="441"/>
    </row>
    <row r="17051" spans="25:27" x14ac:dyDescent="0.2">
      <c r="Y17051" s="396"/>
      <c r="Z17051" s="396"/>
      <c r="AA17051" s="441"/>
    </row>
    <row r="17052" spans="25:27" x14ac:dyDescent="0.2">
      <c r="Y17052" s="396"/>
      <c r="Z17052" s="396"/>
      <c r="AA17052" s="441"/>
    </row>
    <row r="17053" spans="25:27" x14ac:dyDescent="0.2">
      <c r="Y17053" s="396"/>
      <c r="Z17053" s="396"/>
      <c r="AA17053" s="441"/>
    </row>
    <row r="17054" spans="25:27" x14ac:dyDescent="0.2">
      <c r="Y17054" s="396"/>
      <c r="Z17054" s="396"/>
      <c r="AA17054" s="441"/>
    </row>
    <row r="17055" spans="25:27" x14ac:dyDescent="0.2">
      <c r="Y17055" s="396"/>
      <c r="Z17055" s="396"/>
      <c r="AA17055" s="441"/>
    </row>
    <row r="17056" spans="25:27" x14ac:dyDescent="0.2">
      <c r="Y17056" s="396"/>
      <c r="Z17056" s="396"/>
      <c r="AA17056" s="441"/>
    </row>
    <row r="17057" spans="25:27" x14ac:dyDescent="0.2">
      <c r="Y17057" s="396"/>
      <c r="Z17057" s="396"/>
      <c r="AA17057" s="441"/>
    </row>
    <row r="17058" spans="25:27" x14ac:dyDescent="0.2">
      <c r="Y17058" s="396"/>
      <c r="Z17058" s="396"/>
      <c r="AA17058" s="441"/>
    </row>
    <row r="17059" spans="25:27" x14ac:dyDescent="0.2">
      <c r="Y17059" s="396"/>
      <c r="Z17059" s="396"/>
      <c r="AA17059" s="441"/>
    </row>
    <row r="17060" spans="25:27" x14ac:dyDescent="0.2">
      <c r="Y17060" s="396"/>
      <c r="Z17060" s="396"/>
      <c r="AA17060" s="441"/>
    </row>
    <row r="17061" spans="25:27" x14ac:dyDescent="0.2">
      <c r="Y17061" s="396"/>
      <c r="Z17061" s="396"/>
      <c r="AA17061" s="441"/>
    </row>
    <row r="17062" spans="25:27" x14ac:dyDescent="0.2">
      <c r="Y17062" s="396"/>
      <c r="Z17062" s="396"/>
      <c r="AA17062" s="441"/>
    </row>
    <row r="17063" spans="25:27" x14ac:dyDescent="0.2">
      <c r="Y17063" s="396"/>
      <c r="Z17063" s="396"/>
      <c r="AA17063" s="441"/>
    </row>
    <row r="17064" spans="25:27" x14ac:dyDescent="0.2">
      <c r="Y17064" s="396"/>
      <c r="Z17064" s="396"/>
      <c r="AA17064" s="441"/>
    </row>
    <row r="17065" spans="25:27" x14ac:dyDescent="0.2">
      <c r="Y17065" s="396"/>
      <c r="Z17065" s="396"/>
      <c r="AA17065" s="441"/>
    </row>
    <row r="17066" spans="25:27" x14ac:dyDescent="0.2">
      <c r="Y17066" s="396"/>
      <c r="Z17066" s="396"/>
      <c r="AA17066" s="441"/>
    </row>
    <row r="17067" spans="25:27" x14ac:dyDescent="0.2">
      <c r="Y17067" s="396"/>
      <c r="Z17067" s="396"/>
      <c r="AA17067" s="441"/>
    </row>
    <row r="17068" spans="25:27" x14ac:dyDescent="0.2">
      <c r="Y17068" s="396"/>
      <c r="Z17068" s="396"/>
      <c r="AA17068" s="441"/>
    </row>
    <row r="17069" spans="25:27" x14ac:dyDescent="0.2">
      <c r="Y17069" s="396"/>
      <c r="Z17069" s="396"/>
      <c r="AA17069" s="441"/>
    </row>
    <row r="17070" spans="25:27" x14ac:dyDescent="0.2">
      <c r="Y17070" s="396"/>
      <c r="Z17070" s="396"/>
      <c r="AA17070" s="441"/>
    </row>
    <row r="17071" spans="25:27" x14ac:dyDescent="0.2">
      <c r="Y17071" s="396"/>
      <c r="Z17071" s="396"/>
      <c r="AA17071" s="441"/>
    </row>
    <row r="17072" spans="25:27" x14ac:dyDescent="0.2">
      <c r="Y17072" s="396"/>
      <c r="Z17072" s="396"/>
      <c r="AA17072" s="441"/>
    </row>
    <row r="17073" spans="25:27" x14ac:dyDescent="0.2">
      <c r="Y17073" s="396"/>
      <c r="Z17073" s="396"/>
      <c r="AA17073" s="441"/>
    </row>
    <row r="17074" spans="25:27" x14ac:dyDescent="0.2">
      <c r="Y17074" s="396"/>
      <c r="Z17074" s="396"/>
      <c r="AA17074" s="441"/>
    </row>
    <row r="17075" spans="25:27" x14ac:dyDescent="0.2">
      <c r="Y17075" s="396"/>
      <c r="Z17075" s="396"/>
      <c r="AA17075" s="441"/>
    </row>
    <row r="17076" spans="25:27" x14ac:dyDescent="0.2">
      <c r="Y17076" s="396"/>
      <c r="Z17076" s="396"/>
      <c r="AA17076" s="441"/>
    </row>
    <row r="17077" spans="25:27" x14ac:dyDescent="0.2">
      <c r="Y17077" s="396"/>
      <c r="Z17077" s="396"/>
      <c r="AA17077" s="441"/>
    </row>
    <row r="17078" spans="25:27" x14ac:dyDescent="0.2">
      <c r="Y17078" s="396"/>
      <c r="Z17078" s="396"/>
      <c r="AA17078" s="441"/>
    </row>
    <row r="17079" spans="25:27" x14ac:dyDescent="0.2">
      <c r="Y17079" s="396"/>
      <c r="Z17079" s="396"/>
      <c r="AA17079" s="441"/>
    </row>
    <row r="17080" spans="25:27" x14ac:dyDescent="0.2">
      <c r="Y17080" s="396"/>
      <c r="Z17080" s="396"/>
      <c r="AA17080" s="441"/>
    </row>
    <row r="17081" spans="25:27" x14ac:dyDescent="0.2">
      <c r="Y17081" s="396"/>
      <c r="Z17081" s="396"/>
      <c r="AA17081" s="441"/>
    </row>
    <row r="17082" spans="25:27" x14ac:dyDescent="0.2">
      <c r="Y17082" s="396"/>
      <c r="Z17082" s="396"/>
      <c r="AA17082" s="441"/>
    </row>
    <row r="17083" spans="25:27" x14ac:dyDescent="0.2">
      <c r="Y17083" s="396"/>
      <c r="Z17083" s="396"/>
      <c r="AA17083" s="441"/>
    </row>
    <row r="17084" spans="25:27" x14ac:dyDescent="0.2">
      <c r="Y17084" s="396"/>
      <c r="Z17084" s="396"/>
      <c r="AA17084" s="441"/>
    </row>
    <row r="17085" spans="25:27" x14ac:dyDescent="0.2">
      <c r="Y17085" s="396"/>
      <c r="Z17085" s="396"/>
      <c r="AA17085" s="441"/>
    </row>
    <row r="17086" spans="25:27" x14ac:dyDescent="0.2">
      <c r="Y17086" s="396"/>
      <c r="Z17086" s="396"/>
      <c r="AA17086" s="441"/>
    </row>
    <row r="17087" spans="25:27" x14ac:dyDescent="0.2">
      <c r="Y17087" s="396"/>
      <c r="Z17087" s="396"/>
      <c r="AA17087" s="441"/>
    </row>
    <row r="17088" spans="25:27" x14ac:dyDescent="0.2">
      <c r="Y17088" s="396"/>
      <c r="Z17088" s="396"/>
      <c r="AA17088" s="441"/>
    </row>
    <row r="17089" spans="25:27" x14ac:dyDescent="0.2">
      <c r="Y17089" s="396"/>
      <c r="Z17089" s="396"/>
      <c r="AA17089" s="441"/>
    </row>
    <row r="17090" spans="25:27" x14ac:dyDescent="0.2">
      <c r="Y17090" s="396"/>
      <c r="Z17090" s="396"/>
      <c r="AA17090" s="441"/>
    </row>
    <row r="17091" spans="25:27" x14ac:dyDescent="0.2">
      <c r="Y17091" s="396"/>
      <c r="Z17091" s="396"/>
      <c r="AA17091" s="441"/>
    </row>
    <row r="17092" spans="25:27" x14ac:dyDescent="0.2">
      <c r="Y17092" s="396"/>
      <c r="Z17092" s="396"/>
      <c r="AA17092" s="441"/>
    </row>
    <row r="17093" spans="25:27" x14ac:dyDescent="0.2">
      <c r="Y17093" s="396"/>
      <c r="Z17093" s="396"/>
      <c r="AA17093" s="441"/>
    </row>
    <row r="17094" spans="25:27" x14ac:dyDescent="0.2">
      <c r="Y17094" s="396"/>
      <c r="Z17094" s="396"/>
      <c r="AA17094" s="441"/>
    </row>
    <row r="17095" spans="25:27" x14ac:dyDescent="0.2">
      <c r="Y17095" s="396"/>
      <c r="Z17095" s="396"/>
      <c r="AA17095" s="441"/>
    </row>
    <row r="17096" spans="25:27" x14ac:dyDescent="0.2">
      <c r="Y17096" s="396"/>
      <c r="Z17096" s="396"/>
      <c r="AA17096" s="441"/>
    </row>
    <row r="17097" spans="25:27" x14ac:dyDescent="0.2">
      <c r="Y17097" s="396"/>
      <c r="Z17097" s="396"/>
      <c r="AA17097" s="441"/>
    </row>
    <row r="17098" spans="25:27" x14ac:dyDescent="0.2">
      <c r="Y17098" s="396"/>
      <c r="Z17098" s="396"/>
      <c r="AA17098" s="441"/>
    </row>
    <row r="17099" spans="25:27" x14ac:dyDescent="0.2">
      <c r="Y17099" s="396"/>
      <c r="Z17099" s="396"/>
      <c r="AA17099" s="441"/>
    </row>
    <row r="17100" spans="25:27" x14ac:dyDescent="0.2">
      <c r="Y17100" s="396"/>
      <c r="Z17100" s="396"/>
      <c r="AA17100" s="441"/>
    </row>
    <row r="17101" spans="25:27" x14ac:dyDescent="0.2">
      <c r="Y17101" s="396"/>
      <c r="Z17101" s="396"/>
      <c r="AA17101" s="441"/>
    </row>
    <row r="17102" spans="25:27" x14ac:dyDescent="0.2">
      <c r="Y17102" s="396"/>
      <c r="Z17102" s="396"/>
      <c r="AA17102" s="441"/>
    </row>
    <row r="17103" spans="25:27" x14ac:dyDescent="0.2">
      <c r="Y17103" s="396"/>
      <c r="Z17103" s="396"/>
      <c r="AA17103" s="441"/>
    </row>
    <row r="17104" spans="25:27" x14ac:dyDescent="0.2">
      <c r="Y17104" s="396"/>
      <c r="Z17104" s="396"/>
      <c r="AA17104" s="441"/>
    </row>
    <row r="17105" spans="25:27" x14ac:dyDescent="0.2">
      <c r="Y17105" s="396"/>
      <c r="Z17105" s="396"/>
      <c r="AA17105" s="441"/>
    </row>
    <row r="17106" spans="25:27" x14ac:dyDescent="0.2">
      <c r="Y17106" s="396"/>
      <c r="Z17106" s="396"/>
      <c r="AA17106" s="441"/>
    </row>
    <row r="17107" spans="25:27" x14ac:dyDescent="0.2">
      <c r="Y17107" s="396"/>
      <c r="Z17107" s="396"/>
      <c r="AA17107" s="441"/>
    </row>
    <row r="17108" spans="25:27" x14ac:dyDescent="0.2">
      <c r="Y17108" s="396"/>
      <c r="Z17108" s="396"/>
      <c r="AA17108" s="441"/>
    </row>
    <row r="17109" spans="25:27" x14ac:dyDescent="0.2">
      <c r="Y17109" s="396"/>
      <c r="Z17109" s="396"/>
      <c r="AA17109" s="441"/>
    </row>
    <row r="17110" spans="25:27" x14ac:dyDescent="0.2">
      <c r="Y17110" s="396"/>
      <c r="Z17110" s="396"/>
      <c r="AA17110" s="441"/>
    </row>
    <row r="17111" spans="25:27" x14ac:dyDescent="0.2">
      <c r="Y17111" s="396"/>
      <c r="Z17111" s="396"/>
      <c r="AA17111" s="441"/>
    </row>
    <row r="17112" spans="25:27" x14ac:dyDescent="0.2">
      <c r="Y17112" s="396"/>
      <c r="Z17112" s="396"/>
      <c r="AA17112" s="441"/>
    </row>
    <row r="17113" spans="25:27" x14ac:dyDescent="0.2">
      <c r="Y17113" s="396"/>
      <c r="Z17113" s="396"/>
      <c r="AA17113" s="441"/>
    </row>
    <row r="17114" spans="25:27" x14ac:dyDescent="0.2">
      <c r="Y17114" s="396"/>
      <c r="Z17114" s="396"/>
      <c r="AA17114" s="441"/>
    </row>
    <row r="17115" spans="25:27" x14ac:dyDescent="0.2">
      <c r="Y17115" s="396"/>
      <c r="Z17115" s="396"/>
      <c r="AA17115" s="441"/>
    </row>
    <row r="17116" spans="25:27" x14ac:dyDescent="0.2">
      <c r="Y17116" s="396"/>
      <c r="Z17116" s="396"/>
      <c r="AA17116" s="441"/>
    </row>
    <row r="17117" spans="25:27" x14ac:dyDescent="0.2">
      <c r="Y17117" s="396"/>
      <c r="Z17117" s="396"/>
      <c r="AA17117" s="441"/>
    </row>
    <row r="17118" spans="25:27" x14ac:dyDescent="0.2">
      <c r="Y17118" s="396"/>
      <c r="Z17118" s="396"/>
      <c r="AA17118" s="441"/>
    </row>
    <row r="17119" spans="25:27" x14ac:dyDescent="0.2">
      <c r="Y17119" s="396"/>
      <c r="Z17119" s="396"/>
      <c r="AA17119" s="441"/>
    </row>
    <row r="17120" spans="25:27" x14ac:dyDescent="0.2">
      <c r="Y17120" s="396"/>
      <c r="Z17120" s="396"/>
      <c r="AA17120" s="441"/>
    </row>
    <row r="17121" spans="25:27" x14ac:dyDescent="0.2">
      <c r="Y17121" s="396"/>
      <c r="Z17121" s="396"/>
      <c r="AA17121" s="441"/>
    </row>
    <row r="17122" spans="25:27" x14ac:dyDescent="0.2">
      <c r="Y17122" s="396"/>
      <c r="Z17122" s="396"/>
      <c r="AA17122" s="441"/>
    </row>
    <row r="17123" spans="25:27" x14ac:dyDescent="0.2">
      <c r="Y17123" s="396"/>
      <c r="Z17123" s="396"/>
      <c r="AA17123" s="441"/>
    </row>
    <row r="17124" spans="25:27" x14ac:dyDescent="0.2">
      <c r="Y17124" s="396"/>
      <c r="Z17124" s="396"/>
      <c r="AA17124" s="441"/>
    </row>
    <row r="17125" spans="25:27" x14ac:dyDescent="0.2">
      <c r="Y17125" s="396"/>
      <c r="Z17125" s="396"/>
      <c r="AA17125" s="441"/>
    </row>
    <row r="17126" spans="25:27" x14ac:dyDescent="0.2">
      <c r="Y17126" s="396"/>
      <c r="Z17126" s="396"/>
      <c r="AA17126" s="441"/>
    </row>
    <row r="17127" spans="25:27" x14ac:dyDescent="0.2">
      <c r="Y17127" s="396"/>
      <c r="Z17127" s="396"/>
      <c r="AA17127" s="441"/>
    </row>
    <row r="17128" spans="25:27" x14ac:dyDescent="0.2">
      <c r="Y17128" s="396"/>
      <c r="Z17128" s="396"/>
      <c r="AA17128" s="441"/>
    </row>
    <row r="17129" spans="25:27" x14ac:dyDescent="0.2">
      <c r="Y17129" s="396"/>
      <c r="Z17129" s="396"/>
      <c r="AA17129" s="441"/>
    </row>
    <row r="17130" spans="25:27" x14ac:dyDescent="0.2">
      <c r="Y17130" s="396"/>
      <c r="Z17130" s="396"/>
      <c r="AA17130" s="441"/>
    </row>
    <row r="17131" spans="25:27" x14ac:dyDescent="0.2">
      <c r="Y17131" s="396"/>
      <c r="Z17131" s="396"/>
      <c r="AA17131" s="441"/>
    </row>
    <row r="17132" spans="25:27" x14ac:dyDescent="0.2">
      <c r="Y17132" s="396"/>
      <c r="Z17132" s="396"/>
      <c r="AA17132" s="441"/>
    </row>
    <row r="17133" spans="25:27" x14ac:dyDescent="0.2">
      <c r="Y17133" s="396"/>
      <c r="Z17133" s="396"/>
      <c r="AA17133" s="441"/>
    </row>
    <row r="17134" spans="25:27" x14ac:dyDescent="0.2">
      <c r="Y17134" s="396"/>
      <c r="Z17134" s="396"/>
      <c r="AA17134" s="441"/>
    </row>
    <row r="17135" spans="25:27" x14ac:dyDescent="0.2">
      <c r="Y17135" s="396"/>
      <c r="Z17135" s="396"/>
      <c r="AA17135" s="441"/>
    </row>
    <row r="17136" spans="25:27" x14ac:dyDescent="0.2">
      <c r="Y17136" s="396"/>
      <c r="Z17136" s="396"/>
      <c r="AA17136" s="441"/>
    </row>
    <row r="17137" spans="25:27" x14ac:dyDescent="0.2">
      <c r="Y17137" s="396"/>
      <c r="Z17137" s="396"/>
      <c r="AA17137" s="441"/>
    </row>
    <row r="17138" spans="25:27" x14ac:dyDescent="0.2">
      <c r="Y17138" s="396"/>
      <c r="Z17138" s="396"/>
      <c r="AA17138" s="441"/>
    </row>
    <row r="17139" spans="25:27" x14ac:dyDescent="0.2">
      <c r="Y17139" s="396"/>
      <c r="Z17139" s="396"/>
      <c r="AA17139" s="441"/>
    </row>
    <row r="17140" spans="25:27" x14ac:dyDescent="0.2">
      <c r="Y17140" s="396"/>
      <c r="Z17140" s="396"/>
      <c r="AA17140" s="441"/>
    </row>
    <row r="17141" spans="25:27" x14ac:dyDescent="0.2">
      <c r="Y17141" s="396"/>
      <c r="Z17141" s="396"/>
      <c r="AA17141" s="441"/>
    </row>
    <row r="17142" spans="25:27" x14ac:dyDescent="0.2">
      <c r="Y17142" s="396"/>
      <c r="Z17142" s="396"/>
      <c r="AA17142" s="441"/>
    </row>
    <row r="17143" spans="25:27" x14ac:dyDescent="0.2">
      <c r="Y17143" s="396"/>
      <c r="Z17143" s="396"/>
      <c r="AA17143" s="441"/>
    </row>
    <row r="17144" spans="25:27" x14ac:dyDescent="0.2">
      <c r="Y17144" s="396"/>
      <c r="Z17144" s="396"/>
      <c r="AA17144" s="441"/>
    </row>
    <row r="17145" spans="25:27" x14ac:dyDescent="0.2">
      <c r="Y17145" s="396"/>
      <c r="Z17145" s="396"/>
      <c r="AA17145" s="441"/>
    </row>
    <row r="17146" spans="25:27" x14ac:dyDescent="0.2">
      <c r="Y17146" s="396"/>
      <c r="Z17146" s="396"/>
      <c r="AA17146" s="441"/>
    </row>
    <row r="17147" spans="25:27" x14ac:dyDescent="0.2">
      <c r="Y17147" s="396"/>
      <c r="Z17147" s="396"/>
      <c r="AA17147" s="441"/>
    </row>
    <row r="17148" spans="25:27" x14ac:dyDescent="0.2">
      <c r="Y17148" s="396"/>
      <c r="Z17148" s="396"/>
      <c r="AA17148" s="441"/>
    </row>
    <row r="17149" spans="25:27" x14ac:dyDescent="0.2">
      <c r="Y17149" s="396"/>
      <c r="Z17149" s="396"/>
      <c r="AA17149" s="441"/>
    </row>
    <row r="17150" spans="25:27" x14ac:dyDescent="0.2">
      <c r="Y17150" s="396"/>
      <c r="Z17150" s="396"/>
      <c r="AA17150" s="441"/>
    </row>
    <row r="17151" spans="25:27" x14ac:dyDescent="0.2">
      <c r="Y17151" s="396"/>
      <c r="Z17151" s="396"/>
      <c r="AA17151" s="441"/>
    </row>
    <row r="17152" spans="25:27" x14ac:dyDescent="0.2">
      <c r="Y17152" s="396"/>
      <c r="Z17152" s="396"/>
      <c r="AA17152" s="441"/>
    </row>
    <row r="17153" spans="25:27" x14ac:dyDescent="0.2">
      <c r="Y17153" s="396"/>
      <c r="Z17153" s="396"/>
      <c r="AA17153" s="441"/>
    </row>
    <row r="17154" spans="25:27" x14ac:dyDescent="0.2">
      <c r="Y17154" s="396"/>
      <c r="Z17154" s="396"/>
      <c r="AA17154" s="441"/>
    </row>
    <row r="17155" spans="25:27" x14ac:dyDescent="0.2">
      <c r="Y17155" s="396"/>
      <c r="Z17155" s="396"/>
      <c r="AA17155" s="441"/>
    </row>
    <row r="17156" spans="25:27" x14ac:dyDescent="0.2">
      <c r="Y17156" s="396"/>
      <c r="Z17156" s="396"/>
      <c r="AA17156" s="441"/>
    </row>
    <row r="17157" spans="25:27" x14ac:dyDescent="0.2">
      <c r="Y17157" s="396"/>
      <c r="Z17157" s="396"/>
      <c r="AA17157" s="441"/>
    </row>
    <row r="17158" spans="25:27" x14ac:dyDescent="0.2">
      <c r="Y17158" s="396"/>
      <c r="Z17158" s="396"/>
      <c r="AA17158" s="441"/>
    </row>
    <row r="17159" spans="25:27" x14ac:dyDescent="0.2">
      <c r="Y17159" s="396"/>
      <c r="Z17159" s="396"/>
      <c r="AA17159" s="441"/>
    </row>
    <row r="17160" spans="25:27" x14ac:dyDescent="0.2">
      <c r="Y17160" s="396"/>
      <c r="Z17160" s="396"/>
      <c r="AA17160" s="441"/>
    </row>
    <row r="17161" spans="25:27" x14ac:dyDescent="0.2">
      <c r="Y17161" s="396"/>
      <c r="Z17161" s="396"/>
      <c r="AA17161" s="441"/>
    </row>
    <row r="17162" spans="25:27" x14ac:dyDescent="0.2">
      <c r="Y17162" s="396"/>
      <c r="Z17162" s="396"/>
      <c r="AA17162" s="441"/>
    </row>
    <row r="17163" spans="25:27" x14ac:dyDescent="0.2">
      <c r="Y17163" s="396"/>
      <c r="Z17163" s="396"/>
      <c r="AA17163" s="441"/>
    </row>
    <row r="17164" spans="25:27" x14ac:dyDescent="0.2">
      <c r="Y17164" s="396"/>
      <c r="Z17164" s="396"/>
      <c r="AA17164" s="441"/>
    </row>
    <row r="17165" spans="25:27" x14ac:dyDescent="0.2">
      <c r="Y17165" s="396"/>
      <c r="Z17165" s="396"/>
      <c r="AA17165" s="441"/>
    </row>
    <row r="17166" spans="25:27" x14ac:dyDescent="0.2">
      <c r="Y17166" s="396"/>
      <c r="Z17166" s="396"/>
      <c r="AA17166" s="441"/>
    </row>
    <row r="17167" spans="25:27" x14ac:dyDescent="0.2">
      <c r="Y17167" s="396"/>
      <c r="Z17167" s="396"/>
      <c r="AA17167" s="441"/>
    </row>
    <row r="17168" spans="25:27" x14ac:dyDescent="0.2">
      <c r="Y17168" s="396"/>
      <c r="Z17168" s="396"/>
      <c r="AA17168" s="441"/>
    </row>
    <row r="17169" spans="25:27" x14ac:dyDescent="0.2">
      <c r="Y17169" s="396"/>
      <c r="Z17169" s="396"/>
      <c r="AA17169" s="441"/>
    </row>
    <row r="17170" spans="25:27" x14ac:dyDescent="0.2">
      <c r="Y17170" s="396"/>
      <c r="Z17170" s="396"/>
      <c r="AA17170" s="441"/>
    </row>
    <row r="17171" spans="25:27" x14ac:dyDescent="0.2">
      <c r="Y17171" s="396"/>
      <c r="Z17171" s="396"/>
      <c r="AA17171" s="441"/>
    </row>
    <row r="17172" spans="25:27" x14ac:dyDescent="0.2">
      <c r="Y17172" s="396"/>
      <c r="Z17172" s="396"/>
      <c r="AA17172" s="441"/>
    </row>
    <row r="17173" spans="25:27" x14ac:dyDescent="0.2">
      <c r="Y17173" s="396"/>
      <c r="Z17173" s="396"/>
      <c r="AA17173" s="441"/>
    </row>
    <row r="17174" spans="25:27" x14ac:dyDescent="0.2">
      <c r="Y17174" s="396"/>
      <c r="Z17174" s="396"/>
      <c r="AA17174" s="441"/>
    </row>
    <row r="17175" spans="25:27" x14ac:dyDescent="0.2">
      <c r="Y17175" s="396"/>
      <c r="Z17175" s="396"/>
      <c r="AA17175" s="441"/>
    </row>
    <row r="17176" spans="25:27" x14ac:dyDescent="0.2">
      <c r="Y17176" s="396"/>
      <c r="Z17176" s="396"/>
      <c r="AA17176" s="441"/>
    </row>
    <row r="17177" spans="25:27" x14ac:dyDescent="0.2">
      <c r="Y17177" s="396"/>
      <c r="Z17177" s="396"/>
      <c r="AA17177" s="441"/>
    </row>
    <row r="17178" spans="25:27" x14ac:dyDescent="0.2">
      <c r="Y17178" s="396"/>
      <c r="Z17178" s="396"/>
      <c r="AA17178" s="441"/>
    </row>
    <row r="17179" spans="25:27" x14ac:dyDescent="0.2">
      <c r="Y17179" s="396"/>
      <c r="Z17179" s="396"/>
      <c r="AA17179" s="441"/>
    </row>
    <row r="17180" spans="25:27" x14ac:dyDescent="0.2">
      <c r="Y17180" s="396"/>
      <c r="Z17180" s="396"/>
      <c r="AA17180" s="441"/>
    </row>
    <row r="17181" spans="25:27" x14ac:dyDescent="0.2">
      <c r="Y17181" s="396"/>
      <c r="Z17181" s="396"/>
      <c r="AA17181" s="441"/>
    </row>
    <row r="17182" spans="25:27" x14ac:dyDescent="0.2">
      <c r="Y17182" s="396"/>
      <c r="Z17182" s="396"/>
      <c r="AA17182" s="441"/>
    </row>
    <row r="17183" spans="25:27" x14ac:dyDescent="0.2">
      <c r="Y17183" s="396"/>
      <c r="Z17183" s="396"/>
      <c r="AA17183" s="441"/>
    </row>
    <row r="17184" spans="25:27" x14ac:dyDescent="0.2">
      <c r="Y17184" s="396"/>
      <c r="Z17184" s="396"/>
      <c r="AA17184" s="441"/>
    </row>
    <row r="17185" spans="25:27" x14ac:dyDescent="0.2">
      <c r="Y17185" s="396"/>
      <c r="Z17185" s="396"/>
      <c r="AA17185" s="441"/>
    </row>
    <row r="17186" spans="25:27" x14ac:dyDescent="0.2">
      <c r="Y17186" s="396"/>
      <c r="Z17186" s="396"/>
      <c r="AA17186" s="441"/>
    </row>
    <row r="17187" spans="25:27" x14ac:dyDescent="0.2">
      <c r="Y17187" s="396"/>
      <c r="Z17187" s="396"/>
      <c r="AA17187" s="441"/>
    </row>
    <row r="17188" spans="25:27" x14ac:dyDescent="0.2">
      <c r="Y17188" s="396"/>
      <c r="Z17188" s="396"/>
      <c r="AA17188" s="441"/>
    </row>
    <row r="17189" spans="25:27" x14ac:dyDescent="0.2">
      <c r="Y17189" s="396"/>
      <c r="Z17189" s="396"/>
      <c r="AA17189" s="441"/>
    </row>
    <row r="17190" spans="25:27" x14ac:dyDescent="0.2">
      <c r="Y17190" s="396"/>
      <c r="Z17190" s="396"/>
      <c r="AA17190" s="441"/>
    </row>
    <row r="17191" spans="25:27" x14ac:dyDescent="0.2">
      <c r="Y17191" s="396"/>
      <c r="Z17191" s="396"/>
      <c r="AA17191" s="441"/>
    </row>
    <row r="17192" spans="25:27" x14ac:dyDescent="0.2">
      <c r="Y17192" s="396"/>
      <c r="Z17192" s="396"/>
      <c r="AA17192" s="441"/>
    </row>
    <row r="17193" spans="25:27" x14ac:dyDescent="0.2">
      <c r="Y17193" s="396"/>
      <c r="Z17193" s="396"/>
      <c r="AA17193" s="441"/>
    </row>
    <row r="17194" spans="25:27" x14ac:dyDescent="0.2">
      <c r="Y17194" s="396"/>
      <c r="Z17194" s="396"/>
      <c r="AA17194" s="441"/>
    </row>
    <row r="17195" spans="25:27" x14ac:dyDescent="0.2">
      <c r="Y17195" s="396"/>
      <c r="Z17195" s="396"/>
      <c r="AA17195" s="441"/>
    </row>
    <row r="17196" spans="25:27" x14ac:dyDescent="0.2">
      <c r="Y17196" s="396"/>
      <c r="Z17196" s="396"/>
      <c r="AA17196" s="441"/>
    </row>
    <row r="17197" spans="25:27" x14ac:dyDescent="0.2">
      <c r="Y17197" s="396"/>
      <c r="Z17197" s="396"/>
      <c r="AA17197" s="441"/>
    </row>
    <row r="17198" spans="25:27" x14ac:dyDescent="0.2">
      <c r="Y17198" s="396"/>
      <c r="Z17198" s="396"/>
      <c r="AA17198" s="441"/>
    </row>
    <row r="17199" spans="25:27" x14ac:dyDescent="0.2">
      <c r="Y17199" s="396"/>
      <c r="Z17199" s="396"/>
      <c r="AA17199" s="441"/>
    </row>
    <row r="17200" spans="25:27" x14ac:dyDescent="0.2">
      <c r="Y17200" s="396"/>
      <c r="Z17200" s="396"/>
      <c r="AA17200" s="441"/>
    </row>
    <row r="17201" spans="25:27" x14ac:dyDescent="0.2">
      <c r="Y17201" s="396"/>
      <c r="Z17201" s="396"/>
      <c r="AA17201" s="441"/>
    </row>
    <row r="17202" spans="25:27" x14ac:dyDescent="0.2">
      <c r="Y17202" s="396"/>
      <c r="Z17202" s="396"/>
      <c r="AA17202" s="441"/>
    </row>
    <row r="17203" spans="25:27" x14ac:dyDescent="0.2">
      <c r="Y17203" s="396"/>
      <c r="Z17203" s="396"/>
      <c r="AA17203" s="441"/>
    </row>
    <row r="17204" spans="25:27" x14ac:dyDescent="0.2">
      <c r="Y17204" s="396"/>
      <c r="Z17204" s="396"/>
      <c r="AA17204" s="441"/>
    </row>
    <row r="17205" spans="25:27" x14ac:dyDescent="0.2">
      <c r="Y17205" s="396"/>
      <c r="Z17205" s="396"/>
      <c r="AA17205" s="441"/>
    </row>
    <row r="17206" spans="25:27" x14ac:dyDescent="0.2">
      <c r="Y17206" s="396"/>
      <c r="Z17206" s="396"/>
      <c r="AA17206" s="441"/>
    </row>
    <row r="17207" spans="25:27" x14ac:dyDescent="0.2">
      <c r="Y17207" s="396"/>
      <c r="Z17207" s="396"/>
      <c r="AA17207" s="441"/>
    </row>
    <row r="17208" spans="25:27" x14ac:dyDescent="0.2">
      <c r="Y17208" s="396"/>
      <c r="Z17208" s="396"/>
      <c r="AA17208" s="441"/>
    </row>
    <row r="17209" spans="25:27" x14ac:dyDescent="0.2">
      <c r="Y17209" s="396"/>
      <c r="Z17209" s="396"/>
      <c r="AA17209" s="441"/>
    </row>
    <row r="17210" spans="25:27" x14ac:dyDescent="0.2">
      <c r="Y17210" s="396"/>
      <c r="Z17210" s="396"/>
      <c r="AA17210" s="441"/>
    </row>
    <row r="17211" spans="25:27" x14ac:dyDescent="0.2">
      <c r="Y17211" s="396"/>
      <c r="Z17211" s="396"/>
      <c r="AA17211" s="441"/>
    </row>
    <row r="17212" spans="25:27" x14ac:dyDescent="0.2">
      <c r="Y17212" s="396"/>
      <c r="Z17212" s="396"/>
      <c r="AA17212" s="441"/>
    </row>
    <row r="17213" spans="25:27" x14ac:dyDescent="0.2">
      <c r="Y17213" s="396"/>
      <c r="Z17213" s="396"/>
      <c r="AA17213" s="441"/>
    </row>
    <row r="17214" spans="25:27" x14ac:dyDescent="0.2">
      <c r="Y17214" s="396"/>
      <c r="Z17214" s="396"/>
      <c r="AA17214" s="441"/>
    </row>
    <row r="17215" spans="25:27" x14ac:dyDescent="0.2">
      <c r="Y17215" s="396"/>
      <c r="Z17215" s="396"/>
      <c r="AA17215" s="441"/>
    </row>
    <row r="17216" spans="25:27" x14ac:dyDescent="0.2">
      <c r="Y17216" s="396"/>
      <c r="Z17216" s="396"/>
      <c r="AA17216" s="441"/>
    </row>
    <row r="17217" spans="25:27" x14ac:dyDescent="0.2">
      <c r="Y17217" s="396"/>
      <c r="Z17217" s="396"/>
      <c r="AA17217" s="441"/>
    </row>
    <row r="17218" spans="25:27" x14ac:dyDescent="0.2">
      <c r="Y17218" s="396"/>
      <c r="Z17218" s="396"/>
      <c r="AA17218" s="441"/>
    </row>
    <row r="17219" spans="25:27" x14ac:dyDescent="0.2">
      <c r="Y17219" s="396"/>
      <c r="Z17219" s="396"/>
      <c r="AA17219" s="441"/>
    </row>
    <row r="17220" spans="25:27" x14ac:dyDescent="0.2">
      <c r="Y17220" s="396"/>
      <c r="Z17220" s="396"/>
      <c r="AA17220" s="441"/>
    </row>
    <row r="17221" spans="25:27" x14ac:dyDescent="0.2">
      <c r="Y17221" s="396"/>
      <c r="Z17221" s="396"/>
      <c r="AA17221" s="441"/>
    </row>
    <row r="17222" spans="25:27" x14ac:dyDescent="0.2">
      <c r="Y17222" s="396"/>
      <c r="Z17222" s="396"/>
      <c r="AA17222" s="441"/>
    </row>
    <row r="17223" spans="25:27" x14ac:dyDescent="0.2">
      <c r="Y17223" s="396"/>
      <c r="Z17223" s="396"/>
      <c r="AA17223" s="441"/>
    </row>
    <row r="17224" spans="25:27" x14ac:dyDescent="0.2">
      <c r="Y17224" s="396"/>
      <c r="Z17224" s="396"/>
      <c r="AA17224" s="441"/>
    </row>
    <row r="17225" spans="25:27" x14ac:dyDescent="0.2">
      <c r="Y17225" s="396"/>
      <c r="Z17225" s="396"/>
      <c r="AA17225" s="441"/>
    </row>
    <row r="17226" spans="25:27" x14ac:dyDescent="0.2">
      <c r="Y17226" s="396"/>
      <c r="Z17226" s="396"/>
      <c r="AA17226" s="441"/>
    </row>
    <row r="17227" spans="25:27" x14ac:dyDescent="0.2">
      <c r="Y17227" s="396"/>
      <c r="Z17227" s="396"/>
      <c r="AA17227" s="441"/>
    </row>
    <row r="17228" spans="25:27" x14ac:dyDescent="0.2">
      <c r="Y17228" s="396"/>
      <c r="Z17228" s="396"/>
      <c r="AA17228" s="441"/>
    </row>
    <row r="17229" spans="25:27" x14ac:dyDescent="0.2">
      <c r="Y17229" s="396"/>
      <c r="Z17229" s="396"/>
      <c r="AA17229" s="441"/>
    </row>
    <row r="17230" spans="25:27" x14ac:dyDescent="0.2">
      <c r="Y17230" s="396"/>
      <c r="Z17230" s="396"/>
      <c r="AA17230" s="441"/>
    </row>
    <row r="17231" spans="25:27" x14ac:dyDescent="0.2">
      <c r="Y17231" s="396"/>
      <c r="Z17231" s="396"/>
      <c r="AA17231" s="441"/>
    </row>
    <row r="17232" spans="25:27" x14ac:dyDescent="0.2">
      <c r="Y17232" s="396"/>
      <c r="Z17232" s="396"/>
      <c r="AA17232" s="441"/>
    </row>
    <row r="17233" spans="25:27" x14ac:dyDescent="0.2">
      <c r="Y17233" s="396"/>
      <c r="Z17233" s="396"/>
      <c r="AA17233" s="441"/>
    </row>
    <row r="17234" spans="25:27" x14ac:dyDescent="0.2">
      <c r="Y17234" s="396"/>
      <c r="Z17234" s="396"/>
      <c r="AA17234" s="441"/>
    </row>
    <row r="17235" spans="25:27" x14ac:dyDescent="0.2">
      <c r="Y17235" s="396"/>
      <c r="Z17235" s="396"/>
      <c r="AA17235" s="441"/>
    </row>
    <row r="17236" spans="25:27" x14ac:dyDescent="0.2">
      <c r="Y17236" s="396"/>
      <c r="Z17236" s="396"/>
      <c r="AA17236" s="441"/>
    </row>
    <row r="17237" spans="25:27" x14ac:dyDescent="0.2">
      <c r="Y17237" s="396"/>
      <c r="Z17237" s="396"/>
      <c r="AA17237" s="441"/>
    </row>
    <row r="17238" spans="25:27" x14ac:dyDescent="0.2">
      <c r="Y17238" s="396"/>
      <c r="Z17238" s="396"/>
      <c r="AA17238" s="441"/>
    </row>
    <row r="17239" spans="25:27" x14ac:dyDescent="0.2">
      <c r="Y17239" s="396"/>
      <c r="Z17239" s="396"/>
      <c r="AA17239" s="441"/>
    </row>
    <row r="17240" spans="25:27" x14ac:dyDescent="0.2">
      <c r="Y17240" s="396"/>
      <c r="Z17240" s="396"/>
      <c r="AA17240" s="441"/>
    </row>
    <row r="17241" spans="25:27" x14ac:dyDescent="0.2">
      <c r="Y17241" s="396"/>
      <c r="Z17241" s="396"/>
      <c r="AA17241" s="441"/>
    </row>
    <row r="17242" spans="25:27" x14ac:dyDescent="0.2">
      <c r="Y17242" s="396"/>
      <c r="Z17242" s="396"/>
      <c r="AA17242" s="441"/>
    </row>
    <row r="17243" spans="25:27" x14ac:dyDescent="0.2">
      <c r="Y17243" s="396"/>
      <c r="Z17243" s="396"/>
      <c r="AA17243" s="441"/>
    </row>
    <row r="17244" spans="25:27" x14ac:dyDescent="0.2">
      <c r="Y17244" s="396"/>
      <c r="Z17244" s="396"/>
      <c r="AA17244" s="441"/>
    </row>
    <row r="17245" spans="25:27" x14ac:dyDescent="0.2">
      <c r="Y17245" s="396"/>
      <c r="Z17245" s="396"/>
      <c r="AA17245" s="441"/>
    </row>
    <row r="17246" spans="25:27" x14ac:dyDescent="0.2">
      <c r="Y17246" s="396"/>
      <c r="Z17246" s="396"/>
      <c r="AA17246" s="441"/>
    </row>
    <row r="17247" spans="25:27" x14ac:dyDescent="0.2">
      <c r="Y17247" s="396"/>
      <c r="Z17247" s="396"/>
      <c r="AA17247" s="441"/>
    </row>
    <row r="17248" spans="25:27" x14ac:dyDescent="0.2">
      <c r="Y17248" s="396"/>
      <c r="Z17248" s="396"/>
      <c r="AA17248" s="441"/>
    </row>
    <row r="17249" spans="25:27" x14ac:dyDescent="0.2">
      <c r="Y17249" s="396"/>
      <c r="Z17249" s="396"/>
      <c r="AA17249" s="441"/>
    </row>
    <row r="17250" spans="25:27" x14ac:dyDescent="0.2">
      <c r="Y17250" s="396"/>
      <c r="Z17250" s="396"/>
      <c r="AA17250" s="441"/>
    </row>
    <row r="17251" spans="25:27" x14ac:dyDescent="0.2">
      <c r="Y17251" s="396"/>
      <c r="Z17251" s="396"/>
      <c r="AA17251" s="441"/>
    </row>
    <row r="17252" spans="25:27" x14ac:dyDescent="0.2">
      <c r="Y17252" s="396"/>
      <c r="Z17252" s="396"/>
      <c r="AA17252" s="441"/>
    </row>
    <row r="17253" spans="25:27" x14ac:dyDescent="0.2">
      <c r="Y17253" s="396"/>
      <c r="Z17253" s="396"/>
      <c r="AA17253" s="441"/>
    </row>
    <row r="17254" spans="25:27" x14ac:dyDescent="0.2">
      <c r="Y17254" s="396"/>
      <c r="Z17254" s="396"/>
      <c r="AA17254" s="441"/>
    </row>
    <row r="17255" spans="25:27" x14ac:dyDescent="0.2">
      <c r="Y17255" s="396"/>
      <c r="Z17255" s="396"/>
      <c r="AA17255" s="441"/>
    </row>
    <row r="17256" spans="25:27" x14ac:dyDescent="0.2">
      <c r="Y17256" s="396"/>
      <c r="Z17256" s="396"/>
      <c r="AA17256" s="441"/>
    </row>
    <row r="17257" spans="25:27" x14ac:dyDescent="0.2">
      <c r="Y17257" s="396"/>
      <c r="Z17257" s="396"/>
      <c r="AA17257" s="441"/>
    </row>
    <row r="17258" spans="25:27" x14ac:dyDescent="0.2">
      <c r="Y17258" s="396"/>
      <c r="Z17258" s="396"/>
      <c r="AA17258" s="441"/>
    </row>
    <row r="17259" spans="25:27" x14ac:dyDescent="0.2">
      <c r="Y17259" s="396"/>
      <c r="Z17259" s="396"/>
      <c r="AA17259" s="441"/>
    </row>
    <row r="17260" spans="25:27" x14ac:dyDescent="0.2">
      <c r="Y17260" s="396"/>
      <c r="Z17260" s="396"/>
      <c r="AA17260" s="441"/>
    </row>
    <row r="17261" spans="25:27" x14ac:dyDescent="0.2">
      <c r="Y17261" s="396"/>
      <c r="Z17261" s="396"/>
      <c r="AA17261" s="441"/>
    </row>
    <row r="17262" spans="25:27" x14ac:dyDescent="0.2">
      <c r="Y17262" s="396"/>
      <c r="Z17262" s="396"/>
      <c r="AA17262" s="441"/>
    </row>
    <row r="17263" spans="25:27" x14ac:dyDescent="0.2">
      <c r="Y17263" s="396"/>
      <c r="Z17263" s="396"/>
      <c r="AA17263" s="441"/>
    </row>
    <row r="17264" spans="25:27" x14ac:dyDescent="0.2">
      <c r="Y17264" s="396"/>
      <c r="Z17264" s="396"/>
      <c r="AA17264" s="441"/>
    </row>
    <row r="17265" spans="25:27" x14ac:dyDescent="0.2">
      <c r="Y17265" s="396"/>
      <c r="Z17265" s="396"/>
      <c r="AA17265" s="441"/>
    </row>
    <row r="17266" spans="25:27" x14ac:dyDescent="0.2">
      <c r="Y17266" s="396"/>
      <c r="Z17266" s="396"/>
      <c r="AA17266" s="441"/>
    </row>
    <row r="17267" spans="25:27" x14ac:dyDescent="0.2">
      <c r="Y17267" s="396"/>
      <c r="Z17267" s="396"/>
      <c r="AA17267" s="441"/>
    </row>
    <row r="17268" spans="25:27" x14ac:dyDescent="0.2">
      <c r="Y17268" s="396"/>
      <c r="Z17268" s="396"/>
      <c r="AA17268" s="441"/>
    </row>
    <row r="17269" spans="25:27" x14ac:dyDescent="0.2">
      <c r="Y17269" s="396"/>
      <c r="Z17269" s="396"/>
      <c r="AA17269" s="441"/>
    </row>
    <row r="17270" spans="25:27" x14ac:dyDescent="0.2">
      <c r="Y17270" s="396"/>
      <c r="Z17270" s="396"/>
      <c r="AA17270" s="441"/>
    </row>
    <row r="17271" spans="25:27" x14ac:dyDescent="0.2">
      <c r="Y17271" s="396"/>
      <c r="Z17271" s="396"/>
      <c r="AA17271" s="441"/>
    </row>
    <row r="17272" spans="25:27" x14ac:dyDescent="0.2">
      <c r="Y17272" s="396"/>
      <c r="Z17272" s="396"/>
      <c r="AA17272" s="441"/>
    </row>
    <row r="17273" spans="25:27" x14ac:dyDescent="0.2">
      <c r="Y17273" s="396"/>
      <c r="Z17273" s="396"/>
      <c r="AA17273" s="441"/>
    </row>
    <row r="17274" spans="25:27" x14ac:dyDescent="0.2">
      <c r="Y17274" s="396"/>
      <c r="Z17274" s="396"/>
      <c r="AA17274" s="441"/>
    </row>
    <row r="17275" spans="25:27" x14ac:dyDescent="0.2">
      <c r="Y17275" s="396"/>
      <c r="Z17275" s="396"/>
      <c r="AA17275" s="441"/>
    </row>
    <row r="17276" spans="25:27" x14ac:dyDescent="0.2">
      <c r="Y17276" s="396"/>
      <c r="Z17276" s="396"/>
      <c r="AA17276" s="441"/>
    </row>
    <row r="17277" spans="25:27" x14ac:dyDescent="0.2">
      <c r="Y17277" s="396"/>
      <c r="Z17277" s="396"/>
      <c r="AA17277" s="441"/>
    </row>
    <row r="17278" spans="25:27" x14ac:dyDescent="0.2">
      <c r="Y17278" s="396"/>
      <c r="Z17278" s="396"/>
      <c r="AA17278" s="441"/>
    </row>
    <row r="17279" spans="25:27" x14ac:dyDescent="0.2">
      <c r="Y17279" s="396"/>
      <c r="Z17279" s="396"/>
      <c r="AA17279" s="441"/>
    </row>
    <row r="17280" spans="25:27" x14ac:dyDescent="0.2">
      <c r="Y17280" s="396"/>
      <c r="Z17280" s="396"/>
      <c r="AA17280" s="441"/>
    </row>
    <row r="17281" spans="25:27" x14ac:dyDescent="0.2">
      <c r="Y17281" s="396"/>
      <c r="Z17281" s="396"/>
      <c r="AA17281" s="441"/>
    </row>
    <row r="17282" spans="25:27" x14ac:dyDescent="0.2">
      <c r="Y17282" s="396"/>
      <c r="Z17282" s="396"/>
      <c r="AA17282" s="441"/>
    </row>
    <row r="17283" spans="25:27" x14ac:dyDescent="0.2">
      <c r="Y17283" s="396"/>
      <c r="Z17283" s="396"/>
      <c r="AA17283" s="441"/>
    </row>
    <row r="17284" spans="25:27" x14ac:dyDescent="0.2">
      <c r="Y17284" s="396"/>
      <c r="Z17284" s="396"/>
      <c r="AA17284" s="441"/>
    </row>
    <row r="17285" spans="25:27" x14ac:dyDescent="0.2">
      <c r="Y17285" s="396"/>
      <c r="Z17285" s="396"/>
      <c r="AA17285" s="441"/>
    </row>
    <row r="17286" spans="25:27" x14ac:dyDescent="0.2">
      <c r="Y17286" s="396"/>
      <c r="Z17286" s="396"/>
      <c r="AA17286" s="441"/>
    </row>
    <row r="17287" spans="25:27" x14ac:dyDescent="0.2">
      <c r="Y17287" s="396"/>
      <c r="Z17287" s="396"/>
      <c r="AA17287" s="441"/>
    </row>
    <row r="17288" spans="25:27" x14ac:dyDescent="0.2">
      <c r="Y17288" s="396"/>
      <c r="Z17288" s="396"/>
      <c r="AA17288" s="441"/>
    </row>
    <row r="17289" spans="25:27" x14ac:dyDescent="0.2">
      <c r="Y17289" s="396"/>
      <c r="Z17289" s="396"/>
      <c r="AA17289" s="441"/>
    </row>
    <row r="17290" spans="25:27" x14ac:dyDescent="0.2">
      <c r="Y17290" s="396"/>
      <c r="Z17290" s="396"/>
      <c r="AA17290" s="441"/>
    </row>
    <row r="17291" spans="25:27" x14ac:dyDescent="0.2">
      <c r="Y17291" s="396"/>
      <c r="Z17291" s="396"/>
      <c r="AA17291" s="441"/>
    </row>
    <row r="17292" spans="25:27" x14ac:dyDescent="0.2">
      <c r="Y17292" s="396"/>
      <c r="Z17292" s="396"/>
      <c r="AA17292" s="441"/>
    </row>
    <row r="17293" spans="25:27" x14ac:dyDescent="0.2">
      <c r="Y17293" s="396"/>
      <c r="Z17293" s="396"/>
      <c r="AA17293" s="441"/>
    </row>
    <row r="17294" spans="25:27" x14ac:dyDescent="0.2">
      <c r="Y17294" s="396"/>
      <c r="Z17294" s="396"/>
      <c r="AA17294" s="441"/>
    </row>
    <row r="17295" spans="25:27" x14ac:dyDescent="0.2">
      <c r="Y17295" s="396"/>
      <c r="Z17295" s="396"/>
      <c r="AA17295" s="441"/>
    </row>
    <row r="17296" spans="25:27" x14ac:dyDescent="0.2">
      <c r="Y17296" s="396"/>
      <c r="Z17296" s="396"/>
      <c r="AA17296" s="441"/>
    </row>
    <row r="17297" spans="25:27" x14ac:dyDescent="0.2">
      <c r="Y17297" s="396"/>
      <c r="Z17297" s="396"/>
      <c r="AA17297" s="441"/>
    </row>
    <row r="17298" spans="25:27" x14ac:dyDescent="0.2">
      <c r="Y17298" s="396"/>
      <c r="Z17298" s="396"/>
      <c r="AA17298" s="441"/>
    </row>
    <row r="17299" spans="25:27" x14ac:dyDescent="0.2">
      <c r="Y17299" s="396"/>
      <c r="Z17299" s="396"/>
      <c r="AA17299" s="441"/>
    </row>
    <row r="17300" spans="25:27" x14ac:dyDescent="0.2">
      <c r="Y17300" s="396"/>
      <c r="Z17300" s="396"/>
      <c r="AA17300" s="441"/>
    </row>
    <row r="17301" spans="25:27" x14ac:dyDescent="0.2">
      <c r="Y17301" s="396"/>
      <c r="Z17301" s="396"/>
      <c r="AA17301" s="441"/>
    </row>
    <row r="17302" spans="25:27" x14ac:dyDescent="0.2">
      <c r="Y17302" s="396"/>
      <c r="Z17302" s="396"/>
      <c r="AA17302" s="441"/>
    </row>
    <row r="17303" spans="25:27" x14ac:dyDescent="0.2">
      <c r="Y17303" s="396"/>
      <c r="Z17303" s="396"/>
      <c r="AA17303" s="441"/>
    </row>
    <row r="17304" spans="25:27" x14ac:dyDescent="0.2">
      <c r="Y17304" s="396"/>
      <c r="Z17304" s="396"/>
      <c r="AA17304" s="441"/>
    </row>
    <row r="17305" spans="25:27" x14ac:dyDescent="0.2">
      <c r="Y17305" s="396"/>
      <c r="Z17305" s="396"/>
      <c r="AA17305" s="441"/>
    </row>
    <row r="17306" spans="25:27" x14ac:dyDescent="0.2">
      <c r="Y17306" s="396"/>
      <c r="Z17306" s="396"/>
      <c r="AA17306" s="441"/>
    </row>
    <row r="17307" spans="25:27" x14ac:dyDescent="0.2">
      <c r="Y17307" s="396"/>
      <c r="Z17307" s="396"/>
      <c r="AA17307" s="441"/>
    </row>
    <row r="17308" spans="25:27" x14ac:dyDescent="0.2">
      <c r="Y17308" s="396"/>
      <c r="Z17308" s="396"/>
      <c r="AA17308" s="441"/>
    </row>
    <row r="17309" spans="25:27" x14ac:dyDescent="0.2">
      <c r="Y17309" s="396"/>
      <c r="Z17309" s="396"/>
      <c r="AA17309" s="441"/>
    </row>
    <row r="17310" spans="25:27" x14ac:dyDescent="0.2">
      <c r="Y17310" s="396"/>
      <c r="Z17310" s="396"/>
      <c r="AA17310" s="441"/>
    </row>
    <row r="17311" spans="25:27" x14ac:dyDescent="0.2">
      <c r="Y17311" s="396"/>
      <c r="Z17311" s="396"/>
      <c r="AA17311" s="441"/>
    </row>
    <row r="17312" spans="25:27" x14ac:dyDescent="0.2">
      <c r="Y17312" s="396"/>
      <c r="Z17312" s="396"/>
      <c r="AA17312" s="441"/>
    </row>
    <row r="17313" spans="25:27" x14ac:dyDescent="0.2">
      <c r="Y17313" s="396"/>
      <c r="Z17313" s="396"/>
      <c r="AA17313" s="441"/>
    </row>
    <row r="17314" spans="25:27" x14ac:dyDescent="0.2">
      <c r="Y17314" s="396"/>
      <c r="Z17314" s="396"/>
      <c r="AA17314" s="441"/>
    </row>
    <row r="17315" spans="25:27" x14ac:dyDescent="0.2">
      <c r="Y17315" s="396"/>
      <c r="Z17315" s="396"/>
      <c r="AA17315" s="441"/>
    </row>
    <row r="17316" spans="25:27" x14ac:dyDescent="0.2">
      <c r="Y17316" s="396"/>
      <c r="Z17316" s="396"/>
      <c r="AA17316" s="441"/>
    </row>
    <row r="17317" spans="25:27" x14ac:dyDescent="0.2">
      <c r="Y17317" s="396"/>
      <c r="Z17317" s="396"/>
      <c r="AA17317" s="441"/>
    </row>
    <row r="17318" spans="25:27" x14ac:dyDescent="0.2">
      <c r="Y17318" s="396"/>
      <c r="Z17318" s="396"/>
      <c r="AA17318" s="441"/>
    </row>
    <row r="17319" spans="25:27" x14ac:dyDescent="0.2">
      <c r="Y17319" s="396"/>
      <c r="Z17319" s="396"/>
      <c r="AA17319" s="441"/>
    </row>
    <row r="17320" spans="25:27" x14ac:dyDescent="0.2">
      <c r="Y17320" s="396"/>
      <c r="Z17320" s="396"/>
      <c r="AA17320" s="441"/>
    </row>
    <row r="17321" spans="25:27" x14ac:dyDescent="0.2">
      <c r="Y17321" s="396"/>
      <c r="Z17321" s="396"/>
      <c r="AA17321" s="441"/>
    </row>
    <row r="17322" spans="25:27" x14ac:dyDescent="0.2">
      <c r="Y17322" s="396"/>
      <c r="Z17322" s="396"/>
      <c r="AA17322" s="441"/>
    </row>
    <row r="17323" spans="25:27" x14ac:dyDescent="0.2">
      <c r="Y17323" s="396"/>
      <c r="Z17323" s="396"/>
      <c r="AA17323" s="441"/>
    </row>
    <row r="17324" spans="25:27" x14ac:dyDescent="0.2">
      <c r="Y17324" s="396"/>
      <c r="Z17324" s="396"/>
      <c r="AA17324" s="441"/>
    </row>
    <row r="17325" spans="25:27" x14ac:dyDescent="0.2">
      <c r="Y17325" s="396"/>
      <c r="Z17325" s="396"/>
      <c r="AA17325" s="441"/>
    </row>
    <row r="17326" spans="25:27" x14ac:dyDescent="0.2">
      <c r="Y17326" s="396"/>
      <c r="Z17326" s="396"/>
      <c r="AA17326" s="441"/>
    </row>
    <row r="17327" spans="25:27" x14ac:dyDescent="0.2">
      <c r="Y17327" s="396"/>
      <c r="Z17327" s="396"/>
      <c r="AA17327" s="441"/>
    </row>
    <row r="17328" spans="25:27" x14ac:dyDescent="0.2">
      <c r="Y17328" s="396"/>
      <c r="Z17328" s="396"/>
      <c r="AA17328" s="441"/>
    </row>
    <row r="17329" spans="25:27" x14ac:dyDescent="0.2">
      <c r="Y17329" s="396"/>
      <c r="Z17329" s="396"/>
      <c r="AA17329" s="441"/>
    </row>
    <row r="17330" spans="25:27" x14ac:dyDescent="0.2">
      <c r="Y17330" s="396"/>
      <c r="Z17330" s="396"/>
      <c r="AA17330" s="441"/>
    </row>
    <row r="17331" spans="25:27" x14ac:dyDescent="0.2">
      <c r="Y17331" s="396"/>
      <c r="Z17331" s="396"/>
      <c r="AA17331" s="441"/>
    </row>
    <row r="17332" spans="25:27" x14ac:dyDescent="0.2">
      <c r="Y17332" s="396"/>
      <c r="Z17332" s="396"/>
      <c r="AA17332" s="441"/>
    </row>
    <row r="17333" spans="25:27" x14ac:dyDescent="0.2">
      <c r="Y17333" s="396"/>
      <c r="Z17333" s="396"/>
      <c r="AA17333" s="441"/>
    </row>
    <row r="17334" spans="25:27" x14ac:dyDescent="0.2">
      <c r="Y17334" s="396"/>
      <c r="Z17334" s="396"/>
      <c r="AA17334" s="441"/>
    </row>
    <row r="17335" spans="25:27" x14ac:dyDescent="0.2">
      <c r="Y17335" s="396"/>
      <c r="Z17335" s="396"/>
      <c r="AA17335" s="441"/>
    </row>
    <row r="17336" spans="25:27" x14ac:dyDescent="0.2">
      <c r="Y17336" s="396"/>
      <c r="Z17336" s="396"/>
      <c r="AA17336" s="441"/>
    </row>
    <row r="17337" spans="25:27" x14ac:dyDescent="0.2">
      <c r="Y17337" s="396"/>
      <c r="Z17337" s="396"/>
      <c r="AA17337" s="441"/>
    </row>
    <row r="17338" spans="25:27" x14ac:dyDescent="0.2">
      <c r="Y17338" s="396"/>
      <c r="Z17338" s="396"/>
      <c r="AA17338" s="441"/>
    </row>
    <row r="17339" spans="25:27" x14ac:dyDescent="0.2">
      <c r="Y17339" s="396"/>
      <c r="Z17339" s="396"/>
      <c r="AA17339" s="441"/>
    </row>
    <row r="17340" spans="25:27" x14ac:dyDescent="0.2">
      <c r="Y17340" s="396"/>
      <c r="Z17340" s="396"/>
      <c r="AA17340" s="441"/>
    </row>
    <row r="17341" spans="25:27" x14ac:dyDescent="0.2">
      <c r="Y17341" s="396"/>
      <c r="Z17341" s="396"/>
      <c r="AA17341" s="441"/>
    </row>
    <row r="17342" spans="25:27" x14ac:dyDescent="0.2">
      <c r="Y17342" s="396"/>
      <c r="Z17342" s="396"/>
      <c r="AA17342" s="441"/>
    </row>
    <row r="17343" spans="25:27" x14ac:dyDescent="0.2">
      <c r="Y17343" s="396"/>
      <c r="Z17343" s="396"/>
      <c r="AA17343" s="441"/>
    </row>
    <row r="17344" spans="25:27" x14ac:dyDescent="0.2">
      <c r="Y17344" s="396"/>
      <c r="Z17344" s="396"/>
      <c r="AA17344" s="441"/>
    </row>
    <row r="17345" spans="25:27" x14ac:dyDescent="0.2">
      <c r="Y17345" s="396"/>
      <c r="Z17345" s="396"/>
      <c r="AA17345" s="441"/>
    </row>
    <row r="17346" spans="25:27" x14ac:dyDescent="0.2">
      <c r="Y17346" s="396"/>
      <c r="Z17346" s="396"/>
      <c r="AA17346" s="441"/>
    </row>
    <row r="17347" spans="25:27" x14ac:dyDescent="0.2">
      <c r="Y17347" s="396"/>
      <c r="Z17347" s="396"/>
      <c r="AA17347" s="441"/>
    </row>
    <row r="17348" spans="25:27" x14ac:dyDescent="0.2">
      <c r="Y17348" s="396"/>
      <c r="Z17348" s="396"/>
      <c r="AA17348" s="441"/>
    </row>
    <row r="17349" spans="25:27" x14ac:dyDescent="0.2">
      <c r="Y17349" s="396"/>
      <c r="Z17349" s="396"/>
      <c r="AA17349" s="441"/>
    </row>
    <row r="17350" spans="25:27" x14ac:dyDescent="0.2">
      <c r="Y17350" s="396"/>
      <c r="Z17350" s="396"/>
      <c r="AA17350" s="441"/>
    </row>
    <row r="17351" spans="25:27" x14ac:dyDescent="0.2">
      <c r="Y17351" s="396"/>
      <c r="Z17351" s="396"/>
      <c r="AA17351" s="441"/>
    </row>
    <row r="17352" spans="25:27" x14ac:dyDescent="0.2">
      <c r="Y17352" s="396"/>
      <c r="Z17352" s="396"/>
      <c r="AA17352" s="441"/>
    </row>
    <row r="17353" spans="25:27" x14ac:dyDescent="0.2">
      <c r="Y17353" s="396"/>
      <c r="Z17353" s="396"/>
      <c r="AA17353" s="441"/>
    </row>
    <row r="17354" spans="25:27" x14ac:dyDescent="0.2">
      <c r="Y17354" s="396"/>
      <c r="Z17354" s="396"/>
      <c r="AA17354" s="441"/>
    </row>
    <row r="17355" spans="25:27" x14ac:dyDescent="0.2">
      <c r="Y17355" s="396"/>
      <c r="Z17355" s="396"/>
      <c r="AA17355" s="441"/>
    </row>
    <row r="17356" spans="25:27" x14ac:dyDescent="0.2">
      <c r="Y17356" s="396"/>
      <c r="Z17356" s="396"/>
      <c r="AA17356" s="441"/>
    </row>
    <row r="17357" spans="25:27" x14ac:dyDescent="0.2">
      <c r="Y17357" s="396"/>
      <c r="Z17357" s="396"/>
      <c r="AA17357" s="441"/>
    </row>
    <row r="17358" spans="25:27" x14ac:dyDescent="0.2">
      <c r="Y17358" s="396"/>
      <c r="Z17358" s="396"/>
      <c r="AA17358" s="441"/>
    </row>
    <row r="17359" spans="25:27" x14ac:dyDescent="0.2">
      <c r="Y17359" s="396"/>
      <c r="Z17359" s="396"/>
      <c r="AA17359" s="441"/>
    </row>
    <row r="17360" spans="25:27" x14ac:dyDescent="0.2">
      <c r="Y17360" s="396"/>
      <c r="Z17360" s="396"/>
      <c r="AA17360" s="441"/>
    </row>
    <row r="17361" spans="25:27" x14ac:dyDescent="0.2">
      <c r="Y17361" s="396"/>
      <c r="Z17361" s="396"/>
      <c r="AA17361" s="441"/>
    </row>
    <row r="17362" spans="25:27" x14ac:dyDescent="0.2">
      <c r="Y17362" s="396"/>
      <c r="Z17362" s="396"/>
      <c r="AA17362" s="441"/>
    </row>
    <row r="17363" spans="25:27" x14ac:dyDescent="0.2">
      <c r="Y17363" s="396"/>
      <c r="Z17363" s="396"/>
      <c r="AA17363" s="441"/>
    </row>
    <row r="17364" spans="25:27" x14ac:dyDescent="0.2">
      <c r="Y17364" s="396"/>
      <c r="Z17364" s="396"/>
      <c r="AA17364" s="441"/>
    </row>
    <row r="17365" spans="25:27" x14ac:dyDescent="0.2">
      <c r="Y17365" s="396"/>
      <c r="Z17365" s="396"/>
      <c r="AA17365" s="441"/>
    </row>
    <row r="17366" spans="25:27" x14ac:dyDescent="0.2">
      <c r="Y17366" s="396"/>
      <c r="Z17366" s="396"/>
      <c r="AA17366" s="441"/>
    </row>
    <row r="17367" spans="25:27" x14ac:dyDescent="0.2">
      <c r="Y17367" s="396"/>
      <c r="Z17367" s="396"/>
      <c r="AA17367" s="441"/>
    </row>
    <row r="17368" spans="25:27" x14ac:dyDescent="0.2">
      <c r="Y17368" s="396"/>
      <c r="Z17368" s="396"/>
      <c r="AA17368" s="441"/>
    </row>
    <row r="17369" spans="25:27" x14ac:dyDescent="0.2">
      <c r="Y17369" s="396"/>
      <c r="Z17369" s="396"/>
      <c r="AA17369" s="441"/>
    </row>
    <row r="17370" spans="25:27" x14ac:dyDescent="0.2">
      <c r="Y17370" s="396"/>
      <c r="Z17370" s="396"/>
      <c r="AA17370" s="441"/>
    </row>
    <row r="17371" spans="25:27" x14ac:dyDescent="0.2">
      <c r="Y17371" s="396"/>
      <c r="Z17371" s="396"/>
      <c r="AA17371" s="441"/>
    </row>
    <row r="17372" spans="25:27" x14ac:dyDescent="0.2">
      <c r="Y17372" s="396"/>
      <c r="Z17372" s="396"/>
      <c r="AA17372" s="441"/>
    </row>
    <row r="17373" spans="25:27" x14ac:dyDescent="0.2">
      <c r="Y17373" s="396"/>
      <c r="Z17373" s="396"/>
      <c r="AA17373" s="441"/>
    </row>
    <row r="17374" spans="25:27" x14ac:dyDescent="0.2">
      <c r="Y17374" s="396"/>
      <c r="Z17374" s="396"/>
      <c r="AA17374" s="441"/>
    </row>
    <row r="17375" spans="25:27" x14ac:dyDescent="0.2">
      <c r="Y17375" s="396"/>
      <c r="Z17375" s="396"/>
      <c r="AA17375" s="441"/>
    </row>
    <row r="17376" spans="25:27" x14ac:dyDescent="0.2">
      <c r="Y17376" s="396"/>
      <c r="Z17376" s="396"/>
      <c r="AA17376" s="441"/>
    </row>
    <row r="17377" spans="25:27" x14ac:dyDescent="0.2">
      <c r="Y17377" s="396"/>
      <c r="Z17377" s="396"/>
      <c r="AA17377" s="441"/>
    </row>
    <row r="17378" spans="25:27" x14ac:dyDescent="0.2">
      <c r="Y17378" s="396"/>
      <c r="Z17378" s="396"/>
      <c r="AA17378" s="441"/>
    </row>
    <row r="17379" spans="25:27" x14ac:dyDescent="0.2">
      <c r="Y17379" s="396"/>
      <c r="Z17379" s="396"/>
      <c r="AA17379" s="441"/>
    </row>
    <row r="17380" spans="25:27" x14ac:dyDescent="0.2">
      <c r="Y17380" s="396"/>
      <c r="Z17380" s="396"/>
      <c r="AA17380" s="441"/>
    </row>
    <row r="17381" spans="25:27" x14ac:dyDescent="0.2">
      <c r="Y17381" s="396"/>
      <c r="Z17381" s="396"/>
      <c r="AA17381" s="441"/>
    </row>
    <row r="17382" spans="25:27" x14ac:dyDescent="0.2">
      <c r="Y17382" s="396"/>
      <c r="Z17382" s="396"/>
      <c r="AA17382" s="441"/>
    </row>
    <row r="17383" spans="25:27" x14ac:dyDescent="0.2">
      <c r="Y17383" s="396"/>
      <c r="Z17383" s="396"/>
      <c r="AA17383" s="441"/>
    </row>
    <row r="17384" spans="25:27" x14ac:dyDescent="0.2">
      <c r="Y17384" s="396"/>
      <c r="Z17384" s="396"/>
      <c r="AA17384" s="441"/>
    </row>
    <row r="17385" spans="25:27" x14ac:dyDescent="0.2">
      <c r="Y17385" s="396"/>
      <c r="Z17385" s="396"/>
      <c r="AA17385" s="441"/>
    </row>
    <row r="17386" spans="25:27" x14ac:dyDescent="0.2">
      <c r="Y17386" s="396"/>
      <c r="Z17386" s="396"/>
      <c r="AA17386" s="441"/>
    </row>
    <row r="17387" spans="25:27" x14ac:dyDescent="0.2">
      <c r="Y17387" s="396"/>
      <c r="Z17387" s="396"/>
      <c r="AA17387" s="441"/>
    </row>
    <row r="17388" spans="25:27" x14ac:dyDescent="0.2">
      <c r="Y17388" s="396"/>
      <c r="Z17388" s="396"/>
      <c r="AA17388" s="441"/>
    </row>
    <row r="17389" spans="25:27" x14ac:dyDescent="0.2">
      <c r="Y17389" s="396"/>
      <c r="Z17389" s="396"/>
      <c r="AA17389" s="441"/>
    </row>
    <row r="17390" spans="25:27" x14ac:dyDescent="0.2">
      <c r="Y17390" s="396"/>
      <c r="Z17390" s="396"/>
      <c r="AA17390" s="441"/>
    </row>
    <row r="17391" spans="25:27" x14ac:dyDescent="0.2">
      <c r="Y17391" s="396"/>
      <c r="Z17391" s="396"/>
      <c r="AA17391" s="441"/>
    </row>
    <row r="17392" spans="25:27" x14ac:dyDescent="0.2">
      <c r="Y17392" s="396"/>
      <c r="Z17392" s="396"/>
      <c r="AA17392" s="441"/>
    </row>
    <row r="17393" spans="25:27" x14ac:dyDescent="0.2">
      <c r="Y17393" s="396"/>
      <c r="Z17393" s="396"/>
      <c r="AA17393" s="441"/>
    </row>
    <row r="17394" spans="25:27" x14ac:dyDescent="0.2">
      <c r="Y17394" s="396"/>
      <c r="Z17394" s="396"/>
      <c r="AA17394" s="441"/>
    </row>
    <row r="17395" spans="25:27" x14ac:dyDescent="0.2">
      <c r="Y17395" s="396"/>
      <c r="Z17395" s="396"/>
      <c r="AA17395" s="441"/>
    </row>
    <row r="17396" spans="25:27" x14ac:dyDescent="0.2">
      <c r="Y17396" s="396"/>
      <c r="Z17396" s="396"/>
      <c r="AA17396" s="441"/>
    </row>
    <row r="17397" spans="25:27" x14ac:dyDescent="0.2">
      <c r="Y17397" s="396"/>
      <c r="Z17397" s="396"/>
      <c r="AA17397" s="441"/>
    </row>
    <row r="17398" spans="25:27" x14ac:dyDescent="0.2">
      <c r="Y17398" s="396"/>
      <c r="Z17398" s="396"/>
      <c r="AA17398" s="441"/>
    </row>
    <row r="17399" spans="25:27" x14ac:dyDescent="0.2">
      <c r="Y17399" s="396"/>
      <c r="Z17399" s="396"/>
      <c r="AA17399" s="441"/>
    </row>
    <row r="17400" spans="25:27" x14ac:dyDescent="0.2">
      <c r="Y17400" s="396"/>
      <c r="Z17400" s="396"/>
      <c r="AA17400" s="441"/>
    </row>
    <row r="17401" spans="25:27" x14ac:dyDescent="0.2">
      <c r="Y17401" s="396"/>
      <c r="Z17401" s="396"/>
      <c r="AA17401" s="441"/>
    </row>
    <row r="17402" spans="25:27" x14ac:dyDescent="0.2">
      <c r="Y17402" s="396"/>
      <c r="Z17402" s="396"/>
      <c r="AA17402" s="441"/>
    </row>
    <row r="17403" spans="25:27" x14ac:dyDescent="0.2">
      <c r="Y17403" s="396"/>
      <c r="Z17403" s="396"/>
      <c r="AA17403" s="441"/>
    </row>
    <row r="17404" spans="25:27" x14ac:dyDescent="0.2">
      <c r="Y17404" s="396"/>
      <c r="Z17404" s="396"/>
      <c r="AA17404" s="441"/>
    </row>
    <row r="17405" spans="25:27" x14ac:dyDescent="0.2">
      <c r="Y17405" s="396"/>
      <c r="Z17405" s="396"/>
      <c r="AA17405" s="441"/>
    </row>
    <row r="17406" spans="25:27" x14ac:dyDescent="0.2">
      <c r="Y17406" s="396"/>
      <c r="Z17406" s="396"/>
      <c r="AA17406" s="441"/>
    </row>
    <row r="17407" spans="25:27" x14ac:dyDescent="0.2">
      <c r="Y17407" s="396"/>
      <c r="Z17407" s="396"/>
      <c r="AA17407" s="441"/>
    </row>
    <row r="17408" spans="25:27" x14ac:dyDescent="0.2">
      <c r="Y17408" s="396"/>
      <c r="Z17408" s="396"/>
      <c r="AA17408" s="441"/>
    </row>
    <row r="17409" spans="25:27" x14ac:dyDescent="0.2">
      <c r="Y17409" s="396"/>
      <c r="Z17409" s="396"/>
      <c r="AA17409" s="441"/>
    </row>
    <row r="17410" spans="25:27" x14ac:dyDescent="0.2">
      <c r="Y17410" s="396"/>
      <c r="Z17410" s="396"/>
      <c r="AA17410" s="441"/>
    </row>
    <row r="17411" spans="25:27" x14ac:dyDescent="0.2">
      <c r="Y17411" s="396"/>
      <c r="Z17411" s="396"/>
      <c r="AA17411" s="441"/>
    </row>
    <row r="17412" spans="25:27" x14ac:dyDescent="0.2">
      <c r="Y17412" s="396"/>
      <c r="Z17412" s="396"/>
      <c r="AA17412" s="441"/>
    </row>
    <row r="17413" spans="25:27" x14ac:dyDescent="0.2">
      <c r="Y17413" s="396"/>
      <c r="Z17413" s="396"/>
      <c r="AA17413" s="441"/>
    </row>
    <row r="17414" spans="25:27" x14ac:dyDescent="0.2">
      <c r="Y17414" s="396"/>
      <c r="Z17414" s="396"/>
      <c r="AA17414" s="441"/>
    </row>
    <row r="17415" spans="25:27" x14ac:dyDescent="0.2">
      <c r="Y17415" s="396"/>
      <c r="Z17415" s="396"/>
      <c r="AA17415" s="441"/>
    </row>
    <row r="17416" spans="25:27" x14ac:dyDescent="0.2">
      <c r="Y17416" s="396"/>
      <c r="Z17416" s="396"/>
      <c r="AA17416" s="441"/>
    </row>
    <row r="17417" spans="25:27" x14ac:dyDescent="0.2">
      <c r="Y17417" s="396"/>
      <c r="Z17417" s="396"/>
      <c r="AA17417" s="441"/>
    </row>
    <row r="17418" spans="25:27" x14ac:dyDescent="0.2">
      <c r="Y17418" s="396"/>
      <c r="Z17418" s="396"/>
      <c r="AA17418" s="441"/>
    </row>
    <row r="17419" spans="25:27" x14ac:dyDescent="0.2">
      <c r="Y17419" s="396"/>
      <c r="Z17419" s="396"/>
      <c r="AA17419" s="441"/>
    </row>
    <row r="17420" spans="25:27" x14ac:dyDescent="0.2">
      <c r="Y17420" s="396"/>
      <c r="Z17420" s="396"/>
      <c r="AA17420" s="441"/>
    </row>
    <row r="17421" spans="25:27" x14ac:dyDescent="0.2">
      <c r="Y17421" s="396"/>
      <c r="Z17421" s="396"/>
      <c r="AA17421" s="441"/>
    </row>
    <row r="17422" spans="25:27" x14ac:dyDescent="0.2">
      <c r="Y17422" s="396"/>
      <c r="Z17422" s="396"/>
      <c r="AA17422" s="441"/>
    </row>
    <row r="17423" spans="25:27" x14ac:dyDescent="0.2">
      <c r="Y17423" s="396"/>
      <c r="Z17423" s="396"/>
      <c r="AA17423" s="441"/>
    </row>
    <row r="17424" spans="25:27" x14ac:dyDescent="0.2">
      <c r="Y17424" s="396"/>
      <c r="Z17424" s="396"/>
      <c r="AA17424" s="441"/>
    </row>
    <row r="17425" spans="25:27" x14ac:dyDescent="0.2">
      <c r="Y17425" s="396"/>
      <c r="Z17425" s="396"/>
      <c r="AA17425" s="441"/>
    </row>
    <row r="17426" spans="25:27" x14ac:dyDescent="0.2">
      <c r="Y17426" s="396"/>
      <c r="Z17426" s="396"/>
      <c r="AA17426" s="441"/>
    </row>
    <row r="17427" spans="25:27" x14ac:dyDescent="0.2">
      <c r="Y17427" s="396"/>
      <c r="Z17427" s="396"/>
      <c r="AA17427" s="441"/>
    </row>
    <row r="17428" spans="25:27" x14ac:dyDescent="0.2">
      <c r="Y17428" s="396"/>
      <c r="Z17428" s="396"/>
      <c r="AA17428" s="441"/>
    </row>
    <row r="17429" spans="25:27" x14ac:dyDescent="0.2">
      <c r="Y17429" s="396"/>
      <c r="Z17429" s="396"/>
      <c r="AA17429" s="441"/>
    </row>
    <row r="17430" spans="25:27" x14ac:dyDescent="0.2">
      <c r="Y17430" s="396"/>
      <c r="Z17430" s="396"/>
      <c r="AA17430" s="441"/>
    </row>
    <row r="17431" spans="25:27" x14ac:dyDescent="0.2">
      <c r="Y17431" s="396"/>
      <c r="Z17431" s="396"/>
      <c r="AA17431" s="441"/>
    </row>
    <row r="17432" spans="25:27" x14ac:dyDescent="0.2">
      <c r="Y17432" s="396"/>
      <c r="Z17432" s="396"/>
      <c r="AA17432" s="441"/>
    </row>
    <row r="17433" spans="25:27" x14ac:dyDescent="0.2">
      <c r="Y17433" s="396"/>
      <c r="Z17433" s="396"/>
      <c r="AA17433" s="441"/>
    </row>
    <row r="17434" spans="25:27" x14ac:dyDescent="0.2">
      <c r="Y17434" s="396"/>
      <c r="Z17434" s="396"/>
      <c r="AA17434" s="441"/>
    </row>
    <row r="17435" spans="25:27" x14ac:dyDescent="0.2">
      <c r="Y17435" s="396"/>
      <c r="Z17435" s="396"/>
      <c r="AA17435" s="441"/>
    </row>
    <row r="17436" spans="25:27" x14ac:dyDescent="0.2">
      <c r="Y17436" s="396"/>
      <c r="Z17436" s="396"/>
      <c r="AA17436" s="441"/>
    </row>
    <row r="17437" spans="25:27" x14ac:dyDescent="0.2">
      <c r="Y17437" s="396"/>
      <c r="Z17437" s="396"/>
      <c r="AA17437" s="441"/>
    </row>
    <row r="17438" spans="25:27" x14ac:dyDescent="0.2">
      <c r="Y17438" s="396"/>
      <c r="Z17438" s="396"/>
      <c r="AA17438" s="441"/>
    </row>
    <row r="17439" spans="25:27" x14ac:dyDescent="0.2">
      <c r="Y17439" s="396"/>
      <c r="Z17439" s="396"/>
      <c r="AA17439" s="441"/>
    </row>
    <row r="17440" spans="25:27" x14ac:dyDescent="0.2">
      <c r="Y17440" s="396"/>
      <c r="Z17440" s="396"/>
      <c r="AA17440" s="441"/>
    </row>
    <row r="17441" spans="25:27" x14ac:dyDescent="0.2">
      <c r="Y17441" s="396"/>
      <c r="Z17441" s="396"/>
      <c r="AA17441" s="441"/>
    </row>
    <row r="17442" spans="25:27" x14ac:dyDescent="0.2">
      <c r="Y17442" s="396"/>
      <c r="Z17442" s="396"/>
      <c r="AA17442" s="441"/>
    </row>
    <row r="17443" spans="25:27" x14ac:dyDescent="0.2">
      <c r="Y17443" s="396"/>
      <c r="Z17443" s="396"/>
      <c r="AA17443" s="441"/>
    </row>
    <row r="17444" spans="25:27" x14ac:dyDescent="0.2">
      <c r="Y17444" s="396"/>
      <c r="Z17444" s="396"/>
      <c r="AA17444" s="441"/>
    </row>
    <row r="17445" spans="25:27" x14ac:dyDescent="0.2">
      <c r="Y17445" s="396"/>
      <c r="Z17445" s="396"/>
      <c r="AA17445" s="441"/>
    </row>
    <row r="17446" spans="25:27" x14ac:dyDescent="0.2">
      <c r="Y17446" s="396"/>
      <c r="Z17446" s="396"/>
      <c r="AA17446" s="441"/>
    </row>
    <row r="17447" spans="25:27" x14ac:dyDescent="0.2">
      <c r="Y17447" s="396"/>
      <c r="Z17447" s="396"/>
      <c r="AA17447" s="441"/>
    </row>
    <row r="17448" spans="25:27" x14ac:dyDescent="0.2">
      <c r="Y17448" s="396"/>
      <c r="Z17448" s="396"/>
      <c r="AA17448" s="441"/>
    </row>
    <row r="17449" spans="25:27" x14ac:dyDescent="0.2">
      <c r="Y17449" s="396"/>
      <c r="Z17449" s="396"/>
      <c r="AA17449" s="441"/>
    </row>
    <row r="17450" spans="25:27" x14ac:dyDescent="0.2">
      <c r="Y17450" s="396"/>
      <c r="Z17450" s="396"/>
      <c r="AA17450" s="441"/>
    </row>
    <row r="17451" spans="25:27" x14ac:dyDescent="0.2">
      <c r="Y17451" s="396"/>
      <c r="Z17451" s="396"/>
      <c r="AA17451" s="441"/>
    </row>
    <row r="17452" spans="25:27" x14ac:dyDescent="0.2">
      <c r="Y17452" s="396"/>
      <c r="Z17452" s="396"/>
      <c r="AA17452" s="441"/>
    </row>
    <row r="17453" spans="25:27" x14ac:dyDescent="0.2">
      <c r="Y17453" s="396"/>
      <c r="Z17453" s="396"/>
      <c r="AA17453" s="441"/>
    </row>
    <row r="17454" spans="25:27" x14ac:dyDescent="0.2">
      <c r="Y17454" s="396"/>
      <c r="Z17454" s="396"/>
      <c r="AA17454" s="441"/>
    </row>
    <row r="17455" spans="25:27" x14ac:dyDescent="0.2">
      <c r="Y17455" s="396"/>
      <c r="Z17455" s="396"/>
      <c r="AA17455" s="441"/>
    </row>
    <row r="17456" spans="25:27" x14ac:dyDescent="0.2">
      <c r="Y17456" s="396"/>
      <c r="Z17456" s="396"/>
      <c r="AA17456" s="441"/>
    </row>
    <row r="17457" spans="25:27" x14ac:dyDescent="0.2">
      <c r="Y17457" s="396"/>
      <c r="Z17457" s="396"/>
      <c r="AA17457" s="441"/>
    </row>
    <row r="17458" spans="25:27" x14ac:dyDescent="0.2">
      <c r="Y17458" s="396"/>
      <c r="Z17458" s="396"/>
      <c r="AA17458" s="441"/>
    </row>
    <row r="17459" spans="25:27" x14ac:dyDescent="0.2">
      <c r="Y17459" s="396"/>
      <c r="Z17459" s="396"/>
      <c r="AA17459" s="441"/>
    </row>
    <row r="17460" spans="25:27" x14ac:dyDescent="0.2">
      <c r="Y17460" s="396"/>
      <c r="Z17460" s="396"/>
      <c r="AA17460" s="441"/>
    </row>
    <row r="17461" spans="25:27" x14ac:dyDescent="0.2">
      <c r="Y17461" s="396"/>
      <c r="Z17461" s="396"/>
      <c r="AA17461" s="441"/>
    </row>
    <row r="17462" spans="25:27" x14ac:dyDescent="0.2">
      <c r="Y17462" s="396"/>
      <c r="Z17462" s="396"/>
      <c r="AA17462" s="441"/>
    </row>
    <row r="17463" spans="25:27" x14ac:dyDescent="0.2">
      <c r="Y17463" s="396"/>
      <c r="Z17463" s="396"/>
      <c r="AA17463" s="441"/>
    </row>
    <row r="17464" spans="25:27" x14ac:dyDescent="0.2">
      <c r="Y17464" s="396"/>
      <c r="Z17464" s="396"/>
      <c r="AA17464" s="441"/>
    </row>
    <row r="17465" spans="25:27" x14ac:dyDescent="0.2">
      <c r="Y17465" s="396"/>
      <c r="Z17465" s="396"/>
      <c r="AA17465" s="441"/>
    </row>
    <row r="17466" spans="25:27" x14ac:dyDescent="0.2">
      <c r="Y17466" s="396"/>
      <c r="Z17466" s="396"/>
      <c r="AA17466" s="441"/>
    </row>
    <row r="17467" spans="25:27" x14ac:dyDescent="0.2">
      <c r="Y17467" s="396"/>
      <c r="Z17467" s="396"/>
      <c r="AA17467" s="441"/>
    </row>
    <row r="17468" spans="25:27" x14ac:dyDescent="0.2">
      <c r="Y17468" s="396"/>
      <c r="Z17468" s="396"/>
      <c r="AA17468" s="441"/>
    </row>
    <row r="17469" spans="25:27" x14ac:dyDescent="0.2">
      <c r="Y17469" s="396"/>
      <c r="Z17469" s="396"/>
      <c r="AA17469" s="441"/>
    </row>
    <row r="17470" spans="25:27" x14ac:dyDescent="0.2">
      <c r="Y17470" s="396"/>
      <c r="Z17470" s="396"/>
      <c r="AA17470" s="441"/>
    </row>
    <row r="17471" spans="25:27" x14ac:dyDescent="0.2">
      <c r="Y17471" s="396"/>
      <c r="Z17471" s="396"/>
      <c r="AA17471" s="441"/>
    </row>
    <row r="17472" spans="25:27" x14ac:dyDescent="0.2">
      <c r="Y17472" s="396"/>
      <c r="Z17472" s="396"/>
      <c r="AA17472" s="441"/>
    </row>
    <row r="17473" spans="25:27" x14ac:dyDescent="0.2">
      <c r="Y17473" s="396"/>
      <c r="Z17473" s="396"/>
      <c r="AA17473" s="441"/>
    </row>
    <row r="17474" spans="25:27" x14ac:dyDescent="0.2">
      <c r="Y17474" s="396"/>
      <c r="Z17474" s="396"/>
      <c r="AA17474" s="441"/>
    </row>
    <row r="17475" spans="25:27" x14ac:dyDescent="0.2">
      <c r="Y17475" s="396"/>
      <c r="Z17475" s="396"/>
      <c r="AA17475" s="441"/>
    </row>
    <row r="17476" spans="25:27" x14ac:dyDescent="0.2">
      <c r="Y17476" s="396"/>
      <c r="Z17476" s="396"/>
      <c r="AA17476" s="441"/>
    </row>
    <row r="17477" spans="25:27" x14ac:dyDescent="0.2">
      <c r="Y17477" s="396"/>
      <c r="Z17477" s="396"/>
      <c r="AA17477" s="441"/>
    </row>
    <row r="17478" spans="25:27" x14ac:dyDescent="0.2">
      <c r="Y17478" s="396"/>
      <c r="Z17478" s="396"/>
      <c r="AA17478" s="441"/>
    </row>
    <row r="17479" spans="25:27" x14ac:dyDescent="0.2">
      <c r="Y17479" s="396"/>
      <c r="Z17479" s="396"/>
      <c r="AA17479" s="441"/>
    </row>
    <row r="17480" spans="25:27" x14ac:dyDescent="0.2">
      <c r="Y17480" s="396"/>
      <c r="Z17480" s="396"/>
      <c r="AA17480" s="441"/>
    </row>
    <row r="17481" spans="25:27" x14ac:dyDescent="0.2">
      <c r="Y17481" s="396"/>
      <c r="Z17481" s="396"/>
      <c r="AA17481" s="441"/>
    </row>
    <row r="17482" spans="25:27" x14ac:dyDescent="0.2">
      <c r="Y17482" s="396"/>
      <c r="Z17482" s="396"/>
      <c r="AA17482" s="441"/>
    </row>
    <row r="17483" spans="25:27" x14ac:dyDescent="0.2">
      <c r="Y17483" s="396"/>
      <c r="Z17483" s="396"/>
      <c r="AA17483" s="441"/>
    </row>
    <row r="17484" spans="25:27" x14ac:dyDescent="0.2">
      <c r="Y17484" s="396"/>
      <c r="Z17484" s="396"/>
      <c r="AA17484" s="441"/>
    </row>
    <row r="17485" spans="25:27" x14ac:dyDescent="0.2">
      <c r="Y17485" s="396"/>
      <c r="Z17485" s="396"/>
      <c r="AA17485" s="441"/>
    </row>
    <row r="17486" spans="25:27" x14ac:dyDescent="0.2">
      <c r="Y17486" s="396"/>
      <c r="Z17486" s="396"/>
      <c r="AA17486" s="441"/>
    </row>
    <row r="17487" spans="25:27" x14ac:dyDescent="0.2">
      <c r="Y17487" s="396"/>
      <c r="Z17487" s="396"/>
      <c r="AA17487" s="441"/>
    </row>
    <row r="17488" spans="25:27" x14ac:dyDescent="0.2">
      <c r="Y17488" s="396"/>
      <c r="Z17488" s="396"/>
      <c r="AA17488" s="441"/>
    </row>
    <row r="17489" spans="25:27" x14ac:dyDescent="0.2">
      <c r="Y17489" s="396"/>
      <c r="Z17489" s="396"/>
      <c r="AA17489" s="441"/>
    </row>
    <row r="17490" spans="25:27" x14ac:dyDescent="0.2">
      <c r="Y17490" s="396"/>
      <c r="Z17490" s="396"/>
      <c r="AA17490" s="441"/>
    </row>
    <row r="17491" spans="25:27" x14ac:dyDescent="0.2">
      <c r="Y17491" s="396"/>
      <c r="Z17491" s="396"/>
      <c r="AA17491" s="441"/>
    </row>
    <row r="17492" spans="25:27" x14ac:dyDescent="0.2">
      <c r="Y17492" s="396"/>
      <c r="Z17492" s="396"/>
      <c r="AA17492" s="441"/>
    </row>
    <row r="17493" spans="25:27" x14ac:dyDescent="0.2">
      <c r="Y17493" s="396"/>
      <c r="Z17493" s="396"/>
      <c r="AA17493" s="441"/>
    </row>
    <row r="17494" spans="25:27" x14ac:dyDescent="0.2">
      <c r="Y17494" s="396"/>
      <c r="Z17494" s="396"/>
      <c r="AA17494" s="441"/>
    </row>
    <row r="17495" spans="25:27" x14ac:dyDescent="0.2">
      <c r="Y17495" s="396"/>
      <c r="Z17495" s="396"/>
      <c r="AA17495" s="441"/>
    </row>
    <row r="17496" spans="25:27" x14ac:dyDescent="0.2">
      <c r="Y17496" s="396"/>
      <c r="Z17496" s="396"/>
      <c r="AA17496" s="441"/>
    </row>
    <row r="17497" spans="25:27" x14ac:dyDescent="0.2">
      <c r="Y17497" s="396"/>
      <c r="Z17497" s="396"/>
      <c r="AA17497" s="441"/>
    </row>
    <row r="17498" spans="25:27" x14ac:dyDescent="0.2">
      <c r="Y17498" s="396"/>
      <c r="Z17498" s="396"/>
      <c r="AA17498" s="441"/>
    </row>
    <row r="17499" spans="25:27" x14ac:dyDescent="0.2">
      <c r="Y17499" s="396"/>
      <c r="Z17499" s="396"/>
      <c r="AA17499" s="441"/>
    </row>
    <row r="17500" spans="25:27" x14ac:dyDescent="0.2">
      <c r="Y17500" s="396"/>
      <c r="Z17500" s="396"/>
      <c r="AA17500" s="441"/>
    </row>
    <row r="17501" spans="25:27" x14ac:dyDescent="0.2">
      <c r="Y17501" s="396"/>
      <c r="Z17501" s="396"/>
      <c r="AA17501" s="441"/>
    </row>
    <row r="17502" spans="25:27" x14ac:dyDescent="0.2">
      <c r="Y17502" s="396"/>
      <c r="Z17502" s="396"/>
      <c r="AA17502" s="441"/>
    </row>
    <row r="17503" spans="25:27" x14ac:dyDescent="0.2">
      <c r="Y17503" s="396"/>
      <c r="Z17503" s="396"/>
      <c r="AA17503" s="441"/>
    </row>
    <row r="17504" spans="25:27" x14ac:dyDescent="0.2">
      <c r="Y17504" s="396"/>
      <c r="Z17504" s="396"/>
      <c r="AA17504" s="441"/>
    </row>
    <row r="17505" spans="25:27" x14ac:dyDescent="0.2">
      <c r="Y17505" s="396"/>
      <c r="Z17505" s="396"/>
      <c r="AA17505" s="441"/>
    </row>
    <row r="17506" spans="25:27" x14ac:dyDescent="0.2">
      <c r="Y17506" s="396"/>
      <c r="Z17506" s="396"/>
      <c r="AA17506" s="441"/>
    </row>
    <row r="17507" spans="25:27" x14ac:dyDescent="0.2">
      <c r="Y17507" s="396"/>
      <c r="Z17507" s="396"/>
      <c r="AA17507" s="441"/>
    </row>
    <row r="17508" spans="25:27" x14ac:dyDescent="0.2">
      <c r="Y17508" s="396"/>
      <c r="Z17508" s="396"/>
      <c r="AA17508" s="441"/>
    </row>
    <row r="17509" spans="25:27" x14ac:dyDescent="0.2">
      <c r="Y17509" s="396"/>
      <c r="Z17509" s="396"/>
      <c r="AA17509" s="441"/>
    </row>
    <row r="17510" spans="25:27" x14ac:dyDescent="0.2">
      <c r="Y17510" s="396"/>
      <c r="Z17510" s="396"/>
      <c r="AA17510" s="441"/>
    </row>
    <row r="17511" spans="25:27" x14ac:dyDescent="0.2">
      <c r="Y17511" s="396"/>
      <c r="Z17511" s="396"/>
      <c r="AA17511" s="441"/>
    </row>
    <row r="17512" spans="25:27" x14ac:dyDescent="0.2">
      <c r="Y17512" s="396"/>
      <c r="Z17512" s="396"/>
      <c r="AA17512" s="441"/>
    </row>
    <row r="17513" spans="25:27" x14ac:dyDescent="0.2">
      <c r="Y17513" s="396"/>
      <c r="Z17513" s="396"/>
      <c r="AA17513" s="441"/>
    </row>
    <row r="17514" spans="25:27" x14ac:dyDescent="0.2">
      <c r="Y17514" s="396"/>
      <c r="Z17514" s="396"/>
      <c r="AA17514" s="441"/>
    </row>
    <row r="17515" spans="25:27" x14ac:dyDescent="0.2">
      <c r="Y17515" s="396"/>
      <c r="Z17515" s="396"/>
      <c r="AA17515" s="441"/>
    </row>
    <row r="17516" spans="25:27" x14ac:dyDescent="0.2">
      <c r="Y17516" s="396"/>
      <c r="Z17516" s="396"/>
      <c r="AA17516" s="441"/>
    </row>
    <row r="17517" spans="25:27" x14ac:dyDescent="0.2">
      <c r="Y17517" s="396"/>
      <c r="Z17517" s="396"/>
      <c r="AA17517" s="441"/>
    </row>
    <row r="17518" spans="25:27" x14ac:dyDescent="0.2">
      <c r="Y17518" s="396"/>
      <c r="Z17518" s="396"/>
      <c r="AA17518" s="441"/>
    </row>
    <row r="17519" spans="25:27" x14ac:dyDescent="0.2">
      <c r="Y17519" s="396"/>
      <c r="Z17519" s="396"/>
      <c r="AA17519" s="441"/>
    </row>
    <row r="17520" spans="25:27" x14ac:dyDescent="0.2">
      <c r="Y17520" s="396"/>
      <c r="Z17520" s="396"/>
      <c r="AA17520" s="441"/>
    </row>
    <row r="17521" spans="25:27" x14ac:dyDescent="0.2">
      <c r="Y17521" s="396"/>
      <c r="Z17521" s="396"/>
      <c r="AA17521" s="441"/>
    </row>
    <row r="17522" spans="25:27" x14ac:dyDescent="0.2">
      <c r="Y17522" s="396"/>
      <c r="Z17522" s="396"/>
      <c r="AA17522" s="441"/>
    </row>
    <row r="17523" spans="25:27" x14ac:dyDescent="0.2">
      <c r="Y17523" s="396"/>
      <c r="Z17523" s="396"/>
      <c r="AA17523" s="441"/>
    </row>
    <row r="17524" spans="25:27" x14ac:dyDescent="0.2">
      <c r="Y17524" s="396"/>
      <c r="Z17524" s="396"/>
      <c r="AA17524" s="441"/>
    </row>
    <row r="17525" spans="25:27" x14ac:dyDescent="0.2">
      <c r="Y17525" s="396"/>
      <c r="Z17525" s="396"/>
      <c r="AA17525" s="441"/>
    </row>
    <row r="17526" spans="25:27" x14ac:dyDescent="0.2">
      <c r="Y17526" s="396"/>
      <c r="Z17526" s="396"/>
      <c r="AA17526" s="441"/>
    </row>
    <row r="17527" spans="25:27" x14ac:dyDescent="0.2">
      <c r="Y17527" s="396"/>
      <c r="Z17527" s="396"/>
      <c r="AA17527" s="441"/>
    </row>
    <row r="17528" spans="25:27" x14ac:dyDescent="0.2">
      <c r="Y17528" s="396"/>
      <c r="Z17528" s="396"/>
      <c r="AA17528" s="441"/>
    </row>
    <row r="17529" spans="25:27" x14ac:dyDescent="0.2">
      <c r="Y17529" s="396"/>
      <c r="Z17529" s="396"/>
      <c r="AA17529" s="441"/>
    </row>
    <row r="17530" spans="25:27" x14ac:dyDescent="0.2">
      <c r="Y17530" s="396"/>
      <c r="Z17530" s="396"/>
      <c r="AA17530" s="441"/>
    </row>
    <row r="17531" spans="25:27" x14ac:dyDescent="0.2">
      <c r="Y17531" s="396"/>
      <c r="Z17531" s="396"/>
      <c r="AA17531" s="441"/>
    </row>
    <row r="17532" spans="25:27" x14ac:dyDescent="0.2">
      <c r="Y17532" s="396"/>
      <c r="Z17532" s="396"/>
      <c r="AA17532" s="441"/>
    </row>
    <row r="17533" spans="25:27" x14ac:dyDescent="0.2">
      <c r="Y17533" s="396"/>
      <c r="Z17533" s="396"/>
      <c r="AA17533" s="441"/>
    </row>
    <row r="17534" spans="25:27" x14ac:dyDescent="0.2">
      <c r="Y17534" s="396"/>
      <c r="Z17534" s="396"/>
      <c r="AA17534" s="441"/>
    </row>
    <row r="17535" spans="25:27" x14ac:dyDescent="0.2">
      <c r="Y17535" s="396"/>
      <c r="Z17535" s="396"/>
      <c r="AA17535" s="441"/>
    </row>
    <row r="17536" spans="25:27" x14ac:dyDescent="0.2">
      <c r="Y17536" s="396"/>
      <c r="Z17536" s="396"/>
      <c r="AA17536" s="441"/>
    </row>
    <row r="17537" spans="25:27" x14ac:dyDescent="0.2">
      <c r="Y17537" s="396"/>
      <c r="Z17537" s="396"/>
      <c r="AA17537" s="441"/>
    </row>
    <row r="17538" spans="25:27" x14ac:dyDescent="0.2">
      <c r="Y17538" s="396"/>
      <c r="Z17538" s="396"/>
      <c r="AA17538" s="441"/>
    </row>
    <row r="17539" spans="25:27" x14ac:dyDescent="0.2">
      <c r="Y17539" s="396"/>
      <c r="Z17539" s="396"/>
      <c r="AA17539" s="441"/>
    </row>
    <row r="17540" spans="25:27" x14ac:dyDescent="0.2">
      <c r="Y17540" s="396"/>
      <c r="Z17540" s="396"/>
      <c r="AA17540" s="441"/>
    </row>
    <row r="17541" spans="25:27" x14ac:dyDescent="0.2">
      <c r="Y17541" s="396"/>
      <c r="Z17541" s="396"/>
      <c r="AA17541" s="441"/>
    </row>
    <row r="17542" spans="25:27" x14ac:dyDescent="0.2">
      <c r="Y17542" s="396"/>
      <c r="Z17542" s="396"/>
      <c r="AA17542" s="441"/>
    </row>
    <row r="17543" spans="25:27" x14ac:dyDescent="0.2">
      <c r="Y17543" s="396"/>
      <c r="Z17543" s="396"/>
      <c r="AA17543" s="441"/>
    </row>
    <row r="17544" spans="25:27" x14ac:dyDescent="0.2">
      <c r="Y17544" s="396"/>
      <c r="Z17544" s="396"/>
      <c r="AA17544" s="441"/>
    </row>
    <row r="17545" spans="25:27" x14ac:dyDescent="0.2">
      <c r="Y17545" s="396"/>
      <c r="Z17545" s="396"/>
      <c r="AA17545" s="441"/>
    </row>
    <row r="17546" spans="25:27" x14ac:dyDescent="0.2">
      <c r="Y17546" s="396"/>
      <c r="Z17546" s="396"/>
      <c r="AA17546" s="441"/>
    </row>
    <row r="17547" spans="25:27" x14ac:dyDescent="0.2">
      <c r="Y17547" s="396"/>
      <c r="Z17547" s="396"/>
      <c r="AA17547" s="441"/>
    </row>
    <row r="17548" spans="25:27" x14ac:dyDescent="0.2">
      <c r="Y17548" s="396"/>
      <c r="Z17548" s="396"/>
      <c r="AA17548" s="441"/>
    </row>
    <row r="17549" spans="25:27" x14ac:dyDescent="0.2">
      <c r="Y17549" s="396"/>
      <c r="Z17549" s="396"/>
      <c r="AA17549" s="441"/>
    </row>
    <row r="17550" spans="25:27" x14ac:dyDescent="0.2">
      <c r="Y17550" s="396"/>
      <c r="Z17550" s="396"/>
      <c r="AA17550" s="441"/>
    </row>
    <row r="17551" spans="25:27" x14ac:dyDescent="0.2">
      <c r="Y17551" s="396"/>
      <c r="Z17551" s="396"/>
      <c r="AA17551" s="441"/>
    </row>
    <row r="17552" spans="25:27" x14ac:dyDescent="0.2">
      <c r="Y17552" s="396"/>
      <c r="Z17552" s="396"/>
      <c r="AA17552" s="441"/>
    </row>
    <row r="17553" spans="25:27" x14ac:dyDescent="0.2">
      <c r="Y17553" s="396"/>
      <c r="Z17553" s="396"/>
      <c r="AA17553" s="441"/>
    </row>
    <row r="17554" spans="25:27" x14ac:dyDescent="0.2">
      <c r="Y17554" s="396"/>
      <c r="Z17554" s="396"/>
      <c r="AA17554" s="441"/>
    </row>
    <row r="17555" spans="25:27" x14ac:dyDescent="0.2">
      <c r="Y17555" s="396"/>
      <c r="Z17555" s="396"/>
      <c r="AA17555" s="441"/>
    </row>
    <row r="17556" spans="25:27" x14ac:dyDescent="0.2">
      <c r="Y17556" s="396"/>
      <c r="Z17556" s="396"/>
      <c r="AA17556" s="441"/>
    </row>
    <row r="17557" spans="25:27" x14ac:dyDescent="0.2">
      <c r="Y17557" s="396"/>
      <c r="Z17557" s="396"/>
      <c r="AA17557" s="441"/>
    </row>
    <row r="17558" spans="25:27" x14ac:dyDescent="0.2">
      <c r="Y17558" s="396"/>
      <c r="Z17558" s="396"/>
      <c r="AA17558" s="441"/>
    </row>
    <row r="17559" spans="25:27" x14ac:dyDescent="0.2">
      <c r="Y17559" s="396"/>
      <c r="Z17559" s="396"/>
      <c r="AA17559" s="441"/>
    </row>
    <row r="17560" spans="25:27" x14ac:dyDescent="0.2">
      <c r="Y17560" s="396"/>
      <c r="Z17560" s="396"/>
      <c r="AA17560" s="441"/>
    </row>
    <row r="17561" spans="25:27" x14ac:dyDescent="0.2">
      <c r="Y17561" s="396"/>
      <c r="Z17561" s="396"/>
      <c r="AA17561" s="441"/>
    </row>
    <row r="17562" spans="25:27" x14ac:dyDescent="0.2">
      <c r="Y17562" s="396"/>
      <c r="Z17562" s="396"/>
      <c r="AA17562" s="441"/>
    </row>
    <row r="17563" spans="25:27" x14ac:dyDescent="0.2">
      <c r="Y17563" s="396"/>
      <c r="Z17563" s="396"/>
      <c r="AA17563" s="441"/>
    </row>
    <row r="17564" spans="25:27" x14ac:dyDescent="0.2">
      <c r="Y17564" s="396"/>
      <c r="Z17564" s="396"/>
      <c r="AA17564" s="441"/>
    </row>
    <row r="17565" spans="25:27" x14ac:dyDescent="0.2">
      <c r="Y17565" s="396"/>
      <c r="Z17565" s="396"/>
      <c r="AA17565" s="441"/>
    </row>
    <row r="17566" spans="25:27" x14ac:dyDescent="0.2">
      <c r="Y17566" s="396"/>
      <c r="Z17566" s="396"/>
      <c r="AA17566" s="441"/>
    </row>
    <row r="17567" spans="25:27" x14ac:dyDescent="0.2">
      <c r="Y17567" s="396"/>
      <c r="Z17567" s="396"/>
      <c r="AA17567" s="441"/>
    </row>
    <row r="17568" spans="25:27" x14ac:dyDescent="0.2">
      <c r="Y17568" s="396"/>
      <c r="Z17568" s="396"/>
      <c r="AA17568" s="441"/>
    </row>
    <row r="17569" spans="25:27" x14ac:dyDescent="0.2">
      <c r="Y17569" s="396"/>
      <c r="Z17569" s="396"/>
      <c r="AA17569" s="441"/>
    </row>
    <row r="17570" spans="25:27" x14ac:dyDescent="0.2">
      <c r="Y17570" s="396"/>
      <c r="Z17570" s="396"/>
      <c r="AA17570" s="441"/>
    </row>
    <row r="17571" spans="25:27" x14ac:dyDescent="0.2">
      <c r="Y17571" s="396"/>
      <c r="Z17571" s="396"/>
      <c r="AA17571" s="441"/>
    </row>
    <row r="17572" spans="25:27" x14ac:dyDescent="0.2">
      <c r="Y17572" s="396"/>
      <c r="Z17572" s="396"/>
      <c r="AA17572" s="441"/>
    </row>
    <row r="17573" spans="25:27" x14ac:dyDescent="0.2">
      <c r="Y17573" s="396"/>
      <c r="Z17573" s="396"/>
      <c r="AA17573" s="441"/>
    </row>
    <row r="17574" spans="25:27" x14ac:dyDescent="0.2">
      <c r="Y17574" s="396"/>
      <c r="Z17574" s="396"/>
      <c r="AA17574" s="441"/>
    </row>
    <row r="17575" spans="25:27" x14ac:dyDescent="0.2">
      <c r="Y17575" s="396"/>
      <c r="Z17575" s="396"/>
      <c r="AA17575" s="441"/>
    </row>
    <row r="17576" spans="25:27" x14ac:dyDescent="0.2">
      <c r="Y17576" s="396"/>
      <c r="Z17576" s="396"/>
      <c r="AA17576" s="441"/>
    </row>
    <row r="17577" spans="25:27" x14ac:dyDescent="0.2">
      <c r="Y17577" s="396"/>
      <c r="Z17577" s="396"/>
      <c r="AA17577" s="441"/>
    </row>
    <row r="17578" spans="25:27" x14ac:dyDescent="0.2">
      <c r="Y17578" s="396"/>
      <c r="Z17578" s="396"/>
      <c r="AA17578" s="441"/>
    </row>
    <row r="17579" spans="25:27" x14ac:dyDescent="0.2">
      <c r="Y17579" s="396"/>
      <c r="Z17579" s="396"/>
      <c r="AA17579" s="441"/>
    </row>
    <row r="17580" spans="25:27" x14ac:dyDescent="0.2">
      <c r="Y17580" s="396"/>
      <c r="Z17580" s="396"/>
      <c r="AA17580" s="441"/>
    </row>
    <row r="17581" spans="25:27" x14ac:dyDescent="0.2">
      <c r="Y17581" s="396"/>
      <c r="Z17581" s="396"/>
      <c r="AA17581" s="441"/>
    </row>
    <row r="17582" spans="25:27" x14ac:dyDescent="0.2">
      <c r="Y17582" s="396"/>
      <c r="Z17582" s="396"/>
      <c r="AA17582" s="441"/>
    </row>
    <row r="17583" spans="25:27" x14ac:dyDescent="0.2">
      <c r="Y17583" s="396"/>
      <c r="Z17583" s="396"/>
      <c r="AA17583" s="441"/>
    </row>
    <row r="17584" spans="25:27" x14ac:dyDescent="0.2">
      <c r="Y17584" s="396"/>
      <c r="Z17584" s="396"/>
      <c r="AA17584" s="441"/>
    </row>
    <row r="17585" spans="25:27" x14ac:dyDescent="0.2">
      <c r="Y17585" s="396"/>
      <c r="Z17585" s="396"/>
      <c r="AA17585" s="441"/>
    </row>
    <row r="17586" spans="25:27" x14ac:dyDescent="0.2">
      <c r="Y17586" s="396"/>
      <c r="Z17586" s="396"/>
      <c r="AA17586" s="441"/>
    </row>
    <row r="17587" spans="25:27" x14ac:dyDescent="0.2">
      <c r="Y17587" s="396"/>
      <c r="Z17587" s="396"/>
      <c r="AA17587" s="441"/>
    </row>
    <row r="17588" spans="25:27" x14ac:dyDescent="0.2">
      <c r="Y17588" s="396"/>
      <c r="Z17588" s="396"/>
      <c r="AA17588" s="441"/>
    </row>
    <row r="17589" spans="25:27" x14ac:dyDescent="0.2">
      <c r="Y17589" s="396"/>
      <c r="Z17589" s="396"/>
      <c r="AA17589" s="441"/>
    </row>
    <row r="17590" spans="25:27" x14ac:dyDescent="0.2">
      <c r="Y17590" s="396"/>
      <c r="Z17590" s="396"/>
      <c r="AA17590" s="441"/>
    </row>
    <row r="17591" spans="25:27" x14ac:dyDescent="0.2">
      <c r="Y17591" s="396"/>
      <c r="Z17591" s="396"/>
      <c r="AA17591" s="441"/>
    </row>
    <row r="17592" spans="25:27" x14ac:dyDescent="0.2">
      <c r="Y17592" s="396"/>
      <c r="Z17592" s="396"/>
      <c r="AA17592" s="441"/>
    </row>
    <row r="17593" spans="25:27" x14ac:dyDescent="0.2">
      <c r="Y17593" s="396"/>
      <c r="Z17593" s="396"/>
      <c r="AA17593" s="441"/>
    </row>
    <row r="17594" spans="25:27" x14ac:dyDescent="0.2">
      <c r="Y17594" s="396"/>
      <c r="Z17594" s="396"/>
      <c r="AA17594" s="441"/>
    </row>
    <row r="17595" spans="25:27" x14ac:dyDescent="0.2">
      <c r="Y17595" s="396"/>
      <c r="Z17595" s="396"/>
      <c r="AA17595" s="441"/>
    </row>
    <row r="17596" spans="25:27" x14ac:dyDescent="0.2">
      <c r="Y17596" s="396"/>
      <c r="Z17596" s="396"/>
      <c r="AA17596" s="441"/>
    </row>
    <row r="17597" spans="25:27" x14ac:dyDescent="0.2">
      <c r="Y17597" s="396"/>
      <c r="Z17597" s="396"/>
      <c r="AA17597" s="441"/>
    </row>
    <row r="17598" spans="25:27" x14ac:dyDescent="0.2">
      <c r="Y17598" s="396"/>
      <c r="Z17598" s="396"/>
      <c r="AA17598" s="441"/>
    </row>
    <row r="17599" spans="25:27" x14ac:dyDescent="0.2">
      <c r="Y17599" s="396"/>
      <c r="Z17599" s="396"/>
      <c r="AA17599" s="441"/>
    </row>
    <row r="17600" spans="25:27" x14ac:dyDescent="0.2">
      <c r="Y17600" s="396"/>
      <c r="Z17600" s="396"/>
      <c r="AA17600" s="441"/>
    </row>
    <row r="17601" spans="25:27" x14ac:dyDescent="0.2">
      <c r="Y17601" s="396"/>
      <c r="Z17601" s="396"/>
      <c r="AA17601" s="441"/>
    </row>
    <row r="17602" spans="25:27" x14ac:dyDescent="0.2">
      <c r="Y17602" s="396"/>
      <c r="Z17602" s="396"/>
      <c r="AA17602" s="441"/>
    </row>
    <row r="17603" spans="25:27" x14ac:dyDescent="0.2">
      <c r="Y17603" s="396"/>
      <c r="Z17603" s="396"/>
      <c r="AA17603" s="441"/>
    </row>
    <row r="17604" spans="25:27" x14ac:dyDescent="0.2">
      <c r="Y17604" s="396"/>
      <c r="Z17604" s="396"/>
      <c r="AA17604" s="441"/>
    </row>
    <row r="17605" spans="25:27" x14ac:dyDescent="0.2">
      <c r="Y17605" s="396"/>
      <c r="Z17605" s="396"/>
      <c r="AA17605" s="441"/>
    </row>
    <row r="17606" spans="25:27" x14ac:dyDescent="0.2">
      <c r="Y17606" s="396"/>
      <c r="Z17606" s="396"/>
      <c r="AA17606" s="441"/>
    </row>
    <row r="17607" spans="25:27" x14ac:dyDescent="0.2">
      <c r="Y17607" s="396"/>
      <c r="Z17607" s="396"/>
      <c r="AA17607" s="441"/>
    </row>
    <row r="17608" spans="25:27" x14ac:dyDescent="0.2">
      <c r="Y17608" s="396"/>
      <c r="Z17608" s="396"/>
      <c r="AA17608" s="441"/>
    </row>
    <row r="17609" spans="25:27" x14ac:dyDescent="0.2">
      <c r="Y17609" s="396"/>
      <c r="Z17609" s="396"/>
      <c r="AA17609" s="441"/>
    </row>
    <row r="17610" spans="25:27" x14ac:dyDescent="0.2">
      <c r="Y17610" s="396"/>
      <c r="Z17610" s="396"/>
      <c r="AA17610" s="441"/>
    </row>
    <row r="17611" spans="25:27" x14ac:dyDescent="0.2">
      <c r="Y17611" s="396"/>
      <c r="Z17611" s="396"/>
      <c r="AA17611" s="441"/>
    </row>
    <row r="17612" spans="25:27" x14ac:dyDescent="0.2">
      <c r="Y17612" s="396"/>
      <c r="Z17612" s="396"/>
      <c r="AA17612" s="441"/>
    </row>
    <row r="17613" spans="25:27" x14ac:dyDescent="0.2">
      <c r="Y17613" s="396"/>
      <c r="Z17613" s="396"/>
      <c r="AA17613" s="441"/>
    </row>
    <row r="17614" spans="25:27" x14ac:dyDescent="0.2">
      <c r="Y17614" s="396"/>
      <c r="Z17614" s="396"/>
      <c r="AA17614" s="441"/>
    </row>
    <row r="17615" spans="25:27" x14ac:dyDescent="0.2">
      <c r="Y17615" s="396"/>
      <c r="Z17615" s="396"/>
      <c r="AA17615" s="441"/>
    </row>
    <row r="17616" spans="25:27" x14ac:dyDescent="0.2">
      <c r="Y17616" s="396"/>
      <c r="Z17616" s="396"/>
      <c r="AA17616" s="441"/>
    </row>
    <row r="17617" spans="25:27" x14ac:dyDescent="0.2">
      <c r="Y17617" s="396"/>
      <c r="Z17617" s="396"/>
      <c r="AA17617" s="441"/>
    </row>
    <row r="17618" spans="25:27" x14ac:dyDescent="0.2">
      <c r="Y17618" s="396"/>
      <c r="Z17618" s="396"/>
      <c r="AA17618" s="441"/>
    </row>
    <row r="17619" spans="25:27" x14ac:dyDescent="0.2">
      <c r="Y17619" s="396"/>
      <c r="Z17619" s="396"/>
      <c r="AA17619" s="441"/>
    </row>
    <row r="17620" spans="25:27" x14ac:dyDescent="0.2">
      <c r="Y17620" s="396"/>
      <c r="Z17620" s="396"/>
      <c r="AA17620" s="441"/>
    </row>
    <row r="17621" spans="25:27" x14ac:dyDescent="0.2">
      <c r="Y17621" s="396"/>
      <c r="Z17621" s="396"/>
      <c r="AA17621" s="441"/>
    </row>
    <row r="17622" spans="25:27" x14ac:dyDescent="0.2">
      <c r="Y17622" s="396"/>
      <c r="Z17622" s="396"/>
      <c r="AA17622" s="441"/>
    </row>
    <row r="17623" spans="25:27" x14ac:dyDescent="0.2">
      <c r="Y17623" s="396"/>
      <c r="Z17623" s="396"/>
      <c r="AA17623" s="441"/>
    </row>
    <row r="17624" spans="25:27" x14ac:dyDescent="0.2">
      <c r="Y17624" s="396"/>
      <c r="Z17624" s="396"/>
      <c r="AA17624" s="441"/>
    </row>
    <row r="17625" spans="25:27" x14ac:dyDescent="0.2">
      <c r="Y17625" s="396"/>
      <c r="Z17625" s="396"/>
      <c r="AA17625" s="441"/>
    </row>
    <row r="17626" spans="25:27" x14ac:dyDescent="0.2">
      <c r="Y17626" s="396"/>
      <c r="Z17626" s="396"/>
      <c r="AA17626" s="441"/>
    </row>
    <row r="17627" spans="25:27" x14ac:dyDescent="0.2">
      <c r="Y17627" s="396"/>
      <c r="Z17627" s="396"/>
      <c r="AA17627" s="441"/>
    </row>
    <row r="17628" spans="25:27" x14ac:dyDescent="0.2">
      <c r="Y17628" s="396"/>
      <c r="Z17628" s="396"/>
      <c r="AA17628" s="441"/>
    </row>
    <row r="17629" spans="25:27" x14ac:dyDescent="0.2">
      <c r="Y17629" s="396"/>
      <c r="Z17629" s="396"/>
      <c r="AA17629" s="441"/>
    </row>
    <row r="17630" spans="25:27" x14ac:dyDescent="0.2">
      <c r="Y17630" s="396"/>
      <c r="Z17630" s="396"/>
      <c r="AA17630" s="441"/>
    </row>
    <row r="17631" spans="25:27" x14ac:dyDescent="0.2">
      <c r="Y17631" s="396"/>
      <c r="Z17631" s="396"/>
      <c r="AA17631" s="441"/>
    </row>
    <row r="17632" spans="25:27" x14ac:dyDescent="0.2">
      <c r="Y17632" s="396"/>
      <c r="Z17632" s="396"/>
      <c r="AA17632" s="441"/>
    </row>
    <row r="17633" spans="25:27" x14ac:dyDescent="0.2">
      <c r="Y17633" s="396"/>
      <c r="Z17633" s="396"/>
      <c r="AA17633" s="441"/>
    </row>
    <row r="17634" spans="25:27" x14ac:dyDescent="0.2">
      <c r="Y17634" s="396"/>
      <c r="Z17634" s="396"/>
      <c r="AA17634" s="441"/>
    </row>
    <row r="17635" spans="25:27" x14ac:dyDescent="0.2">
      <c r="Y17635" s="396"/>
      <c r="Z17635" s="396"/>
      <c r="AA17635" s="441"/>
    </row>
    <row r="17636" spans="25:27" x14ac:dyDescent="0.2">
      <c r="Y17636" s="396"/>
      <c r="Z17636" s="396"/>
      <c r="AA17636" s="441"/>
    </row>
    <row r="17637" spans="25:27" x14ac:dyDescent="0.2">
      <c r="Y17637" s="396"/>
      <c r="Z17637" s="396"/>
      <c r="AA17637" s="441"/>
    </row>
    <row r="17638" spans="25:27" x14ac:dyDescent="0.2">
      <c r="Y17638" s="396"/>
      <c r="Z17638" s="396"/>
      <c r="AA17638" s="441"/>
    </row>
    <row r="17639" spans="25:27" x14ac:dyDescent="0.2">
      <c r="Y17639" s="396"/>
      <c r="Z17639" s="396"/>
      <c r="AA17639" s="441"/>
    </row>
    <row r="17640" spans="25:27" x14ac:dyDescent="0.2">
      <c r="Y17640" s="396"/>
      <c r="Z17640" s="396"/>
      <c r="AA17640" s="441"/>
    </row>
    <row r="17641" spans="25:27" x14ac:dyDescent="0.2">
      <c r="Y17641" s="396"/>
      <c r="Z17641" s="396"/>
      <c r="AA17641" s="441"/>
    </row>
    <row r="17642" spans="25:27" x14ac:dyDescent="0.2">
      <c r="Y17642" s="396"/>
      <c r="Z17642" s="396"/>
      <c r="AA17642" s="441"/>
    </row>
    <row r="17643" spans="25:27" x14ac:dyDescent="0.2">
      <c r="Y17643" s="396"/>
      <c r="Z17643" s="396"/>
      <c r="AA17643" s="441"/>
    </row>
    <row r="17644" spans="25:27" x14ac:dyDescent="0.2">
      <c r="Y17644" s="396"/>
      <c r="Z17644" s="396"/>
      <c r="AA17644" s="441"/>
    </row>
    <row r="17645" spans="25:27" x14ac:dyDescent="0.2">
      <c r="Y17645" s="396"/>
      <c r="Z17645" s="396"/>
      <c r="AA17645" s="441"/>
    </row>
    <row r="17646" spans="25:27" x14ac:dyDescent="0.2">
      <c r="Y17646" s="396"/>
      <c r="Z17646" s="396"/>
      <c r="AA17646" s="441"/>
    </row>
    <row r="17647" spans="25:27" x14ac:dyDescent="0.2">
      <c r="Y17647" s="396"/>
      <c r="Z17647" s="396"/>
      <c r="AA17647" s="441"/>
    </row>
    <row r="17648" spans="25:27" x14ac:dyDescent="0.2">
      <c r="Y17648" s="396"/>
      <c r="Z17648" s="396"/>
      <c r="AA17648" s="441"/>
    </row>
    <row r="17649" spans="25:27" x14ac:dyDescent="0.2">
      <c r="Y17649" s="396"/>
      <c r="Z17649" s="396"/>
      <c r="AA17649" s="441"/>
    </row>
    <row r="17650" spans="25:27" x14ac:dyDescent="0.2">
      <c r="Y17650" s="396"/>
      <c r="Z17650" s="396"/>
      <c r="AA17650" s="441"/>
    </row>
    <row r="17651" spans="25:27" x14ac:dyDescent="0.2">
      <c r="Y17651" s="396"/>
      <c r="Z17651" s="396"/>
      <c r="AA17651" s="441"/>
    </row>
    <row r="17652" spans="25:27" x14ac:dyDescent="0.2">
      <c r="Y17652" s="396"/>
      <c r="Z17652" s="396"/>
      <c r="AA17652" s="441"/>
    </row>
    <row r="17653" spans="25:27" x14ac:dyDescent="0.2">
      <c r="Y17653" s="396"/>
      <c r="Z17653" s="396"/>
      <c r="AA17653" s="441"/>
    </row>
    <row r="17654" spans="25:27" x14ac:dyDescent="0.2">
      <c r="Y17654" s="396"/>
      <c r="Z17654" s="396"/>
      <c r="AA17654" s="441"/>
    </row>
    <row r="17655" spans="25:27" x14ac:dyDescent="0.2">
      <c r="Y17655" s="396"/>
      <c r="Z17655" s="396"/>
      <c r="AA17655" s="441"/>
    </row>
    <row r="17656" spans="25:27" x14ac:dyDescent="0.2">
      <c r="Y17656" s="396"/>
      <c r="Z17656" s="396"/>
      <c r="AA17656" s="441"/>
    </row>
    <row r="17657" spans="25:27" x14ac:dyDescent="0.2">
      <c r="Y17657" s="396"/>
      <c r="Z17657" s="396"/>
      <c r="AA17657" s="441"/>
    </row>
    <row r="17658" spans="25:27" x14ac:dyDescent="0.2">
      <c r="Y17658" s="396"/>
      <c r="Z17658" s="396"/>
      <c r="AA17658" s="441"/>
    </row>
    <row r="17659" spans="25:27" x14ac:dyDescent="0.2">
      <c r="Y17659" s="396"/>
      <c r="Z17659" s="396"/>
      <c r="AA17659" s="441"/>
    </row>
    <row r="17660" spans="25:27" x14ac:dyDescent="0.2">
      <c r="Y17660" s="396"/>
      <c r="Z17660" s="396"/>
      <c r="AA17660" s="441"/>
    </row>
    <row r="17661" spans="25:27" x14ac:dyDescent="0.2">
      <c r="Y17661" s="396"/>
      <c r="Z17661" s="396"/>
      <c r="AA17661" s="441"/>
    </row>
    <row r="17662" spans="25:27" x14ac:dyDescent="0.2">
      <c r="Y17662" s="396"/>
      <c r="Z17662" s="396"/>
      <c r="AA17662" s="441"/>
    </row>
    <row r="17663" spans="25:27" x14ac:dyDescent="0.2">
      <c r="Y17663" s="396"/>
      <c r="Z17663" s="396"/>
      <c r="AA17663" s="441"/>
    </row>
    <row r="17664" spans="25:27" x14ac:dyDescent="0.2">
      <c r="Y17664" s="396"/>
      <c r="Z17664" s="396"/>
      <c r="AA17664" s="441"/>
    </row>
    <row r="17665" spans="25:27" x14ac:dyDescent="0.2">
      <c r="Y17665" s="396"/>
      <c r="Z17665" s="396"/>
      <c r="AA17665" s="441"/>
    </row>
    <row r="17666" spans="25:27" x14ac:dyDescent="0.2">
      <c r="Y17666" s="396"/>
      <c r="Z17666" s="396"/>
      <c r="AA17666" s="441"/>
    </row>
    <row r="17667" spans="25:27" x14ac:dyDescent="0.2">
      <c r="Y17667" s="396"/>
      <c r="Z17667" s="396"/>
      <c r="AA17667" s="441"/>
    </row>
    <row r="17668" spans="25:27" x14ac:dyDescent="0.2">
      <c r="Y17668" s="396"/>
      <c r="Z17668" s="396"/>
      <c r="AA17668" s="441"/>
    </row>
    <row r="17669" spans="25:27" x14ac:dyDescent="0.2">
      <c r="Y17669" s="396"/>
      <c r="Z17669" s="396"/>
      <c r="AA17669" s="441"/>
    </row>
    <row r="17670" spans="25:27" x14ac:dyDescent="0.2">
      <c r="Y17670" s="396"/>
      <c r="Z17670" s="396"/>
      <c r="AA17670" s="441"/>
    </row>
    <row r="17671" spans="25:27" x14ac:dyDescent="0.2">
      <c r="Y17671" s="396"/>
      <c r="Z17671" s="396"/>
      <c r="AA17671" s="441"/>
    </row>
    <row r="17672" spans="25:27" x14ac:dyDescent="0.2">
      <c r="Y17672" s="396"/>
      <c r="Z17672" s="396"/>
      <c r="AA17672" s="441"/>
    </row>
    <row r="17673" spans="25:27" x14ac:dyDescent="0.2">
      <c r="Y17673" s="396"/>
      <c r="Z17673" s="396"/>
      <c r="AA17673" s="441"/>
    </row>
    <row r="17674" spans="25:27" x14ac:dyDescent="0.2">
      <c r="Y17674" s="396"/>
      <c r="Z17674" s="396"/>
      <c r="AA17674" s="441"/>
    </row>
    <row r="17675" spans="25:27" x14ac:dyDescent="0.2">
      <c r="Y17675" s="396"/>
      <c r="Z17675" s="396"/>
      <c r="AA17675" s="441"/>
    </row>
    <row r="17676" spans="25:27" x14ac:dyDescent="0.2">
      <c r="Y17676" s="396"/>
      <c r="Z17676" s="396"/>
      <c r="AA17676" s="441"/>
    </row>
    <row r="17677" spans="25:27" x14ac:dyDescent="0.2">
      <c r="Y17677" s="396"/>
      <c r="Z17677" s="396"/>
      <c r="AA17677" s="441"/>
    </row>
    <row r="17678" spans="25:27" x14ac:dyDescent="0.2">
      <c r="Y17678" s="396"/>
      <c r="Z17678" s="396"/>
      <c r="AA17678" s="441"/>
    </row>
    <row r="17679" spans="25:27" x14ac:dyDescent="0.2">
      <c r="Y17679" s="396"/>
      <c r="Z17679" s="396"/>
      <c r="AA17679" s="441"/>
    </row>
    <row r="17680" spans="25:27" x14ac:dyDescent="0.2">
      <c r="Y17680" s="396"/>
      <c r="Z17680" s="396"/>
      <c r="AA17680" s="441"/>
    </row>
    <row r="17681" spans="25:27" x14ac:dyDescent="0.2">
      <c r="Y17681" s="396"/>
      <c r="Z17681" s="396"/>
      <c r="AA17681" s="441"/>
    </row>
    <row r="17682" spans="25:27" x14ac:dyDescent="0.2">
      <c r="Y17682" s="396"/>
      <c r="Z17682" s="396"/>
      <c r="AA17682" s="441"/>
    </row>
    <row r="17683" spans="25:27" x14ac:dyDescent="0.2">
      <c r="Y17683" s="396"/>
      <c r="Z17683" s="396"/>
      <c r="AA17683" s="441"/>
    </row>
    <row r="17684" spans="25:27" x14ac:dyDescent="0.2">
      <c r="Y17684" s="396"/>
      <c r="Z17684" s="396"/>
      <c r="AA17684" s="441"/>
    </row>
    <row r="17685" spans="25:27" x14ac:dyDescent="0.2">
      <c r="Y17685" s="396"/>
      <c r="Z17685" s="396"/>
      <c r="AA17685" s="441"/>
    </row>
    <row r="17686" spans="25:27" x14ac:dyDescent="0.2">
      <c r="Y17686" s="396"/>
      <c r="Z17686" s="396"/>
      <c r="AA17686" s="441"/>
    </row>
    <row r="17687" spans="25:27" x14ac:dyDescent="0.2">
      <c r="Y17687" s="396"/>
      <c r="Z17687" s="396"/>
      <c r="AA17687" s="441"/>
    </row>
    <row r="17688" spans="25:27" x14ac:dyDescent="0.2">
      <c r="Y17688" s="396"/>
      <c r="Z17688" s="396"/>
      <c r="AA17688" s="441"/>
    </row>
    <row r="17689" spans="25:27" x14ac:dyDescent="0.2">
      <c r="Y17689" s="396"/>
      <c r="Z17689" s="396"/>
      <c r="AA17689" s="441"/>
    </row>
    <row r="17690" spans="25:27" x14ac:dyDescent="0.2">
      <c r="Y17690" s="396"/>
      <c r="Z17690" s="396"/>
      <c r="AA17690" s="441"/>
    </row>
    <row r="17691" spans="25:27" x14ac:dyDescent="0.2">
      <c r="Y17691" s="396"/>
      <c r="Z17691" s="396"/>
      <c r="AA17691" s="441"/>
    </row>
    <row r="17692" spans="25:27" x14ac:dyDescent="0.2">
      <c r="Y17692" s="396"/>
      <c r="Z17692" s="396"/>
      <c r="AA17692" s="441"/>
    </row>
    <row r="17693" spans="25:27" x14ac:dyDescent="0.2">
      <c r="Y17693" s="396"/>
      <c r="Z17693" s="396"/>
      <c r="AA17693" s="441"/>
    </row>
    <row r="17694" spans="25:27" x14ac:dyDescent="0.2">
      <c r="Y17694" s="396"/>
      <c r="Z17694" s="396"/>
      <c r="AA17694" s="441"/>
    </row>
    <row r="17695" spans="25:27" x14ac:dyDescent="0.2">
      <c r="Y17695" s="396"/>
      <c r="Z17695" s="396"/>
      <c r="AA17695" s="441"/>
    </row>
    <row r="17696" spans="25:27" x14ac:dyDescent="0.2">
      <c r="Y17696" s="396"/>
      <c r="Z17696" s="396"/>
      <c r="AA17696" s="441"/>
    </row>
    <row r="17697" spans="25:27" x14ac:dyDescent="0.2">
      <c r="Y17697" s="396"/>
      <c r="Z17697" s="396"/>
      <c r="AA17697" s="441"/>
    </row>
    <row r="17698" spans="25:27" x14ac:dyDescent="0.2">
      <c r="Y17698" s="396"/>
      <c r="Z17698" s="396"/>
      <c r="AA17698" s="441"/>
    </row>
    <row r="17699" spans="25:27" x14ac:dyDescent="0.2">
      <c r="Y17699" s="396"/>
      <c r="Z17699" s="396"/>
      <c r="AA17699" s="441"/>
    </row>
    <row r="17700" spans="25:27" x14ac:dyDescent="0.2">
      <c r="Y17700" s="396"/>
      <c r="Z17700" s="396"/>
      <c r="AA17700" s="441"/>
    </row>
    <row r="17701" spans="25:27" x14ac:dyDescent="0.2">
      <c r="Y17701" s="396"/>
      <c r="Z17701" s="396"/>
      <c r="AA17701" s="441"/>
    </row>
    <row r="17702" spans="25:27" x14ac:dyDescent="0.2">
      <c r="Y17702" s="396"/>
      <c r="Z17702" s="396"/>
      <c r="AA17702" s="441"/>
    </row>
    <row r="17703" spans="25:27" x14ac:dyDescent="0.2">
      <c r="Y17703" s="396"/>
      <c r="Z17703" s="396"/>
      <c r="AA17703" s="441"/>
    </row>
    <row r="17704" spans="25:27" x14ac:dyDescent="0.2">
      <c r="Y17704" s="396"/>
      <c r="Z17704" s="396"/>
      <c r="AA17704" s="441"/>
    </row>
    <row r="17705" spans="25:27" x14ac:dyDescent="0.2">
      <c r="Y17705" s="396"/>
      <c r="Z17705" s="396"/>
      <c r="AA17705" s="441"/>
    </row>
    <row r="17706" spans="25:27" x14ac:dyDescent="0.2">
      <c r="Y17706" s="396"/>
      <c r="Z17706" s="396"/>
      <c r="AA17706" s="441"/>
    </row>
    <row r="17707" spans="25:27" x14ac:dyDescent="0.2">
      <c r="Y17707" s="396"/>
      <c r="Z17707" s="396"/>
      <c r="AA17707" s="441"/>
    </row>
    <row r="17708" spans="25:27" x14ac:dyDescent="0.2">
      <c r="Y17708" s="396"/>
      <c r="Z17708" s="396"/>
      <c r="AA17708" s="441"/>
    </row>
    <row r="17709" spans="25:27" x14ac:dyDescent="0.2">
      <c r="Y17709" s="396"/>
      <c r="Z17709" s="396"/>
      <c r="AA17709" s="441"/>
    </row>
    <row r="17710" spans="25:27" x14ac:dyDescent="0.2">
      <c r="Y17710" s="396"/>
      <c r="Z17710" s="396"/>
      <c r="AA17710" s="441"/>
    </row>
    <row r="17711" spans="25:27" x14ac:dyDescent="0.2">
      <c r="Y17711" s="396"/>
      <c r="Z17711" s="396"/>
      <c r="AA17711" s="441"/>
    </row>
    <row r="17712" spans="25:27" x14ac:dyDescent="0.2">
      <c r="Y17712" s="396"/>
      <c r="Z17712" s="396"/>
      <c r="AA17712" s="441"/>
    </row>
    <row r="17713" spans="25:27" x14ac:dyDescent="0.2">
      <c r="Y17713" s="396"/>
      <c r="Z17713" s="396"/>
      <c r="AA17713" s="441"/>
    </row>
    <row r="17714" spans="25:27" x14ac:dyDescent="0.2">
      <c r="Y17714" s="396"/>
      <c r="Z17714" s="396"/>
      <c r="AA17714" s="441"/>
    </row>
    <row r="17715" spans="25:27" x14ac:dyDescent="0.2">
      <c r="Y17715" s="396"/>
      <c r="Z17715" s="396"/>
      <c r="AA17715" s="441"/>
    </row>
    <row r="17716" spans="25:27" x14ac:dyDescent="0.2">
      <c r="Y17716" s="396"/>
      <c r="Z17716" s="396"/>
      <c r="AA17716" s="441"/>
    </row>
    <row r="17717" spans="25:27" x14ac:dyDescent="0.2">
      <c r="Y17717" s="396"/>
      <c r="Z17717" s="396"/>
      <c r="AA17717" s="441"/>
    </row>
    <row r="17718" spans="25:27" x14ac:dyDescent="0.2">
      <c r="Y17718" s="396"/>
      <c r="Z17718" s="396"/>
      <c r="AA17718" s="441"/>
    </row>
    <row r="17719" spans="25:27" x14ac:dyDescent="0.2">
      <c r="Y17719" s="396"/>
      <c r="Z17719" s="396"/>
      <c r="AA17719" s="441"/>
    </row>
    <row r="17720" spans="25:27" x14ac:dyDescent="0.2">
      <c r="Y17720" s="396"/>
      <c r="Z17720" s="396"/>
      <c r="AA17720" s="441"/>
    </row>
    <row r="17721" spans="25:27" x14ac:dyDescent="0.2">
      <c r="Y17721" s="396"/>
      <c r="Z17721" s="396"/>
      <c r="AA17721" s="441"/>
    </row>
    <row r="17722" spans="25:27" x14ac:dyDescent="0.2">
      <c r="Y17722" s="396"/>
      <c r="Z17722" s="396"/>
      <c r="AA17722" s="441"/>
    </row>
    <row r="17723" spans="25:27" x14ac:dyDescent="0.2">
      <c r="Y17723" s="396"/>
      <c r="Z17723" s="396"/>
      <c r="AA17723" s="441"/>
    </row>
    <row r="17724" spans="25:27" x14ac:dyDescent="0.2">
      <c r="Y17724" s="396"/>
      <c r="Z17724" s="396"/>
      <c r="AA17724" s="441"/>
    </row>
    <row r="17725" spans="25:27" x14ac:dyDescent="0.2">
      <c r="Y17725" s="396"/>
      <c r="Z17725" s="396"/>
      <c r="AA17725" s="441"/>
    </row>
    <row r="17726" spans="25:27" x14ac:dyDescent="0.2">
      <c r="Y17726" s="396"/>
      <c r="Z17726" s="396"/>
      <c r="AA17726" s="441"/>
    </row>
    <row r="17727" spans="25:27" x14ac:dyDescent="0.2">
      <c r="Y17727" s="396"/>
      <c r="Z17727" s="396"/>
      <c r="AA17727" s="441"/>
    </row>
    <row r="17728" spans="25:27" x14ac:dyDescent="0.2">
      <c r="Y17728" s="396"/>
      <c r="Z17728" s="396"/>
      <c r="AA17728" s="441"/>
    </row>
    <row r="17729" spans="25:27" x14ac:dyDescent="0.2">
      <c r="Y17729" s="396"/>
      <c r="Z17729" s="396"/>
      <c r="AA17729" s="441"/>
    </row>
    <row r="17730" spans="25:27" x14ac:dyDescent="0.2">
      <c r="Y17730" s="396"/>
      <c r="Z17730" s="396"/>
      <c r="AA17730" s="441"/>
    </row>
    <row r="17731" spans="25:27" x14ac:dyDescent="0.2">
      <c r="Y17731" s="396"/>
      <c r="Z17731" s="396"/>
      <c r="AA17731" s="441"/>
    </row>
    <row r="17732" spans="25:27" x14ac:dyDescent="0.2">
      <c r="Y17732" s="396"/>
      <c r="Z17732" s="396"/>
      <c r="AA17732" s="441"/>
    </row>
    <row r="17733" spans="25:27" x14ac:dyDescent="0.2">
      <c r="Y17733" s="396"/>
      <c r="Z17733" s="396"/>
      <c r="AA17733" s="441"/>
    </row>
    <row r="17734" spans="25:27" x14ac:dyDescent="0.2">
      <c r="Y17734" s="396"/>
      <c r="Z17734" s="396"/>
      <c r="AA17734" s="441"/>
    </row>
    <row r="17735" spans="25:27" x14ac:dyDescent="0.2">
      <c r="Y17735" s="396"/>
      <c r="Z17735" s="396"/>
      <c r="AA17735" s="441"/>
    </row>
    <row r="17736" spans="25:27" x14ac:dyDescent="0.2">
      <c r="Y17736" s="396"/>
      <c r="Z17736" s="396"/>
      <c r="AA17736" s="441"/>
    </row>
    <row r="17737" spans="25:27" x14ac:dyDescent="0.2">
      <c r="Y17737" s="396"/>
      <c r="Z17737" s="396"/>
      <c r="AA17737" s="441"/>
    </row>
    <row r="17738" spans="25:27" x14ac:dyDescent="0.2">
      <c r="Y17738" s="396"/>
      <c r="Z17738" s="396"/>
      <c r="AA17738" s="441"/>
    </row>
    <row r="17739" spans="25:27" x14ac:dyDescent="0.2">
      <c r="Y17739" s="396"/>
      <c r="Z17739" s="396"/>
      <c r="AA17739" s="441"/>
    </row>
    <row r="17740" spans="25:27" x14ac:dyDescent="0.2">
      <c r="Y17740" s="396"/>
      <c r="Z17740" s="396"/>
      <c r="AA17740" s="441"/>
    </row>
    <row r="17741" spans="25:27" x14ac:dyDescent="0.2">
      <c r="Y17741" s="396"/>
      <c r="Z17741" s="396"/>
      <c r="AA17741" s="441"/>
    </row>
    <row r="17742" spans="25:27" x14ac:dyDescent="0.2">
      <c r="Y17742" s="396"/>
      <c r="Z17742" s="396"/>
      <c r="AA17742" s="441"/>
    </row>
    <row r="17743" spans="25:27" x14ac:dyDescent="0.2">
      <c r="Y17743" s="396"/>
      <c r="Z17743" s="396"/>
      <c r="AA17743" s="441"/>
    </row>
    <row r="17744" spans="25:27" x14ac:dyDescent="0.2">
      <c r="Y17744" s="396"/>
      <c r="Z17744" s="396"/>
      <c r="AA17744" s="441"/>
    </row>
    <row r="17745" spans="25:27" x14ac:dyDescent="0.2">
      <c r="Y17745" s="396"/>
      <c r="Z17745" s="396"/>
      <c r="AA17745" s="441"/>
    </row>
    <row r="17746" spans="25:27" x14ac:dyDescent="0.2">
      <c r="Y17746" s="396"/>
      <c r="Z17746" s="396"/>
      <c r="AA17746" s="441"/>
    </row>
    <row r="17747" spans="25:27" x14ac:dyDescent="0.2">
      <c r="Y17747" s="396"/>
      <c r="Z17747" s="396"/>
      <c r="AA17747" s="441"/>
    </row>
    <row r="17748" spans="25:27" x14ac:dyDescent="0.2">
      <c r="Y17748" s="396"/>
      <c r="Z17748" s="396"/>
      <c r="AA17748" s="441"/>
    </row>
    <row r="17749" spans="25:27" x14ac:dyDescent="0.2">
      <c r="Y17749" s="396"/>
      <c r="Z17749" s="396"/>
      <c r="AA17749" s="441"/>
    </row>
    <row r="17750" spans="25:27" x14ac:dyDescent="0.2">
      <c r="Y17750" s="396"/>
      <c r="Z17750" s="396"/>
      <c r="AA17750" s="441"/>
    </row>
    <row r="17751" spans="25:27" x14ac:dyDescent="0.2">
      <c r="Y17751" s="396"/>
      <c r="Z17751" s="396"/>
      <c r="AA17751" s="441"/>
    </row>
    <row r="17752" spans="25:27" x14ac:dyDescent="0.2">
      <c r="Y17752" s="396"/>
      <c r="Z17752" s="396"/>
      <c r="AA17752" s="441"/>
    </row>
    <row r="17753" spans="25:27" x14ac:dyDescent="0.2">
      <c r="Y17753" s="396"/>
      <c r="Z17753" s="396"/>
      <c r="AA17753" s="441"/>
    </row>
    <row r="17754" spans="25:27" x14ac:dyDescent="0.2">
      <c r="Y17754" s="396"/>
      <c r="Z17754" s="396"/>
      <c r="AA17754" s="441"/>
    </row>
    <row r="17755" spans="25:27" x14ac:dyDescent="0.2">
      <c r="Y17755" s="396"/>
      <c r="Z17755" s="396"/>
      <c r="AA17755" s="441"/>
    </row>
    <row r="17756" spans="25:27" x14ac:dyDescent="0.2">
      <c r="Y17756" s="396"/>
      <c r="Z17756" s="396"/>
      <c r="AA17756" s="441"/>
    </row>
    <row r="17757" spans="25:27" x14ac:dyDescent="0.2">
      <c r="Y17757" s="396"/>
      <c r="Z17757" s="396"/>
      <c r="AA17757" s="441"/>
    </row>
    <row r="17758" spans="25:27" x14ac:dyDescent="0.2">
      <c r="Y17758" s="396"/>
      <c r="Z17758" s="396"/>
      <c r="AA17758" s="441"/>
    </row>
    <row r="17759" spans="25:27" x14ac:dyDescent="0.2">
      <c r="Y17759" s="396"/>
      <c r="Z17759" s="396"/>
      <c r="AA17759" s="441"/>
    </row>
    <row r="17760" spans="25:27" x14ac:dyDescent="0.2">
      <c r="Y17760" s="396"/>
      <c r="Z17760" s="396"/>
      <c r="AA17760" s="441"/>
    </row>
    <row r="17761" spans="25:27" x14ac:dyDescent="0.2">
      <c r="Y17761" s="396"/>
      <c r="Z17761" s="396"/>
      <c r="AA17761" s="441"/>
    </row>
    <row r="17762" spans="25:27" x14ac:dyDescent="0.2">
      <c r="Y17762" s="396"/>
      <c r="Z17762" s="396"/>
      <c r="AA17762" s="441"/>
    </row>
    <row r="17763" spans="25:27" x14ac:dyDescent="0.2">
      <c r="Y17763" s="396"/>
      <c r="Z17763" s="396"/>
      <c r="AA17763" s="441"/>
    </row>
    <row r="17764" spans="25:27" x14ac:dyDescent="0.2">
      <c r="Y17764" s="396"/>
      <c r="Z17764" s="396"/>
      <c r="AA17764" s="441"/>
    </row>
    <row r="17765" spans="25:27" x14ac:dyDescent="0.2">
      <c r="Y17765" s="396"/>
      <c r="Z17765" s="396"/>
      <c r="AA17765" s="441"/>
    </row>
    <row r="17766" spans="25:27" x14ac:dyDescent="0.2">
      <c r="Y17766" s="396"/>
      <c r="Z17766" s="396"/>
      <c r="AA17766" s="441"/>
    </row>
    <row r="17767" spans="25:27" x14ac:dyDescent="0.2">
      <c r="Y17767" s="396"/>
      <c r="Z17767" s="396"/>
      <c r="AA17767" s="441"/>
    </row>
    <row r="17768" spans="25:27" x14ac:dyDescent="0.2">
      <c r="Y17768" s="396"/>
      <c r="Z17768" s="396"/>
      <c r="AA17768" s="441"/>
    </row>
    <row r="17769" spans="25:27" x14ac:dyDescent="0.2">
      <c r="Y17769" s="396"/>
      <c r="Z17769" s="396"/>
      <c r="AA17769" s="441"/>
    </row>
    <row r="17770" spans="25:27" x14ac:dyDescent="0.2">
      <c r="Y17770" s="396"/>
      <c r="Z17770" s="396"/>
      <c r="AA17770" s="441"/>
    </row>
    <row r="17771" spans="25:27" x14ac:dyDescent="0.2">
      <c r="Y17771" s="396"/>
      <c r="Z17771" s="396"/>
      <c r="AA17771" s="441"/>
    </row>
    <row r="17772" spans="25:27" x14ac:dyDescent="0.2">
      <c r="Y17772" s="396"/>
      <c r="Z17772" s="396"/>
      <c r="AA17772" s="441"/>
    </row>
    <row r="17773" spans="25:27" x14ac:dyDescent="0.2">
      <c r="Y17773" s="396"/>
      <c r="Z17773" s="396"/>
      <c r="AA17773" s="441"/>
    </row>
    <row r="17774" spans="25:27" x14ac:dyDescent="0.2">
      <c r="Y17774" s="396"/>
      <c r="Z17774" s="396"/>
      <c r="AA17774" s="441"/>
    </row>
    <row r="17775" spans="25:27" x14ac:dyDescent="0.2">
      <c r="Y17775" s="396"/>
      <c r="Z17775" s="396"/>
      <c r="AA17775" s="441"/>
    </row>
    <row r="17776" spans="25:27" x14ac:dyDescent="0.2">
      <c r="Y17776" s="396"/>
      <c r="Z17776" s="396"/>
      <c r="AA17776" s="441"/>
    </row>
    <row r="17777" spans="25:27" x14ac:dyDescent="0.2">
      <c r="Y17777" s="396"/>
      <c r="Z17777" s="396"/>
      <c r="AA17777" s="441"/>
    </row>
    <row r="17778" spans="25:27" x14ac:dyDescent="0.2">
      <c r="Y17778" s="396"/>
      <c r="Z17778" s="396"/>
      <c r="AA17778" s="441"/>
    </row>
    <row r="17779" spans="25:27" x14ac:dyDescent="0.2">
      <c r="Y17779" s="396"/>
      <c r="Z17779" s="396"/>
      <c r="AA17779" s="441"/>
    </row>
    <row r="17780" spans="25:27" x14ac:dyDescent="0.2">
      <c r="Y17780" s="396"/>
      <c r="Z17780" s="396"/>
      <c r="AA17780" s="441"/>
    </row>
    <row r="17781" spans="25:27" x14ac:dyDescent="0.2">
      <c r="Y17781" s="396"/>
      <c r="Z17781" s="396"/>
      <c r="AA17781" s="441"/>
    </row>
    <row r="17782" spans="25:27" x14ac:dyDescent="0.2">
      <c r="Y17782" s="396"/>
      <c r="Z17782" s="396"/>
      <c r="AA17782" s="441"/>
    </row>
    <row r="17783" spans="25:27" x14ac:dyDescent="0.2">
      <c r="Y17783" s="396"/>
      <c r="Z17783" s="396"/>
      <c r="AA17783" s="441"/>
    </row>
    <row r="17784" spans="25:27" x14ac:dyDescent="0.2">
      <c r="Y17784" s="396"/>
      <c r="Z17784" s="396"/>
      <c r="AA17784" s="441"/>
    </row>
    <row r="17785" spans="25:27" x14ac:dyDescent="0.2">
      <c r="Y17785" s="396"/>
      <c r="Z17785" s="396"/>
      <c r="AA17785" s="441"/>
    </row>
    <row r="17786" spans="25:27" x14ac:dyDescent="0.2">
      <c r="Y17786" s="396"/>
      <c r="Z17786" s="396"/>
      <c r="AA17786" s="441"/>
    </row>
    <row r="17787" spans="25:27" x14ac:dyDescent="0.2">
      <c r="Y17787" s="396"/>
      <c r="Z17787" s="396"/>
      <c r="AA17787" s="441"/>
    </row>
    <row r="17788" spans="25:27" x14ac:dyDescent="0.2">
      <c r="Y17788" s="396"/>
      <c r="Z17788" s="396"/>
      <c r="AA17788" s="441"/>
    </row>
    <row r="17789" spans="25:27" x14ac:dyDescent="0.2">
      <c r="Y17789" s="396"/>
      <c r="Z17789" s="396"/>
      <c r="AA17789" s="441"/>
    </row>
    <row r="17790" spans="25:27" x14ac:dyDescent="0.2">
      <c r="Y17790" s="396"/>
      <c r="Z17790" s="396"/>
      <c r="AA17790" s="441"/>
    </row>
    <row r="17791" spans="25:27" x14ac:dyDescent="0.2">
      <c r="Y17791" s="396"/>
      <c r="Z17791" s="396"/>
      <c r="AA17791" s="441"/>
    </row>
    <row r="17792" spans="25:27" x14ac:dyDescent="0.2">
      <c r="Y17792" s="396"/>
      <c r="Z17792" s="396"/>
      <c r="AA17792" s="441"/>
    </row>
    <row r="17793" spans="25:27" x14ac:dyDescent="0.2">
      <c r="Y17793" s="396"/>
      <c r="Z17793" s="396"/>
      <c r="AA17793" s="441"/>
    </row>
    <row r="17794" spans="25:27" x14ac:dyDescent="0.2">
      <c r="Y17794" s="396"/>
      <c r="Z17794" s="396"/>
      <c r="AA17794" s="441"/>
    </row>
    <row r="17795" spans="25:27" x14ac:dyDescent="0.2">
      <c r="Y17795" s="396"/>
      <c r="Z17795" s="396"/>
      <c r="AA17795" s="441"/>
    </row>
    <row r="17796" spans="25:27" x14ac:dyDescent="0.2">
      <c r="Y17796" s="396"/>
      <c r="Z17796" s="396"/>
      <c r="AA17796" s="441"/>
    </row>
    <row r="17797" spans="25:27" x14ac:dyDescent="0.2">
      <c r="Y17797" s="396"/>
      <c r="Z17797" s="396"/>
      <c r="AA17797" s="441"/>
    </row>
    <row r="17798" spans="25:27" x14ac:dyDescent="0.2">
      <c r="Y17798" s="396"/>
      <c r="Z17798" s="396"/>
      <c r="AA17798" s="441"/>
    </row>
    <row r="17799" spans="25:27" x14ac:dyDescent="0.2">
      <c r="Y17799" s="396"/>
      <c r="Z17799" s="396"/>
      <c r="AA17799" s="441"/>
    </row>
    <row r="17800" spans="25:27" x14ac:dyDescent="0.2">
      <c r="Y17800" s="396"/>
      <c r="Z17800" s="396"/>
      <c r="AA17800" s="441"/>
    </row>
    <row r="17801" spans="25:27" x14ac:dyDescent="0.2">
      <c r="Y17801" s="396"/>
      <c r="Z17801" s="396"/>
      <c r="AA17801" s="441"/>
    </row>
    <row r="17802" spans="25:27" x14ac:dyDescent="0.2">
      <c r="Y17802" s="396"/>
      <c r="Z17802" s="396"/>
      <c r="AA17802" s="441"/>
    </row>
    <row r="17803" spans="25:27" x14ac:dyDescent="0.2">
      <c r="Y17803" s="396"/>
      <c r="Z17803" s="396"/>
      <c r="AA17803" s="441"/>
    </row>
    <row r="17804" spans="25:27" x14ac:dyDescent="0.2">
      <c r="Y17804" s="396"/>
      <c r="Z17804" s="396"/>
      <c r="AA17804" s="441"/>
    </row>
    <row r="17805" spans="25:27" x14ac:dyDescent="0.2">
      <c r="Y17805" s="396"/>
      <c r="Z17805" s="396"/>
      <c r="AA17805" s="441"/>
    </row>
    <row r="17806" spans="25:27" x14ac:dyDescent="0.2">
      <c r="Y17806" s="396"/>
      <c r="Z17806" s="396"/>
      <c r="AA17806" s="441"/>
    </row>
    <row r="17807" spans="25:27" x14ac:dyDescent="0.2">
      <c r="Y17807" s="396"/>
      <c r="Z17807" s="396"/>
      <c r="AA17807" s="441"/>
    </row>
    <row r="17808" spans="25:27" x14ac:dyDescent="0.2">
      <c r="Y17808" s="396"/>
      <c r="Z17808" s="396"/>
      <c r="AA17808" s="441"/>
    </row>
    <row r="17809" spans="25:27" x14ac:dyDescent="0.2">
      <c r="Y17809" s="396"/>
      <c r="Z17809" s="396"/>
      <c r="AA17809" s="441"/>
    </row>
    <row r="17810" spans="25:27" x14ac:dyDescent="0.2">
      <c r="Y17810" s="396"/>
      <c r="Z17810" s="396"/>
      <c r="AA17810" s="441"/>
    </row>
    <row r="17811" spans="25:27" x14ac:dyDescent="0.2">
      <c r="Y17811" s="396"/>
      <c r="Z17811" s="396"/>
      <c r="AA17811" s="441"/>
    </row>
    <row r="17812" spans="25:27" x14ac:dyDescent="0.2">
      <c r="Y17812" s="396"/>
      <c r="Z17812" s="396"/>
      <c r="AA17812" s="441"/>
    </row>
    <row r="17813" spans="25:27" x14ac:dyDescent="0.2">
      <c r="Y17813" s="396"/>
      <c r="Z17813" s="396"/>
      <c r="AA17813" s="441"/>
    </row>
    <row r="17814" spans="25:27" x14ac:dyDescent="0.2">
      <c r="Y17814" s="396"/>
      <c r="Z17814" s="396"/>
      <c r="AA17814" s="441"/>
    </row>
    <row r="17815" spans="25:27" x14ac:dyDescent="0.2">
      <c r="Y17815" s="396"/>
      <c r="Z17815" s="396"/>
      <c r="AA17815" s="441"/>
    </row>
    <row r="17816" spans="25:27" x14ac:dyDescent="0.2">
      <c r="Y17816" s="396"/>
      <c r="Z17816" s="396"/>
      <c r="AA17816" s="441"/>
    </row>
    <row r="17817" spans="25:27" x14ac:dyDescent="0.2">
      <c r="Y17817" s="396"/>
      <c r="Z17817" s="396"/>
      <c r="AA17817" s="441"/>
    </row>
    <row r="17818" spans="25:27" x14ac:dyDescent="0.2">
      <c r="Y17818" s="396"/>
      <c r="Z17818" s="396"/>
      <c r="AA17818" s="441"/>
    </row>
    <row r="17819" spans="25:27" x14ac:dyDescent="0.2">
      <c r="Y17819" s="396"/>
      <c r="Z17819" s="396"/>
      <c r="AA17819" s="441"/>
    </row>
    <row r="17820" spans="25:27" x14ac:dyDescent="0.2">
      <c r="Y17820" s="396"/>
      <c r="Z17820" s="396"/>
      <c r="AA17820" s="441"/>
    </row>
    <row r="17821" spans="25:27" x14ac:dyDescent="0.2">
      <c r="Y17821" s="396"/>
      <c r="Z17821" s="396"/>
      <c r="AA17821" s="441"/>
    </row>
    <row r="17822" spans="25:27" x14ac:dyDescent="0.2">
      <c r="Y17822" s="396"/>
      <c r="Z17822" s="396"/>
      <c r="AA17822" s="441"/>
    </row>
    <row r="17823" spans="25:27" x14ac:dyDescent="0.2">
      <c r="Y17823" s="396"/>
      <c r="Z17823" s="396"/>
      <c r="AA17823" s="441"/>
    </row>
    <row r="17824" spans="25:27" x14ac:dyDescent="0.2">
      <c r="Y17824" s="396"/>
      <c r="Z17824" s="396"/>
      <c r="AA17824" s="441"/>
    </row>
    <row r="17825" spans="25:27" x14ac:dyDescent="0.2">
      <c r="Y17825" s="396"/>
      <c r="Z17825" s="396"/>
      <c r="AA17825" s="441"/>
    </row>
    <row r="17826" spans="25:27" x14ac:dyDescent="0.2">
      <c r="Y17826" s="396"/>
      <c r="Z17826" s="396"/>
      <c r="AA17826" s="441"/>
    </row>
    <row r="17827" spans="25:27" x14ac:dyDescent="0.2">
      <c r="Y17827" s="396"/>
      <c r="Z17827" s="396"/>
      <c r="AA17827" s="441"/>
    </row>
    <row r="17828" spans="25:27" x14ac:dyDescent="0.2">
      <c r="Y17828" s="396"/>
      <c r="Z17828" s="396"/>
      <c r="AA17828" s="441"/>
    </row>
    <row r="17829" spans="25:27" x14ac:dyDescent="0.2">
      <c r="Y17829" s="396"/>
      <c r="Z17829" s="396"/>
      <c r="AA17829" s="441"/>
    </row>
    <row r="17830" spans="25:27" x14ac:dyDescent="0.2">
      <c r="Y17830" s="396"/>
      <c r="Z17830" s="396"/>
      <c r="AA17830" s="441"/>
    </row>
    <row r="17831" spans="25:27" x14ac:dyDescent="0.2">
      <c r="Y17831" s="396"/>
      <c r="Z17831" s="396"/>
      <c r="AA17831" s="441"/>
    </row>
    <row r="17832" spans="25:27" x14ac:dyDescent="0.2">
      <c r="Y17832" s="396"/>
      <c r="Z17832" s="396"/>
      <c r="AA17832" s="441"/>
    </row>
    <row r="17833" spans="25:27" x14ac:dyDescent="0.2">
      <c r="Y17833" s="396"/>
      <c r="Z17833" s="396"/>
      <c r="AA17833" s="441"/>
    </row>
    <row r="17834" spans="25:27" x14ac:dyDescent="0.2">
      <c r="Y17834" s="396"/>
      <c r="Z17834" s="396"/>
      <c r="AA17834" s="441"/>
    </row>
    <row r="17835" spans="25:27" x14ac:dyDescent="0.2">
      <c r="Y17835" s="396"/>
      <c r="Z17835" s="396"/>
      <c r="AA17835" s="441"/>
    </row>
    <row r="17836" spans="25:27" x14ac:dyDescent="0.2">
      <c r="Y17836" s="396"/>
      <c r="Z17836" s="396"/>
      <c r="AA17836" s="441"/>
    </row>
    <row r="17837" spans="25:27" x14ac:dyDescent="0.2">
      <c r="Y17837" s="396"/>
      <c r="Z17837" s="396"/>
      <c r="AA17837" s="441"/>
    </row>
    <row r="17838" spans="25:27" x14ac:dyDescent="0.2">
      <c r="Y17838" s="396"/>
      <c r="Z17838" s="396"/>
      <c r="AA17838" s="441"/>
    </row>
    <row r="17839" spans="25:27" x14ac:dyDescent="0.2">
      <c r="Y17839" s="396"/>
      <c r="Z17839" s="396"/>
      <c r="AA17839" s="441"/>
    </row>
    <row r="17840" spans="25:27" x14ac:dyDescent="0.2">
      <c r="Y17840" s="396"/>
      <c r="Z17840" s="396"/>
      <c r="AA17840" s="441"/>
    </row>
    <row r="17841" spans="25:27" x14ac:dyDescent="0.2">
      <c r="Y17841" s="396"/>
      <c r="Z17841" s="396"/>
      <c r="AA17841" s="441"/>
    </row>
    <row r="17842" spans="25:27" x14ac:dyDescent="0.2">
      <c r="Y17842" s="396"/>
      <c r="Z17842" s="396"/>
      <c r="AA17842" s="441"/>
    </row>
    <row r="17843" spans="25:27" x14ac:dyDescent="0.2">
      <c r="Y17843" s="396"/>
      <c r="Z17843" s="396"/>
      <c r="AA17843" s="441"/>
    </row>
    <row r="17844" spans="25:27" x14ac:dyDescent="0.2">
      <c r="Y17844" s="396"/>
      <c r="Z17844" s="396"/>
      <c r="AA17844" s="441"/>
    </row>
    <row r="17845" spans="25:27" x14ac:dyDescent="0.2">
      <c r="Y17845" s="396"/>
      <c r="Z17845" s="396"/>
      <c r="AA17845" s="441"/>
    </row>
    <row r="17846" spans="25:27" x14ac:dyDescent="0.2">
      <c r="Y17846" s="396"/>
      <c r="Z17846" s="396"/>
      <c r="AA17846" s="441"/>
    </row>
    <row r="17847" spans="25:27" x14ac:dyDescent="0.2">
      <c r="Y17847" s="396"/>
      <c r="Z17847" s="396"/>
      <c r="AA17847" s="441"/>
    </row>
    <row r="17848" spans="25:27" x14ac:dyDescent="0.2">
      <c r="Y17848" s="396"/>
      <c r="Z17848" s="396"/>
      <c r="AA17848" s="441"/>
    </row>
    <row r="17849" spans="25:27" x14ac:dyDescent="0.2">
      <c r="Y17849" s="396"/>
      <c r="Z17849" s="396"/>
      <c r="AA17849" s="441"/>
    </row>
    <row r="17850" spans="25:27" x14ac:dyDescent="0.2">
      <c r="Y17850" s="396"/>
      <c r="Z17850" s="396"/>
      <c r="AA17850" s="441"/>
    </row>
    <row r="17851" spans="25:27" x14ac:dyDescent="0.2">
      <c r="Y17851" s="396"/>
      <c r="Z17851" s="396"/>
      <c r="AA17851" s="441"/>
    </row>
    <row r="17852" spans="25:27" x14ac:dyDescent="0.2">
      <c r="Y17852" s="396"/>
      <c r="Z17852" s="396"/>
      <c r="AA17852" s="441"/>
    </row>
    <row r="17853" spans="25:27" x14ac:dyDescent="0.2">
      <c r="Y17853" s="396"/>
      <c r="Z17853" s="396"/>
      <c r="AA17853" s="441"/>
    </row>
    <row r="17854" spans="25:27" x14ac:dyDescent="0.2">
      <c r="Y17854" s="396"/>
      <c r="Z17854" s="396"/>
      <c r="AA17854" s="441"/>
    </row>
    <row r="17855" spans="25:27" x14ac:dyDescent="0.2">
      <c r="Y17855" s="396"/>
      <c r="Z17855" s="396"/>
      <c r="AA17855" s="441"/>
    </row>
    <row r="17856" spans="25:27" x14ac:dyDescent="0.2">
      <c r="Y17856" s="396"/>
      <c r="Z17856" s="396"/>
      <c r="AA17856" s="441"/>
    </row>
    <row r="17857" spans="25:27" x14ac:dyDescent="0.2">
      <c r="Y17857" s="396"/>
      <c r="Z17857" s="396"/>
      <c r="AA17857" s="441"/>
    </row>
    <row r="17858" spans="25:27" x14ac:dyDescent="0.2">
      <c r="Y17858" s="396"/>
      <c r="Z17858" s="396"/>
      <c r="AA17858" s="441"/>
    </row>
    <row r="17859" spans="25:27" x14ac:dyDescent="0.2">
      <c r="Y17859" s="396"/>
      <c r="Z17859" s="396"/>
      <c r="AA17859" s="441"/>
    </row>
    <row r="17860" spans="25:27" x14ac:dyDescent="0.2">
      <c r="Y17860" s="396"/>
      <c r="Z17860" s="396"/>
      <c r="AA17860" s="441"/>
    </row>
    <row r="17861" spans="25:27" x14ac:dyDescent="0.2">
      <c r="Y17861" s="396"/>
      <c r="Z17861" s="396"/>
      <c r="AA17861" s="441"/>
    </row>
    <row r="17862" spans="25:27" x14ac:dyDescent="0.2">
      <c r="Y17862" s="396"/>
      <c r="Z17862" s="396"/>
      <c r="AA17862" s="441"/>
    </row>
    <row r="17863" spans="25:27" x14ac:dyDescent="0.2">
      <c r="Y17863" s="396"/>
      <c r="Z17863" s="396"/>
      <c r="AA17863" s="441"/>
    </row>
    <row r="17864" spans="25:27" x14ac:dyDescent="0.2">
      <c r="Y17864" s="396"/>
      <c r="Z17864" s="396"/>
      <c r="AA17864" s="441"/>
    </row>
    <row r="17865" spans="25:27" x14ac:dyDescent="0.2">
      <c r="Y17865" s="396"/>
      <c r="Z17865" s="396"/>
      <c r="AA17865" s="441"/>
    </row>
    <row r="17866" spans="25:27" x14ac:dyDescent="0.2">
      <c r="Y17866" s="396"/>
      <c r="Z17866" s="396"/>
      <c r="AA17866" s="441"/>
    </row>
    <row r="17867" spans="25:27" x14ac:dyDescent="0.2">
      <c r="Y17867" s="396"/>
      <c r="Z17867" s="396"/>
      <c r="AA17867" s="441"/>
    </row>
    <row r="17868" spans="25:27" x14ac:dyDescent="0.2">
      <c r="Y17868" s="396"/>
      <c r="Z17868" s="396"/>
      <c r="AA17868" s="441"/>
    </row>
    <row r="17869" spans="25:27" x14ac:dyDescent="0.2">
      <c r="Y17869" s="396"/>
      <c r="Z17869" s="396"/>
      <c r="AA17869" s="441"/>
    </row>
    <row r="17870" spans="25:27" x14ac:dyDescent="0.2">
      <c r="Y17870" s="396"/>
      <c r="Z17870" s="396"/>
      <c r="AA17870" s="441"/>
    </row>
    <row r="17871" spans="25:27" x14ac:dyDescent="0.2">
      <c r="Y17871" s="396"/>
      <c r="Z17871" s="396"/>
      <c r="AA17871" s="441"/>
    </row>
    <row r="17872" spans="25:27" x14ac:dyDescent="0.2">
      <c r="Y17872" s="396"/>
      <c r="Z17872" s="396"/>
      <c r="AA17872" s="441"/>
    </row>
    <row r="17873" spans="25:27" x14ac:dyDescent="0.2">
      <c r="Y17873" s="396"/>
      <c r="Z17873" s="396"/>
      <c r="AA17873" s="441"/>
    </row>
    <row r="17874" spans="25:27" x14ac:dyDescent="0.2">
      <c r="Y17874" s="396"/>
      <c r="Z17874" s="396"/>
      <c r="AA17874" s="441"/>
    </row>
    <row r="17875" spans="25:27" x14ac:dyDescent="0.2">
      <c r="Y17875" s="396"/>
      <c r="Z17875" s="396"/>
      <c r="AA17875" s="441"/>
    </row>
    <row r="17876" spans="25:27" x14ac:dyDescent="0.2">
      <c r="Y17876" s="396"/>
      <c r="Z17876" s="396"/>
      <c r="AA17876" s="441"/>
    </row>
    <row r="17877" spans="25:27" x14ac:dyDescent="0.2">
      <c r="Y17877" s="396"/>
      <c r="Z17877" s="396"/>
      <c r="AA17877" s="441"/>
    </row>
    <row r="17878" spans="25:27" x14ac:dyDescent="0.2">
      <c r="Y17878" s="396"/>
      <c r="Z17878" s="396"/>
      <c r="AA17878" s="441"/>
    </row>
    <row r="17879" spans="25:27" x14ac:dyDescent="0.2">
      <c r="Y17879" s="396"/>
      <c r="Z17879" s="396"/>
      <c r="AA17879" s="441"/>
    </row>
    <row r="17880" spans="25:27" x14ac:dyDescent="0.2">
      <c r="Y17880" s="396"/>
      <c r="Z17880" s="396"/>
      <c r="AA17880" s="441"/>
    </row>
    <row r="17881" spans="25:27" x14ac:dyDescent="0.2">
      <c r="Y17881" s="396"/>
      <c r="Z17881" s="396"/>
      <c r="AA17881" s="441"/>
    </row>
    <row r="17882" spans="25:27" x14ac:dyDescent="0.2">
      <c r="Y17882" s="396"/>
      <c r="Z17882" s="396"/>
      <c r="AA17882" s="441"/>
    </row>
    <row r="17883" spans="25:27" x14ac:dyDescent="0.2">
      <c r="Y17883" s="396"/>
      <c r="Z17883" s="396"/>
      <c r="AA17883" s="441"/>
    </row>
    <row r="17884" spans="25:27" x14ac:dyDescent="0.2">
      <c r="Y17884" s="396"/>
      <c r="Z17884" s="396"/>
      <c r="AA17884" s="441"/>
    </row>
    <row r="17885" spans="25:27" x14ac:dyDescent="0.2">
      <c r="Y17885" s="396"/>
      <c r="Z17885" s="396"/>
      <c r="AA17885" s="441"/>
    </row>
    <row r="17886" spans="25:27" x14ac:dyDescent="0.2">
      <c r="Y17886" s="396"/>
      <c r="Z17886" s="396"/>
      <c r="AA17886" s="441"/>
    </row>
    <row r="17887" spans="25:27" x14ac:dyDescent="0.2">
      <c r="Y17887" s="396"/>
      <c r="Z17887" s="396"/>
      <c r="AA17887" s="441"/>
    </row>
    <row r="17888" spans="25:27" x14ac:dyDescent="0.2">
      <c r="Y17888" s="396"/>
      <c r="Z17888" s="396"/>
      <c r="AA17888" s="441"/>
    </row>
    <row r="17889" spans="25:27" x14ac:dyDescent="0.2">
      <c r="Y17889" s="396"/>
      <c r="Z17889" s="396"/>
      <c r="AA17889" s="441"/>
    </row>
    <row r="17890" spans="25:27" x14ac:dyDescent="0.2">
      <c r="Y17890" s="396"/>
      <c r="Z17890" s="396"/>
      <c r="AA17890" s="441"/>
    </row>
    <row r="17891" spans="25:27" x14ac:dyDescent="0.2">
      <c r="Y17891" s="396"/>
      <c r="Z17891" s="396"/>
      <c r="AA17891" s="441"/>
    </row>
    <row r="17892" spans="25:27" x14ac:dyDescent="0.2">
      <c r="Y17892" s="396"/>
      <c r="Z17892" s="396"/>
      <c r="AA17892" s="441"/>
    </row>
    <row r="17893" spans="25:27" x14ac:dyDescent="0.2">
      <c r="Y17893" s="396"/>
      <c r="Z17893" s="396"/>
      <c r="AA17893" s="441"/>
    </row>
    <row r="17894" spans="25:27" x14ac:dyDescent="0.2">
      <c r="Y17894" s="396"/>
      <c r="Z17894" s="396"/>
      <c r="AA17894" s="441"/>
    </row>
    <row r="17895" spans="25:27" x14ac:dyDescent="0.2">
      <c r="Y17895" s="396"/>
      <c r="Z17895" s="396"/>
      <c r="AA17895" s="441"/>
    </row>
    <row r="17896" spans="25:27" x14ac:dyDescent="0.2">
      <c r="Y17896" s="396"/>
      <c r="Z17896" s="396"/>
      <c r="AA17896" s="441"/>
    </row>
    <row r="17897" spans="25:27" x14ac:dyDescent="0.2">
      <c r="Y17897" s="396"/>
      <c r="Z17897" s="396"/>
      <c r="AA17897" s="441"/>
    </row>
    <row r="17898" spans="25:27" x14ac:dyDescent="0.2">
      <c r="Y17898" s="396"/>
      <c r="Z17898" s="396"/>
      <c r="AA17898" s="441"/>
    </row>
    <row r="17899" spans="25:27" x14ac:dyDescent="0.2">
      <c r="Y17899" s="396"/>
      <c r="Z17899" s="396"/>
      <c r="AA17899" s="441"/>
    </row>
    <row r="17900" spans="25:27" x14ac:dyDescent="0.2">
      <c r="Y17900" s="396"/>
      <c r="Z17900" s="396"/>
      <c r="AA17900" s="441"/>
    </row>
    <row r="17901" spans="25:27" x14ac:dyDescent="0.2">
      <c r="Y17901" s="396"/>
      <c r="Z17901" s="396"/>
      <c r="AA17901" s="441"/>
    </row>
    <row r="17902" spans="25:27" x14ac:dyDescent="0.2">
      <c r="Y17902" s="396"/>
      <c r="Z17902" s="396"/>
      <c r="AA17902" s="441"/>
    </row>
    <row r="17903" spans="25:27" x14ac:dyDescent="0.2">
      <c r="Y17903" s="396"/>
      <c r="Z17903" s="396"/>
      <c r="AA17903" s="441"/>
    </row>
    <row r="17904" spans="25:27" x14ac:dyDescent="0.2">
      <c r="Y17904" s="396"/>
      <c r="Z17904" s="396"/>
      <c r="AA17904" s="441"/>
    </row>
    <row r="17905" spans="25:27" x14ac:dyDescent="0.2">
      <c r="Y17905" s="396"/>
      <c r="Z17905" s="396"/>
      <c r="AA17905" s="441"/>
    </row>
    <row r="17906" spans="25:27" x14ac:dyDescent="0.2">
      <c r="Y17906" s="396"/>
      <c r="Z17906" s="396"/>
      <c r="AA17906" s="441"/>
    </row>
    <row r="17907" spans="25:27" x14ac:dyDescent="0.2">
      <c r="Y17907" s="396"/>
      <c r="Z17907" s="396"/>
      <c r="AA17907" s="441"/>
    </row>
    <row r="17908" spans="25:27" x14ac:dyDescent="0.2">
      <c r="Y17908" s="396"/>
      <c r="Z17908" s="396"/>
      <c r="AA17908" s="441"/>
    </row>
    <row r="17909" spans="25:27" x14ac:dyDescent="0.2">
      <c r="Y17909" s="396"/>
      <c r="Z17909" s="396"/>
      <c r="AA17909" s="441"/>
    </row>
    <row r="17910" spans="25:27" x14ac:dyDescent="0.2">
      <c r="Y17910" s="396"/>
      <c r="Z17910" s="396"/>
      <c r="AA17910" s="441"/>
    </row>
    <row r="17911" spans="25:27" x14ac:dyDescent="0.2">
      <c r="Y17911" s="396"/>
      <c r="Z17911" s="396"/>
      <c r="AA17911" s="441"/>
    </row>
    <row r="17912" spans="25:27" x14ac:dyDescent="0.2">
      <c r="Y17912" s="396"/>
      <c r="Z17912" s="396"/>
      <c r="AA17912" s="441"/>
    </row>
    <row r="17913" spans="25:27" x14ac:dyDescent="0.2">
      <c r="Y17913" s="396"/>
      <c r="Z17913" s="396"/>
      <c r="AA17913" s="441"/>
    </row>
    <row r="17914" spans="25:27" x14ac:dyDescent="0.2">
      <c r="Y17914" s="396"/>
      <c r="Z17914" s="396"/>
      <c r="AA17914" s="441"/>
    </row>
    <row r="17915" spans="25:27" x14ac:dyDescent="0.2">
      <c r="Y17915" s="396"/>
      <c r="Z17915" s="396"/>
      <c r="AA17915" s="441"/>
    </row>
    <row r="17916" spans="25:27" x14ac:dyDescent="0.2">
      <c r="Y17916" s="396"/>
      <c r="Z17916" s="396"/>
      <c r="AA17916" s="441"/>
    </row>
    <row r="17917" spans="25:27" x14ac:dyDescent="0.2">
      <c r="Y17917" s="396"/>
      <c r="Z17917" s="396"/>
      <c r="AA17917" s="441"/>
    </row>
    <row r="17918" spans="25:27" x14ac:dyDescent="0.2">
      <c r="Y17918" s="396"/>
      <c r="Z17918" s="396"/>
      <c r="AA17918" s="441"/>
    </row>
    <row r="17919" spans="25:27" x14ac:dyDescent="0.2">
      <c r="Y17919" s="396"/>
      <c r="Z17919" s="396"/>
      <c r="AA17919" s="441"/>
    </row>
    <row r="17920" spans="25:27" x14ac:dyDescent="0.2">
      <c r="Y17920" s="396"/>
      <c r="Z17920" s="396"/>
      <c r="AA17920" s="441"/>
    </row>
    <row r="17921" spans="25:27" x14ac:dyDescent="0.2">
      <c r="Y17921" s="396"/>
      <c r="Z17921" s="396"/>
      <c r="AA17921" s="441"/>
    </row>
    <row r="17922" spans="25:27" x14ac:dyDescent="0.2">
      <c r="Y17922" s="396"/>
      <c r="Z17922" s="396"/>
      <c r="AA17922" s="441"/>
    </row>
    <row r="17923" spans="25:27" x14ac:dyDescent="0.2">
      <c r="Y17923" s="396"/>
      <c r="Z17923" s="396"/>
      <c r="AA17923" s="441"/>
    </row>
    <row r="17924" spans="25:27" x14ac:dyDescent="0.2">
      <c r="Y17924" s="396"/>
      <c r="Z17924" s="396"/>
      <c r="AA17924" s="441"/>
    </row>
    <row r="17925" spans="25:27" x14ac:dyDescent="0.2">
      <c r="Y17925" s="396"/>
      <c r="Z17925" s="396"/>
      <c r="AA17925" s="441"/>
    </row>
    <row r="17926" spans="25:27" x14ac:dyDescent="0.2">
      <c r="Y17926" s="396"/>
      <c r="Z17926" s="396"/>
      <c r="AA17926" s="441"/>
    </row>
    <row r="17927" spans="25:27" x14ac:dyDescent="0.2">
      <c r="Y17927" s="396"/>
      <c r="Z17927" s="396"/>
      <c r="AA17927" s="441"/>
    </row>
    <row r="17928" spans="25:27" x14ac:dyDescent="0.2">
      <c r="Y17928" s="396"/>
      <c r="Z17928" s="396"/>
      <c r="AA17928" s="441"/>
    </row>
    <row r="17929" spans="25:27" x14ac:dyDescent="0.2">
      <c r="Y17929" s="396"/>
      <c r="Z17929" s="396"/>
      <c r="AA17929" s="441"/>
    </row>
    <row r="17930" spans="25:27" x14ac:dyDescent="0.2">
      <c r="Y17930" s="396"/>
      <c r="Z17930" s="396"/>
      <c r="AA17930" s="441"/>
    </row>
    <row r="17931" spans="25:27" x14ac:dyDescent="0.2">
      <c r="Y17931" s="396"/>
      <c r="Z17931" s="396"/>
      <c r="AA17931" s="441"/>
    </row>
    <row r="17932" spans="25:27" x14ac:dyDescent="0.2">
      <c r="Y17932" s="396"/>
      <c r="Z17932" s="396"/>
      <c r="AA17932" s="441"/>
    </row>
    <row r="17933" spans="25:27" x14ac:dyDescent="0.2">
      <c r="Y17933" s="396"/>
      <c r="Z17933" s="396"/>
      <c r="AA17933" s="441"/>
    </row>
    <row r="17934" spans="25:27" x14ac:dyDescent="0.2">
      <c r="Y17934" s="396"/>
      <c r="Z17934" s="396"/>
      <c r="AA17934" s="441"/>
    </row>
    <row r="17935" spans="25:27" x14ac:dyDescent="0.2">
      <c r="Y17935" s="396"/>
      <c r="Z17935" s="396"/>
      <c r="AA17935" s="441"/>
    </row>
    <row r="17936" spans="25:27" x14ac:dyDescent="0.2">
      <c r="Y17936" s="396"/>
      <c r="Z17936" s="396"/>
      <c r="AA17936" s="441"/>
    </row>
    <row r="17937" spans="25:27" x14ac:dyDescent="0.2">
      <c r="Y17937" s="396"/>
      <c r="Z17937" s="396"/>
      <c r="AA17937" s="441"/>
    </row>
    <row r="17938" spans="25:27" x14ac:dyDescent="0.2">
      <c r="Y17938" s="396"/>
      <c r="Z17938" s="396"/>
      <c r="AA17938" s="441"/>
    </row>
    <row r="17939" spans="25:27" x14ac:dyDescent="0.2">
      <c r="Y17939" s="396"/>
      <c r="Z17939" s="396"/>
      <c r="AA17939" s="441"/>
    </row>
    <row r="17940" spans="25:27" x14ac:dyDescent="0.2">
      <c r="Y17940" s="396"/>
      <c r="Z17940" s="396"/>
      <c r="AA17940" s="441"/>
    </row>
    <row r="17941" spans="25:27" x14ac:dyDescent="0.2">
      <c r="Y17941" s="396"/>
      <c r="Z17941" s="396"/>
      <c r="AA17941" s="441"/>
    </row>
    <row r="17942" spans="25:27" x14ac:dyDescent="0.2">
      <c r="Y17942" s="396"/>
      <c r="Z17942" s="396"/>
      <c r="AA17942" s="441"/>
    </row>
    <row r="17943" spans="25:27" x14ac:dyDescent="0.2">
      <c r="Y17943" s="396"/>
      <c r="Z17943" s="396"/>
      <c r="AA17943" s="441"/>
    </row>
    <row r="17944" spans="25:27" x14ac:dyDescent="0.2">
      <c r="Y17944" s="396"/>
      <c r="Z17944" s="396"/>
      <c r="AA17944" s="441"/>
    </row>
    <row r="17945" spans="25:27" x14ac:dyDescent="0.2">
      <c r="Y17945" s="396"/>
      <c r="Z17945" s="396"/>
      <c r="AA17945" s="441"/>
    </row>
    <row r="17946" spans="25:27" x14ac:dyDescent="0.2">
      <c r="Y17946" s="396"/>
      <c r="Z17946" s="396"/>
      <c r="AA17946" s="441"/>
    </row>
    <row r="17947" spans="25:27" x14ac:dyDescent="0.2">
      <c r="Y17947" s="396"/>
      <c r="Z17947" s="396"/>
      <c r="AA17947" s="441"/>
    </row>
    <row r="17948" spans="25:27" x14ac:dyDescent="0.2">
      <c r="Y17948" s="396"/>
      <c r="Z17948" s="396"/>
      <c r="AA17948" s="441"/>
    </row>
    <row r="17949" spans="25:27" x14ac:dyDescent="0.2">
      <c r="Y17949" s="396"/>
      <c r="Z17949" s="396"/>
      <c r="AA17949" s="441"/>
    </row>
    <row r="17950" spans="25:27" x14ac:dyDescent="0.2">
      <c r="Y17950" s="396"/>
      <c r="Z17950" s="396"/>
      <c r="AA17950" s="441"/>
    </row>
    <row r="17951" spans="25:27" x14ac:dyDescent="0.2">
      <c r="Y17951" s="396"/>
      <c r="Z17951" s="396"/>
      <c r="AA17951" s="441"/>
    </row>
    <row r="17952" spans="25:27" x14ac:dyDescent="0.2">
      <c r="Y17952" s="396"/>
      <c r="Z17952" s="396"/>
      <c r="AA17952" s="441"/>
    </row>
    <row r="17953" spans="25:27" x14ac:dyDescent="0.2">
      <c r="Y17953" s="396"/>
      <c r="Z17953" s="396"/>
      <c r="AA17953" s="441"/>
    </row>
    <row r="17954" spans="25:27" x14ac:dyDescent="0.2">
      <c r="Y17954" s="396"/>
      <c r="Z17954" s="396"/>
      <c r="AA17954" s="441"/>
    </row>
    <row r="17955" spans="25:27" x14ac:dyDescent="0.2">
      <c r="Y17955" s="396"/>
      <c r="Z17955" s="396"/>
      <c r="AA17955" s="441"/>
    </row>
    <row r="17956" spans="25:27" x14ac:dyDescent="0.2">
      <c r="Y17956" s="396"/>
      <c r="Z17956" s="396"/>
      <c r="AA17956" s="441"/>
    </row>
    <row r="17957" spans="25:27" x14ac:dyDescent="0.2">
      <c r="Y17957" s="396"/>
      <c r="Z17957" s="396"/>
      <c r="AA17957" s="441"/>
    </row>
    <row r="17958" spans="25:27" x14ac:dyDescent="0.2">
      <c r="Y17958" s="396"/>
      <c r="Z17958" s="396"/>
      <c r="AA17958" s="441"/>
    </row>
    <row r="17959" spans="25:27" x14ac:dyDescent="0.2">
      <c r="Y17959" s="396"/>
      <c r="Z17959" s="396"/>
      <c r="AA17959" s="441"/>
    </row>
    <row r="17960" spans="25:27" x14ac:dyDescent="0.2">
      <c r="Y17960" s="396"/>
      <c r="Z17960" s="396"/>
      <c r="AA17960" s="441"/>
    </row>
    <row r="17961" spans="25:27" x14ac:dyDescent="0.2">
      <c r="Y17961" s="396"/>
      <c r="Z17961" s="396"/>
      <c r="AA17961" s="441"/>
    </row>
    <row r="17962" spans="25:27" x14ac:dyDescent="0.2">
      <c r="Y17962" s="396"/>
      <c r="Z17962" s="396"/>
      <c r="AA17962" s="441"/>
    </row>
    <row r="17963" spans="25:27" x14ac:dyDescent="0.2">
      <c r="Y17963" s="396"/>
      <c r="Z17963" s="396"/>
      <c r="AA17963" s="441"/>
    </row>
    <row r="17964" spans="25:27" x14ac:dyDescent="0.2">
      <c r="Y17964" s="396"/>
      <c r="Z17964" s="396"/>
      <c r="AA17964" s="441"/>
    </row>
    <row r="17965" spans="25:27" x14ac:dyDescent="0.2">
      <c r="Y17965" s="396"/>
      <c r="Z17965" s="396"/>
      <c r="AA17965" s="441"/>
    </row>
    <row r="17966" spans="25:27" x14ac:dyDescent="0.2">
      <c r="Y17966" s="396"/>
      <c r="Z17966" s="396"/>
      <c r="AA17966" s="441"/>
    </row>
    <row r="17967" spans="25:27" x14ac:dyDescent="0.2">
      <c r="Y17967" s="396"/>
      <c r="Z17967" s="396"/>
      <c r="AA17967" s="441"/>
    </row>
    <row r="17968" spans="25:27" x14ac:dyDescent="0.2">
      <c r="Y17968" s="396"/>
      <c r="Z17968" s="396"/>
      <c r="AA17968" s="441"/>
    </row>
    <row r="17969" spans="25:27" x14ac:dyDescent="0.2">
      <c r="Y17969" s="396"/>
      <c r="Z17969" s="396"/>
      <c r="AA17969" s="441"/>
    </row>
    <row r="17970" spans="25:27" x14ac:dyDescent="0.2">
      <c r="Y17970" s="396"/>
      <c r="Z17970" s="396"/>
      <c r="AA17970" s="441"/>
    </row>
    <row r="17971" spans="25:27" x14ac:dyDescent="0.2">
      <c r="Y17971" s="396"/>
      <c r="Z17971" s="396"/>
      <c r="AA17971" s="441"/>
    </row>
    <row r="17972" spans="25:27" x14ac:dyDescent="0.2">
      <c r="Y17972" s="396"/>
      <c r="Z17972" s="396"/>
      <c r="AA17972" s="441"/>
    </row>
    <row r="17973" spans="25:27" x14ac:dyDescent="0.2">
      <c r="Y17973" s="396"/>
      <c r="Z17973" s="396"/>
      <c r="AA17973" s="441"/>
    </row>
    <row r="17974" spans="25:27" x14ac:dyDescent="0.2">
      <c r="Y17974" s="396"/>
      <c r="Z17974" s="396"/>
      <c r="AA17974" s="441"/>
    </row>
    <row r="17975" spans="25:27" x14ac:dyDescent="0.2">
      <c r="Y17975" s="396"/>
      <c r="Z17975" s="396"/>
      <c r="AA17975" s="441"/>
    </row>
    <row r="17976" spans="25:27" x14ac:dyDescent="0.2">
      <c r="Y17976" s="396"/>
      <c r="Z17976" s="396"/>
      <c r="AA17976" s="441"/>
    </row>
    <row r="17977" spans="25:27" x14ac:dyDescent="0.2">
      <c r="Y17977" s="396"/>
      <c r="Z17977" s="396"/>
      <c r="AA17977" s="441"/>
    </row>
    <row r="17978" spans="25:27" x14ac:dyDescent="0.2">
      <c r="Y17978" s="396"/>
      <c r="Z17978" s="396"/>
      <c r="AA17978" s="441"/>
    </row>
    <row r="17979" spans="25:27" x14ac:dyDescent="0.2">
      <c r="Y17979" s="396"/>
      <c r="Z17979" s="396"/>
      <c r="AA17979" s="441"/>
    </row>
    <row r="17980" spans="25:27" x14ac:dyDescent="0.2">
      <c r="Y17980" s="396"/>
      <c r="Z17980" s="396"/>
      <c r="AA17980" s="441"/>
    </row>
    <row r="17981" spans="25:27" x14ac:dyDescent="0.2">
      <c r="Y17981" s="396"/>
      <c r="Z17981" s="396"/>
      <c r="AA17981" s="441"/>
    </row>
    <row r="17982" spans="25:27" x14ac:dyDescent="0.2">
      <c r="Y17982" s="396"/>
      <c r="Z17982" s="396"/>
      <c r="AA17982" s="441"/>
    </row>
    <row r="17983" spans="25:27" x14ac:dyDescent="0.2">
      <c r="Y17983" s="396"/>
      <c r="Z17983" s="396"/>
      <c r="AA17983" s="441"/>
    </row>
    <row r="17984" spans="25:27" x14ac:dyDescent="0.2">
      <c r="Y17984" s="396"/>
      <c r="Z17984" s="396"/>
      <c r="AA17984" s="441"/>
    </row>
    <row r="17985" spans="25:27" x14ac:dyDescent="0.2">
      <c r="Y17985" s="396"/>
      <c r="Z17985" s="396"/>
      <c r="AA17985" s="441"/>
    </row>
    <row r="17986" spans="25:27" x14ac:dyDescent="0.2">
      <c r="Y17986" s="396"/>
      <c r="Z17986" s="396"/>
      <c r="AA17986" s="441"/>
    </row>
    <row r="17987" spans="25:27" x14ac:dyDescent="0.2">
      <c r="Y17987" s="396"/>
      <c r="Z17987" s="396"/>
      <c r="AA17987" s="441"/>
    </row>
    <row r="17988" spans="25:27" x14ac:dyDescent="0.2">
      <c r="Y17988" s="396"/>
      <c r="Z17988" s="396"/>
      <c r="AA17988" s="441"/>
    </row>
    <row r="17989" spans="25:27" x14ac:dyDescent="0.2">
      <c r="Y17989" s="396"/>
      <c r="Z17989" s="396"/>
      <c r="AA17989" s="441"/>
    </row>
    <row r="17990" spans="25:27" x14ac:dyDescent="0.2">
      <c r="Y17990" s="396"/>
      <c r="Z17990" s="396"/>
      <c r="AA17990" s="441"/>
    </row>
    <row r="17991" spans="25:27" x14ac:dyDescent="0.2">
      <c r="Y17991" s="396"/>
      <c r="Z17991" s="396"/>
      <c r="AA17991" s="441"/>
    </row>
    <row r="17992" spans="25:27" x14ac:dyDescent="0.2">
      <c r="Y17992" s="396"/>
      <c r="Z17992" s="396"/>
      <c r="AA17992" s="441"/>
    </row>
    <row r="17993" spans="25:27" x14ac:dyDescent="0.2">
      <c r="Y17993" s="396"/>
      <c r="Z17993" s="396"/>
      <c r="AA17993" s="441"/>
    </row>
    <row r="17994" spans="25:27" x14ac:dyDescent="0.2">
      <c r="Y17994" s="396"/>
      <c r="Z17994" s="396"/>
      <c r="AA17994" s="441"/>
    </row>
    <row r="17995" spans="25:27" x14ac:dyDescent="0.2">
      <c r="Y17995" s="396"/>
      <c r="Z17995" s="396"/>
      <c r="AA17995" s="441"/>
    </row>
    <row r="17996" spans="25:27" x14ac:dyDescent="0.2">
      <c r="Y17996" s="396"/>
      <c r="Z17996" s="396"/>
      <c r="AA17996" s="441"/>
    </row>
    <row r="17997" spans="25:27" x14ac:dyDescent="0.2">
      <c r="Y17997" s="396"/>
      <c r="Z17997" s="396"/>
      <c r="AA17997" s="441"/>
    </row>
    <row r="17998" spans="25:27" x14ac:dyDescent="0.2">
      <c r="Y17998" s="396"/>
      <c r="Z17998" s="396"/>
      <c r="AA17998" s="441"/>
    </row>
    <row r="17999" spans="25:27" x14ac:dyDescent="0.2">
      <c r="Y17999" s="396"/>
      <c r="Z17999" s="396"/>
      <c r="AA17999" s="441"/>
    </row>
    <row r="18000" spans="25:27" x14ac:dyDescent="0.2">
      <c r="Y18000" s="396"/>
      <c r="Z18000" s="396"/>
      <c r="AA18000" s="441"/>
    </row>
    <row r="18001" spans="25:27" x14ac:dyDescent="0.2">
      <c r="Y18001" s="396"/>
      <c r="Z18001" s="396"/>
      <c r="AA18001" s="441"/>
    </row>
    <row r="18002" spans="25:27" x14ac:dyDescent="0.2">
      <c r="Y18002" s="396"/>
      <c r="Z18002" s="396"/>
      <c r="AA18002" s="441"/>
    </row>
    <row r="18003" spans="25:27" x14ac:dyDescent="0.2">
      <c r="Y18003" s="396"/>
      <c r="Z18003" s="396"/>
      <c r="AA18003" s="441"/>
    </row>
    <row r="18004" spans="25:27" x14ac:dyDescent="0.2">
      <c r="Y18004" s="396"/>
      <c r="Z18004" s="396"/>
      <c r="AA18004" s="441"/>
    </row>
    <row r="18005" spans="25:27" x14ac:dyDescent="0.2">
      <c r="Y18005" s="396"/>
      <c r="Z18005" s="396"/>
      <c r="AA18005" s="441"/>
    </row>
    <row r="18006" spans="25:27" x14ac:dyDescent="0.2">
      <c r="Y18006" s="396"/>
      <c r="Z18006" s="396"/>
      <c r="AA18006" s="441"/>
    </row>
    <row r="18007" spans="25:27" x14ac:dyDescent="0.2">
      <c r="Y18007" s="396"/>
      <c r="Z18007" s="396"/>
      <c r="AA18007" s="441"/>
    </row>
    <row r="18008" spans="25:27" x14ac:dyDescent="0.2">
      <c r="Y18008" s="396"/>
      <c r="Z18008" s="396"/>
      <c r="AA18008" s="441"/>
    </row>
    <row r="18009" spans="25:27" x14ac:dyDescent="0.2">
      <c r="Y18009" s="396"/>
      <c r="Z18009" s="396"/>
      <c r="AA18009" s="441"/>
    </row>
    <row r="18010" spans="25:27" x14ac:dyDescent="0.2">
      <c r="Y18010" s="396"/>
      <c r="Z18010" s="396"/>
      <c r="AA18010" s="441"/>
    </row>
    <row r="18011" spans="25:27" x14ac:dyDescent="0.2">
      <c r="Y18011" s="396"/>
      <c r="Z18011" s="396"/>
      <c r="AA18011" s="441"/>
    </row>
    <row r="18012" spans="25:27" x14ac:dyDescent="0.2">
      <c r="Y18012" s="396"/>
      <c r="Z18012" s="396"/>
      <c r="AA18012" s="441"/>
    </row>
    <row r="18013" spans="25:27" x14ac:dyDescent="0.2">
      <c r="Y18013" s="396"/>
      <c r="Z18013" s="396"/>
      <c r="AA18013" s="441"/>
    </row>
    <row r="18014" spans="25:27" x14ac:dyDescent="0.2">
      <c r="Y18014" s="396"/>
      <c r="Z18014" s="396"/>
      <c r="AA18014" s="441"/>
    </row>
    <row r="18015" spans="25:27" x14ac:dyDescent="0.2">
      <c r="Y18015" s="396"/>
      <c r="Z18015" s="396"/>
      <c r="AA18015" s="441"/>
    </row>
    <row r="18016" spans="25:27" x14ac:dyDescent="0.2">
      <c r="Y18016" s="396"/>
      <c r="Z18016" s="396"/>
      <c r="AA18016" s="441"/>
    </row>
    <row r="18017" spans="25:27" x14ac:dyDescent="0.2">
      <c r="Y18017" s="396"/>
      <c r="Z18017" s="396"/>
      <c r="AA18017" s="441"/>
    </row>
    <row r="18018" spans="25:27" x14ac:dyDescent="0.2">
      <c r="Y18018" s="396"/>
      <c r="Z18018" s="396"/>
      <c r="AA18018" s="441"/>
    </row>
    <row r="18019" spans="25:27" x14ac:dyDescent="0.2">
      <c r="Y18019" s="396"/>
      <c r="Z18019" s="396"/>
      <c r="AA18019" s="441"/>
    </row>
    <row r="18020" spans="25:27" x14ac:dyDescent="0.2">
      <c r="Y18020" s="396"/>
      <c r="Z18020" s="396"/>
      <c r="AA18020" s="441"/>
    </row>
    <row r="18021" spans="25:27" x14ac:dyDescent="0.2">
      <c r="Y18021" s="396"/>
      <c r="Z18021" s="396"/>
      <c r="AA18021" s="441"/>
    </row>
    <row r="18022" spans="25:27" x14ac:dyDescent="0.2">
      <c r="Y18022" s="396"/>
      <c r="Z18022" s="396"/>
      <c r="AA18022" s="441"/>
    </row>
    <row r="18023" spans="25:27" x14ac:dyDescent="0.2">
      <c r="Y18023" s="396"/>
      <c r="Z18023" s="396"/>
      <c r="AA18023" s="441"/>
    </row>
    <row r="18024" spans="25:27" x14ac:dyDescent="0.2">
      <c r="Y18024" s="396"/>
      <c r="Z18024" s="396"/>
      <c r="AA18024" s="441"/>
    </row>
    <row r="18025" spans="25:27" x14ac:dyDescent="0.2">
      <c r="Y18025" s="396"/>
      <c r="Z18025" s="396"/>
      <c r="AA18025" s="441"/>
    </row>
    <row r="18026" spans="25:27" x14ac:dyDescent="0.2">
      <c r="Y18026" s="396"/>
      <c r="Z18026" s="396"/>
      <c r="AA18026" s="441"/>
    </row>
    <row r="18027" spans="25:27" x14ac:dyDescent="0.2">
      <c r="Y18027" s="396"/>
      <c r="Z18027" s="396"/>
      <c r="AA18027" s="441"/>
    </row>
    <row r="18028" spans="25:27" x14ac:dyDescent="0.2">
      <c r="Y18028" s="396"/>
      <c r="Z18028" s="396"/>
      <c r="AA18028" s="441"/>
    </row>
    <row r="18029" spans="25:27" x14ac:dyDescent="0.2">
      <c r="Y18029" s="396"/>
      <c r="Z18029" s="396"/>
      <c r="AA18029" s="441"/>
    </row>
    <row r="18030" spans="25:27" x14ac:dyDescent="0.2">
      <c r="Y18030" s="396"/>
      <c r="Z18030" s="396"/>
      <c r="AA18030" s="441"/>
    </row>
    <row r="18031" spans="25:27" x14ac:dyDescent="0.2">
      <c r="Y18031" s="396"/>
      <c r="Z18031" s="396"/>
      <c r="AA18031" s="441"/>
    </row>
    <row r="18032" spans="25:27" x14ac:dyDescent="0.2">
      <c r="Y18032" s="396"/>
      <c r="Z18032" s="396"/>
      <c r="AA18032" s="441"/>
    </row>
    <row r="18033" spans="25:27" x14ac:dyDescent="0.2">
      <c r="Y18033" s="396"/>
      <c r="Z18033" s="396"/>
      <c r="AA18033" s="441"/>
    </row>
    <row r="18034" spans="25:27" x14ac:dyDescent="0.2">
      <c r="Y18034" s="396"/>
      <c r="Z18034" s="396"/>
      <c r="AA18034" s="441"/>
    </row>
    <row r="18035" spans="25:27" x14ac:dyDescent="0.2">
      <c r="Y18035" s="396"/>
      <c r="Z18035" s="396"/>
      <c r="AA18035" s="441"/>
    </row>
    <row r="18036" spans="25:27" x14ac:dyDescent="0.2">
      <c r="Y18036" s="396"/>
      <c r="Z18036" s="396"/>
      <c r="AA18036" s="441"/>
    </row>
    <row r="18037" spans="25:27" x14ac:dyDescent="0.2">
      <c r="Y18037" s="396"/>
      <c r="Z18037" s="396"/>
      <c r="AA18037" s="441"/>
    </row>
    <row r="18038" spans="25:27" x14ac:dyDescent="0.2">
      <c r="Y18038" s="396"/>
      <c r="Z18038" s="396"/>
      <c r="AA18038" s="441"/>
    </row>
    <row r="18039" spans="25:27" x14ac:dyDescent="0.2">
      <c r="Y18039" s="396"/>
      <c r="Z18039" s="396"/>
      <c r="AA18039" s="441"/>
    </row>
    <row r="18040" spans="25:27" x14ac:dyDescent="0.2">
      <c r="Y18040" s="396"/>
      <c r="Z18040" s="396"/>
      <c r="AA18040" s="441"/>
    </row>
    <row r="18041" spans="25:27" x14ac:dyDescent="0.2">
      <c r="Y18041" s="396"/>
      <c r="Z18041" s="396"/>
      <c r="AA18041" s="441"/>
    </row>
    <row r="18042" spans="25:27" x14ac:dyDescent="0.2">
      <c r="Y18042" s="396"/>
      <c r="Z18042" s="396"/>
      <c r="AA18042" s="441"/>
    </row>
    <row r="18043" spans="25:27" x14ac:dyDescent="0.2">
      <c r="Y18043" s="396"/>
      <c r="Z18043" s="396"/>
      <c r="AA18043" s="441"/>
    </row>
    <row r="18044" spans="25:27" x14ac:dyDescent="0.2">
      <c r="Y18044" s="396"/>
      <c r="Z18044" s="396"/>
      <c r="AA18044" s="441"/>
    </row>
    <row r="18045" spans="25:27" x14ac:dyDescent="0.2">
      <c r="Y18045" s="396"/>
      <c r="Z18045" s="396"/>
      <c r="AA18045" s="441"/>
    </row>
    <row r="18046" spans="25:27" x14ac:dyDescent="0.2">
      <c r="Y18046" s="396"/>
      <c r="Z18046" s="396"/>
      <c r="AA18046" s="441"/>
    </row>
    <row r="18047" spans="25:27" x14ac:dyDescent="0.2">
      <c r="Y18047" s="396"/>
      <c r="Z18047" s="396"/>
      <c r="AA18047" s="441"/>
    </row>
    <row r="18048" spans="25:27" x14ac:dyDescent="0.2">
      <c r="Y18048" s="396"/>
      <c r="Z18048" s="396"/>
      <c r="AA18048" s="441"/>
    </row>
    <row r="18049" spans="25:27" x14ac:dyDescent="0.2">
      <c r="Y18049" s="396"/>
      <c r="Z18049" s="396"/>
      <c r="AA18049" s="441"/>
    </row>
    <row r="18050" spans="25:27" x14ac:dyDescent="0.2">
      <c r="Y18050" s="396"/>
      <c r="Z18050" s="396"/>
      <c r="AA18050" s="441"/>
    </row>
    <row r="18051" spans="25:27" x14ac:dyDescent="0.2">
      <c r="Y18051" s="396"/>
      <c r="Z18051" s="396"/>
      <c r="AA18051" s="441"/>
    </row>
    <row r="18052" spans="25:27" x14ac:dyDescent="0.2">
      <c r="Y18052" s="396"/>
      <c r="Z18052" s="396"/>
      <c r="AA18052" s="441"/>
    </row>
    <row r="18053" spans="25:27" x14ac:dyDescent="0.2">
      <c r="Y18053" s="396"/>
      <c r="Z18053" s="396"/>
      <c r="AA18053" s="441"/>
    </row>
    <row r="18054" spans="25:27" x14ac:dyDescent="0.2">
      <c r="Y18054" s="396"/>
      <c r="Z18054" s="396"/>
      <c r="AA18054" s="441"/>
    </row>
    <row r="18055" spans="25:27" x14ac:dyDescent="0.2">
      <c r="Y18055" s="396"/>
      <c r="Z18055" s="396"/>
      <c r="AA18055" s="441"/>
    </row>
    <row r="18056" spans="25:27" x14ac:dyDescent="0.2">
      <c r="Y18056" s="396"/>
      <c r="Z18056" s="396"/>
      <c r="AA18056" s="441"/>
    </row>
    <row r="18057" spans="25:27" x14ac:dyDescent="0.2">
      <c r="Y18057" s="396"/>
      <c r="Z18057" s="396"/>
      <c r="AA18057" s="441"/>
    </row>
    <row r="18058" spans="25:27" x14ac:dyDescent="0.2">
      <c r="Y18058" s="396"/>
      <c r="Z18058" s="396"/>
      <c r="AA18058" s="441"/>
    </row>
    <row r="18059" spans="25:27" x14ac:dyDescent="0.2">
      <c r="Y18059" s="396"/>
      <c r="Z18059" s="396"/>
      <c r="AA18059" s="441"/>
    </row>
    <row r="18060" spans="25:27" x14ac:dyDescent="0.2">
      <c r="Y18060" s="396"/>
      <c r="Z18060" s="396"/>
      <c r="AA18060" s="441"/>
    </row>
    <row r="18061" spans="25:27" x14ac:dyDescent="0.2">
      <c r="Y18061" s="396"/>
      <c r="Z18061" s="396"/>
      <c r="AA18061" s="441"/>
    </row>
    <row r="18062" spans="25:27" x14ac:dyDescent="0.2">
      <c r="Y18062" s="396"/>
      <c r="Z18062" s="396"/>
      <c r="AA18062" s="441"/>
    </row>
    <row r="18063" spans="25:27" x14ac:dyDescent="0.2">
      <c r="Y18063" s="396"/>
      <c r="Z18063" s="396"/>
      <c r="AA18063" s="441"/>
    </row>
    <row r="18064" spans="25:27" x14ac:dyDescent="0.2">
      <c r="Y18064" s="396"/>
      <c r="Z18064" s="396"/>
      <c r="AA18064" s="441"/>
    </row>
    <row r="18065" spans="25:27" x14ac:dyDescent="0.2">
      <c r="Y18065" s="396"/>
      <c r="Z18065" s="396"/>
      <c r="AA18065" s="441"/>
    </row>
    <row r="18066" spans="25:27" x14ac:dyDescent="0.2">
      <c r="Y18066" s="396"/>
      <c r="Z18066" s="396"/>
      <c r="AA18066" s="441"/>
    </row>
    <row r="18067" spans="25:27" x14ac:dyDescent="0.2">
      <c r="Y18067" s="396"/>
      <c r="Z18067" s="396"/>
      <c r="AA18067" s="441"/>
    </row>
    <row r="18068" spans="25:27" x14ac:dyDescent="0.2">
      <c r="Y18068" s="396"/>
      <c r="Z18068" s="396"/>
      <c r="AA18068" s="441"/>
    </row>
    <row r="18069" spans="25:27" x14ac:dyDescent="0.2">
      <c r="Y18069" s="396"/>
      <c r="Z18069" s="396"/>
      <c r="AA18069" s="441"/>
    </row>
    <row r="18070" spans="25:27" x14ac:dyDescent="0.2">
      <c r="Y18070" s="396"/>
      <c r="Z18070" s="396"/>
      <c r="AA18070" s="441"/>
    </row>
    <row r="18071" spans="25:27" x14ac:dyDescent="0.2">
      <c r="Y18071" s="396"/>
      <c r="Z18071" s="396"/>
      <c r="AA18071" s="441"/>
    </row>
    <row r="18072" spans="25:27" x14ac:dyDescent="0.2">
      <c r="Y18072" s="396"/>
      <c r="Z18072" s="396"/>
      <c r="AA18072" s="441"/>
    </row>
    <row r="18073" spans="25:27" x14ac:dyDescent="0.2">
      <c r="Y18073" s="396"/>
      <c r="Z18073" s="396"/>
      <c r="AA18073" s="441"/>
    </row>
    <row r="18074" spans="25:27" x14ac:dyDescent="0.2">
      <c r="Y18074" s="396"/>
      <c r="Z18074" s="396"/>
      <c r="AA18074" s="441"/>
    </row>
    <row r="18075" spans="25:27" x14ac:dyDescent="0.2">
      <c r="Y18075" s="396"/>
      <c r="Z18075" s="396"/>
      <c r="AA18075" s="441"/>
    </row>
    <row r="18076" spans="25:27" x14ac:dyDescent="0.2">
      <c r="Y18076" s="396"/>
      <c r="Z18076" s="396"/>
      <c r="AA18076" s="441"/>
    </row>
    <row r="18077" spans="25:27" x14ac:dyDescent="0.2">
      <c r="Y18077" s="396"/>
      <c r="Z18077" s="396"/>
      <c r="AA18077" s="441"/>
    </row>
    <row r="18078" spans="25:27" x14ac:dyDescent="0.2">
      <c r="Y18078" s="396"/>
      <c r="Z18078" s="396"/>
      <c r="AA18078" s="441"/>
    </row>
    <row r="18079" spans="25:27" x14ac:dyDescent="0.2">
      <c r="Y18079" s="396"/>
      <c r="Z18079" s="396"/>
      <c r="AA18079" s="441"/>
    </row>
    <row r="18080" spans="25:27" x14ac:dyDescent="0.2">
      <c r="Y18080" s="396"/>
      <c r="Z18080" s="396"/>
      <c r="AA18080" s="441"/>
    </row>
    <row r="18081" spans="25:27" x14ac:dyDescent="0.2">
      <c r="Y18081" s="396"/>
      <c r="Z18081" s="396"/>
      <c r="AA18081" s="441"/>
    </row>
    <row r="18082" spans="25:27" x14ac:dyDescent="0.2">
      <c r="Y18082" s="396"/>
      <c r="Z18082" s="396"/>
      <c r="AA18082" s="441"/>
    </row>
    <row r="18083" spans="25:27" x14ac:dyDescent="0.2">
      <c r="Y18083" s="396"/>
      <c r="Z18083" s="396"/>
      <c r="AA18083" s="441"/>
    </row>
    <row r="18084" spans="25:27" x14ac:dyDescent="0.2">
      <c r="Y18084" s="396"/>
      <c r="Z18084" s="396"/>
      <c r="AA18084" s="441"/>
    </row>
    <row r="18085" spans="25:27" x14ac:dyDescent="0.2">
      <c r="Y18085" s="396"/>
      <c r="Z18085" s="396"/>
      <c r="AA18085" s="441"/>
    </row>
    <row r="18086" spans="25:27" x14ac:dyDescent="0.2">
      <c r="Y18086" s="396"/>
      <c r="Z18086" s="396"/>
      <c r="AA18086" s="441"/>
    </row>
    <row r="18087" spans="25:27" x14ac:dyDescent="0.2">
      <c r="Y18087" s="396"/>
      <c r="Z18087" s="396"/>
      <c r="AA18087" s="441"/>
    </row>
    <row r="18088" spans="25:27" x14ac:dyDescent="0.2">
      <c r="Y18088" s="396"/>
      <c r="Z18088" s="396"/>
      <c r="AA18088" s="441"/>
    </row>
    <row r="18089" spans="25:27" x14ac:dyDescent="0.2">
      <c r="Y18089" s="396"/>
      <c r="Z18089" s="396"/>
      <c r="AA18089" s="441"/>
    </row>
    <row r="18090" spans="25:27" x14ac:dyDescent="0.2">
      <c r="Y18090" s="396"/>
      <c r="Z18090" s="396"/>
      <c r="AA18090" s="441"/>
    </row>
    <row r="18091" spans="25:27" x14ac:dyDescent="0.2">
      <c r="Y18091" s="396"/>
      <c r="Z18091" s="396"/>
      <c r="AA18091" s="441"/>
    </row>
    <row r="18092" spans="25:27" x14ac:dyDescent="0.2">
      <c r="Y18092" s="396"/>
      <c r="Z18092" s="396"/>
      <c r="AA18092" s="441"/>
    </row>
    <row r="18093" spans="25:27" x14ac:dyDescent="0.2">
      <c r="Y18093" s="396"/>
      <c r="Z18093" s="396"/>
      <c r="AA18093" s="441"/>
    </row>
    <row r="18094" spans="25:27" x14ac:dyDescent="0.2">
      <c r="Y18094" s="396"/>
      <c r="Z18094" s="396"/>
      <c r="AA18094" s="441"/>
    </row>
    <row r="18095" spans="25:27" x14ac:dyDescent="0.2">
      <c r="Y18095" s="396"/>
      <c r="Z18095" s="396"/>
      <c r="AA18095" s="441"/>
    </row>
    <row r="18096" spans="25:27" x14ac:dyDescent="0.2">
      <c r="Y18096" s="396"/>
      <c r="Z18096" s="396"/>
      <c r="AA18096" s="441"/>
    </row>
    <row r="18097" spans="25:27" x14ac:dyDescent="0.2">
      <c r="Y18097" s="396"/>
      <c r="Z18097" s="396"/>
      <c r="AA18097" s="441"/>
    </row>
    <row r="18098" spans="25:27" x14ac:dyDescent="0.2">
      <c r="Y18098" s="396"/>
      <c r="Z18098" s="396"/>
      <c r="AA18098" s="441"/>
    </row>
    <row r="18099" spans="25:27" x14ac:dyDescent="0.2">
      <c r="Y18099" s="396"/>
      <c r="Z18099" s="396"/>
      <c r="AA18099" s="441"/>
    </row>
    <row r="18100" spans="25:27" x14ac:dyDescent="0.2">
      <c r="Y18100" s="396"/>
      <c r="Z18100" s="396"/>
      <c r="AA18100" s="441"/>
    </row>
    <row r="18101" spans="25:27" x14ac:dyDescent="0.2">
      <c r="Y18101" s="396"/>
      <c r="Z18101" s="396"/>
      <c r="AA18101" s="441"/>
    </row>
    <row r="18102" spans="25:27" x14ac:dyDescent="0.2">
      <c r="Y18102" s="396"/>
      <c r="Z18102" s="396"/>
      <c r="AA18102" s="441"/>
    </row>
    <row r="18103" spans="25:27" x14ac:dyDescent="0.2">
      <c r="Y18103" s="396"/>
      <c r="Z18103" s="396"/>
      <c r="AA18103" s="441"/>
    </row>
    <row r="18104" spans="25:27" x14ac:dyDescent="0.2">
      <c r="Y18104" s="396"/>
      <c r="Z18104" s="396"/>
      <c r="AA18104" s="441"/>
    </row>
    <row r="18105" spans="25:27" x14ac:dyDescent="0.2">
      <c r="Y18105" s="396"/>
      <c r="Z18105" s="396"/>
      <c r="AA18105" s="441"/>
    </row>
    <row r="18106" spans="25:27" x14ac:dyDescent="0.2">
      <c r="Y18106" s="396"/>
      <c r="Z18106" s="396"/>
      <c r="AA18106" s="441"/>
    </row>
    <row r="18107" spans="25:27" x14ac:dyDescent="0.2">
      <c r="Y18107" s="396"/>
      <c r="Z18107" s="396"/>
      <c r="AA18107" s="441"/>
    </row>
    <row r="18108" spans="25:27" x14ac:dyDescent="0.2">
      <c r="Y18108" s="396"/>
      <c r="Z18108" s="396"/>
      <c r="AA18108" s="441"/>
    </row>
    <row r="18109" spans="25:27" x14ac:dyDescent="0.2">
      <c r="Y18109" s="396"/>
      <c r="Z18109" s="396"/>
      <c r="AA18109" s="441"/>
    </row>
    <row r="18110" spans="25:27" x14ac:dyDescent="0.2">
      <c r="Y18110" s="396"/>
      <c r="Z18110" s="396"/>
      <c r="AA18110" s="441"/>
    </row>
    <row r="18111" spans="25:27" x14ac:dyDescent="0.2">
      <c r="Y18111" s="396"/>
      <c r="Z18111" s="396"/>
      <c r="AA18111" s="441"/>
    </row>
    <row r="18112" spans="25:27" x14ac:dyDescent="0.2">
      <c r="Y18112" s="396"/>
      <c r="Z18112" s="396"/>
      <c r="AA18112" s="441"/>
    </row>
    <row r="18113" spans="25:27" x14ac:dyDescent="0.2">
      <c r="Y18113" s="396"/>
      <c r="Z18113" s="396"/>
      <c r="AA18113" s="441"/>
    </row>
    <row r="18114" spans="25:27" x14ac:dyDescent="0.2">
      <c r="Y18114" s="396"/>
      <c r="Z18114" s="396"/>
      <c r="AA18114" s="441"/>
    </row>
    <row r="18115" spans="25:27" x14ac:dyDescent="0.2">
      <c r="Y18115" s="396"/>
      <c r="Z18115" s="396"/>
      <c r="AA18115" s="441"/>
    </row>
    <row r="18116" spans="25:27" x14ac:dyDescent="0.2">
      <c r="Y18116" s="396"/>
      <c r="Z18116" s="396"/>
      <c r="AA18116" s="441"/>
    </row>
    <row r="18117" spans="25:27" x14ac:dyDescent="0.2">
      <c r="Y18117" s="396"/>
      <c r="Z18117" s="396"/>
      <c r="AA18117" s="441"/>
    </row>
    <row r="18118" spans="25:27" x14ac:dyDescent="0.2">
      <c r="Y18118" s="396"/>
      <c r="Z18118" s="396"/>
      <c r="AA18118" s="441"/>
    </row>
    <row r="18119" spans="25:27" x14ac:dyDescent="0.2">
      <c r="Y18119" s="396"/>
      <c r="Z18119" s="396"/>
      <c r="AA18119" s="441"/>
    </row>
    <row r="18120" spans="25:27" x14ac:dyDescent="0.2">
      <c r="Y18120" s="396"/>
      <c r="Z18120" s="396"/>
      <c r="AA18120" s="441"/>
    </row>
    <row r="18121" spans="25:27" x14ac:dyDescent="0.2">
      <c r="Y18121" s="396"/>
      <c r="Z18121" s="396"/>
      <c r="AA18121" s="441"/>
    </row>
    <row r="18122" spans="25:27" x14ac:dyDescent="0.2">
      <c r="Y18122" s="396"/>
      <c r="Z18122" s="396"/>
      <c r="AA18122" s="441"/>
    </row>
    <row r="18123" spans="25:27" x14ac:dyDescent="0.2">
      <c r="Y18123" s="396"/>
      <c r="Z18123" s="396"/>
      <c r="AA18123" s="441"/>
    </row>
    <row r="18124" spans="25:27" x14ac:dyDescent="0.2">
      <c r="Y18124" s="396"/>
      <c r="Z18124" s="396"/>
      <c r="AA18124" s="441"/>
    </row>
    <row r="18125" spans="25:27" x14ac:dyDescent="0.2">
      <c r="Y18125" s="396"/>
      <c r="Z18125" s="396"/>
      <c r="AA18125" s="441"/>
    </row>
    <row r="18126" spans="25:27" x14ac:dyDescent="0.2">
      <c r="Y18126" s="396"/>
      <c r="Z18126" s="396"/>
      <c r="AA18126" s="441"/>
    </row>
    <row r="18127" spans="25:27" x14ac:dyDescent="0.2">
      <c r="Y18127" s="396"/>
      <c r="Z18127" s="396"/>
      <c r="AA18127" s="441"/>
    </row>
    <row r="18128" spans="25:27" x14ac:dyDescent="0.2">
      <c r="Y18128" s="396"/>
      <c r="Z18128" s="396"/>
      <c r="AA18128" s="441"/>
    </row>
    <row r="18129" spans="25:27" x14ac:dyDescent="0.2">
      <c r="Y18129" s="396"/>
      <c r="Z18129" s="396"/>
      <c r="AA18129" s="441"/>
    </row>
    <row r="18130" spans="25:27" x14ac:dyDescent="0.2">
      <c r="Y18130" s="396"/>
      <c r="Z18130" s="396"/>
      <c r="AA18130" s="441"/>
    </row>
    <row r="18131" spans="25:27" x14ac:dyDescent="0.2">
      <c r="Y18131" s="396"/>
      <c r="Z18131" s="396"/>
      <c r="AA18131" s="441"/>
    </row>
    <row r="18132" spans="25:27" x14ac:dyDescent="0.2">
      <c r="Y18132" s="396"/>
      <c r="Z18132" s="396"/>
      <c r="AA18132" s="441"/>
    </row>
    <row r="18133" spans="25:27" x14ac:dyDescent="0.2">
      <c r="Y18133" s="396"/>
      <c r="Z18133" s="396"/>
      <c r="AA18133" s="441"/>
    </row>
    <row r="18134" spans="25:27" x14ac:dyDescent="0.2">
      <c r="Y18134" s="396"/>
      <c r="Z18134" s="396"/>
      <c r="AA18134" s="441"/>
    </row>
    <row r="18135" spans="25:27" x14ac:dyDescent="0.2">
      <c r="Y18135" s="396"/>
      <c r="Z18135" s="396"/>
      <c r="AA18135" s="441"/>
    </row>
    <row r="18136" spans="25:27" x14ac:dyDescent="0.2">
      <c r="Y18136" s="396"/>
      <c r="Z18136" s="396"/>
      <c r="AA18136" s="441"/>
    </row>
    <row r="18137" spans="25:27" x14ac:dyDescent="0.2">
      <c r="Y18137" s="396"/>
      <c r="Z18137" s="396"/>
      <c r="AA18137" s="441"/>
    </row>
    <row r="18138" spans="25:27" x14ac:dyDescent="0.2">
      <c r="Y18138" s="396"/>
      <c r="Z18138" s="396"/>
      <c r="AA18138" s="441"/>
    </row>
    <row r="18139" spans="25:27" x14ac:dyDescent="0.2">
      <c r="Y18139" s="396"/>
      <c r="Z18139" s="396"/>
      <c r="AA18139" s="441"/>
    </row>
    <row r="18140" spans="25:27" x14ac:dyDescent="0.2">
      <c r="Y18140" s="396"/>
      <c r="Z18140" s="396"/>
      <c r="AA18140" s="441"/>
    </row>
    <row r="18141" spans="25:27" x14ac:dyDescent="0.2">
      <c r="Y18141" s="396"/>
      <c r="Z18141" s="396"/>
      <c r="AA18141" s="441"/>
    </row>
    <row r="18142" spans="25:27" x14ac:dyDescent="0.2">
      <c r="Y18142" s="396"/>
      <c r="Z18142" s="396"/>
      <c r="AA18142" s="441"/>
    </row>
    <row r="18143" spans="25:27" x14ac:dyDescent="0.2">
      <c r="Y18143" s="396"/>
      <c r="Z18143" s="396"/>
      <c r="AA18143" s="441"/>
    </row>
    <row r="18144" spans="25:27" x14ac:dyDescent="0.2">
      <c r="Y18144" s="396"/>
      <c r="Z18144" s="396"/>
      <c r="AA18144" s="441"/>
    </row>
    <row r="18145" spans="25:27" x14ac:dyDescent="0.2">
      <c r="Y18145" s="396"/>
      <c r="Z18145" s="396"/>
      <c r="AA18145" s="441"/>
    </row>
    <row r="18146" spans="25:27" x14ac:dyDescent="0.2">
      <c r="Y18146" s="396"/>
      <c r="Z18146" s="396"/>
      <c r="AA18146" s="441"/>
    </row>
    <row r="18147" spans="25:27" x14ac:dyDescent="0.2">
      <c r="Y18147" s="396"/>
      <c r="Z18147" s="396"/>
      <c r="AA18147" s="441"/>
    </row>
    <row r="18148" spans="25:27" x14ac:dyDescent="0.2">
      <c r="Y18148" s="396"/>
      <c r="Z18148" s="396"/>
      <c r="AA18148" s="441"/>
    </row>
    <row r="18149" spans="25:27" x14ac:dyDescent="0.2">
      <c r="Y18149" s="396"/>
      <c r="Z18149" s="396"/>
      <c r="AA18149" s="441"/>
    </row>
    <row r="18150" spans="25:27" x14ac:dyDescent="0.2">
      <c r="Y18150" s="396"/>
      <c r="Z18150" s="396"/>
      <c r="AA18150" s="441"/>
    </row>
    <row r="18151" spans="25:27" x14ac:dyDescent="0.2">
      <c r="Y18151" s="396"/>
      <c r="Z18151" s="396"/>
      <c r="AA18151" s="441"/>
    </row>
    <row r="18152" spans="25:27" x14ac:dyDescent="0.2">
      <c r="Y18152" s="396"/>
      <c r="Z18152" s="396"/>
      <c r="AA18152" s="441"/>
    </row>
    <row r="18153" spans="25:27" x14ac:dyDescent="0.2">
      <c r="Y18153" s="396"/>
      <c r="Z18153" s="396"/>
      <c r="AA18153" s="441"/>
    </row>
    <row r="18154" spans="25:27" x14ac:dyDescent="0.2">
      <c r="Y18154" s="396"/>
      <c r="Z18154" s="396"/>
      <c r="AA18154" s="441"/>
    </row>
    <row r="18155" spans="25:27" x14ac:dyDescent="0.2">
      <c r="Y18155" s="396"/>
      <c r="Z18155" s="396"/>
      <c r="AA18155" s="441"/>
    </row>
    <row r="18156" spans="25:27" x14ac:dyDescent="0.2">
      <c r="Y18156" s="396"/>
      <c r="Z18156" s="396"/>
      <c r="AA18156" s="441"/>
    </row>
    <row r="18157" spans="25:27" x14ac:dyDescent="0.2">
      <c r="Y18157" s="396"/>
      <c r="Z18157" s="396"/>
      <c r="AA18157" s="441"/>
    </row>
    <row r="18158" spans="25:27" x14ac:dyDescent="0.2">
      <c r="Y18158" s="396"/>
      <c r="Z18158" s="396"/>
      <c r="AA18158" s="441"/>
    </row>
    <row r="18159" spans="25:27" x14ac:dyDescent="0.2">
      <c r="Y18159" s="396"/>
      <c r="Z18159" s="396"/>
      <c r="AA18159" s="441"/>
    </row>
    <row r="18160" spans="25:27" x14ac:dyDescent="0.2">
      <c r="Y18160" s="396"/>
      <c r="Z18160" s="396"/>
      <c r="AA18160" s="441"/>
    </row>
    <row r="18161" spans="25:27" x14ac:dyDescent="0.2">
      <c r="Y18161" s="396"/>
      <c r="Z18161" s="396"/>
      <c r="AA18161" s="441"/>
    </row>
    <row r="18162" spans="25:27" x14ac:dyDescent="0.2">
      <c r="Y18162" s="396"/>
      <c r="Z18162" s="396"/>
      <c r="AA18162" s="441"/>
    </row>
    <row r="18163" spans="25:27" x14ac:dyDescent="0.2">
      <c r="Y18163" s="396"/>
      <c r="Z18163" s="396"/>
      <c r="AA18163" s="441"/>
    </row>
    <row r="18164" spans="25:27" x14ac:dyDescent="0.2">
      <c r="Y18164" s="396"/>
      <c r="Z18164" s="396"/>
      <c r="AA18164" s="441"/>
    </row>
    <row r="18165" spans="25:27" x14ac:dyDescent="0.2">
      <c r="Y18165" s="396"/>
      <c r="Z18165" s="396"/>
      <c r="AA18165" s="441"/>
    </row>
    <row r="18166" spans="25:27" x14ac:dyDescent="0.2">
      <c r="Y18166" s="396"/>
      <c r="Z18166" s="396"/>
      <c r="AA18166" s="441"/>
    </row>
    <row r="18167" spans="25:27" x14ac:dyDescent="0.2">
      <c r="Y18167" s="396"/>
      <c r="Z18167" s="396"/>
      <c r="AA18167" s="441"/>
    </row>
    <row r="18168" spans="25:27" x14ac:dyDescent="0.2">
      <c r="Y18168" s="396"/>
      <c r="Z18168" s="396"/>
      <c r="AA18168" s="441"/>
    </row>
    <row r="18169" spans="25:27" x14ac:dyDescent="0.2">
      <c r="Y18169" s="396"/>
      <c r="Z18169" s="396"/>
      <c r="AA18169" s="441"/>
    </row>
    <row r="18170" spans="25:27" x14ac:dyDescent="0.2">
      <c r="Y18170" s="396"/>
      <c r="Z18170" s="396"/>
      <c r="AA18170" s="441"/>
    </row>
    <row r="18171" spans="25:27" x14ac:dyDescent="0.2">
      <c r="Y18171" s="396"/>
      <c r="Z18171" s="396"/>
      <c r="AA18171" s="441"/>
    </row>
    <row r="18172" spans="25:27" x14ac:dyDescent="0.2">
      <c r="Y18172" s="396"/>
      <c r="Z18172" s="396"/>
      <c r="AA18172" s="441"/>
    </row>
    <row r="18173" spans="25:27" x14ac:dyDescent="0.2">
      <c r="Y18173" s="396"/>
      <c r="Z18173" s="396"/>
      <c r="AA18173" s="441"/>
    </row>
    <row r="18174" spans="25:27" x14ac:dyDescent="0.2">
      <c r="Y18174" s="396"/>
      <c r="Z18174" s="396"/>
      <c r="AA18174" s="441"/>
    </row>
    <row r="18175" spans="25:27" x14ac:dyDescent="0.2">
      <c r="Y18175" s="396"/>
      <c r="Z18175" s="396"/>
      <c r="AA18175" s="441"/>
    </row>
    <row r="18176" spans="25:27" x14ac:dyDescent="0.2">
      <c r="Y18176" s="396"/>
      <c r="Z18176" s="396"/>
      <c r="AA18176" s="441"/>
    </row>
    <row r="18177" spans="25:27" x14ac:dyDescent="0.2">
      <c r="Y18177" s="396"/>
      <c r="Z18177" s="396"/>
      <c r="AA18177" s="441"/>
    </row>
    <row r="18178" spans="25:27" x14ac:dyDescent="0.2">
      <c r="Y18178" s="396"/>
      <c r="Z18178" s="396"/>
      <c r="AA18178" s="441"/>
    </row>
    <row r="18179" spans="25:27" x14ac:dyDescent="0.2">
      <c r="Y18179" s="396"/>
      <c r="Z18179" s="396"/>
      <c r="AA18179" s="441"/>
    </row>
    <row r="18180" spans="25:27" x14ac:dyDescent="0.2">
      <c r="Y18180" s="396"/>
      <c r="Z18180" s="396"/>
      <c r="AA18180" s="441"/>
    </row>
    <row r="18181" spans="25:27" x14ac:dyDescent="0.2">
      <c r="Y18181" s="396"/>
      <c r="Z18181" s="396"/>
      <c r="AA18181" s="441"/>
    </row>
    <row r="18182" spans="25:27" x14ac:dyDescent="0.2">
      <c r="Y18182" s="396"/>
      <c r="Z18182" s="396"/>
      <c r="AA18182" s="441"/>
    </row>
    <row r="18183" spans="25:27" x14ac:dyDescent="0.2">
      <c r="Y18183" s="396"/>
      <c r="Z18183" s="396"/>
      <c r="AA18183" s="441"/>
    </row>
    <row r="18184" spans="25:27" x14ac:dyDescent="0.2">
      <c r="Y18184" s="396"/>
      <c r="Z18184" s="396"/>
      <c r="AA18184" s="441"/>
    </row>
    <row r="18185" spans="25:27" x14ac:dyDescent="0.2">
      <c r="Y18185" s="396"/>
      <c r="Z18185" s="396"/>
      <c r="AA18185" s="441"/>
    </row>
    <row r="18186" spans="25:27" x14ac:dyDescent="0.2">
      <c r="Y18186" s="396"/>
      <c r="Z18186" s="396"/>
      <c r="AA18186" s="441"/>
    </row>
    <row r="18187" spans="25:27" x14ac:dyDescent="0.2">
      <c r="Y18187" s="396"/>
      <c r="Z18187" s="396"/>
      <c r="AA18187" s="441"/>
    </row>
    <row r="18188" spans="25:27" x14ac:dyDescent="0.2">
      <c r="Y18188" s="396"/>
      <c r="Z18188" s="396"/>
      <c r="AA18188" s="441"/>
    </row>
    <row r="18189" spans="25:27" x14ac:dyDescent="0.2">
      <c r="Y18189" s="396"/>
      <c r="Z18189" s="396"/>
      <c r="AA18189" s="441"/>
    </row>
    <row r="18190" spans="25:27" x14ac:dyDescent="0.2">
      <c r="Y18190" s="396"/>
      <c r="Z18190" s="396"/>
      <c r="AA18190" s="441"/>
    </row>
    <row r="18191" spans="25:27" x14ac:dyDescent="0.2">
      <c r="Y18191" s="396"/>
      <c r="Z18191" s="396"/>
      <c r="AA18191" s="441"/>
    </row>
    <row r="18192" spans="25:27" x14ac:dyDescent="0.2">
      <c r="Y18192" s="396"/>
      <c r="Z18192" s="396"/>
      <c r="AA18192" s="441"/>
    </row>
    <row r="18193" spans="25:27" x14ac:dyDescent="0.2">
      <c r="Y18193" s="396"/>
      <c r="Z18193" s="396"/>
      <c r="AA18193" s="441"/>
    </row>
    <row r="18194" spans="25:27" x14ac:dyDescent="0.2">
      <c r="Y18194" s="396"/>
      <c r="Z18194" s="396"/>
      <c r="AA18194" s="441"/>
    </row>
    <row r="18195" spans="25:27" x14ac:dyDescent="0.2">
      <c r="Y18195" s="396"/>
      <c r="Z18195" s="396"/>
      <c r="AA18195" s="441"/>
    </row>
    <row r="18196" spans="25:27" x14ac:dyDescent="0.2">
      <c r="Y18196" s="396"/>
      <c r="Z18196" s="396"/>
      <c r="AA18196" s="441"/>
    </row>
    <row r="18197" spans="25:27" x14ac:dyDescent="0.2">
      <c r="Y18197" s="396"/>
      <c r="Z18197" s="396"/>
      <c r="AA18197" s="441"/>
    </row>
    <row r="18198" spans="25:27" x14ac:dyDescent="0.2">
      <c r="Y18198" s="396"/>
      <c r="Z18198" s="396"/>
      <c r="AA18198" s="441"/>
    </row>
    <row r="18199" spans="25:27" x14ac:dyDescent="0.2">
      <c r="Y18199" s="396"/>
      <c r="Z18199" s="396"/>
      <c r="AA18199" s="441"/>
    </row>
    <row r="18200" spans="25:27" x14ac:dyDescent="0.2">
      <c r="Y18200" s="396"/>
      <c r="Z18200" s="396"/>
      <c r="AA18200" s="441"/>
    </row>
    <row r="18201" spans="25:27" x14ac:dyDescent="0.2">
      <c r="Y18201" s="396"/>
      <c r="Z18201" s="396"/>
      <c r="AA18201" s="441"/>
    </row>
    <row r="18202" spans="25:27" x14ac:dyDescent="0.2">
      <c r="Y18202" s="396"/>
      <c r="Z18202" s="396"/>
      <c r="AA18202" s="441"/>
    </row>
    <row r="18203" spans="25:27" x14ac:dyDescent="0.2">
      <c r="Y18203" s="396"/>
      <c r="Z18203" s="396"/>
      <c r="AA18203" s="441"/>
    </row>
    <row r="18204" spans="25:27" x14ac:dyDescent="0.2">
      <c r="Y18204" s="396"/>
      <c r="Z18204" s="396"/>
      <c r="AA18204" s="441"/>
    </row>
    <row r="18205" spans="25:27" x14ac:dyDescent="0.2">
      <c r="Y18205" s="396"/>
      <c r="Z18205" s="396"/>
      <c r="AA18205" s="441"/>
    </row>
    <row r="18206" spans="25:27" x14ac:dyDescent="0.2">
      <c r="Y18206" s="396"/>
      <c r="Z18206" s="396"/>
      <c r="AA18206" s="441"/>
    </row>
    <row r="18207" spans="25:27" x14ac:dyDescent="0.2">
      <c r="Y18207" s="396"/>
      <c r="Z18207" s="396"/>
      <c r="AA18207" s="441"/>
    </row>
    <row r="18208" spans="25:27" x14ac:dyDescent="0.2">
      <c r="Y18208" s="396"/>
      <c r="Z18208" s="396"/>
      <c r="AA18208" s="441"/>
    </row>
    <row r="18209" spans="25:27" x14ac:dyDescent="0.2">
      <c r="Y18209" s="396"/>
      <c r="Z18209" s="396"/>
      <c r="AA18209" s="441"/>
    </row>
    <row r="18210" spans="25:27" x14ac:dyDescent="0.2">
      <c r="Y18210" s="396"/>
      <c r="Z18210" s="396"/>
      <c r="AA18210" s="441"/>
    </row>
    <row r="18211" spans="25:27" x14ac:dyDescent="0.2">
      <c r="Y18211" s="396"/>
      <c r="Z18211" s="396"/>
      <c r="AA18211" s="441"/>
    </row>
    <row r="18212" spans="25:27" x14ac:dyDescent="0.2">
      <c r="Y18212" s="396"/>
      <c r="Z18212" s="396"/>
      <c r="AA18212" s="441"/>
    </row>
    <row r="18213" spans="25:27" x14ac:dyDescent="0.2">
      <c r="Y18213" s="396"/>
      <c r="Z18213" s="396"/>
      <c r="AA18213" s="441"/>
    </row>
    <row r="18214" spans="25:27" x14ac:dyDescent="0.2">
      <c r="Y18214" s="396"/>
      <c r="Z18214" s="396"/>
      <c r="AA18214" s="441"/>
    </row>
    <row r="18215" spans="25:27" x14ac:dyDescent="0.2">
      <c r="Y18215" s="396"/>
      <c r="Z18215" s="396"/>
      <c r="AA18215" s="441"/>
    </row>
    <row r="18216" spans="25:27" x14ac:dyDescent="0.2">
      <c r="Y18216" s="396"/>
      <c r="Z18216" s="396"/>
      <c r="AA18216" s="441"/>
    </row>
    <row r="18217" spans="25:27" x14ac:dyDescent="0.2">
      <c r="Y18217" s="396"/>
      <c r="Z18217" s="396"/>
      <c r="AA18217" s="441"/>
    </row>
    <row r="18218" spans="25:27" x14ac:dyDescent="0.2">
      <c r="Y18218" s="396"/>
      <c r="Z18218" s="396"/>
      <c r="AA18218" s="441"/>
    </row>
    <row r="18219" spans="25:27" x14ac:dyDescent="0.2">
      <c r="Y18219" s="396"/>
      <c r="Z18219" s="396"/>
      <c r="AA18219" s="441"/>
    </row>
    <row r="18220" spans="25:27" x14ac:dyDescent="0.2">
      <c r="Y18220" s="396"/>
      <c r="Z18220" s="396"/>
      <c r="AA18220" s="441"/>
    </row>
    <row r="18221" spans="25:27" x14ac:dyDescent="0.2">
      <c r="Y18221" s="396"/>
      <c r="Z18221" s="396"/>
      <c r="AA18221" s="441"/>
    </row>
    <row r="18222" spans="25:27" x14ac:dyDescent="0.2">
      <c r="Y18222" s="396"/>
      <c r="Z18222" s="396"/>
      <c r="AA18222" s="441"/>
    </row>
    <row r="18223" spans="25:27" x14ac:dyDescent="0.2">
      <c r="Y18223" s="396"/>
      <c r="Z18223" s="396"/>
      <c r="AA18223" s="441"/>
    </row>
    <row r="18224" spans="25:27" x14ac:dyDescent="0.2">
      <c r="Y18224" s="396"/>
      <c r="Z18224" s="396"/>
      <c r="AA18224" s="441"/>
    </row>
    <row r="18225" spans="25:27" x14ac:dyDescent="0.2">
      <c r="Y18225" s="396"/>
      <c r="Z18225" s="396"/>
      <c r="AA18225" s="441"/>
    </row>
    <row r="18226" spans="25:27" x14ac:dyDescent="0.2">
      <c r="Y18226" s="396"/>
      <c r="Z18226" s="396"/>
      <c r="AA18226" s="441"/>
    </row>
    <row r="18227" spans="25:27" x14ac:dyDescent="0.2">
      <c r="Y18227" s="396"/>
      <c r="Z18227" s="396"/>
      <c r="AA18227" s="441"/>
    </row>
    <row r="18228" spans="25:27" x14ac:dyDescent="0.2">
      <c r="Y18228" s="396"/>
      <c r="Z18228" s="396"/>
      <c r="AA18228" s="441"/>
    </row>
    <row r="18229" spans="25:27" x14ac:dyDescent="0.2">
      <c r="Y18229" s="396"/>
      <c r="Z18229" s="396"/>
      <c r="AA18229" s="441"/>
    </row>
    <row r="18230" spans="25:27" x14ac:dyDescent="0.2">
      <c r="Y18230" s="396"/>
      <c r="Z18230" s="396"/>
      <c r="AA18230" s="441"/>
    </row>
    <row r="18231" spans="25:27" x14ac:dyDescent="0.2">
      <c r="Y18231" s="396"/>
      <c r="Z18231" s="396"/>
      <c r="AA18231" s="441"/>
    </row>
    <row r="18232" spans="25:27" x14ac:dyDescent="0.2">
      <c r="Y18232" s="396"/>
      <c r="Z18232" s="396"/>
      <c r="AA18232" s="441"/>
    </row>
    <row r="18233" spans="25:27" x14ac:dyDescent="0.2">
      <c r="Y18233" s="396"/>
      <c r="Z18233" s="396"/>
      <c r="AA18233" s="441"/>
    </row>
    <row r="18234" spans="25:27" x14ac:dyDescent="0.2">
      <c r="Y18234" s="396"/>
      <c r="Z18234" s="396"/>
      <c r="AA18234" s="441"/>
    </row>
    <row r="18235" spans="25:27" x14ac:dyDescent="0.2">
      <c r="Y18235" s="396"/>
      <c r="Z18235" s="396"/>
      <c r="AA18235" s="441"/>
    </row>
    <row r="18236" spans="25:27" x14ac:dyDescent="0.2">
      <c r="Y18236" s="396"/>
      <c r="Z18236" s="396"/>
      <c r="AA18236" s="441"/>
    </row>
    <row r="18237" spans="25:27" x14ac:dyDescent="0.2">
      <c r="Y18237" s="396"/>
      <c r="Z18237" s="396"/>
      <c r="AA18237" s="441"/>
    </row>
    <row r="18238" spans="25:27" x14ac:dyDescent="0.2">
      <c r="Y18238" s="396"/>
      <c r="Z18238" s="396"/>
      <c r="AA18238" s="441"/>
    </row>
    <row r="18239" spans="25:27" x14ac:dyDescent="0.2">
      <c r="Y18239" s="396"/>
      <c r="Z18239" s="396"/>
      <c r="AA18239" s="441"/>
    </row>
    <row r="18240" spans="25:27" x14ac:dyDescent="0.2">
      <c r="Y18240" s="396"/>
      <c r="Z18240" s="396"/>
      <c r="AA18240" s="441"/>
    </row>
    <row r="18241" spans="25:27" x14ac:dyDescent="0.2">
      <c r="Y18241" s="396"/>
      <c r="Z18241" s="396"/>
      <c r="AA18241" s="441"/>
    </row>
    <row r="18242" spans="25:27" x14ac:dyDescent="0.2">
      <c r="Y18242" s="396"/>
      <c r="Z18242" s="396"/>
      <c r="AA18242" s="441"/>
    </row>
    <row r="18243" spans="25:27" x14ac:dyDescent="0.2">
      <c r="Y18243" s="396"/>
      <c r="Z18243" s="396"/>
      <c r="AA18243" s="441"/>
    </row>
    <row r="18244" spans="25:27" x14ac:dyDescent="0.2">
      <c r="Y18244" s="396"/>
      <c r="Z18244" s="396"/>
      <c r="AA18244" s="441"/>
    </row>
    <row r="18245" spans="25:27" x14ac:dyDescent="0.2">
      <c r="Y18245" s="396"/>
      <c r="Z18245" s="396"/>
      <c r="AA18245" s="441"/>
    </row>
    <row r="18246" spans="25:27" x14ac:dyDescent="0.2">
      <c r="Y18246" s="396"/>
      <c r="Z18246" s="396"/>
      <c r="AA18246" s="441"/>
    </row>
    <row r="18247" spans="25:27" x14ac:dyDescent="0.2">
      <c r="Y18247" s="396"/>
      <c r="Z18247" s="396"/>
      <c r="AA18247" s="441"/>
    </row>
    <row r="18248" spans="25:27" x14ac:dyDescent="0.2">
      <c r="Y18248" s="396"/>
      <c r="Z18248" s="396"/>
      <c r="AA18248" s="441"/>
    </row>
    <row r="18249" spans="25:27" x14ac:dyDescent="0.2">
      <c r="Y18249" s="396"/>
      <c r="Z18249" s="396"/>
      <c r="AA18249" s="441"/>
    </row>
    <row r="18250" spans="25:27" x14ac:dyDescent="0.2">
      <c r="Y18250" s="396"/>
      <c r="Z18250" s="396"/>
      <c r="AA18250" s="441"/>
    </row>
    <row r="18251" spans="25:27" x14ac:dyDescent="0.2">
      <c r="Y18251" s="396"/>
      <c r="Z18251" s="396"/>
      <c r="AA18251" s="441"/>
    </row>
    <row r="18252" spans="25:27" x14ac:dyDescent="0.2">
      <c r="Y18252" s="396"/>
      <c r="Z18252" s="396"/>
      <c r="AA18252" s="441"/>
    </row>
    <row r="18253" spans="25:27" x14ac:dyDescent="0.2">
      <c r="Y18253" s="396"/>
      <c r="Z18253" s="396"/>
      <c r="AA18253" s="441"/>
    </row>
    <row r="18254" spans="25:27" x14ac:dyDescent="0.2">
      <c r="Y18254" s="396"/>
      <c r="Z18254" s="396"/>
      <c r="AA18254" s="441"/>
    </row>
    <row r="18255" spans="25:27" x14ac:dyDescent="0.2">
      <c r="Y18255" s="396"/>
      <c r="Z18255" s="396"/>
      <c r="AA18255" s="441"/>
    </row>
    <row r="18256" spans="25:27" x14ac:dyDescent="0.2">
      <c r="Y18256" s="396"/>
      <c r="Z18256" s="396"/>
      <c r="AA18256" s="441"/>
    </row>
    <row r="18257" spans="25:27" x14ac:dyDescent="0.2">
      <c r="Y18257" s="396"/>
      <c r="Z18257" s="396"/>
      <c r="AA18257" s="441"/>
    </row>
    <row r="18258" spans="25:27" x14ac:dyDescent="0.2">
      <c r="Y18258" s="396"/>
      <c r="Z18258" s="396"/>
      <c r="AA18258" s="441"/>
    </row>
    <row r="18259" spans="25:27" x14ac:dyDescent="0.2">
      <c r="Y18259" s="396"/>
      <c r="Z18259" s="396"/>
      <c r="AA18259" s="441"/>
    </row>
    <row r="18260" spans="25:27" x14ac:dyDescent="0.2">
      <c r="Y18260" s="396"/>
      <c r="Z18260" s="396"/>
      <c r="AA18260" s="441"/>
    </row>
    <row r="18261" spans="25:27" x14ac:dyDescent="0.2">
      <c r="Y18261" s="396"/>
      <c r="Z18261" s="396"/>
      <c r="AA18261" s="441"/>
    </row>
    <row r="18262" spans="25:27" x14ac:dyDescent="0.2">
      <c r="Y18262" s="396"/>
      <c r="Z18262" s="396"/>
      <c r="AA18262" s="441"/>
    </row>
    <row r="18263" spans="25:27" x14ac:dyDescent="0.2">
      <c r="Y18263" s="396"/>
      <c r="Z18263" s="396"/>
      <c r="AA18263" s="441"/>
    </row>
    <row r="18264" spans="25:27" x14ac:dyDescent="0.2">
      <c r="Y18264" s="396"/>
      <c r="Z18264" s="396"/>
      <c r="AA18264" s="441"/>
    </row>
    <row r="18265" spans="25:27" x14ac:dyDescent="0.2">
      <c r="Y18265" s="396"/>
      <c r="Z18265" s="396"/>
      <c r="AA18265" s="441"/>
    </row>
    <row r="18266" spans="25:27" x14ac:dyDescent="0.2">
      <c r="Y18266" s="396"/>
      <c r="Z18266" s="396"/>
      <c r="AA18266" s="441"/>
    </row>
    <row r="18267" spans="25:27" x14ac:dyDescent="0.2">
      <c r="Y18267" s="396"/>
      <c r="Z18267" s="396"/>
      <c r="AA18267" s="441"/>
    </row>
    <row r="18268" spans="25:27" x14ac:dyDescent="0.2">
      <c r="Y18268" s="396"/>
      <c r="Z18268" s="396"/>
      <c r="AA18268" s="441"/>
    </row>
    <row r="18269" spans="25:27" x14ac:dyDescent="0.2">
      <c r="Y18269" s="396"/>
      <c r="Z18269" s="396"/>
      <c r="AA18269" s="441"/>
    </row>
    <row r="18270" spans="25:27" x14ac:dyDescent="0.2">
      <c r="Y18270" s="396"/>
      <c r="Z18270" s="396"/>
      <c r="AA18270" s="441"/>
    </row>
    <row r="18271" spans="25:27" x14ac:dyDescent="0.2">
      <c r="Y18271" s="396"/>
      <c r="Z18271" s="396"/>
      <c r="AA18271" s="441"/>
    </row>
    <row r="18272" spans="25:27" x14ac:dyDescent="0.2">
      <c r="Y18272" s="396"/>
      <c r="Z18272" s="396"/>
      <c r="AA18272" s="441"/>
    </row>
    <row r="18273" spans="25:27" x14ac:dyDescent="0.2">
      <c r="Y18273" s="396"/>
      <c r="Z18273" s="396"/>
      <c r="AA18273" s="441"/>
    </row>
    <row r="18274" spans="25:27" x14ac:dyDescent="0.2">
      <c r="Y18274" s="396"/>
      <c r="Z18274" s="396"/>
      <c r="AA18274" s="441"/>
    </row>
    <row r="18275" spans="25:27" x14ac:dyDescent="0.2">
      <c r="Y18275" s="396"/>
      <c r="Z18275" s="396"/>
      <c r="AA18275" s="441"/>
    </row>
    <row r="18276" spans="25:27" x14ac:dyDescent="0.2">
      <c r="Y18276" s="396"/>
      <c r="Z18276" s="396"/>
      <c r="AA18276" s="441"/>
    </row>
    <row r="18277" spans="25:27" x14ac:dyDescent="0.2">
      <c r="Y18277" s="396"/>
      <c r="Z18277" s="396"/>
      <c r="AA18277" s="441"/>
    </row>
    <row r="18278" spans="25:27" x14ac:dyDescent="0.2">
      <c r="Y18278" s="396"/>
      <c r="Z18278" s="396"/>
      <c r="AA18278" s="441"/>
    </row>
    <row r="18279" spans="25:27" x14ac:dyDescent="0.2">
      <c r="Y18279" s="396"/>
      <c r="Z18279" s="396"/>
      <c r="AA18279" s="441"/>
    </row>
    <row r="18280" spans="25:27" x14ac:dyDescent="0.2">
      <c r="Y18280" s="396"/>
      <c r="Z18280" s="396"/>
      <c r="AA18280" s="441"/>
    </row>
    <row r="18281" spans="25:27" x14ac:dyDescent="0.2">
      <c r="Y18281" s="396"/>
      <c r="Z18281" s="396"/>
      <c r="AA18281" s="441"/>
    </row>
    <row r="18282" spans="25:27" x14ac:dyDescent="0.2">
      <c r="Y18282" s="396"/>
      <c r="Z18282" s="396"/>
      <c r="AA18282" s="441"/>
    </row>
    <row r="18283" spans="25:27" x14ac:dyDescent="0.2">
      <c r="Y18283" s="396"/>
      <c r="Z18283" s="396"/>
      <c r="AA18283" s="441"/>
    </row>
    <row r="18284" spans="25:27" x14ac:dyDescent="0.2">
      <c r="Y18284" s="396"/>
      <c r="Z18284" s="396"/>
      <c r="AA18284" s="441"/>
    </row>
    <row r="18285" spans="25:27" x14ac:dyDescent="0.2">
      <c r="Y18285" s="396"/>
      <c r="Z18285" s="396"/>
      <c r="AA18285" s="441"/>
    </row>
    <row r="18286" spans="25:27" x14ac:dyDescent="0.2">
      <c r="Y18286" s="396"/>
      <c r="Z18286" s="396"/>
      <c r="AA18286" s="441"/>
    </row>
    <row r="18287" spans="25:27" x14ac:dyDescent="0.2">
      <c r="Y18287" s="396"/>
      <c r="Z18287" s="396"/>
      <c r="AA18287" s="441"/>
    </row>
    <row r="18288" spans="25:27" x14ac:dyDescent="0.2">
      <c r="Y18288" s="396"/>
      <c r="Z18288" s="396"/>
      <c r="AA18288" s="441"/>
    </row>
    <row r="18289" spans="25:27" x14ac:dyDescent="0.2">
      <c r="Y18289" s="396"/>
      <c r="Z18289" s="396"/>
      <c r="AA18289" s="441"/>
    </row>
    <row r="18290" spans="25:27" x14ac:dyDescent="0.2">
      <c r="Y18290" s="396"/>
      <c r="Z18290" s="396"/>
      <c r="AA18290" s="441"/>
    </row>
    <row r="18291" spans="25:27" x14ac:dyDescent="0.2">
      <c r="Y18291" s="396"/>
      <c r="Z18291" s="396"/>
      <c r="AA18291" s="441"/>
    </row>
    <row r="18292" spans="25:27" x14ac:dyDescent="0.2">
      <c r="Y18292" s="396"/>
      <c r="Z18292" s="396"/>
      <c r="AA18292" s="441"/>
    </row>
    <row r="18293" spans="25:27" x14ac:dyDescent="0.2">
      <c r="Y18293" s="396"/>
      <c r="Z18293" s="396"/>
      <c r="AA18293" s="441"/>
    </row>
    <row r="18294" spans="25:27" x14ac:dyDescent="0.2">
      <c r="Y18294" s="396"/>
      <c r="Z18294" s="396"/>
      <c r="AA18294" s="441"/>
    </row>
    <row r="18295" spans="25:27" x14ac:dyDescent="0.2">
      <c r="Y18295" s="396"/>
      <c r="Z18295" s="396"/>
      <c r="AA18295" s="441"/>
    </row>
    <row r="18296" spans="25:27" x14ac:dyDescent="0.2">
      <c r="Y18296" s="396"/>
      <c r="Z18296" s="396"/>
      <c r="AA18296" s="441"/>
    </row>
    <row r="18297" spans="25:27" x14ac:dyDescent="0.2">
      <c r="Y18297" s="396"/>
      <c r="Z18297" s="396"/>
      <c r="AA18297" s="441"/>
    </row>
    <row r="18298" spans="25:27" x14ac:dyDescent="0.2">
      <c r="Y18298" s="396"/>
      <c r="Z18298" s="396"/>
      <c r="AA18298" s="441"/>
    </row>
    <row r="18299" spans="25:27" x14ac:dyDescent="0.2">
      <c r="Y18299" s="396"/>
      <c r="Z18299" s="396"/>
      <c r="AA18299" s="441"/>
    </row>
    <row r="18300" spans="25:27" x14ac:dyDescent="0.2">
      <c r="Y18300" s="396"/>
      <c r="Z18300" s="396"/>
      <c r="AA18300" s="441"/>
    </row>
    <row r="18301" spans="25:27" x14ac:dyDescent="0.2">
      <c r="Y18301" s="396"/>
      <c r="Z18301" s="396"/>
      <c r="AA18301" s="441"/>
    </row>
    <row r="18302" spans="25:27" x14ac:dyDescent="0.2">
      <c r="Y18302" s="396"/>
      <c r="Z18302" s="396"/>
      <c r="AA18302" s="441"/>
    </row>
    <row r="18303" spans="25:27" x14ac:dyDescent="0.2">
      <c r="Y18303" s="396"/>
      <c r="Z18303" s="396"/>
      <c r="AA18303" s="441"/>
    </row>
    <row r="18304" spans="25:27" x14ac:dyDescent="0.2">
      <c r="Y18304" s="396"/>
      <c r="Z18304" s="396"/>
      <c r="AA18304" s="441"/>
    </row>
    <row r="18305" spans="25:27" x14ac:dyDescent="0.2">
      <c r="Y18305" s="396"/>
      <c r="Z18305" s="396"/>
      <c r="AA18305" s="441"/>
    </row>
    <row r="18306" spans="25:27" x14ac:dyDescent="0.2">
      <c r="Y18306" s="396"/>
      <c r="Z18306" s="396"/>
      <c r="AA18306" s="441"/>
    </row>
    <row r="18307" spans="25:27" x14ac:dyDescent="0.2">
      <c r="Y18307" s="396"/>
      <c r="Z18307" s="396"/>
      <c r="AA18307" s="441"/>
    </row>
    <row r="18308" spans="25:27" x14ac:dyDescent="0.2">
      <c r="Y18308" s="396"/>
      <c r="Z18308" s="396"/>
      <c r="AA18308" s="441"/>
    </row>
    <row r="18309" spans="25:27" x14ac:dyDescent="0.2">
      <c r="Y18309" s="396"/>
      <c r="Z18309" s="396"/>
      <c r="AA18309" s="441"/>
    </row>
    <row r="18310" spans="25:27" x14ac:dyDescent="0.2">
      <c r="Y18310" s="396"/>
      <c r="Z18310" s="396"/>
      <c r="AA18310" s="441"/>
    </row>
    <row r="18311" spans="25:27" x14ac:dyDescent="0.2">
      <c r="Y18311" s="396"/>
      <c r="Z18311" s="396"/>
      <c r="AA18311" s="441"/>
    </row>
    <row r="18312" spans="25:27" x14ac:dyDescent="0.2">
      <c r="Y18312" s="396"/>
      <c r="Z18312" s="396"/>
      <c r="AA18312" s="441"/>
    </row>
    <row r="18313" spans="25:27" x14ac:dyDescent="0.2">
      <c r="Y18313" s="396"/>
      <c r="Z18313" s="396"/>
      <c r="AA18313" s="441"/>
    </row>
    <row r="18314" spans="25:27" x14ac:dyDescent="0.2">
      <c r="Y18314" s="396"/>
      <c r="Z18314" s="396"/>
      <c r="AA18314" s="441"/>
    </row>
    <row r="18315" spans="25:27" x14ac:dyDescent="0.2">
      <c r="Y18315" s="396"/>
      <c r="Z18315" s="396"/>
      <c r="AA18315" s="441"/>
    </row>
    <row r="18316" spans="25:27" x14ac:dyDescent="0.2">
      <c r="Y18316" s="396"/>
      <c r="Z18316" s="396"/>
      <c r="AA18316" s="441"/>
    </row>
    <row r="18317" spans="25:27" x14ac:dyDescent="0.2">
      <c r="Y18317" s="396"/>
      <c r="Z18317" s="396"/>
      <c r="AA18317" s="441"/>
    </row>
    <row r="18318" spans="25:27" x14ac:dyDescent="0.2">
      <c r="Y18318" s="396"/>
      <c r="Z18318" s="396"/>
      <c r="AA18318" s="441"/>
    </row>
    <row r="18319" spans="25:27" x14ac:dyDescent="0.2">
      <c r="Y18319" s="396"/>
      <c r="Z18319" s="396"/>
      <c r="AA18319" s="441"/>
    </row>
    <row r="18320" spans="25:27" x14ac:dyDescent="0.2">
      <c r="Y18320" s="396"/>
      <c r="Z18320" s="396"/>
      <c r="AA18320" s="441"/>
    </row>
    <row r="18321" spans="25:27" x14ac:dyDescent="0.2">
      <c r="Y18321" s="396"/>
      <c r="Z18321" s="396"/>
      <c r="AA18321" s="441"/>
    </row>
    <row r="18322" spans="25:27" x14ac:dyDescent="0.2">
      <c r="Y18322" s="396"/>
      <c r="Z18322" s="396"/>
      <c r="AA18322" s="441"/>
    </row>
    <row r="18323" spans="25:27" x14ac:dyDescent="0.2">
      <c r="Y18323" s="396"/>
      <c r="Z18323" s="396"/>
      <c r="AA18323" s="441"/>
    </row>
    <row r="18324" spans="25:27" x14ac:dyDescent="0.2">
      <c r="Y18324" s="396"/>
      <c r="Z18324" s="396"/>
      <c r="AA18324" s="441"/>
    </row>
    <row r="18325" spans="25:27" x14ac:dyDescent="0.2">
      <c r="Y18325" s="396"/>
      <c r="Z18325" s="396"/>
      <c r="AA18325" s="441"/>
    </row>
    <row r="18326" spans="25:27" x14ac:dyDescent="0.2">
      <c r="Y18326" s="396"/>
      <c r="Z18326" s="396"/>
      <c r="AA18326" s="441"/>
    </row>
    <row r="18327" spans="25:27" x14ac:dyDescent="0.2">
      <c r="Y18327" s="396"/>
      <c r="Z18327" s="396"/>
      <c r="AA18327" s="441"/>
    </row>
    <row r="18328" spans="25:27" x14ac:dyDescent="0.2">
      <c r="Y18328" s="396"/>
      <c r="Z18328" s="396"/>
      <c r="AA18328" s="441"/>
    </row>
    <row r="18329" spans="25:27" x14ac:dyDescent="0.2">
      <c r="Y18329" s="396"/>
      <c r="Z18329" s="396"/>
      <c r="AA18329" s="441"/>
    </row>
    <row r="18330" spans="25:27" x14ac:dyDescent="0.2">
      <c r="Y18330" s="396"/>
      <c r="Z18330" s="396"/>
      <c r="AA18330" s="441"/>
    </row>
    <row r="18331" spans="25:27" x14ac:dyDescent="0.2">
      <c r="Y18331" s="396"/>
      <c r="Z18331" s="396"/>
      <c r="AA18331" s="441"/>
    </row>
    <row r="18332" spans="25:27" x14ac:dyDescent="0.2">
      <c r="Y18332" s="396"/>
      <c r="Z18332" s="396"/>
      <c r="AA18332" s="441"/>
    </row>
    <row r="18333" spans="25:27" x14ac:dyDescent="0.2">
      <c r="Y18333" s="396"/>
      <c r="Z18333" s="396"/>
      <c r="AA18333" s="441"/>
    </row>
    <row r="18334" spans="25:27" x14ac:dyDescent="0.2">
      <c r="Y18334" s="396"/>
      <c r="Z18334" s="396"/>
      <c r="AA18334" s="441"/>
    </row>
    <row r="18335" spans="25:27" x14ac:dyDescent="0.2">
      <c r="Y18335" s="396"/>
      <c r="Z18335" s="396"/>
      <c r="AA18335" s="441"/>
    </row>
    <row r="18336" spans="25:27" x14ac:dyDescent="0.2">
      <c r="Y18336" s="396"/>
      <c r="Z18336" s="396"/>
      <c r="AA18336" s="441"/>
    </row>
    <row r="18337" spans="25:27" x14ac:dyDescent="0.2">
      <c r="Y18337" s="396"/>
      <c r="Z18337" s="396"/>
      <c r="AA18337" s="441"/>
    </row>
    <row r="18338" spans="25:27" x14ac:dyDescent="0.2">
      <c r="Y18338" s="396"/>
      <c r="Z18338" s="396"/>
      <c r="AA18338" s="441"/>
    </row>
    <row r="18339" spans="25:27" x14ac:dyDescent="0.2">
      <c r="Y18339" s="396"/>
      <c r="Z18339" s="396"/>
      <c r="AA18339" s="441"/>
    </row>
    <row r="18340" spans="25:27" x14ac:dyDescent="0.2">
      <c r="Y18340" s="396"/>
      <c r="Z18340" s="396"/>
      <c r="AA18340" s="441"/>
    </row>
    <row r="18341" spans="25:27" x14ac:dyDescent="0.2">
      <c r="Y18341" s="396"/>
      <c r="Z18341" s="396"/>
      <c r="AA18341" s="441"/>
    </row>
    <row r="18342" spans="25:27" x14ac:dyDescent="0.2">
      <c r="Y18342" s="396"/>
      <c r="Z18342" s="396"/>
      <c r="AA18342" s="441"/>
    </row>
    <row r="18343" spans="25:27" x14ac:dyDescent="0.2">
      <c r="Y18343" s="396"/>
      <c r="Z18343" s="396"/>
      <c r="AA18343" s="441"/>
    </row>
    <row r="18344" spans="25:27" x14ac:dyDescent="0.2">
      <c r="Y18344" s="396"/>
      <c r="Z18344" s="396"/>
      <c r="AA18344" s="441"/>
    </row>
    <row r="18345" spans="25:27" x14ac:dyDescent="0.2">
      <c r="Y18345" s="396"/>
      <c r="Z18345" s="396"/>
      <c r="AA18345" s="441"/>
    </row>
    <row r="18346" spans="25:27" x14ac:dyDescent="0.2">
      <c r="Y18346" s="396"/>
      <c r="Z18346" s="396"/>
      <c r="AA18346" s="441"/>
    </row>
    <row r="18347" spans="25:27" x14ac:dyDescent="0.2">
      <c r="Y18347" s="396"/>
      <c r="Z18347" s="396"/>
      <c r="AA18347" s="441"/>
    </row>
    <row r="18348" spans="25:27" x14ac:dyDescent="0.2">
      <c r="Y18348" s="396"/>
      <c r="Z18348" s="396"/>
      <c r="AA18348" s="441"/>
    </row>
    <row r="18349" spans="25:27" x14ac:dyDescent="0.2">
      <c r="Y18349" s="396"/>
      <c r="Z18349" s="396"/>
      <c r="AA18349" s="441"/>
    </row>
    <row r="18350" spans="25:27" x14ac:dyDescent="0.2">
      <c r="Y18350" s="396"/>
      <c r="Z18350" s="396"/>
      <c r="AA18350" s="441"/>
    </row>
    <row r="18351" spans="25:27" x14ac:dyDescent="0.2">
      <c r="Y18351" s="396"/>
      <c r="Z18351" s="396"/>
      <c r="AA18351" s="441"/>
    </row>
    <row r="18352" spans="25:27" x14ac:dyDescent="0.2">
      <c r="Y18352" s="396"/>
      <c r="Z18352" s="396"/>
      <c r="AA18352" s="441"/>
    </row>
    <row r="18353" spans="25:27" x14ac:dyDescent="0.2">
      <c r="Y18353" s="396"/>
      <c r="Z18353" s="396"/>
      <c r="AA18353" s="441"/>
    </row>
    <row r="18354" spans="25:27" x14ac:dyDescent="0.2">
      <c r="Y18354" s="396"/>
      <c r="Z18354" s="396"/>
      <c r="AA18354" s="441"/>
    </row>
    <row r="18355" spans="25:27" x14ac:dyDescent="0.2">
      <c r="Y18355" s="396"/>
      <c r="Z18355" s="396"/>
      <c r="AA18355" s="441"/>
    </row>
    <row r="18356" spans="25:27" x14ac:dyDescent="0.2">
      <c r="Y18356" s="396"/>
      <c r="Z18356" s="396"/>
      <c r="AA18356" s="441"/>
    </row>
    <row r="18357" spans="25:27" x14ac:dyDescent="0.2">
      <c r="Y18357" s="396"/>
      <c r="Z18357" s="396"/>
      <c r="AA18357" s="441"/>
    </row>
    <row r="18358" spans="25:27" x14ac:dyDescent="0.2">
      <c r="Y18358" s="396"/>
      <c r="Z18358" s="396"/>
      <c r="AA18358" s="441"/>
    </row>
    <row r="18359" spans="25:27" x14ac:dyDescent="0.2">
      <c r="Y18359" s="396"/>
      <c r="Z18359" s="396"/>
      <c r="AA18359" s="441"/>
    </row>
    <row r="18360" spans="25:27" x14ac:dyDescent="0.2">
      <c r="Y18360" s="396"/>
      <c r="Z18360" s="396"/>
      <c r="AA18360" s="441"/>
    </row>
    <row r="18361" spans="25:27" x14ac:dyDescent="0.2">
      <c r="Y18361" s="396"/>
      <c r="Z18361" s="396"/>
      <c r="AA18361" s="441"/>
    </row>
    <row r="18362" spans="25:27" x14ac:dyDescent="0.2">
      <c r="Y18362" s="396"/>
      <c r="Z18362" s="396"/>
      <c r="AA18362" s="441"/>
    </row>
    <row r="18363" spans="25:27" x14ac:dyDescent="0.2">
      <c r="Y18363" s="396"/>
      <c r="Z18363" s="396"/>
      <c r="AA18363" s="441"/>
    </row>
    <row r="18364" spans="25:27" x14ac:dyDescent="0.2">
      <c r="Y18364" s="396"/>
      <c r="Z18364" s="396"/>
      <c r="AA18364" s="441"/>
    </row>
    <row r="18365" spans="25:27" x14ac:dyDescent="0.2">
      <c r="Y18365" s="396"/>
      <c r="Z18365" s="396"/>
      <c r="AA18365" s="441"/>
    </row>
    <row r="18366" spans="25:27" x14ac:dyDescent="0.2">
      <c r="Y18366" s="396"/>
      <c r="Z18366" s="396"/>
      <c r="AA18366" s="441"/>
    </row>
    <row r="18367" spans="25:27" x14ac:dyDescent="0.2">
      <c r="Y18367" s="396"/>
      <c r="Z18367" s="396"/>
      <c r="AA18367" s="441"/>
    </row>
    <row r="18368" spans="25:27" x14ac:dyDescent="0.2">
      <c r="Y18368" s="396"/>
      <c r="Z18368" s="396"/>
      <c r="AA18368" s="441"/>
    </row>
    <row r="18369" spans="25:27" x14ac:dyDescent="0.2">
      <c r="Y18369" s="396"/>
      <c r="Z18369" s="396"/>
      <c r="AA18369" s="441"/>
    </row>
    <row r="18370" spans="25:27" x14ac:dyDescent="0.2">
      <c r="Y18370" s="396"/>
      <c r="Z18370" s="396"/>
      <c r="AA18370" s="441"/>
    </row>
    <row r="18371" spans="25:27" x14ac:dyDescent="0.2">
      <c r="Y18371" s="396"/>
      <c r="Z18371" s="396"/>
      <c r="AA18371" s="441"/>
    </row>
    <row r="18372" spans="25:27" x14ac:dyDescent="0.2">
      <c r="Y18372" s="396"/>
      <c r="Z18372" s="396"/>
      <c r="AA18372" s="441"/>
    </row>
    <row r="18373" spans="25:27" x14ac:dyDescent="0.2">
      <c r="Y18373" s="396"/>
      <c r="Z18373" s="396"/>
      <c r="AA18373" s="441"/>
    </row>
    <row r="18374" spans="25:27" x14ac:dyDescent="0.2">
      <c r="Y18374" s="396"/>
      <c r="Z18374" s="396"/>
      <c r="AA18374" s="441"/>
    </row>
    <row r="18375" spans="25:27" x14ac:dyDescent="0.2">
      <c r="Y18375" s="396"/>
      <c r="Z18375" s="396"/>
      <c r="AA18375" s="441"/>
    </row>
    <row r="18376" spans="25:27" x14ac:dyDescent="0.2">
      <c r="Y18376" s="396"/>
      <c r="Z18376" s="396"/>
      <c r="AA18376" s="441"/>
    </row>
    <row r="18377" spans="25:27" x14ac:dyDescent="0.2">
      <c r="Y18377" s="396"/>
      <c r="Z18377" s="396"/>
      <c r="AA18377" s="441"/>
    </row>
    <row r="18378" spans="25:27" x14ac:dyDescent="0.2">
      <c r="Y18378" s="396"/>
      <c r="Z18378" s="396"/>
      <c r="AA18378" s="441"/>
    </row>
    <row r="18379" spans="25:27" x14ac:dyDescent="0.2">
      <c r="Y18379" s="396"/>
      <c r="Z18379" s="396"/>
      <c r="AA18379" s="441"/>
    </row>
    <row r="18380" spans="25:27" x14ac:dyDescent="0.2">
      <c r="Y18380" s="396"/>
      <c r="Z18380" s="396"/>
      <c r="AA18380" s="441"/>
    </row>
    <row r="18381" spans="25:27" x14ac:dyDescent="0.2">
      <c r="Y18381" s="396"/>
      <c r="Z18381" s="396"/>
      <c r="AA18381" s="441"/>
    </row>
    <row r="18382" spans="25:27" x14ac:dyDescent="0.2">
      <c r="Y18382" s="396"/>
      <c r="Z18382" s="396"/>
      <c r="AA18382" s="441"/>
    </row>
    <row r="18383" spans="25:27" x14ac:dyDescent="0.2">
      <c r="Y18383" s="396"/>
      <c r="Z18383" s="396"/>
      <c r="AA18383" s="441"/>
    </row>
    <row r="18384" spans="25:27" x14ac:dyDescent="0.2">
      <c r="Y18384" s="396"/>
      <c r="Z18384" s="396"/>
      <c r="AA18384" s="441"/>
    </row>
    <row r="18385" spans="25:27" x14ac:dyDescent="0.2">
      <c r="Y18385" s="396"/>
      <c r="Z18385" s="396"/>
      <c r="AA18385" s="441"/>
    </row>
    <row r="18386" spans="25:27" x14ac:dyDescent="0.2">
      <c r="Y18386" s="396"/>
      <c r="Z18386" s="396"/>
      <c r="AA18386" s="441"/>
    </row>
    <row r="18387" spans="25:27" x14ac:dyDescent="0.2">
      <c r="Y18387" s="396"/>
      <c r="Z18387" s="396"/>
      <c r="AA18387" s="441"/>
    </row>
    <row r="18388" spans="25:27" x14ac:dyDescent="0.2">
      <c r="Y18388" s="396"/>
      <c r="Z18388" s="396"/>
      <c r="AA18388" s="441"/>
    </row>
    <row r="18389" spans="25:27" x14ac:dyDescent="0.2">
      <c r="Y18389" s="396"/>
      <c r="Z18389" s="396"/>
      <c r="AA18389" s="441"/>
    </row>
    <row r="18390" spans="25:27" x14ac:dyDescent="0.2">
      <c r="Y18390" s="396"/>
      <c r="Z18390" s="396"/>
      <c r="AA18390" s="441"/>
    </row>
    <row r="18391" spans="25:27" x14ac:dyDescent="0.2">
      <c r="Y18391" s="396"/>
      <c r="Z18391" s="396"/>
      <c r="AA18391" s="441"/>
    </row>
    <row r="18392" spans="25:27" x14ac:dyDescent="0.2">
      <c r="Y18392" s="396"/>
      <c r="Z18392" s="396"/>
      <c r="AA18392" s="441"/>
    </row>
    <row r="18393" spans="25:27" x14ac:dyDescent="0.2">
      <c r="Y18393" s="396"/>
      <c r="Z18393" s="396"/>
      <c r="AA18393" s="441"/>
    </row>
    <row r="18394" spans="25:27" x14ac:dyDescent="0.2">
      <c r="Y18394" s="396"/>
      <c r="Z18394" s="396"/>
      <c r="AA18394" s="441"/>
    </row>
    <row r="18395" spans="25:27" x14ac:dyDescent="0.2">
      <c r="Y18395" s="396"/>
      <c r="Z18395" s="396"/>
      <c r="AA18395" s="441"/>
    </row>
    <row r="18396" spans="25:27" x14ac:dyDescent="0.2">
      <c r="Y18396" s="396"/>
      <c r="Z18396" s="396"/>
      <c r="AA18396" s="441"/>
    </row>
    <row r="18397" spans="25:27" x14ac:dyDescent="0.2">
      <c r="Y18397" s="396"/>
      <c r="Z18397" s="396"/>
      <c r="AA18397" s="441"/>
    </row>
    <row r="18398" spans="25:27" x14ac:dyDescent="0.2">
      <c r="Y18398" s="396"/>
      <c r="Z18398" s="396"/>
      <c r="AA18398" s="441"/>
    </row>
    <row r="18399" spans="25:27" x14ac:dyDescent="0.2">
      <c r="Y18399" s="396"/>
      <c r="Z18399" s="396"/>
      <c r="AA18399" s="441"/>
    </row>
    <row r="18400" spans="25:27" x14ac:dyDescent="0.2">
      <c r="Y18400" s="396"/>
      <c r="Z18400" s="396"/>
      <c r="AA18400" s="441"/>
    </row>
    <row r="18401" spans="25:27" x14ac:dyDescent="0.2">
      <c r="Y18401" s="396"/>
      <c r="Z18401" s="396"/>
      <c r="AA18401" s="441"/>
    </row>
    <row r="18402" spans="25:27" x14ac:dyDescent="0.2">
      <c r="Y18402" s="396"/>
      <c r="Z18402" s="396"/>
      <c r="AA18402" s="441"/>
    </row>
    <row r="18403" spans="25:27" x14ac:dyDescent="0.2">
      <c r="Y18403" s="396"/>
      <c r="Z18403" s="396"/>
      <c r="AA18403" s="441"/>
    </row>
    <row r="18404" spans="25:27" x14ac:dyDescent="0.2">
      <c r="Y18404" s="396"/>
      <c r="Z18404" s="396"/>
      <c r="AA18404" s="441"/>
    </row>
    <row r="18405" spans="25:27" x14ac:dyDescent="0.2">
      <c r="Y18405" s="396"/>
      <c r="Z18405" s="396"/>
      <c r="AA18405" s="441"/>
    </row>
    <row r="18406" spans="25:27" x14ac:dyDescent="0.2">
      <c r="Y18406" s="396"/>
      <c r="Z18406" s="396"/>
      <c r="AA18406" s="441"/>
    </row>
    <row r="18407" spans="25:27" x14ac:dyDescent="0.2">
      <c r="Y18407" s="396"/>
      <c r="Z18407" s="396"/>
      <c r="AA18407" s="441"/>
    </row>
    <row r="18408" spans="25:27" x14ac:dyDescent="0.2">
      <c r="Y18408" s="396"/>
      <c r="Z18408" s="396"/>
      <c r="AA18408" s="441"/>
    </row>
    <row r="18409" spans="25:27" x14ac:dyDescent="0.2">
      <c r="Y18409" s="396"/>
      <c r="Z18409" s="396"/>
      <c r="AA18409" s="441"/>
    </row>
    <row r="18410" spans="25:27" x14ac:dyDescent="0.2">
      <c r="Y18410" s="396"/>
      <c r="Z18410" s="396"/>
      <c r="AA18410" s="441"/>
    </row>
    <row r="18411" spans="25:27" x14ac:dyDescent="0.2">
      <c r="Y18411" s="396"/>
      <c r="Z18411" s="396"/>
      <c r="AA18411" s="441"/>
    </row>
    <row r="18412" spans="25:27" x14ac:dyDescent="0.2">
      <c r="Y18412" s="396"/>
      <c r="Z18412" s="396"/>
      <c r="AA18412" s="441"/>
    </row>
    <row r="18413" spans="25:27" x14ac:dyDescent="0.2">
      <c r="Y18413" s="396"/>
      <c r="Z18413" s="396"/>
      <c r="AA18413" s="441"/>
    </row>
    <row r="18414" spans="25:27" x14ac:dyDescent="0.2">
      <c r="Y18414" s="396"/>
      <c r="Z18414" s="396"/>
      <c r="AA18414" s="441"/>
    </row>
    <row r="18415" spans="25:27" x14ac:dyDescent="0.2">
      <c r="Y18415" s="396"/>
      <c r="Z18415" s="396"/>
      <c r="AA18415" s="441"/>
    </row>
    <row r="18416" spans="25:27" x14ac:dyDescent="0.2">
      <c r="Y18416" s="396"/>
      <c r="Z18416" s="396"/>
      <c r="AA18416" s="441"/>
    </row>
    <row r="18417" spans="25:27" x14ac:dyDescent="0.2">
      <c r="Y18417" s="396"/>
      <c r="Z18417" s="396"/>
      <c r="AA18417" s="441"/>
    </row>
    <row r="18418" spans="25:27" x14ac:dyDescent="0.2">
      <c r="Y18418" s="396"/>
      <c r="Z18418" s="396"/>
      <c r="AA18418" s="441"/>
    </row>
    <row r="18419" spans="25:27" x14ac:dyDescent="0.2">
      <c r="Y18419" s="396"/>
      <c r="Z18419" s="396"/>
      <c r="AA18419" s="441"/>
    </row>
    <row r="18420" spans="25:27" x14ac:dyDescent="0.2">
      <c r="Y18420" s="396"/>
      <c r="Z18420" s="396"/>
      <c r="AA18420" s="441"/>
    </row>
    <row r="18421" spans="25:27" x14ac:dyDescent="0.2">
      <c r="Y18421" s="396"/>
      <c r="Z18421" s="396"/>
      <c r="AA18421" s="441"/>
    </row>
    <row r="18422" spans="25:27" x14ac:dyDescent="0.2">
      <c r="Y18422" s="396"/>
      <c r="Z18422" s="396"/>
      <c r="AA18422" s="441"/>
    </row>
    <row r="18423" spans="25:27" x14ac:dyDescent="0.2">
      <c r="Y18423" s="396"/>
      <c r="Z18423" s="396"/>
      <c r="AA18423" s="441"/>
    </row>
    <row r="18424" spans="25:27" x14ac:dyDescent="0.2">
      <c r="Y18424" s="396"/>
      <c r="Z18424" s="396"/>
      <c r="AA18424" s="441"/>
    </row>
    <row r="18425" spans="25:27" x14ac:dyDescent="0.2">
      <c r="Y18425" s="396"/>
      <c r="Z18425" s="396"/>
      <c r="AA18425" s="441"/>
    </row>
    <row r="18426" spans="25:27" x14ac:dyDescent="0.2">
      <c r="Y18426" s="396"/>
      <c r="Z18426" s="396"/>
      <c r="AA18426" s="441"/>
    </row>
    <row r="18427" spans="25:27" x14ac:dyDescent="0.2">
      <c r="Y18427" s="396"/>
      <c r="Z18427" s="396"/>
      <c r="AA18427" s="441"/>
    </row>
    <row r="18428" spans="25:27" x14ac:dyDescent="0.2">
      <c r="Y18428" s="396"/>
      <c r="Z18428" s="396"/>
      <c r="AA18428" s="441"/>
    </row>
    <row r="18429" spans="25:27" x14ac:dyDescent="0.2">
      <c r="Y18429" s="396"/>
      <c r="Z18429" s="396"/>
      <c r="AA18429" s="441"/>
    </row>
    <row r="18430" spans="25:27" x14ac:dyDescent="0.2">
      <c r="Y18430" s="396"/>
      <c r="Z18430" s="396"/>
      <c r="AA18430" s="441"/>
    </row>
    <row r="18431" spans="25:27" x14ac:dyDescent="0.2">
      <c r="Y18431" s="396"/>
      <c r="Z18431" s="396"/>
      <c r="AA18431" s="441"/>
    </row>
    <row r="18432" spans="25:27" x14ac:dyDescent="0.2">
      <c r="Y18432" s="396"/>
      <c r="Z18432" s="396"/>
      <c r="AA18432" s="441"/>
    </row>
    <row r="18433" spans="25:27" x14ac:dyDescent="0.2">
      <c r="Y18433" s="396"/>
      <c r="Z18433" s="396"/>
      <c r="AA18433" s="441"/>
    </row>
    <row r="18434" spans="25:27" x14ac:dyDescent="0.2">
      <c r="Y18434" s="396"/>
      <c r="Z18434" s="396"/>
      <c r="AA18434" s="441"/>
    </row>
    <row r="18435" spans="25:27" x14ac:dyDescent="0.2">
      <c r="Y18435" s="396"/>
      <c r="Z18435" s="396"/>
      <c r="AA18435" s="441"/>
    </row>
    <row r="18436" spans="25:27" x14ac:dyDescent="0.2">
      <c r="Y18436" s="396"/>
      <c r="Z18436" s="396"/>
      <c r="AA18436" s="441"/>
    </row>
    <row r="18437" spans="25:27" x14ac:dyDescent="0.2">
      <c r="Y18437" s="396"/>
      <c r="Z18437" s="396"/>
      <c r="AA18437" s="441"/>
    </row>
    <row r="18438" spans="25:27" x14ac:dyDescent="0.2">
      <c r="Y18438" s="396"/>
      <c r="Z18438" s="396"/>
      <c r="AA18438" s="441"/>
    </row>
    <row r="18439" spans="25:27" x14ac:dyDescent="0.2">
      <c r="Y18439" s="396"/>
      <c r="Z18439" s="396"/>
      <c r="AA18439" s="441"/>
    </row>
    <row r="18440" spans="25:27" x14ac:dyDescent="0.2">
      <c r="Y18440" s="396"/>
      <c r="Z18440" s="396"/>
      <c r="AA18440" s="441"/>
    </row>
    <row r="18441" spans="25:27" x14ac:dyDescent="0.2">
      <c r="Y18441" s="396"/>
      <c r="Z18441" s="396"/>
      <c r="AA18441" s="441"/>
    </row>
    <row r="18442" spans="25:27" x14ac:dyDescent="0.2">
      <c r="Y18442" s="396"/>
      <c r="Z18442" s="396"/>
      <c r="AA18442" s="441"/>
    </row>
    <row r="18443" spans="25:27" x14ac:dyDescent="0.2">
      <c r="Y18443" s="396"/>
      <c r="Z18443" s="396"/>
      <c r="AA18443" s="441"/>
    </row>
    <row r="18444" spans="25:27" x14ac:dyDescent="0.2">
      <c r="Y18444" s="396"/>
      <c r="Z18444" s="396"/>
      <c r="AA18444" s="441"/>
    </row>
    <row r="18445" spans="25:27" x14ac:dyDescent="0.2">
      <c r="Y18445" s="396"/>
      <c r="Z18445" s="396"/>
      <c r="AA18445" s="441"/>
    </row>
    <row r="18446" spans="25:27" x14ac:dyDescent="0.2">
      <c r="Y18446" s="396"/>
      <c r="Z18446" s="396"/>
      <c r="AA18446" s="441"/>
    </row>
    <row r="18447" spans="25:27" x14ac:dyDescent="0.2">
      <c r="Y18447" s="396"/>
      <c r="Z18447" s="396"/>
      <c r="AA18447" s="441"/>
    </row>
    <row r="18448" spans="25:27" x14ac:dyDescent="0.2">
      <c r="Y18448" s="396"/>
      <c r="Z18448" s="396"/>
      <c r="AA18448" s="441"/>
    </row>
    <row r="18449" spans="25:27" x14ac:dyDescent="0.2">
      <c r="Y18449" s="396"/>
      <c r="Z18449" s="396"/>
      <c r="AA18449" s="441"/>
    </row>
    <row r="18450" spans="25:27" x14ac:dyDescent="0.2">
      <c r="Y18450" s="396"/>
      <c r="Z18450" s="396"/>
      <c r="AA18450" s="441"/>
    </row>
    <row r="18451" spans="25:27" x14ac:dyDescent="0.2">
      <c r="Y18451" s="396"/>
      <c r="Z18451" s="396"/>
      <c r="AA18451" s="441"/>
    </row>
    <row r="18452" spans="25:27" x14ac:dyDescent="0.2">
      <c r="Y18452" s="396"/>
      <c r="Z18452" s="396"/>
      <c r="AA18452" s="441"/>
    </row>
    <row r="18453" spans="25:27" x14ac:dyDescent="0.2">
      <c r="Y18453" s="396"/>
      <c r="Z18453" s="396"/>
      <c r="AA18453" s="441"/>
    </row>
    <row r="18454" spans="25:27" x14ac:dyDescent="0.2">
      <c r="Y18454" s="396"/>
      <c r="Z18454" s="396"/>
      <c r="AA18454" s="441"/>
    </row>
    <row r="18455" spans="25:27" x14ac:dyDescent="0.2">
      <c r="Y18455" s="396"/>
      <c r="Z18455" s="396"/>
      <c r="AA18455" s="441"/>
    </row>
    <row r="18456" spans="25:27" x14ac:dyDescent="0.2">
      <c r="Y18456" s="396"/>
      <c r="Z18456" s="396"/>
      <c r="AA18456" s="441"/>
    </row>
    <row r="18457" spans="25:27" x14ac:dyDescent="0.2">
      <c r="Y18457" s="396"/>
      <c r="Z18457" s="396"/>
      <c r="AA18457" s="441"/>
    </row>
    <row r="18458" spans="25:27" x14ac:dyDescent="0.2">
      <c r="Y18458" s="396"/>
      <c r="Z18458" s="396"/>
      <c r="AA18458" s="441"/>
    </row>
    <row r="18459" spans="25:27" x14ac:dyDescent="0.2">
      <c r="Y18459" s="396"/>
      <c r="Z18459" s="396"/>
      <c r="AA18459" s="441"/>
    </row>
    <row r="18460" spans="25:27" x14ac:dyDescent="0.2">
      <c r="Y18460" s="396"/>
      <c r="Z18460" s="396"/>
      <c r="AA18460" s="441"/>
    </row>
    <row r="18461" spans="25:27" x14ac:dyDescent="0.2">
      <c r="Y18461" s="396"/>
      <c r="Z18461" s="396"/>
      <c r="AA18461" s="441"/>
    </row>
    <row r="18462" spans="25:27" x14ac:dyDescent="0.2">
      <c r="Y18462" s="396"/>
      <c r="Z18462" s="396"/>
      <c r="AA18462" s="441"/>
    </row>
    <row r="18463" spans="25:27" x14ac:dyDescent="0.2">
      <c r="Y18463" s="396"/>
      <c r="Z18463" s="396"/>
      <c r="AA18463" s="441"/>
    </row>
    <row r="18464" spans="25:27" x14ac:dyDescent="0.2">
      <c r="Y18464" s="396"/>
      <c r="Z18464" s="396"/>
      <c r="AA18464" s="441"/>
    </row>
    <row r="18465" spans="25:27" x14ac:dyDescent="0.2">
      <c r="Y18465" s="396"/>
      <c r="Z18465" s="396"/>
      <c r="AA18465" s="441"/>
    </row>
    <row r="18466" spans="25:27" x14ac:dyDescent="0.2">
      <c r="Y18466" s="396"/>
      <c r="Z18466" s="396"/>
      <c r="AA18466" s="441"/>
    </row>
    <row r="18467" spans="25:27" x14ac:dyDescent="0.2">
      <c r="Y18467" s="396"/>
      <c r="Z18467" s="396"/>
      <c r="AA18467" s="441"/>
    </row>
    <row r="18468" spans="25:27" x14ac:dyDescent="0.2">
      <c r="Y18468" s="396"/>
      <c r="Z18468" s="396"/>
      <c r="AA18468" s="441"/>
    </row>
    <row r="18469" spans="25:27" x14ac:dyDescent="0.2">
      <c r="Y18469" s="396"/>
      <c r="Z18469" s="396"/>
      <c r="AA18469" s="441"/>
    </row>
    <row r="18470" spans="25:27" x14ac:dyDescent="0.2">
      <c r="Y18470" s="396"/>
      <c r="Z18470" s="396"/>
      <c r="AA18470" s="441"/>
    </row>
    <row r="18471" spans="25:27" x14ac:dyDescent="0.2">
      <c r="Y18471" s="396"/>
      <c r="Z18471" s="396"/>
      <c r="AA18471" s="441"/>
    </row>
    <row r="18472" spans="25:27" x14ac:dyDescent="0.2">
      <c r="Y18472" s="396"/>
      <c r="Z18472" s="396"/>
      <c r="AA18472" s="441"/>
    </row>
    <row r="18473" spans="25:27" x14ac:dyDescent="0.2">
      <c r="Y18473" s="396"/>
      <c r="Z18473" s="396"/>
      <c r="AA18473" s="441"/>
    </row>
    <row r="18474" spans="25:27" x14ac:dyDescent="0.2">
      <c r="Y18474" s="396"/>
      <c r="Z18474" s="396"/>
      <c r="AA18474" s="441"/>
    </row>
    <row r="18475" spans="25:27" x14ac:dyDescent="0.2">
      <c r="Y18475" s="396"/>
      <c r="Z18475" s="396"/>
      <c r="AA18475" s="441"/>
    </row>
    <row r="18476" spans="25:27" x14ac:dyDescent="0.2">
      <c r="Y18476" s="396"/>
      <c r="Z18476" s="396"/>
      <c r="AA18476" s="441"/>
    </row>
    <row r="18477" spans="25:27" x14ac:dyDescent="0.2">
      <c r="Y18477" s="396"/>
      <c r="Z18477" s="396"/>
      <c r="AA18477" s="441"/>
    </row>
    <row r="18478" spans="25:27" x14ac:dyDescent="0.2">
      <c r="Y18478" s="396"/>
      <c r="Z18478" s="396"/>
      <c r="AA18478" s="441"/>
    </row>
    <row r="18479" spans="25:27" x14ac:dyDescent="0.2">
      <c r="Y18479" s="396"/>
      <c r="Z18479" s="396"/>
      <c r="AA18479" s="441"/>
    </row>
    <row r="18480" spans="25:27" x14ac:dyDescent="0.2">
      <c r="Y18480" s="396"/>
      <c r="Z18480" s="396"/>
      <c r="AA18480" s="441"/>
    </row>
    <row r="18481" spans="25:27" x14ac:dyDescent="0.2">
      <c r="Y18481" s="396"/>
      <c r="Z18481" s="396"/>
      <c r="AA18481" s="441"/>
    </row>
    <row r="18482" spans="25:27" x14ac:dyDescent="0.2">
      <c r="Y18482" s="396"/>
      <c r="Z18482" s="396"/>
      <c r="AA18482" s="441"/>
    </row>
    <row r="18483" spans="25:27" x14ac:dyDescent="0.2">
      <c r="Y18483" s="396"/>
      <c r="Z18483" s="396"/>
      <c r="AA18483" s="441"/>
    </row>
    <row r="18484" spans="25:27" x14ac:dyDescent="0.2">
      <c r="Y18484" s="396"/>
      <c r="Z18484" s="396"/>
      <c r="AA18484" s="441"/>
    </row>
    <row r="18485" spans="25:27" x14ac:dyDescent="0.2">
      <c r="Y18485" s="396"/>
      <c r="Z18485" s="396"/>
      <c r="AA18485" s="441"/>
    </row>
    <row r="18486" spans="25:27" x14ac:dyDescent="0.2">
      <c r="Y18486" s="396"/>
      <c r="Z18486" s="396"/>
      <c r="AA18486" s="441"/>
    </row>
    <row r="18487" spans="25:27" x14ac:dyDescent="0.2">
      <c r="Y18487" s="396"/>
      <c r="Z18487" s="396"/>
      <c r="AA18487" s="441"/>
    </row>
    <row r="18488" spans="25:27" x14ac:dyDescent="0.2">
      <c r="Y18488" s="396"/>
      <c r="Z18488" s="396"/>
      <c r="AA18488" s="441"/>
    </row>
    <row r="18489" spans="25:27" x14ac:dyDescent="0.2">
      <c r="Y18489" s="396"/>
      <c r="Z18489" s="396"/>
      <c r="AA18489" s="441"/>
    </row>
    <row r="18490" spans="25:27" x14ac:dyDescent="0.2">
      <c r="Y18490" s="396"/>
      <c r="Z18490" s="396"/>
      <c r="AA18490" s="441"/>
    </row>
    <row r="18491" spans="25:27" x14ac:dyDescent="0.2">
      <c r="Y18491" s="396"/>
      <c r="Z18491" s="396"/>
      <c r="AA18491" s="441"/>
    </row>
    <row r="18492" spans="25:27" x14ac:dyDescent="0.2">
      <c r="Y18492" s="396"/>
      <c r="Z18492" s="396"/>
      <c r="AA18492" s="441"/>
    </row>
    <row r="18493" spans="25:27" x14ac:dyDescent="0.2">
      <c r="Y18493" s="396"/>
      <c r="Z18493" s="396"/>
      <c r="AA18493" s="441"/>
    </row>
    <row r="18494" spans="25:27" x14ac:dyDescent="0.2">
      <c r="Y18494" s="396"/>
      <c r="Z18494" s="396"/>
      <c r="AA18494" s="441"/>
    </row>
    <row r="18495" spans="25:27" x14ac:dyDescent="0.2">
      <c r="Y18495" s="396"/>
      <c r="Z18495" s="396"/>
      <c r="AA18495" s="441"/>
    </row>
    <row r="18496" spans="25:27" x14ac:dyDescent="0.2">
      <c r="Y18496" s="396"/>
      <c r="Z18496" s="396"/>
      <c r="AA18496" s="441"/>
    </row>
    <row r="18497" spans="25:27" x14ac:dyDescent="0.2">
      <c r="Y18497" s="396"/>
      <c r="Z18497" s="396"/>
      <c r="AA18497" s="441"/>
    </row>
    <row r="18498" spans="25:27" x14ac:dyDescent="0.2">
      <c r="Y18498" s="396"/>
      <c r="Z18498" s="396"/>
      <c r="AA18498" s="441"/>
    </row>
    <row r="18499" spans="25:27" x14ac:dyDescent="0.2">
      <c r="Y18499" s="396"/>
      <c r="Z18499" s="396"/>
      <c r="AA18499" s="441"/>
    </row>
    <row r="18500" spans="25:27" x14ac:dyDescent="0.2">
      <c r="Y18500" s="396"/>
      <c r="Z18500" s="396"/>
      <c r="AA18500" s="441"/>
    </row>
    <row r="18501" spans="25:27" x14ac:dyDescent="0.2">
      <c r="Y18501" s="396"/>
      <c r="Z18501" s="396"/>
      <c r="AA18501" s="441"/>
    </row>
    <row r="18502" spans="25:27" x14ac:dyDescent="0.2">
      <c r="Y18502" s="396"/>
      <c r="Z18502" s="396"/>
      <c r="AA18502" s="441"/>
    </row>
    <row r="18503" spans="25:27" x14ac:dyDescent="0.2">
      <c r="Y18503" s="396"/>
      <c r="Z18503" s="396"/>
      <c r="AA18503" s="441"/>
    </row>
    <row r="18504" spans="25:27" x14ac:dyDescent="0.2">
      <c r="Y18504" s="396"/>
      <c r="Z18504" s="396"/>
      <c r="AA18504" s="441"/>
    </row>
    <row r="18505" spans="25:27" x14ac:dyDescent="0.2">
      <c r="Y18505" s="396"/>
      <c r="Z18505" s="396"/>
      <c r="AA18505" s="441"/>
    </row>
    <row r="18506" spans="25:27" x14ac:dyDescent="0.2">
      <c r="Y18506" s="396"/>
      <c r="Z18506" s="396"/>
      <c r="AA18506" s="441"/>
    </row>
    <row r="18507" spans="25:27" x14ac:dyDescent="0.2">
      <c r="Y18507" s="396"/>
      <c r="Z18507" s="396"/>
      <c r="AA18507" s="441"/>
    </row>
    <row r="18508" spans="25:27" x14ac:dyDescent="0.2">
      <c r="Y18508" s="396"/>
      <c r="Z18508" s="396"/>
      <c r="AA18508" s="441"/>
    </row>
    <row r="18509" spans="25:27" x14ac:dyDescent="0.2">
      <c r="Y18509" s="396"/>
      <c r="Z18509" s="396"/>
      <c r="AA18509" s="441"/>
    </row>
    <row r="18510" spans="25:27" x14ac:dyDescent="0.2">
      <c r="Y18510" s="396"/>
      <c r="Z18510" s="396"/>
      <c r="AA18510" s="441"/>
    </row>
    <row r="18511" spans="25:27" x14ac:dyDescent="0.2">
      <c r="Y18511" s="396"/>
      <c r="Z18511" s="396"/>
      <c r="AA18511" s="441"/>
    </row>
    <row r="18512" spans="25:27" x14ac:dyDescent="0.2">
      <c r="Y18512" s="396"/>
      <c r="Z18512" s="396"/>
      <c r="AA18512" s="441"/>
    </row>
    <row r="18513" spans="25:27" x14ac:dyDescent="0.2">
      <c r="Y18513" s="396"/>
      <c r="Z18513" s="396"/>
      <c r="AA18513" s="441"/>
    </row>
    <row r="18514" spans="25:27" x14ac:dyDescent="0.2">
      <c r="Y18514" s="396"/>
      <c r="Z18514" s="396"/>
      <c r="AA18514" s="441"/>
    </row>
    <row r="18515" spans="25:27" x14ac:dyDescent="0.2">
      <c r="Y18515" s="396"/>
      <c r="Z18515" s="396"/>
      <c r="AA18515" s="441"/>
    </row>
    <row r="18516" spans="25:27" x14ac:dyDescent="0.2">
      <c r="Y18516" s="396"/>
      <c r="Z18516" s="396"/>
      <c r="AA18516" s="441"/>
    </row>
    <row r="18517" spans="25:27" x14ac:dyDescent="0.2">
      <c r="Y18517" s="396"/>
      <c r="Z18517" s="396"/>
      <c r="AA18517" s="441"/>
    </row>
    <row r="18518" spans="25:27" x14ac:dyDescent="0.2">
      <c r="Y18518" s="396"/>
      <c r="Z18518" s="396"/>
      <c r="AA18518" s="441"/>
    </row>
    <row r="18519" spans="25:27" x14ac:dyDescent="0.2">
      <c r="Y18519" s="396"/>
      <c r="Z18519" s="396"/>
      <c r="AA18519" s="441"/>
    </row>
    <row r="18520" spans="25:27" x14ac:dyDescent="0.2">
      <c r="Y18520" s="396"/>
      <c r="Z18520" s="396"/>
      <c r="AA18520" s="441"/>
    </row>
    <row r="18521" spans="25:27" x14ac:dyDescent="0.2">
      <c r="Y18521" s="396"/>
      <c r="Z18521" s="396"/>
      <c r="AA18521" s="441"/>
    </row>
    <row r="18522" spans="25:27" x14ac:dyDescent="0.2">
      <c r="Y18522" s="396"/>
      <c r="Z18522" s="396"/>
      <c r="AA18522" s="441"/>
    </row>
    <row r="18523" spans="25:27" x14ac:dyDescent="0.2">
      <c r="Y18523" s="396"/>
      <c r="Z18523" s="396"/>
      <c r="AA18523" s="441"/>
    </row>
    <row r="18524" spans="25:27" x14ac:dyDescent="0.2">
      <c r="Y18524" s="396"/>
      <c r="Z18524" s="396"/>
      <c r="AA18524" s="441"/>
    </row>
    <row r="18525" spans="25:27" x14ac:dyDescent="0.2">
      <c r="Y18525" s="396"/>
      <c r="Z18525" s="396"/>
      <c r="AA18525" s="441"/>
    </row>
    <row r="18526" spans="25:27" x14ac:dyDescent="0.2">
      <c r="Y18526" s="396"/>
      <c r="Z18526" s="396"/>
      <c r="AA18526" s="441"/>
    </row>
    <row r="18527" spans="25:27" x14ac:dyDescent="0.2">
      <c r="Y18527" s="396"/>
      <c r="Z18527" s="396"/>
      <c r="AA18527" s="441"/>
    </row>
    <row r="18528" spans="25:27" x14ac:dyDescent="0.2">
      <c r="Y18528" s="396"/>
      <c r="Z18528" s="396"/>
      <c r="AA18528" s="441"/>
    </row>
    <row r="18529" spans="25:27" x14ac:dyDescent="0.2">
      <c r="Y18529" s="396"/>
      <c r="Z18529" s="396"/>
      <c r="AA18529" s="441"/>
    </row>
    <row r="18530" spans="25:27" x14ac:dyDescent="0.2">
      <c r="Y18530" s="396"/>
      <c r="Z18530" s="396"/>
      <c r="AA18530" s="441"/>
    </row>
    <row r="18531" spans="25:27" x14ac:dyDescent="0.2">
      <c r="Y18531" s="396"/>
      <c r="Z18531" s="396"/>
      <c r="AA18531" s="441"/>
    </row>
    <row r="18532" spans="25:27" x14ac:dyDescent="0.2">
      <c r="Y18532" s="396"/>
      <c r="Z18532" s="396"/>
      <c r="AA18532" s="441"/>
    </row>
    <row r="18533" spans="25:27" x14ac:dyDescent="0.2">
      <c r="Y18533" s="396"/>
      <c r="Z18533" s="396"/>
      <c r="AA18533" s="441"/>
    </row>
    <row r="18534" spans="25:27" x14ac:dyDescent="0.2">
      <c r="Y18534" s="396"/>
      <c r="Z18534" s="396"/>
      <c r="AA18534" s="441"/>
    </row>
    <row r="18535" spans="25:27" x14ac:dyDescent="0.2">
      <c r="Y18535" s="396"/>
      <c r="Z18535" s="396"/>
      <c r="AA18535" s="441"/>
    </row>
    <row r="18536" spans="25:27" x14ac:dyDescent="0.2">
      <c r="Y18536" s="396"/>
      <c r="Z18536" s="396"/>
      <c r="AA18536" s="441"/>
    </row>
    <row r="18537" spans="25:27" x14ac:dyDescent="0.2">
      <c r="Y18537" s="396"/>
      <c r="Z18537" s="396"/>
      <c r="AA18537" s="441"/>
    </row>
    <row r="18538" spans="25:27" x14ac:dyDescent="0.2">
      <c r="Y18538" s="396"/>
      <c r="Z18538" s="396"/>
      <c r="AA18538" s="441"/>
    </row>
    <row r="18539" spans="25:27" x14ac:dyDescent="0.2">
      <c r="Y18539" s="396"/>
      <c r="Z18539" s="396"/>
      <c r="AA18539" s="441"/>
    </row>
    <row r="18540" spans="25:27" x14ac:dyDescent="0.2">
      <c r="Y18540" s="396"/>
      <c r="Z18540" s="396"/>
      <c r="AA18540" s="441"/>
    </row>
    <row r="18541" spans="25:27" x14ac:dyDescent="0.2">
      <c r="Y18541" s="396"/>
      <c r="Z18541" s="396"/>
      <c r="AA18541" s="441"/>
    </row>
    <row r="18542" spans="25:27" x14ac:dyDescent="0.2">
      <c r="Y18542" s="396"/>
      <c r="Z18542" s="396"/>
      <c r="AA18542" s="441"/>
    </row>
    <row r="18543" spans="25:27" x14ac:dyDescent="0.2">
      <c r="Y18543" s="396"/>
      <c r="Z18543" s="396"/>
      <c r="AA18543" s="441"/>
    </row>
    <row r="18544" spans="25:27" x14ac:dyDescent="0.2">
      <c r="Y18544" s="396"/>
      <c r="Z18544" s="396"/>
      <c r="AA18544" s="441"/>
    </row>
    <row r="18545" spans="25:27" x14ac:dyDescent="0.2">
      <c r="Y18545" s="396"/>
      <c r="Z18545" s="396"/>
      <c r="AA18545" s="441"/>
    </row>
    <row r="18546" spans="25:27" x14ac:dyDescent="0.2">
      <c r="Y18546" s="396"/>
      <c r="Z18546" s="396"/>
      <c r="AA18546" s="441"/>
    </row>
    <row r="18547" spans="25:27" x14ac:dyDescent="0.2">
      <c r="Y18547" s="396"/>
      <c r="Z18547" s="396"/>
      <c r="AA18547" s="441"/>
    </row>
    <row r="18548" spans="25:27" x14ac:dyDescent="0.2">
      <c r="Y18548" s="396"/>
      <c r="Z18548" s="396"/>
      <c r="AA18548" s="441"/>
    </row>
    <row r="18549" spans="25:27" x14ac:dyDescent="0.2">
      <c r="Y18549" s="396"/>
      <c r="Z18549" s="396"/>
      <c r="AA18549" s="441"/>
    </row>
    <row r="18550" spans="25:27" x14ac:dyDescent="0.2">
      <c r="Y18550" s="396"/>
      <c r="Z18550" s="396"/>
      <c r="AA18550" s="441"/>
    </row>
    <row r="18551" spans="25:27" x14ac:dyDescent="0.2">
      <c r="Y18551" s="396"/>
      <c r="Z18551" s="396"/>
      <c r="AA18551" s="441"/>
    </row>
    <row r="18552" spans="25:27" x14ac:dyDescent="0.2">
      <c r="Y18552" s="396"/>
      <c r="Z18552" s="396"/>
      <c r="AA18552" s="441"/>
    </row>
    <row r="18553" spans="25:27" x14ac:dyDescent="0.2">
      <c r="Y18553" s="396"/>
      <c r="Z18553" s="396"/>
      <c r="AA18553" s="441"/>
    </row>
    <row r="18554" spans="25:27" x14ac:dyDescent="0.2">
      <c r="Y18554" s="396"/>
      <c r="Z18554" s="396"/>
      <c r="AA18554" s="441"/>
    </row>
    <row r="18555" spans="25:27" x14ac:dyDescent="0.2">
      <c r="Y18555" s="396"/>
      <c r="Z18555" s="396"/>
      <c r="AA18555" s="441"/>
    </row>
    <row r="18556" spans="25:27" x14ac:dyDescent="0.2">
      <c r="Y18556" s="396"/>
      <c r="Z18556" s="396"/>
      <c r="AA18556" s="441"/>
    </row>
    <row r="18557" spans="25:27" x14ac:dyDescent="0.2">
      <c r="Y18557" s="396"/>
      <c r="Z18557" s="396"/>
      <c r="AA18557" s="441"/>
    </row>
    <row r="18558" spans="25:27" x14ac:dyDescent="0.2">
      <c r="Y18558" s="396"/>
      <c r="Z18558" s="396"/>
      <c r="AA18558" s="441"/>
    </row>
    <row r="18559" spans="25:27" x14ac:dyDescent="0.2">
      <c r="Y18559" s="396"/>
      <c r="Z18559" s="396"/>
      <c r="AA18559" s="441"/>
    </row>
    <row r="18560" spans="25:27" x14ac:dyDescent="0.2">
      <c r="Y18560" s="396"/>
      <c r="Z18560" s="396"/>
      <c r="AA18560" s="441"/>
    </row>
    <row r="18561" spans="25:27" x14ac:dyDescent="0.2">
      <c r="Y18561" s="396"/>
      <c r="Z18561" s="396"/>
      <c r="AA18561" s="441"/>
    </row>
    <row r="18562" spans="25:27" x14ac:dyDescent="0.2">
      <c r="Y18562" s="396"/>
      <c r="Z18562" s="396"/>
      <c r="AA18562" s="441"/>
    </row>
    <row r="18563" spans="25:27" x14ac:dyDescent="0.2">
      <c r="Y18563" s="396"/>
      <c r="Z18563" s="396"/>
      <c r="AA18563" s="441"/>
    </row>
    <row r="18564" spans="25:27" x14ac:dyDescent="0.2">
      <c r="Y18564" s="396"/>
      <c r="Z18564" s="396"/>
      <c r="AA18564" s="441"/>
    </row>
    <row r="18565" spans="25:27" x14ac:dyDescent="0.2">
      <c r="Y18565" s="396"/>
      <c r="Z18565" s="396"/>
      <c r="AA18565" s="441"/>
    </row>
    <row r="18566" spans="25:27" x14ac:dyDescent="0.2">
      <c r="Y18566" s="396"/>
      <c r="Z18566" s="396"/>
      <c r="AA18566" s="441"/>
    </row>
    <row r="18567" spans="25:27" x14ac:dyDescent="0.2">
      <c r="Y18567" s="396"/>
      <c r="Z18567" s="396"/>
      <c r="AA18567" s="441"/>
    </row>
    <row r="18568" spans="25:27" x14ac:dyDescent="0.2">
      <c r="Y18568" s="396"/>
      <c r="Z18568" s="396"/>
      <c r="AA18568" s="441"/>
    </row>
    <row r="18569" spans="25:27" x14ac:dyDescent="0.2">
      <c r="Y18569" s="396"/>
      <c r="Z18569" s="396"/>
      <c r="AA18569" s="441"/>
    </row>
    <row r="18570" spans="25:27" x14ac:dyDescent="0.2">
      <c r="Y18570" s="396"/>
      <c r="Z18570" s="396"/>
      <c r="AA18570" s="441"/>
    </row>
    <row r="18571" spans="25:27" x14ac:dyDescent="0.2">
      <c r="Y18571" s="396"/>
      <c r="Z18571" s="396"/>
      <c r="AA18571" s="441"/>
    </row>
    <row r="18572" spans="25:27" x14ac:dyDescent="0.2">
      <c r="Y18572" s="396"/>
      <c r="Z18572" s="396"/>
      <c r="AA18572" s="441"/>
    </row>
    <row r="18573" spans="25:27" x14ac:dyDescent="0.2">
      <c r="Y18573" s="396"/>
      <c r="Z18573" s="396"/>
      <c r="AA18573" s="441"/>
    </row>
    <row r="18574" spans="25:27" x14ac:dyDescent="0.2">
      <c r="Y18574" s="396"/>
      <c r="Z18574" s="396"/>
      <c r="AA18574" s="441"/>
    </row>
    <row r="18575" spans="25:27" x14ac:dyDescent="0.2">
      <c r="Y18575" s="396"/>
      <c r="Z18575" s="396"/>
      <c r="AA18575" s="441"/>
    </row>
    <row r="18576" spans="25:27" x14ac:dyDescent="0.2">
      <c r="Y18576" s="396"/>
      <c r="Z18576" s="396"/>
      <c r="AA18576" s="441"/>
    </row>
    <row r="18577" spans="25:27" x14ac:dyDescent="0.2">
      <c r="Y18577" s="396"/>
      <c r="Z18577" s="396"/>
      <c r="AA18577" s="441"/>
    </row>
    <row r="18578" spans="25:27" x14ac:dyDescent="0.2">
      <c r="Y18578" s="396"/>
      <c r="Z18578" s="396"/>
      <c r="AA18578" s="441"/>
    </row>
    <row r="18579" spans="25:27" x14ac:dyDescent="0.2">
      <c r="Y18579" s="396"/>
      <c r="Z18579" s="396"/>
      <c r="AA18579" s="441"/>
    </row>
    <row r="18580" spans="25:27" x14ac:dyDescent="0.2">
      <c r="Y18580" s="396"/>
      <c r="Z18580" s="396"/>
      <c r="AA18580" s="441"/>
    </row>
    <row r="18581" spans="25:27" x14ac:dyDescent="0.2">
      <c r="Y18581" s="396"/>
      <c r="Z18581" s="396"/>
      <c r="AA18581" s="441"/>
    </row>
    <row r="18582" spans="25:27" x14ac:dyDescent="0.2">
      <c r="Y18582" s="396"/>
      <c r="Z18582" s="396"/>
      <c r="AA18582" s="441"/>
    </row>
    <row r="18583" spans="25:27" x14ac:dyDescent="0.2">
      <c r="Y18583" s="396"/>
      <c r="Z18583" s="396"/>
      <c r="AA18583" s="441"/>
    </row>
    <row r="18584" spans="25:27" x14ac:dyDescent="0.2">
      <c r="Y18584" s="396"/>
      <c r="Z18584" s="396"/>
      <c r="AA18584" s="441"/>
    </row>
    <row r="18585" spans="25:27" x14ac:dyDescent="0.2">
      <c r="Y18585" s="396"/>
      <c r="Z18585" s="396"/>
      <c r="AA18585" s="441"/>
    </row>
    <row r="18586" spans="25:27" x14ac:dyDescent="0.2">
      <c r="Y18586" s="396"/>
      <c r="Z18586" s="396"/>
      <c r="AA18586" s="441"/>
    </row>
    <row r="18587" spans="25:27" x14ac:dyDescent="0.2">
      <c r="Y18587" s="396"/>
      <c r="Z18587" s="396"/>
      <c r="AA18587" s="441"/>
    </row>
    <row r="18588" spans="25:27" x14ac:dyDescent="0.2">
      <c r="Y18588" s="396"/>
      <c r="Z18588" s="396"/>
      <c r="AA18588" s="441"/>
    </row>
    <row r="18589" spans="25:27" x14ac:dyDescent="0.2">
      <c r="Y18589" s="396"/>
      <c r="Z18589" s="396"/>
      <c r="AA18589" s="441"/>
    </row>
    <row r="18590" spans="25:27" x14ac:dyDescent="0.2">
      <c r="Y18590" s="396"/>
      <c r="Z18590" s="396"/>
      <c r="AA18590" s="441"/>
    </row>
    <row r="18591" spans="25:27" x14ac:dyDescent="0.2">
      <c r="Y18591" s="396"/>
      <c r="Z18591" s="396"/>
      <c r="AA18591" s="441"/>
    </row>
    <row r="18592" spans="25:27" x14ac:dyDescent="0.2">
      <c r="Y18592" s="396"/>
      <c r="Z18592" s="396"/>
      <c r="AA18592" s="441"/>
    </row>
    <row r="18593" spans="25:27" x14ac:dyDescent="0.2">
      <c r="Y18593" s="396"/>
      <c r="Z18593" s="396"/>
      <c r="AA18593" s="441"/>
    </row>
    <row r="18594" spans="25:27" x14ac:dyDescent="0.2">
      <c r="Y18594" s="396"/>
      <c r="Z18594" s="396"/>
      <c r="AA18594" s="441"/>
    </row>
    <row r="18595" spans="25:27" x14ac:dyDescent="0.2">
      <c r="Y18595" s="396"/>
      <c r="Z18595" s="396"/>
      <c r="AA18595" s="441"/>
    </row>
    <row r="18596" spans="25:27" x14ac:dyDescent="0.2">
      <c r="Y18596" s="396"/>
      <c r="Z18596" s="396"/>
      <c r="AA18596" s="441"/>
    </row>
    <row r="18597" spans="25:27" x14ac:dyDescent="0.2">
      <c r="Y18597" s="396"/>
      <c r="Z18597" s="396"/>
      <c r="AA18597" s="441"/>
    </row>
    <row r="18598" spans="25:27" x14ac:dyDescent="0.2">
      <c r="Y18598" s="396"/>
      <c r="Z18598" s="396"/>
      <c r="AA18598" s="441"/>
    </row>
    <row r="18599" spans="25:27" x14ac:dyDescent="0.2">
      <c r="Y18599" s="396"/>
      <c r="Z18599" s="396"/>
      <c r="AA18599" s="441"/>
    </row>
    <row r="18600" spans="25:27" x14ac:dyDescent="0.2">
      <c r="Y18600" s="396"/>
      <c r="Z18600" s="396"/>
      <c r="AA18600" s="441"/>
    </row>
    <row r="18601" spans="25:27" x14ac:dyDescent="0.2">
      <c r="Y18601" s="396"/>
      <c r="Z18601" s="396"/>
      <c r="AA18601" s="441"/>
    </row>
    <row r="18602" spans="25:27" x14ac:dyDescent="0.2">
      <c r="Y18602" s="396"/>
      <c r="Z18602" s="396"/>
      <c r="AA18602" s="441"/>
    </row>
    <row r="18603" spans="25:27" x14ac:dyDescent="0.2">
      <c r="Y18603" s="396"/>
      <c r="Z18603" s="396"/>
      <c r="AA18603" s="441"/>
    </row>
    <row r="18604" spans="25:27" x14ac:dyDescent="0.2">
      <c r="Y18604" s="396"/>
      <c r="Z18604" s="396"/>
      <c r="AA18604" s="441"/>
    </row>
    <row r="18605" spans="25:27" x14ac:dyDescent="0.2">
      <c r="Y18605" s="396"/>
      <c r="Z18605" s="396"/>
      <c r="AA18605" s="441"/>
    </row>
    <row r="18606" spans="25:27" x14ac:dyDescent="0.2">
      <c r="Y18606" s="396"/>
      <c r="Z18606" s="396"/>
      <c r="AA18606" s="441"/>
    </row>
    <row r="18607" spans="25:27" x14ac:dyDescent="0.2">
      <c r="Y18607" s="396"/>
      <c r="Z18607" s="396"/>
      <c r="AA18607" s="441"/>
    </row>
    <row r="18608" spans="25:27" x14ac:dyDescent="0.2">
      <c r="Y18608" s="396"/>
      <c r="Z18608" s="396"/>
      <c r="AA18608" s="441"/>
    </row>
    <row r="18609" spans="25:27" x14ac:dyDescent="0.2">
      <c r="Y18609" s="396"/>
      <c r="Z18609" s="396"/>
      <c r="AA18609" s="441"/>
    </row>
    <row r="18610" spans="25:27" x14ac:dyDescent="0.2">
      <c r="Y18610" s="396"/>
      <c r="Z18610" s="396"/>
      <c r="AA18610" s="441"/>
    </row>
    <row r="18611" spans="25:27" x14ac:dyDescent="0.2">
      <c r="Y18611" s="396"/>
      <c r="Z18611" s="396"/>
      <c r="AA18611" s="441"/>
    </row>
    <row r="18612" spans="25:27" x14ac:dyDescent="0.2">
      <c r="Y18612" s="396"/>
      <c r="Z18612" s="396"/>
      <c r="AA18612" s="441"/>
    </row>
    <row r="18613" spans="25:27" x14ac:dyDescent="0.2">
      <c r="Y18613" s="396"/>
      <c r="Z18613" s="396"/>
      <c r="AA18613" s="441"/>
    </row>
    <row r="18614" spans="25:27" x14ac:dyDescent="0.2">
      <c r="Y18614" s="396"/>
      <c r="Z18614" s="396"/>
      <c r="AA18614" s="441"/>
    </row>
    <row r="18615" spans="25:27" x14ac:dyDescent="0.2">
      <c r="Y18615" s="396"/>
      <c r="Z18615" s="396"/>
      <c r="AA18615" s="441"/>
    </row>
    <row r="18616" spans="25:27" x14ac:dyDescent="0.2">
      <c r="Y18616" s="396"/>
      <c r="Z18616" s="396"/>
      <c r="AA18616" s="441"/>
    </row>
    <row r="18617" spans="25:27" x14ac:dyDescent="0.2">
      <c r="Y18617" s="396"/>
      <c r="Z18617" s="396"/>
      <c r="AA18617" s="441"/>
    </row>
    <row r="18618" spans="25:27" x14ac:dyDescent="0.2">
      <c r="Y18618" s="396"/>
      <c r="Z18618" s="396"/>
      <c r="AA18618" s="441"/>
    </row>
    <row r="18619" spans="25:27" x14ac:dyDescent="0.2">
      <c r="Y18619" s="396"/>
      <c r="Z18619" s="396"/>
      <c r="AA18619" s="441"/>
    </row>
    <row r="18620" spans="25:27" x14ac:dyDescent="0.2">
      <c r="Y18620" s="396"/>
      <c r="Z18620" s="396"/>
      <c r="AA18620" s="441"/>
    </row>
    <row r="18621" spans="25:27" x14ac:dyDescent="0.2">
      <c r="Y18621" s="396"/>
      <c r="Z18621" s="396"/>
      <c r="AA18621" s="441"/>
    </row>
    <row r="18622" spans="25:27" x14ac:dyDescent="0.2">
      <c r="Y18622" s="396"/>
      <c r="Z18622" s="396"/>
      <c r="AA18622" s="441"/>
    </row>
    <row r="18623" spans="25:27" x14ac:dyDescent="0.2">
      <c r="Y18623" s="396"/>
      <c r="Z18623" s="396"/>
      <c r="AA18623" s="441"/>
    </row>
    <row r="18624" spans="25:27" x14ac:dyDescent="0.2">
      <c r="Y18624" s="396"/>
      <c r="Z18624" s="396"/>
      <c r="AA18624" s="441"/>
    </row>
    <row r="18625" spans="25:27" x14ac:dyDescent="0.2">
      <c r="Y18625" s="396"/>
      <c r="Z18625" s="396"/>
      <c r="AA18625" s="441"/>
    </row>
    <row r="18626" spans="25:27" x14ac:dyDescent="0.2">
      <c r="Y18626" s="396"/>
      <c r="Z18626" s="396"/>
      <c r="AA18626" s="441"/>
    </row>
    <row r="18627" spans="25:27" x14ac:dyDescent="0.2">
      <c r="Y18627" s="396"/>
      <c r="Z18627" s="396"/>
      <c r="AA18627" s="441"/>
    </row>
    <row r="18628" spans="25:27" x14ac:dyDescent="0.2">
      <c r="Y18628" s="396"/>
      <c r="Z18628" s="396"/>
      <c r="AA18628" s="441"/>
    </row>
    <row r="18629" spans="25:27" x14ac:dyDescent="0.2">
      <c r="Y18629" s="396"/>
      <c r="Z18629" s="396"/>
      <c r="AA18629" s="441"/>
    </row>
    <row r="18630" spans="25:27" x14ac:dyDescent="0.2">
      <c r="Y18630" s="396"/>
      <c r="Z18630" s="396"/>
      <c r="AA18630" s="441"/>
    </row>
    <row r="18631" spans="25:27" x14ac:dyDescent="0.2">
      <c r="Y18631" s="396"/>
      <c r="Z18631" s="396"/>
      <c r="AA18631" s="441"/>
    </row>
    <row r="18632" spans="25:27" x14ac:dyDescent="0.2">
      <c r="Y18632" s="396"/>
      <c r="Z18632" s="396"/>
      <c r="AA18632" s="441"/>
    </row>
    <row r="18633" spans="25:27" x14ac:dyDescent="0.2">
      <c r="Y18633" s="396"/>
      <c r="Z18633" s="396"/>
      <c r="AA18633" s="441"/>
    </row>
    <row r="18634" spans="25:27" x14ac:dyDescent="0.2">
      <c r="Y18634" s="396"/>
      <c r="Z18634" s="396"/>
      <c r="AA18634" s="441"/>
    </row>
    <row r="18635" spans="25:27" x14ac:dyDescent="0.2">
      <c r="Y18635" s="396"/>
      <c r="Z18635" s="396"/>
      <c r="AA18635" s="441"/>
    </row>
    <row r="18636" spans="25:27" x14ac:dyDescent="0.2">
      <c r="Y18636" s="396"/>
      <c r="Z18636" s="396"/>
      <c r="AA18636" s="441"/>
    </row>
    <row r="18637" spans="25:27" x14ac:dyDescent="0.2">
      <c r="Y18637" s="396"/>
      <c r="Z18637" s="396"/>
      <c r="AA18637" s="441"/>
    </row>
    <row r="18638" spans="25:27" x14ac:dyDescent="0.2">
      <c r="Y18638" s="396"/>
      <c r="Z18638" s="396"/>
      <c r="AA18638" s="441"/>
    </row>
    <row r="18639" spans="25:27" x14ac:dyDescent="0.2">
      <c r="Y18639" s="396"/>
      <c r="Z18639" s="396"/>
      <c r="AA18639" s="441"/>
    </row>
    <row r="18640" spans="25:27" x14ac:dyDescent="0.2">
      <c r="Y18640" s="396"/>
      <c r="Z18640" s="396"/>
      <c r="AA18640" s="441"/>
    </row>
    <row r="18641" spans="25:27" x14ac:dyDescent="0.2">
      <c r="Y18641" s="396"/>
      <c r="Z18641" s="396"/>
      <c r="AA18641" s="441"/>
    </row>
    <row r="18642" spans="25:27" x14ac:dyDescent="0.2">
      <c r="Y18642" s="396"/>
      <c r="Z18642" s="396"/>
      <c r="AA18642" s="441"/>
    </row>
    <row r="18643" spans="25:27" x14ac:dyDescent="0.2">
      <c r="Y18643" s="396"/>
      <c r="Z18643" s="396"/>
      <c r="AA18643" s="441"/>
    </row>
    <row r="18644" spans="25:27" x14ac:dyDescent="0.2">
      <c r="Y18644" s="396"/>
      <c r="Z18644" s="396"/>
      <c r="AA18644" s="441"/>
    </row>
    <row r="18645" spans="25:27" x14ac:dyDescent="0.2">
      <c r="Y18645" s="396"/>
      <c r="Z18645" s="396"/>
      <c r="AA18645" s="441"/>
    </row>
    <row r="18646" spans="25:27" x14ac:dyDescent="0.2">
      <c r="Y18646" s="396"/>
      <c r="Z18646" s="396"/>
      <c r="AA18646" s="441"/>
    </row>
    <row r="18647" spans="25:27" x14ac:dyDescent="0.2">
      <c r="Y18647" s="396"/>
      <c r="Z18647" s="396"/>
      <c r="AA18647" s="441"/>
    </row>
    <row r="18648" spans="25:27" x14ac:dyDescent="0.2">
      <c r="Y18648" s="396"/>
      <c r="Z18648" s="396"/>
      <c r="AA18648" s="441"/>
    </row>
    <row r="18649" spans="25:27" x14ac:dyDescent="0.2">
      <c r="Y18649" s="396"/>
      <c r="Z18649" s="396"/>
      <c r="AA18649" s="441"/>
    </row>
    <row r="18650" spans="25:27" x14ac:dyDescent="0.2">
      <c r="Y18650" s="396"/>
      <c r="Z18650" s="396"/>
      <c r="AA18650" s="441"/>
    </row>
    <row r="18651" spans="25:27" x14ac:dyDescent="0.2">
      <c r="Y18651" s="396"/>
      <c r="Z18651" s="396"/>
      <c r="AA18651" s="441"/>
    </row>
    <row r="18652" spans="25:27" x14ac:dyDescent="0.2">
      <c r="Y18652" s="396"/>
      <c r="Z18652" s="396"/>
      <c r="AA18652" s="441"/>
    </row>
    <row r="18653" spans="25:27" x14ac:dyDescent="0.2">
      <c r="Y18653" s="396"/>
      <c r="Z18653" s="396"/>
      <c r="AA18653" s="441"/>
    </row>
    <row r="18654" spans="25:27" x14ac:dyDescent="0.2">
      <c r="Y18654" s="396"/>
      <c r="Z18654" s="396"/>
      <c r="AA18654" s="441"/>
    </row>
    <row r="18655" spans="25:27" x14ac:dyDescent="0.2">
      <c r="Y18655" s="396"/>
      <c r="Z18655" s="396"/>
      <c r="AA18655" s="441"/>
    </row>
    <row r="18656" spans="25:27" x14ac:dyDescent="0.2">
      <c r="Y18656" s="396"/>
      <c r="Z18656" s="396"/>
      <c r="AA18656" s="441"/>
    </row>
    <row r="18657" spans="25:27" x14ac:dyDescent="0.2">
      <c r="Y18657" s="396"/>
      <c r="Z18657" s="396"/>
      <c r="AA18657" s="441"/>
    </row>
    <row r="18658" spans="25:27" x14ac:dyDescent="0.2">
      <c r="Y18658" s="396"/>
      <c r="Z18658" s="396"/>
      <c r="AA18658" s="441"/>
    </row>
    <row r="18659" spans="25:27" x14ac:dyDescent="0.2">
      <c r="Y18659" s="396"/>
      <c r="Z18659" s="396"/>
      <c r="AA18659" s="441"/>
    </row>
    <row r="18660" spans="25:27" x14ac:dyDescent="0.2">
      <c r="Y18660" s="396"/>
      <c r="Z18660" s="396"/>
      <c r="AA18660" s="441"/>
    </row>
    <row r="18661" spans="25:27" x14ac:dyDescent="0.2">
      <c r="Y18661" s="396"/>
      <c r="Z18661" s="396"/>
      <c r="AA18661" s="441"/>
    </row>
    <row r="18662" spans="25:27" x14ac:dyDescent="0.2">
      <c r="Y18662" s="396"/>
      <c r="Z18662" s="396"/>
      <c r="AA18662" s="441"/>
    </row>
    <row r="18663" spans="25:27" x14ac:dyDescent="0.2">
      <c r="Y18663" s="396"/>
      <c r="Z18663" s="396"/>
      <c r="AA18663" s="441"/>
    </row>
    <row r="18664" spans="25:27" x14ac:dyDescent="0.2">
      <c r="Y18664" s="396"/>
      <c r="Z18664" s="396"/>
      <c r="AA18664" s="441"/>
    </row>
    <row r="18665" spans="25:27" x14ac:dyDescent="0.2">
      <c r="Y18665" s="396"/>
      <c r="Z18665" s="396"/>
      <c r="AA18665" s="441"/>
    </row>
    <row r="18666" spans="25:27" x14ac:dyDescent="0.2">
      <c r="Y18666" s="396"/>
      <c r="Z18666" s="396"/>
      <c r="AA18666" s="441"/>
    </row>
    <row r="18667" spans="25:27" x14ac:dyDescent="0.2">
      <c r="Y18667" s="396"/>
      <c r="Z18667" s="396"/>
      <c r="AA18667" s="441"/>
    </row>
    <row r="18668" spans="25:27" x14ac:dyDescent="0.2">
      <c r="Y18668" s="396"/>
      <c r="Z18668" s="396"/>
      <c r="AA18668" s="441"/>
    </row>
    <row r="18669" spans="25:27" x14ac:dyDescent="0.2">
      <c r="Y18669" s="396"/>
      <c r="Z18669" s="396"/>
      <c r="AA18669" s="441"/>
    </row>
    <row r="18670" spans="25:27" x14ac:dyDescent="0.2">
      <c r="Y18670" s="396"/>
      <c r="Z18670" s="396"/>
      <c r="AA18670" s="441"/>
    </row>
    <row r="18671" spans="25:27" x14ac:dyDescent="0.2">
      <c r="Y18671" s="396"/>
      <c r="Z18671" s="396"/>
      <c r="AA18671" s="441"/>
    </row>
    <row r="18672" spans="25:27" x14ac:dyDescent="0.2">
      <c r="Y18672" s="396"/>
      <c r="Z18672" s="396"/>
      <c r="AA18672" s="441"/>
    </row>
    <row r="18673" spans="25:27" x14ac:dyDescent="0.2">
      <c r="Y18673" s="396"/>
      <c r="Z18673" s="396"/>
      <c r="AA18673" s="441"/>
    </row>
    <row r="18674" spans="25:27" x14ac:dyDescent="0.2">
      <c r="Y18674" s="396"/>
      <c r="Z18674" s="396"/>
      <c r="AA18674" s="441"/>
    </row>
    <row r="18675" spans="25:27" x14ac:dyDescent="0.2">
      <c r="Y18675" s="396"/>
      <c r="Z18675" s="396"/>
      <c r="AA18675" s="441"/>
    </row>
    <row r="18676" spans="25:27" x14ac:dyDescent="0.2">
      <c r="Y18676" s="396"/>
      <c r="Z18676" s="396"/>
      <c r="AA18676" s="441"/>
    </row>
    <row r="18677" spans="25:27" x14ac:dyDescent="0.2">
      <c r="Y18677" s="396"/>
      <c r="Z18677" s="396"/>
      <c r="AA18677" s="441"/>
    </row>
    <row r="18678" spans="25:27" x14ac:dyDescent="0.2">
      <c r="Y18678" s="396"/>
      <c r="Z18678" s="396"/>
      <c r="AA18678" s="441"/>
    </row>
    <row r="18679" spans="25:27" x14ac:dyDescent="0.2">
      <c r="Y18679" s="396"/>
      <c r="Z18679" s="396"/>
      <c r="AA18679" s="441"/>
    </row>
    <row r="18680" spans="25:27" x14ac:dyDescent="0.2">
      <c r="Y18680" s="396"/>
      <c r="Z18680" s="396"/>
      <c r="AA18680" s="441"/>
    </row>
    <row r="18681" spans="25:27" x14ac:dyDescent="0.2">
      <c r="Y18681" s="396"/>
      <c r="Z18681" s="396"/>
      <c r="AA18681" s="441"/>
    </row>
    <row r="18682" spans="25:27" x14ac:dyDescent="0.2">
      <c r="Y18682" s="396"/>
      <c r="Z18682" s="396"/>
      <c r="AA18682" s="441"/>
    </row>
    <row r="18683" spans="25:27" x14ac:dyDescent="0.2">
      <c r="Y18683" s="396"/>
      <c r="Z18683" s="396"/>
      <c r="AA18683" s="441"/>
    </row>
    <row r="18684" spans="25:27" x14ac:dyDescent="0.2">
      <c r="Y18684" s="396"/>
      <c r="Z18684" s="396"/>
      <c r="AA18684" s="441"/>
    </row>
    <row r="18685" spans="25:27" x14ac:dyDescent="0.2">
      <c r="Y18685" s="396"/>
      <c r="Z18685" s="396"/>
      <c r="AA18685" s="441"/>
    </row>
    <row r="18686" spans="25:27" x14ac:dyDescent="0.2">
      <c r="Y18686" s="396"/>
      <c r="Z18686" s="396"/>
      <c r="AA18686" s="441"/>
    </row>
    <row r="18687" spans="25:27" x14ac:dyDescent="0.2">
      <c r="Y18687" s="396"/>
      <c r="Z18687" s="396"/>
      <c r="AA18687" s="441"/>
    </row>
    <row r="18688" spans="25:27" x14ac:dyDescent="0.2">
      <c r="Y18688" s="396"/>
      <c r="Z18688" s="396"/>
      <c r="AA18688" s="441"/>
    </row>
    <row r="18689" spans="25:27" x14ac:dyDescent="0.2">
      <c r="Y18689" s="396"/>
      <c r="Z18689" s="396"/>
      <c r="AA18689" s="441"/>
    </row>
    <row r="18690" spans="25:27" x14ac:dyDescent="0.2">
      <c r="Y18690" s="396"/>
      <c r="Z18690" s="396"/>
      <c r="AA18690" s="441"/>
    </row>
    <row r="18691" spans="25:27" x14ac:dyDescent="0.2">
      <c r="Y18691" s="396"/>
      <c r="Z18691" s="396"/>
      <c r="AA18691" s="441"/>
    </row>
    <row r="18692" spans="25:27" x14ac:dyDescent="0.2">
      <c r="Y18692" s="396"/>
      <c r="Z18692" s="396"/>
      <c r="AA18692" s="441"/>
    </row>
    <row r="18693" spans="25:27" x14ac:dyDescent="0.2">
      <c r="Y18693" s="396"/>
      <c r="Z18693" s="396"/>
      <c r="AA18693" s="441"/>
    </row>
    <row r="18694" spans="25:27" x14ac:dyDescent="0.2">
      <c r="Y18694" s="396"/>
      <c r="Z18694" s="396"/>
      <c r="AA18694" s="441"/>
    </row>
    <row r="18695" spans="25:27" x14ac:dyDescent="0.2">
      <c r="Y18695" s="396"/>
      <c r="Z18695" s="396"/>
      <c r="AA18695" s="441"/>
    </row>
    <row r="18696" spans="25:27" x14ac:dyDescent="0.2">
      <c r="Y18696" s="396"/>
      <c r="Z18696" s="396"/>
      <c r="AA18696" s="441"/>
    </row>
    <row r="18697" spans="25:27" x14ac:dyDescent="0.2">
      <c r="Y18697" s="396"/>
      <c r="Z18697" s="396"/>
      <c r="AA18697" s="441"/>
    </row>
    <row r="18698" spans="25:27" x14ac:dyDescent="0.2">
      <c r="Y18698" s="396"/>
      <c r="Z18698" s="396"/>
      <c r="AA18698" s="441"/>
    </row>
    <row r="18699" spans="25:27" x14ac:dyDescent="0.2">
      <c r="Y18699" s="396"/>
      <c r="Z18699" s="396"/>
      <c r="AA18699" s="441"/>
    </row>
    <row r="18700" spans="25:27" x14ac:dyDescent="0.2">
      <c r="Y18700" s="396"/>
      <c r="Z18700" s="396"/>
      <c r="AA18700" s="441"/>
    </row>
    <row r="18701" spans="25:27" x14ac:dyDescent="0.2">
      <c r="Y18701" s="396"/>
      <c r="Z18701" s="396"/>
      <c r="AA18701" s="441"/>
    </row>
    <row r="18702" spans="25:27" x14ac:dyDescent="0.2">
      <c r="Y18702" s="396"/>
      <c r="Z18702" s="396"/>
      <c r="AA18702" s="441"/>
    </row>
    <row r="18703" spans="25:27" x14ac:dyDescent="0.2">
      <c r="Y18703" s="396"/>
      <c r="Z18703" s="396"/>
      <c r="AA18703" s="441"/>
    </row>
    <row r="18704" spans="25:27" x14ac:dyDescent="0.2">
      <c r="Y18704" s="396"/>
      <c r="Z18704" s="396"/>
      <c r="AA18704" s="441"/>
    </row>
    <row r="18705" spans="25:27" x14ac:dyDescent="0.2">
      <c r="Y18705" s="396"/>
      <c r="Z18705" s="396"/>
      <c r="AA18705" s="441"/>
    </row>
    <row r="18706" spans="25:27" x14ac:dyDescent="0.2">
      <c r="Y18706" s="396"/>
      <c r="Z18706" s="396"/>
      <c r="AA18706" s="441"/>
    </row>
    <row r="18707" spans="25:27" x14ac:dyDescent="0.2">
      <c r="Y18707" s="396"/>
      <c r="Z18707" s="396"/>
      <c r="AA18707" s="441"/>
    </row>
    <row r="18708" spans="25:27" x14ac:dyDescent="0.2">
      <c r="Y18708" s="396"/>
      <c r="Z18708" s="396"/>
      <c r="AA18708" s="441"/>
    </row>
    <row r="18709" spans="25:27" x14ac:dyDescent="0.2">
      <c r="Y18709" s="396"/>
      <c r="Z18709" s="396"/>
      <c r="AA18709" s="441"/>
    </row>
    <row r="18710" spans="25:27" x14ac:dyDescent="0.2">
      <c r="Y18710" s="396"/>
      <c r="Z18710" s="396"/>
      <c r="AA18710" s="441"/>
    </row>
    <row r="18711" spans="25:27" x14ac:dyDescent="0.2">
      <c r="Y18711" s="396"/>
      <c r="Z18711" s="396"/>
      <c r="AA18711" s="441"/>
    </row>
    <row r="18712" spans="25:27" x14ac:dyDescent="0.2">
      <c r="Y18712" s="396"/>
      <c r="Z18712" s="396"/>
      <c r="AA18712" s="441"/>
    </row>
    <row r="18713" spans="25:27" x14ac:dyDescent="0.2">
      <c r="Y18713" s="396"/>
      <c r="Z18713" s="396"/>
      <c r="AA18713" s="441"/>
    </row>
    <row r="18714" spans="25:27" x14ac:dyDescent="0.2">
      <c r="Y18714" s="396"/>
      <c r="Z18714" s="396"/>
      <c r="AA18714" s="441"/>
    </row>
    <row r="18715" spans="25:27" x14ac:dyDescent="0.2">
      <c r="Y18715" s="396"/>
      <c r="Z18715" s="396"/>
      <c r="AA18715" s="441"/>
    </row>
    <row r="18716" spans="25:27" x14ac:dyDescent="0.2">
      <c r="Y18716" s="396"/>
      <c r="Z18716" s="396"/>
      <c r="AA18716" s="441"/>
    </row>
    <row r="18717" spans="25:27" x14ac:dyDescent="0.2">
      <c r="Y18717" s="396"/>
      <c r="Z18717" s="396"/>
      <c r="AA18717" s="441"/>
    </row>
    <row r="18718" spans="25:27" x14ac:dyDescent="0.2">
      <c r="Y18718" s="396"/>
      <c r="Z18718" s="396"/>
      <c r="AA18718" s="441"/>
    </row>
    <row r="18719" spans="25:27" x14ac:dyDescent="0.2">
      <c r="Y18719" s="396"/>
      <c r="Z18719" s="396"/>
      <c r="AA18719" s="441"/>
    </row>
    <row r="18720" spans="25:27" x14ac:dyDescent="0.2">
      <c r="Y18720" s="396"/>
      <c r="Z18720" s="396"/>
      <c r="AA18720" s="441"/>
    </row>
    <row r="18721" spans="25:27" x14ac:dyDescent="0.2">
      <c r="Y18721" s="396"/>
      <c r="Z18721" s="396"/>
      <c r="AA18721" s="441"/>
    </row>
    <row r="18722" spans="25:27" x14ac:dyDescent="0.2">
      <c r="Y18722" s="396"/>
      <c r="Z18722" s="396"/>
      <c r="AA18722" s="441"/>
    </row>
    <row r="18723" spans="25:27" x14ac:dyDescent="0.2">
      <c r="Y18723" s="396"/>
      <c r="Z18723" s="396"/>
      <c r="AA18723" s="441"/>
    </row>
    <row r="18724" spans="25:27" x14ac:dyDescent="0.2">
      <c r="Y18724" s="396"/>
      <c r="Z18724" s="396"/>
      <c r="AA18724" s="441"/>
    </row>
    <row r="18725" spans="25:27" x14ac:dyDescent="0.2">
      <c r="Y18725" s="396"/>
      <c r="Z18725" s="396"/>
      <c r="AA18725" s="441"/>
    </row>
    <row r="18726" spans="25:27" x14ac:dyDescent="0.2">
      <c r="Y18726" s="396"/>
      <c r="Z18726" s="396"/>
      <c r="AA18726" s="441"/>
    </row>
    <row r="18727" spans="25:27" x14ac:dyDescent="0.2">
      <c r="Y18727" s="396"/>
      <c r="Z18727" s="396"/>
      <c r="AA18727" s="441"/>
    </row>
    <row r="18728" spans="25:27" x14ac:dyDescent="0.2">
      <c r="Y18728" s="396"/>
      <c r="Z18728" s="396"/>
      <c r="AA18728" s="441"/>
    </row>
    <row r="18729" spans="25:27" x14ac:dyDescent="0.2">
      <c r="Y18729" s="396"/>
      <c r="Z18729" s="396"/>
      <c r="AA18729" s="441"/>
    </row>
    <row r="18730" spans="25:27" x14ac:dyDescent="0.2">
      <c r="Y18730" s="396"/>
      <c r="Z18730" s="396"/>
      <c r="AA18730" s="441"/>
    </row>
    <row r="18731" spans="25:27" x14ac:dyDescent="0.2">
      <c r="Y18731" s="396"/>
      <c r="Z18731" s="396"/>
      <c r="AA18731" s="441"/>
    </row>
    <row r="18732" spans="25:27" x14ac:dyDescent="0.2">
      <c r="Y18732" s="396"/>
      <c r="Z18732" s="396"/>
      <c r="AA18732" s="441"/>
    </row>
    <row r="18733" spans="25:27" x14ac:dyDescent="0.2">
      <c r="Y18733" s="396"/>
      <c r="Z18733" s="396"/>
      <c r="AA18733" s="441"/>
    </row>
    <row r="18734" spans="25:27" x14ac:dyDescent="0.2">
      <c r="Y18734" s="396"/>
      <c r="Z18734" s="396"/>
      <c r="AA18734" s="441"/>
    </row>
    <row r="18735" spans="25:27" x14ac:dyDescent="0.2">
      <c r="Y18735" s="396"/>
      <c r="Z18735" s="396"/>
      <c r="AA18735" s="441"/>
    </row>
    <row r="18736" spans="25:27" x14ac:dyDescent="0.2">
      <c r="Y18736" s="396"/>
      <c r="Z18736" s="396"/>
      <c r="AA18736" s="441"/>
    </row>
    <row r="18737" spans="25:27" x14ac:dyDescent="0.2">
      <c r="Y18737" s="396"/>
      <c r="Z18737" s="396"/>
      <c r="AA18737" s="441"/>
    </row>
    <row r="18738" spans="25:27" x14ac:dyDescent="0.2">
      <c r="Y18738" s="396"/>
      <c r="Z18738" s="396"/>
      <c r="AA18738" s="441"/>
    </row>
    <row r="18739" spans="25:27" x14ac:dyDescent="0.2">
      <c r="Y18739" s="396"/>
      <c r="Z18739" s="396"/>
      <c r="AA18739" s="441"/>
    </row>
    <row r="18740" spans="25:27" x14ac:dyDescent="0.2">
      <c r="Y18740" s="396"/>
      <c r="Z18740" s="396"/>
      <c r="AA18740" s="441"/>
    </row>
    <row r="18741" spans="25:27" x14ac:dyDescent="0.2">
      <c r="Y18741" s="396"/>
      <c r="Z18741" s="396"/>
      <c r="AA18741" s="441"/>
    </row>
    <row r="18742" spans="25:27" x14ac:dyDescent="0.2">
      <c r="Y18742" s="396"/>
      <c r="Z18742" s="396"/>
      <c r="AA18742" s="441"/>
    </row>
    <row r="18743" spans="25:27" x14ac:dyDescent="0.2">
      <c r="Y18743" s="396"/>
      <c r="Z18743" s="396"/>
      <c r="AA18743" s="441"/>
    </row>
    <row r="18744" spans="25:27" x14ac:dyDescent="0.2">
      <c r="Y18744" s="396"/>
      <c r="Z18744" s="396"/>
      <c r="AA18744" s="441"/>
    </row>
    <row r="18745" spans="25:27" x14ac:dyDescent="0.2">
      <c r="Y18745" s="396"/>
      <c r="Z18745" s="396"/>
      <c r="AA18745" s="441"/>
    </row>
    <row r="18746" spans="25:27" x14ac:dyDescent="0.2">
      <c r="Y18746" s="396"/>
      <c r="Z18746" s="396"/>
      <c r="AA18746" s="441"/>
    </row>
    <row r="18747" spans="25:27" x14ac:dyDescent="0.2">
      <c r="Y18747" s="396"/>
      <c r="Z18747" s="396"/>
      <c r="AA18747" s="441"/>
    </row>
    <row r="18748" spans="25:27" x14ac:dyDescent="0.2">
      <c r="Y18748" s="396"/>
      <c r="Z18748" s="396"/>
      <c r="AA18748" s="441"/>
    </row>
    <row r="18749" spans="25:27" x14ac:dyDescent="0.2">
      <c r="Y18749" s="396"/>
      <c r="Z18749" s="396"/>
      <c r="AA18749" s="441"/>
    </row>
    <row r="18750" spans="25:27" x14ac:dyDescent="0.2">
      <c r="Y18750" s="396"/>
      <c r="Z18750" s="396"/>
      <c r="AA18750" s="441"/>
    </row>
    <row r="18751" spans="25:27" x14ac:dyDescent="0.2">
      <c r="Y18751" s="396"/>
      <c r="Z18751" s="396"/>
      <c r="AA18751" s="441"/>
    </row>
    <row r="18752" spans="25:27" x14ac:dyDescent="0.2">
      <c r="Y18752" s="396"/>
      <c r="Z18752" s="396"/>
      <c r="AA18752" s="441"/>
    </row>
    <row r="18753" spans="25:27" x14ac:dyDescent="0.2">
      <c r="Y18753" s="396"/>
      <c r="Z18753" s="396"/>
      <c r="AA18753" s="441"/>
    </row>
    <row r="18754" spans="25:27" x14ac:dyDescent="0.2">
      <c r="Y18754" s="396"/>
      <c r="Z18754" s="396"/>
      <c r="AA18754" s="441"/>
    </row>
    <row r="18755" spans="25:27" x14ac:dyDescent="0.2">
      <c r="Y18755" s="396"/>
      <c r="Z18755" s="396"/>
      <c r="AA18755" s="441"/>
    </row>
    <row r="18756" spans="25:27" x14ac:dyDescent="0.2">
      <c r="Y18756" s="396"/>
      <c r="Z18756" s="396"/>
      <c r="AA18756" s="441"/>
    </row>
    <row r="18757" spans="25:27" x14ac:dyDescent="0.2">
      <c r="Y18757" s="396"/>
      <c r="Z18757" s="396"/>
      <c r="AA18757" s="441"/>
    </row>
    <row r="18758" spans="25:27" x14ac:dyDescent="0.2">
      <c r="Y18758" s="396"/>
      <c r="Z18758" s="396"/>
      <c r="AA18758" s="441"/>
    </row>
    <row r="18759" spans="25:27" x14ac:dyDescent="0.2">
      <c r="Y18759" s="396"/>
      <c r="Z18759" s="396"/>
      <c r="AA18759" s="441"/>
    </row>
    <row r="18760" spans="25:27" x14ac:dyDescent="0.2">
      <c r="Y18760" s="396"/>
      <c r="Z18760" s="396"/>
      <c r="AA18760" s="441"/>
    </row>
    <row r="18761" spans="25:27" x14ac:dyDescent="0.2">
      <c r="Y18761" s="396"/>
      <c r="Z18761" s="396"/>
      <c r="AA18761" s="441"/>
    </row>
    <row r="18762" spans="25:27" x14ac:dyDescent="0.2">
      <c r="Y18762" s="396"/>
      <c r="Z18762" s="396"/>
      <c r="AA18762" s="441"/>
    </row>
    <row r="18763" spans="25:27" x14ac:dyDescent="0.2">
      <c r="Y18763" s="396"/>
      <c r="Z18763" s="396"/>
      <c r="AA18763" s="441"/>
    </row>
    <row r="18764" spans="25:27" x14ac:dyDescent="0.2">
      <c r="Y18764" s="396"/>
      <c r="Z18764" s="396"/>
      <c r="AA18764" s="441"/>
    </row>
    <row r="18765" spans="25:27" x14ac:dyDescent="0.2">
      <c r="Y18765" s="396"/>
      <c r="Z18765" s="396"/>
      <c r="AA18765" s="441"/>
    </row>
    <row r="18766" spans="25:27" x14ac:dyDescent="0.2">
      <c r="Y18766" s="396"/>
      <c r="Z18766" s="396"/>
      <c r="AA18766" s="441"/>
    </row>
    <row r="18767" spans="25:27" x14ac:dyDescent="0.2">
      <c r="Y18767" s="396"/>
      <c r="Z18767" s="396"/>
      <c r="AA18767" s="441"/>
    </row>
    <row r="18768" spans="25:27" x14ac:dyDescent="0.2">
      <c r="Y18768" s="396"/>
      <c r="Z18768" s="396"/>
      <c r="AA18768" s="441"/>
    </row>
    <row r="18769" spans="25:27" x14ac:dyDescent="0.2">
      <c r="Y18769" s="396"/>
      <c r="Z18769" s="396"/>
      <c r="AA18769" s="441"/>
    </row>
    <row r="18770" spans="25:27" x14ac:dyDescent="0.2">
      <c r="Y18770" s="396"/>
      <c r="Z18770" s="396"/>
      <c r="AA18770" s="441"/>
    </row>
    <row r="18771" spans="25:27" x14ac:dyDescent="0.2">
      <c r="Y18771" s="396"/>
      <c r="Z18771" s="396"/>
      <c r="AA18771" s="441"/>
    </row>
    <row r="18772" spans="25:27" x14ac:dyDescent="0.2">
      <c r="Y18772" s="396"/>
      <c r="Z18772" s="396"/>
      <c r="AA18772" s="441"/>
    </row>
    <row r="18773" spans="25:27" x14ac:dyDescent="0.2">
      <c r="Y18773" s="396"/>
      <c r="Z18773" s="396"/>
      <c r="AA18773" s="441"/>
    </row>
    <row r="18774" spans="25:27" x14ac:dyDescent="0.2">
      <c r="Y18774" s="396"/>
      <c r="Z18774" s="396"/>
      <c r="AA18774" s="441"/>
    </row>
    <row r="18775" spans="25:27" x14ac:dyDescent="0.2">
      <c r="Y18775" s="396"/>
      <c r="Z18775" s="396"/>
      <c r="AA18775" s="441"/>
    </row>
    <row r="18776" spans="25:27" x14ac:dyDescent="0.2">
      <c r="Y18776" s="396"/>
      <c r="Z18776" s="396"/>
      <c r="AA18776" s="441"/>
    </row>
    <row r="18777" spans="25:27" x14ac:dyDescent="0.2">
      <c r="Y18777" s="396"/>
      <c r="Z18777" s="396"/>
      <c r="AA18777" s="441"/>
    </row>
    <row r="18778" spans="25:27" x14ac:dyDescent="0.2">
      <c r="Y18778" s="396"/>
      <c r="Z18778" s="396"/>
      <c r="AA18778" s="441"/>
    </row>
    <row r="18779" spans="25:27" x14ac:dyDescent="0.2">
      <c r="Y18779" s="396"/>
      <c r="Z18779" s="396"/>
      <c r="AA18779" s="441"/>
    </row>
    <row r="18780" spans="25:27" x14ac:dyDescent="0.2">
      <c r="Y18780" s="396"/>
      <c r="Z18780" s="396"/>
      <c r="AA18780" s="441"/>
    </row>
    <row r="18781" spans="25:27" x14ac:dyDescent="0.2">
      <c r="Y18781" s="396"/>
      <c r="Z18781" s="396"/>
      <c r="AA18781" s="441"/>
    </row>
    <row r="18782" spans="25:27" x14ac:dyDescent="0.2">
      <c r="Y18782" s="396"/>
      <c r="Z18782" s="396"/>
      <c r="AA18782" s="441"/>
    </row>
    <row r="18783" spans="25:27" x14ac:dyDescent="0.2">
      <c r="Y18783" s="396"/>
      <c r="Z18783" s="396"/>
      <c r="AA18783" s="441"/>
    </row>
    <row r="18784" spans="25:27" x14ac:dyDescent="0.2">
      <c r="Y18784" s="396"/>
      <c r="Z18784" s="396"/>
      <c r="AA18784" s="441"/>
    </row>
    <row r="18785" spans="25:27" x14ac:dyDescent="0.2">
      <c r="Y18785" s="396"/>
      <c r="Z18785" s="396"/>
      <c r="AA18785" s="441"/>
    </row>
    <row r="18786" spans="25:27" x14ac:dyDescent="0.2">
      <c r="Y18786" s="396"/>
      <c r="Z18786" s="396"/>
      <c r="AA18786" s="441"/>
    </row>
    <row r="18787" spans="25:27" x14ac:dyDescent="0.2">
      <c r="Y18787" s="396"/>
      <c r="Z18787" s="396"/>
      <c r="AA18787" s="441"/>
    </row>
    <row r="18788" spans="25:27" x14ac:dyDescent="0.2">
      <c r="Y18788" s="396"/>
      <c r="Z18788" s="396"/>
      <c r="AA18788" s="441"/>
    </row>
    <row r="18789" spans="25:27" x14ac:dyDescent="0.2">
      <c r="Y18789" s="396"/>
      <c r="Z18789" s="396"/>
      <c r="AA18789" s="441"/>
    </row>
    <row r="18790" spans="25:27" x14ac:dyDescent="0.2">
      <c r="Y18790" s="396"/>
      <c r="Z18790" s="396"/>
      <c r="AA18790" s="441"/>
    </row>
    <row r="18791" spans="25:27" x14ac:dyDescent="0.2">
      <c r="Y18791" s="396"/>
      <c r="Z18791" s="396"/>
      <c r="AA18791" s="441"/>
    </row>
    <row r="18792" spans="25:27" x14ac:dyDescent="0.2">
      <c r="Y18792" s="396"/>
      <c r="Z18792" s="396"/>
      <c r="AA18792" s="441"/>
    </row>
    <row r="18793" spans="25:27" x14ac:dyDescent="0.2">
      <c r="Y18793" s="396"/>
      <c r="Z18793" s="396"/>
      <c r="AA18793" s="441"/>
    </row>
    <row r="18794" spans="25:27" x14ac:dyDescent="0.2">
      <c r="Y18794" s="396"/>
      <c r="Z18794" s="396"/>
      <c r="AA18794" s="441"/>
    </row>
    <row r="18795" spans="25:27" x14ac:dyDescent="0.2">
      <c r="Y18795" s="396"/>
      <c r="Z18795" s="396"/>
      <c r="AA18795" s="441"/>
    </row>
    <row r="18796" spans="25:27" x14ac:dyDescent="0.2">
      <c r="Y18796" s="396"/>
      <c r="Z18796" s="396"/>
      <c r="AA18796" s="441"/>
    </row>
    <row r="18797" spans="25:27" x14ac:dyDescent="0.2">
      <c r="Y18797" s="396"/>
      <c r="Z18797" s="396"/>
      <c r="AA18797" s="441"/>
    </row>
    <row r="18798" spans="25:27" x14ac:dyDescent="0.2">
      <c r="Y18798" s="396"/>
      <c r="Z18798" s="396"/>
      <c r="AA18798" s="441"/>
    </row>
    <row r="18799" spans="25:27" x14ac:dyDescent="0.2">
      <c r="Y18799" s="396"/>
      <c r="Z18799" s="396"/>
      <c r="AA18799" s="441"/>
    </row>
    <row r="18800" spans="25:27" x14ac:dyDescent="0.2">
      <c r="Y18800" s="396"/>
      <c r="Z18800" s="396"/>
      <c r="AA18800" s="441"/>
    </row>
    <row r="18801" spans="25:27" x14ac:dyDescent="0.2">
      <c r="Y18801" s="396"/>
      <c r="Z18801" s="396"/>
      <c r="AA18801" s="441"/>
    </row>
    <row r="18802" spans="25:27" x14ac:dyDescent="0.2">
      <c r="Y18802" s="396"/>
      <c r="Z18802" s="396"/>
      <c r="AA18802" s="441"/>
    </row>
    <row r="18803" spans="25:27" x14ac:dyDescent="0.2">
      <c r="Y18803" s="396"/>
      <c r="Z18803" s="396"/>
      <c r="AA18803" s="441"/>
    </row>
    <row r="18804" spans="25:27" x14ac:dyDescent="0.2">
      <c r="Y18804" s="396"/>
      <c r="Z18804" s="396"/>
      <c r="AA18804" s="441"/>
    </row>
    <row r="18805" spans="25:27" x14ac:dyDescent="0.2">
      <c r="Y18805" s="396"/>
      <c r="Z18805" s="396"/>
      <c r="AA18805" s="441"/>
    </row>
    <row r="18806" spans="25:27" x14ac:dyDescent="0.2">
      <c r="Y18806" s="396"/>
      <c r="Z18806" s="396"/>
      <c r="AA18806" s="441"/>
    </row>
    <row r="18807" spans="25:27" x14ac:dyDescent="0.2">
      <c r="Y18807" s="396"/>
      <c r="Z18807" s="396"/>
      <c r="AA18807" s="441"/>
    </row>
    <row r="18808" spans="25:27" x14ac:dyDescent="0.2">
      <c r="Y18808" s="396"/>
      <c r="Z18808" s="396"/>
      <c r="AA18808" s="441"/>
    </row>
    <row r="18809" spans="25:27" x14ac:dyDescent="0.2">
      <c r="Y18809" s="396"/>
      <c r="Z18809" s="396"/>
      <c r="AA18809" s="441"/>
    </row>
    <row r="18810" spans="25:27" x14ac:dyDescent="0.2">
      <c r="Y18810" s="396"/>
      <c r="Z18810" s="396"/>
      <c r="AA18810" s="441"/>
    </row>
    <row r="18811" spans="25:27" x14ac:dyDescent="0.2">
      <c r="Y18811" s="396"/>
      <c r="Z18811" s="396"/>
      <c r="AA18811" s="441"/>
    </row>
    <row r="18812" spans="25:27" x14ac:dyDescent="0.2">
      <c r="Y18812" s="396"/>
      <c r="Z18812" s="396"/>
      <c r="AA18812" s="441"/>
    </row>
    <row r="18813" spans="25:27" x14ac:dyDescent="0.2">
      <c r="Y18813" s="396"/>
      <c r="Z18813" s="396"/>
      <c r="AA18813" s="441"/>
    </row>
    <row r="18814" spans="25:27" x14ac:dyDescent="0.2">
      <c r="Y18814" s="396"/>
      <c r="Z18814" s="396"/>
      <c r="AA18814" s="441"/>
    </row>
    <row r="18815" spans="25:27" x14ac:dyDescent="0.2">
      <c r="Y18815" s="396"/>
      <c r="Z18815" s="396"/>
      <c r="AA18815" s="441"/>
    </row>
    <row r="18816" spans="25:27" x14ac:dyDescent="0.2">
      <c r="Y18816" s="396"/>
      <c r="Z18816" s="396"/>
      <c r="AA18816" s="441"/>
    </row>
    <row r="18817" spans="25:27" x14ac:dyDescent="0.2">
      <c r="Y18817" s="396"/>
      <c r="Z18817" s="396"/>
      <c r="AA18817" s="441"/>
    </row>
    <row r="18818" spans="25:27" x14ac:dyDescent="0.2">
      <c r="Y18818" s="396"/>
      <c r="Z18818" s="396"/>
      <c r="AA18818" s="441"/>
    </row>
    <row r="18819" spans="25:27" x14ac:dyDescent="0.2">
      <c r="Y18819" s="396"/>
      <c r="Z18819" s="396"/>
      <c r="AA18819" s="441"/>
    </row>
    <row r="18820" spans="25:27" x14ac:dyDescent="0.2">
      <c r="Y18820" s="396"/>
      <c r="Z18820" s="396"/>
      <c r="AA18820" s="441"/>
    </row>
    <row r="18821" spans="25:27" x14ac:dyDescent="0.2">
      <c r="Y18821" s="396"/>
      <c r="Z18821" s="396"/>
      <c r="AA18821" s="441"/>
    </row>
    <row r="18822" spans="25:27" x14ac:dyDescent="0.2">
      <c r="Y18822" s="396"/>
      <c r="Z18822" s="396"/>
      <c r="AA18822" s="441"/>
    </row>
    <row r="18823" spans="25:27" x14ac:dyDescent="0.2">
      <c r="Y18823" s="396"/>
      <c r="Z18823" s="396"/>
      <c r="AA18823" s="441"/>
    </row>
    <row r="18824" spans="25:27" x14ac:dyDescent="0.2">
      <c r="Y18824" s="396"/>
      <c r="Z18824" s="396"/>
      <c r="AA18824" s="441"/>
    </row>
    <row r="18825" spans="25:27" x14ac:dyDescent="0.2">
      <c r="Y18825" s="396"/>
      <c r="Z18825" s="396"/>
      <c r="AA18825" s="441"/>
    </row>
    <row r="18826" spans="25:27" x14ac:dyDescent="0.2">
      <c r="Y18826" s="396"/>
      <c r="Z18826" s="396"/>
      <c r="AA18826" s="441"/>
    </row>
    <row r="18827" spans="25:27" x14ac:dyDescent="0.2">
      <c r="Y18827" s="396"/>
      <c r="Z18827" s="396"/>
      <c r="AA18827" s="441"/>
    </row>
    <row r="18828" spans="25:27" x14ac:dyDescent="0.2">
      <c r="Y18828" s="396"/>
      <c r="Z18828" s="396"/>
      <c r="AA18828" s="441"/>
    </row>
    <row r="18829" spans="25:27" x14ac:dyDescent="0.2">
      <c r="Y18829" s="396"/>
      <c r="Z18829" s="396"/>
      <c r="AA18829" s="441"/>
    </row>
    <row r="18830" spans="25:27" x14ac:dyDescent="0.2">
      <c r="Y18830" s="396"/>
      <c r="Z18830" s="396"/>
      <c r="AA18830" s="441"/>
    </row>
    <row r="18831" spans="25:27" x14ac:dyDescent="0.2">
      <c r="Y18831" s="396"/>
      <c r="Z18831" s="396"/>
      <c r="AA18831" s="441"/>
    </row>
    <row r="18832" spans="25:27" x14ac:dyDescent="0.2">
      <c r="Y18832" s="396"/>
      <c r="Z18832" s="396"/>
      <c r="AA18832" s="441"/>
    </row>
    <row r="18833" spans="25:27" x14ac:dyDescent="0.2">
      <c r="Y18833" s="396"/>
      <c r="Z18833" s="396"/>
      <c r="AA18833" s="441"/>
    </row>
    <row r="18834" spans="25:27" x14ac:dyDescent="0.2">
      <c r="Y18834" s="396"/>
      <c r="Z18834" s="396"/>
      <c r="AA18834" s="441"/>
    </row>
    <row r="18835" spans="25:27" x14ac:dyDescent="0.2">
      <c r="Y18835" s="396"/>
      <c r="Z18835" s="396"/>
      <c r="AA18835" s="441"/>
    </row>
    <row r="18836" spans="25:27" x14ac:dyDescent="0.2">
      <c r="Y18836" s="396"/>
      <c r="Z18836" s="396"/>
      <c r="AA18836" s="441"/>
    </row>
    <row r="18837" spans="25:27" x14ac:dyDescent="0.2">
      <c r="Y18837" s="396"/>
      <c r="Z18837" s="396"/>
      <c r="AA18837" s="441"/>
    </row>
    <row r="18838" spans="25:27" x14ac:dyDescent="0.2">
      <c r="Y18838" s="396"/>
      <c r="Z18838" s="396"/>
      <c r="AA18838" s="441"/>
    </row>
    <row r="18839" spans="25:27" x14ac:dyDescent="0.2">
      <c r="Y18839" s="396"/>
      <c r="Z18839" s="396"/>
      <c r="AA18839" s="441"/>
    </row>
    <row r="18840" spans="25:27" x14ac:dyDescent="0.2">
      <c r="Y18840" s="396"/>
      <c r="Z18840" s="396"/>
      <c r="AA18840" s="441"/>
    </row>
    <row r="18841" spans="25:27" x14ac:dyDescent="0.2">
      <c r="Y18841" s="396"/>
      <c r="Z18841" s="396"/>
      <c r="AA18841" s="441"/>
    </row>
    <row r="18842" spans="25:27" x14ac:dyDescent="0.2">
      <c r="Y18842" s="396"/>
      <c r="Z18842" s="396"/>
      <c r="AA18842" s="441"/>
    </row>
    <row r="18843" spans="25:27" x14ac:dyDescent="0.2">
      <c r="Y18843" s="396"/>
      <c r="Z18843" s="396"/>
      <c r="AA18843" s="441"/>
    </row>
    <row r="18844" spans="25:27" x14ac:dyDescent="0.2">
      <c r="Y18844" s="396"/>
      <c r="Z18844" s="396"/>
      <c r="AA18844" s="441"/>
    </row>
    <row r="18845" spans="25:27" x14ac:dyDescent="0.2">
      <c r="Y18845" s="396"/>
      <c r="Z18845" s="396"/>
      <c r="AA18845" s="441"/>
    </row>
    <row r="18846" spans="25:27" x14ac:dyDescent="0.2">
      <c r="Y18846" s="396"/>
      <c r="Z18846" s="396"/>
      <c r="AA18846" s="441"/>
    </row>
    <row r="18847" spans="25:27" x14ac:dyDescent="0.2">
      <c r="Y18847" s="396"/>
      <c r="Z18847" s="396"/>
      <c r="AA18847" s="441"/>
    </row>
    <row r="18848" spans="25:27" x14ac:dyDescent="0.2">
      <c r="Y18848" s="396"/>
      <c r="Z18848" s="396"/>
      <c r="AA18848" s="441"/>
    </row>
    <row r="18849" spans="25:27" x14ac:dyDescent="0.2">
      <c r="Y18849" s="396"/>
      <c r="Z18849" s="396"/>
      <c r="AA18849" s="441"/>
    </row>
    <row r="18850" spans="25:27" x14ac:dyDescent="0.2">
      <c r="Y18850" s="396"/>
      <c r="Z18850" s="396"/>
      <c r="AA18850" s="441"/>
    </row>
    <row r="18851" spans="25:27" x14ac:dyDescent="0.2">
      <c r="Y18851" s="396"/>
      <c r="Z18851" s="396"/>
      <c r="AA18851" s="441"/>
    </row>
    <row r="18852" spans="25:27" x14ac:dyDescent="0.2">
      <c r="Y18852" s="396"/>
      <c r="Z18852" s="396"/>
      <c r="AA18852" s="441"/>
    </row>
    <row r="18853" spans="25:27" x14ac:dyDescent="0.2">
      <c r="Y18853" s="396"/>
      <c r="Z18853" s="396"/>
      <c r="AA18853" s="441"/>
    </row>
    <row r="18854" spans="25:27" x14ac:dyDescent="0.2">
      <c r="Y18854" s="396"/>
      <c r="Z18854" s="396"/>
      <c r="AA18854" s="441"/>
    </row>
    <row r="18855" spans="25:27" x14ac:dyDescent="0.2">
      <c r="Y18855" s="396"/>
      <c r="Z18855" s="396"/>
      <c r="AA18855" s="441"/>
    </row>
    <row r="18856" spans="25:27" x14ac:dyDescent="0.2">
      <c r="Y18856" s="396"/>
      <c r="Z18856" s="396"/>
      <c r="AA18856" s="441"/>
    </row>
    <row r="18857" spans="25:27" x14ac:dyDescent="0.2">
      <c r="Y18857" s="396"/>
      <c r="Z18857" s="396"/>
      <c r="AA18857" s="441"/>
    </row>
    <row r="18858" spans="25:27" x14ac:dyDescent="0.2">
      <c r="Y18858" s="396"/>
      <c r="Z18858" s="396"/>
      <c r="AA18858" s="441"/>
    </row>
    <row r="18859" spans="25:27" x14ac:dyDescent="0.2">
      <c r="Y18859" s="396"/>
      <c r="Z18859" s="396"/>
      <c r="AA18859" s="441"/>
    </row>
    <row r="18860" spans="25:27" x14ac:dyDescent="0.2">
      <c r="Y18860" s="396"/>
      <c r="Z18860" s="396"/>
      <c r="AA18860" s="441"/>
    </row>
    <row r="18861" spans="25:27" x14ac:dyDescent="0.2">
      <c r="Y18861" s="396"/>
      <c r="Z18861" s="396"/>
      <c r="AA18861" s="441"/>
    </row>
    <row r="18862" spans="25:27" x14ac:dyDescent="0.2">
      <c r="Y18862" s="396"/>
      <c r="Z18862" s="396"/>
      <c r="AA18862" s="441"/>
    </row>
    <row r="18863" spans="25:27" x14ac:dyDescent="0.2">
      <c r="Y18863" s="396"/>
      <c r="Z18863" s="396"/>
      <c r="AA18863" s="441"/>
    </row>
    <row r="18864" spans="25:27" x14ac:dyDescent="0.2">
      <c r="Y18864" s="396"/>
      <c r="Z18864" s="396"/>
      <c r="AA18864" s="441"/>
    </row>
    <row r="18865" spans="25:27" x14ac:dyDescent="0.2">
      <c r="Y18865" s="396"/>
      <c r="Z18865" s="396"/>
      <c r="AA18865" s="441"/>
    </row>
    <row r="18866" spans="25:27" x14ac:dyDescent="0.2">
      <c r="Y18866" s="396"/>
      <c r="Z18866" s="396"/>
      <c r="AA18866" s="441"/>
    </row>
    <row r="18867" spans="25:27" x14ac:dyDescent="0.2">
      <c r="Y18867" s="396"/>
      <c r="Z18867" s="396"/>
      <c r="AA18867" s="441"/>
    </row>
    <row r="18868" spans="25:27" x14ac:dyDescent="0.2">
      <c r="Y18868" s="396"/>
      <c r="Z18868" s="396"/>
      <c r="AA18868" s="441"/>
    </row>
    <row r="18869" spans="25:27" x14ac:dyDescent="0.2">
      <c r="Y18869" s="396"/>
      <c r="Z18869" s="396"/>
      <c r="AA18869" s="441"/>
    </row>
    <row r="18870" spans="25:27" x14ac:dyDescent="0.2">
      <c r="Y18870" s="396"/>
      <c r="Z18870" s="396"/>
      <c r="AA18870" s="441"/>
    </row>
    <row r="18871" spans="25:27" x14ac:dyDescent="0.2">
      <c r="Y18871" s="396"/>
      <c r="Z18871" s="396"/>
      <c r="AA18871" s="441"/>
    </row>
    <row r="18872" spans="25:27" x14ac:dyDescent="0.2">
      <c r="Y18872" s="396"/>
      <c r="Z18872" s="396"/>
      <c r="AA18872" s="441"/>
    </row>
    <row r="18873" spans="25:27" x14ac:dyDescent="0.2">
      <c r="Y18873" s="396"/>
      <c r="Z18873" s="396"/>
      <c r="AA18873" s="441"/>
    </row>
    <row r="18874" spans="25:27" x14ac:dyDescent="0.2">
      <c r="Y18874" s="396"/>
      <c r="Z18874" s="396"/>
      <c r="AA18874" s="441"/>
    </row>
    <row r="18875" spans="25:27" x14ac:dyDescent="0.2">
      <c r="Y18875" s="396"/>
      <c r="Z18875" s="396"/>
      <c r="AA18875" s="441"/>
    </row>
    <row r="18876" spans="25:27" x14ac:dyDescent="0.2">
      <c r="Y18876" s="396"/>
      <c r="Z18876" s="396"/>
      <c r="AA18876" s="441"/>
    </row>
    <row r="18877" spans="25:27" x14ac:dyDescent="0.2">
      <c r="Y18877" s="396"/>
      <c r="Z18877" s="396"/>
      <c r="AA18877" s="441"/>
    </row>
    <row r="18878" spans="25:27" x14ac:dyDescent="0.2">
      <c r="Y18878" s="396"/>
      <c r="Z18878" s="396"/>
      <c r="AA18878" s="441"/>
    </row>
    <row r="18879" spans="25:27" x14ac:dyDescent="0.2">
      <c r="Y18879" s="396"/>
      <c r="Z18879" s="396"/>
      <c r="AA18879" s="441"/>
    </row>
    <row r="18880" spans="25:27" x14ac:dyDescent="0.2">
      <c r="Y18880" s="396"/>
      <c r="Z18880" s="396"/>
      <c r="AA18880" s="441"/>
    </row>
    <row r="18881" spans="25:27" x14ac:dyDescent="0.2">
      <c r="Y18881" s="396"/>
      <c r="Z18881" s="396"/>
      <c r="AA18881" s="441"/>
    </row>
    <row r="18882" spans="25:27" x14ac:dyDescent="0.2">
      <c r="Y18882" s="396"/>
      <c r="Z18882" s="396"/>
      <c r="AA18882" s="441"/>
    </row>
    <row r="18883" spans="25:27" x14ac:dyDescent="0.2">
      <c r="Y18883" s="396"/>
      <c r="Z18883" s="396"/>
      <c r="AA18883" s="441"/>
    </row>
    <row r="18884" spans="25:27" x14ac:dyDescent="0.2">
      <c r="Y18884" s="396"/>
      <c r="Z18884" s="396"/>
      <c r="AA18884" s="441"/>
    </row>
    <row r="18885" spans="25:27" x14ac:dyDescent="0.2">
      <c r="Y18885" s="396"/>
      <c r="Z18885" s="396"/>
      <c r="AA18885" s="441"/>
    </row>
    <row r="18886" spans="25:27" x14ac:dyDescent="0.2">
      <c r="Y18886" s="396"/>
      <c r="Z18886" s="396"/>
      <c r="AA18886" s="441"/>
    </row>
    <row r="18887" spans="25:27" x14ac:dyDescent="0.2">
      <c r="Y18887" s="396"/>
      <c r="Z18887" s="396"/>
      <c r="AA18887" s="441"/>
    </row>
    <row r="18888" spans="25:27" x14ac:dyDescent="0.2">
      <c r="Y18888" s="396"/>
      <c r="Z18888" s="396"/>
      <c r="AA18888" s="441"/>
    </row>
    <row r="18889" spans="25:27" x14ac:dyDescent="0.2">
      <c r="Y18889" s="396"/>
      <c r="Z18889" s="396"/>
      <c r="AA18889" s="441"/>
    </row>
    <row r="18890" spans="25:27" x14ac:dyDescent="0.2">
      <c r="Y18890" s="396"/>
      <c r="Z18890" s="396"/>
      <c r="AA18890" s="441"/>
    </row>
    <row r="18891" spans="25:27" x14ac:dyDescent="0.2">
      <c r="Y18891" s="396"/>
      <c r="Z18891" s="396"/>
      <c r="AA18891" s="441"/>
    </row>
    <row r="18892" spans="25:27" x14ac:dyDescent="0.2">
      <c r="Y18892" s="396"/>
      <c r="Z18892" s="396"/>
      <c r="AA18892" s="441"/>
    </row>
    <row r="18893" spans="25:27" x14ac:dyDescent="0.2">
      <c r="Y18893" s="396"/>
      <c r="Z18893" s="396"/>
      <c r="AA18893" s="441"/>
    </row>
    <row r="18894" spans="25:27" x14ac:dyDescent="0.2">
      <c r="Y18894" s="396"/>
      <c r="Z18894" s="396"/>
      <c r="AA18894" s="441"/>
    </row>
    <row r="18895" spans="25:27" x14ac:dyDescent="0.2">
      <c r="Y18895" s="396"/>
      <c r="Z18895" s="396"/>
      <c r="AA18895" s="441"/>
    </row>
    <row r="18896" spans="25:27" x14ac:dyDescent="0.2">
      <c r="Y18896" s="396"/>
      <c r="Z18896" s="396"/>
      <c r="AA18896" s="441"/>
    </row>
    <row r="18897" spans="25:27" x14ac:dyDescent="0.2">
      <c r="Y18897" s="396"/>
      <c r="Z18897" s="396"/>
      <c r="AA18897" s="441"/>
    </row>
    <row r="18898" spans="25:27" x14ac:dyDescent="0.2">
      <c r="Y18898" s="396"/>
      <c r="Z18898" s="396"/>
      <c r="AA18898" s="441"/>
    </row>
    <row r="18899" spans="25:27" x14ac:dyDescent="0.2">
      <c r="Y18899" s="396"/>
      <c r="Z18899" s="396"/>
      <c r="AA18899" s="441"/>
    </row>
    <row r="18900" spans="25:27" x14ac:dyDescent="0.2">
      <c r="Y18900" s="396"/>
      <c r="Z18900" s="396"/>
      <c r="AA18900" s="441"/>
    </row>
    <row r="18901" spans="25:27" x14ac:dyDescent="0.2">
      <c r="Y18901" s="396"/>
      <c r="Z18901" s="396"/>
      <c r="AA18901" s="441"/>
    </row>
    <row r="18902" spans="25:27" x14ac:dyDescent="0.2">
      <c r="Y18902" s="396"/>
      <c r="Z18902" s="396"/>
      <c r="AA18902" s="441"/>
    </row>
    <row r="18903" spans="25:27" x14ac:dyDescent="0.2">
      <c r="Y18903" s="396"/>
      <c r="Z18903" s="396"/>
      <c r="AA18903" s="441"/>
    </row>
    <row r="18904" spans="25:27" x14ac:dyDescent="0.2">
      <c r="Y18904" s="396"/>
      <c r="Z18904" s="396"/>
      <c r="AA18904" s="441"/>
    </row>
    <row r="18905" spans="25:27" x14ac:dyDescent="0.2">
      <c r="Y18905" s="396"/>
      <c r="Z18905" s="396"/>
      <c r="AA18905" s="441"/>
    </row>
    <row r="18906" spans="25:27" x14ac:dyDescent="0.2">
      <c r="Y18906" s="396"/>
      <c r="Z18906" s="396"/>
      <c r="AA18906" s="441"/>
    </row>
    <row r="18907" spans="25:27" x14ac:dyDescent="0.2">
      <c r="Y18907" s="396"/>
      <c r="Z18907" s="396"/>
      <c r="AA18907" s="441"/>
    </row>
    <row r="18908" spans="25:27" x14ac:dyDescent="0.2">
      <c r="Y18908" s="396"/>
      <c r="Z18908" s="396"/>
      <c r="AA18908" s="441"/>
    </row>
    <row r="18909" spans="25:27" x14ac:dyDescent="0.2">
      <c r="Y18909" s="396"/>
      <c r="Z18909" s="396"/>
      <c r="AA18909" s="441"/>
    </row>
    <row r="18910" spans="25:27" x14ac:dyDescent="0.2">
      <c r="Y18910" s="396"/>
      <c r="Z18910" s="396"/>
      <c r="AA18910" s="441"/>
    </row>
    <row r="18911" spans="25:27" x14ac:dyDescent="0.2">
      <c r="Y18911" s="396"/>
      <c r="Z18911" s="396"/>
      <c r="AA18911" s="441"/>
    </row>
    <row r="18912" spans="25:27" x14ac:dyDescent="0.2">
      <c r="Y18912" s="396"/>
      <c r="Z18912" s="396"/>
      <c r="AA18912" s="441"/>
    </row>
    <row r="18913" spans="25:27" x14ac:dyDescent="0.2">
      <c r="Y18913" s="396"/>
      <c r="Z18913" s="396"/>
      <c r="AA18913" s="441"/>
    </row>
    <row r="18914" spans="25:27" x14ac:dyDescent="0.2">
      <c r="Y18914" s="396"/>
      <c r="Z18914" s="396"/>
      <c r="AA18914" s="441"/>
    </row>
    <row r="18915" spans="25:27" x14ac:dyDescent="0.2">
      <c r="Y18915" s="396"/>
      <c r="Z18915" s="396"/>
      <c r="AA18915" s="441"/>
    </row>
    <row r="18916" spans="25:27" x14ac:dyDescent="0.2">
      <c r="Y18916" s="396"/>
      <c r="Z18916" s="396"/>
      <c r="AA18916" s="441"/>
    </row>
    <row r="18917" spans="25:27" x14ac:dyDescent="0.2">
      <c r="Y18917" s="396"/>
      <c r="Z18917" s="396"/>
      <c r="AA18917" s="441"/>
    </row>
    <row r="18918" spans="25:27" x14ac:dyDescent="0.2">
      <c r="Y18918" s="396"/>
      <c r="Z18918" s="396"/>
      <c r="AA18918" s="441"/>
    </row>
    <row r="18919" spans="25:27" x14ac:dyDescent="0.2">
      <c r="Y18919" s="396"/>
      <c r="Z18919" s="396"/>
      <c r="AA18919" s="441"/>
    </row>
    <row r="18920" spans="25:27" x14ac:dyDescent="0.2">
      <c r="Y18920" s="396"/>
      <c r="Z18920" s="396"/>
      <c r="AA18920" s="441"/>
    </row>
    <row r="18921" spans="25:27" x14ac:dyDescent="0.2">
      <c r="Y18921" s="396"/>
      <c r="Z18921" s="396"/>
      <c r="AA18921" s="441"/>
    </row>
    <row r="18922" spans="25:27" x14ac:dyDescent="0.2">
      <c r="Y18922" s="396"/>
      <c r="Z18922" s="396"/>
      <c r="AA18922" s="441"/>
    </row>
    <row r="18923" spans="25:27" x14ac:dyDescent="0.2">
      <c r="Y18923" s="396"/>
      <c r="Z18923" s="396"/>
      <c r="AA18923" s="441"/>
    </row>
    <row r="18924" spans="25:27" x14ac:dyDescent="0.2">
      <c r="Y18924" s="396"/>
      <c r="Z18924" s="396"/>
      <c r="AA18924" s="441"/>
    </row>
    <row r="18925" spans="25:27" x14ac:dyDescent="0.2">
      <c r="Y18925" s="396"/>
      <c r="Z18925" s="396"/>
      <c r="AA18925" s="441"/>
    </row>
    <row r="18926" spans="25:27" x14ac:dyDescent="0.2">
      <c r="Y18926" s="396"/>
      <c r="Z18926" s="396"/>
      <c r="AA18926" s="441"/>
    </row>
    <row r="18927" spans="25:27" x14ac:dyDescent="0.2">
      <c r="Y18927" s="396"/>
      <c r="Z18927" s="396"/>
      <c r="AA18927" s="441"/>
    </row>
    <row r="18928" spans="25:27" x14ac:dyDescent="0.2">
      <c r="Y18928" s="396"/>
      <c r="Z18928" s="396"/>
      <c r="AA18928" s="441"/>
    </row>
    <row r="18929" spans="25:27" x14ac:dyDescent="0.2">
      <c r="Y18929" s="396"/>
      <c r="Z18929" s="396"/>
      <c r="AA18929" s="441"/>
    </row>
    <row r="18930" spans="25:27" x14ac:dyDescent="0.2">
      <c r="Y18930" s="396"/>
      <c r="Z18930" s="396"/>
      <c r="AA18930" s="441"/>
    </row>
    <row r="18931" spans="25:27" x14ac:dyDescent="0.2">
      <c r="Y18931" s="396"/>
      <c r="Z18931" s="396"/>
      <c r="AA18931" s="441"/>
    </row>
    <row r="18932" spans="25:27" x14ac:dyDescent="0.2">
      <c r="Y18932" s="396"/>
      <c r="Z18932" s="396"/>
      <c r="AA18932" s="441"/>
    </row>
    <row r="18933" spans="25:27" x14ac:dyDescent="0.2">
      <c r="Y18933" s="396"/>
      <c r="Z18933" s="396"/>
      <c r="AA18933" s="441"/>
    </row>
    <row r="18934" spans="25:27" x14ac:dyDescent="0.2">
      <c r="Y18934" s="396"/>
      <c r="Z18934" s="396"/>
      <c r="AA18934" s="441"/>
    </row>
    <row r="18935" spans="25:27" x14ac:dyDescent="0.2">
      <c r="Y18935" s="396"/>
      <c r="Z18935" s="396"/>
      <c r="AA18935" s="441"/>
    </row>
    <row r="18936" spans="25:27" x14ac:dyDescent="0.2">
      <c r="Y18936" s="396"/>
      <c r="Z18936" s="396"/>
      <c r="AA18936" s="441"/>
    </row>
    <row r="18937" spans="25:27" x14ac:dyDescent="0.2">
      <c r="Y18937" s="396"/>
      <c r="Z18937" s="396"/>
      <c r="AA18937" s="441"/>
    </row>
    <row r="18938" spans="25:27" x14ac:dyDescent="0.2">
      <c r="Y18938" s="396"/>
      <c r="Z18938" s="396"/>
      <c r="AA18938" s="441"/>
    </row>
    <row r="18939" spans="25:27" x14ac:dyDescent="0.2">
      <c r="Y18939" s="396"/>
      <c r="Z18939" s="396"/>
      <c r="AA18939" s="441"/>
    </row>
    <row r="18940" spans="25:27" x14ac:dyDescent="0.2">
      <c r="Y18940" s="396"/>
      <c r="Z18940" s="396"/>
      <c r="AA18940" s="441"/>
    </row>
    <row r="18941" spans="25:27" x14ac:dyDescent="0.2">
      <c r="Y18941" s="396"/>
      <c r="Z18941" s="396"/>
      <c r="AA18941" s="441"/>
    </row>
    <row r="18942" spans="25:27" x14ac:dyDescent="0.2">
      <c r="Y18942" s="396"/>
      <c r="Z18942" s="396"/>
      <c r="AA18942" s="441"/>
    </row>
    <row r="18943" spans="25:27" x14ac:dyDescent="0.2">
      <c r="Y18943" s="396"/>
      <c r="Z18943" s="396"/>
      <c r="AA18943" s="441"/>
    </row>
    <row r="18944" spans="25:27" x14ac:dyDescent="0.2">
      <c r="Y18944" s="396"/>
      <c r="Z18944" s="396"/>
      <c r="AA18944" s="441"/>
    </row>
    <row r="18945" spans="25:27" x14ac:dyDescent="0.2">
      <c r="Y18945" s="396"/>
      <c r="Z18945" s="396"/>
      <c r="AA18945" s="441"/>
    </row>
    <row r="18946" spans="25:27" x14ac:dyDescent="0.2">
      <c r="Y18946" s="396"/>
      <c r="Z18946" s="396"/>
      <c r="AA18946" s="441"/>
    </row>
    <row r="18947" spans="25:27" x14ac:dyDescent="0.2">
      <c r="Y18947" s="396"/>
      <c r="Z18947" s="396"/>
      <c r="AA18947" s="441"/>
    </row>
    <row r="18948" spans="25:27" x14ac:dyDescent="0.2">
      <c r="Y18948" s="396"/>
      <c r="Z18948" s="396"/>
      <c r="AA18948" s="441"/>
    </row>
    <row r="18949" spans="25:27" x14ac:dyDescent="0.2">
      <c r="Y18949" s="396"/>
      <c r="Z18949" s="396"/>
      <c r="AA18949" s="441"/>
    </row>
    <row r="18950" spans="25:27" x14ac:dyDescent="0.2">
      <c r="Y18950" s="396"/>
      <c r="Z18950" s="396"/>
      <c r="AA18950" s="441"/>
    </row>
    <row r="18951" spans="25:27" x14ac:dyDescent="0.2">
      <c r="Y18951" s="396"/>
      <c r="Z18951" s="396"/>
      <c r="AA18951" s="441"/>
    </row>
    <row r="18952" spans="25:27" x14ac:dyDescent="0.2">
      <c r="Y18952" s="396"/>
      <c r="Z18952" s="396"/>
      <c r="AA18952" s="441"/>
    </row>
    <row r="18953" spans="25:27" x14ac:dyDescent="0.2">
      <c r="Y18953" s="396"/>
      <c r="Z18953" s="396"/>
      <c r="AA18953" s="441"/>
    </row>
    <row r="18954" spans="25:27" x14ac:dyDescent="0.2">
      <c r="Y18954" s="396"/>
      <c r="Z18954" s="396"/>
      <c r="AA18954" s="441"/>
    </row>
    <row r="18955" spans="25:27" x14ac:dyDescent="0.2">
      <c r="Y18955" s="396"/>
      <c r="Z18955" s="396"/>
      <c r="AA18955" s="441"/>
    </row>
    <row r="18956" spans="25:27" x14ac:dyDescent="0.2">
      <c r="Y18956" s="396"/>
      <c r="Z18956" s="396"/>
      <c r="AA18956" s="441"/>
    </row>
    <row r="18957" spans="25:27" x14ac:dyDescent="0.2">
      <c r="Y18957" s="396"/>
      <c r="Z18957" s="396"/>
      <c r="AA18957" s="441"/>
    </row>
    <row r="18958" spans="25:27" x14ac:dyDescent="0.2">
      <c r="Y18958" s="396"/>
      <c r="Z18958" s="396"/>
      <c r="AA18958" s="441"/>
    </row>
    <row r="18959" spans="25:27" x14ac:dyDescent="0.2">
      <c r="Y18959" s="396"/>
      <c r="Z18959" s="396"/>
      <c r="AA18959" s="441"/>
    </row>
    <row r="18960" spans="25:27" x14ac:dyDescent="0.2">
      <c r="Y18960" s="396"/>
      <c r="Z18960" s="396"/>
      <c r="AA18960" s="441"/>
    </row>
    <row r="18961" spans="25:27" x14ac:dyDescent="0.2">
      <c r="Y18961" s="396"/>
      <c r="Z18961" s="396"/>
      <c r="AA18961" s="441"/>
    </row>
    <row r="18962" spans="25:27" x14ac:dyDescent="0.2">
      <c r="Y18962" s="396"/>
      <c r="Z18962" s="396"/>
      <c r="AA18962" s="441"/>
    </row>
    <row r="18963" spans="25:27" x14ac:dyDescent="0.2">
      <c r="Y18963" s="396"/>
      <c r="Z18963" s="396"/>
      <c r="AA18963" s="441"/>
    </row>
    <row r="18964" spans="25:27" x14ac:dyDescent="0.2">
      <c r="Y18964" s="396"/>
      <c r="Z18964" s="396"/>
      <c r="AA18964" s="441"/>
    </row>
    <row r="18965" spans="25:27" x14ac:dyDescent="0.2">
      <c r="Y18965" s="396"/>
      <c r="Z18965" s="396"/>
      <c r="AA18965" s="441"/>
    </row>
    <row r="18966" spans="25:27" x14ac:dyDescent="0.2">
      <c r="Y18966" s="396"/>
      <c r="Z18966" s="396"/>
      <c r="AA18966" s="441"/>
    </row>
    <row r="18967" spans="25:27" x14ac:dyDescent="0.2">
      <c r="Y18967" s="396"/>
      <c r="Z18967" s="396"/>
      <c r="AA18967" s="441"/>
    </row>
    <row r="18968" spans="25:27" x14ac:dyDescent="0.2">
      <c r="Y18968" s="396"/>
      <c r="Z18968" s="396"/>
      <c r="AA18968" s="441"/>
    </row>
    <row r="18969" spans="25:27" x14ac:dyDescent="0.2">
      <c r="Y18969" s="396"/>
      <c r="Z18969" s="396"/>
      <c r="AA18969" s="441"/>
    </row>
    <row r="18970" spans="25:27" x14ac:dyDescent="0.2">
      <c r="Y18970" s="396"/>
      <c r="Z18970" s="396"/>
      <c r="AA18970" s="441"/>
    </row>
    <row r="18971" spans="25:27" x14ac:dyDescent="0.2">
      <c r="Y18971" s="396"/>
      <c r="Z18971" s="396"/>
      <c r="AA18971" s="441"/>
    </row>
    <row r="18972" spans="25:27" x14ac:dyDescent="0.2">
      <c r="Y18972" s="396"/>
      <c r="Z18972" s="396"/>
      <c r="AA18972" s="441"/>
    </row>
    <row r="18973" spans="25:27" x14ac:dyDescent="0.2">
      <c r="Y18973" s="396"/>
      <c r="Z18973" s="396"/>
      <c r="AA18973" s="441"/>
    </row>
    <row r="18974" spans="25:27" x14ac:dyDescent="0.2">
      <c r="Y18974" s="396"/>
      <c r="Z18974" s="396"/>
      <c r="AA18974" s="441"/>
    </row>
    <row r="18975" spans="25:27" x14ac:dyDescent="0.2">
      <c r="Y18975" s="396"/>
      <c r="Z18975" s="396"/>
      <c r="AA18975" s="441"/>
    </row>
    <row r="18976" spans="25:27" x14ac:dyDescent="0.2">
      <c r="Y18976" s="396"/>
      <c r="Z18976" s="396"/>
      <c r="AA18976" s="441"/>
    </row>
    <row r="18977" spans="25:27" x14ac:dyDescent="0.2">
      <c r="Y18977" s="396"/>
      <c r="Z18977" s="396"/>
      <c r="AA18977" s="441"/>
    </row>
    <row r="18978" spans="25:27" x14ac:dyDescent="0.2">
      <c r="Y18978" s="396"/>
      <c r="Z18978" s="396"/>
      <c r="AA18978" s="441"/>
    </row>
    <row r="18979" spans="25:27" x14ac:dyDescent="0.2">
      <c r="Y18979" s="396"/>
      <c r="Z18979" s="396"/>
      <c r="AA18979" s="441"/>
    </row>
    <row r="18980" spans="25:27" x14ac:dyDescent="0.2">
      <c r="Y18980" s="396"/>
      <c r="Z18980" s="396"/>
      <c r="AA18980" s="441"/>
    </row>
    <row r="18981" spans="25:27" x14ac:dyDescent="0.2">
      <c r="Y18981" s="396"/>
      <c r="Z18981" s="396"/>
      <c r="AA18981" s="441"/>
    </row>
    <row r="18982" spans="25:27" x14ac:dyDescent="0.2">
      <c r="Y18982" s="396"/>
      <c r="Z18982" s="396"/>
      <c r="AA18982" s="441"/>
    </row>
    <row r="18983" spans="25:27" x14ac:dyDescent="0.2">
      <c r="Y18983" s="396"/>
      <c r="Z18983" s="396"/>
      <c r="AA18983" s="441"/>
    </row>
    <row r="18984" spans="25:27" x14ac:dyDescent="0.2">
      <c r="Y18984" s="396"/>
      <c r="Z18984" s="396"/>
      <c r="AA18984" s="441"/>
    </row>
    <row r="18985" spans="25:27" x14ac:dyDescent="0.2">
      <c r="Y18985" s="396"/>
      <c r="Z18985" s="396"/>
      <c r="AA18985" s="441"/>
    </row>
    <row r="18986" spans="25:27" x14ac:dyDescent="0.2">
      <c r="Y18986" s="396"/>
      <c r="Z18986" s="396"/>
      <c r="AA18986" s="441"/>
    </row>
    <row r="18987" spans="25:27" x14ac:dyDescent="0.2">
      <c r="Y18987" s="396"/>
      <c r="Z18987" s="396"/>
      <c r="AA18987" s="441"/>
    </row>
    <row r="18988" spans="25:27" x14ac:dyDescent="0.2">
      <c r="Y18988" s="396"/>
      <c r="Z18988" s="396"/>
      <c r="AA18988" s="441"/>
    </row>
    <row r="18989" spans="25:27" x14ac:dyDescent="0.2">
      <c r="Y18989" s="396"/>
      <c r="Z18989" s="396"/>
      <c r="AA18989" s="441"/>
    </row>
    <row r="18990" spans="25:27" x14ac:dyDescent="0.2">
      <c r="Y18990" s="396"/>
      <c r="Z18990" s="396"/>
      <c r="AA18990" s="441"/>
    </row>
    <row r="18991" spans="25:27" x14ac:dyDescent="0.2">
      <c r="Y18991" s="396"/>
      <c r="Z18991" s="396"/>
      <c r="AA18991" s="441"/>
    </row>
    <row r="18992" spans="25:27" x14ac:dyDescent="0.2">
      <c r="Y18992" s="396"/>
      <c r="Z18992" s="396"/>
      <c r="AA18992" s="441"/>
    </row>
    <row r="18993" spans="25:27" x14ac:dyDescent="0.2">
      <c r="Y18993" s="396"/>
      <c r="Z18993" s="396"/>
      <c r="AA18993" s="441"/>
    </row>
    <row r="18994" spans="25:27" x14ac:dyDescent="0.2">
      <c r="Y18994" s="396"/>
      <c r="Z18994" s="396"/>
      <c r="AA18994" s="441"/>
    </row>
    <row r="18995" spans="25:27" x14ac:dyDescent="0.2">
      <c r="Y18995" s="396"/>
      <c r="Z18995" s="396"/>
      <c r="AA18995" s="441"/>
    </row>
    <row r="18996" spans="25:27" x14ac:dyDescent="0.2">
      <c r="Y18996" s="396"/>
      <c r="Z18996" s="396"/>
      <c r="AA18996" s="441"/>
    </row>
    <row r="18997" spans="25:27" x14ac:dyDescent="0.2">
      <c r="Y18997" s="396"/>
      <c r="Z18997" s="396"/>
      <c r="AA18997" s="441"/>
    </row>
    <row r="18998" spans="25:27" x14ac:dyDescent="0.2">
      <c r="Y18998" s="396"/>
      <c r="Z18998" s="396"/>
      <c r="AA18998" s="441"/>
    </row>
    <row r="18999" spans="25:27" x14ac:dyDescent="0.2">
      <c r="Y18999" s="396"/>
      <c r="Z18999" s="396"/>
      <c r="AA18999" s="441"/>
    </row>
    <row r="19000" spans="25:27" x14ac:dyDescent="0.2">
      <c r="Y19000" s="396"/>
      <c r="Z19000" s="396"/>
      <c r="AA19000" s="441"/>
    </row>
    <row r="19001" spans="25:27" x14ac:dyDescent="0.2">
      <c r="Y19001" s="396"/>
      <c r="Z19001" s="396"/>
      <c r="AA19001" s="441"/>
    </row>
    <row r="19002" spans="25:27" x14ac:dyDescent="0.2">
      <c r="Y19002" s="396"/>
      <c r="Z19002" s="396"/>
      <c r="AA19002" s="441"/>
    </row>
    <row r="19003" spans="25:27" x14ac:dyDescent="0.2">
      <c r="Y19003" s="396"/>
      <c r="Z19003" s="396"/>
      <c r="AA19003" s="441"/>
    </row>
    <row r="19004" spans="25:27" x14ac:dyDescent="0.2">
      <c r="Y19004" s="396"/>
      <c r="Z19004" s="396"/>
      <c r="AA19004" s="441"/>
    </row>
    <row r="19005" spans="25:27" x14ac:dyDescent="0.2">
      <c r="Y19005" s="396"/>
      <c r="Z19005" s="396"/>
      <c r="AA19005" s="441"/>
    </row>
    <row r="19006" spans="25:27" x14ac:dyDescent="0.2">
      <c r="Y19006" s="396"/>
      <c r="Z19006" s="396"/>
      <c r="AA19006" s="441"/>
    </row>
    <row r="19007" spans="25:27" x14ac:dyDescent="0.2">
      <c r="Y19007" s="396"/>
      <c r="Z19007" s="396"/>
      <c r="AA19007" s="441"/>
    </row>
    <row r="19008" spans="25:27" x14ac:dyDescent="0.2">
      <c r="Y19008" s="396"/>
      <c r="Z19008" s="396"/>
      <c r="AA19008" s="441"/>
    </row>
    <row r="19009" spans="25:27" x14ac:dyDescent="0.2">
      <c r="Y19009" s="396"/>
      <c r="Z19009" s="396"/>
      <c r="AA19009" s="441"/>
    </row>
    <row r="19010" spans="25:27" x14ac:dyDescent="0.2">
      <c r="Y19010" s="396"/>
      <c r="Z19010" s="396"/>
      <c r="AA19010" s="441"/>
    </row>
    <row r="19011" spans="25:27" x14ac:dyDescent="0.2">
      <c r="Y19011" s="396"/>
      <c r="Z19011" s="396"/>
      <c r="AA19011" s="441"/>
    </row>
    <row r="19012" spans="25:27" x14ac:dyDescent="0.2">
      <c r="Y19012" s="396"/>
      <c r="Z19012" s="396"/>
      <c r="AA19012" s="441"/>
    </row>
    <row r="19013" spans="25:27" x14ac:dyDescent="0.2">
      <c r="Y19013" s="396"/>
      <c r="Z19013" s="396"/>
      <c r="AA19013" s="441"/>
    </row>
    <row r="19014" spans="25:27" x14ac:dyDescent="0.2">
      <c r="Y19014" s="396"/>
      <c r="Z19014" s="396"/>
      <c r="AA19014" s="441"/>
    </row>
    <row r="19015" spans="25:27" x14ac:dyDescent="0.2">
      <c r="Y19015" s="396"/>
      <c r="Z19015" s="396"/>
      <c r="AA19015" s="441"/>
    </row>
    <row r="19016" spans="25:27" x14ac:dyDescent="0.2">
      <c r="Y19016" s="396"/>
      <c r="Z19016" s="396"/>
      <c r="AA19016" s="441"/>
    </row>
    <row r="19017" spans="25:27" x14ac:dyDescent="0.2">
      <c r="Y19017" s="396"/>
      <c r="Z19017" s="396"/>
      <c r="AA19017" s="441"/>
    </row>
    <row r="19018" spans="25:27" x14ac:dyDescent="0.2">
      <c r="Y19018" s="396"/>
      <c r="Z19018" s="396"/>
      <c r="AA19018" s="441"/>
    </row>
    <row r="19019" spans="25:27" x14ac:dyDescent="0.2">
      <c r="Y19019" s="396"/>
      <c r="Z19019" s="396"/>
      <c r="AA19019" s="441"/>
    </row>
    <row r="19020" spans="25:27" x14ac:dyDescent="0.2">
      <c r="Y19020" s="396"/>
      <c r="Z19020" s="396"/>
      <c r="AA19020" s="441"/>
    </row>
    <row r="19021" spans="25:27" x14ac:dyDescent="0.2">
      <c r="Y19021" s="396"/>
      <c r="Z19021" s="396"/>
      <c r="AA19021" s="441"/>
    </row>
    <row r="19022" spans="25:27" x14ac:dyDescent="0.2">
      <c r="Y19022" s="396"/>
      <c r="Z19022" s="396"/>
      <c r="AA19022" s="441"/>
    </row>
    <row r="19023" spans="25:27" x14ac:dyDescent="0.2">
      <c r="Y19023" s="396"/>
      <c r="Z19023" s="396"/>
      <c r="AA19023" s="441"/>
    </row>
    <row r="19024" spans="25:27" x14ac:dyDescent="0.2">
      <c r="Y19024" s="396"/>
      <c r="Z19024" s="396"/>
      <c r="AA19024" s="441"/>
    </row>
    <row r="19025" spans="25:27" x14ac:dyDescent="0.2">
      <c r="Y19025" s="396"/>
      <c r="Z19025" s="396"/>
      <c r="AA19025" s="441"/>
    </row>
    <row r="19026" spans="25:27" x14ac:dyDescent="0.2">
      <c r="Y19026" s="396"/>
      <c r="Z19026" s="396"/>
      <c r="AA19026" s="441"/>
    </row>
    <row r="19027" spans="25:27" x14ac:dyDescent="0.2">
      <c r="Y19027" s="396"/>
      <c r="Z19027" s="396"/>
      <c r="AA19027" s="441"/>
    </row>
    <row r="19028" spans="25:27" x14ac:dyDescent="0.2">
      <c r="Y19028" s="396"/>
      <c r="Z19028" s="396"/>
      <c r="AA19028" s="441"/>
    </row>
    <row r="19029" spans="25:27" x14ac:dyDescent="0.2">
      <c r="Y19029" s="396"/>
      <c r="Z19029" s="396"/>
      <c r="AA19029" s="441"/>
    </row>
    <row r="19030" spans="25:27" x14ac:dyDescent="0.2">
      <c r="Y19030" s="396"/>
      <c r="Z19030" s="396"/>
      <c r="AA19030" s="441"/>
    </row>
    <row r="19031" spans="25:27" x14ac:dyDescent="0.2">
      <c r="Y19031" s="396"/>
      <c r="Z19031" s="396"/>
      <c r="AA19031" s="441"/>
    </row>
    <row r="19032" spans="25:27" x14ac:dyDescent="0.2">
      <c r="Y19032" s="396"/>
      <c r="Z19032" s="396"/>
      <c r="AA19032" s="441"/>
    </row>
    <row r="19033" spans="25:27" x14ac:dyDescent="0.2">
      <c r="Y19033" s="396"/>
      <c r="Z19033" s="396"/>
      <c r="AA19033" s="441"/>
    </row>
    <row r="19034" spans="25:27" x14ac:dyDescent="0.2">
      <c r="Y19034" s="396"/>
      <c r="Z19034" s="396"/>
      <c r="AA19034" s="441"/>
    </row>
    <row r="19035" spans="25:27" x14ac:dyDescent="0.2">
      <c r="Y19035" s="396"/>
      <c r="Z19035" s="396"/>
      <c r="AA19035" s="441"/>
    </row>
    <row r="19036" spans="25:27" x14ac:dyDescent="0.2">
      <c r="Y19036" s="396"/>
      <c r="Z19036" s="396"/>
      <c r="AA19036" s="441"/>
    </row>
    <row r="19037" spans="25:27" x14ac:dyDescent="0.2">
      <c r="Y19037" s="396"/>
      <c r="Z19037" s="396"/>
      <c r="AA19037" s="441"/>
    </row>
    <row r="19038" spans="25:27" x14ac:dyDescent="0.2">
      <c r="Y19038" s="396"/>
      <c r="Z19038" s="396"/>
      <c r="AA19038" s="441"/>
    </row>
    <row r="19039" spans="25:27" x14ac:dyDescent="0.2">
      <c r="Y19039" s="396"/>
      <c r="Z19039" s="396"/>
      <c r="AA19039" s="441"/>
    </row>
    <row r="19040" spans="25:27" x14ac:dyDescent="0.2">
      <c r="Y19040" s="396"/>
      <c r="Z19040" s="396"/>
      <c r="AA19040" s="441"/>
    </row>
    <row r="19041" spans="25:27" x14ac:dyDescent="0.2">
      <c r="Y19041" s="396"/>
      <c r="Z19041" s="396"/>
      <c r="AA19041" s="441"/>
    </row>
    <row r="19042" spans="25:27" x14ac:dyDescent="0.2">
      <c r="Y19042" s="396"/>
      <c r="Z19042" s="396"/>
      <c r="AA19042" s="441"/>
    </row>
    <row r="19043" spans="25:27" x14ac:dyDescent="0.2">
      <c r="Y19043" s="396"/>
      <c r="Z19043" s="396"/>
      <c r="AA19043" s="441"/>
    </row>
    <row r="19044" spans="25:27" x14ac:dyDescent="0.2">
      <c r="Y19044" s="396"/>
      <c r="Z19044" s="396"/>
      <c r="AA19044" s="441"/>
    </row>
    <row r="19045" spans="25:27" x14ac:dyDescent="0.2">
      <c r="Y19045" s="396"/>
      <c r="Z19045" s="396"/>
      <c r="AA19045" s="441"/>
    </row>
    <row r="19046" spans="25:27" x14ac:dyDescent="0.2">
      <c r="Y19046" s="396"/>
      <c r="Z19046" s="396"/>
      <c r="AA19046" s="441"/>
    </row>
    <row r="19047" spans="25:27" x14ac:dyDescent="0.2">
      <c r="Y19047" s="396"/>
      <c r="Z19047" s="396"/>
      <c r="AA19047" s="441"/>
    </row>
    <row r="19048" spans="25:27" x14ac:dyDescent="0.2">
      <c r="Y19048" s="396"/>
      <c r="Z19048" s="396"/>
      <c r="AA19048" s="441"/>
    </row>
    <row r="19049" spans="25:27" x14ac:dyDescent="0.2">
      <c r="Y19049" s="396"/>
      <c r="Z19049" s="396"/>
      <c r="AA19049" s="441"/>
    </row>
    <row r="19050" spans="25:27" x14ac:dyDescent="0.2">
      <c r="Y19050" s="396"/>
      <c r="Z19050" s="396"/>
      <c r="AA19050" s="441"/>
    </row>
    <row r="19051" spans="25:27" x14ac:dyDescent="0.2">
      <c r="Y19051" s="396"/>
      <c r="Z19051" s="396"/>
      <c r="AA19051" s="441"/>
    </row>
    <row r="19052" spans="25:27" x14ac:dyDescent="0.2">
      <c r="Y19052" s="396"/>
      <c r="Z19052" s="396"/>
      <c r="AA19052" s="441"/>
    </row>
    <row r="19053" spans="25:27" x14ac:dyDescent="0.2">
      <c r="Y19053" s="396"/>
      <c r="Z19053" s="396"/>
      <c r="AA19053" s="441"/>
    </row>
    <row r="19054" spans="25:27" x14ac:dyDescent="0.2">
      <c r="Y19054" s="396"/>
      <c r="Z19054" s="396"/>
      <c r="AA19054" s="441"/>
    </row>
    <row r="19055" spans="25:27" x14ac:dyDescent="0.2">
      <c r="Y19055" s="396"/>
      <c r="Z19055" s="396"/>
      <c r="AA19055" s="441"/>
    </row>
    <row r="19056" spans="25:27" x14ac:dyDescent="0.2">
      <c r="Y19056" s="396"/>
      <c r="Z19056" s="396"/>
      <c r="AA19056" s="441"/>
    </row>
    <row r="19057" spans="25:27" x14ac:dyDescent="0.2">
      <c r="Y19057" s="396"/>
      <c r="Z19057" s="396"/>
      <c r="AA19057" s="441"/>
    </row>
    <row r="19058" spans="25:27" x14ac:dyDescent="0.2">
      <c r="Y19058" s="396"/>
      <c r="Z19058" s="396"/>
      <c r="AA19058" s="441"/>
    </row>
    <row r="19059" spans="25:27" x14ac:dyDescent="0.2">
      <c r="Y19059" s="396"/>
      <c r="Z19059" s="396"/>
      <c r="AA19059" s="441"/>
    </row>
    <row r="19060" spans="25:27" x14ac:dyDescent="0.2">
      <c r="Y19060" s="396"/>
      <c r="Z19060" s="396"/>
      <c r="AA19060" s="441"/>
    </row>
    <row r="19061" spans="25:27" x14ac:dyDescent="0.2">
      <c r="Y19061" s="396"/>
      <c r="Z19061" s="396"/>
      <c r="AA19061" s="441"/>
    </row>
    <row r="19062" spans="25:27" x14ac:dyDescent="0.2">
      <c r="Y19062" s="396"/>
      <c r="Z19062" s="396"/>
      <c r="AA19062" s="441"/>
    </row>
    <row r="19063" spans="25:27" x14ac:dyDescent="0.2">
      <c r="Y19063" s="396"/>
      <c r="Z19063" s="396"/>
      <c r="AA19063" s="441"/>
    </row>
    <row r="19064" spans="25:27" x14ac:dyDescent="0.2">
      <c r="Y19064" s="396"/>
      <c r="Z19064" s="396"/>
      <c r="AA19064" s="441"/>
    </row>
    <row r="19065" spans="25:27" x14ac:dyDescent="0.2">
      <c r="Y19065" s="396"/>
      <c r="Z19065" s="396"/>
      <c r="AA19065" s="441"/>
    </row>
    <row r="19066" spans="25:27" x14ac:dyDescent="0.2">
      <c r="Y19066" s="396"/>
      <c r="Z19066" s="396"/>
      <c r="AA19066" s="441"/>
    </row>
    <row r="19067" spans="25:27" x14ac:dyDescent="0.2">
      <c r="Y19067" s="396"/>
      <c r="Z19067" s="396"/>
      <c r="AA19067" s="441"/>
    </row>
    <row r="19068" spans="25:27" x14ac:dyDescent="0.2">
      <c r="Y19068" s="396"/>
      <c r="Z19068" s="396"/>
      <c r="AA19068" s="441"/>
    </row>
    <row r="19069" spans="25:27" x14ac:dyDescent="0.2">
      <c r="Y19069" s="396"/>
      <c r="Z19069" s="396"/>
      <c r="AA19069" s="441"/>
    </row>
    <row r="19070" spans="25:27" x14ac:dyDescent="0.2">
      <c r="Y19070" s="396"/>
      <c r="Z19070" s="396"/>
      <c r="AA19070" s="441"/>
    </row>
    <row r="19071" spans="25:27" x14ac:dyDescent="0.2">
      <c r="Y19071" s="396"/>
      <c r="Z19071" s="396"/>
      <c r="AA19071" s="441"/>
    </row>
    <row r="19072" spans="25:27" x14ac:dyDescent="0.2">
      <c r="Y19072" s="396"/>
      <c r="Z19072" s="396"/>
      <c r="AA19072" s="441"/>
    </row>
    <row r="19073" spans="25:27" x14ac:dyDescent="0.2">
      <c r="Y19073" s="396"/>
      <c r="Z19073" s="396"/>
      <c r="AA19073" s="441"/>
    </row>
    <row r="19074" spans="25:27" x14ac:dyDescent="0.2">
      <c r="Y19074" s="396"/>
      <c r="Z19074" s="396"/>
      <c r="AA19074" s="441"/>
    </row>
    <row r="19075" spans="25:27" x14ac:dyDescent="0.2">
      <c r="Y19075" s="396"/>
      <c r="Z19075" s="396"/>
      <c r="AA19075" s="441"/>
    </row>
    <row r="19076" spans="25:27" x14ac:dyDescent="0.2">
      <c r="Y19076" s="396"/>
      <c r="Z19076" s="396"/>
      <c r="AA19076" s="441"/>
    </row>
    <row r="19077" spans="25:27" x14ac:dyDescent="0.2">
      <c r="Y19077" s="396"/>
      <c r="Z19077" s="396"/>
      <c r="AA19077" s="441"/>
    </row>
    <row r="19078" spans="25:27" x14ac:dyDescent="0.2">
      <c r="Y19078" s="396"/>
      <c r="Z19078" s="396"/>
      <c r="AA19078" s="441"/>
    </row>
    <row r="19079" spans="25:27" x14ac:dyDescent="0.2">
      <c r="Y19079" s="396"/>
      <c r="Z19079" s="396"/>
      <c r="AA19079" s="441"/>
    </row>
    <row r="19080" spans="25:27" x14ac:dyDescent="0.2">
      <c r="Y19080" s="396"/>
      <c r="Z19080" s="396"/>
      <c r="AA19080" s="441"/>
    </row>
    <row r="19081" spans="25:27" x14ac:dyDescent="0.2">
      <c r="Y19081" s="396"/>
      <c r="Z19081" s="396"/>
      <c r="AA19081" s="441"/>
    </row>
    <row r="19082" spans="25:27" x14ac:dyDescent="0.2">
      <c r="Y19082" s="396"/>
      <c r="Z19082" s="396"/>
      <c r="AA19082" s="441"/>
    </row>
    <row r="19083" spans="25:27" x14ac:dyDescent="0.2">
      <c r="Y19083" s="396"/>
      <c r="Z19083" s="396"/>
      <c r="AA19083" s="441"/>
    </row>
    <row r="19084" spans="25:27" x14ac:dyDescent="0.2">
      <c r="Y19084" s="396"/>
      <c r="Z19084" s="396"/>
      <c r="AA19084" s="441"/>
    </row>
    <row r="19085" spans="25:27" x14ac:dyDescent="0.2">
      <c r="Y19085" s="396"/>
      <c r="Z19085" s="396"/>
      <c r="AA19085" s="441"/>
    </row>
    <row r="19086" spans="25:27" x14ac:dyDescent="0.2">
      <c r="Y19086" s="396"/>
      <c r="Z19086" s="396"/>
      <c r="AA19086" s="441"/>
    </row>
    <row r="19087" spans="25:27" x14ac:dyDescent="0.2">
      <c r="Y19087" s="396"/>
      <c r="Z19087" s="396"/>
      <c r="AA19087" s="441"/>
    </row>
    <row r="19088" spans="25:27" x14ac:dyDescent="0.2">
      <c r="Y19088" s="396"/>
      <c r="Z19088" s="396"/>
      <c r="AA19088" s="441"/>
    </row>
    <row r="19089" spans="25:27" x14ac:dyDescent="0.2">
      <c r="Y19089" s="396"/>
      <c r="Z19089" s="396"/>
      <c r="AA19089" s="441"/>
    </row>
    <row r="19090" spans="25:27" x14ac:dyDescent="0.2">
      <c r="Y19090" s="396"/>
      <c r="Z19090" s="396"/>
      <c r="AA19090" s="441"/>
    </row>
    <row r="19091" spans="25:27" x14ac:dyDescent="0.2">
      <c r="Y19091" s="396"/>
      <c r="Z19091" s="396"/>
      <c r="AA19091" s="441"/>
    </row>
    <row r="19092" spans="25:27" x14ac:dyDescent="0.2">
      <c r="Y19092" s="396"/>
      <c r="Z19092" s="396"/>
      <c r="AA19092" s="441"/>
    </row>
    <row r="19093" spans="25:27" x14ac:dyDescent="0.2">
      <c r="Y19093" s="396"/>
      <c r="Z19093" s="396"/>
      <c r="AA19093" s="441"/>
    </row>
    <row r="19094" spans="25:27" x14ac:dyDescent="0.2">
      <c r="Y19094" s="396"/>
      <c r="Z19094" s="396"/>
      <c r="AA19094" s="441"/>
    </row>
    <row r="19095" spans="25:27" x14ac:dyDescent="0.2">
      <c r="Y19095" s="396"/>
      <c r="Z19095" s="396"/>
      <c r="AA19095" s="441"/>
    </row>
    <row r="19096" spans="25:27" x14ac:dyDescent="0.2">
      <c r="Y19096" s="396"/>
      <c r="Z19096" s="396"/>
      <c r="AA19096" s="441"/>
    </row>
    <row r="19097" spans="25:27" x14ac:dyDescent="0.2">
      <c r="Y19097" s="396"/>
      <c r="Z19097" s="396"/>
      <c r="AA19097" s="441"/>
    </row>
    <row r="19098" spans="25:27" x14ac:dyDescent="0.2">
      <c r="Y19098" s="396"/>
      <c r="Z19098" s="396"/>
      <c r="AA19098" s="441"/>
    </row>
    <row r="19099" spans="25:27" x14ac:dyDescent="0.2">
      <c r="Y19099" s="396"/>
      <c r="Z19099" s="396"/>
      <c r="AA19099" s="441"/>
    </row>
    <row r="19100" spans="25:27" x14ac:dyDescent="0.2">
      <c r="Y19100" s="396"/>
      <c r="Z19100" s="396"/>
      <c r="AA19100" s="441"/>
    </row>
    <row r="19101" spans="25:27" x14ac:dyDescent="0.2">
      <c r="Y19101" s="396"/>
      <c r="Z19101" s="396"/>
      <c r="AA19101" s="441"/>
    </row>
    <row r="19102" spans="25:27" x14ac:dyDescent="0.2">
      <c r="Y19102" s="396"/>
      <c r="Z19102" s="396"/>
      <c r="AA19102" s="441"/>
    </row>
    <row r="19103" spans="25:27" x14ac:dyDescent="0.2">
      <c r="Y19103" s="396"/>
      <c r="Z19103" s="396"/>
      <c r="AA19103" s="441"/>
    </row>
    <row r="19104" spans="25:27" x14ac:dyDescent="0.2">
      <c r="Y19104" s="396"/>
      <c r="Z19104" s="396"/>
      <c r="AA19104" s="441"/>
    </row>
    <row r="19105" spans="25:27" x14ac:dyDescent="0.2">
      <c r="Y19105" s="396"/>
      <c r="Z19105" s="396"/>
      <c r="AA19105" s="441"/>
    </row>
    <row r="19106" spans="25:27" x14ac:dyDescent="0.2">
      <c r="Y19106" s="396"/>
      <c r="Z19106" s="396"/>
      <c r="AA19106" s="441"/>
    </row>
    <row r="19107" spans="25:27" x14ac:dyDescent="0.2">
      <c r="Y19107" s="396"/>
      <c r="Z19107" s="396"/>
      <c r="AA19107" s="441"/>
    </row>
    <row r="19108" spans="25:27" x14ac:dyDescent="0.2">
      <c r="Y19108" s="396"/>
      <c r="Z19108" s="396"/>
      <c r="AA19108" s="441"/>
    </row>
    <row r="19109" spans="25:27" x14ac:dyDescent="0.2">
      <c r="Y19109" s="396"/>
      <c r="Z19109" s="396"/>
      <c r="AA19109" s="441"/>
    </row>
    <row r="19110" spans="25:27" x14ac:dyDescent="0.2">
      <c r="Y19110" s="396"/>
      <c r="Z19110" s="396"/>
      <c r="AA19110" s="441"/>
    </row>
    <row r="19111" spans="25:27" x14ac:dyDescent="0.2">
      <c r="Y19111" s="396"/>
      <c r="Z19111" s="396"/>
      <c r="AA19111" s="441"/>
    </row>
    <row r="19112" spans="25:27" x14ac:dyDescent="0.2">
      <c r="Y19112" s="396"/>
      <c r="Z19112" s="396"/>
      <c r="AA19112" s="441"/>
    </row>
    <row r="19113" spans="25:27" x14ac:dyDescent="0.2">
      <c r="Y19113" s="396"/>
      <c r="Z19113" s="396"/>
      <c r="AA19113" s="441"/>
    </row>
    <row r="19114" spans="25:27" x14ac:dyDescent="0.2">
      <c r="Y19114" s="396"/>
      <c r="Z19114" s="396"/>
      <c r="AA19114" s="441"/>
    </row>
    <row r="19115" spans="25:27" x14ac:dyDescent="0.2">
      <c r="Y19115" s="396"/>
      <c r="Z19115" s="396"/>
      <c r="AA19115" s="441"/>
    </row>
    <row r="19116" spans="25:27" x14ac:dyDescent="0.2">
      <c r="Y19116" s="396"/>
      <c r="Z19116" s="396"/>
      <c r="AA19116" s="441"/>
    </row>
    <row r="19117" spans="25:27" x14ac:dyDescent="0.2">
      <c r="Y19117" s="396"/>
      <c r="Z19117" s="396"/>
      <c r="AA19117" s="441"/>
    </row>
    <row r="19118" spans="25:27" x14ac:dyDescent="0.2">
      <c r="Y19118" s="396"/>
      <c r="Z19118" s="396"/>
      <c r="AA19118" s="441"/>
    </row>
    <row r="19119" spans="25:27" x14ac:dyDescent="0.2">
      <c r="Y19119" s="396"/>
      <c r="Z19119" s="396"/>
      <c r="AA19119" s="441"/>
    </row>
    <row r="19120" spans="25:27" x14ac:dyDescent="0.2">
      <c r="Y19120" s="396"/>
      <c r="Z19120" s="396"/>
      <c r="AA19120" s="441"/>
    </row>
    <row r="19121" spans="25:27" x14ac:dyDescent="0.2">
      <c r="Y19121" s="396"/>
      <c r="Z19121" s="396"/>
      <c r="AA19121" s="441"/>
    </row>
    <row r="19122" spans="25:27" x14ac:dyDescent="0.2">
      <c r="Y19122" s="396"/>
      <c r="Z19122" s="396"/>
      <c r="AA19122" s="441"/>
    </row>
    <row r="19123" spans="25:27" x14ac:dyDescent="0.2">
      <c r="Y19123" s="396"/>
      <c r="Z19123" s="396"/>
      <c r="AA19123" s="441"/>
    </row>
    <row r="19124" spans="25:27" x14ac:dyDescent="0.2">
      <c r="Y19124" s="396"/>
      <c r="Z19124" s="396"/>
      <c r="AA19124" s="441"/>
    </row>
    <row r="19125" spans="25:27" x14ac:dyDescent="0.2">
      <c r="Y19125" s="396"/>
      <c r="Z19125" s="396"/>
      <c r="AA19125" s="441"/>
    </row>
    <row r="19126" spans="25:27" x14ac:dyDescent="0.2">
      <c r="Y19126" s="396"/>
      <c r="Z19126" s="396"/>
      <c r="AA19126" s="441"/>
    </row>
    <row r="19127" spans="25:27" x14ac:dyDescent="0.2">
      <c r="Y19127" s="396"/>
      <c r="Z19127" s="396"/>
      <c r="AA19127" s="441"/>
    </row>
    <row r="19128" spans="25:27" x14ac:dyDescent="0.2">
      <c r="Y19128" s="396"/>
      <c r="Z19128" s="396"/>
      <c r="AA19128" s="441"/>
    </row>
    <row r="19129" spans="25:27" x14ac:dyDescent="0.2">
      <c r="Y19129" s="396"/>
      <c r="Z19129" s="396"/>
      <c r="AA19129" s="441"/>
    </row>
    <row r="19130" spans="25:27" x14ac:dyDescent="0.2">
      <c r="Y19130" s="396"/>
      <c r="Z19130" s="396"/>
      <c r="AA19130" s="441"/>
    </row>
    <row r="19131" spans="25:27" x14ac:dyDescent="0.2">
      <c r="Y19131" s="396"/>
      <c r="Z19131" s="396"/>
      <c r="AA19131" s="441"/>
    </row>
    <row r="19132" spans="25:27" x14ac:dyDescent="0.2">
      <c r="Y19132" s="396"/>
      <c r="Z19132" s="396"/>
      <c r="AA19132" s="441"/>
    </row>
    <row r="19133" spans="25:27" x14ac:dyDescent="0.2">
      <c r="Y19133" s="396"/>
      <c r="Z19133" s="396"/>
      <c r="AA19133" s="441"/>
    </row>
    <row r="19134" spans="25:27" x14ac:dyDescent="0.2">
      <c r="Y19134" s="396"/>
      <c r="Z19134" s="396"/>
      <c r="AA19134" s="441"/>
    </row>
    <row r="19135" spans="25:27" x14ac:dyDescent="0.2">
      <c r="Y19135" s="396"/>
      <c r="Z19135" s="396"/>
      <c r="AA19135" s="441"/>
    </row>
    <row r="19136" spans="25:27" x14ac:dyDescent="0.2">
      <c r="Y19136" s="396"/>
      <c r="Z19136" s="396"/>
      <c r="AA19136" s="441"/>
    </row>
    <row r="19137" spans="25:27" x14ac:dyDescent="0.2">
      <c r="Y19137" s="396"/>
      <c r="Z19137" s="396"/>
      <c r="AA19137" s="441"/>
    </row>
    <row r="19138" spans="25:27" x14ac:dyDescent="0.2">
      <c r="Y19138" s="396"/>
      <c r="Z19138" s="396"/>
      <c r="AA19138" s="441"/>
    </row>
    <row r="19139" spans="25:27" x14ac:dyDescent="0.2">
      <c r="Y19139" s="396"/>
      <c r="Z19139" s="396"/>
      <c r="AA19139" s="441"/>
    </row>
    <row r="19140" spans="25:27" x14ac:dyDescent="0.2">
      <c r="Y19140" s="396"/>
      <c r="Z19140" s="396"/>
      <c r="AA19140" s="441"/>
    </row>
    <row r="19141" spans="25:27" x14ac:dyDescent="0.2">
      <c r="Y19141" s="396"/>
      <c r="Z19141" s="396"/>
      <c r="AA19141" s="441"/>
    </row>
    <row r="19142" spans="25:27" x14ac:dyDescent="0.2">
      <c r="Y19142" s="396"/>
      <c r="Z19142" s="396"/>
      <c r="AA19142" s="441"/>
    </row>
    <row r="19143" spans="25:27" x14ac:dyDescent="0.2">
      <c r="Y19143" s="396"/>
      <c r="Z19143" s="396"/>
      <c r="AA19143" s="441"/>
    </row>
    <row r="19144" spans="25:27" x14ac:dyDescent="0.2">
      <c r="Y19144" s="396"/>
      <c r="Z19144" s="396"/>
      <c r="AA19144" s="441"/>
    </row>
    <row r="19145" spans="25:27" x14ac:dyDescent="0.2">
      <c r="Y19145" s="396"/>
      <c r="Z19145" s="396"/>
      <c r="AA19145" s="441"/>
    </row>
    <row r="19146" spans="25:27" x14ac:dyDescent="0.2">
      <c r="Y19146" s="396"/>
      <c r="Z19146" s="396"/>
      <c r="AA19146" s="441"/>
    </row>
    <row r="19147" spans="25:27" x14ac:dyDescent="0.2">
      <c r="Y19147" s="396"/>
      <c r="Z19147" s="396"/>
      <c r="AA19147" s="441"/>
    </row>
    <row r="19148" spans="25:27" x14ac:dyDescent="0.2">
      <c r="Y19148" s="396"/>
      <c r="Z19148" s="396"/>
      <c r="AA19148" s="441"/>
    </row>
    <row r="19149" spans="25:27" x14ac:dyDescent="0.2">
      <c r="Y19149" s="396"/>
      <c r="Z19149" s="396"/>
      <c r="AA19149" s="441"/>
    </row>
    <row r="19150" spans="25:27" x14ac:dyDescent="0.2">
      <c r="Y19150" s="396"/>
      <c r="Z19150" s="396"/>
      <c r="AA19150" s="441"/>
    </row>
    <row r="19151" spans="25:27" x14ac:dyDescent="0.2">
      <c r="Y19151" s="396"/>
      <c r="Z19151" s="396"/>
      <c r="AA19151" s="441"/>
    </row>
    <row r="19152" spans="25:27" x14ac:dyDescent="0.2">
      <c r="Y19152" s="396"/>
      <c r="Z19152" s="396"/>
      <c r="AA19152" s="441"/>
    </row>
    <row r="19153" spans="25:27" x14ac:dyDescent="0.2">
      <c r="Y19153" s="396"/>
      <c r="Z19153" s="396"/>
      <c r="AA19153" s="441"/>
    </row>
    <row r="19154" spans="25:27" x14ac:dyDescent="0.2">
      <c r="Y19154" s="396"/>
      <c r="Z19154" s="396"/>
      <c r="AA19154" s="441"/>
    </row>
    <row r="19155" spans="25:27" x14ac:dyDescent="0.2">
      <c r="Y19155" s="396"/>
      <c r="Z19155" s="396"/>
      <c r="AA19155" s="441"/>
    </row>
    <row r="19156" spans="25:27" x14ac:dyDescent="0.2">
      <c r="Y19156" s="396"/>
      <c r="Z19156" s="396"/>
      <c r="AA19156" s="441"/>
    </row>
    <row r="19157" spans="25:27" x14ac:dyDescent="0.2">
      <c r="Y19157" s="396"/>
      <c r="Z19157" s="396"/>
      <c r="AA19157" s="441"/>
    </row>
    <row r="19158" spans="25:27" x14ac:dyDescent="0.2">
      <c r="Y19158" s="396"/>
      <c r="Z19158" s="396"/>
      <c r="AA19158" s="441"/>
    </row>
    <row r="19159" spans="25:27" x14ac:dyDescent="0.2">
      <c r="Y19159" s="396"/>
      <c r="Z19159" s="396"/>
      <c r="AA19159" s="441"/>
    </row>
    <row r="19160" spans="25:27" x14ac:dyDescent="0.2">
      <c r="Y19160" s="396"/>
      <c r="Z19160" s="396"/>
      <c r="AA19160" s="441"/>
    </row>
    <row r="19161" spans="25:27" x14ac:dyDescent="0.2">
      <c r="Y19161" s="396"/>
      <c r="Z19161" s="396"/>
      <c r="AA19161" s="441"/>
    </row>
    <row r="19162" spans="25:27" x14ac:dyDescent="0.2">
      <c r="Y19162" s="396"/>
      <c r="Z19162" s="396"/>
      <c r="AA19162" s="441"/>
    </row>
    <row r="19163" spans="25:27" x14ac:dyDescent="0.2">
      <c r="Y19163" s="396"/>
      <c r="Z19163" s="396"/>
      <c r="AA19163" s="441"/>
    </row>
    <row r="19164" spans="25:27" x14ac:dyDescent="0.2">
      <c r="Y19164" s="396"/>
      <c r="Z19164" s="396"/>
      <c r="AA19164" s="441"/>
    </row>
    <row r="19165" spans="25:27" x14ac:dyDescent="0.2">
      <c r="Y19165" s="396"/>
      <c r="Z19165" s="396"/>
      <c r="AA19165" s="441"/>
    </row>
    <row r="19166" spans="25:27" x14ac:dyDescent="0.2">
      <c r="Y19166" s="396"/>
      <c r="Z19166" s="396"/>
      <c r="AA19166" s="441"/>
    </row>
    <row r="19167" spans="25:27" x14ac:dyDescent="0.2">
      <c r="Y19167" s="396"/>
      <c r="Z19167" s="396"/>
      <c r="AA19167" s="441"/>
    </row>
    <row r="19168" spans="25:27" x14ac:dyDescent="0.2">
      <c r="Y19168" s="396"/>
      <c r="Z19168" s="396"/>
      <c r="AA19168" s="441"/>
    </row>
    <row r="19169" spans="25:27" x14ac:dyDescent="0.2">
      <c r="Y19169" s="396"/>
      <c r="Z19169" s="396"/>
      <c r="AA19169" s="441"/>
    </row>
    <row r="19170" spans="25:27" x14ac:dyDescent="0.2">
      <c r="Y19170" s="396"/>
      <c r="Z19170" s="396"/>
      <c r="AA19170" s="441"/>
    </row>
    <row r="19171" spans="25:27" x14ac:dyDescent="0.2">
      <c r="Y19171" s="396"/>
      <c r="Z19171" s="396"/>
      <c r="AA19171" s="441"/>
    </row>
    <row r="19172" spans="25:27" x14ac:dyDescent="0.2">
      <c r="Y19172" s="396"/>
      <c r="Z19172" s="396"/>
      <c r="AA19172" s="441"/>
    </row>
    <row r="19173" spans="25:27" x14ac:dyDescent="0.2">
      <c r="Y19173" s="396"/>
      <c r="Z19173" s="396"/>
      <c r="AA19173" s="441"/>
    </row>
    <row r="19174" spans="25:27" x14ac:dyDescent="0.2">
      <c r="Y19174" s="396"/>
      <c r="Z19174" s="396"/>
      <c r="AA19174" s="441"/>
    </row>
    <row r="19175" spans="25:27" x14ac:dyDescent="0.2">
      <c r="Y19175" s="396"/>
      <c r="Z19175" s="396"/>
      <c r="AA19175" s="441"/>
    </row>
    <row r="19176" spans="25:27" x14ac:dyDescent="0.2">
      <c r="Y19176" s="396"/>
      <c r="Z19176" s="396"/>
      <c r="AA19176" s="441"/>
    </row>
    <row r="19177" spans="25:27" x14ac:dyDescent="0.2">
      <c r="Y19177" s="396"/>
      <c r="Z19177" s="396"/>
      <c r="AA19177" s="441"/>
    </row>
    <row r="19178" spans="25:27" x14ac:dyDescent="0.2">
      <c r="Y19178" s="396"/>
      <c r="Z19178" s="396"/>
      <c r="AA19178" s="441"/>
    </row>
    <row r="19179" spans="25:27" x14ac:dyDescent="0.2">
      <c r="Y19179" s="396"/>
      <c r="Z19179" s="396"/>
      <c r="AA19179" s="441"/>
    </row>
    <row r="19180" spans="25:27" x14ac:dyDescent="0.2">
      <c r="Y19180" s="396"/>
      <c r="Z19180" s="396"/>
      <c r="AA19180" s="441"/>
    </row>
    <row r="19181" spans="25:27" x14ac:dyDescent="0.2">
      <c r="Y19181" s="396"/>
      <c r="Z19181" s="396"/>
      <c r="AA19181" s="441"/>
    </row>
    <row r="19182" spans="25:27" x14ac:dyDescent="0.2">
      <c r="Y19182" s="396"/>
      <c r="Z19182" s="396"/>
      <c r="AA19182" s="441"/>
    </row>
    <row r="19183" spans="25:27" x14ac:dyDescent="0.2">
      <c r="Y19183" s="396"/>
      <c r="Z19183" s="396"/>
      <c r="AA19183" s="441"/>
    </row>
    <row r="19184" spans="25:27" x14ac:dyDescent="0.2">
      <c r="Y19184" s="396"/>
      <c r="Z19184" s="396"/>
      <c r="AA19184" s="441"/>
    </row>
    <row r="19185" spans="25:27" x14ac:dyDescent="0.2">
      <c r="Y19185" s="396"/>
      <c r="Z19185" s="396"/>
      <c r="AA19185" s="441"/>
    </row>
    <row r="19186" spans="25:27" x14ac:dyDescent="0.2">
      <c r="Y19186" s="396"/>
      <c r="Z19186" s="396"/>
      <c r="AA19186" s="441"/>
    </row>
    <row r="19187" spans="25:27" x14ac:dyDescent="0.2">
      <c r="Y19187" s="396"/>
      <c r="Z19187" s="396"/>
      <c r="AA19187" s="441"/>
    </row>
    <row r="19188" spans="25:27" x14ac:dyDescent="0.2">
      <c r="Y19188" s="396"/>
      <c r="Z19188" s="396"/>
      <c r="AA19188" s="441"/>
    </row>
    <row r="19189" spans="25:27" x14ac:dyDescent="0.2">
      <c r="Y19189" s="396"/>
      <c r="Z19189" s="396"/>
      <c r="AA19189" s="441"/>
    </row>
    <row r="19190" spans="25:27" x14ac:dyDescent="0.2">
      <c r="Y19190" s="396"/>
      <c r="Z19190" s="396"/>
      <c r="AA19190" s="441"/>
    </row>
    <row r="19191" spans="25:27" x14ac:dyDescent="0.2">
      <c r="Y19191" s="396"/>
      <c r="Z19191" s="396"/>
      <c r="AA19191" s="441"/>
    </row>
    <row r="19192" spans="25:27" x14ac:dyDescent="0.2">
      <c r="Y19192" s="396"/>
      <c r="Z19192" s="396"/>
      <c r="AA19192" s="441"/>
    </row>
    <row r="19193" spans="25:27" x14ac:dyDescent="0.2">
      <c r="Y19193" s="396"/>
      <c r="Z19193" s="396"/>
      <c r="AA19193" s="441"/>
    </row>
    <row r="19194" spans="25:27" x14ac:dyDescent="0.2">
      <c r="Y19194" s="396"/>
      <c r="Z19194" s="396"/>
      <c r="AA19194" s="441"/>
    </row>
    <row r="19195" spans="25:27" x14ac:dyDescent="0.2">
      <c r="Y19195" s="396"/>
      <c r="Z19195" s="396"/>
      <c r="AA19195" s="441"/>
    </row>
    <row r="19196" spans="25:27" x14ac:dyDescent="0.2">
      <c r="Y19196" s="396"/>
      <c r="Z19196" s="396"/>
      <c r="AA19196" s="441"/>
    </row>
    <row r="19197" spans="25:27" x14ac:dyDescent="0.2">
      <c r="Y19197" s="396"/>
      <c r="Z19197" s="396"/>
      <c r="AA19197" s="441"/>
    </row>
    <row r="19198" spans="25:27" x14ac:dyDescent="0.2">
      <c r="Y19198" s="396"/>
      <c r="Z19198" s="396"/>
      <c r="AA19198" s="441"/>
    </row>
    <row r="19199" spans="25:27" x14ac:dyDescent="0.2">
      <c r="Y19199" s="396"/>
      <c r="Z19199" s="396"/>
      <c r="AA19199" s="441"/>
    </row>
    <row r="19200" spans="25:27" x14ac:dyDescent="0.2">
      <c r="Y19200" s="396"/>
      <c r="Z19200" s="396"/>
      <c r="AA19200" s="441"/>
    </row>
    <row r="19201" spans="25:27" x14ac:dyDescent="0.2">
      <c r="Y19201" s="396"/>
      <c r="Z19201" s="396"/>
      <c r="AA19201" s="441"/>
    </row>
    <row r="19202" spans="25:27" x14ac:dyDescent="0.2">
      <c r="Y19202" s="396"/>
      <c r="Z19202" s="396"/>
      <c r="AA19202" s="441"/>
    </row>
    <row r="19203" spans="25:27" x14ac:dyDescent="0.2">
      <c r="Y19203" s="396"/>
      <c r="Z19203" s="396"/>
      <c r="AA19203" s="441"/>
    </row>
    <row r="19204" spans="25:27" x14ac:dyDescent="0.2">
      <c r="Y19204" s="396"/>
      <c r="Z19204" s="396"/>
      <c r="AA19204" s="441"/>
    </row>
    <row r="19205" spans="25:27" x14ac:dyDescent="0.2">
      <c r="Y19205" s="396"/>
      <c r="Z19205" s="396"/>
      <c r="AA19205" s="441"/>
    </row>
    <row r="19206" spans="25:27" x14ac:dyDescent="0.2">
      <c r="Y19206" s="396"/>
      <c r="Z19206" s="396"/>
      <c r="AA19206" s="441"/>
    </row>
    <row r="19207" spans="25:27" x14ac:dyDescent="0.2">
      <c r="Y19207" s="396"/>
      <c r="Z19207" s="396"/>
      <c r="AA19207" s="441"/>
    </row>
    <row r="19208" spans="25:27" x14ac:dyDescent="0.2">
      <c r="Y19208" s="396"/>
      <c r="Z19208" s="396"/>
      <c r="AA19208" s="441"/>
    </row>
    <row r="19209" spans="25:27" x14ac:dyDescent="0.2">
      <c r="Y19209" s="396"/>
      <c r="Z19209" s="396"/>
      <c r="AA19209" s="441"/>
    </row>
    <row r="19210" spans="25:27" x14ac:dyDescent="0.2">
      <c r="Y19210" s="396"/>
      <c r="Z19210" s="396"/>
      <c r="AA19210" s="441"/>
    </row>
    <row r="19211" spans="25:27" x14ac:dyDescent="0.2">
      <c r="Y19211" s="396"/>
      <c r="Z19211" s="396"/>
      <c r="AA19211" s="441"/>
    </row>
    <row r="19212" spans="25:27" x14ac:dyDescent="0.2">
      <c r="Y19212" s="396"/>
      <c r="Z19212" s="396"/>
      <c r="AA19212" s="441"/>
    </row>
    <row r="19213" spans="25:27" x14ac:dyDescent="0.2">
      <c r="Y19213" s="396"/>
      <c r="Z19213" s="396"/>
      <c r="AA19213" s="441"/>
    </row>
    <row r="19214" spans="25:27" x14ac:dyDescent="0.2">
      <c r="Y19214" s="396"/>
      <c r="Z19214" s="396"/>
      <c r="AA19214" s="441"/>
    </row>
    <row r="19215" spans="25:27" x14ac:dyDescent="0.2">
      <c r="Y19215" s="396"/>
      <c r="Z19215" s="396"/>
      <c r="AA19215" s="441"/>
    </row>
    <row r="19216" spans="25:27" x14ac:dyDescent="0.2">
      <c r="Y19216" s="396"/>
      <c r="Z19216" s="396"/>
      <c r="AA19216" s="441"/>
    </row>
    <row r="19217" spans="25:27" x14ac:dyDescent="0.2">
      <c r="Y19217" s="396"/>
      <c r="Z19217" s="396"/>
      <c r="AA19217" s="441"/>
    </row>
    <row r="19218" spans="25:27" x14ac:dyDescent="0.2">
      <c r="Y19218" s="396"/>
      <c r="Z19218" s="396"/>
      <c r="AA19218" s="441"/>
    </row>
    <row r="19219" spans="25:27" x14ac:dyDescent="0.2">
      <c r="Y19219" s="396"/>
      <c r="Z19219" s="396"/>
      <c r="AA19219" s="441"/>
    </row>
    <row r="19220" spans="25:27" x14ac:dyDescent="0.2">
      <c r="Y19220" s="396"/>
      <c r="Z19220" s="396"/>
      <c r="AA19220" s="441"/>
    </row>
    <row r="19221" spans="25:27" x14ac:dyDescent="0.2">
      <c r="Y19221" s="396"/>
      <c r="Z19221" s="396"/>
      <c r="AA19221" s="441"/>
    </row>
    <row r="19222" spans="25:27" x14ac:dyDescent="0.2">
      <c r="Y19222" s="396"/>
      <c r="Z19222" s="396"/>
      <c r="AA19222" s="441"/>
    </row>
    <row r="19223" spans="25:27" x14ac:dyDescent="0.2">
      <c r="Y19223" s="396"/>
      <c r="Z19223" s="396"/>
      <c r="AA19223" s="441"/>
    </row>
    <row r="19224" spans="25:27" x14ac:dyDescent="0.2">
      <c r="Y19224" s="396"/>
      <c r="Z19224" s="396"/>
      <c r="AA19224" s="441"/>
    </row>
    <row r="19225" spans="25:27" x14ac:dyDescent="0.2">
      <c r="Y19225" s="396"/>
      <c r="Z19225" s="396"/>
      <c r="AA19225" s="441"/>
    </row>
    <row r="19226" spans="25:27" x14ac:dyDescent="0.2">
      <c r="Y19226" s="396"/>
      <c r="Z19226" s="396"/>
      <c r="AA19226" s="441"/>
    </row>
    <row r="19227" spans="25:27" x14ac:dyDescent="0.2">
      <c r="Y19227" s="396"/>
      <c r="Z19227" s="396"/>
      <c r="AA19227" s="441"/>
    </row>
    <row r="19228" spans="25:27" x14ac:dyDescent="0.2">
      <c r="Y19228" s="396"/>
      <c r="Z19228" s="396"/>
      <c r="AA19228" s="441"/>
    </row>
    <row r="19229" spans="25:27" x14ac:dyDescent="0.2">
      <c r="Y19229" s="396"/>
      <c r="Z19229" s="396"/>
      <c r="AA19229" s="441"/>
    </row>
    <row r="19230" spans="25:27" x14ac:dyDescent="0.2">
      <c r="Y19230" s="396"/>
      <c r="Z19230" s="396"/>
      <c r="AA19230" s="441"/>
    </row>
    <row r="19231" spans="25:27" x14ac:dyDescent="0.2">
      <c r="Y19231" s="396"/>
      <c r="Z19231" s="396"/>
      <c r="AA19231" s="441"/>
    </row>
    <row r="19232" spans="25:27" x14ac:dyDescent="0.2">
      <c r="Y19232" s="396"/>
      <c r="Z19232" s="396"/>
      <c r="AA19232" s="441"/>
    </row>
    <row r="19233" spans="25:27" x14ac:dyDescent="0.2">
      <c r="Y19233" s="396"/>
      <c r="Z19233" s="396"/>
      <c r="AA19233" s="441"/>
    </row>
    <row r="19234" spans="25:27" x14ac:dyDescent="0.2">
      <c r="Y19234" s="396"/>
      <c r="Z19234" s="396"/>
      <c r="AA19234" s="441"/>
    </row>
    <row r="19235" spans="25:27" x14ac:dyDescent="0.2">
      <c r="Y19235" s="396"/>
      <c r="Z19235" s="396"/>
      <c r="AA19235" s="441"/>
    </row>
    <row r="19236" spans="25:27" x14ac:dyDescent="0.2">
      <c r="Y19236" s="396"/>
      <c r="Z19236" s="396"/>
      <c r="AA19236" s="441"/>
    </row>
    <row r="19237" spans="25:27" x14ac:dyDescent="0.2">
      <c r="Y19237" s="396"/>
      <c r="Z19237" s="396"/>
      <c r="AA19237" s="441"/>
    </row>
    <row r="19238" spans="25:27" x14ac:dyDescent="0.2">
      <c r="Y19238" s="396"/>
      <c r="Z19238" s="396"/>
      <c r="AA19238" s="441"/>
    </row>
    <row r="19239" spans="25:27" x14ac:dyDescent="0.2">
      <c r="Y19239" s="396"/>
      <c r="Z19239" s="396"/>
      <c r="AA19239" s="441"/>
    </row>
    <row r="19240" spans="25:27" x14ac:dyDescent="0.2">
      <c r="Y19240" s="396"/>
      <c r="Z19240" s="396"/>
      <c r="AA19240" s="441"/>
    </row>
    <row r="19241" spans="25:27" x14ac:dyDescent="0.2">
      <c r="Y19241" s="396"/>
      <c r="Z19241" s="396"/>
      <c r="AA19241" s="441"/>
    </row>
    <row r="19242" spans="25:27" x14ac:dyDescent="0.2">
      <c r="Y19242" s="396"/>
      <c r="Z19242" s="396"/>
      <c r="AA19242" s="441"/>
    </row>
    <row r="19243" spans="25:27" x14ac:dyDescent="0.2">
      <c r="Y19243" s="396"/>
      <c r="Z19243" s="396"/>
      <c r="AA19243" s="441"/>
    </row>
    <row r="19244" spans="25:27" x14ac:dyDescent="0.2">
      <c r="Y19244" s="396"/>
      <c r="Z19244" s="396"/>
      <c r="AA19244" s="441"/>
    </row>
    <row r="19245" spans="25:27" x14ac:dyDescent="0.2">
      <c r="Y19245" s="396"/>
      <c r="Z19245" s="396"/>
      <c r="AA19245" s="441"/>
    </row>
    <row r="19246" spans="25:27" x14ac:dyDescent="0.2">
      <c r="Y19246" s="396"/>
      <c r="Z19246" s="396"/>
      <c r="AA19246" s="441"/>
    </row>
    <row r="19247" spans="25:27" x14ac:dyDescent="0.2">
      <c r="Y19247" s="396"/>
      <c r="Z19247" s="396"/>
      <c r="AA19247" s="441"/>
    </row>
    <row r="19248" spans="25:27" x14ac:dyDescent="0.2">
      <c r="Y19248" s="396"/>
      <c r="Z19248" s="396"/>
      <c r="AA19248" s="441"/>
    </row>
    <row r="19249" spans="25:27" x14ac:dyDescent="0.2">
      <c r="Y19249" s="396"/>
      <c r="Z19249" s="396"/>
      <c r="AA19249" s="441"/>
    </row>
    <row r="19250" spans="25:27" x14ac:dyDescent="0.2">
      <c r="Y19250" s="396"/>
      <c r="Z19250" s="396"/>
      <c r="AA19250" s="441"/>
    </row>
    <row r="19251" spans="25:27" x14ac:dyDescent="0.2">
      <c r="Y19251" s="396"/>
      <c r="Z19251" s="396"/>
      <c r="AA19251" s="441"/>
    </row>
    <row r="19252" spans="25:27" x14ac:dyDescent="0.2">
      <c r="Y19252" s="396"/>
      <c r="Z19252" s="396"/>
      <c r="AA19252" s="441"/>
    </row>
    <row r="19253" spans="25:27" x14ac:dyDescent="0.2">
      <c r="Y19253" s="396"/>
      <c r="Z19253" s="396"/>
      <c r="AA19253" s="441"/>
    </row>
    <row r="19254" spans="25:27" x14ac:dyDescent="0.2">
      <c r="Y19254" s="396"/>
      <c r="Z19254" s="396"/>
      <c r="AA19254" s="441"/>
    </row>
    <row r="19255" spans="25:27" x14ac:dyDescent="0.2">
      <c r="Y19255" s="396"/>
      <c r="Z19255" s="396"/>
      <c r="AA19255" s="441"/>
    </row>
    <row r="19256" spans="25:27" x14ac:dyDescent="0.2">
      <c r="Y19256" s="396"/>
      <c r="Z19256" s="396"/>
      <c r="AA19256" s="441"/>
    </row>
    <row r="19257" spans="25:27" x14ac:dyDescent="0.2">
      <c r="Y19257" s="396"/>
      <c r="Z19257" s="396"/>
      <c r="AA19257" s="441"/>
    </row>
    <row r="19258" spans="25:27" x14ac:dyDescent="0.2">
      <c r="Y19258" s="396"/>
      <c r="Z19258" s="396"/>
      <c r="AA19258" s="441"/>
    </row>
    <row r="19259" spans="25:27" x14ac:dyDescent="0.2">
      <c r="Y19259" s="396"/>
      <c r="Z19259" s="396"/>
      <c r="AA19259" s="441"/>
    </row>
    <row r="19260" spans="25:27" x14ac:dyDescent="0.2">
      <c r="Y19260" s="396"/>
      <c r="Z19260" s="396"/>
      <c r="AA19260" s="441"/>
    </row>
    <row r="19261" spans="25:27" x14ac:dyDescent="0.2">
      <c r="Y19261" s="396"/>
      <c r="Z19261" s="396"/>
      <c r="AA19261" s="441"/>
    </row>
    <row r="19262" spans="25:27" x14ac:dyDescent="0.2">
      <c r="Y19262" s="396"/>
      <c r="Z19262" s="396"/>
      <c r="AA19262" s="441"/>
    </row>
    <row r="19263" spans="25:27" x14ac:dyDescent="0.2">
      <c r="Y19263" s="396"/>
      <c r="Z19263" s="396"/>
      <c r="AA19263" s="441"/>
    </row>
    <row r="19264" spans="25:27" x14ac:dyDescent="0.2">
      <c r="Y19264" s="396"/>
      <c r="Z19264" s="396"/>
      <c r="AA19264" s="441"/>
    </row>
    <row r="19265" spans="25:27" x14ac:dyDescent="0.2">
      <c r="Y19265" s="396"/>
      <c r="Z19265" s="396"/>
      <c r="AA19265" s="441"/>
    </row>
    <row r="19266" spans="25:27" x14ac:dyDescent="0.2">
      <c r="Y19266" s="396"/>
      <c r="Z19266" s="396"/>
      <c r="AA19266" s="441"/>
    </row>
    <row r="19267" spans="25:27" x14ac:dyDescent="0.2">
      <c r="Y19267" s="396"/>
      <c r="Z19267" s="396"/>
      <c r="AA19267" s="441"/>
    </row>
    <row r="19268" spans="25:27" x14ac:dyDescent="0.2">
      <c r="Y19268" s="396"/>
      <c r="Z19268" s="396"/>
      <c r="AA19268" s="441"/>
    </row>
    <row r="19269" spans="25:27" x14ac:dyDescent="0.2">
      <c r="Y19269" s="396"/>
      <c r="Z19269" s="396"/>
      <c r="AA19269" s="441"/>
    </row>
    <row r="19270" spans="25:27" x14ac:dyDescent="0.2">
      <c r="Y19270" s="396"/>
      <c r="Z19270" s="396"/>
      <c r="AA19270" s="441"/>
    </row>
    <row r="19271" spans="25:27" x14ac:dyDescent="0.2">
      <c r="Y19271" s="396"/>
      <c r="Z19271" s="396"/>
      <c r="AA19271" s="441"/>
    </row>
    <row r="19272" spans="25:27" x14ac:dyDescent="0.2">
      <c r="Y19272" s="396"/>
      <c r="Z19272" s="396"/>
      <c r="AA19272" s="441"/>
    </row>
    <row r="19273" spans="25:27" x14ac:dyDescent="0.2">
      <c r="Y19273" s="396"/>
      <c r="Z19273" s="396"/>
      <c r="AA19273" s="441"/>
    </row>
    <row r="19274" spans="25:27" x14ac:dyDescent="0.2">
      <c r="Y19274" s="396"/>
      <c r="Z19274" s="396"/>
      <c r="AA19274" s="441"/>
    </row>
    <row r="19275" spans="25:27" x14ac:dyDescent="0.2">
      <c r="Y19275" s="396"/>
      <c r="Z19275" s="396"/>
      <c r="AA19275" s="441"/>
    </row>
    <row r="19276" spans="25:27" x14ac:dyDescent="0.2">
      <c r="Y19276" s="396"/>
      <c r="Z19276" s="396"/>
      <c r="AA19276" s="441"/>
    </row>
    <row r="19277" spans="25:27" x14ac:dyDescent="0.2">
      <c r="Y19277" s="396"/>
      <c r="Z19277" s="396"/>
      <c r="AA19277" s="441"/>
    </row>
    <row r="19278" spans="25:27" x14ac:dyDescent="0.2">
      <c r="Y19278" s="396"/>
      <c r="Z19278" s="396"/>
      <c r="AA19278" s="441"/>
    </row>
    <row r="19279" spans="25:27" x14ac:dyDescent="0.2">
      <c r="Y19279" s="396"/>
      <c r="Z19279" s="396"/>
      <c r="AA19279" s="441"/>
    </row>
    <row r="19280" spans="25:27" x14ac:dyDescent="0.2">
      <c r="Y19280" s="396"/>
      <c r="Z19280" s="396"/>
      <c r="AA19280" s="441"/>
    </row>
    <row r="19281" spans="25:27" x14ac:dyDescent="0.2">
      <c r="Y19281" s="396"/>
      <c r="Z19281" s="396"/>
      <c r="AA19281" s="441"/>
    </row>
    <row r="19282" spans="25:27" x14ac:dyDescent="0.2">
      <c r="Y19282" s="396"/>
      <c r="Z19282" s="396"/>
      <c r="AA19282" s="441"/>
    </row>
    <row r="19283" spans="25:27" x14ac:dyDescent="0.2">
      <c r="Y19283" s="396"/>
      <c r="Z19283" s="396"/>
      <c r="AA19283" s="441"/>
    </row>
    <row r="19284" spans="25:27" x14ac:dyDescent="0.2">
      <c r="Y19284" s="396"/>
      <c r="Z19284" s="396"/>
      <c r="AA19284" s="441"/>
    </row>
    <row r="19285" spans="25:27" x14ac:dyDescent="0.2">
      <c r="Y19285" s="396"/>
      <c r="Z19285" s="396"/>
      <c r="AA19285" s="441"/>
    </row>
    <row r="19286" spans="25:27" x14ac:dyDescent="0.2">
      <c r="Y19286" s="396"/>
      <c r="Z19286" s="396"/>
      <c r="AA19286" s="441"/>
    </row>
    <row r="19287" spans="25:27" x14ac:dyDescent="0.2">
      <c r="Y19287" s="396"/>
      <c r="Z19287" s="396"/>
      <c r="AA19287" s="441"/>
    </row>
    <row r="19288" spans="25:27" x14ac:dyDescent="0.2">
      <c r="Y19288" s="396"/>
      <c r="Z19288" s="396"/>
      <c r="AA19288" s="441"/>
    </row>
    <row r="19289" spans="25:27" x14ac:dyDescent="0.2">
      <c r="Y19289" s="396"/>
      <c r="Z19289" s="396"/>
      <c r="AA19289" s="441"/>
    </row>
    <row r="19290" spans="25:27" x14ac:dyDescent="0.2">
      <c r="Y19290" s="396"/>
      <c r="Z19290" s="396"/>
      <c r="AA19290" s="441"/>
    </row>
    <row r="19291" spans="25:27" x14ac:dyDescent="0.2">
      <c r="Y19291" s="396"/>
      <c r="Z19291" s="396"/>
      <c r="AA19291" s="441"/>
    </row>
    <row r="19292" spans="25:27" x14ac:dyDescent="0.2">
      <c r="Y19292" s="396"/>
      <c r="Z19292" s="396"/>
      <c r="AA19292" s="441"/>
    </row>
    <row r="19293" spans="25:27" x14ac:dyDescent="0.2">
      <c r="Y19293" s="396"/>
      <c r="Z19293" s="396"/>
      <c r="AA19293" s="441"/>
    </row>
    <row r="19294" spans="25:27" x14ac:dyDescent="0.2">
      <c r="Y19294" s="396"/>
      <c r="Z19294" s="396"/>
      <c r="AA19294" s="441"/>
    </row>
    <row r="19295" spans="25:27" x14ac:dyDescent="0.2">
      <c r="Y19295" s="396"/>
      <c r="Z19295" s="396"/>
      <c r="AA19295" s="441"/>
    </row>
    <row r="19296" spans="25:27" x14ac:dyDescent="0.2">
      <c r="Y19296" s="396"/>
      <c r="Z19296" s="396"/>
      <c r="AA19296" s="441"/>
    </row>
    <row r="19297" spans="25:27" x14ac:dyDescent="0.2">
      <c r="Y19297" s="396"/>
      <c r="Z19297" s="396"/>
      <c r="AA19297" s="441"/>
    </row>
    <row r="19298" spans="25:27" x14ac:dyDescent="0.2">
      <c r="Y19298" s="396"/>
      <c r="Z19298" s="396"/>
      <c r="AA19298" s="441"/>
    </row>
    <row r="19299" spans="25:27" x14ac:dyDescent="0.2">
      <c r="Y19299" s="396"/>
      <c r="Z19299" s="396"/>
      <c r="AA19299" s="441"/>
    </row>
    <row r="19300" spans="25:27" x14ac:dyDescent="0.2">
      <c r="Y19300" s="396"/>
      <c r="Z19300" s="396"/>
      <c r="AA19300" s="441"/>
    </row>
    <row r="19301" spans="25:27" x14ac:dyDescent="0.2">
      <c r="Y19301" s="396"/>
      <c r="Z19301" s="396"/>
      <c r="AA19301" s="441"/>
    </row>
    <row r="19302" spans="25:27" x14ac:dyDescent="0.2">
      <c r="Y19302" s="396"/>
      <c r="Z19302" s="396"/>
      <c r="AA19302" s="441"/>
    </row>
    <row r="19303" spans="25:27" x14ac:dyDescent="0.2">
      <c r="Y19303" s="396"/>
      <c r="Z19303" s="396"/>
      <c r="AA19303" s="441"/>
    </row>
    <row r="19304" spans="25:27" x14ac:dyDescent="0.2">
      <c r="Y19304" s="396"/>
      <c r="Z19304" s="396"/>
      <c r="AA19304" s="441"/>
    </row>
    <row r="19305" spans="25:27" x14ac:dyDescent="0.2">
      <c r="Y19305" s="396"/>
      <c r="Z19305" s="396"/>
      <c r="AA19305" s="441"/>
    </row>
    <row r="19306" spans="25:27" x14ac:dyDescent="0.2">
      <c r="Y19306" s="396"/>
      <c r="Z19306" s="396"/>
      <c r="AA19306" s="441"/>
    </row>
    <row r="19307" spans="25:27" x14ac:dyDescent="0.2">
      <c r="Y19307" s="396"/>
      <c r="Z19307" s="396"/>
      <c r="AA19307" s="441"/>
    </row>
    <row r="19308" spans="25:27" x14ac:dyDescent="0.2">
      <c r="Y19308" s="396"/>
      <c r="Z19308" s="396"/>
      <c r="AA19308" s="441"/>
    </row>
    <row r="19309" spans="25:27" x14ac:dyDescent="0.2">
      <c r="Y19309" s="396"/>
      <c r="Z19309" s="396"/>
      <c r="AA19309" s="441"/>
    </row>
    <row r="19310" spans="25:27" x14ac:dyDescent="0.2">
      <c r="Y19310" s="396"/>
      <c r="Z19310" s="396"/>
      <c r="AA19310" s="441"/>
    </row>
    <row r="19311" spans="25:27" x14ac:dyDescent="0.2">
      <c r="Y19311" s="396"/>
      <c r="Z19311" s="396"/>
      <c r="AA19311" s="441"/>
    </row>
    <row r="19312" spans="25:27" x14ac:dyDescent="0.2">
      <c r="Y19312" s="396"/>
      <c r="Z19312" s="396"/>
      <c r="AA19312" s="441"/>
    </row>
    <row r="19313" spans="25:27" x14ac:dyDescent="0.2">
      <c r="Y19313" s="396"/>
      <c r="Z19313" s="396"/>
      <c r="AA19313" s="441"/>
    </row>
    <row r="19314" spans="25:27" x14ac:dyDescent="0.2">
      <c r="Y19314" s="396"/>
      <c r="Z19314" s="396"/>
      <c r="AA19314" s="441"/>
    </row>
    <row r="19315" spans="25:27" x14ac:dyDescent="0.2">
      <c r="Y19315" s="396"/>
      <c r="Z19315" s="396"/>
      <c r="AA19315" s="441"/>
    </row>
    <row r="19316" spans="25:27" x14ac:dyDescent="0.2">
      <c r="Y19316" s="396"/>
      <c r="Z19316" s="396"/>
      <c r="AA19316" s="441"/>
    </row>
    <row r="19317" spans="25:27" x14ac:dyDescent="0.2">
      <c r="Y19317" s="396"/>
      <c r="Z19317" s="396"/>
      <c r="AA19317" s="441"/>
    </row>
    <row r="19318" spans="25:27" x14ac:dyDescent="0.2">
      <c r="Y19318" s="396"/>
      <c r="Z19318" s="396"/>
      <c r="AA19318" s="441"/>
    </row>
    <row r="19319" spans="25:27" x14ac:dyDescent="0.2">
      <c r="Y19319" s="396"/>
      <c r="Z19319" s="396"/>
      <c r="AA19319" s="441"/>
    </row>
    <row r="19320" spans="25:27" x14ac:dyDescent="0.2">
      <c r="Y19320" s="396"/>
      <c r="Z19320" s="396"/>
      <c r="AA19320" s="441"/>
    </row>
    <row r="19321" spans="25:27" x14ac:dyDescent="0.2">
      <c r="Y19321" s="396"/>
      <c r="Z19321" s="396"/>
      <c r="AA19321" s="441"/>
    </row>
    <row r="19322" spans="25:27" x14ac:dyDescent="0.2">
      <c r="Y19322" s="396"/>
      <c r="Z19322" s="396"/>
      <c r="AA19322" s="441"/>
    </row>
    <row r="19323" spans="25:27" x14ac:dyDescent="0.2">
      <c r="Y19323" s="396"/>
      <c r="Z19323" s="396"/>
      <c r="AA19323" s="441"/>
    </row>
    <row r="19324" spans="25:27" x14ac:dyDescent="0.2">
      <c r="Y19324" s="396"/>
      <c r="Z19324" s="396"/>
      <c r="AA19324" s="441"/>
    </row>
    <row r="19325" spans="25:27" x14ac:dyDescent="0.2">
      <c r="Y19325" s="396"/>
      <c r="Z19325" s="396"/>
      <c r="AA19325" s="441"/>
    </row>
    <row r="19326" spans="25:27" x14ac:dyDescent="0.2">
      <c r="Y19326" s="396"/>
      <c r="Z19326" s="396"/>
      <c r="AA19326" s="441"/>
    </row>
    <row r="19327" spans="25:27" x14ac:dyDescent="0.2">
      <c r="Y19327" s="396"/>
      <c r="Z19327" s="396"/>
      <c r="AA19327" s="441"/>
    </row>
    <row r="19328" spans="25:27" x14ac:dyDescent="0.2">
      <c r="Y19328" s="396"/>
      <c r="Z19328" s="396"/>
      <c r="AA19328" s="441"/>
    </row>
    <row r="19329" spans="25:27" x14ac:dyDescent="0.2">
      <c r="Y19329" s="396"/>
      <c r="Z19329" s="396"/>
      <c r="AA19329" s="441"/>
    </row>
    <row r="19330" spans="25:27" x14ac:dyDescent="0.2">
      <c r="Y19330" s="396"/>
      <c r="Z19330" s="396"/>
      <c r="AA19330" s="441"/>
    </row>
    <row r="19331" spans="25:27" x14ac:dyDescent="0.2">
      <c r="Y19331" s="396"/>
      <c r="Z19331" s="396"/>
      <c r="AA19331" s="441"/>
    </row>
    <row r="19332" spans="25:27" x14ac:dyDescent="0.2">
      <c r="Y19332" s="396"/>
      <c r="Z19332" s="396"/>
      <c r="AA19332" s="441"/>
    </row>
    <row r="19333" spans="25:27" x14ac:dyDescent="0.2">
      <c r="Y19333" s="396"/>
      <c r="Z19333" s="396"/>
      <c r="AA19333" s="441"/>
    </row>
    <row r="19334" spans="25:27" x14ac:dyDescent="0.2">
      <c r="Y19334" s="396"/>
      <c r="Z19334" s="396"/>
      <c r="AA19334" s="441"/>
    </row>
    <row r="19335" spans="25:27" x14ac:dyDescent="0.2">
      <c r="Y19335" s="396"/>
      <c r="Z19335" s="396"/>
      <c r="AA19335" s="441"/>
    </row>
    <row r="19336" spans="25:27" x14ac:dyDescent="0.2">
      <c r="Y19336" s="396"/>
      <c r="Z19336" s="396"/>
      <c r="AA19336" s="441"/>
    </row>
    <row r="19337" spans="25:27" x14ac:dyDescent="0.2">
      <c r="Y19337" s="396"/>
      <c r="Z19337" s="396"/>
      <c r="AA19337" s="441"/>
    </row>
    <row r="19338" spans="25:27" x14ac:dyDescent="0.2">
      <c r="Y19338" s="396"/>
      <c r="Z19338" s="396"/>
      <c r="AA19338" s="441"/>
    </row>
    <row r="19339" spans="25:27" x14ac:dyDescent="0.2">
      <c r="Y19339" s="396"/>
      <c r="Z19339" s="396"/>
      <c r="AA19339" s="441"/>
    </row>
    <row r="19340" spans="25:27" x14ac:dyDescent="0.2">
      <c r="Y19340" s="396"/>
      <c r="Z19340" s="396"/>
      <c r="AA19340" s="441"/>
    </row>
    <row r="19341" spans="25:27" x14ac:dyDescent="0.2">
      <c r="Y19341" s="396"/>
      <c r="Z19341" s="396"/>
      <c r="AA19341" s="441"/>
    </row>
    <row r="19342" spans="25:27" x14ac:dyDescent="0.2">
      <c r="Y19342" s="396"/>
      <c r="Z19342" s="396"/>
      <c r="AA19342" s="441"/>
    </row>
    <row r="19343" spans="25:27" x14ac:dyDescent="0.2">
      <c r="Y19343" s="396"/>
      <c r="Z19343" s="396"/>
      <c r="AA19343" s="441"/>
    </row>
    <row r="19344" spans="25:27" x14ac:dyDescent="0.2">
      <c r="Y19344" s="396"/>
      <c r="Z19344" s="396"/>
      <c r="AA19344" s="441"/>
    </row>
    <row r="19345" spans="25:27" x14ac:dyDescent="0.2">
      <c r="Y19345" s="396"/>
      <c r="Z19345" s="396"/>
      <c r="AA19345" s="441"/>
    </row>
    <row r="19346" spans="25:27" x14ac:dyDescent="0.2">
      <c r="Y19346" s="396"/>
      <c r="Z19346" s="396"/>
      <c r="AA19346" s="441"/>
    </row>
    <row r="19347" spans="25:27" x14ac:dyDescent="0.2">
      <c r="Y19347" s="396"/>
      <c r="Z19347" s="396"/>
      <c r="AA19347" s="441"/>
    </row>
    <row r="19348" spans="25:27" x14ac:dyDescent="0.2">
      <c r="Y19348" s="396"/>
      <c r="Z19348" s="396"/>
      <c r="AA19348" s="441"/>
    </row>
    <row r="19349" spans="25:27" x14ac:dyDescent="0.2">
      <c r="Y19349" s="396"/>
      <c r="Z19349" s="396"/>
      <c r="AA19349" s="441"/>
    </row>
    <row r="19350" spans="25:27" x14ac:dyDescent="0.2">
      <c r="Y19350" s="396"/>
      <c r="Z19350" s="396"/>
      <c r="AA19350" s="441"/>
    </row>
    <row r="19351" spans="25:27" x14ac:dyDescent="0.2">
      <c r="Y19351" s="396"/>
      <c r="Z19351" s="396"/>
      <c r="AA19351" s="441"/>
    </row>
    <row r="19352" spans="25:27" x14ac:dyDescent="0.2">
      <c r="Y19352" s="396"/>
      <c r="Z19352" s="396"/>
      <c r="AA19352" s="441"/>
    </row>
    <row r="19353" spans="25:27" x14ac:dyDescent="0.2">
      <c r="Y19353" s="396"/>
      <c r="Z19353" s="396"/>
      <c r="AA19353" s="441"/>
    </row>
    <row r="19354" spans="25:27" x14ac:dyDescent="0.2">
      <c r="Y19354" s="396"/>
      <c r="Z19354" s="396"/>
      <c r="AA19354" s="441"/>
    </row>
    <row r="19355" spans="25:27" x14ac:dyDescent="0.2">
      <c r="Y19355" s="396"/>
      <c r="Z19355" s="396"/>
      <c r="AA19355" s="441"/>
    </row>
    <row r="19356" spans="25:27" x14ac:dyDescent="0.2">
      <c r="Y19356" s="396"/>
      <c r="Z19356" s="396"/>
      <c r="AA19356" s="441"/>
    </row>
    <row r="19357" spans="25:27" x14ac:dyDescent="0.2">
      <c r="Y19357" s="396"/>
      <c r="Z19357" s="396"/>
      <c r="AA19357" s="441"/>
    </row>
    <row r="19358" spans="25:27" x14ac:dyDescent="0.2">
      <c r="Y19358" s="396"/>
      <c r="Z19358" s="396"/>
      <c r="AA19358" s="441"/>
    </row>
    <row r="19359" spans="25:27" x14ac:dyDescent="0.2">
      <c r="Y19359" s="396"/>
      <c r="Z19359" s="396"/>
      <c r="AA19359" s="441"/>
    </row>
    <row r="19360" spans="25:27" x14ac:dyDescent="0.2">
      <c r="Y19360" s="396"/>
      <c r="Z19360" s="396"/>
      <c r="AA19360" s="441"/>
    </row>
    <row r="19361" spans="25:27" x14ac:dyDescent="0.2">
      <c r="Y19361" s="396"/>
      <c r="Z19361" s="396"/>
      <c r="AA19361" s="441"/>
    </row>
    <row r="19362" spans="25:27" x14ac:dyDescent="0.2">
      <c r="Y19362" s="396"/>
      <c r="Z19362" s="396"/>
      <c r="AA19362" s="441"/>
    </row>
    <row r="19363" spans="25:27" x14ac:dyDescent="0.2">
      <c r="Y19363" s="396"/>
      <c r="Z19363" s="396"/>
      <c r="AA19363" s="441"/>
    </row>
    <row r="19364" spans="25:27" x14ac:dyDescent="0.2">
      <c r="Y19364" s="396"/>
      <c r="Z19364" s="396"/>
      <c r="AA19364" s="441"/>
    </row>
    <row r="19365" spans="25:27" x14ac:dyDescent="0.2">
      <c r="Y19365" s="396"/>
      <c r="Z19365" s="396"/>
      <c r="AA19365" s="441"/>
    </row>
    <row r="19366" spans="25:27" x14ac:dyDescent="0.2">
      <c r="Y19366" s="396"/>
      <c r="Z19366" s="396"/>
      <c r="AA19366" s="441"/>
    </row>
    <row r="19367" spans="25:27" x14ac:dyDescent="0.2">
      <c r="Y19367" s="396"/>
      <c r="Z19367" s="396"/>
      <c r="AA19367" s="441"/>
    </row>
    <row r="19368" spans="25:27" x14ac:dyDescent="0.2">
      <c r="Y19368" s="396"/>
      <c r="Z19368" s="396"/>
      <c r="AA19368" s="441"/>
    </row>
    <row r="19369" spans="25:27" x14ac:dyDescent="0.2">
      <c r="Y19369" s="396"/>
      <c r="Z19369" s="396"/>
      <c r="AA19369" s="441"/>
    </row>
    <row r="19370" spans="25:27" x14ac:dyDescent="0.2">
      <c r="Y19370" s="396"/>
      <c r="Z19370" s="396"/>
      <c r="AA19370" s="441"/>
    </row>
    <row r="19371" spans="25:27" x14ac:dyDescent="0.2">
      <c r="Y19371" s="396"/>
      <c r="Z19371" s="396"/>
      <c r="AA19371" s="441"/>
    </row>
    <row r="19372" spans="25:27" x14ac:dyDescent="0.2">
      <c r="Y19372" s="396"/>
      <c r="Z19372" s="396"/>
      <c r="AA19372" s="441"/>
    </row>
    <row r="19373" spans="25:27" x14ac:dyDescent="0.2">
      <c r="Y19373" s="396"/>
      <c r="Z19373" s="396"/>
      <c r="AA19373" s="441"/>
    </row>
    <row r="19374" spans="25:27" x14ac:dyDescent="0.2">
      <c r="Y19374" s="396"/>
      <c r="Z19374" s="396"/>
      <c r="AA19374" s="441"/>
    </row>
    <row r="19375" spans="25:27" x14ac:dyDescent="0.2">
      <c r="Y19375" s="396"/>
      <c r="Z19375" s="396"/>
      <c r="AA19375" s="441"/>
    </row>
    <row r="19376" spans="25:27" x14ac:dyDescent="0.2">
      <c r="Y19376" s="396"/>
      <c r="Z19376" s="396"/>
      <c r="AA19376" s="441"/>
    </row>
    <row r="19377" spans="25:27" x14ac:dyDescent="0.2">
      <c r="Y19377" s="396"/>
      <c r="Z19377" s="396"/>
      <c r="AA19377" s="441"/>
    </row>
    <row r="19378" spans="25:27" x14ac:dyDescent="0.2">
      <c r="Y19378" s="396"/>
      <c r="Z19378" s="396"/>
      <c r="AA19378" s="441"/>
    </row>
    <row r="19379" spans="25:27" x14ac:dyDescent="0.2">
      <c r="Y19379" s="396"/>
      <c r="Z19379" s="396"/>
      <c r="AA19379" s="441"/>
    </row>
    <row r="19380" spans="25:27" x14ac:dyDescent="0.2">
      <c r="Y19380" s="396"/>
      <c r="Z19380" s="396"/>
      <c r="AA19380" s="441"/>
    </row>
    <row r="19381" spans="25:27" x14ac:dyDescent="0.2">
      <c r="Y19381" s="396"/>
      <c r="Z19381" s="396"/>
      <c r="AA19381" s="441"/>
    </row>
    <row r="19382" spans="25:27" x14ac:dyDescent="0.2">
      <c r="Y19382" s="396"/>
      <c r="Z19382" s="396"/>
      <c r="AA19382" s="441"/>
    </row>
    <row r="19383" spans="25:27" x14ac:dyDescent="0.2">
      <c r="Y19383" s="396"/>
      <c r="Z19383" s="396"/>
      <c r="AA19383" s="441"/>
    </row>
    <row r="19384" spans="25:27" x14ac:dyDescent="0.2">
      <c r="Y19384" s="396"/>
      <c r="Z19384" s="396"/>
      <c r="AA19384" s="441"/>
    </row>
    <row r="19385" spans="25:27" x14ac:dyDescent="0.2">
      <c r="Y19385" s="396"/>
      <c r="Z19385" s="396"/>
      <c r="AA19385" s="441"/>
    </row>
    <row r="19386" spans="25:27" x14ac:dyDescent="0.2">
      <c r="Y19386" s="396"/>
      <c r="Z19386" s="396"/>
      <c r="AA19386" s="441"/>
    </row>
    <row r="19387" spans="25:27" x14ac:dyDescent="0.2">
      <c r="Y19387" s="396"/>
      <c r="Z19387" s="396"/>
      <c r="AA19387" s="441"/>
    </row>
    <row r="19388" spans="25:27" x14ac:dyDescent="0.2">
      <c r="Y19388" s="396"/>
      <c r="Z19388" s="396"/>
      <c r="AA19388" s="441"/>
    </row>
    <row r="19389" spans="25:27" x14ac:dyDescent="0.2">
      <c r="Y19389" s="396"/>
      <c r="Z19389" s="396"/>
      <c r="AA19389" s="441"/>
    </row>
    <row r="19390" spans="25:27" x14ac:dyDescent="0.2">
      <c r="Y19390" s="396"/>
      <c r="Z19390" s="396"/>
      <c r="AA19390" s="441"/>
    </row>
    <row r="19391" spans="25:27" x14ac:dyDescent="0.2">
      <c r="Y19391" s="396"/>
      <c r="Z19391" s="396"/>
      <c r="AA19391" s="441"/>
    </row>
    <row r="19392" spans="25:27" x14ac:dyDescent="0.2">
      <c r="Y19392" s="396"/>
      <c r="Z19392" s="396"/>
      <c r="AA19392" s="441"/>
    </row>
    <row r="19393" spans="25:27" x14ac:dyDescent="0.2">
      <c r="Y19393" s="396"/>
      <c r="Z19393" s="396"/>
      <c r="AA19393" s="441"/>
    </row>
    <row r="19394" spans="25:27" x14ac:dyDescent="0.2">
      <c r="Y19394" s="396"/>
      <c r="Z19394" s="396"/>
      <c r="AA19394" s="441"/>
    </row>
    <row r="19395" spans="25:27" x14ac:dyDescent="0.2">
      <c r="Y19395" s="396"/>
      <c r="Z19395" s="396"/>
      <c r="AA19395" s="441"/>
    </row>
    <row r="19396" spans="25:27" x14ac:dyDescent="0.2">
      <c r="Y19396" s="396"/>
      <c r="Z19396" s="396"/>
      <c r="AA19396" s="441"/>
    </row>
    <row r="19397" spans="25:27" x14ac:dyDescent="0.2">
      <c r="Y19397" s="396"/>
      <c r="Z19397" s="396"/>
      <c r="AA19397" s="441"/>
    </row>
    <row r="19398" spans="25:27" x14ac:dyDescent="0.2">
      <c r="Y19398" s="396"/>
      <c r="Z19398" s="396"/>
      <c r="AA19398" s="441"/>
    </row>
    <row r="19399" spans="25:27" x14ac:dyDescent="0.2">
      <c r="Y19399" s="396"/>
      <c r="Z19399" s="396"/>
      <c r="AA19399" s="441"/>
    </row>
    <row r="19400" spans="25:27" x14ac:dyDescent="0.2">
      <c r="Y19400" s="396"/>
      <c r="Z19400" s="396"/>
      <c r="AA19400" s="441"/>
    </row>
    <row r="19401" spans="25:27" x14ac:dyDescent="0.2">
      <c r="Y19401" s="396"/>
      <c r="Z19401" s="396"/>
      <c r="AA19401" s="441"/>
    </row>
    <row r="19402" spans="25:27" x14ac:dyDescent="0.2">
      <c r="Y19402" s="396"/>
      <c r="Z19402" s="396"/>
      <c r="AA19402" s="441"/>
    </row>
    <row r="19403" spans="25:27" x14ac:dyDescent="0.2">
      <c r="Y19403" s="396"/>
      <c r="Z19403" s="396"/>
      <c r="AA19403" s="441"/>
    </row>
    <row r="19404" spans="25:27" x14ac:dyDescent="0.2">
      <c r="Y19404" s="396"/>
      <c r="Z19404" s="396"/>
      <c r="AA19404" s="441"/>
    </row>
    <row r="19405" spans="25:27" x14ac:dyDescent="0.2">
      <c r="Y19405" s="396"/>
      <c r="Z19405" s="396"/>
      <c r="AA19405" s="441"/>
    </row>
    <row r="19406" spans="25:27" x14ac:dyDescent="0.2">
      <c r="Y19406" s="396"/>
      <c r="Z19406" s="396"/>
      <c r="AA19406" s="441"/>
    </row>
    <row r="19407" spans="25:27" x14ac:dyDescent="0.2">
      <c r="Y19407" s="396"/>
      <c r="Z19407" s="396"/>
      <c r="AA19407" s="441"/>
    </row>
    <row r="19408" spans="25:27" x14ac:dyDescent="0.2">
      <c r="Y19408" s="396"/>
      <c r="Z19408" s="396"/>
      <c r="AA19408" s="441"/>
    </row>
    <row r="19409" spans="25:27" x14ac:dyDescent="0.2">
      <c r="Y19409" s="396"/>
      <c r="Z19409" s="396"/>
      <c r="AA19409" s="441"/>
    </row>
    <row r="19410" spans="25:27" x14ac:dyDescent="0.2">
      <c r="Y19410" s="396"/>
      <c r="Z19410" s="396"/>
      <c r="AA19410" s="441"/>
    </row>
    <row r="19411" spans="25:27" x14ac:dyDescent="0.2">
      <c r="Y19411" s="396"/>
      <c r="Z19411" s="396"/>
      <c r="AA19411" s="441"/>
    </row>
    <row r="19412" spans="25:27" x14ac:dyDescent="0.2">
      <c r="Y19412" s="396"/>
      <c r="Z19412" s="396"/>
      <c r="AA19412" s="441"/>
    </row>
    <row r="19413" spans="25:27" x14ac:dyDescent="0.2">
      <c r="Y19413" s="396"/>
      <c r="Z19413" s="396"/>
      <c r="AA19413" s="441"/>
    </row>
    <row r="19414" spans="25:27" x14ac:dyDescent="0.2">
      <c r="Y19414" s="396"/>
      <c r="Z19414" s="396"/>
      <c r="AA19414" s="441"/>
    </row>
    <row r="19415" spans="25:27" x14ac:dyDescent="0.2">
      <c r="Y19415" s="396"/>
      <c r="Z19415" s="396"/>
      <c r="AA19415" s="441"/>
    </row>
    <row r="19416" spans="25:27" x14ac:dyDescent="0.2">
      <c r="Y19416" s="396"/>
      <c r="Z19416" s="396"/>
      <c r="AA19416" s="441"/>
    </row>
    <row r="19417" spans="25:27" x14ac:dyDescent="0.2">
      <c r="Y19417" s="396"/>
      <c r="Z19417" s="396"/>
      <c r="AA19417" s="441"/>
    </row>
    <row r="19418" spans="25:27" x14ac:dyDescent="0.2">
      <c r="Y19418" s="396"/>
      <c r="Z19418" s="396"/>
      <c r="AA19418" s="441"/>
    </row>
    <row r="19419" spans="25:27" x14ac:dyDescent="0.2">
      <c r="Y19419" s="396"/>
      <c r="Z19419" s="396"/>
      <c r="AA19419" s="441"/>
    </row>
    <row r="19420" spans="25:27" x14ac:dyDescent="0.2">
      <c r="Y19420" s="396"/>
      <c r="Z19420" s="396"/>
      <c r="AA19420" s="441"/>
    </row>
    <row r="19421" spans="25:27" x14ac:dyDescent="0.2">
      <c r="Y19421" s="396"/>
      <c r="Z19421" s="396"/>
      <c r="AA19421" s="441"/>
    </row>
    <row r="19422" spans="25:27" x14ac:dyDescent="0.2">
      <c r="Y19422" s="396"/>
      <c r="Z19422" s="396"/>
      <c r="AA19422" s="441"/>
    </row>
    <row r="19423" spans="25:27" x14ac:dyDescent="0.2">
      <c r="Y19423" s="396"/>
      <c r="Z19423" s="396"/>
      <c r="AA19423" s="441"/>
    </row>
    <row r="19424" spans="25:27" x14ac:dyDescent="0.2">
      <c r="Y19424" s="396"/>
      <c r="Z19424" s="396"/>
      <c r="AA19424" s="441"/>
    </row>
    <row r="19425" spans="25:27" x14ac:dyDescent="0.2">
      <c r="Y19425" s="396"/>
      <c r="Z19425" s="396"/>
      <c r="AA19425" s="441"/>
    </row>
    <row r="19426" spans="25:27" x14ac:dyDescent="0.2">
      <c r="Y19426" s="396"/>
      <c r="Z19426" s="396"/>
      <c r="AA19426" s="441"/>
    </row>
    <row r="19427" spans="25:27" x14ac:dyDescent="0.2">
      <c r="Y19427" s="396"/>
      <c r="Z19427" s="396"/>
      <c r="AA19427" s="441"/>
    </row>
    <row r="19428" spans="25:27" x14ac:dyDescent="0.2">
      <c r="Y19428" s="396"/>
      <c r="Z19428" s="396"/>
      <c r="AA19428" s="441"/>
    </row>
    <row r="19429" spans="25:27" x14ac:dyDescent="0.2">
      <c r="Y19429" s="396"/>
      <c r="Z19429" s="396"/>
      <c r="AA19429" s="441"/>
    </row>
    <row r="19430" spans="25:27" x14ac:dyDescent="0.2">
      <c r="Y19430" s="396"/>
      <c r="Z19430" s="396"/>
      <c r="AA19430" s="441"/>
    </row>
    <row r="19431" spans="25:27" x14ac:dyDescent="0.2">
      <c r="Y19431" s="396"/>
      <c r="Z19431" s="396"/>
      <c r="AA19431" s="441"/>
    </row>
    <row r="19432" spans="25:27" x14ac:dyDescent="0.2">
      <c r="Y19432" s="396"/>
      <c r="Z19432" s="396"/>
      <c r="AA19432" s="441"/>
    </row>
    <row r="19433" spans="25:27" x14ac:dyDescent="0.2">
      <c r="Y19433" s="396"/>
      <c r="Z19433" s="396"/>
      <c r="AA19433" s="441"/>
    </row>
    <row r="19434" spans="25:27" x14ac:dyDescent="0.2">
      <c r="Y19434" s="396"/>
      <c r="Z19434" s="396"/>
      <c r="AA19434" s="441"/>
    </row>
    <row r="19435" spans="25:27" x14ac:dyDescent="0.2">
      <c r="Y19435" s="396"/>
      <c r="Z19435" s="396"/>
      <c r="AA19435" s="441"/>
    </row>
    <row r="19436" spans="25:27" x14ac:dyDescent="0.2">
      <c r="Y19436" s="396"/>
      <c r="Z19436" s="396"/>
      <c r="AA19436" s="441"/>
    </row>
    <row r="19437" spans="25:27" x14ac:dyDescent="0.2">
      <c r="Y19437" s="396"/>
      <c r="Z19437" s="396"/>
      <c r="AA19437" s="441"/>
    </row>
    <row r="19438" spans="25:27" x14ac:dyDescent="0.2">
      <c r="Y19438" s="396"/>
      <c r="Z19438" s="396"/>
      <c r="AA19438" s="441"/>
    </row>
    <row r="19439" spans="25:27" x14ac:dyDescent="0.2">
      <c r="Y19439" s="396"/>
      <c r="Z19439" s="396"/>
      <c r="AA19439" s="441"/>
    </row>
    <row r="19440" spans="25:27" x14ac:dyDescent="0.2">
      <c r="Y19440" s="396"/>
      <c r="Z19440" s="396"/>
      <c r="AA19440" s="441"/>
    </row>
    <row r="19441" spans="25:27" x14ac:dyDescent="0.2">
      <c r="Y19441" s="396"/>
      <c r="Z19441" s="396"/>
      <c r="AA19441" s="441"/>
    </row>
    <row r="19442" spans="25:27" x14ac:dyDescent="0.2">
      <c r="Y19442" s="396"/>
      <c r="Z19442" s="396"/>
      <c r="AA19442" s="441"/>
    </row>
    <row r="19443" spans="25:27" x14ac:dyDescent="0.2">
      <c r="Y19443" s="396"/>
      <c r="Z19443" s="396"/>
      <c r="AA19443" s="441"/>
    </row>
    <row r="19444" spans="25:27" x14ac:dyDescent="0.2">
      <c r="Y19444" s="396"/>
      <c r="Z19444" s="396"/>
      <c r="AA19444" s="441"/>
    </row>
    <row r="19445" spans="25:27" x14ac:dyDescent="0.2">
      <c r="Y19445" s="396"/>
      <c r="Z19445" s="396"/>
      <c r="AA19445" s="441"/>
    </row>
    <row r="19446" spans="25:27" x14ac:dyDescent="0.2">
      <c r="Y19446" s="396"/>
      <c r="Z19446" s="396"/>
      <c r="AA19446" s="441"/>
    </row>
    <row r="19447" spans="25:27" x14ac:dyDescent="0.2">
      <c r="Y19447" s="396"/>
      <c r="Z19447" s="396"/>
      <c r="AA19447" s="441"/>
    </row>
    <row r="19448" spans="25:27" x14ac:dyDescent="0.2">
      <c r="Y19448" s="396"/>
      <c r="Z19448" s="396"/>
      <c r="AA19448" s="441"/>
    </row>
    <row r="19449" spans="25:27" x14ac:dyDescent="0.2">
      <c r="Y19449" s="396"/>
      <c r="Z19449" s="396"/>
      <c r="AA19449" s="441"/>
    </row>
    <row r="19450" spans="25:27" x14ac:dyDescent="0.2">
      <c r="Y19450" s="396"/>
      <c r="Z19450" s="396"/>
      <c r="AA19450" s="441"/>
    </row>
    <row r="19451" spans="25:27" x14ac:dyDescent="0.2">
      <c r="Y19451" s="396"/>
      <c r="Z19451" s="396"/>
      <c r="AA19451" s="441"/>
    </row>
    <row r="19452" spans="25:27" x14ac:dyDescent="0.2">
      <c r="Y19452" s="396"/>
      <c r="Z19452" s="396"/>
      <c r="AA19452" s="441"/>
    </row>
    <row r="19453" spans="25:27" x14ac:dyDescent="0.2">
      <c r="Y19453" s="396"/>
      <c r="Z19453" s="396"/>
      <c r="AA19453" s="441"/>
    </row>
    <row r="19454" spans="25:27" x14ac:dyDescent="0.2">
      <c r="Y19454" s="396"/>
      <c r="Z19454" s="396"/>
      <c r="AA19454" s="441"/>
    </row>
    <row r="19455" spans="25:27" x14ac:dyDescent="0.2">
      <c r="Y19455" s="396"/>
      <c r="Z19455" s="396"/>
      <c r="AA19455" s="441"/>
    </row>
    <row r="19456" spans="25:27" x14ac:dyDescent="0.2">
      <c r="Y19456" s="396"/>
      <c r="Z19456" s="396"/>
      <c r="AA19456" s="441"/>
    </row>
    <row r="19457" spans="25:27" x14ac:dyDescent="0.2">
      <c r="Y19457" s="396"/>
      <c r="Z19457" s="396"/>
      <c r="AA19457" s="441"/>
    </row>
    <row r="19458" spans="25:27" x14ac:dyDescent="0.2">
      <c r="Y19458" s="396"/>
      <c r="Z19458" s="396"/>
      <c r="AA19458" s="441"/>
    </row>
    <row r="19459" spans="25:27" x14ac:dyDescent="0.2">
      <c r="Y19459" s="396"/>
      <c r="Z19459" s="396"/>
      <c r="AA19459" s="441"/>
    </row>
    <row r="19460" spans="25:27" x14ac:dyDescent="0.2">
      <c r="Y19460" s="396"/>
      <c r="Z19460" s="396"/>
      <c r="AA19460" s="441"/>
    </row>
    <row r="19461" spans="25:27" x14ac:dyDescent="0.2">
      <c r="Y19461" s="396"/>
      <c r="Z19461" s="396"/>
      <c r="AA19461" s="441"/>
    </row>
    <row r="19462" spans="25:27" x14ac:dyDescent="0.2">
      <c r="Y19462" s="396"/>
      <c r="Z19462" s="396"/>
      <c r="AA19462" s="441"/>
    </row>
    <row r="19463" spans="25:27" x14ac:dyDescent="0.2">
      <c r="Y19463" s="396"/>
      <c r="Z19463" s="396"/>
      <c r="AA19463" s="441"/>
    </row>
    <row r="19464" spans="25:27" x14ac:dyDescent="0.2">
      <c r="Y19464" s="396"/>
      <c r="Z19464" s="396"/>
      <c r="AA19464" s="441"/>
    </row>
    <row r="19465" spans="25:27" x14ac:dyDescent="0.2">
      <c r="Y19465" s="396"/>
      <c r="Z19465" s="396"/>
      <c r="AA19465" s="441"/>
    </row>
    <row r="19466" spans="25:27" x14ac:dyDescent="0.2">
      <c r="Y19466" s="396"/>
      <c r="Z19466" s="396"/>
      <c r="AA19466" s="441"/>
    </row>
    <row r="19467" spans="25:27" x14ac:dyDescent="0.2">
      <c r="Y19467" s="396"/>
      <c r="Z19467" s="396"/>
      <c r="AA19467" s="441"/>
    </row>
    <row r="19468" spans="25:27" x14ac:dyDescent="0.2">
      <c r="Y19468" s="396"/>
      <c r="Z19468" s="396"/>
      <c r="AA19468" s="441"/>
    </row>
    <row r="19469" spans="25:27" x14ac:dyDescent="0.2">
      <c r="Y19469" s="396"/>
      <c r="Z19469" s="396"/>
      <c r="AA19469" s="441"/>
    </row>
    <row r="19470" spans="25:27" x14ac:dyDescent="0.2">
      <c r="Y19470" s="396"/>
      <c r="Z19470" s="396"/>
      <c r="AA19470" s="441"/>
    </row>
    <row r="19471" spans="25:27" x14ac:dyDescent="0.2">
      <c r="Y19471" s="396"/>
      <c r="Z19471" s="396"/>
      <c r="AA19471" s="441"/>
    </row>
    <row r="19472" spans="25:27" x14ac:dyDescent="0.2">
      <c r="Y19472" s="396"/>
      <c r="Z19472" s="396"/>
      <c r="AA19472" s="441"/>
    </row>
    <row r="19473" spans="25:27" x14ac:dyDescent="0.2">
      <c r="Y19473" s="396"/>
      <c r="Z19473" s="396"/>
      <c r="AA19473" s="441"/>
    </row>
    <row r="19474" spans="25:27" x14ac:dyDescent="0.2">
      <c r="Y19474" s="396"/>
      <c r="Z19474" s="396"/>
      <c r="AA19474" s="441"/>
    </row>
    <row r="19475" spans="25:27" x14ac:dyDescent="0.2">
      <c r="Y19475" s="396"/>
      <c r="Z19475" s="396"/>
      <c r="AA19475" s="441"/>
    </row>
    <row r="19476" spans="25:27" x14ac:dyDescent="0.2">
      <c r="Y19476" s="396"/>
      <c r="Z19476" s="396"/>
      <c r="AA19476" s="441"/>
    </row>
    <row r="19477" spans="25:27" x14ac:dyDescent="0.2">
      <c r="Y19477" s="396"/>
      <c r="Z19477" s="396"/>
      <c r="AA19477" s="441"/>
    </row>
    <row r="19478" spans="25:27" x14ac:dyDescent="0.2">
      <c r="Y19478" s="396"/>
      <c r="Z19478" s="396"/>
      <c r="AA19478" s="441"/>
    </row>
    <row r="19479" spans="25:27" x14ac:dyDescent="0.2">
      <c r="Y19479" s="396"/>
      <c r="Z19479" s="396"/>
      <c r="AA19479" s="441"/>
    </row>
    <row r="19480" spans="25:27" x14ac:dyDescent="0.2">
      <c r="Y19480" s="396"/>
      <c r="Z19480" s="396"/>
      <c r="AA19480" s="441"/>
    </row>
    <row r="19481" spans="25:27" x14ac:dyDescent="0.2">
      <c r="Y19481" s="396"/>
      <c r="Z19481" s="396"/>
      <c r="AA19481" s="441"/>
    </row>
    <row r="19482" spans="25:27" x14ac:dyDescent="0.2">
      <c r="Y19482" s="396"/>
      <c r="Z19482" s="396"/>
      <c r="AA19482" s="441"/>
    </row>
    <row r="19483" spans="25:27" x14ac:dyDescent="0.2">
      <c r="Y19483" s="396"/>
      <c r="Z19483" s="396"/>
      <c r="AA19483" s="441"/>
    </row>
    <row r="19484" spans="25:27" x14ac:dyDescent="0.2">
      <c r="Y19484" s="396"/>
      <c r="Z19484" s="396"/>
      <c r="AA19484" s="441"/>
    </row>
    <row r="19485" spans="25:27" x14ac:dyDescent="0.2">
      <c r="Y19485" s="396"/>
      <c r="Z19485" s="396"/>
      <c r="AA19485" s="441"/>
    </row>
    <row r="19486" spans="25:27" x14ac:dyDescent="0.2">
      <c r="Y19486" s="396"/>
      <c r="Z19486" s="396"/>
      <c r="AA19486" s="441"/>
    </row>
    <row r="19487" spans="25:27" x14ac:dyDescent="0.2">
      <c r="Y19487" s="396"/>
      <c r="Z19487" s="396"/>
      <c r="AA19487" s="441"/>
    </row>
    <row r="19488" spans="25:27" x14ac:dyDescent="0.2">
      <c r="Y19488" s="396"/>
      <c r="Z19488" s="396"/>
      <c r="AA19488" s="441"/>
    </row>
    <row r="19489" spans="25:27" x14ac:dyDescent="0.2">
      <c r="Y19489" s="396"/>
      <c r="Z19489" s="396"/>
      <c r="AA19489" s="441"/>
    </row>
    <row r="19490" spans="25:27" x14ac:dyDescent="0.2">
      <c r="Y19490" s="396"/>
      <c r="Z19490" s="396"/>
      <c r="AA19490" s="441"/>
    </row>
    <row r="19491" spans="25:27" x14ac:dyDescent="0.2">
      <c r="Y19491" s="396"/>
      <c r="Z19491" s="396"/>
      <c r="AA19491" s="441"/>
    </row>
    <row r="19492" spans="25:27" x14ac:dyDescent="0.2">
      <c r="Y19492" s="396"/>
      <c r="Z19492" s="396"/>
      <c r="AA19492" s="441"/>
    </row>
    <row r="19493" spans="25:27" x14ac:dyDescent="0.2">
      <c r="Y19493" s="396"/>
      <c r="Z19493" s="396"/>
      <c r="AA19493" s="441"/>
    </row>
    <row r="19494" spans="25:27" x14ac:dyDescent="0.2">
      <c r="Y19494" s="396"/>
      <c r="Z19494" s="396"/>
      <c r="AA19494" s="441"/>
    </row>
    <row r="19495" spans="25:27" x14ac:dyDescent="0.2">
      <c r="Y19495" s="396"/>
      <c r="Z19495" s="396"/>
      <c r="AA19495" s="441"/>
    </row>
    <row r="19496" spans="25:27" x14ac:dyDescent="0.2">
      <c r="Y19496" s="396"/>
      <c r="Z19496" s="396"/>
      <c r="AA19496" s="441"/>
    </row>
    <row r="19497" spans="25:27" x14ac:dyDescent="0.2">
      <c r="Y19497" s="396"/>
      <c r="Z19497" s="396"/>
      <c r="AA19497" s="441"/>
    </row>
    <row r="19498" spans="25:27" x14ac:dyDescent="0.2">
      <c r="Y19498" s="396"/>
      <c r="Z19498" s="396"/>
      <c r="AA19498" s="441"/>
    </row>
    <row r="19499" spans="25:27" x14ac:dyDescent="0.2">
      <c r="Y19499" s="396"/>
      <c r="Z19499" s="396"/>
      <c r="AA19499" s="441"/>
    </row>
    <row r="19500" spans="25:27" x14ac:dyDescent="0.2">
      <c r="Y19500" s="396"/>
      <c r="Z19500" s="396"/>
      <c r="AA19500" s="441"/>
    </row>
    <row r="19501" spans="25:27" x14ac:dyDescent="0.2">
      <c r="Y19501" s="396"/>
      <c r="Z19501" s="396"/>
      <c r="AA19501" s="441"/>
    </row>
    <row r="19502" spans="25:27" x14ac:dyDescent="0.2">
      <c r="Y19502" s="396"/>
      <c r="Z19502" s="396"/>
      <c r="AA19502" s="441"/>
    </row>
    <row r="19503" spans="25:27" x14ac:dyDescent="0.2">
      <c r="Y19503" s="396"/>
      <c r="Z19503" s="396"/>
      <c r="AA19503" s="441"/>
    </row>
    <row r="19504" spans="25:27" x14ac:dyDescent="0.2">
      <c r="Y19504" s="396"/>
      <c r="Z19504" s="396"/>
      <c r="AA19504" s="441"/>
    </row>
    <row r="19505" spans="25:27" x14ac:dyDescent="0.2">
      <c r="Y19505" s="396"/>
      <c r="Z19505" s="396"/>
      <c r="AA19505" s="441"/>
    </row>
    <row r="19506" spans="25:27" x14ac:dyDescent="0.2">
      <c r="Y19506" s="396"/>
      <c r="Z19506" s="396"/>
      <c r="AA19506" s="441"/>
    </row>
    <row r="19507" spans="25:27" x14ac:dyDescent="0.2">
      <c r="Y19507" s="396"/>
      <c r="Z19507" s="396"/>
      <c r="AA19507" s="441"/>
    </row>
    <row r="19508" spans="25:27" x14ac:dyDescent="0.2">
      <c r="Y19508" s="396"/>
      <c r="Z19508" s="396"/>
      <c r="AA19508" s="441"/>
    </row>
    <row r="19509" spans="25:27" x14ac:dyDescent="0.2">
      <c r="Y19509" s="396"/>
      <c r="Z19509" s="396"/>
      <c r="AA19509" s="441"/>
    </row>
    <row r="19510" spans="25:27" x14ac:dyDescent="0.2">
      <c r="Y19510" s="396"/>
      <c r="Z19510" s="396"/>
      <c r="AA19510" s="441"/>
    </row>
    <row r="19511" spans="25:27" x14ac:dyDescent="0.2">
      <c r="Y19511" s="396"/>
      <c r="Z19511" s="396"/>
      <c r="AA19511" s="441"/>
    </row>
    <row r="19512" spans="25:27" x14ac:dyDescent="0.2">
      <c r="Y19512" s="396"/>
      <c r="Z19512" s="396"/>
      <c r="AA19512" s="441"/>
    </row>
    <row r="19513" spans="25:27" x14ac:dyDescent="0.2">
      <c r="Y19513" s="396"/>
      <c r="Z19513" s="396"/>
      <c r="AA19513" s="441"/>
    </row>
    <row r="19514" spans="25:27" x14ac:dyDescent="0.2">
      <c r="Y19514" s="396"/>
      <c r="Z19514" s="396"/>
      <c r="AA19514" s="441"/>
    </row>
    <row r="19515" spans="25:27" x14ac:dyDescent="0.2">
      <c r="Y19515" s="396"/>
      <c r="Z19515" s="396"/>
      <c r="AA19515" s="441"/>
    </row>
    <row r="19516" spans="25:27" x14ac:dyDescent="0.2">
      <c r="Y19516" s="396"/>
      <c r="Z19516" s="396"/>
      <c r="AA19516" s="441"/>
    </row>
    <row r="19517" spans="25:27" x14ac:dyDescent="0.2">
      <c r="Y19517" s="396"/>
      <c r="Z19517" s="396"/>
      <c r="AA19517" s="441"/>
    </row>
    <row r="19518" spans="25:27" x14ac:dyDescent="0.2">
      <c r="Y19518" s="396"/>
      <c r="Z19518" s="396"/>
      <c r="AA19518" s="441"/>
    </row>
    <row r="19519" spans="25:27" x14ac:dyDescent="0.2">
      <c r="Y19519" s="396"/>
      <c r="Z19519" s="396"/>
      <c r="AA19519" s="441"/>
    </row>
    <row r="19520" spans="25:27" x14ac:dyDescent="0.2">
      <c r="Y19520" s="396"/>
      <c r="Z19520" s="396"/>
      <c r="AA19520" s="441"/>
    </row>
    <row r="19521" spans="25:27" x14ac:dyDescent="0.2">
      <c r="Y19521" s="396"/>
      <c r="Z19521" s="396"/>
      <c r="AA19521" s="441"/>
    </row>
    <row r="19522" spans="25:27" x14ac:dyDescent="0.2">
      <c r="Y19522" s="396"/>
      <c r="Z19522" s="396"/>
      <c r="AA19522" s="441"/>
    </row>
    <row r="19523" spans="25:27" x14ac:dyDescent="0.2">
      <c r="Y19523" s="396"/>
      <c r="Z19523" s="396"/>
      <c r="AA19523" s="441"/>
    </row>
    <row r="19524" spans="25:27" x14ac:dyDescent="0.2">
      <c r="Y19524" s="396"/>
      <c r="Z19524" s="396"/>
      <c r="AA19524" s="441"/>
    </row>
    <row r="19525" spans="25:27" x14ac:dyDescent="0.2">
      <c r="Y19525" s="396"/>
      <c r="Z19525" s="396"/>
      <c r="AA19525" s="441"/>
    </row>
    <row r="19526" spans="25:27" x14ac:dyDescent="0.2">
      <c r="Y19526" s="396"/>
      <c r="Z19526" s="396"/>
      <c r="AA19526" s="441"/>
    </row>
    <row r="19527" spans="25:27" x14ac:dyDescent="0.2">
      <c r="Y19527" s="396"/>
      <c r="Z19527" s="396"/>
      <c r="AA19527" s="441"/>
    </row>
    <row r="19528" spans="25:27" x14ac:dyDescent="0.2">
      <c r="Y19528" s="396"/>
      <c r="Z19528" s="396"/>
      <c r="AA19528" s="441"/>
    </row>
    <row r="19529" spans="25:27" x14ac:dyDescent="0.2">
      <c r="Y19529" s="396"/>
      <c r="Z19529" s="396"/>
      <c r="AA19529" s="441"/>
    </row>
    <row r="19530" spans="25:27" x14ac:dyDescent="0.2">
      <c r="Y19530" s="396"/>
      <c r="Z19530" s="396"/>
      <c r="AA19530" s="441"/>
    </row>
    <row r="19531" spans="25:27" x14ac:dyDescent="0.2">
      <c r="Y19531" s="396"/>
      <c r="Z19531" s="396"/>
      <c r="AA19531" s="441"/>
    </row>
    <row r="19532" spans="25:27" x14ac:dyDescent="0.2">
      <c r="Y19532" s="396"/>
      <c r="Z19532" s="396"/>
      <c r="AA19532" s="441"/>
    </row>
    <row r="19533" spans="25:27" x14ac:dyDescent="0.2">
      <c r="Y19533" s="396"/>
      <c r="Z19533" s="396"/>
      <c r="AA19533" s="441"/>
    </row>
    <row r="19534" spans="25:27" x14ac:dyDescent="0.2">
      <c r="Y19534" s="396"/>
      <c r="Z19534" s="396"/>
      <c r="AA19534" s="441"/>
    </row>
    <row r="19535" spans="25:27" x14ac:dyDescent="0.2">
      <c r="Y19535" s="396"/>
      <c r="Z19535" s="396"/>
      <c r="AA19535" s="441"/>
    </row>
    <row r="19536" spans="25:27" x14ac:dyDescent="0.2">
      <c r="Y19536" s="396"/>
      <c r="Z19536" s="396"/>
      <c r="AA19536" s="441"/>
    </row>
    <row r="19537" spans="25:27" x14ac:dyDescent="0.2">
      <c r="Y19537" s="396"/>
      <c r="Z19537" s="396"/>
      <c r="AA19537" s="441"/>
    </row>
    <row r="19538" spans="25:27" x14ac:dyDescent="0.2">
      <c r="Y19538" s="396"/>
      <c r="Z19538" s="396"/>
      <c r="AA19538" s="441"/>
    </row>
    <row r="19539" spans="25:27" x14ac:dyDescent="0.2">
      <c r="Y19539" s="396"/>
      <c r="Z19539" s="396"/>
      <c r="AA19539" s="441"/>
    </row>
    <row r="19540" spans="25:27" x14ac:dyDescent="0.2">
      <c r="Y19540" s="396"/>
      <c r="Z19540" s="396"/>
      <c r="AA19540" s="441"/>
    </row>
    <row r="19541" spans="25:27" x14ac:dyDescent="0.2">
      <c r="Y19541" s="396"/>
      <c r="Z19541" s="396"/>
      <c r="AA19541" s="441"/>
    </row>
    <row r="19542" spans="25:27" x14ac:dyDescent="0.2">
      <c r="Y19542" s="396"/>
      <c r="Z19542" s="396"/>
      <c r="AA19542" s="441"/>
    </row>
    <row r="19543" spans="25:27" x14ac:dyDescent="0.2">
      <c r="Y19543" s="396"/>
      <c r="Z19543" s="396"/>
      <c r="AA19543" s="441"/>
    </row>
    <row r="19544" spans="25:27" x14ac:dyDescent="0.2">
      <c r="Y19544" s="396"/>
      <c r="Z19544" s="396"/>
      <c r="AA19544" s="441"/>
    </row>
    <row r="19545" spans="25:27" x14ac:dyDescent="0.2">
      <c r="Y19545" s="396"/>
      <c r="Z19545" s="396"/>
      <c r="AA19545" s="441"/>
    </row>
    <row r="19546" spans="25:27" x14ac:dyDescent="0.2">
      <c r="Y19546" s="396"/>
      <c r="Z19546" s="396"/>
      <c r="AA19546" s="441"/>
    </row>
    <row r="19547" spans="25:27" x14ac:dyDescent="0.2">
      <c r="Y19547" s="396"/>
      <c r="Z19547" s="396"/>
      <c r="AA19547" s="441"/>
    </row>
    <row r="19548" spans="25:27" x14ac:dyDescent="0.2">
      <c r="Y19548" s="396"/>
      <c r="Z19548" s="396"/>
      <c r="AA19548" s="441"/>
    </row>
    <row r="19549" spans="25:27" x14ac:dyDescent="0.2">
      <c r="Y19549" s="396"/>
      <c r="Z19549" s="396"/>
      <c r="AA19549" s="441"/>
    </row>
    <row r="19550" spans="25:27" x14ac:dyDescent="0.2">
      <c r="Y19550" s="396"/>
      <c r="Z19550" s="396"/>
      <c r="AA19550" s="441"/>
    </row>
    <row r="19551" spans="25:27" x14ac:dyDescent="0.2">
      <c r="Y19551" s="396"/>
      <c r="Z19551" s="396"/>
      <c r="AA19551" s="441"/>
    </row>
    <row r="19552" spans="25:27" x14ac:dyDescent="0.2">
      <c r="Y19552" s="396"/>
      <c r="Z19552" s="396"/>
      <c r="AA19552" s="441"/>
    </row>
    <row r="19553" spans="25:27" x14ac:dyDescent="0.2">
      <c r="Y19553" s="396"/>
      <c r="Z19553" s="396"/>
      <c r="AA19553" s="441"/>
    </row>
    <row r="19554" spans="25:27" x14ac:dyDescent="0.2">
      <c r="Y19554" s="396"/>
      <c r="Z19554" s="396"/>
      <c r="AA19554" s="441"/>
    </row>
    <row r="19555" spans="25:27" x14ac:dyDescent="0.2">
      <c r="Y19555" s="396"/>
      <c r="Z19555" s="396"/>
      <c r="AA19555" s="441"/>
    </row>
    <row r="19556" spans="25:27" x14ac:dyDescent="0.2">
      <c r="Y19556" s="396"/>
      <c r="Z19556" s="396"/>
      <c r="AA19556" s="441"/>
    </row>
    <row r="19557" spans="25:27" x14ac:dyDescent="0.2">
      <c r="Y19557" s="396"/>
      <c r="Z19557" s="396"/>
      <c r="AA19557" s="441"/>
    </row>
    <row r="19558" spans="25:27" x14ac:dyDescent="0.2">
      <c r="Y19558" s="396"/>
      <c r="Z19558" s="396"/>
      <c r="AA19558" s="441"/>
    </row>
    <row r="19559" spans="25:27" x14ac:dyDescent="0.2">
      <c r="Y19559" s="396"/>
      <c r="Z19559" s="396"/>
      <c r="AA19559" s="441"/>
    </row>
    <row r="19560" spans="25:27" x14ac:dyDescent="0.2">
      <c r="Y19560" s="396"/>
      <c r="Z19560" s="396"/>
      <c r="AA19560" s="441"/>
    </row>
    <row r="19561" spans="25:27" x14ac:dyDescent="0.2">
      <c r="Y19561" s="396"/>
      <c r="Z19561" s="396"/>
      <c r="AA19561" s="441"/>
    </row>
    <row r="19562" spans="25:27" x14ac:dyDescent="0.2">
      <c r="Y19562" s="396"/>
      <c r="Z19562" s="396"/>
      <c r="AA19562" s="441"/>
    </row>
    <row r="19563" spans="25:27" x14ac:dyDescent="0.2">
      <c r="Y19563" s="396"/>
      <c r="Z19563" s="396"/>
      <c r="AA19563" s="441"/>
    </row>
    <row r="19564" spans="25:27" x14ac:dyDescent="0.2">
      <c r="Y19564" s="396"/>
      <c r="Z19564" s="396"/>
      <c r="AA19564" s="441"/>
    </row>
    <row r="19565" spans="25:27" x14ac:dyDescent="0.2">
      <c r="Y19565" s="396"/>
      <c r="Z19565" s="396"/>
      <c r="AA19565" s="441"/>
    </row>
    <row r="19566" spans="25:27" x14ac:dyDescent="0.2">
      <c r="Y19566" s="396"/>
      <c r="Z19566" s="396"/>
      <c r="AA19566" s="441"/>
    </row>
    <row r="19567" spans="25:27" x14ac:dyDescent="0.2">
      <c r="Y19567" s="396"/>
      <c r="Z19567" s="396"/>
      <c r="AA19567" s="441"/>
    </row>
    <row r="19568" spans="25:27" x14ac:dyDescent="0.2">
      <c r="Y19568" s="396"/>
      <c r="Z19568" s="396"/>
      <c r="AA19568" s="441"/>
    </row>
    <row r="19569" spans="25:27" x14ac:dyDescent="0.2">
      <c r="Y19569" s="396"/>
      <c r="Z19569" s="396"/>
      <c r="AA19569" s="441"/>
    </row>
    <row r="19570" spans="25:27" x14ac:dyDescent="0.2">
      <c r="Y19570" s="396"/>
      <c r="Z19570" s="396"/>
      <c r="AA19570" s="441"/>
    </row>
    <row r="19571" spans="25:27" x14ac:dyDescent="0.2">
      <c r="Y19571" s="396"/>
      <c r="Z19571" s="396"/>
      <c r="AA19571" s="441"/>
    </row>
    <row r="19572" spans="25:27" x14ac:dyDescent="0.2">
      <c r="Y19572" s="396"/>
      <c r="Z19572" s="396"/>
      <c r="AA19572" s="441"/>
    </row>
    <row r="19573" spans="25:27" x14ac:dyDescent="0.2">
      <c r="Y19573" s="396"/>
      <c r="Z19573" s="396"/>
      <c r="AA19573" s="441"/>
    </row>
    <row r="19574" spans="25:27" x14ac:dyDescent="0.2">
      <c r="Y19574" s="396"/>
      <c r="Z19574" s="396"/>
      <c r="AA19574" s="441"/>
    </row>
    <row r="19575" spans="25:27" x14ac:dyDescent="0.2">
      <c r="Y19575" s="396"/>
      <c r="Z19575" s="396"/>
      <c r="AA19575" s="441"/>
    </row>
    <row r="19576" spans="25:27" x14ac:dyDescent="0.2">
      <c r="Y19576" s="396"/>
      <c r="Z19576" s="396"/>
      <c r="AA19576" s="441"/>
    </row>
    <row r="19577" spans="25:27" x14ac:dyDescent="0.2">
      <c r="Y19577" s="396"/>
      <c r="Z19577" s="396"/>
      <c r="AA19577" s="441"/>
    </row>
    <row r="19578" spans="25:27" x14ac:dyDescent="0.2">
      <c r="Y19578" s="396"/>
      <c r="Z19578" s="396"/>
      <c r="AA19578" s="441"/>
    </row>
    <row r="19579" spans="25:27" x14ac:dyDescent="0.2">
      <c r="Y19579" s="396"/>
      <c r="Z19579" s="396"/>
      <c r="AA19579" s="441"/>
    </row>
    <row r="19580" spans="25:27" x14ac:dyDescent="0.2">
      <c r="Y19580" s="396"/>
      <c r="Z19580" s="396"/>
      <c r="AA19580" s="441"/>
    </row>
    <row r="19581" spans="25:27" x14ac:dyDescent="0.2">
      <c r="Y19581" s="396"/>
      <c r="Z19581" s="396"/>
      <c r="AA19581" s="441"/>
    </row>
    <row r="19582" spans="25:27" x14ac:dyDescent="0.2">
      <c r="Y19582" s="396"/>
      <c r="Z19582" s="396"/>
      <c r="AA19582" s="441"/>
    </row>
    <row r="19583" spans="25:27" x14ac:dyDescent="0.2">
      <c r="Y19583" s="396"/>
      <c r="Z19583" s="396"/>
      <c r="AA19583" s="441"/>
    </row>
    <row r="19584" spans="25:27" x14ac:dyDescent="0.2">
      <c r="Y19584" s="396"/>
      <c r="Z19584" s="396"/>
      <c r="AA19584" s="441"/>
    </row>
    <row r="19585" spans="25:27" x14ac:dyDescent="0.2">
      <c r="Y19585" s="396"/>
      <c r="Z19585" s="396"/>
      <c r="AA19585" s="441"/>
    </row>
    <row r="19586" spans="25:27" x14ac:dyDescent="0.2">
      <c r="Y19586" s="396"/>
      <c r="Z19586" s="396"/>
      <c r="AA19586" s="441"/>
    </row>
    <row r="19587" spans="25:27" x14ac:dyDescent="0.2">
      <c r="Y19587" s="396"/>
      <c r="Z19587" s="396"/>
      <c r="AA19587" s="441"/>
    </row>
    <row r="19588" spans="25:27" x14ac:dyDescent="0.2">
      <c r="Y19588" s="396"/>
      <c r="Z19588" s="396"/>
      <c r="AA19588" s="441"/>
    </row>
    <row r="19589" spans="25:27" x14ac:dyDescent="0.2">
      <c r="Y19589" s="396"/>
      <c r="Z19589" s="396"/>
      <c r="AA19589" s="441"/>
    </row>
    <row r="19590" spans="25:27" x14ac:dyDescent="0.2">
      <c r="Y19590" s="396"/>
      <c r="Z19590" s="396"/>
      <c r="AA19590" s="441"/>
    </row>
    <row r="19591" spans="25:27" x14ac:dyDescent="0.2">
      <c r="Y19591" s="396"/>
      <c r="Z19591" s="396"/>
      <c r="AA19591" s="441"/>
    </row>
    <row r="19592" spans="25:27" x14ac:dyDescent="0.2">
      <c r="Y19592" s="396"/>
      <c r="Z19592" s="396"/>
      <c r="AA19592" s="441"/>
    </row>
    <row r="19593" spans="25:27" x14ac:dyDescent="0.2">
      <c r="Y19593" s="396"/>
      <c r="Z19593" s="396"/>
      <c r="AA19593" s="441"/>
    </row>
    <row r="19594" spans="25:27" x14ac:dyDescent="0.2">
      <c r="Y19594" s="396"/>
      <c r="Z19594" s="396"/>
      <c r="AA19594" s="441"/>
    </row>
    <row r="19595" spans="25:27" x14ac:dyDescent="0.2">
      <c r="Y19595" s="396"/>
      <c r="Z19595" s="396"/>
      <c r="AA19595" s="441"/>
    </row>
    <row r="19596" spans="25:27" x14ac:dyDescent="0.2">
      <c r="Y19596" s="396"/>
      <c r="Z19596" s="396"/>
      <c r="AA19596" s="441"/>
    </row>
    <row r="19597" spans="25:27" x14ac:dyDescent="0.2">
      <c r="Y19597" s="396"/>
      <c r="Z19597" s="396"/>
      <c r="AA19597" s="441"/>
    </row>
    <row r="19598" spans="25:27" x14ac:dyDescent="0.2">
      <c r="Y19598" s="396"/>
      <c r="Z19598" s="396"/>
      <c r="AA19598" s="441"/>
    </row>
    <row r="19599" spans="25:27" x14ac:dyDescent="0.2">
      <c r="Y19599" s="396"/>
      <c r="Z19599" s="396"/>
      <c r="AA19599" s="441"/>
    </row>
    <row r="19600" spans="25:27" x14ac:dyDescent="0.2">
      <c r="Y19600" s="396"/>
      <c r="Z19600" s="396"/>
      <c r="AA19600" s="441"/>
    </row>
    <row r="19601" spans="25:27" x14ac:dyDescent="0.2">
      <c r="Y19601" s="396"/>
      <c r="Z19601" s="396"/>
      <c r="AA19601" s="441"/>
    </row>
    <row r="19602" spans="25:27" x14ac:dyDescent="0.2">
      <c r="Y19602" s="396"/>
      <c r="Z19602" s="396"/>
      <c r="AA19602" s="441"/>
    </row>
    <row r="19603" spans="25:27" x14ac:dyDescent="0.2">
      <c r="Y19603" s="396"/>
      <c r="Z19603" s="396"/>
      <c r="AA19603" s="441"/>
    </row>
    <row r="19604" spans="25:27" x14ac:dyDescent="0.2">
      <c r="Y19604" s="396"/>
      <c r="Z19604" s="396"/>
      <c r="AA19604" s="441"/>
    </row>
    <row r="19605" spans="25:27" x14ac:dyDescent="0.2">
      <c r="Y19605" s="396"/>
      <c r="Z19605" s="396"/>
      <c r="AA19605" s="441"/>
    </row>
    <row r="19606" spans="25:27" x14ac:dyDescent="0.2">
      <c r="Y19606" s="396"/>
      <c r="Z19606" s="396"/>
      <c r="AA19606" s="441"/>
    </row>
    <row r="19607" spans="25:27" x14ac:dyDescent="0.2">
      <c r="Y19607" s="396"/>
      <c r="Z19607" s="396"/>
      <c r="AA19607" s="441"/>
    </row>
    <row r="19608" spans="25:27" x14ac:dyDescent="0.2">
      <c r="Y19608" s="396"/>
      <c r="Z19608" s="396"/>
      <c r="AA19608" s="441"/>
    </row>
    <row r="19609" spans="25:27" x14ac:dyDescent="0.2">
      <c r="Y19609" s="396"/>
      <c r="Z19609" s="396"/>
      <c r="AA19609" s="441"/>
    </row>
    <row r="19610" spans="25:27" x14ac:dyDescent="0.2">
      <c r="Y19610" s="396"/>
      <c r="Z19610" s="396"/>
      <c r="AA19610" s="441"/>
    </row>
    <row r="19611" spans="25:27" x14ac:dyDescent="0.2">
      <c r="Y19611" s="396"/>
      <c r="Z19611" s="396"/>
      <c r="AA19611" s="441"/>
    </row>
    <row r="19612" spans="25:27" x14ac:dyDescent="0.2">
      <c r="Y19612" s="396"/>
      <c r="Z19612" s="396"/>
      <c r="AA19612" s="441"/>
    </row>
    <row r="19613" spans="25:27" x14ac:dyDescent="0.2">
      <c r="Y19613" s="396"/>
      <c r="Z19613" s="396"/>
      <c r="AA19613" s="441"/>
    </row>
    <row r="19614" spans="25:27" x14ac:dyDescent="0.2">
      <c r="Y19614" s="396"/>
      <c r="Z19614" s="396"/>
      <c r="AA19614" s="441"/>
    </row>
    <row r="19615" spans="25:27" x14ac:dyDescent="0.2">
      <c r="Y19615" s="396"/>
      <c r="Z19615" s="396"/>
      <c r="AA19615" s="441"/>
    </row>
    <row r="19616" spans="25:27" x14ac:dyDescent="0.2">
      <c r="Y19616" s="396"/>
      <c r="Z19616" s="396"/>
      <c r="AA19616" s="441"/>
    </row>
    <row r="19617" spans="25:27" x14ac:dyDescent="0.2">
      <c r="Y19617" s="396"/>
      <c r="Z19617" s="396"/>
      <c r="AA19617" s="441"/>
    </row>
    <row r="19618" spans="25:27" x14ac:dyDescent="0.2">
      <c r="Y19618" s="396"/>
      <c r="Z19618" s="396"/>
      <c r="AA19618" s="441"/>
    </row>
    <row r="19619" spans="25:27" x14ac:dyDescent="0.2">
      <c r="Y19619" s="396"/>
      <c r="Z19619" s="396"/>
      <c r="AA19619" s="441"/>
    </row>
    <row r="19620" spans="25:27" x14ac:dyDescent="0.2">
      <c r="Y19620" s="396"/>
      <c r="Z19620" s="396"/>
      <c r="AA19620" s="441"/>
    </row>
    <row r="19621" spans="25:27" x14ac:dyDescent="0.2">
      <c r="Y19621" s="396"/>
      <c r="Z19621" s="396"/>
      <c r="AA19621" s="441"/>
    </row>
    <row r="19622" spans="25:27" x14ac:dyDescent="0.2">
      <c r="Y19622" s="396"/>
      <c r="Z19622" s="396"/>
      <c r="AA19622" s="441"/>
    </row>
    <row r="19623" spans="25:27" x14ac:dyDescent="0.2">
      <c r="Y19623" s="396"/>
      <c r="Z19623" s="396"/>
      <c r="AA19623" s="441"/>
    </row>
    <row r="19624" spans="25:27" x14ac:dyDescent="0.2">
      <c r="Y19624" s="396"/>
      <c r="Z19624" s="396"/>
      <c r="AA19624" s="441"/>
    </row>
    <row r="19625" spans="25:27" x14ac:dyDescent="0.2">
      <c r="Y19625" s="396"/>
      <c r="Z19625" s="396"/>
      <c r="AA19625" s="441"/>
    </row>
    <row r="19626" spans="25:27" x14ac:dyDescent="0.2">
      <c r="Y19626" s="396"/>
      <c r="Z19626" s="396"/>
      <c r="AA19626" s="441"/>
    </row>
    <row r="19627" spans="25:27" x14ac:dyDescent="0.2">
      <c r="Y19627" s="396"/>
      <c r="Z19627" s="396"/>
      <c r="AA19627" s="441"/>
    </row>
    <row r="19628" spans="25:27" x14ac:dyDescent="0.2">
      <c r="Y19628" s="396"/>
      <c r="Z19628" s="396"/>
      <c r="AA19628" s="441"/>
    </row>
    <row r="19629" spans="25:27" x14ac:dyDescent="0.2">
      <c r="Y19629" s="396"/>
      <c r="Z19629" s="396"/>
      <c r="AA19629" s="441"/>
    </row>
    <row r="19630" spans="25:27" x14ac:dyDescent="0.2">
      <c r="Y19630" s="396"/>
      <c r="Z19630" s="396"/>
      <c r="AA19630" s="441"/>
    </row>
    <row r="19631" spans="25:27" x14ac:dyDescent="0.2">
      <c r="Y19631" s="396"/>
      <c r="Z19631" s="396"/>
      <c r="AA19631" s="441"/>
    </row>
    <row r="19632" spans="25:27" x14ac:dyDescent="0.2">
      <c r="Y19632" s="396"/>
      <c r="Z19632" s="396"/>
      <c r="AA19632" s="441"/>
    </row>
    <row r="19633" spans="25:27" x14ac:dyDescent="0.2">
      <c r="Y19633" s="396"/>
      <c r="Z19633" s="396"/>
      <c r="AA19633" s="441"/>
    </row>
    <row r="19634" spans="25:27" x14ac:dyDescent="0.2">
      <c r="Y19634" s="396"/>
      <c r="Z19634" s="396"/>
      <c r="AA19634" s="441"/>
    </row>
    <row r="19635" spans="25:27" x14ac:dyDescent="0.2">
      <c r="Y19635" s="396"/>
      <c r="Z19635" s="396"/>
      <c r="AA19635" s="441"/>
    </row>
    <row r="19636" spans="25:27" x14ac:dyDescent="0.2">
      <c r="Y19636" s="396"/>
      <c r="Z19636" s="396"/>
      <c r="AA19636" s="441"/>
    </row>
    <row r="19637" spans="25:27" x14ac:dyDescent="0.2">
      <c r="Y19637" s="396"/>
      <c r="Z19637" s="396"/>
      <c r="AA19637" s="441"/>
    </row>
    <row r="19638" spans="25:27" x14ac:dyDescent="0.2">
      <c r="Y19638" s="396"/>
      <c r="Z19638" s="396"/>
      <c r="AA19638" s="441"/>
    </row>
    <row r="19639" spans="25:27" x14ac:dyDescent="0.2">
      <c r="Y19639" s="396"/>
      <c r="Z19639" s="396"/>
      <c r="AA19639" s="441"/>
    </row>
    <row r="19640" spans="25:27" x14ac:dyDescent="0.2">
      <c r="Y19640" s="396"/>
      <c r="Z19640" s="396"/>
      <c r="AA19640" s="441"/>
    </row>
    <row r="19641" spans="25:27" x14ac:dyDescent="0.2">
      <c r="Y19641" s="396"/>
      <c r="Z19641" s="396"/>
      <c r="AA19641" s="441"/>
    </row>
    <row r="19642" spans="25:27" x14ac:dyDescent="0.2">
      <c r="Y19642" s="396"/>
      <c r="Z19642" s="396"/>
      <c r="AA19642" s="441"/>
    </row>
    <row r="19643" spans="25:27" x14ac:dyDescent="0.2">
      <c r="Y19643" s="396"/>
      <c r="Z19643" s="396"/>
      <c r="AA19643" s="441"/>
    </row>
    <row r="19644" spans="25:27" x14ac:dyDescent="0.2">
      <c r="Y19644" s="396"/>
      <c r="Z19644" s="396"/>
      <c r="AA19644" s="441"/>
    </row>
    <row r="19645" spans="25:27" x14ac:dyDescent="0.2">
      <c r="Y19645" s="396"/>
      <c r="Z19645" s="396"/>
      <c r="AA19645" s="441"/>
    </row>
    <row r="19646" spans="25:27" x14ac:dyDescent="0.2">
      <c r="Y19646" s="396"/>
      <c r="Z19646" s="396"/>
      <c r="AA19646" s="441"/>
    </row>
    <row r="19647" spans="25:27" x14ac:dyDescent="0.2">
      <c r="Y19647" s="396"/>
      <c r="Z19647" s="396"/>
      <c r="AA19647" s="441"/>
    </row>
    <row r="19648" spans="25:27" x14ac:dyDescent="0.2">
      <c r="Y19648" s="396"/>
      <c r="Z19648" s="396"/>
      <c r="AA19648" s="441"/>
    </row>
    <row r="19649" spans="25:27" x14ac:dyDescent="0.2">
      <c r="Y19649" s="396"/>
      <c r="Z19649" s="396"/>
      <c r="AA19649" s="441"/>
    </row>
    <row r="19650" spans="25:27" x14ac:dyDescent="0.2">
      <c r="Y19650" s="396"/>
      <c r="Z19650" s="396"/>
      <c r="AA19650" s="441"/>
    </row>
    <row r="19651" spans="25:27" x14ac:dyDescent="0.2">
      <c r="Y19651" s="396"/>
      <c r="Z19651" s="396"/>
      <c r="AA19651" s="441"/>
    </row>
    <row r="19652" spans="25:27" x14ac:dyDescent="0.2">
      <c r="Y19652" s="396"/>
      <c r="Z19652" s="396"/>
      <c r="AA19652" s="441"/>
    </row>
    <row r="19653" spans="25:27" x14ac:dyDescent="0.2">
      <c r="Y19653" s="396"/>
      <c r="Z19653" s="396"/>
      <c r="AA19653" s="441"/>
    </row>
    <row r="19654" spans="25:27" x14ac:dyDescent="0.2">
      <c r="Y19654" s="396"/>
      <c r="Z19654" s="396"/>
      <c r="AA19654" s="441"/>
    </row>
    <row r="19655" spans="25:27" x14ac:dyDescent="0.2">
      <c r="Y19655" s="396"/>
      <c r="Z19655" s="396"/>
      <c r="AA19655" s="441"/>
    </row>
    <row r="19656" spans="25:27" x14ac:dyDescent="0.2">
      <c r="Y19656" s="396"/>
      <c r="Z19656" s="396"/>
      <c r="AA19656" s="441"/>
    </row>
    <row r="19657" spans="25:27" x14ac:dyDescent="0.2">
      <c r="Y19657" s="396"/>
      <c r="Z19657" s="396"/>
      <c r="AA19657" s="441"/>
    </row>
    <row r="19658" spans="25:27" x14ac:dyDescent="0.2">
      <c r="Y19658" s="396"/>
      <c r="Z19658" s="396"/>
      <c r="AA19658" s="441"/>
    </row>
    <row r="19659" spans="25:27" x14ac:dyDescent="0.2">
      <c r="Y19659" s="396"/>
      <c r="Z19659" s="396"/>
      <c r="AA19659" s="441"/>
    </row>
    <row r="19660" spans="25:27" x14ac:dyDescent="0.2">
      <c r="Y19660" s="396"/>
      <c r="Z19660" s="396"/>
      <c r="AA19660" s="441"/>
    </row>
    <row r="19661" spans="25:27" x14ac:dyDescent="0.2">
      <c r="Y19661" s="396"/>
      <c r="Z19661" s="396"/>
      <c r="AA19661" s="441"/>
    </row>
    <row r="19662" spans="25:27" x14ac:dyDescent="0.2">
      <c r="Y19662" s="396"/>
      <c r="Z19662" s="396"/>
      <c r="AA19662" s="441"/>
    </row>
    <row r="19663" spans="25:27" x14ac:dyDescent="0.2">
      <c r="Y19663" s="396"/>
      <c r="Z19663" s="396"/>
      <c r="AA19663" s="441"/>
    </row>
    <row r="19664" spans="25:27" x14ac:dyDescent="0.2">
      <c r="Y19664" s="396"/>
      <c r="Z19664" s="396"/>
      <c r="AA19664" s="441"/>
    </row>
    <row r="19665" spans="25:27" x14ac:dyDescent="0.2">
      <c r="Y19665" s="396"/>
      <c r="Z19665" s="396"/>
      <c r="AA19665" s="441"/>
    </row>
    <row r="19666" spans="25:27" x14ac:dyDescent="0.2">
      <c r="Y19666" s="396"/>
      <c r="Z19666" s="396"/>
      <c r="AA19666" s="441"/>
    </row>
    <row r="19667" spans="25:27" x14ac:dyDescent="0.2">
      <c r="Y19667" s="396"/>
      <c r="Z19667" s="396"/>
      <c r="AA19667" s="441"/>
    </row>
    <row r="19668" spans="25:27" x14ac:dyDescent="0.2">
      <c r="Y19668" s="396"/>
      <c r="Z19668" s="396"/>
      <c r="AA19668" s="441"/>
    </row>
    <row r="19669" spans="25:27" x14ac:dyDescent="0.2">
      <c r="Y19669" s="396"/>
      <c r="Z19669" s="396"/>
      <c r="AA19669" s="441"/>
    </row>
    <row r="19670" spans="25:27" x14ac:dyDescent="0.2">
      <c r="Y19670" s="396"/>
      <c r="Z19670" s="396"/>
      <c r="AA19670" s="441"/>
    </row>
    <row r="19671" spans="25:27" x14ac:dyDescent="0.2">
      <c r="Y19671" s="396"/>
      <c r="Z19671" s="396"/>
      <c r="AA19671" s="441"/>
    </row>
    <row r="19672" spans="25:27" x14ac:dyDescent="0.2">
      <c r="Y19672" s="396"/>
      <c r="Z19672" s="396"/>
      <c r="AA19672" s="441"/>
    </row>
    <row r="19673" spans="25:27" x14ac:dyDescent="0.2">
      <c r="Y19673" s="396"/>
      <c r="Z19673" s="396"/>
      <c r="AA19673" s="441"/>
    </row>
    <row r="19674" spans="25:27" x14ac:dyDescent="0.2">
      <c r="Y19674" s="396"/>
      <c r="Z19674" s="396"/>
      <c r="AA19674" s="441"/>
    </row>
    <row r="19675" spans="25:27" x14ac:dyDescent="0.2">
      <c r="Y19675" s="396"/>
      <c r="Z19675" s="396"/>
      <c r="AA19675" s="441"/>
    </row>
    <row r="19676" spans="25:27" x14ac:dyDescent="0.2">
      <c r="Y19676" s="396"/>
      <c r="Z19676" s="396"/>
      <c r="AA19676" s="441"/>
    </row>
    <row r="19677" spans="25:27" x14ac:dyDescent="0.2">
      <c r="Y19677" s="396"/>
      <c r="Z19677" s="396"/>
      <c r="AA19677" s="441"/>
    </row>
    <row r="19678" spans="25:27" x14ac:dyDescent="0.2">
      <c r="Y19678" s="396"/>
      <c r="Z19678" s="396"/>
      <c r="AA19678" s="441"/>
    </row>
    <row r="19679" spans="25:27" x14ac:dyDescent="0.2">
      <c r="Y19679" s="396"/>
      <c r="Z19679" s="396"/>
      <c r="AA19679" s="441"/>
    </row>
    <row r="19680" spans="25:27" x14ac:dyDescent="0.2">
      <c r="Y19680" s="396"/>
      <c r="Z19680" s="396"/>
      <c r="AA19680" s="441"/>
    </row>
    <row r="19681" spans="25:27" x14ac:dyDescent="0.2">
      <c r="Y19681" s="396"/>
      <c r="Z19681" s="396"/>
      <c r="AA19681" s="441"/>
    </row>
    <row r="19682" spans="25:27" x14ac:dyDescent="0.2">
      <c r="Y19682" s="396"/>
      <c r="Z19682" s="396"/>
      <c r="AA19682" s="441"/>
    </row>
    <row r="19683" spans="25:27" x14ac:dyDescent="0.2">
      <c r="Y19683" s="396"/>
      <c r="Z19683" s="396"/>
      <c r="AA19683" s="441"/>
    </row>
    <row r="19684" spans="25:27" x14ac:dyDescent="0.2">
      <c r="Y19684" s="396"/>
      <c r="Z19684" s="396"/>
      <c r="AA19684" s="441"/>
    </row>
    <row r="19685" spans="25:27" x14ac:dyDescent="0.2">
      <c r="Y19685" s="396"/>
      <c r="Z19685" s="396"/>
      <c r="AA19685" s="441"/>
    </row>
    <row r="19686" spans="25:27" x14ac:dyDescent="0.2">
      <c r="Y19686" s="396"/>
      <c r="Z19686" s="396"/>
      <c r="AA19686" s="441"/>
    </row>
    <row r="19687" spans="25:27" x14ac:dyDescent="0.2">
      <c r="Y19687" s="396"/>
      <c r="Z19687" s="396"/>
      <c r="AA19687" s="441"/>
    </row>
    <row r="19688" spans="25:27" x14ac:dyDescent="0.2">
      <c r="Y19688" s="396"/>
      <c r="Z19688" s="396"/>
      <c r="AA19688" s="441"/>
    </row>
    <row r="19689" spans="25:27" x14ac:dyDescent="0.2">
      <c r="Y19689" s="396"/>
      <c r="Z19689" s="396"/>
      <c r="AA19689" s="441"/>
    </row>
    <row r="19690" spans="25:27" x14ac:dyDescent="0.2">
      <c r="Y19690" s="396"/>
      <c r="Z19690" s="396"/>
      <c r="AA19690" s="441"/>
    </row>
    <row r="19691" spans="25:27" x14ac:dyDescent="0.2">
      <c r="Y19691" s="396"/>
      <c r="Z19691" s="396"/>
      <c r="AA19691" s="441"/>
    </row>
    <row r="19692" spans="25:27" x14ac:dyDescent="0.2">
      <c r="Y19692" s="396"/>
      <c r="Z19692" s="396"/>
      <c r="AA19692" s="441"/>
    </row>
    <row r="19693" spans="25:27" x14ac:dyDescent="0.2">
      <c r="Y19693" s="396"/>
      <c r="Z19693" s="396"/>
      <c r="AA19693" s="441"/>
    </row>
    <row r="19694" spans="25:27" x14ac:dyDescent="0.2">
      <c r="Y19694" s="396"/>
      <c r="Z19694" s="396"/>
      <c r="AA19694" s="441"/>
    </row>
    <row r="19695" spans="25:27" x14ac:dyDescent="0.2">
      <c r="Y19695" s="396"/>
      <c r="Z19695" s="396"/>
      <c r="AA19695" s="441"/>
    </row>
    <row r="19696" spans="25:27" x14ac:dyDescent="0.2">
      <c r="Y19696" s="396"/>
      <c r="Z19696" s="396"/>
      <c r="AA19696" s="441"/>
    </row>
    <row r="19697" spans="25:27" x14ac:dyDescent="0.2">
      <c r="Y19697" s="396"/>
      <c r="Z19697" s="396"/>
      <c r="AA19697" s="441"/>
    </row>
    <row r="19698" spans="25:27" x14ac:dyDescent="0.2">
      <c r="Y19698" s="396"/>
      <c r="Z19698" s="396"/>
      <c r="AA19698" s="441"/>
    </row>
    <row r="19699" spans="25:27" x14ac:dyDescent="0.2">
      <c r="Y19699" s="396"/>
      <c r="Z19699" s="396"/>
      <c r="AA19699" s="441"/>
    </row>
    <row r="19700" spans="25:27" x14ac:dyDescent="0.2">
      <c r="Y19700" s="396"/>
      <c r="Z19700" s="396"/>
      <c r="AA19700" s="441"/>
    </row>
    <row r="19701" spans="25:27" x14ac:dyDescent="0.2">
      <c r="Y19701" s="396"/>
      <c r="Z19701" s="396"/>
      <c r="AA19701" s="441"/>
    </row>
    <row r="19702" spans="25:27" x14ac:dyDescent="0.2">
      <c r="Y19702" s="396"/>
      <c r="Z19702" s="396"/>
      <c r="AA19702" s="441"/>
    </row>
    <row r="19703" spans="25:27" x14ac:dyDescent="0.2">
      <c r="Y19703" s="396"/>
      <c r="Z19703" s="396"/>
      <c r="AA19703" s="441"/>
    </row>
    <row r="19704" spans="25:27" x14ac:dyDescent="0.2">
      <c r="Y19704" s="396"/>
      <c r="Z19704" s="396"/>
      <c r="AA19704" s="441"/>
    </row>
    <row r="19705" spans="25:27" x14ac:dyDescent="0.2">
      <c r="Y19705" s="396"/>
      <c r="Z19705" s="396"/>
      <c r="AA19705" s="441"/>
    </row>
    <row r="19706" spans="25:27" x14ac:dyDescent="0.2">
      <c r="Y19706" s="396"/>
      <c r="Z19706" s="396"/>
      <c r="AA19706" s="441"/>
    </row>
    <row r="19707" spans="25:27" x14ac:dyDescent="0.2">
      <c r="Y19707" s="396"/>
      <c r="Z19707" s="396"/>
      <c r="AA19707" s="441"/>
    </row>
    <row r="19708" spans="25:27" x14ac:dyDescent="0.2">
      <c r="Y19708" s="396"/>
      <c r="Z19708" s="396"/>
      <c r="AA19708" s="441"/>
    </row>
    <row r="19709" spans="25:27" x14ac:dyDescent="0.2">
      <c r="Y19709" s="396"/>
      <c r="Z19709" s="396"/>
      <c r="AA19709" s="441"/>
    </row>
    <row r="19710" spans="25:27" x14ac:dyDescent="0.2">
      <c r="Y19710" s="396"/>
      <c r="Z19710" s="396"/>
      <c r="AA19710" s="441"/>
    </row>
    <row r="19711" spans="25:27" x14ac:dyDescent="0.2">
      <c r="Y19711" s="396"/>
      <c r="Z19711" s="396"/>
      <c r="AA19711" s="441"/>
    </row>
    <row r="19712" spans="25:27" x14ac:dyDescent="0.2">
      <c r="Y19712" s="396"/>
      <c r="Z19712" s="396"/>
      <c r="AA19712" s="441"/>
    </row>
    <row r="19713" spans="25:27" x14ac:dyDescent="0.2">
      <c r="Y19713" s="396"/>
      <c r="Z19713" s="396"/>
      <c r="AA19713" s="441"/>
    </row>
    <row r="19714" spans="25:27" x14ac:dyDescent="0.2">
      <c r="Y19714" s="396"/>
      <c r="Z19714" s="396"/>
      <c r="AA19714" s="441"/>
    </row>
    <row r="19715" spans="25:27" x14ac:dyDescent="0.2">
      <c r="Y19715" s="396"/>
      <c r="Z19715" s="396"/>
      <c r="AA19715" s="441"/>
    </row>
    <row r="19716" spans="25:27" x14ac:dyDescent="0.2">
      <c r="Y19716" s="396"/>
      <c r="Z19716" s="396"/>
      <c r="AA19716" s="441"/>
    </row>
    <row r="19717" spans="25:27" x14ac:dyDescent="0.2">
      <c r="Y19717" s="396"/>
      <c r="Z19717" s="396"/>
      <c r="AA19717" s="441"/>
    </row>
    <row r="19718" spans="25:27" x14ac:dyDescent="0.2">
      <c r="Y19718" s="396"/>
      <c r="Z19718" s="396"/>
      <c r="AA19718" s="441"/>
    </row>
    <row r="19719" spans="25:27" x14ac:dyDescent="0.2">
      <c r="Y19719" s="396"/>
      <c r="Z19719" s="396"/>
      <c r="AA19719" s="441"/>
    </row>
    <row r="19720" spans="25:27" x14ac:dyDescent="0.2">
      <c r="Y19720" s="396"/>
      <c r="Z19720" s="396"/>
      <c r="AA19720" s="441"/>
    </row>
    <row r="19721" spans="25:27" x14ac:dyDescent="0.2">
      <c r="Y19721" s="396"/>
      <c r="Z19721" s="396"/>
      <c r="AA19721" s="441"/>
    </row>
    <row r="19722" spans="25:27" x14ac:dyDescent="0.2">
      <c r="Y19722" s="396"/>
      <c r="Z19722" s="396"/>
      <c r="AA19722" s="441"/>
    </row>
    <row r="19723" spans="25:27" x14ac:dyDescent="0.2">
      <c r="Y19723" s="396"/>
      <c r="Z19723" s="396"/>
      <c r="AA19723" s="441"/>
    </row>
    <row r="19724" spans="25:27" x14ac:dyDescent="0.2">
      <c r="Y19724" s="396"/>
      <c r="Z19724" s="396"/>
      <c r="AA19724" s="441"/>
    </row>
    <row r="19725" spans="25:27" x14ac:dyDescent="0.2">
      <c r="Y19725" s="396"/>
      <c r="Z19725" s="396"/>
      <c r="AA19725" s="441"/>
    </row>
    <row r="19726" spans="25:27" x14ac:dyDescent="0.2">
      <c r="Y19726" s="396"/>
      <c r="Z19726" s="396"/>
      <c r="AA19726" s="441"/>
    </row>
    <row r="19727" spans="25:27" x14ac:dyDescent="0.2">
      <c r="Y19727" s="396"/>
      <c r="Z19727" s="396"/>
      <c r="AA19727" s="441"/>
    </row>
    <row r="19728" spans="25:27" x14ac:dyDescent="0.2">
      <c r="Y19728" s="396"/>
      <c r="Z19728" s="396"/>
      <c r="AA19728" s="441"/>
    </row>
    <row r="19729" spans="25:27" x14ac:dyDescent="0.2">
      <c r="Y19729" s="396"/>
      <c r="Z19729" s="396"/>
      <c r="AA19729" s="441"/>
    </row>
    <row r="19730" spans="25:27" x14ac:dyDescent="0.2">
      <c r="Y19730" s="396"/>
      <c r="Z19730" s="396"/>
      <c r="AA19730" s="441"/>
    </row>
    <row r="19731" spans="25:27" x14ac:dyDescent="0.2">
      <c r="Y19731" s="396"/>
      <c r="Z19731" s="396"/>
      <c r="AA19731" s="441"/>
    </row>
    <row r="19732" spans="25:27" x14ac:dyDescent="0.2">
      <c r="Y19732" s="396"/>
      <c r="Z19732" s="396"/>
      <c r="AA19732" s="441"/>
    </row>
    <row r="19733" spans="25:27" x14ac:dyDescent="0.2">
      <c r="Y19733" s="396"/>
      <c r="Z19733" s="396"/>
      <c r="AA19733" s="441"/>
    </row>
    <row r="19734" spans="25:27" x14ac:dyDescent="0.2">
      <c r="Y19734" s="396"/>
      <c r="Z19734" s="396"/>
      <c r="AA19734" s="441"/>
    </row>
    <row r="19735" spans="25:27" x14ac:dyDescent="0.2">
      <c r="Y19735" s="396"/>
      <c r="Z19735" s="396"/>
      <c r="AA19735" s="441"/>
    </row>
    <row r="19736" spans="25:27" x14ac:dyDescent="0.2">
      <c r="Y19736" s="396"/>
      <c r="Z19736" s="396"/>
      <c r="AA19736" s="441"/>
    </row>
    <row r="19737" spans="25:27" x14ac:dyDescent="0.2">
      <c r="Y19737" s="396"/>
      <c r="Z19737" s="396"/>
      <c r="AA19737" s="441"/>
    </row>
    <row r="19738" spans="25:27" x14ac:dyDescent="0.2">
      <c r="Y19738" s="396"/>
      <c r="Z19738" s="396"/>
      <c r="AA19738" s="441"/>
    </row>
    <row r="19739" spans="25:27" x14ac:dyDescent="0.2">
      <c r="Y19739" s="396"/>
      <c r="Z19739" s="396"/>
      <c r="AA19739" s="441"/>
    </row>
    <row r="19740" spans="25:27" x14ac:dyDescent="0.2">
      <c r="Y19740" s="396"/>
      <c r="Z19740" s="396"/>
      <c r="AA19740" s="441"/>
    </row>
    <row r="19741" spans="25:27" x14ac:dyDescent="0.2">
      <c r="Y19741" s="396"/>
      <c r="Z19741" s="396"/>
      <c r="AA19741" s="441"/>
    </row>
    <row r="19742" spans="25:27" x14ac:dyDescent="0.2">
      <c r="Y19742" s="396"/>
      <c r="Z19742" s="396"/>
      <c r="AA19742" s="441"/>
    </row>
    <row r="19743" spans="25:27" x14ac:dyDescent="0.2">
      <c r="Y19743" s="396"/>
      <c r="Z19743" s="396"/>
      <c r="AA19743" s="441"/>
    </row>
    <row r="19744" spans="25:27" x14ac:dyDescent="0.2">
      <c r="Y19744" s="396"/>
      <c r="Z19744" s="396"/>
      <c r="AA19744" s="441"/>
    </row>
    <row r="19745" spans="25:27" x14ac:dyDescent="0.2">
      <c r="Y19745" s="396"/>
      <c r="Z19745" s="396"/>
      <c r="AA19745" s="441"/>
    </row>
    <row r="19746" spans="25:27" x14ac:dyDescent="0.2">
      <c r="Y19746" s="396"/>
      <c r="Z19746" s="396"/>
      <c r="AA19746" s="441"/>
    </row>
    <row r="19747" spans="25:27" x14ac:dyDescent="0.2">
      <c r="Y19747" s="396"/>
      <c r="Z19747" s="396"/>
      <c r="AA19747" s="441"/>
    </row>
    <row r="19748" spans="25:27" x14ac:dyDescent="0.2">
      <c r="Y19748" s="396"/>
      <c r="Z19748" s="396"/>
      <c r="AA19748" s="441"/>
    </row>
    <row r="19749" spans="25:27" x14ac:dyDescent="0.2">
      <c r="Y19749" s="396"/>
      <c r="Z19749" s="396"/>
      <c r="AA19749" s="441"/>
    </row>
    <row r="19750" spans="25:27" x14ac:dyDescent="0.2">
      <c r="Y19750" s="396"/>
      <c r="Z19750" s="396"/>
      <c r="AA19750" s="441"/>
    </row>
    <row r="19751" spans="25:27" x14ac:dyDescent="0.2">
      <c r="Y19751" s="396"/>
      <c r="Z19751" s="396"/>
      <c r="AA19751" s="441"/>
    </row>
    <row r="19752" spans="25:27" x14ac:dyDescent="0.2">
      <c r="Y19752" s="396"/>
      <c r="Z19752" s="396"/>
      <c r="AA19752" s="441"/>
    </row>
    <row r="19753" spans="25:27" x14ac:dyDescent="0.2">
      <c r="Y19753" s="396"/>
      <c r="Z19753" s="396"/>
      <c r="AA19753" s="441"/>
    </row>
    <row r="19754" spans="25:27" x14ac:dyDescent="0.2">
      <c r="Y19754" s="396"/>
      <c r="Z19754" s="396"/>
      <c r="AA19754" s="441"/>
    </row>
    <row r="19755" spans="25:27" x14ac:dyDescent="0.2">
      <c r="Y19755" s="396"/>
      <c r="Z19755" s="396"/>
      <c r="AA19755" s="441"/>
    </row>
    <row r="19756" spans="25:27" x14ac:dyDescent="0.2">
      <c r="Y19756" s="396"/>
      <c r="Z19756" s="396"/>
      <c r="AA19756" s="441"/>
    </row>
    <row r="19757" spans="25:27" x14ac:dyDescent="0.2">
      <c r="Y19757" s="396"/>
      <c r="Z19757" s="396"/>
      <c r="AA19757" s="441"/>
    </row>
    <row r="19758" spans="25:27" x14ac:dyDescent="0.2">
      <c r="Y19758" s="396"/>
      <c r="Z19758" s="396"/>
      <c r="AA19758" s="441"/>
    </row>
    <row r="19759" spans="25:27" x14ac:dyDescent="0.2">
      <c r="Y19759" s="396"/>
      <c r="Z19759" s="396"/>
      <c r="AA19759" s="441"/>
    </row>
    <row r="19760" spans="25:27" x14ac:dyDescent="0.2">
      <c r="Y19760" s="396"/>
      <c r="Z19760" s="396"/>
      <c r="AA19760" s="441"/>
    </row>
    <row r="19761" spans="25:27" x14ac:dyDescent="0.2">
      <c r="Y19761" s="396"/>
      <c r="Z19761" s="396"/>
      <c r="AA19761" s="441"/>
    </row>
    <row r="19762" spans="25:27" x14ac:dyDescent="0.2">
      <c r="Y19762" s="396"/>
      <c r="Z19762" s="396"/>
      <c r="AA19762" s="441"/>
    </row>
    <row r="19763" spans="25:27" x14ac:dyDescent="0.2">
      <c r="Y19763" s="396"/>
      <c r="Z19763" s="396"/>
      <c r="AA19763" s="441"/>
    </row>
    <row r="19764" spans="25:27" x14ac:dyDescent="0.2">
      <c r="Y19764" s="396"/>
      <c r="Z19764" s="396"/>
      <c r="AA19764" s="441"/>
    </row>
    <row r="19765" spans="25:27" x14ac:dyDescent="0.2">
      <c r="Y19765" s="396"/>
      <c r="Z19765" s="396"/>
      <c r="AA19765" s="441"/>
    </row>
    <row r="19766" spans="25:27" x14ac:dyDescent="0.2">
      <c r="Y19766" s="396"/>
      <c r="Z19766" s="396"/>
      <c r="AA19766" s="441"/>
    </row>
    <row r="19767" spans="25:27" x14ac:dyDescent="0.2">
      <c r="Y19767" s="396"/>
      <c r="Z19767" s="396"/>
      <c r="AA19767" s="441"/>
    </row>
    <row r="19768" spans="25:27" x14ac:dyDescent="0.2">
      <c r="Y19768" s="396"/>
      <c r="Z19768" s="396"/>
      <c r="AA19768" s="441"/>
    </row>
    <row r="19769" spans="25:27" x14ac:dyDescent="0.2">
      <c r="Y19769" s="396"/>
      <c r="Z19769" s="396"/>
      <c r="AA19769" s="441"/>
    </row>
    <row r="19770" spans="25:27" x14ac:dyDescent="0.2">
      <c r="Y19770" s="396"/>
      <c r="Z19770" s="396"/>
      <c r="AA19770" s="441"/>
    </row>
    <row r="19771" spans="25:27" x14ac:dyDescent="0.2">
      <c r="Y19771" s="396"/>
      <c r="Z19771" s="396"/>
      <c r="AA19771" s="441"/>
    </row>
    <row r="19772" spans="25:27" x14ac:dyDescent="0.2">
      <c r="Y19772" s="396"/>
      <c r="Z19772" s="396"/>
      <c r="AA19772" s="441"/>
    </row>
    <row r="19773" spans="25:27" x14ac:dyDescent="0.2">
      <c r="Y19773" s="396"/>
      <c r="Z19773" s="396"/>
      <c r="AA19773" s="441"/>
    </row>
    <row r="19774" spans="25:27" x14ac:dyDescent="0.2">
      <c r="Y19774" s="396"/>
      <c r="Z19774" s="396"/>
      <c r="AA19774" s="441"/>
    </row>
    <row r="19775" spans="25:27" x14ac:dyDescent="0.2">
      <c r="Y19775" s="396"/>
      <c r="Z19775" s="396"/>
      <c r="AA19775" s="441"/>
    </row>
    <row r="19776" spans="25:27" x14ac:dyDescent="0.2">
      <c r="Y19776" s="396"/>
      <c r="Z19776" s="396"/>
      <c r="AA19776" s="441"/>
    </row>
    <row r="19777" spans="25:27" x14ac:dyDescent="0.2">
      <c r="Y19777" s="396"/>
      <c r="Z19777" s="396"/>
      <c r="AA19777" s="441"/>
    </row>
    <row r="19778" spans="25:27" x14ac:dyDescent="0.2">
      <c r="Y19778" s="396"/>
      <c r="Z19778" s="396"/>
      <c r="AA19778" s="441"/>
    </row>
    <row r="19779" spans="25:27" x14ac:dyDescent="0.2">
      <c r="Y19779" s="396"/>
      <c r="Z19779" s="396"/>
      <c r="AA19779" s="441"/>
    </row>
    <row r="19780" spans="25:27" x14ac:dyDescent="0.2">
      <c r="Y19780" s="396"/>
      <c r="Z19780" s="396"/>
      <c r="AA19780" s="441"/>
    </row>
    <row r="19781" spans="25:27" x14ac:dyDescent="0.2">
      <c r="Y19781" s="396"/>
      <c r="Z19781" s="396"/>
      <c r="AA19781" s="441"/>
    </row>
    <row r="19782" spans="25:27" x14ac:dyDescent="0.2">
      <c r="Y19782" s="396"/>
      <c r="Z19782" s="396"/>
      <c r="AA19782" s="441"/>
    </row>
    <row r="19783" spans="25:27" x14ac:dyDescent="0.2">
      <c r="Y19783" s="396"/>
      <c r="Z19783" s="396"/>
      <c r="AA19783" s="441"/>
    </row>
    <row r="19784" spans="25:27" x14ac:dyDescent="0.2">
      <c r="Y19784" s="396"/>
      <c r="Z19784" s="396"/>
      <c r="AA19784" s="441"/>
    </row>
    <row r="19785" spans="25:27" x14ac:dyDescent="0.2">
      <c r="Y19785" s="396"/>
      <c r="Z19785" s="396"/>
      <c r="AA19785" s="441"/>
    </row>
    <row r="19786" spans="25:27" x14ac:dyDescent="0.2">
      <c r="Y19786" s="396"/>
      <c r="Z19786" s="396"/>
      <c r="AA19786" s="441"/>
    </row>
    <row r="19787" spans="25:27" x14ac:dyDescent="0.2">
      <c r="Y19787" s="396"/>
      <c r="Z19787" s="396"/>
      <c r="AA19787" s="441"/>
    </row>
    <row r="19788" spans="25:27" x14ac:dyDescent="0.2">
      <c r="Y19788" s="396"/>
      <c r="Z19788" s="396"/>
      <c r="AA19788" s="441"/>
    </row>
    <row r="19789" spans="25:27" x14ac:dyDescent="0.2">
      <c r="Y19789" s="396"/>
      <c r="Z19789" s="396"/>
      <c r="AA19789" s="441"/>
    </row>
    <row r="19790" spans="25:27" x14ac:dyDescent="0.2">
      <c r="Y19790" s="396"/>
      <c r="Z19790" s="396"/>
      <c r="AA19790" s="441"/>
    </row>
    <row r="19791" spans="25:27" x14ac:dyDescent="0.2">
      <c r="Y19791" s="396"/>
      <c r="Z19791" s="396"/>
      <c r="AA19791" s="441"/>
    </row>
    <row r="19792" spans="25:27" x14ac:dyDescent="0.2">
      <c r="Y19792" s="396"/>
      <c r="Z19792" s="396"/>
      <c r="AA19792" s="441"/>
    </row>
    <row r="19793" spans="25:27" x14ac:dyDescent="0.2">
      <c r="Y19793" s="396"/>
      <c r="Z19793" s="396"/>
      <c r="AA19793" s="441"/>
    </row>
    <row r="19794" spans="25:27" x14ac:dyDescent="0.2">
      <c r="Y19794" s="396"/>
      <c r="Z19794" s="396"/>
      <c r="AA19794" s="441"/>
    </row>
    <row r="19795" spans="25:27" x14ac:dyDescent="0.2">
      <c r="Y19795" s="396"/>
      <c r="Z19795" s="396"/>
      <c r="AA19795" s="441"/>
    </row>
    <row r="19796" spans="25:27" x14ac:dyDescent="0.2">
      <c r="Y19796" s="396"/>
      <c r="Z19796" s="396"/>
      <c r="AA19796" s="441"/>
    </row>
    <row r="19797" spans="25:27" x14ac:dyDescent="0.2">
      <c r="Y19797" s="396"/>
      <c r="Z19797" s="396"/>
      <c r="AA19797" s="441"/>
    </row>
    <row r="19798" spans="25:27" x14ac:dyDescent="0.2">
      <c r="Y19798" s="396"/>
      <c r="Z19798" s="396"/>
      <c r="AA19798" s="441"/>
    </row>
    <row r="19799" spans="25:27" x14ac:dyDescent="0.2">
      <c r="Y19799" s="396"/>
      <c r="Z19799" s="396"/>
      <c r="AA19799" s="441"/>
    </row>
    <row r="19800" spans="25:27" x14ac:dyDescent="0.2">
      <c r="Y19800" s="396"/>
      <c r="Z19800" s="396"/>
      <c r="AA19800" s="441"/>
    </row>
    <row r="19801" spans="25:27" x14ac:dyDescent="0.2">
      <c r="Y19801" s="396"/>
      <c r="Z19801" s="396"/>
      <c r="AA19801" s="441"/>
    </row>
    <row r="19802" spans="25:27" x14ac:dyDescent="0.2">
      <c r="Y19802" s="396"/>
      <c r="Z19802" s="396"/>
      <c r="AA19802" s="441"/>
    </row>
    <row r="19803" spans="25:27" x14ac:dyDescent="0.2">
      <c r="Y19803" s="396"/>
      <c r="Z19803" s="396"/>
      <c r="AA19803" s="441"/>
    </row>
    <row r="19804" spans="25:27" x14ac:dyDescent="0.2">
      <c r="Y19804" s="396"/>
      <c r="Z19804" s="396"/>
      <c r="AA19804" s="441"/>
    </row>
    <row r="19805" spans="25:27" x14ac:dyDescent="0.2">
      <c r="Y19805" s="396"/>
      <c r="Z19805" s="396"/>
      <c r="AA19805" s="441"/>
    </row>
    <row r="19806" spans="25:27" x14ac:dyDescent="0.2">
      <c r="Y19806" s="396"/>
      <c r="Z19806" s="396"/>
      <c r="AA19806" s="441"/>
    </row>
    <row r="19807" spans="25:27" x14ac:dyDescent="0.2">
      <c r="Y19807" s="396"/>
      <c r="Z19807" s="396"/>
      <c r="AA19807" s="441"/>
    </row>
    <row r="19808" spans="25:27" x14ac:dyDescent="0.2">
      <c r="Y19808" s="396"/>
      <c r="Z19808" s="396"/>
      <c r="AA19808" s="441"/>
    </row>
    <row r="19809" spans="25:27" x14ac:dyDescent="0.2">
      <c r="Y19809" s="396"/>
      <c r="Z19809" s="396"/>
      <c r="AA19809" s="441"/>
    </row>
    <row r="19810" spans="25:27" x14ac:dyDescent="0.2">
      <c r="Y19810" s="396"/>
      <c r="Z19810" s="396"/>
      <c r="AA19810" s="441"/>
    </row>
    <row r="19811" spans="25:27" x14ac:dyDescent="0.2">
      <c r="Y19811" s="396"/>
      <c r="Z19811" s="396"/>
      <c r="AA19811" s="441"/>
    </row>
    <row r="19812" spans="25:27" x14ac:dyDescent="0.2">
      <c r="Y19812" s="396"/>
      <c r="Z19812" s="396"/>
      <c r="AA19812" s="441"/>
    </row>
    <row r="19813" spans="25:27" x14ac:dyDescent="0.2">
      <c r="Y19813" s="396"/>
      <c r="Z19813" s="396"/>
      <c r="AA19813" s="441"/>
    </row>
    <row r="19814" spans="25:27" x14ac:dyDescent="0.2">
      <c r="Y19814" s="396"/>
      <c r="Z19814" s="396"/>
      <c r="AA19814" s="441"/>
    </row>
    <row r="19815" spans="25:27" x14ac:dyDescent="0.2">
      <c r="Y19815" s="396"/>
      <c r="Z19815" s="396"/>
      <c r="AA19815" s="441"/>
    </row>
    <row r="19816" spans="25:27" x14ac:dyDescent="0.2">
      <c r="Y19816" s="396"/>
      <c r="Z19816" s="396"/>
      <c r="AA19816" s="441"/>
    </row>
    <row r="19817" spans="25:27" x14ac:dyDescent="0.2">
      <c r="Y19817" s="396"/>
      <c r="Z19817" s="396"/>
      <c r="AA19817" s="441"/>
    </row>
    <row r="19818" spans="25:27" x14ac:dyDescent="0.2">
      <c r="Y19818" s="396"/>
      <c r="Z19818" s="396"/>
      <c r="AA19818" s="441"/>
    </row>
    <row r="19819" spans="25:27" x14ac:dyDescent="0.2">
      <c r="Y19819" s="396"/>
      <c r="Z19819" s="396"/>
      <c r="AA19819" s="441"/>
    </row>
    <row r="19820" spans="25:27" x14ac:dyDescent="0.2">
      <c r="Y19820" s="396"/>
      <c r="Z19820" s="396"/>
      <c r="AA19820" s="441"/>
    </row>
    <row r="19821" spans="25:27" x14ac:dyDescent="0.2">
      <c r="Y19821" s="396"/>
      <c r="Z19821" s="396"/>
      <c r="AA19821" s="441"/>
    </row>
    <row r="19822" spans="25:27" x14ac:dyDescent="0.2">
      <c r="Y19822" s="396"/>
      <c r="Z19822" s="396"/>
      <c r="AA19822" s="441"/>
    </row>
    <row r="19823" spans="25:27" x14ac:dyDescent="0.2">
      <c r="Y19823" s="396"/>
      <c r="Z19823" s="396"/>
      <c r="AA19823" s="441"/>
    </row>
    <row r="19824" spans="25:27" x14ac:dyDescent="0.2">
      <c r="Y19824" s="396"/>
      <c r="Z19824" s="396"/>
      <c r="AA19824" s="441"/>
    </row>
    <row r="19825" spans="25:27" x14ac:dyDescent="0.2">
      <c r="Y19825" s="396"/>
      <c r="Z19825" s="396"/>
      <c r="AA19825" s="441"/>
    </row>
    <row r="19826" spans="25:27" x14ac:dyDescent="0.2">
      <c r="Y19826" s="396"/>
      <c r="Z19826" s="396"/>
      <c r="AA19826" s="441"/>
    </row>
    <row r="19827" spans="25:27" x14ac:dyDescent="0.2">
      <c r="Y19827" s="396"/>
      <c r="Z19827" s="396"/>
      <c r="AA19827" s="441"/>
    </row>
    <row r="19828" spans="25:27" x14ac:dyDescent="0.2">
      <c r="Y19828" s="396"/>
      <c r="Z19828" s="396"/>
      <c r="AA19828" s="441"/>
    </row>
    <row r="19829" spans="25:27" x14ac:dyDescent="0.2">
      <c r="Y19829" s="396"/>
      <c r="Z19829" s="396"/>
      <c r="AA19829" s="441"/>
    </row>
    <row r="19830" spans="25:27" x14ac:dyDescent="0.2">
      <c r="Y19830" s="396"/>
      <c r="Z19830" s="396"/>
      <c r="AA19830" s="441"/>
    </row>
    <row r="19831" spans="25:27" x14ac:dyDescent="0.2">
      <c r="Y19831" s="396"/>
      <c r="Z19831" s="396"/>
      <c r="AA19831" s="441"/>
    </row>
    <row r="19832" spans="25:27" x14ac:dyDescent="0.2">
      <c r="Y19832" s="396"/>
      <c r="Z19832" s="396"/>
      <c r="AA19832" s="441"/>
    </row>
    <row r="19833" spans="25:27" x14ac:dyDescent="0.2">
      <c r="Y19833" s="396"/>
      <c r="Z19833" s="396"/>
      <c r="AA19833" s="441"/>
    </row>
    <row r="19834" spans="25:27" x14ac:dyDescent="0.2">
      <c r="Y19834" s="396"/>
      <c r="Z19834" s="396"/>
      <c r="AA19834" s="441"/>
    </row>
    <row r="19835" spans="25:27" x14ac:dyDescent="0.2">
      <c r="Y19835" s="396"/>
      <c r="Z19835" s="396"/>
      <c r="AA19835" s="441"/>
    </row>
    <row r="19836" spans="25:27" x14ac:dyDescent="0.2">
      <c r="Y19836" s="396"/>
      <c r="Z19836" s="396"/>
      <c r="AA19836" s="441"/>
    </row>
    <row r="19837" spans="25:27" x14ac:dyDescent="0.2">
      <c r="Y19837" s="396"/>
      <c r="Z19837" s="396"/>
      <c r="AA19837" s="441"/>
    </row>
    <row r="19838" spans="25:27" x14ac:dyDescent="0.2">
      <c r="Y19838" s="396"/>
      <c r="Z19838" s="396"/>
      <c r="AA19838" s="441"/>
    </row>
    <row r="19839" spans="25:27" x14ac:dyDescent="0.2">
      <c r="Y19839" s="396"/>
      <c r="Z19839" s="396"/>
      <c r="AA19839" s="441"/>
    </row>
    <row r="19840" spans="25:27" x14ac:dyDescent="0.2">
      <c r="Y19840" s="396"/>
      <c r="Z19840" s="396"/>
      <c r="AA19840" s="441"/>
    </row>
    <row r="19841" spans="25:27" x14ac:dyDescent="0.2">
      <c r="Y19841" s="396"/>
      <c r="Z19841" s="396"/>
      <c r="AA19841" s="441"/>
    </row>
    <row r="19842" spans="25:27" x14ac:dyDescent="0.2">
      <c r="Y19842" s="396"/>
      <c r="Z19842" s="396"/>
      <c r="AA19842" s="441"/>
    </row>
    <row r="19843" spans="25:27" x14ac:dyDescent="0.2">
      <c r="Y19843" s="396"/>
      <c r="Z19843" s="396"/>
      <c r="AA19843" s="441"/>
    </row>
    <row r="19844" spans="25:27" x14ac:dyDescent="0.2">
      <c r="Y19844" s="396"/>
      <c r="Z19844" s="396"/>
      <c r="AA19844" s="441"/>
    </row>
    <row r="19845" spans="25:27" x14ac:dyDescent="0.2">
      <c r="Y19845" s="396"/>
      <c r="Z19845" s="396"/>
      <c r="AA19845" s="441"/>
    </row>
    <row r="19846" spans="25:27" x14ac:dyDescent="0.2">
      <c r="Y19846" s="396"/>
      <c r="Z19846" s="396"/>
      <c r="AA19846" s="441"/>
    </row>
    <row r="19847" spans="25:27" x14ac:dyDescent="0.2">
      <c r="Y19847" s="396"/>
      <c r="Z19847" s="396"/>
      <c r="AA19847" s="441"/>
    </row>
    <row r="19848" spans="25:27" x14ac:dyDescent="0.2">
      <c r="Y19848" s="396"/>
      <c r="Z19848" s="396"/>
      <c r="AA19848" s="441"/>
    </row>
    <row r="19849" spans="25:27" x14ac:dyDescent="0.2">
      <c r="Y19849" s="396"/>
      <c r="Z19849" s="396"/>
      <c r="AA19849" s="441"/>
    </row>
    <row r="19850" spans="25:27" x14ac:dyDescent="0.2">
      <c r="Y19850" s="396"/>
      <c r="Z19850" s="396"/>
      <c r="AA19850" s="441"/>
    </row>
    <row r="19851" spans="25:27" x14ac:dyDescent="0.2">
      <c r="Y19851" s="396"/>
      <c r="Z19851" s="396"/>
      <c r="AA19851" s="441"/>
    </row>
    <row r="19852" spans="25:27" x14ac:dyDescent="0.2">
      <c r="Y19852" s="396"/>
      <c r="Z19852" s="396"/>
      <c r="AA19852" s="441"/>
    </row>
    <row r="19853" spans="25:27" x14ac:dyDescent="0.2">
      <c r="Y19853" s="396"/>
      <c r="Z19853" s="396"/>
      <c r="AA19853" s="441"/>
    </row>
    <row r="19854" spans="25:27" x14ac:dyDescent="0.2">
      <c r="Y19854" s="396"/>
      <c r="Z19854" s="396"/>
      <c r="AA19854" s="441"/>
    </row>
    <row r="19855" spans="25:27" x14ac:dyDescent="0.2">
      <c r="Y19855" s="396"/>
      <c r="Z19855" s="396"/>
      <c r="AA19855" s="441"/>
    </row>
    <row r="19856" spans="25:27" x14ac:dyDescent="0.2">
      <c r="Y19856" s="396"/>
      <c r="Z19856" s="396"/>
      <c r="AA19856" s="441"/>
    </row>
    <row r="19857" spans="25:27" x14ac:dyDescent="0.2">
      <c r="Y19857" s="396"/>
      <c r="Z19857" s="396"/>
      <c r="AA19857" s="441"/>
    </row>
    <row r="19858" spans="25:27" x14ac:dyDescent="0.2">
      <c r="Y19858" s="396"/>
      <c r="Z19858" s="396"/>
      <c r="AA19858" s="441"/>
    </row>
    <row r="19859" spans="25:27" x14ac:dyDescent="0.2">
      <c r="Y19859" s="396"/>
      <c r="Z19859" s="396"/>
      <c r="AA19859" s="441"/>
    </row>
    <row r="19860" spans="25:27" x14ac:dyDescent="0.2">
      <c r="Y19860" s="396"/>
      <c r="Z19860" s="396"/>
      <c r="AA19860" s="441"/>
    </row>
    <row r="19861" spans="25:27" x14ac:dyDescent="0.2">
      <c r="Y19861" s="396"/>
      <c r="Z19861" s="396"/>
      <c r="AA19861" s="441"/>
    </row>
    <row r="19862" spans="25:27" x14ac:dyDescent="0.2">
      <c r="Y19862" s="396"/>
      <c r="Z19862" s="396"/>
      <c r="AA19862" s="441"/>
    </row>
    <row r="19863" spans="25:27" x14ac:dyDescent="0.2">
      <c r="Y19863" s="396"/>
      <c r="Z19863" s="396"/>
      <c r="AA19863" s="441"/>
    </row>
    <row r="19864" spans="25:27" x14ac:dyDescent="0.2">
      <c r="Y19864" s="396"/>
      <c r="Z19864" s="396"/>
      <c r="AA19864" s="441"/>
    </row>
    <row r="19865" spans="25:27" x14ac:dyDescent="0.2">
      <c r="Y19865" s="396"/>
      <c r="Z19865" s="396"/>
      <c r="AA19865" s="441"/>
    </row>
    <row r="19866" spans="25:27" x14ac:dyDescent="0.2">
      <c r="Y19866" s="396"/>
      <c r="Z19866" s="396"/>
      <c r="AA19866" s="441"/>
    </row>
    <row r="19867" spans="25:27" x14ac:dyDescent="0.2">
      <c r="Y19867" s="396"/>
      <c r="Z19867" s="396"/>
      <c r="AA19867" s="441"/>
    </row>
    <row r="19868" spans="25:27" x14ac:dyDescent="0.2">
      <c r="Y19868" s="396"/>
      <c r="Z19868" s="396"/>
      <c r="AA19868" s="441"/>
    </row>
    <row r="19869" spans="25:27" x14ac:dyDescent="0.2">
      <c r="Y19869" s="396"/>
      <c r="Z19869" s="396"/>
      <c r="AA19869" s="441"/>
    </row>
    <row r="19870" spans="25:27" x14ac:dyDescent="0.2">
      <c r="Y19870" s="396"/>
      <c r="Z19870" s="396"/>
      <c r="AA19870" s="441"/>
    </row>
    <row r="19871" spans="25:27" x14ac:dyDescent="0.2">
      <c r="Y19871" s="396"/>
      <c r="Z19871" s="396"/>
      <c r="AA19871" s="441"/>
    </row>
    <row r="19872" spans="25:27" x14ac:dyDescent="0.2">
      <c r="Y19872" s="396"/>
      <c r="Z19872" s="396"/>
      <c r="AA19872" s="441"/>
    </row>
    <row r="19873" spans="25:27" x14ac:dyDescent="0.2">
      <c r="Y19873" s="396"/>
      <c r="Z19873" s="396"/>
      <c r="AA19873" s="441"/>
    </row>
    <row r="19874" spans="25:27" x14ac:dyDescent="0.2">
      <c r="Y19874" s="396"/>
      <c r="Z19874" s="396"/>
      <c r="AA19874" s="441"/>
    </row>
    <row r="19875" spans="25:27" x14ac:dyDescent="0.2">
      <c r="Y19875" s="396"/>
      <c r="Z19875" s="396"/>
      <c r="AA19875" s="441"/>
    </row>
    <row r="19876" spans="25:27" x14ac:dyDescent="0.2">
      <c r="Y19876" s="396"/>
      <c r="Z19876" s="396"/>
      <c r="AA19876" s="441"/>
    </row>
    <row r="19877" spans="25:27" x14ac:dyDescent="0.2">
      <c r="Y19877" s="396"/>
      <c r="Z19877" s="396"/>
      <c r="AA19877" s="441"/>
    </row>
    <row r="19878" spans="25:27" x14ac:dyDescent="0.2">
      <c r="Y19878" s="396"/>
      <c r="Z19878" s="396"/>
      <c r="AA19878" s="441"/>
    </row>
    <row r="19879" spans="25:27" x14ac:dyDescent="0.2">
      <c r="Y19879" s="396"/>
      <c r="Z19879" s="396"/>
      <c r="AA19879" s="441"/>
    </row>
    <row r="19880" spans="25:27" x14ac:dyDescent="0.2">
      <c r="Y19880" s="396"/>
      <c r="Z19880" s="396"/>
      <c r="AA19880" s="441"/>
    </row>
    <row r="19881" spans="25:27" x14ac:dyDescent="0.2">
      <c r="Y19881" s="396"/>
      <c r="Z19881" s="396"/>
      <c r="AA19881" s="441"/>
    </row>
    <row r="19882" spans="25:27" x14ac:dyDescent="0.2">
      <c r="Y19882" s="396"/>
      <c r="Z19882" s="396"/>
      <c r="AA19882" s="441"/>
    </row>
    <row r="19883" spans="25:27" x14ac:dyDescent="0.2">
      <c r="Y19883" s="396"/>
      <c r="Z19883" s="396"/>
      <c r="AA19883" s="441"/>
    </row>
    <row r="19884" spans="25:27" x14ac:dyDescent="0.2">
      <c r="Y19884" s="396"/>
      <c r="Z19884" s="396"/>
      <c r="AA19884" s="441"/>
    </row>
    <row r="19885" spans="25:27" x14ac:dyDescent="0.2">
      <c r="Y19885" s="396"/>
      <c r="Z19885" s="396"/>
      <c r="AA19885" s="441"/>
    </row>
    <row r="19886" spans="25:27" x14ac:dyDescent="0.2">
      <c r="Y19886" s="396"/>
      <c r="Z19886" s="396"/>
      <c r="AA19886" s="441"/>
    </row>
    <row r="19887" spans="25:27" x14ac:dyDescent="0.2">
      <c r="Y19887" s="396"/>
      <c r="Z19887" s="396"/>
      <c r="AA19887" s="441"/>
    </row>
    <row r="19888" spans="25:27" x14ac:dyDescent="0.2">
      <c r="Y19888" s="396"/>
      <c r="Z19888" s="396"/>
      <c r="AA19888" s="441"/>
    </row>
    <row r="19889" spans="25:27" x14ac:dyDescent="0.2">
      <c r="Y19889" s="396"/>
      <c r="Z19889" s="396"/>
      <c r="AA19889" s="441"/>
    </row>
    <row r="19890" spans="25:27" x14ac:dyDescent="0.2">
      <c r="Y19890" s="396"/>
      <c r="Z19890" s="396"/>
      <c r="AA19890" s="441"/>
    </row>
    <row r="19891" spans="25:27" x14ac:dyDescent="0.2">
      <c r="Y19891" s="396"/>
      <c r="Z19891" s="396"/>
      <c r="AA19891" s="441"/>
    </row>
    <row r="19892" spans="25:27" x14ac:dyDescent="0.2">
      <c r="Y19892" s="396"/>
      <c r="Z19892" s="396"/>
      <c r="AA19892" s="441"/>
    </row>
    <row r="19893" spans="25:27" x14ac:dyDescent="0.2">
      <c r="Y19893" s="396"/>
      <c r="Z19893" s="396"/>
      <c r="AA19893" s="441"/>
    </row>
    <row r="19894" spans="25:27" x14ac:dyDescent="0.2">
      <c r="Y19894" s="396"/>
      <c r="Z19894" s="396"/>
      <c r="AA19894" s="441"/>
    </row>
    <row r="19895" spans="25:27" x14ac:dyDescent="0.2">
      <c r="Y19895" s="396"/>
      <c r="Z19895" s="396"/>
      <c r="AA19895" s="441"/>
    </row>
    <row r="19896" spans="25:27" x14ac:dyDescent="0.2">
      <c r="Y19896" s="396"/>
      <c r="Z19896" s="396"/>
      <c r="AA19896" s="441"/>
    </row>
    <row r="19897" spans="25:27" x14ac:dyDescent="0.2">
      <c r="Y19897" s="396"/>
      <c r="Z19897" s="396"/>
      <c r="AA19897" s="441"/>
    </row>
    <row r="19898" spans="25:27" x14ac:dyDescent="0.2">
      <c r="Y19898" s="396"/>
      <c r="Z19898" s="396"/>
      <c r="AA19898" s="441"/>
    </row>
    <row r="19899" spans="25:27" x14ac:dyDescent="0.2">
      <c r="Y19899" s="396"/>
      <c r="Z19899" s="396"/>
      <c r="AA19899" s="441"/>
    </row>
    <row r="19900" spans="25:27" x14ac:dyDescent="0.2">
      <c r="Y19900" s="396"/>
      <c r="Z19900" s="396"/>
      <c r="AA19900" s="441"/>
    </row>
    <row r="19901" spans="25:27" x14ac:dyDescent="0.2">
      <c r="Y19901" s="396"/>
      <c r="Z19901" s="396"/>
      <c r="AA19901" s="441"/>
    </row>
    <row r="19902" spans="25:27" x14ac:dyDescent="0.2">
      <c r="Y19902" s="396"/>
      <c r="Z19902" s="396"/>
      <c r="AA19902" s="441"/>
    </row>
    <row r="19903" spans="25:27" x14ac:dyDescent="0.2">
      <c r="Y19903" s="396"/>
      <c r="Z19903" s="396"/>
      <c r="AA19903" s="441"/>
    </row>
    <row r="19904" spans="25:27" x14ac:dyDescent="0.2">
      <c r="Y19904" s="396"/>
      <c r="Z19904" s="396"/>
      <c r="AA19904" s="441"/>
    </row>
    <row r="19905" spans="25:27" x14ac:dyDescent="0.2">
      <c r="Y19905" s="396"/>
      <c r="Z19905" s="396"/>
      <c r="AA19905" s="441"/>
    </row>
    <row r="19906" spans="25:27" x14ac:dyDescent="0.2">
      <c r="Y19906" s="396"/>
      <c r="Z19906" s="396"/>
      <c r="AA19906" s="441"/>
    </row>
    <row r="19907" spans="25:27" x14ac:dyDescent="0.2">
      <c r="Y19907" s="396"/>
      <c r="Z19907" s="396"/>
      <c r="AA19907" s="441"/>
    </row>
    <row r="19908" spans="25:27" x14ac:dyDescent="0.2">
      <c r="Y19908" s="396"/>
      <c r="Z19908" s="396"/>
      <c r="AA19908" s="441"/>
    </row>
    <row r="19909" spans="25:27" x14ac:dyDescent="0.2">
      <c r="Y19909" s="396"/>
      <c r="Z19909" s="396"/>
      <c r="AA19909" s="441"/>
    </row>
    <row r="19910" spans="25:27" x14ac:dyDescent="0.2">
      <c r="Y19910" s="396"/>
      <c r="Z19910" s="396"/>
      <c r="AA19910" s="441"/>
    </row>
    <row r="19911" spans="25:27" x14ac:dyDescent="0.2">
      <c r="Y19911" s="396"/>
      <c r="Z19911" s="396"/>
      <c r="AA19911" s="441"/>
    </row>
    <row r="19912" spans="25:27" x14ac:dyDescent="0.2">
      <c r="Y19912" s="396"/>
      <c r="Z19912" s="396"/>
      <c r="AA19912" s="441"/>
    </row>
    <row r="19913" spans="25:27" x14ac:dyDescent="0.2">
      <c r="Y19913" s="396"/>
      <c r="Z19913" s="396"/>
      <c r="AA19913" s="441"/>
    </row>
    <row r="19914" spans="25:27" x14ac:dyDescent="0.2">
      <c r="Y19914" s="396"/>
      <c r="Z19914" s="396"/>
      <c r="AA19914" s="441"/>
    </row>
    <row r="19915" spans="25:27" x14ac:dyDescent="0.2">
      <c r="Y19915" s="396"/>
      <c r="Z19915" s="396"/>
      <c r="AA19915" s="441"/>
    </row>
    <row r="19916" spans="25:27" x14ac:dyDescent="0.2">
      <c r="Y19916" s="396"/>
      <c r="Z19916" s="396"/>
      <c r="AA19916" s="441"/>
    </row>
    <row r="19917" spans="25:27" x14ac:dyDescent="0.2">
      <c r="Y19917" s="396"/>
      <c r="Z19917" s="396"/>
      <c r="AA19917" s="441"/>
    </row>
    <row r="19918" spans="25:27" x14ac:dyDescent="0.2">
      <c r="Y19918" s="396"/>
      <c r="Z19918" s="396"/>
      <c r="AA19918" s="441"/>
    </row>
    <row r="19919" spans="25:27" x14ac:dyDescent="0.2">
      <c r="Y19919" s="396"/>
      <c r="Z19919" s="396"/>
      <c r="AA19919" s="441"/>
    </row>
    <row r="19920" spans="25:27" x14ac:dyDescent="0.2">
      <c r="Y19920" s="396"/>
      <c r="Z19920" s="396"/>
      <c r="AA19920" s="441"/>
    </row>
    <row r="19921" spans="25:27" x14ac:dyDescent="0.2">
      <c r="Y19921" s="396"/>
      <c r="Z19921" s="396"/>
      <c r="AA19921" s="441"/>
    </row>
    <row r="19922" spans="25:27" x14ac:dyDescent="0.2">
      <c r="Y19922" s="396"/>
      <c r="Z19922" s="396"/>
      <c r="AA19922" s="441"/>
    </row>
    <row r="19923" spans="25:27" x14ac:dyDescent="0.2">
      <c r="Y19923" s="396"/>
      <c r="Z19923" s="396"/>
      <c r="AA19923" s="441"/>
    </row>
    <row r="19924" spans="25:27" x14ac:dyDescent="0.2">
      <c r="Y19924" s="396"/>
      <c r="Z19924" s="396"/>
      <c r="AA19924" s="441"/>
    </row>
    <row r="19925" spans="25:27" x14ac:dyDescent="0.2">
      <c r="Y19925" s="396"/>
      <c r="Z19925" s="396"/>
      <c r="AA19925" s="441"/>
    </row>
    <row r="19926" spans="25:27" x14ac:dyDescent="0.2">
      <c r="Y19926" s="396"/>
      <c r="Z19926" s="396"/>
      <c r="AA19926" s="441"/>
    </row>
    <row r="19927" spans="25:27" x14ac:dyDescent="0.2">
      <c r="Y19927" s="396"/>
      <c r="Z19927" s="396"/>
      <c r="AA19927" s="441"/>
    </row>
    <row r="19928" spans="25:27" x14ac:dyDescent="0.2">
      <c r="Y19928" s="396"/>
      <c r="Z19928" s="396"/>
      <c r="AA19928" s="441"/>
    </row>
    <row r="19929" spans="25:27" x14ac:dyDescent="0.2">
      <c r="Y19929" s="396"/>
      <c r="Z19929" s="396"/>
      <c r="AA19929" s="441"/>
    </row>
    <row r="19930" spans="25:27" x14ac:dyDescent="0.2">
      <c r="Y19930" s="396"/>
      <c r="Z19930" s="396"/>
      <c r="AA19930" s="441"/>
    </row>
    <row r="19931" spans="25:27" x14ac:dyDescent="0.2">
      <c r="Y19931" s="396"/>
      <c r="Z19931" s="396"/>
      <c r="AA19931" s="441"/>
    </row>
    <row r="19932" spans="25:27" x14ac:dyDescent="0.2">
      <c r="Y19932" s="396"/>
      <c r="Z19932" s="396"/>
      <c r="AA19932" s="441"/>
    </row>
    <row r="19933" spans="25:27" x14ac:dyDescent="0.2">
      <c r="Y19933" s="396"/>
      <c r="Z19933" s="396"/>
      <c r="AA19933" s="441"/>
    </row>
    <row r="19934" spans="25:27" x14ac:dyDescent="0.2">
      <c r="Y19934" s="396"/>
      <c r="Z19934" s="396"/>
      <c r="AA19934" s="441"/>
    </row>
    <row r="19935" spans="25:27" x14ac:dyDescent="0.2">
      <c r="Y19935" s="396"/>
      <c r="Z19935" s="396"/>
      <c r="AA19935" s="441"/>
    </row>
    <row r="19936" spans="25:27" x14ac:dyDescent="0.2">
      <c r="Y19936" s="396"/>
      <c r="Z19936" s="396"/>
      <c r="AA19936" s="441"/>
    </row>
    <row r="19937" spans="25:27" x14ac:dyDescent="0.2">
      <c r="Y19937" s="396"/>
      <c r="Z19937" s="396"/>
      <c r="AA19937" s="441"/>
    </row>
    <row r="19938" spans="25:27" x14ac:dyDescent="0.2">
      <c r="Y19938" s="396"/>
      <c r="Z19938" s="396"/>
      <c r="AA19938" s="441"/>
    </row>
    <row r="19939" spans="25:27" x14ac:dyDescent="0.2">
      <c r="Y19939" s="396"/>
      <c r="Z19939" s="396"/>
      <c r="AA19939" s="441"/>
    </row>
    <row r="19940" spans="25:27" x14ac:dyDescent="0.2">
      <c r="Y19940" s="396"/>
      <c r="Z19940" s="396"/>
      <c r="AA19940" s="441"/>
    </row>
    <row r="19941" spans="25:27" x14ac:dyDescent="0.2">
      <c r="Y19941" s="396"/>
      <c r="Z19941" s="396"/>
      <c r="AA19941" s="441"/>
    </row>
    <row r="19942" spans="25:27" x14ac:dyDescent="0.2">
      <c r="Y19942" s="396"/>
      <c r="Z19942" s="396"/>
      <c r="AA19942" s="441"/>
    </row>
    <row r="19943" spans="25:27" x14ac:dyDescent="0.2">
      <c r="Y19943" s="396"/>
      <c r="Z19943" s="396"/>
      <c r="AA19943" s="441"/>
    </row>
    <row r="19944" spans="25:27" x14ac:dyDescent="0.2">
      <c r="Y19944" s="396"/>
      <c r="Z19944" s="396"/>
      <c r="AA19944" s="441"/>
    </row>
    <row r="19945" spans="25:27" x14ac:dyDescent="0.2">
      <c r="Y19945" s="396"/>
      <c r="Z19945" s="396"/>
      <c r="AA19945" s="441"/>
    </row>
    <row r="19946" spans="25:27" x14ac:dyDescent="0.2">
      <c r="Y19946" s="396"/>
      <c r="Z19946" s="396"/>
      <c r="AA19946" s="441"/>
    </row>
    <row r="19947" spans="25:27" x14ac:dyDescent="0.2">
      <c r="Y19947" s="396"/>
      <c r="Z19947" s="396"/>
      <c r="AA19947" s="441"/>
    </row>
    <row r="19948" spans="25:27" x14ac:dyDescent="0.2">
      <c r="Y19948" s="396"/>
      <c r="Z19948" s="396"/>
      <c r="AA19948" s="441"/>
    </row>
    <row r="19949" spans="25:27" x14ac:dyDescent="0.2">
      <c r="Y19949" s="396"/>
      <c r="Z19949" s="396"/>
      <c r="AA19949" s="441"/>
    </row>
    <row r="19950" spans="25:27" x14ac:dyDescent="0.2">
      <c r="Y19950" s="396"/>
      <c r="Z19950" s="396"/>
      <c r="AA19950" s="441"/>
    </row>
    <row r="19951" spans="25:27" x14ac:dyDescent="0.2">
      <c r="Y19951" s="396"/>
      <c r="Z19951" s="396"/>
      <c r="AA19951" s="441"/>
    </row>
    <row r="19952" spans="25:27" x14ac:dyDescent="0.2">
      <c r="Y19952" s="396"/>
      <c r="Z19952" s="396"/>
      <c r="AA19952" s="441"/>
    </row>
    <row r="19953" spans="25:27" x14ac:dyDescent="0.2">
      <c r="Y19953" s="396"/>
      <c r="Z19953" s="396"/>
      <c r="AA19953" s="441"/>
    </row>
    <row r="19954" spans="25:27" x14ac:dyDescent="0.2">
      <c r="Y19954" s="396"/>
      <c r="Z19954" s="396"/>
      <c r="AA19954" s="441"/>
    </row>
    <row r="19955" spans="25:27" x14ac:dyDescent="0.2">
      <c r="Y19955" s="396"/>
      <c r="Z19955" s="396"/>
      <c r="AA19955" s="441"/>
    </row>
    <row r="19956" spans="25:27" x14ac:dyDescent="0.2">
      <c r="Y19956" s="396"/>
      <c r="Z19956" s="396"/>
      <c r="AA19956" s="441"/>
    </row>
    <row r="19957" spans="25:27" x14ac:dyDescent="0.2">
      <c r="Y19957" s="396"/>
      <c r="Z19957" s="396"/>
      <c r="AA19957" s="441"/>
    </row>
    <row r="19958" spans="25:27" x14ac:dyDescent="0.2">
      <c r="Y19958" s="396"/>
      <c r="Z19958" s="396"/>
      <c r="AA19958" s="441"/>
    </row>
    <row r="19959" spans="25:27" x14ac:dyDescent="0.2">
      <c r="Y19959" s="396"/>
      <c r="Z19959" s="396"/>
      <c r="AA19959" s="441"/>
    </row>
    <row r="19960" spans="25:27" x14ac:dyDescent="0.2">
      <c r="Y19960" s="396"/>
      <c r="Z19960" s="396"/>
      <c r="AA19960" s="441"/>
    </row>
    <row r="19961" spans="25:27" x14ac:dyDescent="0.2">
      <c r="Y19961" s="396"/>
      <c r="Z19961" s="396"/>
      <c r="AA19961" s="441"/>
    </row>
    <row r="19962" spans="25:27" x14ac:dyDescent="0.2">
      <c r="Y19962" s="396"/>
      <c r="Z19962" s="396"/>
      <c r="AA19962" s="441"/>
    </row>
    <row r="19963" spans="25:27" x14ac:dyDescent="0.2">
      <c r="Y19963" s="396"/>
      <c r="Z19963" s="396"/>
      <c r="AA19963" s="441"/>
    </row>
    <row r="19964" spans="25:27" x14ac:dyDescent="0.2">
      <c r="Y19964" s="396"/>
      <c r="Z19964" s="396"/>
      <c r="AA19964" s="441"/>
    </row>
    <row r="19965" spans="25:27" x14ac:dyDescent="0.2">
      <c r="Y19965" s="396"/>
      <c r="Z19965" s="396"/>
      <c r="AA19965" s="441"/>
    </row>
    <row r="19966" spans="25:27" x14ac:dyDescent="0.2">
      <c r="Y19966" s="396"/>
      <c r="Z19966" s="396"/>
      <c r="AA19966" s="441"/>
    </row>
    <row r="19967" spans="25:27" x14ac:dyDescent="0.2">
      <c r="Y19967" s="396"/>
      <c r="Z19967" s="396"/>
      <c r="AA19967" s="441"/>
    </row>
    <row r="19968" spans="25:27" x14ac:dyDescent="0.2">
      <c r="Y19968" s="396"/>
      <c r="Z19968" s="396"/>
      <c r="AA19968" s="441"/>
    </row>
    <row r="19969" spans="25:27" x14ac:dyDescent="0.2">
      <c r="Y19969" s="396"/>
      <c r="Z19969" s="396"/>
      <c r="AA19969" s="441"/>
    </row>
    <row r="19970" spans="25:27" x14ac:dyDescent="0.2">
      <c r="Y19970" s="396"/>
      <c r="Z19970" s="396"/>
      <c r="AA19970" s="441"/>
    </row>
    <row r="19971" spans="25:27" x14ac:dyDescent="0.2">
      <c r="Y19971" s="396"/>
      <c r="Z19971" s="396"/>
      <c r="AA19971" s="441"/>
    </row>
    <row r="19972" spans="25:27" x14ac:dyDescent="0.2">
      <c r="Y19972" s="396"/>
      <c r="Z19972" s="396"/>
      <c r="AA19972" s="441"/>
    </row>
    <row r="19973" spans="25:27" x14ac:dyDescent="0.2">
      <c r="Y19973" s="396"/>
      <c r="Z19973" s="396"/>
      <c r="AA19973" s="441"/>
    </row>
    <row r="19974" spans="25:27" x14ac:dyDescent="0.2">
      <c r="Y19974" s="396"/>
      <c r="Z19974" s="396"/>
      <c r="AA19974" s="441"/>
    </row>
    <row r="19975" spans="25:27" x14ac:dyDescent="0.2">
      <c r="Y19975" s="396"/>
      <c r="Z19975" s="396"/>
      <c r="AA19975" s="441"/>
    </row>
    <row r="19976" spans="25:27" x14ac:dyDescent="0.2">
      <c r="Y19976" s="396"/>
      <c r="Z19976" s="396"/>
      <c r="AA19976" s="441"/>
    </row>
    <row r="19977" spans="25:27" x14ac:dyDescent="0.2">
      <c r="Y19977" s="396"/>
      <c r="Z19977" s="396"/>
      <c r="AA19977" s="441"/>
    </row>
    <row r="19978" spans="25:27" x14ac:dyDescent="0.2">
      <c r="Y19978" s="396"/>
      <c r="Z19978" s="396"/>
      <c r="AA19978" s="441"/>
    </row>
    <row r="19979" spans="25:27" x14ac:dyDescent="0.2">
      <c r="Y19979" s="396"/>
      <c r="Z19979" s="396"/>
      <c r="AA19979" s="441"/>
    </row>
    <row r="19980" spans="25:27" x14ac:dyDescent="0.2">
      <c r="Y19980" s="396"/>
      <c r="Z19980" s="396"/>
      <c r="AA19980" s="441"/>
    </row>
    <row r="19981" spans="25:27" x14ac:dyDescent="0.2">
      <c r="Y19981" s="396"/>
      <c r="Z19981" s="396"/>
      <c r="AA19981" s="441"/>
    </row>
    <row r="19982" spans="25:27" x14ac:dyDescent="0.2">
      <c r="Y19982" s="396"/>
      <c r="Z19982" s="396"/>
      <c r="AA19982" s="441"/>
    </row>
    <row r="19983" spans="25:27" x14ac:dyDescent="0.2">
      <c r="Y19983" s="396"/>
      <c r="Z19983" s="396"/>
      <c r="AA19983" s="441"/>
    </row>
    <row r="19984" spans="25:27" x14ac:dyDescent="0.2">
      <c r="Y19984" s="396"/>
      <c r="Z19984" s="396"/>
      <c r="AA19984" s="441"/>
    </row>
    <row r="19985" spans="25:27" x14ac:dyDescent="0.2">
      <c r="Y19985" s="396"/>
      <c r="Z19985" s="396"/>
      <c r="AA19985" s="441"/>
    </row>
    <row r="19986" spans="25:27" x14ac:dyDescent="0.2">
      <c r="Y19986" s="396"/>
      <c r="Z19986" s="396"/>
      <c r="AA19986" s="441"/>
    </row>
    <row r="19987" spans="25:27" x14ac:dyDescent="0.2">
      <c r="Y19987" s="396"/>
      <c r="Z19987" s="396"/>
      <c r="AA19987" s="441"/>
    </row>
    <row r="19988" spans="25:27" x14ac:dyDescent="0.2">
      <c r="Y19988" s="396"/>
      <c r="Z19988" s="396"/>
      <c r="AA19988" s="441"/>
    </row>
    <row r="19989" spans="25:27" x14ac:dyDescent="0.2">
      <c r="Y19989" s="396"/>
      <c r="Z19989" s="396"/>
      <c r="AA19989" s="441"/>
    </row>
    <row r="19990" spans="25:27" x14ac:dyDescent="0.2">
      <c r="Y19990" s="396"/>
      <c r="Z19990" s="396"/>
      <c r="AA19990" s="441"/>
    </row>
    <row r="19991" spans="25:27" x14ac:dyDescent="0.2">
      <c r="Y19991" s="396"/>
      <c r="Z19991" s="396"/>
      <c r="AA19991" s="441"/>
    </row>
    <row r="19992" spans="25:27" x14ac:dyDescent="0.2">
      <c r="Y19992" s="396"/>
      <c r="Z19992" s="396"/>
      <c r="AA19992" s="441"/>
    </row>
    <row r="19993" spans="25:27" x14ac:dyDescent="0.2">
      <c r="Y19993" s="396"/>
      <c r="Z19993" s="396"/>
      <c r="AA19993" s="441"/>
    </row>
    <row r="19994" spans="25:27" x14ac:dyDescent="0.2">
      <c r="Y19994" s="396"/>
      <c r="Z19994" s="396"/>
      <c r="AA19994" s="441"/>
    </row>
    <row r="19995" spans="25:27" x14ac:dyDescent="0.2">
      <c r="Y19995" s="396"/>
      <c r="Z19995" s="396"/>
      <c r="AA19995" s="441"/>
    </row>
    <row r="19996" spans="25:27" x14ac:dyDescent="0.2">
      <c r="Y19996" s="396"/>
      <c r="Z19996" s="396"/>
      <c r="AA19996" s="441"/>
    </row>
    <row r="19997" spans="25:27" x14ac:dyDescent="0.2">
      <c r="Y19997" s="396"/>
      <c r="Z19997" s="396"/>
      <c r="AA19997" s="441"/>
    </row>
    <row r="19998" spans="25:27" x14ac:dyDescent="0.2">
      <c r="Y19998" s="396"/>
      <c r="Z19998" s="396"/>
      <c r="AA19998" s="441"/>
    </row>
    <row r="19999" spans="25:27" x14ac:dyDescent="0.2">
      <c r="Y19999" s="396"/>
      <c r="Z19999" s="396"/>
      <c r="AA19999" s="441"/>
    </row>
    <row r="20000" spans="25:27" x14ac:dyDescent="0.2">
      <c r="Y20000" s="396"/>
      <c r="Z20000" s="396"/>
      <c r="AA20000" s="441"/>
    </row>
    <row r="20001" spans="25:27" x14ac:dyDescent="0.2">
      <c r="Y20001" s="396"/>
      <c r="Z20001" s="396"/>
      <c r="AA20001" s="441"/>
    </row>
    <row r="20002" spans="25:27" x14ac:dyDescent="0.2">
      <c r="Y20002" s="396"/>
      <c r="Z20002" s="396"/>
      <c r="AA20002" s="441"/>
    </row>
    <row r="20003" spans="25:27" x14ac:dyDescent="0.2">
      <c r="Y20003" s="396"/>
      <c r="Z20003" s="396"/>
      <c r="AA20003" s="441"/>
    </row>
    <row r="20004" spans="25:27" x14ac:dyDescent="0.2">
      <c r="Y20004" s="396"/>
      <c r="Z20004" s="396"/>
      <c r="AA20004" s="441"/>
    </row>
    <row r="20005" spans="25:27" x14ac:dyDescent="0.2">
      <c r="Y20005" s="396"/>
      <c r="Z20005" s="396"/>
      <c r="AA20005" s="441"/>
    </row>
    <row r="20006" spans="25:27" x14ac:dyDescent="0.2">
      <c r="Y20006" s="396"/>
      <c r="Z20006" s="396"/>
      <c r="AA20006" s="441"/>
    </row>
    <row r="20007" spans="25:27" x14ac:dyDescent="0.2">
      <c r="Y20007" s="396"/>
      <c r="Z20007" s="396"/>
      <c r="AA20007" s="441"/>
    </row>
    <row r="20008" spans="25:27" x14ac:dyDescent="0.2">
      <c r="Y20008" s="396"/>
      <c r="Z20008" s="396"/>
      <c r="AA20008" s="441"/>
    </row>
    <row r="20009" spans="25:27" x14ac:dyDescent="0.2">
      <c r="Y20009" s="396"/>
      <c r="Z20009" s="396"/>
      <c r="AA20009" s="441"/>
    </row>
    <row r="20010" spans="25:27" x14ac:dyDescent="0.2">
      <c r="Y20010" s="396"/>
      <c r="Z20010" s="396"/>
      <c r="AA20010" s="441"/>
    </row>
    <row r="20011" spans="25:27" x14ac:dyDescent="0.2">
      <c r="Y20011" s="396"/>
      <c r="Z20011" s="396"/>
      <c r="AA20011" s="441"/>
    </row>
    <row r="20012" spans="25:27" x14ac:dyDescent="0.2">
      <c r="Y20012" s="396"/>
      <c r="Z20012" s="396"/>
      <c r="AA20012" s="441"/>
    </row>
    <row r="20013" spans="25:27" x14ac:dyDescent="0.2">
      <c r="Y20013" s="396"/>
      <c r="Z20013" s="396"/>
      <c r="AA20013" s="441"/>
    </row>
    <row r="20014" spans="25:27" x14ac:dyDescent="0.2">
      <c r="Y20014" s="396"/>
      <c r="Z20014" s="396"/>
      <c r="AA20014" s="441"/>
    </row>
    <row r="20015" spans="25:27" x14ac:dyDescent="0.2">
      <c r="Y20015" s="396"/>
      <c r="Z20015" s="396"/>
      <c r="AA20015" s="441"/>
    </row>
    <row r="20016" spans="25:27" x14ac:dyDescent="0.2">
      <c r="Y20016" s="396"/>
      <c r="Z20016" s="396"/>
      <c r="AA20016" s="441"/>
    </row>
    <row r="20017" spans="25:27" x14ac:dyDescent="0.2">
      <c r="Y20017" s="396"/>
      <c r="Z20017" s="396"/>
      <c r="AA20017" s="441"/>
    </row>
    <row r="20018" spans="25:27" x14ac:dyDescent="0.2">
      <c r="Y20018" s="396"/>
      <c r="Z20018" s="396"/>
      <c r="AA20018" s="441"/>
    </row>
    <row r="20019" spans="25:27" x14ac:dyDescent="0.2">
      <c r="Y20019" s="396"/>
      <c r="Z20019" s="396"/>
      <c r="AA20019" s="441"/>
    </row>
    <row r="20020" spans="25:27" x14ac:dyDescent="0.2">
      <c r="Y20020" s="396"/>
      <c r="Z20020" s="396"/>
      <c r="AA20020" s="441"/>
    </row>
    <row r="20021" spans="25:27" x14ac:dyDescent="0.2">
      <c r="Y20021" s="396"/>
      <c r="Z20021" s="396"/>
      <c r="AA20021" s="441"/>
    </row>
    <row r="20022" spans="25:27" x14ac:dyDescent="0.2">
      <c r="Y20022" s="396"/>
      <c r="Z20022" s="396"/>
      <c r="AA20022" s="441"/>
    </row>
    <row r="20023" spans="25:27" x14ac:dyDescent="0.2">
      <c r="Y20023" s="396"/>
      <c r="Z20023" s="396"/>
      <c r="AA20023" s="441"/>
    </row>
    <row r="20024" spans="25:27" x14ac:dyDescent="0.2">
      <c r="Y20024" s="396"/>
      <c r="Z20024" s="396"/>
      <c r="AA20024" s="441"/>
    </row>
    <row r="20025" spans="25:27" x14ac:dyDescent="0.2">
      <c r="Y20025" s="396"/>
      <c r="Z20025" s="396"/>
      <c r="AA20025" s="441"/>
    </row>
    <row r="20026" spans="25:27" x14ac:dyDescent="0.2">
      <c r="Y20026" s="396"/>
      <c r="Z20026" s="396"/>
      <c r="AA20026" s="441"/>
    </row>
    <row r="20027" spans="25:27" x14ac:dyDescent="0.2">
      <c r="Y20027" s="396"/>
      <c r="Z20027" s="396"/>
      <c r="AA20027" s="441"/>
    </row>
    <row r="20028" spans="25:27" x14ac:dyDescent="0.2">
      <c r="Y20028" s="396"/>
      <c r="Z20028" s="396"/>
      <c r="AA20028" s="441"/>
    </row>
    <row r="20029" spans="25:27" x14ac:dyDescent="0.2">
      <c r="Y20029" s="396"/>
      <c r="Z20029" s="396"/>
      <c r="AA20029" s="441"/>
    </row>
    <row r="20030" spans="25:27" x14ac:dyDescent="0.2">
      <c r="Y20030" s="396"/>
      <c r="Z20030" s="396"/>
      <c r="AA20030" s="441"/>
    </row>
    <row r="20031" spans="25:27" x14ac:dyDescent="0.2">
      <c r="Y20031" s="396"/>
      <c r="Z20031" s="396"/>
      <c r="AA20031" s="441"/>
    </row>
    <row r="20032" spans="25:27" x14ac:dyDescent="0.2">
      <c r="Y20032" s="396"/>
      <c r="Z20032" s="396"/>
      <c r="AA20032" s="441"/>
    </row>
    <row r="20033" spans="25:27" x14ac:dyDescent="0.2">
      <c r="Y20033" s="396"/>
      <c r="Z20033" s="396"/>
      <c r="AA20033" s="441"/>
    </row>
    <row r="20034" spans="25:27" x14ac:dyDescent="0.2">
      <c r="Y20034" s="396"/>
      <c r="Z20034" s="396"/>
      <c r="AA20034" s="441"/>
    </row>
    <row r="20035" spans="25:27" x14ac:dyDescent="0.2">
      <c r="Y20035" s="396"/>
      <c r="Z20035" s="396"/>
      <c r="AA20035" s="441"/>
    </row>
    <row r="20036" spans="25:27" x14ac:dyDescent="0.2">
      <c r="Y20036" s="396"/>
      <c r="Z20036" s="396"/>
      <c r="AA20036" s="441"/>
    </row>
    <row r="20037" spans="25:27" x14ac:dyDescent="0.2">
      <c r="Y20037" s="396"/>
      <c r="Z20037" s="396"/>
      <c r="AA20037" s="441"/>
    </row>
    <row r="20038" spans="25:27" x14ac:dyDescent="0.2">
      <c r="Y20038" s="396"/>
      <c r="Z20038" s="396"/>
      <c r="AA20038" s="441"/>
    </row>
    <row r="20039" spans="25:27" x14ac:dyDescent="0.2">
      <c r="Y20039" s="396"/>
      <c r="Z20039" s="396"/>
      <c r="AA20039" s="441"/>
    </row>
    <row r="20040" spans="25:27" x14ac:dyDescent="0.2">
      <c r="Y20040" s="396"/>
      <c r="Z20040" s="396"/>
      <c r="AA20040" s="441"/>
    </row>
    <row r="20041" spans="25:27" x14ac:dyDescent="0.2">
      <c r="Y20041" s="396"/>
      <c r="Z20041" s="396"/>
      <c r="AA20041" s="441"/>
    </row>
    <row r="20042" spans="25:27" x14ac:dyDescent="0.2">
      <c r="Y20042" s="396"/>
      <c r="Z20042" s="396"/>
      <c r="AA20042" s="441"/>
    </row>
    <row r="20043" spans="25:27" x14ac:dyDescent="0.2">
      <c r="Y20043" s="396"/>
      <c r="Z20043" s="396"/>
      <c r="AA20043" s="441"/>
    </row>
    <row r="20044" spans="25:27" x14ac:dyDescent="0.2">
      <c r="Y20044" s="396"/>
      <c r="Z20044" s="396"/>
      <c r="AA20044" s="441"/>
    </row>
    <row r="20045" spans="25:27" x14ac:dyDescent="0.2">
      <c r="Y20045" s="396"/>
      <c r="Z20045" s="396"/>
      <c r="AA20045" s="441"/>
    </row>
    <row r="20046" spans="25:27" x14ac:dyDescent="0.2">
      <c r="Y20046" s="396"/>
      <c r="Z20046" s="396"/>
      <c r="AA20046" s="441"/>
    </row>
    <row r="20047" spans="25:27" x14ac:dyDescent="0.2">
      <c r="Y20047" s="396"/>
      <c r="Z20047" s="396"/>
      <c r="AA20047" s="441"/>
    </row>
    <row r="20048" spans="25:27" x14ac:dyDescent="0.2">
      <c r="Y20048" s="396"/>
      <c r="Z20048" s="396"/>
      <c r="AA20048" s="441"/>
    </row>
    <row r="20049" spans="25:27" x14ac:dyDescent="0.2">
      <c r="Y20049" s="396"/>
      <c r="Z20049" s="396"/>
      <c r="AA20049" s="441"/>
    </row>
    <row r="20050" spans="25:27" x14ac:dyDescent="0.2">
      <c r="Y20050" s="396"/>
      <c r="Z20050" s="396"/>
      <c r="AA20050" s="441"/>
    </row>
    <row r="20051" spans="25:27" x14ac:dyDescent="0.2">
      <c r="Y20051" s="396"/>
      <c r="Z20051" s="396"/>
      <c r="AA20051" s="441"/>
    </row>
    <row r="20052" spans="25:27" x14ac:dyDescent="0.2">
      <c r="Y20052" s="396"/>
      <c r="Z20052" s="396"/>
      <c r="AA20052" s="441"/>
    </row>
    <row r="20053" spans="25:27" x14ac:dyDescent="0.2">
      <c r="Y20053" s="396"/>
      <c r="Z20053" s="396"/>
      <c r="AA20053" s="441"/>
    </row>
    <row r="20054" spans="25:27" x14ac:dyDescent="0.2">
      <c r="Y20054" s="396"/>
      <c r="Z20054" s="396"/>
      <c r="AA20054" s="441"/>
    </row>
    <row r="20055" spans="25:27" x14ac:dyDescent="0.2">
      <c r="Y20055" s="396"/>
      <c r="Z20055" s="396"/>
      <c r="AA20055" s="441"/>
    </row>
    <row r="20056" spans="25:27" x14ac:dyDescent="0.2">
      <c r="Y20056" s="396"/>
      <c r="Z20056" s="396"/>
      <c r="AA20056" s="441"/>
    </row>
    <row r="20057" spans="25:27" x14ac:dyDescent="0.2">
      <c r="Y20057" s="396"/>
      <c r="Z20057" s="396"/>
      <c r="AA20057" s="441"/>
    </row>
    <row r="20058" spans="25:27" x14ac:dyDescent="0.2">
      <c r="Y20058" s="396"/>
      <c r="Z20058" s="396"/>
      <c r="AA20058" s="441"/>
    </row>
    <row r="20059" spans="25:27" x14ac:dyDescent="0.2">
      <c r="Y20059" s="396"/>
      <c r="Z20059" s="396"/>
      <c r="AA20059" s="441"/>
    </row>
    <row r="20060" spans="25:27" x14ac:dyDescent="0.2">
      <c r="Y20060" s="396"/>
      <c r="Z20060" s="396"/>
      <c r="AA20060" s="441"/>
    </row>
    <row r="20061" spans="25:27" x14ac:dyDescent="0.2">
      <c r="Y20061" s="396"/>
      <c r="Z20061" s="396"/>
      <c r="AA20061" s="441"/>
    </row>
    <row r="20062" spans="25:27" x14ac:dyDescent="0.2">
      <c r="Y20062" s="396"/>
      <c r="Z20062" s="396"/>
      <c r="AA20062" s="441"/>
    </row>
    <row r="20063" spans="25:27" x14ac:dyDescent="0.2">
      <c r="Y20063" s="396"/>
      <c r="Z20063" s="396"/>
      <c r="AA20063" s="441"/>
    </row>
    <row r="20064" spans="25:27" x14ac:dyDescent="0.2">
      <c r="Y20064" s="396"/>
      <c r="Z20064" s="396"/>
      <c r="AA20064" s="441"/>
    </row>
    <row r="20065" spans="25:27" x14ac:dyDescent="0.2">
      <c r="Y20065" s="396"/>
      <c r="Z20065" s="396"/>
      <c r="AA20065" s="441"/>
    </row>
    <row r="20066" spans="25:27" x14ac:dyDescent="0.2">
      <c r="Y20066" s="396"/>
      <c r="Z20066" s="396"/>
      <c r="AA20066" s="441"/>
    </row>
    <row r="20067" spans="25:27" x14ac:dyDescent="0.2">
      <c r="Y20067" s="396"/>
      <c r="Z20067" s="396"/>
      <c r="AA20067" s="441"/>
    </row>
    <row r="20068" spans="25:27" x14ac:dyDescent="0.2">
      <c r="Y20068" s="396"/>
      <c r="Z20068" s="396"/>
      <c r="AA20068" s="441"/>
    </row>
    <row r="20069" spans="25:27" x14ac:dyDescent="0.2">
      <c r="Y20069" s="396"/>
      <c r="Z20069" s="396"/>
      <c r="AA20069" s="441"/>
    </row>
    <row r="20070" spans="25:27" x14ac:dyDescent="0.2">
      <c r="Y20070" s="396"/>
      <c r="Z20070" s="396"/>
      <c r="AA20070" s="441"/>
    </row>
    <row r="20071" spans="25:27" x14ac:dyDescent="0.2">
      <c r="Y20071" s="396"/>
      <c r="Z20071" s="396"/>
      <c r="AA20071" s="441"/>
    </row>
    <row r="20072" spans="25:27" x14ac:dyDescent="0.2">
      <c r="Y20072" s="396"/>
      <c r="Z20072" s="396"/>
      <c r="AA20072" s="441"/>
    </row>
    <row r="20073" spans="25:27" x14ac:dyDescent="0.2">
      <c r="Y20073" s="396"/>
      <c r="Z20073" s="396"/>
      <c r="AA20073" s="441"/>
    </row>
    <row r="20074" spans="25:27" x14ac:dyDescent="0.2">
      <c r="Y20074" s="396"/>
      <c r="Z20074" s="396"/>
      <c r="AA20074" s="441"/>
    </row>
    <row r="20075" spans="25:27" x14ac:dyDescent="0.2">
      <c r="Y20075" s="396"/>
      <c r="Z20075" s="396"/>
      <c r="AA20075" s="441"/>
    </row>
    <row r="20076" spans="25:27" x14ac:dyDescent="0.2">
      <c r="Y20076" s="396"/>
      <c r="Z20076" s="396"/>
      <c r="AA20076" s="441"/>
    </row>
    <row r="20077" spans="25:27" x14ac:dyDescent="0.2">
      <c r="Y20077" s="396"/>
      <c r="Z20077" s="396"/>
      <c r="AA20077" s="441"/>
    </row>
    <row r="20078" spans="25:27" x14ac:dyDescent="0.2">
      <c r="Y20078" s="396"/>
      <c r="Z20078" s="396"/>
      <c r="AA20078" s="441"/>
    </row>
    <row r="20079" spans="25:27" x14ac:dyDescent="0.2">
      <c r="Y20079" s="396"/>
      <c r="Z20079" s="396"/>
      <c r="AA20079" s="441"/>
    </row>
    <row r="20080" spans="25:27" x14ac:dyDescent="0.2">
      <c r="Y20080" s="396"/>
      <c r="Z20080" s="396"/>
      <c r="AA20080" s="441"/>
    </row>
    <row r="20081" spans="25:27" x14ac:dyDescent="0.2">
      <c r="Y20081" s="396"/>
      <c r="Z20081" s="396"/>
      <c r="AA20081" s="441"/>
    </row>
    <row r="20082" spans="25:27" x14ac:dyDescent="0.2">
      <c r="Y20082" s="396"/>
      <c r="Z20082" s="396"/>
      <c r="AA20082" s="441"/>
    </row>
    <row r="20083" spans="25:27" x14ac:dyDescent="0.2">
      <c r="Y20083" s="396"/>
      <c r="Z20083" s="396"/>
      <c r="AA20083" s="441"/>
    </row>
    <row r="20084" spans="25:27" x14ac:dyDescent="0.2">
      <c r="Y20084" s="396"/>
      <c r="Z20084" s="396"/>
      <c r="AA20084" s="441"/>
    </row>
    <row r="20085" spans="25:27" x14ac:dyDescent="0.2">
      <c r="Y20085" s="396"/>
      <c r="Z20085" s="396"/>
      <c r="AA20085" s="441"/>
    </row>
    <row r="20086" spans="25:27" x14ac:dyDescent="0.2">
      <c r="Y20086" s="396"/>
      <c r="Z20086" s="396"/>
      <c r="AA20086" s="441"/>
    </row>
    <row r="20087" spans="25:27" x14ac:dyDescent="0.2">
      <c r="Y20087" s="396"/>
      <c r="Z20087" s="396"/>
      <c r="AA20087" s="441"/>
    </row>
    <row r="20088" spans="25:27" x14ac:dyDescent="0.2">
      <c r="Y20088" s="396"/>
      <c r="Z20088" s="396"/>
      <c r="AA20088" s="441"/>
    </row>
    <row r="20089" spans="25:27" x14ac:dyDescent="0.2">
      <c r="Y20089" s="396"/>
      <c r="Z20089" s="396"/>
      <c r="AA20089" s="441"/>
    </row>
    <row r="20090" spans="25:27" x14ac:dyDescent="0.2">
      <c r="Y20090" s="396"/>
      <c r="Z20090" s="396"/>
      <c r="AA20090" s="441"/>
    </row>
    <row r="20091" spans="25:27" x14ac:dyDescent="0.2">
      <c r="Y20091" s="396"/>
      <c r="Z20091" s="396"/>
      <c r="AA20091" s="441"/>
    </row>
    <row r="20092" spans="25:27" x14ac:dyDescent="0.2">
      <c r="Y20092" s="396"/>
      <c r="Z20092" s="396"/>
      <c r="AA20092" s="441"/>
    </row>
    <row r="20093" spans="25:27" x14ac:dyDescent="0.2">
      <c r="Y20093" s="396"/>
      <c r="Z20093" s="396"/>
      <c r="AA20093" s="441"/>
    </row>
    <row r="20094" spans="25:27" x14ac:dyDescent="0.2">
      <c r="Y20094" s="396"/>
      <c r="Z20094" s="396"/>
      <c r="AA20094" s="441"/>
    </row>
    <row r="20095" spans="25:27" x14ac:dyDescent="0.2">
      <c r="Y20095" s="396"/>
      <c r="Z20095" s="396"/>
      <c r="AA20095" s="441"/>
    </row>
    <row r="20096" spans="25:27" x14ac:dyDescent="0.2">
      <c r="Y20096" s="396"/>
      <c r="Z20096" s="396"/>
      <c r="AA20096" s="441"/>
    </row>
    <row r="20097" spans="25:27" x14ac:dyDescent="0.2">
      <c r="Y20097" s="396"/>
      <c r="Z20097" s="396"/>
      <c r="AA20097" s="441"/>
    </row>
    <row r="20098" spans="25:27" x14ac:dyDescent="0.2">
      <c r="Y20098" s="396"/>
      <c r="Z20098" s="396"/>
      <c r="AA20098" s="441"/>
    </row>
    <row r="20099" spans="25:27" x14ac:dyDescent="0.2">
      <c r="Y20099" s="396"/>
      <c r="Z20099" s="396"/>
      <c r="AA20099" s="441"/>
    </row>
    <row r="20100" spans="25:27" x14ac:dyDescent="0.2">
      <c r="Y20100" s="396"/>
      <c r="Z20100" s="396"/>
      <c r="AA20100" s="441"/>
    </row>
    <row r="20101" spans="25:27" x14ac:dyDescent="0.2">
      <c r="Y20101" s="396"/>
      <c r="Z20101" s="396"/>
      <c r="AA20101" s="441"/>
    </row>
    <row r="20102" spans="25:27" x14ac:dyDescent="0.2">
      <c r="Y20102" s="396"/>
      <c r="Z20102" s="396"/>
      <c r="AA20102" s="441"/>
    </row>
    <row r="20103" spans="25:27" x14ac:dyDescent="0.2">
      <c r="Y20103" s="396"/>
      <c r="Z20103" s="396"/>
      <c r="AA20103" s="441"/>
    </row>
    <row r="20104" spans="25:27" x14ac:dyDescent="0.2">
      <c r="Y20104" s="396"/>
      <c r="Z20104" s="396"/>
      <c r="AA20104" s="441"/>
    </row>
    <row r="20105" spans="25:27" x14ac:dyDescent="0.2">
      <c r="Y20105" s="396"/>
      <c r="Z20105" s="396"/>
      <c r="AA20105" s="441"/>
    </row>
    <row r="20106" spans="25:27" x14ac:dyDescent="0.2">
      <c r="Y20106" s="396"/>
      <c r="Z20106" s="396"/>
      <c r="AA20106" s="441"/>
    </row>
    <row r="20107" spans="25:27" x14ac:dyDescent="0.2">
      <c r="Y20107" s="396"/>
      <c r="Z20107" s="396"/>
      <c r="AA20107" s="441"/>
    </row>
    <row r="20108" spans="25:27" x14ac:dyDescent="0.2">
      <c r="Y20108" s="396"/>
      <c r="Z20108" s="396"/>
      <c r="AA20108" s="441"/>
    </row>
    <row r="20109" spans="25:27" x14ac:dyDescent="0.2">
      <c r="Y20109" s="396"/>
      <c r="Z20109" s="396"/>
      <c r="AA20109" s="441"/>
    </row>
    <row r="20110" spans="25:27" x14ac:dyDescent="0.2">
      <c r="Y20110" s="396"/>
      <c r="Z20110" s="396"/>
      <c r="AA20110" s="441"/>
    </row>
    <row r="20111" spans="25:27" x14ac:dyDescent="0.2">
      <c r="Y20111" s="396"/>
      <c r="Z20111" s="396"/>
      <c r="AA20111" s="441"/>
    </row>
    <row r="20112" spans="25:27" x14ac:dyDescent="0.2">
      <c r="Y20112" s="396"/>
      <c r="Z20112" s="396"/>
      <c r="AA20112" s="441"/>
    </row>
    <row r="20113" spans="25:27" x14ac:dyDescent="0.2">
      <c r="Y20113" s="396"/>
      <c r="Z20113" s="396"/>
      <c r="AA20113" s="441"/>
    </row>
    <row r="20114" spans="25:27" x14ac:dyDescent="0.2">
      <c r="Y20114" s="396"/>
      <c r="Z20114" s="396"/>
      <c r="AA20114" s="441"/>
    </row>
    <row r="20115" spans="25:27" x14ac:dyDescent="0.2">
      <c r="Y20115" s="396"/>
      <c r="Z20115" s="396"/>
      <c r="AA20115" s="441"/>
    </row>
    <row r="20116" spans="25:27" x14ac:dyDescent="0.2">
      <c r="Y20116" s="396"/>
      <c r="Z20116" s="396"/>
      <c r="AA20116" s="441"/>
    </row>
    <row r="20117" spans="25:27" x14ac:dyDescent="0.2">
      <c r="Y20117" s="396"/>
      <c r="Z20117" s="396"/>
      <c r="AA20117" s="441"/>
    </row>
    <row r="20118" spans="25:27" x14ac:dyDescent="0.2">
      <c r="Y20118" s="396"/>
      <c r="Z20118" s="396"/>
      <c r="AA20118" s="441"/>
    </row>
    <row r="20119" spans="25:27" x14ac:dyDescent="0.2">
      <c r="Y20119" s="396"/>
      <c r="Z20119" s="396"/>
      <c r="AA20119" s="441"/>
    </row>
    <row r="20120" spans="25:27" x14ac:dyDescent="0.2">
      <c r="Y20120" s="396"/>
      <c r="Z20120" s="396"/>
      <c r="AA20120" s="441"/>
    </row>
    <row r="20121" spans="25:27" x14ac:dyDescent="0.2">
      <c r="Y20121" s="396"/>
      <c r="Z20121" s="396"/>
      <c r="AA20121" s="441"/>
    </row>
    <row r="20122" spans="25:27" x14ac:dyDescent="0.2">
      <c r="Y20122" s="396"/>
      <c r="Z20122" s="396"/>
      <c r="AA20122" s="441"/>
    </row>
    <row r="20123" spans="25:27" x14ac:dyDescent="0.2">
      <c r="Y20123" s="396"/>
      <c r="Z20123" s="396"/>
      <c r="AA20123" s="441"/>
    </row>
    <row r="20124" spans="25:27" x14ac:dyDescent="0.2">
      <c r="Y20124" s="396"/>
      <c r="Z20124" s="396"/>
      <c r="AA20124" s="441"/>
    </row>
    <row r="20125" spans="25:27" x14ac:dyDescent="0.2">
      <c r="Y20125" s="396"/>
      <c r="Z20125" s="396"/>
      <c r="AA20125" s="441"/>
    </row>
    <row r="20126" spans="25:27" x14ac:dyDescent="0.2">
      <c r="Y20126" s="396"/>
      <c r="Z20126" s="396"/>
      <c r="AA20126" s="441"/>
    </row>
    <row r="20127" spans="25:27" x14ac:dyDescent="0.2">
      <c r="Y20127" s="396"/>
      <c r="Z20127" s="396"/>
      <c r="AA20127" s="441"/>
    </row>
    <row r="20128" spans="25:27" x14ac:dyDescent="0.2">
      <c r="Y20128" s="396"/>
      <c r="Z20128" s="396"/>
      <c r="AA20128" s="441"/>
    </row>
    <row r="20129" spans="25:27" x14ac:dyDescent="0.2">
      <c r="Y20129" s="396"/>
      <c r="Z20129" s="396"/>
      <c r="AA20129" s="441"/>
    </row>
    <row r="20130" spans="25:27" x14ac:dyDescent="0.2">
      <c r="Y20130" s="396"/>
      <c r="Z20130" s="396"/>
      <c r="AA20130" s="441"/>
    </row>
    <row r="20131" spans="25:27" x14ac:dyDescent="0.2">
      <c r="Y20131" s="396"/>
      <c r="Z20131" s="396"/>
      <c r="AA20131" s="441"/>
    </row>
    <row r="20132" spans="25:27" x14ac:dyDescent="0.2">
      <c r="Y20132" s="396"/>
      <c r="Z20132" s="396"/>
      <c r="AA20132" s="441"/>
    </row>
    <row r="20133" spans="25:27" x14ac:dyDescent="0.2">
      <c r="Y20133" s="396"/>
      <c r="Z20133" s="396"/>
      <c r="AA20133" s="441"/>
    </row>
    <row r="20134" spans="25:27" x14ac:dyDescent="0.2">
      <c r="Y20134" s="396"/>
      <c r="Z20134" s="396"/>
      <c r="AA20134" s="441"/>
    </row>
    <row r="20135" spans="25:27" x14ac:dyDescent="0.2">
      <c r="Y20135" s="396"/>
      <c r="Z20135" s="396"/>
      <c r="AA20135" s="441"/>
    </row>
    <row r="20136" spans="25:27" x14ac:dyDescent="0.2">
      <c r="Y20136" s="396"/>
      <c r="Z20136" s="396"/>
      <c r="AA20136" s="441"/>
    </row>
    <row r="20137" spans="25:27" x14ac:dyDescent="0.2">
      <c r="Y20137" s="396"/>
      <c r="Z20137" s="396"/>
      <c r="AA20137" s="441"/>
    </row>
    <row r="20138" spans="25:27" x14ac:dyDescent="0.2">
      <c r="Y20138" s="396"/>
      <c r="Z20138" s="396"/>
      <c r="AA20138" s="441"/>
    </row>
    <row r="20139" spans="25:27" x14ac:dyDescent="0.2">
      <c r="Y20139" s="396"/>
      <c r="Z20139" s="396"/>
      <c r="AA20139" s="441"/>
    </row>
    <row r="20140" spans="25:27" x14ac:dyDescent="0.2">
      <c r="Y20140" s="396"/>
      <c r="Z20140" s="396"/>
      <c r="AA20140" s="441"/>
    </row>
    <row r="20141" spans="25:27" x14ac:dyDescent="0.2">
      <c r="Y20141" s="396"/>
      <c r="Z20141" s="396"/>
      <c r="AA20141" s="441"/>
    </row>
    <row r="20142" spans="25:27" x14ac:dyDescent="0.2">
      <c r="Y20142" s="396"/>
      <c r="Z20142" s="396"/>
      <c r="AA20142" s="441"/>
    </row>
    <row r="20143" spans="25:27" x14ac:dyDescent="0.2">
      <c r="Y20143" s="396"/>
      <c r="Z20143" s="396"/>
      <c r="AA20143" s="441"/>
    </row>
    <row r="20144" spans="25:27" x14ac:dyDescent="0.2">
      <c r="Y20144" s="396"/>
      <c r="Z20144" s="396"/>
      <c r="AA20144" s="441"/>
    </row>
    <row r="20145" spans="25:27" x14ac:dyDescent="0.2">
      <c r="Y20145" s="396"/>
      <c r="Z20145" s="396"/>
      <c r="AA20145" s="441"/>
    </row>
    <row r="20146" spans="25:27" x14ac:dyDescent="0.2">
      <c r="Y20146" s="396"/>
      <c r="Z20146" s="396"/>
      <c r="AA20146" s="441"/>
    </row>
    <row r="20147" spans="25:27" x14ac:dyDescent="0.2">
      <c r="Y20147" s="396"/>
      <c r="Z20147" s="396"/>
      <c r="AA20147" s="441"/>
    </row>
    <row r="20148" spans="25:27" x14ac:dyDescent="0.2">
      <c r="Y20148" s="396"/>
      <c r="Z20148" s="396"/>
      <c r="AA20148" s="441"/>
    </row>
    <row r="20149" spans="25:27" x14ac:dyDescent="0.2">
      <c r="Y20149" s="396"/>
      <c r="Z20149" s="396"/>
      <c r="AA20149" s="441"/>
    </row>
    <row r="20150" spans="25:27" x14ac:dyDescent="0.2">
      <c r="Y20150" s="396"/>
      <c r="Z20150" s="396"/>
      <c r="AA20150" s="441"/>
    </row>
    <row r="20151" spans="25:27" x14ac:dyDescent="0.2">
      <c r="Y20151" s="396"/>
      <c r="Z20151" s="396"/>
      <c r="AA20151" s="441"/>
    </row>
    <row r="20152" spans="25:27" x14ac:dyDescent="0.2">
      <c r="Y20152" s="396"/>
      <c r="Z20152" s="396"/>
      <c r="AA20152" s="441"/>
    </row>
    <row r="20153" spans="25:27" x14ac:dyDescent="0.2">
      <c r="Y20153" s="396"/>
      <c r="Z20153" s="396"/>
      <c r="AA20153" s="441"/>
    </row>
    <row r="20154" spans="25:27" x14ac:dyDescent="0.2">
      <c r="Y20154" s="396"/>
      <c r="Z20154" s="396"/>
      <c r="AA20154" s="441"/>
    </row>
    <row r="20155" spans="25:27" x14ac:dyDescent="0.2">
      <c r="Y20155" s="396"/>
      <c r="Z20155" s="396"/>
      <c r="AA20155" s="441"/>
    </row>
    <row r="20156" spans="25:27" x14ac:dyDescent="0.2">
      <c r="Y20156" s="396"/>
      <c r="Z20156" s="396"/>
      <c r="AA20156" s="441"/>
    </row>
    <row r="20157" spans="25:27" x14ac:dyDescent="0.2">
      <c r="Y20157" s="396"/>
      <c r="Z20157" s="396"/>
      <c r="AA20157" s="441"/>
    </row>
    <row r="20158" spans="25:27" x14ac:dyDescent="0.2">
      <c r="Y20158" s="396"/>
      <c r="Z20158" s="396"/>
      <c r="AA20158" s="441"/>
    </row>
    <row r="20159" spans="25:27" x14ac:dyDescent="0.2">
      <c r="Y20159" s="396"/>
      <c r="Z20159" s="396"/>
      <c r="AA20159" s="441"/>
    </row>
    <row r="20160" spans="25:27" x14ac:dyDescent="0.2">
      <c r="Y20160" s="396"/>
      <c r="Z20160" s="396"/>
      <c r="AA20160" s="441"/>
    </row>
    <row r="20161" spans="25:27" x14ac:dyDescent="0.2">
      <c r="Y20161" s="396"/>
      <c r="Z20161" s="396"/>
      <c r="AA20161" s="441"/>
    </row>
    <row r="20162" spans="25:27" x14ac:dyDescent="0.2">
      <c r="Y20162" s="396"/>
      <c r="Z20162" s="396"/>
      <c r="AA20162" s="441"/>
    </row>
    <row r="20163" spans="25:27" x14ac:dyDescent="0.2">
      <c r="Y20163" s="396"/>
      <c r="Z20163" s="396"/>
      <c r="AA20163" s="441"/>
    </row>
    <row r="20164" spans="25:27" x14ac:dyDescent="0.2">
      <c r="Y20164" s="396"/>
      <c r="Z20164" s="396"/>
      <c r="AA20164" s="441"/>
    </row>
    <row r="20165" spans="25:27" x14ac:dyDescent="0.2">
      <c r="Y20165" s="396"/>
      <c r="Z20165" s="396"/>
      <c r="AA20165" s="441"/>
    </row>
    <row r="20166" spans="25:27" x14ac:dyDescent="0.2">
      <c r="Y20166" s="396"/>
      <c r="Z20166" s="396"/>
      <c r="AA20166" s="441"/>
    </row>
    <row r="20167" spans="25:27" x14ac:dyDescent="0.2">
      <c r="Y20167" s="396"/>
      <c r="Z20167" s="396"/>
      <c r="AA20167" s="441"/>
    </row>
    <row r="20168" spans="25:27" x14ac:dyDescent="0.2">
      <c r="Y20168" s="396"/>
      <c r="Z20168" s="396"/>
      <c r="AA20168" s="441"/>
    </row>
    <row r="20169" spans="25:27" x14ac:dyDescent="0.2">
      <c r="Y20169" s="396"/>
      <c r="Z20169" s="396"/>
      <c r="AA20169" s="441"/>
    </row>
    <row r="20170" spans="25:27" x14ac:dyDescent="0.2">
      <c r="Y20170" s="396"/>
      <c r="Z20170" s="396"/>
      <c r="AA20170" s="441"/>
    </row>
    <row r="20171" spans="25:27" x14ac:dyDescent="0.2">
      <c r="Y20171" s="396"/>
      <c r="Z20171" s="396"/>
      <c r="AA20171" s="441"/>
    </row>
    <row r="20172" spans="25:27" x14ac:dyDescent="0.2">
      <c r="Y20172" s="396"/>
      <c r="Z20172" s="396"/>
      <c r="AA20172" s="441"/>
    </row>
    <row r="20173" spans="25:27" x14ac:dyDescent="0.2">
      <c r="Y20173" s="396"/>
      <c r="Z20173" s="396"/>
      <c r="AA20173" s="441"/>
    </row>
    <row r="20174" spans="25:27" x14ac:dyDescent="0.2">
      <c r="Y20174" s="396"/>
      <c r="Z20174" s="396"/>
      <c r="AA20174" s="441"/>
    </row>
    <row r="20175" spans="25:27" x14ac:dyDescent="0.2">
      <c r="Y20175" s="396"/>
      <c r="Z20175" s="396"/>
      <c r="AA20175" s="441"/>
    </row>
    <row r="20176" spans="25:27" x14ac:dyDescent="0.2">
      <c r="Y20176" s="396"/>
      <c r="Z20176" s="396"/>
      <c r="AA20176" s="441"/>
    </row>
    <row r="20177" spans="25:27" x14ac:dyDescent="0.2">
      <c r="Y20177" s="396"/>
      <c r="Z20177" s="396"/>
      <c r="AA20177" s="441"/>
    </row>
    <row r="20178" spans="25:27" x14ac:dyDescent="0.2">
      <c r="Y20178" s="396"/>
      <c r="Z20178" s="396"/>
      <c r="AA20178" s="441"/>
    </row>
    <row r="20179" spans="25:27" x14ac:dyDescent="0.2">
      <c r="Y20179" s="396"/>
      <c r="Z20179" s="396"/>
      <c r="AA20179" s="441"/>
    </row>
    <row r="20180" spans="25:27" x14ac:dyDescent="0.2">
      <c r="Y20180" s="396"/>
      <c r="Z20180" s="396"/>
      <c r="AA20180" s="441"/>
    </row>
    <row r="20181" spans="25:27" x14ac:dyDescent="0.2">
      <c r="Y20181" s="396"/>
      <c r="Z20181" s="396"/>
      <c r="AA20181" s="441"/>
    </row>
    <row r="20182" spans="25:27" x14ac:dyDescent="0.2">
      <c r="Y20182" s="396"/>
      <c r="Z20182" s="396"/>
      <c r="AA20182" s="441"/>
    </row>
    <row r="20183" spans="25:27" x14ac:dyDescent="0.2">
      <c r="Y20183" s="396"/>
      <c r="Z20183" s="396"/>
      <c r="AA20183" s="441"/>
    </row>
    <row r="20184" spans="25:27" x14ac:dyDescent="0.2">
      <c r="Y20184" s="396"/>
      <c r="Z20184" s="396"/>
      <c r="AA20184" s="441"/>
    </row>
    <row r="20185" spans="25:27" x14ac:dyDescent="0.2">
      <c r="Y20185" s="396"/>
      <c r="Z20185" s="396"/>
      <c r="AA20185" s="441"/>
    </row>
    <row r="20186" spans="25:27" x14ac:dyDescent="0.2">
      <c r="Y20186" s="396"/>
      <c r="Z20186" s="396"/>
      <c r="AA20186" s="441"/>
    </row>
    <row r="20187" spans="25:27" x14ac:dyDescent="0.2">
      <c r="Y20187" s="396"/>
      <c r="Z20187" s="396"/>
      <c r="AA20187" s="441"/>
    </row>
    <row r="20188" spans="25:27" x14ac:dyDescent="0.2">
      <c r="Y20188" s="396"/>
      <c r="Z20188" s="396"/>
      <c r="AA20188" s="441"/>
    </row>
    <row r="20189" spans="25:27" x14ac:dyDescent="0.2">
      <c r="Y20189" s="396"/>
      <c r="Z20189" s="396"/>
      <c r="AA20189" s="441"/>
    </row>
    <row r="20190" spans="25:27" x14ac:dyDescent="0.2">
      <c r="Y20190" s="396"/>
      <c r="Z20190" s="396"/>
      <c r="AA20190" s="441"/>
    </row>
    <row r="20191" spans="25:27" x14ac:dyDescent="0.2">
      <c r="Y20191" s="396"/>
      <c r="Z20191" s="396"/>
      <c r="AA20191" s="441"/>
    </row>
    <row r="20192" spans="25:27" x14ac:dyDescent="0.2">
      <c r="Y20192" s="396"/>
      <c r="Z20192" s="396"/>
      <c r="AA20192" s="441"/>
    </row>
    <row r="20193" spans="25:27" x14ac:dyDescent="0.2">
      <c r="Y20193" s="396"/>
      <c r="Z20193" s="396"/>
      <c r="AA20193" s="441"/>
    </row>
    <row r="20194" spans="25:27" x14ac:dyDescent="0.2">
      <c r="Y20194" s="396"/>
      <c r="Z20194" s="396"/>
      <c r="AA20194" s="441"/>
    </row>
    <row r="20195" spans="25:27" x14ac:dyDescent="0.2">
      <c r="Y20195" s="396"/>
      <c r="Z20195" s="396"/>
      <c r="AA20195" s="441"/>
    </row>
    <row r="20196" spans="25:27" x14ac:dyDescent="0.2">
      <c r="Y20196" s="396"/>
      <c r="Z20196" s="396"/>
      <c r="AA20196" s="441"/>
    </row>
    <row r="20197" spans="25:27" x14ac:dyDescent="0.2">
      <c r="Y20197" s="396"/>
      <c r="Z20197" s="396"/>
      <c r="AA20197" s="441"/>
    </row>
    <row r="20198" spans="25:27" x14ac:dyDescent="0.2">
      <c r="Y20198" s="396"/>
      <c r="Z20198" s="396"/>
      <c r="AA20198" s="441"/>
    </row>
    <row r="20199" spans="25:27" x14ac:dyDescent="0.2">
      <c r="Y20199" s="396"/>
      <c r="Z20199" s="396"/>
      <c r="AA20199" s="441"/>
    </row>
    <row r="20200" spans="25:27" x14ac:dyDescent="0.2">
      <c r="Y20200" s="396"/>
      <c r="Z20200" s="396"/>
      <c r="AA20200" s="441"/>
    </row>
    <row r="20201" spans="25:27" x14ac:dyDescent="0.2">
      <c r="Y20201" s="396"/>
      <c r="Z20201" s="396"/>
      <c r="AA20201" s="441"/>
    </row>
    <row r="20202" spans="25:27" x14ac:dyDescent="0.2">
      <c r="Y20202" s="396"/>
      <c r="Z20202" s="396"/>
      <c r="AA20202" s="441"/>
    </row>
    <row r="20203" spans="25:27" x14ac:dyDescent="0.2">
      <c r="Y20203" s="396"/>
      <c r="Z20203" s="396"/>
      <c r="AA20203" s="441"/>
    </row>
    <row r="20204" spans="25:27" x14ac:dyDescent="0.2">
      <c r="Y20204" s="396"/>
      <c r="Z20204" s="396"/>
      <c r="AA20204" s="441"/>
    </row>
    <row r="20205" spans="25:27" x14ac:dyDescent="0.2">
      <c r="Y20205" s="396"/>
      <c r="Z20205" s="396"/>
      <c r="AA20205" s="441"/>
    </row>
    <row r="20206" spans="25:27" x14ac:dyDescent="0.2">
      <c r="Y20206" s="396"/>
      <c r="Z20206" s="396"/>
      <c r="AA20206" s="441"/>
    </row>
    <row r="20207" spans="25:27" x14ac:dyDescent="0.2">
      <c r="Y20207" s="396"/>
      <c r="Z20207" s="396"/>
      <c r="AA20207" s="441"/>
    </row>
    <row r="20208" spans="25:27" x14ac:dyDescent="0.2">
      <c r="Y20208" s="396"/>
      <c r="Z20208" s="396"/>
      <c r="AA20208" s="441"/>
    </row>
    <row r="20209" spans="25:27" x14ac:dyDescent="0.2">
      <c r="Y20209" s="396"/>
      <c r="Z20209" s="396"/>
      <c r="AA20209" s="441"/>
    </row>
    <row r="20210" spans="25:27" x14ac:dyDescent="0.2">
      <c r="Y20210" s="396"/>
      <c r="Z20210" s="396"/>
      <c r="AA20210" s="441"/>
    </row>
    <row r="20211" spans="25:27" x14ac:dyDescent="0.2">
      <c r="Y20211" s="396"/>
      <c r="Z20211" s="396"/>
      <c r="AA20211" s="441"/>
    </row>
    <row r="20212" spans="25:27" x14ac:dyDescent="0.2">
      <c r="Y20212" s="396"/>
      <c r="Z20212" s="396"/>
      <c r="AA20212" s="441"/>
    </row>
    <row r="20213" spans="25:27" x14ac:dyDescent="0.2">
      <c r="Y20213" s="396"/>
      <c r="Z20213" s="396"/>
      <c r="AA20213" s="441"/>
    </row>
    <row r="20214" spans="25:27" x14ac:dyDescent="0.2">
      <c r="Y20214" s="396"/>
      <c r="Z20214" s="396"/>
      <c r="AA20214" s="441"/>
    </row>
    <row r="20215" spans="25:27" x14ac:dyDescent="0.2">
      <c r="Y20215" s="396"/>
      <c r="Z20215" s="396"/>
      <c r="AA20215" s="441"/>
    </row>
    <row r="20216" spans="25:27" x14ac:dyDescent="0.2">
      <c r="Y20216" s="396"/>
      <c r="Z20216" s="396"/>
      <c r="AA20216" s="441"/>
    </row>
    <row r="20217" spans="25:27" x14ac:dyDescent="0.2">
      <c r="Y20217" s="396"/>
      <c r="Z20217" s="396"/>
      <c r="AA20217" s="441"/>
    </row>
    <row r="20218" spans="25:27" x14ac:dyDescent="0.2">
      <c r="Y20218" s="396"/>
      <c r="Z20218" s="396"/>
      <c r="AA20218" s="441"/>
    </row>
    <row r="20219" spans="25:27" x14ac:dyDescent="0.2">
      <c r="Y20219" s="396"/>
      <c r="Z20219" s="396"/>
      <c r="AA20219" s="441"/>
    </row>
    <row r="20220" spans="25:27" x14ac:dyDescent="0.2">
      <c r="Y20220" s="396"/>
      <c r="Z20220" s="396"/>
      <c r="AA20220" s="441"/>
    </row>
    <row r="20221" spans="25:27" x14ac:dyDescent="0.2">
      <c r="Y20221" s="396"/>
      <c r="Z20221" s="396"/>
      <c r="AA20221" s="441"/>
    </row>
    <row r="20222" spans="25:27" x14ac:dyDescent="0.2">
      <c r="Y20222" s="396"/>
      <c r="Z20222" s="396"/>
      <c r="AA20222" s="441"/>
    </row>
    <row r="20223" spans="25:27" x14ac:dyDescent="0.2">
      <c r="Y20223" s="396"/>
      <c r="Z20223" s="396"/>
      <c r="AA20223" s="441"/>
    </row>
    <row r="20224" spans="25:27" x14ac:dyDescent="0.2">
      <c r="Y20224" s="396"/>
      <c r="Z20224" s="396"/>
      <c r="AA20224" s="441"/>
    </row>
    <row r="20225" spans="25:27" x14ac:dyDescent="0.2">
      <c r="Y20225" s="396"/>
      <c r="Z20225" s="396"/>
      <c r="AA20225" s="441"/>
    </row>
    <row r="20226" spans="25:27" x14ac:dyDescent="0.2">
      <c r="Y20226" s="396"/>
      <c r="Z20226" s="396"/>
      <c r="AA20226" s="441"/>
    </row>
    <row r="20227" spans="25:27" x14ac:dyDescent="0.2">
      <c r="Y20227" s="396"/>
      <c r="Z20227" s="396"/>
      <c r="AA20227" s="441"/>
    </row>
    <row r="20228" spans="25:27" x14ac:dyDescent="0.2">
      <c r="Y20228" s="396"/>
      <c r="Z20228" s="396"/>
      <c r="AA20228" s="441"/>
    </row>
    <row r="20229" spans="25:27" x14ac:dyDescent="0.2">
      <c r="Y20229" s="396"/>
      <c r="Z20229" s="396"/>
      <c r="AA20229" s="441"/>
    </row>
    <row r="20230" spans="25:27" x14ac:dyDescent="0.2">
      <c r="Y20230" s="396"/>
      <c r="Z20230" s="396"/>
      <c r="AA20230" s="441"/>
    </row>
    <row r="20231" spans="25:27" x14ac:dyDescent="0.2">
      <c r="Y20231" s="396"/>
      <c r="Z20231" s="396"/>
      <c r="AA20231" s="441"/>
    </row>
    <row r="20232" spans="25:27" x14ac:dyDescent="0.2">
      <c r="Y20232" s="396"/>
      <c r="Z20232" s="396"/>
      <c r="AA20232" s="441"/>
    </row>
    <row r="20233" spans="25:27" x14ac:dyDescent="0.2">
      <c r="Y20233" s="396"/>
      <c r="Z20233" s="396"/>
      <c r="AA20233" s="441"/>
    </row>
    <row r="20234" spans="25:27" x14ac:dyDescent="0.2">
      <c r="Y20234" s="396"/>
      <c r="Z20234" s="396"/>
      <c r="AA20234" s="441"/>
    </row>
    <row r="20235" spans="25:27" x14ac:dyDescent="0.2">
      <c r="Y20235" s="396"/>
      <c r="Z20235" s="396"/>
      <c r="AA20235" s="441"/>
    </row>
    <row r="20236" spans="25:27" x14ac:dyDescent="0.2">
      <c r="Y20236" s="396"/>
      <c r="Z20236" s="396"/>
      <c r="AA20236" s="441"/>
    </row>
    <row r="20237" spans="25:27" x14ac:dyDescent="0.2">
      <c r="Y20237" s="396"/>
      <c r="Z20237" s="396"/>
      <c r="AA20237" s="441"/>
    </row>
    <row r="20238" spans="25:27" x14ac:dyDescent="0.2">
      <c r="Y20238" s="396"/>
      <c r="Z20238" s="396"/>
      <c r="AA20238" s="441"/>
    </row>
    <row r="20239" spans="25:27" x14ac:dyDescent="0.2">
      <c r="Y20239" s="396"/>
      <c r="Z20239" s="396"/>
      <c r="AA20239" s="441"/>
    </row>
    <row r="20240" spans="25:27" x14ac:dyDescent="0.2">
      <c r="Y20240" s="396"/>
      <c r="Z20240" s="396"/>
      <c r="AA20240" s="441"/>
    </row>
    <row r="20241" spans="25:27" x14ac:dyDescent="0.2">
      <c r="Y20241" s="396"/>
      <c r="Z20241" s="396"/>
      <c r="AA20241" s="441"/>
    </row>
    <row r="20242" spans="25:27" x14ac:dyDescent="0.2">
      <c r="Y20242" s="396"/>
      <c r="Z20242" s="396"/>
      <c r="AA20242" s="441"/>
    </row>
    <row r="20243" spans="25:27" x14ac:dyDescent="0.2">
      <c r="Y20243" s="396"/>
      <c r="Z20243" s="396"/>
      <c r="AA20243" s="441"/>
    </row>
    <row r="20244" spans="25:27" x14ac:dyDescent="0.2">
      <c r="Y20244" s="396"/>
      <c r="Z20244" s="396"/>
      <c r="AA20244" s="441"/>
    </row>
    <row r="20245" spans="25:27" x14ac:dyDescent="0.2">
      <c r="Y20245" s="396"/>
      <c r="Z20245" s="396"/>
      <c r="AA20245" s="441"/>
    </row>
    <row r="20246" spans="25:27" x14ac:dyDescent="0.2">
      <c r="Y20246" s="396"/>
      <c r="Z20246" s="396"/>
      <c r="AA20246" s="441"/>
    </row>
    <row r="20247" spans="25:27" x14ac:dyDescent="0.2">
      <c r="Y20247" s="396"/>
      <c r="Z20247" s="396"/>
      <c r="AA20247" s="441"/>
    </row>
    <row r="20248" spans="25:27" x14ac:dyDescent="0.2">
      <c r="Y20248" s="396"/>
      <c r="Z20248" s="396"/>
      <c r="AA20248" s="441"/>
    </row>
    <row r="20249" spans="25:27" x14ac:dyDescent="0.2">
      <c r="Y20249" s="396"/>
      <c r="Z20249" s="396"/>
      <c r="AA20249" s="441"/>
    </row>
    <row r="20250" spans="25:27" x14ac:dyDescent="0.2">
      <c r="Y20250" s="396"/>
      <c r="Z20250" s="396"/>
      <c r="AA20250" s="441"/>
    </row>
    <row r="20251" spans="25:27" x14ac:dyDescent="0.2">
      <c r="Y20251" s="396"/>
      <c r="Z20251" s="396"/>
      <c r="AA20251" s="441"/>
    </row>
    <row r="20252" spans="25:27" x14ac:dyDescent="0.2">
      <c r="Y20252" s="396"/>
      <c r="Z20252" s="396"/>
      <c r="AA20252" s="441"/>
    </row>
    <row r="20253" spans="25:27" x14ac:dyDescent="0.2">
      <c r="Y20253" s="396"/>
      <c r="Z20253" s="396"/>
      <c r="AA20253" s="441"/>
    </row>
    <row r="20254" spans="25:27" x14ac:dyDescent="0.2">
      <c r="Y20254" s="396"/>
      <c r="Z20254" s="396"/>
      <c r="AA20254" s="441"/>
    </row>
    <row r="20255" spans="25:27" x14ac:dyDescent="0.2">
      <c r="Y20255" s="396"/>
      <c r="Z20255" s="396"/>
      <c r="AA20255" s="441"/>
    </row>
    <row r="20256" spans="25:27" x14ac:dyDescent="0.2">
      <c r="Y20256" s="396"/>
      <c r="Z20256" s="396"/>
      <c r="AA20256" s="441"/>
    </row>
    <row r="20257" spans="25:27" x14ac:dyDescent="0.2">
      <c r="Y20257" s="396"/>
      <c r="Z20257" s="396"/>
      <c r="AA20257" s="441"/>
    </row>
    <row r="20258" spans="25:27" x14ac:dyDescent="0.2">
      <c r="Y20258" s="396"/>
      <c r="Z20258" s="396"/>
      <c r="AA20258" s="441"/>
    </row>
    <row r="20259" spans="25:27" x14ac:dyDescent="0.2">
      <c r="Y20259" s="396"/>
      <c r="Z20259" s="396"/>
      <c r="AA20259" s="441"/>
    </row>
    <row r="20260" spans="25:27" x14ac:dyDescent="0.2">
      <c r="Y20260" s="396"/>
      <c r="Z20260" s="396"/>
      <c r="AA20260" s="441"/>
    </row>
    <row r="20261" spans="25:27" x14ac:dyDescent="0.2">
      <c r="Y20261" s="396"/>
      <c r="Z20261" s="396"/>
      <c r="AA20261" s="441"/>
    </row>
    <row r="20262" spans="25:27" x14ac:dyDescent="0.2">
      <c r="Y20262" s="396"/>
      <c r="Z20262" s="396"/>
      <c r="AA20262" s="441"/>
    </row>
    <row r="20263" spans="25:27" x14ac:dyDescent="0.2">
      <c r="Y20263" s="396"/>
      <c r="Z20263" s="396"/>
      <c r="AA20263" s="441"/>
    </row>
    <row r="20264" spans="25:27" x14ac:dyDescent="0.2">
      <c r="Y20264" s="396"/>
      <c r="Z20264" s="396"/>
      <c r="AA20264" s="441"/>
    </row>
    <row r="20265" spans="25:27" x14ac:dyDescent="0.2">
      <c r="Y20265" s="396"/>
      <c r="Z20265" s="396"/>
      <c r="AA20265" s="441"/>
    </row>
    <row r="20266" spans="25:27" x14ac:dyDescent="0.2">
      <c r="Y20266" s="396"/>
      <c r="Z20266" s="396"/>
      <c r="AA20266" s="441"/>
    </row>
    <row r="20267" spans="25:27" x14ac:dyDescent="0.2">
      <c r="Y20267" s="396"/>
      <c r="Z20267" s="396"/>
      <c r="AA20267" s="441"/>
    </row>
    <row r="20268" spans="25:27" x14ac:dyDescent="0.2">
      <c r="Y20268" s="396"/>
      <c r="Z20268" s="396"/>
      <c r="AA20268" s="441"/>
    </row>
    <row r="20269" spans="25:27" x14ac:dyDescent="0.2">
      <c r="Y20269" s="396"/>
      <c r="Z20269" s="396"/>
      <c r="AA20269" s="441"/>
    </row>
    <row r="20270" spans="25:27" x14ac:dyDescent="0.2">
      <c r="Y20270" s="396"/>
      <c r="Z20270" s="396"/>
      <c r="AA20270" s="441"/>
    </row>
    <row r="20271" spans="25:27" x14ac:dyDescent="0.2">
      <c r="Y20271" s="396"/>
      <c r="Z20271" s="396"/>
      <c r="AA20271" s="441"/>
    </row>
    <row r="20272" spans="25:27" x14ac:dyDescent="0.2">
      <c r="Y20272" s="396"/>
      <c r="Z20272" s="396"/>
      <c r="AA20272" s="441"/>
    </row>
    <row r="20273" spans="25:27" x14ac:dyDescent="0.2">
      <c r="Y20273" s="396"/>
      <c r="Z20273" s="396"/>
      <c r="AA20273" s="441"/>
    </row>
    <row r="20274" spans="25:27" x14ac:dyDescent="0.2">
      <c r="Y20274" s="396"/>
      <c r="Z20274" s="396"/>
      <c r="AA20274" s="441"/>
    </row>
    <row r="20275" spans="25:27" x14ac:dyDescent="0.2">
      <c r="Y20275" s="396"/>
      <c r="Z20275" s="396"/>
      <c r="AA20275" s="441"/>
    </row>
    <row r="20276" spans="25:27" x14ac:dyDescent="0.2">
      <c r="Y20276" s="396"/>
      <c r="Z20276" s="396"/>
      <c r="AA20276" s="441"/>
    </row>
    <row r="20277" spans="25:27" x14ac:dyDescent="0.2">
      <c r="Y20277" s="396"/>
      <c r="Z20277" s="396"/>
      <c r="AA20277" s="441"/>
    </row>
    <row r="20278" spans="25:27" x14ac:dyDescent="0.2">
      <c r="Y20278" s="396"/>
      <c r="Z20278" s="396"/>
      <c r="AA20278" s="441"/>
    </row>
    <row r="20279" spans="25:27" x14ac:dyDescent="0.2">
      <c r="Y20279" s="396"/>
      <c r="Z20279" s="396"/>
      <c r="AA20279" s="441"/>
    </row>
    <row r="20280" spans="25:27" x14ac:dyDescent="0.2">
      <c r="Y20280" s="396"/>
      <c r="Z20280" s="396"/>
      <c r="AA20280" s="441"/>
    </row>
    <row r="20281" spans="25:27" x14ac:dyDescent="0.2">
      <c r="Y20281" s="396"/>
      <c r="Z20281" s="396"/>
      <c r="AA20281" s="441"/>
    </row>
    <row r="20282" spans="25:27" x14ac:dyDescent="0.2">
      <c r="Y20282" s="396"/>
      <c r="Z20282" s="396"/>
      <c r="AA20282" s="441"/>
    </row>
    <row r="20283" spans="25:27" x14ac:dyDescent="0.2">
      <c r="Y20283" s="396"/>
      <c r="Z20283" s="396"/>
      <c r="AA20283" s="441"/>
    </row>
    <row r="20284" spans="25:27" x14ac:dyDescent="0.2">
      <c r="Y20284" s="396"/>
      <c r="Z20284" s="396"/>
      <c r="AA20284" s="441"/>
    </row>
    <row r="20285" spans="25:27" x14ac:dyDescent="0.2">
      <c r="Y20285" s="396"/>
      <c r="Z20285" s="396"/>
      <c r="AA20285" s="441"/>
    </row>
    <row r="20286" spans="25:27" x14ac:dyDescent="0.2">
      <c r="Y20286" s="396"/>
      <c r="Z20286" s="396"/>
      <c r="AA20286" s="441"/>
    </row>
    <row r="20287" spans="25:27" x14ac:dyDescent="0.2">
      <c r="Y20287" s="396"/>
      <c r="Z20287" s="396"/>
      <c r="AA20287" s="441"/>
    </row>
    <row r="20288" spans="25:27" x14ac:dyDescent="0.2">
      <c r="Y20288" s="396"/>
      <c r="Z20288" s="396"/>
      <c r="AA20288" s="441"/>
    </row>
    <row r="20289" spans="25:27" x14ac:dyDescent="0.2">
      <c r="Y20289" s="396"/>
      <c r="Z20289" s="396"/>
      <c r="AA20289" s="441"/>
    </row>
    <row r="20290" spans="25:27" x14ac:dyDescent="0.2">
      <c r="Y20290" s="396"/>
      <c r="Z20290" s="396"/>
      <c r="AA20290" s="441"/>
    </row>
    <row r="20291" spans="25:27" x14ac:dyDescent="0.2">
      <c r="Y20291" s="396"/>
      <c r="Z20291" s="396"/>
      <c r="AA20291" s="441"/>
    </row>
    <row r="20292" spans="25:27" x14ac:dyDescent="0.2">
      <c r="Y20292" s="396"/>
      <c r="Z20292" s="396"/>
      <c r="AA20292" s="441"/>
    </row>
    <row r="20293" spans="25:27" x14ac:dyDescent="0.2">
      <c r="Y20293" s="396"/>
      <c r="Z20293" s="396"/>
      <c r="AA20293" s="441"/>
    </row>
    <row r="20294" spans="25:27" x14ac:dyDescent="0.2">
      <c r="Y20294" s="396"/>
      <c r="Z20294" s="396"/>
      <c r="AA20294" s="441"/>
    </row>
    <row r="20295" spans="25:27" x14ac:dyDescent="0.2">
      <c r="Y20295" s="396"/>
      <c r="Z20295" s="396"/>
      <c r="AA20295" s="441"/>
    </row>
    <row r="20296" spans="25:27" x14ac:dyDescent="0.2">
      <c r="Y20296" s="396"/>
      <c r="Z20296" s="396"/>
      <c r="AA20296" s="441"/>
    </row>
    <row r="20297" spans="25:27" x14ac:dyDescent="0.2">
      <c r="Y20297" s="396"/>
      <c r="Z20297" s="396"/>
      <c r="AA20297" s="441"/>
    </row>
    <row r="20298" spans="25:27" x14ac:dyDescent="0.2">
      <c r="Y20298" s="396"/>
      <c r="Z20298" s="396"/>
      <c r="AA20298" s="441"/>
    </row>
    <row r="20299" spans="25:27" x14ac:dyDescent="0.2">
      <c r="Y20299" s="396"/>
      <c r="Z20299" s="396"/>
      <c r="AA20299" s="441"/>
    </row>
    <row r="20300" spans="25:27" x14ac:dyDescent="0.2">
      <c r="Y20300" s="396"/>
      <c r="Z20300" s="396"/>
      <c r="AA20300" s="441"/>
    </row>
    <row r="20301" spans="25:27" x14ac:dyDescent="0.2">
      <c r="Y20301" s="396"/>
      <c r="Z20301" s="396"/>
      <c r="AA20301" s="441"/>
    </row>
    <row r="20302" spans="25:27" x14ac:dyDescent="0.2">
      <c r="Y20302" s="396"/>
      <c r="Z20302" s="396"/>
      <c r="AA20302" s="441"/>
    </row>
    <row r="20303" spans="25:27" x14ac:dyDescent="0.2">
      <c r="Y20303" s="396"/>
      <c r="Z20303" s="396"/>
      <c r="AA20303" s="441"/>
    </row>
    <row r="20304" spans="25:27" x14ac:dyDescent="0.2">
      <c r="Y20304" s="396"/>
      <c r="Z20304" s="396"/>
      <c r="AA20304" s="441"/>
    </row>
    <row r="20305" spans="25:27" x14ac:dyDescent="0.2">
      <c r="Y20305" s="396"/>
      <c r="Z20305" s="396"/>
      <c r="AA20305" s="441"/>
    </row>
    <row r="20306" spans="25:27" x14ac:dyDescent="0.2">
      <c r="Y20306" s="396"/>
      <c r="Z20306" s="396"/>
      <c r="AA20306" s="441"/>
    </row>
    <row r="20307" spans="25:27" x14ac:dyDescent="0.2">
      <c r="Y20307" s="396"/>
      <c r="Z20307" s="396"/>
      <c r="AA20307" s="441"/>
    </row>
    <row r="20308" spans="25:27" x14ac:dyDescent="0.2">
      <c r="Y20308" s="396"/>
      <c r="Z20308" s="396"/>
      <c r="AA20308" s="441"/>
    </row>
    <row r="20309" spans="25:27" x14ac:dyDescent="0.2">
      <c r="Y20309" s="396"/>
      <c r="Z20309" s="396"/>
      <c r="AA20309" s="441"/>
    </row>
    <row r="20310" spans="25:27" x14ac:dyDescent="0.2">
      <c r="Y20310" s="396"/>
      <c r="Z20310" s="396"/>
      <c r="AA20310" s="441"/>
    </row>
    <row r="20311" spans="25:27" x14ac:dyDescent="0.2">
      <c r="Y20311" s="396"/>
      <c r="Z20311" s="396"/>
      <c r="AA20311" s="441"/>
    </row>
    <row r="20312" spans="25:27" x14ac:dyDescent="0.2">
      <c r="Y20312" s="396"/>
      <c r="Z20312" s="396"/>
      <c r="AA20312" s="441"/>
    </row>
    <row r="20313" spans="25:27" x14ac:dyDescent="0.2">
      <c r="Y20313" s="396"/>
      <c r="Z20313" s="396"/>
      <c r="AA20313" s="441"/>
    </row>
    <row r="20314" spans="25:27" x14ac:dyDescent="0.2">
      <c r="Y20314" s="396"/>
      <c r="Z20314" s="396"/>
      <c r="AA20314" s="441"/>
    </row>
    <row r="20315" spans="25:27" x14ac:dyDescent="0.2">
      <c r="Y20315" s="396"/>
      <c r="Z20315" s="396"/>
      <c r="AA20315" s="441"/>
    </row>
    <row r="20316" spans="25:27" x14ac:dyDescent="0.2">
      <c r="Y20316" s="396"/>
      <c r="Z20316" s="396"/>
      <c r="AA20316" s="441"/>
    </row>
    <row r="20317" spans="25:27" x14ac:dyDescent="0.2">
      <c r="Y20317" s="396"/>
      <c r="Z20317" s="396"/>
      <c r="AA20317" s="441"/>
    </row>
    <row r="20318" spans="25:27" x14ac:dyDescent="0.2">
      <c r="Y20318" s="396"/>
      <c r="Z20318" s="396"/>
      <c r="AA20318" s="441"/>
    </row>
    <row r="20319" spans="25:27" x14ac:dyDescent="0.2">
      <c r="Y20319" s="396"/>
      <c r="Z20319" s="396"/>
      <c r="AA20319" s="441"/>
    </row>
    <row r="20320" spans="25:27" x14ac:dyDescent="0.2">
      <c r="Y20320" s="396"/>
      <c r="Z20320" s="396"/>
      <c r="AA20320" s="441"/>
    </row>
    <row r="20321" spans="25:27" x14ac:dyDescent="0.2">
      <c r="Y20321" s="396"/>
      <c r="Z20321" s="396"/>
      <c r="AA20321" s="441"/>
    </row>
    <row r="20322" spans="25:27" x14ac:dyDescent="0.2">
      <c r="Y20322" s="396"/>
      <c r="Z20322" s="396"/>
      <c r="AA20322" s="441"/>
    </row>
    <row r="20323" spans="25:27" x14ac:dyDescent="0.2">
      <c r="Y20323" s="396"/>
      <c r="Z20323" s="396"/>
      <c r="AA20323" s="441"/>
    </row>
    <row r="20324" spans="25:27" x14ac:dyDescent="0.2">
      <c r="Y20324" s="396"/>
      <c r="Z20324" s="396"/>
      <c r="AA20324" s="441"/>
    </row>
    <row r="20325" spans="25:27" x14ac:dyDescent="0.2">
      <c r="Y20325" s="396"/>
      <c r="Z20325" s="396"/>
      <c r="AA20325" s="441"/>
    </row>
    <row r="20326" spans="25:27" x14ac:dyDescent="0.2">
      <c r="Y20326" s="396"/>
      <c r="Z20326" s="396"/>
      <c r="AA20326" s="441"/>
    </row>
    <row r="20327" spans="25:27" x14ac:dyDescent="0.2">
      <c r="Y20327" s="396"/>
      <c r="Z20327" s="396"/>
      <c r="AA20327" s="441"/>
    </row>
    <row r="20328" spans="25:27" x14ac:dyDescent="0.2">
      <c r="Y20328" s="396"/>
      <c r="Z20328" s="396"/>
      <c r="AA20328" s="441"/>
    </row>
    <row r="20329" spans="25:27" x14ac:dyDescent="0.2">
      <c r="Y20329" s="396"/>
      <c r="Z20329" s="396"/>
      <c r="AA20329" s="441"/>
    </row>
    <row r="20330" spans="25:27" x14ac:dyDescent="0.2">
      <c r="Y20330" s="396"/>
      <c r="Z20330" s="396"/>
      <c r="AA20330" s="441"/>
    </row>
    <row r="20331" spans="25:27" x14ac:dyDescent="0.2">
      <c r="Y20331" s="396"/>
      <c r="Z20331" s="396"/>
      <c r="AA20331" s="441"/>
    </row>
    <row r="20332" spans="25:27" x14ac:dyDescent="0.2">
      <c r="Y20332" s="396"/>
      <c r="Z20332" s="396"/>
      <c r="AA20332" s="441"/>
    </row>
    <row r="20333" spans="25:27" x14ac:dyDescent="0.2">
      <c r="Y20333" s="396"/>
      <c r="Z20333" s="396"/>
      <c r="AA20333" s="441"/>
    </row>
    <row r="20334" spans="25:27" x14ac:dyDescent="0.2">
      <c r="Y20334" s="396"/>
      <c r="Z20334" s="396"/>
      <c r="AA20334" s="441"/>
    </row>
    <row r="20335" spans="25:27" x14ac:dyDescent="0.2">
      <c r="Y20335" s="396"/>
      <c r="Z20335" s="396"/>
      <c r="AA20335" s="441"/>
    </row>
    <row r="20336" spans="25:27" x14ac:dyDescent="0.2">
      <c r="Y20336" s="396"/>
      <c r="Z20336" s="396"/>
      <c r="AA20336" s="441"/>
    </row>
    <row r="20337" spans="25:27" x14ac:dyDescent="0.2">
      <c r="Y20337" s="396"/>
      <c r="Z20337" s="396"/>
      <c r="AA20337" s="441"/>
    </row>
    <row r="20338" spans="25:27" x14ac:dyDescent="0.2">
      <c r="Y20338" s="396"/>
      <c r="Z20338" s="396"/>
      <c r="AA20338" s="441"/>
    </row>
    <row r="20339" spans="25:27" x14ac:dyDescent="0.2">
      <c r="Y20339" s="396"/>
      <c r="Z20339" s="396"/>
      <c r="AA20339" s="441"/>
    </row>
    <row r="20340" spans="25:27" x14ac:dyDescent="0.2">
      <c r="Y20340" s="396"/>
      <c r="Z20340" s="396"/>
      <c r="AA20340" s="441"/>
    </row>
    <row r="20341" spans="25:27" x14ac:dyDescent="0.2">
      <c r="Y20341" s="396"/>
      <c r="Z20341" s="396"/>
      <c r="AA20341" s="441"/>
    </row>
    <row r="20342" spans="25:27" x14ac:dyDescent="0.2">
      <c r="Y20342" s="396"/>
      <c r="Z20342" s="396"/>
      <c r="AA20342" s="441"/>
    </row>
    <row r="20343" spans="25:27" x14ac:dyDescent="0.2">
      <c r="Y20343" s="396"/>
      <c r="Z20343" s="396"/>
      <c r="AA20343" s="441"/>
    </row>
    <row r="20344" spans="25:27" x14ac:dyDescent="0.2">
      <c r="Y20344" s="396"/>
      <c r="Z20344" s="396"/>
      <c r="AA20344" s="441"/>
    </row>
    <row r="20345" spans="25:27" x14ac:dyDescent="0.2">
      <c r="Y20345" s="396"/>
      <c r="Z20345" s="396"/>
      <c r="AA20345" s="441"/>
    </row>
    <row r="20346" spans="25:27" x14ac:dyDescent="0.2">
      <c r="Y20346" s="396"/>
      <c r="Z20346" s="396"/>
      <c r="AA20346" s="441"/>
    </row>
    <row r="20347" spans="25:27" x14ac:dyDescent="0.2">
      <c r="Y20347" s="396"/>
      <c r="Z20347" s="396"/>
      <c r="AA20347" s="441"/>
    </row>
    <row r="20348" spans="25:27" x14ac:dyDescent="0.2">
      <c r="Y20348" s="396"/>
      <c r="Z20348" s="396"/>
      <c r="AA20348" s="441"/>
    </row>
    <row r="20349" spans="25:27" x14ac:dyDescent="0.2">
      <c r="Y20349" s="396"/>
      <c r="Z20349" s="396"/>
      <c r="AA20349" s="441"/>
    </row>
    <row r="20350" spans="25:27" x14ac:dyDescent="0.2">
      <c r="Y20350" s="396"/>
      <c r="Z20350" s="396"/>
      <c r="AA20350" s="441"/>
    </row>
    <row r="20351" spans="25:27" x14ac:dyDescent="0.2">
      <c r="Y20351" s="396"/>
      <c r="Z20351" s="396"/>
      <c r="AA20351" s="441"/>
    </row>
    <row r="20352" spans="25:27" x14ac:dyDescent="0.2">
      <c r="Y20352" s="396"/>
      <c r="Z20352" s="396"/>
      <c r="AA20352" s="441"/>
    </row>
    <row r="20353" spans="25:27" x14ac:dyDescent="0.2">
      <c r="Y20353" s="396"/>
      <c r="Z20353" s="396"/>
      <c r="AA20353" s="441"/>
    </row>
    <row r="20354" spans="25:27" x14ac:dyDescent="0.2">
      <c r="Y20354" s="396"/>
      <c r="Z20354" s="396"/>
      <c r="AA20354" s="441"/>
    </row>
    <row r="20355" spans="25:27" x14ac:dyDescent="0.2">
      <c r="Y20355" s="396"/>
      <c r="Z20355" s="396"/>
      <c r="AA20355" s="441"/>
    </row>
    <row r="20356" spans="25:27" x14ac:dyDescent="0.2">
      <c r="Y20356" s="396"/>
      <c r="Z20356" s="396"/>
      <c r="AA20356" s="441"/>
    </row>
    <row r="20357" spans="25:27" x14ac:dyDescent="0.2">
      <c r="Y20357" s="396"/>
      <c r="Z20357" s="396"/>
      <c r="AA20357" s="441"/>
    </row>
    <row r="20358" spans="25:27" x14ac:dyDescent="0.2">
      <c r="Y20358" s="396"/>
      <c r="Z20358" s="396"/>
      <c r="AA20358" s="441"/>
    </row>
    <row r="20359" spans="25:27" x14ac:dyDescent="0.2">
      <c r="Y20359" s="396"/>
      <c r="Z20359" s="396"/>
      <c r="AA20359" s="441"/>
    </row>
    <row r="20360" spans="25:27" x14ac:dyDescent="0.2">
      <c r="Y20360" s="396"/>
      <c r="Z20360" s="396"/>
      <c r="AA20360" s="441"/>
    </row>
    <row r="20361" spans="25:27" x14ac:dyDescent="0.2">
      <c r="Y20361" s="396"/>
      <c r="Z20361" s="396"/>
      <c r="AA20361" s="441"/>
    </row>
    <row r="20362" spans="25:27" x14ac:dyDescent="0.2">
      <c r="Y20362" s="396"/>
      <c r="Z20362" s="396"/>
      <c r="AA20362" s="441"/>
    </row>
    <row r="20363" spans="25:27" x14ac:dyDescent="0.2">
      <c r="Y20363" s="396"/>
      <c r="Z20363" s="396"/>
      <c r="AA20363" s="441"/>
    </row>
    <row r="20364" spans="25:27" x14ac:dyDescent="0.2">
      <c r="Y20364" s="396"/>
      <c r="Z20364" s="396"/>
      <c r="AA20364" s="441"/>
    </row>
    <row r="20365" spans="25:27" x14ac:dyDescent="0.2">
      <c r="Y20365" s="396"/>
      <c r="Z20365" s="396"/>
      <c r="AA20365" s="441"/>
    </row>
    <row r="20366" spans="25:27" x14ac:dyDescent="0.2">
      <c r="Y20366" s="396"/>
      <c r="Z20366" s="396"/>
      <c r="AA20366" s="441"/>
    </row>
    <row r="20367" spans="25:27" x14ac:dyDescent="0.2">
      <c r="Y20367" s="396"/>
      <c r="Z20367" s="396"/>
      <c r="AA20367" s="441"/>
    </row>
    <row r="20368" spans="25:27" x14ac:dyDescent="0.2">
      <c r="Y20368" s="396"/>
      <c r="Z20368" s="396"/>
      <c r="AA20368" s="441"/>
    </row>
    <row r="20369" spans="25:27" x14ac:dyDescent="0.2">
      <c r="Y20369" s="396"/>
      <c r="Z20369" s="396"/>
      <c r="AA20369" s="441"/>
    </row>
    <row r="20370" spans="25:27" x14ac:dyDescent="0.2">
      <c r="Y20370" s="396"/>
      <c r="Z20370" s="396"/>
      <c r="AA20370" s="441"/>
    </row>
    <row r="20371" spans="25:27" x14ac:dyDescent="0.2">
      <c r="Y20371" s="396"/>
      <c r="Z20371" s="396"/>
      <c r="AA20371" s="441"/>
    </row>
    <row r="20372" spans="25:27" x14ac:dyDescent="0.2">
      <c r="Y20372" s="396"/>
      <c r="Z20372" s="396"/>
      <c r="AA20372" s="441"/>
    </row>
    <row r="20373" spans="25:27" x14ac:dyDescent="0.2">
      <c r="Y20373" s="396"/>
      <c r="Z20373" s="396"/>
      <c r="AA20373" s="441"/>
    </row>
    <row r="20374" spans="25:27" x14ac:dyDescent="0.2">
      <c r="Y20374" s="396"/>
      <c r="Z20374" s="396"/>
      <c r="AA20374" s="441"/>
    </row>
    <row r="20375" spans="25:27" x14ac:dyDescent="0.2">
      <c r="Y20375" s="396"/>
      <c r="Z20375" s="396"/>
      <c r="AA20375" s="441"/>
    </row>
    <row r="20376" spans="25:27" x14ac:dyDescent="0.2">
      <c r="Y20376" s="396"/>
      <c r="Z20376" s="396"/>
      <c r="AA20376" s="441"/>
    </row>
    <row r="20377" spans="25:27" x14ac:dyDescent="0.2">
      <c r="Y20377" s="396"/>
      <c r="Z20377" s="396"/>
      <c r="AA20377" s="441"/>
    </row>
    <row r="20378" spans="25:27" x14ac:dyDescent="0.2">
      <c r="Y20378" s="396"/>
      <c r="Z20378" s="396"/>
      <c r="AA20378" s="441"/>
    </row>
    <row r="20379" spans="25:27" x14ac:dyDescent="0.2">
      <c r="Y20379" s="396"/>
      <c r="Z20379" s="396"/>
      <c r="AA20379" s="441"/>
    </row>
    <row r="20380" spans="25:27" x14ac:dyDescent="0.2">
      <c r="Y20380" s="396"/>
      <c r="Z20380" s="396"/>
      <c r="AA20380" s="441"/>
    </row>
    <row r="20381" spans="25:27" x14ac:dyDescent="0.2">
      <c r="Y20381" s="396"/>
      <c r="Z20381" s="396"/>
      <c r="AA20381" s="441"/>
    </row>
    <row r="20382" spans="25:27" x14ac:dyDescent="0.2">
      <c r="Y20382" s="396"/>
      <c r="Z20382" s="396"/>
      <c r="AA20382" s="441"/>
    </row>
    <row r="20383" spans="25:27" x14ac:dyDescent="0.2">
      <c r="Y20383" s="396"/>
      <c r="Z20383" s="396"/>
      <c r="AA20383" s="441"/>
    </row>
    <row r="20384" spans="25:27" x14ac:dyDescent="0.2">
      <c r="Y20384" s="396"/>
      <c r="Z20384" s="396"/>
      <c r="AA20384" s="441"/>
    </row>
    <row r="20385" spans="25:27" x14ac:dyDescent="0.2">
      <c r="Y20385" s="396"/>
      <c r="Z20385" s="396"/>
      <c r="AA20385" s="441"/>
    </row>
    <row r="20386" spans="25:27" x14ac:dyDescent="0.2">
      <c r="Y20386" s="396"/>
      <c r="Z20386" s="396"/>
      <c r="AA20386" s="441"/>
    </row>
    <row r="20387" spans="25:27" x14ac:dyDescent="0.2">
      <c r="Y20387" s="396"/>
      <c r="Z20387" s="396"/>
      <c r="AA20387" s="441"/>
    </row>
    <row r="20388" spans="25:27" x14ac:dyDescent="0.2">
      <c r="Y20388" s="396"/>
      <c r="Z20388" s="396"/>
      <c r="AA20388" s="441"/>
    </row>
    <row r="20389" spans="25:27" x14ac:dyDescent="0.2">
      <c r="Y20389" s="396"/>
      <c r="Z20389" s="396"/>
      <c r="AA20389" s="441"/>
    </row>
    <row r="20390" spans="25:27" x14ac:dyDescent="0.2">
      <c r="Y20390" s="396"/>
      <c r="Z20390" s="396"/>
      <c r="AA20390" s="441"/>
    </row>
    <row r="20391" spans="25:27" x14ac:dyDescent="0.2">
      <c r="Y20391" s="396"/>
      <c r="Z20391" s="396"/>
      <c r="AA20391" s="441"/>
    </row>
    <row r="20392" spans="25:27" x14ac:dyDescent="0.2">
      <c r="Y20392" s="396"/>
      <c r="Z20392" s="396"/>
      <c r="AA20392" s="441"/>
    </row>
    <row r="20393" spans="25:27" x14ac:dyDescent="0.2">
      <c r="Y20393" s="396"/>
      <c r="Z20393" s="396"/>
      <c r="AA20393" s="441"/>
    </row>
    <row r="20394" spans="25:27" x14ac:dyDescent="0.2">
      <c r="Y20394" s="396"/>
      <c r="Z20394" s="396"/>
      <c r="AA20394" s="441"/>
    </row>
    <row r="20395" spans="25:27" x14ac:dyDescent="0.2">
      <c r="Y20395" s="396"/>
      <c r="Z20395" s="396"/>
      <c r="AA20395" s="441"/>
    </row>
    <row r="20396" spans="25:27" x14ac:dyDescent="0.2">
      <c r="Y20396" s="396"/>
      <c r="Z20396" s="396"/>
      <c r="AA20396" s="441"/>
    </row>
    <row r="20397" spans="25:27" x14ac:dyDescent="0.2">
      <c r="Y20397" s="396"/>
      <c r="Z20397" s="396"/>
      <c r="AA20397" s="441"/>
    </row>
    <row r="20398" spans="25:27" x14ac:dyDescent="0.2">
      <c r="Y20398" s="396"/>
      <c r="Z20398" s="396"/>
      <c r="AA20398" s="441"/>
    </row>
    <row r="20399" spans="25:27" x14ac:dyDescent="0.2">
      <c r="Y20399" s="396"/>
      <c r="Z20399" s="396"/>
      <c r="AA20399" s="441"/>
    </row>
    <row r="20400" spans="25:27" x14ac:dyDescent="0.2">
      <c r="Y20400" s="396"/>
      <c r="Z20400" s="396"/>
      <c r="AA20400" s="441"/>
    </row>
    <row r="20401" spans="25:27" x14ac:dyDescent="0.2">
      <c r="Y20401" s="396"/>
      <c r="Z20401" s="396"/>
      <c r="AA20401" s="441"/>
    </row>
    <row r="20402" spans="25:27" x14ac:dyDescent="0.2">
      <c r="Y20402" s="396"/>
      <c r="Z20402" s="396"/>
      <c r="AA20402" s="441"/>
    </row>
    <row r="20403" spans="25:27" x14ac:dyDescent="0.2">
      <c r="Y20403" s="396"/>
      <c r="Z20403" s="396"/>
      <c r="AA20403" s="441"/>
    </row>
    <row r="20404" spans="25:27" x14ac:dyDescent="0.2">
      <c r="Y20404" s="396"/>
      <c r="Z20404" s="396"/>
      <c r="AA20404" s="441"/>
    </row>
    <row r="20405" spans="25:27" x14ac:dyDescent="0.2">
      <c r="Y20405" s="396"/>
      <c r="Z20405" s="396"/>
      <c r="AA20405" s="441"/>
    </row>
    <row r="20406" spans="25:27" x14ac:dyDescent="0.2">
      <c r="Y20406" s="396"/>
      <c r="Z20406" s="396"/>
      <c r="AA20406" s="441"/>
    </row>
    <row r="20407" spans="25:27" x14ac:dyDescent="0.2">
      <c r="Y20407" s="396"/>
      <c r="Z20407" s="396"/>
      <c r="AA20407" s="441"/>
    </row>
    <row r="20408" spans="25:27" x14ac:dyDescent="0.2">
      <c r="Y20408" s="396"/>
      <c r="Z20408" s="396"/>
      <c r="AA20408" s="441"/>
    </row>
    <row r="20409" spans="25:27" x14ac:dyDescent="0.2">
      <c r="Y20409" s="396"/>
      <c r="Z20409" s="396"/>
      <c r="AA20409" s="441"/>
    </row>
    <row r="20410" spans="25:27" x14ac:dyDescent="0.2">
      <c r="Y20410" s="396"/>
      <c r="Z20410" s="396"/>
      <c r="AA20410" s="441"/>
    </row>
    <row r="20411" spans="25:27" x14ac:dyDescent="0.2">
      <c r="Y20411" s="396"/>
      <c r="Z20411" s="396"/>
      <c r="AA20411" s="441"/>
    </row>
    <row r="20412" spans="25:27" x14ac:dyDescent="0.2">
      <c r="Y20412" s="396"/>
      <c r="Z20412" s="396"/>
      <c r="AA20412" s="441"/>
    </row>
    <row r="20413" spans="25:27" x14ac:dyDescent="0.2">
      <c r="Y20413" s="396"/>
      <c r="Z20413" s="396"/>
      <c r="AA20413" s="441"/>
    </row>
    <row r="20414" spans="25:27" x14ac:dyDescent="0.2">
      <c r="Y20414" s="396"/>
      <c r="Z20414" s="396"/>
      <c r="AA20414" s="441"/>
    </row>
    <row r="20415" spans="25:27" x14ac:dyDescent="0.2">
      <c r="Y20415" s="396"/>
      <c r="Z20415" s="396"/>
      <c r="AA20415" s="441"/>
    </row>
    <row r="20416" spans="25:27" x14ac:dyDescent="0.2">
      <c r="Y20416" s="396"/>
      <c r="Z20416" s="396"/>
      <c r="AA20416" s="441"/>
    </row>
    <row r="20417" spans="25:27" x14ac:dyDescent="0.2">
      <c r="Y20417" s="396"/>
      <c r="Z20417" s="396"/>
      <c r="AA20417" s="441"/>
    </row>
    <row r="20418" spans="25:27" x14ac:dyDescent="0.2">
      <c r="Y20418" s="396"/>
      <c r="Z20418" s="396"/>
      <c r="AA20418" s="441"/>
    </row>
    <row r="20419" spans="25:27" x14ac:dyDescent="0.2">
      <c r="Y20419" s="396"/>
      <c r="Z20419" s="396"/>
      <c r="AA20419" s="441"/>
    </row>
    <row r="20420" spans="25:27" x14ac:dyDescent="0.2">
      <c r="Y20420" s="396"/>
      <c r="Z20420" s="396"/>
      <c r="AA20420" s="441"/>
    </row>
    <row r="20421" spans="25:27" x14ac:dyDescent="0.2">
      <c r="Y20421" s="396"/>
      <c r="Z20421" s="396"/>
      <c r="AA20421" s="441"/>
    </row>
    <row r="20422" spans="25:27" x14ac:dyDescent="0.2">
      <c r="Y20422" s="396"/>
      <c r="Z20422" s="396"/>
      <c r="AA20422" s="441"/>
    </row>
    <row r="20423" spans="25:27" x14ac:dyDescent="0.2">
      <c r="Y20423" s="396"/>
      <c r="Z20423" s="396"/>
      <c r="AA20423" s="441"/>
    </row>
    <row r="20424" spans="25:27" x14ac:dyDescent="0.2">
      <c r="Y20424" s="396"/>
      <c r="Z20424" s="396"/>
      <c r="AA20424" s="441"/>
    </row>
    <row r="20425" spans="25:27" x14ac:dyDescent="0.2">
      <c r="Y20425" s="396"/>
      <c r="Z20425" s="396"/>
      <c r="AA20425" s="441"/>
    </row>
    <row r="20426" spans="25:27" x14ac:dyDescent="0.2">
      <c r="Y20426" s="396"/>
      <c r="Z20426" s="396"/>
      <c r="AA20426" s="441"/>
    </row>
    <row r="20427" spans="25:27" x14ac:dyDescent="0.2">
      <c r="Y20427" s="396"/>
      <c r="Z20427" s="396"/>
      <c r="AA20427" s="441"/>
    </row>
    <row r="20428" spans="25:27" x14ac:dyDescent="0.2">
      <c r="Y20428" s="396"/>
      <c r="Z20428" s="396"/>
      <c r="AA20428" s="441"/>
    </row>
    <row r="20429" spans="25:27" x14ac:dyDescent="0.2">
      <c r="Y20429" s="396"/>
      <c r="Z20429" s="396"/>
      <c r="AA20429" s="441"/>
    </row>
    <row r="20430" spans="25:27" x14ac:dyDescent="0.2">
      <c r="Y20430" s="396"/>
      <c r="Z20430" s="396"/>
      <c r="AA20430" s="441"/>
    </row>
    <row r="20431" spans="25:27" x14ac:dyDescent="0.2">
      <c r="Y20431" s="396"/>
      <c r="Z20431" s="396"/>
      <c r="AA20431" s="441"/>
    </row>
    <row r="20432" spans="25:27" x14ac:dyDescent="0.2">
      <c r="Y20432" s="396"/>
      <c r="Z20432" s="396"/>
      <c r="AA20432" s="441"/>
    </row>
    <row r="20433" spans="25:27" x14ac:dyDescent="0.2">
      <c r="Y20433" s="396"/>
      <c r="Z20433" s="396"/>
      <c r="AA20433" s="441"/>
    </row>
    <row r="20434" spans="25:27" x14ac:dyDescent="0.2">
      <c r="Y20434" s="396"/>
      <c r="Z20434" s="396"/>
      <c r="AA20434" s="441"/>
    </row>
    <row r="20435" spans="25:27" x14ac:dyDescent="0.2">
      <c r="Y20435" s="396"/>
      <c r="Z20435" s="396"/>
      <c r="AA20435" s="441"/>
    </row>
    <row r="20436" spans="25:27" x14ac:dyDescent="0.2">
      <c r="Y20436" s="396"/>
      <c r="Z20436" s="396"/>
      <c r="AA20436" s="441"/>
    </row>
    <row r="20437" spans="25:27" x14ac:dyDescent="0.2">
      <c r="Y20437" s="396"/>
      <c r="Z20437" s="396"/>
      <c r="AA20437" s="441"/>
    </row>
    <row r="20438" spans="25:27" x14ac:dyDescent="0.2">
      <c r="Y20438" s="396"/>
      <c r="Z20438" s="396"/>
      <c r="AA20438" s="441"/>
    </row>
    <row r="20439" spans="25:27" x14ac:dyDescent="0.2">
      <c r="Y20439" s="396"/>
      <c r="Z20439" s="396"/>
      <c r="AA20439" s="441"/>
    </row>
    <row r="20440" spans="25:27" x14ac:dyDescent="0.2">
      <c r="Y20440" s="396"/>
      <c r="Z20440" s="396"/>
      <c r="AA20440" s="441"/>
    </row>
    <row r="20441" spans="25:27" x14ac:dyDescent="0.2">
      <c r="Y20441" s="396"/>
      <c r="Z20441" s="396"/>
      <c r="AA20441" s="441"/>
    </row>
    <row r="20442" spans="25:27" x14ac:dyDescent="0.2">
      <c r="Y20442" s="396"/>
      <c r="Z20442" s="396"/>
      <c r="AA20442" s="441"/>
    </row>
    <row r="20443" spans="25:27" x14ac:dyDescent="0.2">
      <c r="Y20443" s="396"/>
      <c r="Z20443" s="396"/>
      <c r="AA20443" s="441"/>
    </row>
    <row r="20444" spans="25:27" x14ac:dyDescent="0.2">
      <c r="Y20444" s="396"/>
      <c r="Z20444" s="396"/>
      <c r="AA20444" s="441"/>
    </row>
    <row r="20445" spans="25:27" x14ac:dyDescent="0.2">
      <c r="Y20445" s="396"/>
      <c r="Z20445" s="396"/>
      <c r="AA20445" s="441"/>
    </row>
    <row r="20446" spans="25:27" x14ac:dyDescent="0.2">
      <c r="Y20446" s="396"/>
      <c r="Z20446" s="396"/>
      <c r="AA20446" s="441"/>
    </row>
    <row r="20447" spans="25:27" x14ac:dyDescent="0.2">
      <c r="Y20447" s="396"/>
      <c r="Z20447" s="396"/>
      <c r="AA20447" s="441"/>
    </row>
    <row r="20448" spans="25:27" x14ac:dyDescent="0.2">
      <c r="Y20448" s="396"/>
      <c r="Z20448" s="396"/>
      <c r="AA20448" s="441"/>
    </row>
    <row r="20449" spans="25:27" x14ac:dyDescent="0.2">
      <c r="Y20449" s="396"/>
      <c r="Z20449" s="396"/>
      <c r="AA20449" s="441"/>
    </row>
    <row r="20450" spans="25:27" x14ac:dyDescent="0.2">
      <c r="Y20450" s="396"/>
      <c r="Z20450" s="396"/>
      <c r="AA20450" s="441"/>
    </row>
    <row r="20451" spans="25:27" x14ac:dyDescent="0.2">
      <c r="Y20451" s="396"/>
      <c r="Z20451" s="396"/>
      <c r="AA20451" s="441"/>
    </row>
    <row r="20452" spans="25:27" x14ac:dyDescent="0.2">
      <c r="Y20452" s="396"/>
      <c r="Z20452" s="396"/>
      <c r="AA20452" s="441"/>
    </row>
    <row r="20453" spans="25:27" x14ac:dyDescent="0.2">
      <c r="Y20453" s="396"/>
      <c r="Z20453" s="396"/>
      <c r="AA20453" s="441"/>
    </row>
    <row r="20454" spans="25:27" x14ac:dyDescent="0.2">
      <c r="Y20454" s="396"/>
      <c r="Z20454" s="396"/>
      <c r="AA20454" s="441"/>
    </row>
    <row r="20455" spans="25:27" x14ac:dyDescent="0.2">
      <c r="Y20455" s="396"/>
      <c r="Z20455" s="396"/>
      <c r="AA20455" s="441"/>
    </row>
    <row r="20456" spans="25:27" x14ac:dyDescent="0.2">
      <c r="Y20456" s="396"/>
      <c r="Z20456" s="396"/>
      <c r="AA20456" s="441"/>
    </row>
    <row r="20457" spans="25:27" x14ac:dyDescent="0.2">
      <c r="Y20457" s="396"/>
      <c r="Z20457" s="396"/>
      <c r="AA20457" s="441"/>
    </row>
    <row r="20458" spans="25:27" x14ac:dyDescent="0.2">
      <c r="Y20458" s="396"/>
      <c r="Z20458" s="396"/>
      <c r="AA20458" s="441"/>
    </row>
    <row r="20459" spans="25:27" x14ac:dyDescent="0.2">
      <c r="Y20459" s="396"/>
      <c r="Z20459" s="396"/>
      <c r="AA20459" s="441"/>
    </row>
    <row r="20460" spans="25:27" x14ac:dyDescent="0.2">
      <c r="Y20460" s="396"/>
      <c r="Z20460" s="396"/>
      <c r="AA20460" s="441"/>
    </row>
    <row r="20461" spans="25:27" x14ac:dyDescent="0.2">
      <c r="Y20461" s="396"/>
      <c r="Z20461" s="396"/>
      <c r="AA20461" s="441"/>
    </row>
    <row r="20462" spans="25:27" x14ac:dyDescent="0.2">
      <c r="Y20462" s="396"/>
      <c r="Z20462" s="396"/>
      <c r="AA20462" s="441"/>
    </row>
    <row r="20463" spans="25:27" x14ac:dyDescent="0.2">
      <c r="Y20463" s="396"/>
      <c r="Z20463" s="396"/>
      <c r="AA20463" s="441"/>
    </row>
    <row r="20464" spans="25:27" x14ac:dyDescent="0.2">
      <c r="Y20464" s="396"/>
      <c r="Z20464" s="396"/>
      <c r="AA20464" s="441"/>
    </row>
    <row r="20465" spans="25:27" x14ac:dyDescent="0.2">
      <c r="Y20465" s="396"/>
      <c r="Z20465" s="396"/>
      <c r="AA20465" s="441"/>
    </row>
    <row r="20466" spans="25:27" x14ac:dyDescent="0.2">
      <c r="Y20466" s="396"/>
      <c r="Z20466" s="396"/>
      <c r="AA20466" s="441"/>
    </row>
    <row r="20467" spans="25:27" x14ac:dyDescent="0.2">
      <c r="Y20467" s="396"/>
      <c r="Z20467" s="396"/>
      <c r="AA20467" s="441"/>
    </row>
    <row r="20468" spans="25:27" x14ac:dyDescent="0.2">
      <c r="Y20468" s="396"/>
      <c r="Z20468" s="396"/>
      <c r="AA20468" s="441"/>
    </row>
    <row r="20469" spans="25:27" x14ac:dyDescent="0.2">
      <c r="Y20469" s="396"/>
      <c r="Z20469" s="396"/>
      <c r="AA20469" s="441"/>
    </row>
    <row r="20470" spans="25:27" x14ac:dyDescent="0.2">
      <c r="Y20470" s="396"/>
      <c r="Z20470" s="396"/>
      <c r="AA20470" s="441"/>
    </row>
    <row r="20471" spans="25:27" x14ac:dyDescent="0.2">
      <c r="Y20471" s="396"/>
      <c r="Z20471" s="396"/>
      <c r="AA20471" s="441"/>
    </row>
    <row r="20472" spans="25:27" x14ac:dyDescent="0.2">
      <c r="Y20472" s="396"/>
      <c r="Z20472" s="396"/>
      <c r="AA20472" s="441"/>
    </row>
    <row r="20473" spans="25:27" x14ac:dyDescent="0.2">
      <c r="Y20473" s="396"/>
      <c r="Z20473" s="396"/>
      <c r="AA20473" s="441"/>
    </row>
    <row r="20474" spans="25:27" x14ac:dyDescent="0.2">
      <c r="Y20474" s="396"/>
      <c r="Z20474" s="396"/>
      <c r="AA20474" s="441"/>
    </row>
    <row r="20475" spans="25:27" x14ac:dyDescent="0.2">
      <c r="Y20475" s="396"/>
      <c r="Z20475" s="396"/>
      <c r="AA20475" s="441"/>
    </row>
    <row r="20476" spans="25:27" x14ac:dyDescent="0.2">
      <c r="Y20476" s="396"/>
      <c r="Z20476" s="396"/>
      <c r="AA20476" s="441"/>
    </row>
    <row r="20477" spans="25:27" x14ac:dyDescent="0.2">
      <c r="Y20477" s="396"/>
      <c r="Z20477" s="396"/>
      <c r="AA20477" s="441"/>
    </row>
    <row r="20478" spans="25:27" x14ac:dyDescent="0.2">
      <c r="Y20478" s="396"/>
      <c r="Z20478" s="396"/>
      <c r="AA20478" s="441"/>
    </row>
    <row r="20479" spans="25:27" x14ac:dyDescent="0.2">
      <c r="Y20479" s="396"/>
      <c r="Z20479" s="396"/>
      <c r="AA20479" s="441"/>
    </row>
    <row r="20480" spans="25:27" x14ac:dyDescent="0.2">
      <c r="Y20480" s="396"/>
      <c r="Z20480" s="396"/>
      <c r="AA20480" s="441"/>
    </row>
    <row r="20481" spans="25:27" x14ac:dyDescent="0.2">
      <c r="Y20481" s="396"/>
      <c r="Z20481" s="396"/>
      <c r="AA20481" s="441"/>
    </row>
    <row r="20482" spans="25:27" x14ac:dyDescent="0.2">
      <c r="Y20482" s="396"/>
      <c r="Z20482" s="396"/>
      <c r="AA20482" s="441"/>
    </row>
    <row r="20483" spans="25:27" x14ac:dyDescent="0.2">
      <c r="Y20483" s="396"/>
      <c r="Z20483" s="396"/>
      <c r="AA20483" s="441"/>
    </row>
    <row r="20484" spans="25:27" x14ac:dyDescent="0.2">
      <c r="Y20484" s="396"/>
      <c r="Z20484" s="396"/>
      <c r="AA20484" s="441"/>
    </row>
    <row r="20485" spans="25:27" x14ac:dyDescent="0.2">
      <c r="Y20485" s="396"/>
      <c r="Z20485" s="396"/>
      <c r="AA20485" s="441"/>
    </row>
    <row r="20486" spans="25:27" x14ac:dyDescent="0.2">
      <c r="Y20486" s="396"/>
      <c r="Z20486" s="396"/>
      <c r="AA20486" s="441"/>
    </row>
    <row r="20487" spans="25:27" x14ac:dyDescent="0.2">
      <c r="Y20487" s="396"/>
      <c r="Z20487" s="396"/>
      <c r="AA20487" s="441"/>
    </row>
    <row r="20488" spans="25:27" x14ac:dyDescent="0.2">
      <c r="Y20488" s="396"/>
      <c r="Z20488" s="396"/>
      <c r="AA20488" s="441"/>
    </row>
    <row r="20489" spans="25:27" x14ac:dyDescent="0.2">
      <c r="Y20489" s="396"/>
      <c r="Z20489" s="396"/>
      <c r="AA20489" s="441"/>
    </row>
    <row r="20490" spans="25:27" x14ac:dyDescent="0.2">
      <c r="Y20490" s="396"/>
      <c r="Z20490" s="396"/>
      <c r="AA20490" s="441"/>
    </row>
    <row r="20491" spans="25:27" x14ac:dyDescent="0.2">
      <c r="Y20491" s="396"/>
      <c r="Z20491" s="396"/>
      <c r="AA20491" s="441"/>
    </row>
    <row r="20492" spans="25:27" x14ac:dyDescent="0.2">
      <c r="Y20492" s="396"/>
      <c r="Z20492" s="396"/>
      <c r="AA20492" s="441"/>
    </row>
    <row r="20493" spans="25:27" x14ac:dyDescent="0.2">
      <c r="Y20493" s="396"/>
      <c r="Z20493" s="396"/>
      <c r="AA20493" s="441"/>
    </row>
    <row r="20494" spans="25:27" x14ac:dyDescent="0.2">
      <c r="Y20494" s="396"/>
      <c r="Z20494" s="396"/>
      <c r="AA20494" s="441"/>
    </row>
    <row r="20495" spans="25:27" x14ac:dyDescent="0.2">
      <c r="Y20495" s="396"/>
      <c r="Z20495" s="396"/>
      <c r="AA20495" s="441"/>
    </row>
    <row r="20496" spans="25:27" x14ac:dyDescent="0.2">
      <c r="Y20496" s="396"/>
      <c r="Z20496" s="396"/>
      <c r="AA20496" s="441"/>
    </row>
    <row r="20497" spans="25:27" x14ac:dyDescent="0.2">
      <c r="Y20497" s="396"/>
      <c r="Z20497" s="396"/>
      <c r="AA20497" s="441"/>
    </row>
    <row r="20498" spans="25:27" x14ac:dyDescent="0.2">
      <c r="Y20498" s="396"/>
      <c r="Z20498" s="396"/>
      <c r="AA20498" s="441"/>
    </row>
    <row r="20499" spans="25:27" x14ac:dyDescent="0.2">
      <c r="Y20499" s="396"/>
      <c r="Z20499" s="396"/>
      <c r="AA20499" s="441"/>
    </row>
    <row r="20500" spans="25:27" x14ac:dyDescent="0.2">
      <c r="Y20500" s="396"/>
      <c r="Z20500" s="396"/>
      <c r="AA20500" s="441"/>
    </row>
    <row r="20501" spans="25:27" x14ac:dyDescent="0.2">
      <c r="Y20501" s="396"/>
      <c r="Z20501" s="396"/>
      <c r="AA20501" s="441"/>
    </row>
    <row r="20502" spans="25:27" x14ac:dyDescent="0.2">
      <c r="Y20502" s="396"/>
      <c r="Z20502" s="396"/>
      <c r="AA20502" s="441"/>
    </row>
    <row r="20503" spans="25:27" x14ac:dyDescent="0.2">
      <c r="Y20503" s="396"/>
      <c r="Z20503" s="396"/>
      <c r="AA20503" s="441"/>
    </row>
    <row r="20504" spans="25:27" x14ac:dyDescent="0.2">
      <c r="Y20504" s="396"/>
      <c r="Z20504" s="396"/>
      <c r="AA20504" s="441"/>
    </row>
    <row r="20505" spans="25:27" x14ac:dyDescent="0.2">
      <c r="Y20505" s="396"/>
      <c r="Z20505" s="396"/>
      <c r="AA20505" s="441"/>
    </row>
    <row r="20506" spans="25:27" x14ac:dyDescent="0.2">
      <c r="Y20506" s="396"/>
      <c r="Z20506" s="396"/>
      <c r="AA20506" s="441"/>
    </row>
    <row r="20507" spans="25:27" x14ac:dyDescent="0.2">
      <c r="Y20507" s="396"/>
      <c r="Z20507" s="396"/>
      <c r="AA20507" s="441"/>
    </row>
    <row r="20508" spans="25:27" x14ac:dyDescent="0.2">
      <c r="Y20508" s="396"/>
      <c r="Z20508" s="396"/>
      <c r="AA20508" s="441"/>
    </row>
    <row r="20509" spans="25:27" x14ac:dyDescent="0.2">
      <c r="Y20509" s="396"/>
      <c r="Z20509" s="396"/>
      <c r="AA20509" s="441"/>
    </row>
    <row r="20510" spans="25:27" x14ac:dyDescent="0.2">
      <c r="Y20510" s="396"/>
      <c r="Z20510" s="396"/>
      <c r="AA20510" s="441"/>
    </row>
    <row r="20511" spans="25:27" x14ac:dyDescent="0.2">
      <c r="Y20511" s="396"/>
      <c r="Z20511" s="396"/>
      <c r="AA20511" s="441"/>
    </row>
    <row r="20512" spans="25:27" x14ac:dyDescent="0.2">
      <c r="Y20512" s="396"/>
      <c r="Z20512" s="396"/>
      <c r="AA20512" s="441"/>
    </row>
    <row r="20513" spans="25:27" x14ac:dyDescent="0.2">
      <c r="Y20513" s="396"/>
      <c r="Z20513" s="396"/>
      <c r="AA20513" s="441"/>
    </row>
    <row r="20514" spans="25:27" x14ac:dyDescent="0.2">
      <c r="Y20514" s="396"/>
      <c r="Z20514" s="396"/>
      <c r="AA20514" s="441"/>
    </row>
    <row r="20515" spans="25:27" x14ac:dyDescent="0.2">
      <c r="Y20515" s="396"/>
      <c r="Z20515" s="396"/>
      <c r="AA20515" s="441"/>
    </row>
    <row r="20516" spans="25:27" x14ac:dyDescent="0.2">
      <c r="Y20516" s="396"/>
      <c r="Z20516" s="396"/>
      <c r="AA20516" s="441"/>
    </row>
    <row r="20517" spans="25:27" x14ac:dyDescent="0.2">
      <c r="Y20517" s="396"/>
      <c r="Z20517" s="396"/>
      <c r="AA20517" s="441"/>
    </row>
    <row r="20518" spans="25:27" x14ac:dyDescent="0.2">
      <c r="Y20518" s="396"/>
      <c r="Z20518" s="396"/>
      <c r="AA20518" s="441"/>
    </row>
    <row r="20519" spans="25:27" x14ac:dyDescent="0.2">
      <c r="Y20519" s="396"/>
      <c r="Z20519" s="396"/>
      <c r="AA20519" s="441"/>
    </row>
    <row r="20520" spans="25:27" x14ac:dyDescent="0.2">
      <c r="Y20520" s="396"/>
      <c r="Z20520" s="396"/>
      <c r="AA20520" s="441"/>
    </row>
    <row r="20521" spans="25:27" x14ac:dyDescent="0.2">
      <c r="Y20521" s="396"/>
      <c r="Z20521" s="396"/>
      <c r="AA20521" s="441"/>
    </row>
    <row r="20522" spans="25:27" x14ac:dyDescent="0.2">
      <c r="Y20522" s="396"/>
      <c r="Z20522" s="396"/>
      <c r="AA20522" s="441"/>
    </row>
    <row r="20523" spans="25:27" x14ac:dyDescent="0.2">
      <c r="Y20523" s="396"/>
      <c r="Z20523" s="396"/>
      <c r="AA20523" s="441"/>
    </row>
    <row r="20524" spans="25:27" x14ac:dyDescent="0.2">
      <c r="Y20524" s="396"/>
      <c r="Z20524" s="396"/>
      <c r="AA20524" s="441"/>
    </row>
    <row r="20525" spans="25:27" x14ac:dyDescent="0.2">
      <c r="Y20525" s="396"/>
      <c r="Z20525" s="396"/>
      <c r="AA20525" s="441"/>
    </row>
    <row r="20526" spans="25:27" x14ac:dyDescent="0.2">
      <c r="Y20526" s="396"/>
      <c r="Z20526" s="396"/>
      <c r="AA20526" s="441"/>
    </row>
    <row r="20527" spans="25:27" x14ac:dyDescent="0.2">
      <c r="Y20527" s="396"/>
      <c r="Z20527" s="396"/>
      <c r="AA20527" s="441"/>
    </row>
    <row r="20528" spans="25:27" x14ac:dyDescent="0.2">
      <c r="Y20528" s="396"/>
      <c r="Z20528" s="396"/>
      <c r="AA20528" s="441"/>
    </row>
    <row r="20529" spans="25:27" x14ac:dyDescent="0.2">
      <c r="Y20529" s="396"/>
      <c r="Z20529" s="396"/>
      <c r="AA20529" s="441"/>
    </row>
    <row r="20530" spans="25:27" x14ac:dyDescent="0.2">
      <c r="Y20530" s="396"/>
      <c r="Z20530" s="396"/>
      <c r="AA20530" s="441"/>
    </row>
    <row r="20531" spans="25:27" x14ac:dyDescent="0.2">
      <c r="Y20531" s="396"/>
      <c r="Z20531" s="396"/>
      <c r="AA20531" s="441"/>
    </row>
    <row r="20532" spans="25:27" x14ac:dyDescent="0.2">
      <c r="Y20532" s="396"/>
      <c r="Z20532" s="396"/>
      <c r="AA20532" s="441"/>
    </row>
    <row r="20533" spans="25:27" x14ac:dyDescent="0.2">
      <c r="Y20533" s="396"/>
      <c r="Z20533" s="396"/>
      <c r="AA20533" s="441"/>
    </row>
    <row r="20534" spans="25:27" x14ac:dyDescent="0.2">
      <c r="Y20534" s="396"/>
      <c r="Z20534" s="396"/>
      <c r="AA20534" s="441"/>
    </row>
    <row r="20535" spans="25:27" x14ac:dyDescent="0.2">
      <c r="Y20535" s="396"/>
      <c r="Z20535" s="396"/>
      <c r="AA20535" s="441"/>
    </row>
    <row r="20536" spans="25:27" x14ac:dyDescent="0.2">
      <c r="Y20536" s="396"/>
      <c r="Z20536" s="396"/>
      <c r="AA20536" s="441"/>
    </row>
    <row r="20537" spans="25:27" x14ac:dyDescent="0.2">
      <c r="Y20537" s="396"/>
      <c r="Z20537" s="396"/>
      <c r="AA20537" s="441"/>
    </row>
    <row r="20538" spans="25:27" x14ac:dyDescent="0.2">
      <c r="Y20538" s="396"/>
      <c r="Z20538" s="396"/>
      <c r="AA20538" s="441"/>
    </row>
    <row r="20539" spans="25:27" x14ac:dyDescent="0.2">
      <c r="Y20539" s="396"/>
      <c r="Z20539" s="396"/>
      <c r="AA20539" s="441"/>
    </row>
    <row r="20540" spans="25:27" x14ac:dyDescent="0.2">
      <c r="Y20540" s="396"/>
      <c r="Z20540" s="396"/>
      <c r="AA20540" s="441"/>
    </row>
    <row r="20541" spans="25:27" x14ac:dyDescent="0.2">
      <c r="Y20541" s="396"/>
      <c r="Z20541" s="396"/>
      <c r="AA20541" s="441"/>
    </row>
    <row r="20542" spans="25:27" x14ac:dyDescent="0.2">
      <c r="Y20542" s="396"/>
      <c r="Z20542" s="396"/>
      <c r="AA20542" s="441"/>
    </row>
    <row r="20543" spans="25:27" x14ac:dyDescent="0.2">
      <c r="Y20543" s="396"/>
      <c r="Z20543" s="396"/>
      <c r="AA20543" s="441"/>
    </row>
    <row r="20544" spans="25:27" x14ac:dyDescent="0.2">
      <c r="Y20544" s="396"/>
      <c r="Z20544" s="396"/>
      <c r="AA20544" s="441"/>
    </row>
    <row r="20545" spans="25:27" x14ac:dyDescent="0.2">
      <c r="Y20545" s="396"/>
      <c r="Z20545" s="396"/>
      <c r="AA20545" s="441"/>
    </row>
    <row r="20546" spans="25:27" x14ac:dyDescent="0.2">
      <c r="Y20546" s="396"/>
      <c r="Z20546" s="396"/>
      <c r="AA20546" s="441"/>
    </row>
    <row r="20547" spans="25:27" x14ac:dyDescent="0.2">
      <c r="Y20547" s="396"/>
      <c r="Z20547" s="396"/>
      <c r="AA20547" s="441"/>
    </row>
    <row r="20548" spans="25:27" x14ac:dyDescent="0.2">
      <c r="Y20548" s="396"/>
      <c r="Z20548" s="396"/>
      <c r="AA20548" s="441"/>
    </row>
    <row r="20549" spans="25:27" x14ac:dyDescent="0.2">
      <c r="Y20549" s="396"/>
      <c r="Z20549" s="396"/>
      <c r="AA20549" s="441"/>
    </row>
    <row r="20550" spans="25:27" x14ac:dyDescent="0.2">
      <c r="Y20550" s="396"/>
      <c r="Z20550" s="396"/>
      <c r="AA20550" s="441"/>
    </row>
    <row r="20551" spans="25:27" x14ac:dyDescent="0.2">
      <c r="Y20551" s="396"/>
      <c r="Z20551" s="396"/>
      <c r="AA20551" s="441"/>
    </row>
    <row r="20552" spans="25:27" x14ac:dyDescent="0.2">
      <c r="Y20552" s="396"/>
      <c r="Z20552" s="396"/>
      <c r="AA20552" s="441"/>
    </row>
    <row r="20553" spans="25:27" x14ac:dyDescent="0.2">
      <c r="Y20553" s="396"/>
      <c r="Z20553" s="396"/>
      <c r="AA20553" s="441"/>
    </row>
    <row r="20554" spans="25:27" x14ac:dyDescent="0.2">
      <c r="Y20554" s="396"/>
      <c r="Z20554" s="396"/>
      <c r="AA20554" s="441"/>
    </row>
    <row r="20555" spans="25:27" x14ac:dyDescent="0.2">
      <c r="Y20555" s="396"/>
      <c r="Z20555" s="396"/>
      <c r="AA20555" s="441"/>
    </row>
    <row r="20556" spans="25:27" x14ac:dyDescent="0.2">
      <c r="Y20556" s="396"/>
      <c r="Z20556" s="396"/>
      <c r="AA20556" s="441"/>
    </row>
    <row r="20557" spans="25:27" x14ac:dyDescent="0.2">
      <c r="Y20557" s="396"/>
      <c r="Z20557" s="396"/>
      <c r="AA20557" s="441"/>
    </row>
    <row r="20558" spans="25:27" x14ac:dyDescent="0.2">
      <c r="Y20558" s="396"/>
      <c r="Z20558" s="396"/>
      <c r="AA20558" s="441"/>
    </row>
    <row r="20559" spans="25:27" x14ac:dyDescent="0.2">
      <c r="Y20559" s="396"/>
      <c r="Z20559" s="396"/>
      <c r="AA20559" s="441"/>
    </row>
    <row r="20560" spans="25:27" x14ac:dyDescent="0.2">
      <c r="Y20560" s="396"/>
      <c r="Z20560" s="396"/>
      <c r="AA20560" s="441"/>
    </row>
    <row r="20561" spans="25:27" x14ac:dyDescent="0.2">
      <c r="Y20561" s="396"/>
      <c r="Z20561" s="396"/>
      <c r="AA20561" s="441"/>
    </row>
    <row r="20562" spans="25:27" x14ac:dyDescent="0.2">
      <c r="Y20562" s="396"/>
      <c r="Z20562" s="396"/>
      <c r="AA20562" s="441"/>
    </row>
    <row r="20563" spans="25:27" x14ac:dyDescent="0.2">
      <c r="Y20563" s="396"/>
      <c r="Z20563" s="396"/>
      <c r="AA20563" s="441"/>
    </row>
    <row r="20564" spans="25:27" x14ac:dyDescent="0.2">
      <c r="Y20564" s="396"/>
      <c r="Z20564" s="396"/>
      <c r="AA20564" s="441"/>
    </row>
    <row r="20565" spans="25:27" x14ac:dyDescent="0.2">
      <c r="Y20565" s="396"/>
      <c r="Z20565" s="396"/>
      <c r="AA20565" s="441"/>
    </row>
    <row r="20566" spans="25:27" x14ac:dyDescent="0.2">
      <c r="Y20566" s="396"/>
      <c r="Z20566" s="396"/>
      <c r="AA20566" s="441"/>
    </row>
    <row r="20567" spans="25:27" x14ac:dyDescent="0.2">
      <c r="Y20567" s="396"/>
      <c r="Z20567" s="396"/>
      <c r="AA20567" s="441"/>
    </row>
    <row r="20568" spans="25:27" x14ac:dyDescent="0.2">
      <c r="Y20568" s="396"/>
      <c r="Z20568" s="396"/>
      <c r="AA20568" s="441"/>
    </row>
    <row r="20569" spans="25:27" x14ac:dyDescent="0.2">
      <c r="Y20569" s="396"/>
      <c r="Z20569" s="396"/>
      <c r="AA20569" s="441"/>
    </row>
    <row r="20570" spans="25:27" x14ac:dyDescent="0.2">
      <c r="Y20570" s="396"/>
      <c r="Z20570" s="396"/>
      <c r="AA20570" s="441"/>
    </row>
    <row r="20571" spans="25:27" x14ac:dyDescent="0.2">
      <c r="Y20571" s="396"/>
      <c r="Z20571" s="396"/>
      <c r="AA20571" s="441"/>
    </row>
    <row r="20572" spans="25:27" x14ac:dyDescent="0.2">
      <c r="Y20572" s="396"/>
      <c r="Z20572" s="396"/>
      <c r="AA20572" s="441"/>
    </row>
    <row r="20573" spans="25:27" x14ac:dyDescent="0.2">
      <c r="Y20573" s="396"/>
      <c r="Z20573" s="396"/>
      <c r="AA20573" s="441"/>
    </row>
    <row r="20574" spans="25:27" x14ac:dyDescent="0.2">
      <c r="Y20574" s="396"/>
      <c r="Z20574" s="396"/>
      <c r="AA20574" s="441"/>
    </row>
    <row r="20575" spans="25:27" x14ac:dyDescent="0.2">
      <c r="Y20575" s="396"/>
      <c r="Z20575" s="396"/>
      <c r="AA20575" s="441"/>
    </row>
    <row r="20576" spans="25:27" x14ac:dyDescent="0.2">
      <c r="Y20576" s="396"/>
      <c r="Z20576" s="396"/>
      <c r="AA20576" s="441"/>
    </row>
    <row r="20577" spans="25:27" x14ac:dyDescent="0.2">
      <c r="Y20577" s="396"/>
      <c r="Z20577" s="396"/>
      <c r="AA20577" s="441"/>
    </row>
    <row r="20578" spans="25:27" x14ac:dyDescent="0.2">
      <c r="Y20578" s="396"/>
      <c r="Z20578" s="396"/>
      <c r="AA20578" s="441"/>
    </row>
    <row r="20579" spans="25:27" x14ac:dyDescent="0.2">
      <c r="Y20579" s="396"/>
      <c r="Z20579" s="396"/>
      <c r="AA20579" s="441"/>
    </row>
    <row r="20580" spans="25:27" x14ac:dyDescent="0.2">
      <c r="Y20580" s="396"/>
      <c r="Z20580" s="396"/>
      <c r="AA20580" s="441"/>
    </row>
    <row r="20581" spans="25:27" x14ac:dyDescent="0.2">
      <c r="Y20581" s="396"/>
      <c r="Z20581" s="396"/>
      <c r="AA20581" s="441"/>
    </row>
    <row r="20582" spans="25:27" x14ac:dyDescent="0.2">
      <c r="Y20582" s="396"/>
      <c r="Z20582" s="396"/>
      <c r="AA20582" s="441"/>
    </row>
    <row r="20583" spans="25:27" x14ac:dyDescent="0.2">
      <c r="Y20583" s="396"/>
      <c r="Z20583" s="396"/>
      <c r="AA20583" s="441"/>
    </row>
    <row r="20584" spans="25:27" x14ac:dyDescent="0.2">
      <c r="Y20584" s="396"/>
      <c r="Z20584" s="396"/>
      <c r="AA20584" s="441"/>
    </row>
    <row r="20585" spans="25:27" x14ac:dyDescent="0.2">
      <c r="Y20585" s="396"/>
      <c r="Z20585" s="396"/>
      <c r="AA20585" s="441"/>
    </row>
    <row r="20586" spans="25:27" x14ac:dyDescent="0.2">
      <c r="Y20586" s="396"/>
      <c r="Z20586" s="396"/>
      <c r="AA20586" s="441"/>
    </row>
    <row r="20587" spans="25:27" x14ac:dyDescent="0.2">
      <c r="Y20587" s="396"/>
      <c r="Z20587" s="396"/>
      <c r="AA20587" s="441"/>
    </row>
    <row r="20588" spans="25:27" x14ac:dyDescent="0.2">
      <c r="Y20588" s="396"/>
      <c r="Z20588" s="396"/>
      <c r="AA20588" s="441"/>
    </row>
    <row r="20589" spans="25:27" x14ac:dyDescent="0.2">
      <c r="Y20589" s="396"/>
      <c r="Z20589" s="396"/>
      <c r="AA20589" s="441"/>
    </row>
    <row r="20590" spans="25:27" x14ac:dyDescent="0.2">
      <c r="Y20590" s="396"/>
      <c r="Z20590" s="396"/>
      <c r="AA20590" s="441"/>
    </row>
    <row r="20591" spans="25:27" x14ac:dyDescent="0.2">
      <c r="Y20591" s="396"/>
      <c r="Z20591" s="396"/>
      <c r="AA20591" s="441"/>
    </row>
    <row r="20592" spans="25:27" x14ac:dyDescent="0.2">
      <c r="Y20592" s="396"/>
      <c r="Z20592" s="396"/>
      <c r="AA20592" s="441"/>
    </row>
    <row r="20593" spans="25:27" x14ac:dyDescent="0.2">
      <c r="Y20593" s="396"/>
      <c r="Z20593" s="396"/>
      <c r="AA20593" s="441"/>
    </row>
    <row r="20594" spans="25:27" x14ac:dyDescent="0.2">
      <c r="Y20594" s="396"/>
      <c r="Z20594" s="396"/>
      <c r="AA20594" s="441"/>
    </row>
    <row r="20595" spans="25:27" x14ac:dyDescent="0.2">
      <c r="Y20595" s="396"/>
      <c r="Z20595" s="396"/>
      <c r="AA20595" s="441"/>
    </row>
    <row r="20596" spans="25:27" x14ac:dyDescent="0.2">
      <c r="Y20596" s="396"/>
      <c r="Z20596" s="396"/>
      <c r="AA20596" s="441"/>
    </row>
    <row r="20597" spans="25:27" x14ac:dyDescent="0.2">
      <c r="Y20597" s="396"/>
      <c r="Z20597" s="396"/>
      <c r="AA20597" s="441"/>
    </row>
    <row r="20598" spans="25:27" x14ac:dyDescent="0.2">
      <c r="Y20598" s="396"/>
      <c r="Z20598" s="396"/>
      <c r="AA20598" s="441"/>
    </row>
    <row r="20599" spans="25:27" x14ac:dyDescent="0.2">
      <c r="Y20599" s="396"/>
      <c r="Z20599" s="396"/>
      <c r="AA20599" s="441"/>
    </row>
    <row r="20600" spans="25:27" x14ac:dyDescent="0.2">
      <c r="Y20600" s="396"/>
      <c r="Z20600" s="396"/>
      <c r="AA20600" s="441"/>
    </row>
    <row r="20601" spans="25:27" x14ac:dyDescent="0.2">
      <c r="Y20601" s="396"/>
      <c r="Z20601" s="396"/>
      <c r="AA20601" s="441"/>
    </row>
    <row r="20602" spans="25:27" x14ac:dyDescent="0.2">
      <c r="Y20602" s="396"/>
      <c r="Z20602" s="396"/>
      <c r="AA20602" s="441"/>
    </row>
    <row r="20603" spans="25:27" x14ac:dyDescent="0.2">
      <c r="Y20603" s="396"/>
      <c r="Z20603" s="396"/>
      <c r="AA20603" s="441"/>
    </row>
    <row r="20604" spans="25:27" x14ac:dyDescent="0.2">
      <c r="Y20604" s="396"/>
      <c r="Z20604" s="396"/>
      <c r="AA20604" s="441"/>
    </row>
    <row r="20605" spans="25:27" x14ac:dyDescent="0.2">
      <c r="Y20605" s="396"/>
      <c r="Z20605" s="396"/>
      <c r="AA20605" s="441"/>
    </row>
    <row r="20606" spans="25:27" x14ac:dyDescent="0.2">
      <c r="Y20606" s="396"/>
      <c r="Z20606" s="396"/>
      <c r="AA20606" s="441"/>
    </row>
    <row r="20607" spans="25:27" x14ac:dyDescent="0.2">
      <c r="Y20607" s="396"/>
      <c r="Z20607" s="396"/>
      <c r="AA20607" s="441"/>
    </row>
    <row r="20608" spans="25:27" x14ac:dyDescent="0.2">
      <c r="Y20608" s="396"/>
      <c r="Z20608" s="396"/>
      <c r="AA20608" s="441"/>
    </row>
    <row r="20609" spans="25:27" x14ac:dyDescent="0.2">
      <c r="Y20609" s="396"/>
      <c r="Z20609" s="396"/>
      <c r="AA20609" s="441"/>
    </row>
    <row r="20610" spans="25:27" x14ac:dyDescent="0.2">
      <c r="Y20610" s="396"/>
      <c r="Z20610" s="396"/>
      <c r="AA20610" s="441"/>
    </row>
    <row r="20611" spans="25:27" x14ac:dyDescent="0.2">
      <c r="Y20611" s="396"/>
      <c r="Z20611" s="396"/>
      <c r="AA20611" s="441"/>
    </row>
    <row r="20612" spans="25:27" x14ac:dyDescent="0.2">
      <c r="Y20612" s="396"/>
      <c r="Z20612" s="396"/>
      <c r="AA20612" s="441"/>
    </row>
    <row r="20613" spans="25:27" x14ac:dyDescent="0.2">
      <c r="Y20613" s="396"/>
      <c r="Z20613" s="396"/>
      <c r="AA20613" s="441"/>
    </row>
    <row r="20614" spans="25:27" x14ac:dyDescent="0.2">
      <c r="Y20614" s="396"/>
      <c r="Z20614" s="396"/>
      <c r="AA20614" s="441"/>
    </row>
    <row r="20615" spans="25:27" x14ac:dyDescent="0.2">
      <c r="Y20615" s="396"/>
      <c r="Z20615" s="396"/>
      <c r="AA20615" s="441"/>
    </row>
    <row r="20616" spans="25:27" x14ac:dyDescent="0.2">
      <c r="Y20616" s="396"/>
      <c r="Z20616" s="396"/>
      <c r="AA20616" s="441"/>
    </row>
    <row r="20617" spans="25:27" x14ac:dyDescent="0.2">
      <c r="Y20617" s="396"/>
      <c r="Z20617" s="396"/>
      <c r="AA20617" s="441"/>
    </row>
    <row r="20618" spans="25:27" x14ac:dyDescent="0.2">
      <c r="Y20618" s="396"/>
      <c r="Z20618" s="396"/>
      <c r="AA20618" s="441"/>
    </row>
    <row r="20619" spans="25:27" x14ac:dyDescent="0.2">
      <c r="Y20619" s="396"/>
      <c r="Z20619" s="396"/>
      <c r="AA20619" s="441"/>
    </row>
    <row r="20620" spans="25:27" x14ac:dyDescent="0.2">
      <c r="Y20620" s="396"/>
      <c r="Z20620" s="396"/>
      <c r="AA20620" s="441"/>
    </row>
    <row r="20621" spans="25:27" x14ac:dyDescent="0.2">
      <c r="Y20621" s="396"/>
      <c r="Z20621" s="396"/>
      <c r="AA20621" s="441"/>
    </row>
    <row r="20622" spans="25:27" x14ac:dyDescent="0.2">
      <c r="Y20622" s="396"/>
      <c r="Z20622" s="396"/>
      <c r="AA20622" s="441"/>
    </row>
    <row r="20623" spans="25:27" x14ac:dyDescent="0.2">
      <c r="Y20623" s="396"/>
      <c r="Z20623" s="396"/>
      <c r="AA20623" s="441"/>
    </row>
    <row r="20624" spans="25:27" x14ac:dyDescent="0.2">
      <c r="Y20624" s="396"/>
      <c r="Z20624" s="396"/>
      <c r="AA20624" s="441"/>
    </row>
    <row r="20625" spans="25:27" x14ac:dyDescent="0.2">
      <c r="Y20625" s="396"/>
      <c r="Z20625" s="396"/>
      <c r="AA20625" s="441"/>
    </row>
    <row r="20626" spans="25:27" x14ac:dyDescent="0.2">
      <c r="Y20626" s="396"/>
      <c r="Z20626" s="396"/>
      <c r="AA20626" s="441"/>
    </row>
    <row r="20627" spans="25:27" x14ac:dyDescent="0.2">
      <c r="Y20627" s="396"/>
      <c r="Z20627" s="396"/>
      <c r="AA20627" s="441"/>
    </row>
    <row r="20628" spans="25:27" x14ac:dyDescent="0.2">
      <c r="Y20628" s="396"/>
      <c r="Z20628" s="396"/>
      <c r="AA20628" s="441"/>
    </row>
    <row r="20629" spans="25:27" x14ac:dyDescent="0.2">
      <c r="Y20629" s="396"/>
      <c r="Z20629" s="396"/>
      <c r="AA20629" s="441"/>
    </row>
    <row r="20630" spans="25:27" x14ac:dyDescent="0.2">
      <c r="Y20630" s="396"/>
      <c r="Z20630" s="396"/>
      <c r="AA20630" s="441"/>
    </row>
    <row r="20631" spans="25:27" x14ac:dyDescent="0.2">
      <c r="Y20631" s="396"/>
      <c r="Z20631" s="396"/>
      <c r="AA20631" s="441"/>
    </row>
    <row r="20632" spans="25:27" x14ac:dyDescent="0.2">
      <c r="Y20632" s="396"/>
      <c r="Z20632" s="396"/>
      <c r="AA20632" s="441"/>
    </row>
    <row r="20633" spans="25:27" x14ac:dyDescent="0.2">
      <c r="Y20633" s="396"/>
      <c r="Z20633" s="396"/>
      <c r="AA20633" s="441"/>
    </row>
    <row r="20634" spans="25:27" x14ac:dyDescent="0.2">
      <c r="Y20634" s="396"/>
      <c r="Z20634" s="396"/>
      <c r="AA20634" s="441"/>
    </row>
    <row r="20635" spans="25:27" x14ac:dyDescent="0.2">
      <c r="Y20635" s="396"/>
      <c r="Z20635" s="396"/>
      <c r="AA20635" s="441"/>
    </row>
    <row r="20636" spans="25:27" x14ac:dyDescent="0.2">
      <c r="Y20636" s="396"/>
      <c r="Z20636" s="396"/>
      <c r="AA20636" s="441"/>
    </row>
    <row r="20637" spans="25:27" x14ac:dyDescent="0.2">
      <c r="Y20637" s="396"/>
      <c r="Z20637" s="396"/>
      <c r="AA20637" s="441"/>
    </row>
    <row r="20638" spans="25:27" x14ac:dyDescent="0.2">
      <c r="Y20638" s="396"/>
      <c r="Z20638" s="396"/>
      <c r="AA20638" s="441"/>
    </row>
    <row r="20639" spans="25:27" x14ac:dyDescent="0.2">
      <c r="Y20639" s="396"/>
      <c r="Z20639" s="396"/>
      <c r="AA20639" s="441"/>
    </row>
    <row r="20640" spans="25:27" x14ac:dyDescent="0.2">
      <c r="Y20640" s="396"/>
      <c r="Z20640" s="396"/>
      <c r="AA20640" s="441"/>
    </row>
    <row r="20641" spans="25:27" x14ac:dyDescent="0.2">
      <c r="Y20641" s="396"/>
      <c r="Z20641" s="396"/>
      <c r="AA20641" s="441"/>
    </row>
    <row r="20642" spans="25:27" x14ac:dyDescent="0.2">
      <c r="Y20642" s="396"/>
      <c r="Z20642" s="396"/>
      <c r="AA20642" s="441"/>
    </row>
    <row r="20643" spans="25:27" x14ac:dyDescent="0.2">
      <c r="Y20643" s="396"/>
      <c r="Z20643" s="396"/>
      <c r="AA20643" s="441"/>
    </row>
    <row r="20644" spans="25:27" x14ac:dyDescent="0.2">
      <c r="Y20644" s="396"/>
      <c r="Z20644" s="396"/>
      <c r="AA20644" s="441"/>
    </row>
    <row r="20645" spans="25:27" x14ac:dyDescent="0.2">
      <c r="Y20645" s="396"/>
      <c r="Z20645" s="396"/>
      <c r="AA20645" s="441"/>
    </row>
    <row r="20646" spans="25:27" x14ac:dyDescent="0.2">
      <c r="Y20646" s="396"/>
      <c r="Z20646" s="396"/>
      <c r="AA20646" s="441"/>
    </row>
    <row r="20647" spans="25:27" x14ac:dyDescent="0.2">
      <c r="Y20647" s="396"/>
      <c r="Z20647" s="396"/>
      <c r="AA20647" s="441"/>
    </row>
    <row r="20648" spans="25:27" x14ac:dyDescent="0.2">
      <c r="Y20648" s="396"/>
      <c r="Z20648" s="396"/>
      <c r="AA20648" s="441"/>
    </row>
    <row r="20649" spans="25:27" x14ac:dyDescent="0.2">
      <c r="Y20649" s="396"/>
      <c r="Z20649" s="396"/>
      <c r="AA20649" s="441"/>
    </row>
    <row r="20650" spans="25:27" x14ac:dyDescent="0.2">
      <c r="Y20650" s="396"/>
      <c r="Z20650" s="396"/>
      <c r="AA20650" s="441"/>
    </row>
    <row r="20651" spans="25:27" x14ac:dyDescent="0.2">
      <c r="Y20651" s="396"/>
      <c r="Z20651" s="396"/>
      <c r="AA20651" s="441"/>
    </row>
    <row r="20652" spans="25:27" x14ac:dyDescent="0.2">
      <c r="Y20652" s="396"/>
      <c r="Z20652" s="396"/>
      <c r="AA20652" s="441"/>
    </row>
    <row r="20653" spans="25:27" x14ac:dyDescent="0.2">
      <c r="Y20653" s="396"/>
      <c r="Z20653" s="396"/>
      <c r="AA20653" s="441"/>
    </row>
    <row r="20654" spans="25:27" x14ac:dyDescent="0.2">
      <c r="Y20654" s="396"/>
      <c r="Z20654" s="396"/>
      <c r="AA20654" s="441"/>
    </row>
    <row r="20655" spans="25:27" x14ac:dyDescent="0.2">
      <c r="Y20655" s="396"/>
      <c r="Z20655" s="396"/>
      <c r="AA20655" s="441"/>
    </row>
    <row r="20656" spans="25:27" x14ac:dyDescent="0.2">
      <c r="Y20656" s="396"/>
      <c r="Z20656" s="396"/>
      <c r="AA20656" s="441"/>
    </row>
    <row r="20657" spans="25:27" x14ac:dyDescent="0.2">
      <c r="Y20657" s="396"/>
      <c r="Z20657" s="396"/>
      <c r="AA20657" s="441"/>
    </row>
    <row r="20658" spans="25:27" x14ac:dyDescent="0.2">
      <c r="Y20658" s="396"/>
      <c r="Z20658" s="396"/>
      <c r="AA20658" s="441"/>
    </row>
    <row r="20659" spans="25:27" x14ac:dyDescent="0.2">
      <c r="Y20659" s="396"/>
      <c r="Z20659" s="396"/>
      <c r="AA20659" s="441"/>
    </row>
    <row r="20660" spans="25:27" x14ac:dyDescent="0.2">
      <c r="Y20660" s="396"/>
      <c r="Z20660" s="396"/>
      <c r="AA20660" s="441"/>
    </row>
    <row r="20661" spans="25:27" x14ac:dyDescent="0.2">
      <c r="Y20661" s="396"/>
      <c r="Z20661" s="396"/>
      <c r="AA20661" s="441"/>
    </row>
    <row r="20662" spans="25:27" x14ac:dyDescent="0.2">
      <c r="Y20662" s="396"/>
      <c r="Z20662" s="396"/>
      <c r="AA20662" s="441"/>
    </row>
    <row r="20663" spans="25:27" x14ac:dyDescent="0.2">
      <c r="Y20663" s="396"/>
      <c r="Z20663" s="396"/>
      <c r="AA20663" s="441"/>
    </row>
    <row r="20664" spans="25:27" x14ac:dyDescent="0.2">
      <c r="Y20664" s="396"/>
      <c r="Z20664" s="396"/>
      <c r="AA20664" s="441"/>
    </row>
    <row r="20665" spans="25:27" x14ac:dyDescent="0.2">
      <c r="Y20665" s="396"/>
      <c r="Z20665" s="396"/>
      <c r="AA20665" s="441"/>
    </row>
    <row r="20666" spans="25:27" x14ac:dyDescent="0.2">
      <c r="Y20666" s="396"/>
      <c r="Z20666" s="396"/>
      <c r="AA20666" s="441"/>
    </row>
    <row r="20667" spans="25:27" x14ac:dyDescent="0.2">
      <c r="Y20667" s="396"/>
      <c r="Z20667" s="396"/>
      <c r="AA20667" s="441"/>
    </row>
    <row r="20668" spans="25:27" x14ac:dyDescent="0.2">
      <c r="Y20668" s="396"/>
      <c r="Z20668" s="396"/>
      <c r="AA20668" s="441"/>
    </row>
    <row r="20669" spans="25:27" x14ac:dyDescent="0.2">
      <c r="Y20669" s="396"/>
      <c r="Z20669" s="396"/>
      <c r="AA20669" s="441"/>
    </row>
    <row r="20670" spans="25:27" x14ac:dyDescent="0.2">
      <c r="Y20670" s="396"/>
      <c r="Z20670" s="396"/>
      <c r="AA20670" s="441"/>
    </row>
    <row r="20671" spans="25:27" x14ac:dyDescent="0.2">
      <c r="Y20671" s="396"/>
      <c r="Z20671" s="396"/>
      <c r="AA20671" s="441"/>
    </row>
    <row r="20672" spans="25:27" x14ac:dyDescent="0.2">
      <c r="Y20672" s="396"/>
      <c r="Z20672" s="396"/>
      <c r="AA20672" s="441"/>
    </row>
    <row r="20673" spans="25:27" x14ac:dyDescent="0.2">
      <c r="Y20673" s="396"/>
      <c r="Z20673" s="396"/>
      <c r="AA20673" s="441"/>
    </row>
    <row r="20674" spans="25:27" x14ac:dyDescent="0.2">
      <c r="Y20674" s="396"/>
      <c r="Z20674" s="396"/>
      <c r="AA20674" s="441"/>
    </row>
    <row r="20675" spans="25:27" x14ac:dyDescent="0.2">
      <c r="Y20675" s="396"/>
      <c r="Z20675" s="396"/>
      <c r="AA20675" s="441"/>
    </row>
    <row r="20676" spans="25:27" x14ac:dyDescent="0.2">
      <c r="Y20676" s="396"/>
      <c r="Z20676" s="396"/>
      <c r="AA20676" s="441"/>
    </row>
    <row r="20677" spans="25:27" x14ac:dyDescent="0.2">
      <c r="Y20677" s="396"/>
      <c r="Z20677" s="396"/>
      <c r="AA20677" s="441"/>
    </row>
    <row r="20678" spans="25:27" x14ac:dyDescent="0.2">
      <c r="Y20678" s="396"/>
      <c r="Z20678" s="396"/>
      <c r="AA20678" s="441"/>
    </row>
    <row r="20679" spans="25:27" x14ac:dyDescent="0.2">
      <c r="Y20679" s="396"/>
      <c r="Z20679" s="396"/>
      <c r="AA20679" s="441"/>
    </row>
    <row r="20680" spans="25:27" x14ac:dyDescent="0.2">
      <c r="Y20680" s="396"/>
      <c r="Z20680" s="396"/>
      <c r="AA20680" s="441"/>
    </row>
    <row r="20681" spans="25:27" x14ac:dyDescent="0.2">
      <c r="Y20681" s="396"/>
      <c r="Z20681" s="396"/>
      <c r="AA20681" s="441"/>
    </row>
    <row r="20682" spans="25:27" x14ac:dyDescent="0.2">
      <c r="Y20682" s="396"/>
      <c r="Z20682" s="396"/>
      <c r="AA20682" s="441"/>
    </row>
    <row r="20683" spans="25:27" x14ac:dyDescent="0.2">
      <c r="Y20683" s="396"/>
      <c r="Z20683" s="396"/>
      <c r="AA20683" s="441"/>
    </row>
    <row r="20684" spans="25:27" x14ac:dyDescent="0.2">
      <c r="Y20684" s="396"/>
      <c r="Z20684" s="396"/>
      <c r="AA20684" s="441"/>
    </row>
    <row r="20685" spans="25:27" x14ac:dyDescent="0.2">
      <c r="Y20685" s="396"/>
      <c r="Z20685" s="396"/>
      <c r="AA20685" s="441"/>
    </row>
    <row r="20686" spans="25:27" x14ac:dyDescent="0.2">
      <c r="Y20686" s="396"/>
      <c r="Z20686" s="396"/>
      <c r="AA20686" s="441"/>
    </row>
    <row r="20687" spans="25:27" x14ac:dyDescent="0.2">
      <c r="Y20687" s="396"/>
      <c r="Z20687" s="396"/>
      <c r="AA20687" s="441"/>
    </row>
    <row r="20688" spans="25:27" x14ac:dyDescent="0.2">
      <c r="Y20688" s="396"/>
      <c r="Z20688" s="396"/>
      <c r="AA20688" s="441"/>
    </row>
    <row r="20689" spans="25:27" x14ac:dyDescent="0.2">
      <c r="Y20689" s="396"/>
      <c r="Z20689" s="396"/>
      <c r="AA20689" s="441"/>
    </row>
    <row r="20690" spans="25:27" x14ac:dyDescent="0.2">
      <c r="Y20690" s="396"/>
      <c r="Z20690" s="396"/>
      <c r="AA20690" s="441"/>
    </row>
    <row r="20691" spans="25:27" x14ac:dyDescent="0.2">
      <c r="Y20691" s="396"/>
      <c r="Z20691" s="396"/>
      <c r="AA20691" s="441"/>
    </row>
    <row r="20692" spans="25:27" x14ac:dyDescent="0.2">
      <c r="Y20692" s="396"/>
      <c r="Z20692" s="396"/>
      <c r="AA20692" s="441"/>
    </row>
    <row r="20693" spans="25:27" x14ac:dyDescent="0.2">
      <c r="Y20693" s="396"/>
      <c r="Z20693" s="396"/>
      <c r="AA20693" s="441"/>
    </row>
    <row r="20694" spans="25:27" x14ac:dyDescent="0.2">
      <c r="Y20694" s="396"/>
      <c r="Z20694" s="396"/>
      <c r="AA20694" s="441"/>
    </row>
    <row r="20695" spans="25:27" x14ac:dyDescent="0.2">
      <c r="Y20695" s="396"/>
      <c r="Z20695" s="396"/>
      <c r="AA20695" s="441"/>
    </row>
    <row r="20696" spans="25:27" x14ac:dyDescent="0.2">
      <c r="Y20696" s="396"/>
      <c r="Z20696" s="396"/>
      <c r="AA20696" s="441"/>
    </row>
    <row r="20697" spans="25:27" x14ac:dyDescent="0.2">
      <c r="Y20697" s="396"/>
      <c r="Z20697" s="396"/>
      <c r="AA20697" s="441"/>
    </row>
    <row r="20698" spans="25:27" x14ac:dyDescent="0.2">
      <c r="Y20698" s="396"/>
      <c r="Z20698" s="396"/>
      <c r="AA20698" s="441"/>
    </row>
    <row r="20699" spans="25:27" x14ac:dyDescent="0.2">
      <c r="Y20699" s="396"/>
      <c r="Z20699" s="396"/>
      <c r="AA20699" s="441"/>
    </row>
    <row r="20700" spans="25:27" x14ac:dyDescent="0.2">
      <c r="Y20700" s="396"/>
      <c r="Z20700" s="396"/>
      <c r="AA20700" s="441"/>
    </row>
    <row r="20701" spans="25:27" x14ac:dyDescent="0.2">
      <c r="Y20701" s="396"/>
      <c r="Z20701" s="396"/>
      <c r="AA20701" s="441"/>
    </row>
    <row r="20702" spans="25:27" x14ac:dyDescent="0.2">
      <c r="Y20702" s="396"/>
      <c r="Z20702" s="396"/>
      <c r="AA20702" s="441"/>
    </row>
    <row r="20703" spans="25:27" x14ac:dyDescent="0.2">
      <c r="Y20703" s="396"/>
      <c r="Z20703" s="396"/>
      <c r="AA20703" s="441"/>
    </row>
    <row r="20704" spans="25:27" x14ac:dyDescent="0.2">
      <c r="Y20704" s="396"/>
      <c r="Z20704" s="396"/>
      <c r="AA20704" s="441"/>
    </row>
    <row r="20705" spans="25:27" x14ac:dyDescent="0.2">
      <c r="Y20705" s="396"/>
      <c r="Z20705" s="396"/>
      <c r="AA20705" s="441"/>
    </row>
    <row r="20706" spans="25:27" x14ac:dyDescent="0.2">
      <c r="Y20706" s="396"/>
      <c r="Z20706" s="396"/>
      <c r="AA20706" s="441"/>
    </row>
    <row r="20707" spans="25:27" x14ac:dyDescent="0.2">
      <c r="Y20707" s="396"/>
      <c r="Z20707" s="396"/>
      <c r="AA20707" s="441"/>
    </row>
    <row r="20708" spans="25:27" x14ac:dyDescent="0.2">
      <c r="Y20708" s="396"/>
      <c r="Z20708" s="396"/>
      <c r="AA20708" s="441"/>
    </row>
    <row r="20709" spans="25:27" x14ac:dyDescent="0.2">
      <c r="Y20709" s="396"/>
      <c r="Z20709" s="396"/>
      <c r="AA20709" s="441"/>
    </row>
    <row r="20710" spans="25:27" x14ac:dyDescent="0.2">
      <c r="Y20710" s="396"/>
      <c r="Z20710" s="396"/>
      <c r="AA20710" s="441"/>
    </row>
    <row r="20711" spans="25:27" x14ac:dyDescent="0.2">
      <c r="Y20711" s="396"/>
      <c r="Z20711" s="396"/>
      <c r="AA20711" s="441"/>
    </row>
    <row r="20712" spans="25:27" x14ac:dyDescent="0.2">
      <c r="Y20712" s="396"/>
      <c r="Z20712" s="396"/>
      <c r="AA20712" s="441"/>
    </row>
    <row r="20713" spans="25:27" x14ac:dyDescent="0.2">
      <c r="Y20713" s="396"/>
      <c r="Z20713" s="396"/>
      <c r="AA20713" s="441"/>
    </row>
    <row r="20714" spans="25:27" x14ac:dyDescent="0.2">
      <c r="Y20714" s="396"/>
      <c r="Z20714" s="396"/>
      <c r="AA20714" s="441"/>
    </row>
    <row r="20715" spans="25:27" x14ac:dyDescent="0.2">
      <c r="Y20715" s="396"/>
      <c r="Z20715" s="396"/>
      <c r="AA20715" s="441"/>
    </row>
    <row r="20716" spans="25:27" x14ac:dyDescent="0.2">
      <c r="Y20716" s="396"/>
      <c r="Z20716" s="396"/>
      <c r="AA20716" s="441"/>
    </row>
    <row r="20717" spans="25:27" x14ac:dyDescent="0.2">
      <c r="Y20717" s="396"/>
      <c r="Z20717" s="396"/>
      <c r="AA20717" s="441"/>
    </row>
    <row r="20718" spans="25:27" x14ac:dyDescent="0.2">
      <c r="Y20718" s="396"/>
      <c r="Z20718" s="396"/>
      <c r="AA20718" s="441"/>
    </row>
    <row r="20719" spans="25:27" x14ac:dyDescent="0.2">
      <c r="Y20719" s="396"/>
      <c r="Z20719" s="396"/>
      <c r="AA20719" s="441"/>
    </row>
    <row r="20720" spans="25:27" x14ac:dyDescent="0.2">
      <c r="Y20720" s="396"/>
      <c r="Z20720" s="396"/>
      <c r="AA20720" s="441"/>
    </row>
    <row r="20721" spans="25:27" x14ac:dyDescent="0.2">
      <c r="Y20721" s="396"/>
      <c r="Z20721" s="396"/>
      <c r="AA20721" s="441"/>
    </row>
    <row r="20722" spans="25:27" x14ac:dyDescent="0.2">
      <c r="Y20722" s="396"/>
      <c r="Z20722" s="396"/>
      <c r="AA20722" s="441"/>
    </row>
    <row r="20723" spans="25:27" x14ac:dyDescent="0.2">
      <c r="Y20723" s="396"/>
      <c r="Z20723" s="396"/>
      <c r="AA20723" s="441"/>
    </row>
    <row r="20724" spans="25:27" x14ac:dyDescent="0.2">
      <c r="Y20724" s="396"/>
      <c r="Z20724" s="396"/>
      <c r="AA20724" s="441"/>
    </row>
    <row r="20725" spans="25:27" x14ac:dyDescent="0.2">
      <c r="Y20725" s="396"/>
      <c r="Z20725" s="396"/>
      <c r="AA20725" s="441"/>
    </row>
    <row r="20726" spans="25:27" x14ac:dyDescent="0.2">
      <c r="Y20726" s="396"/>
      <c r="Z20726" s="396"/>
      <c r="AA20726" s="441"/>
    </row>
    <row r="20727" spans="25:27" x14ac:dyDescent="0.2">
      <c r="Y20727" s="396"/>
      <c r="Z20727" s="396"/>
      <c r="AA20727" s="441"/>
    </row>
    <row r="20728" spans="25:27" x14ac:dyDescent="0.2">
      <c r="Y20728" s="396"/>
      <c r="Z20728" s="396"/>
      <c r="AA20728" s="441"/>
    </row>
    <row r="20729" spans="25:27" x14ac:dyDescent="0.2">
      <c r="Y20729" s="396"/>
      <c r="Z20729" s="396"/>
      <c r="AA20729" s="441"/>
    </row>
    <row r="20730" spans="25:27" x14ac:dyDescent="0.2">
      <c r="Y20730" s="396"/>
      <c r="Z20730" s="396"/>
      <c r="AA20730" s="441"/>
    </row>
    <row r="20731" spans="25:27" x14ac:dyDescent="0.2">
      <c r="Y20731" s="396"/>
      <c r="Z20731" s="396"/>
      <c r="AA20731" s="441"/>
    </row>
    <row r="20732" spans="25:27" x14ac:dyDescent="0.2">
      <c r="Y20732" s="396"/>
      <c r="Z20732" s="396"/>
      <c r="AA20732" s="441"/>
    </row>
    <row r="20733" spans="25:27" x14ac:dyDescent="0.2">
      <c r="Y20733" s="396"/>
      <c r="Z20733" s="396"/>
      <c r="AA20733" s="441"/>
    </row>
    <row r="20734" spans="25:27" x14ac:dyDescent="0.2">
      <c r="Y20734" s="396"/>
      <c r="Z20734" s="396"/>
      <c r="AA20734" s="441"/>
    </row>
    <row r="20735" spans="25:27" x14ac:dyDescent="0.2">
      <c r="Y20735" s="396"/>
      <c r="Z20735" s="396"/>
      <c r="AA20735" s="441"/>
    </row>
    <row r="20736" spans="25:27" x14ac:dyDescent="0.2">
      <c r="Y20736" s="396"/>
      <c r="Z20736" s="396"/>
      <c r="AA20736" s="441"/>
    </row>
    <row r="20737" spans="25:27" x14ac:dyDescent="0.2">
      <c r="Y20737" s="396"/>
      <c r="Z20737" s="396"/>
      <c r="AA20737" s="441"/>
    </row>
    <row r="20738" spans="25:27" x14ac:dyDescent="0.2">
      <c r="Y20738" s="396"/>
      <c r="Z20738" s="396"/>
      <c r="AA20738" s="441"/>
    </row>
    <row r="20739" spans="25:27" x14ac:dyDescent="0.2">
      <c r="Y20739" s="396"/>
      <c r="Z20739" s="396"/>
      <c r="AA20739" s="441"/>
    </row>
    <row r="20740" spans="25:27" x14ac:dyDescent="0.2">
      <c r="Y20740" s="396"/>
      <c r="Z20740" s="396"/>
      <c r="AA20740" s="441"/>
    </row>
    <row r="20741" spans="25:27" x14ac:dyDescent="0.2">
      <c r="Y20741" s="396"/>
      <c r="Z20741" s="396"/>
      <c r="AA20741" s="441"/>
    </row>
    <row r="20742" spans="25:27" x14ac:dyDescent="0.2">
      <c r="Y20742" s="396"/>
      <c r="Z20742" s="396"/>
      <c r="AA20742" s="441"/>
    </row>
    <row r="20743" spans="25:27" x14ac:dyDescent="0.2">
      <c r="Y20743" s="396"/>
      <c r="Z20743" s="396"/>
      <c r="AA20743" s="441"/>
    </row>
    <row r="20744" spans="25:27" x14ac:dyDescent="0.2">
      <c r="Y20744" s="396"/>
      <c r="Z20744" s="396"/>
      <c r="AA20744" s="441"/>
    </row>
    <row r="20745" spans="25:27" x14ac:dyDescent="0.2">
      <c r="Y20745" s="396"/>
      <c r="Z20745" s="396"/>
      <c r="AA20745" s="441"/>
    </row>
    <row r="20746" spans="25:27" x14ac:dyDescent="0.2">
      <c r="Y20746" s="396"/>
      <c r="Z20746" s="396"/>
      <c r="AA20746" s="441"/>
    </row>
    <row r="20747" spans="25:27" x14ac:dyDescent="0.2">
      <c r="Y20747" s="396"/>
      <c r="Z20747" s="396"/>
      <c r="AA20747" s="441"/>
    </row>
    <row r="20748" spans="25:27" x14ac:dyDescent="0.2">
      <c r="Y20748" s="396"/>
      <c r="Z20748" s="396"/>
      <c r="AA20748" s="441"/>
    </row>
    <row r="20749" spans="25:27" x14ac:dyDescent="0.2">
      <c r="Y20749" s="396"/>
      <c r="Z20749" s="396"/>
      <c r="AA20749" s="441"/>
    </row>
    <row r="20750" spans="25:27" x14ac:dyDescent="0.2">
      <c r="Y20750" s="396"/>
      <c r="Z20750" s="396"/>
      <c r="AA20750" s="441"/>
    </row>
    <row r="20751" spans="25:27" x14ac:dyDescent="0.2">
      <c r="Y20751" s="396"/>
      <c r="Z20751" s="396"/>
      <c r="AA20751" s="441"/>
    </row>
    <row r="20752" spans="25:27" x14ac:dyDescent="0.2">
      <c r="Y20752" s="396"/>
      <c r="Z20752" s="396"/>
      <c r="AA20752" s="441"/>
    </row>
    <row r="20753" spans="25:27" x14ac:dyDescent="0.2">
      <c r="Y20753" s="396"/>
      <c r="Z20753" s="396"/>
      <c r="AA20753" s="441"/>
    </row>
    <row r="20754" spans="25:27" x14ac:dyDescent="0.2">
      <c r="Y20754" s="396"/>
      <c r="Z20754" s="396"/>
      <c r="AA20754" s="441"/>
    </row>
    <row r="20755" spans="25:27" x14ac:dyDescent="0.2">
      <c r="Y20755" s="396"/>
      <c r="Z20755" s="396"/>
      <c r="AA20755" s="441"/>
    </row>
    <row r="20756" spans="25:27" x14ac:dyDescent="0.2">
      <c r="Y20756" s="396"/>
      <c r="Z20756" s="396"/>
      <c r="AA20756" s="441"/>
    </row>
    <row r="20757" spans="25:27" x14ac:dyDescent="0.2">
      <c r="Y20757" s="396"/>
      <c r="Z20757" s="396"/>
      <c r="AA20757" s="441"/>
    </row>
    <row r="20758" spans="25:27" x14ac:dyDescent="0.2">
      <c r="Y20758" s="396"/>
      <c r="Z20758" s="396"/>
      <c r="AA20758" s="441"/>
    </row>
    <row r="20759" spans="25:27" x14ac:dyDescent="0.2">
      <c r="Y20759" s="396"/>
      <c r="Z20759" s="396"/>
      <c r="AA20759" s="441"/>
    </row>
    <row r="20760" spans="25:27" x14ac:dyDescent="0.2">
      <c r="Y20760" s="396"/>
      <c r="Z20760" s="396"/>
      <c r="AA20760" s="441"/>
    </row>
    <row r="20761" spans="25:27" x14ac:dyDescent="0.2">
      <c r="Y20761" s="396"/>
      <c r="Z20761" s="396"/>
      <c r="AA20761" s="441"/>
    </row>
    <row r="20762" spans="25:27" x14ac:dyDescent="0.2">
      <c r="Y20762" s="396"/>
      <c r="Z20762" s="396"/>
      <c r="AA20762" s="441"/>
    </row>
    <row r="20763" spans="25:27" x14ac:dyDescent="0.2">
      <c r="Y20763" s="396"/>
      <c r="Z20763" s="396"/>
      <c r="AA20763" s="441"/>
    </row>
    <row r="20764" spans="25:27" x14ac:dyDescent="0.2">
      <c r="Y20764" s="396"/>
      <c r="Z20764" s="396"/>
      <c r="AA20764" s="441"/>
    </row>
    <row r="20765" spans="25:27" x14ac:dyDescent="0.2">
      <c r="Y20765" s="396"/>
      <c r="Z20765" s="396"/>
      <c r="AA20765" s="441"/>
    </row>
    <row r="20766" spans="25:27" x14ac:dyDescent="0.2">
      <c r="Y20766" s="396"/>
      <c r="Z20766" s="396"/>
      <c r="AA20766" s="441"/>
    </row>
    <row r="20767" spans="25:27" x14ac:dyDescent="0.2">
      <c r="Y20767" s="396"/>
      <c r="Z20767" s="396"/>
      <c r="AA20767" s="441"/>
    </row>
    <row r="20768" spans="25:27" x14ac:dyDescent="0.2">
      <c r="Y20768" s="396"/>
      <c r="Z20768" s="396"/>
      <c r="AA20768" s="441"/>
    </row>
    <row r="20769" spans="25:27" x14ac:dyDescent="0.2">
      <c r="Y20769" s="396"/>
      <c r="Z20769" s="396"/>
      <c r="AA20769" s="441"/>
    </row>
    <row r="20770" spans="25:27" x14ac:dyDescent="0.2">
      <c r="Y20770" s="396"/>
      <c r="Z20770" s="396"/>
      <c r="AA20770" s="441"/>
    </row>
    <row r="20771" spans="25:27" x14ac:dyDescent="0.2">
      <c r="Y20771" s="396"/>
      <c r="Z20771" s="396"/>
      <c r="AA20771" s="441"/>
    </row>
    <row r="20772" spans="25:27" x14ac:dyDescent="0.2">
      <c r="Y20772" s="396"/>
      <c r="Z20772" s="396"/>
      <c r="AA20772" s="441"/>
    </row>
    <row r="20773" spans="25:27" x14ac:dyDescent="0.2">
      <c r="Y20773" s="396"/>
      <c r="Z20773" s="396"/>
      <c r="AA20773" s="441"/>
    </row>
    <row r="20774" spans="25:27" x14ac:dyDescent="0.2">
      <c r="Y20774" s="396"/>
      <c r="Z20774" s="396"/>
      <c r="AA20774" s="441"/>
    </row>
    <row r="20775" spans="25:27" x14ac:dyDescent="0.2">
      <c r="Y20775" s="396"/>
      <c r="Z20775" s="396"/>
      <c r="AA20775" s="441"/>
    </row>
    <row r="20776" spans="25:27" x14ac:dyDescent="0.2">
      <c r="Y20776" s="396"/>
      <c r="Z20776" s="396"/>
      <c r="AA20776" s="441"/>
    </row>
    <row r="20777" spans="25:27" x14ac:dyDescent="0.2">
      <c r="Y20777" s="396"/>
      <c r="Z20777" s="396"/>
      <c r="AA20777" s="441"/>
    </row>
    <row r="20778" spans="25:27" x14ac:dyDescent="0.2">
      <c r="Y20778" s="396"/>
      <c r="Z20778" s="396"/>
      <c r="AA20778" s="441"/>
    </row>
    <row r="20779" spans="25:27" x14ac:dyDescent="0.2">
      <c r="Y20779" s="396"/>
      <c r="Z20779" s="396"/>
      <c r="AA20779" s="441"/>
    </row>
    <row r="20780" spans="25:27" x14ac:dyDescent="0.2">
      <c r="Y20780" s="396"/>
      <c r="Z20780" s="396"/>
      <c r="AA20780" s="441"/>
    </row>
    <row r="20781" spans="25:27" x14ac:dyDescent="0.2">
      <c r="Y20781" s="396"/>
      <c r="Z20781" s="396"/>
      <c r="AA20781" s="441"/>
    </row>
    <row r="20782" spans="25:27" x14ac:dyDescent="0.2">
      <c r="Y20782" s="396"/>
      <c r="Z20782" s="396"/>
      <c r="AA20782" s="441"/>
    </row>
    <row r="20783" spans="25:27" x14ac:dyDescent="0.2">
      <c r="Y20783" s="396"/>
      <c r="Z20783" s="396"/>
      <c r="AA20783" s="441"/>
    </row>
    <row r="20784" spans="25:27" x14ac:dyDescent="0.2">
      <c r="Y20784" s="396"/>
      <c r="Z20784" s="396"/>
      <c r="AA20784" s="441"/>
    </row>
    <row r="20785" spans="25:27" x14ac:dyDescent="0.2">
      <c r="Y20785" s="396"/>
      <c r="Z20785" s="396"/>
      <c r="AA20785" s="441"/>
    </row>
    <row r="20786" spans="25:27" x14ac:dyDescent="0.2">
      <c r="Y20786" s="396"/>
      <c r="Z20786" s="396"/>
      <c r="AA20786" s="441"/>
    </row>
    <row r="20787" spans="25:27" x14ac:dyDescent="0.2">
      <c r="Y20787" s="396"/>
      <c r="Z20787" s="396"/>
      <c r="AA20787" s="441"/>
    </row>
    <row r="20788" spans="25:27" x14ac:dyDescent="0.2">
      <c r="Y20788" s="396"/>
      <c r="Z20788" s="396"/>
      <c r="AA20788" s="441"/>
    </row>
    <row r="20789" spans="25:27" x14ac:dyDescent="0.2">
      <c r="Y20789" s="396"/>
      <c r="Z20789" s="396"/>
      <c r="AA20789" s="441"/>
    </row>
    <row r="20790" spans="25:27" x14ac:dyDescent="0.2">
      <c r="Y20790" s="396"/>
      <c r="Z20790" s="396"/>
      <c r="AA20790" s="441"/>
    </row>
    <row r="20791" spans="25:27" x14ac:dyDescent="0.2">
      <c r="Y20791" s="396"/>
      <c r="Z20791" s="396"/>
      <c r="AA20791" s="441"/>
    </row>
    <row r="20792" spans="25:27" x14ac:dyDescent="0.2">
      <c r="Y20792" s="396"/>
      <c r="Z20792" s="396"/>
      <c r="AA20792" s="441"/>
    </row>
    <row r="20793" spans="25:27" x14ac:dyDescent="0.2">
      <c r="Y20793" s="396"/>
      <c r="Z20793" s="396"/>
      <c r="AA20793" s="441"/>
    </row>
    <row r="20794" spans="25:27" x14ac:dyDescent="0.2">
      <c r="Y20794" s="396"/>
      <c r="Z20794" s="396"/>
      <c r="AA20794" s="441"/>
    </row>
    <row r="20795" spans="25:27" x14ac:dyDescent="0.2">
      <c r="Y20795" s="396"/>
      <c r="Z20795" s="396"/>
      <c r="AA20795" s="441"/>
    </row>
    <row r="20796" spans="25:27" x14ac:dyDescent="0.2">
      <c r="Y20796" s="396"/>
      <c r="Z20796" s="396"/>
      <c r="AA20796" s="441"/>
    </row>
    <row r="20797" spans="25:27" x14ac:dyDescent="0.2">
      <c r="Y20797" s="396"/>
      <c r="Z20797" s="396"/>
      <c r="AA20797" s="441"/>
    </row>
    <row r="20798" spans="25:27" x14ac:dyDescent="0.2">
      <c r="Y20798" s="396"/>
      <c r="Z20798" s="396"/>
      <c r="AA20798" s="441"/>
    </row>
    <row r="20799" spans="25:27" x14ac:dyDescent="0.2">
      <c r="Y20799" s="396"/>
      <c r="Z20799" s="396"/>
      <c r="AA20799" s="441"/>
    </row>
    <row r="20800" spans="25:27" x14ac:dyDescent="0.2">
      <c r="Y20800" s="396"/>
      <c r="Z20800" s="396"/>
      <c r="AA20800" s="441"/>
    </row>
    <row r="20801" spans="25:27" x14ac:dyDescent="0.2">
      <c r="Y20801" s="396"/>
      <c r="Z20801" s="396"/>
      <c r="AA20801" s="441"/>
    </row>
    <row r="20802" spans="25:27" x14ac:dyDescent="0.2">
      <c r="Y20802" s="396"/>
      <c r="Z20802" s="396"/>
      <c r="AA20802" s="441"/>
    </row>
    <row r="20803" spans="25:27" x14ac:dyDescent="0.2">
      <c r="Y20803" s="396"/>
      <c r="Z20803" s="396"/>
      <c r="AA20803" s="441"/>
    </row>
    <row r="20804" spans="25:27" x14ac:dyDescent="0.2">
      <c r="Y20804" s="396"/>
      <c r="Z20804" s="396"/>
      <c r="AA20804" s="441"/>
    </row>
    <row r="20805" spans="25:27" x14ac:dyDescent="0.2">
      <c r="Y20805" s="396"/>
      <c r="Z20805" s="396"/>
      <c r="AA20805" s="441"/>
    </row>
    <row r="20806" spans="25:27" x14ac:dyDescent="0.2">
      <c r="Y20806" s="396"/>
      <c r="Z20806" s="396"/>
      <c r="AA20806" s="441"/>
    </row>
    <row r="20807" spans="25:27" x14ac:dyDescent="0.2">
      <c r="Y20807" s="396"/>
      <c r="Z20807" s="396"/>
      <c r="AA20807" s="441"/>
    </row>
    <row r="20808" spans="25:27" x14ac:dyDescent="0.2">
      <c r="Y20808" s="396"/>
      <c r="Z20808" s="396"/>
      <c r="AA20808" s="441"/>
    </row>
    <row r="20809" spans="25:27" x14ac:dyDescent="0.2">
      <c r="Y20809" s="396"/>
      <c r="Z20809" s="396"/>
      <c r="AA20809" s="441"/>
    </row>
    <row r="20810" spans="25:27" x14ac:dyDescent="0.2">
      <c r="Y20810" s="396"/>
      <c r="Z20810" s="396"/>
      <c r="AA20810" s="441"/>
    </row>
    <row r="20811" spans="25:27" x14ac:dyDescent="0.2">
      <c r="Y20811" s="396"/>
      <c r="Z20811" s="396"/>
      <c r="AA20811" s="441"/>
    </row>
    <row r="20812" spans="25:27" x14ac:dyDescent="0.2">
      <c r="Y20812" s="396"/>
      <c r="Z20812" s="396"/>
      <c r="AA20812" s="441"/>
    </row>
    <row r="20813" spans="25:27" x14ac:dyDescent="0.2">
      <c r="Y20813" s="396"/>
      <c r="Z20813" s="396"/>
      <c r="AA20813" s="441"/>
    </row>
    <row r="20814" spans="25:27" x14ac:dyDescent="0.2">
      <c r="Y20814" s="396"/>
      <c r="Z20814" s="396"/>
      <c r="AA20814" s="441"/>
    </row>
    <row r="20815" spans="25:27" x14ac:dyDescent="0.2">
      <c r="Y20815" s="396"/>
      <c r="Z20815" s="396"/>
      <c r="AA20815" s="441"/>
    </row>
    <row r="20816" spans="25:27" x14ac:dyDescent="0.2">
      <c r="Y20816" s="396"/>
      <c r="Z20816" s="396"/>
      <c r="AA20816" s="441"/>
    </row>
    <row r="20817" spans="25:27" x14ac:dyDescent="0.2">
      <c r="Y20817" s="396"/>
      <c r="Z20817" s="396"/>
      <c r="AA20817" s="441"/>
    </row>
    <row r="20818" spans="25:27" x14ac:dyDescent="0.2">
      <c r="Y20818" s="396"/>
      <c r="Z20818" s="396"/>
      <c r="AA20818" s="441"/>
    </row>
    <row r="20819" spans="25:27" x14ac:dyDescent="0.2">
      <c r="Y20819" s="396"/>
      <c r="Z20819" s="396"/>
      <c r="AA20819" s="441"/>
    </row>
    <row r="20820" spans="25:27" x14ac:dyDescent="0.2">
      <c r="Y20820" s="396"/>
      <c r="Z20820" s="396"/>
      <c r="AA20820" s="441"/>
    </row>
    <row r="20821" spans="25:27" x14ac:dyDescent="0.2">
      <c r="Y20821" s="396"/>
      <c r="Z20821" s="396"/>
      <c r="AA20821" s="441"/>
    </row>
    <row r="20822" spans="25:27" x14ac:dyDescent="0.2">
      <c r="Y20822" s="396"/>
      <c r="Z20822" s="396"/>
      <c r="AA20822" s="441"/>
    </row>
    <row r="20823" spans="25:27" x14ac:dyDescent="0.2">
      <c r="Y20823" s="396"/>
      <c r="Z20823" s="396"/>
      <c r="AA20823" s="441"/>
    </row>
    <row r="20824" spans="25:27" x14ac:dyDescent="0.2">
      <c r="Y20824" s="396"/>
      <c r="Z20824" s="396"/>
      <c r="AA20824" s="441"/>
    </row>
    <row r="20825" spans="25:27" x14ac:dyDescent="0.2">
      <c r="Y20825" s="396"/>
      <c r="Z20825" s="396"/>
      <c r="AA20825" s="441"/>
    </row>
    <row r="20826" spans="25:27" x14ac:dyDescent="0.2">
      <c r="Y20826" s="396"/>
      <c r="Z20826" s="396"/>
      <c r="AA20826" s="441"/>
    </row>
    <row r="20827" spans="25:27" x14ac:dyDescent="0.2">
      <c r="Y20827" s="396"/>
      <c r="Z20827" s="396"/>
      <c r="AA20827" s="441"/>
    </row>
    <row r="20828" spans="25:27" x14ac:dyDescent="0.2">
      <c r="Y20828" s="396"/>
      <c r="Z20828" s="396"/>
      <c r="AA20828" s="441"/>
    </row>
    <row r="20829" spans="25:27" x14ac:dyDescent="0.2">
      <c r="Y20829" s="396"/>
      <c r="Z20829" s="396"/>
      <c r="AA20829" s="441"/>
    </row>
    <row r="20830" spans="25:27" x14ac:dyDescent="0.2">
      <c r="Y20830" s="396"/>
      <c r="Z20830" s="396"/>
      <c r="AA20830" s="441"/>
    </row>
    <row r="20831" spans="25:27" x14ac:dyDescent="0.2">
      <c r="Y20831" s="396"/>
      <c r="Z20831" s="396"/>
      <c r="AA20831" s="441"/>
    </row>
    <row r="20832" spans="25:27" x14ac:dyDescent="0.2">
      <c r="Y20832" s="396"/>
      <c r="Z20832" s="396"/>
      <c r="AA20832" s="441"/>
    </row>
    <row r="20833" spans="25:27" x14ac:dyDescent="0.2">
      <c r="Y20833" s="396"/>
      <c r="Z20833" s="396"/>
      <c r="AA20833" s="441"/>
    </row>
    <row r="20834" spans="25:27" x14ac:dyDescent="0.2">
      <c r="Y20834" s="396"/>
      <c r="Z20834" s="396"/>
      <c r="AA20834" s="441"/>
    </row>
    <row r="20835" spans="25:27" x14ac:dyDescent="0.2">
      <c r="Y20835" s="396"/>
      <c r="Z20835" s="396"/>
      <c r="AA20835" s="441"/>
    </row>
    <row r="20836" spans="25:27" x14ac:dyDescent="0.2">
      <c r="Y20836" s="396"/>
      <c r="Z20836" s="396"/>
      <c r="AA20836" s="441"/>
    </row>
    <row r="20837" spans="25:27" x14ac:dyDescent="0.2">
      <c r="Y20837" s="396"/>
      <c r="Z20837" s="396"/>
      <c r="AA20837" s="441"/>
    </row>
    <row r="20838" spans="25:27" x14ac:dyDescent="0.2">
      <c r="Y20838" s="396"/>
      <c r="Z20838" s="396"/>
      <c r="AA20838" s="441"/>
    </row>
    <row r="20839" spans="25:27" x14ac:dyDescent="0.2">
      <c r="Y20839" s="396"/>
      <c r="Z20839" s="396"/>
      <c r="AA20839" s="441"/>
    </row>
    <row r="20840" spans="25:27" x14ac:dyDescent="0.2">
      <c r="Y20840" s="396"/>
      <c r="Z20840" s="396"/>
      <c r="AA20840" s="441"/>
    </row>
    <row r="20841" spans="25:27" x14ac:dyDescent="0.2">
      <c r="Y20841" s="396"/>
      <c r="Z20841" s="396"/>
      <c r="AA20841" s="441"/>
    </row>
    <row r="20842" spans="25:27" x14ac:dyDescent="0.2">
      <c r="Y20842" s="396"/>
      <c r="Z20842" s="396"/>
      <c r="AA20842" s="441"/>
    </row>
    <row r="20843" spans="25:27" x14ac:dyDescent="0.2">
      <c r="Y20843" s="396"/>
      <c r="Z20843" s="396"/>
      <c r="AA20843" s="441"/>
    </row>
    <row r="20844" spans="25:27" x14ac:dyDescent="0.2">
      <c r="Y20844" s="396"/>
      <c r="Z20844" s="396"/>
      <c r="AA20844" s="441"/>
    </row>
    <row r="20845" spans="25:27" x14ac:dyDescent="0.2">
      <c r="Y20845" s="396"/>
      <c r="Z20845" s="396"/>
      <c r="AA20845" s="441"/>
    </row>
    <row r="20846" spans="25:27" x14ac:dyDescent="0.2">
      <c r="Y20846" s="396"/>
      <c r="Z20846" s="396"/>
      <c r="AA20846" s="441"/>
    </row>
    <row r="20847" spans="25:27" x14ac:dyDescent="0.2">
      <c r="Y20847" s="396"/>
      <c r="Z20847" s="396"/>
      <c r="AA20847" s="441"/>
    </row>
    <row r="20848" spans="25:27" x14ac:dyDescent="0.2">
      <c r="Y20848" s="396"/>
      <c r="Z20848" s="396"/>
      <c r="AA20848" s="441"/>
    </row>
    <row r="20849" spans="25:27" x14ac:dyDescent="0.2">
      <c r="Y20849" s="396"/>
      <c r="Z20849" s="396"/>
      <c r="AA20849" s="441"/>
    </row>
    <row r="20850" spans="25:27" x14ac:dyDescent="0.2">
      <c r="Y20850" s="396"/>
      <c r="Z20850" s="396"/>
      <c r="AA20850" s="441"/>
    </row>
    <row r="20851" spans="25:27" x14ac:dyDescent="0.2">
      <c r="Y20851" s="396"/>
      <c r="Z20851" s="396"/>
      <c r="AA20851" s="441"/>
    </row>
    <row r="20852" spans="25:27" x14ac:dyDescent="0.2">
      <c r="Y20852" s="396"/>
      <c r="Z20852" s="396"/>
      <c r="AA20852" s="441"/>
    </row>
    <row r="20853" spans="25:27" x14ac:dyDescent="0.2">
      <c r="Y20853" s="396"/>
      <c r="Z20853" s="396"/>
      <c r="AA20853" s="441"/>
    </row>
    <row r="20854" spans="25:27" x14ac:dyDescent="0.2">
      <c r="Y20854" s="396"/>
      <c r="Z20854" s="396"/>
      <c r="AA20854" s="441"/>
    </row>
    <row r="20855" spans="25:27" x14ac:dyDescent="0.2">
      <c r="Y20855" s="396"/>
      <c r="Z20855" s="396"/>
      <c r="AA20855" s="441"/>
    </row>
    <row r="20856" spans="25:27" x14ac:dyDescent="0.2">
      <c r="Y20856" s="396"/>
      <c r="Z20856" s="396"/>
      <c r="AA20856" s="441"/>
    </row>
    <row r="20857" spans="25:27" x14ac:dyDescent="0.2">
      <c r="Y20857" s="396"/>
      <c r="Z20857" s="396"/>
      <c r="AA20857" s="441"/>
    </row>
    <row r="20858" spans="25:27" x14ac:dyDescent="0.2">
      <c r="Y20858" s="396"/>
      <c r="Z20858" s="396"/>
      <c r="AA20858" s="441"/>
    </row>
    <row r="20859" spans="25:27" x14ac:dyDescent="0.2">
      <c r="Y20859" s="396"/>
      <c r="Z20859" s="396"/>
      <c r="AA20859" s="441"/>
    </row>
    <row r="20860" spans="25:27" x14ac:dyDescent="0.2">
      <c r="Y20860" s="396"/>
      <c r="Z20860" s="396"/>
      <c r="AA20860" s="441"/>
    </row>
    <row r="20861" spans="25:27" x14ac:dyDescent="0.2">
      <c r="Y20861" s="396"/>
      <c r="Z20861" s="396"/>
      <c r="AA20861" s="441"/>
    </row>
    <row r="20862" spans="25:27" x14ac:dyDescent="0.2">
      <c r="Y20862" s="396"/>
      <c r="Z20862" s="396"/>
      <c r="AA20862" s="441"/>
    </row>
    <row r="20863" spans="25:27" x14ac:dyDescent="0.2">
      <c r="Y20863" s="396"/>
      <c r="Z20863" s="396"/>
      <c r="AA20863" s="441"/>
    </row>
    <row r="20864" spans="25:27" x14ac:dyDescent="0.2">
      <c r="Y20864" s="396"/>
      <c r="Z20864" s="396"/>
      <c r="AA20864" s="441"/>
    </row>
    <row r="20865" spans="25:27" x14ac:dyDescent="0.2">
      <c r="Y20865" s="396"/>
      <c r="Z20865" s="396"/>
      <c r="AA20865" s="441"/>
    </row>
    <row r="20866" spans="25:27" x14ac:dyDescent="0.2">
      <c r="Y20866" s="396"/>
      <c r="Z20866" s="396"/>
      <c r="AA20866" s="441"/>
    </row>
    <row r="20867" spans="25:27" x14ac:dyDescent="0.2">
      <c r="Y20867" s="396"/>
      <c r="Z20867" s="396"/>
      <c r="AA20867" s="441"/>
    </row>
    <row r="20868" spans="25:27" x14ac:dyDescent="0.2">
      <c r="Y20868" s="396"/>
      <c r="Z20868" s="396"/>
      <c r="AA20868" s="441"/>
    </row>
    <row r="20869" spans="25:27" x14ac:dyDescent="0.2">
      <c r="Y20869" s="396"/>
      <c r="Z20869" s="396"/>
      <c r="AA20869" s="441"/>
    </row>
    <row r="20870" spans="25:27" x14ac:dyDescent="0.2">
      <c r="Y20870" s="396"/>
      <c r="Z20870" s="396"/>
      <c r="AA20870" s="441"/>
    </row>
    <row r="20871" spans="25:27" x14ac:dyDescent="0.2">
      <c r="Y20871" s="396"/>
      <c r="Z20871" s="396"/>
      <c r="AA20871" s="441"/>
    </row>
    <row r="20872" spans="25:27" x14ac:dyDescent="0.2">
      <c r="Y20872" s="396"/>
      <c r="Z20872" s="396"/>
      <c r="AA20872" s="441"/>
    </row>
    <row r="20873" spans="25:27" x14ac:dyDescent="0.2">
      <c r="Y20873" s="396"/>
      <c r="Z20873" s="396"/>
      <c r="AA20873" s="441"/>
    </row>
    <row r="20874" spans="25:27" x14ac:dyDescent="0.2">
      <c r="Y20874" s="396"/>
      <c r="Z20874" s="396"/>
      <c r="AA20874" s="441"/>
    </row>
    <row r="20875" spans="25:27" x14ac:dyDescent="0.2">
      <c r="Y20875" s="396"/>
      <c r="Z20875" s="396"/>
      <c r="AA20875" s="441"/>
    </row>
    <row r="20876" spans="25:27" x14ac:dyDescent="0.2">
      <c r="Y20876" s="396"/>
      <c r="Z20876" s="396"/>
      <c r="AA20876" s="441"/>
    </row>
    <row r="20877" spans="25:27" x14ac:dyDescent="0.2">
      <c r="Y20877" s="396"/>
      <c r="Z20877" s="396"/>
      <c r="AA20877" s="441"/>
    </row>
    <row r="20878" spans="25:27" x14ac:dyDescent="0.2">
      <c r="Y20878" s="396"/>
      <c r="Z20878" s="396"/>
      <c r="AA20878" s="441"/>
    </row>
    <row r="20879" spans="25:27" x14ac:dyDescent="0.2">
      <c r="Y20879" s="396"/>
      <c r="Z20879" s="396"/>
      <c r="AA20879" s="441"/>
    </row>
    <row r="20880" spans="25:27" x14ac:dyDescent="0.2">
      <c r="Y20880" s="396"/>
      <c r="Z20880" s="396"/>
      <c r="AA20880" s="441"/>
    </row>
    <row r="20881" spans="25:27" x14ac:dyDescent="0.2">
      <c r="Y20881" s="396"/>
      <c r="Z20881" s="396"/>
      <c r="AA20881" s="441"/>
    </row>
    <row r="20882" spans="25:27" x14ac:dyDescent="0.2">
      <c r="Y20882" s="396"/>
      <c r="Z20882" s="396"/>
      <c r="AA20882" s="441"/>
    </row>
    <row r="20883" spans="25:27" x14ac:dyDescent="0.2">
      <c r="Y20883" s="396"/>
      <c r="Z20883" s="396"/>
      <c r="AA20883" s="441"/>
    </row>
    <row r="20884" spans="25:27" x14ac:dyDescent="0.2">
      <c r="Y20884" s="396"/>
      <c r="Z20884" s="396"/>
      <c r="AA20884" s="441"/>
    </row>
    <row r="20885" spans="25:27" x14ac:dyDescent="0.2">
      <c r="Y20885" s="396"/>
      <c r="Z20885" s="396"/>
      <c r="AA20885" s="441"/>
    </row>
    <row r="20886" spans="25:27" x14ac:dyDescent="0.2">
      <c r="Y20886" s="396"/>
      <c r="Z20886" s="396"/>
      <c r="AA20886" s="441"/>
    </row>
    <row r="20887" spans="25:27" x14ac:dyDescent="0.2">
      <c r="Y20887" s="396"/>
      <c r="Z20887" s="396"/>
      <c r="AA20887" s="441"/>
    </row>
    <row r="20888" spans="25:27" x14ac:dyDescent="0.2">
      <c r="Y20888" s="396"/>
      <c r="Z20888" s="396"/>
      <c r="AA20888" s="441"/>
    </row>
    <row r="20889" spans="25:27" x14ac:dyDescent="0.2">
      <c r="Y20889" s="396"/>
      <c r="Z20889" s="396"/>
      <c r="AA20889" s="441"/>
    </row>
    <row r="20890" spans="25:27" x14ac:dyDescent="0.2">
      <c r="Y20890" s="396"/>
      <c r="Z20890" s="396"/>
      <c r="AA20890" s="441"/>
    </row>
    <row r="20891" spans="25:27" x14ac:dyDescent="0.2">
      <c r="Y20891" s="396"/>
      <c r="Z20891" s="396"/>
      <c r="AA20891" s="441"/>
    </row>
    <row r="20892" spans="25:27" x14ac:dyDescent="0.2">
      <c r="Y20892" s="396"/>
      <c r="Z20892" s="396"/>
      <c r="AA20892" s="441"/>
    </row>
    <row r="20893" spans="25:27" x14ac:dyDescent="0.2">
      <c r="Y20893" s="396"/>
      <c r="Z20893" s="396"/>
      <c r="AA20893" s="441"/>
    </row>
    <row r="20894" spans="25:27" x14ac:dyDescent="0.2">
      <c r="Y20894" s="396"/>
      <c r="Z20894" s="396"/>
      <c r="AA20894" s="441"/>
    </row>
    <row r="20895" spans="25:27" x14ac:dyDescent="0.2">
      <c r="Y20895" s="396"/>
      <c r="Z20895" s="396"/>
      <c r="AA20895" s="441"/>
    </row>
    <row r="20896" spans="25:27" x14ac:dyDescent="0.2">
      <c r="Y20896" s="396"/>
      <c r="Z20896" s="396"/>
      <c r="AA20896" s="441"/>
    </row>
    <row r="20897" spans="25:27" x14ac:dyDescent="0.2">
      <c r="Y20897" s="396"/>
      <c r="Z20897" s="396"/>
      <c r="AA20897" s="441"/>
    </row>
    <row r="20898" spans="25:27" x14ac:dyDescent="0.2">
      <c r="Y20898" s="396"/>
      <c r="Z20898" s="396"/>
      <c r="AA20898" s="441"/>
    </row>
    <row r="20899" spans="25:27" x14ac:dyDescent="0.2">
      <c r="Y20899" s="396"/>
      <c r="Z20899" s="396"/>
      <c r="AA20899" s="441"/>
    </row>
    <row r="20900" spans="25:27" x14ac:dyDescent="0.2">
      <c r="Y20900" s="396"/>
      <c r="Z20900" s="396"/>
      <c r="AA20900" s="441"/>
    </row>
    <row r="20901" spans="25:27" x14ac:dyDescent="0.2">
      <c r="Y20901" s="396"/>
      <c r="Z20901" s="396"/>
      <c r="AA20901" s="441"/>
    </row>
    <row r="20902" spans="25:27" x14ac:dyDescent="0.2">
      <c r="Y20902" s="396"/>
      <c r="Z20902" s="396"/>
      <c r="AA20902" s="441"/>
    </row>
    <row r="20903" spans="25:27" x14ac:dyDescent="0.2">
      <c r="Y20903" s="396"/>
      <c r="Z20903" s="396"/>
      <c r="AA20903" s="441"/>
    </row>
    <row r="20904" spans="25:27" x14ac:dyDescent="0.2">
      <c r="Y20904" s="396"/>
      <c r="Z20904" s="396"/>
      <c r="AA20904" s="441"/>
    </row>
    <row r="20905" spans="25:27" x14ac:dyDescent="0.2">
      <c r="Y20905" s="396"/>
      <c r="Z20905" s="396"/>
      <c r="AA20905" s="441"/>
    </row>
    <row r="20906" spans="25:27" x14ac:dyDescent="0.2">
      <c r="Y20906" s="396"/>
      <c r="Z20906" s="396"/>
      <c r="AA20906" s="441"/>
    </row>
    <row r="20907" spans="25:27" x14ac:dyDescent="0.2">
      <c r="Y20907" s="396"/>
      <c r="Z20907" s="396"/>
      <c r="AA20907" s="441"/>
    </row>
    <row r="20908" spans="25:27" x14ac:dyDescent="0.2">
      <c r="Y20908" s="396"/>
      <c r="Z20908" s="396"/>
      <c r="AA20908" s="441"/>
    </row>
    <row r="20909" spans="25:27" x14ac:dyDescent="0.2">
      <c r="Y20909" s="396"/>
      <c r="Z20909" s="396"/>
      <c r="AA20909" s="441"/>
    </row>
    <row r="20910" spans="25:27" x14ac:dyDescent="0.2">
      <c r="Y20910" s="396"/>
      <c r="Z20910" s="396"/>
      <c r="AA20910" s="441"/>
    </row>
    <row r="20911" spans="25:27" x14ac:dyDescent="0.2">
      <c r="Y20911" s="396"/>
      <c r="Z20911" s="396"/>
      <c r="AA20911" s="441"/>
    </row>
    <row r="20912" spans="25:27" x14ac:dyDescent="0.2">
      <c r="Y20912" s="396"/>
      <c r="Z20912" s="396"/>
      <c r="AA20912" s="441"/>
    </row>
    <row r="20913" spans="25:27" x14ac:dyDescent="0.2">
      <c r="Y20913" s="396"/>
      <c r="Z20913" s="396"/>
      <c r="AA20913" s="441"/>
    </row>
    <row r="20914" spans="25:27" x14ac:dyDescent="0.2">
      <c r="Y20914" s="396"/>
      <c r="Z20914" s="396"/>
      <c r="AA20914" s="441"/>
    </row>
    <row r="20915" spans="25:27" x14ac:dyDescent="0.2">
      <c r="Y20915" s="396"/>
      <c r="Z20915" s="396"/>
      <c r="AA20915" s="441"/>
    </row>
    <row r="20916" spans="25:27" x14ac:dyDescent="0.2">
      <c r="Y20916" s="396"/>
      <c r="Z20916" s="396"/>
      <c r="AA20916" s="441"/>
    </row>
    <row r="20917" spans="25:27" x14ac:dyDescent="0.2">
      <c r="Y20917" s="396"/>
      <c r="Z20917" s="396"/>
      <c r="AA20917" s="441"/>
    </row>
    <row r="20918" spans="25:27" x14ac:dyDescent="0.2">
      <c r="Y20918" s="396"/>
      <c r="Z20918" s="396"/>
      <c r="AA20918" s="441"/>
    </row>
    <row r="20919" spans="25:27" x14ac:dyDescent="0.2">
      <c r="Y20919" s="396"/>
      <c r="Z20919" s="396"/>
      <c r="AA20919" s="441"/>
    </row>
    <row r="20920" spans="25:27" x14ac:dyDescent="0.2">
      <c r="Y20920" s="396"/>
      <c r="Z20920" s="396"/>
      <c r="AA20920" s="441"/>
    </row>
    <row r="20921" spans="25:27" x14ac:dyDescent="0.2">
      <c r="Y20921" s="396"/>
      <c r="Z20921" s="396"/>
      <c r="AA20921" s="441"/>
    </row>
    <row r="20922" spans="25:27" x14ac:dyDescent="0.2">
      <c r="Y20922" s="396"/>
      <c r="Z20922" s="396"/>
      <c r="AA20922" s="441"/>
    </row>
    <row r="20923" spans="25:27" x14ac:dyDescent="0.2">
      <c r="Y20923" s="396"/>
      <c r="Z20923" s="396"/>
      <c r="AA20923" s="441"/>
    </row>
    <row r="20924" spans="25:27" x14ac:dyDescent="0.2">
      <c r="Y20924" s="396"/>
      <c r="Z20924" s="396"/>
      <c r="AA20924" s="441"/>
    </row>
    <row r="20925" spans="25:27" x14ac:dyDescent="0.2">
      <c r="Y20925" s="396"/>
      <c r="Z20925" s="396"/>
      <c r="AA20925" s="441"/>
    </row>
    <row r="20926" spans="25:27" x14ac:dyDescent="0.2">
      <c r="Y20926" s="396"/>
      <c r="Z20926" s="396"/>
      <c r="AA20926" s="441"/>
    </row>
    <row r="20927" spans="25:27" x14ac:dyDescent="0.2">
      <c r="Y20927" s="396"/>
      <c r="Z20927" s="396"/>
      <c r="AA20927" s="441"/>
    </row>
    <row r="20928" spans="25:27" x14ac:dyDescent="0.2">
      <c r="Y20928" s="396"/>
      <c r="Z20928" s="396"/>
      <c r="AA20928" s="441"/>
    </row>
    <row r="20929" spans="25:27" x14ac:dyDescent="0.2">
      <c r="Y20929" s="396"/>
      <c r="Z20929" s="396"/>
      <c r="AA20929" s="441"/>
    </row>
    <row r="20930" spans="25:27" x14ac:dyDescent="0.2">
      <c r="Y20930" s="396"/>
      <c r="Z20930" s="396"/>
      <c r="AA20930" s="441"/>
    </row>
    <row r="20931" spans="25:27" x14ac:dyDescent="0.2">
      <c r="Y20931" s="396"/>
      <c r="Z20931" s="396"/>
      <c r="AA20931" s="441"/>
    </row>
    <row r="20932" spans="25:27" x14ac:dyDescent="0.2">
      <c r="Y20932" s="396"/>
      <c r="Z20932" s="396"/>
      <c r="AA20932" s="441"/>
    </row>
    <row r="20933" spans="25:27" x14ac:dyDescent="0.2">
      <c r="Y20933" s="396"/>
      <c r="Z20933" s="396"/>
      <c r="AA20933" s="441"/>
    </row>
    <row r="20934" spans="25:27" x14ac:dyDescent="0.2">
      <c r="Y20934" s="396"/>
      <c r="Z20934" s="396"/>
      <c r="AA20934" s="441"/>
    </row>
    <row r="20935" spans="25:27" x14ac:dyDescent="0.2">
      <c r="Y20935" s="396"/>
      <c r="Z20935" s="396"/>
      <c r="AA20935" s="441"/>
    </row>
    <row r="20936" spans="25:27" x14ac:dyDescent="0.2">
      <c r="Y20936" s="396"/>
      <c r="Z20936" s="396"/>
      <c r="AA20936" s="441"/>
    </row>
    <row r="20937" spans="25:27" x14ac:dyDescent="0.2">
      <c r="Y20937" s="396"/>
      <c r="Z20937" s="396"/>
      <c r="AA20937" s="441"/>
    </row>
    <row r="20938" spans="25:27" x14ac:dyDescent="0.2">
      <c r="Y20938" s="396"/>
      <c r="Z20938" s="396"/>
      <c r="AA20938" s="441"/>
    </row>
    <row r="20939" spans="25:27" x14ac:dyDescent="0.2">
      <c r="Y20939" s="396"/>
      <c r="Z20939" s="396"/>
      <c r="AA20939" s="441"/>
    </row>
    <row r="20940" spans="25:27" x14ac:dyDescent="0.2">
      <c r="Y20940" s="396"/>
      <c r="Z20940" s="396"/>
      <c r="AA20940" s="441"/>
    </row>
    <row r="20941" spans="25:27" x14ac:dyDescent="0.2">
      <c r="Y20941" s="396"/>
      <c r="Z20941" s="396"/>
      <c r="AA20941" s="441"/>
    </row>
    <row r="20942" spans="25:27" x14ac:dyDescent="0.2">
      <c r="Y20942" s="396"/>
      <c r="Z20942" s="396"/>
      <c r="AA20942" s="441"/>
    </row>
    <row r="20943" spans="25:27" x14ac:dyDescent="0.2">
      <c r="Y20943" s="396"/>
      <c r="Z20943" s="396"/>
      <c r="AA20943" s="441"/>
    </row>
    <row r="20944" spans="25:27" x14ac:dyDescent="0.2">
      <c r="Y20944" s="396"/>
      <c r="Z20944" s="396"/>
      <c r="AA20944" s="441"/>
    </row>
    <row r="20945" spans="25:27" x14ac:dyDescent="0.2">
      <c r="Y20945" s="396"/>
      <c r="Z20945" s="396"/>
      <c r="AA20945" s="441"/>
    </row>
    <row r="20946" spans="25:27" x14ac:dyDescent="0.2">
      <c r="Y20946" s="396"/>
      <c r="Z20946" s="396"/>
      <c r="AA20946" s="441"/>
    </row>
    <row r="20947" spans="25:27" x14ac:dyDescent="0.2">
      <c r="Y20947" s="396"/>
      <c r="Z20947" s="396"/>
      <c r="AA20947" s="441"/>
    </row>
    <row r="20948" spans="25:27" x14ac:dyDescent="0.2">
      <c r="Y20948" s="396"/>
      <c r="Z20948" s="396"/>
      <c r="AA20948" s="441"/>
    </row>
    <row r="20949" spans="25:27" x14ac:dyDescent="0.2">
      <c r="Y20949" s="396"/>
      <c r="Z20949" s="396"/>
      <c r="AA20949" s="441"/>
    </row>
    <row r="20950" spans="25:27" x14ac:dyDescent="0.2">
      <c r="Y20950" s="396"/>
      <c r="Z20950" s="396"/>
      <c r="AA20950" s="441"/>
    </row>
    <row r="20951" spans="25:27" x14ac:dyDescent="0.2">
      <c r="Y20951" s="396"/>
      <c r="Z20951" s="396"/>
      <c r="AA20951" s="441"/>
    </row>
    <row r="20952" spans="25:27" x14ac:dyDescent="0.2">
      <c r="Y20952" s="396"/>
      <c r="Z20952" s="396"/>
      <c r="AA20952" s="441"/>
    </row>
    <row r="20953" spans="25:27" x14ac:dyDescent="0.2">
      <c r="Y20953" s="396"/>
      <c r="Z20953" s="396"/>
      <c r="AA20953" s="441"/>
    </row>
    <row r="20954" spans="25:27" x14ac:dyDescent="0.2">
      <c r="Y20954" s="396"/>
      <c r="Z20954" s="396"/>
      <c r="AA20954" s="441"/>
    </row>
    <row r="20955" spans="25:27" x14ac:dyDescent="0.2">
      <c r="Y20955" s="396"/>
      <c r="Z20955" s="396"/>
      <c r="AA20955" s="441"/>
    </row>
    <row r="20956" spans="25:27" x14ac:dyDescent="0.2">
      <c r="Y20956" s="396"/>
      <c r="Z20956" s="396"/>
      <c r="AA20956" s="441"/>
    </row>
    <row r="20957" spans="25:27" x14ac:dyDescent="0.2">
      <c r="Y20957" s="396"/>
      <c r="Z20957" s="396"/>
      <c r="AA20957" s="441"/>
    </row>
    <row r="20958" spans="25:27" x14ac:dyDescent="0.2">
      <c r="Y20958" s="396"/>
      <c r="Z20958" s="396"/>
      <c r="AA20958" s="441"/>
    </row>
    <row r="20959" spans="25:27" x14ac:dyDescent="0.2">
      <c r="Y20959" s="396"/>
      <c r="Z20959" s="396"/>
      <c r="AA20959" s="441"/>
    </row>
    <row r="20960" spans="25:27" x14ac:dyDescent="0.2">
      <c r="Y20960" s="396"/>
      <c r="Z20960" s="396"/>
      <c r="AA20960" s="441"/>
    </row>
    <row r="20961" spans="25:27" x14ac:dyDescent="0.2">
      <c r="Y20961" s="396"/>
      <c r="Z20961" s="396"/>
      <c r="AA20961" s="441"/>
    </row>
    <row r="20962" spans="25:27" x14ac:dyDescent="0.2">
      <c r="Y20962" s="396"/>
      <c r="Z20962" s="396"/>
      <c r="AA20962" s="441"/>
    </row>
    <row r="20963" spans="25:27" x14ac:dyDescent="0.2">
      <c r="Y20963" s="396"/>
      <c r="Z20963" s="396"/>
      <c r="AA20963" s="441"/>
    </row>
    <row r="20964" spans="25:27" x14ac:dyDescent="0.2">
      <c r="Y20964" s="396"/>
      <c r="Z20964" s="396"/>
      <c r="AA20964" s="441"/>
    </row>
    <row r="20965" spans="25:27" x14ac:dyDescent="0.2">
      <c r="Y20965" s="396"/>
      <c r="Z20965" s="396"/>
      <c r="AA20965" s="441"/>
    </row>
    <row r="20966" spans="25:27" x14ac:dyDescent="0.2">
      <c r="Y20966" s="396"/>
      <c r="Z20966" s="396"/>
      <c r="AA20966" s="441"/>
    </row>
    <row r="20967" spans="25:27" x14ac:dyDescent="0.2">
      <c r="Y20967" s="396"/>
      <c r="Z20967" s="396"/>
      <c r="AA20967" s="441"/>
    </row>
    <row r="20968" spans="25:27" x14ac:dyDescent="0.2">
      <c r="Y20968" s="396"/>
      <c r="Z20968" s="396"/>
      <c r="AA20968" s="441"/>
    </row>
    <row r="20969" spans="25:27" x14ac:dyDescent="0.2">
      <c r="Y20969" s="396"/>
      <c r="Z20969" s="396"/>
      <c r="AA20969" s="441"/>
    </row>
    <row r="20970" spans="25:27" x14ac:dyDescent="0.2">
      <c r="Y20970" s="396"/>
      <c r="Z20970" s="396"/>
      <c r="AA20970" s="441"/>
    </row>
    <row r="20971" spans="25:27" x14ac:dyDescent="0.2">
      <c r="Y20971" s="396"/>
      <c r="Z20971" s="396"/>
      <c r="AA20971" s="441"/>
    </row>
    <row r="20972" spans="25:27" x14ac:dyDescent="0.2">
      <c r="Y20972" s="396"/>
      <c r="Z20972" s="396"/>
      <c r="AA20972" s="441"/>
    </row>
    <row r="20973" spans="25:27" x14ac:dyDescent="0.2">
      <c r="Y20973" s="396"/>
      <c r="Z20973" s="396"/>
      <c r="AA20973" s="441"/>
    </row>
    <row r="20974" spans="25:27" x14ac:dyDescent="0.2">
      <c r="Y20974" s="396"/>
      <c r="Z20974" s="396"/>
      <c r="AA20974" s="441"/>
    </row>
    <row r="20975" spans="25:27" x14ac:dyDescent="0.2">
      <c r="Y20975" s="396"/>
      <c r="Z20975" s="396"/>
      <c r="AA20975" s="441"/>
    </row>
    <row r="20976" spans="25:27" x14ac:dyDescent="0.2">
      <c r="Y20976" s="396"/>
      <c r="Z20976" s="396"/>
      <c r="AA20976" s="441"/>
    </row>
    <row r="20977" spans="25:27" x14ac:dyDescent="0.2">
      <c r="Y20977" s="396"/>
      <c r="Z20977" s="396"/>
      <c r="AA20977" s="441"/>
    </row>
    <row r="20978" spans="25:27" x14ac:dyDescent="0.2">
      <c r="Y20978" s="396"/>
      <c r="Z20978" s="396"/>
      <c r="AA20978" s="441"/>
    </row>
    <row r="20979" spans="25:27" x14ac:dyDescent="0.2">
      <c r="Y20979" s="396"/>
      <c r="Z20979" s="396"/>
      <c r="AA20979" s="441"/>
    </row>
    <row r="20980" spans="25:27" x14ac:dyDescent="0.2">
      <c r="Y20980" s="396"/>
      <c r="Z20980" s="396"/>
      <c r="AA20980" s="441"/>
    </row>
    <row r="20981" spans="25:27" x14ac:dyDescent="0.2">
      <c r="Y20981" s="396"/>
      <c r="Z20981" s="396"/>
      <c r="AA20981" s="441"/>
    </row>
    <row r="20982" spans="25:27" x14ac:dyDescent="0.2">
      <c r="Y20982" s="396"/>
      <c r="Z20982" s="396"/>
      <c r="AA20982" s="441"/>
    </row>
    <row r="20983" spans="25:27" x14ac:dyDescent="0.2">
      <c r="Y20983" s="396"/>
      <c r="Z20983" s="396"/>
      <c r="AA20983" s="441"/>
    </row>
    <row r="20984" spans="25:27" x14ac:dyDescent="0.2">
      <c r="Y20984" s="396"/>
      <c r="Z20984" s="396"/>
      <c r="AA20984" s="441"/>
    </row>
    <row r="20985" spans="25:27" x14ac:dyDescent="0.2">
      <c r="Y20985" s="396"/>
      <c r="Z20985" s="396"/>
      <c r="AA20985" s="441"/>
    </row>
    <row r="20986" spans="25:27" x14ac:dyDescent="0.2">
      <c r="Y20986" s="396"/>
      <c r="Z20986" s="396"/>
      <c r="AA20986" s="441"/>
    </row>
    <row r="20987" spans="25:27" x14ac:dyDescent="0.2">
      <c r="Y20987" s="396"/>
      <c r="Z20987" s="396"/>
      <c r="AA20987" s="441"/>
    </row>
    <row r="20988" spans="25:27" x14ac:dyDescent="0.2">
      <c r="Y20988" s="396"/>
      <c r="Z20988" s="396"/>
      <c r="AA20988" s="441"/>
    </row>
    <row r="20989" spans="25:27" x14ac:dyDescent="0.2">
      <c r="Y20989" s="396"/>
      <c r="Z20989" s="396"/>
      <c r="AA20989" s="441"/>
    </row>
    <row r="20990" spans="25:27" x14ac:dyDescent="0.2">
      <c r="Y20990" s="396"/>
      <c r="Z20990" s="396"/>
      <c r="AA20990" s="441"/>
    </row>
    <row r="20991" spans="25:27" x14ac:dyDescent="0.2">
      <c r="Y20991" s="396"/>
      <c r="Z20991" s="396"/>
      <c r="AA20991" s="441"/>
    </row>
    <row r="20992" spans="25:27" x14ac:dyDescent="0.2">
      <c r="Y20992" s="396"/>
      <c r="Z20992" s="396"/>
      <c r="AA20992" s="441"/>
    </row>
    <row r="20993" spans="25:27" x14ac:dyDescent="0.2">
      <c r="Y20993" s="396"/>
      <c r="Z20993" s="396"/>
      <c r="AA20993" s="441"/>
    </row>
    <row r="20994" spans="25:27" x14ac:dyDescent="0.2">
      <c r="Y20994" s="396"/>
      <c r="Z20994" s="396"/>
      <c r="AA20994" s="441"/>
    </row>
    <row r="20995" spans="25:27" x14ac:dyDescent="0.2">
      <c r="Y20995" s="396"/>
      <c r="Z20995" s="396"/>
      <c r="AA20995" s="441"/>
    </row>
    <row r="20996" spans="25:27" x14ac:dyDescent="0.2">
      <c r="Y20996" s="396"/>
      <c r="Z20996" s="396"/>
      <c r="AA20996" s="441"/>
    </row>
    <row r="20997" spans="25:27" x14ac:dyDescent="0.2">
      <c r="Y20997" s="396"/>
      <c r="Z20997" s="396"/>
      <c r="AA20997" s="441"/>
    </row>
    <row r="20998" spans="25:27" x14ac:dyDescent="0.2">
      <c r="Y20998" s="396"/>
      <c r="Z20998" s="396"/>
      <c r="AA20998" s="441"/>
    </row>
    <row r="20999" spans="25:27" x14ac:dyDescent="0.2">
      <c r="Y20999" s="396"/>
      <c r="Z20999" s="396"/>
      <c r="AA20999" s="441"/>
    </row>
    <row r="21000" spans="25:27" x14ac:dyDescent="0.2">
      <c r="Y21000" s="396"/>
      <c r="Z21000" s="396"/>
      <c r="AA21000" s="441"/>
    </row>
    <row r="21001" spans="25:27" x14ac:dyDescent="0.2">
      <c r="Y21001" s="396"/>
      <c r="Z21001" s="396"/>
      <c r="AA21001" s="441"/>
    </row>
    <row r="21002" spans="25:27" x14ac:dyDescent="0.2">
      <c r="Y21002" s="396"/>
      <c r="Z21002" s="396"/>
      <c r="AA21002" s="441"/>
    </row>
    <row r="21003" spans="25:27" x14ac:dyDescent="0.2">
      <c r="Y21003" s="396"/>
      <c r="Z21003" s="396"/>
      <c r="AA21003" s="441"/>
    </row>
    <row r="21004" spans="25:27" x14ac:dyDescent="0.2">
      <c r="Y21004" s="396"/>
      <c r="Z21004" s="396"/>
      <c r="AA21004" s="441"/>
    </row>
    <row r="21005" spans="25:27" x14ac:dyDescent="0.2">
      <c r="Y21005" s="396"/>
      <c r="Z21005" s="396"/>
      <c r="AA21005" s="441"/>
    </row>
    <row r="21006" spans="25:27" x14ac:dyDescent="0.2">
      <c r="Y21006" s="396"/>
      <c r="Z21006" s="396"/>
      <c r="AA21006" s="441"/>
    </row>
    <row r="21007" spans="25:27" x14ac:dyDescent="0.2">
      <c r="Y21007" s="396"/>
      <c r="Z21007" s="396"/>
      <c r="AA21007" s="441"/>
    </row>
    <row r="21008" spans="25:27" x14ac:dyDescent="0.2">
      <c r="Y21008" s="396"/>
      <c r="Z21008" s="396"/>
      <c r="AA21008" s="441"/>
    </row>
    <row r="21009" spans="25:27" x14ac:dyDescent="0.2">
      <c r="Y21009" s="396"/>
      <c r="Z21009" s="396"/>
      <c r="AA21009" s="441"/>
    </row>
    <row r="21010" spans="25:27" x14ac:dyDescent="0.2">
      <c r="Y21010" s="396"/>
      <c r="Z21010" s="396"/>
      <c r="AA21010" s="441"/>
    </row>
    <row r="21011" spans="25:27" x14ac:dyDescent="0.2">
      <c r="Y21011" s="396"/>
      <c r="Z21011" s="396"/>
      <c r="AA21011" s="441"/>
    </row>
    <row r="21012" spans="25:27" x14ac:dyDescent="0.2">
      <c r="Y21012" s="396"/>
      <c r="Z21012" s="396"/>
      <c r="AA21012" s="441"/>
    </row>
    <row r="21013" spans="25:27" x14ac:dyDescent="0.2">
      <c r="Y21013" s="396"/>
      <c r="Z21013" s="396"/>
      <c r="AA21013" s="441"/>
    </row>
    <row r="21014" spans="25:27" x14ac:dyDescent="0.2">
      <c r="Y21014" s="396"/>
      <c r="Z21014" s="396"/>
      <c r="AA21014" s="441"/>
    </row>
    <row r="21015" spans="25:27" x14ac:dyDescent="0.2">
      <c r="Y21015" s="396"/>
      <c r="Z21015" s="396"/>
      <c r="AA21015" s="441"/>
    </row>
    <row r="21016" spans="25:27" x14ac:dyDescent="0.2">
      <c r="Y21016" s="396"/>
      <c r="Z21016" s="396"/>
      <c r="AA21016" s="441"/>
    </row>
    <row r="21017" spans="25:27" x14ac:dyDescent="0.2">
      <c r="Y21017" s="396"/>
      <c r="Z21017" s="396"/>
      <c r="AA21017" s="441"/>
    </row>
    <row r="21018" spans="25:27" x14ac:dyDescent="0.2">
      <c r="Y21018" s="396"/>
      <c r="Z21018" s="396"/>
      <c r="AA21018" s="441"/>
    </row>
    <row r="21019" spans="25:27" x14ac:dyDescent="0.2">
      <c r="Y21019" s="396"/>
      <c r="Z21019" s="396"/>
      <c r="AA21019" s="441"/>
    </row>
    <row r="21020" spans="25:27" x14ac:dyDescent="0.2">
      <c r="Y21020" s="396"/>
      <c r="Z21020" s="396"/>
      <c r="AA21020" s="441"/>
    </row>
    <row r="21021" spans="25:27" x14ac:dyDescent="0.2">
      <c r="Y21021" s="396"/>
      <c r="Z21021" s="396"/>
      <c r="AA21021" s="441"/>
    </row>
    <row r="21022" spans="25:27" x14ac:dyDescent="0.2">
      <c r="Y21022" s="396"/>
      <c r="Z21022" s="396"/>
      <c r="AA21022" s="441"/>
    </row>
    <row r="21023" spans="25:27" x14ac:dyDescent="0.2">
      <c r="Y21023" s="396"/>
      <c r="Z21023" s="396"/>
      <c r="AA21023" s="441"/>
    </row>
    <row r="21024" spans="25:27" x14ac:dyDescent="0.2">
      <c r="Y21024" s="396"/>
      <c r="Z21024" s="396"/>
      <c r="AA21024" s="441"/>
    </row>
    <row r="21025" spans="25:27" x14ac:dyDescent="0.2">
      <c r="Y21025" s="396"/>
      <c r="Z21025" s="396"/>
      <c r="AA21025" s="441"/>
    </row>
    <row r="21026" spans="25:27" x14ac:dyDescent="0.2">
      <c r="Y21026" s="396"/>
      <c r="Z21026" s="396"/>
      <c r="AA21026" s="441"/>
    </row>
    <row r="21027" spans="25:27" x14ac:dyDescent="0.2">
      <c r="Y21027" s="396"/>
      <c r="Z21027" s="396"/>
      <c r="AA21027" s="441"/>
    </row>
    <row r="21028" spans="25:27" x14ac:dyDescent="0.2">
      <c r="Y21028" s="396"/>
      <c r="Z21028" s="396"/>
      <c r="AA21028" s="441"/>
    </row>
    <row r="21029" spans="25:27" x14ac:dyDescent="0.2">
      <c r="Y21029" s="396"/>
      <c r="Z21029" s="396"/>
      <c r="AA21029" s="441"/>
    </row>
    <row r="21030" spans="25:27" x14ac:dyDescent="0.2">
      <c r="Y21030" s="396"/>
      <c r="Z21030" s="396"/>
      <c r="AA21030" s="441"/>
    </row>
    <row r="21031" spans="25:27" x14ac:dyDescent="0.2">
      <c r="Y21031" s="396"/>
      <c r="Z21031" s="396"/>
      <c r="AA21031" s="441"/>
    </row>
    <row r="21032" spans="25:27" x14ac:dyDescent="0.2">
      <c r="Y21032" s="396"/>
      <c r="Z21032" s="396"/>
      <c r="AA21032" s="441"/>
    </row>
    <row r="21033" spans="25:27" x14ac:dyDescent="0.2">
      <c r="Y21033" s="396"/>
      <c r="Z21033" s="396"/>
      <c r="AA21033" s="441"/>
    </row>
    <row r="21034" spans="25:27" x14ac:dyDescent="0.2">
      <c r="Y21034" s="396"/>
      <c r="Z21034" s="396"/>
      <c r="AA21034" s="441"/>
    </row>
    <row r="21035" spans="25:27" x14ac:dyDescent="0.2">
      <c r="Y21035" s="396"/>
      <c r="Z21035" s="396"/>
      <c r="AA21035" s="441"/>
    </row>
    <row r="21036" spans="25:27" x14ac:dyDescent="0.2">
      <c r="Y21036" s="396"/>
      <c r="Z21036" s="396"/>
      <c r="AA21036" s="441"/>
    </row>
    <row r="21037" spans="25:27" x14ac:dyDescent="0.2">
      <c r="Y21037" s="396"/>
      <c r="Z21037" s="396"/>
      <c r="AA21037" s="441"/>
    </row>
    <row r="21038" spans="25:27" x14ac:dyDescent="0.2">
      <c r="Y21038" s="396"/>
      <c r="Z21038" s="396"/>
      <c r="AA21038" s="441"/>
    </row>
    <row r="21039" spans="25:27" x14ac:dyDescent="0.2">
      <c r="Y21039" s="396"/>
      <c r="Z21039" s="396"/>
      <c r="AA21039" s="441"/>
    </row>
    <row r="21040" spans="25:27" x14ac:dyDescent="0.2">
      <c r="Y21040" s="396"/>
      <c r="Z21040" s="396"/>
      <c r="AA21040" s="441"/>
    </row>
    <row r="21041" spans="25:27" x14ac:dyDescent="0.2">
      <c r="Y21041" s="396"/>
      <c r="Z21041" s="396"/>
      <c r="AA21041" s="441"/>
    </row>
    <row r="21042" spans="25:27" x14ac:dyDescent="0.2">
      <c r="Y21042" s="396"/>
      <c r="Z21042" s="396"/>
      <c r="AA21042" s="441"/>
    </row>
    <row r="21043" spans="25:27" x14ac:dyDescent="0.2">
      <c r="Y21043" s="396"/>
      <c r="Z21043" s="396"/>
      <c r="AA21043" s="441"/>
    </row>
    <row r="21044" spans="25:27" x14ac:dyDescent="0.2">
      <c r="Y21044" s="396"/>
      <c r="Z21044" s="396"/>
      <c r="AA21044" s="441"/>
    </row>
    <row r="21045" spans="25:27" x14ac:dyDescent="0.2">
      <c r="Y21045" s="396"/>
      <c r="Z21045" s="396"/>
      <c r="AA21045" s="441"/>
    </row>
    <row r="21046" spans="25:27" x14ac:dyDescent="0.2">
      <c r="Y21046" s="396"/>
      <c r="Z21046" s="396"/>
      <c r="AA21046" s="441"/>
    </row>
    <row r="21047" spans="25:27" x14ac:dyDescent="0.2">
      <c r="Y21047" s="396"/>
      <c r="Z21047" s="396"/>
      <c r="AA21047" s="441"/>
    </row>
    <row r="21048" spans="25:27" x14ac:dyDescent="0.2">
      <c r="Y21048" s="396"/>
      <c r="Z21048" s="396"/>
      <c r="AA21048" s="441"/>
    </row>
    <row r="21049" spans="25:27" x14ac:dyDescent="0.2">
      <c r="Y21049" s="396"/>
      <c r="Z21049" s="396"/>
      <c r="AA21049" s="441"/>
    </row>
    <row r="21050" spans="25:27" x14ac:dyDescent="0.2">
      <c r="Y21050" s="396"/>
      <c r="Z21050" s="396"/>
      <c r="AA21050" s="441"/>
    </row>
    <row r="21051" spans="25:27" x14ac:dyDescent="0.2">
      <c r="Y21051" s="396"/>
      <c r="Z21051" s="396"/>
      <c r="AA21051" s="441"/>
    </row>
    <row r="21052" spans="25:27" x14ac:dyDescent="0.2">
      <c r="Y21052" s="396"/>
      <c r="Z21052" s="396"/>
      <c r="AA21052" s="441"/>
    </row>
    <row r="21053" spans="25:27" x14ac:dyDescent="0.2">
      <c r="Y21053" s="396"/>
      <c r="Z21053" s="396"/>
      <c r="AA21053" s="441"/>
    </row>
    <row r="21054" spans="25:27" x14ac:dyDescent="0.2">
      <c r="Y21054" s="396"/>
      <c r="Z21054" s="396"/>
      <c r="AA21054" s="441"/>
    </row>
    <row r="21055" spans="25:27" x14ac:dyDescent="0.2">
      <c r="Y21055" s="396"/>
      <c r="Z21055" s="396"/>
      <c r="AA21055" s="441"/>
    </row>
    <row r="21056" spans="25:27" x14ac:dyDescent="0.2">
      <c r="Y21056" s="396"/>
      <c r="Z21056" s="396"/>
      <c r="AA21056" s="441"/>
    </row>
    <row r="21057" spans="25:27" x14ac:dyDescent="0.2">
      <c r="Y21057" s="396"/>
      <c r="Z21057" s="396"/>
      <c r="AA21057" s="441"/>
    </row>
    <row r="21058" spans="25:27" x14ac:dyDescent="0.2">
      <c r="Y21058" s="396"/>
      <c r="Z21058" s="396"/>
      <c r="AA21058" s="441"/>
    </row>
    <row r="21059" spans="25:27" x14ac:dyDescent="0.2">
      <c r="Y21059" s="396"/>
      <c r="Z21059" s="396"/>
      <c r="AA21059" s="441"/>
    </row>
    <row r="21060" spans="25:27" x14ac:dyDescent="0.2">
      <c r="Y21060" s="396"/>
      <c r="Z21060" s="396"/>
      <c r="AA21060" s="441"/>
    </row>
    <row r="21061" spans="25:27" x14ac:dyDescent="0.2">
      <c r="Y21061" s="396"/>
      <c r="Z21061" s="396"/>
      <c r="AA21061" s="441"/>
    </row>
    <row r="21062" spans="25:27" x14ac:dyDescent="0.2">
      <c r="Y21062" s="396"/>
      <c r="Z21062" s="396"/>
      <c r="AA21062" s="441"/>
    </row>
    <row r="21063" spans="25:27" x14ac:dyDescent="0.2">
      <c r="Y21063" s="396"/>
      <c r="Z21063" s="396"/>
      <c r="AA21063" s="441"/>
    </row>
    <row r="21064" spans="25:27" x14ac:dyDescent="0.2">
      <c r="Y21064" s="396"/>
      <c r="Z21064" s="396"/>
      <c r="AA21064" s="441"/>
    </row>
    <row r="21065" spans="25:27" x14ac:dyDescent="0.2">
      <c r="Y21065" s="396"/>
      <c r="Z21065" s="396"/>
      <c r="AA21065" s="441"/>
    </row>
    <row r="21066" spans="25:27" x14ac:dyDescent="0.2">
      <c r="Y21066" s="396"/>
      <c r="Z21066" s="396"/>
      <c r="AA21066" s="441"/>
    </row>
    <row r="21067" spans="25:27" x14ac:dyDescent="0.2">
      <c r="Y21067" s="396"/>
      <c r="Z21067" s="396"/>
      <c r="AA21067" s="441"/>
    </row>
    <row r="21068" spans="25:27" x14ac:dyDescent="0.2">
      <c r="Y21068" s="396"/>
      <c r="Z21068" s="396"/>
      <c r="AA21068" s="441"/>
    </row>
    <row r="21069" spans="25:27" x14ac:dyDescent="0.2">
      <c r="Y21069" s="396"/>
      <c r="Z21069" s="396"/>
      <c r="AA21069" s="441"/>
    </row>
    <row r="21070" spans="25:27" x14ac:dyDescent="0.2">
      <c r="Y21070" s="396"/>
      <c r="Z21070" s="396"/>
      <c r="AA21070" s="441"/>
    </row>
    <row r="21071" spans="25:27" x14ac:dyDescent="0.2">
      <c r="Y21071" s="396"/>
      <c r="Z21071" s="396"/>
      <c r="AA21071" s="441"/>
    </row>
    <row r="21072" spans="25:27" x14ac:dyDescent="0.2">
      <c r="Y21072" s="396"/>
      <c r="Z21072" s="396"/>
      <c r="AA21072" s="441"/>
    </row>
    <row r="21073" spans="25:27" x14ac:dyDescent="0.2">
      <c r="Y21073" s="396"/>
      <c r="Z21073" s="396"/>
      <c r="AA21073" s="441"/>
    </row>
    <row r="21074" spans="25:27" x14ac:dyDescent="0.2">
      <c r="Y21074" s="396"/>
      <c r="Z21074" s="396"/>
      <c r="AA21074" s="441"/>
    </row>
    <row r="21075" spans="25:27" x14ac:dyDescent="0.2">
      <c r="Y21075" s="396"/>
      <c r="Z21075" s="396"/>
      <c r="AA21075" s="441"/>
    </row>
    <row r="21076" spans="25:27" x14ac:dyDescent="0.2">
      <c r="Y21076" s="396"/>
      <c r="Z21076" s="396"/>
      <c r="AA21076" s="441"/>
    </row>
    <row r="21077" spans="25:27" x14ac:dyDescent="0.2">
      <c r="Y21077" s="396"/>
      <c r="Z21077" s="396"/>
      <c r="AA21077" s="441"/>
    </row>
    <row r="21078" spans="25:27" x14ac:dyDescent="0.2">
      <c r="Y21078" s="396"/>
      <c r="Z21078" s="396"/>
      <c r="AA21078" s="441"/>
    </row>
    <row r="21079" spans="25:27" x14ac:dyDescent="0.2">
      <c r="Y21079" s="396"/>
      <c r="Z21079" s="396"/>
      <c r="AA21079" s="441"/>
    </row>
    <row r="21080" spans="25:27" x14ac:dyDescent="0.2">
      <c r="Y21080" s="396"/>
      <c r="Z21080" s="396"/>
      <c r="AA21080" s="441"/>
    </row>
    <row r="21081" spans="25:27" x14ac:dyDescent="0.2">
      <c r="Y21081" s="396"/>
      <c r="Z21081" s="396"/>
      <c r="AA21081" s="441"/>
    </row>
    <row r="21082" spans="25:27" x14ac:dyDescent="0.2">
      <c r="Y21082" s="396"/>
      <c r="Z21082" s="396"/>
      <c r="AA21082" s="441"/>
    </row>
    <row r="21083" spans="25:27" x14ac:dyDescent="0.2">
      <c r="Y21083" s="396"/>
      <c r="Z21083" s="396"/>
      <c r="AA21083" s="441"/>
    </row>
    <row r="21084" spans="25:27" x14ac:dyDescent="0.2">
      <c r="Y21084" s="396"/>
      <c r="Z21084" s="396"/>
      <c r="AA21084" s="441"/>
    </row>
    <row r="21085" spans="25:27" x14ac:dyDescent="0.2">
      <c r="Y21085" s="396"/>
      <c r="Z21085" s="396"/>
      <c r="AA21085" s="441"/>
    </row>
    <row r="21086" spans="25:27" x14ac:dyDescent="0.2">
      <c r="Y21086" s="396"/>
      <c r="Z21086" s="396"/>
      <c r="AA21086" s="441"/>
    </row>
    <row r="21087" spans="25:27" x14ac:dyDescent="0.2">
      <c r="Y21087" s="396"/>
      <c r="Z21087" s="396"/>
      <c r="AA21087" s="441"/>
    </row>
    <row r="21088" spans="25:27" x14ac:dyDescent="0.2">
      <c r="Y21088" s="396"/>
      <c r="Z21088" s="396"/>
      <c r="AA21088" s="441"/>
    </row>
    <row r="21089" spans="25:27" x14ac:dyDescent="0.2">
      <c r="Y21089" s="396"/>
      <c r="Z21089" s="396"/>
      <c r="AA21089" s="441"/>
    </row>
    <row r="21090" spans="25:27" x14ac:dyDescent="0.2">
      <c r="Y21090" s="396"/>
      <c r="Z21090" s="396"/>
      <c r="AA21090" s="441"/>
    </row>
    <row r="21091" spans="25:27" x14ac:dyDescent="0.2">
      <c r="Y21091" s="396"/>
      <c r="Z21091" s="396"/>
      <c r="AA21091" s="441"/>
    </row>
    <row r="21092" spans="25:27" x14ac:dyDescent="0.2">
      <c r="Y21092" s="396"/>
      <c r="Z21092" s="396"/>
      <c r="AA21092" s="441"/>
    </row>
    <row r="21093" spans="25:27" x14ac:dyDescent="0.2">
      <c r="Y21093" s="396"/>
      <c r="Z21093" s="396"/>
      <c r="AA21093" s="441"/>
    </row>
    <row r="21094" spans="25:27" x14ac:dyDescent="0.2">
      <c r="Y21094" s="396"/>
      <c r="Z21094" s="396"/>
      <c r="AA21094" s="441"/>
    </row>
    <row r="21095" spans="25:27" x14ac:dyDescent="0.2">
      <c r="Y21095" s="396"/>
      <c r="Z21095" s="396"/>
      <c r="AA21095" s="441"/>
    </row>
    <row r="21096" spans="25:27" x14ac:dyDescent="0.2">
      <c r="Y21096" s="396"/>
      <c r="Z21096" s="396"/>
      <c r="AA21096" s="441"/>
    </row>
    <row r="21097" spans="25:27" x14ac:dyDescent="0.2">
      <c r="Y21097" s="396"/>
      <c r="Z21097" s="396"/>
      <c r="AA21097" s="441"/>
    </row>
    <row r="21098" spans="25:27" x14ac:dyDescent="0.2">
      <c r="Y21098" s="396"/>
      <c r="Z21098" s="396"/>
      <c r="AA21098" s="441"/>
    </row>
    <row r="21099" spans="25:27" x14ac:dyDescent="0.2">
      <c r="Y21099" s="396"/>
      <c r="Z21099" s="396"/>
      <c r="AA21099" s="441"/>
    </row>
    <row r="21100" spans="25:27" x14ac:dyDescent="0.2">
      <c r="Y21100" s="396"/>
      <c r="Z21100" s="396"/>
      <c r="AA21100" s="441"/>
    </row>
    <row r="21101" spans="25:27" x14ac:dyDescent="0.2">
      <c r="Y21101" s="396"/>
      <c r="Z21101" s="396"/>
      <c r="AA21101" s="441"/>
    </row>
    <row r="21102" spans="25:27" x14ac:dyDescent="0.2">
      <c r="Y21102" s="396"/>
      <c r="Z21102" s="396"/>
      <c r="AA21102" s="441"/>
    </row>
    <row r="21103" spans="25:27" x14ac:dyDescent="0.2">
      <c r="Y21103" s="396"/>
      <c r="Z21103" s="396"/>
      <c r="AA21103" s="441"/>
    </row>
    <row r="21104" spans="25:27" x14ac:dyDescent="0.2">
      <c r="Y21104" s="396"/>
      <c r="Z21104" s="396"/>
      <c r="AA21104" s="441"/>
    </row>
    <row r="21105" spans="25:27" x14ac:dyDescent="0.2">
      <c r="Y21105" s="396"/>
      <c r="Z21105" s="396"/>
      <c r="AA21105" s="441"/>
    </row>
    <row r="21106" spans="25:27" x14ac:dyDescent="0.2">
      <c r="Y21106" s="396"/>
      <c r="Z21106" s="396"/>
      <c r="AA21106" s="441"/>
    </row>
    <row r="21107" spans="25:27" x14ac:dyDescent="0.2">
      <c r="Y21107" s="396"/>
      <c r="Z21107" s="396"/>
      <c r="AA21107" s="441"/>
    </row>
    <row r="21108" spans="25:27" x14ac:dyDescent="0.2">
      <c r="Y21108" s="396"/>
      <c r="Z21108" s="396"/>
      <c r="AA21108" s="441"/>
    </row>
    <row r="21109" spans="25:27" x14ac:dyDescent="0.2">
      <c r="Y21109" s="396"/>
      <c r="Z21109" s="396"/>
      <c r="AA21109" s="441"/>
    </row>
    <row r="21110" spans="25:27" x14ac:dyDescent="0.2">
      <c r="Y21110" s="396"/>
      <c r="Z21110" s="396"/>
      <c r="AA21110" s="441"/>
    </row>
    <row r="21111" spans="25:27" x14ac:dyDescent="0.2">
      <c r="Y21111" s="396"/>
      <c r="Z21111" s="396"/>
      <c r="AA21111" s="441"/>
    </row>
    <row r="21112" spans="25:27" x14ac:dyDescent="0.2">
      <c r="Y21112" s="396"/>
      <c r="Z21112" s="396"/>
      <c r="AA21112" s="441"/>
    </row>
    <row r="21113" spans="25:27" x14ac:dyDescent="0.2">
      <c r="Y21113" s="396"/>
      <c r="Z21113" s="396"/>
      <c r="AA21113" s="441"/>
    </row>
    <row r="21114" spans="25:27" x14ac:dyDescent="0.2">
      <c r="Y21114" s="396"/>
      <c r="Z21114" s="396"/>
      <c r="AA21114" s="441"/>
    </row>
    <row r="21115" spans="25:27" x14ac:dyDescent="0.2">
      <c r="Y21115" s="396"/>
      <c r="Z21115" s="396"/>
      <c r="AA21115" s="441"/>
    </row>
    <row r="21116" spans="25:27" x14ac:dyDescent="0.2">
      <c r="Y21116" s="396"/>
      <c r="Z21116" s="396"/>
      <c r="AA21116" s="441"/>
    </row>
    <row r="21117" spans="25:27" x14ac:dyDescent="0.2">
      <c r="Y21117" s="396"/>
      <c r="Z21117" s="396"/>
      <c r="AA21117" s="441"/>
    </row>
    <row r="21118" spans="25:27" x14ac:dyDescent="0.2">
      <c r="Y21118" s="396"/>
      <c r="Z21118" s="396"/>
      <c r="AA21118" s="441"/>
    </row>
    <row r="21119" spans="25:27" x14ac:dyDescent="0.2">
      <c r="Y21119" s="396"/>
      <c r="Z21119" s="396"/>
      <c r="AA21119" s="441"/>
    </row>
    <row r="21120" spans="25:27" x14ac:dyDescent="0.2">
      <c r="Y21120" s="396"/>
      <c r="Z21120" s="396"/>
      <c r="AA21120" s="441"/>
    </row>
    <row r="21121" spans="25:27" x14ac:dyDescent="0.2">
      <c r="Y21121" s="396"/>
      <c r="Z21121" s="396"/>
      <c r="AA21121" s="441"/>
    </row>
    <row r="21122" spans="25:27" x14ac:dyDescent="0.2">
      <c r="Y21122" s="396"/>
      <c r="Z21122" s="396"/>
      <c r="AA21122" s="441"/>
    </row>
    <row r="21123" spans="25:27" x14ac:dyDescent="0.2">
      <c r="Y21123" s="396"/>
      <c r="Z21123" s="396"/>
      <c r="AA21123" s="441"/>
    </row>
    <row r="21124" spans="25:27" x14ac:dyDescent="0.2">
      <c r="Y21124" s="396"/>
      <c r="Z21124" s="396"/>
      <c r="AA21124" s="441"/>
    </row>
    <row r="21125" spans="25:27" x14ac:dyDescent="0.2">
      <c r="Y21125" s="396"/>
      <c r="Z21125" s="396"/>
      <c r="AA21125" s="441"/>
    </row>
    <row r="21126" spans="25:27" x14ac:dyDescent="0.2">
      <c r="Y21126" s="396"/>
      <c r="Z21126" s="396"/>
      <c r="AA21126" s="441"/>
    </row>
    <row r="21127" spans="25:27" x14ac:dyDescent="0.2">
      <c r="Y21127" s="396"/>
      <c r="Z21127" s="396"/>
      <c r="AA21127" s="441"/>
    </row>
    <row r="21128" spans="25:27" x14ac:dyDescent="0.2">
      <c r="Y21128" s="396"/>
      <c r="Z21128" s="396"/>
      <c r="AA21128" s="441"/>
    </row>
    <row r="21129" spans="25:27" x14ac:dyDescent="0.2">
      <c r="Y21129" s="396"/>
      <c r="Z21129" s="396"/>
      <c r="AA21129" s="441"/>
    </row>
    <row r="21130" spans="25:27" x14ac:dyDescent="0.2">
      <c r="Y21130" s="396"/>
      <c r="Z21130" s="396"/>
      <c r="AA21130" s="441"/>
    </row>
    <row r="21131" spans="25:27" x14ac:dyDescent="0.2">
      <c r="Y21131" s="396"/>
      <c r="Z21131" s="396"/>
      <c r="AA21131" s="441"/>
    </row>
    <row r="21132" spans="25:27" x14ac:dyDescent="0.2">
      <c r="Y21132" s="396"/>
      <c r="Z21132" s="396"/>
      <c r="AA21132" s="441"/>
    </row>
    <row r="21133" spans="25:27" x14ac:dyDescent="0.2">
      <c r="Y21133" s="396"/>
      <c r="Z21133" s="396"/>
      <c r="AA21133" s="441"/>
    </row>
    <row r="21134" spans="25:27" x14ac:dyDescent="0.2">
      <c r="Y21134" s="396"/>
      <c r="Z21134" s="396"/>
      <c r="AA21134" s="441"/>
    </row>
    <row r="21135" spans="25:27" x14ac:dyDescent="0.2">
      <c r="Y21135" s="396"/>
      <c r="Z21135" s="396"/>
      <c r="AA21135" s="441"/>
    </row>
    <row r="21136" spans="25:27" x14ac:dyDescent="0.2">
      <c r="Y21136" s="396"/>
      <c r="Z21136" s="396"/>
      <c r="AA21136" s="441"/>
    </row>
    <row r="21137" spans="25:27" x14ac:dyDescent="0.2">
      <c r="Y21137" s="396"/>
      <c r="Z21137" s="396"/>
      <c r="AA21137" s="441"/>
    </row>
    <row r="21138" spans="25:27" x14ac:dyDescent="0.2">
      <c r="Y21138" s="396"/>
      <c r="Z21138" s="396"/>
      <c r="AA21138" s="441"/>
    </row>
    <row r="21139" spans="25:27" x14ac:dyDescent="0.2">
      <c r="Y21139" s="396"/>
      <c r="Z21139" s="396"/>
      <c r="AA21139" s="441"/>
    </row>
    <row r="21140" spans="25:27" x14ac:dyDescent="0.2">
      <c r="Y21140" s="396"/>
      <c r="Z21140" s="396"/>
      <c r="AA21140" s="441"/>
    </row>
    <row r="21141" spans="25:27" x14ac:dyDescent="0.2">
      <c r="Y21141" s="396"/>
      <c r="Z21141" s="396"/>
      <c r="AA21141" s="441"/>
    </row>
    <row r="21142" spans="25:27" x14ac:dyDescent="0.2">
      <c r="Y21142" s="396"/>
      <c r="Z21142" s="396"/>
      <c r="AA21142" s="441"/>
    </row>
    <row r="21143" spans="25:27" x14ac:dyDescent="0.2">
      <c r="Y21143" s="396"/>
      <c r="Z21143" s="396"/>
      <c r="AA21143" s="441"/>
    </row>
    <row r="21144" spans="25:27" x14ac:dyDescent="0.2">
      <c r="Y21144" s="396"/>
      <c r="Z21144" s="396"/>
      <c r="AA21144" s="441"/>
    </row>
    <row r="21145" spans="25:27" x14ac:dyDescent="0.2">
      <c r="Y21145" s="396"/>
      <c r="Z21145" s="396"/>
      <c r="AA21145" s="441"/>
    </row>
    <row r="21146" spans="25:27" x14ac:dyDescent="0.2">
      <c r="Y21146" s="396"/>
      <c r="Z21146" s="396"/>
      <c r="AA21146" s="441"/>
    </row>
    <row r="21147" spans="25:27" x14ac:dyDescent="0.2">
      <c r="Y21147" s="396"/>
      <c r="Z21147" s="396"/>
      <c r="AA21147" s="441"/>
    </row>
    <row r="21148" spans="25:27" x14ac:dyDescent="0.2">
      <c r="Y21148" s="396"/>
      <c r="Z21148" s="396"/>
      <c r="AA21148" s="441"/>
    </row>
    <row r="21149" spans="25:27" x14ac:dyDescent="0.2">
      <c r="Y21149" s="396"/>
      <c r="Z21149" s="396"/>
      <c r="AA21149" s="441"/>
    </row>
    <row r="21150" spans="25:27" x14ac:dyDescent="0.2">
      <c r="Y21150" s="396"/>
      <c r="Z21150" s="396"/>
      <c r="AA21150" s="441"/>
    </row>
    <row r="21151" spans="25:27" x14ac:dyDescent="0.2">
      <c r="Y21151" s="396"/>
      <c r="Z21151" s="396"/>
      <c r="AA21151" s="441"/>
    </row>
    <row r="21152" spans="25:27" x14ac:dyDescent="0.2">
      <c r="Y21152" s="396"/>
      <c r="Z21152" s="396"/>
      <c r="AA21152" s="441"/>
    </row>
    <row r="21153" spans="25:27" x14ac:dyDescent="0.2">
      <c r="Y21153" s="396"/>
      <c r="Z21153" s="396"/>
      <c r="AA21153" s="441"/>
    </row>
    <row r="21154" spans="25:27" x14ac:dyDescent="0.2">
      <c r="Y21154" s="396"/>
      <c r="Z21154" s="396"/>
      <c r="AA21154" s="441"/>
    </row>
    <row r="21155" spans="25:27" x14ac:dyDescent="0.2">
      <c r="Y21155" s="396"/>
      <c r="Z21155" s="396"/>
      <c r="AA21155" s="441"/>
    </row>
    <row r="21156" spans="25:27" x14ac:dyDescent="0.2">
      <c r="Y21156" s="396"/>
      <c r="Z21156" s="396"/>
      <c r="AA21156" s="441"/>
    </row>
    <row r="21157" spans="25:27" x14ac:dyDescent="0.2">
      <c r="Y21157" s="396"/>
      <c r="Z21157" s="396"/>
      <c r="AA21157" s="441"/>
    </row>
    <row r="21158" spans="25:27" x14ac:dyDescent="0.2">
      <c r="Y21158" s="396"/>
      <c r="Z21158" s="396"/>
      <c r="AA21158" s="441"/>
    </row>
    <row r="21159" spans="25:27" x14ac:dyDescent="0.2">
      <c r="Y21159" s="396"/>
      <c r="Z21159" s="396"/>
      <c r="AA21159" s="441"/>
    </row>
    <row r="21160" spans="25:27" x14ac:dyDescent="0.2">
      <c r="Y21160" s="396"/>
      <c r="Z21160" s="396"/>
      <c r="AA21160" s="441"/>
    </row>
    <row r="21161" spans="25:27" x14ac:dyDescent="0.2">
      <c r="Y21161" s="396"/>
      <c r="Z21161" s="396"/>
      <c r="AA21161" s="441"/>
    </row>
    <row r="21162" spans="25:27" x14ac:dyDescent="0.2">
      <c r="Y21162" s="396"/>
      <c r="Z21162" s="396"/>
      <c r="AA21162" s="441"/>
    </row>
    <row r="21163" spans="25:27" x14ac:dyDescent="0.2">
      <c r="Y21163" s="396"/>
      <c r="Z21163" s="396"/>
      <c r="AA21163" s="441"/>
    </row>
    <row r="21164" spans="25:27" x14ac:dyDescent="0.2">
      <c r="Y21164" s="396"/>
      <c r="Z21164" s="396"/>
      <c r="AA21164" s="441"/>
    </row>
    <row r="21165" spans="25:27" x14ac:dyDescent="0.2">
      <c r="Y21165" s="396"/>
      <c r="Z21165" s="396"/>
      <c r="AA21165" s="441"/>
    </row>
    <row r="21166" spans="25:27" x14ac:dyDescent="0.2">
      <c r="Y21166" s="396"/>
      <c r="Z21166" s="396"/>
      <c r="AA21166" s="441"/>
    </row>
    <row r="21167" spans="25:27" x14ac:dyDescent="0.2">
      <c r="Y21167" s="396"/>
      <c r="Z21167" s="396"/>
      <c r="AA21167" s="441"/>
    </row>
    <row r="21168" spans="25:27" x14ac:dyDescent="0.2">
      <c r="Y21168" s="396"/>
      <c r="Z21168" s="396"/>
      <c r="AA21168" s="441"/>
    </row>
    <row r="21169" spans="25:27" x14ac:dyDescent="0.2">
      <c r="Y21169" s="396"/>
      <c r="Z21169" s="396"/>
      <c r="AA21169" s="441"/>
    </row>
    <row r="21170" spans="25:27" x14ac:dyDescent="0.2">
      <c r="Y21170" s="396"/>
      <c r="Z21170" s="396"/>
      <c r="AA21170" s="441"/>
    </row>
    <row r="21171" spans="25:27" x14ac:dyDescent="0.2">
      <c r="Y21171" s="396"/>
      <c r="Z21171" s="396"/>
      <c r="AA21171" s="441"/>
    </row>
    <row r="21172" spans="25:27" x14ac:dyDescent="0.2">
      <c r="Y21172" s="396"/>
      <c r="Z21172" s="396"/>
      <c r="AA21172" s="441"/>
    </row>
    <row r="21173" spans="25:27" x14ac:dyDescent="0.2">
      <c r="Y21173" s="396"/>
      <c r="Z21173" s="396"/>
      <c r="AA21173" s="441"/>
    </row>
    <row r="21174" spans="25:27" x14ac:dyDescent="0.2">
      <c r="Y21174" s="396"/>
      <c r="Z21174" s="396"/>
      <c r="AA21174" s="441"/>
    </row>
    <row r="21175" spans="25:27" x14ac:dyDescent="0.2">
      <c r="Y21175" s="396"/>
      <c r="Z21175" s="396"/>
      <c r="AA21175" s="441"/>
    </row>
    <row r="21176" spans="25:27" x14ac:dyDescent="0.2">
      <c r="Y21176" s="396"/>
      <c r="Z21176" s="396"/>
      <c r="AA21176" s="441"/>
    </row>
    <row r="21177" spans="25:27" x14ac:dyDescent="0.2">
      <c r="Y21177" s="396"/>
      <c r="Z21177" s="396"/>
      <c r="AA21177" s="441"/>
    </row>
    <row r="21178" spans="25:27" x14ac:dyDescent="0.2">
      <c r="Y21178" s="396"/>
      <c r="Z21178" s="396"/>
      <c r="AA21178" s="441"/>
    </row>
    <row r="21179" spans="25:27" x14ac:dyDescent="0.2">
      <c r="Y21179" s="396"/>
      <c r="Z21179" s="396"/>
      <c r="AA21179" s="441"/>
    </row>
    <row r="21180" spans="25:27" x14ac:dyDescent="0.2">
      <c r="Y21180" s="396"/>
      <c r="Z21180" s="396"/>
      <c r="AA21180" s="441"/>
    </row>
    <row r="21181" spans="25:27" x14ac:dyDescent="0.2">
      <c r="Y21181" s="396"/>
      <c r="Z21181" s="396"/>
      <c r="AA21181" s="441"/>
    </row>
    <row r="21182" spans="25:27" x14ac:dyDescent="0.2">
      <c r="Y21182" s="396"/>
      <c r="Z21182" s="396"/>
      <c r="AA21182" s="441"/>
    </row>
    <row r="21183" spans="25:27" x14ac:dyDescent="0.2">
      <c r="Y21183" s="396"/>
      <c r="Z21183" s="396"/>
      <c r="AA21183" s="441"/>
    </row>
    <row r="21184" spans="25:27" x14ac:dyDescent="0.2">
      <c r="Y21184" s="396"/>
      <c r="Z21184" s="396"/>
      <c r="AA21184" s="441"/>
    </row>
    <row r="21185" spans="25:27" x14ac:dyDescent="0.2">
      <c r="Y21185" s="396"/>
      <c r="Z21185" s="396"/>
      <c r="AA21185" s="441"/>
    </row>
    <row r="21186" spans="25:27" x14ac:dyDescent="0.2">
      <c r="Y21186" s="396"/>
      <c r="Z21186" s="396"/>
      <c r="AA21186" s="441"/>
    </row>
    <row r="21187" spans="25:27" x14ac:dyDescent="0.2">
      <c r="Y21187" s="396"/>
      <c r="Z21187" s="396"/>
      <c r="AA21187" s="441"/>
    </row>
    <row r="21188" spans="25:27" x14ac:dyDescent="0.2">
      <c r="Y21188" s="396"/>
      <c r="Z21188" s="396"/>
      <c r="AA21188" s="441"/>
    </row>
    <row r="21189" spans="25:27" x14ac:dyDescent="0.2">
      <c r="Y21189" s="396"/>
      <c r="Z21189" s="396"/>
      <c r="AA21189" s="441"/>
    </row>
    <row r="21190" spans="25:27" x14ac:dyDescent="0.2">
      <c r="Y21190" s="396"/>
      <c r="Z21190" s="396"/>
      <c r="AA21190" s="441"/>
    </row>
    <row r="21191" spans="25:27" x14ac:dyDescent="0.2">
      <c r="Y21191" s="396"/>
      <c r="Z21191" s="396"/>
      <c r="AA21191" s="441"/>
    </row>
    <row r="21192" spans="25:27" x14ac:dyDescent="0.2">
      <c r="Y21192" s="396"/>
      <c r="Z21192" s="396"/>
      <c r="AA21192" s="441"/>
    </row>
    <row r="21193" spans="25:27" x14ac:dyDescent="0.2">
      <c r="Y21193" s="396"/>
      <c r="Z21193" s="396"/>
      <c r="AA21193" s="441"/>
    </row>
    <row r="21194" spans="25:27" x14ac:dyDescent="0.2">
      <c r="Y21194" s="396"/>
      <c r="Z21194" s="396"/>
      <c r="AA21194" s="441"/>
    </row>
    <row r="21195" spans="25:27" x14ac:dyDescent="0.2">
      <c r="Y21195" s="396"/>
      <c r="Z21195" s="396"/>
      <c r="AA21195" s="441"/>
    </row>
    <row r="21196" spans="25:27" x14ac:dyDescent="0.2">
      <c r="Y21196" s="396"/>
      <c r="Z21196" s="396"/>
      <c r="AA21196" s="441"/>
    </row>
    <row r="21197" spans="25:27" x14ac:dyDescent="0.2">
      <c r="Y21197" s="396"/>
      <c r="Z21197" s="396"/>
      <c r="AA21197" s="441"/>
    </row>
    <row r="21198" spans="25:27" x14ac:dyDescent="0.2">
      <c r="Y21198" s="396"/>
      <c r="Z21198" s="396"/>
      <c r="AA21198" s="441"/>
    </row>
    <row r="21199" spans="25:27" x14ac:dyDescent="0.2">
      <c r="Y21199" s="396"/>
      <c r="Z21199" s="396"/>
      <c r="AA21199" s="441"/>
    </row>
    <row r="21200" spans="25:27" x14ac:dyDescent="0.2">
      <c r="Y21200" s="396"/>
      <c r="Z21200" s="396"/>
      <c r="AA21200" s="441"/>
    </row>
    <row r="21201" spans="25:27" x14ac:dyDescent="0.2">
      <c r="Y21201" s="396"/>
      <c r="Z21201" s="396"/>
      <c r="AA21201" s="441"/>
    </row>
    <row r="21202" spans="25:27" x14ac:dyDescent="0.2">
      <c r="Y21202" s="396"/>
      <c r="Z21202" s="396"/>
      <c r="AA21202" s="441"/>
    </row>
    <row r="21203" spans="25:27" x14ac:dyDescent="0.2">
      <c r="Y21203" s="396"/>
      <c r="Z21203" s="396"/>
      <c r="AA21203" s="441"/>
    </row>
    <row r="21204" spans="25:27" x14ac:dyDescent="0.2">
      <c r="Y21204" s="396"/>
      <c r="Z21204" s="396"/>
      <c r="AA21204" s="441"/>
    </row>
    <row r="21205" spans="25:27" x14ac:dyDescent="0.2">
      <c r="Y21205" s="396"/>
      <c r="Z21205" s="396"/>
      <c r="AA21205" s="441"/>
    </row>
    <row r="21206" spans="25:27" x14ac:dyDescent="0.2">
      <c r="Y21206" s="396"/>
      <c r="Z21206" s="396"/>
      <c r="AA21206" s="441"/>
    </row>
    <row r="21207" spans="25:27" x14ac:dyDescent="0.2">
      <c r="Y21207" s="396"/>
      <c r="Z21207" s="396"/>
      <c r="AA21207" s="441"/>
    </row>
    <row r="21208" spans="25:27" x14ac:dyDescent="0.2">
      <c r="Y21208" s="396"/>
      <c r="Z21208" s="396"/>
      <c r="AA21208" s="441"/>
    </row>
    <row r="21209" spans="25:27" x14ac:dyDescent="0.2">
      <c r="Y21209" s="396"/>
      <c r="Z21209" s="396"/>
      <c r="AA21209" s="441"/>
    </row>
    <row r="21210" spans="25:27" x14ac:dyDescent="0.2">
      <c r="Y21210" s="396"/>
      <c r="Z21210" s="396"/>
      <c r="AA21210" s="441"/>
    </row>
    <row r="21211" spans="25:27" x14ac:dyDescent="0.2">
      <c r="Y21211" s="396"/>
      <c r="Z21211" s="396"/>
      <c r="AA21211" s="441"/>
    </row>
    <row r="21212" spans="25:27" x14ac:dyDescent="0.2">
      <c r="Y21212" s="396"/>
      <c r="Z21212" s="396"/>
      <c r="AA21212" s="441"/>
    </row>
    <row r="21213" spans="25:27" x14ac:dyDescent="0.2">
      <c r="Y21213" s="396"/>
      <c r="Z21213" s="396"/>
      <c r="AA21213" s="441"/>
    </row>
    <row r="21214" spans="25:27" x14ac:dyDescent="0.2">
      <c r="Y21214" s="396"/>
      <c r="Z21214" s="396"/>
      <c r="AA21214" s="441"/>
    </row>
    <row r="21215" spans="25:27" x14ac:dyDescent="0.2">
      <c r="Y21215" s="396"/>
      <c r="Z21215" s="396"/>
      <c r="AA21215" s="441"/>
    </row>
    <row r="21216" spans="25:27" x14ac:dyDescent="0.2">
      <c r="Y21216" s="396"/>
      <c r="Z21216" s="396"/>
      <c r="AA21216" s="441"/>
    </row>
    <row r="21217" spans="25:27" x14ac:dyDescent="0.2">
      <c r="Y21217" s="396"/>
      <c r="Z21217" s="396"/>
      <c r="AA21217" s="441"/>
    </row>
    <row r="21218" spans="25:27" x14ac:dyDescent="0.2">
      <c r="Y21218" s="396"/>
      <c r="Z21218" s="396"/>
      <c r="AA21218" s="441"/>
    </row>
    <row r="21219" spans="25:27" x14ac:dyDescent="0.2">
      <c r="Y21219" s="396"/>
      <c r="Z21219" s="396"/>
      <c r="AA21219" s="441"/>
    </row>
    <row r="21220" spans="25:27" x14ac:dyDescent="0.2">
      <c r="Y21220" s="396"/>
      <c r="Z21220" s="396"/>
      <c r="AA21220" s="441"/>
    </row>
    <row r="21221" spans="25:27" x14ac:dyDescent="0.2">
      <c r="Y21221" s="396"/>
      <c r="Z21221" s="396"/>
      <c r="AA21221" s="441"/>
    </row>
    <row r="21222" spans="25:27" x14ac:dyDescent="0.2">
      <c r="Y21222" s="396"/>
      <c r="Z21222" s="396"/>
      <c r="AA21222" s="441"/>
    </row>
    <row r="21223" spans="25:27" x14ac:dyDescent="0.2">
      <c r="Y21223" s="396"/>
      <c r="Z21223" s="396"/>
      <c r="AA21223" s="441"/>
    </row>
    <row r="21224" spans="25:27" x14ac:dyDescent="0.2">
      <c r="Y21224" s="396"/>
      <c r="Z21224" s="396"/>
      <c r="AA21224" s="441"/>
    </row>
    <row r="21225" spans="25:27" x14ac:dyDescent="0.2">
      <c r="Y21225" s="396"/>
      <c r="Z21225" s="396"/>
      <c r="AA21225" s="441"/>
    </row>
    <row r="21226" spans="25:27" x14ac:dyDescent="0.2">
      <c r="Y21226" s="396"/>
      <c r="Z21226" s="396"/>
      <c r="AA21226" s="441"/>
    </row>
    <row r="21227" spans="25:27" x14ac:dyDescent="0.2">
      <c r="Y21227" s="396"/>
      <c r="Z21227" s="396"/>
      <c r="AA21227" s="441"/>
    </row>
    <row r="21228" spans="25:27" x14ac:dyDescent="0.2">
      <c r="Y21228" s="396"/>
      <c r="Z21228" s="396"/>
      <c r="AA21228" s="441"/>
    </row>
    <row r="21229" spans="25:27" x14ac:dyDescent="0.2">
      <c r="Y21229" s="396"/>
      <c r="Z21229" s="396"/>
      <c r="AA21229" s="441"/>
    </row>
    <row r="21230" spans="25:27" x14ac:dyDescent="0.2">
      <c r="Y21230" s="396"/>
      <c r="Z21230" s="396"/>
      <c r="AA21230" s="441"/>
    </row>
    <row r="21231" spans="25:27" x14ac:dyDescent="0.2">
      <c r="Y21231" s="396"/>
      <c r="Z21231" s="396"/>
      <c r="AA21231" s="441"/>
    </row>
    <row r="21232" spans="25:27" x14ac:dyDescent="0.2">
      <c r="Y21232" s="396"/>
      <c r="Z21232" s="396"/>
      <c r="AA21232" s="441"/>
    </row>
    <row r="21233" spans="25:27" x14ac:dyDescent="0.2">
      <c r="Y21233" s="396"/>
      <c r="Z21233" s="396"/>
      <c r="AA21233" s="441"/>
    </row>
    <row r="21234" spans="25:27" x14ac:dyDescent="0.2">
      <c r="Y21234" s="396"/>
      <c r="Z21234" s="396"/>
      <c r="AA21234" s="441"/>
    </row>
    <row r="21235" spans="25:27" x14ac:dyDescent="0.2">
      <c r="Y21235" s="396"/>
      <c r="Z21235" s="396"/>
      <c r="AA21235" s="441"/>
    </row>
    <row r="21236" spans="25:27" x14ac:dyDescent="0.2">
      <c r="Y21236" s="396"/>
      <c r="Z21236" s="396"/>
      <c r="AA21236" s="441"/>
    </row>
    <row r="21237" spans="25:27" x14ac:dyDescent="0.2">
      <c r="Y21237" s="396"/>
      <c r="Z21237" s="396"/>
      <c r="AA21237" s="441"/>
    </row>
    <row r="21238" spans="25:27" x14ac:dyDescent="0.2">
      <c r="Y21238" s="396"/>
      <c r="Z21238" s="396"/>
      <c r="AA21238" s="441"/>
    </row>
    <row r="21239" spans="25:27" x14ac:dyDescent="0.2">
      <c r="Y21239" s="396"/>
      <c r="Z21239" s="396"/>
      <c r="AA21239" s="441"/>
    </row>
    <row r="21240" spans="25:27" x14ac:dyDescent="0.2">
      <c r="Y21240" s="396"/>
      <c r="Z21240" s="396"/>
      <c r="AA21240" s="441"/>
    </row>
    <row r="21241" spans="25:27" x14ac:dyDescent="0.2">
      <c r="Y21241" s="396"/>
      <c r="Z21241" s="396"/>
      <c r="AA21241" s="441"/>
    </row>
    <row r="21242" spans="25:27" x14ac:dyDescent="0.2">
      <c r="Y21242" s="396"/>
      <c r="Z21242" s="396"/>
      <c r="AA21242" s="441"/>
    </row>
    <row r="21243" spans="25:27" x14ac:dyDescent="0.2">
      <c r="Y21243" s="396"/>
      <c r="Z21243" s="396"/>
      <c r="AA21243" s="441"/>
    </row>
    <row r="21244" spans="25:27" x14ac:dyDescent="0.2">
      <c r="Y21244" s="396"/>
      <c r="Z21244" s="396"/>
      <c r="AA21244" s="441"/>
    </row>
    <row r="21245" spans="25:27" x14ac:dyDescent="0.2">
      <c r="Y21245" s="396"/>
      <c r="Z21245" s="396"/>
      <c r="AA21245" s="441"/>
    </row>
    <row r="21246" spans="25:27" x14ac:dyDescent="0.2">
      <c r="Y21246" s="396"/>
      <c r="Z21246" s="396"/>
      <c r="AA21246" s="441"/>
    </row>
    <row r="21247" spans="25:27" x14ac:dyDescent="0.2">
      <c r="Y21247" s="396"/>
      <c r="Z21247" s="396"/>
      <c r="AA21247" s="441"/>
    </row>
    <row r="21248" spans="25:27" x14ac:dyDescent="0.2">
      <c r="Y21248" s="396"/>
      <c r="Z21248" s="396"/>
      <c r="AA21248" s="441"/>
    </row>
    <row r="21249" spans="25:27" x14ac:dyDescent="0.2">
      <c r="Y21249" s="396"/>
      <c r="Z21249" s="396"/>
      <c r="AA21249" s="441"/>
    </row>
    <row r="21250" spans="25:27" x14ac:dyDescent="0.2">
      <c r="Y21250" s="396"/>
      <c r="Z21250" s="396"/>
      <c r="AA21250" s="441"/>
    </row>
    <row r="21251" spans="25:27" x14ac:dyDescent="0.2">
      <c r="Y21251" s="396"/>
      <c r="Z21251" s="396"/>
      <c r="AA21251" s="441"/>
    </row>
    <row r="21252" spans="25:27" x14ac:dyDescent="0.2">
      <c r="Y21252" s="396"/>
      <c r="Z21252" s="396"/>
      <c r="AA21252" s="441"/>
    </row>
    <row r="21253" spans="25:27" x14ac:dyDescent="0.2">
      <c r="Y21253" s="396"/>
      <c r="Z21253" s="396"/>
      <c r="AA21253" s="441"/>
    </row>
    <row r="21254" spans="25:27" x14ac:dyDescent="0.2">
      <c r="Y21254" s="396"/>
      <c r="Z21254" s="396"/>
      <c r="AA21254" s="441"/>
    </row>
    <row r="21255" spans="25:27" x14ac:dyDescent="0.2">
      <c r="Y21255" s="396"/>
      <c r="Z21255" s="396"/>
      <c r="AA21255" s="441"/>
    </row>
    <row r="21256" spans="25:27" x14ac:dyDescent="0.2">
      <c r="Y21256" s="396"/>
      <c r="Z21256" s="396"/>
      <c r="AA21256" s="441"/>
    </row>
    <row r="21257" spans="25:27" x14ac:dyDescent="0.2">
      <c r="Y21257" s="396"/>
      <c r="Z21257" s="396"/>
      <c r="AA21257" s="441"/>
    </row>
    <row r="21258" spans="25:27" x14ac:dyDescent="0.2">
      <c r="Y21258" s="396"/>
      <c r="Z21258" s="396"/>
      <c r="AA21258" s="441"/>
    </row>
    <row r="21259" spans="25:27" x14ac:dyDescent="0.2">
      <c r="Y21259" s="396"/>
      <c r="Z21259" s="396"/>
      <c r="AA21259" s="441"/>
    </row>
    <row r="21260" spans="25:27" x14ac:dyDescent="0.2">
      <c r="Y21260" s="396"/>
      <c r="Z21260" s="396"/>
      <c r="AA21260" s="441"/>
    </row>
    <row r="21261" spans="25:27" x14ac:dyDescent="0.2">
      <c r="Y21261" s="396"/>
      <c r="Z21261" s="396"/>
      <c r="AA21261" s="441"/>
    </row>
    <row r="21262" spans="25:27" x14ac:dyDescent="0.2">
      <c r="Y21262" s="396"/>
      <c r="Z21262" s="396"/>
      <c r="AA21262" s="441"/>
    </row>
    <row r="21263" spans="25:27" x14ac:dyDescent="0.2">
      <c r="Y21263" s="396"/>
      <c r="Z21263" s="396"/>
      <c r="AA21263" s="441"/>
    </row>
    <row r="21264" spans="25:27" x14ac:dyDescent="0.2">
      <c r="Y21264" s="396"/>
      <c r="Z21264" s="396"/>
      <c r="AA21264" s="441"/>
    </row>
    <row r="21265" spans="25:27" x14ac:dyDescent="0.2">
      <c r="Y21265" s="396"/>
      <c r="Z21265" s="396"/>
      <c r="AA21265" s="441"/>
    </row>
    <row r="21266" spans="25:27" x14ac:dyDescent="0.2">
      <c r="Y21266" s="396"/>
      <c r="Z21266" s="396"/>
      <c r="AA21266" s="441"/>
    </row>
    <row r="21267" spans="25:27" x14ac:dyDescent="0.2">
      <c r="Y21267" s="396"/>
      <c r="Z21267" s="396"/>
      <c r="AA21267" s="441"/>
    </row>
    <row r="21268" spans="25:27" x14ac:dyDescent="0.2">
      <c r="Y21268" s="396"/>
      <c r="Z21268" s="396"/>
      <c r="AA21268" s="441"/>
    </row>
    <row r="21269" spans="25:27" x14ac:dyDescent="0.2">
      <c r="Y21269" s="396"/>
      <c r="Z21269" s="396"/>
      <c r="AA21269" s="441"/>
    </row>
    <row r="21270" spans="25:27" x14ac:dyDescent="0.2">
      <c r="Y21270" s="396"/>
      <c r="Z21270" s="396"/>
      <c r="AA21270" s="441"/>
    </row>
    <row r="21271" spans="25:27" x14ac:dyDescent="0.2">
      <c r="Y21271" s="396"/>
      <c r="Z21271" s="396"/>
      <c r="AA21271" s="441"/>
    </row>
    <row r="21272" spans="25:27" x14ac:dyDescent="0.2">
      <c r="Y21272" s="396"/>
      <c r="Z21272" s="396"/>
      <c r="AA21272" s="441"/>
    </row>
    <row r="21273" spans="25:27" x14ac:dyDescent="0.2">
      <c r="Y21273" s="396"/>
      <c r="Z21273" s="396"/>
      <c r="AA21273" s="441"/>
    </row>
    <row r="21274" spans="25:27" x14ac:dyDescent="0.2">
      <c r="Y21274" s="396"/>
      <c r="Z21274" s="396"/>
      <c r="AA21274" s="441"/>
    </row>
    <row r="21275" spans="25:27" x14ac:dyDescent="0.2">
      <c r="Y21275" s="396"/>
      <c r="Z21275" s="396"/>
      <c r="AA21275" s="441"/>
    </row>
    <row r="21276" spans="25:27" x14ac:dyDescent="0.2">
      <c r="Y21276" s="396"/>
      <c r="Z21276" s="396"/>
      <c r="AA21276" s="441"/>
    </row>
    <row r="21277" spans="25:27" x14ac:dyDescent="0.2">
      <c r="Y21277" s="396"/>
      <c r="Z21277" s="396"/>
      <c r="AA21277" s="441"/>
    </row>
    <row r="21278" spans="25:27" x14ac:dyDescent="0.2">
      <c r="Y21278" s="396"/>
      <c r="Z21278" s="396"/>
      <c r="AA21278" s="441"/>
    </row>
    <row r="21279" spans="25:27" x14ac:dyDescent="0.2">
      <c r="Y21279" s="396"/>
      <c r="Z21279" s="396"/>
      <c r="AA21279" s="441"/>
    </row>
    <row r="21280" spans="25:27" x14ac:dyDescent="0.2">
      <c r="Y21280" s="396"/>
      <c r="Z21280" s="396"/>
      <c r="AA21280" s="441"/>
    </row>
    <row r="21281" spans="25:27" x14ac:dyDescent="0.2">
      <c r="Y21281" s="396"/>
      <c r="Z21281" s="396"/>
      <c r="AA21281" s="441"/>
    </row>
    <row r="21282" spans="25:27" x14ac:dyDescent="0.2">
      <c r="Y21282" s="396"/>
      <c r="Z21282" s="396"/>
      <c r="AA21282" s="441"/>
    </row>
    <row r="21283" spans="25:27" x14ac:dyDescent="0.2">
      <c r="Y21283" s="396"/>
      <c r="Z21283" s="396"/>
      <c r="AA21283" s="441"/>
    </row>
    <row r="21284" spans="25:27" x14ac:dyDescent="0.2">
      <c r="Y21284" s="396"/>
      <c r="Z21284" s="396"/>
      <c r="AA21284" s="441"/>
    </row>
    <row r="21285" spans="25:27" x14ac:dyDescent="0.2">
      <c r="Y21285" s="396"/>
      <c r="Z21285" s="396"/>
      <c r="AA21285" s="441"/>
    </row>
    <row r="21286" spans="25:27" x14ac:dyDescent="0.2">
      <c r="Y21286" s="396"/>
      <c r="Z21286" s="396"/>
      <c r="AA21286" s="441"/>
    </row>
    <row r="21287" spans="25:27" x14ac:dyDescent="0.2">
      <c r="Y21287" s="396"/>
      <c r="Z21287" s="396"/>
      <c r="AA21287" s="441"/>
    </row>
    <row r="21288" spans="25:27" x14ac:dyDescent="0.2">
      <c r="Y21288" s="396"/>
      <c r="Z21288" s="396"/>
      <c r="AA21288" s="441"/>
    </row>
    <row r="21289" spans="25:27" x14ac:dyDescent="0.2">
      <c r="Y21289" s="396"/>
      <c r="Z21289" s="396"/>
      <c r="AA21289" s="441"/>
    </row>
    <row r="21290" spans="25:27" x14ac:dyDescent="0.2">
      <c r="Y21290" s="396"/>
      <c r="Z21290" s="396"/>
      <c r="AA21290" s="441"/>
    </row>
    <row r="21291" spans="25:27" x14ac:dyDescent="0.2">
      <c r="Y21291" s="396"/>
      <c r="Z21291" s="396"/>
      <c r="AA21291" s="441"/>
    </row>
    <row r="21292" spans="25:27" x14ac:dyDescent="0.2">
      <c r="Y21292" s="396"/>
      <c r="Z21292" s="396"/>
      <c r="AA21292" s="441"/>
    </row>
    <row r="21293" spans="25:27" x14ac:dyDescent="0.2">
      <c r="Y21293" s="396"/>
      <c r="Z21293" s="396"/>
      <c r="AA21293" s="441"/>
    </row>
    <row r="21294" spans="25:27" x14ac:dyDescent="0.2">
      <c r="Y21294" s="396"/>
      <c r="Z21294" s="396"/>
      <c r="AA21294" s="441"/>
    </row>
    <row r="21295" spans="25:27" x14ac:dyDescent="0.2">
      <c r="Y21295" s="396"/>
      <c r="Z21295" s="396"/>
      <c r="AA21295" s="441"/>
    </row>
    <row r="21296" spans="25:27" x14ac:dyDescent="0.2">
      <c r="Y21296" s="396"/>
      <c r="Z21296" s="396"/>
      <c r="AA21296" s="441"/>
    </row>
    <row r="21297" spans="25:27" x14ac:dyDescent="0.2">
      <c r="Y21297" s="396"/>
      <c r="Z21297" s="396"/>
      <c r="AA21297" s="441"/>
    </row>
    <row r="21298" spans="25:27" x14ac:dyDescent="0.2">
      <c r="Y21298" s="396"/>
      <c r="Z21298" s="396"/>
      <c r="AA21298" s="441"/>
    </row>
    <row r="21299" spans="25:27" x14ac:dyDescent="0.2">
      <c r="Y21299" s="396"/>
      <c r="Z21299" s="396"/>
      <c r="AA21299" s="441"/>
    </row>
    <row r="21300" spans="25:27" x14ac:dyDescent="0.2">
      <c r="Y21300" s="396"/>
      <c r="Z21300" s="396"/>
      <c r="AA21300" s="441"/>
    </row>
    <row r="21301" spans="25:27" x14ac:dyDescent="0.2">
      <c r="Y21301" s="396"/>
      <c r="Z21301" s="396"/>
      <c r="AA21301" s="441"/>
    </row>
    <row r="21302" spans="25:27" x14ac:dyDescent="0.2">
      <c r="Y21302" s="396"/>
      <c r="Z21302" s="396"/>
      <c r="AA21302" s="441"/>
    </row>
    <row r="21303" spans="25:27" x14ac:dyDescent="0.2">
      <c r="Y21303" s="396"/>
      <c r="Z21303" s="396"/>
      <c r="AA21303" s="441"/>
    </row>
    <row r="21304" spans="25:27" x14ac:dyDescent="0.2">
      <c r="Y21304" s="396"/>
      <c r="Z21304" s="396"/>
      <c r="AA21304" s="441"/>
    </row>
    <row r="21305" spans="25:27" x14ac:dyDescent="0.2">
      <c r="Y21305" s="396"/>
      <c r="Z21305" s="396"/>
      <c r="AA21305" s="441"/>
    </row>
    <row r="21306" spans="25:27" x14ac:dyDescent="0.2">
      <c r="Y21306" s="396"/>
      <c r="Z21306" s="396"/>
      <c r="AA21306" s="441"/>
    </row>
    <row r="21307" spans="25:27" x14ac:dyDescent="0.2">
      <c r="Y21307" s="396"/>
      <c r="Z21307" s="396"/>
      <c r="AA21307" s="441"/>
    </row>
    <row r="21308" spans="25:27" x14ac:dyDescent="0.2">
      <c r="Y21308" s="396"/>
      <c r="Z21308" s="396"/>
      <c r="AA21308" s="441"/>
    </row>
    <row r="21309" spans="25:27" x14ac:dyDescent="0.2">
      <c r="Y21309" s="396"/>
      <c r="Z21309" s="396"/>
      <c r="AA21309" s="441"/>
    </row>
    <row r="21310" spans="25:27" x14ac:dyDescent="0.2">
      <c r="Y21310" s="396"/>
      <c r="Z21310" s="396"/>
      <c r="AA21310" s="441"/>
    </row>
    <row r="21311" spans="25:27" x14ac:dyDescent="0.2">
      <c r="Y21311" s="396"/>
      <c r="Z21311" s="396"/>
      <c r="AA21311" s="441"/>
    </row>
    <row r="21312" spans="25:27" x14ac:dyDescent="0.2">
      <c r="Y21312" s="396"/>
      <c r="Z21312" s="396"/>
      <c r="AA21312" s="441"/>
    </row>
    <row r="21313" spans="25:27" x14ac:dyDescent="0.2">
      <c r="Y21313" s="396"/>
      <c r="Z21313" s="396"/>
      <c r="AA21313" s="441"/>
    </row>
    <row r="21314" spans="25:27" x14ac:dyDescent="0.2">
      <c r="Y21314" s="396"/>
      <c r="Z21314" s="396"/>
      <c r="AA21314" s="441"/>
    </row>
    <row r="21315" spans="25:27" x14ac:dyDescent="0.2">
      <c r="Y21315" s="396"/>
      <c r="Z21315" s="396"/>
      <c r="AA21315" s="441"/>
    </row>
    <row r="21316" spans="25:27" x14ac:dyDescent="0.2">
      <c r="Y21316" s="396"/>
      <c r="Z21316" s="396"/>
      <c r="AA21316" s="441"/>
    </row>
    <row r="21317" spans="25:27" x14ac:dyDescent="0.2">
      <c r="Y21317" s="396"/>
      <c r="Z21317" s="396"/>
      <c r="AA21317" s="441"/>
    </row>
    <row r="21318" spans="25:27" x14ac:dyDescent="0.2">
      <c r="Y21318" s="396"/>
      <c r="Z21318" s="396"/>
      <c r="AA21318" s="441"/>
    </row>
    <row r="21319" spans="25:27" x14ac:dyDescent="0.2">
      <c r="Y21319" s="396"/>
      <c r="Z21319" s="396"/>
      <c r="AA21319" s="441"/>
    </row>
    <row r="21320" spans="25:27" x14ac:dyDescent="0.2">
      <c r="Y21320" s="396"/>
      <c r="Z21320" s="396"/>
      <c r="AA21320" s="441"/>
    </row>
    <row r="21321" spans="25:27" x14ac:dyDescent="0.2">
      <c r="Y21321" s="396"/>
      <c r="Z21321" s="396"/>
      <c r="AA21321" s="441"/>
    </row>
    <row r="21322" spans="25:27" x14ac:dyDescent="0.2">
      <c r="Y21322" s="396"/>
      <c r="Z21322" s="396"/>
      <c r="AA21322" s="441"/>
    </row>
    <row r="21323" spans="25:27" x14ac:dyDescent="0.2">
      <c r="Y21323" s="396"/>
      <c r="Z21323" s="396"/>
      <c r="AA21323" s="441"/>
    </row>
    <row r="21324" spans="25:27" x14ac:dyDescent="0.2">
      <c r="Y21324" s="396"/>
      <c r="Z21324" s="396"/>
      <c r="AA21324" s="441"/>
    </row>
    <row r="21325" spans="25:27" x14ac:dyDescent="0.2">
      <c r="Y21325" s="396"/>
      <c r="Z21325" s="396"/>
      <c r="AA21325" s="441"/>
    </row>
    <row r="21326" spans="25:27" x14ac:dyDescent="0.2">
      <c r="Y21326" s="396"/>
      <c r="Z21326" s="396"/>
      <c r="AA21326" s="441"/>
    </row>
    <row r="21327" spans="25:27" x14ac:dyDescent="0.2">
      <c r="Y21327" s="396"/>
      <c r="Z21327" s="396"/>
      <c r="AA21327" s="441"/>
    </row>
    <row r="21328" spans="25:27" x14ac:dyDescent="0.2">
      <c r="Y21328" s="396"/>
      <c r="Z21328" s="396"/>
      <c r="AA21328" s="441"/>
    </row>
    <row r="21329" spans="25:27" x14ac:dyDescent="0.2">
      <c r="Y21329" s="396"/>
      <c r="Z21329" s="396"/>
      <c r="AA21329" s="441"/>
    </row>
    <row r="21330" spans="25:27" x14ac:dyDescent="0.2">
      <c r="Y21330" s="396"/>
      <c r="Z21330" s="396"/>
      <c r="AA21330" s="441"/>
    </row>
    <row r="21331" spans="25:27" x14ac:dyDescent="0.2">
      <c r="Y21331" s="396"/>
      <c r="Z21331" s="396"/>
      <c r="AA21331" s="441"/>
    </row>
    <row r="21332" spans="25:27" x14ac:dyDescent="0.2">
      <c r="Y21332" s="396"/>
      <c r="Z21332" s="396"/>
      <c r="AA21332" s="441"/>
    </row>
    <row r="21333" spans="25:27" x14ac:dyDescent="0.2">
      <c r="Y21333" s="396"/>
      <c r="Z21333" s="396"/>
      <c r="AA21333" s="441"/>
    </row>
    <row r="21334" spans="25:27" x14ac:dyDescent="0.2">
      <c r="Y21334" s="396"/>
      <c r="Z21334" s="396"/>
      <c r="AA21334" s="441"/>
    </row>
    <row r="21335" spans="25:27" x14ac:dyDescent="0.2">
      <c r="Y21335" s="396"/>
      <c r="Z21335" s="396"/>
      <c r="AA21335" s="441"/>
    </row>
    <row r="21336" spans="25:27" x14ac:dyDescent="0.2">
      <c r="Y21336" s="396"/>
      <c r="Z21336" s="396"/>
      <c r="AA21336" s="441"/>
    </row>
    <row r="21337" spans="25:27" x14ac:dyDescent="0.2">
      <c r="Y21337" s="396"/>
      <c r="Z21337" s="396"/>
      <c r="AA21337" s="441"/>
    </row>
    <row r="21338" spans="25:27" x14ac:dyDescent="0.2">
      <c r="Y21338" s="396"/>
      <c r="Z21338" s="396"/>
      <c r="AA21338" s="441"/>
    </row>
    <row r="21339" spans="25:27" x14ac:dyDescent="0.2">
      <c r="Y21339" s="396"/>
      <c r="Z21339" s="396"/>
      <c r="AA21339" s="441"/>
    </row>
    <row r="21340" spans="25:27" x14ac:dyDescent="0.2">
      <c r="Y21340" s="396"/>
      <c r="Z21340" s="396"/>
      <c r="AA21340" s="441"/>
    </row>
    <row r="21341" spans="25:27" x14ac:dyDescent="0.2">
      <c r="Y21341" s="396"/>
      <c r="Z21341" s="396"/>
      <c r="AA21341" s="441"/>
    </row>
    <row r="21342" spans="25:27" x14ac:dyDescent="0.2">
      <c r="Y21342" s="396"/>
      <c r="Z21342" s="396"/>
      <c r="AA21342" s="441"/>
    </row>
    <row r="21343" spans="25:27" x14ac:dyDescent="0.2">
      <c r="Y21343" s="396"/>
      <c r="Z21343" s="396"/>
      <c r="AA21343" s="441"/>
    </row>
    <row r="21344" spans="25:27" x14ac:dyDescent="0.2">
      <c r="Y21344" s="396"/>
      <c r="Z21344" s="396"/>
      <c r="AA21344" s="441"/>
    </row>
    <row r="21345" spans="25:27" x14ac:dyDescent="0.2">
      <c r="Y21345" s="396"/>
      <c r="Z21345" s="396"/>
      <c r="AA21345" s="441"/>
    </row>
    <row r="21346" spans="25:27" x14ac:dyDescent="0.2">
      <c r="Y21346" s="396"/>
      <c r="Z21346" s="396"/>
      <c r="AA21346" s="441"/>
    </row>
    <row r="21347" spans="25:27" x14ac:dyDescent="0.2">
      <c r="Y21347" s="396"/>
      <c r="Z21347" s="396"/>
      <c r="AA21347" s="441"/>
    </row>
    <row r="21348" spans="25:27" x14ac:dyDescent="0.2">
      <c r="Y21348" s="396"/>
      <c r="Z21348" s="396"/>
      <c r="AA21348" s="441"/>
    </row>
    <row r="21349" spans="25:27" x14ac:dyDescent="0.2">
      <c r="Y21349" s="396"/>
      <c r="Z21349" s="396"/>
      <c r="AA21349" s="441"/>
    </row>
    <row r="21350" spans="25:27" x14ac:dyDescent="0.2">
      <c r="Y21350" s="396"/>
      <c r="Z21350" s="396"/>
      <c r="AA21350" s="441"/>
    </row>
    <row r="21351" spans="25:27" x14ac:dyDescent="0.2">
      <c r="Y21351" s="396"/>
      <c r="Z21351" s="396"/>
      <c r="AA21351" s="441"/>
    </row>
    <row r="21352" spans="25:27" x14ac:dyDescent="0.2">
      <c r="Y21352" s="396"/>
      <c r="Z21352" s="396"/>
      <c r="AA21352" s="441"/>
    </row>
    <row r="21353" spans="25:27" x14ac:dyDescent="0.2">
      <c r="Y21353" s="396"/>
      <c r="Z21353" s="396"/>
      <c r="AA21353" s="441"/>
    </row>
    <row r="21354" spans="25:27" x14ac:dyDescent="0.2">
      <c r="Y21354" s="396"/>
      <c r="Z21354" s="396"/>
      <c r="AA21354" s="441"/>
    </row>
    <row r="21355" spans="25:27" x14ac:dyDescent="0.2">
      <c r="Y21355" s="396"/>
      <c r="Z21355" s="396"/>
      <c r="AA21355" s="441"/>
    </row>
    <row r="21356" spans="25:27" x14ac:dyDescent="0.2">
      <c r="Y21356" s="396"/>
      <c r="Z21356" s="396"/>
      <c r="AA21356" s="441"/>
    </row>
    <row r="21357" spans="25:27" x14ac:dyDescent="0.2">
      <c r="Y21357" s="396"/>
      <c r="Z21357" s="396"/>
      <c r="AA21357" s="441"/>
    </row>
    <row r="21358" spans="25:27" x14ac:dyDescent="0.2">
      <c r="Y21358" s="396"/>
      <c r="Z21358" s="396"/>
      <c r="AA21358" s="441"/>
    </row>
    <row r="21359" spans="25:27" x14ac:dyDescent="0.2">
      <c r="Y21359" s="396"/>
      <c r="Z21359" s="396"/>
      <c r="AA21359" s="441"/>
    </row>
    <row r="21360" spans="25:27" x14ac:dyDescent="0.2">
      <c r="Y21360" s="396"/>
      <c r="Z21360" s="396"/>
      <c r="AA21360" s="441"/>
    </row>
    <row r="21361" spans="25:27" x14ac:dyDescent="0.2">
      <c r="Y21361" s="396"/>
      <c r="Z21361" s="396"/>
      <c r="AA21361" s="441"/>
    </row>
    <row r="21362" spans="25:27" x14ac:dyDescent="0.2">
      <c r="Y21362" s="396"/>
      <c r="Z21362" s="396"/>
      <c r="AA21362" s="441"/>
    </row>
    <row r="21363" spans="25:27" x14ac:dyDescent="0.2">
      <c r="Y21363" s="396"/>
      <c r="Z21363" s="396"/>
      <c r="AA21363" s="441"/>
    </row>
    <row r="21364" spans="25:27" x14ac:dyDescent="0.2">
      <c r="Y21364" s="396"/>
      <c r="Z21364" s="396"/>
      <c r="AA21364" s="441"/>
    </row>
    <row r="21365" spans="25:27" x14ac:dyDescent="0.2">
      <c r="Y21365" s="396"/>
      <c r="Z21365" s="396"/>
      <c r="AA21365" s="441"/>
    </row>
    <row r="21366" spans="25:27" x14ac:dyDescent="0.2">
      <c r="Y21366" s="396"/>
      <c r="Z21366" s="396"/>
      <c r="AA21366" s="441"/>
    </row>
    <row r="21367" spans="25:27" x14ac:dyDescent="0.2">
      <c r="Y21367" s="396"/>
      <c r="Z21367" s="396"/>
      <c r="AA21367" s="441"/>
    </row>
    <row r="21368" spans="25:27" x14ac:dyDescent="0.2">
      <c r="Y21368" s="396"/>
      <c r="Z21368" s="396"/>
      <c r="AA21368" s="441"/>
    </row>
    <row r="21369" spans="25:27" x14ac:dyDescent="0.2">
      <c r="Y21369" s="396"/>
      <c r="Z21369" s="396"/>
      <c r="AA21369" s="441"/>
    </row>
    <row r="21370" spans="25:27" x14ac:dyDescent="0.2">
      <c r="Y21370" s="396"/>
      <c r="Z21370" s="396"/>
      <c r="AA21370" s="441"/>
    </row>
    <row r="21371" spans="25:27" x14ac:dyDescent="0.2">
      <c r="Y21371" s="396"/>
      <c r="Z21371" s="396"/>
      <c r="AA21371" s="441"/>
    </row>
    <row r="21372" spans="25:27" x14ac:dyDescent="0.2">
      <c r="Y21372" s="396"/>
      <c r="Z21372" s="396"/>
      <c r="AA21372" s="441"/>
    </row>
    <row r="21373" spans="25:27" x14ac:dyDescent="0.2">
      <c r="Y21373" s="396"/>
      <c r="Z21373" s="396"/>
      <c r="AA21373" s="441"/>
    </row>
    <row r="21374" spans="25:27" x14ac:dyDescent="0.2">
      <c r="Y21374" s="396"/>
      <c r="Z21374" s="396"/>
      <c r="AA21374" s="441"/>
    </row>
    <row r="21375" spans="25:27" x14ac:dyDescent="0.2">
      <c r="Y21375" s="396"/>
      <c r="Z21375" s="396"/>
      <c r="AA21375" s="441"/>
    </row>
    <row r="21376" spans="25:27" x14ac:dyDescent="0.2">
      <c r="Y21376" s="396"/>
      <c r="Z21376" s="396"/>
      <c r="AA21376" s="441"/>
    </row>
    <row r="21377" spans="25:27" x14ac:dyDescent="0.2">
      <c r="Y21377" s="396"/>
      <c r="Z21377" s="396"/>
      <c r="AA21377" s="441"/>
    </row>
    <row r="21378" spans="25:27" x14ac:dyDescent="0.2">
      <c r="Y21378" s="396"/>
      <c r="Z21378" s="396"/>
      <c r="AA21378" s="441"/>
    </row>
    <row r="21379" spans="25:27" x14ac:dyDescent="0.2">
      <c r="Y21379" s="396"/>
      <c r="Z21379" s="396"/>
      <c r="AA21379" s="441"/>
    </row>
    <row r="21380" spans="25:27" x14ac:dyDescent="0.2">
      <c r="Y21380" s="396"/>
      <c r="Z21380" s="396"/>
      <c r="AA21380" s="441"/>
    </row>
    <row r="21381" spans="25:27" x14ac:dyDescent="0.2">
      <c r="Y21381" s="396"/>
      <c r="Z21381" s="396"/>
      <c r="AA21381" s="441"/>
    </row>
    <row r="21382" spans="25:27" x14ac:dyDescent="0.2">
      <c r="Y21382" s="396"/>
      <c r="Z21382" s="396"/>
      <c r="AA21382" s="441"/>
    </row>
    <row r="21383" spans="25:27" x14ac:dyDescent="0.2">
      <c r="Y21383" s="396"/>
      <c r="Z21383" s="396"/>
      <c r="AA21383" s="441"/>
    </row>
    <row r="21384" spans="25:27" x14ac:dyDescent="0.2">
      <c r="Y21384" s="396"/>
      <c r="Z21384" s="396"/>
      <c r="AA21384" s="441"/>
    </row>
    <row r="21385" spans="25:27" x14ac:dyDescent="0.2">
      <c r="Y21385" s="396"/>
      <c r="Z21385" s="396"/>
      <c r="AA21385" s="441"/>
    </row>
    <row r="21386" spans="25:27" x14ac:dyDescent="0.2">
      <c r="Y21386" s="396"/>
      <c r="Z21386" s="396"/>
      <c r="AA21386" s="441"/>
    </row>
    <row r="21387" spans="25:27" x14ac:dyDescent="0.2">
      <c r="Y21387" s="396"/>
      <c r="Z21387" s="396"/>
      <c r="AA21387" s="441"/>
    </row>
    <row r="21388" spans="25:27" x14ac:dyDescent="0.2">
      <c r="Y21388" s="396"/>
      <c r="Z21388" s="396"/>
      <c r="AA21388" s="441"/>
    </row>
    <row r="21389" spans="25:27" x14ac:dyDescent="0.2">
      <c r="Y21389" s="396"/>
      <c r="Z21389" s="396"/>
      <c r="AA21389" s="441"/>
    </row>
    <row r="21390" spans="25:27" x14ac:dyDescent="0.2">
      <c r="Y21390" s="396"/>
      <c r="Z21390" s="396"/>
      <c r="AA21390" s="441"/>
    </row>
    <row r="21391" spans="25:27" x14ac:dyDescent="0.2">
      <c r="Y21391" s="396"/>
      <c r="Z21391" s="396"/>
      <c r="AA21391" s="441"/>
    </row>
    <row r="21392" spans="25:27" x14ac:dyDescent="0.2">
      <c r="Y21392" s="396"/>
      <c r="Z21392" s="396"/>
      <c r="AA21392" s="441"/>
    </row>
    <row r="21393" spans="25:27" x14ac:dyDescent="0.2">
      <c r="Y21393" s="396"/>
      <c r="Z21393" s="396"/>
      <c r="AA21393" s="441"/>
    </row>
    <row r="21394" spans="25:27" x14ac:dyDescent="0.2">
      <c r="Y21394" s="396"/>
      <c r="Z21394" s="396"/>
      <c r="AA21394" s="441"/>
    </row>
    <row r="21395" spans="25:27" x14ac:dyDescent="0.2">
      <c r="Y21395" s="396"/>
      <c r="Z21395" s="396"/>
      <c r="AA21395" s="441"/>
    </row>
    <row r="21396" spans="25:27" x14ac:dyDescent="0.2">
      <c r="Y21396" s="396"/>
      <c r="Z21396" s="396"/>
      <c r="AA21396" s="441"/>
    </row>
    <row r="21397" spans="25:27" x14ac:dyDescent="0.2">
      <c r="Y21397" s="396"/>
      <c r="Z21397" s="396"/>
      <c r="AA21397" s="441"/>
    </row>
    <row r="21398" spans="25:27" x14ac:dyDescent="0.2">
      <c r="Y21398" s="396"/>
      <c r="Z21398" s="396"/>
      <c r="AA21398" s="441"/>
    </row>
    <row r="21399" spans="25:27" x14ac:dyDescent="0.2">
      <c r="Y21399" s="396"/>
      <c r="Z21399" s="396"/>
      <c r="AA21399" s="441"/>
    </row>
    <row r="21400" spans="25:27" x14ac:dyDescent="0.2">
      <c r="Y21400" s="396"/>
      <c r="Z21400" s="396"/>
      <c r="AA21400" s="441"/>
    </row>
    <row r="21401" spans="25:27" x14ac:dyDescent="0.2">
      <c r="Y21401" s="396"/>
      <c r="Z21401" s="396"/>
      <c r="AA21401" s="441"/>
    </row>
    <row r="21402" spans="25:27" x14ac:dyDescent="0.2">
      <c r="Y21402" s="396"/>
      <c r="Z21402" s="396"/>
      <c r="AA21402" s="441"/>
    </row>
    <row r="21403" spans="25:27" x14ac:dyDescent="0.2">
      <c r="Y21403" s="396"/>
      <c r="Z21403" s="396"/>
      <c r="AA21403" s="441"/>
    </row>
    <row r="21404" spans="25:27" x14ac:dyDescent="0.2">
      <c r="Y21404" s="396"/>
      <c r="Z21404" s="396"/>
      <c r="AA21404" s="441"/>
    </row>
    <row r="21405" spans="25:27" x14ac:dyDescent="0.2">
      <c r="Y21405" s="396"/>
      <c r="Z21405" s="396"/>
      <c r="AA21405" s="441"/>
    </row>
    <row r="21406" spans="25:27" x14ac:dyDescent="0.2">
      <c r="Y21406" s="396"/>
      <c r="Z21406" s="396"/>
      <c r="AA21406" s="441"/>
    </row>
    <row r="21407" spans="25:27" x14ac:dyDescent="0.2">
      <c r="Y21407" s="396"/>
      <c r="Z21407" s="396"/>
      <c r="AA21407" s="441"/>
    </row>
    <row r="21408" spans="25:27" x14ac:dyDescent="0.2">
      <c r="Y21408" s="396"/>
      <c r="Z21408" s="396"/>
      <c r="AA21408" s="441"/>
    </row>
    <row r="21409" spans="25:27" x14ac:dyDescent="0.2">
      <c r="Y21409" s="396"/>
      <c r="Z21409" s="396"/>
      <c r="AA21409" s="441"/>
    </row>
    <row r="21410" spans="25:27" x14ac:dyDescent="0.2">
      <c r="Y21410" s="396"/>
      <c r="Z21410" s="396"/>
      <c r="AA21410" s="441"/>
    </row>
    <row r="21411" spans="25:27" x14ac:dyDescent="0.2">
      <c r="Y21411" s="396"/>
      <c r="Z21411" s="396"/>
      <c r="AA21411" s="441"/>
    </row>
    <row r="21412" spans="25:27" x14ac:dyDescent="0.2">
      <c r="Y21412" s="396"/>
      <c r="Z21412" s="396"/>
      <c r="AA21412" s="441"/>
    </row>
    <row r="21413" spans="25:27" x14ac:dyDescent="0.2">
      <c r="Y21413" s="396"/>
      <c r="Z21413" s="396"/>
      <c r="AA21413" s="441"/>
    </row>
    <row r="21414" spans="25:27" x14ac:dyDescent="0.2">
      <c r="Y21414" s="396"/>
      <c r="Z21414" s="396"/>
      <c r="AA21414" s="441"/>
    </row>
    <row r="21415" spans="25:27" x14ac:dyDescent="0.2">
      <c r="Y21415" s="396"/>
      <c r="Z21415" s="396"/>
      <c r="AA21415" s="441"/>
    </row>
    <row r="21416" spans="25:27" x14ac:dyDescent="0.2">
      <c r="Y21416" s="396"/>
      <c r="Z21416" s="396"/>
      <c r="AA21416" s="441"/>
    </row>
    <row r="21417" spans="25:27" x14ac:dyDescent="0.2">
      <c r="Y21417" s="396"/>
      <c r="Z21417" s="396"/>
      <c r="AA21417" s="441"/>
    </row>
    <row r="21418" spans="25:27" x14ac:dyDescent="0.2">
      <c r="Y21418" s="396"/>
      <c r="Z21418" s="396"/>
      <c r="AA21418" s="441"/>
    </row>
    <row r="21419" spans="25:27" x14ac:dyDescent="0.2">
      <c r="Y21419" s="396"/>
      <c r="Z21419" s="396"/>
      <c r="AA21419" s="441"/>
    </row>
    <row r="21420" spans="25:27" x14ac:dyDescent="0.2">
      <c r="Y21420" s="396"/>
      <c r="Z21420" s="396"/>
      <c r="AA21420" s="441"/>
    </row>
    <row r="21421" spans="25:27" x14ac:dyDescent="0.2">
      <c r="Y21421" s="396"/>
      <c r="Z21421" s="396"/>
      <c r="AA21421" s="441"/>
    </row>
    <row r="21422" spans="25:27" x14ac:dyDescent="0.2">
      <c r="Y21422" s="396"/>
      <c r="Z21422" s="396"/>
      <c r="AA21422" s="441"/>
    </row>
    <row r="21423" spans="25:27" x14ac:dyDescent="0.2">
      <c r="Y21423" s="396"/>
      <c r="Z21423" s="396"/>
      <c r="AA21423" s="441"/>
    </row>
    <row r="21424" spans="25:27" x14ac:dyDescent="0.2">
      <c r="Y21424" s="396"/>
      <c r="Z21424" s="396"/>
      <c r="AA21424" s="441"/>
    </row>
    <row r="21425" spans="25:27" x14ac:dyDescent="0.2">
      <c r="Y21425" s="396"/>
      <c r="Z21425" s="396"/>
      <c r="AA21425" s="441"/>
    </row>
    <row r="21426" spans="25:27" x14ac:dyDescent="0.2">
      <c r="Y21426" s="396"/>
      <c r="Z21426" s="396"/>
      <c r="AA21426" s="441"/>
    </row>
    <row r="21427" spans="25:27" x14ac:dyDescent="0.2">
      <c r="Y21427" s="396"/>
      <c r="Z21427" s="396"/>
      <c r="AA21427" s="441"/>
    </row>
    <row r="21428" spans="25:27" x14ac:dyDescent="0.2">
      <c r="Y21428" s="396"/>
      <c r="Z21428" s="396"/>
      <c r="AA21428" s="441"/>
    </row>
    <row r="21429" spans="25:27" x14ac:dyDescent="0.2">
      <c r="Y21429" s="396"/>
      <c r="Z21429" s="396"/>
      <c r="AA21429" s="441"/>
    </row>
    <row r="21430" spans="25:27" x14ac:dyDescent="0.2">
      <c r="Y21430" s="396"/>
      <c r="Z21430" s="396"/>
      <c r="AA21430" s="441"/>
    </row>
    <row r="21431" spans="25:27" x14ac:dyDescent="0.2">
      <c r="Y21431" s="396"/>
      <c r="Z21431" s="396"/>
      <c r="AA21431" s="441"/>
    </row>
    <row r="21432" spans="25:27" x14ac:dyDescent="0.2">
      <c r="Y21432" s="396"/>
      <c r="Z21432" s="396"/>
      <c r="AA21432" s="441"/>
    </row>
    <row r="21433" spans="25:27" x14ac:dyDescent="0.2">
      <c r="Y21433" s="396"/>
      <c r="Z21433" s="396"/>
      <c r="AA21433" s="441"/>
    </row>
    <row r="21434" spans="25:27" x14ac:dyDescent="0.2">
      <c r="Y21434" s="396"/>
      <c r="Z21434" s="396"/>
      <c r="AA21434" s="441"/>
    </row>
    <row r="21435" spans="25:27" x14ac:dyDescent="0.2">
      <c r="Y21435" s="396"/>
      <c r="Z21435" s="396"/>
      <c r="AA21435" s="441"/>
    </row>
    <row r="21436" spans="25:27" x14ac:dyDescent="0.2">
      <c r="Y21436" s="396"/>
      <c r="Z21436" s="396"/>
      <c r="AA21436" s="441"/>
    </row>
    <row r="21437" spans="25:27" x14ac:dyDescent="0.2">
      <c r="Y21437" s="396"/>
      <c r="Z21437" s="396"/>
      <c r="AA21437" s="441"/>
    </row>
    <row r="21438" spans="25:27" x14ac:dyDescent="0.2">
      <c r="Y21438" s="396"/>
      <c r="Z21438" s="396"/>
      <c r="AA21438" s="441"/>
    </row>
    <row r="21439" spans="25:27" x14ac:dyDescent="0.2">
      <c r="Y21439" s="396"/>
      <c r="Z21439" s="396"/>
      <c r="AA21439" s="441"/>
    </row>
    <row r="21440" spans="25:27" x14ac:dyDescent="0.2">
      <c r="Y21440" s="396"/>
      <c r="Z21440" s="396"/>
      <c r="AA21440" s="441"/>
    </row>
    <row r="21441" spans="25:27" x14ac:dyDescent="0.2">
      <c r="Y21441" s="396"/>
      <c r="Z21441" s="396"/>
      <c r="AA21441" s="441"/>
    </row>
    <row r="21442" spans="25:27" x14ac:dyDescent="0.2">
      <c r="Y21442" s="396"/>
      <c r="Z21442" s="396"/>
      <c r="AA21442" s="441"/>
    </row>
    <row r="21443" spans="25:27" x14ac:dyDescent="0.2">
      <c r="Y21443" s="396"/>
      <c r="Z21443" s="396"/>
      <c r="AA21443" s="441"/>
    </row>
    <row r="21444" spans="25:27" x14ac:dyDescent="0.2">
      <c r="Y21444" s="396"/>
      <c r="Z21444" s="396"/>
      <c r="AA21444" s="441"/>
    </row>
    <row r="21445" spans="25:27" x14ac:dyDescent="0.2">
      <c r="Y21445" s="396"/>
      <c r="Z21445" s="396"/>
      <c r="AA21445" s="441"/>
    </row>
    <row r="21446" spans="25:27" x14ac:dyDescent="0.2">
      <c r="Y21446" s="396"/>
      <c r="Z21446" s="396"/>
      <c r="AA21446" s="441"/>
    </row>
    <row r="21447" spans="25:27" x14ac:dyDescent="0.2">
      <c r="Y21447" s="396"/>
      <c r="Z21447" s="396"/>
      <c r="AA21447" s="441"/>
    </row>
    <row r="21448" spans="25:27" x14ac:dyDescent="0.2">
      <c r="Y21448" s="396"/>
      <c r="Z21448" s="396"/>
      <c r="AA21448" s="441"/>
    </row>
    <row r="21449" spans="25:27" x14ac:dyDescent="0.2">
      <c r="Y21449" s="396"/>
      <c r="Z21449" s="396"/>
      <c r="AA21449" s="441"/>
    </row>
    <row r="21450" spans="25:27" x14ac:dyDescent="0.2">
      <c r="Y21450" s="396"/>
      <c r="Z21450" s="396"/>
      <c r="AA21450" s="441"/>
    </row>
    <row r="21451" spans="25:27" x14ac:dyDescent="0.2">
      <c r="Y21451" s="396"/>
      <c r="Z21451" s="396"/>
      <c r="AA21451" s="441"/>
    </row>
    <row r="21452" spans="25:27" x14ac:dyDescent="0.2">
      <c r="Y21452" s="396"/>
      <c r="Z21452" s="396"/>
      <c r="AA21452" s="441"/>
    </row>
    <row r="21453" spans="25:27" x14ac:dyDescent="0.2">
      <c r="Y21453" s="396"/>
      <c r="Z21453" s="396"/>
      <c r="AA21453" s="441"/>
    </row>
    <row r="21454" spans="25:27" x14ac:dyDescent="0.2">
      <c r="Y21454" s="396"/>
      <c r="Z21454" s="396"/>
      <c r="AA21454" s="441"/>
    </row>
    <row r="21455" spans="25:27" x14ac:dyDescent="0.2">
      <c r="Y21455" s="396"/>
      <c r="Z21455" s="396"/>
      <c r="AA21455" s="441"/>
    </row>
    <row r="21456" spans="25:27" x14ac:dyDescent="0.2">
      <c r="Y21456" s="396"/>
      <c r="Z21456" s="396"/>
      <c r="AA21456" s="441"/>
    </row>
    <row r="21457" spans="25:27" x14ac:dyDescent="0.2">
      <c r="Y21457" s="396"/>
      <c r="Z21457" s="396"/>
      <c r="AA21457" s="441"/>
    </row>
    <row r="21458" spans="25:27" x14ac:dyDescent="0.2">
      <c r="Y21458" s="396"/>
      <c r="Z21458" s="396"/>
      <c r="AA21458" s="441"/>
    </row>
    <row r="21459" spans="25:27" x14ac:dyDescent="0.2">
      <c r="Y21459" s="396"/>
      <c r="Z21459" s="396"/>
      <c r="AA21459" s="441"/>
    </row>
    <row r="21460" spans="25:27" x14ac:dyDescent="0.2">
      <c r="Y21460" s="396"/>
      <c r="Z21460" s="396"/>
      <c r="AA21460" s="441"/>
    </row>
    <row r="21461" spans="25:27" x14ac:dyDescent="0.2">
      <c r="Y21461" s="396"/>
      <c r="Z21461" s="396"/>
      <c r="AA21461" s="441"/>
    </row>
    <row r="21462" spans="25:27" x14ac:dyDescent="0.2">
      <c r="Y21462" s="396"/>
      <c r="Z21462" s="396"/>
      <c r="AA21462" s="441"/>
    </row>
    <row r="21463" spans="25:27" x14ac:dyDescent="0.2">
      <c r="Y21463" s="396"/>
      <c r="Z21463" s="396"/>
      <c r="AA21463" s="441"/>
    </row>
    <row r="21464" spans="25:27" x14ac:dyDescent="0.2">
      <c r="Y21464" s="396"/>
      <c r="Z21464" s="396"/>
      <c r="AA21464" s="441"/>
    </row>
    <row r="21465" spans="25:27" x14ac:dyDescent="0.2">
      <c r="Y21465" s="396"/>
      <c r="Z21465" s="396"/>
      <c r="AA21465" s="441"/>
    </row>
    <row r="21466" spans="25:27" x14ac:dyDescent="0.2">
      <c r="Y21466" s="396"/>
      <c r="Z21466" s="396"/>
      <c r="AA21466" s="441"/>
    </row>
    <row r="21467" spans="25:27" x14ac:dyDescent="0.2">
      <c r="Y21467" s="396"/>
      <c r="Z21467" s="396"/>
      <c r="AA21467" s="441"/>
    </row>
    <row r="21468" spans="25:27" x14ac:dyDescent="0.2">
      <c r="Y21468" s="396"/>
      <c r="Z21468" s="396"/>
      <c r="AA21468" s="441"/>
    </row>
    <row r="21469" spans="25:27" x14ac:dyDescent="0.2">
      <c r="Y21469" s="396"/>
      <c r="Z21469" s="396"/>
      <c r="AA21469" s="441"/>
    </row>
    <row r="21470" spans="25:27" x14ac:dyDescent="0.2">
      <c r="Y21470" s="396"/>
      <c r="Z21470" s="396"/>
      <c r="AA21470" s="441"/>
    </row>
    <row r="21471" spans="25:27" x14ac:dyDescent="0.2">
      <c r="Y21471" s="396"/>
      <c r="Z21471" s="396"/>
      <c r="AA21471" s="441"/>
    </row>
    <row r="21472" spans="25:27" x14ac:dyDescent="0.2">
      <c r="Y21472" s="396"/>
      <c r="Z21472" s="396"/>
      <c r="AA21472" s="441"/>
    </row>
    <row r="21473" spans="25:27" x14ac:dyDescent="0.2">
      <c r="Y21473" s="396"/>
      <c r="Z21473" s="396"/>
      <c r="AA21473" s="441"/>
    </row>
    <row r="21474" spans="25:27" x14ac:dyDescent="0.2">
      <c r="Y21474" s="396"/>
      <c r="Z21474" s="396"/>
      <c r="AA21474" s="441"/>
    </row>
    <row r="21475" spans="25:27" x14ac:dyDescent="0.2">
      <c r="Y21475" s="396"/>
      <c r="Z21475" s="396"/>
      <c r="AA21475" s="441"/>
    </row>
    <row r="21476" spans="25:27" x14ac:dyDescent="0.2">
      <c r="Y21476" s="396"/>
      <c r="Z21476" s="396"/>
      <c r="AA21476" s="441"/>
    </row>
    <row r="21477" spans="25:27" x14ac:dyDescent="0.2">
      <c r="Y21477" s="396"/>
      <c r="Z21477" s="396"/>
      <c r="AA21477" s="441"/>
    </row>
    <row r="21478" spans="25:27" x14ac:dyDescent="0.2">
      <c r="Y21478" s="396"/>
      <c r="Z21478" s="396"/>
      <c r="AA21478" s="441"/>
    </row>
    <row r="21479" spans="25:27" x14ac:dyDescent="0.2">
      <c r="Y21479" s="396"/>
      <c r="Z21479" s="396"/>
      <c r="AA21479" s="441"/>
    </row>
    <row r="21480" spans="25:27" x14ac:dyDescent="0.2">
      <c r="Y21480" s="396"/>
      <c r="Z21480" s="396"/>
      <c r="AA21480" s="441"/>
    </row>
    <row r="21481" spans="25:27" x14ac:dyDescent="0.2">
      <c r="Y21481" s="396"/>
      <c r="Z21481" s="396"/>
      <c r="AA21481" s="441"/>
    </row>
    <row r="21482" spans="25:27" x14ac:dyDescent="0.2">
      <c r="Y21482" s="396"/>
      <c r="Z21482" s="396"/>
      <c r="AA21482" s="441"/>
    </row>
    <row r="21483" spans="25:27" x14ac:dyDescent="0.2">
      <c r="Y21483" s="396"/>
      <c r="Z21483" s="396"/>
      <c r="AA21483" s="441"/>
    </row>
    <row r="21484" spans="25:27" x14ac:dyDescent="0.2">
      <c r="Y21484" s="396"/>
      <c r="Z21484" s="396"/>
      <c r="AA21484" s="441"/>
    </row>
    <row r="21485" spans="25:27" x14ac:dyDescent="0.2">
      <c r="Y21485" s="396"/>
      <c r="Z21485" s="396"/>
      <c r="AA21485" s="441"/>
    </row>
    <row r="21486" spans="25:27" x14ac:dyDescent="0.2">
      <c r="Y21486" s="396"/>
      <c r="Z21486" s="396"/>
      <c r="AA21486" s="441"/>
    </row>
    <row r="21487" spans="25:27" x14ac:dyDescent="0.2">
      <c r="Y21487" s="396"/>
      <c r="Z21487" s="396"/>
      <c r="AA21487" s="441"/>
    </row>
    <row r="21488" spans="25:27" x14ac:dyDescent="0.2">
      <c r="Y21488" s="396"/>
      <c r="Z21488" s="396"/>
      <c r="AA21488" s="441"/>
    </row>
    <row r="21489" spans="25:27" x14ac:dyDescent="0.2">
      <c r="Y21489" s="396"/>
      <c r="Z21489" s="396"/>
      <c r="AA21489" s="441"/>
    </row>
    <row r="21490" spans="25:27" x14ac:dyDescent="0.2">
      <c r="Y21490" s="396"/>
      <c r="Z21490" s="396"/>
      <c r="AA21490" s="441"/>
    </row>
    <row r="21491" spans="25:27" x14ac:dyDescent="0.2">
      <c r="Y21491" s="396"/>
      <c r="Z21491" s="396"/>
      <c r="AA21491" s="441"/>
    </row>
    <row r="21492" spans="25:27" x14ac:dyDescent="0.2">
      <c r="Y21492" s="396"/>
      <c r="Z21492" s="396"/>
      <c r="AA21492" s="441"/>
    </row>
    <row r="21493" spans="25:27" x14ac:dyDescent="0.2">
      <c r="Y21493" s="396"/>
      <c r="Z21493" s="396"/>
      <c r="AA21493" s="441"/>
    </row>
    <row r="21494" spans="25:27" x14ac:dyDescent="0.2">
      <c r="Y21494" s="396"/>
      <c r="Z21494" s="396"/>
      <c r="AA21494" s="441"/>
    </row>
    <row r="21495" spans="25:27" x14ac:dyDescent="0.2">
      <c r="Y21495" s="396"/>
      <c r="Z21495" s="396"/>
      <c r="AA21495" s="441"/>
    </row>
    <row r="21496" spans="25:27" x14ac:dyDescent="0.2">
      <c r="Y21496" s="396"/>
      <c r="Z21496" s="396"/>
      <c r="AA21496" s="441"/>
    </row>
    <row r="21497" spans="25:27" x14ac:dyDescent="0.2">
      <c r="Y21497" s="396"/>
      <c r="Z21497" s="396"/>
      <c r="AA21497" s="441"/>
    </row>
    <row r="21498" spans="25:27" x14ac:dyDescent="0.2">
      <c r="Y21498" s="396"/>
      <c r="Z21498" s="396"/>
      <c r="AA21498" s="441"/>
    </row>
    <row r="21499" spans="25:27" x14ac:dyDescent="0.2">
      <c r="Y21499" s="396"/>
      <c r="Z21499" s="396"/>
      <c r="AA21499" s="441"/>
    </row>
    <row r="21500" spans="25:27" x14ac:dyDescent="0.2">
      <c r="Y21500" s="396"/>
      <c r="Z21500" s="396"/>
      <c r="AA21500" s="441"/>
    </row>
    <row r="21501" spans="25:27" x14ac:dyDescent="0.2">
      <c r="Y21501" s="396"/>
      <c r="Z21501" s="396"/>
      <c r="AA21501" s="441"/>
    </row>
    <row r="21502" spans="25:27" x14ac:dyDescent="0.2">
      <c r="Y21502" s="396"/>
      <c r="Z21502" s="396"/>
      <c r="AA21502" s="441"/>
    </row>
    <row r="21503" spans="25:27" x14ac:dyDescent="0.2">
      <c r="Y21503" s="396"/>
      <c r="Z21503" s="396"/>
      <c r="AA21503" s="441"/>
    </row>
    <row r="21504" spans="25:27" x14ac:dyDescent="0.2">
      <c r="Y21504" s="396"/>
      <c r="Z21504" s="396"/>
      <c r="AA21504" s="441"/>
    </row>
    <row r="21505" spans="25:27" x14ac:dyDescent="0.2">
      <c r="Y21505" s="396"/>
      <c r="Z21505" s="396"/>
      <c r="AA21505" s="441"/>
    </row>
    <row r="21506" spans="25:27" x14ac:dyDescent="0.2">
      <c r="Y21506" s="396"/>
      <c r="Z21506" s="396"/>
      <c r="AA21506" s="441"/>
    </row>
    <row r="21507" spans="25:27" x14ac:dyDescent="0.2">
      <c r="Y21507" s="396"/>
      <c r="Z21507" s="396"/>
      <c r="AA21507" s="441"/>
    </row>
    <row r="21508" spans="25:27" x14ac:dyDescent="0.2">
      <c r="Y21508" s="396"/>
      <c r="Z21508" s="396"/>
      <c r="AA21508" s="441"/>
    </row>
    <row r="21509" spans="25:27" x14ac:dyDescent="0.2">
      <c r="Y21509" s="396"/>
      <c r="Z21509" s="396"/>
      <c r="AA21509" s="441"/>
    </row>
    <row r="21510" spans="25:27" x14ac:dyDescent="0.2">
      <c r="Y21510" s="396"/>
      <c r="Z21510" s="396"/>
      <c r="AA21510" s="441"/>
    </row>
    <row r="21511" spans="25:27" x14ac:dyDescent="0.2">
      <c r="Y21511" s="396"/>
      <c r="Z21511" s="396"/>
      <c r="AA21511" s="441"/>
    </row>
    <row r="21512" spans="25:27" x14ac:dyDescent="0.2">
      <c r="Y21512" s="396"/>
      <c r="Z21512" s="396"/>
      <c r="AA21512" s="441"/>
    </row>
    <row r="21513" spans="25:27" x14ac:dyDescent="0.2">
      <c r="Y21513" s="396"/>
      <c r="Z21513" s="396"/>
      <c r="AA21513" s="441"/>
    </row>
    <row r="21514" spans="25:27" x14ac:dyDescent="0.2">
      <c r="Y21514" s="396"/>
      <c r="Z21514" s="396"/>
      <c r="AA21514" s="441"/>
    </row>
    <row r="21515" spans="25:27" x14ac:dyDescent="0.2">
      <c r="Y21515" s="396"/>
      <c r="Z21515" s="396"/>
      <c r="AA21515" s="441"/>
    </row>
    <row r="21516" spans="25:27" x14ac:dyDescent="0.2">
      <c r="Y21516" s="396"/>
      <c r="Z21516" s="396"/>
      <c r="AA21516" s="441"/>
    </row>
    <row r="21517" spans="25:27" x14ac:dyDescent="0.2">
      <c r="Y21517" s="396"/>
      <c r="Z21517" s="396"/>
      <c r="AA21517" s="441"/>
    </row>
    <row r="21518" spans="25:27" x14ac:dyDescent="0.2">
      <c r="Y21518" s="396"/>
      <c r="Z21518" s="396"/>
      <c r="AA21518" s="441"/>
    </row>
    <row r="21519" spans="25:27" x14ac:dyDescent="0.2">
      <c r="Y21519" s="396"/>
      <c r="Z21519" s="396"/>
      <c r="AA21519" s="441"/>
    </row>
    <row r="21520" spans="25:27" x14ac:dyDescent="0.2">
      <c r="Y21520" s="396"/>
      <c r="Z21520" s="396"/>
      <c r="AA21520" s="441"/>
    </row>
    <row r="21521" spans="25:27" x14ac:dyDescent="0.2">
      <c r="Y21521" s="396"/>
      <c r="Z21521" s="396"/>
      <c r="AA21521" s="441"/>
    </row>
    <row r="21522" spans="25:27" x14ac:dyDescent="0.2">
      <c r="Y21522" s="396"/>
      <c r="Z21522" s="396"/>
      <c r="AA21522" s="441"/>
    </row>
    <row r="21523" spans="25:27" x14ac:dyDescent="0.2">
      <c r="Y21523" s="396"/>
      <c r="Z21523" s="396"/>
      <c r="AA21523" s="441"/>
    </row>
    <row r="21524" spans="25:27" x14ac:dyDescent="0.2">
      <c r="Y21524" s="396"/>
      <c r="Z21524" s="396"/>
      <c r="AA21524" s="441"/>
    </row>
    <row r="21525" spans="25:27" x14ac:dyDescent="0.2">
      <c r="Y21525" s="396"/>
      <c r="Z21525" s="396"/>
      <c r="AA21525" s="441"/>
    </row>
    <row r="21526" spans="25:27" x14ac:dyDescent="0.2">
      <c r="Y21526" s="396"/>
      <c r="Z21526" s="396"/>
      <c r="AA21526" s="441"/>
    </row>
    <row r="21527" spans="25:27" x14ac:dyDescent="0.2">
      <c r="Y21527" s="396"/>
      <c r="Z21527" s="396"/>
      <c r="AA21527" s="441"/>
    </row>
    <row r="21528" spans="25:27" x14ac:dyDescent="0.2">
      <c r="Y21528" s="396"/>
      <c r="Z21528" s="396"/>
      <c r="AA21528" s="441"/>
    </row>
    <row r="21529" spans="25:27" x14ac:dyDescent="0.2">
      <c r="Y21529" s="396"/>
      <c r="Z21529" s="396"/>
      <c r="AA21529" s="441"/>
    </row>
    <row r="21530" spans="25:27" x14ac:dyDescent="0.2">
      <c r="Y21530" s="396"/>
      <c r="Z21530" s="396"/>
      <c r="AA21530" s="441"/>
    </row>
    <row r="21531" spans="25:27" x14ac:dyDescent="0.2">
      <c r="Y21531" s="396"/>
      <c r="Z21531" s="396"/>
      <c r="AA21531" s="441"/>
    </row>
    <row r="21532" spans="25:27" x14ac:dyDescent="0.2">
      <c r="Y21532" s="396"/>
      <c r="Z21532" s="396"/>
      <c r="AA21532" s="441"/>
    </row>
    <row r="21533" spans="25:27" x14ac:dyDescent="0.2">
      <c r="Y21533" s="396"/>
      <c r="Z21533" s="396"/>
      <c r="AA21533" s="441"/>
    </row>
    <row r="21534" spans="25:27" x14ac:dyDescent="0.2">
      <c r="Y21534" s="396"/>
      <c r="Z21534" s="396"/>
      <c r="AA21534" s="441"/>
    </row>
    <row r="21535" spans="25:27" x14ac:dyDescent="0.2">
      <c r="Y21535" s="396"/>
      <c r="Z21535" s="396"/>
      <c r="AA21535" s="441"/>
    </row>
    <row r="21536" spans="25:27" x14ac:dyDescent="0.2">
      <c r="Y21536" s="396"/>
      <c r="Z21536" s="396"/>
      <c r="AA21536" s="441"/>
    </row>
    <row r="21537" spans="25:27" x14ac:dyDescent="0.2">
      <c r="Y21537" s="396"/>
      <c r="Z21537" s="396"/>
      <c r="AA21537" s="441"/>
    </row>
    <row r="21538" spans="25:27" x14ac:dyDescent="0.2">
      <c r="Y21538" s="396"/>
      <c r="Z21538" s="396"/>
      <c r="AA21538" s="441"/>
    </row>
    <row r="21539" spans="25:27" x14ac:dyDescent="0.2">
      <c r="Y21539" s="396"/>
      <c r="Z21539" s="396"/>
      <c r="AA21539" s="441"/>
    </row>
    <row r="21540" spans="25:27" x14ac:dyDescent="0.2">
      <c r="Y21540" s="396"/>
      <c r="Z21540" s="396"/>
      <c r="AA21540" s="441"/>
    </row>
    <row r="21541" spans="25:27" x14ac:dyDescent="0.2">
      <c r="Y21541" s="396"/>
      <c r="Z21541" s="396"/>
      <c r="AA21541" s="441"/>
    </row>
    <row r="21542" spans="25:27" x14ac:dyDescent="0.2">
      <c r="Y21542" s="396"/>
      <c r="Z21542" s="396"/>
      <c r="AA21542" s="441"/>
    </row>
    <row r="21543" spans="25:27" x14ac:dyDescent="0.2">
      <c r="Y21543" s="396"/>
      <c r="Z21543" s="396"/>
      <c r="AA21543" s="441"/>
    </row>
    <row r="21544" spans="25:27" x14ac:dyDescent="0.2">
      <c r="Y21544" s="396"/>
      <c r="Z21544" s="396"/>
      <c r="AA21544" s="441"/>
    </row>
    <row r="21545" spans="25:27" x14ac:dyDescent="0.2">
      <c r="Y21545" s="396"/>
      <c r="Z21545" s="396"/>
      <c r="AA21545" s="441"/>
    </row>
    <row r="21546" spans="25:27" x14ac:dyDescent="0.2">
      <c r="Y21546" s="396"/>
      <c r="Z21546" s="396"/>
      <c r="AA21546" s="441"/>
    </row>
    <row r="21547" spans="25:27" x14ac:dyDescent="0.2">
      <c r="Y21547" s="396"/>
      <c r="Z21547" s="396"/>
      <c r="AA21547" s="441"/>
    </row>
    <row r="21548" spans="25:27" x14ac:dyDescent="0.2">
      <c r="Y21548" s="396"/>
      <c r="Z21548" s="396"/>
      <c r="AA21548" s="441"/>
    </row>
    <row r="21549" spans="25:27" x14ac:dyDescent="0.2">
      <c r="Y21549" s="396"/>
      <c r="Z21549" s="396"/>
      <c r="AA21549" s="441"/>
    </row>
    <row r="21550" spans="25:27" x14ac:dyDescent="0.2">
      <c r="Y21550" s="396"/>
      <c r="Z21550" s="396"/>
      <c r="AA21550" s="441"/>
    </row>
    <row r="21551" spans="25:27" x14ac:dyDescent="0.2">
      <c r="Y21551" s="396"/>
      <c r="Z21551" s="396"/>
      <c r="AA21551" s="441"/>
    </row>
    <row r="21552" spans="25:27" x14ac:dyDescent="0.2">
      <c r="Y21552" s="396"/>
      <c r="Z21552" s="396"/>
      <c r="AA21552" s="441"/>
    </row>
    <row r="21553" spans="25:27" x14ac:dyDescent="0.2">
      <c r="Y21553" s="396"/>
      <c r="Z21553" s="396"/>
      <c r="AA21553" s="441"/>
    </row>
    <row r="21554" spans="25:27" x14ac:dyDescent="0.2">
      <c r="Y21554" s="396"/>
      <c r="Z21554" s="396"/>
      <c r="AA21554" s="441"/>
    </row>
    <row r="21555" spans="25:27" x14ac:dyDescent="0.2">
      <c r="Y21555" s="396"/>
      <c r="Z21555" s="396"/>
      <c r="AA21555" s="441"/>
    </row>
    <row r="21556" spans="25:27" x14ac:dyDescent="0.2">
      <c r="Y21556" s="396"/>
      <c r="Z21556" s="396"/>
      <c r="AA21556" s="441"/>
    </row>
    <row r="21557" spans="25:27" x14ac:dyDescent="0.2">
      <c r="Y21557" s="396"/>
      <c r="Z21557" s="396"/>
      <c r="AA21557" s="441"/>
    </row>
    <row r="21558" spans="25:27" x14ac:dyDescent="0.2">
      <c r="Y21558" s="396"/>
      <c r="Z21558" s="396"/>
      <c r="AA21558" s="441"/>
    </row>
    <row r="21559" spans="25:27" x14ac:dyDescent="0.2">
      <c r="Y21559" s="396"/>
      <c r="Z21559" s="396"/>
      <c r="AA21559" s="441"/>
    </row>
    <row r="21560" spans="25:27" x14ac:dyDescent="0.2">
      <c r="Y21560" s="396"/>
      <c r="Z21560" s="396"/>
      <c r="AA21560" s="441"/>
    </row>
    <row r="21561" spans="25:27" x14ac:dyDescent="0.2">
      <c r="Y21561" s="396"/>
      <c r="Z21561" s="396"/>
      <c r="AA21561" s="441"/>
    </row>
    <row r="21562" spans="25:27" x14ac:dyDescent="0.2">
      <c r="Y21562" s="396"/>
      <c r="Z21562" s="396"/>
      <c r="AA21562" s="441"/>
    </row>
    <row r="21563" spans="25:27" x14ac:dyDescent="0.2">
      <c r="Y21563" s="396"/>
      <c r="Z21563" s="396"/>
      <c r="AA21563" s="441"/>
    </row>
    <row r="21564" spans="25:27" x14ac:dyDescent="0.2">
      <c r="Y21564" s="396"/>
      <c r="Z21564" s="396"/>
      <c r="AA21564" s="441"/>
    </row>
    <row r="21565" spans="25:27" x14ac:dyDescent="0.2">
      <c r="Y21565" s="396"/>
      <c r="Z21565" s="396"/>
      <c r="AA21565" s="441"/>
    </row>
    <row r="21566" spans="25:27" x14ac:dyDescent="0.2">
      <c r="Y21566" s="396"/>
      <c r="Z21566" s="396"/>
      <c r="AA21566" s="441"/>
    </row>
    <row r="21567" spans="25:27" x14ac:dyDescent="0.2">
      <c r="Y21567" s="396"/>
      <c r="Z21567" s="396"/>
      <c r="AA21567" s="441"/>
    </row>
    <row r="21568" spans="25:27" x14ac:dyDescent="0.2">
      <c r="Y21568" s="396"/>
      <c r="Z21568" s="396"/>
      <c r="AA21568" s="441"/>
    </row>
    <row r="21569" spans="25:27" x14ac:dyDescent="0.2">
      <c r="Y21569" s="396"/>
      <c r="Z21569" s="396"/>
      <c r="AA21569" s="441"/>
    </row>
    <row r="21570" spans="25:27" x14ac:dyDescent="0.2">
      <c r="Y21570" s="396"/>
      <c r="Z21570" s="396"/>
      <c r="AA21570" s="441"/>
    </row>
    <row r="21571" spans="25:27" x14ac:dyDescent="0.2">
      <c r="Y21571" s="396"/>
      <c r="Z21571" s="396"/>
      <c r="AA21571" s="441"/>
    </row>
    <row r="21572" spans="25:27" x14ac:dyDescent="0.2">
      <c r="Y21572" s="396"/>
      <c r="Z21572" s="396"/>
      <c r="AA21572" s="441"/>
    </row>
    <row r="21573" spans="25:27" x14ac:dyDescent="0.2">
      <c r="Y21573" s="396"/>
      <c r="Z21573" s="396"/>
      <c r="AA21573" s="441"/>
    </row>
    <row r="21574" spans="25:27" x14ac:dyDescent="0.2">
      <c r="Y21574" s="396"/>
      <c r="Z21574" s="396"/>
      <c r="AA21574" s="441"/>
    </row>
    <row r="21575" spans="25:27" x14ac:dyDescent="0.2">
      <c r="Y21575" s="396"/>
      <c r="Z21575" s="396"/>
      <c r="AA21575" s="441"/>
    </row>
    <row r="21576" spans="25:27" x14ac:dyDescent="0.2">
      <c r="Y21576" s="396"/>
      <c r="Z21576" s="396"/>
      <c r="AA21576" s="441"/>
    </row>
    <row r="21577" spans="25:27" x14ac:dyDescent="0.2">
      <c r="Y21577" s="396"/>
      <c r="Z21577" s="396"/>
      <c r="AA21577" s="441"/>
    </row>
    <row r="21578" spans="25:27" x14ac:dyDescent="0.2">
      <c r="Y21578" s="396"/>
      <c r="Z21578" s="396"/>
      <c r="AA21578" s="441"/>
    </row>
    <row r="21579" spans="25:27" x14ac:dyDescent="0.2">
      <c r="Y21579" s="396"/>
      <c r="Z21579" s="396"/>
      <c r="AA21579" s="441"/>
    </row>
    <row r="21580" spans="25:27" x14ac:dyDescent="0.2">
      <c r="Y21580" s="396"/>
      <c r="Z21580" s="396"/>
      <c r="AA21580" s="441"/>
    </row>
    <row r="21581" spans="25:27" x14ac:dyDescent="0.2">
      <c r="Y21581" s="396"/>
      <c r="Z21581" s="396"/>
      <c r="AA21581" s="441"/>
    </row>
    <row r="21582" spans="25:27" x14ac:dyDescent="0.2">
      <c r="Y21582" s="396"/>
      <c r="Z21582" s="396"/>
      <c r="AA21582" s="441"/>
    </row>
    <row r="21583" spans="25:27" x14ac:dyDescent="0.2">
      <c r="Y21583" s="396"/>
      <c r="Z21583" s="396"/>
      <c r="AA21583" s="441"/>
    </row>
    <row r="21584" spans="25:27" x14ac:dyDescent="0.2">
      <c r="Y21584" s="396"/>
      <c r="Z21584" s="396"/>
      <c r="AA21584" s="441"/>
    </row>
    <row r="21585" spans="25:27" x14ac:dyDescent="0.2">
      <c r="Y21585" s="396"/>
      <c r="Z21585" s="396"/>
      <c r="AA21585" s="441"/>
    </row>
    <row r="21586" spans="25:27" x14ac:dyDescent="0.2">
      <c r="Y21586" s="396"/>
      <c r="Z21586" s="396"/>
      <c r="AA21586" s="441"/>
    </row>
    <row r="21587" spans="25:27" x14ac:dyDescent="0.2">
      <c r="Y21587" s="396"/>
      <c r="Z21587" s="396"/>
      <c r="AA21587" s="441"/>
    </row>
    <row r="21588" spans="25:27" x14ac:dyDescent="0.2">
      <c r="Y21588" s="396"/>
      <c r="Z21588" s="396"/>
      <c r="AA21588" s="441"/>
    </row>
    <row r="21589" spans="25:27" x14ac:dyDescent="0.2">
      <c r="Y21589" s="396"/>
      <c r="Z21589" s="396"/>
      <c r="AA21589" s="441"/>
    </row>
    <row r="21590" spans="25:27" x14ac:dyDescent="0.2">
      <c r="Y21590" s="396"/>
      <c r="Z21590" s="396"/>
      <c r="AA21590" s="441"/>
    </row>
    <row r="21591" spans="25:27" x14ac:dyDescent="0.2">
      <c r="Y21591" s="396"/>
      <c r="Z21591" s="396"/>
      <c r="AA21591" s="441"/>
    </row>
    <row r="21592" spans="25:27" x14ac:dyDescent="0.2">
      <c r="Y21592" s="396"/>
      <c r="Z21592" s="396"/>
      <c r="AA21592" s="441"/>
    </row>
    <row r="21593" spans="25:27" x14ac:dyDescent="0.2">
      <c r="Y21593" s="396"/>
      <c r="Z21593" s="396"/>
      <c r="AA21593" s="441"/>
    </row>
    <row r="21594" spans="25:27" x14ac:dyDescent="0.2">
      <c r="Y21594" s="396"/>
      <c r="Z21594" s="396"/>
      <c r="AA21594" s="441"/>
    </row>
    <row r="21595" spans="25:27" x14ac:dyDescent="0.2">
      <c r="Y21595" s="396"/>
      <c r="Z21595" s="396"/>
      <c r="AA21595" s="441"/>
    </row>
    <row r="21596" spans="25:27" x14ac:dyDescent="0.2">
      <c r="Y21596" s="396"/>
      <c r="Z21596" s="396"/>
      <c r="AA21596" s="441"/>
    </row>
    <row r="21597" spans="25:27" x14ac:dyDescent="0.2">
      <c r="Y21597" s="396"/>
      <c r="Z21597" s="396"/>
      <c r="AA21597" s="441"/>
    </row>
    <row r="21598" spans="25:27" x14ac:dyDescent="0.2">
      <c r="Y21598" s="396"/>
      <c r="Z21598" s="396"/>
      <c r="AA21598" s="441"/>
    </row>
    <row r="21599" spans="25:27" x14ac:dyDescent="0.2">
      <c r="Y21599" s="396"/>
      <c r="Z21599" s="396"/>
      <c r="AA21599" s="441"/>
    </row>
    <row r="21600" spans="25:27" x14ac:dyDescent="0.2">
      <c r="Y21600" s="396"/>
      <c r="Z21600" s="396"/>
      <c r="AA21600" s="441"/>
    </row>
    <row r="21601" spans="25:27" x14ac:dyDescent="0.2">
      <c r="Y21601" s="396"/>
      <c r="Z21601" s="396"/>
      <c r="AA21601" s="441"/>
    </row>
    <row r="21602" spans="25:27" x14ac:dyDescent="0.2">
      <c r="Y21602" s="396"/>
      <c r="Z21602" s="396"/>
      <c r="AA21602" s="441"/>
    </row>
    <row r="21603" spans="25:27" x14ac:dyDescent="0.2">
      <c r="Y21603" s="396"/>
      <c r="Z21603" s="396"/>
      <c r="AA21603" s="441"/>
    </row>
    <row r="21604" spans="25:27" x14ac:dyDescent="0.2">
      <c r="Y21604" s="396"/>
      <c r="Z21604" s="396"/>
      <c r="AA21604" s="441"/>
    </row>
    <row r="21605" spans="25:27" x14ac:dyDescent="0.2">
      <c r="Y21605" s="396"/>
      <c r="Z21605" s="396"/>
      <c r="AA21605" s="441"/>
    </row>
    <row r="21606" spans="25:27" x14ac:dyDescent="0.2">
      <c r="Y21606" s="396"/>
      <c r="Z21606" s="396"/>
      <c r="AA21606" s="441"/>
    </row>
    <row r="21607" spans="25:27" x14ac:dyDescent="0.2">
      <c r="Y21607" s="396"/>
      <c r="Z21607" s="396"/>
      <c r="AA21607" s="441"/>
    </row>
    <row r="21608" spans="25:27" x14ac:dyDescent="0.2">
      <c r="Y21608" s="396"/>
      <c r="Z21608" s="396"/>
      <c r="AA21608" s="441"/>
    </row>
    <row r="21609" spans="25:27" x14ac:dyDescent="0.2">
      <c r="Y21609" s="396"/>
      <c r="Z21609" s="396"/>
      <c r="AA21609" s="441"/>
    </row>
    <row r="21610" spans="25:27" x14ac:dyDescent="0.2">
      <c r="Y21610" s="396"/>
      <c r="Z21610" s="396"/>
      <c r="AA21610" s="441"/>
    </row>
    <row r="21611" spans="25:27" x14ac:dyDescent="0.2">
      <c r="Y21611" s="396"/>
      <c r="Z21611" s="396"/>
      <c r="AA21611" s="441"/>
    </row>
    <row r="21612" spans="25:27" x14ac:dyDescent="0.2">
      <c r="Y21612" s="396"/>
      <c r="Z21612" s="396"/>
      <c r="AA21612" s="441"/>
    </row>
    <row r="21613" spans="25:27" x14ac:dyDescent="0.2">
      <c r="Y21613" s="396"/>
      <c r="Z21613" s="396"/>
      <c r="AA21613" s="441"/>
    </row>
    <row r="21614" spans="25:27" x14ac:dyDescent="0.2">
      <c r="Y21614" s="396"/>
      <c r="Z21614" s="396"/>
      <c r="AA21614" s="441"/>
    </row>
    <row r="21615" spans="25:27" x14ac:dyDescent="0.2">
      <c r="Y21615" s="396"/>
      <c r="Z21615" s="396"/>
      <c r="AA21615" s="441"/>
    </row>
    <row r="21616" spans="25:27" x14ac:dyDescent="0.2">
      <c r="Y21616" s="396"/>
      <c r="Z21616" s="396"/>
      <c r="AA21616" s="441"/>
    </row>
    <row r="21617" spans="25:27" x14ac:dyDescent="0.2">
      <c r="Y21617" s="396"/>
      <c r="Z21617" s="396"/>
      <c r="AA21617" s="441"/>
    </row>
    <row r="21618" spans="25:27" x14ac:dyDescent="0.2">
      <c r="Y21618" s="396"/>
      <c r="Z21618" s="396"/>
      <c r="AA21618" s="441"/>
    </row>
    <row r="21619" spans="25:27" x14ac:dyDescent="0.2">
      <c r="Y21619" s="396"/>
      <c r="Z21619" s="396"/>
      <c r="AA21619" s="441"/>
    </row>
    <row r="21620" spans="25:27" x14ac:dyDescent="0.2">
      <c r="Y21620" s="396"/>
      <c r="Z21620" s="396"/>
      <c r="AA21620" s="441"/>
    </row>
    <row r="21621" spans="25:27" x14ac:dyDescent="0.2">
      <c r="Y21621" s="396"/>
      <c r="Z21621" s="396"/>
      <c r="AA21621" s="441"/>
    </row>
    <row r="21622" spans="25:27" x14ac:dyDescent="0.2">
      <c r="Y21622" s="396"/>
      <c r="Z21622" s="396"/>
      <c r="AA21622" s="441"/>
    </row>
    <row r="21623" spans="25:27" x14ac:dyDescent="0.2">
      <c r="Y21623" s="396"/>
      <c r="Z21623" s="396"/>
      <c r="AA21623" s="441"/>
    </row>
    <row r="21624" spans="25:27" x14ac:dyDescent="0.2">
      <c r="Y21624" s="396"/>
      <c r="Z21624" s="396"/>
      <c r="AA21624" s="441"/>
    </row>
    <row r="21625" spans="25:27" x14ac:dyDescent="0.2">
      <c r="Y21625" s="396"/>
      <c r="Z21625" s="396"/>
      <c r="AA21625" s="441"/>
    </row>
    <row r="21626" spans="25:27" x14ac:dyDescent="0.2">
      <c r="Y21626" s="396"/>
      <c r="Z21626" s="396"/>
      <c r="AA21626" s="441"/>
    </row>
    <row r="21627" spans="25:27" x14ac:dyDescent="0.2">
      <c r="Y21627" s="396"/>
      <c r="Z21627" s="396"/>
      <c r="AA21627" s="441"/>
    </row>
    <row r="21628" spans="25:27" x14ac:dyDescent="0.2">
      <c r="Y21628" s="396"/>
      <c r="Z21628" s="396"/>
      <c r="AA21628" s="441"/>
    </row>
    <row r="21629" spans="25:27" x14ac:dyDescent="0.2">
      <c r="Y21629" s="396"/>
      <c r="Z21629" s="396"/>
      <c r="AA21629" s="441"/>
    </row>
    <row r="21630" spans="25:27" x14ac:dyDescent="0.2">
      <c r="Y21630" s="396"/>
      <c r="Z21630" s="396"/>
      <c r="AA21630" s="441"/>
    </row>
    <row r="21631" spans="25:27" x14ac:dyDescent="0.2">
      <c r="Y21631" s="396"/>
      <c r="Z21631" s="396"/>
      <c r="AA21631" s="441"/>
    </row>
    <row r="21632" spans="25:27" x14ac:dyDescent="0.2">
      <c r="Y21632" s="396"/>
      <c r="Z21632" s="396"/>
      <c r="AA21632" s="441"/>
    </row>
    <row r="21633" spans="25:27" x14ac:dyDescent="0.2">
      <c r="Y21633" s="396"/>
      <c r="Z21633" s="396"/>
      <c r="AA21633" s="441"/>
    </row>
    <row r="21634" spans="25:27" x14ac:dyDescent="0.2">
      <c r="Y21634" s="396"/>
      <c r="Z21634" s="396"/>
      <c r="AA21634" s="441"/>
    </row>
    <row r="21635" spans="25:27" x14ac:dyDescent="0.2">
      <c r="Y21635" s="396"/>
      <c r="Z21635" s="396"/>
      <c r="AA21635" s="441"/>
    </row>
    <row r="21636" spans="25:27" x14ac:dyDescent="0.2">
      <c r="Y21636" s="396"/>
      <c r="Z21636" s="396"/>
      <c r="AA21636" s="441"/>
    </row>
    <row r="21637" spans="25:27" x14ac:dyDescent="0.2">
      <c r="Y21637" s="396"/>
      <c r="Z21637" s="396"/>
      <c r="AA21637" s="441"/>
    </row>
    <row r="21638" spans="25:27" x14ac:dyDescent="0.2">
      <c r="Y21638" s="396"/>
      <c r="Z21638" s="396"/>
      <c r="AA21638" s="441"/>
    </row>
    <row r="21639" spans="25:27" x14ac:dyDescent="0.2">
      <c r="Y21639" s="396"/>
      <c r="Z21639" s="396"/>
      <c r="AA21639" s="441"/>
    </row>
    <row r="21640" spans="25:27" x14ac:dyDescent="0.2">
      <c r="Y21640" s="396"/>
      <c r="Z21640" s="396"/>
      <c r="AA21640" s="441"/>
    </row>
    <row r="21641" spans="25:27" x14ac:dyDescent="0.2">
      <c r="Y21641" s="396"/>
      <c r="Z21641" s="396"/>
      <c r="AA21641" s="441"/>
    </row>
    <row r="21642" spans="25:27" x14ac:dyDescent="0.2">
      <c r="Y21642" s="396"/>
      <c r="Z21642" s="396"/>
      <c r="AA21642" s="441"/>
    </row>
    <row r="21643" spans="25:27" x14ac:dyDescent="0.2">
      <c r="Y21643" s="396"/>
      <c r="Z21643" s="396"/>
      <c r="AA21643" s="441"/>
    </row>
    <row r="21644" spans="25:27" x14ac:dyDescent="0.2">
      <c r="Y21644" s="396"/>
      <c r="Z21644" s="396"/>
      <c r="AA21644" s="441"/>
    </row>
    <row r="21645" spans="25:27" x14ac:dyDescent="0.2">
      <c r="Y21645" s="396"/>
      <c r="Z21645" s="396"/>
      <c r="AA21645" s="441"/>
    </row>
    <row r="21646" spans="25:27" x14ac:dyDescent="0.2">
      <c r="Y21646" s="396"/>
      <c r="Z21646" s="396"/>
      <c r="AA21646" s="441"/>
    </row>
    <row r="21647" spans="25:27" x14ac:dyDescent="0.2">
      <c r="Y21647" s="396"/>
      <c r="Z21647" s="396"/>
      <c r="AA21647" s="441"/>
    </row>
    <row r="21648" spans="25:27" x14ac:dyDescent="0.2">
      <c r="Y21648" s="396"/>
      <c r="Z21648" s="396"/>
      <c r="AA21648" s="441"/>
    </row>
    <row r="21649" spans="25:27" x14ac:dyDescent="0.2">
      <c r="Y21649" s="396"/>
      <c r="Z21649" s="396"/>
      <c r="AA21649" s="441"/>
    </row>
    <row r="21650" spans="25:27" x14ac:dyDescent="0.2">
      <c r="Y21650" s="396"/>
      <c r="Z21650" s="396"/>
      <c r="AA21650" s="441"/>
    </row>
    <row r="21651" spans="25:27" x14ac:dyDescent="0.2">
      <c r="Y21651" s="396"/>
      <c r="Z21651" s="396"/>
      <c r="AA21651" s="441"/>
    </row>
    <row r="21652" spans="25:27" x14ac:dyDescent="0.2">
      <c r="Y21652" s="396"/>
      <c r="Z21652" s="396"/>
      <c r="AA21652" s="441"/>
    </row>
    <row r="21653" spans="25:27" x14ac:dyDescent="0.2">
      <c r="Y21653" s="396"/>
      <c r="Z21653" s="396"/>
      <c r="AA21653" s="441"/>
    </row>
    <row r="21654" spans="25:27" x14ac:dyDescent="0.2">
      <c r="Y21654" s="396"/>
      <c r="Z21654" s="396"/>
      <c r="AA21654" s="441"/>
    </row>
    <row r="21655" spans="25:27" x14ac:dyDescent="0.2">
      <c r="Y21655" s="396"/>
      <c r="Z21655" s="396"/>
      <c r="AA21655" s="441"/>
    </row>
    <row r="21656" spans="25:27" x14ac:dyDescent="0.2">
      <c r="Y21656" s="396"/>
      <c r="Z21656" s="396"/>
      <c r="AA21656" s="441"/>
    </row>
    <row r="21657" spans="25:27" x14ac:dyDescent="0.2">
      <c r="Y21657" s="396"/>
      <c r="Z21657" s="396"/>
      <c r="AA21657" s="441"/>
    </row>
    <row r="21658" spans="25:27" x14ac:dyDescent="0.2">
      <c r="Y21658" s="396"/>
      <c r="Z21658" s="396"/>
      <c r="AA21658" s="441"/>
    </row>
    <row r="21659" spans="25:27" x14ac:dyDescent="0.2">
      <c r="Y21659" s="396"/>
      <c r="Z21659" s="396"/>
      <c r="AA21659" s="441"/>
    </row>
    <row r="21660" spans="25:27" x14ac:dyDescent="0.2">
      <c r="Y21660" s="396"/>
      <c r="Z21660" s="396"/>
      <c r="AA21660" s="441"/>
    </row>
    <row r="21661" spans="25:27" x14ac:dyDescent="0.2">
      <c r="Y21661" s="396"/>
      <c r="Z21661" s="396"/>
      <c r="AA21661" s="441"/>
    </row>
    <row r="21662" spans="25:27" x14ac:dyDescent="0.2">
      <c r="Y21662" s="396"/>
      <c r="Z21662" s="396"/>
      <c r="AA21662" s="441"/>
    </row>
    <row r="21663" spans="25:27" x14ac:dyDescent="0.2">
      <c r="Y21663" s="396"/>
      <c r="Z21663" s="396"/>
      <c r="AA21663" s="441"/>
    </row>
    <row r="21664" spans="25:27" x14ac:dyDescent="0.2">
      <c r="Y21664" s="396"/>
      <c r="Z21664" s="396"/>
      <c r="AA21664" s="441"/>
    </row>
    <row r="21665" spans="25:27" x14ac:dyDescent="0.2">
      <c r="Y21665" s="396"/>
      <c r="Z21665" s="396"/>
      <c r="AA21665" s="441"/>
    </row>
    <row r="21666" spans="25:27" x14ac:dyDescent="0.2">
      <c r="Y21666" s="396"/>
      <c r="Z21666" s="396"/>
      <c r="AA21666" s="441"/>
    </row>
    <row r="21667" spans="25:27" x14ac:dyDescent="0.2">
      <c r="Y21667" s="396"/>
      <c r="Z21667" s="396"/>
      <c r="AA21667" s="441"/>
    </row>
    <row r="21668" spans="25:27" x14ac:dyDescent="0.2">
      <c r="Y21668" s="396"/>
      <c r="Z21668" s="396"/>
      <c r="AA21668" s="441"/>
    </row>
    <row r="21669" spans="25:27" x14ac:dyDescent="0.2">
      <c r="Y21669" s="396"/>
      <c r="Z21669" s="396"/>
      <c r="AA21669" s="441"/>
    </row>
    <row r="21670" spans="25:27" x14ac:dyDescent="0.2">
      <c r="Y21670" s="396"/>
      <c r="Z21670" s="396"/>
      <c r="AA21670" s="441"/>
    </row>
    <row r="21671" spans="25:27" x14ac:dyDescent="0.2">
      <c r="Y21671" s="396"/>
      <c r="Z21671" s="396"/>
      <c r="AA21671" s="441"/>
    </row>
    <row r="21672" spans="25:27" x14ac:dyDescent="0.2">
      <c r="Y21672" s="396"/>
      <c r="Z21672" s="396"/>
      <c r="AA21672" s="441"/>
    </row>
    <row r="21673" spans="25:27" x14ac:dyDescent="0.2">
      <c r="Y21673" s="396"/>
      <c r="Z21673" s="396"/>
      <c r="AA21673" s="441"/>
    </row>
    <row r="21674" spans="25:27" x14ac:dyDescent="0.2">
      <c r="Y21674" s="396"/>
      <c r="Z21674" s="396"/>
      <c r="AA21674" s="441"/>
    </row>
    <row r="21675" spans="25:27" x14ac:dyDescent="0.2">
      <c r="Y21675" s="396"/>
      <c r="Z21675" s="396"/>
      <c r="AA21675" s="441"/>
    </row>
    <row r="21676" spans="25:27" x14ac:dyDescent="0.2">
      <c r="Y21676" s="396"/>
      <c r="Z21676" s="396"/>
      <c r="AA21676" s="441"/>
    </row>
    <row r="21677" spans="25:27" x14ac:dyDescent="0.2">
      <c r="Y21677" s="396"/>
      <c r="Z21677" s="396"/>
      <c r="AA21677" s="441"/>
    </row>
    <row r="21678" spans="25:27" x14ac:dyDescent="0.2">
      <c r="Y21678" s="396"/>
      <c r="Z21678" s="396"/>
      <c r="AA21678" s="441"/>
    </row>
    <row r="21679" spans="25:27" x14ac:dyDescent="0.2">
      <c r="Y21679" s="396"/>
      <c r="Z21679" s="396"/>
      <c r="AA21679" s="441"/>
    </row>
    <row r="21680" spans="25:27" x14ac:dyDescent="0.2">
      <c r="Y21680" s="396"/>
      <c r="Z21680" s="396"/>
      <c r="AA21680" s="441"/>
    </row>
    <row r="21681" spans="25:27" x14ac:dyDescent="0.2">
      <c r="Y21681" s="396"/>
      <c r="Z21681" s="396"/>
      <c r="AA21681" s="441"/>
    </row>
    <row r="21682" spans="25:27" x14ac:dyDescent="0.2">
      <c r="Y21682" s="396"/>
      <c r="Z21682" s="396"/>
      <c r="AA21682" s="441"/>
    </row>
    <row r="21683" spans="25:27" x14ac:dyDescent="0.2">
      <c r="Y21683" s="396"/>
      <c r="Z21683" s="396"/>
      <c r="AA21683" s="441"/>
    </row>
    <row r="21684" spans="25:27" x14ac:dyDescent="0.2">
      <c r="Y21684" s="396"/>
      <c r="Z21684" s="396"/>
      <c r="AA21684" s="441"/>
    </row>
    <row r="21685" spans="25:27" x14ac:dyDescent="0.2">
      <c r="Y21685" s="396"/>
      <c r="Z21685" s="396"/>
      <c r="AA21685" s="441"/>
    </row>
    <row r="21686" spans="25:27" x14ac:dyDescent="0.2">
      <c r="Y21686" s="396"/>
      <c r="Z21686" s="396"/>
      <c r="AA21686" s="441"/>
    </row>
    <row r="21687" spans="25:27" x14ac:dyDescent="0.2">
      <c r="Y21687" s="396"/>
      <c r="Z21687" s="396"/>
      <c r="AA21687" s="441"/>
    </row>
    <row r="21688" spans="25:27" x14ac:dyDescent="0.2">
      <c r="Y21688" s="396"/>
      <c r="Z21688" s="396"/>
      <c r="AA21688" s="441"/>
    </row>
    <row r="21689" spans="25:27" x14ac:dyDescent="0.2">
      <c r="Y21689" s="396"/>
      <c r="Z21689" s="396"/>
      <c r="AA21689" s="441"/>
    </row>
    <row r="21690" spans="25:27" x14ac:dyDescent="0.2">
      <c r="Y21690" s="396"/>
      <c r="Z21690" s="396"/>
      <c r="AA21690" s="441"/>
    </row>
    <row r="21691" spans="25:27" x14ac:dyDescent="0.2">
      <c r="Y21691" s="396"/>
      <c r="Z21691" s="396"/>
      <c r="AA21691" s="441"/>
    </row>
    <row r="21692" spans="25:27" x14ac:dyDescent="0.2">
      <c r="Y21692" s="396"/>
      <c r="Z21692" s="396"/>
      <c r="AA21692" s="441"/>
    </row>
    <row r="21693" spans="25:27" x14ac:dyDescent="0.2">
      <c r="Y21693" s="396"/>
      <c r="Z21693" s="396"/>
      <c r="AA21693" s="441"/>
    </row>
    <row r="21694" spans="25:27" x14ac:dyDescent="0.2">
      <c r="Y21694" s="396"/>
      <c r="Z21694" s="396"/>
      <c r="AA21694" s="441"/>
    </row>
    <row r="21695" spans="25:27" x14ac:dyDescent="0.2">
      <c r="Y21695" s="396"/>
      <c r="Z21695" s="396"/>
      <c r="AA21695" s="441"/>
    </row>
    <row r="21696" spans="25:27" x14ac:dyDescent="0.2">
      <c r="Y21696" s="396"/>
      <c r="Z21696" s="396"/>
      <c r="AA21696" s="441"/>
    </row>
    <row r="21697" spans="25:27" x14ac:dyDescent="0.2">
      <c r="Y21697" s="396"/>
      <c r="Z21697" s="396"/>
      <c r="AA21697" s="441"/>
    </row>
    <row r="21698" spans="25:27" x14ac:dyDescent="0.2">
      <c r="Y21698" s="396"/>
      <c r="Z21698" s="396"/>
      <c r="AA21698" s="441"/>
    </row>
    <row r="21699" spans="25:27" x14ac:dyDescent="0.2">
      <c r="Y21699" s="396"/>
      <c r="Z21699" s="396"/>
      <c r="AA21699" s="441"/>
    </row>
    <row r="21700" spans="25:27" x14ac:dyDescent="0.2">
      <c r="Y21700" s="396"/>
      <c r="Z21700" s="396"/>
      <c r="AA21700" s="441"/>
    </row>
    <row r="21701" spans="25:27" x14ac:dyDescent="0.2">
      <c r="Y21701" s="396"/>
      <c r="Z21701" s="396"/>
      <c r="AA21701" s="441"/>
    </row>
    <row r="21702" spans="25:27" x14ac:dyDescent="0.2">
      <c r="Y21702" s="396"/>
      <c r="Z21702" s="396"/>
      <c r="AA21702" s="441"/>
    </row>
    <row r="21703" spans="25:27" x14ac:dyDescent="0.2">
      <c r="Y21703" s="396"/>
      <c r="Z21703" s="396"/>
      <c r="AA21703" s="441"/>
    </row>
    <row r="21704" spans="25:27" x14ac:dyDescent="0.2">
      <c r="Y21704" s="396"/>
      <c r="Z21704" s="396"/>
      <c r="AA21704" s="441"/>
    </row>
    <row r="21705" spans="25:27" x14ac:dyDescent="0.2">
      <c r="Y21705" s="396"/>
      <c r="Z21705" s="396"/>
      <c r="AA21705" s="441"/>
    </row>
    <row r="21706" spans="25:27" x14ac:dyDescent="0.2">
      <c r="Y21706" s="396"/>
      <c r="Z21706" s="396"/>
      <c r="AA21706" s="441"/>
    </row>
    <row r="21707" spans="25:27" x14ac:dyDescent="0.2">
      <c r="Y21707" s="396"/>
      <c r="Z21707" s="396"/>
      <c r="AA21707" s="441"/>
    </row>
    <row r="21708" spans="25:27" x14ac:dyDescent="0.2">
      <c r="Y21708" s="396"/>
      <c r="Z21708" s="396"/>
      <c r="AA21708" s="441"/>
    </row>
    <row r="21709" spans="25:27" x14ac:dyDescent="0.2">
      <c r="Y21709" s="396"/>
      <c r="Z21709" s="396"/>
      <c r="AA21709" s="441"/>
    </row>
    <row r="21710" spans="25:27" x14ac:dyDescent="0.2">
      <c r="Y21710" s="396"/>
      <c r="Z21710" s="396"/>
      <c r="AA21710" s="441"/>
    </row>
    <row r="21711" spans="25:27" x14ac:dyDescent="0.2">
      <c r="Y21711" s="396"/>
      <c r="Z21711" s="396"/>
      <c r="AA21711" s="441"/>
    </row>
    <row r="21712" spans="25:27" x14ac:dyDescent="0.2">
      <c r="Y21712" s="396"/>
      <c r="Z21712" s="396"/>
      <c r="AA21712" s="441"/>
    </row>
    <row r="21713" spans="25:27" x14ac:dyDescent="0.2">
      <c r="Y21713" s="396"/>
      <c r="Z21713" s="396"/>
      <c r="AA21713" s="441"/>
    </row>
    <row r="21714" spans="25:27" x14ac:dyDescent="0.2">
      <c r="Y21714" s="396"/>
      <c r="Z21714" s="396"/>
      <c r="AA21714" s="441"/>
    </row>
    <row r="21715" spans="25:27" x14ac:dyDescent="0.2">
      <c r="Y21715" s="396"/>
      <c r="Z21715" s="396"/>
      <c r="AA21715" s="441"/>
    </row>
    <row r="21716" spans="25:27" x14ac:dyDescent="0.2">
      <c r="Y21716" s="396"/>
      <c r="Z21716" s="396"/>
      <c r="AA21716" s="441"/>
    </row>
    <row r="21717" spans="25:27" x14ac:dyDescent="0.2">
      <c r="Y21717" s="396"/>
      <c r="Z21717" s="396"/>
      <c r="AA21717" s="441"/>
    </row>
    <row r="21718" spans="25:27" x14ac:dyDescent="0.2">
      <c r="Y21718" s="396"/>
      <c r="Z21718" s="396"/>
      <c r="AA21718" s="441"/>
    </row>
    <row r="21719" spans="25:27" x14ac:dyDescent="0.2">
      <c r="Y21719" s="396"/>
      <c r="Z21719" s="396"/>
      <c r="AA21719" s="441"/>
    </row>
    <row r="21720" spans="25:27" x14ac:dyDescent="0.2">
      <c r="Y21720" s="396"/>
      <c r="Z21720" s="396"/>
      <c r="AA21720" s="441"/>
    </row>
    <row r="21721" spans="25:27" x14ac:dyDescent="0.2">
      <c r="Y21721" s="396"/>
      <c r="Z21721" s="396"/>
      <c r="AA21721" s="441"/>
    </row>
    <row r="21722" spans="25:27" x14ac:dyDescent="0.2">
      <c r="Y21722" s="396"/>
      <c r="Z21722" s="396"/>
      <c r="AA21722" s="441"/>
    </row>
    <row r="21723" spans="25:27" x14ac:dyDescent="0.2">
      <c r="Y21723" s="396"/>
      <c r="Z21723" s="396"/>
      <c r="AA21723" s="441"/>
    </row>
    <row r="21724" spans="25:27" x14ac:dyDescent="0.2">
      <c r="Y21724" s="396"/>
      <c r="Z21724" s="396"/>
      <c r="AA21724" s="441"/>
    </row>
    <row r="21725" spans="25:27" x14ac:dyDescent="0.2">
      <c r="Y21725" s="396"/>
      <c r="Z21725" s="396"/>
      <c r="AA21725" s="441"/>
    </row>
    <row r="21726" spans="25:27" x14ac:dyDescent="0.2">
      <c r="Y21726" s="396"/>
      <c r="Z21726" s="396"/>
      <c r="AA21726" s="441"/>
    </row>
    <row r="21727" spans="25:27" x14ac:dyDescent="0.2">
      <c r="Y21727" s="396"/>
      <c r="Z21727" s="396"/>
      <c r="AA21727" s="441"/>
    </row>
    <row r="21728" spans="25:27" x14ac:dyDescent="0.2">
      <c r="Y21728" s="396"/>
      <c r="Z21728" s="396"/>
      <c r="AA21728" s="441"/>
    </row>
    <row r="21729" spans="25:27" x14ac:dyDescent="0.2">
      <c r="Y21729" s="396"/>
      <c r="Z21729" s="396"/>
      <c r="AA21729" s="441"/>
    </row>
    <row r="21730" spans="25:27" x14ac:dyDescent="0.2">
      <c r="Y21730" s="396"/>
      <c r="Z21730" s="396"/>
      <c r="AA21730" s="441"/>
    </row>
    <row r="21731" spans="25:27" x14ac:dyDescent="0.2">
      <c r="Y21731" s="396"/>
      <c r="Z21731" s="396"/>
      <c r="AA21731" s="441"/>
    </row>
    <row r="21732" spans="25:27" x14ac:dyDescent="0.2">
      <c r="Y21732" s="396"/>
      <c r="Z21732" s="396"/>
      <c r="AA21732" s="441"/>
    </row>
    <row r="21733" spans="25:27" x14ac:dyDescent="0.2">
      <c r="Y21733" s="396"/>
      <c r="Z21733" s="396"/>
      <c r="AA21733" s="441"/>
    </row>
    <row r="21734" spans="25:27" x14ac:dyDescent="0.2">
      <c r="Y21734" s="396"/>
      <c r="Z21734" s="396"/>
      <c r="AA21734" s="441"/>
    </row>
    <row r="21735" spans="25:27" x14ac:dyDescent="0.2">
      <c r="Y21735" s="396"/>
      <c r="Z21735" s="396"/>
      <c r="AA21735" s="441"/>
    </row>
    <row r="21736" spans="25:27" x14ac:dyDescent="0.2">
      <c r="Y21736" s="396"/>
      <c r="Z21736" s="396"/>
      <c r="AA21736" s="441"/>
    </row>
    <row r="21737" spans="25:27" x14ac:dyDescent="0.2">
      <c r="Y21737" s="396"/>
      <c r="Z21737" s="396"/>
      <c r="AA21737" s="441"/>
    </row>
    <row r="21738" spans="25:27" x14ac:dyDescent="0.2">
      <c r="Y21738" s="396"/>
      <c r="Z21738" s="396"/>
      <c r="AA21738" s="441"/>
    </row>
    <row r="21739" spans="25:27" x14ac:dyDescent="0.2">
      <c r="Y21739" s="396"/>
      <c r="Z21739" s="396"/>
      <c r="AA21739" s="441"/>
    </row>
    <row r="21740" spans="25:27" x14ac:dyDescent="0.2">
      <c r="Y21740" s="396"/>
      <c r="Z21740" s="396"/>
      <c r="AA21740" s="441"/>
    </row>
    <row r="21741" spans="25:27" x14ac:dyDescent="0.2">
      <c r="Y21741" s="396"/>
      <c r="Z21741" s="396"/>
      <c r="AA21741" s="441"/>
    </row>
    <row r="21742" spans="25:27" x14ac:dyDescent="0.2">
      <c r="Y21742" s="396"/>
      <c r="Z21742" s="396"/>
      <c r="AA21742" s="441"/>
    </row>
    <row r="21743" spans="25:27" x14ac:dyDescent="0.2">
      <c r="Y21743" s="396"/>
      <c r="Z21743" s="396"/>
      <c r="AA21743" s="441"/>
    </row>
    <row r="21744" spans="25:27" x14ac:dyDescent="0.2">
      <c r="Y21744" s="396"/>
      <c r="Z21744" s="396"/>
      <c r="AA21744" s="441"/>
    </row>
    <row r="21745" spans="25:27" x14ac:dyDescent="0.2">
      <c r="Y21745" s="396"/>
      <c r="Z21745" s="396"/>
      <c r="AA21745" s="441"/>
    </row>
    <row r="21746" spans="25:27" x14ac:dyDescent="0.2">
      <c r="Y21746" s="396"/>
      <c r="Z21746" s="396"/>
      <c r="AA21746" s="441"/>
    </row>
    <row r="21747" spans="25:27" x14ac:dyDescent="0.2">
      <c r="Y21747" s="396"/>
      <c r="Z21747" s="396"/>
      <c r="AA21747" s="441"/>
    </row>
    <row r="21748" spans="25:27" x14ac:dyDescent="0.2">
      <c r="Y21748" s="396"/>
      <c r="Z21748" s="396"/>
      <c r="AA21748" s="441"/>
    </row>
    <row r="21749" spans="25:27" x14ac:dyDescent="0.2">
      <c r="Y21749" s="396"/>
      <c r="Z21749" s="396"/>
      <c r="AA21749" s="441"/>
    </row>
    <row r="21750" spans="25:27" x14ac:dyDescent="0.2">
      <c r="Y21750" s="396"/>
      <c r="Z21750" s="396"/>
      <c r="AA21750" s="441"/>
    </row>
    <row r="21751" spans="25:27" x14ac:dyDescent="0.2">
      <c r="Y21751" s="396"/>
      <c r="Z21751" s="396"/>
      <c r="AA21751" s="441"/>
    </row>
    <row r="21752" spans="25:27" x14ac:dyDescent="0.2">
      <c r="Y21752" s="396"/>
      <c r="Z21752" s="396"/>
      <c r="AA21752" s="441"/>
    </row>
    <row r="21753" spans="25:27" x14ac:dyDescent="0.2">
      <c r="Y21753" s="396"/>
      <c r="Z21753" s="396"/>
      <c r="AA21753" s="441"/>
    </row>
    <row r="21754" spans="25:27" x14ac:dyDescent="0.2">
      <c r="Y21754" s="396"/>
      <c r="Z21754" s="396"/>
      <c r="AA21754" s="441"/>
    </row>
    <row r="21755" spans="25:27" x14ac:dyDescent="0.2">
      <c r="Y21755" s="396"/>
      <c r="Z21755" s="396"/>
      <c r="AA21755" s="441"/>
    </row>
    <row r="21756" spans="25:27" x14ac:dyDescent="0.2">
      <c r="Y21756" s="396"/>
      <c r="Z21756" s="396"/>
      <c r="AA21756" s="441"/>
    </row>
    <row r="21757" spans="25:27" x14ac:dyDescent="0.2">
      <c r="Y21757" s="396"/>
      <c r="Z21757" s="396"/>
      <c r="AA21757" s="441"/>
    </row>
    <row r="21758" spans="25:27" x14ac:dyDescent="0.2">
      <c r="Y21758" s="396"/>
      <c r="Z21758" s="396"/>
      <c r="AA21758" s="441"/>
    </row>
    <row r="21759" spans="25:27" x14ac:dyDescent="0.2">
      <c r="Y21759" s="396"/>
      <c r="Z21759" s="396"/>
      <c r="AA21759" s="441"/>
    </row>
    <row r="21760" spans="25:27" x14ac:dyDescent="0.2">
      <c r="Y21760" s="396"/>
      <c r="Z21760" s="396"/>
      <c r="AA21760" s="441"/>
    </row>
    <row r="21761" spans="25:27" x14ac:dyDescent="0.2">
      <c r="Y21761" s="396"/>
      <c r="Z21761" s="396"/>
      <c r="AA21761" s="441"/>
    </row>
    <row r="21762" spans="25:27" x14ac:dyDescent="0.2">
      <c r="Y21762" s="396"/>
      <c r="Z21762" s="396"/>
      <c r="AA21762" s="441"/>
    </row>
    <row r="21763" spans="25:27" x14ac:dyDescent="0.2">
      <c r="Y21763" s="396"/>
      <c r="Z21763" s="396"/>
      <c r="AA21763" s="441"/>
    </row>
    <row r="21764" spans="25:27" x14ac:dyDescent="0.2">
      <c r="Y21764" s="396"/>
      <c r="Z21764" s="396"/>
      <c r="AA21764" s="441"/>
    </row>
    <row r="21765" spans="25:27" x14ac:dyDescent="0.2">
      <c r="Y21765" s="396"/>
      <c r="Z21765" s="396"/>
      <c r="AA21765" s="441"/>
    </row>
    <row r="21766" spans="25:27" x14ac:dyDescent="0.2">
      <c r="Y21766" s="396"/>
      <c r="Z21766" s="396"/>
      <c r="AA21766" s="441"/>
    </row>
    <row r="21767" spans="25:27" x14ac:dyDescent="0.2">
      <c r="Y21767" s="396"/>
      <c r="Z21767" s="396"/>
      <c r="AA21767" s="441"/>
    </row>
    <row r="21768" spans="25:27" x14ac:dyDescent="0.2">
      <c r="Y21768" s="396"/>
      <c r="Z21768" s="396"/>
      <c r="AA21768" s="441"/>
    </row>
    <row r="21769" spans="25:27" x14ac:dyDescent="0.2">
      <c r="Y21769" s="396"/>
      <c r="Z21769" s="396"/>
      <c r="AA21769" s="441"/>
    </row>
    <row r="21770" spans="25:27" x14ac:dyDescent="0.2">
      <c r="Y21770" s="396"/>
      <c r="Z21770" s="396"/>
      <c r="AA21770" s="441"/>
    </row>
    <row r="21771" spans="25:27" x14ac:dyDescent="0.2">
      <c r="Y21771" s="396"/>
      <c r="Z21771" s="396"/>
      <c r="AA21771" s="441"/>
    </row>
    <row r="21772" spans="25:27" x14ac:dyDescent="0.2">
      <c r="Y21772" s="396"/>
      <c r="Z21772" s="396"/>
      <c r="AA21772" s="441"/>
    </row>
    <row r="21773" spans="25:27" x14ac:dyDescent="0.2">
      <c r="Y21773" s="396"/>
      <c r="Z21773" s="396"/>
      <c r="AA21773" s="441"/>
    </row>
    <row r="21774" spans="25:27" x14ac:dyDescent="0.2">
      <c r="Y21774" s="396"/>
      <c r="Z21774" s="396"/>
      <c r="AA21774" s="441"/>
    </row>
    <row r="21775" spans="25:27" x14ac:dyDescent="0.2">
      <c r="Y21775" s="396"/>
      <c r="Z21775" s="396"/>
      <c r="AA21775" s="441"/>
    </row>
    <row r="21776" spans="25:27" x14ac:dyDescent="0.2">
      <c r="Y21776" s="396"/>
      <c r="Z21776" s="396"/>
      <c r="AA21776" s="441"/>
    </row>
    <row r="21777" spans="25:27" x14ac:dyDescent="0.2">
      <c r="Y21777" s="396"/>
      <c r="Z21777" s="396"/>
      <c r="AA21777" s="441"/>
    </row>
    <row r="21778" spans="25:27" x14ac:dyDescent="0.2">
      <c r="Y21778" s="396"/>
      <c r="Z21778" s="396"/>
      <c r="AA21778" s="441"/>
    </row>
    <row r="21779" spans="25:27" x14ac:dyDescent="0.2">
      <c r="Y21779" s="396"/>
      <c r="Z21779" s="396"/>
      <c r="AA21779" s="441"/>
    </row>
    <row r="21780" spans="25:27" x14ac:dyDescent="0.2">
      <c r="Y21780" s="396"/>
      <c r="Z21780" s="396"/>
      <c r="AA21780" s="441"/>
    </row>
    <row r="21781" spans="25:27" x14ac:dyDescent="0.2">
      <c r="Y21781" s="396"/>
      <c r="Z21781" s="396"/>
      <c r="AA21781" s="441"/>
    </row>
    <row r="21782" spans="25:27" x14ac:dyDescent="0.2">
      <c r="Y21782" s="396"/>
      <c r="Z21782" s="396"/>
      <c r="AA21782" s="441"/>
    </row>
    <row r="21783" spans="25:27" x14ac:dyDescent="0.2">
      <c r="Y21783" s="396"/>
      <c r="Z21783" s="396"/>
      <c r="AA21783" s="441"/>
    </row>
    <row r="21784" spans="25:27" x14ac:dyDescent="0.2">
      <c r="Y21784" s="396"/>
      <c r="Z21784" s="396"/>
      <c r="AA21784" s="441"/>
    </row>
    <row r="21785" spans="25:27" x14ac:dyDescent="0.2">
      <c r="Y21785" s="396"/>
      <c r="Z21785" s="396"/>
      <c r="AA21785" s="441"/>
    </row>
    <row r="21786" spans="25:27" x14ac:dyDescent="0.2">
      <c r="Y21786" s="396"/>
      <c r="Z21786" s="396"/>
      <c r="AA21786" s="441"/>
    </row>
    <row r="21787" spans="25:27" x14ac:dyDescent="0.2">
      <c r="Y21787" s="396"/>
      <c r="Z21787" s="396"/>
      <c r="AA21787" s="441"/>
    </row>
    <row r="21788" spans="25:27" x14ac:dyDescent="0.2">
      <c r="Y21788" s="396"/>
      <c r="Z21788" s="396"/>
      <c r="AA21788" s="441"/>
    </row>
    <row r="21789" spans="25:27" x14ac:dyDescent="0.2">
      <c r="Y21789" s="396"/>
      <c r="Z21789" s="396"/>
      <c r="AA21789" s="441"/>
    </row>
    <row r="21790" spans="25:27" x14ac:dyDescent="0.2">
      <c r="Y21790" s="396"/>
      <c r="Z21790" s="396"/>
      <c r="AA21790" s="441"/>
    </row>
    <row r="21791" spans="25:27" x14ac:dyDescent="0.2">
      <c r="Y21791" s="396"/>
      <c r="Z21791" s="396"/>
      <c r="AA21791" s="441"/>
    </row>
    <row r="21792" spans="25:27" x14ac:dyDescent="0.2">
      <c r="Y21792" s="396"/>
      <c r="Z21792" s="396"/>
      <c r="AA21792" s="441"/>
    </row>
    <row r="21793" spans="25:27" x14ac:dyDescent="0.2">
      <c r="Y21793" s="396"/>
      <c r="Z21793" s="396"/>
      <c r="AA21793" s="441"/>
    </row>
    <row r="21794" spans="25:27" x14ac:dyDescent="0.2">
      <c r="Y21794" s="396"/>
      <c r="Z21794" s="396"/>
      <c r="AA21794" s="441"/>
    </row>
    <row r="21795" spans="25:27" x14ac:dyDescent="0.2">
      <c r="Y21795" s="396"/>
      <c r="Z21795" s="396"/>
      <c r="AA21795" s="441"/>
    </row>
    <row r="21796" spans="25:27" x14ac:dyDescent="0.2">
      <c r="Y21796" s="396"/>
      <c r="Z21796" s="396"/>
      <c r="AA21796" s="441"/>
    </row>
    <row r="21797" spans="25:27" x14ac:dyDescent="0.2">
      <c r="Y21797" s="396"/>
      <c r="Z21797" s="396"/>
      <c r="AA21797" s="441"/>
    </row>
    <row r="21798" spans="25:27" x14ac:dyDescent="0.2">
      <c r="Y21798" s="396"/>
      <c r="Z21798" s="396"/>
      <c r="AA21798" s="441"/>
    </row>
    <row r="21799" spans="25:27" x14ac:dyDescent="0.2">
      <c r="Y21799" s="396"/>
      <c r="Z21799" s="396"/>
      <c r="AA21799" s="441"/>
    </row>
    <row r="21800" spans="25:27" x14ac:dyDescent="0.2">
      <c r="Y21800" s="396"/>
      <c r="Z21800" s="396"/>
      <c r="AA21800" s="441"/>
    </row>
    <row r="21801" spans="25:27" x14ac:dyDescent="0.2">
      <c r="Y21801" s="396"/>
      <c r="Z21801" s="396"/>
      <c r="AA21801" s="441"/>
    </row>
    <row r="21802" spans="25:27" x14ac:dyDescent="0.2">
      <c r="Y21802" s="396"/>
      <c r="Z21802" s="396"/>
      <c r="AA21802" s="441"/>
    </row>
    <row r="21803" spans="25:27" x14ac:dyDescent="0.2">
      <c r="Y21803" s="396"/>
      <c r="Z21803" s="396"/>
      <c r="AA21803" s="441"/>
    </row>
    <row r="21804" spans="25:27" x14ac:dyDescent="0.2">
      <c r="Y21804" s="396"/>
      <c r="Z21804" s="396"/>
      <c r="AA21804" s="441"/>
    </row>
    <row r="21805" spans="25:27" x14ac:dyDescent="0.2">
      <c r="Y21805" s="396"/>
      <c r="Z21805" s="396"/>
      <c r="AA21805" s="441"/>
    </row>
    <row r="21806" spans="25:27" x14ac:dyDescent="0.2">
      <c r="Y21806" s="396"/>
      <c r="Z21806" s="396"/>
      <c r="AA21806" s="441"/>
    </row>
    <row r="21807" spans="25:27" x14ac:dyDescent="0.2">
      <c r="Y21807" s="396"/>
      <c r="Z21807" s="396"/>
      <c r="AA21807" s="441"/>
    </row>
    <row r="21808" spans="25:27" x14ac:dyDescent="0.2">
      <c r="Y21808" s="396"/>
      <c r="Z21808" s="396"/>
      <c r="AA21808" s="441"/>
    </row>
    <row r="21809" spans="25:27" x14ac:dyDescent="0.2">
      <c r="Y21809" s="396"/>
      <c r="Z21809" s="396"/>
      <c r="AA21809" s="441"/>
    </row>
    <row r="21810" spans="25:27" x14ac:dyDescent="0.2">
      <c r="Y21810" s="396"/>
      <c r="Z21810" s="396"/>
      <c r="AA21810" s="441"/>
    </row>
    <row r="21811" spans="25:27" x14ac:dyDescent="0.2">
      <c r="Y21811" s="396"/>
      <c r="Z21811" s="396"/>
      <c r="AA21811" s="441"/>
    </row>
    <row r="21812" spans="25:27" x14ac:dyDescent="0.2">
      <c r="Y21812" s="396"/>
      <c r="Z21812" s="396"/>
      <c r="AA21812" s="441"/>
    </row>
    <row r="21813" spans="25:27" x14ac:dyDescent="0.2">
      <c r="Y21813" s="396"/>
      <c r="Z21813" s="396"/>
      <c r="AA21813" s="441"/>
    </row>
    <row r="21814" spans="25:27" x14ac:dyDescent="0.2">
      <c r="Y21814" s="396"/>
      <c r="Z21814" s="396"/>
      <c r="AA21814" s="441"/>
    </row>
    <row r="21815" spans="25:27" x14ac:dyDescent="0.2">
      <c r="Y21815" s="396"/>
      <c r="Z21815" s="396"/>
      <c r="AA21815" s="441"/>
    </row>
    <row r="21816" spans="25:27" x14ac:dyDescent="0.2">
      <c r="Y21816" s="396"/>
      <c r="Z21816" s="396"/>
      <c r="AA21816" s="441"/>
    </row>
    <row r="21817" spans="25:27" x14ac:dyDescent="0.2">
      <c r="Y21817" s="396"/>
      <c r="Z21817" s="396"/>
      <c r="AA21817" s="441"/>
    </row>
    <row r="21818" spans="25:27" x14ac:dyDescent="0.2">
      <c r="Y21818" s="396"/>
      <c r="Z21818" s="396"/>
      <c r="AA21818" s="441"/>
    </row>
    <row r="21819" spans="25:27" x14ac:dyDescent="0.2">
      <c r="Y21819" s="396"/>
      <c r="Z21819" s="396"/>
      <c r="AA21819" s="441"/>
    </row>
    <row r="21820" spans="25:27" x14ac:dyDescent="0.2">
      <c r="Y21820" s="396"/>
      <c r="Z21820" s="396"/>
      <c r="AA21820" s="441"/>
    </row>
    <row r="21821" spans="25:27" x14ac:dyDescent="0.2">
      <c r="Y21821" s="396"/>
      <c r="Z21821" s="396"/>
      <c r="AA21821" s="441"/>
    </row>
    <row r="21822" spans="25:27" x14ac:dyDescent="0.2">
      <c r="Y21822" s="396"/>
      <c r="Z21822" s="396"/>
      <c r="AA21822" s="441"/>
    </row>
    <row r="21823" spans="25:27" x14ac:dyDescent="0.2">
      <c r="Y21823" s="396"/>
      <c r="Z21823" s="396"/>
      <c r="AA21823" s="441"/>
    </row>
    <row r="21824" spans="25:27" x14ac:dyDescent="0.2">
      <c r="Y21824" s="396"/>
      <c r="Z21824" s="396"/>
      <c r="AA21824" s="441"/>
    </row>
    <row r="21825" spans="25:27" x14ac:dyDescent="0.2">
      <c r="Y21825" s="396"/>
      <c r="Z21825" s="396"/>
      <c r="AA21825" s="441"/>
    </row>
    <row r="21826" spans="25:27" x14ac:dyDescent="0.2">
      <c r="Y21826" s="396"/>
      <c r="Z21826" s="396"/>
      <c r="AA21826" s="441"/>
    </row>
    <row r="21827" spans="25:27" x14ac:dyDescent="0.2">
      <c r="Y21827" s="396"/>
      <c r="Z21827" s="396"/>
      <c r="AA21827" s="441"/>
    </row>
    <row r="21828" spans="25:27" x14ac:dyDescent="0.2">
      <c r="Y21828" s="396"/>
      <c r="Z21828" s="396"/>
      <c r="AA21828" s="441"/>
    </row>
    <row r="21829" spans="25:27" x14ac:dyDescent="0.2">
      <c r="Y21829" s="396"/>
      <c r="Z21829" s="396"/>
      <c r="AA21829" s="441"/>
    </row>
    <row r="21830" spans="25:27" x14ac:dyDescent="0.2">
      <c r="Y21830" s="396"/>
      <c r="Z21830" s="396"/>
      <c r="AA21830" s="441"/>
    </row>
    <row r="21831" spans="25:27" x14ac:dyDescent="0.2">
      <c r="Y21831" s="396"/>
      <c r="Z21831" s="396"/>
      <c r="AA21831" s="441"/>
    </row>
    <row r="21832" spans="25:27" x14ac:dyDescent="0.2">
      <c r="Y21832" s="396"/>
      <c r="Z21832" s="396"/>
      <c r="AA21832" s="441"/>
    </row>
    <row r="21833" spans="25:27" x14ac:dyDescent="0.2">
      <c r="Y21833" s="396"/>
      <c r="Z21833" s="396"/>
      <c r="AA21833" s="441"/>
    </row>
    <row r="21834" spans="25:27" x14ac:dyDescent="0.2">
      <c r="Y21834" s="396"/>
      <c r="Z21834" s="396"/>
      <c r="AA21834" s="441"/>
    </row>
    <row r="21835" spans="25:27" x14ac:dyDescent="0.2">
      <c r="Y21835" s="396"/>
      <c r="Z21835" s="396"/>
      <c r="AA21835" s="441"/>
    </row>
    <row r="21836" spans="25:27" x14ac:dyDescent="0.2">
      <c r="Y21836" s="396"/>
      <c r="Z21836" s="396"/>
      <c r="AA21836" s="441"/>
    </row>
    <row r="21837" spans="25:27" x14ac:dyDescent="0.2">
      <c r="Y21837" s="396"/>
      <c r="Z21837" s="396"/>
      <c r="AA21837" s="441"/>
    </row>
    <row r="21838" spans="25:27" x14ac:dyDescent="0.2">
      <c r="Y21838" s="396"/>
      <c r="Z21838" s="396"/>
      <c r="AA21838" s="441"/>
    </row>
    <row r="21839" spans="25:27" x14ac:dyDescent="0.2">
      <c r="Y21839" s="396"/>
      <c r="Z21839" s="396"/>
      <c r="AA21839" s="441"/>
    </row>
    <row r="21840" spans="25:27" x14ac:dyDescent="0.2">
      <c r="Y21840" s="396"/>
      <c r="Z21840" s="396"/>
      <c r="AA21840" s="441"/>
    </row>
    <row r="21841" spans="25:27" x14ac:dyDescent="0.2">
      <c r="Y21841" s="396"/>
      <c r="Z21841" s="396"/>
      <c r="AA21841" s="441"/>
    </row>
    <row r="21842" spans="25:27" x14ac:dyDescent="0.2">
      <c r="Y21842" s="396"/>
      <c r="Z21842" s="396"/>
      <c r="AA21842" s="441"/>
    </row>
    <row r="21843" spans="25:27" x14ac:dyDescent="0.2">
      <c r="Y21843" s="396"/>
      <c r="Z21843" s="396"/>
      <c r="AA21843" s="441"/>
    </row>
    <row r="21844" spans="25:27" x14ac:dyDescent="0.2">
      <c r="Y21844" s="396"/>
      <c r="Z21844" s="396"/>
      <c r="AA21844" s="441"/>
    </row>
    <row r="21845" spans="25:27" x14ac:dyDescent="0.2">
      <c r="Y21845" s="396"/>
      <c r="Z21845" s="396"/>
      <c r="AA21845" s="441"/>
    </row>
    <row r="21846" spans="25:27" x14ac:dyDescent="0.2">
      <c r="Y21846" s="396"/>
      <c r="Z21846" s="396"/>
      <c r="AA21846" s="441"/>
    </row>
    <row r="21847" spans="25:27" x14ac:dyDescent="0.2">
      <c r="Y21847" s="396"/>
      <c r="Z21847" s="396"/>
      <c r="AA21847" s="441"/>
    </row>
    <row r="21848" spans="25:27" x14ac:dyDescent="0.2">
      <c r="Y21848" s="396"/>
      <c r="Z21848" s="396"/>
      <c r="AA21848" s="441"/>
    </row>
    <row r="21849" spans="25:27" x14ac:dyDescent="0.2">
      <c r="Y21849" s="396"/>
      <c r="Z21849" s="396"/>
      <c r="AA21849" s="441"/>
    </row>
    <row r="21850" spans="25:27" x14ac:dyDescent="0.2">
      <c r="Y21850" s="396"/>
      <c r="Z21850" s="396"/>
      <c r="AA21850" s="441"/>
    </row>
    <row r="21851" spans="25:27" x14ac:dyDescent="0.2">
      <c r="Y21851" s="396"/>
      <c r="Z21851" s="396"/>
      <c r="AA21851" s="441"/>
    </row>
    <row r="21852" spans="25:27" x14ac:dyDescent="0.2">
      <c r="Y21852" s="396"/>
      <c r="Z21852" s="396"/>
      <c r="AA21852" s="441"/>
    </row>
    <row r="21853" spans="25:27" x14ac:dyDescent="0.2">
      <c r="Y21853" s="396"/>
      <c r="Z21853" s="396"/>
      <c r="AA21853" s="441"/>
    </row>
    <row r="21854" spans="25:27" x14ac:dyDescent="0.2">
      <c r="Y21854" s="396"/>
      <c r="Z21854" s="396"/>
      <c r="AA21854" s="441"/>
    </row>
    <row r="21855" spans="25:27" x14ac:dyDescent="0.2">
      <c r="Y21855" s="396"/>
      <c r="Z21855" s="396"/>
      <c r="AA21855" s="441"/>
    </row>
    <row r="21856" spans="25:27" x14ac:dyDescent="0.2">
      <c r="Y21856" s="396"/>
      <c r="Z21856" s="396"/>
      <c r="AA21856" s="441"/>
    </row>
    <row r="21857" spans="25:27" x14ac:dyDescent="0.2">
      <c r="Y21857" s="396"/>
      <c r="Z21857" s="396"/>
      <c r="AA21857" s="441"/>
    </row>
    <row r="21858" spans="25:27" x14ac:dyDescent="0.2">
      <c r="Y21858" s="396"/>
      <c r="Z21858" s="396"/>
      <c r="AA21858" s="441"/>
    </row>
    <row r="21859" spans="25:27" x14ac:dyDescent="0.2">
      <c r="Y21859" s="396"/>
      <c r="Z21859" s="396"/>
      <c r="AA21859" s="441"/>
    </row>
    <row r="21860" spans="25:27" x14ac:dyDescent="0.2">
      <c r="Y21860" s="396"/>
      <c r="Z21860" s="396"/>
      <c r="AA21860" s="441"/>
    </row>
    <row r="21861" spans="25:27" x14ac:dyDescent="0.2">
      <c r="Y21861" s="396"/>
      <c r="Z21861" s="396"/>
      <c r="AA21861" s="441"/>
    </row>
    <row r="21862" spans="25:27" x14ac:dyDescent="0.2">
      <c r="Y21862" s="396"/>
      <c r="Z21862" s="396"/>
      <c r="AA21862" s="441"/>
    </row>
    <row r="21863" spans="25:27" x14ac:dyDescent="0.2">
      <c r="Y21863" s="396"/>
      <c r="Z21863" s="396"/>
      <c r="AA21863" s="441"/>
    </row>
    <row r="21864" spans="25:27" x14ac:dyDescent="0.2">
      <c r="Y21864" s="396"/>
      <c r="Z21864" s="396"/>
      <c r="AA21864" s="441"/>
    </row>
    <row r="21865" spans="25:27" x14ac:dyDescent="0.2">
      <c r="Y21865" s="396"/>
      <c r="Z21865" s="396"/>
      <c r="AA21865" s="441"/>
    </row>
    <row r="21866" spans="25:27" x14ac:dyDescent="0.2">
      <c r="Y21866" s="396"/>
      <c r="Z21866" s="396"/>
      <c r="AA21866" s="441"/>
    </row>
    <row r="21867" spans="25:27" x14ac:dyDescent="0.2">
      <c r="Y21867" s="396"/>
      <c r="Z21867" s="396"/>
      <c r="AA21867" s="441"/>
    </row>
    <row r="21868" spans="25:27" x14ac:dyDescent="0.2">
      <c r="Y21868" s="396"/>
      <c r="Z21868" s="396"/>
      <c r="AA21868" s="441"/>
    </row>
    <row r="21869" spans="25:27" x14ac:dyDescent="0.2">
      <c r="Y21869" s="396"/>
      <c r="Z21869" s="396"/>
      <c r="AA21869" s="441"/>
    </row>
    <row r="21870" spans="25:27" x14ac:dyDescent="0.2">
      <c r="Y21870" s="396"/>
      <c r="Z21870" s="396"/>
      <c r="AA21870" s="441"/>
    </row>
    <row r="21871" spans="25:27" x14ac:dyDescent="0.2">
      <c r="Y21871" s="396"/>
      <c r="Z21871" s="396"/>
      <c r="AA21871" s="441"/>
    </row>
    <row r="21872" spans="25:27" x14ac:dyDescent="0.2">
      <c r="Y21872" s="396"/>
      <c r="Z21872" s="396"/>
      <c r="AA21872" s="441"/>
    </row>
    <row r="21873" spans="25:27" x14ac:dyDescent="0.2">
      <c r="Y21873" s="396"/>
      <c r="Z21873" s="396"/>
      <c r="AA21873" s="441"/>
    </row>
    <row r="21874" spans="25:27" x14ac:dyDescent="0.2">
      <c r="Y21874" s="396"/>
      <c r="Z21874" s="396"/>
      <c r="AA21874" s="441"/>
    </row>
    <row r="21875" spans="25:27" x14ac:dyDescent="0.2">
      <c r="Y21875" s="396"/>
      <c r="Z21875" s="396"/>
      <c r="AA21875" s="441"/>
    </row>
    <row r="21876" spans="25:27" x14ac:dyDescent="0.2">
      <c r="Y21876" s="396"/>
      <c r="Z21876" s="396"/>
      <c r="AA21876" s="441"/>
    </row>
    <row r="21877" spans="25:27" x14ac:dyDescent="0.2">
      <c r="Y21877" s="396"/>
      <c r="Z21877" s="396"/>
      <c r="AA21877" s="441"/>
    </row>
    <row r="21878" spans="25:27" x14ac:dyDescent="0.2">
      <c r="Y21878" s="396"/>
      <c r="Z21878" s="396"/>
      <c r="AA21878" s="441"/>
    </row>
    <row r="21879" spans="25:27" x14ac:dyDescent="0.2">
      <c r="Y21879" s="396"/>
      <c r="Z21879" s="396"/>
      <c r="AA21879" s="441"/>
    </row>
    <row r="21880" spans="25:27" x14ac:dyDescent="0.2">
      <c r="Y21880" s="396"/>
      <c r="Z21880" s="396"/>
      <c r="AA21880" s="441"/>
    </row>
    <row r="21881" spans="25:27" x14ac:dyDescent="0.2">
      <c r="Y21881" s="396"/>
      <c r="Z21881" s="396"/>
      <c r="AA21881" s="441"/>
    </row>
    <row r="21882" spans="25:27" x14ac:dyDescent="0.2">
      <c r="Y21882" s="396"/>
      <c r="Z21882" s="396"/>
      <c r="AA21882" s="441"/>
    </row>
    <row r="21883" spans="25:27" x14ac:dyDescent="0.2">
      <c r="Y21883" s="396"/>
      <c r="Z21883" s="396"/>
      <c r="AA21883" s="441"/>
    </row>
    <row r="21884" spans="25:27" x14ac:dyDescent="0.2">
      <c r="Y21884" s="396"/>
      <c r="Z21884" s="396"/>
      <c r="AA21884" s="441"/>
    </row>
    <row r="21885" spans="25:27" x14ac:dyDescent="0.2">
      <c r="Y21885" s="396"/>
      <c r="Z21885" s="396"/>
      <c r="AA21885" s="441"/>
    </row>
    <row r="21886" spans="25:27" x14ac:dyDescent="0.2">
      <c r="Y21886" s="396"/>
      <c r="Z21886" s="396"/>
      <c r="AA21886" s="441"/>
    </row>
    <row r="21887" spans="25:27" x14ac:dyDescent="0.2">
      <c r="Y21887" s="396"/>
      <c r="Z21887" s="396"/>
      <c r="AA21887" s="441"/>
    </row>
    <row r="21888" spans="25:27" x14ac:dyDescent="0.2">
      <c r="Y21888" s="396"/>
      <c r="Z21888" s="396"/>
      <c r="AA21888" s="441"/>
    </row>
    <row r="21889" spans="25:27" x14ac:dyDescent="0.2">
      <c r="Y21889" s="396"/>
      <c r="Z21889" s="396"/>
      <c r="AA21889" s="441"/>
    </row>
    <row r="21890" spans="25:27" x14ac:dyDescent="0.2">
      <c r="Y21890" s="396"/>
      <c r="Z21890" s="396"/>
      <c r="AA21890" s="441"/>
    </row>
    <row r="21891" spans="25:27" x14ac:dyDescent="0.2">
      <c r="Y21891" s="396"/>
      <c r="Z21891" s="396"/>
      <c r="AA21891" s="441"/>
    </row>
    <row r="21892" spans="25:27" x14ac:dyDescent="0.2">
      <c r="Y21892" s="396"/>
      <c r="Z21892" s="396"/>
      <c r="AA21892" s="441"/>
    </row>
    <row r="21893" spans="25:27" x14ac:dyDescent="0.2">
      <c r="Y21893" s="396"/>
      <c r="Z21893" s="396"/>
      <c r="AA21893" s="441"/>
    </row>
    <row r="21894" spans="25:27" x14ac:dyDescent="0.2">
      <c r="Y21894" s="396"/>
      <c r="Z21894" s="396"/>
      <c r="AA21894" s="441"/>
    </row>
    <row r="21895" spans="25:27" x14ac:dyDescent="0.2">
      <c r="Y21895" s="396"/>
      <c r="Z21895" s="396"/>
      <c r="AA21895" s="441"/>
    </row>
    <row r="21896" spans="25:27" x14ac:dyDescent="0.2">
      <c r="Y21896" s="396"/>
      <c r="Z21896" s="396"/>
      <c r="AA21896" s="441"/>
    </row>
    <row r="21897" spans="25:27" x14ac:dyDescent="0.2">
      <c r="Y21897" s="396"/>
      <c r="Z21897" s="396"/>
      <c r="AA21897" s="441"/>
    </row>
    <row r="21898" spans="25:27" x14ac:dyDescent="0.2">
      <c r="Y21898" s="396"/>
      <c r="Z21898" s="396"/>
      <c r="AA21898" s="441"/>
    </row>
    <row r="21899" spans="25:27" x14ac:dyDescent="0.2">
      <c r="Y21899" s="396"/>
      <c r="Z21899" s="396"/>
      <c r="AA21899" s="441"/>
    </row>
    <row r="21900" spans="25:27" x14ac:dyDescent="0.2">
      <c r="Y21900" s="396"/>
      <c r="Z21900" s="396"/>
      <c r="AA21900" s="441"/>
    </row>
    <row r="21901" spans="25:27" x14ac:dyDescent="0.2">
      <c r="Y21901" s="396"/>
      <c r="Z21901" s="396"/>
      <c r="AA21901" s="441"/>
    </row>
    <row r="21902" spans="25:27" x14ac:dyDescent="0.2">
      <c r="Y21902" s="396"/>
      <c r="Z21902" s="396"/>
      <c r="AA21902" s="441"/>
    </row>
    <row r="21903" spans="25:27" x14ac:dyDescent="0.2">
      <c r="Y21903" s="396"/>
      <c r="Z21903" s="396"/>
      <c r="AA21903" s="441"/>
    </row>
    <row r="21904" spans="25:27" x14ac:dyDescent="0.2">
      <c r="Y21904" s="396"/>
      <c r="Z21904" s="396"/>
      <c r="AA21904" s="441"/>
    </row>
    <row r="21905" spans="25:27" x14ac:dyDescent="0.2">
      <c r="Y21905" s="396"/>
      <c r="Z21905" s="396"/>
      <c r="AA21905" s="441"/>
    </row>
    <row r="21906" spans="25:27" x14ac:dyDescent="0.2">
      <c r="Y21906" s="396"/>
      <c r="Z21906" s="396"/>
      <c r="AA21906" s="441"/>
    </row>
    <row r="21907" spans="25:27" x14ac:dyDescent="0.2">
      <c r="Y21907" s="396"/>
      <c r="Z21907" s="396"/>
      <c r="AA21907" s="441"/>
    </row>
    <row r="21908" spans="25:27" x14ac:dyDescent="0.2">
      <c r="Y21908" s="396"/>
      <c r="Z21908" s="396"/>
      <c r="AA21908" s="441"/>
    </row>
    <row r="21909" spans="25:27" x14ac:dyDescent="0.2">
      <c r="Y21909" s="396"/>
      <c r="Z21909" s="396"/>
      <c r="AA21909" s="441"/>
    </row>
    <row r="21910" spans="25:27" x14ac:dyDescent="0.2">
      <c r="Y21910" s="396"/>
      <c r="Z21910" s="396"/>
      <c r="AA21910" s="441"/>
    </row>
    <row r="21911" spans="25:27" x14ac:dyDescent="0.2">
      <c r="Y21911" s="396"/>
      <c r="Z21911" s="396"/>
      <c r="AA21911" s="441"/>
    </row>
    <row r="21912" spans="25:27" x14ac:dyDescent="0.2">
      <c r="Y21912" s="396"/>
      <c r="Z21912" s="396"/>
      <c r="AA21912" s="441"/>
    </row>
    <row r="21913" spans="25:27" x14ac:dyDescent="0.2">
      <c r="Y21913" s="396"/>
      <c r="Z21913" s="396"/>
      <c r="AA21913" s="441"/>
    </row>
    <row r="21914" spans="25:27" x14ac:dyDescent="0.2">
      <c r="Y21914" s="396"/>
      <c r="Z21914" s="396"/>
      <c r="AA21914" s="441"/>
    </row>
    <row r="21915" spans="25:27" x14ac:dyDescent="0.2">
      <c r="Y21915" s="396"/>
      <c r="Z21915" s="396"/>
      <c r="AA21915" s="441"/>
    </row>
    <row r="21916" spans="25:27" x14ac:dyDescent="0.2">
      <c r="Y21916" s="396"/>
      <c r="Z21916" s="396"/>
      <c r="AA21916" s="441"/>
    </row>
    <row r="21917" spans="25:27" x14ac:dyDescent="0.2">
      <c r="Y21917" s="396"/>
      <c r="Z21917" s="396"/>
      <c r="AA21917" s="441"/>
    </row>
    <row r="21918" spans="25:27" x14ac:dyDescent="0.2">
      <c r="Y21918" s="396"/>
      <c r="Z21918" s="396"/>
      <c r="AA21918" s="441"/>
    </row>
    <row r="21919" spans="25:27" x14ac:dyDescent="0.2">
      <c r="Y21919" s="396"/>
      <c r="Z21919" s="396"/>
      <c r="AA21919" s="441"/>
    </row>
    <row r="21920" spans="25:27" x14ac:dyDescent="0.2">
      <c r="Y21920" s="396"/>
      <c r="Z21920" s="396"/>
      <c r="AA21920" s="441"/>
    </row>
    <row r="21921" spans="25:27" x14ac:dyDescent="0.2">
      <c r="Y21921" s="396"/>
      <c r="Z21921" s="396"/>
      <c r="AA21921" s="441"/>
    </row>
    <row r="21922" spans="25:27" x14ac:dyDescent="0.2">
      <c r="Y21922" s="396"/>
      <c r="Z21922" s="396"/>
      <c r="AA21922" s="441"/>
    </row>
    <row r="21923" spans="25:27" x14ac:dyDescent="0.2">
      <c r="Y21923" s="396"/>
      <c r="Z21923" s="396"/>
      <c r="AA21923" s="441"/>
    </row>
    <row r="21924" spans="25:27" x14ac:dyDescent="0.2">
      <c r="Y21924" s="396"/>
      <c r="Z21924" s="396"/>
      <c r="AA21924" s="441"/>
    </row>
    <row r="21925" spans="25:27" x14ac:dyDescent="0.2">
      <c r="Y21925" s="396"/>
      <c r="Z21925" s="396"/>
      <c r="AA21925" s="441"/>
    </row>
    <row r="21926" spans="25:27" x14ac:dyDescent="0.2">
      <c r="Y21926" s="396"/>
      <c r="Z21926" s="396"/>
      <c r="AA21926" s="441"/>
    </row>
    <row r="21927" spans="25:27" x14ac:dyDescent="0.2">
      <c r="Y21927" s="396"/>
      <c r="Z21927" s="396"/>
      <c r="AA21927" s="441"/>
    </row>
    <row r="21928" spans="25:27" x14ac:dyDescent="0.2">
      <c r="Y21928" s="396"/>
      <c r="Z21928" s="396"/>
      <c r="AA21928" s="441"/>
    </row>
    <row r="21929" spans="25:27" x14ac:dyDescent="0.2">
      <c r="Y21929" s="396"/>
      <c r="Z21929" s="396"/>
      <c r="AA21929" s="441"/>
    </row>
    <row r="21930" spans="25:27" x14ac:dyDescent="0.2">
      <c r="Y21930" s="396"/>
      <c r="Z21930" s="396"/>
      <c r="AA21930" s="441"/>
    </row>
    <row r="21931" spans="25:27" x14ac:dyDescent="0.2">
      <c r="Y21931" s="396"/>
      <c r="Z21931" s="396"/>
      <c r="AA21931" s="441"/>
    </row>
    <row r="21932" spans="25:27" x14ac:dyDescent="0.2">
      <c r="Y21932" s="396"/>
      <c r="Z21932" s="396"/>
      <c r="AA21932" s="441"/>
    </row>
    <row r="21933" spans="25:27" x14ac:dyDescent="0.2">
      <c r="Y21933" s="396"/>
      <c r="Z21933" s="396"/>
      <c r="AA21933" s="441"/>
    </row>
    <row r="21934" spans="25:27" x14ac:dyDescent="0.2">
      <c r="Y21934" s="396"/>
      <c r="Z21934" s="396"/>
      <c r="AA21934" s="441"/>
    </row>
    <row r="21935" spans="25:27" x14ac:dyDescent="0.2">
      <c r="Y21935" s="396"/>
      <c r="Z21935" s="396"/>
      <c r="AA21935" s="441"/>
    </row>
    <row r="21936" spans="25:27" x14ac:dyDescent="0.2">
      <c r="Y21936" s="396"/>
      <c r="Z21936" s="396"/>
      <c r="AA21936" s="441"/>
    </row>
    <row r="21937" spans="25:27" x14ac:dyDescent="0.2">
      <c r="Y21937" s="396"/>
      <c r="Z21937" s="396"/>
      <c r="AA21937" s="441"/>
    </row>
    <row r="21938" spans="25:27" x14ac:dyDescent="0.2">
      <c r="Y21938" s="396"/>
      <c r="Z21938" s="396"/>
      <c r="AA21938" s="441"/>
    </row>
    <row r="21939" spans="25:27" x14ac:dyDescent="0.2">
      <c r="Y21939" s="396"/>
      <c r="Z21939" s="396"/>
      <c r="AA21939" s="441"/>
    </row>
    <row r="21940" spans="25:27" x14ac:dyDescent="0.2">
      <c r="Y21940" s="396"/>
      <c r="Z21940" s="396"/>
      <c r="AA21940" s="441"/>
    </row>
    <row r="21941" spans="25:27" x14ac:dyDescent="0.2">
      <c r="Y21941" s="396"/>
      <c r="Z21941" s="396"/>
      <c r="AA21941" s="441"/>
    </row>
    <row r="21942" spans="25:27" x14ac:dyDescent="0.2">
      <c r="Y21942" s="396"/>
      <c r="Z21942" s="396"/>
      <c r="AA21942" s="441"/>
    </row>
    <row r="21943" spans="25:27" x14ac:dyDescent="0.2">
      <c r="Y21943" s="396"/>
      <c r="Z21943" s="396"/>
      <c r="AA21943" s="441"/>
    </row>
    <row r="21944" spans="25:27" x14ac:dyDescent="0.2">
      <c r="Y21944" s="396"/>
      <c r="Z21944" s="396"/>
      <c r="AA21944" s="441"/>
    </row>
    <row r="21945" spans="25:27" x14ac:dyDescent="0.2">
      <c r="Y21945" s="396"/>
      <c r="Z21945" s="396"/>
      <c r="AA21945" s="441"/>
    </row>
    <row r="21946" spans="25:27" x14ac:dyDescent="0.2">
      <c r="Y21946" s="396"/>
      <c r="Z21946" s="396"/>
      <c r="AA21946" s="441"/>
    </row>
    <row r="21947" spans="25:27" x14ac:dyDescent="0.2">
      <c r="Y21947" s="396"/>
      <c r="Z21947" s="396"/>
      <c r="AA21947" s="441"/>
    </row>
    <row r="21948" spans="25:27" x14ac:dyDescent="0.2">
      <c r="Y21948" s="396"/>
      <c r="Z21948" s="396"/>
      <c r="AA21948" s="441"/>
    </row>
    <row r="21949" spans="25:27" x14ac:dyDescent="0.2">
      <c r="Y21949" s="396"/>
      <c r="Z21949" s="396"/>
      <c r="AA21949" s="441"/>
    </row>
    <row r="21950" spans="25:27" x14ac:dyDescent="0.2">
      <c r="Y21950" s="396"/>
      <c r="Z21950" s="396"/>
      <c r="AA21950" s="441"/>
    </row>
    <row r="21951" spans="25:27" x14ac:dyDescent="0.2">
      <c r="Y21951" s="396"/>
      <c r="Z21951" s="396"/>
      <c r="AA21951" s="441"/>
    </row>
    <row r="21952" spans="25:27" x14ac:dyDescent="0.2">
      <c r="Y21952" s="396"/>
      <c r="Z21952" s="396"/>
      <c r="AA21952" s="441"/>
    </row>
    <row r="21953" spans="25:27" x14ac:dyDescent="0.2">
      <c r="Y21953" s="396"/>
      <c r="Z21953" s="396"/>
      <c r="AA21953" s="441"/>
    </row>
    <row r="21954" spans="25:27" x14ac:dyDescent="0.2">
      <c r="Y21954" s="396"/>
      <c r="Z21954" s="396"/>
      <c r="AA21954" s="441"/>
    </row>
    <row r="21955" spans="25:27" x14ac:dyDescent="0.2">
      <c r="Y21955" s="396"/>
      <c r="Z21955" s="396"/>
      <c r="AA21955" s="441"/>
    </row>
    <row r="21956" spans="25:27" x14ac:dyDescent="0.2">
      <c r="Y21956" s="396"/>
      <c r="Z21956" s="396"/>
      <c r="AA21956" s="441"/>
    </row>
    <row r="21957" spans="25:27" x14ac:dyDescent="0.2">
      <c r="Y21957" s="396"/>
      <c r="Z21957" s="396"/>
      <c r="AA21957" s="441"/>
    </row>
    <row r="21958" spans="25:27" x14ac:dyDescent="0.2">
      <c r="Y21958" s="396"/>
      <c r="Z21958" s="396"/>
      <c r="AA21958" s="441"/>
    </row>
    <row r="21959" spans="25:27" x14ac:dyDescent="0.2">
      <c r="Y21959" s="396"/>
      <c r="Z21959" s="396"/>
      <c r="AA21959" s="441"/>
    </row>
    <row r="21960" spans="25:27" x14ac:dyDescent="0.2">
      <c r="Y21960" s="396"/>
      <c r="Z21960" s="396"/>
      <c r="AA21960" s="441"/>
    </row>
    <row r="21961" spans="25:27" x14ac:dyDescent="0.2">
      <c r="Y21961" s="396"/>
      <c r="Z21961" s="396"/>
      <c r="AA21961" s="441"/>
    </row>
    <row r="21962" spans="25:27" x14ac:dyDescent="0.2">
      <c r="Y21962" s="396"/>
      <c r="Z21962" s="396"/>
      <c r="AA21962" s="441"/>
    </row>
    <row r="21963" spans="25:27" x14ac:dyDescent="0.2">
      <c r="Y21963" s="396"/>
      <c r="Z21963" s="396"/>
      <c r="AA21963" s="441"/>
    </row>
    <row r="21964" spans="25:27" x14ac:dyDescent="0.2">
      <c r="Y21964" s="396"/>
      <c r="Z21964" s="396"/>
      <c r="AA21964" s="441"/>
    </row>
    <row r="21965" spans="25:27" x14ac:dyDescent="0.2">
      <c r="Y21965" s="396"/>
      <c r="Z21965" s="396"/>
      <c r="AA21965" s="441"/>
    </row>
    <row r="21966" spans="25:27" x14ac:dyDescent="0.2">
      <c r="Y21966" s="396"/>
      <c r="Z21966" s="396"/>
      <c r="AA21966" s="441"/>
    </row>
    <row r="21967" spans="25:27" x14ac:dyDescent="0.2">
      <c r="Y21967" s="396"/>
      <c r="Z21967" s="396"/>
      <c r="AA21967" s="441"/>
    </row>
    <row r="21968" spans="25:27" x14ac:dyDescent="0.2">
      <c r="Y21968" s="396"/>
      <c r="Z21968" s="396"/>
      <c r="AA21968" s="441"/>
    </row>
    <row r="21969" spans="25:27" x14ac:dyDescent="0.2">
      <c r="Y21969" s="396"/>
      <c r="Z21969" s="396"/>
      <c r="AA21969" s="441"/>
    </row>
    <row r="21970" spans="25:27" x14ac:dyDescent="0.2">
      <c r="Y21970" s="396"/>
      <c r="Z21970" s="396"/>
      <c r="AA21970" s="441"/>
    </row>
    <row r="21971" spans="25:27" x14ac:dyDescent="0.2">
      <c r="Y21971" s="396"/>
      <c r="Z21971" s="396"/>
      <c r="AA21971" s="441"/>
    </row>
    <row r="21972" spans="25:27" x14ac:dyDescent="0.2">
      <c r="Y21972" s="396"/>
      <c r="Z21972" s="396"/>
      <c r="AA21972" s="441"/>
    </row>
    <row r="21973" spans="25:27" x14ac:dyDescent="0.2">
      <c r="Y21973" s="396"/>
      <c r="Z21973" s="396"/>
      <c r="AA21973" s="441"/>
    </row>
    <row r="21974" spans="25:27" x14ac:dyDescent="0.2">
      <c r="Y21974" s="396"/>
      <c r="Z21974" s="396"/>
      <c r="AA21974" s="441"/>
    </row>
    <row r="21975" spans="25:27" x14ac:dyDescent="0.2">
      <c r="Y21975" s="396"/>
      <c r="Z21975" s="396"/>
      <c r="AA21975" s="441"/>
    </row>
    <row r="21976" spans="25:27" x14ac:dyDescent="0.2">
      <c r="Y21976" s="396"/>
      <c r="Z21976" s="396"/>
      <c r="AA21976" s="441"/>
    </row>
    <row r="21977" spans="25:27" x14ac:dyDescent="0.2">
      <c r="Y21977" s="396"/>
      <c r="Z21977" s="396"/>
      <c r="AA21977" s="441"/>
    </row>
    <row r="21978" spans="25:27" x14ac:dyDescent="0.2">
      <c r="Y21978" s="396"/>
      <c r="Z21978" s="396"/>
      <c r="AA21978" s="441"/>
    </row>
    <row r="21979" spans="25:27" x14ac:dyDescent="0.2">
      <c r="Y21979" s="396"/>
      <c r="Z21979" s="396"/>
      <c r="AA21979" s="441"/>
    </row>
    <row r="21980" spans="25:27" x14ac:dyDescent="0.2">
      <c r="Y21980" s="396"/>
      <c r="Z21980" s="396"/>
      <c r="AA21980" s="441"/>
    </row>
    <row r="21981" spans="25:27" x14ac:dyDescent="0.2">
      <c r="Y21981" s="396"/>
      <c r="Z21981" s="396"/>
      <c r="AA21981" s="441"/>
    </row>
    <row r="21982" spans="25:27" x14ac:dyDescent="0.2">
      <c r="Y21982" s="396"/>
      <c r="Z21982" s="396"/>
      <c r="AA21982" s="441"/>
    </row>
    <row r="21983" spans="25:27" x14ac:dyDescent="0.2">
      <c r="Y21983" s="396"/>
      <c r="Z21983" s="396"/>
      <c r="AA21983" s="441"/>
    </row>
    <row r="21984" spans="25:27" x14ac:dyDescent="0.2">
      <c r="Y21984" s="396"/>
      <c r="Z21984" s="396"/>
      <c r="AA21984" s="441"/>
    </row>
    <row r="21985" spans="25:27" x14ac:dyDescent="0.2">
      <c r="Y21985" s="396"/>
      <c r="Z21985" s="396"/>
      <c r="AA21985" s="441"/>
    </row>
    <row r="21986" spans="25:27" x14ac:dyDescent="0.2">
      <c r="Y21986" s="396"/>
      <c r="Z21986" s="396"/>
      <c r="AA21986" s="441"/>
    </row>
    <row r="21987" spans="25:27" x14ac:dyDescent="0.2">
      <c r="Y21987" s="396"/>
      <c r="Z21987" s="396"/>
      <c r="AA21987" s="441"/>
    </row>
    <row r="21988" spans="25:27" x14ac:dyDescent="0.2">
      <c r="Y21988" s="396"/>
      <c r="Z21988" s="396"/>
      <c r="AA21988" s="441"/>
    </row>
    <row r="21989" spans="25:27" x14ac:dyDescent="0.2">
      <c r="Y21989" s="396"/>
      <c r="Z21989" s="396"/>
      <c r="AA21989" s="441"/>
    </row>
    <row r="21990" spans="25:27" x14ac:dyDescent="0.2">
      <c r="Y21990" s="396"/>
      <c r="Z21990" s="396"/>
      <c r="AA21990" s="441"/>
    </row>
    <row r="21991" spans="25:27" x14ac:dyDescent="0.2">
      <c r="Y21991" s="396"/>
      <c r="Z21991" s="396"/>
      <c r="AA21991" s="441"/>
    </row>
    <row r="21992" spans="25:27" x14ac:dyDescent="0.2">
      <c r="Y21992" s="396"/>
      <c r="Z21992" s="396"/>
      <c r="AA21992" s="441"/>
    </row>
    <row r="21993" spans="25:27" x14ac:dyDescent="0.2">
      <c r="Y21993" s="396"/>
      <c r="Z21993" s="396"/>
      <c r="AA21993" s="441"/>
    </row>
    <row r="21994" spans="25:27" x14ac:dyDescent="0.2">
      <c r="Y21994" s="396"/>
      <c r="Z21994" s="396"/>
      <c r="AA21994" s="441"/>
    </row>
    <row r="21995" spans="25:27" x14ac:dyDescent="0.2">
      <c r="Y21995" s="396"/>
      <c r="Z21995" s="396"/>
      <c r="AA21995" s="441"/>
    </row>
    <row r="21996" spans="25:27" x14ac:dyDescent="0.2">
      <c r="Y21996" s="396"/>
      <c r="Z21996" s="396"/>
      <c r="AA21996" s="441"/>
    </row>
    <row r="21997" spans="25:27" x14ac:dyDescent="0.2">
      <c r="Y21997" s="396"/>
      <c r="Z21997" s="396"/>
      <c r="AA21997" s="441"/>
    </row>
    <row r="21998" spans="25:27" x14ac:dyDescent="0.2">
      <c r="Y21998" s="396"/>
      <c r="Z21998" s="396"/>
      <c r="AA21998" s="441"/>
    </row>
    <row r="21999" spans="25:27" x14ac:dyDescent="0.2">
      <c r="Y21999" s="396"/>
      <c r="Z21999" s="396"/>
      <c r="AA21999" s="441"/>
    </row>
    <row r="22000" spans="25:27" x14ac:dyDescent="0.2">
      <c r="Y22000" s="396"/>
      <c r="Z22000" s="396"/>
      <c r="AA22000" s="441"/>
    </row>
    <row r="22001" spans="25:27" x14ac:dyDescent="0.2">
      <c r="Y22001" s="396"/>
      <c r="Z22001" s="396"/>
      <c r="AA22001" s="441"/>
    </row>
    <row r="22002" spans="25:27" x14ac:dyDescent="0.2">
      <c r="Y22002" s="396"/>
      <c r="Z22002" s="396"/>
      <c r="AA22002" s="441"/>
    </row>
    <row r="22003" spans="25:27" x14ac:dyDescent="0.2">
      <c r="Y22003" s="396"/>
      <c r="Z22003" s="396"/>
      <c r="AA22003" s="441"/>
    </row>
    <row r="22004" spans="25:27" x14ac:dyDescent="0.2">
      <c r="Y22004" s="396"/>
      <c r="Z22004" s="396"/>
      <c r="AA22004" s="441"/>
    </row>
    <row r="22005" spans="25:27" x14ac:dyDescent="0.2">
      <c r="Y22005" s="396"/>
      <c r="Z22005" s="396"/>
      <c r="AA22005" s="441"/>
    </row>
    <row r="22006" spans="25:27" x14ac:dyDescent="0.2">
      <c r="Y22006" s="396"/>
      <c r="Z22006" s="396"/>
      <c r="AA22006" s="441"/>
    </row>
    <row r="22007" spans="25:27" x14ac:dyDescent="0.2">
      <c r="Y22007" s="396"/>
      <c r="Z22007" s="396"/>
      <c r="AA22007" s="441"/>
    </row>
    <row r="22008" spans="25:27" x14ac:dyDescent="0.2">
      <c r="Y22008" s="396"/>
      <c r="Z22008" s="396"/>
      <c r="AA22008" s="441"/>
    </row>
    <row r="22009" spans="25:27" x14ac:dyDescent="0.2">
      <c r="Y22009" s="396"/>
      <c r="Z22009" s="396"/>
      <c r="AA22009" s="441"/>
    </row>
    <row r="22010" spans="25:27" x14ac:dyDescent="0.2">
      <c r="Y22010" s="396"/>
      <c r="Z22010" s="396"/>
      <c r="AA22010" s="441"/>
    </row>
    <row r="22011" spans="25:27" x14ac:dyDescent="0.2">
      <c r="Y22011" s="396"/>
      <c r="Z22011" s="396"/>
      <c r="AA22011" s="441"/>
    </row>
    <row r="22012" spans="25:27" x14ac:dyDescent="0.2">
      <c r="Y22012" s="396"/>
      <c r="Z22012" s="396"/>
      <c r="AA22012" s="441"/>
    </row>
    <row r="22013" spans="25:27" x14ac:dyDescent="0.2">
      <c r="Y22013" s="396"/>
      <c r="Z22013" s="396"/>
      <c r="AA22013" s="441"/>
    </row>
    <row r="22014" spans="25:27" x14ac:dyDescent="0.2">
      <c r="Y22014" s="396"/>
      <c r="Z22014" s="396"/>
      <c r="AA22014" s="441"/>
    </row>
    <row r="22015" spans="25:27" x14ac:dyDescent="0.2">
      <c r="Y22015" s="396"/>
      <c r="Z22015" s="396"/>
      <c r="AA22015" s="441"/>
    </row>
    <row r="22016" spans="25:27" x14ac:dyDescent="0.2">
      <c r="Y22016" s="396"/>
      <c r="Z22016" s="396"/>
      <c r="AA22016" s="441"/>
    </row>
    <row r="22017" spans="25:27" x14ac:dyDescent="0.2">
      <c r="Y22017" s="396"/>
      <c r="Z22017" s="396"/>
      <c r="AA22017" s="441"/>
    </row>
    <row r="22018" spans="25:27" x14ac:dyDescent="0.2">
      <c r="Y22018" s="396"/>
      <c r="Z22018" s="396"/>
      <c r="AA22018" s="441"/>
    </row>
    <row r="22019" spans="25:27" x14ac:dyDescent="0.2">
      <c r="Y22019" s="396"/>
      <c r="Z22019" s="396"/>
      <c r="AA22019" s="441"/>
    </row>
    <row r="22020" spans="25:27" x14ac:dyDescent="0.2">
      <c r="Y22020" s="396"/>
      <c r="Z22020" s="396"/>
      <c r="AA22020" s="441"/>
    </row>
    <row r="22021" spans="25:27" x14ac:dyDescent="0.2">
      <c r="Y22021" s="396"/>
      <c r="Z22021" s="396"/>
      <c r="AA22021" s="441"/>
    </row>
    <row r="22022" spans="25:27" x14ac:dyDescent="0.2">
      <c r="Y22022" s="396"/>
      <c r="Z22022" s="396"/>
      <c r="AA22022" s="441"/>
    </row>
    <row r="22023" spans="25:27" x14ac:dyDescent="0.2">
      <c r="Y22023" s="396"/>
      <c r="Z22023" s="396"/>
      <c r="AA22023" s="441"/>
    </row>
    <row r="22024" spans="25:27" x14ac:dyDescent="0.2">
      <c r="Y22024" s="396"/>
      <c r="Z22024" s="396"/>
      <c r="AA22024" s="441"/>
    </row>
    <row r="22025" spans="25:27" x14ac:dyDescent="0.2">
      <c r="Y22025" s="396"/>
      <c r="Z22025" s="396"/>
      <c r="AA22025" s="441"/>
    </row>
    <row r="22026" spans="25:27" x14ac:dyDescent="0.2">
      <c r="Y22026" s="396"/>
      <c r="Z22026" s="396"/>
      <c r="AA22026" s="441"/>
    </row>
    <row r="22027" spans="25:27" x14ac:dyDescent="0.2">
      <c r="Y22027" s="396"/>
      <c r="Z22027" s="396"/>
      <c r="AA22027" s="441"/>
    </row>
    <row r="22028" spans="25:27" x14ac:dyDescent="0.2">
      <c r="Y22028" s="396"/>
      <c r="Z22028" s="396"/>
      <c r="AA22028" s="441"/>
    </row>
    <row r="22029" spans="25:27" x14ac:dyDescent="0.2">
      <c r="Y22029" s="396"/>
      <c r="Z22029" s="396"/>
      <c r="AA22029" s="441"/>
    </row>
    <row r="22030" spans="25:27" x14ac:dyDescent="0.2">
      <c r="Y22030" s="396"/>
      <c r="Z22030" s="396"/>
      <c r="AA22030" s="441"/>
    </row>
    <row r="22031" spans="25:27" x14ac:dyDescent="0.2">
      <c r="Y22031" s="396"/>
      <c r="Z22031" s="396"/>
      <c r="AA22031" s="441"/>
    </row>
    <row r="22032" spans="25:27" x14ac:dyDescent="0.2">
      <c r="Y22032" s="396"/>
      <c r="Z22032" s="396"/>
      <c r="AA22032" s="441"/>
    </row>
    <row r="22033" spans="25:27" x14ac:dyDescent="0.2">
      <c r="Y22033" s="396"/>
      <c r="Z22033" s="396"/>
      <c r="AA22033" s="441"/>
    </row>
    <row r="22034" spans="25:27" x14ac:dyDescent="0.2">
      <c r="Y22034" s="396"/>
      <c r="Z22034" s="396"/>
      <c r="AA22034" s="441"/>
    </row>
    <row r="22035" spans="25:27" x14ac:dyDescent="0.2">
      <c r="Y22035" s="396"/>
      <c r="Z22035" s="396"/>
      <c r="AA22035" s="441"/>
    </row>
    <row r="22036" spans="25:27" x14ac:dyDescent="0.2">
      <c r="Y22036" s="396"/>
      <c r="Z22036" s="396"/>
      <c r="AA22036" s="441"/>
    </row>
    <row r="22037" spans="25:27" x14ac:dyDescent="0.2">
      <c r="Y22037" s="396"/>
      <c r="Z22037" s="396"/>
      <c r="AA22037" s="441"/>
    </row>
    <row r="22038" spans="25:27" x14ac:dyDescent="0.2">
      <c r="Y22038" s="396"/>
      <c r="Z22038" s="396"/>
      <c r="AA22038" s="441"/>
    </row>
    <row r="22039" spans="25:27" x14ac:dyDescent="0.2">
      <c r="Y22039" s="396"/>
      <c r="Z22039" s="396"/>
      <c r="AA22039" s="441"/>
    </row>
    <row r="22040" spans="25:27" x14ac:dyDescent="0.2">
      <c r="Y22040" s="396"/>
      <c r="Z22040" s="396"/>
      <c r="AA22040" s="441"/>
    </row>
    <row r="22041" spans="25:27" x14ac:dyDescent="0.2">
      <c r="Y22041" s="396"/>
      <c r="Z22041" s="396"/>
      <c r="AA22041" s="441"/>
    </row>
    <row r="22042" spans="25:27" x14ac:dyDescent="0.2">
      <c r="Y22042" s="396"/>
      <c r="Z22042" s="396"/>
      <c r="AA22042" s="441"/>
    </row>
    <row r="22043" spans="25:27" x14ac:dyDescent="0.2">
      <c r="Y22043" s="396"/>
      <c r="Z22043" s="396"/>
      <c r="AA22043" s="441"/>
    </row>
    <row r="22044" spans="25:27" x14ac:dyDescent="0.2">
      <c r="Y22044" s="396"/>
      <c r="Z22044" s="396"/>
      <c r="AA22044" s="441"/>
    </row>
    <row r="22045" spans="25:27" x14ac:dyDescent="0.2">
      <c r="Y22045" s="396"/>
      <c r="Z22045" s="396"/>
      <c r="AA22045" s="441"/>
    </row>
    <row r="22046" spans="25:27" x14ac:dyDescent="0.2">
      <c r="Y22046" s="396"/>
      <c r="Z22046" s="396"/>
      <c r="AA22046" s="441"/>
    </row>
    <row r="22047" spans="25:27" x14ac:dyDescent="0.2">
      <c r="Y22047" s="396"/>
      <c r="Z22047" s="396"/>
      <c r="AA22047" s="441"/>
    </row>
    <row r="22048" spans="25:27" x14ac:dyDescent="0.2">
      <c r="Y22048" s="396"/>
      <c r="Z22048" s="396"/>
      <c r="AA22048" s="441"/>
    </row>
    <row r="22049" spans="25:27" x14ac:dyDescent="0.2">
      <c r="Y22049" s="396"/>
      <c r="Z22049" s="396"/>
      <c r="AA22049" s="441"/>
    </row>
    <row r="22050" spans="25:27" x14ac:dyDescent="0.2">
      <c r="Y22050" s="396"/>
      <c r="Z22050" s="396"/>
      <c r="AA22050" s="441"/>
    </row>
    <row r="22051" spans="25:27" x14ac:dyDescent="0.2">
      <c r="Y22051" s="396"/>
      <c r="Z22051" s="396"/>
      <c r="AA22051" s="441"/>
    </row>
    <row r="22052" spans="25:27" x14ac:dyDescent="0.2">
      <c r="Y22052" s="396"/>
      <c r="Z22052" s="396"/>
      <c r="AA22052" s="441"/>
    </row>
    <row r="22053" spans="25:27" x14ac:dyDescent="0.2">
      <c r="Y22053" s="396"/>
      <c r="Z22053" s="396"/>
      <c r="AA22053" s="441"/>
    </row>
    <row r="22054" spans="25:27" x14ac:dyDescent="0.2">
      <c r="Y22054" s="396"/>
      <c r="Z22054" s="396"/>
      <c r="AA22054" s="441"/>
    </row>
    <row r="22055" spans="25:27" x14ac:dyDescent="0.2">
      <c r="Y22055" s="396"/>
      <c r="Z22055" s="396"/>
      <c r="AA22055" s="441"/>
    </row>
    <row r="22056" spans="25:27" x14ac:dyDescent="0.2">
      <c r="Y22056" s="396"/>
      <c r="Z22056" s="396"/>
      <c r="AA22056" s="441"/>
    </row>
    <row r="22057" spans="25:27" x14ac:dyDescent="0.2">
      <c r="Y22057" s="396"/>
      <c r="Z22057" s="396"/>
      <c r="AA22057" s="441"/>
    </row>
    <row r="22058" spans="25:27" x14ac:dyDescent="0.2">
      <c r="Y22058" s="396"/>
      <c r="Z22058" s="396"/>
      <c r="AA22058" s="441"/>
    </row>
    <row r="22059" spans="25:27" x14ac:dyDescent="0.2">
      <c r="Y22059" s="396"/>
      <c r="Z22059" s="396"/>
      <c r="AA22059" s="441"/>
    </row>
    <row r="22060" spans="25:27" x14ac:dyDescent="0.2">
      <c r="Y22060" s="396"/>
      <c r="Z22060" s="396"/>
      <c r="AA22060" s="441"/>
    </row>
    <row r="22061" spans="25:27" x14ac:dyDescent="0.2">
      <c r="Y22061" s="396"/>
      <c r="Z22061" s="396"/>
      <c r="AA22061" s="441"/>
    </row>
    <row r="22062" spans="25:27" x14ac:dyDescent="0.2">
      <c r="Y22062" s="396"/>
      <c r="Z22062" s="396"/>
      <c r="AA22062" s="441"/>
    </row>
    <row r="22063" spans="25:27" x14ac:dyDescent="0.2">
      <c r="Y22063" s="396"/>
      <c r="Z22063" s="396"/>
      <c r="AA22063" s="441"/>
    </row>
    <row r="22064" spans="25:27" x14ac:dyDescent="0.2">
      <c r="Y22064" s="396"/>
      <c r="Z22064" s="396"/>
      <c r="AA22064" s="441"/>
    </row>
    <row r="22065" spans="25:27" x14ac:dyDescent="0.2">
      <c r="Y22065" s="396"/>
      <c r="Z22065" s="396"/>
      <c r="AA22065" s="441"/>
    </row>
    <row r="22066" spans="25:27" x14ac:dyDescent="0.2">
      <c r="Y22066" s="396"/>
      <c r="Z22066" s="396"/>
      <c r="AA22066" s="441"/>
    </row>
    <row r="22067" spans="25:27" x14ac:dyDescent="0.2">
      <c r="Y22067" s="396"/>
      <c r="Z22067" s="396"/>
      <c r="AA22067" s="441"/>
    </row>
    <row r="22068" spans="25:27" x14ac:dyDescent="0.2">
      <c r="Y22068" s="396"/>
      <c r="Z22068" s="396"/>
      <c r="AA22068" s="441"/>
    </row>
    <row r="22069" spans="25:27" x14ac:dyDescent="0.2">
      <c r="Y22069" s="396"/>
      <c r="Z22069" s="396"/>
      <c r="AA22069" s="441"/>
    </row>
    <row r="22070" spans="25:27" x14ac:dyDescent="0.2">
      <c r="Y22070" s="396"/>
      <c r="Z22070" s="396"/>
      <c r="AA22070" s="441"/>
    </row>
    <row r="22071" spans="25:27" x14ac:dyDescent="0.2">
      <c r="Y22071" s="396"/>
      <c r="Z22071" s="396"/>
      <c r="AA22071" s="441"/>
    </row>
    <row r="22072" spans="25:27" x14ac:dyDescent="0.2">
      <c r="Y22072" s="396"/>
      <c r="Z22072" s="396"/>
      <c r="AA22072" s="441"/>
    </row>
    <row r="22073" spans="25:27" x14ac:dyDescent="0.2">
      <c r="Y22073" s="396"/>
      <c r="Z22073" s="396"/>
      <c r="AA22073" s="441"/>
    </row>
    <row r="22074" spans="25:27" x14ac:dyDescent="0.2">
      <c r="Y22074" s="396"/>
      <c r="Z22074" s="396"/>
      <c r="AA22074" s="441"/>
    </row>
    <row r="22075" spans="25:27" x14ac:dyDescent="0.2">
      <c r="Y22075" s="396"/>
      <c r="Z22075" s="396"/>
      <c r="AA22075" s="441"/>
    </row>
    <row r="22076" spans="25:27" x14ac:dyDescent="0.2">
      <c r="Y22076" s="396"/>
      <c r="Z22076" s="396"/>
      <c r="AA22076" s="441"/>
    </row>
    <row r="22077" spans="25:27" x14ac:dyDescent="0.2">
      <c r="Y22077" s="396"/>
      <c r="Z22077" s="396"/>
      <c r="AA22077" s="441"/>
    </row>
    <row r="22078" spans="25:27" x14ac:dyDescent="0.2">
      <c r="Y22078" s="396"/>
      <c r="Z22078" s="396"/>
      <c r="AA22078" s="441"/>
    </row>
    <row r="22079" spans="25:27" x14ac:dyDescent="0.2">
      <c r="Y22079" s="396"/>
      <c r="Z22079" s="396"/>
      <c r="AA22079" s="441"/>
    </row>
    <row r="22080" spans="25:27" x14ac:dyDescent="0.2">
      <c r="Y22080" s="396"/>
      <c r="Z22080" s="396"/>
      <c r="AA22080" s="441"/>
    </row>
    <row r="22081" spans="25:27" x14ac:dyDescent="0.2">
      <c r="Y22081" s="396"/>
      <c r="Z22081" s="396"/>
      <c r="AA22081" s="441"/>
    </row>
    <row r="22082" spans="25:27" x14ac:dyDescent="0.2">
      <c r="Y22082" s="396"/>
      <c r="Z22082" s="396"/>
      <c r="AA22082" s="441"/>
    </row>
    <row r="22083" spans="25:27" x14ac:dyDescent="0.2">
      <c r="Y22083" s="396"/>
      <c r="Z22083" s="396"/>
      <c r="AA22083" s="441"/>
    </row>
    <row r="22084" spans="25:27" x14ac:dyDescent="0.2">
      <c r="Y22084" s="396"/>
      <c r="Z22084" s="396"/>
      <c r="AA22084" s="441"/>
    </row>
    <row r="22085" spans="25:27" x14ac:dyDescent="0.2">
      <c r="Y22085" s="396"/>
      <c r="Z22085" s="396"/>
      <c r="AA22085" s="441"/>
    </row>
    <row r="22086" spans="25:27" x14ac:dyDescent="0.2">
      <c r="Y22086" s="396"/>
      <c r="Z22086" s="396"/>
      <c r="AA22086" s="441"/>
    </row>
    <row r="22087" spans="25:27" x14ac:dyDescent="0.2">
      <c r="Y22087" s="396"/>
      <c r="Z22087" s="396"/>
      <c r="AA22087" s="441"/>
    </row>
    <row r="22088" spans="25:27" x14ac:dyDescent="0.2">
      <c r="Y22088" s="396"/>
      <c r="Z22088" s="396"/>
      <c r="AA22088" s="441"/>
    </row>
    <row r="22089" spans="25:27" x14ac:dyDescent="0.2">
      <c r="Y22089" s="396"/>
      <c r="Z22089" s="396"/>
      <c r="AA22089" s="441"/>
    </row>
    <row r="22090" spans="25:27" x14ac:dyDescent="0.2">
      <c r="Y22090" s="396"/>
      <c r="Z22090" s="396"/>
      <c r="AA22090" s="441"/>
    </row>
    <row r="22091" spans="25:27" x14ac:dyDescent="0.2">
      <c r="Y22091" s="396"/>
      <c r="Z22091" s="396"/>
      <c r="AA22091" s="441"/>
    </row>
    <row r="22092" spans="25:27" x14ac:dyDescent="0.2">
      <c r="Y22092" s="396"/>
      <c r="Z22092" s="396"/>
      <c r="AA22092" s="441"/>
    </row>
    <row r="22093" spans="25:27" x14ac:dyDescent="0.2">
      <c r="Y22093" s="396"/>
      <c r="Z22093" s="396"/>
      <c r="AA22093" s="441"/>
    </row>
    <row r="22094" spans="25:27" x14ac:dyDescent="0.2">
      <c r="Y22094" s="396"/>
      <c r="Z22094" s="396"/>
      <c r="AA22094" s="441"/>
    </row>
    <row r="22095" spans="25:27" x14ac:dyDescent="0.2">
      <c r="Y22095" s="396"/>
      <c r="Z22095" s="396"/>
      <c r="AA22095" s="441"/>
    </row>
    <row r="22096" spans="25:27" x14ac:dyDescent="0.2">
      <c r="Y22096" s="396"/>
      <c r="Z22096" s="396"/>
      <c r="AA22096" s="441"/>
    </row>
    <row r="22097" spans="25:27" x14ac:dyDescent="0.2">
      <c r="Y22097" s="396"/>
      <c r="Z22097" s="396"/>
      <c r="AA22097" s="441"/>
    </row>
    <row r="22098" spans="25:27" x14ac:dyDescent="0.2">
      <c r="Y22098" s="396"/>
      <c r="Z22098" s="396"/>
      <c r="AA22098" s="441"/>
    </row>
    <row r="22099" spans="25:27" x14ac:dyDescent="0.2">
      <c r="Y22099" s="396"/>
      <c r="Z22099" s="396"/>
      <c r="AA22099" s="441"/>
    </row>
    <row r="22100" spans="25:27" x14ac:dyDescent="0.2">
      <c r="Y22100" s="396"/>
      <c r="Z22100" s="396"/>
      <c r="AA22100" s="441"/>
    </row>
    <row r="22101" spans="25:27" x14ac:dyDescent="0.2">
      <c r="Y22101" s="396"/>
      <c r="Z22101" s="396"/>
      <c r="AA22101" s="441"/>
    </row>
    <row r="22102" spans="25:27" x14ac:dyDescent="0.2">
      <c r="Y22102" s="396"/>
      <c r="Z22102" s="396"/>
      <c r="AA22102" s="441"/>
    </row>
    <row r="22103" spans="25:27" x14ac:dyDescent="0.2">
      <c r="Y22103" s="396"/>
      <c r="Z22103" s="396"/>
      <c r="AA22103" s="441"/>
    </row>
    <row r="22104" spans="25:27" x14ac:dyDescent="0.2">
      <c r="Y22104" s="396"/>
      <c r="Z22104" s="396"/>
      <c r="AA22104" s="441"/>
    </row>
    <row r="22105" spans="25:27" x14ac:dyDescent="0.2">
      <c r="Y22105" s="396"/>
      <c r="Z22105" s="396"/>
      <c r="AA22105" s="441"/>
    </row>
    <row r="22106" spans="25:27" x14ac:dyDescent="0.2">
      <c r="Y22106" s="396"/>
      <c r="Z22106" s="396"/>
      <c r="AA22106" s="441"/>
    </row>
    <row r="22107" spans="25:27" x14ac:dyDescent="0.2">
      <c r="Y22107" s="396"/>
      <c r="Z22107" s="396"/>
      <c r="AA22107" s="441"/>
    </row>
    <row r="22108" spans="25:27" x14ac:dyDescent="0.2">
      <c r="Y22108" s="396"/>
      <c r="Z22108" s="396"/>
      <c r="AA22108" s="441"/>
    </row>
    <row r="22109" spans="25:27" x14ac:dyDescent="0.2">
      <c r="Y22109" s="396"/>
      <c r="Z22109" s="396"/>
      <c r="AA22109" s="441"/>
    </row>
    <row r="22110" spans="25:27" x14ac:dyDescent="0.2">
      <c r="Y22110" s="396"/>
      <c r="Z22110" s="396"/>
      <c r="AA22110" s="441"/>
    </row>
    <row r="22111" spans="25:27" x14ac:dyDescent="0.2">
      <c r="Y22111" s="396"/>
      <c r="Z22111" s="396"/>
      <c r="AA22111" s="441"/>
    </row>
    <row r="22112" spans="25:27" x14ac:dyDescent="0.2">
      <c r="Y22112" s="396"/>
      <c r="Z22112" s="396"/>
      <c r="AA22112" s="441"/>
    </row>
    <row r="22113" spans="25:27" x14ac:dyDescent="0.2">
      <c r="Y22113" s="396"/>
      <c r="Z22113" s="396"/>
      <c r="AA22113" s="441"/>
    </row>
    <row r="22114" spans="25:27" x14ac:dyDescent="0.2">
      <c r="Y22114" s="396"/>
      <c r="Z22114" s="396"/>
      <c r="AA22114" s="441"/>
    </row>
    <row r="22115" spans="25:27" x14ac:dyDescent="0.2">
      <c r="Y22115" s="396"/>
      <c r="Z22115" s="396"/>
      <c r="AA22115" s="441"/>
    </row>
    <row r="22116" spans="25:27" x14ac:dyDescent="0.2">
      <c r="Y22116" s="396"/>
      <c r="Z22116" s="396"/>
      <c r="AA22116" s="441"/>
    </row>
    <row r="22117" spans="25:27" x14ac:dyDescent="0.2">
      <c r="Y22117" s="396"/>
      <c r="Z22117" s="396"/>
      <c r="AA22117" s="441"/>
    </row>
    <row r="22118" spans="25:27" x14ac:dyDescent="0.2">
      <c r="Y22118" s="396"/>
      <c r="Z22118" s="396"/>
      <c r="AA22118" s="441"/>
    </row>
    <row r="22119" spans="25:27" x14ac:dyDescent="0.2">
      <c r="Y22119" s="396"/>
      <c r="Z22119" s="396"/>
      <c r="AA22119" s="441"/>
    </row>
    <row r="22120" spans="25:27" x14ac:dyDescent="0.2">
      <c r="Y22120" s="396"/>
      <c r="Z22120" s="396"/>
      <c r="AA22120" s="441"/>
    </row>
    <row r="22121" spans="25:27" x14ac:dyDescent="0.2">
      <c r="Y22121" s="396"/>
      <c r="Z22121" s="396"/>
      <c r="AA22121" s="441"/>
    </row>
    <row r="22122" spans="25:27" x14ac:dyDescent="0.2">
      <c r="Y22122" s="396"/>
      <c r="Z22122" s="396"/>
      <c r="AA22122" s="441"/>
    </row>
    <row r="22123" spans="25:27" x14ac:dyDescent="0.2">
      <c r="Y22123" s="396"/>
      <c r="Z22123" s="396"/>
      <c r="AA22123" s="441"/>
    </row>
    <row r="22124" spans="25:27" x14ac:dyDescent="0.2">
      <c r="Y22124" s="396"/>
      <c r="Z22124" s="396"/>
      <c r="AA22124" s="441"/>
    </row>
    <row r="22125" spans="25:27" x14ac:dyDescent="0.2">
      <c r="Y22125" s="396"/>
      <c r="Z22125" s="396"/>
      <c r="AA22125" s="441"/>
    </row>
    <row r="22126" spans="25:27" x14ac:dyDescent="0.2">
      <c r="Y22126" s="396"/>
      <c r="Z22126" s="396"/>
      <c r="AA22126" s="441"/>
    </row>
    <row r="22127" spans="25:27" x14ac:dyDescent="0.2">
      <c r="Y22127" s="396"/>
      <c r="Z22127" s="396"/>
      <c r="AA22127" s="441"/>
    </row>
    <row r="22128" spans="25:27" x14ac:dyDescent="0.2">
      <c r="Y22128" s="396"/>
      <c r="Z22128" s="396"/>
      <c r="AA22128" s="441"/>
    </row>
    <row r="22129" spans="25:27" x14ac:dyDescent="0.2">
      <c r="Y22129" s="396"/>
      <c r="Z22129" s="396"/>
      <c r="AA22129" s="441"/>
    </row>
    <row r="22130" spans="25:27" x14ac:dyDescent="0.2">
      <c r="Y22130" s="396"/>
      <c r="Z22130" s="396"/>
      <c r="AA22130" s="441"/>
    </row>
    <row r="22131" spans="25:27" x14ac:dyDescent="0.2">
      <c r="Y22131" s="396"/>
      <c r="Z22131" s="396"/>
      <c r="AA22131" s="441"/>
    </row>
    <row r="22132" spans="25:27" x14ac:dyDescent="0.2">
      <c r="Y22132" s="396"/>
      <c r="Z22132" s="396"/>
      <c r="AA22132" s="441"/>
    </row>
    <row r="22133" spans="25:27" x14ac:dyDescent="0.2">
      <c r="Y22133" s="396"/>
      <c r="Z22133" s="396"/>
      <c r="AA22133" s="441"/>
    </row>
    <row r="22134" spans="25:27" x14ac:dyDescent="0.2">
      <c r="Y22134" s="396"/>
      <c r="Z22134" s="396"/>
      <c r="AA22134" s="441"/>
    </row>
    <row r="22135" spans="25:27" x14ac:dyDescent="0.2">
      <c r="Y22135" s="396"/>
      <c r="Z22135" s="396"/>
      <c r="AA22135" s="441"/>
    </row>
    <row r="22136" spans="25:27" x14ac:dyDescent="0.2">
      <c r="Y22136" s="396"/>
      <c r="Z22136" s="396"/>
      <c r="AA22136" s="441"/>
    </row>
    <row r="22137" spans="25:27" x14ac:dyDescent="0.2">
      <c r="Y22137" s="396"/>
      <c r="Z22137" s="396"/>
      <c r="AA22137" s="441"/>
    </row>
    <row r="22138" spans="25:27" x14ac:dyDescent="0.2">
      <c r="Y22138" s="396"/>
      <c r="Z22138" s="396"/>
      <c r="AA22138" s="441"/>
    </row>
    <row r="22139" spans="25:27" x14ac:dyDescent="0.2">
      <c r="Y22139" s="396"/>
      <c r="Z22139" s="396"/>
      <c r="AA22139" s="441"/>
    </row>
    <row r="22140" spans="25:27" x14ac:dyDescent="0.2">
      <c r="Y22140" s="396"/>
      <c r="Z22140" s="396"/>
      <c r="AA22140" s="441"/>
    </row>
    <row r="22141" spans="25:27" x14ac:dyDescent="0.2">
      <c r="Y22141" s="396"/>
      <c r="Z22141" s="396"/>
      <c r="AA22141" s="441"/>
    </row>
    <row r="22142" spans="25:27" x14ac:dyDescent="0.2">
      <c r="Y22142" s="396"/>
      <c r="Z22142" s="396"/>
      <c r="AA22142" s="441"/>
    </row>
    <row r="22143" spans="25:27" x14ac:dyDescent="0.2">
      <c r="Y22143" s="396"/>
      <c r="Z22143" s="396"/>
      <c r="AA22143" s="441"/>
    </row>
    <row r="22144" spans="25:27" x14ac:dyDescent="0.2">
      <c r="Y22144" s="396"/>
      <c r="Z22144" s="396"/>
      <c r="AA22144" s="441"/>
    </row>
    <row r="22145" spans="25:27" x14ac:dyDescent="0.2">
      <c r="Y22145" s="396"/>
      <c r="Z22145" s="396"/>
      <c r="AA22145" s="441"/>
    </row>
    <row r="22146" spans="25:27" x14ac:dyDescent="0.2">
      <c r="Y22146" s="396"/>
      <c r="Z22146" s="396"/>
      <c r="AA22146" s="441"/>
    </row>
    <row r="22147" spans="25:27" x14ac:dyDescent="0.2">
      <c r="Y22147" s="396"/>
      <c r="Z22147" s="396"/>
      <c r="AA22147" s="441"/>
    </row>
    <row r="22148" spans="25:27" x14ac:dyDescent="0.2">
      <c r="Y22148" s="396"/>
      <c r="Z22148" s="396"/>
      <c r="AA22148" s="441"/>
    </row>
    <row r="22149" spans="25:27" x14ac:dyDescent="0.2">
      <c r="Y22149" s="396"/>
      <c r="Z22149" s="396"/>
      <c r="AA22149" s="441"/>
    </row>
    <row r="22150" spans="25:27" x14ac:dyDescent="0.2">
      <c r="Y22150" s="396"/>
      <c r="Z22150" s="396"/>
      <c r="AA22150" s="441"/>
    </row>
    <row r="22151" spans="25:27" x14ac:dyDescent="0.2">
      <c r="Y22151" s="396"/>
      <c r="Z22151" s="396"/>
      <c r="AA22151" s="441"/>
    </row>
    <row r="22152" spans="25:27" x14ac:dyDescent="0.2">
      <c r="Y22152" s="396"/>
      <c r="Z22152" s="396"/>
      <c r="AA22152" s="441"/>
    </row>
    <row r="22153" spans="25:27" x14ac:dyDescent="0.2">
      <c r="Y22153" s="396"/>
      <c r="Z22153" s="396"/>
      <c r="AA22153" s="441"/>
    </row>
    <row r="22154" spans="25:27" x14ac:dyDescent="0.2">
      <c r="Y22154" s="396"/>
      <c r="Z22154" s="396"/>
      <c r="AA22154" s="441"/>
    </row>
    <row r="22155" spans="25:27" x14ac:dyDescent="0.2">
      <c r="Y22155" s="396"/>
      <c r="Z22155" s="396"/>
      <c r="AA22155" s="441"/>
    </row>
    <row r="22156" spans="25:27" x14ac:dyDescent="0.2">
      <c r="Y22156" s="396"/>
      <c r="Z22156" s="396"/>
      <c r="AA22156" s="441"/>
    </row>
    <row r="22157" spans="25:27" x14ac:dyDescent="0.2">
      <c r="Y22157" s="396"/>
      <c r="Z22157" s="396"/>
      <c r="AA22157" s="441"/>
    </row>
    <row r="22158" spans="25:27" x14ac:dyDescent="0.2">
      <c r="Y22158" s="396"/>
      <c r="Z22158" s="396"/>
      <c r="AA22158" s="441"/>
    </row>
    <row r="22159" spans="25:27" x14ac:dyDescent="0.2">
      <c r="Y22159" s="396"/>
      <c r="Z22159" s="396"/>
      <c r="AA22159" s="441"/>
    </row>
    <row r="22160" spans="25:27" x14ac:dyDescent="0.2">
      <c r="Y22160" s="396"/>
      <c r="Z22160" s="396"/>
      <c r="AA22160" s="441"/>
    </row>
    <row r="22161" spans="25:27" x14ac:dyDescent="0.2">
      <c r="Y22161" s="396"/>
      <c r="Z22161" s="396"/>
      <c r="AA22161" s="441"/>
    </row>
    <row r="22162" spans="25:27" x14ac:dyDescent="0.2">
      <c r="Y22162" s="396"/>
      <c r="Z22162" s="396"/>
      <c r="AA22162" s="441"/>
    </row>
    <row r="22163" spans="25:27" x14ac:dyDescent="0.2">
      <c r="Y22163" s="396"/>
      <c r="Z22163" s="396"/>
      <c r="AA22163" s="441"/>
    </row>
    <row r="22164" spans="25:27" x14ac:dyDescent="0.2">
      <c r="Y22164" s="396"/>
      <c r="Z22164" s="396"/>
      <c r="AA22164" s="441"/>
    </row>
    <row r="22165" spans="25:27" x14ac:dyDescent="0.2">
      <c r="Y22165" s="396"/>
      <c r="Z22165" s="396"/>
      <c r="AA22165" s="441"/>
    </row>
    <row r="22166" spans="25:27" x14ac:dyDescent="0.2">
      <c r="Y22166" s="396"/>
      <c r="Z22166" s="396"/>
      <c r="AA22166" s="441"/>
    </row>
    <row r="22167" spans="25:27" x14ac:dyDescent="0.2">
      <c r="Y22167" s="396"/>
      <c r="Z22167" s="396"/>
      <c r="AA22167" s="441"/>
    </row>
    <row r="22168" spans="25:27" x14ac:dyDescent="0.2">
      <c r="Y22168" s="396"/>
      <c r="Z22168" s="396"/>
      <c r="AA22168" s="441"/>
    </row>
    <row r="22169" spans="25:27" x14ac:dyDescent="0.2">
      <c r="Y22169" s="396"/>
      <c r="Z22169" s="396"/>
      <c r="AA22169" s="441"/>
    </row>
    <row r="22170" spans="25:27" x14ac:dyDescent="0.2">
      <c r="Y22170" s="396"/>
      <c r="Z22170" s="396"/>
      <c r="AA22170" s="441"/>
    </row>
    <row r="22171" spans="25:27" x14ac:dyDescent="0.2">
      <c r="Y22171" s="396"/>
      <c r="Z22171" s="396"/>
      <c r="AA22171" s="441"/>
    </row>
    <row r="22172" spans="25:27" x14ac:dyDescent="0.2">
      <c r="Y22172" s="396"/>
      <c r="Z22172" s="396"/>
      <c r="AA22172" s="441"/>
    </row>
    <row r="22173" spans="25:27" x14ac:dyDescent="0.2">
      <c r="Y22173" s="396"/>
      <c r="Z22173" s="396"/>
      <c r="AA22173" s="441"/>
    </row>
    <row r="22174" spans="25:27" x14ac:dyDescent="0.2">
      <c r="Y22174" s="396"/>
      <c r="Z22174" s="396"/>
      <c r="AA22174" s="441"/>
    </row>
    <row r="22175" spans="25:27" x14ac:dyDescent="0.2">
      <c r="Y22175" s="396"/>
      <c r="Z22175" s="396"/>
      <c r="AA22175" s="441"/>
    </row>
    <row r="22176" spans="25:27" x14ac:dyDescent="0.2">
      <c r="Y22176" s="396"/>
      <c r="Z22176" s="396"/>
      <c r="AA22176" s="441"/>
    </row>
    <row r="22177" spans="25:27" x14ac:dyDescent="0.2">
      <c r="Y22177" s="396"/>
      <c r="Z22177" s="396"/>
      <c r="AA22177" s="441"/>
    </row>
    <row r="22178" spans="25:27" x14ac:dyDescent="0.2">
      <c r="Y22178" s="396"/>
      <c r="Z22178" s="396"/>
      <c r="AA22178" s="441"/>
    </row>
    <row r="22179" spans="25:27" x14ac:dyDescent="0.2">
      <c r="Y22179" s="396"/>
      <c r="Z22179" s="396"/>
      <c r="AA22179" s="441"/>
    </row>
    <row r="22180" spans="25:27" x14ac:dyDescent="0.2">
      <c r="Y22180" s="396"/>
      <c r="Z22180" s="396"/>
      <c r="AA22180" s="441"/>
    </row>
    <row r="22181" spans="25:27" x14ac:dyDescent="0.2">
      <c r="Y22181" s="396"/>
      <c r="Z22181" s="396"/>
      <c r="AA22181" s="441"/>
    </row>
    <row r="22182" spans="25:27" x14ac:dyDescent="0.2">
      <c r="Y22182" s="396"/>
      <c r="Z22182" s="396"/>
      <c r="AA22182" s="441"/>
    </row>
    <row r="22183" spans="25:27" x14ac:dyDescent="0.2">
      <c r="Y22183" s="396"/>
      <c r="Z22183" s="396"/>
      <c r="AA22183" s="441"/>
    </row>
    <row r="22184" spans="25:27" x14ac:dyDescent="0.2">
      <c r="Y22184" s="396"/>
      <c r="Z22184" s="396"/>
      <c r="AA22184" s="441"/>
    </row>
    <row r="22185" spans="25:27" x14ac:dyDescent="0.2">
      <c r="Y22185" s="396"/>
      <c r="Z22185" s="396"/>
      <c r="AA22185" s="441"/>
    </row>
    <row r="22186" spans="25:27" x14ac:dyDescent="0.2">
      <c r="Y22186" s="396"/>
      <c r="Z22186" s="396"/>
      <c r="AA22186" s="441"/>
    </row>
    <row r="22187" spans="25:27" x14ac:dyDescent="0.2">
      <c r="Y22187" s="396"/>
      <c r="Z22187" s="396"/>
      <c r="AA22187" s="441"/>
    </row>
    <row r="22188" spans="25:27" x14ac:dyDescent="0.2">
      <c r="Y22188" s="396"/>
      <c r="Z22188" s="396"/>
      <c r="AA22188" s="441"/>
    </row>
    <row r="22189" spans="25:27" x14ac:dyDescent="0.2">
      <c r="Y22189" s="396"/>
      <c r="Z22189" s="396"/>
      <c r="AA22189" s="441"/>
    </row>
    <row r="22190" spans="25:27" x14ac:dyDescent="0.2">
      <c r="Y22190" s="396"/>
      <c r="Z22190" s="396"/>
      <c r="AA22190" s="441"/>
    </row>
    <row r="22191" spans="25:27" x14ac:dyDescent="0.2">
      <c r="Y22191" s="396"/>
      <c r="Z22191" s="396"/>
      <c r="AA22191" s="441"/>
    </row>
    <row r="22192" spans="25:27" x14ac:dyDescent="0.2">
      <c r="Y22192" s="396"/>
      <c r="Z22192" s="396"/>
      <c r="AA22192" s="441"/>
    </row>
    <row r="22193" spans="25:27" x14ac:dyDescent="0.2">
      <c r="Y22193" s="396"/>
      <c r="Z22193" s="396"/>
      <c r="AA22193" s="441"/>
    </row>
    <row r="22194" spans="25:27" x14ac:dyDescent="0.2">
      <c r="Y22194" s="396"/>
      <c r="Z22194" s="396"/>
      <c r="AA22194" s="441"/>
    </row>
    <row r="22195" spans="25:27" x14ac:dyDescent="0.2">
      <c r="Y22195" s="396"/>
      <c r="Z22195" s="396"/>
      <c r="AA22195" s="441"/>
    </row>
    <row r="22196" spans="25:27" x14ac:dyDescent="0.2">
      <c r="Y22196" s="396"/>
      <c r="Z22196" s="396"/>
      <c r="AA22196" s="441"/>
    </row>
    <row r="22197" spans="25:27" x14ac:dyDescent="0.2">
      <c r="Y22197" s="396"/>
      <c r="Z22197" s="396"/>
      <c r="AA22197" s="441"/>
    </row>
    <row r="22198" spans="25:27" x14ac:dyDescent="0.2">
      <c r="Y22198" s="396"/>
      <c r="Z22198" s="396"/>
      <c r="AA22198" s="441"/>
    </row>
    <row r="22199" spans="25:27" x14ac:dyDescent="0.2">
      <c r="Y22199" s="396"/>
      <c r="Z22199" s="396"/>
      <c r="AA22199" s="441"/>
    </row>
    <row r="22200" spans="25:27" x14ac:dyDescent="0.2">
      <c r="Y22200" s="396"/>
      <c r="Z22200" s="396"/>
      <c r="AA22200" s="441"/>
    </row>
    <row r="22201" spans="25:27" x14ac:dyDescent="0.2">
      <c r="Y22201" s="396"/>
      <c r="Z22201" s="396"/>
      <c r="AA22201" s="441"/>
    </row>
    <row r="22202" spans="25:27" x14ac:dyDescent="0.2">
      <c r="Y22202" s="396"/>
      <c r="Z22202" s="396"/>
      <c r="AA22202" s="441"/>
    </row>
    <row r="22203" spans="25:27" x14ac:dyDescent="0.2">
      <c r="Y22203" s="396"/>
      <c r="Z22203" s="396"/>
      <c r="AA22203" s="441"/>
    </row>
    <row r="22204" spans="25:27" x14ac:dyDescent="0.2">
      <c r="Y22204" s="396"/>
      <c r="Z22204" s="396"/>
      <c r="AA22204" s="441"/>
    </row>
    <row r="22205" spans="25:27" x14ac:dyDescent="0.2">
      <c r="Y22205" s="396"/>
      <c r="Z22205" s="396"/>
      <c r="AA22205" s="441"/>
    </row>
    <row r="22206" spans="25:27" x14ac:dyDescent="0.2">
      <c r="Y22206" s="396"/>
      <c r="Z22206" s="396"/>
      <c r="AA22206" s="441"/>
    </row>
    <row r="22207" spans="25:27" x14ac:dyDescent="0.2">
      <c r="Y22207" s="396"/>
      <c r="Z22207" s="396"/>
      <c r="AA22207" s="441"/>
    </row>
    <row r="22208" spans="25:27" x14ac:dyDescent="0.2">
      <c r="Y22208" s="396"/>
      <c r="Z22208" s="396"/>
      <c r="AA22208" s="441"/>
    </row>
    <row r="22209" spans="25:27" x14ac:dyDescent="0.2">
      <c r="Y22209" s="396"/>
      <c r="Z22209" s="396"/>
      <c r="AA22209" s="441"/>
    </row>
    <row r="22210" spans="25:27" x14ac:dyDescent="0.2">
      <c r="Y22210" s="396"/>
      <c r="Z22210" s="396"/>
      <c r="AA22210" s="441"/>
    </row>
    <row r="22211" spans="25:27" x14ac:dyDescent="0.2">
      <c r="Y22211" s="396"/>
      <c r="Z22211" s="396"/>
      <c r="AA22211" s="441"/>
    </row>
    <row r="22212" spans="25:27" x14ac:dyDescent="0.2">
      <c r="Y22212" s="396"/>
      <c r="Z22212" s="396"/>
      <c r="AA22212" s="441"/>
    </row>
    <row r="22213" spans="25:27" x14ac:dyDescent="0.2">
      <c r="Y22213" s="396"/>
      <c r="Z22213" s="396"/>
      <c r="AA22213" s="441"/>
    </row>
    <row r="22214" spans="25:27" x14ac:dyDescent="0.2">
      <c r="Y22214" s="396"/>
      <c r="Z22214" s="396"/>
      <c r="AA22214" s="441"/>
    </row>
    <row r="22215" spans="25:27" x14ac:dyDescent="0.2">
      <c r="Y22215" s="396"/>
      <c r="Z22215" s="396"/>
      <c r="AA22215" s="441"/>
    </row>
    <row r="22216" spans="25:27" x14ac:dyDescent="0.2">
      <c r="Y22216" s="396"/>
      <c r="Z22216" s="396"/>
      <c r="AA22216" s="441"/>
    </row>
    <row r="22217" spans="25:27" x14ac:dyDescent="0.2">
      <c r="Y22217" s="396"/>
      <c r="Z22217" s="396"/>
      <c r="AA22217" s="441"/>
    </row>
    <row r="22218" spans="25:27" x14ac:dyDescent="0.2">
      <c r="Y22218" s="396"/>
      <c r="Z22218" s="396"/>
      <c r="AA22218" s="441"/>
    </row>
    <row r="22219" spans="25:27" x14ac:dyDescent="0.2">
      <c r="Y22219" s="396"/>
      <c r="Z22219" s="396"/>
      <c r="AA22219" s="441"/>
    </row>
    <row r="22220" spans="25:27" x14ac:dyDescent="0.2">
      <c r="Y22220" s="396"/>
      <c r="Z22220" s="396"/>
      <c r="AA22220" s="441"/>
    </row>
    <row r="22221" spans="25:27" x14ac:dyDescent="0.2">
      <c r="Y22221" s="396"/>
      <c r="Z22221" s="396"/>
      <c r="AA22221" s="441"/>
    </row>
    <row r="22222" spans="25:27" x14ac:dyDescent="0.2">
      <c r="Y22222" s="396"/>
      <c r="Z22222" s="396"/>
      <c r="AA22222" s="441"/>
    </row>
    <row r="22223" spans="25:27" x14ac:dyDescent="0.2">
      <c r="Y22223" s="396"/>
      <c r="Z22223" s="396"/>
      <c r="AA22223" s="441"/>
    </row>
    <row r="22224" spans="25:27" x14ac:dyDescent="0.2">
      <c r="Y22224" s="396"/>
      <c r="Z22224" s="396"/>
      <c r="AA22224" s="441"/>
    </row>
    <row r="22225" spans="25:27" x14ac:dyDescent="0.2">
      <c r="Y22225" s="396"/>
      <c r="Z22225" s="396"/>
      <c r="AA22225" s="441"/>
    </row>
    <row r="22226" spans="25:27" x14ac:dyDescent="0.2">
      <c r="Y22226" s="396"/>
      <c r="Z22226" s="396"/>
      <c r="AA22226" s="441"/>
    </row>
    <row r="22227" spans="25:27" x14ac:dyDescent="0.2">
      <c r="Y22227" s="396"/>
      <c r="Z22227" s="396"/>
      <c r="AA22227" s="441"/>
    </row>
    <row r="22228" spans="25:27" x14ac:dyDescent="0.2">
      <c r="Y22228" s="396"/>
      <c r="Z22228" s="396"/>
      <c r="AA22228" s="441"/>
    </row>
    <row r="22229" spans="25:27" x14ac:dyDescent="0.2">
      <c r="Y22229" s="396"/>
      <c r="Z22229" s="396"/>
      <c r="AA22229" s="441"/>
    </row>
    <row r="22230" spans="25:27" x14ac:dyDescent="0.2">
      <c r="Y22230" s="396"/>
      <c r="Z22230" s="396"/>
      <c r="AA22230" s="441"/>
    </row>
    <row r="22231" spans="25:27" x14ac:dyDescent="0.2">
      <c r="Y22231" s="396"/>
      <c r="Z22231" s="396"/>
      <c r="AA22231" s="441"/>
    </row>
    <row r="22232" spans="25:27" x14ac:dyDescent="0.2">
      <c r="Y22232" s="396"/>
      <c r="Z22232" s="396"/>
      <c r="AA22232" s="441"/>
    </row>
    <row r="22233" spans="25:27" x14ac:dyDescent="0.2">
      <c r="Y22233" s="396"/>
      <c r="Z22233" s="396"/>
      <c r="AA22233" s="441"/>
    </row>
    <row r="22234" spans="25:27" x14ac:dyDescent="0.2">
      <c r="Y22234" s="396"/>
      <c r="Z22234" s="396"/>
      <c r="AA22234" s="441"/>
    </row>
    <row r="22235" spans="25:27" x14ac:dyDescent="0.2">
      <c r="Y22235" s="396"/>
      <c r="Z22235" s="396"/>
      <c r="AA22235" s="441"/>
    </row>
    <row r="22236" spans="25:27" x14ac:dyDescent="0.2">
      <c r="Y22236" s="396"/>
      <c r="Z22236" s="396"/>
      <c r="AA22236" s="441"/>
    </row>
    <row r="22237" spans="25:27" x14ac:dyDescent="0.2">
      <c r="Y22237" s="396"/>
      <c r="Z22237" s="396"/>
      <c r="AA22237" s="441"/>
    </row>
    <row r="22238" spans="25:27" x14ac:dyDescent="0.2">
      <c r="Y22238" s="396"/>
      <c r="Z22238" s="396"/>
      <c r="AA22238" s="441"/>
    </row>
    <row r="22239" spans="25:27" x14ac:dyDescent="0.2">
      <c r="Y22239" s="396"/>
      <c r="Z22239" s="396"/>
      <c r="AA22239" s="441"/>
    </row>
    <row r="22240" spans="25:27" x14ac:dyDescent="0.2">
      <c r="Y22240" s="396"/>
      <c r="Z22240" s="396"/>
      <c r="AA22240" s="441"/>
    </row>
    <row r="22241" spans="25:27" x14ac:dyDescent="0.2">
      <c r="Y22241" s="396"/>
      <c r="Z22241" s="396"/>
      <c r="AA22241" s="441"/>
    </row>
    <row r="22242" spans="25:27" x14ac:dyDescent="0.2">
      <c r="Y22242" s="396"/>
      <c r="Z22242" s="396"/>
      <c r="AA22242" s="441"/>
    </row>
    <row r="22243" spans="25:27" x14ac:dyDescent="0.2">
      <c r="Y22243" s="396"/>
      <c r="Z22243" s="396"/>
      <c r="AA22243" s="441"/>
    </row>
    <row r="22244" spans="25:27" x14ac:dyDescent="0.2">
      <c r="Y22244" s="396"/>
      <c r="Z22244" s="396"/>
      <c r="AA22244" s="441"/>
    </row>
    <row r="22245" spans="25:27" x14ac:dyDescent="0.2">
      <c r="Y22245" s="396"/>
      <c r="Z22245" s="396"/>
      <c r="AA22245" s="441"/>
    </row>
    <row r="22246" spans="25:27" x14ac:dyDescent="0.2">
      <c r="Y22246" s="396"/>
      <c r="Z22246" s="396"/>
      <c r="AA22246" s="441"/>
    </row>
    <row r="22247" spans="25:27" x14ac:dyDescent="0.2">
      <c r="Y22247" s="396"/>
      <c r="Z22247" s="396"/>
      <c r="AA22247" s="441"/>
    </row>
    <row r="22248" spans="25:27" x14ac:dyDescent="0.2">
      <c r="Y22248" s="396"/>
      <c r="Z22248" s="396"/>
      <c r="AA22248" s="441"/>
    </row>
    <row r="22249" spans="25:27" x14ac:dyDescent="0.2">
      <c r="Y22249" s="396"/>
      <c r="Z22249" s="396"/>
      <c r="AA22249" s="441"/>
    </row>
    <row r="22250" spans="25:27" x14ac:dyDescent="0.2">
      <c r="Y22250" s="396"/>
      <c r="Z22250" s="396"/>
      <c r="AA22250" s="441"/>
    </row>
    <row r="22251" spans="25:27" x14ac:dyDescent="0.2">
      <c r="Y22251" s="396"/>
      <c r="Z22251" s="396"/>
      <c r="AA22251" s="441"/>
    </row>
    <row r="22252" spans="25:27" x14ac:dyDescent="0.2">
      <c r="Y22252" s="396"/>
      <c r="Z22252" s="396"/>
      <c r="AA22252" s="441"/>
    </row>
    <row r="22253" spans="25:27" x14ac:dyDescent="0.2">
      <c r="Y22253" s="396"/>
      <c r="Z22253" s="396"/>
      <c r="AA22253" s="441"/>
    </row>
    <row r="22254" spans="25:27" x14ac:dyDescent="0.2">
      <c r="Y22254" s="396"/>
      <c r="Z22254" s="396"/>
      <c r="AA22254" s="441"/>
    </row>
    <row r="22255" spans="25:27" x14ac:dyDescent="0.2">
      <c r="Y22255" s="396"/>
      <c r="Z22255" s="396"/>
      <c r="AA22255" s="441"/>
    </row>
    <row r="22256" spans="25:27" x14ac:dyDescent="0.2">
      <c r="Y22256" s="396"/>
      <c r="Z22256" s="396"/>
      <c r="AA22256" s="441"/>
    </row>
    <row r="22257" spans="25:27" x14ac:dyDescent="0.2">
      <c r="Y22257" s="396"/>
      <c r="Z22257" s="396"/>
      <c r="AA22257" s="441"/>
    </row>
    <row r="22258" spans="25:27" x14ac:dyDescent="0.2">
      <c r="Y22258" s="396"/>
      <c r="Z22258" s="396"/>
      <c r="AA22258" s="441"/>
    </row>
    <row r="22259" spans="25:27" x14ac:dyDescent="0.2">
      <c r="Y22259" s="396"/>
      <c r="Z22259" s="396"/>
      <c r="AA22259" s="441"/>
    </row>
    <row r="22260" spans="25:27" x14ac:dyDescent="0.2">
      <c r="Y22260" s="396"/>
      <c r="Z22260" s="396"/>
      <c r="AA22260" s="441"/>
    </row>
    <row r="22261" spans="25:27" x14ac:dyDescent="0.2">
      <c r="Y22261" s="396"/>
      <c r="Z22261" s="396"/>
      <c r="AA22261" s="441"/>
    </row>
    <row r="22262" spans="25:27" x14ac:dyDescent="0.2">
      <c r="Y22262" s="396"/>
      <c r="Z22262" s="396"/>
      <c r="AA22262" s="441"/>
    </row>
    <row r="22263" spans="25:27" x14ac:dyDescent="0.2">
      <c r="Y22263" s="396"/>
      <c r="Z22263" s="396"/>
      <c r="AA22263" s="441"/>
    </row>
    <row r="22264" spans="25:27" x14ac:dyDescent="0.2">
      <c r="Y22264" s="396"/>
      <c r="Z22264" s="396"/>
      <c r="AA22264" s="441"/>
    </row>
    <row r="22265" spans="25:27" x14ac:dyDescent="0.2">
      <c r="Y22265" s="396"/>
      <c r="Z22265" s="396"/>
      <c r="AA22265" s="441"/>
    </row>
    <row r="22266" spans="25:27" x14ac:dyDescent="0.2">
      <c r="Y22266" s="396"/>
      <c r="Z22266" s="396"/>
      <c r="AA22266" s="441"/>
    </row>
    <row r="22267" spans="25:27" x14ac:dyDescent="0.2">
      <c r="Y22267" s="396"/>
      <c r="Z22267" s="396"/>
      <c r="AA22267" s="441"/>
    </row>
    <row r="22268" spans="25:27" x14ac:dyDescent="0.2">
      <c r="Y22268" s="396"/>
      <c r="Z22268" s="396"/>
      <c r="AA22268" s="441"/>
    </row>
    <row r="22269" spans="25:27" x14ac:dyDescent="0.2">
      <c r="Y22269" s="396"/>
      <c r="Z22269" s="396"/>
      <c r="AA22269" s="441"/>
    </row>
    <row r="22270" spans="25:27" x14ac:dyDescent="0.2">
      <c r="Y22270" s="396"/>
      <c r="Z22270" s="396"/>
      <c r="AA22270" s="441"/>
    </row>
    <row r="22271" spans="25:27" x14ac:dyDescent="0.2">
      <c r="Y22271" s="396"/>
      <c r="Z22271" s="396"/>
      <c r="AA22271" s="441"/>
    </row>
    <row r="22272" spans="25:27" x14ac:dyDescent="0.2">
      <c r="Y22272" s="396"/>
      <c r="Z22272" s="396"/>
      <c r="AA22272" s="441"/>
    </row>
    <row r="22273" spans="25:27" x14ac:dyDescent="0.2">
      <c r="Y22273" s="396"/>
      <c r="Z22273" s="396"/>
      <c r="AA22273" s="441"/>
    </row>
    <row r="22274" spans="25:27" x14ac:dyDescent="0.2">
      <c r="Y22274" s="396"/>
      <c r="Z22274" s="396"/>
      <c r="AA22274" s="441"/>
    </row>
    <row r="22275" spans="25:27" x14ac:dyDescent="0.2">
      <c r="Y22275" s="396"/>
      <c r="Z22275" s="396"/>
      <c r="AA22275" s="441"/>
    </row>
    <row r="22276" spans="25:27" x14ac:dyDescent="0.2">
      <c r="Y22276" s="396"/>
      <c r="Z22276" s="396"/>
      <c r="AA22276" s="441"/>
    </row>
    <row r="22277" spans="25:27" x14ac:dyDescent="0.2">
      <c r="Y22277" s="396"/>
      <c r="Z22277" s="396"/>
      <c r="AA22277" s="441"/>
    </row>
    <row r="22278" spans="25:27" x14ac:dyDescent="0.2">
      <c r="Y22278" s="396"/>
      <c r="Z22278" s="396"/>
      <c r="AA22278" s="441"/>
    </row>
    <row r="22279" spans="25:27" x14ac:dyDescent="0.2">
      <c r="Y22279" s="396"/>
      <c r="Z22279" s="396"/>
      <c r="AA22279" s="441"/>
    </row>
    <row r="22280" spans="25:27" x14ac:dyDescent="0.2">
      <c r="Y22280" s="396"/>
      <c r="Z22280" s="396"/>
      <c r="AA22280" s="441"/>
    </row>
    <row r="22281" spans="25:27" x14ac:dyDescent="0.2">
      <c r="Y22281" s="396"/>
      <c r="Z22281" s="396"/>
      <c r="AA22281" s="441"/>
    </row>
    <row r="22282" spans="25:27" x14ac:dyDescent="0.2">
      <c r="Y22282" s="396"/>
      <c r="Z22282" s="396"/>
      <c r="AA22282" s="441"/>
    </row>
    <row r="22283" spans="25:27" x14ac:dyDescent="0.2">
      <c r="Y22283" s="396"/>
      <c r="Z22283" s="396"/>
      <c r="AA22283" s="441"/>
    </row>
    <row r="22284" spans="25:27" x14ac:dyDescent="0.2">
      <c r="Y22284" s="396"/>
      <c r="Z22284" s="396"/>
      <c r="AA22284" s="441"/>
    </row>
    <row r="22285" spans="25:27" x14ac:dyDescent="0.2">
      <c r="Y22285" s="396"/>
      <c r="Z22285" s="396"/>
      <c r="AA22285" s="441"/>
    </row>
    <row r="22286" spans="25:27" x14ac:dyDescent="0.2">
      <c r="Y22286" s="396"/>
      <c r="Z22286" s="396"/>
      <c r="AA22286" s="441"/>
    </row>
    <row r="22287" spans="25:27" x14ac:dyDescent="0.2">
      <c r="Y22287" s="396"/>
      <c r="Z22287" s="396"/>
      <c r="AA22287" s="441"/>
    </row>
    <row r="22288" spans="25:27" x14ac:dyDescent="0.2">
      <c r="Y22288" s="396"/>
      <c r="Z22288" s="396"/>
      <c r="AA22288" s="441"/>
    </row>
    <row r="22289" spans="25:27" x14ac:dyDescent="0.2">
      <c r="Y22289" s="396"/>
      <c r="Z22289" s="396"/>
      <c r="AA22289" s="441"/>
    </row>
    <row r="22290" spans="25:27" x14ac:dyDescent="0.2">
      <c r="Y22290" s="396"/>
      <c r="Z22290" s="396"/>
      <c r="AA22290" s="441"/>
    </row>
    <row r="22291" spans="25:27" x14ac:dyDescent="0.2">
      <c r="Y22291" s="396"/>
      <c r="Z22291" s="396"/>
      <c r="AA22291" s="441"/>
    </row>
    <row r="22292" spans="25:27" x14ac:dyDescent="0.2">
      <c r="Y22292" s="396"/>
      <c r="Z22292" s="396"/>
      <c r="AA22292" s="441"/>
    </row>
    <row r="22293" spans="25:27" x14ac:dyDescent="0.2">
      <c r="Y22293" s="396"/>
      <c r="Z22293" s="396"/>
      <c r="AA22293" s="441"/>
    </row>
    <row r="22294" spans="25:27" x14ac:dyDescent="0.2">
      <c r="Y22294" s="396"/>
      <c r="Z22294" s="396"/>
      <c r="AA22294" s="441"/>
    </row>
    <row r="22295" spans="25:27" x14ac:dyDescent="0.2">
      <c r="Y22295" s="396"/>
      <c r="Z22295" s="396"/>
      <c r="AA22295" s="441"/>
    </row>
    <row r="22296" spans="25:27" x14ac:dyDescent="0.2">
      <c r="Y22296" s="396"/>
      <c r="Z22296" s="396"/>
      <c r="AA22296" s="441"/>
    </row>
    <row r="22297" spans="25:27" x14ac:dyDescent="0.2">
      <c r="Y22297" s="396"/>
      <c r="Z22297" s="396"/>
      <c r="AA22297" s="441"/>
    </row>
    <row r="22298" spans="25:27" x14ac:dyDescent="0.2">
      <c r="Y22298" s="396"/>
      <c r="Z22298" s="396"/>
      <c r="AA22298" s="441"/>
    </row>
    <row r="22299" spans="25:27" x14ac:dyDescent="0.2">
      <c r="Y22299" s="396"/>
      <c r="Z22299" s="396"/>
      <c r="AA22299" s="441"/>
    </row>
    <row r="22300" spans="25:27" x14ac:dyDescent="0.2">
      <c r="Y22300" s="396"/>
      <c r="Z22300" s="396"/>
      <c r="AA22300" s="441"/>
    </row>
    <row r="22301" spans="25:27" x14ac:dyDescent="0.2">
      <c r="Y22301" s="396"/>
      <c r="Z22301" s="396"/>
      <c r="AA22301" s="441"/>
    </row>
    <row r="22302" spans="25:27" x14ac:dyDescent="0.2">
      <c r="Y22302" s="396"/>
      <c r="Z22302" s="396"/>
      <c r="AA22302" s="441"/>
    </row>
    <row r="22303" spans="25:27" x14ac:dyDescent="0.2">
      <c r="Y22303" s="396"/>
      <c r="Z22303" s="396"/>
      <c r="AA22303" s="441"/>
    </row>
    <row r="22304" spans="25:27" x14ac:dyDescent="0.2">
      <c r="Y22304" s="396"/>
      <c r="Z22304" s="396"/>
      <c r="AA22304" s="441"/>
    </row>
    <row r="22305" spans="25:27" x14ac:dyDescent="0.2">
      <c r="Y22305" s="396"/>
      <c r="Z22305" s="396"/>
      <c r="AA22305" s="441"/>
    </row>
    <row r="22306" spans="25:27" x14ac:dyDescent="0.2">
      <c r="Y22306" s="396"/>
      <c r="Z22306" s="396"/>
      <c r="AA22306" s="441"/>
    </row>
    <row r="22307" spans="25:27" x14ac:dyDescent="0.2">
      <c r="Y22307" s="396"/>
      <c r="Z22307" s="396"/>
      <c r="AA22307" s="441"/>
    </row>
    <row r="22308" spans="25:27" x14ac:dyDescent="0.2">
      <c r="Y22308" s="396"/>
      <c r="Z22308" s="396"/>
      <c r="AA22308" s="441"/>
    </row>
    <row r="22309" spans="25:27" x14ac:dyDescent="0.2">
      <c r="Y22309" s="396"/>
      <c r="Z22309" s="396"/>
      <c r="AA22309" s="441"/>
    </row>
    <row r="22310" spans="25:27" x14ac:dyDescent="0.2">
      <c r="Y22310" s="396"/>
      <c r="Z22310" s="396"/>
      <c r="AA22310" s="441"/>
    </row>
    <row r="22311" spans="25:27" x14ac:dyDescent="0.2">
      <c r="Y22311" s="396"/>
      <c r="Z22311" s="396"/>
      <c r="AA22311" s="441"/>
    </row>
    <row r="22312" spans="25:27" x14ac:dyDescent="0.2">
      <c r="Y22312" s="396"/>
      <c r="Z22312" s="396"/>
      <c r="AA22312" s="441"/>
    </row>
    <row r="22313" spans="25:27" x14ac:dyDescent="0.2">
      <c r="Y22313" s="396"/>
      <c r="Z22313" s="396"/>
      <c r="AA22313" s="441"/>
    </row>
    <row r="22314" spans="25:27" x14ac:dyDescent="0.2">
      <c r="Y22314" s="396"/>
      <c r="Z22314" s="396"/>
      <c r="AA22314" s="441"/>
    </row>
    <row r="22315" spans="25:27" x14ac:dyDescent="0.2">
      <c r="Y22315" s="396"/>
      <c r="Z22315" s="396"/>
      <c r="AA22315" s="441"/>
    </row>
    <row r="22316" spans="25:27" x14ac:dyDescent="0.2">
      <c r="Y22316" s="396"/>
      <c r="Z22316" s="396"/>
      <c r="AA22316" s="441"/>
    </row>
    <row r="22317" spans="25:27" x14ac:dyDescent="0.2">
      <c r="Y22317" s="396"/>
      <c r="Z22317" s="396"/>
      <c r="AA22317" s="441"/>
    </row>
    <row r="22318" spans="25:27" x14ac:dyDescent="0.2">
      <c r="Y22318" s="396"/>
      <c r="Z22318" s="396"/>
      <c r="AA22318" s="441"/>
    </row>
    <row r="22319" spans="25:27" x14ac:dyDescent="0.2">
      <c r="Y22319" s="396"/>
      <c r="Z22319" s="396"/>
      <c r="AA22319" s="441"/>
    </row>
    <row r="22320" spans="25:27" x14ac:dyDescent="0.2">
      <c r="Y22320" s="396"/>
      <c r="Z22320" s="396"/>
      <c r="AA22320" s="441"/>
    </row>
    <row r="22321" spans="25:27" x14ac:dyDescent="0.2">
      <c r="Y22321" s="396"/>
      <c r="Z22321" s="396"/>
      <c r="AA22321" s="441"/>
    </row>
    <row r="22322" spans="25:27" x14ac:dyDescent="0.2">
      <c r="Y22322" s="396"/>
      <c r="Z22322" s="396"/>
      <c r="AA22322" s="441"/>
    </row>
    <row r="22323" spans="25:27" x14ac:dyDescent="0.2">
      <c r="Y22323" s="396"/>
      <c r="Z22323" s="396"/>
      <c r="AA22323" s="441"/>
    </row>
    <row r="22324" spans="25:27" x14ac:dyDescent="0.2">
      <c r="Y22324" s="396"/>
      <c r="Z22324" s="396"/>
      <c r="AA22324" s="441"/>
    </row>
    <row r="22325" spans="25:27" x14ac:dyDescent="0.2">
      <c r="Y22325" s="396"/>
      <c r="Z22325" s="396"/>
      <c r="AA22325" s="441"/>
    </row>
    <row r="22326" spans="25:27" x14ac:dyDescent="0.2">
      <c r="Y22326" s="396"/>
      <c r="Z22326" s="396"/>
      <c r="AA22326" s="441"/>
    </row>
    <row r="22327" spans="25:27" x14ac:dyDescent="0.2">
      <c r="Y22327" s="396"/>
      <c r="Z22327" s="396"/>
      <c r="AA22327" s="441"/>
    </row>
    <row r="22328" spans="25:27" x14ac:dyDescent="0.2">
      <c r="Y22328" s="396"/>
      <c r="Z22328" s="396"/>
      <c r="AA22328" s="441"/>
    </row>
    <row r="22329" spans="25:27" x14ac:dyDescent="0.2">
      <c r="Y22329" s="396"/>
      <c r="Z22329" s="396"/>
      <c r="AA22329" s="441"/>
    </row>
    <row r="22330" spans="25:27" x14ac:dyDescent="0.2">
      <c r="Y22330" s="396"/>
      <c r="Z22330" s="396"/>
      <c r="AA22330" s="441"/>
    </row>
    <row r="22331" spans="25:27" x14ac:dyDescent="0.2">
      <c r="Y22331" s="396"/>
      <c r="Z22331" s="396"/>
      <c r="AA22331" s="441"/>
    </row>
    <row r="22332" spans="25:27" x14ac:dyDescent="0.2">
      <c r="Y22332" s="396"/>
      <c r="Z22332" s="396"/>
      <c r="AA22332" s="441"/>
    </row>
    <row r="22333" spans="25:27" x14ac:dyDescent="0.2">
      <c r="Y22333" s="396"/>
      <c r="Z22333" s="396"/>
      <c r="AA22333" s="441"/>
    </row>
    <row r="22334" spans="25:27" x14ac:dyDescent="0.2">
      <c r="Y22334" s="396"/>
      <c r="Z22334" s="396"/>
      <c r="AA22334" s="441"/>
    </row>
    <row r="22335" spans="25:27" x14ac:dyDescent="0.2">
      <c r="Y22335" s="396"/>
      <c r="Z22335" s="396"/>
      <c r="AA22335" s="441"/>
    </row>
    <row r="22336" spans="25:27" x14ac:dyDescent="0.2">
      <c r="Y22336" s="396"/>
      <c r="Z22336" s="396"/>
      <c r="AA22336" s="441"/>
    </row>
    <row r="22337" spans="25:27" x14ac:dyDescent="0.2">
      <c r="Y22337" s="396"/>
      <c r="Z22337" s="396"/>
      <c r="AA22337" s="441"/>
    </row>
    <row r="22338" spans="25:27" x14ac:dyDescent="0.2">
      <c r="Y22338" s="396"/>
      <c r="Z22338" s="396"/>
      <c r="AA22338" s="441"/>
    </row>
    <row r="22339" spans="25:27" x14ac:dyDescent="0.2">
      <c r="Y22339" s="396"/>
      <c r="Z22339" s="396"/>
      <c r="AA22339" s="441"/>
    </row>
    <row r="22340" spans="25:27" x14ac:dyDescent="0.2">
      <c r="Y22340" s="396"/>
      <c r="Z22340" s="396"/>
      <c r="AA22340" s="441"/>
    </row>
    <row r="22341" spans="25:27" x14ac:dyDescent="0.2">
      <c r="Y22341" s="396"/>
      <c r="Z22341" s="396"/>
      <c r="AA22341" s="441"/>
    </row>
    <row r="22342" spans="25:27" x14ac:dyDescent="0.2">
      <c r="Y22342" s="396"/>
      <c r="Z22342" s="396"/>
      <c r="AA22342" s="441"/>
    </row>
    <row r="22343" spans="25:27" x14ac:dyDescent="0.2">
      <c r="Y22343" s="396"/>
      <c r="Z22343" s="396"/>
      <c r="AA22343" s="441"/>
    </row>
    <row r="22344" spans="25:27" x14ac:dyDescent="0.2">
      <c r="Y22344" s="396"/>
      <c r="Z22344" s="396"/>
      <c r="AA22344" s="441"/>
    </row>
    <row r="22345" spans="25:27" x14ac:dyDescent="0.2">
      <c r="Y22345" s="396"/>
      <c r="Z22345" s="396"/>
      <c r="AA22345" s="441"/>
    </row>
    <row r="22346" spans="25:27" x14ac:dyDescent="0.2">
      <c r="Y22346" s="396"/>
      <c r="Z22346" s="396"/>
      <c r="AA22346" s="441"/>
    </row>
    <row r="22347" spans="25:27" x14ac:dyDescent="0.2">
      <c r="Y22347" s="396"/>
      <c r="Z22347" s="396"/>
      <c r="AA22347" s="441"/>
    </row>
    <row r="22348" spans="25:27" x14ac:dyDescent="0.2">
      <c r="Y22348" s="396"/>
      <c r="Z22348" s="396"/>
      <c r="AA22348" s="441"/>
    </row>
    <row r="22349" spans="25:27" x14ac:dyDescent="0.2">
      <c r="Y22349" s="396"/>
      <c r="Z22349" s="396"/>
      <c r="AA22349" s="441"/>
    </row>
    <row r="22350" spans="25:27" x14ac:dyDescent="0.2">
      <c r="Y22350" s="396"/>
      <c r="Z22350" s="396"/>
      <c r="AA22350" s="441"/>
    </row>
    <row r="22351" spans="25:27" x14ac:dyDescent="0.2">
      <c r="Y22351" s="396"/>
      <c r="Z22351" s="396"/>
      <c r="AA22351" s="441"/>
    </row>
    <row r="22352" spans="25:27" x14ac:dyDescent="0.2">
      <c r="Y22352" s="396"/>
      <c r="Z22352" s="396"/>
      <c r="AA22352" s="441"/>
    </row>
    <row r="22353" spans="25:27" x14ac:dyDescent="0.2">
      <c r="Y22353" s="396"/>
      <c r="Z22353" s="396"/>
      <c r="AA22353" s="441"/>
    </row>
    <row r="22354" spans="25:27" x14ac:dyDescent="0.2">
      <c r="Y22354" s="396"/>
      <c r="Z22354" s="396"/>
      <c r="AA22354" s="441"/>
    </row>
    <row r="22355" spans="25:27" x14ac:dyDescent="0.2">
      <c r="Y22355" s="396"/>
      <c r="Z22355" s="396"/>
      <c r="AA22355" s="441"/>
    </row>
    <row r="22356" spans="25:27" x14ac:dyDescent="0.2">
      <c r="Y22356" s="396"/>
      <c r="Z22356" s="396"/>
      <c r="AA22356" s="441"/>
    </row>
    <row r="22357" spans="25:27" x14ac:dyDescent="0.2">
      <c r="Y22357" s="396"/>
      <c r="Z22357" s="396"/>
      <c r="AA22357" s="441"/>
    </row>
    <row r="22358" spans="25:27" x14ac:dyDescent="0.2">
      <c r="Y22358" s="396"/>
      <c r="Z22358" s="396"/>
      <c r="AA22358" s="441"/>
    </row>
    <row r="22359" spans="25:27" x14ac:dyDescent="0.2">
      <c r="Y22359" s="396"/>
      <c r="Z22359" s="396"/>
      <c r="AA22359" s="441"/>
    </row>
    <row r="22360" spans="25:27" x14ac:dyDescent="0.2">
      <c r="Y22360" s="396"/>
      <c r="Z22360" s="396"/>
      <c r="AA22360" s="441"/>
    </row>
    <row r="22361" spans="25:27" x14ac:dyDescent="0.2">
      <c r="Y22361" s="396"/>
      <c r="Z22361" s="396"/>
      <c r="AA22361" s="441"/>
    </row>
    <row r="22362" spans="25:27" x14ac:dyDescent="0.2">
      <c r="Y22362" s="396"/>
      <c r="Z22362" s="396"/>
      <c r="AA22362" s="441"/>
    </row>
    <row r="22363" spans="25:27" x14ac:dyDescent="0.2">
      <c r="Y22363" s="396"/>
      <c r="Z22363" s="396"/>
      <c r="AA22363" s="441"/>
    </row>
    <row r="22364" spans="25:27" x14ac:dyDescent="0.2">
      <c r="Y22364" s="396"/>
      <c r="Z22364" s="396"/>
      <c r="AA22364" s="441"/>
    </row>
    <row r="22365" spans="25:27" x14ac:dyDescent="0.2">
      <c r="Y22365" s="396"/>
      <c r="Z22365" s="396"/>
      <c r="AA22365" s="441"/>
    </row>
    <row r="22366" spans="25:27" x14ac:dyDescent="0.2">
      <c r="Y22366" s="396"/>
      <c r="Z22366" s="396"/>
      <c r="AA22366" s="441"/>
    </row>
    <row r="22367" spans="25:27" x14ac:dyDescent="0.2">
      <c r="Y22367" s="396"/>
      <c r="Z22367" s="396"/>
      <c r="AA22367" s="441"/>
    </row>
    <row r="22368" spans="25:27" x14ac:dyDescent="0.2">
      <c r="Y22368" s="396"/>
      <c r="Z22368" s="396"/>
      <c r="AA22368" s="441"/>
    </row>
    <row r="22369" spans="25:27" x14ac:dyDescent="0.2">
      <c r="Y22369" s="396"/>
      <c r="Z22369" s="396"/>
      <c r="AA22369" s="441"/>
    </row>
    <row r="22370" spans="25:27" x14ac:dyDescent="0.2">
      <c r="Y22370" s="396"/>
      <c r="Z22370" s="396"/>
      <c r="AA22370" s="441"/>
    </row>
    <row r="22371" spans="25:27" x14ac:dyDescent="0.2">
      <c r="Y22371" s="396"/>
      <c r="Z22371" s="396"/>
      <c r="AA22371" s="441"/>
    </row>
    <row r="22372" spans="25:27" x14ac:dyDescent="0.2">
      <c r="Y22372" s="396"/>
      <c r="Z22372" s="396"/>
      <c r="AA22372" s="441"/>
    </row>
    <row r="22373" spans="25:27" x14ac:dyDescent="0.2">
      <c r="Y22373" s="396"/>
      <c r="Z22373" s="396"/>
      <c r="AA22373" s="441"/>
    </row>
    <row r="22374" spans="25:27" x14ac:dyDescent="0.2">
      <c r="Y22374" s="396"/>
      <c r="Z22374" s="396"/>
      <c r="AA22374" s="441"/>
    </row>
    <row r="22375" spans="25:27" x14ac:dyDescent="0.2">
      <c r="Y22375" s="396"/>
      <c r="Z22375" s="396"/>
      <c r="AA22375" s="441"/>
    </row>
    <row r="22376" spans="25:27" x14ac:dyDescent="0.2">
      <c r="Y22376" s="396"/>
      <c r="Z22376" s="396"/>
      <c r="AA22376" s="441"/>
    </row>
    <row r="22377" spans="25:27" x14ac:dyDescent="0.2">
      <c r="Y22377" s="396"/>
      <c r="Z22377" s="396"/>
      <c r="AA22377" s="441"/>
    </row>
    <row r="22378" spans="25:27" x14ac:dyDescent="0.2">
      <c r="Y22378" s="396"/>
      <c r="Z22378" s="396"/>
      <c r="AA22378" s="441"/>
    </row>
    <row r="22379" spans="25:27" x14ac:dyDescent="0.2">
      <c r="Y22379" s="396"/>
      <c r="Z22379" s="396"/>
      <c r="AA22379" s="441"/>
    </row>
    <row r="22380" spans="25:27" x14ac:dyDescent="0.2">
      <c r="Y22380" s="396"/>
      <c r="Z22380" s="396"/>
      <c r="AA22380" s="441"/>
    </row>
    <row r="22381" spans="25:27" x14ac:dyDescent="0.2">
      <c r="Y22381" s="396"/>
      <c r="Z22381" s="396"/>
      <c r="AA22381" s="441"/>
    </row>
    <row r="22382" spans="25:27" x14ac:dyDescent="0.2">
      <c r="Y22382" s="396"/>
      <c r="Z22382" s="396"/>
      <c r="AA22382" s="441"/>
    </row>
    <row r="22383" spans="25:27" x14ac:dyDescent="0.2">
      <c r="Y22383" s="396"/>
      <c r="Z22383" s="396"/>
      <c r="AA22383" s="441"/>
    </row>
    <row r="22384" spans="25:27" x14ac:dyDescent="0.2">
      <c r="Y22384" s="396"/>
      <c r="Z22384" s="396"/>
      <c r="AA22384" s="441"/>
    </row>
    <row r="22385" spans="25:27" x14ac:dyDescent="0.2">
      <c r="Y22385" s="396"/>
      <c r="Z22385" s="396"/>
      <c r="AA22385" s="441"/>
    </row>
    <row r="22386" spans="25:27" x14ac:dyDescent="0.2">
      <c r="Y22386" s="396"/>
      <c r="Z22386" s="396"/>
      <c r="AA22386" s="441"/>
    </row>
    <row r="22387" spans="25:27" x14ac:dyDescent="0.2">
      <c r="Y22387" s="396"/>
      <c r="Z22387" s="396"/>
      <c r="AA22387" s="441"/>
    </row>
    <row r="22388" spans="25:27" x14ac:dyDescent="0.2">
      <c r="Y22388" s="396"/>
      <c r="Z22388" s="396"/>
      <c r="AA22388" s="441"/>
    </row>
    <row r="22389" spans="25:27" x14ac:dyDescent="0.2">
      <c r="Y22389" s="396"/>
      <c r="Z22389" s="396"/>
      <c r="AA22389" s="441"/>
    </row>
    <row r="22390" spans="25:27" x14ac:dyDescent="0.2">
      <c r="Y22390" s="396"/>
      <c r="Z22390" s="396"/>
      <c r="AA22390" s="441"/>
    </row>
    <row r="22391" spans="25:27" x14ac:dyDescent="0.2">
      <c r="Y22391" s="396"/>
      <c r="Z22391" s="396"/>
      <c r="AA22391" s="441"/>
    </row>
    <row r="22392" spans="25:27" x14ac:dyDescent="0.2">
      <c r="Y22392" s="396"/>
      <c r="Z22392" s="396"/>
      <c r="AA22392" s="441"/>
    </row>
    <row r="22393" spans="25:27" x14ac:dyDescent="0.2">
      <c r="Y22393" s="396"/>
      <c r="Z22393" s="396"/>
      <c r="AA22393" s="441"/>
    </row>
    <row r="22394" spans="25:27" x14ac:dyDescent="0.2">
      <c r="Y22394" s="396"/>
      <c r="Z22394" s="396"/>
      <c r="AA22394" s="441"/>
    </row>
    <row r="22395" spans="25:27" x14ac:dyDescent="0.2">
      <c r="Y22395" s="396"/>
      <c r="Z22395" s="396"/>
      <c r="AA22395" s="441"/>
    </row>
    <row r="22396" spans="25:27" x14ac:dyDescent="0.2">
      <c r="Y22396" s="396"/>
      <c r="Z22396" s="396"/>
      <c r="AA22396" s="441"/>
    </row>
    <row r="22397" spans="25:27" x14ac:dyDescent="0.2">
      <c r="Y22397" s="396"/>
      <c r="Z22397" s="396"/>
      <c r="AA22397" s="441"/>
    </row>
    <row r="22398" spans="25:27" x14ac:dyDescent="0.2">
      <c r="Y22398" s="396"/>
      <c r="Z22398" s="396"/>
      <c r="AA22398" s="441"/>
    </row>
    <row r="22399" spans="25:27" x14ac:dyDescent="0.2">
      <c r="Y22399" s="396"/>
      <c r="Z22399" s="396"/>
      <c r="AA22399" s="441"/>
    </row>
    <row r="22400" spans="25:27" x14ac:dyDescent="0.2">
      <c r="Y22400" s="396"/>
      <c r="Z22400" s="396"/>
      <c r="AA22400" s="441"/>
    </row>
    <row r="22401" spans="25:27" x14ac:dyDescent="0.2">
      <c r="Y22401" s="396"/>
      <c r="Z22401" s="396"/>
      <c r="AA22401" s="441"/>
    </row>
    <row r="22402" spans="25:27" x14ac:dyDescent="0.2">
      <c r="Y22402" s="396"/>
      <c r="Z22402" s="396"/>
      <c r="AA22402" s="441"/>
    </row>
    <row r="22403" spans="25:27" x14ac:dyDescent="0.2">
      <c r="Y22403" s="396"/>
      <c r="Z22403" s="396"/>
      <c r="AA22403" s="441"/>
    </row>
    <row r="22404" spans="25:27" x14ac:dyDescent="0.2">
      <c r="Y22404" s="396"/>
      <c r="Z22404" s="396"/>
      <c r="AA22404" s="441"/>
    </row>
    <row r="22405" spans="25:27" x14ac:dyDescent="0.2">
      <c r="Y22405" s="396"/>
      <c r="Z22405" s="396"/>
      <c r="AA22405" s="441"/>
    </row>
    <row r="22406" spans="25:27" x14ac:dyDescent="0.2">
      <c r="Y22406" s="396"/>
      <c r="Z22406" s="396"/>
      <c r="AA22406" s="441"/>
    </row>
    <row r="22407" spans="25:27" x14ac:dyDescent="0.2">
      <c r="Y22407" s="396"/>
      <c r="Z22407" s="396"/>
      <c r="AA22407" s="441"/>
    </row>
    <row r="22408" spans="25:27" x14ac:dyDescent="0.2">
      <c r="Y22408" s="396"/>
      <c r="Z22408" s="396"/>
      <c r="AA22408" s="441"/>
    </row>
    <row r="22409" spans="25:27" x14ac:dyDescent="0.2">
      <c r="Y22409" s="396"/>
      <c r="Z22409" s="396"/>
      <c r="AA22409" s="441"/>
    </row>
    <row r="22410" spans="25:27" x14ac:dyDescent="0.2">
      <c r="Y22410" s="396"/>
      <c r="Z22410" s="396"/>
      <c r="AA22410" s="441"/>
    </row>
    <row r="22411" spans="25:27" x14ac:dyDescent="0.2">
      <c r="Y22411" s="396"/>
      <c r="Z22411" s="396"/>
      <c r="AA22411" s="441"/>
    </row>
    <row r="22412" spans="25:27" x14ac:dyDescent="0.2">
      <c r="Y22412" s="396"/>
      <c r="Z22412" s="396"/>
      <c r="AA22412" s="441"/>
    </row>
    <row r="22413" spans="25:27" x14ac:dyDescent="0.2">
      <c r="Y22413" s="396"/>
      <c r="Z22413" s="396"/>
      <c r="AA22413" s="441"/>
    </row>
    <row r="22414" spans="25:27" x14ac:dyDescent="0.2">
      <c r="Y22414" s="396"/>
      <c r="Z22414" s="396"/>
      <c r="AA22414" s="441"/>
    </row>
    <row r="22415" spans="25:27" x14ac:dyDescent="0.2">
      <c r="Y22415" s="396"/>
      <c r="Z22415" s="396"/>
      <c r="AA22415" s="441"/>
    </row>
    <row r="22416" spans="25:27" x14ac:dyDescent="0.2">
      <c r="Y22416" s="396"/>
      <c r="Z22416" s="396"/>
      <c r="AA22416" s="441"/>
    </row>
    <row r="22417" spans="25:27" x14ac:dyDescent="0.2">
      <c r="Y22417" s="396"/>
      <c r="Z22417" s="396"/>
      <c r="AA22417" s="441"/>
    </row>
    <row r="22418" spans="25:27" x14ac:dyDescent="0.2">
      <c r="Y22418" s="396"/>
      <c r="Z22418" s="396"/>
      <c r="AA22418" s="441"/>
    </row>
    <row r="22419" spans="25:27" x14ac:dyDescent="0.2">
      <c r="Y22419" s="396"/>
      <c r="Z22419" s="396"/>
      <c r="AA22419" s="441"/>
    </row>
    <row r="22420" spans="25:27" x14ac:dyDescent="0.2">
      <c r="Y22420" s="396"/>
      <c r="Z22420" s="396"/>
      <c r="AA22420" s="441"/>
    </row>
    <row r="22421" spans="25:27" x14ac:dyDescent="0.2">
      <c r="Y22421" s="396"/>
      <c r="Z22421" s="396"/>
      <c r="AA22421" s="441"/>
    </row>
    <row r="22422" spans="25:27" x14ac:dyDescent="0.2">
      <c r="Y22422" s="396"/>
      <c r="Z22422" s="396"/>
      <c r="AA22422" s="441"/>
    </row>
    <row r="22423" spans="25:27" x14ac:dyDescent="0.2">
      <c r="Y22423" s="396"/>
      <c r="Z22423" s="396"/>
      <c r="AA22423" s="441"/>
    </row>
    <row r="22424" spans="25:27" x14ac:dyDescent="0.2">
      <c r="Y22424" s="396"/>
      <c r="Z22424" s="396"/>
      <c r="AA22424" s="441"/>
    </row>
    <row r="22425" spans="25:27" x14ac:dyDescent="0.2">
      <c r="Y22425" s="396"/>
      <c r="Z22425" s="396"/>
      <c r="AA22425" s="441"/>
    </row>
    <row r="22426" spans="25:27" x14ac:dyDescent="0.2">
      <c r="Y22426" s="396"/>
      <c r="Z22426" s="396"/>
      <c r="AA22426" s="441"/>
    </row>
    <row r="22427" spans="25:27" x14ac:dyDescent="0.2">
      <c r="Y22427" s="396"/>
      <c r="Z22427" s="396"/>
      <c r="AA22427" s="441"/>
    </row>
    <row r="22428" spans="25:27" x14ac:dyDescent="0.2">
      <c r="Y22428" s="396"/>
      <c r="Z22428" s="396"/>
      <c r="AA22428" s="441"/>
    </row>
    <row r="22429" spans="25:27" x14ac:dyDescent="0.2">
      <c r="Y22429" s="396"/>
      <c r="Z22429" s="396"/>
      <c r="AA22429" s="441"/>
    </row>
    <row r="22430" spans="25:27" x14ac:dyDescent="0.2">
      <c r="Y22430" s="396"/>
      <c r="Z22430" s="396"/>
      <c r="AA22430" s="441"/>
    </row>
    <row r="22431" spans="25:27" x14ac:dyDescent="0.2">
      <c r="Y22431" s="396"/>
      <c r="Z22431" s="396"/>
      <c r="AA22431" s="441"/>
    </row>
    <row r="22432" spans="25:27" x14ac:dyDescent="0.2">
      <c r="Y22432" s="396"/>
      <c r="Z22432" s="396"/>
      <c r="AA22432" s="441"/>
    </row>
    <row r="22433" spans="25:27" x14ac:dyDescent="0.2">
      <c r="Y22433" s="396"/>
      <c r="Z22433" s="396"/>
      <c r="AA22433" s="441"/>
    </row>
    <row r="22434" spans="25:27" x14ac:dyDescent="0.2">
      <c r="Y22434" s="396"/>
      <c r="Z22434" s="396"/>
      <c r="AA22434" s="441"/>
    </row>
    <row r="22435" spans="25:27" x14ac:dyDescent="0.2">
      <c r="Y22435" s="396"/>
      <c r="Z22435" s="396"/>
      <c r="AA22435" s="441"/>
    </row>
    <row r="22436" spans="25:27" x14ac:dyDescent="0.2">
      <c r="Y22436" s="396"/>
      <c r="Z22436" s="396"/>
      <c r="AA22436" s="441"/>
    </row>
    <row r="22437" spans="25:27" x14ac:dyDescent="0.2">
      <c r="Y22437" s="396"/>
      <c r="Z22437" s="396"/>
      <c r="AA22437" s="441"/>
    </row>
    <row r="22438" spans="25:27" x14ac:dyDescent="0.2">
      <c r="Y22438" s="396"/>
      <c r="Z22438" s="396"/>
      <c r="AA22438" s="441"/>
    </row>
    <row r="22439" spans="25:27" x14ac:dyDescent="0.2">
      <c r="Y22439" s="396"/>
      <c r="Z22439" s="396"/>
      <c r="AA22439" s="441"/>
    </row>
    <row r="22440" spans="25:27" x14ac:dyDescent="0.2">
      <c r="Y22440" s="396"/>
      <c r="Z22440" s="396"/>
      <c r="AA22440" s="441"/>
    </row>
    <row r="22441" spans="25:27" x14ac:dyDescent="0.2">
      <c r="Y22441" s="396"/>
      <c r="Z22441" s="396"/>
      <c r="AA22441" s="441"/>
    </row>
    <row r="22442" spans="25:27" x14ac:dyDescent="0.2">
      <c r="Y22442" s="396"/>
      <c r="Z22442" s="396"/>
      <c r="AA22442" s="441"/>
    </row>
    <row r="22443" spans="25:27" x14ac:dyDescent="0.2">
      <c r="Y22443" s="396"/>
      <c r="Z22443" s="396"/>
      <c r="AA22443" s="441"/>
    </row>
    <row r="22444" spans="25:27" x14ac:dyDescent="0.2">
      <c r="Y22444" s="396"/>
      <c r="Z22444" s="396"/>
      <c r="AA22444" s="441"/>
    </row>
    <row r="22445" spans="25:27" x14ac:dyDescent="0.2">
      <c r="Y22445" s="396"/>
      <c r="Z22445" s="396"/>
      <c r="AA22445" s="441"/>
    </row>
    <row r="22446" spans="25:27" x14ac:dyDescent="0.2">
      <c r="Y22446" s="396"/>
      <c r="Z22446" s="396"/>
      <c r="AA22446" s="441"/>
    </row>
    <row r="22447" spans="25:27" x14ac:dyDescent="0.2">
      <c r="Y22447" s="396"/>
      <c r="Z22447" s="396"/>
      <c r="AA22447" s="441"/>
    </row>
    <row r="22448" spans="25:27" x14ac:dyDescent="0.2">
      <c r="Y22448" s="396"/>
      <c r="Z22448" s="396"/>
      <c r="AA22448" s="441"/>
    </row>
    <row r="22449" spans="25:27" x14ac:dyDescent="0.2">
      <c r="Y22449" s="396"/>
      <c r="Z22449" s="396"/>
      <c r="AA22449" s="441"/>
    </row>
    <row r="22450" spans="25:27" x14ac:dyDescent="0.2">
      <c r="Y22450" s="396"/>
      <c r="Z22450" s="396"/>
      <c r="AA22450" s="441"/>
    </row>
    <row r="22451" spans="25:27" x14ac:dyDescent="0.2">
      <c r="Y22451" s="396"/>
      <c r="Z22451" s="396"/>
      <c r="AA22451" s="441"/>
    </row>
    <row r="22452" spans="25:27" x14ac:dyDescent="0.2">
      <c r="Y22452" s="396"/>
      <c r="Z22452" s="396"/>
      <c r="AA22452" s="441"/>
    </row>
    <row r="22453" spans="25:27" x14ac:dyDescent="0.2">
      <c r="Y22453" s="396"/>
      <c r="Z22453" s="396"/>
      <c r="AA22453" s="441"/>
    </row>
    <row r="22454" spans="25:27" x14ac:dyDescent="0.2">
      <c r="Y22454" s="396"/>
      <c r="Z22454" s="396"/>
      <c r="AA22454" s="441"/>
    </row>
    <row r="22455" spans="25:27" x14ac:dyDescent="0.2">
      <c r="Y22455" s="396"/>
      <c r="Z22455" s="396"/>
      <c r="AA22455" s="441"/>
    </row>
    <row r="22456" spans="25:27" x14ac:dyDescent="0.2">
      <c r="Y22456" s="396"/>
      <c r="Z22456" s="396"/>
      <c r="AA22456" s="441"/>
    </row>
    <row r="22457" spans="25:27" x14ac:dyDescent="0.2">
      <c r="Y22457" s="396"/>
      <c r="Z22457" s="396"/>
      <c r="AA22457" s="441"/>
    </row>
    <row r="22458" spans="25:27" x14ac:dyDescent="0.2">
      <c r="Y22458" s="396"/>
      <c r="Z22458" s="396"/>
      <c r="AA22458" s="441"/>
    </row>
    <row r="22459" spans="25:27" x14ac:dyDescent="0.2">
      <c r="Y22459" s="396"/>
      <c r="Z22459" s="396"/>
      <c r="AA22459" s="441"/>
    </row>
    <row r="22460" spans="25:27" x14ac:dyDescent="0.2">
      <c r="Y22460" s="396"/>
      <c r="Z22460" s="396"/>
      <c r="AA22460" s="441"/>
    </row>
    <row r="22461" spans="25:27" x14ac:dyDescent="0.2">
      <c r="Y22461" s="396"/>
      <c r="Z22461" s="396"/>
      <c r="AA22461" s="441"/>
    </row>
    <row r="22462" spans="25:27" x14ac:dyDescent="0.2">
      <c r="Y22462" s="396"/>
      <c r="Z22462" s="396"/>
      <c r="AA22462" s="441"/>
    </row>
    <row r="22463" spans="25:27" x14ac:dyDescent="0.2">
      <c r="Y22463" s="396"/>
      <c r="Z22463" s="396"/>
      <c r="AA22463" s="441"/>
    </row>
    <row r="22464" spans="25:27" x14ac:dyDescent="0.2">
      <c r="Y22464" s="396"/>
      <c r="Z22464" s="396"/>
      <c r="AA22464" s="441"/>
    </row>
    <row r="22465" spans="25:27" x14ac:dyDescent="0.2">
      <c r="Y22465" s="396"/>
      <c r="Z22465" s="396"/>
      <c r="AA22465" s="441"/>
    </row>
    <row r="22466" spans="25:27" x14ac:dyDescent="0.2">
      <c r="Y22466" s="396"/>
      <c r="Z22466" s="396"/>
      <c r="AA22466" s="441"/>
    </row>
    <row r="22467" spans="25:27" x14ac:dyDescent="0.2">
      <c r="Y22467" s="396"/>
      <c r="Z22467" s="396"/>
      <c r="AA22467" s="441"/>
    </row>
    <row r="22468" spans="25:27" x14ac:dyDescent="0.2">
      <c r="Y22468" s="396"/>
      <c r="Z22468" s="396"/>
      <c r="AA22468" s="441"/>
    </row>
    <row r="22469" spans="25:27" x14ac:dyDescent="0.2">
      <c r="Y22469" s="396"/>
      <c r="Z22469" s="396"/>
      <c r="AA22469" s="441"/>
    </row>
    <row r="22470" spans="25:27" x14ac:dyDescent="0.2">
      <c r="Y22470" s="396"/>
      <c r="Z22470" s="396"/>
      <c r="AA22470" s="441"/>
    </row>
    <row r="22471" spans="25:27" x14ac:dyDescent="0.2">
      <c r="Y22471" s="396"/>
      <c r="Z22471" s="396"/>
      <c r="AA22471" s="441"/>
    </row>
    <row r="22472" spans="25:27" x14ac:dyDescent="0.2">
      <c r="Y22472" s="396"/>
      <c r="Z22472" s="396"/>
      <c r="AA22472" s="441"/>
    </row>
    <row r="22473" spans="25:27" x14ac:dyDescent="0.2">
      <c r="Y22473" s="396"/>
      <c r="Z22473" s="396"/>
      <c r="AA22473" s="441"/>
    </row>
    <row r="22474" spans="25:27" x14ac:dyDescent="0.2">
      <c r="Y22474" s="396"/>
      <c r="Z22474" s="396"/>
      <c r="AA22474" s="441"/>
    </row>
    <row r="22475" spans="25:27" x14ac:dyDescent="0.2">
      <c r="Y22475" s="396"/>
      <c r="Z22475" s="396"/>
      <c r="AA22475" s="441"/>
    </row>
    <row r="22476" spans="25:27" x14ac:dyDescent="0.2">
      <c r="Y22476" s="396"/>
      <c r="Z22476" s="396"/>
      <c r="AA22476" s="441"/>
    </row>
    <row r="22477" spans="25:27" x14ac:dyDescent="0.2">
      <c r="Y22477" s="396"/>
      <c r="Z22477" s="396"/>
      <c r="AA22477" s="441"/>
    </row>
    <row r="22478" spans="25:27" x14ac:dyDescent="0.2">
      <c r="Y22478" s="396"/>
      <c r="Z22478" s="396"/>
      <c r="AA22478" s="441"/>
    </row>
    <row r="22479" spans="25:27" x14ac:dyDescent="0.2">
      <c r="Y22479" s="396"/>
      <c r="Z22479" s="396"/>
      <c r="AA22479" s="441"/>
    </row>
    <row r="22480" spans="25:27" x14ac:dyDescent="0.2">
      <c r="Y22480" s="396"/>
      <c r="Z22480" s="396"/>
      <c r="AA22480" s="441"/>
    </row>
    <row r="22481" spans="25:27" x14ac:dyDescent="0.2">
      <c r="Y22481" s="396"/>
      <c r="Z22481" s="396"/>
      <c r="AA22481" s="441"/>
    </row>
    <row r="22482" spans="25:27" x14ac:dyDescent="0.2">
      <c r="Y22482" s="396"/>
      <c r="Z22482" s="396"/>
      <c r="AA22482" s="441"/>
    </row>
    <row r="22483" spans="25:27" x14ac:dyDescent="0.2">
      <c r="Y22483" s="396"/>
      <c r="Z22483" s="396"/>
      <c r="AA22483" s="441"/>
    </row>
    <row r="22484" spans="25:27" x14ac:dyDescent="0.2">
      <c r="Y22484" s="396"/>
      <c r="Z22484" s="396"/>
      <c r="AA22484" s="441"/>
    </row>
    <row r="22485" spans="25:27" x14ac:dyDescent="0.2">
      <c r="Y22485" s="396"/>
      <c r="Z22485" s="396"/>
      <c r="AA22485" s="441"/>
    </row>
    <row r="22486" spans="25:27" x14ac:dyDescent="0.2">
      <c r="Y22486" s="396"/>
      <c r="Z22486" s="396"/>
      <c r="AA22486" s="441"/>
    </row>
    <row r="22487" spans="25:27" x14ac:dyDescent="0.2">
      <c r="Y22487" s="396"/>
      <c r="Z22487" s="396"/>
      <c r="AA22487" s="441"/>
    </row>
    <row r="22488" spans="25:27" x14ac:dyDescent="0.2">
      <c r="Y22488" s="396"/>
      <c r="Z22488" s="396"/>
      <c r="AA22488" s="441"/>
    </row>
    <row r="22489" spans="25:27" x14ac:dyDescent="0.2">
      <c r="Y22489" s="396"/>
      <c r="Z22489" s="396"/>
      <c r="AA22489" s="441"/>
    </row>
    <row r="22490" spans="25:27" x14ac:dyDescent="0.2">
      <c r="Y22490" s="396"/>
      <c r="Z22490" s="396"/>
      <c r="AA22490" s="441"/>
    </row>
    <row r="22491" spans="25:27" x14ac:dyDescent="0.2">
      <c r="Y22491" s="396"/>
      <c r="Z22491" s="396"/>
      <c r="AA22491" s="441"/>
    </row>
    <row r="22492" spans="25:27" x14ac:dyDescent="0.2">
      <c r="Y22492" s="396"/>
      <c r="Z22492" s="396"/>
      <c r="AA22492" s="441"/>
    </row>
    <row r="22493" spans="25:27" x14ac:dyDescent="0.2">
      <c r="Y22493" s="396"/>
      <c r="Z22493" s="396"/>
      <c r="AA22493" s="441"/>
    </row>
    <row r="22494" spans="25:27" x14ac:dyDescent="0.2">
      <c r="Y22494" s="396"/>
      <c r="Z22494" s="396"/>
      <c r="AA22494" s="441"/>
    </row>
    <row r="22495" spans="25:27" x14ac:dyDescent="0.2">
      <c r="Y22495" s="396"/>
      <c r="Z22495" s="396"/>
      <c r="AA22495" s="441"/>
    </row>
    <row r="22496" spans="25:27" x14ac:dyDescent="0.2">
      <c r="Y22496" s="396"/>
      <c r="Z22496" s="396"/>
      <c r="AA22496" s="441"/>
    </row>
    <row r="22497" spans="25:27" x14ac:dyDescent="0.2">
      <c r="Y22497" s="396"/>
      <c r="Z22497" s="396"/>
      <c r="AA22497" s="441"/>
    </row>
    <row r="22498" spans="25:27" x14ac:dyDescent="0.2">
      <c r="Y22498" s="396"/>
      <c r="Z22498" s="396"/>
      <c r="AA22498" s="441"/>
    </row>
    <row r="22499" spans="25:27" x14ac:dyDescent="0.2">
      <c r="Y22499" s="396"/>
      <c r="Z22499" s="396"/>
      <c r="AA22499" s="441"/>
    </row>
    <row r="22500" spans="25:27" x14ac:dyDescent="0.2">
      <c r="Y22500" s="396"/>
      <c r="Z22500" s="396"/>
      <c r="AA22500" s="441"/>
    </row>
    <row r="22501" spans="25:27" x14ac:dyDescent="0.2">
      <c r="Y22501" s="396"/>
      <c r="Z22501" s="396"/>
      <c r="AA22501" s="441"/>
    </row>
    <row r="22502" spans="25:27" x14ac:dyDescent="0.2">
      <c r="Y22502" s="396"/>
      <c r="Z22502" s="396"/>
      <c r="AA22502" s="441"/>
    </row>
    <row r="22503" spans="25:27" x14ac:dyDescent="0.2">
      <c r="Y22503" s="396"/>
      <c r="Z22503" s="396"/>
      <c r="AA22503" s="441"/>
    </row>
    <row r="22504" spans="25:27" x14ac:dyDescent="0.2">
      <c r="Y22504" s="396"/>
      <c r="Z22504" s="396"/>
      <c r="AA22504" s="441"/>
    </row>
    <row r="22505" spans="25:27" x14ac:dyDescent="0.2">
      <c r="Y22505" s="396"/>
      <c r="Z22505" s="396"/>
      <c r="AA22505" s="441"/>
    </row>
    <row r="22506" spans="25:27" x14ac:dyDescent="0.2">
      <c r="Y22506" s="396"/>
      <c r="Z22506" s="396"/>
      <c r="AA22506" s="441"/>
    </row>
    <row r="22507" spans="25:27" x14ac:dyDescent="0.2">
      <c r="Y22507" s="396"/>
      <c r="Z22507" s="396"/>
      <c r="AA22507" s="441"/>
    </row>
    <row r="22508" spans="25:27" x14ac:dyDescent="0.2">
      <c r="Y22508" s="396"/>
      <c r="Z22508" s="396"/>
      <c r="AA22508" s="441"/>
    </row>
    <row r="22509" spans="25:27" x14ac:dyDescent="0.2">
      <c r="Y22509" s="396"/>
      <c r="Z22509" s="396"/>
      <c r="AA22509" s="441"/>
    </row>
    <row r="22510" spans="25:27" x14ac:dyDescent="0.2">
      <c r="Y22510" s="396"/>
      <c r="Z22510" s="396"/>
      <c r="AA22510" s="441"/>
    </row>
    <row r="22511" spans="25:27" x14ac:dyDescent="0.2">
      <c r="Y22511" s="396"/>
      <c r="Z22511" s="396"/>
      <c r="AA22511" s="441"/>
    </row>
    <row r="22512" spans="25:27" x14ac:dyDescent="0.2">
      <c r="Y22512" s="396"/>
      <c r="Z22512" s="396"/>
      <c r="AA22512" s="441"/>
    </row>
    <row r="22513" spans="25:27" x14ac:dyDescent="0.2">
      <c r="Y22513" s="396"/>
      <c r="Z22513" s="396"/>
      <c r="AA22513" s="441"/>
    </row>
    <row r="22514" spans="25:27" x14ac:dyDescent="0.2">
      <c r="Y22514" s="396"/>
      <c r="Z22514" s="396"/>
      <c r="AA22514" s="441"/>
    </row>
    <row r="22515" spans="25:27" x14ac:dyDescent="0.2">
      <c r="Y22515" s="396"/>
      <c r="Z22515" s="396"/>
      <c r="AA22515" s="441"/>
    </row>
    <row r="22516" spans="25:27" x14ac:dyDescent="0.2">
      <c r="Y22516" s="396"/>
      <c r="Z22516" s="396"/>
      <c r="AA22516" s="441"/>
    </row>
    <row r="22517" spans="25:27" x14ac:dyDescent="0.2">
      <c r="Y22517" s="396"/>
      <c r="Z22517" s="396"/>
      <c r="AA22517" s="441"/>
    </row>
    <row r="22518" spans="25:27" x14ac:dyDescent="0.2">
      <c r="Y22518" s="396"/>
      <c r="Z22518" s="396"/>
      <c r="AA22518" s="441"/>
    </row>
    <row r="22519" spans="25:27" x14ac:dyDescent="0.2">
      <c r="Y22519" s="396"/>
      <c r="Z22519" s="396"/>
      <c r="AA22519" s="441"/>
    </row>
    <row r="22520" spans="25:27" x14ac:dyDescent="0.2">
      <c r="Y22520" s="396"/>
      <c r="Z22520" s="396"/>
      <c r="AA22520" s="441"/>
    </row>
    <row r="22521" spans="25:27" x14ac:dyDescent="0.2">
      <c r="Y22521" s="396"/>
      <c r="Z22521" s="396"/>
      <c r="AA22521" s="441"/>
    </row>
    <row r="22522" spans="25:27" x14ac:dyDescent="0.2">
      <c r="Y22522" s="396"/>
      <c r="Z22522" s="396"/>
      <c r="AA22522" s="441"/>
    </row>
    <row r="22523" spans="25:27" x14ac:dyDescent="0.2">
      <c r="Y22523" s="396"/>
      <c r="Z22523" s="396"/>
      <c r="AA22523" s="441"/>
    </row>
    <row r="22524" spans="25:27" x14ac:dyDescent="0.2">
      <c r="Y22524" s="396"/>
      <c r="Z22524" s="396"/>
      <c r="AA22524" s="441"/>
    </row>
    <row r="22525" spans="25:27" x14ac:dyDescent="0.2">
      <c r="Y22525" s="396"/>
      <c r="Z22525" s="396"/>
      <c r="AA22525" s="441"/>
    </row>
    <row r="22526" spans="25:27" x14ac:dyDescent="0.2">
      <c r="Y22526" s="396"/>
      <c r="Z22526" s="396"/>
      <c r="AA22526" s="441"/>
    </row>
    <row r="22527" spans="25:27" x14ac:dyDescent="0.2">
      <c r="Y22527" s="396"/>
      <c r="Z22527" s="396"/>
      <c r="AA22527" s="441"/>
    </row>
    <row r="22528" spans="25:27" x14ac:dyDescent="0.2">
      <c r="Y22528" s="396"/>
      <c r="Z22528" s="396"/>
      <c r="AA22528" s="441"/>
    </row>
    <row r="22529" spans="25:27" x14ac:dyDescent="0.2">
      <c r="Y22529" s="396"/>
      <c r="Z22529" s="396"/>
      <c r="AA22529" s="441"/>
    </row>
    <row r="22530" spans="25:27" x14ac:dyDescent="0.2">
      <c r="Y22530" s="396"/>
      <c r="Z22530" s="396"/>
      <c r="AA22530" s="441"/>
    </row>
    <row r="22531" spans="25:27" x14ac:dyDescent="0.2">
      <c r="Y22531" s="396"/>
      <c r="Z22531" s="396"/>
      <c r="AA22531" s="441"/>
    </row>
    <row r="22532" spans="25:27" x14ac:dyDescent="0.2">
      <c r="Y22532" s="396"/>
      <c r="Z22532" s="396"/>
      <c r="AA22532" s="441"/>
    </row>
    <row r="22533" spans="25:27" x14ac:dyDescent="0.2">
      <c r="Y22533" s="396"/>
      <c r="Z22533" s="396"/>
      <c r="AA22533" s="441"/>
    </row>
    <row r="22534" spans="25:27" x14ac:dyDescent="0.2">
      <c r="Y22534" s="396"/>
      <c r="Z22534" s="396"/>
      <c r="AA22534" s="441"/>
    </row>
    <row r="22535" spans="25:27" x14ac:dyDescent="0.2">
      <c r="Y22535" s="396"/>
      <c r="Z22535" s="396"/>
      <c r="AA22535" s="441"/>
    </row>
    <row r="22536" spans="25:27" x14ac:dyDescent="0.2">
      <c r="Y22536" s="396"/>
      <c r="Z22536" s="396"/>
      <c r="AA22536" s="441"/>
    </row>
    <row r="22537" spans="25:27" x14ac:dyDescent="0.2">
      <c r="Y22537" s="396"/>
      <c r="Z22537" s="396"/>
      <c r="AA22537" s="441"/>
    </row>
    <row r="22538" spans="25:27" x14ac:dyDescent="0.2">
      <c r="Y22538" s="396"/>
      <c r="Z22538" s="396"/>
      <c r="AA22538" s="441"/>
    </row>
    <row r="22539" spans="25:27" x14ac:dyDescent="0.2">
      <c r="Y22539" s="396"/>
      <c r="Z22539" s="396"/>
      <c r="AA22539" s="441"/>
    </row>
    <row r="22540" spans="25:27" x14ac:dyDescent="0.2">
      <c r="Y22540" s="396"/>
      <c r="Z22540" s="396"/>
      <c r="AA22540" s="441"/>
    </row>
    <row r="22541" spans="25:27" x14ac:dyDescent="0.2">
      <c r="Y22541" s="396"/>
      <c r="Z22541" s="396"/>
      <c r="AA22541" s="441"/>
    </row>
    <row r="22542" spans="25:27" x14ac:dyDescent="0.2">
      <c r="Y22542" s="396"/>
      <c r="Z22542" s="396"/>
      <c r="AA22542" s="441"/>
    </row>
    <row r="22543" spans="25:27" x14ac:dyDescent="0.2">
      <c r="Y22543" s="396"/>
      <c r="Z22543" s="396"/>
      <c r="AA22543" s="441"/>
    </row>
    <row r="22544" spans="25:27" x14ac:dyDescent="0.2">
      <c r="Y22544" s="396"/>
      <c r="Z22544" s="396"/>
      <c r="AA22544" s="441"/>
    </row>
    <row r="22545" spans="25:27" x14ac:dyDescent="0.2">
      <c r="Y22545" s="396"/>
      <c r="Z22545" s="396"/>
      <c r="AA22545" s="441"/>
    </row>
    <row r="22546" spans="25:27" x14ac:dyDescent="0.2">
      <c r="Y22546" s="396"/>
      <c r="Z22546" s="396"/>
      <c r="AA22546" s="441"/>
    </row>
    <row r="22547" spans="25:27" x14ac:dyDescent="0.2">
      <c r="Y22547" s="396"/>
      <c r="Z22547" s="396"/>
      <c r="AA22547" s="441"/>
    </row>
    <row r="22548" spans="25:27" x14ac:dyDescent="0.2">
      <c r="Y22548" s="396"/>
      <c r="Z22548" s="396"/>
      <c r="AA22548" s="441"/>
    </row>
    <row r="22549" spans="25:27" x14ac:dyDescent="0.2">
      <c r="Y22549" s="396"/>
      <c r="Z22549" s="396"/>
      <c r="AA22549" s="441"/>
    </row>
    <row r="22550" spans="25:27" x14ac:dyDescent="0.2">
      <c r="Y22550" s="396"/>
      <c r="Z22550" s="396"/>
      <c r="AA22550" s="441"/>
    </row>
    <row r="22551" spans="25:27" x14ac:dyDescent="0.2">
      <c r="Y22551" s="396"/>
      <c r="Z22551" s="396"/>
      <c r="AA22551" s="441"/>
    </row>
    <row r="22552" spans="25:27" x14ac:dyDescent="0.2">
      <c r="Y22552" s="396"/>
      <c r="Z22552" s="396"/>
      <c r="AA22552" s="441"/>
    </row>
    <row r="22553" spans="25:27" x14ac:dyDescent="0.2">
      <c r="Y22553" s="396"/>
      <c r="Z22553" s="396"/>
      <c r="AA22553" s="441"/>
    </row>
    <row r="22554" spans="25:27" x14ac:dyDescent="0.2">
      <c r="Y22554" s="396"/>
      <c r="Z22554" s="396"/>
      <c r="AA22554" s="441"/>
    </row>
    <row r="22555" spans="25:27" x14ac:dyDescent="0.2">
      <c r="Y22555" s="396"/>
      <c r="Z22555" s="396"/>
      <c r="AA22555" s="441"/>
    </row>
    <row r="22556" spans="25:27" x14ac:dyDescent="0.2">
      <c r="Y22556" s="396"/>
      <c r="Z22556" s="396"/>
      <c r="AA22556" s="441"/>
    </row>
    <row r="22557" spans="25:27" x14ac:dyDescent="0.2">
      <c r="Y22557" s="396"/>
      <c r="Z22557" s="396"/>
      <c r="AA22557" s="441"/>
    </row>
    <row r="22558" spans="25:27" x14ac:dyDescent="0.2">
      <c r="Y22558" s="396"/>
      <c r="Z22558" s="396"/>
      <c r="AA22558" s="441"/>
    </row>
    <row r="22559" spans="25:27" x14ac:dyDescent="0.2">
      <c r="Y22559" s="396"/>
      <c r="Z22559" s="396"/>
      <c r="AA22559" s="441"/>
    </row>
    <row r="22560" spans="25:27" x14ac:dyDescent="0.2">
      <c r="Y22560" s="396"/>
      <c r="Z22560" s="396"/>
      <c r="AA22560" s="441"/>
    </row>
    <row r="22561" spans="25:27" x14ac:dyDescent="0.2">
      <c r="Y22561" s="396"/>
      <c r="Z22561" s="396"/>
      <c r="AA22561" s="441"/>
    </row>
    <row r="22562" spans="25:27" x14ac:dyDescent="0.2">
      <c r="Y22562" s="396"/>
      <c r="Z22562" s="396"/>
      <c r="AA22562" s="441"/>
    </row>
    <row r="22563" spans="25:27" x14ac:dyDescent="0.2">
      <c r="Y22563" s="396"/>
      <c r="Z22563" s="396"/>
      <c r="AA22563" s="441"/>
    </row>
    <row r="22564" spans="25:27" x14ac:dyDescent="0.2">
      <c r="Y22564" s="396"/>
      <c r="Z22564" s="396"/>
      <c r="AA22564" s="441"/>
    </row>
    <row r="22565" spans="25:27" x14ac:dyDescent="0.2">
      <c r="Y22565" s="396"/>
      <c r="Z22565" s="396"/>
      <c r="AA22565" s="441"/>
    </row>
    <row r="22566" spans="25:27" x14ac:dyDescent="0.2">
      <c r="Y22566" s="396"/>
      <c r="Z22566" s="396"/>
      <c r="AA22566" s="441"/>
    </row>
    <row r="22567" spans="25:27" x14ac:dyDescent="0.2">
      <c r="Y22567" s="396"/>
      <c r="Z22567" s="396"/>
      <c r="AA22567" s="441"/>
    </row>
    <row r="22568" spans="25:27" x14ac:dyDescent="0.2">
      <c r="Y22568" s="396"/>
      <c r="Z22568" s="396"/>
      <c r="AA22568" s="441"/>
    </row>
    <row r="22569" spans="25:27" x14ac:dyDescent="0.2">
      <c r="Y22569" s="396"/>
      <c r="Z22569" s="396"/>
      <c r="AA22569" s="441"/>
    </row>
    <row r="22570" spans="25:27" x14ac:dyDescent="0.2">
      <c r="Y22570" s="396"/>
      <c r="Z22570" s="396"/>
      <c r="AA22570" s="441"/>
    </row>
    <row r="22571" spans="25:27" x14ac:dyDescent="0.2">
      <c r="Y22571" s="396"/>
      <c r="Z22571" s="396"/>
      <c r="AA22571" s="441"/>
    </row>
    <row r="22572" spans="25:27" x14ac:dyDescent="0.2">
      <c r="Y22572" s="396"/>
      <c r="Z22572" s="396"/>
      <c r="AA22572" s="441"/>
    </row>
    <row r="22573" spans="25:27" x14ac:dyDescent="0.2">
      <c r="Y22573" s="396"/>
      <c r="Z22573" s="396"/>
      <c r="AA22573" s="441"/>
    </row>
    <row r="22574" spans="25:27" x14ac:dyDescent="0.2">
      <c r="Y22574" s="396"/>
      <c r="Z22574" s="396"/>
      <c r="AA22574" s="441"/>
    </row>
    <row r="22575" spans="25:27" x14ac:dyDescent="0.2">
      <c r="Y22575" s="396"/>
      <c r="Z22575" s="396"/>
      <c r="AA22575" s="441"/>
    </row>
    <row r="22576" spans="25:27" x14ac:dyDescent="0.2">
      <c r="Y22576" s="396"/>
      <c r="Z22576" s="396"/>
      <c r="AA22576" s="441"/>
    </row>
    <row r="22577" spans="25:27" x14ac:dyDescent="0.2">
      <c r="Y22577" s="396"/>
      <c r="Z22577" s="396"/>
      <c r="AA22577" s="441"/>
    </row>
    <row r="22578" spans="25:27" x14ac:dyDescent="0.2">
      <c r="Y22578" s="396"/>
      <c r="Z22578" s="396"/>
      <c r="AA22578" s="441"/>
    </row>
    <row r="22579" spans="25:27" x14ac:dyDescent="0.2">
      <c r="Y22579" s="396"/>
      <c r="Z22579" s="396"/>
      <c r="AA22579" s="441"/>
    </row>
    <row r="22580" spans="25:27" x14ac:dyDescent="0.2">
      <c r="Y22580" s="396"/>
      <c r="Z22580" s="396"/>
      <c r="AA22580" s="441"/>
    </row>
    <row r="22581" spans="25:27" x14ac:dyDescent="0.2">
      <c r="Y22581" s="396"/>
      <c r="Z22581" s="396"/>
      <c r="AA22581" s="441"/>
    </row>
    <row r="22582" spans="25:27" x14ac:dyDescent="0.2">
      <c r="Y22582" s="396"/>
      <c r="Z22582" s="396"/>
      <c r="AA22582" s="441"/>
    </row>
    <row r="22583" spans="25:27" x14ac:dyDescent="0.2">
      <c r="Y22583" s="396"/>
      <c r="Z22583" s="396"/>
      <c r="AA22583" s="441"/>
    </row>
    <row r="22584" spans="25:27" x14ac:dyDescent="0.2">
      <c r="Y22584" s="396"/>
      <c r="Z22584" s="396"/>
      <c r="AA22584" s="441"/>
    </row>
    <row r="22585" spans="25:27" x14ac:dyDescent="0.2">
      <c r="Y22585" s="396"/>
      <c r="Z22585" s="396"/>
      <c r="AA22585" s="441"/>
    </row>
    <row r="22586" spans="25:27" x14ac:dyDescent="0.2">
      <c r="Y22586" s="396"/>
      <c r="Z22586" s="396"/>
      <c r="AA22586" s="441"/>
    </row>
    <row r="22587" spans="25:27" x14ac:dyDescent="0.2">
      <c r="Y22587" s="396"/>
      <c r="Z22587" s="396"/>
      <c r="AA22587" s="441"/>
    </row>
    <row r="22588" spans="25:27" x14ac:dyDescent="0.2">
      <c r="Y22588" s="396"/>
      <c r="Z22588" s="396"/>
      <c r="AA22588" s="441"/>
    </row>
    <row r="22589" spans="25:27" x14ac:dyDescent="0.2">
      <c r="Y22589" s="396"/>
      <c r="Z22589" s="396"/>
      <c r="AA22589" s="441"/>
    </row>
    <row r="22590" spans="25:27" x14ac:dyDescent="0.2">
      <c r="Y22590" s="396"/>
      <c r="Z22590" s="396"/>
      <c r="AA22590" s="441"/>
    </row>
    <row r="22591" spans="25:27" x14ac:dyDescent="0.2">
      <c r="Y22591" s="396"/>
      <c r="Z22591" s="396"/>
      <c r="AA22591" s="441"/>
    </row>
    <row r="22592" spans="25:27" x14ac:dyDescent="0.2">
      <c r="Y22592" s="396"/>
      <c r="Z22592" s="396"/>
      <c r="AA22592" s="441"/>
    </row>
    <row r="22593" spans="25:27" x14ac:dyDescent="0.2">
      <c r="Y22593" s="396"/>
      <c r="Z22593" s="396"/>
      <c r="AA22593" s="441"/>
    </row>
    <row r="22594" spans="25:27" x14ac:dyDescent="0.2">
      <c r="Y22594" s="396"/>
      <c r="Z22594" s="396"/>
      <c r="AA22594" s="441"/>
    </row>
    <row r="22595" spans="25:27" x14ac:dyDescent="0.2">
      <c r="Y22595" s="396"/>
      <c r="Z22595" s="396"/>
      <c r="AA22595" s="441"/>
    </row>
    <row r="22596" spans="25:27" x14ac:dyDescent="0.2">
      <c r="Y22596" s="396"/>
      <c r="Z22596" s="396"/>
      <c r="AA22596" s="441"/>
    </row>
    <row r="22597" spans="25:27" x14ac:dyDescent="0.2">
      <c r="Y22597" s="396"/>
      <c r="Z22597" s="396"/>
      <c r="AA22597" s="441"/>
    </row>
    <row r="22598" spans="25:27" x14ac:dyDescent="0.2">
      <c r="Y22598" s="396"/>
      <c r="Z22598" s="396"/>
      <c r="AA22598" s="441"/>
    </row>
    <row r="22599" spans="25:27" x14ac:dyDescent="0.2">
      <c r="Y22599" s="396"/>
      <c r="Z22599" s="396"/>
      <c r="AA22599" s="441"/>
    </row>
    <row r="22600" spans="25:27" x14ac:dyDescent="0.2">
      <c r="Y22600" s="396"/>
      <c r="Z22600" s="396"/>
      <c r="AA22600" s="441"/>
    </row>
    <row r="22601" spans="25:27" x14ac:dyDescent="0.2">
      <c r="Y22601" s="396"/>
      <c r="Z22601" s="396"/>
      <c r="AA22601" s="441"/>
    </row>
    <row r="22602" spans="25:27" x14ac:dyDescent="0.2">
      <c r="Y22602" s="396"/>
      <c r="Z22602" s="396"/>
      <c r="AA22602" s="441"/>
    </row>
    <row r="22603" spans="25:27" x14ac:dyDescent="0.2">
      <c r="Y22603" s="396"/>
      <c r="Z22603" s="396"/>
      <c r="AA22603" s="441"/>
    </row>
    <row r="22604" spans="25:27" x14ac:dyDescent="0.2">
      <c r="Y22604" s="396"/>
      <c r="Z22604" s="396"/>
      <c r="AA22604" s="441"/>
    </row>
    <row r="22605" spans="25:27" x14ac:dyDescent="0.2">
      <c r="Y22605" s="396"/>
      <c r="Z22605" s="396"/>
      <c r="AA22605" s="441"/>
    </row>
    <row r="22606" spans="25:27" x14ac:dyDescent="0.2">
      <c r="Y22606" s="396"/>
      <c r="Z22606" s="396"/>
      <c r="AA22606" s="441"/>
    </row>
    <row r="22607" spans="25:27" x14ac:dyDescent="0.2">
      <c r="Y22607" s="396"/>
      <c r="Z22607" s="396"/>
      <c r="AA22607" s="441"/>
    </row>
    <row r="22608" spans="25:27" x14ac:dyDescent="0.2">
      <c r="Y22608" s="396"/>
      <c r="Z22608" s="396"/>
      <c r="AA22608" s="441"/>
    </row>
    <row r="22609" spans="25:27" x14ac:dyDescent="0.2">
      <c r="Y22609" s="396"/>
      <c r="Z22609" s="396"/>
      <c r="AA22609" s="441"/>
    </row>
    <row r="22610" spans="25:27" x14ac:dyDescent="0.2">
      <c r="Y22610" s="396"/>
      <c r="Z22610" s="396"/>
      <c r="AA22610" s="441"/>
    </row>
    <row r="22611" spans="25:27" x14ac:dyDescent="0.2">
      <c r="Y22611" s="396"/>
      <c r="Z22611" s="396"/>
      <c r="AA22611" s="441"/>
    </row>
    <row r="22612" spans="25:27" x14ac:dyDescent="0.2">
      <c r="Y22612" s="396"/>
      <c r="Z22612" s="396"/>
      <c r="AA22612" s="441"/>
    </row>
    <row r="22613" spans="25:27" x14ac:dyDescent="0.2">
      <c r="Y22613" s="396"/>
      <c r="Z22613" s="396"/>
      <c r="AA22613" s="441"/>
    </row>
    <row r="22614" spans="25:27" x14ac:dyDescent="0.2">
      <c r="Y22614" s="396"/>
      <c r="Z22614" s="396"/>
      <c r="AA22614" s="441"/>
    </row>
    <row r="22615" spans="25:27" x14ac:dyDescent="0.2">
      <c r="Y22615" s="396"/>
      <c r="Z22615" s="396"/>
      <c r="AA22615" s="441"/>
    </row>
    <row r="22616" spans="25:27" x14ac:dyDescent="0.2">
      <c r="Y22616" s="396"/>
      <c r="Z22616" s="396"/>
      <c r="AA22616" s="441"/>
    </row>
    <row r="22617" spans="25:27" x14ac:dyDescent="0.2">
      <c r="Y22617" s="396"/>
      <c r="Z22617" s="396"/>
      <c r="AA22617" s="441"/>
    </row>
    <row r="22618" spans="25:27" x14ac:dyDescent="0.2">
      <c r="Y22618" s="396"/>
      <c r="Z22618" s="396"/>
      <c r="AA22618" s="441"/>
    </row>
    <row r="22619" spans="25:27" x14ac:dyDescent="0.2">
      <c r="Y22619" s="396"/>
      <c r="Z22619" s="396"/>
      <c r="AA22619" s="441"/>
    </row>
    <row r="22620" spans="25:27" x14ac:dyDescent="0.2">
      <c r="Y22620" s="396"/>
      <c r="Z22620" s="396"/>
      <c r="AA22620" s="441"/>
    </row>
    <row r="22621" spans="25:27" x14ac:dyDescent="0.2">
      <c r="Y22621" s="396"/>
      <c r="Z22621" s="396"/>
      <c r="AA22621" s="441"/>
    </row>
    <row r="22622" spans="25:27" x14ac:dyDescent="0.2">
      <c r="Y22622" s="396"/>
      <c r="Z22622" s="396"/>
      <c r="AA22622" s="441"/>
    </row>
    <row r="22623" spans="25:27" x14ac:dyDescent="0.2">
      <c r="Y22623" s="396"/>
      <c r="Z22623" s="396"/>
      <c r="AA22623" s="441"/>
    </row>
    <row r="22624" spans="25:27" x14ac:dyDescent="0.2">
      <c r="Y22624" s="396"/>
      <c r="Z22624" s="396"/>
      <c r="AA22624" s="441"/>
    </row>
    <row r="22625" spans="25:27" x14ac:dyDescent="0.2">
      <c r="Y22625" s="396"/>
      <c r="Z22625" s="396"/>
      <c r="AA22625" s="441"/>
    </row>
    <row r="22626" spans="25:27" x14ac:dyDescent="0.2">
      <c r="Y22626" s="396"/>
      <c r="Z22626" s="396"/>
      <c r="AA22626" s="441"/>
    </row>
    <row r="22627" spans="25:27" x14ac:dyDescent="0.2">
      <c r="Y22627" s="396"/>
      <c r="Z22627" s="396"/>
      <c r="AA22627" s="441"/>
    </row>
    <row r="22628" spans="25:27" x14ac:dyDescent="0.2">
      <c r="Y22628" s="396"/>
      <c r="Z22628" s="396"/>
      <c r="AA22628" s="441"/>
    </row>
    <row r="22629" spans="25:27" x14ac:dyDescent="0.2">
      <c r="Y22629" s="396"/>
      <c r="Z22629" s="396"/>
      <c r="AA22629" s="441"/>
    </row>
    <row r="22630" spans="25:27" x14ac:dyDescent="0.2">
      <c r="Y22630" s="396"/>
      <c r="Z22630" s="396"/>
      <c r="AA22630" s="441"/>
    </row>
    <row r="22631" spans="25:27" x14ac:dyDescent="0.2">
      <c r="Y22631" s="396"/>
      <c r="Z22631" s="396"/>
      <c r="AA22631" s="441"/>
    </row>
    <row r="22632" spans="25:27" x14ac:dyDescent="0.2">
      <c r="Y22632" s="396"/>
      <c r="Z22632" s="396"/>
      <c r="AA22632" s="441"/>
    </row>
    <row r="22633" spans="25:27" x14ac:dyDescent="0.2">
      <c r="Y22633" s="396"/>
      <c r="Z22633" s="396"/>
      <c r="AA22633" s="441"/>
    </row>
    <row r="22634" spans="25:27" x14ac:dyDescent="0.2">
      <c r="Y22634" s="396"/>
      <c r="Z22634" s="396"/>
      <c r="AA22634" s="441"/>
    </row>
    <row r="22635" spans="25:27" x14ac:dyDescent="0.2">
      <c r="Y22635" s="396"/>
      <c r="Z22635" s="396"/>
      <c r="AA22635" s="441"/>
    </row>
    <row r="22636" spans="25:27" x14ac:dyDescent="0.2">
      <c r="Y22636" s="396"/>
      <c r="Z22636" s="396"/>
      <c r="AA22636" s="441"/>
    </row>
    <row r="22637" spans="25:27" x14ac:dyDescent="0.2">
      <c r="Y22637" s="396"/>
      <c r="Z22637" s="396"/>
      <c r="AA22637" s="441"/>
    </row>
    <row r="22638" spans="25:27" x14ac:dyDescent="0.2">
      <c r="Y22638" s="396"/>
      <c r="Z22638" s="396"/>
      <c r="AA22638" s="441"/>
    </row>
    <row r="22639" spans="25:27" x14ac:dyDescent="0.2">
      <c r="Y22639" s="396"/>
      <c r="Z22639" s="396"/>
      <c r="AA22639" s="441"/>
    </row>
    <row r="22640" spans="25:27" x14ac:dyDescent="0.2">
      <c r="Y22640" s="396"/>
      <c r="Z22640" s="396"/>
      <c r="AA22640" s="441"/>
    </row>
    <row r="22641" spans="25:27" x14ac:dyDescent="0.2">
      <c r="Y22641" s="396"/>
      <c r="Z22641" s="396"/>
      <c r="AA22641" s="441"/>
    </row>
    <row r="22642" spans="25:27" x14ac:dyDescent="0.2">
      <c r="Y22642" s="396"/>
      <c r="Z22642" s="396"/>
      <c r="AA22642" s="441"/>
    </row>
    <row r="22643" spans="25:27" x14ac:dyDescent="0.2">
      <c r="Y22643" s="396"/>
      <c r="Z22643" s="396"/>
      <c r="AA22643" s="441"/>
    </row>
    <row r="22644" spans="25:27" x14ac:dyDescent="0.2">
      <c r="Y22644" s="396"/>
      <c r="Z22644" s="396"/>
      <c r="AA22644" s="441"/>
    </row>
    <row r="22645" spans="25:27" x14ac:dyDescent="0.2">
      <c r="Y22645" s="396"/>
      <c r="Z22645" s="396"/>
      <c r="AA22645" s="441"/>
    </row>
    <row r="22646" spans="25:27" x14ac:dyDescent="0.2">
      <c r="Y22646" s="396"/>
      <c r="Z22646" s="396"/>
      <c r="AA22646" s="441"/>
    </row>
    <row r="22647" spans="25:27" x14ac:dyDescent="0.2">
      <c r="Y22647" s="396"/>
      <c r="Z22647" s="396"/>
      <c r="AA22647" s="441"/>
    </row>
    <row r="22648" spans="25:27" x14ac:dyDescent="0.2">
      <c r="Y22648" s="396"/>
      <c r="Z22648" s="396"/>
      <c r="AA22648" s="441"/>
    </row>
    <row r="22649" spans="25:27" x14ac:dyDescent="0.2">
      <c r="Y22649" s="396"/>
      <c r="Z22649" s="396"/>
      <c r="AA22649" s="441"/>
    </row>
    <row r="22650" spans="25:27" x14ac:dyDescent="0.2">
      <c r="Y22650" s="396"/>
      <c r="Z22650" s="396"/>
      <c r="AA22650" s="441"/>
    </row>
    <row r="22651" spans="25:27" x14ac:dyDescent="0.2">
      <c r="Y22651" s="396"/>
      <c r="Z22651" s="396"/>
      <c r="AA22651" s="441"/>
    </row>
    <row r="22652" spans="25:27" x14ac:dyDescent="0.2">
      <c r="Y22652" s="396"/>
      <c r="Z22652" s="396"/>
      <c r="AA22652" s="441"/>
    </row>
    <row r="22653" spans="25:27" x14ac:dyDescent="0.2">
      <c r="Y22653" s="396"/>
      <c r="Z22653" s="396"/>
      <c r="AA22653" s="441"/>
    </row>
    <row r="22654" spans="25:27" x14ac:dyDescent="0.2">
      <c r="Y22654" s="396"/>
      <c r="Z22654" s="396"/>
      <c r="AA22654" s="441"/>
    </row>
    <row r="22655" spans="25:27" x14ac:dyDescent="0.2">
      <c r="Y22655" s="396"/>
      <c r="Z22655" s="396"/>
      <c r="AA22655" s="441"/>
    </row>
    <row r="22656" spans="25:27" x14ac:dyDescent="0.2">
      <c r="Y22656" s="396"/>
      <c r="Z22656" s="396"/>
      <c r="AA22656" s="441"/>
    </row>
    <row r="22657" spans="25:27" x14ac:dyDescent="0.2">
      <c r="Y22657" s="396"/>
      <c r="Z22657" s="396"/>
      <c r="AA22657" s="441"/>
    </row>
    <row r="22658" spans="25:27" x14ac:dyDescent="0.2">
      <c r="Y22658" s="396"/>
      <c r="Z22658" s="396"/>
      <c r="AA22658" s="441"/>
    </row>
    <row r="22659" spans="25:27" x14ac:dyDescent="0.2">
      <c r="Y22659" s="396"/>
      <c r="Z22659" s="396"/>
      <c r="AA22659" s="441"/>
    </row>
    <row r="22660" spans="25:27" x14ac:dyDescent="0.2">
      <c r="Y22660" s="396"/>
      <c r="Z22660" s="396"/>
      <c r="AA22660" s="441"/>
    </row>
    <row r="22661" spans="25:27" x14ac:dyDescent="0.2">
      <c r="Y22661" s="396"/>
      <c r="Z22661" s="396"/>
      <c r="AA22661" s="441"/>
    </row>
    <row r="22662" spans="25:27" x14ac:dyDescent="0.2">
      <c r="Y22662" s="396"/>
      <c r="Z22662" s="396"/>
      <c r="AA22662" s="441"/>
    </row>
    <row r="22663" spans="25:27" x14ac:dyDescent="0.2">
      <c r="Y22663" s="396"/>
      <c r="Z22663" s="396"/>
      <c r="AA22663" s="441"/>
    </row>
    <row r="22664" spans="25:27" x14ac:dyDescent="0.2">
      <c r="Y22664" s="396"/>
      <c r="Z22664" s="396"/>
      <c r="AA22664" s="441"/>
    </row>
    <row r="22665" spans="25:27" x14ac:dyDescent="0.2">
      <c r="Y22665" s="396"/>
      <c r="Z22665" s="396"/>
      <c r="AA22665" s="441"/>
    </row>
    <row r="22666" spans="25:27" x14ac:dyDescent="0.2">
      <c r="Y22666" s="396"/>
      <c r="Z22666" s="396"/>
      <c r="AA22666" s="441"/>
    </row>
    <row r="22667" spans="25:27" x14ac:dyDescent="0.2">
      <c r="Y22667" s="396"/>
      <c r="Z22667" s="396"/>
      <c r="AA22667" s="441"/>
    </row>
    <row r="22668" spans="25:27" x14ac:dyDescent="0.2">
      <c r="Y22668" s="396"/>
      <c r="Z22668" s="396"/>
      <c r="AA22668" s="441"/>
    </row>
    <row r="22669" spans="25:27" x14ac:dyDescent="0.2">
      <c r="Y22669" s="396"/>
      <c r="Z22669" s="396"/>
      <c r="AA22669" s="441"/>
    </row>
    <row r="22670" spans="25:27" x14ac:dyDescent="0.2">
      <c r="Y22670" s="396"/>
      <c r="Z22670" s="396"/>
      <c r="AA22670" s="441"/>
    </row>
    <row r="22671" spans="25:27" x14ac:dyDescent="0.2">
      <c r="Y22671" s="396"/>
      <c r="Z22671" s="396"/>
      <c r="AA22671" s="441"/>
    </row>
    <row r="22672" spans="25:27" x14ac:dyDescent="0.2">
      <c r="Y22672" s="396"/>
      <c r="Z22672" s="396"/>
      <c r="AA22672" s="441"/>
    </row>
    <row r="22673" spans="25:27" x14ac:dyDescent="0.2">
      <c r="Y22673" s="396"/>
      <c r="Z22673" s="396"/>
      <c r="AA22673" s="441"/>
    </row>
    <row r="22674" spans="25:27" x14ac:dyDescent="0.2">
      <c r="Y22674" s="396"/>
      <c r="Z22674" s="396"/>
      <c r="AA22674" s="441"/>
    </row>
    <row r="22675" spans="25:27" x14ac:dyDescent="0.2">
      <c r="Y22675" s="396"/>
      <c r="Z22675" s="396"/>
      <c r="AA22675" s="441"/>
    </row>
    <row r="22676" spans="25:27" x14ac:dyDescent="0.2">
      <c r="Y22676" s="396"/>
      <c r="Z22676" s="396"/>
      <c r="AA22676" s="441"/>
    </row>
    <row r="22677" spans="25:27" x14ac:dyDescent="0.2">
      <c r="Y22677" s="396"/>
      <c r="Z22677" s="396"/>
      <c r="AA22677" s="441"/>
    </row>
    <row r="22678" spans="25:27" x14ac:dyDescent="0.2">
      <c r="Y22678" s="396"/>
      <c r="Z22678" s="396"/>
      <c r="AA22678" s="441"/>
    </row>
    <row r="22679" spans="25:27" x14ac:dyDescent="0.2">
      <c r="Y22679" s="396"/>
      <c r="Z22679" s="396"/>
      <c r="AA22679" s="441"/>
    </row>
    <row r="22680" spans="25:27" x14ac:dyDescent="0.2">
      <c r="Y22680" s="396"/>
      <c r="Z22680" s="396"/>
      <c r="AA22680" s="441"/>
    </row>
    <row r="22681" spans="25:27" x14ac:dyDescent="0.2">
      <c r="Y22681" s="396"/>
      <c r="Z22681" s="396"/>
      <c r="AA22681" s="441"/>
    </row>
    <row r="22682" spans="25:27" x14ac:dyDescent="0.2">
      <c r="Y22682" s="396"/>
      <c r="Z22682" s="396"/>
      <c r="AA22682" s="441"/>
    </row>
    <row r="22683" spans="25:27" x14ac:dyDescent="0.2">
      <c r="Y22683" s="396"/>
      <c r="Z22683" s="396"/>
      <c r="AA22683" s="441"/>
    </row>
    <row r="22684" spans="25:27" x14ac:dyDescent="0.2">
      <c r="Y22684" s="396"/>
      <c r="Z22684" s="396"/>
      <c r="AA22684" s="441"/>
    </row>
    <row r="22685" spans="25:27" x14ac:dyDescent="0.2">
      <c r="Y22685" s="396"/>
      <c r="Z22685" s="396"/>
      <c r="AA22685" s="441"/>
    </row>
    <row r="22686" spans="25:27" x14ac:dyDescent="0.2">
      <c r="Y22686" s="396"/>
      <c r="Z22686" s="396"/>
      <c r="AA22686" s="441"/>
    </row>
    <row r="22687" spans="25:27" x14ac:dyDescent="0.2">
      <c r="Y22687" s="396"/>
      <c r="Z22687" s="396"/>
      <c r="AA22687" s="441"/>
    </row>
    <row r="22688" spans="25:27" x14ac:dyDescent="0.2">
      <c r="Y22688" s="396"/>
      <c r="Z22688" s="396"/>
      <c r="AA22688" s="441"/>
    </row>
    <row r="22689" spans="25:27" x14ac:dyDescent="0.2">
      <c r="Y22689" s="396"/>
      <c r="Z22689" s="396"/>
      <c r="AA22689" s="441"/>
    </row>
    <row r="22690" spans="25:27" x14ac:dyDescent="0.2">
      <c r="Y22690" s="396"/>
      <c r="Z22690" s="396"/>
      <c r="AA22690" s="441"/>
    </row>
    <row r="22691" spans="25:27" x14ac:dyDescent="0.2">
      <c r="Y22691" s="396"/>
      <c r="Z22691" s="396"/>
      <c r="AA22691" s="441"/>
    </row>
    <row r="22692" spans="25:27" x14ac:dyDescent="0.2">
      <c r="Y22692" s="396"/>
      <c r="Z22692" s="396"/>
      <c r="AA22692" s="441"/>
    </row>
    <row r="22693" spans="25:27" x14ac:dyDescent="0.2">
      <c r="Y22693" s="396"/>
      <c r="Z22693" s="396"/>
      <c r="AA22693" s="441"/>
    </row>
    <row r="22694" spans="25:27" x14ac:dyDescent="0.2">
      <c r="Y22694" s="396"/>
      <c r="Z22694" s="396"/>
      <c r="AA22694" s="441"/>
    </row>
    <row r="22695" spans="25:27" x14ac:dyDescent="0.2">
      <c r="Y22695" s="396"/>
      <c r="Z22695" s="396"/>
      <c r="AA22695" s="441"/>
    </row>
    <row r="22696" spans="25:27" x14ac:dyDescent="0.2">
      <c r="Y22696" s="396"/>
      <c r="Z22696" s="396"/>
      <c r="AA22696" s="441"/>
    </row>
    <row r="22697" spans="25:27" x14ac:dyDescent="0.2">
      <c r="Y22697" s="396"/>
      <c r="Z22697" s="396"/>
      <c r="AA22697" s="441"/>
    </row>
    <row r="22698" spans="25:27" x14ac:dyDescent="0.2">
      <c r="Y22698" s="396"/>
      <c r="Z22698" s="396"/>
      <c r="AA22698" s="441"/>
    </row>
    <row r="22699" spans="25:27" x14ac:dyDescent="0.2">
      <c r="Y22699" s="396"/>
      <c r="Z22699" s="396"/>
      <c r="AA22699" s="441"/>
    </row>
    <row r="22700" spans="25:27" x14ac:dyDescent="0.2">
      <c r="Y22700" s="396"/>
      <c r="Z22700" s="396"/>
      <c r="AA22700" s="441"/>
    </row>
    <row r="22701" spans="25:27" x14ac:dyDescent="0.2">
      <c r="Y22701" s="396"/>
      <c r="Z22701" s="396"/>
      <c r="AA22701" s="441"/>
    </row>
    <row r="22702" spans="25:27" x14ac:dyDescent="0.2">
      <c r="Y22702" s="396"/>
      <c r="Z22702" s="396"/>
      <c r="AA22702" s="441"/>
    </row>
    <row r="22703" spans="25:27" x14ac:dyDescent="0.2">
      <c r="Y22703" s="396"/>
      <c r="Z22703" s="396"/>
      <c r="AA22703" s="441"/>
    </row>
    <row r="22704" spans="25:27" x14ac:dyDescent="0.2">
      <c r="Y22704" s="396"/>
      <c r="Z22704" s="396"/>
      <c r="AA22704" s="441"/>
    </row>
    <row r="22705" spans="25:27" x14ac:dyDescent="0.2">
      <c r="Y22705" s="396"/>
      <c r="Z22705" s="396"/>
      <c r="AA22705" s="441"/>
    </row>
    <row r="22706" spans="25:27" x14ac:dyDescent="0.2">
      <c r="Y22706" s="396"/>
      <c r="Z22706" s="396"/>
      <c r="AA22706" s="441"/>
    </row>
    <row r="22707" spans="25:27" x14ac:dyDescent="0.2">
      <c r="Y22707" s="396"/>
      <c r="Z22707" s="396"/>
      <c r="AA22707" s="441"/>
    </row>
    <row r="22708" spans="25:27" x14ac:dyDescent="0.2">
      <c r="Y22708" s="396"/>
      <c r="Z22708" s="396"/>
      <c r="AA22708" s="441"/>
    </row>
    <row r="22709" spans="25:27" x14ac:dyDescent="0.2">
      <c r="Y22709" s="396"/>
      <c r="Z22709" s="396"/>
      <c r="AA22709" s="441"/>
    </row>
    <row r="22710" spans="25:27" x14ac:dyDescent="0.2">
      <c r="Y22710" s="396"/>
      <c r="Z22710" s="396"/>
      <c r="AA22710" s="441"/>
    </row>
    <row r="22711" spans="25:27" x14ac:dyDescent="0.2">
      <c r="Y22711" s="396"/>
      <c r="Z22711" s="396"/>
      <c r="AA22711" s="441"/>
    </row>
    <row r="22712" spans="25:27" x14ac:dyDescent="0.2">
      <c r="Y22712" s="396"/>
      <c r="Z22712" s="396"/>
      <c r="AA22712" s="441"/>
    </row>
    <row r="22713" spans="25:27" x14ac:dyDescent="0.2">
      <c r="Y22713" s="396"/>
      <c r="Z22713" s="396"/>
      <c r="AA22713" s="441"/>
    </row>
    <row r="22714" spans="25:27" x14ac:dyDescent="0.2">
      <c r="Y22714" s="396"/>
      <c r="Z22714" s="396"/>
      <c r="AA22714" s="441"/>
    </row>
    <row r="22715" spans="25:27" x14ac:dyDescent="0.2">
      <c r="Y22715" s="396"/>
      <c r="Z22715" s="396"/>
      <c r="AA22715" s="441"/>
    </row>
    <row r="22716" spans="25:27" x14ac:dyDescent="0.2">
      <c r="Y22716" s="396"/>
      <c r="Z22716" s="396"/>
      <c r="AA22716" s="441"/>
    </row>
    <row r="22717" spans="25:27" x14ac:dyDescent="0.2">
      <c r="Y22717" s="396"/>
      <c r="Z22717" s="396"/>
      <c r="AA22717" s="441"/>
    </row>
    <row r="22718" spans="25:27" x14ac:dyDescent="0.2">
      <c r="Y22718" s="396"/>
      <c r="Z22718" s="396"/>
      <c r="AA22718" s="441"/>
    </row>
    <row r="22719" spans="25:27" x14ac:dyDescent="0.2">
      <c r="Y22719" s="396"/>
      <c r="Z22719" s="396"/>
      <c r="AA22719" s="441"/>
    </row>
    <row r="22720" spans="25:27" x14ac:dyDescent="0.2">
      <c r="Y22720" s="396"/>
      <c r="Z22720" s="396"/>
      <c r="AA22720" s="441"/>
    </row>
    <row r="22721" spans="25:27" x14ac:dyDescent="0.2">
      <c r="Y22721" s="396"/>
      <c r="Z22721" s="396"/>
      <c r="AA22721" s="441"/>
    </row>
    <row r="22722" spans="25:27" x14ac:dyDescent="0.2">
      <c r="Y22722" s="396"/>
      <c r="Z22722" s="396"/>
      <c r="AA22722" s="441"/>
    </row>
    <row r="22723" spans="25:27" x14ac:dyDescent="0.2">
      <c r="Y22723" s="396"/>
      <c r="Z22723" s="396"/>
      <c r="AA22723" s="441"/>
    </row>
    <row r="22724" spans="25:27" x14ac:dyDescent="0.2">
      <c r="Y22724" s="396"/>
      <c r="Z22724" s="396"/>
      <c r="AA22724" s="441"/>
    </row>
    <row r="22725" spans="25:27" x14ac:dyDescent="0.2">
      <c r="Y22725" s="396"/>
      <c r="Z22725" s="396"/>
      <c r="AA22725" s="441"/>
    </row>
    <row r="22726" spans="25:27" x14ac:dyDescent="0.2">
      <c r="Y22726" s="396"/>
      <c r="Z22726" s="396"/>
      <c r="AA22726" s="441"/>
    </row>
    <row r="22727" spans="25:27" x14ac:dyDescent="0.2">
      <c r="Y22727" s="396"/>
      <c r="Z22727" s="396"/>
      <c r="AA22727" s="441"/>
    </row>
    <row r="22728" spans="25:27" x14ac:dyDescent="0.2">
      <c r="Y22728" s="396"/>
      <c r="Z22728" s="396"/>
      <c r="AA22728" s="441"/>
    </row>
    <row r="22729" spans="25:27" x14ac:dyDescent="0.2">
      <c r="Y22729" s="396"/>
      <c r="Z22729" s="396"/>
      <c r="AA22729" s="441"/>
    </row>
    <row r="22730" spans="25:27" x14ac:dyDescent="0.2">
      <c r="Y22730" s="396"/>
      <c r="Z22730" s="396"/>
      <c r="AA22730" s="441"/>
    </row>
    <row r="22731" spans="25:27" x14ac:dyDescent="0.2">
      <c r="Y22731" s="396"/>
      <c r="Z22731" s="396"/>
      <c r="AA22731" s="441"/>
    </row>
    <row r="22732" spans="25:27" x14ac:dyDescent="0.2">
      <c r="Y22732" s="396"/>
      <c r="Z22732" s="396"/>
      <c r="AA22732" s="441"/>
    </row>
    <row r="22733" spans="25:27" x14ac:dyDescent="0.2">
      <c r="Y22733" s="396"/>
      <c r="Z22733" s="396"/>
      <c r="AA22733" s="441"/>
    </row>
    <row r="22734" spans="25:27" x14ac:dyDescent="0.2">
      <c r="Y22734" s="396"/>
      <c r="Z22734" s="396"/>
      <c r="AA22734" s="441"/>
    </row>
    <row r="22735" spans="25:27" x14ac:dyDescent="0.2">
      <c r="Y22735" s="396"/>
      <c r="Z22735" s="396"/>
      <c r="AA22735" s="441"/>
    </row>
    <row r="22736" spans="25:27" x14ac:dyDescent="0.2">
      <c r="Y22736" s="396"/>
      <c r="Z22736" s="396"/>
      <c r="AA22736" s="441"/>
    </row>
    <row r="22737" spans="25:27" x14ac:dyDescent="0.2">
      <c r="Y22737" s="396"/>
      <c r="Z22737" s="396"/>
      <c r="AA22737" s="441"/>
    </row>
    <row r="22738" spans="25:27" x14ac:dyDescent="0.2">
      <c r="Y22738" s="396"/>
      <c r="Z22738" s="396"/>
      <c r="AA22738" s="441"/>
    </row>
    <row r="22739" spans="25:27" x14ac:dyDescent="0.2">
      <c r="Y22739" s="396"/>
      <c r="Z22739" s="396"/>
      <c r="AA22739" s="441"/>
    </row>
    <row r="22740" spans="25:27" x14ac:dyDescent="0.2">
      <c r="Y22740" s="396"/>
      <c r="Z22740" s="396"/>
      <c r="AA22740" s="441"/>
    </row>
    <row r="22741" spans="25:27" x14ac:dyDescent="0.2">
      <c r="Y22741" s="396"/>
      <c r="Z22741" s="396"/>
      <c r="AA22741" s="441"/>
    </row>
    <row r="22742" spans="25:27" x14ac:dyDescent="0.2">
      <c r="Y22742" s="396"/>
      <c r="Z22742" s="396"/>
      <c r="AA22742" s="441"/>
    </row>
    <row r="22743" spans="25:27" x14ac:dyDescent="0.2">
      <c r="Y22743" s="396"/>
      <c r="Z22743" s="396"/>
      <c r="AA22743" s="441"/>
    </row>
    <row r="22744" spans="25:27" x14ac:dyDescent="0.2">
      <c r="Y22744" s="396"/>
      <c r="Z22744" s="396"/>
      <c r="AA22744" s="441"/>
    </row>
    <row r="22745" spans="25:27" x14ac:dyDescent="0.2">
      <c r="Y22745" s="396"/>
      <c r="Z22745" s="396"/>
      <c r="AA22745" s="441"/>
    </row>
    <row r="22746" spans="25:27" x14ac:dyDescent="0.2">
      <c r="Y22746" s="396"/>
      <c r="Z22746" s="396"/>
      <c r="AA22746" s="441"/>
    </row>
    <row r="22747" spans="25:27" x14ac:dyDescent="0.2">
      <c r="Y22747" s="396"/>
      <c r="Z22747" s="396"/>
      <c r="AA22747" s="441"/>
    </row>
    <row r="22748" spans="25:27" x14ac:dyDescent="0.2">
      <c r="Y22748" s="396"/>
      <c r="Z22748" s="396"/>
      <c r="AA22748" s="441"/>
    </row>
    <row r="22749" spans="25:27" x14ac:dyDescent="0.2">
      <c r="Y22749" s="396"/>
      <c r="Z22749" s="396"/>
      <c r="AA22749" s="441"/>
    </row>
    <row r="22750" spans="25:27" x14ac:dyDescent="0.2">
      <c r="Y22750" s="396"/>
      <c r="Z22750" s="396"/>
      <c r="AA22750" s="441"/>
    </row>
    <row r="22751" spans="25:27" x14ac:dyDescent="0.2">
      <c r="Y22751" s="396"/>
      <c r="Z22751" s="396"/>
      <c r="AA22751" s="441"/>
    </row>
    <row r="22752" spans="25:27" x14ac:dyDescent="0.2">
      <c r="Y22752" s="396"/>
      <c r="Z22752" s="396"/>
      <c r="AA22752" s="441"/>
    </row>
    <row r="22753" spans="25:27" x14ac:dyDescent="0.2">
      <c r="Y22753" s="396"/>
      <c r="Z22753" s="396"/>
      <c r="AA22753" s="441"/>
    </row>
    <row r="22754" spans="25:27" x14ac:dyDescent="0.2">
      <c r="Y22754" s="396"/>
      <c r="Z22754" s="396"/>
      <c r="AA22754" s="441"/>
    </row>
    <row r="22755" spans="25:27" x14ac:dyDescent="0.2">
      <c r="Y22755" s="396"/>
      <c r="Z22755" s="396"/>
      <c r="AA22755" s="441"/>
    </row>
    <row r="22756" spans="25:27" x14ac:dyDescent="0.2">
      <c r="Y22756" s="396"/>
      <c r="Z22756" s="396"/>
      <c r="AA22756" s="441"/>
    </row>
    <row r="22757" spans="25:27" x14ac:dyDescent="0.2">
      <c r="Y22757" s="396"/>
      <c r="Z22757" s="396"/>
      <c r="AA22757" s="441"/>
    </row>
    <row r="22758" spans="25:27" x14ac:dyDescent="0.2">
      <c r="Y22758" s="396"/>
      <c r="Z22758" s="396"/>
      <c r="AA22758" s="441"/>
    </row>
    <row r="22759" spans="25:27" x14ac:dyDescent="0.2">
      <c r="Y22759" s="396"/>
      <c r="Z22759" s="396"/>
      <c r="AA22759" s="441"/>
    </row>
    <row r="22760" spans="25:27" x14ac:dyDescent="0.2">
      <c r="Y22760" s="396"/>
      <c r="Z22760" s="396"/>
      <c r="AA22760" s="441"/>
    </row>
    <row r="22761" spans="25:27" x14ac:dyDescent="0.2">
      <c r="Y22761" s="396"/>
      <c r="Z22761" s="396"/>
      <c r="AA22761" s="441"/>
    </row>
    <row r="22762" spans="25:27" x14ac:dyDescent="0.2">
      <c r="Y22762" s="396"/>
      <c r="Z22762" s="396"/>
      <c r="AA22762" s="441"/>
    </row>
    <row r="22763" spans="25:27" x14ac:dyDescent="0.2">
      <c r="Y22763" s="396"/>
      <c r="Z22763" s="396"/>
      <c r="AA22763" s="441"/>
    </row>
    <row r="22764" spans="25:27" x14ac:dyDescent="0.2">
      <c r="Y22764" s="396"/>
      <c r="Z22764" s="396"/>
      <c r="AA22764" s="441"/>
    </row>
    <row r="22765" spans="25:27" x14ac:dyDescent="0.2">
      <c r="Y22765" s="396"/>
      <c r="Z22765" s="396"/>
      <c r="AA22765" s="441"/>
    </row>
    <row r="22766" spans="25:27" x14ac:dyDescent="0.2">
      <c r="Y22766" s="396"/>
      <c r="Z22766" s="396"/>
      <c r="AA22766" s="441"/>
    </row>
    <row r="22767" spans="25:27" x14ac:dyDescent="0.2">
      <c r="Y22767" s="396"/>
      <c r="Z22767" s="396"/>
      <c r="AA22767" s="441"/>
    </row>
    <row r="22768" spans="25:27" x14ac:dyDescent="0.2">
      <c r="Y22768" s="396"/>
      <c r="Z22768" s="396"/>
      <c r="AA22768" s="441"/>
    </row>
    <row r="22769" spans="25:27" x14ac:dyDescent="0.2">
      <c r="Y22769" s="396"/>
      <c r="Z22769" s="396"/>
      <c r="AA22769" s="441"/>
    </row>
    <row r="22770" spans="25:27" x14ac:dyDescent="0.2">
      <c r="Y22770" s="396"/>
      <c r="Z22770" s="396"/>
      <c r="AA22770" s="441"/>
    </row>
    <row r="22771" spans="25:27" x14ac:dyDescent="0.2">
      <c r="Y22771" s="396"/>
      <c r="Z22771" s="396"/>
      <c r="AA22771" s="441"/>
    </row>
    <row r="22772" spans="25:27" x14ac:dyDescent="0.2">
      <c r="Y22772" s="396"/>
      <c r="Z22772" s="396"/>
      <c r="AA22772" s="441"/>
    </row>
    <row r="22773" spans="25:27" x14ac:dyDescent="0.2">
      <c r="Y22773" s="396"/>
      <c r="Z22773" s="396"/>
      <c r="AA22773" s="441"/>
    </row>
    <row r="22774" spans="25:27" x14ac:dyDescent="0.2">
      <c r="Y22774" s="396"/>
      <c r="Z22774" s="396"/>
      <c r="AA22774" s="441"/>
    </row>
    <row r="22775" spans="25:27" x14ac:dyDescent="0.2">
      <c r="Y22775" s="396"/>
      <c r="Z22775" s="396"/>
      <c r="AA22775" s="441"/>
    </row>
    <row r="22776" spans="25:27" x14ac:dyDescent="0.2">
      <c r="Y22776" s="396"/>
      <c r="Z22776" s="396"/>
      <c r="AA22776" s="441"/>
    </row>
    <row r="22777" spans="25:27" x14ac:dyDescent="0.2">
      <c r="Y22777" s="396"/>
      <c r="Z22777" s="396"/>
      <c r="AA22777" s="441"/>
    </row>
    <row r="22778" spans="25:27" x14ac:dyDescent="0.2">
      <c r="Y22778" s="396"/>
      <c r="Z22778" s="396"/>
      <c r="AA22778" s="441"/>
    </row>
    <row r="22779" spans="25:27" x14ac:dyDescent="0.2">
      <c r="Y22779" s="396"/>
      <c r="Z22779" s="396"/>
      <c r="AA22779" s="441"/>
    </row>
    <row r="22780" spans="25:27" x14ac:dyDescent="0.2">
      <c r="Y22780" s="396"/>
      <c r="Z22780" s="396"/>
      <c r="AA22780" s="441"/>
    </row>
    <row r="22781" spans="25:27" x14ac:dyDescent="0.2">
      <c r="Y22781" s="396"/>
      <c r="Z22781" s="396"/>
      <c r="AA22781" s="441"/>
    </row>
    <row r="22782" spans="25:27" x14ac:dyDescent="0.2">
      <c r="Y22782" s="396"/>
      <c r="Z22782" s="396"/>
      <c r="AA22782" s="441"/>
    </row>
    <row r="22783" spans="25:27" x14ac:dyDescent="0.2">
      <c r="Y22783" s="396"/>
      <c r="Z22783" s="396"/>
      <c r="AA22783" s="441"/>
    </row>
    <row r="22784" spans="25:27" x14ac:dyDescent="0.2">
      <c r="Y22784" s="396"/>
      <c r="Z22784" s="396"/>
      <c r="AA22784" s="441"/>
    </row>
    <row r="22785" spans="25:27" x14ac:dyDescent="0.2">
      <c r="Y22785" s="396"/>
      <c r="Z22785" s="396"/>
      <c r="AA22785" s="441"/>
    </row>
    <row r="22786" spans="25:27" x14ac:dyDescent="0.2">
      <c r="Y22786" s="396"/>
      <c r="Z22786" s="396"/>
      <c r="AA22786" s="441"/>
    </row>
    <row r="22787" spans="25:27" x14ac:dyDescent="0.2">
      <c r="Y22787" s="396"/>
      <c r="Z22787" s="396"/>
      <c r="AA22787" s="441"/>
    </row>
    <row r="22788" spans="25:27" x14ac:dyDescent="0.2">
      <c r="Y22788" s="396"/>
      <c r="Z22788" s="396"/>
      <c r="AA22788" s="441"/>
    </row>
    <row r="22789" spans="25:27" x14ac:dyDescent="0.2">
      <c r="Y22789" s="396"/>
      <c r="Z22789" s="396"/>
      <c r="AA22789" s="441"/>
    </row>
    <row r="22790" spans="25:27" x14ac:dyDescent="0.2">
      <c r="Y22790" s="396"/>
      <c r="Z22790" s="396"/>
      <c r="AA22790" s="441"/>
    </row>
    <row r="22791" spans="25:27" x14ac:dyDescent="0.2">
      <c r="Y22791" s="396"/>
      <c r="Z22791" s="396"/>
      <c r="AA22791" s="441"/>
    </row>
    <row r="22792" spans="25:27" x14ac:dyDescent="0.2">
      <c r="Y22792" s="396"/>
      <c r="Z22792" s="396"/>
      <c r="AA22792" s="441"/>
    </row>
    <row r="22793" spans="25:27" x14ac:dyDescent="0.2">
      <c r="Y22793" s="396"/>
      <c r="Z22793" s="396"/>
      <c r="AA22793" s="441"/>
    </row>
    <row r="22794" spans="25:27" x14ac:dyDescent="0.2">
      <c r="Y22794" s="396"/>
      <c r="Z22794" s="396"/>
      <c r="AA22794" s="441"/>
    </row>
    <row r="22795" spans="25:27" x14ac:dyDescent="0.2">
      <c r="Y22795" s="396"/>
      <c r="Z22795" s="396"/>
      <c r="AA22795" s="441"/>
    </row>
    <row r="22796" spans="25:27" x14ac:dyDescent="0.2">
      <c r="Y22796" s="396"/>
      <c r="Z22796" s="396"/>
      <c r="AA22796" s="441"/>
    </row>
    <row r="22797" spans="25:27" x14ac:dyDescent="0.2">
      <c r="Y22797" s="396"/>
      <c r="Z22797" s="396"/>
      <c r="AA22797" s="441"/>
    </row>
    <row r="22798" spans="25:27" x14ac:dyDescent="0.2">
      <c r="Y22798" s="396"/>
      <c r="Z22798" s="396"/>
      <c r="AA22798" s="441"/>
    </row>
    <row r="22799" spans="25:27" x14ac:dyDescent="0.2">
      <c r="Y22799" s="396"/>
      <c r="Z22799" s="396"/>
      <c r="AA22799" s="441"/>
    </row>
    <row r="22800" spans="25:27" x14ac:dyDescent="0.2">
      <c r="Y22800" s="396"/>
      <c r="Z22800" s="396"/>
      <c r="AA22800" s="441"/>
    </row>
    <row r="22801" spans="25:27" x14ac:dyDescent="0.2">
      <c r="Y22801" s="396"/>
      <c r="Z22801" s="396"/>
      <c r="AA22801" s="441"/>
    </row>
    <row r="22802" spans="25:27" x14ac:dyDescent="0.2">
      <c r="Y22802" s="396"/>
      <c r="Z22802" s="396"/>
      <c r="AA22802" s="441"/>
    </row>
    <row r="22803" spans="25:27" x14ac:dyDescent="0.2">
      <c r="Y22803" s="396"/>
      <c r="Z22803" s="396"/>
      <c r="AA22803" s="441"/>
    </row>
    <row r="22804" spans="25:27" x14ac:dyDescent="0.2">
      <c r="Y22804" s="396"/>
      <c r="Z22804" s="396"/>
      <c r="AA22804" s="441"/>
    </row>
    <row r="22805" spans="25:27" x14ac:dyDescent="0.2">
      <c r="Y22805" s="396"/>
      <c r="Z22805" s="396"/>
      <c r="AA22805" s="441"/>
    </row>
    <row r="22806" spans="25:27" x14ac:dyDescent="0.2">
      <c r="Y22806" s="396"/>
      <c r="Z22806" s="396"/>
      <c r="AA22806" s="441"/>
    </row>
    <row r="22807" spans="25:27" x14ac:dyDescent="0.2">
      <c r="Y22807" s="396"/>
      <c r="Z22807" s="396"/>
      <c r="AA22807" s="441"/>
    </row>
    <row r="22808" spans="25:27" x14ac:dyDescent="0.2">
      <c r="Y22808" s="396"/>
      <c r="Z22808" s="396"/>
      <c r="AA22808" s="441"/>
    </row>
    <row r="22809" spans="25:27" x14ac:dyDescent="0.2">
      <c r="Y22809" s="396"/>
      <c r="Z22809" s="396"/>
      <c r="AA22809" s="441"/>
    </row>
    <row r="22810" spans="25:27" x14ac:dyDescent="0.2">
      <c r="Y22810" s="396"/>
      <c r="Z22810" s="396"/>
      <c r="AA22810" s="441"/>
    </row>
    <row r="22811" spans="25:27" x14ac:dyDescent="0.2">
      <c r="Y22811" s="396"/>
      <c r="Z22811" s="396"/>
      <c r="AA22811" s="441"/>
    </row>
    <row r="22812" spans="25:27" x14ac:dyDescent="0.2">
      <c r="Y22812" s="396"/>
      <c r="Z22812" s="396"/>
      <c r="AA22812" s="441"/>
    </row>
    <row r="22813" spans="25:27" x14ac:dyDescent="0.2">
      <c r="Y22813" s="396"/>
      <c r="Z22813" s="396"/>
      <c r="AA22813" s="441"/>
    </row>
    <row r="22814" spans="25:27" x14ac:dyDescent="0.2">
      <c r="Y22814" s="396"/>
      <c r="Z22814" s="396"/>
      <c r="AA22814" s="441"/>
    </row>
    <row r="22815" spans="25:27" x14ac:dyDescent="0.2">
      <c r="Y22815" s="396"/>
      <c r="Z22815" s="396"/>
      <c r="AA22815" s="441"/>
    </row>
    <row r="22816" spans="25:27" x14ac:dyDescent="0.2">
      <c r="Y22816" s="396"/>
      <c r="Z22816" s="396"/>
      <c r="AA22816" s="441"/>
    </row>
    <row r="22817" spans="25:27" x14ac:dyDescent="0.2">
      <c r="Y22817" s="396"/>
      <c r="Z22817" s="396"/>
      <c r="AA22817" s="441"/>
    </row>
    <row r="22818" spans="25:27" x14ac:dyDescent="0.2">
      <c r="Y22818" s="396"/>
      <c r="Z22818" s="396"/>
      <c r="AA22818" s="441"/>
    </row>
    <row r="22819" spans="25:27" x14ac:dyDescent="0.2">
      <c r="Y22819" s="396"/>
      <c r="Z22819" s="396"/>
      <c r="AA22819" s="441"/>
    </row>
    <row r="22820" spans="25:27" x14ac:dyDescent="0.2">
      <c r="Y22820" s="396"/>
      <c r="Z22820" s="396"/>
      <c r="AA22820" s="441"/>
    </row>
    <row r="22821" spans="25:27" x14ac:dyDescent="0.2">
      <c r="Y22821" s="396"/>
      <c r="Z22821" s="396"/>
      <c r="AA22821" s="441"/>
    </row>
    <row r="22822" spans="25:27" x14ac:dyDescent="0.2">
      <c r="Y22822" s="396"/>
      <c r="Z22822" s="396"/>
      <c r="AA22822" s="441"/>
    </row>
    <row r="22823" spans="25:27" x14ac:dyDescent="0.2">
      <c r="Y22823" s="396"/>
      <c r="Z22823" s="396"/>
      <c r="AA22823" s="441"/>
    </row>
    <row r="22824" spans="25:27" x14ac:dyDescent="0.2">
      <c r="Y22824" s="396"/>
      <c r="Z22824" s="396"/>
      <c r="AA22824" s="441"/>
    </row>
    <row r="22825" spans="25:27" x14ac:dyDescent="0.2">
      <c r="Y22825" s="396"/>
      <c r="Z22825" s="396"/>
      <c r="AA22825" s="441"/>
    </row>
    <row r="22826" spans="25:27" x14ac:dyDescent="0.2">
      <c r="Y22826" s="396"/>
      <c r="Z22826" s="396"/>
      <c r="AA22826" s="441"/>
    </row>
    <row r="22827" spans="25:27" x14ac:dyDescent="0.2">
      <c r="Y22827" s="396"/>
      <c r="Z22827" s="396"/>
      <c r="AA22827" s="441"/>
    </row>
    <row r="22828" spans="25:27" x14ac:dyDescent="0.2">
      <c r="Y22828" s="396"/>
      <c r="Z22828" s="396"/>
      <c r="AA22828" s="441"/>
    </row>
    <row r="22829" spans="25:27" x14ac:dyDescent="0.2">
      <c r="Y22829" s="396"/>
      <c r="Z22829" s="396"/>
      <c r="AA22829" s="441"/>
    </row>
    <row r="22830" spans="25:27" x14ac:dyDescent="0.2">
      <c r="Y22830" s="396"/>
      <c r="Z22830" s="396"/>
      <c r="AA22830" s="441"/>
    </row>
    <row r="22831" spans="25:27" x14ac:dyDescent="0.2">
      <c r="Y22831" s="396"/>
      <c r="Z22831" s="396"/>
      <c r="AA22831" s="441"/>
    </row>
    <row r="22832" spans="25:27" x14ac:dyDescent="0.2">
      <c r="Y22832" s="396"/>
      <c r="Z22832" s="396"/>
      <c r="AA22832" s="441"/>
    </row>
    <row r="22833" spans="25:27" x14ac:dyDescent="0.2">
      <c r="Y22833" s="396"/>
      <c r="Z22833" s="396"/>
      <c r="AA22833" s="441"/>
    </row>
    <row r="22834" spans="25:27" x14ac:dyDescent="0.2">
      <c r="Y22834" s="396"/>
      <c r="Z22834" s="396"/>
      <c r="AA22834" s="441"/>
    </row>
    <row r="22835" spans="25:27" x14ac:dyDescent="0.2">
      <c r="Y22835" s="396"/>
      <c r="Z22835" s="396"/>
      <c r="AA22835" s="441"/>
    </row>
    <row r="22836" spans="25:27" x14ac:dyDescent="0.2">
      <c r="Y22836" s="396"/>
      <c r="Z22836" s="396"/>
      <c r="AA22836" s="441"/>
    </row>
    <row r="22837" spans="25:27" x14ac:dyDescent="0.2">
      <c r="Y22837" s="396"/>
      <c r="Z22837" s="396"/>
      <c r="AA22837" s="441"/>
    </row>
    <row r="22838" spans="25:27" x14ac:dyDescent="0.2">
      <c r="Y22838" s="396"/>
      <c r="Z22838" s="396"/>
      <c r="AA22838" s="441"/>
    </row>
    <row r="22839" spans="25:27" x14ac:dyDescent="0.2">
      <c r="Y22839" s="396"/>
      <c r="Z22839" s="396"/>
      <c r="AA22839" s="441"/>
    </row>
    <row r="22840" spans="25:27" x14ac:dyDescent="0.2">
      <c r="Y22840" s="396"/>
      <c r="Z22840" s="396"/>
      <c r="AA22840" s="441"/>
    </row>
    <row r="22841" spans="25:27" x14ac:dyDescent="0.2">
      <c r="Y22841" s="396"/>
      <c r="Z22841" s="396"/>
      <c r="AA22841" s="441"/>
    </row>
    <row r="22842" spans="25:27" x14ac:dyDescent="0.2">
      <c r="Y22842" s="396"/>
      <c r="Z22842" s="396"/>
      <c r="AA22842" s="441"/>
    </row>
    <row r="22843" spans="25:27" x14ac:dyDescent="0.2">
      <c r="Y22843" s="396"/>
      <c r="Z22843" s="396"/>
      <c r="AA22843" s="441"/>
    </row>
    <row r="22844" spans="25:27" x14ac:dyDescent="0.2">
      <c r="Y22844" s="396"/>
      <c r="Z22844" s="396"/>
      <c r="AA22844" s="441"/>
    </row>
    <row r="22845" spans="25:27" x14ac:dyDescent="0.2">
      <c r="Y22845" s="396"/>
      <c r="Z22845" s="396"/>
      <c r="AA22845" s="441"/>
    </row>
    <row r="22846" spans="25:27" x14ac:dyDescent="0.2">
      <c r="Y22846" s="396"/>
      <c r="Z22846" s="396"/>
      <c r="AA22846" s="441"/>
    </row>
    <row r="22847" spans="25:27" x14ac:dyDescent="0.2">
      <c r="Y22847" s="396"/>
      <c r="Z22847" s="396"/>
      <c r="AA22847" s="441"/>
    </row>
    <row r="22848" spans="25:27" x14ac:dyDescent="0.2">
      <c r="Y22848" s="396"/>
      <c r="Z22848" s="396"/>
      <c r="AA22848" s="441"/>
    </row>
    <row r="22849" spans="25:27" x14ac:dyDescent="0.2">
      <c r="Y22849" s="396"/>
      <c r="Z22849" s="396"/>
      <c r="AA22849" s="441"/>
    </row>
    <row r="22850" spans="25:27" x14ac:dyDescent="0.2">
      <c r="Y22850" s="396"/>
      <c r="Z22850" s="396"/>
      <c r="AA22850" s="441"/>
    </row>
    <row r="22851" spans="25:27" x14ac:dyDescent="0.2">
      <c r="Y22851" s="396"/>
      <c r="Z22851" s="396"/>
      <c r="AA22851" s="441"/>
    </row>
    <row r="22852" spans="25:27" x14ac:dyDescent="0.2">
      <c r="Y22852" s="396"/>
      <c r="Z22852" s="396"/>
      <c r="AA22852" s="441"/>
    </row>
    <row r="22853" spans="25:27" x14ac:dyDescent="0.2">
      <c r="Y22853" s="396"/>
      <c r="Z22853" s="396"/>
      <c r="AA22853" s="441"/>
    </row>
    <row r="22854" spans="25:27" x14ac:dyDescent="0.2">
      <c r="Y22854" s="396"/>
      <c r="Z22854" s="396"/>
      <c r="AA22854" s="441"/>
    </row>
    <row r="22855" spans="25:27" x14ac:dyDescent="0.2">
      <c r="Y22855" s="396"/>
      <c r="Z22855" s="396"/>
      <c r="AA22855" s="441"/>
    </row>
    <row r="22856" spans="25:27" x14ac:dyDescent="0.2">
      <c r="Y22856" s="396"/>
      <c r="Z22856" s="396"/>
      <c r="AA22856" s="441"/>
    </row>
    <row r="22857" spans="25:27" x14ac:dyDescent="0.2">
      <c r="Y22857" s="396"/>
      <c r="Z22857" s="396"/>
      <c r="AA22857" s="441"/>
    </row>
    <row r="22858" spans="25:27" x14ac:dyDescent="0.2">
      <c r="Y22858" s="396"/>
      <c r="Z22858" s="396"/>
      <c r="AA22858" s="441"/>
    </row>
    <row r="22859" spans="25:27" x14ac:dyDescent="0.2">
      <c r="Y22859" s="396"/>
      <c r="Z22859" s="396"/>
      <c r="AA22859" s="441"/>
    </row>
    <row r="22860" spans="25:27" x14ac:dyDescent="0.2">
      <c r="Y22860" s="396"/>
      <c r="Z22860" s="396"/>
      <c r="AA22860" s="441"/>
    </row>
    <row r="22861" spans="25:27" x14ac:dyDescent="0.2">
      <c r="Y22861" s="396"/>
      <c r="Z22861" s="396"/>
      <c r="AA22861" s="441"/>
    </row>
    <row r="22862" spans="25:27" x14ac:dyDescent="0.2">
      <c r="Y22862" s="396"/>
      <c r="Z22862" s="396"/>
      <c r="AA22862" s="441"/>
    </row>
    <row r="22863" spans="25:27" x14ac:dyDescent="0.2">
      <c r="Y22863" s="396"/>
      <c r="Z22863" s="396"/>
      <c r="AA22863" s="441"/>
    </row>
    <row r="22864" spans="25:27" x14ac:dyDescent="0.2">
      <c r="Y22864" s="396"/>
      <c r="Z22864" s="396"/>
      <c r="AA22864" s="441"/>
    </row>
    <row r="22865" spans="25:27" x14ac:dyDescent="0.2">
      <c r="Y22865" s="396"/>
      <c r="Z22865" s="396"/>
      <c r="AA22865" s="441"/>
    </row>
    <row r="22866" spans="25:27" x14ac:dyDescent="0.2">
      <c r="Y22866" s="396"/>
      <c r="Z22866" s="396"/>
      <c r="AA22866" s="441"/>
    </row>
    <row r="22867" spans="25:27" x14ac:dyDescent="0.2">
      <c r="Y22867" s="396"/>
      <c r="Z22867" s="396"/>
      <c r="AA22867" s="441"/>
    </row>
    <row r="22868" spans="25:27" x14ac:dyDescent="0.2">
      <c r="Y22868" s="396"/>
      <c r="Z22868" s="396"/>
      <c r="AA22868" s="441"/>
    </row>
    <row r="22869" spans="25:27" x14ac:dyDescent="0.2">
      <c r="Y22869" s="396"/>
      <c r="Z22869" s="396"/>
      <c r="AA22869" s="441"/>
    </row>
    <row r="22870" spans="25:27" x14ac:dyDescent="0.2">
      <c r="Y22870" s="396"/>
      <c r="Z22870" s="396"/>
      <c r="AA22870" s="441"/>
    </row>
    <row r="22871" spans="25:27" x14ac:dyDescent="0.2">
      <c r="Y22871" s="396"/>
      <c r="Z22871" s="396"/>
      <c r="AA22871" s="441"/>
    </row>
    <row r="22872" spans="25:27" x14ac:dyDescent="0.2">
      <c r="Y22872" s="396"/>
      <c r="Z22872" s="396"/>
      <c r="AA22872" s="441"/>
    </row>
    <row r="22873" spans="25:27" x14ac:dyDescent="0.2">
      <c r="Y22873" s="396"/>
      <c r="Z22873" s="396"/>
      <c r="AA22873" s="441"/>
    </row>
    <row r="22874" spans="25:27" x14ac:dyDescent="0.2">
      <c r="Y22874" s="396"/>
      <c r="Z22874" s="396"/>
      <c r="AA22874" s="441"/>
    </row>
    <row r="22875" spans="25:27" x14ac:dyDescent="0.2">
      <c r="Y22875" s="396"/>
      <c r="Z22875" s="396"/>
      <c r="AA22875" s="441"/>
    </row>
    <row r="22876" spans="25:27" x14ac:dyDescent="0.2">
      <c r="Y22876" s="396"/>
      <c r="Z22876" s="396"/>
      <c r="AA22876" s="441"/>
    </row>
    <row r="22877" spans="25:27" x14ac:dyDescent="0.2">
      <c r="Y22877" s="396"/>
      <c r="Z22877" s="396"/>
      <c r="AA22877" s="441"/>
    </row>
    <row r="22878" spans="25:27" x14ac:dyDescent="0.2">
      <c r="Y22878" s="396"/>
      <c r="Z22878" s="396"/>
      <c r="AA22878" s="441"/>
    </row>
    <row r="22879" spans="25:27" x14ac:dyDescent="0.2">
      <c r="Y22879" s="396"/>
      <c r="Z22879" s="396"/>
      <c r="AA22879" s="441"/>
    </row>
    <row r="22880" spans="25:27" x14ac:dyDescent="0.2">
      <c r="Y22880" s="396"/>
      <c r="Z22880" s="396"/>
      <c r="AA22880" s="441"/>
    </row>
    <row r="22881" spans="25:27" x14ac:dyDescent="0.2">
      <c r="Y22881" s="396"/>
      <c r="Z22881" s="396"/>
      <c r="AA22881" s="441"/>
    </row>
    <row r="22882" spans="25:27" x14ac:dyDescent="0.2">
      <c r="Y22882" s="396"/>
      <c r="Z22882" s="396"/>
      <c r="AA22882" s="441"/>
    </row>
    <row r="22883" spans="25:27" x14ac:dyDescent="0.2">
      <c r="Y22883" s="396"/>
      <c r="Z22883" s="396"/>
      <c r="AA22883" s="441"/>
    </row>
    <row r="22884" spans="25:27" x14ac:dyDescent="0.2">
      <c r="Y22884" s="396"/>
      <c r="Z22884" s="396"/>
      <c r="AA22884" s="441"/>
    </row>
    <row r="22885" spans="25:27" x14ac:dyDescent="0.2">
      <c r="Y22885" s="396"/>
      <c r="Z22885" s="396"/>
      <c r="AA22885" s="441"/>
    </row>
    <row r="22886" spans="25:27" x14ac:dyDescent="0.2">
      <c r="Y22886" s="396"/>
      <c r="Z22886" s="396"/>
      <c r="AA22886" s="441"/>
    </row>
    <row r="22887" spans="25:27" x14ac:dyDescent="0.2">
      <c r="Y22887" s="396"/>
      <c r="Z22887" s="396"/>
      <c r="AA22887" s="441"/>
    </row>
    <row r="22888" spans="25:27" x14ac:dyDescent="0.2">
      <c r="Y22888" s="396"/>
      <c r="Z22888" s="396"/>
      <c r="AA22888" s="441"/>
    </row>
    <row r="22889" spans="25:27" x14ac:dyDescent="0.2">
      <c r="Y22889" s="396"/>
      <c r="Z22889" s="396"/>
      <c r="AA22889" s="441"/>
    </row>
    <row r="22890" spans="25:27" x14ac:dyDescent="0.2">
      <c r="Y22890" s="396"/>
      <c r="Z22890" s="396"/>
      <c r="AA22890" s="441"/>
    </row>
    <row r="22891" spans="25:27" x14ac:dyDescent="0.2">
      <c r="Y22891" s="396"/>
      <c r="Z22891" s="396"/>
      <c r="AA22891" s="441"/>
    </row>
    <row r="22892" spans="25:27" x14ac:dyDescent="0.2">
      <c r="Y22892" s="396"/>
      <c r="Z22892" s="396"/>
      <c r="AA22892" s="441"/>
    </row>
    <row r="22893" spans="25:27" x14ac:dyDescent="0.2">
      <c r="Y22893" s="396"/>
      <c r="Z22893" s="396"/>
      <c r="AA22893" s="441"/>
    </row>
    <row r="22894" spans="25:27" x14ac:dyDescent="0.2">
      <c r="Y22894" s="396"/>
      <c r="Z22894" s="396"/>
      <c r="AA22894" s="441"/>
    </row>
    <row r="22895" spans="25:27" x14ac:dyDescent="0.2">
      <c r="Y22895" s="396"/>
      <c r="Z22895" s="396"/>
      <c r="AA22895" s="441"/>
    </row>
    <row r="22896" spans="25:27" x14ac:dyDescent="0.2">
      <c r="Y22896" s="396"/>
      <c r="Z22896" s="396"/>
      <c r="AA22896" s="441"/>
    </row>
    <row r="22897" spans="25:27" x14ac:dyDescent="0.2">
      <c r="Y22897" s="396"/>
      <c r="Z22897" s="396"/>
      <c r="AA22897" s="441"/>
    </row>
    <row r="22898" spans="25:27" x14ac:dyDescent="0.2">
      <c r="Y22898" s="396"/>
      <c r="Z22898" s="396"/>
      <c r="AA22898" s="441"/>
    </row>
    <row r="22899" spans="25:27" x14ac:dyDescent="0.2">
      <c r="Y22899" s="396"/>
      <c r="Z22899" s="396"/>
      <c r="AA22899" s="441"/>
    </row>
    <row r="22900" spans="25:27" x14ac:dyDescent="0.2">
      <c r="Y22900" s="396"/>
      <c r="Z22900" s="396"/>
      <c r="AA22900" s="441"/>
    </row>
    <row r="22901" spans="25:27" x14ac:dyDescent="0.2">
      <c r="Y22901" s="396"/>
      <c r="Z22901" s="396"/>
      <c r="AA22901" s="441"/>
    </row>
    <row r="22902" spans="25:27" x14ac:dyDescent="0.2">
      <c r="Y22902" s="396"/>
      <c r="Z22902" s="396"/>
      <c r="AA22902" s="441"/>
    </row>
    <row r="22903" spans="25:27" x14ac:dyDescent="0.2">
      <c r="Y22903" s="396"/>
      <c r="Z22903" s="396"/>
      <c r="AA22903" s="441"/>
    </row>
    <row r="22904" spans="25:27" x14ac:dyDescent="0.2">
      <c r="Y22904" s="396"/>
      <c r="Z22904" s="396"/>
      <c r="AA22904" s="441"/>
    </row>
    <row r="22905" spans="25:27" x14ac:dyDescent="0.2">
      <c r="Y22905" s="396"/>
      <c r="Z22905" s="396"/>
      <c r="AA22905" s="441"/>
    </row>
    <row r="22906" spans="25:27" x14ac:dyDescent="0.2">
      <c r="Y22906" s="396"/>
      <c r="Z22906" s="396"/>
      <c r="AA22906" s="441"/>
    </row>
    <row r="22907" spans="25:27" x14ac:dyDescent="0.2">
      <c r="Y22907" s="396"/>
      <c r="Z22907" s="396"/>
      <c r="AA22907" s="441"/>
    </row>
    <row r="22908" spans="25:27" x14ac:dyDescent="0.2">
      <c r="Y22908" s="396"/>
      <c r="Z22908" s="396"/>
      <c r="AA22908" s="441"/>
    </row>
    <row r="22909" spans="25:27" x14ac:dyDescent="0.2">
      <c r="Y22909" s="396"/>
      <c r="Z22909" s="396"/>
      <c r="AA22909" s="441"/>
    </row>
    <row r="22910" spans="25:27" x14ac:dyDescent="0.2">
      <c r="Y22910" s="396"/>
      <c r="Z22910" s="396"/>
      <c r="AA22910" s="441"/>
    </row>
    <row r="22911" spans="25:27" x14ac:dyDescent="0.2">
      <c r="Y22911" s="396"/>
      <c r="Z22911" s="396"/>
      <c r="AA22911" s="441"/>
    </row>
    <row r="22912" spans="25:27" x14ac:dyDescent="0.2">
      <c r="Y22912" s="396"/>
      <c r="Z22912" s="396"/>
      <c r="AA22912" s="441"/>
    </row>
    <row r="22913" spans="25:27" x14ac:dyDescent="0.2">
      <c r="Y22913" s="396"/>
      <c r="Z22913" s="396"/>
      <c r="AA22913" s="441"/>
    </row>
    <row r="22914" spans="25:27" x14ac:dyDescent="0.2">
      <c r="Y22914" s="396"/>
      <c r="Z22914" s="396"/>
      <c r="AA22914" s="441"/>
    </row>
    <row r="22915" spans="25:27" x14ac:dyDescent="0.2">
      <c r="Y22915" s="396"/>
      <c r="Z22915" s="396"/>
      <c r="AA22915" s="441"/>
    </row>
    <row r="22916" spans="25:27" x14ac:dyDescent="0.2">
      <c r="Y22916" s="396"/>
      <c r="Z22916" s="396"/>
      <c r="AA22916" s="441"/>
    </row>
    <row r="22917" spans="25:27" x14ac:dyDescent="0.2">
      <c r="Y22917" s="396"/>
      <c r="Z22917" s="396"/>
      <c r="AA22917" s="441"/>
    </row>
    <row r="22918" spans="25:27" x14ac:dyDescent="0.2">
      <c r="Y22918" s="396"/>
      <c r="Z22918" s="396"/>
      <c r="AA22918" s="441"/>
    </row>
    <row r="22919" spans="25:27" x14ac:dyDescent="0.2">
      <c r="Y22919" s="396"/>
      <c r="Z22919" s="396"/>
      <c r="AA22919" s="441"/>
    </row>
    <row r="22920" spans="25:27" x14ac:dyDescent="0.2">
      <c r="Y22920" s="396"/>
      <c r="Z22920" s="396"/>
      <c r="AA22920" s="441"/>
    </row>
    <row r="22921" spans="25:27" x14ac:dyDescent="0.2">
      <c r="Y22921" s="396"/>
      <c r="Z22921" s="396"/>
      <c r="AA22921" s="441"/>
    </row>
    <row r="22922" spans="25:27" x14ac:dyDescent="0.2">
      <c r="Y22922" s="396"/>
      <c r="Z22922" s="396"/>
      <c r="AA22922" s="441"/>
    </row>
    <row r="22923" spans="25:27" x14ac:dyDescent="0.2">
      <c r="Y22923" s="396"/>
      <c r="Z22923" s="396"/>
      <c r="AA22923" s="441"/>
    </row>
    <row r="22924" spans="25:27" x14ac:dyDescent="0.2">
      <c r="Y22924" s="396"/>
      <c r="Z22924" s="396"/>
      <c r="AA22924" s="441"/>
    </row>
    <row r="22925" spans="25:27" x14ac:dyDescent="0.2">
      <c r="Y22925" s="396"/>
      <c r="Z22925" s="396"/>
      <c r="AA22925" s="441"/>
    </row>
    <row r="22926" spans="25:27" x14ac:dyDescent="0.2">
      <c r="Y22926" s="396"/>
      <c r="Z22926" s="396"/>
      <c r="AA22926" s="441"/>
    </row>
    <row r="22927" spans="25:27" x14ac:dyDescent="0.2">
      <c r="Y22927" s="396"/>
      <c r="Z22927" s="396"/>
      <c r="AA22927" s="441"/>
    </row>
    <row r="22928" spans="25:27" x14ac:dyDescent="0.2">
      <c r="Y22928" s="396"/>
      <c r="Z22928" s="396"/>
      <c r="AA22928" s="441"/>
    </row>
    <row r="22929" spans="25:27" x14ac:dyDescent="0.2">
      <c r="Y22929" s="396"/>
      <c r="Z22929" s="396"/>
      <c r="AA22929" s="441"/>
    </row>
    <row r="22930" spans="25:27" x14ac:dyDescent="0.2">
      <c r="Y22930" s="396"/>
      <c r="Z22930" s="396"/>
      <c r="AA22930" s="441"/>
    </row>
    <row r="22931" spans="25:27" x14ac:dyDescent="0.2">
      <c r="Y22931" s="396"/>
      <c r="Z22931" s="396"/>
      <c r="AA22931" s="441"/>
    </row>
    <row r="22932" spans="25:27" x14ac:dyDescent="0.2">
      <c r="Y22932" s="396"/>
      <c r="Z22932" s="396"/>
      <c r="AA22932" s="441"/>
    </row>
    <row r="22933" spans="25:27" x14ac:dyDescent="0.2">
      <c r="Y22933" s="396"/>
      <c r="Z22933" s="396"/>
      <c r="AA22933" s="441"/>
    </row>
    <row r="22934" spans="25:27" x14ac:dyDescent="0.2">
      <c r="Y22934" s="396"/>
      <c r="Z22934" s="396"/>
      <c r="AA22934" s="441"/>
    </row>
    <row r="22935" spans="25:27" x14ac:dyDescent="0.2">
      <c r="Y22935" s="396"/>
      <c r="Z22935" s="396"/>
      <c r="AA22935" s="441"/>
    </row>
    <row r="22936" spans="25:27" x14ac:dyDescent="0.2">
      <c r="Y22936" s="396"/>
      <c r="Z22936" s="396"/>
      <c r="AA22936" s="441"/>
    </row>
    <row r="22937" spans="25:27" x14ac:dyDescent="0.2">
      <c r="Y22937" s="396"/>
      <c r="Z22937" s="396"/>
      <c r="AA22937" s="441"/>
    </row>
    <row r="22938" spans="25:27" x14ac:dyDescent="0.2">
      <c r="Y22938" s="396"/>
      <c r="Z22938" s="396"/>
      <c r="AA22938" s="441"/>
    </row>
    <row r="22939" spans="25:27" x14ac:dyDescent="0.2">
      <c r="Y22939" s="396"/>
      <c r="Z22939" s="396"/>
      <c r="AA22939" s="441"/>
    </row>
    <row r="22940" spans="25:27" x14ac:dyDescent="0.2">
      <c r="Y22940" s="396"/>
      <c r="Z22940" s="396"/>
      <c r="AA22940" s="441"/>
    </row>
    <row r="22941" spans="25:27" x14ac:dyDescent="0.2">
      <c r="Y22941" s="396"/>
      <c r="Z22941" s="396"/>
      <c r="AA22941" s="441"/>
    </row>
    <row r="22942" spans="25:27" x14ac:dyDescent="0.2">
      <c r="Y22942" s="396"/>
      <c r="Z22942" s="396"/>
      <c r="AA22942" s="441"/>
    </row>
    <row r="22943" spans="25:27" x14ac:dyDescent="0.2">
      <c r="Y22943" s="396"/>
      <c r="Z22943" s="396"/>
      <c r="AA22943" s="441"/>
    </row>
    <row r="22944" spans="25:27" x14ac:dyDescent="0.2">
      <c r="Y22944" s="396"/>
      <c r="Z22944" s="396"/>
      <c r="AA22944" s="441"/>
    </row>
    <row r="22945" spans="25:27" x14ac:dyDescent="0.2">
      <c r="Y22945" s="396"/>
      <c r="Z22945" s="396"/>
      <c r="AA22945" s="441"/>
    </row>
    <row r="22946" spans="25:27" x14ac:dyDescent="0.2">
      <c r="Y22946" s="396"/>
      <c r="Z22946" s="396"/>
      <c r="AA22946" s="441"/>
    </row>
    <row r="22947" spans="25:27" x14ac:dyDescent="0.2">
      <c r="Y22947" s="396"/>
      <c r="Z22947" s="396"/>
      <c r="AA22947" s="441"/>
    </row>
    <row r="22948" spans="25:27" x14ac:dyDescent="0.2">
      <c r="Y22948" s="396"/>
      <c r="Z22948" s="396"/>
      <c r="AA22948" s="441"/>
    </row>
    <row r="22949" spans="25:27" x14ac:dyDescent="0.2">
      <c r="Y22949" s="396"/>
      <c r="Z22949" s="396"/>
      <c r="AA22949" s="441"/>
    </row>
    <row r="22950" spans="25:27" x14ac:dyDescent="0.2">
      <c r="Y22950" s="396"/>
      <c r="Z22950" s="396"/>
      <c r="AA22950" s="441"/>
    </row>
    <row r="22951" spans="25:27" x14ac:dyDescent="0.2">
      <c r="Y22951" s="396"/>
      <c r="Z22951" s="396"/>
      <c r="AA22951" s="441"/>
    </row>
    <row r="22952" spans="25:27" x14ac:dyDescent="0.2">
      <c r="Y22952" s="396"/>
      <c r="Z22952" s="396"/>
      <c r="AA22952" s="441"/>
    </row>
    <row r="22953" spans="25:27" x14ac:dyDescent="0.2">
      <c r="Y22953" s="396"/>
      <c r="Z22953" s="396"/>
      <c r="AA22953" s="441"/>
    </row>
    <row r="22954" spans="25:27" x14ac:dyDescent="0.2">
      <c r="Y22954" s="396"/>
      <c r="Z22954" s="396"/>
      <c r="AA22954" s="441"/>
    </row>
    <row r="22955" spans="25:27" x14ac:dyDescent="0.2">
      <c r="Y22955" s="396"/>
      <c r="Z22955" s="396"/>
      <c r="AA22955" s="441"/>
    </row>
    <row r="22956" spans="25:27" x14ac:dyDescent="0.2">
      <c r="Y22956" s="396"/>
      <c r="Z22956" s="396"/>
      <c r="AA22956" s="441"/>
    </row>
    <row r="22957" spans="25:27" x14ac:dyDescent="0.2">
      <c r="Y22957" s="396"/>
      <c r="Z22957" s="396"/>
      <c r="AA22957" s="441"/>
    </row>
    <row r="22958" spans="25:27" x14ac:dyDescent="0.2">
      <c r="Y22958" s="396"/>
      <c r="Z22958" s="396"/>
      <c r="AA22958" s="441"/>
    </row>
    <row r="22959" spans="25:27" x14ac:dyDescent="0.2">
      <c r="Y22959" s="396"/>
      <c r="Z22959" s="396"/>
      <c r="AA22959" s="441"/>
    </row>
    <row r="22960" spans="25:27" x14ac:dyDescent="0.2">
      <c r="Y22960" s="396"/>
      <c r="Z22960" s="396"/>
      <c r="AA22960" s="441"/>
    </row>
    <row r="22961" spans="25:27" x14ac:dyDescent="0.2">
      <c r="Y22961" s="396"/>
      <c r="Z22961" s="396"/>
      <c r="AA22961" s="441"/>
    </row>
    <row r="22962" spans="25:27" x14ac:dyDescent="0.2">
      <c r="Y22962" s="396"/>
      <c r="Z22962" s="396"/>
      <c r="AA22962" s="441"/>
    </row>
    <row r="22963" spans="25:27" x14ac:dyDescent="0.2">
      <c r="Y22963" s="396"/>
      <c r="Z22963" s="396"/>
      <c r="AA22963" s="441"/>
    </row>
    <row r="22964" spans="25:27" x14ac:dyDescent="0.2">
      <c r="Y22964" s="396"/>
      <c r="Z22964" s="396"/>
      <c r="AA22964" s="441"/>
    </row>
    <row r="22965" spans="25:27" x14ac:dyDescent="0.2">
      <c r="Y22965" s="396"/>
      <c r="Z22965" s="396"/>
      <c r="AA22965" s="441"/>
    </row>
    <row r="22966" spans="25:27" x14ac:dyDescent="0.2">
      <c r="Y22966" s="396"/>
      <c r="Z22966" s="396"/>
      <c r="AA22966" s="441"/>
    </row>
    <row r="22967" spans="25:27" x14ac:dyDescent="0.2">
      <c r="Y22967" s="396"/>
      <c r="Z22967" s="396"/>
      <c r="AA22967" s="441"/>
    </row>
    <row r="22968" spans="25:27" x14ac:dyDescent="0.2">
      <c r="Y22968" s="396"/>
      <c r="Z22968" s="396"/>
      <c r="AA22968" s="441"/>
    </row>
    <row r="22969" spans="25:27" x14ac:dyDescent="0.2">
      <c r="Y22969" s="396"/>
      <c r="Z22969" s="396"/>
      <c r="AA22969" s="441"/>
    </row>
    <row r="22970" spans="25:27" x14ac:dyDescent="0.2">
      <c r="Y22970" s="396"/>
      <c r="Z22970" s="396"/>
      <c r="AA22970" s="441"/>
    </row>
    <row r="22971" spans="25:27" x14ac:dyDescent="0.2">
      <c r="Y22971" s="396"/>
      <c r="Z22971" s="396"/>
      <c r="AA22971" s="441"/>
    </row>
    <row r="22972" spans="25:27" x14ac:dyDescent="0.2">
      <c r="Y22972" s="396"/>
      <c r="Z22972" s="396"/>
      <c r="AA22972" s="441"/>
    </row>
    <row r="22973" spans="25:27" x14ac:dyDescent="0.2">
      <c r="Y22973" s="396"/>
      <c r="Z22973" s="396"/>
      <c r="AA22973" s="441"/>
    </row>
    <row r="22974" spans="25:27" x14ac:dyDescent="0.2">
      <c r="Y22974" s="396"/>
      <c r="Z22974" s="396"/>
      <c r="AA22974" s="441"/>
    </row>
    <row r="22975" spans="25:27" x14ac:dyDescent="0.2">
      <c r="Y22975" s="396"/>
      <c r="Z22975" s="396"/>
      <c r="AA22975" s="441"/>
    </row>
    <row r="22976" spans="25:27" x14ac:dyDescent="0.2">
      <c r="Y22976" s="396"/>
      <c r="Z22976" s="396"/>
      <c r="AA22976" s="441"/>
    </row>
    <row r="22977" spans="25:27" x14ac:dyDescent="0.2">
      <c r="Y22977" s="396"/>
      <c r="Z22977" s="396"/>
      <c r="AA22977" s="441"/>
    </row>
    <row r="22978" spans="25:27" x14ac:dyDescent="0.2">
      <c r="Y22978" s="396"/>
      <c r="Z22978" s="396"/>
      <c r="AA22978" s="441"/>
    </row>
    <row r="22979" spans="25:27" x14ac:dyDescent="0.2">
      <c r="Y22979" s="396"/>
      <c r="Z22979" s="396"/>
      <c r="AA22979" s="441"/>
    </row>
    <row r="22980" spans="25:27" x14ac:dyDescent="0.2">
      <c r="Y22980" s="396"/>
      <c r="Z22980" s="396"/>
      <c r="AA22980" s="441"/>
    </row>
    <row r="22981" spans="25:27" x14ac:dyDescent="0.2">
      <c r="Y22981" s="396"/>
      <c r="Z22981" s="396"/>
      <c r="AA22981" s="441"/>
    </row>
    <row r="22982" spans="25:27" x14ac:dyDescent="0.2">
      <c r="Y22982" s="396"/>
      <c r="Z22982" s="396"/>
      <c r="AA22982" s="441"/>
    </row>
    <row r="22983" spans="25:27" x14ac:dyDescent="0.2">
      <c r="Y22983" s="396"/>
      <c r="Z22983" s="396"/>
      <c r="AA22983" s="441"/>
    </row>
    <row r="22984" spans="25:27" x14ac:dyDescent="0.2">
      <c r="Y22984" s="396"/>
      <c r="Z22984" s="396"/>
      <c r="AA22984" s="441"/>
    </row>
    <row r="22985" spans="25:27" x14ac:dyDescent="0.2">
      <c r="Y22985" s="396"/>
      <c r="Z22985" s="396"/>
      <c r="AA22985" s="441"/>
    </row>
    <row r="22986" spans="25:27" x14ac:dyDescent="0.2">
      <c r="Y22986" s="396"/>
      <c r="Z22986" s="396"/>
      <c r="AA22986" s="441"/>
    </row>
    <row r="22987" spans="25:27" x14ac:dyDescent="0.2">
      <c r="Y22987" s="396"/>
      <c r="Z22987" s="396"/>
      <c r="AA22987" s="441"/>
    </row>
    <row r="22988" spans="25:27" x14ac:dyDescent="0.2">
      <c r="Y22988" s="396"/>
      <c r="Z22988" s="396"/>
      <c r="AA22988" s="441"/>
    </row>
    <row r="22989" spans="25:27" x14ac:dyDescent="0.2">
      <c r="Y22989" s="396"/>
      <c r="Z22989" s="396"/>
      <c r="AA22989" s="441"/>
    </row>
    <row r="22990" spans="25:27" x14ac:dyDescent="0.2">
      <c r="Y22990" s="396"/>
      <c r="Z22990" s="396"/>
      <c r="AA22990" s="441"/>
    </row>
    <row r="22991" spans="25:27" x14ac:dyDescent="0.2">
      <c r="Y22991" s="396"/>
      <c r="Z22991" s="396"/>
      <c r="AA22991" s="441"/>
    </row>
    <row r="22992" spans="25:27" x14ac:dyDescent="0.2">
      <c r="Y22992" s="396"/>
      <c r="Z22992" s="396"/>
      <c r="AA22992" s="441"/>
    </row>
    <row r="22993" spans="25:27" x14ac:dyDescent="0.2">
      <c r="Y22993" s="396"/>
      <c r="Z22993" s="396"/>
      <c r="AA22993" s="441"/>
    </row>
    <row r="22994" spans="25:27" x14ac:dyDescent="0.2">
      <c r="Y22994" s="396"/>
      <c r="Z22994" s="396"/>
      <c r="AA22994" s="441"/>
    </row>
    <row r="22995" spans="25:27" x14ac:dyDescent="0.2">
      <c r="Y22995" s="396"/>
      <c r="Z22995" s="396"/>
      <c r="AA22995" s="441"/>
    </row>
    <row r="22996" spans="25:27" x14ac:dyDescent="0.2">
      <c r="Y22996" s="396"/>
      <c r="Z22996" s="396"/>
      <c r="AA22996" s="441"/>
    </row>
    <row r="22997" spans="25:27" x14ac:dyDescent="0.2">
      <c r="Y22997" s="396"/>
      <c r="Z22997" s="396"/>
      <c r="AA22997" s="441"/>
    </row>
    <row r="22998" spans="25:27" x14ac:dyDescent="0.2">
      <c r="Y22998" s="396"/>
      <c r="Z22998" s="396"/>
      <c r="AA22998" s="441"/>
    </row>
    <row r="22999" spans="25:27" x14ac:dyDescent="0.2">
      <c r="Y22999" s="396"/>
      <c r="Z22999" s="396"/>
      <c r="AA22999" s="441"/>
    </row>
    <row r="23000" spans="25:27" x14ac:dyDescent="0.2">
      <c r="Y23000" s="396"/>
      <c r="Z23000" s="396"/>
      <c r="AA23000" s="441"/>
    </row>
    <row r="23001" spans="25:27" x14ac:dyDescent="0.2">
      <c r="Y23001" s="396"/>
      <c r="Z23001" s="396"/>
      <c r="AA23001" s="441"/>
    </row>
    <row r="23002" spans="25:27" x14ac:dyDescent="0.2">
      <c r="Y23002" s="396"/>
      <c r="Z23002" s="396"/>
      <c r="AA23002" s="441"/>
    </row>
    <row r="23003" spans="25:27" x14ac:dyDescent="0.2">
      <c r="Y23003" s="396"/>
      <c r="Z23003" s="396"/>
      <c r="AA23003" s="441"/>
    </row>
    <row r="23004" spans="25:27" x14ac:dyDescent="0.2">
      <c r="Y23004" s="396"/>
      <c r="Z23004" s="396"/>
      <c r="AA23004" s="441"/>
    </row>
    <row r="23005" spans="25:27" x14ac:dyDescent="0.2">
      <c r="Y23005" s="396"/>
      <c r="Z23005" s="396"/>
      <c r="AA23005" s="441"/>
    </row>
    <row r="23006" spans="25:27" x14ac:dyDescent="0.2">
      <c r="Y23006" s="396"/>
      <c r="Z23006" s="396"/>
      <c r="AA23006" s="441"/>
    </row>
    <row r="23007" spans="25:27" x14ac:dyDescent="0.2">
      <c r="Y23007" s="396"/>
      <c r="Z23007" s="396"/>
      <c r="AA23007" s="441"/>
    </row>
    <row r="23008" spans="25:27" x14ac:dyDescent="0.2">
      <c r="Y23008" s="396"/>
      <c r="Z23008" s="396"/>
      <c r="AA23008" s="441"/>
    </row>
    <row r="23009" spans="25:27" x14ac:dyDescent="0.2">
      <c r="Y23009" s="396"/>
      <c r="Z23009" s="396"/>
      <c r="AA23009" s="441"/>
    </row>
    <row r="23010" spans="25:27" x14ac:dyDescent="0.2">
      <c r="Y23010" s="396"/>
      <c r="Z23010" s="396"/>
      <c r="AA23010" s="441"/>
    </row>
    <row r="23011" spans="25:27" x14ac:dyDescent="0.2">
      <c r="Y23011" s="396"/>
      <c r="Z23011" s="396"/>
      <c r="AA23011" s="441"/>
    </row>
    <row r="23012" spans="25:27" x14ac:dyDescent="0.2">
      <c r="Y23012" s="396"/>
      <c r="Z23012" s="396"/>
      <c r="AA23012" s="441"/>
    </row>
    <row r="23013" spans="25:27" x14ac:dyDescent="0.2">
      <c r="Y23013" s="396"/>
      <c r="Z23013" s="396"/>
      <c r="AA23013" s="441"/>
    </row>
    <row r="23014" spans="25:27" x14ac:dyDescent="0.2">
      <c r="Y23014" s="396"/>
      <c r="Z23014" s="396"/>
      <c r="AA23014" s="441"/>
    </row>
    <row r="23015" spans="25:27" x14ac:dyDescent="0.2">
      <c r="Y23015" s="396"/>
      <c r="Z23015" s="396"/>
      <c r="AA23015" s="441"/>
    </row>
    <row r="23016" spans="25:27" x14ac:dyDescent="0.2">
      <c r="Y23016" s="396"/>
      <c r="Z23016" s="396"/>
      <c r="AA23016" s="441"/>
    </row>
    <row r="23017" spans="25:27" x14ac:dyDescent="0.2">
      <c r="Y23017" s="396"/>
      <c r="Z23017" s="396"/>
      <c r="AA23017" s="441"/>
    </row>
    <row r="23018" spans="25:27" x14ac:dyDescent="0.2">
      <c r="Y23018" s="396"/>
      <c r="Z23018" s="396"/>
      <c r="AA23018" s="441"/>
    </row>
    <row r="23019" spans="25:27" x14ac:dyDescent="0.2">
      <c r="Y23019" s="396"/>
      <c r="Z23019" s="396"/>
      <c r="AA23019" s="441"/>
    </row>
    <row r="23020" spans="25:27" x14ac:dyDescent="0.2">
      <c r="Y23020" s="396"/>
      <c r="Z23020" s="396"/>
      <c r="AA23020" s="441"/>
    </row>
    <row r="23021" spans="25:27" x14ac:dyDescent="0.2">
      <c r="Y23021" s="396"/>
      <c r="Z23021" s="396"/>
      <c r="AA23021" s="441"/>
    </row>
    <row r="23022" spans="25:27" x14ac:dyDescent="0.2">
      <c r="Y23022" s="396"/>
      <c r="Z23022" s="396"/>
      <c r="AA23022" s="441"/>
    </row>
    <row r="23023" spans="25:27" x14ac:dyDescent="0.2">
      <c r="Y23023" s="396"/>
      <c r="Z23023" s="396"/>
      <c r="AA23023" s="441"/>
    </row>
    <row r="23024" spans="25:27" x14ac:dyDescent="0.2">
      <c r="Y23024" s="396"/>
      <c r="Z23024" s="396"/>
      <c r="AA23024" s="441"/>
    </row>
    <row r="23025" spans="25:27" x14ac:dyDescent="0.2">
      <c r="Y23025" s="396"/>
      <c r="Z23025" s="396"/>
      <c r="AA23025" s="441"/>
    </row>
    <row r="23026" spans="25:27" x14ac:dyDescent="0.2">
      <c r="Y23026" s="396"/>
      <c r="Z23026" s="396"/>
      <c r="AA23026" s="441"/>
    </row>
    <row r="23027" spans="25:27" x14ac:dyDescent="0.2">
      <c r="Y23027" s="396"/>
      <c r="Z23027" s="396"/>
      <c r="AA23027" s="441"/>
    </row>
    <row r="23028" spans="25:27" x14ac:dyDescent="0.2">
      <c r="Y23028" s="396"/>
      <c r="Z23028" s="396"/>
      <c r="AA23028" s="441"/>
    </row>
    <row r="23029" spans="25:27" x14ac:dyDescent="0.2">
      <c r="Y23029" s="396"/>
      <c r="Z23029" s="396"/>
      <c r="AA23029" s="441"/>
    </row>
    <row r="23030" spans="25:27" x14ac:dyDescent="0.2">
      <c r="Y23030" s="396"/>
      <c r="Z23030" s="396"/>
      <c r="AA23030" s="441"/>
    </row>
    <row r="23031" spans="25:27" x14ac:dyDescent="0.2">
      <c r="Y23031" s="396"/>
      <c r="Z23031" s="396"/>
      <c r="AA23031" s="441"/>
    </row>
    <row r="23032" spans="25:27" x14ac:dyDescent="0.2">
      <c r="Y23032" s="396"/>
      <c r="Z23032" s="396"/>
      <c r="AA23032" s="441"/>
    </row>
    <row r="23033" spans="25:27" x14ac:dyDescent="0.2">
      <c r="Y23033" s="396"/>
      <c r="Z23033" s="396"/>
      <c r="AA23033" s="441"/>
    </row>
    <row r="23034" spans="25:27" x14ac:dyDescent="0.2">
      <c r="Y23034" s="396"/>
      <c r="Z23034" s="396"/>
      <c r="AA23034" s="441"/>
    </row>
    <row r="23035" spans="25:27" x14ac:dyDescent="0.2">
      <c r="Y23035" s="396"/>
      <c r="Z23035" s="396"/>
      <c r="AA23035" s="441"/>
    </row>
    <row r="23036" spans="25:27" x14ac:dyDescent="0.2">
      <c r="Y23036" s="396"/>
      <c r="Z23036" s="396"/>
      <c r="AA23036" s="441"/>
    </row>
    <row r="23037" spans="25:27" x14ac:dyDescent="0.2">
      <c r="Y23037" s="396"/>
      <c r="Z23037" s="396"/>
      <c r="AA23037" s="441"/>
    </row>
    <row r="23038" spans="25:27" x14ac:dyDescent="0.2">
      <c r="Y23038" s="396"/>
      <c r="Z23038" s="396"/>
      <c r="AA23038" s="441"/>
    </row>
    <row r="23039" spans="25:27" x14ac:dyDescent="0.2">
      <c r="Y23039" s="396"/>
      <c r="Z23039" s="396"/>
      <c r="AA23039" s="441"/>
    </row>
    <row r="23040" spans="25:27" x14ac:dyDescent="0.2">
      <c r="Y23040" s="396"/>
      <c r="Z23040" s="396"/>
      <c r="AA23040" s="441"/>
    </row>
    <row r="23041" spans="25:27" x14ac:dyDescent="0.2">
      <c r="Y23041" s="396"/>
      <c r="Z23041" s="396"/>
      <c r="AA23041" s="441"/>
    </row>
    <row r="23042" spans="25:27" x14ac:dyDescent="0.2">
      <c r="Y23042" s="396"/>
      <c r="Z23042" s="396"/>
      <c r="AA23042" s="441"/>
    </row>
    <row r="23043" spans="25:27" x14ac:dyDescent="0.2">
      <c r="Y23043" s="396"/>
      <c r="Z23043" s="396"/>
      <c r="AA23043" s="441"/>
    </row>
    <row r="23044" spans="25:27" x14ac:dyDescent="0.2">
      <c r="Y23044" s="396"/>
      <c r="Z23044" s="396"/>
      <c r="AA23044" s="441"/>
    </row>
    <row r="23045" spans="25:27" x14ac:dyDescent="0.2">
      <c r="Y23045" s="396"/>
      <c r="Z23045" s="396"/>
      <c r="AA23045" s="441"/>
    </row>
    <row r="23046" spans="25:27" x14ac:dyDescent="0.2">
      <c r="Y23046" s="396"/>
      <c r="Z23046" s="396"/>
      <c r="AA23046" s="441"/>
    </row>
    <row r="23047" spans="25:27" x14ac:dyDescent="0.2">
      <c r="Y23047" s="396"/>
      <c r="Z23047" s="396"/>
      <c r="AA23047" s="441"/>
    </row>
    <row r="23048" spans="25:27" x14ac:dyDescent="0.2">
      <c r="Y23048" s="396"/>
      <c r="Z23048" s="396"/>
      <c r="AA23048" s="441"/>
    </row>
    <row r="23049" spans="25:27" x14ac:dyDescent="0.2">
      <c r="Y23049" s="396"/>
      <c r="Z23049" s="396"/>
      <c r="AA23049" s="441"/>
    </row>
    <row r="23050" spans="25:27" x14ac:dyDescent="0.2">
      <c r="Y23050" s="396"/>
      <c r="Z23050" s="396"/>
      <c r="AA23050" s="441"/>
    </row>
    <row r="23051" spans="25:27" x14ac:dyDescent="0.2">
      <c r="Y23051" s="396"/>
      <c r="Z23051" s="396"/>
      <c r="AA23051" s="441"/>
    </row>
    <row r="23052" spans="25:27" x14ac:dyDescent="0.2">
      <c r="Y23052" s="396"/>
      <c r="Z23052" s="396"/>
      <c r="AA23052" s="441"/>
    </row>
    <row r="23053" spans="25:27" x14ac:dyDescent="0.2">
      <c r="Y23053" s="396"/>
      <c r="Z23053" s="396"/>
      <c r="AA23053" s="441"/>
    </row>
    <row r="23054" spans="25:27" x14ac:dyDescent="0.2">
      <c r="Y23054" s="396"/>
      <c r="Z23054" s="396"/>
      <c r="AA23054" s="441"/>
    </row>
    <row r="23055" spans="25:27" x14ac:dyDescent="0.2">
      <c r="Y23055" s="396"/>
      <c r="Z23055" s="396"/>
      <c r="AA23055" s="441"/>
    </row>
    <row r="23056" spans="25:27" x14ac:dyDescent="0.2">
      <c r="Y23056" s="396"/>
      <c r="Z23056" s="396"/>
      <c r="AA23056" s="441"/>
    </row>
    <row r="23057" spans="25:27" x14ac:dyDescent="0.2">
      <c r="Y23057" s="396"/>
      <c r="Z23057" s="396"/>
      <c r="AA23057" s="441"/>
    </row>
    <row r="23058" spans="25:27" x14ac:dyDescent="0.2">
      <c r="Y23058" s="396"/>
      <c r="Z23058" s="396"/>
      <c r="AA23058" s="441"/>
    </row>
    <row r="23059" spans="25:27" x14ac:dyDescent="0.2">
      <c r="Y23059" s="396"/>
      <c r="Z23059" s="396"/>
      <c r="AA23059" s="441"/>
    </row>
    <row r="23060" spans="25:27" x14ac:dyDescent="0.2">
      <c r="Y23060" s="396"/>
      <c r="Z23060" s="396"/>
      <c r="AA23060" s="441"/>
    </row>
    <row r="23061" spans="25:27" x14ac:dyDescent="0.2">
      <c r="Y23061" s="396"/>
      <c r="Z23061" s="396"/>
      <c r="AA23061" s="441"/>
    </row>
    <row r="23062" spans="25:27" x14ac:dyDescent="0.2">
      <c r="Y23062" s="396"/>
      <c r="Z23062" s="396"/>
      <c r="AA23062" s="441"/>
    </row>
    <row r="23063" spans="25:27" x14ac:dyDescent="0.2">
      <c r="Y23063" s="396"/>
      <c r="Z23063" s="396"/>
      <c r="AA23063" s="441"/>
    </row>
    <row r="23064" spans="25:27" x14ac:dyDescent="0.2">
      <c r="Y23064" s="396"/>
      <c r="Z23064" s="396"/>
      <c r="AA23064" s="441"/>
    </row>
    <row r="23065" spans="25:27" x14ac:dyDescent="0.2">
      <c r="Y23065" s="396"/>
      <c r="Z23065" s="396"/>
      <c r="AA23065" s="441"/>
    </row>
    <row r="23066" spans="25:27" x14ac:dyDescent="0.2">
      <c r="Y23066" s="396"/>
      <c r="Z23066" s="396"/>
      <c r="AA23066" s="441"/>
    </row>
    <row r="23067" spans="25:27" x14ac:dyDescent="0.2">
      <c r="Y23067" s="396"/>
      <c r="Z23067" s="396"/>
      <c r="AA23067" s="441"/>
    </row>
    <row r="23068" spans="25:27" x14ac:dyDescent="0.2">
      <c r="Y23068" s="396"/>
      <c r="Z23068" s="396"/>
      <c r="AA23068" s="441"/>
    </row>
    <row r="23069" spans="25:27" x14ac:dyDescent="0.2">
      <c r="Y23069" s="396"/>
      <c r="Z23069" s="396"/>
      <c r="AA23069" s="441"/>
    </row>
    <row r="23070" spans="25:27" x14ac:dyDescent="0.2">
      <c r="Y23070" s="396"/>
      <c r="Z23070" s="396"/>
      <c r="AA23070" s="441"/>
    </row>
    <row r="23071" spans="25:27" x14ac:dyDescent="0.2">
      <c r="Y23071" s="396"/>
      <c r="Z23071" s="396"/>
      <c r="AA23071" s="441"/>
    </row>
    <row r="23072" spans="25:27" x14ac:dyDescent="0.2">
      <c r="Y23072" s="396"/>
      <c r="Z23072" s="396"/>
      <c r="AA23072" s="441"/>
    </row>
    <row r="23073" spans="25:27" x14ac:dyDescent="0.2">
      <c r="Y23073" s="396"/>
      <c r="Z23073" s="396"/>
      <c r="AA23073" s="441"/>
    </row>
    <row r="23074" spans="25:27" x14ac:dyDescent="0.2">
      <c r="Y23074" s="396"/>
      <c r="Z23074" s="396"/>
      <c r="AA23074" s="441"/>
    </row>
    <row r="23075" spans="25:27" x14ac:dyDescent="0.2">
      <c r="Y23075" s="396"/>
      <c r="Z23075" s="396"/>
      <c r="AA23075" s="441"/>
    </row>
    <row r="23076" spans="25:27" x14ac:dyDescent="0.2">
      <c r="Y23076" s="396"/>
      <c r="Z23076" s="396"/>
      <c r="AA23076" s="441"/>
    </row>
    <row r="23077" spans="25:27" x14ac:dyDescent="0.2">
      <c r="Y23077" s="396"/>
      <c r="Z23077" s="396"/>
      <c r="AA23077" s="441"/>
    </row>
    <row r="23078" spans="25:27" x14ac:dyDescent="0.2">
      <c r="Y23078" s="396"/>
      <c r="Z23078" s="396"/>
      <c r="AA23078" s="441"/>
    </row>
    <row r="23079" spans="25:27" x14ac:dyDescent="0.2">
      <c r="Y23079" s="396"/>
      <c r="Z23079" s="396"/>
      <c r="AA23079" s="441"/>
    </row>
    <row r="23080" spans="25:27" x14ac:dyDescent="0.2">
      <c r="Y23080" s="396"/>
      <c r="Z23080" s="396"/>
      <c r="AA23080" s="441"/>
    </row>
    <row r="23081" spans="25:27" x14ac:dyDescent="0.2">
      <c r="Y23081" s="396"/>
      <c r="Z23081" s="396"/>
      <c r="AA23081" s="441"/>
    </row>
    <row r="23082" spans="25:27" x14ac:dyDescent="0.2">
      <c r="Y23082" s="396"/>
      <c r="Z23082" s="396"/>
      <c r="AA23082" s="441"/>
    </row>
    <row r="23083" spans="25:27" x14ac:dyDescent="0.2">
      <c r="Y23083" s="396"/>
      <c r="Z23083" s="396"/>
      <c r="AA23083" s="441"/>
    </row>
    <row r="23084" spans="25:27" x14ac:dyDescent="0.2">
      <c r="Y23084" s="396"/>
      <c r="Z23084" s="396"/>
      <c r="AA23084" s="441"/>
    </row>
    <row r="23085" spans="25:27" x14ac:dyDescent="0.2">
      <c r="Y23085" s="396"/>
      <c r="Z23085" s="396"/>
      <c r="AA23085" s="441"/>
    </row>
    <row r="23086" spans="25:27" x14ac:dyDescent="0.2">
      <c r="Y23086" s="396"/>
      <c r="Z23086" s="396"/>
      <c r="AA23086" s="441"/>
    </row>
    <row r="23087" spans="25:27" x14ac:dyDescent="0.2">
      <c r="Y23087" s="396"/>
      <c r="Z23087" s="396"/>
      <c r="AA23087" s="441"/>
    </row>
    <row r="23088" spans="25:27" x14ac:dyDescent="0.2">
      <c r="Y23088" s="396"/>
      <c r="Z23088" s="396"/>
      <c r="AA23088" s="441"/>
    </row>
    <row r="23089" spans="25:27" x14ac:dyDescent="0.2">
      <c r="Y23089" s="396"/>
      <c r="Z23089" s="396"/>
      <c r="AA23089" s="441"/>
    </row>
    <row r="23090" spans="25:27" x14ac:dyDescent="0.2">
      <c r="Y23090" s="396"/>
      <c r="Z23090" s="396"/>
      <c r="AA23090" s="441"/>
    </row>
    <row r="23091" spans="25:27" x14ac:dyDescent="0.2">
      <c r="Y23091" s="396"/>
      <c r="Z23091" s="396"/>
      <c r="AA23091" s="441"/>
    </row>
    <row r="23092" spans="25:27" x14ac:dyDescent="0.2">
      <c r="Y23092" s="396"/>
      <c r="Z23092" s="396"/>
      <c r="AA23092" s="441"/>
    </row>
    <row r="23093" spans="25:27" x14ac:dyDescent="0.2">
      <c r="Y23093" s="396"/>
      <c r="Z23093" s="396"/>
      <c r="AA23093" s="441"/>
    </row>
    <row r="23094" spans="25:27" x14ac:dyDescent="0.2">
      <c r="Y23094" s="396"/>
      <c r="Z23094" s="396"/>
      <c r="AA23094" s="441"/>
    </row>
    <row r="23095" spans="25:27" x14ac:dyDescent="0.2">
      <c r="Y23095" s="396"/>
      <c r="Z23095" s="396"/>
      <c r="AA23095" s="441"/>
    </row>
    <row r="23096" spans="25:27" x14ac:dyDescent="0.2">
      <c r="Y23096" s="396"/>
      <c r="Z23096" s="396"/>
      <c r="AA23096" s="441"/>
    </row>
    <row r="23097" spans="25:27" x14ac:dyDescent="0.2">
      <c r="Y23097" s="396"/>
      <c r="Z23097" s="396"/>
      <c r="AA23097" s="441"/>
    </row>
    <row r="23098" spans="25:27" x14ac:dyDescent="0.2">
      <c r="Y23098" s="396"/>
      <c r="Z23098" s="396"/>
      <c r="AA23098" s="441"/>
    </row>
    <row r="23099" spans="25:27" x14ac:dyDescent="0.2">
      <c r="Y23099" s="396"/>
      <c r="Z23099" s="396"/>
      <c r="AA23099" s="441"/>
    </row>
    <row r="23100" spans="25:27" x14ac:dyDescent="0.2">
      <c r="Y23100" s="396"/>
      <c r="Z23100" s="396"/>
      <c r="AA23100" s="441"/>
    </row>
    <row r="23101" spans="25:27" x14ac:dyDescent="0.2">
      <c r="Y23101" s="396"/>
      <c r="Z23101" s="396"/>
      <c r="AA23101" s="441"/>
    </row>
    <row r="23102" spans="25:27" x14ac:dyDescent="0.2">
      <c r="Y23102" s="396"/>
      <c r="Z23102" s="396"/>
      <c r="AA23102" s="441"/>
    </row>
    <row r="23103" spans="25:27" x14ac:dyDescent="0.2">
      <c r="Y23103" s="396"/>
      <c r="Z23103" s="396"/>
      <c r="AA23103" s="441"/>
    </row>
    <row r="23104" spans="25:27" x14ac:dyDescent="0.2">
      <c r="Y23104" s="396"/>
      <c r="Z23104" s="396"/>
      <c r="AA23104" s="441"/>
    </row>
    <row r="23105" spans="25:27" x14ac:dyDescent="0.2">
      <c r="Y23105" s="396"/>
      <c r="Z23105" s="396"/>
      <c r="AA23105" s="441"/>
    </row>
    <row r="23106" spans="25:27" x14ac:dyDescent="0.2">
      <c r="Y23106" s="396"/>
      <c r="Z23106" s="396"/>
      <c r="AA23106" s="441"/>
    </row>
    <row r="23107" spans="25:27" x14ac:dyDescent="0.2">
      <c r="Y23107" s="396"/>
      <c r="Z23107" s="396"/>
      <c r="AA23107" s="441"/>
    </row>
    <row r="23108" spans="25:27" x14ac:dyDescent="0.2">
      <c r="Y23108" s="396"/>
      <c r="Z23108" s="396"/>
      <c r="AA23108" s="441"/>
    </row>
    <row r="23109" spans="25:27" x14ac:dyDescent="0.2">
      <c r="Y23109" s="396"/>
      <c r="Z23109" s="396"/>
      <c r="AA23109" s="441"/>
    </row>
    <row r="23110" spans="25:27" x14ac:dyDescent="0.2">
      <c r="Y23110" s="396"/>
      <c r="Z23110" s="396"/>
      <c r="AA23110" s="441"/>
    </row>
    <row r="23111" spans="25:27" x14ac:dyDescent="0.2">
      <c r="Y23111" s="396"/>
      <c r="Z23111" s="396"/>
      <c r="AA23111" s="441"/>
    </row>
    <row r="23112" spans="25:27" x14ac:dyDescent="0.2">
      <c r="Y23112" s="396"/>
      <c r="Z23112" s="396"/>
      <c r="AA23112" s="441"/>
    </row>
    <row r="23113" spans="25:27" x14ac:dyDescent="0.2">
      <c r="Y23113" s="396"/>
      <c r="Z23113" s="396"/>
      <c r="AA23113" s="441"/>
    </row>
    <row r="23114" spans="25:27" x14ac:dyDescent="0.2">
      <c r="Y23114" s="396"/>
      <c r="Z23114" s="396"/>
      <c r="AA23114" s="441"/>
    </row>
    <row r="23115" spans="25:27" x14ac:dyDescent="0.2">
      <c r="Y23115" s="396"/>
      <c r="Z23115" s="396"/>
      <c r="AA23115" s="441"/>
    </row>
    <row r="23116" spans="25:27" x14ac:dyDescent="0.2">
      <c r="Y23116" s="396"/>
      <c r="Z23116" s="396"/>
      <c r="AA23116" s="441"/>
    </row>
    <row r="23117" spans="25:27" x14ac:dyDescent="0.2">
      <c r="Y23117" s="396"/>
      <c r="Z23117" s="396"/>
      <c r="AA23117" s="441"/>
    </row>
    <row r="23118" spans="25:27" x14ac:dyDescent="0.2">
      <c r="Y23118" s="396"/>
      <c r="Z23118" s="396"/>
      <c r="AA23118" s="441"/>
    </row>
    <row r="23119" spans="25:27" x14ac:dyDescent="0.2">
      <c r="Y23119" s="396"/>
      <c r="Z23119" s="396"/>
      <c r="AA23119" s="441"/>
    </row>
    <row r="23120" spans="25:27" x14ac:dyDescent="0.2">
      <c r="Y23120" s="396"/>
      <c r="Z23120" s="396"/>
      <c r="AA23120" s="441"/>
    </row>
    <row r="23121" spans="25:27" x14ac:dyDescent="0.2">
      <c r="Y23121" s="396"/>
      <c r="Z23121" s="396"/>
      <c r="AA23121" s="441"/>
    </row>
    <row r="23122" spans="25:27" x14ac:dyDescent="0.2">
      <c r="Y23122" s="396"/>
      <c r="Z23122" s="396"/>
      <c r="AA23122" s="441"/>
    </row>
    <row r="23123" spans="25:27" x14ac:dyDescent="0.2">
      <c r="Y23123" s="396"/>
      <c r="Z23123" s="396"/>
      <c r="AA23123" s="441"/>
    </row>
    <row r="23124" spans="25:27" x14ac:dyDescent="0.2">
      <c r="Y23124" s="396"/>
      <c r="Z23124" s="396"/>
      <c r="AA23124" s="441"/>
    </row>
    <row r="23125" spans="25:27" x14ac:dyDescent="0.2">
      <c r="Y23125" s="396"/>
      <c r="Z23125" s="396"/>
      <c r="AA23125" s="441"/>
    </row>
    <row r="23126" spans="25:27" x14ac:dyDescent="0.2">
      <c r="Y23126" s="396"/>
      <c r="Z23126" s="396"/>
      <c r="AA23126" s="441"/>
    </row>
    <row r="23127" spans="25:27" x14ac:dyDescent="0.2">
      <c r="Y23127" s="396"/>
      <c r="Z23127" s="396"/>
      <c r="AA23127" s="441"/>
    </row>
    <row r="23128" spans="25:27" x14ac:dyDescent="0.2">
      <c r="Y23128" s="396"/>
      <c r="Z23128" s="396"/>
      <c r="AA23128" s="441"/>
    </row>
    <row r="23129" spans="25:27" x14ac:dyDescent="0.2">
      <c r="Y23129" s="396"/>
      <c r="Z23129" s="396"/>
      <c r="AA23129" s="441"/>
    </row>
    <row r="23130" spans="25:27" x14ac:dyDescent="0.2">
      <c r="Y23130" s="396"/>
      <c r="Z23130" s="396"/>
      <c r="AA23130" s="441"/>
    </row>
    <row r="23131" spans="25:27" x14ac:dyDescent="0.2">
      <c r="Y23131" s="396"/>
      <c r="Z23131" s="396"/>
      <c r="AA23131" s="441"/>
    </row>
    <row r="23132" spans="25:27" x14ac:dyDescent="0.2">
      <c r="Y23132" s="396"/>
      <c r="Z23132" s="396"/>
      <c r="AA23132" s="441"/>
    </row>
    <row r="23133" spans="25:27" x14ac:dyDescent="0.2">
      <c r="Y23133" s="396"/>
      <c r="Z23133" s="396"/>
      <c r="AA23133" s="441"/>
    </row>
    <row r="23134" spans="25:27" x14ac:dyDescent="0.2">
      <c r="Y23134" s="396"/>
      <c r="Z23134" s="396"/>
      <c r="AA23134" s="441"/>
    </row>
    <row r="23135" spans="25:27" x14ac:dyDescent="0.2">
      <c r="Y23135" s="396"/>
      <c r="Z23135" s="396"/>
      <c r="AA23135" s="441"/>
    </row>
    <row r="23136" spans="25:27" x14ac:dyDescent="0.2">
      <c r="Y23136" s="396"/>
      <c r="Z23136" s="396"/>
      <c r="AA23136" s="441"/>
    </row>
    <row r="23137" spans="25:27" x14ac:dyDescent="0.2">
      <c r="Y23137" s="396"/>
      <c r="Z23137" s="396"/>
      <c r="AA23137" s="441"/>
    </row>
    <row r="23138" spans="25:27" x14ac:dyDescent="0.2">
      <c r="Y23138" s="396"/>
      <c r="Z23138" s="396"/>
      <c r="AA23138" s="441"/>
    </row>
    <row r="23139" spans="25:27" x14ac:dyDescent="0.2">
      <c r="Y23139" s="396"/>
      <c r="Z23139" s="396"/>
      <c r="AA23139" s="441"/>
    </row>
    <row r="23140" spans="25:27" x14ac:dyDescent="0.2">
      <c r="Y23140" s="396"/>
      <c r="Z23140" s="396"/>
      <c r="AA23140" s="441"/>
    </row>
    <row r="23141" spans="25:27" x14ac:dyDescent="0.2">
      <c r="Y23141" s="396"/>
      <c r="Z23141" s="396"/>
      <c r="AA23141" s="441"/>
    </row>
    <row r="23142" spans="25:27" x14ac:dyDescent="0.2">
      <c r="Y23142" s="396"/>
      <c r="Z23142" s="396"/>
      <c r="AA23142" s="441"/>
    </row>
    <row r="23143" spans="25:27" x14ac:dyDescent="0.2">
      <c r="Y23143" s="396"/>
      <c r="Z23143" s="396"/>
      <c r="AA23143" s="441"/>
    </row>
    <row r="23144" spans="25:27" x14ac:dyDescent="0.2">
      <c r="Y23144" s="396"/>
      <c r="Z23144" s="396"/>
      <c r="AA23144" s="441"/>
    </row>
    <row r="23145" spans="25:27" x14ac:dyDescent="0.2">
      <c r="Y23145" s="396"/>
      <c r="Z23145" s="396"/>
      <c r="AA23145" s="441"/>
    </row>
    <row r="23146" spans="25:27" x14ac:dyDescent="0.2">
      <c r="Y23146" s="396"/>
      <c r="Z23146" s="396"/>
      <c r="AA23146" s="441"/>
    </row>
    <row r="23147" spans="25:27" x14ac:dyDescent="0.2">
      <c r="Y23147" s="396"/>
      <c r="Z23147" s="396"/>
      <c r="AA23147" s="441"/>
    </row>
    <row r="23148" spans="25:27" x14ac:dyDescent="0.2">
      <c r="Y23148" s="396"/>
      <c r="Z23148" s="396"/>
      <c r="AA23148" s="441"/>
    </row>
    <row r="23149" spans="25:27" x14ac:dyDescent="0.2">
      <c r="Y23149" s="396"/>
      <c r="Z23149" s="396"/>
      <c r="AA23149" s="441"/>
    </row>
    <row r="23150" spans="25:27" x14ac:dyDescent="0.2">
      <c r="Y23150" s="396"/>
      <c r="Z23150" s="396"/>
      <c r="AA23150" s="441"/>
    </row>
    <row r="23151" spans="25:27" x14ac:dyDescent="0.2">
      <c r="Y23151" s="396"/>
      <c r="Z23151" s="396"/>
      <c r="AA23151" s="441"/>
    </row>
    <row r="23152" spans="25:27" x14ac:dyDescent="0.2">
      <c r="Y23152" s="396"/>
      <c r="Z23152" s="396"/>
      <c r="AA23152" s="441"/>
    </row>
    <row r="23153" spans="25:27" x14ac:dyDescent="0.2">
      <c r="Y23153" s="396"/>
      <c r="Z23153" s="396"/>
      <c r="AA23153" s="441"/>
    </row>
    <row r="23154" spans="25:27" x14ac:dyDescent="0.2">
      <c r="Y23154" s="396"/>
      <c r="Z23154" s="396"/>
      <c r="AA23154" s="441"/>
    </row>
    <row r="23155" spans="25:27" x14ac:dyDescent="0.2">
      <c r="Y23155" s="396"/>
      <c r="Z23155" s="396"/>
      <c r="AA23155" s="441"/>
    </row>
    <row r="23156" spans="25:27" x14ac:dyDescent="0.2">
      <c r="Y23156" s="396"/>
      <c r="Z23156" s="396"/>
      <c r="AA23156" s="441"/>
    </row>
    <row r="23157" spans="25:27" x14ac:dyDescent="0.2">
      <c r="Y23157" s="396"/>
      <c r="Z23157" s="396"/>
      <c r="AA23157" s="441"/>
    </row>
    <row r="23158" spans="25:27" x14ac:dyDescent="0.2">
      <c r="Y23158" s="396"/>
      <c r="Z23158" s="396"/>
      <c r="AA23158" s="441"/>
    </row>
    <row r="23159" spans="25:27" x14ac:dyDescent="0.2">
      <c r="Y23159" s="396"/>
      <c r="Z23159" s="396"/>
      <c r="AA23159" s="441"/>
    </row>
    <row r="23160" spans="25:27" x14ac:dyDescent="0.2">
      <c r="Y23160" s="396"/>
      <c r="Z23160" s="396"/>
      <c r="AA23160" s="441"/>
    </row>
    <row r="23161" spans="25:27" x14ac:dyDescent="0.2">
      <c r="Y23161" s="396"/>
      <c r="Z23161" s="396"/>
      <c r="AA23161" s="441"/>
    </row>
    <row r="23162" spans="25:27" x14ac:dyDescent="0.2">
      <c r="Y23162" s="396"/>
      <c r="Z23162" s="396"/>
      <c r="AA23162" s="441"/>
    </row>
    <row r="23163" spans="25:27" x14ac:dyDescent="0.2">
      <c r="Y23163" s="396"/>
      <c r="Z23163" s="396"/>
      <c r="AA23163" s="441"/>
    </row>
    <row r="23164" spans="25:27" x14ac:dyDescent="0.2">
      <c r="Y23164" s="396"/>
      <c r="Z23164" s="396"/>
      <c r="AA23164" s="441"/>
    </row>
    <row r="23165" spans="25:27" x14ac:dyDescent="0.2">
      <c r="Y23165" s="396"/>
      <c r="Z23165" s="396"/>
      <c r="AA23165" s="441"/>
    </row>
    <row r="23166" spans="25:27" x14ac:dyDescent="0.2">
      <c r="Y23166" s="396"/>
      <c r="Z23166" s="396"/>
      <c r="AA23166" s="441"/>
    </row>
    <row r="23167" spans="25:27" x14ac:dyDescent="0.2">
      <c r="Y23167" s="396"/>
      <c r="Z23167" s="396"/>
      <c r="AA23167" s="441"/>
    </row>
    <row r="23168" spans="25:27" x14ac:dyDescent="0.2">
      <c r="Y23168" s="396"/>
      <c r="Z23168" s="396"/>
      <c r="AA23168" s="441"/>
    </row>
    <row r="23169" spans="25:27" x14ac:dyDescent="0.2">
      <c r="Y23169" s="396"/>
      <c r="Z23169" s="396"/>
      <c r="AA23169" s="441"/>
    </row>
    <row r="23170" spans="25:27" x14ac:dyDescent="0.2">
      <c r="Y23170" s="396"/>
      <c r="Z23170" s="396"/>
      <c r="AA23170" s="441"/>
    </row>
    <row r="23171" spans="25:27" x14ac:dyDescent="0.2">
      <c r="Y23171" s="396"/>
      <c r="Z23171" s="396"/>
      <c r="AA23171" s="441"/>
    </row>
    <row r="23172" spans="25:27" x14ac:dyDescent="0.2">
      <c r="Y23172" s="396"/>
      <c r="Z23172" s="396"/>
      <c r="AA23172" s="441"/>
    </row>
    <row r="23173" spans="25:27" x14ac:dyDescent="0.2">
      <c r="Y23173" s="396"/>
      <c r="Z23173" s="396"/>
      <c r="AA23173" s="441"/>
    </row>
    <row r="23174" spans="25:27" x14ac:dyDescent="0.2">
      <c r="Y23174" s="396"/>
      <c r="Z23174" s="396"/>
      <c r="AA23174" s="441"/>
    </row>
    <row r="23175" spans="25:27" x14ac:dyDescent="0.2">
      <c r="Y23175" s="396"/>
      <c r="Z23175" s="396"/>
      <c r="AA23175" s="441"/>
    </row>
    <row r="23176" spans="25:27" x14ac:dyDescent="0.2">
      <c r="Y23176" s="396"/>
      <c r="Z23176" s="396"/>
      <c r="AA23176" s="441"/>
    </row>
    <row r="23177" spans="25:27" x14ac:dyDescent="0.2">
      <c r="Y23177" s="396"/>
      <c r="Z23177" s="396"/>
      <c r="AA23177" s="441"/>
    </row>
    <row r="23178" spans="25:27" x14ac:dyDescent="0.2">
      <c r="Y23178" s="396"/>
      <c r="Z23178" s="396"/>
      <c r="AA23178" s="441"/>
    </row>
    <row r="23179" spans="25:27" x14ac:dyDescent="0.2">
      <c r="Y23179" s="396"/>
      <c r="Z23179" s="396"/>
      <c r="AA23179" s="441"/>
    </row>
    <row r="23180" spans="25:27" x14ac:dyDescent="0.2">
      <c r="Y23180" s="396"/>
      <c r="Z23180" s="396"/>
      <c r="AA23180" s="441"/>
    </row>
    <row r="23181" spans="25:27" x14ac:dyDescent="0.2">
      <c r="Y23181" s="396"/>
      <c r="Z23181" s="396"/>
      <c r="AA23181" s="441"/>
    </row>
    <row r="23182" spans="25:27" x14ac:dyDescent="0.2">
      <c r="Y23182" s="396"/>
      <c r="Z23182" s="396"/>
      <c r="AA23182" s="441"/>
    </row>
    <row r="23183" spans="25:27" x14ac:dyDescent="0.2">
      <c r="Y23183" s="396"/>
      <c r="Z23183" s="396"/>
      <c r="AA23183" s="441"/>
    </row>
    <row r="23184" spans="25:27" x14ac:dyDescent="0.2">
      <c r="Y23184" s="396"/>
      <c r="Z23184" s="396"/>
      <c r="AA23184" s="441"/>
    </row>
    <row r="23185" spans="25:27" x14ac:dyDescent="0.2">
      <c r="Y23185" s="396"/>
      <c r="Z23185" s="396"/>
      <c r="AA23185" s="441"/>
    </row>
    <row r="23186" spans="25:27" x14ac:dyDescent="0.2">
      <c r="Y23186" s="396"/>
      <c r="Z23186" s="396"/>
      <c r="AA23186" s="441"/>
    </row>
    <row r="23187" spans="25:27" x14ac:dyDescent="0.2">
      <c r="Y23187" s="396"/>
      <c r="Z23187" s="396"/>
      <c r="AA23187" s="441"/>
    </row>
    <row r="23188" spans="25:27" x14ac:dyDescent="0.2">
      <c r="Y23188" s="396"/>
      <c r="Z23188" s="396"/>
      <c r="AA23188" s="441"/>
    </row>
    <row r="23189" spans="25:27" x14ac:dyDescent="0.2">
      <c r="Y23189" s="396"/>
      <c r="Z23189" s="396"/>
      <c r="AA23189" s="441"/>
    </row>
    <row r="23190" spans="25:27" x14ac:dyDescent="0.2">
      <c r="Y23190" s="396"/>
      <c r="Z23190" s="396"/>
      <c r="AA23190" s="441"/>
    </row>
    <row r="23191" spans="25:27" x14ac:dyDescent="0.2">
      <c r="Y23191" s="396"/>
      <c r="Z23191" s="396"/>
      <c r="AA23191" s="441"/>
    </row>
    <row r="23192" spans="25:27" x14ac:dyDescent="0.2">
      <c r="Y23192" s="396"/>
      <c r="Z23192" s="396"/>
      <c r="AA23192" s="441"/>
    </row>
    <row r="23193" spans="25:27" x14ac:dyDescent="0.2">
      <c r="Y23193" s="396"/>
      <c r="Z23193" s="396"/>
      <c r="AA23193" s="441"/>
    </row>
    <row r="23194" spans="25:27" x14ac:dyDescent="0.2">
      <c r="Y23194" s="396"/>
      <c r="Z23194" s="396"/>
      <c r="AA23194" s="441"/>
    </row>
    <row r="23195" spans="25:27" x14ac:dyDescent="0.2">
      <c r="Y23195" s="396"/>
      <c r="Z23195" s="396"/>
      <c r="AA23195" s="441"/>
    </row>
    <row r="23196" spans="25:27" x14ac:dyDescent="0.2">
      <c r="Y23196" s="396"/>
      <c r="Z23196" s="396"/>
      <c r="AA23196" s="441"/>
    </row>
    <row r="23197" spans="25:27" x14ac:dyDescent="0.2">
      <c r="Y23197" s="396"/>
      <c r="Z23197" s="396"/>
      <c r="AA23197" s="441"/>
    </row>
    <row r="23198" spans="25:27" x14ac:dyDescent="0.2">
      <c r="Y23198" s="396"/>
      <c r="Z23198" s="396"/>
      <c r="AA23198" s="441"/>
    </row>
    <row r="23199" spans="25:27" x14ac:dyDescent="0.2">
      <c r="Y23199" s="396"/>
      <c r="Z23199" s="396"/>
      <c r="AA23199" s="441"/>
    </row>
    <row r="23200" spans="25:27" x14ac:dyDescent="0.2">
      <c r="Y23200" s="396"/>
      <c r="Z23200" s="396"/>
      <c r="AA23200" s="441"/>
    </row>
    <row r="23201" spans="25:27" x14ac:dyDescent="0.2">
      <c r="Y23201" s="396"/>
      <c r="Z23201" s="396"/>
      <c r="AA23201" s="441"/>
    </row>
    <row r="23202" spans="25:27" x14ac:dyDescent="0.2">
      <c r="Y23202" s="396"/>
      <c r="Z23202" s="396"/>
      <c r="AA23202" s="441"/>
    </row>
    <row r="23203" spans="25:27" x14ac:dyDescent="0.2">
      <c r="Y23203" s="396"/>
      <c r="Z23203" s="396"/>
      <c r="AA23203" s="441"/>
    </row>
    <row r="23204" spans="25:27" x14ac:dyDescent="0.2">
      <c r="Y23204" s="396"/>
      <c r="Z23204" s="396"/>
      <c r="AA23204" s="441"/>
    </row>
    <row r="23205" spans="25:27" x14ac:dyDescent="0.2">
      <c r="Y23205" s="396"/>
      <c r="Z23205" s="396"/>
      <c r="AA23205" s="441"/>
    </row>
    <row r="23206" spans="25:27" x14ac:dyDescent="0.2">
      <c r="Y23206" s="396"/>
      <c r="Z23206" s="396"/>
      <c r="AA23206" s="441"/>
    </row>
    <row r="23207" spans="25:27" x14ac:dyDescent="0.2">
      <c r="Y23207" s="396"/>
      <c r="Z23207" s="396"/>
      <c r="AA23207" s="441"/>
    </row>
    <row r="23208" spans="25:27" x14ac:dyDescent="0.2">
      <c r="Y23208" s="396"/>
      <c r="Z23208" s="396"/>
      <c r="AA23208" s="441"/>
    </row>
    <row r="23209" spans="25:27" x14ac:dyDescent="0.2">
      <c r="Y23209" s="396"/>
      <c r="Z23209" s="396"/>
      <c r="AA23209" s="441"/>
    </row>
    <row r="23210" spans="25:27" x14ac:dyDescent="0.2">
      <c r="Y23210" s="396"/>
      <c r="Z23210" s="396"/>
      <c r="AA23210" s="441"/>
    </row>
    <row r="23211" spans="25:27" x14ac:dyDescent="0.2">
      <c r="Y23211" s="396"/>
      <c r="Z23211" s="396"/>
      <c r="AA23211" s="441"/>
    </row>
    <row r="23212" spans="25:27" x14ac:dyDescent="0.2">
      <c r="Y23212" s="396"/>
      <c r="Z23212" s="396"/>
      <c r="AA23212" s="441"/>
    </row>
    <row r="23213" spans="25:27" x14ac:dyDescent="0.2">
      <c r="Y23213" s="396"/>
      <c r="Z23213" s="396"/>
      <c r="AA23213" s="441"/>
    </row>
    <row r="23214" spans="25:27" x14ac:dyDescent="0.2">
      <c r="Y23214" s="396"/>
      <c r="Z23214" s="396"/>
      <c r="AA23214" s="441"/>
    </row>
    <row r="23215" spans="25:27" x14ac:dyDescent="0.2">
      <c r="Y23215" s="396"/>
      <c r="Z23215" s="396"/>
      <c r="AA23215" s="441"/>
    </row>
    <row r="23216" spans="25:27" x14ac:dyDescent="0.2">
      <c r="Y23216" s="396"/>
      <c r="Z23216" s="396"/>
      <c r="AA23216" s="441"/>
    </row>
    <row r="23217" spans="25:27" x14ac:dyDescent="0.2">
      <c r="Y23217" s="396"/>
      <c r="Z23217" s="396"/>
      <c r="AA23217" s="441"/>
    </row>
    <row r="23218" spans="25:27" x14ac:dyDescent="0.2">
      <c r="Y23218" s="396"/>
      <c r="Z23218" s="396"/>
      <c r="AA23218" s="441"/>
    </row>
    <row r="23219" spans="25:27" x14ac:dyDescent="0.2">
      <c r="Y23219" s="396"/>
      <c r="Z23219" s="396"/>
      <c r="AA23219" s="441"/>
    </row>
    <row r="23220" spans="25:27" x14ac:dyDescent="0.2">
      <c r="Y23220" s="396"/>
      <c r="Z23220" s="396"/>
      <c r="AA23220" s="441"/>
    </row>
    <row r="23221" spans="25:27" x14ac:dyDescent="0.2">
      <c r="Y23221" s="396"/>
      <c r="Z23221" s="396"/>
      <c r="AA23221" s="441"/>
    </row>
    <row r="23222" spans="25:27" x14ac:dyDescent="0.2">
      <c r="Y23222" s="396"/>
      <c r="Z23222" s="396"/>
      <c r="AA23222" s="441"/>
    </row>
    <row r="23223" spans="25:27" x14ac:dyDescent="0.2">
      <c r="Y23223" s="396"/>
      <c r="Z23223" s="396"/>
      <c r="AA23223" s="441"/>
    </row>
    <row r="23224" spans="25:27" x14ac:dyDescent="0.2">
      <c r="Y23224" s="396"/>
      <c r="Z23224" s="396"/>
      <c r="AA23224" s="441"/>
    </row>
    <row r="23225" spans="25:27" x14ac:dyDescent="0.2">
      <c r="Y23225" s="396"/>
      <c r="Z23225" s="396"/>
      <c r="AA23225" s="441"/>
    </row>
    <row r="23226" spans="25:27" x14ac:dyDescent="0.2">
      <c r="Y23226" s="396"/>
      <c r="Z23226" s="396"/>
      <c r="AA23226" s="441"/>
    </row>
    <row r="23227" spans="25:27" x14ac:dyDescent="0.2">
      <c r="Y23227" s="396"/>
      <c r="Z23227" s="396"/>
      <c r="AA23227" s="441"/>
    </row>
    <row r="23228" spans="25:27" x14ac:dyDescent="0.2">
      <c r="Y23228" s="396"/>
      <c r="Z23228" s="396"/>
      <c r="AA23228" s="441"/>
    </row>
    <row r="23229" spans="25:27" x14ac:dyDescent="0.2">
      <c r="Y23229" s="396"/>
      <c r="Z23229" s="396"/>
      <c r="AA23229" s="441"/>
    </row>
    <row r="23230" spans="25:27" x14ac:dyDescent="0.2">
      <c r="Y23230" s="396"/>
      <c r="Z23230" s="396"/>
      <c r="AA23230" s="441"/>
    </row>
    <row r="23231" spans="25:27" x14ac:dyDescent="0.2">
      <c r="Y23231" s="396"/>
      <c r="Z23231" s="396"/>
      <c r="AA23231" s="441"/>
    </row>
    <row r="23232" spans="25:27" x14ac:dyDescent="0.2">
      <c r="Y23232" s="396"/>
      <c r="Z23232" s="396"/>
      <c r="AA23232" s="441"/>
    </row>
    <row r="23233" spans="25:27" x14ac:dyDescent="0.2">
      <c r="Y23233" s="396"/>
      <c r="Z23233" s="396"/>
      <c r="AA23233" s="441"/>
    </row>
    <row r="23234" spans="25:27" x14ac:dyDescent="0.2">
      <c r="Y23234" s="396"/>
      <c r="Z23234" s="396"/>
      <c r="AA23234" s="441"/>
    </row>
    <row r="23235" spans="25:27" x14ac:dyDescent="0.2">
      <c r="Y23235" s="396"/>
      <c r="Z23235" s="396"/>
      <c r="AA23235" s="441"/>
    </row>
    <row r="23236" spans="25:27" x14ac:dyDescent="0.2">
      <c r="Y23236" s="396"/>
      <c r="Z23236" s="396"/>
      <c r="AA23236" s="441"/>
    </row>
    <row r="23237" spans="25:27" x14ac:dyDescent="0.2">
      <c r="Y23237" s="396"/>
      <c r="Z23237" s="396"/>
      <c r="AA23237" s="441"/>
    </row>
    <row r="23238" spans="25:27" x14ac:dyDescent="0.2">
      <c r="Y23238" s="396"/>
      <c r="Z23238" s="396"/>
      <c r="AA23238" s="441"/>
    </row>
    <row r="23239" spans="25:27" x14ac:dyDescent="0.2">
      <c r="Y23239" s="396"/>
      <c r="Z23239" s="396"/>
      <c r="AA23239" s="441"/>
    </row>
    <row r="23240" spans="25:27" x14ac:dyDescent="0.2">
      <c r="Y23240" s="396"/>
      <c r="Z23240" s="396"/>
      <c r="AA23240" s="441"/>
    </row>
    <row r="23241" spans="25:27" x14ac:dyDescent="0.2">
      <c r="Y23241" s="396"/>
      <c r="Z23241" s="396"/>
      <c r="AA23241" s="441"/>
    </row>
    <row r="23242" spans="25:27" x14ac:dyDescent="0.2">
      <c r="Y23242" s="396"/>
      <c r="Z23242" s="396"/>
      <c r="AA23242" s="441"/>
    </row>
    <row r="23243" spans="25:27" x14ac:dyDescent="0.2">
      <c r="Y23243" s="396"/>
      <c r="Z23243" s="396"/>
      <c r="AA23243" s="441"/>
    </row>
    <row r="23244" spans="25:27" x14ac:dyDescent="0.2">
      <c r="Y23244" s="396"/>
      <c r="Z23244" s="396"/>
      <c r="AA23244" s="441"/>
    </row>
    <row r="23245" spans="25:27" x14ac:dyDescent="0.2">
      <c r="Y23245" s="396"/>
      <c r="Z23245" s="396"/>
      <c r="AA23245" s="441"/>
    </row>
    <row r="23246" spans="25:27" x14ac:dyDescent="0.2">
      <c r="Y23246" s="396"/>
      <c r="Z23246" s="396"/>
      <c r="AA23246" s="441"/>
    </row>
    <row r="23247" spans="25:27" x14ac:dyDescent="0.2">
      <c r="Y23247" s="396"/>
      <c r="Z23247" s="396"/>
      <c r="AA23247" s="441"/>
    </row>
    <row r="23248" spans="25:27" x14ac:dyDescent="0.2">
      <c r="Y23248" s="396"/>
      <c r="Z23248" s="396"/>
      <c r="AA23248" s="441"/>
    </row>
    <row r="23249" spans="25:27" x14ac:dyDescent="0.2">
      <c r="Y23249" s="396"/>
      <c r="Z23249" s="396"/>
      <c r="AA23249" s="441"/>
    </row>
    <row r="23250" spans="25:27" x14ac:dyDescent="0.2">
      <c r="Y23250" s="396"/>
      <c r="Z23250" s="396"/>
      <c r="AA23250" s="441"/>
    </row>
    <row r="23251" spans="25:27" x14ac:dyDescent="0.2">
      <c r="Y23251" s="396"/>
      <c r="Z23251" s="396"/>
      <c r="AA23251" s="441"/>
    </row>
    <row r="23252" spans="25:27" x14ac:dyDescent="0.2">
      <c r="Y23252" s="396"/>
      <c r="Z23252" s="396"/>
      <c r="AA23252" s="441"/>
    </row>
    <row r="23253" spans="25:27" x14ac:dyDescent="0.2">
      <c r="Y23253" s="396"/>
      <c r="Z23253" s="396"/>
      <c r="AA23253" s="441"/>
    </row>
    <row r="23254" spans="25:27" x14ac:dyDescent="0.2">
      <c r="Y23254" s="396"/>
      <c r="Z23254" s="396"/>
      <c r="AA23254" s="441"/>
    </row>
    <row r="23255" spans="25:27" x14ac:dyDescent="0.2">
      <c r="Y23255" s="396"/>
      <c r="Z23255" s="396"/>
      <c r="AA23255" s="441"/>
    </row>
    <row r="23256" spans="25:27" x14ac:dyDescent="0.2">
      <c r="Y23256" s="396"/>
      <c r="Z23256" s="396"/>
      <c r="AA23256" s="441"/>
    </row>
    <row r="23257" spans="25:27" x14ac:dyDescent="0.2">
      <c r="Y23257" s="396"/>
      <c r="Z23257" s="396"/>
      <c r="AA23257" s="441"/>
    </row>
    <row r="23258" spans="25:27" x14ac:dyDescent="0.2">
      <c r="Y23258" s="396"/>
      <c r="Z23258" s="396"/>
      <c r="AA23258" s="441"/>
    </row>
    <row r="23259" spans="25:27" x14ac:dyDescent="0.2">
      <c r="Y23259" s="396"/>
      <c r="Z23259" s="396"/>
      <c r="AA23259" s="441"/>
    </row>
    <row r="23260" spans="25:27" x14ac:dyDescent="0.2">
      <c r="Y23260" s="396"/>
      <c r="Z23260" s="396"/>
      <c r="AA23260" s="441"/>
    </row>
    <row r="23261" spans="25:27" x14ac:dyDescent="0.2">
      <c r="Y23261" s="396"/>
      <c r="Z23261" s="396"/>
      <c r="AA23261" s="441"/>
    </row>
    <row r="23262" spans="25:27" x14ac:dyDescent="0.2">
      <c r="Y23262" s="396"/>
      <c r="Z23262" s="396"/>
      <c r="AA23262" s="441"/>
    </row>
    <row r="23263" spans="25:27" x14ac:dyDescent="0.2">
      <c r="Y23263" s="396"/>
      <c r="Z23263" s="396"/>
      <c r="AA23263" s="441"/>
    </row>
    <row r="23264" spans="25:27" x14ac:dyDescent="0.2">
      <c r="Y23264" s="396"/>
      <c r="Z23264" s="396"/>
      <c r="AA23264" s="441"/>
    </row>
    <row r="23265" spans="25:27" x14ac:dyDescent="0.2">
      <c r="Y23265" s="396"/>
      <c r="Z23265" s="396"/>
      <c r="AA23265" s="441"/>
    </row>
    <row r="23266" spans="25:27" x14ac:dyDescent="0.2">
      <c r="Y23266" s="396"/>
      <c r="Z23266" s="396"/>
      <c r="AA23266" s="441"/>
    </row>
    <row r="23267" spans="25:27" x14ac:dyDescent="0.2">
      <c r="Y23267" s="396"/>
      <c r="Z23267" s="396"/>
      <c r="AA23267" s="441"/>
    </row>
    <row r="23268" spans="25:27" x14ac:dyDescent="0.2">
      <c r="Y23268" s="396"/>
      <c r="Z23268" s="396"/>
      <c r="AA23268" s="441"/>
    </row>
    <row r="23269" spans="25:27" x14ac:dyDescent="0.2">
      <c r="Y23269" s="396"/>
      <c r="Z23269" s="396"/>
      <c r="AA23269" s="441"/>
    </row>
    <row r="23270" spans="25:27" x14ac:dyDescent="0.2">
      <c r="Y23270" s="396"/>
      <c r="Z23270" s="396"/>
      <c r="AA23270" s="441"/>
    </row>
    <row r="23271" spans="25:27" x14ac:dyDescent="0.2">
      <c r="Y23271" s="396"/>
      <c r="Z23271" s="396"/>
      <c r="AA23271" s="441"/>
    </row>
    <row r="23272" spans="25:27" x14ac:dyDescent="0.2">
      <c r="Y23272" s="396"/>
      <c r="Z23272" s="396"/>
      <c r="AA23272" s="441"/>
    </row>
    <row r="23273" spans="25:27" x14ac:dyDescent="0.2">
      <c r="Y23273" s="396"/>
      <c r="Z23273" s="396"/>
      <c r="AA23273" s="441"/>
    </row>
    <row r="23274" spans="25:27" x14ac:dyDescent="0.2">
      <c r="Y23274" s="396"/>
      <c r="Z23274" s="396"/>
      <c r="AA23274" s="441"/>
    </row>
    <row r="23275" spans="25:27" x14ac:dyDescent="0.2">
      <c r="Y23275" s="396"/>
      <c r="Z23275" s="396"/>
      <c r="AA23275" s="441"/>
    </row>
    <row r="23276" spans="25:27" x14ac:dyDescent="0.2">
      <c r="Y23276" s="396"/>
      <c r="Z23276" s="396"/>
      <c r="AA23276" s="441"/>
    </row>
    <row r="23277" spans="25:27" x14ac:dyDescent="0.2">
      <c r="Y23277" s="396"/>
      <c r="Z23277" s="396"/>
      <c r="AA23277" s="441"/>
    </row>
    <row r="23278" spans="25:27" x14ac:dyDescent="0.2">
      <c r="Y23278" s="396"/>
      <c r="Z23278" s="396"/>
      <c r="AA23278" s="441"/>
    </row>
    <row r="23279" spans="25:27" x14ac:dyDescent="0.2">
      <c r="Y23279" s="396"/>
      <c r="Z23279" s="396"/>
      <c r="AA23279" s="441"/>
    </row>
    <row r="23280" spans="25:27" x14ac:dyDescent="0.2">
      <c r="Y23280" s="396"/>
      <c r="Z23280" s="396"/>
      <c r="AA23280" s="441"/>
    </row>
    <row r="23281" spans="25:27" x14ac:dyDescent="0.2">
      <c r="Y23281" s="396"/>
      <c r="Z23281" s="396"/>
      <c r="AA23281" s="441"/>
    </row>
    <row r="23282" spans="25:27" x14ac:dyDescent="0.2">
      <c r="Y23282" s="396"/>
      <c r="Z23282" s="396"/>
      <c r="AA23282" s="441"/>
    </row>
    <row r="23283" spans="25:27" x14ac:dyDescent="0.2">
      <c r="Y23283" s="396"/>
      <c r="Z23283" s="396"/>
      <c r="AA23283" s="441"/>
    </row>
    <row r="23284" spans="25:27" x14ac:dyDescent="0.2">
      <c r="Y23284" s="396"/>
      <c r="Z23284" s="396"/>
      <c r="AA23284" s="441"/>
    </row>
    <row r="23285" spans="25:27" x14ac:dyDescent="0.2">
      <c r="Y23285" s="396"/>
      <c r="Z23285" s="396"/>
      <c r="AA23285" s="441"/>
    </row>
    <row r="23286" spans="25:27" x14ac:dyDescent="0.2">
      <c r="Y23286" s="396"/>
      <c r="Z23286" s="396"/>
      <c r="AA23286" s="441"/>
    </row>
    <row r="23287" spans="25:27" x14ac:dyDescent="0.2">
      <c r="Y23287" s="396"/>
      <c r="Z23287" s="396"/>
      <c r="AA23287" s="441"/>
    </row>
    <row r="23288" spans="25:27" x14ac:dyDescent="0.2">
      <c r="Y23288" s="396"/>
      <c r="Z23288" s="396"/>
      <c r="AA23288" s="441"/>
    </row>
    <row r="23289" spans="25:27" x14ac:dyDescent="0.2">
      <c r="Y23289" s="396"/>
      <c r="Z23289" s="396"/>
      <c r="AA23289" s="441"/>
    </row>
    <row r="23290" spans="25:27" x14ac:dyDescent="0.2">
      <c r="Y23290" s="396"/>
      <c r="Z23290" s="396"/>
      <c r="AA23290" s="441"/>
    </row>
    <row r="23291" spans="25:27" x14ac:dyDescent="0.2">
      <c r="Y23291" s="396"/>
      <c r="Z23291" s="396"/>
      <c r="AA23291" s="441"/>
    </row>
    <row r="23292" spans="25:27" x14ac:dyDescent="0.2">
      <c r="Y23292" s="396"/>
      <c r="Z23292" s="396"/>
      <c r="AA23292" s="441"/>
    </row>
    <row r="23293" spans="25:27" x14ac:dyDescent="0.2">
      <c r="Y23293" s="396"/>
      <c r="Z23293" s="396"/>
      <c r="AA23293" s="441"/>
    </row>
    <row r="23294" spans="25:27" x14ac:dyDescent="0.2">
      <c r="Y23294" s="396"/>
      <c r="Z23294" s="396"/>
      <c r="AA23294" s="441"/>
    </row>
    <row r="23295" spans="25:27" x14ac:dyDescent="0.2">
      <c r="Y23295" s="396"/>
      <c r="Z23295" s="396"/>
      <c r="AA23295" s="441"/>
    </row>
    <row r="23296" spans="25:27" x14ac:dyDescent="0.2">
      <c r="Y23296" s="396"/>
      <c r="Z23296" s="396"/>
      <c r="AA23296" s="441"/>
    </row>
    <row r="23297" spans="25:27" x14ac:dyDescent="0.2">
      <c r="Y23297" s="396"/>
      <c r="Z23297" s="396"/>
      <c r="AA23297" s="441"/>
    </row>
    <row r="23298" spans="25:27" x14ac:dyDescent="0.2">
      <c r="Y23298" s="396"/>
      <c r="Z23298" s="396"/>
      <c r="AA23298" s="441"/>
    </row>
    <row r="23299" spans="25:27" x14ac:dyDescent="0.2">
      <c r="Y23299" s="396"/>
      <c r="Z23299" s="396"/>
      <c r="AA23299" s="441"/>
    </row>
    <row r="23300" spans="25:27" x14ac:dyDescent="0.2">
      <c r="Y23300" s="396"/>
      <c r="Z23300" s="396"/>
      <c r="AA23300" s="441"/>
    </row>
    <row r="23301" spans="25:27" x14ac:dyDescent="0.2">
      <c r="Y23301" s="396"/>
      <c r="Z23301" s="396"/>
      <c r="AA23301" s="441"/>
    </row>
    <row r="23302" spans="25:27" x14ac:dyDescent="0.2">
      <c r="Y23302" s="396"/>
      <c r="Z23302" s="396"/>
      <c r="AA23302" s="441"/>
    </row>
    <row r="23303" spans="25:27" x14ac:dyDescent="0.2">
      <c r="Y23303" s="396"/>
      <c r="Z23303" s="396"/>
      <c r="AA23303" s="441"/>
    </row>
    <row r="23304" spans="25:27" x14ac:dyDescent="0.2">
      <c r="Y23304" s="396"/>
      <c r="Z23304" s="396"/>
      <c r="AA23304" s="441"/>
    </row>
    <row r="23305" spans="25:27" x14ac:dyDescent="0.2">
      <c r="Y23305" s="396"/>
      <c r="Z23305" s="396"/>
      <c r="AA23305" s="441"/>
    </row>
    <row r="23306" spans="25:27" x14ac:dyDescent="0.2">
      <c r="Y23306" s="396"/>
      <c r="Z23306" s="396"/>
      <c r="AA23306" s="441"/>
    </row>
    <row r="23307" spans="25:27" x14ac:dyDescent="0.2">
      <c r="Y23307" s="396"/>
      <c r="Z23307" s="396"/>
      <c r="AA23307" s="441"/>
    </row>
    <row r="23308" spans="25:27" x14ac:dyDescent="0.2">
      <c r="Y23308" s="396"/>
      <c r="Z23308" s="396"/>
      <c r="AA23308" s="441"/>
    </row>
    <row r="23309" spans="25:27" x14ac:dyDescent="0.2">
      <c r="Y23309" s="396"/>
      <c r="Z23309" s="396"/>
      <c r="AA23309" s="441"/>
    </row>
    <row r="23310" spans="25:27" x14ac:dyDescent="0.2">
      <c r="Y23310" s="396"/>
      <c r="Z23310" s="396"/>
      <c r="AA23310" s="441"/>
    </row>
    <row r="23311" spans="25:27" x14ac:dyDescent="0.2">
      <c r="Y23311" s="396"/>
      <c r="Z23311" s="396"/>
      <c r="AA23311" s="441"/>
    </row>
    <row r="23312" spans="25:27" x14ac:dyDescent="0.2">
      <c r="Y23312" s="396"/>
      <c r="Z23312" s="396"/>
      <c r="AA23312" s="441"/>
    </row>
    <row r="23313" spans="25:27" x14ac:dyDescent="0.2">
      <c r="Y23313" s="396"/>
      <c r="Z23313" s="396"/>
      <c r="AA23313" s="441"/>
    </row>
    <row r="23314" spans="25:27" x14ac:dyDescent="0.2">
      <c r="Y23314" s="396"/>
      <c r="Z23314" s="396"/>
      <c r="AA23314" s="441"/>
    </row>
    <row r="23315" spans="25:27" x14ac:dyDescent="0.2">
      <c r="Y23315" s="396"/>
      <c r="Z23315" s="396"/>
      <c r="AA23315" s="441"/>
    </row>
    <row r="23316" spans="25:27" x14ac:dyDescent="0.2">
      <c r="Y23316" s="396"/>
      <c r="Z23316" s="396"/>
      <c r="AA23316" s="441"/>
    </row>
    <row r="23317" spans="25:27" x14ac:dyDescent="0.2">
      <c r="Y23317" s="396"/>
      <c r="Z23317" s="396"/>
      <c r="AA23317" s="441"/>
    </row>
    <row r="23318" spans="25:27" x14ac:dyDescent="0.2">
      <c r="Y23318" s="396"/>
      <c r="Z23318" s="396"/>
      <c r="AA23318" s="441"/>
    </row>
    <row r="23319" spans="25:27" x14ac:dyDescent="0.2">
      <c r="Y23319" s="396"/>
      <c r="Z23319" s="396"/>
      <c r="AA23319" s="441"/>
    </row>
    <row r="23320" spans="25:27" x14ac:dyDescent="0.2">
      <c r="Y23320" s="396"/>
      <c r="Z23320" s="396"/>
      <c r="AA23320" s="441"/>
    </row>
    <row r="23321" spans="25:27" x14ac:dyDescent="0.2">
      <c r="Y23321" s="396"/>
      <c r="Z23321" s="396"/>
      <c r="AA23321" s="441"/>
    </row>
    <row r="23322" spans="25:27" x14ac:dyDescent="0.2">
      <c r="Y23322" s="396"/>
      <c r="Z23322" s="396"/>
      <c r="AA23322" s="441"/>
    </row>
    <row r="23323" spans="25:27" x14ac:dyDescent="0.2">
      <c r="Y23323" s="396"/>
      <c r="Z23323" s="396"/>
      <c r="AA23323" s="441"/>
    </row>
    <row r="23324" spans="25:27" x14ac:dyDescent="0.2">
      <c r="Y23324" s="396"/>
      <c r="Z23324" s="396"/>
      <c r="AA23324" s="441"/>
    </row>
    <row r="23325" spans="25:27" x14ac:dyDescent="0.2">
      <c r="Y23325" s="396"/>
      <c r="Z23325" s="396"/>
      <c r="AA23325" s="441"/>
    </row>
    <row r="23326" spans="25:27" x14ac:dyDescent="0.2">
      <c r="Y23326" s="396"/>
      <c r="Z23326" s="396"/>
      <c r="AA23326" s="441"/>
    </row>
    <row r="23327" spans="25:27" x14ac:dyDescent="0.2">
      <c r="Y23327" s="396"/>
      <c r="Z23327" s="396"/>
      <c r="AA23327" s="441"/>
    </row>
    <row r="23328" spans="25:27" x14ac:dyDescent="0.2">
      <c r="Y23328" s="396"/>
      <c r="Z23328" s="396"/>
      <c r="AA23328" s="441"/>
    </row>
    <row r="23329" spans="25:27" x14ac:dyDescent="0.2">
      <c r="Y23329" s="396"/>
      <c r="Z23329" s="396"/>
      <c r="AA23329" s="441"/>
    </row>
    <row r="23330" spans="25:27" x14ac:dyDescent="0.2">
      <c r="Y23330" s="396"/>
      <c r="Z23330" s="396"/>
      <c r="AA23330" s="441"/>
    </row>
    <row r="23331" spans="25:27" x14ac:dyDescent="0.2">
      <c r="Y23331" s="396"/>
      <c r="Z23331" s="396"/>
      <c r="AA23331" s="441"/>
    </row>
    <row r="23332" spans="25:27" x14ac:dyDescent="0.2">
      <c r="Y23332" s="396"/>
      <c r="Z23332" s="396"/>
      <c r="AA23332" s="441"/>
    </row>
    <row r="23333" spans="25:27" x14ac:dyDescent="0.2">
      <c r="Y23333" s="396"/>
      <c r="Z23333" s="396"/>
      <c r="AA23333" s="441"/>
    </row>
    <row r="23334" spans="25:27" x14ac:dyDescent="0.2">
      <c r="Y23334" s="396"/>
      <c r="Z23334" s="396"/>
      <c r="AA23334" s="441"/>
    </row>
    <row r="23335" spans="25:27" x14ac:dyDescent="0.2">
      <c r="Y23335" s="396"/>
      <c r="Z23335" s="396"/>
      <c r="AA23335" s="441"/>
    </row>
    <row r="23336" spans="25:27" x14ac:dyDescent="0.2">
      <c r="Y23336" s="396"/>
      <c r="Z23336" s="396"/>
      <c r="AA23336" s="441"/>
    </row>
    <row r="23337" spans="25:27" x14ac:dyDescent="0.2">
      <c r="Y23337" s="396"/>
      <c r="Z23337" s="396"/>
      <c r="AA23337" s="441"/>
    </row>
    <row r="23338" spans="25:27" x14ac:dyDescent="0.2">
      <c r="Y23338" s="396"/>
      <c r="Z23338" s="396"/>
      <c r="AA23338" s="441"/>
    </row>
    <row r="23339" spans="25:27" x14ac:dyDescent="0.2">
      <c r="Y23339" s="396"/>
      <c r="Z23339" s="396"/>
      <c r="AA23339" s="441"/>
    </row>
    <row r="23340" spans="25:27" x14ac:dyDescent="0.2">
      <c r="Y23340" s="396"/>
      <c r="Z23340" s="396"/>
      <c r="AA23340" s="441"/>
    </row>
    <row r="23341" spans="25:27" x14ac:dyDescent="0.2">
      <c r="Y23341" s="396"/>
      <c r="Z23341" s="396"/>
      <c r="AA23341" s="441"/>
    </row>
    <row r="23342" spans="25:27" x14ac:dyDescent="0.2">
      <c r="Y23342" s="396"/>
      <c r="Z23342" s="396"/>
      <c r="AA23342" s="441"/>
    </row>
    <row r="23343" spans="25:27" x14ac:dyDescent="0.2">
      <c r="Y23343" s="396"/>
      <c r="Z23343" s="396"/>
      <c r="AA23343" s="441"/>
    </row>
    <row r="23344" spans="25:27" x14ac:dyDescent="0.2">
      <c r="Y23344" s="396"/>
      <c r="Z23344" s="396"/>
      <c r="AA23344" s="441"/>
    </row>
    <row r="23345" spans="25:27" x14ac:dyDescent="0.2">
      <c r="Y23345" s="396"/>
      <c r="Z23345" s="396"/>
      <c r="AA23345" s="441"/>
    </row>
    <row r="23346" spans="25:27" x14ac:dyDescent="0.2">
      <c r="Y23346" s="396"/>
      <c r="Z23346" s="396"/>
      <c r="AA23346" s="441"/>
    </row>
    <row r="23347" spans="25:27" x14ac:dyDescent="0.2">
      <c r="Y23347" s="396"/>
      <c r="Z23347" s="396"/>
      <c r="AA23347" s="441"/>
    </row>
    <row r="23348" spans="25:27" x14ac:dyDescent="0.2">
      <c r="Y23348" s="396"/>
      <c r="Z23348" s="396"/>
      <c r="AA23348" s="441"/>
    </row>
    <row r="23349" spans="25:27" x14ac:dyDescent="0.2">
      <c r="Y23349" s="396"/>
      <c r="Z23349" s="396"/>
      <c r="AA23349" s="441"/>
    </row>
    <row r="23350" spans="25:27" x14ac:dyDescent="0.2">
      <c r="Y23350" s="396"/>
      <c r="Z23350" s="396"/>
      <c r="AA23350" s="441"/>
    </row>
    <row r="23351" spans="25:27" x14ac:dyDescent="0.2">
      <c r="Y23351" s="396"/>
      <c r="Z23351" s="396"/>
      <c r="AA23351" s="441"/>
    </row>
    <row r="23352" spans="25:27" x14ac:dyDescent="0.2">
      <c r="Y23352" s="396"/>
      <c r="Z23352" s="396"/>
      <c r="AA23352" s="441"/>
    </row>
    <row r="23353" spans="25:27" x14ac:dyDescent="0.2">
      <c r="Y23353" s="396"/>
      <c r="Z23353" s="396"/>
      <c r="AA23353" s="441"/>
    </row>
    <row r="23354" spans="25:27" x14ac:dyDescent="0.2">
      <c r="Y23354" s="396"/>
      <c r="Z23354" s="396"/>
      <c r="AA23354" s="441"/>
    </row>
    <row r="23355" spans="25:27" x14ac:dyDescent="0.2">
      <c r="Y23355" s="396"/>
      <c r="Z23355" s="396"/>
      <c r="AA23355" s="441"/>
    </row>
    <row r="23356" spans="25:27" x14ac:dyDescent="0.2">
      <c r="Y23356" s="396"/>
      <c r="Z23356" s="396"/>
      <c r="AA23356" s="441"/>
    </row>
    <row r="23357" spans="25:27" x14ac:dyDescent="0.2">
      <c r="Y23357" s="396"/>
      <c r="Z23357" s="396"/>
      <c r="AA23357" s="441"/>
    </row>
    <row r="23358" spans="25:27" x14ac:dyDescent="0.2">
      <c r="Y23358" s="396"/>
      <c r="Z23358" s="396"/>
      <c r="AA23358" s="441"/>
    </row>
    <row r="23359" spans="25:27" x14ac:dyDescent="0.2">
      <c r="Y23359" s="396"/>
      <c r="Z23359" s="396"/>
      <c r="AA23359" s="441"/>
    </row>
    <row r="23360" spans="25:27" x14ac:dyDescent="0.2">
      <c r="Y23360" s="396"/>
      <c r="Z23360" s="396"/>
      <c r="AA23360" s="441"/>
    </row>
    <row r="23361" spans="25:27" x14ac:dyDescent="0.2">
      <c r="Y23361" s="396"/>
      <c r="Z23361" s="396"/>
      <c r="AA23361" s="441"/>
    </row>
    <row r="23362" spans="25:27" x14ac:dyDescent="0.2">
      <c r="Y23362" s="396"/>
      <c r="Z23362" s="396"/>
      <c r="AA23362" s="441"/>
    </row>
    <row r="23363" spans="25:27" x14ac:dyDescent="0.2">
      <c r="Y23363" s="396"/>
      <c r="Z23363" s="396"/>
      <c r="AA23363" s="441"/>
    </row>
    <row r="23364" spans="25:27" x14ac:dyDescent="0.2">
      <c r="Y23364" s="396"/>
      <c r="Z23364" s="396"/>
      <c r="AA23364" s="441"/>
    </row>
    <row r="23365" spans="25:27" x14ac:dyDescent="0.2">
      <c r="Y23365" s="396"/>
      <c r="Z23365" s="396"/>
      <c r="AA23365" s="441"/>
    </row>
    <row r="23366" spans="25:27" x14ac:dyDescent="0.2">
      <c r="Y23366" s="396"/>
      <c r="Z23366" s="396"/>
      <c r="AA23366" s="441"/>
    </row>
    <row r="23367" spans="25:27" x14ac:dyDescent="0.2">
      <c r="Y23367" s="396"/>
      <c r="Z23367" s="396"/>
      <c r="AA23367" s="441"/>
    </row>
    <row r="23368" spans="25:27" x14ac:dyDescent="0.2">
      <c r="Y23368" s="396"/>
      <c r="Z23368" s="396"/>
      <c r="AA23368" s="441"/>
    </row>
    <row r="23369" spans="25:27" x14ac:dyDescent="0.2">
      <c r="Y23369" s="396"/>
      <c r="Z23369" s="396"/>
      <c r="AA23369" s="441"/>
    </row>
    <row r="23370" spans="25:27" x14ac:dyDescent="0.2">
      <c r="Y23370" s="396"/>
      <c r="Z23370" s="396"/>
      <c r="AA23370" s="441"/>
    </row>
    <row r="23371" spans="25:27" x14ac:dyDescent="0.2">
      <c r="Y23371" s="396"/>
      <c r="Z23371" s="396"/>
      <c r="AA23371" s="441"/>
    </row>
    <row r="23372" spans="25:27" x14ac:dyDescent="0.2">
      <c r="Y23372" s="396"/>
      <c r="Z23372" s="396"/>
      <c r="AA23372" s="441"/>
    </row>
    <row r="23373" spans="25:27" x14ac:dyDescent="0.2">
      <c r="Y23373" s="396"/>
      <c r="Z23373" s="396"/>
      <c r="AA23373" s="441"/>
    </row>
    <row r="23374" spans="25:27" x14ac:dyDescent="0.2">
      <c r="Y23374" s="396"/>
      <c r="Z23374" s="396"/>
      <c r="AA23374" s="441"/>
    </row>
    <row r="23375" spans="25:27" x14ac:dyDescent="0.2">
      <c r="Y23375" s="396"/>
      <c r="Z23375" s="396"/>
      <c r="AA23375" s="441"/>
    </row>
    <row r="23376" spans="25:27" x14ac:dyDescent="0.2">
      <c r="Y23376" s="396"/>
      <c r="Z23376" s="396"/>
      <c r="AA23376" s="441"/>
    </row>
    <row r="23377" spans="25:27" x14ac:dyDescent="0.2">
      <c r="Y23377" s="396"/>
      <c r="Z23377" s="396"/>
      <c r="AA23377" s="441"/>
    </row>
    <row r="23378" spans="25:27" x14ac:dyDescent="0.2">
      <c r="Y23378" s="396"/>
      <c r="Z23378" s="396"/>
      <c r="AA23378" s="441"/>
    </row>
    <row r="23379" spans="25:27" x14ac:dyDescent="0.2">
      <c r="Y23379" s="396"/>
      <c r="Z23379" s="396"/>
      <c r="AA23379" s="441"/>
    </row>
    <row r="23380" spans="25:27" x14ac:dyDescent="0.2">
      <c r="Y23380" s="396"/>
      <c r="Z23380" s="396"/>
      <c r="AA23380" s="441"/>
    </row>
    <row r="23381" spans="25:27" x14ac:dyDescent="0.2">
      <c r="Y23381" s="396"/>
      <c r="Z23381" s="396"/>
      <c r="AA23381" s="441"/>
    </row>
    <row r="23382" spans="25:27" x14ac:dyDescent="0.2">
      <c r="Y23382" s="396"/>
      <c r="Z23382" s="396"/>
      <c r="AA23382" s="441"/>
    </row>
    <row r="23383" spans="25:27" x14ac:dyDescent="0.2">
      <c r="Y23383" s="396"/>
      <c r="Z23383" s="396"/>
      <c r="AA23383" s="441"/>
    </row>
    <row r="23384" spans="25:27" x14ac:dyDescent="0.2">
      <c r="Y23384" s="396"/>
      <c r="Z23384" s="396"/>
      <c r="AA23384" s="441"/>
    </row>
    <row r="23385" spans="25:27" x14ac:dyDescent="0.2">
      <c r="Y23385" s="396"/>
      <c r="Z23385" s="396"/>
      <c r="AA23385" s="441"/>
    </row>
    <row r="23386" spans="25:27" x14ac:dyDescent="0.2">
      <c r="Y23386" s="396"/>
      <c r="Z23386" s="396"/>
      <c r="AA23386" s="441"/>
    </row>
    <row r="23387" spans="25:27" x14ac:dyDescent="0.2">
      <c r="Y23387" s="396"/>
      <c r="Z23387" s="396"/>
      <c r="AA23387" s="441"/>
    </row>
    <row r="23388" spans="25:27" x14ac:dyDescent="0.2">
      <c r="Y23388" s="396"/>
      <c r="Z23388" s="396"/>
      <c r="AA23388" s="441"/>
    </row>
    <row r="23389" spans="25:27" x14ac:dyDescent="0.2">
      <c r="Y23389" s="396"/>
      <c r="Z23389" s="396"/>
      <c r="AA23389" s="441"/>
    </row>
    <row r="23390" spans="25:27" x14ac:dyDescent="0.2">
      <c r="Y23390" s="396"/>
      <c r="Z23390" s="396"/>
      <c r="AA23390" s="441"/>
    </row>
    <row r="23391" spans="25:27" x14ac:dyDescent="0.2">
      <c r="Y23391" s="396"/>
      <c r="Z23391" s="396"/>
      <c r="AA23391" s="441"/>
    </row>
    <row r="23392" spans="25:27" x14ac:dyDescent="0.2">
      <c r="Y23392" s="396"/>
      <c r="Z23392" s="396"/>
      <c r="AA23392" s="441"/>
    </row>
    <row r="23393" spans="25:27" x14ac:dyDescent="0.2">
      <c r="Y23393" s="396"/>
      <c r="Z23393" s="396"/>
      <c r="AA23393" s="441"/>
    </row>
    <row r="23394" spans="25:27" x14ac:dyDescent="0.2">
      <c r="Y23394" s="396"/>
      <c r="Z23394" s="396"/>
      <c r="AA23394" s="441"/>
    </row>
    <row r="23395" spans="25:27" x14ac:dyDescent="0.2">
      <c r="Y23395" s="396"/>
      <c r="Z23395" s="396"/>
      <c r="AA23395" s="441"/>
    </row>
    <row r="23396" spans="25:27" x14ac:dyDescent="0.2">
      <c r="Y23396" s="396"/>
      <c r="Z23396" s="396"/>
      <c r="AA23396" s="441"/>
    </row>
    <row r="23397" spans="25:27" x14ac:dyDescent="0.2">
      <c r="Y23397" s="396"/>
      <c r="Z23397" s="396"/>
      <c r="AA23397" s="441"/>
    </row>
    <row r="23398" spans="25:27" x14ac:dyDescent="0.2">
      <c r="Y23398" s="396"/>
      <c r="Z23398" s="396"/>
      <c r="AA23398" s="441"/>
    </row>
    <row r="23399" spans="25:27" x14ac:dyDescent="0.2">
      <c r="Y23399" s="396"/>
      <c r="Z23399" s="396"/>
      <c r="AA23399" s="441"/>
    </row>
    <row r="23400" spans="25:27" x14ac:dyDescent="0.2">
      <c r="Y23400" s="396"/>
      <c r="Z23400" s="396"/>
      <c r="AA23400" s="441"/>
    </row>
    <row r="23401" spans="25:27" x14ac:dyDescent="0.2">
      <c r="Y23401" s="396"/>
      <c r="Z23401" s="396"/>
      <c r="AA23401" s="441"/>
    </row>
    <row r="23402" spans="25:27" x14ac:dyDescent="0.2">
      <c r="Y23402" s="396"/>
      <c r="Z23402" s="396"/>
      <c r="AA23402" s="441"/>
    </row>
    <row r="23403" spans="25:27" x14ac:dyDescent="0.2">
      <c r="Y23403" s="396"/>
      <c r="Z23403" s="396"/>
      <c r="AA23403" s="441"/>
    </row>
    <row r="23404" spans="25:27" x14ac:dyDescent="0.2">
      <c r="Y23404" s="396"/>
      <c r="Z23404" s="396"/>
      <c r="AA23404" s="441"/>
    </row>
    <row r="23405" spans="25:27" x14ac:dyDescent="0.2">
      <c r="Y23405" s="396"/>
      <c r="Z23405" s="396"/>
      <c r="AA23405" s="441"/>
    </row>
    <row r="23406" spans="25:27" x14ac:dyDescent="0.2">
      <c r="Y23406" s="396"/>
      <c r="Z23406" s="396"/>
      <c r="AA23406" s="441"/>
    </row>
    <row r="23407" spans="25:27" x14ac:dyDescent="0.2">
      <c r="Y23407" s="396"/>
      <c r="Z23407" s="396"/>
      <c r="AA23407" s="441"/>
    </row>
    <row r="23408" spans="25:27" x14ac:dyDescent="0.2">
      <c r="Y23408" s="396"/>
      <c r="Z23408" s="396"/>
      <c r="AA23408" s="441"/>
    </row>
    <row r="23409" spans="25:27" x14ac:dyDescent="0.2">
      <c r="Y23409" s="396"/>
      <c r="Z23409" s="396"/>
      <c r="AA23409" s="441"/>
    </row>
    <row r="23410" spans="25:27" x14ac:dyDescent="0.2">
      <c r="Y23410" s="396"/>
      <c r="Z23410" s="396"/>
      <c r="AA23410" s="441"/>
    </row>
    <row r="23411" spans="25:27" x14ac:dyDescent="0.2">
      <c r="Y23411" s="396"/>
      <c r="Z23411" s="396"/>
      <c r="AA23411" s="441"/>
    </row>
    <row r="23412" spans="25:27" x14ac:dyDescent="0.2">
      <c r="Y23412" s="396"/>
      <c r="Z23412" s="396"/>
      <c r="AA23412" s="441"/>
    </row>
    <row r="23413" spans="25:27" x14ac:dyDescent="0.2">
      <c r="Y23413" s="396"/>
      <c r="Z23413" s="396"/>
      <c r="AA23413" s="441"/>
    </row>
    <row r="23414" spans="25:27" x14ac:dyDescent="0.2">
      <c r="Y23414" s="396"/>
      <c r="Z23414" s="396"/>
      <c r="AA23414" s="441"/>
    </row>
    <row r="23415" spans="25:27" x14ac:dyDescent="0.2">
      <c r="Y23415" s="396"/>
      <c r="Z23415" s="396"/>
      <c r="AA23415" s="441"/>
    </row>
    <row r="23416" spans="25:27" x14ac:dyDescent="0.2">
      <c r="Y23416" s="396"/>
      <c r="Z23416" s="396"/>
      <c r="AA23416" s="441"/>
    </row>
    <row r="23417" spans="25:27" x14ac:dyDescent="0.2">
      <c r="Y23417" s="396"/>
      <c r="Z23417" s="396"/>
      <c r="AA23417" s="441"/>
    </row>
    <row r="23418" spans="25:27" x14ac:dyDescent="0.2">
      <c r="Y23418" s="396"/>
      <c r="Z23418" s="396"/>
      <c r="AA23418" s="441"/>
    </row>
    <row r="23419" spans="25:27" x14ac:dyDescent="0.2">
      <c r="Y23419" s="396"/>
      <c r="Z23419" s="396"/>
      <c r="AA23419" s="441"/>
    </row>
    <row r="23420" spans="25:27" x14ac:dyDescent="0.2">
      <c r="Y23420" s="396"/>
      <c r="Z23420" s="396"/>
      <c r="AA23420" s="441"/>
    </row>
    <row r="23421" spans="25:27" x14ac:dyDescent="0.2">
      <c r="Y23421" s="396"/>
      <c r="Z23421" s="396"/>
      <c r="AA23421" s="441"/>
    </row>
    <row r="23422" spans="25:27" x14ac:dyDescent="0.2">
      <c r="Y23422" s="396"/>
      <c r="Z23422" s="396"/>
      <c r="AA23422" s="441"/>
    </row>
    <row r="23423" spans="25:27" x14ac:dyDescent="0.2">
      <c r="Y23423" s="396"/>
      <c r="Z23423" s="396"/>
      <c r="AA23423" s="441"/>
    </row>
    <row r="23424" spans="25:27" x14ac:dyDescent="0.2">
      <c r="Y23424" s="396"/>
      <c r="Z23424" s="396"/>
      <c r="AA23424" s="441"/>
    </row>
    <row r="23425" spans="25:27" x14ac:dyDescent="0.2">
      <c r="Y23425" s="396"/>
      <c r="Z23425" s="396"/>
      <c r="AA23425" s="441"/>
    </row>
    <row r="23426" spans="25:27" x14ac:dyDescent="0.2">
      <c r="Y23426" s="396"/>
      <c r="Z23426" s="396"/>
      <c r="AA23426" s="441"/>
    </row>
    <row r="23427" spans="25:27" x14ac:dyDescent="0.2">
      <c r="Y23427" s="396"/>
      <c r="Z23427" s="396"/>
      <c r="AA23427" s="441"/>
    </row>
    <row r="23428" spans="25:27" x14ac:dyDescent="0.2">
      <c r="Y23428" s="396"/>
      <c r="Z23428" s="396"/>
      <c r="AA23428" s="441"/>
    </row>
    <row r="23429" spans="25:27" x14ac:dyDescent="0.2">
      <c r="Y23429" s="396"/>
      <c r="Z23429" s="396"/>
      <c r="AA23429" s="441"/>
    </row>
    <row r="23430" spans="25:27" x14ac:dyDescent="0.2">
      <c r="Y23430" s="396"/>
      <c r="Z23430" s="396"/>
      <c r="AA23430" s="441"/>
    </row>
    <row r="23431" spans="25:27" x14ac:dyDescent="0.2">
      <c r="Y23431" s="396"/>
      <c r="Z23431" s="396"/>
      <c r="AA23431" s="441"/>
    </row>
    <row r="23432" spans="25:27" x14ac:dyDescent="0.2">
      <c r="Y23432" s="396"/>
      <c r="Z23432" s="396"/>
      <c r="AA23432" s="441"/>
    </row>
    <row r="23433" spans="25:27" x14ac:dyDescent="0.2">
      <c r="Y23433" s="396"/>
      <c r="Z23433" s="396"/>
      <c r="AA23433" s="441"/>
    </row>
    <row r="23434" spans="25:27" x14ac:dyDescent="0.2">
      <c r="Y23434" s="396"/>
      <c r="Z23434" s="396"/>
      <c r="AA23434" s="441"/>
    </row>
    <row r="23435" spans="25:27" x14ac:dyDescent="0.2">
      <c r="Y23435" s="396"/>
      <c r="Z23435" s="396"/>
      <c r="AA23435" s="441"/>
    </row>
    <row r="23436" spans="25:27" x14ac:dyDescent="0.2">
      <c r="Y23436" s="396"/>
      <c r="Z23436" s="396"/>
      <c r="AA23436" s="441"/>
    </row>
    <row r="23437" spans="25:27" x14ac:dyDescent="0.2">
      <c r="Y23437" s="396"/>
      <c r="Z23437" s="396"/>
      <c r="AA23437" s="441"/>
    </row>
    <row r="23438" spans="25:27" x14ac:dyDescent="0.2">
      <c r="Y23438" s="396"/>
      <c r="Z23438" s="396"/>
      <c r="AA23438" s="441"/>
    </row>
    <row r="23439" spans="25:27" x14ac:dyDescent="0.2">
      <c r="Y23439" s="396"/>
      <c r="Z23439" s="396"/>
      <c r="AA23439" s="441"/>
    </row>
    <row r="23440" spans="25:27" x14ac:dyDescent="0.2">
      <c r="Y23440" s="396"/>
      <c r="Z23440" s="396"/>
      <c r="AA23440" s="441"/>
    </row>
    <row r="23441" spans="25:27" x14ac:dyDescent="0.2">
      <c r="Y23441" s="396"/>
      <c r="Z23441" s="396"/>
      <c r="AA23441" s="441"/>
    </row>
    <row r="23442" spans="25:27" x14ac:dyDescent="0.2">
      <c r="Y23442" s="396"/>
      <c r="Z23442" s="396"/>
      <c r="AA23442" s="441"/>
    </row>
    <row r="23443" spans="25:27" x14ac:dyDescent="0.2">
      <c r="Y23443" s="396"/>
      <c r="Z23443" s="396"/>
      <c r="AA23443" s="441"/>
    </row>
    <row r="23444" spans="25:27" x14ac:dyDescent="0.2">
      <c r="Y23444" s="396"/>
      <c r="Z23444" s="396"/>
      <c r="AA23444" s="441"/>
    </row>
    <row r="23445" spans="25:27" x14ac:dyDescent="0.2">
      <c r="Y23445" s="396"/>
      <c r="Z23445" s="396"/>
      <c r="AA23445" s="441"/>
    </row>
    <row r="23446" spans="25:27" x14ac:dyDescent="0.2">
      <c r="Y23446" s="396"/>
      <c r="Z23446" s="396"/>
      <c r="AA23446" s="441"/>
    </row>
    <row r="23447" spans="25:27" x14ac:dyDescent="0.2">
      <c r="Y23447" s="396"/>
      <c r="Z23447" s="396"/>
      <c r="AA23447" s="441"/>
    </row>
    <row r="23448" spans="25:27" x14ac:dyDescent="0.2">
      <c r="Y23448" s="396"/>
      <c r="Z23448" s="396"/>
      <c r="AA23448" s="441"/>
    </row>
    <row r="23449" spans="25:27" x14ac:dyDescent="0.2">
      <c r="Y23449" s="396"/>
      <c r="Z23449" s="396"/>
      <c r="AA23449" s="441"/>
    </row>
    <row r="23450" spans="25:27" x14ac:dyDescent="0.2">
      <c r="Y23450" s="396"/>
      <c r="Z23450" s="396"/>
      <c r="AA23450" s="441"/>
    </row>
    <row r="23451" spans="25:27" x14ac:dyDescent="0.2">
      <c r="Y23451" s="396"/>
      <c r="Z23451" s="396"/>
      <c r="AA23451" s="441"/>
    </row>
    <row r="23452" spans="25:27" x14ac:dyDescent="0.2">
      <c r="Y23452" s="396"/>
      <c r="Z23452" s="396"/>
      <c r="AA23452" s="441"/>
    </row>
    <row r="23453" spans="25:27" x14ac:dyDescent="0.2">
      <c r="Y23453" s="396"/>
      <c r="Z23453" s="396"/>
      <c r="AA23453" s="441"/>
    </row>
    <row r="23454" spans="25:27" x14ac:dyDescent="0.2">
      <c r="Y23454" s="396"/>
      <c r="Z23454" s="396"/>
      <c r="AA23454" s="441"/>
    </row>
    <row r="23455" spans="25:27" x14ac:dyDescent="0.2">
      <c r="Y23455" s="396"/>
      <c r="Z23455" s="396"/>
      <c r="AA23455" s="441"/>
    </row>
    <row r="23456" spans="25:27" x14ac:dyDescent="0.2">
      <c r="Y23456" s="396"/>
      <c r="Z23456" s="396"/>
      <c r="AA23456" s="441"/>
    </row>
    <row r="23457" spans="25:27" x14ac:dyDescent="0.2">
      <c r="Y23457" s="396"/>
      <c r="Z23457" s="396"/>
      <c r="AA23457" s="441"/>
    </row>
    <row r="23458" spans="25:27" x14ac:dyDescent="0.2">
      <c r="Y23458" s="396"/>
      <c r="Z23458" s="396"/>
      <c r="AA23458" s="441"/>
    </row>
    <row r="23459" spans="25:27" x14ac:dyDescent="0.2">
      <c r="Y23459" s="396"/>
      <c r="Z23459" s="396"/>
      <c r="AA23459" s="441"/>
    </row>
    <row r="23460" spans="25:27" x14ac:dyDescent="0.2">
      <c r="Y23460" s="396"/>
      <c r="Z23460" s="396"/>
      <c r="AA23460" s="441"/>
    </row>
    <row r="23461" spans="25:27" x14ac:dyDescent="0.2">
      <c r="Y23461" s="396"/>
      <c r="Z23461" s="396"/>
      <c r="AA23461" s="441"/>
    </row>
    <row r="23462" spans="25:27" x14ac:dyDescent="0.2">
      <c r="Y23462" s="396"/>
      <c r="Z23462" s="396"/>
      <c r="AA23462" s="441"/>
    </row>
    <row r="23463" spans="25:27" x14ac:dyDescent="0.2">
      <c r="Y23463" s="396"/>
      <c r="Z23463" s="396"/>
      <c r="AA23463" s="441"/>
    </row>
    <row r="23464" spans="25:27" x14ac:dyDescent="0.2">
      <c r="Y23464" s="396"/>
      <c r="Z23464" s="396"/>
      <c r="AA23464" s="441"/>
    </row>
    <row r="23465" spans="25:27" x14ac:dyDescent="0.2">
      <c r="Y23465" s="396"/>
      <c r="Z23465" s="396"/>
      <c r="AA23465" s="441"/>
    </row>
    <row r="23466" spans="25:27" x14ac:dyDescent="0.2">
      <c r="Y23466" s="396"/>
      <c r="Z23466" s="396"/>
      <c r="AA23466" s="441"/>
    </row>
    <row r="23467" spans="25:27" x14ac:dyDescent="0.2">
      <c r="Y23467" s="396"/>
      <c r="Z23467" s="396"/>
      <c r="AA23467" s="441"/>
    </row>
    <row r="23468" spans="25:27" x14ac:dyDescent="0.2">
      <c r="Y23468" s="396"/>
      <c r="Z23468" s="396"/>
      <c r="AA23468" s="441"/>
    </row>
    <row r="23469" spans="25:27" x14ac:dyDescent="0.2">
      <c r="Y23469" s="396"/>
      <c r="Z23469" s="396"/>
      <c r="AA23469" s="441"/>
    </row>
    <row r="23470" spans="25:27" x14ac:dyDescent="0.2">
      <c r="Y23470" s="396"/>
      <c r="Z23470" s="396"/>
      <c r="AA23470" s="441"/>
    </row>
    <row r="23471" spans="25:27" x14ac:dyDescent="0.2">
      <c r="Y23471" s="396"/>
      <c r="Z23471" s="396"/>
      <c r="AA23471" s="441"/>
    </row>
    <row r="23472" spans="25:27" x14ac:dyDescent="0.2">
      <c r="Y23472" s="396"/>
      <c r="Z23472" s="396"/>
      <c r="AA23472" s="441"/>
    </row>
    <row r="23473" spans="25:27" x14ac:dyDescent="0.2">
      <c r="Y23473" s="396"/>
      <c r="Z23473" s="396"/>
      <c r="AA23473" s="441"/>
    </row>
    <row r="23474" spans="25:27" x14ac:dyDescent="0.2">
      <c r="Y23474" s="396"/>
      <c r="Z23474" s="396"/>
      <c r="AA23474" s="441"/>
    </row>
    <row r="23475" spans="25:27" x14ac:dyDescent="0.2">
      <c r="Y23475" s="396"/>
      <c r="Z23475" s="396"/>
      <c r="AA23475" s="441"/>
    </row>
    <row r="23476" spans="25:27" x14ac:dyDescent="0.2">
      <c r="Y23476" s="396"/>
      <c r="Z23476" s="396"/>
      <c r="AA23476" s="441"/>
    </row>
    <row r="23477" spans="25:27" x14ac:dyDescent="0.2">
      <c r="Y23477" s="396"/>
      <c r="Z23477" s="396"/>
      <c r="AA23477" s="441"/>
    </row>
    <row r="23478" spans="25:27" x14ac:dyDescent="0.2">
      <c r="Y23478" s="396"/>
      <c r="Z23478" s="396"/>
      <c r="AA23478" s="441"/>
    </row>
    <row r="23479" spans="25:27" x14ac:dyDescent="0.2">
      <c r="Y23479" s="396"/>
      <c r="Z23479" s="396"/>
      <c r="AA23479" s="441"/>
    </row>
    <row r="23480" spans="25:27" x14ac:dyDescent="0.2">
      <c r="Y23480" s="396"/>
      <c r="Z23480" s="396"/>
      <c r="AA23480" s="441"/>
    </row>
    <row r="23481" spans="25:27" x14ac:dyDescent="0.2">
      <c r="Y23481" s="396"/>
      <c r="Z23481" s="396"/>
      <c r="AA23481" s="441"/>
    </row>
    <row r="23482" spans="25:27" x14ac:dyDescent="0.2">
      <c r="Y23482" s="396"/>
      <c r="Z23482" s="396"/>
      <c r="AA23482" s="441"/>
    </row>
    <row r="23483" spans="25:27" x14ac:dyDescent="0.2">
      <c r="Y23483" s="396"/>
      <c r="Z23483" s="396"/>
      <c r="AA23483" s="441"/>
    </row>
    <row r="23484" spans="25:27" x14ac:dyDescent="0.2">
      <c r="Y23484" s="396"/>
      <c r="Z23484" s="396"/>
      <c r="AA23484" s="441"/>
    </row>
    <row r="23485" spans="25:27" x14ac:dyDescent="0.2">
      <c r="Y23485" s="396"/>
      <c r="Z23485" s="396"/>
      <c r="AA23485" s="441"/>
    </row>
    <row r="23486" spans="25:27" x14ac:dyDescent="0.2">
      <c r="Y23486" s="396"/>
      <c r="Z23486" s="396"/>
      <c r="AA23486" s="441"/>
    </row>
    <row r="23487" spans="25:27" x14ac:dyDescent="0.2">
      <c r="Y23487" s="396"/>
      <c r="Z23487" s="396"/>
      <c r="AA23487" s="441"/>
    </row>
    <row r="23488" spans="25:27" x14ac:dyDescent="0.2">
      <c r="Y23488" s="396"/>
      <c r="Z23488" s="396"/>
      <c r="AA23488" s="441"/>
    </row>
    <row r="23489" spans="25:27" x14ac:dyDescent="0.2">
      <c r="Y23489" s="396"/>
      <c r="Z23489" s="396"/>
      <c r="AA23489" s="441"/>
    </row>
    <row r="23490" spans="25:27" x14ac:dyDescent="0.2">
      <c r="Y23490" s="396"/>
      <c r="Z23490" s="396"/>
      <c r="AA23490" s="441"/>
    </row>
    <row r="23491" spans="25:27" x14ac:dyDescent="0.2">
      <c r="Y23491" s="396"/>
      <c r="Z23491" s="396"/>
      <c r="AA23491" s="441"/>
    </row>
    <row r="23492" spans="25:27" x14ac:dyDescent="0.2">
      <c r="Y23492" s="396"/>
      <c r="Z23492" s="396"/>
      <c r="AA23492" s="441"/>
    </row>
    <row r="23493" spans="25:27" x14ac:dyDescent="0.2">
      <c r="Y23493" s="396"/>
      <c r="Z23493" s="396"/>
      <c r="AA23493" s="441"/>
    </row>
    <row r="23494" spans="25:27" x14ac:dyDescent="0.2">
      <c r="Y23494" s="396"/>
      <c r="Z23494" s="396"/>
      <c r="AA23494" s="441"/>
    </row>
    <row r="23495" spans="25:27" x14ac:dyDescent="0.2">
      <c r="Y23495" s="396"/>
      <c r="Z23495" s="396"/>
      <c r="AA23495" s="441"/>
    </row>
    <row r="23496" spans="25:27" x14ac:dyDescent="0.2">
      <c r="Y23496" s="396"/>
      <c r="Z23496" s="396"/>
      <c r="AA23496" s="441"/>
    </row>
    <row r="23497" spans="25:27" x14ac:dyDescent="0.2">
      <c r="Y23497" s="396"/>
      <c r="Z23497" s="396"/>
      <c r="AA23497" s="441"/>
    </row>
    <row r="23498" spans="25:27" x14ac:dyDescent="0.2">
      <c r="Y23498" s="396"/>
      <c r="Z23498" s="396"/>
      <c r="AA23498" s="441"/>
    </row>
    <row r="23499" spans="25:27" x14ac:dyDescent="0.2">
      <c r="Y23499" s="396"/>
      <c r="Z23499" s="396"/>
      <c r="AA23499" s="441"/>
    </row>
    <row r="23500" spans="25:27" x14ac:dyDescent="0.2">
      <c r="Y23500" s="396"/>
      <c r="Z23500" s="396"/>
      <c r="AA23500" s="441"/>
    </row>
    <row r="23501" spans="25:27" x14ac:dyDescent="0.2">
      <c r="Y23501" s="396"/>
      <c r="Z23501" s="396"/>
      <c r="AA23501" s="441"/>
    </row>
    <row r="23502" spans="25:27" x14ac:dyDescent="0.2">
      <c r="Y23502" s="396"/>
      <c r="Z23502" s="396"/>
      <c r="AA23502" s="441"/>
    </row>
    <row r="23503" spans="25:27" x14ac:dyDescent="0.2">
      <c r="Y23503" s="396"/>
      <c r="Z23503" s="396"/>
      <c r="AA23503" s="441"/>
    </row>
    <row r="23504" spans="25:27" x14ac:dyDescent="0.2">
      <c r="Y23504" s="396"/>
      <c r="Z23504" s="396"/>
      <c r="AA23504" s="441"/>
    </row>
    <row r="23505" spans="25:27" x14ac:dyDescent="0.2">
      <c r="Y23505" s="396"/>
      <c r="Z23505" s="396"/>
      <c r="AA23505" s="441"/>
    </row>
    <row r="23506" spans="25:27" x14ac:dyDescent="0.2">
      <c r="Y23506" s="396"/>
      <c r="Z23506" s="396"/>
      <c r="AA23506" s="441"/>
    </row>
    <row r="23507" spans="25:27" x14ac:dyDescent="0.2">
      <c r="Y23507" s="396"/>
      <c r="Z23507" s="396"/>
      <c r="AA23507" s="441"/>
    </row>
    <row r="23508" spans="25:27" x14ac:dyDescent="0.2">
      <c r="Y23508" s="396"/>
      <c r="Z23508" s="396"/>
      <c r="AA23508" s="441"/>
    </row>
    <row r="23509" spans="25:27" x14ac:dyDescent="0.2">
      <c r="Y23509" s="396"/>
      <c r="Z23509" s="396"/>
      <c r="AA23509" s="441"/>
    </row>
    <row r="23510" spans="25:27" x14ac:dyDescent="0.2">
      <c r="Y23510" s="396"/>
      <c r="Z23510" s="396"/>
      <c r="AA23510" s="441"/>
    </row>
    <row r="23511" spans="25:27" x14ac:dyDescent="0.2">
      <c r="Y23511" s="396"/>
      <c r="Z23511" s="396"/>
      <c r="AA23511" s="441"/>
    </row>
    <row r="23512" spans="25:27" x14ac:dyDescent="0.2">
      <c r="Y23512" s="396"/>
      <c r="Z23512" s="396"/>
      <c r="AA23512" s="441"/>
    </row>
    <row r="23513" spans="25:27" x14ac:dyDescent="0.2">
      <c r="Y23513" s="396"/>
      <c r="Z23513" s="396"/>
      <c r="AA23513" s="441"/>
    </row>
    <row r="23514" spans="25:27" x14ac:dyDescent="0.2">
      <c r="Y23514" s="396"/>
      <c r="Z23514" s="396"/>
      <c r="AA23514" s="441"/>
    </row>
    <row r="23515" spans="25:27" x14ac:dyDescent="0.2">
      <c r="Y23515" s="396"/>
      <c r="Z23515" s="396"/>
      <c r="AA23515" s="441"/>
    </row>
    <row r="23516" spans="25:27" x14ac:dyDescent="0.2">
      <c r="Y23516" s="396"/>
      <c r="Z23516" s="396"/>
      <c r="AA23516" s="441"/>
    </row>
    <row r="23517" spans="25:27" x14ac:dyDescent="0.2">
      <c r="Y23517" s="396"/>
      <c r="Z23517" s="396"/>
      <c r="AA23517" s="441"/>
    </row>
    <row r="23518" spans="25:27" x14ac:dyDescent="0.2">
      <c r="Y23518" s="396"/>
      <c r="Z23518" s="396"/>
      <c r="AA23518" s="441"/>
    </row>
    <row r="23519" spans="25:27" x14ac:dyDescent="0.2">
      <c r="Y23519" s="396"/>
      <c r="Z23519" s="396"/>
      <c r="AA23519" s="441"/>
    </row>
    <row r="23520" spans="25:27" x14ac:dyDescent="0.2">
      <c r="Y23520" s="396"/>
      <c r="Z23520" s="396"/>
      <c r="AA23520" s="441"/>
    </row>
    <row r="23521" spans="25:27" x14ac:dyDescent="0.2">
      <c r="Y23521" s="396"/>
      <c r="Z23521" s="396"/>
      <c r="AA23521" s="441"/>
    </row>
    <row r="23522" spans="25:27" x14ac:dyDescent="0.2">
      <c r="Y23522" s="396"/>
      <c r="Z23522" s="396"/>
      <c r="AA23522" s="441"/>
    </row>
    <row r="23523" spans="25:27" x14ac:dyDescent="0.2">
      <c r="Y23523" s="396"/>
      <c r="Z23523" s="396"/>
      <c r="AA23523" s="441"/>
    </row>
    <row r="23524" spans="25:27" x14ac:dyDescent="0.2">
      <c r="Y23524" s="396"/>
      <c r="Z23524" s="396"/>
      <c r="AA23524" s="441"/>
    </row>
    <row r="23525" spans="25:27" x14ac:dyDescent="0.2">
      <c r="Y23525" s="396"/>
      <c r="Z23525" s="396"/>
      <c r="AA23525" s="441"/>
    </row>
    <row r="23526" spans="25:27" x14ac:dyDescent="0.2">
      <c r="Y23526" s="396"/>
      <c r="Z23526" s="396"/>
      <c r="AA23526" s="441"/>
    </row>
    <row r="23527" spans="25:27" x14ac:dyDescent="0.2">
      <c r="Y23527" s="396"/>
      <c r="Z23527" s="396"/>
      <c r="AA23527" s="441"/>
    </row>
    <row r="23528" spans="25:27" x14ac:dyDescent="0.2">
      <c r="Y23528" s="396"/>
      <c r="Z23528" s="396"/>
      <c r="AA23528" s="441"/>
    </row>
    <row r="23529" spans="25:27" x14ac:dyDescent="0.2">
      <c r="Y23529" s="396"/>
      <c r="Z23529" s="396"/>
      <c r="AA23529" s="441"/>
    </row>
    <row r="23530" spans="25:27" x14ac:dyDescent="0.2">
      <c r="Y23530" s="396"/>
      <c r="Z23530" s="396"/>
      <c r="AA23530" s="441"/>
    </row>
    <row r="23531" spans="25:27" x14ac:dyDescent="0.2">
      <c r="Y23531" s="396"/>
      <c r="Z23531" s="396"/>
      <c r="AA23531" s="441"/>
    </row>
    <row r="23532" spans="25:27" x14ac:dyDescent="0.2">
      <c r="Y23532" s="396"/>
      <c r="Z23532" s="396"/>
      <c r="AA23532" s="441"/>
    </row>
    <row r="23533" spans="25:27" x14ac:dyDescent="0.2">
      <c r="Y23533" s="396"/>
      <c r="Z23533" s="396"/>
      <c r="AA23533" s="441"/>
    </row>
    <row r="23534" spans="25:27" x14ac:dyDescent="0.2">
      <c r="Y23534" s="396"/>
      <c r="Z23534" s="396"/>
      <c r="AA23534" s="441"/>
    </row>
    <row r="23535" spans="25:27" x14ac:dyDescent="0.2">
      <c r="Y23535" s="396"/>
      <c r="Z23535" s="396"/>
      <c r="AA23535" s="441"/>
    </row>
    <row r="23536" spans="25:27" x14ac:dyDescent="0.2">
      <c r="Y23536" s="396"/>
      <c r="Z23536" s="396"/>
      <c r="AA23536" s="441"/>
    </row>
    <row r="23537" spans="25:27" x14ac:dyDescent="0.2">
      <c r="Y23537" s="396"/>
      <c r="Z23537" s="396"/>
      <c r="AA23537" s="441"/>
    </row>
    <row r="23538" spans="25:27" x14ac:dyDescent="0.2">
      <c r="Y23538" s="396"/>
      <c r="Z23538" s="396"/>
      <c r="AA23538" s="441"/>
    </row>
    <row r="23539" spans="25:27" x14ac:dyDescent="0.2">
      <c r="Y23539" s="396"/>
      <c r="Z23539" s="396"/>
      <c r="AA23539" s="441"/>
    </row>
    <row r="23540" spans="25:27" x14ac:dyDescent="0.2">
      <c r="Y23540" s="396"/>
      <c r="Z23540" s="396"/>
      <c r="AA23540" s="441"/>
    </row>
    <row r="23541" spans="25:27" x14ac:dyDescent="0.2">
      <c r="Y23541" s="396"/>
      <c r="Z23541" s="396"/>
      <c r="AA23541" s="441"/>
    </row>
    <row r="23542" spans="25:27" x14ac:dyDescent="0.2">
      <c r="Y23542" s="396"/>
      <c r="Z23542" s="396"/>
      <c r="AA23542" s="441"/>
    </row>
    <row r="23543" spans="25:27" x14ac:dyDescent="0.2">
      <c r="Y23543" s="396"/>
      <c r="Z23543" s="396"/>
      <c r="AA23543" s="441"/>
    </row>
    <row r="23544" spans="25:27" x14ac:dyDescent="0.2">
      <c r="Y23544" s="396"/>
      <c r="Z23544" s="396"/>
      <c r="AA23544" s="441"/>
    </row>
    <row r="23545" spans="25:27" x14ac:dyDescent="0.2">
      <c r="Y23545" s="396"/>
      <c r="Z23545" s="396"/>
      <c r="AA23545" s="441"/>
    </row>
    <row r="23546" spans="25:27" x14ac:dyDescent="0.2">
      <c r="Y23546" s="396"/>
      <c r="Z23546" s="396"/>
      <c r="AA23546" s="441"/>
    </row>
    <row r="23547" spans="25:27" x14ac:dyDescent="0.2">
      <c r="Y23547" s="396"/>
      <c r="Z23547" s="396"/>
      <c r="AA23547" s="441"/>
    </row>
    <row r="23548" spans="25:27" x14ac:dyDescent="0.2">
      <c r="Y23548" s="396"/>
      <c r="Z23548" s="396"/>
      <c r="AA23548" s="441"/>
    </row>
    <row r="23549" spans="25:27" x14ac:dyDescent="0.2">
      <c r="Y23549" s="396"/>
      <c r="Z23549" s="396"/>
      <c r="AA23549" s="441"/>
    </row>
    <row r="23550" spans="25:27" x14ac:dyDescent="0.2">
      <c r="Y23550" s="396"/>
      <c r="Z23550" s="396"/>
      <c r="AA23550" s="441"/>
    </row>
    <row r="23551" spans="25:27" x14ac:dyDescent="0.2">
      <c r="Y23551" s="396"/>
      <c r="Z23551" s="396"/>
      <c r="AA23551" s="441"/>
    </row>
    <row r="23552" spans="25:27" x14ac:dyDescent="0.2">
      <c r="Y23552" s="396"/>
      <c r="Z23552" s="396"/>
      <c r="AA23552" s="441"/>
    </row>
    <row r="23553" spans="25:27" x14ac:dyDescent="0.2">
      <c r="Y23553" s="396"/>
      <c r="Z23553" s="396"/>
      <c r="AA23553" s="441"/>
    </row>
    <row r="23554" spans="25:27" x14ac:dyDescent="0.2">
      <c r="Y23554" s="396"/>
      <c r="Z23554" s="396"/>
      <c r="AA23554" s="441"/>
    </row>
    <row r="23555" spans="25:27" x14ac:dyDescent="0.2">
      <c r="Y23555" s="396"/>
      <c r="Z23555" s="396"/>
      <c r="AA23555" s="441"/>
    </row>
    <row r="23556" spans="25:27" x14ac:dyDescent="0.2">
      <c r="Y23556" s="396"/>
      <c r="Z23556" s="396"/>
      <c r="AA23556" s="441"/>
    </row>
    <row r="23557" spans="25:27" x14ac:dyDescent="0.2">
      <c r="Y23557" s="396"/>
      <c r="Z23557" s="396"/>
      <c r="AA23557" s="441"/>
    </row>
    <row r="23558" spans="25:27" x14ac:dyDescent="0.2">
      <c r="Y23558" s="396"/>
      <c r="Z23558" s="396"/>
      <c r="AA23558" s="441"/>
    </row>
    <row r="23559" spans="25:27" x14ac:dyDescent="0.2">
      <c r="Y23559" s="396"/>
      <c r="Z23559" s="396"/>
      <c r="AA23559" s="441"/>
    </row>
    <row r="23560" spans="25:27" x14ac:dyDescent="0.2">
      <c r="Y23560" s="396"/>
      <c r="Z23560" s="396"/>
      <c r="AA23560" s="441"/>
    </row>
    <row r="23561" spans="25:27" x14ac:dyDescent="0.2">
      <c r="Y23561" s="396"/>
      <c r="Z23561" s="396"/>
      <c r="AA23561" s="441"/>
    </row>
    <row r="23562" spans="25:27" x14ac:dyDescent="0.2">
      <c r="Y23562" s="396"/>
      <c r="Z23562" s="396"/>
      <c r="AA23562" s="441"/>
    </row>
    <row r="23563" spans="25:27" x14ac:dyDescent="0.2">
      <c r="Y23563" s="396"/>
      <c r="Z23563" s="396"/>
      <c r="AA23563" s="441"/>
    </row>
    <row r="23564" spans="25:27" x14ac:dyDescent="0.2">
      <c r="Y23564" s="396"/>
      <c r="Z23564" s="396"/>
      <c r="AA23564" s="441"/>
    </row>
    <row r="23565" spans="25:27" x14ac:dyDescent="0.2">
      <c r="Y23565" s="396"/>
      <c r="Z23565" s="396"/>
      <c r="AA23565" s="441"/>
    </row>
    <row r="23566" spans="25:27" x14ac:dyDescent="0.2">
      <c r="Y23566" s="396"/>
      <c r="Z23566" s="396"/>
      <c r="AA23566" s="441"/>
    </row>
    <row r="23567" spans="25:27" x14ac:dyDescent="0.2">
      <c r="Y23567" s="396"/>
      <c r="Z23567" s="396"/>
      <c r="AA23567" s="441"/>
    </row>
    <row r="23568" spans="25:27" x14ac:dyDescent="0.2">
      <c r="Y23568" s="396"/>
      <c r="Z23568" s="396"/>
      <c r="AA23568" s="441"/>
    </row>
    <row r="23569" spans="25:27" x14ac:dyDescent="0.2">
      <c r="Y23569" s="396"/>
      <c r="Z23569" s="396"/>
      <c r="AA23569" s="441"/>
    </row>
    <row r="23570" spans="25:27" x14ac:dyDescent="0.2">
      <c r="Y23570" s="396"/>
      <c r="Z23570" s="396"/>
      <c r="AA23570" s="441"/>
    </row>
    <row r="23571" spans="25:27" x14ac:dyDescent="0.2">
      <c r="Y23571" s="396"/>
      <c r="Z23571" s="396"/>
      <c r="AA23571" s="441"/>
    </row>
    <row r="23572" spans="25:27" x14ac:dyDescent="0.2">
      <c r="Y23572" s="396"/>
      <c r="Z23572" s="396"/>
      <c r="AA23572" s="441"/>
    </row>
    <row r="23573" spans="25:27" x14ac:dyDescent="0.2">
      <c r="Y23573" s="396"/>
      <c r="Z23573" s="396"/>
      <c r="AA23573" s="441"/>
    </row>
    <row r="23574" spans="25:27" x14ac:dyDescent="0.2">
      <c r="Y23574" s="396"/>
      <c r="Z23574" s="396"/>
      <c r="AA23574" s="441"/>
    </row>
    <row r="23575" spans="25:27" x14ac:dyDescent="0.2">
      <c r="Y23575" s="396"/>
      <c r="Z23575" s="396"/>
      <c r="AA23575" s="441"/>
    </row>
    <row r="23576" spans="25:27" x14ac:dyDescent="0.2">
      <c r="Y23576" s="396"/>
      <c r="Z23576" s="396"/>
      <c r="AA23576" s="441"/>
    </row>
    <row r="23577" spans="25:27" x14ac:dyDescent="0.2">
      <c r="Y23577" s="396"/>
      <c r="Z23577" s="396"/>
      <c r="AA23577" s="441"/>
    </row>
    <row r="23578" spans="25:27" x14ac:dyDescent="0.2">
      <c r="Y23578" s="396"/>
      <c r="Z23578" s="396"/>
      <c r="AA23578" s="441"/>
    </row>
    <row r="23579" spans="25:27" x14ac:dyDescent="0.2">
      <c r="Y23579" s="396"/>
      <c r="Z23579" s="396"/>
      <c r="AA23579" s="441"/>
    </row>
    <row r="23580" spans="25:27" x14ac:dyDescent="0.2">
      <c r="Y23580" s="396"/>
      <c r="Z23580" s="396"/>
      <c r="AA23580" s="441"/>
    </row>
    <row r="23581" spans="25:27" x14ac:dyDescent="0.2">
      <c r="Y23581" s="396"/>
      <c r="Z23581" s="396"/>
      <c r="AA23581" s="441"/>
    </row>
    <row r="23582" spans="25:27" x14ac:dyDescent="0.2">
      <c r="Y23582" s="396"/>
      <c r="Z23582" s="396"/>
      <c r="AA23582" s="441"/>
    </row>
    <row r="23583" spans="25:27" x14ac:dyDescent="0.2">
      <c r="Y23583" s="396"/>
      <c r="Z23583" s="396"/>
      <c r="AA23583" s="441"/>
    </row>
    <row r="23584" spans="25:27" x14ac:dyDescent="0.2">
      <c r="Y23584" s="396"/>
      <c r="Z23584" s="396"/>
      <c r="AA23584" s="441"/>
    </row>
    <row r="23585" spans="25:27" x14ac:dyDescent="0.2">
      <c r="Y23585" s="396"/>
      <c r="Z23585" s="396"/>
      <c r="AA23585" s="441"/>
    </row>
    <row r="23586" spans="25:27" x14ac:dyDescent="0.2">
      <c r="Y23586" s="396"/>
      <c r="Z23586" s="396"/>
      <c r="AA23586" s="441"/>
    </row>
    <row r="23587" spans="25:27" x14ac:dyDescent="0.2">
      <c r="Y23587" s="396"/>
      <c r="Z23587" s="396"/>
      <c r="AA23587" s="441"/>
    </row>
    <row r="23588" spans="25:27" x14ac:dyDescent="0.2">
      <c r="Y23588" s="396"/>
      <c r="Z23588" s="396"/>
      <c r="AA23588" s="441"/>
    </row>
    <row r="23589" spans="25:27" x14ac:dyDescent="0.2">
      <c r="Y23589" s="396"/>
      <c r="Z23589" s="396"/>
      <c r="AA23589" s="441"/>
    </row>
    <row r="23590" spans="25:27" x14ac:dyDescent="0.2">
      <c r="Y23590" s="396"/>
      <c r="Z23590" s="396"/>
      <c r="AA23590" s="441"/>
    </row>
    <row r="23591" spans="25:27" x14ac:dyDescent="0.2">
      <c r="Y23591" s="396"/>
      <c r="Z23591" s="396"/>
      <c r="AA23591" s="441"/>
    </row>
    <row r="23592" spans="25:27" x14ac:dyDescent="0.2">
      <c r="Y23592" s="396"/>
      <c r="Z23592" s="396"/>
      <c r="AA23592" s="441"/>
    </row>
    <row r="23593" spans="25:27" x14ac:dyDescent="0.2">
      <c r="Y23593" s="396"/>
      <c r="Z23593" s="396"/>
      <c r="AA23593" s="441"/>
    </row>
    <row r="23594" spans="25:27" x14ac:dyDescent="0.2">
      <c r="Y23594" s="396"/>
      <c r="Z23594" s="396"/>
      <c r="AA23594" s="441"/>
    </row>
    <row r="23595" spans="25:27" x14ac:dyDescent="0.2">
      <c r="Y23595" s="396"/>
      <c r="Z23595" s="396"/>
      <c r="AA23595" s="441"/>
    </row>
    <row r="23596" spans="25:27" x14ac:dyDescent="0.2">
      <c r="Y23596" s="396"/>
      <c r="Z23596" s="396"/>
      <c r="AA23596" s="441"/>
    </row>
    <row r="23597" spans="25:27" x14ac:dyDescent="0.2">
      <c r="Y23597" s="396"/>
      <c r="Z23597" s="396"/>
      <c r="AA23597" s="441"/>
    </row>
    <row r="23598" spans="25:27" x14ac:dyDescent="0.2">
      <c r="Y23598" s="396"/>
      <c r="Z23598" s="396"/>
      <c r="AA23598" s="441"/>
    </row>
    <row r="23599" spans="25:27" x14ac:dyDescent="0.2">
      <c r="Y23599" s="396"/>
      <c r="Z23599" s="396"/>
      <c r="AA23599" s="441"/>
    </row>
    <row r="23600" spans="25:27" x14ac:dyDescent="0.2">
      <c r="Y23600" s="396"/>
      <c r="Z23600" s="396"/>
      <c r="AA23600" s="441"/>
    </row>
    <row r="23601" spans="25:27" x14ac:dyDescent="0.2">
      <c r="Y23601" s="396"/>
      <c r="Z23601" s="396"/>
      <c r="AA23601" s="441"/>
    </row>
    <row r="23602" spans="25:27" x14ac:dyDescent="0.2">
      <c r="Y23602" s="396"/>
      <c r="Z23602" s="396"/>
      <c r="AA23602" s="441"/>
    </row>
    <row r="23603" spans="25:27" x14ac:dyDescent="0.2">
      <c r="Y23603" s="396"/>
      <c r="Z23603" s="396"/>
      <c r="AA23603" s="441"/>
    </row>
    <row r="23604" spans="25:27" x14ac:dyDescent="0.2">
      <c r="Y23604" s="396"/>
      <c r="Z23604" s="396"/>
      <c r="AA23604" s="441"/>
    </row>
    <row r="23605" spans="25:27" x14ac:dyDescent="0.2">
      <c r="Y23605" s="396"/>
      <c r="Z23605" s="396"/>
      <c r="AA23605" s="441"/>
    </row>
    <row r="23606" spans="25:27" x14ac:dyDescent="0.2">
      <c r="Y23606" s="396"/>
      <c r="Z23606" s="396"/>
      <c r="AA23606" s="441"/>
    </row>
    <row r="23607" spans="25:27" x14ac:dyDescent="0.2">
      <c r="Y23607" s="396"/>
      <c r="Z23607" s="396"/>
      <c r="AA23607" s="441"/>
    </row>
    <row r="23608" spans="25:27" x14ac:dyDescent="0.2">
      <c r="Y23608" s="396"/>
      <c r="Z23608" s="396"/>
      <c r="AA23608" s="441"/>
    </row>
    <row r="23609" spans="25:27" x14ac:dyDescent="0.2">
      <c r="Y23609" s="396"/>
      <c r="Z23609" s="396"/>
      <c r="AA23609" s="441"/>
    </row>
    <row r="23610" spans="25:27" x14ac:dyDescent="0.2">
      <c r="Y23610" s="396"/>
      <c r="Z23610" s="396"/>
      <c r="AA23610" s="441"/>
    </row>
    <row r="23611" spans="25:27" x14ac:dyDescent="0.2">
      <c r="Y23611" s="396"/>
      <c r="Z23611" s="396"/>
      <c r="AA23611" s="441"/>
    </row>
    <row r="23612" spans="25:27" x14ac:dyDescent="0.2">
      <c r="Y23612" s="396"/>
      <c r="Z23612" s="396"/>
      <c r="AA23612" s="441"/>
    </row>
    <row r="23613" spans="25:27" x14ac:dyDescent="0.2">
      <c r="Y23613" s="396"/>
      <c r="Z23613" s="396"/>
      <c r="AA23613" s="441"/>
    </row>
    <row r="23614" spans="25:27" x14ac:dyDescent="0.2">
      <c r="Y23614" s="396"/>
      <c r="Z23614" s="396"/>
      <c r="AA23614" s="441"/>
    </row>
    <row r="23615" spans="25:27" x14ac:dyDescent="0.2">
      <c r="Y23615" s="396"/>
      <c r="Z23615" s="396"/>
      <c r="AA23615" s="441"/>
    </row>
    <row r="23616" spans="25:27" x14ac:dyDescent="0.2">
      <c r="Y23616" s="396"/>
      <c r="Z23616" s="396"/>
      <c r="AA23616" s="441"/>
    </row>
    <row r="23617" spans="25:27" x14ac:dyDescent="0.2">
      <c r="Y23617" s="396"/>
      <c r="Z23617" s="396"/>
      <c r="AA23617" s="441"/>
    </row>
    <row r="23618" spans="25:27" x14ac:dyDescent="0.2">
      <c r="Y23618" s="396"/>
      <c r="Z23618" s="396"/>
      <c r="AA23618" s="441"/>
    </row>
    <row r="23619" spans="25:27" x14ac:dyDescent="0.2">
      <c r="Y23619" s="396"/>
      <c r="Z23619" s="396"/>
      <c r="AA23619" s="441"/>
    </row>
    <row r="23620" spans="25:27" x14ac:dyDescent="0.2">
      <c r="Y23620" s="396"/>
      <c r="Z23620" s="396"/>
      <c r="AA23620" s="441"/>
    </row>
    <row r="23621" spans="25:27" x14ac:dyDescent="0.2">
      <c r="Y23621" s="396"/>
      <c r="Z23621" s="396"/>
      <c r="AA23621" s="441"/>
    </row>
    <row r="23622" spans="25:27" x14ac:dyDescent="0.2">
      <c r="Y23622" s="396"/>
      <c r="Z23622" s="396"/>
      <c r="AA23622" s="441"/>
    </row>
    <row r="23623" spans="25:27" x14ac:dyDescent="0.2">
      <c r="Y23623" s="396"/>
      <c r="Z23623" s="396"/>
      <c r="AA23623" s="441"/>
    </row>
    <row r="23624" spans="25:27" x14ac:dyDescent="0.2">
      <c r="Y23624" s="396"/>
      <c r="Z23624" s="396"/>
      <c r="AA23624" s="441"/>
    </row>
    <row r="23625" spans="25:27" x14ac:dyDescent="0.2">
      <c r="Y23625" s="396"/>
      <c r="Z23625" s="396"/>
      <c r="AA23625" s="441"/>
    </row>
    <row r="23626" spans="25:27" x14ac:dyDescent="0.2">
      <c r="Y23626" s="396"/>
      <c r="Z23626" s="396"/>
      <c r="AA23626" s="441"/>
    </row>
    <row r="23627" spans="25:27" x14ac:dyDescent="0.2">
      <c r="Y23627" s="396"/>
      <c r="Z23627" s="396"/>
      <c r="AA23627" s="441"/>
    </row>
    <row r="23628" spans="25:27" x14ac:dyDescent="0.2">
      <c r="Y23628" s="396"/>
      <c r="Z23628" s="396"/>
      <c r="AA23628" s="441"/>
    </row>
    <row r="23629" spans="25:27" x14ac:dyDescent="0.2">
      <c r="Y23629" s="396"/>
      <c r="Z23629" s="396"/>
      <c r="AA23629" s="441"/>
    </row>
    <row r="23630" spans="25:27" x14ac:dyDescent="0.2">
      <c r="Y23630" s="396"/>
      <c r="Z23630" s="396"/>
      <c r="AA23630" s="441"/>
    </row>
    <row r="23631" spans="25:27" x14ac:dyDescent="0.2">
      <c r="Y23631" s="396"/>
      <c r="Z23631" s="396"/>
      <c r="AA23631" s="441"/>
    </row>
    <row r="23632" spans="25:27" x14ac:dyDescent="0.2">
      <c r="Y23632" s="396"/>
      <c r="Z23632" s="396"/>
      <c r="AA23632" s="441"/>
    </row>
    <row r="23633" spans="25:27" x14ac:dyDescent="0.2">
      <c r="Y23633" s="396"/>
      <c r="Z23633" s="396"/>
      <c r="AA23633" s="441"/>
    </row>
    <row r="23634" spans="25:27" x14ac:dyDescent="0.2">
      <c r="Y23634" s="396"/>
      <c r="Z23634" s="396"/>
      <c r="AA23634" s="441"/>
    </row>
    <row r="23635" spans="25:27" x14ac:dyDescent="0.2">
      <c r="Y23635" s="396"/>
      <c r="Z23635" s="396"/>
      <c r="AA23635" s="441"/>
    </row>
    <row r="23636" spans="25:27" x14ac:dyDescent="0.2">
      <c r="Y23636" s="396"/>
      <c r="Z23636" s="396"/>
      <c r="AA23636" s="441"/>
    </row>
    <row r="23637" spans="25:27" x14ac:dyDescent="0.2">
      <c r="Y23637" s="396"/>
      <c r="Z23637" s="396"/>
      <c r="AA23637" s="441"/>
    </row>
    <row r="23638" spans="25:27" x14ac:dyDescent="0.2">
      <c r="Y23638" s="396"/>
      <c r="Z23638" s="396"/>
      <c r="AA23638" s="441"/>
    </row>
    <row r="23639" spans="25:27" x14ac:dyDescent="0.2">
      <c r="Y23639" s="396"/>
      <c r="Z23639" s="396"/>
      <c r="AA23639" s="441"/>
    </row>
    <row r="23640" spans="25:27" x14ac:dyDescent="0.2">
      <c r="Y23640" s="396"/>
      <c r="Z23640" s="396"/>
      <c r="AA23640" s="441"/>
    </row>
    <row r="23641" spans="25:27" x14ac:dyDescent="0.2">
      <c r="Y23641" s="396"/>
      <c r="Z23641" s="396"/>
      <c r="AA23641" s="441"/>
    </row>
    <row r="23642" spans="25:27" x14ac:dyDescent="0.2">
      <c r="Y23642" s="396"/>
      <c r="Z23642" s="396"/>
      <c r="AA23642" s="441"/>
    </row>
    <row r="23643" spans="25:27" x14ac:dyDescent="0.2">
      <c r="Y23643" s="396"/>
      <c r="Z23643" s="396"/>
      <c r="AA23643" s="441"/>
    </row>
    <row r="23644" spans="25:27" x14ac:dyDescent="0.2">
      <c r="Y23644" s="396"/>
      <c r="Z23644" s="396"/>
      <c r="AA23644" s="441"/>
    </row>
    <row r="23645" spans="25:27" x14ac:dyDescent="0.2">
      <c r="Y23645" s="396"/>
      <c r="Z23645" s="396"/>
      <c r="AA23645" s="441"/>
    </row>
    <row r="23646" spans="25:27" x14ac:dyDescent="0.2">
      <c r="Y23646" s="396"/>
      <c r="Z23646" s="396"/>
      <c r="AA23646" s="441"/>
    </row>
    <row r="23647" spans="25:27" x14ac:dyDescent="0.2">
      <c r="Y23647" s="396"/>
      <c r="Z23647" s="396"/>
      <c r="AA23647" s="441"/>
    </row>
    <row r="23648" spans="25:27" x14ac:dyDescent="0.2">
      <c r="Y23648" s="396"/>
      <c r="Z23648" s="396"/>
      <c r="AA23648" s="441"/>
    </row>
    <row r="23649" spans="25:27" x14ac:dyDescent="0.2">
      <c r="Y23649" s="396"/>
      <c r="Z23649" s="396"/>
      <c r="AA23649" s="441"/>
    </row>
    <row r="23650" spans="25:27" x14ac:dyDescent="0.2">
      <c r="Y23650" s="396"/>
      <c r="Z23650" s="396"/>
      <c r="AA23650" s="441"/>
    </row>
    <row r="23651" spans="25:27" x14ac:dyDescent="0.2">
      <c r="Y23651" s="396"/>
      <c r="Z23651" s="396"/>
      <c r="AA23651" s="441"/>
    </row>
    <row r="23652" spans="25:27" x14ac:dyDescent="0.2">
      <c r="Y23652" s="396"/>
      <c r="Z23652" s="396"/>
      <c r="AA23652" s="441"/>
    </row>
    <row r="23653" spans="25:27" x14ac:dyDescent="0.2">
      <c r="Y23653" s="396"/>
      <c r="Z23653" s="396"/>
      <c r="AA23653" s="441"/>
    </row>
    <row r="23654" spans="25:27" x14ac:dyDescent="0.2">
      <c r="Y23654" s="396"/>
      <c r="Z23654" s="396"/>
      <c r="AA23654" s="441"/>
    </row>
    <row r="23655" spans="25:27" x14ac:dyDescent="0.2">
      <c r="Y23655" s="396"/>
      <c r="Z23655" s="396"/>
      <c r="AA23655" s="441"/>
    </row>
    <row r="23656" spans="25:27" x14ac:dyDescent="0.2">
      <c r="Y23656" s="396"/>
      <c r="Z23656" s="396"/>
      <c r="AA23656" s="441"/>
    </row>
    <row r="23657" spans="25:27" x14ac:dyDescent="0.2">
      <c r="Y23657" s="396"/>
      <c r="Z23657" s="396"/>
      <c r="AA23657" s="441"/>
    </row>
    <row r="23658" spans="25:27" x14ac:dyDescent="0.2">
      <c r="Y23658" s="396"/>
      <c r="Z23658" s="396"/>
      <c r="AA23658" s="441"/>
    </row>
    <row r="23659" spans="25:27" x14ac:dyDescent="0.2">
      <c r="Y23659" s="396"/>
      <c r="Z23659" s="396"/>
      <c r="AA23659" s="441"/>
    </row>
    <row r="23660" spans="25:27" x14ac:dyDescent="0.2">
      <c r="Y23660" s="396"/>
      <c r="Z23660" s="396"/>
      <c r="AA23660" s="441"/>
    </row>
    <row r="23661" spans="25:27" x14ac:dyDescent="0.2">
      <c r="Y23661" s="396"/>
      <c r="Z23661" s="396"/>
      <c r="AA23661" s="441"/>
    </row>
    <row r="23662" spans="25:27" x14ac:dyDescent="0.2">
      <c r="Y23662" s="396"/>
      <c r="Z23662" s="396"/>
      <c r="AA23662" s="441"/>
    </row>
    <row r="23663" spans="25:27" x14ac:dyDescent="0.2">
      <c r="Y23663" s="396"/>
      <c r="Z23663" s="396"/>
      <c r="AA23663" s="441"/>
    </row>
    <row r="23664" spans="25:27" x14ac:dyDescent="0.2">
      <c r="Y23664" s="396"/>
      <c r="Z23664" s="396"/>
      <c r="AA23664" s="441"/>
    </row>
    <row r="23665" spans="25:27" x14ac:dyDescent="0.2">
      <c r="Y23665" s="396"/>
      <c r="Z23665" s="396"/>
      <c r="AA23665" s="441"/>
    </row>
    <row r="23666" spans="25:27" x14ac:dyDescent="0.2">
      <c r="Y23666" s="396"/>
      <c r="Z23666" s="396"/>
      <c r="AA23666" s="441"/>
    </row>
    <row r="23667" spans="25:27" x14ac:dyDescent="0.2">
      <c r="Y23667" s="396"/>
      <c r="Z23667" s="396"/>
      <c r="AA23667" s="441"/>
    </row>
    <row r="23668" spans="25:27" x14ac:dyDescent="0.2">
      <c r="Y23668" s="396"/>
      <c r="Z23668" s="396"/>
      <c r="AA23668" s="441"/>
    </row>
    <row r="23669" spans="25:27" x14ac:dyDescent="0.2">
      <c r="Y23669" s="396"/>
      <c r="Z23669" s="396"/>
      <c r="AA23669" s="441"/>
    </row>
    <row r="23670" spans="25:27" x14ac:dyDescent="0.2">
      <c r="Y23670" s="396"/>
      <c r="Z23670" s="396"/>
      <c r="AA23670" s="441"/>
    </row>
    <row r="23671" spans="25:27" x14ac:dyDescent="0.2">
      <c r="Y23671" s="396"/>
      <c r="Z23671" s="396"/>
      <c r="AA23671" s="441"/>
    </row>
    <row r="23672" spans="25:27" x14ac:dyDescent="0.2">
      <c r="Y23672" s="396"/>
      <c r="Z23672" s="396"/>
      <c r="AA23672" s="441"/>
    </row>
    <row r="23673" spans="25:27" x14ac:dyDescent="0.2">
      <c r="Y23673" s="396"/>
      <c r="Z23673" s="396"/>
      <c r="AA23673" s="441"/>
    </row>
    <row r="23674" spans="25:27" x14ac:dyDescent="0.2">
      <c r="Y23674" s="396"/>
      <c r="Z23674" s="396"/>
      <c r="AA23674" s="441"/>
    </row>
    <row r="23675" spans="25:27" x14ac:dyDescent="0.2">
      <c r="Y23675" s="396"/>
      <c r="Z23675" s="396"/>
      <c r="AA23675" s="441"/>
    </row>
    <row r="23676" spans="25:27" x14ac:dyDescent="0.2">
      <c r="Y23676" s="396"/>
      <c r="Z23676" s="396"/>
      <c r="AA23676" s="441"/>
    </row>
    <row r="23677" spans="25:27" x14ac:dyDescent="0.2">
      <c r="Y23677" s="396"/>
      <c r="Z23677" s="396"/>
      <c r="AA23677" s="441"/>
    </row>
    <row r="23678" spans="25:27" x14ac:dyDescent="0.2">
      <c r="Y23678" s="396"/>
      <c r="Z23678" s="396"/>
      <c r="AA23678" s="441"/>
    </row>
    <row r="23679" spans="25:27" x14ac:dyDescent="0.2">
      <c r="Y23679" s="396"/>
      <c r="Z23679" s="396"/>
      <c r="AA23679" s="441"/>
    </row>
    <row r="23680" spans="25:27" x14ac:dyDescent="0.2">
      <c r="Y23680" s="396"/>
      <c r="Z23680" s="396"/>
      <c r="AA23680" s="441"/>
    </row>
    <row r="23681" spans="25:27" x14ac:dyDescent="0.2">
      <c r="Y23681" s="396"/>
      <c r="Z23681" s="396"/>
      <c r="AA23681" s="441"/>
    </row>
    <row r="23682" spans="25:27" x14ac:dyDescent="0.2">
      <c r="Y23682" s="396"/>
      <c r="Z23682" s="396"/>
      <c r="AA23682" s="441"/>
    </row>
    <row r="23683" spans="25:27" x14ac:dyDescent="0.2">
      <c r="Y23683" s="396"/>
      <c r="Z23683" s="396"/>
      <c r="AA23683" s="441"/>
    </row>
    <row r="23684" spans="25:27" x14ac:dyDescent="0.2">
      <c r="Y23684" s="396"/>
      <c r="Z23684" s="396"/>
      <c r="AA23684" s="441"/>
    </row>
    <row r="23685" spans="25:27" x14ac:dyDescent="0.2">
      <c r="Y23685" s="396"/>
      <c r="Z23685" s="396"/>
      <c r="AA23685" s="441"/>
    </row>
    <row r="23686" spans="25:27" x14ac:dyDescent="0.2">
      <c r="Y23686" s="396"/>
      <c r="Z23686" s="396"/>
      <c r="AA23686" s="441"/>
    </row>
    <row r="23687" spans="25:27" x14ac:dyDescent="0.2">
      <c r="Y23687" s="396"/>
      <c r="Z23687" s="396"/>
      <c r="AA23687" s="441"/>
    </row>
    <row r="23688" spans="25:27" x14ac:dyDescent="0.2">
      <c r="Y23688" s="396"/>
      <c r="Z23688" s="396"/>
      <c r="AA23688" s="441"/>
    </row>
    <row r="23689" spans="25:27" x14ac:dyDescent="0.2">
      <c r="Y23689" s="396"/>
      <c r="Z23689" s="396"/>
      <c r="AA23689" s="441"/>
    </row>
    <row r="23690" spans="25:27" x14ac:dyDescent="0.2">
      <c r="Y23690" s="396"/>
      <c r="Z23690" s="396"/>
      <c r="AA23690" s="441"/>
    </row>
    <row r="23691" spans="25:27" x14ac:dyDescent="0.2">
      <c r="Y23691" s="396"/>
      <c r="Z23691" s="396"/>
      <c r="AA23691" s="441"/>
    </row>
    <row r="23692" spans="25:27" x14ac:dyDescent="0.2">
      <c r="Y23692" s="396"/>
      <c r="Z23692" s="396"/>
      <c r="AA23692" s="441"/>
    </row>
    <row r="23693" spans="25:27" x14ac:dyDescent="0.2">
      <c r="Y23693" s="396"/>
      <c r="Z23693" s="396"/>
      <c r="AA23693" s="441"/>
    </row>
    <row r="23694" spans="25:27" x14ac:dyDescent="0.2">
      <c r="Y23694" s="396"/>
      <c r="Z23694" s="396"/>
      <c r="AA23694" s="441"/>
    </row>
    <row r="23695" spans="25:27" x14ac:dyDescent="0.2">
      <c r="Y23695" s="396"/>
      <c r="Z23695" s="396"/>
      <c r="AA23695" s="441"/>
    </row>
    <row r="23696" spans="25:27" x14ac:dyDescent="0.2">
      <c r="Y23696" s="396"/>
      <c r="Z23696" s="396"/>
      <c r="AA23696" s="441"/>
    </row>
    <row r="23697" spans="25:27" x14ac:dyDescent="0.2">
      <c r="Y23697" s="396"/>
      <c r="Z23697" s="396"/>
      <c r="AA23697" s="441"/>
    </row>
    <row r="23698" spans="25:27" x14ac:dyDescent="0.2">
      <c r="Y23698" s="396"/>
      <c r="Z23698" s="396"/>
      <c r="AA23698" s="441"/>
    </row>
    <row r="23699" spans="25:27" x14ac:dyDescent="0.2">
      <c r="Y23699" s="396"/>
      <c r="Z23699" s="396"/>
      <c r="AA23699" s="441"/>
    </row>
    <row r="23700" spans="25:27" x14ac:dyDescent="0.2">
      <c r="Y23700" s="396"/>
      <c r="Z23700" s="396"/>
      <c r="AA23700" s="441"/>
    </row>
    <row r="23701" spans="25:27" x14ac:dyDescent="0.2">
      <c r="Y23701" s="396"/>
      <c r="Z23701" s="396"/>
      <c r="AA23701" s="441"/>
    </row>
    <row r="23702" spans="25:27" x14ac:dyDescent="0.2">
      <c r="Y23702" s="396"/>
      <c r="Z23702" s="396"/>
      <c r="AA23702" s="441"/>
    </row>
    <row r="23703" spans="25:27" x14ac:dyDescent="0.2">
      <c r="Y23703" s="396"/>
      <c r="Z23703" s="396"/>
      <c r="AA23703" s="441"/>
    </row>
    <row r="23704" spans="25:27" x14ac:dyDescent="0.2">
      <c r="Y23704" s="396"/>
      <c r="Z23704" s="396"/>
      <c r="AA23704" s="441"/>
    </row>
    <row r="23705" spans="25:27" x14ac:dyDescent="0.2">
      <c r="Y23705" s="396"/>
      <c r="Z23705" s="396"/>
      <c r="AA23705" s="441"/>
    </row>
    <row r="23706" spans="25:27" x14ac:dyDescent="0.2">
      <c r="Y23706" s="396"/>
      <c r="Z23706" s="396"/>
      <c r="AA23706" s="441"/>
    </row>
    <row r="23707" spans="25:27" x14ac:dyDescent="0.2">
      <c r="Y23707" s="396"/>
      <c r="Z23707" s="396"/>
      <c r="AA23707" s="441"/>
    </row>
    <row r="23708" spans="25:27" x14ac:dyDescent="0.2">
      <c r="Y23708" s="396"/>
      <c r="Z23708" s="396"/>
      <c r="AA23708" s="441"/>
    </row>
    <row r="23709" spans="25:27" x14ac:dyDescent="0.2">
      <c r="Y23709" s="396"/>
      <c r="Z23709" s="396"/>
      <c r="AA23709" s="441"/>
    </row>
    <row r="23710" spans="25:27" x14ac:dyDescent="0.2">
      <c r="Y23710" s="396"/>
      <c r="Z23710" s="396"/>
      <c r="AA23710" s="441"/>
    </row>
    <row r="23711" spans="25:27" x14ac:dyDescent="0.2">
      <c r="Y23711" s="396"/>
      <c r="Z23711" s="396"/>
      <c r="AA23711" s="441"/>
    </row>
    <row r="23712" spans="25:27" x14ac:dyDescent="0.2">
      <c r="Y23712" s="396"/>
      <c r="Z23712" s="396"/>
      <c r="AA23712" s="441"/>
    </row>
    <row r="23713" spans="25:27" x14ac:dyDescent="0.2">
      <c r="Y23713" s="396"/>
      <c r="Z23713" s="396"/>
      <c r="AA23713" s="441"/>
    </row>
    <row r="23714" spans="25:27" x14ac:dyDescent="0.2">
      <c r="Y23714" s="396"/>
      <c r="Z23714" s="396"/>
      <c r="AA23714" s="441"/>
    </row>
    <row r="23715" spans="25:27" x14ac:dyDescent="0.2">
      <c r="Y23715" s="396"/>
      <c r="Z23715" s="396"/>
      <c r="AA23715" s="441"/>
    </row>
    <row r="23716" spans="25:27" x14ac:dyDescent="0.2">
      <c r="Y23716" s="396"/>
      <c r="Z23716" s="396"/>
      <c r="AA23716" s="441"/>
    </row>
    <row r="23717" spans="25:27" x14ac:dyDescent="0.2">
      <c r="Y23717" s="396"/>
      <c r="Z23717" s="396"/>
      <c r="AA23717" s="441"/>
    </row>
    <row r="23718" spans="25:27" x14ac:dyDescent="0.2">
      <c r="Y23718" s="396"/>
      <c r="Z23718" s="396"/>
      <c r="AA23718" s="441"/>
    </row>
    <row r="23719" spans="25:27" x14ac:dyDescent="0.2">
      <c r="Y23719" s="396"/>
      <c r="Z23719" s="396"/>
      <c r="AA23719" s="441"/>
    </row>
    <row r="23720" spans="25:27" x14ac:dyDescent="0.2">
      <c r="Y23720" s="396"/>
      <c r="Z23720" s="396"/>
      <c r="AA23720" s="441"/>
    </row>
    <row r="23721" spans="25:27" x14ac:dyDescent="0.2">
      <c r="Y23721" s="396"/>
      <c r="Z23721" s="396"/>
      <c r="AA23721" s="441"/>
    </row>
    <row r="23722" spans="25:27" x14ac:dyDescent="0.2">
      <c r="Y23722" s="396"/>
      <c r="Z23722" s="396"/>
      <c r="AA23722" s="441"/>
    </row>
    <row r="23723" spans="25:27" x14ac:dyDescent="0.2">
      <c r="Y23723" s="396"/>
      <c r="Z23723" s="396"/>
      <c r="AA23723" s="441"/>
    </row>
    <row r="23724" spans="25:27" x14ac:dyDescent="0.2">
      <c r="Y23724" s="396"/>
      <c r="Z23724" s="396"/>
      <c r="AA23724" s="441"/>
    </row>
    <row r="23725" spans="25:27" x14ac:dyDescent="0.2">
      <c r="Y23725" s="396"/>
      <c r="Z23725" s="396"/>
      <c r="AA23725" s="441"/>
    </row>
    <row r="23726" spans="25:27" x14ac:dyDescent="0.2">
      <c r="Y23726" s="396"/>
      <c r="Z23726" s="396"/>
      <c r="AA23726" s="441"/>
    </row>
    <row r="23727" spans="25:27" x14ac:dyDescent="0.2">
      <c r="Y23727" s="396"/>
      <c r="Z23727" s="396"/>
      <c r="AA23727" s="441"/>
    </row>
    <row r="23728" spans="25:27" x14ac:dyDescent="0.2">
      <c r="Y23728" s="396"/>
      <c r="Z23728" s="396"/>
      <c r="AA23728" s="441"/>
    </row>
    <row r="23729" spans="25:27" x14ac:dyDescent="0.2">
      <c r="Y23729" s="396"/>
      <c r="Z23729" s="396"/>
      <c r="AA23729" s="441"/>
    </row>
    <row r="23730" spans="25:27" x14ac:dyDescent="0.2">
      <c r="Y23730" s="396"/>
      <c r="Z23730" s="396"/>
      <c r="AA23730" s="441"/>
    </row>
    <row r="23731" spans="25:27" x14ac:dyDescent="0.2">
      <c r="Y23731" s="396"/>
      <c r="Z23731" s="396"/>
      <c r="AA23731" s="441"/>
    </row>
    <row r="23732" spans="25:27" x14ac:dyDescent="0.2">
      <c r="Y23732" s="396"/>
      <c r="Z23732" s="396"/>
      <c r="AA23732" s="441"/>
    </row>
    <row r="23733" spans="25:27" x14ac:dyDescent="0.2">
      <c r="Y23733" s="396"/>
      <c r="Z23733" s="396"/>
      <c r="AA23733" s="441"/>
    </row>
    <row r="23734" spans="25:27" x14ac:dyDescent="0.2">
      <c r="Y23734" s="396"/>
      <c r="Z23734" s="396"/>
      <c r="AA23734" s="441"/>
    </row>
    <row r="23735" spans="25:27" x14ac:dyDescent="0.2">
      <c r="Y23735" s="396"/>
      <c r="Z23735" s="396"/>
      <c r="AA23735" s="441"/>
    </row>
    <row r="23736" spans="25:27" x14ac:dyDescent="0.2">
      <c r="Y23736" s="396"/>
      <c r="Z23736" s="396"/>
      <c r="AA23736" s="441"/>
    </row>
    <row r="23737" spans="25:27" x14ac:dyDescent="0.2">
      <c r="Y23737" s="396"/>
      <c r="Z23737" s="396"/>
      <c r="AA23737" s="441"/>
    </row>
    <row r="23738" spans="25:27" x14ac:dyDescent="0.2">
      <c r="Y23738" s="396"/>
      <c r="Z23738" s="396"/>
      <c r="AA23738" s="441"/>
    </row>
    <row r="23739" spans="25:27" x14ac:dyDescent="0.2">
      <c r="Y23739" s="396"/>
      <c r="Z23739" s="396"/>
      <c r="AA23739" s="441"/>
    </row>
    <row r="23740" spans="25:27" x14ac:dyDescent="0.2">
      <c r="Y23740" s="396"/>
      <c r="Z23740" s="396"/>
      <c r="AA23740" s="441"/>
    </row>
    <row r="23741" spans="25:27" x14ac:dyDescent="0.2">
      <c r="Y23741" s="396"/>
      <c r="Z23741" s="396"/>
      <c r="AA23741" s="441"/>
    </row>
    <row r="23742" spans="25:27" x14ac:dyDescent="0.2">
      <c r="Y23742" s="396"/>
      <c r="Z23742" s="396"/>
      <c r="AA23742" s="441"/>
    </row>
    <row r="23743" spans="25:27" x14ac:dyDescent="0.2">
      <c r="Y23743" s="396"/>
      <c r="Z23743" s="396"/>
      <c r="AA23743" s="441"/>
    </row>
    <row r="23744" spans="25:27" x14ac:dyDescent="0.2">
      <c r="Y23744" s="396"/>
      <c r="Z23744" s="396"/>
      <c r="AA23744" s="441"/>
    </row>
    <row r="23745" spans="25:27" x14ac:dyDescent="0.2">
      <c r="Y23745" s="396"/>
      <c r="Z23745" s="396"/>
      <c r="AA23745" s="441"/>
    </row>
    <row r="23746" spans="25:27" x14ac:dyDescent="0.2">
      <c r="Y23746" s="396"/>
      <c r="Z23746" s="396"/>
      <c r="AA23746" s="441"/>
    </row>
    <row r="23747" spans="25:27" x14ac:dyDescent="0.2">
      <c r="Y23747" s="396"/>
      <c r="Z23747" s="396"/>
      <c r="AA23747" s="441"/>
    </row>
    <row r="23748" spans="25:27" x14ac:dyDescent="0.2">
      <c r="Y23748" s="396"/>
      <c r="Z23748" s="396"/>
      <c r="AA23748" s="441"/>
    </row>
    <row r="23749" spans="25:27" x14ac:dyDescent="0.2">
      <c r="Y23749" s="396"/>
      <c r="Z23749" s="396"/>
      <c r="AA23749" s="441"/>
    </row>
    <row r="23750" spans="25:27" x14ac:dyDescent="0.2">
      <c r="Y23750" s="396"/>
      <c r="Z23750" s="396"/>
      <c r="AA23750" s="441"/>
    </row>
    <row r="23751" spans="25:27" x14ac:dyDescent="0.2">
      <c r="Y23751" s="396"/>
      <c r="Z23751" s="396"/>
      <c r="AA23751" s="441"/>
    </row>
    <row r="23752" spans="25:27" x14ac:dyDescent="0.2">
      <c r="Y23752" s="396"/>
      <c r="Z23752" s="396"/>
      <c r="AA23752" s="441"/>
    </row>
    <row r="23753" spans="25:27" x14ac:dyDescent="0.2">
      <c r="Y23753" s="396"/>
      <c r="Z23753" s="396"/>
      <c r="AA23753" s="441"/>
    </row>
    <row r="23754" spans="25:27" x14ac:dyDescent="0.2">
      <c r="Y23754" s="396"/>
      <c r="Z23754" s="396"/>
      <c r="AA23754" s="441"/>
    </row>
    <row r="23755" spans="25:27" x14ac:dyDescent="0.2">
      <c r="Y23755" s="396"/>
      <c r="Z23755" s="396"/>
      <c r="AA23755" s="441"/>
    </row>
    <row r="23756" spans="25:27" x14ac:dyDescent="0.2">
      <c r="Y23756" s="396"/>
      <c r="Z23756" s="396"/>
      <c r="AA23756" s="441"/>
    </row>
    <row r="23757" spans="25:27" x14ac:dyDescent="0.2">
      <c r="Y23757" s="396"/>
      <c r="Z23757" s="396"/>
      <c r="AA23757" s="441"/>
    </row>
    <row r="23758" spans="25:27" x14ac:dyDescent="0.2">
      <c r="Y23758" s="396"/>
      <c r="Z23758" s="396"/>
      <c r="AA23758" s="441"/>
    </row>
    <row r="23759" spans="25:27" x14ac:dyDescent="0.2">
      <c r="Y23759" s="396"/>
      <c r="Z23759" s="396"/>
      <c r="AA23759" s="441"/>
    </row>
    <row r="23760" spans="25:27" x14ac:dyDescent="0.2">
      <c r="Y23760" s="396"/>
      <c r="Z23760" s="396"/>
      <c r="AA23760" s="441"/>
    </row>
    <row r="23761" spans="25:27" x14ac:dyDescent="0.2">
      <c r="Y23761" s="396"/>
      <c r="Z23761" s="396"/>
      <c r="AA23761" s="441"/>
    </row>
    <row r="23762" spans="25:27" x14ac:dyDescent="0.2">
      <c r="Y23762" s="396"/>
      <c r="Z23762" s="396"/>
      <c r="AA23762" s="441"/>
    </row>
    <row r="23763" spans="25:27" x14ac:dyDescent="0.2">
      <c r="Y23763" s="396"/>
      <c r="Z23763" s="396"/>
      <c r="AA23763" s="441"/>
    </row>
    <row r="23764" spans="25:27" x14ac:dyDescent="0.2">
      <c r="Y23764" s="396"/>
      <c r="Z23764" s="396"/>
      <c r="AA23764" s="441"/>
    </row>
    <row r="23765" spans="25:27" x14ac:dyDescent="0.2">
      <c r="Y23765" s="396"/>
      <c r="Z23765" s="396"/>
      <c r="AA23765" s="441"/>
    </row>
    <row r="23766" spans="25:27" x14ac:dyDescent="0.2">
      <c r="Y23766" s="396"/>
      <c r="Z23766" s="396"/>
      <c r="AA23766" s="441"/>
    </row>
    <row r="23767" spans="25:27" x14ac:dyDescent="0.2">
      <c r="Y23767" s="396"/>
      <c r="Z23767" s="396"/>
      <c r="AA23767" s="441"/>
    </row>
    <row r="23768" spans="25:27" x14ac:dyDescent="0.2">
      <c r="Y23768" s="396"/>
      <c r="Z23768" s="396"/>
      <c r="AA23768" s="441"/>
    </row>
    <row r="23769" spans="25:27" x14ac:dyDescent="0.2">
      <c r="Y23769" s="396"/>
      <c r="Z23769" s="396"/>
      <c r="AA23769" s="441"/>
    </row>
    <row r="23770" spans="25:27" x14ac:dyDescent="0.2">
      <c r="Y23770" s="396"/>
      <c r="Z23770" s="396"/>
      <c r="AA23770" s="441"/>
    </row>
    <row r="23771" spans="25:27" x14ac:dyDescent="0.2">
      <c r="Y23771" s="396"/>
      <c r="Z23771" s="396"/>
      <c r="AA23771" s="441"/>
    </row>
    <row r="23772" spans="25:27" x14ac:dyDescent="0.2">
      <c r="Y23772" s="396"/>
      <c r="Z23772" s="396"/>
      <c r="AA23772" s="441"/>
    </row>
    <row r="23773" spans="25:27" x14ac:dyDescent="0.2">
      <c r="Y23773" s="396"/>
      <c r="Z23773" s="396"/>
      <c r="AA23773" s="441"/>
    </row>
    <row r="23774" spans="25:27" x14ac:dyDescent="0.2">
      <c r="Y23774" s="396"/>
      <c r="Z23774" s="396"/>
      <c r="AA23774" s="441"/>
    </row>
    <row r="23775" spans="25:27" x14ac:dyDescent="0.2">
      <c r="Y23775" s="396"/>
      <c r="Z23775" s="396"/>
      <c r="AA23775" s="441"/>
    </row>
    <row r="23776" spans="25:27" x14ac:dyDescent="0.2">
      <c r="Y23776" s="396"/>
      <c r="Z23776" s="396"/>
      <c r="AA23776" s="441"/>
    </row>
    <row r="23777" spans="25:27" x14ac:dyDescent="0.2">
      <c r="Y23777" s="396"/>
      <c r="Z23777" s="396"/>
      <c r="AA23777" s="441"/>
    </row>
    <row r="23778" spans="25:27" x14ac:dyDescent="0.2">
      <c r="Y23778" s="396"/>
      <c r="Z23778" s="396"/>
      <c r="AA23778" s="441"/>
    </row>
    <row r="23779" spans="25:27" x14ac:dyDescent="0.2">
      <c r="Y23779" s="396"/>
      <c r="Z23779" s="396"/>
      <c r="AA23779" s="441"/>
    </row>
    <row r="23780" spans="25:27" x14ac:dyDescent="0.2">
      <c r="Y23780" s="396"/>
      <c r="Z23780" s="396"/>
      <c r="AA23780" s="441"/>
    </row>
    <row r="23781" spans="25:27" x14ac:dyDescent="0.2">
      <c r="Y23781" s="396"/>
      <c r="Z23781" s="396"/>
      <c r="AA23781" s="441"/>
    </row>
    <row r="23782" spans="25:27" x14ac:dyDescent="0.2">
      <c r="Y23782" s="396"/>
      <c r="Z23782" s="396"/>
      <c r="AA23782" s="441"/>
    </row>
    <row r="23783" spans="25:27" x14ac:dyDescent="0.2">
      <c r="Y23783" s="396"/>
      <c r="Z23783" s="396"/>
      <c r="AA23783" s="441"/>
    </row>
    <row r="23784" spans="25:27" x14ac:dyDescent="0.2">
      <c r="Y23784" s="396"/>
      <c r="Z23784" s="396"/>
      <c r="AA23784" s="441"/>
    </row>
    <row r="23785" spans="25:27" x14ac:dyDescent="0.2">
      <c r="Y23785" s="396"/>
      <c r="Z23785" s="396"/>
      <c r="AA23785" s="441"/>
    </row>
    <row r="23786" spans="25:27" x14ac:dyDescent="0.2">
      <c r="Y23786" s="396"/>
      <c r="Z23786" s="396"/>
      <c r="AA23786" s="441"/>
    </row>
    <row r="23787" spans="25:27" x14ac:dyDescent="0.2">
      <c r="Y23787" s="396"/>
      <c r="Z23787" s="396"/>
      <c r="AA23787" s="441"/>
    </row>
    <row r="23788" spans="25:27" x14ac:dyDescent="0.2">
      <c r="Y23788" s="396"/>
      <c r="Z23788" s="396"/>
      <c r="AA23788" s="441"/>
    </row>
    <row r="23789" spans="25:27" x14ac:dyDescent="0.2">
      <c r="Y23789" s="396"/>
      <c r="Z23789" s="396"/>
      <c r="AA23789" s="441"/>
    </row>
    <row r="23790" spans="25:27" x14ac:dyDescent="0.2">
      <c r="Y23790" s="396"/>
      <c r="Z23790" s="396"/>
      <c r="AA23790" s="441"/>
    </row>
    <row r="23791" spans="25:27" x14ac:dyDescent="0.2">
      <c r="Y23791" s="396"/>
      <c r="Z23791" s="396"/>
      <c r="AA23791" s="441"/>
    </row>
    <row r="23792" spans="25:27" x14ac:dyDescent="0.2">
      <c r="Y23792" s="396"/>
      <c r="Z23792" s="396"/>
      <c r="AA23792" s="441"/>
    </row>
    <row r="23793" spans="25:27" x14ac:dyDescent="0.2">
      <c r="Y23793" s="396"/>
      <c r="Z23793" s="396"/>
      <c r="AA23793" s="441"/>
    </row>
    <row r="23794" spans="25:27" x14ac:dyDescent="0.2">
      <c r="Y23794" s="396"/>
      <c r="Z23794" s="396"/>
      <c r="AA23794" s="441"/>
    </row>
    <row r="23795" spans="25:27" x14ac:dyDescent="0.2">
      <c r="Y23795" s="396"/>
      <c r="Z23795" s="396"/>
      <c r="AA23795" s="441"/>
    </row>
    <row r="23796" spans="25:27" x14ac:dyDescent="0.2">
      <c r="Y23796" s="396"/>
      <c r="Z23796" s="396"/>
      <c r="AA23796" s="441"/>
    </row>
    <row r="23797" spans="25:27" x14ac:dyDescent="0.2">
      <c r="Y23797" s="396"/>
      <c r="Z23797" s="396"/>
      <c r="AA23797" s="441"/>
    </row>
    <row r="23798" spans="25:27" x14ac:dyDescent="0.2">
      <c r="Y23798" s="396"/>
      <c r="Z23798" s="396"/>
      <c r="AA23798" s="441"/>
    </row>
    <row r="23799" spans="25:27" x14ac:dyDescent="0.2">
      <c r="Y23799" s="396"/>
      <c r="Z23799" s="396"/>
      <c r="AA23799" s="441"/>
    </row>
    <row r="23800" spans="25:27" x14ac:dyDescent="0.2">
      <c r="Y23800" s="396"/>
      <c r="Z23800" s="396"/>
      <c r="AA23800" s="441"/>
    </row>
    <row r="23801" spans="25:27" x14ac:dyDescent="0.2">
      <c r="Y23801" s="396"/>
      <c r="Z23801" s="396"/>
      <c r="AA23801" s="441"/>
    </row>
    <row r="23802" spans="25:27" x14ac:dyDescent="0.2">
      <c r="Y23802" s="396"/>
      <c r="Z23802" s="396"/>
      <c r="AA23802" s="441"/>
    </row>
    <row r="23803" spans="25:27" x14ac:dyDescent="0.2">
      <c r="Y23803" s="396"/>
      <c r="Z23803" s="396"/>
      <c r="AA23803" s="441"/>
    </row>
    <row r="23804" spans="25:27" x14ac:dyDescent="0.2">
      <c r="Y23804" s="396"/>
      <c r="Z23804" s="396"/>
      <c r="AA23804" s="441"/>
    </row>
    <row r="23805" spans="25:27" x14ac:dyDescent="0.2">
      <c r="Y23805" s="396"/>
      <c r="Z23805" s="396"/>
      <c r="AA23805" s="441"/>
    </row>
    <row r="23806" spans="25:27" x14ac:dyDescent="0.2">
      <c r="Y23806" s="396"/>
      <c r="Z23806" s="396"/>
      <c r="AA23806" s="441"/>
    </row>
    <row r="23807" spans="25:27" x14ac:dyDescent="0.2">
      <c r="Y23807" s="396"/>
      <c r="Z23807" s="396"/>
      <c r="AA23807" s="441"/>
    </row>
    <row r="23808" spans="25:27" x14ac:dyDescent="0.2">
      <c r="Y23808" s="396"/>
      <c r="Z23808" s="396"/>
      <c r="AA23808" s="441"/>
    </row>
    <row r="23809" spans="25:27" x14ac:dyDescent="0.2">
      <c r="Y23809" s="396"/>
      <c r="Z23809" s="396"/>
      <c r="AA23809" s="441"/>
    </row>
    <row r="23810" spans="25:27" x14ac:dyDescent="0.2">
      <c r="Y23810" s="396"/>
      <c r="Z23810" s="396"/>
      <c r="AA23810" s="441"/>
    </row>
    <row r="23811" spans="25:27" x14ac:dyDescent="0.2">
      <c r="Y23811" s="396"/>
      <c r="Z23811" s="396"/>
      <c r="AA23811" s="441"/>
    </row>
    <row r="23812" spans="25:27" x14ac:dyDescent="0.2">
      <c r="Y23812" s="396"/>
      <c r="Z23812" s="396"/>
      <c r="AA23812" s="441"/>
    </row>
    <row r="23813" spans="25:27" x14ac:dyDescent="0.2">
      <c r="Y23813" s="396"/>
      <c r="Z23813" s="396"/>
      <c r="AA23813" s="441"/>
    </row>
    <row r="23814" spans="25:27" x14ac:dyDescent="0.2">
      <c r="Y23814" s="396"/>
      <c r="Z23814" s="396"/>
      <c r="AA23814" s="441"/>
    </row>
    <row r="23815" spans="25:27" x14ac:dyDescent="0.2">
      <c r="Y23815" s="396"/>
      <c r="Z23815" s="396"/>
      <c r="AA23815" s="441"/>
    </row>
    <row r="23816" spans="25:27" x14ac:dyDescent="0.2">
      <c r="Y23816" s="396"/>
      <c r="Z23816" s="396"/>
      <c r="AA23816" s="441"/>
    </row>
    <row r="23817" spans="25:27" x14ac:dyDescent="0.2">
      <c r="Y23817" s="396"/>
      <c r="Z23817" s="396"/>
      <c r="AA23817" s="441"/>
    </row>
    <row r="23818" spans="25:27" x14ac:dyDescent="0.2">
      <c r="Y23818" s="396"/>
      <c r="Z23818" s="396"/>
      <c r="AA23818" s="441"/>
    </row>
    <row r="23819" spans="25:27" x14ac:dyDescent="0.2">
      <c r="Y23819" s="396"/>
      <c r="Z23819" s="396"/>
      <c r="AA23819" s="441"/>
    </row>
    <row r="23820" spans="25:27" x14ac:dyDescent="0.2">
      <c r="Y23820" s="396"/>
      <c r="Z23820" s="396"/>
      <c r="AA23820" s="441"/>
    </row>
    <row r="23821" spans="25:27" x14ac:dyDescent="0.2">
      <c r="Y23821" s="396"/>
      <c r="Z23821" s="396"/>
      <c r="AA23821" s="441"/>
    </row>
    <row r="23822" spans="25:27" x14ac:dyDescent="0.2">
      <c r="Y23822" s="396"/>
      <c r="Z23822" s="396"/>
      <c r="AA23822" s="441"/>
    </row>
    <row r="23823" spans="25:27" x14ac:dyDescent="0.2">
      <c r="Y23823" s="396"/>
      <c r="Z23823" s="396"/>
      <c r="AA23823" s="441"/>
    </row>
    <row r="23824" spans="25:27" x14ac:dyDescent="0.2">
      <c r="Y23824" s="396"/>
      <c r="Z23824" s="396"/>
      <c r="AA23824" s="441"/>
    </row>
    <row r="23825" spans="25:27" x14ac:dyDescent="0.2">
      <c r="Y23825" s="396"/>
      <c r="Z23825" s="396"/>
      <c r="AA23825" s="441"/>
    </row>
    <row r="23826" spans="25:27" x14ac:dyDescent="0.2">
      <c r="Y23826" s="396"/>
      <c r="Z23826" s="396"/>
      <c r="AA23826" s="441"/>
    </row>
    <row r="23827" spans="25:27" x14ac:dyDescent="0.2">
      <c r="Y23827" s="396"/>
      <c r="Z23827" s="396"/>
      <c r="AA23827" s="441"/>
    </row>
    <row r="23828" spans="25:27" x14ac:dyDescent="0.2">
      <c r="Y23828" s="396"/>
      <c r="Z23828" s="396"/>
      <c r="AA23828" s="441"/>
    </row>
    <row r="23829" spans="25:27" x14ac:dyDescent="0.2">
      <c r="Y23829" s="396"/>
      <c r="Z23829" s="396"/>
      <c r="AA23829" s="441"/>
    </row>
    <row r="23830" spans="25:27" x14ac:dyDescent="0.2">
      <c r="Y23830" s="396"/>
      <c r="Z23830" s="396"/>
      <c r="AA23830" s="441"/>
    </row>
    <row r="23831" spans="25:27" x14ac:dyDescent="0.2">
      <c r="Y23831" s="396"/>
      <c r="Z23831" s="396"/>
      <c r="AA23831" s="441"/>
    </row>
    <row r="23832" spans="25:27" x14ac:dyDescent="0.2">
      <c r="Y23832" s="396"/>
      <c r="Z23832" s="396"/>
      <c r="AA23832" s="441"/>
    </row>
    <row r="23833" spans="25:27" x14ac:dyDescent="0.2">
      <c r="Y23833" s="396"/>
      <c r="Z23833" s="396"/>
      <c r="AA23833" s="441"/>
    </row>
    <row r="23834" spans="25:27" x14ac:dyDescent="0.2">
      <c r="Y23834" s="396"/>
      <c r="Z23834" s="396"/>
      <c r="AA23834" s="441"/>
    </row>
    <row r="23835" spans="25:27" x14ac:dyDescent="0.2">
      <c r="Y23835" s="396"/>
      <c r="Z23835" s="396"/>
      <c r="AA23835" s="441"/>
    </row>
    <row r="23836" spans="25:27" x14ac:dyDescent="0.2">
      <c r="Y23836" s="396"/>
      <c r="Z23836" s="396"/>
      <c r="AA23836" s="441"/>
    </row>
    <row r="23837" spans="25:27" x14ac:dyDescent="0.2">
      <c r="Y23837" s="396"/>
      <c r="Z23837" s="396"/>
      <c r="AA23837" s="441"/>
    </row>
    <row r="23838" spans="25:27" x14ac:dyDescent="0.2">
      <c r="Y23838" s="396"/>
      <c r="Z23838" s="396"/>
      <c r="AA23838" s="441"/>
    </row>
    <row r="23839" spans="25:27" x14ac:dyDescent="0.2">
      <c r="Y23839" s="396"/>
      <c r="Z23839" s="396"/>
      <c r="AA23839" s="441"/>
    </row>
    <row r="23840" spans="25:27" x14ac:dyDescent="0.2">
      <c r="Y23840" s="396"/>
      <c r="Z23840" s="396"/>
      <c r="AA23840" s="441"/>
    </row>
    <row r="23841" spans="25:27" x14ac:dyDescent="0.2">
      <c r="Y23841" s="396"/>
      <c r="Z23841" s="396"/>
      <c r="AA23841" s="441"/>
    </row>
    <row r="23842" spans="25:27" x14ac:dyDescent="0.2">
      <c r="Y23842" s="396"/>
      <c r="Z23842" s="396"/>
      <c r="AA23842" s="441"/>
    </row>
    <row r="23843" spans="25:27" x14ac:dyDescent="0.2">
      <c r="Y23843" s="396"/>
      <c r="Z23843" s="396"/>
      <c r="AA23843" s="441"/>
    </row>
    <row r="23844" spans="25:27" x14ac:dyDescent="0.2">
      <c r="Y23844" s="396"/>
      <c r="Z23844" s="396"/>
      <c r="AA23844" s="441"/>
    </row>
    <row r="23845" spans="25:27" x14ac:dyDescent="0.2">
      <c r="Y23845" s="396"/>
      <c r="Z23845" s="396"/>
      <c r="AA23845" s="441"/>
    </row>
    <row r="23846" spans="25:27" x14ac:dyDescent="0.2">
      <c r="Y23846" s="396"/>
      <c r="Z23846" s="396"/>
      <c r="AA23846" s="441"/>
    </row>
    <row r="23847" spans="25:27" x14ac:dyDescent="0.2">
      <c r="Y23847" s="396"/>
      <c r="Z23847" s="396"/>
      <c r="AA23847" s="441"/>
    </row>
    <row r="23848" spans="25:27" x14ac:dyDescent="0.2">
      <c r="Y23848" s="396"/>
      <c r="Z23848" s="396"/>
      <c r="AA23848" s="441"/>
    </row>
    <row r="23849" spans="25:27" x14ac:dyDescent="0.2">
      <c r="Y23849" s="396"/>
      <c r="Z23849" s="396"/>
      <c r="AA23849" s="441"/>
    </row>
    <row r="23850" spans="25:27" x14ac:dyDescent="0.2">
      <c r="Y23850" s="396"/>
      <c r="Z23850" s="396"/>
      <c r="AA23850" s="441"/>
    </row>
    <row r="23851" spans="25:27" x14ac:dyDescent="0.2">
      <c r="Y23851" s="396"/>
      <c r="Z23851" s="396"/>
      <c r="AA23851" s="441"/>
    </row>
    <row r="23852" spans="25:27" x14ac:dyDescent="0.2">
      <c r="Y23852" s="396"/>
      <c r="Z23852" s="396"/>
      <c r="AA23852" s="441"/>
    </row>
    <row r="23853" spans="25:27" x14ac:dyDescent="0.2">
      <c r="Y23853" s="396"/>
      <c r="Z23853" s="396"/>
      <c r="AA23853" s="441"/>
    </row>
    <row r="23854" spans="25:27" x14ac:dyDescent="0.2">
      <c r="Y23854" s="396"/>
      <c r="Z23854" s="396"/>
      <c r="AA23854" s="441"/>
    </row>
    <row r="23855" spans="25:27" x14ac:dyDescent="0.2">
      <c r="Y23855" s="396"/>
      <c r="Z23855" s="396"/>
      <c r="AA23855" s="441"/>
    </row>
    <row r="23856" spans="25:27" x14ac:dyDescent="0.2">
      <c r="Y23856" s="396"/>
      <c r="Z23856" s="396"/>
      <c r="AA23856" s="441"/>
    </row>
    <row r="23857" spans="25:27" x14ac:dyDescent="0.2">
      <c r="Y23857" s="396"/>
      <c r="Z23857" s="396"/>
      <c r="AA23857" s="441"/>
    </row>
    <row r="23858" spans="25:27" x14ac:dyDescent="0.2">
      <c r="Y23858" s="396"/>
      <c r="Z23858" s="396"/>
      <c r="AA23858" s="441"/>
    </row>
    <row r="23859" spans="25:27" x14ac:dyDescent="0.2">
      <c r="Y23859" s="396"/>
      <c r="Z23859" s="396"/>
      <c r="AA23859" s="441"/>
    </row>
    <row r="23860" spans="25:27" x14ac:dyDescent="0.2">
      <c r="Y23860" s="396"/>
      <c r="Z23860" s="396"/>
      <c r="AA23860" s="441"/>
    </row>
    <row r="23861" spans="25:27" x14ac:dyDescent="0.2">
      <c r="Y23861" s="396"/>
      <c r="Z23861" s="396"/>
      <c r="AA23861" s="441"/>
    </row>
    <row r="23862" spans="25:27" x14ac:dyDescent="0.2">
      <c r="Y23862" s="396"/>
      <c r="Z23862" s="396"/>
      <c r="AA23862" s="441"/>
    </row>
    <row r="23863" spans="25:27" x14ac:dyDescent="0.2">
      <c r="Y23863" s="396"/>
      <c r="Z23863" s="396"/>
      <c r="AA23863" s="441"/>
    </row>
    <row r="23864" spans="25:27" x14ac:dyDescent="0.2">
      <c r="Y23864" s="396"/>
      <c r="Z23864" s="396"/>
      <c r="AA23864" s="441"/>
    </row>
    <row r="23865" spans="25:27" x14ac:dyDescent="0.2">
      <c r="Y23865" s="396"/>
      <c r="Z23865" s="396"/>
      <c r="AA23865" s="441"/>
    </row>
    <row r="23866" spans="25:27" x14ac:dyDescent="0.2">
      <c r="Y23866" s="396"/>
      <c r="Z23866" s="396"/>
      <c r="AA23866" s="441"/>
    </row>
    <row r="23867" spans="25:27" x14ac:dyDescent="0.2">
      <c r="Y23867" s="396"/>
      <c r="Z23867" s="396"/>
      <c r="AA23867" s="441"/>
    </row>
    <row r="23868" spans="25:27" x14ac:dyDescent="0.2">
      <c r="Y23868" s="396"/>
      <c r="Z23868" s="396"/>
      <c r="AA23868" s="441"/>
    </row>
    <row r="23869" spans="25:27" x14ac:dyDescent="0.2">
      <c r="Y23869" s="396"/>
      <c r="Z23869" s="396"/>
      <c r="AA23869" s="441"/>
    </row>
    <row r="23870" spans="25:27" x14ac:dyDescent="0.2">
      <c r="Y23870" s="396"/>
      <c r="Z23870" s="396"/>
      <c r="AA23870" s="441"/>
    </row>
    <row r="23871" spans="25:27" x14ac:dyDescent="0.2">
      <c r="Y23871" s="396"/>
      <c r="Z23871" s="396"/>
      <c r="AA23871" s="441"/>
    </row>
    <row r="23872" spans="25:27" x14ac:dyDescent="0.2">
      <c r="Y23872" s="396"/>
      <c r="Z23872" s="396"/>
      <c r="AA23872" s="441"/>
    </row>
    <row r="23873" spans="25:27" x14ac:dyDescent="0.2">
      <c r="Y23873" s="396"/>
      <c r="Z23873" s="396"/>
      <c r="AA23873" s="441"/>
    </row>
    <row r="23874" spans="25:27" x14ac:dyDescent="0.2">
      <c r="Y23874" s="396"/>
      <c r="Z23874" s="396"/>
      <c r="AA23874" s="441"/>
    </row>
    <row r="23875" spans="25:27" x14ac:dyDescent="0.2">
      <c r="Y23875" s="396"/>
      <c r="Z23875" s="396"/>
      <c r="AA23875" s="441"/>
    </row>
    <row r="23876" spans="25:27" x14ac:dyDescent="0.2">
      <c r="Y23876" s="396"/>
      <c r="Z23876" s="396"/>
      <c r="AA23876" s="441"/>
    </row>
    <row r="23877" spans="25:27" x14ac:dyDescent="0.2">
      <c r="Y23877" s="396"/>
      <c r="Z23877" s="396"/>
      <c r="AA23877" s="441"/>
    </row>
    <row r="23878" spans="25:27" x14ac:dyDescent="0.2">
      <c r="Y23878" s="396"/>
      <c r="Z23878" s="396"/>
      <c r="AA23878" s="441"/>
    </row>
    <row r="23879" spans="25:27" x14ac:dyDescent="0.2">
      <c r="Y23879" s="396"/>
      <c r="Z23879" s="396"/>
      <c r="AA23879" s="441"/>
    </row>
    <row r="23880" spans="25:27" x14ac:dyDescent="0.2">
      <c r="Y23880" s="396"/>
      <c r="Z23880" s="396"/>
      <c r="AA23880" s="441"/>
    </row>
    <row r="23881" spans="25:27" x14ac:dyDescent="0.2">
      <c r="Y23881" s="396"/>
      <c r="Z23881" s="396"/>
      <c r="AA23881" s="441"/>
    </row>
    <row r="23882" spans="25:27" x14ac:dyDescent="0.2">
      <c r="Y23882" s="396"/>
      <c r="Z23882" s="396"/>
      <c r="AA23882" s="441"/>
    </row>
    <row r="23883" spans="25:27" x14ac:dyDescent="0.2">
      <c r="Y23883" s="396"/>
      <c r="Z23883" s="396"/>
      <c r="AA23883" s="441"/>
    </row>
    <row r="23884" spans="25:27" x14ac:dyDescent="0.2">
      <c r="Y23884" s="396"/>
      <c r="Z23884" s="396"/>
      <c r="AA23884" s="441"/>
    </row>
    <row r="23885" spans="25:27" x14ac:dyDescent="0.2">
      <c r="Y23885" s="396"/>
      <c r="Z23885" s="396"/>
      <c r="AA23885" s="441"/>
    </row>
    <row r="23886" spans="25:27" x14ac:dyDescent="0.2">
      <c r="Y23886" s="396"/>
      <c r="Z23886" s="396"/>
      <c r="AA23886" s="441"/>
    </row>
    <row r="23887" spans="25:27" x14ac:dyDescent="0.2">
      <c r="Y23887" s="396"/>
      <c r="Z23887" s="396"/>
      <c r="AA23887" s="441"/>
    </row>
    <row r="23888" spans="25:27" x14ac:dyDescent="0.2">
      <c r="Y23888" s="396"/>
      <c r="Z23888" s="396"/>
      <c r="AA23888" s="441"/>
    </row>
    <row r="23889" spans="25:27" x14ac:dyDescent="0.2">
      <c r="Y23889" s="396"/>
      <c r="Z23889" s="396"/>
      <c r="AA23889" s="441"/>
    </row>
    <row r="23890" spans="25:27" x14ac:dyDescent="0.2">
      <c r="Y23890" s="396"/>
      <c r="Z23890" s="396"/>
      <c r="AA23890" s="441"/>
    </row>
    <row r="23891" spans="25:27" x14ac:dyDescent="0.2">
      <c r="Y23891" s="396"/>
      <c r="Z23891" s="396"/>
      <c r="AA23891" s="441"/>
    </row>
    <row r="23892" spans="25:27" x14ac:dyDescent="0.2">
      <c r="Y23892" s="396"/>
      <c r="Z23892" s="396"/>
      <c r="AA23892" s="441"/>
    </row>
    <row r="23893" spans="25:27" x14ac:dyDescent="0.2">
      <c r="Y23893" s="396"/>
      <c r="Z23893" s="396"/>
      <c r="AA23893" s="441"/>
    </row>
    <row r="23894" spans="25:27" x14ac:dyDescent="0.2">
      <c r="Y23894" s="396"/>
      <c r="Z23894" s="396"/>
      <c r="AA23894" s="441"/>
    </row>
    <row r="23895" spans="25:27" x14ac:dyDescent="0.2">
      <c r="Y23895" s="396"/>
      <c r="Z23895" s="396"/>
      <c r="AA23895" s="441"/>
    </row>
    <row r="23896" spans="25:27" x14ac:dyDescent="0.2">
      <c r="Y23896" s="396"/>
      <c r="Z23896" s="396"/>
      <c r="AA23896" s="441"/>
    </row>
    <row r="23897" spans="25:27" x14ac:dyDescent="0.2">
      <c r="Y23897" s="396"/>
      <c r="Z23897" s="396"/>
      <c r="AA23897" s="441"/>
    </row>
    <row r="23898" spans="25:27" x14ac:dyDescent="0.2">
      <c r="Y23898" s="396"/>
      <c r="Z23898" s="396"/>
      <c r="AA23898" s="441"/>
    </row>
    <row r="23899" spans="25:27" x14ac:dyDescent="0.2">
      <c r="Y23899" s="396"/>
      <c r="Z23899" s="396"/>
      <c r="AA23899" s="441"/>
    </row>
    <row r="23900" spans="25:27" x14ac:dyDescent="0.2">
      <c r="Y23900" s="396"/>
      <c r="Z23900" s="396"/>
      <c r="AA23900" s="441"/>
    </row>
    <row r="23901" spans="25:27" x14ac:dyDescent="0.2">
      <c r="Y23901" s="396"/>
      <c r="Z23901" s="396"/>
      <c r="AA23901" s="441"/>
    </row>
    <row r="23902" spans="25:27" x14ac:dyDescent="0.2">
      <c r="Y23902" s="396"/>
      <c r="Z23902" s="396"/>
      <c r="AA23902" s="441"/>
    </row>
    <row r="23903" spans="25:27" x14ac:dyDescent="0.2">
      <c r="Y23903" s="396"/>
      <c r="Z23903" s="396"/>
      <c r="AA23903" s="441"/>
    </row>
    <row r="23904" spans="25:27" x14ac:dyDescent="0.2">
      <c r="Y23904" s="396"/>
      <c r="Z23904" s="396"/>
      <c r="AA23904" s="441"/>
    </row>
    <row r="23905" spans="25:27" x14ac:dyDescent="0.2">
      <c r="Y23905" s="396"/>
      <c r="Z23905" s="396"/>
      <c r="AA23905" s="441"/>
    </row>
    <row r="23906" spans="25:27" x14ac:dyDescent="0.2">
      <c r="Y23906" s="396"/>
      <c r="Z23906" s="396"/>
      <c r="AA23906" s="441"/>
    </row>
    <row r="23907" spans="25:27" x14ac:dyDescent="0.2">
      <c r="Y23907" s="396"/>
      <c r="Z23907" s="396"/>
      <c r="AA23907" s="441"/>
    </row>
    <row r="23908" spans="25:27" x14ac:dyDescent="0.2">
      <c r="Y23908" s="396"/>
      <c r="Z23908" s="396"/>
      <c r="AA23908" s="441"/>
    </row>
    <row r="23909" spans="25:27" x14ac:dyDescent="0.2">
      <c r="Y23909" s="396"/>
      <c r="Z23909" s="396"/>
      <c r="AA23909" s="441"/>
    </row>
    <row r="23910" spans="25:27" x14ac:dyDescent="0.2">
      <c r="Y23910" s="396"/>
      <c r="Z23910" s="396"/>
      <c r="AA23910" s="441"/>
    </row>
    <row r="23911" spans="25:27" x14ac:dyDescent="0.2">
      <c r="Y23911" s="396"/>
      <c r="Z23911" s="396"/>
      <c r="AA23911" s="441"/>
    </row>
    <row r="23912" spans="25:27" x14ac:dyDescent="0.2">
      <c r="Y23912" s="396"/>
      <c r="Z23912" s="396"/>
      <c r="AA23912" s="441"/>
    </row>
    <row r="23913" spans="25:27" x14ac:dyDescent="0.2">
      <c r="Y23913" s="396"/>
      <c r="Z23913" s="396"/>
      <c r="AA23913" s="441"/>
    </row>
    <row r="23914" spans="25:27" x14ac:dyDescent="0.2">
      <c r="Y23914" s="396"/>
      <c r="Z23914" s="396"/>
      <c r="AA23914" s="441"/>
    </row>
    <row r="23915" spans="25:27" x14ac:dyDescent="0.2">
      <c r="Y23915" s="396"/>
      <c r="Z23915" s="396"/>
      <c r="AA23915" s="441"/>
    </row>
    <row r="23916" spans="25:27" x14ac:dyDescent="0.2">
      <c r="Y23916" s="396"/>
      <c r="Z23916" s="396"/>
      <c r="AA23916" s="441"/>
    </row>
    <row r="23917" spans="25:27" x14ac:dyDescent="0.2">
      <c r="Y23917" s="396"/>
      <c r="Z23917" s="396"/>
      <c r="AA23917" s="441"/>
    </row>
    <row r="23918" spans="25:27" x14ac:dyDescent="0.2">
      <c r="Y23918" s="396"/>
      <c r="Z23918" s="396"/>
      <c r="AA23918" s="441"/>
    </row>
    <row r="23919" spans="25:27" x14ac:dyDescent="0.2">
      <c r="Y23919" s="396"/>
      <c r="Z23919" s="396"/>
      <c r="AA23919" s="441"/>
    </row>
    <row r="23920" spans="25:27" x14ac:dyDescent="0.2">
      <c r="Y23920" s="396"/>
      <c r="Z23920" s="396"/>
      <c r="AA23920" s="441"/>
    </row>
    <row r="23921" spans="25:27" x14ac:dyDescent="0.2">
      <c r="Y23921" s="396"/>
      <c r="Z23921" s="396"/>
      <c r="AA23921" s="441"/>
    </row>
    <row r="23922" spans="25:27" x14ac:dyDescent="0.2">
      <c r="Y23922" s="396"/>
      <c r="Z23922" s="396"/>
      <c r="AA23922" s="441"/>
    </row>
    <row r="23923" spans="25:27" x14ac:dyDescent="0.2">
      <c r="Y23923" s="396"/>
      <c r="Z23923" s="396"/>
      <c r="AA23923" s="441"/>
    </row>
    <row r="23924" spans="25:27" x14ac:dyDescent="0.2">
      <c r="Y23924" s="396"/>
      <c r="Z23924" s="396"/>
      <c r="AA23924" s="441"/>
    </row>
    <row r="23925" spans="25:27" x14ac:dyDescent="0.2">
      <c r="Y23925" s="396"/>
      <c r="Z23925" s="396"/>
      <c r="AA23925" s="441"/>
    </row>
    <row r="23926" spans="25:27" x14ac:dyDescent="0.2">
      <c r="Y23926" s="396"/>
      <c r="Z23926" s="396"/>
      <c r="AA23926" s="441"/>
    </row>
    <row r="23927" spans="25:27" x14ac:dyDescent="0.2">
      <c r="Y23927" s="396"/>
      <c r="Z23927" s="396"/>
      <c r="AA23927" s="441"/>
    </row>
    <row r="23928" spans="25:27" x14ac:dyDescent="0.2">
      <c r="Y23928" s="396"/>
      <c r="Z23928" s="396"/>
      <c r="AA23928" s="441"/>
    </row>
    <row r="23929" spans="25:27" x14ac:dyDescent="0.2">
      <c r="Y23929" s="396"/>
      <c r="Z23929" s="396"/>
      <c r="AA23929" s="441"/>
    </row>
    <row r="23930" spans="25:27" x14ac:dyDescent="0.2">
      <c r="Y23930" s="396"/>
      <c r="Z23930" s="396"/>
      <c r="AA23930" s="441"/>
    </row>
    <row r="23931" spans="25:27" x14ac:dyDescent="0.2">
      <c r="Y23931" s="396"/>
      <c r="Z23931" s="396"/>
      <c r="AA23931" s="441"/>
    </row>
    <row r="23932" spans="25:27" x14ac:dyDescent="0.2">
      <c r="Y23932" s="396"/>
      <c r="Z23932" s="396"/>
      <c r="AA23932" s="441"/>
    </row>
    <row r="23933" spans="25:27" x14ac:dyDescent="0.2">
      <c r="Y23933" s="396"/>
      <c r="Z23933" s="396"/>
      <c r="AA23933" s="441"/>
    </row>
    <row r="23934" spans="25:27" x14ac:dyDescent="0.2">
      <c r="Y23934" s="396"/>
      <c r="Z23934" s="396"/>
      <c r="AA23934" s="441"/>
    </row>
    <row r="23935" spans="25:27" x14ac:dyDescent="0.2">
      <c r="Y23935" s="396"/>
      <c r="Z23935" s="396"/>
      <c r="AA23935" s="441"/>
    </row>
    <row r="23936" spans="25:27" x14ac:dyDescent="0.2">
      <c r="Y23936" s="396"/>
      <c r="Z23936" s="396"/>
      <c r="AA23936" s="441"/>
    </row>
    <row r="23937" spans="25:27" x14ac:dyDescent="0.2">
      <c r="Y23937" s="396"/>
      <c r="Z23937" s="396"/>
      <c r="AA23937" s="441"/>
    </row>
    <row r="23938" spans="25:27" x14ac:dyDescent="0.2">
      <c r="Y23938" s="396"/>
      <c r="Z23938" s="396"/>
      <c r="AA23938" s="441"/>
    </row>
    <row r="23939" spans="25:27" x14ac:dyDescent="0.2">
      <c r="Y23939" s="396"/>
      <c r="Z23939" s="396"/>
      <c r="AA23939" s="441"/>
    </row>
    <row r="23940" spans="25:27" x14ac:dyDescent="0.2">
      <c r="Y23940" s="396"/>
      <c r="Z23940" s="396"/>
      <c r="AA23940" s="441"/>
    </row>
    <row r="23941" spans="25:27" x14ac:dyDescent="0.2">
      <c r="Y23941" s="396"/>
      <c r="Z23941" s="396"/>
      <c r="AA23941" s="441"/>
    </row>
    <row r="23942" spans="25:27" x14ac:dyDescent="0.2">
      <c r="Y23942" s="396"/>
      <c r="Z23942" s="396"/>
      <c r="AA23942" s="441"/>
    </row>
    <row r="23943" spans="25:27" x14ac:dyDescent="0.2">
      <c r="Y23943" s="396"/>
      <c r="Z23943" s="396"/>
      <c r="AA23943" s="441"/>
    </row>
    <row r="23944" spans="25:27" x14ac:dyDescent="0.2">
      <c r="Y23944" s="396"/>
      <c r="Z23944" s="396"/>
      <c r="AA23944" s="441"/>
    </row>
    <row r="23945" spans="25:27" x14ac:dyDescent="0.2">
      <c r="Y23945" s="396"/>
      <c r="Z23945" s="396"/>
      <c r="AA23945" s="441"/>
    </row>
    <row r="23946" spans="25:27" x14ac:dyDescent="0.2">
      <c r="Y23946" s="396"/>
      <c r="Z23946" s="396"/>
      <c r="AA23946" s="441"/>
    </row>
    <row r="23947" spans="25:27" x14ac:dyDescent="0.2">
      <c r="Y23947" s="396"/>
      <c r="Z23947" s="396"/>
      <c r="AA23947" s="441"/>
    </row>
    <row r="23948" spans="25:27" x14ac:dyDescent="0.2">
      <c r="Y23948" s="396"/>
      <c r="Z23948" s="396"/>
      <c r="AA23948" s="441"/>
    </row>
    <row r="23949" spans="25:27" x14ac:dyDescent="0.2">
      <c r="Y23949" s="396"/>
      <c r="Z23949" s="396"/>
      <c r="AA23949" s="441"/>
    </row>
    <row r="23950" spans="25:27" x14ac:dyDescent="0.2">
      <c r="Y23950" s="396"/>
      <c r="Z23950" s="396"/>
      <c r="AA23950" s="441"/>
    </row>
    <row r="23951" spans="25:27" x14ac:dyDescent="0.2">
      <c r="Y23951" s="396"/>
      <c r="Z23951" s="396"/>
      <c r="AA23951" s="441"/>
    </row>
    <row r="23952" spans="25:27" x14ac:dyDescent="0.2">
      <c r="Y23952" s="396"/>
      <c r="Z23952" s="396"/>
      <c r="AA23952" s="441"/>
    </row>
    <row r="23953" spans="25:27" x14ac:dyDescent="0.2">
      <c r="Y23953" s="396"/>
      <c r="Z23953" s="396"/>
      <c r="AA23953" s="441"/>
    </row>
    <row r="23954" spans="25:27" x14ac:dyDescent="0.2">
      <c r="Y23954" s="396"/>
      <c r="Z23954" s="396"/>
      <c r="AA23954" s="441"/>
    </row>
    <row r="23955" spans="25:27" x14ac:dyDescent="0.2">
      <c r="Y23955" s="396"/>
      <c r="Z23955" s="396"/>
      <c r="AA23955" s="441"/>
    </row>
    <row r="23956" spans="25:27" x14ac:dyDescent="0.2">
      <c r="Y23956" s="396"/>
      <c r="Z23956" s="396"/>
      <c r="AA23956" s="441"/>
    </row>
    <row r="23957" spans="25:27" x14ac:dyDescent="0.2">
      <c r="Y23957" s="396"/>
      <c r="Z23957" s="396"/>
      <c r="AA23957" s="441"/>
    </row>
    <row r="23958" spans="25:27" x14ac:dyDescent="0.2">
      <c r="Y23958" s="396"/>
      <c r="Z23958" s="396"/>
      <c r="AA23958" s="441"/>
    </row>
    <row r="23959" spans="25:27" x14ac:dyDescent="0.2">
      <c r="Y23959" s="396"/>
      <c r="Z23959" s="396"/>
      <c r="AA23959" s="441"/>
    </row>
    <row r="23960" spans="25:27" x14ac:dyDescent="0.2">
      <c r="Y23960" s="396"/>
      <c r="Z23960" s="396"/>
      <c r="AA23960" s="441"/>
    </row>
    <row r="23961" spans="25:27" x14ac:dyDescent="0.2">
      <c r="Y23961" s="396"/>
      <c r="Z23961" s="396"/>
      <c r="AA23961" s="441"/>
    </row>
    <row r="23962" spans="25:27" x14ac:dyDescent="0.2">
      <c r="Y23962" s="396"/>
      <c r="Z23962" s="396"/>
      <c r="AA23962" s="441"/>
    </row>
    <row r="23963" spans="25:27" x14ac:dyDescent="0.2">
      <c r="Y23963" s="396"/>
      <c r="Z23963" s="396"/>
      <c r="AA23963" s="441"/>
    </row>
    <row r="23964" spans="25:27" x14ac:dyDescent="0.2">
      <c r="Y23964" s="396"/>
      <c r="Z23964" s="396"/>
      <c r="AA23964" s="441"/>
    </row>
    <row r="23965" spans="25:27" x14ac:dyDescent="0.2">
      <c r="Y23965" s="396"/>
      <c r="Z23965" s="396"/>
      <c r="AA23965" s="441"/>
    </row>
    <row r="23966" spans="25:27" x14ac:dyDescent="0.2">
      <c r="Y23966" s="396"/>
      <c r="Z23966" s="396"/>
      <c r="AA23966" s="441"/>
    </row>
    <row r="23967" spans="25:27" x14ac:dyDescent="0.2">
      <c r="Y23967" s="396"/>
      <c r="Z23967" s="396"/>
      <c r="AA23967" s="441"/>
    </row>
    <row r="23968" spans="25:27" x14ac:dyDescent="0.2">
      <c r="Y23968" s="396"/>
      <c r="Z23968" s="396"/>
      <c r="AA23968" s="441"/>
    </row>
    <row r="23969" spans="25:27" x14ac:dyDescent="0.2">
      <c r="Y23969" s="396"/>
      <c r="Z23969" s="396"/>
      <c r="AA23969" s="441"/>
    </row>
    <row r="23970" spans="25:27" x14ac:dyDescent="0.2">
      <c r="Y23970" s="396"/>
      <c r="Z23970" s="396"/>
      <c r="AA23970" s="441"/>
    </row>
    <row r="23971" spans="25:27" x14ac:dyDescent="0.2">
      <c r="Y23971" s="396"/>
      <c r="Z23971" s="396"/>
      <c r="AA23971" s="441"/>
    </row>
    <row r="23972" spans="25:27" x14ac:dyDescent="0.2">
      <c r="Y23972" s="396"/>
      <c r="Z23972" s="396"/>
      <c r="AA23972" s="441"/>
    </row>
    <row r="23973" spans="25:27" x14ac:dyDescent="0.2">
      <c r="Y23973" s="396"/>
      <c r="Z23973" s="396"/>
      <c r="AA23973" s="441"/>
    </row>
    <row r="23974" spans="25:27" x14ac:dyDescent="0.2">
      <c r="Y23974" s="396"/>
      <c r="Z23974" s="396"/>
      <c r="AA23974" s="441"/>
    </row>
    <row r="23975" spans="25:27" x14ac:dyDescent="0.2">
      <c r="Y23975" s="396"/>
      <c r="Z23975" s="396"/>
      <c r="AA23975" s="441"/>
    </row>
    <row r="23976" spans="25:27" x14ac:dyDescent="0.2">
      <c r="Y23976" s="396"/>
      <c r="Z23976" s="396"/>
      <c r="AA23976" s="441"/>
    </row>
    <row r="23977" spans="25:27" x14ac:dyDescent="0.2">
      <c r="Y23977" s="396"/>
      <c r="Z23977" s="396"/>
      <c r="AA23977" s="441"/>
    </row>
    <row r="23978" spans="25:27" x14ac:dyDescent="0.2">
      <c r="Y23978" s="396"/>
      <c r="Z23978" s="396"/>
      <c r="AA23978" s="441"/>
    </row>
    <row r="23979" spans="25:27" x14ac:dyDescent="0.2">
      <c r="Y23979" s="396"/>
      <c r="Z23979" s="396"/>
      <c r="AA23979" s="441"/>
    </row>
    <row r="23980" spans="25:27" x14ac:dyDescent="0.2">
      <c r="Y23980" s="396"/>
      <c r="Z23980" s="396"/>
      <c r="AA23980" s="441"/>
    </row>
    <row r="23981" spans="25:27" x14ac:dyDescent="0.2">
      <c r="Y23981" s="396"/>
      <c r="Z23981" s="396"/>
      <c r="AA23981" s="441"/>
    </row>
    <row r="23982" spans="25:27" x14ac:dyDescent="0.2">
      <c r="Y23982" s="396"/>
      <c r="Z23982" s="396"/>
      <c r="AA23982" s="441"/>
    </row>
    <row r="23983" spans="25:27" x14ac:dyDescent="0.2">
      <c r="Y23983" s="396"/>
      <c r="Z23983" s="396"/>
      <c r="AA23983" s="441"/>
    </row>
    <row r="23984" spans="25:27" x14ac:dyDescent="0.2">
      <c r="Y23984" s="396"/>
      <c r="Z23984" s="396"/>
      <c r="AA23984" s="441"/>
    </row>
    <row r="23985" spans="25:27" x14ac:dyDescent="0.2">
      <c r="Y23985" s="396"/>
      <c r="Z23985" s="396"/>
      <c r="AA23985" s="441"/>
    </row>
    <row r="23986" spans="25:27" x14ac:dyDescent="0.2">
      <c r="Y23986" s="396"/>
      <c r="Z23986" s="396"/>
      <c r="AA23986" s="441"/>
    </row>
    <row r="23987" spans="25:27" x14ac:dyDescent="0.2">
      <c r="Y23987" s="396"/>
      <c r="Z23987" s="396"/>
      <c r="AA23987" s="441"/>
    </row>
    <row r="23988" spans="25:27" x14ac:dyDescent="0.2">
      <c r="Y23988" s="396"/>
      <c r="Z23988" s="396"/>
      <c r="AA23988" s="441"/>
    </row>
    <row r="23989" spans="25:27" x14ac:dyDescent="0.2">
      <c r="Y23989" s="396"/>
      <c r="Z23989" s="396"/>
      <c r="AA23989" s="441"/>
    </row>
    <row r="23990" spans="25:27" x14ac:dyDescent="0.2">
      <c r="Y23990" s="396"/>
      <c r="Z23990" s="396"/>
      <c r="AA23990" s="441"/>
    </row>
    <row r="23991" spans="25:27" x14ac:dyDescent="0.2">
      <c r="Y23991" s="396"/>
      <c r="Z23991" s="396"/>
      <c r="AA23991" s="441"/>
    </row>
    <row r="23992" spans="25:27" x14ac:dyDescent="0.2">
      <c r="Y23992" s="396"/>
      <c r="Z23992" s="396"/>
      <c r="AA23992" s="441"/>
    </row>
    <row r="23993" spans="25:27" x14ac:dyDescent="0.2">
      <c r="Y23993" s="396"/>
      <c r="Z23993" s="396"/>
      <c r="AA23993" s="441"/>
    </row>
    <row r="23994" spans="25:27" x14ac:dyDescent="0.2">
      <c r="Y23994" s="396"/>
      <c r="Z23994" s="396"/>
      <c r="AA23994" s="441"/>
    </row>
    <row r="23995" spans="25:27" x14ac:dyDescent="0.2">
      <c r="Y23995" s="396"/>
      <c r="Z23995" s="396"/>
      <c r="AA23995" s="441"/>
    </row>
    <row r="23996" spans="25:27" x14ac:dyDescent="0.2">
      <c r="Y23996" s="396"/>
      <c r="Z23996" s="396"/>
      <c r="AA23996" s="441"/>
    </row>
    <row r="23997" spans="25:27" x14ac:dyDescent="0.2">
      <c r="Y23997" s="396"/>
      <c r="Z23997" s="396"/>
      <c r="AA23997" s="441"/>
    </row>
    <row r="23998" spans="25:27" x14ac:dyDescent="0.2">
      <c r="Y23998" s="396"/>
      <c r="Z23998" s="396"/>
      <c r="AA23998" s="441"/>
    </row>
    <row r="23999" spans="25:27" x14ac:dyDescent="0.2">
      <c r="Y23999" s="396"/>
      <c r="Z23999" s="396"/>
      <c r="AA23999" s="441"/>
    </row>
    <row r="24000" spans="25:27" x14ac:dyDescent="0.2">
      <c r="Y24000" s="396"/>
      <c r="Z24000" s="396"/>
      <c r="AA24000" s="441"/>
    </row>
    <row r="24001" spans="25:27" x14ac:dyDescent="0.2">
      <c r="Y24001" s="396"/>
      <c r="Z24001" s="396"/>
      <c r="AA24001" s="441"/>
    </row>
    <row r="24002" spans="25:27" x14ac:dyDescent="0.2">
      <c r="Y24002" s="396"/>
      <c r="Z24002" s="396"/>
      <c r="AA24002" s="441"/>
    </row>
    <row r="24003" spans="25:27" x14ac:dyDescent="0.2">
      <c r="Y24003" s="396"/>
      <c r="Z24003" s="396"/>
      <c r="AA24003" s="441"/>
    </row>
    <row r="24004" spans="25:27" x14ac:dyDescent="0.2">
      <c r="Y24004" s="396"/>
      <c r="Z24004" s="396"/>
      <c r="AA24004" s="441"/>
    </row>
    <row r="24005" spans="25:27" x14ac:dyDescent="0.2">
      <c r="Y24005" s="396"/>
      <c r="Z24005" s="396"/>
      <c r="AA24005" s="441"/>
    </row>
    <row r="24006" spans="25:27" x14ac:dyDescent="0.2">
      <c r="Y24006" s="396"/>
      <c r="Z24006" s="396"/>
      <c r="AA24006" s="441"/>
    </row>
    <row r="24007" spans="25:27" x14ac:dyDescent="0.2">
      <c r="Y24007" s="396"/>
      <c r="Z24007" s="396"/>
      <c r="AA24007" s="441"/>
    </row>
    <row r="24008" spans="25:27" x14ac:dyDescent="0.2">
      <c r="Y24008" s="396"/>
      <c r="Z24008" s="396"/>
      <c r="AA24008" s="441"/>
    </row>
    <row r="24009" spans="25:27" x14ac:dyDescent="0.2">
      <c r="Y24009" s="396"/>
      <c r="Z24009" s="396"/>
      <c r="AA24009" s="441"/>
    </row>
    <row r="24010" spans="25:27" x14ac:dyDescent="0.2">
      <c r="Y24010" s="396"/>
      <c r="Z24010" s="396"/>
      <c r="AA24010" s="441"/>
    </row>
    <row r="24011" spans="25:27" x14ac:dyDescent="0.2">
      <c r="Y24011" s="396"/>
      <c r="Z24011" s="396"/>
      <c r="AA24011" s="441"/>
    </row>
    <row r="24012" spans="25:27" x14ac:dyDescent="0.2">
      <c r="Y24012" s="396"/>
      <c r="Z24012" s="396"/>
      <c r="AA24012" s="441"/>
    </row>
    <row r="24013" spans="25:27" x14ac:dyDescent="0.2">
      <c r="Y24013" s="396"/>
      <c r="Z24013" s="396"/>
      <c r="AA24013" s="441"/>
    </row>
    <row r="24014" spans="25:27" x14ac:dyDescent="0.2">
      <c r="Y24014" s="396"/>
      <c r="Z24014" s="396"/>
      <c r="AA24014" s="441"/>
    </row>
    <row r="24015" spans="25:27" x14ac:dyDescent="0.2">
      <c r="Y24015" s="396"/>
      <c r="Z24015" s="396"/>
      <c r="AA24015" s="441"/>
    </row>
    <row r="24016" spans="25:27" x14ac:dyDescent="0.2">
      <c r="Y24016" s="396"/>
      <c r="Z24016" s="396"/>
      <c r="AA24016" s="441"/>
    </row>
    <row r="24017" spans="25:27" x14ac:dyDescent="0.2">
      <c r="Y24017" s="396"/>
      <c r="Z24017" s="396"/>
      <c r="AA24017" s="441"/>
    </row>
    <row r="24018" spans="25:27" x14ac:dyDescent="0.2">
      <c r="Y24018" s="396"/>
      <c r="Z24018" s="396"/>
      <c r="AA24018" s="441"/>
    </row>
    <row r="24019" spans="25:27" x14ac:dyDescent="0.2">
      <c r="Y24019" s="396"/>
      <c r="Z24019" s="396"/>
      <c r="AA24019" s="441"/>
    </row>
    <row r="24020" spans="25:27" x14ac:dyDescent="0.2">
      <c r="Y24020" s="396"/>
      <c r="Z24020" s="396"/>
      <c r="AA24020" s="441"/>
    </row>
    <row r="24021" spans="25:27" x14ac:dyDescent="0.2">
      <c r="Y24021" s="396"/>
      <c r="Z24021" s="396"/>
      <c r="AA24021" s="441"/>
    </row>
    <row r="24022" spans="25:27" x14ac:dyDescent="0.2">
      <c r="Y24022" s="396"/>
      <c r="Z24022" s="396"/>
      <c r="AA24022" s="441"/>
    </row>
    <row r="24023" spans="25:27" x14ac:dyDescent="0.2">
      <c r="Y24023" s="396"/>
      <c r="Z24023" s="396"/>
      <c r="AA24023" s="441"/>
    </row>
    <row r="24024" spans="25:27" x14ac:dyDescent="0.2">
      <c r="Y24024" s="396"/>
      <c r="Z24024" s="396"/>
      <c r="AA24024" s="441"/>
    </row>
    <row r="24025" spans="25:27" x14ac:dyDescent="0.2">
      <c r="Y24025" s="396"/>
      <c r="Z24025" s="396"/>
      <c r="AA24025" s="441"/>
    </row>
    <row r="24026" spans="25:27" x14ac:dyDescent="0.2">
      <c r="Y24026" s="396"/>
      <c r="Z24026" s="396"/>
      <c r="AA24026" s="441"/>
    </row>
    <row r="24027" spans="25:27" x14ac:dyDescent="0.2">
      <c r="Y24027" s="396"/>
      <c r="Z24027" s="396"/>
      <c r="AA24027" s="441"/>
    </row>
    <row r="24028" spans="25:27" x14ac:dyDescent="0.2">
      <c r="Y24028" s="396"/>
      <c r="Z24028" s="396"/>
      <c r="AA24028" s="441"/>
    </row>
    <row r="24029" spans="25:27" x14ac:dyDescent="0.2">
      <c r="Y24029" s="396"/>
      <c r="Z24029" s="396"/>
      <c r="AA24029" s="441"/>
    </row>
    <row r="24030" spans="25:27" x14ac:dyDescent="0.2">
      <c r="Y24030" s="396"/>
      <c r="Z24030" s="396"/>
      <c r="AA24030" s="441"/>
    </row>
    <row r="24031" spans="25:27" x14ac:dyDescent="0.2">
      <c r="Y24031" s="396"/>
      <c r="Z24031" s="396"/>
      <c r="AA24031" s="441"/>
    </row>
    <row r="24032" spans="25:27" x14ac:dyDescent="0.2">
      <c r="Y24032" s="396"/>
      <c r="Z24032" s="396"/>
      <c r="AA24032" s="441"/>
    </row>
    <row r="24033" spans="25:27" x14ac:dyDescent="0.2">
      <c r="Y24033" s="396"/>
      <c r="Z24033" s="396"/>
      <c r="AA24033" s="441"/>
    </row>
    <row r="24034" spans="25:27" x14ac:dyDescent="0.2">
      <c r="Y24034" s="396"/>
      <c r="Z24034" s="396"/>
      <c r="AA24034" s="441"/>
    </row>
    <row r="24035" spans="25:27" x14ac:dyDescent="0.2">
      <c r="Y24035" s="396"/>
      <c r="Z24035" s="396"/>
      <c r="AA24035" s="441"/>
    </row>
    <row r="24036" spans="25:27" x14ac:dyDescent="0.2">
      <c r="Y24036" s="396"/>
      <c r="Z24036" s="396"/>
      <c r="AA24036" s="441"/>
    </row>
    <row r="24037" spans="25:27" x14ac:dyDescent="0.2">
      <c r="Y24037" s="396"/>
      <c r="Z24037" s="396"/>
      <c r="AA24037" s="441"/>
    </row>
    <row r="24038" spans="25:27" x14ac:dyDescent="0.2">
      <c r="Y24038" s="396"/>
      <c r="Z24038" s="396"/>
      <c r="AA24038" s="441"/>
    </row>
    <row r="24039" spans="25:27" x14ac:dyDescent="0.2">
      <c r="Y24039" s="396"/>
      <c r="Z24039" s="396"/>
      <c r="AA24039" s="441"/>
    </row>
    <row r="24040" spans="25:27" x14ac:dyDescent="0.2">
      <c r="Y24040" s="396"/>
      <c r="Z24040" s="396"/>
      <c r="AA24040" s="441"/>
    </row>
    <row r="24041" spans="25:27" x14ac:dyDescent="0.2">
      <c r="Y24041" s="396"/>
      <c r="Z24041" s="396"/>
      <c r="AA24041" s="441"/>
    </row>
    <row r="24042" spans="25:27" x14ac:dyDescent="0.2">
      <c r="Y24042" s="396"/>
      <c r="Z24042" s="396"/>
      <c r="AA24042" s="441"/>
    </row>
    <row r="24043" spans="25:27" x14ac:dyDescent="0.2">
      <c r="Y24043" s="396"/>
      <c r="Z24043" s="396"/>
      <c r="AA24043" s="441"/>
    </row>
    <row r="24044" spans="25:27" x14ac:dyDescent="0.2">
      <c r="Y24044" s="396"/>
      <c r="Z24044" s="396"/>
      <c r="AA24044" s="441"/>
    </row>
    <row r="24045" spans="25:27" x14ac:dyDescent="0.2">
      <c r="Y24045" s="396"/>
      <c r="Z24045" s="396"/>
      <c r="AA24045" s="441"/>
    </row>
    <row r="24046" spans="25:27" x14ac:dyDescent="0.2">
      <c r="Y24046" s="396"/>
      <c r="Z24046" s="396"/>
      <c r="AA24046" s="441"/>
    </row>
    <row r="24047" spans="25:27" x14ac:dyDescent="0.2">
      <c r="Y24047" s="396"/>
      <c r="Z24047" s="396"/>
      <c r="AA24047" s="441"/>
    </row>
    <row r="24048" spans="25:27" x14ac:dyDescent="0.2">
      <c r="Y24048" s="396"/>
      <c r="Z24048" s="396"/>
      <c r="AA24048" s="441"/>
    </row>
    <row r="24049" spans="25:27" x14ac:dyDescent="0.2">
      <c r="Y24049" s="396"/>
      <c r="Z24049" s="396"/>
      <c r="AA24049" s="441"/>
    </row>
    <row r="24050" spans="25:27" x14ac:dyDescent="0.2">
      <c r="Y24050" s="396"/>
      <c r="Z24050" s="396"/>
      <c r="AA24050" s="441"/>
    </row>
    <row r="24051" spans="25:27" x14ac:dyDescent="0.2">
      <c r="Y24051" s="396"/>
      <c r="Z24051" s="396"/>
      <c r="AA24051" s="441"/>
    </row>
    <row r="24052" spans="25:27" x14ac:dyDescent="0.2">
      <c r="Y24052" s="396"/>
      <c r="Z24052" s="396"/>
      <c r="AA24052" s="441"/>
    </row>
    <row r="24053" spans="25:27" x14ac:dyDescent="0.2">
      <c r="Y24053" s="396"/>
      <c r="Z24053" s="396"/>
      <c r="AA24053" s="441"/>
    </row>
    <row r="24054" spans="25:27" x14ac:dyDescent="0.2">
      <c r="Y24054" s="396"/>
      <c r="Z24054" s="396"/>
      <c r="AA24054" s="441"/>
    </row>
    <row r="24055" spans="25:27" x14ac:dyDescent="0.2">
      <c r="Y24055" s="396"/>
      <c r="Z24055" s="396"/>
      <c r="AA24055" s="441"/>
    </row>
    <row r="24056" spans="25:27" x14ac:dyDescent="0.2">
      <c r="Y24056" s="396"/>
      <c r="Z24056" s="396"/>
      <c r="AA24056" s="441"/>
    </row>
    <row r="24057" spans="25:27" x14ac:dyDescent="0.2">
      <c r="Y24057" s="396"/>
      <c r="Z24057" s="396"/>
      <c r="AA24057" s="441"/>
    </row>
    <row r="24058" spans="25:27" x14ac:dyDescent="0.2">
      <c r="Y24058" s="396"/>
      <c r="Z24058" s="396"/>
      <c r="AA24058" s="441"/>
    </row>
    <row r="24059" spans="25:27" x14ac:dyDescent="0.2">
      <c r="Y24059" s="396"/>
      <c r="Z24059" s="396"/>
      <c r="AA24059" s="441"/>
    </row>
    <row r="24060" spans="25:27" x14ac:dyDescent="0.2">
      <c r="Y24060" s="396"/>
      <c r="Z24060" s="396"/>
      <c r="AA24060" s="441"/>
    </row>
    <row r="24061" spans="25:27" x14ac:dyDescent="0.2">
      <c r="Y24061" s="396"/>
      <c r="Z24061" s="396"/>
      <c r="AA24061" s="441"/>
    </row>
    <row r="24062" spans="25:27" x14ac:dyDescent="0.2">
      <c r="Y24062" s="396"/>
      <c r="Z24062" s="396"/>
      <c r="AA24062" s="441"/>
    </row>
    <row r="24063" spans="25:27" x14ac:dyDescent="0.2">
      <c r="Y24063" s="396"/>
      <c r="Z24063" s="396"/>
      <c r="AA24063" s="441"/>
    </row>
    <row r="24064" spans="25:27" x14ac:dyDescent="0.2">
      <c r="Y24064" s="396"/>
      <c r="Z24064" s="396"/>
      <c r="AA24064" s="441"/>
    </row>
    <row r="24065" spans="25:27" x14ac:dyDescent="0.2">
      <c r="Y24065" s="396"/>
      <c r="Z24065" s="396"/>
      <c r="AA24065" s="441"/>
    </row>
    <row r="24066" spans="25:27" x14ac:dyDescent="0.2">
      <c r="Y24066" s="396"/>
      <c r="Z24066" s="396"/>
      <c r="AA24066" s="441"/>
    </row>
    <row r="24067" spans="25:27" x14ac:dyDescent="0.2">
      <c r="Y24067" s="396"/>
      <c r="Z24067" s="396"/>
      <c r="AA24067" s="441"/>
    </row>
    <row r="24068" spans="25:27" x14ac:dyDescent="0.2">
      <c r="Y24068" s="396"/>
      <c r="Z24068" s="396"/>
      <c r="AA24068" s="441"/>
    </row>
    <row r="24069" spans="25:27" x14ac:dyDescent="0.2">
      <c r="Y24069" s="396"/>
      <c r="Z24069" s="396"/>
      <c r="AA24069" s="441"/>
    </row>
    <row r="24070" spans="25:27" x14ac:dyDescent="0.2">
      <c r="Y24070" s="396"/>
      <c r="Z24070" s="396"/>
      <c r="AA24070" s="441"/>
    </row>
    <row r="24071" spans="25:27" x14ac:dyDescent="0.2">
      <c r="Y24071" s="396"/>
      <c r="Z24071" s="396"/>
      <c r="AA24071" s="441"/>
    </row>
    <row r="24072" spans="25:27" x14ac:dyDescent="0.2">
      <c r="Y24072" s="396"/>
      <c r="Z24072" s="396"/>
      <c r="AA24072" s="441"/>
    </row>
    <row r="24073" spans="25:27" x14ac:dyDescent="0.2">
      <c r="Y24073" s="396"/>
      <c r="Z24073" s="396"/>
      <c r="AA24073" s="441"/>
    </row>
    <row r="24074" spans="25:27" x14ac:dyDescent="0.2">
      <c r="Y24074" s="396"/>
      <c r="Z24074" s="396"/>
      <c r="AA24074" s="441"/>
    </row>
    <row r="24075" spans="25:27" x14ac:dyDescent="0.2">
      <c r="Y24075" s="396"/>
      <c r="Z24075" s="396"/>
      <c r="AA24075" s="441"/>
    </row>
    <row r="24076" spans="25:27" x14ac:dyDescent="0.2">
      <c r="Y24076" s="396"/>
      <c r="Z24076" s="396"/>
      <c r="AA24076" s="441"/>
    </row>
    <row r="24077" spans="25:27" x14ac:dyDescent="0.2">
      <c r="Y24077" s="396"/>
      <c r="Z24077" s="396"/>
      <c r="AA24077" s="441"/>
    </row>
    <row r="24078" spans="25:27" x14ac:dyDescent="0.2">
      <c r="Y24078" s="396"/>
      <c r="Z24078" s="396"/>
      <c r="AA24078" s="441"/>
    </row>
    <row r="24079" spans="25:27" x14ac:dyDescent="0.2">
      <c r="Y24079" s="396"/>
      <c r="Z24079" s="396"/>
      <c r="AA24079" s="441"/>
    </row>
    <row r="24080" spans="25:27" x14ac:dyDescent="0.2">
      <c r="Y24080" s="396"/>
      <c r="Z24080" s="396"/>
      <c r="AA24080" s="441"/>
    </row>
    <row r="24081" spans="25:27" x14ac:dyDescent="0.2">
      <c r="Y24081" s="396"/>
      <c r="Z24081" s="396"/>
      <c r="AA24081" s="441"/>
    </row>
    <row r="24082" spans="25:27" x14ac:dyDescent="0.2">
      <c r="Y24082" s="396"/>
      <c r="Z24082" s="396"/>
      <c r="AA24082" s="441"/>
    </row>
    <row r="24083" spans="25:27" x14ac:dyDescent="0.2">
      <c r="Y24083" s="396"/>
      <c r="Z24083" s="396"/>
      <c r="AA24083" s="441"/>
    </row>
    <row r="24084" spans="25:27" x14ac:dyDescent="0.2">
      <c r="Y24084" s="396"/>
      <c r="Z24084" s="396"/>
      <c r="AA24084" s="441"/>
    </row>
    <row r="24085" spans="25:27" x14ac:dyDescent="0.2">
      <c r="Y24085" s="396"/>
      <c r="Z24085" s="396"/>
      <c r="AA24085" s="441"/>
    </row>
    <row r="24086" spans="25:27" x14ac:dyDescent="0.2">
      <c r="Y24086" s="396"/>
      <c r="Z24086" s="396"/>
      <c r="AA24086" s="441"/>
    </row>
    <row r="24087" spans="25:27" x14ac:dyDescent="0.2">
      <c r="Y24087" s="396"/>
      <c r="Z24087" s="396"/>
      <c r="AA24087" s="441"/>
    </row>
    <row r="24088" spans="25:27" x14ac:dyDescent="0.2">
      <c r="Y24088" s="396"/>
      <c r="Z24088" s="396"/>
      <c r="AA24088" s="441"/>
    </row>
    <row r="24089" spans="25:27" x14ac:dyDescent="0.2">
      <c r="Y24089" s="396"/>
      <c r="Z24089" s="396"/>
      <c r="AA24089" s="441"/>
    </row>
    <row r="24090" spans="25:27" x14ac:dyDescent="0.2">
      <c r="Y24090" s="396"/>
      <c r="Z24090" s="396"/>
      <c r="AA24090" s="441"/>
    </row>
    <row r="24091" spans="25:27" x14ac:dyDescent="0.2">
      <c r="Y24091" s="396"/>
      <c r="Z24091" s="396"/>
      <c r="AA24091" s="441"/>
    </row>
    <row r="24092" spans="25:27" x14ac:dyDescent="0.2">
      <c r="Y24092" s="396"/>
      <c r="Z24092" s="396"/>
      <c r="AA24092" s="441"/>
    </row>
    <row r="24093" spans="25:27" x14ac:dyDescent="0.2">
      <c r="Y24093" s="396"/>
      <c r="Z24093" s="396"/>
      <c r="AA24093" s="441"/>
    </row>
    <row r="24094" spans="25:27" x14ac:dyDescent="0.2">
      <c r="Y24094" s="396"/>
      <c r="Z24094" s="396"/>
      <c r="AA24094" s="441"/>
    </row>
    <row r="24095" spans="25:27" x14ac:dyDescent="0.2">
      <c r="Y24095" s="396"/>
      <c r="Z24095" s="396"/>
      <c r="AA24095" s="441"/>
    </row>
    <row r="24096" spans="25:27" x14ac:dyDescent="0.2">
      <c r="Y24096" s="396"/>
      <c r="Z24096" s="396"/>
      <c r="AA24096" s="441"/>
    </row>
    <row r="24097" spans="25:27" x14ac:dyDescent="0.2">
      <c r="Y24097" s="396"/>
      <c r="Z24097" s="396"/>
      <c r="AA24097" s="441"/>
    </row>
    <row r="24098" spans="25:27" x14ac:dyDescent="0.2">
      <c r="Y24098" s="396"/>
      <c r="Z24098" s="396"/>
      <c r="AA24098" s="441"/>
    </row>
    <row r="24099" spans="25:27" x14ac:dyDescent="0.2">
      <c r="Y24099" s="396"/>
      <c r="Z24099" s="396"/>
      <c r="AA24099" s="441"/>
    </row>
    <row r="24100" spans="25:27" x14ac:dyDescent="0.2">
      <c r="Y24100" s="396"/>
      <c r="Z24100" s="396"/>
      <c r="AA24100" s="441"/>
    </row>
    <row r="24101" spans="25:27" x14ac:dyDescent="0.2">
      <c r="Y24101" s="396"/>
      <c r="Z24101" s="396"/>
      <c r="AA24101" s="441"/>
    </row>
    <row r="24102" spans="25:27" x14ac:dyDescent="0.2">
      <c r="Y24102" s="396"/>
      <c r="Z24102" s="396"/>
      <c r="AA24102" s="441"/>
    </row>
    <row r="24103" spans="25:27" x14ac:dyDescent="0.2">
      <c r="Y24103" s="396"/>
      <c r="Z24103" s="396"/>
      <c r="AA24103" s="441"/>
    </row>
    <row r="24104" spans="25:27" x14ac:dyDescent="0.2">
      <c r="Y24104" s="396"/>
      <c r="Z24104" s="396"/>
      <c r="AA24104" s="441"/>
    </row>
    <row r="24105" spans="25:27" x14ac:dyDescent="0.2">
      <c r="Y24105" s="396"/>
      <c r="Z24105" s="396"/>
      <c r="AA24105" s="441"/>
    </row>
    <row r="24106" spans="25:27" x14ac:dyDescent="0.2">
      <c r="Y24106" s="396"/>
      <c r="Z24106" s="396"/>
      <c r="AA24106" s="441"/>
    </row>
    <row r="24107" spans="25:27" x14ac:dyDescent="0.2">
      <c r="Y24107" s="396"/>
      <c r="Z24107" s="396"/>
      <c r="AA24107" s="441"/>
    </row>
    <row r="24108" spans="25:27" x14ac:dyDescent="0.2">
      <c r="Y24108" s="396"/>
      <c r="Z24108" s="396"/>
      <c r="AA24108" s="441"/>
    </row>
    <row r="24109" spans="25:27" x14ac:dyDescent="0.2">
      <c r="Y24109" s="396"/>
      <c r="Z24109" s="396"/>
      <c r="AA24109" s="441"/>
    </row>
    <row r="24110" spans="25:27" x14ac:dyDescent="0.2">
      <c r="Y24110" s="396"/>
      <c r="Z24110" s="396"/>
      <c r="AA24110" s="441"/>
    </row>
    <row r="24111" spans="25:27" x14ac:dyDescent="0.2">
      <c r="Y24111" s="396"/>
      <c r="Z24111" s="396"/>
      <c r="AA24111" s="441"/>
    </row>
    <row r="24112" spans="25:27" x14ac:dyDescent="0.2">
      <c r="Y24112" s="396"/>
      <c r="Z24112" s="396"/>
      <c r="AA24112" s="441"/>
    </row>
    <row r="24113" spans="25:27" x14ac:dyDescent="0.2">
      <c r="Y24113" s="396"/>
      <c r="Z24113" s="396"/>
      <c r="AA24113" s="441"/>
    </row>
    <row r="24114" spans="25:27" x14ac:dyDescent="0.2">
      <c r="Y24114" s="396"/>
      <c r="Z24114" s="396"/>
      <c r="AA24114" s="441"/>
    </row>
    <row r="24115" spans="25:27" x14ac:dyDescent="0.2">
      <c r="Y24115" s="396"/>
      <c r="Z24115" s="396"/>
      <c r="AA24115" s="441"/>
    </row>
    <row r="24116" spans="25:27" x14ac:dyDescent="0.2">
      <c r="Y24116" s="396"/>
      <c r="Z24116" s="396"/>
      <c r="AA24116" s="441"/>
    </row>
    <row r="24117" spans="25:27" x14ac:dyDescent="0.2">
      <c r="Y24117" s="396"/>
      <c r="Z24117" s="396"/>
      <c r="AA24117" s="441"/>
    </row>
    <row r="24118" spans="25:27" x14ac:dyDescent="0.2">
      <c r="Y24118" s="396"/>
      <c r="Z24118" s="396"/>
      <c r="AA24118" s="441"/>
    </row>
    <row r="24119" spans="25:27" x14ac:dyDescent="0.2">
      <c r="Y24119" s="396"/>
      <c r="Z24119" s="396"/>
      <c r="AA24119" s="441"/>
    </row>
    <row r="24120" spans="25:27" x14ac:dyDescent="0.2">
      <c r="Y24120" s="396"/>
      <c r="Z24120" s="396"/>
      <c r="AA24120" s="441"/>
    </row>
    <row r="24121" spans="25:27" x14ac:dyDescent="0.2">
      <c r="Y24121" s="396"/>
      <c r="Z24121" s="396"/>
      <c r="AA24121" s="441"/>
    </row>
    <row r="24122" spans="25:27" x14ac:dyDescent="0.2">
      <c r="Y24122" s="396"/>
      <c r="Z24122" s="396"/>
      <c r="AA24122" s="441"/>
    </row>
    <row r="24123" spans="25:27" x14ac:dyDescent="0.2">
      <c r="Y24123" s="396"/>
      <c r="Z24123" s="396"/>
      <c r="AA24123" s="441"/>
    </row>
    <row r="24124" spans="25:27" x14ac:dyDescent="0.2">
      <c r="Y24124" s="396"/>
      <c r="Z24124" s="396"/>
      <c r="AA24124" s="441"/>
    </row>
    <row r="24125" spans="25:27" x14ac:dyDescent="0.2">
      <c r="Y24125" s="396"/>
      <c r="Z24125" s="396"/>
      <c r="AA24125" s="441"/>
    </row>
    <row r="24126" spans="25:27" x14ac:dyDescent="0.2">
      <c r="Y24126" s="396"/>
      <c r="Z24126" s="396"/>
      <c r="AA24126" s="441"/>
    </row>
    <row r="24127" spans="25:27" x14ac:dyDescent="0.2">
      <c r="Y24127" s="396"/>
      <c r="Z24127" s="396"/>
      <c r="AA24127" s="441"/>
    </row>
    <row r="24128" spans="25:27" x14ac:dyDescent="0.2">
      <c r="Y24128" s="396"/>
      <c r="Z24128" s="396"/>
      <c r="AA24128" s="441"/>
    </row>
    <row r="24129" spans="25:27" x14ac:dyDescent="0.2">
      <c r="Y24129" s="396"/>
      <c r="Z24129" s="396"/>
      <c r="AA24129" s="441"/>
    </row>
    <row r="24130" spans="25:27" x14ac:dyDescent="0.2">
      <c r="Y24130" s="396"/>
      <c r="Z24130" s="396"/>
      <c r="AA24130" s="441"/>
    </row>
    <row r="24131" spans="25:27" x14ac:dyDescent="0.2">
      <c r="Y24131" s="396"/>
      <c r="Z24131" s="396"/>
      <c r="AA24131" s="441"/>
    </row>
    <row r="24132" spans="25:27" x14ac:dyDescent="0.2">
      <c r="Y24132" s="396"/>
      <c r="Z24132" s="396"/>
      <c r="AA24132" s="441"/>
    </row>
    <row r="24133" spans="25:27" x14ac:dyDescent="0.2">
      <c r="Y24133" s="396"/>
      <c r="Z24133" s="396"/>
      <c r="AA24133" s="441"/>
    </row>
    <row r="24134" spans="25:27" x14ac:dyDescent="0.2">
      <c r="Y24134" s="396"/>
      <c r="Z24134" s="396"/>
      <c r="AA24134" s="441"/>
    </row>
    <row r="24135" spans="25:27" x14ac:dyDescent="0.2">
      <c r="Y24135" s="396"/>
      <c r="Z24135" s="396"/>
      <c r="AA24135" s="441"/>
    </row>
    <row r="24136" spans="25:27" x14ac:dyDescent="0.2">
      <c r="Y24136" s="396"/>
      <c r="Z24136" s="396"/>
      <c r="AA24136" s="441"/>
    </row>
    <row r="24137" spans="25:27" x14ac:dyDescent="0.2">
      <c r="Y24137" s="396"/>
      <c r="Z24137" s="396"/>
      <c r="AA24137" s="441"/>
    </row>
    <row r="24138" spans="25:27" x14ac:dyDescent="0.2">
      <c r="Y24138" s="396"/>
      <c r="Z24138" s="396"/>
      <c r="AA24138" s="441"/>
    </row>
    <row r="24139" spans="25:27" x14ac:dyDescent="0.2">
      <c r="Y24139" s="396"/>
      <c r="Z24139" s="396"/>
      <c r="AA24139" s="441"/>
    </row>
    <row r="24140" spans="25:27" x14ac:dyDescent="0.2">
      <c r="Y24140" s="396"/>
      <c r="Z24140" s="396"/>
      <c r="AA24140" s="441"/>
    </row>
    <row r="24141" spans="25:27" x14ac:dyDescent="0.2">
      <c r="Y24141" s="396"/>
      <c r="Z24141" s="396"/>
      <c r="AA24141" s="441"/>
    </row>
    <row r="24142" spans="25:27" x14ac:dyDescent="0.2">
      <c r="Y24142" s="396"/>
      <c r="Z24142" s="396"/>
      <c r="AA24142" s="441"/>
    </row>
    <row r="24143" spans="25:27" x14ac:dyDescent="0.2">
      <c r="Y24143" s="396"/>
      <c r="Z24143" s="396"/>
      <c r="AA24143" s="441"/>
    </row>
    <row r="24144" spans="25:27" x14ac:dyDescent="0.2">
      <c r="Y24144" s="396"/>
      <c r="Z24144" s="396"/>
      <c r="AA24144" s="441"/>
    </row>
    <row r="24145" spans="25:27" x14ac:dyDescent="0.2">
      <c r="Y24145" s="396"/>
      <c r="Z24145" s="396"/>
      <c r="AA24145" s="441"/>
    </row>
    <row r="24146" spans="25:27" x14ac:dyDescent="0.2">
      <c r="Y24146" s="396"/>
      <c r="Z24146" s="396"/>
      <c r="AA24146" s="441"/>
    </row>
    <row r="24147" spans="25:27" x14ac:dyDescent="0.2">
      <c r="Y24147" s="396"/>
      <c r="Z24147" s="396"/>
      <c r="AA24147" s="441"/>
    </row>
    <row r="24148" spans="25:27" x14ac:dyDescent="0.2">
      <c r="Y24148" s="396"/>
      <c r="Z24148" s="396"/>
      <c r="AA24148" s="441"/>
    </row>
    <row r="24149" spans="25:27" x14ac:dyDescent="0.2">
      <c r="Y24149" s="396"/>
      <c r="Z24149" s="396"/>
      <c r="AA24149" s="441"/>
    </row>
    <row r="24150" spans="25:27" x14ac:dyDescent="0.2">
      <c r="Y24150" s="396"/>
      <c r="Z24150" s="396"/>
      <c r="AA24150" s="441"/>
    </row>
    <row r="24151" spans="25:27" x14ac:dyDescent="0.2">
      <c r="Y24151" s="396"/>
      <c r="Z24151" s="396"/>
      <c r="AA24151" s="441"/>
    </row>
    <row r="24152" spans="25:27" x14ac:dyDescent="0.2">
      <c r="Y24152" s="396"/>
      <c r="Z24152" s="396"/>
      <c r="AA24152" s="441"/>
    </row>
    <row r="24153" spans="25:27" x14ac:dyDescent="0.2">
      <c r="Y24153" s="396"/>
      <c r="Z24153" s="396"/>
      <c r="AA24153" s="441"/>
    </row>
    <row r="24154" spans="25:27" x14ac:dyDescent="0.2">
      <c r="Y24154" s="396"/>
      <c r="Z24154" s="396"/>
      <c r="AA24154" s="441"/>
    </row>
    <row r="24155" spans="25:27" x14ac:dyDescent="0.2">
      <c r="Y24155" s="396"/>
      <c r="Z24155" s="396"/>
      <c r="AA24155" s="441"/>
    </row>
    <row r="24156" spans="25:27" x14ac:dyDescent="0.2">
      <c r="Y24156" s="396"/>
      <c r="Z24156" s="396"/>
      <c r="AA24156" s="441"/>
    </row>
    <row r="24157" spans="25:27" x14ac:dyDescent="0.2">
      <c r="Y24157" s="396"/>
      <c r="Z24157" s="396"/>
      <c r="AA24157" s="441"/>
    </row>
    <row r="24158" spans="25:27" x14ac:dyDescent="0.2">
      <c r="Y24158" s="396"/>
      <c r="Z24158" s="396"/>
      <c r="AA24158" s="441"/>
    </row>
    <row r="24159" spans="25:27" x14ac:dyDescent="0.2">
      <c r="Y24159" s="396"/>
      <c r="Z24159" s="396"/>
      <c r="AA24159" s="441"/>
    </row>
    <row r="24160" spans="25:27" x14ac:dyDescent="0.2">
      <c r="Y24160" s="396"/>
      <c r="Z24160" s="396"/>
      <c r="AA24160" s="441"/>
    </row>
    <row r="24161" spans="25:27" x14ac:dyDescent="0.2">
      <c r="Y24161" s="396"/>
      <c r="Z24161" s="396"/>
      <c r="AA24161" s="441"/>
    </row>
    <row r="24162" spans="25:27" x14ac:dyDescent="0.2">
      <c r="Y24162" s="396"/>
      <c r="Z24162" s="396"/>
      <c r="AA24162" s="441"/>
    </row>
    <row r="24163" spans="25:27" x14ac:dyDescent="0.2">
      <c r="Y24163" s="396"/>
      <c r="Z24163" s="396"/>
      <c r="AA24163" s="441"/>
    </row>
    <row r="24164" spans="25:27" x14ac:dyDescent="0.2">
      <c r="Y24164" s="396"/>
      <c r="Z24164" s="396"/>
      <c r="AA24164" s="441"/>
    </row>
    <row r="24165" spans="25:27" x14ac:dyDescent="0.2">
      <c r="Y24165" s="396"/>
      <c r="Z24165" s="396"/>
      <c r="AA24165" s="441"/>
    </row>
    <row r="24166" spans="25:27" x14ac:dyDescent="0.2">
      <c r="Y24166" s="396"/>
      <c r="Z24166" s="396"/>
      <c r="AA24166" s="441"/>
    </row>
    <row r="24167" spans="25:27" x14ac:dyDescent="0.2">
      <c r="Y24167" s="396"/>
      <c r="Z24167" s="396"/>
      <c r="AA24167" s="441"/>
    </row>
    <row r="24168" spans="25:27" x14ac:dyDescent="0.2">
      <c r="Y24168" s="396"/>
      <c r="Z24168" s="396"/>
      <c r="AA24168" s="441"/>
    </row>
    <row r="24169" spans="25:27" x14ac:dyDescent="0.2">
      <c r="Y24169" s="396"/>
      <c r="Z24169" s="396"/>
      <c r="AA24169" s="441"/>
    </row>
    <row r="24170" spans="25:27" x14ac:dyDescent="0.2">
      <c r="Y24170" s="396"/>
      <c r="Z24170" s="396"/>
      <c r="AA24170" s="441"/>
    </row>
    <row r="24171" spans="25:27" x14ac:dyDescent="0.2">
      <c r="Y24171" s="396"/>
      <c r="Z24171" s="396"/>
      <c r="AA24171" s="441"/>
    </row>
    <row r="24172" spans="25:27" x14ac:dyDescent="0.2">
      <c r="Y24172" s="396"/>
      <c r="Z24172" s="396"/>
      <c r="AA24172" s="441"/>
    </row>
    <row r="24173" spans="25:27" x14ac:dyDescent="0.2">
      <c r="Y24173" s="396"/>
      <c r="Z24173" s="396"/>
      <c r="AA24173" s="441"/>
    </row>
    <row r="24174" spans="25:27" x14ac:dyDescent="0.2">
      <c r="Y24174" s="396"/>
      <c r="Z24174" s="396"/>
      <c r="AA24174" s="441"/>
    </row>
    <row r="24175" spans="25:27" x14ac:dyDescent="0.2">
      <c r="Y24175" s="396"/>
      <c r="Z24175" s="396"/>
      <c r="AA24175" s="441"/>
    </row>
    <row r="24176" spans="25:27" x14ac:dyDescent="0.2">
      <c r="Y24176" s="396"/>
      <c r="Z24176" s="396"/>
      <c r="AA24176" s="441"/>
    </row>
    <row r="24177" spans="25:27" x14ac:dyDescent="0.2">
      <c r="Y24177" s="396"/>
      <c r="Z24177" s="396"/>
      <c r="AA24177" s="441"/>
    </row>
    <row r="24178" spans="25:27" x14ac:dyDescent="0.2">
      <c r="Y24178" s="396"/>
      <c r="Z24178" s="396"/>
      <c r="AA24178" s="441"/>
    </row>
    <row r="24179" spans="25:27" x14ac:dyDescent="0.2">
      <c r="Y24179" s="396"/>
      <c r="Z24179" s="396"/>
      <c r="AA24179" s="441"/>
    </row>
    <row r="24180" spans="25:27" x14ac:dyDescent="0.2">
      <c r="Y24180" s="396"/>
      <c r="Z24180" s="396"/>
      <c r="AA24180" s="441"/>
    </row>
    <row r="24181" spans="25:27" x14ac:dyDescent="0.2">
      <c r="Y24181" s="396"/>
      <c r="Z24181" s="396"/>
      <c r="AA24181" s="441"/>
    </row>
    <row r="24182" spans="25:27" x14ac:dyDescent="0.2">
      <c r="Y24182" s="396"/>
      <c r="Z24182" s="396"/>
      <c r="AA24182" s="441"/>
    </row>
    <row r="24183" spans="25:27" x14ac:dyDescent="0.2">
      <c r="Y24183" s="396"/>
      <c r="Z24183" s="396"/>
      <c r="AA24183" s="441"/>
    </row>
    <row r="24184" spans="25:27" x14ac:dyDescent="0.2">
      <c r="Y24184" s="396"/>
      <c r="Z24184" s="396"/>
      <c r="AA24184" s="441"/>
    </row>
    <row r="24185" spans="25:27" x14ac:dyDescent="0.2">
      <c r="Y24185" s="396"/>
      <c r="Z24185" s="396"/>
      <c r="AA24185" s="441"/>
    </row>
    <row r="24186" spans="25:27" x14ac:dyDescent="0.2">
      <c r="Y24186" s="396"/>
      <c r="Z24186" s="396"/>
      <c r="AA24186" s="441"/>
    </row>
    <row r="24187" spans="25:27" x14ac:dyDescent="0.2">
      <c r="Y24187" s="396"/>
      <c r="Z24187" s="396"/>
      <c r="AA24187" s="441"/>
    </row>
    <row r="24188" spans="25:27" x14ac:dyDescent="0.2">
      <c r="Y24188" s="396"/>
      <c r="Z24188" s="396"/>
      <c r="AA24188" s="441"/>
    </row>
    <row r="24189" spans="25:27" x14ac:dyDescent="0.2">
      <c r="Y24189" s="396"/>
      <c r="Z24189" s="396"/>
      <c r="AA24189" s="441"/>
    </row>
    <row r="24190" spans="25:27" x14ac:dyDescent="0.2">
      <c r="Y24190" s="396"/>
      <c r="Z24190" s="396"/>
      <c r="AA24190" s="441"/>
    </row>
    <row r="24191" spans="25:27" x14ac:dyDescent="0.2">
      <c r="Y24191" s="396"/>
      <c r="Z24191" s="396"/>
      <c r="AA24191" s="441"/>
    </row>
    <row r="24192" spans="25:27" x14ac:dyDescent="0.2">
      <c r="Y24192" s="396"/>
      <c r="Z24192" s="396"/>
      <c r="AA24192" s="441"/>
    </row>
    <row r="24193" spans="25:27" x14ac:dyDescent="0.2">
      <c r="Y24193" s="396"/>
      <c r="Z24193" s="396"/>
      <c r="AA24193" s="441"/>
    </row>
    <row r="24194" spans="25:27" x14ac:dyDescent="0.2">
      <c r="Y24194" s="396"/>
      <c r="Z24194" s="396"/>
      <c r="AA24194" s="441"/>
    </row>
    <row r="24195" spans="25:27" x14ac:dyDescent="0.2">
      <c r="Y24195" s="396"/>
      <c r="Z24195" s="396"/>
      <c r="AA24195" s="441"/>
    </row>
    <row r="24196" spans="25:27" x14ac:dyDescent="0.2">
      <c r="Y24196" s="396"/>
      <c r="Z24196" s="396"/>
      <c r="AA24196" s="441"/>
    </row>
    <row r="24197" spans="25:27" x14ac:dyDescent="0.2">
      <c r="Y24197" s="396"/>
      <c r="Z24197" s="396"/>
      <c r="AA24197" s="441"/>
    </row>
    <row r="24198" spans="25:27" x14ac:dyDescent="0.2">
      <c r="Y24198" s="396"/>
      <c r="Z24198" s="396"/>
      <c r="AA24198" s="441"/>
    </row>
    <row r="24199" spans="25:27" x14ac:dyDescent="0.2">
      <c r="Y24199" s="396"/>
      <c r="Z24199" s="396"/>
      <c r="AA24199" s="441"/>
    </row>
    <row r="24200" spans="25:27" x14ac:dyDescent="0.2">
      <c r="Y24200" s="396"/>
      <c r="Z24200" s="396"/>
      <c r="AA24200" s="441"/>
    </row>
    <row r="24201" spans="25:27" x14ac:dyDescent="0.2">
      <c r="Y24201" s="396"/>
      <c r="Z24201" s="396"/>
      <c r="AA24201" s="441"/>
    </row>
    <row r="24202" spans="25:27" x14ac:dyDescent="0.2">
      <c r="Y24202" s="396"/>
      <c r="Z24202" s="396"/>
      <c r="AA24202" s="441"/>
    </row>
    <row r="24203" spans="25:27" x14ac:dyDescent="0.2">
      <c r="Y24203" s="396"/>
      <c r="Z24203" s="396"/>
      <c r="AA24203" s="441"/>
    </row>
    <row r="24204" spans="25:27" x14ac:dyDescent="0.2">
      <c r="Y24204" s="396"/>
      <c r="Z24204" s="396"/>
      <c r="AA24204" s="441"/>
    </row>
    <row r="24205" spans="25:27" x14ac:dyDescent="0.2">
      <c r="Y24205" s="396"/>
      <c r="Z24205" s="396"/>
      <c r="AA24205" s="441"/>
    </row>
    <row r="24206" spans="25:27" x14ac:dyDescent="0.2">
      <c r="Y24206" s="396"/>
      <c r="Z24206" s="396"/>
      <c r="AA24206" s="441"/>
    </row>
    <row r="24207" spans="25:27" x14ac:dyDescent="0.2">
      <c r="Y24207" s="396"/>
      <c r="Z24207" s="396"/>
      <c r="AA24207" s="441"/>
    </row>
    <row r="24208" spans="25:27" x14ac:dyDescent="0.2">
      <c r="Y24208" s="396"/>
      <c r="Z24208" s="396"/>
      <c r="AA24208" s="441"/>
    </row>
    <row r="24209" spans="25:27" x14ac:dyDescent="0.2">
      <c r="Y24209" s="396"/>
      <c r="Z24209" s="396"/>
      <c r="AA24209" s="441"/>
    </row>
    <row r="24210" spans="25:27" x14ac:dyDescent="0.2">
      <c r="Y24210" s="396"/>
      <c r="Z24210" s="396"/>
      <c r="AA24210" s="441"/>
    </row>
    <row r="24211" spans="25:27" x14ac:dyDescent="0.2">
      <c r="Y24211" s="396"/>
      <c r="Z24211" s="396"/>
      <c r="AA24211" s="441"/>
    </row>
    <row r="24212" spans="25:27" x14ac:dyDescent="0.2">
      <c r="Y24212" s="396"/>
      <c r="Z24212" s="396"/>
      <c r="AA24212" s="441"/>
    </row>
    <row r="24213" spans="25:27" x14ac:dyDescent="0.2">
      <c r="Y24213" s="396"/>
      <c r="Z24213" s="396"/>
      <c r="AA24213" s="441"/>
    </row>
    <row r="24214" spans="25:27" x14ac:dyDescent="0.2">
      <c r="Y24214" s="396"/>
      <c r="Z24214" s="396"/>
      <c r="AA24214" s="441"/>
    </row>
    <row r="24215" spans="25:27" x14ac:dyDescent="0.2">
      <c r="Y24215" s="396"/>
      <c r="Z24215" s="396"/>
      <c r="AA24215" s="441"/>
    </row>
    <row r="24216" spans="25:27" x14ac:dyDescent="0.2">
      <c r="Y24216" s="396"/>
      <c r="Z24216" s="396"/>
      <c r="AA24216" s="441"/>
    </row>
    <row r="24217" spans="25:27" x14ac:dyDescent="0.2">
      <c r="Y24217" s="396"/>
      <c r="Z24217" s="396"/>
      <c r="AA24217" s="441"/>
    </row>
    <row r="24218" spans="25:27" x14ac:dyDescent="0.2">
      <c r="Y24218" s="396"/>
      <c r="Z24218" s="396"/>
      <c r="AA24218" s="441"/>
    </row>
    <row r="24219" spans="25:27" x14ac:dyDescent="0.2">
      <c r="Y24219" s="396"/>
      <c r="Z24219" s="396"/>
      <c r="AA24219" s="441"/>
    </row>
    <row r="24220" spans="25:27" x14ac:dyDescent="0.2">
      <c r="Y24220" s="396"/>
      <c r="Z24220" s="396"/>
      <c r="AA24220" s="441"/>
    </row>
    <row r="24221" spans="25:27" x14ac:dyDescent="0.2">
      <c r="Y24221" s="396"/>
      <c r="Z24221" s="396"/>
      <c r="AA24221" s="441"/>
    </row>
    <row r="24222" spans="25:27" x14ac:dyDescent="0.2">
      <c r="Y24222" s="396"/>
      <c r="Z24222" s="396"/>
      <c r="AA24222" s="441"/>
    </row>
    <row r="24223" spans="25:27" x14ac:dyDescent="0.2">
      <c r="Y24223" s="396"/>
      <c r="Z24223" s="396"/>
      <c r="AA24223" s="441"/>
    </row>
    <row r="24224" spans="25:27" x14ac:dyDescent="0.2">
      <c r="Y24224" s="396"/>
      <c r="Z24224" s="396"/>
      <c r="AA24224" s="441"/>
    </row>
    <row r="24225" spans="25:27" x14ac:dyDescent="0.2">
      <c r="Y24225" s="396"/>
      <c r="Z24225" s="396"/>
      <c r="AA24225" s="441"/>
    </row>
    <row r="24226" spans="25:27" x14ac:dyDescent="0.2">
      <c r="Y24226" s="396"/>
      <c r="Z24226" s="396"/>
      <c r="AA24226" s="441"/>
    </row>
    <row r="24227" spans="25:27" x14ac:dyDescent="0.2">
      <c r="Y24227" s="396"/>
      <c r="Z24227" s="396"/>
      <c r="AA24227" s="441"/>
    </row>
    <row r="24228" spans="25:27" x14ac:dyDescent="0.2">
      <c r="Y24228" s="396"/>
      <c r="Z24228" s="396"/>
      <c r="AA24228" s="441"/>
    </row>
    <row r="24229" spans="25:27" x14ac:dyDescent="0.2">
      <c r="Y24229" s="396"/>
      <c r="Z24229" s="396"/>
      <c r="AA24229" s="441"/>
    </row>
    <row r="24230" spans="25:27" x14ac:dyDescent="0.2">
      <c r="Y24230" s="396"/>
      <c r="Z24230" s="396"/>
      <c r="AA24230" s="441"/>
    </row>
    <row r="24231" spans="25:27" x14ac:dyDescent="0.2">
      <c r="Y24231" s="396"/>
      <c r="Z24231" s="396"/>
      <c r="AA24231" s="441"/>
    </row>
    <row r="24232" spans="25:27" x14ac:dyDescent="0.2">
      <c r="Y24232" s="396"/>
      <c r="Z24232" s="396"/>
      <c r="AA24232" s="441"/>
    </row>
    <row r="24233" spans="25:27" x14ac:dyDescent="0.2">
      <c r="Y24233" s="396"/>
      <c r="Z24233" s="396"/>
      <c r="AA24233" s="441"/>
    </row>
    <row r="24234" spans="25:27" x14ac:dyDescent="0.2">
      <c r="Y24234" s="396"/>
      <c r="Z24234" s="396"/>
      <c r="AA24234" s="441"/>
    </row>
    <row r="24235" spans="25:27" x14ac:dyDescent="0.2">
      <c r="Y24235" s="396"/>
      <c r="Z24235" s="396"/>
      <c r="AA24235" s="441"/>
    </row>
    <row r="24236" spans="25:27" x14ac:dyDescent="0.2">
      <c r="Y24236" s="396"/>
      <c r="Z24236" s="396"/>
      <c r="AA24236" s="441"/>
    </row>
    <row r="24237" spans="25:27" x14ac:dyDescent="0.2">
      <c r="Y24237" s="396"/>
      <c r="Z24237" s="396"/>
      <c r="AA24237" s="441"/>
    </row>
    <row r="24238" spans="25:27" x14ac:dyDescent="0.2">
      <c r="Y24238" s="396"/>
      <c r="Z24238" s="396"/>
      <c r="AA24238" s="441"/>
    </row>
    <row r="24239" spans="25:27" x14ac:dyDescent="0.2">
      <c r="Y24239" s="396"/>
      <c r="Z24239" s="396"/>
      <c r="AA24239" s="441"/>
    </row>
    <row r="24240" spans="25:27" x14ac:dyDescent="0.2">
      <c r="Y24240" s="396"/>
      <c r="Z24240" s="396"/>
      <c r="AA24240" s="441"/>
    </row>
    <row r="24241" spans="25:27" x14ac:dyDescent="0.2">
      <c r="Y24241" s="396"/>
      <c r="Z24241" s="396"/>
      <c r="AA24241" s="441"/>
    </row>
    <row r="24242" spans="25:27" x14ac:dyDescent="0.2">
      <c r="Y24242" s="396"/>
      <c r="Z24242" s="396"/>
      <c r="AA24242" s="441"/>
    </row>
    <row r="24243" spans="25:27" x14ac:dyDescent="0.2">
      <c r="Y24243" s="396"/>
      <c r="Z24243" s="396"/>
      <c r="AA24243" s="441"/>
    </row>
    <row r="24244" spans="25:27" x14ac:dyDescent="0.2">
      <c r="Y24244" s="396"/>
      <c r="Z24244" s="396"/>
      <c r="AA24244" s="441"/>
    </row>
    <row r="24245" spans="25:27" x14ac:dyDescent="0.2">
      <c r="Y24245" s="396"/>
      <c r="Z24245" s="396"/>
      <c r="AA24245" s="441"/>
    </row>
    <row r="24246" spans="25:27" x14ac:dyDescent="0.2">
      <c r="Y24246" s="396"/>
      <c r="Z24246" s="396"/>
      <c r="AA24246" s="441"/>
    </row>
    <row r="24247" spans="25:27" x14ac:dyDescent="0.2">
      <c r="Y24247" s="396"/>
      <c r="Z24247" s="396"/>
      <c r="AA24247" s="441"/>
    </row>
    <row r="24248" spans="25:27" x14ac:dyDescent="0.2">
      <c r="Y24248" s="396"/>
      <c r="Z24248" s="396"/>
      <c r="AA24248" s="441"/>
    </row>
    <row r="24249" spans="25:27" x14ac:dyDescent="0.2">
      <c r="Y24249" s="396"/>
      <c r="Z24249" s="396"/>
      <c r="AA24249" s="441"/>
    </row>
    <row r="24250" spans="25:27" x14ac:dyDescent="0.2">
      <c r="Y24250" s="396"/>
      <c r="Z24250" s="396"/>
      <c r="AA24250" s="441"/>
    </row>
    <row r="24251" spans="25:27" x14ac:dyDescent="0.2">
      <c r="Y24251" s="396"/>
      <c r="Z24251" s="396"/>
      <c r="AA24251" s="441"/>
    </row>
    <row r="24252" spans="25:27" x14ac:dyDescent="0.2">
      <c r="Y24252" s="396"/>
      <c r="Z24252" s="396"/>
      <c r="AA24252" s="441"/>
    </row>
    <row r="24253" spans="25:27" x14ac:dyDescent="0.2">
      <c r="Y24253" s="396"/>
      <c r="Z24253" s="396"/>
      <c r="AA24253" s="441"/>
    </row>
    <row r="24254" spans="25:27" x14ac:dyDescent="0.2">
      <c r="Y24254" s="396"/>
      <c r="Z24254" s="396"/>
      <c r="AA24254" s="441"/>
    </row>
    <row r="24255" spans="25:27" x14ac:dyDescent="0.2">
      <c r="Y24255" s="396"/>
      <c r="Z24255" s="396"/>
      <c r="AA24255" s="441"/>
    </row>
    <row r="24256" spans="25:27" x14ac:dyDescent="0.2">
      <c r="Y24256" s="396"/>
      <c r="Z24256" s="396"/>
      <c r="AA24256" s="441"/>
    </row>
    <row r="24257" spans="25:27" x14ac:dyDescent="0.2">
      <c r="Y24257" s="396"/>
      <c r="Z24257" s="396"/>
      <c r="AA24257" s="441"/>
    </row>
    <row r="24258" spans="25:27" x14ac:dyDescent="0.2">
      <c r="Y24258" s="396"/>
      <c r="Z24258" s="396"/>
      <c r="AA24258" s="441"/>
    </row>
    <row r="24259" spans="25:27" x14ac:dyDescent="0.2">
      <c r="Y24259" s="396"/>
      <c r="Z24259" s="396"/>
      <c r="AA24259" s="441"/>
    </row>
    <row r="24260" spans="25:27" x14ac:dyDescent="0.2">
      <c r="Y24260" s="396"/>
      <c r="Z24260" s="396"/>
      <c r="AA24260" s="441"/>
    </row>
    <row r="24261" spans="25:27" x14ac:dyDescent="0.2">
      <c r="Y24261" s="396"/>
      <c r="Z24261" s="396"/>
      <c r="AA24261" s="441"/>
    </row>
    <row r="24262" spans="25:27" x14ac:dyDescent="0.2">
      <c r="Y24262" s="396"/>
      <c r="Z24262" s="396"/>
      <c r="AA24262" s="441"/>
    </row>
    <row r="24263" spans="25:27" x14ac:dyDescent="0.2">
      <c r="Y24263" s="396"/>
      <c r="Z24263" s="396"/>
      <c r="AA24263" s="441"/>
    </row>
    <row r="24264" spans="25:27" x14ac:dyDescent="0.2">
      <c r="Y24264" s="396"/>
      <c r="Z24264" s="396"/>
      <c r="AA24264" s="441"/>
    </row>
    <row r="24265" spans="25:27" x14ac:dyDescent="0.2">
      <c r="Y24265" s="396"/>
      <c r="Z24265" s="396"/>
      <c r="AA24265" s="441"/>
    </row>
    <row r="24266" spans="25:27" x14ac:dyDescent="0.2">
      <c r="Y24266" s="396"/>
      <c r="Z24266" s="396"/>
      <c r="AA24266" s="441"/>
    </row>
    <row r="24267" spans="25:27" x14ac:dyDescent="0.2">
      <c r="Y24267" s="396"/>
      <c r="Z24267" s="396"/>
      <c r="AA24267" s="441"/>
    </row>
    <row r="24268" spans="25:27" x14ac:dyDescent="0.2">
      <c r="Y24268" s="396"/>
      <c r="Z24268" s="396"/>
      <c r="AA24268" s="441"/>
    </row>
    <row r="24269" spans="25:27" x14ac:dyDescent="0.2">
      <c r="Y24269" s="396"/>
      <c r="Z24269" s="396"/>
      <c r="AA24269" s="441"/>
    </row>
    <row r="24270" spans="25:27" x14ac:dyDescent="0.2">
      <c r="Y24270" s="396"/>
      <c r="Z24270" s="396"/>
      <c r="AA24270" s="441"/>
    </row>
    <row r="24271" spans="25:27" x14ac:dyDescent="0.2">
      <c r="Y24271" s="396"/>
      <c r="Z24271" s="396"/>
      <c r="AA24271" s="441"/>
    </row>
    <row r="24272" spans="25:27" x14ac:dyDescent="0.2">
      <c r="Y24272" s="396"/>
      <c r="Z24272" s="396"/>
      <c r="AA24272" s="441"/>
    </row>
    <row r="24273" spans="25:27" x14ac:dyDescent="0.2">
      <c r="Y24273" s="396"/>
      <c r="Z24273" s="396"/>
      <c r="AA24273" s="441"/>
    </row>
    <row r="24274" spans="25:27" x14ac:dyDescent="0.2">
      <c r="Y24274" s="396"/>
      <c r="Z24274" s="396"/>
      <c r="AA24274" s="441"/>
    </row>
    <row r="24275" spans="25:27" x14ac:dyDescent="0.2">
      <c r="Y24275" s="396"/>
      <c r="Z24275" s="396"/>
      <c r="AA24275" s="441"/>
    </row>
    <row r="24276" spans="25:27" x14ac:dyDescent="0.2">
      <c r="Y24276" s="396"/>
      <c r="Z24276" s="396"/>
      <c r="AA24276" s="441"/>
    </row>
    <row r="24277" spans="25:27" x14ac:dyDescent="0.2">
      <c r="Y24277" s="396"/>
      <c r="Z24277" s="396"/>
      <c r="AA24277" s="441"/>
    </row>
    <row r="24278" spans="25:27" x14ac:dyDescent="0.2">
      <c r="Y24278" s="396"/>
      <c r="Z24278" s="396"/>
      <c r="AA24278" s="441"/>
    </row>
    <row r="24279" spans="25:27" x14ac:dyDescent="0.2">
      <c r="Y24279" s="396"/>
      <c r="Z24279" s="396"/>
      <c r="AA24279" s="441"/>
    </row>
    <row r="24280" spans="25:27" x14ac:dyDescent="0.2">
      <c r="Y24280" s="396"/>
      <c r="Z24280" s="396"/>
      <c r="AA24280" s="441"/>
    </row>
    <row r="24281" spans="25:27" x14ac:dyDescent="0.2">
      <c r="Y24281" s="396"/>
      <c r="Z24281" s="396"/>
      <c r="AA24281" s="441"/>
    </row>
    <row r="24282" spans="25:27" x14ac:dyDescent="0.2">
      <c r="Y24282" s="396"/>
      <c r="Z24282" s="396"/>
      <c r="AA24282" s="441"/>
    </row>
    <row r="24283" spans="25:27" x14ac:dyDescent="0.2">
      <c r="Y24283" s="396"/>
      <c r="Z24283" s="396"/>
      <c r="AA24283" s="441"/>
    </row>
    <row r="24284" spans="25:27" x14ac:dyDescent="0.2">
      <c r="Y24284" s="396"/>
      <c r="Z24284" s="396"/>
      <c r="AA24284" s="441"/>
    </row>
    <row r="24285" spans="25:27" x14ac:dyDescent="0.2">
      <c r="Y24285" s="396"/>
      <c r="Z24285" s="396"/>
      <c r="AA24285" s="441"/>
    </row>
    <row r="24286" spans="25:27" x14ac:dyDescent="0.2">
      <c r="Y24286" s="396"/>
      <c r="Z24286" s="396"/>
      <c r="AA24286" s="441"/>
    </row>
    <row r="24287" spans="25:27" x14ac:dyDescent="0.2">
      <c r="Y24287" s="396"/>
      <c r="Z24287" s="396"/>
      <c r="AA24287" s="441"/>
    </row>
    <row r="24288" spans="25:27" x14ac:dyDescent="0.2">
      <c r="Y24288" s="396"/>
      <c r="Z24288" s="396"/>
      <c r="AA24288" s="441"/>
    </row>
    <row r="24289" spans="25:27" x14ac:dyDescent="0.2">
      <c r="Y24289" s="396"/>
      <c r="Z24289" s="396"/>
      <c r="AA24289" s="441"/>
    </row>
    <row r="24290" spans="25:27" x14ac:dyDescent="0.2">
      <c r="Y24290" s="396"/>
      <c r="Z24290" s="396"/>
      <c r="AA24290" s="441"/>
    </row>
    <row r="24291" spans="25:27" x14ac:dyDescent="0.2">
      <c r="Y24291" s="396"/>
      <c r="Z24291" s="396"/>
      <c r="AA24291" s="441"/>
    </row>
    <row r="24292" spans="25:27" x14ac:dyDescent="0.2">
      <c r="Y24292" s="396"/>
      <c r="Z24292" s="396"/>
      <c r="AA24292" s="441"/>
    </row>
    <row r="24293" spans="25:27" x14ac:dyDescent="0.2">
      <c r="Y24293" s="396"/>
      <c r="Z24293" s="396"/>
      <c r="AA24293" s="441"/>
    </row>
    <row r="24294" spans="25:27" x14ac:dyDescent="0.2">
      <c r="Y24294" s="396"/>
      <c r="Z24294" s="396"/>
      <c r="AA24294" s="441"/>
    </row>
    <row r="24295" spans="25:27" x14ac:dyDescent="0.2">
      <c r="Y24295" s="396"/>
      <c r="Z24295" s="396"/>
      <c r="AA24295" s="441"/>
    </row>
    <row r="24296" spans="25:27" x14ac:dyDescent="0.2">
      <c r="Y24296" s="396"/>
      <c r="Z24296" s="396"/>
      <c r="AA24296" s="441"/>
    </row>
    <row r="24297" spans="25:27" x14ac:dyDescent="0.2">
      <c r="Y24297" s="396"/>
      <c r="Z24297" s="396"/>
      <c r="AA24297" s="441"/>
    </row>
    <row r="24298" spans="25:27" x14ac:dyDescent="0.2">
      <c r="Y24298" s="396"/>
      <c r="Z24298" s="396"/>
      <c r="AA24298" s="441"/>
    </row>
    <row r="24299" spans="25:27" x14ac:dyDescent="0.2">
      <c r="Y24299" s="396"/>
      <c r="Z24299" s="396"/>
      <c r="AA24299" s="441"/>
    </row>
    <row r="24300" spans="25:27" x14ac:dyDescent="0.2">
      <c r="Y24300" s="396"/>
      <c r="Z24300" s="396"/>
      <c r="AA24300" s="441"/>
    </row>
    <row r="24301" spans="25:27" x14ac:dyDescent="0.2">
      <c r="Y24301" s="396"/>
      <c r="Z24301" s="396"/>
      <c r="AA24301" s="441"/>
    </row>
    <row r="24302" spans="25:27" x14ac:dyDescent="0.2">
      <c r="Y24302" s="396"/>
      <c r="Z24302" s="396"/>
      <c r="AA24302" s="441"/>
    </row>
    <row r="24303" spans="25:27" x14ac:dyDescent="0.2">
      <c r="Y24303" s="396"/>
      <c r="Z24303" s="396"/>
      <c r="AA24303" s="441"/>
    </row>
    <row r="24304" spans="25:27" x14ac:dyDescent="0.2">
      <c r="Y24304" s="396"/>
      <c r="Z24304" s="396"/>
      <c r="AA24304" s="441"/>
    </row>
    <row r="24305" spans="25:27" x14ac:dyDescent="0.2">
      <c r="Y24305" s="396"/>
      <c r="Z24305" s="396"/>
      <c r="AA24305" s="441"/>
    </row>
    <row r="24306" spans="25:27" x14ac:dyDescent="0.2">
      <c r="Y24306" s="396"/>
      <c r="Z24306" s="396"/>
      <c r="AA24306" s="441"/>
    </row>
    <row r="24307" spans="25:27" x14ac:dyDescent="0.2">
      <c r="Y24307" s="396"/>
      <c r="Z24307" s="396"/>
      <c r="AA24307" s="441"/>
    </row>
    <row r="24308" spans="25:27" x14ac:dyDescent="0.2">
      <c r="Y24308" s="396"/>
      <c r="Z24308" s="396"/>
      <c r="AA24308" s="441"/>
    </row>
    <row r="24309" spans="25:27" x14ac:dyDescent="0.2">
      <c r="Y24309" s="396"/>
      <c r="Z24309" s="396"/>
      <c r="AA24309" s="441"/>
    </row>
    <row r="24310" spans="25:27" x14ac:dyDescent="0.2">
      <c r="Y24310" s="396"/>
      <c r="Z24310" s="396"/>
      <c r="AA24310" s="441"/>
    </row>
    <row r="24311" spans="25:27" x14ac:dyDescent="0.2">
      <c r="Y24311" s="396"/>
      <c r="Z24311" s="396"/>
      <c r="AA24311" s="441"/>
    </row>
    <row r="24312" spans="25:27" x14ac:dyDescent="0.2">
      <c r="Y24312" s="396"/>
      <c r="Z24312" s="396"/>
      <c r="AA24312" s="441"/>
    </row>
    <row r="24313" spans="25:27" x14ac:dyDescent="0.2">
      <c r="Y24313" s="396"/>
      <c r="Z24313" s="396"/>
      <c r="AA24313" s="441"/>
    </row>
    <row r="24314" spans="25:27" x14ac:dyDescent="0.2">
      <c r="Y24314" s="396"/>
      <c r="Z24314" s="396"/>
      <c r="AA24314" s="441"/>
    </row>
    <row r="24315" spans="25:27" x14ac:dyDescent="0.2">
      <c r="Y24315" s="396"/>
      <c r="Z24315" s="396"/>
      <c r="AA24315" s="441"/>
    </row>
    <row r="24316" spans="25:27" x14ac:dyDescent="0.2">
      <c r="Y24316" s="396"/>
      <c r="Z24316" s="396"/>
      <c r="AA24316" s="441"/>
    </row>
    <row r="24317" spans="25:27" x14ac:dyDescent="0.2">
      <c r="Y24317" s="396"/>
      <c r="Z24317" s="396"/>
      <c r="AA24317" s="441"/>
    </row>
    <row r="24318" spans="25:27" x14ac:dyDescent="0.2">
      <c r="Y24318" s="396"/>
      <c r="Z24318" s="396"/>
      <c r="AA24318" s="441"/>
    </row>
    <row r="24319" spans="25:27" x14ac:dyDescent="0.2">
      <c r="Y24319" s="396"/>
      <c r="Z24319" s="396"/>
      <c r="AA24319" s="441"/>
    </row>
    <row r="24320" spans="25:27" x14ac:dyDescent="0.2">
      <c r="Y24320" s="396"/>
      <c r="Z24320" s="396"/>
      <c r="AA24320" s="441"/>
    </row>
    <row r="24321" spans="25:27" x14ac:dyDescent="0.2">
      <c r="Y24321" s="396"/>
      <c r="Z24321" s="396"/>
      <c r="AA24321" s="441"/>
    </row>
    <row r="24322" spans="25:27" x14ac:dyDescent="0.2">
      <c r="Y24322" s="396"/>
      <c r="Z24322" s="396"/>
      <c r="AA24322" s="441"/>
    </row>
    <row r="24323" spans="25:27" x14ac:dyDescent="0.2">
      <c r="Y24323" s="396"/>
      <c r="Z24323" s="396"/>
      <c r="AA24323" s="441"/>
    </row>
    <row r="24324" spans="25:27" x14ac:dyDescent="0.2">
      <c r="Y24324" s="396"/>
      <c r="Z24324" s="396"/>
      <c r="AA24324" s="441"/>
    </row>
    <row r="24325" spans="25:27" x14ac:dyDescent="0.2">
      <c r="Y24325" s="396"/>
      <c r="Z24325" s="396"/>
      <c r="AA24325" s="441"/>
    </row>
    <row r="24326" spans="25:27" x14ac:dyDescent="0.2">
      <c r="Y24326" s="396"/>
      <c r="Z24326" s="396"/>
      <c r="AA24326" s="441"/>
    </row>
    <row r="24327" spans="25:27" x14ac:dyDescent="0.2">
      <c r="Y24327" s="396"/>
      <c r="Z24327" s="396"/>
      <c r="AA24327" s="441"/>
    </row>
    <row r="24328" spans="25:27" x14ac:dyDescent="0.2">
      <c r="Y24328" s="396"/>
      <c r="Z24328" s="396"/>
      <c r="AA24328" s="441"/>
    </row>
    <row r="24329" spans="25:27" x14ac:dyDescent="0.2">
      <c r="Y24329" s="396"/>
      <c r="Z24329" s="396"/>
      <c r="AA24329" s="441"/>
    </row>
    <row r="24330" spans="25:27" x14ac:dyDescent="0.2">
      <c r="Y24330" s="396"/>
      <c r="Z24330" s="396"/>
      <c r="AA24330" s="441"/>
    </row>
    <row r="24331" spans="25:27" x14ac:dyDescent="0.2">
      <c r="Y24331" s="396"/>
      <c r="Z24331" s="396"/>
      <c r="AA24331" s="441"/>
    </row>
    <row r="24332" spans="25:27" x14ac:dyDescent="0.2">
      <c r="Y24332" s="396"/>
      <c r="Z24332" s="396"/>
      <c r="AA24332" s="441"/>
    </row>
    <row r="24333" spans="25:27" x14ac:dyDescent="0.2">
      <c r="Y24333" s="396"/>
      <c r="Z24333" s="396"/>
      <c r="AA24333" s="441"/>
    </row>
    <row r="24334" spans="25:27" x14ac:dyDescent="0.2">
      <c r="Y24334" s="396"/>
      <c r="Z24334" s="396"/>
      <c r="AA24334" s="441"/>
    </row>
    <row r="24335" spans="25:27" x14ac:dyDescent="0.2">
      <c r="Y24335" s="396"/>
      <c r="Z24335" s="396"/>
      <c r="AA24335" s="441"/>
    </row>
    <row r="24336" spans="25:27" x14ac:dyDescent="0.2">
      <c r="Y24336" s="396"/>
      <c r="Z24336" s="396"/>
      <c r="AA24336" s="441"/>
    </row>
    <row r="24337" spans="25:27" x14ac:dyDescent="0.2">
      <c r="Y24337" s="396"/>
      <c r="Z24337" s="396"/>
      <c r="AA24337" s="441"/>
    </row>
    <row r="24338" spans="25:27" x14ac:dyDescent="0.2">
      <c r="Y24338" s="396"/>
      <c r="Z24338" s="396"/>
      <c r="AA24338" s="441"/>
    </row>
    <row r="24339" spans="25:27" x14ac:dyDescent="0.2">
      <c r="Y24339" s="396"/>
      <c r="Z24339" s="396"/>
      <c r="AA24339" s="441"/>
    </row>
    <row r="24340" spans="25:27" x14ac:dyDescent="0.2">
      <c r="Y24340" s="396"/>
      <c r="Z24340" s="396"/>
      <c r="AA24340" s="441"/>
    </row>
    <row r="24341" spans="25:27" x14ac:dyDescent="0.2">
      <c r="Y24341" s="396"/>
      <c r="Z24341" s="396"/>
      <c r="AA24341" s="441"/>
    </row>
    <row r="24342" spans="25:27" x14ac:dyDescent="0.2">
      <c r="Y24342" s="396"/>
      <c r="Z24342" s="396"/>
      <c r="AA24342" s="441"/>
    </row>
    <row r="24343" spans="25:27" x14ac:dyDescent="0.2">
      <c r="Y24343" s="396"/>
      <c r="Z24343" s="396"/>
      <c r="AA24343" s="441"/>
    </row>
    <row r="24344" spans="25:27" x14ac:dyDescent="0.2">
      <c r="Y24344" s="396"/>
      <c r="Z24344" s="396"/>
      <c r="AA24344" s="441"/>
    </row>
    <row r="24345" spans="25:27" x14ac:dyDescent="0.2">
      <c r="Y24345" s="396"/>
      <c r="Z24345" s="396"/>
      <c r="AA24345" s="441"/>
    </row>
    <row r="24346" spans="25:27" x14ac:dyDescent="0.2">
      <c r="Y24346" s="396"/>
      <c r="Z24346" s="396"/>
      <c r="AA24346" s="441"/>
    </row>
    <row r="24347" spans="25:27" x14ac:dyDescent="0.2">
      <c r="Y24347" s="396"/>
      <c r="Z24347" s="396"/>
      <c r="AA24347" s="441"/>
    </row>
    <row r="24348" spans="25:27" x14ac:dyDescent="0.2">
      <c r="Y24348" s="396"/>
      <c r="Z24348" s="396"/>
      <c r="AA24348" s="441"/>
    </row>
    <row r="24349" spans="25:27" x14ac:dyDescent="0.2">
      <c r="Y24349" s="396"/>
      <c r="Z24349" s="396"/>
      <c r="AA24349" s="441"/>
    </row>
    <row r="24350" spans="25:27" x14ac:dyDescent="0.2">
      <c r="Y24350" s="396"/>
      <c r="Z24350" s="396"/>
      <c r="AA24350" s="441"/>
    </row>
    <row r="24351" spans="25:27" x14ac:dyDescent="0.2">
      <c r="Y24351" s="396"/>
      <c r="Z24351" s="396"/>
      <c r="AA24351" s="441"/>
    </row>
    <row r="24352" spans="25:27" x14ac:dyDescent="0.2">
      <c r="Y24352" s="396"/>
      <c r="Z24352" s="396"/>
      <c r="AA24352" s="441"/>
    </row>
    <row r="24353" spans="25:27" x14ac:dyDescent="0.2">
      <c r="Y24353" s="396"/>
      <c r="Z24353" s="396"/>
      <c r="AA24353" s="441"/>
    </row>
    <row r="24354" spans="25:27" x14ac:dyDescent="0.2">
      <c r="Y24354" s="396"/>
      <c r="Z24354" s="396"/>
      <c r="AA24354" s="441"/>
    </row>
    <row r="24355" spans="25:27" x14ac:dyDescent="0.2">
      <c r="Y24355" s="396"/>
      <c r="Z24355" s="396"/>
      <c r="AA24355" s="441"/>
    </row>
    <row r="24356" spans="25:27" x14ac:dyDescent="0.2">
      <c r="Y24356" s="396"/>
      <c r="Z24356" s="396"/>
      <c r="AA24356" s="441"/>
    </row>
    <row r="24357" spans="25:27" x14ac:dyDescent="0.2">
      <c r="Y24357" s="396"/>
      <c r="Z24357" s="396"/>
      <c r="AA24357" s="441"/>
    </row>
    <row r="24358" spans="25:27" x14ac:dyDescent="0.2">
      <c r="Y24358" s="396"/>
      <c r="Z24358" s="396"/>
      <c r="AA24358" s="441"/>
    </row>
    <row r="24359" spans="25:27" x14ac:dyDescent="0.2">
      <c r="Y24359" s="396"/>
      <c r="Z24359" s="396"/>
      <c r="AA24359" s="441"/>
    </row>
    <row r="24360" spans="25:27" x14ac:dyDescent="0.2">
      <c r="Y24360" s="396"/>
      <c r="Z24360" s="396"/>
      <c r="AA24360" s="441"/>
    </row>
    <row r="24361" spans="25:27" x14ac:dyDescent="0.2">
      <c r="Y24361" s="396"/>
      <c r="Z24361" s="396"/>
      <c r="AA24361" s="441"/>
    </row>
    <row r="24362" spans="25:27" x14ac:dyDescent="0.2">
      <c r="Y24362" s="396"/>
      <c r="Z24362" s="396"/>
      <c r="AA24362" s="441"/>
    </row>
    <row r="24363" spans="25:27" x14ac:dyDescent="0.2">
      <c r="Y24363" s="396"/>
      <c r="Z24363" s="396"/>
      <c r="AA24363" s="441"/>
    </row>
    <row r="24364" spans="25:27" x14ac:dyDescent="0.2">
      <c r="Y24364" s="396"/>
      <c r="Z24364" s="396"/>
      <c r="AA24364" s="441"/>
    </row>
    <row r="24365" spans="25:27" x14ac:dyDescent="0.2">
      <c r="Y24365" s="396"/>
      <c r="Z24365" s="396"/>
      <c r="AA24365" s="441"/>
    </row>
    <row r="24366" spans="25:27" x14ac:dyDescent="0.2">
      <c r="Y24366" s="396"/>
      <c r="Z24366" s="396"/>
      <c r="AA24366" s="441"/>
    </row>
    <row r="24367" spans="25:27" x14ac:dyDescent="0.2">
      <c r="Y24367" s="396"/>
      <c r="Z24367" s="396"/>
      <c r="AA24367" s="441"/>
    </row>
    <row r="24368" spans="25:27" x14ac:dyDescent="0.2">
      <c r="Y24368" s="396"/>
      <c r="Z24368" s="396"/>
      <c r="AA24368" s="441"/>
    </row>
    <row r="24369" spans="25:27" x14ac:dyDescent="0.2">
      <c r="Y24369" s="396"/>
      <c r="Z24369" s="396"/>
      <c r="AA24369" s="441"/>
    </row>
    <row r="24370" spans="25:27" x14ac:dyDescent="0.2">
      <c r="Y24370" s="396"/>
      <c r="Z24370" s="396"/>
      <c r="AA24370" s="441"/>
    </row>
    <row r="24371" spans="25:27" x14ac:dyDescent="0.2">
      <c r="Y24371" s="396"/>
      <c r="Z24371" s="396"/>
      <c r="AA24371" s="441"/>
    </row>
    <row r="24372" spans="25:27" x14ac:dyDescent="0.2">
      <c r="Y24372" s="396"/>
      <c r="Z24372" s="396"/>
      <c r="AA24372" s="441"/>
    </row>
    <row r="24373" spans="25:27" x14ac:dyDescent="0.2">
      <c r="Y24373" s="396"/>
      <c r="Z24373" s="396"/>
      <c r="AA24373" s="441"/>
    </row>
    <row r="24374" spans="25:27" x14ac:dyDescent="0.2">
      <c r="Y24374" s="396"/>
      <c r="Z24374" s="396"/>
      <c r="AA24374" s="441"/>
    </row>
    <row r="24375" spans="25:27" x14ac:dyDescent="0.2">
      <c r="Y24375" s="396"/>
      <c r="Z24375" s="396"/>
      <c r="AA24375" s="441"/>
    </row>
    <row r="24376" spans="25:27" x14ac:dyDescent="0.2">
      <c r="Y24376" s="396"/>
      <c r="Z24376" s="396"/>
      <c r="AA24376" s="441"/>
    </row>
    <row r="24377" spans="25:27" x14ac:dyDescent="0.2">
      <c r="Y24377" s="396"/>
      <c r="Z24377" s="396"/>
      <c r="AA24377" s="441"/>
    </row>
    <row r="24378" spans="25:27" x14ac:dyDescent="0.2">
      <c r="Y24378" s="396"/>
      <c r="Z24378" s="396"/>
      <c r="AA24378" s="441"/>
    </row>
    <row r="24379" spans="25:27" x14ac:dyDescent="0.2">
      <c r="Y24379" s="396"/>
      <c r="Z24379" s="396"/>
      <c r="AA24379" s="441"/>
    </row>
    <row r="24380" spans="25:27" x14ac:dyDescent="0.2">
      <c r="Y24380" s="396"/>
      <c r="Z24380" s="396"/>
      <c r="AA24380" s="441"/>
    </row>
    <row r="24381" spans="25:27" x14ac:dyDescent="0.2">
      <c r="Y24381" s="396"/>
      <c r="Z24381" s="396"/>
      <c r="AA24381" s="441"/>
    </row>
    <row r="24382" spans="25:27" x14ac:dyDescent="0.2">
      <c r="Y24382" s="396"/>
      <c r="Z24382" s="396"/>
      <c r="AA24382" s="441"/>
    </row>
    <row r="24383" spans="25:27" x14ac:dyDescent="0.2">
      <c r="Y24383" s="396"/>
      <c r="Z24383" s="396"/>
      <c r="AA24383" s="441"/>
    </row>
    <row r="24384" spans="25:27" x14ac:dyDescent="0.2">
      <c r="Y24384" s="396"/>
      <c r="Z24384" s="396"/>
      <c r="AA24384" s="441"/>
    </row>
    <row r="24385" spans="25:27" x14ac:dyDescent="0.2">
      <c r="Y24385" s="396"/>
      <c r="Z24385" s="396"/>
      <c r="AA24385" s="441"/>
    </row>
    <row r="24386" spans="25:27" x14ac:dyDescent="0.2">
      <c r="Y24386" s="396"/>
      <c r="Z24386" s="396"/>
      <c r="AA24386" s="441"/>
    </row>
    <row r="24387" spans="25:27" x14ac:dyDescent="0.2">
      <c r="Y24387" s="396"/>
      <c r="Z24387" s="396"/>
      <c r="AA24387" s="441"/>
    </row>
    <row r="24388" spans="25:27" x14ac:dyDescent="0.2">
      <c r="Y24388" s="396"/>
      <c r="Z24388" s="396"/>
      <c r="AA24388" s="441"/>
    </row>
    <row r="24389" spans="25:27" x14ac:dyDescent="0.2">
      <c r="Y24389" s="396"/>
      <c r="Z24389" s="396"/>
      <c r="AA24389" s="441"/>
    </row>
    <row r="24390" spans="25:27" x14ac:dyDescent="0.2">
      <c r="Y24390" s="396"/>
      <c r="Z24390" s="396"/>
      <c r="AA24390" s="441"/>
    </row>
    <row r="24391" spans="25:27" x14ac:dyDescent="0.2">
      <c r="Y24391" s="396"/>
      <c r="Z24391" s="396"/>
      <c r="AA24391" s="441"/>
    </row>
    <row r="24392" spans="25:27" x14ac:dyDescent="0.2">
      <c r="Y24392" s="396"/>
      <c r="Z24392" s="396"/>
      <c r="AA24392" s="441"/>
    </row>
    <row r="24393" spans="25:27" x14ac:dyDescent="0.2">
      <c r="Y24393" s="396"/>
      <c r="Z24393" s="396"/>
      <c r="AA24393" s="441"/>
    </row>
    <row r="24394" spans="25:27" x14ac:dyDescent="0.2">
      <c r="Y24394" s="396"/>
      <c r="Z24394" s="396"/>
      <c r="AA24394" s="441"/>
    </row>
    <row r="24395" spans="25:27" x14ac:dyDescent="0.2">
      <c r="Y24395" s="396"/>
      <c r="Z24395" s="396"/>
      <c r="AA24395" s="441"/>
    </row>
    <row r="24396" spans="25:27" x14ac:dyDescent="0.2">
      <c r="Y24396" s="396"/>
      <c r="Z24396" s="396"/>
      <c r="AA24396" s="441"/>
    </row>
    <row r="24397" spans="25:27" x14ac:dyDescent="0.2">
      <c r="Y24397" s="396"/>
      <c r="Z24397" s="396"/>
      <c r="AA24397" s="441"/>
    </row>
    <row r="24398" spans="25:27" x14ac:dyDescent="0.2">
      <c r="Y24398" s="396"/>
      <c r="Z24398" s="396"/>
      <c r="AA24398" s="441"/>
    </row>
    <row r="24399" spans="25:27" x14ac:dyDescent="0.2">
      <c r="Y24399" s="396"/>
      <c r="Z24399" s="396"/>
      <c r="AA24399" s="441"/>
    </row>
    <row r="24400" spans="25:27" x14ac:dyDescent="0.2">
      <c r="Y24400" s="396"/>
      <c r="Z24400" s="396"/>
      <c r="AA24400" s="441"/>
    </row>
    <row r="24401" spans="25:27" x14ac:dyDescent="0.2">
      <c r="Y24401" s="396"/>
      <c r="Z24401" s="396"/>
      <c r="AA24401" s="441"/>
    </row>
    <row r="24402" spans="25:27" x14ac:dyDescent="0.2">
      <c r="Y24402" s="396"/>
      <c r="Z24402" s="396"/>
      <c r="AA24402" s="441"/>
    </row>
    <row r="24403" spans="25:27" x14ac:dyDescent="0.2">
      <c r="Y24403" s="396"/>
      <c r="Z24403" s="396"/>
      <c r="AA24403" s="441"/>
    </row>
    <row r="24404" spans="25:27" x14ac:dyDescent="0.2">
      <c r="Y24404" s="396"/>
      <c r="Z24404" s="396"/>
      <c r="AA24404" s="441"/>
    </row>
    <row r="24405" spans="25:27" x14ac:dyDescent="0.2">
      <c r="Y24405" s="396"/>
      <c r="Z24405" s="396"/>
      <c r="AA24405" s="441"/>
    </row>
    <row r="24406" spans="25:27" x14ac:dyDescent="0.2">
      <c r="Y24406" s="396"/>
      <c r="Z24406" s="396"/>
      <c r="AA24406" s="441"/>
    </row>
    <row r="24407" spans="25:27" x14ac:dyDescent="0.2">
      <c r="Y24407" s="396"/>
      <c r="Z24407" s="396"/>
      <c r="AA24407" s="441"/>
    </row>
    <row r="24408" spans="25:27" x14ac:dyDescent="0.2">
      <c r="Y24408" s="396"/>
      <c r="Z24408" s="396"/>
      <c r="AA24408" s="441"/>
    </row>
    <row r="24409" spans="25:27" x14ac:dyDescent="0.2">
      <c r="Y24409" s="396"/>
      <c r="Z24409" s="396"/>
      <c r="AA24409" s="441"/>
    </row>
    <row r="24410" spans="25:27" x14ac:dyDescent="0.2">
      <c r="Y24410" s="396"/>
      <c r="Z24410" s="396"/>
      <c r="AA24410" s="441"/>
    </row>
    <row r="24411" spans="25:27" x14ac:dyDescent="0.2">
      <c r="Y24411" s="396"/>
      <c r="Z24411" s="396"/>
      <c r="AA24411" s="441"/>
    </row>
    <row r="24412" spans="25:27" x14ac:dyDescent="0.2">
      <c r="Y24412" s="396"/>
      <c r="Z24412" s="396"/>
      <c r="AA24412" s="441"/>
    </row>
    <row r="24413" spans="25:27" x14ac:dyDescent="0.2">
      <c r="Y24413" s="396"/>
      <c r="Z24413" s="396"/>
      <c r="AA24413" s="441"/>
    </row>
    <row r="24414" spans="25:27" x14ac:dyDescent="0.2">
      <c r="Y24414" s="396"/>
      <c r="Z24414" s="396"/>
      <c r="AA24414" s="441"/>
    </row>
    <row r="24415" spans="25:27" x14ac:dyDescent="0.2">
      <c r="Y24415" s="396"/>
      <c r="Z24415" s="396"/>
      <c r="AA24415" s="441"/>
    </row>
    <row r="24416" spans="25:27" x14ac:dyDescent="0.2">
      <c r="Y24416" s="396"/>
      <c r="Z24416" s="396"/>
      <c r="AA24416" s="441"/>
    </row>
    <row r="24417" spans="25:27" x14ac:dyDescent="0.2">
      <c r="Y24417" s="396"/>
      <c r="Z24417" s="396"/>
      <c r="AA24417" s="441"/>
    </row>
    <row r="24418" spans="25:27" x14ac:dyDescent="0.2">
      <c r="Y24418" s="396"/>
      <c r="Z24418" s="396"/>
      <c r="AA24418" s="441"/>
    </row>
    <row r="24419" spans="25:27" x14ac:dyDescent="0.2">
      <c r="Y24419" s="396"/>
      <c r="Z24419" s="396"/>
      <c r="AA24419" s="441"/>
    </row>
    <row r="24420" spans="25:27" x14ac:dyDescent="0.2">
      <c r="Y24420" s="396"/>
      <c r="Z24420" s="396"/>
      <c r="AA24420" s="441"/>
    </row>
    <row r="24421" spans="25:27" x14ac:dyDescent="0.2">
      <c r="Y24421" s="396"/>
      <c r="Z24421" s="396"/>
      <c r="AA24421" s="441"/>
    </row>
    <row r="24422" spans="25:27" x14ac:dyDescent="0.2">
      <c r="Y24422" s="396"/>
      <c r="Z24422" s="396"/>
      <c r="AA24422" s="441"/>
    </row>
    <row r="24423" spans="25:27" x14ac:dyDescent="0.2">
      <c r="Y24423" s="396"/>
      <c r="Z24423" s="396"/>
      <c r="AA24423" s="441"/>
    </row>
    <row r="24424" spans="25:27" x14ac:dyDescent="0.2">
      <c r="Y24424" s="396"/>
      <c r="Z24424" s="396"/>
      <c r="AA24424" s="441"/>
    </row>
    <row r="24425" spans="25:27" x14ac:dyDescent="0.2">
      <c r="Y24425" s="396"/>
      <c r="Z24425" s="396"/>
      <c r="AA24425" s="441"/>
    </row>
    <row r="24426" spans="25:27" x14ac:dyDescent="0.2">
      <c r="Y24426" s="396"/>
      <c r="Z24426" s="396"/>
      <c r="AA24426" s="441"/>
    </row>
    <row r="24427" spans="25:27" x14ac:dyDescent="0.2">
      <c r="Y24427" s="396"/>
      <c r="Z24427" s="396"/>
      <c r="AA24427" s="441"/>
    </row>
    <row r="24428" spans="25:27" x14ac:dyDescent="0.2">
      <c r="Y24428" s="396"/>
      <c r="Z24428" s="396"/>
      <c r="AA24428" s="441"/>
    </row>
    <row r="24429" spans="25:27" x14ac:dyDescent="0.2">
      <c r="Y24429" s="396"/>
      <c r="Z24429" s="396"/>
      <c r="AA24429" s="441"/>
    </row>
    <row r="24430" spans="25:27" x14ac:dyDescent="0.2">
      <c r="Y24430" s="396"/>
      <c r="Z24430" s="396"/>
      <c r="AA24430" s="441"/>
    </row>
    <row r="24431" spans="25:27" x14ac:dyDescent="0.2">
      <c r="Y24431" s="396"/>
      <c r="Z24431" s="396"/>
      <c r="AA24431" s="441"/>
    </row>
    <row r="24432" spans="25:27" x14ac:dyDescent="0.2">
      <c r="Y24432" s="396"/>
      <c r="Z24432" s="396"/>
      <c r="AA24432" s="441"/>
    </row>
    <row r="24433" spans="25:27" x14ac:dyDescent="0.2">
      <c r="Y24433" s="396"/>
      <c r="Z24433" s="396"/>
      <c r="AA24433" s="441"/>
    </row>
    <row r="24434" spans="25:27" x14ac:dyDescent="0.2">
      <c r="Y24434" s="396"/>
      <c r="Z24434" s="396"/>
      <c r="AA24434" s="441"/>
    </row>
    <row r="24435" spans="25:27" x14ac:dyDescent="0.2">
      <c r="Y24435" s="396"/>
      <c r="Z24435" s="396"/>
      <c r="AA24435" s="441"/>
    </row>
    <row r="24436" spans="25:27" x14ac:dyDescent="0.2">
      <c r="Y24436" s="396"/>
      <c r="Z24436" s="396"/>
      <c r="AA24436" s="441"/>
    </row>
    <row r="24437" spans="25:27" x14ac:dyDescent="0.2">
      <c r="Y24437" s="396"/>
      <c r="Z24437" s="396"/>
      <c r="AA24437" s="441"/>
    </row>
    <row r="24438" spans="25:27" x14ac:dyDescent="0.2">
      <c r="Y24438" s="396"/>
      <c r="Z24438" s="396"/>
      <c r="AA24438" s="441"/>
    </row>
    <row r="24439" spans="25:27" x14ac:dyDescent="0.2">
      <c r="Y24439" s="396"/>
      <c r="Z24439" s="396"/>
      <c r="AA24439" s="441"/>
    </row>
    <row r="24440" spans="25:27" x14ac:dyDescent="0.2">
      <c r="Y24440" s="396"/>
      <c r="Z24440" s="396"/>
      <c r="AA24440" s="441"/>
    </row>
    <row r="24441" spans="25:27" x14ac:dyDescent="0.2">
      <c r="Y24441" s="396"/>
      <c r="Z24441" s="396"/>
      <c r="AA24441" s="441"/>
    </row>
    <row r="24442" spans="25:27" x14ac:dyDescent="0.2">
      <c r="Y24442" s="396"/>
      <c r="Z24442" s="396"/>
      <c r="AA24442" s="441"/>
    </row>
    <row r="24443" spans="25:27" x14ac:dyDescent="0.2">
      <c r="Y24443" s="396"/>
      <c r="Z24443" s="396"/>
      <c r="AA24443" s="441"/>
    </row>
    <row r="24444" spans="25:27" x14ac:dyDescent="0.2">
      <c r="Y24444" s="396"/>
      <c r="Z24444" s="396"/>
      <c r="AA24444" s="441"/>
    </row>
    <row r="24445" spans="25:27" x14ac:dyDescent="0.2">
      <c r="Y24445" s="396"/>
      <c r="Z24445" s="396"/>
      <c r="AA24445" s="441"/>
    </row>
    <row r="24446" spans="25:27" x14ac:dyDescent="0.2">
      <c r="Y24446" s="396"/>
      <c r="Z24446" s="396"/>
      <c r="AA24446" s="441"/>
    </row>
    <row r="24447" spans="25:27" x14ac:dyDescent="0.2">
      <c r="Y24447" s="396"/>
      <c r="Z24447" s="396"/>
      <c r="AA24447" s="441"/>
    </row>
    <row r="24448" spans="25:27" x14ac:dyDescent="0.2">
      <c r="Y24448" s="396"/>
      <c r="Z24448" s="396"/>
      <c r="AA24448" s="441"/>
    </row>
    <row r="24449" spans="25:27" x14ac:dyDescent="0.2">
      <c r="Y24449" s="396"/>
      <c r="Z24449" s="396"/>
      <c r="AA24449" s="441"/>
    </row>
    <row r="24450" spans="25:27" x14ac:dyDescent="0.2">
      <c r="Y24450" s="396"/>
      <c r="Z24450" s="396"/>
      <c r="AA24450" s="441"/>
    </row>
    <row r="24451" spans="25:27" x14ac:dyDescent="0.2">
      <c r="Y24451" s="396"/>
      <c r="Z24451" s="396"/>
      <c r="AA24451" s="441"/>
    </row>
    <row r="24452" spans="25:27" x14ac:dyDescent="0.2">
      <c r="Y24452" s="396"/>
      <c r="Z24452" s="396"/>
      <c r="AA24452" s="441"/>
    </row>
    <row r="24453" spans="25:27" x14ac:dyDescent="0.2">
      <c r="Y24453" s="396"/>
      <c r="Z24453" s="396"/>
      <c r="AA24453" s="441"/>
    </row>
    <row r="24454" spans="25:27" x14ac:dyDescent="0.2">
      <c r="Y24454" s="396"/>
      <c r="Z24454" s="396"/>
      <c r="AA24454" s="441"/>
    </row>
    <row r="24455" spans="25:27" x14ac:dyDescent="0.2">
      <c r="Y24455" s="396"/>
      <c r="Z24455" s="396"/>
      <c r="AA24455" s="441"/>
    </row>
    <row r="24456" spans="25:27" x14ac:dyDescent="0.2">
      <c r="Y24456" s="396"/>
      <c r="Z24456" s="396"/>
      <c r="AA24456" s="441"/>
    </row>
    <row r="24457" spans="25:27" x14ac:dyDescent="0.2">
      <c r="Y24457" s="396"/>
      <c r="Z24457" s="396"/>
      <c r="AA24457" s="441"/>
    </row>
    <row r="24458" spans="25:27" x14ac:dyDescent="0.2">
      <c r="Y24458" s="396"/>
      <c r="Z24458" s="396"/>
      <c r="AA24458" s="441"/>
    </row>
    <row r="24459" spans="25:27" x14ac:dyDescent="0.2">
      <c r="Y24459" s="396"/>
      <c r="Z24459" s="396"/>
      <c r="AA24459" s="441"/>
    </row>
    <row r="24460" spans="25:27" x14ac:dyDescent="0.2">
      <c r="Y24460" s="396"/>
      <c r="Z24460" s="396"/>
      <c r="AA24460" s="441"/>
    </row>
    <row r="24461" spans="25:27" x14ac:dyDescent="0.2">
      <c r="Y24461" s="396"/>
      <c r="Z24461" s="396"/>
      <c r="AA24461" s="441"/>
    </row>
    <row r="24462" spans="25:27" x14ac:dyDescent="0.2">
      <c r="Y24462" s="396"/>
      <c r="Z24462" s="396"/>
      <c r="AA24462" s="441"/>
    </row>
    <row r="24463" spans="25:27" x14ac:dyDescent="0.2">
      <c r="Y24463" s="396"/>
      <c r="Z24463" s="396"/>
      <c r="AA24463" s="441"/>
    </row>
    <row r="24464" spans="25:27" x14ac:dyDescent="0.2">
      <c r="Y24464" s="396"/>
      <c r="Z24464" s="396"/>
      <c r="AA24464" s="441"/>
    </row>
    <row r="24465" spans="25:27" x14ac:dyDescent="0.2">
      <c r="Y24465" s="396"/>
      <c r="Z24465" s="396"/>
      <c r="AA24465" s="441"/>
    </row>
    <row r="24466" spans="25:27" x14ac:dyDescent="0.2">
      <c r="Y24466" s="396"/>
      <c r="Z24466" s="396"/>
      <c r="AA24466" s="441"/>
    </row>
    <row r="24467" spans="25:27" x14ac:dyDescent="0.2">
      <c r="Y24467" s="396"/>
      <c r="Z24467" s="396"/>
      <c r="AA24467" s="441"/>
    </row>
    <row r="24468" spans="25:27" x14ac:dyDescent="0.2">
      <c r="Y24468" s="396"/>
      <c r="Z24468" s="396"/>
      <c r="AA24468" s="441"/>
    </row>
    <row r="24469" spans="25:27" x14ac:dyDescent="0.2">
      <c r="Y24469" s="396"/>
      <c r="Z24469" s="396"/>
      <c r="AA24469" s="441"/>
    </row>
    <row r="24470" spans="25:27" x14ac:dyDescent="0.2">
      <c r="Y24470" s="396"/>
      <c r="Z24470" s="396"/>
      <c r="AA24470" s="441"/>
    </row>
    <row r="24471" spans="25:27" x14ac:dyDescent="0.2">
      <c r="Y24471" s="396"/>
      <c r="Z24471" s="396"/>
      <c r="AA24471" s="441"/>
    </row>
    <row r="24472" spans="25:27" x14ac:dyDescent="0.2">
      <c r="Y24472" s="396"/>
      <c r="Z24472" s="396"/>
      <c r="AA24472" s="441"/>
    </row>
    <row r="24473" spans="25:27" x14ac:dyDescent="0.2">
      <c r="Y24473" s="396"/>
      <c r="Z24473" s="396"/>
      <c r="AA24473" s="441"/>
    </row>
    <row r="24474" spans="25:27" x14ac:dyDescent="0.2">
      <c r="Y24474" s="396"/>
      <c r="Z24474" s="396"/>
      <c r="AA24474" s="441"/>
    </row>
    <row r="24475" spans="25:27" x14ac:dyDescent="0.2">
      <c r="Y24475" s="396"/>
      <c r="Z24475" s="396"/>
      <c r="AA24475" s="441"/>
    </row>
    <row r="24476" spans="25:27" x14ac:dyDescent="0.2">
      <c r="Y24476" s="396"/>
      <c r="Z24476" s="396"/>
      <c r="AA24476" s="441"/>
    </row>
    <row r="24477" spans="25:27" x14ac:dyDescent="0.2">
      <c r="Y24477" s="396"/>
      <c r="Z24477" s="396"/>
      <c r="AA24477" s="441"/>
    </row>
    <row r="24478" spans="25:27" x14ac:dyDescent="0.2">
      <c r="Y24478" s="396"/>
      <c r="Z24478" s="396"/>
      <c r="AA24478" s="441"/>
    </row>
    <row r="24479" spans="25:27" x14ac:dyDescent="0.2">
      <c r="Y24479" s="396"/>
      <c r="Z24479" s="396"/>
      <c r="AA24479" s="441"/>
    </row>
    <row r="24480" spans="25:27" x14ac:dyDescent="0.2">
      <c r="Y24480" s="396"/>
      <c r="Z24480" s="396"/>
      <c r="AA24480" s="441"/>
    </row>
    <row r="24481" spans="25:27" x14ac:dyDescent="0.2">
      <c r="Y24481" s="396"/>
      <c r="Z24481" s="396"/>
      <c r="AA24481" s="441"/>
    </row>
    <row r="24482" spans="25:27" x14ac:dyDescent="0.2">
      <c r="Y24482" s="396"/>
      <c r="Z24482" s="396"/>
      <c r="AA24482" s="441"/>
    </row>
    <row r="24483" spans="25:27" x14ac:dyDescent="0.2">
      <c r="Y24483" s="396"/>
      <c r="Z24483" s="396"/>
      <c r="AA24483" s="441"/>
    </row>
    <row r="24484" spans="25:27" x14ac:dyDescent="0.2">
      <c r="Y24484" s="396"/>
      <c r="Z24484" s="396"/>
      <c r="AA24484" s="441"/>
    </row>
    <row r="24485" spans="25:27" x14ac:dyDescent="0.2">
      <c r="Y24485" s="396"/>
      <c r="Z24485" s="396"/>
      <c r="AA24485" s="441"/>
    </row>
    <row r="24486" spans="25:27" x14ac:dyDescent="0.2">
      <c r="Y24486" s="396"/>
      <c r="Z24486" s="396"/>
      <c r="AA24486" s="441"/>
    </row>
    <row r="24487" spans="25:27" x14ac:dyDescent="0.2">
      <c r="Y24487" s="396"/>
      <c r="Z24487" s="396"/>
      <c r="AA24487" s="441"/>
    </row>
    <row r="24488" spans="25:27" x14ac:dyDescent="0.2">
      <c r="Y24488" s="396"/>
      <c r="Z24488" s="396"/>
      <c r="AA24488" s="441"/>
    </row>
    <row r="24489" spans="25:27" x14ac:dyDescent="0.2">
      <c r="Y24489" s="396"/>
      <c r="Z24489" s="396"/>
      <c r="AA24489" s="441"/>
    </row>
    <row r="24490" spans="25:27" x14ac:dyDescent="0.2">
      <c r="Y24490" s="396"/>
      <c r="Z24490" s="396"/>
      <c r="AA24490" s="441"/>
    </row>
    <row r="24491" spans="25:27" x14ac:dyDescent="0.2">
      <c r="Y24491" s="396"/>
      <c r="Z24491" s="396"/>
      <c r="AA24491" s="441"/>
    </row>
    <row r="24492" spans="25:27" x14ac:dyDescent="0.2">
      <c r="Y24492" s="396"/>
      <c r="Z24492" s="396"/>
      <c r="AA24492" s="441"/>
    </row>
    <row r="24493" spans="25:27" x14ac:dyDescent="0.2">
      <c r="Y24493" s="396"/>
      <c r="Z24493" s="396"/>
      <c r="AA24493" s="441"/>
    </row>
    <row r="24494" spans="25:27" x14ac:dyDescent="0.2">
      <c r="Y24494" s="396"/>
      <c r="Z24494" s="396"/>
      <c r="AA24494" s="441"/>
    </row>
    <row r="24495" spans="25:27" x14ac:dyDescent="0.2">
      <c r="Y24495" s="396"/>
      <c r="Z24495" s="396"/>
      <c r="AA24495" s="441"/>
    </row>
    <row r="24496" spans="25:27" x14ac:dyDescent="0.2">
      <c r="Y24496" s="396"/>
      <c r="Z24496" s="396"/>
      <c r="AA24496" s="441"/>
    </row>
    <row r="24497" spans="25:27" x14ac:dyDescent="0.2">
      <c r="Y24497" s="396"/>
      <c r="Z24497" s="396"/>
      <c r="AA24497" s="441"/>
    </row>
    <row r="24498" spans="25:27" x14ac:dyDescent="0.2">
      <c r="Y24498" s="396"/>
      <c r="Z24498" s="396"/>
      <c r="AA24498" s="441"/>
    </row>
    <row r="24499" spans="25:27" x14ac:dyDescent="0.2">
      <c r="Y24499" s="396"/>
      <c r="Z24499" s="396"/>
      <c r="AA24499" s="441"/>
    </row>
    <row r="24500" spans="25:27" x14ac:dyDescent="0.2">
      <c r="Y24500" s="396"/>
      <c r="Z24500" s="396"/>
      <c r="AA24500" s="441"/>
    </row>
    <row r="24501" spans="25:27" x14ac:dyDescent="0.2">
      <c r="Y24501" s="396"/>
      <c r="Z24501" s="396"/>
      <c r="AA24501" s="441"/>
    </row>
    <row r="24502" spans="25:27" x14ac:dyDescent="0.2">
      <c r="Y24502" s="396"/>
      <c r="Z24502" s="396"/>
      <c r="AA24502" s="441"/>
    </row>
    <row r="24503" spans="25:27" x14ac:dyDescent="0.2">
      <c r="Y24503" s="396"/>
      <c r="Z24503" s="396"/>
      <c r="AA24503" s="441"/>
    </row>
    <row r="24504" spans="25:27" x14ac:dyDescent="0.2">
      <c r="Y24504" s="396"/>
      <c r="Z24504" s="396"/>
      <c r="AA24504" s="441"/>
    </row>
    <row r="24505" spans="25:27" x14ac:dyDescent="0.2">
      <c r="Y24505" s="396"/>
      <c r="Z24505" s="396"/>
      <c r="AA24505" s="441"/>
    </row>
    <row r="24506" spans="25:27" x14ac:dyDescent="0.2">
      <c r="Y24506" s="396"/>
      <c r="Z24506" s="396"/>
      <c r="AA24506" s="441"/>
    </row>
    <row r="24507" spans="25:27" x14ac:dyDescent="0.2">
      <c r="Y24507" s="396"/>
      <c r="Z24507" s="396"/>
      <c r="AA24507" s="441"/>
    </row>
    <row r="24508" spans="25:27" x14ac:dyDescent="0.2">
      <c r="Y24508" s="396"/>
      <c r="Z24508" s="396"/>
      <c r="AA24508" s="441"/>
    </row>
    <row r="24509" spans="25:27" x14ac:dyDescent="0.2">
      <c r="Y24509" s="396"/>
      <c r="Z24509" s="396"/>
      <c r="AA24509" s="441"/>
    </row>
    <row r="24510" spans="25:27" x14ac:dyDescent="0.2">
      <c r="Y24510" s="396"/>
      <c r="Z24510" s="396"/>
      <c r="AA24510" s="441"/>
    </row>
    <row r="24511" spans="25:27" x14ac:dyDescent="0.2">
      <c r="Y24511" s="396"/>
      <c r="Z24511" s="396"/>
      <c r="AA24511" s="441"/>
    </row>
    <row r="24512" spans="25:27" x14ac:dyDescent="0.2">
      <c r="Y24512" s="396"/>
      <c r="Z24512" s="396"/>
      <c r="AA24512" s="441"/>
    </row>
    <row r="24513" spans="25:27" x14ac:dyDescent="0.2">
      <c r="Y24513" s="396"/>
      <c r="Z24513" s="396"/>
      <c r="AA24513" s="441"/>
    </row>
    <row r="24514" spans="25:27" x14ac:dyDescent="0.2">
      <c r="Y24514" s="396"/>
      <c r="Z24514" s="396"/>
      <c r="AA24514" s="441"/>
    </row>
    <row r="24515" spans="25:27" x14ac:dyDescent="0.2">
      <c r="Y24515" s="396"/>
      <c r="Z24515" s="396"/>
      <c r="AA24515" s="441"/>
    </row>
    <row r="24516" spans="25:27" x14ac:dyDescent="0.2">
      <c r="Y24516" s="396"/>
      <c r="Z24516" s="396"/>
      <c r="AA24516" s="441"/>
    </row>
    <row r="24517" spans="25:27" x14ac:dyDescent="0.2">
      <c r="Y24517" s="396"/>
      <c r="Z24517" s="396"/>
      <c r="AA24517" s="441"/>
    </row>
    <row r="24518" spans="25:27" x14ac:dyDescent="0.2">
      <c r="Y24518" s="396"/>
      <c r="Z24518" s="396"/>
      <c r="AA24518" s="441"/>
    </row>
    <row r="24519" spans="25:27" x14ac:dyDescent="0.2">
      <c r="Y24519" s="396"/>
      <c r="Z24519" s="396"/>
      <c r="AA24519" s="441"/>
    </row>
    <row r="24520" spans="25:27" x14ac:dyDescent="0.2">
      <c r="Y24520" s="396"/>
      <c r="Z24520" s="396"/>
      <c r="AA24520" s="441"/>
    </row>
    <row r="24521" spans="25:27" x14ac:dyDescent="0.2">
      <c r="Y24521" s="396"/>
      <c r="Z24521" s="396"/>
      <c r="AA24521" s="441"/>
    </row>
    <row r="24522" spans="25:27" x14ac:dyDescent="0.2">
      <c r="Y24522" s="396"/>
      <c r="Z24522" s="396"/>
      <c r="AA24522" s="441"/>
    </row>
    <row r="24523" spans="25:27" x14ac:dyDescent="0.2">
      <c r="Y24523" s="396"/>
      <c r="Z24523" s="396"/>
      <c r="AA24523" s="441"/>
    </row>
    <row r="24524" spans="25:27" x14ac:dyDescent="0.2">
      <c r="Y24524" s="396"/>
      <c r="Z24524" s="396"/>
      <c r="AA24524" s="441"/>
    </row>
    <row r="24525" spans="25:27" x14ac:dyDescent="0.2">
      <c r="Y24525" s="396"/>
      <c r="Z24525" s="396"/>
      <c r="AA24525" s="441"/>
    </row>
    <row r="24526" spans="25:27" x14ac:dyDescent="0.2">
      <c r="Y24526" s="396"/>
      <c r="Z24526" s="396"/>
      <c r="AA24526" s="441"/>
    </row>
    <row r="24527" spans="25:27" x14ac:dyDescent="0.2">
      <c r="Y24527" s="396"/>
      <c r="Z24527" s="396"/>
      <c r="AA24527" s="441"/>
    </row>
    <row r="24528" spans="25:27" x14ac:dyDescent="0.2">
      <c r="Y24528" s="396"/>
      <c r="Z24528" s="396"/>
      <c r="AA24528" s="441"/>
    </row>
    <row r="24529" spans="25:27" x14ac:dyDescent="0.2">
      <c r="Y24529" s="396"/>
      <c r="Z24529" s="396"/>
      <c r="AA24529" s="441"/>
    </row>
    <row r="24530" spans="25:27" x14ac:dyDescent="0.2">
      <c r="Y24530" s="396"/>
      <c r="Z24530" s="396"/>
      <c r="AA24530" s="441"/>
    </row>
    <row r="24531" spans="25:27" x14ac:dyDescent="0.2">
      <c r="Y24531" s="396"/>
      <c r="Z24531" s="396"/>
      <c r="AA24531" s="441"/>
    </row>
    <row r="24532" spans="25:27" x14ac:dyDescent="0.2">
      <c r="Y24532" s="396"/>
      <c r="Z24532" s="396"/>
      <c r="AA24532" s="441"/>
    </row>
    <row r="24533" spans="25:27" x14ac:dyDescent="0.2">
      <c r="Y24533" s="396"/>
      <c r="Z24533" s="396"/>
      <c r="AA24533" s="441"/>
    </row>
    <row r="24534" spans="25:27" x14ac:dyDescent="0.2">
      <c r="Y24534" s="396"/>
      <c r="Z24534" s="396"/>
      <c r="AA24534" s="441"/>
    </row>
    <row r="24535" spans="25:27" x14ac:dyDescent="0.2">
      <c r="Y24535" s="396"/>
      <c r="Z24535" s="396"/>
      <c r="AA24535" s="441"/>
    </row>
    <row r="24536" spans="25:27" x14ac:dyDescent="0.2">
      <c r="Y24536" s="396"/>
      <c r="Z24536" s="396"/>
      <c r="AA24536" s="441"/>
    </row>
    <row r="24537" spans="25:27" x14ac:dyDescent="0.2">
      <c r="Y24537" s="396"/>
      <c r="Z24537" s="396"/>
      <c r="AA24537" s="441"/>
    </row>
    <row r="24538" spans="25:27" x14ac:dyDescent="0.2">
      <c r="Y24538" s="396"/>
      <c r="Z24538" s="396"/>
      <c r="AA24538" s="441"/>
    </row>
    <row r="24539" spans="25:27" x14ac:dyDescent="0.2">
      <c r="Y24539" s="396"/>
      <c r="Z24539" s="396"/>
      <c r="AA24539" s="441"/>
    </row>
    <row r="24540" spans="25:27" x14ac:dyDescent="0.2">
      <c r="Y24540" s="396"/>
      <c r="Z24540" s="396"/>
      <c r="AA24540" s="441"/>
    </row>
    <row r="24541" spans="25:27" x14ac:dyDescent="0.2">
      <c r="Y24541" s="396"/>
      <c r="Z24541" s="396"/>
      <c r="AA24541" s="441"/>
    </row>
    <row r="24542" spans="25:27" x14ac:dyDescent="0.2">
      <c r="Y24542" s="396"/>
      <c r="Z24542" s="396"/>
      <c r="AA24542" s="441"/>
    </row>
    <row r="24543" spans="25:27" x14ac:dyDescent="0.2">
      <c r="Y24543" s="396"/>
      <c r="Z24543" s="396"/>
      <c r="AA24543" s="441"/>
    </row>
    <row r="24544" spans="25:27" x14ac:dyDescent="0.2">
      <c r="Y24544" s="396"/>
      <c r="Z24544" s="396"/>
      <c r="AA24544" s="441"/>
    </row>
    <row r="24545" spans="25:27" x14ac:dyDescent="0.2">
      <c r="Y24545" s="396"/>
      <c r="Z24545" s="396"/>
      <c r="AA24545" s="441"/>
    </row>
    <row r="24546" spans="25:27" x14ac:dyDescent="0.2">
      <c r="Y24546" s="396"/>
      <c r="Z24546" s="396"/>
      <c r="AA24546" s="441"/>
    </row>
    <row r="24547" spans="25:27" x14ac:dyDescent="0.2">
      <c r="Y24547" s="396"/>
      <c r="Z24547" s="396"/>
      <c r="AA24547" s="441"/>
    </row>
    <row r="24548" spans="25:27" x14ac:dyDescent="0.2">
      <c r="Y24548" s="396"/>
      <c r="Z24548" s="396"/>
      <c r="AA24548" s="441"/>
    </row>
    <row r="24549" spans="25:27" x14ac:dyDescent="0.2">
      <c r="Y24549" s="396"/>
      <c r="Z24549" s="396"/>
      <c r="AA24549" s="441"/>
    </row>
    <row r="24550" spans="25:27" x14ac:dyDescent="0.2">
      <c r="Y24550" s="396"/>
      <c r="Z24550" s="396"/>
      <c r="AA24550" s="441"/>
    </row>
    <row r="24551" spans="25:27" x14ac:dyDescent="0.2">
      <c r="Y24551" s="396"/>
      <c r="Z24551" s="396"/>
      <c r="AA24551" s="441"/>
    </row>
    <row r="24552" spans="25:27" x14ac:dyDescent="0.2">
      <c r="Y24552" s="396"/>
      <c r="Z24552" s="396"/>
      <c r="AA24552" s="441"/>
    </row>
    <row r="24553" spans="25:27" x14ac:dyDescent="0.2">
      <c r="Y24553" s="396"/>
      <c r="Z24553" s="396"/>
      <c r="AA24553" s="441"/>
    </row>
    <row r="24554" spans="25:27" x14ac:dyDescent="0.2">
      <c r="Y24554" s="396"/>
      <c r="Z24554" s="396"/>
      <c r="AA24554" s="441"/>
    </row>
    <row r="24555" spans="25:27" x14ac:dyDescent="0.2">
      <c r="Y24555" s="396"/>
      <c r="Z24555" s="396"/>
      <c r="AA24555" s="441"/>
    </row>
    <row r="24556" spans="25:27" x14ac:dyDescent="0.2">
      <c r="Y24556" s="396"/>
      <c r="Z24556" s="396"/>
      <c r="AA24556" s="441"/>
    </row>
    <row r="24557" spans="25:27" x14ac:dyDescent="0.2">
      <c r="Y24557" s="396"/>
      <c r="Z24557" s="396"/>
      <c r="AA24557" s="441"/>
    </row>
    <row r="24558" spans="25:27" x14ac:dyDescent="0.2">
      <c r="Y24558" s="396"/>
      <c r="Z24558" s="396"/>
      <c r="AA24558" s="441"/>
    </row>
    <row r="24559" spans="25:27" x14ac:dyDescent="0.2">
      <c r="Y24559" s="396"/>
      <c r="Z24559" s="396"/>
      <c r="AA24559" s="441"/>
    </row>
    <row r="24560" spans="25:27" x14ac:dyDescent="0.2">
      <c r="Y24560" s="396"/>
      <c r="Z24560" s="396"/>
      <c r="AA24560" s="441"/>
    </row>
    <row r="24561" spans="25:27" x14ac:dyDescent="0.2">
      <c r="Y24561" s="396"/>
      <c r="Z24561" s="396"/>
      <c r="AA24561" s="441"/>
    </row>
    <row r="24562" spans="25:27" x14ac:dyDescent="0.2">
      <c r="Y24562" s="396"/>
      <c r="Z24562" s="396"/>
      <c r="AA24562" s="441"/>
    </row>
    <row r="24563" spans="25:27" x14ac:dyDescent="0.2">
      <c r="Y24563" s="396"/>
      <c r="Z24563" s="396"/>
      <c r="AA24563" s="441"/>
    </row>
    <row r="24564" spans="25:27" x14ac:dyDescent="0.2">
      <c r="Y24564" s="396"/>
      <c r="Z24564" s="396"/>
      <c r="AA24564" s="441"/>
    </row>
    <row r="24565" spans="25:27" x14ac:dyDescent="0.2">
      <c r="Y24565" s="396"/>
      <c r="Z24565" s="396"/>
      <c r="AA24565" s="441"/>
    </row>
    <row r="24566" spans="25:27" x14ac:dyDescent="0.2">
      <c r="Y24566" s="396"/>
      <c r="Z24566" s="396"/>
      <c r="AA24566" s="441"/>
    </row>
    <row r="24567" spans="25:27" x14ac:dyDescent="0.2">
      <c r="Y24567" s="396"/>
      <c r="Z24567" s="396"/>
      <c r="AA24567" s="441"/>
    </row>
    <row r="24568" spans="25:27" x14ac:dyDescent="0.2">
      <c r="Y24568" s="396"/>
      <c r="Z24568" s="396"/>
      <c r="AA24568" s="441"/>
    </row>
    <row r="24569" spans="25:27" x14ac:dyDescent="0.2">
      <c r="Y24569" s="396"/>
      <c r="Z24569" s="396"/>
      <c r="AA24569" s="441"/>
    </row>
    <row r="24570" spans="25:27" x14ac:dyDescent="0.2">
      <c r="Y24570" s="396"/>
      <c r="Z24570" s="396"/>
      <c r="AA24570" s="441"/>
    </row>
    <row r="24571" spans="25:27" x14ac:dyDescent="0.2">
      <c r="Y24571" s="396"/>
      <c r="Z24571" s="396"/>
      <c r="AA24571" s="441"/>
    </row>
    <row r="24572" spans="25:27" x14ac:dyDescent="0.2">
      <c r="Y24572" s="396"/>
      <c r="Z24572" s="396"/>
      <c r="AA24572" s="441"/>
    </row>
    <row r="24573" spans="25:27" x14ac:dyDescent="0.2">
      <c r="Y24573" s="396"/>
      <c r="Z24573" s="396"/>
      <c r="AA24573" s="441"/>
    </row>
    <row r="24574" spans="25:27" x14ac:dyDescent="0.2">
      <c r="Y24574" s="396"/>
      <c r="Z24574" s="396"/>
      <c r="AA24574" s="441"/>
    </row>
    <row r="24575" spans="25:27" x14ac:dyDescent="0.2">
      <c r="Y24575" s="396"/>
      <c r="Z24575" s="396"/>
      <c r="AA24575" s="441"/>
    </row>
    <row r="24576" spans="25:27" x14ac:dyDescent="0.2">
      <c r="Y24576" s="396"/>
      <c r="Z24576" s="396"/>
      <c r="AA24576" s="441"/>
    </row>
    <row r="24577" spans="25:27" x14ac:dyDescent="0.2">
      <c r="Y24577" s="396"/>
      <c r="Z24577" s="396"/>
      <c r="AA24577" s="441"/>
    </row>
    <row r="24578" spans="25:27" x14ac:dyDescent="0.2">
      <c r="Y24578" s="396"/>
      <c r="Z24578" s="396"/>
      <c r="AA24578" s="441"/>
    </row>
    <row r="24579" spans="25:27" x14ac:dyDescent="0.2">
      <c r="Y24579" s="396"/>
      <c r="Z24579" s="396"/>
      <c r="AA24579" s="441"/>
    </row>
    <row r="24580" spans="25:27" x14ac:dyDescent="0.2">
      <c r="Y24580" s="396"/>
      <c r="Z24580" s="396"/>
      <c r="AA24580" s="441"/>
    </row>
    <row r="24581" spans="25:27" x14ac:dyDescent="0.2">
      <c r="Y24581" s="396"/>
      <c r="Z24581" s="396"/>
      <c r="AA24581" s="441"/>
    </row>
    <row r="24582" spans="25:27" x14ac:dyDescent="0.2">
      <c r="Y24582" s="396"/>
      <c r="Z24582" s="396"/>
      <c r="AA24582" s="441"/>
    </row>
    <row r="24583" spans="25:27" x14ac:dyDescent="0.2">
      <c r="Y24583" s="396"/>
      <c r="Z24583" s="396"/>
      <c r="AA24583" s="441"/>
    </row>
    <row r="24584" spans="25:27" x14ac:dyDescent="0.2">
      <c r="Y24584" s="396"/>
      <c r="Z24584" s="396"/>
      <c r="AA24584" s="441"/>
    </row>
    <row r="24585" spans="25:27" x14ac:dyDescent="0.2">
      <c r="Y24585" s="396"/>
      <c r="Z24585" s="396"/>
      <c r="AA24585" s="441"/>
    </row>
    <row r="24586" spans="25:27" x14ac:dyDescent="0.2">
      <c r="Y24586" s="396"/>
      <c r="Z24586" s="396"/>
      <c r="AA24586" s="441"/>
    </row>
    <row r="24587" spans="25:27" x14ac:dyDescent="0.2">
      <c r="Y24587" s="396"/>
      <c r="Z24587" s="396"/>
      <c r="AA24587" s="441"/>
    </row>
    <row r="24588" spans="25:27" x14ac:dyDescent="0.2">
      <c r="Y24588" s="396"/>
      <c r="Z24588" s="396"/>
      <c r="AA24588" s="441"/>
    </row>
    <row r="24589" spans="25:27" x14ac:dyDescent="0.2">
      <c r="Y24589" s="396"/>
      <c r="Z24589" s="396"/>
      <c r="AA24589" s="441"/>
    </row>
    <row r="24590" spans="25:27" x14ac:dyDescent="0.2">
      <c r="Y24590" s="396"/>
      <c r="Z24590" s="396"/>
      <c r="AA24590" s="441"/>
    </row>
    <row r="24591" spans="25:27" x14ac:dyDescent="0.2">
      <c r="Y24591" s="396"/>
      <c r="Z24591" s="396"/>
      <c r="AA24591" s="441"/>
    </row>
    <row r="24592" spans="25:27" x14ac:dyDescent="0.2">
      <c r="Y24592" s="396"/>
      <c r="Z24592" s="396"/>
      <c r="AA24592" s="441"/>
    </row>
    <row r="24593" spans="25:27" x14ac:dyDescent="0.2">
      <c r="Y24593" s="396"/>
      <c r="Z24593" s="396"/>
      <c r="AA24593" s="441"/>
    </row>
    <row r="24594" spans="25:27" x14ac:dyDescent="0.2">
      <c r="Y24594" s="396"/>
      <c r="Z24594" s="396"/>
      <c r="AA24594" s="441"/>
    </row>
    <row r="24595" spans="25:27" x14ac:dyDescent="0.2">
      <c r="Y24595" s="396"/>
      <c r="Z24595" s="396"/>
      <c r="AA24595" s="441"/>
    </row>
    <row r="24596" spans="25:27" x14ac:dyDescent="0.2">
      <c r="Y24596" s="396"/>
      <c r="Z24596" s="396"/>
      <c r="AA24596" s="441"/>
    </row>
    <row r="24597" spans="25:27" x14ac:dyDescent="0.2">
      <c r="Y24597" s="396"/>
      <c r="Z24597" s="396"/>
      <c r="AA24597" s="441"/>
    </row>
    <row r="24598" spans="25:27" x14ac:dyDescent="0.2">
      <c r="Y24598" s="396"/>
      <c r="Z24598" s="396"/>
      <c r="AA24598" s="441"/>
    </row>
    <row r="24599" spans="25:27" x14ac:dyDescent="0.2">
      <c r="Y24599" s="396"/>
      <c r="Z24599" s="396"/>
      <c r="AA24599" s="441"/>
    </row>
    <row r="24600" spans="25:27" x14ac:dyDescent="0.2">
      <c r="Y24600" s="396"/>
      <c r="Z24600" s="396"/>
      <c r="AA24600" s="441"/>
    </row>
    <row r="24601" spans="25:27" x14ac:dyDescent="0.2">
      <c r="Y24601" s="396"/>
      <c r="Z24601" s="396"/>
      <c r="AA24601" s="441"/>
    </row>
    <row r="24602" spans="25:27" x14ac:dyDescent="0.2">
      <c r="Y24602" s="396"/>
      <c r="Z24602" s="396"/>
      <c r="AA24602" s="441"/>
    </row>
    <row r="24603" spans="25:27" x14ac:dyDescent="0.2">
      <c r="Y24603" s="396"/>
      <c r="Z24603" s="396"/>
      <c r="AA24603" s="441"/>
    </row>
    <row r="24604" spans="25:27" x14ac:dyDescent="0.2">
      <c r="Y24604" s="396"/>
      <c r="Z24604" s="396"/>
      <c r="AA24604" s="441"/>
    </row>
    <row r="24605" spans="25:27" x14ac:dyDescent="0.2">
      <c r="Y24605" s="396"/>
      <c r="Z24605" s="396"/>
      <c r="AA24605" s="441"/>
    </row>
    <row r="24606" spans="25:27" x14ac:dyDescent="0.2">
      <c r="Y24606" s="396"/>
      <c r="Z24606" s="396"/>
      <c r="AA24606" s="441"/>
    </row>
    <row r="24607" spans="25:27" x14ac:dyDescent="0.2">
      <c r="Y24607" s="396"/>
      <c r="Z24607" s="396"/>
      <c r="AA24607" s="441"/>
    </row>
    <row r="24608" spans="25:27" x14ac:dyDescent="0.2">
      <c r="Y24608" s="396"/>
      <c r="Z24608" s="396"/>
      <c r="AA24608" s="441"/>
    </row>
    <row r="24609" spans="25:27" x14ac:dyDescent="0.2">
      <c r="Y24609" s="396"/>
      <c r="Z24609" s="396"/>
      <c r="AA24609" s="441"/>
    </row>
    <row r="24610" spans="25:27" x14ac:dyDescent="0.2">
      <c r="Y24610" s="396"/>
      <c r="Z24610" s="396"/>
      <c r="AA24610" s="441"/>
    </row>
    <row r="24611" spans="25:27" x14ac:dyDescent="0.2">
      <c r="Y24611" s="396"/>
      <c r="Z24611" s="396"/>
      <c r="AA24611" s="441"/>
    </row>
    <row r="24612" spans="25:27" x14ac:dyDescent="0.2">
      <c r="Y24612" s="396"/>
      <c r="Z24612" s="396"/>
      <c r="AA24612" s="441"/>
    </row>
    <row r="24613" spans="25:27" x14ac:dyDescent="0.2">
      <c r="Y24613" s="396"/>
      <c r="Z24613" s="396"/>
      <c r="AA24613" s="441"/>
    </row>
    <row r="24614" spans="25:27" x14ac:dyDescent="0.2">
      <c r="Y24614" s="396"/>
      <c r="Z24614" s="396"/>
      <c r="AA24614" s="441"/>
    </row>
    <row r="24615" spans="25:27" x14ac:dyDescent="0.2">
      <c r="Y24615" s="396"/>
      <c r="Z24615" s="396"/>
      <c r="AA24615" s="441"/>
    </row>
    <row r="24616" spans="25:27" x14ac:dyDescent="0.2">
      <c r="Y24616" s="396"/>
      <c r="Z24616" s="396"/>
      <c r="AA24616" s="441"/>
    </row>
    <row r="24617" spans="25:27" x14ac:dyDescent="0.2">
      <c r="Y24617" s="396"/>
      <c r="Z24617" s="396"/>
      <c r="AA24617" s="441"/>
    </row>
    <row r="24618" spans="25:27" x14ac:dyDescent="0.2">
      <c r="Y24618" s="396"/>
      <c r="Z24618" s="396"/>
      <c r="AA24618" s="441"/>
    </row>
    <row r="24619" spans="25:27" x14ac:dyDescent="0.2">
      <c r="Y24619" s="396"/>
      <c r="Z24619" s="396"/>
      <c r="AA24619" s="441"/>
    </row>
    <row r="24620" spans="25:27" x14ac:dyDescent="0.2">
      <c r="Y24620" s="396"/>
      <c r="Z24620" s="396"/>
      <c r="AA24620" s="441"/>
    </row>
    <row r="24621" spans="25:27" x14ac:dyDescent="0.2">
      <c r="Y24621" s="396"/>
      <c r="Z24621" s="396"/>
      <c r="AA24621" s="441"/>
    </row>
    <row r="24622" spans="25:27" x14ac:dyDescent="0.2">
      <c r="Y24622" s="396"/>
      <c r="Z24622" s="396"/>
      <c r="AA24622" s="441"/>
    </row>
    <row r="24623" spans="25:27" x14ac:dyDescent="0.2">
      <c r="Y24623" s="396"/>
      <c r="Z24623" s="396"/>
      <c r="AA24623" s="441"/>
    </row>
    <row r="24624" spans="25:27" x14ac:dyDescent="0.2">
      <c r="Y24624" s="396"/>
      <c r="Z24624" s="396"/>
      <c r="AA24624" s="441"/>
    </row>
    <row r="24625" spans="25:27" x14ac:dyDescent="0.2">
      <c r="Y24625" s="396"/>
      <c r="Z24625" s="396"/>
      <c r="AA24625" s="441"/>
    </row>
    <row r="24626" spans="25:27" x14ac:dyDescent="0.2">
      <c r="Y24626" s="396"/>
      <c r="Z24626" s="396"/>
      <c r="AA24626" s="441"/>
    </row>
    <row r="24627" spans="25:27" x14ac:dyDescent="0.2">
      <c r="Y24627" s="396"/>
      <c r="Z24627" s="396"/>
      <c r="AA24627" s="441"/>
    </row>
    <row r="24628" spans="25:27" x14ac:dyDescent="0.2">
      <c r="Y24628" s="396"/>
      <c r="Z24628" s="396"/>
      <c r="AA24628" s="441"/>
    </row>
    <row r="24629" spans="25:27" x14ac:dyDescent="0.2">
      <c r="Y24629" s="396"/>
      <c r="Z24629" s="396"/>
      <c r="AA24629" s="441"/>
    </row>
    <row r="24630" spans="25:27" x14ac:dyDescent="0.2">
      <c r="Y24630" s="396"/>
      <c r="Z24630" s="396"/>
      <c r="AA24630" s="441"/>
    </row>
    <row r="24631" spans="25:27" x14ac:dyDescent="0.2">
      <c r="Y24631" s="396"/>
      <c r="Z24631" s="396"/>
      <c r="AA24631" s="441"/>
    </row>
    <row r="24632" spans="25:27" x14ac:dyDescent="0.2">
      <c r="Y24632" s="396"/>
      <c r="Z24632" s="396"/>
      <c r="AA24632" s="441"/>
    </row>
    <row r="24633" spans="25:27" x14ac:dyDescent="0.2">
      <c r="Y24633" s="396"/>
      <c r="Z24633" s="396"/>
      <c r="AA24633" s="441"/>
    </row>
    <row r="24634" spans="25:27" x14ac:dyDescent="0.2">
      <c r="Y24634" s="396"/>
      <c r="Z24634" s="396"/>
      <c r="AA24634" s="441"/>
    </row>
    <row r="24635" spans="25:27" x14ac:dyDescent="0.2">
      <c r="Y24635" s="396"/>
      <c r="Z24635" s="396"/>
      <c r="AA24635" s="441"/>
    </row>
    <row r="24636" spans="25:27" x14ac:dyDescent="0.2">
      <c r="Y24636" s="396"/>
      <c r="Z24636" s="396"/>
      <c r="AA24636" s="441"/>
    </row>
    <row r="24637" spans="25:27" x14ac:dyDescent="0.2">
      <c r="Y24637" s="396"/>
      <c r="Z24637" s="396"/>
      <c r="AA24637" s="441"/>
    </row>
    <row r="24638" spans="25:27" x14ac:dyDescent="0.2">
      <c r="Y24638" s="396"/>
      <c r="Z24638" s="396"/>
      <c r="AA24638" s="441"/>
    </row>
    <row r="24639" spans="25:27" x14ac:dyDescent="0.2">
      <c r="Y24639" s="396"/>
      <c r="Z24639" s="396"/>
      <c r="AA24639" s="441"/>
    </row>
    <row r="24640" spans="25:27" x14ac:dyDescent="0.2">
      <c r="Y24640" s="396"/>
      <c r="Z24640" s="396"/>
      <c r="AA24640" s="441"/>
    </row>
    <row r="24641" spans="25:27" x14ac:dyDescent="0.2">
      <c r="Y24641" s="396"/>
      <c r="Z24641" s="396"/>
      <c r="AA24641" s="441"/>
    </row>
    <row r="24642" spans="25:27" x14ac:dyDescent="0.2">
      <c r="Y24642" s="396"/>
      <c r="Z24642" s="396"/>
      <c r="AA24642" s="441"/>
    </row>
    <row r="24643" spans="25:27" x14ac:dyDescent="0.2">
      <c r="Y24643" s="396"/>
      <c r="Z24643" s="396"/>
      <c r="AA24643" s="441"/>
    </row>
    <row r="24644" spans="25:27" x14ac:dyDescent="0.2">
      <c r="Y24644" s="396"/>
      <c r="Z24644" s="396"/>
      <c r="AA24644" s="441"/>
    </row>
    <row r="24645" spans="25:27" x14ac:dyDescent="0.2">
      <c r="Y24645" s="396"/>
      <c r="Z24645" s="396"/>
      <c r="AA24645" s="441"/>
    </row>
    <row r="24646" spans="25:27" x14ac:dyDescent="0.2">
      <c r="Y24646" s="396"/>
      <c r="Z24646" s="396"/>
      <c r="AA24646" s="441"/>
    </row>
    <row r="24647" spans="25:27" x14ac:dyDescent="0.2">
      <c r="Y24647" s="396"/>
      <c r="Z24647" s="396"/>
      <c r="AA24647" s="441"/>
    </row>
    <row r="24648" spans="25:27" x14ac:dyDescent="0.2">
      <c r="Y24648" s="396"/>
      <c r="Z24648" s="396"/>
      <c r="AA24648" s="441"/>
    </row>
    <row r="24649" spans="25:27" x14ac:dyDescent="0.2">
      <c r="Y24649" s="396"/>
      <c r="Z24649" s="396"/>
      <c r="AA24649" s="441"/>
    </row>
    <row r="24650" spans="25:27" x14ac:dyDescent="0.2">
      <c r="Y24650" s="396"/>
      <c r="Z24650" s="396"/>
      <c r="AA24650" s="441"/>
    </row>
    <row r="24651" spans="25:27" x14ac:dyDescent="0.2">
      <c r="Y24651" s="396"/>
      <c r="Z24651" s="396"/>
      <c r="AA24651" s="441"/>
    </row>
    <row r="24652" spans="25:27" x14ac:dyDescent="0.2">
      <c r="Y24652" s="396"/>
      <c r="Z24652" s="396"/>
      <c r="AA24652" s="441"/>
    </row>
    <row r="24653" spans="25:27" x14ac:dyDescent="0.2">
      <c r="Y24653" s="396"/>
      <c r="Z24653" s="396"/>
      <c r="AA24653" s="441"/>
    </row>
    <row r="24654" spans="25:27" x14ac:dyDescent="0.2">
      <c r="Y24654" s="396"/>
      <c r="Z24654" s="396"/>
      <c r="AA24654" s="441"/>
    </row>
    <row r="24655" spans="25:27" x14ac:dyDescent="0.2">
      <c r="Y24655" s="396"/>
      <c r="Z24655" s="396"/>
      <c r="AA24655" s="441"/>
    </row>
    <row r="24656" spans="25:27" x14ac:dyDescent="0.2">
      <c r="Y24656" s="396"/>
      <c r="Z24656" s="396"/>
      <c r="AA24656" s="441"/>
    </row>
    <row r="24657" spans="25:27" x14ac:dyDescent="0.2">
      <c r="Y24657" s="396"/>
      <c r="Z24657" s="396"/>
      <c r="AA24657" s="441"/>
    </row>
    <row r="24658" spans="25:27" x14ac:dyDescent="0.2">
      <c r="Y24658" s="396"/>
      <c r="Z24658" s="396"/>
      <c r="AA24658" s="441"/>
    </row>
    <row r="24659" spans="25:27" x14ac:dyDescent="0.2">
      <c r="Y24659" s="396"/>
      <c r="Z24659" s="396"/>
      <c r="AA24659" s="441"/>
    </row>
    <row r="24660" spans="25:27" x14ac:dyDescent="0.2">
      <c r="Y24660" s="396"/>
      <c r="Z24660" s="396"/>
      <c r="AA24660" s="441"/>
    </row>
    <row r="24661" spans="25:27" x14ac:dyDescent="0.2">
      <c r="Y24661" s="396"/>
      <c r="Z24661" s="396"/>
      <c r="AA24661" s="441"/>
    </row>
    <row r="24662" spans="25:27" x14ac:dyDescent="0.2">
      <c r="Y24662" s="396"/>
      <c r="Z24662" s="396"/>
      <c r="AA24662" s="441"/>
    </row>
    <row r="24663" spans="25:27" x14ac:dyDescent="0.2">
      <c r="Y24663" s="396"/>
      <c r="Z24663" s="396"/>
      <c r="AA24663" s="441"/>
    </row>
    <row r="24664" spans="25:27" x14ac:dyDescent="0.2">
      <c r="Y24664" s="396"/>
      <c r="Z24664" s="396"/>
      <c r="AA24664" s="441"/>
    </row>
    <row r="24665" spans="25:27" x14ac:dyDescent="0.2">
      <c r="Y24665" s="396"/>
      <c r="Z24665" s="396"/>
      <c r="AA24665" s="441"/>
    </row>
    <row r="24666" spans="25:27" x14ac:dyDescent="0.2">
      <c r="Y24666" s="396"/>
      <c r="Z24666" s="396"/>
      <c r="AA24666" s="441"/>
    </row>
    <row r="24667" spans="25:27" x14ac:dyDescent="0.2">
      <c r="Y24667" s="396"/>
      <c r="Z24667" s="396"/>
      <c r="AA24667" s="441"/>
    </row>
    <row r="24668" spans="25:27" x14ac:dyDescent="0.2">
      <c r="Y24668" s="396"/>
      <c r="Z24668" s="396"/>
      <c r="AA24668" s="441"/>
    </row>
    <row r="24669" spans="25:27" x14ac:dyDescent="0.2">
      <c r="Y24669" s="396"/>
      <c r="Z24669" s="396"/>
      <c r="AA24669" s="441"/>
    </row>
    <row r="24670" spans="25:27" x14ac:dyDescent="0.2">
      <c r="Y24670" s="396"/>
      <c r="Z24670" s="396"/>
      <c r="AA24670" s="441"/>
    </row>
    <row r="24671" spans="25:27" x14ac:dyDescent="0.2">
      <c r="Y24671" s="396"/>
      <c r="Z24671" s="396"/>
      <c r="AA24671" s="441"/>
    </row>
    <row r="24672" spans="25:27" x14ac:dyDescent="0.2">
      <c r="Y24672" s="396"/>
      <c r="Z24672" s="396"/>
      <c r="AA24672" s="441"/>
    </row>
    <row r="24673" spans="25:27" x14ac:dyDescent="0.2">
      <c r="Y24673" s="396"/>
      <c r="Z24673" s="396"/>
      <c r="AA24673" s="441"/>
    </row>
    <row r="24674" spans="25:27" x14ac:dyDescent="0.2">
      <c r="Y24674" s="396"/>
      <c r="Z24674" s="396"/>
      <c r="AA24674" s="441"/>
    </row>
    <row r="24675" spans="25:27" x14ac:dyDescent="0.2">
      <c r="Y24675" s="396"/>
      <c r="Z24675" s="396"/>
      <c r="AA24675" s="441"/>
    </row>
    <row r="24676" spans="25:27" x14ac:dyDescent="0.2">
      <c r="Y24676" s="396"/>
      <c r="Z24676" s="396"/>
      <c r="AA24676" s="441"/>
    </row>
    <row r="24677" spans="25:27" x14ac:dyDescent="0.2">
      <c r="Y24677" s="396"/>
      <c r="Z24677" s="396"/>
      <c r="AA24677" s="441"/>
    </row>
    <row r="24678" spans="25:27" x14ac:dyDescent="0.2">
      <c r="Y24678" s="396"/>
      <c r="Z24678" s="396"/>
      <c r="AA24678" s="441"/>
    </row>
    <row r="24679" spans="25:27" x14ac:dyDescent="0.2">
      <c r="Y24679" s="396"/>
      <c r="Z24679" s="396"/>
      <c r="AA24679" s="441"/>
    </row>
    <row r="24680" spans="25:27" x14ac:dyDescent="0.2">
      <c r="Y24680" s="396"/>
      <c r="Z24680" s="396"/>
      <c r="AA24680" s="441"/>
    </row>
    <row r="24681" spans="25:27" x14ac:dyDescent="0.2">
      <c r="Y24681" s="396"/>
      <c r="Z24681" s="396"/>
      <c r="AA24681" s="441"/>
    </row>
    <row r="24682" spans="25:27" x14ac:dyDescent="0.2">
      <c r="Y24682" s="396"/>
      <c r="Z24682" s="396"/>
      <c r="AA24682" s="441"/>
    </row>
    <row r="24683" spans="25:27" x14ac:dyDescent="0.2">
      <c r="Y24683" s="396"/>
      <c r="Z24683" s="396"/>
      <c r="AA24683" s="441"/>
    </row>
    <row r="24684" spans="25:27" x14ac:dyDescent="0.2">
      <c r="Y24684" s="396"/>
      <c r="Z24684" s="396"/>
      <c r="AA24684" s="441"/>
    </row>
    <row r="24685" spans="25:27" x14ac:dyDescent="0.2">
      <c r="Y24685" s="396"/>
      <c r="Z24685" s="396"/>
      <c r="AA24685" s="441"/>
    </row>
    <row r="24686" spans="25:27" x14ac:dyDescent="0.2">
      <c r="Y24686" s="396"/>
      <c r="Z24686" s="396"/>
      <c r="AA24686" s="441"/>
    </row>
    <row r="24687" spans="25:27" x14ac:dyDescent="0.2">
      <c r="Y24687" s="396"/>
      <c r="Z24687" s="396"/>
      <c r="AA24687" s="441"/>
    </row>
    <row r="24688" spans="25:27" x14ac:dyDescent="0.2">
      <c r="Y24688" s="396"/>
      <c r="Z24688" s="396"/>
      <c r="AA24688" s="441"/>
    </row>
    <row r="24689" spans="25:27" x14ac:dyDescent="0.2">
      <c r="Y24689" s="396"/>
      <c r="Z24689" s="396"/>
      <c r="AA24689" s="441"/>
    </row>
    <row r="24690" spans="25:27" x14ac:dyDescent="0.2">
      <c r="Y24690" s="396"/>
      <c r="Z24690" s="396"/>
      <c r="AA24690" s="441"/>
    </row>
    <row r="24691" spans="25:27" x14ac:dyDescent="0.2">
      <c r="Y24691" s="396"/>
      <c r="Z24691" s="396"/>
      <c r="AA24691" s="441"/>
    </row>
    <row r="24692" spans="25:27" x14ac:dyDescent="0.2">
      <c r="Y24692" s="396"/>
      <c r="Z24692" s="396"/>
      <c r="AA24692" s="441"/>
    </row>
    <row r="24693" spans="25:27" x14ac:dyDescent="0.2">
      <c r="Y24693" s="396"/>
      <c r="Z24693" s="396"/>
      <c r="AA24693" s="441"/>
    </row>
    <row r="24694" spans="25:27" x14ac:dyDescent="0.2">
      <c r="Y24694" s="396"/>
      <c r="Z24694" s="396"/>
      <c r="AA24694" s="441"/>
    </row>
    <row r="24695" spans="25:27" x14ac:dyDescent="0.2">
      <c r="Y24695" s="396"/>
      <c r="Z24695" s="396"/>
      <c r="AA24695" s="441"/>
    </row>
    <row r="24696" spans="25:27" x14ac:dyDescent="0.2">
      <c r="Y24696" s="396"/>
      <c r="Z24696" s="396"/>
      <c r="AA24696" s="441"/>
    </row>
    <row r="24697" spans="25:27" x14ac:dyDescent="0.2">
      <c r="Y24697" s="396"/>
      <c r="Z24697" s="396"/>
      <c r="AA24697" s="441"/>
    </row>
    <row r="24698" spans="25:27" x14ac:dyDescent="0.2">
      <c r="Y24698" s="396"/>
      <c r="Z24698" s="396"/>
      <c r="AA24698" s="441"/>
    </row>
    <row r="24699" spans="25:27" x14ac:dyDescent="0.2">
      <c r="Y24699" s="396"/>
      <c r="Z24699" s="396"/>
      <c r="AA24699" s="441"/>
    </row>
    <row r="24700" spans="25:27" x14ac:dyDescent="0.2">
      <c r="Y24700" s="396"/>
      <c r="Z24700" s="396"/>
      <c r="AA24700" s="441"/>
    </row>
    <row r="24701" spans="25:27" x14ac:dyDescent="0.2">
      <c r="Y24701" s="396"/>
      <c r="Z24701" s="396"/>
      <c r="AA24701" s="441"/>
    </row>
    <row r="24702" spans="25:27" x14ac:dyDescent="0.2">
      <c r="Y24702" s="396"/>
      <c r="Z24702" s="396"/>
      <c r="AA24702" s="441"/>
    </row>
    <row r="24703" spans="25:27" x14ac:dyDescent="0.2">
      <c r="Y24703" s="396"/>
      <c r="Z24703" s="396"/>
      <c r="AA24703" s="441"/>
    </row>
    <row r="24704" spans="25:27" x14ac:dyDescent="0.2">
      <c r="Y24704" s="396"/>
      <c r="Z24704" s="396"/>
      <c r="AA24704" s="441"/>
    </row>
    <row r="24705" spans="25:27" x14ac:dyDescent="0.2">
      <c r="Y24705" s="396"/>
      <c r="Z24705" s="396"/>
      <c r="AA24705" s="441"/>
    </row>
    <row r="24706" spans="25:27" x14ac:dyDescent="0.2">
      <c r="Y24706" s="396"/>
      <c r="Z24706" s="396"/>
      <c r="AA24706" s="441"/>
    </row>
    <row r="24707" spans="25:27" x14ac:dyDescent="0.2">
      <c r="Y24707" s="396"/>
      <c r="Z24707" s="396"/>
      <c r="AA24707" s="441"/>
    </row>
    <row r="24708" spans="25:27" x14ac:dyDescent="0.2">
      <c r="Y24708" s="396"/>
      <c r="Z24708" s="396"/>
      <c r="AA24708" s="441"/>
    </row>
    <row r="24709" spans="25:27" x14ac:dyDescent="0.2">
      <c r="Y24709" s="396"/>
      <c r="Z24709" s="396"/>
      <c r="AA24709" s="441"/>
    </row>
    <row r="24710" spans="25:27" x14ac:dyDescent="0.2">
      <c r="Y24710" s="396"/>
      <c r="Z24710" s="396"/>
      <c r="AA24710" s="441"/>
    </row>
    <row r="24711" spans="25:27" x14ac:dyDescent="0.2">
      <c r="Y24711" s="396"/>
      <c r="Z24711" s="396"/>
      <c r="AA24711" s="441"/>
    </row>
    <row r="24712" spans="25:27" x14ac:dyDescent="0.2">
      <c r="Y24712" s="396"/>
      <c r="Z24712" s="396"/>
      <c r="AA24712" s="441"/>
    </row>
    <row r="24713" spans="25:27" x14ac:dyDescent="0.2">
      <c r="Y24713" s="396"/>
      <c r="Z24713" s="396"/>
      <c r="AA24713" s="441"/>
    </row>
    <row r="24714" spans="25:27" x14ac:dyDescent="0.2">
      <c r="Y24714" s="396"/>
      <c r="Z24714" s="396"/>
      <c r="AA24714" s="441"/>
    </row>
    <row r="24715" spans="25:27" x14ac:dyDescent="0.2">
      <c r="Y24715" s="396"/>
      <c r="Z24715" s="396"/>
      <c r="AA24715" s="441"/>
    </row>
    <row r="24716" spans="25:27" x14ac:dyDescent="0.2">
      <c r="Y24716" s="396"/>
      <c r="Z24716" s="396"/>
      <c r="AA24716" s="441"/>
    </row>
    <row r="24717" spans="25:27" x14ac:dyDescent="0.2">
      <c r="Y24717" s="396"/>
      <c r="Z24717" s="396"/>
      <c r="AA24717" s="441"/>
    </row>
    <row r="24718" spans="25:27" x14ac:dyDescent="0.2">
      <c r="Y24718" s="396"/>
      <c r="Z24718" s="396"/>
      <c r="AA24718" s="441"/>
    </row>
    <row r="24719" spans="25:27" x14ac:dyDescent="0.2">
      <c r="Y24719" s="396"/>
      <c r="Z24719" s="396"/>
      <c r="AA24719" s="441"/>
    </row>
    <row r="24720" spans="25:27" x14ac:dyDescent="0.2">
      <c r="Y24720" s="396"/>
      <c r="Z24720" s="396"/>
      <c r="AA24720" s="441"/>
    </row>
    <row r="24721" spans="25:27" x14ac:dyDescent="0.2">
      <c r="Y24721" s="396"/>
      <c r="Z24721" s="396"/>
      <c r="AA24721" s="441"/>
    </row>
    <row r="24722" spans="25:27" x14ac:dyDescent="0.2">
      <c r="Y24722" s="396"/>
      <c r="Z24722" s="396"/>
      <c r="AA24722" s="441"/>
    </row>
    <row r="24723" spans="25:27" x14ac:dyDescent="0.2">
      <c r="Y24723" s="396"/>
      <c r="Z24723" s="396"/>
      <c r="AA24723" s="441"/>
    </row>
    <row r="24724" spans="25:27" x14ac:dyDescent="0.2">
      <c r="Y24724" s="396"/>
      <c r="Z24724" s="396"/>
      <c r="AA24724" s="441"/>
    </row>
    <row r="24725" spans="25:27" x14ac:dyDescent="0.2">
      <c r="Y24725" s="396"/>
      <c r="Z24725" s="396"/>
      <c r="AA24725" s="441"/>
    </row>
    <row r="24726" spans="25:27" x14ac:dyDescent="0.2">
      <c r="Y24726" s="396"/>
      <c r="Z24726" s="396"/>
      <c r="AA24726" s="441"/>
    </row>
    <row r="24727" spans="25:27" x14ac:dyDescent="0.2">
      <c r="Y24727" s="396"/>
      <c r="Z24727" s="396"/>
      <c r="AA24727" s="441"/>
    </row>
    <row r="24728" spans="25:27" x14ac:dyDescent="0.2">
      <c r="Y24728" s="396"/>
      <c r="Z24728" s="396"/>
      <c r="AA24728" s="441"/>
    </row>
    <row r="24729" spans="25:27" x14ac:dyDescent="0.2">
      <c r="Y24729" s="396"/>
      <c r="Z24729" s="396"/>
      <c r="AA24729" s="441"/>
    </row>
    <row r="24730" spans="25:27" x14ac:dyDescent="0.2">
      <c r="Y24730" s="396"/>
      <c r="Z24730" s="396"/>
      <c r="AA24730" s="441"/>
    </row>
    <row r="24731" spans="25:27" x14ac:dyDescent="0.2">
      <c r="Y24731" s="396"/>
      <c r="Z24731" s="396"/>
      <c r="AA24731" s="441"/>
    </row>
    <row r="24732" spans="25:27" x14ac:dyDescent="0.2">
      <c r="Y24732" s="396"/>
      <c r="Z24732" s="396"/>
      <c r="AA24732" s="441"/>
    </row>
    <row r="24733" spans="25:27" x14ac:dyDescent="0.2">
      <c r="Y24733" s="396"/>
      <c r="Z24733" s="396"/>
      <c r="AA24733" s="441"/>
    </row>
    <row r="24734" spans="25:27" x14ac:dyDescent="0.2">
      <c r="Y24734" s="396"/>
      <c r="Z24734" s="396"/>
      <c r="AA24734" s="441"/>
    </row>
    <row r="24735" spans="25:27" x14ac:dyDescent="0.2">
      <c r="Y24735" s="396"/>
      <c r="Z24735" s="396"/>
      <c r="AA24735" s="441"/>
    </row>
    <row r="24736" spans="25:27" x14ac:dyDescent="0.2">
      <c r="Y24736" s="396"/>
      <c r="Z24736" s="396"/>
      <c r="AA24736" s="441"/>
    </row>
    <row r="24737" spans="25:27" x14ac:dyDescent="0.2">
      <c r="Y24737" s="396"/>
      <c r="Z24737" s="396"/>
      <c r="AA24737" s="441"/>
    </row>
    <row r="24738" spans="25:27" x14ac:dyDescent="0.2">
      <c r="Y24738" s="396"/>
      <c r="Z24738" s="396"/>
      <c r="AA24738" s="441"/>
    </row>
    <row r="24739" spans="25:27" x14ac:dyDescent="0.2">
      <c r="Y24739" s="396"/>
      <c r="Z24739" s="396"/>
      <c r="AA24739" s="441"/>
    </row>
    <row r="24740" spans="25:27" x14ac:dyDescent="0.2">
      <c r="Y24740" s="396"/>
      <c r="Z24740" s="396"/>
      <c r="AA24740" s="441"/>
    </row>
    <row r="24741" spans="25:27" x14ac:dyDescent="0.2">
      <c r="Y24741" s="396"/>
      <c r="Z24741" s="396"/>
      <c r="AA24741" s="441"/>
    </row>
    <row r="24742" spans="25:27" x14ac:dyDescent="0.2">
      <c r="Y24742" s="396"/>
      <c r="Z24742" s="396"/>
      <c r="AA24742" s="441"/>
    </row>
    <row r="24743" spans="25:27" x14ac:dyDescent="0.2">
      <c r="Y24743" s="396"/>
      <c r="Z24743" s="396"/>
      <c r="AA24743" s="441"/>
    </row>
    <row r="24744" spans="25:27" x14ac:dyDescent="0.2">
      <c r="Y24744" s="396"/>
      <c r="Z24744" s="396"/>
      <c r="AA24744" s="441"/>
    </row>
    <row r="24745" spans="25:27" x14ac:dyDescent="0.2">
      <c r="Y24745" s="396"/>
      <c r="Z24745" s="396"/>
      <c r="AA24745" s="441"/>
    </row>
    <row r="24746" spans="25:27" x14ac:dyDescent="0.2">
      <c r="Y24746" s="396"/>
      <c r="Z24746" s="396"/>
      <c r="AA24746" s="441"/>
    </row>
    <row r="24747" spans="25:27" x14ac:dyDescent="0.2">
      <c r="Y24747" s="396"/>
      <c r="Z24747" s="396"/>
      <c r="AA24747" s="441"/>
    </row>
    <row r="24748" spans="25:27" x14ac:dyDescent="0.2">
      <c r="Y24748" s="396"/>
      <c r="Z24748" s="396"/>
      <c r="AA24748" s="441"/>
    </row>
    <row r="24749" spans="25:27" x14ac:dyDescent="0.2">
      <c r="Y24749" s="396"/>
      <c r="Z24749" s="396"/>
      <c r="AA24749" s="441"/>
    </row>
    <row r="24750" spans="25:27" x14ac:dyDescent="0.2">
      <c r="Y24750" s="396"/>
      <c r="Z24750" s="396"/>
      <c r="AA24750" s="441"/>
    </row>
    <row r="24751" spans="25:27" x14ac:dyDescent="0.2">
      <c r="Y24751" s="396"/>
      <c r="Z24751" s="396"/>
      <c r="AA24751" s="441"/>
    </row>
    <row r="24752" spans="25:27" x14ac:dyDescent="0.2">
      <c r="Y24752" s="396"/>
      <c r="Z24752" s="396"/>
      <c r="AA24752" s="441"/>
    </row>
    <row r="24753" spans="25:27" x14ac:dyDescent="0.2">
      <c r="Y24753" s="396"/>
      <c r="Z24753" s="396"/>
      <c r="AA24753" s="441"/>
    </row>
    <row r="24754" spans="25:27" x14ac:dyDescent="0.2">
      <c r="Y24754" s="396"/>
      <c r="Z24754" s="396"/>
      <c r="AA24754" s="441"/>
    </row>
    <row r="24755" spans="25:27" x14ac:dyDescent="0.2">
      <c r="Y24755" s="396"/>
      <c r="Z24755" s="396"/>
      <c r="AA24755" s="441"/>
    </row>
    <row r="24756" spans="25:27" x14ac:dyDescent="0.2">
      <c r="Y24756" s="396"/>
      <c r="Z24756" s="396"/>
      <c r="AA24756" s="441"/>
    </row>
    <row r="24757" spans="25:27" x14ac:dyDescent="0.2">
      <c r="Y24757" s="396"/>
      <c r="Z24757" s="396"/>
      <c r="AA24757" s="441"/>
    </row>
    <row r="24758" spans="25:27" x14ac:dyDescent="0.2">
      <c r="Y24758" s="396"/>
      <c r="Z24758" s="396"/>
      <c r="AA24758" s="441"/>
    </row>
    <row r="24759" spans="25:27" x14ac:dyDescent="0.2">
      <c r="Y24759" s="396"/>
      <c r="Z24759" s="396"/>
      <c r="AA24759" s="441"/>
    </row>
    <row r="24760" spans="25:27" x14ac:dyDescent="0.2">
      <c r="Y24760" s="396"/>
      <c r="Z24760" s="396"/>
      <c r="AA24760" s="441"/>
    </row>
    <row r="24761" spans="25:27" x14ac:dyDescent="0.2">
      <c r="Y24761" s="396"/>
      <c r="Z24761" s="396"/>
      <c r="AA24761" s="441"/>
    </row>
    <row r="24762" spans="25:27" x14ac:dyDescent="0.2">
      <c r="Y24762" s="396"/>
      <c r="Z24762" s="396"/>
      <c r="AA24762" s="441"/>
    </row>
    <row r="24763" spans="25:27" x14ac:dyDescent="0.2">
      <c r="Y24763" s="396"/>
      <c r="Z24763" s="396"/>
      <c r="AA24763" s="441"/>
    </row>
    <row r="24764" spans="25:27" x14ac:dyDescent="0.2">
      <c r="Y24764" s="396"/>
      <c r="Z24764" s="396"/>
      <c r="AA24764" s="441"/>
    </row>
    <row r="24765" spans="25:27" x14ac:dyDescent="0.2">
      <c r="Y24765" s="396"/>
      <c r="Z24765" s="396"/>
      <c r="AA24765" s="441"/>
    </row>
    <row r="24766" spans="25:27" x14ac:dyDescent="0.2">
      <c r="Y24766" s="396"/>
      <c r="Z24766" s="396"/>
      <c r="AA24766" s="441"/>
    </row>
    <row r="24767" spans="25:27" x14ac:dyDescent="0.2">
      <c r="Y24767" s="396"/>
      <c r="Z24767" s="396"/>
      <c r="AA24767" s="441"/>
    </row>
    <row r="24768" spans="25:27" x14ac:dyDescent="0.2">
      <c r="Y24768" s="396"/>
      <c r="Z24768" s="396"/>
      <c r="AA24768" s="441"/>
    </row>
    <row r="24769" spans="25:27" x14ac:dyDescent="0.2">
      <c r="Y24769" s="396"/>
      <c r="Z24769" s="396"/>
      <c r="AA24769" s="441"/>
    </row>
    <row r="24770" spans="25:27" x14ac:dyDescent="0.2">
      <c r="Y24770" s="396"/>
      <c r="Z24770" s="396"/>
      <c r="AA24770" s="441"/>
    </row>
    <row r="24771" spans="25:27" x14ac:dyDescent="0.2">
      <c r="Y24771" s="396"/>
      <c r="Z24771" s="396"/>
      <c r="AA24771" s="441"/>
    </row>
    <row r="24772" spans="25:27" x14ac:dyDescent="0.2">
      <c r="Y24772" s="396"/>
      <c r="Z24772" s="396"/>
      <c r="AA24772" s="441"/>
    </row>
    <row r="24773" spans="25:27" x14ac:dyDescent="0.2">
      <c r="Y24773" s="396"/>
      <c r="Z24773" s="396"/>
      <c r="AA24773" s="441"/>
    </row>
    <row r="24774" spans="25:27" x14ac:dyDescent="0.2">
      <c r="Y24774" s="396"/>
      <c r="Z24774" s="396"/>
      <c r="AA24774" s="441"/>
    </row>
    <row r="24775" spans="25:27" x14ac:dyDescent="0.2">
      <c r="Y24775" s="396"/>
      <c r="Z24775" s="396"/>
      <c r="AA24775" s="441"/>
    </row>
    <row r="24776" spans="25:27" x14ac:dyDescent="0.2">
      <c r="Y24776" s="396"/>
      <c r="Z24776" s="396"/>
      <c r="AA24776" s="441"/>
    </row>
    <row r="24777" spans="25:27" x14ac:dyDescent="0.2">
      <c r="Y24777" s="396"/>
      <c r="Z24777" s="396"/>
      <c r="AA24777" s="441"/>
    </row>
    <row r="24778" spans="25:27" x14ac:dyDescent="0.2">
      <c r="Y24778" s="396"/>
      <c r="Z24778" s="396"/>
      <c r="AA24778" s="441"/>
    </row>
    <row r="24779" spans="25:27" x14ac:dyDescent="0.2">
      <c r="Y24779" s="396"/>
      <c r="Z24779" s="396"/>
      <c r="AA24779" s="441"/>
    </row>
    <row r="24780" spans="25:27" x14ac:dyDescent="0.2">
      <c r="Y24780" s="396"/>
      <c r="Z24780" s="396"/>
      <c r="AA24780" s="441"/>
    </row>
    <row r="24781" spans="25:27" x14ac:dyDescent="0.2">
      <c r="Y24781" s="396"/>
      <c r="Z24781" s="396"/>
      <c r="AA24781" s="441"/>
    </row>
    <row r="24782" spans="25:27" x14ac:dyDescent="0.2">
      <c r="Y24782" s="396"/>
      <c r="Z24782" s="396"/>
      <c r="AA24782" s="441"/>
    </row>
    <row r="24783" spans="25:27" x14ac:dyDescent="0.2">
      <c r="Y24783" s="396"/>
      <c r="Z24783" s="396"/>
      <c r="AA24783" s="441"/>
    </row>
    <row r="24784" spans="25:27" x14ac:dyDescent="0.2">
      <c r="Y24784" s="396"/>
      <c r="Z24784" s="396"/>
      <c r="AA24784" s="441"/>
    </row>
    <row r="24785" spans="25:27" x14ac:dyDescent="0.2">
      <c r="Y24785" s="396"/>
      <c r="Z24785" s="396"/>
      <c r="AA24785" s="441"/>
    </row>
    <row r="24786" spans="25:27" x14ac:dyDescent="0.2">
      <c r="Y24786" s="396"/>
      <c r="Z24786" s="396"/>
      <c r="AA24786" s="441"/>
    </row>
    <row r="24787" spans="25:27" x14ac:dyDescent="0.2">
      <c r="Y24787" s="396"/>
      <c r="Z24787" s="396"/>
      <c r="AA24787" s="441"/>
    </row>
    <row r="24788" spans="25:27" x14ac:dyDescent="0.2">
      <c r="Y24788" s="396"/>
      <c r="Z24788" s="396"/>
      <c r="AA24788" s="441"/>
    </row>
    <row r="24789" spans="25:27" x14ac:dyDescent="0.2">
      <c r="Y24789" s="396"/>
      <c r="Z24789" s="396"/>
      <c r="AA24789" s="441"/>
    </row>
    <row r="24790" spans="25:27" x14ac:dyDescent="0.2">
      <c r="Y24790" s="396"/>
      <c r="Z24790" s="396"/>
      <c r="AA24790" s="441"/>
    </row>
    <row r="24791" spans="25:27" x14ac:dyDescent="0.2">
      <c r="Y24791" s="396"/>
      <c r="Z24791" s="396"/>
      <c r="AA24791" s="441"/>
    </row>
    <row r="24792" spans="25:27" x14ac:dyDescent="0.2">
      <c r="Y24792" s="396"/>
      <c r="Z24792" s="396"/>
      <c r="AA24792" s="441"/>
    </row>
    <row r="24793" spans="25:27" x14ac:dyDescent="0.2">
      <c r="Y24793" s="396"/>
      <c r="Z24793" s="396"/>
      <c r="AA24793" s="441"/>
    </row>
    <row r="24794" spans="25:27" x14ac:dyDescent="0.2">
      <c r="Y24794" s="396"/>
      <c r="Z24794" s="396"/>
      <c r="AA24794" s="441"/>
    </row>
    <row r="24795" spans="25:27" x14ac:dyDescent="0.2">
      <c r="Y24795" s="396"/>
      <c r="Z24795" s="396"/>
      <c r="AA24795" s="441"/>
    </row>
    <row r="24796" spans="25:27" x14ac:dyDescent="0.2">
      <c r="Y24796" s="396"/>
      <c r="Z24796" s="396"/>
      <c r="AA24796" s="441"/>
    </row>
    <row r="24797" spans="25:27" x14ac:dyDescent="0.2">
      <c r="Y24797" s="396"/>
      <c r="Z24797" s="396"/>
      <c r="AA24797" s="441"/>
    </row>
    <row r="24798" spans="25:27" x14ac:dyDescent="0.2">
      <c r="Y24798" s="396"/>
      <c r="Z24798" s="396"/>
      <c r="AA24798" s="441"/>
    </row>
    <row r="24799" spans="25:27" x14ac:dyDescent="0.2">
      <c r="Y24799" s="396"/>
      <c r="Z24799" s="396"/>
      <c r="AA24799" s="441"/>
    </row>
    <row r="24800" spans="25:27" x14ac:dyDescent="0.2">
      <c r="Y24800" s="396"/>
      <c r="Z24800" s="396"/>
      <c r="AA24800" s="441"/>
    </row>
    <row r="24801" spans="25:27" x14ac:dyDescent="0.2">
      <c r="Y24801" s="396"/>
      <c r="Z24801" s="396"/>
      <c r="AA24801" s="441"/>
    </row>
    <row r="24802" spans="25:27" x14ac:dyDescent="0.2">
      <c r="Y24802" s="396"/>
      <c r="Z24802" s="396"/>
      <c r="AA24802" s="441"/>
    </row>
    <row r="24803" spans="25:27" x14ac:dyDescent="0.2">
      <c r="Y24803" s="396"/>
      <c r="Z24803" s="396"/>
      <c r="AA24803" s="441"/>
    </row>
    <row r="24804" spans="25:27" x14ac:dyDescent="0.2">
      <c r="Y24804" s="396"/>
      <c r="Z24804" s="396"/>
      <c r="AA24804" s="441"/>
    </row>
    <row r="24805" spans="25:27" x14ac:dyDescent="0.2">
      <c r="Y24805" s="396"/>
      <c r="Z24805" s="396"/>
      <c r="AA24805" s="441"/>
    </row>
    <row r="24806" spans="25:27" x14ac:dyDescent="0.2">
      <c r="Y24806" s="396"/>
      <c r="Z24806" s="396"/>
      <c r="AA24806" s="441"/>
    </row>
    <row r="24807" spans="25:27" x14ac:dyDescent="0.2">
      <c r="Y24807" s="396"/>
      <c r="Z24807" s="396"/>
      <c r="AA24807" s="441"/>
    </row>
    <row r="24808" spans="25:27" x14ac:dyDescent="0.2">
      <c r="Y24808" s="396"/>
      <c r="Z24808" s="396"/>
      <c r="AA24808" s="441"/>
    </row>
    <row r="24809" spans="25:27" x14ac:dyDescent="0.2">
      <c r="Y24809" s="396"/>
      <c r="Z24809" s="396"/>
      <c r="AA24809" s="441"/>
    </row>
    <row r="24810" spans="25:27" x14ac:dyDescent="0.2">
      <c r="Y24810" s="396"/>
      <c r="Z24810" s="396"/>
      <c r="AA24810" s="441"/>
    </row>
    <row r="24811" spans="25:27" x14ac:dyDescent="0.2">
      <c r="Y24811" s="396"/>
      <c r="Z24811" s="396"/>
      <c r="AA24811" s="441"/>
    </row>
    <row r="24812" spans="25:27" x14ac:dyDescent="0.2">
      <c r="Y24812" s="396"/>
      <c r="Z24812" s="396"/>
      <c r="AA24812" s="441"/>
    </row>
    <row r="24813" spans="25:27" x14ac:dyDescent="0.2">
      <c r="Y24813" s="396"/>
      <c r="Z24813" s="396"/>
      <c r="AA24813" s="441"/>
    </row>
    <row r="24814" spans="25:27" x14ac:dyDescent="0.2">
      <c r="Y24814" s="396"/>
      <c r="Z24814" s="396"/>
      <c r="AA24814" s="441"/>
    </row>
    <row r="24815" spans="25:27" x14ac:dyDescent="0.2">
      <c r="Y24815" s="396"/>
      <c r="Z24815" s="396"/>
      <c r="AA24815" s="441"/>
    </row>
    <row r="24816" spans="25:27" x14ac:dyDescent="0.2">
      <c r="Y24816" s="396"/>
      <c r="Z24816" s="396"/>
      <c r="AA24816" s="441"/>
    </row>
    <row r="24817" spans="25:27" x14ac:dyDescent="0.2">
      <c r="Y24817" s="396"/>
      <c r="Z24817" s="396"/>
      <c r="AA24817" s="441"/>
    </row>
    <row r="24818" spans="25:27" x14ac:dyDescent="0.2">
      <c r="Y24818" s="396"/>
      <c r="Z24818" s="396"/>
      <c r="AA24818" s="441"/>
    </row>
    <row r="24819" spans="25:27" x14ac:dyDescent="0.2">
      <c r="Y24819" s="396"/>
      <c r="Z24819" s="396"/>
      <c r="AA24819" s="441"/>
    </row>
    <row r="24820" spans="25:27" x14ac:dyDescent="0.2">
      <c r="Y24820" s="396"/>
      <c r="Z24820" s="396"/>
      <c r="AA24820" s="441"/>
    </row>
    <row r="24821" spans="25:27" x14ac:dyDescent="0.2">
      <c r="Y24821" s="396"/>
      <c r="Z24821" s="396"/>
      <c r="AA24821" s="441"/>
    </row>
    <row r="24822" spans="25:27" x14ac:dyDescent="0.2">
      <c r="Y24822" s="396"/>
      <c r="Z24822" s="396"/>
      <c r="AA24822" s="441"/>
    </row>
    <row r="24823" spans="25:27" x14ac:dyDescent="0.2">
      <c r="Y24823" s="396"/>
      <c r="Z24823" s="396"/>
      <c r="AA24823" s="441"/>
    </row>
    <row r="24824" spans="25:27" x14ac:dyDescent="0.2">
      <c r="Y24824" s="396"/>
      <c r="Z24824" s="396"/>
      <c r="AA24824" s="441"/>
    </row>
    <row r="24825" spans="25:27" x14ac:dyDescent="0.2">
      <c r="Y24825" s="396"/>
      <c r="Z24825" s="396"/>
      <c r="AA24825" s="441"/>
    </row>
    <row r="24826" spans="25:27" x14ac:dyDescent="0.2">
      <c r="Y24826" s="396"/>
      <c r="Z24826" s="396"/>
      <c r="AA24826" s="441"/>
    </row>
    <row r="24827" spans="25:27" x14ac:dyDescent="0.2">
      <c r="Y24827" s="396"/>
      <c r="Z24827" s="396"/>
      <c r="AA24827" s="441"/>
    </row>
    <row r="24828" spans="25:27" x14ac:dyDescent="0.2">
      <c r="Y24828" s="396"/>
      <c r="Z24828" s="396"/>
      <c r="AA24828" s="441"/>
    </row>
    <row r="24829" spans="25:27" x14ac:dyDescent="0.2">
      <c r="Y24829" s="396"/>
      <c r="Z24829" s="396"/>
      <c r="AA24829" s="441"/>
    </row>
    <row r="24830" spans="25:27" x14ac:dyDescent="0.2">
      <c r="Y24830" s="396"/>
      <c r="Z24830" s="396"/>
      <c r="AA24830" s="441"/>
    </row>
    <row r="24831" spans="25:27" x14ac:dyDescent="0.2">
      <c r="Y24831" s="396"/>
      <c r="Z24831" s="396"/>
      <c r="AA24831" s="441"/>
    </row>
    <row r="24832" spans="25:27" x14ac:dyDescent="0.2">
      <c r="Y24832" s="396"/>
      <c r="Z24832" s="396"/>
      <c r="AA24832" s="441"/>
    </row>
    <row r="24833" spans="25:27" x14ac:dyDescent="0.2">
      <c r="Y24833" s="396"/>
      <c r="Z24833" s="396"/>
      <c r="AA24833" s="441"/>
    </row>
    <row r="24834" spans="25:27" x14ac:dyDescent="0.2">
      <c r="Y24834" s="396"/>
      <c r="Z24834" s="396"/>
      <c r="AA24834" s="441"/>
    </row>
    <row r="24835" spans="25:27" x14ac:dyDescent="0.2">
      <c r="Y24835" s="396"/>
      <c r="Z24835" s="396"/>
      <c r="AA24835" s="441"/>
    </row>
    <row r="24836" spans="25:27" x14ac:dyDescent="0.2">
      <c r="Y24836" s="396"/>
      <c r="Z24836" s="396"/>
      <c r="AA24836" s="441"/>
    </row>
    <row r="24837" spans="25:27" x14ac:dyDescent="0.2">
      <c r="Y24837" s="396"/>
      <c r="Z24837" s="396"/>
      <c r="AA24837" s="441"/>
    </row>
    <row r="24838" spans="25:27" x14ac:dyDescent="0.2">
      <c r="Y24838" s="396"/>
      <c r="Z24838" s="396"/>
      <c r="AA24838" s="441"/>
    </row>
    <row r="24839" spans="25:27" x14ac:dyDescent="0.2">
      <c r="Y24839" s="396"/>
      <c r="Z24839" s="396"/>
      <c r="AA24839" s="441"/>
    </row>
    <row r="24840" spans="25:27" x14ac:dyDescent="0.2">
      <c r="Y24840" s="396"/>
      <c r="Z24840" s="396"/>
      <c r="AA24840" s="441"/>
    </row>
    <row r="24841" spans="25:27" x14ac:dyDescent="0.2">
      <c r="Y24841" s="396"/>
      <c r="Z24841" s="396"/>
      <c r="AA24841" s="441"/>
    </row>
    <row r="24842" spans="25:27" x14ac:dyDescent="0.2">
      <c r="Y24842" s="396"/>
      <c r="Z24842" s="396"/>
      <c r="AA24842" s="441"/>
    </row>
    <row r="24843" spans="25:27" x14ac:dyDescent="0.2">
      <c r="Y24843" s="396"/>
      <c r="Z24843" s="396"/>
      <c r="AA24843" s="441"/>
    </row>
    <row r="24844" spans="25:27" x14ac:dyDescent="0.2">
      <c r="Y24844" s="396"/>
      <c r="Z24844" s="396"/>
      <c r="AA24844" s="441"/>
    </row>
    <row r="24845" spans="25:27" x14ac:dyDescent="0.2">
      <c r="Y24845" s="396"/>
      <c r="Z24845" s="396"/>
      <c r="AA24845" s="441"/>
    </row>
    <row r="24846" spans="25:27" x14ac:dyDescent="0.2">
      <c r="Y24846" s="396"/>
      <c r="Z24846" s="396"/>
      <c r="AA24846" s="441"/>
    </row>
    <row r="24847" spans="25:27" x14ac:dyDescent="0.2">
      <c r="Y24847" s="396"/>
      <c r="Z24847" s="396"/>
      <c r="AA24847" s="441"/>
    </row>
    <row r="24848" spans="25:27" x14ac:dyDescent="0.2">
      <c r="Y24848" s="396"/>
      <c r="Z24848" s="396"/>
      <c r="AA24848" s="441"/>
    </row>
    <row r="24849" spans="25:27" x14ac:dyDescent="0.2">
      <c r="Y24849" s="396"/>
      <c r="Z24849" s="396"/>
      <c r="AA24849" s="441"/>
    </row>
    <row r="24850" spans="25:27" x14ac:dyDescent="0.2">
      <c r="Y24850" s="396"/>
      <c r="Z24850" s="396"/>
      <c r="AA24850" s="441"/>
    </row>
    <row r="24851" spans="25:27" x14ac:dyDescent="0.2">
      <c r="Y24851" s="396"/>
      <c r="Z24851" s="396"/>
      <c r="AA24851" s="441"/>
    </row>
    <row r="24852" spans="25:27" x14ac:dyDescent="0.2">
      <c r="Y24852" s="396"/>
      <c r="Z24852" s="396"/>
      <c r="AA24852" s="441"/>
    </row>
    <row r="24853" spans="25:27" x14ac:dyDescent="0.2">
      <c r="Y24853" s="396"/>
      <c r="Z24853" s="396"/>
      <c r="AA24853" s="441"/>
    </row>
    <row r="24854" spans="25:27" x14ac:dyDescent="0.2">
      <c r="Y24854" s="396"/>
      <c r="Z24854" s="396"/>
      <c r="AA24854" s="441"/>
    </row>
    <row r="24855" spans="25:27" x14ac:dyDescent="0.2">
      <c r="Y24855" s="396"/>
      <c r="Z24855" s="396"/>
      <c r="AA24855" s="441"/>
    </row>
    <row r="24856" spans="25:27" x14ac:dyDescent="0.2">
      <c r="Y24856" s="396"/>
      <c r="Z24856" s="396"/>
      <c r="AA24856" s="441"/>
    </row>
    <row r="24857" spans="25:27" x14ac:dyDescent="0.2">
      <c r="Y24857" s="396"/>
      <c r="Z24857" s="396"/>
      <c r="AA24857" s="441"/>
    </row>
    <row r="24858" spans="25:27" x14ac:dyDescent="0.2">
      <c r="Y24858" s="396"/>
      <c r="Z24858" s="396"/>
      <c r="AA24858" s="441"/>
    </row>
    <row r="24859" spans="25:27" x14ac:dyDescent="0.2">
      <c r="Y24859" s="396"/>
      <c r="Z24859" s="396"/>
      <c r="AA24859" s="441"/>
    </row>
    <row r="24860" spans="25:27" x14ac:dyDescent="0.2">
      <c r="Y24860" s="396"/>
      <c r="Z24860" s="396"/>
      <c r="AA24860" s="441"/>
    </row>
    <row r="24861" spans="25:27" x14ac:dyDescent="0.2">
      <c r="Y24861" s="396"/>
      <c r="Z24861" s="396"/>
      <c r="AA24861" s="441"/>
    </row>
    <row r="24862" spans="25:27" x14ac:dyDescent="0.2">
      <c r="Y24862" s="396"/>
      <c r="Z24862" s="396"/>
      <c r="AA24862" s="441"/>
    </row>
    <row r="24863" spans="25:27" x14ac:dyDescent="0.2">
      <c r="Y24863" s="396"/>
      <c r="Z24863" s="396"/>
      <c r="AA24863" s="441"/>
    </row>
    <row r="24864" spans="25:27" x14ac:dyDescent="0.2">
      <c r="Y24864" s="396"/>
      <c r="Z24864" s="396"/>
      <c r="AA24864" s="441"/>
    </row>
    <row r="24865" spans="25:27" x14ac:dyDescent="0.2">
      <c r="Y24865" s="396"/>
      <c r="Z24865" s="396"/>
      <c r="AA24865" s="441"/>
    </row>
    <row r="24866" spans="25:27" x14ac:dyDescent="0.2">
      <c r="Y24866" s="396"/>
      <c r="Z24866" s="396"/>
      <c r="AA24866" s="441"/>
    </row>
    <row r="24867" spans="25:27" x14ac:dyDescent="0.2">
      <c r="Y24867" s="396"/>
      <c r="Z24867" s="396"/>
      <c r="AA24867" s="441"/>
    </row>
    <row r="24868" spans="25:27" x14ac:dyDescent="0.2">
      <c r="Y24868" s="396"/>
      <c r="Z24868" s="396"/>
      <c r="AA24868" s="441"/>
    </row>
    <row r="24869" spans="25:27" x14ac:dyDescent="0.2">
      <c r="Y24869" s="396"/>
      <c r="Z24869" s="396"/>
      <c r="AA24869" s="441"/>
    </row>
    <row r="24870" spans="25:27" x14ac:dyDescent="0.2">
      <c r="Y24870" s="396"/>
      <c r="Z24870" s="396"/>
      <c r="AA24870" s="441"/>
    </row>
    <row r="24871" spans="25:27" x14ac:dyDescent="0.2">
      <c r="Y24871" s="396"/>
      <c r="Z24871" s="396"/>
      <c r="AA24871" s="441"/>
    </row>
    <row r="24872" spans="25:27" x14ac:dyDescent="0.2">
      <c r="Y24872" s="396"/>
      <c r="Z24872" s="396"/>
      <c r="AA24872" s="441"/>
    </row>
    <row r="24873" spans="25:27" x14ac:dyDescent="0.2">
      <c r="Y24873" s="396"/>
      <c r="Z24873" s="396"/>
      <c r="AA24873" s="441"/>
    </row>
    <row r="24874" spans="25:27" x14ac:dyDescent="0.2">
      <c r="Y24874" s="396"/>
      <c r="Z24874" s="396"/>
      <c r="AA24874" s="441"/>
    </row>
    <row r="24875" spans="25:27" x14ac:dyDescent="0.2">
      <c r="Y24875" s="396"/>
      <c r="Z24875" s="396"/>
      <c r="AA24875" s="441"/>
    </row>
    <row r="24876" spans="25:27" x14ac:dyDescent="0.2">
      <c r="Y24876" s="396"/>
      <c r="Z24876" s="396"/>
      <c r="AA24876" s="441"/>
    </row>
    <row r="24877" spans="25:27" x14ac:dyDescent="0.2">
      <c r="Y24877" s="396"/>
      <c r="Z24877" s="396"/>
      <c r="AA24877" s="441"/>
    </row>
    <row r="24878" spans="25:27" x14ac:dyDescent="0.2">
      <c r="Y24878" s="396"/>
      <c r="Z24878" s="396"/>
      <c r="AA24878" s="441"/>
    </row>
    <row r="24879" spans="25:27" x14ac:dyDescent="0.2">
      <c r="Y24879" s="396"/>
      <c r="Z24879" s="396"/>
      <c r="AA24879" s="441"/>
    </row>
    <row r="24880" spans="25:27" x14ac:dyDescent="0.2">
      <c r="Y24880" s="396"/>
      <c r="Z24880" s="396"/>
      <c r="AA24880" s="441"/>
    </row>
    <row r="24881" spans="25:27" x14ac:dyDescent="0.2">
      <c r="Y24881" s="396"/>
      <c r="Z24881" s="396"/>
      <c r="AA24881" s="441"/>
    </row>
    <row r="24882" spans="25:27" x14ac:dyDescent="0.2">
      <c r="Y24882" s="396"/>
      <c r="Z24882" s="396"/>
      <c r="AA24882" s="441"/>
    </row>
    <row r="24883" spans="25:27" x14ac:dyDescent="0.2">
      <c r="Y24883" s="396"/>
      <c r="Z24883" s="396"/>
      <c r="AA24883" s="441"/>
    </row>
    <row r="24884" spans="25:27" x14ac:dyDescent="0.2">
      <c r="Y24884" s="396"/>
      <c r="Z24884" s="396"/>
      <c r="AA24884" s="441"/>
    </row>
    <row r="24885" spans="25:27" x14ac:dyDescent="0.2">
      <c r="Y24885" s="396"/>
      <c r="Z24885" s="396"/>
      <c r="AA24885" s="441"/>
    </row>
    <row r="24886" spans="25:27" x14ac:dyDescent="0.2">
      <c r="Y24886" s="396"/>
      <c r="Z24886" s="396"/>
      <c r="AA24886" s="441"/>
    </row>
    <row r="24887" spans="25:27" x14ac:dyDescent="0.2">
      <c r="Y24887" s="396"/>
      <c r="Z24887" s="396"/>
      <c r="AA24887" s="441"/>
    </row>
    <row r="24888" spans="25:27" x14ac:dyDescent="0.2">
      <c r="Y24888" s="396"/>
      <c r="Z24888" s="396"/>
      <c r="AA24888" s="441"/>
    </row>
    <row r="24889" spans="25:27" x14ac:dyDescent="0.2">
      <c r="Y24889" s="396"/>
      <c r="Z24889" s="396"/>
      <c r="AA24889" s="441"/>
    </row>
    <row r="24890" spans="25:27" x14ac:dyDescent="0.2">
      <c r="Y24890" s="396"/>
      <c r="Z24890" s="396"/>
      <c r="AA24890" s="441"/>
    </row>
    <row r="24891" spans="25:27" x14ac:dyDescent="0.2">
      <c r="Y24891" s="396"/>
      <c r="Z24891" s="396"/>
      <c r="AA24891" s="441"/>
    </row>
    <row r="24892" spans="25:27" x14ac:dyDescent="0.2">
      <c r="Y24892" s="396"/>
      <c r="Z24892" s="396"/>
      <c r="AA24892" s="441"/>
    </row>
    <row r="24893" spans="25:27" x14ac:dyDescent="0.2">
      <c r="Y24893" s="396"/>
      <c r="Z24893" s="396"/>
      <c r="AA24893" s="441"/>
    </row>
    <row r="24894" spans="25:27" x14ac:dyDescent="0.2">
      <c r="Y24894" s="396"/>
      <c r="Z24894" s="396"/>
      <c r="AA24894" s="441"/>
    </row>
    <row r="24895" spans="25:27" x14ac:dyDescent="0.2">
      <c r="Y24895" s="396"/>
      <c r="Z24895" s="396"/>
      <c r="AA24895" s="441"/>
    </row>
    <row r="24896" spans="25:27" x14ac:dyDescent="0.2">
      <c r="Y24896" s="396"/>
      <c r="Z24896" s="396"/>
      <c r="AA24896" s="441"/>
    </row>
    <row r="24897" spans="25:27" x14ac:dyDescent="0.2">
      <c r="Y24897" s="396"/>
      <c r="Z24897" s="396"/>
      <c r="AA24897" s="441"/>
    </row>
    <row r="24898" spans="25:27" x14ac:dyDescent="0.2">
      <c r="Y24898" s="396"/>
      <c r="Z24898" s="396"/>
      <c r="AA24898" s="441"/>
    </row>
    <row r="24899" spans="25:27" x14ac:dyDescent="0.2">
      <c r="Y24899" s="396"/>
      <c r="Z24899" s="396"/>
      <c r="AA24899" s="441"/>
    </row>
    <row r="24900" spans="25:27" x14ac:dyDescent="0.2">
      <c r="Y24900" s="396"/>
      <c r="Z24900" s="396"/>
      <c r="AA24900" s="441"/>
    </row>
    <row r="24901" spans="25:27" x14ac:dyDescent="0.2">
      <c r="Y24901" s="396"/>
      <c r="Z24901" s="396"/>
      <c r="AA24901" s="441"/>
    </row>
    <row r="24902" spans="25:27" x14ac:dyDescent="0.2">
      <c r="Y24902" s="396"/>
      <c r="Z24902" s="396"/>
      <c r="AA24902" s="441"/>
    </row>
    <row r="24903" spans="25:27" x14ac:dyDescent="0.2">
      <c r="Y24903" s="396"/>
      <c r="Z24903" s="396"/>
      <c r="AA24903" s="441"/>
    </row>
    <row r="24904" spans="25:27" x14ac:dyDescent="0.2">
      <c r="Y24904" s="396"/>
      <c r="Z24904" s="396"/>
      <c r="AA24904" s="441"/>
    </row>
    <row r="24905" spans="25:27" x14ac:dyDescent="0.2">
      <c r="Y24905" s="396"/>
      <c r="Z24905" s="396"/>
      <c r="AA24905" s="441"/>
    </row>
    <row r="24906" spans="25:27" x14ac:dyDescent="0.2">
      <c r="Y24906" s="396"/>
      <c r="Z24906" s="396"/>
      <c r="AA24906" s="441"/>
    </row>
    <row r="24907" spans="25:27" x14ac:dyDescent="0.2">
      <c r="Y24907" s="396"/>
      <c r="Z24907" s="396"/>
      <c r="AA24907" s="441"/>
    </row>
    <row r="24908" spans="25:27" x14ac:dyDescent="0.2">
      <c r="Y24908" s="396"/>
      <c r="Z24908" s="396"/>
      <c r="AA24908" s="441"/>
    </row>
    <row r="24909" spans="25:27" x14ac:dyDescent="0.2">
      <c r="Y24909" s="396"/>
      <c r="Z24909" s="396"/>
      <c r="AA24909" s="441"/>
    </row>
    <row r="24910" spans="25:27" x14ac:dyDescent="0.2">
      <c r="Y24910" s="396"/>
      <c r="Z24910" s="396"/>
      <c r="AA24910" s="441"/>
    </row>
    <row r="24911" spans="25:27" x14ac:dyDescent="0.2">
      <c r="Y24911" s="396"/>
      <c r="Z24911" s="396"/>
      <c r="AA24911" s="441"/>
    </row>
    <row r="24912" spans="25:27" x14ac:dyDescent="0.2">
      <c r="Y24912" s="396"/>
      <c r="Z24912" s="396"/>
      <c r="AA24912" s="441"/>
    </row>
    <row r="24913" spans="25:27" x14ac:dyDescent="0.2">
      <c r="Y24913" s="396"/>
      <c r="Z24913" s="396"/>
      <c r="AA24913" s="441"/>
    </row>
    <row r="24914" spans="25:27" x14ac:dyDescent="0.2">
      <c r="Y24914" s="396"/>
      <c r="Z24914" s="396"/>
      <c r="AA24914" s="441"/>
    </row>
    <row r="24915" spans="25:27" x14ac:dyDescent="0.2">
      <c r="Y24915" s="396"/>
      <c r="Z24915" s="396"/>
      <c r="AA24915" s="441"/>
    </row>
    <row r="24916" spans="25:27" x14ac:dyDescent="0.2">
      <c r="Y24916" s="396"/>
      <c r="Z24916" s="396"/>
      <c r="AA24916" s="441"/>
    </row>
    <row r="24917" spans="25:27" x14ac:dyDescent="0.2">
      <c r="Y24917" s="396"/>
      <c r="Z24917" s="396"/>
      <c r="AA24917" s="441"/>
    </row>
    <row r="24918" spans="25:27" x14ac:dyDescent="0.2">
      <c r="Y24918" s="396"/>
      <c r="Z24918" s="396"/>
      <c r="AA24918" s="441"/>
    </row>
    <row r="24919" spans="25:27" x14ac:dyDescent="0.2">
      <c r="Y24919" s="396"/>
      <c r="Z24919" s="396"/>
      <c r="AA24919" s="441"/>
    </row>
    <row r="24920" spans="25:27" x14ac:dyDescent="0.2">
      <c r="Y24920" s="396"/>
      <c r="Z24920" s="396"/>
      <c r="AA24920" s="441"/>
    </row>
    <row r="24921" spans="25:27" x14ac:dyDescent="0.2">
      <c r="Y24921" s="396"/>
      <c r="Z24921" s="396"/>
      <c r="AA24921" s="441"/>
    </row>
    <row r="24922" spans="25:27" x14ac:dyDescent="0.2">
      <c r="Y24922" s="396"/>
      <c r="Z24922" s="396"/>
      <c r="AA24922" s="441"/>
    </row>
    <row r="24923" spans="25:27" x14ac:dyDescent="0.2">
      <c r="Y24923" s="396"/>
      <c r="Z24923" s="396"/>
      <c r="AA24923" s="441"/>
    </row>
    <row r="24924" spans="25:27" x14ac:dyDescent="0.2">
      <c r="Y24924" s="396"/>
      <c r="Z24924" s="396"/>
      <c r="AA24924" s="441"/>
    </row>
    <row r="24925" spans="25:27" x14ac:dyDescent="0.2">
      <c r="Y24925" s="396"/>
      <c r="Z24925" s="396"/>
      <c r="AA24925" s="441"/>
    </row>
    <row r="24926" spans="25:27" x14ac:dyDescent="0.2">
      <c r="Y24926" s="396"/>
      <c r="Z24926" s="396"/>
      <c r="AA24926" s="441"/>
    </row>
    <row r="24927" spans="25:27" x14ac:dyDescent="0.2">
      <c r="Y24927" s="396"/>
      <c r="Z24927" s="396"/>
      <c r="AA24927" s="441"/>
    </row>
    <row r="24928" spans="25:27" x14ac:dyDescent="0.2">
      <c r="Y24928" s="396"/>
      <c r="Z24928" s="396"/>
      <c r="AA24928" s="441"/>
    </row>
    <row r="24929" spans="25:27" x14ac:dyDescent="0.2">
      <c r="Y24929" s="396"/>
      <c r="Z24929" s="396"/>
      <c r="AA24929" s="441"/>
    </row>
    <row r="24930" spans="25:27" x14ac:dyDescent="0.2">
      <c r="Y24930" s="396"/>
      <c r="Z24930" s="396"/>
      <c r="AA24930" s="441"/>
    </row>
    <row r="24931" spans="25:27" x14ac:dyDescent="0.2">
      <c r="Y24931" s="396"/>
      <c r="Z24931" s="396"/>
      <c r="AA24931" s="441"/>
    </row>
    <row r="24932" spans="25:27" x14ac:dyDescent="0.2">
      <c r="Y24932" s="396"/>
      <c r="Z24932" s="396"/>
      <c r="AA24932" s="441"/>
    </row>
    <row r="24933" spans="25:27" x14ac:dyDescent="0.2">
      <c r="Y24933" s="396"/>
      <c r="Z24933" s="396"/>
      <c r="AA24933" s="441"/>
    </row>
    <row r="24934" spans="25:27" x14ac:dyDescent="0.2">
      <c r="Y24934" s="396"/>
      <c r="Z24934" s="396"/>
      <c r="AA24934" s="441"/>
    </row>
    <row r="24935" spans="25:27" x14ac:dyDescent="0.2">
      <c r="Y24935" s="396"/>
      <c r="Z24935" s="396"/>
      <c r="AA24935" s="441"/>
    </row>
    <row r="24936" spans="25:27" x14ac:dyDescent="0.2">
      <c r="Y24936" s="396"/>
      <c r="Z24936" s="396"/>
      <c r="AA24936" s="441"/>
    </row>
    <row r="24937" spans="25:27" x14ac:dyDescent="0.2">
      <c r="Y24937" s="396"/>
      <c r="Z24937" s="396"/>
      <c r="AA24937" s="441"/>
    </row>
    <row r="24938" spans="25:27" x14ac:dyDescent="0.2">
      <c r="Y24938" s="396"/>
      <c r="Z24938" s="396"/>
      <c r="AA24938" s="441"/>
    </row>
    <row r="24939" spans="25:27" x14ac:dyDescent="0.2">
      <c r="Y24939" s="396"/>
      <c r="Z24939" s="396"/>
      <c r="AA24939" s="441"/>
    </row>
    <row r="24940" spans="25:27" x14ac:dyDescent="0.2">
      <c r="Y24940" s="396"/>
      <c r="Z24940" s="396"/>
      <c r="AA24940" s="441"/>
    </row>
    <row r="24941" spans="25:27" x14ac:dyDescent="0.2">
      <c r="Y24941" s="396"/>
      <c r="Z24941" s="396"/>
      <c r="AA24941" s="441"/>
    </row>
    <row r="24942" spans="25:27" x14ac:dyDescent="0.2">
      <c r="Y24942" s="396"/>
      <c r="Z24942" s="396"/>
      <c r="AA24942" s="441"/>
    </row>
    <row r="24943" spans="25:27" x14ac:dyDescent="0.2">
      <c r="Y24943" s="396"/>
      <c r="Z24943" s="396"/>
      <c r="AA24943" s="441"/>
    </row>
    <row r="24944" spans="25:27" x14ac:dyDescent="0.2">
      <c r="Y24944" s="396"/>
      <c r="Z24944" s="396"/>
      <c r="AA24944" s="441"/>
    </row>
    <row r="24945" spans="25:27" x14ac:dyDescent="0.2">
      <c r="Y24945" s="396"/>
      <c r="Z24945" s="396"/>
      <c r="AA24945" s="441"/>
    </row>
    <row r="24946" spans="25:27" x14ac:dyDescent="0.2">
      <c r="Y24946" s="396"/>
      <c r="Z24946" s="396"/>
      <c r="AA24946" s="441"/>
    </row>
    <row r="24947" spans="25:27" x14ac:dyDescent="0.2">
      <c r="Y24947" s="396"/>
      <c r="Z24947" s="396"/>
      <c r="AA24947" s="441"/>
    </row>
    <row r="24948" spans="25:27" x14ac:dyDescent="0.2">
      <c r="Y24948" s="396"/>
      <c r="Z24948" s="396"/>
      <c r="AA24948" s="441"/>
    </row>
    <row r="24949" spans="25:27" x14ac:dyDescent="0.2">
      <c r="Y24949" s="396"/>
      <c r="Z24949" s="396"/>
      <c r="AA24949" s="441"/>
    </row>
    <row r="24950" spans="25:27" x14ac:dyDescent="0.2">
      <c r="Y24950" s="396"/>
      <c r="Z24950" s="396"/>
      <c r="AA24950" s="441"/>
    </row>
    <row r="24951" spans="25:27" x14ac:dyDescent="0.2">
      <c r="Y24951" s="396"/>
      <c r="Z24951" s="396"/>
      <c r="AA24951" s="441"/>
    </row>
    <row r="24952" spans="25:27" x14ac:dyDescent="0.2">
      <c r="Y24952" s="396"/>
      <c r="Z24952" s="396"/>
      <c r="AA24952" s="441"/>
    </row>
    <row r="24953" spans="25:27" x14ac:dyDescent="0.2">
      <c r="Y24953" s="396"/>
      <c r="Z24953" s="396"/>
      <c r="AA24953" s="441"/>
    </row>
    <row r="24954" spans="25:27" x14ac:dyDescent="0.2">
      <c r="Y24954" s="396"/>
      <c r="Z24954" s="396"/>
      <c r="AA24954" s="441"/>
    </row>
    <row r="24955" spans="25:27" x14ac:dyDescent="0.2">
      <c r="Y24955" s="396"/>
      <c r="Z24955" s="396"/>
      <c r="AA24955" s="441"/>
    </row>
    <row r="24956" spans="25:27" x14ac:dyDescent="0.2">
      <c r="Y24956" s="396"/>
      <c r="Z24956" s="396"/>
      <c r="AA24956" s="441"/>
    </row>
    <row r="24957" spans="25:27" x14ac:dyDescent="0.2">
      <c r="Y24957" s="396"/>
      <c r="Z24957" s="396"/>
      <c r="AA24957" s="441"/>
    </row>
    <row r="24958" spans="25:27" x14ac:dyDescent="0.2">
      <c r="Y24958" s="396"/>
      <c r="Z24958" s="396"/>
      <c r="AA24958" s="441"/>
    </row>
    <row r="24959" spans="25:27" x14ac:dyDescent="0.2">
      <c r="Y24959" s="396"/>
      <c r="Z24959" s="396"/>
      <c r="AA24959" s="441"/>
    </row>
    <row r="24960" spans="25:27" x14ac:dyDescent="0.2">
      <c r="Y24960" s="396"/>
      <c r="Z24960" s="396"/>
      <c r="AA24960" s="441"/>
    </row>
    <row r="24961" spans="25:27" x14ac:dyDescent="0.2">
      <c r="Y24961" s="396"/>
      <c r="Z24961" s="396"/>
      <c r="AA24961" s="441"/>
    </row>
    <row r="24962" spans="25:27" x14ac:dyDescent="0.2">
      <c r="Y24962" s="396"/>
      <c r="Z24962" s="396"/>
      <c r="AA24962" s="441"/>
    </row>
    <row r="24963" spans="25:27" x14ac:dyDescent="0.2">
      <c r="Y24963" s="396"/>
      <c r="Z24963" s="396"/>
      <c r="AA24963" s="441"/>
    </row>
    <row r="24964" spans="25:27" x14ac:dyDescent="0.2">
      <c r="Y24964" s="396"/>
      <c r="Z24964" s="396"/>
      <c r="AA24964" s="441"/>
    </row>
    <row r="24965" spans="25:27" x14ac:dyDescent="0.2">
      <c r="Y24965" s="396"/>
      <c r="Z24965" s="396"/>
      <c r="AA24965" s="441"/>
    </row>
    <row r="24966" spans="25:27" x14ac:dyDescent="0.2">
      <c r="Y24966" s="396"/>
      <c r="Z24966" s="396"/>
      <c r="AA24966" s="441"/>
    </row>
    <row r="24967" spans="25:27" x14ac:dyDescent="0.2">
      <c r="Y24967" s="396"/>
      <c r="Z24967" s="396"/>
      <c r="AA24967" s="441"/>
    </row>
    <row r="24968" spans="25:27" x14ac:dyDescent="0.2">
      <c r="Y24968" s="396"/>
      <c r="Z24968" s="396"/>
      <c r="AA24968" s="441"/>
    </row>
    <row r="24969" spans="25:27" x14ac:dyDescent="0.2">
      <c r="Y24969" s="396"/>
      <c r="Z24969" s="396"/>
      <c r="AA24969" s="441"/>
    </row>
    <row r="24970" spans="25:27" x14ac:dyDescent="0.2">
      <c r="Y24970" s="396"/>
      <c r="Z24970" s="396"/>
      <c r="AA24970" s="441"/>
    </row>
    <row r="24971" spans="25:27" x14ac:dyDescent="0.2">
      <c r="Y24971" s="396"/>
      <c r="Z24971" s="396"/>
      <c r="AA24971" s="441"/>
    </row>
    <row r="24972" spans="25:27" x14ac:dyDescent="0.2">
      <c r="Y24972" s="396"/>
      <c r="Z24972" s="396"/>
      <c r="AA24972" s="441"/>
    </row>
    <row r="24973" spans="25:27" x14ac:dyDescent="0.2">
      <c r="Y24973" s="396"/>
      <c r="Z24973" s="396"/>
      <c r="AA24973" s="441"/>
    </row>
    <row r="24974" spans="25:27" x14ac:dyDescent="0.2">
      <c r="Y24974" s="396"/>
      <c r="Z24974" s="396"/>
      <c r="AA24974" s="441"/>
    </row>
    <row r="24975" spans="25:27" x14ac:dyDescent="0.2">
      <c r="Y24975" s="396"/>
      <c r="Z24975" s="396"/>
      <c r="AA24975" s="441"/>
    </row>
    <row r="24976" spans="25:27" x14ac:dyDescent="0.2">
      <c r="Y24976" s="396"/>
      <c r="Z24976" s="396"/>
      <c r="AA24976" s="441"/>
    </row>
    <row r="24977" spans="25:27" x14ac:dyDescent="0.2">
      <c r="Y24977" s="396"/>
      <c r="Z24977" s="396"/>
      <c r="AA24977" s="441"/>
    </row>
    <row r="24978" spans="25:27" x14ac:dyDescent="0.2">
      <c r="Y24978" s="396"/>
      <c r="Z24978" s="396"/>
      <c r="AA24978" s="441"/>
    </row>
    <row r="24979" spans="25:27" x14ac:dyDescent="0.2">
      <c r="Y24979" s="396"/>
      <c r="Z24979" s="396"/>
      <c r="AA24979" s="441"/>
    </row>
    <row r="24980" spans="25:27" x14ac:dyDescent="0.2">
      <c r="Y24980" s="396"/>
      <c r="Z24980" s="396"/>
      <c r="AA24980" s="441"/>
    </row>
    <row r="24981" spans="25:27" x14ac:dyDescent="0.2">
      <c r="Y24981" s="396"/>
      <c r="Z24981" s="396"/>
      <c r="AA24981" s="441"/>
    </row>
    <row r="24982" spans="25:27" x14ac:dyDescent="0.2">
      <c r="Y24982" s="396"/>
      <c r="Z24982" s="396"/>
      <c r="AA24982" s="441"/>
    </row>
    <row r="24983" spans="25:27" x14ac:dyDescent="0.2">
      <c r="Y24983" s="396"/>
      <c r="Z24983" s="396"/>
      <c r="AA24983" s="441"/>
    </row>
    <row r="24984" spans="25:27" x14ac:dyDescent="0.2">
      <c r="Y24984" s="396"/>
      <c r="Z24984" s="396"/>
      <c r="AA24984" s="441"/>
    </row>
    <row r="24985" spans="25:27" x14ac:dyDescent="0.2">
      <c r="Y24985" s="396"/>
      <c r="Z24985" s="396"/>
      <c r="AA24985" s="441"/>
    </row>
    <row r="24986" spans="25:27" x14ac:dyDescent="0.2">
      <c r="Y24986" s="396"/>
      <c r="Z24986" s="396"/>
      <c r="AA24986" s="441"/>
    </row>
    <row r="24987" spans="25:27" x14ac:dyDescent="0.2">
      <c r="Y24987" s="396"/>
      <c r="Z24987" s="396"/>
      <c r="AA24987" s="441"/>
    </row>
    <row r="24988" spans="25:27" x14ac:dyDescent="0.2">
      <c r="Y24988" s="396"/>
      <c r="Z24988" s="396"/>
      <c r="AA24988" s="441"/>
    </row>
    <row r="24989" spans="25:27" x14ac:dyDescent="0.2">
      <c r="Y24989" s="396"/>
      <c r="Z24989" s="396"/>
      <c r="AA24989" s="441"/>
    </row>
    <row r="24990" spans="25:27" x14ac:dyDescent="0.2">
      <c r="Y24990" s="396"/>
      <c r="Z24990" s="396"/>
      <c r="AA24990" s="441"/>
    </row>
    <row r="24991" spans="25:27" x14ac:dyDescent="0.2">
      <c r="Y24991" s="396"/>
      <c r="Z24991" s="396"/>
      <c r="AA24991" s="441"/>
    </row>
    <row r="24992" spans="25:27" x14ac:dyDescent="0.2">
      <c r="Y24992" s="396"/>
      <c r="Z24992" s="396"/>
      <c r="AA24992" s="441"/>
    </row>
    <row r="24993" spans="25:27" x14ac:dyDescent="0.2">
      <c r="Y24993" s="396"/>
      <c r="Z24993" s="396"/>
      <c r="AA24993" s="441"/>
    </row>
    <row r="24994" spans="25:27" x14ac:dyDescent="0.2">
      <c r="Y24994" s="396"/>
      <c r="Z24994" s="396"/>
      <c r="AA24994" s="441"/>
    </row>
    <row r="24995" spans="25:27" x14ac:dyDescent="0.2">
      <c r="Y24995" s="396"/>
      <c r="Z24995" s="396"/>
      <c r="AA24995" s="441"/>
    </row>
    <row r="24996" spans="25:27" x14ac:dyDescent="0.2">
      <c r="Y24996" s="396"/>
      <c r="Z24996" s="396"/>
      <c r="AA24996" s="441"/>
    </row>
    <row r="24997" spans="25:27" x14ac:dyDescent="0.2">
      <c r="Y24997" s="396"/>
      <c r="Z24997" s="396"/>
      <c r="AA24997" s="441"/>
    </row>
    <row r="24998" spans="25:27" x14ac:dyDescent="0.2">
      <c r="Y24998" s="396"/>
      <c r="Z24998" s="396"/>
      <c r="AA24998" s="441"/>
    </row>
    <row r="24999" spans="25:27" x14ac:dyDescent="0.2">
      <c r="Y24999" s="396"/>
      <c r="Z24999" s="396"/>
      <c r="AA24999" s="441"/>
    </row>
    <row r="25000" spans="25:27" x14ac:dyDescent="0.2">
      <c r="Y25000" s="396"/>
      <c r="Z25000" s="396"/>
      <c r="AA25000" s="441"/>
    </row>
    <row r="25001" spans="25:27" x14ac:dyDescent="0.2">
      <c r="Y25001" s="396"/>
      <c r="Z25001" s="396"/>
      <c r="AA25001" s="441"/>
    </row>
    <row r="25002" spans="25:27" x14ac:dyDescent="0.2">
      <c r="Y25002" s="396"/>
      <c r="Z25002" s="396"/>
      <c r="AA25002" s="441"/>
    </row>
    <row r="25003" spans="25:27" x14ac:dyDescent="0.2">
      <c r="Y25003" s="396"/>
      <c r="Z25003" s="396"/>
      <c r="AA25003" s="441"/>
    </row>
    <row r="25004" spans="25:27" x14ac:dyDescent="0.2">
      <c r="Y25004" s="396"/>
      <c r="Z25004" s="396"/>
      <c r="AA25004" s="441"/>
    </row>
    <row r="25005" spans="25:27" x14ac:dyDescent="0.2">
      <c r="Y25005" s="396"/>
      <c r="Z25005" s="396"/>
      <c r="AA25005" s="441"/>
    </row>
    <row r="25006" spans="25:27" x14ac:dyDescent="0.2">
      <c r="Y25006" s="396"/>
      <c r="Z25006" s="396"/>
      <c r="AA25006" s="441"/>
    </row>
    <row r="25007" spans="25:27" x14ac:dyDescent="0.2">
      <c r="Y25007" s="396"/>
      <c r="Z25007" s="396"/>
      <c r="AA25007" s="441"/>
    </row>
    <row r="25008" spans="25:27" x14ac:dyDescent="0.2">
      <c r="Y25008" s="396"/>
      <c r="Z25008" s="396"/>
      <c r="AA25008" s="441"/>
    </row>
    <row r="25009" spans="25:27" x14ac:dyDescent="0.2">
      <c r="Y25009" s="396"/>
      <c r="Z25009" s="396"/>
      <c r="AA25009" s="441"/>
    </row>
    <row r="25010" spans="25:27" x14ac:dyDescent="0.2">
      <c r="Y25010" s="396"/>
      <c r="Z25010" s="396"/>
      <c r="AA25010" s="441"/>
    </row>
    <row r="25011" spans="25:27" x14ac:dyDescent="0.2">
      <c r="Y25011" s="396"/>
      <c r="Z25011" s="396"/>
      <c r="AA25011" s="441"/>
    </row>
    <row r="25012" spans="25:27" x14ac:dyDescent="0.2">
      <c r="Y25012" s="396"/>
      <c r="Z25012" s="396"/>
      <c r="AA25012" s="441"/>
    </row>
    <row r="25013" spans="25:27" x14ac:dyDescent="0.2">
      <c r="Y25013" s="396"/>
      <c r="Z25013" s="396"/>
      <c r="AA25013" s="441"/>
    </row>
    <row r="25014" spans="25:27" x14ac:dyDescent="0.2">
      <c r="Y25014" s="396"/>
      <c r="Z25014" s="396"/>
      <c r="AA25014" s="441"/>
    </row>
    <row r="25015" spans="25:27" x14ac:dyDescent="0.2">
      <c r="Y25015" s="396"/>
      <c r="Z25015" s="396"/>
      <c r="AA25015" s="441"/>
    </row>
    <row r="25016" spans="25:27" x14ac:dyDescent="0.2">
      <c r="Y25016" s="396"/>
      <c r="Z25016" s="396"/>
      <c r="AA25016" s="441"/>
    </row>
    <row r="25017" spans="25:27" x14ac:dyDescent="0.2">
      <c r="Y25017" s="396"/>
      <c r="Z25017" s="396"/>
      <c r="AA25017" s="441"/>
    </row>
    <row r="25018" spans="25:27" x14ac:dyDescent="0.2">
      <c r="Y25018" s="396"/>
      <c r="Z25018" s="396"/>
      <c r="AA25018" s="441"/>
    </row>
    <row r="25019" spans="25:27" x14ac:dyDescent="0.2">
      <c r="Y25019" s="396"/>
      <c r="Z25019" s="396"/>
      <c r="AA25019" s="441"/>
    </row>
    <row r="25020" spans="25:27" x14ac:dyDescent="0.2">
      <c r="Y25020" s="396"/>
      <c r="Z25020" s="396"/>
      <c r="AA25020" s="441"/>
    </row>
    <row r="25021" spans="25:27" x14ac:dyDescent="0.2">
      <c r="Y25021" s="396"/>
      <c r="Z25021" s="396"/>
      <c r="AA25021" s="441"/>
    </row>
    <row r="25022" spans="25:27" x14ac:dyDescent="0.2">
      <c r="Y25022" s="396"/>
      <c r="Z25022" s="396"/>
      <c r="AA25022" s="441"/>
    </row>
    <row r="25023" spans="25:27" x14ac:dyDescent="0.2">
      <c r="Y25023" s="396"/>
      <c r="Z25023" s="396"/>
      <c r="AA25023" s="441"/>
    </row>
    <row r="25024" spans="25:27" x14ac:dyDescent="0.2">
      <c r="Y25024" s="396"/>
      <c r="Z25024" s="396"/>
      <c r="AA25024" s="441"/>
    </row>
    <row r="25025" spans="25:27" x14ac:dyDescent="0.2">
      <c r="Y25025" s="396"/>
      <c r="Z25025" s="396"/>
      <c r="AA25025" s="441"/>
    </row>
    <row r="25026" spans="25:27" x14ac:dyDescent="0.2">
      <c r="Y25026" s="396"/>
      <c r="Z25026" s="396"/>
      <c r="AA25026" s="441"/>
    </row>
    <row r="25027" spans="25:27" x14ac:dyDescent="0.2">
      <c r="Y25027" s="396"/>
      <c r="Z25027" s="396"/>
      <c r="AA25027" s="441"/>
    </row>
    <row r="25028" spans="25:27" x14ac:dyDescent="0.2">
      <c r="Y25028" s="396"/>
      <c r="Z25028" s="396"/>
      <c r="AA25028" s="441"/>
    </row>
    <row r="25029" spans="25:27" x14ac:dyDescent="0.2">
      <c r="Y25029" s="396"/>
      <c r="Z25029" s="396"/>
      <c r="AA25029" s="441"/>
    </row>
    <row r="25030" spans="25:27" x14ac:dyDescent="0.2">
      <c r="Y25030" s="396"/>
      <c r="Z25030" s="396"/>
      <c r="AA25030" s="441"/>
    </row>
    <row r="25031" spans="25:27" x14ac:dyDescent="0.2">
      <c r="Y25031" s="396"/>
      <c r="Z25031" s="396"/>
      <c r="AA25031" s="441"/>
    </row>
    <row r="25032" spans="25:27" x14ac:dyDescent="0.2">
      <c r="Y25032" s="396"/>
      <c r="Z25032" s="396"/>
      <c r="AA25032" s="441"/>
    </row>
    <row r="25033" spans="25:27" x14ac:dyDescent="0.2">
      <c r="Y25033" s="396"/>
      <c r="Z25033" s="396"/>
      <c r="AA25033" s="441"/>
    </row>
    <row r="25034" spans="25:27" x14ac:dyDescent="0.2">
      <c r="Y25034" s="396"/>
      <c r="Z25034" s="396"/>
      <c r="AA25034" s="441"/>
    </row>
    <row r="25035" spans="25:27" x14ac:dyDescent="0.2">
      <c r="Y25035" s="396"/>
      <c r="Z25035" s="396"/>
      <c r="AA25035" s="441"/>
    </row>
    <row r="25036" spans="25:27" x14ac:dyDescent="0.2">
      <c r="Y25036" s="396"/>
      <c r="Z25036" s="396"/>
      <c r="AA25036" s="441"/>
    </row>
    <row r="25037" spans="25:27" x14ac:dyDescent="0.2">
      <c r="Y25037" s="396"/>
      <c r="Z25037" s="396"/>
      <c r="AA25037" s="441"/>
    </row>
    <row r="25038" spans="25:27" x14ac:dyDescent="0.2">
      <c r="Y25038" s="396"/>
      <c r="Z25038" s="396"/>
      <c r="AA25038" s="441"/>
    </row>
    <row r="25039" spans="25:27" x14ac:dyDescent="0.2">
      <c r="Y25039" s="396"/>
      <c r="Z25039" s="396"/>
      <c r="AA25039" s="441"/>
    </row>
    <row r="25040" spans="25:27" x14ac:dyDescent="0.2">
      <c r="Y25040" s="396"/>
      <c r="Z25040" s="396"/>
      <c r="AA25040" s="441"/>
    </row>
    <row r="25041" spans="25:27" x14ac:dyDescent="0.2">
      <c r="Y25041" s="396"/>
      <c r="Z25041" s="396"/>
      <c r="AA25041" s="441"/>
    </row>
    <row r="25042" spans="25:27" x14ac:dyDescent="0.2">
      <c r="Y25042" s="396"/>
      <c r="Z25042" s="396"/>
      <c r="AA25042" s="441"/>
    </row>
    <row r="25043" spans="25:27" x14ac:dyDescent="0.2">
      <c r="Y25043" s="396"/>
      <c r="Z25043" s="396"/>
      <c r="AA25043" s="441"/>
    </row>
    <row r="25044" spans="25:27" x14ac:dyDescent="0.2">
      <c r="Y25044" s="396"/>
      <c r="Z25044" s="396"/>
      <c r="AA25044" s="441"/>
    </row>
    <row r="25045" spans="25:27" x14ac:dyDescent="0.2">
      <c r="Y25045" s="396"/>
      <c r="Z25045" s="396"/>
      <c r="AA25045" s="441"/>
    </row>
    <row r="25046" spans="25:27" x14ac:dyDescent="0.2">
      <c r="Y25046" s="396"/>
      <c r="Z25046" s="396"/>
      <c r="AA25046" s="441"/>
    </row>
    <row r="25047" spans="25:27" x14ac:dyDescent="0.2">
      <c r="Y25047" s="396"/>
      <c r="Z25047" s="396"/>
      <c r="AA25047" s="441"/>
    </row>
    <row r="25048" spans="25:27" x14ac:dyDescent="0.2">
      <c r="Y25048" s="396"/>
      <c r="Z25048" s="396"/>
      <c r="AA25048" s="441"/>
    </row>
    <row r="25049" spans="25:27" x14ac:dyDescent="0.2">
      <c r="Y25049" s="396"/>
      <c r="Z25049" s="396"/>
      <c r="AA25049" s="441"/>
    </row>
    <row r="25050" spans="25:27" x14ac:dyDescent="0.2">
      <c r="Y25050" s="396"/>
      <c r="Z25050" s="396"/>
      <c r="AA25050" s="441"/>
    </row>
    <row r="25051" spans="25:27" x14ac:dyDescent="0.2">
      <c r="Y25051" s="396"/>
      <c r="Z25051" s="396"/>
      <c r="AA25051" s="441"/>
    </row>
    <row r="25052" spans="25:27" x14ac:dyDescent="0.2">
      <c r="Y25052" s="396"/>
      <c r="Z25052" s="396"/>
      <c r="AA25052" s="441"/>
    </row>
    <row r="25053" spans="25:27" x14ac:dyDescent="0.2">
      <c r="Y25053" s="396"/>
      <c r="Z25053" s="396"/>
      <c r="AA25053" s="441"/>
    </row>
    <row r="25054" spans="25:27" x14ac:dyDescent="0.2">
      <c r="Y25054" s="396"/>
      <c r="Z25054" s="396"/>
      <c r="AA25054" s="441"/>
    </row>
    <row r="25055" spans="25:27" x14ac:dyDescent="0.2">
      <c r="Y25055" s="396"/>
      <c r="Z25055" s="396"/>
      <c r="AA25055" s="441"/>
    </row>
    <row r="25056" spans="25:27" x14ac:dyDescent="0.2">
      <c r="Y25056" s="396"/>
      <c r="Z25056" s="396"/>
      <c r="AA25056" s="441"/>
    </row>
    <row r="25057" spans="25:27" x14ac:dyDescent="0.2">
      <c r="Y25057" s="396"/>
      <c r="Z25057" s="396"/>
      <c r="AA25057" s="441"/>
    </row>
    <row r="25058" spans="25:27" x14ac:dyDescent="0.2">
      <c r="Y25058" s="396"/>
      <c r="Z25058" s="396"/>
      <c r="AA25058" s="441"/>
    </row>
    <row r="25059" spans="25:27" x14ac:dyDescent="0.2">
      <c r="Y25059" s="396"/>
      <c r="Z25059" s="396"/>
      <c r="AA25059" s="441"/>
    </row>
    <row r="25060" spans="25:27" x14ac:dyDescent="0.2">
      <c r="Y25060" s="396"/>
      <c r="Z25060" s="396"/>
      <c r="AA25060" s="441"/>
    </row>
    <row r="25061" spans="25:27" x14ac:dyDescent="0.2">
      <c r="Y25061" s="396"/>
      <c r="Z25061" s="396"/>
      <c r="AA25061" s="441"/>
    </row>
    <row r="25062" spans="25:27" x14ac:dyDescent="0.2">
      <c r="Y25062" s="396"/>
      <c r="Z25062" s="396"/>
      <c r="AA25062" s="441"/>
    </row>
    <row r="25063" spans="25:27" x14ac:dyDescent="0.2">
      <c r="Y25063" s="396"/>
      <c r="Z25063" s="396"/>
      <c r="AA25063" s="441"/>
    </row>
    <row r="25064" spans="25:27" x14ac:dyDescent="0.2">
      <c r="Y25064" s="396"/>
      <c r="Z25064" s="396"/>
      <c r="AA25064" s="441"/>
    </row>
    <row r="25065" spans="25:27" x14ac:dyDescent="0.2">
      <c r="Y25065" s="396"/>
      <c r="Z25065" s="396"/>
      <c r="AA25065" s="441"/>
    </row>
    <row r="25066" spans="25:27" x14ac:dyDescent="0.2">
      <c r="Y25066" s="396"/>
      <c r="Z25066" s="396"/>
      <c r="AA25066" s="441"/>
    </row>
    <row r="25067" spans="25:27" x14ac:dyDescent="0.2">
      <c r="Y25067" s="396"/>
      <c r="Z25067" s="396"/>
      <c r="AA25067" s="441"/>
    </row>
    <row r="25068" spans="25:27" x14ac:dyDescent="0.2">
      <c r="Y25068" s="396"/>
      <c r="Z25068" s="396"/>
      <c r="AA25068" s="441"/>
    </row>
    <row r="25069" spans="25:27" x14ac:dyDescent="0.2">
      <c r="Y25069" s="396"/>
      <c r="Z25069" s="396"/>
      <c r="AA25069" s="441"/>
    </row>
    <row r="25070" spans="25:27" x14ac:dyDescent="0.2">
      <c r="Y25070" s="396"/>
      <c r="Z25070" s="396"/>
      <c r="AA25070" s="441"/>
    </row>
    <row r="25071" spans="25:27" x14ac:dyDescent="0.2">
      <c r="Y25071" s="396"/>
      <c r="Z25071" s="396"/>
      <c r="AA25071" s="441"/>
    </row>
    <row r="25072" spans="25:27" x14ac:dyDescent="0.2">
      <c r="Y25072" s="396"/>
      <c r="Z25072" s="396"/>
      <c r="AA25072" s="441"/>
    </row>
    <row r="25073" spans="25:27" x14ac:dyDescent="0.2">
      <c r="Y25073" s="396"/>
      <c r="Z25073" s="396"/>
      <c r="AA25073" s="441"/>
    </row>
    <row r="25074" spans="25:27" x14ac:dyDescent="0.2">
      <c r="Y25074" s="396"/>
      <c r="Z25074" s="396"/>
      <c r="AA25074" s="441"/>
    </row>
    <row r="25075" spans="25:27" x14ac:dyDescent="0.2">
      <c r="Y25075" s="396"/>
      <c r="Z25075" s="396"/>
      <c r="AA25075" s="441"/>
    </row>
    <row r="25076" spans="25:27" x14ac:dyDescent="0.2">
      <c r="Y25076" s="396"/>
      <c r="Z25076" s="396"/>
      <c r="AA25076" s="441"/>
    </row>
    <row r="25077" spans="25:27" x14ac:dyDescent="0.2">
      <c r="Y25077" s="396"/>
      <c r="Z25077" s="396"/>
      <c r="AA25077" s="441"/>
    </row>
    <row r="25078" spans="25:27" x14ac:dyDescent="0.2">
      <c r="Y25078" s="396"/>
      <c r="Z25078" s="396"/>
      <c r="AA25078" s="441"/>
    </row>
    <row r="25079" spans="25:27" x14ac:dyDescent="0.2">
      <c r="Y25079" s="396"/>
      <c r="Z25079" s="396"/>
      <c r="AA25079" s="441"/>
    </row>
    <row r="25080" spans="25:27" x14ac:dyDescent="0.2">
      <c r="Y25080" s="396"/>
      <c r="Z25080" s="396"/>
      <c r="AA25080" s="441"/>
    </row>
    <row r="25081" spans="25:27" x14ac:dyDescent="0.2">
      <c r="Y25081" s="396"/>
      <c r="Z25081" s="396"/>
      <c r="AA25081" s="441"/>
    </row>
    <row r="25082" spans="25:27" x14ac:dyDescent="0.2">
      <c r="Y25082" s="396"/>
      <c r="Z25082" s="396"/>
      <c r="AA25082" s="441"/>
    </row>
    <row r="25083" spans="25:27" x14ac:dyDescent="0.2">
      <c r="Y25083" s="396"/>
      <c r="Z25083" s="396"/>
      <c r="AA25083" s="441"/>
    </row>
    <row r="25084" spans="25:27" x14ac:dyDescent="0.2">
      <c r="Y25084" s="396"/>
      <c r="Z25084" s="396"/>
      <c r="AA25084" s="441"/>
    </row>
    <row r="25085" spans="25:27" x14ac:dyDescent="0.2">
      <c r="Y25085" s="396"/>
      <c r="Z25085" s="396"/>
      <c r="AA25085" s="441"/>
    </row>
    <row r="25086" spans="25:27" x14ac:dyDescent="0.2">
      <c r="Y25086" s="396"/>
      <c r="Z25086" s="396"/>
      <c r="AA25086" s="441"/>
    </row>
    <row r="25087" spans="25:27" x14ac:dyDescent="0.2">
      <c r="Y25087" s="396"/>
      <c r="Z25087" s="396"/>
      <c r="AA25087" s="441"/>
    </row>
    <row r="25088" spans="25:27" x14ac:dyDescent="0.2">
      <c r="Y25088" s="396"/>
      <c r="Z25088" s="396"/>
      <c r="AA25088" s="441"/>
    </row>
    <row r="25089" spans="25:27" x14ac:dyDescent="0.2">
      <c r="Y25089" s="396"/>
      <c r="Z25089" s="396"/>
      <c r="AA25089" s="441"/>
    </row>
    <row r="25090" spans="25:27" x14ac:dyDescent="0.2">
      <c r="Y25090" s="396"/>
      <c r="Z25090" s="396"/>
      <c r="AA25090" s="441"/>
    </row>
    <row r="25091" spans="25:27" x14ac:dyDescent="0.2">
      <c r="Y25091" s="396"/>
      <c r="Z25091" s="396"/>
      <c r="AA25091" s="441"/>
    </row>
    <row r="25092" spans="25:27" x14ac:dyDescent="0.2">
      <c r="Y25092" s="396"/>
      <c r="Z25092" s="396"/>
      <c r="AA25092" s="441"/>
    </row>
    <row r="25093" spans="25:27" x14ac:dyDescent="0.2">
      <c r="Y25093" s="396"/>
      <c r="Z25093" s="396"/>
      <c r="AA25093" s="441"/>
    </row>
    <row r="25094" spans="25:27" x14ac:dyDescent="0.2">
      <c r="Y25094" s="396"/>
      <c r="Z25094" s="396"/>
      <c r="AA25094" s="441"/>
    </row>
    <row r="25095" spans="25:27" x14ac:dyDescent="0.2">
      <c r="Y25095" s="396"/>
      <c r="Z25095" s="396"/>
      <c r="AA25095" s="441"/>
    </row>
    <row r="25096" spans="25:27" x14ac:dyDescent="0.2">
      <c r="Y25096" s="396"/>
      <c r="Z25096" s="396"/>
      <c r="AA25096" s="441"/>
    </row>
    <row r="25097" spans="25:27" x14ac:dyDescent="0.2">
      <c r="Y25097" s="396"/>
      <c r="Z25097" s="396"/>
      <c r="AA25097" s="441"/>
    </row>
    <row r="25098" spans="25:27" x14ac:dyDescent="0.2">
      <c r="Y25098" s="396"/>
      <c r="Z25098" s="396"/>
      <c r="AA25098" s="441"/>
    </row>
    <row r="25099" spans="25:27" x14ac:dyDescent="0.2">
      <c r="Y25099" s="396"/>
      <c r="Z25099" s="396"/>
      <c r="AA25099" s="441"/>
    </row>
    <row r="25100" spans="25:27" x14ac:dyDescent="0.2">
      <c r="Y25100" s="396"/>
      <c r="Z25100" s="396"/>
      <c r="AA25100" s="441"/>
    </row>
    <row r="25101" spans="25:27" x14ac:dyDescent="0.2">
      <c r="Y25101" s="396"/>
      <c r="Z25101" s="396"/>
      <c r="AA25101" s="441"/>
    </row>
    <row r="25102" spans="25:27" x14ac:dyDescent="0.2">
      <c r="Y25102" s="396"/>
      <c r="Z25102" s="396"/>
      <c r="AA25102" s="441"/>
    </row>
    <row r="25103" spans="25:27" x14ac:dyDescent="0.2">
      <c r="Y25103" s="396"/>
      <c r="Z25103" s="396"/>
      <c r="AA25103" s="441"/>
    </row>
    <row r="25104" spans="25:27" x14ac:dyDescent="0.2">
      <c r="Y25104" s="396"/>
      <c r="Z25104" s="396"/>
      <c r="AA25104" s="441"/>
    </row>
    <row r="25105" spans="25:27" x14ac:dyDescent="0.2">
      <c r="Y25105" s="396"/>
      <c r="Z25105" s="396"/>
      <c r="AA25105" s="441"/>
    </row>
    <row r="25106" spans="25:27" x14ac:dyDescent="0.2">
      <c r="Y25106" s="396"/>
      <c r="Z25106" s="396"/>
      <c r="AA25106" s="441"/>
    </row>
    <row r="25107" spans="25:27" x14ac:dyDescent="0.2">
      <c r="Y25107" s="396"/>
      <c r="Z25107" s="396"/>
      <c r="AA25107" s="441"/>
    </row>
    <row r="25108" spans="25:27" x14ac:dyDescent="0.2">
      <c r="Y25108" s="396"/>
      <c r="Z25108" s="396"/>
      <c r="AA25108" s="441"/>
    </row>
    <row r="25109" spans="25:27" x14ac:dyDescent="0.2">
      <c r="Y25109" s="396"/>
      <c r="Z25109" s="396"/>
      <c r="AA25109" s="441"/>
    </row>
    <row r="25110" spans="25:27" x14ac:dyDescent="0.2">
      <c r="Y25110" s="396"/>
      <c r="Z25110" s="396"/>
      <c r="AA25110" s="441"/>
    </row>
    <row r="25111" spans="25:27" x14ac:dyDescent="0.2">
      <c r="Y25111" s="396"/>
      <c r="Z25111" s="396"/>
      <c r="AA25111" s="441"/>
    </row>
    <row r="25112" spans="25:27" x14ac:dyDescent="0.2">
      <c r="Y25112" s="396"/>
      <c r="Z25112" s="396"/>
      <c r="AA25112" s="441"/>
    </row>
    <row r="25113" spans="25:27" x14ac:dyDescent="0.2">
      <c r="Y25113" s="396"/>
      <c r="Z25113" s="396"/>
      <c r="AA25113" s="441"/>
    </row>
    <row r="25114" spans="25:27" x14ac:dyDescent="0.2">
      <c r="Y25114" s="396"/>
      <c r="Z25114" s="396"/>
      <c r="AA25114" s="441"/>
    </row>
    <row r="25115" spans="25:27" x14ac:dyDescent="0.2">
      <c r="Y25115" s="396"/>
      <c r="Z25115" s="396"/>
      <c r="AA25115" s="441"/>
    </row>
    <row r="25116" spans="25:27" x14ac:dyDescent="0.2">
      <c r="Y25116" s="396"/>
      <c r="Z25116" s="396"/>
      <c r="AA25116" s="441"/>
    </row>
    <row r="25117" spans="25:27" x14ac:dyDescent="0.2">
      <c r="Y25117" s="396"/>
      <c r="Z25117" s="396"/>
      <c r="AA25117" s="441"/>
    </row>
    <row r="25118" spans="25:27" x14ac:dyDescent="0.2">
      <c r="Y25118" s="396"/>
      <c r="Z25118" s="396"/>
      <c r="AA25118" s="441"/>
    </row>
    <row r="25119" spans="25:27" x14ac:dyDescent="0.2">
      <c r="Y25119" s="396"/>
      <c r="Z25119" s="396"/>
      <c r="AA25119" s="441"/>
    </row>
    <row r="25120" spans="25:27" x14ac:dyDescent="0.2">
      <c r="Y25120" s="396"/>
      <c r="Z25120" s="396"/>
      <c r="AA25120" s="441"/>
    </row>
    <row r="25121" spans="25:27" x14ac:dyDescent="0.2">
      <c r="Y25121" s="396"/>
      <c r="Z25121" s="396"/>
      <c r="AA25121" s="441"/>
    </row>
    <row r="25122" spans="25:27" x14ac:dyDescent="0.2">
      <c r="Y25122" s="396"/>
      <c r="Z25122" s="396"/>
      <c r="AA25122" s="441"/>
    </row>
    <row r="25123" spans="25:27" x14ac:dyDescent="0.2">
      <c r="Y25123" s="396"/>
      <c r="Z25123" s="396"/>
      <c r="AA25123" s="441"/>
    </row>
    <row r="25124" spans="25:27" x14ac:dyDescent="0.2">
      <c r="Y25124" s="396"/>
      <c r="Z25124" s="396"/>
      <c r="AA25124" s="441"/>
    </row>
    <row r="25125" spans="25:27" x14ac:dyDescent="0.2">
      <c r="Y25125" s="396"/>
      <c r="Z25125" s="396"/>
      <c r="AA25125" s="441"/>
    </row>
    <row r="25126" spans="25:27" x14ac:dyDescent="0.2">
      <c r="Y25126" s="396"/>
      <c r="Z25126" s="396"/>
      <c r="AA25126" s="441"/>
    </row>
    <row r="25127" spans="25:27" x14ac:dyDescent="0.2">
      <c r="Y25127" s="396"/>
      <c r="Z25127" s="396"/>
      <c r="AA25127" s="441"/>
    </row>
    <row r="25128" spans="25:27" x14ac:dyDescent="0.2">
      <c r="Y25128" s="396"/>
      <c r="Z25128" s="396"/>
      <c r="AA25128" s="441"/>
    </row>
    <row r="25129" spans="25:27" x14ac:dyDescent="0.2">
      <c r="Y25129" s="396"/>
      <c r="Z25129" s="396"/>
      <c r="AA25129" s="441"/>
    </row>
    <row r="25130" spans="25:27" x14ac:dyDescent="0.2">
      <c r="Y25130" s="396"/>
      <c r="Z25130" s="396"/>
      <c r="AA25130" s="441"/>
    </row>
    <row r="25131" spans="25:27" x14ac:dyDescent="0.2">
      <c r="Y25131" s="396"/>
      <c r="Z25131" s="396"/>
      <c r="AA25131" s="441"/>
    </row>
    <row r="25132" spans="25:27" x14ac:dyDescent="0.2">
      <c r="Y25132" s="396"/>
      <c r="Z25132" s="396"/>
      <c r="AA25132" s="441"/>
    </row>
    <row r="25133" spans="25:27" x14ac:dyDescent="0.2">
      <c r="Y25133" s="396"/>
      <c r="Z25133" s="396"/>
      <c r="AA25133" s="441"/>
    </row>
    <row r="25134" spans="25:27" x14ac:dyDescent="0.2">
      <c r="Y25134" s="396"/>
      <c r="Z25134" s="396"/>
      <c r="AA25134" s="441"/>
    </row>
    <row r="25135" spans="25:27" x14ac:dyDescent="0.2">
      <c r="Y25135" s="396"/>
      <c r="Z25135" s="396"/>
      <c r="AA25135" s="441"/>
    </row>
    <row r="25136" spans="25:27" x14ac:dyDescent="0.2">
      <c r="Y25136" s="396"/>
      <c r="Z25136" s="396"/>
      <c r="AA25136" s="441"/>
    </row>
    <row r="25137" spans="25:27" x14ac:dyDescent="0.2">
      <c r="Y25137" s="396"/>
      <c r="Z25137" s="396"/>
      <c r="AA25137" s="441"/>
    </row>
    <row r="25138" spans="25:27" x14ac:dyDescent="0.2">
      <c r="Y25138" s="396"/>
      <c r="Z25138" s="396"/>
      <c r="AA25138" s="441"/>
    </row>
    <row r="25139" spans="25:27" x14ac:dyDescent="0.2">
      <c r="Y25139" s="396"/>
      <c r="Z25139" s="396"/>
      <c r="AA25139" s="441"/>
    </row>
    <row r="25140" spans="25:27" x14ac:dyDescent="0.2">
      <c r="Y25140" s="396"/>
      <c r="Z25140" s="396"/>
      <c r="AA25140" s="441"/>
    </row>
    <row r="25141" spans="25:27" x14ac:dyDescent="0.2">
      <c r="Y25141" s="396"/>
      <c r="Z25141" s="396"/>
      <c r="AA25141" s="441"/>
    </row>
    <row r="25142" spans="25:27" x14ac:dyDescent="0.2">
      <c r="Y25142" s="396"/>
      <c r="Z25142" s="396"/>
      <c r="AA25142" s="441"/>
    </row>
    <row r="25143" spans="25:27" x14ac:dyDescent="0.2">
      <c r="Y25143" s="396"/>
      <c r="Z25143" s="396"/>
      <c r="AA25143" s="441"/>
    </row>
    <row r="25144" spans="25:27" x14ac:dyDescent="0.2">
      <c r="Y25144" s="396"/>
      <c r="Z25144" s="396"/>
      <c r="AA25144" s="441"/>
    </row>
    <row r="25145" spans="25:27" x14ac:dyDescent="0.2">
      <c r="Y25145" s="396"/>
      <c r="Z25145" s="396"/>
      <c r="AA25145" s="441"/>
    </row>
    <row r="25146" spans="25:27" x14ac:dyDescent="0.2">
      <c r="Y25146" s="396"/>
      <c r="Z25146" s="396"/>
      <c r="AA25146" s="441"/>
    </row>
    <row r="25147" spans="25:27" x14ac:dyDescent="0.2">
      <c r="Y25147" s="396"/>
      <c r="Z25147" s="396"/>
      <c r="AA25147" s="441"/>
    </row>
    <row r="25148" spans="25:27" x14ac:dyDescent="0.2">
      <c r="Y25148" s="396"/>
      <c r="Z25148" s="396"/>
      <c r="AA25148" s="441"/>
    </row>
    <row r="25149" spans="25:27" x14ac:dyDescent="0.2">
      <c r="Y25149" s="396"/>
      <c r="Z25149" s="396"/>
      <c r="AA25149" s="441"/>
    </row>
    <row r="25150" spans="25:27" x14ac:dyDescent="0.2">
      <c r="Y25150" s="396"/>
      <c r="Z25150" s="396"/>
      <c r="AA25150" s="441"/>
    </row>
    <row r="25151" spans="25:27" x14ac:dyDescent="0.2">
      <c r="Y25151" s="396"/>
      <c r="Z25151" s="396"/>
      <c r="AA25151" s="441"/>
    </row>
    <row r="25152" spans="25:27" x14ac:dyDescent="0.2">
      <c r="Y25152" s="396"/>
      <c r="Z25152" s="396"/>
      <c r="AA25152" s="441"/>
    </row>
    <row r="25153" spans="25:27" x14ac:dyDescent="0.2">
      <c r="Y25153" s="396"/>
      <c r="Z25153" s="396"/>
      <c r="AA25153" s="441"/>
    </row>
    <row r="25154" spans="25:27" x14ac:dyDescent="0.2">
      <c r="Y25154" s="396"/>
      <c r="Z25154" s="396"/>
      <c r="AA25154" s="441"/>
    </row>
    <row r="25155" spans="25:27" x14ac:dyDescent="0.2">
      <c r="Y25155" s="396"/>
      <c r="Z25155" s="396"/>
      <c r="AA25155" s="441"/>
    </row>
    <row r="25156" spans="25:27" x14ac:dyDescent="0.2">
      <c r="Y25156" s="396"/>
      <c r="Z25156" s="396"/>
      <c r="AA25156" s="441"/>
    </row>
    <row r="25157" spans="25:27" x14ac:dyDescent="0.2">
      <c r="Y25157" s="396"/>
      <c r="Z25157" s="396"/>
      <c r="AA25157" s="441"/>
    </row>
    <row r="25158" spans="25:27" x14ac:dyDescent="0.2">
      <c r="Y25158" s="396"/>
      <c r="Z25158" s="396"/>
      <c r="AA25158" s="441"/>
    </row>
    <row r="25159" spans="25:27" x14ac:dyDescent="0.2">
      <c r="Y25159" s="396"/>
      <c r="Z25159" s="396"/>
      <c r="AA25159" s="441"/>
    </row>
    <row r="25160" spans="25:27" x14ac:dyDescent="0.2">
      <c r="Y25160" s="396"/>
      <c r="Z25160" s="396"/>
      <c r="AA25160" s="441"/>
    </row>
    <row r="25161" spans="25:27" x14ac:dyDescent="0.2">
      <c r="Y25161" s="396"/>
      <c r="Z25161" s="396"/>
      <c r="AA25161" s="441"/>
    </row>
    <row r="25162" spans="25:27" x14ac:dyDescent="0.2">
      <c r="Y25162" s="396"/>
      <c r="Z25162" s="396"/>
      <c r="AA25162" s="441"/>
    </row>
    <row r="25163" spans="25:27" x14ac:dyDescent="0.2">
      <c r="Y25163" s="396"/>
      <c r="Z25163" s="396"/>
      <c r="AA25163" s="441"/>
    </row>
    <row r="25164" spans="25:27" x14ac:dyDescent="0.2">
      <c r="Y25164" s="396"/>
      <c r="Z25164" s="396"/>
      <c r="AA25164" s="441"/>
    </row>
    <row r="25165" spans="25:27" x14ac:dyDescent="0.2">
      <c r="Y25165" s="396"/>
      <c r="Z25165" s="396"/>
      <c r="AA25165" s="441"/>
    </row>
    <row r="25166" spans="25:27" x14ac:dyDescent="0.2">
      <c r="Y25166" s="396"/>
      <c r="Z25166" s="396"/>
      <c r="AA25166" s="441"/>
    </row>
    <row r="25167" spans="25:27" x14ac:dyDescent="0.2">
      <c r="Y25167" s="396"/>
      <c r="Z25167" s="396"/>
      <c r="AA25167" s="441"/>
    </row>
    <row r="25168" spans="25:27" x14ac:dyDescent="0.2">
      <c r="Y25168" s="396"/>
      <c r="Z25168" s="396"/>
      <c r="AA25168" s="441"/>
    </row>
    <row r="25169" spans="25:27" x14ac:dyDescent="0.2">
      <c r="Y25169" s="396"/>
      <c r="Z25169" s="396"/>
      <c r="AA25169" s="441"/>
    </row>
    <row r="25170" spans="25:27" x14ac:dyDescent="0.2">
      <c r="Y25170" s="396"/>
      <c r="Z25170" s="396"/>
      <c r="AA25170" s="441"/>
    </row>
    <row r="25171" spans="25:27" x14ac:dyDescent="0.2">
      <c r="Y25171" s="396"/>
      <c r="Z25171" s="396"/>
      <c r="AA25171" s="441"/>
    </row>
    <row r="25172" spans="25:27" x14ac:dyDescent="0.2">
      <c r="Y25172" s="396"/>
      <c r="Z25172" s="396"/>
      <c r="AA25172" s="441"/>
    </row>
    <row r="25173" spans="25:27" x14ac:dyDescent="0.2">
      <c r="Y25173" s="396"/>
      <c r="Z25173" s="396"/>
      <c r="AA25173" s="441"/>
    </row>
    <row r="25174" spans="25:27" x14ac:dyDescent="0.2">
      <c r="Y25174" s="396"/>
      <c r="Z25174" s="396"/>
      <c r="AA25174" s="441"/>
    </row>
    <row r="25175" spans="25:27" x14ac:dyDescent="0.2">
      <c r="Y25175" s="396"/>
      <c r="Z25175" s="396"/>
      <c r="AA25175" s="441"/>
    </row>
    <row r="25176" spans="25:27" x14ac:dyDescent="0.2">
      <c r="Y25176" s="396"/>
      <c r="Z25176" s="396"/>
      <c r="AA25176" s="441"/>
    </row>
    <row r="25177" spans="25:27" x14ac:dyDescent="0.2">
      <c r="Y25177" s="396"/>
      <c r="Z25177" s="396"/>
      <c r="AA25177" s="441"/>
    </row>
    <row r="25178" spans="25:27" x14ac:dyDescent="0.2">
      <c r="Y25178" s="396"/>
      <c r="Z25178" s="396"/>
      <c r="AA25178" s="441"/>
    </row>
    <row r="25179" spans="25:27" x14ac:dyDescent="0.2">
      <c r="Y25179" s="396"/>
      <c r="Z25179" s="396"/>
      <c r="AA25179" s="441"/>
    </row>
    <row r="25180" spans="25:27" x14ac:dyDescent="0.2">
      <c r="Y25180" s="396"/>
      <c r="Z25180" s="396"/>
      <c r="AA25180" s="441"/>
    </row>
    <row r="25181" spans="25:27" x14ac:dyDescent="0.2">
      <c r="Y25181" s="396"/>
      <c r="Z25181" s="396"/>
      <c r="AA25181" s="441"/>
    </row>
    <row r="25182" spans="25:27" x14ac:dyDescent="0.2">
      <c r="Y25182" s="396"/>
      <c r="Z25182" s="396"/>
      <c r="AA25182" s="441"/>
    </row>
    <row r="25183" spans="25:27" x14ac:dyDescent="0.2">
      <c r="Y25183" s="396"/>
      <c r="Z25183" s="396"/>
      <c r="AA25183" s="441"/>
    </row>
    <row r="25184" spans="25:27" x14ac:dyDescent="0.2">
      <c r="Y25184" s="396"/>
      <c r="Z25184" s="396"/>
      <c r="AA25184" s="441"/>
    </row>
    <row r="25185" spans="25:27" x14ac:dyDescent="0.2">
      <c r="Y25185" s="396"/>
      <c r="Z25185" s="396"/>
      <c r="AA25185" s="441"/>
    </row>
    <row r="25186" spans="25:27" x14ac:dyDescent="0.2">
      <c r="Y25186" s="396"/>
      <c r="Z25186" s="396"/>
      <c r="AA25186" s="441"/>
    </row>
    <row r="25187" spans="25:27" x14ac:dyDescent="0.2">
      <c r="Y25187" s="396"/>
      <c r="Z25187" s="396"/>
      <c r="AA25187" s="441"/>
    </row>
    <row r="25188" spans="25:27" x14ac:dyDescent="0.2">
      <c r="Y25188" s="396"/>
      <c r="Z25188" s="396"/>
      <c r="AA25188" s="441"/>
    </row>
    <row r="25189" spans="25:27" x14ac:dyDescent="0.2">
      <c r="Y25189" s="396"/>
      <c r="Z25189" s="396"/>
      <c r="AA25189" s="441"/>
    </row>
    <row r="25190" spans="25:27" x14ac:dyDescent="0.2">
      <c r="Y25190" s="396"/>
      <c r="Z25190" s="396"/>
      <c r="AA25190" s="441"/>
    </row>
    <row r="25191" spans="25:27" x14ac:dyDescent="0.2">
      <c r="Y25191" s="396"/>
      <c r="Z25191" s="396"/>
      <c r="AA25191" s="441"/>
    </row>
    <row r="25192" spans="25:27" x14ac:dyDescent="0.2">
      <c r="Y25192" s="396"/>
      <c r="Z25192" s="396"/>
      <c r="AA25192" s="441"/>
    </row>
    <row r="25193" spans="25:27" x14ac:dyDescent="0.2">
      <c r="Y25193" s="396"/>
      <c r="Z25193" s="396"/>
      <c r="AA25193" s="441"/>
    </row>
    <row r="25194" spans="25:27" x14ac:dyDescent="0.2">
      <c r="Y25194" s="396"/>
      <c r="Z25194" s="396"/>
      <c r="AA25194" s="441"/>
    </row>
    <row r="25195" spans="25:27" x14ac:dyDescent="0.2">
      <c r="Y25195" s="396"/>
      <c r="Z25195" s="396"/>
      <c r="AA25195" s="441"/>
    </row>
    <row r="25196" spans="25:27" x14ac:dyDescent="0.2">
      <c r="Y25196" s="396"/>
      <c r="Z25196" s="396"/>
      <c r="AA25196" s="441"/>
    </row>
    <row r="25197" spans="25:27" x14ac:dyDescent="0.2">
      <c r="Y25197" s="396"/>
      <c r="Z25197" s="396"/>
      <c r="AA25197" s="441"/>
    </row>
    <row r="25198" spans="25:27" x14ac:dyDescent="0.2">
      <c r="Y25198" s="396"/>
      <c r="Z25198" s="396"/>
      <c r="AA25198" s="441"/>
    </row>
    <row r="25199" spans="25:27" x14ac:dyDescent="0.2">
      <c r="Y25199" s="396"/>
      <c r="Z25199" s="396"/>
      <c r="AA25199" s="441"/>
    </row>
    <row r="25200" spans="25:27" x14ac:dyDescent="0.2">
      <c r="Y25200" s="396"/>
      <c r="Z25200" s="396"/>
      <c r="AA25200" s="441"/>
    </row>
    <row r="25201" spans="25:27" x14ac:dyDescent="0.2">
      <c r="Y25201" s="396"/>
      <c r="Z25201" s="396"/>
      <c r="AA25201" s="441"/>
    </row>
    <row r="25202" spans="25:27" x14ac:dyDescent="0.2">
      <c r="Y25202" s="396"/>
      <c r="Z25202" s="396"/>
      <c r="AA25202" s="441"/>
    </row>
    <row r="25203" spans="25:27" x14ac:dyDescent="0.2">
      <c r="Y25203" s="396"/>
      <c r="Z25203" s="396"/>
      <c r="AA25203" s="441"/>
    </row>
    <row r="25204" spans="25:27" x14ac:dyDescent="0.2">
      <c r="Y25204" s="396"/>
      <c r="Z25204" s="396"/>
      <c r="AA25204" s="441"/>
    </row>
    <row r="25205" spans="25:27" x14ac:dyDescent="0.2">
      <c r="Y25205" s="396"/>
      <c r="Z25205" s="396"/>
      <c r="AA25205" s="441"/>
    </row>
    <row r="25206" spans="25:27" x14ac:dyDescent="0.2">
      <c r="Y25206" s="396"/>
      <c r="Z25206" s="396"/>
      <c r="AA25206" s="441"/>
    </row>
    <row r="25207" spans="25:27" x14ac:dyDescent="0.2">
      <c r="Y25207" s="396"/>
      <c r="Z25207" s="396"/>
      <c r="AA25207" s="441"/>
    </row>
    <row r="25208" spans="25:27" x14ac:dyDescent="0.2">
      <c r="Y25208" s="396"/>
      <c r="Z25208" s="396"/>
      <c r="AA25208" s="441"/>
    </row>
    <row r="25209" spans="25:27" x14ac:dyDescent="0.2">
      <c r="Y25209" s="396"/>
      <c r="Z25209" s="396"/>
      <c r="AA25209" s="441"/>
    </row>
    <row r="25210" spans="25:27" x14ac:dyDescent="0.2">
      <c r="Y25210" s="396"/>
      <c r="Z25210" s="396"/>
      <c r="AA25210" s="441"/>
    </row>
    <row r="25211" spans="25:27" x14ac:dyDescent="0.2">
      <c r="Y25211" s="396"/>
      <c r="Z25211" s="396"/>
      <c r="AA25211" s="441"/>
    </row>
    <row r="25212" spans="25:27" x14ac:dyDescent="0.2">
      <c r="Y25212" s="396"/>
      <c r="Z25212" s="396"/>
      <c r="AA25212" s="441"/>
    </row>
    <row r="25213" spans="25:27" x14ac:dyDescent="0.2">
      <c r="Y25213" s="396"/>
      <c r="Z25213" s="396"/>
      <c r="AA25213" s="441"/>
    </row>
    <row r="25214" spans="25:27" x14ac:dyDescent="0.2">
      <c r="Y25214" s="396"/>
      <c r="Z25214" s="396"/>
      <c r="AA25214" s="441"/>
    </row>
    <row r="25215" spans="25:27" x14ac:dyDescent="0.2">
      <c r="Y25215" s="396"/>
      <c r="Z25215" s="396"/>
      <c r="AA25215" s="441"/>
    </row>
    <row r="25216" spans="25:27" x14ac:dyDescent="0.2">
      <c r="Y25216" s="396"/>
      <c r="Z25216" s="396"/>
      <c r="AA25216" s="441"/>
    </row>
    <row r="25217" spans="25:27" x14ac:dyDescent="0.2">
      <c r="Y25217" s="396"/>
      <c r="Z25217" s="396"/>
      <c r="AA25217" s="441"/>
    </row>
    <row r="25218" spans="25:27" x14ac:dyDescent="0.2">
      <c r="Y25218" s="396"/>
      <c r="Z25218" s="396"/>
      <c r="AA25218" s="441"/>
    </row>
    <row r="25219" spans="25:27" x14ac:dyDescent="0.2">
      <c r="Y25219" s="396"/>
      <c r="Z25219" s="396"/>
      <c r="AA25219" s="441"/>
    </row>
    <row r="25220" spans="25:27" x14ac:dyDescent="0.2">
      <c r="Y25220" s="396"/>
      <c r="Z25220" s="396"/>
      <c r="AA25220" s="441"/>
    </row>
    <row r="25221" spans="25:27" x14ac:dyDescent="0.2">
      <c r="Y25221" s="396"/>
      <c r="Z25221" s="396"/>
      <c r="AA25221" s="441"/>
    </row>
    <row r="25222" spans="25:27" x14ac:dyDescent="0.2">
      <c r="Y25222" s="396"/>
      <c r="Z25222" s="396"/>
      <c r="AA25222" s="441"/>
    </row>
    <row r="25223" spans="25:27" x14ac:dyDescent="0.2">
      <c r="Y25223" s="396"/>
      <c r="Z25223" s="396"/>
      <c r="AA25223" s="441"/>
    </row>
    <row r="25224" spans="25:27" x14ac:dyDescent="0.2">
      <c r="Y25224" s="396"/>
      <c r="Z25224" s="396"/>
      <c r="AA25224" s="441"/>
    </row>
    <row r="25225" spans="25:27" x14ac:dyDescent="0.2">
      <c r="Y25225" s="396"/>
      <c r="Z25225" s="396"/>
      <c r="AA25225" s="441"/>
    </row>
    <row r="25226" spans="25:27" x14ac:dyDescent="0.2">
      <c r="Y25226" s="396"/>
      <c r="Z25226" s="396"/>
      <c r="AA25226" s="441"/>
    </row>
    <row r="25227" spans="25:27" x14ac:dyDescent="0.2">
      <c r="Y25227" s="396"/>
      <c r="Z25227" s="396"/>
      <c r="AA25227" s="441"/>
    </row>
    <row r="25228" spans="25:27" x14ac:dyDescent="0.2">
      <c r="Y25228" s="396"/>
      <c r="Z25228" s="396"/>
      <c r="AA25228" s="441"/>
    </row>
    <row r="25229" spans="25:27" x14ac:dyDescent="0.2">
      <c r="Y25229" s="396"/>
      <c r="Z25229" s="396"/>
      <c r="AA25229" s="441"/>
    </row>
    <row r="25230" spans="25:27" x14ac:dyDescent="0.2">
      <c r="Y25230" s="396"/>
      <c r="Z25230" s="396"/>
      <c r="AA25230" s="441"/>
    </row>
    <row r="25231" spans="25:27" x14ac:dyDescent="0.2">
      <c r="Y25231" s="396"/>
      <c r="Z25231" s="396"/>
      <c r="AA25231" s="441"/>
    </row>
    <row r="25232" spans="25:27" x14ac:dyDescent="0.2">
      <c r="Y25232" s="396"/>
      <c r="Z25232" s="396"/>
      <c r="AA25232" s="441"/>
    </row>
    <row r="25233" spans="25:27" x14ac:dyDescent="0.2">
      <c r="Y25233" s="396"/>
      <c r="Z25233" s="396"/>
      <c r="AA25233" s="441"/>
    </row>
    <row r="25234" spans="25:27" x14ac:dyDescent="0.2">
      <c r="Y25234" s="396"/>
      <c r="Z25234" s="396"/>
      <c r="AA25234" s="441"/>
    </row>
    <row r="25235" spans="25:27" x14ac:dyDescent="0.2">
      <c r="Y25235" s="396"/>
      <c r="Z25235" s="396"/>
      <c r="AA25235" s="441"/>
    </row>
    <row r="25236" spans="25:27" x14ac:dyDescent="0.2">
      <c r="Y25236" s="396"/>
      <c r="Z25236" s="396"/>
      <c r="AA25236" s="441"/>
    </row>
    <row r="25237" spans="25:27" x14ac:dyDescent="0.2">
      <c r="Y25237" s="396"/>
      <c r="Z25237" s="396"/>
      <c r="AA25237" s="441"/>
    </row>
    <row r="25238" spans="25:27" x14ac:dyDescent="0.2">
      <c r="Y25238" s="396"/>
      <c r="Z25238" s="396"/>
      <c r="AA25238" s="441"/>
    </row>
    <row r="25239" spans="25:27" x14ac:dyDescent="0.2">
      <c r="Y25239" s="396"/>
      <c r="Z25239" s="396"/>
      <c r="AA25239" s="441"/>
    </row>
    <row r="25240" spans="25:27" x14ac:dyDescent="0.2">
      <c r="Y25240" s="396"/>
      <c r="Z25240" s="396"/>
      <c r="AA25240" s="441"/>
    </row>
    <row r="25241" spans="25:27" x14ac:dyDescent="0.2">
      <c r="Y25241" s="396"/>
      <c r="Z25241" s="396"/>
      <c r="AA25241" s="441"/>
    </row>
    <row r="25242" spans="25:27" x14ac:dyDescent="0.2">
      <c r="Y25242" s="396"/>
      <c r="Z25242" s="396"/>
      <c r="AA25242" s="441"/>
    </row>
    <row r="25243" spans="25:27" x14ac:dyDescent="0.2">
      <c r="Y25243" s="396"/>
      <c r="Z25243" s="396"/>
      <c r="AA25243" s="441"/>
    </row>
    <row r="25244" spans="25:27" x14ac:dyDescent="0.2">
      <c r="Y25244" s="396"/>
      <c r="Z25244" s="396"/>
      <c r="AA25244" s="441"/>
    </row>
    <row r="25245" spans="25:27" x14ac:dyDescent="0.2">
      <c r="Y25245" s="396"/>
      <c r="Z25245" s="396"/>
      <c r="AA25245" s="441"/>
    </row>
    <row r="25246" spans="25:27" x14ac:dyDescent="0.2">
      <c r="Y25246" s="396"/>
      <c r="Z25246" s="396"/>
      <c r="AA25246" s="441"/>
    </row>
    <row r="25247" spans="25:27" x14ac:dyDescent="0.2">
      <c r="Y25247" s="396"/>
      <c r="Z25247" s="396"/>
      <c r="AA25247" s="441"/>
    </row>
    <row r="25248" spans="25:27" x14ac:dyDescent="0.2">
      <c r="Y25248" s="396"/>
      <c r="Z25248" s="396"/>
      <c r="AA25248" s="441"/>
    </row>
    <row r="25249" spans="25:27" x14ac:dyDescent="0.2">
      <c r="Y25249" s="396"/>
      <c r="Z25249" s="396"/>
      <c r="AA25249" s="441"/>
    </row>
    <row r="25250" spans="25:27" x14ac:dyDescent="0.2">
      <c r="Y25250" s="396"/>
      <c r="Z25250" s="396"/>
      <c r="AA25250" s="441"/>
    </row>
    <row r="25251" spans="25:27" x14ac:dyDescent="0.2">
      <c r="Y25251" s="396"/>
      <c r="Z25251" s="396"/>
      <c r="AA25251" s="441"/>
    </row>
    <row r="25252" spans="25:27" x14ac:dyDescent="0.2">
      <c r="Y25252" s="396"/>
      <c r="Z25252" s="396"/>
      <c r="AA25252" s="441"/>
    </row>
    <row r="25253" spans="25:27" x14ac:dyDescent="0.2">
      <c r="Y25253" s="396"/>
      <c r="Z25253" s="396"/>
      <c r="AA25253" s="441"/>
    </row>
    <row r="25254" spans="25:27" x14ac:dyDescent="0.2">
      <c r="Y25254" s="396"/>
      <c r="Z25254" s="396"/>
      <c r="AA25254" s="441"/>
    </row>
    <row r="25255" spans="25:27" x14ac:dyDescent="0.2">
      <c r="Y25255" s="396"/>
      <c r="Z25255" s="396"/>
      <c r="AA25255" s="441"/>
    </row>
    <row r="25256" spans="25:27" x14ac:dyDescent="0.2">
      <c r="Y25256" s="396"/>
      <c r="Z25256" s="396"/>
      <c r="AA25256" s="441"/>
    </row>
    <row r="25257" spans="25:27" x14ac:dyDescent="0.2">
      <c r="Y25257" s="396"/>
      <c r="Z25257" s="396"/>
      <c r="AA25257" s="441"/>
    </row>
    <row r="25258" spans="25:27" x14ac:dyDescent="0.2">
      <c r="Y25258" s="396"/>
      <c r="Z25258" s="396"/>
      <c r="AA25258" s="441"/>
    </row>
    <row r="25259" spans="25:27" x14ac:dyDescent="0.2">
      <c r="Y25259" s="396"/>
      <c r="Z25259" s="396"/>
      <c r="AA25259" s="441"/>
    </row>
    <row r="25260" spans="25:27" x14ac:dyDescent="0.2">
      <c r="Y25260" s="396"/>
      <c r="Z25260" s="396"/>
      <c r="AA25260" s="441"/>
    </row>
    <row r="25261" spans="25:27" x14ac:dyDescent="0.2">
      <c r="Y25261" s="396"/>
      <c r="Z25261" s="396"/>
      <c r="AA25261" s="441"/>
    </row>
    <row r="25262" spans="25:27" x14ac:dyDescent="0.2">
      <c r="Y25262" s="396"/>
      <c r="Z25262" s="396"/>
      <c r="AA25262" s="441"/>
    </row>
    <row r="25263" spans="25:27" x14ac:dyDescent="0.2">
      <c r="Y25263" s="396"/>
      <c r="Z25263" s="396"/>
      <c r="AA25263" s="441"/>
    </row>
    <row r="25264" spans="25:27" x14ac:dyDescent="0.2">
      <c r="Y25264" s="396"/>
      <c r="Z25264" s="396"/>
      <c r="AA25264" s="441"/>
    </row>
    <row r="25265" spans="25:27" x14ac:dyDescent="0.2">
      <c r="Y25265" s="396"/>
      <c r="Z25265" s="396"/>
      <c r="AA25265" s="441"/>
    </row>
    <row r="25266" spans="25:27" x14ac:dyDescent="0.2">
      <c r="Y25266" s="396"/>
      <c r="Z25266" s="396"/>
      <c r="AA25266" s="441"/>
    </row>
    <row r="25267" spans="25:27" x14ac:dyDescent="0.2">
      <c r="Y25267" s="396"/>
      <c r="Z25267" s="396"/>
      <c r="AA25267" s="441"/>
    </row>
    <row r="25268" spans="25:27" x14ac:dyDescent="0.2">
      <c r="Y25268" s="396"/>
      <c r="Z25268" s="396"/>
      <c r="AA25268" s="441"/>
    </row>
    <row r="25269" spans="25:27" x14ac:dyDescent="0.2">
      <c r="Y25269" s="396"/>
      <c r="Z25269" s="396"/>
      <c r="AA25269" s="441"/>
    </row>
    <row r="25270" spans="25:27" x14ac:dyDescent="0.2">
      <c r="Y25270" s="396"/>
      <c r="Z25270" s="396"/>
      <c r="AA25270" s="441"/>
    </row>
    <row r="25271" spans="25:27" x14ac:dyDescent="0.2">
      <c r="Y25271" s="396"/>
      <c r="Z25271" s="396"/>
      <c r="AA25271" s="441"/>
    </row>
    <row r="25272" spans="25:27" x14ac:dyDescent="0.2">
      <c r="Y25272" s="396"/>
      <c r="Z25272" s="396"/>
      <c r="AA25272" s="441"/>
    </row>
    <row r="25273" spans="25:27" x14ac:dyDescent="0.2">
      <c r="Y25273" s="396"/>
      <c r="Z25273" s="396"/>
      <c r="AA25273" s="441"/>
    </row>
    <row r="25274" spans="25:27" x14ac:dyDescent="0.2">
      <c r="Y25274" s="396"/>
      <c r="Z25274" s="396"/>
      <c r="AA25274" s="441"/>
    </row>
    <row r="25275" spans="25:27" x14ac:dyDescent="0.2">
      <c r="Y25275" s="396"/>
      <c r="Z25275" s="396"/>
      <c r="AA25275" s="441"/>
    </row>
    <row r="25276" spans="25:27" x14ac:dyDescent="0.2">
      <c r="Y25276" s="396"/>
      <c r="Z25276" s="396"/>
      <c r="AA25276" s="441"/>
    </row>
    <row r="25277" spans="25:27" x14ac:dyDescent="0.2">
      <c r="Y25277" s="396"/>
      <c r="Z25277" s="396"/>
      <c r="AA25277" s="441"/>
    </row>
    <row r="25278" spans="25:27" x14ac:dyDescent="0.2">
      <c r="Y25278" s="396"/>
      <c r="Z25278" s="396"/>
      <c r="AA25278" s="441"/>
    </row>
    <row r="25279" spans="25:27" x14ac:dyDescent="0.2">
      <c r="Y25279" s="396"/>
      <c r="Z25279" s="396"/>
      <c r="AA25279" s="441"/>
    </row>
    <row r="25280" spans="25:27" x14ac:dyDescent="0.2">
      <c r="Y25280" s="396"/>
      <c r="Z25280" s="396"/>
      <c r="AA25280" s="441"/>
    </row>
    <row r="25281" spans="25:27" x14ac:dyDescent="0.2">
      <c r="Y25281" s="396"/>
      <c r="Z25281" s="396"/>
      <c r="AA25281" s="441"/>
    </row>
    <row r="25282" spans="25:27" x14ac:dyDescent="0.2">
      <c r="Y25282" s="396"/>
      <c r="Z25282" s="396"/>
      <c r="AA25282" s="441"/>
    </row>
    <row r="25283" spans="25:27" x14ac:dyDescent="0.2">
      <c r="Y25283" s="396"/>
      <c r="Z25283" s="396"/>
      <c r="AA25283" s="441"/>
    </row>
    <row r="25284" spans="25:27" x14ac:dyDescent="0.2">
      <c r="Y25284" s="396"/>
      <c r="Z25284" s="396"/>
      <c r="AA25284" s="441"/>
    </row>
    <row r="25285" spans="25:27" x14ac:dyDescent="0.2">
      <c r="Y25285" s="396"/>
      <c r="Z25285" s="396"/>
      <c r="AA25285" s="441"/>
    </row>
    <row r="25286" spans="25:27" x14ac:dyDescent="0.2">
      <c r="Y25286" s="396"/>
      <c r="Z25286" s="396"/>
      <c r="AA25286" s="441"/>
    </row>
    <row r="25287" spans="25:27" x14ac:dyDescent="0.2">
      <c r="Y25287" s="396"/>
      <c r="Z25287" s="396"/>
      <c r="AA25287" s="441"/>
    </row>
    <row r="25288" spans="25:27" x14ac:dyDescent="0.2">
      <c r="Y25288" s="396"/>
      <c r="Z25288" s="396"/>
      <c r="AA25288" s="441"/>
    </row>
    <row r="25289" spans="25:27" x14ac:dyDescent="0.2">
      <c r="Y25289" s="396"/>
      <c r="Z25289" s="396"/>
      <c r="AA25289" s="441"/>
    </row>
    <row r="25290" spans="25:27" x14ac:dyDescent="0.2">
      <c r="Y25290" s="396"/>
      <c r="Z25290" s="396"/>
      <c r="AA25290" s="441"/>
    </row>
    <row r="25291" spans="25:27" x14ac:dyDescent="0.2">
      <c r="Y25291" s="396"/>
      <c r="Z25291" s="396"/>
      <c r="AA25291" s="441"/>
    </row>
    <row r="25292" spans="25:27" x14ac:dyDescent="0.2">
      <c r="Y25292" s="396"/>
      <c r="Z25292" s="396"/>
      <c r="AA25292" s="441"/>
    </row>
    <row r="25293" spans="25:27" x14ac:dyDescent="0.2">
      <c r="Y25293" s="396"/>
      <c r="Z25293" s="396"/>
      <c r="AA25293" s="441"/>
    </row>
    <row r="25294" spans="25:27" x14ac:dyDescent="0.2">
      <c r="Y25294" s="396"/>
      <c r="Z25294" s="396"/>
      <c r="AA25294" s="441"/>
    </row>
    <row r="25295" spans="25:27" x14ac:dyDescent="0.2">
      <c r="Y25295" s="396"/>
      <c r="Z25295" s="396"/>
      <c r="AA25295" s="441"/>
    </row>
    <row r="25296" spans="25:27" x14ac:dyDescent="0.2">
      <c r="Y25296" s="396"/>
      <c r="Z25296" s="396"/>
      <c r="AA25296" s="441"/>
    </row>
    <row r="25297" spans="25:27" x14ac:dyDescent="0.2">
      <c r="Y25297" s="396"/>
      <c r="Z25297" s="396"/>
      <c r="AA25297" s="441"/>
    </row>
    <row r="25298" spans="25:27" x14ac:dyDescent="0.2">
      <c r="Y25298" s="396"/>
      <c r="Z25298" s="396"/>
      <c r="AA25298" s="441"/>
    </row>
    <row r="25299" spans="25:27" x14ac:dyDescent="0.2">
      <c r="Y25299" s="396"/>
      <c r="Z25299" s="396"/>
      <c r="AA25299" s="441"/>
    </row>
    <row r="25300" spans="25:27" x14ac:dyDescent="0.2">
      <c r="Y25300" s="396"/>
      <c r="Z25300" s="396"/>
      <c r="AA25300" s="441"/>
    </row>
    <row r="25301" spans="25:27" x14ac:dyDescent="0.2">
      <c r="Y25301" s="396"/>
      <c r="Z25301" s="396"/>
      <c r="AA25301" s="441"/>
    </row>
    <row r="25302" spans="25:27" x14ac:dyDescent="0.2">
      <c r="Y25302" s="396"/>
      <c r="Z25302" s="396"/>
      <c r="AA25302" s="441"/>
    </row>
    <row r="25303" spans="25:27" x14ac:dyDescent="0.2">
      <c r="Y25303" s="396"/>
      <c r="Z25303" s="396"/>
      <c r="AA25303" s="441"/>
    </row>
    <row r="25304" spans="25:27" x14ac:dyDescent="0.2">
      <c r="Y25304" s="396"/>
      <c r="Z25304" s="396"/>
      <c r="AA25304" s="441"/>
    </row>
    <row r="25305" spans="25:27" x14ac:dyDescent="0.2">
      <c r="Y25305" s="396"/>
      <c r="Z25305" s="396"/>
      <c r="AA25305" s="441"/>
    </row>
    <row r="25306" spans="25:27" x14ac:dyDescent="0.2">
      <c r="Y25306" s="396"/>
      <c r="Z25306" s="396"/>
      <c r="AA25306" s="441"/>
    </row>
    <row r="25307" spans="25:27" x14ac:dyDescent="0.2">
      <c r="Y25307" s="396"/>
      <c r="Z25307" s="396"/>
      <c r="AA25307" s="441"/>
    </row>
    <row r="25308" spans="25:27" x14ac:dyDescent="0.2">
      <c r="Y25308" s="396"/>
      <c r="Z25308" s="396"/>
      <c r="AA25308" s="441"/>
    </row>
    <row r="25309" spans="25:27" x14ac:dyDescent="0.2">
      <c r="Y25309" s="396"/>
      <c r="Z25309" s="396"/>
      <c r="AA25309" s="441"/>
    </row>
    <row r="25310" spans="25:27" x14ac:dyDescent="0.2">
      <c r="Y25310" s="396"/>
      <c r="Z25310" s="396"/>
      <c r="AA25310" s="441"/>
    </row>
    <row r="25311" spans="25:27" x14ac:dyDescent="0.2">
      <c r="Y25311" s="396"/>
      <c r="Z25311" s="396"/>
      <c r="AA25311" s="441"/>
    </row>
    <row r="25312" spans="25:27" x14ac:dyDescent="0.2">
      <c r="Y25312" s="396"/>
      <c r="Z25312" s="396"/>
      <c r="AA25312" s="441"/>
    </row>
    <row r="25313" spans="25:27" x14ac:dyDescent="0.2">
      <c r="Y25313" s="396"/>
      <c r="Z25313" s="396"/>
      <c r="AA25313" s="441"/>
    </row>
    <row r="25314" spans="25:27" x14ac:dyDescent="0.2">
      <c r="Y25314" s="396"/>
      <c r="Z25314" s="396"/>
      <c r="AA25314" s="441"/>
    </row>
    <row r="25315" spans="25:27" x14ac:dyDescent="0.2">
      <c r="Y25315" s="396"/>
      <c r="Z25315" s="396"/>
      <c r="AA25315" s="441"/>
    </row>
    <row r="25316" spans="25:27" x14ac:dyDescent="0.2">
      <c r="Y25316" s="396"/>
      <c r="Z25316" s="396"/>
      <c r="AA25316" s="441"/>
    </row>
    <row r="25317" spans="25:27" x14ac:dyDescent="0.2">
      <c r="Y25317" s="396"/>
      <c r="Z25317" s="396"/>
      <c r="AA25317" s="441"/>
    </row>
    <row r="25318" spans="25:27" x14ac:dyDescent="0.2">
      <c r="Y25318" s="396"/>
      <c r="Z25318" s="396"/>
      <c r="AA25318" s="441"/>
    </row>
    <row r="25319" spans="25:27" x14ac:dyDescent="0.2">
      <c r="Y25319" s="396"/>
      <c r="Z25319" s="396"/>
      <c r="AA25319" s="441"/>
    </row>
    <row r="25320" spans="25:27" x14ac:dyDescent="0.2">
      <c r="Y25320" s="396"/>
      <c r="Z25320" s="396"/>
      <c r="AA25320" s="441"/>
    </row>
    <row r="25321" spans="25:27" x14ac:dyDescent="0.2">
      <c r="Y25321" s="396"/>
      <c r="Z25321" s="396"/>
      <c r="AA25321" s="441"/>
    </row>
    <row r="25322" spans="25:27" x14ac:dyDescent="0.2">
      <c r="Y25322" s="396"/>
      <c r="Z25322" s="396"/>
      <c r="AA25322" s="441"/>
    </row>
    <row r="25323" spans="25:27" x14ac:dyDescent="0.2">
      <c r="Y25323" s="396"/>
      <c r="Z25323" s="396"/>
      <c r="AA25323" s="441"/>
    </row>
    <row r="25324" spans="25:27" x14ac:dyDescent="0.2">
      <c r="Y25324" s="396"/>
      <c r="Z25324" s="396"/>
      <c r="AA25324" s="441"/>
    </row>
    <row r="25325" spans="25:27" x14ac:dyDescent="0.2">
      <c r="Y25325" s="396"/>
      <c r="Z25325" s="396"/>
      <c r="AA25325" s="441"/>
    </row>
    <row r="25326" spans="25:27" x14ac:dyDescent="0.2">
      <c r="Y25326" s="396"/>
      <c r="Z25326" s="396"/>
      <c r="AA25326" s="441"/>
    </row>
    <row r="25327" spans="25:27" x14ac:dyDescent="0.2">
      <c r="Y25327" s="396"/>
      <c r="Z25327" s="396"/>
      <c r="AA25327" s="441"/>
    </row>
    <row r="25328" spans="25:27" x14ac:dyDescent="0.2">
      <c r="Y25328" s="396"/>
      <c r="Z25328" s="396"/>
      <c r="AA25328" s="441"/>
    </row>
    <row r="25329" spans="25:27" x14ac:dyDescent="0.2">
      <c r="Y25329" s="396"/>
      <c r="Z25329" s="396"/>
      <c r="AA25329" s="441"/>
    </row>
    <row r="25330" spans="25:27" x14ac:dyDescent="0.2">
      <c r="Y25330" s="396"/>
      <c r="Z25330" s="396"/>
      <c r="AA25330" s="441"/>
    </row>
    <row r="25331" spans="25:27" x14ac:dyDescent="0.2">
      <c r="Y25331" s="396"/>
      <c r="Z25331" s="396"/>
      <c r="AA25331" s="441"/>
    </row>
    <row r="25332" spans="25:27" x14ac:dyDescent="0.2">
      <c r="Y25332" s="396"/>
      <c r="Z25332" s="396"/>
      <c r="AA25332" s="441"/>
    </row>
    <row r="25333" spans="25:27" x14ac:dyDescent="0.2">
      <c r="Y25333" s="396"/>
      <c r="Z25333" s="396"/>
      <c r="AA25333" s="441"/>
    </row>
    <row r="25334" spans="25:27" x14ac:dyDescent="0.2">
      <c r="Y25334" s="396"/>
      <c r="Z25334" s="396"/>
      <c r="AA25334" s="441"/>
    </row>
    <row r="25335" spans="25:27" x14ac:dyDescent="0.2">
      <c r="Y25335" s="396"/>
      <c r="Z25335" s="396"/>
      <c r="AA25335" s="441"/>
    </row>
    <row r="25336" spans="25:27" x14ac:dyDescent="0.2">
      <c r="Y25336" s="396"/>
      <c r="Z25336" s="396"/>
      <c r="AA25336" s="441"/>
    </row>
    <row r="25337" spans="25:27" x14ac:dyDescent="0.2">
      <c r="Y25337" s="396"/>
      <c r="Z25337" s="396"/>
      <c r="AA25337" s="441"/>
    </row>
    <row r="25338" spans="25:27" x14ac:dyDescent="0.2">
      <c r="Y25338" s="396"/>
      <c r="Z25338" s="396"/>
      <c r="AA25338" s="441"/>
    </row>
    <row r="25339" spans="25:27" x14ac:dyDescent="0.2">
      <c r="Y25339" s="396"/>
      <c r="Z25339" s="396"/>
      <c r="AA25339" s="441"/>
    </row>
    <row r="25340" spans="25:27" x14ac:dyDescent="0.2">
      <c r="Y25340" s="396"/>
      <c r="Z25340" s="396"/>
      <c r="AA25340" s="441"/>
    </row>
    <row r="25341" spans="25:27" x14ac:dyDescent="0.2">
      <c r="Y25341" s="396"/>
      <c r="Z25341" s="396"/>
      <c r="AA25341" s="441"/>
    </row>
    <row r="25342" spans="25:27" x14ac:dyDescent="0.2">
      <c r="Y25342" s="396"/>
      <c r="Z25342" s="396"/>
      <c r="AA25342" s="441"/>
    </row>
    <row r="25343" spans="25:27" x14ac:dyDescent="0.2">
      <c r="Y25343" s="396"/>
      <c r="Z25343" s="396"/>
      <c r="AA25343" s="441"/>
    </row>
    <row r="25344" spans="25:27" x14ac:dyDescent="0.2">
      <c r="Y25344" s="396"/>
      <c r="Z25344" s="396"/>
      <c r="AA25344" s="441"/>
    </row>
    <row r="25345" spans="25:27" x14ac:dyDescent="0.2">
      <c r="Y25345" s="396"/>
      <c r="Z25345" s="396"/>
      <c r="AA25345" s="441"/>
    </row>
    <row r="25346" spans="25:27" x14ac:dyDescent="0.2">
      <c r="Y25346" s="396"/>
      <c r="Z25346" s="396"/>
      <c r="AA25346" s="441"/>
    </row>
    <row r="25347" spans="25:27" x14ac:dyDescent="0.2">
      <c r="Y25347" s="396"/>
      <c r="Z25347" s="396"/>
      <c r="AA25347" s="441"/>
    </row>
    <row r="25348" spans="25:27" x14ac:dyDescent="0.2">
      <c r="Y25348" s="396"/>
      <c r="Z25348" s="396"/>
      <c r="AA25348" s="441"/>
    </row>
    <row r="25349" spans="25:27" x14ac:dyDescent="0.2">
      <c r="Y25349" s="396"/>
      <c r="Z25349" s="396"/>
      <c r="AA25349" s="441"/>
    </row>
    <row r="25350" spans="25:27" x14ac:dyDescent="0.2">
      <c r="Y25350" s="396"/>
      <c r="Z25350" s="396"/>
      <c r="AA25350" s="441"/>
    </row>
    <row r="25351" spans="25:27" x14ac:dyDescent="0.2">
      <c r="Y25351" s="396"/>
      <c r="Z25351" s="396"/>
      <c r="AA25351" s="441"/>
    </row>
    <row r="25352" spans="25:27" x14ac:dyDescent="0.2">
      <c r="Y25352" s="396"/>
      <c r="Z25352" s="396"/>
      <c r="AA25352" s="441"/>
    </row>
    <row r="25353" spans="25:27" x14ac:dyDescent="0.2">
      <c r="Y25353" s="396"/>
      <c r="Z25353" s="396"/>
      <c r="AA25353" s="441"/>
    </row>
    <row r="25354" spans="25:27" x14ac:dyDescent="0.2">
      <c r="Y25354" s="396"/>
      <c r="Z25354" s="396"/>
      <c r="AA25354" s="441"/>
    </row>
    <row r="25355" spans="25:27" x14ac:dyDescent="0.2">
      <c r="Y25355" s="396"/>
      <c r="Z25355" s="396"/>
      <c r="AA25355" s="441"/>
    </row>
    <row r="25356" spans="25:27" x14ac:dyDescent="0.2">
      <c r="Y25356" s="396"/>
      <c r="Z25356" s="396"/>
      <c r="AA25356" s="441"/>
    </row>
    <row r="25357" spans="25:27" x14ac:dyDescent="0.2">
      <c r="Y25357" s="396"/>
      <c r="Z25357" s="396"/>
      <c r="AA25357" s="441"/>
    </row>
    <row r="25358" spans="25:27" x14ac:dyDescent="0.2">
      <c r="Y25358" s="396"/>
      <c r="Z25358" s="396"/>
      <c r="AA25358" s="441"/>
    </row>
    <row r="25359" spans="25:27" x14ac:dyDescent="0.2">
      <c r="Y25359" s="396"/>
      <c r="Z25359" s="396"/>
      <c r="AA25359" s="441"/>
    </row>
    <row r="25360" spans="25:27" x14ac:dyDescent="0.2">
      <c r="Y25360" s="396"/>
      <c r="Z25360" s="396"/>
      <c r="AA25360" s="441"/>
    </row>
    <row r="25361" spans="25:27" x14ac:dyDescent="0.2">
      <c r="Y25361" s="396"/>
      <c r="Z25361" s="396"/>
      <c r="AA25361" s="441"/>
    </row>
    <row r="25362" spans="25:27" x14ac:dyDescent="0.2">
      <c r="Y25362" s="396"/>
      <c r="Z25362" s="396"/>
      <c r="AA25362" s="441"/>
    </row>
    <row r="25363" spans="25:27" x14ac:dyDescent="0.2">
      <c r="Y25363" s="396"/>
      <c r="Z25363" s="396"/>
      <c r="AA25363" s="441"/>
    </row>
    <row r="25364" spans="25:27" x14ac:dyDescent="0.2">
      <c r="Y25364" s="396"/>
      <c r="Z25364" s="396"/>
      <c r="AA25364" s="441"/>
    </row>
    <row r="25365" spans="25:27" x14ac:dyDescent="0.2">
      <c r="Y25365" s="396"/>
      <c r="Z25365" s="396"/>
      <c r="AA25365" s="441"/>
    </row>
    <row r="25366" spans="25:27" x14ac:dyDescent="0.2">
      <c r="Y25366" s="396"/>
      <c r="Z25366" s="396"/>
      <c r="AA25366" s="441"/>
    </row>
    <row r="25367" spans="25:27" x14ac:dyDescent="0.2">
      <c r="Y25367" s="396"/>
      <c r="Z25367" s="396"/>
      <c r="AA25367" s="441"/>
    </row>
    <row r="25368" spans="25:27" x14ac:dyDescent="0.2">
      <c r="Y25368" s="396"/>
      <c r="Z25368" s="396"/>
      <c r="AA25368" s="441"/>
    </row>
    <row r="25369" spans="25:27" x14ac:dyDescent="0.2">
      <c r="Y25369" s="396"/>
      <c r="Z25369" s="396"/>
      <c r="AA25369" s="441"/>
    </row>
    <row r="25370" spans="25:27" x14ac:dyDescent="0.2">
      <c r="Y25370" s="396"/>
      <c r="Z25370" s="396"/>
      <c r="AA25370" s="441"/>
    </row>
    <row r="25371" spans="25:27" x14ac:dyDescent="0.2">
      <c r="Y25371" s="396"/>
      <c r="Z25371" s="396"/>
      <c r="AA25371" s="441"/>
    </row>
    <row r="25372" spans="25:27" x14ac:dyDescent="0.2">
      <c r="Y25372" s="396"/>
      <c r="Z25372" s="396"/>
      <c r="AA25372" s="441"/>
    </row>
    <row r="25373" spans="25:27" x14ac:dyDescent="0.2">
      <c r="Y25373" s="396"/>
      <c r="Z25373" s="396"/>
      <c r="AA25373" s="441"/>
    </row>
    <row r="25374" spans="25:27" x14ac:dyDescent="0.2">
      <c r="Y25374" s="396"/>
      <c r="Z25374" s="396"/>
      <c r="AA25374" s="441"/>
    </row>
    <row r="25375" spans="25:27" x14ac:dyDescent="0.2">
      <c r="Y25375" s="396"/>
      <c r="Z25375" s="396"/>
      <c r="AA25375" s="441"/>
    </row>
    <row r="25376" spans="25:27" x14ac:dyDescent="0.2">
      <c r="Y25376" s="396"/>
      <c r="Z25376" s="396"/>
      <c r="AA25376" s="441"/>
    </row>
    <row r="25377" spans="25:27" x14ac:dyDescent="0.2">
      <c r="Y25377" s="396"/>
      <c r="Z25377" s="396"/>
      <c r="AA25377" s="441"/>
    </row>
    <row r="25378" spans="25:27" x14ac:dyDescent="0.2">
      <c r="Y25378" s="396"/>
      <c r="Z25378" s="396"/>
      <c r="AA25378" s="441"/>
    </row>
    <row r="25379" spans="25:27" x14ac:dyDescent="0.2">
      <c r="Y25379" s="396"/>
      <c r="Z25379" s="396"/>
      <c r="AA25379" s="441"/>
    </row>
    <row r="25380" spans="25:27" x14ac:dyDescent="0.2">
      <c r="Y25380" s="396"/>
      <c r="Z25380" s="396"/>
      <c r="AA25380" s="441"/>
    </row>
    <row r="25381" spans="25:27" x14ac:dyDescent="0.2">
      <c r="Y25381" s="396"/>
      <c r="Z25381" s="396"/>
      <c r="AA25381" s="441"/>
    </row>
    <row r="25382" spans="25:27" x14ac:dyDescent="0.2">
      <c r="Y25382" s="396"/>
      <c r="Z25382" s="396"/>
      <c r="AA25382" s="441"/>
    </row>
    <row r="25383" spans="25:27" x14ac:dyDescent="0.2">
      <c r="Y25383" s="396"/>
      <c r="Z25383" s="396"/>
      <c r="AA25383" s="441"/>
    </row>
    <row r="25384" spans="25:27" x14ac:dyDescent="0.2">
      <c r="Y25384" s="396"/>
      <c r="Z25384" s="396"/>
      <c r="AA25384" s="441"/>
    </row>
    <row r="25385" spans="25:27" x14ac:dyDescent="0.2">
      <c r="Y25385" s="396"/>
      <c r="Z25385" s="396"/>
      <c r="AA25385" s="441"/>
    </row>
    <row r="25386" spans="25:27" x14ac:dyDescent="0.2">
      <c r="Y25386" s="396"/>
      <c r="Z25386" s="396"/>
      <c r="AA25386" s="441"/>
    </row>
    <row r="25387" spans="25:27" x14ac:dyDescent="0.2">
      <c r="Y25387" s="396"/>
      <c r="Z25387" s="396"/>
      <c r="AA25387" s="441"/>
    </row>
    <row r="25388" spans="25:27" x14ac:dyDescent="0.2">
      <c r="Y25388" s="396"/>
      <c r="Z25388" s="396"/>
      <c r="AA25388" s="441"/>
    </row>
    <row r="25389" spans="25:27" x14ac:dyDescent="0.2">
      <c r="Y25389" s="396"/>
      <c r="Z25389" s="396"/>
      <c r="AA25389" s="441"/>
    </row>
    <row r="25390" spans="25:27" x14ac:dyDescent="0.2">
      <c r="Y25390" s="396"/>
      <c r="Z25390" s="396"/>
      <c r="AA25390" s="441"/>
    </row>
    <row r="25391" spans="25:27" x14ac:dyDescent="0.2">
      <c r="Y25391" s="396"/>
      <c r="Z25391" s="396"/>
      <c r="AA25391" s="441"/>
    </row>
    <row r="25392" spans="25:27" x14ac:dyDescent="0.2">
      <c r="Y25392" s="396"/>
      <c r="Z25392" s="396"/>
      <c r="AA25392" s="441"/>
    </row>
    <row r="25393" spans="25:27" x14ac:dyDescent="0.2">
      <c r="Y25393" s="396"/>
      <c r="Z25393" s="396"/>
      <c r="AA25393" s="441"/>
    </row>
    <row r="25394" spans="25:27" x14ac:dyDescent="0.2">
      <c r="Y25394" s="396"/>
      <c r="Z25394" s="396"/>
      <c r="AA25394" s="441"/>
    </row>
    <row r="25395" spans="25:27" x14ac:dyDescent="0.2">
      <c r="Y25395" s="396"/>
      <c r="Z25395" s="396"/>
      <c r="AA25395" s="441"/>
    </row>
    <row r="25396" spans="25:27" x14ac:dyDescent="0.2">
      <c r="Y25396" s="396"/>
      <c r="Z25396" s="396"/>
      <c r="AA25396" s="441"/>
    </row>
    <row r="25397" spans="25:27" x14ac:dyDescent="0.2">
      <c r="Y25397" s="396"/>
      <c r="Z25397" s="396"/>
      <c r="AA25397" s="441"/>
    </row>
    <row r="25398" spans="25:27" x14ac:dyDescent="0.2">
      <c r="Y25398" s="396"/>
      <c r="Z25398" s="396"/>
      <c r="AA25398" s="441"/>
    </row>
    <row r="25399" spans="25:27" x14ac:dyDescent="0.2">
      <c r="Y25399" s="396"/>
      <c r="Z25399" s="396"/>
      <c r="AA25399" s="441"/>
    </row>
    <row r="25400" spans="25:27" x14ac:dyDescent="0.2">
      <c r="Y25400" s="396"/>
      <c r="Z25400" s="396"/>
      <c r="AA25400" s="441"/>
    </row>
    <row r="25401" spans="25:27" x14ac:dyDescent="0.2">
      <c r="Y25401" s="396"/>
      <c r="Z25401" s="396"/>
      <c r="AA25401" s="441"/>
    </row>
    <row r="25402" spans="25:27" x14ac:dyDescent="0.2">
      <c r="Y25402" s="396"/>
      <c r="Z25402" s="396"/>
      <c r="AA25402" s="441"/>
    </row>
    <row r="25403" spans="25:27" x14ac:dyDescent="0.2">
      <c r="Y25403" s="396"/>
      <c r="Z25403" s="396"/>
      <c r="AA25403" s="441"/>
    </row>
    <row r="25404" spans="25:27" x14ac:dyDescent="0.2">
      <c r="Y25404" s="396"/>
      <c r="Z25404" s="396"/>
      <c r="AA25404" s="441"/>
    </row>
    <row r="25405" spans="25:27" x14ac:dyDescent="0.2">
      <c r="Y25405" s="396"/>
      <c r="Z25405" s="396"/>
      <c r="AA25405" s="441"/>
    </row>
    <row r="25406" spans="25:27" x14ac:dyDescent="0.2">
      <c r="Y25406" s="396"/>
      <c r="Z25406" s="396"/>
      <c r="AA25406" s="441"/>
    </row>
    <row r="25407" spans="25:27" x14ac:dyDescent="0.2">
      <c r="Y25407" s="396"/>
      <c r="Z25407" s="396"/>
      <c r="AA25407" s="441"/>
    </row>
    <row r="25408" spans="25:27" x14ac:dyDescent="0.2">
      <c r="Y25408" s="396"/>
      <c r="Z25408" s="396"/>
      <c r="AA25408" s="441"/>
    </row>
    <row r="25409" spans="25:27" x14ac:dyDescent="0.2">
      <c r="Y25409" s="396"/>
      <c r="Z25409" s="396"/>
      <c r="AA25409" s="441"/>
    </row>
    <row r="25410" spans="25:27" x14ac:dyDescent="0.2">
      <c r="Y25410" s="396"/>
      <c r="Z25410" s="396"/>
      <c r="AA25410" s="441"/>
    </row>
    <row r="25411" spans="25:27" x14ac:dyDescent="0.2">
      <c r="Y25411" s="396"/>
      <c r="Z25411" s="396"/>
      <c r="AA25411" s="441"/>
    </row>
    <row r="25412" spans="25:27" x14ac:dyDescent="0.2">
      <c r="Y25412" s="396"/>
      <c r="Z25412" s="396"/>
      <c r="AA25412" s="441"/>
    </row>
    <row r="25413" spans="25:27" x14ac:dyDescent="0.2">
      <c r="Y25413" s="396"/>
      <c r="Z25413" s="396"/>
      <c r="AA25413" s="441"/>
    </row>
    <row r="25414" spans="25:27" x14ac:dyDescent="0.2">
      <c r="Y25414" s="396"/>
      <c r="Z25414" s="396"/>
      <c r="AA25414" s="441"/>
    </row>
    <row r="25415" spans="25:27" x14ac:dyDescent="0.2">
      <c r="Y25415" s="396"/>
      <c r="Z25415" s="396"/>
      <c r="AA25415" s="441"/>
    </row>
    <row r="25416" spans="25:27" x14ac:dyDescent="0.2">
      <c r="Y25416" s="396"/>
      <c r="Z25416" s="396"/>
      <c r="AA25416" s="441"/>
    </row>
    <row r="25417" spans="25:27" x14ac:dyDescent="0.2">
      <c r="Y25417" s="396"/>
      <c r="Z25417" s="396"/>
      <c r="AA25417" s="441"/>
    </row>
    <row r="25418" spans="25:27" x14ac:dyDescent="0.2">
      <c r="Y25418" s="396"/>
      <c r="Z25418" s="396"/>
      <c r="AA25418" s="441"/>
    </row>
    <row r="25419" spans="25:27" x14ac:dyDescent="0.2">
      <c r="Y25419" s="396"/>
      <c r="Z25419" s="396"/>
      <c r="AA25419" s="441"/>
    </row>
    <row r="25420" spans="25:27" x14ac:dyDescent="0.2">
      <c r="Y25420" s="396"/>
      <c r="Z25420" s="396"/>
      <c r="AA25420" s="441"/>
    </row>
    <row r="25421" spans="25:27" x14ac:dyDescent="0.2">
      <c r="Y25421" s="396"/>
      <c r="Z25421" s="396"/>
      <c r="AA25421" s="441"/>
    </row>
    <row r="25422" spans="25:27" x14ac:dyDescent="0.2">
      <c r="Y25422" s="396"/>
      <c r="Z25422" s="396"/>
      <c r="AA25422" s="441"/>
    </row>
    <row r="25423" spans="25:27" x14ac:dyDescent="0.2">
      <c r="Y25423" s="396"/>
      <c r="Z25423" s="396"/>
      <c r="AA25423" s="441"/>
    </row>
    <row r="25424" spans="25:27" x14ac:dyDescent="0.2">
      <c r="Y25424" s="396"/>
      <c r="Z25424" s="396"/>
      <c r="AA25424" s="441"/>
    </row>
    <row r="25425" spans="25:27" x14ac:dyDescent="0.2">
      <c r="Y25425" s="396"/>
      <c r="Z25425" s="396"/>
      <c r="AA25425" s="441"/>
    </row>
    <row r="25426" spans="25:27" x14ac:dyDescent="0.2">
      <c r="Y25426" s="396"/>
      <c r="Z25426" s="396"/>
      <c r="AA25426" s="441"/>
    </row>
    <row r="25427" spans="25:27" x14ac:dyDescent="0.2">
      <c r="Y25427" s="396"/>
      <c r="Z25427" s="396"/>
      <c r="AA25427" s="441"/>
    </row>
    <row r="25428" spans="25:27" x14ac:dyDescent="0.2">
      <c r="Y25428" s="396"/>
      <c r="Z25428" s="396"/>
      <c r="AA25428" s="441"/>
    </row>
    <row r="25429" spans="25:27" x14ac:dyDescent="0.2">
      <c r="Y25429" s="396"/>
      <c r="Z25429" s="396"/>
      <c r="AA25429" s="441"/>
    </row>
    <row r="25430" spans="25:27" x14ac:dyDescent="0.2">
      <c r="Y25430" s="396"/>
      <c r="Z25430" s="396"/>
      <c r="AA25430" s="441"/>
    </row>
    <row r="25431" spans="25:27" x14ac:dyDescent="0.2">
      <c r="Y25431" s="396"/>
      <c r="Z25431" s="396"/>
      <c r="AA25431" s="441"/>
    </row>
    <row r="25432" spans="25:27" x14ac:dyDescent="0.2">
      <c r="Y25432" s="396"/>
      <c r="Z25432" s="396"/>
      <c r="AA25432" s="441"/>
    </row>
    <row r="25433" spans="25:27" x14ac:dyDescent="0.2">
      <c r="Y25433" s="396"/>
      <c r="Z25433" s="396"/>
      <c r="AA25433" s="441"/>
    </row>
    <row r="25434" spans="25:27" x14ac:dyDescent="0.2">
      <c r="Y25434" s="396"/>
      <c r="Z25434" s="396"/>
      <c r="AA25434" s="441"/>
    </row>
    <row r="25435" spans="25:27" x14ac:dyDescent="0.2">
      <c r="Y25435" s="396"/>
      <c r="Z25435" s="396"/>
      <c r="AA25435" s="441"/>
    </row>
    <row r="25436" spans="25:27" x14ac:dyDescent="0.2">
      <c r="Y25436" s="396"/>
      <c r="Z25436" s="396"/>
      <c r="AA25436" s="441"/>
    </row>
    <row r="25437" spans="25:27" x14ac:dyDescent="0.2">
      <c r="Y25437" s="396"/>
      <c r="Z25437" s="396"/>
      <c r="AA25437" s="441"/>
    </row>
    <row r="25438" spans="25:27" x14ac:dyDescent="0.2">
      <c r="Y25438" s="396"/>
      <c r="Z25438" s="396"/>
      <c r="AA25438" s="441"/>
    </row>
    <row r="25439" spans="25:27" x14ac:dyDescent="0.2">
      <c r="Y25439" s="396"/>
      <c r="Z25439" s="396"/>
      <c r="AA25439" s="441"/>
    </row>
    <row r="25440" spans="25:27" x14ac:dyDescent="0.2">
      <c r="Y25440" s="396"/>
      <c r="Z25440" s="396"/>
      <c r="AA25440" s="441"/>
    </row>
    <row r="25441" spans="25:27" x14ac:dyDescent="0.2">
      <c r="Y25441" s="396"/>
      <c r="Z25441" s="396"/>
      <c r="AA25441" s="441"/>
    </row>
    <row r="25442" spans="25:27" x14ac:dyDescent="0.2">
      <c r="Y25442" s="396"/>
      <c r="Z25442" s="396"/>
      <c r="AA25442" s="441"/>
    </row>
    <row r="25443" spans="25:27" x14ac:dyDescent="0.2">
      <c r="Y25443" s="396"/>
      <c r="Z25443" s="396"/>
      <c r="AA25443" s="441"/>
    </row>
    <row r="25444" spans="25:27" x14ac:dyDescent="0.2">
      <c r="Y25444" s="396"/>
      <c r="Z25444" s="396"/>
      <c r="AA25444" s="441"/>
    </row>
    <row r="25445" spans="25:27" x14ac:dyDescent="0.2">
      <c r="Y25445" s="396"/>
      <c r="Z25445" s="396"/>
      <c r="AA25445" s="441"/>
    </row>
    <row r="25446" spans="25:27" x14ac:dyDescent="0.2">
      <c r="Y25446" s="396"/>
      <c r="Z25446" s="396"/>
      <c r="AA25446" s="441"/>
    </row>
    <row r="25447" spans="25:27" x14ac:dyDescent="0.2">
      <c r="Y25447" s="396"/>
      <c r="Z25447" s="396"/>
      <c r="AA25447" s="441"/>
    </row>
    <row r="25448" spans="25:27" x14ac:dyDescent="0.2">
      <c r="Y25448" s="396"/>
      <c r="Z25448" s="396"/>
      <c r="AA25448" s="441"/>
    </row>
    <row r="25449" spans="25:27" x14ac:dyDescent="0.2">
      <c r="Y25449" s="396"/>
      <c r="Z25449" s="396"/>
      <c r="AA25449" s="441"/>
    </row>
    <row r="25450" spans="25:27" x14ac:dyDescent="0.2">
      <c r="Y25450" s="396"/>
      <c r="Z25450" s="396"/>
      <c r="AA25450" s="441"/>
    </row>
    <row r="25451" spans="25:27" x14ac:dyDescent="0.2">
      <c r="Y25451" s="396"/>
      <c r="Z25451" s="396"/>
      <c r="AA25451" s="441"/>
    </row>
    <row r="25452" spans="25:27" x14ac:dyDescent="0.2">
      <c r="Y25452" s="396"/>
      <c r="Z25452" s="396"/>
      <c r="AA25452" s="441"/>
    </row>
    <row r="25453" spans="25:27" x14ac:dyDescent="0.2">
      <c r="Y25453" s="396"/>
      <c r="Z25453" s="396"/>
      <c r="AA25453" s="441"/>
    </row>
    <row r="25454" spans="25:27" x14ac:dyDescent="0.2">
      <c r="Y25454" s="396"/>
      <c r="Z25454" s="396"/>
      <c r="AA25454" s="441"/>
    </row>
    <row r="25455" spans="25:27" x14ac:dyDescent="0.2">
      <c r="Y25455" s="396"/>
      <c r="Z25455" s="396"/>
      <c r="AA25455" s="441"/>
    </row>
    <row r="25456" spans="25:27" x14ac:dyDescent="0.2">
      <c r="Y25456" s="396"/>
      <c r="Z25456" s="396"/>
      <c r="AA25456" s="441"/>
    </row>
    <row r="25457" spans="25:27" x14ac:dyDescent="0.2">
      <c r="Y25457" s="396"/>
      <c r="Z25457" s="396"/>
      <c r="AA25457" s="441"/>
    </row>
    <row r="25458" spans="25:27" x14ac:dyDescent="0.2">
      <c r="Y25458" s="396"/>
      <c r="Z25458" s="396"/>
      <c r="AA25458" s="441"/>
    </row>
    <row r="25459" spans="25:27" x14ac:dyDescent="0.2">
      <c r="Y25459" s="396"/>
      <c r="Z25459" s="396"/>
      <c r="AA25459" s="441"/>
    </row>
    <row r="25460" spans="25:27" x14ac:dyDescent="0.2">
      <c r="Y25460" s="396"/>
      <c r="Z25460" s="396"/>
      <c r="AA25460" s="441"/>
    </row>
    <row r="25461" spans="25:27" x14ac:dyDescent="0.2">
      <c r="Y25461" s="396"/>
      <c r="Z25461" s="396"/>
      <c r="AA25461" s="441"/>
    </row>
    <row r="25462" spans="25:27" x14ac:dyDescent="0.2">
      <c r="Y25462" s="396"/>
      <c r="Z25462" s="396"/>
      <c r="AA25462" s="441"/>
    </row>
    <row r="25463" spans="25:27" x14ac:dyDescent="0.2">
      <c r="Y25463" s="396"/>
      <c r="Z25463" s="396"/>
      <c r="AA25463" s="441"/>
    </row>
    <row r="25464" spans="25:27" x14ac:dyDescent="0.2">
      <c r="Y25464" s="396"/>
      <c r="Z25464" s="396"/>
      <c r="AA25464" s="441"/>
    </row>
    <row r="25465" spans="25:27" x14ac:dyDescent="0.2">
      <c r="Y25465" s="396"/>
      <c r="Z25465" s="396"/>
      <c r="AA25465" s="441"/>
    </row>
    <row r="25466" spans="25:27" x14ac:dyDescent="0.2">
      <c r="Y25466" s="396"/>
      <c r="Z25466" s="396"/>
      <c r="AA25466" s="441"/>
    </row>
    <row r="25467" spans="25:27" x14ac:dyDescent="0.2">
      <c r="Y25467" s="396"/>
      <c r="Z25467" s="396"/>
      <c r="AA25467" s="441"/>
    </row>
    <row r="25468" spans="25:27" x14ac:dyDescent="0.2">
      <c r="Y25468" s="396"/>
      <c r="Z25468" s="396"/>
      <c r="AA25468" s="441"/>
    </row>
    <row r="25469" spans="25:27" x14ac:dyDescent="0.2">
      <c r="Y25469" s="396"/>
      <c r="Z25469" s="396"/>
      <c r="AA25469" s="441"/>
    </row>
    <row r="25470" spans="25:27" x14ac:dyDescent="0.2">
      <c r="Y25470" s="396"/>
      <c r="Z25470" s="396"/>
      <c r="AA25470" s="441"/>
    </row>
    <row r="25471" spans="25:27" x14ac:dyDescent="0.2">
      <c r="Y25471" s="396"/>
      <c r="Z25471" s="396"/>
      <c r="AA25471" s="441"/>
    </row>
    <row r="25472" spans="25:27" x14ac:dyDescent="0.2">
      <c r="Y25472" s="396"/>
      <c r="Z25472" s="396"/>
      <c r="AA25472" s="441"/>
    </row>
    <row r="25473" spans="25:27" x14ac:dyDescent="0.2">
      <c r="Y25473" s="396"/>
      <c r="Z25473" s="396"/>
      <c r="AA25473" s="441"/>
    </row>
    <row r="25474" spans="25:27" x14ac:dyDescent="0.2">
      <c r="Y25474" s="396"/>
      <c r="Z25474" s="396"/>
      <c r="AA25474" s="441"/>
    </row>
    <row r="25475" spans="25:27" x14ac:dyDescent="0.2">
      <c r="Y25475" s="396"/>
      <c r="Z25475" s="396"/>
      <c r="AA25475" s="441"/>
    </row>
    <row r="25476" spans="25:27" x14ac:dyDescent="0.2">
      <c r="Y25476" s="396"/>
      <c r="Z25476" s="396"/>
      <c r="AA25476" s="441"/>
    </row>
    <row r="25477" spans="25:27" x14ac:dyDescent="0.2">
      <c r="Y25477" s="396"/>
      <c r="Z25477" s="396"/>
      <c r="AA25477" s="441"/>
    </row>
    <row r="25478" spans="25:27" x14ac:dyDescent="0.2">
      <c r="Y25478" s="396"/>
      <c r="Z25478" s="396"/>
      <c r="AA25478" s="441"/>
    </row>
    <row r="25479" spans="25:27" x14ac:dyDescent="0.2">
      <c r="Y25479" s="396"/>
      <c r="Z25479" s="396"/>
      <c r="AA25479" s="441"/>
    </row>
    <row r="25480" spans="25:27" x14ac:dyDescent="0.2">
      <c r="Y25480" s="396"/>
      <c r="Z25480" s="396"/>
      <c r="AA25480" s="441"/>
    </row>
    <row r="25481" spans="25:27" x14ac:dyDescent="0.2">
      <c r="Y25481" s="396"/>
      <c r="Z25481" s="396"/>
      <c r="AA25481" s="441"/>
    </row>
    <row r="25482" spans="25:27" x14ac:dyDescent="0.2">
      <c r="Y25482" s="396"/>
      <c r="Z25482" s="396"/>
      <c r="AA25482" s="441"/>
    </row>
    <row r="25483" spans="25:27" x14ac:dyDescent="0.2">
      <c r="Y25483" s="396"/>
      <c r="Z25483" s="396"/>
      <c r="AA25483" s="441"/>
    </row>
    <row r="25484" spans="25:27" x14ac:dyDescent="0.2">
      <c r="Y25484" s="396"/>
      <c r="Z25484" s="396"/>
      <c r="AA25484" s="441"/>
    </row>
    <row r="25485" spans="25:27" x14ac:dyDescent="0.2">
      <c r="Y25485" s="396"/>
      <c r="Z25485" s="396"/>
      <c r="AA25485" s="441"/>
    </row>
    <row r="25486" spans="25:27" x14ac:dyDescent="0.2">
      <c r="Y25486" s="396"/>
      <c r="Z25486" s="396"/>
      <c r="AA25486" s="441"/>
    </row>
    <row r="25487" spans="25:27" x14ac:dyDescent="0.2">
      <c r="Y25487" s="396"/>
      <c r="Z25487" s="396"/>
      <c r="AA25487" s="441"/>
    </row>
    <row r="25488" spans="25:27" x14ac:dyDescent="0.2">
      <c r="Y25488" s="396"/>
      <c r="Z25488" s="396"/>
      <c r="AA25488" s="441"/>
    </row>
    <row r="25489" spans="25:27" x14ac:dyDescent="0.2">
      <c r="Y25489" s="396"/>
      <c r="Z25489" s="396"/>
      <c r="AA25489" s="441"/>
    </row>
    <row r="25490" spans="25:27" x14ac:dyDescent="0.2">
      <c r="Y25490" s="396"/>
      <c r="Z25490" s="396"/>
      <c r="AA25490" s="441"/>
    </row>
    <row r="25491" spans="25:27" x14ac:dyDescent="0.2">
      <c r="Y25491" s="396"/>
      <c r="Z25491" s="396"/>
      <c r="AA25491" s="441"/>
    </row>
    <row r="25492" spans="25:27" x14ac:dyDescent="0.2">
      <c r="Y25492" s="396"/>
      <c r="Z25492" s="396"/>
      <c r="AA25492" s="441"/>
    </row>
    <row r="25493" spans="25:27" x14ac:dyDescent="0.2">
      <c r="Y25493" s="396"/>
      <c r="Z25493" s="396"/>
      <c r="AA25493" s="441"/>
    </row>
    <row r="25494" spans="25:27" x14ac:dyDescent="0.2">
      <c r="Y25494" s="396"/>
      <c r="Z25494" s="396"/>
      <c r="AA25494" s="441"/>
    </row>
    <row r="25495" spans="25:27" x14ac:dyDescent="0.2">
      <c r="Y25495" s="396"/>
      <c r="Z25495" s="396"/>
      <c r="AA25495" s="441"/>
    </row>
    <row r="25496" spans="25:27" x14ac:dyDescent="0.2">
      <c r="Y25496" s="396"/>
      <c r="Z25496" s="396"/>
      <c r="AA25496" s="441"/>
    </row>
    <row r="25497" spans="25:27" x14ac:dyDescent="0.2">
      <c r="Y25497" s="396"/>
      <c r="Z25497" s="396"/>
      <c r="AA25497" s="441"/>
    </row>
    <row r="25498" spans="25:27" x14ac:dyDescent="0.2">
      <c r="Y25498" s="396"/>
      <c r="Z25498" s="396"/>
      <c r="AA25498" s="441"/>
    </row>
    <row r="25499" spans="25:27" x14ac:dyDescent="0.2">
      <c r="Y25499" s="396"/>
      <c r="Z25499" s="396"/>
      <c r="AA25499" s="441"/>
    </row>
    <row r="25500" spans="25:27" x14ac:dyDescent="0.2">
      <c r="Y25500" s="396"/>
      <c r="Z25500" s="396"/>
      <c r="AA25500" s="441"/>
    </row>
    <row r="25501" spans="25:27" x14ac:dyDescent="0.2">
      <c r="Y25501" s="396"/>
      <c r="Z25501" s="396"/>
      <c r="AA25501" s="441"/>
    </row>
    <row r="25502" spans="25:27" x14ac:dyDescent="0.2">
      <c r="Y25502" s="396"/>
      <c r="Z25502" s="396"/>
      <c r="AA25502" s="441"/>
    </row>
    <row r="25503" spans="25:27" x14ac:dyDescent="0.2">
      <c r="Y25503" s="396"/>
      <c r="Z25503" s="396"/>
      <c r="AA25503" s="441"/>
    </row>
    <row r="25504" spans="25:27" x14ac:dyDescent="0.2">
      <c r="Y25504" s="396"/>
      <c r="Z25504" s="396"/>
      <c r="AA25504" s="441"/>
    </row>
    <row r="25505" spans="25:27" x14ac:dyDescent="0.2">
      <c r="Y25505" s="396"/>
      <c r="Z25505" s="396"/>
      <c r="AA25505" s="441"/>
    </row>
    <row r="25506" spans="25:27" x14ac:dyDescent="0.2">
      <c r="Y25506" s="396"/>
      <c r="Z25506" s="396"/>
      <c r="AA25506" s="441"/>
    </row>
    <row r="25507" spans="25:27" x14ac:dyDescent="0.2">
      <c r="Y25507" s="396"/>
      <c r="Z25507" s="396"/>
      <c r="AA25507" s="441"/>
    </row>
    <row r="25508" spans="25:27" x14ac:dyDescent="0.2">
      <c r="Y25508" s="396"/>
      <c r="Z25508" s="396"/>
      <c r="AA25508" s="441"/>
    </row>
    <row r="25509" spans="25:27" x14ac:dyDescent="0.2">
      <c r="Y25509" s="396"/>
      <c r="Z25509" s="396"/>
      <c r="AA25509" s="441"/>
    </row>
    <row r="25510" spans="25:27" x14ac:dyDescent="0.2">
      <c r="Y25510" s="396"/>
      <c r="Z25510" s="396"/>
      <c r="AA25510" s="441"/>
    </row>
    <row r="25511" spans="25:27" x14ac:dyDescent="0.2">
      <c r="Y25511" s="396"/>
      <c r="Z25511" s="396"/>
      <c r="AA25511" s="441"/>
    </row>
    <row r="25512" spans="25:27" x14ac:dyDescent="0.2">
      <c r="Y25512" s="396"/>
      <c r="Z25512" s="396"/>
      <c r="AA25512" s="441"/>
    </row>
    <row r="25513" spans="25:27" x14ac:dyDescent="0.2">
      <c r="Y25513" s="396"/>
      <c r="Z25513" s="396"/>
      <c r="AA25513" s="441"/>
    </row>
    <row r="25514" spans="25:27" x14ac:dyDescent="0.2">
      <c r="Y25514" s="396"/>
      <c r="Z25514" s="396"/>
      <c r="AA25514" s="441"/>
    </row>
    <row r="25515" spans="25:27" x14ac:dyDescent="0.2">
      <c r="Y25515" s="396"/>
      <c r="Z25515" s="396"/>
      <c r="AA25515" s="441"/>
    </row>
    <row r="25516" spans="25:27" x14ac:dyDescent="0.2">
      <c r="Y25516" s="396"/>
      <c r="Z25516" s="396"/>
      <c r="AA25516" s="441"/>
    </row>
    <row r="25517" spans="25:27" x14ac:dyDescent="0.2">
      <c r="Y25517" s="396"/>
      <c r="Z25517" s="396"/>
      <c r="AA25517" s="441"/>
    </row>
    <row r="25518" spans="25:27" x14ac:dyDescent="0.2">
      <c r="Y25518" s="396"/>
      <c r="Z25518" s="396"/>
      <c r="AA25518" s="441"/>
    </row>
    <row r="25519" spans="25:27" x14ac:dyDescent="0.2">
      <c r="Y25519" s="396"/>
      <c r="Z25519" s="396"/>
      <c r="AA25519" s="441"/>
    </row>
    <row r="25520" spans="25:27" x14ac:dyDescent="0.2">
      <c r="Y25520" s="396"/>
      <c r="Z25520" s="396"/>
      <c r="AA25520" s="441"/>
    </row>
    <row r="25521" spans="25:27" x14ac:dyDescent="0.2">
      <c r="Y25521" s="396"/>
      <c r="Z25521" s="396"/>
      <c r="AA25521" s="441"/>
    </row>
    <row r="25522" spans="25:27" x14ac:dyDescent="0.2">
      <c r="Y25522" s="396"/>
      <c r="Z25522" s="396"/>
      <c r="AA25522" s="441"/>
    </row>
    <row r="25523" spans="25:27" x14ac:dyDescent="0.2">
      <c r="Y25523" s="396"/>
      <c r="Z25523" s="396"/>
      <c r="AA25523" s="441"/>
    </row>
    <row r="25524" spans="25:27" x14ac:dyDescent="0.2">
      <c r="Y25524" s="396"/>
      <c r="Z25524" s="396"/>
      <c r="AA25524" s="441"/>
    </row>
    <row r="25525" spans="25:27" x14ac:dyDescent="0.2">
      <c r="Y25525" s="396"/>
      <c r="Z25525" s="396"/>
      <c r="AA25525" s="441"/>
    </row>
    <row r="25526" spans="25:27" x14ac:dyDescent="0.2">
      <c r="Y25526" s="396"/>
      <c r="Z25526" s="396"/>
      <c r="AA25526" s="441"/>
    </row>
    <row r="25527" spans="25:27" x14ac:dyDescent="0.2">
      <c r="Y25527" s="396"/>
      <c r="Z25527" s="396"/>
      <c r="AA25527" s="441"/>
    </row>
    <row r="25528" spans="25:27" x14ac:dyDescent="0.2">
      <c r="Y25528" s="396"/>
      <c r="Z25528" s="396"/>
      <c r="AA25528" s="441"/>
    </row>
    <row r="25529" spans="25:27" x14ac:dyDescent="0.2">
      <c r="Y25529" s="396"/>
      <c r="Z25529" s="396"/>
      <c r="AA25529" s="441"/>
    </row>
    <row r="25530" spans="25:27" x14ac:dyDescent="0.2">
      <c r="Y25530" s="396"/>
      <c r="Z25530" s="396"/>
      <c r="AA25530" s="441"/>
    </row>
    <row r="25531" spans="25:27" x14ac:dyDescent="0.2">
      <c r="Y25531" s="396"/>
      <c r="Z25531" s="396"/>
      <c r="AA25531" s="441"/>
    </row>
    <row r="25532" spans="25:27" x14ac:dyDescent="0.2">
      <c r="Y25532" s="396"/>
      <c r="Z25532" s="396"/>
      <c r="AA25532" s="441"/>
    </row>
    <row r="25533" spans="25:27" x14ac:dyDescent="0.2">
      <c r="Y25533" s="396"/>
      <c r="Z25533" s="396"/>
      <c r="AA25533" s="441"/>
    </row>
    <row r="25534" spans="25:27" x14ac:dyDescent="0.2">
      <c r="Y25534" s="396"/>
      <c r="Z25534" s="396"/>
      <c r="AA25534" s="441"/>
    </row>
    <row r="25535" spans="25:27" x14ac:dyDescent="0.2">
      <c r="Y25535" s="396"/>
      <c r="Z25535" s="396"/>
      <c r="AA25535" s="441"/>
    </row>
    <row r="25536" spans="25:27" x14ac:dyDescent="0.2">
      <c r="Y25536" s="396"/>
      <c r="Z25536" s="396"/>
      <c r="AA25536" s="441"/>
    </row>
    <row r="25537" spans="25:27" x14ac:dyDescent="0.2">
      <c r="Y25537" s="396"/>
      <c r="Z25537" s="396"/>
      <c r="AA25537" s="441"/>
    </row>
    <row r="25538" spans="25:27" x14ac:dyDescent="0.2">
      <c r="Y25538" s="396"/>
      <c r="Z25538" s="396"/>
      <c r="AA25538" s="441"/>
    </row>
    <row r="25539" spans="25:27" x14ac:dyDescent="0.2">
      <c r="Y25539" s="396"/>
      <c r="Z25539" s="396"/>
      <c r="AA25539" s="441"/>
    </row>
    <row r="25540" spans="25:27" x14ac:dyDescent="0.2">
      <c r="Y25540" s="396"/>
      <c r="Z25540" s="396"/>
      <c r="AA25540" s="441"/>
    </row>
    <row r="25541" spans="25:27" x14ac:dyDescent="0.2">
      <c r="Y25541" s="396"/>
      <c r="Z25541" s="396"/>
      <c r="AA25541" s="441"/>
    </row>
    <row r="25542" spans="25:27" x14ac:dyDescent="0.2">
      <c r="Y25542" s="396"/>
      <c r="Z25542" s="396"/>
      <c r="AA25542" s="441"/>
    </row>
    <row r="25543" spans="25:27" x14ac:dyDescent="0.2">
      <c r="Y25543" s="396"/>
      <c r="Z25543" s="396"/>
      <c r="AA25543" s="441"/>
    </row>
    <row r="25544" spans="25:27" x14ac:dyDescent="0.2">
      <c r="Y25544" s="396"/>
      <c r="Z25544" s="396"/>
      <c r="AA25544" s="441"/>
    </row>
    <row r="25545" spans="25:27" x14ac:dyDescent="0.2">
      <c r="Y25545" s="396"/>
      <c r="Z25545" s="396"/>
      <c r="AA25545" s="441"/>
    </row>
    <row r="25546" spans="25:27" x14ac:dyDescent="0.2">
      <c r="Y25546" s="396"/>
      <c r="Z25546" s="396"/>
      <c r="AA25546" s="441"/>
    </row>
    <row r="25547" spans="25:27" x14ac:dyDescent="0.2">
      <c r="Y25547" s="396"/>
      <c r="Z25547" s="396"/>
      <c r="AA25547" s="441"/>
    </row>
    <row r="25548" spans="25:27" x14ac:dyDescent="0.2">
      <c r="Y25548" s="396"/>
      <c r="Z25548" s="396"/>
      <c r="AA25548" s="441"/>
    </row>
    <row r="25549" spans="25:27" x14ac:dyDescent="0.2">
      <c r="Y25549" s="396"/>
      <c r="Z25549" s="396"/>
      <c r="AA25549" s="441"/>
    </row>
    <row r="25550" spans="25:27" x14ac:dyDescent="0.2">
      <c r="Y25550" s="396"/>
      <c r="Z25550" s="396"/>
      <c r="AA25550" s="441"/>
    </row>
    <row r="25551" spans="25:27" x14ac:dyDescent="0.2">
      <c r="Y25551" s="396"/>
      <c r="Z25551" s="396"/>
      <c r="AA25551" s="441"/>
    </row>
    <row r="25552" spans="25:27" x14ac:dyDescent="0.2">
      <c r="Y25552" s="396"/>
      <c r="Z25552" s="396"/>
      <c r="AA25552" s="441"/>
    </row>
    <row r="25553" spans="25:27" x14ac:dyDescent="0.2">
      <c r="Y25553" s="396"/>
      <c r="Z25553" s="396"/>
      <c r="AA25553" s="441"/>
    </row>
    <row r="25554" spans="25:27" x14ac:dyDescent="0.2">
      <c r="Y25554" s="396"/>
      <c r="Z25554" s="396"/>
      <c r="AA25554" s="441"/>
    </row>
    <row r="25555" spans="25:27" x14ac:dyDescent="0.2">
      <c r="Y25555" s="396"/>
      <c r="Z25555" s="396"/>
      <c r="AA25555" s="441"/>
    </row>
    <row r="25556" spans="25:27" x14ac:dyDescent="0.2">
      <c r="Y25556" s="396"/>
      <c r="Z25556" s="396"/>
      <c r="AA25556" s="441"/>
    </row>
    <row r="25557" spans="25:27" x14ac:dyDescent="0.2">
      <c r="Y25557" s="396"/>
      <c r="Z25557" s="396"/>
      <c r="AA25557" s="441"/>
    </row>
    <row r="25558" spans="25:27" x14ac:dyDescent="0.2">
      <c r="Y25558" s="396"/>
      <c r="Z25558" s="396"/>
      <c r="AA25558" s="441"/>
    </row>
    <row r="25559" spans="25:27" x14ac:dyDescent="0.2">
      <c r="Y25559" s="396"/>
      <c r="Z25559" s="396"/>
      <c r="AA25559" s="441"/>
    </row>
    <row r="25560" spans="25:27" x14ac:dyDescent="0.2">
      <c r="Y25560" s="396"/>
      <c r="Z25560" s="396"/>
      <c r="AA25560" s="441"/>
    </row>
    <row r="25561" spans="25:27" x14ac:dyDescent="0.2">
      <c r="Y25561" s="396"/>
      <c r="Z25561" s="396"/>
      <c r="AA25561" s="441"/>
    </row>
    <row r="25562" spans="25:27" x14ac:dyDescent="0.2">
      <c r="Y25562" s="396"/>
      <c r="Z25562" s="396"/>
      <c r="AA25562" s="441"/>
    </row>
    <row r="25563" spans="25:27" x14ac:dyDescent="0.2">
      <c r="Y25563" s="396"/>
      <c r="Z25563" s="396"/>
      <c r="AA25563" s="441"/>
    </row>
    <row r="25564" spans="25:27" x14ac:dyDescent="0.2">
      <c r="Y25564" s="396"/>
      <c r="Z25564" s="396"/>
      <c r="AA25564" s="441"/>
    </row>
    <row r="25565" spans="25:27" x14ac:dyDescent="0.2">
      <c r="Y25565" s="396"/>
      <c r="Z25565" s="396"/>
      <c r="AA25565" s="441"/>
    </row>
    <row r="25566" spans="25:27" x14ac:dyDescent="0.2">
      <c r="Y25566" s="396"/>
      <c r="Z25566" s="396"/>
      <c r="AA25566" s="441"/>
    </row>
    <row r="25567" spans="25:27" x14ac:dyDescent="0.2">
      <c r="Y25567" s="396"/>
      <c r="Z25567" s="396"/>
      <c r="AA25567" s="441"/>
    </row>
    <row r="25568" spans="25:27" x14ac:dyDescent="0.2">
      <c r="Y25568" s="396"/>
      <c r="Z25568" s="396"/>
      <c r="AA25568" s="441"/>
    </row>
    <row r="25569" spans="25:27" x14ac:dyDescent="0.2">
      <c r="Y25569" s="396"/>
      <c r="Z25569" s="396"/>
      <c r="AA25569" s="441"/>
    </row>
    <row r="25570" spans="25:27" x14ac:dyDescent="0.2">
      <c r="Y25570" s="396"/>
      <c r="Z25570" s="396"/>
      <c r="AA25570" s="441"/>
    </row>
    <row r="25571" spans="25:27" x14ac:dyDescent="0.2">
      <c r="Y25571" s="396"/>
      <c r="Z25571" s="396"/>
      <c r="AA25571" s="441"/>
    </row>
    <row r="25572" spans="25:27" x14ac:dyDescent="0.2">
      <c r="Y25572" s="396"/>
      <c r="Z25572" s="396"/>
      <c r="AA25572" s="441"/>
    </row>
    <row r="25573" spans="25:27" x14ac:dyDescent="0.2">
      <c r="Y25573" s="396"/>
      <c r="Z25573" s="396"/>
      <c r="AA25573" s="441"/>
    </row>
    <row r="25574" spans="25:27" x14ac:dyDescent="0.2">
      <c r="Y25574" s="396"/>
      <c r="Z25574" s="396"/>
      <c r="AA25574" s="441"/>
    </row>
    <row r="25575" spans="25:27" x14ac:dyDescent="0.2">
      <c r="Y25575" s="396"/>
      <c r="Z25575" s="396"/>
      <c r="AA25575" s="441"/>
    </row>
    <row r="25576" spans="25:27" x14ac:dyDescent="0.2">
      <c r="Y25576" s="396"/>
      <c r="Z25576" s="396"/>
      <c r="AA25576" s="441"/>
    </row>
    <row r="25577" spans="25:27" x14ac:dyDescent="0.2">
      <c r="Y25577" s="396"/>
      <c r="Z25577" s="396"/>
      <c r="AA25577" s="441"/>
    </row>
    <row r="25578" spans="25:27" x14ac:dyDescent="0.2">
      <c r="Y25578" s="396"/>
      <c r="Z25578" s="396"/>
      <c r="AA25578" s="441"/>
    </row>
    <row r="25579" spans="25:27" x14ac:dyDescent="0.2">
      <c r="Y25579" s="396"/>
      <c r="Z25579" s="396"/>
      <c r="AA25579" s="441"/>
    </row>
    <row r="25580" spans="25:27" x14ac:dyDescent="0.2">
      <c r="Y25580" s="396"/>
      <c r="Z25580" s="396"/>
      <c r="AA25580" s="441"/>
    </row>
    <row r="25581" spans="25:27" x14ac:dyDescent="0.2">
      <c r="Y25581" s="396"/>
      <c r="Z25581" s="396"/>
      <c r="AA25581" s="441"/>
    </row>
    <row r="25582" spans="25:27" x14ac:dyDescent="0.2">
      <c r="Y25582" s="396"/>
      <c r="Z25582" s="396"/>
      <c r="AA25582" s="441"/>
    </row>
    <row r="25583" spans="25:27" x14ac:dyDescent="0.2">
      <c r="Y25583" s="396"/>
      <c r="Z25583" s="396"/>
      <c r="AA25583" s="441"/>
    </row>
    <row r="25584" spans="25:27" x14ac:dyDescent="0.2">
      <c r="Y25584" s="396"/>
      <c r="Z25584" s="396"/>
      <c r="AA25584" s="441"/>
    </row>
    <row r="25585" spans="25:27" x14ac:dyDescent="0.2">
      <c r="Y25585" s="396"/>
      <c r="Z25585" s="396"/>
      <c r="AA25585" s="441"/>
    </row>
    <row r="25586" spans="25:27" x14ac:dyDescent="0.2">
      <c r="Y25586" s="396"/>
      <c r="Z25586" s="396"/>
      <c r="AA25586" s="441"/>
    </row>
    <row r="25587" spans="25:27" x14ac:dyDescent="0.2">
      <c r="Y25587" s="396"/>
      <c r="Z25587" s="396"/>
      <c r="AA25587" s="441"/>
    </row>
    <row r="25588" spans="25:27" x14ac:dyDescent="0.2">
      <c r="Y25588" s="396"/>
      <c r="Z25588" s="396"/>
      <c r="AA25588" s="441"/>
    </row>
    <row r="25589" spans="25:27" x14ac:dyDescent="0.2">
      <c r="Y25589" s="396"/>
      <c r="Z25589" s="396"/>
      <c r="AA25589" s="441"/>
    </row>
    <row r="25590" spans="25:27" x14ac:dyDescent="0.2">
      <c r="Y25590" s="396"/>
      <c r="Z25590" s="396"/>
      <c r="AA25590" s="441"/>
    </row>
    <row r="25591" spans="25:27" x14ac:dyDescent="0.2">
      <c r="Y25591" s="396"/>
      <c r="Z25591" s="396"/>
      <c r="AA25591" s="441"/>
    </row>
    <row r="25592" spans="25:27" x14ac:dyDescent="0.2">
      <c r="Y25592" s="396"/>
      <c r="Z25592" s="396"/>
      <c r="AA25592" s="441"/>
    </row>
    <row r="25593" spans="25:27" x14ac:dyDescent="0.2">
      <c r="Y25593" s="396"/>
      <c r="Z25593" s="396"/>
      <c r="AA25593" s="441"/>
    </row>
    <row r="25594" spans="25:27" x14ac:dyDescent="0.2">
      <c r="Y25594" s="396"/>
      <c r="Z25594" s="396"/>
      <c r="AA25594" s="441"/>
    </row>
    <row r="25595" spans="25:27" x14ac:dyDescent="0.2">
      <c r="Y25595" s="396"/>
      <c r="Z25595" s="396"/>
      <c r="AA25595" s="441"/>
    </row>
    <row r="25596" spans="25:27" x14ac:dyDescent="0.2">
      <c r="Y25596" s="396"/>
      <c r="Z25596" s="396"/>
      <c r="AA25596" s="441"/>
    </row>
    <row r="25597" spans="25:27" x14ac:dyDescent="0.2">
      <c r="Y25597" s="396"/>
      <c r="Z25597" s="396"/>
      <c r="AA25597" s="441"/>
    </row>
    <row r="25598" spans="25:27" x14ac:dyDescent="0.2">
      <c r="Y25598" s="396"/>
      <c r="Z25598" s="396"/>
      <c r="AA25598" s="441"/>
    </row>
    <row r="25599" spans="25:27" x14ac:dyDescent="0.2">
      <c r="Y25599" s="396"/>
      <c r="Z25599" s="396"/>
      <c r="AA25599" s="441"/>
    </row>
    <row r="25600" spans="25:27" x14ac:dyDescent="0.2">
      <c r="Y25600" s="396"/>
      <c r="Z25600" s="396"/>
      <c r="AA25600" s="441"/>
    </row>
    <row r="25601" spans="25:27" x14ac:dyDescent="0.2">
      <c r="Y25601" s="396"/>
      <c r="Z25601" s="396"/>
      <c r="AA25601" s="441"/>
    </row>
    <row r="25602" spans="25:27" x14ac:dyDescent="0.2">
      <c r="Y25602" s="396"/>
      <c r="Z25602" s="396"/>
      <c r="AA25602" s="441"/>
    </row>
    <row r="25603" spans="25:27" x14ac:dyDescent="0.2">
      <c r="Y25603" s="396"/>
      <c r="Z25603" s="396"/>
      <c r="AA25603" s="441"/>
    </row>
    <row r="25604" spans="25:27" x14ac:dyDescent="0.2">
      <c r="Y25604" s="396"/>
      <c r="Z25604" s="396"/>
      <c r="AA25604" s="441"/>
    </row>
    <row r="25605" spans="25:27" x14ac:dyDescent="0.2">
      <c r="Y25605" s="396"/>
      <c r="Z25605" s="396"/>
      <c r="AA25605" s="441"/>
    </row>
    <row r="25606" spans="25:27" x14ac:dyDescent="0.2">
      <c r="Y25606" s="396"/>
      <c r="Z25606" s="396"/>
      <c r="AA25606" s="441"/>
    </row>
    <row r="25607" spans="25:27" x14ac:dyDescent="0.2">
      <c r="Y25607" s="396"/>
      <c r="Z25607" s="396"/>
      <c r="AA25607" s="441"/>
    </row>
    <row r="25608" spans="25:27" x14ac:dyDescent="0.2">
      <c r="Y25608" s="396"/>
      <c r="Z25608" s="396"/>
      <c r="AA25608" s="441"/>
    </row>
    <row r="25609" spans="25:27" x14ac:dyDescent="0.2">
      <c r="Y25609" s="396"/>
      <c r="Z25609" s="396"/>
      <c r="AA25609" s="441"/>
    </row>
    <row r="25610" spans="25:27" x14ac:dyDescent="0.2">
      <c r="Y25610" s="396"/>
      <c r="Z25610" s="396"/>
      <c r="AA25610" s="441"/>
    </row>
    <row r="25611" spans="25:27" x14ac:dyDescent="0.2">
      <c r="Y25611" s="396"/>
      <c r="Z25611" s="396"/>
      <c r="AA25611" s="441"/>
    </row>
    <row r="25612" spans="25:27" x14ac:dyDescent="0.2">
      <c r="Y25612" s="396"/>
      <c r="Z25612" s="396"/>
      <c r="AA25612" s="441"/>
    </row>
    <row r="25613" spans="25:27" x14ac:dyDescent="0.2">
      <c r="Y25613" s="396"/>
      <c r="Z25613" s="396"/>
      <c r="AA25613" s="441"/>
    </row>
    <row r="25614" spans="25:27" x14ac:dyDescent="0.2">
      <c r="Y25614" s="396"/>
      <c r="Z25614" s="396"/>
      <c r="AA25614" s="441"/>
    </row>
    <row r="25615" spans="25:27" x14ac:dyDescent="0.2">
      <c r="Y25615" s="396"/>
      <c r="Z25615" s="396"/>
      <c r="AA25615" s="441"/>
    </row>
    <row r="25616" spans="25:27" x14ac:dyDescent="0.2">
      <c r="Y25616" s="396"/>
      <c r="Z25616" s="396"/>
      <c r="AA25616" s="441"/>
    </row>
    <row r="25617" spans="25:27" x14ac:dyDescent="0.2">
      <c r="Y25617" s="396"/>
      <c r="Z25617" s="396"/>
      <c r="AA25617" s="441"/>
    </row>
    <row r="25618" spans="25:27" x14ac:dyDescent="0.2">
      <c r="Y25618" s="396"/>
      <c r="Z25618" s="396"/>
      <c r="AA25618" s="441"/>
    </row>
    <row r="25619" spans="25:27" x14ac:dyDescent="0.2">
      <c r="Y25619" s="396"/>
      <c r="Z25619" s="396"/>
      <c r="AA25619" s="441"/>
    </row>
    <row r="25620" spans="25:27" x14ac:dyDescent="0.2">
      <c r="Y25620" s="396"/>
      <c r="Z25620" s="396"/>
      <c r="AA25620" s="441"/>
    </row>
    <row r="25621" spans="25:27" x14ac:dyDescent="0.2">
      <c r="Y25621" s="396"/>
      <c r="Z25621" s="396"/>
      <c r="AA25621" s="441"/>
    </row>
    <row r="25622" spans="25:27" x14ac:dyDescent="0.2">
      <c r="Y25622" s="396"/>
      <c r="Z25622" s="396"/>
      <c r="AA25622" s="441"/>
    </row>
    <row r="25623" spans="25:27" x14ac:dyDescent="0.2">
      <c r="Y25623" s="396"/>
      <c r="Z25623" s="396"/>
      <c r="AA25623" s="441"/>
    </row>
    <row r="25624" spans="25:27" x14ac:dyDescent="0.2">
      <c r="Y25624" s="396"/>
      <c r="Z25624" s="396"/>
      <c r="AA25624" s="441"/>
    </row>
    <row r="25625" spans="25:27" x14ac:dyDescent="0.2">
      <c r="Y25625" s="396"/>
      <c r="Z25625" s="396"/>
      <c r="AA25625" s="441"/>
    </row>
    <row r="25626" spans="25:27" x14ac:dyDescent="0.2">
      <c r="Y25626" s="396"/>
      <c r="Z25626" s="396"/>
      <c r="AA25626" s="441"/>
    </row>
    <row r="25627" spans="25:27" x14ac:dyDescent="0.2">
      <c r="Y25627" s="396"/>
      <c r="Z25627" s="396"/>
      <c r="AA25627" s="441"/>
    </row>
    <row r="25628" spans="25:27" x14ac:dyDescent="0.2">
      <c r="Y25628" s="396"/>
      <c r="Z25628" s="396"/>
      <c r="AA25628" s="441"/>
    </row>
    <row r="25629" spans="25:27" x14ac:dyDescent="0.2">
      <c r="Y25629" s="396"/>
      <c r="Z25629" s="396"/>
      <c r="AA25629" s="441"/>
    </row>
    <row r="25630" spans="25:27" x14ac:dyDescent="0.2">
      <c r="Y25630" s="396"/>
      <c r="Z25630" s="396"/>
      <c r="AA25630" s="441"/>
    </row>
    <row r="25631" spans="25:27" x14ac:dyDescent="0.2">
      <c r="Y25631" s="396"/>
      <c r="Z25631" s="396"/>
      <c r="AA25631" s="441"/>
    </row>
    <row r="25632" spans="25:27" x14ac:dyDescent="0.2">
      <c r="Y25632" s="396"/>
      <c r="Z25632" s="396"/>
      <c r="AA25632" s="441"/>
    </row>
    <row r="25633" spans="25:27" x14ac:dyDescent="0.2">
      <c r="Y25633" s="396"/>
      <c r="Z25633" s="396"/>
      <c r="AA25633" s="441"/>
    </row>
    <row r="25634" spans="25:27" x14ac:dyDescent="0.2">
      <c r="Y25634" s="396"/>
      <c r="Z25634" s="396"/>
      <c r="AA25634" s="441"/>
    </row>
    <row r="25635" spans="25:27" x14ac:dyDescent="0.2">
      <c r="Y25635" s="396"/>
      <c r="Z25635" s="396"/>
      <c r="AA25635" s="441"/>
    </row>
    <row r="25636" spans="25:27" x14ac:dyDescent="0.2">
      <c r="Y25636" s="396"/>
      <c r="Z25636" s="396"/>
      <c r="AA25636" s="441"/>
    </row>
    <row r="25637" spans="25:27" x14ac:dyDescent="0.2">
      <c r="Y25637" s="396"/>
      <c r="Z25637" s="396"/>
      <c r="AA25637" s="441"/>
    </row>
    <row r="25638" spans="25:27" x14ac:dyDescent="0.2">
      <c r="Y25638" s="396"/>
      <c r="Z25638" s="396"/>
      <c r="AA25638" s="441"/>
    </row>
    <row r="25639" spans="25:27" x14ac:dyDescent="0.2">
      <c r="Y25639" s="396"/>
      <c r="Z25639" s="396"/>
      <c r="AA25639" s="441"/>
    </row>
    <row r="25640" spans="25:27" x14ac:dyDescent="0.2">
      <c r="Y25640" s="396"/>
      <c r="Z25640" s="396"/>
      <c r="AA25640" s="441"/>
    </row>
    <row r="25641" spans="25:27" x14ac:dyDescent="0.2">
      <c r="Y25641" s="396"/>
      <c r="Z25641" s="396"/>
      <c r="AA25641" s="441"/>
    </row>
    <row r="25642" spans="25:27" x14ac:dyDescent="0.2">
      <c r="Y25642" s="396"/>
      <c r="Z25642" s="396"/>
      <c r="AA25642" s="441"/>
    </row>
    <row r="25643" spans="25:27" x14ac:dyDescent="0.2">
      <c r="Y25643" s="396"/>
      <c r="Z25643" s="396"/>
      <c r="AA25643" s="441"/>
    </row>
    <row r="25644" spans="25:27" x14ac:dyDescent="0.2">
      <c r="Y25644" s="396"/>
      <c r="Z25644" s="396"/>
      <c r="AA25644" s="441"/>
    </row>
    <row r="25645" spans="25:27" x14ac:dyDescent="0.2">
      <c r="Y25645" s="396"/>
      <c r="Z25645" s="396"/>
      <c r="AA25645" s="441"/>
    </row>
    <row r="25646" spans="25:27" x14ac:dyDescent="0.2">
      <c r="Y25646" s="396"/>
      <c r="Z25646" s="396"/>
      <c r="AA25646" s="441"/>
    </row>
    <row r="25647" spans="25:27" x14ac:dyDescent="0.2">
      <c r="Y25647" s="396"/>
      <c r="Z25647" s="396"/>
      <c r="AA25647" s="441"/>
    </row>
    <row r="25648" spans="25:27" x14ac:dyDescent="0.2">
      <c r="Y25648" s="396"/>
      <c r="Z25648" s="396"/>
      <c r="AA25648" s="441"/>
    </row>
    <row r="25649" spans="25:27" x14ac:dyDescent="0.2">
      <c r="Y25649" s="396"/>
      <c r="Z25649" s="396"/>
      <c r="AA25649" s="441"/>
    </row>
    <row r="25650" spans="25:27" x14ac:dyDescent="0.2">
      <c r="Y25650" s="396"/>
      <c r="Z25650" s="396"/>
      <c r="AA25650" s="441"/>
    </row>
    <row r="25651" spans="25:27" x14ac:dyDescent="0.2">
      <c r="Y25651" s="396"/>
      <c r="Z25651" s="396"/>
      <c r="AA25651" s="441"/>
    </row>
    <row r="25652" spans="25:27" x14ac:dyDescent="0.2">
      <c r="Y25652" s="396"/>
      <c r="Z25652" s="396"/>
      <c r="AA25652" s="441"/>
    </row>
    <row r="25653" spans="25:27" x14ac:dyDescent="0.2">
      <c r="Y25653" s="396"/>
      <c r="Z25653" s="396"/>
      <c r="AA25653" s="441"/>
    </row>
    <row r="25654" spans="25:27" x14ac:dyDescent="0.2">
      <c r="Y25654" s="396"/>
      <c r="Z25654" s="396"/>
      <c r="AA25654" s="441"/>
    </row>
    <row r="25655" spans="25:27" x14ac:dyDescent="0.2">
      <c r="Y25655" s="396"/>
      <c r="Z25655" s="396"/>
      <c r="AA25655" s="441"/>
    </row>
    <row r="25656" spans="25:27" x14ac:dyDescent="0.2">
      <c r="Y25656" s="396"/>
      <c r="Z25656" s="396"/>
      <c r="AA25656" s="441"/>
    </row>
    <row r="25657" spans="25:27" x14ac:dyDescent="0.2">
      <c r="Y25657" s="396"/>
      <c r="Z25657" s="396"/>
      <c r="AA25657" s="441"/>
    </row>
    <row r="25658" spans="25:27" x14ac:dyDescent="0.2">
      <c r="Y25658" s="396"/>
      <c r="Z25658" s="396"/>
      <c r="AA25658" s="441"/>
    </row>
    <row r="25659" spans="25:27" x14ac:dyDescent="0.2">
      <c r="Y25659" s="396"/>
      <c r="Z25659" s="396"/>
      <c r="AA25659" s="441"/>
    </row>
    <row r="25660" spans="25:27" x14ac:dyDescent="0.2">
      <c r="Y25660" s="396"/>
      <c r="Z25660" s="396"/>
      <c r="AA25660" s="441"/>
    </row>
    <row r="25661" spans="25:27" x14ac:dyDescent="0.2">
      <c r="Y25661" s="396"/>
      <c r="Z25661" s="396"/>
      <c r="AA25661" s="441"/>
    </row>
    <row r="25662" spans="25:27" x14ac:dyDescent="0.2">
      <c r="Y25662" s="396"/>
      <c r="Z25662" s="396"/>
      <c r="AA25662" s="441"/>
    </row>
    <row r="25663" spans="25:27" x14ac:dyDescent="0.2">
      <c r="Y25663" s="396"/>
      <c r="Z25663" s="396"/>
      <c r="AA25663" s="441"/>
    </row>
    <row r="25664" spans="25:27" x14ac:dyDescent="0.2">
      <c r="Y25664" s="396"/>
      <c r="Z25664" s="396"/>
      <c r="AA25664" s="441"/>
    </row>
    <row r="25665" spans="25:27" x14ac:dyDescent="0.2">
      <c r="Y25665" s="396"/>
      <c r="Z25665" s="396"/>
      <c r="AA25665" s="441"/>
    </row>
    <row r="25666" spans="25:27" x14ac:dyDescent="0.2">
      <c r="Y25666" s="396"/>
      <c r="Z25666" s="396"/>
      <c r="AA25666" s="441"/>
    </row>
    <row r="25667" spans="25:27" x14ac:dyDescent="0.2">
      <c r="Y25667" s="396"/>
      <c r="Z25667" s="396"/>
      <c r="AA25667" s="441"/>
    </row>
    <row r="25668" spans="25:27" x14ac:dyDescent="0.2">
      <c r="Y25668" s="396"/>
      <c r="Z25668" s="396"/>
      <c r="AA25668" s="441"/>
    </row>
    <row r="25669" spans="25:27" x14ac:dyDescent="0.2">
      <c r="Y25669" s="396"/>
      <c r="Z25669" s="396"/>
      <c r="AA25669" s="441"/>
    </row>
    <row r="25670" spans="25:27" x14ac:dyDescent="0.2">
      <c r="Y25670" s="396"/>
      <c r="Z25670" s="396"/>
      <c r="AA25670" s="441"/>
    </row>
    <row r="25671" spans="25:27" x14ac:dyDescent="0.2">
      <c r="Y25671" s="396"/>
      <c r="Z25671" s="396"/>
      <c r="AA25671" s="441"/>
    </row>
    <row r="25672" spans="25:27" x14ac:dyDescent="0.2">
      <c r="Y25672" s="396"/>
      <c r="Z25672" s="396"/>
      <c r="AA25672" s="441"/>
    </row>
    <row r="25673" spans="25:27" x14ac:dyDescent="0.2">
      <c r="Y25673" s="396"/>
      <c r="Z25673" s="396"/>
      <c r="AA25673" s="441"/>
    </row>
    <row r="25674" spans="25:27" x14ac:dyDescent="0.2">
      <c r="Y25674" s="396"/>
      <c r="Z25674" s="396"/>
      <c r="AA25674" s="441"/>
    </row>
    <row r="25675" spans="25:27" x14ac:dyDescent="0.2">
      <c r="Y25675" s="396"/>
      <c r="Z25675" s="396"/>
      <c r="AA25675" s="441"/>
    </row>
    <row r="25676" spans="25:27" x14ac:dyDescent="0.2">
      <c r="Y25676" s="396"/>
      <c r="Z25676" s="396"/>
      <c r="AA25676" s="441"/>
    </row>
    <row r="25677" spans="25:27" x14ac:dyDescent="0.2">
      <c r="Y25677" s="396"/>
      <c r="Z25677" s="396"/>
      <c r="AA25677" s="441"/>
    </row>
    <row r="25678" spans="25:27" x14ac:dyDescent="0.2">
      <c r="Y25678" s="396"/>
      <c r="Z25678" s="396"/>
      <c r="AA25678" s="441"/>
    </row>
    <row r="25679" spans="25:27" x14ac:dyDescent="0.2">
      <c r="Y25679" s="396"/>
      <c r="Z25679" s="396"/>
      <c r="AA25679" s="441"/>
    </row>
    <row r="25680" spans="25:27" x14ac:dyDescent="0.2">
      <c r="Y25680" s="396"/>
      <c r="Z25680" s="396"/>
      <c r="AA25680" s="441"/>
    </row>
    <row r="25681" spans="25:27" x14ac:dyDescent="0.2">
      <c r="Y25681" s="396"/>
      <c r="Z25681" s="396"/>
      <c r="AA25681" s="441"/>
    </row>
    <row r="25682" spans="25:27" x14ac:dyDescent="0.2">
      <c r="Y25682" s="396"/>
      <c r="Z25682" s="396"/>
      <c r="AA25682" s="441"/>
    </row>
    <row r="25683" spans="25:27" x14ac:dyDescent="0.2">
      <c r="Y25683" s="396"/>
      <c r="Z25683" s="396"/>
      <c r="AA25683" s="441"/>
    </row>
    <row r="25684" spans="25:27" x14ac:dyDescent="0.2">
      <c r="Y25684" s="396"/>
      <c r="Z25684" s="396"/>
      <c r="AA25684" s="441"/>
    </row>
    <row r="25685" spans="25:27" x14ac:dyDescent="0.2">
      <c r="Y25685" s="396"/>
      <c r="Z25685" s="396"/>
      <c r="AA25685" s="441"/>
    </row>
    <row r="25686" spans="25:27" x14ac:dyDescent="0.2">
      <c r="Y25686" s="396"/>
      <c r="Z25686" s="396"/>
      <c r="AA25686" s="441"/>
    </row>
    <row r="25687" spans="25:27" x14ac:dyDescent="0.2">
      <c r="Y25687" s="396"/>
      <c r="Z25687" s="396"/>
      <c r="AA25687" s="441"/>
    </row>
    <row r="25688" spans="25:27" x14ac:dyDescent="0.2">
      <c r="Y25688" s="396"/>
      <c r="Z25688" s="396"/>
      <c r="AA25688" s="441"/>
    </row>
    <row r="25689" spans="25:27" x14ac:dyDescent="0.2">
      <c r="Y25689" s="396"/>
      <c r="Z25689" s="396"/>
      <c r="AA25689" s="441"/>
    </row>
    <row r="25690" spans="25:27" x14ac:dyDescent="0.2">
      <c r="Y25690" s="396"/>
      <c r="Z25690" s="396"/>
      <c r="AA25690" s="441"/>
    </row>
    <row r="25691" spans="25:27" x14ac:dyDescent="0.2">
      <c r="Y25691" s="396"/>
      <c r="Z25691" s="396"/>
      <c r="AA25691" s="441"/>
    </row>
    <row r="25692" spans="25:27" x14ac:dyDescent="0.2">
      <c r="Y25692" s="396"/>
      <c r="Z25692" s="396"/>
      <c r="AA25692" s="441"/>
    </row>
    <row r="25693" spans="25:27" x14ac:dyDescent="0.2">
      <c r="Y25693" s="396"/>
      <c r="Z25693" s="396"/>
      <c r="AA25693" s="441"/>
    </row>
    <row r="25694" spans="25:27" x14ac:dyDescent="0.2">
      <c r="Y25694" s="396"/>
      <c r="Z25694" s="396"/>
      <c r="AA25694" s="441"/>
    </row>
    <row r="25695" spans="25:27" x14ac:dyDescent="0.2">
      <c r="Y25695" s="396"/>
      <c r="Z25695" s="396"/>
      <c r="AA25695" s="441"/>
    </row>
    <row r="25696" spans="25:27" x14ac:dyDescent="0.2">
      <c r="Y25696" s="396"/>
      <c r="Z25696" s="396"/>
      <c r="AA25696" s="441"/>
    </row>
    <row r="25697" spans="25:27" x14ac:dyDescent="0.2">
      <c r="Y25697" s="396"/>
      <c r="Z25697" s="396"/>
      <c r="AA25697" s="441"/>
    </row>
    <row r="25698" spans="25:27" x14ac:dyDescent="0.2">
      <c r="Y25698" s="396"/>
      <c r="Z25698" s="396"/>
      <c r="AA25698" s="441"/>
    </row>
    <row r="25699" spans="25:27" x14ac:dyDescent="0.2">
      <c r="Y25699" s="396"/>
      <c r="Z25699" s="396"/>
      <c r="AA25699" s="441"/>
    </row>
    <row r="25700" spans="25:27" x14ac:dyDescent="0.2">
      <c r="Y25700" s="396"/>
      <c r="Z25700" s="396"/>
      <c r="AA25700" s="441"/>
    </row>
    <row r="25701" spans="25:27" x14ac:dyDescent="0.2">
      <c r="Y25701" s="396"/>
      <c r="Z25701" s="396"/>
      <c r="AA25701" s="441"/>
    </row>
    <row r="25702" spans="25:27" x14ac:dyDescent="0.2">
      <c r="Y25702" s="396"/>
      <c r="Z25702" s="396"/>
      <c r="AA25702" s="441"/>
    </row>
    <row r="25703" spans="25:27" x14ac:dyDescent="0.2">
      <c r="Y25703" s="396"/>
      <c r="Z25703" s="396"/>
      <c r="AA25703" s="441"/>
    </row>
    <row r="25704" spans="25:27" x14ac:dyDescent="0.2">
      <c r="Y25704" s="396"/>
      <c r="Z25704" s="396"/>
      <c r="AA25704" s="441"/>
    </row>
    <row r="25705" spans="25:27" x14ac:dyDescent="0.2">
      <c r="Y25705" s="396"/>
      <c r="Z25705" s="396"/>
      <c r="AA25705" s="441"/>
    </row>
    <row r="25706" spans="25:27" x14ac:dyDescent="0.2">
      <c r="Y25706" s="396"/>
      <c r="Z25706" s="396"/>
      <c r="AA25706" s="441"/>
    </row>
    <row r="25707" spans="25:27" x14ac:dyDescent="0.2">
      <c r="Y25707" s="396"/>
      <c r="Z25707" s="396"/>
      <c r="AA25707" s="441"/>
    </row>
    <row r="25708" spans="25:27" x14ac:dyDescent="0.2">
      <c r="Y25708" s="396"/>
      <c r="Z25708" s="396"/>
      <c r="AA25708" s="441"/>
    </row>
    <row r="25709" spans="25:27" x14ac:dyDescent="0.2">
      <c r="Y25709" s="396"/>
      <c r="Z25709" s="396"/>
      <c r="AA25709" s="441"/>
    </row>
    <row r="25710" spans="25:27" x14ac:dyDescent="0.2">
      <c r="Y25710" s="396"/>
      <c r="Z25710" s="396"/>
      <c r="AA25710" s="441"/>
    </row>
    <row r="25711" spans="25:27" x14ac:dyDescent="0.2">
      <c r="Y25711" s="396"/>
      <c r="Z25711" s="396"/>
      <c r="AA25711" s="441"/>
    </row>
    <row r="25712" spans="25:27" x14ac:dyDescent="0.2">
      <c r="Y25712" s="396"/>
      <c r="Z25712" s="396"/>
      <c r="AA25712" s="441"/>
    </row>
    <row r="25713" spans="25:27" x14ac:dyDescent="0.2">
      <c r="Y25713" s="396"/>
      <c r="Z25713" s="396"/>
      <c r="AA25713" s="441"/>
    </row>
    <row r="25714" spans="25:27" x14ac:dyDescent="0.2">
      <c r="Y25714" s="396"/>
      <c r="Z25714" s="396"/>
      <c r="AA25714" s="441"/>
    </row>
    <row r="25715" spans="25:27" x14ac:dyDescent="0.2">
      <c r="Y25715" s="396"/>
      <c r="Z25715" s="396"/>
      <c r="AA25715" s="441"/>
    </row>
    <row r="25716" spans="25:27" x14ac:dyDescent="0.2">
      <c r="Y25716" s="396"/>
      <c r="Z25716" s="396"/>
      <c r="AA25716" s="441"/>
    </row>
    <row r="25717" spans="25:27" x14ac:dyDescent="0.2">
      <c r="Y25717" s="396"/>
      <c r="Z25717" s="396"/>
      <c r="AA25717" s="441"/>
    </row>
    <row r="25718" spans="25:27" x14ac:dyDescent="0.2">
      <c r="Y25718" s="396"/>
      <c r="Z25718" s="396"/>
      <c r="AA25718" s="441"/>
    </row>
    <row r="25719" spans="25:27" x14ac:dyDescent="0.2">
      <c r="Y25719" s="396"/>
      <c r="Z25719" s="396"/>
      <c r="AA25719" s="441"/>
    </row>
    <row r="25720" spans="25:27" x14ac:dyDescent="0.2">
      <c r="Y25720" s="396"/>
      <c r="Z25720" s="396"/>
      <c r="AA25720" s="441"/>
    </row>
    <row r="25721" spans="25:27" x14ac:dyDescent="0.2">
      <c r="Y25721" s="396"/>
      <c r="Z25721" s="396"/>
      <c r="AA25721" s="441"/>
    </row>
    <row r="25722" spans="25:27" x14ac:dyDescent="0.2">
      <c r="Y25722" s="396"/>
      <c r="Z25722" s="396"/>
      <c r="AA25722" s="441"/>
    </row>
    <row r="25723" spans="25:27" x14ac:dyDescent="0.2">
      <c r="Y25723" s="396"/>
      <c r="Z25723" s="396"/>
      <c r="AA25723" s="441"/>
    </row>
    <row r="25724" spans="25:27" x14ac:dyDescent="0.2">
      <c r="Y25724" s="396"/>
      <c r="Z25724" s="396"/>
      <c r="AA25724" s="441"/>
    </row>
    <row r="25725" spans="25:27" x14ac:dyDescent="0.2">
      <c r="Y25725" s="396"/>
      <c r="Z25725" s="396"/>
      <c r="AA25725" s="441"/>
    </row>
    <row r="25726" spans="25:27" x14ac:dyDescent="0.2">
      <c r="Y25726" s="396"/>
      <c r="Z25726" s="396"/>
      <c r="AA25726" s="441"/>
    </row>
    <row r="25727" spans="25:27" x14ac:dyDescent="0.2">
      <c r="Y25727" s="396"/>
      <c r="Z25727" s="396"/>
      <c r="AA25727" s="441"/>
    </row>
    <row r="25728" spans="25:27" x14ac:dyDescent="0.2">
      <c r="Y25728" s="396"/>
      <c r="Z25728" s="396"/>
      <c r="AA25728" s="441"/>
    </row>
    <row r="25729" spans="25:27" x14ac:dyDescent="0.2">
      <c r="Y25729" s="396"/>
      <c r="Z25729" s="396"/>
      <c r="AA25729" s="441"/>
    </row>
    <row r="25730" spans="25:27" x14ac:dyDescent="0.2">
      <c r="Y25730" s="396"/>
      <c r="Z25730" s="396"/>
      <c r="AA25730" s="441"/>
    </row>
    <row r="25731" spans="25:27" x14ac:dyDescent="0.2">
      <c r="Y25731" s="396"/>
      <c r="Z25731" s="396"/>
      <c r="AA25731" s="441"/>
    </row>
    <row r="25732" spans="25:27" x14ac:dyDescent="0.2">
      <c r="Y25732" s="396"/>
      <c r="Z25732" s="396"/>
      <c r="AA25732" s="441"/>
    </row>
    <row r="25733" spans="25:27" x14ac:dyDescent="0.2">
      <c r="Y25733" s="396"/>
      <c r="Z25733" s="396"/>
      <c r="AA25733" s="441"/>
    </row>
    <row r="25734" spans="25:27" x14ac:dyDescent="0.2">
      <c r="Y25734" s="396"/>
      <c r="Z25734" s="396"/>
      <c r="AA25734" s="441"/>
    </row>
    <row r="25735" spans="25:27" x14ac:dyDescent="0.2">
      <c r="Y25735" s="396"/>
      <c r="Z25735" s="396"/>
      <c r="AA25735" s="441"/>
    </row>
    <row r="25736" spans="25:27" x14ac:dyDescent="0.2">
      <c r="Y25736" s="396"/>
      <c r="Z25736" s="396"/>
      <c r="AA25736" s="441"/>
    </row>
    <row r="25737" spans="25:27" x14ac:dyDescent="0.2">
      <c r="Y25737" s="396"/>
      <c r="Z25737" s="396"/>
      <c r="AA25737" s="441"/>
    </row>
    <row r="25738" spans="25:27" x14ac:dyDescent="0.2">
      <c r="Y25738" s="396"/>
      <c r="Z25738" s="396"/>
      <c r="AA25738" s="441"/>
    </row>
    <row r="25739" spans="25:27" x14ac:dyDescent="0.2">
      <c r="Y25739" s="396"/>
      <c r="Z25739" s="396"/>
      <c r="AA25739" s="441"/>
    </row>
    <row r="25740" spans="25:27" x14ac:dyDescent="0.2">
      <c r="Y25740" s="396"/>
      <c r="Z25740" s="396"/>
      <c r="AA25740" s="441"/>
    </row>
    <row r="25741" spans="25:27" x14ac:dyDescent="0.2">
      <c r="Y25741" s="396"/>
      <c r="Z25741" s="396"/>
      <c r="AA25741" s="441"/>
    </row>
    <row r="25742" spans="25:27" x14ac:dyDescent="0.2">
      <c r="Y25742" s="396"/>
      <c r="Z25742" s="396"/>
      <c r="AA25742" s="441"/>
    </row>
    <row r="25743" spans="25:27" x14ac:dyDescent="0.2">
      <c r="Y25743" s="396"/>
      <c r="Z25743" s="396"/>
      <c r="AA25743" s="441"/>
    </row>
    <row r="25744" spans="25:27" x14ac:dyDescent="0.2">
      <c r="Y25744" s="396"/>
      <c r="Z25744" s="396"/>
      <c r="AA25744" s="441"/>
    </row>
    <row r="25745" spans="25:27" x14ac:dyDescent="0.2">
      <c r="Y25745" s="396"/>
      <c r="Z25745" s="396"/>
      <c r="AA25745" s="441"/>
    </row>
    <row r="25746" spans="25:27" x14ac:dyDescent="0.2">
      <c r="Y25746" s="396"/>
      <c r="Z25746" s="396"/>
      <c r="AA25746" s="441"/>
    </row>
    <row r="25747" spans="25:27" x14ac:dyDescent="0.2">
      <c r="Y25747" s="396"/>
      <c r="Z25747" s="396"/>
      <c r="AA25747" s="441"/>
    </row>
    <row r="25748" spans="25:27" x14ac:dyDescent="0.2">
      <c r="Y25748" s="396"/>
      <c r="Z25748" s="396"/>
      <c r="AA25748" s="441"/>
    </row>
    <row r="25749" spans="25:27" x14ac:dyDescent="0.2">
      <c r="Y25749" s="396"/>
      <c r="Z25749" s="396"/>
      <c r="AA25749" s="441"/>
    </row>
    <row r="25750" spans="25:27" x14ac:dyDescent="0.2">
      <c r="Y25750" s="396"/>
      <c r="Z25750" s="396"/>
      <c r="AA25750" s="441"/>
    </row>
    <row r="25751" spans="25:27" x14ac:dyDescent="0.2">
      <c r="Y25751" s="396"/>
      <c r="Z25751" s="396"/>
      <c r="AA25751" s="441"/>
    </row>
    <row r="25752" spans="25:27" x14ac:dyDescent="0.2">
      <c r="Y25752" s="396"/>
      <c r="Z25752" s="396"/>
      <c r="AA25752" s="441"/>
    </row>
    <row r="25753" spans="25:27" x14ac:dyDescent="0.2">
      <c r="Y25753" s="396"/>
      <c r="Z25753" s="396"/>
      <c r="AA25753" s="441"/>
    </row>
    <row r="25754" spans="25:27" x14ac:dyDescent="0.2">
      <c r="Y25754" s="396"/>
      <c r="Z25754" s="396"/>
      <c r="AA25754" s="441"/>
    </row>
    <row r="25755" spans="25:27" x14ac:dyDescent="0.2">
      <c r="Y25755" s="396"/>
      <c r="Z25755" s="396"/>
      <c r="AA25755" s="441"/>
    </row>
    <row r="25756" spans="25:27" x14ac:dyDescent="0.2">
      <c r="Y25756" s="396"/>
      <c r="Z25756" s="396"/>
      <c r="AA25756" s="441"/>
    </row>
    <row r="25757" spans="25:27" x14ac:dyDescent="0.2">
      <c r="Y25757" s="396"/>
      <c r="Z25757" s="396"/>
      <c r="AA25757" s="441"/>
    </row>
    <row r="25758" spans="25:27" x14ac:dyDescent="0.2">
      <c r="Y25758" s="396"/>
      <c r="Z25758" s="396"/>
      <c r="AA25758" s="441"/>
    </row>
    <row r="25759" spans="25:27" x14ac:dyDescent="0.2">
      <c r="Y25759" s="396"/>
      <c r="Z25759" s="396"/>
      <c r="AA25759" s="441"/>
    </row>
    <row r="25760" spans="25:27" x14ac:dyDescent="0.2">
      <c r="Y25760" s="396"/>
      <c r="Z25760" s="396"/>
      <c r="AA25760" s="441"/>
    </row>
    <row r="25761" spans="25:27" x14ac:dyDescent="0.2">
      <c r="Y25761" s="396"/>
      <c r="Z25761" s="396"/>
      <c r="AA25761" s="441"/>
    </row>
    <row r="25762" spans="25:27" x14ac:dyDescent="0.2">
      <c r="Y25762" s="396"/>
      <c r="Z25762" s="396"/>
      <c r="AA25762" s="441"/>
    </row>
    <row r="25763" spans="25:27" x14ac:dyDescent="0.2">
      <c r="Y25763" s="396"/>
      <c r="Z25763" s="396"/>
      <c r="AA25763" s="441"/>
    </row>
    <row r="25764" spans="25:27" x14ac:dyDescent="0.2">
      <c r="Y25764" s="396"/>
      <c r="Z25764" s="396"/>
      <c r="AA25764" s="441"/>
    </row>
    <row r="25765" spans="25:27" x14ac:dyDescent="0.2">
      <c r="Y25765" s="396"/>
      <c r="Z25765" s="396"/>
      <c r="AA25765" s="441"/>
    </row>
    <row r="25766" spans="25:27" x14ac:dyDescent="0.2">
      <c r="Y25766" s="396"/>
      <c r="Z25766" s="396"/>
      <c r="AA25766" s="441"/>
    </row>
    <row r="25767" spans="25:27" x14ac:dyDescent="0.2">
      <c r="Y25767" s="396"/>
      <c r="Z25767" s="396"/>
      <c r="AA25767" s="441"/>
    </row>
    <row r="25768" spans="25:27" x14ac:dyDescent="0.2">
      <c r="Y25768" s="396"/>
      <c r="Z25768" s="396"/>
      <c r="AA25768" s="441"/>
    </row>
    <row r="25769" spans="25:27" x14ac:dyDescent="0.2">
      <c r="Y25769" s="396"/>
      <c r="Z25769" s="396"/>
      <c r="AA25769" s="441"/>
    </row>
    <row r="25770" spans="25:27" x14ac:dyDescent="0.2">
      <c r="Y25770" s="396"/>
      <c r="Z25770" s="396"/>
      <c r="AA25770" s="441"/>
    </row>
    <row r="25771" spans="25:27" x14ac:dyDescent="0.2">
      <c r="Y25771" s="396"/>
      <c r="Z25771" s="396"/>
      <c r="AA25771" s="441"/>
    </row>
    <row r="25772" spans="25:27" x14ac:dyDescent="0.2">
      <c r="Y25772" s="396"/>
      <c r="Z25772" s="396"/>
      <c r="AA25772" s="441"/>
    </row>
    <row r="25773" spans="25:27" x14ac:dyDescent="0.2">
      <c r="Y25773" s="396"/>
      <c r="Z25773" s="396"/>
      <c r="AA25773" s="441"/>
    </row>
    <row r="25774" spans="25:27" x14ac:dyDescent="0.2">
      <c r="Y25774" s="396"/>
      <c r="Z25774" s="396"/>
      <c r="AA25774" s="441"/>
    </row>
    <row r="25775" spans="25:27" x14ac:dyDescent="0.2">
      <c r="Y25775" s="396"/>
      <c r="Z25775" s="396"/>
      <c r="AA25775" s="441"/>
    </row>
    <row r="25776" spans="25:27" x14ac:dyDescent="0.2">
      <c r="Y25776" s="396"/>
      <c r="Z25776" s="396"/>
      <c r="AA25776" s="441"/>
    </row>
    <row r="25777" spans="25:27" x14ac:dyDescent="0.2">
      <c r="Y25777" s="396"/>
      <c r="Z25777" s="396"/>
      <c r="AA25777" s="441"/>
    </row>
    <row r="25778" spans="25:27" x14ac:dyDescent="0.2">
      <c r="Y25778" s="396"/>
      <c r="Z25778" s="396"/>
      <c r="AA25778" s="441"/>
    </row>
    <row r="25779" spans="25:27" x14ac:dyDescent="0.2">
      <c r="Y25779" s="396"/>
      <c r="Z25779" s="396"/>
      <c r="AA25779" s="441"/>
    </row>
    <row r="25780" spans="25:27" x14ac:dyDescent="0.2">
      <c r="Y25780" s="396"/>
      <c r="Z25780" s="396"/>
      <c r="AA25780" s="441"/>
    </row>
    <row r="25781" spans="25:27" x14ac:dyDescent="0.2">
      <c r="Y25781" s="396"/>
      <c r="Z25781" s="396"/>
      <c r="AA25781" s="441"/>
    </row>
    <row r="25782" spans="25:27" x14ac:dyDescent="0.2">
      <c r="Y25782" s="396"/>
      <c r="Z25782" s="396"/>
      <c r="AA25782" s="441"/>
    </row>
    <row r="25783" spans="25:27" x14ac:dyDescent="0.2">
      <c r="Y25783" s="396"/>
      <c r="Z25783" s="396"/>
      <c r="AA25783" s="441"/>
    </row>
    <row r="25784" spans="25:27" x14ac:dyDescent="0.2">
      <c r="Y25784" s="396"/>
      <c r="Z25784" s="396"/>
      <c r="AA25784" s="441"/>
    </row>
    <row r="25785" spans="25:27" x14ac:dyDescent="0.2">
      <c r="Y25785" s="396"/>
      <c r="Z25785" s="396"/>
      <c r="AA25785" s="441"/>
    </row>
    <row r="25786" spans="25:27" x14ac:dyDescent="0.2">
      <c r="Y25786" s="396"/>
      <c r="Z25786" s="396"/>
      <c r="AA25786" s="441"/>
    </row>
    <row r="25787" spans="25:27" x14ac:dyDescent="0.2">
      <c r="Y25787" s="396"/>
      <c r="Z25787" s="396"/>
      <c r="AA25787" s="441"/>
    </row>
    <row r="25788" spans="25:27" x14ac:dyDescent="0.2">
      <c r="Y25788" s="396"/>
      <c r="Z25788" s="396"/>
      <c r="AA25788" s="441"/>
    </row>
    <row r="25789" spans="25:27" x14ac:dyDescent="0.2">
      <c r="Y25789" s="396"/>
      <c r="Z25789" s="396"/>
      <c r="AA25789" s="441"/>
    </row>
    <row r="25790" spans="25:27" x14ac:dyDescent="0.2">
      <c r="Y25790" s="396"/>
      <c r="Z25790" s="396"/>
      <c r="AA25790" s="441"/>
    </row>
    <row r="25791" spans="25:27" x14ac:dyDescent="0.2">
      <c r="Y25791" s="396"/>
      <c r="Z25791" s="396"/>
      <c r="AA25791" s="441"/>
    </row>
    <row r="25792" spans="25:27" x14ac:dyDescent="0.2">
      <c r="Y25792" s="396"/>
      <c r="Z25792" s="396"/>
      <c r="AA25792" s="441"/>
    </row>
    <row r="25793" spans="25:27" x14ac:dyDescent="0.2">
      <c r="Y25793" s="396"/>
      <c r="Z25793" s="396"/>
      <c r="AA25793" s="441"/>
    </row>
    <row r="25794" spans="25:27" x14ac:dyDescent="0.2">
      <c r="Y25794" s="396"/>
      <c r="Z25794" s="396"/>
      <c r="AA25794" s="441"/>
    </row>
    <row r="25795" spans="25:27" x14ac:dyDescent="0.2">
      <c r="Y25795" s="396"/>
      <c r="Z25795" s="396"/>
      <c r="AA25795" s="441"/>
    </row>
    <row r="25796" spans="25:27" x14ac:dyDescent="0.2">
      <c r="Y25796" s="396"/>
      <c r="Z25796" s="396"/>
      <c r="AA25796" s="441"/>
    </row>
    <row r="25797" spans="25:27" x14ac:dyDescent="0.2">
      <c r="Y25797" s="396"/>
      <c r="Z25797" s="396"/>
      <c r="AA25797" s="441"/>
    </row>
    <row r="25798" spans="25:27" x14ac:dyDescent="0.2">
      <c r="Y25798" s="396"/>
      <c r="Z25798" s="396"/>
      <c r="AA25798" s="441"/>
    </row>
    <row r="25799" spans="25:27" x14ac:dyDescent="0.2">
      <c r="Y25799" s="396"/>
      <c r="Z25799" s="396"/>
      <c r="AA25799" s="441"/>
    </row>
    <row r="25800" spans="25:27" x14ac:dyDescent="0.2">
      <c r="Y25800" s="396"/>
      <c r="Z25800" s="396"/>
      <c r="AA25800" s="441"/>
    </row>
    <row r="25801" spans="25:27" x14ac:dyDescent="0.2">
      <c r="Y25801" s="396"/>
      <c r="Z25801" s="396"/>
      <c r="AA25801" s="441"/>
    </row>
    <row r="25802" spans="25:27" x14ac:dyDescent="0.2">
      <c r="Y25802" s="396"/>
      <c r="Z25802" s="396"/>
      <c r="AA25802" s="441"/>
    </row>
    <row r="25803" spans="25:27" x14ac:dyDescent="0.2">
      <c r="Y25803" s="396"/>
      <c r="Z25803" s="396"/>
      <c r="AA25803" s="441"/>
    </row>
    <row r="25804" spans="25:27" x14ac:dyDescent="0.2">
      <c r="Y25804" s="396"/>
      <c r="Z25804" s="396"/>
      <c r="AA25804" s="441"/>
    </row>
    <row r="25805" spans="25:27" x14ac:dyDescent="0.2">
      <c r="Y25805" s="396"/>
      <c r="Z25805" s="396"/>
      <c r="AA25805" s="441"/>
    </row>
    <row r="25806" spans="25:27" x14ac:dyDescent="0.2">
      <c r="Y25806" s="396"/>
      <c r="Z25806" s="396"/>
      <c r="AA25806" s="441"/>
    </row>
    <row r="25807" spans="25:27" x14ac:dyDescent="0.2">
      <c r="Y25807" s="396"/>
      <c r="Z25807" s="396"/>
      <c r="AA25807" s="441"/>
    </row>
    <row r="25808" spans="25:27" x14ac:dyDescent="0.2">
      <c r="Y25808" s="396"/>
      <c r="Z25808" s="396"/>
      <c r="AA25808" s="441"/>
    </row>
    <row r="25809" spans="25:27" x14ac:dyDescent="0.2">
      <c r="Y25809" s="396"/>
      <c r="Z25809" s="396"/>
      <c r="AA25809" s="441"/>
    </row>
    <row r="25810" spans="25:27" x14ac:dyDescent="0.2">
      <c r="Y25810" s="396"/>
      <c r="Z25810" s="396"/>
      <c r="AA25810" s="441"/>
    </row>
    <row r="25811" spans="25:27" x14ac:dyDescent="0.2">
      <c r="Y25811" s="396"/>
      <c r="Z25811" s="396"/>
      <c r="AA25811" s="441"/>
    </row>
    <row r="25812" spans="25:27" x14ac:dyDescent="0.2">
      <c r="Y25812" s="396"/>
      <c r="Z25812" s="396"/>
      <c r="AA25812" s="441"/>
    </row>
    <row r="25813" spans="25:27" x14ac:dyDescent="0.2">
      <c r="Y25813" s="396"/>
      <c r="Z25813" s="396"/>
      <c r="AA25813" s="441"/>
    </row>
    <row r="25814" spans="25:27" x14ac:dyDescent="0.2">
      <c r="Y25814" s="396"/>
      <c r="Z25814" s="396"/>
      <c r="AA25814" s="441"/>
    </row>
    <row r="25815" spans="25:27" x14ac:dyDescent="0.2">
      <c r="Y25815" s="396"/>
      <c r="Z25815" s="396"/>
      <c r="AA25815" s="441"/>
    </row>
    <row r="25816" spans="25:27" x14ac:dyDescent="0.2">
      <c r="Y25816" s="396"/>
      <c r="Z25816" s="396"/>
      <c r="AA25816" s="441"/>
    </row>
    <row r="25817" spans="25:27" x14ac:dyDescent="0.2">
      <c r="Y25817" s="396"/>
      <c r="Z25817" s="396"/>
      <c r="AA25817" s="441"/>
    </row>
    <row r="25818" spans="25:27" x14ac:dyDescent="0.2">
      <c r="Y25818" s="396"/>
      <c r="Z25818" s="396"/>
      <c r="AA25818" s="441"/>
    </row>
    <row r="25819" spans="25:27" x14ac:dyDescent="0.2">
      <c r="Y25819" s="396"/>
      <c r="Z25819" s="396"/>
      <c r="AA25819" s="441"/>
    </row>
    <row r="25820" spans="25:27" x14ac:dyDescent="0.2">
      <c r="Y25820" s="396"/>
      <c r="Z25820" s="396"/>
      <c r="AA25820" s="441"/>
    </row>
    <row r="25821" spans="25:27" x14ac:dyDescent="0.2">
      <c r="Y25821" s="396"/>
      <c r="Z25821" s="396"/>
      <c r="AA25821" s="441"/>
    </row>
    <row r="25822" spans="25:27" x14ac:dyDescent="0.2">
      <c r="Y25822" s="396"/>
      <c r="Z25822" s="396"/>
      <c r="AA25822" s="441"/>
    </row>
    <row r="25823" spans="25:27" x14ac:dyDescent="0.2">
      <c r="Y25823" s="396"/>
      <c r="Z25823" s="396"/>
      <c r="AA25823" s="441"/>
    </row>
    <row r="25824" spans="25:27" x14ac:dyDescent="0.2">
      <c r="Y25824" s="396"/>
      <c r="Z25824" s="396"/>
      <c r="AA25824" s="441"/>
    </row>
    <row r="25825" spans="25:27" x14ac:dyDescent="0.2">
      <c r="Y25825" s="396"/>
      <c r="Z25825" s="396"/>
      <c r="AA25825" s="441"/>
    </row>
    <row r="25826" spans="25:27" x14ac:dyDescent="0.2">
      <c r="Y25826" s="396"/>
      <c r="Z25826" s="396"/>
      <c r="AA25826" s="441"/>
    </row>
    <row r="25827" spans="25:27" x14ac:dyDescent="0.2">
      <c r="Y25827" s="396"/>
      <c r="Z25827" s="396"/>
      <c r="AA25827" s="441"/>
    </row>
    <row r="25828" spans="25:27" x14ac:dyDescent="0.2">
      <c r="Y25828" s="396"/>
      <c r="Z25828" s="396"/>
      <c r="AA25828" s="441"/>
    </row>
    <row r="25829" spans="25:27" x14ac:dyDescent="0.2">
      <c r="Y25829" s="396"/>
      <c r="Z25829" s="396"/>
      <c r="AA25829" s="441"/>
    </row>
    <row r="25830" spans="25:27" x14ac:dyDescent="0.2">
      <c r="Y25830" s="396"/>
      <c r="Z25830" s="396"/>
      <c r="AA25830" s="441"/>
    </row>
    <row r="25831" spans="25:27" x14ac:dyDescent="0.2">
      <c r="Y25831" s="396"/>
      <c r="Z25831" s="396"/>
      <c r="AA25831" s="441"/>
    </row>
    <row r="25832" spans="25:27" x14ac:dyDescent="0.2">
      <c r="Y25832" s="396"/>
      <c r="Z25832" s="396"/>
      <c r="AA25832" s="441"/>
    </row>
    <row r="25833" spans="25:27" x14ac:dyDescent="0.2">
      <c r="Y25833" s="396"/>
      <c r="Z25833" s="396"/>
      <c r="AA25833" s="441"/>
    </row>
    <row r="25834" spans="25:27" x14ac:dyDescent="0.2">
      <c r="Y25834" s="396"/>
      <c r="Z25834" s="396"/>
      <c r="AA25834" s="441"/>
    </row>
    <row r="25835" spans="25:27" x14ac:dyDescent="0.2">
      <c r="Y25835" s="396"/>
      <c r="Z25835" s="396"/>
      <c r="AA25835" s="441"/>
    </row>
    <row r="25836" spans="25:27" x14ac:dyDescent="0.2">
      <c r="Y25836" s="396"/>
      <c r="Z25836" s="396"/>
      <c r="AA25836" s="441"/>
    </row>
    <row r="25837" spans="25:27" x14ac:dyDescent="0.2">
      <c r="Y25837" s="396"/>
      <c r="Z25837" s="396"/>
      <c r="AA25837" s="441"/>
    </row>
    <row r="25838" spans="25:27" x14ac:dyDescent="0.2">
      <c r="Y25838" s="396"/>
      <c r="Z25838" s="396"/>
      <c r="AA25838" s="441"/>
    </row>
    <row r="25839" spans="25:27" x14ac:dyDescent="0.2">
      <c r="Y25839" s="396"/>
      <c r="Z25839" s="396"/>
      <c r="AA25839" s="441"/>
    </row>
    <row r="25840" spans="25:27" x14ac:dyDescent="0.2">
      <c r="Y25840" s="396"/>
      <c r="Z25840" s="396"/>
      <c r="AA25840" s="441"/>
    </row>
    <row r="25841" spans="25:27" x14ac:dyDescent="0.2">
      <c r="Y25841" s="396"/>
      <c r="Z25841" s="396"/>
      <c r="AA25841" s="441"/>
    </row>
    <row r="25842" spans="25:27" x14ac:dyDescent="0.2">
      <c r="Y25842" s="396"/>
      <c r="Z25842" s="396"/>
      <c r="AA25842" s="441"/>
    </row>
    <row r="25843" spans="25:27" x14ac:dyDescent="0.2">
      <c r="Y25843" s="396"/>
      <c r="Z25843" s="396"/>
      <c r="AA25843" s="441"/>
    </row>
    <row r="25844" spans="25:27" x14ac:dyDescent="0.2">
      <c r="Y25844" s="396"/>
      <c r="Z25844" s="396"/>
      <c r="AA25844" s="441"/>
    </row>
    <row r="25845" spans="25:27" x14ac:dyDescent="0.2">
      <c r="Y25845" s="396"/>
      <c r="Z25845" s="396"/>
      <c r="AA25845" s="441"/>
    </row>
    <row r="25846" spans="25:27" x14ac:dyDescent="0.2">
      <c r="Y25846" s="396"/>
      <c r="Z25846" s="396"/>
      <c r="AA25846" s="441"/>
    </row>
    <row r="25847" spans="25:27" x14ac:dyDescent="0.2">
      <c r="Y25847" s="396"/>
      <c r="Z25847" s="396"/>
      <c r="AA25847" s="441"/>
    </row>
    <row r="25848" spans="25:27" x14ac:dyDescent="0.2">
      <c r="Y25848" s="396"/>
      <c r="Z25848" s="396"/>
      <c r="AA25848" s="441"/>
    </row>
    <row r="25849" spans="25:27" x14ac:dyDescent="0.2">
      <c r="Y25849" s="396"/>
      <c r="Z25849" s="396"/>
      <c r="AA25849" s="441"/>
    </row>
    <row r="25850" spans="25:27" x14ac:dyDescent="0.2">
      <c r="Y25850" s="396"/>
      <c r="Z25850" s="396"/>
      <c r="AA25850" s="441"/>
    </row>
    <row r="25851" spans="25:27" x14ac:dyDescent="0.2">
      <c r="Y25851" s="396"/>
      <c r="Z25851" s="396"/>
      <c r="AA25851" s="441"/>
    </row>
    <row r="25852" spans="25:27" x14ac:dyDescent="0.2">
      <c r="Y25852" s="396"/>
      <c r="Z25852" s="396"/>
      <c r="AA25852" s="441"/>
    </row>
    <row r="25853" spans="25:27" x14ac:dyDescent="0.2">
      <c r="Y25853" s="396"/>
      <c r="Z25853" s="396"/>
      <c r="AA25853" s="441"/>
    </row>
    <row r="25854" spans="25:27" x14ac:dyDescent="0.2">
      <c r="Y25854" s="396"/>
      <c r="Z25854" s="396"/>
      <c r="AA25854" s="441"/>
    </row>
    <row r="25855" spans="25:27" x14ac:dyDescent="0.2">
      <c r="Y25855" s="396"/>
      <c r="Z25855" s="396"/>
      <c r="AA25855" s="441"/>
    </row>
    <row r="25856" spans="25:27" x14ac:dyDescent="0.2">
      <c r="Y25856" s="396"/>
      <c r="Z25856" s="396"/>
      <c r="AA25856" s="441"/>
    </row>
    <row r="25857" spans="25:27" x14ac:dyDescent="0.2">
      <c r="Y25857" s="396"/>
      <c r="Z25857" s="396"/>
      <c r="AA25857" s="441"/>
    </row>
    <row r="25858" spans="25:27" x14ac:dyDescent="0.2">
      <c r="Y25858" s="396"/>
      <c r="Z25858" s="396"/>
      <c r="AA25858" s="441"/>
    </row>
    <row r="25859" spans="25:27" x14ac:dyDescent="0.2">
      <c r="Y25859" s="396"/>
      <c r="Z25859" s="396"/>
      <c r="AA25859" s="441"/>
    </row>
    <row r="25860" spans="25:27" x14ac:dyDescent="0.2">
      <c r="Y25860" s="396"/>
      <c r="Z25860" s="396"/>
      <c r="AA25860" s="441"/>
    </row>
    <row r="25861" spans="25:27" x14ac:dyDescent="0.2">
      <c r="Y25861" s="396"/>
      <c r="Z25861" s="396"/>
      <c r="AA25861" s="441"/>
    </row>
    <row r="25862" spans="25:27" x14ac:dyDescent="0.2">
      <c r="Y25862" s="396"/>
      <c r="Z25862" s="396"/>
      <c r="AA25862" s="441"/>
    </row>
    <row r="25863" spans="25:27" x14ac:dyDescent="0.2">
      <c r="Y25863" s="396"/>
      <c r="Z25863" s="396"/>
      <c r="AA25863" s="441"/>
    </row>
    <row r="25864" spans="25:27" x14ac:dyDescent="0.2">
      <c r="Y25864" s="396"/>
      <c r="Z25864" s="396"/>
      <c r="AA25864" s="441"/>
    </row>
    <row r="25865" spans="25:27" x14ac:dyDescent="0.2">
      <c r="Y25865" s="396"/>
      <c r="Z25865" s="396"/>
      <c r="AA25865" s="441"/>
    </row>
    <row r="25866" spans="25:27" x14ac:dyDescent="0.2">
      <c r="Y25866" s="396"/>
      <c r="Z25866" s="396"/>
      <c r="AA25866" s="441"/>
    </row>
    <row r="25867" spans="25:27" x14ac:dyDescent="0.2">
      <c r="Y25867" s="396"/>
      <c r="Z25867" s="396"/>
      <c r="AA25867" s="441"/>
    </row>
    <row r="25868" spans="25:27" x14ac:dyDescent="0.2">
      <c r="Y25868" s="396"/>
      <c r="Z25868" s="396"/>
      <c r="AA25868" s="441"/>
    </row>
    <row r="25869" spans="25:27" x14ac:dyDescent="0.2">
      <c r="Y25869" s="396"/>
      <c r="Z25869" s="396"/>
      <c r="AA25869" s="441"/>
    </row>
    <row r="25870" spans="25:27" x14ac:dyDescent="0.2">
      <c r="Y25870" s="396"/>
      <c r="Z25870" s="396"/>
      <c r="AA25870" s="441"/>
    </row>
    <row r="25871" spans="25:27" x14ac:dyDescent="0.2">
      <c r="Y25871" s="396"/>
      <c r="Z25871" s="396"/>
      <c r="AA25871" s="441"/>
    </row>
    <row r="25872" spans="25:27" x14ac:dyDescent="0.2">
      <c r="Y25872" s="396"/>
      <c r="Z25872" s="396"/>
      <c r="AA25872" s="441"/>
    </row>
    <row r="25873" spans="25:27" x14ac:dyDescent="0.2">
      <c r="Y25873" s="396"/>
      <c r="Z25873" s="396"/>
      <c r="AA25873" s="441"/>
    </row>
    <row r="25874" spans="25:27" x14ac:dyDescent="0.2">
      <c r="Y25874" s="396"/>
      <c r="Z25874" s="396"/>
      <c r="AA25874" s="441"/>
    </row>
    <row r="25875" spans="25:27" x14ac:dyDescent="0.2">
      <c r="Y25875" s="396"/>
      <c r="Z25875" s="396"/>
      <c r="AA25875" s="441"/>
    </row>
    <row r="25876" spans="25:27" x14ac:dyDescent="0.2">
      <c r="Y25876" s="396"/>
      <c r="Z25876" s="396"/>
      <c r="AA25876" s="441"/>
    </row>
    <row r="25877" spans="25:27" x14ac:dyDescent="0.2">
      <c r="Y25877" s="396"/>
      <c r="Z25877" s="396"/>
      <c r="AA25877" s="441"/>
    </row>
    <row r="25878" spans="25:27" x14ac:dyDescent="0.2">
      <c r="Y25878" s="396"/>
      <c r="Z25878" s="396"/>
      <c r="AA25878" s="441"/>
    </row>
    <row r="25879" spans="25:27" x14ac:dyDescent="0.2">
      <c r="Y25879" s="396"/>
      <c r="Z25879" s="396"/>
      <c r="AA25879" s="441"/>
    </row>
    <row r="25880" spans="25:27" x14ac:dyDescent="0.2">
      <c r="Y25880" s="396"/>
      <c r="Z25880" s="396"/>
      <c r="AA25880" s="441"/>
    </row>
    <row r="25881" spans="25:27" x14ac:dyDescent="0.2">
      <c r="Y25881" s="396"/>
      <c r="Z25881" s="396"/>
      <c r="AA25881" s="441"/>
    </row>
    <row r="25882" spans="25:27" x14ac:dyDescent="0.2">
      <c r="Y25882" s="396"/>
      <c r="Z25882" s="396"/>
      <c r="AA25882" s="441"/>
    </row>
    <row r="25883" spans="25:27" x14ac:dyDescent="0.2">
      <c r="Y25883" s="396"/>
      <c r="Z25883" s="396"/>
      <c r="AA25883" s="441"/>
    </row>
    <row r="25884" spans="25:27" x14ac:dyDescent="0.2">
      <c r="Y25884" s="396"/>
      <c r="Z25884" s="396"/>
      <c r="AA25884" s="441"/>
    </row>
    <row r="25885" spans="25:27" x14ac:dyDescent="0.2">
      <c r="Y25885" s="396"/>
      <c r="Z25885" s="396"/>
      <c r="AA25885" s="441"/>
    </row>
    <row r="25886" spans="25:27" x14ac:dyDescent="0.2">
      <c r="Y25886" s="396"/>
      <c r="Z25886" s="396"/>
      <c r="AA25886" s="441"/>
    </row>
    <row r="25887" spans="25:27" x14ac:dyDescent="0.2">
      <c r="Y25887" s="396"/>
      <c r="Z25887" s="396"/>
      <c r="AA25887" s="441"/>
    </row>
    <row r="25888" spans="25:27" x14ac:dyDescent="0.2">
      <c r="Y25888" s="396"/>
      <c r="Z25888" s="396"/>
      <c r="AA25888" s="441"/>
    </row>
    <row r="25889" spans="25:27" x14ac:dyDescent="0.2">
      <c r="Y25889" s="396"/>
      <c r="Z25889" s="396"/>
      <c r="AA25889" s="441"/>
    </row>
    <row r="25890" spans="25:27" x14ac:dyDescent="0.2">
      <c r="Y25890" s="396"/>
      <c r="Z25890" s="396"/>
      <c r="AA25890" s="441"/>
    </row>
    <row r="25891" spans="25:27" x14ac:dyDescent="0.2">
      <c r="Y25891" s="396"/>
      <c r="Z25891" s="396"/>
      <c r="AA25891" s="441"/>
    </row>
    <row r="25892" spans="25:27" x14ac:dyDescent="0.2">
      <c r="Y25892" s="396"/>
      <c r="Z25892" s="396"/>
      <c r="AA25892" s="441"/>
    </row>
    <row r="25893" spans="25:27" x14ac:dyDescent="0.2">
      <c r="Y25893" s="396"/>
      <c r="Z25893" s="396"/>
      <c r="AA25893" s="441"/>
    </row>
    <row r="25894" spans="25:27" x14ac:dyDescent="0.2">
      <c r="Y25894" s="396"/>
      <c r="Z25894" s="396"/>
      <c r="AA25894" s="441"/>
    </row>
    <row r="25895" spans="25:27" x14ac:dyDescent="0.2">
      <c r="Y25895" s="396"/>
      <c r="Z25895" s="396"/>
      <c r="AA25895" s="441"/>
    </row>
    <row r="25896" spans="25:27" x14ac:dyDescent="0.2">
      <c r="Y25896" s="396"/>
      <c r="Z25896" s="396"/>
      <c r="AA25896" s="441"/>
    </row>
    <row r="25897" spans="25:27" x14ac:dyDescent="0.2">
      <c r="Y25897" s="396"/>
      <c r="Z25897" s="396"/>
      <c r="AA25897" s="441"/>
    </row>
    <row r="25898" spans="25:27" x14ac:dyDescent="0.2">
      <c r="Y25898" s="396"/>
      <c r="Z25898" s="396"/>
      <c r="AA25898" s="441"/>
    </row>
    <row r="25899" spans="25:27" x14ac:dyDescent="0.2">
      <c r="Y25899" s="396"/>
      <c r="Z25899" s="396"/>
      <c r="AA25899" s="441"/>
    </row>
    <row r="25900" spans="25:27" x14ac:dyDescent="0.2">
      <c r="Y25900" s="396"/>
      <c r="Z25900" s="396"/>
      <c r="AA25900" s="441"/>
    </row>
    <row r="25901" spans="25:27" x14ac:dyDescent="0.2">
      <c r="Y25901" s="396"/>
      <c r="Z25901" s="396"/>
      <c r="AA25901" s="441"/>
    </row>
    <row r="25902" spans="25:27" x14ac:dyDescent="0.2">
      <c r="Y25902" s="396"/>
      <c r="Z25902" s="396"/>
      <c r="AA25902" s="441"/>
    </row>
    <row r="25903" spans="25:27" x14ac:dyDescent="0.2">
      <c r="Y25903" s="396"/>
      <c r="Z25903" s="396"/>
      <c r="AA25903" s="441"/>
    </row>
    <row r="25904" spans="25:27" x14ac:dyDescent="0.2">
      <c r="Y25904" s="396"/>
      <c r="Z25904" s="396"/>
      <c r="AA25904" s="441"/>
    </row>
    <row r="25905" spans="25:27" x14ac:dyDescent="0.2">
      <c r="Y25905" s="396"/>
      <c r="Z25905" s="396"/>
      <c r="AA25905" s="441"/>
    </row>
    <row r="25906" spans="25:27" x14ac:dyDescent="0.2">
      <c r="Y25906" s="396"/>
      <c r="Z25906" s="396"/>
      <c r="AA25906" s="441"/>
    </row>
    <row r="25907" spans="25:27" x14ac:dyDescent="0.2">
      <c r="Y25907" s="396"/>
      <c r="Z25907" s="396"/>
      <c r="AA25907" s="441"/>
    </row>
    <row r="25908" spans="25:27" x14ac:dyDescent="0.2">
      <c r="Y25908" s="396"/>
      <c r="Z25908" s="396"/>
      <c r="AA25908" s="441"/>
    </row>
    <row r="25909" spans="25:27" x14ac:dyDescent="0.2">
      <c r="Y25909" s="396"/>
      <c r="Z25909" s="396"/>
      <c r="AA25909" s="441"/>
    </row>
    <row r="25910" spans="25:27" x14ac:dyDescent="0.2">
      <c r="Y25910" s="396"/>
      <c r="Z25910" s="396"/>
      <c r="AA25910" s="441"/>
    </row>
    <row r="25911" spans="25:27" x14ac:dyDescent="0.2">
      <c r="Y25911" s="396"/>
      <c r="Z25911" s="396"/>
      <c r="AA25911" s="441"/>
    </row>
    <row r="25912" spans="25:27" x14ac:dyDescent="0.2">
      <c r="Y25912" s="396"/>
      <c r="Z25912" s="396"/>
      <c r="AA25912" s="441"/>
    </row>
    <row r="25913" spans="25:27" x14ac:dyDescent="0.2">
      <c r="Y25913" s="396"/>
      <c r="Z25913" s="396"/>
      <c r="AA25913" s="441"/>
    </row>
    <row r="25914" spans="25:27" x14ac:dyDescent="0.2">
      <c r="Y25914" s="396"/>
      <c r="Z25914" s="396"/>
      <c r="AA25914" s="441"/>
    </row>
    <row r="25915" spans="25:27" x14ac:dyDescent="0.2">
      <c r="Y25915" s="396"/>
      <c r="Z25915" s="396"/>
      <c r="AA25915" s="441"/>
    </row>
    <row r="25916" spans="25:27" x14ac:dyDescent="0.2">
      <c r="Y25916" s="396"/>
      <c r="Z25916" s="396"/>
      <c r="AA25916" s="441"/>
    </row>
    <row r="25917" spans="25:27" x14ac:dyDescent="0.2">
      <c r="Y25917" s="396"/>
      <c r="Z25917" s="396"/>
      <c r="AA25917" s="441"/>
    </row>
    <row r="25918" spans="25:27" x14ac:dyDescent="0.2">
      <c r="Y25918" s="396"/>
      <c r="Z25918" s="396"/>
      <c r="AA25918" s="441"/>
    </row>
    <row r="25919" spans="25:27" x14ac:dyDescent="0.2">
      <c r="Y25919" s="396"/>
      <c r="Z25919" s="396"/>
      <c r="AA25919" s="441"/>
    </row>
    <row r="25920" spans="25:27" x14ac:dyDescent="0.2">
      <c r="Y25920" s="396"/>
      <c r="Z25920" s="396"/>
      <c r="AA25920" s="441"/>
    </row>
    <row r="25921" spans="25:27" x14ac:dyDescent="0.2">
      <c r="Y25921" s="396"/>
      <c r="Z25921" s="396"/>
      <c r="AA25921" s="441"/>
    </row>
    <row r="25922" spans="25:27" x14ac:dyDescent="0.2">
      <c r="Y25922" s="396"/>
      <c r="Z25922" s="396"/>
      <c r="AA25922" s="441"/>
    </row>
    <row r="25923" spans="25:27" x14ac:dyDescent="0.2">
      <c r="Y25923" s="396"/>
      <c r="Z25923" s="396"/>
      <c r="AA25923" s="441"/>
    </row>
    <row r="25924" spans="25:27" x14ac:dyDescent="0.2">
      <c r="Y25924" s="396"/>
      <c r="Z25924" s="396"/>
      <c r="AA25924" s="441"/>
    </row>
    <row r="25925" spans="25:27" x14ac:dyDescent="0.2">
      <c r="Y25925" s="396"/>
      <c r="Z25925" s="396"/>
      <c r="AA25925" s="441"/>
    </row>
    <row r="25926" spans="25:27" x14ac:dyDescent="0.2">
      <c r="Y25926" s="396"/>
      <c r="Z25926" s="396"/>
      <c r="AA25926" s="441"/>
    </row>
    <row r="25927" spans="25:27" x14ac:dyDescent="0.2">
      <c r="Y25927" s="396"/>
      <c r="Z25927" s="396"/>
      <c r="AA25927" s="441"/>
    </row>
    <row r="25928" spans="25:27" x14ac:dyDescent="0.2">
      <c r="Y25928" s="396"/>
      <c r="Z25928" s="396"/>
      <c r="AA25928" s="441"/>
    </row>
    <row r="25929" spans="25:27" x14ac:dyDescent="0.2">
      <c r="Y25929" s="396"/>
      <c r="Z25929" s="396"/>
      <c r="AA25929" s="441"/>
    </row>
    <row r="25930" spans="25:27" x14ac:dyDescent="0.2">
      <c r="Y25930" s="396"/>
      <c r="Z25930" s="396"/>
      <c r="AA25930" s="441"/>
    </row>
    <row r="25931" spans="25:27" x14ac:dyDescent="0.2">
      <c r="Y25931" s="396"/>
      <c r="Z25931" s="396"/>
      <c r="AA25931" s="441"/>
    </row>
    <row r="25932" spans="25:27" x14ac:dyDescent="0.2">
      <c r="Y25932" s="396"/>
      <c r="Z25932" s="396"/>
      <c r="AA25932" s="441"/>
    </row>
    <row r="25933" spans="25:27" x14ac:dyDescent="0.2">
      <c r="Y25933" s="396"/>
      <c r="Z25933" s="396"/>
      <c r="AA25933" s="441"/>
    </row>
    <row r="25934" spans="25:27" x14ac:dyDescent="0.2">
      <c r="Y25934" s="396"/>
      <c r="Z25934" s="396"/>
      <c r="AA25934" s="441"/>
    </row>
    <row r="25935" spans="25:27" x14ac:dyDescent="0.2">
      <c r="Y25935" s="396"/>
      <c r="Z25935" s="396"/>
      <c r="AA25935" s="441"/>
    </row>
    <row r="25936" spans="25:27" x14ac:dyDescent="0.2">
      <c r="Y25936" s="396"/>
      <c r="Z25936" s="396"/>
      <c r="AA25936" s="441"/>
    </row>
    <row r="25937" spans="25:27" x14ac:dyDescent="0.2">
      <c r="Y25937" s="396"/>
      <c r="Z25937" s="396"/>
      <c r="AA25937" s="441"/>
    </row>
    <row r="25938" spans="25:27" x14ac:dyDescent="0.2">
      <c r="Y25938" s="396"/>
      <c r="Z25938" s="396"/>
      <c r="AA25938" s="441"/>
    </row>
    <row r="25939" spans="25:27" x14ac:dyDescent="0.2">
      <c r="Y25939" s="396"/>
      <c r="Z25939" s="396"/>
      <c r="AA25939" s="441"/>
    </row>
    <row r="25940" spans="25:27" x14ac:dyDescent="0.2">
      <c r="Y25940" s="396"/>
      <c r="Z25940" s="396"/>
      <c r="AA25940" s="441"/>
    </row>
    <row r="25941" spans="25:27" x14ac:dyDescent="0.2">
      <c r="Y25941" s="396"/>
      <c r="Z25941" s="396"/>
      <c r="AA25941" s="441"/>
    </row>
    <row r="25942" spans="25:27" x14ac:dyDescent="0.2">
      <c r="Y25942" s="396"/>
      <c r="Z25942" s="396"/>
      <c r="AA25942" s="441"/>
    </row>
    <row r="25943" spans="25:27" x14ac:dyDescent="0.2">
      <c r="Y25943" s="396"/>
      <c r="Z25943" s="396"/>
      <c r="AA25943" s="441"/>
    </row>
    <row r="25944" spans="25:27" x14ac:dyDescent="0.2">
      <c r="Y25944" s="396"/>
      <c r="Z25944" s="396"/>
      <c r="AA25944" s="441"/>
    </row>
    <row r="25945" spans="25:27" x14ac:dyDescent="0.2">
      <c r="Y25945" s="396"/>
      <c r="Z25945" s="396"/>
      <c r="AA25945" s="441"/>
    </row>
    <row r="25946" spans="25:27" x14ac:dyDescent="0.2">
      <c r="Y25946" s="396"/>
      <c r="Z25946" s="396"/>
      <c r="AA25946" s="441"/>
    </row>
    <row r="25947" spans="25:27" x14ac:dyDescent="0.2">
      <c r="Y25947" s="396"/>
      <c r="Z25947" s="396"/>
      <c r="AA25947" s="441"/>
    </row>
    <row r="25948" spans="25:27" x14ac:dyDescent="0.2">
      <c r="Y25948" s="396"/>
      <c r="Z25948" s="396"/>
      <c r="AA25948" s="441"/>
    </row>
    <row r="25949" spans="25:27" x14ac:dyDescent="0.2">
      <c r="Y25949" s="396"/>
      <c r="Z25949" s="396"/>
      <c r="AA25949" s="441"/>
    </row>
    <row r="25950" spans="25:27" x14ac:dyDescent="0.2">
      <c r="Y25950" s="396"/>
      <c r="Z25950" s="396"/>
      <c r="AA25950" s="441"/>
    </row>
    <row r="25951" spans="25:27" x14ac:dyDescent="0.2">
      <c r="Y25951" s="396"/>
      <c r="Z25951" s="396"/>
      <c r="AA25951" s="441"/>
    </row>
    <row r="25952" spans="25:27" x14ac:dyDescent="0.2">
      <c r="Y25952" s="396"/>
      <c r="Z25952" s="396"/>
      <c r="AA25952" s="441"/>
    </row>
    <row r="25953" spans="25:27" x14ac:dyDescent="0.2">
      <c r="Y25953" s="396"/>
      <c r="Z25953" s="396"/>
      <c r="AA25953" s="441"/>
    </row>
    <row r="25954" spans="25:27" x14ac:dyDescent="0.2">
      <c r="Y25954" s="396"/>
      <c r="Z25954" s="396"/>
      <c r="AA25954" s="441"/>
    </row>
    <row r="25955" spans="25:27" x14ac:dyDescent="0.2">
      <c r="Y25955" s="396"/>
      <c r="Z25955" s="396"/>
      <c r="AA25955" s="441"/>
    </row>
    <row r="25956" spans="25:27" x14ac:dyDescent="0.2">
      <c r="Y25956" s="396"/>
      <c r="Z25956" s="396"/>
      <c r="AA25956" s="441"/>
    </row>
    <row r="25957" spans="25:27" x14ac:dyDescent="0.2">
      <c r="Y25957" s="396"/>
      <c r="Z25957" s="396"/>
      <c r="AA25957" s="441"/>
    </row>
    <row r="25958" spans="25:27" x14ac:dyDescent="0.2">
      <c r="Y25958" s="396"/>
      <c r="Z25958" s="396"/>
      <c r="AA25958" s="441"/>
    </row>
    <row r="25959" spans="25:27" x14ac:dyDescent="0.2">
      <c r="Y25959" s="396"/>
      <c r="Z25959" s="396"/>
      <c r="AA25959" s="441"/>
    </row>
    <row r="25960" spans="25:27" x14ac:dyDescent="0.2">
      <c r="Y25960" s="396"/>
      <c r="Z25960" s="396"/>
      <c r="AA25960" s="441"/>
    </row>
    <row r="25961" spans="25:27" x14ac:dyDescent="0.2">
      <c r="Y25961" s="396"/>
      <c r="Z25961" s="396"/>
      <c r="AA25961" s="441"/>
    </row>
    <row r="25962" spans="25:27" x14ac:dyDescent="0.2">
      <c r="Y25962" s="396"/>
      <c r="Z25962" s="396"/>
      <c r="AA25962" s="441"/>
    </row>
    <row r="25963" spans="25:27" x14ac:dyDescent="0.2">
      <c r="Y25963" s="396"/>
      <c r="Z25963" s="396"/>
      <c r="AA25963" s="441"/>
    </row>
    <row r="25964" spans="25:27" x14ac:dyDescent="0.2">
      <c r="Y25964" s="396"/>
      <c r="Z25964" s="396"/>
      <c r="AA25964" s="441"/>
    </row>
    <row r="25965" spans="25:27" x14ac:dyDescent="0.2">
      <c r="Y25965" s="396"/>
      <c r="Z25965" s="396"/>
      <c r="AA25965" s="441"/>
    </row>
    <row r="25966" spans="25:27" x14ac:dyDescent="0.2">
      <c r="Y25966" s="396"/>
      <c r="Z25966" s="396"/>
      <c r="AA25966" s="441"/>
    </row>
    <row r="25967" spans="25:27" x14ac:dyDescent="0.2">
      <c r="Y25967" s="396"/>
      <c r="Z25967" s="396"/>
      <c r="AA25967" s="441"/>
    </row>
    <row r="25968" spans="25:27" x14ac:dyDescent="0.2">
      <c r="Y25968" s="396"/>
      <c r="Z25968" s="396"/>
      <c r="AA25968" s="441"/>
    </row>
    <row r="25969" spans="25:27" x14ac:dyDescent="0.2">
      <c r="Y25969" s="396"/>
      <c r="Z25969" s="396"/>
      <c r="AA25969" s="441"/>
    </row>
    <row r="25970" spans="25:27" x14ac:dyDescent="0.2">
      <c r="Y25970" s="396"/>
      <c r="Z25970" s="396"/>
      <c r="AA25970" s="441"/>
    </row>
    <row r="25971" spans="25:27" x14ac:dyDescent="0.2">
      <c r="Y25971" s="396"/>
      <c r="Z25971" s="396"/>
      <c r="AA25971" s="441"/>
    </row>
    <row r="25972" spans="25:27" x14ac:dyDescent="0.2">
      <c r="Y25972" s="396"/>
      <c r="Z25972" s="396"/>
      <c r="AA25972" s="441"/>
    </row>
    <row r="25973" spans="25:27" x14ac:dyDescent="0.2">
      <c r="Y25973" s="396"/>
      <c r="Z25973" s="396"/>
      <c r="AA25973" s="441"/>
    </row>
    <row r="25974" spans="25:27" x14ac:dyDescent="0.2">
      <c r="Y25974" s="396"/>
      <c r="Z25974" s="396"/>
      <c r="AA25974" s="441"/>
    </row>
    <row r="25975" spans="25:27" x14ac:dyDescent="0.2">
      <c r="Y25975" s="396"/>
      <c r="Z25975" s="396"/>
      <c r="AA25975" s="441"/>
    </row>
    <row r="25976" spans="25:27" x14ac:dyDescent="0.2">
      <c r="Y25976" s="396"/>
      <c r="Z25976" s="396"/>
      <c r="AA25976" s="441"/>
    </row>
    <row r="25977" spans="25:27" x14ac:dyDescent="0.2">
      <c r="Y25977" s="396"/>
      <c r="Z25977" s="396"/>
      <c r="AA25977" s="441"/>
    </row>
    <row r="25978" spans="25:27" x14ac:dyDescent="0.2">
      <c r="Y25978" s="396"/>
      <c r="Z25978" s="396"/>
      <c r="AA25978" s="441"/>
    </row>
    <row r="25979" spans="25:27" x14ac:dyDescent="0.2">
      <c r="Y25979" s="396"/>
      <c r="Z25979" s="396"/>
      <c r="AA25979" s="441"/>
    </row>
    <row r="25980" spans="25:27" x14ac:dyDescent="0.2">
      <c r="Y25980" s="396"/>
      <c r="Z25980" s="396"/>
      <c r="AA25980" s="441"/>
    </row>
    <row r="25981" spans="25:27" x14ac:dyDescent="0.2">
      <c r="Y25981" s="396"/>
      <c r="Z25981" s="396"/>
      <c r="AA25981" s="441"/>
    </row>
    <row r="25982" spans="25:27" x14ac:dyDescent="0.2">
      <c r="Y25982" s="396"/>
      <c r="Z25982" s="396"/>
      <c r="AA25982" s="441"/>
    </row>
    <row r="25983" spans="25:27" x14ac:dyDescent="0.2">
      <c r="Y25983" s="396"/>
      <c r="Z25983" s="396"/>
      <c r="AA25983" s="441"/>
    </row>
    <row r="25984" spans="25:27" x14ac:dyDescent="0.2">
      <c r="Y25984" s="396"/>
      <c r="Z25984" s="396"/>
      <c r="AA25984" s="441"/>
    </row>
    <row r="25985" spans="25:27" x14ac:dyDescent="0.2">
      <c r="Y25985" s="396"/>
      <c r="Z25985" s="396"/>
      <c r="AA25985" s="441"/>
    </row>
    <row r="25986" spans="25:27" x14ac:dyDescent="0.2">
      <c r="Y25986" s="396"/>
      <c r="Z25986" s="396"/>
      <c r="AA25986" s="441"/>
    </row>
    <row r="25987" spans="25:27" x14ac:dyDescent="0.2">
      <c r="Y25987" s="396"/>
      <c r="Z25987" s="396"/>
      <c r="AA25987" s="441"/>
    </row>
    <row r="25988" spans="25:27" x14ac:dyDescent="0.2">
      <c r="Y25988" s="396"/>
      <c r="Z25988" s="396"/>
      <c r="AA25988" s="441"/>
    </row>
    <row r="25989" spans="25:27" x14ac:dyDescent="0.2">
      <c r="Y25989" s="396"/>
      <c r="Z25989" s="396"/>
      <c r="AA25989" s="441"/>
    </row>
    <row r="25990" spans="25:27" x14ac:dyDescent="0.2">
      <c r="Y25990" s="396"/>
      <c r="Z25990" s="396"/>
      <c r="AA25990" s="441"/>
    </row>
    <row r="25991" spans="25:27" x14ac:dyDescent="0.2">
      <c r="Y25991" s="396"/>
      <c r="Z25991" s="396"/>
      <c r="AA25991" s="441"/>
    </row>
    <row r="25992" spans="25:27" x14ac:dyDescent="0.2">
      <c r="Y25992" s="396"/>
      <c r="Z25992" s="396"/>
      <c r="AA25992" s="441"/>
    </row>
    <row r="25993" spans="25:27" x14ac:dyDescent="0.2">
      <c r="Y25993" s="396"/>
      <c r="Z25993" s="396"/>
      <c r="AA25993" s="441"/>
    </row>
    <row r="25994" spans="25:27" x14ac:dyDescent="0.2">
      <c r="Y25994" s="396"/>
      <c r="Z25994" s="396"/>
      <c r="AA25994" s="441"/>
    </row>
    <row r="25995" spans="25:27" x14ac:dyDescent="0.2">
      <c r="Y25995" s="396"/>
      <c r="Z25995" s="396"/>
      <c r="AA25995" s="441"/>
    </row>
    <row r="25996" spans="25:27" x14ac:dyDescent="0.2">
      <c r="Y25996" s="396"/>
      <c r="Z25996" s="396"/>
      <c r="AA25996" s="441"/>
    </row>
    <row r="25997" spans="25:27" x14ac:dyDescent="0.2">
      <c r="Y25997" s="396"/>
      <c r="Z25997" s="396"/>
      <c r="AA25997" s="441"/>
    </row>
    <row r="25998" spans="25:27" x14ac:dyDescent="0.2">
      <c r="Y25998" s="396"/>
      <c r="Z25998" s="396"/>
      <c r="AA25998" s="441"/>
    </row>
    <row r="25999" spans="25:27" x14ac:dyDescent="0.2">
      <c r="Y25999" s="396"/>
      <c r="Z25999" s="396"/>
      <c r="AA25999" s="441"/>
    </row>
    <row r="26000" spans="25:27" x14ac:dyDescent="0.2">
      <c r="Y26000" s="396"/>
      <c r="Z26000" s="396"/>
      <c r="AA26000" s="441"/>
    </row>
    <row r="26001" spans="25:27" x14ac:dyDescent="0.2">
      <c r="Y26001" s="396"/>
      <c r="Z26001" s="396"/>
      <c r="AA26001" s="441"/>
    </row>
    <row r="26002" spans="25:27" x14ac:dyDescent="0.2">
      <c r="Y26002" s="396"/>
      <c r="Z26002" s="396"/>
      <c r="AA26002" s="441"/>
    </row>
    <row r="26003" spans="25:27" x14ac:dyDescent="0.2">
      <c r="Y26003" s="396"/>
      <c r="Z26003" s="396"/>
      <c r="AA26003" s="441"/>
    </row>
    <row r="26004" spans="25:27" x14ac:dyDescent="0.2">
      <c r="Y26004" s="396"/>
      <c r="Z26004" s="396"/>
      <c r="AA26004" s="441"/>
    </row>
    <row r="26005" spans="25:27" x14ac:dyDescent="0.2">
      <c r="Y26005" s="396"/>
      <c r="Z26005" s="396"/>
      <c r="AA26005" s="441"/>
    </row>
    <row r="26006" spans="25:27" x14ac:dyDescent="0.2">
      <c r="Y26006" s="396"/>
      <c r="Z26006" s="396"/>
      <c r="AA26006" s="441"/>
    </row>
    <row r="26007" spans="25:27" x14ac:dyDescent="0.2">
      <c r="Y26007" s="396"/>
      <c r="Z26007" s="396"/>
      <c r="AA26007" s="441"/>
    </row>
    <row r="26008" spans="25:27" x14ac:dyDescent="0.2">
      <c r="Y26008" s="396"/>
      <c r="Z26008" s="396"/>
      <c r="AA26008" s="441"/>
    </row>
    <row r="26009" spans="25:27" x14ac:dyDescent="0.2">
      <c r="Y26009" s="396"/>
      <c r="Z26009" s="396"/>
      <c r="AA26009" s="441"/>
    </row>
    <row r="26010" spans="25:27" x14ac:dyDescent="0.2">
      <c r="Y26010" s="396"/>
      <c r="Z26010" s="396"/>
      <c r="AA26010" s="441"/>
    </row>
    <row r="26011" spans="25:27" x14ac:dyDescent="0.2">
      <c r="Y26011" s="396"/>
      <c r="Z26011" s="396"/>
      <c r="AA26011" s="441"/>
    </row>
    <row r="26012" spans="25:27" x14ac:dyDescent="0.2">
      <c r="Y26012" s="396"/>
      <c r="Z26012" s="396"/>
      <c r="AA26012" s="441"/>
    </row>
    <row r="26013" spans="25:27" x14ac:dyDescent="0.2">
      <c r="Y26013" s="396"/>
      <c r="Z26013" s="396"/>
      <c r="AA26013" s="441"/>
    </row>
    <row r="26014" spans="25:27" x14ac:dyDescent="0.2">
      <c r="Y26014" s="396"/>
      <c r="Z26014" s="396"/>
      <c r="AA26014" s="441"/>
    </row>
    <row r="26015" spans="25:27" x14ac:dyDescent="0.2">
      <c r="Y26015" s="396"/>
      <c r="Z26015" s="396"/>
      <c r="AA26015" s="441"/>
    </row>
    <row r="26016" spans="25:27" x14ac:dyDescent="0.2">
      <c r="Y26016" s="396"/>
      <c r="Z26016" s="396"/>
      <c r="AA26016" s="441"/>
    </row>
    <row r="26017" spans="25:27" x14ac:dyDescent="0.2">
      <c r="Y26017" s="396"/>
      <c r="Z26017" s="396"/>
      <c r="AA26017" s="441"/>
    </row>
    <row r="26018" spans="25:27" x14ac:dyDescent="0.2">
      <c r="Y26018" s="396"/>
      <c r="Z26018" s="396"/>
      <c r="AA26018" s="441"/>
    </row>
    <row r="26019" spans="25:27" x14ac:dyDescent="0.2">
      <c r="Y26019" s="396"/>
      <c r="Z26019" s="396"/>
      <c r="AA26019" s="441"/>
    </row>
    <row r="26020" spans="25:27" x14ac:dyDescent="0.2">
      <c r="Y26020" s="396"/>
      <c r="Z26020" s="396"/>
      <c r="AA26020" s="441"/>
    </row>
    <row r="26021" spans="25:27" x14ac:dyDescent="0.2">
      <c r="Y26021" s="396"/>
      <c r="Z26021" s="396"/>
      <c r="AA26021" s="441"/>
    </row>
    <row r="26022" spans="25:27" x14ac:dyDescent="0.2">
      <c r="Y26022" s="396"/>
      <c r="Z26022" s="396"/>
      <c r="AA26022" s="441"/>
    </row>
    <row r="26023" spans="25:27" x14ac:dyDescent="0.2">
      <c r="Y26023" s="396"/>
      <c r="Z26023" s="396"/>
      <c r="AA26023" s="441"/>
    </row>
    <row r="26024" spans="25:27" x14ac:dyDescent="0.2">
      <c r="Y26024" s="396"/>
      <c r="Z26024" s="396"/>
      <c r="AA26024" s="441"/>
    </row>
    <row r="26025" spans="25:27" x14ac:dyDescent="0.2">
      <c r="Y26025" s="396"/>
      <c r="Z26025" s="396"/>
      <c r="AA26025" s="441"/>
    </row>
    <row r="26026" spans="25:27" x14ac:dyDescent="0.2">
      <c r="Y26026" s="396"/>
      <c r="Z26026" s="396"/>
      <c r="AA26026" s="441"/>
    </row>
    <row r="26027" spans="25:27" x14ac:dyDescent="0.2">
      <c r="Y26027" s="396"/>
      <c r="Z26027" s="396"/>
      <c r="AA26027" s="441"/>
    </row>
    <row r="26028" spans="25:27" x14ac:dyDescent="0.2">
      <c r="Y26028" s="396"/>
      <c r="Z26028" s="396"/>
      <c r="AA26028" s="441"/>
    </row>
    <row r="26029" spans="25:27" x14ac:dyDescent="0.2">
      <c r="Y26029" s="396"/>
      <c r="Z26029" s="396"/>
      <c r="AA26029" s="441"/>
    </row>
    <row r="26030" spans="25:27" x14ac:dyDescent="0.2">
      <c r="Y26030" s="396"/>
      <c r="Z26030" s="396"/>
      <c r="AA26030" s="441"/>
    </row>
    <row r="26031" spans="25:27" x14ac:dyDescent="0.2">
      <c r="Y26031" s="396"/>
      <c r="Z26031" s="396"/>
      <c r="AA26031" s="441"/>
    </row>
    <row r="26032" spans="25:27" x14ac:dyDescent="0.2">
      <c r="Y26032" s="396"/>
      <c r="Z26032" s="396"/>
      <c r="AA26032" s="441"/>
    </row>
    <row r="26033" spans="25:27" x14ac:dyDescent="0.2">
      <c r="Y26033" s="396"/>
      <c r="Z26033" s="396"/>
      <c r="AA26033" s="441"/>
    </row>
    <row r="26034" spans="25:27" x14ac:dyDescent="0.2">
      <c r="Y26034" s="396"/>
      <c r="Z26034" s="396"/>
      <c r="AA26034" s="441"/>
    </row>
    <row r="26035" spans="25:27" x14ac:dyDescent="0.2">
      <c r="Y26035" s="396"/>
      <c r="Z26035" s="396"/>
      <c r="AA26035" s="441"/>
    </row>
    <row r="26036" spans="25:27" x14ac:dyDescent="0.2">
      <c r="Y26036" s="396"/>
      <c r="Z26036" s="396"/>
      <c r="AA26036" s="441"/>
    </row>
    <row r="26037" spans="25:27" x14ac:dyDescent="0.2">
      <c r="Y26037" s="396"/>
      <c r="Z26037" s="396"/>
      <c r="AA26037" s="441"/>
    </row>
    <row r="26038" spans="25:27" x14ac:dyDescent="0.2">
      <c r="Y26038" s="396"/>
      <c r="Z26038" s="396"/>
      <c r="AA26038" s="441"/>
    </row>
    <row r="26039" spans="25:27" x14ac:dyDescent="0.2">
      <c r="Y26039" s="396"/>
      <c r="Z26039" s="396"/>
      <c r="AA26039" s="441"/>
    </row>
    <row r="26040" spans="25:27" x14ac:dyDescent="0.2">
      <c r="Y26040" s="396"/>
      <c r="Z26040" s="396"/>
      <c r="AA26040" s="441"/>
    </row>
    <row r="26041" spans="25:27" x14ac:dyDescent="0.2">
      <c r="Y26041" s="396"/>
      <c r="Z26041" s="396"/>
      <c r="AA26041" s="441"/>
    </row>
    <row r="26042" spans="25:27" x14ac:dyDescent="0.2">
      <c r="Y26042" s="396"/>
      <c r="Z26042" s="396"/>
      <c r="AA26042" s="441"/>
    </row>
    <row r="26043" spans="25:27" x14ac:dyDescent="0.2">
      <c r="Y26043" s="396"/>
      <c r="Z26043" s="396"/>
      <c r="AA26043" s="441"/>
    </row>
    <row r="26044" spans="25:27" x14ac:dyDescent="0.2">
      <c r="Y26044" s="396"/>
      <c r="Z26044" s="396"/>
      <c r="AA26044" s="441"/>
    </row>
    <row r="26045" spans="25:27" x14ac:dyDescent="0.2">
      <c r="Y26045" s="396"/>
      <c r="Z26045" s="396"/>
      <c r="AA26045" s="441"/>
    </row>
    <row r="26046" spans="25:27" x14ac:dyDescent="0.2">
      <c r="Y26046" s="396"/>
      <c r="Z26046" s="396"/>
      <c r="AA26046" s="441"/>
    </row>
    <row r="26047" spans="25:27" x14ac:dyDescent="0.2">
      <c r="Y26047" s="396"/>
      <c r="Z26047" s="396"/>
      <c r="AA26047" s="441"/>
    </row>
    <row r="26048" spans="25:27" x14ac:dyDescent="0.2">
      <c r="Y26048" s="396"/>
      <c r="Z26048" s="396"/>
      <c r="AA26048" s="441"/>
    </row>
    <row r="26049" spans="25:27" x14ac:dyDescent="0.2">
      <c r="Y26049" s="396"/>
      <c r="Z26049" s="396"/>
      <c r="AA26049" s="441"/>
    </row>
    <row r="26050" spans="25:27" x14ac:dyDescent="0.2">
      <c r="Y26050" s="396"/>
      <c r="Z26050" s="396"/>
      <c r="AA26050" s="441"/>
    </row>
    <row r="26051" spans="25:27" x14ac:dyDescent="0.2">
      <c r="Y26051" s="396"/>
      <c r="Z26051" s="396"/>
      <c r="AA26051" s="441"/>
    </row>
    <row r="26052" spans="25:27" x14ac:dyDescent="0.2">
      <c r="Y26052" s="396"/>
      <c r="Z26052" s="396"/>
      <c r="AA26052" s="441"/>
    </row>
    <row r="26053" spans="25:27" x14ac:dyDescent="0.2">
      <c r="Y26053" s="396"/>
      <c r="Z26053" s="396"/>
      <c r="AA26053" s="441"/>
    </row>
    <row r="26054" spans="25:27" x14ac:dyDescent="0.2">
      <c r="Y26054" s="396"/>
      <c r="Z26054" s="396"/>
      <c r="AA26054" s="441"/>
    </row>
    <row r="26055" spans="25:27" x14ac:dyDescent="0.2">
      <c r="Y26055" s="396"/>
      <c r="Z26055" s="396"/>
      <c r="AA26055" s="441"/>
    </row>
    <row r="26056" spans="25:27" x14ac:dyDescent="0.2">
      <c r="Y26056" s="396"/>
      <c r="Z26056" s="396"/>
      <c r="AA26056" s="441"/>
    </row>
    <row r="26057" spans="25:27" x14ac:dyDescent="0.2">
      <c r="Y26057" s="396"/>
      <c r="Z26057" s="396"/>
      <c r="AA26057" s="441"/>
    </row>
    <row r="26058" spans="25:27" x14ac:dyDescent="0.2">
      <c r="Y26058" s="396"/>
      <c r="Z26058" s="396"/>
      <c r="AA26058" s="441"/>
    </row>
    <row r="26059" spans="25:27" x14ac:dyDescent="0.2">
      <c r="Y26059" s="396"/>
      <c r="Z26059" s="396"/>
      <c r="AA26059" s="441"/>
    </row>
    <row r="26060" spans="25:27" x14ac:dyDescent="0.2">
      <c r="Y26060" s="396"/>
      <c r="Z26060" s="396"/>
      <c r="AA26060" s="441"/>
    </row>
    <row r="26061" spans="25:27" x14ac:dyDescent="0.2">
      <c r="Y26061" s="396"/>
      <c r="Z26061" s="396"/>
      <c r="AA26061" s="441"/>
    </row>
    <row r="26062" spans="25:27" x14ac:dyDescent="0.2">
      <c r="Y26062" s="396"/>
      <c r="Z26062" s="396"/>
      <c r="AA26062" s="441"/>
    </row>
    <row r="26063" spans="25:27" x14ac:dyDescent="0.2">
      <c r="Y26063" s="396"/>
      <c r="Z26063" s="396"/>
      <c r="AA26063" s="441"/>
    </row>
    <row r="26064" spans="25:27" x14ac:dyDescent="0.2">
      <c r="Y26064" s="396"/>
      <c r="Z26064" s="396"/>
      <c r="AA26064" s="441"/>
    </row>
    <row r="26065" spans="25:27" x14ac:dyDescent="0.2">
      <c r="Y26065" s="396"/>
      <c r="Z26065" s="396"/>
      <c r="AA26065" s="441"/>
    </row>
    <row r="26066" spans="25:27" x14ac:dyDescent="0.2">
      <c r="Y26066" s="396"/>
      <c r="Z26066" s="396"/>
      <c r="AA26066" s="441"/>
    </row>
    <row r="26067" spans="25:27" x14ac:dyDescent="0.2">
      <c r="Y26067" s="396"/>
      <c r="Z26067" s="396"/>
      <c r="AA26067" s="441"/>
    </row>
    <row r="26068" spans="25:27" x14ac:dyDescent="0.2">
      <c r="Y26068" s="396"/>
      <c r="Z26068" s="396"/>
      <c r="AA26068" s="441"/>
    </row>
    <row r="26069" spans="25:27" x14ac:dyDescent="0.2">
      <c r="Y26069" s="396"/>
      <c r="Z26069" s="396"/>
      <c r="AA26069" s="441"/>
    </row>
    <row r="26070" spans="25:27" x14ac:dyDescent="0.2">
      <c r="Y26070" s="396"/>
      <c r="Z26070" s="396"/>
      <c r="AA26070" s="441"/>
    </row>
    <row r="26071" spans="25:27" x14ac:dyDescent="0.2">
      <c r="Y26071" s="396"/>
      <c r="Z26071" s="396"/>
      <c r="AA26071" s="441"/>
    </row>
    <row r="26072" spans="25:27" x14ac:dyDescent="0.2">
      <c r="Y26072" s="396"/>
      <c r="Z26072" s="396"/>
      <c r="AA26072" s="441"/>
    </row>
    <row r="26073" spans="25:27" x14ac:dyDescent="0.2">
      <c r="Y26073" s="396"/>
      <c r="Z26073" s="396"/>
      <c r="AA26073" s="441"/>
    </row>
    <row r="26074" spans="25:27" x14ac:dyDescent="0.2">
      <c r="Y26074" s="396"/>
      <c r="Z26074" s="396"/>
      <c r="AA26074" s="441"/>
    </row>
    <row r="26075" spans="25:27" x14ac:dyDescent="0.2">
      <c r="Y26075" s="396"/>
      <c r="Z26075" s="396"/>
      <c r="AA26075" s="441"/>
    </row>
    <row r="26076" spans="25:27" x14ac:dyDescent="0.2">
      <c r="Y26076" s="396"/>
      <c r="Z26076" s="396"/>
      <c r="AA26076" s="441"/>
    </row>
    <row r="26077" spans="25:27" x14ac:dyDescent="0.2">
      <c r="Y26077" s="396"/>
      <c r="Z26077" s="396"/>
      <c r="AA26077" s="441"/>
    </row>
    <row r="26078" spans="25:27" x14ac:dyDescent="0.2">
      <c r="Y26078" s="396"/>
      <c r="Z26078" s="396"/>
      <c r="AA26078" s="441"/>
    </row>
    <row r="26079" spans="25:27" x14ac:dyDescent="0.2">
      <c r="Y26079" s="396"/>
      <c r="Z26079" s="396"/>
      <c r="AA26079" s="441"/>
    </row>
    <row r="26080" spans="25:27" x14ac:dyDescent="0.2">
      <c r="Y26080" s="396"/>
      <c r="Z26080" s="396"/>
      <c r="AA26080" s="441"/>
    </row>
    <row r="26081" spans="25:27" x14ac:dyDescent="0.2">
      <c r="Y26081" s="396"/>
      <c r="Z26081" s="396"/>
      <c r="AA26081" s="441"/>
    </row>
    <row r="26082" spans="25:27" x14ac:dyDescent="0.2">
      <c r="Y26082" s="396"/>
      <c r="Z26082" s="396"/>
      <c r="AA26082" s="441"/>
    </row>
    <row r="26083" spans="25:27" x14ac:dyDescent="0.2">
      <c r="Y26083" s="396"/>
      <c r="Z26083" s="396"/>
      <c r="AA26083" s="441"/>
    </row>
    <row r="26084" spans="25:27" x14ac:dyDescent="0.2">
      <c r="Y26084" s="396"/>
      <c r="Z26084" s="396"/>
      <c r="AA26084" s="441"/>
    </row>
    <row r="26085" spans="25:27" x14ac:dyDescent="0.2">
      <c r="Y26085" s="396"/>
      <c r="Z26085" s="396"/>
      <c r="AA26085" s="441"/>
    </row>
    <row r="26086" spans="25:27" x14ac:dyDescent="0.2">
      <c r="Y26086" s="396"/>
      <c r="Z26086" s="396"/>
      <c r="AA26086" s="441"/>
    </row>
    <row r="26087" spans="25:27" x14ac:dyDescent="0.2">
      <c r="Y26087" s="396"/>
      <c r="Z26087" s="396"/>
      <c r="AA26087" s="441"/>
    </row>
    <row r="26088" spans="25:27" x14ac:dyDescent="0.2">
      <c r="Y26088" s="396"/>
      <c r="Z26088" s="396"/>
      <c r="AA26088" s="441"/>
    </row>
    <row r="26089" spans="25:27" x14ac:dyDescent="0.2">
      <c r="Y26089" s="396"/>
      <c r="Z26089" s="396"/>
      <c r="AA26089" s="441"/>
    </row>
    <row r="26090" spans="25:27" x14ac:dyDescent="0.2">
      <c r="Y26090" s="396"/>
      <c r="Z26090" s="396"/>
      <c r="AA26090" s="441"/>
    </row>
    <row r="26091" spans="25:27" x14ac:dyDescent="0.2">
      <c r="Y26091" s="396"/>
      <c r="Z26091" s="396"/>
      <c r="AA26091" s="441"/>
    </row>
    <row r="26092" spans="25:27" x14ac:dyDescent="0.2">
      <c r="Y26092" s="396"/>
      <c r="Z26092" s="396"/>
      <c r="AA26092" s="441"/>
    </row>
    <row r="26093" spans="25:27" x14ac:dyDescent="0.2">
      <c r="Y26093" s="396"/>
      <c r="Z26093" s="396"/>
      <c r="AA26093" s="441"/>
    </row>
    <row r="26094" spans="25:27" x14ac:dyDescent="0.2">
      <c r="Y26094" s="396"/>
      <c r="Z26094" s="396"/>
      <c r="AA26094" s="441"/>
    </row>
    <row r="26095" spans="25:27" x14ac:dyDescent="0.2">
      <c r="Y26095" s="396"/>
      <c r="Z26095" s="396"/>
      <c r="AA26095" s="441"/>
    </row>
    <row r="26096" spans="25:27" x14ac:dyDescent="0.2">
      <c r="Y26096" s="396"/>
      <c r="Z26096" s="396"/>
      <c r="AA26096" s="441"/>
    </row>
    <row r="26097" spans="25:27" x14ac:dyDescent="0.2">
      <c r="Y26097" s="396"/>
      <c r="Z26097" s="396"/>
      <c r="AA26097" s="441"/>
    </row>
    <row r="26098" spans="25:27" x14ac:dyDescent="0.2">
      <c r="Y26098" s="396"/>
      <c r="Z26098" s="396"/>
      <c r="AA26098" s="441"/>
    </row>
    <row r="26099" spans="25:27" x14ac:dyDescent="0.2">
      <c r="Y26099" s="396"/>
      <c r="Z26099" s="396"/>
      <c r="AA26099" s="441"/>
    </row>
    <row r="26100" spans="25:27" x14ac:dyDescent="0.2">
      <c r="Y26100" s="396"/>
      <c r="Z26100" s="396"/>
      <c r="AA26100" s="441"/>
    </row>
    <row r="26101" spans="25:27" x14ac:dyDescent="0.2">
      <c r="Y26101" s="396"/>
      <c r="Z26101" s="396"/>
      <c r="AA26101" s="441"/>
    </row>
    <row r="26102" spans="25:27" x14ac:dyDescent="0.2">
      <c r="Y26102" s="396"/>
      <c r="Z26102" s="396"/>
      <c r="AA26102" s="441"/>
    </row>
    <row r="26103" spans="25:27" x14ac:dyDescent="0.2">
      <c r="Y26103" s="396"/>
      <c r="Z26103" s="396"/>
      <c r="AA26103" s="441"/>
    </row>
    <row r="26104" spans="25:27" x14ac:dyDescent="0.2">
      <c r="Y26104" s="396"/>
      <c r="Z26104" s="396"/>
      <c r="AA26104" s="441"/>
    </row>
    <row r="26105" spans="25:27" x14ac:dyDescent="0.2">
      <c r="Y26105" s="396"/>
      <c r="Z26105" s="396"/>
      <c r="AA26105" s="441"/>
    </row>
    <row r="26106" spans="25:27" x14ac:dyDescent="0.2">
      <c r="Y26106" s="396"/>
      <c r="Z26106" s="396"/>
      <c r="AA26106" s="441"/>
    </row>
    <row r="26107" spans="25:27" x14ac:dyDescent="0.2">
      <c r="Y26107" s="396"/>
      <c r="Z26107" s="396"/>
      <c r="AA26107" s="441"/>
    </row>
    <row r="26108" spans="25:27" x14ac:dyDescent="0.2">
      <c r="Y26108" s="396"/>
      <c r="Z26108" s="396"/>
      <c r="AA26108" s="441"/>
    </row>
    <row r="26109" spans="25:27" x14ac:dyDescent="0.2">
      <c r="Y26109" s="396"/>
      <c r="Z26109" s="396"/>
      <c r="AA26109" s="441"/>
    </row>
    <row r="26110" spans="25:27" x14ac:dyDescent="0.2">
      <c r="Y26110" s="396"/>
      <c r="Z26110" s="396"/>
      <c r="AA26110" s="441"/>
    </row>
    <row r="26111" spans="25:27" x14ac:dyDescent="0.2">
      <c r="Y26111" s="396"/>
      <c r="Z26111" s="396"/>
      <c r="AA26111" s="441"/>
    </row>
    <row r="26112" spans="25:27" x14ac:dyDescent="0.2">
      <c r="Y26112" s="396"/>
      <c r="Z26112" s="396"/>
      <c r="AA26112" s="441"/>
    </row>
    <row r="26113" spans="25:27" x14ac:dyDescent="0.2">
      <c r="Y26113" s="396"/>
      <c r="Z26113" s="396"/>
      <c r="AA26113" s="441"/>
    </row>
    <row r="26114" spans="25:27" x14ac:dyDescent="0.2">
      <c r="Y26114" s="396"/>
      <c r="Z26114" s="396"/>
      <c r="AA26114" s="441"/>
    </row>
    <row r="26115" spans="25:27" x14ac:dyDescent="0.2">
      <c r="Y26115" s="396"/>
      <c r="Z26115" s="396"/>
      <c r="AA26115" s="441"/>
    </row>
    <row r="26116" spans="25:27" x14ac:dyDescent="0.2">
      <c r="Y26116" s="396"/>
      <c r="Z26116" s="396"/>
      <c r="AA26116" s="441"/>
    </row>
    <row r="26117" spans="25:27" x14ac:dyDescent="0.2">
      <c r="Y26117" s="396"/>
      <c r="Z26117" s="396"/>
      <c r="AA26117" s="441"/>
    </row>
    <row r="26118" spans="25:27" x14ac:dyDescent="0.2">
      <c r="Y26118" s="396"/>
      <c r="Z26118" s="396"/>
      <c r="AA26118" s="441"/>
    </row>
    <row r="26119" spans="25:27" x14ac:dyDescent="0.2">
      <c r="Y26119" s="396"/>
      <c r="Z26119" s="396"/>
      <c r="AA26119" s="441"/>
    </row>
    <row r="26120" spans="25:27" x14ac:dyDescent="0.2">
      <c r="Y26120" s="396"/>
      <c r="Z26120" s="396"/>
      <c r="AA26120" s="441"/>
    </row>
    <row r="26121" spans="25:27" x14ac:dyDescent="0.2">
      <c r="Y26121" s="396"/>
      <c r="Z26121" s="396"/>
      <c r="AA26121" s="441"/>
    </row>
    <row r="26122" spans="25:27" x14ac:dyDescent="0.2">
      <c r="Y26122" s="396"/>
      <c r="Z26122" s="396"/>
      <c r="AA26122" s="441"/>
    </row>
    <row r="26123" spans="25:27" x14ac:dyDescent="0.2">
      <c r="Y26123" s="396"/>
      <c r="Z26123" s="396"/>
      <c r="AA26123" s="441"/>
    </row>
    <row r="26124" spans="25:27" x14ac:dyDescent="0.2">
      <c r="Y26124" s="396"/>
      <c r="Z26124" s="396"/>
      <c r="AA26124" s="441"/>
    </row>
    <row r="26125" spans="25:27" x14ac:dyDescent="0.2">
      <c r="Y26125" s="396"/>
      <c r="Z26125" s="396"/>
      <c r="AA26125" s="441"/>
    </row>
    <row r="26126" spans="25:27" x14ac:dyDescent="0.2">
      <c r="Y26126" s="396"/>
      <c r="Z26126" s="396"/>
      <c r="AA26126" s="441"/>
    </row>
    <row r="26127" spans="25:27" x14ac:dyDescent="0.2">
      <c r="Y26127" s="396"/>
      <c r="Z26127" s="396"/>
      <c r="AA26127" s="441"/>
    </row>
    <row r="26128" spans="25:27" x14ac:dyDescent="0.2">
      <c r="Y26128" s="396"/>
      <c r="Z26128" s="396"/>
      <c r="AA26128" s="441"/>
    </row>
    <row r="26129" spans="25:27" x14ac:dyDescent="0.2">
      <c r="Y26129" s="396"/>
      <c r="Z26129" s="396"/>
      <c r="AA26129" s="441"/>
    </row>
    <row r="26130" spans="25:27" x14ac:dyDescent="0.2">
      <c r="Y26130" s="396"/>
      <c r="Z26130" s="396"/>
      <c r="AA26130" s="441"/>
    </row>
    <row r="26131" spans="25:27" x14ac:dyDescent="0.2">
      <c r="Y26131" s="396"/>
      <c r="Z26131" s="396"/>
      <c r="AA26131" s="441"/>
    </row>
    <row r="26132" spans="25:27" x14ac:dyDescent="0.2">
      <c r="Y26132" s="396"/>
      <c r="Z26132" s="396"/>
      <c r="AA26132" s="441"/>
    </row>
    <row r="26133" spans="25:27" x14ac:dyDescent="0.2">
      <c r="Y26133" s="396"/>
      <c r="Z26133" s="396"/>
      <c r="AA26133" s="441"/>
    </row>
    <row r="26134" spans="25:27" x14ac:dyDescent="0.2">
      <c r="Y26134" s="396"/>
      <c r="Z26134" s="396"/>
      <c r="AA26134" s="441"/>
    </row>
    <row r="26135" spans="25:27" x14ac:dyDescent="0.2">
      <c r="Y26135" s="396"/>
      <c r="Z26135" s="396"/>
      <c r="AA26135" s="441"/>
    </row>
    <row r="26136" spans="25:27" x14ac:dyDescent="0.2">
      <c r="Y26136" s="396"/>
      <c r="Z26136" s="396"/>
      <c r="AA26136" s="441"/>
    </row>
    <row r="26137" spans="25:27" x14ac:dyDescent="0.2">
      <c r="Y26137" s="396"/>
      <c r="Z26137" s="396"/>
      <c r="AA26137" s="441"/>
    </row>
    <row r="26138" spans="25:27" x14ac:dyDescent="0.2">
      <c r="Y26138" s="396"/>
      <c r="Z26138" s="396"/>
      <c r="AA26138" s="441"/>
    </row>
    <row r="26139" spans="25:27" x14ac:dyDescent="0.2">
      <c r="Y26139" s="396"/>
      <c r="Z26139" s="396"/>
      <c r="AA26139" s="441"/>
    </row>
    <row r="26140" spans="25:27" x14ac:dyDescent="0.2">
      <c r="Y26140" s="396"/>
      <c r="Z26140" s="396"/>
      <c r="AA26140" s="441"/>
    </row>
    <row r="26141" spans="25:27" x14ac:dyDescent="0.2">
      <c r="Y26141" s="396"/>
      <c r="Z26141" s="396"/>
      <c r="AA26141" s="441"/>
    </row>
    <row r="26142" spans="25:27" x14ac:dyDescent="0.2">
      <c r="Y26142" s="396"/>
      <c r="Z26142" s="396"/>
      <c r="AA26142" s="441"/>
    </row>
    <row r="26143" spans="25:27" x14ac:dyDescent="0.2">
      <c r="Y26143" s="396"/>
      <c r="Z26143" s="396"/>
      <c r="AA26143" s="441"/>
    </row>
    <row r="26144" spans="25:27" x14ac:dyDescent="0.2">
      <c r="Y26144" s="396"/>
      <c r="Z26144" s="396"/>
      <c r="AA26144" s="441"/>
    </row>
    <row r="26145" spans="25:27" x14ac:dyDescent="0.2">
      <c r="Y26145" s="396"/>
      <c r="Z26145" s="396"/>
      <c r="AA26145" s="441"/>
    </row>
    <row r="26146" spans="25:27" x14ac:dyDescent="0.2">
      <c r="Y26146" s="396"/>
      <c r="Z26146" s="396"/>
      <c r="AA26146" s="441"/>
    </row>
    <row r="26147" spans="25:27" x14ac:dyDescent="0.2">
      <c r="Y26147" s="396"/>
      <c r="Z26147" s="396"/>
      <c r="AA26147" s="441"/>
    </row>
    <row r="26148" spans="25:27" x14ac:dyDescent="0.2">
      <c r="Y26148" s="396"/>
      <c r="Z26148" s="396"/>
      <c r="AA26148" s="441"/>
    </row>
    <row r="26149" spans="25:27" x14ac:dyDescent="0.2">
      <c r="Y26149" s="396"/>
      <c r="Z26149" s="396"/>
      <c r="AA26149" s="441"/>
    </row>
    <row r="26150" spans="25:27" x14ac:dyDescent="0.2">
      <c r="Y26150" s="396"/>
      <c r="Z26150" s="396"/>
      <c r="AA26150" s="441"/>
    </row>
    <row r="26151" spans="25:27" x14ac:dyDescent="0.2">
      <c r="Y26151" s="396"/>
      <c r="Z26151" s="396"/>
      <c r="AA26151" s="441"/>
    </row>
    <row r="26152" spans="25:27" x14ac:dyDescent="0.2">
      <c r="Y26152" s="396"/>
      <c r="Z26152" s="396"/>
      <c r="AA26152" s="441"/>
    </row>
    <row r="26153" spans="25:27" x14ac:dyDescent="0.2">
      <c r="Y26153" s="396"/>
      <c r="Z26153" s="396"/>
      <c r="AA26153" s="441"/>
    </row>
    <row r="26154" spans="25:27" x14ac:dyDescent="0.2">
      <c r="Y26154" s="396"/>
      <c r="Z26154" s="396"/>
      <c r="AA26154" s="441"/>
    </row>
    <row r="26155" spans="25:27" x14ac:dyDescent="0.2">
      <c r="Y26155" s="396"/>
      <c r="Z26155" s="396"/>
      <c r="AA26155" s="441"/>
    </row>
    <row r="26156" spans="25:27" x14ac:dyDescent="0.2">
      <c r="Y26156" s="396"/>
      <c r="Z26156" s="396"/>
      <c r="AA26156" s="441"/>
    </row>
    <row r="26157" spans="25:27" x14ac:dyDescent="0.2">
      <c r="Y26157" s="396"/>
      <c r="Z26157" s="396"/>
      <c r="AA26157" s="441"/>
    </row>
    <row r="26158" spans="25:27" x14ac:dyDescent="0.2">
      <c r="Y26158" s="396"/>
      <c r="Z26158" s="396"/>
      <c r="AA26158" s="441"/>
    </row>
    <row r="26159" spans="25:27" x14ac:dyDescent="0.2">
      <c r="Y26159" s="396"/>
      <c r="Z26159" s="396"/>
      <c r="AA26159" s="441"/>
    </row>
    <row r="26160" spans="25:27" x14ac:dyDescent="0.2">
      <c r="Y26160" s="396"/>
      <c r="Z26160" s="396"/>
      <c r="AA26160" s="441"/>
    </row>
    <row r="26161" spans="25:27" x14ac:dyDescent="0.2">
      <c r="Y26161" s="396"/>
      <c r="Z26161" s="396"/>
      <c r="AA26161" s="441"/>
    </row>
    <row r="26162" spans="25:27" x14ac:dyDescent="0.2">
      <c r="Y26162" s="396"/>
      <c r="Z26162" s="396"/>
      <c r="AA26162" s="441"/>
    </row>
    <row r="26163" spans="25:27" x14ac:dyDescent="0.2">
      <c r="Y26163" s="396"/>
      <c r="Z26163" s="396"/>
      <c r="AA26163" s="441"/>
    </row>
    <row r="26164" spans="25:27" x14ac:dyDescent="0.2">
      <c r="Y26164" s="396"/>
      <c r="Z26164" s="396"/>
      <c r="AA26164" s="441"/>
    </row>
    <row r="26165" spans="25:27" x14ac:dyDescent="0.2">
      <c r="Y26165" s="396"/>
      <c r="Z26165" s="396"/>
      <c r="AA26165" s="441"/>
    </row>
    <row r="26166" spans="25:27" x14ac:dyDescent="0.2">
      <c r="Y26166" s="396"/>
      <c r="Z26166" s="396"/>
      <c r="AA26166" s="441"/>
    </row>
    <row r="26167" spans="25:27" x14ac:dyDescent="0.2">
      <c r="Y26167" s="396"/>
      <c r="Z26167" s="396"/>
      <c r="AA26167" s="441"/>
    </row>
    <row r="26168" spans="25:27" x14ac:dyDescent="0.2">
      <c r="Y26168" s="396"/>
      <c r="Z26168" s="396"/>
      <c r="AA26168" s="441"/>
    </row>
    <row r="26169" spans="25:27" x14ac:dyDescent="0.2">
      <c r="Y26169" s="396"/>
      <c r="Z26169" s="396"/>
      <c r="AA26169" s="441"/>
    </row>
    <row r="26170" spans="25:27" x14ac:dyDescent="0.2">
      <c r="Y26170" s="396"/>
      <c r="Z26170" s="396"/>
      <c r="AA26170" s="441"/>
    </row>
    <row r="26171" spans="25:27" x14ac:dyDescent="0.2">
      <c r="Y26171" s="396"/>
      <c r="Z26171" s="396"/>
      <c r="AA26171" s="441"/>
    </row>
    <row r="26172" spans="25:27" x14ac:dyDescent="0.2">
      <c r="Y26172" s="396"/>
      <c r="Z26172" s="396"/>
      <c r="AA26172" s="441"/>
    </row>
    <row r="26173" spans="25:27" x14ac:dyDescent="0.2">
      <c r="Y26173" s="396"/>
      <c r="Z26173" s="396"/>
      <c r="AA26173" s="441"/>
    </row>
    <row r="26174" spans="25:27" x14ac:dyDescent="0.2">
      <c r="Y26174" s="396"/>
      <c r="Z26174" s="396"/>
      <c r="AA26174" s="441"/>
    </row>
    <row r="26175" spans="25:27" x14ac:dyDescent="0.2">
      <c r="Y26175" s="396"/>
      <c r="Z26175" s="396"/>
      <c r="AA26175" s="441"/>
    </row>
    <row r="26176" spans="25:27" x14ac:dyDescent="0.2">
      <c r="Y26176" s="396"/>
      <c r="Z26176" s="396"/>
      <c r="AA26176" s="441"/>
    </row>
    <row r="26177" spans="25:27" x14ac:dyDescent="0.2">
      <c r="Y26177" s="396"/>
      <c r="Z26177" s="396"/>
      <c r="AA26177" s="441"/>
    </row>
    <row r="26178" spans="25:27" x14ac:dyDescent="0.2">
      <c r="Y26178" s="396"/>
      <c r="Z26178" s="396"/>
      <c r="AA26178" s="441"/>
    </row>
    <row r="26179" spans="25:27" x14ac:dyDescent="0.2">
      <c r="Y26179" s="396"/>
      <c r="Z26179" s="396"/>
      <c r="AA26179" s="441"/>
    </row>
    <row r="26180" spans="25:27" x14ac:dyDescent="0.2">
      <c r="Y26180" s="396"/>
      <c r="Z26180" s="396"/>
      <c r="AA26180" s="441"/>
    </row>
    <row r="26181" spans="25:27" x14ac:dyDescent="0.2">
      <c r="Y26181" s="396"/>
      <c r="Z26181" s="396"/>
      <c r="AA26181" s="441"/>
    </row>
    <row r="26182" spans="25:27" x14ac:dyDescent="0.2">
      <c r="Y26182" s="396"/>
      <c r="Z26182" s="396"/>
      <c r="AA26182" s="441"/>
    </row>
    <row r="26183" spans="25:27" x14ac:dyDescent="0.2">
      <c r="Y26183" s="396"/>
      <c r="Z26183" s="396"/>
      <c r="AA26183" s="441"/>
    </row>
    <row r="26184" spans="25:27" x14ac:dyDescent="0.2">
      <c r="Y26184" s="396"/>
      <c r="Z26184" s="396"/>
      <c r="AA26184" s="441"/>
    </row>
    <row r="26185" spans="25:27" x14ac:dyDescent="0.2">
      <c r="Y26185" s="396"/>
      <c r="Z26185" s="396"/>
      <c r="AA26185" s="441"/>
    </row>
    <row r="26186" spans="25:27" x14ac:dyDescent="0.2">
      <c r="Y26186" s="396"/>
      <c r="Z26186" s="396"/>
      <c r="AA26186" s="441"/>
    </row>
    <row r="26187" spans="25:27" x14ac:dyDescent="0.2">
      <c r="Y26187" s="396"/>
      <c r="Z26187" s="396"/>
      <c r="AA26187" s="441"/>
    </row>
    <row r="26188" spans="25:27" x14ac:dyDescent="0.2">
      <c r="Y26188" s="396"/>
      <c r="Z26188" s="396"/>
      <c r="AA26188" s="441"/>
    </row>
    <row r="26189" spans="25:27" x14ac:dyDescent="0.2">
      <c r="Y26189" s="396"/>
      <c r="Z26189" s="396"/>
      <c r="AA26189" s="441"/>
    </row>
    <row r="26190" spans="25:27" x14ac:dyDescent="0.2">
      <c r="Y26190" s="396"/>
      <c r="Z26190" s="396"/>
      <c r="AA26190" s="441"/>
    </row>
    <row r="26191" spans="25:27" x14ac:dyDescent="0.2">
      <c r="Y26191" s="396"/>
      <c r="Z26191" s="396"/>
      <c r="AA26191" s="441"/>
    </row>
    <row r="26192" spans="25:27" x14ac:dyDescent="0.2">
      <c r="Y26192" s="396"/>
      <c r="Z26192" s="396"/>
      <c r="AA26192" s="441"/>
    </row>
    <row r="26193" spans="25:27" x14ac:dyDescent="0.2">
      <c r="Y26193" s="396"/>
      <c r="Z26193" s="396"/>
      <c r="AA26193" s="441"/>
    </row>
    <row r="26194" spans="25:27" x14ac:dyDescent="0.2">
      <c r="Y26194" s="396"/>
      <c r="Z26194" s="396"/>
      <c r="AA26194" s="441"/>
    </row>
    <row r="26195" spans="25:27" x14ac:dyDescent="0.2">
      <c r="Y26195" s="396"/>
      <c r="Z26195" s="396"/>
      <c r="AA26195" s="441"/>
    </row>
    <row r="26196" spans="25:27" x14ac:dyDescent="0.2">
      <c r="Y26196" s="396"/>
      <c r="Z26196" s="396"/>
      <c r="AA26196" s="441"/>
    </row>
    <row r="26197" spans="25:27" x14ac:dyDescent="0.2">
      <c r="Y26197" s="396"/>
      <c r="Z26197" s="396"/>
      <c r="AA26197" s="441"/>
    </row>
    <row r="26198" spans="25:27" x14ac:dyDescent="0.2">
      <c r="Y26198" s="396"/>
      <c r="Z26198" s="396"/>
      <c r="AA26198" s="441"/>
    </row>
    <row r="26199" spans="25:27" x14ac:dyDescent="0.2">
      <c r="Y26199" s="396"/>
      <c r="Z26199" s="396"/>
      <c r="AA26199" s="441"/>
    </row>
    <row r="26200" spans="25:27" x14ac:dyDescent="0.2">
      <c r="Y26200" s="396"/>
      <c r="Z26200" s="396"/>
      <c r="AA26200" s="441"/>
    </row>
    <row r="26201" spans="25:27" x14ac:dyDescent="0.2">
      <c r="Y26201" s="396"/>
      <c r="Z26201" s="396"/>
      <c r="AA26201" s="441"/>
    </row>
    <row r="26202" spans="25:27" x14ac:dyDescent="0.2">
      <c r="Y26202" s="396"/>
      <c r="Z26202" s="396"/>
      <c r="AA26202" s="441"/>
    </row>
    <row r="26203" spans="25:27" x14ac:dyDescent="0.2">
      <c r="Y26203" s="396"/>
      <c r="Z26203" s="396"/>
      <c r="AA26203" s="441"/>
    </row>
    <row r="26204" spans="25:27" x14ac:dyDescent="0.2">
      <c r="Y26204" s="396"/>
      <c r="Z26204" s="396"/>
      <c r="AA26204" s="441"/>
    </row>
    <row r="26205" spans="25:27" x14ac:dyDescent="0.2">
      <c r="Y26205" s="396"/>
      <c r="Z26205" s="396"/>
      <c r="AA26205" s="441"/>
    </row>
    <row r="26206" spans="25:27" x14ac:dyDescent="0.2">
      <c r="Y26206" s="396"/>
      <c r="Z26206" s="396"/>
      <c r="AA26206" s="441"/>
    </row>
    <row r="26207" spans="25:27" x14ac:dyDescent="0.2">
      <c r="Y26207" s="396"/>
      <c r="Z26207" s="396"/>
      <c r="AA26207" s="441"/>
    </row>
    <row r="26208" spans="25:27" x14ac:dyDescent="0.2">
      <c r="Y26208" s="396"/>
      <c r="Z26208" s="396"/>
      <c r="AA26208" s="441"/>
    </row>
    <row r="26209" spans="25:27" x14ac:dyDescent="0.2">
      <c r="Y26209" s="396"/>
      <c r="Z26209" s="396"/>
      <c r="AA26209" s="441"/>
    </row>
    <row r="26210" spans="25:27" x14ac:dyDescent="0.2">
      <c r="Y26210" s="396"/>
      <c r="Z26210" s="396"/>
      <c r="AA26210" s="441"/>
    </row>
    <row r="26211" spans="25:27" x14ac:dyDescent="0.2">
      <c r="Y26211" s="396"/>
      <c r="Z26211" s="396"/>
      <c r="AA26211" s="441"/>
    </row>
    <row r="26212" spans="25:27" x14ac:dyDescent="0.2">
      <c r="Y26212" s="396"/>
      <c r="Z26212" s="396"/>
      <c r="AA26212" s="441"/>
    </row>
    <row r="26213" spans="25:27" x14ac:dyDescent="0.2">
      <c r="Y26213" s="396"/>
      <c r="Z26213" s="396"/>
      <c r="AA26213" s="441"/>
    </row>
    <row r="26214" spans="25:27" x14ac:dyDescent="0.2">
      <c r="Y26214" s="396"/>
      <c r="Z26214" s="396"/>
      <c r="AA26214" s="441"/>
    </row>
    <row r="26215" spans="25:27" x14ac:dyDescent="0.2">
      <c r="Y26215" s="396"/>
      <c r="Z26215" s="396"/>
      <c r="AA26215" s="441"/>
    </row>
    <row r="26216" spans="25:27" x14ac:dyDescent="0.2">
      <c r="Y26216" s="396"/>
      <c r="Z26216" s="396"/>
      <c r="AA26216" s="441"/>
    </row>
    <row r="26217" spans="25:27" x14ac:dyDescent="0.2">
      <c r="Y26217" s="396"/>
      <c r="Z26217" s="396"/>
      <c r="AA26217" s="441"/>
    </row>
    <row r="26218" spans="25:27" x14ac:dyDescent="0.2">
      <c r="Y26218" s="396"/>
      <c r="Z26218" s="396"/>
      <c r="AA26218" s="441"/>
    </row>
    <row r="26219" spans="25:27" x14ac:dyDescent="0.2">
      <c r="Y26219" s="396"/>
      <c r="Z26219" s="396"/>
      <c r="AA26219" s="441"/>
    </row>
    <row r="26220" spans="25:27" x14ac:dyDescent="0.2">
      <c r="Y26220" s="396"/>
      <c r="Z26220" s="396"/>
      <c r="AA26220" s="441"/>
    </row>
    <row r="26221" spans="25:27" x14ac:dyDescent="0.2">
      <c r="Y26221" s="396"/>
      <c r="Z26221" s="396"/>
      <c r="AA26221" s="441"/>
    </row>
    <row r="26222" spans="25:27" x14ac:dyDescent="0.2">
      <c r="Y26222" s="396"/>
      <c r="Z26222" s="396"/>
      <c r="AA26222" s="441"/>
    </row>
    <row r="26223" spans="25:27" x14ac:dyDescent="0.2">
      <c r="Y26223" s="396"/>
      <c r="Z26223" s="396"/>
      <c r="AA26223" s="441"/>
    </row>
    <row r="26224" spans="25:27" x14ac:dyDescent="0.2">
      <c r="Y26224" s="396"/>
      <c r="Z26224" s="396"/>
      <c r="AA26224" s="441"/>
    </row>
    <row r="26225" spans="25:27" x14ac:dyDescent="0.2">
      <c r="Y26225" s="396"/>
      <c r="Z26225" s="396"/>
      <c r="AA26225" s="441"/>
    </row>
    <row r="26226" spans="25:27" x14ac:dyDescent="0.2">
      <c r="Y26226" s="396"/>
      <c r="Z26226" s="396"/>
      <c r="AA26226" s="441"/>
    </row>
    <row r="26227" spans="25:27" x14ac:dyDescent="0.2">
      <c r="Y26227" s="396"/>
      <c r="Z26227" s="396"/>
      <c r="AA26227" s="441"/>
    </row>
    <row r="26228" spans="25:27" x14ac:dyDescent="0.2">
      <c r="Y26228" s="396"/>
      <c r="Z26228" s="396"/>
      <c r="AA26228" s="441"/>
    </row>
    <row r="26229" spans="25:27" x14ac:dyDescent="0.2">
      <c r="Y26229" s="396"/>
      <c r="Z26229" s="396"/>
      <c r="AA26229" s="441"/>
    </row>
    <row r="26230" spans="25:27" x14ac:dyDescent="0.2">
      <c r="Y26230" s="396"/>
      <c r="Z26230" s="396"/>
      <c r="AA26230" s="441"/>
    </row>
    <row r="26231" spans="25:27" x14ac:dyDescent="0.2">
      <c r="Y26231" s="396"/>
      <c r="Z26231" s="396"/>
      <c r="AA26231" s="441"/>
    </row>
    <row r="26232" spans="25:27" x14ac:dyDescent="0.2">
      <c r="Y26232" s="396"/>
      <c r="Z26232" s="396"/>
      <c r="AA26232" s="441"/>
    </row>
    <row r="26233" spans="25:27" x14ac:dyDescent="0.2">
      <c r="Y26233" s="396"/>
      <c r="Z26233" s="396"/>
      <c r="AA26233" s="441"/>
    </row>
    <row r="26234" spans="25:27" x14ac:dyDescent="0.2">
      <c r="Y26234" s="396"/>
      <c r="Z26234" s="396"/>
      <c r="AA26234" s="441"/>
    </row>
    <row r="26235" spans="25:27" x14ac:dyDescent="0.2">
      <c r="Y26235" s="396"/>
      <c r="Z26235" s="396"/>
      <c r="AA26235" s="441"/>
    </row>
    <row r="26236" spans="25:27" x14ac:dyDescent="0.2">
      <c r="Y26236" s="396"/>
      <c r="Z26236" s="396"/>
      <c r="AA26236" s="441"/>
    </row>
    <row r="26237" spans="25:27" x14ac:dyDescent="0.2">
      <c r="Y26237" s="396"/>
      <c r="Z26237" s="396"/>
      <c r="AA26237" s="441"/>
    </row>
    <row r="26238" spans="25:27" x14ac:dyDescent="0.2">
      <c r="Y26238" s="396"/>
      <c r="Z26238" s="396"/>
      <c r="AA26238" s="441"/>
    </row>
    <row r="26239" spans="25:27" x14ac:dyDescent="0.2">
      <c r="Y26239" s="396"/>
      <c r="Z26239" s="396"/>
      <c r="AA26239" s="441"/>
    </row>
    <row r="26240" spans="25:27" x14ac:dyDescent="0.2">
      <c r="Y26240" s="396"/>
      <c r="Z26240" s="396"/>
      <c r="AA26240" s="441"/>
    </row>
    <row r="26241" spans="25:27" x14ac:dyDescent="0.2">
      <c r="Y26241" s="396"/>
      <c r="Z26241" s="396"/>
      <c r="AA26241" s="441"/>
    </row>
    <row r="26242" spans="25:27" x14ac:dyDescent="0.2">
      <c r="Y26242" s="396"/>
      <c r="Z26242" s="396"/>
      <c r="AA26242" s="441"/>
    </row>
    <row r="26243" spans="25:27" x14ac:dyDescent="0.2">
      <c r="Y26243" s="396"/>
      <c r="Z26243" s="396"/>
      <c r="AA26243" s="441"/>
    </row>
    <row r="26244" spans="25:27" x14ac:dyDescent="0.2">
      <c r="Y26244" s="396"/>
      <c r="Z26244" s="396"/>
      <c r="AA26244" s="441"/>
    </row>
    <row r="26245" spans="25:27" x14ac:dyDescent="0.2">
      <c r="Y26245" s="396"/>
      <c r="Z26245" s="396"/>
      <c r="AA26245" s="441"/>
    </row>
    <row r="26246" spans="25:27" x14ac:dyDescent="0.2">
      <c r="Y26246" s="396"/>
      <c r="Z26246" s="396"/>
      <c r="AA26246" s="441"/>
    </row>
    <row r="26247" spans="25:27" x14ac:dyDescent="0.2">
      <c r="Y26247" s="396"/>
      <c r="Z26247" s="396"/>
      <c r="AA26247" s="441"/>
    </row>
    <row r="26248" spans="25:27" x14ac:dyDescent="0.2">
      <c r="Y26248" s="396"/>
      <c r="Z26248" s="396"/>
      <c r="AA26248" s="441"/>
    </row>
    <row r="26249" spans="25:27" x14ac:dyDescent="0.2">
      <c r="Y26249" s="396"/>
      <c r="Z26249" s="396"/>
      <c r="AA26249" s="441"/>
    </row>
    <row r="26250" spans="25:27" x14ac:dyDescent="0.2">
      <c r="Y26250" s="396"/>
      <c r="Z26250" s="396"/>
      <c r="AA26250" s="441"/>
    </row>
    <row r="26251" spans="25:27" x14ac:dyDescent="0.2">
      <c r="Y26251" s="396"/>
      <c r="Z26251" s="396"/>
      <c r="AA26251" s="441"/>
    </row>
    <row r="26252" spans="25:27" x14ac:dyDescent="0.2">
      <c r="Y26252" s="396"/>
      <c r="Z26252" s="396"/>
      <c r="AA26252" s="441"/>
    </row>
    <row r="26253" spans="25:27" x14ac:dyDescent="0.2">
      <c r="Y26253" s="396"/>
      <c r="Z26253" s="396"/>
      <c r="AA26253" s="441"/>
    </row>
    <row r="26254" spans="25:27" x14ac:dyDescent="0.2">
      <c r="Y26254" s="396"/>
      <c r="Z26254" s="396"/>
      <c r="AA26254" s="441"/>
    </row>
    <row r="26255" spans="25:27" x14ac:dyDescent="0.2">
      <c r="Y26255" s="396"/>
      <c r="Z26255" s="396"/>
      <c r="AA26255" s="441"/>
    </row>
    <row r="26256" spans="25:27" x14ac:dyDescent="0.2">
      <c r="Y26256" s="396"/>
      <c r="Z26256" s="396"/>
      <c r="AA26256" s="441"/>
    </row>
    <row r="26257" spans="25:27" x14ac:dyDescent="0.2">
      <c r="Y26257" s="396"/>
      <c r="Z26257" s="396"/>
      <c r="AA26257" s="441"/>
    </row>
    <row r="26258" spans="25:27" x14ac:dyDescent="0.2">
      <c r="Y26258" s="396"/>
      <c r="Z26258" s="396"/>
      <c r="AA26258" s="441"/>
    </row>
    <row r="26259" spans="25:27" x14ac:dyDescent="0.2">
      <c r="Y26259" s="396"/>
      <c r="Z26259" s="396"/>
      <c r="AA26259" s="441"/>
    </row>
    <row r="26260" spans="25:27" x14ac:dyDescent="0.2">
      <c r="Y26260" s="396"/>
      <c r="Z26260" s="396"/>
      <c r="AA26260" s="441"/>
    </row>
    <row r="26261" spans="25:27" x14ac:dyDescent="0.2">
      <c r="Y26261" s="396"/>
      <c r="Z26261" s="396"/>
      <c r="AA26261" s="441"/>
    </row>
    <row r="26262" spans="25:27" x14ac:dyDescent="0.2">
      <c r="Y26262" s="396"/>
      <c r="Z26262" s="396"/>
      <c r="AA26262" s="441"/>
    </row>
    <row r="26263" spans="25:27" x14ac:dyDescent="0.2">
      <c r="Y26263" s="396"/>
      <c r="Z26263" s="396"/>
      <c r="AA26263" s="441"/>
    </row>
    <row r="26264" spans="25:27" x14ac:dyDescent="0.2">
      <c r="Y26264" s="396"/>
      <c r="Z26264" s="396"/>
      <c r="AA26264" s="441"/>
    </row>
    <row r="26265" spans="25:27" x14ac:dyDescent="0.2">
      <c r="Y26265" s="396"/>
      <c r="Z26265" s="396"/>
      <c r="AA26265" s="441"/>
    </row>
    <row r="26266" spans="25:27" x14ac:dyDescent="0.2">
      <c r="Y26266" s="396"/>
      <c r="Z26266" s="396"/>
      <c r="AA26266" s="441"/>
    </row>
    <row r="26267" spans="25:27" x14ac:dyDescent="0.2">
      <c r="Y26267" s="396"/>
      <c r="Z26267" s="396"/>
      <c r="AA26267" s="441"/>
    </row>
    <row r="26268" spans="25:27" x14ac:dyDescent="0.2">
      <c r="Y26268" s="396"/>
      <c r="Z26268" s="396"/>
      <c r="AA26268" s="441"/>
    </row>
    <row r="26269" spans="25:27" x14ac:dyDescent="0.2">
      <c r="Y26269" s="396"/>
      <c r="Z26269" s="396"/>
      <c r="AA26269" s="441"/>
    </row>
    <row r="26270" spans="25:27" x14ac:dyDescent="0.2">
      <c r="Y26270" s="396"/>
      <c r="Z26270" s="396"/>
      <c r="AA26270" s="441"/>
    </row>
    <row r="26271" spans="25:27" x14ac:dyDescent="0.2">
      <c r="Y26271" s="396"/>
      <c r="Z26271" s="396"/>
      <c r="AA26271" s="441"/>
    </row>
    <row r="26272" spans="25:27" x14ac:dyDescent="0.2">
      <c r="Y26272" s="396"/>
      <c r="Z26272" s="396"/>
      <c r="AA26272" s="441"/>
    </row>
    <row r="26273" spans="25:27" x14ac:dyDescent="0.2">
      <c r="Y26273" s="396"/>
      <c r="Z26273" s="396"/>
      <c r="AA26273" s="441"/>
    </row>
    <row r="26274" spans="25:27" x14ac:dyDescent="0.2">
      <c r="Y26274" s="396"/>
      <c r="Z26274" s="396"/>
      <c r="AA26274" s="441"/>
    </row>
    <row r="26275" spans="25:27" x14ac:dyDescent="0.2">
      <c r="Y26275" s="396"/>
      <c r="Z26275" s="396"/>
      <c r="AA26275" s="441"/>
    </row>
    <row r="26276" spans="25:27" x14ac:dyDescent="0.2">
      <c r="Y26276" s="396"/>
      <c r="Z26276" s="396"/>
      <c r="AA26276" s="441"/>
    </row>
    <row r="26277" spans="25:27" x14ac:dyDescent="0.2">
      <c r="Y26277" s="396"/>
      <c r="Z26277" s="396"/>
      <c r="AA26277" s="441"/>
    </row>
    <row r="26278" spans="25:27" x14ac:dyDescent="0.2">
      <c r="Y26278" s="396"/>
      <c r="Z26278" s="396"/>
      <c r="AA26278" s="441"/>
    </row>
    <row r="26279" spans="25:27" x14ac:dyDescent="0.2">
      <c r="Y26279" s="396"/>
      <c r="Z26279" s="396"/>
      <c r="AA26279" s="441"/>
    </row>
    <row r="26280" spans="25:27" x14ac:dyDescent="0.2">
      <c r="Y26280" s="396"/>
      <c r="Z26280" s="396"/>
      <c r="AA26280" s="441"/>
    </row>
    <row r="26281" spans="25:27" x14ac:dyDescent="0.2">
      <c r="Y26281" s="396"/>
      <c r="Z26281" s="396"/>
      <c r="AA26281" s="441"/>
    </row>
    <row r="26282" spans="25:27" x14ac:dyDescent="0.2">
      <c r="Y26282" s="396"/>
      <c r="Z26282" s="396"/>
      <c r="AA26282" s="441"/>
    </row>
    <row r="26283" spans="25:27" x14ac:dyDescent="0.2">
      <c r="Y26283" s="396"/>
      <c r="Z26283" s="396"/>
      <c r="AA26283" s="441"/>
    </row>
    <row r="26284" spans="25:27" x14ac:dyDescent="0.2">
      <c r="Y26284" s="396"/>
      <c r="Z26284" s="396"/>
      <c r="AA26284" s="441"/>
    </row>
    <row r="26285" spans="25:27" x14ac:dyDescent="0.2">
      <c r="Y26285" s="396"/>
      <c r="Z26285" s="396"/>
      <c r="AA26285" s="441"/>
    </row>
    <row r="26286" spans="25:27" x14ac:dyDescent="0.2">
      <c r="Y26286" s="396"/>
      <c r="Z26286" s="396"/>
      <c r="AA26286" s="441"/>
    </row>
    <row r="26287" spans="25:27" x14ac:dyDescent="0.2">
      <c r="Y26287" s="396"/>
      <c r="Z26287" s="396"/>
      <c r="AA26287" s="441"/>
    </row>
    <row r="26288" spans="25:27" x14ac:dyDescent="0.2">
      <c r="Y26288" s="396"/>
      <c r="Z26288" s="396"/>
      <c r="AA26288" s="441"/>
    </row>
    <row r="26289" spans="25:27" x14ac:dyDescent="0.2">
      <c r="Y26289" s="396"/>
      <c r="Z26289" s="396"/>
      <c r="AA26289" s="441"/>
    </row>
    <row r="26290" spans="25:27" x14ac:dyDescent="0.2">
      <c r="Y26290" s="396"/>
      <c r="Z26290" s="396"/>
      <c r="AA26290" s="441"/>
    </row>
    <row r="26291" spans="25:27" x14ac:dyDescent="0.2">
      <c r="Y26291" s="396"/>
      <c r="Z26291" s="396"/>
      <c r="AA26291" s="441"/>
    </row>
    <row r="26292" spans="25:27" x14ac:dyDescent="0.2">
      <c r="Y26292" s="396"/>
      <c r="Z26292" s="396"/>
      <c r="AA26292" s="441"/>
    </row>
    <row r="26293" spans="25:27" x14ac:dyDescent="0.2">
      <c r="Y26293" s="396"/>
      <c r="Z26293" s="396"/>
      <c r="AA26293" s="441"/>
    </row>
    <row r="26294" spans="25:27" x14ac:dyDescent="0.2">
      <c r="Y26294" s="396"/>
      <c r="Z26294" s="396"/>
      <c r="AA26294" s="441"/>
    </row>
    <row r="26295" spans="25:27" x14ac:dyDescent="0.2">
      <c r="Y26295" s="396"/>
      <c r="Z26295" s="396"/>
      <c r="AA26295" s="441"/>
    </row>
    <row r="26296" spans="25:27" x14ac:dyDescent="0.2">
      <c r="Y26296" s="396"/>
      <c r="Z26296" s="396"/>
      <c r="AA26296" s="441"/>
    </row>
    <row r="26297" spans="25:27" x14ac:dyDescent="0.2">
      <c r="Y26297" s="396"/>
      <c r="Z26297" s="396"/>
      <c r="AA26297" s="441"/>
    </row>
    <row r="26298" spans="25:27" x14ac:dyDescent="0.2">
      <c r="Y26298" s="396"/>
      <c r="Z26298" s="396"/>
      <c r="AA26298" s="441"/>
    </row>
    <row r="26299" spans="25:27" x14ac:dyDescent="0.2">
      <c r="Y26299" s="396"/>
      <c r="Z26299" s="396"/>
      <c r="AA26299" s="441"/>
    </row>
    <row r="26300" spans="25:27" x14ac:dyDescent="0.2">
      <c r="Y26300" s="396"/>
      <c r="Z26300" s="396"/>
      <c r="AA26300" s="441"/>
    </row>
    <row r="26301" spans="25:27" x14ac:dyDescent="0.2">
      <c r="Y26301" s="396"/>
      <c r="Z26301" s="396"/>
      <c r="AA26301" s="441"/>
    </row>
    <row r="26302" spans="25:27" x14ac:dyDescent="0.2">
      <c r="Y26302" s="396"/>
      <c r="Z26302" s="396"/>
      <c r="AA26302" s="441"/>
    </row>
    <row r="26303" spans="25:27" x14ac:dyDescent="0.2">
      <c r="Y26303" s="396"/>
      <c r="Z26303" s="396"/>
      <c r="AA26303" s="441"/>
    </row>
    <row r="26304" spans="25:27" x14ac:dyDescent="0.2">
      <c r="Y26304" s="396"/>
      <c r="Z26304" s="396"/>
      <c r="AA26304" s="441"/>
    </row>
    <row r="26305" spans="25:27" x14ac:dyDescent="0.2">
      <c r="Y26305" s="396"/>
      <c r="Z26305" s="396"/>
      <c r="AA26305" s="441"/>
    </row>
    <row r="26306" spans="25:27" x14ac:dyDescent="0.2">
      <c r="Y26306" s="396"/>
      <c r="Z26306" s="396"/>
      <c r="AA26306" s="441"/>
    </row>
    <row r="26307" spans="25:27" x14ac:dyDescent="0.2">
      <c r="Y26307" s="396"/>
      <c r="Z26307" s="396"/>
      <c r="AA26307" s="441"/>
    </row>
    <row r="26308" spans="25:27" x14ac:dyDescent="0.2">
      <c r="Y26308" s="396"/>
      <c r="Z26308" s="396"/>
      <c r="AA26308" s="441"/>
    </row>
    <row r="26309" spans="25:27" x14ac:dyDescent="0.2">
      <c r="Y26309" s="396"/>
      <c r="Z26309" s="396"/>
      <c r="AA26309" s="441"/>
    </row>
    <row r="26310" spans="25:27" x14ac:dyDescent="0.2">
      <c r="Y26310" s="396"/>
      <c r="Z26310" s="396"/>
      <c r="AA26310" s="441"/>
    </row>
    <row r="26311" spans="25:27" x14ac:dyDescent="0.2">
      <c r="Y26311" s="396"/>
      <c r="Z26311" s="396"/>
      <c r="AA26311" s="441"/>
    </row>
    <row r="26312" spans="25:27" x14ac:dyDescent="0.2">
      <c r="Y26312" s="396"/>
      <c r="Z26312" s="396"/>
      <c r="AA26312" s="441"/>
    </row>
    <row r="26313" spans="25:27" x14ac:dyDescent="0.2">
      <c r="Y26313" s="396"/>
      <c r="Z26313" s="396"/>
      <c r="AA26313" s="441"/>
    </row>
    <row r="26314" spans="25:27" x14ac:dyDescent="0.2">
      <c r="Y26314" s="396"/>
      <c r="Z26314" s="396"/>
      <c r="AA26314" s="441"/>
    </row>
    <row r="26315" spans="25:27" x14ac:dyDescent="0.2">
      <c r="Y26315" s="396"/>
      <c r="Z26315" s="396"/>
      <c r="AA26315" s="441"/>
    </row>
    <row r="26316" spans="25:27" x14ac:dyDescent="0.2">
      <c r="Y26316" s="396"/>
      <c r="Z26316" s="396"/>
      <c r="AA26316" s="441"/>
    </row>
    <row r="26317" spans="25:27" x14ac:dyDescent="0.2">
      <c r="Y26317" s="396"/>
      <c r="Z26317" s="396"/>
      <c r="AA26317" s="441"/>
    </row>
    <row r="26318" spans="25:27" x14ac:dyDescent="0.2">
      <c r="Y26318" s="396"/>
      <c r="Z26318" s="396"/>
      <c r="AA26318" s="441"/>
    </row>
    <row r="26319" spans="25:27" x14ac:dyDescent="0.2">
      <c r="Y26319" s="396"/>
      <c r="Z26319" s="396"/>
      <c r="AA26319" s="441"/>
    </row>
    <row r="26320" spans="25:27" x14ac:dyDescent="0.2">
      <c r="Y26320" s="396"/>
      <c r="Z26320" s="396"/>
      <c r="AA26320" s="441"/>
    </row>
    <row r="26321" spans="25:27" x14ac:dyDescent="0.2">
      <c r="Y26321" s="396"/>
      <c r="Z26321" s="396"/>
      <c r="AA26321" s="441"/>
    </row>
    <row r="26322" spans="25:27" x14ac:dyDescent="0.2">
      <c r="Y26322" s="396"/>
      <c r="Z26322" s="396"/>
      <c r="AA26322" s="441"/>
    </row>
    <row r="26323" spans="25:27" x14ac:dyDescent="0.2">
      <c r="Y26323" s="396"/>
      <c r="Z26323" s="396"/>
      <c r="AA26323" s="441"/>
    </row>
    <row r="26324" spans="25:27" x14ac:dyDescent="0.2">
      <c r="Y26324" s="396"/>
      <c r="Z26324" s="396"/>
      <c r="AA26324" s="441"/>
    </row>
    <row r="26325" spans="25:27" x14ac:dyDescent="0.2">
      <c r="Y26325" s="396"/>
      <c r="Z26325" s="396"/>
      <c r="AA26325" s="441"/>
    </row>
    <row r="26326" spans="25:27" x14ac:dyDescent="0.2">
      <c r="Y26326" s="396"/>
      <c r="Z26326" s="396"/>
      <c r="AA26326" s="441"/>
    </row>
    <row r="26327" spans="25:27" x14ac:dyDescent="0.2">
      <c r="Y26327" s="396"/>
      <c r="Z26327" s="396"/>
      <c r="AA26327" s="441"/>
    </row>
    <row r="26328" spans="25:27" x14ac:dyDescent="0.2">
      <c r="Y26328" s="396"/>
      <c r="Z26328" s="396"/>
      <c r="AA26328" s="441"/>
    </row>
    <row r="26329" spans="25:27" x14ac:dyDescent="0.2">
      <c r="Y26329" s="396"/>
      <c r="Z26329" s="396"/>
      <c r="AA26329" s="441"/>
    </row>
    <row r="26330" spans="25:27" x14ac:dyDescent="0.2">
      <c r="Y26330" s="396"/>
      <c r="Z26330" s="396"/>
      <c r="AA26330" s="441"/>
    </row>
    <row r="26331" spans="25:27" x14ac:dyDescent="0.2">
      <c r="Y26331" s="396"/>
      <c r="Z26331" s="396"/>
      <c r="AA26331" s="441"/>
    </row>
    <row r="26332" spans="25:27" x14ac:dyDescent="0.2">
      <c r="Y26332" s="396"/>
      <c r="Z26332" s="396"/>
      <c r="AA26332" s="441"/>
    </row>
    <row r="26333" spans="25:27" x14ac:dyDescent="0.2">
      <c r="Y26333" s="396"/>
      <c r="Z26333" s="396"/>
      <c r="AA26333" s="441"/>
    </row>
    <row r="26334" spans="25:27" x14ac:dyDescent="0.2">
      <c r="Y26334" s="396"/>
      <c r="Z26334" s="396"/>
      <c r="AA26334" s="441"/>
    </row>
    <row r="26335" spans="25:27" x14ac:dyDescent="0.2">
      <c r="Y26335" s="396"/>
      <c r="Z26335" s="396"/>
      <c r="AA26335" s="441"/>
    </row>
    <row r="26336" spans="25:27" x14ac:dyDescent="0.2">
      <c r="Y26336" s="396"/>
      <c r="Z26336" s="396"/>
      <c r="AA26336" s="441"/>
    </row>
    <row r="26337" spans="25:27" x14ac:dyDescent="0.2">
      <c r="Y26337" s="396"/>
      <c r="Z26337" s="396"/>
      <c r="AA26337" s="441"/>
    </row>
    <row r="26338" spans="25:27" x14ac:dyDescent="0.2">
      <c r="Y26338" s="396"/>
      <c r="Z26338" s="396"/>
      <c r="AA26338" s="441"/>
    </row>
    <row r="26339" spans="25:27" x14ac:dyDescent="0.2">
      <c r="Y26339" s="396"/>
      <c r="Z26339" s="396"/>
      <c r="AA26339" s="441"/>
    </row>
    <row r="26340" spans="25:27" x14ac:dyDescent="0.2">
      <c r="Y26340" s="396"/>
      <c r="Z26340" s="396"/>
      <c r="AA26340" s="441"/>
    </row>
    <row r="26341" spans="25:27" x14ac:dyDescent="0.2">
      <c r="Y26341" s="396"/>
      <c r="Z26341" s="396"/>
      <c r="AA26341" s="441"/>
    </row>
    <row r="26342" spans="25:27" x14ac:dyDescent="0.2">
      <c r="Y26342" s="396"/>
      <c r="Z26342" s="396"/>
      <c r="AA26342" s="441"/>
    </row>
    <row r="26343" spans="25:27" x14ac:dyDescent="0.2">
      <c r="Y26343" s="396"/>
      <c r="Z26343" s="396"/>
      <c r="AA26343" s="441"/>
    </row>
    <row r="26344" spans="25:27" x14ac:dyDescent="0.2">
      <c r="Y26344" s="396"/>
      <c r="Z26344" s="396"/>
      <c r="AA26344" s="441"/>
    </row>
    <row r="26345" spans="25:27" x14ac:dyDescent="0.2">
      <c r="Y26345" s="396"/>
      <c r="Z26345" s="396"/>
      <c r="AA26345" s="441"/>
    </row>
    <row r="26346" spans="25:27" x14ac:dyDescent="0.2">
      <c r="Y26346" s="396"/>
      <c r="Z26346" s="396"/>
      <c r="AA26346" s="441"/>
    </row>
    <row r="26347" spans="25:27" x14ac:dyDescent="0.2">
      <c r="Y26347" s="396"/>
      <c r="Z26347" s="396"/>
      <c r="AA26347" s="441"/>
    </row>
    <row r="26348" spans="25:27" x14ac:dyDescent="0.2">
      <c r="Y26348" s="396"/>
      <c r="Z26348" s="396"/>
      <c r="AA26348" s="441"/>
    </row>
    <row r="26349" spans="25:27" x14ac:dyDescent="0.2">
      <c r="Y26349" s="396"/>
      <c r="Z26349" s="396"/>
      <c r="AA26349" s="441"/>
    </row>
    <row r="26350" spans="25:27" x14ac:dyDescent="0.2">
      <c r="Y26350" s="396"/>
      <c r="Z26350" s="396"/>
      <c r="AA26350" s="441"/>
    </row>
    <row r="26351" spans="25:27" x14ac:dyDescent="0.2">
      <c r="Y26351" s="396"/>
      <c r="Z26351" s="396"/>
      <c r="AA26351" s="441"/>
    </row>
    <row r="26352" spans="25:27" x14ac:dyDescent="0.2">
      <c r="Y26352" s="396"/>
      <c r="Z26352" s="396"/>
      <c r="AA26352" s="441"/>
    </row>
    <row r="26353" spans="25:27" x14ac:dyDescent="0.2">
      <c r="Y26353" s="396"/>
      <c r="Z26353" s="396"/>
      <c r="AA26353" s="441"/>
    </row>
    <row r="26354" spans="25:27" x14ac:dyDescent="0.2">
      <c r="Y26354" s="396"/>
      <c r="Z26354" s="396"/>
      <c r="AA26354" s="441"/>
    </row>
    <row r="26355" spans="25:27" x14ac:dyDescent="0.2">
      <c r="Y26355" s="396"/>
      <c r="Z26355" s="396"/>
      <c r="AA26355" s="441"/>
    </row>
    <row r="26356" spans="25:27" x14ac:dyDescent="0.2">
      <c r="Y26356" s="396"/>
      <c r="Z26356" s="396"/>
      <c r="AA26356" s="441"/>
    </row>
    <row r="26357" spans="25:27" x14ac:dyDescent="0.2">
      <c r="Y26357" s="396"/>
      <c r="Z26357" s="396"/>
      <c r="AA26357" s="441"/>
    </row>
    <row r="26358" spans="25:27" x14ac:dyDescent="0.2">
      <c r="Y26358" s="396"/>
      <c r="Z26358" s="396"/>
      <c r="AA26358" s="441"/>
    </row>
    <row r="26359" spans="25:27" x14ac:dyDescent="0.2">
      <c r="Y26359" s="396"/>
      <c r="Z26359" s="396"/>
      <c r="AA26359" s="441"/>
    </row>
    <row r="26360" spans="25:27" x14ac:dyDescent="0.2">
      <c r="Y26360" s="396"/>
      <c r="Z26360" s="396"/>
      <c r="AA26360" s="441"/>
    </row>
    <row r="26361" spans="25:27" x14ac:dyDescent="0.2">
      <c r="Y26361" s="396"/>
      <c r="Z26361" s="396"/>
      <c r="AA26361" s="441"/>
    </row>
    <row r="26362" spans="25:27" x14ac:dyDescent="0.2">
      <c r="Y26362" s="396"/>
      <c r="Z26362" s="396"/>
      <c r="AA26362" s="441"/>
    </row>
    <row r="26363" spans="25:27" x14ac:dyDescent="0.2">
      <c r="Y26363" s="396"/>
      <c r="Z26363" s="396"/>
      <c r="AA26363" s="441"/>
    </row>
    <row r="26364" spans="25:27" x14ac:dyDescent="0.2">
      <c r="Y26364" s="396"/>
      <c r="Z26364" s="396"/>
      <c r="AA26364" s="441"/>
    </row>
    <row r="26365" spans="25:27" x14ac:dyDescent="0.2">
      <c r="Y26365" s="396"/>
      <c r="Z26365" s="396"/>
      <c r="AA26365" s="441"/>
    </row>
    <row r="26366" spans="25:27" x14ac:dyDescent="0.2">
      <c r="Y26366" s="396"/>
      <c r="Z26366" s="396"/>
      <c r="AA26366" s="441"/>
    </row>
    <row r="26367" spans="25:27" x14ac:dyDescent="0.2">
      <c r="Y26367" s="396"/>
      <c r="Z26367" s="396"/>
      <c r="AA26367" s="441"/>
    </row>
    <row r="26368" spans="25:27" x14ac:dyDescent="0.2">
      <c r="Y26368" s="396"/>
      <c r="Z26368" s="396"/>
      <c r="AA26368" s="441"/>
    </row>
    <row r="26369" spans="25:27" x14ac:dyDescent="0.2">
      <c r="Y26369" s="396"/>
      <c r="Z26369" s="396"/>
      <c r="AA26369" s="441"/>
    </row>
    <row r="26370" spans="25:27" x14ac:dyDescent="0.2">
      <c r="Y26370" s="396"/>
      <c r="Z26370" s="396"/>
      <c r="AA26370" s="441"/>
    </row>
    <row r="26371" spans="25:27" x14ac:dyDescent="0.2">
      <c r="Y26371" s="396"/>
      <c r="Z26371" s="396"/>
      <c r="AA26371" s="441"/>
    </row>
    <row r="26372" spans="25:27" x14ac:dyDescent="0.2">
      <c r="Y26372" s="396"/>
      <c r="Z26372" s="396"/>
      <c r="AA26372" s="441"/>
    </row>
    <row r="26373" spans="25:27" x14ac:dyDescent="0.2">
      <c r="Y26373" s="396"/>
      <c r="Z26373" s="396"/>
      <c r="AA26373" s="441"/>
    </row>
    <row r="26374" spans="25:27" x14ac:dyDescent="0.2">
      <c r="Y26374" s="396"/>
      <c r="Z26374" s="396"/>
      <c r="AA26374" s="441"/>
    </row>
    <row r="26375" spans="25:27" x14ac:dyDescent="0.2">
      <c r="Y26375" s="396"/>
      <c r="Z26375" s="396"/>
      <c r="AA26375" s="441"/>
    </row>
    <row r="26376" spans="25:27" x14ac:dyDescent="0.2">
      <c r="Y26376" s="396"/>
      <c r="Z26376" s="396"/>
      <c r="AA26376" s="441"/>
    </row>
    <row r="26377" spans="25:27" x14ac:dyDescent="0.2">
      <c r="Y26377" s="396"/>
      <c r="Z26377" s="396"/>
      <c r="AA26377" s="441"/>
    </row>
    <row r="26378" spans="25:27" x14ac:dyDescent="0.2">
      <c r="Y26378" s="396"/>
      <c r="Z26378" s="396"/>
      <c r="AA26378" s="441"/>
    </row>
    <row r="26379" spans="25:27" x14ac:dyDescent="0.2">
      <c r="Y26379" s="396"/>
      <c r="Z26379" s="396"/>
      <c r="AA26379" s="441"/>
    </row>
    <row r="26380" spans="25:27" x14ac:dyDescent="0.2">
      <c r="Y26380" s="396"/>
      <c r="Z26380" s="396"/>
      <c r="AA26380" s="441"/>
    </row>
    <row r="26381" spans="25:27" x14ac:dyDescent="0.2">
      <c r="Y26381" s="396"/>
      <c r="Z26381" s="396"/>
      <c r="AA26381" s="441"/>
    </row>
    <row r="26382" spans="25:27" x14ac:dyDescent="0.2">
      <c r="Y26382" s="396"/>
      <c r="Z26382" s="396"/>
      <c r="AA26382" s="441"/>
    </row>
    <row r="26383" spans="25:27" x14ac:dyDescent="0.2">
      <c r="Y26383" s="396"/>
      <c r="Z26383" s="396"/>
      <c r="AA26383" s="441"/>
    </row>
    <row r="26384" spans="25:27" x14ac:dyDescent="0.2">
      <c r="Y26384" s="396"/>
      <c r="Z26384" s="396"/>
      <c r="AA26384" s="441"/>
    </row>
    <row r="26385" spans="25:27" x14ac:dyDescent="0.2">
      <c r="Y26385" s="396"/>
      <c r="Z26385" s="396"/>
      <c r="AA26385" s="441"/>
    </row>
    <row r="26386" spans="25:27" x14ac:dyDescent="0.2">
      <c r="Y26386" s="396"/>
      <c r="Z26386" s="396"/>
      <c r="AA26386" s="441"/>
    </row>
    <row r="26387" spans="25:27" x14ac:dyDescent="0.2">
      <c r="Y26387" s="396"/>
      <c r="Z26387" s="396"/>
      <c r="AA26387" s="441"/>
    </row>
    <row r="26388" spans="25:27" x14ac:dyDescent="0.2">
      <c r="Y26388" s="396"/>
      <c r="Z26388" s="396"/>
      <c r="AA26388" s="441"/>
    </row>
    <row r="26389" spans="25:27" x14ac:dyDescent="0.2">
      <c r="Y26389" s="396"/>
      <c r="Z26389" s="396"/>
      <c r="AA26389" s="441"/>
    </row>
    <row r="26390" spans="25:27" x14ac:dyDescent="0.2">
      <c r="Y26390" s="396"/>
      <c r="Z26390" s="396"/>
      <c r="AA26390" s="441"/>
    </row>
    <row r="26391" spans="25:27" x14ac:dyDescent="0.2">
      <c r="Y26391" s="396"/>
      <c r="Z26391" s="396"/>
      <c r="AA26391" s="441"/>
    </row>
    <row r="26392" spans="25:27" x14ac:dyDescent="0.2">
      <c r="Y26392" s="396"/>
      <c r="Z26392" s="396"/>
      <c r="AA26392" s="441"/>
    </row>
    <row r="26393" spans="25:27" x14ac:dyDescent="0.2">
      <c r="Y26393" s="396"/>
      <c r="Z26393" s="396"/>
      <c r="AA26393" s="441"/>
    </row>
    <row r="26394" spans="25:27" x14ac:dyDescent="0.2">
      <c r="Y26394" s="396"/>
      <c r="Z26394" s="396"/>
      <c r="AA26394" s="441"/>
    </row>
    <row r="26395" spans="25:27" x14ac:dyDescent="0.2">
      <c r="Y26395" s="396"/>
      <c r="Z26395" s="396"/>
      <c r="AA26395" s="441"/>
    </row>
    <row r="26396" spans="25:27" x14ac:dyDescent="0.2">
      <c r="Y26396" s="396"/>
      <c r="Z26396" s="396"/>
      <c r="AA26396" s="441"/>
    </row>
    <row r="26397" spans="25:27" x14ac:dyDescent="0.2">
      <c r="Y26397" s="396"/>
      <c r="Z26397" s="396"/>
      <c r="AA26397" s="441"/>
    </row>
    <row r="26398" spans="25:27" x14ac:dyDescent="0.2">
      <c r="Y26398" s="396"/>
      <c r="Z26398" s="396"/>
      <c r="AA26398" s="441"/>
    </row>
    <row r="26399" spans="25:27" x14ac:dyDescent="0.2">
      <c r="Y26399" s="396"/>
      <c r="Z26399" s="396"/>
      <c r="AA26399" s="441"/>
    </row>
    <row r="26400" spans="25:27" x14ac:dyDescent="0.2">
      <c r="Y26400" s="396"/>
      <c r="Z26400" s="396"/>
      <c r="AA26400" s="441"/>
    </row>
    <row r="26401" spans="25:27" x14ac:dyDescent="0.2">
      <c r="Y26401" s="396"/>
      <c r="Z26401" s="396"/>
      <c r="AA26401" s="441"/>
    </row>
    <row r="26402" spans="25:27" x14ac:dyDescent="0.2">
      <c r="Y26402" s="396"/>
      <c r="Z26402" s="396"/>
      <c r="AA26402" s="441"/>
    </row>
    <row r="26403" spans="25:27" x14ac:dyDescent="0.2">
      <c r="Y26403" s="396"/>
      <c r="Z26403" s="396"/>
      <c r="AA26403" s="441"/>
    </row>
    <row r="26404" spans="25:27" x14ac:dyDescent="0.2">
      <c r="Y26404" s="396"/>
      <c r="Z26404" s="396"/>
      <c r="AA26404" s="441"/>
    </row>
    <row r="26405" spans="25:27" x14ac:dyDescent="0.2">
      <c r="Y26405" s="396"/>
      <c r="Z26405" s="396"/>
      <c r="AA26405" s="441"/>
    </row>
    <row r="26406" spans="25:27" x14ac:dyDescent="0.2">
      <c r="Y26406" s="396"/>
      <c r="Z26406" s="396"/>
      <c r="AA26406" s="441"/>
    </row>
    <row r="26407" spans="25:27" x14ac:dyDescent="0.2">
      <c r="Y26407" s="396"/>
      <c r="Z26407" s="396"/>
      <c r="AA26407" s="441"/>
    </row>
    <row r="26408" spans="25:27" x14ac:dyDescent="0.2">
      <c r="Y26408" s="396"/>
      <c r="Z26408" s="396"/>
      <c r="AA26408" s="441"/>
    </row>
    <row r="26409" spans="25:27" x14ac:dyDescent="0.2">
      <c r="Y26409" s="396"/>
      <c r="Z26409" s="396"/>
      <c r="AA26409" s="441"/>
    </row>
    <row r="26410" spans="25:27" x14ac:dyDescent="0.2">
      <c r="Y26410" s="396"/>
      <c r="Z26410" s="396"/>
      <c r="AA26410" s="441"/>
    </row>
    <row r="26411" spans="25:27" x14ac:dyDescent="0.2">
      <c r="Y26411" s="396"/>
      <c r="Z26411" s="396"/>
      <c r="AA26411" s="441"/>
    </row>
    <row r="26412" spans="25:27" x14ac:dyDescent="0.2">
      <c r="Y26412" s="396"/>
      <c r="Z26412" s="396"/>
      <c r="AA26412" s="441"/>
    </row>
    <row r="26413" spans="25:27" x14ac:dyDescent="0.2">
      <c r="Y26413" s="396"/>
      <c r="Z26413" s="396"/>
      <c r="AA26413" s="441"/>
    </row>
    <row r="26414" spans="25:27" x14ac:dyDescent="0.2">
      <c r="Y26414" s="396"/>
      <c r="Z26414" s="396"/>
      <c r="AA26414" s="441"/>
    </row>
    <row r="26415" spans="25:27" x14ac:dyDescent="0.2">
      <c r="Y26415" s="396"/>
      <c r="Z26415" s="396"/>
      <c r="AA26415" s="441"/>
    </row>
    <row r="26416" spans="25:27" x14ac:dyDescent="0.2">
      <c r="Y26416" s="396"/>
      <c r="Z26416" s="396"/>
      <c r="AA26416" s="441"/>
    </row>
    <row r="26417" spans="25:27" x14ac:dyDescent="0.2">
      <c r="Y26417" s="396"/>
      <c r="Z26417" s="396"/>
      <c r="AA26417" s="441"/>
    </row>
    <row r="26418" spans="25:27" x14ac:dyDescent="0.2">
      <c r="Y26418" s="396"/>
      <c r="Z26418" s="396"/>
      <c r="AA26418" s="441"/>
    </row>
    <row r="26419" spans="25:27" x14ac:dyDescent="0.2">
      <c r="Y26419" s="396"/>
      <c r="Z26419" s="396"/>
      <c r="AA26419" s="441"/>
    </row>
    <row r="26420" spans="25:27" x14ac:dyDescent="0.2">
      <c r="Y26420" s="396"/>
      <c r="Z26420" s="396"/>
      <c r="AA26420" s="441"/>
    </row>
    <row r="26421" spans="25:27" x14ac:dyDescent="0.2">
      <c r="Y26421" s="396"/>
      <c r="Z26421" s="396"/>
      <c r="AA26421" s="441"/>
    </row>
    <row r="26422" spans="25:27" x14ac:dyDescent="0.2">
      <c r="Y26422" s="396"/>
      <c r="Z26422" s="396"/>
      <c r="AA26422" s="441"/>
    </row>
    <row r="26423" spans="25:27" x14ac:dyDescent="0.2">
      <c r="Y26423" s="396"/>
      <c r="Z26423" s="396"/>
      <c r="AA26423" s="441"/>
    </row>
    <row r="26424" spans="25:27" x14ac:dyDescent="0.2">
      <c r="Y26424" s="396"/>
      <c r="Z26424" s="396"/>
      <c r="AA26424" s="441"/>
    </row>
    <row r="26425" spans="25:27" x14ac:dyDescent="0.2">
      <c r="Y26425" s="396"/>
      <c r="Z26425" s="396"/>
      <c r="AA26425" s="441"/>
    </row>
    <row r="26426" spans="25:27" x14ac:dyDescent="0.2">
      <c r="Y26426" s="396"/>
      <c r="Z26426" s="396"/>
      <c r="AA26426" s="441"/>
    </row>
    <row r="26427" spans="25:27" x14ac:dyDescent="0.2">
      <c r="Y26427" s="396"/>
      <c r="Z26427" s="396"/>
      <c r="AA26427" s="441"/>
    </row>
    <row r="26428" spans="25:27" x14ac:dyDescent="0.2">
      <c r="Y26428" s="396"/>
      <c r="Z26428" s="396"/>
      <c r="AA26428" s="441"/>
    </row>
    <row r="26429" spans="25:27" x14ac:dyDescent="0.2">
      <c r="Y26429" s="396"/>
      <c r="Z26429" s="396"/>
      <c r="AA26429" s="441"/>
    </row>
    <row r="26430" spans="25:27" x14ac:dyDescent="0.2">
      <c r="Y26430" s="396"/>
      <c r="Z26430" s="396"/>
      <c r="AA26430" s="441"/>
    </row>
    <row r="26431" spans="25:27" x14ac:dyDescent="0.2">
      <c r="Y26431" s="396"/>
      <c r="Z26431" s="396"/>
      <c r="AA26431" s="441"/>
    </row>
    <row r="26432" spans="25:27" x14ac:dyDescent="0.2">
      <c r="Y26432" s="396"/>
      <c r="Z26432" s="396"/>
      <c r="AA26432" s="441"/>
    </row>
    <row r="26433" spans="25:27" x14ac:dyDescent="0.2">
      <c r="Y26433" s="396"/>
      <c r="Z26433" s="396"/>
      <c r="AA26433" s="441"/>
    </row>
    <row r="26434" spans="25:27" x14ac:dyDescent="0.2">
      <c r="Y26434" s="396"/>
      <c r="Z26434" s="396"/>
      <c r="AA26434" s="441"/>
    </row>
    <row r="26435" spans="25:27" x14ac:dyDescent="0.2">
      <c r="Y26435" s="396"/>
      <c r="Z26435" s="396"/>
      <c r="AA26435" s="441"/>
    </row>
    <row r="26436" spans="25:27" x14ac:dyDescent="0.2">
      <c r="Y26436" s="396"/>
      <c r="Z26436" s="396"/>
      <c r="AA26436" s="441"/>
    </row>
    <row r="26437" spans="25:27" x14ac:dyDescent="0.2">
      <c r="Y26437" s="396"/>
      <c r="Z26437" s="396"/>
      <c r="AA26437" s="441"/>
    </row>
    <row r="26438" spans="25:27" x14ac:dyDescent="0.2">
      <c r="Y26438" s="396"/>
      <c r="Z26438" s="396"/>
      <c r="AA26438" s="441"/>
    </row>
    <row r="26439" spans="25:27" x14ac:dyDescent="0.2">
      <c r="Y26439" s="396"/>
      <c r="Z26439" s="396"/>
      <c r="AA26439" s="441"/>
    </row>
    <row r="26440" spans="25:27" x14ac:dyDescent="0.2">
      <c r="Y26440" s="396"/>
      <c r="Z26440" s="396"/>
      <c r="AA26440" s="441"/>
    </row>
    <row r="26441" spans="25:27" x14ac:dyDescent="0.2">
      <c r="Y26441" s="396"/>
      <c r="Z26441" s="396"/>
      <c r="AA26441" s="441"/>
    </row>
    <row r="26442" spans="25:27" x14ac:dyDescent="0.2">
      <c r="Y26442" s="396"/>
      <c r="Z26442" s="396"/>
      <c r="AA26442" s="441"/>
    </row>
    <row r="26443" spans="25:27" x14ac:dyDescent="0.2">
      <c r="Y26443" s="396"/>
      <c r="Z26443" s="396"/>
      <c r="AA26443" s="441"/>
    </row>
    <row r="26444" spans="25:27" x14ac:dyDescent="0.2">
      <c r="Y26444" s="396"/>
      <c r="Z26444" s="396"/>
      <c r="AA26444" s="441"/>
    </row>
    <row r="26445" spans="25:27" x14ac:dyDescent="0.2">
      <c r="Y26445" s="396"/>
      <c r="Z26445" s="396"/>
      <c r="AA26445" s="441"/>
    </row>
    <row r="26446" spans="25:27" x14ac:dyDescent="0.2">
      <c r="Y26446" s="396"/>
      <c r="Z26446" s="396"/>
      <c r="AA26446" s="441"/>
    </row>
    <row r="26447" spans="25:27" x14ac:dyDescent="0.2">
      <c r="Y26447" s="396"/>
      <c r="Z26447" s="396"/>
      <c r="AA26447" s="441"/>
    </row>
    <row r="26448" spans="25:27" x14ac:dyDescent="0.2">
      <c r="Y26448" s="396"/>
      <c r="Z26448" s="396"/>
      <c r="AA26448" s="441"/>
    </row>
    <row r="26449" spans="25:27" x14ac:dyDescent="0.2">
      <c r="Y26449" s="396"/>
      <c r="Z26449" s="396"/>
      <c r="AA26449" s="441"/>
    </row>
    <row r="26450" spans="25:27" x14ac:dyDescent="0.2">
      <c r="Y26450" s="396"/>
      <c r="Z26450" s="396"/>
      <c r="AA26450" s="441"/>
    </row>
    <row r="26451" spans="25:27" x14ac:dyDescent="0.2">
      <c r="Y26451" s="396"/>
      <c r="Z26451" s="396"/>
      <c r="AA26451" s="441"/>
    </row>
    <row r="26452" spans="25:27" x14ac:dyDescent="0.2">
      <c r="Y26452" s="396"/>
      <c r="Z26452" s="396"/>
      <c r="AA26452" s="441"/>
    </row>
    <row r="26453" spans="25:27" x14ac:dyDescent="0.2">
      <c r="Y26453" s="396"/>
      <c r="Z26453" s="396"/>
      <c r="AA26453" s="441"/>
    </row>
    <row r="26454" spans="25:27" x14ac:dyDescent="0.2">
      <c r="Y26454" s="396"/>
      <c r="Z26454" s="396"/>
      <c r="AA26454" s="441"/>
    </row>
    <row r="26455" spans="25:27" x14ac:dyDescent="0.2">
      <c r="Y26455" s="396"/>
      <c r="Z26455" s="396"/>
      <c r="AA26455" s="441"/>
    </row>
    <row r="26456" spans="25:27" x14ac:dyDescent="0.2">
      <c r="Y26456" s="396"/>
      <c r="Z26456" s="396"/>
      <c r="AA26456" s="441"/>
    </row>
    <row r="26457" spans="25:27" x14ac:dyDescent="0.2">
      <c r="Y26457" s="396"/>
      <c r="Z26457" s="396"/>
      <c r="AA26457" s="441"/>
    </row>
    <row r="26458" spans="25:27" x14ac:dyDescent="0.2">
      <c r="Y26458" s="396"/>
      <c r="Z26458" s="396"/>
      <c r="AA26458" s="441"/>
    </row>
    <row r="26459" spans="25:27" x14ac:dyDescent="0.2">
      <c r="Y26459" s="396"/>
      <c r="Z26459" s="396"/>
      <c r="AA26459" s="441"/>
    </row>
    <row r="26460" spans="25:27" x14ac:dyDescent="0.2">
      <c r="Y26460" s="396"/>
      <c r="Z26460" s="396"/>
      <c r="AA26460" s="441"/>
    </row>
    <row r="26461" spans="25:27" x14ac:dyDescent="0.2">
      <c r="Y26461" s="396"/>
      <c r="Z26461" s="396"/>
      <c r="AA26461" s="441"/>
    </row>
    <row r="26462" spans="25:27" x14ac:dyDescent="0.2">
      <c r="Y26462" s="396"/>
      <c r="Z26462" s="396"/>
      <c r="AA26462" s="441"/>
    </row>
    <row r="26463" spans="25:27" x14ac:dyDescent="0.2">
      <c r="Y26463" s="396"/>
      <c r="Z26463" s="396"/>
      <c r="AA26463" s="441"/>
    </row>
    <row r="26464" spans="25:27" x14ac:dyDescent="0.2">
      <c r="Y26464" s="396"/>
      <c r="Z26464" s="396"/>
      <c r="AA26464" s="441"/>
    </row>
    <row r="26465" spans="25:27" x14ac:dyDescent="0.2">
      <c r="Y26465" s="396"/>
      <c r="Z26465" s="396"/>
      <c r="AA26465" s="441"/>
    </row>
    <row r="26466" spans="25:27" x14ac:dyDescent="0.2">
      <c r="Y26466" s="396"/>
      <c r="Z26466" s="396"/>
      <c r="AA26466" s="441"/>
    </row>
    <row r="26467" spans="25:27" x14ac:dyDescent="0.2">
      <c r="Y26467" s="396"/>
      <c r="Z26467" s="396"/>
      <c r="AA26467" s="441"/>
    </row>
    <row r="26468" spans="25:27" x14ac:dyDescent="0.2">
      <c r="Y26468" s="396"/>
      <c r="Z26468" s="396"/>
      <c r="AA26468" s="441"/>
    </row>
    <row r="26469" spans="25:27" x14ac:dyDescent="0.2">
      <c r="Y26469" s="396"/>
      <c r="Z26469" s="396"/>
      <c r="AA26469" s="441"/>
    </row>
    <row r="26470" spans="25:27" x14ac:dyDescent="0.2">
      <c r="Y26470" s="396"/>
      <c r="Z26470" s="396"/>
      <c r="AA26470" s="441"/>
    </row>
    <row r="26471" spans="25:27" x14ac:dyDescent="0.2">
      <c r="Y26471" s="396"/>
      <c r="Z26471" s="396"/>
      <c r="AA26471" s="441"/>
    </row>
    <row r="26472" spans="25:27" x14ac:dyDescent="0.2">
      <c r="Y26472" s="396"/>
      <c r="Z26472" s="396"/>
      <c r="AA26472" s="441"/>
    </row>
    <row r="26473" spans="25:27" x14ac:dyDescent="0.2">
      <c r="Y26473" s="396"/>
      <c r="Z26473" s="396"/>
      <c r="AA26473" s="441"/>
    </row>
    <row r="26474" spans="25:27" x14ac:dyDescent="0.2">
      <c r="Y26474" s="396"/>
      <c r="Z26474" s="396"/>
      <c r="AA26474" s="441"/>
    </row>
    <row r="26475" spans="25:27" x14ac:dyDescent="0.2">
      <c r="Y26475" s="396"/>
      <c r="Z26475" s="396"/>
      <c r="AA26475" s="441"/>
    </row>
    <row r="26476" spans="25:27" x14ac:dyDescent="0.2">
      <c r="Y26476" s="396"/>
      <c r="Z26476" s="396"/>
      <c r="AA26476" s="441"/>
    </row>
    <row r="26477" spans="25:27" x14ac:dyDescent="0.2">
      <c r="Y26477" s="396"/>
      <c r="Z26477" s="396"/>
      <c r="AA26477" s="441"/>
    </row>
    <row r="26478" spans="25:27" x14ac:dyDescent="0.2">
      <c r="Y26478" s="396"/>
      <c r="Z26478" s="396"/>
      <c r="AA26478" s="441"/>
    </row>
    <row r="26479" spans="25:27" x14ac:dyDescent="0.2">
      <c r="Y26479" s="396"/>
      <c r="Z26479" s="396"/>
      <c r="AA26479" s="441"/>
    </row>
    <row r="26480" spans="25:27" x14ac:dyDescent="0.2">
      <c r="Y26480" s="396"/>
      <c r="Z26480" s="396"/>
      <c r="AA26480" s="441"/>
    </row>
    <row r="26481" spans="25:27" x14ac:dyDescent="0.2">
      <c r="Y26481" s="396"/>
      <c r="Z26481" s="396"/>
      <c r="AA26481" s="441"/>
    </row>
    <row r="26482" spans="25:27" x14ac:dyDescent="0.2">
      <c r="Y26482" s="396"/>
      <c r="Z26482" s="396"/>
      <c r="AA26482" s="441"/>
    </row>
    <row r="26483" spans="25:27" x14ac:dyDescent="0.2">
      <c r="Y26483" s="396"/>
      <c r="Z26483" s="396"/>
      <c r="AA26483" s="441"/>
    </row>
    <row r="26484" spans="25:27" x14ac:dyDescent="0.2">
      <c r="Y26484" s="396"/>
      <c r="Z26484" s="396"/>
      <c r="AA26484" s="441"/>
    </row>
    <row r="26485" spans="25:27" x14ac:dyDescent="0.2">
      <c r="Y26485" s="396"/>
      <c r="Z26485" s="396"/>
      <c r="AA26485" s="441"/>
    </row>
    <row r="26486" spans="25:27" x14ac:dyDescent="0.2">
      <c r="Y26486" s="396"/>
      <c r="Z26486" s="396"/>
      <c r="AA26486" s="441"/>
    </row>
    <row r="26487" spans="25:27" x14ac:dyDescent="0.2">
      <c r="Y26487" s="396"/>
      <c r="Z26487" s="396"/>
      <c r="AA26487" s="441"/>
    </row>
    <row r="26488" spans="25:27" x14ac:dyDescent="0.2">
      <c r="Y26488" s="396"/>
      <c r="Z26488" s="396"/>
      <c r="AA26488" s="441"/>
    </row>
    <row r="26489" spans="25:27" x14ac:dyDescent="0.2">
      <c r="Y26489" s="396"/>
      <c r="Z26489" s="396"/>
      <c r="AA26489" s="441"/>
    </row>
    <row r="26490" spans="25:27" x14ac:dyDescent="0.2">
      <c r="Y26490" s="396"/>
      <c r="Z26490" s="396"/>
      <c r="AA26490" s="441"/>
    </row>
    <row r="26491" spans="25:27" x14ac:dyDescent="0.2">
      <c r="Y26491" s="396"/>
      <c r="Z26491" s="396"/>
      <c r="AA26491" s="441"/>
    </row>
    <row r="26492" spans="25:27" x14ac:dyDescent="0.2">
      <c r="Y26492" s="396"/>
      <c r="Z26492" s="396"/>
      <c r="AA26492" s="441"/>
    </row>
    <row r="26493" spans="25:27" x14ac:dyDescent="0.2">
      <c r="Y26493" s="396"/>
      <c r="Z26493" s="396"/>
      <c r="AA26493" s="441"/>
    </row>
    <row r="26494" spans="25:27" x14ac:dyDescent="0.2">
      <c r="Y26494" s="396"/>
      <c r="Z26494" s="396"/>
      <c r="AA26494" s="441"/>
    </row>
    <row r="26495" spans="25:27" x14ac:dyDescent="0.2">
      <c r="Y26495" s="396"/>
      <c r="Z26495" s="396"/>
      <c r="AA26495" s="441"/>
    </row>
    <row r="26496" spans="25:27" x14ac:dyDescent="0.2">
      <c r="Y26496" s="396"/>
      <c r="Z26496" s="396"/>
      <c r="AA26496" s="441"/>
    </row>
    <row r="26497" spans="25:27" x14ac:dyDescent="0.2">
      <c r="Y26497" s="396"/>
      <c r="Z26497" s="396"/>
      <c r="AA26497" s="441"/>
    </row>
    <row r="26498" spans="25:27" x14ac:dyDescent="0.2">
      <c r="Y26498" s="396"/>
      <c r="Z26498" s="396"/>
      <c r="AA26498" s="441"/>
    </row>
    <row r="26499" spans="25:27" x14ac:dyDescent="0.2">
      <c r="Y26499" s="396"/>
      <c r="Z26499" s="396"/>
      <c r="AA26499" s="441"/>
    </row>
    <row r="26500" spans="25:27" x14ac:dyDescent="0.2">
      <c r="Y26500" s="396"/>
      <c r="Z26500" s="396"/>
      <c r="AA26500" s="441"/>
    </row>
    <row r="26501" spans="25:27" x14ac:dyDescent="0.2">
      <c r="Y26501" s="396"/>
      <c r="Z26501" s="396"/>
      <c r="AA26501" s="441"/>
    </row>
    <row r="26502" spans="25:27" x14ac:dyDescent="0.2">
      <c r="Y26502" s="396"/>
      <c r="Z26502" s="396"/>
      <c r="AA26502" s="441"/>
    </row>
    <row r="26503" spans="25:27" x14ac:dyDescent="0.2">
      <c r="Y26503" s="396"/>
      <c r="Z26503" s="396"/>
      <c r="AA26503" s="441"/>
    </row>
    <row r="26504" spans="25:27" x14ac:dyDescent="0.2">
      <c r="Y26504" s="396"/>
      <c r="Z26504" s="396"/>
      <c r="AA26504" s="441"/>
    </row>
    <row r="26505" spans="25:27" x14ac:dyDescent="0.2">
      <c r="Y26505" s="396"/>
      <c r="Z26505" s="396"/>
      <c r="AA26505" s="441"/>
    </row>
    <row r="26506" spans="25:27" x14ac:dyDescent="0.2">
      <c r="Y26506" s="396"/>
      <c r="Z26506" s="396"/>
      <c r="AA26506" s="441"/>
    </row>
    <row r="26507" spans="25:27" x14ac:dyDescent="0.2">
      <c r="Y26507" s="396"/>
      <c r="Z26507" s="396"/>
      <c r="AA26507" s="441"/>
    </row>
    <row r="26508" spans="25:27" x14ac:dyDescent="0.2">
      <c r="Y26508" s="396"/>
      <c r="Z26508" s="396"/>
      <c r="AA26508" s="441"/>
    </row>
    <row r="26509" spans="25:27" x14ac:dyDescent="0.2">
      <c r="Y26509" s="396"/>
      <c r="Z26509" s="396"/>
      <c r="AA26509" s="441"/>
    </row>
    <row r="26510" spans="25:27" x14ac:dyDescent="0.2">
      <c r="Y26510" s="396"/>
      <c r="Z26510" s="396"/>
      <c r="AA26510" s="441"/>
    </row>
    <row r="26511" spans="25:27" x14ac:dyDescent="0.2">
      <c r="Y26511" s="396"/>
      <c r="Z26511" s="396"/>
      <c r="AA26511" s="441"/>
    </row>
    <row r="26512" spans="25:27" x14ac:dyDescent="0.2">
      <c r="Y26512" s="396"/>
      <c r="Z26512" s="396"/>
      <c r="AA26512" s="441"/>
    </row>
    <row r="26513" spans="25:27" x14ac:dyDescent="0.2">
      <c r="Y26513" s="396"/>
      <c r="Z26513" s="396"/>
      <c r="AA26513" s="441"/>
    </row>
    <row r="26514" spans="25:27" x14ac:dyDescent="0.2">
      <c r="Y26514" s="396"/>
      <c r="Z26514" s="396"/>
      <c r="AA26514" s="441"/>
    </row>
    <row r="26515" spans="25:27" x14ac:dyDescent="0.2">
      <c r="Y26515" s="396"/>
      <c r="Z26515" s="396"/>
      <c r="AA26515" s="441"/>
    </row>
    <row r="26516" spans="25:27" x14ac:dyDescent="0.2">
      <c r="Y26516" s="396"/>
      <c r="Z26516" s="396"/>
      <c r="AA26516" s="441"/>
    </row>
    <row r="26517" spans="25:27" x14ac:dyDescent="0.2">
      <c r="Y26517" s="396"/>
      <c r="Z26517" s="396"/>
      <c r="AA26517" s="441"/>
    </row>
    <row r="26518" spans="25:27" x14ac:dyDescent="0.2">
      <c r="Y26518" s="396"/>
      <c r="Z26518" s="396"/>
      <c r="AA26518" s="441"/>
    </row>
    <row r="26519" spans="25:27" x14ac:dyDescent="0.2">
      <c r="Y26519" s="396"/>
      <c r="Z26519" s="396"/>
      <c r="AA26519" s="441"/>
    </row>
    <row r="26520" spans="25:27" x14ac:dyDescent="0.2">
      <c r="Y26520" s="396"/>
      <c r="Z26520" s="396"/>
      <c r="AA26520" s="441"/>
    </row>
    <row r="26521" spans="25:27" x14ac:dyDescent="0.2">
      <c r="Y26521" s="396"/>
      <c r="Z26521" s="396"/>
      <c r="AA26521" s="441"/>
    </row>
    <row r="26522" spans="25:27" x14ac:dyDescent="0.2">
      <c r="Y26522" s="396"/>
      <c r="Z26522" s="396"/>
      <c r="AA26522" s="441"/>
    </row>
    <row r="26523" spans="25:27" x14ac:dyDescent="0.2">
      <c r="Y26523" s="396"/>
      <c r="Z26523" s="396"/>
      <c r="AA26523" s="441"/>
    </row>
    <row r="26524" spans="25:27" x14ac:dyDescent="0.2">
      <c r="Y26524" s="396"/>
      <c r="Z26524" s="396"/>
      <c r="AA26524" s="441"/>
    </row>
    <row r="26525" spans="25:27" x14ac:dyDescent="0.2">
      <c r="Y26525" s="396"/>
      <c r="Z26525" s="396"/>
      <c r="AA26525" s="441"/>
    </row>
    <row r="26526" spans="25:27" x14ac:dyDescent="0.2">
      <c r="Y26526" s="396"/>
      <c r="Z26526" s="396"/>
      <c r="AA26526" s="441"/>
    </row>
    <row r="26527" spans="25:27" x14ac:dyDescent="0.2">
      <c r="Y26527" s="396"/>
      <c r="Z26527" s="396"/>
      <c r="AA26527" s="441"/>
    </row>
    <row r="26528" spans="25:27" x14ac:dyDescent="0.2">
      <c r="Y26528" s="396"/>
      <c r="Z26528" s="396"/>
      <c r="AA26528" s="441"/>
    </row>
    <row r="26529" spans="25:27" x14ac:dyDescent="0.2">
      <c r="Y26529" s="396"/>
      <c r="Z26529" s="396"/>
      <c r="AA26529" s="441"/>
    </row>
    <row r="26530" spans="25:27" x14ac:dyDescent="0.2">
      <c r="Y26530" s="396"/>
      <c r="Z26530" s="396"/>
      <c r="AA26530" s="441"/>
    </row>
    <row r="26531" spans="25:27" x14ac:dyDescent="0.2">
      <c r="Y26531" s="396"/>
      <c r="Z26531" s="396"/>
      <c r="AA26531" s="441"/>
    </row>
    <row r="26532" spans="25:27" x14ac:dyDescent="0.2">
      <c r="Y26532" s="396"/>
      <c r="Z26532" s="396"/>
      <c r="AA26532" s="441"/>
    </row>
    <row r="26533" spans="25:27" x14ac:dyDescent="0.2">
      <c r="Y26533" s="396"/>
      <c r="Z26533" s="396"/>
      <c r="AA26533" s="441"/>
    </row>
    <row r="26534" spans="25:27" x14ac:dyDescent="0.2">
      <c r="Y26534" s="396"/>
      <c r="Z26534" s="396"/>
      <c r="AA26534" s="441"/>
    </row>
    <row r="26535" spans="25:27" x14ac:dyDescent="0.2">
      <c r="Y26535" s="396"/>
      <c r="Z26535" s="396"/>
      <c r="AA26535" s="441"/>
    </row>
    <row r="26536" spans="25:27" x14ac:dyDescent="0.2">
      <c r="Y26536" s="396"/>
      <c r="Z26536" s="396"/>
      <c r="AA26536" s="441"/>
    </row>
    <row r="26537" spans="25:27" x14ac:dyDescent="0.2">
      <c r="Y26537" s="396"/>
      <c r="Z26537" s="396"/>
      <c r="AA26537" s="441"/>
    </row>
    <row r="26538" spans="25:27" x14ac:dyDescent="0.2">
      <c r="Y26538" s="396"/>
      <c r="Z26538" s="396"/>
      <c r="AA26538" s="441"/>
    </row>
    <row r="26539" spans="25:27" x14ac:dyDescent="0.2">
      <c r="Y26539" s="396"/>
      <c r="Z26539" s="396"/>
      <c r="AA26539" s="441"/>
    </row>
    <row r="26540" spans="25:27" x14ac:dyDescent="0.2">
      <c r="Y26540" s="396"/>
      <c r="Z26540" s="396"/>
      <c r="AA26540" s="441"/>
    </row>
    <row r="26541" spans="25:27" x14ac:dyDescent="0.2">
      <c r="Y26541" s="396"/>
      <c r="Z26541" s="396"/>
      <c r="AA26541" s="441"/>
    </row>
    <row r="26542" spans="25:27" x14ac:dyDescent="0.2">
      <c r="Y26542" s="396"/>
      <c r="Z26542" s="396"/>
      <c r="AA26542" s="441"/>
    </row>
    <row r="26543" spans="25:27" x14ac:dyDescent="0.2">
      <c r="Y26543" s="396"/>
      <c r="Z26543" s="396"/>
      <c r="AA26543" s="441"/>
    </row>
    <row r="26544" spans="25:27" x14ac:dyDescent="0.2">
      <c r="Y26544" s="396"/>
      <c r="Z26544" s="396"/>
      <c r="AA26544" s="441"/>
    </row>
    <row r="26545" spans="25:27" x14ac:dyDescent="0.2">
      <c r="Y26545" s="396"/>
      <c r="Z26545" s="396"/>
      <c r="AA26545" s="441"/>
    </row>
    <row r="26546" spans="25:27" x14ac:dyDescent="0.2">
      <c r="Y26546" s="396"/>
      <c r="Z26546" s="396"/>
      <c r="AA26546" s="441"/>
    </row>
    <row r="26547" spans="25:27" x14ac:dyDescent="0.2">
      <c r="Y26547" s="396"/>
      <c r="Z26547" s="396"/>
      <c r="AA26547" s="441"/>
    </row>
    <row r="26548" spans="25:27" x14ac:dyDescent="0.2">
      <c r="Y26548" s="396"/>
      <c r="Z26548" s="396"/>
      <c r="AA26548" s="441"/>
    </row>
    <row r="26549" spans="25:27" x14ac:dyDescent="0.2">
      <c r="Y26549" s="396"/>
      <c r="Z26549" s="396"/>
      <c r="AA26549" s="441"/>
    </row>
    <row r="26550" spans="25:27" x14ac:dyDescent="0.2">
      <c r="Y26550" s="396"/>
      <c r="Z26550" s="396"/>
      <c r="AA26550" s="441"/>
    </row>
    <row r="26551" spans="25:27" x14ac:dyDescent="0.2">
      <c r="Y26551" s="396"/>
      <c r="Z26551" s="396"/>
      <c r="AA26551" s="441"/>
    </row>
    <row r="26552" spans="25:27" x14ac:dyDescent="0.2">
      <c r="Y26552" s="396"/>
      <c r="Z26552" s="396"/>
      <c r="AA26552" s="441"/>
    </row>
    <row r="26553" spans="25:27" x14ac:dyDescent="0.2">
      <c r="Y26553" s="396"/>
      <c r="Z26553" s="396"/>
      <c r="AA26553" s="441"/>
    </row>
    <row r="26554" spans="25:27" x14ac:dyDescent="0.2">
      <c r="Y26554" s="396"/>
      <c r="Z26554" s="396"/>
      <c r="AA26554" s="441"/>
    </row>
    <row r="26555" spans="25:27" x14ac:dyDescent="0.2">
      <c r="Y26555" s="396"/>
      <c r="Z26555" s="396"/>
      <c r="AA26555" s="441"/>
    </row>
    <row r="26556" spans="25:27" x14ac:dyDescent="0.2">
      <c r="Y26556" s="396"/>
      <c r="Z26556" s="396"/>
      <c r="AA26556" s="441"/>
    </row>
    <row r="26557" spans="25:27" x14ac:dyDescent="0.2">
      <c r="Y26557" s="396"/>
      <c r="Z26557" s="396"/>
      <c r="AA26557" s="441"/>
    </row>
    <row r="26558" spans="25:27" x14ac:dyDescent="0.2">
      <c r="Y26558" s="396"/>
      <c r="Z26558" s="396"/>
      <c r="AA26558" s="441"/>
    </row>
    <row r="26559" spans="25:27" x14ac:dyDescent="0.2">
      <c r="Y26559" s="396"/>
      <c r="Z26559" s="396"/>
      <c r="AA26559" s="441"/>
    </row>
    <row r="26560" spans="25:27" x14ac:dyDescent="0.2">
      <c r="Y26560" s="396"/>
      <c r="Z26560" s="396"/>
      <c r="AA26560" s="441"/>
    </row>
    <row r="26561" spans="25:27" x14ac:dyDescent="0.2">
      <c r="Y26561" s="396"/>
      <c r="Z26561" s="396"/>
      <c r="AA26561" s="441"/>
    </row>
    <row r="26562" spans="25:27" x14ac:dyDescent="0.2">
      <c r="Y26562" s="396"/>
      <c r="Z26562" s="396"/>
      <c r="AA26562" s="441"/>
    </row>
    <row r="26563" spans="25:27" x14ac:dyDescent="0.2">
      <c r="Y26563" s="396"/>
      <c r="Z26563" s="396"/>
      <c r="AA26563" s="441"/>
    </row>
    <row r="26564" spans="25:27" x14ac:dyDescent="0.2">
      <c r="Y26564" s="396"/>
      <c r="Z26564" s="396"/>
      <c r="AA26564" s="441"/>
    </row>
    <row r="26565" spans="25:27" x14ac:dyDescent="0.2">
      <c r="Y26565" s="396"/>
      <c r="Z26565" s="396"/>
      <c r="AA26565" s="441"/>
    </row>
    <row r="26566" spans="25:27" x14ac:dyDescent="0.2">
      <c r="Y26566" s="396"/>
      <c r="Z26566" s="396"/>
      <c r="AA26566" s="441"/>
    </row>
    <row r="26567" spans="25:27" x14ac:dyDescent="0.2">
      <c r="Y26567" s="396"/>
      <c r="Z26567" s="396"/>
      <c r="AA26567" s="441"/>
    </row>
    <row r="26568" spans="25:27" x14ac:dyDescent="0.2">
      <c r="Y26568" s="396"/>
      <c r="Z26568" s="396"/>
      <c r="AA26568" s="441"/>
    </row>
    <row r="26569" spans="25:27" x14ac:dyDescent="0.2">
      <c r="Y26569" s="396"/>
      <c r="Z26569" s="396"/>
      <c r="AA26569" s="441"/>
    </row>
    <row r="26570" spans="25:27" x14ac:dyDescent="0.2">
      <c r="Y26570" s="396"/>
      <c r="Z26570" s="396"/>
      <c r="AA26570" s="441"/>
    </row>
    <row r="26571" spans="25:27" x14ac:dyDescent="0.2">
      <c r="Y26571" s="396"/>
      <c r="Z26571" s="396"/>
      <c r="AA26571" s="441"/>
    </row>
    <row r="26572" spans="25:27" x14ac:dyDescent="0.2">
      <c r="Y26572" s="396"/>
      <c r="Z26572" s="396"/>
      <c r="AA26572" s="441"/>
    </row>
    <row r="26573" spans="25:27" x14ac:dyDescent="0.2">
      <c r="Y26573" s="396"/>
      <c r="Z26573" s="396"/>
      <c r="AA26573" s="441"/>
    </row>
    <row r="26574" spans="25:27" x14ac:dyDescent="0.2">
      <c r="Y26574" s="396"/>
      <c r="Z26574" s="396"/>
      <c r="AA26574" s="441"/>
    </row>
    <row r="26575" spans="25:27" x14ac:dyDescent="0.2">
      <c r="Y26575" s="396"/>
      <c r="Z26575" s="396"/>
      <c r="AA26575" s="441"/>
    </row>
    <row r="26576" spans="25:27" x14ac:dyDescent="0.2">
      <c r="Y26576" s="396"/>
      <c r="Z26576" s="396"/>
      <c r="AA26576" s="441"/>
    </row>
    <row r="26577" spans="25:27" x14ac:dyDescent="0.2">
      <c r="Y26577" s="396"/>
      <c r="Z26577" s="396"/>
      <c r="AA26577" s="441"/>
    </row>
    <row r="26578" spans="25:27" x14ac:dyDescent="0.2">
      <c r="Y26578" s="396"/>
      <c r="Z26578" s="396"/>
      <c r="AA26578" s="441"/>
    </row>
    <row r="26579" spans="25:27" x14ac:dyDescent="0.2">
      <c r="Y26579" s="396"/>
      <c r="Z26579" s="396"/>
      <c r="AA26579" s="441"/>
    </row>
    <row r="26580" spans="25:27" x14ac:dyDescent="0.2">
      <c r="Y26580" s="396"/>
      <c r="Z26580" s="396"/>
      <c r="AA26580" s="441"/>
    </row>
    <row r="26581" spans="25:27" x14ac:dyDescent="0.2">
      <c r="Y26581" s="396"/>
      <c r="Z26581" s="396"/>
      <c r="AA26581" s="441"/>
    </row>
    <row r="26582" spans="25:27" x14ac:dyDescent="0.2">
      <c r="Y26582" s="396"/>
      <c r="Z26582" s="396"/>
      <c r="AA26582" s="441"/>
    </row>
    <row r="26583" spans="25:27" x14ac:dyDescent="0.2">
      <c r="Y26583" s="396"/>
      <c r="Z26583" s="396"/>
      <c r="AA26583" s="441"/>
    </row>
    <row r="26584" spans="25:27" x14ac:dyDescent="0.2">
      <c r="Y26584" s="396"/>
      <c r="Z26584" s="396"/>
      <c r="AA26584" s="441"/>
    </row>
    <row r="26585" spans="25:27" x14ac:dyDescent="0.2">
      <c r="Y26585" s="396"/>
      <c r="Z26585" s="396"/>
      <c r="AA26585" s="441"/>
    </row>
    <row r="26586" spans="25:27" x14ac:dyDescent="0.2">
      <c r="Y26586" s="396"/>
      <c r="Z26586" s="396"/>
      <c r="AA26586" s="441"/>
    </row>
    <row r="26587" spans="25:27" x14ac:dyDescent="0.2">
      <c r="Y26587" s="396"/>
      <c r="Z26587" s="396"/>
      <c r="AA26587" s="441"/>
    </row>
    <row r="26588" spans="25:27" x14ac:dyDescent="0.2">
      <c r="Y26588" s="396"/>
      <c r="Z26588" s="396"/>
      <c r="AA26588" s="441"/>
    </row>
    <row r="26589" spans="25:27" x14ac:dyDescent="0.2">
      <c r="Y26589" s="396"/>
      <c r="Z26589" s="396"/>
      <c r="AA26589" s="441"/>
    </row>
    <row r="26590" spans="25:27" x14ac:dyDescent="0.2">
      <c r="Y26590" s="396"/>
      <c r="Z26590" s="396"/>
      <c r="AA26590" s="441"/>
    </row>
    <row r="26591" spans="25:27" x14ac:dyDescent="0.2">
      <c r="Y26591" s="396"/>
      <c r="Z26591" s="396"/>
      <c r="AA26591" s="441"/>
    </row>
    <row r="26592" spans="25:27" x14ac:dyDescent="0.2">
      <c r="Y26592" s="396"/>
      <c r="Z26592" s="396"/>
      <c r="AA26592" s="441"/>
    </row>
    <row r="26593" spans="25:27" x14ac:dyDescent="0.2">
      <c r="Y26593" s="396"/>
      <c r="Z26593" s="396"/>
      <c r="AA26593" s="441"/>
    </row>
    <row r="26594" spans="25:27" x14ac:dyDescent="0.2">
      <c r="Y26594" s="396"/>
      <c r="Z26594" s="396"/>
      <c r="AA26594" s="441"/>
    </row>
    <row r="26595" spans="25:27" x14ac:dyDescent="0.2">
      <c r="Y26595" s="396"/>
      <c r="Z26595" s="396"/>
      <c r="AA26595" s="441"/>
    </row>
    <row r="26596" spans="25:27" x14ac:dyDescent="0.2">
      <c r="Y26596" s="396"/>
      <c r="Z26596" s="396"/>
      <c r="AA26596" s="441"/>
    </row>
    <row r="26597" spans="25:27" x14ac:dyDescent="0.2">
      <c r="Y26597" s="396"/>
      <c r="Z26597" s="396"/>
      <c r="AA26597" s="441"/>
    </row>
    <row r="26598" spans="25:27" x14ac:dyDescent="0.2">
      <c r="Y26598" s="396"/>
      <c r="Z26598" s="396"/>
      <c r="AA26598" s="441"/>
    </row>
    <row r="26599" spans="25:27" x14ac:dyDescent="0.2">
      <c r="Y26599" s="396"/>
      <c r="Z26599" s="396"/>
      <c r="AA26599" s="441"/>
    </row>
    <row r="26600" spans="25:27" x14ac:dyDescent="0.2">
      <c r="Y26600" s="396"/>
      <c r="Z26600" s="396"/>
      <c r="AA26600" s="441"/>
    </row>
    <row r="26601" spans="25:27" x14ac:dyDescent="0.2">
      <c r="Y26601" s="396"/>
      <c r="Z26601" s="396"/>
      <c r="AA26601" s="441"/>
    </row>
    <row r="26602" spans="25:27" x14ac:dyDescent="0.2">
      <c r="Y26602" s="396"/>
      <c r="Z26602" s="396"/>
      <c r="AA26602" s="441"/>
    </row>
    <row r="26603" spans="25:27" x14ac:dyDescent="0.2">
      <c r="Y26603" s="396"/>
      <c r="Z26603" s="396"/>
      <c r="AA26603" s="441"/>
    </row>
    <row r="26604" spans="25:27" x14ac:dyDescent="0.2">
      <c r="Y26604" s="396"/>
      <c r="Z26604" s="396"/>
      <c r="AA26604" s="441"/>
    </row>
    <row r="26605" spans="25:27" x14ac:dyDescent="0.2">
      <c r="Y26605" s="396"/>
      <c r="Z26605" s="396"/>
      <c r="AA26605" s="441"/>
    </row>
    <row r="26606" spans="25:27" x14ac:dyDescent="0.2">
      <c r="Y26606" s="396"/>
      <c r="Z26606" s="396"/>
      <c r="AA26606" s="441"/>
    </row>
    <row r="26607" spans="25:27" x14ac:dyDescent="0.2">
      <c r="Y26607" s="396"/>
      <c r="Z26607" s="396"/>
      <c r="AA26607" s="441"/>
    </row>
    <row r="26608" spans="25:27" x14ac:dyDescent="0.2">
      <c r="Y26608" s="396"/>
      <c r="Z26608" s="396"/>
      <c r="AA26608" s="441"/>
    </row>
    <row r="26609" spans="25:27" x14ac:dyDescent="0.2">
      <c r="Y26609" s="396"/>
      <c r="Z26609" s="396"/>
      <c r="AA26609" s="441"/>
    </row>
    <row r="26610" spans="25:27" x14ac:dyDescent="0.2">
      <c r="Y26610" s="396"/>
      <c r="Z26610" s="396"/>
      <c r="AA26610" s="441"/>
    </row>
    <row r="26611" spans="25:27" x14ac:dyDescent="0.2">
      <c r="Y26611" s="396"/>
      <c r="Z26611" s="396"/>
      <c r="AA26611" s="441"/>
    </row>
    <row r="26612" spans="25:27" x14ac:dyDescent="0.2">
      <c r="Y26612" s="396"/>
      <c r="Z26612" s="396"/>
      <c r="AA26612" s="441"/>
    </row>
    <row r="26613" spans="25:27" x14ac:dyDescent="0.2">
      <c r="Y26613" s="396"/>
      <c r="Z26613" s="396"/>
      <c r="AA26613" s="441"/>
    </row>
    <row r="26614" spans="25:27" x14ac:dyDescent="0.2">
      <c r="Y26614" s="396"/>
      <c r="Z26614" s="396"/>
      <c r="AA26614" s="441"/>
    </row>
    <row r="26615" spans="25:27" x14ac:dyDescent="0.2">
      <c r="Y26615" s="396"/>
      <c r="Z26615" s="396"/>
      <c r="AA26615" s="441"/>
    </row>
    <row r="26616" spans="25:27" x14ac:dyDescent="0.2">
      <c r="Y26616" s="396"/>
      <c r="Z26616" s="396"/>
      <c r="AA26616" s="441"/>
    </row>
    <row r="26617" spans="25:27" x14ac:dyDescent="0.2">
      <c r="Y26617" s="396"/>
      <c r="Z26617" s="396"/>
      <c r="AA26617" s="441"/>
    </row>
    <row r="26618" spans="25:27" x14ac:dyDescent="0.2">
      <c r="Y26618" s="396"/>
      <c r="Z26618" s="396"/>
      <c r="AA26618" s="441"/>
    </row>
    <row r="26619" spans="25:27" x14ac:dyDescent="0.2">
      <c r="Y26619" s="396"/>
      <c r="Z26619" s="396"/>
      <c r="AA26619" s="441"/>
    </row>
    <row r="26620" spans="25:27" x14ac:dyDescent="0.2">
      <c r="Y26620" s="396"/>
      <c r="Z26620" s="396"/>
      <c r="AA26620" s="441"/>
    </row>
    <row r="26621" spans="25:27" x14ac:dyDescent="0.2">
      <c r="Y26621" s="396"/>
      <c r="Z26621" s="396"/>
      <c r="AA26621" s="441"/>
    </row>
    <row r="26622" spans="25:27" x14ac:dyDescent="0.2">
      <c r="Y26622" s="396"/>
      <c r="Z26622" s="396"/>
      <c r="AA26622" s="441"/>
    </row>
    <row r="26623" spans="25:27" x14ac:dyDescent="0.2">
      <c r="Y26623" s="396"/>
      <c r="Z26623" s="396"/>
      <c r="AA26623" s="441"/>
    </row>
    <row r="26624" spans="25:27" x14ac:dyDescent="0.2">
      <c r="Y26624" s="396"/>
      <c r="Z26624" s="396"/>
      <c r="AA26624" s="441"/>
    </row>
    <row r="26625" spans="25:27" x14ac:dyDescent="0.2">
      <c r="Y26625" s="396"/>
      <c r="Z26625" s="396"/>
      <c r="AA26625" s="441"/>
    </row>
    <row r="26626" spans="25:27" x14ac:dyDescent="0.2">
      <c r="Y26626" s="396"/>
      <c r="Z26626" s="396"/>
      <c r="AA26626" s="441"/>
    </row>
    <row r="26627" spans="25:27" x14ac:dyDescent="0.2">
      <c r="Y26627" s="396"/>
      <c r="Z26627" s="396"/>
      <c r="AA26627" s="441"/>
    </row>
    <row r="26628" spans="25:27" x14ac:dyDescent="0.2">
      <c r="Y26628" s="396"/>
      <c r="Z26628" s="396"/>
      <c r="AA26628" s="441"/>
    </row>
    <row r="26629" spans="25:27" x14ac:dyDescent="0.2">
      <c r="Y26629" s="396"/>
      <c r="Z26629" s="396"/>
      <c r="AA26629" s="441"/>
    </row>
    <row r="26630" spans="25:27" x14ac:dyDescent="0.2">
      <c r="Y26630" s="396"/>
      <c r="Z26630" s="396"/>
      <c r="AA26630" s="441"/>
    </row>
    <row r="26631" spans="25:27" x14ac:dyDescent="0.2">
      <c r="Y26631" s="396"/>
      <c r="Z26631" s="396"/>
      <c r="AA26631" s="441"/>
    </row>
    <row r="26632" spans="25:27" x14ac:dyDescent="0.2">
      <c r="Y26632" s="396"/>
      <c r="Z26632" s="396"/>
      <c r="AA26632" s="441"/>
    </row>
    <row r="26633" spans="25:27" x14ac:dyDescent="0.2">
      <c r="Y26633" s="396"/>
      <c r="Z26633" s="396"/>
      <c r="AA26633" s="441"/>
    </row>
    <row r="26634" spans="25:27" x14ac:dyDescent="0.2">
      <c r="Y26634" s="396"/>
      <c r="Z26634" s="396"/>
      <c r="AA26634" s="441"/>
    </row>
    <row r="26635" spans="25:27" x14ac:dyDescent="0.2">
      <c r="Y26635" s="396"/>
      <c r="Z26635" s="396"/>
      <c r="AA26635" s="441"/>
    </row>
    <row r="26636" spans="25:27" x14ac:dyDescent="0.2">
      <c r="Y26636" s="396"/>
      <c r="Z26636" s="396"/>
      <c r="AA26636" s="441"/>
    </row>
    <row r="26637" spans="25:27" x14ac:dyDescent="0.2">
      <c r="Y26637" s="396"/>
      <c r="Z26637" s="396"/>
      <c r="AA26637" s="441"/>
    </row>
    <row r="26638" spans="25:27" x14ac:dyDescent="0.2">
      <c r="Y26638" s="396"/>
      <c r="Z26638" s="396"/>
      <c r="AA26638" s="441"/>
    </row>
    <row r="26639" spans="25:27" x14ac:dyDescent="0.2">
      <c r="Y26639" s="396"/>
      <c r="Z26639" s="396"/>
      <c r="AA26639" s="441"/>
    </row>
    <row r="26640" spans="25:27" x14ac:dyDescent="0.2">
      <c r="Y26640" s="396"/>
      <c r="Z26640" s="396"/>
      <c r="AA26640" s="441"/>
    </row>
    <row r="26641" spans="25:27" x14ac:dyDescent="0.2">
      <c r="Y26641" s="396"/>
      <c r="Z26641" s="396"/>
      <c r="AA26641" s="441"/>
    </row>
    <row r="26642" spans="25:27" x14ac:dyDescent="0.2">
      <c r="Y26642" s="396"/>
      <c r="Z26642" s="396"/>
      <c r="AA26642" s="441"/>
    </row>
    <row r="26643" spans="25:27" x14ac:dyDescent="0.2">
      <c r="Y26643" s="396"/>
      <c r="Z26643" s="396"/>
      <c r="AA26643" s="441"/>
    </row>
    <row r="26644" spans="25:27" x14ac:dyDescent="0.2">
      <c r="Y26644" s="396"/>
      <c r="Z26644" s="396"/>
      <c r="AA26644" s="441"/>
    </row>
    <row r="26645" spans="25:27" x14ac:dyDescent="0.2">
      <c r="Y26645" s="396"/>
      <c r="Z26645" s="396"/>
      <c r="AA26645" s="441"/>
    </row>
    <row r="26646" spans="25:27" x14ac:dyDescent="0.2">
      <c r="Y26646" s="396"/>
      <c r="Z26646" s="396"/>
      <c r="AA26646" s="441"/>
    </row>
    <row r="26647" spans="25:27" x14ac:dyDescent="0.2">
      <c r="Y26647" s="396"/>
      <c r="Z26647" s="396"/>
      <c r="AA26647" s="441"/>
    </row>
    <row r="26648" spans="25:27" x14ac:dyDescent="0.2">
      <c r="Y26648" s="396"/>
      <c r="Z26648" s="396"/>
      <c r="AA26648" s="441"/>
    </row>
    <row r="26649" spans="25:27" x14ac:dyDescent="0.2">
      <c r="Y26649" s="396"/>
      <c r="Z26649" s="396"/>
      <c r="AA26649" s="441"/>
    </row>
    <row r="26650" spans="25:27" x14ac:dyDescent="0.2">
      <c r="Y26650" s="396"/>
      <c r="Z26650" s="396"/>
      <c r="AA26650" s="441"/>
    </row>
    <row r="26651" spans="25:27" x14ac:dyDescent="0.2">
      <c r="Y26651" s="396"/>
      <c r="Z26651" s="396"/>
      <c r="AA26651" s="441"/>
    </row>
    <row r="26652" spans="25:27" x14ac:dyDescent="0.2">
      <c r="Y26652" s="396"/>
      <c r="Z26652" s="396"/>
      <c r="AA26652" s="441"/>
    </row>
    <row r="26653" spans="25:27" x14ac:dyDescent="0.2">
      <c r="Y26653" s="396"/>
      <c r="Z26653" s="396"/>
      <c r="AA26653" s="441"/>
    </row>
    <row r="26654" spans="25:27" x14ac:dyDescent="0.2">
      <c r="Y26654" s="396"/>
      <c r="Z26654" s="396"/>
      <c r="AA26654" s="441"/>
    </row>
    <row r="26655" spans="25:27" x14ac:dyDescent="0.2">
      <c r="Y26655" s="396"/>
      <c r="Z26655" s="396"/>
      <c r="AA26655" s="441"/>
    </row>
    <row r="26656" spans="25:27" x14ac:dyDescent="0.2">
      <c r="Y26656" s="396"/>
      <c r="Z26656" s="396"/>
      <c r="AA26656" s="441"/>
    </row>
    <row r="26657" spans="25:27" x14ac:dyDescent="0.2">
      <c r="Y26657" s="396"/>
      <c r="Z26657" s="396"/>
      <c r="AA26657" s="441"/>
    </row>
    <row r="26658" spans="25:27" x14ac:dyDescent="0.2">
      <c r="Y26658" s="396"/>
      <c r="Z26658" s="396"/>
      <c r="AA26658" s="441"/>
    </row>
    <row r="26659" spans="25:27" x14ac:dyDescent="0.2">
      <c r="Y26659" s="396"/>
      <c r="Z26659" s="396"/>
      <c r="AA26659" s="441"/>
    </row>
    <row r="26660" spans="25:27" x14ac:dyDescent="0.2">
      <c r="Y26660" s="396"/>
      <c r="Z26660" s="396"/>
      <c r="AA26660" s="441"/>
    </row>
    <row r="26661" spans="25:27" x14ac:dyDescent="0.2">
      <c r="Y26661" s="396"/>
      <c r="Z26661" s="396"/>
      <c r="AA26661" s="441"/>
    </row>
    <row r="26662" spans="25:27" x14ac:dyDescent="0.2">
      <c r="Y26662" s="396"/>
      <c r="Z26662" s="396"/>
      <c r="AA26662" s="441"/>
    </row>
    <row r="26663" spans="25:27" x14ac:dyDescent="0.2">
      <c r="Y26663" s="396"/>
      <c r="Z26663" s="396"/>
      <c r="AA26663" s="441"/>
    </row>
    <row r="26664" spans="25:27" x14ac:dyDescent="0.2">
      <c r="Y26664" s="396"/>
      <c r="Z26664" s="396"/>
      <c r="AA26664" s="441"/>
    </row>
    <row r="26665" spans="25:27" x14ac:dyDescent="0.2">
      <c r="Y26665" s="396"/>
      <c r="Z26665" s="396"/>
      <c r="AA26665" s="441"/>
    </row>
    <row r="26666" spans="25:27" x14ac:dyDescent="0.2">
      <c r="Y26666" s="396"/>
      <c r="Z26666" s="396"/>
      <c r="AA26666" s="441"/>
    </row>
    <row r="26667" spans="25:27" x14ac:dyDescent="0.2">
      <c r="Y26667" s="396"/>
      <c r="Z26667" s="396"/>
      <c r="AA26667" s="441"/>
    </row>
    <row r="26668" spans="25:27" x14ac:dyDescent="0.2">
      <c r="Y26668" s="396"/>
      <c r="Z26668" s="396"/>
      <c r="AA26668" s="441"/>
    </row>
    <row r="26669" spans="25:27" x14ac:dyDescent="0.2">
      <c r="Y26669" s="396"/>
      <c r="Z26669" s="396"/>
      <c r="AA26669" s="441"/>
    </row>
    <row r="26670" spans="25:27" x14ac:dyDescent="0.2">
      <c r="Y26670" s="396"/>
      <c r="Z26670" s="396"/>
      <c r="AA26670" s="441"/>
    </row>
    <row r="26671" spans="25:27" x14ac:dyDescent="0.2">
      <c r="Y26671" s="396"/>
      <c r="Z26671" s="396"/>
      <c r="AA26671" s="441"/>
    </row>
    <row r="26672" spans="25:27" x14ac:dyDescent="0.2">
      <c r="Y26672" s="396"/>
      <c r="Z26672" s="396"/>
      <c r="AA26672" s="441"/>
    </row>
    <row r="26673" spans="25:27" x14ac:dyDescent="0.2">
      <c r="Y26673" s="396"/>
      <c r="Z26673" s="396"/>
      <c r="AA26673" s="441"/>
    </row>
    <row r="26674" spans="25:27" x14ac:dyDescent="0.2">
      <c r="Y26674" s="396"/>
      <c r="Z26674" s="396"/>
      <c r="AA26674" s="441"/>
    </row>
    <row r="26675" spans="25:27" x14ac:dyDescent="0.2">
      <c r="Y26675" s="396"/>
      <c r="Z26675" s="396"/>
      <c r="AA26675" s="441"/>
    </row>
    <row r="26676" spans="25:27" x14ac:dyDescent="0.2">
      <c r="Y26676" s="396"/>
      <c r="Z26676" s="396"/>
      <c r="AA26676" s="441"/>
    </row>
    <row r="26677" spans="25:27" x14ac:dyDescent="0.2">
      <c r="Y26677" s="396"/>
      <c r="Z26677" s="396"/>
      <c r="AA26677" s="441"/>
    </row>
    <row r="26678" spans="25:27" x14ac:dyDescent="0.2">
      <c r="Y26678" s="396"/>
      <c r="Z26678" s="396"/>
      <c r="AA26678" s="441"/>
    </row>
    <row r="26679" spans="25:27" x14ac:dyDescent="0.2">
      <c r="Y26679" s="396"/>
      <c r="Z26679" s="396"/>
      <c r="AA26679" s="441"/>
    </row>
    <row r="26680" spans="25:27" x14ac:dyDescent="0.2">
      <c r="Y26680" s="396"/>
      <c r="Z26680" s="396"/>
      <c r="AA26680" s="441"/>
    </row>
    <row r="26681" spans="25:27" x14ac:dyDescent="0.2">
      <c r="Y26681" s="396"/>
      <c r="Z26681" s="396"/>
      <c r="AA26681" s="441"/>
    </row>
    <row r="26682" spans="25:27" x14ac:dyDescent="0.2">
      <c r="Y26682" s="396"/>
      <c r="Z26682" s="396"/>
      <c r="AA26682" s="441"/>
    </row>
    <row r="26683" spans="25:27" x14ac:dyDescent="0.2">
      <c r="Y26683" s="396"/>
      <c r="Z26683" s="396"/>
      <c r="AA26683" s="441"/>
    </row>
    <row r="26684" spans="25:27" x14ac:dyDescent="0.2">
      <c r="Y26684" s="396"/>
      <c r="Z26684" s="396"/>
      <c r="AA26684" s="441"/>
    </row>
    <row r="26685" spans="25:27" x14ac:dyDescent="0.2">
      <c r="Y26685" s="396"/>
      <c r="Z26685" s="396"/>
      <c r="AA26685" s="441"/>
    </row>
    <row r="26686" spans="25:27" x14ac:dyDescent="0.2">
      <c r="Y26686" s="396"/>
      <c r="Z26686" s="396"/>
      <c r="AA26686" s="441"/>
    </row>
    <row r="26687" spans="25:27" x14ac:dyDescent="0.2">
      <c r="Y26687" s="396"/>
      <c r="Z26687" s="396"/>
      <c r="AA26687" s="441"/>
    </row>
    <row r="26688" spans="25:27" x14ac:dyDescent="0.2">
      <c r="Y26688" s="396"/>
      <c r="Z26688" s="396"/>
      <c r="AA26688" s="441"/>
    </row>
    <row r="26689" spans="25:27" x14ac:dyDescent="0.2">
      <c r="Y26689" s="396"/>
      <c r="Z26689" s="396"/>
      <c r="AA26689" s="441"/>
    </row>
    <row r="26690" spans="25:27" x14ac:dyDescent="0.2">
      <c r="Y26690" s="396"/>
      <c r="Z26690" s="396"/>
      <c r="AA26690" s="441"/>
    </row>
    <row r="26691" spans="25:27" x14ac:dyDescent="0.2">
      <c r="Y26691" s="396"/>
      <c r="Z26691" s="396"/>
      <c r="AA26691" s="441"/>
    </row>
    <row r="26692" spans="25:27" x14ac:dyDescent="0.2">
      <c r="Y26692" s="396"/>
      <c r="Z26692" s="396"/>
      <c r="AA26692" s="441"/>
    </row>
    <row r="26693" spans="25:27" x14ac:dyDescent="0.2">
      <c r="Y26693" s="396"/>
      <c r="Z26693" s="396"/>
      <c r="AA26693" s="441"/>
    </row>
    <row r="26694" spans="25:27" x14ac:dyDescent="0.2">
      <c r="Y26694" s="396"/>
      <c r="Z26694" s="396"/>
      <c r="AA26694" s="441"/>
    </row>
    <row r="26695" spans="25:27" x14ac:dyDescent="0.2">
      <c r="Y26695" s="396"/>
      <c r="Z26695" s="396"/>
      <c r="AA26695" s="441"/>
    </row>
    <row r="26696" spans="25:27" x14ac:dyDescent="0.2">
      <c r="Y26696" s="396"/>
      <c r="Z26696" s="396"/>
      <c r="AA26696" s="441"/>
    </row>
    <row r="26697" spans="25:27" x14ac:dyDescent="0.2">
      <c r="Y26697" s="396"/>
      <c r="Z26697" s="396"/>
      <c r="AA26697" s="441"/>
    </row>
    <row r="26698" spans="25:27" x14ac:dyDescent="0.2">
      <c r="Y26698" s="396"/>
      <c r="Z26698" s="396"/>
      <c r="AA26698" s="441"/>
    </row>
    <row r="26699" spans="25:27" x14ac:dyDescent="0.2">
      <c r="Y26699" s="396"/>
      <c r="Z26699" s="396"/>
      <c r="AA26699" s="441"/>
    </row>
    <row r="26700" spans="25:27" x14ac:dyDescent="0.2">
      <c r="Y26700" s="396"/>
      <c r="Z26700" s="396"/>
      <c r="AA26700" s="441"/>
    </row>
    <row r="26701" spans="25:27" x14ac:dyDescent="0.2">
      <c r="Y26701" s="396"/>
      <c r="Z26701" s="396"/>
      <c r="AA26701" s="441"/>
    </row>
    <row r="26702" spans="25:27" x14ac:dyDescent="0.2">
      <c r="Y26702" s="396"/>
      <c r="Z26702" s="396"/>
      <c r="AA26702" s="441"/>
    </row>
    <row r="26703" spans="25:27" x14ac:dyDescent="0.2">
      <c r="Y26703" s="396"/>
      <c r="Z26703" s="396"/>
      <c r="AA26703" s="441"/>
    </row>
    <row r="26704" spans="25:27" x14ac:dyDescent="0.2">
      <c r="Y26704" s="396"/>
      <c r="Z26704" s="396"/>
      <c r="AA26704" s="441"/>
    </row>
    <row r="26705" spans="25:27" x14ac:dyDescent="0.2">
      <c r="Y26705" s="396"/>
      <c r="Z26705" s="396"/>
      <c r="AA26705" s="441"/>
    </row>
    <row r="26706" spans="25:27" x14ac:dyDescent="0.2">
      <c r="Y26706" s="396"/>
      <c r="Z26706" s="396"/>
      <c r="AA26706" s="441"/>
    </row>
    <row r="26707" spans="25:27" x14ac:dyDescent="0.2">
      <c r="Y26707" s="396"/>
      <c r="Z26707" s="396"/>
      <c r="AA26707" s="441"/>
    </row>
    <row r="26708" spans="25:27" x14ac:dyDescent="0.2">
      <c r="Y26708" s="396"/>
      <c r="Z26708" s="396"/>
      <c r="AA26708" s="441"/>
    </row>
    <row r="26709" spans="25:27" x14ac:dyDescent="0.2">
      <c r="Y26709" s="396"/>
      <c r="Z26709" s="396"/>
      <c r="AA26709" s="441"/>
    </row>
    <row r="26710" spans="25:27" x14ac:dyDescent="0.2">
      <c r="Y26710" s="396"/>
      <c r="Z26710" s="396"/>
      <c r="AA26710" s="441"/>
    </row>
    <row r="26711" spans="25:27" x14ac:dyDescent="0.2">
      <c r="Y26711" s="396"/>
      <c r="Z26711" s="396"/>
      <c r="AA26711" s="441"/>
    </row>
    <row r="26712" spans="25:27" x14ac:dyDescent="0.2">
      <c r="Y26712" s="396"/>
      <c r="Z26712" s="396"/>
      <c r="AA26712" s="441"/>
    </row>
    <row r="26713" spans="25:27" x14ac:dyDescent="0.2">
      <c r="Y26713" s="396"/>
      <c r="Z26713" s="396"/>
      <c r="AA26713" s="441"/>
    </row>
    <row r="26714" spans="25:27" x14ac:dyDescent="0.2">
      <c r="Y26714" s="396"/>
      <c r="Z26714" s="396"/>
      <c r="AA26714" s="441"/>
    </row>
    <row r="26715" spans="25:27" x14ac:dyDescent="0.2">
      <c r="Y26715" s="396"/>
      <c r="Z26715" s="396"/>
      <c r="AA26715" s="441"/>
    </row>
    <row r="26716" spans="25:27" x14ac:dyDescent="0.2">
      <c r="Y26716" s="396"/>
      <c r="Z26716" s="396"/>
      <c r="AA26716" s="441"/>
    </row>
    <row r="26717" spans="25:27" x14ac:dyDescent="0.2">
      <c r="Y26717" s="396"/>
      <c r="Z26717" s="396"/>
      <c r="AA26717" s="441"/>
    </row>
    <row r="26718" spans="25:27" x14ac:dyDescent="0.2">
      <c r="Y26718" s="396"/>
      <c r="Z26718" s="396"/>
      <c r="AA26718" s="441"/>
    </row>
    <row r="26719" spans="25:27" x14ac:dyDescent="0.2">
      <c r="Y26719" s="396"/>
      <c r="Z26719" s="396"/>
      <c r="AA26719" s="441"/>
    </row>
    <row r="26720" spans="25:27" x14ac:dyDescent="0.2">
      <c r="Y26720" s="396"/>
      <c r="Z26720" s="396"/>
      <c r="AA26720" s="441"/>
    </row>
    <row r="26721" spans="25:27" x14ac:dyDescent="0.2">
      <c r="Y26721" s="396"/>
      <c r="Z26721" s="396"/>
      <c r="AA26721" s="441"/>
    </row>
    <row r="26722" spans="25:27" x14ac:dyDescent="0.2">
      <c r="Y26722" s="396"/>
      <c r="Z26722" s="396"/>
      <c r="AA26722" s="441"/>
    </row>
    <row r="26723" spans="25:27" x14ac:dyDescent="0.2">
      <c r="Y26723" s="396"/>
      <c r="Z26723" s="396"/>
      <c r="AA26723" s="441"/>
    </row>
    <row r="26724" spans="25:27" x14ac:dyDescent="0.2">
      <c r="Y26724" s="396"/>
      <c r="Z26724" s="396"/>
      <c r="AA26724" s="441"/>
    </row>
    <row r="26725" spans="25:27" x14ac:dyDescent="0.2">
      <c r="Y26725" s="396"/>
      <c r="Z26725" s="396"/>
      <c r="AA26725" s="441"/>
    </row>
    <row r="26726" spans="25:27" x14ac:dyDescent="0.2">
      <c r="Y26726" s="396"/>
      <c r="Z26726" s="396"/>
      <c r="AA26726" s="441"/>
    </row>
    <row r="26727" spans="25:27" x14ac:dyDescent="0.2">
      <c r="Y26727" s="396"/>
      <c r="Z26727" s="396"/>
      <c r="AA26727" s="441"/>
    </row>
    <row r="26728" spans="25:27" x14ac:dyDescent="0.2">
      <c r="Y26728" s="396"/>
      <c r="Z26728" s="396"/>
      <c r="AA26728" s="441"/>
    </row>
    <row r="26729" spans="25:27" x14ac:dyDescent="0.2">
      <c r="Y26729" s="396"/>
      <c r="Z26729" s="396"/>
      <c r="AA26729" s="441"/>
    </row>
    <row r="26730" spans="25:27" x14ac:dyDescent="0.2">
      <c r="Y26730" s="396"/>
      <c r="Z26730" s="396"/>
      <c r="AA26730" s="441"/>
    </row>
    <row r="26731" spans="25:27" x14ac:dyDescent="0.2">
      <c r="Y26731" s="396"/>
      <c r="Z26731" s="396"/>
      <c r="AA26731" s="441"/>
    </row>
    <row r="26732" spans="25:27" x14ac:dyDescent="0.2">
      <c r="Y26732" s="396"/>
      <c r="Z26732" s="396"/>
      <c r="AA26732" s="441"/>
    </row>
    <row r="26733" spans="25:27" x14ac:dyDescent="0.2">
      <c r="Y26733" s="396"/>
      <c r="Z26733" s="396"/>
      <c r="AA26733" s="441"/>
    </row>
    <row r="26734" spans="25:27" x14ac:dyDescent="0.2">
      <c r="Y26734" s="396"/>
      <c r="Z26734" s="396"/>
      <c r="AA26734" s="441"/>
    </row>
    <row r="26735" spans="25:27" x14ac:dyDescent="0.2">
      <c r="Y26735" s="396"/>
      <c r="Z26735" s="396"/>
      <c r="AA26735" s="441"/>
    </row>
    <row r="26736" spans="25:27" x14ac:dyDescent="0.2">
      <c r="Y26736" s="396"/>
      <c r="Z26736" s="396"/>
      <c r="AA26736" s="441"/>
    </row>
    <row r="26737" spans="25:27" x14ac:dyDescent="0.2">
      <c r="Y26737" s="396"/>
      <c r="Z26737" s="396"/>
      <c r="AA26737" s="441"/>
    </row>
    <row r="26738" spans="25:27" x14ac:dyDescent="0.2">
      <c r="Y26738" s="396"/>
      <c r="Z26738" s="396"/>
      <c r="AA26738" s="441"/>
    </row>
    <row r="26739" spans="25:27" x14ac:dyDescent="0.2">
      <c r="Y26739" s="396"/>
      <c r="Z26739" s="396"/>
      <c r="AA26739" s="441"/>
    </row>
    <row r="26740" spans="25:27" x14ac:dyDescent="0.2">
      <c r="Y26740" s="396"/>
      <c r="Z26740" s="396"/>
      <c r="AA26740" s="441"/>
    </row>
    <row r="26741" spans="25:27" x14ac:dyDescent="0.2">
      <c r="Y26741" s="396"/>
      <c r="Z26741" s="396"/>
      <c r="AA26741" s="441"/>
    </row>
    <row r="26742" spans="25:27" x14ac:dyDescent="0.2">
      <c r="Y26742" s="396"/>
      <c r="Z26742" s="396"/>
      <c r="AA26742" s="441"/>
    </row>
    <row r="26743" spans="25:27" x14ac:dyDescent="0.2">
      <c r="Y26743" s="396"/>
      <c r="Z26743" s="396"/>
      <c r="AA26743" s="441"/>
    </row>
    <row r="26744" spans="25:27" x14ac:dyDescent="0.2">
      <c r="Y26744" s="396"/>
      <c r="Z26744" s="396"/>
      <c r="AA26744" s="441"/>
    </row>
    <row r="26745" spans="25:27" x14ac:dyDescent="0.2">
      <c r="Y26745" s="396"/>
      <c r="Z26745" s="396"/>
      <c r="AA26745" s="441"/>
    </row>
    <row r="26746" spans="25:27" x14ac:dyDescent="0.2">
      <c r="Y26746" s="396"/>
      <c r="Z26746" s="396"/>
      <c r="AA26746" s="441"/>
    </row>
    <row r="26747" spans="25:27" x14ac:dyDescent="0.2">
      <c r="Y26747" s="396"/>
      <c r="Z26747" s="396"/>
      <c r="AA26747" s="441"/>
    </row>
    <row r="26748" spans="25:27" x14ac:dyDescent="0.2">
      <c r="Y26748" s="396"/>
      <c r="Z26748" s="396"/>
      <c r="AA26748" s="441"/>
    </row>
    <row r="26749" spans="25:27" x14ac:dyDescent="0.2">
      <c r="Y26749" s="396"/>
      <c r="Z26749" s="396"/>
      <c r="AA26749" s="441"/>
    </row>
    <row r="26750" spans="25:27" x14ac:dyDescent="0.2">
      <c r="Y26750" s="396"/>
      <c r="Z26750" s="396"/>
      <c r="AA26750" s="441"/>
    </row>
    <row r="26751" spans="25:27" x14ac:dyDescent="0.2">
      <c r="Y26751" s="396"/>
      <c r="Z26751" s="396"/>
      <c r="AA26751" s="441"/>
    </row>
    <row r="26752" spans="25:27" x14ac:dyDescent="0.2">
      <c r="Y26752" s="396"/>
      <c r="Z26752" s="396"/>
      <c r="AA26752" s="441"/>
    </row>
    <row r="26753" spans="25:27" x14ac:dyDescent="0.2">
      <c r="Y26753" s="396"/>
      <c r="Z26753" s="396"/>
      <c r="AA26753" s="441"/>
    </row>
    <row r="26754" spans="25:27" x14ac:dyDescent="0.2">
      <c r="Y26754" s="396"/>
      <c r="Z26754" s="396"/>
      <c r="AA26754" s="441"/>
    </row>
    <row r="26755" spans="25:27" x14ac:dyDescent="0.2">
      <c r="Y26755" s="396"/>
      <c r="Z26755" s="396"/>
      <c r="AA26755" s="441"/>
    </row>
    <row r="26756" spans="25:27" x14ac:dyDescent="0.2">
      <c r="Y26756" s="396"/>
      <c r="Z26756" s="396"/>
      <c r="AA26756" s="441"/>
    </row>
    <row r="26757" spans="25:27" x14ac:dyDescent="0.2">
      <c r="Y26757" s="396"/>
      <c r="Z26757" s="396"/>
      <c r="AA26757" s="441"/>
    </row>
    <row r="26758" spans="25:27" x14ac:dyDescent="0.2">
      <c r="Y26758" s="396"/>
      <c r="Z26758" s="396"/>
      <c r="AA26758" s="441"/>
    </row>
    <row r="26759" spans="25:27" x14ac:dyDescent="0.2">
      <c r="Y26759" s="396"/>
      <c r="Z26759" s="396"/>
      <c r="AA26759" s="441"/>
    </row>
    <row r="26760" spans="25:27" x14ac:dyDescent="0.2">
      <c r="Y26760" s="396"/>
      <c r="Z26760" s="396"/>
      <c r="AA26760" s="441"/>
    </row>
    <row r="26761" spans="25:27" x14ac:dyDescent="0.2">
      <c r="Y26761" s="396"/>
      <c r="Z26761" s="396"/>
      <c r="AA26761" s="441"/>
    </row>
    <row r="26762" spans="25:27" x14ac:dyDescent="0.2">
      <c r="Y26762" s="396"/>
      <c r="Z26762" s="396"/>
      <c r="AA26762" s="441"/>
    </row>
    <row r="26763" spans="25:27" x14ac:dyDescent="0.2">
      <c r="Y26763" s="396"/>
      <c r="Z26763" s="396"/>
      <c r="AA26763" s="441"/>
    </row>
    <row r="26764" spans="25:27" x14ac:dyDescent="0.2">
      <c r="Y26764" s="396"/>
      <c r="Z26764" s="396"/>
      <c r="AA26764" s="441"/>
    </row>
    <row r="26765" spans="25:27" x14ac:dyDescent="0.2">
      <c r="Y26765" s="396"/>
      <c r="Z26765" s="396"/>
      <c r="AA26765" s="441"/>
    </row>
    <row r="26766" spans="25:27" x14ac:dyDescent="0.2">
      <c r="Y26766" s="396"/>
      <c r="Z26766" s="396"/>
      <c r="AA26766" s="441"/>
    </row>
    <row r="26767" spans="25:27" x14ac:dyDescent="0.2">
      <c r="Y26767" s="396"/>
      <c r="Z26767" s="396"/>
      <c r="AA26767" s="441"/>
    </row>
    <row r="26768" spans="25:27" x14ac:dyDescent="0.2">
      <c r="Y26768" s="396"/>
      <c r="Z26768" s="396"/>
      <c r="AA26768" s="441"/>
    </row>
    <row r="26769" spans="25:27" x14ac:dyDescent="0.2">
      <c r="Y26769" s="396"/>
      <c r="Z26769" s="396"/>
      <c r="AA26769" s="441"/>
    </row>
    <row r="26770" spans="25:27" x14ac:dyDescent="0.2">
      <c r="Y26770" s="396"/>
      <c r="Z26770" s="396"/>
      <c r="AA26770" s="441"/>
    </row>
    <row r="26771" spans="25:27" x14ac:dyDescent="0.2">
      <c r="Y26771" s="396"/>
      <c r="Z26771" s="396"/>
      <c r="AA26771" s="441"/>
    </row>
    <row r="26772" spans="25:27" x14ac:dyDescent="0.2">
      <c r="Y26772" s="396"/>
      <c r="Z26772" s="396"/>
      <c r="AA26772" s="441"/>
    </row>
    <row r="26773" spans="25:27" x14ac:dyDescent="0.2">
      <c r="Y26773" s="396"/>
      <c r="Z26773" s="396"/>
      <c r="AA26773" s="441"/>
    </row>
    <row r="26774" spans="25:27" x14ac:dyDescent="0.2">
      <c r="Y26774" s="396"/>
      <c r="Z26774" s="396"/>
      <c r="AA26774" s="441"/>
    </row>
    <row r="26775" spans="25:27" x14ac:dyDescent="0.2">
      <c r="Y26775" s="396"/>
      <c r="Z26775" s="396"/>
      <c r="AA26775" s="441"/>
    </row>
    <row r="26776" spans="25:27" x14ac:dyDescent="0.2">
      <c r="Y26776" s="396"/>
      <c r="Z26776" s="396"/>
      <c r="AA26776" s="441"/>
    </row>
    <row r="26777" spans="25:27" x14ac:dyDescent="0.2">
      <c r="Y26777" s="396"/>
      <c r="Z26777" s="396"/>
      <c r="AA26777" s="441"/>
    </row>
    <row r="26778" spans="25:27" x14ac:dyDescent="0.2">
      <c r="Y26778" s="396"/>
      <c r="Z26778" s="396"/>
      <c r="AA26778" s="441"/>
    </row>
    <row r="26779" spans="25:27" x14ac:dyDescent="0.2">
      <c r="Y26779" s="396"/>
      <c r="Z26779" s="396"/>
      <c r="AA26779" s="441"/>
    </row>
    <row r="26780" spans="25:27" x14ac:dyDescent="0.2">
      <c r="Y26780" s="396"/>
      <c r="Z26780" s="396"/>
      <c r="AA26780" s="441"/>
    </row>
    <row r="26781" spans="25:27" x14ac:dyDescent="0.2">
      <c r="Y26781" s="396"/>
      <c r="Z26781" s="396"/>
      <c r="AA26781" s="441"/>
    </row>
    <row r="26782" spans="25:27" x14ac:dyDescent="0.2">
      <c r="Y26782" s="396"/>
      <c r="Z26782" s="396"/>
      <c r="AA26782" s="441"/>
    </row>
    <row r="26783" spans="25:27" x14ac:dyDescent="0.2">
      <c r="Y26783" s="396"/>
      <c r="Z26783" s="396"/>
      <c r="AA26783" s="441"/>
    </row>
    <row r="26784" spans="25:27" x14ac:dyDescent="0.2">
      <c r="Y26784" s="396"/>
      <c r="Z26784" s="396"/>
      <c r="AA26784" s="441"/>
    </row>
    <row r="26785" spans="25:27" x14ac:dyDescent="0.2">
      <c r="Y26785" s="396"/>
      <c r="Z26785" s="396"/>
      <c r="AA26785" s="441"/>
    </row>
    <row r="26786" spans="25:27" x14ac:dyDescent="0.2">
      <c r="Y26786" s="396"/>
      <c r="Z26786" s="396"/>
      <c r="AA26786" s="441"/>
    </row>
    <row r="26787" spans="25:27" x14ac:dyDescent="0.2">
      <c r="Y26787" s="396"/>
      <c r="Z26787" s="396"/>
      <c r="AA26787" s="441"/>
    </row>
    <row r="26788" spans="25:27" x14ac:dyDescent="0.2">
      <c r="Y26788" s="396"/>
      <c r="Z26788" s="396"/>
      <c r="AA26788" s="441"/>
    </row>
    <row r="26789" spans="25:27" x14ac:dyDescent="0.2">
      <c r="Y26789" s="396"/>
      <c r="Z26789" s="396"/>
      <c r="AA26789" s="441"/>
    </row>
    <row r="26790" spans="25:27" x14ac:dyDescent="0.2">
      <c r="Y26790" s="396"/>
      <c r="Z26790" s="396"/>
      <c r="AA26790" s="441"/>
    </row>
    <row r="26791" spans="25:27" x14ac:dyDescent="0.2">
      <c r="Y26791" s="396"/>
      <c r="Z26791" s="396"/>
      <c r="AA26791" s="441"/>
    </row>
    <row r="26792" spans="25:27" x14ac:dyDescent="0.2">
      <c r="Y26792" s="396"/>
      <c r="Z26792" s="396"/>
      <c r="AA26792" s="441"/>
    </row>
    <row r="26793" spans="25:27" x14ac:dyDescent="0.2">
      <c r="Y26793" s="396"/>
      <c r="Z26793" s="396"/>
      <c r="AA26793" s="441"/>
    </row>
    <row r="26794" spans="25:27" x14ac:dyDescent="0.2">
      <c r="Y26794" s="396"/>
      <c r="Z26794" s="396"/>
      <c r="AA26794" s="441"/>
    </row>
    <row r="26795" spans="25:27" x14ac:dyDescent="0.2">
      <c r="Y26795" s="396"/>
      <c r="Z26795" s="396"/>
      <c r="AA26795" s="441"/>
    </row>
    <row r="26796" spans="25:27" x14ac:dyDescent="0.2">
      <c r="Y26796" s="396"/>
      <c r="Z26796" s="396"/>
      <c r="AA26796" s="441"/>
    </row>
    <row r="26797" spans="25:27" x14ac:dyDescent="0.2">
      <c r="Y26797" s="396"/>
      <c r="Z26797" s="396"/>
      <c r="AA26797" s="441"/>
    </row>
    <row r="26798" spans="25:27" x14ac:dyDescent="0.2">
      <c r="Y26798" s="396"/>
      <c r="Z26798" s="396"/>
      <c r="AA26798" s="441"/>
    </row>
    <row r="26799" spans="25:27" x14ac:dyDescent="0.2">
      <c r="Y26799" s="396"/>
      <c r="Z26799" s="396"/>
      <c r="AA26799" s="441"/>
    </row>
    <row r="26800" spans="25:27" x14ac:dyDescent="0.2">
      <c r="Y26800" s="396"/>
      <c r="Z26800" s="396"/>
      <c r="AA26800" s="441"/>
    </row>
    <row r="26801" spans="25:27" x14ac:dyDescent="0.2">
      <c r="Y26801" s="396"/>
      <c r="Z26801" s="396"/>
      <c r="AA26801" s="441"/>
    </row>
    <row r="26802" spans="25:27" x14ac:dyDescent="0.2">
      <c r="Y26802" s="396"/>
      <c r="Z26802" s="396"/>
      <c r="AA26802" s="441"/>
    </row>
    <row r="26803" spans="25:27" x14ac:dyDescent="0.2">
      <c r="Y26803" s="396"/>
      <c r="Z26803" s="396"/>
      <c r="AA26803" s="441"/>
    </row>
    <row r="26804" spans="25:27" x14ac:dyDescent="0.2">
      <c r="Y26804" s="396"/>
      <c r="Z26804" s="396"/>
      <c r="AA26804" s="441"/>
    </row>
    <row r="26805" spans="25:27" x14ac:dyDescent="0.2">
      <c r="Y26805" s="396"/>
      <c r="Z26805" s="396"/>
      <c r="AA26805" s="441"/>
    </row>
    <row r="26806" spans="25:27" x14ac:dyDescent="0.2">
      <c r="Y26806" s="396"/>
      <c r="Z26806" s="396"/>
      <c r="AA26806" s="441"/>
    </row>
    <row r="26807" spans="25:27" x14ac:dyDescent="0.2">
      <c r="Y26807" s="396"/>
      <c r="Z26807" s="396"/>
      <c r="AA26807" s="441"/>
    </row>
    <row r="26808" spans="25:27" x14ac:dyDescent="0.2">
      <c r="Y26808" s="396"/>
      <c r="Z26808" s="396"/>
      <c r="AA26808" s="441"/>
    </row>
    <row r="26809" spans="25:27" x14ac:dyDescent="0.2">
      <c r="Y26809" s="396"/>
      <c r="Z26809" s="396"/>
      <c r="AA26809" s="441"/>
    </row>
    <row r="26810" spans="25:27" x14ac:dyDescent="0.2">
      <c r="Y26810" s="396"/>
      <c r="Z26810" s="396"/>
      <c r="AA26810" s="441"/>
    </row>
    <row r="26811" spans="25:27" x14ac:dyDescent="0.2">
      <c r="Y26811" s="396"/>
      <c r="Z26811" s="396"/>
      <c r="AA26811" s="441"/>
    </row>
    <row r="26812" spans="25:27" x14ac:dyDescent="0.2">
      <c r="Y26812" s="396"/>
      <c r="Z26812" s="396"/>
      <c r="AA26812" s="441"/>
    </row>
    <row r="26813" spans="25:27" x14ac:dyDescent="0.2">
      <c r="Y26813" s="396"/>
      <c r="Z26813" s="396"/>
      <c r="AA26813" s="441"/>
    </row>
    <row r="26814" spans="25:27" x14ac:dyDescent="0.2">
      <c r="Y26814" s="396"/>
      <c r="Z26814" s="396"/>
      <c r="AA26814" s="441"/>
    </row>
    <row r="26815" spans="25:27" x14ac:dyDescent="0.2">
      <c r="Y26815" s="396"/>
      <c r="Z26815" s="396"/>
      <c r="AA26815" s="441"/>
    </row>
    <row r="26816" spans="25:27" x14ac:dyDescent="0.2">
      <c r="Y26816" s="396"/>
      <c r="Z26816" s="396"/>
      <c r="AA26816" s="441"/>
    </row>
    <row r="26817" spans="25:27" x14ac:dyDescent="0.2">
      <c r="Y26817" s="396"/>
      <c r="Z26817" s="396"/>
      <c r="AA26817" s="441"/>
    </row>
    <row r="26818" spans="25:27" x14ac:dyDescent="0.2">
      <c r="Y26818" s="396"/>
      <c r="Z26818" s="396"/>
      <c r="AA26818" s="441"/>
    </row>
    <row r="26819" spans="25:27" x14ac:dyDescent="0.2">
      <c r="Y26819" s="396"/>
      <c r="Z26819" s="396"/>
      <c r="AA26819" s="441"/>
    </row>
    <row r="26820" spans="25:27" x14ac:dyDescent="0.2">
      <c r="Y26820" s="396"/>
      <c r="Z26820" s="396"/>
      <c r="AA26820" s="441"/>
    </row>
    <row r="26821" spans="25:27" x14ac:dyDescent="0.2">
      <c r="Y26821" s="396"/>
      <c r="Z26821" s="396"/>
      <c r="AA26821" s="441"/>
    </row>
    <row r="26822" spans="25:27" x14ac:dyDescent="0.2">
      <c r="Y26822" s="396"/>
      <c r="Z26822" s="396"/>
      <c r="AA26822" s="441"/>
    </row>
    <row r="26823" spans="25:27" x14ac:dyDescent="0.2">
      <c r="Y26823" s="396"/>
      <c r="Z26823" s="396"/>
      <c r="AA26823" s="441"/>
    </row>
    <row r="26824" spans="25:27" x14ac:dyDescent="0.2">
      <c r="Y26824" s="396"/>
      <c r="Z26824" s="396"/>
      <c r="AA26824" s="441"/>
    </row>
    <row r="26825" spans="25:27" x14ac:dyDescent="0.2">
      <c r="Y26825" s="396"/>
      <c r="Z26825" s="396"/>
      <c r="AA26825" s="441"/>
    </row>
    <row r="26826" spans="25:27" x14ac:dyDescent="0.2">
      <c r="Y26826" s="396"/>
      <c r="Z26826" s="396"/>
      <c r="AA26826" s="441"/>
    </row>
    <row r="26827" spans="25:27" x14ac:dyDescent="0.2">
      <c r="Y26827" s="396"/>
      <c r="Z26827" s="396"/>
      <c r="AA26827" s="441"/>
    </row>
    <row r="26828" spans="25:27" x14ac:dyDescent="0.2">
      <c r="Y26828" s="396"/>
      <c r="Z26828" s="396"/>
      <c r="AA26828" s="441"/>
    </row>
    <row r="26829" spans="25:27" x14ac:dyDescent="0.2">
      <c r="Y26829" s="396"/>
      <c r="Z26829" s="396"/>
      <c r="AA26829" s="441"/>
    </row>
    <row r="26830" spans="25:27" x14ac:dyDescent="0.2">
      <c r="Y26830" s="396"/>
      <c r="Z26830" s="396"/>
      <c r="AA26830" s="441"/>
    </row>
    <row r="26831" spans="25:27" x14ac:dyDescent="0.2">
      <c r="Y26831" s="396"/>
      <c r="Z26831" s="396"/>
      <c r="AA26831" s="441"/>
    </row>
    <row r="26832" spans="25:27" x14ac:dyDescent="0.2">
      <c r="Y26832" s="396"/>
      <c r="Z26832" s="396"/>
      <c r="AA26832" s="441"/>
    </row>
    <row r="26833" spans="25:27" x14ac:dyDescent="0.2">
      <c r="Y26833" s="396"/>
      <c r="Z26833" s="396"/>
      <c r="AA26833" s="441"/>
    </row>
    <row r="26834" spans="25:27" x14ac:dyDescent="0.2">
      <c r="Y26834" s="396"/>
      <c r="Z26834" s="396"/>
      <c r="AA26834" s="441"/>
    </row>
    <row r="26835" spans="25:27" x14ac:dyDescent="0.2">
      <c r="Y26835" s="396"/>
      <c r="Z26835" s="396"/>
      <c r="AA26835" s="441"/>
    </row>
    <row r="26836" spans="25:27" x14ac:dyDescent="0.2">
      <c r="Y26836" s="396"/>
      <c r="Z26836" s="396"/>
      <c r="AA26836" s="441"/>
    </row>
    <row r="26837" spans="25:27" x14ac:dyDescent="0.2">
      <c r="Y26837" s="396"/>
      <c r="Z26837" s="396"/>
      <c r="AA26837" s="441"/>
    </row>
    <row r="26838" spans="25:27" x14ac:dyDescent="0.2">
      <c r="Y26838" s="396"/>
      <c r="Z26838" s="396"/>
      <c r="AA26838" s="441"/>
    </row>
    <row r="26839" spans="25:27" x14ac:dyDescent="0.2">
      <c r="Y26839" s="396"/>
      <c r="Z26839" s="396"/>
      <c r="AA26839" s="441"/>
    </row>
    <row r="26840" spans="25:27" x14ac:dyDescent="0.2">
      <c r="Y26840" s="396"/>
      <c r="Z26840" s="396"/>
      <c r="AA26840" s="441"/>
    </row>
    <row r="26841" spans="25:27" x14ac:dyDescent="0.2">
      <c r="Y26841" s="396"/>
      <c r="Z26841" s="396"/>
      <c r="AA26841" s="441"/>
    </row>
    <row r="26842" spans="25:27" x14ac:dyDescent="0.2">
      <c r="Y26842" s="396"/>
      <c r="Z26842" s="396"/>
      <c r="AA26842" s="441"/>
    </row>
    <row r="26843" spans="25:27" x14ac:dyDescent="0.2">
      <c r="Y26843" s="396"/>
      <c r="Z26843" s="396"/>
      <c r="AA26843" s="441"/>
    </row>
    <row r="26844" spans="25:27" x14ac:dyDescent="0.2">
      <c r="Y26844" s="396"/>
      <c r="Z26844" s="396"/>
      <c r="AA26844" s="441"/>
    </row>
    <row r="26845" spans="25:27" x14ac:dyDescent="0.2">
      <c r="Y26845" s="396"/>
      <c r="Z26845" s="396"/>
      <c r="AA26845" s="441"/>
    </row>
    <row r="26846" spans="25:27" x14ac:dyDescent="0.2">
      <c r="Y26846" s="396"/>
      <c r="Z26846" s="396"/>
      <c r="AA26846" s="441"/>
    </row>
    <row r="26847" spans="25:27" x14ac:dyDescent="0.2">
      <c r="Y26847" s="396"/>
      <c r="Z26847" s="396"/>
      <c r="AA26847" s="441"/>
    </row>
    <row r="26848" spans="25:27" x14ac:dyDescent="0.2">
      <c r="Y26848" s="396"/>
      <c r="Z26848" s="396"/>
      <c r="AA26848" s="441"/>
    </row>
    <row r="26849" spans="25:27" x14ac:dyDescent="0.2">
      <c r="Y26849" s="396"/>
      <c r="Z26849" s="396"/>
      <c r="AA26849" s="441"/>
    </row>
    <row r="26850" spans="25:27" x14ac:dyDescent="0.2">
      <c r="Y26850" s="396"/>
      <c r="Z26850" s="396"/>
      <c r="AA26850" s="441"/>
    </row>
    <row r="26851" spans="25:27" x14ac:dyDescent="0.2">
      <c r="Y26851" s="396"/>
      <c r="Z26851" s="396"/>
      <c r="AA26851" s="441"/>
    </row>
    <row r="26852" spans="25:27" x14ac:dyDescent="0.2">
      <c r="Y26852" s="396"/>
      <c r="Z26852" s="396"/>
      <c r="AA26852" s="441"/>
    </row>
    <row r="26853" spans="25:27" x14ac:dyDescent="0.2">
      <c r="Y26853" s="396"/>
      <c r="Z26853" s="396"/>
      <c r="AA26853" s="441"/>
    </row>
    <row r="26854" spans="25:27" x14ac:dyDescent="0.2">
      <c r="Y26854" s="396"/>
      <c r="Z26854" s="396"/>
      <c r="AA26854" s="441"/>
    </row>
    <row r="26855" spans="25:27" x14ac:dyDescent="0.2">
      <c r="Y26855" s="396"/>
      <c r="Z26855" s="396"/>
      <c r="AA26855" s="441"/>
    </row>
    <row r="26856" spans="25:27" x14ac:dyDescent="0.2">
      <c r="Y26856" s="396"/>
      <c r="Z26856" s="396"/>
      <c r="AA26856" s="441"/>
    </row>
    <row r="26857" spans="25:27" x14ac:dyDescent="0.2">
      <c r="Y26857" s="396"/>
      <c r="Z26857" s="396"/>
      <c r="AA26857" s="441"/>
    </row>
    <row r="26858" spans="25:27" x14ac:dyDescent="0.2">
      <c r="Y26858" s="396"/>
      <c r="Z26858" s="396"/>
      <c r="AA26858" s="441"/>
    </row>
    <row r="26859" spans="25:27" x14ac:dyDescent="0.2">
      <c r="Y26859" s="396"/>
      <c r="Z26859" s="396"/>
      <c r="AA26859" s="441"/>
    </row>
    <row r="26860" spans="25:27" x14ac:dyDescent="0.2">
      <c r="Y26860" s="396"/>
      <c r="Z26860" s="396"/>
      <c r="AA26860" s="441"/>
    </row>
    <row r="26861" spans="25:27" x14ac:dyDescent="0.2">
      <c r="Y26861" s="396"/>
      <c r="Z26861" s="396"/>
      <c r="AA26861" s="441"/>
    </row>
    <row r="26862" spans="25:27" x14ac:dyDescent="0.2">
      <c r="Y26862" s="396"/>
      <c r="Z26862" s="396"/>
      <c r="AA26862" s="441"/>
    </row>
    <row r="26863" spans="25:27" x14ac:dyDescent="0.2">
      <c r="Y26863" s="396"/>
      <c r="Z26863" s="396"/>
      <c r="AA26863" s="441"/>
    </row>
    <row r="26864" spans="25:27" x14ac:dyDescent="0.2">
      <c r="Y26864" s="396"/>
      <c r="Z26864" s="396"/>
      <c r="AA26864" s="441"/>
    </row>
    <row r="26865" spans="25:27" x14ac:dyDescent="0.2">
      <c r="Y26865" s="396"/>
      <c r="Z26865" s="396"/>
      <c r="AA26865" s="441"/>
    </row>
    <row r="26866" spans="25:27" x14ac:dyDescent="0.2">
      <c r="Y26866" s="396"/>
      <c r="Z26866" s="396"/>
      <c r="AA26866" s="441"/>
    </row>
    <row r="26867" spans="25:27" x14ac:dyDescent="0.2">
      <c r="Y26867" s="396"/>
      <c r="Z26867" s="396"/>
      <c r="AA26867" s="441"/>
    </row>
    <row r="26868" spans="25:27" x14ac:dyDescent="0.2">
      <c r="Y26868" s="396"/>
      <c r="Z26868" s="396"/>
      <c r="AA26868" s="441"/>
    </row>
    <row r="26869" spans="25:27" x14ac:dyDescent="0.2">
      <c r="Y26869" s="396"/>
      <c r="Z26869" s="396"/>
      <c r="AA26869" s="441"/>
    </row>
    <row r="26870" spans="25:27" x14ac:dyDescent="0.2">
      <c r="Y26870" s="396"/>
      <c r="Z26870" s="396"/>
      <c r="AA26870" s="441"/>
    </row>
    <row r="26871" spans="25:27" x14ac:dyDescent="0.2">
      <c r="Y26871" s="396"/>
      <c r="Z26871" s="396"/>
      <c r="AA26871" s="441"/>
    </row>
    <row r="26872" spans="25:27" x14ac:dyDescent="0.2">
      <c r="Y26872" s="396"/>
      <c r="Z26872" s="396"/>
      <c r="AA26872" s="441"/>
    </row>
    <row r="26873" spans="25:27" x14ac:dyDescent="0.2">
      <c r="Y26873" s="396"/>
      <c r="Z26873" s="396"/>
      <c r="AA26873" s="441"/>
    </row>
    <row r="26874" spans="25:27" x14ac:dyDescent="0.2">
      <c r="Y26874" s="396"/>
      <c r="Z26874" s="396"/>
      <c r="AA26874" s="441"/>
    </row>
    <row r="26875" spans="25:27" x14ac:dyDescent="0.2">
      <c r="Y26875" s="396"/>
      <c r="Z26875" s="396"/>
      <c r="AA26875" s="441"/>
    </row>
    <row r="26876" spans="25:27" x14ac:dyDescent="0.2">
      <c r="Y26876" s="396"/>
      <c r="Z26876" s="396"/>
      <c r="AA26876" s="441"/>
    </row>
    <row r="26877" spans="25:27" x14ac:dyDescent="0.2">
      <c r="Y26877" s="396"/>
      <c r="Z26877" s="396"/>
      <c r="AA26877" s="441"/>
    </row>
    <row r="26878" spans="25:27" x14ac:dyDescent="0.2">
      <c r="Y26878" s="396"/>
      <c r="Z26878" s="396"/>
      <c r="AA26878" s="441"/>
    </row>
    <row r="26879" spans="25:27" x14ac:dyDescent="0.2">
      <c r="Y26879" s="396"/>
      <c r="Z26879" s="396"/>
      <c r="AA26879" s="441"/>
    </row>
    <row r="26880" spans="25:27" x14ac:dyDescent="0.2">
      <c r="Y26880" s="396"/>
      <c r="Z26880" s="396"/>
      <c r="AA26880" s="441"/>
    </row>
    <row r="26881" spans="25:27" x14ac:dyDescent="0.2">
      <c r="Y26881" s="396"/>
      <c r="Z26881" s="396"/>
      <c r="AA26881" s="441"/>
    </row>
    <row r="26882" spans="25:27" x14ac:dyDescent="0.2">
      <c r="Y26882" s="396"/>
      <c r="Z26882" s="396"/>
      <c r="AA26882" s="441"/>
    </row>
    <row r="26883" spans="25:27" x14ac:dyDescent="0.2">
      <c r="Y26883" s="396"/>
      <c r="Z26883" s="396"/>
      <c r="AA26883" s="441"/>
    </row>
    <row r="26884" spans="25:27" x14ac:dyDescent="0.2">
      <c r="Y26884" s="396"/>
      <c r="Z26884" s="396"/>
      <c r="AA26884" s="441"/>
    </row>
    <row r="26885" spans="25:27" x14ac:dyDescent="0.2">
      <c r="Y26885" s="396"/>
      <c r="Z26885" s="396"/>
      <c r="AA26885" s="441"/>
    </row>
    <row r="26886" spans="25:27" x14ac:dyDescent="0.2">
      <c r="Y26886" s="396"/>
      <c r="Z26886" s="396"/>
      <c r="AA26886" s="441"/>
    </row>
    <row r="26887" spans="25:27" x14ac:dyDescent="0.2">
      <c r="Y26887" s="396"/>
      <c r="Z26887" s="396"/>
      <c r="AA26887" s="441"/>
    </row>
    <row r="26888" spans="25:27" x14ac:dyDescent="0.2">
      <c r="Y26888" s="396"/>
      <c r="Z26888" s="396"/>
      <c r="AA26888" s="441"/>
    </row>
    <row r="26889" spans="25:27" x14ac:dyDescent="0.2">
      <c r="Y26889" s="396"/>
      <c r="Z26889" s="396"/>
      <c r="AA26889" s="441"/>
    </row>
    <row r="26890" spans="25:27" x14ac:dyDescent="0.2">
      <c r="Y26890" s="396"/>
      <c r="Z26890" s="396"/>
      <c r="AA26890" s="441"/>
    </row>
    <row r="26891" spans="25:27" x14ac:dyDescent="0.2">
      <c r="Y26891" s="396"/>
      <c r="Z26891" s="396"/>
      <c r="AA26891" s="441"/>
    </row>
    <row r="26892" spans="25:27" x14ac:dyDescent="0.2">
      <c r="Y26892" s="396"/>
      <c r="Z26892" s="396"/>
      <c r="AA26892" s="441"/>
    </row>
    <row r="26893" spans="25:27" x14ac:dyDescent="0.2">
      <c r="Y26893" s="396"/>
      <c r="Z26893" s="396"/>
      <c r="AA26893" s="441"/>
    </row>
    <row r="26894" spans="25:27" x14ac:dyDescent="0.2">
      <c r="Y26894" s="396"/>
      <c r="Z26894" s="396"/>
      <c r="AA26894" s="441"/>
    </row>
    <row r="26895" spans="25:27" x14ac:dyDescent="0.2">
      <c r="Y26895" s="396"/>
      <c r="Z26895" s="396"/>
      <c r="AA26895" s="441"/>
    </row>
    <row r="26896" spans="25:27" x14ac:dyDescent="0.2">
      <c r="Y26896" s="396"/>
      <c r="Z26896" s="396"/>
      <c r="AA26896" s="441"/>
    </row>
    <row r="26897" spans="25:27" x14ac:dyDescent="0.2">
      <c r="Y26897" s="396"/>
      <c r="Z26897" s="396"/>
      <c r="AA26897" s="441"/>
    </row>
    <row r="26898" spans="25:27" x14ac:dyDescent="0.2">
      <c r="Y26898" s="396"/>
      <c r="Z26898" s="396"/>
      <c r="AA26898" s="441"/>
    </row>
    <row r="26899" spans="25:27" x14ac:dyDescent="0.2">
      <c r="Y26899" s="396"/>
      <c r="Z26899" s="396"/>
      <c r="AA26899" s="441"/>
    </row>
    <row r="26900" spans="25:27" x14ac:dyDescent="0.2">
      <c r="Y26900" s="396"/>
      <c r="Z26900" s="396"/>
      <c r="AA26900" s="441"/>
    </row>
    <row r="26901" spans="25:27" x14ac:dyDescent="0.2">
      <c r="Y26901" s="396"/>
      <c r="Z26901" s="396"/>
      <c r="AA26901" s="441"/>
    </row>
    <row r="26902" spans="25:27" x14ac:dyDescent="0.2">
      <c r="Y26902" s="396"/>
      <c r="Z26902" s="396"/>
      <c r="AA26902" s="441"/>
    </row>
    <row r="26903" spans="25:27" x14ac:dyDescent="0.2">
      <c r="Y26903" s="396"/>
      <c r="Z26903" s="396"/>
      <c r="AA26903" s="441"/>
    </row>
    <row r="26904" spans="25:27" x14ac:dyDescent="0.2">
      <c r="Y26904" s="396"/>
      <c r="Z26904" s="396"/>
      <c r="AA26904" s="441"/>
    </row>
    <row r="26905" spans="25:27" x14ac:dyDescent="0.2">
      <c r="Y26905" s="396"/>
      <c r="Z26905" s="396"/>
      <c r="AA26905" s="441"/>
    </row>
    <row r="26906" spans="25:27" x14ac:dyDescent="0.2">
      <c r="Y26906" s="396"/>
      <c r="Z26906" s="396"/>
      <c r="AA26906" s="441"/>
    </row>
    <row r="26907" spans="25:27" x14ac:dyDescent="0.2">
      <c r="Y26907" s="396"/>
      <c r="Z26907" s="396"/>
      <c r="AA26907" s="441"/>
    </row>
    <row r="26908" spans="25:27" x14ac:dyDescent="0.2">
      <c r="Y26908" s="396"/>
      <c r="Z26908" s="396"/>
      <c r="AA26908" s="441"/>
    </row>
    <row r="26909" spans="25:27" x14ac:dyDescent="0.2">
      <c r="Y26909" s="396"/>
      <c r="Z26909" s="396"/>
      <c r="AA26909" s="441"/>
    </row>
    <row r="26910" spans="25:27" x14ac:dyDescent="0.2">
      <c r="Y26910" s="396"/>
      <c r="Z26910" s="396"/>
      <c r="AA26910" s="441"/>
    </row>
    <row r="26911" spans="25:27" x14ac:dyDescent="0.2">
      <c r="Y26911" s="396"/>
      <c r="Z26911" s="396"/>
      <c r="AA26911" s="441"/>
    </row>
    <row r="26912" spans="25:27" x14ac:dyDescent="0.2">
      <c r="Y26912" s="396"/>
      <c r="Z26912" s="396"/>
      <c r="AA26912" s="441"/>
    </row>
    <row r="26913" spans="25:27" x14ac:dyDescent="0.2">
      <c r="Y26913" s="396"/>
      <c r="Z26913" s="396"/>
      <c r="AA26913" s="441"/>
    </row>
    <row r="26914" spans="25:27" x14ac:dyDescent="0.2">
      <c r="Y26914" s="396"/>
      <c r="Z26914" s="396"/>
      <c r="AA26914" s="441"/>
    </row>
    <row r="26915" spans="25:27" x14ac:dyDescent="0.2">
      <c r="Y26915" s="396"/>
      <c r="Z26915" s="396"/>
      <c r="AA26915" s="441"/>
    </row>
    <row r="26916" spans="25:27" x14ac:dyDescent="0.2">
      <c r="Y26916" s="396"/>
      <c r="Z26916" s="396"/>
      <c r="AA26916" s="441"/>
    </row>
    <row r="26917" spans="25:27" x14ac:dyDescent="0.2">
      <c r="Y26917" s="396"/>
      <c r="Z26917" s="396"/>
      <c r="AA26917" s="441"/>
    </row>
    <row r="26918" spans="25:27" x14ac:dyDescent="0.2">
      <c r="Y26918" s="396"/>
      <c r="Z26918" s="396"/>
      <c r="AA26918" s="441"/>
    </row>
    <row r="26919" spans="25:27" x14ac:dyDescent="0.2">
      <c r="Y26919" s="396"/>
      <c r="Z26919" s="396"/>
      <c r="AA26919" s="441"/>
    </row>
    <row r="26920" spans="25:27" x14ac:dyDescent="0.2">
      <c r="Y26920" s="396"/>
      <c r="Z26920" s="396"/>
      <c r="AA26920" s="441"/>
    </row>
    <row r="26921" spans="25:27" x14ac:dyDescent="0.2">
      <c r="Y26921" s="396"/>
      <c r="Z26921" s="396"/>
      <c r="AA26921" s="441"/>
    </row>
    <row r="26922" spans="25:27" x14ac:dyDescent="0.2">
      <c r="Y26922" s="396"/>
      <c r="Z26922" s="396"/>
      <c r="AA26922" s="441"/>
    </row>
    <row r="26923" spans="25:27" x14ac:dyDescent="0.2">
      <c r="Y26923" s="396"/>
      <c r="Z26923" s="396"/>
      <c r="AA26923" s="441"/>
    </row>
    <row r="26924" spans="25:27" x14ac:dyDescent="0.2">
      <c r="Y26924" s="396"/>
      <c r="Z26924" s="396"/>
      <c r="AA26924" s="441"/>
    </row>
    <row r="26925" spans="25:27" x14ac:dyDescent="0.2">
      <c r="Y26925" s="396"/>
      <c r="Z26925" s="396"/>
      <c r="AA26925" s="441"/>
    </row>
    <row r="26926" spans="25:27" x14ac:dyDescent="0.2">
      <c r="Y26926" s="396"/>
      <c r="Z26926" s="396"/>
      <c r="AA26926" s="441"/>
    </row>
    <row r="26927" spans="25:27" x14ac:dyDescent="0.2">
      <c r="Y26927" s="396"/>
      <c r="Z26927" s="396"/>
      <c r="AA26927" s="441"/>
    </row>
    <row r="26928" spans="25:27" x14ac:dyDescent="0.2">
      <c r="Y26928" s="396"/>
      <c r="Z26928" s="396"/>
      <c r="AA26928" s="441"/>
    </row>
    <row r="26929" spans="25:27" x14ac:dyDescent="0.2">
      <c r="Y26929" s="396"/>
      <c r="Z26929" s="396"/>
      <c r="AA26929" s="441"/>
    </row>
    <row r="26930" spans="25:27" x14ac:dyDescent="0.2">
      <c r="Y26930" s="396"/>
      <c r="Z26930" s="396"/>
      <c r="AA26930" s="441"/>
    </row>
    <row r="26931" spans="25:27" x14ac:dyDescent="0.2">
      <c r="Y26931" s="396"/>
      <c r="Z26931" s="396"/>
      <c r="AA26931" s="441"/>
    </row>
    <row r="26932" spans="25:27" x14ac:dyDescent="0.2">
      <c r="Y26932" s="396"/>
      <c r="Z26932" s="396"/>
      <c r="AA26932" s="441"/>
    </row>
    <row r="26933" spans="25:27" x14ac:dyDescent="0.2">
      <c r="Y26933" s="396"/>
      <c r="Z26933" s="396"/>
      <c r="AA26933" s="441"/>
    </row>
    <row r="26934" spans="25:27" x14ac:dyDescent="0.2">
      <c r="Y26934" s="396"/>
      <c r="Z26934" s="396"/>
      <c r="AA26934" s="441"/>
    </row>
    <row r="26935" spans="25:27" x14ac:dyDescent="0.2">
      <c r="Y26935" s="396"/>
      <c r="Z26935" s="396"/>
      <c r="AA26935" s="441"/>
    </row>
    <row r="26936" spans="25:27" x14ac:dyDescent="0.2">
      <c r="Y26936" s="396"/>
      <c r="Z26936" s="396"/>
      <c r="AA26936" s="441"/>
    </row>
    <row r="26937" spans="25:27" x14ac:dyDescent="0.2">
      <c r="Y26937" s="396"/>
      <c r="Z26937" s="396"/>
      <c r="AA26937" s="441"/>
    </row>
    <row r="26938" spans="25:27" x14ac:dyDescent="0.2">
      <c r="Y26938" s="396"/>
      <c r="Z26938" s="396"/>
      <c r="AA26938" s="441"/>
    </row>
    <row r="26939" spans="25:27" x14ac:dyDescent="0.2">
      <c r="Y26939" s="396"/>
      <c r="Z26939" s="396"/>
      <c r="AA26939" s="441"/>
    </row>
    <row r="26940" spans="25:27" x14ac:dyDescent="0.2">
      <c r="Y26940" s="396"/>
      <c r="Z26940" s="396"/>
      <c r="AA26940" s="441"/>
    </row>
    <row r="26941" spans="25:27" x14ac:dyDescent="0.2">
      <c r="Y26941" s="396"/>
      <c r="Z26941" s="396"/>
      <c r="AA26941" s="441"/>
    </row>
    <row r="26942" spans="25:27" x14ac:dyDescent="0.2">
      <c r="Y26942" s="396"/>
      <c r="Z26942" s="396"/>
      <c r="AA26942" s="441"/>
    </row>
    <row r="26943" spans="25:27" x14ac:dyDescent="0.2">
      <c r="Y26943" s="396"/>
      <c r="Z26943" s="396"/>
      <c r="AA26943" s="441"/>
    </row>
    <row r="26944" spans="25:27" x14ac:dyDescent="0.2">
      <c r="Y26944" s="396"/>
      <c r="Z26944" s="396"/>
      <c r="AA26944" s="441"/>
    </row>
    <row r="26945" spans="25:27" x14ac:dyDescent="0.2">
      <c r="Y26945" s="396"/>
      <c r="Z26945" s="396"/>
      <c r="AA26945" s="441"/>
    </row>
    <row r="26946" spans="25:27" x14ac:dyDescent="0.2">
      <c r="Y26946" s="396"/>
      <c r="Z26946" s="396"/>
      <c r="AA26946" s="441"/>
    </row>
    <row r="26947" spans="25:27" x14ac:dyDescent="0.2">
      <c r="Y26947" s="396"/>
      <c r="Z26947" s="396"/>
      <c r="AA26947" s="441"/>
    </row>
    <row r="26948" spans="25:27" x14ac:dyDescent="0.2">
      <c r="Y26948" s="396"/>
      <c r="Z26948" s="396"/>
      <c r="AA26948" s="441"/>
    </row>
    <row r="26949" spans="25:27" x14ac:dyDescent="0.2">
      <c r="Y26949" s="396"/>
      <c r="Z26949" s="396"/>
      <c r="AA26949" s="441"/>
    </row>
    <row r="26950" spans="25:27" x14ac:dyDescent="0.2">
      <c r="Y26950" s="396"/>
      <c r="Z26950" s="396"/>
      <c r="AA26950" s="441"/>
    </row>
    <row r="26951" spans="25:27" x14ac:dyDescent="0.2">
      <c r="Y26951" s="396"/>
      <c r="Z26951" s="396"/>
      <c r="AA26951" s="441"/>
    </row>
    <row r="26952" spans="25:27" x14ac:dyDescent="0.2">
      <c r="Y26952" s="396"/>
      <c r="Z26952" s="396"/>
      <c r="AA26952" s="441"/>
    </row>
    <row r="26953" spans="25:27" x14ac:dyDescent="0.2">
      <c r="Y26953" s="396"/>
      <c r="Z26953" s="396"/>
      <c r="AA26953" s="441"/>
    </row>
    <row r="26954" spans="25:27" x14ac:dyDescent="0.2">
      <c r="Y26954" s="396"/>
      <c r="Z26954" s="396"/>
      <c r="AA26954" s="441"/>
    </row>
    <row r="26955" spans="25:27" x14ac:dyDescent="0.2">
      <c r="Y26955" s="396"/>
      <c r="Z26955" s="396"/>
      <c r="AA26955" s="441"/>
    </row>
    <row r="26956" spans="25:27" x14ac:dyDescent="0.2">
      <c r="Y26956" s="396"/>
      <c r="Z26956" s="396"/>
      <c r="AA26956" s="441"/>
    </row>
    <row r="26957" spans="25:27" x14ac:dyDescent="0.2">
      <c r="Y26957" s="396"/>
      <c r="Z26957" s="396"/>
      <c r="AA26957" s="441"/>
    </row>
    <row r="26958" spans="25:27" x14ac:dyDescent="0.2">
      <c r="Y26958" s="396"/>
      <c r="Z26958" s="396"/>
      <c r="AA26958" s="441"/>
    </row>
    <row r="26959" spans="25:27" x14ac:dyDescent="0.2">
      <c r="Y26959" s="396"/>
      <c r="Z26959" s="396"/>
      <c r="AA26959" s="441"/>
    </row>
    <row r="26960" spans="25:27" x14ac:dyDescent="0.2">
      <c r="Y26960" s="396"/>
      <c r="Z26960" s="396"/>
      <c r="AA26960" s="441"/>
    </row>
    <row r="26961" spans="25:27" x14ac:dyDescent="0.2">
      <c r="Y26961" s="396"/>
      <c r="Z26961" s="396"/>
      <c r="AA26961" s="441"/>
    </row>
    <row r="26962" spans="25:27" x14ac:dyDescent="0.2">
      <c r="Y26962" s="396"/>
      <c r="Z26962" s="396"/>
      <c r="AA26962" s="441"/>
    </row>
    <row r="26963" spans="25:27" x14ac:dyDescent="0.2">
      <c r="Y26963" s="396"/>
      <c r="Z26963" s="396"/>
      <c r="AA26963" s="441"/>
    </row>
    <row r="26964" spans="25:27" x14ac:dyDescent="0.2">
      <c r="Y26964" s="396"/>
      <c r="Z26964" s="396"/>
      <c r="AA26964" s="441"/>
    </row>
    <row r="26965" spans="25:27" x14ac:dyDescent="0.2">
      <c r="Y26965" s="396"/>
      <c r="Z26965" s="396"/>
      <c r="AA26965" s="441"/>
    </row>
    <row r="26966" spans="25:27" x14ac:dyDescent="0.2">
      <c r="Y26966" s="396"/>
      <c r="Z26966" s="396"/>
      <c r="AA26966" s="441"/>
    </row>
    <row r="26967" spans="25:27" x14ac:dyDescent="0.2">
      <c r="Y26967" s="396"/>
      <c r="Z26967" s="396"/>
      <c r="AA26967" s="441"/>
    </row>
    <row r="26968" spans="25:27" x14ac:dyDescent="0.2">
      <c r="Y26968" s="396"/>
      <c r="Z26968" s="396"/>
      <c r="AA26968" s="441"/>
    </row>
    <row r="26969" spans="25:27" x14ac:dyDescent="0.2">
      <c r="Y26969" s="396"/>
      <c r="Z26969" s="396"/>
      <c r="AA26969" s="441"/>
    </row>
    <row r="26970" spans="25:27" x14ac:dyDescent="0.2">
      <c r="Y26970" s="396"/>
      <c r="Z26970" s="396"/>
      <c r="AA26970" s="441"/>
    </row>
    <row r="26971" spans="25:27" x14ac:dyDescent="0.2">
      <c r="Y26971" s="396"/>
      <c r="Z26971" s="396"/>
      <c r="AA26971" s="441"/>
    </row>
    <row r="26972" spans="25:27" x14ac:dyDescent="0.2">
      <c r="Y26972" s="396"/>
      <c r="Z26972" s="396"/>
      <c r="AA26972" s="441"/>
    </row>
    <row r="26973" spans="25:27" x14ac:dyDescent="0.2">
      <c r="Y26973" s="396"/>
      <c r="Z26973" s="396"/>
      <c r="AA26973" s="441"/>
    </row>
    <row r="26974" spans="25:27" x14ac:dyDescent="0.2">
      <c r="Y26974" s="396"/>
      <c r="Z26974" s="396"/>
      <c r="AA26974" s="441"/>
    </row>
    <row r="26975" spans="25:27" x14ac:dyDescent="0.2">
      <c r="Y26975" s="396"/>
      <c r="Z26975" s="396"/>
      <c r="AA26975" s="441"/>
    </row>
    <row r="26976" spans="25:27" x14ac:dyDescent="0.2">
      <c r="Y26976" s="396"/>
      <c r="Z26976" s="396"/>
      <c r="AA26976" s="441"/>
    </row>
    <row r="26977" spans="25:27" x14ac:dyDescent="0.2">
      <c r="Y26977" s="396"/>
      <c r="Z26977" s="396"/>
      <c r="AA26977" s="441"/>
    </row>
    <row r="26978" spans="25:27" x14ac:dyDescent="0.2">
      <c r="Y26978" s="396"/>
      <c r="Z26978" s="396"/>
      <c r="AA26978" s="441"/>
    </row>
    <row r="26979" spans="25:27" x14ac:dyDescent="0.2">
      <c r="Y26979" s="396"/>
      <c r="Z26979" s="396"/>
      <c r="AA26979" s="441"/>
    </row>
    <row r="26980" spans="25:27" x14ac:dyDescent="0.2">
      <c r="Y26980" s="396"/>
      <c r="Z26980" s="396"/>
      <c r="AA26980" s="441"/>
    </row>
    <row r="26981" spans="25:27" x14ac:dyDescent="0.2">
      <c r="Y26981" s="396"/>
      <c r="Z26981" s="396"/>
      <c r="AA26981" s="441"/>
    </row>
    <row r="26982" spans="25:27" x14ac:dyDescent="0.2">
      <c r="Y26982" s="396"/>
      <c r="Z26982" s="396"/>
      <c r="AA26982" s="441"/>
    </row>
    <row r="26983" spans="25:27" x14ac:dyDescent="0.2">
      <c r="Y26983" s="396"/>
      <c r="Z26983" s="396"/>
      <c r="AA26983" s="441"/>
    </row>
    <row r="26984" spans="25:27" x14ac:dyDescent="0.2">
      <c r="Y26984" s="396"/>
      <c r="Z26984" s="396"/>
      <c r="AA26984" s="441"/>
    </row>
    <row r="26985" spans="25:27" x14ac:dyDescent="0.2">
      <c r="Y26985" s="396"/>
      <c r="Z26985" s="396"/>
      <c r="AA26985" s="441"/>
    </row>
    <row r="26986" spans="25:27" x14ac:dyDescent="0.2">
      <c r="Y26986" s="396"/>
      <c r="Z26986" s="396"/>
      <c r="AA26986" s="441"/>
    </row>
    <row r="26987" spans="25:27" x14ac:dyDescent="0.2">
      <c r="Y26987" s="396"/>
      <c r="Z26987" s="396"/>
      <c r="AA26987" s="441"/>
    </row>
    <row r="26988" spans="25:27" x14ac:dyDescent="0.2">
      <c r="Y26988" s="396"/>
      <c r="Z26988" s="396"/>
      <c r="AA26988" s="441"/>
    </row>
    <row r="26989" spans="25:27" x14ac:dyDescent="0.2">
      <c r="Y26989" s="396"/>
      <c r="Z26989" s="396"/>
      <c r="AA26989" s="441"/>
    </row>
    <row r="26990" spans="25:27" x14ac:dyDescent="0.2">
      <c r="Y26990" s="396"/>
      <c r="Z26990" s="396"/>
      <c r="AA26990" s="441"/>
    </row>
    <row r="26991" spans="25:27" x14ac:dyDescent="0.2">
      <c r="Y26991" s="396"/>
      <c r="Z26991" s="396"/>
      <c r="AA26991" s="441"/>
    </row>
    <row r="26992" spans="25:27" x14ac:dyDescent="0.2">
      <c r="Y26992" s="396"/>
      <c r="Z26992" s="396"/>
      <c r="AA26992" s="441"/>
    </row>
    <row r="26993" spans="25:27" x14ac:dyDescent="0.2">
      <c r="Y26993" s="396"/>
      <c r="Z26993" s="396"/>
      <c r="AA26993" s="441"/>
    </row>
    <row r="26994" spans="25:27" x14ac:dyDescent="0.2">
      <c r="Y26994" s="396"/>
      <c r="Z26994" s="396"/>
      <c r="AA26994" s="441"/>
    </row>
    <row r="26995" spans="25:27" x14ac:dyDescent="0.2">
      <c r="Y26995" s="396"/>
      <c r="Z26995" s="396"/>
      <c r="AA26995" s="441"/>
    </row>
    <row r="26996" spans="25:27" x14ac:dyDescent="0.2">
      <c r="Y26996" s="396"/>
      <c r="Z26996" s="396"/>
      <c r="AA26996" s="441"/>
    </row>
    <row r="26997" spans="25:27" x14ac:dyDescent="0.2">
      <c r="Y26997" s="396"/>
      <c r="Z26997" s="396"/>
      <c r="AA26997" s="441"/>
    </row>
    <row r="26998" spans="25:27" x14ac:dyDescent="0.2">
      <c r="Y26998" s="396"/>
      <c r="Z26998" s="396"/>
      <c r="AA26998" s="441"/>
    </row>
    <row r="26999" spans="25:27" x14ac:dyDescent="0.2">
      <c r="Y26999" s="396"/>
      <c r="Z26999" s="396"/>
      <c r="AA26999" s="441"/>
    </row>
    <row r="27000" spans="25:27" x14ac:dyDescent="0.2">
      <c r="Y27000" s="396"/>
      <c r="Z27000" s="396"/>
      <c r="AA27000" s="441"/>
    </row>
    <row r="27001" spans="25:27" x14ac:dyDescent="0.2">
      <c r="Y27001" s="396"/>
      <c r="Z27001" s="396"/>
      <c r="AA27001" s="441"/>
    </row>
    <row r="27002" spans="25:27" x14ac:dyDescent="0.2">
      <c r="Y27002" s="396"/>
      <c r="Z27002" s="396"/>
      <c r="AA27002" s="441"/>
    </row>
    <row r="27003" spans="25:27" x14ac:dyDescent="0.2">
      <c r="Y27003" s="396"/>
      <c r="Z27003" s="396"/>
      <c r="AA27003" s="441"/>
    </row>
    <row r="27004" spans="25:27" x14ac:dyDescent="0.2">
      <c r="Y27004" s="396"/>
      <c r="Z27004" s="396"/>
      <c r="AA27004" s="441"/>
    </row>
    <row r="27005" spans="25:27" x14ac:dyDescent="0.2">
      <c r="Y27005" s="396"/>
      <c r="Z27005" s="396"/>
      <c r="AA27005" s="441"/>
    </row>
    <row r="27006" spans="25:27" x14ac:dyDescent="0.2">
      <c r="Y27006" s="396"/>
      <c r="Z27006" s="396"/>
      <c r="AA27006" s="441"/>
    </row>
    <row r="27007" spans="25:27" x14ac:dyDescent="0.2">
      <c r="Y27007" s="396"/>
      <c r="Z27007" s="396"/>
      <c r="AA27007" s="441"/>
    </row>
    <row r="27008" spans="25:27" x14ac:dyDescent="0.2">
      <c r="Y27008" s="396"/>
      <c r="Z27008" s="396"/>
      <c r="AA27008" s="441"/>
    </row>
    <row r="27009" spans="25:27" x14ac:dyDescent="0.2">
      <c r="Y27009" s="396"/>
      <c r="Z27009" s="396"/>
      <c r="AA27009" s="441"/>
    </row>
    <row r="27010" spans="25:27" x14ac:dyDescent="0.2">
      <c r="Y27010" s="396"/>
      <c r="Z27010" s="396"/>
      <c r="AA27010" s="441"/>
    </row>
    <row r="27011" spans="25:27" x14ac:dyDescent="0.2">
      <c r="Y27011" s="396"/>
      <c r="Z27011" s="396"/>
      <c r="AA27011" s="441"/>
    </row>
    <row r="27012" spans="25:27" x14ac:dyDescent="0.2">
      <c r="Y27012" s="396"/>
      <c r="Z27012" s="396"/>
      <c r="AA27012" s="441"/>
    </row>
    <row r="27013" spans="25:27" x14ac:dyDescent="0.2">
      <c r="Y27013" s="396"/>
      <c r="Z27013" s="396"/>
      <c r="AA27013" s="441"/>
    </row>
    <row r="27014" spans="25:27" x14ac:dyDescent="0.2">
      <c r="Y27014" s="396"/>
      <c r="Z27014" s="396"/>
      <c r="AA27014" s="441"/>
    </row>
    <row r="27015" spans="25:27" x14ac:dyDescent="0.2">
      <c r="Y27015" s="396"/>
      <c r="Z27015" s="396"/>
      <c r="AA27015" s="441"/>
    </row>
    <row r="27016" spans="25:27" x14ac:dyDescent="0.2">
      <c r="Y27016" s="396"/>
      <c r="Z27016" s="396"/>
      <c r="AA27016" s="441"/>
    </row>
    <row r="27017" spans="25:27" x14ac:dyDescent="0.2">
      <c r="Y27017" s="396"/>
      <c r="Z27017" s="396"/>
      <c r="AA27017" s="441"/>
    </row>
    <row r="27018" spans="25:27" x14ac:dyDescent="0.2">
      <c r="Y27018" s="396"/>
      <c r="Z27018" s="396"/>
      <c r="AA27018" s="441"/>
    </row>
    <row r="27019" spans="25:27" x14ac:dyDescent="0.2">
      <c r="Y27019" s="396"/>
      <c r="Z27019" s="396"/>
      <c r="AA27019" s="441"/>
    </row>
    <row r="27020" spans="25:27" x14ac:dyDescent="0.2">
      <c r="Y27020" s="396"/>
      <c r="Z27020" s="396"/>
      <c r="AA27020" s="441"/>
    </row>
    <row r="27021" spans="25:27" x14ac:dyDescent="0.2">
      <c r="Y27021" s="396"/>
      <c r="Z27021" s="396"/>
      <c r="AA27021" s="441"/>
    </row>
    <row r="27022" spans="25:27" x14ac:dyDescent="0.2">
      <c r="Y27022" s="396"/>
      <c r="Z27022" s="396"/>
      <c r="AA27022" s="441"/>
    </row>
    <row r="27023" spans="25:27" x14ac:dyDescent="0.2">
      <c r="Y27023" s="396"/>
      <c r="Z27023" s="396"/>
      <c r="AA27023" s="441"/>
    </row>
    <row r="27024" spans="25:27" x14ac:dyDescent="0.2">
      <c r="Y27024" s="396"/>
      <c r="Z27024" s="396"/>
      <c r="AA27024" s="441"/>
    </row>
    <row r="27025" spans="25:27" x14ac:dyDescent="0.2">
      <c r="Y27025" s="396"/>
      <c r="Z27025" s="396"/>
      <c r="AA27025" s="441"/>
    </row>
    <row r="27026" spans="25:27" x14ac:dyDescent="0.2">
      <c r="Y27026" s="396"/>
      <c r="Z27026" s="396"/>
      <c r="AA27026" s="441"/>
    </row>
    <row r="27027" spans="25:27" x14ac:dyDescent="0.2">
      <c r="Y27027" s="396"/>
      <c r="Z27027" s="396"/>
      <c r="AA27027" s="441"/>
    </row>
    <row r="27028" spans="25:27" x14ac:dyDescent="0.2">
      <c r="Y27028" s="396"/>
      <c r="Z27028" s="396"/>
      <c r="AA27028" s="441"/>
    </row>
    <row r="27029" spans="25:27" x14ac:dyDescent="0.2">
      <c r="Y27029" s="396"/>
      <c r="Z27029" s="396"/>
      <c r="AA27029" s="441"/>
    </row>
    <row r="27030" spans="25:27" x14ac:dyDescent="0.2">
      <c r="Y27030" s="396"/>
      <c r="Z27030" s="396"/>
      <c r="AA27030" s="441"/>
    </row>
    <row r="27031" spans="25:27" x14ac:dyDescent="0.2">
      <c r="Y27031" s="396"/>
      <c r="Z27031" s="396"/>
      <c r="AA27031" s="441"/>
    </row>
    <row r="27032" spans="25:27" x14ac:dyDescent="0.2">
      <c r="Y27032" s="396"/>
      <c r="Z27032" s="396"/>
      <c r="AA27032" s="441"/>
    </row>
    <row r="27033" spans="25:27" x14ac:dyDescent="0.2">
      <c r="Y27033" s="396"/>
      <c r="Z27033" s="396"/>
      <c r="AA27033" s="441"/>
    </row>
    <row r="27034" spans="25:27" x14ac:dyDescent="0.2">
      <c r="Y27034" s="396"/>
      <c r="Z27034" s="396"/>
      <c r="AA27034" s="441"/>
    </row>
    <row r="27035" spans="25:27" x14ac:dyDescent="0.2">
      <c r="Y27035" s="396"/>
      <c r="Z27035" s="396"/>
      <c r="AA27035" s="441"/>
    </row>
    <row r="27036" spans="25:27" x14ac:dyDescent="0.2">
      <c r="Y27036" s="396"/>
      <c r="Z27036" s="396"/>
      <c r="AA27036" s="441"/>
    </row>
    <row r="27037" spans="25:27" x14ac:dyDescent="0.2">
      <c r="Y27037" s="396"/>
      <c r="Z27037" s="396"/>
      <c r="AA27037" s="441"/>
    </row>
    <row r="27038" spans="25:27" x14ac:dyDescent="0.2">
      <c r="Y27038" s="396"/>
      <c r="Z27038" s="396"/>
      <c r="AA27038" s="441"/>
    </row>
    <row r="27039" spans="25:27" x14ac:dyDescent="0.2">
      <c r="Y27039" s="396"/>
      <c r="Z27039" s="396"/>
      <c r="AA27039" s="441"/>
    </row>
    <row r="27040" spans="25:27" x14ac:dyDescent="0.2">
      <c r="Y27040" s="396"/>
      <c r="Z27040" s="396"/>
      <c r="AA27040" s="441"/>
    </row>
    <row r="27041" spans="25:27" x14ac:dyDescent="0.2">
      <c r="Y27041" s="396"/>
      <c r="Z27041" s="396"/>
      <c r="AA27041" s="441"/>
    </row>
    <row r="27042" spans="25:27" x14ac:dyDescent="0.2">
      <c r="Y27042" s="396"/>
      <c r="Z27042" s="396"/>
      <c r="AA27042" s="441"/>
    </row>
    <row r="27043" spans="25:27" x14ac:dyDescent="0.2">
      <c r="Y27043" s="396"/>
      <c r="Z27043" s="396"/>
      <c r="AA27043" s="441"/>
    </row>
    <row r="27044" spans="25:27" x14ac:dyDescent="0.2">
      <c r="Y27044" s="396"/>
      <c r="Z27044" s="396"/>
      <c r="AA27044" s="441"/>
    </row>
    <row r="27045" spans="25:27" x14ac:dyDescent="0.2">
      <c r="Y27045" s="396"/>
      <c r="Z27045" s="396"/>
      <c r="AA27045" s="441"/>
    </row>
    <row r="27046" spans="25:27" x14ac:dyDescent="0.2">
      <c r="Y27046" s="396"/>
      <c r="Z27046" s="396"/>
      <c r="AA27046" s="441"/>
    </row>
    <row r="27047" spans="25:27" x14ac:dyDescent="0.2">
      <c r="Y27047" s="396"/>
      <c r="Z27047" s="396"/>
      <c r="AA27047" s="441"/>
    </row>
    <row r="27048" spans="25:27" x14ac:dyDescent="0.2">
      <c r="Y27048" s="396"/>
      <c r="Z27048" s="396"/>
      <c r="AA27048" s="441"/>
    </row>
    <row r="27049" spans="25:27" x14ac:dyDescent="0.2">
      <c r="Y27049" s="396"/>
      <c r="Z27049" s="396"/>
      <c r="AA27049" s="441"/>
    </row>
    <row r="27050" spans="25:27" x14ac:dyDescent="0.2">
      <c r="Y27050" s="396"/>
      <c r="Z27050" s="396"/>
      <c r="AA27050" s="441"/>
    </row>
    <row r="27051" spans="25:27" x14ac:dyDescent="0.2">
      <c r="Y27051" s="396"/>
      <c r="Z27051" s="396"/>
      <c r="AA27051" s="441"/>
    </row>
    <row r="27052" spans="25:27" x14ac:dyDescent="0.2">
      <c r="Y27052" s="396"/>
      <c r="Z27052" s="396"/>
      <c r="AA27052" s="441"/>
    </row>
    <row r="27053" spans="25:27" x14ac:dyDescent="0.2">
      <c r="Y27053" s="396"/>
      <c r="Z27053" s="396"/>
      <c r="AA27053" s="441"/>
    </row>
    <row r="27054" spans="25:27" x14ac:dyDescent="0.2">
      <c r="Y27054" s="396"/>
      <c r="Z27054" s="396"/>
      <c r="AA27054" s="441"/>
    </row>
    <row r="27055" spans="25:27" x14ac:dyDescent="0.2">
      <c r="Y27055" s="396"/>
      <c r="Z27055" s="396"/>
      <c r="AA27055" s="441"/>
    </row>
    <row r="27056" spans="25:27" x14ac:dyDescent="0.2">
      <c r="Y27056" s="396"/>
      <c r="Z27056" s="396"/>
      <c r="AA27056" s="441"/>
    </row>
    <row r="27057" spans="25:27" x14ac:dyDescent="0.2">
      <c r="Y27057" s="396"/>
      <c r="Z27057" s="396"/>
      <c r="AA27057" s="441"/>
    </row>
    <row r="27058" spans="25:27" x14ac:dyDescent="0.2">
      <c r="Y27058" s="396"/>
      <c r="Z27058" s="396"/>
      <c r="AA27058" s="441"/>
    </row>
    <row r="27059" spans="25:27" x14ac:dyDescent="0.2">
      <c r="Y27059" s="396"/>
      <c r="Z27059" s="396"/>
      <c r="AA27059" s="441"/>
    </row>
    <row r="27060" spans="25:27" x14ac:dyDescent="0.2">
      <c r="Y27060" s="396"/>
      <c r="Z27060" s="396"/>
      <c r="AA27060" s="441"/>
    </row>
    <row r="27061" spans="25:27" x14ac:dyDescent="0.2">
      <c r="Y27061" s="396"/>
      <c r="Z27061" s="396"/>
      <c r="AA27061" s="441"/>
    </row>
    <row r="27062" spans="25:27" x14ac:dyDescent="0.2">
      <c r="Y27062" s="396"/>
      <c r="Z27062" s="396"/>
      <c r="AA27062" s="441"/>
    </row>
    <row r="27063" spans="25:27" x14ac:dyDescent="0.2">
      <c r="Y27063" s="396"/>
      <c r="Z27063" s="396"/>
      <c r="AA27063" s="441"/>
    </row>
    <row r="27064" spans="25:27" x14ac:dyDescent="0.2">
      <c r="Y27064" s="396"/>
      <c r="Z27064" s="396"/>
      <c r="AA27064" s="441"/>
    </row>
    <row r="27065" spans="25:27" x14ac:dyDescent="0.2">
      <c r="Y27065" s="396"/>
      <c r="Z27065" s="396"/>
      <c r="AA27065" s="441"/>
    </row>
    <row r="27066" spans="25:27" x14ac:dyDescent="0.2">
      <c r="Y27066" s="396"/>
      <c r="Z27066" s="396"/>
      <c r="AA27066" s="441"/>
    </row>
    <row r="27067" spans="25:27" x14ac:dyDescent="0.2">
      <c r="Y27067" s="396"/>
      <c r="Z27067" s="396"/>
      <c r="AA27067" s="441"/>
    </row>
    <row r="27068" spans="25:27" x14ac:dyDescent="0.2">
      <c r="Y27068" s="396"/>
      <c r="Z27068" s="396"/>
      <c r="AA27068" s="441"/>
    </row>
    <row r="27069" spans="25:27" x14ac:dyDescent="0.2">
      <c r="Y27069" s="396"/>
      <c r="Z27069" s="396"/>
      <c r="AA27069" s="441"/>
    </row>
    <row r="27070" spans="25:27" x14ac:dyDescent="0.2">
      <c r="Y27070" s="396"/>
      <c r="Z27070" s="396"/>
      <c r="AA27070" s="441"/>
    </row>
    <row r="27071" spans="25:27" x14ac:dyDescent="0.2">
      <c r="Y27071" s="396"/>
      <c r="Z27071" s="396"/>
      <c r="AA27071" s="441"/>
    </row>
    <row r="27072" spans="25:27" x14ac:dyDescent="0.2">
      <c r="Y27072" s="396"/>
      <c r="Z27072" s="396"/>
      <c r="AA27072" s="441"/>
    </row>
    <row r="27073" spans="25:27" x14ac:dyDescent="0.2">
      <c r="Y27073" s="396"/>
      <c r="Z27073" s="396"/>
      <c r="AA27073" s="441"/>
    </row>
    <row r="27074" spans="25:27" x14ac:dyDescent="0.2">
      <c r="Y27074" s="396"/>
      <c r="Z27074" s="396"/>
      <c r="AA27074" s="441"/>
    </row>
    <row r="27075" spans="25:27" x14ac:dyDescent="0.2">
      <c r="Y27075" s="396"/>
      <c r="Z27075" s="396"/>
      <c r="AA27075" s="441"/>
    </row>
    <row r="27076" spans="25:27" x14ac:dyDescent="0.2">
      <c r="Y27076" s="396"/>
      <c r="Z27076" s="396"/>
      <c r="AA27076" s="441"/>
    </row>
    <row r="27077" spans="25:27" x14ac:dyDescent="0.2">
      <c r="Y27077" s="396"/>
      <c r="Z27077" s="396"/>
      <c r="AA27077" s="441"/>
    </row>
    <row r="27078" spans="25:27" x14ac:dyDescent="0.2">
      <c r="Y27078" s="396"/>
      <c r="Z27078" s="396"/>
      <c r="AA27078" s="441"/>
    </row>
    <row r="27079" spans="25:27" x14ac:dyDescent="0.2">
      <c r="Y27079" s="396"/>
      <c r="Z27079" s="396"/>
      <c r="AA27079" s="441"/>
    </row>
    <row r="27080" spans="25:27" x14ac:dyDescent="0.2">
      <c r="Y27080" s="396"/>
      <c r="Z27080" s="396"/>
      <c r="AA27080" s="441"/>
    </row>
    <row r="27081" spans="25:27" x14ac:dyDescent="0.2">
      <c r="Y27081" s="396"/>
      <c r="Z27081" s="396"/>
      <c r="AA27081" s="441"/>
    </row>
    <row r="27082" spans="25:27" x14ac:dyDescent="0.2">
      <c r="Y27082" s="396"/>
      <c r="Z27082" s="396"/>
      <c r="AA27082" s="441"/>
    </row>
    <row r="27083" spans="25:27" x14ac:dyDescent="0.2">
      <c r="Y27083" s="396"/>
      <c r="Z27083" s="396"/>
      <c r="AA27083" s="441"/>
    </row>
    <row r="27084" spans="25:27" x14ac:dyDescent="0.2">
      <c r="Y27084" s="396"/>
      <c r="Z27084" s="396"/>
      <c r="AA27084" s="441"/>
    </row>
    <row r="27085" spans="25:27" x14ac:dyDescent="0.2">
      <c r="Y27085" s="396"/>
      <c r="Z27085" s="396"/>
      <c r="AA27085" s="441"/>
    </row>
    <row r="27086" spans="25:27" x14ac:dyDescent="0.2">
      <c r="Y27086" s="396"/>
      <c r="Z27086" s="396"/>
      <c r="AA27086" s="441"/>
    </row>
    <row r="27087" spans="25:27" x14ac:dyDescent="0.2">
      <c r="Y27087" s="396"/>
      <c r="Z27087" s="396"/>
      <c r="AA27087" s="441"/>
    </row>
    <row r="27088" spans="25:27" x14ac:dyDescent="0.2">
      <c r="Y27088" s="396"/>
      <c r="Z27088" s="396"/>
      <c r="AA27088" s="441"/>
    </row>
    <row r="27089" spans="25:27" x14ac:dyDescent="0.2">
      <c r="Y27089" s="396"/>
      <c r="Z27089" s="396"/>
      <c r="AA27089" s="441"/>
    </row>
    <row r="27090" spans="25:27" x14ac:dyDescent="0.2">
      <c r="Y27090" s="396"/>
      <c r="Z27090" s="396"/>
      <c r="AA27090" s="441"/>
    </row>
    <row r="27091" spans="25:27" x14ac:dyDescent="0.2">
      <c r="Y27091" s="396"/>
      <c r="Z27091" s="396"/>
      <c r="AA27091" s="441"/>
    </row>
    <row r="27092" spans="25:27" x14ac:dyDescent="0.2">
      <c r="Y27092" s="396"/>
      <c r="Z27092" s="396"/>
      <c r="AA27092" s="441"/>
    </row>
    <row r="27093" spans="25:27" x14ac:dyDescent="0.2">
      <c r="Y27093" s="396"/>
      <c r="Z27093" s="396"/>
      <c r="AA27093" s="441"/>
    </row>
    <row r="27094" spans="25:27" x14ac:dyDescent="0.2">
      <c r="Y27094" s="396"/>
      <c r="Z27094" s="396"/>
      <c r="AA27094" s="441"/>
    </row>
    <row r="27095" spans="25:27" x14ac:dyDescent="0.2">
      <c r="Y27095" s="396"/>
      <c r="Z27095" s="396"/>
      <c r="AA27095" s="441"/>
    </row>
    <row r="27096" spans="25:27" x14ac:dyDescent="0.2">
      <c r="Y27096" s="396"/>
      <c r="Z27096" s="396"/>
      <c r="AA27096" s="441"/>
    </row>
    <row r="27097" spans="25:27" x14ac:dyDescent="0.2">
      <c r="Y27097" s="396"/>
      <c r="Z27097" s="396"/>
      <c r="AA27097" s="441"/>
    </row>
    <row r="27098" spans="25:27" x14ac:dyDescent="0.2">
      <c r="Y27098" s="396"/>
      <c r="Z27098" s="396"/>
      <c r="AA27098" s="441"/>
    </row>
    <row r="27099" spans="25:27" x14ac:dyDescent="0.2">
      <c r="Y27099" s="396"/>
      <c r="Z27099" s="396"/>
      <c r="AA27099" s="441"/>
    </row>
    <row r="27100" spans="25:27" x14ac:dyDescent="0.2">
      <c r="Y27100" s="396"/>
      <c r="Z27100" s="396"/>
      <c r="AA27100" s="441"/>
    </row>
    <row r="27101" spans="25:27" x14ac:dyDescent="0.2">
      <c r="Y27101" s="396"/>
      <c r="Z27101" s="396"/>
      <c r="AA27101" s="441"/>
    </row>
    <row r="27102" spans="25:27" x14ac:dyDescent="0.2">
      <c r="Y27102" s="396"/>
      <c r="Z27102" s="396"/>
      <c r="AA27102" s="441"/>
    </row>
    <row r="27103" spans="25:27" x14ac:dyDescent="0.2">
      <c r="Y27103" s="396"/>
      <c r="Z27103" s="396"/>
      <c r="AA27103" s="441"/>
    </row>
    <row r="27104" spans="25:27" x14ac:dyDescent="0.2">
      <c r="Y27104" s="396"/>
      <c r="Z27104" s="396"/>
      <c r="AA27104" s="441"/>
    </row>
    <row r="27105" spans="25:27" x14ac:dyDescent="0.2">
      <c r="Y27105" s="396"/>
      <c r="Z27105" s="396"/>
      <c r="AA27105" s="441"/>
    </row>
    <row r="27106" spans="25:27" x14ac:dyDescent="0.2">
      <c r="Y27106" s="396"/>
      <c r="Z27106" s="396"/>
      <c r="AA27106" s="441"/>
    </row>
    <row r="27107" spans="25:27" x14ac:dyDescent="0.2">
      <c r="Y27107" s="396"/>
      <c r="Z27107" s="396"/>
      <c r="AA27107" s="441"/>
    </row>
    <row r="27108" spans="25:27" x14ac:dyDescent="0.2">
      <c r="Y27108" s="396"/>
      <c r="Z27108" s="396"/>
      <c r="AA27108" s="441"/>
    </row>
    <row r="27109" spans="25:27" x14ac:dyDescent="0.2">
      <c r="Y27109" s="396"/>
      <c r="Z27109" s="396"/>
      <c r="AA27109" s="441"/>
    </row>
    <row r="27110" spans="25:27" x14ac:dyDescent="0.2">
      <c r="Y27110" s="396"/>
      <c r="Z27110" s="396"/>
      <c r="AA27110" s="441"/>
    </row>
    <row r="27111" spans="25:27" x14ac:dyDescent="0.2">
      <c r="Y27111" s="396"/>
      <c r="Z27111" s="396"/>
      <c r="AA27111" s="441"/>
    </row>
    <row r="27112" spans="25:27" x14ac:dyDescent="0.2">
      <c r="Y27112" s="396"/>
      <c r="Z27112" s="396"/>
      <c r="AA27112" s="441"/>
    </row>
    <row r="27113" spans="25:27" x14ac:dyDescent="0.2">
      <c r="Y27113" s="396"/>
      <c r="Z27113" s="396"/>
      <c r="AA27113" s="441"/>
    </row>
    <row r="27114" spans="25:27" x14ac:dyDescent="0.2">
      <c r="Y27114" s="396"/>
      <c r="Z27114" s="396"/>
      <c r="AA27114" s="441"/>
    </row>
    <row r="27115" spans="25:27" x14ac:dyDescent="0.2">
      <c r="Y27115" s="396"/>
      <c r="Z27115" s="396"/>
      <c r="AA27115" s="441"/>
    </row>
    <row r="27116" spans="25:27" x14ac:dyDescent="0.2">
      <c r="Y27116" s="396"/>
      <c r="Z27116" s="396"/>
      <c r="AA27116" s="441"/>
    </row>
    <row r="27117" spans="25:27" x14ac:dyDescent="0.2">
      <c r="Y27117" s="396"/>
      <c r="Z27117" s="396"/>
      <c r="AA27117" s="441"/>
    </row>
    <row r="27118" spans="25:27" x14ac:dyDescent="0.2">
      <c r="Y27118" s="396"/>
      <c r="Z27118" s="396"/>
      <c r="AA27118" s="441"/>
    </row>
    <row r="27119" spans="25:27" x14ac:dyDescent="0.2">
      <c r="Y27119" s="396"/>
      <c r="Z27119" s="396"/>
      <c r="AA27119" s="441"/>
    </row>
    <row r="27120" spans="25:27" x14ac:dyDescent="0.2">
      <c r="Y27120" s="396"/>
      <c r="Z27120" s="396"/>
      <c r="AA27120" s="441"/>
    </row>
    <row r="27121" spans="25:27" x14ac:dyDescent="0.2">
      <c r="Y27121" s="396"/>
      <c r="Z27121" s="396"/>
      <c r="AA27121" s="441"/>
    </row>
    <row r="27122" spans="25:27" x14ac:dyDescent="0.2">
      <c r="Y27122" s="396"/>
      <c r="Z27122" s="396"/>
      <c r="AA27122" s="441"/>
    </row>
    <row r="27123" spans="25:27" x14ac:dyDescent="0.2">
      <c r="Y27123" s="396"/>
      <c r="Z27123" s="396"/>
      <c r="AA27123" s="441"/>
    </row>
    <row r="27124" spans="25:27" x14ac:dyDescent="0.2">
      <c r="Y27124" s="396"/>
      <c r="Z27124" s="396"/>
      <c r="AA27124" s="441"/>
    </row>
    <row r="27125" spans="25:27" x14ac:dyDescent="0.2">
      <c r="Y27125" s="396"/>
      <c r="Z27125" s="396"/>
      <c r="AA27125" s="441"/>
    </row>
    <row r="27126" spans="25:27" x14ac:dyDescent="0.2">
      <c r="Y27126" s="396"/>
      <c r="Z27126" s="396"/>
      <c r="AA27126" s="441"/>
    </row>
    <row r="27127" spans="25:27" x14ac:dyDescent="0.2">
      <c r="Y27127" s="396"/>
      <c r="Z27127" s="396"/>
      <c r="AA27127" s="441"/>
    </row>
    <row r="27128" spans="25:27" x14ac:dyDescent="0.2">
      <c r="Y27128" s="396"/>
      <c r="Z27128" s="396"/>
      <c r="AA27128" s="441"/>
    </row>
    <row r="27129" spans="25:27" x14ac:dyDescent="0.2">
      <c r="Y27129" s="396"/>
      <c r="Z27129" s="396"/>
      <c r="AA27129" s="441"/>
    </row>
    <row r="27130" spans="25:27" x14ac:dyDescent="0.2">
      <c r="Y27130" s="396"/>
      <c r="Z27130" s="396"/>
      <c r="AA27130" s="441"/>
    </row>
    <row r="27131" spans="25:27" x14ac:dyDescent="0.2">
      <c r="Y27131" s="396"/>
      <c r="Z27131" s="396"/>
      <c r="AA27131" s="441"/>
    </row>
    <row r="27132" spans="25:27" x14ac:dyDescent="0.2">
      <c r="Y27132" s="396"/>
      <c r="Z27132" s="396"/>
      <c r="AA27132" s="441"/>
    </row>
    <row r="27133" spans="25:27" x14ac:dyDescent="0.2">
      <c r="Y27133" s="396"/>
      <c r="Z27133" s="396"/>
      <c r="AA27133" s="441"/>
    </row>
    <row r="27134" spans="25:27" x14ac:dyDescent="0.2">
      <c r="Y27134" s="396"/>
      <c r="Z27134" s="396"/>
      <c r="AA27134" s="441"/>
    </row>
    <row r="27135" spans="25:27" x14ac:dyDescent="0.2">
      <c r="Y27135" s="396"/>
      <c r="Z27135" s="396"/>
      <c r="AA27135" s="441"/>
    </row>
    <row r="27136" spans="25:27" x14ac:dyDescent="0.2">
      <c r="Y27136" s="396"/>
      <c r="Z27136" s="396"/>
      <c r="AA27136" s="441"/>
    </row>
    <row r="27137" spans="25:27" x14ac:dyDescent="0.2">
      <c r="Y27137" s="396"/>
      <c r="Z27137" s="396"/>
      <c r="AA27137" s="441"/>
    </row>
    <row r="27138" spans="25:27" x14ac:dyDescent="0.2">
      <c r="Y27138" s="396"/>
      <c r="Z27138" s="396"/>
      <c r="AA27138" s="441"/>
    </row>
    <row r="27139" spans="25:27" x14ac:dyDescent="0.2">
      <c r="Y27139" s="396"/>
      <c r="Z27139" s="396"/>
      <c r="AA27139" s="441"/>
    </row>
    <row r="27140" spans="25:27" x14ac:dyDescent="0.2">
      <c r="Y27140" s="396"/>
      <c r="Z27140" s="396"/>
      <c r="AA27140" s="441"/>
    </row>
    <row r="27141" spans="25:27" x14ac:dyDescent="0.2">
      <c r="Y27141" s="396"/>
      <c r="Z27141" s="396"/>
      <c r="AA27141" s="441"/>
    </row>
    <row r="27142" spans="25:27" x14ac:dyDescent="0.2">
      <c r="Y27142" s="396"/>
      <c r="Z27142" s="396"/>
      <c r="AA27142" s="441"/>
    </row>
    <row r="27143" spans="25:27" x14ac:dyDescent="0.2">
      <c r="Y27143" s="396"/>
      <c r="Z27143" s="396"/>
      <c r="AA27143" s="441"/>
    </row>
    <row r="27144" spans="25:27" x14ac:dyDescent="0.2">
      <c r="Y27144" s="396"/>
      <c r="Z27144" s="396"/>
      <c r="AA27144" s="441"/>
    </row>
    <row r="27145" spans="25:27" x14ac:dyDescent="0.2">
      <c r="Y27145" s="396"/>
      <c r="Z27145" s="396"/>
      <c r="AA27145" s="441"/>
    </row>
    <row r="27146" spans="25:27" x14ac:dyDescent="0.2">
      <c r="Y27146" s="396"/>
      <c r="Z27146" s="396"/>
      <c r="AA27146" s="441"/>
    </row>
    <row r="27147" spans="25:27" x14ac:dyDescent="0.2">
      <c r="Y27147" s="396"/>
      <c r="Z27147" s="396"/>
      <c r="AA27147" s="441"/>
    </row>
    <row r="27148" spans="25:27" x14ac:dyDescent="0.2">
      <c r="Y27148" s="396"/>
      <c r="Z27148" s="396"/>
      <c r="AA27148" s="441"/>
    </row>
    <row r="27149" spans="25:27" x14ac:dyDescent="0.2">
      <c r="Y27149" s="396"/>
      <c r="Z27149" s="396"/>
      <c r="AA27149" s="441"/>
    </row>
    <row r="27150" spans="25:27" x14ac:dyDescent="0.2">
      <c r="Y27150" s="396"/>
      <c r="Z27150" s="396"/>
      <c r="AA27150" s="441"/>
    </row>
    <row r="27151" spans="25:27" x14ac:dyDescent="0.2">
      <c r="Y27151" s="396"/>
      <c r="Z27151" s="396"/>
      <c r="AA27151" s="441"/>
    </row>
    <row r="27152" spans="25:27" x14ac:dyDescent="0.2">
      <c r="Y27152" s="396"/>
      <c r="Z27152" s="396"/>
      <c r="AA27152" s="441"/>
    </row>
    <row r="27153" spans="25:27" x14ac:dyDescent="0.2">
      <c r="Y27153" s="396"/>
      <c r="Z27153" s="396"/>
      <c r="AA27153" s="441"/>
    </row>
    <row r="27154" spans="25:27" x14ac:dyDescent="0.2">
      <c r="Y27154" s="396"/>
      <c r="Z27154" s="396"/>
      <c r="AA27154" s="441"/>
    </row>
    <row r="27155" spans="25:27" x14ac:dyDescent="0.2">
      <c r="Y27155" s="396"/>
      <c r="Z27155" s="396"/>
      <c r="AA27155" s="441"/>
    </row>
    <row r="27156" spans="25:27" x14ac:dyDescent="0.2">
      <c r="Y27156" s="396"/>
      <c r="Z27156" s="396"/>
      <c r="AA27156" s="441"/>
    </row>
    <row r="27157" spans="25:27" x14ac:dyDescent="0.2">
      <c r="Y27157" s="396"/>
      <c r="Z27157" s="396"/>
      <c r="AA27157" s="441"/>
    </row>
    <row r="27158" spans="25:27" x14ac:dyDescent="0.2">
      <c r="Y27158" s="396"/>
      <c r="Z27158" s="396"/>
      <c r="AA27158" s="441"/>
    </row>
    <row r="27159" spans="25:27" x14ac:dyDescent="0.2">
      <c r="Y27159" s="396"/>
      <c r="Z27159" s="396"/>
      <c r="AA27159" s="441"/>
    </row>
    <row r="27160" spans="25:27" x14ac:dyDescent="0.2">
      <c r="Y27160" s="396"/>
      <c r="Z27160" s="396"/>
      <c r="AA27160" s="441"/>
    </row>
    <row r="27161" spans="25:27" x14ac:dyDescent="0.2">
      <c r="Y27161" s="396"/>
      <c r="Z27161" s="396"/>
      <c r="AA27161" s="441"/>
    </row>
    <row r="27162" spans="25:27" x14ac:dyDescent="0.2">
      <c r="Y27162" s="396"/>
      <c r="Z27162" s="396"/>
      <c r="AA27162" s="441"/>
    </row>
    <row r="27163" spans="25:27" x14ac:dyDescent="0.2">
      <c r="Y27163" s="396"/>
      <c r="Z27163" s="396"/>
      <c r="AA27163" s="441"/>
    </row>
    <row r="27164" spans="25:27" x14ac:dyDescent="0.2">
      <c r="Y27164" s="396"/>
      <c r="Z27164" s="396"/>
      <c r="AA27164" s="441"/>
    </row>
    <row r="27165" spans="25:27" x14ac:dyDescent="0.2">
      <c r="Y27165" s="396"/>
      <c r="Z27165" s="396"/>
      <c r="AA27165" s="441"/>
    </row>
    <row r="27166" spans="25:27" x14ac:dyDescent="0.2">
      <c r="Y27166" s="396"/>
      <c r="Z27166" s="396"/>
      <c r="AA27166" s="441"/>
    </row>
    <row r="27167" spans="25:27" x14ac:dyDescent="0.2">
      <c r="Y27167" s="396"/>
      <c r="Z27167" s="396"/>
      <c r="AA27167" s="441"/>
    </row>
    <row r="27168" spans="25:27" x14ac:dyDescent="0.2">
      <c r="Y27168" s="396"/>
      <c r="Z27168" s="396"/>
      <c r="AA27168" s="441"/>
    </row>
    <row r="27169" spans="25:27" x14ac:dyDescent="0.2">
      <c r="Y27169" s="396"/>
      <c r="Z27169" s="396"/>
      <c r="AA27169" s="441"/>
    </row>
    <row r="27170" spans="25:27" x14ac:dyDescent="0.2">
      <c r="Y27170" s="396"/>
      <c r="Z27170" s="396"/>
      <c r="AA27170" s="441"/>
    </row>
    <row r="27171" spans="25:27" x14ac:dyDescent="0.2">
      <c r="Y27171" s="396"/>
      <c r="Z27171" s="396"/>
      <c r="AA27171" s="441"/>
    </row>
    <row r="27172" spans="25:27" x14ac:dyDescent="0.2">
      <c r="Y27172" s="396"/>
      <c r="Z27172" s="396"/>
      <c r="AA27172" s="441"/>
    </row>
    <row r="27173" spans="25:27" x14ac:dyDescent="0.2">
      <c r="Y27173" s="396"/>
      <c r="Z27173" s="396"/>
      <c r="AA27173" s="441"/>
    </row>
    <row r="27174" spans="25:27" x14ac:dyDescent="0.2">
      <c r="Y27174" s="396"/>
      <c r="Z27174" s="396"/>
      <c r="AA27174" s="441"/>
    </row>
    <row r="27175" spans="25:27" x14ac:dyDescent="0.2">
      <c r="Y27175" s="396"/>
      <c r="Z27175" s="396"/>
      <c r="AA27175" s="441"/>
    </row>
    <row r="27176" spans="25:27" x14ac:dyDescent="0.2">
      <c r="Y27176" s="396"/>
      <c r="Z27176" s="396"/>
      <c r="AA27176" s="441"/>
    </row>
    <row r="27177" spans="25:27" x14ac:dyDescent="0.2">
      <c r="Y27177" s="396"/>
      <c r="Z27177" s="396"/>
      <c r="AA27177" s="441"/>
    </row>
    <row r="27178" spans="25:27" x14ac:dyDescent="0.2">
      <c r="Y27178" s="396"/>
      <c r="Z27178" s="396"/>
      <c r="AA27178" s="441"/>
    </row>
    <row r="27179" spans="25:27" x14ac:dyDescent="0.2">
      <c r="Y27179" s="396"/>
      <c r="Z27179" s="396"/>
      <c r="AA27179" s="441"/>
    </row>
    <row r="27180" spans="25:27" x14ac:dyDescent="0.2">
      <c r="Y27180" s="396"/>
      <c r="Z27180" s="396"/>
      <c r="AA27180" s="441"/>
    </row>
    <row r="27181" spans="25:27" x14ac:dyDescent="0.2">
      <c r="Y27181" s="396"/>
      <c r="Z27181" s="396"/>
      <c r="AA27181" s="441"/>
    </row>
    <row r="27182" spans="25:27" x14ac:dyDescent="0.2">
      <c r="Y27182" s="396"/>
      <c r="Z27182" s="396"/>
      <c r="AA27182" s="441"/>
    </row>
    <row r="27183" spans="25:27" x14ac:dyDescent="0.2">
      <c r="Y27183" s="396"/>
      <c r="Z27183" s="396"/>
      <c r="AA27183" s="441"/>
    </row>
    <row r="27184" spans="25:27" x14ac:dyDescent="0.2">
      <c r="Y27184" s="396"/>
      <c r="Z27184" s="396"/>
      <c r="AA27184" s="441"/>
    </row>
    <row r="27185" spans="25:27" x14ac:dyDescent="0.2">
      <c r="Y27185" s="396"/>
      <c r="Z27185" s="396"/>
      <c r="AA27185" s="441"/>
    </row>
    <row r="27186" spans="25:27" x14ac:dyDescent="0.2">
      <c r="Y27186" s="396"/>
      <c r="Z27186" s="396"/>
      <c r="AA27186" s="441"/>
    </row>
    <row r="27187" spans="25:27" x14ac:dyDescent="0.2">
      <c r="Y27187" s="396"/>
      <c r="Z27187" s="396"/>
      <c r="AA27187" s="441"/>
    </row>
    <row r="27188" spans="25:27" x14ac:dyDescent="0.2">
      <c r="Y27188" s="396"/>
      <c r="Z27188" s="396"/>
      <c r="AA27188" s="441"/>
    </row>
    <row r="27189" spans="25:27" x14ac:dyDescent="0.2">
      <c r="Y27189" s="396"/>
      <c r="Z27189" s="396"/>
      <c r="AA27189" s="441"/>
    </row>
    <row r="27190" spans="25:27" x14ac:dyDescent="0.2">
      <c r="Y27190" s="396"/>
      <c r="Z27190" s="396"/>
      <c r="AA27190" s="441"/>
    </row>
    <row r="27191" spans="25:27" x14ac:dyDescent="0.2">
      <c r="Y27191" s="396"/>
      <c r="Z27191" s="396"/>
      <c r="AA27191" s="441"/>
    </row>
    <row r="27192" spans="25:27" x14ac:dyDescent="0.2">
      <c r="Y27192" s="396"/>
      <c r="Z27192" s="396"/>
      <c r="AA27192" s="441"/>
    </row>
    <row r="27193" spans="25:27" x14ac:dyDescent="0.2">
      <c r="Y27193" s="396"/>
      <c r="Z27193" s="396"/>
      <c r="AA27193" s="441"/>
    </row>
    <row r="27194" spans="25:27" x14ac:dyDescent="0.2">
      <c r="Y27194" s="396"/>
      <c r="Z27194" s="396"/>
      <c r="AA27194" s="441"/>
    </row>
    <row r="27195" spans="25:27" x14ac:dyDescent="0.2">
      <c r="Y27195" s="396"/>
      <c r="Z27195" s="396"/>
      <c r="AA27195" s="441"/>
    </row>
    <row r="27196" spans="25:27" x14ac:dyDescent="0.2">
      <c r="Y27196" s="396"/>
      <c r="Z27196" s="396"/>
      <c r="AA27196" s="441"/>
    </row>
    <row r="27197" spans="25:27" x14ac:dyDescent="0.2">
      <c r="Y27197" s="396"/>
      <c r="Z27197" s="396"/>
      <c r="AA27197" s="441"/>
    </row>
    <row r="27198" spans="25:27" x14ac:dyDescent="0.2">
      <c r="Y27198" s="396"/>
      <c r="Z27198" s="396"/>
      <c r="AA27198" s="441"/>
    </row>
    <row r="27199" spans="25:27" x14ac:dyDescent="0.2">
      <c r="Y27199" s="396"/>
      <c r="Z27199" s="396"/>
      <c r="AA27199" s="441"/>
    </row>
    <row r="27200" spans="25:27" x14ac:dyDescent="0.2">
      <c r="Y27200" s="396"/>
      <c r="Z27200" s="396"/>
      <c r="AA27200" s="441"/>
    </row>
    <row r="27201" spans="25:27" x14ac:dyDescent="0.2">
      <c r="Y27201" s="396"/>
      <c r="Z27201" s="396"/>
      <c r="AA27201" s="441"/>
    </row>
    <row r="27202" spans="25:27" x14ac:dyDescent="0.2">
      <c r="Y27202" s="396"/>
      <c r="Z27202" s="396"/>
      <c r="AA27202" s="441"/>
    </row>
    <row r="27203" spans="25:27" x14ac:dyDescent="0.2">
      <c r="Y27203" s="396"/>
      <c r="Z27203" s="396"/>
      <c r="AA27203" s="441"/>
    </row>
    <row r="27204" spans="25:27" x14ac:dyDescent="0.2">
      <c r="Y27204" s="396"/>
      <c r="Z27204" s="396"/>
      <c r="AA27204" s="441"/>
    </row>
    <row r="27205" spans="25:27" x14ac:dyDescent="0.2">
      <c r="Y27205" s="396"/>
      <c r="Z27205" s="396"/>
      <c r="AA27205" s="441"/>
    </row>
    <row r="27206" spans="25:27" x14ac:dyDescent="0.2">
      <c r="Y27206" s="396"/>
      <c r="Z27206" s="396"/>
      <c r="AA27206" s="441"/>
    </row>
    <row r="27207" spans="25:27" x14ac:dyDescent="0.2">
      <c r="Y27207" s="396"/>
      <c r="Z27207" s="396"/>
      <c r="AA27207" s="441"/>
    </row>
    <row r="27208" spans="25:27" x14ac:dyDescent="0.2">
      <c r="Y27208" s="396"/>
      <c r="Z27208" s="396"/>
      <c r="AA27208" s="441"/>
    </row>
    <row r="27209" spans="25:27" x14ac:dyDescent="0.2">
      <c r="Y27209" s="396"/>
      <c r="Z27209" s="396"/>
      <c r="AA27209" s="441"/>
    </row>
    <row r="27210" spans="25:27" x14ac:dyDescent="0.2">
      <c r="Y27210" s="396"/>
      <c r="Z27210" s="396"/>
      <c r="AA27210" s="441"/>
    </row>
    <row r="27211" spans="25:27" x14ac:dyDescent="0.2">
      <c r="Y27211" s="396"/>
      <c r="Z27211" s="396"/>
      <c r="AA27211" s="441"/>
    </row>
    <row r="27212" spans="25:27" x14ac:dyDescent="0.2">
      <c r="Y27212" s="396"/>
      <c r="Z27212" s="396"/>
      <c r="AA27212" s="441"/>
    </row>
    <row r="27213" spans="25:27" x14ac:dyDescent="0.2">
      <c r="Y27213" s="396"/>
      <c r="Z27213" s="396"/>
      <c r="AA27213" s="441"/>
    </row>
    <row r="27214" spans="25:27" x14ac:dyDescent="0.2">
      <c r="Y27214" s="396"/>
      <c r="Z27214" s="396"/>
      <c r="AA27214" s="441"/>
    </row>
    <row r="27215" spans="25:27" x14ac:dyDescent="0.2">
      <c r="Y27215" s="396"/>
      <c r="Z27215" s="396"/>
      <c r="AA27215" s="441"/>
    </row>
    <row r="27216" spans="25:27" x14ac:dyDescent="0.2">
      <c r="Y27216" s="396"/>
      <c r="Z27216" s="396"/>
      <c r="AA27216" s="441"/>
    </row>
    <row r="27217" spans="25:27" x14ac:dyDescent="0.2">
      <c r="Y27217" s="396"/>
      <c r="Z27217" s="396"/>
      <c r="AA27217" s="441"/>
    </row>
    <row r="27218" spans="25:27" x14ac:dyDescent="0.2">
      <c r="Y27218" s="396"/>
      <c r="Z27218" s="396"/>
      <c r="AA27218" s="441"/>
    </row>
    <row r="27219" spans="25:27" x14ac:dyDescent="0.2">
      <c r="Y27219" s="396"/>
      <c r="Z27219" s="396"/>
      <c r="AA27219" s="441"/>
    </row>
    <row r="27220" spans="25:27" x14ac:dyDescent="0.2">
      <c r="Y27220" s="396"/>
      <c r="Z27220" s="396"/>
      <c r="AA27220" s="441"/>
    </row>
    <row r="27221" spans="25:27" x14ac:dyDescent="0.2">
      <c r="Y27221" s="396"/>
      <c r="Z27221" s="396"/>
      <c r="AA27221" s="441"/>
    </row>
    <row r="27222" spans="25:27" x14ac:dyDescent="0.2">
      <c r="Y27222" s="396"/>
      <c r="Z27222" s="396"/>
      <c r="AA27222" s="441"/>
    </row>
    <row r="27223" spans="25:27" x14ac:dyDescent="0.2">
      <c r="Y27223" s="396"/>
      <c r="Z27223" s="396"/>
      <c r="AA27223" s="441"/>
    </row>
    <row r="27224" spans="25:27" x14ac:dyDescent="0.2">
      <c r="Y27224" s="396"/>
      <c r="Z27224" s="396"/>
      <c r="AA27224" s="441"/>
    </row>
    <row r="27225" spans="25:27" x14ac:dyDescent="0.2">
      <c r="Y27225" s="396"/>
      <c r="Z27225" s="396"/>
      <c r="AA27225" s="441"/>
    </row>
    <row r="27226" spans="25:27" x14ac:dyDescent="0.2">
      <c r="Y27226" s="396"/>
      <c r="Z27226" s="396"/>
      <c r="AA27226" s="441"/>
    </row>
    <row r="27227" spans="25:27" x14ac:dyDescent="0.2">
      <c r="Y27227" s="396"/>
      <c r="Z27227" s="396"/>
      <c r="AA27227" s="441"/>
    </row>
    <row r="27228" spans="25:27" x14ac:dyDescent="0.2">
      <c r="Y27228" s="396"/>
      <c r="Z27228" s="396"/>
      <c r="AA27228" s="441"/>
    </row>
    <row r="27229" spans="25:27" x14ac:dyDescent="0.2">
      <c r="Y27229" s="396"/>
      <c r="Z27229" s="396"/>
      <c r="AA27229" s="441"/>
    </row>
    <row r="27230" spans="25:27" x14ac:dyDescent="0.2">
      <c r="Y27230" s="396"/>
      <c r="Z27230" s="396"/>
      <c r="AA27230" s="441"/>
    </row>
    <row r="27231" spans="25:27" x14ac:dyDescent="0.2">
      <c r="Y27231" s="396"/>
      <c r="Z27231" s="396"/>
      <c r="AA27231" s="441"/>
    </row>
    <row r="27232" spans="25:27" x14ac:dyDescent="0.2">
      <c r="Y27232" s="396"/>
      <c r="Z27232" s="396"/>
      <c r="AA27232" s="441"/>
    </row>
    <row r="27233" spans="25:27" x14ac:dyDescent="0.2">
      <c r="Y27233" s="396"/>
      <c r="Z27233" s="396"/>
      <c r="AA27233" s="441"/>
    </row>
    <row r="27234" spans="25:27" x14ac:dyDescent="0.2">
      <c r="Y27234" s="396"/>
      <c r="Z27234" s="396"/>
      <c r="AA27234" s="441"/>
    </row>
    <row r="27235" spans="25:27" x14ac:dyDescent="0.2">
      <c r="Y27235" s="396"/>
      <c r="Z27235" s="396"/>
      <c r="AA27235" s="441"/>
    </row>
    <row r="27236" spans="25:27" x14ac:dyDescent="0.2">
      <c r="Y27236" s="396"/>
      <c r="Z27236" s="396"/>
      <c r="AA27236" s="441"/>
    </row>
    <row r="27237" spans="25:27" x14ac:dyDescent="0.2">
      <c r="Y27237" s="396"/>
      <c r="Z27237" s="396"/>
      <c r="AA27237" s="441"/>
    </row>
    <row r="27238" spans="25:27" x14ac:dyDescent="0.2">
      <c r="Y27238" s="396"/>
      <c r="Z27238" s="396"/>
      <c r="AA27238" s="441"/>
    </row>
    <row r="27239" spans="25:27" x14ac:dyDescent="0.2">
      <c r="Y27239" s="396"/>
      <c r="Z27239" s="396"/>
      <c r="AA27239" s="441"/>
    </row>
    <row r="27240" spans="25:27" x14ac:dyDescent="0.2">
      <c r="Y27240" s="396"/>
      <c r="Z27240" s="396"/>
      <c r="AA27240" s="441"/>
    </row>
    <row r="27241" spans="25:27" x14ac:dyDescent="0.2">
      <c r="Y27241" s="396"/>
      <c r="Z27241" s="396"/>
      <c r="AA27241" s="441"/>
    </row>
    <row r="27242" spans="25:27" x14ac:dyDescent="0.2">
      <c r="Y27242" s="396"/>
      <c r="Z27242" s="396"/>
      <c r="AA27242" s="441"/>
    </row>
    <row r="27243" spans="25:27" x14ac:dyDescent="0.2">
      <c r="Y27243" s="396"/>
      <c r="Z27243" s="396"/>
      <c r="AA27243" s="441"/>
    </row>
    <row r="27244" spans="25:27" x14ac:dyDescent="0.2">
      <c r="Y27244" s="396"/>
      <c r="Z27244" s="396"/>
      <c r="AA27244" s="441"/>
    </row>
    <row r="27245" spans="25:27" x14ac:dyDescent="0.2">
      <c r="Y27245" s="396"/>
      <c r="Z27245" s="396"/>
      <c r="AA27245" s="441"/>
    </row>
    <row r="27246" spans="25:27" x14ac:dyDescent="0.2">
      <c r="Y27246" s="396"/>
      <c r="Z27246" s="396"/>
      <c r="AA27246" s="441"/>
    </row>
    <row r="27247" spans="25:27" x14ac:dyDescent="0.2">
      <c r="Y27247" s="396"/>
      <c r="Z27247" s="396"/>
      <c r="AA27247" s="441"/>
    </row>
    <row r="27248" spans="25:27" x14ac:dyDescent="0.2">
      <c r="Y27248" s="396"/>
      <c r="Z27248" s="396"/>
      <c r="AA27248" s="441"/>
    </row>
    <row r="27249" spans="25:27" x14ac:dyDescent="0.2">
      <c r="Y27249" s="396"/>
      <c r="Z27249" s="396"/>
      <c r="AA27249" s="441"/>
    </row>
    <row r="27250" spans="25:27" x14ac:dyDescent="0.2">
      <c r="Y27250" s="396"/>
      <c r="Z27250" s="396"/>
      <c r="AA27250" s="441"/>
    </row>
    <row r="27251" spans="25:27" x14ac:dyDescent="0.2">
      <c r="Y27251" s="396"/>
      <c r="Z27251" s="396"/>
      <c r="AA27251" s="441"/>
    </row>
    <row r="27252" spans="25:27" x14ac:dyDescent="0.2">
      <c r="Y27252" s="396"/>
      <c r="Z27252" s="396"/>
      <c r="AA27252" s="441"/>
    </row>
    <row r="27253" spans="25:27" x14ac:dyDescent="0.2">
      <c r="Y27253" s="396"/>
      <c r="Z27253" s="396"/>
      <c r="AA27253" s="441"/>
    </row>
    <row r="27254" spans="25:27" x14ac:dyDescent="0.2">
      <c r="Y27254" s="396"/>
      <c r="Z27254" s="396"/>
      <c r="AA27254" s="441"/>
    </row>
    <row r="27255" spans="25:27" x14ac:dyDescent="0.2">
      <c r="Y27255" s="396"/>
      <c r="Z27255" s="396"/>
      <c r="AA27255" s="441"/>
    </row>
    <row r="27256" spans="25:27" x14ac:dyDescent="0.2">
      <c r="Y27256" s="396"/>
      <c r="Z27256" s="396"/>
      <c r="AA27256" s="441"/>
    </row>
    <row r="27257" spans="25:27" x14ac:dyDescent="0.2">
      <c r="Y27257" s="396"/>
      <c r="Z27257" s="396"/>
      <c r="AA27257" s="441"/>
    </row>
    <row r="27258" spans="25:27" x14ac:dyDescent="0.2">
      <c r="Y27258" s="396"/>
      <c r="Z27258" s="396"/>
      <c r="AA27258" s="441"/>
    </row>
    <row r="27259" spans="25:27" x14ac:dyDescent="0.2">
      <c r="Y27259" s="396"/>
      <c r="Z27259" s="396"/>
      <c r="AA27259" s="441"/>
    </row>
    <row r="27260" spans="25:27" x14ac:dyDescent="0.2">
      <c r="Y27260" s="396"/>
      <c r="Z27260" s="396"/>
      <c r="AA27260" s="441"/>
    </row>
    <row r="27261" spans="25:27" x14ac:dyDescent="0.2">
      <c r="Y27261" s="396"/>
      <c r="Z27261" s="396"/>
      <c r="AA27261" s="441"/>
    </row>
    <row r="27262" spans="25:27" x14ac:dyDescent="0.2">
      <c r="Y27262" s="396"/>
      <c r="Z27262" s="396"/>
      <c r="AA27262" s="441"/>
    </row>
    <row r="27263" spans="25:27" x14ac:dyDescent="0.2">
      <c r="Y27263" s="396"/>
      <c r="Z27263" s="396"/>
      <c r="AA27263" s="441"/>
    </row>
    <row r="27264" spans="25:27" x14ac:dyDescent="0.2">
      <c r="Y27264" s="396"/>
      <c r="Z27264" s="396"/>
      <c r="AA27264" s="441"/>
    </row>
    <row r="27265" spans="25:27" x14ac:dyDescent="0.2">
      <c r="Y27265" s="396"/>
      <c r="Z27265" s="396"/>
      <c r="AA27265" s="441"/>
    </row>
    <row r="27266" spans="25:27" x14ac:dyDescent="0.2">
      <c r="Y27266" s="396"/>
      <c r="Z27266" s="396"/>
      <c r="AA27266" s="441"/>
    </row>
    <row r="27267" spans="25:27" x14ac:dyDescent="0.2">
      <c r="Y27267" s="396"/>
      <c r="Z27267" s="396"/>
      <c r="AA27267" s="441"/>
    </row>
    <row r="27268" spans="25:27" x14ac:dyDescent="0.2">
      <c r="Y27268" s="396"/>
      <c r="Z27268" s="396"/>
      <c r="AA27268" s="441"/>
    </row>
    <row r="27269" spans="25:27" x14ac:dyDescent="0.2">
      <c r="Y27269" s="396"/>
      <c r="Z27269" s="396"/>
      <c r="AA27269" s="441"/>
    </row>
    <row r="27270" spans="25:27" x14ac:dyDescent="0.2">
      <c r="Y27270" s="396"/>
      <c r="Z27270" s="396"/>
      <c r="AA27270" s="441"/>
    </row>
    <row r="27271" spans="25:27" x14ac:dyDescent="0.2">
      <c r="Y27271" s="396"/>
      <c r="Z27271" s="396"/>
      <c r="AA27271" s="441"/>
    </row>
    <row r="27272" spans="25:27" x14ac:dyDescent="0.2">
      <c r="Y27272" s="396"/>
      <c r="Z27272" s="396"/>
      <c r="AA27272" s="441"/>
    </row>
    <row r="27273" spans="25:27" x14ac:dyDescent="0.2">
      <c r="Y27273" s="396"/>
      <c r="Z27273" s="396"/>
      <c r="AA27273" s="441"/>
    </row>
    <row r="27274" spans="25:27" x14ac:dyDescent="0.2">
      <c r="Y27274" s="396"/>
      <c r="Z27274" s="396"/>
      <c r="AA27274" s="441"/>
    </row>
    <row r="27275" spans="25:27" x14ac:dyDescent="0.2">
      <c r="Y27275" s="396"/>
      <c r="Z27275" s="396"/>
      <c r="AA27275" s="441"/>
    </row>
    <row r="27276" spans="25:27" x14ac:dyDescent="0.2">
      <c r="Y27276" s="396"/>
      <c r="Z27276" s="396"/>
      <c r="AA27276" s="441"/>
    </row>
    <row r="27277" spans="25:27" x14ac:dyDescent="0.2">
      <c r="Y27277" s="396"/>
      <c r="Z27277" s="396"/>
      <c r="AA27277" s="441"/>
    </row>
    <row r="27278" spans="25:27" x14ac:dyDescent="0.2">
      <c r="Y27278" s="396"/>
      <c r="Z27278" s="396"/>
      <c r="AA27278" s="441"/>
    </row>
    <row r="27279" spans="25:27" x14ac:dyDescent="0.2">
      <c r="Y27279" s="396"/>
      <c r="Z27279" s="396"/>
      <c r="AA27279" s="441"/>
    </row>
    <row r="27280" spans="25:27" x14ac:dyDescent="0.2">
      <c r="Y27280" s="396"/>
      <c r="Z27280" s="396"/>
      <c r="AA27280" s="441"/>
    </row>
    <row r="27281" spans="25:27" x14ac:dyDescent="0.2">
      <c r="Y27281" s="396"/>
      <c r="Z27281" s="396"/>
      <c r="AA27281" s="441"/>
    </row>
    <row r="27282" spans="25:27" x14ac:dyDescent="0.2">
      <c r="Y27282" s="396"/>
      <c r="Z27282" s="396"/>
      <c r="AA27282" s="441"/>
    </row>
    <row r="27283" spans="25:27" x14ac:dyDescent="0.2">
      <c r="Y27283" s="396"/>
      <c r="Z27283" s="396"/>
      <c r="AA27283" s="441"/>
    </row>
    <row r="27284" spans="25:27" x14ac:dyDescent="0.2">
      <c r="Y27284" s="396"/>
      <c r="Z27284" s="396"/>
      <c r="AA27284" s="441"/>
    </row>
    <row r="27285" spans="25:27" x14ac:dyDescent="0.2">
      <c r="Y27285" s="396"/>
      <c r="Z27285" s="396"/>
      <c r="AA27285" s="441"/>
    </row>
    <row r="27286" spans="25:27" x14ac:dyDescent="0.2">
      <c r="Y27286" s="396"/>
      <c r="Z27286" s="396"/>
      <c r="AA27286" s="441"/>
    </row>
    <row r="27287" spans="25:27" x14ac:dyDescent="0.2">
      <c r="Y27287" s="396"/>
      <c r="Z27287" s="396"/>
      <c r="AA27287" s="441"/>
    </row>
    <row r="27288" spans="25:27" x14ac:dyDescent="0.2">
      <c r="Y27288" s="396"/>
      <c r="Z27288" s="396"/>
      <c r="AA27288" s="441"/>
    </row>
    <row r="27289" spans="25:27" x14ac:dyDescent="0.2">
      <c r="Y27289" s="396"/>
      <c r="Z27289" s="396"/>
      <c r="AA27289" s="441"/>
    </row>
    <row r="27290" spans="25:27" x14ac:dyDescent="0.2">
      <c r="Y27290" s="396"/>
      <c r="Z27290" s="396"/>
      <c r="AA27290" s="441"/>
    </row>
    <row r="27291" spans="25:27" x14ac:dyDescent="0.2">
      <c r="Y27291" s="396"/>
      <c r="Z27291" s="396"/>
      <c r="AA27291" s="441"/>
    </row>
    <row r="27292" spans="25:27" x14ac:dyDescent="0.2">
      <c r="Y27292" s="396"/>
      <c r="Z27292" s="396"/>
      <c r="AA27292" s="441"/>
    </row>
    <row r="27293" spans="25:27" x14ac:dyDescent="0.2">
      <c r="Y27293" s="396"/>
      <c r="Z27293" s="396"/>
      <c r="AA27293" s="441"/>
    </row>
    <row r="27294" spans="25:27" x14ac:dyDescent="0.2">
      <c r="Y27294" s="396"/>
      <c r="Z27294" s="396"/>
      <c r="AA27294" s="441"/>
    </row>
    <row r="27295" spans="25:27" x14ac:dyDescent="0.2">
      <c r="Y27295" s="396"/>
      <c r="Z27295" s="396"/>
      <c r="AA27295" s="441"/>
    </row>
    <row r="27296" spans="25:27" x14ac:dyDescent="0.2">
      <c r="Y27296" s="396"/>
      <c r="Z27296" s="396"/>
      <c r="AA27296" s="441"/>
    </row>
    <row r="27297" spans="25:27" x14ac:dyDescent="0.2">
      <c r="Y27297" s="396"/>
      <c r="Z27297" s="396"/>
      <c r="AA27297" s="441"/>
    </row>
    <row r="27298" spans="25:27" x14ac:dyDescent="0.2">
      <c r="Y27298" s="396"/>
      <c r="Z27298" s="396"/>
      <c r="AA27298" s="441"/>
    </row>
    <row r="27299" spans="25:27" x14ac:dyDescent="0.2">
      <c r="Y27299" s="396"/>
      <c r="Z27299" s="396"/>
      <c r="AA27299" s="441"/>
    </row>
    <row r="27300" spans="25:27" x14ac:dyDescent="0.2">
      <c r="Y27300" s="396"/>
      <c r="Z27300" s="396"/>
      <c r="AA27300" s="441"/>
    </row>
    <row r="27301" spans="25:27" x14ac:dyDescent="0.2">
      <c r="Y27301" s="396"/>
      <c r="Z27301" s="396"/>
      <c r="AA27301" s="441"/>
    </row>
    <row r="27302" spans="25:27" x14ac:dyDescent="0.2">
      <c r="Y27302" s="396"/>
      <c r="Z27302" s="396"/>
      <c r="AA27302" s="441"/>
    </row>
    <row r="27303" spans="25:27" x14ac:dyDescent="0.2">
      <c r="Y27303" s="396"/>
      <c r="Z27303" s="396"/>
      <c r="AA27303" s="441"/>
    </row>
    <row r="27304" spans="25:27" x14ac:dyDescent="0.2">
      <c r="Y27304" s="396"/>
      <c r="Z27304" s="396"/>
      <c r="AA27304" s="441"/>
    </row>
    <row r="27305" spans="25:27" x14ac:dyDescent="0.2">
      <c r="Y27305" s="396"/>
      <c r="Z27305" s="396"/>
      <c r="AA27305" s="441"/>
    </row>
    <row r="27306" spans="25:27" x14ac:dyDescent="0.2">
      <c r="Y27306" s="396"/>
      <c r="Z27306" s="396"/>
      <c r="AA27306" s="441"/>
    </row>
    <row r="27307" spans="25:27" x14ac:dyDescent="0.2">
      <c r="Y27307" s="396"/>
      <c r="Z27307" s="396"/>
      <c r="AA27307" s="441"/>
    </row>
    <row r="27308" spans="25:27" x14ac:dyDescent="0.2">
      <c r="Y27308" s="396"/>
      <c r="Z27308" s="396"/>
      <c r="AA27308" s="441"/>
    </row>
    <row r="27309" spans="25:27" x14ac:dyDescent="0.2">
      <c r="Y27309" s="396"/>
      <c r="Z27309" s="396"/>
      <c r="AA27309" s="441"/>
    </row>
    <row r="27310" spans="25:27" x14ac:dyDescent="0.2">
      <c r="Y27310" s="396"/>
      <c r="Z27310" s="396"/>
      <c r="AA27310" s="441"/>
    </row>
    <row r="27311" spans="25:27" x14ac:dyDescent="0.2">
      <c r="Y27311" s="396"/>
      <c r="Z27311" s="396"/>
      <c r="AA27311" s="441"/>
    </row>
    <row r="27312" spans="25:27" x14ac:dyDescent="0.2">
      <c r="Y27312" s="396"/>
      <c r="Z27312" s="396"/>
      <c r="AA27312" s="441"/>
    </row>
    <row r="27313" spans="25:27" x14ac:dyDescent="0.2">
      <c r="Y27313" s="396"/>
      <c r="Z27313" s="396"/>
      <c r="AA27313" s="441"/>
    </row>
    <row r="27314" spans="25:27" x14ac:dyDescent="0.2">
      <c r="Y27314" s="396"/>
      <c r="Z27314" s="396"/>
      <c r="AA27314" s="441"/>
    </row>
    <row r="27315" spans="25:27" x14ac:dyDescent="0.2">
      <c r="Y27315" s="396"/>
      <c r="Z27315" s="396"/>
      <c r="AA27315" s="441"/>
    </row>
    <row r="27316" spans="25:27" x14ac:dyDescent="0.2">
      <c r="Y27316" s="396"/>
      <c r="Z27316" s="396"/>
      <c r="AA27316" s="441"/>
    </row>
    <row r="27317" spans="25:27" x14ac:dyDescent="0.2">
      <c r="Y27317" s="396"/>
      <c r="Z27317" s="396"/>
      <c r="AA27317" s="441"/>
    </row>
    <row r="27318" spans="25:27" x14ac:dyDescent="0.2">
      <c r="Y27318" s="396"/>
      <c r="Z27318" s="396"/>
      <c r="AA27318" s="441"/>
    </row>
    <row r="27319" spans="25:27" x14ac:dyDescent="0.2">
      <c r="Y27319" s="396"/>
      <c r="Z27319" s="396"/>
      <c r="AA27319" s="441"/>
    </row>
    <row r="27320" spans="25:27" x14ac:dyDescent="0.2">
      <c r="Y27320" s="396"/>
      <c r="Z27320" s="396"/>
      <c r="AA27320" s="441"/>
    </row>
    <row r="27321" spans="25:27" x14ac:dyDescent="0.2">
      <c r="Y27321" s="396"/>
      <c r="Z27321" s="396"/>
      <c r="AA27321" s="441"/>
    </row>
    <row r="27322" spans="25:27" x14ac:dyDescent="0.2">
      <c r="Y27322" s="396"/>
      <c r="Z27322" s="396"/>
      <c r="AA27322" s="441"/>
    </row>
    <row r="27323" spans="25:27" x14ac:dyDescent="0.2">
      <c r="Y27323" s="396"/>
      <c r="Z27323" s="396"/>
      <c r="AA27323" s="441"/>
    </row>
    <row r="27324" spans="25:27" x14ac:dyDescent="0.2">
      <c r="Y27324" s="396"/>
      <c r="Z27324" s="396"/>
      <c r="AA27324" s="441"/>
    </row>
    <row r="27325" spans="25:27" x14ac:dyDescent="0.2">
      <c r="Y27325" s="396"/>
      <c r="Z27325" s="396"/>
      <c r="AA27325" s="441"/>
    </row>
    <row r="27326" spans="25:27" x14ac:dyDescent="0.2">
      <c r="Y27326" s="396"/>
      <c r="Z27326" s="396"/>
      <c r="AA27326" s="441"/>
    </row>
    <row r="27327" spans="25:27" x14ac:dyDescent="0.2">
      <c r="Y27327" s="396"/>
      <c r="Z27327" s="396"/>
      <c r="AA27327" s="441"/>
    </row>
    <row r="27328" spans="25:27" x14ac:dyDescent="0.2">
      <c r="Y27328" s="396"/>
      <c r="Z27328" s="396"/>
      <c r="AA27328" s="441"/>
    </row>
    <row r="27329" spans="25:27" x14ac:dyDescent="0.2">
      <c r="Y27329" s="396"/>
      <c r="Z27329" s="396"/>
      <c r="AA27329" s="441"/>
    </row>
    <row r="27330" spans="25:27" x14ac:dyDescent="0.2">
      <c r="Y27330" s="396"/>
      <c r="Z27330" s="396"/>
      <c r="AA27330" s="441"/>
    </row>
    <row r="27331" spans="25:27" x14ac:dyDescent="0.2">
      <c r="Y27331" s="396"/>
      <c r="Z27331" s="396"/>
      <c r="AA27331" s="441"/>
    </row>
    <row r="27332" spans="25:27" x14ac:dyDescent="0.2">
      <c r="Y27332" s="396"/>
      <c r="Z27332" s="396"/>
      <c r="AA27332" s="441"/>
    </row>
    <row r="27333" spans="25:27" x14ac:dyDescent="0.2">
      <c r="Y27333" s="396"/>
      <c r="Z27333" s="396"/>
      <c r="AA27333" s="441"/>
    </row>
    <row r="27334" spans="25:27" x14ac:dyDescent="0.2">
      <c r="Y27334" s="396"/>
      <c r="Z27334" s="396"/>
      <c r="AA27334" s="441"/>
    </row>
    <row r="27335" spans="25:27" x14ac:dyDescent="0.2">
      <c r="Y27335" s="396"/>
      <c r="Z27335" s="396"/>
      <c r="AA27335" s="441"/>
    </row>
    <row r="27336" spans="25:27" x14ac:dyDescent="0.2">
      <c r="Y27336" s="396"/>
      <c r="Z27336" s="396"/>
      <c r="AA27336" s="441"/>
    </row>
    <row r="27337" spans="25:27" x14ac:dyDescent="0.2">
      <c r="Y27337" s="396"/>
      <c r="Z27337" s="396"/>
      <c r="AA27337" s="441"/>
    </row>
    <row r="27338" spans="25:27" x14ac:dyDescent="0.2">
      <c r="Y27338" s="396"/>
      <c r="Z27338" s="396"/>
      <c r="AA27338" s="441"/>
    </row>
    <row r="27339" spans="25:27" x14ac:dyDescent="0.2">
      <c r="Y27339" s="396"/>
      <c r="Z27339" s="396"/>
      <c r="AA27339" s="441"/>
    </row>
    <row r="27340" spans="25:27" x14ac:dyDescent="0.2">
      <c r="Y27340" s="396"/>
      <c r="Z27340" s="396"/>
      <c r="AA27340" s="441"/>
    </row>
    <row r="27341" spans="25:27" x14ac:dyDescent="0.2">
      <c r="Y27341" s="396"/>
      <c r="Z27341" s="396"/>
      <c r="AA27341" s="441"/>
    </row>
    <row r="27342" spans="25:27" x14ac:dyDescent="0.2">
      <c r="Y27342" s="396"/>
      <c r="Z27342" s="396"/>
      <c r="AA27342" s="441"/>
    </row>
    <row r="27343" spans="25:27" x14ac:dyDescent="0.2">
      <c r="Y27343" s="396"/>
      <c r="Z27343" s="396"/>
      <c r="AA27343" s="441"/>
    </row>
    <row r="27344" spans="25:27" x14ac:dyDescent="0.2">
      <c r="Y27344" s="396"/>
      <c r="Z27344" s="396"/>
      <c r="AA27344" s="441"/>
    </row>
    <row r="27345" spans="25:27" x14ac:dyDescent="0.2">
      <c r="Y27345" s="396"/>
      <c r="Z27345" s="396"/>
      <c r="AA27345" s="441"/>
    </row>
    <row r="27346" spans="25:27" x14ac:dyDescent="0.2">
      <c r="Y27346" s="396"/>
      <c r="Z27346" s="396"/>
      <c r="AA27346" s="441"/>
    </row>
    <row r="27347" spans="25:27" x14ac:dyDescent="0.2">
      <c r="Y27347" s="396"/>
      <c r="Z27347" s="396"/>
      <c r="AA27347" s="441"/>
    </row>
    <row r="27348" spans="25:27" x14ac:dyDescent="0.2">
      <c r="Y27348" s="396"/>
      <c r="Z27348" s="396"/>
      <c r="AA27348" s="441"/>
    </row>
    <row r="27349" spans="25:27" x14ac:dyDescent="0.2">
      <c r="Y27349" s="396"/>
      <c r="Z27349" s="396"/>
      <c r="AA27349" s="441"/>
    </row>
    <row r="27350" spans="25:27" x14ac:dyDescent="0.2">
      <c r="Y27350" s="396"/>
      <c r="Z27350" s="396"/>
      <c r="AA27350" s="441"/>
    </row>
    <row r="27351" spans="25:27" x14ac:dyDescent="0.2">
      <c r="Y27351" s="396"/>
      <c r="Z27351" s="396"/>
      <c r="AA27351" s="441"/>
    </row>
    <row r="27352" spans="25:27" x14ac:dyDescent="0.2">
      <c r="Y27352" s="396"/>
      <c r="Z27352" s="396"/>
      <c r="AA27352" s="441"/>
    </row>
    <row r="27353" spans="25:27" x14ac:dyDescent="0.2">
      <c r="Y27353" s="396"/>
      <c r="Z27353" s="396"/>
      <c r="AA27353" s="441"/>
    </row>
    <row r="27354" spans="25:27" x14ac:dyDescent="0.2">
      <c r="Y27354" s="396"/>
      <c r="Z27354" s="396"/>
      <c r="AA27354" s="441"/>
    </row>
    <row r="27355" spans="25:27" x14ac:dyDescent="0.2">
      <c r="Y27355" s="396"/>
      <c r="Z27355" s="396"/>
      <c r="AA27355" s="441"/>
    </row>
    <row r="27356" spans="25:27" x14ac:dyDescent="0.2">
      <c r="Y27356" s="396"/>
      <c r="Z27356" s="396"/>
      <c r="AA27356" s="441"/>
    </row>
    <row r="27357" spans="25:27" x14ac:dyDescent="0.2">
      <c r="Y27357" s="396"/>
      <c r="Z27357" s="396"/>
      <c r="AA27357" s="441"/>
    </row>
    <row r="27358" spans="25:27" x14ac:dyDescent="0.2">
      <c r="Y27358" s="396"/>
      <c r="Z27358" s="396"/>
      <c r="AA27358" s="441"/>
    </row>
    <row r="27359" spans="25:27" x14ac:dyDescent="0.2">
      <c r="Y27359" s="396"/>
      <c r="Z27359" s="396"/>
      <c r="AA27359" s="441"/>
    </row>
    <row r="27360" spans="25:27" x14ac:dyDescent="0.2">
      <c r="Y27360" s="396"/>
      <c r="Z27360" s="396"/>
      <c r="AA27360" s="441"/>
    </row>
    <row r="27361" spans="25:27" x14ac:dyDescent="0.2">
      <c r="Y27361" s="396"/>
      <c r="Z27361" s="396"/>
      <c r="AA27361" s="441"/>
    </row>
    <row r="27362" spans="25:27" x14ac:dyDescent="0.2">
      <c r="Y27362" s="396"/>
      <c r="Z27362" s="396"/>
      <c r="AA27362" s="441"/>
    </row>
    <row r="27363" spans="25:27" x14ac:dyDescent="0.2">
      <c r="Y27363" s="396"/>
      <c r="Z27363" s="396"/>
      <c r="AA27363" s="441"/>
    </row>
    <row r="27364" spans="25:27" x14ac:dyDescent="0.2">
      <c r="Y27364" s="396"/>
      <c r="Z27364" s="396"/>
      <c r="AA27364" s="441"/>
    </row>
    <row r="27365" spans="25:27" x14ac:dyDescent="0.2">
      <c r="Y27365" s="396"/>
      <c r="Z27365" s="396"/>
      <c r="AA27365" s="441"/>
    </row>
    <row r="27366" spans="25:27" x14ac:dyDescent="0.2">
      <c r="Y27366" s="396"/>
      <c r="Z27366" s="396"/>
      <c r="AA27366" s="441"/>
    </row>
    <row r="27367" spans="25:27" x14ac:dyDescent="0.2">
      <c r="Y27367" s="396"/>
      <c r="Z27367" s="396"/>
      <c r="AA27367" s="441"/>
    </row>
    <row r="27368" spans="25:27" x14ac:dyDescent="0.2">
      <c r="Y27368" s="396"/>
      <c r="Z27368" s="396"/>
      <c r="AA27368" s="441"/>
    </row>
    <row r="27369" spans="25:27" x14ac:dyDescent="0.2">
      <c r="Y27369" s="396"/>
      <c r="Z27369" s="396"/>
      <c r="AA27369" s="441"/>
    </row>
    <row r="27370" spans="25:27" x14ac:dyDescent="0.2">
      <c r="Y27370" s="396"/>
      <c r="Z27370" s="396"/>
      <c r="AA27370" s="441"/>
    </row>
    <row r="27371" spans="25:27" x14ac:dyDescent="0.2">
      <c r="Y27371" s="396"/>
      <c r="Z27371" s="396"/>
      <c r="AA27371" s="441"/>
    </row>
    <row r="27372" spans="25:27" x14ac:dyDescent="0.2">
      <c r="Y27372" s="396"/>
      <c r="Z27372" s="396"/>
      <c r="AA27372" s="441"/>
    </row>
    <row r="27373" spans="25:27" x14ac:dyDescent="0.2">
      <c r="Y27373" s="396"/>
      <c r="Z27373" s="396"/>
      <c r="AA27373" s="441"/>
    </row>
    <row r="27374" spans="25:27" x14ac:dyDescent="0.2">
      <c r="Y27374" s="396"/>
      <c r="Z27374" s="396"/>
      <c r="AA27374" s="441"/>
    </row>
    <row r="27375" spans="25:27" x14ac:dyDescent="0.2">
      <c r="Y27375" s="396"/>
      <c r="Z27375" s="396"/>
      <c r="AA27375" s="441"/>
    </row>
    <row r="27376" spans="25:27" x14ac:dyDescent="0.2">
      <c r="Y27376" s="396"/>
      <c r="Z27376" s="396"/>
      <c r="AA27376" s="441"/>
    </row>
    <row r="27377" spans="25:27" x14ac:dyDescent="0.2">
      <c r="Y27377" s="396"/>
      <c r="Z27377" s="396"/>
      <c r="AA27377" s="441"/>
    </row>
    <row r="27378" spans="25:27" x14ac:dyDescent="0.2">
      <c r="Y27378" s="396"/>
      <c r="Z27378" s="396"/>
      <c r="AA27378" s="441"/>
    </row>
    <row r="27379" spans="25:27" x14ac:dyDescent="0.2">
      <c r="Y27379" s="396"/>
      <c r="Z27379" s="396"/>
      <c r="AA27379" s="441"/>
    </row>
    <row r="27380" spans="25:27" x14ac:dyDescent="0.2">
      <c r="Y27380" s="396"/>
      <c r="Z27380" s="396"/>
      <c r="AA27380" s="441"/>
    </row>
    <row r="27381" spans="25:27" x14ac:dyDescent="0.2">
      <c r="Y27381" s="396"/>
      <c r="Z27381" s="396"/>
      <c r="AA27381" s="441"/>
    </row>
    <row r="27382" spans="25:27" x14ac:dyDescent="0.2">
      <c r="Y27382" s="396"/>
      <c r="Z27382" s="396"/>
      <c r="AA27382" s="441"/>
    </row>
    <row r="27383" spans="25:27" x14ac:dyDescent="0.2">
      <c r="Y27383" s="396"/>
      <c r="Z27383" s="396"/>
      <c r="AA27383" s="441"/>
    </row>
    <row r="27384" spans="25:27" x14ac:dyDescent="0.2">
      <c r="Y27384" s="396"/>
      <c r="Z27384" s="396"/>
      <c r="AA27384" s="441"/>
    </row>
    <row r="27385" spans="25:27" x14ac:dyDescent="0.2">
      <c r="Y27385" s="396"/>
      <c r="Z27385" s="396"/>
      <c r="AA27385" s="441"/>
    </row>
    <row r="27386" spans="25:27" x14ac:dyDescent="0.2">
      <c r="Y27386" s="396"/>
      <c r="Z27386" s="396"/>
      <c r="AA27386" s="441"/>
    </row>
    <row r="27387" spans="25:27" x14ac:dyDescent="0.2">
      <c r="Y27387" s="396"/>
      <c r="Z27387" s="396"/>
      <c r="AA27387" s="441"/>
    </row>
    <row r="27388" spans="25:27" x14ac:dyDescent="0.2">
      <c r="Y27388" s="396"/>
      <c r="Z27388" s="396"/>
      <c r="AA27388" s="441"/>
    </row>
    <row r="27389" spans="25:27" x14ac:dyDescent="0.2">
      <c r="Y27389" s="396"/>
      <c r="Z27389" s="396"/>
      <c r="AA27389" s="441"/>
    </row>
    <row r="27390" spans="25:27" x14ac:dyDescent="0.2">
      <c r="Y27390" s="396"/>
      <c r="Z27390" s="396"/>
      <c r="AA27390" s="441"/>
    </row>
    <row r="27391" spans="25:27" x14ac:dyDescent="0.2">
      <c r="Y27391" s="396"/>
      <c r="Z27391" s="396"/>
      <c r="AA27391" s="441"/>
    </row>
    <row r="27392" spans="25:27" x14ac:dyDescent="0.2">
      <c r="Y27392" s="396"/>
      <c r="Z27392" s="396"/>
      <c r="AA27392" s="441"/>
    </row>
    <row r="27393" spans="25:27" x14ac:dyDescent="0.2">
      <c r="Y27393" s="396"/>
      <c r="Z27393" s="396"/>
      <c r="AA27393" s="441"/>
    </row>
    <row r="27394" spans="25:27" x14ac:dyDescent="0.2">
      <c r="Y27394" s="396"/>
      <c r="Z27394" s="396"/>
      <c r="AA27394" s="441"/>
    </row>
    <row r="27395" spans="25:27" x14ac:dyDescent="0.2">
      <c r="Y27395" s="396"/>
      <c r="Z27395" s="396"/>
      <c r="AA27395" s="441"/>
    </row>
    <row r="27396" spans="25:27" x14ac:dyDescent="0.2">
      <c r="Y27396" s="396"/>
      <c r="Z27396" s="396"/>
      <c r="AA27396" s="441"/>
    </row>
    <row r="27397" spans="25:27" x14ac:dyDescent="0.2">
      <c r="Y27397" s="396"/>
      <c r="Z27397" s="396"/>
      <c r="AA27397" s="441"/>
    </row>
    <row r="27398" spans="25:27" x14ac:dyDescent="0.2">
      <c r="Y27398" s="396"/>
      <c r="Z27398" s="396"/>
      <c r="AA27398" s="441"/>
    </row>
    <row r="27399" spans="25:27" x14ac:dyDescent="0.2">
      <c r="Y27399" s="396"/>
      <c r="Z27399" s="396"/>
      <c r="AA27399" s="441"/>
    </row>
    <row r="27400" spans="25:27" x14ac:dyDescent="0.2">
      <c r="Y27400" s="396"/>
      <c r="Z27400" s="396"/>
      <c r="AA27400" s="441"/>
    </row>
    <row r="27401" spans="25:27" x14ac:dyDescent="0.2">
      <c r="Y27401" s="396"/>
      <c r="Z27401" s="396"/>
      <c r="AA27401" s="441"/>
    </row>
    <row r="27402" spans="25:27" x14ac:dyDescent="0.2">
      <c r="Y27402" s="396"/>
      <c r="Z27402" s="396"/>
      <c r="AA27402" s="441"/>
    </row>
    <row r="27403" spans="25:27" x14ac:dyDescent="0.2">
      <c r="Y27403" s="396"/>
      <c r="Z27403" s="396"/>
      <c r="AA27403" s="441"/>
    </row>
    <row r="27404" spans="25:27" x14ac:dyDescent="0.2">
      <c r="Y27404" s="396"/>
      <c r="Z27404" s="396"/>
      <c r="AA27404" s="441"/>
    </row>
    <row r="27405" spans="25:27" x14ac:dyDescent="0.2">
      <c r="Y27405" s="396"/>
      <c r="Z27405" s="396"/>
      <c r="AA27405" s="441"/>
    </row>
    <row r="27406" spans="25:27" x14ac:dyDescent="0.2">
      <c r="Y27406" s="396"/>
      <c r="Z27406" s="396"/>
      <c r="AA27406" s="441"/>
    </row>
    <row r="27407" spans="25:27" x14ac:dyDescent="0.2">
      <c r="Y27407" s="396"/>
      <c r="Z27407" s="396"/>
      <c r="AA27407" s="441"/>
    </row>
    <row r="27408" spans="25:27" x14ac:dyDescent="0.2">
      <c r="Y27408" s="396"/>
      <c r="Z27408" s="396"/>
      <c r="AA27408" s="441"/>
    </row>
    <row r="27409" spans="25:27" x14ac:dyDescent="0.2">
      <c r="Y27409" s="396"/>
      <c r="Z27409" s="396"/>
      <c r="AA27409" s="441"/>
    </row>
    <row r="27410" spans="25:27" x14ac:dyDescent="0.2">
      <c r="Y27410" s="396"/>
      <c r="Z27410" s="396"/>
      <c r="AA27410" s="441"/>
    </row>
    <row r="27411" spans="25:27" x14ac:dyDescent="0.2">
      <c r="Y27411" s="396"/>
      <c r="Z27411" s="396"/>
      <c r="AA27411" s="441"/>
    </row>
    <row r="27412" spans="25:27" x14ac:dyDescent="0.2">
      <c r="Y27412" s="396"/>
      <c r="Z27412" s="396"/>
      <c r="AA27412" s="441"/>
    </row>
    <row r="27413" spans="25:27" x14ac:dyDescent="0.2">
      <c r="Y27413" s="396"/>
      <c r="Z27413" s="396"/>
      <c r="AA27413" s="441"/>
    </row>
    <row r="27414" spans="25:27" x14ac:dyDescent="0.2">
      <c r="Y27414" s="396"/>
      <c r="Z27414" s="396"/>
      <c r="AA27414" s="441"/>
    </row>
    <row r="27415" spans="25:27" x14ac:dyDescent="0.2">
      <c r="Y27415" s="396"/>
      <c r="Z27415" s="396"/>
      <c r="AA27415" s="441"/>
    </row>
    <row r="27416" spans="25:27" x14ac:dyDescent="0.2">
      <c r="Y27416" s="396"/>
      <c r="Z27416" s="396"/>
      <c r="AA27416" s="441"/>
    </row>
    <row r="27417" spans="25:27" x14ac:dyDescent="0.2">
      <c r="Y27417" s="396"/>
      <c r="Z27417" s="396"/>
      <c r="AA27417" s="441"/>
    </row>
    <row r="27418" spans="25:27" x14ac:dyDescent="0.2">
      <c r="Y27418" s="396"/>
      <c r="Z27418" s="396"/>
      <c r="AA27418" s="441"/>
    </row>
    <row r="27419" spans="25:27" x14ac:dyDescent="0.2">
      <c r="Y27419" s="396"/>
      <c r="Z27419" s="396"/>
      <c r="AA27419" s="441"/>
    </row>
    <row r="27420" spans="25:27" x14ac:dyDescent="0.2">
      <c r="Y27420" s="396"/>
      <c r="Z27420" s="396"/>
      <c r="AA27420" s="441"/>
    </row>
    <row r="27421" spans="25:27" x14ac:dyDescent="0.2">
      <c r="Y27421" s="396"/>
      <c r="Z27421" s="396"/>
      <c r="AA27421" s="441"/>
    </row>
    <row r="27422" spans="25:27" x14ac:dyDescent="0.2">
      <c r="Y27422" s="396"/>
      <c r="Z27422" s="396"/>
      <c r="AA27422" s="441"/>
    </row>
    <row r="27423" spans="25:27" x14ac:dyDescent="0.2">
      <c r="Y27423" s="396"/>
      <c r="Z27423" s="396"/>
      <c r="AA27423" s="441"/>
    </row>
    <row r="27424" spans="25:27" x14ac:dyDescent="0.2">
      <c r="Y27424" s="396"/>
      <c r="Z27424" s="396"/>
      <c r="AA27424" s="441"/>
    </row>
    <row r="27425" spans="25:27" x14ac:dyDescent="0.2">
      <c r="Y27425" s="396"/>
      <c r="Z27425" s="396"/>
      <c r="AA27425" s="441"/>
    </row>
    <row r="27426" spans="25:27" x14ac:dyDescent="0.2">
      <c r="Y27426" s="396"/>
      <c r="Z27426" s="396"/>
      <c r="AA27426" s="441"/>
    </row>
    <row r="27427" spans="25:27" x14ac:dyDescent="0.2">
      <c r="Y27427" s="396"/>
      <c r="Z27427" s="396"/>
      <c r="AA27427" s="441"/>
    </row>
    <row r="27428" spans="25:27" x14ac:dyDescent="0.2">
      <c r="Y27428" s="396"/>
      <c r="Z27428" s="396"/>
      <c r="AA27428" s="441"/>
    </row>
    <row r="27429" spans="25:27" x14ac:dyDescent="0.2">
      <c r="Y27429" s="396"/>
      <c r="Z27429" s="396"/>
      <c r="AA27429" s="441"/>
    </row>
    <row r="27430" spans="25:27" x14ac:dyDescent="0.2">
      <c r="Y27430" s="396"/>
      <c r="Z27430" s="396"/>
      <c r="AA27430" s="441"/>
    </row>
    <row r="27431" spans="25:27" x14ac:dyDescent="0.2">
      <c r="Y27431" s="396"/>
      <c r="Z27431" s="396"/>
      <c r="AA27431" s="441"/>
    </row>
    <row r="27432" spans="25:27" x14ac:dyDescent="0.2">
      <c r="Y27432" s="396"/>
      <c r="Z27432" s="396"/>
      <c r="AA27432" s="441"/>
    </row>
    <row r="27433" spans="25:27" x14ac:dyDescent="0.2">
      <c r="Y27433" s="396"/>
      <c r="Z27433" s="396"/>
      <c r="AA27433" s="441"/>
    </row>
    <row r="27434" spans="25:27" x14ac:dyDescent="0.2">
      <c r="Y27434" s="396"/>
      <c r="Z27434" s="396"/>
      <c r="AA27434" s="441"/>
    </row>
    <row r="27435" spans="25:27" x14ac:dyDescent="0.2">
      <c r="Y27435" s="396"/>
      <c r="Z27435" s="396"/>
      <c r="AA27435" s="441"/>
    </row>
    <row r="27436" spans="25:27" x14ac:dyDescent="0.2">
      <c r="Y27436" s="396"/>
      <c r="Z27436" s="396"/>
      <c r="AA27436" s="441"/>
    </row>
    <row r="27437" spans="25:27" x14ac:dyDescent="0.2">
      <c r="Y27437" s="396"/>
      <c r="Z27437" s="396"/>
      <c r="AA27437" s="441"/>
    </row>
    <row r="27438" spans="25:27" x14ac:dyDescent="0.2">
      <c r="Y27438" s="396"/>
      <c r="Z27438" s="396"/>
      <c r="AA27438" s="441"/>
    </row>
    <row r="27439" spans="25:27" x14ac:dyDescent="0.2">
      <c r="Y27439" s="396"/>
      <c r="Z27439" s="396"/>
      <c r="AA27439" s="441"/>
    </row>
    <row r="27440" spans="25:27" x14ac:dyDescent="0.2">
      <c r="Y27440" s="396"/>
      <c r="Z27440" s="396"/>
      <c r="AA27440" s="441"/>
    </row>
    <row r="27441" spans="25:27" x14ac:dyDescent="0.2">
      <c r="Y27441" s="396"/>
      <c r="Z27441" s="396"/>
      <c r="AA27441" s="441"/>
    </row>
    <row r="27442" spans="25:27" x14ac:dyDescent="0.2">
      <c r="Y27442" s="396"/>
      <c r="Z27442" s="396"/>
      <c r="AA27442" s="441"/>
    </row>
    <row r="27443" spans="25:27" x14ac:dyDescent="0.2">
      <c r="Y27443" s="396"/>
      <c r="Z27443" s="396"/>
      <c r="AA27443" s="441"/>
    </row>
    <row r="27444" spans="25:27" x14ac:dyDescent="0.2">
      <c r="Y27444" s="396"/>
      <c r="Z27444" s="396"/>
      <c r="AA27444" s="441"/>
    </row>
    <row r="27445" spans="25:27" x14ac:dyDescent="0.2">
      <c r="Y27445" s="396"/>
      <c r="Z27445" s="396"/>
      <c r="AA27445" s="441"/>
    </row>
    <row r="27446" spans="25:27" x14ac:dyDescent="0.2">
      <c r="Y27446" s="396"/>
      <c r="Z27446" s="396"/>
      <c r="AA27446" s="441"/>
    </row>
    <row r="27447" spans="25:27" x14ac:dyDescent="0.2">
      <c r="Y27447" s="396"/>
      <c r="Z27447" s="396"/>
      <c r="AA27447" s="441"/>
    </row>
    <row r="27448" spans="25:27" x14ac:dyDescent="0.2">
      <c r="Y27448" s="396"/>
      <c r="Z27448" s="396"/>
      <c r="AA27448" s="441"/>
    </row>
    <row r="27449" spans="25:27" x14ac:dyDescent="0.2">
      <c r="Y27449" s="396"/>
      <c r="Z27449" s="396"/>
      <c r="AA27449" s="441"/>
    </row>
    <row r="27450" spans="25:27" x14ac:dyDescent="0.2">
      <c r="Y27450" s="396"/>
      <c r="Z27450" s="396"/>
      <c r="AA27450" s="441"/>
    </row>
    <row r="27451" spans="25:27" x14ac:dyDescent="0.2">
      <c r="Y27451" s="396"/>
      <c r="Z27451" s="396"/>
      <c r="AA27451" s="441"/>
    </row>
    <row r="27452" spans="25:27" x14ac:dyDescent="0.2">
      <c r="Y27452" s="396"/>
      <c r="Z27452" s="396"/>
      <c r="AA27452" s="441"/>
    </row>
    <row r="27453" spans="25:27" x14ac:dyDescent="0.2">
      <c r="Y27453" s="396"/>
      <c r="Z27453" s="396"/>
      <c r="AA27453" s="441"/>
    </row>
    <row r="27454" spans="25:27" x14ac:dyDescent="0.2">
      <c r="Y27454" s="396"/>
      <c r="Z27454" s="396"/>
      <c r="AA27454" s="441"/>
    </row>
    <row r="27455" spans="25:27" x14ac:dyDescent="0.2">
      <c r="Y27455" s="396"/>
      <c r="Z27455" s="396"/>
      <c r="AA27455" s="441"/>
    </row>
    <row r="27456" spans="25:27" x14ac:dyDescent="0.2">
      <c r="Y27456" s="396"/>
      <c r="Z27456" s="396"/>
      <c r="AA27456" s="441"/>
    </row>
    <row r="27457" spans="25:27" x14ac:dyDescent="0.2">
      <c r="Y27457" s="396"/>
      <c r="Z27457" s="396"/>
      <c r="AA27457" s="441"/>
    </row>
    <row r="27458" spans="25:27" x14ac:dyDescent="0.2">
      <c r="Y27458" s="396"/>
      <c r="Z27458" s="396"/>
      <c r="AA27458" s="441"/>
    </row>
    <row r="27459" spans="25:27" x14ac:dyDescent="0.2">
      <c r="Y27459" s="396"/>
      <c r="Z27459" s="396"/>
      <c r="AA27459" s="441"/>
    </row>
    <row r="27460" spans="25:27" x14ac:dyDescent="0.2">
      <c r="Y27460" s="396"/>
      <c r="Z27460" s="396"/>
      <c r="AA27460" s="441"/>
    </row>
    <row r="27461" spans="25:27" x14ac:dyDescent="0.2">
      <c r="Y27461" s="396"/>
      <c r="Z27461" s="396"/>
      <c r="AA27461" s="441"/>
    </row>
    <row r="27462" spans="25:27" x14ac:dyDescent="0.2">
      <c r="Y27462" s="396"/>
      <c r="Z27462" s="396"/>
      <c r="AA27462" s="441"/>
    </row>
    <row r="27463" spans="25:27" x14ac:dyDescent="0.2">
      <c r="Y27463" s="396"/>
      <c r="Z27463" s="396"/>
      <c r="AA27463" s="441"/>
    </row>
    <row r="27464" spans="25:27" x14ac:dyDescent="0.2">
      <c r="Y27464" s="396"/>
      <c r="Z27464" s="396"/>
      <c r="AA27464" s="441"/>
    </row>
    <row r="27465" spans="25:27" x14ac:dyDescent="0.2">
      <c r="Y27465" s="396"/>
      <c r="Z27465" s="396"/>
      <c r="AA27465" s="441"/>
    </row>
    <row r="27466" spans="25:27" x14ac:dyDescent="0.2">
      <c r="Y27466" s="396"/>
      <c r="Z27466" s="396"/>
      <c r="AA27466" s="441"/>
    </row>
    <row r="27467" spans="25:27" x14ac:dyDescent="0.2">
      <c r="Y27467" s="396"/>
      <c r="Z27467" s="396"/>
      <c r="AA27467" s="441"/>
    </row>
    <row r="27468" spans="25:27" x14ac:dyDescent="0.2">
      <c r="Y27468" s="396"/>
      <c r="Z27468" s="396"/>
      <c r="AA27468" s="441"/>
    </row>
    <row r="27469" spans="25:27" x14ac:dyDescent="0.2">
      <c r="Y27469" s="396"/>
      <c r="Z27469" s="396"/>
      <c r="AA27469" s="441"/>
    </row>
    <row r="27470" spans="25:27" x14ac:dyDescent="0.2">
      <c r="Y27470" s="396"/>
      <c r="Z27470" s="396"/>
      <c r="AA27470" s="441"/>
    </row>
    <row r="27471" spans="25:27" x14ac:dyDescent="0.2">
      <c r="Y27471" s="396"/>
      <c r="Z27471" s="396"/>
      <c r="AA27471" s="441"/>
    </row>
    <row r="27472" spans="25:27" x14ac:dyDescent="0.2">
      <c r="Y27472" s="396"/>
      <c r="Z27472" s="396"/>
      <c r="AA27472" s="441"/>
    </row>
    <row r="27473" spans="25:27" x14ac:dyDescent="0.2">
      <c r="Y27473" s="396"/>
      <c r="Z27473" s="396"/>
      <c r="AA27473" s="441"/>
    </row>
    <row r="27474" spans="25:27" x14ac:dyDescent="0.2">
      <c r="Y27474" s="396"/>
      <c r="Z27474" s="396"/>
      <c r="AA27474" s="441"/>
    </row>
    <row r="27475" spans="25:27" x14ac:dyDescent="0.2">
      <c r="Y27475" s="396"/>
      <c r="Z27475" s="396"/>
      <c r="AA27475" s="441"/>
    </row>
    <row r="27476" spans="25:27" x14ac:dyDescent="0.2">
      <c r="Y27476" s="396"/>
      <c r="Z27476" s="396"/>
      <c r="AA27476" s="441"/>
    </row>
    <row r="27477" spans="25:27" x14ac:dyDescent="0.2">
      <c r="Y27477" s="396"/>
      <c r="Z27477" s="396"/>
      <c r="AA27477" s="441"/>
    </row>
    <row r="27478" spans="25:27" x14ac:dyDescent="0.2">
      <c r="Y27478" s="396"/>
      <c r="Z27478" s="396"/>
      <c r="AA27478" s="441"/>
    </row>
    <row r="27479" spans="25:27" x14ac:dyDescent="0.2">
      <c r="Y27479" s="396"/>
      <c r="Z27479" s="396"/>
      <c r="AA27479" s="441"/>
    </row>
    <row r="27480" spans="25:27" x14ac:dyDescent="0.2">
      <c r="Y27480" s="396"/>
      <c r="Z27480" s="396"/>
      <c r="AA27480" s="441"/>
    </row>
    <row r="27481" spans="25:27" x14ac:dyDescent="0.2">
      <c r="Y27481" s="396"/>
      <c r="Z27481" s="396"/>
      <c r="AA27481" s="441"/>
    </row>
    <row r="27482" spans="25:27" x14ac:dyDescent="0.2">
      <c r="Y27482" s="396"/>
      <c r="Z27482" s="396"/>
      <c r="AA27482" s="441"/>
    </row>
    <row r="27483" spans="25:27" x14ac:dyDescent="0.2">
      <c r="Y27483" s="396"/>
      <c r="Z27483" s="396"/>
      <c r="AA27483" s="441"/>
    </row>
    <row r="27484" spans="25:27" x14ac:dyDescent="0.2">
      <c r="Y27484" s="396"/>
      <c r="Z27484" s="396"/>
      <c r="AA27484" s="441"/>
    </row>
    <row r="27485" spans="25:27" x14ac:dyDescent="0.2">
      <c r="Y27485" s="396"/>
      <c r="Z27485" s="396"/>
      <c r="AA27485" s="441"/>
    </row>
    <row r="27486" spans="25:27" x14ac:dyDescent="0.2">
      <c r="Y27486" s="396"/>
      <c r="Z27486" s="396"/>
      <c r="AA27486" s="441"/>
    </row>
    <row r="27487" spans="25:27" x14ac:dyDescent="0.2">
      <c r="Y27487" s="396"/>
      <c r="Z27487" s="396"/>
      <c r="AA27487" s="441"/>
    </row>
    <row r="27488" spans="25:27" x14ac:dyDescent="0.2">
      <c r="Y27488" s="396"/>
      <c r="Z27488" s="396"/>
      <c r="AA27488" s="441"/>
    </row>
    <row r="27489" spans="25:27" x14ac:dyDescent="0.2">
      <c r="Y27489" s="396"/>
      <c r="Z27489" s="396"/>
      <c r="AA27489" s="441"/>
    </row>
    <row r="27490" spans="25:27" x14ac:dyDescent="0.2">
      <c r="Y27490" s="396"/>
      <c r="Z27490" s="396"/>
      <c r="AA27490" s="441"/>
    </row>
    <row r="27491" spans="25:27" x14ac:dyDescent="0.2">
      <c r="Y27491" s="396"/>
      <c r="Z27491" s="396"/>
      <c r="AA27491" s="441"/>
    </row>
    <row r="27492" spans="25:27" x14ac:dyDescent="0.2">
      <c r="Y27492" s="396"/>
      <c r="Z27492" s="396"/>
      <c r="AA27492" s="441"/>
    </row>
    <row r="27493" spans="25:27" x14ac:dyDescent="0.2">
      <c r="Y27493" s="396"/>
      <c r="Z27493" s="396"/>
      <c r="AA27493" s="441"/>
    </row>
    <row r="27494" spans="25:27" x14ac:dyDescent="0.2">
      <c r="Y27494" s="396"/>
      <c r="Z27494" s="396"/>
      <c r="AA27494" s="441"/>
    </row>
    <row r="27495" spans="25:27" x14ac:dyDescent="0.2">
      <c r="Y27495" s="396"/>
      <c r="Z27495" s="396"/>
      <c r="AA27495" s="441"/>
    </row>
    <row r="27496" spans="25:27" x14ac:dyDescent="0.2">
      <c r="Y27496" s="396"/>
      <c r="Z27496" s="396"/>
      <c r="AA27496" s="441"/>
    </row>
    <row r="27497" spans="25:27" x14ac:dyDescent="0.2">
      <c r="Y27497" s="396"/>
      <c r="Z27497" s="396"/>
      <c r="AA27497" s="441"/>
    </row>
    <row r="27498" spans="25:27" x14ac:dyDescent="0.2">
      <c r="Y27498" s="396"/>
      <c r="Z27498" s="396"/>
      <c r="AA27498" s="441"/>
    </row>
    <row r="27499" spans="25:27" x14ac:dyDescent="0.2">
      <c r="Y27499" s="396"/>
      <c r="Z27499" s="396"/>
      <c r="AA27499" s="441"/>
    </row>
    <row r="27500" spans="25:27" x14ac:dyDescent="0.2">
      <c r="Y27500" s="396"/>
      <c r="Z27500" s="396"/>
      <c r="AA27500" s="441"/>
    </row>
    <row r="27501" spans="25:27" x14ac:dyDescent="0.2">
      <c r="Y27501" s="396"/>
      <c r="Z27501" s="396"/>
      <c r="AA27501" s="441"/>
    </row>
    <row r="27502" spans="25:27" x14ac:dyDescent="0.2">
      <c r="Y27502" s="396"/>
      <c r="Z27502" s="396"/>
      <c r="AA27502" s="441"/>
    </row>
    <row r="27503" spans="25:27" x14ac:dyDescent="0.2">
      <c r="Y27503" s="396"/>
      <c r="Z27503" s="396"/>
      <c r="AA27503" s="441"/>
    </row>
    <row r="27504" spans="25:27" x14ac:dyDescent="0.2">
      <c r="Y27504" s="396"/>
      <c r="Z27504" s="396"/>
      <c r="AA27504" s="441"/>
    </row>
    <row r="27505" spans="25:27" x14ac:dyDescent="0.2">
      <c r="Y27505" s="396"/>
      <c r="Z27505" s="396"/>
      <c r="AA27505" s="441"/>
    </row>
    <row r="27506" spans="25:27" x14ac:dyDescent="0.2">
      <c r="Y27506" s="396"/>
      <c r="Z27506" s="396"/>
      <c r="AA27506" s="441"/>
    </row>
    <row r="27507" spans="25:27" x14ac:dyDescent="0.2">
      <c r="Y27507" s="396"/>
      <c r="Z27507" s="396"/>
      <c r="AA27507" s="441"/>
    </row>
    <row r="27508" spans="25:27" x14ac:dyDescent="0.2">
      <c r="Y27508" s="396"/>
      <c r="Z27508" s="396"/>
      <c r="AA27508" s="441"/>
    </row>
    <row r="27509" spans="25:27" x14ac:dyDescent="0.2">
      <c r="Y27509" s="396"/>
      <c r="Z27509" s="396"/>
      <c r="AA27509" s="441"/>
    </row>
    <row r="27510" spans="25:27" x14ac:dyDescent="0.2">
      <c r="Y27510" s="396"/>
      <c r="Z27510" s="396"/>
      <c r="AA27510" s="441"/>
    </row>
    <row r="27511" spans="25:27" x14ac:dyDescent="0.2">
      <c r="Y27511" s="396"/>
      <c r="Z27511" s="396"/>
      <c r="AA27511" s="441"/>
    </row>
    <row r="27512" spans="25:27" x14ac:dyDescent="0.2">
      <c r="Y27512" s="396"/>
      <c r="Z27512" s="396"/>
      <c r="AA27512" s="441"/>
    </row>
    <row r="27513" spans="25:27" x14ac:dyDescent="0.2">
      <c r="Y27513" s="396"/>
      <c r="Z27513" s="396"/>
      <c r="AA27513" s="441"/>
    </row>
    <row r="27514" spans="25:27" x14ac:dyDescent="0.2">
      <c r="Y27514" s="396"/>
      <c r="Z27514" s="396"/>
      <c r="AA27514" s="441"/>
    </row>
    <row r="27515" spans="25:27" x14ac:dyDescent="0.2">
      <c r="Y27515" s="396"/>
      <c r="Z27515" s="396"/>
      <c r="AA27515" s="441"/>
    </row>
    <row r="27516" spans="25:27" x14ac:dyDescent="0.2">
      <c r="Y27516" s="396"/>
      <c r="Z27516" s="396"/>
      <c r="AA27516" s="441"/>
    </row>
    <row r="27517" spans="25:27" x14ac:dyDescent="0.2">
      <c r="Y27517" s="396"/>
      <c r="Z27517" s="396"/>
      <c r="AA27517" s="441"/>
    </row>
    <row r="27518" spans="25:27" x14ac:dyDescent="0.2">
      <c r="Y27518" s="396"/>
      <c r="Z27518" s="396"/>
      <c r="AA27518" s="441"/>
    </row>
    <row r="27519" spans="25:27" x14ac:dyDescent="0.2">
      <c r="Y27519" s="396"/>
      <c r="Z27519" s="396"/>
      <c r="AA27519" s="441"/>
    </row>
    <row r="27520" spans="25:27" x14ac:dyDescent="0.2">
      <c r="Y27520" s="396"/>
      <c r="Z27520" s="396"/>
      <c r="AA27520" s="441"/>
    </row>
    <row r="27521" spans="25:27" x14ac:dyDescent="0.2">
      <c r="Y27521" s="396"/>
      <c r="Z27521" s="396"/>
      <c r="AA27521" s="441"/>
    </row>
    <row r="27522" spans="25:27" x14ac:dyDescent="0.2">
      <c r="Y27522" s="396"/>
      <c r="Z27522" s="396"/>
      <c r="AA27522" s="441"/>
    </row>
    <row r="27523" spans="25:27" x14ac:dyDescent="0.2">
      <c r="Y27523" s="396"/>
      <c r="Z27523" s="396"/>
      <c r="AA27523" s="441"/>
    </row>
    <row r="27524" spans="25:27" x14ac:dyDescent="0.2">
      <c r="Y27524" s="396"/>
      <c r="Z27524" s="396"/>
      <c r="AA27524" s="441"/>
    </row>
    <row r="27525" spans="25:27" x14ac:dyDescent="0.2">
      <c r="Y27525" s="396"/>
      <c r="Z27525" s="396"/>
      <c r="AA27525" s="441"/>
    </row>
    <row r="27526" spans="25:27" x14ac:dyDescent="0.2">
      <c r="Y27526" s="396"/>
      <c r="Z27526" s="396"/>
      <c r="AA27526" s="441"/>
    </row>
    <row r="27527" spans="25:27" x14ac:dyDescent="0.2">
      <c r="Y27527" s="396"/>
      <c r="Z27527" s="396"/>
      <c r="AA27527" s="441"/>
    </row>
    <row r="27528" spans="25:27" x14ac:dyDescent="0.2">
      <c r="Y27528" s="396"/>
      <c r="Z27528" s="396"/>
      <c r="AA27528" s="441"/>
    </row>
    <row r="27529" spans="25:27" x14ac:dyDescent="0.2">
      <c r="Y27529" s="396"/>
      <c r="Z27529" s="396"/>
      <c r="AA27529" s="441"/>
    </row>
    <row r="27530" spans="25:27" x14ac:dyDescent="0.2">
      <c r="Y27530" s="396"/>
      <c r="Z27530" s="396"/>
      <c r="AA27530" s="441"/>
    </row>
    <row r="27531" spans="25:27" x14ac:dyDescent="0.2">
      <c r="Y27531" s="396"/>
      <c r="Z27531" s="396"/>
      <c r="AA27531" s="441"/>
    </row>
    <row r="27532" spans="25:27" x14ac:dyDescent="0.2">
      <c r="Y27532" s="396"/>
      <c r="Z27532" s="396"/>
      <c r="AA27532" s="441"/>
    </row>
    <row r="27533" spans="25:27" x14ac:dyDescent="0.2">
      <c r="Y27533" s="396"/>
      <c r="Z27533" s="396"/>
      <c r="AA27533" s="441"/>
    </row>
    <row r="27534" spans="25:27" x14ac:dyDescent="0.2">
      <c r="Y27534" s="396"/>
      <c r="Z27534" s="396"/>
      <c r="AA27534" s="441"/>
    </row>
    <row r="27535" spans="25:27" x14ac:dyDescent="0.2">
      <c r="Y27535" s="396"/>
      <c r="Z27535" s="396"/>
      <c r="AA27535" s="441"/>
    </row>
    <row r="27536" spans="25:27" x14ac:dyDescent="0.2">
      <c r="Y27536" s="396"/>
      <c r="Z27536" s="396"/>
      <c r="AA27536" s="441"/>
    </row>
    <row r="27537" spans="25:27" x14ac:dyDescent="0.2">
      <c r="Y27537" s="396"/>
      <c r="Z27537" s="396"/>
      <c r="AA27537" s="441"/>
    </row>
    <row r="27538" spans="25:27" x14ac:dyDescent="0.2">
      <c r="Y27538" s="396"/>
      <c r="Z27538" s="396"/>
      <c r="AA27538" s="441"/>
    </row>
    <row r="27539" spans="25:27" x14ac:dyDescent="0.2">
      <c r="Y27539" s="396"/>
      <c r="Z27539" s="396"/>
      <c r="AA27539" s="441"/>
    </row>
    <row r="27540" spans="25:27" x14ac:dyDescent="0.2">
      <c r="Y27540" s="396"/>
      <c r="Z27540" s="396"/>
      <c r="AA27540" s="441"/>
    </row>
    <row r="27541" spans="25:27" x14ac:dyDescent="0.2">
      <c r="Y27541" s="396"/>
      <c r="Z27541" s="396"/>
      <c r="AA27541" s="441"/>
    </row>
    <row r="27542" spans="25:27" x14ac:dyDescent="0.2">
      <c r="Y27542" s="396"/>
      <c r="Z27542" s="396"/>
      <c r="AA27542" s="441"/>
    </row>
    <row r="27543" spans="25:27" x14ac:dyDescent="0.2">
      <c r="Y27543" s="396"/>
      <c r="Z27543" s="396"/>
      <c r="AA27543" s="441"/>
    </row>
    <row r="27544" spans="25:27" x14ac:dyDescent="0.2">
      <c r="Y27544" s="396"/>
      <c r="Z27544" s="396"/>
      <c r="AA27544" s="441"/>
    </row>
    <row r="27545" spans="25:27" x14ac:dyDescent="0.2">
      <c r="Y27545" s="396"/>
      <c r="Z27545" s="396"/>
      <c r="AA27545" s="441"/>
    </row>
    <row r="27546" spans="25:27" x14ac:dyDescent="0.2">
      <c r="Y27546" s="396"/>
      <c r="Z27546" s="396"/>
      <c r="AA27546" s="441"/>
    </row>
    <row r="27547" spans="25:27" x14ac:dyDescent="0.2">
      <c r="Y27547" s="396"/>
      <c r="Z27547" s="396"/>
      <c r="AA27547" s="441"/>
    </row>
    <row r="27548" spans="25:27" x14ac:dyDescent="0.2">
      <c r="Y27548" s="396"/>
      <c r="Z27548" s="396"/>
      <c r="AA27548" s="441"/>
    </row>
    <row r="27549" spans="25:27" x14ac:dyDescent="0.2">
      <c r="Y27549" s="396"/>
      <c r="Z27549" s="396"/>
      <c r="AA27549" s="441"/>
    </row>
    <row r="27550" spans="25:27" x14ac:dyDescent="0.2">
      <c r="Y27550" s="396"/>
      <c r="Z27550" s="396"/>
      <c r="AA27550" s="441"/>
    </row>
    <row r="27551" spans="25:27" x14ac:dyDescent="0.2">
      <c r="Y27551" s="396"/>
      <c r="Z27551" s="396"/>
      <c r="AA27551" s="441"/>
    </row>
    <row r="27552" spans="25:27" x14ac:dyDescent="0.2">
      <c r="Y27552" s="396"/>
      <c r="Z27552" s="396"/>
      <c r="AA27552" s="441"/>
    </row>
    <row r="27553" spans="25:27" x14ac:dyDescent="0.2">
      <c r="Y27553" s="396"/>
      <c r="Z27553" s="396"/>
      <c r="AA27553" s="441"/>
    </row>
    <row r="27554" spans="25:27" x14ac:dyDescent="0.2">
      <c r="Y27554" s="396"/>
      <c r="Z27554" s="396"/>
      <c r="AA27554" s="441"/>
    </row>
    <row r="27555" spans="25:27" x14ac:dyDescent="0.2">
      <c r="Y27555" s="396"/>
      <c r="Z27555" s="396"/>
      <c r="AA27555" s="441"/>
    </row>
    <row r="27556" spans="25:27" x14ac:dyDescent="0.2">
      <c r="Y27556" s="396"/>
      <c r="Z27556" s="396"/>
      <c r="AA27556" s="441"/>
    </row>
    <row r="27557" spans="25:27" x14ac:dyDescent="0.2">
      <c r="Y27557" s="396"/>
      <c r="Z27557" s="396"/>
      <c r="AA27557" s="441"/>
    </row>
    <row r="27558" spans="25:27" x14ac:dyDescent="0.2">
      <c r="Y27558" s="396"/>
      <c r="Z27558" s="396"/>
      <c r="AA27558" s="441"/>
    </row>
    <row r="27559" spans="25:27" x14ac:dyDescent="0.2">
      <c r="Y27559" s="396"/>
      <c r="Z27559" s="396"/>
      <c r="AA27559" s="441"/>
    </row>
    <row r="27560" spans="25:27" x14ac:dyDescent="0.2">
      <c r="Y27560" s="396"/>
      <c r="Z27560" s="396"/>
      <c r="AA27560" s="441"/>
    </row>
    <row r="27561" spans="25:27" x14ac:dyDescent="0.2">
      <c r="Y27561" s="396"/>
      <c r="Z27561" s="396"/>
      <c r="AA27561" s="441"/>
    </row>
    <row r="27562" spans="25:27" x14ac:dyDescent="0.2">
      <c r="Y27562" s="396"/>
      <c r="Z27562" s="396"/>
      <c r="AA27562" s="441"/>
    </row>
    <row r="27563" spans="25:27" x14ac:dyDescent="0.2">
      <c r="Y27563" s="396"/>
      <c r="Z27563" s="396"/>
      <c r="AA27563" s="441"/>
    </row>
    <row r="27564" spans="25:27" x14ac:dyDescent="0.2">
      <c r="Y27564" s="396"/>
      <c r="Z27564" s="396"/>
      <c r="AA27564" s="441"/>
    </row>
    <row r="27565" spans="25:27" x14ac:dyDescent="0.2">
      <c r="Y27565" s="396"/>
      <c r="Z27565" s="396"/>
      <c r="AA27565" s="441"/>
    </row>
    <row r="27566" spans="25:27" x14ac:dyDescent="0.2">
      <c r="Y27566" s="396"/>
      <c r="Z27566" s="396"/>
      <c r="AA27566" s="441"/>
    </row>
    <row r="27567" spans="25:27" x14ac:dyDescent="0.2">
      <c r="Y27567" s="396"/>
      <c r="Z27567" s="396"/>
      <c r="AA27567" s="441"/>
    </row>
    <row r="27568" spans="25:27" x14ac:dyDescent="0.2">
      <c r="Y27568" s="396"/>
      <c r="Z27568" s="396"/>
      <c r="AA27568" s="441"/>
    </row>
    <row r="27569" spans="25:27" x14ac:dyDescent="0.2">
      <c r="Y27569" s="396"/>
      <c r="Z27569" s="396"/>
      <c r="AA27569" s="441"/>
    </row>
    <row r="27570" spans="25:27" x14ac:dyDescent="0.2">
      <c r="Y27570" s="396"/>
      <c r="Z27570" s="396"/>
      <c r="AA27570" s="441"/>
    </row>
    <row r="27571" spans="25:27" x14ac:dyDescent="0.2">
      <c r="Y27571" s="396"/>
      <c r="Z27571" s="396"/>
      <c r="AA27571" s="441"/>
    </row>
    <row r="27572" spans="25:27" x14ac:dyDescent="0.2">
      <c r="Y27572" s="396"/>
      <c r="Z27572" s="396"/>
      <c r="AA27572" s="441"/>
    </row>
    <row r="27573" spans="25:27" x14ac:dyDescent="0.2">
      <c r="Y27573" s="396"/>
      <c r="Z27573" s="396"/>
      <c r="AA27573" s="441"/>
    </row>
    <row r="27574" spans="25:27" x14ac:dyDescent="0.2">
      <c r="Y27574" s="396"/>
      <c r="Z27574" s="396"/>
      <c r="AA27574" s="441"/>
    </row>
    <row r="27575" spans="25:27" x14ac:dyDescent="0.2">
      <c r="Y27575" s="396"/>
      <c r="Z27575" s="396"/>
      <c r="AA27575" s="441"/>
    </row>
    <row r="27576" spans="25:27" x14ac:dyDescent="0.2">
      <c r="Y27576" s="396"/>
      <c r="Z27576" s="396"/>
      <c r="AA27576" s="441"/>
    </row>
    <row r="27577" spans="25:27" x14ac:dyDescent="0.2">
      <c r="Y27577" s="396"/>
      <c r="Z27577" s="396"/>
      <c r="AA27577" s="441"/>
    </row>
    <row r="27578" spans="25:27" x14ac:dyDescent="0.2">
      <c r="Y27578" s="396"/>
      <c r="Z27578" s="396"/>
      <c r="AA27578" s="441"/>
    </row>
    <row r="27579" spans="25:27" x14ac:dyDescent="0.2">
      <c r="Y27579" s="396"/>
      <c r="Z27579" s="396"/>
      <c r="AA27579" s="441"/>
    </row>
    <row r="27580" spans="25:27" x14ac:dyDescent="0.2">
      <c r="Y27580" s="396"/>
      <c r="Z27580" s="396"/>
      <c r="AA27580" s="441"/>
    </row>
    <row r="27581" spans="25:27" x14ac:dyDescent="0.2">
      <c r="Y27581" s="396"/>
      <c r="Z27581" s="396"/>
      <c r="AA27581" s="441"/>
    </row>
    <row r="27582" spans="25:27" x14ac:dyDescent="0.2">
      <c r="Y27582" s="396"/>
      <c r="Z27582" s="396"/>
      <c r="AA27582" s="441"/>
    </row>
    <row r="27583" spans="25:27" x14ac:dyDescent="0.2">
      <c r="Y27583" s="396"/>
      <c r="Z27583" s="396"/>
      <c r="AA27583" s="441"/>
    </row>
    <row r="27584" spans="25:27" x14ac:dyDescent="0.2">
      <c r="Y27584" s="396"/>
      <c r="Z27584" s="396"/>
      <c r="AA27584" s="441"/>
    </row>
    <row r="27585" spans="25:27" x14ac:dyDescent="0.2">
      <c r="Y27585" s="396"/>
      <c r="Z27585" s="396"/>
      <c r="AA27585" s="441"/>
    </row>
    <row r="27586" spans="25:27" x14ac:dyDescent="0.2">
      <c r="Y27586" s="396"/>
      <c r="Z27586" s="396"/>
      <c r="AA27586" s="441"/>
    </row>
    <row r="27587" spans="25:27" x14ac:dyDescent="0.2">
      <c r="Y27587" s="396"/>
      <c r="Z27587" s="396"/>
      <c r="AA27587" s="441"/>
    </row>
    <row r="27588" spans="25:27" x14ac:dyDescent="0.2">
      <c r="Y27588" s="396"/>
      <c r="Z27588" s="396"/>
      <c r="AA27588" s="441"/>
    </row>
    <row r="27589" spans="25:27" x14ac:dyDescent="0.2">
      <c r="Y27589" s="396"/>
      <c r="Z27589" s="396"/>
      <c r="AA27589" s="441"/>
    </row>
    <row r="27590" spans="25:27" x14ac:dyDescent="0.2">
      <c r="Y27590" s="396"/>
      <c r="Z27590" s="396"/>
      <c r="AA27590" s="441"/>
    </row>
    <row r="27591" spans="25:27" x14ac:dyDescent="0.2">
      <c r="Y27591" s="396"/>
      <c r="Z27591" s="396"/>
      <c r="AA27591" s="441"/>
    </row>
    <row r="27592" spans="25:27" x14ac:dyDescent="0.2">
      <c r="Y27592" s="396"/>
      <c r="Z27592" s="396"/>
      <c r="AA27592" s="441"/>
    </row>
    <row r="27593" spans="25:27" x14ac:dyDescent="0.2">
      <c r="Y27593" s="396"/>
      <c r="Z27593" s="396"/>
      <c r="AA27593" s="441"/>
    </row>
    <row r="27594" spans="25:27" x14ac:dyDescent="0.2">
      <c r="Y27594" s="396"/>
      <c r="Z27594" s="396"/>
      <c r="AA27594" s="441"/>
    </row>
    <row r="27595" spans="25:27" x14ac:dyDescent="0.2">
      <c r="Y27595" s="396"/>
      <c r="Z27595" s="396"/>
      <c r="AA27595" s="441"/>
    </row>
    <row r="27596" spans="25:27" x14ac:dyDescent="0.2">
      <c r="Y27596" s="396"/>
      <c r="Z27596" s="396"/>
      <c r="AA27596" s="441"/>
    </row>
    <row r="27597" spans="25:27" x14ac:dyDescent="0.2">
      <c r="Y27597" s="396"/>
      <c r="Z27597" s="396"/>
      <c r="AA27597" s="441"/>
    </row>
    <row r="27598" spans="25:27" x14ac:dyDescent="0.2">
      <c r="Y27598" s="396"/>
      <c r="Z27598" s="396"/>
      <c r="AA27598" s="441"/>
    </row>
    <row r="27599" spans="25:27" x14ac:dyDescent="0.2">
      <c r="Y27599" s="396"/>
      <c r="Z27599" s="396"/>
      <c r="AA27599" s="441"/>
    </row>
    <row r="27600" spans="25:27" x14ac:dyDescent="0.2">
      <c r="Y27600" s="396"/>
      <c r="Z27600" s="396"/>
      <c r="AA27600" s="441"/>
    </row>
    <row r="27601" spans="25:27" x14ac:dyDescent="0.2">
      <c r="Y27601" s="396"/>
      <c r="Z27601" s="396"/>
      <c r="AA27601" s="441"/>
    </row>
    <row r="27602" spans="25:27" x14ac:dyDescent="0.2">
      <c r="Y27602" s="396"/>
      <c r="Z27602" s="396"/>
      <c r="AA27602" s="441"/>
    </row>
    <row r="27603" spans="25:27" x14ac:dyDescent="0.2">
      <c r="Y27603" s="396"/>
      <c r="Z27603" s="396"/>
      <c r="AA27603" s="441"/>
    </row>
    <row r="27604" spans="25:27" x14ac:dyDescent="0.2">
      <c r="Y27604" s="396"/>
      <c r="Z27604" s="396"/>
      <c r="AA27604" s="441"/>
    </row>
    <row r="27605" spans="25:27" x14ac:dyDescent="0.2">
      <c r="Y27605" s="396"/>
      <c r="Z27605" s="396"/>
      <c r="AA27605" s="441"/>
    </row>
    <row r="27606" spans="25:27" x14ac:dyDescent="0.2">
      <c r="Y27606" s="396"/>
      <c r="Z27606" s="396"/>
      <c r="AA27606" s="441"/>
    </row>
    <row r="27607" spans="25:27" x14ac:dyDescent="0.2">
      <c r="Y27607" s="396"/>
      <c r="Z27607" s="396"/>
      <c r="AA27607" s="441"/>
    </row>
    <row r="27608" spans="25:27" x14ac:dyDescent="0.2">
      <c r="Y27608" s="396"/>
      <c r="Z27608" s="396"/>
      <c r="AA27608" s="441"/>
    </row>
    <row r="27609" spans="25:27" x14ac:dyDescent="0.2">
      <c r="Y27609" s="396"/>
      <c r="Z27609" s="396"/>
      <c r="AA27609" s="441"/>
    </row>
    <row r="27610" spans="25:27" x14ac:dyDescent="0.2">
      <c r="Y27610" s="396"/>
      <c r="Z27610" s="396"/>
      <c r="AA27610" s="441"/>
    </row>
    <row r="27611" spans="25:27" x14ac:dyDescent="0.2">
      <c r="Y27611" s="396"/>
      <c r="Z27611" s="396"/>
      <c r="AA27611" s="441"/>
    </row>
    <row r="27612" spans="25:27" x14ac:dyDescent="0.2">
      <c r="Y27612" s="396"/>
      <c r="Z27612" s="396"/>
      <c r="AA27612" s="441"/>
    </row>
    <row r="27613" spans="25:27" x14ac:dyDescent="0.2">
      <c r="Y27613" s="396"/>
      <c r="Z27613" s="396"/>
      <c r="AA27613" s="441"/>
    </row>
    <row r="27614" spans="25:27" x14ac:dyDescent="0.2">
      <c r="Y27614" s="396"/>
      <c r="Z27614" s="396"/>
      <c r="AA27614" s="441"/>
    </row>
    <row r="27615" spans="25:27" x14ac:dyDescent="0.2">
      <c r="Y27615" s="396"/>
      <c r="Z27615" s="396"/>
      <c r="AA27615" s="441"/>
    </row>
    <row r="27616" spans="25:27" x14ac:dyDescent="0.2">
      <c r="Y27616" s="396"/>
      <c r="Z27616" s="396"/>
      <c r="AA27616" s="441"/>
    </row>
    <row r="27617" spans="25:27" x14ac:dyDescent="0.2">
      <c r="Y27617" s="396"/>
      <c r="Z27617" s="396"/>
      <c r="AA27617" s="441"/>
    </row>
    <row r="27618" spans="25:27" x14ac:dyDescent="0.2">
      <c r="Y27618" s="396"/>
      <c r="Z27618" s="396"/>
      <c r="AA27618" s="441"/>
    </row>
    <row r="27619" spans="25:27" x14ac:dyDescent="0.2">
      <c r="Y27619" s="396"/>
      <c r="Z27619" s="396"/>
      <c r="AA27619" s="441"/>
    </row>
    <row r="27620" spans="25:27" x14ac:dyDescent="0.2">
      <c r="Y27620" s="396"/>
      <c r="Z27620" s="396"/>
      <c r="AA27620" s="441"/>
    </row>
    <row r="27621" spans="25:27" x14ac:dyDescent="0.2">
      <c r="Y27621" s="396"/>
      <c r="Z27621" s="396"/>
      <c r="AA27621" s="441"/>
    </row>
    <row r="27622" spans="25:27" x14ac:dyDescent="0.2">
      <c r="Y27622" s="396"/>
      <c r="Z27622" s="396"/>
      <c r="AA27622" s="441"/>
    </row>
    <row r="27623" spans="25:27" x14ac:dyDescent="0.2">
      <c r="Y27623" s="396"/>
      <c r="Z27623" s="396"/>
      <c r="AA27623" s="441"/>
    </row>
    <row r="27624" spans="25:27" x14ac:dyDescent="0.2">
      <c r="Y27624" s="396"/>
      <c r="Z27624" s="396"/>
      <c r="AA27624" s="441"/>
    </row>
    <row r="27625" spans="25:27" x14ac:dyDescent="0.2">
      <c r="Y27625" s="396"/>
      <c r="Z27625" s="396"/>
      <c r="AA27625" s="441"/>
    </row>
    <row r="27626" spans="25:27" x14ac:dyDescent="0.2">
      <c r="Y27626" s="396"/>
      <c r="Z27626" s="396"/>
      <c r="AA27626" s="441"/>
    </row>
    <row r="27627" spans="25:27" x14ac:dyDescent="0.2">
      <c r="Y27627" s="396"/>
      <c r="Z27627" s="396"/>
      <c r="AA27627" s="441"/>
    </row>
    <row r="27628" spans="25:27" x14ac:dyDescent="0.2">
      <c r="Y27628" s="396"/>
      <c r="Z27628" s="396"/>
      <c r="AA27628" s="441"/>
    </row>
    <row r="27629" spans="25:27" x14ac:dyDescent="0.2">
      <c r="Y27629" s="396"/>
      <c r="Z27629" s="396"/>
      <c r="AA27629" s="441"/>
    </row>
    <row r="27630" spans="25:27" x14ac:dyDescent="0.2">
      <c r="Y27630" s="396"/>
      <c r="Z27630" s="396"/>
      <c r="AA27630" s="441"/>
    </row>
    <row r="27631" spans="25:27" x14ac:dyDescent="0.2">
      <c r="Y27631" s="396"/>
      <c r="Z27631" s="396"/>
      <c r="AA27631" s="441"/>
    </row>
    <row r="27632" spans="25:27" x14ac:dyDescent="0.2">
      <c r="Y27632" s="396"/>
      <c r="Z27632" s="396"/>
      <c r="AA27632" s="441"/>
    </row>
    <row r="27633" spans="25:27" x14ac:dyDescent="0.2">
      <c r="Y27633" s="396"/>
      <c r="Z27633" s="396"/>
      <c r="AA27633" s="441"/>
    </row>
    <row r="27634" spans="25:27" x14ac:dyDescent="0.2">
      <c r="Y27634" s="396"/>
      <c r="Z27634" s="396"/>
      <c r="AA27634" s="441"/>
    </row>
    <row r="27635" spans="25:27" x14ac:dyDescent="0.2">
      <c r="Y27635" s="396"/>
      <c r="Z27635" s="396"/>
      <c r="AA27635" s="441"/>
    </row>
    <row r="27636" spans="25:27" x14ac:dyDescent="0.2">
      <c r="Y27636" s="396"/>
      <c r="Z27636" s="396"/>
      <c r="AA27636" s="441"/>
    </row>
    <row r="27637" spans="25:27" x14ac:dyDescent="0.2">
      <c r="Y27637" s="396"/>
      <c r="Z27637" s="396"/>
      <c r="AA27637" s="441"/>
    </row>
    <row r="27638" spans="25:27" x14ac:dyDescent="0.2">
      <c r="Y27638" s="396"/>
      <c r="Z27638" s="396"/>
      <c r="AA27638" s="441"/>
    </row>
    <row r="27639" spans="25:27" x14ac:dyDescent="0.2">
      <c r="Y27639" s="396"/>
      <c r="Z27639" s="396"/>
      <c r="AA27639" s="441"/>
    </row>
    <row r="27640" spans="25:27" x14ac:dyDescent="0.2">
      <c r="Y27640" s="396"/>
      <c r="Z27640" s="396"/>
      <c r="AA27640" s="441"/>
    </row>
    <row r="27641" spans="25:27" x14ac:dyDescent="0.2">
      <c r="Y27641" s="396"/>
      <c r="Z27641" s="396"/>
      <c r="AA27641" s="441"/>
    </row>
    <row r="27642" spans="25:27" x14ac:dyDescent="0.2">
      <c r="Y27642" s="396"/>
      <c r="Z27642" s="396"/>
      <c r="AA27642" s="441"/>
    </row>
    <row r="27643" spans="25:27" x14ac:dyDescent="0.2">
      <c r="Y27643" s="396"/>
      <c r="Z27643" s="396"/>
      <c r="AA27643" s="441"/>
    </row>
    <row r="27644" spans="25:27" x14ac:dyDescent="0.2">
      <c r="Y27644" s="396"/>
      <c r="Z27644" s="396"/>
      <c r="AA27644" s="441"/>
    </row>
    <row r="27645" spans="25:27" x14ac:dyDescent="0.2">
      <c r="Y27645" s="396"/>
      <c r="Z27645" s="396"/>
      <c r="AA27645" s="441"/>
    </row>
    <row r="27646" spans="25:27" x14ac:dyDescent="0.2">
      <c r="Y27646" s="396"/>
      <c r="Z27646" s="396"/>
      <c r="AA27646" s="441"/>
    </row>
    <row r="27647" spans="25:27" x14ac:dyDescent="0.2">
      <c r="Y27647" s="396"/>
      <c r="Z27647" s="396"/>
      <c r="AA27647" s="441"/>
    </row>
    <row r="27648" spans="25:27" x14ac:dyDescent="0.2">
      <c r="Y27648" s="396"/>
      <c r="Z27648" s="396"/>
      <c r="AA27648" s="441"/>
    </row>
    <row r="27649" spans="25:27" x14ac:dyDescent="0.2">
      <c r="Y27649" s="396"/>
      <c r="Z27649" s="396"/>
      <c r="AA27649" s="441"/>
    </row>
    <row r="27650" spans="25:27" x14ac:dyDescent="0.2">
      <c r="Y27650" s="396"/>
      <c r="Z27650" s="396"/>
      <c r="AA27650" s="441"/>
    </row>
    <row r="27651" spans="25:27" x14ac:dyDescent="0.2">
      <c r="Y27651" s="396"/>
      <c r="Z27651" s="396"/>
      <c r="AA27651" s="441"/>
    </row>
    <row r="27652" spans="25:27" x14ac:dyDescent="0.2">
      <c r="Y27652" s="396"/>
      <c r="Z27652" s="396"/>
      <c r="AA27652" s="441"/>
    </row>
    <row r="27653" spans="25:27" x14ac:dyDescent="0.2">
      <c r="Y27653" s="396"/>
      <c r="Z27653" s="396"/>
      <c r="AA27653" s="441"/>
    </row>
    <row r="27654" spans="25:27" x14ac:dyDescent="0.2">
      <c r="Y27654" s="396"/>
      <c r="Z27654" s="396"/>
      <c r="AA27654" s="441"/>
    </row>
    <row r="27655" spans="25:27" x14ac:dyDescent="0.2">
      <c r="Y27655" s="396"/>
      <c r="Z27655" s="396"/>
      <c r="AA27655" s="441"/>
    </row>
    <row r="27656" spans="25:27" x14ac:dyDescent="0.2">
      <c r="Y27656" s="396"/>
      <c r="Z27656" s="396"/>
      <c r="AA27656" s="441"/>
    </row>
    <row r="27657" spans="25:27" x14ac:dyDescent="0.2">
      <c r="Y27657" s="396"/>
      <c r="Z27657" s="396"/>
      <c r="AA27657" s="441"/>
    </row>
    <row r="27658" spans="25:27" x14ac:dyDescent="0.2">
      <c r="Y27658" s="396"/>
      <c r="Z27658" s="396"/>
      <c r="AA27658" s="441"/>
    </row>
    <row r="27659" spans="25:27" x14ac:dyDescent="0.2">
      <c r="Y27659" s="396"/>
      <c r="Z27659" s="396"/>
      <c r="AA27659" s="441"/>
    </row>
    <row r="27660" spans="25:27" x14ac:dyDescent="0.2">
      <c r="Y27660" s="396"/>
      <c r="Z27660" s="396"/>
      <c r="AA27660" s="441"/>
    </row>
    <row r="27661" spans="25:27" x14ac:dyDescent="0.2">
      <c r="Y27661" s="396"/>
      <c r="Z27661" s="396"/>
      <c r="AA27661" s="441"/>
    </row>
    <row r="27662" spans="25:27" x14ac:dyDescent="0.2">
      <c r="Y27662" s="396"/>
      <c r="Z27662" s="396"/>
      <c r="AA27662" s="441"/>
    </row>
    <row r="27663" spans="25:27" x14ac:dyDescent="0.2">
      <c r="Y27663" s="396"/>
      <c r="Z27663" s="396"/>
      <c r="AA27663" s="441"/>
    </row>
    <row r="27664" spans="25:27" x14ac:dyDescent="0.2">
      <c r="Y27664" s="396"/>
      <c r="Z27664" s="396"/>
      <c r="AA27664" s="441"/>
    </row>
    <row r="27665" spans="25:27" x14ac:dyDescent="0.2">
      <c r="Y27665" s="396"/>
      <c r="Z27665" s="396"/>
      <c r="AA27665" s="441"/>
    </row>
    <row r="27666" spans="25:27" x14ac:dyDescent="0.2">
      <c r="Y27666" s="396"/>
      <c r="Z27666" s="396"/>
      <c r="AA27666" s="441"/>
    </row>
    <row r="27667" spans="25:27" x14ac:dyDescent="0.2">
      <c r="Y27667" s="396"/>
      <c r="Z27667" s="396"/>
      <c r="AA27667" s="441"/>
    </row>
    <row r="27668" spans="25:27" x14ac:dyDescent="0.2">
      <c r="Y27668" s="396"/>
      <c r="Z27668" s="396"/>
      <c r="AA27668" s="441"/>
    </row>
    <row r="27669" spans="25:27" x14ac:dyDescent="0.2">
      <c r="Y27669" s="396"/>
      <c r="Z27669" s="396"/>
      <c r="AA27669" s="441"/>
    </row>
    <row r="27670" spans="25:27" x14ac:dyDescent="0.2">
      <c r="Y27670" s="396"/>
      <c r="Z27670" s="396"/>
      <c r="AA27670" s="441"/>
    </row>
    <row r="27671" spans="25:27" x14ac:dyDescent="0.2">
      <c r="Y27671" s="396"/>
      <c r="Z27671" s="396"/>
      <c r="AA27671" s="441"/>
    </row>
    <row r="27672" spans="25:27" x14ac:dyDescent="0.2">
      <c r="Y27672" s="396"/>
      <c r="Z27672" s="396"/>
      <c r="AA27672" s="441"/>
    </row>
    <row r="27673" spans="25:27" x14ac:dyDescent="0.2">
      <c r="Y27673" s="396"/>
      <c r="Z27673" s="396"/>
      <c r="AA27673" s="441"/>
    </row>
    <row r="27674" spans="25:27" x14ac:dyDescent="0.2">
      <c r="Y27674" s="396"/>
      <c r="Z27674" s="396"/>
      <c r="AA27674" s="441"/>
    </row>
    <row r="27675" spans="25:27" x14ac:dyDescent="0.2">
      <c r="Y27675" s="396"/>
      <c r="Z27675" s="396"/>
      <c r="AA27675" s="441"/>
    </row>
    <row r="27676" spans="25:27" x14ac:dyDescent="0.2">
      <c r="Y27676" s="396"/>
      <c r="Z27676" s="396"/>
      <c r="AA27676" s="441"/>
    </row>
    <row r="27677" spans="25:27" x14ac:dyDescent="0.2">
      <c r="Y27677" s="396"/>
      <c r="Z27677" s="396"/>
      <c r="AA27677" s="441"/>
    </row>
    <row r="27678" spans="25:27" x14ac:dyDescent="0.2">
      <c r="Y27678" s="396"/>
      <c r="Z27678" s="396"/>
      <c r="AA27678" s="441"/>
    </row>
    <row r="27679" spans="25:27" x14ac:dyDescent="0.2">
      <c r="Y27679" s="396"/>
      <c r="Z27679" s="396"/>
      <c r="AA27679" s="441"/>
    </row>
    <row r="27680" spans="25:27" x14ac:dyDescent="0.2">
      <c r="Y27680" s="396"/>
      <c r="Z27680" s="396"/>
      <c r="AA27680" s="441"/>
    </row>
    <row r="27681" spans="25:27" x14ac:dyDescent="0.2">
      <c r="Y27681" s="396"/>
      <c r="Z27681" s="396"/>
      <c r="AA27681" s="441"/>
    </row>
    <row r="27682" spans="25:27" x14ac:dyDescent="0.2">
      <c r="Y27682" s="396"/>
      <c r="Z27682" s="396"/>
      <c r="AA27682" s="441"/>
    </row>
    <row r="27683" spans="25:27" x14ac:dyDescent="0.2">
      <c r="Y27683" s="396"/>
      <c r="Z27683" s="396"/>
      <c r="AA27683" s="441"/>
    </row>
    <row r="27684" spans="25:27" x14ac:dyDescent="0.2">
      <c r="Y27684" s="396"/>
      <c r="Z27684" s="396"/>
      <c r="AA27684" s="441"/>
    </row>
    <row r="27685" spans="25:27" x14ac:dyDescent="0.2">
      <c r="Y27685" s="396"/>
      <c r="Z27685" s="396"/>
      <c r="AA27685" s="441"/>
    </row>
    <row r="27686" spans="25:27" x14ac:dyDescent="0.2">
      <c r="Y27686" s="396"/>
      <c r="Z27686" s="396"/>
      <c r="AA27686" s="441"/>
    </row>
    <row r="27687" spans="25:27" x14ac:dyDescent="0.2">
      <c r="Y27687" s="396"/>
      <c r="Z27687" s="396"/>
      <c r="AA27687" s="441"/>
    </row>
    <row r="27688" spans="25:27" x14ac:dyDescent="0.2">
      <c r="Y27688" s="396"/>
      <c r="Z27688" s="396"/>
      <c r="AA27688" s="441"/>
    </row>
    <row r="27689" spans="25:27" x14ac:dyDescent="0.2">
      <c r="Y27689" s="396"/>
      <c r="Z27689" s="396"/>
      <c r="AA27689" s="441"/>
    </row>
    <row r="27690" spans="25:27" x14ac:dyDescent="0.2">
      <c r="Y27690" s="396"/>
      <c r="Z27690" s="396"/>
      <c r="AA27690" s="441"/>
    </row>
    <row r="27691" spans="25:27" x14ac:dyDescent="0.2">
      <c r="Y27691" s="396"/>
      <c r="Z27691" s="396"/>
      <c r="AA27691" s="441"/>
    </row>
    <row r="27692" spans="25:27" x14ac:dyDescent="0.2">
      <c r="Y27692" s="396"/>
      <c r="Z27692" s="396"/>
      <c r="AA27692" s="441"/>
    </row>
    <row r="27693" spans="25:27" x14ac:dyDescent="0.2">
      <c r="Y27693" s="396"/>
      <c r="Z27693" s="396"/>
      <c r="AA27693" s="441"/>
    </row>
    <row r="27694" spans="25:27" x14ac:dyDescent="0.2">
      <c r="Y27694" s="396"/>
      <c r="Z27694" s="396"/>
      <c r="AA27694" s="441"/>
    </row>
    <row r="27695" spans="25:27" x14ac:dyDescent="0.2">
      <c r="Y27695" s="396"/>
      <c r="Z27695" s="396"/>
      <c r="AA27695" s="441"/>
    </row>
    <row r="27696" spans="25:27" x14ac:dyDescent="0.2">
      <c r="Y27696" s="396"/>
      <c r="Z27696" s="396"/>
      <c r="AA27696" s="441"/>
    </row>
    <row r="27697" spans="25:27" x14ac:dyDescent="0.2">
      <c r="Y27697" s="396"/>
      <c r="Z27697" s="396"/>
      <c r="AA27697" s="441"/>
    </row>
    <row r="27698" spans="25:27" x14ac:dyDescent="0.2">
      <c r="Y27698" s="396"/>
      <c r="Z27698" s="396"/>
      <c r="AA27698" s="441"/>
    </row>
    <row r="27699" spans="25:27" x14ac:dyDescent="0.2">
      <c r="Y27699" s="396"/>
      <c r="Z27699" s="396"/>
      <c r="AA27699" s="441"/>
    </row>
    <row r="27700" spans="25:27" x14ac:dyDescent="0.2">
      <c r="Y27700" s="396"/>
      <c r="Z27700" s="396"/>
      <c r="AA27700" s="441"/>
    </row>
    <row r="27701" spans="25:27" x14ac:dyDescent="0.2">
      <c r="Y27701" s="396"/>
      <c r="Z27701" s="396"/>
      <c r="AA27701" s="441"/>
    </row>
    <row r="27702" spans="25:27" x14ac:dyDescent="0.2">
      <c r="Y27702" s="396"/>
      <c r="Z27702" s="396"/>
      <c r="AA27702" s="441"/>
    </row>
    <row r="27703" spans="25:27" x14ac:dyDescent="0.2">
      <c r="Y27703" s="396"/>
      <c r="Z27703" s="396"/>
      <c r="AA27703" s="441"/>
    </row>
    <row r="27704" spans="25:27" x14ac:dyDescent="0.2">
      <c r="Y27704" s="396"/>
      <c r="Z27704" s="396"/>
      <c r="AA27704" s="441"/>
    </row>
    <row r="27705" spans="25:27" x14ac:dyDescent="0.2">
      <c r="Y27705" s="396"/>
      <c r="Z27705" s="396"/>
      <c r="AA27705" s="441"/>
    </row>
    <row r="27706" spans="25:27" x14ac:dyDescent="0.2">
      <c r="Y27706" s="396"/>
      <c r="Z27706" s="396"/>
      <c r="AA27706" s="441"/>
    </row>
    <row r="27707" spans="25:27" x14ac:dyDescent="0.2">
      <c r="Y27707" s="396"/>
      <c r="Z27707" s="396"/>
      <c r="AA27707" s="441"/>
    </row>
    <row r="27708" spans="25:27" x14ac:dyDescent="0.2">
      <c r="Y27708" s="396"/>
      <c r="Z27708" s="396"/>
      <c r="AA27708" s="441"/>
    </row>
    <row r="27709" spans="25:27" x14ac:dyDescent="0.2">
      <c r="Y27709" s="396"/>
      <c r="Z27709" s="396"/>
      <c r="AA27709" s="441"/>
    </row>
    <row r="27710" spans="25:27" x14ac:dyDescent="0.2">
      <c r="Y27710" s="396"/>
      <c r="Z27710" s="396"/>
      <c r="AA27710" s="441"/>
    </row>
    <row r="27711" spans="25:27" x14ac:dyDescent="0.2">
      <c r="Y27711" s="396"/>
      <c r="Z27711" s="396"/>
      <c r="AA27711" s="441"/>
    </row>
    <row r="27712" spans="25:27" x14ac:dyDescent="0.2">
      <c r="Y27712" s="396"/>
      <c r="Z27712" s="396"/>
      <c r="AA27712" s="441"/>
    </row>
    <row r="27713" spans="25:27" x14ac:dyDescent="0.2">
      <c r="Y27713" s="396"/>
      <c r="Z27713" s="396"/>
      <c r="AA27713" s="441"/>
    </row>
    <row r="27714" spans="25:27" x14ac:dyDescent="0.2">
      <c r="Y27714" s="396"/>
      <c r="Z27714" s="396"/>
      <c r="AA27714" s="441"/>
    </row>
    <row r="27715" spans="25:27" x14ac:dyDescent="0.2">
      <c r="Y27715" s="396"/>
      <c r="Z27715" s="396"/>
      <c r="AA27715" s="441"/>
    </row>
    <row r="27716" spans="25:27" x14ac:dyDescent="0.2">
      <c r="Y27716" s="396"/>
      <c r="Z27716" s="396"/>
      <c r="AA27716" s="441"/>
    </row>
    <row r="27717" spans="25:27" x14ac:dyDescent="0.2">
      <c r="Y27717" s="396"/>
      <c r="Z27717" s="396"/>
      <c r="AA27717" s="441"/>
    </row>
    <row r="27718" spans="25:27" x14ac:dyDescent="0.2">
      <c r="Y27718" s="396"/>
      <c r="Z27718" s="396"/>
      <c r="AA27718" s="441"/>
    </row>
    <row r="27719" spans="25:27" x14ac:dyDescent="0.2">
      <c r="Y27719" s="396"/>
      <c r="Z27719" s="396"/>
      <c r="AA27719" s="441"/>
    </row>
    <row r="27720" spans="25:27" x14ac:dyDescent="0.2">
      <c r="Y27720" s="396"/>
      <c r="Z27720" s="396"/>
      <c r="AA27720" s="441"/>
    </row>
    <row r="27721" spans="25:27" x14ac:dyDescent="0.2">
      <c r="Y27721" s="396"/>
      <c r="Z27721" s="396"/>
      <c r="AA27721" s="441"/>
    </row>
    <row r="27722" spans="25:27" x14ac:dyDescent="0.2">
      <c r="Y27722" s="396"/>
      <c r="Z27722" s="396"/>
      <c r="AA27722" s="441"/>
    </row>
    <row r="27723" spans="25:27" x14ac:dyDescent="0.2">
      <c r="Y27723" s="396"/>
      <c r="Z27723" s="396"/>
      <c r="AA27723" s="441"/>
    </row>
    <row r="27724" spans="25:27" x14ac:dyDescent="0.2">
      <c r="Y27724" s="396"/>
      <c r="Z27724" s="396"/>
      <c r="AA27724" s="441"/>
    </row>
    <row r="27725" spans="25:27" x14ac:dyDescent="0.2">
      <c r="Y27725" s="396"/>
      <c r="Z27725" s="396"/>
      <c r="AA27725" s="441"/>
    </row>
    <row r="27726" spans="25:27" x14ac:dyDescent="0.2">
      <c r="Y27726" s="396"/>
      <c r="Z27726" s="396"/>
      <c r="AA27726" s="441"/>
    </row>
    <row r="27727" spans="25:27" x14ac:dyDescent="0.2">
      <c r="Y27727" s="396"/>
      <c r="Z27727" s="396"/>
      <c r="AA27727" s="441"/>
    </row>
    <row r="27728" spans="25:27" x14ac:dyDescent="0.2">
      <c r="Y27728" s="396"/>
      <c r="Z27728" s="396"/>
      <c r="AA27728" s="441"/>
    </row>
    <row r="27729" spans="25:27" x14ac:dyDescent="0.2">
      <c r="Y27729" s="396"/>
      <c r="Z27729" s="396"/>
      <c r="AA27729" s="441"/>
    </row>
    <row r="27730" spans="25:27" x14ac:dyDescent="0.2">
      <c r="Y27730" s="396"/>
      <c r="Z27730" s="396"/>
      <c r="AA27730" s="441"/>
    </row>
    <row r="27731" spans="25:27" x14ac:dyDescent="0.2">
      <c r="Y27731" s="396"/>
      <c r="Z27731" s="396"/>
      <c r="AA27731" s="441"/>
    </row>
    <row r="27732" spans="25:27" x14ac:dyDescent="0.2">
      <c r="Y27732" s="396"/>
      <c r="Z27732" s="396"/>
      <c r="AA27732" s="441"/>
    </row>
    <row r="27733" spans="25:27" x14ac:dyDescent="0.2">
      <c r="Y27733" s="396"/>
      <c r="Z27733" s="396"/>
      <c r="AA27733" s="441"/>
    </row>
    <row r="27734" spans="25:27" x14ac:dyDescent="0.2">
      <c r="Y27734" s="396"/>
      <c r="Z27734" s="396"/>
      <c r="AA27734" s="441"/>
    </row>
    <row r="27735" spans="25:27" x14ac:dyDescent="0.2">
      <c r="Y27735" s="396"/>
      <c r="Z27735" s="396"/>
      <c r="AA27735" s="441"/>
    </row>
    <row r="27736" spans="25:27" x14ac:dyDescent="0.2">
      <c r="Y27736" s="396"/>
      <c r="Z27736" s="396"/>
      <c r="AA27736" s="441"/>
    </row>
    <row r="27737" spans="25:27" x14ac:dyDescent="0.2">
      <c r="Y27737" s="396"/>
      <c r="Z27737" s="396"/>
      <c r="AA27737" s="441"/>
    </row>
    <row r="27738" spans="25:27" x14ac:dyDescent="0.2">
      <c r="Y27738" s="396"/>
      <c r="Z27738" s="396"/>
      <c r="AA27738" s="441"/>
    </row>
    <row r="27739" spans="25:27" x14ac:dyDescent="0.2">
      <c r="Y27739" s="396"/>
      <c r="Z27739" s="396"/>
      <c r="AA27739" s="441"/>
    </row>
    <row r="27740" spans="25:27" x14ac:dyDescent="0.2">
      <c r="Y27740" s="396"/>
      <c r="Z27740" s="396"/>
      <c r="AA27740" s="441"/>
    </row>
    <row r="27741" spans="25:27" x14ac:dyDescent="0.2">
      <c r="Y27741" s="396"/>
      <c r="Z27741" s="396"/>
      <c r="AA27741" s="441"/>
    </row>
    <row r="27742" spans="25:27" x14ac:dyDescent="0.2">
      <c r="Y27742" s="396"/>
      <c r="Z27742" s="396"/>
      <c r="AA27742" s="441"/>
    </row>
    <row r="27743" spans="25:27" x14ac:dyDescent="0.2">
      <c r="Y27743" s="396"/>
      <c r="Z27743" s="396"/>
      <c r="AA27743" s="441"/>
    </row>
    <row r="27744" spans="25:27" x14ac:dyDescent="0.2">
      <c r="Y27744" s="396"/>
      <c r="Z27744" s="396"/>
      <c r="AA27744" s="441"/>
    </row>
    <row r="27745" spans="25:27" x14ac:dyDescent="0.2">
      <c r="Y27745" s="396"/>
      <c r="Z27745" s="396"/>
      <c r="AA27745" s="441"/>
    </row>
    <row r="27746" spans="25:27" x14ac:dyDescent="0.2">
      <c r="Y27746" s="396"/>
      <c r="Z27746" s="396"/>
      <c r="AA27746" s="441"/>
    </row>
    <row r="27747" spans="25:27" x14ac:dyDescent="0.2">
      <c r="Y27747" s="396"/>
      <c r="Z27747" s="396"/>
      <c r="AA27747" s="441"/>
    </row>
    <row r="27748" spans="25:27" x14ac:dyDescent="0.2">
      <c r="Y27748" s="396"/>
      <c r="Z27748" s="396"/>
      <c r="AA27748" s="441"/>
    </row>
    <row r="27749" spans="25:27" x14ac:dyDescent="0.2">
      <c r="Y27749" s="396"/>
      <c r="Z27749" s="396"/>
      <c r="AA27749" s="441"/>
    </row>
    <row r="27750" spans="25:27" x14ac:dyDescent="0.2">
      <c r="Y27750" s="396"/>
      <c r="Z27750" s="396"/>
      <c r="AA27750" s="441"/>
    </row>
    <row r="27751" spans="25:27" x14ac:dyDescent="0.2">
      <c r="Y27751" s="396"/>
      <c r="Z27751" s="396"/>
      <c r="AA27751" s="441"/>
    </row>
    <row r="27752" spans="25:27" x14ac:dyDescent="0.2">
      <c r="Y27752" s="396"/>
      <c r="Z27752" s="396"/>
      <c r="AA27752" s="441"/>
    </row>
    <row r="27753" spans="25:27" x14ac:dyDescent="0.2">
      <c r="Y27753" s="396"/>
      <c r="Z27753" s="396"/>
      <c r="AA27753" s="441"/>
    </row>
    <row r="27754" spans="25:27" x14ac:dyDescent="0.2">
      <c r="Y27754" s="396"/>
      <c r="Z27754" s="396"/>
      <c r="AA27754" s="441"/>
    </row>
    <row r="27755" spans="25:27" x14ac:dyDescent="0.2">
      <c r="Y27755" s="396"/>
      <c r="Z27755" s="396"/>
      <c r="AA27755" s="441"/>
    </row>
    <row r="27756" spans="25:27" x14ac:dyDescent="0.2">
      <c r="Y27756" s="396"/>
      <c r="Z27756" s="396"/>
      <c r="AA27756" s="441"/>
    </row>
    <row r="27757" spans="25:27" x14ac:dyDescent="0.2">
      <c r="Y27757" s="396"/>
      <c r="Z27757" s="396"/>
      <c r="AA27757" s="441"/>
    </row>
    <row r="27758" spans="25:27" x14ac:dyDescent="0.2">
      <c r="Y27758" s="396"/>
      <c r="Z27758" s="396"/>
      <c r="AA27758" s="441"/>
    </row>
    <row r="27759" spans="25:27" x14ac:dyDescent="0.2">
      <c r="Y27759" s="396"/>
      <c r="Z27759" s="396"/>
      <c r="AA27759" s="441"/>
    </row>
    <row r="27760" spans="25:27" x14ac:dyDescent="0.2">
      <c r="Y27760" s="396"/>
      <c r="Z27760" s="396"/>
      <c r="AA27760" s="441"/>
    </row>
    <row r="27761" spans="25:27" x14ac:dyDescent="0.2">
      <c r="Y27761" s="396"/>
      <c r="Z27761" s="396"/>
      <c r="AA27761" s="441"/>
    </row>
    <row r="27762" spans="25:27" x14ac:dyDescent="0.2">
      <c r="Y27762" s="396"/>
      <c r="Z27762" s="396"/>
      <c r="AA27762" s="441"/>
    </row>
    <row r="27763" spans="25:27" x14ac:dyDescent="0.2">
      <c r="Y27763" s="396"/>
      <c r="Z27763" s="396"/>
      <c r="AA27763" s="441"/>
    </row>
    <row r="27764" spans="25:27" x14ac:dyDescent="0.2">
      <c r="Y27764" s="396"/>
      <c r="Z27764" s="396"/>
      <c r="AA27764" s="441"/>
    </row>
    <row r="27765" spans="25:27" x14ac:dyDescent="0.2">
      <c r="Y27765" s="396"/>
      <c r="Z27765" s="396"/>
      <c r="AA27765" s="441"/>
    </row>
    <row r="27766" spans="25:27" x14ac:dyDescent="0.2">
      <c r="Y27766" s="396"/>
      <c r="Z27766" s="396"/>
      <c r="AA27766" s="441"/>
    </row>
    <row r="27767" spans="25:27" x14ac:dyDescent="0.2">
      <c r="Y27767" s="396"/>
      <c r="Z27767" s="396"/>
      <c r="AA27767" s="441"/>
    </row>
    <row r="27768" spans="25:27" x14ac:dyDescent="0.2">
      <c r="Y27768" s="396"/>
      <c r="Z27768" s="396"/>
      <c r="AA27768" s="441"/>
    </row>
    <row r="27769" spans="25:27" x14ac:dyDescent="0.2">
      <c r="Y27769" s="396"/>
      <c r="Z27769" s="396"/>
      <c r="AA27769" s="441"/>
    </row>
    <row r="27770" spans="25:27" x14ac:dyDescent="0.2">
      <c r="Y27770" s="396"/>
      <c r="Z27770" s="396"/>
      <c r="AA27770" s="441"/>
    </row>
    <row r="27771" spans="25:27" x14ac:dyDescent="0.2">
      <c r="Y27771" s="396"/>
      <c r="Z27771" s="396"/>
      <c r="AA27771" s="441"/>
    </row>
    <row r="27772" spans="25:27" x14ac:dyDescent="0.2">
      <c r="Y27772" s="396"/>
      <c r="Z27772" s="396"/>
      <c r="AA27772" s="441"/>
    </row>
    <row r="27773" spans="25:27" x14ac:dyDescent="0.2">
      <c r="Y27773" s="396"/>
      <c r="Z27773" s="396"/>
      <c r="AA27773" s="441"/>
    </row>
    <row r="27774" spans="25:27" x14ac:dyDescent="0.2">
      <c r="Y27774" s="396"/>
      <c r="Z27774" s="396"/>
      <c r="AA27774" s="441"/>
    </row>
    <row r="27775" spans="25:27" x14ac:dyDescent="0.2">
      <c r="Y27775" s="396"/>
      <c r="Z27775" s="396"/>
      <c r="AA27775" s="441"/>
    </row>
    <row r="27776" spans="25:27" x14ac:dyDescent="0.2">
      <c r="Y27776" s="396"/>
      <c r="Z27776" s="396"/>
      <c r="AA27776" s="441"/>
    </row>
    <row r="27777" spans="25:27" x14ac:dyDescent="0.2">
      <c r="Y27777" s="396"/>
      <c r="Z27777" s="396"/>
      <c r="AA27777" s="441"/>
    </row>
    <row r="27778" spans="25:27" x14ac:dyDescent="0.2">
      <c r="Y27778" s="396"/>
      <c r="Z27778" s="396"/>
      <c r="AA27778" s="441"/>
    </row>
    <row r="27779" spans="25:27" x14ac:dyDescent="0.2">
      <c r="Y27779" s="396"/>
      <c r="Z27779" s="396"/>
      <c r="AA27779" s="441"/>
    </row>
    <row r="27780" spans="25:27" x14ac:dyDescent="0.2">
      <c r="Y27780" s="396"/>
      <c r="Z27780" s="396"/>
      <c r="AA27780" s="441"/>
    </row>
    <row r="27781" spans="25:27" x14ac:dyDescent="0.2">
      <c r="Y27781" s="396"/>
      <c r="Z27781" s="396"/>
      <c r="AA27781" s="441"/>
    </row>
    <row r="27782" spans="25:27" x14ac:dyDescent="0.2">
      <c r="Y27782" s="396"/>
      <c r="Z27782" s="396"/>
      <c r="AA27782" s="441"/>
    </row>
    <row r="27783" spans="25:27" x14ac:dyDescent="0.2">
      <c r="Y27783" s="396"/>
      <c r="Z27783" s="396"/>
      <c r="AA27783" s="441"/>
    </row>
    <row r="27784" spans="25:27" x14ac:dyDescent="0.2">
      <c r="Y27784" s="396"/>
      <c r="Z27784" s="396"/>
      <c r="AA27784" s="441"/>
    </row>
    <row r="27785" spans="25:27" x14ac:dyDescent="0.2">
      <c r="Y27785" s="396"/>
      <c r="Z27785" s="396"/>
      <c r="AA27785" s="441"/>
    </row>
    <row r="27786" spans="25:27" x14ac:dyDescent="0.2">
      <c r="Y27786" s="396"/>
      <c r="Z27786" s="396"/>
      <c r="AA27786" s="441"/>
    </row>
    <row r="27787" spans="25:27" x14ac:dyDescent="0.2">
      <c r="Y27787" s="396"/>
      <c r="Z27787" s="396"/>
      <c r="AA27787" s="441"/>
    </row>
    <row r="27788" spans="25:27" x14ac:dyDescent="0.2">
      <c r="Y27788" s="396"/>
      <c r="Z27788" s="396"/>
      <c r="AA27788" s="441"/>
    </row>
    <row r="27789" spans="25:27" x14ac:dyDescent="0.2">
      <c r="Y27789" s="396"/>
      <c r="Z27789" s="396"/>
      <c r="AA27789" s="441"/>
    </row>
    <row r="27790" spans="25:27" x14ac:dyDescent="0.2">
      <c r="Y27790" s="396"/>
      <c r="Z27790" s="396"/>
      <c r="AA27790" s="441"/>
    </row>
    <row r="27791" spans="25:27" x14ac:dyDescent="0.2">
      <c r="Y27791" s="396"/>
      <c r="Z27791" s="396"/>
      <c r="AA27791" s="441"/>
    </row>
    <row r="27792" spans="25:27" x14ac:dyDescent="0.2">
      <c r="Y27792" s="396"/>
      <c r="Z27792" s="396"/>
      <c r="AA27792" s="441"/>
    </row>
    <row r="27793" spans="25:27" x14ac:dyDescent="0.2">
      <c r="Y27793" s="396"/>
      <c r="Z27793" s="396"/>
      <c r="AA27793" s="441"/>
    </row>
    <row r="27794" spans="25:27" x14ac:dyDescent="0.2">
      <c r="Y27794" s="396"/>
      <c r="Z27794" s="396"/>
      <c r="AA27794" s="441"/>
    </row>
    <row r="27795" spans="25:27" x14ac:dyDescent="0.2">
      <c r="Y27795" s="396"/>
      <c r="Z27795" s="396"/>
      <c r="AA27795" s="441"/>
    </row>
    <row r="27796" spans="25:27" x14ac:dyDescent="0.2">
      <c r="Y27796" s="396"/>
      <c r="Z27796" s="396"/>
      <c r="AA27796" s="441"/>
    </row>
    <row r="27797" spans="25:27" x14ac:dyDescent="0.2">
      <c r="Y27797" s="396"/>
      <c r="Z27797" s="396"/>
      <c r="AA27797" s="441"/>
    </row>
    <row r="27798" spans="25:27" x14ac:dyDescent="0.2">
      <c r="Y27798" s="396"/>
      <c r="Z27798" s="396"/>
      <c r="AA27798" s="441"/>
    </row>
    <row r="27799" spans="25:27" x14ac:dyDescent="0.2">
      <c r="Y27799" s="396"/>
      <c r="Z27799" s="396"/>
      <c r="AA27799" s="441"/>
    </row>
    <row r="27800" spans="25:27" x14ac:dyDescent="0.2">
      <c r="Y27800" s="396"/>
      <c r="Z27800" s="396"/>
      <c r="AA27800" s="441"/>
    </row>
    <row r="27801" spans="25:27" x14ac:dyDescent="0.2">
      <c r="Y27801" s="396"/>
      <c r="Z27801" s="396"/>
      <c r="AA27801" s="441"/>
    </row>
    <row r="27802" spans="25:27" x14ac:dyDescent="0.2">
      <c r="Y27802" s="396"/>
      <c r="Z27802" s="396"/>
      <c r="AA27802" s="441"/>
    </row>
    <row r="27803" spans="25:27" x14ac:dyDescent="0.2">
      <c r="Y27803" s="396"/>
      <c r="Z27803" s="396"/>
      <c r="AA27803" s="441"/>
    </row>
    <row r="27804" spans="25:27" x14ac:dyDescent="0.2">
      <c r="Y27804" s="396"/>
      <c r="Z27804" s="396"/>
      <c r="AA27804" s="441"/>
    </row>
    <row r="27805" spans="25:27" x14ac:dyDescent="0.2">
      <c r="Y27805" s="396"/>
      <c r="Z27805" s="396"/>
      <c r="AA27805" s="441"/>
    </row>
    <row r="27806" spans="25:27" x14ac:dyDescent="0.2">
      <c r="Y27806" s="396"/>
      <c r="Z27806" s="396"/>
      <c r="AA27806" s="441"/>
    </row>
    <row r="27807" spans="25:27" x14ac:dyDescent="0.2">
      <c r="Y27807" s="396"/>
      <c r="Z27807" s="396"/>
      <c r="AA27807" s="441"/>
    </row>
    <row r="27808" spans="25:27" x14ac:dyDescent="0.2">
      <c r="Y27808" s="396"/>
      <c r="Z27808" s="396"/>
      <c r="AA27808" s="441"/>
    </row>
    <row r="27809" spans="25:27" x14ac:dyDescent="0.2">
      <c r="Y27809" s="396"/>
      <c r="Z27809" s="396"/>
      <c r="AA27809" s="441"/>
    </row>
    <row r="27810" spans="25:27" x14ac:dyDescent="0.2">
      <c r="Y27810" s="396"/>
      <c r="Z27810" s="396"/>
      <c r="AA27810" s="441"/>
    </row>
    <row r="27811" spans="25:27" x14ac:dyDescent="0.2">
      <c r="Y27811" s="396"/>
      <c r="Z27811" s="396"/>
      <c r="AA27811" s="441"/>
    </row>
    <row r="27812" spans="25:27" x14ac:dyDescent="0.2">
      <c r="Y27812" s="396"/>
      <c r="Z27812" s="396"/>
      <c r="AA27812" s="441"/>
    </row>
    <row r="27813" spans="25:27" x14ac:dyDescent="0.2">
      <c r="Y27813" s="396"/>
      <c r="Z27813" s="396"/>
      <c r="AA27813" s="441"/>
    </row>
    <row r="27814" spans="25:27" x14ac:dyDescent="0.2">
      <c r="Y27814" s="396"/>
      <c r="Z27814" s="396"/>
      <c r="AA27814" s="441"/>
    </row>
    <row r="27815" spans="25:27" x14ac:dyDescent="0.2">
      <c r="Y27815" s="396"/>
      <c r="Z27815" s="396"/>
      <c r="AA27815" s="441"/>
    </row>
    <row r="27816" spans="25:27" x14ac:dyDescent="0.2">
      <c r="Y27816" s="396"/>
      <c r="Z27816" s="396"/>
      <c r="AA27816" s="441"/>
    </row>
    <row r="27817" spans="25:27" x14ac:dyDescent="0.2">
      <c r="Y27817" s="396"/>
      <c r="Z27817" s="396"/>
      <c r="AA27817" s="441"/>
    </row>
    <row r="27818" spans="25:27" x14ac:dyDescent="0.2">
      <c r="Y27818" s="396"/>
      <c r="Z27818" s="396"/>
      <c r="AA27818" s="441"/>
    </row>
    <row r="27819" spans="25:27" x14ac:dyDescent="0.2">
      <c r="Y27819" s="396"/>
      <c r="Z27819" s="396"/>
      <c r="AA27819" s="441"/>
    </row>
    <row r="27820" spans="25:27" x14ac:dyDescent="0.2">
      <c r="Y27820" s="396"/>
      <c r="Z27820" s="396"/>
      <c r="AA27820" s="441"/>
    </row>
    <row r="27821" spans="25:27" x14ac:dyDescent="0.2">
      <c r="Y27821" s="396"/>
      <c r="Z27821" s="396"/>
      <c r="AA27821" s="441"/>
    </row>
    <row r="27822" spans="25:27" x14ac:dyDescent="0.2">
      <c r="Y27822" s="396"/>
      <c r="Z27822" s="396"/>
      <c r="AA27822" s="441"/>
    </row>
    <row r="27823" spans="25:27" x14ac:dyDescent="0.2">
      <c r="Y27823" s="396"/>
      <c r="Z27823" s="396"/>
      <c r="AA27823" s="441"/>
    </row>
    <row r="27824" spans="25:27" x14ac:dyDescent="0.2">
      <c r="Y27824" s="396"/>
      <c r="Z27824" s="396"/>
      <c r="AA27824" s="441"/>
    </row>
    <row r="27825" spans="25:27" x14ac:dyDescent="0.2">
      <c r="Y27825" s="396"/>
      <c r="Z27825" s="396"/>
      <c r="AA27825" s="441"/>
    </row>
    <row r="27826" spans="25:27" x14ac:dyDescent="0.2">
      <c r="Y27826" s="396"/>
      <c r="Z27826" s="396"/>
      <c r="AA27826" s="441"/>
    </row>
    <row r="27827" spans="25:27" x14ac:dyDescent="0.2">
      <c r="Y27827" s="396"/>
      <c r="Z27827" s="396"/>
      <c r="AA27827" s="441"/>
    </row>
    <row r="27828" spans="25:27" x14ac:dyDescent="0.2">
      <c r="Y27828" s="396"/>
      <c r="Z27828" s="396"/>
      <c r="AA27828" s="441"/>
    </row>
    <row r="27829" spans="25:27" x14ac:dyDescent="0.2">
      <c r="Y27829" s="396"/>
      <c r="Z27829" s="396"/>
      <c r="AA27829" s="441"/>
    </row>
    <row r="27830" spans="25:27" x14ac:dyDescent="0.2">
      <c r="Y27830" s="396"/>
      <c r="Z27830" s="396"/>
      <c r="AA27830" s="441"/>
    </row>
    <row r="27831" spans="25:27" x14ac:dyDescent="0.2">
      <c r="Y27831" s="396"/>
      <c r="Z27831" s="396"/>
      <c r="AA27831" s="441"/>
    </row>
    <row r="27832" spans="25:27" x14ac:dyDescent="0.2">
      <c r="Y27832" s="396"/>
      <c r="Z27832" s="396"/>
      <c r="AA27832" s="441"/>
    </row>
    <row r="27833" spans="25:27" x14ac:dyDescent="0.2">
      <c r="Y27833" s="396"/>
      <c r="Z27833" s="396"/>
      <c r="AA27833" s="441"/>
    </row>
    <row r="27834" spans="25:27" x14ac:dyDescent="0.2">
      <c r="Y27834" s="396"/>
      <c r="Z27834" s="396"/>
      <c r="AA27834" s="441"/>
    </row>
    <row r="27835" spans="25:27" x14ac:dyDescent="0.2">
      <c r="Y27835" s="396"/>
      <c r="Z27835" s="396"/>
      <c r="AA27835" s="441"/>
    </row>
    <row r="27836" spans="25:27" x14ac:dyDescent="0.2">
      <c r="Y27836" s="396"/>
      <c r="Z27836" s="396"/>
      <c r="AA27836" s="441"/>
    </row>
    <row r="27837" spans="25:27" x14ac:dyDescent="0.2">
      <c r="Y27837" s="396"/>
      <c r="Z27837" s="396"/>
      <c r="AA27837" s="441"/>
    </row>
    <row r="27838" spans="25:27" x14ac:dyDescent="0.2">
      <c r="Y27838" s="396"/>
      <c r="Z27838" s="396"/>
      <c r="AA27838" s="441"/>
    </row>
    <row r="27839" spans="25:27" x14ac:dyDescent="0.2">
      <c r="Y27839" s="396"/>
      <c r="Z27839" s="396"/>
      <c r="AA27839" s="441"/>
    </row>
    <row r="27840" spans="25:27" x14ac:dyDescent="0.2">
      <c r="Y27840" s="396"/>
      <c r="Z27840" s="396"/>
      <c r="AA27840" s="441"/>
    </row>
    <row r="27841" spans="25:27" x14ac:dyDescent="0.2">
      <c r="Y27841" s="396"/>
      <c r="Z27841" s="396"/>
      <c r="AA27841" s="441"/>
    </row>
    <row r="27842" spans="25:27" x14ac:dyDescent="0.2">
      <c r="Y27842" s="396"/>
      <c r="Z27842" s="396"/>
      <c r="AA27842" s="441"/>
    </row>
    <row r="27843" spans="25:27" x14ac:dyDescent="0.2">
      <c r="Y27843" s="396"/>
      <c r="Z27843" s="396"/>
      <c r="AA27843" s="441"/>
    </row>
    <row r="27844" spans="25:27" x14ac:dyDescent="0.2">
      <c r="Y27844" s="396"/>
      <c r="Z27844" s="396"/>
      <c r="AA27844" s="441"/>
    </row>
    <row r="27845" spans="25:27" x14ac:dyDescent="0.2">
      <c r="Y27845" s="396"/>
      <c r="Z27845" s="396"/>
      <c r="AA27845" s="441"/>
    </row>
    <row r="27846" spans="25:27" x14ac:dyDescent="0.2">
      <c r="Y27846" s="396"/>
      <c r="Z27846" s="396"/>
      <c r="AA27846" s="441"/>
    </row>
    <row r="27847" spans="25:27" x14ac:dyDescent="0.2">
      <c r="Y27847" s="396"/>
      <c r="Z27847" s="396"/>
      <c r="AA27847" s="441"/>
    </row>
    <row r="27848" spans="25:27" x14ac:dyDescent="0.2">
      <c r="Y27848" s="396"/>
      <c r="Z27848" s="396"/>
      <c r="AA27848" s="441"/>
    </row>
    <row r="27849" spans="25:27" x14ac:dyDescent="0.2">
      <c r="Y27849" s="396"/>
      <c r="Z27849" s="396"/>
      <c r="AA27849" s="441"/>
    </row>
    <row r="27850" spans="25:27" x14ac:dyDescent="0.2">
      <c r="Y27850" s="396"/>
      <c r="Z27850" s="396"/>
      <c r="AA27850" s="441"/>
    </row>
    <row r="27851" spans="25:27" x14ac:dyDescent="0.2">
      <c r="Y27851" s="396"/>
      <c r="Z27851" s="396"/>
      <c r="AA27851" s="441"/>
    </row>
    <row r="27852" spans="25:27" x14ac:dyDescent="0.2">
      <c r="Y27852" s="396"/>
      <c r="Z27852" s="396"/>
      <c r="AA27852" s="441"/>
    </row>
    <row r="27853" spans="25:27" x14ac:dyDescent="0.2">
      <c r="Y27853" s="396"/>
      <c r="Z27853" s="396"/>
      <c r="AA27853" s="441"/>
    </row>
    <row r="27854" spans="25:27" x14ac:dyDescent="0.2">
      <c r="Y27854" s="396"/>
      <c r="Z27854" s="396"/>
      <c r="AA27854" s="441"/>
    </row>
    <row r="27855" spans="25:27" x14ac:dyDescent="0.2">
      <c r="Y27855" s="396"/>
      <c r="Z27855" s="396"/>
      <c r="AA27855" s="441"/>
    </row>
    <row r="27856" spans="25:27" x14ac:dyDescent="0.2">
      <c r="Y27856" s="396"/>
      <c r="Z27856" s="396"/>
      <c r="AA27856" s="441"/>
    </row>
    <row r="27857" spans="25:27" x14ac:dyDescent="0.2">
      <c r="Y27857" s="396"/>
      <c r="Z27857" s="396"/>
      <c r="AA27857" s="441"/>
    </row>
    <row r="27858" spans="25:27" x14ac:dyDescent="0.2">
      <c r="Y27858" s="396"/>
      <c r="Z27858" s="396"/>
      <c r="AA27858" s="441"/>
    </row>
    <row r="27859" spans="25:27" x14ac:dyDescent="0.2">
      <c r="Y27859" s="396"/>
      <c r="Z27859" s="396"/>
      <c r="AA27859" s="441"/>
    </row>
    <row r="27860" spans="25:27" x14ac:dyDescent="0.2">
      <c r="Y27860" s="396"/>
      <c r="Z27860" s="396"/>
      <c r="AA27860" s="441"/>
    </row>
    <row r="27861" spans="25:27" x14ac:dyDescent="0.2">
      <c r="Y27861" s="396"/>
      <c r="Z27861" s="396"/>
      <c r="AA27861" s="441"/>
    </row>
    <row r="27862" spans="25:27" x14ac:dyDescent="0.2">
      <c r="Y27862" s="396"/>
      <c r="Z27862" s="396"/>
      <c r="AA27862" s="441"/>
    </row>
    <row r="27863" spans="25:27" x14ac:dyDescent="0.2">
      <c r="Y27863" s="396"/>
      <c r="Z27863" s="396"/>
      <c r="AA27863" s="441"/>
    </row>
    <row r="27864" spans="25:27" x14ac:dyDescent="0.2">
      <c r="Y27864" s="396"/>
      <c r="Z27864" s="396"/>
      <c r="AA27864" s="441"/>
    </row>
    <row r="27865" spans="25:27" x14ac:dyDescent="0.2">
      <c r="Y27865" s="396"/>
      <c r="Z27865" s="396"/>
      <c r="AA27865" s="441"/>
    </row>
    <row r="27866" spans="25:27" x14ac:dyDescent="0.2">
      <c r="Y27866" s="396"/>
      <c r="Z27866" s="396"/>
      <c r="AA27866" s="441"/>
    </row>
    <row r="27867" spans="25:27" x14ac:dyDescent="0.2">
      <c r="Y27867" s="396"/>
      <c r="Z27867" s="396"/>
      <c r="AA27867" s="441"/>
    </row>
    <row r="27868" spans="25:27" x14ac:dyDescent="0.2">
      <c r="Y27868" s="396"/>
      <c r="Z27868" s="396"/>
      <c r="AA27868" s="441"/>
    </row>
    <row r="27869" spans="25:27" x14ac:dyDescent="0.2">
      <c r="Y27869" s="396"/>
      <c r="Z27869" s="396"/>
      <c r="AA27869" s="441"/>
    </row>
    <row r="27870" spans="25:27" x14ac:dyDescent="0.2">
      <c r="Y27870" s="396"/>
      <c r="Z27870" s="396"/>
      <c r="AA27870" s="441"/>
    </row>
    <row r="27871" spans="25:27" x14ac:dyDescent="0.2">
      <c r="Y27871" s="396"/>
      <c r="Z27871" s="396"/>
      <c r="AA27871" s="441"/>
    </row>
    <row r="27872" spans="25:27" x14ac:dyDescent="0.2">
      <c r="Y27872" s="396"/>
      <c r="Z27872" s="396"/>
      <c r="AA27872" s="441"/>
    </row>
    <row r="27873" spans="25:27" x14ac:dyDescent="0.2">
      <c r="Y27873" s="396"/>
      <c r="Z27873" s="396"/>
      <c r="AA27873" s="441"/>
    </row>
    <row r="27874" spans="25:27" x14ac:dyDescent="0.2">
      <c r="Y27874" s="396"/>
      <c r="Z27874" s="396"/>
      <c r="AA27874" s="441"/>
    </row>
    <row r="27875" spans="25:27" x14ac:dyDescent="0.2">
      <c r="Y27875" s="396"/>
      <c r="Z27875" s="396"/>
      <c r="AA27875" s="441"/>
    </row>
    <row r="27876" spans="25:27" x14ac:dyDescent="0.2">
      <c r="Y27876" s="396"/>
      <c r="Z27876" s="396"/>
      <c r="AA27876" s="441"/>
    </row>
    <row r="27877" spans="25:27" x14ac:dyDescent="0.2">
      <c r="Y27877" s="396"/>
      <c r="Z27877" s="396"/>
      <c r="AA27877" s="441"/>
    </row>
    <row r="27878" spans="25:27" x14ac:dyDescent="0.2">
      <c r="Y27878" s="396"/>
      <c r="Z27878" s="396"/>
      <c r="AA27878" s="441"/>
    </row>
    <row r="27879" spans="25:27" x14ac:dyDescent="0.2">
      <c r="Y27879" s="396"/>
      <c r="Z27879" s="396"/>
      <c r="AA27879" s="441"/>
    </row>
    <row r="27880" spans="25:27" x14ac:dyDescent="0.2">
      <c r="Y27880" s="396"/>
      <c r="Z27880" s="396"/>
      <c r="AA27880" s="441"/>
    </row>
    <row r="27881" spans="25:27" x14ac:dyDescent="0.2">
      <c r="Y27881" s="396"/>
      <c r="Z27881" s="396"/>
      <c r="AA27881" s="441"/>
    </row>
    <row r="27882" spans="25:27" x14ac:dyDescent="0.2">
      <c r="Y27882" s="396"/>
      <c r="Z27882" s="396"/>
      <c r="AA27882" s="441"/>
    </row>
    <row r="27883" spans="25:27" x14ac:dyDescent="0.2">
      <c r="Y27883" s="396"/>
      <c r="Z27883" s="396"/>
      <c r="AA27883" s="441"/>
    </row>
    <row r="27884" spans="25:27" x14ac:dyDescent="0.2">
      <c r="Y27884" s="396"/>
      <c r="Z27884" s="396"/>
      <c r="AA27884" s="441"/>
    </row>
    <row r="27885" spans="25:27" x14ac:dyDescent="0.2">
      <c r="Y27885" s="396"/>
      <c r="Z27885" s="396"/>
      <c r="AA27885" s="441"/>
    </row>
    <row r="27886" spans="25:27" x14ac:dyDescent="0.2">
      <c r="Y27886" s="396"/>
      <c r="Z27886" s="396"/>
      <c r="AA27886" s="441"/>
    </row>
    <row r="27887" spans="25:27" x14ac:dyDescent="0.2">
      <c r="Y27887" s="396"/>
      <c r="Z27887" s="396"/>
      <c r="AA27887" s="441"/>
    </row>
    <row r="27888" spans="25:27" x14ac:dyDescent="0.2">
      <c r="Y27888" s="396"/>
      <c r="Z27888" s="396"/>
      <c r="AA27888" s="441"/>
    </row>
    <row r="27889" spans="25:27" x14ac:dyDescent="0.2">
      <c r="Y27889" s="396"/>
      <c r="Z27889" s="396"/>
      <c r="AA27889" s="441"/>
    </row>
    <row r="27890" spans="25:27" x14ac:dyDescent="0.2">
      <c r="Y27890" s="396"/>
      <c r="Z27890" s="396"/>
      <c r="AA27890" s="441"/>
    </row>
    <row r="27891" spans="25:27" x14ac:dyDescent="0.2">
      <c r="Y27891" s="396"/>
      <c r="Z27891" s="396"/>
      <c r="AA27891" s="441"/>
    </row>
    <row r="27892" spans="25:27" x14ac:dyDescent="0.2">
      <c r="Y27892" s="396"/>
      <c r="Z27892" s="396"/>
      <c r="AA27892" s="441"/>
    </row>
    <row r="27893" spans="25:27" x14ac:dyDescent="0.2">
      <c r="Y27893" s="396"/>
      <c r="Z27893" s="396"/>
      <c r="AA27893" s="441"/>
    </row>
    <row r="27894" spans="25:27" x14ac:dyDescent="0.2">
      <c r="Y27894" s="396"/>
      <c r="Z27894" s="396"/>
      <c r="AA27894" s="441"/>
    </row>
    <row r="27895" spans="25:27" x14ac:dyDescent="0.2">
      <c r="Y27895" s="396"/>
      <c r="Z27895" s="396"/>
      <c r="AA27895" s="441"/>
    </row>
    <row r="27896" spans="25:27" x14ac:dyDescent="0.2">
      <c r="Y27896" s="396"/>
      <c r="Z27896" s="396"/>
      <c r="AA27896" s="441"/>
    </row>
    <row r="27897" spans="25:27" x14ac:dyDescent="0.2">
      <c r="Y27897" s="396"/>
      <c r="Z27897" s="396"/>
      <c r="AA27897" s="441"/>
    </row>
    <row r="27898" spans="25:27" x14ac:dyDescent="0.2">
      <c r="Y27898" s="396"/>
      <c r="Z27898" s="396"/>
      <c r="AA27898" s="441"/>
    </row>
    <row r="27899" spans="25:27" x14ac:dyDescent="0.2">
      <c r="Y27899" s="396"/>
      <c r="Z27899" s="396"/>
      <c r="AA27899" s="441"/>
    </row>
    <row r="27900" spans="25:27" x14ac:dyDescent="0.2">
      <c r="Y27900" s="396"/>
      <c r="Z27900" s="396"/>
      <c r="AA27900" s="441"/>
    </row>
    <row r="27901" spans="25:27" x14ac:dyDescent="0.2">
      <c r="Y27901" s="396"/>
      <c r="Z27901" s="396"/>
      <c r="AA27901" s="441"/>
    </row>
    <row r="27902" spans="25:27" x14ac:dyDescent="0.2">
      <c r="Y27902" s="396"/>
      <c r="Z27902" s="396"/>
      <c r="AA27902" s="441"/>
    </row>
    <row r="27903" spans="25:27" x14ac:dyDescent="0.2">
      <c r="Y27903" s="396"/>
      <c r="Z27903" s="396"/>
      <c r="AA27903" s="441"/>
    </row>
    <row r="27904" spans="25:27" x14ac:dyDescent="0.2">
      <c r="Y27904" s="396"/>
      <c r="Z27904" s="396"/>
      <c r="AA27904" s="441"/>
    </row>
    <row r="27905" spans="25:27" x14ac:dyDescent="0.2">
      <c r="Y27905" s="396"/>
      <c r="Z27905" s="396"/>
      <c r="AA27905" s="441"/>
    </row>
    <row r="27906" spans="25:27" x14ac:dyDescent="0.2">
      <c r="Y27906" s="396"/>
      <c r="Z27906" s="396"/>
      <c r="AA27906" s="441"/>
    </row>
    <row r="27907" spans="25:27" x14ac:dyDescent="0.2">
      <c r="Y27907" s="396"/>
      <c r="Z27907" s="396"/>
      <c r="AA27907" s="441"/>
    </row>
    <row r="27908" spans="25:27" x14ac:dyDescent="0.2">
      <c r="Y27908" s="396"/>
      <c r="Z27908" s="396"/>
      <c r="AA27908" s="441"/>
    </row>
    <row r="27909" spans="25:27" x14ac:dyDescent="0.2">
      <c r="Y27909" s="396"/>
      <c r="Z27909" s="396"/>
      <c r="AA27909" s="441"/>
    </row>
    <row r="27910" spans="25:27" x14ac:dyDescent="0.2">
      <c r="Y27910" s="396"/>
      <c r="Z27910" s="396"/>
      <c r="AA27910" s="441"/>
    </row>
    <row r="27911" spans="25:27" x14ac:dyDescent="0.2">
      <c r="Y27911" s="396"/>
      <c r="Z27911" s="396"/>
      <c r="AA27911" s="441"/>
    </row>
    <row r="27912" spans="25:27" x14ac:dyDescent="0.2">
      <c r="Y27912" s="396"/>
      <c r="Z27912" s="396"/>
      <c r="AA27912" s="441"/>
    </row>
    <row r="27913" spans="25:27" x14ac:dyDescent="0.2">
      <c r="Y27913" s="396"/>
      <c r="Z27913" s="396"/>
      <c r="AA27913" s="441"/>
    </row>
    <row r="27914" spans="25:27" x14ac:dyDescent="0.2">
      <c r="Y27914" s="396"/>
      <c r="Z27914" s="396"/>
      <c r="AA27914" s="441"/>
    </row>
    <row r="27915" spans="25:27" x14ac:dyDescent="0.2">
      <c r="Y27915" s="396"/>
      <c r="Z27915" s="396"/>
      <c r="AA27915" s="441"/>
    </row>
    <row r="27916" spans="25:27" x14ac:dyDescent="0.2">
      <c r="Y27916" s="396"/>
      <c r="Z27916" s="396"/>
      <c r="AA27916" s="441"/>
    </row>
    <row r="27917" spans="25:27" x14ac:dyDescent="0.2">
      <c r="Y27917" s="396"/>
      <c r="Z27917" s="396"/>
      <c r="AA27917" s="441"/>
    </row>
    <row r="27918" spans="25:27" x14ac:dyDescent="0.2">
      <c r="Y27918" s="396"/>
      <c r="Z27918" s="396"/>
      <c r="AA27918" s="441"/>
    </row>
    <row r="27919" spans="25:27" x14ac:dyDescent="0.2">
      <c r="Y27919" s="396"/>
      <c r="Z27919" s="396"/>
      <c r="AA27919" s="441"/>
    </row>
    <row r="27920" spans="25:27" x14ac:dyDescent="0.2">
      <c r="Y27920" s="396"/>
      <c r="Z27920" s="396"/>
      <c r="AA27920" s="441"/>
    </row>
    <row r="27921" spans="25:27" x14ac:dyDescent="0.2">
      <c r="Y27921" s="396"/>
      <c r="Z27921" s="396"/>
      <c r="AA27921" s="441"/>
    </row>
    <row r="27922" spans="25:27" x14ac:dyDescent="0.2">
      <c r="Y27922" s="396"/>
      <c r="Z27922" s="396"/>
      <c r="AA27922" s="441"/>
    </row>
    <row r="27923" spans="25:27" x14ac:dyDescent="0.2">
      <c r="Y27923" s="396"/>
      <c r="Z27923" s="396"/>
      <c r="AA27923" s="441"/>
    </row>
    <row r="27924" spans="25:27" x14ac:dyDescent="0.2">
      <c r="Y27924" s="396"/>
      <c r="Z27924" s="396"/>
      <c r="AA27924" s="441"/>
    </row>
    <row r="27925" spans="25:27" x14ac:dyDescent="0.2">
      <c r="Y27925" s="396"/>
      <c r="Z27925" s="396"/>
      <c r="AA27925" s="441"/>
    </row>
    <row r="27926" spans="25:27" x14ac:dyDescent="0.2">
      <c r="Y27926" s="396"/>
      <c r="Z27926" s="396"/>
      <c r="AA27926" s="441"/>
    </row>
    <row r="27927" spans="25:27" x14ac:dyDescent="0.2">
      <c r="Y27927" s="396"/>
      <c r="Z27927" s="396"/>
      <c r="AA27927" s="441"/>
    </row>
    <row r="27928" spans="25:27" x14ac:dyDescent="0.2">
      <c r="Y27928" s="396"/>
      <c r="Z27928" s="396"/>
      <c r="AA27928" s="441"/>
    </row>
    <row r="27929" spans="25:27" x14ac:dyDescent="0.2">
      <c r="Y27929" s="396"/>
      <c r="Z27929" s="396"/>
      <c r="AA27929" s="441"/>
    </row>
    <row r="27930" spans="25:27" x14ac:dyDescent="0.2">
      <c r="Y27930" s="396"/>
      <c r="Z27930" s="396"/>
      <c r="AA27930" s="441"/>
    </row>
    <row r="27931" spans="25:27" x14ac:dyDescent="0.2">
      <c r="Y27931" s="396"/>
      <c r="Z27931" s="396"/>
      <c r="AA27931" s="441"/>
    </row>
    <row r="27932" spans="25:27" x14ac:dyDescent="0.2">
      <c r="Y27932" s="396"/>
      <c r="Z27932" s="396"/>
      <c r="AA27932" s="441"/>
    </row>
    <row r="27933" spans="25:27" x14ac:dyDescent="0.2">
      <c r="Y27933" s="396"/>
      <c r="Z27933" s="396"/>
      <c r="AA27933" s="441"/>
    </row>
    <row r="27934" spans="25:27" x14ac:dyDescent="0.2">
      <c r="Y27934" s="396"/>
      <c r="Z27934" s="396"/>
      <c r="AA27934" s="441"/>
    </row>
    <row r="27935" spans="25:27" x14ac:dyDescent="0.2">
      <c r="Y27935" s="396"/>
      <c r="Z27935" s="396"/>
      <c r="AA27935" s="441"/>
    </row>
    <row r="27936" spans="25:27" x14ac:dyDescent="0.2">
      <c r="Y27936" s="396"/>
      <c r="Z27936" s="396"/>
      <c r="AA27936" s="441"/>
    </row>
    <row r="27937" spans="25:27" x14ac:dyDescent="0.2">
      <c r="Y27937" s="396"/>
      <c r="Z27937" s="396"/>
      <c r="AA27937" s="441"/>
    </row>
    <row r="27938" spans="25:27" x14ac:dyDescent="0.2">
      <c r="Y27938" s="396"/>
      <c r="Z27938" s="396"/>
      <c r="AA27938" s="441"/>
    </row>
    <row r="27939" spans="25:27" x14ac:dyDescent="0.2">
      <c r="Y27939" s="396"/>
      <c r="Z27939" s="396"/>
      <c r="AA27939" s="441"/>
    </row>
    <row r="27940" spans="25:27" x14ac:dyDescent="0.2">
      <c r="Y27940" s="396"/>
      <c r="Z27940" s="396"/>
      <c r="AA27940" s="441"/>
    </row>
    <row r="27941" spans="25:27" x14ac:dyDescent="0.2">
      <c r="Y27941" s="396"/>
      <c r="Z27941" s="396"/>
      <c r="AA27941" s="441"/>
    </row>
    <row r="27942" spans="25:27" x14ac:dyDescent="0.2">
      <c r="Y27942" s="396"/>
      <c r="Z27942" s="396"/>
      <c r="AA27942" s="441"/>
    </row>
    <row r="27943" spans="25:27" x14ac:dyDescent="0.2">
      <c r="Y27943" s="396"/>
      <c r="Z27943" s="396"/>
      <c r="AA27943" s="441"/>
    </row>
    <row r="27944" spans="25:27" x14ac:dyDescent="0.2">
      <c r="Y27944" s="396"/>
      <c r="Z27944" s="396"/>
      <c r="AA27944" s="441"/>
    </row>
    <row r="27945" spans="25:27" x14ac:dyDescent="0.2">
      <c r="Y27945" s="396"/>
      <c r="Z27945" s="396"/>
      <c r="AA27945" s="441"/>
    </row>
    <row r="27946" spans="25:27" x14ac:dyDescent="0.2">
      <c r="Y27946" s="396"/>
      <c r="Z27946" s="396"/>
      <c r="AA27946" s="441"/>
    </row>
    <row r="27947" spans="25:27" x14ac:dyDescent="0.2">
      <c r="Y27947" s="396"/>
      <c r="Z27947" s="396"/>
      <c r="AA27947" s="441"/>
    </row>
    <row r="27948" spans="25:27" x14ac:dyDescent="0.2">
      <c r="Y27948" s="396"/>
      <c r="Z27948" s="396"/>
      <c r="AA27948" s="441"/>
    </row>
    <row r="27949" spans="25:27" x14ac:dyDescent="0.2">
      <c r="Y27949" s="396"/>
      <c r="Z27949" s="396"/>
      <c r="AA27949" s="441"/>
    </row>
    <row r="27950" spans="25:27" x14ac:dyDescent="0.2">
      <c r="Y27950" s="396"/>
      <c r="Z27950" s="396"/>
      <c r="AA27950" s="441"/>
    </row>
    <row r="27951" spans="25:27" x14ac:dyDescent="0.2">
      <c r="Y27951" s="396"/>
      <c r="Z27951" s="396"/>
      <c r="AA27951" s="441"/>
    </row>
    <row r="27952" spans="25:27" x14ac:dyDescent="0.2">
      <c r="Y27952" s="396"/>
      <c r="Z27952" s="396"/>
      <c r="AA27952" s="441"/>
    </row>
    <row r="27953" spans="25:27" x14ac:dyDescent="0.2">
      <c r="Y27953" s="396"/>
      <c r="Z27953" s="396"/>
      <c r="AA27953" s="441"/>
    </row>
    <row r="27954" spans="25:27" x14ac:dyDescent="0.2">
      <c r="Y27954" s="396"/>
      <c r="Z27954" s="396"/>
      <c r="AA27954" s="441"/>
    </row>
    <row r="27955" spans="25:27" x14ac:dyDescent="0.2">
      <c r="Y27955" s="396"/>
      <c r="Z27955" s="396"/>
      <c r="AA27955" s="441"/>
    </row>
    <row r="27956" spans="25:27" x14ac:dyDescent="0.2">
      <c r="Y27956" s="396"/>
      <c r="Z27956" s="396"/>
      <c r="AA27956" s="441"/>
    </row>
    <row r="27957" spans="25:27" x14ac:dyDescent="0.2">
      <c r="Y27957" s="396"/>
      <c r="Z27957" s="396"/>
      <c r="AA27957" s="441"/>
    </row>
    <row r="27958" spans="25:27" x14ac:dyDescent="0.2">
      <c r="Y27958" s="396"/>
      <c r="Z27958" s="396"/>
      <c r="AA27958" s="441"/>
    </row>
    <row r="27959" spans="25:27" x14ac:dyDescent="0.2">
      <c r="Y27959" s="396"/>
      <c r="Z27959" s="396"/>
      <c r="AA27959" s="441"/>
    </row>
    <row r="27960" spans="25:27" x14ac:dyDescent="0.2">
      <c r="Y27960" s="396"/>
      <c r="Z27960" s="396"/>
      <c r="AA27960" s="441"/>
    </row>
    <row r="27961" spans="25:27" x14ac:dyDescent="0.2">
      <c r="Y27961" s="396"/>
      <c r="Z27961" s="396"/>
      <c r="AA27961" s="441"/>
    </row>
    <row r="27962" spans="25:27" x14ac:dyDescent="0.2">
      <c r="Y27962" s="396"/>
      <c r="Z27962" s="396"/>
      <c r="AA27962" s="441"/>
    </row>
    <row r="27963" spans="25:27" x14ac:dyDescent="0.2">
      <c r="Y27963" s="396"/>
      <c r="Z27963" s="396"/>
      <c r="AA27963" s="441"/>
    </row>
    <row r="27964" spans="25:27" x14ac:dyDescent="0.2">
      <c r="Y27964" s="396"/>
      <c r="Z27964" s="396"/>
      <c r="AA27964" s="441"/>
    </row>
    <row r="27965" spans="25:27" x14ac:dyDescent="0.2">
      <c r="Y27965" s="396"/>
      <c r="Z27965" s="396"/>
      <c r="AA27965" s="441"/>
    </row>
    <row r="27966" spans="25:27" x14ac:dyDescent="0.2">
      <c r="Y27966" s="396"/>
      <c r="Z27966" s="396"/>
      <c r="AA27966" s="441"/>
    </row>
    <row r="27967" spans="25:27" x14ac:dyDescent="0.2">
      <c r="Y27967" s="396"/>
      <c r="Z27967" s="396"/>
      <c r="AA27967" s="441"/>
    </row>
    <row r="27968" spans="25:27" x14ac:dyDescent="0.2">
      <c r="Y27968" s="396"/>
      <c r="Z27968" s="396"/>
      <c r="AA27968" s="441"/>
    </row>
    <row r="27969" spans="25:27" x14ac:dyDescent="0.2">
      <c r="Y27969" s="396"/>
      <c r="Z27969" s="396"/>
      <c r="AA27969" s="441"/>
    </row>
    <row r="27970" spans="25:27" x14ac:dyDescent="0.2">
      <c r="Y27970" s="396"/>
      <c r="Z27970" s="396"/>
      <c r="AA27970" s="441"/>
    </row>
    <row r="27971" spans="25:27" x14ac:dyDescent="0.2">
      <c r="Y27971" s="396"/>
      <c r="Z27971" s="396"/>
      <c r="AA27971" s="441"/>
    </row>
    <row r="27972" spans="25:27" x14ac:dyDescent="0.2">
      <c r="Y27972" s="396"/>
      <c r="Z27972" s="396"/>
      <c r="AA27972" s="441"/>
    </row>
    <row r="27973" spans="25:27" x14ac:dyDescent="0.2">
      <c r="Y27973" s="396"/>
      <c r="Z27973" s="396"/>
      <c r="AA27973" s="441"/>
    </row>
    <row r="27974" spans="25:27" x14ac:dyDescent="0.2">
      <c r="Y27974" s="396"/>
      <c r="Z27974" s="396"/>
      <c r="AA27974" s="441"/>
    </row>
    <row r="27975" spans="25:27" x14ac:dyDescent="0.2">
      <c r="Y27975" s="396"/>
      <c r="Z27975" s="396"/>
      <c r="AA27975" s="441"/>
    </row>
    <row r="27976" spans="25:27" x14ac:dyDescent="0.2">
      <c r="Y27976" s="396"/>
      <c r="Z27976" s="396"/>
      <c r="AA27976" s="441"/>
    </row>
    <row r="27977" spans="25:27" x14ac:dyDescent="0.2">
      <c r="Y27977" s="396"/>
      <c r="Z27977" s="396"/>
      <c r="AA27977" s="441"/>
    </row>
    <row r="27978" spans="25:27" x14ac:dyDescent="0.2">
      <c r="Y27978" s="396"/>
      <c r="Z27978" s="396"/>
      <c r="AA27978" s="441"/>
    </row>
    <row r="27979" spans="25:27" x14ac:dyDescent="0.2">
      <c r="Y27979" s="396"/>
      <c r="Z27979" s="396"/>
      <c r="AA27979" s="441"/>
    </row>
    <row r="27980" spans="25:27" x14ac:dyDescent="0.2">
      <c r="Y27980" s="396"/>
      <c r="Z27980" s="396"/>
      <c r="AA27980" s="441"/>
    </row>
    <row r="27981" spans="25:27" x14ac:dyDescent="0.2">
      <c r="Y27981" s="396"/>
      <c r="Z27981" s="396"/>
      <c r="AA27981" s="441"/>
    </row>
    <row r="27982" spans="25:27" x14ac:dyDescent="0.2">
      <c r="Y27982" s="396"/>
      <c r="Z27982" s="396"/>
      <c r="AA27982" s="441"/>
    </row>
    <row r="27983" spans="25:27" x14ac:dyDescent="0.2">
      <c r="Y27983" s="396"/>
      <c r="Z27983" s="396"/>
      <c r="AA27983" s="441"/>
    </row>
    <row r="27984" spans="25:27" x14ac:dyDescent="0.2">
      <c r="Y27984" s="396"/>
      <c r="Z27984" s="396"/>
      <c r="AA27984" s="441"/>
    </row>
    <row r="27985" spans="25:27" x14ac:dyDescent="0.2">
      <c r="Y27985" s="396"/>
      <c r="Z27985" s="396"/>
      <c r="AA27985" s="441"/>
    </row>
    <row r="27986" spans="25:27" x14ac:dyDescent="0.2">
      <c r="Y27986" s="396"/>
      <c r="Z27986" s="396"/>
      <c r="AA27986" s="441"/>
    </row>
    <row r="27987" spans="25:27" x14ac:dyDescent="0.2">
      <c r="Y27987" s="396"/>
      <c r="Z27987" s="396"/>
      <c r="AA27987" s="441"/>
    </row>
    <row r="27988" spans="25:27" x14ac:dyDescent="0.2">
      <c r="Y27988" s="396"/>
      <c r="Z27988" s="396"/>
      <c r="AA27988" s="441"/>
    </row>
    <row r="27989" spans="25:27" x14ac:dyDescent="0.2">
      <c r="Y27989" s="396"/>
      <c r="Z27989" s="396"/>
      <c r="AA27989" s="441"/>
    </row>
    <row r="27990" spans="25:27" x14ac:dyDescent="0.2">
      <c r="Y27990" s="396"/>
      <c r="Z27990" s="396"/>
      <c r="AA27990" s="441"/>
    </row>
    <row r="27991" spans="25:27" x14ac:dyDescent="0.2">
      <c r="Y27991" s="396"/>
      <c r="Z27991" s="396"/>
      <c r="AA27991" s="441"/>
    </row>
    <row r="27992" spans="25:27" x14ac:dyDescent="0.2">
      <c r="Y27992" s="396"/>
      <c r="Z27992" s="396"/>
      <c r="AA27992" s="441"/>
    </row>
    <row r="27993" spans="25:27" x14ac:dyDescent="0.2">
      <c r="Y27993" s="396"/>
      <c r="Z27993" s="396"/>
      <c r="AA27993" s="441"/>
    </row>
    <row r="27994" spans="25:27" x14ac:dyDescent="0.2">
      <c r="Y27994" s="396"/>
      <c r="Z27994" s="396"/>
      <c r="AA27994" s="441"/>
    </row>
    <row r="27995" spans="25:27" x14ac:dyDescent="0.2">
      <c r="Y27995" s="396"/>
      <c r="Z27995" s="396"/>
      <c r="AA27995" s="441"/>
    </row>
    <row r="27996" spans="25:27" x14ac:dyDescent="0.2">
      <c r="Y27996" s="396"/>
      <c r="Z27996" s="396"/>
      <c r="AA27996" s="441"/>
    </row>
    <row r="27997" spans="25:27" x14ac:dyDescent="0.2">
      <c r="Y27997" s="396"/>
      <c r="Z27997" s="396"/>
      <c r="AA27997" s="441"/>
    </row>
    <row r="27998" spans="25:27" x14ac:dyDescent="0.2">
      <c r="Y27998" s="396"/>
      <c r="Z27998" s="396"/>
      <c r="AA27998" s="441"/>
    </row>
    <row r="27999" spans="25:27" x14ac:dyDescent="0.2">
      <c r="Y27999" s="396"/>
      <c r="Z27999" s="396"/>
      <c r="AA27999" s="441"/>
    </row>
    <row r="28000" spans="25:27" x14ac:dyDescent="0.2">
      <c r="Y28000" s="396"/>
      <c r="Z28000" s="396"/>
      <c r="AA28000" s="441"/>
    </row>
    <row r="28001" spans="25:27" x14ac:dyDescent="0.2">
      <c r="Y28001" s="396"/>
      <c r="Z28001" s="396"/>
      <c r="AA28001" s="441"/>
    </row>
    <row r="28002" spans="25:27" x14ac:dyDescent="0.2">
      <c r="Y28002" s="396"/>
      <c r="Z28002" s="396"/>
      <c r="AA28002" s="441"/>
    </row>
    <row r="28003" spans="25:27" x14ac:dyDescent="0.2">
      <c r="Y28003" s="396"/>
      <c r="Z28003" s="396"/>
      <c r="AA28003" s="441"/>
    </row>
    <row r="28004" spans="25:27" x14ac:dyDescent="0.2">
      <c r="Y28004" s="396"/>
      <c r="Z28004" s="396"/>
      <c r="AA28004" s="441"/>
    </row>
    <row r="28005" spans="25:27" x14ac:dyDescent="0.2">
      <c r="Y28005" s="396"/>
      <c r="Z28005" s="396"/>
      <c r="AA28005" s="441"/>
    </row>
    <row r="28006" spans="25:27" x14ac:dyDescent="0.2">
      <c r="Y28006" s="396"/>
      <c r="Z28006" s="396"/>
      <c r="AA28006" s="441"/>
    </row>
    <row r="28007" spans="25:27" x14ac:dyDescent="0.2">
      <c r="Y28007" s="396"/>
      <c r="Z28007" s="396"/>
      <c r="AA28007" s="441"/>
    </row>
    <row r="28008" spans="25:27" x14ac:dyDescent="0.2">
      <c r="Y28008" s="396"/>
      <c r="Z28008" s="396"/>
      <c r="AA28008" s="441"/>
    </row>
    <row r="28009" spans="25:27" x14ac:dyDescent="0.2">
      <c r="Y28009" s="396"/>
      <c r="Z28009" s="396"/>
      <c r="AA28009" s="441"/>
    </row>
    <row r="28010" spans="25:27" x14ac:dyDescent="0.2">
      <c r="Y28010" s="396"/>
      <c r="Z28010" s="396"/>
      <c r="AA28010" s="441"/>
    </row>
    <row r="28011" spans="25:27" x14ac:dyDescent="0.2">
      <c r="Y28011" s="396"/>
      <c r="Z28011" s="396"/>
      <c r="AA28011" s="441"/>
    </row>
    <row r="28012" spans="25:27" x14ac:dyDescent="0.2">
      <c r="Y28012" s="396"/>
      <c r="Z28012" s="396"/>
      <c r="AA28012" s="441"/>
    </row>
    <row r="28013" spans="25:27" x14ac:dyDescent="0.2">
      <c r="Y28013" s="396"/>
      <c r="Z28013" s="396"/>
      <c r="AA28013" s="441"/>
    </row>
    <row r="28014" spans="25:27" x14ac:dyDescent="0.2">
      <c r="Y28014" s="396"/>
      <c r="Z28014" s="396"/>
      <c r="AA28014" s="441"/>
    </row>
    <row r="28015" spans="25:27" x14ac:dyDescent="0.2">
      <c r="Y28015" s="396"/>
      <c r="Z28015" s="396"/>
      <c r="AA28015" s="441"/>
    </row>
    <row r="28016" spans="25:27" x14ac:dyDescent="0.2">
      <c r="Y28016" s="396"/>
      <c r="Z28016" s="396"/>
      <c r="AA28016" s="441"/>
    </row>
    <row r="28017" spans="25:27" x14ac:dyDescent="0.2">
      <c r="Y28017" s="396"/>
      <c r="Z28017" s="396"/>
      <c r="AA28017" s="441"/>
    </row>
    <row r="28018" spans="25:27" x14ac:dyDescent="0.2">
      <c r="Y28018" s="396"/>
      <c r="Z28018" s="396"/>
      <c r="AA28018" s="441"/>
    </row>
    <row r="28019" spans="25:27" x14ac:dyDescent="0.2">
      <c r="Y28019" s="396"/>
      <c r="Z28019" s="396"/>
      <c r="AA28019" s="441"/>
    </row>
    <row r="28020" spans="25:27" x14ac:dyDescent="0.2">
      <c r="Y28020" s="396"/>
      <c r="Z28020" s="396"/>
      <c r="AA28020" s="441"/>
    </row>
    <row r="28021" spans="25:27" x14ac:dyDescent="0.2">
      <c r="Y28021" s="396"/>
      <c r="Z28021" s="396"/>
      <c r="AA28021" s="441"/>
    </row>
    <row r="28022" spans="25:27" x14ac:dyDescent="0.2">
      <c r="Y28022" s="396"/>
      <c r="Z28022" s="396"/>
      <c r="AA28022" s="441"/>
    </row>
    <row r="28023" spans="25:27" x14ac:dyDescent="0.2">
      <c r="Y28023" s="396"/>
      <c r="Z28023" s="396"/>
      <c r="AA28023" s="441"/>
    </row>
    <row r="28024" spans="25:27" x14ac:dyDescent="0.2">
      <c r="Y28024" s="396"/>
      <c r="Z28024" s="396"/>
      <c r="AA28024" s="441"/>
    </row>
    <row r="28025" spans="25:27" x14ac:dyDescent="0.2">
      <c r="Y28025" s="396"/>
      <c r="Z28025" s="396"/>
      <c r="AA28025" s="441"/>
    </row>
    <row r="28026" spans="25:27" x14ac:dyDescent="0.2">
      <c r="Y28026" s="396"/>
      <c r="Z28026" s="396"/>
      <c r="AA28026" s="441"/>
    </row>
    <row r="28027" spans="25:27" x14ac:dyDescent="0.2">
      <c r="Y28027" s="396"/>
      <c r="Z28027" s="396"/>
      <c r="AA28027" s="441"/>
    </row>
    <row r="28028" spans="25:27" x14ac:dyDescent="0.2">
      <c r="Y28028" s="396"/>
      <c r="Z28028" s="396"/>
      <c r="AA28028" s="441"/>
    </row>
    <row r="28029" spans="25:27" x14ac:dyDescent="0.2">
      <c r="Y28029" s="396"/>
      <c r="Z28029" s="396"/>
      <c r="AA28029" s="441"/>
    </row>
    <row r="28030" spans="25:27" x14ac:dyDescent="0.2">
      <c r="Y28030" s="396"/>
      <c r="Z28030" s="396"/>
      <c r="AA28030" s="441"/>
    </row>
    <row r="28031" spans="25:27" x14ac:dyDescent="0.2">
      <c r="Y28031" s="396"/>
      <c r="Z28031" s="396"/>
      <c r="AA28031" s="441"/>
    </row>
    <row r="28032" spans="25:27" x14ac:dyDescent="0.2">
      <c r="Y28032" s="396"/>
      <c r="Z28032" s="396"/>
      <c r="AA28032" s="441"/>
    </row>
    <row r="28033" spans="25:27" x14ac:dyDescent="0.2">
      <c r="Y28033" s="396"/>
      <c r="Z28033" s="396"/>
      <c r="AA28033" s="441"/>
    </row>
    <row r="28034" spans="25:27" x14ac:dyDescent="0.2">
      <c r="Y28034" s="396"/>
      <c r="Z28034" s="396"/>
      <c r="AA28034" s="441"/>
    </row>
    <row r="28035" spans="25:27" x14ac:dyDescent="0.2">
      <c r="Y28035" s="396"/>
      <c r="Z28035" s="396"/>
      <c r="AA28035" s="441"/>
    </row>
    <row r="28036" spans="25:27" x14ac:dyDescent="0.2">
      <c r="Y28036" s="396"/>
      <c r="Z28036" s="396"/>
      <c r="AA28036" s="441"/>
    </row>
    <row r="28037" spans="25:27" x14ac:dyDescent="0.2">
      <c r="Y28037" s="396"/>
      <c r="Z28037" s="396"/>
      <c r="AA28037" s="441"/>
    </row>
    <row r="28038" spans="25:27" x14ac:dyDescent="0.2">
      <c r="Y28038" s="396"/>
      <c r="Z28038" s="396"/>
      <c r="AA28038" s="441"/>
    </row>
    <row r="28039" spans="25:27" x14ac:dyDescent="0.2">
      <c r="Y28039" s="396"/>
      <c r="Z28039" s="396"/>
      <c r="AA28039" s="441"/>
    </row>
    <row r="28040" spans="25:27" x14ac:dyDescent="0.2">
      <c r="Y28040" s="396"/>
      <c r="Z28040" s="396"/>
      <c r="AA28040" s="441"/>
    </row>
    <row r="28041" spans="25:27" x14ac:dyDescent="0.2">
      <c r="Y28041" s="396"/>
      <c r="Z28041" s="396"/>
      <c r="AA28041" s="441"/>
    </row>
    <row r="28042" spans="25:27" x14ac:dyDescent="0.2">
      <c r="Y28042" s="396"/>
      <c r="Z28042" s="396"/>
      <c r="AA28042" s="441"/>
    </row>
    <row r="28043" spans="25:27" x14ac:dyDescent="0.2">
      <c r="Y28043" s="396"/>
      <c r="Z28043" s="396"/>
      <c r="AA28043" s="441"/>
    </row>
    <row r="28044" spans="25:27" x14ac:dyDescent="0.2">
      <c r="Y28044" s="396"/>
      <c r="Z28044" s="396"/>
      <c r="AA28044" s="441"/>
    </row>
    <row r="28045" spans="25:27" x14ac:dyDescent="0.2">
      <c r="Y28045" s="396"/>
      <c r="Z28045" s="396"/>
      <c r="AA28045" s="441"/>
    </row>
    <row r="28046" spans="25:27" x14ac:dyDescent="0.2">
      <c r="Y28046" s="396"/>
      <c r="Z28046" s="396"/>
      <c r="AA28046" s="441"/>
    </row>
    <row r="28047" spans="25:27" x14ac:dyDescent="0.2">
      <c r="Y28047" s="396"/>
      <c r="Z28047" s="396"/>
      <c r="AA28047" s="441"/>
    </row>
    <row r="28048" spans="25:27" x14ac:dyDescent="0.2">
      <c r="Y28048" s="396"/>
      <c r="Z28048" s="396"/>
      <c r="AA28048" s="441"/>
    </row>
    <row r="28049" spans="25:27" x14ac:dyDescent="0.2">
      <c r="Y28049" s="396"/>
      <c r="Z28049" s="396"/>
      <c r="AA28049" s="441"/>
    </row>
    <row r="28050" spans="25:27" x14ac:dyDescent="0.2">
      <c r="Y28050" s="396"/>
      <c r="Z28050" s="396"/>
      <c r="AA28050" s="441"/>
    </row>
    <row r="28051" spans="25:27" x14ac:dyDescent="0.2">
      <c r="Y28051" s="396"/>
      <c r="Z28051" s="396"/>
      <c r="AA28051" s="441"/>
    </row>
    <row r="28052" spans="25:27" x14ac:dyDescent="0.2">
      <c r="Y28052" s="396"/>
      <c r="Z28052" s="396"/>
      <c r="AA28052" s="441"/>
    </row>
    <row r="28053" spans="25:27" x14ac:dyDescent="0.2">
      <c r="Y28053" s="396"/>
      <c r="Z28053" s="396"/>
      <c r="AA28053" s="441"/>
    </row>
    <row r="28054" spans="25:27" x14ac:dyDescent="0.2">
      <c r="Y28054" s="396"/>
      <c r="Z28054" s="396"/>
      <c r="AA28054" s="441"/>
    </row>
    <row r="28055" spans="25:27" x14ac:dyDescent="0.2">
      <c r="Y28055" s="396"/>
      <c r="Z28055" s="396"/>
      <c r="AA28055" s="441"/>
    </row>
    <row r="28056" spans="25:27" x14ac:dyDescent="0.2">
      <c r="Y28056" s="396"/>
      <c r="Z28056" s="396"/>
      <c r="AA28056" s="441"/>
    </row>
    <row r="28057" spans="25:27" x14ac:dyDescent="0.2">
      <c r="Y28057" s="396"/>
      <c r="Z28057" s="396"/>
      <c r="AA28057" s="441"/>
    </row>
    <row r="28058" spans="25:27" x14ac:dyDescent="0.2">
      <c r="Y28058" s="396"/>
      <c r="Z28058" s="396"/>
      <c r="AA28058" s="441"/>
    </row>
    <row r="28059" spans="25:27" x14ac:dyDescent="0.2">
      <c r="Y28059" s="396"/>
      <c r="Z28059" s="396"/>
      <c r="AA28059" s="441"/>
    </row>
    <row r="28060" spans="25:27" x14ac:dyDescent="0.2">
      <c r="Y28060" s="396"/>
      <c r="Z28060" s="396"/>
      <c r="AA28060" s="441"/>
    </row>
    <row r="28061" spans="25:27" x14ac:dyDescent="0.2">
      <c r="Y28061" s="396"/>
      <c r="Z28061" s="396"/>
      <c r="AA28061" s="441"/>
    </row>
    <row r="28062" spans="25:27" x14ac:dyDescent="0.2">
      <c r="Y28062" s="396"/>
      <c r="Z28062" s="396"/>
      <c r="AA28062" s="441"/>
    </row>
    <row r="28063" spans="25:27" x14ac:dyDescent="0.2">
      <c r="Y28063" s="396"/>
      <c r="Z28063" s="396"/>
      <c r="AA28063" s="441"/>
    </row>
    <row r="28064" spans="25:27" x14ac:dyDescent="0.2">
      <c r="Y28064" s="396"/>
      <c r="Z28064" s="396"/>
      <c r="AA28064" s="441"/>
    </row>
    <row r="28065" spans="25:27" x14ac:dyDescent="0.2">
      <c r="Y28065" s="396"/>
      <c r="Z28065" s="396"/>
      <c r="AA28065" s="441"/>
    </row>
    <row r="28066" spans="25:27" x14ac:dyDescent="0.2">
      <c r="Y28066" s="396"/>
      <c r="Z28066" s="396"/>
      <c r="AA28066" s="441"/>
    </row>
    <row r="28067" spans="25:27" x14ac:dyDescent="0.2">
      <c r="Y28067" s="396"/>
      <c r="Z28067" s="396"/>
      <c r="AA28067" s="441"/>
    </row>
    <row r="28068" spans="25:27" x14ac:dyDescent="0.2">
      <c r="Y28068" s="396"/>
      <c r="Z28068" s="396"/>
      <c r="AA28068" s="441"/>
    </row>
    <row r="28069" spans="25:27" x14ac:dyDescent="0.2">
      <c r="Y28069" s="396"/>
      <c r="Z28069" s="396"/>
      <c r="AA28069" s="441"/>
    </row>
    <row r="28070" spans="25:27" x14ac:dyDescent="0.2">
      <c r="Y28070" s="396"/>
      <c r="Z28070" s="396"/>
      <c r="AA28070" s="441"/>
    </row>
    <row r="28071" spans="25:27" x14ac:dyDescent="0.2">
      <c r="Y28071" s="396"/>
      <c r="Z28071" s="396"/>
      <c r="AA28071" s="441"/>
    </row>
    <row r="28072" spans="25:27" x14ac:dyDescent="0.2">
      <c r="Y28072" s="396"/>
      <c r="Z28072" s="396"/>
      <c r="AA28072" s="441"/>
    </row>
    <row r="28073" spans="25:27" x14ac:dyDescent="0.2">
      <c r="Y28073" s="396"/>
      <c r="Z28073" s="396"/>
      <c r="AA28073" s="441"/>
    </row>
    <row r="28074" spans="25:27" x14ac:dyDescent="0.2">
      <c r="Y28074" s="396"/>
      <c r="Z28074" s="396"/>
      <c r="AA28074" s="441"/>
    </row>
    <row r="28075" spans="25:27" x14ac:dyDescent="0.2">
      <c r="Y28075" s="396"/>
      <c r="Z28075" s="396"/>
      <c r="AA28075" s="441"/>
    </row>
    <row r="28076" spans="25:27" x14ac:dyDescent="0.2">
      <c r="Y28076" s="396"/>
      <c r="Z28076" s="396"/>
      <c r="AA28076" s="441"/>
    </row>
    <row r="28077" spans="25:27" x14ac:dyDescent="0.2">
      <c r="Y28077" s="396"/>
      <c r="Z28077" s="396"/>
      <c r="AA28077" s="441"/>
    </row>
    <row r="28078" spans="25:27" x14ac:dyDescent="0.2">
      <c r="Y28078" s="396"/>
      <c r="Z28078" s="396"/>
      <c r="AA28078" s="441"/>
    </row>
    <row r="28079" spans="25:27" x14ac:dyDescent="0.2">
      <c r="Y28079" s="396"/>
      <c r="Z28079" s="396"/>
      <c r="AA28079" s="441"/>
    </row>
    <row r="28080" spans="25:27" x14ac:dyDescent="0.2">
      <c r="Y28080" s="396"/>
      <c r="Z28080" s="396"/>
      <c r="AA28080" s="441"/>
    </row>
    <row r="28081" spans="25:27" x14ac:dyDescent="0.2">
      <c r="Y28081" s="396"/>
      <c r="Z28081" s="396"/>
      <c r="AA28081" s="441"/>
    </row>
    <row r="28082" spans="25:27" x14ac:dyDescent="0.2">
      <c r="Y28082" s="396"/>
      <c r="Z28082" s="396"/>
      <c r="AA28082" s="441"/>
    </row>
    <row r="28083" spans="25:27" x14ac:dyDescent="0.2">
      <c r="Y28083" s="396"/>
      <c r="Z28083" s="396"/>
      <c r="AA28083" s="441"/>
    </row>
    <row r="28084" spans="25:27" x14ac:dyDescent="0.2">
      <c r="Y28084" s="396"/>
      <c r="Z28084" s="396"/>
      <c r="AA28084" s="441"/>
    </row>
    <row r="28085" spans="25:27" x14ac:dyDescent="0.2">
      <c r="Y28085" s="396"/>
      <c r="Z28085" s="396"/>
      <c r="AA28085" s="441"/>
    </row>
    <row r="28086" spans="25:27" x14ac:dyDescent="0.2">
      <c r="Y28086" s="396"/>
      <c r="Z28086" s="396"/>
      <c r="AA28086" s="441"/>
    </row>
    <row r="28087" spans="25:27" x14ac:dyDescent="0.2">
      <c r="Y28087" s="396"/>
      <c r="Z28087" s="396"/>
      <c r="AA28087" s="441"/>
    </row>
    <row r="28088" spans="25:27" x14ac:dyDescent="0.2">
      <c r="Y28088" s="396"/>
      <c r="Z28088" s="396"/>
      <c r="AA28088" s="441"/>
    </row>
    <row r="28089" spans="25:27" x14ac:dyDescent="0.2">
      <c r="Y28089" s="396"/>
      <c r="Z28089" s="396"/>
      <c r="AA28089" s="441"/>
    </row>
    <row r="28090" spans="25:27" x14ac:dyDescent="0.2">
      <c r="Y28090" s="396"/>
      <c r="Z28090" s="396"/>
      <c r="AA28090" s="441"/>
    </row>
    <row r="28091" spans="25:27" x14ac:dyDescent="0.2">
      <c r="Y28091" s="396"/>
      <c r="Z28091" s="396"/>
      <c r="AA28091" s="441"/>
    </row>
    <row r="28092" spans="25:27" x14ac:dyDescent="0.2">
      <c r="Y28092" s="396"/>
      <c r="Z28092" s="396"/>
      <c r="AA28092" s="441"/>
    </row>
    <row r="28093" spans="25:27" x14ac:dyDescent="0.2">
      <c r="Y28093" s="396"/>
      <c r="Z28093" s="396"/>
      <c r="AA28093" s="441"/>
    </row>
    <row r="28094" spans="25:27" x14ac:dyDescent="0.2">
      <c r="Y28094" s="396"/>
      <c r="Z28094" s="396"/>
      <c r="AA28094" s="441"/>
    </row>
    <row r="28095" spans="25:27" x14ac:dyDescent="0.2">
      <c r="Y28095" s="396"/>
      <c r="Z28095" s="396"/>
      <c r="AA28095" s="441"/>
    </row>
    <row r="28096" spans="25:27" x14ac:dyDescent="0.2">
      <c r="Y28096" s="396"/>
      <c r="Z28096" s="396"/>
      <c r="AA28096" s="441"/>
    </row>
    <row r="28097" spans="25:27" x14ac:dyDescent="0.2">
      <c r="Y28097" s="396"/>
      <c r="Z28097" s="396"/>
      <c r="AA28097" s="441"/>
    </row>
    <row r="28098" spans="25:27" x14ac:dyDescent="0.2">
      <c r="Y28098" s="396"/>
      <c r="Z28098" s="396"/>
      <c r="AA28098" s="441"/>
    </row>
    <row r="28099" spans="25:27" x14ac:dyDescent="0.2">
      <c r="Y28099" s="396"/>
      <c r="Z28099" s="396"/>
      <c r="AA28099" s="441"/>
    </row>
    <row r="28100" spans="25:27" x14ac:dyDescent="0.2">
      <c r="Y28100" s="396"/>
      <c r="Z28100" s="396"/>
      <c r="AA28100" s="441"/>
    </row>
    <row r="28101" spans="25:27" x14ac:dyDescent="0.2">
      <c r="Y28101" s="396"/>
      <c r="Z28101" s="396"/>
      <c r="AA28101" s="441"/>
    </row>
    <row r="28102" spans="25:27" x14ac:dyDescent="0.2">
      <c r="Y28102" s="396"/>
      <c r="Z28102" s="396"/>
      <c r="AA28102" s="441"/>
    </row>
    <row r="28103" spans="25:27" x14ac:dyDescent="0.2">
      <c r="Y28103" s="396"/>
      <c r="Z28103" s="396"/>
      <c r="AA28103" s="441"/>
    </row>
    <row r="28104" spans="25:27" x14ac:dyDescent="0.2">
      <c r="Y28104" s="396"/>
      <c r="Z28104" s="396"/>
      <c r="AA28104" s="441"/>
    </row>
    <row r="28105" spans="25:27" x14ac:dyDescent="0.2">
      <c r="Y28105" s="396"/>
      <c r="Z28105" s="396"/>
      <c r="AA28105" s="441"/>
    </row>
    <row r="28106" spans="25:27" x14ac:dyDescent="0.2">
      <c r="Y28106" s="396"/>
      <c r="Z28106" s="396"/>
      <c r="AA28106" s="441"/>
    </row>
    <row r="28107" spans="25:27" x14ac:dyDescent="0.2">
      <c r="Y28107" s="396"/>
      <c r="Z28107" s="396"/>
      <c r="AA28107" s="441"/>
    </row>
    <row r="28108" spans="25:27" x14ac:dyDescent="0.2">
      <c r="Y28108" s="396"/>
      <c r="Z28108" s="396"/>
      <c r="AA28108" s="441"/>
    </row>
    <row r="28109" spans="25:27" x14ac:dyDescent="0.2">
      <c r="Y28109" s="396"/>
      <c r="Z28109" s="396"/>
      <c r="AA28109" s="441"/>
    </row>
    <row r="28110" spans="25:27" x14ac:dyDescent="0.2">
      <c r="Y28110" s="396"/>
      <c r="Z28110" s="396"/>
      <c r="AA28110" s="441"/>
    </row>
    <row r="28111" spans="25:27" x14ac:dyDescent="0.2">
      <c r="Y28111" s="396"/>
      <c r="Z28111" s="396"/>
      <c r="AA28111" s="441"/>
    </row>
    <row r="28112" spans="25:27" x14ac:dyDescent="0.2">
      <c r="Y28112" s="396"/>
      <c r="Z28112" s="396"/>
      <c r="AA28112" s="441"/>
    </row>
    <row r="28113" spans="25:27" x14ac:dyDescent="0.2">
      <c r="Y28113" s="396"/>
      <c r="Z28113" s="396"/>
      <c r="AA28113" s="441"/>
    </row>
    <row r="28114" spans="25:27" x14ac:dyDescent="0.2">
      <c r="Y28114" s="396"/>
      <c r="Z28114" s="396"/>
      <c r="AA28114" s="441"/>
    </row>
    <row r="28115" spans="25:27" x14ac:dyDescent="0.2">
      <c r="Y28115" s="396"/>
      <c r="Z28115" s="396"/>
      <c r="AA28115" s="441"/>
    </row>
    <row r="28116" spans="25:27" x14ac:dyDescent="0.2">
      <c r="Y28116" s="396"/>
      <c r="Z28116" s="396"/>
      <c r="AA28116" s="441"/>
    </row>
    <row r="28117" spans="25:27" x14ac:dyDescent="0.2">
      <c r="Y28117" s="396"/>
      <c r="Z28117" s="396"/>
      <c r="AA28117" s="441"/>
    </row>
    <row r="28118" spans="25:27" x14ac:dyDescent="0.2">
      <c r="Y28118" s="396"/>
      <c r="Z28118" s="396"/>
      <c r="AA28118" s="441"/>
    </row>
    <row r="28119" spans="25:27" x14ac:dyDescent="0.2">
      <c r="Y28119" s="396"/>
      <c r="Z28119" s="396"/>
      <c r="AA28119" s="441"/>
    </row>
    <row r="28120" spans="25:27" x14ac:dyDescent="0.2">
      <c r="Y28120" s="396"/>
      <c r="Z28120" s="396"/>
      <c r="AA28120" s="441"/>
    </row>
    <row r="28121" spans="25:27" x14ac:dyDescent="0.2">
      <c r="Y28121" s="396"/>
      <c r="Z28121" s="396"/>
      <c r="AA28121" s="441"/>
    </row>
    <row r="28122" spans="25:27" x14ac:dyDescent="0.2">
      <c r="Y28122" s="396"/>
      <c r="Z28122" s="396"/>
      <c r="AA28122" s="441"/>
    </row>
    <row r="28123" spans="25:27" x14ac:dyDescent="0.2">
      <c r="Y28123" s="396"/>
      <c r="Z28123" s="396"/>
      <c r="AA28123" s="441"/>
    </row>
    <row r="28124" spans="25:27" x14ac:dyDescent="0.2">
      <c r="Y28124" s="396"/>
      <c r="Z28124" s="396"/>
      <c r="AA28124" s="441"/>
    </row>
    <row r="28125" spans="25:27" x14ac:dyDescent="0.2">
      <c r="Y28125" s="396"/>
      <c r="Z28125" s="396"/>
      <c r="AA28125" s="441"/>
    </row>
    <row r="28126" spans="25:27" x14ac:dyDescent="0.2">
      <c r="Y28126" s="396"/>
      <c r="Z28126" s="396"/>
      <c r="AA28126" s="441"/>
    </row>
    <row r="28127" spans="25:27" x14ac:dyDescent="0.2">
      <c r="Y28127" s="396"/>
      <c r="Z28127" s="396"/>
      <c r="AA28127" s="441"/>
    </row>
    <row r="28128" spans="25:27" x14ac:dyDescent="0.2">
      <c r="Y28128" s="396"/>
      <c r="Z28128" s="396"/>
      <c r="AA28128" s="441"/>
    </row>
    <row r="28129" spans="25:27" x14ac:dyDescent="0.2">
      <c r="Y28129" s="396"/>
      <c r="Z28129" s="396"/>
      <c r="AA28129" s="441"/>
    </row>
    <row r="28130" spans="25:27" x14ac:dyDescent="0.2">
      <c r="Y28130" s="396"/>
      <c r="Z28130" s="396"/>
      <c r="AA28130" s="441"/>
    </row>
    <row r="28131" spans="25:27" x14ac:dyDescent="0.2">
      <c r="Y28131" s="396"/>
      <c r="Z28131" s="396"/>
      <c r="AA28131" s="441"/>
    </row>
    <row r="28132" spans="25:27" x14ac:dyDescent="0.2">
      <c r="Y28132" s="396"/>
      <c r="Z28132" s="396"/>
      <c r="AA28132" s="441"/>
    </row>
    <row r="28133" spans="25:27" x14ac:dyDescent="0.2">
      <c r="Y28133" s="396"/>
      <c r="Z28133" s="396"/>
      <c r="AA28133" s="441"/>
    </row>
    <row r="28134" spans="25:27" x14ac:dyDescent="0.2">
      <c r="Y28134" s="396"/>
      <c r="Z28134" s="396"/>
      <c r="AA28134" s="441"/>
    </row>
    <row r="28135" spans="25:27" x14ac:dyDescent="0.2">
      <c r="Y28135" s="396"/>
      <c r="Z28135" s="396"/>
      <c r="AA28135" s="441"/>
    </row>
    <row r="28136" spans="25:27" x14ac:dyDescent="0.2">
      <c r="Y28136" s="396"/>
      <c r="Z28136" s="396"/>
      <c r="AA28136" s="441"/>
    </row>
    <row r="28137" spans="25:27" x14ac:dyDescent="0.2">
      <c r="Y28137" s="396"/>
      <c r="Z28137" s="396"/>
      <c r="AA28137" s="441"/>
    </row>
    <row r="28138" spans="25:27" x14ac:dyDescent="0.2">
      <c r="Y28138" s="396"/>
      <c r="Z28138" s="396"/>
      <c r="AA28138" s="441"/>
    </row>
    <row r="28139" spans="25:27" x14ac:dyDescent="0.2">
      <c r="Y28139" s="396"/>
      <c r="Z28139" s="396"/>
      <c r="AA28139" s="441"/>
    </row>
    <row r="28140" spans="25:27" x14ac:dyDescent="0.2">
      <c r="Y28140" s="396"/>
      <c r="Z28140" s="396"/>
      <c r="AA28140" s="441"/>
    </row>
    <row r="28141" spans="25:27" x14ac:dyDescent="0.2">
      <c r="Y28141" s="396"/>
      <c r="Z28141" s="396"/>
      <c r="AA28141" s="441"/>
    </row>
    <row r="28142" spans="25:27" x14ac:dyDescent="0.2">
      <c r="Y28142" s="396"/>
      <c r="Z28142" s="396"/>
      <c r="AA28142" s="441"/>
    </row>
    <row r="28143" spans="25:27" x14ac:dyDescent="0.2">
      <c r="Y28143" s="396"/>
      <c r="Z28143" s="396"/>
      <c r="AA28143" s="441"/>
    </row>
    <row r="28144" spans="25:27" x14ac:dyDescent="0.2">
      <c r="Y28144" s="396"/>
      <c r="Z28144" s="396"/>
      <c r="AA28144" s="441"/>
    </row>
    <row r="28145" spans="25:27" x14ac:dyDescent="0.2">
      <c r="Y28145" s="396"/>
      <c r="Z28145" s="396"/>
      <c r="AA28145" s="441"/>
    </row>
    <row r="28146" spans="25:27" x14ac:dyDescent="0.2">
      <c r="Y28146" s="396"/>
      <c r="Z28146" s="396"/>
      <c r="AA28146" s="441"/>
    </row>
    <row r="28147" spans="25:27" x14ac:dyDescent="0.2">
      <c r="Y28147" s="396"/>
      <c r="Z28147" s="396"/>
      <c r="AA28147" s="441"/>
    </row>
    <row r="28148" spans="25:27" x14ac:dyDescent="0.2">
      <c r="Y28148" s="396"/>
      <c r="Z28148" s="396"/>
      <c r="AA28148" s="441"/>
    </row>
    <row r="28149" spans="25:27" x14ac:dyDescent="0.2">
      <c r="Y28149" s="396"/>
      <c r="Z28149" s="396"/>
      <c r="AA28149" s="441"/>
    </row>
    <row r="28150" spans="25:27" x14ac:dyDescent="0.2">
      <c r="Y28150" s="396"/>
      <c r="Z28150" s="396"/>
      <c r="AA28150" s="441"/>
    </row>
    <row r="28151" spans="25:27" x14ac:dyDescent="0.2">
      <c r="Y28151" s="396"/>
      <c r="Z28151" s="396"/>
      <c r="AA28151" s="441"/>
    </row>
    <row r="28152" spans="25:27" x14ac:dyDescent="0.2">
      <c r="Y28152" s="396"/>
      <c r="Z28152" s="396"/>
      <c r="AA28152" s="441"/>
    </row>
    <row r="28153" spans="25:27" x14ac:dyDescent="0.2">
      <c r="Y28153" s="396"/>
      <c r="Z28153" s="396"/>
      <c r="AA28153" s="441"/>
    </row>
    <row r="28154" spans="25:27" x14ac:dyDescent="0.2">
      <c r="Y28154" s="396"/>
      <c r="Z28154" s="396"/>
      <c r="AA28154" s="441"/>
    </row>
    <row r="28155" spans="25:27" x14ac:dyDescent="0.2">
      <c r="Y28155" s="396"/>
      <c r="Z28155" s="396"/>
      <c r="AA28155" s="441"/>
    </row>
    <row r="28156" spans="25:27" x14ac:dyDescent="0.2">
      <c r="Y28156" s="396"/>
      <c r="Z28156" s="396"/>
      <c r="AA28156" s="441"/>
    </row>
    <row r="28157" spans="25:27" x14ac:dyDescent="0.2">
      <c r="Y28157" s="396"/>
      <c r="Z28157" s="396"/>
      <c r="AA28157" s="441"/>
    </row>
    <row r="28158" spans="25:27" x14ac:dyDescent="0.2">
      <c r="Y28158" s="396"/>
      <c r="Z28158" s="396"/>
      <c r="AA28158" s="441"/>
    </row>
    <row r="28159" spans="25:27" x14ac:dyDescent="0.2">
      <c r="Y28159" s="396"/>
      <c r="Z28159" s="396"/>
      <c r="AA28159" s="441"/>
    </row>
    <row r="28160" spans="25:27" x14ac:dyDescent="0.2">
      <c r="Y28160" s="396"/>
      <c r="Z28160" s="396"/>
      <c r="AA28160" s="441"/>
    </row>
    <row r="28161" spans="25:27" x14ac:dyDescent="0.2">
      <c r="Y28161" s="396"/>
      <c r="Z28161" s="396"/>
      <c r="AA28161" s="441"/>
    </row>
    <row r="28162" spans="25:27" x14ac:dyDescent="0.2">
      <c r="Y28162" s="396"/>
      <c r="Z28162" s="396"/>
      <c r="AA28162" s="441"/>
    </row>
    <row r="28163" spans="25:27" x14ac:dyDescent="0.2">
      <c r="Y28163" s="396"/>
      <c r="Z28163" s="396"/>
      <c r="AA28163" s="441"/>
    </row>
    <row r="28164" spans="25:27" x14ac:dyDescent="0.2">
      <c r="Y28164" s="396"/>
      <c r="Z28164" s="396"/>
      <c r="AA28164" s="441"/>
    </row>
    <row r="28165" spans="25:27" x14ac:dyDescent="0.2">
      <c r="Y28165" s="396"/>
      <c r="Z28165" s="396"/>
      <c r="AA28165" s="441"/>
    </row>
    <row r="28166" spans="25:27" x14ac:dyDescent="0.2">
      <c r="Y28166" s="396"/>
      <c r="Z28166" s="396"/>
      <c r="AA28166" s="441"/>
    </row>
    <row r="28167" spans="25:27" x14ac:dyDescent="0.2">
      <c r="Y28167" s="396"/>
      <c r="Z28167" s="396"/>
      <c r="AA28167" s="441"/>
    </row>
    <row r="28168" spans="25:27" x14ac:dyDescent="0.2">
      <c r="Y28168" s="396"/>
      <c r="Z28168" s="396"/>
      <c r="AA28168" s="441"/>
    </row>
    <row r="28169" spans="25:27" x14ac:dyDescent="0.2">
      <c r="Y28169" s="396"/>
      <c r="Z28169" s="396"/>
      <c r="AA28169" s="441"/>
    </row>
    <row r="28170" spans="25:27" x14ac:dyDescent="0.2">
      <c r="Y28170" s="396"/>
      <c r="Z28170" s="396"/>
      <c r="AA28170" s="441"/>
    </row>
    <row r="28171" spans="25:27" x14ac:dyDescent="0.2">
      <c r="Y28171" s="396"/>
      <c r="Z28171" s="396"/>
      <c r="AA28171" s="441"/>
    </row>
    <row r="28172" spans="25:27" x14ac:dyDescent="0.2">
      <c r="Y28172" s="396"/>
      <c r="Z28172" s="396"/>
      <c r="AA28172" s="441"/>
    </row>
    <row r="28173" spans="25:27" x14ac:dyDescent="0.2">
      <c r="Y28173" s="396"/>
      <c r="Z28173" s="396"/>
      <c r="AA28173" s="441"/>
    </row>
    <row r="28174" spans="25:27" x14ac:dyDescent="0.2">
      <c r="Y28174" s="396"/>
      <c r="Z28174" s="396"/>
      <c r="AA28174" s="441"/>
    </row>
    <row r="28175" spans="25:27" x14ac:dyDescent="0.2">
      <c r="Y28175" s="396"/>
      <c r="Z28175" s="396"/>
      <c r="AA28175" s="441"/>
    </row>
    <row r="28176" spans="25:27" x14ac:dyDescent="0.2">
      <c r="Y28176" s="396"/>
      <c r="Z28176" s="396"/>
      <c r="AA28176" s="441"/>
    </row>
    <row r="28177" spans="25:27" x14ac:dyDescent="0.2">
      <c r="Y28177" s="396"/>
      <c r="Z28177" s="396"/>
      <c r="AA28177" s="441"/>
    </row>
    <row r="28178" spans="25:27" x14ac:dyDescent="0.2">
      <c r="Y28178" s="396"/>
      <c r="Z28178" s="396"/>
      <c r="AA28178" s="441"/>
    </row>
    <row r="28179" spans="25:27" x14ac:dyDescent="0.2">
      <c r="Y28179" s="396"/>
      <c r="Z28179" s="396"/>
      <c r="AA28179" s="441"/>
    </row>
    <row r="28180" spans="25:27" x14ac:dyDescent="0.2">
      <c r="Y28180" s="396"/>
      <c r="Z28180" s="396"/>
      <c r="AA28180" s="441"/>
    </row>
    <row r="28181" spans="25:27" x14ac:dyDescent="0.2">
      <c r="Y28181" s="396"/>
      <c r="Z28181" s="396"/>
      <c r="AA28181" s="441"/>
    </row>
    <row r="28182" spans="25:27" x14ac:dyDescent="0.2">
      <c r="Y28182" s="396"/>
      <c r="Z28182" s="396"/>
      <c r="AA28182" s="441"/>
    </row>
    <row r="28183" spans="25:27" x14ac:dyDescent="0.2">
      <c r="Y28183" s="396"/>
      <c r="Z28183" s="396"/>
      <c r="AA28183" s="441"/>
    </row>
    <row r="28184" spans="25:27" x14ac:dyDescent="0.2">
      <c r="Y28184" s="396"/>
      <c r="Z28184" s="396"/>
      <c r="AA28184" s="441"/>
    </row>
    <row r="28185" spans="25:27" x14ac:dyDescent="0.2">
      <c r="Y28185" s="396"/>
      <c r="Z28185" s="396"/>
      <c r="AA28185" s="441"/>
    </row>
    <row r="28186" spans="25:27" x14ac:dyDescent="0.2">
      <c r="Y28186" s="396"/>
      <c r="Z28186" s="396"/>
      <c r="AA28186" s="441"/>
    </row>
    <row r="28187" spans="25:27" x14ac:dyDescent="0.2">
      <c r="Y28187" s="396"/>
      <c r="Z28187" s="396"/>
      <c r="AA28187" s="441"/>
    </row>
    <row r="28188" spans="25:27" x14ac:dyDescent="0.2">
      <c r="Y28188" s="396"/>
      <c r="Z28188" s="396"/>
      <c r="AA28188" s="441"/>
    </row>
    <row r="28189" spans="25:27" x14ac:dyDescent="0.2">
      <c r="Y28189" s="396"/>
      <c r="Z28189" s="396"/>
      <c r="AA28189" s="441"/>
    </row>
    <row r="28190" spans="25:27" x14ac:dyDescent="0.2">
      <c r="Y28190" s="396"/>
      <c r="Z28190" s="396"/>
      <c r="AA28190" s="441"/>
    </row>
    <row r="28191" spans="25:27" x14ac:dyDescent="0.2">
      <c r="Y28191" s="396"/>
      <c r="Z28191" s="396"/>
      <c r="AA28191" s="441"/>
    </row>
    <row r="28192" spans="25:27" x14ac:dyDescent="0.2">
      <c r="Y28192" s="396"/>
      <c r="Z28192" s="396"/>
      <c r="AA28192" s="441"/>
    </row>
    <row r="28193" spans="25:27" x14ac:dyDescent="0.2">
      <c r="Y28193" s="396"/>
      <c r="Z28193" s="396"/>
      <c r="AA28193" s="441"/>
    </row>
    <row r="28194" spans="25:27" x14ac:dyDescent="0.2">
      <c r="Y28194" s="396"/>
      <c r="Z28194" s="396"/>
      <c r="AA28194" s="441"/>
    </row>
    <row r="28195" spans="25:27" x14ac:dyDescent="0.2">
      <c r="Y28195" s="396"/>
      <c r="Z28195" s="396"/>
      <c r="AA28195" s="441"/>
    </row>
    <row r="28196" spans="25:27" x14ac:dyDescent="0.2">
      <c r="Y28196" s="396"/>
      <c r="Z28196" s="396"/>
      <c r="AA28196" s="441"/>
    </row>
    <row r="28197" spans="25:27" x14ac:dyDescent="0.2">
      <c r="Y28197" s="396"/>
      <c r="Z28197" s="396"/>
      <c r="AA28197" s="441"/>
    </row>
    <row r="28198" spans="25:27" x14ac:dyDescent="0.2">
      <c r="Y28198" s="396"/>
      <c r="Z28198" s="396"/>
      <c r="AA28198" s="441"/>
    </row>
    <row r="28199" spans="25:27" x14ac:dyDescent="0.2">
      <c r="Y28199" s="396"/>
      <c r="Z28199" s="396"/>
      <c r="AA28199" s="441"/>
    </row>
    <row r="28200" spans="25:27" x14ac:dyDescent="0.2">
      <c r="Y28200" s="396"/>
      <c r="Z28200" s="396"/>
      <c r="AA28200" s="441"/>
    </row>
    <row r="28201" spans="25:27" x14ac:dyDescent="0.2">
      <c r="Y28201" s="396"/>
      <c r="Z28201" s="396"/>
      <c r="AA28201" s="441"/>
    </row>
    <row r="28202" spans="25:27" x14ac:dyDescent="0.2">
      <c r="Y28202" s="396"/>
      <c r="Z28202" s="396"/>
      <c r="AA28202" s="441"/>
    </row>
    <row r="28203" spans="25:27" x14ac:dyDescent="0.2">
      <c r="Y28203" s="396"/>
      <c r="Z28203" s="396"/>
      <c r="AA28203" s="441"/>
    </row>
    <row r="28204" spans="25:27" x14ac:dyDescent="0.2">
      <c r="Y28204" s="396"/>
      <c r="Z28204" s="396"/>
      <c r="AA28204" s="441"/>
    </row>
    <row r="28205" spans="25:27" x14ac:dyDescent="0.2">
      <c r="Y28205" s="396"/>
      <c r="Z28205" s="396"/>
      <c r="AA28205" s="441"/>
    </row>
    <row r="28206" spans="25:27" x14ac:dyDescent="0.2">
      <c r="Y28206" s="396"/>
      <c r="Z28206" s="396"/>
      <c r="AA28206" s="441"/>
    </row>
    <row r="28207" spans="25:27" x14ac:dyDescent="0.2">
      <c r="Y28207" s="396"/>
      <c r="Z28207" s="396"/>
      <c r="AA28207" s="441"/>
    </row>
    <row r="28208" spans="25:27" x14ac:dyDescent="0.2">
      <c r="Y28208" s="396"/>
      <c r="Z28208" s="396"/>
      <c r="AA28208" s="441"/>
    </row>
    <row r="28209" spans="25:27" x14ac:dyDescent="0.2">
      <c r="Y28209" s="396"/>
      <c r="Z28209" s="396"/>
      <c r="AA28209" s="441"/>
    </row>
    <row r="28210" spans="25:27" x14ac:dyDescent="0.2">
      <c r="Y28210" s="396"/>
      <c r="Z28210" s="396"/>
      <c r="AA28210" s="441"/>
    </row>
    <row r="28211" spans="25:27" x14ac:dyDescent="0.2">
      <c r="Y28211" s="396"/>
      <c r="Z28211" s="396"/>
      <c r="AA28211" s="441"/>
    </row>
    <row r="28212" spans="25:27" x14ac:dyDescent="0.2">
      <c r="Y28212" s="396"/>
      <c r="Z28212" s="396"/>
      <c r="AA28212" s="441"/>
    </row>
    <row r="28213" spans="25:27" x14ac:dyDescent="0.2">
      <c r="Y28213" s="396"/>
      <c r="Z28213" s="396"/>
      <c r="AA28213" s="441"/>
    </row>
    <row r="28214" spans="25:27" x14ac:dyDescent="0.2">
      <c r="Y28214" s="396"/>
      <c r="Z28214" s="396"/>
      <c r="AA28214" s="441"/>
    </row>
    <row r="28215" spans="25:27" x14ac:dyDescent="0.2">
      <c r="Y28215" s="396"/>
      <c r="Z28215" s="396"/>
      <c r="AA28215" s="441"/>
    </row>
    <row r="28216" spans="25:27" x14ac:dyDescent="0.2">
      <c r="Y28216" s="396"/>
      <c r="Z28216" s="396"/>
      <c r="AA28216" s="441"/>
    </row>
    <row r="28217" spans="25:27" x14ac:dyDescent="0.2">
      <c r="Y28217" s="396"/>
      <c r="Z28217" s="396"/>
      <c r="AA28217" s="441"/>
    </row>
    <row r="28218" spans="25:27" x14ac:dyDescent="0.2">
      <c r="Y28218" s="396"/>
      <c r="Z28218" s="396"/>
      <c r="AA28218" s="441"/>
    </row>
    <row r="28219" spans="25:27" x14ac:dyDescent="0.2">
      <c r="Y28219" s="396"/>
      <c r="Z28219" s="396"/>
      <c r="AA28219" s="441"/>
    </row>
    <row r="28220" spans="25:27" x14ac:dyDescent="0.2">
      <c r="Y28220" s="396"/>
      <c r="Z28220" s="396"/>
      <c r="AA28220" s="441"/>
    </row>
    <row r="28221" spans="25:27" x14ac:dyDescent="0.2">
      <c r="Y28221" s="396"/>
      <c r="Z28221" s="396"/>
      <c r="AA28221" s="441"/>
    </row>
    <row r="28222" spans="25:27" x14ac:dyDescent="0.2">
      <c r="Y28222" s="396"/>
      <c r="Z28222" s="396"/>
      <c r="AA28222" s="441"/>
    </row>
    <row r="28223" spans="25:27" x14ac:dyDescent="0.2">
      <c r="Y28223" s="396"/>
      <c r="Z28223" s="396"/>
      <c r="AA28223" s="441"/>
    </row>
    <row r="28224" spans="25:27" x14ac:dyDescent="0.2">
      <c r="Y28224" s="396"/>
      <c r="Z28224" s="396"/>
      <c r="AA28224" s="441"/>
    </row>
    <row r="28225" spans="25:27" x14ac:dyDescent="0.2">
      <c r="Y28225" s="396"/>
      <c r="Z28225" s="396"/>
      <c r="AA28225" s="441"/>
    </row>
    <row r="28226" spans="25:27" x14ac:dyDescent="0.2">
      <c r="Y28226" s="396"/>
      <c r="Z28226" s="396"/>
      <c r="AA28226" s="441"/>
    </row>
    <row r="28227" spans="25:27" x14ac:dyDescent="0.2">
      <c r="Y28227" s="396"/>
      <c r="Z28227" s="396"/>
      <c r="AA28227" s="441"/>
    </row>
    <row r="28228" spans="25:27" x14ac:dyDescent="0.2">
      <c r="Y28228" s="396"/>
      <c r="Z28228" s="396"/>
      <c r="AA28228" s="441"/>
    </row>
    <row r="28229" spans="25:27" x14ac:dyDescent="0.2">
      <c r="Y28229" s="396"/>
      <c r="Z28229" s="396"/>
      <c r="AA28229" s="441"/>
    </row>
    <row r="28230" spans="25:27" x14ac:dyDescent="0.2">
      <c r="Y28230" s="396"/>
      <c r="Z28230" s="396"/>
      <c r="AA28230" s="441"/>
    </row>
    <row r="28231" spans="25:27" x14ac:dyDescent="0.2">
      <c r="Y28231" s="396"/>
      <c r="Z28231" s="396"/>
      <c r="AA28231" s="441"/>
    </row>
    <row r="28232" spans="25:27" x14ac:dyDescent="0.2">
      <c r="Y28232" s="396"/>
      <c r="Z28232" s="396"/>
      <c r="AA28232" s="441"/>
    </row>
    <row r="28233" spans="25:27" x14ac:dyDescent="0.2">
      <c r="Y28233" s="396"/>
      <c r="Z28233" s="396"/>
      <c r="AA28233" s="441"/>
    </row>
    <row r="28234" spans="25:27" x14ac:dyDescent="0.2">
      <c r="Y28234" s="396"/>
      <c r="Z28234" s="396"/>
      <c r="AA28234" s="441"/>
    </row>
    <row r="28235" spans="25:27" x14ac:dyDescent="0.2">
      <c r="Y28235" s="396"/>
      <c r="Z28235" s="396"/>
      <c r="AA28235" s="441"/>
    </row>
    <row r="28236" spans="25:27" x14ac:dyDescent="0.2">
      <c r="Y28236" s="396"/>
      <c r="Z28236" s="396"/>
      <c r="AA28236" s="441"/>
    </row>
    <row r="28237" spans="25:27" x14ac:dyDescent="0.2">
      <c r="Y28237" s="396"/>
      <c r="Z28237" s="396"/>
      <c r="AA28237" s="441"/>
    </row>
    <row r="28238" spans="25:27" x14ac:dyDescent="0.2">
      <c r="Y28238" s="396"/>
      <c r="Z28238" s="396"/>
      <c r="AA28238" s="441"/>
    </row>
    <row r="28239" spans="25:27" x14ac:dyDescent="0.2">
      <c r="Y28239" s="396"/>
      <c r="Z28239" s="396"/>
      <c r="AA28239" s="441"/>
    </row>
    <row r="28240" spans="25:27" x14ac:dyDescent="0.2">
      <c r="Y28240" s="396"/>
      <c r="Z28240" s="396"/>
      <c r="AA28240" s="441"/>
    </row>
    <row r="28241" spans="25:27" x14ac:dyDescent="0.2">
      <c r="Y28241" s="396"/>
      <c r="Z28241" s="396"/>
      <c r="AA28241" s="441"/>
    </row>
    <row r="28242" spans="25:27" x14ac:dyDescent="0.2">
      <c r="Y28242" s="396"/>
      <c r="Z28242" s="396"/>
      <c r="AA28242" s="441"/>
    </row>
    <row r="28243" spans="25:27" x14ac:dyDescent="0.2">
      <c r="Y28243" s="396"/>
      <c r="Z28243" s="396"/>
      <c r="AA28243" s="441"/>
    </row>
    <row r="28244" spans="25:27" x14ac:dyDescent="0.2">
      <c r="Y28244" s="396"/>
      <c r="Z28244" s="396"/>
      <c r="AA28244" s="441"/>
    </row>
    <row r="28245" spans="25:27" x14ac:dyDescent="0.2">
      <c r="Y28245" s="396"/>
      <c r="Z28245" s="396"/>
      <c r="AA28245" s="441"/>
    </row>
    <row r="28246" spans="25:27" x14ac:dyDescent="0.2">
      <c r="Y28246" s="396"/>
      <c r="Z28246" s="396"/>
      <c r="AA28246" s="441"/>
    </row>
    <row r="28247" spans="25:27" x14ac:dyDescent="0.2">
      <c r="Y28247" s="396"/>
      <c r="Z28247" s="396"/>
      <c r="AA28247" s="441"/>
    </row>
    <row r="28248" spans="25:27" x14ac:dyDescent="0.2">
      <c r="Y28248" s="396"/>
      <c r="Z28248" s="396"/>
      <c r="AA28248" s="441"/>
    </row>
    <row r="28249" spans="25:27" x14ac:dyDescent="0.2">
      <c r="Y28249" s="396"/>
      <c r="Z28249" s="396"/>
      <c r="AA28249" s="441"/>
    </row>
    <row r="28250" spans="25:27" x14ac:dyDescent="0.2">
      <c r="Y28250" s="396"/>
      <c r="Z28250" s="396"/>
      <c r="AA28250" s="441"/>
    </row>
    <row r="28251" spans="25:27" x14ac:dyDescent="0.2">
      <c r="Y28251" s="396"/>
      <c r="Z28251" s="396"/>
      <c r="AA28251" s="441"/>
    </row>
    <row r="28252" spans="25:27" x14ac:dyDescent="0.2">
      <c r="Y28252" s="396"/>
      <c r="Z28252" s="396"/>
      <c r="AA28252" s="441"/>
    </row>
    <row r="28253" spans="25:27" x14ac:dyDescent="0.2">
      <c r="Y28253" s="396"/>
      <c r="Z28253" s="396"/>
      <c r="AA28253" s="441"/>
    </row>
    <row r="28254" spans="25:27" x14ac:dyDescent="0.2">
      <c r="Y28254" s="396"/>
      <c r="Z28254" s="396"/>
      <c r="AA28254" s="441"/>
    </row>
    <row r="28255" spans="25:27" x14ac:dyDescent="0.2">
      <c r="Y28255" s="396"/>
      <c r="Z28255" s="396"/>
      <c r="AA28255" s="441"/>
    </row>
    <row r="28256" spans="25:27" x14ac:dyDescent="0.2">
      <c r="Y28256" s="396"/>
      <c r="Z28256" s="396"/>
      <c r="AA28256" s="441"/>
    </row>
    <row r="28257" spans="25:27" x14ac:dyDescent="0.2">
      <c r="Y28257" s="396"/>
      <c r="Z28257" s="396"/>
      <c r="AA28257" s="441"/>
    </row>
    <row r="28258" spans="25:27" x14ac:dyDescent="0.2">
      <c r="Y28258" s="396"/>
      <c r="Z28258" s="396"/>
      <c r="AA28258" s="441"/>
    </row>
    <row r="28259" spans="25:27" x14ac:dyDescent="0.2">
      <c r="Y28259" s="396"/>
      <c r="Z28259" s="396"/>
      <c r="AA28259" s="441"/>
    </row>
    <row r="28260" spans="25:27" x14ac:dyDescent="0.2">
      <c r="Y28260" s="396"/>
      <c r="Z28260" s="396"/>
      <c r="AA28260" s="441"/>
    </row>
    <row r="28261" spans="25:27" x14ac:dyDescent="0.2">
      <c r="Y28261" s="396"/>
      <c r="Z28261" s="396"/>
      <c r="AA28261" s="441"/>
    </row>
    <row r="28262" spans="25:27" x14ac:dyDescent="0.2">
      <c r="Y28262" s="396"/>
      <c r="Z28262" s="396"/>
      <c r="AA28262" s="441"/>
    </row>
    <row r="28263" spans="25:27" x14ac:dyDescent="0.2">
      <c r="Y28263" s="396"/>
      <c r="Z28263" s="396"/>
      <c r="AA28263" s="441"/>
    </row>
    <row r="28264" spans="25:27" x14ac:dyDescent="0.2">
      <c r="Y28264" s="396"/>
      <c r="Z28264" s="396"/>
      <c r="AA28264" s="441"/>
    </row>
    <row r="28265" spans="25:27" x14ac:dyDescent="0.2">
      <c r="Y28265" s="396"/>
      <c r="Z28265" s="396"/>
      <c r="AA28265" s="441"/>
    </row>
    <row r="28266" spans="25:27" x14ac:dyDescent="0.2">
      <c r="Y28266" s="396"/>
      <c r="Z28266" s="396"/>
      <c r="AA28266" s="441"/>
    </row>
    <row r="28267" spans="25:27" x14ac:dyDescent="0.2">
      <c r="Y28267" s="396"/>
      <c r="Z28267" s="396"/>
      <c r="AA28267" s="441"/>
    </row>
    <row r="28268" spans="25:27" x14ac:dyDescent="0.2">
      <c r="Y28268" s="396"/>
      <c r="Z28268" s="396"/>
      <c r="AA28268" s="441"/>
    </row>
    <row r="28269" spans="25:27" x14ac:dyDescent="0.2">
      <c r="Y28269" s="396"/>
      <c r="Z28269" s="396"/>
      <c r="AA28269" s="441"/>
    </row>
    <row r="28270" spans="25:27" x14ac:dyDescent="0.2">
      <c r="Y28270" s="396"/>
      <c r="Z28270" s="396"/>
      <c r="AA28270" s="441"/>
    </row>
    <row r="28271" spans="25:27" x14ac:dyDescent="0.2">
      <c r="Y28271" s="396"/>
      <c r="Z28271" s="396"/>
      <c r="AA28271" s="441"/>
    </row>
    <row r="28272" spans="25:27" x14ac:dyDescent="0.2">
      <c r="Y28272" s="396"/>
      <c r="Z28272" s="396"/>
      <c r="AA28272" s="441"/>
    </row>
    <row r="28273" spans="25:27" x14ac:dyDescent="0.2">
      <c r="Y28273" s="396"/>
      <c r="Z28273" s="396"/>
      <c r="AA28273" s="441"/>
    </row>
    <row r="28274" spans="25:27" x14ac:dyDescent="0.2">
      <c r="Y28274" s="396"/>
      <c r="Z28274" s="396"/>
      <c r="AA28274" s="441"/>
    </row>
    <row r="28275" spans="25:27" x14ac:dyDescent="0.2">
      <c r="Y28275" s="396"/>
      <c r="Z28275" s="396"/>
      <c r="AA28275" s="441"/>
    </row>
    <row r="28276" spans="25:27" x14ac:dyDescent="0.2">
      <c r="Y28276" s="396"/>
      <c r="Z28276" s="396"/>
      <c r="AA28276" s="441"/>
    </row>
    <row r="28277" spans="25:27" x14ac:dyDescent="0.2">
      <c r="Y28277" s="396"/>
      <c r="Z28277" s="396"/>
      <c r="AA28277" s="441"/>
    </row>
    <row r="28278" spans="25:27" x14ac:dyDescent="0.2">
      <c r="Y28278" s="396"/>
      <c r="Z28278" s="396"/>
      <c r="AA28278" s="441"/>
    </row>
    <row r="28279" spans="25:27" x14ac:dyDescent="0.2">
      <c r="Y28279" s="396"/>
      <c r="Z28279" s="396"/>
      <c r="AA28279" s="441"/>
    </row>
    <row r="28280" spans="25:27" x14ac:dyDescent="0.2">
      <c r="Y28280" s="396"/>
      <c r="Z28280" s="396"/>
      <c r="AA28280" s="441"/>
    </row>
    <row r="28281" spans="25:27" x14ac:dyDescent="0.2">
      <c r="Y28281" s="396"/>
      <c r="Z28281" s="396"/>
      <c r="AA28281" s="441"/>
    </row>
    <row r="28282" spans="25:27" x14ac:dyDescent="0.2">
      <c r="Y28282" s="396"/>
      <c r="Z28282" s="396"/>
      <c r="AA28282" s="441"/>
    </row>
    <row r="28283" spans="25:27" x14ac:dyDescent="0.2">
      <c r="Y28283" s="396"/>
      <c r="Z28283" s="396"/>
      <c r="AA28283" s="441"/>
    </row>
    <row r="28284" spans="25:27" x14ac:dyDescent="0.2">
      <c r="Y28284" s="396"/>
      <c r="Z28284" s="396"/>
      <c r="AA28284" s="441"/>
    </row>
    <row r="28285" spans="25:27" x14ac:dyDescent="0.2">
      <c r="Y28285" s="396"/>
      <c r="Z28285" s="396"/>
      <c r="AA28285" s="441"/>
    </row>
    <row r="28286" spans="25:27" x14ac:dyDescent="0.2">
      <c r="Y28286" s="396"/>
      <c r="Z28286" s="396"/>
      <c r="AA28286" s="441"/>
    </row>
    <row r="28287" spans="25:27" x14ac:dyDescent="0.2">
      <c r="Y28287" s="396"/>
      <c r="Z28287" s="396"/>
      <c r="AA28287" s="441"/>
    </row>
    <row r="28288" spans="25:27" x14ac:dyDescent="0.2">
      <c r="Y28288" s="396"/>
      <c r="Z28288" s="396"/>
      <c r="AA28288" s="441"/>
    </row>
    <row r="28289" spans="25:27" x14ac:dyDescent="0.2">
      <c r="Y28289" s="396"/>
      <c r="Z28289" s="396"/>
      <c r="AA28289" s="441"/>
    </row>
    <row r="28290" spans="25:27" x14ac:dyDescent="0.2">
      <c r="Y28290" s="396"/>
      <c r="Z28290" s="396"/>
      <c r="AA28290" s="441"/>
    </row>
    <row r="28291" spans="25:27" x14ac:dyDescent="0.2">
      <c r="Y28291" s="396"/>
      <c r="Z28291" s="396"/>
      <c r="AA28291" s="441"/>
    </row>
    <row r="28292" spans="25:27" x14ac:dyDescent="0.2">
      <c r="Y28292" s="396"/>
      <c r="Z28292" s="396"/>
      <c r="AA28292" s="441"/>
    </row>
    <row r="28293" spans="25:27" x14ac:dyDescent="0.2">
      <c r="Y28293" s="396"/>
      <c r="Z28293" s="396"/>
      <c r="AA28293" s="441"/>
    </row>
    <row r="28294" spans="25:27" x14ac:dyDescent="0.2">
      <c r="Y28294" s="396"/>
      <c r="Z28294" s="396"/>
      <c r="AA28294" s="441"/>
    </row>
    <row r="28295" spans="25:27" x14ac:dyDescent="0.2">
      <c r="Y28295" s="396"/>
      <c r="Z28295" s="396"/>
      <c r="AA28295" s="441"/>
    </row>
    <row r="28296" spans="25:27" x14ac:dyDescent="0.2">
      <c r="Y28296" s="396"/>
      <c r="Z28296" s="396"/>
      <c r="AA28296" s="441"/>
    </row>
    <row r="28297" spans="25:27" x14ac:dyDescent="0.2">
      <c r="Y28297" s="396"/>
      <c r="Z28297" s="396"/>
      <c r="AA28297" s="441"/>
    </row>
    <row r="28298" spans="25:27" x14ac:dyDescent="0.2">
      <c r="Y28298" s="396"/>
      <c r="Z28298" s="396"/>
      <c r="AA28298" s="441"/>
    </row>
    <row r="28299" spans="25:27" x14ac:dyDescent="0.2">
      <c r="Y28299" s="396"/>
      <c r="Z28299" s="396"/>
      <c r="AA28299" s="441"/>
    </row>
    <row r="28300" spans="25:27" x14ac:dyDescent="0.2">
      <c r="Y28300" s="396"/>
      <c r="Z28300" s="396"/>
      <c r="AA28300" s="441"/>
    </row>
    <row r="28301" spans="25:27" x14ac:dyDescent="0.2">
      <c r="Y28301" s="396"/>
      <c r="Z28301" s="396"/>
      <c r="AA28301" s="441"/>
    </row>
    <row r="28302" spans="25:27" x14ac:dyDescent="0.2">
      <c r="Y28302" s="396"/>
      <c r="Z28302" s="396"/>
      <c r="AA28302" s="441"/>
    </row>
    <row r="28303" spans="25:27" x14ac:dyDescent="0.2">
      <c r="Y28303" s="396"/>
      <c r="Z28303" s="396"/>
      <c r="AA28303" s="441"/>
    </row>
    <row r="28304" spans="25:27" x14ac:dyDescent="0.2">
      <c r="Y28304" s="396"/>
      <c r="Z28304" s="396"/>
      <c r="AA28304" s="441"/>
    </row>
    <row r="28305" spans="25:27" x14ac:dyDescent="0.2">
      <c r="Y28305" s="396"/>
      <c r="Z28305" s="396"/>
      <c r="AA28305" s="441"/>
    </row>
    <row r="28306" spans="25:27" x14ac:dyDescent="0.2">
      <c r="Y28306" s="396"/>
      <c r="Z28306" s="396"/>
      <c r="AA28306" s="441"/>
    </row>
    <row r="28307" spans="25:27" x14ac:dyDescent="0.2">
      <c r="Y28307" s="396"/>
      <c r="Z28307" s="396"/>
      <c r="AA28307" s="441"/>
    </row>
    <row r="28308" spans="25:27" x14ac:dyDescent="0.2">
      <c r="Y28308" s="396"/>
      <c r="Z28308" s="396"/>
      <c r="AA28308" s="441"/>
    </row>
    <row r="28309" spans="25:27" x14ac:dyDescent="0.2">
      <c r="Y28309" s="396"/>
      <c r="Z28309" s="396"/>
      <c r="AA28309" s="441"/>
    </row>
    <row r="28310" spans="25:27" x14ac:dyDescent="0.2">
      <c r="Y28310" s="396"/>
      <c r="Z28310" s="396"/>
      <c r="AA28310" s="441"/>
    </row>
    <row r="28311" spans="25:27" x14ac:dyDescent="0.2">
      <c r="Y28311" s="396"/>
      <c r="Z28311" s="396"/>
      <c r="AA28311" s="441"/>
    </row>
    <row r="28312" spans="25:27" x14ac:dyDescent="0.2">
      <c r="Y28312" s="396"/>
      <c r="Z28312" s="396"/>
      <c r="AA28312" s="441"/>
    </row>
    <row r="28313" spans="25:27" x14ac:dyDescent="0.2">
      <c r="Y28313" s="396"/>
      <c r="Z28313" s="396"/>
      <c r="AA28313" s="441"/>
    </row>
    <row r="28314" spans="25:27" x14ac:dyDescent="0.2">
      <c r="Y28314" s="396"/>
      <c r="Z28314" s="396"/>
      <c r="AA28314" s="441"/>
    </row>
    <row r="28315" spans="25:27" x14ac:dyDescent="0.2">
      <c r="Y28315" s="396"/>
      <c r="Z28315" s="396"/>
      <c r="AA28315" s="441"/>
    </row>
    <row r="28316" spans="25:27" x14ac:dyDescent="0.2">
      <c r="Y28316" s="396"/>
      <c r="Z28316" s="396"/>
      <c r="AA28316" s="441"/>
    </row>
    <row r="28317" spans="25:27" x14ac:dyDescent="0.2">
      <c r="Y28317" s="396"/>
      <c r="Z28317" s="396"/>
      <c r="AA28317" s="441"/>
    </row>
    <row r="28318" spans="25:27" x14ac:dyDescent="0.2">
      <c r="Y28318" s="396"/>
      <c r="Z28318" s="396"/>
      <c r="AA28318" s="441"/>
    </row>
    <row r="28319" spans="25:27" x14ac:dyDescent="0.2">
      <c r="Y28319" s="396"/>
      <c r="Z28319" s="396"/>
      <c r="AA28319" s="441"/>
    </row>
    <row r="28320" spans="25:27" x14ac:dyDescent="0.2">
      <c r="Y28320" s="396"/>
      <c r="Z28320" s="396"/>
      <c r="AA28320" s="441"/>
    </row>
    <row r="28321" spans="25:27" x14ac:dyDescent="0.2">
      <c r="Y28321" s="396"/>
      <c r="Z28321" s="396"/>
      <c r="AA28321" s="441"/>
    </row>
    <row r="28322" spans="25:27" x14ac:dyDescent="0.2">
      <c r="Y28322" s="396"/>
      <c r="Z28322" s="396"/>
      <c r="AA28322" s="441"/>
    </row>
    <row r="28323" spans="25:27" x14ac:dyDescent="0.2">
      <c r="Y28323" s="396"/>
      <c r="Z28323" s="396"/>
      <c r="AA28323" s="441"/>
    </row>
    <row r="28324" spans="25:27" x14ac:dyDescent="0.2">
      <c r="Y28324" s="396"/>
      <c r="Z28324" s="396"/>
      <c r="AA28324" s="441"/>
    </row>
    <row r="28325" spans="25:27" x14ac:dyDescent="0.2">
      <c r="Y28325" s="396"/>
      <c r="Z28325" s="396"/>
      <c r="AA28325" s="441"/>
    </row>
    <row r="28326" spans="25:27" x14ac:dyDescent="0.2">
      <c r="Y28326" s="396"/>
      <c r="Z28326" s="396"/>
      <c r="AA28326" s="441"/>
    </row>
    <row r="28327" spans="25:27" x14ac:dyDescent="0.2">
      <c r="Y28327" s="396"/>
      <c r="Z28327" s="396"/>
      <c r="AA28327" s="441"/>
    </row>
    <row r="28328" spans="25:27" x14ac:dyDescent="0.2">
      <c r="Y28328" s="396"/>
      <c r="Z28328" s="396"/>
      <c r="AA28328" s="441"/>
    </row>
    <row r="28329" spans="25:27" x14ac:dyDescent="0.2">
      <c r="Y28329" s="396"/>
      <c r="Z28329" s="396"/>
      <c r="AA28329" s="441"/>
    </row>
    <row r="28330" spans="25:27" x14ac:dyDescent="0.2">
      <c r="Y28330" s="396"/>
      <c r="Z28330" s="396"/>
      <c r="AA28330" s="441"/>
    </row>
    <row r="28331" spans="25:27" x14ac:dyDescent="0.2">
      <c r="Y28331" s="396"/>
      <c r="Z28331" s="396"/>
      <c r="AA28331" s="441"/>
    </row>
    <row r="28332" spans="25:27" x14ac:dyDescent="0.2">
      <c r="Y28332" s="396"/>
      <c r="Z28332" s="396"/>
      <c r="AA28332" s="441"/>
    </row>
    <row r="28333" spans="25:27" x14ac:dyDescent="0.2">
      <c r="Y28333" s="396"/>
      <c r="Z28333" s="396"/>
      <c r="AA28333" s="441"/>
    </row>
    <row r="28334" spans="25:27" x14ac:dyDescent="0.2">
      <c r="Y28334" s="396"/>
      <c r="Z28334" s="396"/>
      <c r="AA28334" s="441"/>
    </row>
    <row r="28335" spans="25:27" x14ac:dyDescent="0.2">
      <c r="Y28335" s="396"/>
      <c r="Z28335" s="396"/>
      <c r="AA28335" s="441"/>
    </row>
    <row r="28336" spans="25:27" x14ac:dyDescent="0.2">
      <c r="Y28336" s="396"/>
      <c r="Z28336" s="396"/>
      <c r="AA28336" s="441"/>
    </row>
    <row r="28337" spans="25:27" x14ac:dyDescent="0.2">
      <c r="Y28337" s="396"/>
      <c r="Z28337" s="396"/>
      <c r="AA28337" s="441"/>
    </row>
    <row r="28338" spans="25:27" x14ac:dyDescent="0.2">
      <c r="Y28338" s="396"/>
      <c r="Z28338" s="396"/>
      <c r="AA28338" s="441"/>
    </row>
    <row r="28339" spans="25:27" x14ac:dyDescent="0.2">
      <c r="Y28339" s="396"/>
      <c r="Z28339" s="396"/>
      <c r="AA28339" s="441"/>
    </row>
    <row r="28340" spans="25:27" x14ac:dyDescent="0.2">
      <c r="Y28340" s="396"/>
      <c r="Z28340" s="396"/>
      <c r="AA28340" s="441"/>
    </row>
    <row r="28341" spans="25:27" x14ac:dyDescent="0.2">
      <c r="Y28341" s="396"/>
      <c r="Z28341" s="396"/>
      <c r="AA28341" s="441"/>
    </row>
    <row r="28342" spans="25:27" x14ac:dyDescent="0.2">
      <c r="Y28342" s="396"/>
      <c r="Z28342" s="396"/>
      <c r="AA28342" s="441"/>
    </row>
    <row r="28343" spans="25:27" x14ac:dyDescent="0.2">
      <c r="Y28343" s="396"/>
      <c r="Z28343" s="396"/>
      <c r="AA28343" s="441"/>
    </row>
    <row r="28344" spans="25:27" x14ac:dyDescent="0.2">
      <c r="Y28344" s="396"/>
      <c r="Z28344" s="396"/>
      <c r="AA28344" s="441"/>
    </row>
    <row r="28345" spans="25:27" x14ac:dyDescent="0.2">
      <c r="Y28345" s="396"/>
      <c r="Z28345" s="396"/>
      <c r="AA28345" s="441"/>
    </row>
    <row r="28346" spans="25:27" x14ac:dyDescent="0.2">
      <c r="Y28346" s="396"/>
      <c r="Z28346" s="396"/>
      <c r="AA28346" s="441"/>
    </row>
    <row r="28347" spans="25:27" x14ac:dyDescent="0.2">
      <c r="Y28347" s="396"/>
      <c r="Z28347" s="396"/>
      <c r="AA28347" s="441"/>
    </row>
    <row r="28348" spans="25:27" x14ac:dyDescent="0.2">
      <c r="Y28348" s="396"/>
      <c r="Z28348" s="396"/>
      <c r="AA28348" s="441"/>
    </row>
    <row r="28349" spans="25:27" x14ac:dyDescent="0.2">
      <c r="Y28349" s="396"/>
      <c r="Z28349" s="396"/>
      <c r="AA28349" s="441"/>
    </row>
    <row r="28350" spans="25:27" x14ac:dyDescent="0.2">
      <c r="Y28350" s="396"/>
      <c r="Z28350" s="396"/>
      <c r="AA28350" s="441"/>
    </row>
    <row r="28351" spans="25:27" x14ac:dyDescent="0.2">
      <c r="Y28351" s="396"/>
      <c r="Z28351" s="396"/>
      <c r="AA28351" s="441"/>
    </row>
    <row r="28352" spans="25:27" x14ac:dyDescent="0.2">
      <c r="Y28352" s="396"/>
      <c r="Z28352" s="396"/>
      <c r="AA28352" s="441"/>
    </row>
    <row r="28353" spans="25:27" x14ac:dyDescent="0.2">
      <c r="Y28353" s="396"/>
      <c r="Z28353" s="396"/>
      <c r="AA28353" s="441"/>
    </row>
    <row r="28354" spans="25:27" x14ac:dyDescent="0.2">
      <c r="Y28354" s="396"/>
      <c r="Z28354" s="396"/>
      <c r="AA28354" s="441"/>
    </row>
    <row r="28355" spans="25:27" x14ac:dyDescent="0.2">
      <c r="Y28355" s="396"/>
      <c r="Z28355" s="396"/>
      <c r="AA28355" s="441"/>
    </row>
    <row r="28356" spans="25:27" x14ac:dyDescent="0.2">
      <c r="Y28356" s="396"/>
      <c r="Z28356" s="396"/>
      <c r="AA28356" s="441"/>
    </row>
    <row r="28357" spans="25:27" x14ac:dyDescent="0.2">
      <c r="Y28357" s="396"/>
      <c r="Z28357" s="396"/>
      <c r="AA28357" s="441"/>
    </row>
    <row r="28358" spans="25:27" x14ac:dyDescent="0.2">
      <c r="Y28358" s="396"/>
      <c r="Z28358" s="396"/>
      <c r="AA28358" s="441"/>
    </row>
    <row r="28359" spans="25:27" x14ac:dyDescent="0.2">
      <c r="Y28359" s="396"/>
      <c r="Z28359" s="396"/>
      <c r="AA28359" s="441"/>
    </row>
    <row r="28360" spans="25:27" x14ac:dyDescent="0.2">
      <c r="Y28360" s="396"/>
      <c r="Z28360" s="396"/>
      <c r="AA28360" s="441"/>
    </row>
    <row r="28361" spans="25:27" x14ac:dyDescent="0.2">
      <c r="Y28361" s="396"/>
      <c r="Z28361" s="396"/>
      <c r="AA28361" s="441"/>
    </row>
    <row r="28362" spans="25:27" x14ac:dyDescent="0.2">
      <c r="Y28362" s="396"/>
      <c r="Z28362" s="396"/>
      <c r="AA28362" s="441"/>
    </row>
    <row r="28363" spans="25:27" x14ac:dyDescent="0.2">
      <c r="Y28363" s="396"/>
      <c r="Z28363" s="396"/>
      <c r="AA28363" s="441"/>
    </row>
    <row r="28364" spans="25:27" x14ac:dyDescent="0.2">
      <c r="Y28364" s="396"/>
      <c r="Z28364" s="396"/>
      <c r="AA28364" s="441"/>
    </row>
    <row r="28365" spans="25:27" x14ac:dyDescent="0.2">
      <c r="Y28365" s="396"/>
      <c r="Z28365" s="396"/>
      <c r="AA28365" s="441"/>
    </row>
    <row r="28366" spans="25:27" x14ac:dyDescent="0.2">
      <c r="Y28366" s="396"/>
      <c r="Z28366" s="396"/>
      <c r="AA28366" s="441"/>
    </row>
    <row r="28367" spans="25:27" x14ac:dyDescent="0.2">
      <c r="Y28367" s="396"/>
      <c r="Z28367" s="396"/>
      <c r="AA28367" s="441"/>
    </row>
    <row r="28368" spans="25:27" x14ac:dyDescent="0.2">
      <c r="Y28368" s="396"/>
      <c r="Z28368" s="396"/>
      <c r="AA28368" s="441"/>
    </row>
    <row r="28369" spans="25:27" x14ac:dyDescent="0.2">
      <c r="Y28369" s="396"/>
      <c r="Z28369" s="396"/>
      <c r="AA28369" s="441"/>
    </row>
    <row r="28370" spans="25:27" x14ac:dyDescent="0.2">
      <c r="Y28370" s="396"/>
      <c r="Z28370" s="396"/>
      <c r="AA28370" s="441"/>
    </row>
    <row r="28371" spans="25:27" x14ac:dyDescent="0.2">
      <c r="Y28371" s="396"/>
      <c r="Z28371" s="396"/>
      <c r="AA28371" s="441"/>
    </row>
    <row r="28372" spans="25:27" x14ac:dyDescent="0.2">
      <c r="Y28372" s="396"/>
      <c r="Z28372" s="396"/>
      <c r="AA28372" s="441"/>
    </row>
    <row r="28373" spans="25:27" x14ac:dyDescent="0.2">
      <c r="Y28373" s="396"/>
      <c r="Z28373" s="396"/>
      <c r="AA28373" s="441"/>
    </row>
    <row r="28374" spans="25:27" x14ac:dyDescent="0.2">
      <c r="Y28374" s="396"/>
      <c r="Z28374" s="396"/>
      <c r="AA28374" s="441"/>
    </row>
    <row r="28375" spans="25:27" x14ac:dyDescent="0.2">
      <c r="Y28375" s="396"/>
      <c r="Z28375" s="396"/>
      <c r="AA28375" s="441"/>
    </row>
    <row r="28376" spans="25:27" x14ac:dyDescent="0.2">
      <c r="Y28376" s="396"/>
      <c r="Z28376" s="396"/>
      <c r="AA28376" s="441"/>
    </row>
    <row r="28377" spans="25:27" x14ac:dyDescent="0.2">
      <c r="Y28377" s="396"/>
      <c r="Z28377" s="396"/>
      <c r="AA28377" s="441"/>
    </row>
    <row r="28378" spans="25:27" x14ac:dyDescent="0.2">
      <c r="Y28378" s="396"/>
      <c r="Z28378" s="396"/>
      <c r="AA28378" s="441"/>
    </row>
    <row r="28379" spans="25:27" x14ac:dyDescent="0.2">
      <c r="Y28379" s="396"/>
      <c r="Z28379" s="396"/>
      <c r="AA28379" s="441"/>
    </row>
    <row r="28380" spans="25:27" x14ac:dyDescent="0.2">
      <c r="Y28380" s="396"/>
      <c r="Z28380" s="396"/>
      <c r="AA28380" s="441"/>
    </row>
    <row r="28381" spans="25:27" x14ac:dyDescent="0.2">
      <c r="Y28381" s="396"/>
      <c r="Z28381" s="396"/>
      <c r="AA28381" s="441"/>
    </row>
    <row r="28382" spans="25:27" x14ac:dyDescent="0.2">
      <c r="Y28382" s="396"/>
      <c r="Z28382" s="396"/>
      <c r="AA28382" s="441"/>
    </row>
    <row r="28383" spans="25:27" x14ac:dyDescent="0.2">
      <c r="Y28383" s="396"/>
      <c r="Z28383" s="396"/>
      <c r="AA28383" s="441"/>
    </row>
    <row r="28384" spans="25:27" x14ac:dyDescent="0.2">
      <c r="Y28384" s="396"/>
      <c r="Z28384" s="396"/>
      <c r="AA28384" s="441"/>
    </row>
    <row r="28385" spans="25:27" x14ac:dyDescent="0.2">
      <c r="Y28385" s="396"/>
      <c r="Z28385" s="396"/>
      <c r="AA28385" s="441"/>
    </row>
    <row r="28386" spans="25:27" x14ac:dyDescent="0.2">
      <c r="Y28386" s="396"/>
      <c r="Z28386" s="396"/>
      <c r="AA28386" s="441"/>
    </row>
    <row r="28387" spans="25:27" x14ac:dyDescent="0.2">
      <c r="Y28387" s="396"/>
      <c r="Z28387" s="396"/>
      <c r="AA28387" s="441"/>
    </row>
    <row r="28388" spans="25:27" x14ac:dyDescent="0.2">
      <c r="Y28388" s="396"/>
      <c r="Z28388" s="396"/>
      <c r="AA28388" s="441"/>
    </row>
    <row r="28389" spans="25:27" x14ac:dyDescent="0.2">
      <c r="Y28389" s="396"/>
      <c r="Z28389" s="396"/>
      <c r="AA28389" s="441"/>
    </row>
    <row r="28390" spans="25:27" x14ac:dyDescent="0.2">
      <c r="Y28390" s="396"/>
      <c r="Z28390" s="396"/>
      <c r="AA28390" s="441"/>
    </row>
    <row r="28391" spans="25:27" x14ac:dyDescent="0.2">
      <c r="Y28391" s="396"/>
      <c r="Z28391" s="396"/>
      <c r="AA28391" s="441"/>
    </row>
    <row r="28392" spans="25:27" x14ac:dyDescent="0.2">
      <c r="Y28392" s="396"/>
      <c r="Z28392" s="396"/>
      <c r="AA28392" s="441"/>
    </row>
    <row r="28393" spans="25:27" x14ac:dyDescent="0.2">
      <c r="Y28393" s="396"/>
      <c r="Z28393" s="396"/>
      <c r="AA28393" s="441"/>
    </row>
    <row r="28394" spans="25:27" x14ac:dyDescent="0.2">
      <c r="Y28394" s="396"/>
      <c r="Z28394" s="396"/>
      <c r="AA28394" s="441"/>
    </row>
    <row r="28395" spans="25:27" x14ac:dyDescent="0.2">
      <c r="Y28395" s="396"/>
      <c r="Z28395" s="396"/>
      <c r="AA28395" s="441"/>
    </row>
    <row r="28396" spans="25:27" x14ac:dyDescent="0.2">
      <c r="Y28396" s="396"/>
      <c r="Z28396" s="396"/>
      <c r="AA28396" s="441"/>
    </row>
    <row r="28397" spans="25:27" x14ac:dyDescent="0.2">
      <c r="Y28397" s="396"/>
      <c r="Z28397" s="396"/>
      <c r="AA28397" s="441"/>
    </row>
    <row r="28398" spans="25:27" x14ac:dyDescent="0.2">
      <c r="Y28398" s="396"/>
      <c r="Z28398" s="396"/>
      <c r="AA28398" s="441"/>
    </row>
    <row r="28399" spans="25:27" x14ac:dyDescent="0.2">
      <c r="Y28399" s="396"/>
      <c r="Z28399" s="396"/>
      <c r="AA28399" s="441"/>
    </row>
    <row r="28400" spans="25:27" x14ac:dyDescent="0.2">
      <c r="Y28400" s="396"/>
      <c r="Z28400" s="396"/>
      <c r="AA28400" s="441"/>
    </row>
    <row r="28401" spans="25:27" x14ac:dyDescent="0.2">
      <c r="Y28401" s="396"/>
      <c r="Z28401" s="396"/>
      <c r="AA28401" s="441"/>
    </row>
    <row r="28402" spans="25:27" x14ac:dyDescent="0.2">
      <c r="Y28402" s="396"/>
      <c r="Z28402" s="396"/>
      <c r="AA28402" s="441"/>
    </row>
    <row r="28403" spans="25:27" x14ac:dyDescent="0.2">
      <c r="Y28403" s="396"/>
      <c r="Z28403" s="396"/>
      <c r="AA28403" s="441"/>
    </row>
    <row r="28404" spans="25:27" x14ac:dyDescent="0.2">
      <c r="Y28404" s="396"/>
      <c r="Z28404" s="396"/>
      <c r="AA28404" s="441"/>
    </row>
    <row r="28405" spans="25:27" x14ac:dyDescent="0.2">
      <c r="Y28405" s="396"/>
      <c r="Z28405" s="396"/>
      <c r="AA28405" s="441"/>
    </row>
    <row r="28406" spans="25:27" x14ac:dyDescent="0.2">
      <c r="Y28406" s="396"/>
      <c r="Z28406" s="396"/>
      <c r="AA28406" s="441"/>
    </row>
    <row r="28407" spans="25:27" x14ac:dyDescent="0.2">
      <c r="Y28407" s="396"/>
      <c r="Z28407" s="396"/>
      <c r="AA28407" s="441"/>
    </row>
    <row r="28408" spans="25:27" x14ac:dyDescent="0.2">
      <c r="Y28408" s="396"/>
      <c r="Z28408" s="396"/>
      <c r="AA28408" s="441"/>
    </row>
    <row r="28409" spans="25:27" x14ac:dyDescent="0.2">
      <c r="Y28409" s="396"/>
      <c r="Z28409" s="396"/>
      <c r="AA28409" s="441"/>
    </row>
    <row r="28410" spans="25:27" x14ac:dyDescent="0.2">
      <c r="Y28410" s="396"/>
      <c r="Z28410" s="396"/>
      <c r="AA28410" s="441"/>
    </row>
    <row r="28411" spans="25:27" x14ac:dyDescent="0.2">
      <c r="Y28411" s="396"/>
      <c r="Z28411" s="396"/>
      <c r="AA28411" s="441"/>
    </row>
    <row r="28412" spans="25:27" x14ac:dyDescent="0.2">
      <c r="Y28412" s="396"/>
      <c r="Z28412" s="396"/>
      <c r="AA28412" s="441"/>
    </row>
    <row r="28413" spans="25:27" x14ac:dyDescent="0.2">
      <c r="Y28413" s="396"/>
      <c r="Z28413" s="396"/>
      <c r="AA28413" s="441"/>
    </row>
    <row r="28414" spans="25:27" x14ac:dyDescent="0.2">
      <c r="Y28414" s="396"/>
      <c r="Z28414" s="396"/>
      <c r="AA28414" s="441"/>
    </row>
    <row r="28415" spans="25:27" x14ac:dyDescent="0.2">
      <c r="Y28415" s="396"/>
      <c r="Z28415" s="396"/>
      <c r="AA28415" s="441"/>
    </row>
    <row r="28416" spans="25:27" x14ac:dyDescent="0.2">
      <c r="Y28416" s="396"/>
      <c r="Z28416" s="396"/>
      <c r="AA28416" s="441"/>
    </row>
    <row r="28417" spans="25:27" x14ac:dyDescent="0.2">
      <c r="Y28417" s="396"/>
      <c r="Z28417" s="396"/>
      <c r="AA28417" s="441"/>
    </row>
    <row r="28418" spans="25:27" x14ac:dyDescent="0.2">
      <c r="Y28418" s="396"/>
      <c r="Z28418" s="396"/>
      <c r="AA28418" s="441"/>
    </row>
    <row r="28419" spans="25:27" x14ac:dyDescent="0.2">
      <c r="Y28419" s="396"/>
      <c r="Z28419" s="396"/>
      <c r="AA28419" s="441"/>
    </row>
    <row r="28420" spans="25:27" x14ac:dyDescent="0.2">
      <c r="Y28420" s="396"/>
      <c r="Z28420" s="396"/>
      <c r="AA28420" s="441"/>
    </row>
    <row r="28421" spans="25:27" x14ac:dyDescent="0.2">
      <c r="Y28421" s="396"/>
      <c r="Z28421" s="396"/>
      <c r="AA28421" s="441"/>
    </row>
    <row r="28422" spans="25:27" x14ac:dyDescent="0.2">
      <c r="Y28422" s="396"/>
      <c r="Z28422" s="396"/>
      <c r="AA28422" s="441"/>
    </row>
    <row r="28423" spans="25:27" x14ac:dyDescent="0.2">
      <c r="Y28423" s="396"/>
      <c r="Z28423" s="396"/>
      <c r="AA28423" s="441"/>
    </row>
    <row r="28424" spans="25:27" x14ac:dyDescent="0.2">
      <c r="Y28424" s="396"/>
      <c r="Z28424" s="396"/>
      <c r="AA28424" s="441"/>
    </row>
    <row r="28425" spans="25:27" x14ac:dyDescent="0.2">
      <c r="Y28425" s="396"/>
      <c r="Z28425" s="396"/>
      <c r="AA28425" s="441"/>
    </row>
    <row r="28426" spans="25:27" x14ac:dyDescent="0.2">
      <c r="Y28426" s="396"/>
      <c r="Z28426" s="396"/>
      <c r="AA28426" s="441"/>
    </row>
    <row r="28427" spans="25:27" x14ac:dyDescent="0.2">
      <c r="Y28427" s="396"/>
      <c r="Z28427" s="396"/>
      <c r="AA28427" s="441"/>
    </row>
    <row r="28428" spans="25:27" x14ac:dyDescent="0.2">
      <c r="Y28428" s="396"/>
      <c r="Z28428" s="396"/>
      <c r="AA28428" s="441"/>
    </row>
    <row r="28429" spans="25:27" x14ac:dyDescent="0.2">
      <c r="Y28429" s="396"/>
      <c r="Z28429" s="396"/>
      <c r="AA28429" s="441"/>
    </row>
    <row r="28430" spans="25:27" x14ac:dyDescent="0.2">
      <c r="Y28430" s="396"/>
      <c r="Z28430" s="396"/>
      <c r="AA28430" s="441"/>
    </row>
    <row r="28431" spans="25:27" x14ac:dyDescent="0.2">
      <c r="Y28431" s="396"/>
      <c r="Z28431" s="396"/>
      <c r="AA28431" s="441"/>
    </row>
    <row r="28432" spans="25:27" x14ac:dyDescent="0.2">
      <c r="Y28432" s="396"/>
      <c r="Z28432" s="396"/>
      <c r="AA28432" s="441"/>
    </row>
    <row r="28433" spans="25:27" x14ac:dyDescent="0.2">
      <c r="Y28433" s="396"/>
      <c r="Z28433" s="396"/>
      <c r="AA28433" s="441"/>
    </row>
    <row r="28434" spans="25:27" x14ac:dyDescent="0.2">
      <c r="Y28434" s="396"/>
      <c r="Z28434" s="396"/>
      <c r="AA28434" s="441"/>
    </row>
    <row r="28435" spans="25:27" x14ac:dyDescent="0.2">
      <c r="Y28435" s="396"/>
      <c r="Z28435" s="396"/>
      <c r="AA28435" s="441"/>
    </row>
    <row r="28436" spans="25:27" x14ac:dyDescent="0.2">
      <c r="Y28436" s="396"/>
      <c r="Z28436" s="396"/>
      <c r="AA28436" s="441"/>
    </row>
    <row r="28437" spans="25:27" x14ac:dyDescent="0.2">
      <c r="Y28437" s="396"/>
      <c r="Z28437" s="396"/>
      <c r="AA28437" s="441"/>
    </row>
    <row r="28438" spans="25:27" x14ac:dyDescent="0.2">
      <c r="Y28438" s="396"/>
      <c r="Z28438" s="396"/>
      <c r="AA28438" s="441"/>
    </row>
    <row r="28439" spans="25:27" x14ac:dyDescent="0.2">
      <c r="Y28439" s="396"/>
      <c r="Z28439" s="396"/>
      <c r="AA28439" s="441"/>
    </row>
    <row r="28440" spans="25:27" x14ac:dyDescent="0.2">
      <c r="Y28440" s="396"/>
      <c r="Z28440" s="396"/>
      <c r="AA28440" s="441"/>
    </row>
    <row r="28441" spans="25:27" x14ac:dyDescent="0.2">
      <c r="Y28441" s="396"/>
      <c r="Z28441" s="396"/>
      <c r="AA28441" s="441"/>
    </row>
    <row r="28442" spans="25:27" x14ac:dyDescent="0.2">
      <c r="Y28442" s="396"/>
      <c r="Z28442" s="396"/>
      <c r="AA28442" s="441"/>
    </row>
    <row r="28443" spans="25:27" x14ac:dyDescent="0.2">
      <c r="Y28443" s="396"/>
      <c r="Z28443" s="396"/>
      <c r="AA28443" s="441"/>
    </row>
    <row r="28444" spans="25:27" x14ac:dyDescent="0.2">
      <c r="Y28444" s="396"/>
      <c r="Z28444" s="396"/>
      <c r="AA28444" s="441"/>
    </row>
    <row r="28445" spans="25:27" x14ac:dyDescent="0.2">
      <c r="Y28445" s="396"/>
      <c r="Z28445" s="396"/>
      <c r="AA28445" s="441"/>
    </row>
    <row r="28446" spans="25:27" x14ac:dyDescent="0.2">
      <c r="Y28446" s="396"/>
      <c r="Z28446" s="396"/>
      <c r="AA28446" s="441"/>
    </row>
    <row r="28447" spans="25:27" x14ac:dyDescent="0.2">
      <c r="Y28447" s="396"/>
      <c r="Z28447" s="396"/>
      <c r="AA28447" s="441"/>
    </row>
    <row r="28448" spans="25:27" x14ac:dyDescent="0.2">
      <c r="Y28448" s="396"/>
      <c r="Z28448" s="396"/>
      <c r="AA28448" s="441"/>
    </row>
    <row r="28449" spans="25:27" x14ac:dyDescent="0.2">
      <c r="Y28449" s="396"/>
      <c r="Z28449" s="396"/>
      <c r="AA28449" s="441"/>
    </row>
    <row r="28450" spans="25:27" x14ac:dyDescent="0.2">
      <c r="Y28450" s="396"/>
      <c r="Z28450" s="396"/>
      <c r="AA28450" s="441"/>
    </row>
    <row r="28451" spans="25:27" x14ac:dyDescent="0.2">
      <c r="Y28451" s="396"/>
      <c r="Z28451" s="396"/>
      <c r="AA28451" s="441"/>
    </row>
    <row r="28452" spans="25:27" x14ac:dyDescent="0.2">
      <c r="Y28452" s="396"/>
      <c r="Z28452" s="396"/>
      <c r="AA28452" s="441"/>
    </row>
    <row r="28453" spans="25:27" x14ac:dyDescent="0.2">
      <c r="Y28453" s="396"/>
      <c r="Z28453" s="396"/>
      <c r="AA28453" s="441"/>
    </row>
    <row r="28454" spans="25:27" x14ac:dyDescent="0.2">
      <c r="Y28454" s="396"/>
      <c r="Z28454" s="396"/>
      <c r="AA28454" s="441"/>
    </row>
    <row r="28455" spans="25:27" x14ac:dyDescent="0.2">
      <c r="Y28455" s="396"/>
      <c r="Z28455" s="396"/>
      <c r="AA28455" s="441"/>
    </row>
    <row r="28456" spans="25:27" x14ac:dyDescent="0.2">
      <c r="Y28456" s="396"/>
      <c r="Z28456" s="396"/>
      <c r="AA28456" s="441"/>
    </row>
    <row r="28457" spans="25:27" x14ac:dyDescent="0.2">
      <c r="Y28457" s="396"/>
      <c r="Z28457" s="396"/>
      <c r="AA28457" s="441"/>
    </row>
    <row r="28458" spans="25:27" x14ac:dyDescent="0.2">
      <c r="Y28458" s="396"/>
      <c r="Z28458" s="396"/>
      <c r="AA28458" s="441"/>
    </row>
    <row r="28459" spans="25:27" x14ac:dyDescent="0.2">
      <c r="Y28459" s="396"/>
      <c r="Z28459" s="396"/>
      <c r="AA28459" s="441"/>
    </row>
    <row r="28460" spans="25:27" x14ac:dyDescent="0.2">
      <c r="Y28460" s="396"/>
      <c r="Z28460" s="396"/>
      <c r="AA28460" s="441"/>
    </row>
    <row r="28461" spans="25:27" x14ac:dyDescent="0.2">
      <c r="Y28461" s="396"/>
      <c r="Z28461" s="396"/>
      <c r="AA28461" s="441"/>
    </row>
    <row r="28462" spans="25:27" x14ac:dyDescent="0.2">
      <c r="Y28462" s="396"/>
      <c r="Z28462" s="396"/>
      <c r="AA28462" s="441"/>
    </row>
    <row r="28463" spans="25:27" x14ac:dyDescent="0.2">
      <c r="Y28463" s="396"/>
      <c r="Z28463" s="396"/>
      <c r="AA28463" s="441"/>
    </row>
    <row r="28464" spans="25:27" x14ac:dyDescent="0.2">
      <c r="Y28464" s="396"/>
      <c r="Z28464" s="396"/>
      <c r="AA28464" s="441"/>
    </row>
    <row r="28465" spans="25:27" x14ac:dyDescent="0.2">
      <c r="Y28465" s="396"/>
      <c r="Z28465" s="396"/>
      <c r="AA28465" s="441"/>
    </row>
    <row r="28466" spans="25:27" x14ac:dyDescent="0.2">
      <c r="Y28466" s="396"/>
      <c r="Z28466" s="396"/>
      <c r="AA28466" s="441"/>
    </row>
    <row r="28467" spans="25:27" x14ac:dyDescent="0.2">
      <c r="Y28467" s="396"/>
      <c r="Z28467" s="396"/>
      <c r="AA28467" s="441"/>
    </row>
    <row r="28468" spans="25:27" x14ac:dyDescent="0.2">
      <c r="Y28468" s="396"/>
      <c r="Z28468" s="396"/>
      <c r="AA28468" s="441"/>
    </row>
    <row r="28469" spans="25:27" x14ac:dyDescent="0.2">
      <c r="Y28469" s="396"/>
      <c r="Z28469" s="396"/>
      <c r="AA28469" s="441"/>
    </row>
    <row r="28470" spans="25:27" x14ac:dyDescent="0.2">
      <c r="Y28470" s="396"/>
      <c r="Z28470" s="396"/>
      <c r="AA28470" s="441"/>
    </row>
    <row r="28471" spans="25:27" x14ac:dyDescent="0.2">
      <c r="Y28471" s="396"/>
      <c r="Z28471" s="396"/>
      <c r="AA28471" s="441"/>
    </row>
    <row r="28472" spans="25:27" x14ac:dyDescent="0.2">
      <c r="Y28472" s="396"/>
      <c r="Z28472" s="396"/>
      <c r="AA28472" s="441"/>
    </row>
    <row r="28473" spans="25:27" x14ac:dyDescent="0.2">
      <c r="Y28473" s="396"/>
      <c r="Z28473" s="396"/>
      <c r="AA28473" s="441"/>
    </row>
    <row r="28474" spans="25:27" x14ac:dyDescent="0.2">
      <c r="Y28474" s="396"/>
      <c r="Z28474" s="396"/>
      <c r="AA28474" s="441"/>
    </row>
    <row r="28475" spans="25:27" x14ac:dyDescent="0.2">
      <c r="Y28475" s="396"/>
      <c r="Z28475" s="396"/>
      <c r="AA28475" s="441"/>
    </row>
    <row r="28476" spans="25:27" x14ac:dyDescent="0.2">
      <c r="Y28476" s="396"/>
      <c r="Z28476" s="396"/>
      <c r="AA28476" s="441"/>
    </row>
    <row r="28477" spans="25:27" x14ac:dyDescent="0.2">
      <c r="Y28477" s="396"/>
      <c r="Z28477" s="396"/>
      <c r="AA28477" s="441"/>
    </row>
    <row r="28478" spans="25:27" x14ac:dyDescent="0.2">
      <c r="Y28478" s="396"/>
      <c r="Z28478" s="396"/>
      <c r="AA28478" s="441"/>
    </row>
    <row r="28479" spans="25:27" x14ac:dyDescent="0.2">
      <c r="Y28479" s="396"/>
      <c r="Z28479" s="396"/>
      <c r="AA28479" s="441"/>
    </row>
    <row r="28480" spans="25:27" x14ac:dyDescent="0.2">
      <c r="Y28480" s="396"/>
      <c r="Z28480" s="396"/>
      <c r="AA28480" s="441"/>
    </row>
    <row r="28481" spans="25:27" x14ac:dyDescent="0.2">
      <c r="Y28481" s="396"/>
      <c r="Z28481" s="396"/>
      <c r="AA28481" s="441"/>
    </row>
    <row r="28482" spans="25:27" x14ac:dyDescent="0.2">
      <c r="Y28482" s="396"/>
      <c r="Z28482" s="396"/>
      <c r="AA28482" s="441"/>
    </row>
    <row r="28483" spans="25:27" x14ac:dyDescent="0.2">
      <c r="Y28483" s="396"/>
      <c r="Z28483" s="396"/>
      <c r="AA28483" s="441"/>
    </row>
    <row r="28484" spans="25:27" x14ac:dyDescent="0.2">
      <c r="Y28484" s="396"/>
      <c r="Z28484" s="396"/>
      <c r="AA28484" s="441"/>
    </row>
    <row r="28485" spans="25:27" x14ac:dyDescent="0.2">
      <c r="Y28485" s="396"/>
      <c r="Z28485" s="396"/>
      <c r="AA28485" s="441"/>
    </row>
    <row r="28486" spans="25:27" x14ac:dyDescent="0.2">
      <c r="Y28486" s="396"/>
      <c r="Z28486" s="396"/>
      <c r="AA28486" s="441"/>
    </row>
    <row r="28487" spans="25:27" x14ac:dyDescent="0.2">
      <c r="Y28487" s="396"/>
      <c r="Z28487" s="396"/>
      <c r="AA28487" s="441"/>
    </row>
    <row r="28488" spans="25:27" x14ac:dyDescent="0.2">
      <c r="Y28488" s="396"/>
      <c r="Z28488" s="396"/>
      <c r="AA28488" s="441"/>
    </row>
    <row r="28489" spans="25:27" x14ac:dyDescent="0.2">
      <c r="Y28489" s="396"/>
      <c r="Z28489" s="396"/>
      <c r="AA28489" s="441"/>
    </row>
    <row r="28490" spans="25:27" x14ac:dyDescent="0.2">
      <c r="Y28490" s="396"/>
      <c r="Z28490" s="396"/>
      <c r="AA28490" s="441"/>
    </row>
    <row r="28491" spans="25:27" x14ac:dyDescent="0.2">
      <c r="Y28491" s="396"/>
      <c r="Z28491" s="396"/>
      <c r="AA28491" s="441"/>
    </row>
    <row r="28492" spans="25:27" x14ac:dyDescent="0.2">
      <c r="Y28492" s="396"/>
      <c r="Z28492" s="396"/>
      <c r="AA28492" s="441"/>
    </row>
    <row r="28493" spans="25:27" x14ac:dyDescent="0.2">
      <c r="Y28493" s="396"/>
      <c r="Z28493" s="396"/>
      <c r="AA28493" s="441"/>
    </row>
    <row r="28494" spans="25:27" x14ac:dyDescent="0.2">
      <c r="Y28494" s="396"/>
      <c r="Z28494" s="396"/>
      <c r="AA28494" s="441"/>
    </row>
    <row r="28495" spans="25:27" x14ac:dyDescent="0.2">
      <c r="Y28495" s="396"/>
      <c r="Z28495" s="396"/>
      <c r="AA28495" s="441"/>
    </row>
    <row r="28496" spans="25:27" x14ac:dyDescent="0.2">
      <c r="Y28496" s="396"/>
      <c r="Z28496" s="396"/>
      <c r="AA28496" s="441"/>
    </row>
    <row r="28497" spans="25:27" x14ac:dyDescent="0.2">
      <c r="Y28497" s="396"/>
      <c r="Z28497" s="396"/>
      <c r="AA28497" s="441"/>
    </row>
    <row r="28498" spans="25:27" x14ac:dyDescent="0.2">
      <c r="Y28498" s="396"/>
      <c r="Z28498" s="396"/>
      <c r="AA28498" s="441"/>
    </row>
    <row r="28499" spans="25:27" x14ac:dyDescent="0.2">
      <c r="Y28499" s="396"/>
      <c r="Z28499" s="396"/>
      <c r="AA28499" s="441"/>
    </row>
    <row r="28500" spans="25:27" x14ac:dyDescent="0.2">
      <c r="Y28500" s="396"/>
      <c r="Z28500" s="396"/>
      <c r="AA28500" s="441"/>
    </row>
    <row r="28501" spans="25:27" x14ac:dyDescent="0.2">
      <c r="Y28501" s="396"/>
      <c r="Z28501" s="396"/>
      <c r="AA28501" s="441"/>
    </row>
    <row r="28502" spans="25:27" x14ac:dyDescent="0.2">
      <c r="Y28502" s="396"/>
      <c r="Z28502" s="396"/>
      <c r="AA28502" s="441"/>
    </row>
    <row r="28503" spans="25:27" x14ac:dyDescent="0.2">
      <c r="Y28503" s="396"/>
      <c r="Z28503" s="396"/>
      <c r="AA28503" s="441"/>
    </row>
    <row r="28504" spans="25:27" x14ac:dyDescent="0.2">
      <c r="Y28504" s="396"/>
      <c r="Z28504" s="396"/>
      <c r="AA28504" s="441"/>
    </row>
    <row r="28505" spans="25:27" x14ac:dyDescent="0.2">
      <c r="Y28505" s="396"/>
      <c r="Z28505" s="396"/>
      <c r="AA28505" s="441"/>
    </row>
    <row r="28506" spans="25:27" x14ac:dyDescent="0.2">
      <c r="Y28506" s="396"/>
      <c r="Z28506" s="396"/>
      <c r="AA28506" s="441"/>
    </row>
    <row r="28507" spans="25:27" x14ac:dyDescent="0.2">
      <c r="Y28507" s="396"/>
      <c r="Z28507" s="396"/>
      <c r="AA28507" s="441"/>
    </row>
    <row r="28508" spans="25:27" x14ac:dyDescent="0.2">
      <c r="Y28508" s="396"/>
      <c r="Z28508" s="396"/>
      <c r="AA28508" s="441"/>
    </row>
    <row r="28509" spans="25:27" x14ac:dyDescent="0.2">
      <c r="Y28509" s="396"/>
      <c r="Z28509" s="396"/>
      <c r="AA28509" s="441"/>
    </row>
    <row r="28510" spans="25:27" x14ac:dyDescent="0.2">
      <c r="Y28510" s="396"/>
      <c r="Z28510" s="396"/>
      <c r="AA28510" s="441"/>
    </row>
    <row r="28511" spans="25:27" x14ac:dyDescent="0.2">
      <c r="Y28511" s="396"/>
      <c r="Z28511" s="396"/>
      <c r="AA28511" s="441"/>
    </row>
    <row r="28512" spans="25:27" x14ac:dyDescent="0.2">
      <c r="Y28512" s="396"/>
      <c r="Z28512" s="396"/>
      <c r="AA28512" s="441"/>
    </row>
    <row r="28513" spans="25:27" x14ac:dyDescent="0.2">
      <c r="Y28513" s="396"/>
      <c r="Z28513" s="396"/>
      <c r="AA28513" s="441"/>
    </row>
    <row r="28514" spans="25:27" x14ac:dyDescent="0.2">
      <c r="Y28514" s="396"/>
      <c r="Z28514" s="396"/>
      <c r="AA28514" s="441"/>
    </row>
    <row r="28515" spans="25:27" x14ac:dyDescent="0.2">
      <c r="Y28515" s="396"/>
      <c r="Z28515" s="396"/>
      <c r="AA28515" s="441"/>
    </row>
    <row r="28516" spans="25:27" x14ac:dyDescent="0.2">
      <c r="Y28516" s="396"/>
      <c r="Z28516" s="396"/>
      <c r="AA28516" s="441"/>
    </row>
    <row r="28517" spans="25:27" x14ac:dyDescent="0.2">
      <c r="Y28517" s="396"/>
      <c r="Z28517" s="396"/>
      <c r="AA28517" s="441"/>
    </row>
    <row r="28518" spans="25:27" x14ac:dyDescent="0.2">
      <c r="Y28518" s="396"/>
      <c r="Z28518" s="396"/>
      <c r="AA28518" s="441"/>
    </row>
    <row r="28519" spans="25:27" x14ac:dyDescent="0.2">
      <c r="Y28519" s="396"/>
      <c r="Z28519" s="396"/>
      <c r="AA28519" s="441"/>
    </row>
    <row r="28520" spans="25:27" x14ac:dyDescent="0.2">
      <c r="Y28520" s="396"/>
      <c r="Z28520" s="396"/>
      <c r="AA28520" s="441"/>
    </row>
    <row r="28521" spans="25:27" x14ac:dyDescent="0.2">
      <c r="Y28521" s="396"/>
      <c r="Z28521" s="396"/>
      <c r="AA28521" s="441"/>
    </row>
    <row r="28522" spans="25:27" x14ac:dyDescent="0.2">
      <c r="Y28522" s="396"/>
      <c r="Z28522" s="396"/>
      <c r="AA28522" s="441"/>
    </row>
    <row r="28523" spans="25:27" x14ac:dyDescent="0.2">
      <c r="Y28523" s="396"/>
      <c r="Z28523" s="396"/>
      <c r="AA28523" s="441"/>
    </row>
    <row r="28524" spans="25:27" x14ac:dyDescent="0.2">
      <c r="Y28524" s="396"/>
      <c r="Z28524" s="396"/>
      <c r="AA28524" s="441"/>
    </row>
    <row r="28525" spans="25:27" x14ac:dyDescent="0.2">
      <c r="Y28525" s="396"/>
      <c r="Z28525" s="396"/>
      <c r="AA28525" s="441"/>
    </row>
    <row r="28526" spans="25:27" x14ac:dyDescent="0.2">
      <c r="Y28526" s="396"/>
      <c r="Z28526" s="396"/>
      <c r="AA28526" s="441"/>
    </row>
    <row r="28527" spans="25:27" x14ac:dyDescent="0.2">
      <c r="Y28527" s="396"/>
      <c r="Z28527" s="396"/>
      <c r="AA28527" s="441"/>
    </row>
    <row r="28528" spans="25:27" x14ac:dyDescent="0.2">
      <c r="Y28528" s="396"/>
      <c r="Z28528" s="396"/>
      <c r="AA28528" s="441"/>
    </row>
    <row r="28529" spans="25:27" x14ac:dyDescent="0.2">
      <c r="Y28529" s="396"/>
      <c r="Z28529" s="396"/>
      <c r="AA28529" s="441"/>
    </row>
    <row r="28530" spans="25:27" x14ac:dyDescent="0.2">
      <c r="Y28530" s="396"/>
      <c r="Z28530" s="396"/>
      <c r="AA28530" s="441"/>
    </row>
    <row r="28531" spans="25:27" x14ac:dyDescent="0.2">
      <c r="Y28531" s="396"/>
      <c r="Z28531" s="396"/>
      <c r="AA28531" s="441"/>
    </row>
    <row r="28532" spans="25:27" x14ac:dyDescent="0.2">
      <c r="Y28532" s="396"/>
      <c r="Z28532" s="396"/>
      <c r="AA28532" s="441"/>
    </row>
    <row r="28533" spans="25:27" x14ac:dyDescent="0.2">
      <c r="Y28533" s="396"/>
      <c r="Z28533" s="396"/>
      <c r="AA28533" s="441"/>
    </row>
    <row r="28534" spans="25:27" x14ac:dyDescent="0.2">
      <c r="Y28534" s="396"/>
      <c r="Z28534" s="396"/>
      <c r="AA28534" s="441"/>
    </row>
    <row r="28535" spans="25:27" x14ac:dyDescent="0.2">
      <c r="Y28535" s="396"/>
      <c r="Z28535" s="396"/>
      <c r="AA28535" s="441"/>
    </row>
    <row r="28536" spans="25:27" x14ac:dyDescent="0.2">
      <c r="Y28536" s="396"/>
      <c r="Z28536" s="396"/>
      <c r="AA28536" s="441"/>
    </row>
    <row r="28537" spans="25:27" x14ac:dyDescent="0.2">
      <c r="Y28537" s="396"/>
      <c r="Z28537" s="396"/>
      <c r="AA28537" s="441"/>
    </row>
    <row r="28538" spans="25:27" x14ac:dyDescent="0.2">
      <c r="Y28538" s="396"/>
      <c r="Z28538" s="396"/>
      <c r="AA28538" s="441"/>
    </row>
    <row r="28539" spans="25:27" x14ac:dyDescent="0.2">
      <c r="Y28539" s="396"/>
      <c r="Z28539" s="396"/>
      <c r="AA28539" s="441"/>
    </row>
    <row r="28540" spans="25:27" x14ac:dyDescent="0.2">
      <c r="Y28540" s="396"/>
      <c r="Z28540" s="396"/>
      <c r="AA28540" s="441"/>
    </row>
    <row r="28541" spans="25:27" x14ac:dyDescent="0.2">
      <c r="Y28541" s="396"/>
      <c r="Z28541" s="396"/>
      <c r="AA28541" s="441"/>
    </row>
    <row r="28542" spans="25:27" x14ac:dyDescent="0.2">
      <c r="Y28542" s="396"/>
      <c r="Z28542" s="396"/>
      <c r="AA28542" s="441"/>
    </row>
    <row r="28543" spans="25:27" x14ac:dyDescent="0.2">
      <c r="Y28543" s="396"/>
      <c r="Z28543" s="396"/>
      <c r="AA28543" s="441"/>
    </row>
    <row r="28544" spans="25:27" x14ac:dyDescent="0.2">
      <c r="Y28544" s="396"/>
      <c r="Z28544" s="396"/>
      <c r="AA28544" s="441"/>
    </row>
    <row r="28545" spans="25:27" x14ac:dyDescent="0.2">
      <c r="Y28545" s="396"/>
      <c r="Z28545" s="396"/>
      <c r="AA28545" s="441"/>
    </row>
    <row r="28546" spans="25:27" x14ac:dyDescent="0.2">
      <c r="Y28546" s="396"/>
      <c r="Z28546" s="396"/>
      <c r="AA28546" s="441"/>
    </row>
    <row r="28547" spans="25:27" x14ac:dyDescent="0.2">
      <c r="Y28547" s="396"/>
      <c r="Z28547" s="396"/>
      <c r="AA28547" s="441"/>
    </row>
    <row r="28548" spans="25:27" x14ac:dyDescent="0.2">
      <c r="Y28548" s="396"/>
      <c r="Z28548" s="396"/>
      <c r="AA28548" s="441"/>
    </row>
    <row r="28549" spans="25:27" x14ac:dyDescent="0.2">
      <c r="Y28549" s="396"/>
      <c r="Z28549" s="396"/>
      <c r="AA28549" s="441"/>
    </row>
    <row r="28550" spans="25:27" x14ac:dyDescent="0.2">
      <c r="Y28550" s="396"/>
      <c r="Z28550" s="396"/>
      <c r="AA28550" s="441"/>
    </row>
    <row r="28551" spans="25:27" x14ac:dyDescent="0.2">
      <c r="Y28551" s="396"/>
      <c r="Z28551" s="396"/>
      <c r="AA28551" s="441"/>
    </row>
    <row r="28552" spans="25:27" x14ac:dyDescent="0.2">
      <c r="Y28552" s="396"/>
      <c r="Z28552" s="396"/>
      <c r="AA28552" s="441"/>
    </row>
    <row r="28553" spans="25:27" x14ac:dyDescent="0.2">
      <c r="Y28553" s="396"/>
      <c r="Z28553" s="396"/>
      <c r="AA28553" s="441"/>
    </row>
    <row r="28554" spans="25:27" x14ac:dyDescent="0.2">
      <c r="Y28554" s="396"/>
      <c r="Z28554" s="396"/>
      <c r="AA28554" s="441"/>
    </row>
    <row r="28555" spans="25:27" x14ac:dyDescent="0.2">
      <c r="Y28555" s="396"/>
      <c r="Z28555" s="396"/>
      <c r="AA28555" s="441"/>
    </row>
    <row r="28556" spans="25:27" x14ac:dyDescent="0.2">
      <c r="Y28556" s="396"/>
      <c r="Z28556" s="396"/>
      <c r="AA28556" s="441"/>
    </row>
    <row r="28557" spans="25:27" x14ac:dyDescent="0.2">
      <c r="Y28557" s="396"/>
      <c r="Z28557" s="396"/>
      <c r="AA28557" s="441"/>
    </row>
    <row r="28558" spans="25:27" x14ac:dyDescent="0.2">
      <c r="Y28558" s="396"/>
      <c r="Z28558" s="396"/>
      <c r="AA28558" s="441"/>
    </row>
    <row r="28559" spans="25:27" x14ac:dyDescent="0.2">
      <c r="Y28559" s="396"/>
      <c r="Z28559" s="396"/>
      <c r="AA28559" s="441"/>
    </row>
    <row r="28560" spans="25:27" x14ac:dyDescent="0.2">
      <c r="Y28560" s="396"/>
      <c r="Z28560" s="396"/>
      <c r="AA28560" s="441"/>
    </row>
    <row r="28561" spans="25:27" x14ac:dyDescent="0.2">
      <c r="Y28561" s="396"/>
      <c r="Z28561" s="396"/>
      <c r="AA28561" s="441"/>
    </row>
    <row r="28562" spans="25:27" x14ac:dyDescent="0.2">
      <c r="Y28562" s="396"/>
      <c r="Z28562" s="396"/>
      <c r="AA28562" s="441"/>
    </row>
    <row r="28563" spans="25:27" x14ac:dyDescent="0.2">
      <c r="Y28563" s="396"/>
      <c r="Z28563" s="396"/>
      <c r="AA28563" s="441"/>
    </row>
    <row r="28564" spans="25:27" x14ac:dyDescent="0.2">
      <c r="Y28564" s="396"/>
      <c r="Z28564" s="396"/>
      <c r="AA28564" s="441"/>
    </row>
    <row r="28565" spans="25:27" x14ac:dyDescent="0.2">
      <c r="Y28565" s="396"/>
      <c r="Z28565" s="396"/>
      <c r="AA28565" s="441"/>
    </row>
    <row r="28566" spans="25:27" x14ac:dyDescent="0.2">
      <c r="Y28566" s="396"/>
      <c r="Z28566" s="396"/>
      <c r="AA28566" s="441"/>
    </row>
    <row r="28567" spans="25:27" x14ac:dyDescent="0.2">
      <c r="Y28567" s="396"/>
      <c r="Z28567" s="396"/>
      <c r="AA28567" s="441"/>
    </row>
    <row r="28568" spans="25:27" x14ac:dyDescent="0.2">
      <c r="Y28568" s="396"/>
      <c r="Z28568" s="396"/>
      <c r="AA28568" s="441"/>
    </row>
    <row r="28569" spans="25:27" x14ac:dyDescent="0.2">
      <c r="Y28569" s="396"/>
      <c r="Z28569" s="396"/>
      <c r="AA28569" s="441"/>
    </row>
    <row r="28570" spans="25:27" x14ac:dyDescent="0.2">
      <c r="Y28570" s="396"/>
      <c r="Z28570" s="396"/>
      <c r="AA28570" s="441"/>
    </row>
    <row r="28571" spans="25:27" x14ac:dyDescent="0.2">
      <c r="Y28571" s="396"/>
      <c r="Z28571" s="396"/>
      <c r="AA28571" s="441"/>
    </row>
    <row r="28572" spans="25:27" x14ac:dyDescent="0.2">
      <c r="Y28572" s="396"/>
      <c r="Z28572" s="396"/>
      <c r="AA28572" s="441"/>
    </row>
    <row r="28573" spans="25:27" x14ac:dyDescent="0.2">
      <c r="Y28573" s="396"/>
      <c r="Z28573" s="396"/>
      <c r="AA28573" s="441"/>
    </row>
    <row r="28574" spans="25:27" x14ac:dyDescent="0.2">
      <c r="Y28574" s="396"/>
      <c r="Z28574" s="396"/>
      <c r="AA28574" s="441"/>
    </row>
    <row r="28575" spans="25:27" x14ac:dyDescent="0.2">
      <c r="Y28575" s="396"/>
      <c r="Z28575" s="396"/>
      <c r="AA28575" s="441"/>
    </row>
    <row r="28576" spans="25:27" x14ac:dyDescent="0.2">
      <c r="Y28576" s="396"/>
      <c r="Z28576" s="396"/>
      <c r="AA28576" s="441"/>
    </row>
    <row r="28577" spans="25:27" x14ac:dyDescent="0.2">
      <c r="Y28577" s="396"/>
      <c r="Z28577" s="396"/>
      <c r="AA28577" s="441"/>
    </row>
    <row r="28578" spans="25:27" x14ac:dyDescent="0.2">
      <c r="Y28578" s="396"/>
      <c r="Z28578" s="396"/>
      <c r="AA28578" s="441"/>
    </row>
    <row r="28579" spans="25:27" x14ac:dyDescent="0.2">
      <c r="Y28579" s="396"/>
      <c r="Z28579" s="396"/>
      <c r="AA28579" s="441"/>
    </row>
    <row r="28580" spans="25:27" x14ac:dyDescent="0.2">
      <c r="Y28580" s="396"/>
      <c r="Z28580" s="396"/>
      <c r="AA28580" s="441"/>
    </row>
    <row r="28581" spans="25:27" x14ac:dyDescent="0.2">
      <c r="Y28581" s="396"/>
      <c r="Z28581" s="396"/>
      <c r="AA28581" s="441"/>
    </row>
    <row r="28582" spans="25:27" x14ac:dyDescent="0.2">
      <c r="Y28582" s="396"/>
      <c r="Z28582" s="396"/>
      <c r="AA28582" s="441"/>
    </row>
    <row r="28583" spans="25:27" x14ac:dyDescent="0.2">
      <c r="Y28583" s="396"/>
      <c r="Z28583" s="396"/>
      <c r="AA28583" s="441"/>
    </row>
    <row r="28584" spans="25:27" x14ac:dyDescent="0.2">
      <c r="Y28584" s="396"/>
      <c r="Z28584" s="396"/>
      <c r="AA28584" s="441"/>
    </row>
    <row r="28585" spans="25:27" x14ac:dyDescent="0.2">
      <c r="Y28585" s="396"/>
      <c r="Z28585" s="396"/>
      <c r="AA28585" s="441"/>
    </row>
    <row r="28586" spans="25:27" x14ac:dyDescent="0.2">
      <c r="Y28586" s="396"/>
      <c r="Z28586" s="396"/>
      <c r="AA28586" s="441"/>
    </row>
    <row r="28587" spans="25:27" x14ac:dyDescent="0.2">
      <c r="Y28587" s="396"/>
      <c r="Z28587" s="396"/>
      <c r="AA28587" s="441"/>
    </row>
    <row r="28588" spans="25:27" x14ac:dyDescent="0.2">
      <c r="Y28588" s="396"/>
      <c r="Z28588" s="396"/>
      <c r="AA28588" s="441"/>
    </row>
    <row r="28589" spans="25:27" x14ac:dyDescent="0.2">
      <c r="Y28589" s="396"/>
      <c r="Z28589" s="396"/>
      <c r="AA28589" s="441"/>
    </row>
    <row r="28590" spans="25:27" x14ac:dyDescent="0.2">
      <c r="Y28590" s="396"/>
      <c r="Z28590" s="396"/>
      <c r="AA28590" s="441"/>
    </row>
    <row r="28591" spans="25:27" x14ac:dyDescent="0.2">
      <c r="Y28591" s="396"/>
      <c r="Z28591" s="396"/>
      <c r="AA28591" s="441"/>
    </row>
    <row r="28592" spans="25:27" x14ac:dyDescent="0.2">
      <c r="Y28592" s="396"/>
      <c r="Z28592" s="396"/>
      <c r="AA28592" s="441"/>
    </row>
    <row r="28593" spans="25:27" x14ac:dyDescent="0.2">
      <c r="Y28593" s="396"/>
      <c r="Z28593" s="396"/>
      <c r="AA28593" s="441"/>
    </row>
    <row r="28594" spans="25:27" x14ac:dyDescent="0.2">
      <c r="Y28594" s="396"/>
      <c r="Z28594" s="396"/>
      <c r="AA28594" s="441"/>
    </row>
    <row r="28595" spans="25:27" x14ac:dyDescent="0.2">
      <c r="Y28595" s="396"/>
      <c r="Z28595" s="396"/>
      <c r="AA28595" s="441"/>
    </row>
    <row r="28596" spans="25:27" x14ac:dyDescent="0.2">
      <c r="Y28596" s="396"/>
      <c r="Z28596" s="396"/>
      <c r="AA28596" s="441"/>
    </row>
    <row r="28597" spans="25:27" x14ac:dyDescent="0.2">
      <c r="Y28597" s="396"/>
      <c r="Z28597" s="396"/>
      <c r="AA28597" s="441"/>
    </row>
    <row r="28598" spans="25:27" x14ac:dyDescent="0.2">
      <c r="Y28598" s="396"/>
      <c r="Z28598" s="396"/>
      <c r="AA28598" s="441"/>
    </row>
    <row r="28599" spans="25:27" x14ac:dyDescent="0.2">
      <c r="Y28599" s="396"/>
      <c r="Z28599" s="396"/>
      <c r="AA28599" s="441"/>
    </row>
    <row r="28600" spans="25:27" x14ac:dyDescent="0.2">
      <c r="Y28600" s="396"/>
      <c r="Z28600" s="396"/>
      <c r="AA28600" s="441"/>
    </row>
    <row r="28601" spans="25:27" x14ac:dyDescent="0.2">
      <c r="Y28601" s="396"/>
      <c r="Z28601" s="396"/>
      <c r="AA28601" s="441"/>
    </row>
    <row r="28602" spans="25:27" x14ac:dyDescent="0.2">
      <c r="Y28602" s="396"/>
      <c r="Z28602" s="396"/>
      <c r="AA28602" s="441"/>
    </row>
    <row r="28603" spans="25:27" x14ac:dyDescent="0.2">
      <c r="Y28603" s="396"/>
      <c r="Z28603" s="396"/>
      <c r="AA28603" s="441"/>
    </row>
    <row r="28604" spans="25:27" x14ac:dyDescent="0.2">
      <c r="Y28604" s="396"/>
      <c r="Z28604" s="396"/>
      <c r="AA28604" s="441"/>
    </row>
    <row r="28605" spans="25:27" x14ac:dyDescent="0.2">
      <c r="Y28605" s="396"/>
      <c r="Z28605" s="396"/>
      <c r="AA28605" s="441"/>
    </row>
    <row r="28606" spans="25:27" x14ac:dyDescent="0.2">
      <c r="Y28606" s="396"/>
      <c r="Z28606" s="396"/>
      <c r="AA28606" s="441"/>
    </row>
    <row r="28607" spans="25:27" x14ac:dyDescent="0.2">
      <c r="Y28607" s="396"/>
      <c r="Z28607" s="396"/>
      <c r="AA28607" s="441"/>
    </row>
    <row r="28608" spans="25:27" x14ac:dyDescent="0.2">
      <c r="Y28608" s="396"/>
      <c r="Z28608" s="396"/>
      <c r="AA28608" s="441"/>
    </row>
    <row r="28609" spans="25:27" x14ac:dyDescent="0.2">
      <c r="Y28609" s="396"/>
      <c r="Z28609" s="396"/>
      <c r="AA28609" s="441"/>
    </row>
    <row r="28610" spans="25:27" x14ac:dyDescent="0.2">
      <c r="Y28610" s="396"/>
      <c r="Z28610" s="396"/>
      <c r="AA28610" s="441"/>
    </row>
    <row r="28611" spans="25:27" x14ac:dyDescent="0.2">
      <c r="Y28611" s="396"/>
      <c r="Z28611" s="396"/>
      <c r="AA28611" s="441"/>
    </row>
    <row r="28612" spans="25:27" x14ac:dyDescent="0.2">
      <c r="Y28612" s="396"/>
      <c r="Z28612" s="396"/>
      <c r="AA28612" s="441"/>
    </row>
    <row r="28613" spans="25:27" x14ac:dyDescent="0.2">
      <c r="Y28613" s="396"/>
      <c r="Z28613" s="396"/>
      <c r="AA28613" s="441"/>
    </row>
    <row r="28614" spans="25:27" x14ac:dyDescent="0.2">
      <c r="Y28614" s="396"/>
      <c r="Z28614" s="396"/>
      <c r="AA28614" s="441"/>
    </row>
    <row r="28615" spans="25:27" x14ac:dyDescent="0.2">
      <c r="Y28615" s="396"/>
      <c r="Z28615" s="396"/>
      <c r="AA28615" s="441"/>
    </row>
    <row r="28616" spans="25:27" x14ac:dyDescent="0.2">
      <c r="Y28616" s="396"/>
      <c r="Z28616" s="396"/>
      <c r="AA28616" s="441"/>
    </row>
    <row r="28617" spans="25:27" x14ac:dyDescent="0.2">
      <c r="Y28617" s="396"/>
      <c r="Z28617" s="396"/>
      <c r="AA28617" s="441"/>
    </row>
    <row r="28618" spans="25:27" x14ac:dyDescent="0.2">
      <c r="Y28618" s="396"/>
      <c r="Z28618" s="396"/>
      <c r="AA28618" s="441"/>
    </row>
    <row r="28619" spans="25:27" x14ac:dyDescent="0.2">
      <c r="Y28619" s="396"/>
      <c r="Z28619" s="396"/>
      <c r="AA28619" s="441"/>
    </row>
    <row r="28620" spans="25:27" x14ac:dyDescent="0.2">
      <c r="Y28620" s="396"/>
      <c r="Z28620" s="396"/>
      <c r="AA28620" s="441"/>
    </row>
    <row r="28621" spans="25:27" x14ac:dyDescent="0.2">
      <c r="Y28621" s="396"/>
      <c r="Z28621" s="396"/>
      <c r="AA28621" s="441"/>
    </row>
    <row r="28622" spans="25:27" x14ac:dyDescent="0.2">
      <c r="Y28622" s="396"/>
      <c r="Z28622" s="396"/>
      <c r="AA28622" s="441"/>
    </row>
    <row r="28623" spans="25:27" x14ac:dyDescent="0.2">
      <c r="Y28623" s="396"/>
      <c r="Z28623" s="396"/>
      <c r="AA28623" s="441"/>
    </row>
    <row r="28624" spans="25:27" x14ac:dyDescent="0.2">
      <c r="Y28624" s="396"/>
      <c r="Z28624" s="396"/>
      <c r="AA28624" s="441"/>
    </row>
    <row r="28625" spans="25:27" x14ac:dyDescent="0.2">
      <c r="Y28625" s="396"/>
      <c r="Z28625" s="396"/>
      <c r="AA28625" s="441"/>
    </row>
    <row r="28626" spans="25:27" x14ac:dyDescent="0.2">
      <c r="Y28626" s="396"/>
      <c r="Z28626" s="396"/>
      <c r="AA28626" s="441"/>
    </row>
    <row r="28627" spans="25:27" x14ac:dyDescent="0.2">
      <c r="Y28627" s="396"/>
      <c r="Z28627" s="396"/>
      <c r="AA28627" s="441"/>
    </row>
    <row r="28628" spans="25:27" x14ac:dyDescent="0.2">
      <c r="Y28628" s="396"/>
      <c r="Z28628" s="396"/>
      <c r="AA28628" s="441"/>
    </row>
    <row r="28629" spans="25:27" x14ac:dyDescent="0.2">
      <c r="Y28629" s="396"/>
      <c r="Z28629" s="396"/>
      <c r="AA28629" s="441"/>
    </row>
    <row r="28630" spans="25:27" x14ac:dyDescent="0.2">
      <c r="Y28630" s="396"/>
      <c r="Z28630" s="396"/>
      <c r="AA28630" s="441"/>
    </row>
    <row r="28631" spans="25:27" x14ac:dyDescent="0.2">
      <c r="Y28631" s="396"/>
      <c r="Z28631" s="396"/>
      <c r="AA28631" s="441"/>
    </row>
    <row r="28632" spans="25:27" x14ac:dyDescent="0.2">
      <c r="Y28632" s="396"/>
      <c r="Z28632" s="396"/>
      <c r="AA28632" s="441"/>
    </row>
    <row r="28633" spans="25:27" x14ac:dyDescent="0.2">
      <c r="Y28633" s="396"/>
      <c r="Z28633" s="396"/>
      <c r="AA28633" s="441"/>
    </row>
    <row r="28634" spans="25:27" x14ac:dyDescent="0.2">
      <c r="Y28634" s="396"/>
      <c r="Z28634" s="396"/>
      <c r="AA28634" s="441"/>
    </row>
    <row r="28635" spans="25:27" x14ac:dyDescent="0.2">
      <c r="Y28635" s="396"/>
      <c r="Z28635" s="396"/>
      <c r="AA28635" s="441"/>
    </row>
    <row r="28636" spans="25:27" x14ac:dyDescent="0.2">
      <c r="Y28636" s="396"/>
      <c r="Z28636" s="396"/>
      <c r="AA28636" s="441"/>
    </row>
    <row r="28637" spans="25:27" x14ac:dyDescent="0.2">
      <c r="Y28637" s="396"/>
      <c r="Z28637" s="396"/>
      <c r="AA28637" s="441"/>
    </row>
    <row r="28638" spans="25:27" x14ac:dyDescent="0.2">
      <c r="Y28638" s="396"/>
      <c r="Z28638" s="396"/>
      <c r="AA28638" s="441"/>
    </row>
    <row r="28639" spans="25:27" x14ac:dyDescent="0.2">
      <c r="Y28639" s="396"/>
      <c r="Z28639" s="396"/>
      <c r="AA28639" s="441"/>
    </row>
    <row r="28640" spans="25:27" x14ac:dyDescent="0.2">
      <c r="Y28640" s="396"/>
      <c r="Z28640" s="396"/>
      <c r="AA28640" s="441"/>
    </row>
    <row r="28641" spans="25:27" x14ac:dyDescent="0.2">
      <c r="Y28641" s="396"/>
      <c r="Z28641" s="396"/>
      <c r="AA28641" s="441"/>
    </row>
    <row r="28642" spans="25:27" x14ac:dyDescent="0.2">
      <c r="Y28642" s="396"/>
      <c r="Z28642" s="396"/>
      <c r="AA28642" s="441"/>
    </row>
    <row r="28643" spans="25:27" x14ac:dyDescent="0.2">
      <c r="Y28643" s="396"/>
      <c r="Z28643" s="396"/>
      <c r="AA28643" s="441"/>
    </row>
    <row r="28644" spans="25:27" x14ac:dyDescent="0.2">
      <c r="Y28644" s="396"/>
      <c r="Z28644" s="396"/>
      <c r="AA28644" s="441"/>
    </row>
    <row r="28645" spans="25:27" x14ac:dyDescent="0.2">
      <c r="Y28645" s="396"/>
      <c r="Z28645" s="396"/>
      <c r="AA28645" s="441"/>
    </row>
    <row r="28646" spans="25:27" x14ac:dyDescent="0.2">
      <c r="Y28646" s="396"/>
      <c r="Z28646" s="396"/>
      <c r="AA28646" s="441"/>
    </row>
    <row r="28647" spans="25:27" x14ac:dyDescent="0.2">
      <c r="Y28647" s="396"/>
      <c r="Z28647" s="396"/>
      <c r="AA28647" s="441"/>
    </row>
    <row r="28648" spans="25:27" x14ac:dyDescent="0.2">
      <c r="Y28648" s="396"/>
      <c r="Z28648" s="396"/>
      <c r="AA28648" s="441"/>
    </row>
    <row r="28649" spans="25:27" x14ac:dyDescent="0.2">
      <c r="Y28649" s="396"/>
      <c r="Z28649" s="396"/>
      <c r="AA28649" s="441"/>
    </row>
    <row r="28650" spans="25:27" x14ac:dyDescent="0.2">
      <c r="Y28650" s="396"/>
      <c r="Z28650" s="396"/>
      <c r="AA28650" s="441"/>
    </row>
    <row r="28651" spans="25:27" x14ac:dyDescent="0.2">
      <c r="Y28651" s="396"/>
      <c r="Z28651" s="396"/>
      <c r="AA28651" s="441"/>
    </row>
    <row r="28652" spans="25:27" x14ac:dyDescent="0.2">
      <c r="Y28652" s="396"/>
      <c r="Z28652" s="396"/>
      <c r="AA28652" s="441"/>
    </row>
    <row r="28653" spans="25:27" x14ac:dyDescent="0.2">
      <c r="Y28653" s="396"/>
      <c r="Z28653" s="396"/>
      <c r="AA28653" s="441"/>
    </row>
    <row r="28654" spans="25:27" x14ac:dyDescent="0.2">
      <c r="Y28654" s="396"/>
      <c r="Z28654" s="396"/>
      <c r="AA28654" s="441"/>
    </row>
    <row r="28655" spans="25:27" x14ac:dyDescent="0.2">
      <c r="Y28655" s="396"/>
      <c r="Z28655" s="396"/>
      <c r="AA28655" s="441"/>
    </row>
    <row r="28656" spans="25:27" x14ac:dyDescent="0.2">
      <c r="Y28656" s="396"/>
      <c r="Z28656" s="396"/>
      <c r="AA28656" s="441"/>
    </row>
    <row r="28657" spans="25:27" x14ac:dyDescent="0.2">
      <c r="Y28657" s="396"/>
      <c r="Z28657" s="396"/>
      <c r="AA28657" s="441"/>
    </row>
    <row r="28658" spans="25:27" x14ac:dyDescent="0.2">
      <c r="Y28658" s="396"/>
      <c r="Z28658" s="396"/>
      <c r="AA28658" s="441"/>
    </row>
    <row r="28659" spans="25:27" x14ac:dyDescent="0.2">
      <c r="Y28659" s="396"/>
      <c r="Z28659" s="396"/>
      <c r="AA28659" s="441"/>
    </row>
    <row r="28660" spans="25:27" x14ac:dyDescent="0.2">
      <c r="Y28660" s="396"/>
      <c r="Z28660" s="396"/>
      <c r="AA28660" s="441"/>
    </row>
    <row r="28661" spans="25:27" x14ac:dyDescent="0.2">
      <c r="Y28661" s="396"/>
      <c r="Z28661" s="396"/>
      <c r="AA28661" s="441"/>
    </row>
    <row r="28662" spans="25:27" x14ac:dyDescent="0.2">
      <c r="Y28662" s="396"/>
      <c r="Z28662" s="396"/>
      <c r="AA28662" s="441"/>
    </row>
    <row r="28663" spans="25:27" x14ac:dyDescent="0.2">
      <c r="Y28663" s="396"/>
      <c r="Z28663" s="396"/>
      <c r="AA28663" s="441"/>
    </row>
    <row r="28664" spans="25:27" x14ac:dyDescent="0.2">
      <c r="Y28664" s="396"/>
      <c r="Z28664" s="396"/>
      <c r="AA28664" s="441"/>
    </row>
    <row r="28665" spans="25:27" x14ac:dyDescent="0.2">
      <c r="Y28665" s="396"/>
      <c r="Z28665" s="396"/>
      <c r="AA28665" s="441"/>
    </row>
    <row r="28666" spans="25:27" x14ac:dyDescent="0.2">
      <c r="Y28666" s="396"/>
      <c r="Z28666" s="396"/>
      <c r="AA28666" s="441"/>
    </row>
    <row r="28667" spans="25:27" x14ac:dyDescent="0.2">
      <c r="Y28667" s="396"/>
      <c r="Z28667" s="396"/>
      <c r="AA28667" s="441"/>
    </row>
    <row r="28668" spans="25:27" x14ac:dyDescent="0.2">
      <c r="Y28668" s="396"/>
      <c r="Z28668" s="396"/>
      <c r="AA28668" s="441"/>
    </row>
    <row r="28669" spans="25:27" x14ac:dyDescent="0.2">
      <c r="Y28669" s="396"/>
      <c r="Z28669" s="396"/>
      <c r="AA28669" s="441"/>
    </row>
    <row r="28670" spans="25:27" x14ac:dyDescent="0.2">
      <c r="Y28670" s="396"/>
      <c r="Z28670" s="396"/>
      <c r="AA28670" s="441"/>
    </row>
    <row r="28671" spans="25:27" x14ac:dyDescent="0.2">
      <c r="Y28671" s="396"/>
      <c r="Z28671" s="396"/>
      <c r="AA28671" s="441"/>
    </row>
    <row r="28672" spans="25:27" x14ac:dyDescent="0.2">
      <c r="Y28672" s="396"/>
      <c r="Z28672" s="396"/>
      <c r="AA28672" s="441"/>
    </row>
    <row r="28673" spans="25:27" x14ac:dyDescent="0.2">
      <c r="Y28673" s="396"/>
      <c r="Z28673" s="396"/>
      <c r="AA28673" s="441"/>
    </row>
    <row r="28674" spans="25:27" x14ac:dyDescent="0.2">
      <c r="Y28674" s="396"/>
      <c r="Z28674" s="396"/>
      <c r="AA28674" s="441"/>
    </row>
    <row r="28675" spans="25:27" x14ac:dyDescent="0.2">
      <c r="Y28675" s="396"/>
      <c r="Z28675" s="396"/>
      <c r="AA28675" s="441"/>
    </row>
    <row r="28676" spans="25:27" x14ac:dyDescent="0.2">
      <c r="Y28676" s="396"/>
      <c r="Z28676" s="396"/>
      <c r="AA28676" s="441"/>
    </row>
    <row r="28677" spans="25:27" x14ac:dyDescent="0.2">
      <c r="Y28677" s="396"/>
      <c r="Z28677" s="396"/>
      <c r="AA28677" s="441"/>
    </row>
    <row r="28678" spans="25:27" x14ac:dyDescent="0.2">
      <c r="Y28678" s="396"/>
      <c r="Z28678" s="396"/>
      <c r="AA28678" s="441"/>
    </row>
    <row r="28679" spans="25:27" x14ac:dyDescent="0.2">
      <c r="Y28679" s="396"/>
      <c r="Z28679" s="396"/>
      <c r="AA28679" s="441"/>
    </row>
    <row r="28680" spans="25:27" x14ac:dyDescent="0.2">
      <c r="Y28680" s="396"/>
      <c r="Z28680" s="396"/>
      <c r="AA28680" s="441"/>
    </row>
    <row r="28681" spans="25:27" x14ac:dyDescent="0.2">
      <c r="Y28681" s="396"/>
      <c r="Z28681" s="396"/>
      <c r="AA28681" s="441"/>
    </row>
    <row r="28682" spans="25:27" x14ac:dyDescent="0.2">
      <c r="Y28682" s="396"/>
      <c r="Z28682" s="396"/>
      <c r="AA28682" s="441"/>
    </row>
    <row r="28683" spans="25:27" x14ac:dyDescent="0.2">
      <c r="Y28683" s="396"/>
      <c r="Z28683" s="396"/>
      <c r="AA28683" s="441"/>
    </row>
    <row r="28684" spans="25:27" x14ac:dyDescent="0.2">
      <c r="Y28684" s="396"/>
      <c r="Z28684" s="396"/>
      <c r="AA28684" s="441"/>
    </row>
    <row r="28685" spans="25:27" x14ac:dyDescent="0.2">
      <c r="Y28685" s="396"/>
      <c r="Z28685" s="396"/>
      <c r="AA28685" s="441"/>
    </row>
    <row r="28686" spans="25:27" x14ac:dyDescent="0.2">
      <c r="Y28686" s="396"/>
      <c r="Z28686" s="396"/>
      <c r="AA28686" s="441"/>
    </row>
    <row r="28687" spans="25:27" x14ac:dyDescent="0.2">
      <c r="Y28687" s="396"/>
      <c r="Z28687" s="396"/>
      <c r="AA28687" s="441"/>
    </row>
    <row r="28688" spans="25:27" x14ac:dyDescent="0.2">
      <c r="Y28688" s="396"/>
      <c r="Z28688" s="396"/>
      <c r="AA28688" s="441"/>
    </row>
    <row r="28689" spans="25:27" x14ac:dyDescent="0.2">
      <c r="Y28689" s="396"/>
      <c r="Z28689" s="396"/>
      <c r="AA28689" s="441"/>
    </row>
    <row r="28690" spans="25:27" x14ac:dyDescent="0.2">
      <c r="Y28690" s="396"/>
      <c r="Z28690" s="396"/>
      <c r="AA28690" s="441"/>
    </row>
    <row r="28691" spans="25:27" x14ac:dyDescent="0.2">
      <c r="Y28691" s="396"/>
      <c r="Z28691" s="396"/>
      <c r="AA28691" s="441"/>
    </row>
    <row r="28692" spans="25:27" x14ac:dyDescent="0.2">
      <c r="Y28692" s="396"/>
      <c r="Z28692" s="396"/>
      <c r="AA28692" s="441"/>
    </row>
    <row r="28693" spans="25:27" x14ac:dyDescent="0.2">
      <c r="Y28693" s="396"/>
      <c r="Z28693" s="396"/>
      <c r="AA28693" s="441"/>
    </row>
    <row r="28694" spans="25:27" x14ac:dyDescent="0.2">
      <c r="Y28694" s="396"/>
      <c r="Z28694" s="396"/>
      <c r="AA28694" s="441"/>
    </row>
    <row r="28695" spans="25:27" x14ac:dyDescent="0.2">
      <c r="Y28695" s="396"/>
      <c r="Z28695" s="396"/>
      <c r="AA28695" s="441"/>
    </row>
    <row r="28696" spans="25:27" x14ac:dyDescent="0.2">
      <c r="Y28696" s="396"/>
      <c r="Z28696" s="396"/>
      <c r="AA28696" s="441"/>
    </row>
    <row r="28697" spans="25:27" x14ac:dyDescent="0.2">
      <c r="Y28697" s="396"/>
      <c r="Z28697" s="396"/>
      <c r="AA28697" s="441"/>
    </row>
    <row r="28698" spans="25:27" x14ac:dyDescent="0.2">
      <c r="Y28698" s="396"/>
      <c r="Z28698" s="396"/>
      <c r="AA28698" s="441"/>
    </row>
    <row r="28699" spans="25:27" x14ac:dyDescent="0.2">
      <c r="Y28699" s="396"/>
      <c r="Z28699" s="396"/>
      <c r="AA28699" s="441"/>
    </row>
    <row r="28700" spans="25:27" x14ac:dyDescent="0.2">
      <c r="Y28700" s="396"/>
      <c r="Z28700" s="396"/>
      <c r="AA28700" s="441"/>
    </row>
    <row r="28701" spans="25:27" x14ac:dyDescent="0.2">
      <c r="Y28701" s="396"/>
      <c r="Z28701" s="396"/>
      <c r="AA28701" s="441"/>
    </row>
    <row r="28702" spans="25:27" x14ac:dyDescent="0.2">
      <c r="Y28702" s="396"/>
      <c r="Z28702" s="396"/>
      <c r="AA28702" s="441"/>
    </row>
    <row r="28703" spans="25:27" x14ac:dyDescent="0.2">
      <c r="Y28703" s="396"/>
      <c r="Z28703" s="396"/>
      <c r="AA28703" s="441"/>
    </row>
    <row r="28704" spans="25:27" x14ac:dyDescent="0.2">
      <c r="Y28704" s="396"/>
      <c r="Z28704" s="396"/>
      <c r="AA28704" s="441"/>
    </row>
    <row r="28705" spans="25:27" x14ac:dyDescent="0.2">
      <c r="Y28705" s="396"/>
      <c r="Z28705" s="396"/>
      <c r="AA28705" s="441"/>
    </row>
    <row r="28706" spans="25:27" x14ac:dyDescent="0.2">
      <c r="Y28706" s="396"/>
      <c r="Z28706" s="396"/>
      <c r="AA28706" s="441"/>
    </row>
    <row r="28707" spans="25:27" x14ac:dyDescent="0.2">
      <c r="Y28707" s="396"/>
      <c r="Z28707" s="396"/>
      <c r="AA28707" s="441"/>
    </row>
    <row r="28708" spans="25:27" x14ac:dyDescent="0.2">
      <c r="Y28708" s="396"/>
      <c r="Z28708" s="396"/>
      <c r="AA28708" s="441"/>
    </row>
    <row r="28709" spans="25:27" x14ac:dyDescent="0.2">
      <c r="Y28709" s="396"/>
      <c r="Z28709" s="396"/>
      <c r="AA28709" s="441"/>
    </row>
    <row r="28710" spans="25:27" x14ac:dyDescent="0.2">
      <c r="Y28710" s="396"/>
      <c r="Z28710" s="396"/>
      <c r="AA28710" s="441"/>
    </row>
    <row r="28711" spans="25:27" x14ac:dyDescent="0.2">
      <c r="Y28711" s="396"/>
      <c r="Z28711" s="396"/>
      <c r="AA28711" s="441"/>
    </row>
    <row r="28712" spans="25:27" x14ac:dyDescent="0.2">
      <c r="Y28712" s="396"/>
      <c r="Z28712" s="396"/>
      <c r="AA28712" s="441"/>
    </row>
    <row r="28713" spans="25:27" x14ac:dyDescent="0.2">
      <c r="Y28713" s="396"/>
      <c r="Z28713" s="396"/>
      <c r="AA28713" s="441"/>
    </row>
    <row r="28714" spans="25:27" x14ac:dyDescent="0.2">
      <c r="Y28714" s="396"/>
      <c r="Z28714" s="396"/>
      <c r="AA28714" s="441"/>
    </row>
    <row r="28715" spans="25:27" x14ac:dyDescent="0.2">
      <c r="Y28715" s="396"/>
      <c r="Z28715" s="396"/>
      <c r="AA28715" s="441"/>
    </row>
    <row r="28716" spans="25:27" x14ac:dyDescent="0.2">
      <c r="Y28716" s="396"/>
      <c r="Z28716" s="396"/>
      <c r="AA28716" s="441"/>
    </row>
    <row r="28717" spans="25:27" x14ac:dyDescent="0.2">
      <c r="Y28717" s="396"/>
      <c r="Z28717" s="396"/>
      <c r="AA28717" s="441"/>
    </row>
    <row r="28718" spans="25:27" x14ac:dyDescent="0.2">
      <c r="Y28718" s="396"/>
      <c r="Z28718" s="396"/>
      <c r="AA28718" s="441"/>
    </row>
    <row r="28719" spans="25:27" x14ac:dyDescent="0.2">
      <c r="Y28719" s="396"/>
      <c r="Z28719" s="396"/>
      <c r="AA28719" s="441"/>
    </row>
    <row r="28720" spans="25:27" x14ac:dyDescent="0.2">
      <c r="Y28720" s="396"/>
      <c r="Z28720" s="396"/>
      <c r="AA28720" s="441"/>
    </row>
    <row r="28721" spans="25:27" x14ac:dyDescent="0.2">
      <c r="Y28721" s="396"/>
      <c r="Z28721" s="396"/>
      <c r="AA28721" s="441"/>
    </row>
    <row r="28722" spans="25:27" x14ac:dyDescent="0.2">
      <c r="Y28722" s="396"/>
      <c r="Z28722" s="396"/>
      <c r="AA28722" s="441"/>
    </row>
    <row r="28723" spans="25:27" x14ac:dyDescent="0.2">
      <c r="Y28723" s="396"/>
      <c r="Z28723" s="396"/>
      <c r="AA28723" s="441"/>
    </row>
    <row r="28724" spans="25:27" x14ac:dyDescent="0.2">
      <c r="Y28724" s="396"/>
      <c r="Z28724" s="396"/>
      <c r="AA28724" s="441"/>
    </row>
    <row r="28725" spans="25:27" x14ac:dyDescent="0.2">
      <c r="Y28725" s="396"/>
      <c r="Z28725" s="396"/>
      <c r="AA28725" s="441"/>
    </row>
    <row r="28726" spans="25:27" x14ac:dyDescent="0.2">
      <c r="Y28726" s="396"/>
      <c r="Z28726" s="396"/>
      <c r="AA28726" s="441"/>
    </row>
    <row r="28727" spans="25:27" x14ac:dyDescent="0.2">
      <c r="Y28727" s="396"/>
      <c r="Z28727" s="396"/>
      <c r="AA28727" s="441"/>
    </row>
    <row r="28728" spans="25:27" x14ac:dyDescent="0.2">
      <c r="Y28728" s="396"/>
      <c r="Z28728" s="396"/>
      <c r="AA28728" s="441"/>
    </row>
    <row r="28729" spans="25:27" x14ac:dyDescent="0.2">
      <c r="Y28729" s="396"/>
      <c r="Z28729" s="396"/>
      <c r="AA28729" s="441"/>
    </row>
    <row r="28730" spans="25:27" x14ac:dyDescent="0.2">
      <c r="Y28730" s="396"/>
      <c r="Z28730" s="396"/>
      <c r="AA28730" s="441"/>
    </row>
    <row r="28731" spans="25:27" x14ac:dyDescent="0.2">
      <c r="Y28731" s="396"/>
      <c r="Z28731" s="396"/>
      <c r="AA28731" s="441"/>
    </row>
    <row r="28732" spans="25:27" x14ac:dyDescent="0.2">
      <c r="Y28732" s="396"/>
      <c r="Z28732" s="396"/>
      <c r="AA28732" s="441"/>
    </row>
    <row r="28733" spans="25:27" x14ac:dyDescent="0.2">
      <c r="Y28733" s="396"/>
      <c r="Z28733" s="396"/>
      <c r="AA28733" s="441"/>
    </row>
    <row r="28734" spans="25:27" x14ac:dyDescent="0.2">
      <c r="Y28734" s="396"/>
      <c r="Z28734" s="396"/>
      <c r="AA28734" s="441"/>
    </row>
    <row r="28735" spans="25:27" x14ac:dyDescent="0.2">
      <c r="Y28735" s="396"/>
      <c r="Z28735" s="396"/>
      <c r="AA28735" s="441"/>
    </row>
    <row r="28736" spans="25:27" x14ac:dyDescent="0.2">
      <c r="Y28736" s="396"/>
      <c r="Z28736" s="396"/>
      <c r="AA28736" s="441"/>
    </row>
    <row r="28737" spans="25:27" x14ac:dyDescent="0.2">
      <c r="Y28737" s="396"/>
      <c r="Z28737" s="396"/>
      <c r="AA28737" s="441"/>
    </row>
    <row r="28738" spans="25:27" x14ac:dyDescent="0.2">
      <c r="Y28738" s="396"/>
      <c r="Z28738" s="396"/>
      <c r="AA28738" s="441"/>
    </row>
    <row r="28739" spans="25:27" x14ac:dyDescent="0.2">
      <c r="Y28739" s="396"/>
      <c r="Z28739" s="396"/>
      <c r="AA28739" s="441"/>
    </row>
    <row r="28740" spans="25:27" x14ac:dyDescent="0.2">
      <c r="Y28740" s="396"/>
      <c r="Z28740" s="396"/>
      <c r="AA28740" s="441"/>
    </row>
    <row r="28741" spans="25:27" x14ac:dyDescent="0.2">
      <c r="Y28741" s="396"/>
      <c r="Z28741" s="396"/>
      <c r="AA28741" s="441"/>
    </row>
    <row r="28742" spans="25:27" x14ac:dyDescent="0.2">
      <c r="Y28742" s="396"/>
      <c r="Z28742" s="396"/>
      <c r="AA28742" s="441"/>
    </row>
    <row r="28743" spans="25:27" x14ac:dyDescent="0.2">
      <c r="Y28743" s="396"/>
      <c r="Z28743" s="396"/>
      <c r="AA28743" s="441"/>
    </row>
    <row r="28744" spans="25:27" x14ac:dyDescent="0.2">
      <c r="Y28744" s="396"/>
      <c r="Z28744" s="396"/>
      <c r="AA28744" s="441"/>
    </row>
    <row r="28745" spans="25:27" x14ac:dyDescent="0.2">
      <c r="Y28745" s="396"/>
      <c r="Z28745" s="396"/>
      <c r="AA28745" s="441"/>
    </row>
    <row r="28746" spans="25:27" x14ac:dyDescent="0.2">
      <c r="Y28746" s="396"/>
      <c r="Z28746" s="396"/>
      <c r="AA28746" s="441"/>
    </row>
    <row r="28747" spans="25:27" x14ac:dyDescent="0.2">
      <c r="Y28747" s="396"/>
      <c r="Z28747" s="396"/>
      <c r="AA28747" s="441"/>
    </row>
    <row r="28748" spans="25:27" x14ac:dyDescent="0.2">
      <c r="Y28748" s="396"/>
      <c r="Z28748" s="396"/>
      <c r="AA28748" s="441"/>
    </row>
    <row r="28749" spans="25:27" x14ac:dyDescent="0.2">
      <c r="Y28749" s="396"/>
      <c r="Z28749" s="396"/>
      <c r="AA28749" s="441"/>
    </row>
    <row r="28750" spans="25:27" x14ac:dyDescent="0.2">
      <c r="Y28750" s="396"/>
      <c r="Z28750" s="396"/>
      <c r="AA28750" s="441"/>
    </row>
    <row r="28751" spans="25:27" x14ac:dyDescent="0.2">
      <c r="Y28751" s="396"/>
      <c r="Z28751" s="396"/>
      <c r="AA28751" s="441"/>
    </row>
    <row r="28752" spans="25:27" x14ac:dyDescent="0.2">
      <c r="Y28752" s="396"/>
      <c r="Z28752" s="396"/>
      <c r="AA28752" s="441"/>
    </row>
    <row r="28753" spans="25:27" x14ac:dyDescent="0.2">
      <c r="Y28753" s="396"/>
      <c r="Z28753" s="396"/>
      <c r="AA28753" s="441"/>
    </row>
    <row r="28754" spans="25:27" x14ac:dyDescent="0.2">
      <c r="Y28754" s="396"/>
      <c r="Z28754" s="396"/>
      <c r="AA28754" s="441"/>
    </row>
    <row r="28755" spans="25:27" x14ac:dyDescent="0.2">
      <c r="Y28755" s="396"/>
      <c r="Z28755" s="396"/>
      <c r="AA28755" s="441"/>
    </row>
    <row r="28756" spans="25:27" x14ac:dyDescent="0.2">
      <c r="Y28756" s="396"/>
      <c r="Z28756" s="396"/>
      <c r="AA28756" s="441"/>
    </row>
    <row r="28757" spans="25:27" x14ac:dyDescent="0.2">
      <c r="Y28757" s="396"/>
      <c r="Z28757" s="396"/>
      <c r="AA28757" s="441"/>
    </row>
    <row r="28758" spans="25:27" x14ac:dyDescent="0.2">
      <c r="Y28758" s="396"/>
      <c r="Z28758" s="396"/>
      <c r="AA28758" s="441"/>
    </row>
    <row r="28759" spans="25:27" x14ac:dyDescent="0.2">
      <c r="Y28759" s="396"/>
      <c r="Z28759" s="396"/>
      <c r="AA28759" s="441"/>
    </row>
    <row r="28760" spans="25:27" x14ac:dyDescent="0.2">
      <c r="Y28760" s="396"/>
      <c r="Z28760" s="396"/>
      <c r="AA28760" s="441"/>
    </row>
    <row r="28761" spans="25:27" x14ac:dyDescent="0.2">
      <c r="Y28761" s="396"/>
      <c r="Z28761" s="396"/>
      <c r="AA28761" s="441"/>
    </row>
    <row r="28762" spans="25:27" x14ac:dyDescent="0.2">
      <c r="Y28762" s="396"/>
      <c r="Z28762" s="396"/>
      <c r="AA28762" s="441"/>
    </row>
    <row r="28763" spans="25:27" x14ac:dyDescent="0.2">
      <c r="Y28763" s="396"/>
      <c r="Z28763" s="396"/>
      <c r="AA28763" s="441"/>
    </row>
    <row r="28764" spans="25:27" x14ac:dyDescent="0.2">
      <c r="Y28764" s="396"/>
      <c r="Z28764" s="396"/>
      <c r="AA28764" s="441"/>
    </row>
    <row r="28765" spans="25:27" x14ac:dyDescent="0.2">
      <c r="Y28765" s="396"/>
      <c r="Z28765" s="396"/>
      <c r="AA28765" s="441"/>
    </row>
    <row r="28766" spans="25:27" x14ac:dyDescent="0.2">
      <c r="Y28766" s="396"/>
      <c r="Z28766" s="396"/>
      <c r="AA28766" s="441"/>
    </row>
    <row r="28767" spans="25:27" x14ac:dyDescent="0.2">
      <c r="Y28767" s="396"/>
      <c r="Z28767" s="396"/>
      <c r="AA28767" s="441"/>
    </row>
    <row r="28768" spans="25:27" x14ac:dyDescent="0.2">
      <c r="Y28768" s="396"/>
      <c r="Z28768" s="396"/>
      <c r="AA28768" s="441"/>
    </row>
    <row r="28769" spans="25:27" x14ac:dyDescent="0.2">
      <c r="Y28769" s="396"/>
      <c r="Z28769" s="396"/>
      <c r="AA28769" s="441"/>
    </row>
    <row r="28770" spans="25:27" x14ac:dyDescent="0.2">
      <c r="Y28770" s="396"/>
      <c r="Z28770" s="396"/>
      <c r="AA28770" s="441"/>
    </row>
    <row r="28771" spans="25:27" x14ac:dyDescent="0.2">
      <c r="Y28771" s="396"/>
      <c r="Z28771" s="396"/>
      <c r="AA28771" s="441"/>
    </row>
    <row r="28772" spans="25:27" x14ac:dyDescent="0.2">
      <c r="Y28772" s="396"/>
      <c r="Z28772" s="396"/>
      <c r="AA28772" s="441"/>
    </row>
    <row r="28773" spans="25:27" x14ac:dyDescent="0.2">
      <c r="Y28773" s="396"/>
      <c r="Z28773" s="396"/>
      <c r="AA28773" s="441"/>
    </row>
    <row r="28774" spans="25:27" x14ac:dyDescent="0.2">
      <c r="Y28774" s="396"/>
      <c r="Z28774" s="396"/>
      <c r="AA28774" s="441"/>
    </row>
    <row r="28775" spans="25:27" x14ac:dyDescent="0.2">
      <c r="Y28775" s="396"/>
      <c r="Z28775" s="396"/>
      <c r="AA28775" s="441"/>
    </row>
    <row r="28776" spans="25:27" x14ac:dyDescent="0.2">
      <c r="Y28776" s="396"/>
      <c r="Z28776" s="396"/>
      <c r="AA28776" s="441"/>
    </row>
    <row r="28777" spans="25:27" x14ac:dyDescent="0.2">
      <c r="Y28777" s="396"/>
      <c r="Z28777" s="396"/>
      <c r="AA28777" s="441"/>
    </row>
    <row r="28778" spans="25:27" x14ac:dyDescent="0.2">
      <c r="Y28778" s="396"/>
      <c r="Z28778" s="396"/>
      <c r="AA28778" s="441"/>
    </row>
    <row r="28779" spans="25:27" x14ac:dyDescent="0.2">
      <c r="Y28779" s="396"/>
      <c r="Z28779" s="396"/>
      <c r="AA28779" s="441"/>
    </row>
    <row r="28780" spans="25:27" x14ac:dyDescent="0.2">
      <c r="Y28780" s="396"/>
      <c r="Z28780" s="396"/>
      <c r="AA28780" s="441"/>
    </row>
    <row r="28781" spans="25:27" x14ac:dyDescent="0.2">
      <c r="Y28781" s="396"/>
      <c r="Z28781" s="396"/>
      <c r="AA28781" s="441"/>
    </row>
    <row r="28782" spans="25:27" x14ac:dyDescent="0.2">
      <c r="Y28782" s="396"/>
      <c r="Z28782" s="396"/>
      <c r="AA28782" s="441"/>
    </row>
    <row r="28783" spans="25:27" x14ac:dyDescent="0.2">
      <c r="Y28783" s="396"/>
      <c r="Z28783" s="396"/>
      <c r="AA28783" s="441"/>
    </row>
    <row r="28784" spans="25:27" x14ac:dyDescent="0.2">
      <c r="Y28784" s="396"/>
      <c r="Z28784" s="396"/>
      <c r="AA28784" s="441"/>
    </row>
    <row r="28785" spans="25:27" x14ac:dyDescent="0.2">
      <c r="Y28785" s="396"/>
      <c r="Z28785" s="396"/>
      <c r="AA28785" s="441"/>
    </row>
    <row r="28786" spans="25:27" x14ac:dyDescent="0.2">
      <c r="Y28786" s="396"/>
      <c r="Z28786" s="396"/>
      <c r="AA28786" s="441"/>
    </row>
    <row r="28787" spans="25:27" x14ac:dyDescent="0.2">
      <c r="Y28787" s="396"/>
      <c r="Z28787" s="396"/>
      <c r="AA28787" s="441"/>
    </row>
    <row r="28788" spans="25:27" x14ac:dyDescent="0.2">
      <c r="Y28788" s="396"/>
      <c r="Z28788" s="396"/>
      <c r="AA28788" s="441"/>
    </row>
    <row r="28789" spans="25:27" x14ac:dyDescent="0.2">
      <c r="Y28789" s="396"/>
      <c r="Z28789" s="396"/>
      <c r="AA28789" s="441"/>
    </row>
    <row r="28790" spans="25:27" x14ac:dyDescent="0.2">
      <c r="Y28790" s="396"/>
      <c r="Z28790" s="396"/>
      <c r="AA28790" s="441"/>
    </row>
    <row r="28791" spans="25:27" x14ac:dyDescent="0.2">
      <c r="Y28791" s="396"/>
      <c r="Z28791" s="396"/>
      <c r="AA28791" s="441"/>
    </row>
    <row r="28792" spans="25:27" x14ac:dyDescent="0.2">
      <c r="Y28792" s="396"/>
      <c r="Z28792" s="396"/>
      <c r="AA28792" s="441"/>
    </row>
    <row r="28793" spans="25:27" x14ac:dyDescent="0.2">
      <c r="Y28793" s="396"/>
      <c r="Z28793" s="396"/>
      <c r="AA28793" s="441"/>
    </row>
    <row r="28794" spans="25:27" x14ac:dyDescent="0.2">
      <c r="Y28794" s="396"/>
      <c r="Z28794" s="396"/>
      <c r="AA28794" s="441"/>
    </row>
    <row r="28795" spans="25:27" x14ac:dyDescent="0.2">
      <c r="Y28795" s="396"/>
      <c r="Z28795" s="396"/>
      <c r="AA28795" s="441"/>
    </row>
    <row r="28796" spans="25:27" x14ac:dyDescent="0.2">
      <c r="Y28796" s="396"/>
      <c r="Z28796" s="396"/>
      <c r="AA28796" s="441"/>
    </row>
    <row r="28797" spans="25:27" x14ac:dyDescent="0.2">
      <c r="Y28797" s="396"/>
      <c r="Z28797" s="396"/>
      <c r="AA28797" s="441"/>
    </row>
    <row r="28798" spans="25:27" x14ac:dyDescent="0.2">
      <c r="Y28798" s="396"/>
      <c r="Z28798" s="396"/>
      <c r="AA28798" s="441"/>
    </row>
    <row r="28799" spans="25:27" x14ac:dyDescent="0.2">
      <c r="Y28799" s="396"/>
      <c r="Z28799" s="396"/>
      <c r="AA28799" s="441"/>
    </row>
    <row r="28800" spans="25:27" x14ac:dyDescent="0.2">
      <c r="Y28800" s="396"/>
      <c r="Z28800" s="396"/>
      <c r="AA28800" s="441"/>
    </row>
    <row r="28801" spans="25:27" x14ac:dyDescent="0.2">
      <c r="Y28801" s="396"/>
      <c r="Z28801" s="396"/>
      <c r="AA28801" s="441"/>
    </row>
    <row r="28802" spans="25:27" x14ac:dyDescent="0.2">
      <c r="Y28802" s="396"/>
      <c r="Z28802" s="396"/>
      <c r="AA28802" s="441"/>
    </row>
    <row r="28803" spans="25:27" x14ac:dyDescent="0.2">
      <c r="Y28803" s="396"/>
      <c r="Z28803" s="396"/>
      <c r="AA28803" s="441"/>
    </row>
    <row r="28804" spans="25:27" x14ac:dyDescent="0.2">
      <c r="Y28804" s="396"/>
      <c r="Z28804" s="396"/>
      <c r="AA28804" s="441"/>
    </row>
    <row r="28805" spans="25:27" x14ac:dyDescent="0.2">
      <c r="Y28805" s="396"/>
      <c r="Z28805" s="396"/>
      <c r="AA28805" s="441"/>
    </row>
    <row r="28806" spans="25:27" x14ac:dyDescent="0.2">
      <c r="Y28806" s="396"/>
      <c r="Z28806" s="396"/>
      <c r="AA28806" s="441"/>
    </row>
    <row r="28807" spans="25:27" x14ac:dyDescent="0.2">
      <c r="Y28807" s="396"/>
      <c r="Z28807" s="396"/>
      <c r="AA28807" s="441"/>
    </row>
    <row r="28808" spans="25:27" x14ac:dyDescent="0.2">
      <c r="Y28808" s="396"/>
      <c r="Z28808" s="396"/>
      <c r="AA28808" s="441"/>
    </row>
    <row r="28809" spans="25:27" x14ac:dyDescent="0.2">
      <c r="Y28809" s="396"/>
      <c r="Z28809" s="396"/>
      <c r="AA28809" s="441"/>
    </row>
    <row r="28810" spans="25:27" x14ac:dyDescent="0.2">
      <c r="Y28810" s="396"/>
      <c r="Z28810" s="396"/>
      <c r="AA28810" s="441"/>
    </row>
    <row r="28811" spans="25:27" x14ac:dyDescent="0.2">
      <c r="Y28811" s="396"/>
      <c r="Z28811" s="396"/>
      <c r="AA28811" s="441"/>
    </row>
    <row r="28812" spans="25:27" x14ac:dyDescent="0.2">
      <c r="Y28812" s="396"/>
      <c r="Z28812" s="396"/>
      <c r="AA28812" s="441"/>
    </row>
    <row r="28813" spans="25:27" x14ac:dyDescent="0.2">
      <c r="Y28813" s="396"/>
      <c r="Z28813" s="396"/>
      <c r="AA28813" s="441"/>
    </row>
    <row r="28814" spans="25:27" x14ac:dyDescent="0.2">
      <c r="Y28814" s="396"/>
      <c r="Z28814" s="396"/>
      <c r="AA28814" s="441"/>
    </row>
    <row r="28815" spans="25:27" x14ac:dyDescent="0.2">
      <c r="Y28815" s="396"/>
      <c r="Z28815" s="396"/>
      <c r="AA28815" s="441"/>
    </row>
    <row r="28816" spans="25:27" x14ac:dyDescent="0.2">
      <c r="Y28816" s="396"/>
      <c r="Z28816" s="396"/>
      <c r="AA28816" s="441"/>
    </row>
    <row r="28817" spans="25:27" x14ac:dyDescent="0.2">
      <c r="Y28817" s="396"/>
      <c r="Z28817" s="396"/>
      <c r="AA28817" s="441"/>
    </row>
    <row r="28818" spans="25:27" x14ac:dyDescent="0.2">
      <c r="Y28818" s="396"/>
      <c r="Z28818" s="396"/>
      <c r="AA28818" s="441"/>
    </row>
    <row r="28819" spans="25:27" x14ac:dyDescent="0.2">
      <c r="Y28819" s="396"/>
      <c r="Z28819" s="396"/>
      <c r="AA28819" s="441"/>
    </row>
    <row r="28820" spans="25:27" x14ac:dyDescent="0.2">
      <c r="Y28820" s="396"/>
      <c r="Z28820" s="396"/>
      <c r="AA28820" s="441"/>
    </row>
    <row r="28821" spans="25:27" x14ac:dyDescent="0.2">
      <c r="Y28821" s="396"/>
      <c r="Z28821" s="396"/>
      <c r="AA28821" s="441"/>
    </row>
    <row r="28822" spans="25:27" x14ac:dyDescent="0.2">
      <c r="Y28822" s="396"/>
      <c r="Z28822" s="396"/>
      <c r="AA28822" s="441"/>
    </row>
    <row r="28823" spans="25:27" x14ac:dyDescent="0.2">
      <c r="Y28823" s="396"/>
      <c r="Z28823" s="396"/>
      <c r="AA28823" s="441"/>
    </row>
    <row r="28824" spans="25:27" x14ac:dyDescent="0.2">
      <c r="Y28824" s="396"/>
      <c r="Z28824" s="396"/>
      <c r="AA28824" s="441"/>
    </row>
    <row r="28825" spans="25:27" x14ac:dyDescent="0.2">
      <c r="Y28825" s="396"/>
      <c r="Z28825" s="396"/>
      <c r="AA28825" s="441"/>
    </row>
    <row r="28826" spans="25:27" x14ac:dyDescent="0.2">
      <c r="Y28826" s="396"/>
      <c r="Z28826" s="396"/>
      <c r="AA28826" s="441"/>
    </row>
    <row r="28827" spans="25:27" x14ac:dyDescent="0.2">
      <c r="Y28827" s="396"/>
      <c r="Z28827" s="396"/>
      <c r="AA28827" s="441"/>
    </row>
    <row r="28828" spans="25:27" x14ac:dyDescent="0.2">
      <c r="Y28828" s="396"/>
      <c r="Z28828" s="396"/>
      <c r="AA28828" s="441"/>
    </row>
    <row r="28829" spans="25:27" x14ac:dyDescent="0.2">
      <c r="Y28829" s="396"/>
      <c r="Z28829" s="396"/>
      <c r="AA28829" s="441"/>
    </row>
    <row r="28830" spans="25:27" x14ac:dyDescent="0.2">
      <c r="Y28830" s="396"/>
      <c r="Z28830" s="396"/>
      <c r="AA28830" s="441"/>
    </row>
    <row r="28831" spans="25:27" x14ac:dyDescent="0.2">
      <c r="Y28831" s="396"/>
      <c r="Z28831" s="396"/>
      <c r="AA28831" s="441"/>
    </row>
    <row r="28832" spans="25:27" x14ac:dyDescent="0.2">
      <c r="Y28832" s="396"/>
      <c r="Z28832" s="396"/>
      <c r="AA28832" s="441"/>
    </row>
    <row r="28833" spans="25:27" x14ac:dyDescent="0.2">
      <c r="Y28833" s="396"/>
      <c r="Z28833" s="396"/>
      <c r="AA28833" s="441"/>
    </row>
    <row r="28834" spans="25:27" x14ac:dyDescent="0.2">
      <c r="Y28834" s="396"/>
      <c r="Z28834" s="396"/>
      <c r="AA28834" s="441"/>
    </row>
    <row r="28835" spans="25:27" x14ac:dyDescent="0.2">
      <c r="Y28835" s="396"/>
      <c r="Z28835" s="396"/>
      <c r="AA28835" s="441"/>
    </row>
    <row r="28836" spans="25:27" x14ac:dyDescent="0.2">
      <c r="Y28836" s="396"/>
      <c r="Z28836" s="396"/>
      <c r="AA28836" s="441"/>
    </row>
    <row r="28837" spans="25:27" x14ac:dyDescent="0.2">
      <c r="Y28837" s="396"/>
      <c r="Z28837" s="396"/>
      <c r="AA28837" s="441"/>
    </row>
    <row r="28838" spans="25:27" x14ac:dyDescent="0.2">
      <c r="Y28838" s="396"/>
      <c r="Z28838" s="396"/>
      <c r="AA28838" s="441"/>
    </row>
    <row r="28839" spans="25:27" x14ac:dyDescent="0.2">
      <c r="Y28839" s="396"/>
      <c r="Z28839" s="396"/>
      <c r="AA28839" s="441"/>
    </row>
    <row r="28840" spans="25:27" x14ac:dyDescent="0.2">
      <c r="Y28840" s="396"/>
      <c r="Z28840" s="396"/>
      <c r="AA28840" s="441"/>
    </row>
    <row r="28841" spans="25:27" x14ac:dyDescent="0.2">
      <c r="Y28841" s="396"/>
      <c r="Z28841" s="396"/>
      <c r="AA28841" s="441"/>
    </row>
    <row r="28842" spans="25:27" x14ac:dyDescent="0.2">
      <c r="Y28842" s="396"/>
      <c r="Z28842" s="396"/>
      <c r="AA28842" s="441"/>
    </row>
    <row r="28843" spans="25:27" x14ac:dyDescent="0.2">
      <c r="Y28843" s="396"/>
      <c r="Z28843" s="396"/>
      <c r="AA28843" s="441"/>
    </row>
    <row r="28844" spans="25:27" x14ac:dyDescent="0.2">
      <c r="Y28844" s="396"/>
      <c r="Z28844" s="396"/>
      <c r="AA28844" s="441"/>
    </row>
    <row r="28845" spans="25:27" x14ac:dyDescent="0.2">
      <c r="Y28845" s="396"/>
      <c r="Z28845" s="396"/>
      <c r="AA28845" s="441"/>
    </row>
    <row r="28846" spans="25:27" x14ac:dyDescent="0.2">
      <c r="Y28846" s="396"/>
      <c r="Z28846" s="396"/>
      <c r="AA28846" s="441"/>
    </row>
    <row r="28847" spans="25:27" x14ac:dyDescent="0.2">
      <c r="Y28847" s="396"/>
      <c r="Z28847" s="396"/>
      <c r="AA28847" s="441"/>
    </row>
    <row r="28848" spans="25:27" x14ac:dyDescent="0.2">
      <c r="Y28848" s="396"/>
      <c r="Z28848" s="396"/>
      <c r="AA28848" s="441"/>
    </row>
    <row r="28849" spans="25:27" x14ac:dyDescent="0.2">
      <c r="Y28849" s="396"/>
      <c r="Z28849" s="396"/>
      <c r="AA28849" s="441"/>
    </row>
    <row r="28850" spans="25:27" x14ac:dyDescent="0.2">
      <c r="Y28850" s="396"/>
      <c r="Z28850" s="396"/>
      <c r="AA28850" s="441"/>
    </row>
    <row r="28851" spans="25:27" x14ac:dyDescent="0.2">
      <c r="Y28851" s="396"/>
      <c r="Z28851" s="396"/>
      <c r="AA28851" s="441"/>
    </row>
    <row r="28852" spans="25:27" x14ac:dyDescent="0.2">
      <c r="Y28852" s="396"/>
      <c r="Z28852" s="396"/>
      <c r="AA28852" s="441"/>
    </row>
    <row r="28853" spans="25:27" x14ac:dyDescent="0.2">
      <c r="Y28853" s="396"/>
      <c r="Z28853" s="396"/>
      <c r="AA28853" s="441"/>
    </row>
    <row r="28854" spans="25:27" x14ac:dyDescent="0.2">
      <c r="Y28854" s="396"/>
      <c r="Z28854" s="396"/>
      <c r="AA28854" s="441"/>
    </row>
    <row r="28855" spans="25:27" x14ac:dyDescent="0.2">
      <c r="Y28855" s="396"/>
      <c r="Z28855" s="396"/>
      <c r="AA28855" s="441"/>
    </row>
    <row r="28856" spans="25:27" x14ac:dyDescent="0.2">
      <c r="Y28856" s="396"/>
      <c r="Z28856" s="396"/>
      <c r="AA28856" s="441"/>
    </row>
    <row r="28857" spans="25:27" x14ac:dyDescent="0.2">
      <c r="Y28857" s="396"/>
      <c r="Z28857" s="396"/>
      <c r="AA28857" s="441"/>
    </row>
    <row r="28858" spans="25:27" x14ac:dyDescent="0.2">
      <c r="Y28858" s="396"/>
      <c r="Z28858" s="396"/>
      <c r="AA28858" s="441"/>
    </row>
    <row r="28859" spans="25:27" x14ac:dyDescent="0.2">
      <c r="Y28859" s="396"/>
      <c r="Z28859" s="396"/>
      <c r="AA28859" s="441"/>
    </row>
    <row r="28860" spans="25:27" x14ac:dyDescent="0.2">
      <c r="Y28860" s="396"/>
      <c r="Z28860" s="396"/>
      <c r="AA28860" s="441"/>
    </row>
    <row r="28861" spans="25:27" x14ac:dyDescent="0.2">
      <c r="Y28861" s="396"/>
      <c r="Z28861" s="396"/>
      <c r="AA28861" s="441"/>
    </row>
    <row r="28862" spans="25:27" x14ac:dyDescent="0.2">
      <c r="Y28862" s="396"/>
      <c r="Z28862" s="396"/>
      <c r="AA28862" s="441"/>
    </row>
    <row r="28863" spans="25:27" x14ac:dyDescent="0.2">
      <c r="Y28863" s="396"/>
      <c r="Z28863" s="396"/>
      <c r="AA28863" s="441"/>
    </row>
    <row r="28864" spans="25:27" x14ac:dyDescent="0.2">
      <c r="Y28864" s="396"/>
      <c r="Z28864" s="396"/>
      <c r="AA28864" s="441"/>
    </row>
    <row r="28865" spans="25:27" x14ac:dyDescent="0.2">
      <c r="Y28865" s="396"/>
      <c r="Z28865" s="396"/>
      <c r="AA28865" s="441"/>
    </row>
    <row r="28866" spans="25:27" x14ac:dyDescent="0.2">
      <c r="Y28866" s="396"/>
      <c r="Z28866" s="396"/>
      <c r="AA28866" s="441"/>
    </row>
    <row r="28867" spans="25:27" x14ac:dyDescent="0.2">
      <c r="Y28867" s="396"/>
      <c r="Z28867" s="396"/>
      <c r="AA28867" s="441"/>
    </row>
    <row r="28868" spans="25:27" x14ac:dyDescent="0.2">
      <c r="Y28868" s="396"/>
      <c r="Z28868" s="396"/>
      <c r="AA28868" s="441"/>
    </row>
    <row r="28869" spans="25:27" x14ac:dyDescent="0.2">
      <c r="Y28869" s="396"/>
      <c r="Z28869" s="396"/>
      <c r="AA28869" s="441"/>
    </row>
    <row r="28870" spans="25:27" x14ac:dyDescent="0.2">
      <c r="Y28870" s="396"/>
      <c r="Z28870" s="396"/>
      <c r="AA28870" s="441"/>
    </row>
    <row r="28871" spans="25:27" x14ac:dyDescent="0.2">
      <c r="Y28871" s="396"/>
      <c r="Z28871" s="396"/>
      <c r="AA28871" s="441"/>
    </row>
    <row r="28872" spans="25:27" x14ac:dyDescent="0.2">
      <c r="Y28872" s="396"/>
      <c r="Z28872" s="396"/>
      <c r="AA28872" s="441"/>
    </row>
    <row r="28873" spans="25:27" x14ac:dyDescent="0.2">
      <c r="Y28873" s="396"/>
      <c r="Z28873" s="396"/>
      <c r="AA28873" s="441"/>
    </row>
    <row r="28874" spans="25:27" x14ac:dyDescent="0.2">
      <c r="Y28874" s="396"/>
      <c r="Z28874" s="396"/>
      <c r="AA28874" s="441"/>
    </row>
    <row r="28875" spans="25:27" x14ac:dyDescent="0.2">
      <c r="Y28875" s="396"/>
      <c r="Z28875" s="396"/>
      <c r="AA28875" s="441"/>
    </row>
    <row r="28876" spans="25:27" x14ac:dyDescent="0.2">
      <c r="Y28876" s="396"/>
      <c r="Z28876" s="396"/>
      <c r="AA28876" s="441"/>
    </row>
    <row r="28877" spans="25:27" x14ac:dyDescent="0.2">
      <c r="Y28877" s="396"/>
      <c r="Z28877" s="396"/>
      <c r="AA28877" s="441"/>
    </row>
    <row r="28878" spans="25:27" x14ac:dyDescent="0.2">
      <c r="Y28878" s="396"/>
      <c r="Z28878" s="396"/>
      <c r="AA28878" s="441"/>
    </row>
    <row r="28879" spans="25:27" x14ac:dyDescent="0.2">
      <c r="Y28879" s="396"/>
      <c r="Z28879" s="396"/>
      <c r="AA28879" s="441"/>
    </row>
    <row r="28880" spans="25:27" x14ac:dyDescent="0.2">
      <c r="Y28880" s="396"/>
      <c r="Z28880" s="396"/>
      <c r="AA28880" s="441"/>
    </row>
    <row r="28881" spans="25:27" x14ac:dyDescent="0.2">
      <c r="Y28881" s="396"/>
      <c r="Z28881" s="396"/>
      <c r="AA28881" s="441"/>
    </row>
    <row r="28882" spans="25:27" x14ac:dyDescent="0.2">
      <c r="Y28882" s="396"/>
      <c r="Z28882" s="396"/>
      <c r="AA28882" s="441"/>
    </row>
    <row r="28883" spans="25:27" x14ac:dyDescent="0.2">
      <c r="Y28883" s="396"/>
      <c r="Z28883" s="396"/>
      <c r="AA28883" s="441"/>
    </row>
    <row r="28884" spans="25:27" x14ac:dyDescent="0.2">
      <c r="Y28884" s="396"/>
      <c r="Z28884" s="396"/>
      <c r="AA28884" s="441"/>
    </row>
    <row r="28885" spans="25:27" x14ac:dyDescent="0.2">
      <c r="Y28885" s="396"/>
      <c r="Z28885" s="396"/>
      <c r="AA28885" s="441"/>
    </row>
    <row r="28886" spans="25:27" x14ac:dyDescent="0.2">
      <c r="Y28886" s="396"/>
      <c r="Z28886" s="396"/>
      <c r="AA28886" s="441"/>
    </row>
    <row r="28887" spans="25:27" x14ac:dyDescent="0.2">
      <c r="Y28887" s="396"/>
      <c r="Z28887" s="396"/>
      <c r="AA28887" s="441"/>
    </row>
    <row r="28888" spans="25:27" x14ac:dyDescent="0.2">
      <c r="Y28888" s="396"/>
      <c r="Z28888" s="396"/>
      <c r="AA28888" s="441"/>
    </row>
    <row r="28889" spans="25:27" x14ac:dyDescent="0.2">
      <c r="Y28889" s="396"/>
      <c r="Z28889" s="396"/>
      <c r="AA28889" s="441"/>
    </row>
    <row r="28890" spans="25:27" x14ac:dyDescent="0.2">
      <c r="Y28890" s="396"/>
      <c r="Z28890" s="396"/>
      <c r="AA28890" s="441"/>
    </row>
    <row r="28891" spans="25:27" x14ac:dyDescent="0.2">
      <c r="Y28891" s="396"/>
      <c r="Z28891" s="396"/>
      <c r="AA28891" s="441"/>
    </row>
    <row r="28892" spans="25:27" x14ac:dyDescent="0.2">
      <c r="Y28892" s="396"/>
      <c r="Z28892" s="396"/>
      <c r="AA28892" s="441"/>
    </row>
    <row r="28893" spans="25:27" x14ac:dyDescent="0.2">
      <c r="Y28893" s="396"/>
      <c r="Z28893" s="396"/>
      <c r="AA28893" s="441"/>
    </row>
    <row r="28894" spans="25:27" x14ac:dyDescent="0.2">
      <c r="Y28894" s="396"/>
      <c r="Z28894" s="396"/>
      <c r="AA28894" s="441"/>
    </row>
    <row r="28895" spans="25:27" x14ac:dyDescent="0.2">
      <c r="Y28895" s="396"/>
      <c r="Z28895" s="396"/>
      <c r="AA28895" s="441"/>
    </row>
    <row r="28896" spans="25:27" x14ac:dyDescent="0.2">
      <c r="Y28896" s="396"/>
      <c r="Z28896" s="396"/>
      <c r="AA28896" s="441"/>
    </row>
    <row r="28897" spans="25:27" x14ac:dyDescent="0.2">
      <c r="Y28897" s="396"/>
      <c r="Z28897" s="396"/>
      <c r="AA28897" s="441"/>
    </row>
    <row r="28898" spans="25:27" x14ac:dyDescent="0.2">
      <c r="Y28898" s="396"/>
      <c r="Z28898" s="396"/>
      <c r="AA28898" s="441"/>
    </row>
    <row r="28899" spans="25:27" x14ac:dyDescent="0.2">
      <c r="Y28899" s="396"/>
      <c r="Z28899" s="396"/>
      <c r="AA28899" s="441"/>
    </row>
    <row r="28900" spans="25:27" x14ac:dyDescent="0.2">
      <c r="Y28900" s="396"/>
      <c r="Z28900" s="396"/>
      <c r="AA28900" s="441"/>
    </row>
    <row r="28901" spans="25:27" x14ac:dyDescent="0.2">
      <c r="Y28901" s="396"/>
      <c r="Z28901" s="396"/>
      <c r="AA28901" s="441"/>
    </row>
    <row r="28902" spans="25:27" x14ac:dyDescent="0.2">
      <c r="Y28902" s="396"/>
      <c r="Z28902" s="396"/>
      <c r="AA28902" s="441"/>
    </row>
    <row r="28903" spans="25:27" x14ac:dyDescent="0.2">
      <c r="Y28903" s="396"/>
      <c r="Z28903" s="396"/>
      <c r="AA28903" s="441"/>
    </row>
    <row r="28904" spans="25:27" x14ac:dyDescent="0.2">
      <c r="Y28904" s="396"/>
      <c r="Z28904" s="396"/>
      <c r="AA28904" s="441"/>
    </row>
    <row r="28905" spans="25:27" x14ac:dyDescent="0.2">
      <c r="Y28905" s="396"/>
      <c r="Z28905" s="396"/>
      <c r="AA28905" s="441"/>
    </row>
    <row r="28906" spans="25:27" x14ac:dyDescent="0.2">
      <c r="Y28906" s="396"/>
      <c r="Z28906" s="396"/>
      <c r="AA28906" s="441"/>
    </row>
    <row r="28907" spans="25:27" x14ac:dyDescent="0.2">
      <c r="Y28907" s="396"/>
      <c r="Z28907" s="396"/>
      <c r="AA28907" s="441"/>
    </row>
    <row r="28908" spans="25:27" x14ac:dyDescent="0.2">
      <c r="Y28908" s="396"/>
      <c r="Z28908" s="396"/>
      <c r="AA28908" s="441"/>
    </row>
    <row r="28909" spans="25:27" x14ac:dyDescent="0.2">
      <c r="Y28909" s="396"/>
      <c r="Z28909" s="396"/>
      <c r="AA28909" s="441"/>
    </row>
    <row r="28910" spans="25:27" x14ac:dyDescent="0.2">
      <c r="Y28910" s="396"/>
      <c r="Z28910" s="396"/>
      <c r="AA28910" s="441"/>
    </row>
    <row r="28911" spans="25:27" x14ac:dyDescent="0.2">
      <c r="Y28911" s="396"/>
      <c r="Z28911" s="396"/>
      <c r="AA28911" s="441"/>
    </row>
    <row r="28912" spans="25:27" x14ac:dyDescent="0.2">
      <c r="Y28912" s="396"/>
      <c r="Z28912" s="396"/>
      <c r="AA28912" s="441"/>
    </row>
    <row r="28913" spans="25:27" x14ac:dyDescent="0.2">
      <c r="Y28913" s="396"/>
      <c r="Z28913" s="396"/>
      <c r="AA28913" s="441"/>
    </row>
    <row r="28914" spans="25:27" x14ac:dyDescent="0.2">
      <c r="Y28914" s="396"/>
      <c r="Z28914" s="396"/>
      <c r="AA28914" s="441"/>
    </row>
    <row r="28915" spans="25:27" x14ac:dyDescent="0.2">
      <c r="Y28915" s="396"/>
      <c r="Z28915" s="396"/>
      <c r="AA28915" s="441"/>
    </row>
    <row r="28916" spans="25:27" x14ac:dyDescent="0.2">
      <c r="Y28916" s="396"/>
      <c r="Z28916" s="396"/>
      <c r="AA28916" s="441"/>
    </row>
    <row r="28917" spans="25:27" x14ac:dyDescent="0.2">
      <c r="Y28917" s="396"/>
      <c r="Z28917" s="396"/>
      <c r="AA28917" s="441"/>
    </row>
    <row r="28918" spans="25:27" x14ac:dyDescent="0.2">
      <c r="Y28918" s="396"/>
      <c r="Z28918" s="396"/>
      <c r="AA28918" s="441"/>
    </row>
    <row r="28919" spans="25:27" x14ac:dyDescent="0.2">
      <c r="Y28919" s="396"/>
      <c r="Z28919" s="396"/>
      <c r="AA28919" s="441"/>
    </row>
    <row r="28920" spans="25:27" x14ac:dyDescent="0.2">
      <c r="Y28920" s="396"/>
      <c r="Z28920" s="396"/>
      <c r="AA28920" s="441"/>
    </row>
    <row r="28921" spans="25:27" x14ac:dyDescent="0.2">
      <c r="Y28921" s="396"/>
      <c r="Z28921" s="396"/>
      <c r="AA28921" s="441"/>
    </row>
    <row r="28922" spans="25:27" x14ac:dyDescent="0.2">
      <c r="Y28922" s="396"/>
      <c r="Z28922" s="396"/>
      <c r="AA28922" s="441"/>
    </row>
    <row r="28923" spans="25:27" x14ac:dyDescent="0.2">
      <c r="Y28923" s="396"/>
      <c r="Z28923" s="396"/>
      <c r="AA28923" s="441"/>
    </row>
    <row r="28924" spans="25:27" x14ac:dyDescent="0.2">
      <c r="Y28924" s="396"/>
      <c r="Z28924" s="396"/>
      <c r="AA28924" s="441"/>
    </row>
    <row r="28925" spans="25:27" x14ac:dyDescent="0.2">
      <c r="Y28925" s="396"/>
      <c r="Z28925" s="396"/>
      <c r="AA28925" s="441"/>
    </row>
    <row r="28926" spans="25:27" x14ac:dyDescent="0.2">
      <c r="Y28926" s="396"/>
      <c r="Z28926" s="396"/>
      <c r="AA28926" s="441"/>
    </row>
    <row r="28927" spans="25:27" x14ac:dyDescent="0.2">
      <c r="Y28927" s="396"/>
      <c r="Z28927" s="396"/>
      <c r="AA28927" s="441"/>
    </row>
    <row r="28928" spans="25:27" x14ac:dyDescent="0.2">
      <c r="Y28928" s="396"/>
      <c r="Z28928" s="396"/>
      <c r="AA28928" s="441"/>
    </row>
    <row r="28929" spans="25:27" x14ac:dyDescent="0.2">
      <c r="Y28929" s="396"/>
      <c r="Z28929" s="396"/>
      <c r="AA28929" s="441"/>
    </row>
    <row r="28930" spans="25:27" x14ac:dyDescent="0.2">
      <c r="Y28930" s="396"/>
      <c r="Z28930" s="396"/>
      <c r="AA28930" s="441"/>
    </row>
    <row r="28931" spans="25:27" x14ac:dyDescent="0.2">
      <c r="Y28931" s="396"/>
      <c r="Z28931" s="396"/>
      <c r="AA28931" s="441"/>
    </row>
    <row r="28932" spans="25:27" x14ac:dyDescent="0.2">
      <c r="Y28932" s="396"/>
      <c r="Z28932" s="396"/>
      <c r="AA28932" s="441"/>
    </row>
    <row r="28933" spans="25:27" x14ac:dyDescent="0.2">
      <c r="Y28933" s="396"/>
      <c r="Z28933" s="396"/>
      <c r="AA28933" s="441"/>
    </row>
    <row r="28934" spans="25:27" x14ac:dyDescent="0.2">
      <c r="Y28934" s="396"/>
      <c r="Z28934" s="396"/>
      <c r="AA28934" s="441"/>
    </row>
    <row r="28935" spans="25:27" x14ac:dyDescent="0.2">
      <c r="Y28935" s="396"/>
      <c r="Z28935" s="396"/>
      <c r="AA28935" s="441"/>
    </row>
    <row r="28936" spans="25:27" x14ac:dyDescent="0.2">
      <c r="Y28936" s="396"/>
      <c r="Z28936" s="396"/>
      <c r="AA28936" s="441"/>
    </row>
    <row r="28937" spans="25:27" x14ac:dyDescent="0.2">
      <c r="Y28937" s="396"/>
      <c r="Z28937" s="396"/>
      <c r="AA28937" s="441"/>
    </row>
    <row r="28938" spans="25:27" x14ac:dyDescent="0.2">
      <c r="Y28938" s="396"/>
      <c r="Z28938" s="396"/>
      <c r="AA28938" s="441"/>
    </row>
    <row r="28939" spans="25:27" x14ac:dyDescent="0.2">
      <c r="Y28939" s="396"/>
      <c r="Z28939" s="396"/>
      <c r="AA28939" s="441"/>
    </row>
    <row r="28940" spans="25:27" x14ac:dyDescent="0.2">
      <c r="Y28940" s="396"/>
      <c r="Z28940" s="396"/>
      <c r="AA28940" s="441"/>
    </row>
    <row r="28941" spans="25:27" x14ac:dyDescent="0.2">
      <c r="Y28941" s="396"/>
      <c r="Z28941" s="396"/>
      <c r="AA28941" s="441"/>
    </row>
    <row r="28942" spans="25:27" x14ac:dyDescent="0.2">
      <c r="Y28942" s="396"/>
      <c r="Z28942" s="396"/>
      <c r="AA28942" s="441"/>
    </row>
    <row r="28943" spans="25:27" x14ac:dyDescent="0.2">
      <c r="Y28943" s="396"/>
      <c r="Z28943" s="396"/>
      <c r="AA28943" s="441"/>
    </row>
    <row r="28944" spans="25:27" x14ac:dyDescent="0.2">
      <c r="Y28944" s="396"/>
      <c r="Z28944" s="396"/>
      <c r="AA28944" s="441"/>
    </row>
    <row r="28945" spans="25:27" x14ac:dyDescent="0.2">
      <c r="Y28945" s="396"/>
      <c r="Z28945" s="396"/>
      <c r="AA28945" s="441"/>
    </row>
    <row r="28946" spans="25:27" x14ac:dyDescent="0.2">
      <c r="Y28946" s="396"/>
      <c r="Z28946" s="396"/>
      <c r="AA28946" s="441"/>
    </row>
    <row r="28947" spans="25:27" x14ac:dyDescent="0.2">
      <c r="Y28947" s="396"/>
      <c r="Z28947" s="396"/>
      <c r="AA28947" s="441"/>
    </row>
    <row r="28948" spans="25:27" x14ac:dyDescent="0.2">
      <c r="Y28948" s="396"/>
      <c r="Z28948" s="396"/>
      <c r="AA28948" s="441"/>
    </row>
    <row r="28949" spans="25:27" x14ac:dyDescent="0.2">
      <c r="Y28949" s="396"/>
      <c r="Z28949" s="396"/>
      <c r="AA28949" s="441"/>
    </row>
    <row r="28950" spans="25:27" x14ac:dyDescent="0.2">
      <c r="Y28950" s="396"/>
      <c r="Z28950" s="396"/>
      <c r="AA28950" s="441"/>
    </row>
    <row r="28951" spans="25:27" x14ac:dyDescent="0.2">
      <c r="Y28951" s="396"/>
      <c r="Z28951" s="396"/>
      <c r="AA28951" s="441"/>
    </row>
    <row r="28952" spans="25:27" x14ac:dyDescent="0.2">
      <c r="Y28952" s="396"/>
      <c r="Z28952" s="396"/>
      <c r="AA28952" s="441"/>
    </row>
    <row r="28953" spans="25:27" x14ac:dyDescent="0.2">
      <c r="Y28953" s="396"/>
      <c r="Z28953" s="396"/>
      <c r="AA28953" s="441"/>
    </row>
    <row r="28954" spans="25:27" x14ac:dyDescent="0.2">
      <c r="Y28954" s="396"/>
      <c r="Z28954" s="396"/>
      <c r="AA28954" s="441"/>
    </row>
    <row r="28955" spans="25:27" x14ac:dyDescent="0.2">
      <c r="Y28955" s="396"/>
      <c r="Z28955" s="396"/>
      <c r="AA28955" s="441"/>
    </row>
    <row r="28956" spans="25:27" x14ac:dyDescent="0.2">
      <c r="Y28956" s="396"/>
      <c r="Z28956" s="396"/>
      <c r="AA28956" s="441"/>
    </row>
    <row r="28957" spans="25:27" x14ac:dyDescent="0.2">
      <c r="Y28957" s="396"/>
      <c r="Z28957" s="396"/>
      <c r="AA28957" s="441"/>
    </row>
    <row r="28958" spans="25:27" x14ac:dyDescent="0.2">
      <c r="Y28958" s="396"/>
      <c r="Z28958" s="396"/>
      <c r="AA28958" s="441"/>
    </row>
    <row r="28959" spans="25:27" x14ac:dyDescent="0.2">
      <c r="Y28959" s="396"/>
      <c r="Z28959" s="396"/>
      <c r="AA28959" s="441"/>
    </row>
    <row r="28960" spans="25:27" x14ac:dyDescent="0.2">
      <c r="Y28960" s="396"/>
      <c r="Z28960" s="396"/>
      <c r="AA28960" s="441"/>
    </row>
    <row r="28961" spans="25:27" x14ac:dyDescent="0.2">
      <c r="Y28961" s="396"/>
      <c r="Z28961" s="396"/>
      <c r="AA28961" s="441"/>
    </row>
    <row r="28962" spans="25:27" x14ac:dyDescent="0.2">
      <c r="Y28962" s="396"/>
      <c r="Z28962" s="396"/>
      <c r="AA28962" s="441"/>
    </row>
    <row r="28963" spans="25:27" x14ac:dyDescent="0.2">
      <c r="Y28963" s="396"/>
      <c r="Z28963" s="396"/>
      <c r="AA28963" s="441"/>
    </row>
    <row r="28964" spans="25:27" x14ac:dyDescent="0.2">
      <c r="Y28964" s="396"/>
      <c r="Z28964" s="396"/>
      <c r="AA28964" s="441"/>
    </row>
    <row r="28965" spans="25:27" x14ac:dyDescent="0.2">
      <c r="Y28965" s="396"/>
      <c r="Z28965" s="396"/>
      <c r="AA28965" s="441"/>
    </row>
    <row r="28966" spans="25:27" x14ac:dyDescent="0.2">
      <c r="Y28966" s="396"/>
      <c r="Z28966" s="396"/>
      <c r="AA28966" s="441"/>
    </row>
    <row r="28967" spans="25:27" x14ac:dyDescent="0.2">
      <c r="Y28967" s="396"/>
      <c r="Z28967" s="396"/>
      <c r="AA28967" s="441"/>
    </row>
    <row r="28968" spans="25:27" x14ac:dyDescent="0.2">
      <c r="Y28968" s="396"/>
      <c r="Z28968" s="396"/>
      <c r="AA28968" s="441"/>
    </row>
    <row r="28969" spans="25:27" x14ac:dyDescent="0.2">
      <c r="Y28969" s="396"/>
      <c r="Z28969" s="396"/>
      <c r="AA28969" s="441"/>
    </row>
    <row r="28970" spans="25:27" x14ac:dyDescent="0.2">
      <c r="Y28970" s="396"/>
      <c r="Z28970" s="396"/>
      <c r="AA28970" s="441"/>
    </row>
    <row r="28971" spans="25:27" x14ac:dyDescent="0.2">
      <c r="Y28971" s="396"/>
      <c r="Z28971" s="396"/>
      <c r="AA28971" s="441"/>
    </row>
    <row r="28972" spans="25:27" x14ac:dyDescent="0.2">
      <c r="Y28972" s="396"/>
      <c r="Z28972" s="396"/>
      <c r="AA28972" s="441"/>
    </row>
    <row r="28973" spans="25:27" x14ac:dyDescent="0.2">
      <c r="Y28973" s="396"/>
      <c r="Z28973" s="396"/>
      <c r="AA28973" s="441"/>
    </row>
    <row r="28974" spans="25:27" x14ac:dyDescent="0.2">
      <c r="Y28974" s="396"/>
      <c r="Z28974" s="396"/>
      <c r="AA28974" s="441"/>
    </row>
    <row r="28975" spans="25:27" x14ac:dyDescent="0.2">
      <c r="Y28975" s="396"/>
      <c r="Z28975" s="396"/>
      <c r="AA28975" s="441"/>
    </row>
    <row r="28976" spans="25:27" x14ac:dyDescent="0.2">
      <c r="Y28976" s="396"/>
      <c r="Z28976" s="396"/>
      <c r="AA28976" s="441"/>
    </row>
    <row r="28977" spans="25:27" x14ac:dyDescent="0.2">
      <c r="Y28977" s="396"/>
      <c r="Z28977" s="396"/>
      <c r="AA28977" s="441"/>
    </row>
    <row r="28978" spans="25:27" x14ac:dyDescent="0.2">
      <c r="Y28978" s="396"/>
      <c r="Z28978" s="396"/>
      <c r="AA28978" s="441"/>
    </row>
    <row r="28979" spans="25:27" x14ac:dyDescent="0.2">
      <c r="Y28979" s="396"/>
      <c r="Z28979" s="396"/>
      <c r="AA28979" s="441"/>
    </row>
    <row r="28980" spans="25:27" x14ac:dyDescent="0.2">
      <c r="Y28980" s="396"/>
      <c r="Z28980" s="396"/>
      <c r="AA28980" s="441"/>
    </row>
    <row r="28981" spans="25:27" x14ac:dyDescent="0.2">
      <c r="Y28981" s="396"/>
      <c r="Z28981" s="396"/>
      <c r="AA28981" s="441"/>
    </row>
    <row r="28982" spans="25:27" x14ac:dyDescent="0.2">
      <c r="Y28982" s="396"/>
      <c r="Z28982" s="396"/>
      <c r="AA28982" s="441"/>
    </row>
    <row r="28983" spans="25:27" x14ac:dyDescent="0.2">
      <c r="Y28983" s="396"/>
      <c r="Z28983" s="396"/>
      <c r="AA28983" s="441"/>
    </row>
    <row r="28984" spans="25:27" x14ac:dyDescent="0.2">
      <c r="Y28984" s="396"/>
      <c r="Z28984" s="396"/>
      <c r="AA28984" s="441"/>
    </row>
    <row r="28985" spans="25:27" x14ac:dyDescent="0.2">
      <c r="Y28985" s="396"/>
      <c r="Z28985" s="396"/>
      <c r="AA28985" s="441"/>
    </row>
    <row r="28986" spans="25:27" x14ac:dyDescent="0.2">
      <c r="Y28986" s="396"/>
      <c r="Z28986" s="396"/>
      <c r="AA28986" s="441"/>
    </row>
    <row r="28987" spans="25:27" x14ac:dyDescent="0.2">
      <c r="Y28987" s="396"/>
      <c r="Z28987" s="396"/>
      <c r="AA28987" s="441"/>
    </row>
    <row r="28988" spans="25:27" x14ac:dyDescent="0.2">
      <c r="Y28988" s="396"/>
      <c r="Z28988" s="396"/>
      <c r="AA28988" s="441"/>
    </row>
    <row r="28989" spans="25:27" x14ac:dyDescent="0.2">
      <c r="Y28989" s="396"/>
      <c r="Z28989" s="396"/>
      <c r="AA28989" s="441"/>
    </row>
    <row r="28990" spans="25:27" x14ac:dyDescent="0.2">
      <c r="Y28990" s="396"/>
      <c r="Z28990" s="396"/>
      <c r="AA28990" s="441"/>
    </row>
    <row r="28991" spans="25:27" x14ac:dyDescent="0.2">
      <c r="Y28991" s="396"/>
      <c r="Z28991" s="396"/>
      <c r="AA28991" s="441"/>
    </row>
    <row r="28992" spans="25:27" x14ac:dyDescent="0.2">
      <c r="Y28992" s="396"/>
      <c r="Z28992" s="396"/>
      <c r="AA28992" s="441"/>
    </row>
    <row r="28993" spans="25:27" x14ac:dyDescent="0.2">
      <c r="Y28993" s="396"/>
      <c r="Z28993" s="396"/>
      <c r="AA28993" s="441"/>
    </row>
    <row r="28994" spans="25:27" x14ac:dyDescent="0.2">
      <c r="Y28994" s="396"/>
      <c r="Z28994" s="396"/>
      <c r="AA28994" s="441"/>
    </row>
    <row r="28995" spans="25:27" x14ac:dyDescent="0.2">
      <c r="Y28995" s="396"/>
      <c r="Z28995" s="396"/>
      <c r="AA28995" s="441"/>
    </row>
    <row r="28996" spans="25:27" x14ac:dyDescent="0.2">
      <c r="Y28996" s="396"/>
      <c r="Z28996" s="396"/>
      <c r="AA28996" s="441"/>
    </row>
    <row r="28997" spans="25:27" x14ac:dyDescent="0.2">
      <c r="Y28997" s="396"/>
      <c r="Z28997" s="396"/>
      <c r="AA28997" s="441"/>
    </row>
    <row r="28998" spans="25:27" x14ac:dyDescent="0.2">
      <c r="Y28998" s="396"/>
      <c r="Z28998" s="396"/>
      <c r="AA28998" s="441"/>
    </row>
    <row r="28999" spans="25:27" x14ac:dyDescent="0.2">
      <c r="Y28999" s="396"/>
      <c r="Z28999" s="396"/>
      <c r="AA28999" s="441"/>
    </row>
    <row r="29000" spans="25:27" x14ac:dyDescent="0.2">
      <c r="Y29000" s="396"/>
      <c r="Z29000" s="396"/>
      <c r="AA29000" s="441"/>
    </row>
    <row r="29001" spans="25:27" x14ac:dyDescent="0.2">
      <c r="Y29001" s="396"/>
      <c r="Z29001" s="396"/>
      <c r="AA29001" s="441"/>
    </row>
    <row r="29002" spans="25:27" x14ac:dyDescent="0.2">
      <c r="Y29002" s="396"/>
      <c r="Z29002" s="396"/>
      <c r="AA29002" s="441"/>
    </row>
    <row r="29003" spans="25:27" x14ac:dyDescent="0.2">
      <c r="Y29003" s="396"/>
      <c r="Z29003" s="396"/>
      <c r="AA29003" s="441"/>
    </row>
    <row r="29004" spans="25:27" x14ac:dyDescent="0.2">
      <c r="Y29004" s="396"/>
      <c r="Z29004" s="396"/>
      <c r="AA29004" s="441"/>
    </row>
    <row r="29005" spans="25:27" x14ac:dyDescent="0.2">
      <c r="Y29005" s="396"/>
      <c r="Z29005" s="396"/>
      <c r="AA29005" s="441"/>
    </row>
    <row r="29006" spans="25:27" x14ac:dyDescent="0.2">
      <c r="Y29006" s="396"/>
      <c r="Z29006" s="396"/>
      <c r="AA29006" s="441"/>
    </row>
    <row r="29007" spans="25:27" x14ac:dyDescent="0.2">
      <c r="Y29007" s="396"/>
      <c r="Z29007" s="396"/>
      <c r="AA29007" s="441"/>
    </row>
    <row r="29008" spans="25:27" x14ac:dyDescent="0.2">
      <c r="Y29008" s="396"/>
      <c r="Z29008" s="396"/>
      <c r="AA29008" s="441"/>
    </row>
    <row r="29009" spans="25:27" x14ac:dyDescent="0.2">
      <c r="Y29009" s="396"/>
      <c r="Z29009" s="396"/>
      <c r="AA29009" s="441"/>
    </row>
    <row r="29010" spans="25:27" x14ac:dyDescent="0.2">
      <c r="Y29010" s="396"/>
      <c r="Z29010" s="396"/>
      <c r="AA29010" s="441"/>
    </row>
    <row r="29011" spans="25:27" x14ac:dyDescent="0.2">
      <c r="Y29011" s="396"/>
      <c r="Z29011" s="396"/>
      <c r="AA29011" s="441"/>
    </row>
    <row r="29012" spans="25:27" x14ac:dyDescent="0.2">
      <c r="Y29012" s="396"/>
      <c r="Z29012" s="396"/>
      <c r="AA29012" s="441"/>
    </row>
    <row r="29013" spans="25:27" x14ac:dyDescent="0.2">
      <c r="Y29013" s="396"/>
      <c r="Z29013" s="396"/>
      <c r="AA29013" s="441"/>
    </row>
    <row r="29014" spans="25:27" x14ac:dyDescent="0.2">
      <c r="Y29014" s="396"/>
      <c r="Z29014" s="396"/>
      <c r="AA29014" s="441"/>
    </row>
    <row r="29015" spans="25:27" x14ac:dyDescent="0.2">
      <c r="Y29015" s="396"/>
      <c r="Z29015" s="396"/>
      <c r="AA29015" s="441"/>
    </row>
    <row r="29016" spans="25:27" x14ac:dyDescent="0.2">
      <c r="Y29016" s="396"/>
      <c r="Z29016" s="396"/>
      <c r="AA29016" s="441"/>
    </row>
    <row r="29017" spans="25:27" x14ac:dyDescent="0.2">
      <c r="Y29017" s="396"/>
      <c r="Z29017" s="396"/>
      <c r="AA29017" s="441"/>
    </row>
    <row r="29018" spans="25:27" x14ac:dyDescent="0.2">
      <c r="Y29018" s="396"/>
      <c r="Z29018" s="396"/>
      <c r="AA29018" s="441"/>
    </row>
    <row r="29019" spans="25:27" x14ac:dyDescent="0.2">
      <c r="Y29019" s="396"/>
      <c r="Z29019" s="396"/>
      <c r="AA29019" s="441"/>
    </row>
    <row r="29020" spans="25:27" x14ac:dyDescent="0.2">
      <c r="Y29020" s="396"/>
      <c r="Z29020" s="396"/>
      <c r="AA29020" s="441"/>
    </row>
    <row r="29021" spans="25:27" x14ac:dyDescent="0.2">
      <c r="Y29021" s="396"/>
      <c r="Z29021" s="396"/>
      <c r="AA29021" s="441"/>
    </row>
    <row r="29022" spans="25:27" x14ac:dyDescent="0.2">
      <c r="Y29022" s="396"/>
      <c r="Z29022" s="396"/>
      <c r="AA29022" s="441"/>
    </row>
    <row r="29023" spans="25:27" x14ac:dyDescent="0.2">
      <c r="Y29023" s="396"/>
      <c r="Z29023" s="396"/>
      <c r="AA29023" s="441"/>
    </row>
    <row r="29024" spans="25:27" x14ac:dyDescent="0.2">
      <c r="Y29024" s="396"/>
      <c r="Z29024" s="396"/>
      <c r="AA29024" s="441"/>
    </row>
    <row r="29025" spans="25:27" x14ac:dyDescent="0.2">
      <c r="Y29025" s="396"/>
      <c r="Z29025" s="396"/>
      <c r="AA29025" s="441"/>
    </row>
    <row r="29026" spans="25:27" x14ac:dyDescent="0.2">
      <c r="Y29026" s="396"/>
      <c r="Z29026" s="396"/>
      <c r="AA29026" s="441"/>
    </row>
    <row r="29027" spans="25:27" x14ac:dyDescent="0.2">
      <c r="Y29027" s="396"/>
      <c r="Z29027" s="396"/>
      <c r="AA29027" s="441"/>
    </row>
    <row r="29028" spans="25:27" x14ac:dyDescent="0.2">
      <c r="Y29028" s="396"/>
      <c r="Z29028" s="396"/>
      <c r="AA29028" s="441"/>
    </row>
    <row r="29029" spans="25:27" x14ac:dyDescent="0.2">
      <c r="Y29029" s="396"/>
      <c r="Z29029" s="396"/>
      <c r="AA29029" s="441"/>
    </row>
    <row r="29030" spans="25:27" x14ac:dyDescent="0.2">
      <c r="Y29030" s="396"/>
      <c r="Z29030" s="396"/>
      <c r="AA29030" s="441"/>
    </row>
    <row r="29031" spans="25:27" x14ac:dyDescent="0.2">
      <c r="Y29031" s="396"/>
      <c r="Z29031" s="396"/>
      <c r="AA29031" s="441"/>
    </row>
    <row r="29032" spans="25:27" x14ac:dyDescent="0.2">
      <c r="Y29032" s="396"/>
      <c r="Z29032" s="396"/>
      <c r="AA29032" s="441"/>
    </row>
    <row r="29033" spans="25:27" x14ac:dyDescent="0.2">
      <c r="Y29033" s="396"/>
      <c r="Z29033" s="396"/>
      <c r="AA29033" s="441"/>
    </row>
    <row r="29034" spans="25:27" x14ac:dyDescent="0.2">
      <c r="Y29034" s="396"/>
      <c r="Z29034" s="396"/>
      <c r="AA29034" s="441"/>
    </row>
    <row r="29035" spans="25:27" x14ac:dyDescent="0.2">
      <c r="Y29035" s="396"/>
      <c r="Z29035" s="396"/>
      <c r="AA29035" s="441"/>
    </row>
    <row r="29036" spans="25:27" x14ac:dyDescent="0.2">
      <c r="Y29036" s="396"/>
      <c r="Z29036" s="396"/>
      <c r="AA29036" s="441"/>
    </row>
    <row r="29037" spans="25:27" x14ac:dyDescent="0.2">
      <c r="Y29037" s="396"/>
      <c r="Z29037" s="396"/>
      <c r="AA29037" s="441"/>
    </row>
    <row r="29038" spans="25:27" x14ac:dyDescent="0.2">
      <c r="Y29038" s="396"/>
      <c r="Z29038" s="396"/>
      <c r="AA29038" s="441"/>
    </row>
    <row r="29039" spans="25:27" x14ac:dyDescent="0.2">
      <c r="Y29039" s="396"/>
      <c r="Z29039" s="396"/>
      <c r="AA29039" s="441"/>
    </row>
    <row r="29040" spans="25:27" x14ac:dyDescent="0.2">
      <c r="Y29040" s="396"/>
      <c r="Z29040" s="396"/>
      <c r="AA29040" s="441"/>
    </row>
    <row r="29041" spans="25:27" x14ac:dyDescent="0.2">
      <c r="Y29041" s="396"/>
      <c r="Z29041" s="396"/>
      <c r="AA29041" s="441"/>
    </row>
    <row r="29042" spans="25:27" x14ac:dyDescent="0.2">
      <c r="Y29042" s="396"/>
      <c r="Z29042" s="396"/>
      <c r="AA29042" s="441"/>
    </row>
    <row r="29043" spans="25:27" x14ac:dyDescent="0.2">
      <c r="Y29043" s="396"/>
      <c r="Z29043" s="396"/>
      <c r="AA29043" s="441"/>
    </row>
    <row r="29044" spans="25:27" x14ac:dyDescent="0.2">
      <c r="Y29044" s="396"/>
      <c r="Z29044" s="396"/>
      <c r="AA29044" s="441"/>
    </row>
    <row r="29045" spans="25:27" x14ac:dyDescent="0.2">
      <c r="Y29045" s="396"/>
      <c r="Z29045" s="396"/>
      <c r="AA29045" s="441"/>
    </row>
    <row r="29046" spans="25:27" x14ac:dyDescent="0.2">
      <c r="Y29046" s="396"/>
      <c r="Z29046" s="396"/>
      <c r="AA29046" s="441"/>
    </row>
    <row r="29047" spans="25:27" x14ac:dyDescent="0.2">
      <c r="Y29047" s="396"/>
      <c r="Z29047" s="396"/>
      <c r="AA29047" s="441"/>
    </row>
    <row r="29048" spans="25:27" x14ac:dyDescent="0.2">
      <c r="Y29048" s="396"/>
      <c r="Z29048" s="396"/>
      <c r="AA29048" s="441"/>
    </row>
    <row r="29049" spans="25:27" x14ac:dyDescent="0.2">
      <c r="Y29049" s="396"/>
      <c r="Z29049" s="396"/>
      <c r="AA29049" s="441"/>
    </row>
    <row r="29050" spans="25:27" x14ac:dyDescent="0.2">
      <c r="Y29050" s="396"/>
      <c r="Z29050" s="396"/>
      <c r="AA29050" s="441"/>
    </row>
    <row r="29051" spans="25:27" x14ac:dyDescent="0.2">
      <c r="Y29051" s="396"/>
      <c r="Z29051" s="396"/>
      <c r="AA29051" s="441"/>
    </row>
    <row r="29052" spans="25:27" x14ac:dyDescent="0.2">
      <c r="Y29052" s="396"/>
      <c r="Z29052" s="396"/>
      <c r="AA29052" s="441"/>
    </row>
    <row r="29053" spans="25:27" x14ac:dyDescent="0.2">
      <c r="Y29053" s="396"/>
      <c r="Z29053" s="396"/>
      <c r="AA29053" s="441"/>
    </row>
    <row r="29054" spans="25:27" x14ac:dyDescent="0.2">
      <c r="Y29054" s="396"/>
      <c r="Z29054" s="396"/>
      <c r="AA29054" s="441"/>
    </row>
    <row r="29055" spans="25:27" x14ac:dyDescent="0.2">
      <c r="Y29055" s="396"/>
      <c r="Z29055" s="396"/>
      <c r="AA29055" s="441"/>
    </row>
    <row r="29056" spans="25:27" x14ac:dyDescent="0.2">
      <c r="Y29056" s="396"/>
      <c r="Z29056" s="396"/>
      <c r="AA29056" s="441"/>
    </row>
    <row r="29057" spans="25:27" x14ac:dyDescent="0.2">
      <c r="Y29057" s="396"/>
      <c r="Z29057" s="396"/>
      <c r="AA29057" s="441"/>
    </row>
    <row r="29058" spans="25:27" x14ac:dyDescent="0.2">
      <c r="Y29058" s="396"/>
      <c r="Z29058" s="396"/>
      <c r="AA29058" s="441"/>
    </row>
    <row r="29059" spans="25:27" x14ac:dyDescent="0.2">
      <c r="Y29059" s="396"/>
      <c r="Z29059" s="396"/>
      <c r="AA29059" s="441"/>
    </row>
    <row r="29060" spans="25:27" x14ac:dyDescent="0.2">
      <c r="Y29060" s="396"/>
      <c r="Z29060" s="396"/>
      <c r="AA29060" s="441"/>
    </row>
    <row r="29061" spans="25:27" x14ac:dyDescent="0.2">
      <c r="Y29061" s="396"/>
      <c r="Z29061" s="396"/>
      <c r="AA29061" s="441"/>
    </row>
    <row r="29062" spans="25:27" x14ac:dyDescent="0.2">
      <c r="Y29062" s="396"/>
      <c r="Z29062" s="396"/>
      <c r="AA29062" s="441"/>
    </row>
    <row r="29063" spans="25:27" x14ac:dyDescent="0.2">
      <c r="Y29063" s="396"/>
      <c r="Z29063" s="396"/>
      <c r="AA29063" s="441"/>
    </row>
    <row r="29064" spans="25:27" x14ac:dyDescent="0.2">
      <c r="Y29064" s="396"/>
      <c r="Z29064" s="396"/>
      <c r="AA29064" s="441"/>
    </row>
    <row r="29065" spans="25:27" x14ac:dyDescent="0.2">
      <c r="Y29065" s="396"/>
      <c r="Z29065" s="396"/>
      <c r="AA29065" s="441"/>
    </row>
    <row r="29066" spans="25:27" x14ac:dyDescent="0.2">
      <c r="Y29066" s="396"/>
      <c r="Z29066" s="396"/>
      <c r="AA29066" s="441"/>
    </row>
    <row r="29067" spans="25:27" x14ac:dyDescent="0.2">
      <c r="Y29067" s="396"/>
      <c r="Z29067" s="396"/>
      <c r="AA29067" s="441"/>
    </row>
    <row r="29068" spans="25:27" x14ac:dyDescent="0.2">
      <c r="Y29068" s="396"/>
      <c r="Z29068" s="396"/>
      <c r="AA29068" s="441"/>
    </row>
    <row r="29069" spans="25:27" x14ac:dyDescent="0.2">
      <c r="Y29069" s="396"/>
      <c r="Z29069" s="396"/>
      <c r="AA29069" s="441"/>
    </row>
    <row r="29070" spans="25:27" x14ac:dyDescent="0.2">
      <c r="Y29070" s="396"/>
      <c r="Z29070" s="396"/>
      <c r="AA29070" s="441"/>
    </row>
    <row r="29071" spans="25:27" x14ac:dyDescent="0.2">
      <c r="Y29071" s="396"/>
      <c r="Z29071" s="396"/>
      <c r="AA29071" s="441"/>
    </row>
    <row r="29072" spans="25:27" x14ac:dyDescent="0.2">
      <c r="Y29072" s="396"/>
      <c r="Z29072" s="396"/>
      <c r="AA29072" s="441"/>
    </row>
    <row r="29073" spans="25:27" x14ac:dyDescent="0.2">
      <c r="Y29073" s="396"/>
      <c r="Z29073" s="396"/>
      <c r="AA29073" s="441"/>
    </row>
    <row r="29074" spans="25:27" x14ac:dyDescent="0.2">
      <c r="Y29074" s="396"/>
      <c r="Z29074" s="396"/>
      <c r="AA29074" s="441"/>
    </row>
    <row r="29075" spans="25:27" x14ac:dyDescent="0.2">
      <c r="Y29075" s="396"/>
      <c r="Z29075" s="396"/>
      <c r="AA29075" s="441"/>
    </row>
    <row r="29076" spans="25:27" x14ac:dyDescent="0.2">
      <c r="Y29076" s="396"/>
      <c r="Z29076" s="396"/>
      <c r="AA29076" s="441"/>
    </row>
    <row r="29077" spans="25:27" x14ac:dyDescent="0.2">
      <c r="Y29077" s="396"/>
      <c r="Z29077" s="396"/>
      <c r="AA29077" s="441"/>
    </row>
    <row r="29078" spans="25:27" x14ac:dyDescent="0.2">
      <c r="Y29078" s="396"/>
      <c r="Z29078" s="396"/>
      <c r="AA29078" s="441"/>
    </row>
    <row r="29079" spans="25:27" x14ac:dyDescent="0.2">
      <c r="Y29079" s="396"/>
      <c r="Z29079" s="396"/>
      <c r="AA29079" s="441"/>
    </row>
    <row r="29080" spans="25:27" x14ac:dyDescent="0.2">
      <c r="Y29080" s="396"/>
      <c r="Z29080" s="396"/>
      <c r="AA29080" s="441"/>
    </row>
    <row r="29081" spans="25:27" x14ac:dyDescent="0.2">
      <c r="Y29081" s="396"/>
      <c r="Z29081" s="396"/>
      <c r="AA29081" s="441"/>
    </row>
    <row r="29082" spans="25:27" x14ac:dyDescent="0.2">
      <c r="Y29082" s="396"/>
      <c r="Z29082" s="396"/>
      <c r="AA29082" s="441"/>
    </row>
    <row r="29083" spans="25:27" x14ac:dyDescent="0.2">
      <c r="Y29083" s="396"/>
      <c r="Z29083" s="396"/>
      <c r="AA29083" s="441"/>
    </row>
    <row r="29084" spans="25:27" x14ac:dyDescent="0.2">
      <c r="Y29084" s="396"/>
      <c r="Z29084" s="396"/>
      <c r="AA29084" s="441"/>
    </row>
    <row r="29085" spans="25:27" x14ac:dyDescent="0.2">
      <c r="Y29085" s="396"/>
      <c r="Z29085" s="396"/>
      <c r="AA29085" s="441"/>
    </row>
    <row r="29086" spans="25:27" x14ac:dyDescent="0.2">
      <c r="Y29086" s="396"/>
      <c r="Z29086" s="396"/>
      <c r="AA29086" s="441"/>
    </row>
    <row r="29087" spans="25:27" x14ac:dyDescent="0.2">
      <c r="Y29087" s="396"/>
      <c r="Z29087" s="396"/>
      <c r="AA29087" s="441"/>
    </row>
    <row r="29088" spans="25:27" x14ac:dyDescent="0.2">
      <c r="Y29088" s="396"/>
      <c r="Z29088" s="396"/>
      <c r="AA29088" s="441"/>
    </row>
    <row r="29089" spans="25:27" x14ac:dyDescent="0.2">
      <c r="Y29089" s="396"/>
      <c r="Z29089" s="396"/>
      <c r="AA29089" s="441"/>
    </row>
    <row r="29090" spans="25:27" x14ac:dyDescent="0.2">
      <c r="Y29090" s="396"/>
      <c r="Z29090" s="396"/>
      <c r="AA29090" s="441"/>
    </row>
    <row r="29091" spans="25:27" x14ac:dyDescent="0.2">
      <c r="Y29091" s="396"/>
      <c r="Z29091" s="396"/>
      <c r="AA29091" s="441"/>
    </row>
    <row r="29092" spans="25:27" x14ac:dyDescent="0.2">
      <c r="Y29092" s="396"/>
      <c r="Z29092" s="396"/>
      <c r="AA29092" s="441"/>
    </row>
    <row r="29093" spans="25:27" x14ac:dyDescent="0.2">
      <c r="Y29093" s="396"/>
      <c r="Z29093" s="396"/>
      <c r="AA29093" s="441"/>
    </row>
    <row r="29094" spans="25:27" x14ac:dyDescent="0.2">
      <c r="Y29094" s="396"/>
      <c r="Z29094" s="396"/>
      <c r="AA29094" s="441"/>
    </row>
    <row r="29095" spans="25:27" x14ac:dyDescent="0.2">
      <c r="Y29095" s="396"/>
      <c r="Z29095" s="396"/>
      <c r="AA29095" s="441"/>
    </row>
    <row r="29096" spans="25:27" x14ac:dyDescent="0.2">
      <c r="Y29096" s="396"/>
      <c r="Z29096" s="396"/>
      <c r="AA29096" s="441"/>
    </row>
    <row r="29097" spans="25:27" x14ac:dyDescent="0.2">
      <c r="Y29097" s="396"/>
      <c r="Z29097" s="396"/>
      <c r="AA29097" s="441"/>
    </row>
    <row r="29098" spans="25:27" x14ac:dyDescent="0.2">
      <c r="Y29098" s="396"/>
      <c r="Z29098" s="396"/>
      <c r="AA29098" s="441"/>
    </row>
    <row r="29099" spans="25:27" x14ac:dyDescent="0.2">
      <c r="Y29099" s="396"/>
      <c r="Z29099" s="396"/>
      <c r="AA29099" s="441"/>
    </row>
    <row r="29100" spans="25:27" x14ac:dyDescent="0.2">
      <c r="Y29100" s="396"/>
      <c r="Z29100" s="396"/>
      <c r="AA29100" s="441"/>
    </row>
    <row r="29101" spans="25:27" x14ac:dyDescent="0.2">
      <c r="Y29101" s="396"/>
      <c r="Z29101" s="396"/>
      <c r="AA29101" s="441"/>
    </row>
    <row r="29102" spans="25:27" x14ac:dyDescent="0.2">
      <c r="Y29102" s="396"/>
      <c r="Z29102" s="396"/>
      <c r="AA29102" s="441"/>
    </row>
    <row r="29103" spans="25:27" x14ac:dyDescent="0.2">
      <c r="Y29103" s="396"/>
      <c r="Z29103" s="396"/>
      <c r="AA29103" s="441"/>
    </row>
    <row r="29104" spans="25:27" x14ac:dyDescent="0.2">
      <c r="Y29104" s="396"/>
      <c r="Z29104" s="396"/>
      <c r="AA29104" s="441"/>
    </row>
    <row r="29105" spans="25:27" x14ac:dyDescent="0.2">
      <c r="Y29105" s="396"/>
      <c r="Z29105" s="396"/>
      <c r="AA29105" s="441"/>
    </row>
    <row r="29106" spans="25:27" x14ac:dyDescent="0.2">
      <c r="Y29106" s="396"/>
      <c r="Z29106" s="396"/>
      <c r="AA29106" s="441"/>
    </row>
    <row r="29107" spans="25:27" x14ac:dyDescent="0.2">
      <c r="Y29107" s="396"/>
      <c r="Z29107" s="396"/>
      <c r="AA29107" s="441"/>
    </row>
    <row r="29108" spans="25:27" x14ac:dyDescent="0.2">
      <c r="Y29108" s="396"/>
      <c r="Z29108" s="396"/>
      <c r="AA29108" s="441"/>
    </row>
    <row r="29109" spans="25:27" x14ac:dyDescent="0.2">
      <c r="Y29109" s="396"/>
      <c r="Z29109" s="396"/>
      <c r="AA29109" s="441"/>
    </row>
    <row r="29110" spans="25:27" x14ac:dyDescent="0.2">
      <c r="Y29110" s="396"/>
      <c r="Z29110" s="396"/>
      <c r="AA29110" s="441"/>
    </row>
    <row r="29111" spans="25:27" x14ac:dyDescent="0.2">
      <c r="Y29111" s="396"/>
      <c r="Z29111" s="396"/>
      <c r="AA29111" s="441"/>
    </row>
    <row r="29112" spans="25:27" x14ac:dyDescent="0.2">
      <c r="Y29112" s="396"/>
      <c r="Z29112" s="396"/>
      <c r="AA29112" s="441"/>
    </row>
    <row r="29113" spans="25:27" x14ac:dyDescent="0.2">
      <c r="Y29113" s="396"/>
      <c r="Z29113" s="396"/>
      <c r="AA29113" s="441"/>
    </row>
    <row r="29114" spans="25:27" x14ac:dyDescent="0.2">
      <c r="Y29114" s="396"/>
      <c r="Z29114" s="396"/>
      <c r="AA29114" s="441"/>
    </row>
    <row r="29115" spans="25:27" x14ac:dyDescent="0.2">
      <c r="Y29115" s="396"/>
      <c r="Z29115" s="396"/>
      <c r="AA29115" s="441"/>
    </row>
    <row r="29116" spans="25:27" x14ac:dyDescent="0.2">
      <c r="Y29116" s="396"/>
      <c r="Z29116" s="396"/>
      <c r="AA29116" s="441"/>
    </row>
    <row r="29117" spans="25:27" x14ac:dyDescent="0.2">
      <c r="Y29117" s="396"/>
      <c r="Z29117" s="396"/>
      <c r="AA29117" s="441"/>
    </row>
    <row r="29118" spans="25:27" x14ac:dyDescent="0.2">
      <c r="Y29118" s="396"/>
      <c r="Z29118" s="396"/>
      <c r="AA29118" s="441"/>
    </row>
    <row r="29119" spans="25:27" x14ac:dyDescent="0.2">
      <c r="Y29119" s="396"/>
      <c r="Z29119" s="396"/>
      <c r="AA29119" s="441"/>
    </row>
    <row r="29120" spans="25:27" x14ac:dyDescent="0.2">
      <c r="Y29120" s="396"/>
      <c r="Z29120" s="396"/>
      <c r="AA29120" s="441"/>
    </row>
    <row r="29121" spans="25:27" x14ac:dyDescent="0.2">
      <c r="Y29121" s="396"/>
      <c r="Z29121" s="396"/>
      <c r="AA29121" s="441"/>
    </row>
    <row r="29122" spans="25:27" x14ac:dyDescent="0.2">
      <c r="Y29122" s="396"/>
      <c r="Z29122" s="396"/>
      <c r="AA29122" s="441"/>
    </row>
    <row r="29123" spans="25:27" x14ac:dyDescent="0.2">
      <c r="Y29123" s="396"/>
      <c r="Z29123" s="396"/>
      <c r="AA29123" s="441"/>
    </row>
    <row r="29124" spans="25:27" x14ac:dyDescent="0.2">
      <c r="Y29124" s="396"/>
      <c r="Z29124" s="396"/>
      <c r="AA29124" s="441"/>
    </row>
    <row r="29125" spans="25:27" x14ac:dyDescent="0.2">
      <c r="Y29125" s="396"/>
      <c r="Z29125" s="396"/>
      <c r="AA29125" s="441"/>
    </row>
    <row r="29126" spans="25:27" x14ac:dyDescent="0.2">
      <c r="Y29126" s="396"/>
      <c r="Z29126" s="396"/>
      <c r="AA29126" s="441"/>
    </row>
    <row r="29127" spans="25:27" x14ac:dyDescent="0.2">
      <c r="Y29127" s="396"/>
      <c r="Z29127" s="396"/>
      <c r="AA29127" s="441"/>
    </row>
    <row r="29128" spans="25:27" x14ac:dyDescent="0.2">
      <c r="Y29128" s="396"/>
      <c r="Z29128" s="396"/>
      <c r="AA29128" s="441"/>
    </row>
    <row r="29129" spans="25:27" x14ac:dyDescent="0.2">
      <c r="Y29129" s="396"/>
      <c r="Z29129" s="396"/>
      <c r="AA29129" s="441"/>
    </row>
    <row r="29130" spans="25:27" x14ac:dyDescent="0.2">
      <c r="Y29130" s="396"/>
      <c r="Z29130" s="396"/>
      <c r="AA29130" s="441"/>
    </row>
    <row r="29131" spans="25:27" x14ac:dyDescent="0.2">
      <c r="Y29131" s="396"/>
      <c r="Z29131" s="396"/>
      <c r="AA29131" s="441"/>
    </row>
    <row r="29132" spans="25:27" x14ac:dyDescent="0.2">
      <c r="Y29132" s="396"/>
      <c r="Z29132" s="396"/>
      <c r="AA29132" s="441"/>
    </row>
    <row r="29133" spans="25:27" x14ac:dyDescent="0.2">
      <c r="Y29133" s="396"/>
      <c r="Z29133" s="396"/>
      <c r="AA29133" s="441"/>
    </row>
    <row r="29134" spans="25:27" x14ac:dyDescent="0.2">
      <c r="Y29134" s="396"/>
      <c r="Z29134" s="396"/>
      <c r="AA29134" s="441"/>
    </row>
    <row r="29135" spans="25:27" x14ac:dyDescent="0.2">
      <c r="Y29135" s="396"/>
      <c r="Z29135" s="396"/>
      <c r="AA29135" s="441"/>
    </row>
    <row r="29136" spans="25:27" x14ac:dyDescent="0.2">
      <c r="Y29136" s="396"/>
      <c r="Z29136" s="396"/>
      <c r="AA29136" s="441"/>
    </row>
    <row r="29137" spans="25:27" x14ac:dyDescent="0.2">
      <c r="Y29137" s="396"/>
      <c r="Z29137" s="396"/>
      <c r="AA29137" s="441"/>
    </row>
    <row r="29138" spans="25:27" x14ac:dyDescent="0.2">
      <c r="Y29138" s="396"/>
      <c r="Z29138" s="396"/>
      <c r="AA29138" s="441"/>
    </row>
    <row r="29139" spans="25:27" x14ac:dyDescent="0.2">
      <c r="Y29139" s="396"/>
      <c r="Z29139" s="396"/>
      <c r="AA29139" s="441"/>
    </row>
    <row r="29140" spans="25:27" x14ac:dyDescent="0.2">
      <c r="Y29140" s="396"/>
      <c r="Z29140" s="396"/>
      <c r="AA29140" s="441"/>
    </row>
    <row r="29141" spans="25:27" x14ac:dyDescent="0.2">
      <c r="Y29141" s="396"/>
      <c r="Z29141" s="396"/>
      <c r="AA29141" s="441"/>
    </row>
    <row r="29142" spans="25:27" x14ac:dyDescent="0.2">
      <c r="Y29142" s="396"/>
      <c r="Z29142" s="396"/>
      <c r="AA29142" s="441"/>
    </row>
    <row r="29143" spans="25:27" x14ac:dyDescent="0.2">
      <c r="Y29143" s="396"/>
      <c r="Z29143" s="396"/>
      <c r="AA29143" s="441"/>
    </row>
    <row r="29144" spans="25:27" x14ac:dyDescent="0.2">
      <c r="Y29144" s="396"/>
      <c r="Z29144" s="396"/>
      <c r="AA29144" s="441"/>
    </row>
    <row r="29145" spans="25:27" x14ac:dyDescent="0.2">
      <c r="Y29145" s="396"/>
      <c r="Z29145" s="396"/>
      <c r="AA29145" s="441"/>
    </row>
    <row r="29146" spans="25:27" x14ac:dyDescent="0.2">
      <c r="Y29146" s="396"/>
      <c r="Z29146" s="396"/>
      <c r="AA29146" s="441"/>
    </row>
    <row r="29147" spans="25:27" x14ac:dyDescent="0.2">
      <c r="Y29147" s="396"/>
      <c r="Z29147" s="396"/>
      <c r="AA29147" s="441"/>
    </row>
    <row r="29148" spans="25:27" x14ac:dyDescent="0.2">
      <c r="Y29148" s="396"/>
      <c r="Z29148" s="396"/>
      <c r="AA29148" s="441"/>
    </row>
    <row r="29149" spans="25:27" x14ac:dyDescent="0.2">
      <c r="Y29149" s="396"/>
      <c r="Z29149" s="396"/>
      <c r="AA29149" s="441"/>
    </row>
    <row r="29150" spans="25:27" x14ac:dyDescent="0.2">
      <c r="Y29150" s="396"/>
      <c r="Z29150" s="396"/>
      <c r="AA29150" s="441"/>
    </row>
    <row r="29151" spans="25:27" x14ac:dyDescent="0.2">
      <c r="Y29151" s="396"/>
      <c r="Z29151" s="396"/>
      <c r="AA29151" s="441"/>
    </row>
    <row r="29152" spans="25:27" x14ac:dyDescent="0.2">
      <c r="Y29152" s="396"/>
      <c r="Z29152" s="396"/>
      <c r="AA29152" s="441"/>
    </row>
    <row r="29153" spans="25:27" x14ac:dyDescent="0.2">
      <c r="Y29153" s="396"/>
      <c r="Z29153" s="396"/>
      <c r="AA29153" s="441"/>
    </row>
    <row r="29154" spans="25:27" x14ac:dyDescent="0.2">
      <c r="Y29154" s="396"/>
      <c r="Z29154" s="396"/>
      <c r="AA29154" s="441"/>
    </row>
    <row r="29155" spans="25:27" x14ac:dyDescent="0.2">
      <c r="Y29155" s="396"/>
      <c r="Z29155" s="396"/>
      <c r="AA29155" s="441"/>
    </row>
    <row r="29156" spans="25:27" x14ac:dyDescent="0.2">
      <c r="Y29156" s="396"/>
      <c r="Z29156" s="396"/>
      <c r="AA29156" s="441"/>
    </row>
    <row r="29157" spans="25:27" x14ac:dyDescent="0.2">
      <c r="Y29157" s="396"/>
      <c r="Z29157" s="396"/>
      <c r="AA29157" s="441"/>
    </row>
    <row r="29158" spans="25:27" x14ac:dyDescent="0.2">
      <c r="Y29158" s="396"/>
      <c r="Z29158" s="396"/>
      <c r="AA29158" s="441"/>
    </row>
    <row r="29159" spans="25:27" x14ac:dyDescent="0.2">
      <c r="Y29159" s="396"/>
      <c r="Z29159" s="396"/>
      <c r="AA29159" s="441"/>
    </row>
    <row r="29160" spans="25:27" x14ac:dyDescent="0.2">
      <c r="Y29160" s="396"/>
      <c r="Z29160" s="396"/>
      <c r="AA29160" s="441"/>
    </row>
    <row r="29161" spans="25:27" x14ac:dyDescent="0.2">
      <c r="Y29161" s="396"/>
      <c r="Z29161" s="396"/>
      <c r="AA29161" s="441"/>
    </row>
    <row r="29162" spans="25:27" x14ac:dyDescent="0.2">
      <c r="Y29162" s="396"/>
      <c r="Z29162" s="396"/>
      <c r="AA29162" s="441"/>
    </row>
    <row r="29163" spans="25:27" x14ac:dyDescent="0.2">
      <c r="Y29163" s="396"/>
      <c r="Z29163" s="396"/>
      <c r="AA29163" s="441"/>
    </row>
    <row r="29164" spans="25:27" x14ac:dyDescent="0.2">
      <c r="Y29164" s="396"/>
      <c r="Z29164" s="396"/>
      <c r="AA29164" s="441"/>
    </row>
    <row r="29165" spans="25:27" x14ac:dyDescent="0.2">
      <c r="Y29165" s="396"/>
      <c r="Z29165" s="396"/>
      <c r="AA29165" s="441"/>
    </row>
    <row r="29166" spans="25:27" x14ac:dyDescent="0.2">
      <c r="Y29166" s="396"/>
      <c r="Z29166" s="396"/>
      <c r="AA29166" s="441"/>
    </row>
    <row r="29167" spans="25:27" x14ac:dyDescent="0.2">
      <c r="Y29167" s="396"/>
      <c r="Z29167" s="396"/>
      <c r="AA29167" s="441"/>
    </row>
    <row r="29168" spans="25:27" x14ac:dyDescent="0.2">
      <c r="Y29168" s="396"/>
      <c r="Z29168" s="396"/>
      <c r="AA29168" s="441"/>
    </row>
    <row r="29169" spans="25:27" x14ac:dyDescent="0.2">
      <c r="Y29169" s="396"/>
      <c r="Z29169" s="396"/>
      <c r="AA29169" s="441"/>
    </row>
    <row r="29170" spans="25:27" x14ac:dyDescent="0.2">
      <c r="Y29170" s="396"/>
      <c r="Z29170" s="396"/>
      <c r="AA29170" s="441"/>
    </row>
    <row r="29171" spans="25:27" x14ac:dyDescent="0.2">
      <c r="Y29171" s="396"/>
      <c r="Z29171" s="396"/>
      <c r="AA29171" s="441"/>
    </row>
    <row r="29172" spans="25:27" x14ac:dyDescent="0.2">
      <c r="Y29172" s="396"/>
      <c r="Z29172" s="396"/>
      <c r="AA29172" s="441"/>
    </row>
    <row r="29173" spans="25:27" x14ac:dyDescent="0.2">
      <c r="Y29173" s="396"/>
      <c r="Z29173" s="396"/>
      <c r="AA29173" s="441"/>
    </row>
    <row r="29174" spans="25:27" x14ac:dyDescent="0.2">
      <c r="Y29174" s="396"/>
      <c r="Z29174" s="396"/>
      <c r="AA29174" s="441"/>
    </row>
    <row r="29175" spans="25:27" x14ac:dyDescent="0.2">
      <c r="Y29175" s="396"/>
      <c r="Z29175" s="396"/>
      <c r="AA29175" s="441"/>
    </row>
    <row r="29176" spans="25:27" x14ac:dyDescent="0.2">
      <c r="Y29176" s="396"/>
      <c r="Z29176" s="396"/>
      <c r="AA29176" s="441"/>
    </row>
    <row r="29177" spans="25:27" x14ac:dyDescent="0.2">
      <c r="Y29177" s="396"/>
      <c r="Z29177" s="396"/>
      <c r="AA29177" s="441"/>
    </row>
    <row r="29178" spans="25:27" x14ac:dyDescent="0.2">
      <c r="Y29178" s="396"/>
      <c r="Z29178" s="396"/>
      <c r="AA29178" s="441"/>
    </row>
    <row r="29179" spans="25:27" x14ac:dyDescent="0.2">
      <c r="Y29179" s="396"/>
      <c r="Z29179" s="396"/>
      <c r="AA29179" s="441"/>
    </row>
    <row r="29180" spans="25:27" x14ac:dyDescent="0.2">
      <c r="Y29180" s="396"/>
      <c r="Z29180" s="396"/>
      <c r="AA29180" s="441"/>
    </row>
    <row r="29181" spans="25:27" x14ac:dyDescent="0.2">
      <c r="Y29181" s="396"/>
      <c r="Z29181" s="396"/>
      <c r="AA29181" s="441"/>
    </row>
    <row r="29182" spans="25:27" x14ac:dyDescent="0.2">
      <c r="Y29182" s="396"/>
      <c r="Z29182" s="396"/>
      <c r="AA29182" s="441"/>
    </row>
    <row r="29183" spans="25:27" x14ac:dyDescent="0.2">
      <c r="Y29183" s="396"/>
      <c r="Z29183" s="396"/>
      <c r="AA29183" s="441"/>
    </row>
    <row r="29184" spans="25:27" x14ac:dyDescent="0.2">
      <c r="Y29184" s="396"/>
      <c r="Z29184" s="396"/>
      <c r="AA29184" s="441"/>
    </row>
    <row r="29185" spans="25:27" x14ac:dyDescent="0.2">
      <c r="Y29185" s="396"/>
      <c r="Z29185" s="396"/>
      <c r="AA29185" s="441"/>
    </row>
    <row r="29186" spans="25:27" x14ac:dyDescent="0.2">
      <c r="Y29186" s="396"/>
      <c r="Z29186" s="396"/>
      <c r="AA29186" s="441"/>
    </row>
    <row r="29187" spans="25:27" x14ac:dyDescent="0.2">
      <c r="Y29187" s="396"/>
      <c r="Z29187" s="396"/>
      <c r="AA29187" s="441"/>
    </row>
    <row r="29188" spans="25:27" x14ac:dyDescent="0.2">
      <c r="Y29188" s="396"/>
      <c r="Z29188" s="396"/>
      <c r="AA29188" s="441"/>
    </row>
    <row r="29189" spans="25:27" x14ac:dyDescent="0.2">
      <c r="Y29189" s="396"/>
      <c r="Z29189" s="396"/>
      <c r="AA29189" s="441"/>
    </row>
    <row r="29190" spans="25:27" x14ac:dyDescent="0.2">
      <c r="Y29190" s="396"/>
      <c r="Z29190" s="396"/>
      <c r="AA29190" s="441"/>
    </row>
    <row r="29191" spans="25:27" x14ac:dyDescent="0.2">
      <c r="Y29191" s="396"/>
      <c r="Z29191" s="396"/>
      <c r="AA29191" s="441"/>
    </row>
    <row r="29192" spans="25:27" x14ac:dyDescent="0.2">
      <c r="Y29192" s="396"/>
      <c r="Z29192" s="396"/>
      <c r="AA29192" s="441"/>
    </row>
    <row r="29193" spans="25:27" x14ac:dyDescent="0.2">
      <c r="Y29193" s="396"/>
      <c r="Z29193" s="396"/>
      <c r="AA29193" s="441"/>
    </row>
    <row r="29194" spans="25:27" x14ac:dyDescent="0.2">
      <c r="Y29194" s="396"/>
      <c r="Z29194" s="396"/>
      <c r="AA29194" s="441"/>
    </row>
    <row r="29195" spans="25:27" x14ac:dyDescent="0.2">
      <c r="Y29195" s="396"/>
      <c r="Z29195" s="396"/>
      <c r="AA29195" s="441"/>
    </row>
    <row r="29196" spans="25:27" x14ac:dyDescent="0.2">
      <c r="Y29196" s="396"/>
      <c r="Z29196" s="396"/>
      <c r="AA29196" s="441"/>
    </row>
    <row r="29197" spans="25:27" x14ac:dyDescent="0.2">
      <c r="Y29197" s="396"/>
      <c r="Z29197" s="396"/>
      <c r="AA29197" s="441"/>
    </row>
    <row r="29198" spans="25:27" x14ac:dyDescent="0.2">
      <c r="Y29198" s="396"/>
      <c r="Z29198" s="396"/>
      <c r="AA29198" s="441"/>
    </row>
    <row r="29199" spans="25:27" x14ac:dyDescent="0.2">
      <c r="Y29199" s="396"/>
      <c r="Z29199" s="396"/>
      <c r="AA29199" s="441"/>
    </row>
    <row r="29200" spans="25:27" x14ac:dyDescent="0.2">
      <c r="Y29200" s="396"/>
      <c r="Z29200" s="396"/>
      <c r="AA29200" s="441"/>
    </row>
    <row r="29201" spans="25:27" x14ac:dyDescent="0.2">
      <c r="Y29201" s="396"/>
      <c r="Z29201" s="396"/>
      <c r="AA29201" s="441"/>
    </row>
    <row r="29202" spans="25:27" x14ac:dyDescent="0.2">
      <c r="Y29202" s="396"/>
      <c r="Z29202" s="396"/>
      <c r="AA29202" s="441"/>
    </row>
    <row r="29203" spans="25:27" x14ac:dyDescent="0.2">
      <c r="Y29203" s="396"/>
      <c r="Z29203" s="396"/>
      <c r="AA29203" s="441"/>
    </row>
    <row r="29204" spans="25:27" x14ac:dyDescent="0.2">
      <c r="Y29204" s="396"/>
      <c r="Z29204" s="396"/>
      <c r="AA29204" s="441"/>
    </row>
    <row r="29205" spans="25:27" x14ac:dyDescent="0.2">
      <c r="Y29205" s="396"/>
      <c r="Z29205" s="396"/>
      <c r="AA29205" s="441"/>
    </row>
    <row r="29206" spans="25:27" x14ac:dyDescent="0.2">
      <c r="Y29206" s="396"/>
      <c r="Z29206" s="396"/>
      <c r="AA29206" s="441"/>
    </row>
    <row r="29207" spans="25:27" x14ac:dyDescent="0.2">
      <c r="Y29207" s="396"/>
      <c r="Z29207" s="396"/>
      <c r="AA29207" s="441"/>
    </row>
    <row r="29208" spans="25:27" x14ac:dyDescent="0.2">
      <c r="Y29208" s="396"/>
      <c r="Z29208" s="396"/>
      <c r="AA29208" s="441"/>
    </row>
    <row r="29209" spans="25:27" x14ac:dyDescent="0.2">
      <c r="Y29209" s="396"/>
      <c r="Z29209" s="396"/>
      <c r="AA29209" s="441"/>
    </row>
    <row r="29210" spans="25:27" x14ac:dyDescent="0.2">
      <c r="Y29210" s="396"/>
      <c r="Z29210" s="396"/>
      <c r="AA29210" s="441"/>
    </row>
    <row r="29211" spans="25:27" x14ac:dyDescent="0.2">
      <c r="Y29211" s="396"/>
      <c r="Z29211" s="396"/>
      <c r="AA29211" s="441"/>
    </row>
    <row r="29212" spans="25:27" x14ac:dyDescent="0.2">
      <c r="Y29212" s="396"/>
      <c r="Z29212" s="396"/>
      <c r="AA29212" s="441"/>
    </row>
    <row r="29213" spans="25:27" x14ac:dyDescent="0.2">
      <c r="Y29213" s="396"/>
      <c r="Z29213" s="396"/>
      <c r="AA29213" s="441"/>
    </row>
    <row r="29214" spans="25:27" x14ac:dyDescent="0.2">
      <c r="Y29214" s="396"/>
      <c r="Z29214" s="396"/>
      <c r="AA29214" s="441"/>
    </row>
    <row r="29215" spans="25:27" x14ac:dyDescent="0.2">
      <c r="Y29215" s="396"/>
      <c r="Z29215" s="396"/>
      <c r="AA29215" s="441"/>
    </row>
    <row r="29216" spans="25:27" x14ac:dyDescent="0.2">
      <c r="Y29216" s="396"/>
      <c r="Z29216" s="396"/>
      <c r="AA29216" s="441"/>
    </row>
    <row r="29217" spans="25:27" x14ac:dyDescent="0.2">
      <c r="Y29217" s="396"/>
      <c r="Z29217" s="396"/>
      <c r="AA29217" s="441"/>
    </row>
    <row r="29218" spans="25:27" x14ac:dyDescent="0.2">
      <c r="Y29218" s="396"/>
      <c r="Z29218" s="396"/>
      <c r="AA29218" s="441"/>
    </row>
    <row r="29219" spans="25:27" x14ac:dyDescent="0.2">
      <c r="Y29219" s="396"/>
      <c r="Z29219" s="396"/>
      <c r="AA29219" s="441"/>
    </row>
    <row r="29220" spans="25:27" x14ac:dyDescent="0.2">
      <c r="Y29220" s="396"/>
      <c r="Z29220" s="396"/>
      <c r="AA29220" s="441"/>
    </row>
    <row r="29221" spans="25:27" x14ac:dyDescent="0.2">
      <c r="Y29221" s="396"/>
      <c r="Z29221" s="396"/>
      <c r="AA29221" s="441"/>
    </row>
    <row r="29222" spans="25:27" x14ac:dyDescent="0.2">
      <c r="Y29222" s="396"/>
      <c r="Z29222" s="396"/>
      <c r="AA29222" s="441"/>
    </row>
    <row r="29223" spans="25:27" x14ac:dyDescent="0.2">
      <c r="Y29223" s="396"/>
      <c r="Z29223" s="396"/>
      <c r="AA29223" s="441"/>
    </row>
    <row r="29224" spans="25:27" x14ac:dyDescent="0.2">
      <c r="Y29224" s="396"/>
      <c r="Z29224" s="396"/>
      <c r="AA29224" s="441"/>
    </row>
    <row r="29225" spans="25:27" x14ac:dyDescent="0.2">
      <c r="Y29225" s="396"/>
      <c r="Z29225" s="396"/>
      <c r="AA29225" s="441"/>
    </row>
    <row r="29226" spans="25:27" x14ac:dyDescent="0.2">
      <c r="Y29226" s="396"/>
      <c r="Z29226" s="396"/>
      <c r="AA29226" s="441"/>
    </row>
    <row r="29227" spans="25:27" x14ac:dyDescent="0.2">
      <c r="Y29227" s="396"/>
      <c r="Z29227" s="396"/>
      <c r="AA29227" s="441"/>
    </row>
    <row r="29228" spans="25:27" x14ac:dyDescent="0.2">
      <c r="Y29228" s="396"/>
      <c r="Z29228" s="396"/>
      <c r="AA29228" s="441"/>
    </row>
    <row r="29229" spans="25:27" x14ac:dyDescent="0.2">
      <c r="Y29229" s="396"/>
      <c r="Z29229" s="396"/>
      <c r="AA29229" s="441"/>
    </row>
    <row r="29230" spans="25:27" x14ac:dyDescent="0.2">
      <c r="Y29230" s="396"/>
      <c r="Z29230" s="396"/>
      <c r="AA29230" s="441"/>
    </row>
    <row r="29231" spans="25:27" x14ac:dyDescent="0.2">
      <c r="Y29231" s="396"/>
      <c r="Z29231" s="396"/>
      <c r="AA29231" s="441"/>
    </row>
    <row r="29232" spans="25:27" x14ac:dyDescent="0.2">
      <c r="Y29232" s="396"/>
      <c r="Z29232" s="396"/>
      <c r="AA29232" s="441"/>
    </row>
    <row r="29233" spans="25:27" x14ac:dyDescent="0.2">
      <c r="Y29233" s="396"/>
      <c r="Z29233" s="396"/>
      <c r="AA29233" s="441"/>
    </row>
    <row r="29234" spans="25:27" x14ac:dyDescent="0.2">
      <c r="Y29234" s="396"/>
      <c r="Z29234" s="396"/>
      <c r="AA29234" s="441"/>
    </row>
    <row r="29235" spans="25:27" x14ac:dyDescent="0.2">
      <c r="Y29235" s="396"/>
      <c r="Z29235" s="396"/>
      <c r="AA29235" s="441"/>
    </row>
    <row r="29236" spans="25:27" x14ac:dyDescent="0.2">
      <c r="Y29236" s="396"/>
      <c r="Z29236" s="396"/>
      <c r="AA29236" s="441"/>
    </row>
    <row r="29237" spans="25:27" x14ac:dyDescent="0.2">
      <c r="Y29237" s="396"/>
      <c r="Z29237" s="396"/>
      <c r="AA29237" s="441"/>
    </row>
    <row r="29238" spans="25:27" x14ac:dyDescent="0.2">
      <c r="Y29238" s="396"/>
      <c r="Z29238" s="396"/>
      <c r="AA29238" s="441"/>
    </row>
    <row r="29239" spans="25:27" x14ac:dyDescent="0.2">
      <c r="Y29239" s="396"/>
      <c r="Z29239" s="396"/>
      <c r="AA29239" s="441"/>
    </row>
    <row r="29240" spans="25:27" x14ac:dyDescent="0.2">
      <c r="Y29240" s="396"/>
      <c r="Z29240" s="396"/>
      <c r="AA29240" s="441"/>
    </row>
    <row r="29241" spans="25:27" x14ac:dyDescent="0.2">
      <c r="Y29241" s="396"/>
      <c r="Z29241" s="396"/>
      <c r="AA29241" s="441"/>
    </row>
    <row r="29242" spans="25:27" x14ac:dyDescent="0.2">
      <c r="Y29242" s="396"/>
      <c r="Z29242" s="396"/>
      <c r="AA29242" s="441"/>
    </row>
    <row r="29243" spans="25:27" x14ac:dyDescent="0.2">
      <c r="Y29243" s="396"/>
      <c r="Z29243" s="396"/>
      <c r="AA29243" s="441"/>
    </row>
    <row r="29244" spans="25:27" x14ac:dyDescent="0.2">
      <c r="Y29244" s="396"/>
      <c r="Z29244" s="396"/>
      <c r="AA29244" s="441"/>
    </row>
    <row r="29245" spans="25:27" x14ac:dyDescent="0.2">
      <c r="Y29245" s="396"/>
      <c r="Z29245" s="396"/>
      <c r="AA29245" s="441"/>
    </row>
    <row r="29246" spans="25:27" x14ac:dyDescent="0.2">
      <c r="Y29246" s="396"/>
      <c r="Z29246" s="396"/>
      <c r="AA29246" s="441"/>
    </row>
    <row r="29247" spans="25:27" x14ac:dyDescent="0.2">
      <c r="Y29247" s="396"/>
      <c r="Z29247" s="396"/>
      <c r="AA29247" s="441"/>
    </row>
    <row r="29248" spans="25:27" x14ac:dyDescent="0.2">
      <c r="Y29248" s="396"/>
      <c r="Z29248" s="396"/>
      <c r="AA29248" s="441"/>
    </row>
    <row r="29249" spans="25:27" x14ac:dyDescent="0.2">
      <c r="Y29249" s="396"/>
      <c r="Z29249" s="396"/>
      <c r="AA29249" s="441"/>
    </row>
    <row r="29250" spans="25:27" x14ac:dyDescent="0.2">
      <c r="Y29250" s="396"/>
      <c r="Z29250" s="396"/>
      <c r="AA29250" s="441"/>
    </row>
    <row r="29251" spans="25:27" x14ac:dyDescent="0.2">
      <c r="Y29251" s="396"/>
      <c r="Z29251" s="396"/>
      <c r="AA29251" s="441"/>
    </row>
    <row r="29252" spans="25:27" x14ac:dyDescent="0.2">
      <c r="Y29252" s="396"/>
      <c r="Z29252" s="396"/>
      <c r="AA29252" s="441"/>
    </row>
    <row r="29253" spans="25:27" x14ac:dyDescent="0.2">
      <c r="Y29253" s="396"/>
      <c r="Z29253" s="396"/>
      <c r="AA29253" s="441"/>
    </row>
    <row r="29254" spans="25:27" x14ac:dyDescent="0.2">
      <c r="Y29254" s="396"/>
      <c r="Z29254" s="396"/>
      <c r="AA29254" s="441"/>
    </row>
    <row r="29255" spans="25:27" x14ac:dyDescent="0.2">
      <c r="Y29255" s="396"/>
      <c r="Z29255" s="396"/>
      <c r="AA29255" s="441"/>
    </row>
    <row r="29256" spans="25:27" x14ac:dyDescent="0.2">
      <c r="Y29256" s="396"/>
      <c r="Z29256" s="396"/>
      <c r="AA29256" s="441"/>
    </row>
    <row r="29257" spans="25:27" x14ac:dyDescent="0.2">
      <c r="Y29257" s="396"/>
      <c r="Z29257" s="396"/>
      <c r="AA29257" s="441"/>
    </row>
    <row r="29258" spans="25:27" x14ac:dyDescent="0.2">
      <c r="Y29258" s="396"/>
      <c r="Z29258" s="396"/>
      <c r="AA29258" s="441"/>
    </row>
    <row r="29259" spans="25:27" x14ac:dyDescent="0.2">
      <c r="Y29259" s="396"/>
      <c r="Z29259" s="396"/>
      <c r="AA29259" s="441"/>
    </row>
    <row r="29260" spans="25:27" x14ac:dyDescent="0.2">
      <c r="Y29260" s="396"/>
      <c r="Z29260" s="396"/>
      <c r="AA29260" s="441"/>
    </row>
    <row r="29261" spans="25:27" x14ac:dyDescent="0.2">
      <c r="Y29261" s="396"/>
      <c r="Z29261" s="396"/>
      <c r="AA29261" s="441"/>
    </row>
    <row r="29262" spans="25:27" x14ac:dyDescent="0.2">
      <c r="Y29262" s="396"/>
      <c r="Z29262" s="396"/>
      <c r="AA29262" s="441"/>
    </row>
    <row r="29263" spans="25:27" x14ac:dyDescent="0.2">
      <c r="Y29263" s="396"/>
      <c r="Z29263" s="396"/>
      <c r="AA29263" s="441"/>
    </row>
    <row r="29264" spans="25:27" x14ac:dyDescent="0.2">
      <c r="Y29264" s="396"/>
      <c r="Z29264" s="396"/>
      <c r="AA29264" s="441"/>
    </row>
    <row r="29265" spans="25:27" x14ac:dyDescent="0.2">
      <c r="Y29265" s="396"/>
      <c r="Z29265" s="396"/>
      <c r="AA29265" s="441"/>
    </row>
    <row r="29266" spans="25:27" x14ac:dyDescent="0.2">
      <c r="Y29266" s="396"/>
      <c r="Z29266" s="396"/>
      <c r="AA29266" s="441"/>
    </row>
    <row r="29267" spans="25:27" x14ac:dyDescent="0.2">
      <c r="Y29267" s="396"/>
      <c r="Z29267" s="396"/>
      <c r="AA29267" s="441"/>
    </row>
    <row r="29268" spans="25:27" x14ac:dyDescent="0.2">
      <c r="Y29268" s="396"/>
      <c r="Z29268" s="396"/>
      <c r="AA29268" s="441"/>
    </row>
    <row r="29269" spans="25:27" x14ac:dyDescent="0.2">
      <c r="Y29269" s="396"/>
      <c r="Z29269" s="396"/>
      <c r="AA29269" s="441"/>
    </row>
    <row r="29270" spans="25:27" x14ac:dyDescent="0.2">
      <c r="Y29270" s="396"/>
      <c r="Z29270" s="396"/>
      <c r="AA29270" s="441"/>
    </row>
    <row r="29271" spans="25:27" x14ac:dyDescent="0.2">
      <c r="Y29271" s="396"/>
      <c r="Z29271" s="396"/>
      <c r="AA29271" s="441"/>
    </row>
    <row r="29272" spans="25:27" x14ac:dyDescent="0.2">
      <c r="Y29272" s="396"/>
      <c r="Z29272" s="396"/>
      <c r="AA29272" s="441"/>
    </row>
    <row r="29273" spans="25:27" x14ac:dyDescent="0.2">
      <c r="Y29273" s="396"/>
      <c r="Z29273" s="396"/>
      <c r="AA29273" s="441"/>
    </row>
    <row r="29274" spans="25:27" x14ac:dyDescent="0.2">
      <c r="Y29274" s="396"/>
      <c r="Z29274" s="396"/>
      <c r="AA29274" s="441"/>
    </row>
    <row r="29275" spans="25:27" x14ac:dyDescent="0.2">
      <c r="Y29275" s="396"/>
      <c r="Z29275" s="396"/>
      <c r="AA29275" s="441"/>
    </row>
    <row r="29276" spans="25:27" x14ac:dyDescent="0.2">
      <c r="Y29276" s="396"/>
      <c r="Z29276" s="396"/>
      <c r="AA29276" s="441"/>
    </row>
    <row r="29277" spans="25:27" x14ac:dyDescent="0.2">
      <c r="Y29277" s="396"/>
      <c r="Z29277" s="396"/>
      <c r="AA29277" s="441"/>
    </row>
    <row r="29278" spans="25:27" x14ac:dyDescent="0.2">
      <c r="Y29278" s="396"/>
      <c r="Z29278" s="396"/>
      <c r="AA29278" s="441"/>
    </row>
    <row r="29279" spans="25:27" x14ac:dyDescent="0.2">
      <c r="Y29279" s="396"/>
      <c r="Z29279" s="396"/>
      <c r="AA29279" s="441"/>
    </row>
    <row r="29280" spans="25:27" x14ac:dyDescent="0.2">
      <c r="Y29280" s="396"/>
      <c r="Z29280" s="396"/>
      <c r="AA29280" s="441"/>
    </row>
    <row r="29281" spans="25:27" x14ac:dyDescent="0.2">
      <c r="Y29281" s="396"/>
      <c r="Z29281" s="396"/>
      <c r="AA29281" s="441"/>
    </row>
    <row r="29282" spans="25:27" x14ac:dyDescent="0.2">
      <c r="Y29282" s="396"/>
      <c r="Z29282" s="396"/>
      <c r="AA29282" s="441"/>
    </row>
    <row r="29283" spans="25:27" x14ac:dyDescent="0.2">
      <c r="Y29283" s="396"/>
      <c r="Z29283" s="396"/>
      <c r="AA29283" s="441"/>
    </row>
    <row r="29284" spans="25:27" x14ac:dyDescent="0.2">
      <c r="Y29284" s="396"/>
      <c r="Z29284" s="396"/>
      <c r="AA29284" s="441"/>
    </row>
    <row r="29285" spans="25:27" x14ac:dyDescent="0.2">
      <c r="Y29285" s="396"/>
      <c r="Z29285" s="396"/>
      <c r="AA29285" s="441"/>
    </row>
    <row r="29286" spans="25:27" x14ac:dyDescent="0.2">
      <c r="Y29286" s="396"/>
      <c r="Z29286" s="396"/>
      <c r="AA29286" s="441"/>
    </row>
    <row r="29287" spans="25:27" x14ac:dyDescent="0.2">
      <c r="Y29287" s="396"/>
      <c r="Z29287" s="396"/>
      <c r="AA29287" s="441"/>
    </row>
    <row r="29288" spans="25:27" x14ac:dyDescent="0.2">
      <c r="Y29288" s="396"/>
      <c r="Z29288" s="396"/>
      <c r="AA29288" s="441"/>
    </row>
    <row r="29289" spans="25:27" x14ac:dyDescent="0.2">
      <c r="Y29289" s="396"/>
      <c r="Z29289" s="396"/>
      <c r="AA29289" s="441"/>
    </row>
    <row r="29290" spans="25:27" x14ac:dyDescent="0.2">
      <c r="Y29290" s="396"/>
      <c r="Z29290" s="396"/>
      <c r="AA29290" s="441"/>
    </row>
    <row r="29291" spans="25:27" x14ac:dyDescent="0.2">
      <c r="Y29291" s="396"/>
      <c r="Z29291" s="396"/>
      <c r="AA29291" s="441"/>
    </row>
    <row r="29292" spans="25:27" x14ac:dyDescent="0.2">
      <c r="Y29292" s="396"/>
      <c r="Z29292" s="396"/>
      <c r="AA29292" s="441"/>
    </row>
    <row r="29293" spans="25:27" x14ac:dyDescent="0.2">
      <c r="Y29293" s="396"/>
      <c r="Z29293" s="396"/>
      <c r="AA29293" s="441"/>
    </row>
    <row r="29294" spans="25:27" x14ac:dyDescent="0.2">
      <c r="Y29294" s="396"/>
      <c r="Z29294" s="396"/>
      <c r="AA29294" s="441"/>
    </row>
    <row r="29295" spans="25:27" x14ac:dyDescent="0.2">
      <c r="Y29295" s="396"/>
      <c r="Z29295" s="396"/>
      <c r="AA29295" s="441"/>
    </row>
    <row r="29296" spans="25:27" x14ac:dyDescent="0.2">
      <c r="Y29296" s="396"/>
      <c r="Z29296" s="396"/>
      <c r="AA29296" s="441"/>
    </row>
    <row r="29297" spans="25:27" x14ac:dyDescent="0.2">
      <c r="Y29297" s="396"/>
      <c r="Z29297" s="396"/>
      <c r="AA29297" s="441"/>
    </row>
    <row r="29298" spans="25:27" x14ac:dyDescent="0.2">
      <c r="Y29298" s="396"/>
      <c r="Z29298" s="396"/>
      <c r="AA29298" s="441"/>
    </row>
    <row r="29299" spans="25:27" x14ac:dyDescent="0.2">
      <c r="Y29299" s="396"/>
      <c r="Z29299" s="396"/>
      <c r="AA29299" s="441"/>
    </row>
    <row r="29300" spans="25:27" x14ac:dyDescent="0.2">
      <c r="Y29300" s="396"/>
      <c r="Z29300" s="396"/>
      <c r="AA29300" s="441"/>
    </row>
    <row r="29301" spans="25:27" x14ac:dyDescent="0.2">
      <c r="Y29301" s="396"/>
      <c r="Z29301" s="396"/>
      <c r="AA29301" s="441"/>
    </row>
    <row r="29302" spans="25:27" x14ac:dyDescent="0.2">
      <c r="Y29302" s="396"/>
      <c r="Z29302" s="396"/>
      <c r="AA29302" s="441"/>
    </row>
    <row r="29303" spans="25:27" x14ac:dyDescent="0.2">
      <c r="Y29303" s="396"/>
      <c r="Z29303" s="396"/>
      <c r="AA29303" s="441"/>
    </row>
    <row r="29304" spans="25:27" x14ac:dyDescent="0.2">
      <c r="Y29304" s="396"/>
      <c r="Z29304" s="396"/>
      <c r="AA29304" s="441"/>
    </row>
    <row r="29305" spans="25:27" x14ac:dyDescent="0.2">
      <c r="Y29305" s="396"/>
      <c r="Z29305" s="396"/>
      <c r="AA29305" s="441"/>
    </row>
    <row r="29306" spans="25:27" x14ac:dyDescent="0.2">
      <c r="Y29306" s="396"/>
      <c r="Z29306" s="396"/>
      <c r="AA29306" s="441"/>
    </row>
    <row r="29307" spans="25:27" x14ac:dyDescent="0.2">
      <c r="Y29307" s="396"/>
      <c r="Z29307" s="396"/>
      <c r="AA29307" s="441"/>
    </row>
    <row r="29308" spans="25:27" x14ac:dyDescent="0.2">
      <c r="Y29308" s="396"/>
      <c r="Z29308" s="396"/>
      <c r="AA29308" s="441"/>
    </row>
    <row r="29309" spans="25:27" x14ac:dyDescent="0.2">
      <c r="Y29309" s="396"/>
      <c r="Z29309" s="396"/>
      <c r="AA29309" s="441"/>
    </row>
    <row r="29310" spans="25:27" x14ac:dyDescent="0.2">
      <c r="Y29310" s="396"/>
      <c r="Z29310" s="396"/>
      <c r="AA29310" s="441"/>
    </row>
    <row r="29311" spans="25:27" x14ac:dyDescent="0.2">
      <c r="Y29311" s="396"/>
      <c r="Z29311" s="396"/>
      <c r="AA29311" s="441"/>
    </row>
    <row r="29312" spans="25:27" x14ac:dyDescent="0.2">
      <c r="Y29312" s="396"/>
      <c r="Z29312" s="396"/>
      <c r="AA29312" s="441"/>
    </row>
    <row r="29313" spans="25:27" x14ac:dyDescent="0.2">
      <c r="Y29313" s="396"/>
      <c r="Z29313" s="396"/>
      <c r="AA29313" s="441"/>
    </row>
    <row r="29314" spans="25:27" x14ac:dyDescent="0.2">
      <c r="Y29314" s="396"/>
      <c r="Z29314" s="396"/>
      <c r="AA29314" s="441"/>
    </row>
    <row r="29315" spans="25:27" x14ac:dyDescent="0.2">
      <c r="Y29315" s="396"/>
      <c r="Z29315" s="396"/>
      <c r="AA29315" s="441"/>
    </row>
    <row r="29316" spans="25:27" x14ac:dyDescent="0.2">
      <c r="Y29316" s="396"/>
      <c r="Z29316" s="396"/>
      <c r="AA29316" s="441"/>
    </row>
    <row r="29317" spans="25:27" x14ac:dyDescent="0.2">
      <c r="Y29317" s="396"/>
      <c r="Z29317" s="396"/>
      <c r="AA29317" s="441"/>
    </row>
    <row r="29318" spans="25:27" x14ac:dyDescent="0.2">
      <c r="Y29318" s="396"/>
      <c r="Z29318" s="396"/>
      <c r="AA29318" s="441"/>
    </row>
    <row r="29319" spans="25:27" x14ac:dyDescent="0.2">
      <c r="Y29319" s="396"/>
      <c r="Z29319" s="396"/>
      <c r="AA29319" s="441"/>
    </row>
    <row r="29320" spans="25:27" x14ac:dyDescent="0.2">
      <c r="Y29320" s="396"/>
      <c r="Z29320" s="396"/>
      <c r="AA29320" s="441"/>
    </row>
    <row r="29321" spans="25:27" x14ac:dyDescent="0.2">
      <c r="Y29321" s="396"/>
      <c r="Z29321" s="396"/>
      <c r="AA29321" s="441"/>
    </row>
    <row r="29322" spans="25:27" x14ac:dyDescent="0.2">
      <c r="Y29322" s="396"/>
      <c r="Z29322" s="396"/>
      <c r="AA29322" s="441"/>
    </row>
    <row r="29323" spans="25:27" x14ac:dyDescent="0.2">
      <c r="Y29323" s="396"/>
      <c r="Z29323" s="396"/>
      <c r="AA29323" s="441"/>
    </row>
    <row r="29324" spans="25:27" x14ac:dyDescent="0.2">
      <c r="Y29324" s="396"/>
      <c r="Z29324" s="396"/>
      <c r="AA29324" s="441"/>
    </row>
    <row r="29325" spans="25:27" x14ac:dyDescent="0.2">
      <c r="Y29325" s="396"/>
      <c r="Z29325" s="396"/>
      <c r="AA29325" s="441"/>
    </row>
    <row r="29326" spans="25:27" x14ac:dyDescent="0.2">
      <c r="Y29326" s="396"/>
      <c r="Z29326" s="396"/>
      <c r="AA29326" s="441"/>
    </row>
    <row r="29327" spans="25:27" x14ac:dyDescent="0.2">
      <c r="Y29327" s="396"/>
      <c r="Z29327" s="396"/>
      <c r="AA29327" s="441"/>
    </row>
    <row r="29328" spans="25:27" x14ac:dyDescent="0.2">
      <c r="Y29328" s="396"/>
      <c r="Z29328" s="396"/>
      <c r="AA29328" s="441"/>
    </row>
    <row r="29329" spans="25:27" x14ac:dyDescent="0.2">
      <c r="Y29329" s="396"/>
      <c r="Z29329" s="396"/>
      <c r="AA29329" s="441"/>
    </row>
    <row r="29330" spans="25:27" x14ac:dyDescent="0.2">
      <c r="Y29330" s="396"/>
      <c r="Z29330" s="396"/>
      <c r="AA29330" s="441"/>
    </row>
    <row r="29331" spans="25:27" x14ac:dyDescent="0.2">
      <c r="Y29331" s="396"/>
      <c r="Z29331" s="396"/>
      <c r="AA29331" s="441"/>
    </row>
    <row r="29332" spans="25:27" x14ac:dyDescent="0.2">
      <c r="Y29332" s="396"/>
      <c r="Z29332" s="396"/>
      <c r="AA29332" s="441"/>
    </row>
    <row r="29333" spans="25:27" x14ac:dyDescent="0.2">
      <c r="Y29333" s="396"/>
      <c r="Z29333" s="396"/>
      <c r="AA29333" s="441"/>
    </row>
    <row r="29334" spans="25:27" x14ac:dyDescent="0.2">
      <c r="Y29334" s="396"/>
      <c r="Z29334" s="396"/>
      <c r="AA29334" s="441"/>
    </row>
    <row r="29335" spans="25:27" x14ac:dyDescent="0.2">
      <c r="Y29335" s="396"/>
      <c r="Z29335" s="396"/>
      <c r="AA29335" s="441"/>
    </row>
    <row r="29336" spans="25:27" x14ac:dyDescent="0.2">
      <c r="Y29336" s="396"/>
      <c r="Z29336" s="396"/>
      <c r="AA29336" s="441"/>
    </row>
    <row r="29337" spans="25:27" x14ac:dyDescent="0.2">
      <c r="Y29337" s="396"/>
      <c r="Z29337" s="396"/>
      <c r="AA29337" s="441"/>
    </row>
    <row r="29338" spans="25:27" x14ac:dyDescent="0.2">
      <c r="Y29338" s="396"/>
      <c r="Z29338" s="396"/>
      <c r="AA29338" s="441"/>
    </row>
    <row r="29339" spans="25:27" x14ac:dyDescent="0.2">
      <c r="Y29339" s="396"/>
      <c r="Z29339" s="396"/>
      <c r="AA29339" s="441"/>
    </row>
    <row r="29340" spans="25:27" x14ac:dyDescent="0.2">
      <c r="Y29340" s="396"/>
      <c r="Z29340" s="396"/>
      <c r="AA29340" s="441"/>
    </row>
    <row r="29341" spans="25:27" x14ac:dyDescent="0.2">
      <c r="Y29341" s="396"/>
      <c r="Z29341" s="396"/>
      <c r="AA29341" s="441"/>
    </row>
    <row r="29342" spans="25:27" x14ac:dyDescent="0.2">
      <c r="Y29342" s="396"/>
      <c r="Z29342" s="396"/>
      <c r="AA29342" s="441"/>
    </row>
    <row r="29343" spans="25:27" x14ac:dyDescent="0.2">
      <c r="Y29343" s="396"/>
      <c r="Z29343" s="396"/>
      <c r="AA29343" s="441"/>
    </row>
    <row r="29344" spans="25:27" x14ac:dyDescent="0.2">
      <c r="Y29344" s="396"/>
      <c r="Z29344" s="396"/>
      <c r="AA29344" s="441"/>
    </row>
    <row r="29345" spans="25:27" x14ac:dyDescent="0.2">
      <c r="Y29345" s="396"/>
      <c r="Z29345" s="396"/>
      <c r="AA29345" s="441"/>
    </row>
    <row r="29346" spans="25:27" x14ac:dyDescent="0.2">
      <c r="Y29346" s="396"/>
      <c r="Z29346" s="396"/>
      <c r="AA29346" s="441"/>
    </row>
    <row r="29347" spans="25:27" x14ac:dyDescent="0.2">
      <c r="Y29347" s="396"/>
      <c r="Z29347" s="396"/>
      <c r="AA29347" s="441"/>
    </row>
    <row r="29348" spans="25:27" x14ac:dyDescent="0.2">
      <c r="Y29348" s="396"/>
      <c r="Z29348" s="396"/>
      <c r="AA29348" s="441"/>
    </row>
    <row r="29349" spans="25:27" x14ac:dyDescent="0.2">
      <c r="Y29349" s="396"/>
      <c r="Z29349" s="396"/>
      <c r="AA29349" s="441"/>
    </row>
    <row r="29350" spans="25:27" x14ac:dyDescent="0.2">
      <c r="Y29350" s="396"/>
      <c r="Z29350" s="396"/>
      <c r="AA29350" s="441"/>
    </row>
    <row r="29351" spans="25:27" x14ac:dyDescent="0.2">
      <c r="Y29351" s="396"/>
      <c r="Z29351" s="396"/>
      <c r="AA29351" s="441"/>
    </row>
    <row r="29352" spans="25:27" x14ac:dyDescent="0.2">
      <c r="Y29352" s="396"/>
      <c r="Z29352" s="396"/>
      <c r="AA29352" s="441"/>
    </row>
    <row r="29353" spans="25:27" x14ac:dyDescent="0.2">
      <c r="Y29353" s="396"/>
      <c r="Z29353" s="396"/>
      <c r="AA29353" s="441"/>
    </row>
    <row r="29354" spans="25:27" x14ac:dyDescent="0.2">
      <c r="Y29354" s="396"/>
      <c r="Z29354" s="396"/>
      <c r="AA29354" s="441"/>
    </row>
    <row r="29355" spans="25:27" x14ac:dyDescent="0.2">
      <c r="Y29355" s="396"/>
      <c r="Z29355" s="396"/>
      <c r="AA29355" s="441"/>
    </row>
    <row r="29356" spans="25:27" x14ac:dyDescent="0.2">
      <c r="Y29356" s="396"/>
      <c r="Z29356" s="396"/>
      <c r="AA29356" s="441"/>
    </row>
    <row r="29357" spans="25:27" x14ac:dyDescent="0.2">
      <c r="Y29357" s="396"/>
      <c r="Z29357" s="396"/>
      <c r="AA29357" s="441"/>
    </row>
    <row r="29358" spans="25:27" x14ac:dyDescent="0.2">
      <c r="Y29358" s="396"/>
      <c r="Z29358" s="396"/>
      <c r="AA29358" s="441"/>
    </row>
    <row r="29359" spans="25:27" x14ac:dyDescent="0.2">
      <c r="Y29359" s="396"/>
      <c r="Z29359" s="396"/>
      <c r="AA29359" s="441"/>
    </row>
    <row r="29360" spans="25:27" x14ac:dyDescent="0.2">
      <c r="Y29360" s="396"/>
      <c r="Z29360" s="396"/>
      <c r="AA29360" s="441"/>
    </row>
    <row r="29361" spans="25:27" x14ac:dyDescent="0.2">
      <c r="Y29361" s="396"/>
      <c r="Z29361" s="396"/>
      <c r="AA29361" s="441"/>
    </row>
    <row r="29362" spans="25:27" x14ac:dyDescent="0.2">
      <c r="Y29362" s="396"/>
      <c r="Z29362" s="396"/>
      <c r="AA29362" s="441"/>
    </row>
    <row r="29363" spans="25:27" x14ac:dyDescent="0.2">
      <c r="Y29363" s="396"/>
      <c r="Z29363" s="396"/>
      <c r="AA29363" s="441"/>
    </row>
    <row r="29364" spans="25:27" x14ac:dyDescent="0.2">
      <c r="Y29364" s="396"/>
      <c r="Z29364" s="396"/>
      <c r="AA29364" s="441"/>
    </row>
    <row r="29365" spans="25:27" x14ac:dyDescent="0.2">
      <c r="Y29365" s="396"/>
      <c r="Z29365" s="396"/>
      <c r="AA29365" s="441"/>
    </row>
    <row r="29366" spans="25:27" x14ac:dyDescent="0.2">
      <c r="Y29366" s="396"/>
      <c r="Z29366" s="396"/>
      <c r="AA29366" s="441"/>
    </row>
    <row r="29367" spans="25:27" x14ac:dyDescent="0.2">
      <c r="Y29367" s="396"/>
      <c r="Z29367" s="396"/>
      <c r="AA29367" s="441"/>
    </row>
    <row r="29368" spans="25:27" x14ac:dyDescent="0.2">
      <c r="Y29368" s="396"/>
      <c r="Z29368" s="396"/>
      <c r="AA29368" s="441"/>
    </row>
    <row r="29369" spans="25:27" x14ac:dyDescent="0.2">
      <c r="Y29369" s="396"/>
      <c r="Z29369" s="396"/>
      <c r="AA29369" s="441"/>
    </row>
    <row r="29370" spans="25:27" x14ac:dyDescent="0.2">
      <c r="Y29370" s="396"/>
      <c r="Z29370" s="396"/>
      <c r="AA29370" s="441"/>
    </row>
    <row r="29371" spans="25:27" x14ac:dyDescent="0.2">
      <c r="Y29371" s="396"/>
      <c r="Z29371" s="396"/>
      <c r="AA29371" s="441"/>
    </row>
    <row r="29372" spans="25:27" x14ac:dyDescent="0.2">
      <c r="Y29372" s="396"/>
      <c r="Z29372" s="396"/>
      <c r="AA29372" s="441"/>
    </row>
    <row r="29373" spans="25:27" x14ac:dyDescent="0.2">
      <c r="Y29373" s="396"/>
      <c r="Z29373" s="396"/>
      <c r="AA29373" s="441"/>
    </row>
    <row r="29374" spans="25:27" x14ac:dyDescent="0.2">
      <c r="Y29374" s="396"/>
      <c r="Z29374" s="396"/>
      <c r="AA29374" s="441"/>
    </row>
    <row r="29375" spans="25:27" x14ac:dyDescent="0.2">
      <c r="Y29375" s="396"/>
      <c r="Z29375" s="396"/>
      <c r="AA29375" s="441"/>
    </row>
    <row r="29376" spans="25:27" x14ac:dyDescent="0.2">
      <c r="Y29376" s="396"/>
      <c r="Z29376" s="396"/>
      <c r="AA29376" s="441"/>
    </row>
    <row r="29377" spans="25:27" x14ac:dyDescent="0.2">
      <c r="Y29377" s="396"/>
      <c r="Z29377" s="396"/>
      <c r="AA29377" s="441"/>
    </row>
    <row r="29378" spans="25:27" x14ac:dyDescent="0.2">
      <c r="Y29378" s="396"/>
      <c r="Z29378" s="396"/>
      <c r="AA29378" s="441"/>
    </row>
    <row r="29379" spans="25:27" x14ac:dyDescent="0.2">
      <c r="Y29379" s="396"/>
      <c r="Z29379" s="396"/>
      <c r="AA29379" s="441"/>
    </row>
    <row r="29380" spans="25:27" x14ac:dyDescent="0.2">
      <c r="Y29380" s="396"/>
      <c r="Z29380" s="396"/>
      <c r="AA29380" s="441"/>
    </row>
    <row r="29381" spans="25:27" x14ac:dyDescent="0.2">
      <c r="Y29381" s="396"/>
      <c r="Z29381" s="396"/>
      <c r="AA29381" s="441"/>
    </row>
    <row r="29382" spans="25:27" x14ac:dyDescent="0.2">
      <c r="Y29382" s="396"/>
      <c r="Z29382" s="396"/>
      <c r="AA29382" s="441"/>
    </row>
    <row r="29383" spans="25:27" x14ac:dyDescent="0.2">
      <c r="Y29383" s="396"/>
      <c r="Z29383" s="396"/>
      <c r="AA29383" s="441"/>
    </row>
    <row r="29384" spans="25:27" x14ac:dyDescent="0.2">
      <c r="Y29384" s="396"/>
      <c r="Z29384" s="396"/>
      <c r="AA29384" s="441"/>
    </row>
    <row r="29385" spans="25:27" x14ac:dyDescent="0.2">
      <c r="Y29385" s="396"/>
      <c r="Z29385" s="396"/>
      <c r="AA29385" s="441"/>
    </row>
    <row r="29386" spans="25:27" x14ac:dyDescent="0.2">
      <c r="Y29386" s="396"/>
      <c r="Z29386" s="396"/>
      <c r="AA29386" s="441"/>
    </row>
    <row r="29387" spans="25:27" x14ac:dyDescent="0.2">
      <c r="Y29387" s="396"/>
      <c r="Z29387" s="396"/>
      <c r="AA29387" s="441"/>
    </row>
    <row r="29388" spans="25:27" x14ac:dyDescent="0.2">
      <c r="Y29388" s="396"/>
      <c r="Z29388" s="396"/>
      <c r="AA29388" s="441"/>
    </row>
    <row r="29389" spans="25:27" x14ac:dyDescent="0.2">
      <c r="Y29389" s="396"/>
      <c r="Z29389" s="396"/>
      <c r="AA29389" s="441"/>
    </row>
    <row r="29390" spans="25:27" x14ac:dyDescent="0.2">
      <c r="Y29390" s="396"/>
      <c r="Z29390" s="396"/>
      <c r="AA29390" s="441"/>
    </row>
    <row r="29391" spans="25:27" x14ac:dyDescent="0.2">
      <c r="Y29391" s="396"/>
      <c r="Z29391" s="396"/>
      <c r="AA29391" s="441"/>
    </row>
    <row r="29392" spans="25:27" x14ac:dyDescent="0.2">
      <c r="Y29392" s="396"/>
      <c r="Z29392" s="396"/>
      <c r="AA29392" s="441"/>
    </row>
    <row r="29393" spans="25:27" x14ac:dyDescent="0.2">
      <c r="Y29393" s="396"/>
      <c r="Z29393" s="396"/>
      <c r="AA29393" s="441"/>
    </row>
    <row r="29394" spans="25:27" x14ac:dyDescent="0.2">
      <c r="Y29394" s="396"/>
      <c r="Z29394" s="396"/>
      <c r="AA29394" s="441"/>
    </row>
    <row r="29395" spans="25:27" x14ac:dyDescent="0.2">
      <c r="Y29395" s="396"/>
      <c r="Z29395" s="396"/>
      <c r="AA29395" s="441"/>
    </row>
    <row r="29396" spans="25:27" x14ac:dyDescent="0.2">
      <c r="Y29396" s="396"/>
      <c r="Z29396" s="396"/>
      <c r="AA29396" s="441"/>
    </row>
    <row r="29397" spans="25:27" x14ac:dyDescent="0.2">
      <c r="Y29397" s="396"/>
      <c r="Z29397" s="396"/>
      <c r="AA29397" s="441"/>
    </row>
    <row r="29398" spans="25:27" x14ac:dyDescent="0.2">
      <c r="Y29398" s="396"/>
      <c r="Z29398" s="396"/>
      <c r="AA29398" s="441"/>
    </row>
    <row r="29399" spans="25:27" x14ac:dyDescent="0.2">
      <c r="Y29399" s="396"/>
      <c r="Z29399" s="396"/>
      <c r="AA29399" s="441"/>
    </row>
    <row r="29400" spans="25:27" x14ac:dyDescent="0.2">
      <c r="Y29400" s="396"/>
      <c r="Z29400" s="396"/>
      <c r="AA29400" s="441"/>
    </row>
    <row r="29401" spans="25:27" x14ac:dyDescent="0.2">
      <c r="Y29401" s="396"/>
      <c r="Z29401" s="396"/>
      <c r="AA29401" s="441"/>
    </row>
    <row r="29402" spans="25:27" x14ac:dyDescent="0.2">
      <c r="Y29402" s="396"/>
      <c r="Z29402" s="396"/>
      <c r="AA29402" s="441"/>
    </row>
    <row r="29403" spans="25:27" x14ac:dyDescent="0.2">
      <c r="Y29403" s="396"/>
      <c r="Z29403" s="396"/>
      <c r="AA29403" s="441"/>
    </row>
    <row r="29404" spans="25:27" x14ac:dyDescent="0.2">
      <c r="Y29404" s="396"/>
      <c r="Z29404" s="396"/>
      <c r="AA29404" s="441"/>
    </row>
    <row r="29405" spans="25:27" x14ac:dyDescent="0.2">
      <c r="Y29405" s="396"/>
      <c r="Z29405" s="396"/>
      <c r="AA29405" s="441"/>
    </row>
    <row r="29406" spans="25:27" x14ac:dyDescent="0.2">
      <c r="Y29406" s="396"/>
      <c r="Z29406" s="396"/>
      <c r="AA29406" s="441"/>
    </row>
    <row r="29407" spans="25:27" x14ac:dyDescent="0.2">
      <c r="Y29407" s="396"/>
      <c r="Z29407" s="396"/>
      <c r="AA29407" s="441"/>
    </row>
    <row r="29408" spans="25:27" x14ac:dyDescent="0.2">
      <c r="Y29408" s="396"/>
      <c r="Z29408" s="396"/>
      <c r="AA29408" s="441"/>
    </row>
    <row r="29409" spans="25:27" x14ac:dyDescent="0.2">
      <c r="Y29409" s="396"/>
      <c r="Z29409" s="396"/>
      <c r="AA29409" s="441"/>
    </row>
    <row r="29410" spans="25:27" x14ac:dyDescent="0.2">
      <c r="Y29410" s="396"/>
      <c r="Z29410" s="396"/>
      <c r="AA29410" s="441"/>
    </row>
    <row r="29411" spans="25:27" x14ac:dyDescent="0.2">
      <c r="Y29411" s="396"/>
      <c r="Z29411" s="396"/>
      <c r="AA29411" s="441"/>
    </row>
    <row r="29412" spans="25:27" x14ac:dyDescent="0.2">
      <c r="Y29412" s="396"/>
      <c r="Z29412" s="396"/>
      <c r="AA29412" s="441"/>
    </row>
    <row r="29413" spans="25:27" x14ac:dyDescent="0.2">
      <c r="Y29413" s="396"/>
      <c r="Z29413" s="396"/>
      <c r="AA29413" s="441"/>
    </row>
    <row r="29414" spans="25:27" x14ac:dyDescent="0.2">
      <c r="Y29414" s="396"/>
      <c r="Z29414" s="396"/>
      <c r="AA29414" s="441"/>
    </row>
    <row r="29415" spans="25:27" x14ac:dyDescent="0.2">
      <c r="Y29415" s="396"/>
      <c r="Z29415" s="396"/>
      <c r="AA29415" s="441"/>
    </row>
    <row r="29416" spans="25:27" x14ac:dyDescent="0.2">
      <c r="Y29416" s="396"/>
      <c r="Z29416" s="396"/>
      <c r="AA29416" s="441"/>
    </row>
    <row r="29417" spans="25:27" x14ac:dyDescent="0.2">
      <c r="Y29417" s="396"/>
      <c r="Z29417" s="396"/>
      <c r="AA29417" s="441"/>
    </row>
    <row r="29418" spans="25:27" x14ac:dyDescent="0.2">
      <c r="Y29418" s="396"/>
      <c r="Z29418" s="396"/>
      <c r="AA29418" s="441"/>
    </row>
    <row r="29419" spans="25:27" x14ac:dyDescent="0.2">
      <c r="Y29419" s="396"/>
      <c r="Z29419" s="396"/>
      <c r="AA29419" s="441"/>
    </row>
    <row r="29420" spans="25:27" x14ac:dyDescent="0.2">
      <c r="Y29420" s="396"/>
      <c r="Z29420" s="396"/>
      <c r="AA29420" s="441"/>
    </row>
    <row r="29421" spans="25:27" x14ac:dyDescent="0.2">
      <c r="Y29421" s="396"/>
      <c r="Z29421" s="396"/>
      <c r="AA29421" s="441"/>
    </row>
    <row r="29422" spans="25:27" x14ac:dyDescent="0.2">
      <c r="Y29422" s="396"/>
      <c r="Z29422" s="396"/>
      <c r="AA29422" s="441"/>
    </row>
    <row r="29423" spans="25:27" x14ac:dyDescent="0.2">
      <c r="Y29423" s="396"/>
      <c r="Z29423" s="396"/>
      <c r="AA29423" s="441"/>
    </row>
    <row r="29424" spans="25:27" x14ac:dyDescent="0.2">
      <c r="Y29424" s="396"/>
      <c r="Z29424" s="396"/>
      <c r="AA29424" s="441"/>
    </row>
    <row r="29425" spans="25:27" x14ac:dyDescent="0.2">
      <c r="Y29425" s="396"/>
      <c r="Z29425" s="396"/>
      <c r="AA29425" s="441"/>
    </row>
    <row r="29426" spans="25:27" x14ac:dyDescent="0.2">
      <c r="Y29426" s="396"/>
      <c r="Z29426" s="396"/>
      <c r="AA29426" s="441"/>
    </row>
    <row r="29427" spans="25:27" x14ac:dyDescent="0.2">
      <c r="Y29427" s="396"/>
      <c r="Z29427" s="396"/>
      <c r="AA29427" s="441"/>
    </row>
    <row r="29428" spans="25:27" x14ac:dyDescent="0.2">
      <c r="Y29428" s="396"/>
      <c r="Z29428" s="396"/>
      <c r="AA29428" s="441"/>
    </row>
    <row r="29429" spans="25:27" x14ac:dyDescent="0.2">
      <c r="Y29429" s="396"/>
      <c r="Z29429" s="396"/>
      <c r="AA29429" s="441"/>
    </row>
    <row r="29430" spans="25:27" x14ac:dyDescent="0.2">
      <c r="Y29430" s="396"/>
      <c r="Z29430" s="396"/>
      <c r="AA29430" s="441"/>
    </row>
    <row r="29431" spans="25:27" x14ac:dyDescent="0.2">
      <c r="Y29431" s="396"/>
      <c r="Z29431" s="396"/>
      <c r="AA29431" s="441"/>
    </row>
    <row r="29432" spans="25:27" x14ac:dyDescent="0.2">
      <c r="Y29432" s="396"/>
      <c r="Z29432" s="396"/>
      <c r="AA29432" s="441"/>
    </row>
    <row r="29433" spans="25:27" x14ac:dyDescent="0.2">
      <c r="Y29433" s="396"/>
      <c r="Z29433" s="396"/>
      <c r="AA29433" s="441"/>
    </row>
    <row r="29434" spans="25:27" x14ac:dyDescent="0.2">
      <c r="Y29434" s="396"/>
      <c r="Z29434" s="396"/>
      <c r="AA29434" s="441"/>
    </row>
    <row r="29435" spans="25:27" x14ac:dyDescent="0.2">
      <c r="Y29435" s="396"/>
      <c r="Z29435" s="396"/>
      <c r="AA29435" s="441"/>
    </row>
    <row r="29436" spans="25:27" x14ac:dyDescent="0.2">
      <c r="Y29436" s="396"/>
      <c r="Z29436" s="396"/>
      <c r="AA29436" s="441"/>
    </row>
    <row r="29437" spans="25:27" x14ac:dyDescent="0.2">
      <c r="Y29437" s="396"/>
      <c r="Z29437" s="396"/>
      <c r="AA29437" s="441"/>
    </row>
    <row r="29438" spans="25:27" x14ac:dyDescent="0.2">
      <c r="Y29438" s="396"/>
      <c r="Z29438" s="396"/>
      <c r="AA29438" s="441"/>
    </row>
    <row r="29439" spans="25:27" x14ac:dyDescent="0.2">
      <c r="Y29439" s="396"/>
      <c r="Z29439" s="396"/>
      <c r="AA29439" s="441"/>
    </row>
    <row r="29440" spans="25:27" x14ac:dyDescent="0.2">
      <c r="Y29440" s="396"/>
      <c r="Z29440" s="396"/>
      <c r="AA29440" s="441"/>
    </row>
    <row r="29441" spans="25:27" x14ac:dyDescent="0.2">
      <c r="Y29441" s="396"/>
      <c r="Z29441" s="396"/>
      <c r="AA29441" s="441"/>
    </row>
    <row r="29442" spans="25:27" x14ac:dyDescent="0.2">
      <c r="Y29442" s="396"/>
      <c r="Z29442" s="396"/>
      <c r="AA29442" s="441"/>
    </row>
    <row r="29443" spans="25:27" x14ac:dyDescent="0.2">
      <c r="Y29443" s="396"/>
      <c r="Z29443" s="396"/>
      <c r="AA29443" s="441"/>
    </row>
    <row r="29444" spans="25:27" x14ac:dyDescent="0.2">
      <c r="Y29444" s="396"/>
      <c r="Z29444" s="396"/>
      <c r="AA29444" s="441"/>
    </row>
    <row r="29445" spans="25:27" x14ac:dyDescent="0.2">
      <c r="Y29445" s="396"/>
      <c r="Z29445" s="396"/>
      <c r="AA29445" s="441"/>
    </row>
    <row r="29446" spans="25:27" x14ac:dyDescent="0.2">
      <c r="Y29446" s="396"/>
      <c r="Z29446" s="396"/>
      <c r="AA29446" s="441"/>
    </row>
    <row r="29447" spans="25:27" x14ac:dyDescent="0.2">
      <c r="Y29447" s="396"/>
      <c r="Z29447" s="396"/>
      <c r="AA29447" s="441"/>
    </row>
    <row r="29448" spans="25:27" x14ac:dyDescent="0.2">
      <c r="Y29448" s="396"/>
      <c r="Z29448" s="396"/>
      <c r="AA29448" s="441"/>
    </row>
    <row r="29449" spans="25:27" x14ac:dyDescent="0.2">
      <c r="Y29449" s="396"/>
      <c r="Z29449" s="396"/>
      <c r="AA29449" s="441"/>
    </row>
    <row r="29450" spans="25:27" x14ac:dyDescent="0.2">
      <c r="Y29450" s="396"/>
      <c r="Z29450" s="396"/>
      <c r="AA29450" s="441"/>
    </row>
    <row r="29451" spans="25:27" x14ac:dyDescent="0.2">
      <c r="Y29451" s="396"/>
      <c r="Z29451" s="396"/>
      <c r="AA29451" s="441"/>
    </row>
    <row r="29452" spans="25:27" x14ac:dyDescent="0.2">
      <c r="Y29452" s="396"/>
      <c r="Z29452" s="396"/>
      <c r="AA29452" s="441"/>
    </row>
    <row r="29453" spans="25:27" x14ac:dyDescent="0.2">
      <c r="Y29453" s="396"/>
      <c r="Z29453" s="396"/>
      <c r="AA29453" s="441"/>
    </row>
    <row r="29454" spans="25:27" x14ac:dyDescent="0.2">
      <c r="Y29454" s="396"/>
      <c r="Z29454" s="396"/>
      <c r="AA29454" s="441"/>
    </row>
    <row r="29455" spans="25:27" x14ac:dyDescent="0.2">
      <c r="Y29455" s="396"/>
      <c r="Z29455" s="396"/>
      <c r="AA29455" s="441"/>
    </row>
    <row r="29456" spans="25:27" x14ac:dyDescent="0.2">
      <c r="Y29456" s="396"/>
      <c r="Z29456" s="396"/>
      <c r="AA29456" s="441"/>
    </row>
    <row r="29457" spans="25:27" x14ac:dyDescent="0.2">
      <c r="Y29457" s="396"/>
      <c r="Z29457" s="396"/>
      <c r="AA29457" s="441"/>
    </row>
    <row r="29458" spans="25:27" x14ac:dyDescent="0.2">
      <c r="Y29458" s="396"/>
      <c r="Z29458" s="396"/>
      <c r="AA29458" s="441"/>
    </row>
    <row r="29459" spans="25:27" x14ac:dyDescent="0.2">
      <c r="Y29459" s="396"/>
      <c r="Z29459" s="396"/>
      <c r="AA29459" s="441"/>
    </row>
    <row r="29460" spans="25:27" x14ac:dyDescent="0.2">
      <c r="Y29460" s="396"/>
      <c r="Z29460" s="396"/>
      <c r="AA29460" s="441"/>
    </row>
    <row r="29461" spans="25:27" x14ac:dyDescent="0.2">
      <c r="Y29461" s="396"/>
      <c r="Z29461" s="396"/>
      <c r="AA29461" s="441"/>
    </row>
    <row r="29462" spans="25:27" x14ac:dyDescent="0.2">
      <c r="Y29462" s="396"/>
      <c r="Z29462" s="396"/>
      <c r="AA29462" s="441"/>
    </row>
    <row r="29463" spans="25:27" x14ac:dyDescent="0.2">
      <c r="Y29463" s="396"/>
      <c r="Z29463" s="396"/>
      <c r="AA29463" s="441"/>
    </row>
    <row r="29464" spans="25:27" x14ac:dyDescent="0.2">
      <c r="Y29464" s="396"/>
      <c r="Z29464" s="396"/>
      <c r="AA29464" s="441"/>
    </row>
    <row r="29465" spans="25:27" x14ac:dyDescent="0.2">
      <c r="Y29465" s="396"/>
      <c r="Z29465" s="396"/>
      <c r="AA29465" s="441"/>
    </row>
    <row r="29466" spans="25:27" x14ac:dyDescent="0.2">
      <c r="Y29466" s="396"/>
      <c r="Z29466" s="396"/>
      <c r="AA29466" s="441"/>
    </row>
    <row r="29467" spans="25:27" x14ac:dyDescent="0.2">
      <c r="Y29467" s="396"/>
      <c r="Z29467" s="396"/>
      <c r="AA29467" s="441"/>
    </row>
    <row r="29468" spans="25:27" x14ac:dyDescent="0.2">
      <c r="Y29468" s="396"/>
      <c r="Z29468" s="396"/>
      <c r="AA29468" s="441"/>
    </row>
    <row r="29469" spans="25:27" x14ac:dyDescent="0.2">
      <c r="Y29469" s="396"/>
      <c r="Z29469" s="396"/>
      <c r="AA29469" s="441"/>
    </row>
    <row r="29470" spans="25:27" x14ac:dyDescent="0.2">
      <c r="Y29470" s="396"/>
      <c r="Z29470" s="396"/>
      <c r="AA29470" s="441"/>
    </row>
    <row r="29471" spans="25:27" x14ac:dyDescent="0.2">
      <c r="Y29471" s="396"/>
      <c r="Z29471" s="396"/>
      <c r="AA29471" s="441"/>
    </row>
    <row r="29472" spans="25:27" x14ac:dyDescent="0.2">
      <c r="Y29472" s="396"/>
      <c r="Z29472" s="396"/>
      <c r="AA29472" s="441"/>
    </row>
    <row r="29473" spans="25:27" x14ac:dyDescent="0.2">
      <c r="Y29473" s="396"/>
      <c r="Z29473" s="396"/>
      <c r="AA29473" s="441"/>
    </row>
    <row r="29474" spans="25:27" x14ac:dyDescent="0.2">
      <c r="Y29474" s="396"/>
      <c r="Z29474" s="396"/>
      <c r="AA29474" s="441"/>
    </row>
    <row r="29475" spans="25:27" x14ac:dyDescent="0.2">
      <c r="Y29475" s="396"/>
      <c r="Z29475" s="396"/>
      <c r="AA29475" s="441"/>
    </row>
    <row r="29476" spans="25:27" x14ac:dyDescent="0.2">
      <c r="Y29476" s="396"/>
      <c r="Z29476" s="396"/>
      <c r="AA29476" s="441"/>
    </row>
    <row r="29477" spans="25:27" x14ac:dyDescent="0.2">
      <c r="Y29477" s="396"/>
      <c r="Z29477" s="396"/>
      <c r="AA29477" s="441"/>
    </row>
    <row r="29478" spans="25:27" x14ac:dyDescent="0.2">
      <c r="Y29478" s="396"/>
      <c r="Z29478" s="396"/>
      <c r="AA29478" s="441"/>
    </row>
    <row r="29479" spans="25:27" x14ac:dyDescent="0.2">
      <c r="Y29479" s="396"/>
      <c r="Z29479" s="396"/>
      <c r="AA29479" s="441"/>
    </row>
    <row r="29480" spans="25:27" x14ac:dyDescent="0.2">
      <c r="Y29480" s="396"/>
      <c r="Z29480" s="396"/>
      <c r="AA29480" s="441"/>
    </row>
    <row r="29481" spans="25:27" x14ac:dyDescent="0.2">
      <c r="Y29481" s="396"/>
      <c r="Z29481" s="396"/>
      <c r="AA29481" s="441"/>
    </row>
    <row r="29482" spans="25:27" x14ac:dyDescent="0.2">
      <c r="Y29482" s="396"/>
      <c r="Z29482" s="396"/>
      <c r="AA29482" s="441"/>
    </row>
    <row r="29483" spans="25:27" x14ac:dyDescent="0.2">
      <c r="Y29483" s="396"/>
      <c r="Z29483" s="396"/>
      <c r="AA29483" s="441"/>
    </row>
    <row r="29484" spans="25:27" x14ac:dyDescent="0.2">
      <c r="Y29484" s="396"/>
      <c r="Z29484" s="396"/>
      <c r="AA29484" s="441"/>
    </row>
    <row r="29485" spans="25:27" x14ac:dyDescent="0.2">
      <c r="Y29485" s="396"/>
      <c r="Z29485" s="396"/>
      <c r="AA29485" s="441"/>
    </row>
    <row r="29486" spans="25:27" x14ac:dyDescent="0.2">
      <c r="Y29486" s="396"/>
      <c r="Z29486" s="396"/>
      <c r="AA29486" s="441"/>
    </row>
    <row r="29487" spans="25:27" x14ac:dyDescent="0.2">
      <c r="Y29487" s="396"/>
      <c r="Z29487" s="396"/>
      <c r="AA29487" s="441"/>
    </row>
    <row r="29488" spans="25:27" x14ac:dyDescent="0.2">
      <c r="Y29488" s="396"/>
      <c r="Z29488" s="396"/>
      <c r="AA29488" s="441"/>
    </row>
    <row r="29489" spans="25:27" x14ac:dyDescent="0.2">
      <c r="Y29489" s="396"/>
      <c r="Z29489" s="396"/>
      <c r="AA29489" s="441"/>
    </row>
    <row r="29490" spans="25:27" x14ac:dyDescent="0.2">
      <c r="Y29490" s="396"/>
      <c r="Z29490" s="396"/>
      <c r="AA29490" s="441"/>
    </row>
    <row r="29491" spans="25:27" x14ac:dyDescent="0.2">
      <c r="Y29491" s="396"/>
      <c r="Z29491" s="396"/>
      <c r="AA29491" s="441"/>
    </row>
    <row r="29492" spans="25:27" x14ac:dyDescent="0.2">
      <c r="Y29492" s="396"/>
      <c r="Z29492" s="396"/>
      <c r="AA29492" s="441"/>
    </row>
    <row r="29493" spans="25:27" x14ac:dyDescent="0.2">
      <c r="Y29493" s="396"/>
      <c r="Z29493" s="396"/>
      <c r="AA29493" s="441"/>
    </row>
    <row r="29494" spans="25:27" x14ac:dyDescent="0.2">
      <c r="Y29494" s="396"/>
      <c r="Z29494" s="396"/>
      <c r="AA29494" s="441"/>
    </row>
    <row r="29495" spans="25:27" x14ac:dyDescent="0.2">
      <c r="Y29495" s="396"/>
      <c r="Z29495" s="396"/>
      <c r="AA29495" s="441"/>
    </row>
    <row r="29496" spans="25:27" x14ac:dyDescent="0.2">
      <c r="Y29496" s="396"/>
      <c r="Z29496" s="396"/>
      <c r="AA29496" s="441"/>
    </row>
    <row r="29497" spans="25:27" x14ac:dyDescent="0.2">
      <c r="Y29497" s="396"/>
      <c r="Z29497" s="396"/>
      <c r="AA29497" s="441"/>
    </row>
    <row r="29498" spans="25:27" x14ac:dyDescent="0.2">
      <c r="Y29498" s="396"/>
      <c r="Z29498" s="396"/>
      <c r="AA29498" s="441"/>
    </row>
    <row r="29499" spans="25:27" x14ac:dyDescent="0.2">
      <c r="Y29499" s="396"/>
      <c r="Z29499" s="396"/>
      <c r="AA29499" s="441"/>
    </row>
    <row r="29500" spans="25:27" x14ac:dyDescent="0.2">
      <c r="Y29500" s="396"/>
      <c r="Z29500" s="396"/>
      <c r="AA29500" s="441"/>
    </row>
    <row r="29501" spans="25:27" x14ac:dyDescent="0.2">
      <c r="Y29501" s="396"/>
      <c r="Z29501" s="396"/>
      <c r="AA29501" s="441"/>
    </row>
    <row r="29502" spans="25:27" x14ac:dyDescent="0.2">
      <c r="Y29502" s="396"/>
      <c r="Z29502" s="396"/>
      <c r="AA29502" s="441"/>
    </row>
    <row r="29503" spans="25:27" x14ac:dyDescent="0.2">
      <c r="Y29503" s="396"/>
      <c r="Z29503" s="396"/>
      <c r="AA29503" s="441"/>
    </row>
    <row r="29504" spans="25:27" x14ac:dyDescent="0.2">
      <c r="Y29504" s="396"/>
      <c r="Z29504" s="396"/>
      <c r="AA29504" s="441"/>
    </row>
    <row r="29505" spans="25:27" x14ac:dyDescent="0.2">
      <c r="Y29505" s="396"/>
      <c r="Z29505" s="396"/>
      <c r="AA29505" s="441"/>
    </row>
    <row r="29506" spans="25:27" x14ac:dyDescent="0.2">
      <c r="Y29506" s="396"/>
      <c r="Z29506" s="396"/>
      <c r="AA29506" s="441"/>
    </row>
    <row r="29507" spans="25:27" x14ac:dyDescent="0.2">
      <c r="Y29507" s="396"/>
      <c r="Z29507" s="396"/>
      <c r="AA29507" s="441"/>
    </row>
    <row r="29508" spans="25:27" x14ac:dyDescent="0.2">
      <c r="Y29508" s="396"/>
      <c r="Z29508" s="396"/>
      <c r="AA29508" s="441"/>
    </row>
    <row r="29509" spans="25:27" x14ac:dyDescent="0.2">
      <c r="Y29509" s="396"/>
      <c r="Z29509" s="396"/>
      <c r="AA29509" s="441"/>
    </row>
    <row r="29510" spans="25:27" x14ac:dyDescent="0.2">
      <c r="Y29510" s="396"/>
      <c r="Z29510" s="396"/>
      <c r="AA29510" s="441"/>
    </row>
    <row r="29511" spans="25:27" x14ac:dyDescent="0.2">
      <c r="Y29511" s="396"/>
      <c r="Z29511" s="396"/>
      <c r="AA29511" s="441"/>
    </row>
    <row r="29512" spans="25:27" x14ac:dyDescent="0.2">
      <c r="Y29512" s="396"/>
      <c r="Z29512" s="396"/>
      <c r="AA29512" s="441"/>
    </row>
    <row r="29513" spans="25:27" x14ac:dyDescent="0.2">
      <c r="Y29513" s="396"/>
      <c r="Z29513" s="396"/>
      <c r="AA29513" s="441"/>
    </row>
    <row r="29514" spans="25:27" x14ac:dyDescent="0.2">
      <c r="Y29514" s="396"/>
      <c r="Z29514" s="396"/>
      <c r="AA29514" s="441"/>
    </row>
    <row r="29515" spans="25:27" x14ac:dyDescent="0.2">
      <c r="Y29515" s="396"/>
      <c r="Z29515" s="396"/>
      <c r="AA29515" s="441"/>
    </row>
    <row r="29516" spans="25:27" x14ac:dyDescent="0.2">
      <c r="Y29516" s="396"/>
      <c r="Z29516" s="396"/>
      <c r="AA29516" s="441"/>
    </row>
    <row r="29517" spans="25:27" x14ac:dyDescent="0.2">
      <c r="Y29517" s="396"/>
      <c r="Z29517" s="396"/>
      <c r="AA29517" s="441"/>
    </row>
    <row r="29518" spans="25:27" x14ac:dyDescent="0.2">
      <c r="Y29518" s="396"/>
      <c r="Z29518" s="396"/>
      <c r="AA29518" s="441"/>
    </row>
    <row r="29519" spans="25:27" x14ac:dyDescent="0.2">
      <c r="Y29519" s="396"/>
      <c r="Z29519" s="396"/>
      <c r="AA29519" s="441"/>
    </row>
    <row r="29520" spans="25:27" x14ac:dyDescent="0.2">
      <c r="Y29520" s="396"/>
      <c r="Z29520" s="396"/>
      <c r="AA29520" s="441"/>
    </row>
    <row r="29521" spans="25:27" x14ac:dyDescent="0.2">
      <c r="Y29521" s="396"/>
      <c r="Z29521" s="396"/>
      <c r="AA29521" s="441"/>
    </row>
    <row r="29522" spans="25:27" x14ac:dyDescent="0.2">
      <c r="Y29522" s="396"/>
      <c r="Z29522" s="396"/>
      <c r="AA29522" s="441"/>
    </row>
    <row r="29523" spans="25:27" x14ac:dyDescent="0.2">
      <c r="Y29523" s="396"/>
      <c r="Z29523" s="396"/>
      <c r="AA29523" s="441"/>
    </row>
    <row r="29524" spans="25:27" x14ac:dyDescent="0.2">
      <c r="Y29524" s="396"/>
      <c r="Z29524" s="396"/>
      <c r="AA29524" s="441"/>
    </row>
    <row r="29525" spans="25:27" x14ac:dyDescent="0.2">
      <c r="Y29525" s="396"/>
      <c r="Z29525" s="396"/>
      <c r="AA29525" s="441"/>
    </row>
    <row r="29526" spans="25:27" x14ac:dyDescent="0.2">
      <c r="Y29526" s="396"/>
      <c r="Z29526" s="396"/>
      <c r="AA29526" s="441"/>
    </row>
    <row r="29527" spans="25:27" x14ac:dyDescent="0.2">
      <c r="Y29527" s="396"/>
      <c r="Z29527" s="396"/>
      <c r="AA29527" s="441"/>
    </row>
    <row r="29528" spans="25:27" x14ac:dyDescent="0.2">
      <c r="Y29528" s="396"/>
      <c r="Z29528" s="396"/>
      <c r="AA29528" s="441"/>
    </row>
    <row r="29529" spans="25:27" x14ac:dyDescent="0.2">
      <c r="Y29529" s="396"/>
      <c r="Z29529" s="396"/>
      <c r="AA29529" s="441"/>
    </row>
    <row r="29530" spans="25:27" x14ac:dyDescent="0.2">
      <c r="Y29530" s="396"/>
      <c r="Z29530" s="396"/>
      <c r="AA29530" s="441"/>
    </row>
    <row r="29531" spans="25:27" x14ac:dyDescent="0.2">
      <c r="Y29531" s="396"/>
      <c r="Z29531" s="396"/>
      <c r="AA29531" s="441"/>
    </row>
    <row r="29532" spans="25:27" x14ac:dyDescent="0.2">
      <c r="Y29532" s="396"/>
      <c r="Z29532" s="396"/>
      <c r="AA29532" s="441"/>
    </row>
    <row r="29533" spans="25:27" x14ac:dyDescent="0.2">
      <c r="Y29533" s="396"/>
      <c r="Z29533" s="396"/>
      <c r="AA29533" s="441"/>
    </row>
    <row r="29534" spans="25:27" x14ac:dyDescent="0.2">
      <c r="Y29534" s="396"/>
      <c r="Z29534" s="396"/>
      <c r="AA29534" s="441"/>
    </row>
    <row r="29535" spans="25:27" x14ac:dyDescent="0.2">
      <c r="Y29535" s="396"/>
      <c r="Z29535" s="396"/>
      <c r="AA29535" s="441"/>
    </row>
    <row r="29536" spans="25:27" x14ac:dyDescent="0.2">
      <c r="Y29536" s="396"/>
      <c r="Z29536" s="396"/>
      <c r="AA29536" s="441"/>
    </row>
    <row r="29537" spans="25:27" x14ac:dyDescent="0.2">
      <c r="Y29537" s="396"/>
      <c r="Z29537" s="396"/>
      <c r="AA29537" s="441"/>
    </row>
    <row r="29538" spans="25:27" x14ac:dyDescent="0.2">
      <c r="Y29538" s="396"/>
      <c r="Z29538" s="396"/>
      <c r="AA29538" s="441"/>
    </row>
    <row r="29539" spans="25:27" x14ac:dyDescent="0.2">
      <c r="Y29539" s="396"/>
      <c r="Z29539" s="396"/>
      <c r="AA29539" s="441"/>
    </row>
    <row r="29540" spans="25:27" x14ac:dyDescent="0.2">
      <c r="Y29540" s="396"/>
      <c r="Z29540" s="396"/>
      <c r="AA29540" s="441"/>
    </row>
    <row r="29541" spans="25:27" x14ac:dyDescent="0.2">
      <c r="Y29541" s="396"/>
      <c r="Z29541" s="396"/>
      <c r="AA29541" s="441"/>
    </row>
    <row r="29542" spans="25:27" x14ac:dyDescent="0.2">
      <c r="Y29542" s="396"/>
      <c r="Z29542" s="396"/>
      <c r="AA29542" s="441"/>
    </row>
    <row r="29543" spans="25:27" x14ac:dyDescent="0.2">
      <c r="Y29543" s="396"/>
      <c r="Z29543" s="396"/>
      <c r="AA29543" s="441"/>
    </row>
    <row r="29544" spans="25:27" x14ac:dyDescent="0.2">
      <c r="Y29544" s="396"/>
      <c r="Z29544" s="396"/>
      <c r="AA29544" s="441"/>
    </row>
    <row r="29545" spans="25:27" x14ac:dyDescent="0.2">
      <c r="Y29545" s="396"/>
      <c r="Z29545" s="396"/>
      <c r="AA29545" s="441"/>
    </row>
    <row r="29546" spans="25:27" x14ac:dyDescent="0.2">
      <c r="Y29546" s="396"/>
      <c r="Z29546" s="396"/>
      <c r="AA29546" s="441"/>
    </row>
    <row r="29547" spans="25:27" x14ac:dyDescent="0.2">
      <c r="Y29547" s="396"/>
      <c r="Z29547" s="396"/>
      <c r="AA29547" s="441"/>
    </row>
    <row r="29548" spans="25:27" x14ac:dyDescent="0.2">
      <c r="Y29548" s="396"/>
      <c r="Z29548" s="396"/>
      <c r="AA29548" s="441"/>
    </row>
    <row r="29549" spans="25:27" x14ac:dyDescent="0.2">
      <c r="Y29549" s="396"/>
      <c r="Z29549" s="396"/>
      <c r="AA29549" s="441"/>
    </row>
    <row r="29550" spans="25:27" x14ac:dyDescent="0.2">
      <c r="Y29550" s="396"/>
      <c r="Z29550" s="396"/>
      <c r="AA29550" s="441"/>
    </row>
    <row r="29551" spans="25:27" x14ac:dyDescent="0.2">
      <c r="Y29551" s="396"/>
      <c r="Z29551" s="396"/>
      <c r="AA29551" s="441"/>
    </row>
    <row r="29552" spans="25:27" x14ac:dyDescent="0.2">
      <c r="Y29552" s="396"/>
      <c r="Z29552" s="396"/>
      <c r="AA29552" s="441"/>
    </row>
    <row r="29553" spans="25:27" x14ac:dyDescent="0.2">
      <c r="Y29553" s="396"/>
      <c r="Z29553" s="396"/>
      <c r="AA29553" s="441"/>
    </row>
    <row r="29554" spans="25:27" x14ac:dyDescent="0.2">
      <c r="Y29554" s="396"/>
      <c r="Z29554" s="396"/>
      <c r="AA29554" s="441"/>
    </row>
    <row r="29555" spans="25:27" x14ac:dyDescent="0.2">
      <c r="Y29555" s="396"/>
      <c r="Z29555" s="396"/>
      <c r="AA29555" s="441"/>
    </row>
    <row r="29556" spans="25:27" x14ac:dyDescent="0.2">
      <c r="Y29556" s="396"/>
      <c r="Z29556" s="396"/>
      <c r="AA29556" s="441"/>
    </row>
    <row r="29557" spans="25:27" x14ac:dyDescent="0.2">
      <c r="Y29557" s="396"/>
      <c r="Z29557" s="396"/>
      <c r="AA29557" s="441"/>
    </row>
    <row r="29558" spans="25:27" x14ac:dyDescent="0.2">
      <c r="Y29558" s="396"/>
      <c r="Z29558" s="396"/>
      <c r="AA29558" s="441"/>
    </row>
    <row r="29559" spans="25:27" x14ac:dyDescent="0.2">
      <c r="Y29559" s="396"/>
      <c r="Z29559" s="396"/>
      <c r="AA29559" s="441"/>
    </row>
    <row r="29560" spans="25:27" x14ac:dyDescent="0.2">
      <c r="Y29560" s="396"/>
      <c r="Z29560" s="396"/>
      <c r="AA29560" s="441"/>
    </row>
    <row r="29561" spans="25:27" x14ac:dyDescent="0.2">
      <c r="Y29561" s="396"/>
      <c r="Z29561" s="396"/>
      <c r="AA29561" s="441"/>
    </row>
    <row r="29562" spans="25:27" x14ac:dyDescent="0.2">
      <c r="Y29562" s="396"/>
      <c r="Z29562" s="396"/>
      <c r="AA29562" s="441"/>
    </row>
    <row r="29563" spans="25:27" x14ac:dyDescent="0.2">
      <c r="Y29563" s="396"/>
      <c r="Z29563" s="396"/>
      <c r="AA29563" s="441"/>
    </row>
    <row r="29564" spans="25:27" x14ac:dyDescent="0.2">
      <c r="Y29564" s="396"/>
      <c r="Z29564" s="396"/>
      <c r="AA29564" s="441"/>
    </row>
    <row r="29565" spans="25:27" x14ac:dyDescent="0.2">
      <c r="Y29565" s="396"/>
      <c r="Z29565" s="396"/>
      <c r="AA29565" s="441"/>
    </row>
    <row r="29566" spans="25:27" x14ac:dyDescent="0.2">
      <c r="Y29566" s="396"/>
      <c r="Z29566" s="396"/>
      <c r="AA29566" s="441"/>
    </row>
    <row r="29567" spans="25:27" x14ac:dyDescent="0.2">
      <c r="Y29567" s="396"/>
      <c r="Z29567" s="396"/>
      <c r="AA29567" s="441"/>
    </row>
    <row r="29568" spans="25:27" x14ac:dyDescent="0.2">
      <c r="Y29568" s="396"/>
      <c r="Z29568" s="396"/>
      <c r="AA29568" s="441"/>
    </row>
    <row r="29569" spans="25:27" x14ac:dyDescent="0.2">
      <c r="Y29569" s="396"/>
      <c r="Z29569" s="396"/>
      <c r="AA29569" s="441"/>
    </row>
    <row r="29570" spans="25:27" x14ac:dyDescent="0.2">
      <c r="Y29570" s="396"/>
      <c r="Z29570" s="396"/>
      <c r="AA29570" s="441"/>
    </row>
    <row r="29571" spans="25:27" x14ac:dyDescent="0.2">
      <c r="Y29571" s="396"/>
      <c r="Z29571" s="396"/>
      <c r="AA29571" s="441"/>
    </row>
    <row r="29572" spans="25:27" x14ac:dyDescent="0.2">
      <c r="Y29572" s="396"/>
      <c r="Z29572" s="396"/>
      <c r="AA29572" s="441"/>
    </row>
    <row r="29573" spans="25:27" x14ac:dyDescent="0.2">
      <c r="Y29573" s="396"/>
      <c r="Z29573" s="396"/>
      <c r="AA29573" s="441"/>
    </row>
    <row r="29574" spans="25:27" x14ac:dyDescent="0.2">
      <c r="Y29574" s="396"/>
      <c r="Z29574" s="396"/>
      <c r="AA29574" s="441"/>
    </row>
    <row r="29575" spans="25:27" x14ac:dyDescent="0.2">
      <c r="Y29575" s="396"/>
      <c r="Z29575" s="396"/>
      <c r="AA29575" s="441"/>
    </row>
    <row r="29576" spans="25:27" x14ac:dyDescent="0.2">
      <c r="Y29576" s="396"/>
      <c r="Z29576" s="396"/>
      <c r="AA29576" s="441"/>
    </row>
    <row r="29577" spans="25:27" x14ac:dyDescent="0.2">
      <c r="Y29577" s="396"/>
      <c r="Z29577" s="396"/>
      <c r="AA29577" s="441"/>
    </row>
    <row r="29578" spans="25:27" x14ac:dyDescent="0.2">
      <c r="Y29578" s="396"/>
      <c r="Z29578" s="396"/>
      <c r="AA29578" s="441"/>
    </row>
    <row r="29579" spans="25:27" x14ac:dyDescent="0.2">
      <c r="Y29579" s="396"/>
      <c r="Z29579" s="396"/>
      <c r="AA29579" s="441"/>
    </row>
    <row r="29580" spans="25:27" x14ac:dyDescent="0.2">
      <c r="Y29580" s="396"/>
      <c r="Z29580" s="396"/>
      <c r="AA29580" s="441"/>
    </row>
    <row r="29581" spans="25:27" x14ac:dyDescent="0.2">
      <c r="Y29581" s="396"/>
      <c r="Z29581" s="396"/>
      <c r="AA29581" s="441"/>
    </row>
    <row r="29582" spans="25:27" x14ac:dyDescent="0.2">
      <c r="Y29582" s="396"/>
      <c r="Z29582" s="396"/>
      <c r="AA29582" s="441"/>
    </row>
    <row r="29583" spans="25:27" x14ac:dyDescent="0.2">
      <c r="Y29583" s="396"/>
      <c r="Z29583" s="396"/>
      <c r="AA29583" s="441"/>
    </row>
    <row r="29584" spans="25:27" x14ac:dyDescent="0.2">
      <c r="Y29584" s="396"/>
      <c r="Z29584" s="396"/>
      <c r="AA29584" s="441"/>
    </row>
    <row r="29585" spans="25:27" x14ac:dyDescent="0.2">
      <c r="Y29585" s="396"/>
      <c r="Z29585" s="396"/>
      <c r="AA29585" s="441"/>
    </row>
    <row r="29586" spans="25:27" x14ac:dyDescent="0.2">
      <c r="Y29586" s="396"/>
      <c r="Z29586" s="396"/>
      <c r="AA29586" s="441"/>
    </row>
    <row r="29587" spans="25:27" x14ac:dyDescent="0.2">
      <c r="Y29587" s="396"/>
      <c r="Z29587" s="396"/>
      <c r="AA29587" s="441"/>
    </row>
    <row r="29588" spans="25:27" x14ac:dyDescent="0.2">
      <c r="Y29588" s="396"/>
      <c r="Z29588" s="396"/>
      <c r="AA29588" s="441"/>
    </row>
    <row r="29589" spans="25:27" x14ac:dyDescent="0.2">
      <c r="Y29589" s="396"/>
      <c r="Z29589" s="396"/>
      <c r="AA29589" s="441"/>
    </row>
    <row r="29590" spans="25:27" x14ac:dyDescent="0.2">
      <c r="Y29590" s="396"/>
      <c r="Z29590" s="396"/>
      <c r="AA29590" s="441"/>
    </row>
    <row r="29591" spans="25:27" x14ac:dyDescent="0.2">
      <c r="Y29591" s="396"/>
      <c r="Z29591" s="396"/>
      <c r="AA29591" s="441"/>
    </row>
    <row r="29592" spans="25:27" x14ac:dyDescent="0.2">
      <c r="Y29592" s="396"/>
      <c r="Z29592" s="396"/>
      <c r="AA29592" s="441"/>
    </row>
    <row r="29593" spans="25:27" x14ac:dyDescent="0.2">
      <c r="Y29593" s="396"/>
      <c r="Z29593" s="396"/>
      <c r="AA29593" s="441"/>
    </row>
    <row r="29594" spans="25:27" x14ac:dyDescent="0.2">
      <c r="Y29594" s="396"/>
      <c r="Z29594" s="396"/>
      <c r="AA29594" s="441"/>
    </row>
    <row r="29595" spans="25:27" x14ac:dyDescent="0.2">
      <c r="Y29595" s="396"/>
      <c r="Z29595" s="396"/>
      <c r="AA29595" s="441"/>
    </row>
    <row r="29596" spans="25:27" x14ac:dyDescent="0.2">
      <c r="Y29596" s="396"/>
      <c r="Z29596" s="396"/>
      <c r="AA29596" s="441"/>
    </row>
    <row r="29597" spans="25:27" x14ac:dyDescent="0.2">
      <c r="Y29597" s="396"/>
      <c r="Z29597" s="396"/>
      <c r="AA29597" s="441"/>
    </row>
    <row r="29598" spans="25:27" x14ac:dyDescent="0.2">
      <c r="Y29598" s="396"/>
      <c r="Z29598" s="396"/>
      <c r="AA29598" s="441"/>
    </row>
    <row r="29599" spans="25:27" x14ac:dyDescent="0.2">
      <c r="Y29599" s="396"/>
      <c r="Z29599" s="396"/>
      <c r="AA29599" s="441"/>
    </row>
    <row r="29600" spans="25:27" x14ac:dyDescent="0.2">
      <c r="Y29600" s="396"/>
      <c r="Z29600" s="396"/>
      <c r="AA29600" s="441"/>
    </row>
    <row r="29601" spans="25:27" x14ac:dyDescent="0.2">
      <c r="Y29601" s="396"/>
      <c r="Z29601" s="396"/>
      <c r="AA29601" s="441"/>
    </row>
    <row r="29602" spans="25:27" x14ac:dyDescent="0.2">
      <c r="Y29602" s="396"/>
      <c r="Z29602" s="396"/>
      <c r="AA29602" s="441"/>
    </row>
    <row r="29603" spans="25:27" x14ac:dyDescent="0.2">
      <c r="Y29603" s="396"/>
      <c r="Z29603" s="396"/>
      <c r="AA29603" s="441"/>
    </row>
    <row r="29604" spans="25:27" x14ac:dyDescent="0.2">
      <c r="Y29604" s="396"/>
      <c r="Z29604" s="396"/>
      <c r="AA29604" s="441"/>
    </row>
    <row r="29605" spans="25:27" x14ac:dyDescent="0.2">
      <c r="Y29605" s="396"/>
      <c r="Z29605" s="396"/>
      <c r="AA29605" s="441"/>
    </row>
    <row r="29606" spans="25:27" x14ac:dyDescent="0.2">
      <c r="Y29606" s="396"/>
      <c r="Z29606" s="396"/>
      <c r="AA29606" s="441"/>
    </row>
    <row r="29607" spans="25:27" x14ac:dyDescent="0.2">
      <c r="Y29607" s="396"/>
      <c r="Z29607" s="396"/>
      <c r="AA29607" s="441"/>
    </row>
    <row r="29608" spans="25:27" x14ac:dyDescent="0.2">
      <c r="Y29608" s="396"/>
      <c r="Z29608" s="396"/>
      <c r="AA29608" s="441"/>
    </row>
    <row r="29609" spans="25:27" x14ac:dyDescent="0.2">
      <c r="Y29609" s="396"/>
      <c r="Z29609" s="396"/>
      <c r="AA29609" s="441"/>
    </row>
    <row r="29610" spans="25:27" x14ac:dyDescent="0.2">
      <c r="Y29610" s="396"/>
      <c r="Z29610" s="396"/>
      <c r="AA29610" s="441"/>
    </row>
    <row r="29611" spans="25:27" x14ac:dyDescent="0.2">
      <c r="Y29611" s="396"/>
      <c r="Z29611" s="396"/>
      <c r="AA29611" s="441"/>
    </row>
    <row r="29612" spans="25:27" x14ac:dyDescent="0.2">
      <c r="Y29612" s="396"/>
      <c r="Z29612" s="396"/>
      <c r="AA29612" s="441"/>
    </row>
    <row r="29613" spans="25:27" x14ac:dyDescent="0.2">
      <c r="Y29613" s="396"/>
      <c r="Z29613" s="396"/>
      <c r="AA29613" s="441"/>
    </row>
    <row r="29614" spans="25:27" x14ac:dyDescent="0.2">
      <c r="Y29614" s="396"/>
      <c r="Z29614" s="396"/>
      <c r="AA29614" s="441"/>
    </row>
    <row r="29615" spans="25:27" x14ac:dyDescent="0.2">
      <c r="Y29615" s="396"/>
      <c r="Z29615" s="396"/>
      <c r="AA29615" s="441"/>
    </row>
    <row r="29616" spans="25:27" x14ac:dyDescent="0.2">
      <c r="Y29616" s="396"/>
      <c r="Z29616" s="396"/>
      <c r="AA29616" s="441"/>
    </row>
    <row r="29617" spans="25:27" x14ac:dyDescent="0.2">
      <c r="Y29617" s="396"/>
      <c r="Z29617" s="396"/>
      <c r="AA29617" s="441"/>
    </row>
    <row r="29618" spans="25:27" x14ac:dyDescent="0.2">
      <c r="Y29618" s="396"/>
      <c r="Z29618" s="396"/>
      <c r="AA29618" s="441"/>
    </row>
    <row r="29619" spans="25:27" x14ac:dyDescent="0.2">
      <c r="Y29619" s="396"/>
      <c r="Z29619" s="396"/>
      <c r="AA29619" s="441"/>
    </row>
    <row r="29620" spans="25:27" x14ac:dyDescent="0.2">
      <c r="Y29620" s="396"/>
      <c r="Z29620" s="396"/>
      <c r="AA29620" s="441"/>
    </row>
    <row r="29621" spans="25:27" x14ac:dyDescent="0.2">
      <c r="Y29621" s="396"/>
      <c r="Z29621" s="396"/>
      <c r="AA29621" s="441"/>
    </row>
    <row r="29622" spans="25:27" x14ac:dyDescent="0.2">
      <c r="Y29622" s="396"/>
      <c r="Z29622" s="396"/>
      <c r="AA29622" s="441"/>
    </row>
    <row r="29623" spans="25:27" x14ac:dyDescent="0.2">
      <c r="Y29623" s="396"/>
      <c r="Z29623" s="396"/>
      <c r="AA29623" s="441"/>
    </row>
    <row r="29624" spans="25:27" x14ac:dyDescent="0.2">
      <c r="Y29624" s="396"/>
      <c r="Z29624" s="396"/>
      <c r="AA29624" s="441"/>
    </row>
    <row r="29625" spans="25:27" x14ac:dyDescent="0.2">
      <c r="Y29625" s="396"/>
      <c r="Z29625" s="396"/>
      <c r="AA29625" s="441"/>
    </row>
    <row r="29626" spans="25:27" x14ac:dyDescent="0.2">
      <c r="Y29626" s="396"/>
      <c r="Z29626" s="396"/>
      <c r="AA29626" s="441"/>
    </row>
    <row r="29627" spans="25:27" x14ac:dyDescent="0.2">
      <c r="Y29627" s="396"/>
      <c r="Z29627" s="396"/>
      <c r="AA29627" s="441"/>
    </row>
    <row r="29628" spans="25:27" x14ac:dyDescent="0.2">
      <c r="Y29628" s="396"/>
      <c r="Z29628" s="396"/>
      <c r="AA29628" s="441"/>
    </row>
    <row r="29629" spans="25:27" x14ac:dyDescent="0.2">
      <c r="Y29629" s="396"/>
      <c r="Z29629" s="396"/>
      <c r="AA29629" s="441"/>
    </row>
    <row r="29630" spans="25:27" x14ac:dyDescent="0.2">
      <c r="Y29630" s="396"/>
      <c r="Z29630" s="396"/>
      <c r="AA29630" s="441"/>
    </row>
    <row r="29631" spans="25:27" x14ac:dyDescent="0.2">
      <c r="Y29631" s="396"/>
      <c r="Z29631" s="396"/>
      <c r="AA29631" s="441"/>
    </row>
    <row r="29632" spans="25:27" x14ac:dyDescent="0.2">
      <c r="Y29632" s="396"/>
      <c r="Z29632" s="396"/>
      <c r="AA29632" s="441"/>
    </row>
    <row r="29633" spans="25:27" x14ac:dyDescent="0.2">
      <c r="Y29633" s="396"/>
      <c r="Z29633" s="396"/>
      <c r="AA29633" s="441"/>
    </row>
    <row r="29634" spans="25:27" x14ac:dyDescent="0.2">
      <c r="Y29634" s="396"/>
      <c r="Z29634" s="396"/>
      <c r="AA29634" s="441"/>
    </row>
    <row r="29635" spans="25:27" x14ac:dyDescent="0.2">
      <c r="Y29635" s="396"/>
      <c r="Z29635" s="396"/>
      <c r="AA29635" s="441"/>
    </row>
    <row r="29636" spans="25:27" x14ac:dyDescent="0.2">
      <c r="Y29636" s="396"/>
      <c r="Z29636" s="396"/>
      <c r="AA29636" s="441"/>
    </row>
    <row r="29637" spans="25:27" x14ac:dyDescent="0.2">
      <c r="Y29637" s="396"/>
      <c r="Z29637" s="396"/>
      <c r="AA29637" s="441"/>
    </row>
    <row r="29638" spans="25:27" x14ac:dyDescent="0.2">
      <c r="Y29638" s="396"/>
      <c r="Z29638" s="396"/>
      <c r="AA29638" s="441"/>
    </row>
    <row r="29639" spans="25:27" x14ac:dyDescent="0.2">
      <c r="Y29639" s="396"/>
      <c r="Z29639" s="396"/>
      <c r="AA29639" s="441"/>
    </row>
    <row r="29640" spans="25:27" x14ac:dyDescent="0.2">
      <c r="Y29640" s="396"/>
      <c r="Z29640" s="396"/>
      <c r="AA29640" s="441"/>
    </row>
    <row r="29641" spans="25:27" x14ac:dyDescent="0.2">
      <c r="Y29641" s="396"/>
      <c r="Z29641" s="396"/>
      <c r="AA29641" s="441"/>
    </row>
    <row r="29642" spans="25:27" x14ac:dyDescent="0.2">
      <c r="Y29642" s="396"/>
      <c r="Z29642" s="396"/>
      <c r="AA29642" s="441"/>
    </row>
    <row r="29643" spans="25:27" x14ac:dyDescent="0.2">
      <c r="Y29643" s="396"/>
      <c r="Z29643" s="396"/>
      <c r="AA29643" s="441"/>
    </row>
    <row r="29644" spans="25:27" x14ac:dyDescent="0.2">
      <c r="Y29644" s="396"/>
      <c r="Z29644" s="396"/>
      <c r="AA29644" s="441"/>
    </row>
    <row r="29645" spans="25:27" x14ac:dyDescent="0.2">
      <c r="Y29645" s="396"/>
      <c r="Z29645" s="396"/>
      <c r="AA29645" s="441"/>
    </row>
    <row r="29646" spans="25:27" x14ac:dyDescent="0.2">
      <c r="Y29646" s="396"/>
      <c r="Z29646" s="396"/>
      <c r="AA29646" s="441"/>
    </row>
    <row r="29647" spans="25:27" x14ac:dyDescent="0.2">
      <c r="Y29647" s="396"/>
      <c r="Z29647" s="396"/>
      <c r="AA29647" s="441"/>
    </row>
    <row r="29648" spans="25:27" x14ac:dyDescent="0.2">
      <c r="Y29648" s="396"/>
      <c r="Z29648" s="396"/>
      <c r="AA29648" s="441"/>
    </row>
    <row r="29649" spans="25:27" x14ac:dyDescent="0.2">
      <c r="Y29649" s="396"/>
      <c r="Z29649" s="396"/>
      <c r="AA29649" s="441"/>
    </row>
    <row r="29650" spans="25:27" x14ac:dyDescent="0.2">
      <c r="Y29650" s="396"/>
      <c r="Z29650" s="396"/>
      <c r="AA29650" s="441"/>
    </row>
    <row r="29651" spans="25:27" x14ac:dyDescent="0.2">
      <c r="Y29651" s="396"/>
      <c r="Z29651" s="396"/>
      <c r="AA29651" s="441"/>
    </row>
    <row r="29652" spans="25:27" x14ac:dyDescent="0.2">
      <c r="Y29652" s="396"/>
      <c r="Z29652" s="396"/>
      <c r="AA29652" s="441"/>
    </row>
    <row r="29653" spans="25:27" x14ac:dyDescent="0.2">
      <c r="Y29653" s="396"/>
      <c r="Z29653" s="396"/>
      <c r="AA29653" s="441"/>
    </row>
    <row r="29654" spans="25:27" x14ac:dyDescent="0.2">
      <c r="Y29654" s="396"/>
      <c r="Z29654" s="396"/>
      <c r="AA29654" s="441"/>
    </row>
    <row r="29655" spans="25:27" x14ac:dyDescent="0.2">
      <c r="Y29655" s="396"/>
      <c r="Z29655" s="396"/>
      <c r="AA29655" s="441"/>
    </row>
    <row r="29656" spans="25:27" x14ac:dyDescent="0.2">
      <c r="Y29656" s="396"/>
      <c r="Z29656" s="396"/>
      <c r="AA29656" s="441"/>
    </row>
    <row r="29657" spans="25:27" x14ac:dyDescent="0.2">
      <c r="Y29657" s="396"/>
      <c r="Z29657" s="396"/>
      <c r="AA29657" s="441"/>
    </row>
    <row r="29658" spans="25:27" x14ac:dyDescent="0.2">
      <c r="Y29658" s="396"/>
      <c r="Z29658" s="396"/>
      <c r="AA29658" s="441"/>
    </row>
    <row r="29659" spans="25:27" x14ac:dyDescent="0.2">
      <c r="Y29659" s="396"/>
      <c r="Z29659" s="396"/>
      <c r="AA29659" s="441"/>
    </row>
    <row r="29660" spans="25:27" x14ac:dyDescent="0.2">
      <c r="Y29660" s="396"/>
      <c r="Z29660" s="396"/>
      <c r="AA29660" s="441"/>
    </row>
    <row r="29661" spans="25:27" x14ac:dyDescent="0.2">
      <c r="Y29661" s="396"/>
      <c r="Z29661" s="396"/>
      <c r="AA29661" s="441"/>
    </row>
    <row r="29662" spans="25:27" x14ac:dyDescent="0.2">
      <c r="Y29662" s="396"/>
      <c r="Z29662" s="396"/>
      <c r="AA29662" s="441"/>
    </row>
    <row r="29663" spans="25:27" x14ac:dyDescent="0.2">
      <c r="Y29663" s="396"/>
      <c r="Z29663" s="396"/>
      <c r="AA29663" s="441"/>
    </row>
    <row r="29664" spans="25:27" x14ac:dyDescent="0.2">
      <c r="Y29664" s="396"/>
      <c r="Z29664" s="396"/>
      <c r="AA29664" s="441"/>
    </row>
    <row r="29665" spans="25:27" x14ac:dyDescent="0.2">
      <c r="Y29665" s="396"/>
      <c r="Z29665" s="396"/>
      <c r="AA29665" s="441"/>
    </row>
    <row r="29666" spans="25:27" x14ac:dyDescent="0.2">
      <c r="Y29666" s="396"/>
      <c r="Z29666" s="396"/>
      <c r="AA29666" s="441"/>
    </row>
    <row r="29667" spans="25:27" x14ac:dyDescent="0.2">
      <c r="Y29667" s="396"/>
      <c r="Z29667" s="396"/>
      <c r="AA29667" s="441"/>
    </row>
    <row r="29668" spans="25:27" x14ac:dyDescent="0.2">
      <c r="Y29668" s="396"/>
      <c r="Z29668" s="396"/>
      <c r="AA29668" s="441"/>
    </row>
    <row r="29669" spans="25:27" x14ac:dyDescent="0.2">
      <c r="Y29669" s="396"/>
      <c r="Z29669" s="396"/>
      <c r="AA29669" s="441"/>
    </row>
    <row r="29670" spans="25:27" x14ac:dyDescent="0.2">
      <c r="Y29670" s="396"/>
      <c r="Z29670" s="396"/>
      <c r="AA29670" s="441"/>
    </row>
    <row r="29671" spans="25:27" x14ac:dyDescent="0.2">
      <c r="Y29671" s="396"/>
      <c r="Z29671" s="396"/>
      <c r="AA29671" s="441"/>
    </row>
    <row r="29672" spans="25:27" x14ac:dyDescent="0.2">
      <c r="Y29672" s="396"/>
      <c r="Z29672" s="396"/>
      <c r="AA29672" s="441"/>
    </row>
    <row r="29673" spans="25:27" x14ac:dyDescent="0.2">
      <c r="Y29673" s="396"/>
      <c r="Z29673" s="396"/>
      <c r="AA29673" s="441"/>
    </row>
    <row r="29674" spans="25:27" x14ac:dyDescent="0.2">
      <c r="Y29674" s="396"/>
      <c r="Z29674" s="396"/>
      <c r="AA29674" s="441"/>
    </row>
    <row r="29675" spans="25:27" x14ac:dyDescent="0.2">
      <c r="Y29675" s="396"/>
      <c r="Z29675" s="396"/>
      <c r="AA29675" s="441"/>
    </row>
    <row r="29676" spans="25:27" x14ac:dyDescent="0.2">
      <c r="Y29676" s="396"/>
      <c r="Z29676" s="396"/>
      <c r="AA29676" s="441"/>
    </row>
    <row r="29677" spans="25:27" x14ac:dyDescent="0.2">
      <c r="Y29677" s="396"/>
      <c r="Z29677" s="396"/>
      <c r="AA29677" s="441"/>
    </row>
    <row r="29678" spans="25:27" x14ac:dyDescent="0.2">
      <c r="Y29678" s="396"/>
      <c r="Z29678" s="396"/>
      <c r="AA29678" s="441"/>
    </row>
    <row r="29679" spans="25:27" x14ac:dyDescent="0.2">
      <c r="Y29679" s="396"/>
      <c r="Z29679" s="396"/>
      <c r="AA29679" s="441"/>
    </row>
    <row r="29680" spans="25:27" x14ac:dyDescent="0.2">
      <c r="Y29680" s="396"/>
      <c r="Z29680" s="396"/>
      <c r="AA29680" s="441"/>
    </row>
    <row r="29681" spans="25:27" x14ac:dyDescent="0.2">
      <c r="Y29681" s="396"/>
      <c r="Z29681" s="396"/>
      <c r="AA29681" s="441"/>
    </row>
    <row r="29682" spans="25:27" x14ac:dyDescent="0.2">
      <c r="Y29682" s="396"/>
      <c r="Z29682" s="396"/>
      <c r="AA29682" s="441"/>
    </row>
    <row r="29683" spans="25:27" x14ac:dyDescent="0.2">
      <c r="Y29683" s="396"/>
      <c r="Z29683" s="396"/>
      <c r="AA29683" s="441"/>
    </row>
    <row r="29684" spans="25:27" x14ac:dyDescent="0.2">
      <c r="Y29684" s="396"/>
      <c r="Z29684" s="396"/>
      <c r="AA29684" s="441"/>
    </row>
    <row r="29685" spans="25:27" x14ac:dyDescent="0.2">
      <c r="Y29685" s="396"/>
      <c r="Z29685" s="396"/>
      <c r="AA29685" s="441"/>
    </row>
    <row r="29686" spans="25:27" x14ac:dyDescent="0.2">
      <c r="Y29686" s="396"/>
      <c r="Z29686" s="396"/>
      <c r="AA29686" s="441"/>
    </row>
    <row r="29687" spans="25:27" x14ac:dyDescent="0.2">
      <c r="Y29687" s="396"/>
      <c r="Z29687" s="396"/>
      <c r="AA29687" s="441"/>
    </row>
    <row r="29688" spans="25:27" x14ac:dyDescent="0.2">
      <c r="Y29688" s="396"/>
      <c r="Z29688" s="396"/>
      <c r="AA29688" s="441"/>
    </row>
    <row r="29689" spans="25:27" x14ac:dyDescent="0.2">
      <c r="Y29689" s="396"/>
      <c r="Z29689" s="396"/>
      <c r="AA29689" s="441"/>
    </row>
    <row r="29690" spans="25:27" x14ac:dyDescent="0.2">
      <c r="Y29690" s="396"/>
      <c r="Z29690" s="396"/>
      <c r="AA29690" s="441"/>
    </row>
    <row r="29691" spans="25:27" x14ac:dyDescent="0.2">
      <c r="Y29691" s="396"/>
      <c r="Z29691" s="396"/>
      <c r="AA29691" s="441"/>
    </row>
    <row r="29692" spans="25:27" x14ac:dyDescent="0.2">
      <c r="Y29692" s="396"/>
      <c r="Z29692" s="396"/>
      <c r="AA29692" s="441"/>
    </row>
    <row r="29693" spans="25:27" x14ac:dyDescent="0.2">
      <c r="Y29693" s="396"/>
      <c r="Z29693" s="396"/>
      <c r="AA29693" s="441"/>
    </row>
    <row r="29694" spans="25:27" x14ac:dyDescent="0.2">
      <c r="Y29694" s="396"/>
      <c r="Z29694" s="396"/>
      <c r="AA29694" s="441"/>
    </row>
    <row r="29695" spans="25:27" x14ac:dyDescent="0.2">
      <c r="Y29695" s="396"/>
      <c r="Z29695" s="396"/>
      <c r="AA29695" s="441"/>
    </row>
    <row r="29696" spans="25:27" x14ac:dyDescent="0.2">
      <c r="Y29696" s="396"/>
      <c r="Z29696" s="396"/>
      <c r="AA29696" s="441"/>
    </row>
    <row r="29697" spans="25:27" x14ac:dyDescent="0.2">
      <c r="Y29697" s="396"/>
      <c r="Z29697" s="396"/>
      <c r="AA29697" s="441"/>
    </row>
    <row r="29698" spans="25:27" x14ac:dyDescent="0.2">
      <c r="Y29698" s="396"/>
      <c r="Z29698" s="396"/>
      <c r="AA29698" s="441"/>
    </row>
    <row r="29699" spans="25:27" x14ac:dyDescent="0.2">
      <c r="Y29699" s="396"/>
      <c r="Z29699" s="396"/>
      <c r="AA29699" s="441"/>
    </row>
    <row r="29700" spans="25:27" x14ac:dyDescent="0.2">
      <c r="Y29700" s="396"/>
      <c r="Z29700" s="396"/>
      <c r="AA29700" s="441"/>
    </row>
    <row r="29701" spans="25:27" x14ac:dyDescent="0.2">
      <c r="Y29701" s="396"/>
      <c r="Z29701" s="396"/>
      <c r="AA29701" s="441"/>
    </row>
    <row r="29702" spans="25:27" x14ac:dyDescent="0.2">
      <c r="Y29702" s="396"/>
      <c r="Z29702" s="396"/>
      <c r="AA29702" s="441"/>
    </row>
    <row r="29703" spans="25:27" x14ac:dyDescent="0.2">
      <c r="Y29703" s="396"/>
      <c r="Z29703" s="396"/>
      <c r="AA29703" s="441"/>
    </row>
    <row r="29704" spans="25:27" x14ac:dyDescent="0.2">
      <c r="Y29704" s="396"/>
      <c r="Z29704" s="396"/>
      <c r="AA29704" s="441"/>
    </row>
    <row r="29705" spans="25:27" x14ac:dyDescent="0.2">
      <c r="Y29705" s="396"/>
      <c r="Z29705" s="396"/>
      <c r="AA29705" s="441"/>
    </row>
    <row r="29706" spans="25:27" x14ac:dyDescent="0.2">
      <c r="Y29706" s="396"/>
      <c r="Z29706" s="396"/>
      <c r="AA29706" s="441"/>
    </row>
    <row r="29707" spans="25:27" x14ac:dyDescent="0.2">
      <c r="Y29707" s="396"/>
      <c r="Z29707" s="396"/>
      <c r="AA29707" s="441"/>
    </row>
    <row r="29708" spans="25:27" x14ac:dyDescent="0.2">
      <c r="Y29708" s="396"/>
      <c r="Z29708" s="396"/>
      <c r="AA29708" s="441"/>
    </row>
    <row r="29709" spans="25:27" x14ac:dyDescent="0.2">
      <c r="Y29709" s="396"/>
      <c r="Z29709" s="396"/>
      <c r="AA29709" s="441"/>
    </row>
    <row r="29710" spans="25:27" x14ac:dyDescent="0.2">
      <c r="Y29710" s="396"/>
      <c r="Z29710" s="396"/>
      <c r="AA29710" s="441"/>
    </row>
    <row r="29711" spans="25:27" x14ac:dyDescent="0.2">
      <c r="Y29711" s="396"/>
      <c r="Z29711" s="396"/>
      <c r="AA29711" s="441"/>
    </row>
    <row r="29712" spans="25:27" x14ac:dyDescent="0.2">
      <c r="Y29712" s="396"/>
      <c r="Z29712" s="396"/>
      <c r="AA29712" s="441"/>
    </row>
    <row r="29713" spans="25:27" x14ac:dyDescent="0.2">
      <c r="Y29713" s="396"/>
      <c r="Z29713" s="396"/>
      <c r="AA29713" s="441"/>
    </row>
    <row r="29714" spans="25:27" x14ac:dyDescent="0.2">
      <c r="Y29714" s="396"/>
      <c r="Z29714" s="396"/>
      <c r="AA29714" s="441"/>
    </row>
    <row r="29715" spans="25:27" x14ac:dyDescent="0.2">
      <c r="Y29715" s="396"/>
      <c r="Z29715" s="396"/>
      <c r="AA29715" s="441"/>
    </row>
    <row r="29716" spans="25:27" x14ac:dyDescent="0.2">
      <c r="Y29716" s="396"/>
      <c r="Z29716" s="396"/>
      <c r="AA29716" s="441"/>
    </row>
    <row r="29717" spans="25:27" x14ac:dyDescent="0.2">
      <c r="Y29717" s="396"/>
      <c r="Z29717" s="396"/>
      <c r="AA29717" s="441"/>
    </row>
    <row r="29718" spans="25:27" x14ac:dyDescent="0.2">
      <c r="Y29718" s="396"/>
      <c r="Z29718" s="396"/>
      <c r="AA29718" s="441"/>
    </row>
    <row r="29719" spans="25:27" x14ac:dyDescent="0.2">
      <c r="Y29719" s="396"/>
      <c r="Z29719" s="396"/>
      <c r="AA29719" s="441"/>
    </row>
    <row r="29720" spans="25:27" x14ac:dyDescent="0.2">
      <c r="Y29720" s="396"/>
      <c r="Z29720" s="396"/>
      <c r="AA29720" s="441"/>
    </row>
    <row r="29721" spans="25:27" x14ac:dyDescent="0.2">
      <c r="Y29721" s="396"/>
      <c r="Z29721" s="396"/>
      <c r="AA29721" s="441"/>
    </row>
    <row r="29722" spans="25:27" x14ac:dyDescent="0.2">
      <c r="Y29722" s="396"/>
      <c r="Z29722" s="396"/>
      <c r="AA29722" s="441"/>
    </row>
    <row r="29723" spans="25:27" x14ac:dyDescent="0.2">
      <c r="Y29723" s="396"/>
      <c r="Z29723" s="396"/>
      <c r="AA29723" s="441"/>
    </row>
    <row r="29724" spans="25:27" x14ac:dyDescent="0.2">
      <c r="Y29724" s="396"/>
      <c r="Z29724" s="396"/>
      <c r="AA29724" s="441"/>
    </row>
    <row r="29725" spans="25:27" x14ac:dyDescent="0.2">
      <c r="Y29725" s="396"/>
      <c r="Z29725" s="396"/>
      <c r="AA29725" s="441"/>
    </row>
    <row r="29726" spans="25:27" x14ac:dyDescent="0.2">
      <c r="Y29726" s="396"/>
      <c r="Z29726" s="396"/>
      <c r="AA29726" s="441"/>
    </row>
    <row r="29727" spans="25:27" x14ac:dyDescent="0.2">
      <c r="Y29727" s="396"/>
      <c r="Z29727" s="396"/>
      <c r="AA29727" s="441"/>
    </row>
    <row r="29728" spans="25:27" x14ac:dyDescent="0.2">
      <c r="Y29728" s="396"/>
      <c r="Z29728" s="396"/>
      <c r="AA29728" s="441"/>
    </row>
    <row r="29729" spans="25:27" x14ac:dyDescent="0.2">
      <c r="Y29729" s="396"/>
      <c r="Z29729" s="396"/>
      <c r="AA29729" s="441"/>
    </row>
    <row r="29730" spans="25:27" x14ac:dyDescent="0.2">
      <c r="Y29730" s="396"/>
      <c r="Z29730" s="396"/>
      <c r="AA29730" s="441"/>
    </row>
    <row r="29731" spans="25:27" x14ac:dyDescent="0.2">
      <c r="Y29731" s="396"/>
      <c r="Z29731" s="396"/>
      <c r="AA29731" s="441"/>
    </row>
    <row r="29732" spans="25:27" x14ac:dyDescent="0.2">
      <c r="Y29732" s="396"/>
      <c r="Z29732" s="396"/>
      <c r="AA29732" s="441"/>
    </row>
    <row r="29733" spans="25:27" x14ac:dyDescent="0.2">
      <c r="Y29733" s="396"/>
      <c r="Z29733" s="396"/>
      <c r="AA29733" s="441"/>
    </row>
    <row r="29734" spans="25:27" x14ac:dyDescent="0.2">
      <c r="Y29734" s="396"/>
      <c r="Z29734" s="396"/>
      <c r="AA29734" s="441"/>
    </row>
    <row r="29735" spans="25:27" x14ac:dyDescent="0.2">
      <c r="Y29735" s="396"/>
      <c r="Z29735" s="396"/>
      <c r="AA29735" s="441"/>
    </row>
    <row r="29736" spans="25:27" x14ac:dyDescent="0.2">
      <c r="Y29736" s="396"/>
      <c r="Z29736" s="396"/>
      <c r="AA29736" s="441"/>
    </row>
    <row r="29737" spans="25:27" x14ac:dyDescent="0.2">
      <c r="Y29737" s="396"/>
      <c r="Z29737" s="396"/>
      <c r="AA29737" s="441"/>
    </row>
    <row r="29738" spans="25:27" x14ac:dyDescent="0.2">
      <c r="Y29738" s="396"/>
      <c r="Z29738" s="396"/>
      <c r="AA29738" s="441"/>
    </row>
    <row r="29739" spans="25:27" x14ac:dyDescent="0.2">
      <c r="Y29739" s="396"/>
      <c r="Z29739" s="396"/>
      <c r="AA29739" s="441"/>
    </row>
    <row r="29740" spans="25:27" x14ac:dyDescent="0.2">
      <c r="Y29740" s="396"/>
      <c r="Z29740" s="396"/>
      <c r="AA29740" s="441"/>
    </row>
    <row r="29741" spans="25:27" x14ac:dyDescent="0.2">
      <c r="Y29741" s="396"/>
      <c r="Z29741" s="396"/>
      <c r="AA29741" s="441"/>
    </row>
    <row r="29742" spans="25:27" x14ac:dyDescent="0.2">
      <c r="Y29742" s="396"/>
      <c r="Z29742" s="396"/>
      <c r="AA29742" s="441"/>
    </row>
    <row r="29743" spans="25:27" x14ac:dyDescent="0.2">
      <c r="Y29743" s="396"/>
      <c r="Z29743" s="396"/>
      <c r="AA29743" s="441"/>
    </row>
    <row r="29744" spans="25:27" x14ac:dyDescent="0.2">
      <c r="Y29744" s="396"/>
      <c r="Z29744" s="396"/>
      <c r="AA29744" s="441"/>
    </row>
    <row r="29745" spans="25:27" x14ac:dyDescent="0.2">
      <c r="Y29745" s="396"/>
      <c r="Z29745" s="396"/>
      <c r="AA29745" s="441"/>
    </row>
    <row r="29746" spans="25:27" x14ac:dyDescent="0.2">
      <c r="Y29746" s="396"/>
      <c r="Z29746" s="396"/>
      <c r="AA29746" s="441"/>
    </row>
    <row r="29747" spans="25:27" x14ac:dyDescent="0.2">
      <c r="Y29747" s="396"/>
      <c r="Z29747" s="396"/>
      <c r="AA29747" s="441"/>
    </row>
    <row r="29748" spans="25:27" x14ac:dyDescent="0.2">
      <c r="Y29748" s="396"/>
      <c r="Z29748" s="396"/>
      <c r="AA29748" s="441"/>
    </row>
    <row r="29749" spans="25:27" x14ac:dyDescent="0.2">
      <c r="Y29749" s="396"/>
      <c r="Z29749" s="396"/>
      <c r="AA29749" s="441"/>
    </row>
    <row r="29750" spans="25:27" x14ac:dyDescent="0.2">
      <c r="Y29750" s="396"/>
      <c r="Z29750" s="396"/>
      <c r="AA29750" s="441"/>
    </row>
    <row r="29751" spans="25:27" x14ac:dyDescent="0.2">
      <c r="Y29751" s="396"/>
      <c r="Z29751" s="396"/>
      <c r="AA29751" s="441"/>
    </row>
    <row r="29752" spans="25:27" x14ac:dyDescent="0.2">
      <c r="Y29752" s="396"/>
      <c r="Z29752" s="396"/>
      <c r="AA29752" s="441"/>
    </row>
    <row r="29753" spans="25:27" x14ac:dyDescent="0.2">
      <c r="Y29753" s="396"/>
      <c r="Z29753" s="396"/>
      <c r="AA29753" s="441"/>
    </row>
    <row r="29754" spans="25:27" x14ac:dyDescent="0.2">
      <c r="Y29754" s="396"/>
      <c r="Z29754" s="396"/>
      <c r="AA29754" s="441"/>
    </row>
    <row r="29755" spans="25:27" x14ac:dyDescent="0.2">
      <c r="Y29755" s="396"/>
      <c r="Z29755" s="396"/>
      <c r="AA29755" s="441"/>
    </row>
    <row r="29756" spans="25:27" x14ac:dyDescent="0.2">
      <c r="Y29756" s="396"/>
      <c r="Z29756" s="396"/>
      <c r="AA29756" s="441"/>
    </row>
    <row r="29757" spans="25:27" x14ac:dyDescent="0.2">
      <c r="Y29757" s="396"/>
      <c r="Z29757" s="396"/>
      <c r="AA29757" s="441"/>
    </row>
    <row r="29758" spans="25:27" x14ac:dyDescent="0.2">
      <c r="Y29758" s="396"/>
      <c r="Z29758" s="396"/>
      <c r="AA29758" s="441"/>
    </row>
    <row r="29759" spans="25:27" x14ac:dyDescent="0.2">
      <c r="Y29759" s="396"/>
      <c r="Z29759" s="396"/>
      <c r="AA29759" s="441"/>
    </row>
    <row r="29760" spans="25:27" x14ac:dyDescent="0.2">
      <c r="Y29760" s="396"/>
      <c r="Z29760" s="396"/>
      <c r="AA29760" s="441"/>
    </row>
    <row r="29761" spans="25:27" x14ac:dyDescent="0.2">
      <c r="Y29761" s="396"/>
      <c r="Z29761" s="396"/>
      <c r="AA29761" s="441"/>
    </row>
    <row r="29762" spans="25:27" x14ac:dyDescent="0.2">
      <c r="Y29762" s="396"/>
      <c r="Z29762" s="396"/>
      <c r="AA29762" s="441"/>
    </row>
    <row r="29763" spans="25:27" x14ac:dyDescent="0.2">
      <c r="Y29763" s="396"/>
      <c r="Z29763" s="396"/>
      <c r="AA29763" s="441"/>
    </row>
    <row r="29764" spans="25:27" x14ac:dyDescent="0.2">
      <c r="Y29764" s="396"/>
      <c r="Z29764" s="396"/>
      <c r="AA29764" s="441"/>
    </row>
    <row r="29765" spans="25:27" x14ac:dyDescent="0.2">
      <c r="Y29765" s="396"/>
      <c r="Z29765" s="396"/>
      <c r="AA29765" s="441"/>
    </row>
    <row r="29766" spans="25:27" x14ac:dyDescent="0.2">
      <c r="Y29766" s="396"/>
      <c r="Z29766" s="396"/>
      <c r="AA29766" s="441"/>
    </row>
    <row r="29767" spans="25:27" x14ac:dyDescent="0.2">
      <c r="Y29767" s="396"/>
      <c r="Z29767" s="396"/>
      <c r="AA29767" s="441"/>
    </row>
    <row r="29768" spans="25:27" x14ac:dyDescent="0.2">
      <c r="Y29768" s="396"/>
      <c r="Z29768" s="396"/>
      <c r="AA29768" s="441"/>
    </row>
    <row r="29769" spans="25:27" x14ac:dyDescent="0.2">
      <c r="Y29769" s="396"/>
      <c r="Z29769" s="396"/>
      <c r="AA29769" s="441"/>
    </row>
    <row r="29770" spans="25:27" x14ac:dyDescent="0.2">
      <c r="Y29770" s="396"/>
      <c r="Z29770" s="396"/>
      <c r="AA29770" s="441"/>
    </row>
    <row r="29771" spans="25:27" x14ac:dyDescent="0.2">
      <c r="Y29771" s="396"/>
      <c r="Z29771" s="396"/>
      <c r="AA29771" s="441"/>
    </row>
    <row r="29772" spans="25:27" x14ac:dyDescent="0.2">
      <c r="Y29772" s="396"/>
      <c r="Z29772" s="396"/>
      <c r="AA29772" s="441"/>
    </row>
    <row r="29773" spans="25:27" x14ac:dyDescent="0.2">
      <c r="Y29773" s="396"/>
      <c r="Z29773" s="396"/>
      <c r="AA29773" s="441"/>
    </row>
    <row r="29774" spans="25:27" x14ac:dyDescent="0.2">
      <c r="Y29774" s="396"/>
      <c r="Z29774" s="396"/>
      <c r="AA29774" s="441"/>
    </row>
    <row r="29775" spans="25:27" x14ac:dyDescent="0.2">
      <c r="Y29775" s="396"/>
      <c r="Z29775" s="396"/>
      <c r="AA29775" s="441"/>
    </row>
    <row r="29776" spans="25:27" x14ac:dyDescent="0.2">
      <c r="Y29776" s="396"/>
      <c r="Z29776" s="396"/>
      <c r="AA29776" s="441"/>
    </row>
    <row r="29777" spans="25:27" x14ac:dyDescent="0.2">
      <c r="Y29777" s="396"/>
      <c r="Z29777" s="396"/>
      <c r="AA29777" s="441"/>
    </row>
    <row r="29778" spans="25:27" x14ac:dyDescent="0.2">
      <c r="Y29778" s="396"/>
      <c r="Z29778" s="396"/>
      <c r="AA29778" s="441"/>
    </row>
    <row r="29779" spans="25:27" x14ac:dyDescent="0.2">
      <c r="Y29779" s="396"/>
      <c r="Z29779" s="396"/>
      <c r="AA29779" s="441"/>
    </row>
    <row r="29780" spans="25:27" x14ac:dyDescent="0.2">
      <c r="Y29780" s="396"/>
      <c r="Z29780" s="396"/>
      <c r="AA29780" s="441"/>
    </row>
    <row r="29781" spans="25:27" x14ac:dyDescent="0.2">
      <c r="Y29781" s="396"/>
      <c r="Z29781" s="396"/>
      <c r="AA29781" s="441"/>
    </row>
    <row r="29782" spans="25:27" x14ac:dyDescent="0.2">
      <c r="Y29782" s="396"/>
      <c r="Z29782" s="396"/>
      <c r="AA29782" s="441"/>
    </row>
    <row r="29783" spans="25:27" x14ac:dyDescent="0.2">
      <c r="Y29783" s="396"/>
      <c r="Z29783" s="396"/>
      <c r="AA29783" s="441"/>
    </row>
    <row r="29784" spans="25:27" x14ac:dyDescent="0.2">
      <c r="Y29784" s="396"/>
      <c r="Z29784" s="396"/>
      <c r="AA29784" s="441"/>
    </row>
    <row r="29785" spans="25:27" x14ac:dyDescent="0.2">
      <c r="Y29785" s="396"/>
      <c r="Z29785" s="396"/>
      <c r="AA29785" s="441"/>
    </row>
    <row r="29786" spans="25:27" x14ac:dyDescent="0.2">
      <c r="Y29786" s="396"/>
      <c r="Z29786" s="396"/>
      <c r="AA29786" s="441"/>
    </row>
    <row r="29787" spans="25:27" x14ac:dyDescent="0.2">
      <c r="Y29787" s="396"/>
      <c r="Z29787" s="396"/>
      <c r="AA29787" s="441"/>
    </row>
    <row r="29788" spans="25:27" x14ac:dyDescent="0.2">
      <c r="Y29788" s="396"/>
      <c r="Z29788" s="396"/>
      <c r="AA29788" s="441"/>
    </row>
    <row r="29789" spans="25:27" x14ac:dyDescent="0.2">
      <c r="Y29789" s="396"/>
      <c r="Z29789" s="396"/>
      <c r="AA29789" s="441"/>
    </row>
    <row r="29790" spans="25:27" x14ac:dyDescent="0.2">
      <c r="Y29790" s="396"/>
      <c r="Z29790" s="396"/>
      <c r="AA29790" s="441"/>
    </row>
    <row r="29791" spans="25:27" x14ac:dyDescent="0.2">
      <c r="Y29791" s="396"/>
      <c r="Z29791" s="396"/>
      <c r="AA29791" s="441"/>
    </row>
    <row r="29792" spans="25:27" x14ac:dyDescent="0.2">
      <c r="Y29792" s="396"/>
      <c r="Z29792" s="396"/>
      <c r="AA29792" s="441"/>
    </row>
    <row r="29793" spans="25:27" x14ac:dyDescent="0.2">
      <c r="Y29793" s="396"/>
      <c r="Z29793" s="396"/>
      <c r="AA29793" s="441"/>
    </row>
    <row r="29794" spans="25:27" x14ac:dyDescent="0.2">
      <c r="Y29794" s="396"/>
      <c r="Z29794" s="396"/>
      <c r="AA29794" s="441"/>
    </row>
    <row r="29795" spans="25:27" x14ac:dyDescent="0.2">
      <c r="Y29795" s="396"/>
      <c r="Z29795" s="396"/>
      <c r="AA29795" s="441"/>
    </row>
    <row r="29796" spans="25:27" x14ac:dyDescent="0.2">
      <c r="Y29796" s="396"/>
      <c r="Z29796" s="396"/>
      <c r="AA29796" s="441"/>
    </row>
    <row r="29797" spans="25:27" x14ac:dyDescent="0.2">
      <c r="Y29797" s="396"/>
      <c r="Z29797" s="396"/>
      <c r="AA29797" s="441"/>
    </row>
    <row r="29798" spans="25:27" x14ac:dyDescent="0.2">
      <c r="Y29798" s="396"/>
      <c r="Z29798" s="396"/>
      <c r="AA29798" s="441"/>
    </row>
    <row r="29799" spans="25:27" x14ac:dyDescent="0.2">
      <c r="Y29799" s="396"/>
      <c r="Z29799" s="396"/>
      <c r="AA29799" s="441"/>
    </row>
    <row r="29800" spans="25:27" x14ac:dyDescent="0.2">
      <c r="Y29800" s="396"/>
      <c r="Z29800" s="396"/>
      <c r="AA29800" s="441"/>
    </row>
    <row r="29801" spans="25:27" x14ac:dyDescent="0.2">
      <c r="Y29801" s="396"/>
      <c r="Z29801" s="396"/>
      <c r="AA29801" s="441"/>
    </row>
    <row r="29802" spans="25:27" x14ac:dyDescent="0.2">
      <c r="Y29802" s="396"/>
      <c r="Z29802" s="396"/>
      <c r="AA29802" s="441"/>
    </row>
    <row r="29803" spans="25:27" x14ac:dyDescent="0.2">
      <c r="Y29803" s="396"/>
      <c r="Z29803" s="396"/>
      <c r="AA29803" s="441"/>
    </row>
    <row r="29804" spans="25:27" x14ac:dyDescent="0.2">
      <c r="Y29804" s="396"/>
      <c r="Z29804" s="396"/>
      <c r="AA29804" s="441"/>
    </row>
    <row r="29805" spans="25:27" x14ac:dyDescent="0.2">
      <c r="Y29805" s="396"/>
      <c r="Z29805" s="396"/>
      <c r="AA29805" s="441"/>
    </row>
    <row r="29806" spans="25:27" x14ac:dyDescent="0.2">
      <c r="Y29806" s="396"/>
      <c r="Z29806" s="396"/>
      <c r="AA29806" s="441"/>
    </row>
    <row r="29807" spans="25:27" x14ac:dyDescent="0.2">
      <c r="Y29807" s="396"/>
      <c r="Z29807" s="396"/>
      <c r="AA29807" s="441"/>
    </row>
    <row r="29808" spans="25:27" x14ac:dyDescent="0.2">
      <c r="Y29808" s="396"/>
      <c r="Z29808" s="396"/>
      <c r="AA29808" s="441"/>
    </row>
    <row r="29809" spans="25:27" x14ac:dyDescent="0.2">
      <c r="Y29809" s="396"/>
      <c r="Z29809" s="396"/>
      <c r="AA29809" s="441"/>
    </row>
    <row r="29810" spans="25:27" x14ac:dyDescent="0.2">
      <c r="Y29810" s="396"/>
      <c r="Z29810" s="396"/>
      <c r="AA29810" s="441"/>
    </row>
    <row r="29811" spans="25:27" x14ac:dyDescent="0.2">
      <c r="Y29811" s="396"/>
      <c r="Z29811" s="396"/>
      <c r="AA29811" s="441"/>
    </row>
    <row r="29812" spans="25:27" x14ac:dyDescent="0.2">
      <c r="Y29812" s="396"/>
      <c r="Z29812" s="396"/>
      <c r="AA29812" s="441"/>
    </row>
    <row r="29813" spans="25:27" x14ac:dyDescent="0.2">
      <c r="Y29813" s="396"/>
      <c r="Z29813" s="396"/>
      <c r="AA29813" s="441"/>
    </row>
    <row r="29814" spans="25:27" x14ac:dyDescent="0.2">
      <c r="Y29814" s="396"/>
      <c r="Z29814" s="396"/>
      <c r="AA29814" s="441"/>
    </row>
    <row r="29815" spans="25:27" x14ac:dyDescent="0.2">
      <c r="Y29815" s="396"/>
      <c r="Z29815" s="396"/>
      <c r="AA29815" s="441"/>
    </row>
    <row r="29816" spans="25:27" x14ac:dyDescent="0.2">
      <c r="Y29816" s="396"/>
      <c r="Z29816" s="396"/>
      <c r="AA29816" s="441"/>
    </row>
    <row r="29817" spans="25:27" x14ac:dyDescent="0.2">
      <c r="Y29817" s="396"/>
      <c r="Z29817" s="396"/>
      <c r="AA29817" s="441"/>
    </row>
    <row r="29818" spans="25:27" x14ac:dyDescent="0.2">
      <c r="Y29818" s="396"/>
      <c r="Z29818" s="396"/>
      <c r="AA29818" s="441"/>
    </row>
    <row r="29819" spans="25:27" x14ac:dyDescent="0.2">
      <c r="Y29819" s="396"/>
      <c r="Z29819" s="396"/>
      <c r="AA29819" s="441"/>
    </row>
    <row r="29820" spans="25:27" x14ac:dyDescent="0.2">
      <c r="Y29820" s="396"/>
      <c r="Z29820" s="396"/>
      <c r="AA29820" s="441"/>
    </row>
    <row r="29821" spans="25:27" x14ac:dyDescent="0.2">
      <c r="Y29821" s="396"/>
      <c r="Z29821" s="396"/>
      <c r="AA29821" s="441"/>
    </row>
    <row r="29822" spans="25:27" x14ac:dyDescent="0.2">
      <c r="Y29822" s="396"/>
      <c r="Z29822" s="396"/>
      <c r="AA29822" s="441"/>
    </row>
    <row r="29823" spans="25:27" x14ac:dyDescent="0.2">
      <c r="Y29823" s="396"/>
      <c r="Z29823" s="396"/>
      <c r="AA29823" s="441"/>
    </row>
    <row r="29824" spans="25:27" x14ac:dyDescent="0.2">
      <c r="Y29824" s="396"/>
      <c r="Z29824" s="396"/>
      <c r="AA29824" s="441"/>
    </row>
    <row r="29825" spans="25:27" x14ac:dyDescent="0.2">
      <c r="Y29825" s="396"/>
      <c r="Z29825" s="396"/>
      <c r="AA29825" s="441"/>
    </row>
    <row r="29826" spans="25:27" x14ac:dyDescent="0.2">
      <c r="Y29826" s="396"/>
      <c r="Z29826" s="396"/>
      <c r="AA29826" s="441"/>
    </row>
    <row r="29827" spans="25:27" x14ac:dyDescent="0.2">
      <c r="Y29827" s="396"/>
      <c r="Z29827" s="396"/>
      <c r="AA29827" s="441"/>
    </row>
    <row r="29828" spans="25:27" x14ac:dyDescent="0.2">
      <c r="Y29828" s="396"/>
      <c r="Z29828" s="396"/>
      <c r="AA29828" s="441"/>
    </row>
    <row r="29829" spans="25:27" x14ac:dyDescent="0.2">
      <c r="Y29829" s="396"/>
      <c r="Z29829" s="396"/>
      <c r="AA29829" s="441"/>
    </row>
    <row r="29830" spans="25:27" x14ac:dyDescent="0.2">
      <c r="Y29830" s="396"/>
      <c r="Z29830" s="396"/>
      <c r="AA29830" s="441"/>
    </row>
    <row r="29831" spans="25:27" x14ac:dyDescent="0.2">
      <c r="Y29831" s="396"/>
      <c r="Z29831" s="396"/>
      <c r="AA29831" s="441"/>
    </row>
    <row r="29832" spans="25:27" x14ac:dyDescent="0.2">
      <c r="Y29832" s="396"/>
      <c r="Z29832" s="396"/>
      <c r="AA29832" s="441"/>
    </row>
    <row r="29833" spans="25:27" x14ac:dyDescent="0.2">
      <c r="Y29833" s="396"/>
      <c r="Z29833" s="396"/>
      <c r="AA29833" s="441"/>
    </row>
    <row r="29834" spans="25:27" x14ac:dyDescent="0.2">
      <c r="Y29834" s="396"/>
      <c r="Z29834" s="396"/>
      <c r="AA29834" s="441"/>
    </row>
    <row r="29835" spans="25:27" x14ac:dyDescent="0.2">
      <c r="Y29835" s="396"/>
      <c r="Z29835" s="396"/>
      <c r="AA29835" s="441"/>
    </row>
    <row r="29836" spans="25:27" x14ac:dyDescent="0.2">
      <c r="Y29836" s="396"/>
      <c r="Z29836" s="396"/>
      <c r="AA29836" s="441"/>
    </row>
    <row r="29837" spans="25:27" x14ac:dyDescent="0.2">
      <c r="Y29837" s="396"/>
      <c r="Z29837" s="396"/>
      <c r="AA29837" s="441"/>
    </row>
    <row r="29838" spans="25:27" x14ac:dyDescent="0.2">
      <c r="Y29838" s="396"/>
      <c r="Z29838" s="396"/>
      <c r="AA29838" s="441"/>
    </row>
    <row r="29839" spans="25:27" x14ac:dyDescent="0.2">
      <c r="Y29839" s="396"/>
      <c r="Z29839" s="396"/>
      <c r="AA29839" s="441"/>
    </row>
    <row r="29840" spans="25:27" x14ac:dyDescent="0.2">
      <c r="Y29840" s="396"/>
      <c r="Z29840" s="396"/>
      <c r="AA29840" s="441"/>
    </row>
    <row r="29841" spans="25:27" x14ac:dyDescent="0.2">
      <c r="Y29841" s="396"/>
      <c r="Z29841" s="396"/>
      <c r="AA29841" s="441"/>
    </row>
    <row r="29842" spans="25:27" x14ac:dyDescent="0.2">
      <c r="Y29842" s="396"/>
      <c r="Z29842" s="396"/>
      <c r="AA29842" s="441"/>
    </row>
    <row r="29843" spans="25:27" x14ac:dyDescent="0.2">
      <c r="Y29843" s="396"/>
      <c r="Z29843" s="396"/>
      <c r="AA29843" s="441"/>
    </row>
    <row r="29844" spans="25:27" x14ac:dyDescent="0.2">
      <c r="Y29844" s="396"/>
      <c r="Z29844" s="396"/>
      <c r="AA29844" s="441"/>
    </row>
    <row r="29845" spans="25:27" x14ac:dyDescent="0.2">
      <c r="Y29845" s="396"/>
      <c r="Z29845" s="396"/>
      <c r="AA29845" s="441"/>
    </row>
    <row r="29846" spans="25:27" x14ac:dyDescent="0.2">
      <c r="Y29846" s="396"/>
      <c r="Z29846" s="396"/>
      <c r="AA29846" s="441"/>
    </row>
    <row r="29847" spans="25:27" x14ac:dyDescent="0.2">
      <c r="Y29847" s="396"/>
      <c r="Z29847" s="396"/>
      <c r="AA29847" s="441"/>
    </row>
    <row r="29848" spans="25:27" x14ac:dyDescent="0.2">
      <c r="Y29848" s="396"/>
      <c r="Z29848" s="396"/>
      <c r="AA29848" s="441"/>
    </row>
    <row r="29849" spans="25:27" x14ac:dyDescent="0.2">
      <c r="Y29849" s="396"/>
      <c r="Z29849" s="396"/>
      <c r="AA29849" s="441"/>
    </row>
    <row r="29850" spans="25:27" x14ac:dyDescent="0.2">
      <c r="Y29850" s="396"/>
      <c r="Z29850" s="396"/>
      <c r="AA29850" s="441"/>
    </row>
    <row r="29851" spans="25:27" x14ac:dyDescent="0.2">
      <c r="Y29851" s="396"/>
      <c r="Z29851" s="396"/>
      <c r="AA29851" s="441"/>
    </row>
    <row r="29852" spans="25:27" x14ac:dyDescent="0.2">
      <c r="Y29852" s="396"/>
      <c r="Z29852" s="396"/>
      <c r="AA29852" s="441"/>
    </row>
    <row r="29853" spans="25:27" x14ac:dyDescent="0.2">
      <c r="Y29853" s="396"/>
      <c r="Z29853" s="396"/>
      <c r="AA29853" s="441"/>
    </row>
    <row r="29854" spans="25:27" x14ac:dyDescent="0.2">
      <c r="Y29854" s="396"/>
      <c r="Z29854" s="396"/>
      <c r="AA29854" s="441"/>
    </row>
    <row r="29855" spans="25:27" x14ac:dyDescent="0.2">
      <c r="Y29855" s="396"/>
      <c r="Z29855" s="396"/>
      <c r="AA29855" s="441"/>
    </row>
    <row r="29856" spans="25:27" x14ac:dyDescent="0.2">
      <c r="Y29856" s="396"/>
      <c r="Z29856" s="396"/>
      <c r="AA29856" s="441"/>
    </row>
    <row r="29857" spans="25:27" x14ac:dyDescent="0.2">
      <c r="Y29857" s="396"/>
      <c r="Z29857" s="396"/>
      <c r="AA29857" s="441"/>
    </row>
    <row r="29858" spans="25:27" x14ac:dyDescent="0.2">
      <c r="Y29858" s="396"/>
      <c r="Z29858" s="396"/>
      <c r="AA29858" s="441"/>
    </row>
    <row r="29859" spans="25:27" x14ac:dyDescent="0.2">
      <c r="Y29859" s="396"/>
      <c r="Z29859" s="396"/>
      <c r="AA29859" s="441"/>
    </row>
    <row r="29860" spans="25:27" x14ac:dyDescent="0.2">
      <c r="Y29860" s="396"/>
      <c r="Z29860" s="396"/>
      <c r="AA29860" s="441"/>
    </row>
    <row r="29861" spans="25:27" x14ac:dyDescent="0.2">
      <c r="Y29861" s="396"/>
      <c r="Z29861" s="396"/>
      <c r="AA29861" s="441"/>
    </row>
    <row r="29862" spans="25:27" x14ac:dyDescent="0.2">
      <c r="Y29862" s="396"/>
      <c r="Z29862" s="396"/>
      <c r="AA29862" s="441"/>
    </row>
    <row r="29863" spans="25:27" x14ac:dyDescent="0.2">
      <c r="Y29863" s="396"/>
      <c r="Z29863" s="396"/>
      <c r="AA29863" s="441"/>
    </row>
    <row r="29864" spans="25:27" x14ac:dyDescent="0.2">
      <c r="Y29864" s="396"/>
      <c r="Z29864" s="396"/>
      <c r="AA29864" s="441"/>
    </row>
    <row r="29865" spans="25:27" x14ac:dyDescent="0.2">
      <c r="Y29865" s="396"/>
      <c r="Z29865" s="396"/>
      <c r="AA29865" s="441"/>
    </row>
    <row r="29866" spans="25:27" x14ac:dyDescent="0.2">
      <c r="Y29866" s="396"/>
      <c r="Z29866" s="396"/>
      <c r="AA29866" s="441"/>
    </row>
    <row r="29867" spans="25:27" x14ac:dyDescent="0.2">
      <c r="Y29867" s="396"/>
      <c r="Z29867" s="396"/>
      <c r="AA29867" s="441"/>
    </row>
    <row r="29868" spans="25:27" x14ac:dyDescent="0.2">
      <c r="Y29868" s="396"/>
      <c r="Z29868" s="396"/>
      <c r="AA29868" s="441"/>
    </row>
    <row r="29869" spans="25:27" x14ac:dyDescent="0.2">
      <c r="Y29869" s="396"/>
      <c r="Z29869" s="396"/>
      <c r="AA29869" s="441"/>
    </row>
    <row r="29870" spans="25:27" x14ac:dyDescent="0.2">
      <c r="Y29870" s="396"/>
      <c r="Z29870" s="396"/>
      <c r="AA29870" s="441"/>
    </row>
    <row r="29871" spans="25:27" x14ac:dyDescent="0.2">
      <c r="Y29871" s="396"/>
      <c r="Z29871" s="396"/>
      <c r="AA29871" s="441"/>
    </row>
    <row r="29872" spans="25:27" x14ac:dyDescent="0.2">
      <c r="Y29872" s="396"/>
      <c r="Z29872" s="396"/>
      <c r="AA29872" s="441"/>
    </row>
    <row r="29873" spans="25:27" x14ac:dyDescent="0.2">
      <c r="Y29873" s="396"/>
      <c r="Z29873" s="396"/>
      <c r="AA29873" s="441"/>
    </row>
    <row r="29874" spans="25:27" x14ac:dyDescent="0.2">
      <c r="Y29874" s="396"/>
      <c r="Z29874" s="396"/>
      <c r="AA29874" s="441"/>
    </row>
    <row r="29875" spans="25:27" x14ac:dyDescent="0.2">
      <c r="Y29875" s="396"/>
      <c r="Z29875" s="396"/>
      <c r="AA29875" s="441"/>
    </row>
    <row r="29876" spans="25:27" x14ac:dyDescent="0.2">
      <c r="Y29876" s="396"/>
      <c r="Z29876" s="396"/>
      <c r="AA29876" s="441"/>
    </row>
    <row r="29877" spans="25:27" x14ac:dyDescent="0.2">
      <c r="Y29877" s="396"/>
      <c r="Z29877" s="396"/>
      <c r="AA29877" s="441"/>
    </row>
    <row r="29878" spans="25:27" x14ac:dyDescent="0.2">
      <c r="Y29878" s="396"/>
      <c r="Z29878" s="396"/>
      <c r="AA29878" s="441"/>
    </row>
    <row r="29879" spans="25:27" x14ac:dyDescent="0.2">
      <c r="Y29879" s="396"/>
      <c r="Z29879" s="396"/>
      <c r="AA29879" s="441"/>
    </row>
    <row r="29880" spans="25:27" x14ac:dyDescent="0.2">
      <c r="Y29880" s="396"/>
      <c r="Z29880" s="396"/>
      <c r="AA29880" s="441"/>
    </row>
    <row r="29881" spans="25:27" x14ac:dyDescent="0.2">
      <c r="Y29881" s="396"/>
      <c r="Z29881" s="396"/>
      <c r="AA29881" s="441"/>
    </row>
    <row r="29882" spans="25:27" x14ac:dyDescent="0.2">
      <c r="Y29882" s="396"/>
      <c r="Z29882" s="396"/>
      <c r="AA29882" s="441"/>
    </row>
    <row r="29883" spans="25:27" x14ac:dyDescent="0.2">
      <c r="Y29883" s="396"/>
      <c r="Z29883" s="396"/>
      <c r="AA29883" s="441"/>
    </row>
    <row r="29884" spans="25:27" x14ac:dyDescent="0.2">
      <c r="Y29884" s="396"/>
      <c r="Z29884" s="396"/>
      <c r="AA29884" s="441"/>
    </row>
    <row r="29885" spans="25:27" x14ac:dyDescent="0.2">
      <c r="Y29885" s="396"/>
      <c r="Z29885" s="396"/>
      <c r="AA29885" s="441"/>
    </row>
    <row r="29886" spans="25:27" x14ac:dyDescent="0.2">
      <c r="Y29886" s="396"/>
      <c r="Z29886" s="396"/>
      <c r="AA29886" s="441"/>
    </row>
    <row r="29887" spans="25:27" x14ac:dyDescent="0.2">
      <c r="Y29887" s="396"/>
      <c r="Z29887" s="396"/>
      <c r="AA29887" s="441"/>
    </row>
    <row r="29888" spans="25:27" x14ac:dyDescent="0.2">
      <c r="Y29888" s="396"/>
      <c r="Z29888" s="396"/>
      <c r="AA29888" s="441"/>
    </row>
    <row r="29889" spans="25:27" x14ac:dyDescent="0.2">
      <c r="Y29889" s="396"/>
      <c r="Z29889" s="396"/>
      <c r="AA29889" s="441"/>
    </row>
    <row r="29890" spans="25:27" x14ac:dyDescent="0.2">
      <c r="Y29890" s="396"/>
      <c r="Z29890" s="396"/>
      <c r="AA29890" s="441"/>
    </row>
    <row r="29891" spans="25:27" x14ac:dyDescent="0.2">
      <c r="Y29891" s="396"/>
      <c r="Z29891" s="396"/>
      <c r="AA29891" s="441"/>
    </row>
    <row r="29892" spans="25:27" x14ac:dyDescent="0.2">
      <c r="Y29892" s="396"/>
      <c r="Z29892" s="396"/>
      <c r="AA29892" s="441"/>
    </row>
    <row r="29893" spans="25:27" x14ac:dyDescent="0.2">
      <c r="Y29893" s="396"/>
      <c r="Z29893" s="396"/>
      <c r="AA29893" s="441"/>
    </row>
    <row r="29894" spans="25:27" x14ac:dyDescent="0.2">
      <c r="Y29894" s="396"/>
      <c r="Z29894" s="396"/>
      <c r="AA29894" s="441"/>
    </row>
    <row r="29895" spans="25:27" x14ac:dyDescent="0.2">
      <c r="Y29895" s="396"/>
      <c r="Z29895" s="396"/>
      <c r="AA29895" s="441"/>
    </row>
    <row r="29896" spans="25:27" x14ac:dyDescent="0.2">
      <c r="Y29896" s="396"/>
      <c r="Z29896" s="396"/>
      <c r="AA29896" s="441"/>
    </row>
    <row r="29897" spans="25:27" x14ac:dyDescent="0.2">
      <c r="Y29897" s="396"/>
      <c r="Z29897" s="396"/>
      <c r="AA29897" s="441"/>
    </row>
    <row r="29898" spans="25:27" x14ac:dyDescent="0.2">
      <c r="Y29898" s="396"/>
      <c r="Z29898" s="396"/>
      <c r="AA29898" s="441"/>
    </row>
    <row r="29899" spans="25:27" x14ac:dyDescent="0.2">
      <c r="Y29899" s="396"/>
      <c r="Z29899" s="396"/>
      <c r="AA29899" s="441"/>
    </row>
    <row r="29900" spans="25:27" x14ac:dyDescent="0.2">
      <c r="Y29900" s="396"/>
      <c r="Z29900" s="396"/>
      <c r="AA29900" s="441"/>
    </row>
    <row r="29901" spans="25:27" x14ac:dyDescent="0.2">
      <c r="Y29901" s="396"/>
      <c r="Z29901" s="396"/>
      <c r="AA29901" s="441"/>
    </row>
    <row r="29902" spans="25:27" x14ac:dyDescent="0.2">
      <c r="Y29902" s="396"/>
      <c r="Z29902" s="396"/>
      <c r="AA29902" s="441"/>
    </row>
    <row r="29903" spans="25:27" x14ac:dyDescent="0.2">
      <c r="Y29903" s="396"/>
      <c r="Z29903" s="396"/>
      <c r="AA29903" s="441"/>
    </row>
    <row r="29904" spans="25:27" x14ac:dyDescent="0.2">
      <c r="Y29904" s="396"/>
      <c r="Z29904" s="396"/>
      <c r="AA29904" s="441"/>
    </row>
    <row r="29905" spans="25:27" x14ac:dyDescent="0.2">
      <c r="Y29905" s="396"/>
      <c r="Z29905" s="396"/>
      <c r="AA29905" s="441"/>
    </row>
    <row r="29906" spans="25:27" x14ac:dyDescent="0.2">
      <c r="Y29906" s="396"/>
      <c r="Z29906" s="396"/>
      <c r="AA29906" s="441"/>
    </row>
    <row r="29907" spans="25:27" x14ac:dyDescent="0.2">
      <c r="Y29907" s="396"/>
      <c r="Z29907" s="396"/>
      <c r="AA29907" s="441"/>
    </row>
    <row r="29908" spans="25:27" x14ac:dyDescent="0.2">
      <c r="Y29908" s="396"/>
      <c r="Z29908" s="396"/>
      <c r="AA29908" s="441"/>
    </row>
    <row r="29909" spans="25:27" x14ac:dyDescent="0.2">
      <c r="Y29909" s="396"/>
      <c r="Z29909" s="396"/>
      <c r="AA29909" s="441"/>
    </row>
    <row r="29910" spans="25:27" x14ac:dyDescent="0.2">
      <c r="Y29910" s="396"/>
      <c r="Z29910" s="396"/>
      <c r="AA29910" s="441"/>
    </row>
    <row r="29911" spans="25:27" x14ac:dyDescent="0.2">
      <c r="Y29911" s="396"/>
      <c r="Z29911" s="396"/>
      <c r="AA29911" s="441"/>
    </row>
    <row r="29912" spans="25:27" x14ac:dyDescent="0.2">
      <c r="Y29912" s="396"/>
      <c r="Z29912" s="396"/>
      <c r="AA29912" s="441"/>
    </row>
    <row r="29913" spans="25:27" x14ac:dyDescent="0.2">
      <c r="Y29913" s="396"/>
      <c r="Z29913" s="396"/>
      <c r="AA29913" s="441"/>
    </row>
    <row r="29914" spans="25:27" x14ac:dyDescent="0.2">
      <c r="Y29914" s="396"/>
      <c r="Z29914" s="396"/>
      <c r="AA29914" s="441"/>
    </row>
    <row r="29915" spans="25:27" x14ac:dyDescent="0.2">
      <c r="Y29915" s="396"/>
      <c r="Z29915" s="396"/>
      <c r="AA29915" s="441"/>
    </row>
    <row r="29916" spans="25:27" x14ac:dyDescent="0.2">
      <c r="Y29916" s="396"/>
      <c r="Z29916" s="396"/>
      <c r="AA29916" s="441"/>
    </row>
    <row r="29917" spans="25:27" x14ac:dyDescent="0.2">
      <c r="Y29917" s="396"/>
      <c r="Z29917" s="396"/>
      <c r="AA29917" s="441"/>
    </row>
    <row r="29918" spans="25:27" x14ac:dyDescent="0.2">
      <c r="Y29918" s="396"/>
      <c r="Z29918" s="396"/>
      <c r="AA29918" s="441"/>
    </row>
    <row r="29919" spans="25:27" x14ac:dyDescent="0.2">
      <c r="Y29919" s="396"/>
      <c r="Z29919" s="396"/>
      <c r="AA29919" s="441"/>
    </row>
    <row r="29920" spans="25:27" x14ac:dyDescent="0.2">
      <c r="Y29920" s="396"/>
      <c r="Z29920" s="396"/>
      <c r="AA29920" s="441"/>
    </row>
    <row r="29921" spans="25:27" x14ac:dyDescent="0.2">
      <c r="Y29921" s="396"/>
      <c r="Z29921" s="396"/>
      <c r="AA29921" s="441"/>
    </row>
    <row r="29922" spans="25:27" x14ac:dyDescent="0.2">
      <c r="Y29922" s="396"/>
      <c r="Z29922" s="396"/>
      <c r="AA29922" s="441"/>
    </row>
    <row r="29923" spans="25:27" x14ac:dyDescent="0.2">
      <c r="Y29923" s="396"/>
      <c r="Z29923" s="396"/>
      <c r="AA29923" s="441"/>
    </row>
    <row r="29924" spans="25:27" x14ac:dyDescent="0.2">
      <c r="Y29924" s="396"/>
      <c r="Z29924" s="396"/>
      <c r="AA29924" s="441"/>
    </row>
    <row r="29925" spans="25:27" x14ac:dyDescent="0.2">
      <c r="Y29925" s="396"/>
      <c r="Z29925" s="396"/>
      <c r="AA29925" s="441"/>
    </row>
    <row r="29926" spans="25:27" x14ac:dyDescent="0.2">
      <c r="Y29926" s="396"/>
      <c r="Z29926" s="396"/>
      <c r="AA29926" s="441"/>
    </row>
    <row r="29927" spans="25:27" x14ac:dyDescent="0.2">
      <c r="Y29927" s="396"/>
      <c r="Z29927" s="396"/>
      <c r="AA29927" s="441"/>
    </row>
    <row r="29928" spans="25:27" x14ac:dyDescent="0.2">
      <c r="Y29928" s="396"/>
      <c r="Z29928" s="396"/>
      <c r="AA29928" s="441"/>
    </row>
    <row r="29929" spans="25:27" x14ac:dyDescent="0.2">
      <c r="Y29929" s="396"/>
      <c r="Z29929" s="396"/>
      <c r="AA29929" s="441"/>
    </row>
    <row r="29930" spans="25:27" x14ac:dyDescent="0.2">
      <c r="Y29930" s="396"/>
      <c r="Z29930" s="396"/>
      <c r="AA29930" s="441"/>
    </row>
    <row r="29931" spans="25:27" x14ac:dyDescent="0.2">
      <c r="Y29931" s="396"/>
      <c r="Z29931" s="396"/>
      <c r="AA29931" s="441"/>
    </row>
    <row r="29932" spans="25:27" x14ac:dyDescent="0.2">
      <c r="Y29932" s="396"/>
      <c r="Z29932" s="396"/>
      <c r="AA29932" s="441"/>
    </row>
    <row r="29933" spans="25:27" x14ac:dyDescent="0.2">
      <c r="Y29933" s="396"/>
      <c r="Z29933" s="396"/>
      <c r="AA29933" s="441"/>
    </row>
    <row r="29934" spans="25:27" x14ac:dyDescent="0.2">
      <c r="Y29934" s="396"/>
      <c r="Z29934" s="396"/>
      <c r="AA29934" s="441"/>
    </row>
    <row r="29935" spans="25:27" x14ac:dyDescent="0.2">
      <c r="Y29935" s="396"/>
      <c r="Z29935" s="396"/>
      <c r="AA29935" s="441"/>
    </row>
    <row r="29936" spans="25:27" x14ac:dyDescent="0.2">
      <c r="Y29936" s="396"/>
      <c r="Z29936" s="396"/>
      <c r="AA29936" s="441"/>
    </row>
    <row r="29937" spans="25:27" x14ac:dyDescent="0.2">
      <c r="Y29937" s="396"/>
      <c r="Z29937" s="396"/>
      <c r="AA29937" s="441"/>
    </row>
    <row r="29938" spans="25:27" x14ac:dyDescent="0.2">
      <c r="Y29938" s="396"/>
      <c r="Z29938" s="396"/>
      <c r="AA29938" s="441"/>
    </row>
    <row r="29939" spans="25:27" x14ac:dyDescent="0.2">
      <c r="Y29939" s="396"/>
      <c r="Z29939" s="396"/>
      <c r="AA29939" s="441"/>
    </row>
    <row r="29940" spans="25:27" x14ac:dyDescent="0.2">
      <c r="Y29940" s="396"/>
      <c r="Z29940" s="396"/>
      <c r="AA29940" s="441"/>
    </row>
    <row r="29941" spans="25:27" x14ac:dyDescent="0.2">
      <c r="Y29941" s="396"/>
      <c r="Z29941" s="396"/>
      <c r="AA29941" s="441"/>
    </row>
    <row r="29942" spans="25:27" x14ac:dyDescent="0.2">
      <c r="Y29942" s="396"/>
      <c r="Z29942" s="396"/>
      <c r="AA29942" s="441"/>
    </row>
    <row r="29943" spans="25:27" x14ac:dyDescent="0.2">
      <c r="Y29943" s="396"/>
      <c r="Z29943" s="396"/>
      <c r="AA29943" s="441"/>
    </row>
    <row r="29944" spans="25:27" x14ac:dyDescent="0.2">
      <c r="Y29944" s="396"/>
      <c r="Z29944" s="396"/>
      <c r="AA29944" s="441"/>
    </row>
    <row r="29945" spans="25:27" x14ac:dyDescent="0.2">
      <c r="Y29945" s="396"/>
      <c r="Z29945" s="396"/>
      <c r="AA29945" s="441"/>
    </row>
    <row r="29946" spans="25:27" x14ac:dyDescent="0.2">
      <c r="Y29946" s="396"/>
      <c r="Z29946" s="396"/>
      <c r="AA29946" s="441"/>
    </row>
    <row r="29947" spans="25:27" x14ac:dyDescent="0.2">
      <c r="Y29947" s="396"/>
      <c r="Z29947" s="396"/>
      <c r="AA29947" s="441"/>
    </row>
    <row r="29948" spans="25:27" x14ac:dyDescent="0.2">
      <c r="Y29948" s="396"/>
      <c r="Z29948" s="396"/>
      <c r="AA29948" s="441"/>
    </row>
    <row r="29949" spans="25:27" x14ac:dyDescent="0.2">
      <c r="Y29949" s="396"/>
      <c r="Z29949" s="396"/>
      <c r="AA29949" s="441"/>
    </row>
    <row r="29950" spans="25:27" x14ac:dyDescent="0.2">
      <c r="Y29950" s="396"/>
      <c r="Z29950" s="396"/>
      <c r="AA29950" s="441"/>
    </row>
    <row r="29951" spans="25:27" x14ac:dyDescent="0.2">
      <c r="Y29951" s="396"/>
      <c r="Z29951" s="396"/>
      <c r="AA29951" s="441"/>
    </row>
    <row r="29952" spans="25:27" x14ac:dyDescent="0.2">
      <c r="Y29952" s="396"/>
      <c r="Z29952" s="396"/>
      <c r="AA29952" s="441"/>
    </row>
    <row r="29953" spans="25:27" x14ac:dyDescent="0.2">
      <c r="Y29953" s="396"/>
      <c r="Z29953" s="396"/>
      <c r="AA29953" s="441"/>
    </row>
    <row r="29954" spans="25:27" x14ac:dyDescent="0.2">
      <c r="Y29954" s="396"/>
      <c r="Z29954" s="396"/>
      <c r="AA29954" s="441"/>
    </row>
    <row r="29955" spans="25:27" x14ac:dyDescent="0.2">
      <c r="Y29955" s="396"/>
      <c r="Z29955" s="396"/>
      <c r="AA29955" s="441"/>
    </row>
    <row r="29956" spans="25:27" x14ac:dyDescent="0.2">
      <c r="Y29956" s="396"/>
      <c r="Z29956" s="396"/>
      <c r="AA29956" s="441"/>
    </row>
    <row r="29957" spans="25:27" x14ac:dyDescent="0.2">
      <c r="Y29957" s="396"/>
      <c r="Z29957" s="396"/>
      <c r="AA29957" s="441"/>
    </row>
    <row r="29958" spans="25:27" x14ac:dyDescent="0.2">
      <c r="Y29958" s="396"/>
      <c r="Z29958" s="396"/>
      <c r="AA29958" s="441"/>
    </row>
    <row r="29959" spans="25:27" x14ac:dyDescent="0.2">
      <c r="Y29959" s="396"/>
      <c r="Z29959" s="396"/>
      <c r="AA29959" s="441"/>
    </row>
    <row r="29960" spans="25:27" x14ac:dyDescent="0.2">
      <c r="Y29960" s="396"/>
      <c r="Z29960" s="396"/>
      <c r="AA29960" s="441"/>
    </row>
    <row r="29961" spans="25:27" x14ac:dyDescent="0.2">
      <c r="Y29961" s="396"/>
      <c r="Z29961" s="396"/>
      <c r="AA29961" s="441"/>
    </row>
    <row r="29962" spans="25:27" x14ac:dyDescent="0.2">
      <c r="Y29962" s="396"/>
      <c r="Z29962" s="396"/>
      <c r="AA29962" s="441"/>
    </row>
    <row r="29963" spans="25:27" x14ac:dyDescent="0.2">
      <c r="Y29963" s="396"/>
      <c r="Z29963" s="396"/>
      <c r="AA29963" s="441"/>
    </row>
    <row r="29964" spans="25:27" x14ac:dyDescent="0.2">
      <c r="Y29964" s="396"/>
      <c r="Z29964" s="396"/>
      <c r="AA29964" s="441"/>
    </row>
    <row r="29965" spans="25:27" x14ac:dyDescent="0.2">
      <c r="Y29965" s="396"/>
      <c r="Z29965" s="396"/>
      <c r="AA29965" s="441"/>
    </row>
    <row r="29966" spans="25:27" x14ac:dyDescent="0.2">
      <c r="Y29966" s="396"/>
      <c r="Z29966" s="396"/>
      <c r="AA29966" s="441"/>
    </row>
    <row r="29967" spans="25:27" x14ac:dyDescent="0.2">
      <c r="Y29967" s="396"/>
      <c r="Z29967" s="396"/>
      <c r="AA29967" s="441"/>
    </row>
    <row r="29968" spans="25:27" x14ac:dyDescent="0.2">
      <c r="Y29968" s="396"/>
      <c r="Z29968" s="396"/>
      <c r="AA29968" s="441"/>
    </row>
    <row r="29969" spans="25:27" x14ac:dyDescent="0.2">
      <c r="Y29969" s="396"/>
      <c r="Z29969" s="396"/>
      <c r="AA29969" s="441"/>
    </row>
    <row r="29970" spans="25:27" x14ac:dyDescent="0.2">
      <c r="Y29970" s="396"/>
      <c r="Z29970" s="396"/>
      <c r="AA29970" s="441"/>
    </row>
    <row r="29971" spans="25:27" x14ac:dyDescent="0.2">
      <c r="Y29971" s="396"/>
      <c r="Z29971" s="396"/>
      <c r="AA29971" s="441"/>
    </row>
    <row r="29972" spans="25:27" x14ac:dyDescent="0.2">
      <c r="Y29972" s="396"/>
      <c r="Z29972" s="396"/>
      <c r="AA29972" s="441"/>
    </row>
    <row r="29973" spans="25:27" x14ac:dyDescent="0.2">
      <c r="Y29973" s="396"/>
      <c r="Z29973" s="396"/>
      <c r="AA29973" s="441"/>
    </row>
    <row r="29974" spans="25:27" x14ac:dyDescent="0.2">
      <c r="Y29974" s="396"/>
      <c r="Z29974" s="396"/>
      <c r="AA29974" s="441"/>
    </row>
    <row r="29975" spans="25:27" x14ac:dyDescent="0.2">
      <c r="Y29975" s="396"/>
      <c r="Z29975" s="396"/>
      <c r="AA29975" s="441"/>
    </row>
    <row r="29976" spans="25:27" x14ac:dyDescent="0.2">
      <c r="Y29976" s="396"/>
      <c r="Z29976" s="396"/>
      <c r="AA29976" s="441"/>
    </row>
    <row r="29977" spans="25:27" x14ac:dyDescent="0.2">
      <c r="Y29977" s="396"/>
      <c r="Z29977" s="396"/>
      <c r="AA29977" s="441"/>
    </row>
    <row r="29978" spans="25:27" x14ac:dyDescent="0.2">
      <c r="Y29978" s="396"/>
      <c r="Z29978" s="396"/>
      <c r="AA29978" s="441"/>
    </row>
    <row r="29979" spans="25:27" x14ac:dyDescent="0.2">
      <c r="Y29979" s="396"/>
      <c r="Z29979" s="396"/>
      <c r="AA29979" s="441"/>
    </row>
    <row r="29980" spans="25:27" x14ac:dyDescent="0.2">
      <c r="Y29980" s="396"/>
      <c r="Z29980" s="396"/>
      <c r="AA29980" s="441"/>
    </row>
    <row r="29981" spans="25:27" x14ac:dyDescent="0.2">
      <c r="Y29981" s="396"/>
      <c r="Z29981" s="396"/>
      <c r="AA29981" s="441"/>
    </row>
    <row r="29982" spans="25:27" x14ac:dyDescent="0.2">
      <c r="Y29982" s="396"/>
      <c r="Z29982" s="396"/>
      <c r="AA29982" s="441"/>
    </row>
    <row r="29983" spans="25:27" x14ac:dyDescent="0.2">
      <c r="Y29983" s="396"/>
      <c r="Z29983" s="396"/>
      <c r="AA29983" s="441"/>
    </row>
    <row r="29984" spans="25:27" x14ac:dyDescent="0.2">
      <c r="Y29984" s="396"/>
      <c r="Z29984" s="396"/>
      <c r="AA29984" s="441"/>
    </row>
    <row r="29985" spans="25:27" x14ac:dyDescent="0.2">
      <c r="Y29985" s="396"/>
      <c r="Z29985" s="396"/>
      <c r="AA29985" s="441"/>
    </row>
    <row r="29986" spans="25:27" x14ac:dyDescent="0.2">
      <c r="Y29986" s="396"/>
      <c r="Z29986" s="396"/>
      <c r="AA29986" s="441"/>
    </row>
    <row r="29987" spans="25:27" x14ac:dyDescent="0.2">
      <c r="Y29987" s="396"/>
      <c r="Z29987" s="396"/>
      <c r="AA29987" s="441"/>
    </row>
    <row r="29988" spans="25:27" x14ac:dyDescent="0.2">
      <c r="Y29988" s="396"/>
      <c r="Z29988" s="396"/>
      <c r="AA29988" s="441"/>
    </row>
    <row r="29989" spans="25:27" x14ac:dyDescent="0.2">
      <c r="Y29989" s="396"/>
      <c r="Z29989" s="396"/>
      <c r="AA29989" s="441"/>
    </row>
    <row r="29990" spans="25:27" x14ac:dyDescent="0.2">
      <c r="Y29990" s="396"/>
      <c r="Z29990" s="396"/>
      <c r="AA29990" s="441"/>
    </row>
    <row r="29991" spans="25:27" x14ac:dyDescent="0.2">
      <c r="Y29991" s="396"/>
      <c r="Z29991" s="396"/>
      <c r="AA29991" s="441"/>
    </row>
    <row r="29992" spans="25:27" x14ac:dyDescent="0.2">
      <c r="Y29992" s="396"/>
      <c r="Z29992" s="396"/>
      <c r="AA29992" s="441"/>
    </row>
    <row r="29993" spans="25:27" x14ac:dyDescent="0.2">
      <c r="Y29993" s="396"/>
      <c r="Z29993" s="396"/>
      <c r="AA29993" s="441"/>
    </row>
    <row r="29994" spans="25:27" x14ac:dyDescent="0.2">
      <c r="Y29994" s="396"/>
      <c r="Z29994" s="396"/>
      <c r="AA29994" s="441"/>
    </row>
    <row r="29995" spans="25:27" x14ac:dyDescent="0.2">
      <c r="Y29995" s="396"/>
      <c r="Z29995" s="396"/>
      <c r="AA29995" s="441"/>
    </row>
    <row r="29996" spans="25:27" x14ac:dyDescent="0.2">
      <c r="Y29996" s="396"/>
      <c r="Z29996" s="396"/>
      <c r="AA29996" s="441"/>
    </row>
    <row r="29997" spans="25:27" x14ac:dyDescent="0.2">
      <c r="Y29997" s="396"/>
      <c r="Z29997" s="396"/>
      <c r="AA29997" s="441"/>
    </row>
    <row r="29998" spans="25:27" x14ac:dyDescent="0.2">
      <c r="Y29998" s="396"/>
      <c r="Z29998" s="396"/>
      <c r="AA29998" s="441"/>
    </row>
    <row r="29999" spans="25:27" x14ac:dyDescent="0.2">
      <c r="Y29999" s="396"/>
      <c r="Z29999" s="396"/>
      <c r="AA29999" s="441"/>
    </row>
    <row r="30000" spans="25:27" x14ac:dyDescent="0.2">
      <c r="Y30000" s="396"/>
      <c r="Z30000" s="396"/>
      <c r="AA30000" s="441"/>
    </row>
    <row r="30001" spans="25:27" x14ac:dyDescent="0.2">
      <c r="Y30001" s="396"/>
      <c r="Z30001" s="396"/>
      <c r="AA30001" s="441"/>
    </row>
    <row r="30002" spans="25:27" x14ac:dyDescent="0.2">
      <c r="Y30002" s="396"/>
      <c r="Z30002" s="396"/>
      <c r="AA30002" s="441"/>
    </row>
    <row r="30003" spans="25:27" x14ac:dyDescent="0.2">
      <c r="Y30003" s="396"/>
      <c r="Z30003" s="396"/>
      <c r="AA30003" s="441"/>
    </row>
    <row r="30004" spans="25:27" x14ac:dyDescent="0.2">
      <c r="Y30004" s="396"/>
      <c r="Z30004" s="396"/>
      <c r="AA30004" s="441"/>
    </row>
    <row r="30005" spans="25:27" x14ac:dyDescent="0.2">
      <c r="Y30005" s="396"/>
      <c r="Z30005" s="396"/>
      <c r="AA30005" s="441"/>
    </row>
    <row r="30006" spans="25:27" x14ac:dyDescent="0.2">
      <c r="Y30006" s="396"/>
      <c r="Z30006" s="396"/>
      <c r="AA30006" s="441"/>
    </row>
    <row r="30007" spans="25:27" x14ac:dyDescent="0.2">
      <c r="Y30007" s="396"/>
      <c r="Z30007" s="396"/>
      <c r="AA30007" s="441"/>
    </row>
    <row r="30008" spans="25:27" x14ac:dyDescent="0.2">
      <c r="Y30008" s="396"/>
      <c r="Z30008" s="396"/>
      <c r="AA30008" s="441"/>
    </row>
    <row r="30009" spans="25:27" x14ac:dyDescent="0.2">
      <c r="Y30009" s="396"/>
      <c r="Z30009" s="396"/>
      <c r="AA30009" s="441"/>
    </row>
    <row r="30010" spans="25:27" x14ac:dyDescent="0.2">
      <c r="Y30010" s="396"/>
      <c r="Z30010" s="396"/>
      <c r="AA30010" s="441"/>
    </row>
    <row r="30011" spans="25:27" x14ac:dyDescent="0.2">
      <c r="Y30011" s="396"/>
      <c r="Z30011" s="396"/>
      <c r="AA30011" s="441"/>
    </row>
    <row r="30012" spans="25:27" x14ac:dyDescent="0.2">
      <c r="Y30012" s="396"/>
      <c r="Z30012" s="396"/>
      <c r="AA30012" s="441"/>
    </row>
    <row r="30013" spans="25:27" x14ac:dyDescent="0.2">
      <c r="Y30013" s="396"/>
      <c r="Z30013" s="396"/>
      <c r="AA30013" s="441"/>
    </row>
    <row r="30014" spans="25:27" x14ac:dyDescent="0.2">
      <c r="Y30014" s="396"/>
      <c r="Z30014" s="396"/>
      <c r="AA30014" s="441"/>
    </row>
    <row r="30015" spans="25:27" x14ac:dyDescent="0.2">
      <c r="Y30015" s="396"/>
      <c r="Z30015" s="396"/>
      <c r="AA30015" s="441"/>
    </row>
    <row r="30016" spans="25:27" x14ac:dyDescent="0.2">
      <c r="Y30016" s="396"/>
      <c r="Z30016" s="396"/>
      <c r="AA30016" s="441"/>
    </row>
    <row r="30017" spans="25:27" x14ac:dyDescent="0.2">
      <c r="Y30017" s="396"/>
      <c r="Z30017" s="396"/>
      <c r="AA30017" s="441"/>
    </row>
    <row r="30018" spans="25:27" x14ac:dyDescent="0.2">
      <c r="Y30018" s="396"/>
      <c r="Z30018" s="396"/>
      <c r="AA30018" s="441"/>
    </row>
    <row r="30019" spans="25:27" x14ac:dyDescent="0.2">
      <c r="Y30019" s="396"/>
      <c r="Z30019" s="396"/>
      <c r="AA30019" s="441"/>
    </row>
    <row r="30020" spans="25:27" x14ac:dyDescent="0.2">
      <c r="Y30020" s="396"/>
      <c r="Z30020" s="396"/>
      <c r="AA30020" s="441"/>
    </row>
    <row r="30021" spans="25:27" x14ac:dyDescent="0.2">
      <c r="Y30021" s="396"/>
      <c r="Z30021" s="396"/>
      <c r="AA30021" s="441"/>
    </row>
    <row r="30022" spans="25:27" x14ac:dyDescent="0.2">
      <c r="Y30022" s="396"/>
      <c r="Z30022" s="396"/>
      <c r="AA30022" s="441"/>
    </row>
    <row r="30023" spans="25:27" x14ac:dyDescent="0.2">
      <c r="Y30023" s="396"/>
      <c r="Z30023" s="396"/>
      <c r="AA30023" s="441"/>
    </row>
    <row r="30024" spans="25:27" x14ac:dyDescent="0.2">
      <c r="Y30024" s="396"/>
      <c r="Z30024" s="396"/>
      <c r="AA30024" s="441"/>
    </row>
    <row r="30025" spans="25:27" x14ac:dyDescent="0.2">
      <c r="Y30025" s="396"/>
      <c r="Z30025" s="396"/>
      <c r="AA30025" s="441"/>
    </row>
    <row r="30026" spans="25:27" x14ac:dyDescent="0.2">
      <c r="Y30026" s="396"/>
      <c r="Z30026" s="396"/>
      <c r="AA30026" s="441"/>
    </row>
    <row r="30027" spans="25:27" x14ac:dyDescent="0.2">
      <c r="Y30027" s="396"/>
      <c r="Z30027" s="396"/>
      <c r="AA30027" s="441"/>
    </row>
    <row r="30028" spans="25:27" x14ac:dyDescent="0.2">
      <c r="Y30028" s="396"/>
      <c r="Z30028" s="396"/>
      <c r="AA30028" s="441"/>
    </row>
    <row r="30029" spans="25:27" x14ac:dyDescent="0.2">
      <c r="Y30029" s="396"/>
      <c r="Z30029" s="396"/>
      <c r="AA30029" s="441"/>
    </row>
    <row r="30030" spans="25:27" x14ac:dyDescent="0.2">
      <c r="Y30030" s="396"/>
      <c r="Z30030" s="396"/>
      <c r="AA30030" s="441"/>
    </row>
    <row r="30031" spans="25:27" x14ac:dyDescent="0.2">
      <c r="Y30031" s="396"/>
      <c r="Z30031" s="396"/>
      <c r="AA30031" s="441"/>
    </row>
    <row r="30032" spans="25:27" x14ac:dyDescent="0.2">
      <c r="Y30032" s="396"/>
      <c r="Z30032" s="396"/>
      <c r="AA30032" s="441"/>
    </row>
    <row r="30033" spans="25:27" x14ac:dyDescent="0.2">
      <c r="Y30033" s="396"/>
      <c r="Z30033" s="396"/>
      <c r="AA30033" s="441"/>
    </row>
    <row r="30034" spans="25:27" x14ac:dyDescent="0.2">
      <c r="Y30034" s="396"/>
      <c r="Z30034" s="396"/>
      <c r="AA30034" s="441"/>
    </row>
    <row r="30035" spans="25:27" x14ac:dyDescent="0.2">
      <c r="Y30035" s="396"/>
      <c r="Z30035" s="396"/>
      <c r="AA30035" s="441"/>
    </row>
    <row r="30036" spans="25:27" x14ac:dyDescent="0.2">
      <c r="Y30036" s="396"/>
      <c r="Z30036" s="396"/>
      <c r="AA30036" s="441"/>
    </row>
    <row r="30037" spans="25:27" x14ac:dyDescent="0.2">
      <c r="Y30037" s="396"/>
      <c r="Z30037" s="396"/>
      <c r="AA30037" s="441"/>
    </row>
    <row r="30038" spans="25:27" x14ac:dyDescent="0.2">
      <c r="Y30038" s="396"/>
      <c r="Z30038" s="396"/>
      <c r="AA30038" s="441"/>
    </row>
    <row r="30039" spans="25:27" x14ac:dyDescent="0.2">
      <c r="Y30039" s="396"/>
      <c r="Z30039" s="396"/>
      <c r="AA30039" s="441"/>
    </row>
    <row r="30040" spans="25:27" x14ac:dyDescent="0.2">
      <c r="Y30040" s="396"/>
      <c r="Z30040" s="396"/>
      <c r="AA30040" s="441"/>
    </row>
    <row r="30041" spans="25:27" x14ac:dyDescent="0.2">
      <c r="Y30041" s="396"/>
      <c r="Z30041" s="396"/>
      <c r="AA30041" s="441"/>
    </row>
    <row r="30042" spans="25:27" x14ac:dyDescent="0.2">
      <c r="Y30042" s="396"/>
      <c r="Z30042" s="396"/>
      <c r="AA30042" s="441"/>
    </row>
    <row r="30043" spans="25:27" x14ac:dyDescent="0.2">
      <c r="Y30043" s="396"/>
      <c r="Z30043" s="396"/>
      <c r="AA30043" s="441"/>
    </row>
    <row r="30044" spans="25:27" x14ac:dyDescent="0.2">
      <c r="Y30044" s="396"/>
      <c r="Z30044" s="396"/>
      <c r="AA30044" s="441"/>
    </row>
    <row r="30045" spans="25:27" x14ac:dyDescent="0.2">
      <c r="Y30045" s="396"/>
      <c r="Z30045" s="396"/>
      <c r="AA30045" s="441"/>
    </row>
    <row r="30046" spans="25:27" x14ac:dyDescent="0.2">
      <c r="Y30046" s="396"/>
      <c r="Z30046" s="396"/>
      <c r="AA30046" s="441"/>
    </row>
    <row r="30047" spans="25:27" x14ac:dyDescent="0.2">
      <c r="Y30047" s="396"/>
      <c r="Z30047" s="396"/>
      <c r="AA30047" s="441"/>
    </row>
    <row r="30048" spans="25:27" x14ac:dyDescent="0.2">
      <c r="Y30048" s="396"/>
      <c r="Z30048" s="396"/>
      <c r="AA30048" s="441"/>
    </row>
    <row r="30049" spans="25:27" x14ac:dyDescent="0.2">
      <c r="Y30049" s="396"/>
      <c r="Z30049" s="396"/>
      <c r="AA30049" s="441"/>
    </row>
    <row r="30050" spans="25:27" x14ac:dyDescent="0.2">
      <c r="Y30050" s="396"/>
      <c r="Z30050" s="396"/>
      <c r="AA30050" s="441"/>
    </row>
    <row r="30051" spans="25:27" x14ac:dyDescent="0.2">
      <c r="Y30051" s="396"/>
      <c r="Z30051" s="396"/>
      <c r="AA30051" s="441"/>
    </row>
    <row r="30052" spans="25:27" x14ac:dyDescent="0.2">
      <c r="Y30052" s="396"/>
      <c r="Z30052" s="396"/>
      <c r="AA30052" s="441"/>
    </row>
    <row r="30053" spans="25:27" x14ac:dyDescent="0.2">
      <c r="Y30053" s="396"/>
      <c r="Z30053" s="396"/>
      <c r="AA30053" s="441"/>
    </row>
    <row r="30054" spans="25:27" x14ac:dyDescent="0.2">
      <c r="Y30054" s="396"/>
      <c r="Z30054" s="396"/>
      <c r="AA30054" s="441"/>
    </row>
    <row r="30055" spans="25:27" x14ac:dyDescent="0.2">
      <c r="Y30055" s="396"/>
      <c r="Z30055" s="396"/>
      <c r="AA30055" s="441"/>
    </row>
    <row r="30056" spans="25:27" x14ac:dyDescent="0.2">
      <c r="Y30056" s="396"/>
      <c r="Z30056" s="396"/>
      <c r="AA30056" s="441"/>
    </row>
    <row r="30057" spans="25:27" x14ac:dyDescent="0.2">
      <c r="Y30057" s="396"/>
      <c r="Z30057" s="396"/>
      <c r="AA30057" s="441"/>
    </row>
    <row r="30058" spans="25:27" x14ac:dyDescent="0.2">
      <c r="Y30058" s="396"/>
      <c r="Z30058" s="396"/>
      <c r="AA30058" s="441"/>
    </row>
    <row r="30059" spans="25:27" x14ac:dyDescent="0.2">
      <c r="Y30059" s="396"/>
      <c r="Z30059" s="396"/>
      <c r="AA30059" s="441"/>
    </row>
    <row r="30060" spans="25:27" x14ac:dyDescent="0.2">
      <c r="Y30060" s="396"/>
      <c r="Z30060" s="396"/>
      <c r="AA30060" s="441"/>
    </row>
    <row r="30061" spans="25:27" x14ac:dyDescent="0.2">
      <c r="Y30061" s="396"/>
      <c r="Z30061" s="396"/>
      <c r="AA30061" s="441"/>
    </row>
    <row r="30062" spans="25:27" x14ac:dyDescent="0.2">
      <c r="Y30062" s="396"/>
      <c r="Z30062" s="396"/>
      <c r="AA30062" s="441"/>
    </row>
    <row r="30063" spans="25:27" x14ac:dyDescent="0.2">
      <c r="Y30063" s="396"/>
      <c r="Z30063" s="396"/>
      <c r="AA30063" s="441"/>
    </row>
    <row r="30064" spans="25:27" x14ac:dyDescent="0.2">
      <c r="Y30064" s="396"/>
      <c r="Z30064" s="396"/>
      <c r="AA30064" s="441"/>
    </row>
    <row r="30065" spans="25:27" x14ac:dyDescent="0.2">
      <c r="Y30065" s="396"/>
      <c r="Z30065" s="396"/>
      <c r="AA30065" s="441"/>
    </row>
    <row r="30066" spans="25:27" x14ac:dyDescent="0.2">
      <c r="Y30066" s="396"/>
      <c r="Z30066" s="396"/>
      <c r="AA30066" s="441"/>
    </row>
    <row r="30067" spans="25:27" x14ac:dyDescent="0.2">
      <c r="Y30067" s="396"/>
      <c r="Z30067" s="396"/>
      <c r="AA30067" s="441"/>
    </row>
    <row r="30068" spans="25:27" x14ac:dyDescent="0.2">
      <c r="Y30068" s="396"/>
      <c r="Z30068" s="396"/>
      <c r="AA30068" s="441"/>
    </row>
    <row r="30069" spans="25:27" x14ac:dyDescent="0.2">
      <c r="Y30069" s="396"/>
      <c r="Z30069" s="396"/>
      <c r="AA30069" s="441"/>
    </row>
    <row r="30070" spans="25:27" x14ac:dyDescent="0.2">
      <c r="Y30070" s="396"/>
      <c r="Z30070" s="396"/>
      <c r="AA30070" s="441"/>
    </row>
    <row r="30071" spans="25:27" x14ac:dyDescent="0.2">
      <c r="Y30071" s="396"/>
      <c r="Z30071" s="396"/>
      <c r="AA30071" s="441"/>
    </row>
    <row r="30072" spans="25:27" x14ac:dyDescent="0.2">
      <c r="Y30072" s="396"/>
      <c r="Z30072" s="396"/>
      <c r="AA30072" s="441"/>
    </row>
    <row r="30073" spans="25:27" x14ac:dyDescent="0.2">
      <c r="Y30073" s="396"/>
      <c r="Z30073" s="396"/>
      <c r="AA30073" s="441"/>
    </row>
    <row r="30074" spans="25:27" x14ac:dyDescent="0.2">
      <c r="Y30074" s="396"/>
      <c r="Z30074" s="396"/>
      <c r="AA30074" s="441"/>
    </row>
    <row r="30075" spans="25:27" x14ac:dyDescent="0.2">
      <c r="Y30075" s="396"/>
      <c r="Z30075" s="396"/>
      <c r="AA30075" s="441"/>
    </row>
    <row r="30076" spans="25:27" x14ac:dyDescent="0.2">
      <c r="Y30076" s="396"/>
      <c r="Z30076" s="396"/>
      <c r="AA30076" s="441"/>
    </row>
    <row r="30077" spans="25:27" x14ac:dyDescent="0.2">
      <c r="Y30077" s="396"/>
      <c r="Z30077" s="396"/>
      <c r="AA30077" s="441"/>
    </row>
    <row r="30078" spans="25:27" x14ac:dyDescent="0.2">
      <c r="Y30078" s="396"/>
      <c r="Z30078" s="396"/>
      <c r="AA30078" s="441"/>
    </row>
    <row r="30079" spans="25:27" x14ac:dyDescent="0.2">
      <c r="Y30079" s="396"/>
      <c r="Z30079" s="396"/>
      <c r="AA30079" s="441"/>
    </row>
    <row r="30080" spans="25:27" x14ac:dyDescent="0.2">
      <c r="Y30080" s="396"/>
      <c r="Z30080" s="396"/>
      <c r="AA30080" s="441"/>
    </row>
    <row r="30081" spans="25:27" x14ac:dyDescent="0.2">
      <c r="Y30081" s="396"/>
      <c r="Z30081" s="396"/>
      <c r="AA30081" s="441"/>
    </row>
    <row r="30082" spans="25:27" x14ac:dyDescent="0.2">
      <c r="Y30082" s="396"/>
      <c r="Z30082" s="396"/>
      <c r="AA30082" s="441"/>
    </row>
    <row r="30083" spans="25:27" x14ac:dyDescent="0.2">
      <c r="Y30083" s="396"/>
      <c r="Z30083" s="396"/>
      <c r="AA30083" s="441"/>
    </row>
    <row r="30084" spans="25:27" x14ac:dyDescent="0.2">
      <c r="Y30084" s="396"/>
      <c r="Z30084" s="396"/>
      <c r="AA30084" s="441"/>
    </row>
    <row r="30085" spans="25:27" x14ac:dyDescent="0.2">
      <c r="Y30085" s="396"/>
      <c r="Z30085" s="396"/>
      <c r="AA30085" s="441"/>
    </row>
    <row r="30086" spans="25:27" x14ac:dyDescent="0.2">
      <c r="Y30086" s="396"/>
      <c r="Z30086" s="396"/>
      <c r="AA30086" s="441"/>
    </row>
    <row r="30087" spans="25:27" x14ac:dyDescent="0.2">
      <c r="Y30087" s="396"/>
      <c r="Z30087" s="396"/>
      <c r="AA30087" s="441"/>
    </row>
    <row r="30088" spans="25:27" x14ac:dyDescent="0.2">
      <c r="Y30088" s="396"/>
      <c r="Z30088" s="396"/>
      <c r="AA30088" s="441"/>
    </row>
    <row r="30089" spans="25:27" x14ac:dyDescent="0.2">
      <c r="Y30089" s="396"/>
      <c r="Z30089" s="396"/>
      <c r="AA30089" s="441"/>
    </row>
    <row r="30090" spans="25:27" x14ac:dyDescent="0.2">
      <c r="Y30090" s="396"/>
      <c r="Z30090" s="396"/>
      <c r="AA30090" s="441"/>
    </row>
    <row r="30091" spans="25:27" x14ac:dyDescent="0.2">
      <c r="Y30091" s="396"/>
      <c r="Z30091" s="396"/>
      <c r="AA30091" s="441"/>
    </row>
    <row r="30092" spans="25:27" x14ac:dyDescent="0.2">
      <c r="Y30092" s="396"/>
      <c r="Z30092" s="396"/>
      <c r="AA30092" s="441"/>
    </row>
    <row r="30093" spans="25:27" x14ac:dyDescent="0.2">
      <c r="Y30093" s="396"/>
      <c r="Z30093" s="396"/>
      <c r="AA30093" s="441"/>
    </row>
    <row r="30094" spans="25:27" x14ac:dyDescent="0.2">
      <c r="Y30094" s="396"/>
      <c r="Z30094" s="396"/>
      <c r="AA30094" s="441"/>
    </row>
    <row r="30095" spans="25:27" x14ac:dyDescent="0.2">
      <c r="Y30095" s="396"/>
      <c r="Z30095" s="396"/>
      <c r="AA30095" s="441"/>
    </row>
    <row r="30096" spans="25:27" x14ac:dyDescent="0.2">
      <c r="Y30096" s="396"/>
      <c r="Z30096" s="396"/>
      <c r="AA30096" s="441"/>
    </row>
    <row r="30097" spans="25:27" x14ac:dyDescent="0.2">
      <c r="Y30097" s="396"/>
      <c r="Z30097" s="396"/>
      <c r="AA30097" s="441"/>
    </row>
    <row r="30098" spans="25:27" x14ac:dyDescent="0.2">
      <c r="Y30098" s="396"/>
      <c r="Z30098" s="396"/>
      <c r="AA30098" s="441"/>
    </row>
    <row r="30099" spans="25:27" x14ac:dyDescent="0.2">
      <c r="Y30099" s="396"/>
      <c r="Z30099" s="396"/>
      <c r="AA30099" s="441"/>
    </row>
    <row r="30100" spans="25:27" x14ac:dyDescent="0.2">
      <c r="Y30100" s="396"/>
      <c r="Z30100" s="396"/>
      <c r="AA30100" s="441"/>
    </row>
    <row r="30101" spans="25:27" x14ac:dyDescent="0.2">
      <c r="Y30101" s="396"/>
      <c r="Z30101" s="396"/>
      <c r="AA30101" s="441"/>
    </row>
    <row r="30102" spans="25:27" x14ac:dyDescent="0.2">
      <c r="Y30102" s="396"/>
      <c r="Z30102" s="396"/>
      <c r="AA30102" s="441"/>
    </row>
    <row r="30103" spans="25:27" x14ac:dyDescent="0.2">
      <c r="Y30103" s="396"/>
      <c r="Z30103" s="396"/>
      <c r="AA30103" s="441"/>
    </row>
    <row r="30104" spans="25:27" x14ac:dyDescent="0.2">
      <c r="Y30104" s="396"/>
      <c r="Z30104" s="396"/>
      <c r="AA30104" s="441"/>
    </row>
    <row r="30105" spans="25:27" x14ac:dyDescent="0.2">
      <c r="Y30105" s="396"/>
      <c r="Z30105" s="396"/>
      <c r="AA30105" s="441"/>
    </row>
    <row r="30106" spans="25:27" x14ac:dyDescent="0.2">
      <c r="Y30106" s="396"/>
      <c r="Z30106" s="396"/>
      <c r="AA30106" s="441"/>
    </row>
    <row r="30107" spans="25:27" x14ac:dyDescent="0.2">
      <c r="Y30107" s="396"/>
      <c r="Z30107" s="396"/>
      <c r="AA30107" s="441"/>
    </row>
    <row r="30108" spans="25:27" x14ac:dyDescent="0.2">
      <c r="Y30108" s="396"/>
      <c r="Z30108" s="396"/>
      <c r="AA30108" s="441"/>
    </row>
    <row r="30109" spans="25:27" x14ac:dyDescent="0.2">
      <c r="Y30109" s="396"/>
      <c r="Z30109" s="396"/>
      <c r="AA30109" s="441"/>
    </row>
    <row r="30110" spans="25:27" x14ac:dyDescent="0.2">
      <c r="Y30110" s="396"/>
      <c r="Z30110" s="396"/>
      <c r="AA30110" s="441"/>
    </row>
    <row r="30111" spans="25:27" x14ac:dyDescent="0.2">
      <c r="Y30111" s="396"/>
      <c r="Z30111" s="396"/>
      <c r="AA30111" s="441"/>
    </row>
    <row r="30112" spans="25:27" x14ac:dyDescent="0.2">
      <c r="Y30112" s="396"/>
      <c r="Z30112" s="396"/>
      <c r="AA30112" s="441"/>
    </row>
    <row r="30113" spans="25:27" x14ac:dyDescent="0.2">
      <c r="Y30113" s="396"/>
      <c r="Z30113" s="396"/>
      <c r="AA30113" s="441"/>
    </row>
    <row r="30114" spans="25:27" x14ac:dyDescent="0.2">
      <c r="Y30114" s="396"/>
      <c r="Z30114" s="396"/>
      <c r="AA30114" s="441"/>
    </row>
    <row r="30115" spans="25:27" x14ac:dyDescent="0.2">
      <c r="Y30115" s="396"/>
      <c r="Z30115" s="396"/>
      <c r="AA30115" s="441"/>
    </row>
    <row r="30116" spans="25:27" x14ac:dyDescent="0.2">
      <c r="Y30116" s="396"/>
      <c r="Z30116" s="396"/>
      <c r="AA30116" s="441"/>
    </row>
    <row r="30117" spans="25:27" x14ac:dyDescent="0.2">
      <c r="Y30117" s="396"/>
      <c r="Z30117" s="396"/>
      <c r="AA30117" s="441"/>
    </row>
    <row r="30118" spans="25:27" x14ac:dyDescent="0.2">
      <c r="Y30118" s="396"/>
      <c r="Z30118" s="396"/>
      <c r="AA30118" s="441"/>
    </row>
    <row r="30119" spans="25:27" x14ac:dyDescent="0.2">
      <c r="Y30119" s="396"/>
      <c r="Z30119" s="396"/>
      <c r="AA30119" s="441"/>
    </row>
    <row r="30120" spans="25:27" x14ac:dyDescent="0.2">
      <c r="Y30120" s="396"/>
      <c r="Z30120" s="396"/>
      <c r="AA30120" s="441"/>
    </row>
    <row r="30121" spans="25:27" x14ac:dyDescent="0.2">
      <c r="Y30121" s="396"/>
      <c r="Z30121" s="396"/>
      <c r="AA30121" s="441"/>
    </row>
    <row r="30122" spans="25:27" x14ac:dyDescent="0.2">
      <c r="Y30122" s="396"/>
      <c r="Z30122" s="396"/>
      <c r="AA30122" s="441"/>
    </row>
    <row r="30123" spans="25:27" x14ac:dyDescent="0.2">
      <c r="Y30123" s="396"/>
      <c r="Z30123" s="396"/>
      <c r="AA30123" s="441"/>
    </row>
    <row r="30124" spans="25:27" x14ac:dyDescent="0.2">
      <c r="Y30124" s="396"/>
      <c r="Z30124" s="396"/>
      <c r="AA30124" s="441"/>
    </row>
    <row r="30125" spans="25:27" x14ac:dyDescent="0.2">
      <c r="Y30125" s="396"/>
      <c r="Z30125" s="396"/>
      <c r="AA30125" s="441"/>
    </row>
    <row r="30126" spans="25:27" x14ac:dyDescent="0.2">
      <c r="Y30126" s="396"/>
      <c r="Z30126" s="396"/>
      <c r="AA30126" s="441"/>
    </row>
    <row r="30127" spans="25:27" x14ac:dyDescent="0.2">
      <c r="Y30127" s="396"/>
      <c r="Z30127" s="396"/>
      <c r="AA30127" s="441"/>
    </row>
    <row r="30128" spans="25:27" x14ac:dyDescent="0.2">
      <c r="Y30128" s="396"/>
      <c r="Z30128" s="396"/>
      <c r="AA30128" s="441"/>
    </row>
    <row r="30129" spans="25:27" x14ac:dyDescent="0.2">
      <c r="Y30129" s="396"/>
      <c r="Z30129" s="396"/>
      <c r="AA30129" s="441"/>
    </row>
    <row r="30130" spans="25:27" x14ac:dyDescent="0.2">
      <c r="Y30130" s="396"/>
      <c r="Z30130" s="396"/>
      <c r="AA30130" s="441"/>
    </row>
    <row r="30131" spans="25:27" x14ac:dyDescent="0.2">
      <c r="Y30131" s="396"/>
      <c r="Z30131" s="396"/>
      <c r="AA30131" s="441"/>
    </row>
    <row r="30132" spans="25:27" x14ac:dyDescent="0.2">
      <c r="Y30132" s="396"/>
      <c r="Z30132" s="396"/>
      <c r="AA30132" s="441"/>
    </row>
    <row r="30133" spans="25:27" x14ac:dyDescent="0.2">
      <c r="Y30133" s="396"/>
      <c r="Z30133" s="396"/>
      <c r="AA30133" s="441"/>
    </row>
    <row r="30134" spans="25:27" x14ac:dyDescent="0.2">
      <c r="Y30134" s="396"/>
      <c r="Z30134" s="396"/>
      <c r="AA30134" s="441"/>
    </row>
    <row r="30135" spans="25:27" x14ac:dyDescent="0.2">
      <c r="Y30135" s="396"/>
      <c r="Z30135" s="396"/>
      <c r="AA30135" s="441"/>
    </row>
    <row r="30136" spans="25:27" x14ac:dyDescent="0.2">
      <c r="Y30136" s="396"/>
      <c r="Z30136" s="396"/>
      <c r="AA30136" s="441"/>
    </row>
    <row r="30137" spans="25:27" x14ac:dyDescent="0.2">
      <c r="Y30137" s="396"/>
      <c r="Z30137" s="396"/>
      <c r="AA30137" s="441"/>
    </row>
    <row r="30138" spans="25:27" x14ac:dyDescent="0.2">
      <c r="Y30138" s="396"/>
      <c r="Z30138" s="396"/>
      <c r="AA30138" s="441"/>
    </row>
    <row r="30139" spans="25:27" x14ac:dyDescent="0.2">
      <c r="Y30139" s="396"/>
      <c r="Z30139" s="396"/>
      <c r="AA30139" s="441"/>
    </row>
    <row r="30140" spans="25:27" x14ac:dyDescent="0.2">
      <c r="Y30140" s="396"/>
      <c r="Z30140" s="396"/>
      <c r="AA30140" s="441"/>
    </row>
    <row r="30141" spans="25:27" x14ac:dyDescent="0.2">
      <c r="Y30141" s="396"/>
      <c r="Z30141" s="396"/>
      <c r="AA30141" s="441"/>
    </row>
    <row r="30142" spans="25:27" x14ac:dyDescent="0.2">
      <c r="Y30142" s="396"/>
      <c r="Z30142" s="396"/>
      <c r="AA30142" s="441"/>
    </row>
    <row r="30143" spans="25:27" x14ac:dyDescent="0.2">
      <c r="Y30143" s="396"/>
      <c r="Z30143" s="396"/>
      <c r="AA30143" s="441"/>
    </row>
    <row r="30144" spans="25:27" x14ac:dyDescent="0.2">
      <c r="Y30144" s="396"/>
      <c r="Z30144" s="396"/>
      <c r="AA30144" s="441"/>
    </row>
    <row r="30145" spans="25:27" x14ac:dyDescent="0.2">
      <c r="Y30145" s="396"/>
      <c r="Z30145" s="396"/>
      <c r="AA30145" s="441"/>
    </row>
    <row r="30146" spans="25:27" x14ac:dyDescent="0.2">
      <c r="Y30146" s="396"/>
      <c r="Z30146" s="396"/>
      <c r="AA30146" s="441"/>
    </row>
    <row r="30147" spans="25:27" x14ac:dyDescent="0.2">
      <c r="Y30147" s="396"/>
      <c r="Z30147" s="396"/>
      <c r="AA30147" s="441"/>
    </row>
    <row r="30148" spans="25:27" x14ac:dyDescent="0.2">
      <c r="Y30148" s="396"/>
      <c r="Z30148" s="396"/>
      <c r="AA30148" s="441"/>
    </row>
    <row r="30149" spans="25:27" x14ac:dyDescent="0.2">
      <c r="Y30149" s="396"/>
      <c r="Z30149" s="396"/>
      <c r="AA30149" s="441"/>
    </row>
    <row r="30150" spans="25:27" x14ac:dyDescent="0.2">
      <c r="Y30150" s="396"/>
      <c r="Z30150" s="396"/>
      <c r="AA30150" s="441"/>
    </row>
    <row r="30151" spans="25:27" x14ac:dyDescent="0.2">
      <c r="Y30151" s="396"/>
      <c r="Z30151" s="396"/>
      <c r="AA30151" s="441"/>
    </row>
    <row r="30152" spans="25:27" x14ac:dyDescent="0.2">
      <c r="Y30152" s="396"/>
      <c r="Z30152" s="396"/>
      <c r="AA30152" s="441"/>
    </row>
    <row r="30153" spans="25:27" x14ac:dyDescent="0.2">
      <c r="Y30153" s="396"/>
      <c r="Z30153" s="396"/>
      <c r="AA30153" s="441"/>
    </row>
    <row r="30154" spans="25:27" x14ac:dyDescent="0.2">
      <c r="Y30154" s="396"/>
      <c r="Z30154" s="396"/>
      <c r="AA30154" s="441"/>
    </row>
    <row r="30155" spans="25:27" x14ac:dyDescent="0.2">
      <c r="Y30155" s="396"/>
      <c r="Z30155" s="396"/>
      <c r="AA30155" s="441"/>
    </row>
    <row r="30156" spans="25:27" x14ac:dyDescent="0.2">
      <c r="Y30156" s="396"/>
      <c r="Z30156" s="396"/>
      <c r="AA30156" s="441"/>
    </row>
    <row r="30157" spans="25:27" x14ac:dyDescent="0.2">
      <c r="Y30157" s="396"/>
      <c r="Z30157" s="396"/>
      <c r="AA30157" s="441"/>
    </row>
    <row r="30158" spans="25:27" x14ac:dyDescent="0.2">
      <c r="Y30158" s="396"/>
      <c r="Z30158" s="396"/>
      <c r="AA30158" s="441"/>
    </row>
    <row r="30159" spans="25:27" x14ac:dyDescent="0.2">
      <c r="Y30159" s="396"/>
      <c r="Z30159" s="396"/>
      <c r="AA30159" s="441"/>
    </row>
    <row r="30160" spans="25:27" x14ac:dyDescent="0.2">
      <c r="Y30160" s="396"/>
      <c r="Z30160" s="396"/>
      <c r="AA30160" s="441"/>
    </row>
    <row r="30161" spans="25:27" x14ac:dyDescent="0.2">
      <c r="Y30161" s="396"/>
      <c r="Z30161" s="396"/>
      <c r="AA30161" s="441"/>
    </row>
    <row r="30162" spans="25:27" x14ac:dyDescent="0.2">
      <c r="Y30162" s="396"/>
      <c r="Z30162" s="396"/>
      <c r="AA30162" s="441"/>
    </row>
    <row r="30163" spans="25:27" x14ac:dyDescent="0.2">
      <c r="Y30163" s="396"/>
      <c r="Z30163" s="396"/>
      <c r="AA30163" s="441"/>
    </row>
    <row r="30164" spans="25:27" x14ac:dyDescent="0.2">
      <c r="Y30164" s="396"/>
      <c r="Z30164" s="396"/>
      <c r="AA30164" s="441"/>
    </row>
    <row r="30165" spans="25:27" x14ac:dyDescent="0.2">
      <c r="Y30165" s="396"/>
      <c r="Z30165" s="396"/>
      <c r="AA30165" s="441"/>
    </row>
    <row r="30166" spans="25:27" x14ac:dyDescent="0.2">
      <c r="Y30166" s="396"/>
      <c r="Z30166" s="396"/>
      <c r="AA30166" s="441"/>
    </row>
    <row r="30167" spans="25:27" x14ac:dyDescent="0.2">
      <c r="Y30167" s="396"/>
      <c r="Z30167" s="396"/>
      <c r="AA30167" s="441"/>
    </row>
    <row r="30168" spans="25:27" x14ac:dyDescent="0.2">
      <c r="Y30168" s="396"/>
      <c r="Z30168" s="396"/>
      <c r="AA30168" s="441"/>
    </row>
    <row r="30169" spans="25:27" x14ac:dyDescent="0.2">
      <c r="Y30169" s="396"/>
      <c r="Z30169" s="396"/>
      <c r="AA30169" s="441"/>
    </row>
    <row r="30170" spans="25:27" x14ac:dyDescent="0.2">
      <c r="Y30170" s="396"/>
      <c r="Z30170" s="396"/>
      <c r="AA30170" s="441"/>
    </row>
    <row r="30171" spans="25:27" x14ac:dyDescent="0.2">
      <c r="Y30171" s="396"/>
      <c r="Z30171" s="396"/>
      <c r="AA30171" s="441"/>
    </row>
    <row r="30172" spans="25:27" x14ac:dyDescent="0.2">
      <c r="Y30172" s="396"/>
      <c r="Z30172" s="396"/>
      <c r="AA30172" s="441"/>
    </row>
    <row r="30173" spans="25:27" x14ac:dyDescent="0.2">
      <c r="Y30173" s="396"/>
      <c r="Z30173" s="396"/>
      <c r="AA30173" s="441"/>
    </row>
    <row r="30174" spans="25:27" x14ac:dyDescent="0.2">
      <c r="Y30174" s="396"/>
      <c r="Z30174" s="396"/>
      <c r="AA30174" s="441"/>
    </row>
    <row r="30175" spans="25:27" x14ac:dyDescent="0.2">
      <c r="Y30175" s="396"/>
      <c r="Z30175" s="396"/>
      <c r="AA30175" s="441"/>
    </row>
    <row r="30176" spans="25:27" x14ac:dyDescent="0.2">
      <c r="Y30176" s="396"/>
      <c r="Z30176" s="396"/>
      <c r="AA30176" s="441"/>
    </row>
    <row r="30177" spans="25:27" x14ac:dyDescent="0.2">
      <c r="Y30177" s="396"/>
      <c r="Z30177" s="396"/>
      <c r="AA30177" s="441"/>
    </row>
    <row r="30178" spans="25:27" x14ac:dyDescent="0.2">
      <c r="Y30178" s="396"/>
      <c r="Z30178" s="396"/>
      <c r="AA30178" s="441"/>
    </row>
    <row r="30179" spans="25:27" x14ac:dyDescent="0.2">
      <c r="Y30179" s="396"/>
      <c r="Z30179" s="396"/>
      <c r="AA30179" s="441"/>
    </row>
    <row r="30180" spans="25:27" x14ac:dyDescent="0.2">
      <c r="Y30180" s="396"/>
      <c r="Z30180" s="396"/>
      <c r="AA30180" s="441"/>
    </row>
    <row r="30181" spans="25:27" x14ac:dyDescent="0.2">
      <c r="Y30181" s="396"/>
      <c r="Z30181" s="396"/>
      <c r="AA30181" s="441"/>
    </row>
    <row r="30182" spans="25:27" x14ac:dyDescent="0.2">
      <c r="Y30182" s="396"/>
      <c r="Z30182" s="396"/>
      <c r="AA30182" s="441"/>
    </row>
    <row r="30183" spans="25:27" x14ac:dyDescent="0.2">
      <c r="Y30183" s="396"/>
      <c r="Z30183" s="396"/>
      <c r="AA30183" s="441"/>
    </row>
    <row r="30184" spans="25:27" x14ac:dyDescent="0.2">
      <c r="Y30184" s="396"/>
      <c r="Z30184" s="396"/>
      <c r="AA30184" s="441"/>
    </row>
    <row r="30185" spans="25:27" x14ac:dyDescent="0.2">
      <c r="Y30185" s="396"/>
      <c r="Z30185" s="396"/>
      <c r="AA30185" s="441"/>
    </row>
    <row r="30186" spans="25:27" x14ac:dyDescent="0.2">
      <c r="Y30186" s="396"/>
      <c r="Z30186" s="396"/>
      <c r="AA30186" s="441"/>
    </row>
    <row r="30187" spans="25:27" x14ac:dyDescent="0.2">
      <c r="Y30187" s="396"/>
      <c r="Z30187" s="396"/>
      <c r="AA30187" s="441"/>
    </row>
    <row r="30188" spans="25:27" x14ac:dyDescent="0.2">
      <c r="Y30188" s="396"/>
      <c r="Z30188" s="396"/>
      <c r="AA30188" s="441"/>
    </row>
    <row r="30189" spans="25:27" x14ac:dyDescent="0.2">
      <c r="Y30189" s="396"/>
      <c r="Z30189" s="396"/>
      <c r="AA30189" s="441"/>
    </row>
    <row r="30190" spans="25:27" x14ac:dyDescent="0.2">
      <c r="Y30190" s="396"/>
      <c r="Z30190" s="396"/>
      <c r="AA30190" s="441"/>
    </row>
    <row r="30191" spans="25:27" x14ac:dyDescent="0.2">
      <c r="Y30191" s="396"/>
      <c r="Z30191" s="396"/>
      <c r="AA30191" s="441"/>
    </row>
    <row r="30192" spans="25:27" x14ac:dyDescent="0.2">
      <c r="Y30192" s="396"/>
      <c r="Z30192" s="396"/>
      <c r="AA30192" s="441"/>
    </row>
    <row r="30193" spans="25:27" x14ac:dyDescent="0.2">
      <c r="Y30193" s="396"/>
      <c r="Z30193" s="396"/>
      <c r="AA30193" s="441"/>
    </row>
    <row r="30194" spans="25:27" x14ac:dyDescent="0.2">
      <c r="Y30194" s="396"/>
      <c r="Z30194" s="396"/>
      <c r="AA30194" s="441"/>
    </row>
    <row r="30195" spans="25:27" x14ac:dyDescent="0.2">
      <c r="Y30195" s="396"/>
      <c r="Z30195" s="396"/>
      <c r="AA30195" s="441"/>
    </row>
    <row r="30196" spans="25:27" x14ac:dyDescent="0.2">
      <c r="Y30196" s="396"/>
      <c r="Z30196" s="396"/>
      <c r="AA30196" s="441"/>
    </row>
    <row r="30197" spans="25:27" x14ac:dyDescent="0.2">
      <c r="Y30197" s="396"/>
      <c r="Z30197" s="396"/>
      <c r="AA30197" s="441"/>
    </row>
    <row r="30198" spans="25:27" x14ac:dyDescent="0.2">
      <c r="Y30198" s="396"/>
      <c r="Z30198" s="396"/>
      <c r="AA30198" s="441"/>
    </row>
    <row r="30199" spans="25:27" x14ac:dyDescent="0.2">
      <c r="Y30199" s="396"/>
      <c r="Z30199" s="396"/>
      <c r="AA30199" s="441"/>
    </row>
    <row r="30200" spans="25:27" x14ac:dyDescent="0.2">
      <c r="Y30200" s="396"/>
      <c r="Z30200" s="396"/>
      <c r="AA30200" s="441"/>
    </row>
    <row r="30201" spans="25:27" x14ac:dyDescent="0.2">
      <c r="Y30201" s="396"/>
      <c r="Z30201" s="396"/>
      <c r="AA30201" s="441"/>
    </row>
    <row r="30202" spans="25:27" x14ac:dyDescent="0.2">
      <c r="Y30202" s="396"/>
      <c r="Z30202" s="396"/>
      <c r="AA30202" s="441"/>
    </row>
    <row r="30203" spans="25:27" x14ac:dyDescent="0.2">
      <c r="Y30203" s="396"/>
      <c r="Z30203" s="396"/>
      <c r="AA30203" s="441"/>
    </row>
    <row r="30204" spans="25:27" x14ac:dyDescent="0.2">
      <c r="Y30204" s="396"/>
      <c r="Z30204" s="396"/>
      <c r="AA30204" s="441"/>
    </row>
    <row r="30205" spans="25:27" x14ac:dyDescent="0.2">
      <c r="Y30205" s="396"/>
      <c r="Z30205" s="396"/>
      <c r="AA30205" s="441"/>
    </row>
    <row r="30206" spans="25:27" x14ac:dyDescent="0.2">
      <c r="Y30206" s="396"/>
      <c r="Z30206" s="396"/>
      <c r="AA30206" s="441"/>
    </row>
    <row r="30207" spans="25:27" x14ac:dyDescent="0.2">
      <c r="Y30207" s="396"/>
      <c r="Z30207" s="396"/>
      <c r="AA30207" s="441"/>
    </row>
    <row r="30208" spans="25:27" x14ac:dyDescent="0.2">
      <c r="Y30208" s="396"/>
      <c r="Z30208" s="396"/>
      <c r="AA30208" s="441"/>
    </row>
    <row r="30209" spans="25:27" x14ac:dyDescent="0.2">
      <c r="Y30209" s="396"/>
      <c r="Z30209" s="396"/>
      <c r="AA30209" s="441"/>
    </row>
    <row r="30210" spans="25:27" x14ac:dyDescent="0.2">
      <c r="Y30210" s="396"/>
      <c r="Z30210" s="396"/>
      <c r="AA30210" s="441"/>
    </row>
    <row r="30211" spans="25:27" x14ac:dyDescent="0.2">
      <c r="Y30211" s="396"/>
      <c r="Z30211" s="396"/>
      <c r="AA30211" s="441"/>
    </row>
    <row r="30212" spans="25:27" x14ac:dyDescent="0.2">
      <c r="Y30212" s="396"/>
      <c r="Z30212" s="396"/>
      <c r="AA30212" s="441"/>
    </row>
    <row r="30213" spans="25:27" x14ac:dyDescent="0.2">
      <c r="Y30213" s="396"/>
      <c r="Z30213" s="396"/>
      <c r="AA30213" s="441"/>
    </row>
    <row r="30214" spans="25:27" x14ac:dyDescent="0.2">
      <c r="Y30214" s="396"/>
      <c r="Z30214" s="396"/>
      <c r="AA30214" s="441"/>
    </row>
    <row r="30215" spans="25:27" x14ac:dyDescent="0.2">
      <c r="Y30215" s="396"/>
      <c r="Z30215" s="396"/>
      <c r="AA30215" s="441"/>
    </row>
    <row r="30216" spans="25:27" x14ac:dyDescent="0.2">
      <c r="Y30216" s="396"/>
      <c r="Z30216" s="396"/>
      <c r="AA30216" s="441"/>
    </row>
    <row r="30217" spans="25:27" x14ac:dyDescent="0.2">
      <c r="Y30217" s="396"/>
      <c r="Z30217" s="396"/>
      <c r="AA30217" s="441"/>
    </row>
    <row r="30218" spans="25:27" x14ac:dyDescent="0.2">
      <c r="Y30218" s="396"/>
      <c r="Z30218" s="396"/>
      <c r="AA30218" s="441"/>
    </row>
    <row r="30219" spans="25:27" x14ac:dyDescent="0.2">
      <c r="Y30219" s="396"/>
      <c r="Z30219" s="396"/>
      <c r="AA30219" s="441"/>
    </row>
    <row r="30220" spans="25:27" x14ac:dyDescent="0.2">
      <c r="Y30220" s="396"/>
      <c r="Z30220" s="396"/>
      <c r="AA30220" s="441"/>
    </row>
    <row r="30221" spans="25:27" x14ac:dyDescent="0.2">
      <c r="Y30221" s="396"/>
      <c r="Z30221" s="396"/>
      <c r="AA30221" s="441"/>
    </row>
    <row r="30222" spans="25:27" x14ac:dyDescent="0.2">
      <c r="Y30222" s="396"/>
      <c r="Z30222" s="396"/>
      <c r="AA30222" s="441"/>
    </row>
    <row r="30223" spans="25:27" x14ac:dyDescent="0.2">
      <c r="Y30223" s="396"/>
      <c r="Z30223" s="396"/>
      <c r="AA30223" s="441"/>
    </row>
    <row r="30224" spans="25:27" x14ac:dyDescent="0.2">
      <c r="Y30224" s="396"/>
      <c r="Z30224" s="396"/>
      <c r="AA30224" s="441"/>
    </row>
    <row r="30225" spans="25:27" x14ac:dyDescent="0.2">
      <c r="Y30225" s="396"/>
      <c r="Z30225" s="396"/>
      <c r="AA30225" s="441"/>
    </row>
    <row r="30226" spans="25:27" x14ac:dyDescent="0.2">
      <c r="Y30226" s="396"/>
      <c r="Z30226" s="396"/>
      <c r="AA30226" s="441"/>
    </row>
    <row r="30227" spans="25:27" x14ac:dyDescent="0.2">
      <c r="Y30227" s="396"/>
      <c r="Z30227" s="396"/>
      <c r="AA30227" s="441"/>
    </row>
    <row r="30228" spans="25:27" x14ac:dyDescent="0.2">
      <c r="Y30228" s="396"/>
      <c r="Z30228" s="396"/>
      <c r="AA30228" s="441"/>
    </row>
    <row r="30229" spans="25:27" x14ac:dyDescent="0.2">
      <c r="Y30229" s="396"/>
      <c r="Z30229" s="396"/>
      <c r="AA30229" s="441"/>
    </row>
    <row r="30230" spans="25:27" x14ac:dyDescent="0.2">
      <c r="Y30230" s="396"/>
      <c r="Z30230" s="396"/>
      <c r="AA30230" s="441"/>
    </row>
    <row r="30231" spans="25:27" x14ac:dyDescent="0.2">
      <c r="Y30231" s="396"/>
      <c r="Z30231" s="396"/>
      <c r="AA30231" s="441"/>
    </row>
    <row r="30232" spans="25:27" x14ac:dyDescent="0.2">
      <c r="Y30232" s="396"/>
      <c r="Z30232" s="396"/>
      <c r="AA30232" s="441"/>
    </row>
    <row r="30233" spans="25:27" x14ac:dyDescent="0.2">
      <c r="Y30233" s="396"/>
      <c r="Z30233" s="396"/>
      <c r="AA30233" s="441"/>
    </row>
    <row r="30234" spans="25:27" x14ac:dyDescent="0.2">
      <c r="Y30234" s="396"/>
      <c r="Z30234" s="396"/>
      <c r="AA30234" s="441"/>
    </row>
    <row r="30235" spans="25:27" x14ac:dyDescent="0.2">
      <c r="Y30235" s="396"/>
      <c r="Z30235" s="396"/>
      <c r="AA30235" s="441"/>
    </row>
    <row r="30236" spans="25:27" x14ac:dyDescent="0.2">
      <c r="Y30236" s="396"/>
      <c r="Z30236" s="396"/>
      <c r="AA30236" s="441"/>
    </row>
    <row r="30237" spans="25:27" x14ac:dyDescent="0.2">
      <c r="Y30237" s="396"/>
      <c r="Z30237" s="396"/>
      <c r="AA30237" s="441"/>
    </row>
    <row r="30238" spans="25:27" x14ac:dyDescent="0.2">
      <c r="Y30238" s="396"/>
      <c r="Z30238" s="396"/>
      <c r="AA30238" s="441"/>
    </row>
    <row r="30239" spans="25:27" x14ac:dyDescent="0.2">
      <c r="Y30239" s="396"/>
      <c r="Z30239" s="396"/>
      <c r="AA30239" s="441"/>
    </row>
    <row r="30240" spans="25:27" x14ac:dyDescent="0.2">
      <c r="Y30240" s="396"/>
      <c r="Z30240" s="396"/>
      <c r="AA30240" s="441"/>
    </row>
    <row r="30241" spans="25:27" x14ac:dyDescent="0.2">
      <c r="Y30241" s="396"/>
      <c r="Z30241" s="396"/>
      <c r="AA30241" s="441"/>
    </row>
    <row r="30242" spans="25:27" x14ac:dyDescent="0.2">
      <c r="Y30242" s="396"/>
      <c r="Z30242" s="396"/>
      <c r="AA30242" s="441"/>
    </row>
    <row r="30243" spans="25:27" x14ac:dyDescent="0.2">
      <c r="Y30243" s="396"/>
      <c r="Z30243" s="396"/>
      <c r="AA30243" s="441"/>
    </row>
    <row r="30244" spans="25:27" x14ac:dyDescent="0.2">
      <c r="Y30244" s="396"/>
      <c r="Z30244" s="396"/>
      <c r="AA30244" s="441"/>
    </row>
    <row r="30245" spans="25:27" x14ac:dyDescent="0.2">
      <c r="Y30245" s="396"/>
      <c r="Z30245" s="396"/>
      <c r="AA30245" s="441"/>
    </row>
    <row r="30246" spans="25:27" x14ac:dyDescent="0.2">
      <c r="Y30246" s="396"/>
      <c r="Z30246" s="396"/>
      <c r="AA30246" s="441"/>
    </row>
    <row r="30247" spans="25:27" x14ac:dyDescent="0.2">
      <c r="Y30247" s="396"/>
      <c r="Z30247" s="396"/>
      <c r="AA30247" s="441"/>
    </row>
    <row r="30248" spans="25:27" x14ac:dyDescent="0.2">
      <c r="Y30248" s="396"/>
      <c r="Z30248" s="396"/>
      <c r="AA30248" s="441"/>
    </row>
    <row r="30249" spans="25:27" x14ac:dyDescent="0.2">
      <c r="Y30249" s="396"/>
      <c r="Z30249" s="396"/>
      <c r="AA30249" s="441"/>
    </row>
    <row r="30250" spans="25:27" x14ac:dyDescent="0.2">
      <c r="Y30250" s="396"/>
      <c r="Z30250" s="396"/>
      <c r="AA30250" s="441"/>
    </row>
    <row r="30251" spans="25:27" x14ac:dyDescent="0.2">
      <c r="Y30251" s="396"/>
      <c r="Z30251" s="396"/>
      <c r="AA30251" s="441"/>
    </row>
    <row r="30252" spans="25:27" x14ac:dyDescent="0.2">
      <c r="Y30252" s="396"/>
      <c r="Z30252" s="396"/>
      <c r="AA30252" s="441"/>
    </row>
    <row r="30253" spans="25:27" x14ac:dyDescent="0.2">
      <c r="Y30253" s="396"/>
      <c r="Z30253" s="396"/>
      <c r="AA30253" s="441"/>
    </row>
    <row r="30254" spans="25:27" x14ac:dyDescent="0.2">
      <c r="Y30254" s="396"/>
      <c r="Z30254" s="396"/>
      <c r="AA30254" s="441"/>
    </row>
    <row r="30255" spans="25:27" x14ac:dyDescent="0.2">
      <c r="Y30255" s="396"/>
      <c r="Z30255" s="396"/>
      <c r="AA30255" s="441"/>
    </row>
    <row r="30256" spans="25:27" x14ac:dyDescent="0.2">
      <c r="Y30256" s="396"/>
      <c r="Z30256" s="396"/>
      <c r="AA30256" s="441"/>
    </row>
    <row r="30257" spans="25:27" x14ac:dyDescent="0.2">
      <c r="Y30257" s="396"/>
      <c r="Z30257" s="396"/>
      <c r="AA30257" s="441"/>
    </row>
    <row r="30258" spans="25:27" x14ac:dyDescent="0.2">
      <c r="Y30258" s="396"/>
      <c r="Z30258" s="396"/>
      <c r="AA30258" s="441"/>
    </row>
    <row r="30259" spans="25:27" x14ac:dyDescent="0.2">
      <c r="Y30259" s="396"/>
      <c r="Z30259" s="396"/>
      <c r="AA30259" s="441"/>
    </row>
    <row r="30260" spans="25:27" x14ac:dyDescent="0.2">
      <c r="Y30260" s="396"/>
      <c r="Z30260" s="396"/>
      <c r="AA30260" s="441"/>
    </row>
    <row r="30261" spans="25:27" x14ac:dyDescent="0.2">
      <c r="Y30261" s="396"/>
      <c r="Z30261" s="396"/>
      <c r="AA30261" s="441"/>
    </row>
    <row r="30262" spans="25:27" x14ac:dyDescent="0.2">
      <c r="Y30262" s="396"/>
      <c r="Z30262" s="396"/>
      <c r="AA30262" s="441"/>
    </row>
    <row r="30263" spans="25:27" x14ac:dyDescent="0.2">
      <c r="Y30263" s="396"/>
      <c r="Z30263" s="396"/>
      <c r="AA30263" s="441"/>
    </row>
    <row r="30264" spans="25:27" x14ac:dyDescent="0.2">
      <c r="Y30264" s="396"/>
      <c r="Z30264" s="396"/>
      <c r="AA30264" s="441"/>
    </row>
    <row r="30265" spans="25:27" x14ac:dyDescent="0.2">
      <c r="Y30265" s="396"/>
      <c r="Z30265" s="396"/>
      <c r="AA30265" s="441"/>
    </row>
    <row r="30266" spans="25:27" x14ac:dyDescent="0.2">
      <c r="Y30266" s="396"/>
      <c r="Z30266" s="396"/>
      <c r="AA30266" s="441"/>
    </row>
    <row r="30267" spans="25:27" x14ac:dyDescent="0.2">
      <c r="Y30267" s="396"/>
      <c r="Z30267" s="396"/>
      <c r="AA30267" s="441"/>
    </row>
    <row r="30268" spans="25:27" x14ac:dyDescent="0.2">
      <c r="Y30268" s="396"/>
      <c r="Z30268" s="396"/>
      <c r="AA30268" s="441"/>
    </row>
    <row r="30269" spans="25:27" x14ac:dyDescent="0.2">
      <c r="Y30269" s="396"/>
      <c r="Z30269" s="396"/>
      <c r="AA30269" s="441"/>
    </row>
    <row r="30270" spans="25:27" x14ac:dyDescent="0.2">
      <c r="Y30270" s="396"/>
      <c r="Z30270" s="396"/>
      <c r="AA30270" s="441"/>
    </row>
    <row r="30271" spans="25:27" x14ac:dyDescent="0.2">
      <c r="Y30271" s="396"/>
      <c r="Z30271" s="396"/>
      <c r="AA30271" s="441"/>
    </row>
    <row r="30272" spans="25:27" x14ac:dyDescent="0.2">
      <c r="Y30272" s="396"/>
      <c r="Z30272" s="396"/>
      <c r="AA30272" s="441"/>
    </row>
    <row r="30273" spans="25:27" x14ac:dyDescent="0.2">
      <c r="Y30273" s="396"/>
      <c r="Z30273" s="396"/>
      <c r="AA30273" s="441"/>
    </row>
    <row r="30274" spans="25:27" x14ac:dyDescent="0.2">
      <c r="Y30274" s="396"/>
      <c r="Z30274" s="396"/>
      <c r="AA30274" s="441"/>
    </row>
    <row r="30275" spans="25:27" x14ac:dyDescent="0.2">
      <c r="Y30275" s="396"/>
      <c r="Z30275" s="396"/>
      <c r="AA30275" s="441"/>
    </row>
    <row r="30276" spans="25:27" x14ac:dyDescent="0.2">
      <c r="Y30276" s="396"/>
      <c r="Z30276" s="396"/>
      <c r="AA30276" s="441"/>
    </row>
    <row r="30277" spans="25:27" x14ac:dyDescent="0.2">
      <c r="Y30277" s="396"/>
      <c r="Z30277" s="396"/>
      <c r="AA30277" s="441"/>
    </row>
    <row r="30278" spans="25:27" x14ac:dyDescent="0.2">
      <c r="Y30278" s="396"/>
      <c r="Z30278" s="396"/>
      <c r="AA30278" s="441"/>
    </row>
    <row r="30279" spans="25:27" x14ac:dyDescent="0.2">
      <c r="Y30279" s="396"/>
      <c r="Z30279" s="396"/>
      <c r="AA30279" s="441"/>
    </row>
    <row r="30280" spans="25:27" x14ac:dyDescent="0.2">
      <c r="Y30280" s="396"/>
      <c r="Z30280" s="396"/>
      <c r="AA30280" s="441"/>
    </row>
    <row r="30281" spans="25:27" x14ac:dyDescent="0.2">
      <c r="Y30281" s="396"/>
      <c r="Z30281" s="396"/>
      <c r="AA30281" s="441"/>
    </row>
    <row r="30282" spans="25:27" x14ac:dyDescent="0.2">
      <c r="Y30282" s="396"/>
      <c r="Z30282" s="396"/>
      <c r="AA30282" s="441"/>
    </row>
    <row r="30283" spans="25:27" x14ac:dyDescent="0.2">
      <c r="Y30283" s="396"/>
      <c r="Z30283" s="396"/>
      <c r="AA30283" s="441"/>
    </row>
    <row r="30284" spans="25:27" x14ac:dyDescent="0.2">
      <c r="Y30284" s="396"/>
      <c r="Z30284" s="396"/>
      <c r="AA30284" s="441"/>
    </row>
    <row r="30285" spans="25:27" x14ac:dyDescent="0.2">
      <c r="Y30285" s="396"/>
      <c r="Z30285" s="396"/>
      <c r="AA30285" s="441"/>
    </row>
    <row r="30286" spans="25:27" x14ac:dyDescent="0.2">
      <c r="Y30286" s="396"/>
      <c r="Z30286" s="396"/>
      <c r="AA30286" s="441"/>
    </row>
    <row r="30287" spans="25:27" x14ac:dyDescent="0.2">
      <c r="Y30287" s="396"/>
      <c r="Z30287" s="396"/>
      <c r="AA30287" s="441"/>
    </row>
    <row r="30288" spans="25:27" x14ac:dyDescent="0.2">
      <c r="Y30288" s="396"/>
      <c r="Z30288" s="396"/>
      <c r="AA30288" s="441"/>
    </row>
    <row r="30289" spans="25:27" x14ac:dyDescent="0.2">
      <c r="Y30289" s="396"/>
      <c r="Z30289" s="396"/>
      <c r="AA30289" s="441"/>
    </row>
    <row r="30290" spans="25:27" x14ac:dyDescent="0.2">
      <c r="Y30290" s="396"/>
      <c r="Z30290" s="396"/>
      <c r="AA30290" s="441"/>
    </row>
    <row r="30291" spans="25:27" x14ac:dyDescent="0.2">
      <c r="Y30291" s="396"/>
      <c r="Z30291" s="396"/>
      <c r="AA30291" s="441"/>
    </row>
    <row r="30292" spans="25:27" x14ac:dyDescent="0.2">
      <c r="Y30292" s="396"/>
      <c r="Z30292" s="396"/>
      <c r="AA30292" s="441"/>
    </row>
    <row r="30293" spans="25:27" x14ac:dyDescent="0.2">
      <c r="Y30293" s="396"/>
      <c r="Z30293" s="396"/>
      <c r="AA30293" s="441"/>
    </row>
    <row r="30294" spans="25:27" x14ac:dyDescent="0.2">
      <c r="Y30294" s="396"/>
      <c r="Z30294" s="396"/>
      <c r="AA30294" s="441"/>
    </row>
    <row r="30295" spans="25:27" x14ac:dyDescent="0.2">
      <c r="Y30295" s="396"/>
      <c r="Z30295" s="396"/>
      <c r="AA30295" s="441"/>
    </row>
    <row r="30296" spans="25:27" x14ac:dyDescent="0.2">
      <c r="Y30296" s="396"/>
      <c r="Z30296" s="396"/>
      <c r="AA30296" s="441"/>
    </row>
    <row r="30297" spans="25:27" x14ac:dyDescent="0.2">
      <c r="Y30297" s="396"/>
      <c r="Z30297" s="396"/>
      <c r="AA30297" s="441"/>
    </row>
    <row r="30298" spans="25:27" x14ac:dyDescent="0.2">
      <c r="Y30298" s="396"/>
      <c r="Z30298" s="396"/>
      <c r="AA30298" s="441"/>
    </row>
    <row r="30299" spans="25:27" x14ac:dyDescent="0.2">
      <c r="Y30299" s="396"/>
      <c r="Z30299" s="396"/>
      <c r="AA30299" s="441"/>
    </row>
    <row r="30300" spans="25:27" x14ac:dyDescent="0.2">
      <c r="Y30300" s="396"/>
      <c r="Z30300" s="396"/>
      <c r="AA30300" s="441"/>
    </row>
    <row r="30301" spans="25:27" x14ac:dyDescent="0.2">
      <c r="Y30301" s="396"/>
      <c r="Z30301" s="396"/>
      <c r="AA30301" s="441"/>
    </row>
    <row r="30302" spans="25:27" x14ac:dyDescent="0.2">
      <c r="Y30302" s="396"/>
      <c r="Z30302" s="396"/>
      <c r="AA30302" s="441"/>
    </row>
    <row r="30303" spans="25:27" x14ac:dyDescent="0.2">
      <c r="Y30303" s="396"/>
      <c r="Z30303" s="396"/>
      <c r="AA30303" s="441"/>
    </row>
    <row r="30304" spans="25:27" x14ac:dyDescent="0.2">
      <c r="Y30304" s="396"/>
      <c r="Z30304" s="396"/>
      <c r="AA30304" s="441"/>
    </row>
    <row r="30305" spans="25:27" x14ac:dyDescent="0.2">
      <c r="Y30305" s="396"/>
      <c r="Z30305" s="396"/>
      <c r="AA30305" s="441"/>
    </row>
    <row r="30306" spans="25:27" x14ac:dyDescent="0.2">
      <c r="Y30306" s="396"/>
      <c r="Z30306" s="396"/>
      <c r="AA30306" s="441"/>
    </row>
    <row r="30307" spans="25:27" x14ac:dyDescent="0.2">
      <c r="Y30307" s="396"/>
      <c r="Z30307" s="396"/>
      <c r="AA30307" s="441"/>
    </row>
    <row r="30308" spans="25:27" x14ac:dyDescent="0.2">
      <c r="Y30308" s="396"/>
      <c r="Z30308" s="396"/>
      <c r="AA30308" s="441"/>
    </row>
    <row r="30309" spans="25:27" x14ac:dyDescent="0.2">
      <c r="Y30309" s="396"/>
      <c r="Z30309" s="396"/>
      <c r="AA30309" s="441"/>
    </row>
    <row r="30310" spans="25:27" x14ac:dyDescent="0.2">
      <c r="Y30310" s="396"/>
      <c r="Z30310" s="396"/>
      <c r="AA30310" s="441"/>
    </row>
    <row r="30311" spans="25:27" x14ac:dyDescent="0.2">
      <c r="Y30311" s="396"/>
      <c r="Z30311" s="396"/>
      <c r="AA30311" s="441"/>
    </row>
    <row r="30312" spans="25:27" x14ac:dyDescent="0.2">
      <c r="Y30312" s="396"/>
      <c r="Z30312" s="396"/>
      <c r="AA30312" s="441"/>
    </row>
    <row r="30313" spans="25:27" x14ac:dyDescent="0.2">
      <c r="Y30313" s="396"/>
      <c r="Z30313" s="396"/>
      <c r="AA30313" s="441"/>
    </row>
    <row r="30314" spans="25:27" x14ac:dyDescent="0.2">
      <c r="Y30314" s="396"/>
      <c r="Z30314" s="396"/>
      <c r="AA30314" s="441"/>
    </row>
    <row r="30315" spans="25:27" x14ac:dyDescent="0.2">
      <c r="Y30315" s="396"/>
      <c r="Z30315" s="396"/>
      <c r="AA30315" s="441"/>
    </row>
    <row r="30316" spans="25:27" x14ac:dyDescent="0.2">
      <c r="Y30316" s="396"/>
      <c r="Z30316" s="396"/>
      <c r="AA30316" s="441"/>
    </row>
    <row r="30317" spans="25:27" x14ac:dyDescent="0.2">
      <c r="Y30317" s="396"/>
      <c r="Z30317" s="396"/>
      <c r="AA30317" s="441"/>
    </row>
    <row r="30318" spans="25:27" x14ac:dyDescent="0.2">
      <c r="Y30318" s="396"/>
      <c r="Z30318" s="396"/>
      <c r="AA30318" s="441"/>
    </row>
    <row r="30319" spans="25:27" x14ac:dyDescent="0.2">
      <c r="Y30319" s="396"/>
      <c r="Z30319" s="396"/>
      <c r="AA30319" s="441"/>
    </row>
    <row r="30320" spans="25:27" x14ac:dyDescent="0.2">
      <c r="Y30320" s="396"/>
      <c r="Z30320" s="396"/>
      <c r="AA30320" s="441"/>
    </row>
    <row r="30321" spans="25:27" x14ac:dyDescent="0.2">
      <c r="Y30321" s="396"/>
      <c r="Z30321" s="396"/>
      <c r="AA30321" s="441"/>
    </row>
    <row r="30322" spans="25:27" x14ac:dyDescent="0.2">
      <c r="Y30322" s="396"/>
      <c r="Z30322" s="396"/>
      <c r="AA30322" s="441"/>
    </row>
    <row r="30323" spans="25:27" x14ac:dyDescent="0.2">
      <c r="Y30323" s="396"/>
      <c r="Z30323" s="396"/>
      <c r="AA30323" s="441"/>
    </row>
    <row r="30324" spans="25:27" x14ac:dyDescent="0.2">
      <c r="Y30324" s="396"/>
      <c r="Z30324" s="396"/>
      <c r="AA30324" s="441"/>
    </row>
    <row r="30325" spans="25:27" x14ac:dyDescent="0.2">
      <c r="Y30325" s="396"/>
      <c r="Z30325" s="396"/>
      <c r="AA30325" s="441"/>
    </row>
    <row r="30326" spans="25:27" x14ac:dyDescent="0.2">
      <c r="Y30326" s="396"/>
      <c r="Z30326" s="396"/>
      <c r="AA30326" s="441"/>
    </row>
    <row r="30327" spans="25:27" x14ac:dyDescent="0.2">
      <c r="Y30327" s="396"/>
      <c r="Z30327" s="396"/>
      <c r="AA30327" s="441"/>
    </row>
    <row r="30328" spans="25:27" x14ac:dyDescent="0.2">
      <c r="Y30328" s="396"/>
      <c r="Z30328" s="396"/>
      <c r="AA30328" s="441"/>
    </row>
    <row r="30329" spans="25:27" x14ac:dyDescent="0.2">
      <c r="Y30329" s="396"/>
      <c r="Z30329" s="396"/>
      <c r="AA30329" s="441"/>
    </row>
    <row r="30330" spans="25:27" x14ac:dyDescent="0.2">
      <c r="Y30330" s="396"/>
      <c r="Z30330" s="396"/>
      <c r="AA30330" s="441"/>
    </row>
    <row r="30331" spans="25:27" x14ac:dyDescent="0.2">
      <c r="Y30331" s="396"/>
      <c r="Z30331" s="396"/>
      <c r="AA30331" s="441"/>
    </row>
    <row r="30332" spans="25:27" x14ac:dyDescent="0.2">
      <c r="Y30332" s="396"/>
      <c r="Z30332" s="396"/>
      <c r="AA30332" s="441"/>
    </row>
    <row r="30333" spans="25:27" x14ac:dyDescent="0.2">
      <c r="Y30333" s="396"/>
      <c r="Z30333" s="396"/>
      <c r="AA30333" s="441"/>
    </row>
    <row r="30334" spans="25:27" x14ac:dyDescent="0.2">
      <c r="Y30334" s="396"/>
      <c r="Z30334" s="396"/>
      <c r="AA30334" s="441"/>
    </row>
    <row r="30335" spans="25:27" x14ac:dyDescent="0.2">
      <c r="Y30335" s="396"/>
      <c r="Z30335" s="396"/>
      <c r="AA30335" s="441"/>
    </row>
    <row r="30336" spans="25:27" x14ac:dyDescent="0.2">
      <c r="Y30336" s="396"/>
      <c r="Z30336" s="396"/>
      <c r="AA30336" s="441"/>
    </row>
    <row r="30337" spans="25:27" x14ac:dyDescent="0.2">
      <c r="Y30337" s="396"/>
      <c r="Z30337" s="396"/>
      <c r="AA30337" s="441"/>
    </row>
    <row r="30338" spans="25:27" x14ac:dyDescent="0.2">
      <c r="Y30338" s="396"/>
      <c r="Z30338" s="396"/>
      <c r="AA30338" s="441"/>
    </row>
    <row r="30339" spans="25:27" x14ac:dyDescent="0.2">
      <c r="Y30339" s="396"/>
      <c r="Z30339" s="396"/>
      <c r="AA30339" s="441"/>
    </row>
    <row r="30340" spans="25:27" x14ac:dyDescent="0.2">
      <c r="Y30340" s="396"/>
      <c r="Z30340" s="396"/>
      <c r="AA30340" s="441"/>
    </row>
    <row r="30341" spans="25:27" x14ac:dyDescent="0.2">
      <c r="Y30341" s="396"/>
      <c r="Z30341" s="396"/>
      <c r="AA30341" s="441"/>
    </row>
    <row r="30342" spans="25:27" x14ac:dyDescent="0.2">
      <c r="Y30342" s="396"/>
      <c r="Z30342" s="396"/>
      <c r="AA30342" s="441"/>
    </row>
    <row r="30343" spans="25:27" x14ac:dyDescent="0.2">
      <c r="Y30343" s="396"/>
      <c r="Z30343" s="396"/>
      <c r="AA30343" s="441"/>
    </row>
    <row r="30344" spans="25:27" x14ac:dyDescent="0.2">
      <c r="Y30344" s="396"/>
      <c r="Z30344" s="396"/>
      <c r="AA30344" s="441"/>
    </row>
    <row r="30345" spans="25:27" x14ac:dyDescent="0.2">
      <c r="Y30345" s="396"/>
      <c r="Z30345" s="396"/>
      <c r="AA30345" s="441"/>
    </row>
    <row r="30346" spans="25:27" x14ac:dyDescent="0.2">
      <c r="Y30346" s="396"/>
      <c r="Z30346" s="396"/>
      <c r="AA30346" s="441"/>
    </row>
    <row r="30347" spans="25:27" x14ac:dyDescent="0.2">
      <c r="Y30347" s="396"/>
      <c r="Z30347" s="396"/>
      <c r="AA30347" s="441"/>
    </row>
    <row r="30348" spans="25:27" x14ac:dyDescent="0.2">
      <c r="Y30348" s="396"/>
      <c r="Z30348" s="396"/>
      <c r="AA30348" s="441"/>
    </row>
    <row r="30349" spans="25:27" x14ac:dyDescent="0.2">
      <c r="Y30349" s="396"/>
      <c r="Z30349" s="396"/>
      <c r="AA30349" s="441"/>
    </row>
    <row r="30350" spans="25:27" x14ac:dyDescent="0.2">
      <c r="Y30350" s="396"/>
      <c r="Z30350" s="396"/>
      <c r="AA30350" s="441"/>
    </row>
    <row r="30351" spans="25:27" x14ac:dyDescent="0.2">
      <c r="Y30351" s="396"/>
      <c r="Z30351" s="396"/>
      <c r="AA30351" s="441"/>
    </row>
    <row r="30352" spans="25:27" x14ac:dyDescent="0.2">
      <c r="Y30352" s="396"/>
      <c r="Z30352" s="396"/>
      <c r="AA30352" s="441"/>
    </row>
    <row r="30353" spans="25:27" x14ac:dyDescent="0.2">
      <c r="Y30353" s="396"/>
      <c r="Z30353" s="396"/>
      <c r="AA30353" s="441"/>
    </row>
    <row r="30354" spans="25:27" x14ac:dyDescent="0.2">
      <c r="Y30354" s="396"/>
      <c r="Z30354" s="396"/>
      <c r="AA30354" s="441"/>
    </row>
    <row r="30355" spans="25:27" x14ac:dyDescent="0.2">
      <c r="Y30355" s="396"/>
      <c r="Z30355" s="396"/>
      <c r="AA30355" s="441"/>
    </row>
    <row r="30356" spans="25:27" x14ac:dyDescent="0.2">
      <c r="Y30356" s="396"/>
      <c r="Z30356" s="396"/>
      <c r="AA30356" s="441"/>
    </row>
    <row r="30357" spans="25:27" x14ac:dyDescent="0.2">
      <c r="Y30357" s="396"/>
      <c r="Z30357" s="396"/>
      <c r="AA30357" s="441"/>
    </row>
    <row r="30358" spans="25:27" x14ac:dyDescent="0.2">
      <c r="Y30358" s="396"/>
      <c r="Z30358" s="396"/>
      <c r="AA30358" s="441"/>
    </row>
    <row r="30359" spans="25:27" x14ac:dyDescent="0.2">
      <c r="Y30359" s="396"/>
      <c r="Z30359" s="396"/>
      <c r="AA30359" s="441"/>
    </row>
    <row r="30360" spans="25:27" x14ac:dyDescent="0.2">
      <c r="Y30360" s="396"/>
      <c r="Z30360" s="396"/>
      <c r="AA30360" s="441"/>
    </row>
    <row r="30361" spans="25:27" x14ac:dyDescent="0.2">
      <c r="Y30361" s="396"/>
      <c r="Z30361" s="396"/>
      <c r="AA30361" s="441"/>
    </row>
    <row r="30362" spans="25:27" x14ac:dyDescent="0.2">
      <c r="Y30362" s="396"/>
      <c r="Z30362" s="396"/>
      <c r="AA30362" s="441"/>
    </row>
    <row r="30363" spans="25:27" x14ac:dyDescent="0.2">
      <c r="Y30363" s="396"/>
      <c r="Z30363" s="396"/>
      <c r="AA30363" s="441"/>
    </row>
    <row r="30364" spans="25:27" x14ac:dyDescent="0.2">
      <c r="Y30364" s="396"/>
      <c r="Z30364" s="396"/>
      <c r="AA30364" s="441"/>
    </row>
    <row r="30365" spans="25:27" x14ac:dyDescent="0.2">
      <c r="Y30365" s="396"/>
      <c r="Z30365" s="396"/>
      <c r="AA30365" s="441"/>
    </row>
    <row r="30366" spans="25:27" x14ac:dyDescent="0.2">
      <c r="Y30366" s="396"/>
      <c r="Z30366" s="396"/>
      <c r="AA30366" s="441"/>
    </row>
    <row r="30367" spans="25:27" x14ac:dyDescent="0.2">
      <c r="Y30367" s="396"/>
      <c r="Z30367" s="396"/>
      <c r="AA30367" s="441"/>
    </row>
    <row r="30368" spans="25:27" x14ac:dyDescent="0.2">
      <c r="Y30368" s="396"/>
      <c r="Z30368" s="396"/>
      <c r="AA30368" s="441"/>
    </row>
    <row r="30369" spans="25:27" x14ac:dyDescent="0.2">
      <c r="Y30369" s="396"/>
      <c r="Z30369" s="396"/>
      <c r="AA30369" s="441"/>
    </row>
    <row r="30370" spans="25:27" x14ac:dyDescent="0.2">
      <c r="Y30370" s="396"/>
      <c r="Z30370" s="396"/>
      <c r="AA30370" s="441"/>
    </row>
    <row r="30371" spans="25:27" x14ac:dyDescent="0.2">
      <c r="Y30371" s="396"/>
      <c r="Z30371" s="396"/>
      <c r="AA30371" s="441"/>
    </row>
    <row r="30372" spans="25:27" x14ac:dyDescent="0.2">
      <c r="Y30372" s="396"/>
      <c r="Z30372" s="396"/>
      <c r="AA30372" s="441"/>
    </row>
    <row r="30373" spans="25:27" x14ac:dyDescent="0.2">
      <c r="Y30373" s="396"/>
      <c r="Z30373" s="396"/>
      <c r="AA30373" s="441"/>
    </row>
    <row r="30374" spans="25:27" x14ac:dyDescent="0.2">
      <c r="Y30374" s="396"/>
      <c r="Z30374" s="396"/>
      <c r="AA30374" s="441"/>
    </row>
    <row r="30375" spans="25:27" x14ac:dyDescent="0.2">
      <c r="Y30375" s="396"/>
      <c r="Z30375" s="396"/>
      <c r="AA30375" s="441"/>
    </row>
    <row r="30376" spans="25:27" x14ac:dyDescent="0.2">
      <c r="Y30376" s="396"/>
      <c r="Z30376" s="396"/>
      <c r="AA30376" s="441"/>
    </row>
    <row r="30377" spans="25:27" x14ac:dyDescent="0.2">
      <c r="Y30377" s="396"/>
      <c r="Z30377" s="396"/>
      <c r="AA30377" s="441"/>
    </row>
    <row r="30378" spans="25:27" x14ac:dyDescent="0.2">
      <c r="Y30378" s="396"/>
      <c r="Z30378" s="396"/>
      <c r="AA30378" s="441"/>
    </row>
    <row r="30379" spans="25:27" x14ac:dyDescent="0.2">
      <c r="Y30379" s="396"/>
      <c r="Z30379" s="396"/>
      <c r="AA30379" s="441"/>
    </row>
    <row r="30380" spans="25:27" x14ac:dyDescent="0.2">
      <c r="Y30380" s="396"/>
      <c r="Z30380" s="396"/>
      <c r="AA30380" s="441"/>
    </row>
    <row r="30381" spans="25:27" x14ac:dyDescent="0.2">
      <c r="Y30381" s="396"/>
      <c r="Z30381" s="396"/>
      <c r="AA30381" s="441"/>
    </row>
    <row r="30382" spans="25:27" x14ac:dyDescent="0.2">
      <c r="Y30382" s="396"/>
      <c r="Z30382" s="396"/>
      <c r="AA30382" s="441"/>
    </row>
    <row r="30383" spans="25:27" x14ac:dyDescent="0.2">
      <c r="Y30383" s="396"/>
      <c r="Z30383" s="396"/>
      <c r="AA30383" s="441"/>
    </row>
    <row r="30384" spans="25:27" x14ac:dyDescent="0.2">
      <c r="Y30384" s="396"/>
      <c r="Z30384" s="396"/>
      <c r="AA30384" s="441"/>
    </row>
    <row r="30385" spans="25:27" x14ac:dyDescent="0.2">
      <c r="Y30385" s="396"/>
      <c r="Z30385" s="396"/>
      <c r="AA30385" s="441"/>
    </row>
    <row r="30386" spans="25:27" x14ac:dyDescent="0.2">
      <c r="Y30386" s="396"/>
      <c r="Z30386" s="396"/>
      <c r="AA30386" s="441"/>
    </row>
    <row r="30387" spans="25:27" x14ac:dyDescent="0.2">
      <c r="Y30387" s="396"/>
      <c r="Z30387" s="396"/>
      <c r="AA30387" s="441"/>
    </row>
    <row r="30388" spans="25:27" x14ac:dyDescent="0.2">
      <c r="Y30388" s="396"/>
      <c r="Z30388" s="396"/>
      <c r="AA30388" s="441"/>
    </row>
    <row r="30389" spans="25:27" x14ac:dyDescent="0.2">
      <c r="Y30389" s="396"/>
      <c r="Z30389" s="396"/>
      <c r="AA30389" s="441"/>
    </row>
    <row r="30390" spans="25:27" x14ac:dyDescent="0.2">
      <c r="Y30390" s="396"/>
      <c r="Z30390" s="396"/>
      <c r="AA30390" s="441"/>
    </row>
    <row r="30391" spans="25:27" x14ac:dyDescent="0.2">
      <c r="Y30391" s="396"/>
      <c r="Z30391" s="396"/>
      <c r="AA30391" s="441"/>
    </row>
    <row r="30392" spans="25:27" x14ac:dyDescent="0.2">
      <c r="Y30392" s="396"/>
      <c r="Z30392" s="396"/>
      <c r="AA30392" s="441"/>
    </row>
    <row r="30393" spans="25:27" x14ac:dyDescent="0.2">
      <c r="Y30393" s="396"/>
      <c r="Z30393" s="396"/>
      <c r="AA30393" s="441"/>
    </row>
    <row r="30394" spans="25:27" x14ac:dyDescent="0.2">
      <c r="Y30394" s="396"/>
      <c r="Z30394" s="396"/>
      <c r="AA30394" s="441"/>
    </row>
    <row r="30395" spans="25:27" x14ac:dyDescent="0.2">
      <c r="Y30395" s="396"/>
      <c r="Z30395" s="396"/>
      <c r="AA30395" s="441"/>
    </row>
    <row r="30396" spans="25:27" x14ac:dyDescent="0.2">
      <c r="Y30396" s="396"/>
      <c r="Z30396" s="396"/>
      <c r="AA30396" s="441"/>
    </row>
    <row r="30397" spans="25:27" x14ac:dyDescent="0.2">
      <c r="Y30397" s="396"/>
      <c r="Z30397" s="396"/>
      <c r="AA30397" s="441"/>
    </row>
    <row r="30398" spans="25:27" x14ac:dyDescent="0.2">
      <c r="Y30398" s="396"/>
      <c r="Z30398" s="396"/>
      <c r="AA30398" s="441"/>
    </row>
    <row r="30399" spans="25:27" x14ac:dyDescent="0.2">
      <c r="Y30399" s="396"/>
      <c r="Z30399" s="396"/>
      <c r="AA30399" s="441"/>
    </row>
    <row r="30400" spans="25:27" x14ac:dyDescent="0.2">
      <c r="Y30400" s="396"/>
      <c r="Z30400" s="396"/>
      <c r="AA30400" s="441"/>
    </row>
    <row r="30401" spans="25:27" x14ac:dyDescent="0.2">
      <c r="Y30401" s="396"/>
      <c r="Z30401" s="396"/>
      <c r="AA30401" s="441"/>
    </row>
    <row r="30402" spans="25:27" x14ac:dyDescent="0.2">
      <c r="Y30402" s="396"/>
      <c r="Z30402" s="396"/>
      <c r="AA30402" s="441"/>
    </row>
    <row r="30403" spans="25:27" x14ac:dyDescent="0.2">
      <c r="Y30403" s="396"/>
      <c r="Z30403" s="396"/>
      <c r="AA30403" s="441"/>
    </row>
    <row r="30404" spans="25:27" x14ac:dyDescent="0.2">
      <c r="Y30404" s="396"/>
      <c r="Z30404" s="396"/>
      <c r="AA30404" s="441"/>
    </row>
    <row r="30405" spans="25:27" x14ac:dyDescent="0.2">
      <c r="Y30405" s="396"/>
      <c r="Z30405" s="396"/>
      <c r="AA30405" s="441"/>
    </row>
    <row r="30406" spans="25:27" x14ac:dyDescent="0.2">
      <c r="Y30406" s="396"/>
      <c r="Z30406" s="396"/>
      <c r="AA30406" s="441"/>
    </row>
    <row r="30407" spans="25:27" x14ac:dyDescent="0.2">
      <c r="Y30407" s="396"/>
      <c r="Z30407" s="396"/>
      <c r="AA30407" s="441"/>
    </row>
    <row r="30408" spans="25:27" x14ac:dyDescent="0.2">
      <c r="Y30408" s="396"/>
      <c r="Z30408" s="396"/>
      <c r="AA30408" s="441"/>
    </row>
    <row r="30409" spans="25:27" x14ac:dyDescent="0.2">
      <c r="Y30409" s="396"/>
      <c r="Z30409" s="396"/>
      <c r="AA30409" s="441"/>
    </row>
    <row r="30410" spans="25:27" x14ac:dyDescent="0.2">
      <c r="Y30410" s="396"/>
      <c r="Z30410" s="396"/>
      <c r="AA30410" s="441"/>
    </row>
    <row r="30411" spans="25:27" x14ac:dyDescent="0.2">
      <c r="Y30411" s="396"/>
      <c r="Z30411" s="396"/>
      <c r="AA30411" s="441"/>
    </row>
    <row r="30412" spans="25:27" x14ac:dyDescent="0.2">
      <c r="Y30412" s="396"/>
      <c r="Z30412" s="396"/>
      <c r="AA30412" s="441"/>
    </row>
    <row r="30413" spans="25:27" x14ac:dyDescent="0.2">
      <c r="Y30413" s="396"/>
      <c r="Z30413" s="396"/>
      <c r="AA30413" s="441"/>
    </row>
    <row r="30414" spans="25:27" x14ac:dyDescent="0.2">
      <c r="Y30414" s="396"/>
      <c r="Z30414" s="396"/>
      <c r="AA30414" s="441"/>
    </row>
    <row r="30415" spans="25:27" x14ac:dyDescent="0.2">
      <c r="Y30415" s="396"/>
      <c r="Z30415" s="396"/>
      <c r="AA30415" s="441"/>
    </row>
    <row r="30416" spans="25:27" x14ac:dyDescent="0.2">
      <c r="Y30416" s="396"/>
      <c r="Z30416" s="396"/>
      <c r="AA30416" s="441"/>
    </row>
    <row r="30417" spans="25:27" x14ac:dyDescent="0.2">
      <c r="Y30417" s="396"/>
      <c r="Z30417" s="396"/>
      <c r="AA30417" s="441"/>
    </row>
    <row r="30418" spans="25:27" x14ac:dyDescent="0.2">
      <c r="Y30418" s="396"/>
      <c r="Z30418" s="396"/>
      <c r="AA30418" s="441"/>
    </row>
    <row r="30419" spans="25:27" x14ac:dyDescent="0.2">
      <c r="Y30419" s="396"/>
      <c r="Z30419" s="396"/>
      <c r="AA30419" s="441"/>
    </row>
    <row r="30420" spans="25:27" x14ac:dyDescent="0.2">
      <c r="Y30420" s="396"/>
      <c r="Z30420" s="396"/>
      <c r="AA30420" s="441"/>
    </row>
    <row r="30421" spans="25:27" x14ac:dyDescent="0.2">
      <c r="Y30421" s="396"/>
      <c r="Z30421" s="396"/>
      <c r="AA30421" s="441"/>
    </row>
    <row r="30422" spans="25:27" x14ac:dyDescent="0.2">
      <c r="Y30422" s="396"/>
      <c r="Z30422" s="396"/>
      <c r="AA30422" s="441"/>
    </row>
    <row r="30423" spans="25:27" x14ac:dyDescent="0.2">
      <c r="Y30423" s="396"/>
      <c r="Z30423" s="396"/>
      <c r="AA30423" s="441"/>
    </row>
    <row r="30424" spans="25:27" x14ac:dyDescent="0.2">
      <c r="Y30424" s="396"/>
      <c r="Z30424" s="396"/>
      <c r="AA30424" s="441"/>
    </row>
    <row r="30425" spans="25:27" x14ac:dyDescent="0.2">
      <c r="Y30425" s="396"/>
      <c r="Z30425" s="396"/>
      <c r="AA30425" s="441"/>
    </row>
    <row r="30426" spans="25:27" x14ac:dyDescent="0.2">
      <c r="Y30426" s="396"/>
      <c r="Z30426" s="396"/>
      <c r="AA30426" s="441"/>
    </row>
    <row r="30427" spans="25:27" x14ac:dyDescent="0.2">
      <c r="Y30427" s="396"/>
      <c r="Z30427" s="396"/>
      <c r="AA30427" s="441"/>
    </row>
    <row r="30428" spans="25:27" x14ac:dyDescent="0.2">
      <c r="Y30428" s="396"/>
      <c r="Z30428" s="396"/>
      <c r="AA30428" s="441"/>
    </row>
    <row r="30429" spans="25:27" x14ac:dyDescent="0.2">
      <c r="Y30429" s="396"/>
      <c r="Z30429" s="396"/>
      <c r="AA30429" s="441"/>
    </row>
    <row r="30430" spans="25:27" x14ac:dyDescent="0.2">
      <c r="Y30430" s="396"/>
      <c r="Z30430" s="396"/>
      <c r="AA30430" s="441"/>
    </row>
    <row r="30431" spans="25:27" x14ac:dyDescent="0.2">
      <c r="Y30431" s="396"/>
      <c r="Z30431" s="396"/>
      <c r="AA30431" s="441"/>
    </row>
    <row r="30432" spans="25:27" x14ac:dyDescent="0.2">
      <c r="Y30432" s="396"/>
      <c r="Z30432" s="396"/>
      <c r="AA30432" s="441"/>
    </row>
    <row r="30433" spans="25:27" x14ac:dyDescent="0.2">
      <c r="Y30433" s="396"/>
      <c r="Z30433" s="396"/>
      <c r="AA30433" s="441"/>
    </row>
    <row r="30434" spans="25:27" x14ac:dyDescent="0.2">
      <c r="Y30434" s="396"/>
      <c r="Z30434" s="396"/>
      <c r="AA30434" s="441"/>
    </row>
    <row r="30435" spans="25:27" x14ac:dyDescent="0.2">
      <c r="Y30435" s="396"/>
      <c r="Z30435" s="396"/>
      <c r="AA30435" s="441"/>
    </row>
    <row r="30436" spans="25:27" x14ac:dyDescent="0.2">
      <c r="Y30436" s="396"/>
      <c r="Z30436" s="396"/>
      <c r="AA30436" s="441"/>
    </row>
    <row r="30437" spans="25:27" x14ac:dyDescent="0.2">
      <c r="Y30437" s="396"/>
      <c r="Z30437" s="396"/>
      <c r="AA30437" s="441"/>
    </row>
    <row r="30438" spans="25:27" x14ac:dyDescent="0.2">
      <c r="Y30438" s="396"/>
      <c r="Z30438" s="396"/>
      <c r="AA30438" s="441"/>
    </row>
    <row r="30439" spans="25:27" x14ac:dyDescent="0.2">
      <c r="Y30439" s="396"/>
      <c r="Z30439" s="396"/>
      <c r="AA30439" s="441"/>
    </row>
    <row r="30440" spans="25:27" x14ac:dyDescent="0.2">
      <c r="Y30440" s="396"/>
      <c r="Z30440" s="396"/>
      <c r="AA30440" s="441"/>
    </row>
    <row r="30441" spans="25:27" x14ac:dyDescent="0.2">
      <c r="Y30441" s="396"/>
      <c r="Z30441" s="396"/>
      <c r="AA30441" s="441"/>
    </row>
    <row r="30442" spans="25:27" x14ac:dyDescent="0.2">
      <c r="Y30442" s="396"/>
      <c r="Z30442" s="396"/>
      <c r="AA30442" s="441"/>
    </row>
    <row r="30443" spans="25:27" x14ac:dyDescent="0.2">
      <c r="Y30443" s="396"/>
      <c r="Z30443" s="396"/>
      <c r="AA30443" s="441"/>
    </row>
    <row r="30444" spans="25:27" x14ac:dyDescent="0.2">
      <c r="Y30444" s="396"/>
      <c r="Z30444" s="396"/>
      <c r="AA30444" s="441"/>
    </row>
    <row r="30445" spans="25:27" x14ac:dyDescent="0.2">
      <c r="Y30445" s="396"/>
      <c r="Z30445" s="396"/>
      <c r="AA30445" s="441"/>
    </row>
    <row r="30446" spans="25:27" x14ac:dyDescent="0.2">
      <c r="Y30446" s="396"/>
      <c r="Z30446" s="396"/>
      <c r="AA30446" s="441"/>
    </row>
    <row r="30447" spans="25:27" x14ac:dyDescent="0.2">
      <c r="Y30447" s="396"/>
      <c r="Z30447" s="396"/>
      <c r="AA30447" s="441"/>
    </row>
    <row r="30448" spans="25:27" x14ac:dyDescent="0.2">
      <c r="Y30448" s="396"/>
      <c r="Z30448" s="396"/>
      <c r="AA30448" s="441"/>
    </row>
    <row r="30449" spans="25:27" x14ac:dyDescent="0.2">
      <c r="Y30449" s="396"/>
      <c r="Z30449" s="396"/>
      <c r="AA30449" s="441"/>
    </row>
    <row r="30450" spans="25:27" x14ac:dyDescent="0.2">
      <c r="Y30450" s="396"/>
      <c r="Z30450" s="396"/>
      <c r="AA30450" s="441"/>
    </row>
    <row r="30451" spans="25:27" x14ac:dyDescent="0.2">
      <c r="Y30451" s="396"/>
      <c r="Z30451" s="396"/>
      <c r="AA30451" s="441"/>
    </row>
    <row r="30452" spans="25:27" x14ac:dyDescent="0.2">
      <c r="Y30452" s="396"/>
      <c r="Z30452" s="396"/>
      <c r="AA30452" s="441"/>
    </row>
    <row r="30453" spans="25:27" x14ac:dyDescent="0.2">
      <c r="Y30453" s="396"/>
      <c r="Z30453" s="396"/>
      <c r="AA30453" s="441"/>
    </row>
    <row r="30454" spans="25:27" x14ac:dyDescent="0.2">
      <c r="Y30454" s="396"/>
      <c r="Z30454" s="396"/>
      <c r="AA30454" s="441"/>
    </row>
    <row r="30455" spans="25:27" x14ac:dyDescent="0.2">
      <c r="Y30455" s="396"/>
      <c r="Z30455" s="396"/>
      <c r="AA30455" s="441"/>
    </row>
    <row r="30456" spans="25:27" x14ac:dyDescent="0.2">
      <c r="Y30456" s="396"/>
      <c r="Z30456" s="396"/>
      <c r="AA30456" s="441"/>
    </row>
    <row r="30457" spans="25:27" x14ac:dyDescent="0.2">
      <c r="Y30457" s="396"/>
      <c r="Z30457" s="396"/>
      <c r="AA30457" s="441"/>
    </row>
    <row r="30458" spans="25:27" x14ac:dyDescent="0.2">
      <c r="Y30458" s="396"/>
      <c r="Z30458" s="396"/>
      <c r="AA30458" s="441"/>
    </row>
    <row r="30459" spans="25:27" x14ac:dyDescent="0.2">
      <c r="Y30459" s="396"/>
      <c r="Z30459" s="396"/>
      <c r="AA30459" s="441"/>
    </row>
    <row r="30460" spans="25:27" x14ac:dyDescent="0.2">
      <c r="Y30460" s="396"/>
      <c r="Z30460" s="396"/>
      <c r="AA30460" s="441"/>
    </row>
    <row r="30461" spans="25:27" x14ac:dyDescent="0.2">
      <c r="Y30461" s="396"/>
      <c r="Z30461" s="396"/>
      <c r="AA30461" s="441"/>
    </row>
    <row r="30462" spans="25:27" x14ac:dyDescent="0.2">
      <c r="Y30462" s="396"/>
      <c r="Z30462" s="396"/>
      <c r="AA30462" s="441"/>
    </row>
    <row r="30463" spans="25:27" x14ac:dyDescent="0.2">
      <c r="Y30463" s="396"/>
      <c r="Z30463" s="396"/>
      <c r="AA30463" s="441"/>
    </row>
    <row r="30464" spans="25:27" x14ac:dyDescent="0.2">
      <c r="Y30464" s="396"/>
      <c r="Z30464" s="396"/>
      <c r="AA30464" s="441"/>
    </row>
    <row r="30465" spans="25:27" x14ac:dyDescent="0.2">
      <c r="Y30465" s="396"/>
      <c r="Z30465" s="396"/>
      <c r="AA30465" s="441"/>
    </row>
    <row r="30466" spans="25:27" x14ac:dyDescent="0.2">
      <c r="Y30466" s="396"/>
      <c r="Z30466" s="396"/>
      <c r="AA30466" s="441"/>
    </row>
    <row r="30467" spans="25:27" x14ac:dyDescent="0.2">
      <c r="Y30467" s="396"/>
      <c r="Z30467" s="396"/>
      <c r="AA30467" s="441"/>
    </row>
    <row r="30468" spans="25:27" x14ac:dyDescent="0.2">
      <c r="Y30468" s="396"/>
      <c r="Z30468" s="396"/>
      <c r="AA30468" s="441"/>
    </row>
    <row r="30469" spans="25:27" x14ac:dyDescent="0.2">
      <c r="Y30469" s="396"/>
      <c r="Z30469" s="396"/>
      <c r="AA30469" s="441"/>
    </row>
    <row r="30470" spans="25:27" x14ac:dyDescent="0.2">
      <c r="Y30470" s="396"/>
      <c r="Z30470" s="396"/>
      <c r="AA30470" s="441"/>
    </row>
    <row r="30471" spans="25:27" x14ac:dyDescent="0.2">
      <c r="Y30471" s="396"/>
      <c r="Z30471" s="396"/>
      <c r="AA30471" s="441"/>
    </row>
    <row r="30472" spans="25:27" x14ac:dyDescent="0.2">
      <c r="Y30472" s="396"/>
      <c r="Z30472" s="396"/>
      <c r="AA30472" s="441"/>
    </row>
    <row r="30473" spans="25:27" x14ac:dyDescent="0.2">
      <c r="Y30473" s="396"/>
      <c r="Z30473" s="396"/>
      <c r="AA30473" s="441"/>
    </row>
    <row r="30474" spans="25:27" x14ac:dyDescent="0.2">
      <c r="Y30474" s="396"/>
      <c r="Z30474" s="396"/>
      <c r="AA30474" s="441"/>
    </row>
    <row r="30475" spans="25:27" x14ac:dyDescent="0.2">
      <c r="Y30475" s="396"/>
      <c r="Z30475" s="396"/>
      <c r="AA30475" s="441"/>
    </row>
    <row r="30476" spans="25:27" x14ac:dyDescent="0.2">
      <c r="Y30476" s="396"/>
      <c r="Z30476" s="396"/>
      <c r="AA30476" s="441"/>
    </row>
    <row r="30477" spans="25:27" x14ac:dyDescent="0.2">
      <c r="Y30477" s="396"/>
      <c r="Z30477" s="396"/>
      <c r="AA30477" s="441"/>
    </row>
    <row r="30478" spans="25:27" x14ac:dyDescent="0.2">
      <c r="Y30478" s="396"/>
      <c r="Z30478" s="396"/>
      <c r="AA30478" s="441"/>
    </row>
    <row r="30479" spans="25:27" x14ac:dyDescent="0.2">
      <c r="Y30479" s="396"/>
      <c r="Z30479" s="396"/>
      <c r="AA30479" s="441"/>
    </row>
    <row r="30480" spans="25:27" x14ac:dyDescent="0.2">
      <c r="Y30480" s="396"/>
      <c r="Z30480" s="396"/>
      <c r="AA30480" s="441"/>
    </row>
    <row r="30481" spans="25:27" x14ac:dyDescent="0.2">
      <c r="Y30481" s="396"/>
      <c r="Z30481" s="396"/>
      <c r="AA30481" s="441"/>
    </row>
    <row r="30482" spans="25:27" x14ac:dyDescent="0.2">
      <c r="Y30482" s="396"/>
      <c r="Z30482" s="396"/>
      <c r="AA30482" s="441"/>
    </row>
    <row r="30483" spans="25:27" x14ac:dyDescent="0.2">
      <c r="Y30483" s="396"/>
      <c r="Z30483" s="396"/>
      <c r="AA30483" s="441"/>
    </row>
    <row r="30484" spans="25:27" x14ac:dyDescent="0.2">
      <c r="Y30484" s="396"/>
      <c r="Z30484" s="396"/>
      <c r="AA30484" s="441"/>
    </row>
    <row r="30485" spans="25:27" x14ac:dyDescent="0.2">
      <c r="Y30485" s="396"/>
      <c r="Z30485" s="396"/>
      <c r="AA30485" s="441"/>
    </row>
    <row r="30486" spans="25:27" x14ac:dyDescent="0.2">
      <c r="Y30486" s="396"/>
      <c r="Z30486" s="396"/>
      <c r="AA30486" s="441"/>
    </row>
    <row r="30487" spans="25:27" x14ac:dyDescent="0.2">
      <c r="Y30487" s="396"/>
      <c r="Z30487" s="396"/>
      <c r="AA30487" s="441"/>
    </row>
    <row r="30488" spans="25:27" x14ac:dyDescent="0.2">
      <c r="Y30488" s="396"/>
      <c r="Z30488" s="396"/>
      <c r="AA30488" s="441"/>
    </row>
    <row r="30489" spans="25:27" x14ac:dyDescent="0.2">
      <c r="Y30489" s="396"/>
      <c r="Z30489" s="396"/>
      <c r="AA30489" s="441"/>
    </row>
    <row r="30490" spans="25:27" x14ac:dyDescent="0.2">
      <c r="Y30490" s="396"/>
      <c r="Z30490" s="396"/>
      <c r="AA30490" s="441"/>
    </row>
    <row r="30491" spans="25:27" x14ac:dyDescent="0.2">
      <c r="Y30491" s="396"/>
      <c r="Z30491" s="396"/>
      <c r="AA30491" s="441"/>
    </row>
    <row r="30492" spans="25:27" x14ac:dyDescent="0.2">
      <c r="Y30492" s="396"/>
      <c r="Z30492" s="396"/>
      <c r="AA30492" s="441"/>
    </row>
    <row r="30493" spans="25:27" x14ac:dyDescent="0.2">
      <c r="Y30493" s="396"/>
      <c r="Z30493" s="396"/>
      <c r="AA30493" s="441"/>
    </row>
    <row r="30494" spans="25:27" x14ac:dyDescent="0.2">
      <c r="Y30494" s="396"/>
      <c r="Z30494" s="396"/>
      <c r="AA30494" s="441"/>
    </row>
    <row r="30495" spans="25:27" x14ac:dyDescent="0.2">
      <c r="Y30495" s="396"/>
      <c r="Z30495" s="396"/>
      <c r="AA30495" s="441"/>
    </row>
    <row r="30496" spans="25:27" x14ac:dyDescent="0.2">
      <c r="Y30496" s="396"/>
      <c r="Z30496" s="396"/>
      <c r="AA30496" s="441"/>
    </row>
    <row r="30497" spans="25:27" x14ac:dyDescent="0.2">
      <c r="Y30497" s="396"/>
      <c r="Z30497" s="396"/>
      <c r="AA30497" s="441"/>
    </row>
    <row r="30498" spans="25:27" x14ac:dyDescent="0.2">
      <c r="Y30498" s="396"/>
      <c r="Z30498" s="396"/>
      <c r="AA30498" s="441"/>
    </row>
    <row r="30499" spans="25:27" x14ac:dyDescent="0.2">
      <c r="Y30499" s="396"/>
      <c r="Z30499" s="396"/>
      <c r="AA30499" s="441"/>
    </row>
    <row r="30500" spans="25:27" x14ac:dyDescent="0.2">
      <c r="Y30500" s="396"/>
      <c r="Z30500" s="396"/>
      <c r="AA30500" s="441"/>
    </row>
    <row r="30501" spans="25:27" x14ac:dyDescent="0.2">
      <c r="Y30501" s="396"/>
      <c r="Z30501" s="396"/>
      <c r="AA30501" s="441"/>
    </row>
    <row r="30502" spans="25:27" x14ac:dyDescent="0.2">
      <c r="Y30502" s="396"/>
      <c r="Z30502" s="396"/>
      <c r="AA30502" s="441"/>
    </row>
    <row r="30503" spans="25:27" x14ac:dyDescent="0.2">
      <c r="Y30503" s="396"/>
      <c r="Z30503" s="396"/>
      <c r="AA30503" s="441"/>
    </row>
    <row r="30504" spans="25:27" x14ac:dyDescent="0.2">
      <c r="Y30504" s="396"/>
      <c r="Z30504" s="396"/>
      <c r="AA30504" s="441"/>
    </row>
    <row r="30505" spans="25:27" x14ac:dyDescent="0.2">
      <c r="Y30505" s="396"/>
      <c r="Z30505" s="396"/>
      <c r="AA30505" s="441"/>
    </row>
    <row r="30506" spans="25:27" x14ac:dyDescent="0.2">
      <c r="Y30506" s="396"/>
      <c r="Z30506" s="396"/>
      <c r="AA30506" s="441"/>
    </row>
    <row r="30507" spans="25:27" x14ac:dyDescent="0.2">
      <c r="Y30507" s="396"/>
      <c r="Z30507" s="396"/>
      <c r="AA30507" s="441"/>
    </row>
    <row r="30508" spans="25:27" x14ac:dyDescent="0.2">
      <c r="Y30508" s="396"/>
      <c r="Z30508" s="396"/>
      <c r="AA30508" s="441"/>
    </row>
    <row r="30509" spans="25:27" x14ac:dyDescent="0.2">
      <c r="Y30509" s="396"/>
      <c r="Z30509" s="396"/>
      <c r="AA30509" s="441"/>
    </row>
    <row r="30510" spans="25:27" x14ac:dyDescent="0.2">
      <c r="Y30510" s="396"/>
      <c r="Z30510" s="396"/>
      <c r="AA30510" s="441"/>
    </row>
    <row r="30511" spans="25:27" x14ac:dyDescent="0.2">
      <c r="Y30511" s="396"/>
      <c r="Z30511" s="396"/>
      <c r="AA30511" s="441"/>
    </row>
    <row r="30512" spans="25:27" x14ac:dyDescent="0.2">
      <c r="Y30512" s="396"/>
      <c r="Z30512" s="396"/>
      <c r="AA30512" s="441"/>
    </row>
    <row r="30513" spans="25:27" x14ac:dyDescent="0.2">
      <c r="Y30513" s="396"/>
      <c r="Z30513" s="396"/>
      <c r="AA30513" s="441"/>
    </row>
    <row r="30514" spans="25:27" x14ac:dyDescent="0.2">
      <c r="Y30514" s="396"/>
      <c r="Z30514" s="396"/>
      <c r="AA30514" s="441"/>
    </row>
    <row r="30515" spans="25:27" x14ac:dyDescent="0.2">
      <c r="Y30515" s="396"/>
      <c r="Z30515" s="396"/>
      <c r="AA30515" s="441"/>
    </row>
    <row r="30516" spans="25:27" x14ac:dyDescent="0.2">
      <c r="Y30516" s="396"/>
      <c r="Z30516" s="396"/>
      <c r="AA30516" s="441"/>
    </row>
    <row r="30517" spans="25:27" x14ac:dyDescent="0.2">
      <c r="Y30517" s="396"/>
      <c r="Z30517" s="396"/>
      <c r="AA30517" s="441"/>
    </row>
    <row r="30518" spans="25:27" x14ac:dyDescent="0.2">
      <c r="Y30518" s="396"/>
      <c r="Z30518" s="396"/>
      <c r="AA30518" s="441"/>
    </row>
    <row r="30519" spans="25:27" x14ac:dyDescent="0.2">
      <c r="Y30519" s="396"/>
      <c r="Z30519" s="396"/>
      <c r="AA30519" s="441"/>
    </row>
    <row r="30520" spans="25:27" x14ac:dyDescent="0.2">
      <c r="Y30520" s="396"/>
      <c r="Z30520" s="396"/>
      <c r="AA30520" s="441"/>
    </row>
    <row r="30521" spans="25:27" x14ac:dyDescent="0.2">
      <c r="Y30521" s="396"/>
      <c r="Z30521" s="396"/>
      <c r="AA30521" s="441"/>
    </row>
    <row r="30522" spans="25:27" x14ac:dyDescent="0.2">
      <c r="Y30522" s="396"/>
      <c r="Z30522" s="396"/>
      <c r="AA30522" s="441"/>
    </row>
    <row r="30523" spans="25:27" x14ac:dyDescent="0.2">
      <c r="Y30523" s="396"/>
      <c r="Z30523" s="396"/>
      <c r="AA30523" s="441"/>
    </row>
    <row r="30524" spans="25:27" x14ac:dyDescent="0.2">
      <c r="Y30524" s="396"/>
      <c r="Z30524" s="396"/>
      <c r="AA30524" s="441"/>
    </row>
    <row r="30525" spans="25:27" x14ac:dyDescent="0.2">
      <c r="Y30525" s="396"/>
      <c r="Z30525" s="396"/>
      <c r="AA30525" s="441"/>
    </row>
    <row r="30526" spans="25:27" x14ac:dyDescent="0.2">
      <c r="Y30526" s="396"/>
      <c r="Z30526" s="396"/>
      <c r="AA30526" s="441"/>
    </row>
    <row r="30527" spans="25:27" x14ac:dyDescent="0.2">
      <c r="Y30527" s="396"/>
      <c r="Z30527" s="396"/>
      <c r="AA30527" s="441"/>
    </row>
    <row r="30528" spans="25:27" x14ac:dyDescent="0.2">
      <c r="Y30528" s="396"/>
      <c r="Z30528" s="396"/>
      <c r="AA30528" s="441"/>
    </row>
    <row r="30529" spans="25:27" x14ac:dyDescent="0.2">
      <c r="Y30529" s="396"/>
      <c r="Z30529" s="396"/>
      <c r="AA30529" s="441"/>
    </row>
    <row r="30530" spans="25:27" x14ac:dyDescent="0.2">
      <c r="Y30530" s="396"/>
      <c r="Z30530" s="396"/>
      <c r="AA30530" s="441"/>
    </row>
    <row r="30531" spans="25:27" x14ac:dyDescent="0.2">
      <c r="Y30531" s="396"/>
      <c r="Z30531" s="396"/>
      <c r="AA30531" s="441"/>
    </row>
    <row r="30532" spans="25:27" x14ac:dyDescent="0.2">
      <c r="Y30532" s="396"/>
      <c r="Z30532" s="396"/>
      <c r="AA30532" s="441"/>
    </row>
    <row r="30533" spans="25:27" x14ac:dyDescent="0.2">
      <c r="Y30533" s="396"/>
      <c r="Z30533" s="396"/>
      <c r="AA30533" s="441"/>
    </row>
    <row r="30534" spans="25:27" x14ac:dyDescent="0.2">
      <c r="Y30534" s="396"/>
      <c r="Z30534" s="396"/>
      <c r="AA30534" s="441"/>
    </row>
    <row r="30535" spans="25:27" x14ac:dyDescent="0.2">
      <c r="Y30535" s="396"/>
      <c r="Z30535" s="396"/>
      <c r="AA30535" s="441"/>
    </row>
    <row r="30536" spans="25:27" x14ac:dyDescent="0.2">
      <c r="Y30536" s="396"/>
      <c r="Z30536" s="396"/>
      <c r="AA30536" s="441"/>
    </row>
    <row r="30537" spans="25:27" x14ac:dyDescent="0.2">
      <c r="Y30537" s="396"/>
      <c r="Z30537" s="396"/>
      <c r="AA30537" s="441"/>
    </row>
    <row r="30538" spans="25:27" x14ac:dyDescent="0.2">
      <c r="Y30538" s="396"/>
      <c r="Z30538" s="396"/>
      <c r="AA30538" s="441"/>
    </row>
    <row r="30539" spans="25:27" x14ac:dyDescent="0.2">
      <c r="Y30539" s="396"/>
      <c r="Z30539" s="396"/>
      <c r="AA30539" s="441"/>
    </row>
    <row r="30540" spans="25:27" x14ac:dyDescent="0.2">
      <c r="Y30540" s="396"/>
      <c r="Z30540" s="396"/>
      <c r="AA30540" s="441"/>
    </row>
    <row r="30541" spans="25:27" x14ac:dyDescent="0.2">
      <c r="Y30541" s="396"/>
      <c r="Z30541" s="396"/>
      <c r="AA30541" s="441"/>
    </row>
    <row r="30542" spans="25:27" x14ac:dyDescent="0.2">
      <c r="Y30542" s="396"/>
      <c r="Z30542" s="396"/>
      <c r="AA30542" s="441"/>
    </row>
    <row r="30543" spans="25:27" x14ac:dyDescent="0.2">
      <c r="Y30543" s="396"/>
      <c r="Z30543" s="396"/>
      <c r="AA30543" s="441"/>
    </row>
    <row r="30544" spans="25:27" x14ac:dyDescent="0.2">
      <c r="Y30544" s="396"/>
      <c r="Z30544" s="396"/>
      <c r="AA30544" s="441"/>
    </row>
    <row r="30545" spans="25:27" x14ac:dyDescent="0.2">
      <c r="Y30545" s="396"/>
      <c r="Z30545" s="396"/>
      <c r="AA30545" s="441"/>
    </row>
    <row r="30546" spans="25:27" x14ac:dyDescent="0.2">
      <c r="Y30546" s="396"/>
      <c r="Z30546" s="396"/>
      <c r="AA30546" s="441"/>
    </row>
    <row r="30547" spans="25:27" x14ac:dyDescent="0.2">
      <c r="Y30547" s="396"/>
      <c r="Z30547" s="396"/>
      <c r="AA30547" s="441"/>
    </row>
    <row r="30548" spans="25:27" x14ac:dyDescent="0.2">
      <c r="Y30548" s="396"/>
      <c r="Z30548" s="396"/>
      <c r="AA30548" s="441"/>
    </row>
    <row r="30549" spans="25:27" x14ac:dyDescent="0.2">
      <c r="Y30549" s="396"/>
      <c r="Z30549" s="396"/>
      <c r="AA30549" s="441"/>
    </row>
    <row r="30550" spans="25:27" x14ac:dyDescent="0.2">
      <c r="Y30550" s="396"/>
      <c r="Z30550" s="396"/>
      <c r="AA30550" s="441"/>
    </row>
    <row r="30551" spans="25:27" x14ac:dyDescent="0.2">
      <c r="Y30551" s="396"/>
      <c r="Z30551" s="396"/>
      <c r="AA30551" s="441"/>
    </row>
    <row r="30552" spans="25:27" x14ac:dyDescent="0.2">
      <c r="Y30552" s="396"/>
      <c r="Z30552" s="396"/>
      <c r="AA30552" s="441"/>
    </row>
    <row r="30553" spans="25:27" x14ac:dyDescent="0.2">
      <c r="Y30553" s="396"/>
      <c r="Z30553" s="396"/>
      <c r="AA30553" s="441"/>
    </row>
    <row r="30554" spans="25:27" x14ac:dyDescent="0.2">
      <c r="Y30554" s="396"/>
      <c r="Z30554" s="396"/>
      <c r="AA30554" s="441"/>
    </row>
    <row r="30555" spans="25:27" x14ac:dyDescent="0.2">
      <c r="Y30555" s="396"/>
      <c r="Z30555" s="396"/>
      <c r="AA30555" s="441"/>
    </row>
    <row r="30556" spans="25:27" x14ac:dyDescent="0.2">
      <c r="Y30556" s="396"/>
      <c r="Z30556" s="396"/>
      <c r="AA30556" s="441"/>
    </row>
    <row r="30557" spans="25:27" x14ac:dyDescent="0.2">
      <c r="Y30557" s="396"/>
      <c r="Z30557" s="396"/>
      <c r="AA30557" s="441"/>
    </row>
    <row r="30558" spans="25:27" x14ac:dyDescent="0.2">
      <c r="Y30558" s="396"/>
      <c r="Z30558" s="396"/>
      <c r="AA30558" s="441"/>
    </row>
    <row r="30559" spans="25:27" x14ac:dyDescent="0.2">
      <c r="Y30559" s="396"/>
      <c r="Z30559" s="396"/>
      <c r="AA30559" s="441"/>
    </row>
    <row r="30560" spans="25:27" x14ac:dyDescent="0.2">
      <c r="Y30560" s="396"/>
      <c r="Z30560" s="396"/>
      <c r="AA30560" s="441"/>
    </row>
    <row r="30561" spans="25:27" x14ac:dyDescent="0.2">
      <c r="Y30561" s="396"/>
      <c r="Z30561" s="396"/>
      <c r="AA30561" s="441"/>
    </row>
    <row r="30562" spans="25:27" x14ac:dyDescent="0.2">
      <c r="Y30562" s="396"/>
      <c r="Z30562" s="396"/>
      <c r="AA30562" s="441"/>
    </row>
    <row r="30563" spans="25:27" x14ac:dyDescent="0.2">
      <c r="Y30563" s="396"/>
      <c r="Z30563" s="396"/>
      <c r="AA30563" s="441"/>
    </row>
    <row r="30564" spans="25:27" x14ac:dyDescent="0.2">
      <c r="Y30564" s="396"/>
      <c r="Z30564" s="396"/>
      <c r="AA30564" s="441"/>
    </row>
    <row r="30565" spans="25:27" x14ac:dyDescent="0.2">
      <c r="Y30565" s="396"/>
      <c r="Z30565" s="396"/>
      <c r="AA30565" s="441"/>
    </row>
    <row r="30566" spans="25:27" x14ac:dyDescent="0.2">
      <c r="Y30566" s="396"/>
      <c r="Z30566" s="396"/>
      <c r="AA30566" s="441"/>
    </row>
    <row r="30567" spans="25:27" x14ac:dyDescent="0.2">
      <c r="Y30567" s="396"/>
      <c r="Z30567" s="396"/>
      <c r="AA30567" s="441"/>
    </row>
    <row r="30568" spans="25:27" x14ac:dyDescent="0.2">
      <c r="Y30568" s="396"/>
      <c r="Z30568" s="396"/>
      <c r="AA30568" s="441"/>
    </row>
    <row r="30569" spans="25:27" x14ac:dyDescent="0.2">
      <c r="Y30569" s="396"/>
      <c r="Z30569" s="396"/>
      <c r="AA30569" s="441"/>
    </row>
    <row r="30570" spans="25:27" x14ac:dyDescent="0.2">
      <c r="Y30570" s="396"/>
      <c r="Z30570" s="396"/>
      <c r="AA30570" s="441"/>
    </row>
    <row r="30571" spans="25:27" x14ac:dyDescent="0.2">
      <c r="Y30571" s="396"/>
      <c r="Z30571" s="396"/>
      <c r="AA30571" s="441"/>
    </row>
    <row r="30572" spans="25:27" x14ac:dyDescent="0.2">
      <c r="Y30572" s="396"/>
      <c r="Z30572" s="396"/>
      <c r="AA30572" s="441"/>
    </row>
    <row r="30573" spans="25:27" x14ac:dyDescent="0.2">
      <c r="Y30573" s="396"/>
      <c r="Z30573" s="396"/>
      <c r="AA30573" s="441"/>
    </row>
    <row r="30574" spans="25:27" x14ac:dyDescent="0.2">
      <c r="Y30574" s="396"/>
      <c r="Z30574" s="396"/>
      <c r="AA30574" s="441"/>
    </row>
    <row r="30575" spans="25:27" x14ac:dyDescent="0.2">
      <c r="Y30575" s="396"/>
      <c r="Z30575" s="396"/>
      <c r="AA30575" s="441"/>
    </row>
    <row r="30576" spans="25:27" x14ac:dyDescent="0.2">
      <c r="Y30576" s="396"/>
      <c r="Z30576" s="396"/>
      <c r="AA30576" s="441"/>
    </row>
    <row r="30577" spans="25:27" x14ac:dyDescent="0.2">
      <c r="Y30577" s="396"/>
      <c r="Z30577" s="396"/>
      <c r="AA30577" s="441"/>
    </row>
    <row r="30578" spans="25:27" x14ac:dyDescent="0.2">
      <c r="Y30578" s="396"/>
      <c r="Z30578" s="396"/>
      <c r="AA30578" s="441"/>
    </row>
    <row r="30579" spans="25:27" x14ac:dyDescent="0.2">
      <c r="Y30579" s="396"/>
      <c r="Z30579" s="396"/>
      <c r="AA30579" s="441"/>
    </row>
    <row r="30580" spans="25:27" x14ac:dyDescent="0.2">
      <c r="Y30580" s="396"/>
      <c r="Z30580" s="396"/>
      <c r="AA30580" s="441"/>
    </row>
    <row r="30581" spans="25:27" x14ac:dyDescent="0.2">
      <c r="Y30581" s="396"/>
      <c r="Z30581" s="396"/>
      <c r="AA30581" s="441"/>
    </row>
    <row r="30582" spans="25:27" x14ac:dyDescent="0.2">
      <c r="Y30582" s="396"/>
      <c r="Z30582" s="396"/>
      <c r="AA30582" s="441"/>
    </row>
    <row r="30583" spans="25:27" x14ac:dyDescent="0.2">
      <c r="Y30583" s="396"/>
      <c r="Z30583" s="396"/>
      <c r="AA30583" s="441"/>
    </row>
    <row r="30584" spans="25:27" x14ac:dyDescent="0.2">
      <c r="Y30584" s="396"/>
      <c r="Z30584" s="396"/>
      <c r="AA30584" s="441"/>
    </row>
    <row r="30585" spans="25:27" x14ac:dyDescent="0.2">
      <c r="Y30585" s="396"/>
      <c r="Z30585" s="396"/>
      <c r="AA30585" s="441"/>
    </row>
    <row r="30586" spans="25:27" x14ac:dyDescent="0.2">
      <c r="Y30586" s="396"/>
      <c r="Z30586" s="396"/>
      <c r="AA30586" s="441"/>
    </row>
    <row r="30587" spans="25:27" x14ac:dyDescent="0.2">
      <c r="Y30587" s="396"/>
      <c r="Z30587" s="396"/>
      <c r="AA30587" s="441"/>
    </row>
    <row r="30588" spans="25:27" x14ac:dyDescent="0.2">
      <c r="Y30588" s="396"/>
      <c r="Z30588" s="396"/>
      <c r="AA30588" s="441"/>
    </row>
    <row r="30589" spans="25:27" x14ac:dyDescent="0.2">
      <c r="Y30589" s="396"/>
      <c r="Z30589" s="396"/>
      <c r="AA30589" s="441"/>
    </row>
    <row r="30590" spans="25:27" x14ac:dyDescent="0.2">
      <c r="Y30590" s="396"/>
      <c r="Z30590" s="396"/>
      <c r="AA30590" s="441"/>
    </row>
    <row r="30591" spans="25:27" x14ac:dyDescent="0.2">
      <c r="Y30591" s="396"/>
      <c r="Z30591" s="396"/>
      <c r="AA30591" s="441"/>
    </row>
    <row r="30592" spans="25:27" x14ac:dyDescent="0.2">
      <c r="Y30592" s="396"/>
      <c r="Z30592" s="396"/>
      <c r="AA30592" s="441"/>
    </row>
    <row r="30593" spans="25:27" x14ac:dyDescent="0.2">
      <c r="Y30593" s="396"/>
      <c r="Z30593" s="396"/>
      <c r="AA30593" s="441"/>
    </row>
    <row r="30594" spans="25:27" x14ac:dyDescent="0.2">
      <c r="Y30594" s="396"/>
      <c r="Z30594" s="396"/>
      <c r="AA30594" s="441"/>
    </row>
    <row r="30595" spans="25:27" x14ac:dyDescent="0.2">
      <c r="Y30595" s="396"/>
      <c r="Z30595" s="396"/>
      <c r="AA30595" s="441"/>
    </row>
    <row r="30596" spans="25:27" x14ac:dyDescent="0.2">
      <c r="Y30596" s="396"/>
      <c r="Z30596" s="396"/>
      <c r="AA30596" s="441"/>
    </row>
    <row r="30597" spans="25:27" x14ac:dyDescent="0.2">
      <c r="Y30597" s="396"/>
      <c r="Z30597" s="396"/>
      <c r="AA30597" s="441"/>
    </row>
    <row r="30598" spans="25:27" x14ac:dyDescent="0.2">
      <c r="Y30598" s="396"/>
      <c r="Z30598" s="396"/>
      <c r="AA30598" s="441"/>
    </row>
    <row r="30599" spans="25:27" x14ac:dyDescent="0.2">
      <c r="Y30599" s="396"/>
      <c r="Z30599" s="396"/>
      <c r="AA30599" s="441"/>
    </row>
    <row r="30600" spans="25:27" x14ac:dyDescent="0.2">
      <c r="Y30600" s="396"/>
      <c r="Z30600" s="396"/>
      <c r="AA30600" s="441"/>
    </row>
    <row r="30601" spans="25:27" x14ac:dyDescent="0.2">
      <c r="Y30601" s="396"/>
      <c r="Z30601" s="396"/>
      <c r="AA30601" s="441"/>
    </row>
    <row r="30602" spans="25:27" x14ac:dyDescent="0.2">
      <c r="Y30602" s="396"/>
      <c r="Z30602" s="396"/>
      <c r="AA30602" s="441"/>
    </row>
    <row r="30603" spans="25:27" x14ac:dyDescent="0.2">
      <c r="Y30603" s="396"/>
      <c r="Z30603" s="396"/>
      <c r="AA30603" s="441"/>
    </row>
    <row r="30604" spans="25:27" x14ac:dyDescent="0.2">
      <c r="Y30604" s="396"/>
      <c r="Z30604" s="396"/>
      <c r="AA30604" s="441"/>
    </row>
    <row r="30605" spans="25:27" x14ac:dyDescent="0.2">
      <c r="Y30605" s="396"/>
      <c r="Z30605" s="396"/>
      <c r="AA30605" s="441"/>
    </row>
    <row r="30606" spans="25:27" x14ac:dyDescent="0.2">
      <c r="Y30606" s="396"/>
      <c r="Z30606" s="396"/>
      <c r="AA30606" s="441"/>
    </row>
    <row r="30607" spans="25:27" x14ac:dyDescent="0.2">
      <c r="Y30607" s="396"/>
      <c r="Z30607" s="396"/>
      <c r="AA30607" s="441"/>
    </row>
    <row r="30608" spans="25:27" x14ac:dyDescent="0.2">
      <c r="Y30608" s="396"/>
      <c r="Z30608" s="396"/>
      <c r="AA30608" s="441"/>
    </row>
    <row r="30609" spans="25:27" x14ac:dyDescent="0.2">
      <c r="Y30609" s="396"/>
      <c r="Z30609" s="396"/>
      <c r="AA30609" s="441"/>
    </row>
    <row r="30610" spans="25:27" x14ac:dyDescent="0.2">
      <c r="Y30610" s="396"/>
      <c r="Z30610" s="396"/>
      <c r="AA30610" s="441"/>
    </row>
    <row r="30611" spans="25:27" x14ac:dyDescent="0.2">
      <c r="Y30611" s="396"/>
      <c r="Z30611" s="396"/>
      <c r="AA30611" s="441"/>
    </row>
    <row r="30612" spans="25:27" x14ac:dyDescent="0.2">
      <c r="Y30612" s="396"/>
      <c r="Z30612" s="396"/>
      <c r="AA30612" s="441"/>
    </row>
    <row r="30613" spans="25:27" x14ac:dyDescent="0.2">
      <c r="Y30613" s="396"/>
      <c r="Z30613" s="396"/>
      <c r="AA30613" s="441"/>
    </row>
    <row r="30614" spans="25:27" x14ac:dyDescent="0.2">
      <c r="Y30614" s="396"/>
      <c r="Z30614" s="396"/>
      <c r="AA30614" s="441"/>
    </row>
    <row r="30615" spans="25:27" x14ac:dyDescent="0.2">
      <c r="Y30615" s="396"/>
      <c r="Z30615" s="396"/>
      <c r="AA30615" s="441"/>
    </row>
    <row r="30616" spans="25:27" x14ac:dyDescent="0.2">
      <c r="Y30616" s="396"/>
      <c r="Z30616" s="396"/>
      <c r="AA30616" s="441"/>
    </row>
    <row r="30617" spans="25:27" x14ac:dyDescent="0.2">
      <c r="Y30617" s="396"/>
      <c r="Z30617" s="396"/>
      <c r="AA30617" s="441"/>
    </row>
    <row r="30618" spans="25:27" x14ac:dyDescent="0.2">
      <c r="Y30618" s="396"/>
      <c r="Z30618" s="396"/>
      <c r="AA30618" s="441"/>
    </row>
    <row r="30619" spans="25:27" x14ac:dyDescent="0.2">
      <c r="Y30619" s="396"/>
      <c r="Z30619" s="396"/>
      <c r="AA30619" s="441"/>
    </row>
    <row r="30620" spans="25:27" x14ac:dyDescent="0.2">
      <c r="Y30620" s="396"/>
      <c r="Z30620" s="396"/>
      <c r="AA30620" s="441"/>
    </row>
    <row r="30621" spans="25:27" x14ac:dyDescent="0.2">
      <c r="Y30621" s="396"/>
      <c r="Z30621" s="396"/>
      <c r="AA30621" s="441"/>
    </row>
    <row r="30622" spans="25:27" x14ac:dyDescent="0.2">
      <c r="Y30622" s="396"/>
      <c r="Z30622" s="396"/>
      <c r="AA30622" s="441"/>
    </row>
    <row r="30623" spans="25:27" x14ac:dyDescent="0.2">
      <c r="Y30623" s="396"/>
      <c r="Z30623" s="396"/>
      <c r="AA30623" s="441"/>
    </row>
    <row r="30624" spans="25:27" x14ac:dyDescent="0.2">
      <c r="Y30624" s="396"/>
      <c r="Z30624" s="396"/>
      <c r="AA30624" s="441"/>
    </row>
    <row r="30625" spans="25:27" x14ac:dyDescent="0.2">
      <c r="Y30625" s="396"/>
      <c r="Z30625" s="396"/>
      <c r="AA30625" s="441"/>
    </row>
    <row r="30626" spans="25:27" x14ac:dyDescent="0.2">
      <c r="Y30626" s="396"/>
      <c r="Z30626" s="396"/>
      <c r="AA30626" s="441"/>
    </row>
    <row r="30627" spans="25:27" x14ac:dyDescent="0.2">
      <c r="Y30627" s="396"/>
      <c r="Z30627" s="396"/>
      <c r="AA30627" s="441"/>
    </row>
    <row r="30628" spans="25:27" x14ac:dyDescent="0.2">
      <c r="Y30628" s="396"/>
      <c r="Z30628" s="396"/>
      <c r="AA30628" s="441"/>
    </row>
    <row r="30629" spans="25:27" x14ac:dyDescent="0.2">
      <c r="Y30629" s="396"/>
      <c r="Z30629" s="396"/>
      <c r="AA30629" s="441"/>
    </row>
    <row r="30630" spans="25:27" x14ac:dyDescent="0.2">
      <c r="Y30630" s="396"/>
      <c r="Z30630" s="396"/>
      <c r="AA30630" s="441"/>
    </row>
    <row r="30631" spans="25:27" x14ac:dyDescent="0.2">
      <c r="Y30631" s="396"/>
      <c r="Z30631" s="396"/>
      <c r="AA30631" s="441"/>
    </row>
    <row r="30632" spans="25:27" x14ac:dyDescent="0.2">
      <c r="Y30632" s="396"/>
      <c r="Z30632" s="396"/>
      <c r="AA30632" s="441"/>
    </row>
    <row r="30633" spans="25:27" x14ac:dyDescent="0.2">
      <c r="Y30633" s="396"/>
      <c r="Z30633" s="396"/>
      <c r="AA30633" s="441"/>
    </row>
    <row r="30634" spans="25:27" x14ac:dyDescent="0.2">
      <c r="Y30634" s="396"/>
      <c r="Z30634" s="396"/>
      <c r="AA30634" s="441"/>
    </row>
    <row r="30635" spans="25:27" x14ac:dyDescent="0.2">
      <c r="Y30635" s="396"/>
      <c r="Z30635" s="396"/>
      <c r="AA30635" s="441"/>
    </row>
    <row r="30636" spans="25:27" x14ac:dyDescent="0.2">
      <c r="Y30636" s="396"/>
      <c r="Z30636" s="396"/>
      <c r="AA30636" s="441"/>
    </row>
    <row r="30637" spans="25:27" x14ac:dyDescent="0.2">
      <c r="Y30637" s="396"/>
      <c r="Z30637" s="396"/>
      <c r="AA30637" s="441"/>
    </row>
    <row r="30638" spans="25:27" x14ac:dyDescent="0.2">
      <c r="Y30638" s="396"/>
      <c r="Z30638" s="396"/>
      <c r="AA30638" s="441"/>
    </row>
    <row r="30639" spans="25:27" x14ac:dyDescent="0.2">
      <c r="Y30639" s="396"/>
      <c r="Z30639" s="396"/>
      <c r="AA30639" s="441"/>
    </row>
    <row r="30640" spans="25:27" x14ac:dyDescent="0.2">
      <c r="Y30640" s="396"/>
      <c r="Z30640" s="396"/>
      <c r="AA30640" s="441"/>
    </row>
    <row r="30641" spans="25:27" x14ac:dyDescent="0.2">
      <c r="Y30641" s="396"/>
      <c r="Z30641" s="396"/>
      <c r="AA30641" s="441"/>
    </row>
    <row r="30642" spans="25:27" x14ac:dyDescent="0.2">
      <c r="Y30642" s="396"/>
      <c r="Z30642" s="396"/>
      <c r="AA30642" s="441"/>
    </row>
    <row r="30643" spans="25:27" x14ac:dyDescent="0.2">
      <c r="Y30643" s="396"/>
      <c r="Z30643" s="396"/>
      <c r="AA30643" s="441"/>
    </row>
    <row r="30644" spans="25:27" x14ac:dyDescent="0.2">
      <c r="Y30644" s="396"/>
      <c r="Z30644" s="396"/>
      <c r="AA30644" s="441"/>
    </row>
    <row r="30645" spans="25:27" x14ac:dyDescent="0.2">
      <c r="Y30645" s="396"/>
      <c r="Z30645" s="396"/>
      <c r="AA30645" s="441"/>
    </row>
    <row r="30646" spans="25:27" x14ac:dyDescent="0.2">
      <c r="Y30646" s="396"/>
      <c r="Z30646" s="396"/>
      <c r="AA30646" s="441"/>
    </row>
    <row r="30647" spans="25:27" x14ac:dyDescent="0.2">
      <c r="Y30647" s="396"/>
      <c r="Z30647" s="396"/>
      <c r="AA30647" s="441"/>
    </row>
    <row r="30648" spans="25:27" x14ac:dyDescent="0.2">
      <c r="Y30648" s="396"/>
      <c r="Z30648" s="396"/>
      <c r="AA30648" s="441"/>
    </row>
    <row r="30649" spans="25:27" x14ac:dyDescent="0.2">
      <c r="Y30649" s="396"/>
      <c r="Z30649" s="396"/>
      <c r="AA30649" s="441"/>
    </row>
    <row r="30650" spans="25:27" x14ac:dyDescent="0.2">
      <c r="Y30650" s="396"/>
      <c r="Z30650" s="396"/>
      <c r="AA30650" s="441"/>
    </row>
    <row r="30651" spans="25:27" x14ac:dyDescent="0.2">
      <c r="Y30651" s="396"/>
      <c r="Z30651" s="396"/>
      <c r="AA30651" s="441"/>
    </row>
    <row r="30652" spans="25:27" x14ac:dyDescent="0.2">
      <c r="Y30652" s="396"/>
      <c r="Z30652" s="396"/>
      <c r="AA30652" s="441"/>
    </row>
    <row r="30653" spans="25:27" x14ac:dyDescent="0.2">
      <c r="Y30653" s="396"/>
      <c r="Z30653" s="396"/>
      <c r="AA30653" s="441"/>
    </row>
    <row r="30654" spans="25:27" x14ac:dyDescent="0.2">
      <c r="Y30654" s="396"/>
      <c r="Z30654" s="396"/>
      <c r="AA30654" s="441"/>
    </row>
    <row r="30655" spans="25:27" x14ac:dyDescent="0.2">
      <c r="Y30655" s="396"/>
      <c r="Z30655" s="396"/>
      <c r="AA30655" s="441"/>
    </row>
    <row r="30656" spans="25:27" x14ac:dyDescent="0.2">
      <c r="Y30656" s="396"/>
      <c r="Z30656" s="396"/>
      <c r="AA30656" s="441"/>
    </row>
    <row r="30657" spans="25:27" x14ac:dyDescent="0.2">
      <c r="Y30657" s="396"/>
      <c r="Z30657" s="396"/>
      <c r="AA30657" s="441"/>
    </row>
    <row r="30658" spans="25:27" x14ac:dyDescent="0.2">
      <c r="Y30658" s="396"/>
      <c r="Z30658" s="396"/>
      <c r="AA30658" s="441"/>
    </row>
    <row r="30659" spans="25:27" x14ac:dyDescent="0.2">
      <c r="Y30659" s="396"/>
      <c r="Z30659" s="396"/>
      <c r="AA30659" s="441"/>
    </row>
    <row r="30660" spans="25:27" x14ac:dyDescent="0.2">
      <c r="Y30660" s="396"/>
      <c r="Z30660" s="396"/>
      <c r="AA30660" s="441"/>
    </row>
    <row r="30661" spans="25:27" x14ac:dyDescent="0.2">
      <c r="Y30661" s="396"/>
      <c r="Z30661" s="396"/>
      <c r="AA30661" s="441"/>
    </row>
    <row r="30662" spans="25:27" x14ac:dyDescent="0.2">
      <c r="Y30662" s="396"/>
      <c r="Z30662" s="396"/>
      <c r="AA30662" s="441"/>
    </row>
    <row r="30663" spans="25:27" x14ac:dyDescent="0.2">
      <c r="Y30663" s="396"/>
      <c r="Z30663" s="396"/>
      <c r="AA30663" s="441"/>
    </row>
    <row r="30664" spans="25:27" x14ac:dyDescent="0.2">
      <c r="Y30664" s="396"/>
      <c r="Z30664" s="396"/>
      <c r="AA30664" s="441"/>
    </row>
    <row r="30665" spans="25:27" x14ac:dyDescent="0.2">
      <c r="Y30665" s="396"/>
      <c r="Z30665" s="396"/>
      <c r="AA30665" s="441"/>
    </row>
    <row r="30666" spans="25:27" x14ac:dyDescent="0.2">
      <c r="Y30666" s="396"/>
      <c r="Z30666" s="396"/>
      <c r="AA30666" s="441"/>
    </row>
    <row r="30667" spans="25:27" x14ac:dyDescent="0.2">
      <c r="Y30667" s="396"/>
      <c r="Z30667" s="396"/>
      <c r="AA30667" s="441"/>
    </row>
    <row r="30668" spans="25:27" x14ac:dyDescent="0.2">
      <c r="Y30668" s="396"/>
      <c r="Z30668" s="396"/>
      <c r="AA30668" s="441"/>
    </row>
    <row r="30669" spans="25:27" x14ac:dyDescent="0.2">
      <c r="Y30669" s="396"/>
      <c r="Z30669" s="396"/>
      <c r="AA30669" s="441"/>
    </row>
    <row r="30670" spans="25:27" x14ac:dyDescent="0.2">
      <c r="Y30670" s="396"/>
      <c r="Z30670" s="396"/>
      <c r="AA30670" s="441"/>
    </row>
    <row r="30671" spans="25:27" x14ac:dyDescent="0.2">
      <c r="Y30671" s="396"/>
      <c r="Z30671" s="396"/>
      <c r="AA30671" s="441"/>
    </row>
    <row r="30672" spans="25:27" x14ac:dyDescent="0.2">
      <c r="Y30672" s="396"/>
      <c r="Z30672" s="396"/>
      <c r="AA30672" s="441"/>
    </row>
    <row r="30673" spans="25:27" x14ac:dyDescent="0.2">
      <c r="Y30673" s="396"/>
      <c r="Z30673" s="396"/>
      <c r="AA30673" s="441"/>
    </row>
    <row r="30674" spans="25:27" x14ac:dyDescent="0.2">
      <c r="Y30674" s="396"/>
      <c r="Z30674" s="396"/>
      <c r="AA30674" s="441"/>
    </row>
    <row r="30675" spans="25:27" x14ac:dyDescent="0.2">
      <c r="Y30675" s="396"/>
      <c r="Z30675" s="396"/>
      <c r="AA30675" s="441"/>
    </row>
    <row r="30676" spans="25:27" x14ac:dyDescent="0.2">
      <c r="Y30676" s="396"/>
      <c r="Z30676" s="396"/>
      <c r="AA30676" s="441"/>
    </row>
    <row r="30677" spans="25:27" x14ac:dyDescent="0.2">
      <c r="Y30677" s="396"/>
      <c r="Z30677" s="396"/>
      <c r="AA30677" s="441"/>
    </row>
    <row r="30678" spans="25:27" x14ac:dyDescent="0.2">
      <c r="Y30678" s="396"/>
      <c r="Z30678" s="396"/>
      <c r="AA30678" s="441"/>
    </row>
    <row r="30679" spans="25:27" x14ac:dyDescent="0.2">
      <c r="Y30679" s="396"/>
      <c r="Z30679" s="396"/>
      <c r="AA30679" s="441"/>
    </row>
    <row r="30680" spans="25:27" x14ac:dyDescent="0.2">
      <c r="Y30680" s="396"/>
      <c r="Z30680" s="396"/>
      <c r="AA30680" s="441"/>
    </row>
    <row r="30681" spans="25:27" x14ac:dyDescent="0.2">
      <c r="Y30681" s="396"/>
      <c r="Z30681" s="396"/>
      <c r="AA30681" s="441"/>
    </row>
    <row r="30682" spans="25:27" x14ac:dyDescent="0.2">
      <c r="Y30682" s="396"/>
      <c r="Z30682" s="396"/>
      <c r="AA30682" s="441"/>
    </row>
    <row r="30683" spans="25:27" x14ac:dyDescent="0.2">
      <c r="Y30683" s="396"/>
      <c r="Z30683" s="396"/>
      <c r="AA30683" s="441"/>
    </row>
    <row r="30684" spans="25:27" x14ac:dyDescent="0.2">
      <c r="Y30684" s="396"/>
      <c r="Z30684" s="396"/>
      <c r="AA30684" s="441"/>
    </row>
    <row r="30685" spans="25:27" x14ac:dyDescent="0.2">
      <c r="Y30685" s="396"/>
      <c r="Z30685" s="396"/>
      <c r="AA30685" s="441"/>
    </row>
    <row r="30686" spans="25:27" x14ac:dyDescent="0.2">
      <c r="Y30686" s="396"/>
      <c r="Z30686" s="396"/>
      <c r="AA30686" s="441"/>
    </row>
    <row r="30687" spans="25:27" x14ac:dyDescent="0.2">
      <c r="Y30687" s="396"/>
      <c r="Z30687" s="396"/>
      <c r="AA30687" s="441"/>
    </row>
    <row r="30688" spans="25:27" x14ac:dyDescent="0.2">
      <c r="Y30688" s="396"/>
      <c r="Z30688" s="396"/>
      <c r="AA30688" s="441"/>
    </row>
    <row r="30689" spans="25:27" x14ac:dyDescent="0.2">
      <c r="Y30689" s="396"/>
      <c r="Z30689" s="396"/>
      <c r="AA30689" s="441"/>
    </row>
    <row r="30690" spans="25:27" x14ac:dyDescent="0.2">
      <c r="Y30690" s="396"/>
      <c r="Z30690" s="396"/>
      <c r="AA30690" s="441"/>
    </row>
    <row r="30691" spans="25:27" x14ac:dyDescent="0.2">
      <c r="Y30691" s="396"/>
      <c r="Z30691" s="396"/>
      <c r="AA30691" s="441"/>
    </row>
    <row r="30692" spans="25:27" x14ac:dyDescent="0.2">
      <c r="Y30692" s="396"/>
      <c r="Z30692" s="396"/>
      <c r="AA30692" s="441"/>
    </row>
    <row r="30693" spans="25:27" x14ac:dyDescent="0.2">
      <c r="Y30693" s="396"/>
      <c r="Z30693" s="396"/>
      <c r="AA30693" s="441"/>
    </row>
    <row r="30694" spans="25:27" x14ac:dyDescent="0.2">
      <c r="Y30694" s="396"/>
      <c r="Z30694" s="396"/>
      <c r="AA30694" s="441"/>
    </row>
    <row r="30695" spans="25:27" x14ac:dyDescent="0.2">
      <c r="Y30695" s="396"/>
      <c r="Z30695" s="396"/>
      <c r="AA30695" s="441"/>
    </row>
    <row r="30696" spans="25:27" x14ac:dyDescent="0.2">
      <c r="Y30696" s="396"/>
      <c r="Z30696" s="396"/>
      <c r="AA30696" s="441"/>
    </row>
    <row r="30697" spans="25:27" x14ac:dyDescent="0.2">
      <c r="Y30697" s="396"/>
      <c r="Z30697" s="396"/>
      <c r="AA30697" s="441"/>
    </row>
    <row r="30698" spans="25:27" x14ac:dyDescent="0.2">
      <c r="Y30698" s="396"/>
      <c r="Z30698" s="396"/>
      <c r="AA30698" s="441"/>
    </row>
    <row r="30699" spans="25:27" x14ac:dyDescent="0.2">
      <c r="Y30699" s="396"/>
      <c r="Z30699" s="396"/>
      <c r="AA30699" s="441"/>
    </row>
    <row r="30700" spans="25:27" x14ac:dyDescent="0.2">
      <c r="Y30700" s="396"/>
      <c r="Z30700" s="396"/>
      <c r="AA30700" s="441"/>
    </row>
    <row r="30701" spans="25:27" x14ac:dyDescent="0.2">
      <c r="Y30701" s="396"/>
      <c r="Z30701" s="396"/>
      <c r="AA30701" s="441"/>
    </row>
    <row r="30702" spans="25:27" x14ac:dyDescent="0.2">
      <c r="Y30702" s="396"/>
      <c r="Z30702" s="396"/>
      <c r="AA30702" s="441"/>
    </row>
    <row r="30703" spans="25:27" x14ac:dyDescent="0.2">
      <c r="Y30703" s="396"/>
      <c r="Z30703" s="396"/>
      <c r="AA30703" s="441"/>
    </row>
    <row r="30704" spans="25:27" x14ac:dyDescent="0.2">
      <c r="Y30704" s="396"/>
      <c r="Z30704" s="396"/>
      <c r="AA30704" s="441"/>
    </row>
    <row r="30705" spans="25:27" x14ac:dyDescent="0.2">
      <c r="Y30705" s="396"/>
      <c r="Z30705" s="396"/>
      <c r="AA30705" s="441"/>
    </row>
    <row r="30706" spans="25:27" x14ac:dyDescent="0.2">
      <c r="Y30706" s="396"/>
      <c r="Z30706" s="396"/>
      <c r="AA30706" s="441"/>
    </row>
    <row r="30707" spans="25:27" x14ac:dyDescent="0.2">
      <c r="Y30707" s="396"/>
      <c r="Z30707" s="396"/>
      <c r="AA30707" s="441"/>
    </row>
    <row r="30708" spans="25:27" x14ac:dyDescent="0.2">
      <c r="Y30708" s="396"/>
      <c r="Z30708" s="396"/>
      <c r="AA30708" s="441"/>
    </row>
    <row r="30709" spans="25:27" x14ac:dyDescent="0.2">
      <c r="Y30709" s="396"/>
      <c r="Z30709" s="396"/>
      <c r="AA30709" s="441"/>
    </row>
    <row r="30710" spans="25:27" x14ac:dyDescent="0.2">
      <c r="Y30710" s="396"/>
      <c r="Z30710" s="396"/>
      <c r="AA30710" s="441"/>
    </row>
    <row r="30711" spans="25:27" x14ac:dyDescent="0.2">
      <c r="Y30711" s="396"/>
      <c r="Z30711" s="396"/>
      <c r="AA30711" s="441"/>
    </row>
    <row r="30712" spans="25:27" x14ac:dyDescent="0.2">
      <c r="Y30712" s="396"/>
      <c r="Z30712" s="396"/>
      <c r="AA30712" s="441"/>
    </row>
    <row r="30713" spans="25:27" x14ac:dyDescent="0.2">
      <c r="Y30713" s="396"/>
      <c r="Z30713" s="396"/>
      <c r="AA30713" s="441"/>
    </row>
    <row r="30714" spans="25:27" x14ac:dyDescent="0.2">
      <c r="Y30714" s="396"/>
      <c r="Z30714" s="396"/>
      <c r="AA30714" s="441"/>
    </row>
    <row r="30715" spans="25:27" x14ac:dyDescent="0.2">
      <c r="Y30715" s="396"/>
      <c r="Z30715" s="396"/>
      <c r="AA30715" s="441"/>
    </row>
    <row r="30716" spans="25:27" x14ac:dyDescent="0.2">
      <c r="Y30716" s="396"/>
      <c r="Z30716" s="396"/>
      <c r="AA30716" s="441"/>
    </row>
    <row r="30717" spans="25:27" x14ac:dyDescent="0.2">
      <c r="Y30717" s="396"/>
      <c r="Z30717" s="396"/>
      <c r="AA30717" s="441"/>
    </row>
    <row r="30718" spans="25:27" x14ac:dyDescent="0.2">
      <c r="Y30718" s="396"/>
      <c r="Z30718" s="396"/>
      <c r="AA30718" s="441"/>
    </row>
    <row r="30719" spans="25:27" x14ac:dyDescent="0.2">
      <c r="Y30719" s="396"/>
      <c r="Z30719" s="396"/>
      <c r="AA30719" s="441"/>
    </row>
    <row r="30720" spans="25:27" x14ac:dyDescent="0.2">
      <c r="Y30720" s="396"/>
      <c r="Z30720" s="396"/>
      <c r="AA30720" s="441"/>
    </row>
    <row r="30721" spans="25:27" x14ac:dyDescent="0.2">
      <c r="Y30721" s="396"/>
      <c r="Z30721" s="396"/>
      <c r="AA30721" s="441"/>
    </row>
    <row r="30722" spans="25:27" x14ac:dyDescent="0.2">
      <c r="Y30722" s="396"/>
      <c r="Z30722" s="396"/>
      <c r="AA30722" s="441"/>
    </row>
    <row r="30723" spans="25:27" x14ac:dyDescent="0.2">
      <c r="Y30723" s="396"/>
      <c r="Z30723" s="396"/>
      <c r="AA30723" s="441"/>
    </row>
    <row r="30724" spans="25:27" x14ac:dyDescent="0.2">
      <c r="Y30724" s="396"/>
      <c r="Z30724" s="396"/>
      <c r="AA30724" s="441"/>
    </row>
    <row r="30725" spans="25:27" x14ac:dyDescent="0.2">
      <c r="Y30725" s="396"/>
      <c r="Z30725" s="396"/>
      <c r="AA30725" s="441"/>
    </row>
    <row r="30726" spans="25:27" x14ac:dyDescent="0.2">
      <c r="Y30726" s="396"/>
      <c r="Z30726" s="396"/>
      <c r="AA30726" s="441"/>
    </row>
    <row r="30727" spans="25:27" x14ac:dyDescent="0.2">
      <c r="Y30727" s="396"/>
      <c r="Z30727" s="396"/>
      <c r="AA30727" s="441"/>
    </row>
    <row r="30728" spans="25:27" x14ac:dyDescent="0.2">
      <c r="Y30728" s="396"/>
      <c r="Z30728" s="396"/>
      <c r="AA30728" s="441"/>
    </row>
    <row r="30729" spans="25:27" x14ac:dyDescent="0.2">
      <c r="Y30729" s="396"/>
      <c r="Z30729" s="396"/>
      <c r="AA30729" s="441"/>
    </row>
    <row r="30730" spans="25:27" x14ac:dyDescent="0.2">
      <c r="Y30730" s="396"/>
      <c r="Z30730" s="396"/>
      <c r="AA30730" s="441"/>
    </row>
    <row r="30731" spans="25:27" x14ac:dyDescent="0.2">
      <c r="Y30731" s="396"/>
      <c r="Z30731" s="396"/>
      <c r="AA30731" s="441"/>
    </row>
    <row r="30732" spans="25:27" x14ac:dyDescent="0.2">
      <c r="Y30732" s="396"/>
      <c r="Z30732" s="396"/>
      <c r="AA30732" s="441"/>
    </row>
    <row r="30733" spans="25:27" x14ac:dyDescent="0.2">
      <c r="Y30733" s="396"/>
      <c r="Z30733" s="396"/>
      <c r="AA30733" s="441"/>
    </row>
    <row r="30734" spans="25:27" x14ac:dyDescent="0.2">
      <c r="Y30734" s="396"/>
      <c r="Z30734" s="396"/>
      <c r="AA30734" s="441"/>
    </row>
    <row r="30735" spans="25:27" x14ac:dyDescent="0.2">
      <c r="Y30735" s="396"/>
      <c r="Z30735" s="396"/>
      <c r="AA30735" s="441"/>
    </row>
    <row r="30736" spans="25:27" x14ac:dyDescent="0.2">
      <c r="Y30736" s="396"/>
      <c r="Z30736" s="396"/>
      <c r="AA30736" s="441"/>
    </row>
    <row r="30737" spans="25:27" x14ac:dyDescent="0.2">
      <c r="Y30737" s="396"/>
      <c r="Z30737" s="396"/>
      <c r="AA30737" s="441"/>
    </row>
    <row r="30738" spans="25:27" x14ac:dyDescent="0.2">
      <c r="Y30738" s="396"/>
      <c r="Z30738" s="396"/>
      <c r="AA30738" s="441"/>
    </row>
    <row r="30739" spans="25:27" x14ac:dyDescent="0.2">
      <c r="Y30739" s="396"/>
      <c r="Z30739" s="396"/>
      <c r="AA30739" s="441"/>
    </row>
    <row r="30740" spans="25:27" x14ac:dyDescent="0.2">
      <c r="Y30740" s="396"/>
      <c r="Z30740" s="396"/>
      <c r="AA30740" s="441"/>
    </row>
    <row r="30741" spans="25:27" x14ac:dyDescent="0.2">
      <c r="Y30741" s="396"/>
      <c r="Z30741" s="396"/>
      <c r="AA30741" s="441"/>
    </row>
    <row r="30742" spans="25:27" x14ac:dyDescent="0.2">
      <c r="Y30742" s="396"/>
      <c r="Z30742" s="396"/>
      <c r="AA30742" s="441"/>
    </row>
    <row r="30743" spans="25:27" x14ac:dyDescent="0.2">
      <c r="Y30743" s="396"/>
      <c r="Z30743" s="396"/>
      <c r="AA30743" s="441"/>
    </row>
    <row r="30744" spans="25:27" x14ac:dyDescent="0.2">
      <c r="Y30744" s="396"/>
      <c r="Z30744" s="396"/>
      <c r="AA30744" s="441"/>
    </row>
    <row r="30745" spans="25:27" x14ac:dyDescent="0.2">
      <c r="Y30745" s="396"/>
      <c r="Z30745" s="396"/>
      <c r="AA30745" s="441"/>
    </row>
    <row r="30746" spans="25:27" x14ac:dyDescent="0.2">
      <c r="Y30746" s="396"/>
      <c r="Z30746" s="396"/>
      <c r="AA30746" s="441"/>
    </row>
    <row r="30747" spans="25:27" x14ac:dyDescent="0.2">
      <c r="Y30747" s="396"/>
      <c r="Z30747" s="396"/>
      <c r="AA30747" s="441"/>
    </row>
    <row r="30748" spans="25:27" x14ac:dyDescent="0.2">
      <c r="Y30748" s="396"/>
      <c r="Z30748" s="396"/>
      <c r="AA30748" s="441"/>
    </row>
    <row r="30749" spans="25:27" x14ac:dyDescent="0.2">
      <c r="Y30749" s="396"/>
      <c r="Z30749" s="396"/>
      <c r="AA30749" s="441"/>
    </row>
    <row r="30750" spans="25:27" x14ac:dyDescent="0.2">
      <c r="Y30750" s="396"/>
      <c r="Z30750" s="396"/>
      <c r="AA30750" s="441"/>
    </row>
    <row r="30751" spans="25:27" x14ac:dyDescent="0.2">
      <c r="Y30751" s="396"/>
      <c r="Z30751" s="396"/>
      <c r="AA30751" s="441"/>
    </row>
    <row r="30752" spans="25:27" x14ac:dyDescent="0.2">
      <c r="Y30752" s="396"/>
      <c r="Z30752" s="396"/>
      <c r="AA30752" s="441"/>
    </row>
    <row r="30753" spans="25:27" x14ac:dyDescent="0.2">
      <c r="Y30753" s="396"/>
      <c r="Z30753" s="396"/>
      <c r="AA30753" s="441"/>
    </row>
    <row r="30754" spans="25:27" x14ac:dyDescent="0.2">
      <c r="Y30754" s="396"/>
      <c r="Z30754" s="396"/>
      <c r="AA30754" s="441"/>
    </row>
    <row r="30755" spans="25:27" x14ac:dyDescent="0.2">
      <c r="Y30755" s="396"/>
      <c r="Z30755" s="396"/>
      <c r="AA30755" s="441"/>
    </row>
    <row r="30756" spans="25:27" x14ac:dyDescent="0.2">
      <c r="Y30756" s="396"/>
      <c r="Z30756" s="396"/>
      <c r="AA30756" s="441"/>
    </row>
    <row r="30757" spans="25:27" x14ac:dyDescent="0.2">
      <c r="Y30757" s="396"/>
      <c r="Z30757" s="396"/>
      <c r="AA30757" s="441"/>
    </row>
    <row r="30758" spans="25:27" x14ac:dyDescent="0.2">
      <c r="Y30758" s="396"/>
      <c r="Z30758" s="396"/>
      <c r="AA30758" s="441"/>
    </row>
    <row r="30759" spans="25:27" x14ac:dyDescent="0.2">
      <c r="Y30759" s="396"/>
      <c r="Z30759" s="396"/>
      <c r="AA30759" s="441"/>
    </row>
    <row r="30760" spans="25:27" x14ac:dyDescent="0.2">
      <c r="Y30760" s="396"/>
      <c r="Z30760" s="396"/>
      <c r="AA30760" s="441"/>
    </row>
    <row r="30761" spans="25:27" x14ac:dyDescent="0.2">
      <c r="Y30761" s="396"/>
      <c r="Z30761" s="396"/>
      <c r="AA30761" s="441"/>
    </row>
    <row r="30762" spans="25:27" x14ac:dyDescent="0.2">
      <c r="Y30762" s="396"/>
      <c r="Z30762" s="396"/>
      <c r="AA30762" s="441"/>
    </row>
    <row r="30763" spans="25:27" x14ac:dyDescent="0.2">
      <c r="Y30763" s="396"/>
      <c r="Z30763" s="396"/>
      <c r="AA30763" s="441"/>
    </row>
    <row r="30764" spans="25:27" x14ac:dyDescent="0.2">
      <c r="Y30764" s="396"/>
      <c r="Z30764" s="396"/>
      <c r="AA30764" s="441"/>
    </row>
    <row r="30765" spans="25:27" x14ac:dyDescent="0.2">
      <c r="Y30765" s="396"/>
      <c r="Z30765" s="396"/>
      <c r="AA30765" s="441"/>
    </row>
    <row r="30766" spans="25:27" x14ac:dyDescent="0.2">
      <c r="Y30766" s="396"/>
      <c r="Z30766" s="396"/>
      <c r="AA30766" s="441"/>
    </row>
    <row r="30767" spans="25:27" x14ac:dyDescent="0.2">
      <c r="Y30767" s="396"/>
      <c r="Z30767" s="396"/>
      <c r="AA30767" s="441"/>
    </row>
    <row r="30768" spans="25:27" x14ac:dyDescent="0.2">
      <c r="Y30768" s="396"/>
      <c r="Z30768" s="396"/>
      <c r="AA30768" s="441"/>
    </row>
    <row r="30769" spans="25:27" x14ac:dyDescent="0.2">
      <c r="Y30769" s="396"/>
      <c r="Z30769" s="396"/>
      <c r="AA30769" s="441"/>
    </row>
    <row r="30770" spans="25:27" x14ac:dyDescent="0.2">
      <c r="Y30770" s="396"/>
      <c r="Z30770" s="396"/>
      <c r="AA30770" s="441"/>
    </row>
    <row r="30771" spans="25:27" x14ac:dyDescent="0.2">
      <c r="Y30771" s="396"/>
      <c r="Z30771" s="396"/>
      <c r="AA30771" s="441"/>
    </row>
    <row r="30772" spans="25:27" x14ac:dyDescent="0.2">
      <c r="Y30772" s="396"/>
      <c r="Z30772" s="396"/>
      <c r="AA30772" s="441"/>
    </row>
    <row r="30773" spans="25:27" x14ac:dyDescent="0.2">
      <c r="Y30773" s="396"/>
      <c r="Z30773" s="396"/>
      <c r="AA30773" s="441"/>
    </row>
    <row r="30774" spans="25:27" x14ac:dyDescent="0.2">
      <c r="Y30774" s="396"/>
      <c r="Z30774" s="396"/>
      <c r="AA30774" s="441"/>
    </row>
    <row r="30775" spans="25:27" x14ac:dyDescent="0.2">
      <c r="Y30775" s="396"/>
      <c r="Z30775" s="396"/>
      <c r="AA30775" s="441"/>
    </row>
    <row r="30776" spans="25:27" x14ac:dyDescent="0.2">
      <c r="Y30776" s="396"/>
      <c r="Z30776" s="396"/>
      <c r="AA30776" s="441"/>
    </row>
    <row r="30777" spans="25:27" x14ac:dyDescent="0.2">
      <c r="Y30777" s="396"/>
      <c r="Z30777" s="396"/>
      <c r="AA30777" s="441"/>
    </row>
    <row r="30778" spans="25:27" x14ac:dyDescent="0.2">
      <c r="Y30778" s="396"/>
      <c r="Z30778" s="396"/>
      <c r="AA30778" s="441"/>
    </row>
    <row r="30779" spans="25:27" x14ac:dyDescent="0.2">
      <c r="Y30779" s="396"/>
      <c r="Z30779" s="396"/>
      <c r="AA30779" s="441"/>
    </row>
    <row r="30780" spans="25:27" x14ac:dyDescent="0.2">
      <c r="Y30780" s="396"/>
      <c r="Z30780" s="396"/>
      <c r="AA30780" s="441"/>
    </row>
    <row r="30781" spans="25:27" x14ac:dyDescent="0.2">
      <c r="Y30781" s="396"/>
      <c r="Z30781" s="396"/>
      <c r="AA30781" s="441"/>
    </row>
    <row r="30782" spans="25:27" x14ac:dyDescent="0.2">
      <c r="Y30782" s="396"/>
      <c r="Z30782" s="396"/>
      <c r="AA30782" s="441"/>
    </row>
    <row r="30783" spans="25:27" x14ac:dyDescent="0.2">
      <c r="Y30783" s="396"/>
      <c r="Z30783" s="396"/>
      <c r="AA30783" s="441"/>
    </row>
    <row r="30784" spans="25:27" x14ac:dyDescent="0.2">
      <c r="Y30784" s="396"/>
      <c r="Z30784" s="396"/>
      <c r="AA30784" s="441"/>
    </row>
    <row r="30785" spans="25:27" x14ac:dyDescent="0.2">
      <c r="Y30785" s="396"/>
      <c r="Z30785" s="396"/>
      <c r="AA30785" s="441"/>
    </row>
    <row r="30786" spans="25:27" x14ac:dyDescent="0.2">
      <c r="Y30786" s="396"/>
      <c r="Z30786" s="396"/>
      <c r="AA30786" s="441"/>
    </row>
    <row r="30787" spans="25:27" x14ac:dyDescent="0.2">
      <c r="Y30787" s="396"/>
      <c r="Z30787" s="396"/>
      <c r="AA30787" s="441"/>
    </row>
    <row r="30788" spans="25:27" x14ac:dyDescent="0.2">
      <c r="Y30788" s="396"/>
      <c r="Z30788" s="396"/>
      <c r="AA30788" s="441"/>
    </row>
    <row r="30789" spans="25:27" x14ac:dyDescent="0.2">
      <c r="Y30789" s="396"/>
      <c r="Z30789" s="396"/>
      <c r="AA30789" s="441"/>
    </row>
    <row r="30790" spans="25:27" x14ac:dyDescent="0.2">
      <c r="Y30790" s="396"/>
      <c r="Z30790" s="396"/>
      <c r="AA30790" s="441"/>
    </row>
    <row r="30791" spans="25:27" x14ac:dyDescent="0.2">
      <c r="Y30791" s="396"/>
      <c r="Z30791" s="396"/>
      <c r="AA30791" s="441"/>
    </row>
    <row r="30792" spans="25:27" x14ac:dyDescent="0.2">
      <c r="Y30792" s="396"/>
      <c r="Z30792" s="396"/>
      <c r="AA30792" s="441"/>
    </row>
    <row r="30793" spans="25:27" x14ac:dyDescent="0.2">
      <c r="Y30793" s="396"/>
      <c r="Z30793" s="396"/>
      <c r="AA30793" s="441"/>
    </row>
    <row r="30794" spans="25:27" x14ac:dyDescent="0.2">
      <c r="Y30794" s="396"/>
      <c r="Z30794" s="396"/>
      <c r="AA30794" s="441"/>
    </row>
    <row r="30795" spans="25:27" x14ac:dyDescent="0.2">
      <c r="Y30795" s="396"/>
      <c r="Z30795" s="396"/>
      <c r="AA30795" s="441"/>
    </row>
    <row r="30796" spans="25:27" x14ac:dyDescent="0.2">
      <c r="Y30796" s="396"/>
      <c r="Z30796" s="396"/>
      <c r="AA30796" s="441"/>
    </row>
    <row r="30797" spans="25:27" x14ac:dyDescent="0.2">
      <c r="Y30797" s="396"/>
      <c r="Z30797" s="396"/>
      <c r="AA30797" s="441"/>
    </row>
    <row r="30798" spans="25:27" x14ac:dyDescent="0.2">
      <c r="Y30798" s="396"/>
      <c r="Z30798" s="396"/>
      <c r="AA30798" s="441"/>
    </row>
    <row r="30799" spans="25:27" x14ac:dyDescent="0.2">
      <c r="Y30799" s="396"/>
      <c r="Z30799" s="396"/>
      <c r="AA30799" s="441"/>
    </row>
    <row r="30800" spans="25:27" x14ac:dyDescent="0.2">
      <c r="Y30800" s="396"/>
      <c r="Z30800" s="396"/>
      <c r="AA30800" s="441"/>
    </row>
    <row r="30801" spans="25:27" x14ac:dyDescent="0.2">
      <c r="Y30801" s="396"/>
      <c r="Z30801" s="396"/>
      <c r="AA30801" s="441"/>
    </row>
    <row r="30802" spans="25:27" x14ac:dyDescent="0.2">
      <c r="Y30802" s="396"/>
      <c r="Z30802" s="396"/>
      <c r="AA30802" s="441"/>
    </row>
    <row r="30803" spans="25:27" x14ac:dyDescent="0.2">
      <c r="Y30803" s="396"/>
      <c r="Z30803" s="396"/>
      <c r="AA30803" s="441"/>
    </row>
    <row r="30804" spans="25:27" x14ac:dyDescent="0.2">
      <c r="Y30804" s="396"/>
      <c r="Z30804" s="396"/>
      <c r="AA30804" s="441"/>
    </row>
    <row r="30805" spans="25:27" x14ac:dyDescent="0.2">
      <c r="Y30805" s="396"/>
      <c r="Z30805" s="396"/>
      <c r="AA30805" s="441"/>
    </row>
    <row r="30806" spans="25:27" x14ac:dyDescent="0.2">
      <c r="Y30806" s="396"/>
      <c r="Z30806" s="396"/>
      <c r="AA30806" s="441"/>
    </row>
    <row r="30807" spans="25:27" x14ac:dyDescent="0.2">
      <c r="Y30807" s="396"/>
      <c r="Z30807" s="396"/>
      <c r="AA30807" s="441"/>
    </row>
    <row r="30808" spans="25:27" x14ac:dyDescent="0.2">
      <c r="Y30808" s="396"/>
      <c r="Z30808" s="396"/>
      <c r="AA30808" s="441"/>
    </row>
    <row r="30809" spans="25:27" x14ac:dyDescent="0.2">
      <c r="Y30809" s="396"/>
      <c r="Z30809" s="396"/>
      <c r="AA30809" s="441"/>
    </row>
    <row r="30810" spans="25:27" x14ac:dyDescent="0.2">
      <c r="Y30810" s="396"/>
      <c r="Z30810" s="396"/>
      <c r="AA30810" s="441"/>
    </row>
    <row r="30811" spans="25:27" x14ac:dyDescent="0.2">
      <c r="Y30811" s="396"/>
      <c r="Z30811" s="396"/>
      <c r="AA30811" s="441"/>
    </row>
    <row r="30812" spans="25:27" x14ac:dyDescent="0.2">
      <c r="Y30812" s="396"/>
      <c r="Z30812" s="396"/>
      <c r="AA30812" s="441"/>
    </row>
    <row r="30813" spans="25:27" x14ac:dyDescent="0.2">
      <c r="Y30813" s="396"/>
      <c r="Z30813" s="396"/>
      <c r="AA30813" s="441"/>
    </row>
    <row r="30814" spans="25:27" x14ac:dyDescent="0.2">
      <c r="Y30814" s="396"/>
      <c r="Z30814" s="396"/>
      <c r="AA30814" s="441"/>
    </row>
    <row r="30815" spans="25:27" x14ac:dyDescent="0.2">
      <c r="Y30815" s="396"/>
      <c r="Z30815" s="396"/>
      <c r="AA30815" s="441"/>
    </row>
    <row r="30816" spans="25:27" x14ac:dyDescent="0.2">
      <c r="Y30816" s="396"/>
      <c r="Z30816" s="396"/>
      <c r="AA30816" s="441"/>
    </row>
    <row r="30817" spans="25:27" x14ac:dyDescent="0.2">
      <c r="Y30817" s="396"/>
      <c r="Z30817" s="396"/>
      <c r="AA30817" s="441"/>
    </row>
    <row r="30818" spans="25:27" x14ac:dyDescent="0.2">
      <c r="Y30818" s="396"/>
      <c r="Z30818" s="396"/>
      <c r="AA30818" s="441"/>
    </row>
    <row r="30819" spans="25:27" x14ac:dyDescent="0.2">
      <c r="Y30819" s="396"/>
      <c r="Z30819" s="396"/>
      <c r="AA30819" s="441"/>
    </row>
    <row r="30820" spans="25:27" x14ac:dyDescent="0.2">
      <c r="Y30820" s="396"/>
      <c r="Z30820" s="396"/>
      <c r="AA30820" s="441"/>
    </row>
    <row r="30821" spans="25:27" x14ac:dyDescent="0.2">
      <c r="Y30821" s="396"/>
      <c r="Z30821" s="396"/>
      <c r="AA30821" s="441"/>
    </row>
    <row r="30822" spans="25:27" x14ac:dyDescent="0.2">
      <c r="Y30822" s="396"/>
      <c r="Z30822" s="396"/>
      <c r="AA30822" s="441"/>
    </row>
    <row r="30823" spans="25:27" x14ac:dyDescent="0.2">
      <c r="Y30823" s="396"/>
      <c r="Z30823" s="396"/>
      <c r="AA30823" s="441"/>
    </row>
    <row r="30824" spans="25:27" x14ac:dyDescent="0.2">
      <c r="Y30824" s="396"/>
      <c r="Z30824" s="396"/>
      <c r="AA30824" s="441"/>
    </row>
    <row r="30825" spans="25:27" x14ac:dyDescent="0.2">
      <c r="Y30825" s="396"/>
      <c r="Z30825" s="396"/>
      <c r="AA30825" s="441"/>
    </row>
    <row r="30826" spans="25:27" x14ac:dyDescent="0.2">
      <c r="Y30826" s="396"/>
      <c r="Z30826" s="396"/>
      <c r="AA30826" s="441"/>
    </row>
    <row r="30827" spans="25:27" x14ac:dyDescent="0.2">
      <c r="Y30827" s="396"/>
      <c r="Z30827" s="396"/>
      <c r="AA30827" s="441"/>
    </row>
    <row r="30828" spans="25:27" x14ac:dyDescent="0.2">
      <c r="Y30828" s="396"/>
      <c r="Z30828" s="396"/>
      <c r="AA30828" s="441"/>
    </row>
    <row r="30829" spans="25:27" x14ac:dyDescent="0.2">
      <c r="Y30829" s="396"/>
      <c r="Z30829" s="396"/>
      <c r="AA30829" s="441"/>
    </row>
    <row r="30830" spans="25:27" x14ac:dyDescent="0.2">
      <c r="Y30830" s="396"/>
      <c r="Z30830" s="396"/>
      <c r="AA30830" s="441"/>
    </row>
    <row r="30831" spans="25:27" x14ac:dyDescent="0.2">
      <c r="Y30831" s="396"/>
      <c r="Z30831" s="396"/>
      <c r="AA30831" s="441"/>
    </row>
    <row r="30832" spans="25:27" x14ac:dyDescent="0.2">
      <c r="Y30832" s="396"/>
      <c r="Z30832" s="396"/>
      <c r="AA30832" s="441"/>
    </row>
    <row r="30833" spans="25:27" x14ac:dyDescent="0.2">
      <c r="Y30833" s="396"/>
      <c r="Z30833" s="396"/>
      <c r="AA30833" s="441"/>
    </row>
    <row r="30834" spans="25:27" x14ac:dyDescent="0.2">
      <c r="Y30834" s="396"/>
      <c r="Z30834" s="396"/>
      <c r="AA30834" s="441"/>
    </row>
    <row r="30835" spans="25:27" x14ac:dyDescent="0.2">
      <c r="Y30835" s="396"/>
      <c r="Z30835" s="396"/>
      <c r="AA30835" s="441"/>
    </row>
    <row r="30836" spans="25:27" x14ac:dyDescent="0.2">
      <c r="Y30836" s="396"/>
      <c r="Z30836" s="396"/>
      <c r="AA30836" s="441"/>
    </row>
    <row r="30837" spans="25:27" x14ac:dyDescent="0.2">
      <c r="Y30837" s="396"/>
      <c r="Z30837" s="396"/>
      <c r="AA30837" s="441"/>
    </row>
    <row r="30838" spans="25:27" x14ac:dyDescent="0.2">
      <c r="Y30838" s="396"/>
      <c r="Z30838" s="396"/>
      <c r="AA30838" s="441"/>
    </row>
    <row r="30839" spans="25:27" x14ac:dyDescent="0.2">
      <c r="Y30839" s="396"/>
      <c r="Z30839" s="396"/>
      <c r="AA30839" s="441"/>
    </row>
    <row r="30840" spans="25:27" x14ac:dyDescent="0.2">
      <c r="Y30840" s="396"/>
      <c r="Z30840" s="396"/>
      <c r="AA30840" s="441"/>
    </row>
    <row r="30841" spans="25:27" x14ac:dyDescent="0.2">
      <c r="Y30841" s="396"/>
      <c r="Z30841" s="396"/>
      <c r="AA30841" s="441"/>
    </row>
    <row r="30842" spans="25:27" x14ac:dyDescent="0.2">
      <c r="Y30842" s="396"/>
      <c r="Z30842" s="396"/>
      <c r="AA30842" s="441"/>
    </row>
    <row r="30843" spans="25:27" x14ac:dyDescent="0.2">
      <c r="Y30843" s="396"/>
      <c r="Z30843" s="396"/>
      <c r="AA30843" s="441"/>
    </row>
    <row r="30844" spans="25:27" x14ac:dyDescent="0.2">
      <c r="Y30844" s="396"/>
      <c r="Z30844" s="396"/>
      <c r="AA30844" s="441"/>
    </row>
    <row r="30845" spans="25:27" x14ac:dyDescent="0.2">
      <c r="Y30845" s="396"/>
      <c r="Z30845" s="396"/>
      <c r="AA30845" s="441"/>
    </row>
    <row r="30846" spans="25:27" x14ac:dyDescent="0.2">
      <c r="Y30846" s="396"/>
      <c r="Z30846" s="396"/>
      <c r="AA30846" s="441"/>
    </row>
    <row r="30847" spans="25:27" x14ac:dyDescent="0.2">
      <c r="Y30847" s="396"/>
      <c r="Z30847" s="396"/>
      <c r="AA30847" s="441"/>
    </row>
    <row r="30848" spans="25:27" x14ac:dyDescent="0.2">
      <c r="Y30848" s="396"/>
      <c r="Z30848" s="396"/>
      <c r="AA30848" s="441"/>
    </row>
    <row r="30849" spans="25:27" x14ac:dyDescent="0.2">
      <c r="Y30849" s="396"/>
      <c r="Z30849" s="396"/>
      <c r="AA30849" s="441"/>
    </row>
    <row r="30850" spans="25:27" x14ac:dyDescent="0.2">
      <c r="Y30850" s="396"/>
      <c r="Z30850" s="396"/>
      <c r="AA30850" s="441"/>
    </row>
    <row r="30851" spans="25:27" x14ac:dyDescent="0.2">
      <c r="Y30851" s="396"/>
      <c r="Z30851" s="396"/>
      <c r="AA30851" s="441"/>
    </row>
    <row r="30852" spans="25:27" x14ac:dyDescent="0.2">
      <c r="Y30852" s="396"/>
      <c r="Z30852" s="396"/>
      <c r="AA30852" s="441"/>
    </row>
    <row r="30853" spans="25:27" x14ac:dyDescent="0.2">
      <c r="Y30853" s="396"/>
      <c r="Z30853" s="396"/>
      <c r="AA30853" s="441"/>
    </row>
    <row r="30854" spans="25:27" x14ac:dyDescent="0.2">
      <c r="Y30854" s="396"/>
      <c r="Z30854" s="396"/>
      <c r="AA30854" s="441"/>
    </row>
    <row r="30855" spans="25:27" x14ac:dyDescent="0.2">
      <c r="Y30855" s="396"/>
      <c r="Z30855" s="396"/>
      <c r="AA30855" s="441"/>
    </row>
    <row r="30856" spans="25:27" x14ac:dyDescent="0.2">
      <c r="Y30856" s="396"/>
      <c r="Z30856" s="396"/>
      <c r="AA30856" s="441"/>
    </row>
    <row r="30857" spans="25:27" x14ac:dyDescent="0.2">
      <c r="Y30857" s="396"/>
      <c r="Z30857" s="396"/>
      <c r="AA30857" s="441"/>
    </row>
    <row r="30858" spans="25:27" x14ac:dyDescent="0.2">
      <c r="Y30858" s="396"/>
      <c r="Z30858" s="396"/>
      <c r="AA30858" s="441"/>
    </row>
    <row r="30859" spans="25:27" x14ac:dyDescent="0.2">
      <c r="Y30859" s="396"/>
      <c r="Z30859" s="396"/>
      <c r="AA30859" s="441"/>
    </row>
    <row r="30860" spans="25:27" x14ac:dyDescent="0.2">
      <c r="Y30860" s="396"/>
      <c r="Z30860" s="396"/>
      <c r="AA30860" s="441"/>
    </row>
    <row r="30861" spans="25:27" x14ac:dyDescent="0.2">
      <c r="Y30861" s="396"/>
      <c r="Z30861" s="396"/>
      <c r="AA30861" s="441"/>
    </row>
    <row r="30862" spans="25:27" x14ac:dyDescent="0.2">
      <c r="Y30862" s="396"/>
      <c r="Z30862" s="396"/>
      <c r="AA30862" s="441"/>
    </row>
    <row r="30863" spans="25:27" x14ac:dyDescent="0.2">
      <c r="Y30863" s="396"/>
      <c r="Z30863" s="396"/>
      <c r="AA30863" s="441"/>
    </row>
    <row r="30864" spans="25:27" x14ac:dyDescent="0.2">
      <c r="Y30864" s="396"/>
      <c r="Z30864" s="396"/>
      <c r="AA30864" s="441"/>
    </row>
    <row r="30865" spans="25:27" x14ac:dyDescent="0.2">
      <c r="Y30865" s="396"/>
      <c r="Z30865" s="396"/>
      <c r="AA30865" s="441"/>
    </row>
    <row r="30866" spans="25:27" x14ac:dyDescent="0.2">
      <c r="Y30866" s="396"/>
      <c r="Z30866" s="396"/>
      <c r="AA30866" s="441"/>
    </row>
    <row r="30867" spans="25:27" x14ac:dyDescent="0.2">
      <c r="Y30867" s="396"/>
      <c r="Z30867" s="396"/>
      <c r="AA30867" s="441"/>
    </row>
    <row r="30868" spans="25:27" x14ac:dyDescent="0.2">
      <c r="Y30868" s="396"/>
      <c r="Z30868" s="396"/>
      <c r="AA30868" s="441"/>
    </row>
    <row r="30869" spans="25:27" x14ac:dyDescent="0.2">
      <c r="Y30869" s="396"/>
      <c r="Z30869" s="396"/>
      <c r="AA30869" s="441"/>
    </row>
    <row r="30870" spans="25:27" x14ac:dyDescent="0.2">
      <c r="Y30870" s="396"/>
      <c r="Z30870" s="396"/>
      <c r="AA30870" s="441"/>
    </row>
    <row r="30871" spans="25:27" x14ac:dyDescent="0.2">
      <c r="Y30871" s="396"/>
      <c r="Z30871" s="396"/>
      <c r="AA30871" s="441"/>
    </row>
    <row r="30872" spans="25:27" x14ac:dyDescent="0.2">
      <c r="Y30872" s="396"/>
      <c r="Z30872" s="396"/>
      <c r="AA30872" s="441"/>
    </row>
    <row r="30873" spans="25:27" x14ac:dyDescent="0.2">
      <c r="Y30873" s="396"/>
      <c r="Z30873" s="396"/>
      <c r="AA30873" s="441"/>
    </row>
    <row r="30874" spans="25:27" x14ac:dyDescent="0.2">
      <c r="Y30874" s="396"/>
      <c r="Z30874" s="396"/>
      <c r="AA30874" s="441"/>
    </row>
    <row r="30875" spans="25:27" x14ac:dyDescent="0.2">
      <c r="Y30875" s="396"/>
      <c r="Z30875" s="396"/>
      <c r="AA30875" s="441"/>
    </row>
    <row r="30876" spans="25:27" x14ac:dyDescent="0.2">
      <c r="Y30876" s="396"/>
      <c r="Z30876" s="396"/>
      <c r="AA30876" s="441"/>
    </row>
    <row r="30877" spans="25:27" x14ac:dyDescent="0.2">
      <c r="Y30877" s="396"/>
      <c r="Z30877" s="396"/>
      <c r="AA30877" s="441"/>
    </row>
    <row r="30878" spans="25:27" x14ac:dyDescent="0.2">
      <c r="Y30878" s="396"/>
      <c r="Z30878" s="396"/>
      <c r="AA30878" s="441"/>
    </row>
    <row r="30879" spans="25:27" x14ac:dyDescent="0.2">
      <c r="Y30879" s="396"/>
      <c r="Z30879" s="396"/>
      <c r="AA30879" s="441"/>
    </row>
    <row r="30880" spans="25:27" x14ac:dyDescent="0.2">
      <c r="Y30880" s="396"/>
      <c r="Z30880" s="396"/>
      <c r="AA30880" s="441"/>
    </row>
    <row r="30881" spans="25:27" x14ac:dyDescent="0.2">
      <c r="Y30881" s="396"/>
      <c r="Z30881" s="396"/>
      <c r="AA30881" s="441"/>
    </row>
    <row r="30882" spans="25:27" x14ac:dyDescent="0.2">
      <c r="Y30882" s="396"/>
      <c r="Z30882" s="396"/>
      <c r="AA30882" s="441"/>
    </row>
    <row r="30883" spans="25:27" x14ac:dyDescent="0.2">
      <c r="Y30883" s="396"/>
      <c r="Z30883" s="396"/>
      <c r="AA30883" s="441"/>
    </row>
    <row r="30884" spans="25:27" x14ac:dyDescent="0.2">
      <c r="Y30884" s="396"/>
      <c r="Z30884" s="396"/>
      <c r="AA30884" s="441"/>
    </row>
    <row r="30885" spans="25:27" x14ac:dyDescent="0.2">
      <c r="Y30885" s="396"/>
      <c r="Z30885" s="396"/>
      <c r="AA30885" s="441"/>
    </row>
    <row r="30886" spans="25:27" x14ac:dyDescent="0.2">
      <c r="Y30886" s="396"/>
      <c r="Z30886" s="396"/>
      <c r="AA30886" s="441"/>
    </row>
    <row r="30887" spans="25:27" x14ac:dyDescent="0.2">
      <c r="Y30887" s="396"/>
      <c r="Z30887" s="396"/>
      <c r="AA30887" s="441"/>
    </row>
    <row r="30888" spans="25:27" x14ac:dyDescent="0.2">
      <c r="Y30888" s="396"/>
      <c r="Z30888" s="396"/>
      <c r="AA30888" s="441"/>
    </row>
    <row r="30889" spans="25:27" x14ac:dyDescent="0.2">
      <c r="Y30889" s="396"/>
      <c r="Z30889" s="396"/>
      <c r="AA30889" s="441"/>
    </row>
    <row r="30890" spans="25:27" x14ac:dyDescent="0.2">
      <c r="Y30890" s="396"/>
      <c r="Z30890" s="396"/>
      <c r="AA30890" s="441"/>
    </row>
    <row r="30891" spans="25:27" x14ac:dyDescent="0.2">
      <c r="Y30891" s="396"/>
      <c r="Z30891" s="396"/>
      <c r="AA30891" s="441"/>
    </row>
    <row r="30892" spans="25:27" x14ac:dyDescent="0.2">
      <c r="Y30892" s="396"/>
      <c r="Z30892" s="396"/>
      <c r="AA30892" s="441"/>
    </row>
    <row r="30893" spans="25:27" x14ac:dyDescent="0.2">
      <c r="Y30893" s="396"/>
      <c r="Z30893" s="396"/>
      <c r="AA30893" s="441"/>
    </row>
    <row r="30894" spans="25:27" x14ac:dyDescent="0.2">
      <c r="Y30894" s="396"/>
      <c r="Z30894" s="396"/>
      <c r="AA30894" s="441"/>
    </row>
    <row r="30895" spans="25:27" x14ac:dyDescent="0.2">
      <c r="Y30895" s="396"/>
      <c r="Z30895" s="396"/>
      <c r="AA30895" s="441"/>
    </row>
    <row r="30896" spans="25:27" x14ac:dyDescent="0.2">
      <c r="Y30896" s="396"/>
      <c r="Z30896" s="396"/>
      <c r="AA30896" s="441"/>
    </row>
    <row r="30897" spans="25:27" x14ac:dyDescent="0.2">
      <c r="Y30897" s="396"/>
      <c r="Z30897" s="396"/>
      <c r="AA30897" s="441"/>
    </row>
    <row r="30898" spans="25:27" x14ac:dyDescent="0.2">
      <c r="Y30898" s="396"/>
      <c r="Z30898" s="396"/>
      <c r="AA30898" s="441"/>
    </row>
    <row r="30899" spans="25:27" x14ac:dyDescent="0.2">
      <c r="Y30899" s="396"/>
      <c r="Z30899" s="396"/>
      <c r="AA30899" s="441"/>
    </row>
    <row r="30900" spans="25:27" x14ac:dyDescent="0.2">
      <c r="Y30900" s="396"/>
      <c r="Z30900" s="396"/>
      <c r="AA30900" s="441"/>
    </row>
    <row r="30901" spans="25:27" x14ac:dyDescent="0.2">
      <c r="Y30901" s="396"/>
      <c r="Z30901" s="396"/>
      <c r="AA30901" s="441"/>
    </row>
    <row r="30902" spans="25:27" x14ac:dyDescent="0.2">
      <c r="Y30902" s="396"/>
      <c r="Z30902" s="396"/>
      <c r="AA30902" s="441"/>
    </row>
    <row r="30903" spans="25:27" x14ac:dyDescent="0.2">
      <c r="Y30903" s="396"/>
      <c r="Z30903" s="396"/>
      <c r="AA30903" s="441"/>
    </row>
    <row r="30904" spans="25:27" x14ac:dyDescent="0.2">
      <c r="Y30904" s="396"/>
      <c r="Z30904" s="396"/>
      <c r="AA30904" s="441"/>
    </row>
    <row r="30905" spans="25:27" x14ac:dyDescent="0.2">
      <c r="Y30905" s="396"/>
      <c r="Z30905" s="396"/>
      <c r="AA30905" s="441"/>
    </row>
    <row r="30906" spans="25:27" x14ac:dyDescent="0.2">
      <c r="Y30906" s="396"/>
      <c r="Z30906" s="396"/>
      <c r="AA30906" s="441"/>
    </row>
    <row r="30907" spans="25:27" x14ac:dyDescent="0.2">
      <c r="Y30907" s="396"/>
      <c r="Z30907" s="396"/>
      <c r="AA30907" s="441"/>
    </row>
    <row r="30908" spans="25:27" x14ac:dyDescent="0.2">
      <c r="Y30908" s="396"/>
      <c r="Z30908" s="396"/>
      <c r="AA30908" s="441"/>
    </row>
    <row r="30909" spans="25:27" x14ac:dyDescent="0.2">
      <c r="Y30909" s="396"/>
      <c r="Z30909" s="396"/>
      <c r="AA30909" s="441"/>
    </row>
    <row r="30910" spans="25:27" x14ac:dyDescent="0.2">
      <c r="Y30910" s="396"/>
      <c r="Z30910" s="396"/>
      <c r="AA30910" s="441"/>
    </row>
    <row r="30911" spans="25:27" x14ac:dyDescent="0.2">
      <c r="Y30911" s="396"/>
      <c r="Z30911" s="396"/>
      <c r="AA30911" s="441"/>
    </row>
    <row r="30912" spans="25:27" x14ac:dyDescent="0.2">
      <c r="Y30912" s="396"/>
      <c r="Z30912" s="396"/>
      <c r="AA30912" s="441"/>
    </row>
    <row r="30913" spans="25:27" x14ac:dyDescent="0.2">
      <c r="Y30913" s="396"/>
      <c r="Z30913" s="396"/>
      <c r="AA30913" s="441"/>
    </row>
    <row r="30914" spans="25:27" x14ac:dyDescent="0.2">
      <c r="Y30914" s="396"/>
      <c r="Z30914" s="396"/>
      <c r="AA30914" s="441"/>
    </row>
    <row r="30915" spans="25:27" x14ac:dyDescent="0.2">
      <c r="Y30915" s="396"/>
      <c r="Z30915" s="396"/>
      <c r="AA30915" s="441"/>
    </row>
    <row r="30916" spans="25:27" x14ac:dyDescent="0.2">
      <c r="Y30916" s="396"/>
      <c r="Z30916" s="396"/>
      <c r="AA30916" s="441"/>
    </row>
    <row r="30917" spans="25:27" x14ac:dyDescent="0.2">
      <c r="Y30917" s="396"/>
      <c r="Z30917" s="396"/>
      <c r="AA30917" s="441"/>
    </row>
    <row r="30918" spans="25:27" x14ac:dyDescent="0.2">
      <c r="Y30918" s="396"/>
      <c r="Z30918" s="396"/>
      <c r="AA30918" s="441"/>
    </row>
    <row r="30919" spans="25:27" x14ac:dyDescent="0.2">
      <c r="Y30919" s="396"/>
      <c r="Z30919" s="396"/>
      <c r="AA30919" s="441"/>
    </row>
    <row r="30920" spans="25:27" x14ac:dyDescent="0.2">
      <c r="Y30920" s="396"/>
      <c r="Z30920" s="396"/>
      <c r="AA30920" s="441"/>
    </row>
    <row r="30921" spans="25:27" x14ac:dyDescent="0.2">
      <c r="Y30921" s="396"/>
      <c r="Z30921" s="396"/>
      <c r="AA30921" s="441"/>
    </row>
    <row r="30922" spans="25:27" x14ac:dyDescent="0.2">
      <c r="Y30922" s="396"/>
      <c r="Z30922" s="396"/>
      <c r="AA30922" s="441"/>
    </row>
    <row r="30923" spans="25:27" x14ac:dyDescent="0.2">
      <c r="Y30923" s="396"/>
      <c r="Z30923" s="396"/>
      <c r="AA30923" s="441"/>
    </row>
    <row r="30924" spans="25:27" x14ac:dyDescent="0.2">
      <c r="Y30924" s="396"/>
      <c r="Z30924" s="396"/>
      <c r="AA30924" s="441"/>
    </row>
    <row r="30925" spans="25:27" x14ac:dyDescent="0.2">
      <c r="Y30925" s="396"/>
      <c r="Z30925" s="396"/>
      <c r="AA30925" s="441"/>
    </row>
    <row r="30926" spans="25:27" x14ac:dyDescent="0.2">
      <c r="Y30926" s="396"/>
      <c r="Z30926" s="396"/>
      <c r="AA30926" s="441"/>
    </row>
    <row r="30927" spans="25:27" x14ac:dyDescent="0.2">
      <c r="Y30927" s="396"/>
      <c r="Z30927" s="396"/>
      <c r="AA30927" s="441"/>
    </row>
    <row r="30928" spans="25:27" x14ac:dyDescent="0.2">
      <c r="Y30928" s="396"/>
      <c r="Z30928" s="396"/>
      <c r="AA30928" s="441"/>
    </row>
    <row r="30929" spans="25:27" x14ac:dyDescent="0.2">
      <c r="Y30929" s="396"/>
      <c r="Z30929" s="396"/>
      <c r="AA30929" s="441"/>
    </row>
    <row r="30930" spans="25:27" x14ac:dyDescent="0.2">
      <c r="Y30930" s="396"/>
      <c r="Z30930" s="396"/>
      <c r="AA30930" s="441"/>
    </row>
    <row r="30931" spans="25:27" x14ac:dyDescent="0.2">
      <c r="Y30931" s="396"/>
      <c r="Z30931" s="396"/>
      <c r="AA30931" s="441"/>
    </row>
    <row r="30932" spans="25:27" x14ac:dyDescent="0.2">
      <c r="Y30932" s="396"/>
      <c r="Z30932" s="396"/>
      <c r="AA30932" s="441"/>
    </row>
    <row r="30933" spans="25:27" x14ac:dyDescent="0.2">
      <c r="Y30933" s="396"/>
      <c r="Z30933" s="396"/>
      <c r="AA30933" s="441"/>
    </row>
    <row r="30934" spans="25:27" x14ac:dyDescent="0.2">
      <c r="Y30934" s="396"/>
      <c r="Z30934" s="396"/>
      <c r="AA30934" s="441"/>
    </row>
    <row r="30935" spans="25:27" x14ac:dyDescent="0.2">
      <c r="Y30935" s="396"/>
      <c r="Z30935" s="396"/>
      <c r="AA30935" s="441"/>
    </row>
    <row r="30936" spans="25:27" x14ac:dyDescent="0.2">
      <c r="Y30936" s="396"/>
      <c r="Z30936" s="396"/>
      <c r="AA30936" s="441"/>
    </row>
    <row r="30937" spans="25:27" x14ac:dyDescent="0.2">
      <c r="Y30937" s="396"/>
      <c r="Z30937" s="396"/>
      <c r="AA30937" s="441"/>
    </row>
    <row r="30938" spans="25:27" x14ac:dyDescent="0.2">
      <c r="Y30938" s="396"/>
      <c r="Z30938" s="396"/>
      <c r="AA30938" s="441"/>
    </row>
    <row r="30939" spans="25:27" x14ac:dyDescent="0.2">
      <c r="Y30939" s="396"/>
      <c r="Z30939" s="396"/>
      <c r="AA30939" s="441"/>
    </row>
    <row r="30940" spans="25:27" x14ac:dyDescent="0.2">
      <c r="Y30940" s="396"/>
      <c r="Z30940" s="396"/>
      <c r="AA30940" s="441"/>
    </row>
    <row r="30941" spans="25:27" x14ac:dyDescent="0.2">
      <c r="Y30941" s="396"/>
      <c r="Z30941" s="396"/>
      <c r="AA30941" s="441"/>
    </row>
    <row r="30942" spans="25:27" x14ac:dyDescent="0.2">
      <c r="Y30942" s="396"/>
      <c r="Z30942" s="396"/>
      <c r="AA30942" s="441"/>
    </row>
    <row r="30943" spans="25:27" x14ac:dyDescent="0.2">
      <c r="Y30943" s="396"/>
      <c r="Z30943" s="396"/>
      <c r="AA30943" s="441"/>
    </row>
    <row r="30944" spans="25:27" x14ac:dyDescent="0.2">
      <c r="Y30944" s="396"/>
      <c r="Z30944" s="396"/>
      <c r="AA30944" s="441"/>
    </row>
    <row r="30945" spans="25:27" x14ac:dyDescent="0.2">
      <c r="Y30945" s="396"/>
      <c r="Z30945" s="396"/>
      <c r="AA30945" s="441"/>
    </row>
    <row r="30946" spans="25:27" x14ac:dyDescent="0.2">
      <c r="Y30946" s="396"/>
      <c r="Z30946" s="396"/>
      <c r="AA30946" s="441"/>
    </row>
    <row r="30947" spans="25:27" x14ac:dyDescent="0.2">
      <c r="Y30947" s="396"/>
      <c r="Z30947" s="396"/>
      <c r="AA30947" s="441"/>
    </row>
    <row r="30948" spans="25:27" x14ac:dyDescent="0.2">
      <c r="Y30948" s="396"/>
      <c r="Z30948" s="396"/>
      <c r="AA30948" s="441"/>
    </row>
    <row r="30949" spans="25:27" x14ac:dyDescent="0.2">
      <c r="Y30949" s="396"/>
      <c r="Z30949" s="396"/>
      <c r="AA30949" s="441"/>
    </row>
    <row r="30950" spans="25:27" x14ac:dyDescent="0.2">
      <c r="Y30950" s="396"/>
      <c r="Z30950" s="396"/>
      <c r="AA30950" s="441"/>
    </row>
    <row r="30951" spans="25:27" x14ac:dyDescent="0.2">
      <c r="Y30951" s="396"/>
      <c r="Z30951" s="396"/>
      <c r="AA30951" s="441"/>
    </row>
    <row r="30952" spans="25:27" x14ac:dyDescent="0.2">
      <c r="Y30952" s="396"/>
      <c r="Z30952" s="396"/>
      <c r="AA30952" s="441"/>
    </row>
    <row r="30953" spans="25:27" x14ac:dyDescent="0.2">
      <c r="Y30953" s="396"/>
      <c r="Z30953" s="396"/>
      <c r="AA30953" s="441"/>
    </row>
    <row r="30954" spans="25:27" x14ac:dyDescent="0.2">
      <c r="Y30954" s="396"/>
      <c r="Z30954" s="396"/>
      <c r="AA30954" s="441"/>
    </row>
    <row r="30955" spans="25:27" x14ac:dyDescent="0.2">
      <c r="Y30955" s="396"/>
      <c r="Z30955" s="396"/>
      <c r="AA30955" s="441"/>
    </row>
    <row r="30956" spans="25:27" x14ac:dyDescent="0.2">
      <c r="Y30956" s="396"/>
      <c r="Z30956" s="396"/>
      <c r="AA30956" s="441"/>
    </row>
    <row r="30957" spans="25:27" x14ac:dyDescent="0.2">
      <c r="Y30957" s="396"/>
      <c r="Z30957" s="396"/>
      <c r="AA30957" s="441"/>
    </row>
    <row r="30958" spans="25:27" x14ac:dyDescent="0.2">
      <c r="Y30958" s="396"/>
      <c r="Z30958" s="396"/>
      <c r="AA30958" s="441"/>
    </row>
    <row r="30959" spans="25:27" x14ac:dyDescent="0.2">
      <c r="Y30959" s="396"/>
      <c r="Z30959" s="396"/>
      <c r="AA30959" s="441"/>
    </row>
    <row r="30960" spans="25:27" x14ac:dyDescent="0.2">
      <c r="Y30960" s="396"/>
      <c r="Z30960" s="396"/>
      <c r="AA30960" s="441"/>
    </row>
    <row r="30961" spans="25:27" x14ac:dyDescent="0.2">
      <c r="Y30961" s="396"/>
      <c r="Z30961" s="396"/>
      <c r="AA30961" s="441"/>
    </row>
    <row r="30962" spans="25:27" x14ac:dyDescent="0.2">
      <c r="Y30962" s="396"/>
      <c r="Z30962" s="396"/>
      <c r="AA30962" s="441"/>
    </row>
    <row r="30963" spans="25:27" x14ac:dyDescent="0.2">
      <c r="Y30963" s="396"/>
      <c r="Z30963" s="396"/>
      <c r="AA30963" s="441"/>
    </row>
    <row r="30964" spans="25:27" x14ac:dyDescent="0.2">
      <c r="Y30964" s="396"/>
      <c r="Z30964" s="396"/>
      <c r="AA30964" s="441"/>
    </row>
    <row r="30965" spans="25:27" x14ac:dyDescent="0.2">
      <c r="Y30965" s="396"/>
      <c r="Z30965" s="396"/>
      <c r="AA30965" s="441"/>
    </row>
    <row r="30966" spans="25:27" x14ac:dyDescent="0.2">
      <c r="Y30966" s="396"/>
      <c r="Z30966" s="396"/>
      <c r="AA30966" s="441"/>
    </row>
    <row r="30967" spans="25:27" x14ac:dyDescent="0.2">
      <c r="Y30967" s="396"/>
      <c r="Z30967" s="396"/>
      <c r="AA30967" s="441"/>
    </row>
    <row r="30968" spans="25:27" x14ac:dyDescent="0.2">
      <c r="Y30968" s="396"/>
      <c r="Z30968" s="396"/>
      <c r="AA30968" s="441"/>
    </row>
    <row r="30969" spans="25:27" x14ac:dyDescent="0.2">
      <c r="Y30969" s="396"/>
      <c r="Z30969" s="396"/>
      <c r="AA30969" s="441"/>
    </row>
    <row r="30970" spans="25:27" x14ac:dyDescent="0.2">
      <c r="Y30970" s="396"/>
      <c r="Z30970" s="396"/>
      <c r="AA30970" s="441"/>
    </row>
    <row r="30971" spans="25:27" x14ac:dyDescent="0.2">
      <c r="Y30971" s="396"/>
      <c r="Z30971" s="396"/>
      <c r="AA30971" s="441"/>
    </row>
    <row r="30972" spans="25:27" x14ac:dyDescent="0.2">
      <c r="Y30972" s="396"/>
      <c r="Z30972" s="396"/>
      <c r="AA30972" s="441"/>
    </row>
    <row r="30973" spans="25:27" x14ac:dyDescent="0.2">
      <c r="Y30973" s="396"/>
      <c r="Z30973" s="396"/>
      <c r="AA30973" s="441"/>
    </row>
    <row r="30974" spans="25:27" x14ac:dyDescent="0.2">
      <c r="Y30974" s="396"/>
      <c r="Z30974" s="396"/>
      <c r="AA30974" s="441"/>
    </row>
    <row r="30975" spans="25:27" x14ac:dyDescent="0.2">
      <c r="Y30975" s="396"/>
      <c r="Z30975" s="396"/>
      <c r="AA30975" s="441"/>
    </row>
    <row r="30976" spans="25:27" x14ac:dyDescent="0.2">
      <c r="Y30976" s="396"/>
      <c r="Z30976" s="396"/>
      <c r="AA30976" s="441"/>
    </row>
    <row r="30977" spans="25:27" x14ac:dyDescent="0.2">
      <c r="Y30977" s="396"/>
      <c r="Z30977" s="396"/>
      <c r="AA30977" s="441"/>
    </row>
    <row r="30978" spans="25:27" x14ac:dyDescent="0.2">
      <c r="Y30978" s="396"/>
      <c r="Z30978" s="396"/>
      <c r="AA30978" s="441"/>
    </row>
    <row r="30979" spans="25:27" x14ac:dyDescent="0.2">
      <c r="Y30979" s="396"/>
      <c r="Z30979" s="396"/>
      <c r="AA30979" s="441"/>
    </row>
    <row r="30980" spans="25:27" x14ac:dyDescent="0.2">
      <c r="Y30980" s="396"/>
      <c r="Z30980" s="396"/>
      <c r="AA30980" s="441"/>
    </row>
    <row r="30981" spans="25:27" x14ac:dyDescent="0.2">
      <c r="Y30981" s="396"/>
      <c r="Z30981" s="396"/>
      <c r="AA30981" s="441"/>
    </row>
    <row r="30982" spans="25:27" x14ac:dyDescent="0.2">
      <c r="Y30982" s="396"/>
      <c r="Z30982" s="396"/>
      <c r="AA30982" s="441"/>
    </row>
    <row r="30983" spans="25:27" x14ac:dyDescent="0.2">
      <c r="Y30983" s="396"/>
      <c r="Z30983" s="396"/>
      <c r="AA30983" s="441"/>
    </row>
    <row r="30984" spans="25:27" x14ac:dyDescent="0.2">
      <c r="Y30984" s="396"/>
      <c r="Z30984" s="396"/>
      <c r="AA30984" s="441"/>
    </row>
    <row r="30985" spans="25:27" x14ac:dyDescent="0.2">
      <c r="Y30985" s="396"/>
      <c r="Z30985" s="396"/>
      <c r="AA30985" s="441"/>
    </row>
    <row r="30986" spans="25:27" x14ac:dyDescent="0.2">
      <c r="Y30986" s="396"/>
      <c r="Z30986" s="396"/>
      <c r="AA30986" s="441"/>
    </row>
    <row r="30987" spans="25:27" x14ac:dyDescent="0.2">
      <c r="Y30987" s="396"/>
      <c r="Z30987" s="396"/>
      <c r="AA30987" s="441"/>
    </row>
    <row r="30988" spans="25:27" x14ac:dyDescent="0.2">
      <c r="Y30988" s="396"/>
      <c r="Z30988" s="396"/>
      <c r="AA30988" s="441"/>
    </row>
    <row r="30989" spans="25:27" x14ac:dyDescent="0.2">
      <c r="Y30989" s="396"/>
      <c r="Z30989" s="396"/>
      <c r="AA30989" s="441"/>
    </row>
    <row r="30990" spans="25:27" x14ac:dyDescent="0.2">
      <c r="Y30990" s="396"/>
      <c r="Z30990" s="396"/>
      <c r="AA30990" s="441"/>
    </row>
    <row r="30991" spans="25:27" x14ac:dyDescent="0.2">
      <c r="Y30991" s="396"/>
      <c r="Z30991" s="396"/>
      <c r="AA30991" s="441"/>
    </row>
    <row r="30992" spans="25:27" x14ac:dyDescent="0.2">
      <c r="Y30992" s="396"/>
      <c r="Z30992" s="396"/>
      <c r="AA30992" s="441"/>
    </row>
    <row r="30993" spans="25:27" x14ac:dyDescent="0.2">
      <c r="Y30993" s="396"/>
      <c r="Z30993" s="396"/>
      <c r="AA30993" s="441"/>
    </row>
    <row r="30994" spans="25:27" x14ac:dyDescent="0.2">
      <c r="Y30994" s="396"/>
      <c r="Z30994" s="396"/>
      <c r="AA30994" s="441"/>
    </row>
    <row r="30995" spans="25:27" x14ac:dyDescent="0.2">
      <c r="Y30995" s="396"/>
      <c r="Z30995" s="396"/>
      <c r="AA30995" s="441"/>
    </row>
    <row r="30996" spans="25:27" x14ac:dyDescent="0.2">
      <c r="Y30996" s="396"/>
      <c r="Z30996" s="396"/>
      <c r="AA30996" s="441"/>
    </row>
    <row r="30997" spans="25:27" x14ac:dyDescent="0.2">
      <c r="Y30997" s="396"/>
      <c r="Z30997" s="396"/>
      <c r="AA30997" s="441"/>
    </row>
    <row r="30998" spans="25:27" x14ac:dyDescent="0.2">
      <c r="Y30998" s="396"/>
      <c r="Z30998" s="396"/>
      <c r="AA30998" s="441"/>
    </row>
    <row r="30999" spans="25:27" x14ac:dyDescent="0.2">
      <c r="Y30999" s="396"/>
      <c r="Z30999" s="396"/>
      <c r="AA30999" s="441"/>
    </row>
    <row r="31000" spans="25:27" x14ac:dyDescent="0.2">
      <c r="Y31000" s="396"/>
      <c r="Z31000" s="396"/>
      <c r="AA31000" s="441"/>
    </row>
    <row r="31001" spans="25:27" x14ac:dyDescent="0.2">
      <c r="Y31001" s="396"/>
      <c r="Z31001" s="396"/>
      <c r="AA31001" s="441"/>
    </row>
    <row r="31002" spans="25:27" x14ac:dyDescent="0.2">
      <c r="Y31002" s="396"/>
      <c r="Z31002" s="396"/>
      <c r="AA31002" s="441"/>
    </row>
    <row r="31003" spans="25:27" x14ac:dyDescent="0.2">
      <c r="Y31003" s="396"/>
      <c r="Z31003" s="396"/>
      <c r="AA31003" s="441"/>
    </row>
    <row r="31004" spans="25:27" x14ac:dyDescent="0.2">
      <c r="Y31004" s="396"/>
      <c r="Z31004" s="396"/>
      <c r="AA31004" s="441"/>
    </row>
    <row r="31005" spans="25:27" x14ac:dyDescent="0.2">
      <c r="Y31005" s="396"/>
      <c r="Z31005" s="396"/>
      <c r="AA31005" s="441"/>
    </row>
    <row r="31006" spans="25:27" x14ac:dyDescent="0.2">
      <c r="Y31006" s="396"/>
      <c r="Z31006" s="396"/>
      <c r="AA31006" s="441"/>
    </row>
    <row r="31007" spans="25:27" x14ac:dyDescent="0.2">
      <c r="Y31007" s="396"/>
      <c r="Z31007" s="396"/>
      <c r="AA31007" s="441"/>
    </row>
    <row r="31008" spans="25:27" x14ac:dyDescent="0.2">
      <c r="Y31008" s="396"/>
      <c r="Z31008" s="396"/>
      <c r="AA31008" s="441"/>
    </row>
    <row r="31009" spans="25:27" x14ac:dyDescent="0.2">
      <c r="Y31009" s="396"/>
      <c r="Z31009" s="396"/>
      <c r="AA31009" s="441"/>
    </row>
    <row r="31010" spans="25:27" x14ac:dyDescent="0.2">
      <c r="Y31010" s="396"/>
      <c r="Z31010" s="396"/>
      <c r="AA31010" s="441"/>
    </row>
    <row r="31011" spans="25:27" x14ac:dyDescent="0.2">
      <c r="Y31011" s="396"/>
      <c r="Z31011" s="396"/>
      <c r="AA31011" s="441"/>
    </row>
    <row r="31012" spans="25:27" x14ac:dyDescent="0.2">
      <c r="Y31012" s="396"/>
      <c r="Z31012" s="396"/>
      <c r="AA31012" s="441"/>
    </row>
    <row r="31013" spans="25:27" x14ac:dyDescent="0.2">
      <c r="Y31013" s="396"/>
      <c r="Z31013" s="396"/>
      <c r="AA31013" s="441"/>
    </row>
    <row r="31014" spans="25:27" x14ac:dyDescent="0.2">
      <c r="Y31014" s="396"/>
      <c r="Z31014" s="396"/>
      <c r="AA31014" s="441"/>
    </row>
    <row r="31015" spans="25:27" x14ac:dyDescent="0.2">
      <c r="Y31015" s="396"/>
      <c r="Z31015" s="396"/>
      <c r="AA31015" s="441"/>
    </row>
    <row r="31016" spans="25:27" x14ac:dyDescent="0.2">
      <c r="Y31016" s="396"/>
      <c r="Z31016" s="396"/>
      <c r="AA31016" s="441"/>
    </row>
    <row r="31017" spans="25:27" x14ac:dyDescent="0.2">
      <c r="Y31017" s="396"/>
      <c r="Z31017" s="396"/>
      <c r="AA31017" s="441"/>
    </row>
    <row r="31018" spans="25:27" x14ac:dyDescent="0.2">
      <c r="Y31018" s="396"/>
      <c r="Z31018" s="396"/>
      <c r="AA31018" s="441"/>
    </row>
    <row r="31019" spans="25:27" x14ac:dyDescent="0.2">
      <c r="Y31019" s="396"/>
      <c r="Z31019" s="396"/>
      <c r="AA31019" s="441"/>
    </row>
    <row r="31020" spans="25:27" x14ac:dyDescent="0.2">
      <c r="Y31020" s="396"/>
      <c r="Z31020" s="396"/>
      <c r="AA31020" s="441"/>
    </row>
    <row r="31021" spans="25:27" x14ac:dyDescent="0.2">
      <c r="Y31021" s="396"/>
      <c r="Z31021" s="396"/>
      <c r="AA31021" s="441"/>
    </row>
    <row r="31022" spans="25:27" x14ac:dyDescent="0.2">
      <c r="Y31022" s="396"/>
      <c r="Z31022" s="396"/>
      <c r="AA31022" s="441"/>
    </row>
    <row r="31023" spans="25:27" x14ac:dyDescent="0.2">
      <c r="Y31023" s="396"/>
      <c r="Z31023" s="396"/>
      <c r="AA31023" s="441"/>
    </row>
    <row r="31024" spans="25:27" x14ac:dyDescent="0.2">
      <c r="Y31024" s="396"/>
      <c r="Z31024" s="396"/>
      <c r="AA31024" s="441"/>
    </row>
    <row r="31025" spans="25:27" x14ac:dyDescent="0.2">
      <c r="Y31025" s="396"/>
      <c r="Z31025" s="396"/>
      <c r="AA31025" s="441"/>
    </row>
    <row r="31026" spans="25:27" x14ac:dyDescent="0.2">
      <c r="Y31026" s="396"/>
      <c r="Z31026" s="396"/>
      <c r="AA31026" s="441"/>
    </row>
    <row r="31027" spans="25:27" x14ac:dyDescent="0.2">
      <c r="Y31027" s="396"/>
      <c r="Z31027" s="396"/>
      <c r="AA31027" s="441"/>
    </row>
    <row r="31028" spans="25:27" x14ac:dyDescent="0.2">
      <c r="Y31028" s="396"/>
      <c r="Z31028" s="396"/>
      <c r="AA31028" s="441"/>
    </row>
    <row r="31029" spans="25:27" x14ac:dyDescent="0.2">
      <c r="Y31029" s="396"/>
      <c r="Z31029" s="396"/>
      <c r="AA31029" s="441"/>
    </row>
    <row r="31030" spans="25:27" x14ac:dyDescent="0.2">
      <c r="Y31030" s="396"/>
      <c r="Z31030" s="396"/>
      <c r="AA31030" s="441"/>
    </row>
    <row r="31031" spans="25:27" x14ac:dyDescent="0.2">
      <c r="Y31031" s="396"/>
      <c r="Z31031" s="396"/>
      <c r="AA31031" s="441"/>
    </row>
    <row r="31032" spans="25:27" x14ac:dyDescent="0.2">
      <c r="Y31032" s="396"/>
      <c r="Z31032" s="396"/>
      <c r="AA31032" s="441"/>
    </row>
    <row r="31033" spans="25:27" x14ac:dyDescent="0.2">
      <c r="Y31033" s="396"/>
      <c r="Z31033" s="396"/>
      <c r="AA31033" s="441"/>
    </row>
    <row r="31034" spans="25:27" x14ac:dyDescent="0.2">
      <c r="Y31034" s="396"/>
      <c r="Z31034" s="396"/>
      <c r="AA31034" s="441"/>
    </row>
    <row r="31035" spans="25:27" x14ac:dyDescent="0.2">
      <c r="Y31035" s="396"/>
      <c r="Z31035" s="396"/>
      <c r="AA31035" s="441"/>
    </row>
    <row r="31036" spans="25:27" x14ac:dyDescent="0.2">
      <c r="Y31036" s="396"/>
      <c r="Z31036" s="396"/>
      <c r="AA31036" s="441"/>
    </row>
    <row r="31037" spans="25:27" x14ac:dyDescent="0.2">
      <c r="Y31037" s="396"/>
      <c r="Z31037" s="396"/>
      <c r="AA31037" s="441"/>
    </row>
    <row r="31038" spans="25:27" x14ac:dyDescent="0.2">
      <c r="Y31038" s="396"/>
      <c r="Z31038" s="396"/>
      <c r="AA31038" s="441"/>
    </row>
    <row r="31039" spans="25:27" x14ac:dyDescent="0.2">
      <c r="Y31039" s="396"/>
      <c r="Z31039" s="396"/>
      <c r="AA31039" s="441"/>
    </row>
    <row r="31040" spans="25:27" x14ac:dyDescent="0.2">
      <c r="Y31040" s="396"/>
      <c r="Z31040" s="396"/>
      <c r="AA31040" s="441"/>
    </row>
    <row r="31041" spans="25:27" x14ac:dyDescent="0.2">
      <c r="Y31041" s="396"/>
      <c r="Z31041" s="396"/>
      <c r="AA31041" s="441"/>
    </row>
    <row r="31042" spans="25:27" x14ac:dyDescent="0.2">
      <c r="Y31042" s="396"/>
      <c r="Z31042" s="396"/>
      <c r="AA31042" s="441"/>
    </row>
    <row r="31043" spans="25:27" x14ac:dyDescent="0.2">
      <c r="Y31043" s="396"/>
      <c r="Z31043" s="396"/>
      <c r="AA31043" s="441"/>
    </row>
    <row r="31044" spans="25:27" x14ac:dyDescent="0.2">
      <c r="Y31044" s="396"/>
      <c r="Z31044" s="396"/>
      <c r="AA31044" s="441"/>
    </row>
    <row r="31045" spans="25:27" x14ac:dyDescent="0.2">
      <c r="Y31045" s="396"/>
      <c r="Z31045" s="396"/>
      <c r="AA31045" s="441"/>
    </row>
    <row r="31046" spans="25:27" x14ac:dyDescent="0.2">
      <c r="Y31046" s="396"/>
      <c r="Z31046" s="396"/>
      <c r="AA31046" s="441"/>
    </row>
    <row r="31047" spans="25:27" x14ac:dyDescent="0.2">
      <c r="Y31047" s="396"/>
      <c r="Z31047" s="396"/>
      <c r="AA31047" s="441"/>
    </row>
    <row r="31048" spans="25:27" x14ac:dyDescent="0.2">
      <c r="Y31048" s="396"/>
      <c r="Z31048" s="396"/>
      <c r="AA31048" s="441"/>
    </row>
    <row r="31049" spans="25:27" x14ac:dyDescent="0.2">
      <c r="Y31049" s="396"/>
      <c r="Z31049" s="396"/>
      <c r="AA31049" s="441"/>
    </row>
    <row r="31050" spans="25:27" x14ac:dyDescent="0.2">
      <c r="Y31050" s="396"/>
      <c r="Z31050" s="396"/>
      <c r="AA31050" s="441"/>
    </row>
    <row r="31051" spans="25:27" x14ac:dyDescent="0.2">
      <c r="Y31051" s="396"/>
      <c r="Z31051" s="396"/>
      <c r="AA31051" s="441"/>
    </row>
    <row r="31052" spans="25:27" x14ac:dyDescent="0.2">
      <c r="Y31052" s="396"/>
      <c r="Z31052" s="396"/>
      <c r="AA31052" s="441"/>
    </row>
    <row r="31053" spans="25:27" x14ac:dyDescent="0.2">
      <c r="Y31053" s="396"/>
      <c r="Z31053" s="396"/>
      <c r="AA31053" s="441"/>
    </row>
    <row r="31054" spans="25:27" x14ac:dyDescent="0.2">
      <c r="Y31054" s="396"/>
      <c r="Z31054" s="396"/>
      <c r="AA31054" s="441"/>
    </row>
    <row r="31055" spans="25:27" x14ac:dyDescent="0.2">
      <c r="Y31055" s="396"/>
      <c r="Z31055" s="396"/>
      <c r="AA31055" s="441"/>
    </row>
    <row r="31056" spans="25:27" x14ac:dyDescent="0.2">
      <c r="Y31056" s="396"/>
      <c r="Z31056" s="396"/>
      <c r="AA31056" s="441"/>
    </row>
    <row r="31057" spans="25:27" x14ac:dyDescent="0.2">
      <c r="Y31057" s="396"/>
      <c r="Z31057" s="396"/>
      <c r="AA31057" s="441"/>
    </row>
    <row r="31058" spans="25:27" x14ac:dyDescent="0.2">
      <c r="Y31058" s="396"/>
      <c r="Z31058" s="396"/>
      <c r="AA31058" s="441"/>
    </row>
    <row r="31059" spans="25:27" x14ac:dyDescent="0.2">
      <c r="Y31059" s="396"/>
      <c r="Z31059" s="396"/>
      <c r="AA31059" s="441"/>
    </row>
    <row r="31060" spans="25:27" x14ac:dyDescent="0.2">
      <c r="Y31060" s="396"/>
      <c r="Z31060" s="396"/>
      <c r="AA31060" s="441"/>
    </row>
    <row r="31061" spans="25:27" x14ac:dyDescent="0.2">
      <c r="Y31061" s="396"/>
      <c r="Z31061" s="396"/>
      <c r="AA31061" s="441"/>
    </row>
    <row r="31062" spans="25:27" x14ac:dyDescent="0.2">
      <c r="Y31062" s="396"/>
      <c r="Z31062" s="396"/>
      <c r="AA31062" s="441"/>
    </row>
    <row r="31063" spans="25:27" x14ac:dyDescent="0.2">
      <c r="Y31063" s="396"/>
      <c r="Z31063" s="396"/>
      <c r="AA31063" s="441"/>
    </row>
    <row r="31064" spans="25:27" x14ac:dyDescent="0.2">
      <c r="Y31064" s="396"/>
      <c r="Z31064" s="396"/>
      <c r="AA31064" s="441"/>
    </row>
    <row r="31065" spans="25:27" x14ac:dyDescent="0.2">
      <c r="Y31065" s="396"/>
      <c r="Z31065" s="396"/>
      <c r="AA31065" s="441"/>
    </row>
    <row r="31066" spans="25:27" x14ac:dyDescent="0.2">
      <c r="Y31066" s="396"/>
      <c r="Z31066" s="396"/>
      <c r="AA31066" s="441"/>
    </row>
    <row r="31067" spans="25:27" x14ac:dyDescent="0.2">
      <c r="Y31067" s="396"/>
      <c r="Z31067" s="396"/>
      <c r="AA31067" s="441"/>
    </row>
    <row r="31068" spans="25:27" x14ac:dyDescent="0.2">
      <c r="Y31068" s="396"/>
      <c r="Z31068" s="396"/>
      <c r="AA31068" s="441"/>
    </row>
    <row r="31069" spans="25:27" x14ac:dyDescent="0.2">
      <c r="Y31069" s="396"/>
      <c r="Z31069" s="396"/>
      <c r="AA31069" s="441"/>
    </row>
    <row r="31070" spans="25:27" x14ac:dyDescent="0.2">
      <c r="Y31070" s="396"/>
      <c r="Z31070" s="396"/>
      <c r="AA31070" s="441"/>
    </row>
    <row r="31071" spans="25:27" x14ac:dyDescent="0.2">
      <c r="Y31071" s="396"/>
      <c r="Z31071" s="396"/>
      <c r="AA31071" s="441"/>
    </row>
    <row r="31072" spans="25:27" x14ac:dyDescent="0.2">
      <c r="Y31072" s="396"/>
      <c r="Z31072" s="396"/>
      <c r="AA31072" s="441"/>
    </row>
    <row r="31073" spans="25:27" x14ac:dyDescent="0.2">
      <c r="Y31073" s="396"/>
      <c r="Z31073" s="396"/>
      <c r="AA31073" s="441"/>
    </row>
    <row r="31074" spans="25:27" x14ac:dyDescent="0.2">
      <c r="Y31074" s="396"/>
      <c r="Z31074" s="396"/>
      <c r="AA31074" s="441"/>
    </row>
    <row r="31075" spans="25:27" x14ac:dyDescent="0.2">
      <c r="Y31075" s="396"/>
      <c r="Z31075" s="396"/>
      <c r="AA31075" s="441"/>
    </row>
    <row r="31076" spans="25:27" x14ac:dyDescent="0.2">
      <c r="Y31076" s="396"/>
      <c r="Z31076" s="396"/>
      <c r="AA31076" s="441"/>
    </row>
    <row r="31077" spans="25:27" x14ac:dyDescent="0.2">
      <c r="Y31077" s="396"/>
      <c r="Z31077" s="396"/>
      <c r="AA31077" s="441"/>
    </row>
    <row r="31078" spans="25:27" x14ac:dyDescent="0.2">
      <c r="Y31078" s="396"/>
      <c r="Z31078" s="396"/>
      <c r="AA31078" s="441"/>
    </row>
    <row r="31079" spans="25:27" x14ac:dyDescent="0.2">
      <c r="Y31079" s="396"/>
      <c r="Z31079" s="396"/>
      <c r="AA31079" s="441"/>
    </row>
    <row r="31080" spans="25:27" x14ac:dyDescent="0.2">
      <c r="Y31080" s="396"/>
      <c r="Z31080" s="396"/>
      <c r="AA31080" s="441"/>
    </row>
    <row r="31081" spans="25:27" x14ac:dyDescent="0.2">
      <c r="Y31081" s="396"/>
      <c r="Z31081" s="396"/>
      <c r="AA31081" s="441"/>
    </row>
    <row r="31082" spans="25:27" x14ac:dyDescent="0.2">
      <c r="Y31082" s="396"/>
      <c r="Z31082" s="396"/>
      <c r="AA31082" s="441"/>
    </row>
    <row r="31083" spans="25:27" x14ac:dyDescent="0.2">
      <c r="Y31083" s="396"/>
      <c r="Z31083" s="396"/>
      <c r="AA31083" s="441"/>
    </row>
    <row r="31084" spans="25:27" x14ac:dyDescent="0.2">
      <c r="Y31084" s="396"/>
      <c r="Z31084" s="396"/>
      <c r="AA31084" s="441"/>
    </row>
    <row r="31085" spans="25:27" x14ac:dyDescent="0.2">
      <c r="Y31085" s="396"/>
      <c r="Z31085" s="396"/>
      <c r="AA31085" s="441"/>
    </row>
    <row r="31086" spans="25:27" x14ac:dyDescent="0.2">
      <c r="Y31086" s="396"/>
      <c r="Z31086" s="396"/>
      <c r="AA31086" s="441"/>
    </row>
    <row r="31087" spans="25:27" x14ac:dyDescent="0.2">
      <c r="Y31087" s="396"/>
      <c r="Z31087" s="396"/>
      <c r="AA31087" s="441"/>
    </row>
    <row r="31088" spans="25:27" x14ac:dyDescent="0.2">
      <c r="Y31088" s="396"/>
      <c r="Z31088" s="396"/>
      <c r="AA31088" s="441"/>
    </row>
    <row r="31089" spans="25:27" x14ac:dyDescent="0.2">
      <c r="Y31089" s="396"/>
      <c r="Z31089" s="396"/>
      <c r="AA31089" s="441"/>
    </row>
    <row r="31090" spans="25:27" x14ac:dyDescent="0.2">
      <c r="Y31090" s="396"/>
      <c r="Z31090" s="396"/>
      <c r="AA31090" s="441"/>
    </row>
    <row r="31091" spans="25:27" x14ac:dyDescent="0.2">
      <c r="Y31091" s="396"/>
      <c r="Z31091" s="396"/>
      <c r="AA31091" s="441"/>
    </row>
    <row r="31092" spans="25:27" x14ac:dyDescent="0.2">
      <c r="Y31092" s="396"/>
      <c r="Z31092" s="396"/>
      <c r="AA31092" s="441"/>
    </row>
    <row r="31093" spans="25:27" x14ac:dyDescent="0.2">
      <c r="Y31093" s="396"/>
      <c r="Z31093" s="396"/>
      <c r="AA31093" s="441"/>
    </row>
    <row r="31094" spans="25:27" x14ac:dyDescent="0.2">
      <c r="Y31094" s="396"/>
      <c r="Z31094" s="396"/>
      <c r="AA31094" s="441"/>
    </row>
    <row r="31095" spans="25:27" x14ac:dyDescent="0.2">
      <c r="Y31095" s="396"/>
      <c r="Z31095" s="396"/>
      <c r="AA31095" s="441"/>
    </row>
    <row r="31096" spans="25:27" x14ac:dyDescent="0.2">
      <c r="Y31096" s="396"/>
      <c r="Z31096" s="396"/>
      <c r="AA31096" s="441"/>
    </row>
    <row r="31097" spans="25:27" x14ac:dyDescent="0.2">
      <c r="Y31097" s="396"/>
      <c r="Z31097" s="396"/>
      <c r="AA31097" s="441"/>
    </row>
    <row r="31098" spans="25:27" x14ac:dyDescent="0.2">
      <c r="Y31098" s="396"/>
      <c r="Z31098" s="396"/>
      <c r="AA31098" s="441"/>
    </row>
    <row r="31099" spans="25:27" x14ac:dyDescent="0.2">
      <c r="Y31099" s="396"/>
      <c r="Z31099" s="396"/>
      <c r="AA31099" s="441"/>
    </row>
    <row r="31100" spans="25:27" x14ac:dyDescent="0.2">
      <c r="Y31100" s="396"/>
      <c r="Z31100" s="396"/>
      <c r="AA31100" s="441"/>
    </row>
    <row r="31101" spans="25:27" x14ac:dyDescent="0.2">
      <c r="Y31101" s="396"/>
      <c r="Z31101" s="396"/>
      <c r="AA31101" s="441"/>
    </row>
    <row r="31102" spans="25:27" x14ac:dyDescent="0.2">
      <c r="Y31102" s="396"/>
      <c r="Z31102" s="396"/>
      <c r="AA31102" s="441"/>
    </row>
    <row r="31103" spans="25:27" x14ac:dyDescent="0.2">
      <c r="Y31103" s="396"/>
      <c r="Z31103" s="396"/>
      <c r="AA31103" s="441"/>
    </row>
    <row r="31104" spans="25:27" x14ac:dyDescent="0.2">
      <c r="Y31104" s="396"/>
      <c r="Z31104" s="396"/>
      <c r="AA31104" s="441"/>
    </row>
    <row r="31105" spans="25:27" x14ac:dyDescent="0.2">
      <c r="Y31105" s="396"/>
      <c r="Z31105" s="396"/>
      <c r="AA31105" s="441"/>
    </row>
    <row r="31106" spans="25:27" x14ac:dyDescent="0.2">
      <c r="Y31106" s="396"/>
      <c r="Z31106" s="396"/>
      <c r="AA31106" s="441"/>
    </row>
    <row r="31107" spans="25:27" x14ac:dyDescent="0.2">
      <c r="Y31107" s="396"/>
      <c r="Z31107" s="396"/>
      <c r="AA31107" s="441"/>
    </row>
    <row r="31108" spans="25:27" x14ac:dyDescent="0.2">
      <c r="Y31108" s="396"/>
      <c r="Z31108" s="396"/>
      <c r="AA31108" s="441"/>
    </row>
    <row r="31109" spans="25:27" x14ac:dyDescent="0.2">
      <c r="Y31109" s="396"/>
      <c r="Z31109" s="396"/>
      <c r="AA31109" s="441"/>
    </row>
    <row r="31110" spans="25:27" x14ac:dyDescent="0.2">
      <c r="Y31110" s="396"/>
      <c r="Z31110" s="396"/>
      <c r="AA31110" s="441"/>
    </row>
    <row r="31111" spans="25:27" x14ac:dyDescent="0.2">
      <c r="Y31111" s="396"/>
      <c r="Z31111" s="396"/>
      <c r="AA31111" s="441"/>
    </row>
    <row r="31112" spans="25:27" x14ac:dyDescent="0.2">
      <c r="Y31112" s="396"/>
      <c r="Z31112" s="396"/>
      <c r="AA31112" s="441"/>
    </row>
    <row r="31113" spans="25:27" x14ac:dyDescent="0.2">
      <c r="Y31113" s="396"/>
      <c r="Z31113" s="396"/>
      <c r="AA31113" s="441"/>
    </row>
    <row r="31114" spans="25:27" x14ac:dyDescent="0.2">
      <c r="Y31114" s="396"/>
      <c r="Z31114" s="396"/>
      <c r="AA31114" s="441"/>
    </row>
    <row r="31115" spans="25:27" x14ac:dyDescent="0.2">
      <c r="Y31115" s="396"/>
      <c r="Z31115" s="396"/>
      <c r="AA31115" s="441"/>
    </row>
    <row r="31116" spans="25:27" x14ac:dyDescent="0.2">
      <c r="Y31116" s="396"/>
      <c r="Z31116" s="396"/>
      <c r="AA31116" s="441"/>
    </row>
    <row r="31117" spans="25:27" x14ac:dyDescent="0.2">
      <c r="Y31117" s="396"/>
      <c r="Z31117" s="396"/>
      <c r="AA31117" s="441"/>
    </row>
    <row r="31118" spans="25:27" x14ac:dyDescent="0.2">
      <c r="Y31118" s="396"/>
      <c r="Z31118" s="396"/>
      <c r="AA31118" s="441"/>
    </row>
    <row r="31119" spans="25:27" x14ac:dyDescent="0.2">
      <c r="Y31119" s="396"/>
      <c r="Z31119" s="396"/>
      <c r="AA31119" s="441"/>
    </row>
    <row r="31120" spans="25:27" x14ac:dyDescent="0.2">
      <c r="Y31120" s="396"/>
      <c r="Z31120" s="396"/>
      <c r="AA31120" s="441"/>
    </row>
    <row r="31121" spans="25:27" x14ac:dyDescent="0.2">
      <c r="Y31121" s="396"/>
      <c r="Z31121" s="396"/>
      <c r="AA31121" s="441"/>
    </row>
    <row r="31122" spans="25:27" x14ac:dyDescent="0.2">
      <c r="Y31122" s="396"/>
      <c r="Z31122" s="396"/>
      <c r="AA31122" s="441"/>
    </row>
    <row r="31123" spans="25:27" x14ac:dyDescent="0.2">
      <c r="Y31123" s="396"/>
      <c r="Z31123" s="396"/>
      <c r="AA31123" s="441"/>
    </row>
    <row r="31124" spans="25:27" x14ac:dyDescent="0.2">
      <c r="Y31124" s="396"/>
      <c r="Z31124" s="396"/>
      <c r="AA31124" s="441"/>
    </row>
    <row r="31125" spans="25:27" x14ac:dyDescent="0.2">
      <c r="Y31125" s="396"/>
      <c r="Z31125" s="396"/>
      <c r="AA31125" s="441"/>
    </row>
    <row r="31126" spans="25:27" x14ac:dyDescent="0.2">
      <c r="Y31126" s="396"/>
      <c r="Z31126" s="396"/>
      <c r="AA31126" s="441"/>
    </row>
    <row r="31127" spans="25:27" x14ac:dyDescent="0.2">
      <c r="Y31127" s="396"/>
      <c r="Z31127" s="396"/>
      <c r="AA31127" s="441"/>
    </row>
    <row r="31128" spans="25:27" x14ac:dyDescent="0.2">
      <c r="Y31128" s="396"/>
      <c r="Z31128" s="396"/>
      <c r="AA31128" s="441"/>
    </row>
    <row r="31129" spans="25:27" x14ac:dyDescent="0.2">
      <c r="Y31129" s="396"/>
      <c r="Z31129" s="396"/>
      <c r="AA31129" s="441"/>
    </row>
    <row r="31130" spans="25:27" x14ac:dyDescent="0.2">
      <c r="Y31130" s="396"/>
      <c r="Z31130" s="396"/>
      <c r="AA31130" s="441"/>
    </row>
    <row r="31131" spans="25:27" x14ac:dyDescent="0.2">
      <c r="Y31131" s="396"/>
      <c r="Z31131" s="396"/>
      <c r="AA31131" s="441"/>
    </row>
    <row r="31132" spans="25:27" x14ac:dyDescent="0.2">
      <c r="Y31132" s="396"/>
      <c r="Z31132" s="396"/>
      <c r="AA31132" s="441"/>
    </row>
    <row r="31133" spans="25:27" x14ac:dyDescent="0.2">
      <c r="Y31133" s="396"/>
      <c r="Z31133" s="396"/>
      <c r="AA31133" s="441"/>
    </row>
    <row r="31134" spans="25:27" x14ac:dyDescent="0.2">
      <c r="Y31134" s="396"/>
      <c r="Z31134" s="396"/>
      <c r="AA31134" s="441"/>
    </row>
    <row r="31135" spans="25:27" x14ac:dyDescent="0.2">
      <c r="Y31135" s="396"/>
      <c r="Z31135" s="396"/>
      <c r="AA31135" s="441"/>
    </row>
    <row r="31136" spans="25:27" x14ac:dyDescent="0.2">
      <c r="Y31136" s="396"/>
      <c r="Z31136" s="396"/>
      <c r="AA31136" s="441"/>
    </row>
    <row r="31137" spans="25:27" x14ac:dyDescent="0.2">
      <c r="Y31137" s="396"/>
      <c r="Z31137" s="396"/>
      <c r="AA31137" s="441"/>
    </row>
    <row r="31138" spans="25:27" x14ac:dyDescent="0.2">
      <c r="Y31138" s="396"/>
      <c r="Z31138" s="396"/>
      <c r="AA31138" s="441"/>
    </row>
    <row r="31139" spans="25:27" x14ac:dyDescent="0.2">
      <c r="Y31139" s="396"/>
      <c r="Z31139" s="396"/>
      <c r="AA31139" s="441"/>
    </row>
    <row r="31140" spans="25:27" x14ac:dyDescent="0.2">
      <c r="Y31140" s="396"/>
      <c r="Z31140" s="396"/>
      <c r="AA31140" s="441"/>
    </row>
    <row r="31141" spans="25:27" x14ac:dyDescent="0.2">
      <c r="Y31141" s="396"/>
      <c r="Z31141" s="396"/>
      <c r="AA31141" s="441"/>
    </row>
    <row r="31142" spans="25:27" x14ac:dyDescent="0.2">
      <c r="Y31142" s="396"/>
      <c r="Z31142" s="396"/>
      <c r="AA31142" s="441"/>
    </row>
    <row r="31143" spans="25:27" x14ac:dyDescent="0.2">
      <c r="Y31143" s="396"/>
      <c r="Z31143" s="396"/>
      <c r="AA31143" s="441"/>
    </row>
    <row r="31144" spans="25:27" x14ac:dyDescent="0.2">
      <c r="Y31144" s="396"/>
      <c r="Z31144" s="396"/>
      <c r="AA31144" s="441"/>
    </row>
    <row r="31145" spans="25:27" x14ac:dyDescent="0.2">
      <c r="Y31145" s="396"/>
      <c r="Z31145" s="396"/>
      <c r="AA31145" s="441"/>
    </row>
    <row r="31146" spans="25:27" x14ac:dyDescent="0.2">
      <c r="Y31146" s="396"/>
      <c r="Z31146" s="396"/>
      <c r="AA31146" s="441"/>
    </row>
    <row r="31147" spans="25:27" x14ac:dyDescent="0.2">
      <c r="Y31147" s="396"/>
      <c r="Z31147" s="396"/>
      <c r="AA31147" s="441"/>
    </row>
    <row r="31148" spans="25:27" x14ac:dyDescent="0.2">
      <c r="Y31148" s="396"/>
      <c r="Z31148" s="396"/>
      <c r="AA31148" s="441"/>
    </row>
    <row r="31149" spans="25:27" x14ac:dyDescent="0.2">
      <c r="Y31149" s="396"/>
      <c r="Z31149" s="396"/>
      <c r="AA31149" s="441"/>
    </row>
    <row r="31150" spans="25:27" x14ac:dyDescent="0.2">
      <c r="Y31150" s="396"/>
      <c r="Z31150" s="396"/>
      <c r="AA31150" s="441"/>
    </row>
    <row r="31151" spans="25:27" x14ac:dyDescent="0.2">
      <c r="Y31151" s="396"/>
      <c r="Z31151" s="396"/>
      <c r="AA31151" s="441"/>
    </row>
    <row r="31152" spans="25:27" x14ac:dyDescent="0.2">
      <c r="Y31152" s="396"/>
      <c r="Z31152" s="396"/>
      <c r="AA31152" s="441"/>
    </row>
    <row r="31153" spans="25:27" x14ac:dyDescent="0.2">
      <c r="Y31153" s="396"/>
      <c r="Z31153" s="396"/>
      <c r="AA31153" s="441"/>
    </row>
    <row r="31154" spans="25:27" x14ac:dyDescent="0.2">
      <c r="Y31154" s="396"/>
      <c r="Z31154" s="396"/>
      <c r="AA31154" s="441"/>
    </row>
    <row r="31155" spans="25:27" x14ac:dyDescent="0.2">
      <c r="Y31155" s="396"/>
      <c r="Z31155" s="396"/>
      <c r="AA31155" s="441"/>
    </row>
    <row r="31156" spans="25:27" x14ac:dyDescent="0.2">
      <c r="Y31156" s="396"/>
      <c r="Z31156" s="396"/>
      <c r="AA31156" s="441"/>
    </row>
    <row r="31157" spans="25:27" x14ac:dyDescent="0.2">
      <c r="Y31157" s="396"/>
      <c r="Z31157" s="396"/>
      <c r="AA31157" s="441"/>
    </row>
    <row r="31158" spans="25:27" x14ac:dyDescent="0.2">
      <c r="Y31158" s="396"/>
      <c r="Z31158" s="396"/>
      <c r="AA31158" s="441"/>
    </row>
    <row r="31159" spans="25:27" x14ac:dyDescent="0.2">
      <c r="Y31159" s="396"/>
      <c r="Z31159" s="396"/>
      <c r="AA31159" s="441"/>
    </row>
    <row r="31160" spans="25:27" x14ac:dyDescent="0.2">
      <c r="Y31160" s="396"/>
      <c r="Z31160" s="396"/>
      <c r="AA31160" s="441"/>
    </row>
    <row r="31161" spans="25:27" x14ac:dyDescent="0.2">
      <c r="Y31161" s="396"/>
      <c r="Z31161" s="396"/>
      <c r="AA31161" s="441"/>
    </row>
    <row r="31162" spans="25:27" x14ac:dyDescent="0.2">
      <c r="Y31162" s="396"/>
      <c r="Z31162" s="396"/>
      <c r="AA31162" s="441"/>
    </row>
    <row r="31163" spans="25:27" x14ac:dyDescent="0.2">
      <c r="Y31163" s="396"/>
      <c r="Z31163" s="396"/>
      <c r="AA31163" s="441"/>
    </row>
    <row r="31164" spans="25:27" x14ac:dyDescent="0.2">
      <c r="Y31164" s="396"/>
      <c r="Z31164" s="396"/>
      <c r="AA31164" s="441"/>
    </row>
    <row r="31165" spans="25:27" x14ac:dyDescent="0.2">
      <c r="Y31165" s="396"/>
      <c r="Z31165" s="396"/>
      <c r="AA31165" s="441"/>
    </row>
    <row r="31166" spans="25:27" x14ac:dyDescent="0.2">
      <c r="Y31166" s="396"/>
      <c r="Z31166" s="396"/>
      <c r="AA31166" s="441"/>
    </row>
    <row r="31167" spans="25:27" x14ac:dyDescent="0.2">
      <c r="Y31167" s="396"/>
      <c r="Z31167" s="396"/>
      <c r="AA31167" s="441"/>
    </row>
    <row r="31168" spans="25:27" x14ac:dyDescent="0.2">
      <c r="Y31168" s="396"/>
      <c r="Z31168" s="396"/>
      <c r="AA31168" s="441"/>
    </row>
    <row r="31169" spans="25:27" x14ac:dyDescent="0.2">
      <c r="Y31169" s="396"/>
      <c r="Z31169" s="396"/>
      <c r="AA31169" s="441"/>
    </row>
    <row r="31170" spans="25:27" x14ac:dyDescent="0.2">
      <c r="Y31170" s="396"/>
      <c r="Z31170" s="396"/>
      <c r="AA31170" s="441"/>
    </row>
    <row r="31171" spans="25:27" x14ac:dyDescent="0.2">
      <c r="Y31171" s="396"/>
      <c r="Z31171" s="396"/>
      <c r="AA31171" s="441"/>
    </row>
    <row r="31172" spans="25:27" x14ac:dyDescent="0.2">
      <c r="Y31172" s="396"/>
      <c r="Z31172" s="396"/>
      <c r="AA31172" s="441"/>
    </row>
    <row r="31173" spans="25:27" x14ac:dyDescent="0.2">
      <c r="Y31173" s="396"/>
      <c r="Z31173" s="396"/>
      <c r="AA31173" s="441"/>
    </row>
    <row r="31174" spans="25:27" x14ac:dyDescent="0.2">
      <c r="Y31174" s="396"/>
      <c r="Z31174" s="396"/>
      <c r="AA31174" s="441"/>
    </row>
    <row r="31175" spans="25:27" x14ac:dyDescent="0.2">
      <c r="Y31175" s="396"/>
      <c r="Z31175" s="396"/>
      <c r="AA31175" s="441"/>
    </row>
    <row r="31176" spans="25:27" x14ac:dyDescent="0.2">
      <c r="Y31176" s="396"/>
      <c r="Z31176" s="396"/>
      <c r="AA31176" s="441"/>
    </row>
    <row r="31177" spans="25:27" x14ac:dyDescent="0.2">
      <c r="Y31177" s="396"/>
      <c r="Z31177" s="396"/>
      <c r="AA31177" s="441"/>
    </row>
    <row r="31178" spans="25:27" x14ac:dyDescent="0.2">
      <c r="Y31178" s="396"/>
      <c r="Z31178" s="396"/>
      <c r="AA31178" s="441"/>
    </row>
    <row r="31179" spans="25:27" x14ac:dyDescent="0.2">
      <c r="Y31179" s="396"/>
      <c r="Z31179" s="396"/>
      <c r="AA31179" s="441"/>
    </row>
    <row r="31180" spans="25:27" x14ac:dyDescent="0.2">
      <c r="Y31180" s="396"/>
      <c r="Z31180" s="396"/>
      <c r="AA31180" s="441"/>
    </row>
    <row r="31181" spans="25:27" x14ac:dyDescent="0.2">
      <c r="Y31181" s="396"/>
      <c r="Z31181" s="396"/>
      <c r="AA31181" s="441"/>
    </row>
    <row r="31182" spans="25:27" x14ac:dyDescent="0.2">
      <c r="Y31182" s="396"/>
      <c r="Z31182" s="396"/>
      <c r="AA31182" s="441"/>
    </row>
    <row r="31183" spans="25:27" x14ac:dyDescent="0.2">
      <c r="Y31183" s="396"/>
      <c r="Z31183" s="396"/>
      <c r="AA31183" s="441"/>
    </row>
    <row r="31184" spans="25:27" x14ac:dyDescent="0.2">
      <c r="Y31184" s="396"/>
      <c r="Z31184" s="396"/>
      <c r="AA31184" s="441"/>
    </row>
    <row r="31185" spans="25:27" x14ac:dyDescent="0.2">
      <c r="Y31185" s="396"/>
      <c r="Z31185" s="396"/>
      <c r="AA31185" s="441"/>
    </row>
    <row r="31186" spans="25:27" x14ac:dyDescent="0.2">
      <c r="Y31186" s="396"/>
      <c r="Z31186" s="396"/>
      <c r="AA31186" s="441"/>
    </row>
    <row r="31187" spans="25:27" x14ac:dyDescent="0.2">
      <c r="Y31187" s="396"/>
      <c r="Z31187" s="396"/>
      <c r="AA31187" s="441"/>
    </row>
    <row r="31188" spans="25:27" x14ac:dyDescent="0.2">
      <c r="Y31188" s="396"/>
      <c r="Z31188" s="396"/>
      <c r="AA31188" s="441"/>
    </row>
    <row r="31189" spans="25:27" x14ac:dyDescent="0.2">
      <c r="Y31189" s="396"/>
      <c r="Z31189" s="396"/>
      <c r="AA31189" s="441"/>
    </row>
    <row r="31190" spans="25:27" x14ac:dyDescent="0.2">
      <c r="Y31190" s="396"/>
      <c r="Z31190" s="396"/>
      <c r="AA31190" s="441"/>
    </row>
    <row r="31191" spans="25:27" x14ac:dyDescent="0.2">
      <c r="Y31191" s="396"/>
      <c r="Z31191" s="396"/>
      <c r="AA31191" s="441"/>
    </row>
    <row r="31192" spans="25:27" x14ac:dyDescent="0.2">
      <c r="Y31192" s="396"/>
      <c r="Z31192" s="396"/>
      <c r="AA31192" s="441"/>
    </row>
    <row r="31193" spans="25:27" x14ac:dyDescent="0.2">
      <c r="Y31193" s="396"/>
      <c r="Z31193" s="396"/>
      <c r="AA31193" s="441"/>
    </row>
    <row r="31194" spans="25:27" x14ac:dyDescent="0.2">
      <c r="Y31194" s="396"/>
      <c r="Z31194" s="396"/>
      <c r="AA31194" s="441"/>
    </row>
    <row r="31195" spans="25:27" x14ac:dyDescent="0.2">
      <c r="Y31195" s="396"/>
      <c r="Z31195" s="396"/>
      <c r="AA31195" s="441"/>
    </row>
    <row r="31196" spans="25:27" x14ac:dyDescent="0.2">
      <c r="Y31196" s="396"/>
      <c r="Z31196" s="396"/>
      <c r="AA31196" s="441"/>
    </row>
    <row r="31197" spans="25:27" x14ac:dyDescent="0.2">
      <c r="Y31197" s="396"/>
      <c r="Z31197" s="396"/>
      <c r="AA31197" s="441"/>
    </row>
    <row r="31198" spans="25:27" x14ac:dyDescent="0.2">
      <c r="Y31198" s="396"/>
      <c r="Z31198" s="396"/>
      <c r="AA31198" s="441"/>
    </row>
    <row r="31199" spans="25:27" x14ac:dyDescent="0.2">
      <c r="Y31199" s="396"/>
      <c r="Z31199" s="396"/>
      <c r="AA31199" s="441"/>
    </row>
    <row r="31200" spans="25:27" x14ac:dyDescent="0.2">
      <c r="Y31200" s="396"/>
      <c r="Z31200" s="396"/>
      <c r="AA31200" s="441"/>
    </row>
    <row r="31201" spans="25:27" x14ac:dyDescent="0.2">
      <c r="Y31201" s="396"/>
      <c r="Z31201" s="396"/>
      <c r="AA31201" s="441"/>
    </row>
    <row r="31202" spans="25:27" x14ac:dyDescent="0.2">
      <c r="Y31202" s="396"/>
      <c r="Z31202" s="396"/>
      <c r="AA31202" s="441"/>
    </row>
    <row r="31203" spans="25:27" x14ac:dyDescent="0.2">
      <c r="Y31203" s="396"/>
      <c r="Z31203" s="396"/>
      <c r="AA31203" s="441"/>
    </row>
    <row r="31204" spans="25:27" x14ac:dyDescent="0.2">
      <c r="Y31204" s="396"/>
      <c r="Z31204" s="396"/>
      <c r="AA31204" s="441"/>
    </row>
    <row r="31205" spans="25:27" x14ac:dyDescent="0.2">
      <c r="Y31205" s="396"/>
      <c r="Z31205" s="396"/>
      <c r="AA31205" s="441"/>
    </row>
    <row r="31206" spans="25:27" x14ac:dyDescent="0.2">
      <c r="Y31206" s="396"/>
      <c r="Z31206" s="396"/>
      <c r="AA31206" s="441"/>
    </row>
    <row r="31207" spans="25:27" x14ac:dyDescent="0.2">
      <c r="Y31207" s="396"/>
      <c r="Z31207" s="396"/>
      <c r="AA31207" s="441"/>
    </row>
    <row r="31208" spans="25:27" x14ac:dyDescent="0.2">
      <c r="Y31208" s="396"/>
      <c r="Z31208" s="396"/>
      <c r="AA31208" s="441"/>
    </row>
    <row r="31209" spans="25:27" x14ac:dyDescent="0.2">
      <c r="Y31209" s="396"/>
      <c r="Z31209" s="396"/>
      <c r="AA31209" s="441"/>
    </row>
    <row r="31210" spans="25:27" x14ac:dyDescent="0.2">
      <c r="Y31210" s="396"/>
      <c r="Z31210" s="396"/>
      <c r="AA31210" s="441"/>
    </row>
    <row r="31211" spans="25:27" x14ac:dyDescent="0.2">
      <c r="Y31211" s="396"/>
      <c r="Z31211" s="396"/>
      <c r="AA31211" s="441"/>
    </row>
    <row r="31212" spans="25:27" x14ac:dyDescent="0.2">
      <c r="Y31212" s="396"/>
      <c r="Z31212" s="396"/>
      <c r="AA31212" s="441"/>
    </row>
    <row r="31213" spans="25:27" x14ac:dyDescent="0.2">
      <c r="Y31213" s="396"/>
      <c r="Z31213" s="396"/>
      <c r="AA31213" s="441"/>
    </row>
    <row r="31214" spans="25:27" x14ac:dyDescent="0.2">
      <c r="Y31214" s="396"/>
      <c r="Z31214" s="396"/>
      <c r="AA31214" s="441"/>
    </row>
    <row r="31215" spans="25:27" x14ac:dyDescent="0.2">
      <c r="Y31215" s="396"/>
      <c r="Z31215" s="396"/>
      <c r="AA31215" s="441"/>
    </row>
    <row r="31216" spans="25:27" x14ac:dyDescent="0.2">
      <c r="Y31216" s="396"/>
      <c r="Z31216" s="396"/>
      <c r="AA31216" s="441"/>
    </row>
    <row r="31217" spans="25:27" x14ac:dyDescent="0.2">
      <c r="Y31217" s="396"/>
      <c r="Z31217" s="396"/>
      <c r="AA31217" s="441"/>
    </row>
    <row r="31218" spans="25:27" x14ac:dyDescent="0.2">
      <c r="Y31218" s="396"/>
      <c r="Z31218" s="396"/>
      <c r="AA31218" s="441"/>
    </row>
    <row r="31219" spans="25:27" x14ac:dyDescent="0.2">
      <c r="Y31219" s="396"/>
      <c r="Z31219" s="396"/>
      <c r="AA31219" s="441"/>
    </row>
    <row r="31220" spans="25:27" x14ac:dyDescent="0.2">
      <c r="Y31220" s="396"/>
      <c r="Z31220" s="396"/>
      <c r="AA31220" s="441"/>
    </row>
    <row r="31221" spans="25:27" x14ac:dyDescent="0.2">
      <c r="Y31221" s="396"/>
      <c r="Z31221" s="396"/>
      <c r="AA31221" s="441"/>
    </row>
    <row r="31222" spans="25:27" x14ac:dyDescent="0.2">
      <c r="Y31222" s="396"/>
      <c r="Z31222" s="396"/>
      <c r="AA31222" s="441"/>
    </row>
    <row r="31223" spans="25:27" x14ac:dyDescent="0.2">
      <c r="Y31223" s="396"/>
      <c r="Z31223" s="396"/>
      <c r="AA31223" s="441"/>
    </row>
    <row r="31224" spans="25:27" x14ac:dyDescent="0.2">
      <c r="Y31224" s="396"/>
      <c r="Z31224" s="396"/>
      <c r="AA31224" s="441"/>
    </row>
    <row r="31225" spans="25:27" x14ac:dyDescent="0.2">
      <c r="Y31225" s="396"/>
      <c r="Z31225" s="396"/>
      <c r="AA31225" s="441"/>
    </row>
    <row r="31226" spans="25:27" x14ac:dyDescent="0.2">
      <c r="Y31226" s="396"/>
      <c r="Z31226" s="396"/>
      <c r="AA31226" s="441"/>
    </row>
    <row r="31227" spans="25:27" x14ac:dyDescent="0.2">
      <c r="Y31227" s="396"/>
      <c r="Z31227" s="396"/>
      <c r="AA31227" s="441"/>
    </row>
    <row r="31228" spans="25:27" x14ac:dyDescent="0.2">
      <c r="Y31228" s="396"/>
      <c r="Z31228" s="396"/>
      <c r="AA31228" s="441"/>
    </row>
    <row r="31229" spans="25:27" x14ac:dyDescent="0.2">
      <c r="Y31229" s="396"/>
      <c r="Z31229" s="396"/>
      <c r="AA31229" s="441"/>
    </row>
    <row r="31230" spans="25:27" x14ac:dyDescent="0.2">
      <c r="Y31230" s="396"/>
      <c r="Z31230" s="396"/>
      <c r="AA31230" s="441"/>
    </row>
    <row r="31231" spans="25:27" x14ac:dyDescent="0.2">
      <c r="Y31231" s="396"/>
      <c r="Z31231" s="396"/>
      <c r="AA31231" s="441"/>
    </row>
    <row r="31232" spans="25:27" x14ac:dyDescent="0.2">
      <c r="Y31232" s="396"/>
      <c r="Z31232" s="396"/>
      <c r="AA31232" s="441"/>
    </row>
    <row r="31233" spans="25:27" x14ac:dyDescent="0.2">
      <c r="Y31233" s="396"/>
      <c r="Z31233" s="396"/>
      <c r="AA31233" s="441"/>
    </row>
    <row r="31234" spans="25:27" x14ac:dyDescent="0.2">
      <c r="Y31234" s="396"/>
      <c r="Z31234" s="396"/>
      <c r="AA31234" s="441"/>
    </row>
    <row r="31235" spans="25:27" x14ac:dyDescent="0.2">
      <c r="Y31235" s="396"/>
      <c r="Z31235" s="396"/>
      <c r="AA31235" s="441"/>
    </row>
    <row r="31236" spans="25:27" x14ac:dyDescent="0.2">
      <c r="Y31236" s="396"/>
      <c r="Z31236" s="396"/>
      <c r="AA31236" s="441"/>
    </row>
    <row r="31237" spans="25:27" x14ac:dyDescent="0.2">
      <c r="Y31237" s="396"/>
      <c r="Z31237" s="396"/>
      <c r="AA31237" s="441"/>
    </row>
    <row r="31238" spans="25:27" x14ac:dyDescent="0.2">
      <c r="Y31238" s="396"/>
      <c r="Z31238" s="396"/>
      <c r="AA31238" s="441"/>
    </row>
    <row r="31239" spans="25:27" x14ac:dyDescent="0.2">
      <c r="Y31239" s="396"/>
      <c r="Z31239" s="396"/>
      <c r="AA31239" s="441"/>
    </row>
    <row r="31240" spans="25:27" x14ac:dyDescent="0.2">
      <c r="Y31240" s="396"/>
      <c r="Z31240" s="396"/>
      <c r="AA31240" s="441"/>
    </row>
    <row r="31241" spans="25:27" x14ac:dyDescent="0.2">
      <c r="Y31241" s="396"/>
      <c r="Z31241" s="396"/>
      <c r="AA31241" s="441"/>
    </row>
    <row r="31242" spans="25:27" x14ac:dyDescent="0.2">
      <c r="Y31242" s="396"/>
      <c r="Z31242" s="396"/>
      <c r="AA31242" s="441"/>
    </row>
    <row r="31243" spans="25:27" x14ac:dyDescent="0.2">
      <c r="Y31243" s="396"/>
      <c r="Z31243" s="396"/>
      <c r="AA31243" s="441"/>
    </row>
    <row r="31244" spans="25:27" x14ac:dyDescent="0.2">
      <c r="Y31244" s="396"/>
      <c r="Z31244" s="396"/>
      <c r="AA31244" s="441"/>
    </row>
    <row r="31245" spans="25:27" x14ac:dyDescent="0.2">
      <c r="Y31245" s="396"/>
      <c r="Z31245" s="396"/>
      <c r="AA31245" s="441"/>
    </row>
    <row r="31246" spans="25:27" x14ac:dyDescent="0.2">
      <c r="Y31246" s="396"/>
      <c r="Z31246" s="396"/>
      <c r="AA31246" s="441"/>
    </row>
    <row r="31247" spans="25:27" x14ac:dyDescent="0.2">
      <c r="Y31247" s="396"/>
      <c r="Z31247" s="396"/>
      <c r="AA31247" s="441"/>
    </row>
    <row r="31248" spans="25:27" x14ac:dyDescent="0.2">
      <c r="Y31248" s="396"/>
      <c r="Z31248" s="396"/>
      <c r="AA31248" s="441"/>
    </row>
    <row r="31249" spans="25:27" x14ac:dyDescent="0.2">
      <c r="Y31249" s="396"/>
      <c r="Z31249" s="396"/>
      <c r="AA31249" s="441"/>
    </row>
    <row r="31250" spans="25:27" x14ac:dyDescent="0.2">
      <c r="Y31250" s="396"/>
      <c r="Z31250" s="396"/>
      <c r="AA31250" s="441"/>
    </row>
    <row r="31251" spans="25:27" x14ac:dyDescent="0.2">
      <c r="Y31251" s="396"/>
      <c r="Z31251" s="396"/>
      <c r="AA31251" s="441"/>
    </row>
    <row r="31252" spans="25:27" x14ac:dyDescent="0.2">
      <c r="Y31252" s="396"/>
      <c r="Z31252" s="396"/>
      <c r="AA31252" s="441"/>
    </row>
    <row r="31253" spans="25:27" x14ac:dyDescent="0.2">
      <c r="Y31253" s="396"/>
      <c r="Z31253" s="396"/>
      <c r="AA31253" s="441"/>
    </row>
    <row r="31254" spans="25:27" x14ac:dyDescent="0.2">
      <c r="Y31254" s="396"/>
      <c r="Z31254" s="396"/>
      <c r="AA31254" s="441"/>
    </row>
    <row r="31255" spans="25:27" x14ac:dyDescent="0.2">
      <c r="Y31255" s="396"/>
      <c r="Z31255" s="396"/>
      <c r="AA31255" s="441"/>
    </row>
    <row r="31256" spans="25:27" x14ac:dyDescent="0.2">
      <c r="Y31256" s="396"/>
      <c r="Z31256" s="396"/>
      <c r="AA31256" s="441"/>
    </row>
    <row r="31257" spans="25:27" x14ac:dyDescent="0.2">
      <c r="Y31257" s="396"/>
      <c r="Z31257" s="396"/>
      <c r="AA31257" s="441"/>
    </row>
    <row r="31258" spans="25:27" x14ac:dyDescent="0.2">
      <c r="Y31258" s="396"/>
      <c r="Z31258" s="396"/>
      <c r="AA31258" s="441"/>
    </row>
    <row r="31259" spans="25:27" x14ac:dyDescent="0.2">
      <c r="Y31259" s="396"/>
      <c r="Z31259" s="396"/>
      <c r="AA31259" s="441"/>
    </row>
    <row r="31260" spans="25:27" x14ac:dyDescent="0.2">
      <c r="Y31260" s="396"/>
      <c r="Z31260" s="396"/>
      <c r="AA31260" s="441"/>
    </row>
    <row r="31261" spans="25:27" x14ac:dyDescent="0.2">
      <c r="Y31261" s="396"/>
      <c r="Z31261" s="396"/>
      <c r="AA31261" s="441"/>
    </row>
    <row r="31262" spans="25:27" x14ac:dyDescent="0.2">
      <c r="Y31262" s="396"/>
      <c r="Z31262" s="396"/>
      <c r="AA31262" s="441"/>
    </row>
    <row r="31263" spans="25:27" x14ac:dyDescent="0.2">
      <c r="Y31263" s="396"/>
      <c r="Z31263" s="396"/>
      <c r="AA31263" s="441"/>
    </row>
    <row r="31264" spans="25:27" x14ac:dyDescent="0.2">
      <c r="Y31264" s="396"/>
      <c r="Z31264" s="396"/>
      <c r="AA31264" s="441"/>
    </row>
    <row r="31265" spans="25:27" x14ac:dyDescent="0.2">
      <c r="Y31265" s="396"/>
      <c r="Z31265" s="396"/>
      <c r="AA31265" s="441"/>
    </row>
    <row r="31266" spans="25:27" x14ac:dyDescent="0.2">
      <c r="Y31266" s="396"/>
      <c r="Z31266" s="396"/>
      <c r="AA31266" s="441"/>
    </row>
    <row r="31267" spans="25:27" x14ac:dyDescent="0.2">
      <c r="Y31267" s="396"/>
      <c r="Z31267" s="396"/>
      <c r="AA31267" s="441"/>
    </row>
    <row r="31268" spans="25:27" x14ac:dyDescent="0.2">
      <c r="Y31268" s="396"/>
      <c r="Z31268" s="396"/>
      <c r="AA31268" s="441"/>
    </row>
    <row r="31269" spans="25:27" x14ac:dyDescent="0.2">
      <c r="Y31269" s="396"/>
      <c r="Z31269" s="396"/>
      <c r="AA31269" s="441"/>
    </row>
    <row r="31270" spans="25:27" x14ac:dyDescent="0.2">
      <c r="Y31270" s="396"/>
      <c r="Z31270" s="396"/>
      <c r="AA31270" s="441"/>
    </row>
    <row r="31271" spans="25:27" x14ac:dyDescent="0.2">
      <c r="Y31271" s="396"/>
      <c r="Z31271" s="396"/>
      <c r="AA31271" s="441"/>
    </row>
    <row r="31272" spans="25:27" x14ac:dyDescent="0.2">
      <c r="Y31272" s="396"/>
      <c r="Z31272" s="396"/>
      <c r="AA31272" s="441"/>
    </row>
    <row r="31273" spans="25:27" x14ac:dyDescent="0.2">
      <c r="Y31273" s="396"/>
      <c r="Z31273" s="396"/>
      <c r="AA31273" s="441"/>
    </row>
    <row r="31274" spans="25:27" x14ac:dyDescent="0.2">
      <c r="Y31274" s="396"/>
      <c r="Z31274" s="396"/>
      <c r="AA31274" s="441"/>
    </row>
    <row r="31275" spans="25:27" x14ac:dyDescent="0.2">
      <c r="Y31275" s="396"/>
      <c r="Z31275" s="396"/>
      <c r="AA31275" s="441"/>
    </row>
    <row r="31276" spans="25:27" x14ac:dyDescent="0.2">
      <c r="Y31276" s="396"/>
      <c r="Z31276" s="396"/>
      <c r="AA31276" s="441"/>
    </row>
    <row r="31277" spans="25:27" x14ac:dyDescent="0.2">
      <c r="Y31277" s="396"/>
      <c r="Z31277" s="396"/>
      <c r="AA31277" s="441"/>
    </row>
    <row r="31278" spans="25:27" x14ac:dyDescent="0.2">
      <c r="Y31278" s="396"/>
      <c r="Z31278" s="396"/>
      <c r="AA31278" s="441"/>
    </row>
    <row r="31279" spans="25:27" x14ac:dyDescent="0.2">
      <c r="Y31279" s="396"/>
      <c r="Z31279" s="396"/>
      <c r="AA31279" s="441"/>
    </row>
    <row r="31280" spans="25:27" x14ac:dyDescent="0.2">
      <c r="Y31280" s="396"/>
      <c r="Z31280" s="396"/>
      <c r="AA31280" s="441"/>
    </row>
    <row r="31281" spans="25:27" x14ac:dyDescent="0.2">
      <c r="Y31281" s="396"/>
      <c r="Z31281" s="396"/>
      <c r="AA31281" s="441"/>
    </row>
    <row r="31282" spans="25:27" x14ac:dyDescent="0.2">
      <c r="Y31282" s="396"/>
      <c r="Z31282" s="396"/>
      <c r="AA31282" s="441"/>
    </row>
    <row r="31283" spans="25:27" x14ac:dyDescent="0.2">
      <c r="Y31283" s="396"/>
      <c r="Z31283" s="396"/>
      <c r="AA31283" s="441"/>
    </row>
    <row r="31284" spans="25:27" x14ac:dyDescent="0.2">
      <c r="Y31284" s="396"/>
      <c r="Z31284" s="396"/>
      <c r="AA31284" s="441"/>
    </row>
    <row r="31285" spans="25:27" x14ac:dyDescent="0.2">
      <c r="Y31285" s="396"/>
      <c r="Z31285" s="396"/>
      <c r="AA31285" s="441"/>
    </row>
    <row r="31286" spans="25:27" x14ac:dyDescent="0.2">
      <c r="Y31286" s="396"/>
      <c r="Z31286" s="396"/>
      <c r="AA31286" s="441"/>
    </row>
    <row r="31287" spans="25:27" x14ac:dyDescent="0.2">
      <c r="Y31287" s="396"/>
      <c r="Z31287" s="396"/>
      <c r="AA31287" s="441"/>
    </row>
    <row r="31288" spans="25:27" x14ac:dyDescent="0.2">
      <c r="Y31288" s="396"/>
      <c r="Z31288" s="396"/>
      <c r="AA31288" s="441"/>
    </row>
    <row r="31289" spans="25:27" x14ac:dyDescent="0.2">
      <c r="Y31289" s="396"/>
      <c r="Z31289" s="396"/>
      <c r="AA31289" s="441"/>
    </row>
    <row r="31290" spans="25:27" x14ac:dyDescent="0.2">
      <c r="Y31290" s="396"/>
      <c r="Z31290" s="396"/>
      <c r="AA31290" s="441"/>
    </row>
    <row r="31291" spans="25:27" x14ac:dyDescent="0.2">
      <c r="Y31291" s="396"/>
      <c r="Z31291" s="396"/>
      <c r="AA31291" s="441"/>
    </row>
    <row r="31292" spans="25:27" x14ac:dyDescent="0.2">
      <c r="Y31292" s="396"/>
      <c r="Z31292" s="396"/>
      <c r="AA31292" s="441"/>
    </row>
    <row r="31293" spans="25:27" x14ac:dyDescent="0.2">
      <c r="Y31293" s="396"/>
      <c r="Z31293" s="396"/>
      <c r="AA31293" s="441"/>
    </row>
    <row r="31294" spans="25:27" x14ac:dyDescent="0.2">
      <c r="Y31294" s="396"/>
      <c r="Z31294" s="396"/>
      <c r="AA31294" s="441"/>
    </row>
    <row r="31295" spans="25:27" x14ac:dyDescent="0.2">
      <c r="Y31295" s="396"/>
      <c r="Z31295" s="396"/>
      <c r="AA31295" s="441"/>
    </row>
    <row r="31296" spans="25:27" x14ac:dyDescent="0.2">
      <c r="Y31296" s="396"/>
      <c r="Z31296" s="396"/>
      <c r="AA31296" s="441"/>
    </row>
    <row r="31297" spans="25:27" x14ac:dyDescent="0.2">
      <c r="Y31297" s="396"/>
      <c r="Z31297" s="396"/>
      <c r="AA31297" s="441"/>
    </row>
    <row r="31298" spans="25:27" x14ac:dyDescent="0.2">
      <c r="Y31298" s="396"/>
      <c r="Z31298" s="396"/>
      <c r="AA31298" s="441"/>
    </row>
    <row r="31299" spans="25:27" x14ac:dyDescent="0.2">
      <c r="Y31299" s="396"/>
      <c r="Z31299" s="396"/>
      <c r="AA31299" s="441"/>
    </row>
    <row r="31300" spans="25:27" x14ac:dyDescent="0.2">
      <c r="Y31300" s="396"/>
      <c r="Z31300" s="396"/>
      <c r="AA31300" s="441"/>
    </row>
    <row r="31301" spans="25:27" x14ac:dyDescent="0.2">
      <c r="Y31301" s="396"/>
      <c r="Z31301" s="396"/>
      <c r="AA31301" s="441"/>
    </row>
    <row r="31302" spans="25:27" x14ac:dyDescent="0.2">
      <c r="Y31302" s="396"/>
      <c r="Z31302" s="396"/>
      <c r="AA31302" s="441"/>
    </row>
    <row r="31303" spans="25:27" x14ac:dyDescent="0.2">
      <c r="Y31303" s="396"/>
      <c r="Z31303" s="396"/>
      <c r="AA31303" s="441"/>
    </row>
    <row r="31304" spans="25:27" x14ac:dyDescent="0.2">
      <c r="Y31304" s="396"/>
      <c r="Z31304" s="396"/>
      <c r="AA31304" s="441"/>
    </row>
    <row r="31305" spans="25:27" x14ac:dyDescent="0.2">
      <c r="Y31305" s="396"/>
      <c r="Z31305" s="396"/>
      <c r="AA31305" s="441"/>
    </row>
    <row r="31306" spans="25:27" x14ac:dyDescent="0.2">
      <c r="Y31306" s="396"/>
      <c r="Z31306" s="396"/>
      <c r="AA31306" s="441"/>
    </row>
    <row r="31307" spans="25:27" x14ac:dyDescent="0.2">
      <c r="Y31307" s="396"/>
      <c r="Z31307" s="396"/>
      <c r="AA31307" s="441"/>
    </row>
    <row r="31308" spans="25:27" x14ac:dyDescent="0.2">
      <c r="Y31308" s="396"/>
      <c r="Z31308" s="396"/>
      <c r="AA31308" s="441"/>
    </row>
    <row r="31309" spans="25:27" x14ac:dyDescent="0.2">
      <c r="Y31309" s="396"/>
      <c r="Z31309" s="396"/>
      <c r="AA31309" s="441"/>
    </row>
    <row r="31310" spans="25:27" x14ac:dyDescent="0.2">
      <c r="Y31310" s="396"/>
      <c r="Z31310" s="396"/>
      <c r="AA31310" s="441"/>
    </row>
    <row r="31311" spans="25:27" x14ac:dyDescent="0.2">
      <c r="Y31311" s="396"/>
      <c r="Z31311" s="396"/>
      <c r="AA31311" s="441"/>
    </row>
    <row r="31312" spans="25:27" x14ac:dyDescent="0.2">
      <c r="Y31312" s="396"/>
      <c r="Z31312" s="396"/>
      <c r="AA31312" s="441"/>
    </row>
    <row r="31313" spans="25:27" x14ac:dyDescent="0.2">
      <c r="Y31313" s="396"/>
      <c r="Z31313" s="396"/>
      <c r="AA31313" s="441"/>
    </row>
    <row r="31314" spans="25:27" x14ac:dyDescent="0.2">
      <c r="Y31314" s="396"/>
      <c r="Z31314" s="396"/>
      <c r="AA31314" s="441"/>
    </row>
    <row r="31315" spans="25:27" x14ac:dyDescent="0.2">
      <c r="Y31315" s="396"/>
      <c r="Z31315" s="396"/>
      <c r="AA31315" s="441"/>
    </row>
    <row r="31316" spans="25:27" x14ac:dyDescent="0.2">
      <c r="Y31316" s="396"/>
      <c r="Z31316" s="396"/>
      <c r="AA31316" s="441"/>
    </row>
    <row r="31317" spans="25:27" x14ac:dyDescent="0.2">
      <c r="Y31317" s="396"/>
      <c r="Z31317" s="396"/>
      <c r="AA31317" s="441"/>
    </row>
    <row r="31318" spans="25:27" x14ac:dyDescent="0.2">
      <c r="Y31318" s="396"/>
      <c r="Z31318" s="396"/>
      <c r="AA31318" s="441"/>
    </row>
    <row r="31319" spans="25:27" x14ac:dyDescent="0.2">
      <c r="Y31319" s="396"/>
      <c r="Z31319" s="396"/>
      <c r="AA31319" s="441"/>
    </row>
    <row r="31320" spans="25:27" x14ac:dyDescent="0.2">
      <c r="Y31320" s="396"/>
      <c r="Z31320" s="396"/>
      <c r="AA31320" s="441"/>
    </row>
    <row r="31321" spans="25:27" x14ac:dyDescent="0.2">
      <c r="Y31321" s="396"/>
      <c r="Z31321" s="396"/>
      <c r="AA31321" s="441"/>
    </row>
    <row r="31322" spans="25:27" x14ac:dyDescent="0.2">
      <c r="Y31322" s="396"/>
      <c r="Z31322" s="396"/>
      <c r="AA31322" s="441"/>
    </row>
    <row r="31323" spans="25:27" x14ac:dyDescent="0.2">
      <c r="Y31323" s="396"/>
      <c r="Z31323" s="396"/>
      <c r="AA31323" s="441"/>
    </row>
    <row r="31324" spans="25:27" x14ac:dyDescent="0.2">
      <c r="Y31324" s="396"/>
      <c r="Z31324" s="396"/>
      <c r="AA31324" s="441"/>
    </row>
    <row r="31325" spans="25:27" x14ac:dyDescent="0.2">
      <c r="Y31325" s="396"/>
      <c r="Z31325" s="396"/>
      <c r="AA31325" s="441"/>
    </row>
    <row r="31326" spans="25:27" x14ac:dyDescent="0.2">
      <c r="Y31326" s="396"/>
      <c r="Z31326" s="396"/>
      <c r="AA31326" s="441"/>
    </row>
    <row r="31327" spans="25:27" x14ac:dyDescent="0.2">
      <c r="Y31327" s="396"/>
      <c r="Z31327" s="396"/>
      <c r="AA31327" s="441"/>
    </row>
    <row r="31328" spans="25:27" x14ac:dyDescent="0.2">
      <c r="Y31328" s="396"/>
      <c r="Z31328" s="396"/>
      <c r="AA31328" s="441"/>
    </row>
    <row r="31329" spans="25:27" x14ac:dyDescent="0.2">
      <c r="Y31329" s="396"/>
      <c r="Z31329" s="396"/>
      <c r="AA31329" s="441"/>
    </row>
    <row r="31330" spans="25:27" x14ac:dyDescent="0.2">
      <c r="Y31330" s="396"/>
      <c r="Z31330" s="396"/>
      <c r="AA31330" s="441"/>
    </row>
    <row r="31331" spans="25:27" x14ac:dyDescent="0.2">
      <c r="Y31331" s="396"/>
      <c r="Z31331" s="396"/>
      <c r="AA31331" s="441"/>
    </row>
    <row r="31332" spans="25:27" x14ac:dyDescent="0.2">
      <c r="Y31332" s="396"/>
      <c r="Z31332" s="396"/>
      <c r="AA31332" s="441"/>
    </row>
    <row r="31333" spans="25:27" x14ac:dyDescent="0.2">
      <c r="Y31333" s="396"/>
      <c r="Z31333" s="396"/>
      <c r="AA31333" s="441"/>
    </row>
    <row r="31334" spans="25:27" x14ac:dyDescent="0.2">
      <c r="Y31334" s="396"/>
      <c r="Z31334" s="396"/>
      <c r="AA31334" s="441"/>
    </row>
    <row r="31335" spans="25:27" x14ac:dyDescent="0.2">
      <c r="Y31335" s="396"/>
      <c r="Z31335" s="396"/>
      <c r="AA31335" s="441"/>
    </row>
    <row r="31336" spans="25:27" x14ac:dyDescent="0.2">
      <c r="Y31336" s="396"/>
      <c r="Z31336" s="396"/>
      <c r="AA31336" s="441"/>
    </row>
    <row r="31337" spans="25:27" x14ac:dyDescent="0.2">
      <c r="Y31337" s="396"/>
      <c r="Z31337" s="396"/>
      <c r="AA31337" s="441"/>
    </row>
    <row r="31338" spans="25:27" x14ac:dyDescent="0.2">
      <c r="Y31338" s="396"/>
      <c r="Z31338" s="396"/>
      <c r="AA31338" s="441"/>
    </row>
    <row r="31339" spans="25:27" x14ac:dyDescent="0.2">
      <c r="Y31339" s="396"/>
      <c r="Z31339" s="396"/>
      <c r="AA31339" s="441"/>
    </row>
    <row r="31340" spans="25:27" x14ac:dyDescent="0.2">
      <c r="Y31340" s="396"/>
      <c r="Z31340" s="396"/>
      <c r="AA31340" s="441"/>
    </row>
    <row r="31341" spans="25:27" x14ac:dyDescent="0.2">
      <c r="Y31341" s="396"/>
      <c r="Z31341" s="396"/>
      <c r="AA31341" s="441"/>
    </row>
    <row r="31342" spans="25:27" x14ac:dyDescent="0.2">
      <c r="Y31342" s="396"/>
      <c r="Z31342" s="396"/>
      <c r="AA31342" s="441"/>
    </row>
    <row r="31343" spans="25:27" x14ac:dyDescent="0.2">
      <c r="Y31343" s="396"/>
      <c r="Z31343" s="396"/>
      <c r="AA31343" s="441"/>
    </row>
    <row r="31344" spans="25:27" x14ac:dyDescent="0.2">
      <c r="Y31344" s="396"/>
      <c r="Z31344" s="396"/>
      <c r="AA31344" s="441"/>
    </row>
    <row r="31345" spans="25:27" x14ac:dyDescent="0.2">
      <c r="Y31345" s="396"/>
      <c r="Z31345" s="396"/>
      <c r="AA31345" s="441"/>
    </row>
    <row r="31346" spans="25:27" x14ac:dyDescent="0.2">
      <c r="Y31346" s="396"/>
      <c r="Z31346" s="396"/>
      <c r="AA31346" s="441"/>
    </row>
    <row r="31347" spans="25:27" x14ac:dyDescent="0.2">
      <c r="Y31347" s="396"/>
      <c r="Z31347" s="396"/>
      <c r="AA31347" s="441"/>
    </row>
    <row r="31348" spans="25:27" x14ac:dyDescent="0.2">
      <c r="Y31348" s="396"/>
      <c r="Z31348" s="396"/>
      <c r="AA31348" s="441"/>
    </row>
    <row r="31349" spans="25:27" x14ac:dyDescent="0.2">
      <c r="Y31349" s="396"/>
      <c r="Z31349" s="396"/>
      <c r="AA31349" s="441"/>
    </row>
    <row r="31350" spans="25:27" x14ac:dyDescent="0.2">
      <c r="Y31350" s="396"/>
      <c r="Z31350" s="396"/>
      <c r="AA31350" s="441"/>
    </row>
    <row r="31351" spans="25:27" x14ac:dyDescent="0.2">
      <c r="Y31351" s="396"/>
      <c r="Z31351" s="396"/>
      <c r="AA31351" s="441"/>
    </row>
    <row r="31352" spans="25:27" x14ac:dyDescent="0.2">
      <c r="Y31352" s="396"/>
      <c r="Z31352" s="396"/>
      <c r="AA31352" s="441"/>
    </row>
    <row r="31353" spans="25:27" x14ac:dyDescent="0.2">
      <c r="Y31353" s="396"/>
      <c r="Z31353" s="396"/>
      <c r="AA31353" s="441"/>
    </row>
    <row r="31354" spans="25:27" x14ac:dyDescent="0.2">
      <c r="Y31354" s="396"/>
      <c r="Z31354" s="396"/>
      <c r="AA31354" s="441"/>
    </row>
    <row r="31355" spans="25:27" x14ac:dyDescent="0.2">
      <c r="Y31355" s="396"/>
      <c r="Z31355" s="396"/>
      <c r="AA31355" s="441"/>
    </row>
    <row r="31356" spans="25:27" x14ac:dyDescent="0.2">
      <c r="Y31356" s="396"/>
      <c r="Z31356" s="396"/>
      <c r="AA31356" s="441"/>
    </row>
    <row r="31357" spans="25:27" x14ac:dyDescent="0.2">
      <c r="Y31357" s="396"/>
      <c r="Z31357" s="396"/>
      <c r="AA31357" s="441"/>
    </row>
    <row r="31358" spans="25:27" x14ac:dyDescent="0.2">
      <c r="Y31358" s="396"/>
      <c r="Z31358" s="396"/>
      <c r="AA31358" s="441"/>
    </row>
    <row r="31359" spans="25:27" x14ac:dyDescent="0.2">
      <c r="Y31359" s="396"/>
      <c r="Z31359" s="396"/>
      <c r="AA31359" s="441"/>
    </row>
    <row r="31360" spans="25:27" x14ac:dyDescent="0.2">
      <c r="Y31360" s="396"/>
      <c r="Z31360" s="396"/>
      <c r="AA31360" s="441"/>
    </row>
    <row r="31361" spans="25:27" x14ac:dyDescent="0.2">
      <c r="Y31361" s="396"/>
      <c r="Z31361" s="396"/>
      <c r="AA31361" s="441"/>
    </row>
    <row r="31362" spans="25:27" x14ac:dyDescent="0.2">
      <c r="Y31362" s="396"/>
      <c r="Z31362" s="396"/>
      <c r="AA31362" s="441"/>
    </row>
    <row r="31363" spans="25:27" x14ac:dyDescent="0.2">
      <c r="Y31363" s="396"/>
      <c r="Z31363" s="396"/>
      <c r="AA31363" s="441"/>
    </row>
    <row r="31364" spans="25:27" x14ac:dyDescent="0.2">
      <c r="Y31364" s="396"/>
      <c r="Z31364" s="396"/>
      <c r="AA31364" s="441"/>
    </row>
    <row r="31365" spans="25:27" x14ac:dyDescent="0.2">
      <c r="Y31365" s="396"/>
      <c r="Z31365" s="396"/>
      <c r="AA31365" s="441"/>
    </row>
    <row r="31366" spans="25:27" x14ac:dyDescent="0.2">
      <c r="Y31366" s="396"/>
      <c r="Z31366" s="396"/>
      <c r="AA31366" s="441"/>
    </row>
    <row r="31367" spans="25:27" x14ac:dyDescent="0.2">
      <c r="Y31367" s="396"/>
      <c r="Z31367" s="396"/>
      <c r="AA31367" s="441"/>
    </row>
    <row r="31368" spans="25:27" x14ac:dyDescent="0.2">
      <c r="Y31368" s="396"/>
      <c r="Z31368" s="396"/>
      <c r="AA31368" s="441"/>
    </row>
    <row r="31369" spans="25:27" x14ac:dyDescent="0.2">
      <c r="Y31369" s="396"/>
      <c r="Z31369" s="396"/>
      <c r="AA31369" s="441"/>
    </row>
    <row r="31370" spans="25:27" x14ac:dyDescent="0.2">
      <c r="Y31370" s="396"/>
      <c r="Z31370" s="396"/>
      <c r="AA31370" s="441"/>
    </row>
    <row r="31371" spans="25:27" x14ac:dyDescent="0.2">
      <c r="Y31371" s="396"/>
      <c r="Z31371" s="396"/>
      <c r="AA31371" s="441"/>
    </row>
    <row r="31372" spans="25:27" x14ac:dyDescent="0.2">
      <c r="Y31372" s="396"/>
      <c r="Z31372" s="396"/>
      <c r="AA31372" s="441"/>
    </row>
    <row r="31373" spans="25:27" x14ac:dyDescent="0.2">
      <c r="Y31373" s="396"/>
      <c r="Z31373" s="396"/>
      <c r="AA31373" s="441"/>
    </row>
    <row r="31374" spans="25:27" x14ac:dyDescent="0.2">
      <c r="Y31374" s="396"/>
      <c r="Z31374" s="396"/>
      <c r="AA31374" s="441"/>
    </row>
    <row r="31375" spans="25:27" x14ac:dyDescent="0.2">
      <c r="Y31375" s="396"/>
      <c r="Z31375" s="396"/>
      <c r="AA31375" s="441"/>
    </row>
    <row r="31376" spans="25:27" x14ac:dyDescent="0.2">
      <c r="Y31376" s="396"/>
      <c r="Z31376" s="396"/>
      <c r="AA31376" s="441"/>
    </row>
    <row r="31377" spans="25:27" x14ac:dyDescent="0.2">
      <c r="Y31377" s="396"/>
      <c r="Z31377" s="396"/>
      <c r="AA31377" s="441"/>
    </row>
    <row r="31378" spans="25:27" x14ac:dyDescent="0.2">
      <c r="Y31378" s="396"/>
      <c r="Z31378" s="396"/>
      <c r="AA31378" s="441"/>
    </row>
    <row r="31379" spans="25:27" x14ac:dyDescent="0.2">
      <c r="Y31379" s="396"/>
      <c r="Z31379" s="396"/>
      <c r="AA31379" s="441"/>
    </row>
    <row r="31380" spans="25:27" x14ac:dyDescent="0.2">
      <c r="Y31380" s="396"/>
      <c r="Z31380" s="396"/>
      <c r="AA31380" s="441"/>
    </row>
    <row r="31381" spans="25:27" x14ac:dyDescent="0.2">
      <c r="Y31381" s="396"/>
      <c r="Z31381" s="396"/>
      <c r="AA31381" s="441"/>
    </row>
    <row r="31382" spans="25:27" x14ac:dyDescent="0.2">
      <c r="Y31382" s="396"/>
      <c r="Z31382" s="396"/>
      <c r="AA31382" s="441"/>
    </row>
    <row r="31383" spans="25:27" x14ac:dyDescent="0.2">
      <c r="Y31383" s="396"/>
      <c r="Z31383" s="396"/>
      <c r="AA31383" s="441"/>
    </row>
    <row r="31384" spans="25:27" x14ac:dyDescent="0.2">
      <c r="Y31384" s="396"/>
      <c r="Z31384" s="396"/>
      <c r="AA31384" s="441"/>
    </row>
    <row r="31385" spans="25:27" x14ac:dyDescent="0.2">
      <c r="Y31385" s="396"/>
      <c r="Z31385" s="396"/>
      <c r="AA31385" s="441"/>
    </row>
    <row r="31386" spans="25:27" x14ac:dyDescent="0.2">
      <c r="Y31386" s="396"/>
      <c r="Z31386" s="396"/>
      <c r="AA31386" s="441"/>
    </row>
    <row r="31387" spans="25:27" x14ac:dyDescent="0.2">
      <c r="Y31387" s="396"/>
      <c r="Z31387" s="396"/>
      <c r="AA31387" s="441"/>
    </row>
    <row r="31388" spans="25:27" x14ac:dyDescent="0.2">
      <c r="Y31388" s="396"/>
      <c r="Z31388" s="396"/>
      <c r="AA31388" s="441"/>
    </row>
    <row r="31389" spans="25:27" x14ac:dyDescent="0.2">
      <c r="Y31389" s="396"/>
      <c r="Z31389" s="396"/>
      <c r="AA31389" s="441"/>
    </row>
    <row r="31390" spans="25:27" x14ac:dyDescent="0.2">
      <c r="Y31390" s="396"/>
      <c r="Z31390" s="396"/>
      <c r="AA31390" s="441"/>
    </row>
    <row r="31391" spans="25:27" x14ac:dyDescent="0.2">
      <c r="Y31391" s="396"/>
      <c r="Z31391" s="396"/>
      <c r="AA31391" s="441"/>
    </row>
    <row r="31392" spans="25:27" x14ac:dyDescent="0.2">
      <c r="Y31392" s="396"/>
      <c r="Z31392" s="396"/>
      <c r="AA31392" s="441"/>
    </row>
    <row r="31393" spans="25:27" x14ac:dyDescent="0.2">
      <c r="Y31393" s="396"/>
      <c r="Z31393" s="396"/>
      <c r="AA31393" s="441"/>
    </row>
    <row r="31394" spans="25:27" x14ac:dyDescent="0.2">
      <c r="Y31394" s="396"/>
      <c r="Z31394" s="396"/>
      <c r="AA31394" s="441"/>
    </row>
    <row r="31395" spans="25:27" x14ac:dyDescent="0.2">
      <c r="Y31395" s="396"/>
      <c r="Z31395" s="396"/>
      <c r="AA31395" s="441"/>
    </row>
    <row r="31396" spans="25:27" x14ac:dyDescent="0.2">
      <c r="Y31396" s="396"/>
      <c r="Z31396" s="396"/>
      <c r="AA31396" s="441"/>
    </row>
    <row r="31397" spans="25:27" x14ac:dyDescent="0.2">
      <c r="Y31397" s="396"/>
      <c r="Z31397" s="396"/>
      <c r="AA31397" s="441"/>
    </row>
    <row r="31398" spans="25:27" x14ac:dyDescent="0.2">
      <c r="Y31398" s="396"/>
      <c r="Z31398" s="396"/>
      <c r="AA31398" s="441"/>
    </row>
    <row r="31399" spans="25:27" x14ac:dyDescent="0.2">
      <c r="Y31399" s="396"/>
      <c r="Z31399" s="396"/>
      <c r="AA31399" s="441"/>
    </row>
    <row r="31400" spans="25:27" x14ac:dyDescent="0.2">
      <c r="Y31400" s="396"/>
      <c r="Z31400" s="396"/>
      <c r="AA31400" s="441"/>
    </row>
    <row r="31401" spans="25:27" x14ac:dyDescent="0.2">
      <c r="Y31401" s="396"/>
      <c r="Z31401" s="396"/>
      <c r="AA31401" s="441"/>
    </row>
    <row r="31402" spans="25:27" x14ac:dyDescent="0.2">
      <c r="Y31402" s="396"/>
      <c r="Z31402" s="396"/>
      <c r="AA31402" s="441"/>
    </row>
    <row r="31403" spans="25:27" x14ac:dyDescent="0.2">
      <c r="Y31403" s="396"/>
      <c r="Z31403" s="396"/>
      <c r="AA31403" s="441"/>
    </row>
    <row r="31404" spans="25:27" x14ac:dyDescent="0.2">
      <c r="Y31404" s="396"/>
      <c r="Z31404" s="396"/>
      <c r="AA31404" s="441"/>
    </row>
    <row r="31405" spans="25:27" x14ac:dyDescent="0.2">
      <c r="Y31405" s="396"/>
      <c r="Z31405" s="396"/>
      <c r="AA31405" s="441"/>
    </row>
    <row r="31406" spans="25:27" x14ac:dyDescent="0.2">
      <c r="Y31406" s="396"/>
      <c r="Z31406" s="396"/>
      <c r="AA31406" s="441"/>
    </row>
    <row r="31407" spans="25:27" x14ac:dyDescent="0.2">
      <c r="Y31407" s="396"/>
      <c r="Z31407" s="396"/>
      <c r="AA31407" s="441"/>
    </row>
    <row r="31408" spans="25:27" x14ac:dyDescent="0.2">
      <c r="Y31408" s="396"/>
      <c r="Z31408" s="396"/>
      <c r="AA31408" s="441"/>
    </row>
    <row r="31409" spans="25:27" x14ac:dyDescent="0.2">
      <c r="Y31409" s="396"/>
      <c r="Z31409" s="396"/>
      <c r="AA31409" s="441"/>
    </row>
    <row r="31410" spans="25:27" x14ac:dyDescent="0.2">
      <c r="Y31410" s="396"/>
      <c r="Z31410" s="396"/>
      <c r="AA31410" s="441"/>
    </row>
    <row r="31411" spans="25:27" x14ac:dyDescent="0.2">
      <c r="Y31411" s="396"/>
      <c r="Z31411" s="396"/>
      <c r="AA31411" s="441"/>
    </row>
    <row r="31412" spans="25:27" x14ac:dyDescent="0.2">
      <c r="Y31412" s="396"/>
      <c r="Z31412" s="396"/>
      <c r="AA31412" s="441"/>
    </row>
    <row r="31413" spans="25:27" x14ac:dyDescent="0.2">
      <c r="Y31413" s="396"/>
      <c r="Z31413" s="396"/>
      <c r="AA31413" s="441"/>
    </row>
    <row r="31414" spans="25:27" x14ac:dyDescent="0.2">
      <c r="Y31414" s="396"/>
      <c r="Z31414" s="396"/>
      <c r="AA31414" s="441"/>
    </row>
    <row r="31415" spans="25:27" x14ac:dyDescent="0.2">
      <c r="Y31415" s="396"/>
      <c r="Z31415" s="396"/>
      <c r="AA31415" s="441"/>
    </row>
    <row r="31416" spans="25:27" x14ac:dyDescent="0.2">
      <c r="Y31416" s="396"/>
      <c r="Z31416" s="396"/>
      <c r="AA31416" s="441"/>
    </row>
    <row r="31417" spans="25:27" x14ac:dyDescent="0.2">
      <c r="Y31417" s="396"/>
      <c r="Z31417" s="396"/>
      <c r="AA31417" s="441"/>
    </row>
    <row r="31418" spans="25:27" x14ac:dyDescent="0.2">
      <c r="Y31418" s="396"/>
      <c r="Z31418" s="396"/>
      <c r="AA31418" s="441"/>
    </row>
    <row r="31419" spans="25:27" x14ac:dyDescent="0.2">
      <c r="Y31419" s="396"/>
      <c r="Z31419" s="396"/>
      <c r="AA31419" s="441"/>
    </row>
    <row r="31420" spans="25:27" x14ac:dyDescent="0.2">
      <c r="Y31420" s="396"/>
      <c r="Z31420" s="396"/>
      <c r="AA31420" s="441"/>
    </row>
    <row r="31421" spans="25:27" x14ac:dyDescent="0.2">
      <c r="Y31421" s="396"/>
      <c r="Z31421" s="396"/>
      <c r="AA31421" s="441"/>
    </row>
    <row r="31422" spans="25:27" x14ac:dyDescent="0.2">
      <c r="Y31422" s="396"/>
      <c r="Z31422" s="396"/>
      <c r="AA31422" s="441"/>
    </row>
    <row r="31423" spans="25:27" x14ac:dyDescent="0.2">
      <c r="Y31423" s="396"/>
      <c r="Z31423" s="396"/>
      <c r="AA31423" s="441"/>
    </row>
    <row r="31424" spans="25:27" x14ac:dyDescent="0.2">
      <c r="Y31424" s="396"/>
      <c r="Z31424" s="396"/>
      <c r="AA31424" s="441"/>
    </row>
    <row r="31425" spans="25:27" x14ac:dyDescent="0.2">
      <c r="Y31425" s="396"/>
      <c r="Z31425" s="396"/>
      <c r="AA31425" s="441"/>
    </row>
    <row r="31426" spans="25:27" x14ac:dyDescent="0.2">
      <c r="Y31426" s="396"/>
      <c r="Z31426" s="396"/>
      <c r="AA31426" s="441"/>
    </row>
    <row r="31427" spans="25:27" x14ac:dyDescent="0.2">
      <c r="Y31427" s="396"/>
      <c r="Z31427" s="396"/>
      <c r="AA31427" s="441"/>
    </row>
    <row r="31428" spans="25:27" x14ac:dyDescent="0.2">
      <c r="Y31428" s="396"/>
      <c r="Z31428" s="396"/>
      <c r="AA31428" s="441"/>
    </row>
    <row r="31429" spans="25:27" x14ac:dyDescent="0.2">
      <c r="Y31429" s="396"/>
      <c r="Z31429" s="396"/>
      <c r="AA31429" s="441"/>
    </row>
    <row r="31430" spans="25:27" x14ac:dyDescent="0.2">
      <c r="Y31430" s="396"/>
      <c r="Z31430" s="396"/>
      <c r="AA31430" s="441"/>
    </row>
    <row r="31431" spans="25:27" x14ac:dyDescent="0.2">
      <c r="Y31431" s="396"/>
      <c r="Z31431" s="396"/>
      <c r="AA31431" s="441"/>
    </row>
    <row r="31432" spans="25:27" x14ac:dyDescent="0.2">
      <c r="Y31432" s="396"/>
      <c r="Z31432" s="396"/>
      <c r="AA31432" s="441"/>
    </row>
    <row r="31433" spans="25:27" x14ac:dyDescent="0.2">
      <c r="Y31433" s="396"/>
      <c r="Z31433" s="396"/>
      <c r="AA31433" s="441"/>
    </row>
    <row r="31434" spans="25:27" x14ac:dyDescent="0.2">
      <c r="Y31434" s="396"/>
      <c r="Z31434" s="396"/>
      <c r="AA31434" s="441"/>
    </row>
    <row r="31435" spans="25:27" x14ac:dyDescent="0.2">
      <c r="Y31435" s="396"/>
      <c r="Z31435" s="396"/>
      <c r="AA31435" s="441"/>
    </row>
    <row r="31436" spans="25:27" x14ac:dyDescent="0.2">
      <c r="Y31436" s="396"/>
      <c r="Z31436" s="396"/>
      <c r="AA31436" s="441"/>
    </row>
    <row r="31437" spans="25:27" x14ac:dyDescent="0.2">
      <c r="Y31437" s="396"/>
      <c r="Z31437" s="396"/>
      <c r="AA31437" s="441"/>
    </row>
    <row r="31438" spans="25:27" x14ac:dyDescent="0.2">
      <c r="Y31438" s="396"/>
      <c r="Z31438" s="396"/>
      <c r="AA31438" s="441"/>
    </row>
    <row r="31439" spans="25:27" x14ac:dyDescent="0.2">
      <c r="Y31439" s="396"/>
      <c r="Z31439" s="396"/>
      <c r="AA31439" s="441"/>
    </row>
    <row r="31440" spans="25:27" x14ac:dyDescent="0.2">
      <c r="Y31440" s="396"/>
      <c r="Z31440" s="396"/>
      <c r="AA31440" s="441"/>
    </row>
    <row r="31441" spans="25:27" x14ac:dyDescent="0.2">
      <c r="Y31441" s="396"/>
      <c r="Z31441" s="396"/>
      <c r="AA31441" s="441"/>
    </row>
    <row r="31442" spans="25:27" x14ac:dyDescent="0.2">
      <c r="Y31442" s="396"/>
      <c r="Z31442" s="396"/>
      <c r="AA31442" s="441"/>
    </row>
    <row r="31443" spans="25:27" x14ac:dyDescent="0.2">
      <c r="Y31443" s="396"/>
      <c r="Z31443" s="396"/>
      <c r="AA31443" s="441"/>
    </row>
    <row r="31444" spans="25:27" x14ac:dyDescent="0.2">
      <c r="Y31444" s="396"/>
      <c r="Z31444" s="396"/>
      <c r="AA31444" s="441"/>
    </row>
    <row r="31445" spans="25:27" x14ac:dyDescent="0.2">
      <c r="Y31445" s="396"/>
      <c r="Z31445" s="396"/>
      <c r="AA31445" s="441"/>
    </row>
    <row r="31446" spans="25:27" x14ac:dyDescent="0.2">
      <c r="Y31446" s="396"/>
      <c r="Z31446" s="396"/>
      <c r="AA31446" s="441"/>
    </row>
    <row r="31447" spans="25:27" x14ac:dyDescent="0.2">
      <c r="Y31447" s="396"/>
      <c r="Z31447" s="396"/>
      <c r="AA31447" s="441"/>
    </row>
    <row r="31448" spans="25:27" x14ac:dyDescent="0.2">
      <c r="Y31448" s="396"/>
      <c r="Z31448" s="396"/>
      <c r="AA31448" s="441"/>
    </row>
    <row r="31449" spans="25:27" x14ac:dyDescent="0.2">
      <c r="Y31449" s="396"/>
      <c r="Z31449" s="396"/>
      <c r="AA31449" s="441"/>
    </row>
    <row r="31450" spans="25:27" x14ac:dyDescent="0.2">
      <c r="Y31450" s="396"/>
      <c r="Z31450" s="396"/>
      <c r="AA31450" s="441"/>
    </row>
    <row r="31451" spans="25:27" x14ac:dyDescent="0.2">
      <c r="Y31451" s="396"/>
      <c r="Z31451" s="396"/>
      <c r="AA31451" s="441"/>
    </row>
    <row r="31452" spans="25:27" x14ac:dyDescent="0.2">
      <c r="Y31452" s="396"/>
      <c r="Z31452" s="396"/>
      <c r="AA31452" s="441"/>
    </row>
    <row r="31453" spans="25:27" x14ac:dyDescent="0.2">
      <c r="Y31453" s="396"/>
      <c r="Z31453" s="396"/>
      <c r="AA31453" s="441"/>
    </row>
    <row r="31454" spans="25:27" x14ac:dyDescent="0.2">
      <c r="Y31454" s="396"/>
      <c r="Z31454" s="396"/>
      <c r="AA31454" s="441"/>
    </row>
    <row r="31455" spans="25:27" x14ac:dyDescent="0.2">
      <c r="Y31455" s="396"/>
      <c r="Z31455" s="396"/>
      <c r="AA31455" s="441"/>
    </row>
    <row r="31456" spans="25:27" x14ac:dyDescent="0.2">
      <c r="Y31456" s="396"/>
      <c r="Z31456" s="396"/>
      <c r="AA31456" s="441"/>
    </row>
    <row r="31457" spans="25:27" x14ac:dyDescent="0.2">
      <c r="Y31457" s="396"/>
      <c r="Z31457" s="396"/>
      <c r="AA31457" s="441"/>
    </row>
    <row r="31458" spans="25:27" x14ac:dyDescent="0.2">
      <c r="Y31458" s="396"/>
      <c r="Z31458" s="396"/>
      <c r="AA31458" s="441"/>
    </row>
    <row r="31459" spans="25:27" x14ac:dyDescent="0.2">
      <c r="Y31459" s="396"/>
      <c r="Z31459" s="396"/>
      <c r="AA31459" s="441"/>
    </row>
    <row r="31460" spans="25:27" x14ac:dyDescent="0.2">
      <c r="Y31460" s="396"/>
      <c r="Z31460" s="396"/>
      <c r="AA31460" s="441"/>
    </row>
    <row r="31461" spans="25:27" x14ac:dyDescent="0.2">
      <c r="Y31461" s="396"/>
      <c r="Z31461" s="396"/>
      <c r="AA31461" s="441"/>
    </row>
    <row r="31462" spans="25:27" x14ac:dyDescent="0.2">
      <c r="Y31462" s="396"/>
      <c r="Z31462" s="396"/>
      <c r="AA31462" s="441"/>
    </row>
    <row r="31463" spans="25:27" x14ac:dyDescent="0.2">
      <c r="Y31463" s="396"/>
      <c r="Z31463" s="396"/>
      <c r="AA31463" s="441"/>
    </row>
    <row r="31464" spans="25:27" x14ac:dyDescent="0.2">
      <c r="Y31464" s="396"/>
      <c r="Z31464" s="396"/>
      <c r="AA31464" s="441"/>
    </row>
    <row r="31465" spans="25:27" x14ac:dyDescent="0.2">
      <c r="Y31465" s="396"/>
      <c r="Z31465" s="396"/>
      <c r="AA31465" s="441"/>
    </row>
    <row r="31466" spans="25:27" x14ac:dyDescent="0.2">
      <c r="Y31466" s="396"/>
      <c r="Z31466" s="396"/>
      <c r="AA31466" s="441"/>
    </row>
    <row r="31467" spans="25:27" x14ac:dyDescent="0.2">
      <c r="Y31467" s="396"/>
      <c r="Z31467" s="396"/>
      <c r="AA31467" s="441"/>
    </row>
    <row r="31468" spans="25:27" x14ac:dyDescent="0.2">
      <c r="Y31468" s="396"/>
      <c r="Z31468" s="396"/>
      <c r="AA31468" s="441"/>
    </row>
    <row r="31469" spans="25:27" x14ac:dyDescent="0.2">
      <c r="Y31469" s="396"/>
      <c r="Z31469" s="396"/>
      <c r="AA31469" s="441"/>
    </row>
    <row r="31470" spans="25:27" x14ac:dyDescent="0.2">
      <c r="Y31470" s="396"/>
      <c r="Z31470" s="396"/>
      <c r="AA31470" s="441"/>
    </row>
    <row r="31471" spans="25:27" x14ac:dyDescent="0.2">
      <c r="Y31471" s="396"/>
      <c r="Z31471" s="396"/>
      <c r="AA31471" s="441"/>
    </row>
    <row r="31472" spans="25:27" x14ac:dyDescent="0.2">
      <c r="Y31472" s="396"/>
      <c r="Z31472" s="396"/>
      <c r="AA31472" s="441"/>
    </row>
    <row r="31473" spans="25:27" x14ac:dyDescent="0.2">
      <c r="Y31473" s="396"/>
      <c r="Z31473" s="396"/>
      <c r="AA31473" s="441"/>
    </row>
    <row r="31474" spans="25:27" x14ac:dyDescent="0.2">
      <c r="Y31474" s="396"/>
      <c r="Z31474" s="396"/>
      <c r="AA31474" s="441"/>
    </row>
    <row r="31475" spans="25:27" x14ac:dyDescent="0.2">
      <c r="Y31475" s="396"/>
      <c r="Z31475" s="396"/>
      <c r="AA31475" s="441"/>
    </row>
    <row r="31476" spans="25:27" x14ac:dyDescent="0.2">
      <c r="Y31476" s="396"/>
      <c r="Z31476" s="396"/>
      <c r="AA31476" s="441"/>
    </row>
    <row r="31477" spans="25:27" x14ac:dyDescent="0.2">
      <c r="Y31477" s="396"/>
      <c r="Z31477" s="396"/>
      <c r="AA31477" s="441"/>
    </row>
    <row r="31478" spans="25:27" x14ac:dyDescent="0.2">
      <c r="Y31478" s="396"/>
      <c r="Z31478" s="396"/>
      <c r="AA31478" s="441"/>
    </row>
    <row r="31479" spans="25:27" x14ac:dyDescent="0.2">
      <c r="Y31479" s="396"/>
      <c r="Z31479" s="396"/>
      <c r="AA31479" s="441"/>
    </row>
    <row r="31480" spans="25:27" x14ac:dyDescent="0.2">
      <c r="Y31480" s="396"/>
      <c r="Z31480" s="396"/>
      <c r="AA31480" s="441"/>
    </row>
    <row r="31481" spans="25:27" x14ac:dyDescent="0.2">
      <c r="Y31481" s="396"/>
      <c r="Z31481" s="396"/>
      <c r="AA31481" s="441"/>
    </row>
    <row r="31482" spans="25:27" x14ac:dyDescent="0.2">
      <c r="Y31482" s="396"/>
      <c r="Z31482" s="396"/>
      <c r="AA31482" s="441"/>
    </row>
    <row r="31483" spans="25:27" x14ac:dyDescent="0.2">
      <c r="Y31483" s="396"/>
      <c r="Z31483" s="396"/>
      <c r="AA31483" s="441"/>
    </row>
    <row r="31484" spans="25:27" x14ac:dyDescent="0.2">
      <c r="Y31484" s="396"/>
      <c r="Z31484" s="396"/>
      <c r="AA31484" s="441"/>
    </row>
    <row r="31485" spans="25:27" x14ac:dyDescent="0.2">
      <c r="Y31485" s="396"/>
      <c r="Z31485" s="396"/>
      <c r="AA31485" s="441"/>
    </row>
    <row r="31486" spans="25:27" x14ac:dyDescent="0.2">
      <c r="Y31486" s="396"/>
      <c r="Z31486" s="396"/>
      <c r="AA31486" s="441"/>
    </row>
    <row r="31487" spans="25:27" x14ac:dyDescent="0.2">
      <c r="Y31487" s="396"/>
      <c r="Z31487" s="396"/>
      <c r="AA31487" s="441"/>
    </row>
    <row r="31488" spans="25:27" x14ac:dyDescent="0.2">
      <c r="Y31488" s="396"/>
      <c r="Z31488" s="396"/>
      <c r="AA31488" s="441"/>
    </row>
    <row r="31489" spans="25:27" x14ac:dyDescent="0.2">
      <c r="Y31489" s="396"/>
      <c r="Z31489" s="396"/>
      <c r="AA31489" s="441"/>
    </row>
    <row r="31490" spans="25:27" x14ac:dyDescent="0.2">
      <c r="Y31490" s="396"/>
      <c r="Z31490" s="396"/>
      <c r="AA31490" s="441"/>
    </row>
    <row r="31491" spans="25:27" x14ac:dyDescent="0.2">
      <c r="Y31491" s="396"/>
      <c r="Z31491" s="396"/>
      <c r="AA31491" s="441"/>
    </row>
    <row r="31492" spans="25:27" x14ac:dyDescent="0.2">
      <c r="Y31492" s="396"/>
      <c r="Z31492" s="396"/>
      <c r="AA31492" s="441"/>
    </row>
    <row r="31493" spans="25:27" x14ac:dyDescent="0.2">
      <c r="Y31493" s="396"/>
      <c r="Z31493" s="396"/>
      <c r="AA31493" s="441"/>
    </row>
    <row r="31494" spans="25:27" x14ac:dyDescent="0.2">
      <c r="Y31494" s="396"/>
      <c r="Z31494" s="396"/>
      <c r="AA31494" s="441"/>
    </row>
    <row r="31495" spans="25:27" x14ac:dyDescent="0.2">
      <c r="Y31495" s="396"/>
      <c r="Z31495" s="396"/>
      <c r="AA31495" s="441"/>
    </row>
    <row r="31496" spans="25:27" x14ac:dyDescent="0.2">
      <c r="Y31496" s="396"/>
      <c r="Z31496" s="396"/>
      <c r="AA31496" s="441"/>
    </row>
    <row r="31497" spans="25:27" x14ac:dyDescent="0.2">
      <c r="Y31497" s="396"/>
      <c r="Z31497" s="396"/>
      <c r="AA31497" s="441"/>
    </row>
    <row r="31498" spans="25:27" x14ac:dyDescent="0.2">
      <c r="Y31498" s="396"/>
      <c r="Z31498" s="396"/>
      <c r="AA31498" s="441"/>
    </row>
    <row r="31499" spans="25:27" x14ac:dyDescent="0.2">
      <c r="Y31499" s="396"/>
      <c r="Z31499" s="396"/>
      <c r="AA31499" s="441"/>
    </row>
    <row r="31500" spans="25:27" x14ac:dyDescent="0.2">
      <c r="Y31500" s="396"/>
      <c r="Z31500" s="396"/>
      <c r="AA31500" s="441"/>
    </row>
    <row r="31501" spans="25:27" x14ac:dyDescent="0.2">
      <c r="Y31501" s="396"/>
      <c r="Z31501" s="396"/>
      <c r="AA31501" s="441"/>
    </row>
    <row r="31502" spans="25:27" x14ac:dyDescent="0.2">
      <c r="Y31502" s="396"/>
      <c r="Z31502" s="396"/>
      <c r="AA31502" s="441"/>
    </row>
    <row r="31503" spans="25:27" x14ac:dyDescent="0.2">
      <c r="Y31503" s="396"/>
      <c r="Z31503" s="396"/>
      <c r="AA31503" s="441"/>
    </row>
    <row r="31504" spans="25:27" x14ac:dyDescent="0.2">
      <c r="Y31504" s="396"/>
      <c r="Z31504" s="396"/>
      <c r="AA31504" s="441"/>
    </row>
    <row r="31505" spans="25:27" x14ac:dyDescent="0.2">
      <c r="Y31505" s="396"/>
      <c r="Z31505" s="396"/>
      <c r="AA31505" s="441"/>
    </row>
    <row r="31506" spans="25:27" x14ac:dyDescent="0.2">
      <c r="Y31506" s="396"/>
      <c r="Z31506" s="396"/>
      <c r="AA31506" s="441"/>
    </row>
    <row r="31507" spans="25:27" x14ac:dyDescent="0.2">
      <c r="Y31507" s="396"/>
      <c r="Z31507" s="396"/>
      <c r="AA31507" s="441"/>
    </row>
    <row r="31508" spans="25:27" x14ac:dyDescent="0.2">
      <c r="Y31508" s="396"/>
      <c r="Z31508" s="396"/>
      <c r="AA31508" s="441"/>
    </row>
    <row r="31509" spans="25:27" x14ac:dyDescent="0.2">
      <c r="Y31509" s="396"/>
      <c r="Z31509" s="396"/>
      <c r="AA31509" s="441"/>
    </row>
    <row r="31510" spans="25:27" x14ac:dyDescent="0.2">
      <c r="Y31510" s="396"/>
      <c r="Z31510" s="396"/>
      <c r="AA31510" s="441"/>
    </row>
    <row r="31511" spans="25:27" x14ac:dyDescent="0.2">
      <c r="Y31511" s="396"/>
      <c r="Z31511" s="396"/>
      <c r="AA31511" s="441"/>
    </row>
    <row r="31512" spans="25:27" x14ac:dyDescent="0.2">
      <c r="Y31512" s="396"/>
      <c r="Z31512" s="396"/>
      <c r="AA31512" s="441"/>
    </row>
    <row r="31513" spans="25:27" x14ac:dyDescent="0.2">
      <c r="Y31513" s="396"/>
      <c r="Z31513" s="396"/>
      <c r="AA31513" s="441"/>
    </row>
    <row r="31514" spans="25:27" x14ac:dyDescent="0.2">
      <c r="Y31514" s="396"/>
      <c r="Z31514" s="396"/>
      <c r="AA31514" s="441"/>
    </row>
    <row r="31515" spans="25:27" x14ac:dyDescent="0.2">
      <c r="Y31515" s="396"/>
      <c r="Z31515" s="396"/>
      <c r="AA31515" s="441"/>
    </row>
    <row r="31516" spans="25:27" x14ac:dyDescent="0.2">
      <c r="Y31516" s="396"/>
      <c r="Z31516" s="396"/>
      <c r="AA31516" s="441"/>
    </row>
    <row r="31517" spans="25:27" x14ac:dyDescent="0.2">
      <c r="Y31517" s="396"/>
      <c r="Z31517" s="396"/>
      <c r="AA31517" s="441"/>
    </row>
    <row r="31518" spans="25:27" x14ac:dyDescent="0.2">
      <c r="Y31518" s="396"/>
      <c r="Z31518" s="396"/>
      <c r="AA31518" s="441"/>
    </row>
    <row r="31519" spans="25:27" x14ac:dyDescent="0.2">
      <c r="Y31519" s="396"/>
      <c r="Z31519" s="396"/>
      <c r="AA31519" s="441"/>
    </row>
    <row r="31520" spans="25:27" x14ac:dyDescent="0.2">
      <c r="Y31520" s="396"/>
      <c r="Z31520" s="396"/>
      <c r="AA31520" s="441"/>
    </row>
    <row r="31521" spans="25:27" x14ac:dyDescent="0.2">
      <c r="Y31521" s="396"/>
      <c r="Z31521" s="396"/>
      <c r="AA31521" s="441"/>
    </row>
    <row r="31522" spans="25:27" x14ac:dyDescent="0.2">
      <c r="Y31522" s="396"/>
      <c r="Z31522" s="396"/>
      <c r="AA31522" s="441"/>
    </row>
    <row r="31523" spans="25:27" x14ac:dyDescent="0.2">
      <c r="Y31523" s="396"/>
      <c r="Z31523" s="396"/>
      <c r="AA31523" s="441"/>
    </row>
    <row r="31524" spans="25:27" x14ac:dyDescent="0.2">
      <c r="Y31524" s="396"/>
      <c r="Z31524" s="396"/>
      <c r="AA31524" s="441"/>
    </row>
    <row r="31525" spans="25:27" x14ac:dyDescent="0.2">
      <c r="Y31525" s="396"/>
      <c r="Z31525" s="396"/>
      <c r="AA31525" s="441"/>
    </row>
    <row r="31526" spans="25:27" x14ac:dyDescent="0.2">
      <c r="Y31526" s="396"/>
      <c r="Z31526" s="396"/>
      <c r="AA31526" s="441"/>
    </row>
    <row r="31527" spans="25:27" x14ac:dyDescent="0.2">
      <c r="Y31527" s="396"/>
      <c r="Z31527" s="396"/>
      <c r="AA31527" s="441"/>
    </row>
    <row r="31528" spans="25:27" x14ac:dyDescent="0.2">
      <c r="Y31528" s="396"/>
      <c r="Z31528" s="396"/>
      <c r="AA31528" s="441"/>
    </row>
    <row r="31529" spans="25:27" x14ac:dyDescent="0.2">
      <c r="Y31529" s="396"/>
      <c r="Z31529" s="396"/>
      <c r="AA31529" s="441"/>
    </row>
    <row r="31530" spans="25:27" x14ac:dyDescent="0.2">
      <c r="Y31530" s="396"/>
      <c r="Z31530" s="396"/>
      <c r="AA31530" s="441"/>
    </row>
    <row r="31531" spans="25:27" x14ac:dyDescent="0.2">
      <c r="Y31531" s="396"/>
      <c r="Z31531" s="396"/>
      <c r="AA31531" s="441"/>
    </row>
    <row r="31532" spans="25:27" x14ac:dyDescent="0.2">
      <c r="Y31532" s="396"/>
      <c r="Z31532" s="396"/>
      <c r="AA31532" s="441"/>
    </row>
    <row r="31533" spans="25:27" x14ac:dyDescent="0.2">
      <c r="Y31533" s="396"/>
      <c r="Z31533" s="396"/>
      <c r="AA31533" s="441"/>
    </row>
    <row r="31534" spans="25:27" x14ac:dyDescent="0.2">
      <c r="Y31534" s="396"/>
      <c r="Z31534" s="396"/>
      <c r="AA31534" s="441"/>
    </row>
    <row r="31535" spans="25:27" x14ac:dyDescent="0.2">
      <c r="Y31535" s="396"/>
      <c r="Z31535" s="396"/>
      <c r="AA31535" s="441"/>
    </row>
    <row r="31536" spans="25:27" x14ac:dyDescent="0.2">
      <c r="Y31536" s="396"/>
      <c r="Z31536" s="396"/>
      <c r="AA31536" s="441"/>
    </row>
    <row r="31537" spans="25:27" x14ac:dyDescent="0.2">
      <c r="Y31537" s="396"/>
      <c r="Z31537" s="396"/>
      <c r="AA31537" s="441"/>
    </row>
    <row r="31538" spans="25:27" x14ac:dyDescent="0.2">
      <c r="Y31538" s="396"/>
      <c r="Z31538" s="396"/>
      <c r="AA31538" s="441"/>
    </row>
    <row r="31539" spans="25:27" x14ac:dyDescent="0.2">
      <c r="Y31539" s="396"/>
      <c r="Z31539" s="396"/>
      <c r="AA31539" s="441"/>
    </row>
    <row r="31540" spans="25:27" x14ac:dyDescent="0.2">
      <c r="Y31540" s="396"/>
      <c r="Z31540" s="396"/>
      <c r="AA31540" s="441"/>
    </row>
    <row r="31541" spans="25:27" x14ac:dyDescent="0.2">
      <c r="Y31541" s="396"/>
      <c r="Z31541" s="396"/>
      <c r="AA31541" s="441"/>
    </row>
    <row r="31542" spans="25:27" x14ac:dyDescent="0.2">
      <c r="Y31542" s="396"/>
      <c r="Z31542" s="396"/>
      <c r="AA31542" s="441"/>
    </row>
    <row r="31543" spans="25:27" x14ac:dyDescent="0.2">
      <c r="Y31543" s="396"/>
      <c r="Z31543" s="396"/>
      <c r="AA31543" s="441"/>
    </row>
    <row r="31544" spans="25:27" x14ac:dyDescent="0.2">
      <c r="Y31544" s="396"/>
      <c r="Z31544" s="396"/>
      <c r="AA31544" s="441"/>
    </row>
    <row r="31545" spans="25:27" x14ac:dyDescent="0.2">
      <c r="Y31545" s="396"/>
      <c r="Z31545" s="396"/>
      <c r="AA31545" s="441"/>
    </row>
    <row r="31546" spans="25:27" x14ac:dyDescent="0.2">
      <c r="Y31546" s="396"/>
      <c r="Z31546" s="396"/>
      <c r="AA31546" s="441"/>
    </row>
    <row r="31547" spans="25:27" x14ac:dyDescent="0.2">
      <c r="Y31547" s="396"/>
      <c r="Z31547" s="396"/>
      <c r="AA31547" s="441"/>
    </row>
    <row r="31548" spans="25:27" x14ac:dyDescent="0.2">
      <c r="Y31548" s="396"/>
      <c r="Z31548" s="396"/>
      <c r="AA31548" s="441"/>
    </row>
    <row r="31549" spans="25:27" x14ac:dyDescent="0.2">
      <c r="Y31549" s="396"/>
      <c r="Z31549" s="396"/>
      <c r="AA31549" s="441"/>
    </row>
    <row r="31550" spans="25:27" x14ac:dyDescent="0.2">
      <c r="Y31550" s="396"/>
      <c r="Z31550" s="396"/>
      <c r="AA31550" s="441"/>
    </row>
    <row r="31551" spans="25:27" x14ac:dyDescent="0.2">
      <c r="Y31551" s="396"/>
      <c r="Z31551" s="396"/>
      <c r="AA31551" s="441"/>
    </row>
    <row r="31552" spans="25:27" x14ac:dyDescent="0.2">
      <c r="Y31552" s="396"/>
      <c r="Z31552" s="396"/>
      <c r="AA31552" s="441"/>
    </row>
    <row r="31553" spans="25:27" x14ac:dyDescent="0.2">
      <c r="Y31553" s="396"/>
      <c r="Z31553" s="396"/>
      <c r="AA31553" s="441"/>
    </row>
    <row r="31554" spans="25:27" x14ac:dyDescent="0.2">
      <c r="Y31554" s="396"/>
      <c r="Z31554" s="396"/>
      <c r="AA31554" s="441"/>
    </row>
    <row r="31555" spans="25:27" x14ac:dyDescent="0.2">
      <c r="Y31555" s="396"/>
      <c r="Z31555" s="396"/>
      <c r="AA31555" s="441"/>
    </row>
    <row r="31556" spans="25:27" x14ac:dyDescent="0.2">
      <c r="Y31556" s="396"/>
      <c r="Z31556" s="396"/>
      <c r="AA31556" s="441"/>
    </row>
    <row r="31557" spans="25:27" x14ac:dyDescent="0.2">
      <c r="Y31557" s="396"/>
      <c r="Z31557" s="396"/>
      <c r="AA31557" s="441"/>
    </row>
    <row r="31558" spans="25:27" x14ac:dyDescent="0.2">
      <c r="Y31558" s="396"/>
      <c r="Z31558" s="396"/>
      <c r="AA31558" s="441"/>
    </row>
    <row r="31559" spans="25:27" x14ac:dyDescent="0.2">
      <c r="Y31559" s="396"/>
      <c r="Z31559" s="396"/>
      <c r="AA31559" s="441"/>
    </row>
    <row r="31560" spans="25:27" x14ac:dyDescent="0.2">
      <c r="Y31560" s="396"/>
      <c r="Z31560" s="396"/>
      <c r="AA31560" s="441"/>
    </row>
    <row r="31561" spans="25:27" x14ac:dyDescent="0.2">
      <c r="Y31561" s="396"/>
      <c r="Z31561" s="396"/>
      <c r="AA31561" s="441"/>
    </row>
    <row r="31562" spans="25:27" x14ac:dyDescent="0.2">
      <c r="Y31562" s="396"/>
      <c r="Z31562" s="396"/>
      <c r="AA31562" s="441"/>
    </row>
    <row r="31563" spans="25:27" x14ac:dyDescent="0.2">
      <c r="Y31563" s="396"/>
      <c r="Z31563" s="396"/>
      <c r="AA31563" s="441"/>
    </row>
    <row r="31564" spans="25:27" x14ac:dyDescent="0.2">
      <c r="Y31564" s="396"/>
      <c r="Z31564" s="396"/>
      <c r="AA31564" s="441"/>
    </row>
    <row r="31565" spans="25:27" x14ac:dyDescent="0.2">
      <c r="Y31565" s="396"/>
      <c r="Z31565" s="396"/>
      <c r="AA31565" s="441"/>
    </row>
    <row r="31566" spans="25:27" x14ac:dyDescent="0.2">
      <c r="Y31566" s="396"/>
      <c r="Z31566" s="396"/>
      <c r="AA31566" s="441"/>
    </row>
    <row r="31567" spans="25:27" x14ac:dyDescent="0.2">
      <c r="Y31567" s="396"/>
      <c r="Z31567" s="396"/>
      <c r="AA31567" s="441"/>
    </row>
    <row r="31568" spans="25:27" x14ac:dyDescent="0.2">
      <c r="Y31568" s="396"/>
      <c r="Z31568" s="396"/>
      <c r="AA31568" s="441"/>
    </row>
    <row r="31569" spans="25:27" x14ac:dyDescent="0.2">
      <c r="Y31569" s="396"/>
      <c r="Z31569" s="396"/>
      <c r="AA31569" s="441"/>
    </row>
    <row r="31570" spans="25:27" x14ac:dyDescent="0.2">
      <c r="Y31570" s="396"/>
      <c r="Z31570" s="396"/>
      <c r="AA31570" s="441"/>
    </row>
    <row r="31571" spans="25:27" x14ac:dyDescent="0.2">
      <c r="Y31571" s="396"/>
      <c r="Z31571" s="396"/>
      <c r="AA31571" s="441"/>
    </row>
    <row r="31572" spans="25:27" x14ac:dyDescent="0.2">
      <c r="Y31572" s="396"/>
      <c r="Z31572" s="396"/>
      <c r="AA31572" s="441"/>
    </row>
    <row r="31573" spans="25:27" x14ac:dyDescent="0.2">
      <c r="Y31573" s="396"/>
      <c r="Z31573" s="396"/>
      <c r="AA31573" s="441"/>
    </row>
    <row r="31574" spans="25:27" x14ac:dyDescent="0.2">
      <c r="Y31574" s="396"/>
      <c r="Z31574" s="396"/>
      <c r="AA31574" s="441"/>
    </row>
    <row r="31575" spans="25:27" x14ac:dyDescent="0.2">
      <c r="Y31575" s="396"/>
      <c r="Z31575" s="396"/>
      <c r="AA31575" s="441"/>
    </row>
    <row r="31576" spans="25:27" x14ac:dyDescent="0.2">
      <c r="Y31576" s="396"/>
      <c r="Z31576" s="396"/>
      <c r="AA31576" s="441"/>
    </row>
    <row r="31577" spans="25:27" x14ac:dyDescent="0.2">
      <c r="Y31577" s="396"/>
      <c r="Z31577" s="396"/>
      <c r="AA31577" s="441"/>
    </row>
    <row r="31578" spans="25:27" x14ac:dyDescent="0.2">
      <c r="Y31578" s="396"/>
      <c r="Z31578" s="396"/>
      <c r="AA31578" s="441"/>
    </row>
    <row r="31579" spans="25:27" x14ac:dyDescent="0.2">
      <c r="Y31579" s="396"/>
      <c r="Z31579" s="396"/>
      <c r="AA31579" s="441"/>
    </row>
    <row r="31580" spans="25:27" x14ac:dyDescent="0.2">
      <c r="Y31580" s="396"/>
      <c r="Z31580" s="396"/>
      <c r="AA31580" s="441"/>
    </row>
    <row r="31581" spans="25:27" x14ac:dyDescent="0.2">
      <c r="Y31581" s="396"/>
      <c r="Z31581" s="396"/>
      <c r="AA31581" s="441"/>
    </row>
    <row r="31582" spans="25:27" x14ac:dyDescent="0.2">
      <c r="Y31582" s="396"/>
      <c r="Z31582" s="396"/>
      <c r="AA31582" s="441"/>
    </row>
    <row r="31583" spans="25:27" x14ac:dyDescent="0.2">
      <c r="Y31583" s="396"/>
      <c r="Z31583" s="396"/>
      <c r="AA31583" s="441"/>
    </row>
    <row r="31584" spans="25:27" x14ac:dyDescent="0.2">
      <c r="Y31584" s="396"/>
      <c r="Z31584" s="396"/>
      <c r="AA31584" s="441"/>
    </row>
    <row r="31585" spans="25:27" x14ac:dyDescent="0.2">
      <c r="Y31585" s="396"/>
      <c r="Z31585" s="396"/>
      <c r="AA31585" s="441"/>
    </row>
    <row r="31586" spans="25:27" x14ac:dyDescent="0.2">
      <c r="Y31586" s="396"/>
      <c r="Z31586" s="396"/>
      <c r="AA31586" s="441"/>
    </row>
    <row r="31587" spans="25:27" x14ac:dyDescent="0.2">
      <c r="Y31587" s="396"/>
      <c r="Z31587" s="396"/>
      <c r="AA31587" s="441"/>
    </row>
    <row r="31588" spans="25:27" x14ac:dyDescent="0.2">
      <c r="Y31588" s="396"/>
      <c r="Z31588" s="396"/>
      <c r="AA31588" s="441"/>
    </row>
    <row r="31589" spans="25:27" x14ac:dyDescent="0.2">
      <c r="Y31589" s="396"/>
      <c r="Z31589" s="396"/>
      <c r="AA31589" s="441"/>
    </row>
    <row r="31590" spans="25:27" x14ac:dyDescent="0.2">
      <c r="Y31590" s="396"/>
      <c r="Z31590" s="396"/>
      <c r="AA31590" s="441"/>
    </row>
    <row r="31591" spans="25:27" x14ac:dyDescent="0.2">
      <c r="Y31591" s="396"/>
      <c r="Z31591" s="396"/>
      <c r="AA31591" s="441"/>
    </row>
    <row r="31592" spans="25:27" x14ac:dyDescent="0.2">
      <c r="Y31592" s="396"/>
      <c r="Z31592" s="396"/>
      <c r="AA31592" s="441"/>
    </row>
    <row r="31593" spans="25:27" x14ac:dyDescent="0.2">
      <c r="Y31593" s="396"/>
      <c r="Z31593" s="396"/>
      <c r="AA31593" s="441"/>
    </row>
    <row r="31594" spans="25:27" x14ac:dyDescent="0.2">
      <c r="Y31594" s="396"/>
      <c r="Z31594" s="396"/>
      <c r="AA31594" s="441"/>
    </row>
    <row r="31595" spans="25:27" x14ac:dyDescent="0.2">
      <c r="Y31595" s="396"/>
      <c r="Z31595" s="396"/>
      <c r="AA31595" s="441"/>
    </row>
    <row r="31596" spans="25:27" x14ac:dyDescent="0.2">
      <c r="Y31596" s="396"/>
      <c r="Z31596" s="396"/>
      <c r="AA31596" s="441"/>
    </row>
    <row r="31597" spans="25:27" x14ac:dyDescent="0.2">
      <c r="Y31597" s="396"/>
      <c r="Z31597" s="396"/>
      <c r="AA31597" s="441"/>
    </row>
    <row r="31598" spans="25:27" x14ac:dyDescent="0.2">
      <c r="Y31598" s="396"/>
      <c r="Z31598" s="396"/>
      <c r="AA31598" s="441"/>
    </row>
    <row r="31599" spans="25:27" x14ac:dyDescent="0.2">
      <c r="Y31599" s="396"/>
      <c r="Z31599" s="396"/>
      <c r="AA31599" s="441"/>
    </row>
    <row r="31600" spans="25:27" x14ac:dyDescent="0.2">
      <c r="Y31600" s="396"/>
      <c r="Z31600" s="396"/>
      <c r="AA31600" s="441"/>
    </row>
    <row r="31601" spans="25:27" x14ac:dyDescent="0.2">
      <c r="Y31601" s="396"/>
      <c r="Z31601" s="396"/>
      <c r="AA31601" s="441"/>
    </row>
    <row r="31602" spans="25:27" x14ac:dyDescent="0.2">
      <c r="Y31602" s="396"/>
      <c r="Z31602" s="396"/>
      <c r="AA31602" s="441"/>
    </row>
    <row r="31603" spans="25:27" x14ac:dyDescent="0.2">
      <c r="Y31603" s="396"/>
      <c r="Z31603" s="396"/>
      <c r="AA31603" s="441"/>
    </row>
    <row r="31604" spans="25:27" x14ac:dyDescent="0.2">
      <c r="Y31604" s="396"/>
      <c r="Z31604" s="396"/>
      <c r="AA31604" s="441"/>
    </row>
    <row r="31605" spans="25:27" x14ac:dyDescent="0.2">
      <c r="Y31605" s="396"/>
      <c r="Z31605" s="396"/>
      <c r="AA31605" s="441"/>
    </row>
    <row r="31606" spans="25:27" x14ac:dyDescent="0.2">
      <c r="Y31606" s="396"/>
      <c r="Z31606" s="396"/>
      <c r="AA31606" s="441"/>
    </row>
    <row r="31607" spans="25:27" x14ac:dyDescent="0.2">
      <c r="Y31607" s="396"/>
      <c r="Z31607" s="396"/>
      <c r="AA31607" s="441"/>
    </row>
    <row r="31608" spans="25:27" x14ac:dyDescent="0.2">
      <c r="Y31608" s="396"/>
      <c r="Z31608" s="396"/>
      <c r="AA31608" s="441"/>
    </row>
    <row r="31609" spans="25:27" x14ac:dyDescent="0.2">
      <c r="Y31609" s="396"/>
      <c r="Z31609" s="396"/>
      <c r="AA31609" s="441"/>
    </row>
    <row r="31610" spans="25:27" x14ac:dyDescent="0.2">
      <c r="Y31610" s="396"/>
      <c r="Z31610" s="396"/>
      <c r="AA31610" s="441"/>
    </row>
    <row r="31611" spans="25:27" x14ac:dyDescent="0.2">
      <c r="Y31611" s="396"/>
      <c r="Z31611" s="396"/>
      <c r="AA31611" s="441"/>
    </row>
    <row r="31612" spans="25:27" x14ac:dyDescent="0.2">
      <c r="Y31612" s="396"/>
      <c r="Z31612" s="396"/>
      <c r="AA31612" s="441"/>
    </row>
    <row r="31613" spans="25:27" x14ac:dyDescent="0.2">
      <c r="Y31613" s="396"/>
      <c r="Z31613" s="396"/>
      <c r="AA31613" s="441"/>
    </row>
    <row r="31614" spans="25:27" x14ac:dyDescent="0.2">
      <c r="Y31614" s="396"/>
      <c r="Z31614" s="396"/>
      <c r="AA31614" s="441"/>
    </row>
    <row r="31615" spans="25:27" x14ac:dyDescent="0.2">
      <c r="Y31615" s="396"/>
      <c r="Z31615" s="396"/>
      <c r="AA31615" s="441"/>
    </row>
    <row r="31616" spans="25:27" x14ac:dyDescent="0.2">
      <c r="Y31616" s="396"/>
      <c r="Z31616" s="396"/>
      <c r="AA31616" s="441"/>
    </row>
    <row r="31617" spans="25:27" x14ac:dyDescent="0.2">
      <c r="Y31617" s="396"/>
      <c r="Z31617" s="396"/>
      <c r="AA31617" s="441"/>
    </row>
    <row r="31618" spans="25:27" x14ac:dyDescent="0.2">
      <c r="Y31618" s="396"/>
      <c r="Z31618" s="396"/>
      <c r="AA31618" s="441"/>
    </row>
    <row r="31619" spans="25:27" x14ac:dyDescent="0.2">
      <c r="Y31619" s="396"/>
      <c r="Z31619" s="396"/>
      <c r="AA31619" s="441"/>
    </row>
    <row r="31620" spans="25:27" x14ac:dyDescent="0.2">
      <c r="Y31620" s="396"/>
      <c r="Z31620" s="396"/>
      <c r="AA31620" s="441"/>
    </row>
    <row r="31621" spans="25:27" x14ac:dyDescent="0.2">
      <c r="Y31621" s="396"/>
      <c r="Z31621" s="396"/>
      <c r="AA31621" s="441"/>
    </row>
    <row r="31622" spans="25:27" x14ac:dyDescent="0.2">
      <c r="Y31622" s="396"/>
      <c r="Z31622" s="396"/>
      <c r="AA31622" s="441"/>
    </row>
    <row r="31623" spans="25:27" x14ac:dyDescent="0.2">
      <c r="Y31623" s="396"/>
      <c r="Z31623" s="396"/>
      <c r="AA31623" s="441"/>
    </row>
    <row r="31624" spans="25:27" x14ac:dyDescent="0.2">
      <c r="Y31624" s="396"/>
      <c r="Z31624" s="396"/>
      <c r="AA31624" s="441"/>
    </row>
    <row r="31625" spans="25:27" x14ac:dyDescent="0.2">
      <c r="Y31625" s="396"/>
      <c r="Z31625" s="396"/>
      <c r="AA31625" s="441"/>
    </row>
    <row r="31626" spans="25:27" x14ac:dyDescent="0.2">
      <c r="Y31626" s="396"/>
      <c r="Z31626" s="396"/>
      <c r="AA31626" s="441"/>
    </row>
    <row r="31627" spans="25:27" x14ac:dyDescent="0.2">
      <c r="Y31627" s="396"/>
      <c r="Z31627" s="396"/>
      <c r="AA31627" s="441"/>
    </row>
    <row r="31628" spans="25:27" x14ac:dyDescent="0.2">
      <c r="Y31628" s="396"/>
      <c r="Z31628" s="396"/>
      <c r="AA31628" s="441"/>
    </row>
    <row r="31629" spans="25:27" x14ac:dyDescent="0.2">
      <c r="Y31629" s="396"/>
      <c r="Z31629" s="396"/>
      <c r="AA31629" s="441"/>
    </row>
    <row r="31630" spans="25:27" x14ac:dyDescent="0.2">
      <c r="Y31630" s="396"/>
      <c r="Z31630" s="396"/>
      <c r="AA31630" s="441"/>
    </row>
    <row r="31631" spans="25:27" x14ac:dyDescent="0.2">
      <c r="Y31631" s="396"/>
      <c r="Z31631" s="396"/>
      <c r="AA31631" s="441"/>
    </row>
    <row r="31632" spans="25:27" x14ac:dyDescent="0.2">
      <c r="Y31632" s="396"/>
      <c r="Z31632" s="396"/>
      <c r="AA31632" s="441"/>
    </row>
    <row r="31633" spans="25:27" x14ac:dyDescent="0.2">
      <c r="Y31633" s="396"/>
      <c r="Z31633" s="396"/>
      <c r="AA31633" s="441"/>
    </row>
    <row r="31634" spans="25:27" x14ac:dyDescent="0.2">
      <c r="Y31634" s="396"/>
      <c r="Z31634" s="396"/>
      <c r="AA31634" s="441"/>
    </row>
    <row r="31635" spans="25:27" x14ac:dyDescent="0.2">
      <c r="Y31635" s="396"/>
      <c r="Z31635" s="396"/>
      <c r="AA31635" s="441"/>
    </row>
    <row r="31636" spans="25:27" x14ac:dyDescent="0.2">
      <c r="Y31636" s="396"/>
      <c r="Z31636" s="396"/>
      <c r="AA31636" s="441"/>
    </row>
    <row r="31637" spans="25:27" x14ac:dyDescent="0.2">
      <c r="Y31637" s="396"/>
      <c r="Z31637" s="396"/>
      <c r="AA31637" s="441"/>
    </row>
    <row r="31638" spans="25:27" x14ac:dyDescent="0.2">
      <c r="Y31638" s="396"/>
      <c r="Z31638" s="396"/>
      <c r="AA31638" s="441"/>
    </row>
    <row r="31639" spans="25:27" x14ac:dyDescent="0.2">
      <c r="Y31639" s="396"/>
      <c r="Z31639" s="396"/>
      <c r="AA31639" s="441"/>
    </row>
    <row r="31640" spans="25:27" x14ac:dyDescent="0.2">
      <c r="Y31640" s="396"/>
      <c r="Z31640" s="396"/>
      <c r="AA31640" s="441"/>
    </row>
    <row r="31641" spans="25:27" x14ac:dyDescent="0.2">
      <c r="Y31641" s="396"/>
      <c r="Z31641" s="396"/>
      <c r="AA31641" s="441"/>
    </row>
    <row r="31642" spans="25:27" x14ac:dyDescent="0.2">
      <c r="Y31642" s="396"/>
      <c r="Z31642" s="396"/>
      <c r="AA31642" s="441"/>
    </row>
    <row r="31643" spans="25:27" x14ac:dyDescent="0.2">
      <c r="Y31643" s="396"/>
      <c r="Z31643" s="396"/>
      <c r="AA31643" s="441"/>
    </row>
    <row r="31644" spans="25:27" x14ac:dyDescent="0.2">
      <c r="Y31644" s="396"/>
      <c r="Z31644" s="396"/>
      <c r="AA31644" s="441"/>
    </row>
    <row r="31645" spans="25:27" x14ac:dyDescent="0.2">
      <c r="Y31645" s="396"/>
      <c r="Z31645" s="396"/>
      <c r="AA31645" s="441"/>
    </row>
    <row r="31646" spans="25:27" x14ac:dyDescent="0.2">
      <c r="Y31646" s="396"/>
      <c r="Z31646" s="396"/>
      <c r="AA31646" s="441"/>
    </row>
    <row r="31647" spans="25:27" x14ac:dyDescent="0.2">
      <c r="Y31647" s="396"/>
      <c r="Z31647" s="396"/>
      <c r="AA31647" s="441"/>
    </row>
    <row r="31648" spans="25:27" x14ac:dyDescent="0.2">
      <c r="Y31648" s="396"/>
      <c r="Z31648" s="396"/>
      <c r="AA31648" s="441"/>
    </row>
    <row r="31649" spans="25:27" x14ac:dyDescent="0.2">
      <c r="Y31649" s="396"/>
      <c r="Z31649" s="396"/>
      <c r="AA31649" s="441"/>
    </row>
    <row r="31650" spans="25:27" x14ac:dyDescent="0.2">
      <c r="Y31650" s="396"/>
      <c r="Z31650" s="396"/>
      <c r="AA31650" s="441"/>
    </row>
    <row r="31651" spans="25:27" x14ac:dyDescent="0.2">
      <c r="Y31651" s="396"/>
      <c r="Z31651" s="396"/>
      <c r="AA31651" s="441"/>
    </row>
    <row r="31652" spans="25:27" x14ac:dyDescent="0.2">
      <c r="Y31652" s="396"/>
      <c r="Z31652" s="396"/>
      <c r="AA31652" s="441"/>
    </row>
    <row r="31653" spans="25:27" x14ac:dyDescent="0.2">
      <c r="Y31653" s="396"/>
      <c r="Z31653" s="396"/>
      <c r="AA31653" s="441"/>
    </row>
    <row r="31654" spans="25:27" x14ac:dyDescent="0.2">
      <c r="Y31654" s="396"/>
      <c r="Z31654" s="396"/>
      <c r="AA31654" s="441"/>
    </row>
    <row r="31655" spans="25:27" x14ac:dyDescent="0.2">
      <c r="Y31655" s="396"/>
      <c r="Z31655" s="396"/>
      <c r="AA31655" s="441"/>
    </row>
    <row r="31656" spans="25:27" x14ac:dyDescent="0.2">
      <c r="Y31656" s="396"/>
      <c r="Z31656" s="396"/>
      <c r="AA31656" s="441"/>
    </row>
    <row r="31657" spans="25:27" x14ac:dyDescent="0.2">
      <c r="Y31657" s="396"/>
      <c r="Z31657" s="396"/>
      <c r="AA31657" s="441"/>
    </row>
    <row r="31658" spans="25:27" x14ac:dyDescent="0.2">
      <c r="Y31658" s="396"/>
      <c r="Z31658" s="396"/>
      <c r="AA31658" s="441"/>
    </row>
    <row r="31659" spans="25:27" x14ac:dyDescent="0.2">
      <c r="Y31659" s="396"/>
      <c r="Z31659" s="396"/>
      <c r="AA31659" s="441"/>
    </row>
    <row r="31660" spans="25:27" x14ac:dyDescent="0.2">
      <c r="Y31660" s="396"/>
      <c r="Z31660" s="396"/>
      <c r="AA31660" s="441"/>
    </row>
    <row r="31661" spans="25:27" x14ac:dyDescent="0.2">
      <c r="Y31661" s="396"/>
      <c r="Z31661" s="396"/>
      <c r="AA31661" s="441"/>
    </row>
    <row r="31662" spans="25:27" x14ac:dyDescent="0.2">
      <c r="Y31662" s="396"/>
      <c r="Z31662" s="396"/>
      <c r="AA31662" s="441"/>
    </row>
    <row r="31663" spans="25:27" x14ac:dyDescent="0.2">
      <c r="Y31663" s="396"/>
      <c r="Z31663" s="396"/>
      <c r="AA31663" s="441"/>
    </row>
    <row r="31664" spans="25:27" x14ac:dyDescent="0.2">
      <c r="Y31664" s="396"/>
      <c r="Z31664" s="396"/>
      <c r="AA31664" s="441"/>
    </row>
    <row r="31665" spans="25:27" x14ac:dyDescent="0.2">
      <c r="Y31665" s="396"/>
      <c r="Z31665" s="396"/>
      <c r="AA31665" s="441"/>
    </row>
    <row r="31666" spans="25:27" x14ac:dyDescent="0.2">
      <c r="Y31666" s="396"/>
      <c r="Z31666" s="396"/>
      <c r="AA31666" s="441"/>
    </row>
    <row r="31667" spans="25:27" x14ac:dyDescent="0.2">
      <c r="Y31667" s="396"/>
      <c r="Z31667" s="396"/>
      <c r="AA31667" s="441"/>
    </row>
    <row r="31668" spans="25:27" x14ac:dyDescent="0.2">
      <c r="Y31668" s="396"/>
      <c r="Z31668" s="396"/>
      <c r="AA31668" s="441"/>
    </row>
    <row r="31669" spans="25:27" x14ac:dyDescent="0.2">
      <c r="Y31669" s="396"/>
      <c r="Z31669" s="396"/>
      <c r="AA31669" s="441"/>
    </row>
    <row r="31670" spans="25:27" x14ac:dyDescent="0.2">
      <c r="Y31670" s="396"/>
      <c r="Z31670" s="396"/>
      <c r="AA31670" s="441"/>
    </row>
    <row r="31671" spans="25:27" x14ac:dyDescent="0.2">
      <c r="Y31671" s="396"/>
      <c r="Z31671" s="396"/>
      <c r="AA31671" s="441"/>
    </row>
    <row r="31672" spans="25:27" x14ac:dyDescent="0.2">
      <c r="Y31672" s="396"/>
      <c r="Z31672" s="396"/>
      <c r="AA31672" s="441"/>
    </row>
    <row r="31673" spans="25:27" x14ac:dyDescent="0.2">
      <c r="Y31673" s="396"/>
      <c r="Z31673" s="396"/>
      <c r="AA31673" s="441"/>
    </row>
    <row r="31674" spans="25:27" x14ac:dyDescent="0.2">
      <c r="Y31674" s="396"/>
      <c r="Z31674" s="396"/>
      <c r="AA31674" s="441"/>
    </row>
    <row r="31675" spans="25:27" x14ac:dyDescent="0.2">
      <c r="Y31675" s="396"/>
      <c r="Z31675" s="396"/>
      <c r="AA31675" s="441"/>
    </row>
    <row r="31676" spans="25:27" x14ac:dyDescent="0.2">
      <c r="Y31676" s="396"/>
      <c r="Z31676" s="396"/>
      <c r="AA31676" s="441"/>
    </row>
    <row r="31677" spans="25:27" x14ac:dyDescent="0.2">
      <c r="Y31677" s="396"/>
      <c r="Z31677" s="396"/>
      <c r="AA31677" s="441"/>
    </row>
    <row r="31678" spans="25:27" x14ac:dyDescent="0.2">
      <c r="Y31678" s="396"/>
      <c r="Z31678" s="396"/>
      <c r="AA31678" s="441"/>
    </row>
    <row r="31679" spans="25:27" x14ac:dyDescent="0.2">
      <c r="Y31679" s="396"/>
      <c r="Z31679" s="396"/>
      <c r="AA31679" s="441"/>
    </row>
    <row r="31680" spans="25:27" x14ac:dyDescent="0.2">
      <c r="Y31680" s="396"/>
      <c r="Z31680" s="396"/>
      <c r="AA31680" s="441"/>
    </row>
    <row r="31681" spans="25:27" x14ac:dyDescent="0.2">
      <c r="Y31681" s="396"/>
      <c r="Z31681" s="396"/>
      <c r="AA31681" s="441"/>
    </row>
    <row r="31682" spans="25:27" x14ac:dyDescent="0.2">
      <c r="Y31682" s="396"/>
      <c r="Z31682" s="396"/>
      <c r="AA31682" s="441"/>
    </row>
    <row r="31683" spans="25:27" x14ac:dyDescent="0.2">
      <c r="Y31683" s="396"/>
      <c r="Z31683" s="396"/>
      <c r="AA31683" s="441"/>
    </row>
    <row r="31684" spans="25:27" x14ac:dyDescent="0.2">
      <c r="Y31684" s="396"/>
      <c r="Z31684" s="396"/>
      <c r="AA31684" s="441"/>
    </row>
    <row r="31685" spans="25:27" x14ac:dyDescent="0.2">
      <c r="Y31685" s="396"/>
      <c r="Z31685" s="396"/>
      <c r="AA31685" s="441"/>
    </row>
    <row r="31686" spans="25:27" x14ac:dyDescent="0.2">
      <c r="Y31686" s="396"/>
      <c r="Z31686" s="396"/>
      <c r="AA31686" s="441"/>
    </row>
    <row r="31687" spans="25:27" x14ac:dyDescent="0.2">
      <c r="Y31687" s="396"/>
      <c r="Z31687" s="396"/>
      <c r="AA31687" s="441"/>
    </row>
    <row r="31688" spans="25:27" x14ac:dyDescent="0.2">
      <c r="Y31688" s="396"/>
      <c r="Z31688" s="396"/>
      <c r="AA31688" s="441"/>
    </row>
    <row r="31689" spans="25:27" x14ac:dyDescent="0.2">
      <c r="Y31689" s="396"/>
      <c r="Z31689" s="396"/>
      <c r="AA31689" s="441"/>
    </row>
    <row r="31690" spans="25:27" x14ac:dyDescent="0.2">
      <c r="Y31690" s="396"/>
      <c r="Z31690" s="396"/>
      <c r="AA31690" s="441"/>
    </row>
    <row r="31691" spans="25:27" x14ac:dyDescent="0.2">
      <c r="Y31691" s="396"/>
      <c r="Z31691" s="396"/>
      <c r="AA31691" s="441"/>
    </row>
    <row r="31692" spans="25:27" x14ac:dyDescent="0.2">
      <c r="Y31692" s="396"/>
      <c r="Z31692" s="396"/>
      <c r="AA31692" s="441"/>
    </row>
    <row r="31693" spans="25:27" x14ac:dyDescent="0.2">
      <c r="Y31693" s="396"/>
      <c r="Z31693" s="396"/>
      <c r="AA31693" s="441"/>
    </row>
    <row r="31694" spans="25:27" x14ac:dyDescent="0.2">
      <c r="Y31694" s="396"/>
      <c r="Z31694" s="396"/>
      <c r="AA31694" s="441"/>
    </row>
    <row r="31695" spans="25:27" x14ac:dyDescent="0.2">
      <c r="Y31695" s="396"/>
      <c r="Z31695" s="396"/>
      <c r="AA31695" s="441"/>
    </row>
    <row r="31696" spans="25:27" x14ac:dyDescent="0.2">
      <c r="Y31696" s="396"/>
      <c r="Z31696" s="396"/>
      <c r="AA31696" s="441"/>
    </row>
    <row r="31697" spans="25:27" x14ac:dyDescent="0.2">
      <c r="Y31697" s="396"/>
      <c r="Z31697" s="396"/>
      <c r="AA31697" s="441"/>
    </row>
    <row r="31698" spans="25:27" x14ac:dyDescent="0.2">
      <c r="Y31698" s="396"/>
      <c r="Z31698" s="396"/>
      <c r="AA31698" s="441"/>
    </row>
    <row r="31699" spans="25:27" x14ac:dyDescent="0.2">
      <c r="Y31699" s="396"/>
      <c r="Z31699" s="396"/>
      <c r="AA31699" s="441"/>
    </row>
    <row r="31700" spans="25:27" x14ac:dyDescent="0.2">
      <c r="Y31700" s="396"/>
      <c r="Z31700" s="396"/>
      <c r="AA31700" s="441"/>
    </row>
    <row r="31701" spans="25:27" x14ac:dyDescent="0.2">
      <c r="Y31701" s="396"/>
      <c r="Z31701" s="396"/>
      <c r="AA31701" s="441"/>
    </row>
    <row r="31702" spans="25:27" x14ac:dyDescent="0.2">
      <c r="Y31702" s="396"/>
      <c r="Z31702" s="396"/>
      <c r="AA31702" s="441"/>
    </row>
    <row r="31703" spans="25:27" x14ac:dyDescent="0.2">
      <c r="Y31703" s="396"/>
      <c r="Z31703" s="396"/>
      <c r="AA31703" s="441"/>
    </row>
    <row r="31704" spans="25:27" x14ac:dyDescent="0.2">
      <c r="Y31704" s="396"/>
      <c r="Z31704" s="396"/>
      <c r="AA31704" s="441"/>
    </row>
    <row r="31705" spans="25:27" x14ac:dyDescent="0.2">
      <c r="Y31705" s="396"/>
      <c r="Z31705" s="396"/>
      <c r="AA31705" s="441"/>
    </row>
    <row r="31706" spans="25:27" x14ac:dyDescent="0.2">
      <c r="Y31706" s="396"/>
      <c r="Z31706" s="396"/>
      <c r="AA31706" s="441"/>
    </row>
    <row r="31707" spans="25:27" x14ac:dyDescent="0.2">
      <c r="Y31707" s="396"/>
      <c r="Z31707" s="396"/>
      <c r="AA31707" s="441"/>
    </row>
    <row r="31708" spans="25:27" x14ac:dyDescent="0.2">
      <c r="Y31708" s="396"/>
      <c r="Z31708" s="396"/>
      <c r="AA31708" s="441"/>
    </row>
    <row r="31709" spans="25:27" x14ac:dyDescent="0.2">
      <c r="Y31709" s="396"/>
      <c r="Z31709" s="396"/>
      <c r="AA31709" s="441"/>
    </row>
    <row r="31710" spans="25:27" x14ac:dyDescent="0.2">
      <c r="Y31710" s="396"/>
      <c r="Z31710" s="396"/>
      <c r="AA31710" s="441"/>
    </row>
    <row r="31711" spans="25:27" x14ac:dyDescent="0.2">
      <c r="Y31711" s="396"/>
      <c r="Z31711" s="396"/>
      <c r="AA31711" s="441"/>
    </row>
    <row r="31712" spans="25:27" x14ac:dyDescent="0.2">
      <c r="Y31712" s="396"/>
      <c r="Z31712" s="396"/>
      <c r="AA31712" s="441"/>
    </row>
    <row r="31713" spans="25:27" x14ac:dyDescent="0.2">
      <c r="Y31713" s="396"/>
      <c r="Z31713" s="396"/>
      <c r="AA31713" s="441"/>
    </row>
    <row r="31714" spans="25:27" x14ac:dyDescent="0.2">
      <c r="Y31714" s="396"/>
      <c r="Z31714" s="396"/>
      <c r="AA31714" s="441"/>
    </row>
    <row r="31715" spans="25:27" x14ac:dyDescent="0.2">
      <c r="Y31715" s="396"/>
      <c r="Z31715" s="396"/>
      <c r="AA31715" s="441"/>
    </row>
    <row r="31716" spans="25:27" x14ac:dyDescent="0.2">
      <c r="Y31716" s="396"/>
      <c r="Z31716" s="396"/>
      <c r="AA31716" s="441"/>
    </row>
    <row r="31717" spans="25:27" x14ac:dyDescent="0.2">
      <c r="Y31717" s="396"/>
      <c r="Z31717" s="396"/>
      <c r="AA31717" s="441"/>
    </row>
    <row r="31718" spans="25:27" x14ac:dyDescent="0.2">
      <c r="Y31718" s="396"/>
      <c r="Z31718" s="396"/>
      <c r="AA31718" s="441"/>
    </row>
    <row r="31719" spans="25:27" x14ac:dyDescent="0.2">
      <c r="Y31719" s="396"/>
      <c r="Z31719" s="396"/>
      <c r="AA31719" s="441"/>
    </row>
    <row r="31720" spans="25:27" x14ac:dyDescent="0.2">
      <c r="Y31720" s="396"/>
      <c r="Z31720" s="396"/>
      <c r="AA31720" s="441"/>
    </row>
    <row r="31721" spans="25:27" x14ac:dyDescent="0.2">
      <c r="Y31721" s="396"/>
      <c r="Z31721" s="396"/>
      <c r="AA31721" s="441"/>
    </row>
    <row r="31722" spans="25:27" x14ac:dyDescent="0.2">
      <c r="Y31722" s="396"/>
      <c r="Z31722" s="396"/>
      <c r="AA31722" s="441"/>
    </row>
    <row r="31723" spans="25:27" x14ac:dyDescent="0.2">
      <c r="Y31723" s="396"/>
      <c r="Z31723" s="396"/>
      <c r="AA31723" s="441"/>
    </row>
    <row r="31724" spans="25:27" x14ac:dyDescent="0.2">
      <c r="Y31724" s="396"/>
      <c r="Z31724" s="396"/>
      <c r="AA31724" s="441"/>
    </row>
    <row r="31725" spans="25:27" x14ac:dyDescent="0.2">
      <c r="Y31725" s="396"/>
      <c r="Z31725" s="396"/>
      <c r="AA31725" s="441"/>
    </row>
    <row r="31726" spans="25:27" x14ac:dyDescent="0.2">
      <c r="Y31726" s="396"/>
      <c r="Z31726" s="396"/>
      <c r="AA31726" s="441"/>
    </row>
    <row r="31727" spans="25:27" x14ac:dyDescent="0.2">
      <c r="Y31727" s="396"/>
      <c r="Z31727" s="396"/>
      <c r="AA31727" s="441"/>
    </row>
    <row r="31728" spans="25:27" x14ac:dyDescent="0.2">
      <c r="Y31728" s="396"/>
      <c r="Z31728" s="396"/>
      <c r="AA31728" s="441"/>
    </row>
    <row r="31729" spans="25:27" x14ac:dyDescent="0.2">
      <c r="Y31729" s="396"/>
      <c r="Z31729" s="396"/>
      <c r="AA31729" s="441"/>
    </row>
    <row r="31730" spans="25:27" x14ac:dyDescent="0.2">
      <c r="Y31730" s="396"/>
      <c r="Z31730" s="396"/>
      <c r="AA31730" s="441"/>
    </row>
    <row r="31731" spans="25:27" x14ac:dyDescent="0.2">
      <c r="Y31731" s="396"/>
      <c r="Z31731" s="396"/>
      <c r="AA31731" s="441"/>
    </row>
    <row r="31732" spans="25:27" x14ac:dyDescent="0.2">
      <c r="Y31732" s="396"/>
      <c r="Z31732" s="396"/>
      <c r="AA31732" s="441"/>
    </row>
    <row r="31733" spans="25:27" x14ac:dyDescent="0.2">
      <c r="Y31733" s="396"/>
      <c r="Z31733" s="396"/>
      <c r="AA31733" s="441"/>
    </row>
    <row r="31734" spans="25:27" x14ac:dyDescent="0.2">
      <c r="Y31734" s="396"/>
      <c r="Z31734" s="396"/>
      <c r="AA31734" s="441"/>
    </row>
    <row r="31735" spans="25:27" x14ac:dyDescent="0.2">
      <c r="Y31735" s="396"/>
      <c r="Z31735" s="396"/>
      <c r="AA31735" s="441"/>
    </row>
    <row r="31736" spans="25:27" x14ac:dyDescent="0.2">
      <c r="Y31736" s="396"/>
      <c r="Z31736" s="396"/>
      <c r="AA31736" s="441"/>
    </row>
    <row r="31737" spans="25:27" x14ac:dyDescent="0.2">
      <c r="Y31737" s="396"/>
      <c r="Z31737" s="396"/>
      <c r="AA31737" s="441"/>
    </row>
    <row r="31738" spans="25:27" x14ac:dyDescent="0.2">
      <c r="Y31738" s="396"/>
      <c r="Z31738" s="396"/>
      <c r="AA31738" s="441"/>
    </row>
    <row r="31739" spans="25:27" x14ac:dyDescent="0.2">
      <c r="Y31739" s="396"/>
      <c r="Z31739" s="396"/>
      <c r="AA31739" s="441"/>
    </row>
    <row r="31740" spans="25:27" x14ac:dyDescent="0.2">
      <c r="Y31740" s="396"/>
      <c r="Z31740" s="396"/>
      <c r="AA31740" s="441"/>
    </row>
    <row r="31741" spans="25:27" x14ac:dyDescent="0.2">
      <c r="Y31741" s="396"/>
      <c r="Z31741" s="396"/>
      <c r="AA31741" s="441"/>
    </row>
    <row r="31742" spans="25:27" x14ac:dyDescent="0.2">
      <c r="Y31742" s="396"/>
      <c r="Z31742" s="396"/>
      <c r="AA31742" s="441"/>
    </row>
    <row r="31743" spans="25:27" x14ac:dyDescent="0.2">
      <c r="Y31743" s="396"/>
      <c r="Z31743" s="396"/>
      <c r="AA31743" s="441"/>
    </row>
    <row r="31744" spans="25:27" x14ac:dyDescent="0.2">
      <c r="Y31744" s="396"/>
      <c r="Z31744" s="396"/>
      <c r="AA31744" s="441"/>
    </row>
    <row r="31745" spans="25:27" x14ac:dyDescent="0.2">
      <c r="Y31745" s="396"/>
      <c r="Z31745" s="396"/>
      <c r="AA31745" s="441"/>
    </row>
    <row r="31746" spans="25:27" x14ac:dyDescent="0.2">
      <c r="Y31746" s="396"/>
      <c r="Z31746" s="396"/>
      <c r="AA31746" s="441"/>
    </row>
    <row r="31747" spans="25:27" x14ac:dyDescent="0.2">
      <c r="Y31747" s="396"/>
      <c r="Z31747" s="396"/>
      <c r="AA31747" s="441"/>
    </row>
    <row r="31748" spans="25:27" x14ac:dyDescent="0.2">
      <c r="Y31748" s="396"/>
      <c r="Z31748" s="396"/>
      <c r="AA31748" s="441"/>
    </row>
    <row r="31749" spans="25:27" x14ac:dyDescent="0.2">
      <c r="Y31749" s="396"/>
      <c r="Z31749" s="396"/>
      <c r="AA31749" s="441"/>
    </row>
    <row r="31750" spans="25:27" x14ac:dyDescent="0.2">
      <c r="Y31750" s="396"/>
      <c r="Z31750" s="396"/>
      <c r="AA31750" s="441"/>
    </row>
    <row r="31751" spans="25:27" x14ac:dyDescent="0.2">
      <c r="Y31751" s="396"/>
      <c r="Z31751" s="396"/>
      <c r="AA31751" s="441"/>
    </row>
    <row r="31752" spans="25:27" x14ac:dyDescent="0.2">
      <c r="Y31752" s="396"/>
      <c r="Z31752" s="396"/>
      <c r="AA31752" s="441"/>
    </row>
    <row r="31753" spans="25:27" x14ac:dyDescent="0.2">
      <c r="Y31753" s="396"/>
      <c r="Z31753" s="396"/>
      <c r="AA31753" s="441"/>
    </row>
    <row r="31754" spans="25:27" x14ac:dyDescent="0.2">
      <c r="Y31754" s="396"/>
      <c r="Z31754" s="396"/>
      <c r="AA31754" s="441"/>
    </row>
    <row r="31755" spans="25:27" x14ac:dyDescent="0.2">
      <c r="Y31755" s="396"/>
      <c r="Z31755" s="396"/>
      <c r="AA31755" s="441"/>
    </row>
    <row r="31756" spans="25:27" x14ac:dyDescent="0.2">
      <c r="Y31756" s="396"/>
      <c r="Z31756" s="396"/>
      <c r="AA31756" s="441"/>
    </row>
    <row r="31757" spans="25:27" x14ac:dyDescent="0.2">
      <c r="Y31757" s="396"/>
      <c r="Z31757" s="396"/>
      <c r="AA31757" s="441"/>
    </row>
    <row r="31758" spans="25:27" x14ac:dyDescent="0.2">
      <c r="Y31758" s="396"/>
      <c r="Z31758" s="396"/>
      <c r="AA31758" s="441"/>
    </row>
    <row r="31759" spans="25:27" x14ac:dyDescent="0.2">
      <c r="Y31759" s="396"/>
      <c r="Z31759" s="396"/>
      <c r="AA31759" s="441"/>
    </row>
    <row r="31760" spans="25:27" x14ac:dyDescent="0.2">
      <c r="Y31760" s="396"/>
      <c r="Z31760" s="396"/>
      <c r="AA31760" s="441"/>
    </row>
    <row r="31761" spans="25:27" x14ac:dyDescent="0.2">
      <c r="Y31761" s="396"/>
      <c r="Z31761" s="396"/>
      <c r="AA31761" s="441"/>
    </row>
    <row r="31762" spans="25:27" x14ac:dyDescent="0.2">
      <c r="Y31762" s="396"/>
      <c r="Z31762" s="396"/>
      <c r="AA31762" s="441"/>
    </row>
    <row r="31763" spans="25:27" x14ac:dyDescent="0.2">
      <c r="Y31763" s="396"/>
      <c r="Z31763" s="396"/>
      <c r="AA31763" s="441"/>
    </row>
    <row r="31764" spans="25:27" x14ac:dyDescent="0.2">
      <c r="Y31764" s="396"/>
      <c r="Z31764" s="396"/>
      <c r="AA31764" s="441"/>
    </row>
    <row r="31765" spans="25:27" x14ac:dyDescent="0.2">
      <c r="Y31765" s="396"/>
      <c r="Z31765" s="396"/>
      <c r="AA31765" s="441"/>
    </row>
    <row r="31766" spans="25:27" x14ac:dyDescent="0.2">
      <c r="Y31766" s="396"/>
      <c r="Z31766" s="396"/>
      <c r="AA31766" s="441"/>
    </row>
    <row r="31767" spans="25:27" x14ac:dyDescent="0.2">
      <c r="Y31767" s="396"/>
      <c r="Z31767" s="396"/>
      <c r="AA31767" s="441"/>
    </row>
    <row r="31768" spans="25:27" x14ac:dyDescent="0.2">
      <c r="Y31768" s="396"/>
      <c r="Z31768" s="396"/>
      <c r="AA31768" s="441"/>
    </row>
    <row r="31769" spans="25:27" x14ac:dyDescent="0.2">
      <c r="Y31769" s="396"/>
      <c r="Z31769" s="396"/>
      <c r="AA31769" s="441"/>
    </row>
    <row r="31770" spans="25:27" x14ac:dyDescent="0.2">
      <c r="Y31770" s="396"/>
      <c r="Z31770" s="396"/>
      <c r="AA31770" s="441"/>
    </row>
    <row r="31771" spans="25:27" x14ac:dyDescent="0.2">
      <c r="Y31771" s="396"/>
      <c r="Z31771" s="396"/>
      <c r="AA31771" s="441"/>
    </row>
    <row r="31772" spans="25:27" x14ac:dyDescent="0.2">
      <c r="Y31772" s="396"/>
      <c r="Z31772" s="396"/>
      <c r="AA31772" s="441"/>
    </row>
    <row r="31773" spans="25:27" x14ac:dyDescent="0.2">
      <c r="Y31773" s="396"/>
      <c r="Z31773" s="396"/>
      <c r="AA31773" s="441"/>
    </row>
    <row r="31774" spans="25:27" x14ac:dyDescent="0.2">
      <c r="Y31774" s="396"/>
      <c r="Z31774" s="396"/>
      <c r="AA31774" s="441"/>
    </row>
    <row r="31775" spans="25:27" x14ac:dyDescent="0.2">
      <c r="Y31775" s="396"/>
      <c r="Z31775" s="396"/>
      <c r="AA31775" s="441"/>
    </row>
    <row r="31776" spans="25:27" x14ac:dyDescent="0.2">
      <c r="Y31776" s="396"/>
      <c r="Z31776" s="396"/>
      <c r="AA31776" s="441"/>
    </row>
    <row r="31777" spans="25:27" x14ac:dyDescent="0.2">
      <c r="Y31777" s="396"/>
      <c r="Z31777" s="396"/>
      <c r="AA31777" s="441"/>
    </row>
    <row r="31778" spans="25:27" x14ac:dyDescent="0.2">
      <c r="Y31778" s="396"/>
      <c r="Z31778" s="396"/>
      <c r="AA31778" s="441"/>
    </row>
    <row r="31779" spans="25:27" x14ac:dyDescent="0.2">
      <c r="Y31779" s="396"/>
      <c r="Z31779" s="396"/>
      <c r="AA31779" s="441"/>
    </row>
    <row r="31780" spans="25:27" x14ac:dyDescent="0.2">
      <c r="Y31780" s="396"/>
      <c r="Z31780" s="396"/>
      <c r="AA31780" s="441"/>
    </row>
    <row r="31781" spans="25:27" x14ac:dyDescent="0.2">
      <c r="Y31781" s="396"/>
      <c r="Z31781" s="396"/>
      <c r="AA31781" s="441"/>
    </row>
    <row r="31782" spans="25:27" x14ac:dyDescent="0.2">
      <c r="Y31782" s="396"/>
      <c r="Z31782" s="396"/>
      <c r="AA31782" s="441"/>
    </row>
    <row r="31783" spans="25:27" x14ac:dyDescent="0.2">
      <c r="Y31783" s="396"/>
      <c r="Z31783" s="396"/>
      <c r="AA31783" s="441"/>
    </row>
    <row r="31784" spans="25:27" x14ac:dyDescent="0.2">
      <c r="Y31784" s="396"/>
      <c r="Z31784" s="396"/>
      <c r="AA31784" s="441"/>
    </row>
    <row r="31785" spans="25:27" x14ac:dyDescent="0.2">
      <c r="Y31785" s="396"/>
      <c r="Z31785" s="396"/>
      <c r="AA31785" s="441"/>
    </row>
    <row r="31786" spans="25:27" x14ac:dyDescent="0.2">
      <c r="Y31786" s="396"/>
      <c r="Z31786" s="396"/>
      <c r="AA31786" s="441"/>
    </row>
    <row r="31787" spans="25:27" x14ac:dyDescent="0.2">
      <c r="Y31787" s="396"/>
      <c r="Z31787" s="396"/>
      <c r="AA31787" s="441"/>
    </row>
    <row r="31788" spans="25:27" x14ac:dyDescent="0.2">
      <c r="Y31788" s="396"/>
      <c r="Z31788" s="396"/>
      <c r="AA31788" s="441"/>
    </row>
    <row r="31789" spans="25:27" x14ac:dyDescent="0.2">
      <c r="Y31789" s="396"/>
      <c r="Z31789" s="396"/>
      <c r="AA31789" s="441"/>
    </row>
    <row r="31790" spans="25:27" x14ac:dyDescent="0.2">
      <c r="Y31790" s="396"/>
      <c r="Z31790" s="396"/>
      <c r="AA31790" s="441"/>
    </row>
    <row r="31791" spans="25:27" x14ac:dyDescent="0.2">
      <c r="Y31791" s="396"/>
      <c r="Z31791" s="396"/>
      <c r="AA31791" s="441"/>
    </row>
    <row r="31792" spans="25:27" x14ac:dyDescent="0.2">
      <c r="Y31792" s="396"/>
      <c r="Z31792" s="396"/>
      <c r="AA31792" s="441"/>
    </row>
    <row r="31793" spans="25:27" x14ac:dyDescent="0.2">
      <c r="Y31793" s="396"/>
      <c r="Z31793" s="396"/>
      <c r="AA31793" s="441"/>
    </row>
    <row r="31794" spans="25:27" x14ac:dyDescent="0.2">
      <c r="Y31794" s="396"/>
      <c r="Z31794" s="396"/>
      <c r="AA31794" s="441"/>
    </row>
    <row r="31795" spans="25:27" x14ac:dyDescent="0.2">
      <c r="Y31795" s="396"/>
      <c r="Z31795" s="396"/>
      <c r="AA31795" s="441"/>
    </row>
    <row r="31796" spans="25:27" x14ac:dyDescent="0.2">
      <c r="Y31796" s="396"/>
      <c r="Z31796" s="396"/>
      <c r="AA31796" s="441"/>
    </row>
    <row r="31797" spans="25:27" x14ac:dyDescent="0.2">
      <c r="Y31797" s="396"/>
      <c r="Z31797" s="396"/>
      <c r="AA31797" s="441"/>
    </row>
    <row r="31798" spans="25:27" x14ac:dyDescent="0.2">
      <c r="Y31798" s="396"/>
      <c r="Z31798" s="396"/>
      <c r="AA31798" s="441"/>
    </row>
    <row r="31799" spans="25:27" x14ac:dyDescent="0.2">
      <c r="Y31799" s="396"/>
      <c r="Z31799" s="396"/>
      <c r="AA31799" s="441"/>
    </row>
    <row r="31800" spans="25:27" x14ac:dyDescent="0.2">
      <c r="Y31800" s="396"/>
      <c r="Z31800" s="396"/>
      <c r="AA31800" s="441"/>
    </row>
    <row r="31801" spans="25:27" x14ac:dyDescent="0.2">
      <c r="Y31801" s="396"/>
      <c r="Z31801" s="396"/>
      <c r="AA31801" s="441"/>
    </row>
    <row r="31802" spans="25:27" x14ac:dyDescent="0.2">
      <c r="Y31802" s="396"/>
      <c r="Z31802" s="396"/>
      <c r="AA31802" s="441"/>
    </row>
    <row r="31803" spans="25:27" x14ac:dyDescent="0.2">
      <c r="Y31803" s="396"/>
      <c r="Z31803" s="396"/>
      <c r="AA31803" s="441"/>
    </row>
    <row r="31804" spans="25:27" x14ac:dyDescent="0.2">
      <c r="Y31804" s="396"/>
      <c r="Z31804" s="396"/>
      <c r="AA31804" s="441"/>
    </row>
    <row r="31805" spans="25:27" x14ac:dyDescent="0.2">
      <c r="Y31805" s="396"/>
      <c r="Z31805" s="396"/>
      <c r="AA31805" s="441"/>
    </row>
    <row r="31806" spans="25:27" x14ac:dyDescent="0.2">
      <c r="Y31806" s="396"/>
      <c r="Z31806" s="396"/>
      <c r="AA31806" s="441"/>
    </row>
    <row r="31807" spans="25:27" x14ac:dyDescent="0.2">
      <c r="Y31807" s="396"/>
      <c r="Z31807" s="396"/>
      <c r="AA31807" s="441"/>
    </row>
    <row r="31808" spans="25:27" x14ac:dyDescent="0.2">
      <c r="Y31808" s="396"/>
      <c r="Z31808" s="396"/>
      <c r="AA31808" s="441"/>
    </row>
    <row r="31809" spans="25:27" x14ac:dyDescent="0.2">
      <c r="Y31809" s="396"/>
      <c r="Z31809" s="396"/>
      <c r="AA31809" s="441"/>
    </row>
    <row r="31810" spans="25:27" x14ac:dyDescent="0.2">
      <c r="Y31810" s="396"/>
      <c r="Z31810" s="396"/>
      <c r="AA31810" s="441"/>
    </row>
    <row r="31811" spans="25:27" x14ac:dyDescent="0.2">
      <c r="Y31811" s="396"/>
      <c r="Z31811" s="396"/>
      <c r="AA31811" s="441"/>
    </row>
    <row r="31812" spans="25:27" x14ac:dyDescent="0.2">
      <c r="Y31812" s="396"/>
      <c r="Z31812" s="396"/>
      <c r="AA31812" s="441"/>
    </row>
    <row r="31813" spans="25:27" x14ac:dyDescent="0.2">
      <c r="Y31813" s="396"/>
      <c r="Z31813" s="396"/>
      <c r="AA31813" s="441"/>
    </row>
    <row r="31814" spans="25:27" x14ac:dyDescent="0.2">
      <c r="Y31814" s="396"/>
      <c r="Z31814" s="396"/>
      <c r="AA31814" s="441"/>
    </row>
    <row r="31815" spans="25:27" x14ac:dyDescent="0.2">
      <c r="Y31815" s="396"/>
      <c r="Z31815" s="396"/>
      <c r="AA31815" s="441"/>
    </row>
    <row r="31816" spans="25:27" x14ac:dyDescent="0.2">
      <c r="Y31816" s="396"/>
      <c r="Z31816" s="396"/>
      <c r="AA31816" s="441"/>
    </row>
    <row r="31817" spans="25:27" x14ac:dyDescent="0.2">
      <c r="Y31817" s="396"/>
      <c r="Z31817" s="396"/>
      <c r="AA31817" s="441"/>
    </row>
    <row r="31818" spans="25:27" x14ac:dyDescent="0.2">
      <c r="Y31818" s="396"/>
      <c r="Z31818" s="396"/>
      <c r="AA31818" s="441"/>
    </row>
    <row r="31819" spans="25:27" x14ac:dyDescent="0.2">
      <c r="Y31819" s="396"/>
      <c r="Z31819" s="396"/>
      <c r="AA31819" s="441"/>
    </row>
    <row r="31820" spans="25:27" x14ac:dyDescent="0.2">
      <c r="Y31820" s="396"/>
      <c r="Z31820" s="396"/>
      <c r="AA31820" s="441"/>
    </row>
    <row r="31821" spans="25:27" x14ac:dyDescent="0.2">
      <c r="Y31821" s="396"/>
      <c r="Z31821" s="396"/>
      <c r="AA31821" s="441"/>
    </row>
    <row r="31822" spans="25:27" x14ac:dyDescent="0.2">
      <c r="Y31822" s="396"/>
      <c r="Z31822" s="396"/>
      <c r="AA31822" s="441"/>
    </row>
    <row r="31823" spans="25:27" x14ac:dyDescent="0.2">
      <c r="Y31823" s="396"/>
      <c r="Z31823" s="396"/>
      <c r="AA31823" s="441"/>
    </row>
    <row r="31824" spans="25:27" x14ac:dyDescent="0.2">
      <c r="Y31824" s="396"/>
      <c r="Z31824" s="396"/>
      <c r="AA31824" s="441"/>
    </row>
    <row r="31825" spans="25:27" x14ac:dyDescent="0.2">
      <c r="Y31825" s="396"/>
      <c r="Z31825" s="396"/>
      <c r="AA31825" s="441"/>
    </row>
    <row r="31826" spans="25:27" x14ac:dyDescent="0.2">
      <c r="Y31826" s="396"/>
      <c r="Z31826" s="396"/>
      <c r="AA31826" s="441"/>
    </row>
    <row r="31827" spans="25:27" x14ac:dyDescent="0.2">
      <c r="Y31827" s="396"/>
      <c r="Z31827" s="396"/>
      <c r="AA31827" s="441"/>
    </row>
    <row r="31828" spans="25:27" x14ac:dyDescent="0.2">
      <c r="Y31828" s="396"/>
      <c r="Z31828" s="396"/>
      <c r="AA31828" s="441"/>
    </row>
    <row r="31829" spans="25:27" x14ac:dyDescent="0.2">
      <c r="Y31829" s="396"/>
      <c r="Z31829" s="396"/>
      <c r="AA31829" s="441"/>
    </row>
    <row r="31830" spans="25:27" x14ac:dyDescent="0.2">
      <c r="Y31830" s="396"/>
      <c r="Z31830" s="396"/>
      <c r="AA31830" s="441"/>
    </row>
    <row r="31831" spans="25:27" x14ac:dyDescent="0.2">
      <c r="Y31831" s="396"/>
      <c r="Z31831" s="396"/>
      <c r="AA31831" s="441"/>
    </row>
    <row r="31832" spans="25:27" x14ac:dyDescent="0.2">
      <c r="Y31832" s="396"/>
      <c r="Z31832" s="396"/>
      <c r="AA31832" s="441"/>
    </row>
    <row r="31833" spans="25:27" x14ac:dyDescent="0.2">
      <c r="Y31833" s="396"/>
      <c r="Z31833" s="396"/>
      <c r="AA31833" s="441"/>
    </row>
    <row r="31834" spans="25:27" x14ac:dyDescent="0.2">
      <c r="Y31834" s="396"/>
      <c r="Z31834" s="396"/>
      <c r="AA31834" s="441"/>
    </row>
    <row r="31835" spans="25:27" x14ac:dyDescent="0.2">
      <c r="Y31835" s="396"/>
      <c r="Z31835" s="396"/>
      <c r="AA31835" s="441"/>
    </row>
    <row r="31836" spans="25:27" x14ac:dyDescent="0.2">
      <c r="Y31836" s="396"/>
      <c r="Z31836" s="396"/>
      <c r="AA31836" s="441"/>
    </row>
    <row r="31837" spans="25:27" x14ac:dyDescent="0.2">
      <c r="Y31837" s="396"/>
      <c r="Z31837" s="396"/>
      <c r="AA31837" s="441"/>
    </row>
    <row r="31838" spans="25:27" x14ac:dyDescent="0.2">
      <c r="Y31838" s="396"/>
      <c r="Z31838" s="396"/>
      <c r="AA31838" s="441"/>
    </row>
    <row r="31839" spans="25:27" x14ac:dyDescent="0.2">
      <c r="Y31839" s="396"/>
      <c r="Z31839" s="396"/>
      <c r="AA31839" s="441"/>
    </row>
    <row r="31840" spans="25:27" x14ac:dyDescent="0.2">
      <c r="Y31840" s="396"/>
      <c r="Z31840" s="396"/>
      <c r="AA31840" s="441"/>
    </row>
    <row r="31841" spans="25:27" x14ac:dyDescent="0.2">
      <c r="Y31841" s="396"/>
      <c r="Z31841" s="396"/>
      <c r="AA31841" s="441"/>
    </row>
    <row r="31842" spans="25:27" x14ac:dyDescent="0.2">
      <c r="Y31842" s="396"/>
      <c r="Z31842" s="396"/>
      <c r="AA31842" s="441"/>
    </row>
    <row r="31843" spans="25:27" x14ac:dyDescent="0.2">
      <c r="Y31843" s="396"/>
      <c r="Z31843" s="396"/>
      <c r="AA31843" s="441"/>
    </row>
    <row r="31844" spans="25:27" x14ac:dyDescent="0.2">
      <c r="Y31844" s="396"/>
      <c r="Z31844" s="396"/>
      <c r="AA31844" s="441"/>
    </row>
    <row r="31845" spans="25:27" x14ac:dyDescent="0.2">
      <c r="Y31845" s="396"/>
      <c r="Z31845" s="396"/>
      <c r="AA31845" s="441"/>
    </row>
    <row r="31846" spans="25:27" x14ac:dyDescent="0.2">
      <c r="Y31846" s="396"/>
      <c r="Z31846" s="396"/>
      <c r="AA31846" s="441"/>
    </row>
    <row r="31847" spans="25:27" x14ac:dyDescent="0.2">
      <c r="Y31847" s="396"/>
      <c r="Z31847" s="396"/>
      <c r="AA31847" s="441"/>
    </row>
    <row r="31848" spans="25:27" x14ac:dyDescent="0.2">
      <c r="Y31848" s="396"/>
      <c r="Z31848" s="396"/>
      <c r="AA31848" s="441"/>
    </row>
    <row r="31849" spans="25:27" x14ac:dyDescent="0.2">
      <c r="Y31849" s="396"/>
      <c r="Z31849" s="396"/>
      <c r="AA31849" s="441"/>
    </row>
    <row r="31850" spans="25:27" x14ac:dyDescent="0.2">
      <c r="Y31850" s="396"/>
      <c r="Z31850" s="396"/>
      <c r="AA31850" s="441"/>
    </row>
    <row r="31851" spans="25:27" x14ac:dyDescent="0.2">
      <c r="Y31851" s="396"/>
      <c r="Z31851" s="396"/>
      <c r="AA31851" s="441"/>
    </row>
    <row r="31852" spans="25:27" x14ac:dyDescent="0.2">
      <c r="Y31852" s="396"/>
      <c r="Z31852" s="396"/>
      <c r="AA31852" s="441"/>
    </row>
    <row r="31853" spans="25:27" x14ac:dyDescent="0.2">
      <c r="Y31853" s="396"/>
      <c r="Z31853" s="396"/>
      <c r="AA31853" s="441"/>
    </row>
    <row r="31854" spans="25:27" x14ac:dyDescent="0.2">
      <c r="Y31854" s="396"/>
      <c r="Z31854" s="396"/>
      <c r="AA31854" s="441"/>
    </row>
    <row r="31855" spans="25:27" x14ac:dyDescent="0.2">
      <c r="Y31855" s="396"/>
      <c r="Z31855" s="396"/>
      <c r="AA31855" s="441"/>
    </row>
    <row r="31856" spans="25:27" x14ac:dyDescent="0.2">
      <c r="Y31856" s="396"/>
      <c r="Z31856" s="396"/>
      <c r="AA31856" s="441"/>
    </row>
    <row r="31857" spans="25:27" x14ac:dyDescent="0.2">
      <c r="Y31857" s="396"/>
      <c r="Z31857" s="396"/>
      <c r="AA31857" s="441"/>
    </row>
    <row r="31858" spans="25:27" x14ac:dyDescent="0.2">
      <c r="Y31858" s="396"/>
      <c r="Z31858" s="396"/>
      <c r="AA31858" s="441"/>
    </row>
    <row r="31859" spans="25:27" x14ac:dyDescent="0.2">
      <c r="Y31859" s="396"/>
      <c r="Z31859" s="396"/>
      <c r="AA31859" s="441"/>
    </row>
    <row r="31860" spans="25:27" x14ac:dyDescent="0.2">
      <c r="Y31860" s="396"/>
      <c r="Z31860" s="396"/>
      <c r="AA31860" s="441"/>
    </row>
    <row r="31861" spans="25:27" x14ac:dyDescent="0.2">
      <c r="Y31861" s="396"/>
      <c r="Z31861" s="396"/>
      <c r="AA31861" s="441"/>
    </row>
    <row r="31862" spans="25:27" x14ac:dyDescent="0.2">
      <c r="Y31862" s="396"/>
      <c r="Z31862" s="396"/>
      <c r="AA31862" s="441"/>
    </row>
    <row r="31863" spans="25:27" x14ac:dyDescent="0.2">
      <c r="Y31863" s="396"/>
      <c r="Z31863" s="396"/>
      <c r="AA31863" s="441"/>
    </row>
    <row r="31864" spans="25:27" x14ac:dyDescent="0.2">
      <c r="Y31864" s="396"/>
      <c r="Z31864" s="396"/>
      <c r="AA31864" s="441"/>
    </row>
    <row r="31865" spans="25:27" x14ac:dyDescent="0.2">
      <c r="Y31865" s="396"/>
      <c r="Z31865" s="396"/>
      <c r="AA31865" s="441"/>
    </row>
    <row r="31866" spans="25:27" x14ac:dyDescent="0.2">
      <c r="Y31866" s="396"/>
      <c r="Z31866" s="396"/>
      <c r="AA31866" s="441"/>
    </row>
    <row r="31867" spans="25:27" x14ac:dyDescent="0.2">
      <c r="Y31867" s="396"/>
      <c r="Z31867" s="396"/>
      <c r="AA31867" s="441"/>
    </row>
    <row r="31868" spans="25:27" x14ac:dyDescent="0.2">
      <c r="Y31868" s="396"/>
      <c r="Z31868" s="396"/>
      <c r="AA31868" s="441"/>
    </row>
    <row r="31869" spans="25:27" x14ac:dyDescent="0.2">
      <c r="Y31869" s="396"/>
      <c r="Z31869" s="396"/>
      <c r="AA31869" s="441"/>
    </row>
    <row r="31870" spans="25:27" x14ac:dyDescent="0.2">
      <c r="Y31870" s="396"/>
      <c r="Z31870" s="396"/>
      <c r="AA31870" s="441"/>
    </row>
    <row r="31871" spans="25:27" x14ac:dyDescent="0.2">
      <c r="Y31871" s="396"/>
      <c r="Z31871" s="396"/>
      <c r="AA31871" s="441"/>
    </row>
    <row r="31872" spans="25:27" x14ac:dyDescent="0.2">
      <c r="Y31872" s="396"/>
      <c r="Z31872" s="396"/>
      <c r="AA31872" s="441"/>
    </row>
    <row r="31873" spans="25:27" x14ac:dyDescent="0.2">
      <c r="Y31873" s="396"/>
      <c r="Z31873" s="396"/>
      <c r="AA31873" s="441"/>
    </row>
    <row r="31874" spans="25:27" x14ac:dyDescent="0.2">
      <c r="Y31874" s="396"/>
      <c r="Z31874" s="396"/>
      <c r="AA31874" s="441"/>
    </row>
    <row r="31875" spans="25:27" x14ac:dyDescent="0.2">
      <c r="Y31875" s="396"/>
      <c r="Z31875" s="396"/>
      <c r="AA31875" s="441"/>
    </row>
    <row r="31876" spans="25:27" x14ac:dyDescent="0.2">
      <c r="Y31876" s="396"/>
      <c r="Z31876" s="396"/>
      <c r="AA31876" s="441"/>
    </row>
    <row r="31877" spans="25:27" x14ac:dyDescent="0.2">
      <c r="Y31877" s="396"/>
      <c r="Z31877" s="396"/>
      <c r="AA31877" s="441"/>
    </row>
    <row r="31878" spans="25:27" x14ac:dyDescent="0.2">
      <c r="Y31878" s="396"/>
      <c r="Z31878" s="396"/>
      <c r="AA31878" s="441"/>
    </row>
    <row r="31879" spans="25:27" x14ac:dyDescent="0.2">
      <c r="Y31879" s="396"/>
      <c r="Z31879" s="396"/>
      <c r="AA31879" s="441"/>
    </row>
    <row r="31880" spans="25:27" x14ac:dyDescent="0.2">
      <c r="Y31880" s="396"/>
      <c r="Z31880" s="396"/>
      <c r="AA31880" s="441"/>
    </row>
    <row r="31881" spans="25:27" x14ac:dyDescent="0.2">
      <c r="Y31881" s="396"/>
      <c r="Z31881" s="396"/>
      <c r="AA31881" s="441"/>
    </row>
    <row r="31882" spans="25:27" x14ac:dyDescent="0.2">
      <c r="Y31882" s="396"/>
      <c r="Z31882" s="396"/>
      <c r="AA31882" s="441"/>
    </row>
    <row r="31883" spans="25:27" x14ac:dyDescent="0.2">
      <c r="Y31883" s="396"/>
      <c r="Z31883" s="396"/>
      <c r="AA31883" s="441"/>
    </row>
    <row r="31884" spans="25:27" x14ac:dyDescent="0.2">
      <c r="Y31884" s="396"/>
      <c r="Z31884" s="396"/>
      <c r="AA31884" s="441"/>
    </row>
    <row r="31885" spans="25:27" x14ac:dyDescent="0.2">
      <c r="Y31885" s="396"/>
      <c r="Z31885" s="396"/>
      <c r="AA31885" s="441"/>
    </row>
    <row r="31886" spans="25:27" x14ac:dyDescent="0.2">
      <c r="Y31886" s="396"/>
      <c r="Z31886" s="396"/>
      <c r="AA31886" s="441"/>
    </row>
    <row r="31887" spans="25:27" x14ac:dyDescent="0.2">
      <c r="Y31887" s="396"/>
      <c r="Z31887" s="396"/>
      <c r="AA31887" s="441"/>
    </row>
    <row r="31888" spans="25:27" x14ac:dyDescent="0.2">
      <c r="Y31888" s="396"/>
      <c r="Z31888" s="396"/>
      <c r="AA31888" s="441"/>
    </row>
    <row r="31889" spans="25:27" x14ac:dyDescent="0.2">
      <c r="Y31889" s="396"/>
      <c r="Z31889" s="396"/>
      <c r="AA31889" s="441"/>
    </row>
    <row r="31890" spans="25:27" x14ac:dyDescent="0.2">
      <c r="Y31890" s="396"/>
      <c r="Z31890" s="396"/>
      <c r="AA31890" s="441"/>
    </row>
    <row r="31891" spans="25:27" x14ac:dyDescent="0.2">
      <c r="Y31891" s="396"/>
      <c r="Z31891" s="396"/>
      <c r="AA31891" s="441"/>
    </row>
    <row r="31892" spans="25:27" x14ac:dyDescent="0.2">
      <c r="Y31892" s="396"/>
      <c r="Z31892" s="396"/>
      <c r="AA31892" s="441"/>
    </row>
    <row r="31893" spans="25:27" x14ac:dyDescent="0.2">
      <c r="Y31893" s="396"/>
      <c r="Z31893" s="396"/>
      <c r="AA31893" s="441"/>
    </row>
    <row r="31894" spans="25:27" x14ac:dyDescent="0.2">
      <c r="Y31894" s="396"/>
      <c r="Z31894" s="396"/>
      <c r="AA31894" s="441"/>
    </row>
    <row r="31895" spans="25:27" x14ac:dyDescent="0.2">
      <c r="Y31895" s="396"/>
      <c r="Z31895" s="396"/>
      <c r="AA31895" s="441"/>
    </row>
    <row r="31896" spans="25:27" x14ac:dyDescent="0.2">
      <c r="Y31896" s="396"/>
      <c r="Z31896" s="396"/>
      <c r="AA31896" s="441"/>
    </row>
    <row r="31897" spans="25:27" x14ac:dyDescent="0.2">
      <c r="Y31897" s="396"/>
      <c r="Z31897" s="396"/>
      <c r="AA31897" s="441"/>
    </row>
    <row r="31898" spans="25:27" x14ac:dyDescent="0.2">
      <c r="Y31898" s="396"/>
      <c r="Z31898" s="396"/>
      <c r="AA31898" s="441"/>
    </row>
    <row r="31899" spans="25:27" x14ac:dyDescent="0.2">
      <c r="Y31899" s="396"/>
      <c r="Z31899" s="396"/>
      <c r="AA31899" s="441"/>
    </row>
    <row r="31900" spans="25:27" x14ac:dyDescent="0.2">
      <c r="Y31900" s="396"/>
      <c r="Z31900" s="396"/>
      <c r="AA31900" s="441"/>
    </row>
    <row r="31901" spans="25:27" x14ac:dyDescent="0.2">
      <c r="Y31901" s="396"/>
      <c r="Z31901" s="396"/>
      <c r="AA31901" s="441"/>
    </row>
    <row r="31902" spans="25:27" x14ac:dyDescent="0.2">
      <c r="Y31902" s="396"/>
      <c r="Z31902" s="396"/>
      <c r="AA31902" s="441"/>
    </row>
    <row r="31903" spans="25:27" x14ac:dyDescent="0.2">
      <c r="Y31903" s="396"/>
      <c r="Z31903" s="396"/>
      <c r="AA31903" s="441"/>
    </row>
    <row r="31904" spans="25:27" x14ac:dyDescent="0.2">
      <c r="Y31904" s="396"/>
      <c r="Z31904" s="396"/>
      <c r="AA31904" s="441"/>
    </row>
    <row r="31905" spans="25:27" x14ac:dyDescent="0.2">
      <c r="Y31905" s="396"/>
      <c r="Z31905" s="396"/>
      <c r="AA31905" s="441"/>
    </row>
    <row r="31906" spans="25:27" x14ac:dyDescent="0.2">
      <c r="Y31906" s="396"/>
      <c r="Z31906" s="396"/>
      <c r="AA31906" s="441"/>
    </row>
    <row r="31907" spans="25:27" x14ac:dyDescent="0.2">
      <c r="Y31907" s="396"/>
      <c r="Z31907" s="396"/>
      <c r="AA31907" s="441"/>
    </row>
    <row r="31908" spans="25:27" x14ac:dyDescent="0.2">
      <c r="Y31908" s="396"/>
      <c r="Z31908" s="396"/>
      <c r="AA31908" s="441"/>
    </row>
    <row r="31909" spans="25:27" x14ac:dyDescent="0.2">
      <c r="Y31909" s="396"/>
      <c r="Z31909" s="396"/>
      <c r="AA31909" s="441"/>
    </row>
    <row r="31910" spans="25:27" x14ac:dyDescent="0.2">
      <c r="Y31910" s="396"/>
      <c r="Z31910" s="396"/>
      <c r="AA31910" s="441"/>
    </row>
    <row r="31911" spans="25:27" x14ac:dyDescent="0.2">
      <c r="Y31911" s="396"/>
      <c r="Z31911" s="396"/>
      <c r="AA31911" s="441"/>
    </row>
    <row r="31912" spans="25:27" x14ac:dyDescent="0.2">
      <c r="Y31912" s="396"/>
      <c r="Z31912" s="396"/>
      <c r="AA31912" s="441"/>
    </row>
    <row r="31913" spans="25:27" x14ac:dyDescent="0.2">
      <c r="Y31913" s="396"/>
      <c r="Z31913" s="396"/>
      <c r="AA31913" s="441"/>
    </row>
    <row r="31914" spans="25:27" x14ac:dyDescent="0.2">
      <c r="Y31914" s="396"/>
      <c r="Z31914" s="396"/>
      <c r="AA31914" s="441"/>
    </row>
    <row r="31915" spans="25:27" x14ac:dyDescent="0.2">
      <c r="Y31915" s="396"/>
      <c r="Z31915" s="396"/>
      <c r="AA31915" s="441"/>
    </row>
    <row r="31916" spans="25:27" x14ac:dyDescent="0.2">
      <c r="Y31916" s="396"/>
      <c r="Z31916" s="396"/>
      <c r="AA31916" s="441"/>
    </row>
    <row r="31917" spans="25:27" x14ac:dyDescent="0.2">
      <c r="Y31917" s="396"/>
      <c r="Z31917" s="396"/>
      <c r="AA31917" s="441"/>
    </row>
    <row r="31918" spans="25:27" x14ac:dyDescent="0.2">
      <c r="Y31918" s="396"/>
      <c r="Z31918" s="396"/>
      <c r="AA31918" s="441"/>
    </row>
    <row r="31919" spans="25:27" x14ac:dyDescent="0.2">
      <c r="Y31919" s="396"/>
      <c r="Z31919" s="396"/>
      <c r="AA31919" s="441"/>
    </row>
    <row r="31920" spans="25:27" x14ac:dyDescent="0.2">
      <c r="Y31920" s="396"/>
      <c r="Z31920" s="396"/>
      <c r="AA31920" s="441"/>
    </row>
    <row r="31921" spans="25:27" x14ac:dyDescent="0.2">
      <c r="Y31921" s="396"/>
      <c r="Z31921" s="396"/>
      <c r="AA31921" s="441"/>
    </row>
    <row r="31922" spans="25:27" x14ac:dyDescent="0.2">
      <c r="Y31922" s="396"/>
      <c r="Z31922" s="396"/>
      <c r="AA31922" s="441"/>
    </row>
    <row r="31923" spans="25:27" x14ac:dyDescent="0.2">
      <c r="Y31923" s="396"/>
      <c r="Z31923" s="396"/>
      <c r="AA31923" s="441"/>
    </row>
    <row r="31924" spans="25:27" x14ac:dyDescent="0.2">
      <c r="Y31924" s="396"/>
      <c r="Z31924" s="396"/>
      <c r="AA31924" s="441"/>
    </row>
    <row r="31925" spans="25:27" x14ac:dyDescent="0.2">
      <c r="Y31925" s="396"/>
      <c r="Z31925" s="396"/>
      <c r="AA31925" s="441"/>
    </row>
    <row r="31926" spans="25:27" x14ac:dyDescent="0.2">
      <c r="Y31926" s="396"/>
      <c r="Z31926" s="396"/>
      <c r="AA31926" s="441"/>
    </row>
    <row r="31927" spans="25:27" x14ac:dyDescent="0.2">
      <c r="Y31927" s="396"/>
      <c r="Z31927" s="396"/>
      <c r="AA31927" s="441"/>
    </row>
    <row r="31928" spans="25:27" x14ac:dyDescent="0.2">
      <c r="Y31928" s="396"/>
      <c r="Z31928" s="396"/>
      <c r="AA31928" s="441"/>
    </row>
    <row r="31929" spans="25:27" x14ac:dyDescent="0.2">
      <c r="Y31929" s="396"/>
      <c r="Z31929" s="396"/>
      <c r="AA31929" s="441"/>
    </row>
    <row r="31930" spans="25:27" x14ac:dyDescent="0.2">
      <c r="Y31930" s="396"/>
      <c r="Z31930" s="396"/>
      <c r="AA31930" s="441"/>
    </row>
    <row r="31931" spans="25:27" x14ac:dyDescent="0.2">
      <c r="Y31931" s="396"/>
      <c r="Z31931" s="396"/>
      <c r="AA31931" s="441"/>
    </row>
    <row r="31932" spans="25:27" x14ac:dyDescent="0.2">
      <c r="Y31932" s="396"/>
      <c r="Z31932" s="396"/>
      <c r="AA31932" s="441"/>
    </row>
    <row r="31933" spans="25:27" x14ac:dyDescent="0.2">
      <c r="Y31933" s="396"/>
      <c r="Z31933" s="396"/>
      <c r="AA31933" s="441"/>
    </row>
    <row r="31934" spans="25:27" x14ac:dyDescent="0.2">
      <c r="Y31934" s="396"/>
      <c r="Z31934" s="396"/>
      <c r="AA31934" s="441"/>
    </row>
    <row r="31935" spans="25:27" x14ac:dyDescent="0.2">
      <c r="Y31935" s="396"/>
      <c r="Z31935" s="396"/>
      <c r="AA31935" s="441"/>
    </row>
    <row r="31936" spans="25:27" x14ac:dyDescent="0.2">
      <c r="Y31936" s="396"/>
      <c r="Z31936" s="396"/>
      <c r="AA31936" s="441"/>
    </row>
    <row r="31937" spans="25:27" x14ac:dyDescent="0.2">
      <c r="Y31937" s="396"/>
      <c r="Z31937" s="396"/>
      <c r="AA31937" s="441"/>
    </row>
    <row r="31938" spans="25:27" x14ac:dyDescent="0.2">
      <c r="Y31938" s="396"/>
      <c r="Z31938" s="396"/>
      <c r="AA31938" s="441"/>
    </row>
    <row r="31939" spans="25:27" x14ac:dyDescent="0.2">
      <c r="Y31939" s="396"/>
      <c r="Z31939" s="396"/>
      <c r="AA31939" s="441"/>
    </row>
    <row r="31940" spans="25:27" x14ac:dyDescent="0.2">
      <c r="Y31940" s="396"/>
      <c r="Z31940" s="396"/>
      <c r="AA31940" s="441"/>
    </row>
    <row r="31941" spans="25:27" x14ac:dyDescent="0.2">
      <c r="Y31941" s="396"/>
      <c r="Z31941" s="396"/>
      <c r="AA31941" s="441"/>
    </row>
    <row r="31942" spans="25:27" x14ac:dyDescent="0.2">
      <c r="Y31942" s="396"/>
      <c r="Z31942" s="396"/>
      <c r="AA31942" s="441"/>
    </row>
    <row r="31943" spans="25:27" x14ac:dyDescent="0.2">
      <c r="Y31943" s="396"/>
      <c r="Z31943" s="396"/>
      <c r="AA31943" s="441"/>
    </row>
    <row r="31944" spans="25:27" x14ac:dyDescent="0.2">
      <c r="Y31944" s="396"/>
      <c r="Z31944" s="396"/>
      <c r="AA31944" s="441"/>
    </row>
    <row r="31945" spans="25:27" x14ac:dyDescent="0.2">
      <c r="Y31945" s="396"/>
      <c r="Z31945" s="396"/>
      <c r="AA31945" s="441"/>
    </row>
    <row r="31946" spans="25:27" x14ac:dyDescent="0.2">
      <c r="Y31946" s="396"/>
      <c r="Z31946" s="396"/>
      <c r="AA31946" s="441"/>
    </row>
    <row r="31947" spans="25:27" x14ac:dyDescent="0.2">
      <c r="Y31947" s="396"/>
      <c r="Z31947" s="396"/>
      <c r="AA31947" s="441"/>
    </row>
    <row r="31948" spans="25:27" x14ac:dyDescent="0.2">
      <c r="Y31948" s="396"/>
      <c r="Z31948" s="396"/>
      <c r="AA31948" s="441"/>
    </row>
    <row r="31949" spans="25:27" x14ac:dyDescent="0.2">
      <c r="Y31949" s="396"/>
      <c r="Z31949" s="396"/>
      <c r="AA31949" s="441"/>
    </row>
    <row r="31950" spans="25:27" x14ac:dyDescent="0.2">
      <c r="Y31950" s="396"/>
      <c r="Z31950" s="396"/>
      <c r="AA31950" s="441"/>
    </row>
    <row r="31951" spans="25:27" x14ac:dyDescent="0.2">
      <c r="Y31951" s="396"/>
      <c r="Z31951" s="396"/>
      <c r="AA31951" s="441"/>
    </row>
    <row r="31952" spans="25:27" x14ac:dyDescent="0.2">
      <c r="Y31952" s="396"/>
      <c r="Z31952" s="396"/>
      <c r="AA31952" s="441"/>
    </row>
    <row r="31953" spans="25:27" x14ac:dyDescent="0.2">
      <c r="Y31953" s="396"/>
      <c r="Z31953" s="396"/>
      <c r="AA31953" s="441"/>
    </row>
    <row r="31954" spans="25:27" x14ac:dyDescent="0.2">
      <c r="Y31954" s="396"/>
      <c r="Z31954" s="396"/>
      <c r="AA31954" s="441"/>
    </row>
    <row r="31955" spans="25:27" x14ac:dyDescent="0.2">
      <c r="Y31955" s="396"/>
      <c r="Z31955" s="396"/>
      <c r="AA31955" s="441"/>
    </row>
    <row r="31956" spans="25:27" x14ac:dyDescent="0.2">
      <c r="Y31956" s="396"/>
      <c r="Z31956" s="396"/>
      <c r="AA31956" s="441"/>
    </row>
    <row r="31957" spans="25:27" x14ac:dyDescent="0.2">
      <c r="Y31957" s="396"/>
      <c r="Z31957" s="396"/>
      <c r="AA31957" s="441"/>
    </row>
    <row r="31958" spans="25:27" x14ac:dyDescent="0.2">
      <c r="Y31958" s="396"/>
      <c r="Z31958" s="396"/>
      <c r="AA31958" s="441"/>
    </row>
    <row r="31959" spans="25:27" x14ac:dyDescent="0.2">
      <c r="Y31959" s="396"/>
      <c r="Z31959" s="396"/>
      <c r="AA31959" s="441"/>
    </row>
    <row r="31960" spans="25:27" x14ac:dyDescent="0.2">
      <c r="Y31960" s="396"/>
      <c r="Z31960" s="396"/>
      <c r="AA31960" s="441"/>
    </row>
    <row r="31961" spans="25:27" x14ac:dyDescent="0.2">
      <c r="Y31961" s="396"/>
      <c r="Z31961" s="396"/>
      <c r="AA31961" s="441"/>
    </row>
    <row r="31962" spans="25:27" x14ac:dyDescent="0.2">
      <c r="Y31962" s="396"/>
      <c r="Z31962" s="396"/>
      <c r="AA31962" s="441"/>
    </row>
    <row r="31963" spans="25:27" x14ac:dyDescent="0.2">
      <c r="Y31963" s="396"/>
      <c r="Z31963" s="396"/>
      <c r="AA31963" s="441"/>
    </row>
    <row r="31964" spans="25:27" x14ac:dyDescent="0.2">
      <c r="Y31964" s="396"/>
      <c r="Z31964" s="396"/>
      <c r="AA31964" s="441"/>
    </row>
    <row r="31965" spans="25:27" x14ac:dyDescent="0.2">
      <c r="Y31965" s="396"/>
      <c r="Z31965" s="396"/>
      <c r="AA31965" s="441"/>
    </row>
    <row r="31966" spans="25:27" x14ac:dyDescent="0.2">
      <c r="Y31966" s="396"/>
      <c r="Z31966" s="396"/>
      <c r="AA31966" s="441"/>
    </row>
    <row r="31967" spans="25:27" x14ac:dyDescent="0.2">
      <c r="Y31967" s="396"/>
      <c r="Z31967" s="396"/>
      <c r="AA31967" s="441"/>
    </row>
    <row r="31968" spans="25:27" x14ac:dyDescent="0.2">
      <c r="Y31968" s="396"/>
      <c r="Z31968" s="396"/>
      <c r="AA31968" s="441"/>
    </row>
    <row r="31969" spans="25:27" x14ac:dyDescent="0.2">
      <c r="Y31969" s="396"/>
      <c r="Z31969" s="396"/>
      <c r="AA31969" s="441"/>
    </row>
    <row r="31970" spans="25:27" x14ac:dyDescent="0.2">
      <c r="Y31970" s="396"/>
      <c r="Z31970" s="396"/>
      <c r="AA31970" s="441"/>
    </row>
    <row r="31971" spans="25:27" x14ac:dyDescent="0.2">
      <c r="Y31971" s="396"/>
      <c r="Z31971" s="396"/>
      <c r="AA31971" s="441"/>
    </row>
    <row r="31972" spans="25:27" x14ac:dyDescent="0.2">
      <c r="Y31972" s="396"/>
      <c r="Z31972" s="396"/>
      <c r="AA31972" s="441"/>
    </row>
    <row r="31973" spans="25:27" x14ac:dyDescent="0.2">
      <c r="Y31973" s="396"/>
      <c r="Z31973" s="396"/>
      <c r="AA31973" s="441"/>
    </row>
    <row r="31974" spans="25:27" x14ac:dyDescent="0.2">
      <c r="Y31974" s="396"/>
      <c r="Z31974" s="396"/>
      <c r="AA31974" s="441"/>
    </row>
    <row r="31975" spans="25:27" x14ac:dyDescent="0.2">
      <c r="Y31975" s="396"/>
      <c r="Z31975" s="396"/>
      <c r="AA31975" s="441"/>
    </row>
    <row r="31976" spans="25:27" x14ac:dyDescent="0.2">
      <c r="Y31976" s="396"/>
      <c r="Z31976" s="396"/>
      <c r="AA31976" s="441"/>
    </row>
    <row r="31977" spans="25:27" x14ac:dyDescent="0.2">
      <c r="Y31977" s="396"/>
      <c r="Z31977" s="396"/>
      <c r="AA31977" s="441"/>
    </row>
    <row r="31978" spans="25:27" x14ac:dyDescent="0.2">
      <c r="Y31978" s="396"/>
      <c r="Z31978" s="396"/>
      <c r="AA31978" s="441"/>
    </row>
    <row r="31979" spans="25:27" x14ac:dyDescent="0.2">
      <c r="Y31979" s="396"/>
      <c r="Z31979" s="396"/>
      <c r="AA31979" s="441"/>
    </row>
    <row r="31980" spans="25:27" x14ac:dyDescent="0.2">
      <c r="Y31980" s="396"/>
      <c r="Z31980" s="396"/>
      <c r="AA31980" s="441"/>
    </row>
    <row r="31981" spans="25:27" x14ac:dyDescent="0.2">
      <c r="Y31981" s="396"/>
      <c r="Z31981" s="396"/>
      <c r="AA31981" s="441"/>
    </row>
    <row r="31982" spans="25:27" x14ac:dyDescent="0.2">
      <c r="Y31982" s="396"/>
      <c r="Z31982" s="396"/>
      <c r="AA31982" s="441"/>
    </row>
    <row r="31983" spans="25:27" x14ac:dyDescent="0.2">
      <c r="Y31983" s="396"/>
      <c r="Z31983" s="396"/>
      <c r="AA31983" s="441"/>
    </row>
    <row r="31984" spans="25:27" x14ac:dyDescent="0.2">
      <c r="Y31984" s="396"/>
      <c r="Z31984" s="396"/>
      <c r="AA31984" s="441"/>
    </row>
    <row r="31985" spans="25:27" x14ac:dyDescent="0.2">
      <c r="Y31985" s="396"/>
      <c r="Z31985" s="396"/>
      <c r="AA31985" s="441"/>
    </row>
    <row r="31986" spans="25:27" x14ac:dyDescent="0.2">
      <c r="Y31986" s="396"/>
      <c r="Z31986" s="396"/>
      <c r="AA31986" s="441"/>
    </row>
    <row r="31987" spans="25:27" x14ac:dyDescent="0.2">
      <c r="Y31987" s="396"/>
      <c r="Z31987" s="396"/>
      <c r="AA31987" s="441"/>
    </row>
    <row r="31988" spans="25:27" x14ac:dyDescent="0.2">
      <c r="Y31988" s="396"/>
      <c r="Z31988" s="396"/>
      <c r="AA31988" s="441"/>
    </row>
    <row r="31989" spans="25:27" x14ac:dyDescent="0.2">
      <c r="Y31989" s="396"/>
      <c r="Z31989" s="396"/>
      <c r="AA31989" s="441"/>
    </row>
    <row r="31990" spans="25:27" x14ac:dyDescent="0.2">
      <c r="Y31990" s="396"/>
      <c r="Z31990" s="396"/>
      <c r="AA31990" s="441"/>
    </row>
    <row r="31991" spans="25:27" x14ac:dyDescent="0.2">
      <c r="Y31991" s="396"/>
      <c r="Z31991" s="396"/>
      <c r="AA31991" s="441"/>
    </row>
    <row r="31992" spans="25:27" x14ac:dyDescent="0.2">
      <c r="Y31992" s="396"/>
      <c r="Z31992" s="396"/>
      <c r="AA31992" s="441"/>
    </row>
    <row r="31993" spans="25:27" x14ac:dyDescent="0.2">
      <c r="Y31993" s="396"/>
      <c r="Z31993" s="396"/>
      <c r="AA31993" s="441"/>
    </row>
    <row r="31994" spans="25:27" x14ac:dyDescent="0.2">
      <c r="Y31994" s="396"/>
      <c r="Z31994" s="396"/>
      <c r="AA31994" s="441"/>
    </row>
    <row r="31995" spans="25:27" x14ac:dyDescent="0.2">
      <c r="Y31995" s="396"/>
      <c r="Z31995" s="396"/>
      <c r="AA31995" s="441"/>
    </row>
    <row r="31996" spans="25:27" x14ac:dyDescent="0.2">
      <c r="Y31996" s="396"/>
      <c r="Z31996" s="396"/>
      <c r="AA31996" s="441"/>
    </row>
    <row r="31997" spans="25:27" x14ac:dyDescent="0.2">
      <c r="Y31997" s="396"/>
      <c r="Z31997" s="396"/>
      <c r="AA31997" s="441"/>
    </row>
    <row r="31998" spans="25:27" x14ac:dyDescent="0.2">
      <c r="Y31998" s="396"/>
      <c r="Z31998" s="396"/>
      <c r="AA31998" s="441"/>
    </row>
    <row r="31999" spans="25:27" x14ac:dyDescent="0.2">
      <c r="Y31999" s="396"/>
      <c r="Z31999" s="396"/>
      <c r="AA31999" s="441"/>
    </row>
    <row r="32000" spans="25:27" x14ac:dyDescent="0.2">
      <c r="Y32000" s="396"/>
      <c r="Z32000" s="396"/>
      <c r="AA32000" s="441"/>
    </row>
    <row r="32001" spans="25:27" x14ac:dyDescent="0.2">
      <c r="Y32001" s="396"/>
      <c r="Z32001" s="396"/>
      <c r="AA32001" s="441"/>
    </row>
    <row r="32002" spans="25:27" x14ac:dyDescent="0.2">
      <c r="Y32002" s="396"/>
      <c r="Z32002" s="396"/>
      <c r="AA32002" s="441"/>
    </row>
    <row r="32003" spans="25:27" x14ac:dyDescent="0.2">
      <c r="Y32003" s="396"/>
      <c r="Z32003" s="396"/>
      <c r="AA32003" s="441"/>
    </row>
    <row r="32004" spans="25:27" x14ac:dyDescent="0.2">
      <c r="Y32004" s="396"/>
      <c r="Z32004" s="396"/>
      <c r="AA32004" s="441"/>
    </row>
    <row r="32005" spans="25:27" x14ac:dyDescent="0.2">
      <c r="Y32005" s="396"/>
      <c r="Z32005" s="396"/>
      <c r="AA32005" s="441"/>
    </row>
    <row r="32006" spans="25:27" x14ac:dyDescent="0.2">
      <c r="Y32006" s="396"/>
      <c r="Z32006" s="396"/>
      <c r="AA32006" s="441"/>
    </row>
    <row r="32007" spans="25:27" x14ac:dyDescent="0.2">
      <c r="Y32007" s="396"/>
      <c r="Z32007" s="396"/>
      <c r="AA32007" s="441"/>
    </row>
    <row r="32008" spans="25:27" x14ac:dyDescent="0.2">
      <c r="Y32008" s="396"/>
      <c r="Z32008" s="396"/>
      <c r="AA32008" s="441"/>
    </row>
    <row r="32009" spans="25:27" x14ac:dyDescent="0.2">
      <c r="Y32009" s="396"/>
      <c r="Z32009" s="396"/>
      <c r="AA32009" s="441"/>
    </row>
    <row r="32010" spans="25:27" x14ac:dyDescent="0.2">
      <c r="Y32010" s="396"/>
      <c r="Z32010" s="396"/>
      <c r="AA32010" s="441"/>
    </row>
    <row r="32011" spans="25:27" x14ac:dyDescent="0.2">
      <c r="Y32011" s="396"/>
      <c r="Z32011" s="396"/>
      <c r="AA32011" s="441"/>
    </row>
    <row r="32012" spans="25:27" x14ac:dyDescent="0.2">
      <c r="Y32012" s="396"/>
      <c r="Z32012" s="396"/>
      <c r="AA32012" s="441"/>
    </row>
    <row r="32013" spans="25:27" x14ac:dyDescent="0.2">
      <c r="Y32013" s="396"/>
      <c r="Z32013" s="396"/>
      <c r="AA32013" s="441"/>
    </row>
    <row r="32014" spans="25:27" x14ac:dyDescent="0.2">
      <c r="Y32014" s="396"/>
      <c r="Z32014" s="396"/>
      <c r="AA32014" s="441"/>
    </row>
    <row r="32015" spans="25:27" x14ac:dyDescent="0.2">
      <c r="Y32015" s="396"/>
      <c r="Z32015" s="396"/>
      <c r="AA32015" s="441"/>
    </row>
    <row r="32016" spans="25:27" x14ac:dyDescent="0.2">
      <c r="Y32016" s="396"/>
      <c r="Z32016" s="396"/>
      <c r="AA32016" s="441"/>
    </row>
    <row r="32017" spans="25:27" x14ac:dyDescent="0.2">
      <c r="Y32017" s="396"/>
      <c r="Z32017" s="396"/>
      <c r="AA32017" s="441"/>
    </row>
    <row r="32018" spans="25:27" x14ac:dyDescent="0.2">
      <c r="Y32018" s="396"/>
      <c r="Z32018" s="396"/>
      <c r="AA32018" s="441"/>
    </row>
    <row r="32019" spans="25:27" x14ac:dyDescent="0.2">
      <c r="Y32019" s="396"/>
      <c r="Z32019" s="396"/>
      <c r="AA32019" s="441"/>
    </row>
    <row r="32020" spans="25:27" x14ac:dyDescent="0.2">
      <c r="Y32020" s="396"/>
      <c r="Z32020" s="396"/>
      <c r="AA32020" s="441"/>
    </row>
    <row r="32021" spans="25:27" x14ac:dyDescent="0.2">
      <c r="Y32021" s="396"/>
      <c r="Z32021" s="396"/>
      <c r="AA32021" s="441"/>
    </row>
    <row r="32022" spans="25:27" x14ac:dyDescent="0.2">
      <c r="Y32022" s="396"/>
      <c r="Z32022" s="396"/>
      <c r="AA32022" s="441"/>
    </row>
    <row r="32023" spans="25:27" x14ac:dyDescent="0.2">
      <c r="Y32023" s="396"/>
      <c r="Z32023" s="396"/>
      <c r="AA32023" s="441"/>
    </row>
    <row r="32024" spans="25:27" x14ac:dyDescent="0.2">
      <c r="Y32024" s="396"/>
      <c r="Z32024" s="396"/>
      <c r="AA32024" s="441"/>
    </row>
    <row r="32025" spans="25:27" x14ac:dyDescent="0.2">
      <c r="Y32025" s="396"/>
      <c r="Z32025" s="396"/>
      <c r="AA32025" s="441"/>
    </row>
    <row r="32026" spans="25:27" x14ac:dyDescent="0.2">
      <c r="Y32026" s="396"/>
      <c r="Z32026" s="396"/>
      <c r="AA32026" s="441"/>
    </row>
    <row r="32027" spans="25:27" x14ac:dyDescent="0.2">
      <c r="Y32027" s="396"/>
      <c r="Z32027" s="396"/>
      <c r="AA32027" s="441"/>
    </row>
    <row r="32028" spans="25:27" x14ac:dyDescent="0.2">
      <c r="Y32028" s="396"/>
      <c r="Z32028" s="396"/>
      <c r="AA32028" s="441"/>
    </row>
    <row r="32029" spans="25:27" x14ac:dyDescent="0.2">
      <c r="Y32029" s="396"/>
      <c r="Z32029" s="396"/>
      <c r="AA32029" s="441"/>
    </row>
    <row r="32030" spans="25:27" x14ac:dyDescent="0.2">
      <c r="Y32030" s="396"/>
      <c r="Z32030" s="396"/>
      <c r="AA32030" s="441"/>
    </row>
    <row r="32031" spans="25:27" x14ac:dyDescent="0.2">
      <c r="Y32031" s="396"/>
      <c r="Z32031" s="396"/>
      <c r="AA32031" s="441"/>
    </row>
    <row r="32032" spans="25:27" x14ac:dyDescent="0.2">
      <c r="Y32032" s="396"/>
      <c r="Z32032" s="396"/>
      <c r="AA32032" s="441"/>
    </row>
    <row r="32033" spans="25:27" x14ac:dyDescent="0.2">
      <c r="Y32033" s="396"/>
      <c r="Z32033" s="396"/>
      <c r="AA32033" s="441"/>
    </row>
    <row r="32034" spans="25:27" x14ac:dyDescent="0.2">
      <c r="Y32034" s="396"/>
      <c r="Z32034" s="396"/>
      <c r="AA32034" s="441"/>
    </row>
    <row r="32035" spans="25:27" x14ac:dyDescent="0.2">
      <c r="Y32035" s="396"/>
      <c r="Z32035" s="396"/>
      <c r="AA32035" s="441"/>
    </row>
    <row r="32036" spans="25:27" x14ac:dyDescent="0.2">
      <c r="Y32036" s="396"/>
      <c r="Z32036" s="396"/>
      <c r="AA32036" s="441"/>
    </row>
    <row r="32037" spans="25:27" x14ac:dyDescent="0.2">
      <c r="Y32037" s="396"/>
      <c r="Z32037" s="396"/>
      <c r="AA32037" s="441"/>
    </row>
    <row r="32038" spans="25:27" x14ac:dyDescent="0.2">
      <c r="Y32038" s="396"/>
      <c r="Z32038" s="396"/>
      <c r="AA32038" s="441"/>
    </row>
    <row r="32039" spans="25:27" x14ac:dyDescent="0.2">
      <c r="Y32039" s="396"/>
      <c r="Z32039" s="396"/>
      <c r="AA32039" s="441"/>
    </row>
    <row r="32040" spans="25:27" x14ac:dyDescent="0.2">
      <c r="Y32040" s="396"/>
      <c r="Z32040" s="396"/>
      <c r="AA32040" s="441"/>
    </row>
    <row r="32041" spans="25:27" x14ac:dyDescent="0.2">
      <c r="Y32041" s="396"/>
      <c r="Z32041" s="396"/>
      <c r="AA32041" s="441"/>
    </row>
    <row r="32042" spans="25:27" x14ac:dyDescent="0.2">
      <c r="Y32042" s="396"/>
      <c r="Z32042" s="396"/>
      <c r="AA32042" s="441"/>
    </row>
    <row r="32043" spans="25:27" x14ac:dyDescent="0.2">
      <c r="Y32043" s="396"/>
      <c r="Z32043" s="396"/>
      <c r="AA32043" s="441"/>
    </row>
    <row r="32044" spans="25:27" x14ac:dyDescent="0.2">
      <c r="Y32044" s="396"/>
      <c r="Z32044" s="396"/>
      <c r="AA32044" s="441"/>
    </row>
    <row r="32045" spans="25:27" x14ac:dyDescent="0.2">
      <c r="Y32045" s="396"/>
      <c r="Z32045" s="396"/>
      <c r="AA32045" s="441"/>
    </row>
    <row r="32046" spans="25:27" x14ac:dyDescent="0.2">
      <c r="Y32046" s="396"/>
      <c r="Z32046" s="396"/>
      <c r="AA32046" s="441"/>
    </row>
    <row r="32047" spans="25:27" x14ac:dyDescent="0.2">
      <c r="Y32047" s="396"/>
      <c r="Z32047" s="396"/>
      <c r="AA32047" s="441"/>
    </row>
    <row r="32048" spans="25:27" x14ac:dyDescent="0.2">
      <c r="Y32048" s="396"/>
      <c r="Z32048" s="396"/>
      <c r="AA32048" s="441"/>
    </row>
    <row r="32049" spans="25:27" x14ac:dyDescent="0.2">
      <c r="Y32049" s="396"/>
      <c r="Z32049" s="396"/>
      <c r="AA32049" s="441"/>
    </row>
    <row r="32050" spans="25:27" x14ac:dyDescent="0.2">
      <c r="Y32050" s="396"/>
      <c r="Z32050" s="396"/>
      <c r="AA32050" s="441"/>
    </row>
    <row r="32051" spans="25:27" x14ac:dyDescent="0.2">
      <c r="Y32051" s="396"/>
      <c r="Z32051" s="396"/>
      <c r="AA32051" s="441"/>
    </row>
    <row r="32052" spans="25:27" x14ac:dyDescent="0.2">
      <c r="Y32052" s="396"/>
      <c r="Z32052" s="396"/>
      <c r="AA32052" s="441"/>
    </row>
    <row r="32053" spans="25:27" x14ac:dyDescent="0.2">
      <c r="Y32053" s="396"/>
      <c r="Z32053" s="396"/>
      <c r="AA32053" s="441"/>
    </row>
    <row r="32054" spans="25:27" x14ac:dyDescent="0.2">
      <c r="Y32054" s="396"/>
      <c r="Z32054" s="396"/>
      <c r="AA32054" s="441"/>
    </row>
    <row r="32055" spans="25:27" x14ac:dyDescent="0.2">
      <c r="Y32055" s="396"/>
      <c r="Z32055" s="396"/>
      <c r="AA32055" s="441"/>
    </row>
    <row r="32056" spans="25:27" x14ac:dyDescent="0.2">
      <c r="Y32056" s="396"/>
      <c r="Z32056" s="396"/>
      <c r="AA32056" s="441"/>
    </row>
    <row r="32057" spans="25:27" x14ac:dyDescent="0.2">
      <c r="Y32057" s="396"/>
      <c r="Z32057" s="396"/>
      <c r="AA32057" s="441"/>
    </row>
    <row r="32058" spans="25:27" x14ac:dyDescent="0.2">
      <c r="Y32058" s="396"/>
      <c r="Z32058" s="396"/>
      <c r="AA32058" s="441"/>
    </row>
    <row r="32059" spans="25:27" x14ac:dyDescent="0.2">
      <c r="Y32059" s="396"/>
      <c r="Z32059" s="396"/>
      <c r="AA32059" s="441"/>
    </row>
    <row r="32060" spans="25:27" x14ac:dyDescent="0.2">
      <c r="Y32060" s="396"/>
      <c r="Z32060" s="396"/>
      <c r="AA32060" s="441"/>
    </row>
    <row r="32061" spans="25:27" x14ac:dyDescent="0.2">
      <c r="Y32061" s="396"/>
      <c r="Z32061" s="396"/>
      <c r="AA32061" s="441"/>
    </row>
    <row r="32062" spans="25:27" x14ac:dyDescent="0.2">
      <c r="Y32062" s="396"/>
      <c r="Z32062" s="396"/>
      <c r="AA32062" s="441"/>
    </row>
    <row r="32063" spans="25:27" x14ac:dyDescent="0.2">
      <c r="Y32063" s="396"/>
      <c r="Z32063" s="396"/>
      <c r="AA32063" s="441"/>
    </row>
    <row r="32064" spans="25:27" x14ac:dyDescent="0.2">
      <c r="Y32064" s="396"/>
      <c r="Z32064" s="396"/>
      <c r="AA32064" s="441"/>
    </row>
    <row r="32065" spans="25:27" x14ac:dyDescent="0.2">
      <c r="Y32065" s="396"/>
      <c r="Z32065" s="396"/>
      <c r="AA32065" s="441"/>
    </row>
    <row r="32066" spans="25:27" x14ac:dyDescent="0.2">
      <c r="Y32066" s="396"/>
      <c r="Z32066" s="396"/>
      <c r="AA32066" s="441"/>
    </row>
    <row r="32067" spans="25:27" x14ac:dyDescent="0.2">
      <c r="Y32067" s="396"/>
      <c r="Z32067" s="396"/>
      <c r="AA32067" s="441"/>
    </row>
    <row r="32068" spans="25:27" x14ac:dyDescent="0.2">
      <c r="Y32068" s="396"/>
      <c r="Z32068" s="396"/>
      <c r="AA32068" s="441"/>
    </row>
    <row r="32069" spans="25:27" x14ac:dyDescent="0.2">
      <c r="Y32069" s="396"/>
      <c r="Z32069" s="396"/>
      <c r="AA32069" s="441"/>
    </row>
    <row r="32070" spans="25:27" x14ac:dyDescent="0.2">
      <c r="Y32070" s="396"/>
      <c r="Z32070" s="396"/>
      <c r="AA32070" s="441"/>
    </row>
    <row r="32071" spans="25:27" x14ac:dyDescent="0.2">
      <c r="Y32071" s="396"/>
      <c r="Z32071" s="396"/>
      <c r="AA32071" s="441"/>
    </row>
    <row r="32072" spans="25:27" x14ac:dyDescent="0.2">
      <c r="Y32072" s="396"/>
      <c r="Z32072" s="396"/>
      <c r="AA32072" s="441"/>
    </row>
    <row r="32073" spans="25:27" x14ac:dyDescent="0.2">
      <c r="Y32073" s="396"/>
      <c r="Z32073" s="396"/>
      <c r="AA32073" s="441"/>
    </row>
    <row r="32074" spans="25:27" x14ac:dyDescent="0.2">
      <c r="Y32074" s="396"/>
      <c r="Z32074" s="396"/>
      <c r="AA32074" s="441"/>
    </row>
    <row r="32075" spans="25:27" x14ac:dyDescent="0.2">
      <c r="Y32075" s="396"/>
      <c r="Z32075" s="396"/>
      <c r="AA32075" s="441"/>
    </row>
    <row r="32076" spans="25:27" x14ac:dyDescent="0.2">
      <c r="Y32076" s="396"/>
      <c r="Z32076" s="396"/>
      <c r="AA32076" s="441"/>
    </row>
    <row r="32077" spans="25:27" x14ac:dyDescent="0.2">
      <c r="Y32077" s="396"/>
      <c r="Z32077" s="396"/>
      <c r="AA32077" s="441"/>
    </row>
    <row r="32078" spans="25:27" x14ac:dyDescent="0.2">
      <c r="Y32078" s="396"/>
      <c r="Z32078" s="396"/>
      <c r="AA32078" s="441"/>
    </row>
    <row r="32079" spans="25:27" x14ac:dyDescent="0.2">
      <c r="Y32079" s="396"/>
      <c r="Z32079" s="396"/>
      <c r="AA32079" s="441"/>
    </row>
    <row r="32080" spans="25:27" x14ac:dyDescent="0.2">
      <c r="Y32080" s="396"/>
      <c r="Z32080" s="396"/>
      <c r="AA32080" s="441"/>
    </row>
    <row r="32081" spans="25:27" x14ac:dyDescent="0.2">
      <c r="Y32081" s="396"/>
      <c r="Z32081" s="396"/>
      <c r="AA32081" s="441"/>
    </row>
    <row r="32082" spans="25:27" x14ac:dyDescent="0.2">
      <c r="Y32082" s="396"/>
      <c r="Z32082" s="396"/>
      <c r="AA32082" s="441"/>
    </row>
    <row r="32083" spans="25:27" x14ac:dyDescent="0.2">
      <c r="Y32083" s="396"/>
      <c r="Z32083" s="396"/>
      <c r="AA32083" s="441"/>
    </row>
    <row r="32084" spans="25:27" x14ac:dyDescent="0.2">
      <c r="Y32084" s="396"/>
      <c r="Z32084" s="396"/>
      <c r="AA32084" s="441"/>
    </row>
    <row r="32085" spans="25:27" x14ac:dyDescent="0.2">
      <c r="Y32085" s="396"/>
      <c r="Z32085" s="396"/>
      <c r="AA32085" s="441"/>
    </row>
    <row r="32086" spans="25:27" x14ac:dyDescent="0.2">
      <c r="Y32086" s="396"/>
      <c r="Z32086" s="396"/>
      <c r="AA32086" s="441"/>
    </row>
    <row r="32087" spans="25:27" x14ac:dyDescent="0.2">
      <c r="Y32087" s="396"/>
      <c r="Z32087" s="396"/>
      <c r="AA32087" s="441"/>
    </row>
    <row r="32088" spans="25:27" x14ac:dyDescent="0.2">
      <c r="Y32088" s="396"/>
      <c r="Z32088" s="396"/>
      <c r="AA32088" s="441"/>
    </row>
    <row r="32089" spans="25:27" x14ac:dyDescent="0.2">
      <c r="Y32089" s="396"/>
      <c r="Z32089" s="396"/>
      <c r="AA32089" s="441"/>
    </row>
    <row r="32090" spans="25:27" x14ac:dyDescent="0.2">
      <c r="Y32090" s="396"/>
      <c r="Z32090" s="396"/>
      <c r="AA32090" s="441"/>
    </row>
    <row r="32091" spans="25:27" x14ac:dyDescent="0.2">
      <c r="Y32091" s="396"/>
      <c r="Z32091" s="396"/>
      <c r="AA32091" s="441"/>
    </row>
    <row r="32092" spans="25:27" x14ac:dyDescent="0.2">
      <c r="Y32092" s="396"/>
      <c r="Z32092" s="396"/>
      <c r="AA32092" s="441"/>
    </row>
    <row r="32093" spans="25:27" x14ac:dyDescent="0.2">
      <c r="Y32093" s="396"/>
      <c r="Z32093" s="396"/>
      <c r="AA32093" s="441"/>
    </row>
    <row r="32094" spans="25:27" x14ac:dyDescent="0.2">
      <c r="Y32094" s="396"/>
      <c r="Z32094" s="396"/>
      <c r="AA32094" s="441"/>
    </row>
    <row r="32095" spans="25:27" x14ac:dyDescent="0.2">
      <c r="Y32095" s="396"/>
      <c r="Z32095" s="396"/>
      <c r="AA32095" s="441"/>
    </row>
    <row r="32096" spans="25:27" x14ac:dyDescent="0.2">
      <c r="Y32096" s="396"/>
      <c r="Z32096" s="396"/>
      <c r="AA32096" s="441"/>
    </row>
    <row r="32097" spans="25:27" x14ac:dyDescent="0.2">
      <c r="Y32097" s="396"/>
      <c r="Z32097" s="396"/>
      <c r="AA32097" s="441"/>
    </row>
    <row r="32098" spans="25:27" x14ac:dyDescent="0.2">
      <c r="Y32098" s="396"/>
      <c r="Z32098" s="396"/>
      <c r="AA32098" s="441"/>
    </row>
    <row r="32099" spans="25:27" x14ac:dyDescent="0.2">
      <c r="Y32099" s="396"/>
      <c r="Z32099" s="396"/>
      <c r="AA32099" s="441"/>
    </row>
    <row r="32100" spans="25:27" x14ac:dyDescent="0.2">
      <c r="Y32100" s="396"/>
      <c r="Z32100" s="396"/>
      <c r="AA32100" s="441"/>
    </row>
    <row r="32101" spans="25:27" x14ac:dyDescent="0.2">
      <c r="Y32101" s="396"/>
      <c r="Z32101" s="396"/>
      <c r="AA32101" s="441"/>
    </row>
    <row r="32102" spans="25:27" x14ac:dyDescent="0.2">
      <c r="Y32102" s="396"/>
      <c r="Z32102" s="396"/>
      <c r="AA32102" s="441"/>
    </row>
    <row r="32103" spans="25:27" x14ac:dyDescent="0.2">
      <c r="Y32103" s="396"/>
      <c r="Z32103" s="396"/>
      <c r="AA32103" s="441"/>
    </row>
    <row r="32104" spans="25:27" x14ac:dyDescent="0.2">
      <c r="Y32104" s="396"/>
      <c r="Z32104" s="396"/>
      <c r="AA32104" s="441"/>
    </row>
    <row r="32105" spans="25:27" x14ac:dyDescent="0.2">
      <c r="Y32105" s="396"/>
      <c r="Z32105" s="396"/>
      <c r="AA32105" s="441"/>
    </row>
    <row r="32106" spans="25:27" x14ac:dyDescent="0.2">
      <c r="Y32106" s="396"/>
      <c r="Z32106" s="396"/>
      <c r="AA32106" s="441"/>
    </row>
    <row r="32107" spans="25:27" x14ac:dyDescent="0.2">
      <c r="Y32107" s="396"/>
      <c r="Z32107" s="396"/>
      <c r="AA32107" s="441"/>
    </row>
    <row r="32108" spans="25:27" x14ac:dyDescent="0.2">
      <c r="Y32108" s="396"/>
      <c r="Z32108" s="396"/>
      <c r="AA32108" s="441"/>
    </row>
    <row r="32109" spans="25:27" x14ac:dyDescent="0.2">
      <c r="Y32109" s="396"/>
      <c r="Z32109" s="396"/>
      <c r="AA32109" s="441"/>
    </row>
    <row r="32110" spans="25:27" x14ac:dyDescent="0.2">
      <c r="Y32110" s="396"/>
      <c r="Z32110" s="396"/>
      <c r="AA32110" s="441"/>
    </row>
    <row r="32111" spans="25:27" x14ac:dyDescent="0.2">
      <c r="Y32111" s="396"/>
      <c r="Z32111" s="396"/>
      <c r="AA32111" s="441"/>
    </row>
    <row r="32112" spans="25:27" x14ac:dyDescent="0.2">
      <c r="Y32112" s="396"/>
      <c r="Z32112" s="396"/>
      <c r="AA32112" s="441"/>
    </row>
    <row r="32113" spans="25:27" x14ac:dyDescent="0.2">
      <c r="Y32113" s="396"/>
      <c r="Z32113" s="396"/>
      <c r="AA32113" s="441"/>
    </row>
    <row r="32114" spans="25:27" x14ac:dyDescent="0.2">
      <c r="Y32114" s="396"/>
      <c r="Z32114" s="396"/>
      <c r="AA32114" s="441"/>
    </row>
    <row r="32115" spans="25:27" x14ac:dyDescent="0.2">
      <c r="Y32115" s="396"/>
      <c r="Z32115" s="396"/>
      <c r="AA32115" s="441"/>
    </row>
    <row r="32116" spans="25:27" x14ac:dyDescent="0.2">
      <c r="Y32116" s="396"/>
      <c r="Z32116" s="396"/>
      <c r="AA32116" s="441"/>
    </row>
    <row r="32117" spans="25:27" x14ac:dyDescent="0.2">
      <c r="Y32117" s="396"/>
      <c r="Z32117" s="396"/>
      <c r="AA32117" s="441"/>
    </row>
    <row r="32118" spans="25:27" x14ac:dyDescent="0.2">
      <c r="Y32118" s="396"/>
      <c r="Z32118" s="396"/>
      <c r="AA32118" s="441"/>
    </row>
    <row r="32119" spans="25:27" x14ac:dyDescent="0.2">
      <c r="Y32119" s="396"/>
      <c r="Z32119" s="396"/>
      <c r="AA32119" s="441"/>
    </row>
    <row r="32120" spans="25:27" x14ac:dyDescent="0.2">
      <c r="Y32120" s="396"/>
      <c r="Z32120" s="396"/>
      <c r="AA32120" s="441"/>
    </row>
    <row r="32121" spans="25:27" x14ac:dyDescent="0.2">
      <c r="Y32121" s="396"/>
      <c r="Z32121" s="396"/>
      <c r="AA32121" s="441"/>
    </row>
    <row r="32122" spans="25:27" x14ac:dyDescent="0.2">
      <c r="Y32122" s="396"/>
      <c r="Z32122" s="396"/>
      <c r="AA32122" s="441"/>
    </row>
    <row r="32123" spans="25:27" x14ac:dyDescent="0.2">
      <c r="Y32123" s="396"/>
      <c r="Z32123" s="396"/>
      <c r="AA32123" s="441"/>
    </row>
    <row r="32124" spans="25:27" x14ac:dyDescent="0.2">
      <c r="Y32124" s="396"/>
      <c r="Z32124" s="396"/>
      <c r="AA32124" s="441"/>
    </row>
    <row r="32125" spans="25:27" x14ac:dyDescent="0.2">
      <c r="Y32125" s="396"/>
      <c r="Z32125" s="396"/>
      <c r="AA32125" s="441"/>
    </row>
    <row r="32126" spans="25:27" x14ac:dyDescent="0.2">
      <c r="Y32126" s="396"/>
      <c r="Z32126" s="396"/>
      <c r="AA32126" s="441"/>
    </row>
    <row r="32127" spans="25:27" x14ac:dyDescent="0.2">
      <c r="Y32127" s="396"/>
      <c r="Z32127" s="396"/>
      <c r="AA32127" s="441"/>
    </row>
    <row r="32128" spans="25:27" x14ac:dyDescent="0.2">
      <c r="Y32128" s="396"/>
      <c r="Z32128" s="396"/>
      <c r="AA32128" s="441"/>
    </row>
    <row r="32129" spans="25:27" x14ac:dyDescent="0.2">
      <c r="Y32129" s="396"/>
      <c r="Z32129" s="396"/>
      <c r="AA32129" s="441"/>
    </row>
    <row r="32130" spans="25:27" x14ac:dyDescent="0.2">
      <c r="Y32130" s="396"/>
      <c r="Z32130" s="396"/>
      <c r="AA32130" s="441"/>
    </row>
    <row r="32131" spans="25:27" x14ac:dyDescent="0.2">
      <c r="Y32131" s="396"/>
      <c r="Z32131" s="396"/>
      <c r="AA32131" s="441"/>
    </row>
    <row r="32132" spans="25:27" x14ac:dyDescent="0.2">
      <c r="Y32132" s="396"/>
      <c r="Z32132" s="396"/>
      <c r="AA32132" s="441"/>
    </row>
    <row r="32133" spans="25:27" x14ac:dyDescent="0.2">
      <c r="Y32133" s="396"/>
      <c r="Z32133" s="396"/>
      <c r="AA32133" s="441"/>
    </row>
    <row r="32134" spans="25:27" x14ac:dyDescent="0.2">
      <c r="Y32134" s="396"/>
      <c r="Z32134" s="396"/>
      <c r="AA32134" s="441"/>
    </row>
    <row r="32135" spans="25:27" x14ac:dyDescent="0.2">
      <c r="Y32135" s="396"/>
      <c r="Z32135" s="396"/>
      <c r="AA32135" s="441"/>
    </row>
    <row r="32136" spans="25:27" x14ac:dyDescent="0.2">
      <c r="Y32136" s="396"/>
      <c r="Z32136" s="396"/>
      <c r="AA32136" s="441"/>
    </row>
    <row r="32137" spans="25:27" x14ac:dyDescent="0.2">
      <c r="Y32137" s="396"/>
      <c r="Z32137" s="396"/>
      <c r="AA32137" s="441"/>
    </row>
    <row r="32138" spans="25:27" x14ac:dyDescent="0.2">
      <c r="Y32138" s="396"/>
      <c r="Z32138" s="396"/>
      <c r="AA32138" s="441"/>
    </row>
    <row r="32139" spans="25:27" x14ac:dyDescent="0.2">
      <c r="Y32139" s="396"/>
      <c r="Z32139" s="396"/>
      <c r="AA32139" s="441"/>
    </row>
    <row r="32140" spans="25:27" x14ac:dyDescent="0.2">
      <c r="Y32140" s="396"/>
      <c r="Z32140" s="396"/>
      <c r="AA32140" s="441"/>
    </row>
    <row r="32141" spans="25:27" x14ac:dyDescent="0.2">
      <c r="Y32141" s="396"/>
      <c r="Z32141" s="396"/>
      <c r="AA32141" s="441"/>
    </row>
    <row r="32142" spans="25:27" x14ac:dyDescent="0.2">
      <c r="Y32142" s="396"/>
      <c r="Z32142" s="396"/>
      <c r="AA32142" s="441"/>
    </row>
    <row r="32143" spans="25:27" x14ac:dyDescent="0.2">
      <c r="Y32143" s="396"/>
      <c r="Z32143" s="396"/>
      <c r="AA32143" s="441"/>
    </row>
    <row r="32144" spans="25:27" x14ac:dyDescent="0.2">
      <c r="Y32144" s="396"/>
      <c r="Z32144" s="396"/>
      <c r="AA32144" s="441"/>
    </row>
    <row r="32145" spans="25:27" x14ac:dyDescent="0.2">
      <c r="Y32145" s="396"/>
      <c r="Z32145" s="396"/>
      <c r="AA32145" s="441"/>
    </row>
    <row r="32146" spans="25:27" x14ac:dyDescent="0.2">
      <c r="Y32146" s="396"/>
      <c r="Z32146" s="396"/>
      <c r="AA32146" s="441"/>
    </row>
    <row r="32147" spans="25:27" x14ac:dyDescent="0.2">
      <c r="Y32147" s="396"/>
      <c r="Z32147" s="396"/>
      <c r="AA32147" s="441"/>
    </row>
    <row r="32148" spans="25:27" x14ac:dyDescent="0.2">
      <c r="Y32148" s="396"/>
      <c r="Z32148" s="396"/>
      <c r="AA32148" s="441"/>
    </row>
    <row r="32149" spans="25:27" x14ac:dyDescent="0.2">
      <c r="Y32149" s="396"/>
      <c r="Z32149" s="396"/>
      <c r="AA32149" s="441"/>
    </row>
    <row r="32150" spans="25:27" x14ac:dyDescent="0.2">
      <c r="Y32150" s="396"/>
      <c r="Z32150" s="396"/>
      <c r="AA32150" s="441"/>
    </row>
    <row r="32151" spans="25:27" x14ac:dyDescent="0.2">
      <c r="Y32151" s="396"/>
      <c r="Z32151" s="396"/>
      <c r="AA32151" s="441"/>
    </row>
    <row r="32152" spans="25:27" x14ac:dyDescent="0.2">
      <c r="Y32152" s="396"/>
      <c r="Z32152" s="396"/>
      <c r="AA32152" s="441"/>
    </row>
    <row r="32153" spans="25:27" x14ac:dyDescent="0.2">
      <c r="Y32153" s="396"/>
      <c r="Z32153" s="396"/>
      <c r="AA32153" s="441"/>
    </row>
    <row r="32154" spans="25:27" x14ac:dyDescent="0.2">
      <c r="Y32154" s="396"/>
      <c r="Z32154" s="396"/>
      <c r="AA32154" s="441"/>
    </row>
    <row r="32155" spans="25:27" x14ac:dyDescent="0.2">
      <c r="Y32155" s="396"/>
      <c r="Z32155" s="396"/>
      <c r="AA32155" s="441"/>
    </row>
    <row r="32156" spans="25:27" x14ac:dyDescent="0.2">
      <c r="Y32156" s="396"/>
      <c r="Z32156" s="396"/>
      <c r="AA32156" s="441"/>
    </row>
    <row r="32157" spans="25:27" x14ac:dyDescent="0.2">
      <c r="Y32157" s="396"/>
      <c r="Z32157" s="396"/>
      <c r="AA32157" s="441"/>
    </row>
    <row r="32158" spans="25:27" x14ac:dyDescent="0.2">
      <c r="Y32158" s="396"/>
      <c r="Z32158" s="396"/>
      <c r="AA32158" s="441"/>
    </row>
    <row r="32159" spans="25:27" x14ac:dyDescent="0.2">
      <c r="Y32159" s="396"/>
      <c r="Z32159" s="396"/>
      <c r="AA32159" s="441"/>
    </row>
    <row r="32160" spans="25:27" x14ac:dyDescent="0.2">
      <c r="Y32160" s="396"/>
      <c r="Z32160" s="396"/>
      <c r="AA32160" s="441"/>
    </row>
    <row r="32161" spans="25:27" x14ac:dyDescent="0.2">
      <c r="Y32161" s="396"/>
      <c r="Z32161" s="396"/>
      <c r="AA32161" s="441"/>
    </row>
    <row r="32162" spans="25:27" x14ac:dyDescent="0.2">
      <c r="Y32162" s="396"/>
      <c r="Z32162" s="396"/>
      <c r="AA32162" s="441"/>
    </row>
    <row r="32163" spans="25:27" x14ac:dyDescent="0.2">
      <c r="Y32163" s="396"/>
      <c r="Z32163" s="396"/>
      <c r="AA32163" s="441"/>
    </row>
    <row r="32164" spans="25:27" x14ac:dyDescent="0.2">
      <c r="Y32164" s="396"/>
      <c r="Z32164" s="396"/>
      <c r="AA32164" s="441"/>
    </row>
    <row r="32165" spans="25:27" x14ac:dyDescent="0.2">
      <c r="Y32165" s="396"/>
      <c r="Z32165" s="396"/>
      <c r="AA32165" s="441"/>
    </row>
    <row r="32166" spans="25:27" x14ac:dyDescent="0.2">
      <c r="Y32166" s="396"/>
      <c r="Z32166" s="396"/>
      <c r="AA32166" s="441"/>
    </row>
    <row r="32167" spans="25:27" x14ac:dyDescent="0.2">
      <c r="Y32167" s="396"/>
      <c r="Z32167" s="396"/>
      <c r="AA32167" s="441"/>
    </row>
    <row r="32168" spans="25:27" x14ac:dyDescent="0.2">
      <c r="Y32168" s="396"/>
      <c r="Z32168" s="396"/>
      <c r="AA32168" s="441"/>
    </row>
    <row r="32169" spans="25:27" x14ac:dyDescent="0.2">
      <c r="Y32169" s="396"/>
      <c r="Z32169" s="396"/>
      <c r="AA32169" s="441"/>
    </row>
    <row r="32170" spans="25:27" x14ac:dyDescent="0.2">
      <c r="Y32170" s="396"/>
      <c r="Z32170" s="396"/>
      <c r="AA32170" s="441"/>
    </row>
    <row r="32171" spans="25:27" x14ac:dyDescent="0.2">
      <c r="Y32171" s="396"/>
      <c r="Z32171" s="396"/>
      <c r="AA32171" s="441"/>
    </row>
    <row r="32172" spans="25:27" x14ac:dyDescent="0.2">
      <c r="Y32172" s="396"/>
      <c r="Z32172" s="396"/>
      <c r="AA32172" s="441"/>
    </row>
    <row r="32173" spans="25:27" x14ac:dyDescent="0.2">
      <c r="Y32173" s="396"/>
      <c r="Z32173" s="396"/>
      <c r="AA32173" s="441"/>
    </row>
    <row r="32174" spans="25:27" x14ac:dyDescent="0.2">
      <c r="Y32174" s="396"/>
      <c r="Z32174" s="396"/>
      <c r="AA32174" s="441"/>
    </row>
    <row r="32175" spans="25:27" x14ac:dyDescent="0.2">
      <c r="Y32175" s="396"/>
      <c r="Z32175" s="396"/>
      <c r="AA32175" s="441"/>
    </row>
    <row r="32176" spans="25:27" x14ac:dyDescent="0.2">
      <c r="Y32176" s="396"/>
      <c r="Z32176" s="396"/>
      <c r="AA32176" s="441"/>
    </row>
    <row r="32177" spans="25:27" x14ac:dyDescent="0.2">
      <c r="Y32177" s="396"/>
      <c r="Z32177" s="396"/>
      <c r="AA32177" s="441"/>
    </row>
    <row r="32178" spans="25:27" x14ac:dyDescent="0.2">
      <c r="Y32178" s="396"/>
      <c r="Z32178" s="396"/>
      <c r="AA32178" s="441"/>
    </row>
    <row r="32179" spans="25:27" x14ac:dyDescent="0.2">
      <c r="Y32179" s="396"/>
      <c r="Z32179" s="396"/>
      <c r="AA32179" s="441"/>
    </row>
    <row r="32180" spans="25:27" x14ac:dyDescent="0.2">
      <c r="Y32180" s="396"/>
      <c r="Z32180" s="396"/>
      <c r="AA32180" s="441"/>
    </row>
    <row r="32181" spans="25:27" x14ac:dyDescent="0.2">
      <c r="Y32181" s="396"/>
      <c r="Z32181" s="396"/>
      <c r="AA32181" s="441"/>
    </row>
    <row r="32182" spans="25:27" x14ac:dyDescent="0.2">
      <c r="Y32182" s="396"/>
      <c r="Z32182" s="396"/>
      <c r="AA32182" s="441"/>
    </row>
    <row r="32183" spans="25:27" x14ac:dyDescent="0.2">
      <c r="Y32183" s="396"/>
      <c r="Z32183" s="396"/>
      <c r="AA32183" s="441"/>
    </row>
    <row r="32184" spans="25:27" x14ac:dyDescent="0.2">
      <c r="Y32184" s="396"/>
      <c r="Z32184" s="396"/>
      <c r="AA32184" s="441"/>
    </row>
    <row r="32185" spans="25:27" x14ac:dyDescent="0.2">
      <c r="Y32185" s="396"/>
      <c r="Z32185" s="396"/>
      <c r="AA32185" s="441"/>
    </row>
    <row r="32186" spans="25:27" x14ac:dyDescent="0.2">
      <c r="Y32186" s="396"/>
      <c r="Z32186" s="396"/>
      <c r="AA32186" s="441"/>
    </row>
    <row r="32187" spans="25:27" x14ac:dyDescent="0.2">
      <c r="Y32187" s="396"/>
      <c r="Z32187" s="396"/>
      <c r="AA32187" s="441"/>
    </row>
    <row r="32188" spans="25:27" x14ac:dyDescent="0.2">
      <c r="Y32188" s="396"/>
      <c r="Z32188" s="396"/>
      <c r="AA32188" s="441"/>
    </row>
    <row r="32189" spans="25:27" x14ac:dyDescent="0.2">
      <c r="Y32189" s="396"/>
      <c r="Z32189" s="396"/>
      <c r="AA32189" s="441"/>
    </row>
    <row r="32190" spans="25:27" x14ac:dyDescent="0.2">
      <c r="Y32190" s="396"/>
      <c r="Z32190" s="396"/>
      <c r="AA32190" s="441"/>
    </row>
    <row r="32191" spans="25:27" x14ac:dyDescent="0.2">
      <c r="Y32191" s="396"/>
      <c r="Z32191" s="396"/>
      <c r="AA32191" s="441"/>
    </row>
    <row r="32192" spans="25:27" x14ac:dyDescent="0.2">
      <c r="Y32192" s="396"/>
      <c r="Z32192" s="396"/>
      <c r="AA32192" s="441"/>
    </row>
    <row r="32193" spans="25:27" x14ac:dyDescent="0.2">
      <c r="Y32193" s="396"/>
      <c r="Z32193" s="396"/>
      <c r="AA32193" s="441"/>
    </row>
    <row r="32194" spans="25:27" x14ac:dyDescent="0.2">
      <c r="Y32194" s="396"/>
      <c r="Z32194" s="396"/>
      <c r="AA32194" s="441"/>
    </row>
    <row r="32195" spans="25:27" x14ac:dyDescent="0.2">
      <c r="Y32195" s="396"/>
      <c r="Z32195" s="396"/>
      <c r="AA32195" s="441"/>
    </row>
    <row r="32196" spans="25:27" x14ac:dyDescent="0.2">
      <c r="Y32196" s="396"/>
      <c r="Z32196" s="396"/>
      <c r="AA32196" s="441"/>
    </row>
    <row r="32197" spans="25:27" x14ac:dyDescent="0.2">
      <c r="Y32197" s="396"/>
      <c r="Z32197" s="396"/>
      <c r="AA32197" s="441"/>
    </row>
    <row r="32198" spans="25:27" x14ac:dyDescent="0.2">
      <c r="Y32198" s="396"/>
      <c r="Z32198" s="396"/>
      <c r="AA32198" s="441"/>
    </row>
    <row r="32199" spans="25:27" x14ac:dyDescent="0.2">
      <c r="Y32199" s="396"/>
      <c r="Z32199" s="396"/>
      <c r="AA32199" s="441"/>
    </row>
    <row r="32200" spans="25:27" x14ac:dyDescent="0.2">
      <c r="Y32200" s="396"/>
      <c r="Z32200" s="396"/>
      <c r="AA32200" s="441"/>
    </row>
    <row r="32201" spans="25:27" x14ac:dyDescent="0.2">
      <c r="Y32201" s="396"/>
      <c r="Z32201" s="396"/>
      <c r="AA32201" s="441"/>
    </row>
    <row r="32202" spans="25:27" x14ac:dyDescent="0.2">
      <c r="Y32202" s="396"/>
      <c r="Z32202" s="396"/>
      <c r="AA32202" s="441"/>
    </row>
    <row r="32203" spans="25:27" x14ac:dyDescent="0.2">
      <c r="Y32203" s="396"/>
      <c r="Z32203" s="396"/>
      <c r="AA32203" s="441"/>
    </row>
    <row r="32204" spans="25:27" x14ac:dyDescent="0.2">
      <c r="Y32204" s="396"/>
      <c r="Z32204" s="396"/>
      <c r="AA32204" s="441"/>
    </row>
    <row r="32205" spans="25:27" x14ac:dyDescent="0.2">
      <c r="Y32205" s="396"/>
      <c r="Z32205" s="396"/>
      <c r="AA32205" s="441"/>
    </row>
    <row r="32206" spans="25:27" x14ac:dyDescent="0.2">
      <c r="Y32206" s="396"/>
      <c r="Z32206" s="396"/>
      <c r="AA32206" s="441"/>
    </row>
    <row r="32207" spans="25:27" x14ac:dyDescent="0.2">
      <c r="Y32207" s="396"/>
      <c r="Z32207" s="396"/>
      <c r="AA32207" s="441"/>
    </row>
    <row r="32208" spans="25:27" x14ac:dyDescent="0.2">
      <c r="Y32208" s="396"/>
      <c r="Z32208" s="396"/>
      <c r="AA32208" s="441"/>
    </row>
    <row r="32209" spans="25:27" x14ac:dyDescent="0.2">
      <c r="Y32209" s="396"/>
      <c r="Z32209" s="396"/>
      <c r="AA32209" s="441"/>
    </row>
    <row r="32210" spans="25:27" x14ac:dyDescent="0.2">
      <c r="Y32210" s="396"/>
      <c r="Z32210" s="396"/>
      <c r="AA32210" s="441"/>
    </row>
    <row r="32211" spans="25:27" x14ac:dyDescent="0.2">
      <c r="Y32211" s="396"/>
      <c r="Z32211" s="396"/>
      <c r="AA32211" s="441"/>
    </row>
    <row r="32212" spans="25:27" x14ac:dyDescent="0.2">
      <c r="Y32212" s="396"/>
      <c r="Z32212" s="396"/>
      <c r="AA32212" s="441"/>
    </row>
    <row r="32213" spans="25:27" x14ac:dyDescent="0.2">
      <c r="Y32213" s="396"/>
      <c r="Z32213" s="396"/>
      <c r="AA32213" s="441"/>
    </row>
    <row r="32214" spans="25:27" x14ac:dyDescent="0.2">
      <c r="Y32214" s="396"/>
      <c r="Z32214" s="396"/>
      <c r="AA32214" s="441"/>
    </row>
    <row r="32215" spans="25:27" x14ac:dyDescent="0.2">
      <c r="Y32215" s="396"/>
      <c r="Z32215" s="396"/>
      <c r="AA32215" s="441"/>
    </row>
    <row r="32216" spans="25:27" x14ac:dyDescent="0.2">
      <c r="Y32216" s="396"/>
      <c r="Z32216" s="396"/>
      <c r="AA32216" s="441"/>
    </row>
    <row r="32217" spans="25:27" x14ac:dyDescent="0.2">
      <c r="Y32217" s="396"/>
      <c r="Z32217" s="396"/>
      <c r="AA32217" s="441"/>
    </row>
    <row r="32218" spans="25:27" x14ac:dyDescent="0.2">
      <c r="Y32218" s="396"/>
      <c r="Z32218" s="396"/>
      <c r="AA32218" s="441"/>
    </row>
    <row r="32219" spans="25:27" x14ac:dyDescent="0.2">
      <c r="Y32219" s="396"/>
      <c r="Z32219" s="396"/>
      <c r="AA32219" s="441"/>
    </row>
    <row r="32220" spans="25:27" x14ac:dyDescent="0.2">
      <c r="Y32220" s="396"/>
      <c r="Z32220" s="396"/>
      <c r="AA32220" s="441"/>
    </row>
    <row r="32221" spans="25:27" x14ac:dyDescent="0.2">
      <c r="Y32221" s="396"/>
      <c r="Z32221" s="396"/>
      <c r="AA32221" s="441"/>
    </row>
    <row r="32222" spans="25:27" x14ac:dyDescent="0.2">
      <c r="Y32222" s="396"/>
      <c r="Z32222" s="396"/>
      <c r="AA32222" s="441"/>
    </row>
    <row r="32223" spans="25:27" x14ac:dyDescent="0.2">
      <c r="Y32223" s="396"/>
      <c r="Z32223" s="396"/>
      <c r="AA32223" s="441"/>
    </row>
    <row r="32224" spans="25:27" x14ac:dyDescent="0.2">
      <c r="Y32224" s="396"/>
      <c r="Z32224" s="396"/>
      <c r="AA32224" s="441"/>
    </row>
    <row r="32225" spans="25:27" x14ac:dyDescent="0.2">
      <c r="Y32225" s="396"/>
      <c r="Z32225" s="396"/>
      <c r="AA32225" s="441"/>
    </row>
    <row r="32226" spans="25:27" x14ac:dyDescent="0.2">
      <c r="Y32226" s="396"/>
      <c r="Z32226" s="396"/>
      <c r="AA32226" s="441"/>
    </row>
    <row r="32227" spans="25:27" x14ac:dyDescent="0.2">
      <c r="Y32227" s="396"/>
      <c r="Z32227" s="396"/>
      <c r="AA32227" s="441"/>
    </row>
    <row r="32228" spans="25:27" x14ac:dyDescent="0.2">
      <c r="Y32228" s="396"/>
      <c r="Z32228" s="396"/>
      <c r="AA32228" s="441"/>
    </row>
    <row r="32229" spans="25:27" x14ac:dyDescent="0.2">
      <c r="Y32229" s="396"/>
      <c r="Z32229" s="396"/>
      <c r="AA32229" s="441"/>
    </row>
    <row r="32230" spans="25:27" x14ac:dyDescent="0.2">
      <c r="Y32230" s="396"/>
      <c r="Z32230" s="396"/>
      <c r="AA32230" s="441"/>
    </row>
    <row r="32231" spans="25:27" x14ac:dyDescent="0.2">
      <c r="Y32231" s="396"/>
      <c r="Z32231" s="396"/>
      <c r="AA32231" s="441"/>
    </row>
    <row r="32232" spans="25:27" x14ac:dyDescent="0.2">
      <c r="Y32232" s="396"/>
      <c r="Z32232" s="396"/>
      <c r="AA32232" s="441"/>
    </row>
    <row r="32233" spans="25:27" x14ac:dyDescent="0.2">
      <c r="Y32233" s="396"/>
      <c r="Z32233" s="396"/>
      <c r="AA32233" s="441"/>
    </row>
    <row r="32234" spans="25:27" x14ac:dyDescent="0.2">
      <c r="Y32234" s="396"/>
      <c r="Z32234" s="396"/>
      <c r="AA32234" s="441"/>
    </row>
    <row r="32235" spans="25:27" x14ac:dyDescent="0.2">
      <c r="Y32235" s="396"/>
      <c r="Z32235" s="396"/>
      <c r="AA32235" s="441"/>
    </row>
    <row r="32236" spans="25:27" x14ac:dyDescent="0.2">
      <c r="Y32236" s="396"/>
      <c r="Z32236" s="396"/>
      <c r="AA32236" s="441"/>
    </row>
    <row r="32237" spans="25:27" x14ac:dyDescent="0.2">
      <c r="Y32237" s="396"/>
      <c r="Z32237" s="396"/>
      <c r="AA32237" s="441"/>
    </row>
    <row r="32238" spans="25:27" x14ac:dyDescent="0.2">
      <c r="Y32238" s="396"/>
      <c r="Z32238" s="396"/>
      <c r="AA32238" s="441"/>
    </row>
    <row r="32239" spans="25:27" x14ac:dyDescent="0.2">
      <c r="Y32239" s="396"/>
      <c r="Z32239" s="396"/>
      <c r="AA32239" s="441"/>
    </row>
    <row r="32240" spans="25:27" x14ac:dyDescent="0.2">
      <c r="Y32240" s="396"/>
      <c r="Z32240" s="396"/>
      <c r="AA32240" s="441"/>
    </row>
    <row r="32241" spans="25:27" x14ac:dyDescent="0.2">
      <c r="Y32241" s="396"/>
      <c r="Z32241" s="396"/>
      <c r="AA32241" s="441"/>
    </row>
    <row r="32242" spans="25:27" x14ac:dyDescent="0.2">
      <c r="Y32242" s="396"/>
      <c r="Z32242" s="396"/>
      <c r="AA32242" s="441"/>
    </row>
    <row r="32243" spans="25:27" x14ac:dyDescent="0.2">
      <c r="Y32243" s="396"/>
      <c r="Z32243" s="396"/>
      <c r="AA32243" s="441"/>
    </row>
    <row r="32244" spans="25:27" x14ac:dyDescent="0.2">
      <c r="Y32244" s="396"/>
      <c r="Z32244" s="396"/>
      <c r="AA32244" s="441"/>
    </row>
    <row r="32245" spans="25:27" x14ac:dyDescent="0.2">
      <c r="Y32245" s="396"/>
      <c r="Z32245" s="396"/>
      <c r="AA32245" s="441"/>
    </row>
    <row r="32246" spans="25:27" x14ac:dyDescent="0.2">
      <c r="Y32246" s="396"/>
      <c r="Z32246" s="396"/>
      <c r="AA32246" s="441"/>
    </row>
    <row r="32247" spans="25:27" x14ac:dyDescent="0.2">
      <c r="Y32247" s="396"/>
      <c r="Z32247" s="396"/>
      <c r="AA32247" s="441"/>
    </row>
    <row r="32248" spans="25:27" x14ac:dyDescent="0.2">
      <c r="Y32248" s="396"/>
      <c r="Z32248" s="396"/>
      <c r="AA32248" s="441"/>
    </row>
    <row r="32249" spans="25:27" x14ac:dyDescent="0.2">
      <c r="Y32249" s="396"/>
      <c r="Z32249" s="396"/>
      <c r="AA32249" s="441"/>
    </row>
    <row r="32250" spans="25:27" x14ac:dyDescent="0.2">
      <c r="Y32250" s="396"/>
      <c r="Z32250" s="396"/>
      <c r="AA32250" s="441"/>
    </row>
    <row r="32251" spans="25:27" x14ac:dyDescent="0.2">
      <c r="Y32251" s="396"/>
      <c r="Z32251" s="396"/>
      <c r="AA32251" s="441"/>
    </row>
    <row r="32252" spans="25:27" x14ac:dyDescent="0.2">
      <c r="Y32252" s="396"/>
      <c r="Z32252" s="396"/>
      <c r="AA32252" s="441"/>
    </row>
    <row r="32253" spans="25:27" x14ac:dyDescent="0.2">
      <c r="Y32253" s="396"/>
      <c r="Z32253" s="396"/>
      <c r="AA32253" s="441"/>
    </row>
    <row r="32254" spans="25:27" x14ac:dyDescent="0.2">
      <c r="Y32254" s="396"/>
      <c r="Z32254" s="396"/>
      <c r="AA32254" s="441"/>
    </row>
    <row r="32255" spans="25:27" x14ac:dyDescent="0.2">
      <c r="Y32255" s="396"/>
      <c r="Z32255" s="396"/>
      <c r="AA32255" s="441"/>
    </row>
    <row r="32256" spans="25:27" x14ac:dyDescent="0.2">
      <c r="Y32256" s="396"/>
      <c r="Z32256" s="396"/>
      <c r="AA32256" s="441"/>
    </row>
    <row r="32257" spans="25:27" x14ac:dyDescent="0.2">
      <c r="Y32257" s="396"/>
      <c r="Z32257" s="396"/>
      <c r="AA32257" s="441"/>
    </row>
    <row r="32258" spans="25:27" x14ac:dyDescent="0.2">
      <c r="Y32258" s="396"/>
      <c r="Z32258" s="396"/>
      <c r="AA32258" s="441"/>
    </row>
    <row r="32259" spans="25:27" x14ac:dyDescent="0.2">
      <c r="Y32259" s="396"/>
      <c r="Z32259" s="396"/>
      <c r="AA32259" s="441"/>
    </row>
    <row r="32260" spans="25:27" x14ac:dyDescent="0.2">
      <c r="Y32260" s="396"/>
      <c r="Z32260" s="396"/>
      <c r="AA32260" s="441"/>
    </row>
    <row r="32261" spans="25:27" x14ac:dyDescent="0.2">
      <c r="Y32261" s="396"/>
      <c r="Z32261" s="396"/>
      <c r="AA32261" s="441"/>
    </row>
    <row r="32262" spans="25:27" x14ac:dyDescent="0.2">
      <c r="Y32262" s="396"/>
      <c r="Z32262" s="396"/>
      <c r="AA32262" s="441"/>
    </row>
    <row r="32263" spans="25:27" x14ac:dyDescent="0.2">
      <c r="Y32263" s="396"/>
      <c r="Z32263" s="396"/>
      <c r="AA32263" s="441"/>
    </row>
    <row r="32264" spans="25:27" x14ac:dyDescent="0.2">
      <c r="Y32264" s="396"/>
      <c r="Z32264" s="396"/>
      <c r="AA32264" s="441"/>
    </row>
    <row r="32265" spans="25:27" x14ac:dyDescent="0.2">
      <c r="Y32265" s="396"/>
      <c r="Z32265" s="396"/>
      <c r="AA32265" s="441"/>
    </row>
    <row r="32266" spans="25:27" x14ac:dyDescent="0.2">
      <c r="Y32266" s="396"/>
      <c r="Z32266" s="396"/>
      <c r="AA32266" s="441"/>
    </row>
    <row r="32267" spans="25:27" x14ac:dyDescent="0.2">
      <c r="Y32267" s="396"/>
      <c r="Z32267" s="396"/>
      <c r="AA32267" s="441"/>
    </row>
    <row r="32268" spans="25:27" x14ac:dyDescent="0.2">
      <c r="Y32268" s="396"/>
      <c r="Z32268" s="396"/>
      <c r="AA32268" s="441"/>
    </row>
    <row r="32269" spans="25:27" x14ac:dyDescent="0.2">
      <c r="Y32269" s="396"/>
      <c r="Z32269" s="396"/>
      <c r="AA32269" s="441"/>
    </row>
    <row r="32270" spans="25:27" x14ac:dyDescent="0.2">
      <c r="Y32270" s="396"/>
      <c r="Z32270" s="396"/>
      <c r="AA32270" s="441"/>
    </row>
    <row r="32271" spans="25:27" x14ac:dyDescent="0.2">
      <c r="Y32271" s="396"/>
      <c r="Z32271" s="396"/>
      <c r="AA32271" s="441"/>
    </row>
    <row r="32272" spans="25:27" x14ac:dyDescent="0.2">
      <c r="Y32272" s="396"/>
      <c r="Z32272" s="396"/>
      <c r="AA32272" s="441"/>
    </row>
    <row r="32273" spans="25:27" x14ac:dyDescent="0.2">
      <c r="Y32273" s="396"/>
      <c r="Z32273" s="396"/>
      <c r="AA32273" s="441"/>
    </row>
    <row r="32274" spans="25:27" x14ac:dyDescent="0.2">
      <c r="Y32274" s="396"/>
      <c r="Z32274" s="396"/>
      <c r="AA32274" s="441"/>
    </row>
    <row r="32275" spans="25:27" x14ac:dyDescent="0.2">
      <c r="Y32275" s="396"/>
      <c r="Z32275" s="396"/>
      <c r="AA32275" s="441"/>
    </row>
    <row r="32276" spans="25:27" x14ac:dyDescent="0.2">
      <c r="Y32276" s="396"/>
      <c r="Z32276" s="396"/>
      <c r="AA32276" s="441"/>
    </row>
    <row r="32277" spans="25:27" x14ac:dyDescent="0.2">
      <c r="Y32277" s="396"/>
      <c r="Z32277" s="396"/>
      <c r="AA32277" s="441"/>
    </row>
    <row r="32278" spans="25:27" x14ac:dyDescent="0.2">
      <c r="Y32278" s="396"/>
      <c r="Z32278" s="396"/>
      <c r="AA32278" s="441"/>
    </row>
    <row r="32279" spans="25:27" x14ac:dyDescent="0.2">
      <c r="Y32279" s="396"/>
      <c r="Z32279" s="396"/>
      <c r="AA32279" s="441"/>
    </row>
    <row r="32280" spans="25:27" x14ac:dyDescent="0.2">
      <c r="Y32280" s="396"/>
      <c r="Z32280" s="396"/>
      <c r="AA32280" s="441"/>
    </row>
    <row r="32281" spans="25:27" x14ac:dyDescent="0.2">
      <c r="Y32281" s="396"/>
      <c r="Z32281" s="396"/>
      <c r="AA32281" s="441"/>
    </row>
    <row r="32282" spans="25:27" x14ac:dyDescent="0.2">
      <c r="Y32282" s="396"/>
      <c r="Z32282" s="396"/>
      <c r="AA32282" s="441"/>
    </row>
    <row r="32283" spans="25:27" x14ac:dyDescent="0.2">
      <c r="Y32283" s="396"/>
      <c r="Z32283" s="396"/>
      <c r="AA32283" s="441"/>
    </row>
    <row r="32284" spans="25:27" x14ac:dyDescent="0.2">
      <c r="Y32284" s="396"/>
      <c r="Z32284" s="396"/>
      <c r="AA32284" s="441"/>
    </row>
    <row r="32285" spans="25:27" x14ac:dyDescent="0.2">
      <c r="Y32285" s="396"/>
      <c r="Z32285" s="396"/>
      <c r="AA32285" s="441"/>
    </row>
    <row r="32286" spans="25:27" x14ac:dyDescent="0.2">
      <c r="Y32286" s="396"/>
      <c r="Z32286" s="396"/>
      <c r="AA32286" s="441"/>
    </row>
    <row r="32287" spans="25:27" x14ac:dyDescent="0.2">
      <c r="Y32287" s="396"/>
      <c r="Z32287" s="396"/>
      <c r="AA32287" s="441"/>
    </row>
    <row r="32288" spans="25:27" x14ac:dyDescent="0.2">
      <c r="Y32288" s="396"/>
      <c r="Z32288" s="396"/>
      <c r="AA32288" s="441"/>
    </row>
    <row r="32289" spans="25:27" x14ac:dyDescent="0.2">
      <c r="Y32289" s="396"/>
      <c r="Z32289" s="396"/>
      <c r="AA32289" s="441"/>
    </row>
    <row r="32290" spans="25:27" x14ac:dyDescent="0.2">
      <c r="Y32290" s="396"/>
      <c r="Z32290" s="396"/>
      <c r="AA32290" s="441"/>
    </row>
    <row r="32291" spans="25:27" x14ac:dyDescent="0.2">
      <c r="Y32291" s="396"/>
      <c r="Z32291" s="396"/>
      <c r="AA32291" s="441"/>
    </row>
    <row r="32292" spans="25:27" x14ac:dyDescent="0.2">
      <c r="Y32292" s="396"/>
      <c r="Z32292" s="396"/>
      <c r="AA32292" s="441"/>
    </row>
    <row r="32293" spans="25:27" x14ac:dyDescent="0.2">
      <c r="Y32293" s="396"/>
      <c r="Z32293" s="396"/>
      <c r="AA32293" s="441"/>
    </row>
    <row r="32294" spans="25:27" x14ac:dyDescent="0.2">
      <c r="Y32294" s="396"/>
      <c r="Z32294" s="396"/>
      <c r="AA32294" s="441"/>
    </row>
    <row r="32295" spans="25:27" x14ac:dyDescent="0.2">
      <c r="Y32295" s="396"/>
      <c r="Z32295" s="396"/>
      <c r="AA32295" s="441"/>
    </row>
    <row r="32296" spans="25:27" x14ac:dyDescent="0.2">
      <c r="Y32296" s="396"/>
      <c r="Z32296" s="396"/>
      <c r="AA32296" s="441"/>
    </row>
    <row r="32297" spans="25:27" x14ac:dyDescent="0.2">
      <c r="Y32297" s="396"/>
      <c r="Z32297" s="396"/>
      <c r="AA32297" s="441"/>
    </row>
    <row r="32298" spans="25:27" x14ac:dyDescent="0.2">
      <c r="Y32298" s="396"/>
      <c r="Z32298" s="396"/>
      <c r="AA32298" s="441"/>
    </row>
    <row r="32299" spans="25:27" x14ac:dyDescent="0.2">
      <c r="Y32299" s="396"/>
      <c r="Z32299" s="396"/>
      <c r="AA32299" s="441"/>
    </row>
    <row r="32300" spans="25:27" x14ac:dyDescent="0.2">
      <c r="Y32300" s="396"/>
      <c r="Z32300" s="396"/>
      <c r="AA32300" s="441"/>
    </row>
    <row r="32301" spans="25:27" x14ac:dyDescent="0.2">
      <c r="Y32301" s="396"/>
      <c r="Z32301" s="396"/>
      <c r="AA32301" s="441"/>
    </row>
    <row r="32302" spans="25:27" x14ac:dyDescent="0.2">
      <c r="Y32302" s="396"/>
      <c r="Z32302" s="396"/>
      <c r="AA32302" s="441"/>
    </row>
    <row r="32303" spans="25:27" x14ac:dyDescent="0.2">
      <c r="Y32303" s="396"/>
      <c r="Z32303" s="396"/>
      <c r="AA32303" s="441"/>
    </row>
    <row r="32304" spans="25:27" x14ac:dyDescent="0.2">
      <c r="Y32304" s="396"/>
      <c r="Z32304" s="396"/>
      <c r="AA32304" s="441"/>
    </row>
    <row r="32305" spans="25:27" x14ac:dyDescent="0.2">
      <c r="Y32305" s="396"/>
      <c r="Z32305" s="396"/>
      <c r="AA32305" s="441"/>
    </row>
    <row r="32306" spans="25:27" x14ac:dyDescent="0.2">
      <c r="Y32306" s="396"/>
      <c r="Z32306" s="396"/>
      <c r="AA32306" s="441"/>
    </row>
    <row r="32307" spans="25:27" x14ac:dyDescent="0.2">
      <c r="Y32307" s="396"/>
      <c r="Z32307" s="396"/>
      <c r="AA32307" s="441"/>
    </row>
    <row r="32308" spans="25:27" x14ac:dyDescent="0.2">
      <c r="Y32308" s="396"/>
      <c r="Z32308" s="396"/>
      <c r="AA32308" s="441"/>
    </row>
    <row r="32309" spans="25:27" x14ac:dyDescent="0.2">
      <c r="Y32309" s="396"/>
      <c r="Z32309" s="396"/>
      <c r="AA32309" s="441"/>
    </row>
    <row r="32310" spans="25:27" x14ac:dyDescent="0.2">
      <c r="Y32310" s="396"/>
      <c r="Z32310" s="396"/>
      <c r="AA32310" s="441"/>
    </row>
    <row r="32311" spans="25:27" x14ac:dyDescent="0.2">
      <c r="Y32311" s="396"/>
      <c r="Z32311" s="396"/>
      <c r="AA32311" s="441"/>
    </row>
    <row r="32312" spans="25:27" x14ac:dyDescent="0.2">
      <c r="Y32312" s="396"/>
      <c r="Z32312" s="396"/>
      <c r="AA32312" s="441"/>
    </row>
    <row r="32313" spans="25:27" x14ac:dyDescent="0.2">
      <c r="Y32313" s="396"/>
      <c r="Z32313" s="396"/>
      <c r="AA32313" s="441"/>
    </row>
    <row r="32314" spans="25:27" x14ac:dyDescent="0.2">
      <c r="Y32314" s="396"/>
      <c r="Z32314" s="396"/>
      <c r="AA32314" s="441"/>
    </row>
    <row r="32315" spans="25:27" x14ac:dyDescent="0.2">
      <c r="Y32315" s="396"/>
      <c r="Z32315" s="396"/>
      <c r="AA32315" s="441"/>
    </row>
    <row r="32316" spans="25:27" x14ac:dyDescent="0.2">
      <c r="Y32316" s="396"/>
      <c r="Z32316" s="396"/>
      <c r="AA32316" s="441"/>
    </row>
    <row r="32317" spans="25:27" x14ac:dyDescent="0.2">
      <c r="Y32317" s="396"/>
      <c r="Z32317" s="396"/>
      <c r="AA32317" s="441"/>
    </row>
    <row r="32318" spans="25:27" x14ac:dyDescent="0.2">
      <c r="Y32318" s="396"/>
      <c r="Z32318" s="396"/>
      <c r="AA32318" s="441"/>
    </row>
    <row r="32319" spans="25:27" x14ac:dyDescent="0.2">
      <c r="Y32319" s="396"/>
      <c r="Z32319" s="396"/>
      <c r="AA32319" s="441"/>
    </row>
    <row r="32320" spans="25:27" x14ac:dyDescent="0.2">
      <c r="Y32320" s="396"/>
      <c r="Z32320" s="396"/>
      <c r="AA32320" s="441"/>
    </row>
    <row r="32321" spans="25:27" x14ac:dyDescent="0.2">
      <c r="Y32321" s="396"/>
      <c r="Z32321" s="396"/>
      <c r="AA32321" s="441"/>
    </row>
    <row r="32322" spans="25:27" x14ac:dyDescent="0.2">
      <c r="Y32322" s="396"/>
      <c r="Z32322" s="396"/>
      <c r="AA32322" s="441"/>
    </row>
    <row r="32323" spans="25:27" x14ac:dyDescent="0.2">
      <c r="Y32323" s="396"/>
      <c r="Z32323" s="396"/>
      <c r="AA32323" s="441"/>
    </row>
    <row r="32324" spans="25:27" x14ac:dyDescent="0.2">
      <c r="Y32324" s="396"/>
      <c r="Z32324" s="396"/>
      <c r="AA32324" s="441"/>
    </row>
    <row r="32325" spans="25:27" x14ac:dyDescent="0.2">
      <c r="Y32325" s="396"/>
      <c r="Z32325" s="396"/>
      <c r="AA32325" s="441"/>
    </row>
    <row r="32326" spans="25:27" x14ac:dyDescent="0.2">
      <c r="Y32326" s="396"/>
      <c r="Z32326" s="396"/>
      <c r="AA32326" s="441"/>
    </row>
    <row r="32327" spans="25:27" x14ac:dyDescent="0.2">
      <c r="Y32327" s="396"/>
      <c r="Z32327" s="396"/>
      <c r="AA32327" s="441"/>
    </row>
    <row r="32328" spans="25:27" x14ac:dyDescent="0.2">
      <c r="Y32328" s="396"/>
      <c r="Z32328" s="396"/>
      <c r="AA32328" s="441"/>
    </row>
    <row r="32329" spans="25:27" x14ac:dyDescent="0.2">
      <c r="Y32329" s="396"/>
      <c r="Z32329" s="396"/>
      <c r="AA32329" s="441"/>
    </row>
    <row r="32330" spans="25:27" x14ac:dyDescent="0.2">
      <c r="Y32330" s="396"/>
      <c r="Z32330" s="396"/>
      <c r="AA32330" s="441"/>
    </row>
    <row r="32331" spans="25:27" x14ac:dyDescent="0.2">
      <c r="Y32331" s="396"/>
      <c r="Z32331" s="396"/>
      <c r="AA32331" s="441"/>
    </row>
    <row r="32332" spans="25:27" x14ac:dyDescent="0.2">
      <c r="Y32332" s="396"/>
      <c r="Z32332" s="396"/>
      <c r="AA32332" s="441"/>
    </row>
    <row r="32333" spans="25:27" x14ac:dyDescent="0.2">
      <c r="Y32333" s="396"/>
      <c r="Z32333" s="396"/>
      <c r="AA32333" s="441"/>
    </row>
    <row r="32334" spans="25:27" x14ac:dyDescent="0.2">
      <c r="Y32334" s="396"/>
      <c r="Z32334" s="396"/>
      <c r="AA32334" s="441"/>
    </row>
    <row r="32335" spans="25:27" x14ac:dyDescent="0.2">
      <c r="Y32335" s="396"/>
      <c r="Z32335" s="396"/>
      <c r="AA32335" s="441"/>
    </row>
    <row r="32336" spans="25:27" x14ac:dyDescent="0.2">
      <c r="Y32336" s="396"/>
      <c r="Z32336" s="396"/>
      <c r="AA32336" s="441"/>
    </row>
    <row r="32337" spans="25:27" x14ac:dyDescent="0.2">
      <c r="Y32337" s="396"/>
      <c r="Z32337" s="396"/>
      <c r="AA32337" s="441"/>
    </row>
    <row r="32338" spans="25:27" x14ac:dyDescent="0.2">
      <c r="Y32338" s="396"/>
      <c r="Z32338" s="396"/>
      <c r="AA32338" s="441"/>
    </row>
    <row r="32339" spans="25:27" x14ac:dyDescent="0.2">
      <c r="Y32339" s="396"/>
      <c r="Z32339" s="396"/>
      <c r="AA32339" s="441"/>
    </row>
    <row r="32340" spans="25:27" x14ac:dyDescent="0.2">
      <c r="Y32340" s="396"/>
      <c r="Z32340" s="396"/>
      <c r="AA32340" s="441"/>
    </row>
    <row r="32341" spans="25:27" x14ac:dyDescent="0.2">
      <c r="Y32341" s="396"/>
      <c r="Z32341" s="396"/>
      <c r="AA32341" s="441"/>
    </row>
    <row r="32342" spans="25:27" x14ac:dyDescent="0.2">
      <c r="Y32342" s="396"/>
      <c r="Z32342" s="396"/>
      <c r="AA32342" s="441"/>
    </row>
    <row r="32343" spans="25:27" x14ac:dyDescent="0.2">
      <c r="Y32343" s="396"/>
      <c r="Z32343" s="396"/>
      <c r="AA32343" s="441"/>
    </row>
    <row r="32344" spans="25:27" x14ac:dyDescent="0.2">
      <c r="Y32344" s="396"/>
      <c r="Z32344" s="396"/>
      <c r="AA32344" s="441"/>
    </row>
    <row r="32345" spans="25:27" x14ac:dyDescent="0.2">
      <c r="Y32345" s="396"/>
      <c r="Z32345" s="396"/>
      <c r="AA32345" s="441"/>
    </row>
    <row r="32346" spans="25:27" x14ac:dyDescent="0.2">
      <c r="Y32346" s="396"/>
      <c r="Z32346" s="396"/>
      <c r="AA32346" s="441"/>
    </row>
    <row r="32347" spans="25:27" x14ac:dyDescent="0.2">
      <c r="Y32347" s="396"/>
      <c r="Z32347" s="396"/>
      <c r="AA32347" s="441"/>
    </row>
    <row r="32348" spans="25:27" x14ac:dyDescent="0.2">
      <c r="Y32348" s="396"/>
      <c r="Z32348" s="396"/>
      <c r="AA32348" s="441"/>
    </row>
    <row r="32349" spans="25:27" x14ac:dyDescent="0.2">
      <c r="Y32349" s="396"/>
      <c r="Z32349" s="396"/>
      <c r="AA32349" s="441"/>
    </row>
    <row r="32350" spans="25:27" x14ac:dyDescent="0.2">
      <c r="Y32350" s="396"/>
      <c r="Z32350" s="396"/>
      <c r="AA32350" s="441"/>
    </row>
    <row r="32351" spans="25:27" x14ac:dyDescent="0.2">
      <c r="Y32351" s="396"/>
      <c r="Z32351" s="396"/>
      <c r="AA32351" s="441"/>
    </row>
    <row r="32352" spans="25:27" x14ac:dyDescent="0.2">
      <c r="Y32352" s="396"/>
      <c r="Z32352" s="396"/>
      <c r="AA32352" s="441"/>
    </row>
    <row r="32353" spans="25:27" x14ac:dyDescent="0.2">
      <c r="Y32353" s="396"/>
      <c r="Z32353" s="396"/>
      <c r="AA32353" s="441"/>
    </row>
    <row r="32354" spans="25:27" x14ac:dyDescent="0.2">
      <c r="Y32354" s="396"/>
      <c r="Z32354" s="396"/>
      <c r="AA32354" s="441"/>
    </row>
    <row r="32355" spans="25:27" x14ac:dyDescent="0.2">
      <c r="Y32355" s="396"/>
      <c r="Z32355" s="396"/>
      <c r="AA32355" s="441"/>
    </row>
    <row r="32356" spans="25:27" x14ac:dyDescent="0.2">
      <c r="Y32356" s="396"/>
      <c r="Z32356" s="396"/>
      <c r="AA32356" s="441"/>
    </row>
    <row r="32357" spans="25:27" x14ac:dyDescent="0.2">
      <c r="Y32357" s="396"/>
      <c r="Z32357" s="396"/>
      <c r="AA32357" s="441"/>
    </row>
    <row r="32358" spans="25:27" x14ac:dyDescent="0.2">
      <c r="Y32358" s="396"/>
      <c r="Z32358" s="396"/>
      <c r="AA32358" s="441"/>
    </row>
    <row r="32359" spans="25:27" x14ac:dyDescent="0.2">
      <c r="Y32359" s="396"/>
      <c r="Z32359" s="396"/>
      <c r="AA32359" s="441"/>
    </row>
    <row r="32360" spans="25:27" x14ac:dyDescent="0.2">
      <c r="Y32360" s="396"/>
      <c r="Z32360" s="396"/>
      <c r="AA32360" s="441"/>
    </row>
    <row r="32361" spans="25:27" x14ac:dyDescent="0.2">
      <c r="Y32361" s="396"/>
      <c r="Z32361" s="396"/>
      <c r="AA32361" s="441"/>
    </row>
    <row r="32362" spans="25:27" x14ac:dyDescent="0.2">
      <c r="Y32362" s="396"/>
      <c r="Z32362" s="396"/>
      <c r="AA32362" s="441"/>
    </row>
    <row r="32363" spans="25:27" x14ac:dyDescent="0.2">
      <c r="Y32363" s="396"/>
      <c r="Z32363" s="396"/>
      <c r="AA32363" s="441"/>
    </row>
    <row r="32364" spans="25:27" x14ac:dyDescent="0.2">
      <c r="Y32364" s="396"/>
      <c r="Z32364" s="396"/>
      <c r="AA32364" s="441"/>
    </row>
    <row r="32365" spans="25:27" x14ac:dyDescent="0.2">
      <c r="Y32365" s="396"/>
      <c r="Z32365" s="396"/>
      <c r="AA32365" s="441"/>
    </row>
    <row r="32366" spans="25:27" x14ac:dyDescent="0.2">
      <c r="Y32366" s="396"/>
      <c r="Z32366" s="396"/>
      <c r="AA32366" s="441"/>
    </row>
    <row r="32367" spans="25:27" x14ac:dyDescent="0.2">
      <c r="Y32367" s="396"/>
      <c r="Z32367" s="396"/>
      <c r="AA32367" s="441"/>
    </row>
    <row r="32368" spans="25:27" x14ac:dyDescent="0.2">
      <c r="Y32368" s="396"/>
      <c r="Z32368" s="396"/>
      <c r="AA32368" s="441"/>
    </row>
    <row r="32369" spans="25:27" x14ac:dyDescent="0.2">
      <c r="Y32369" s="396"/>
      <c r="Z32369" s="396"/>
      <c r="AA32369" s="441"/>
    </row>
    <row r="32370" spans="25:27" x14ac:dyDescent="0.2">
      <c r="Y32370" s="396"/>
      <c r="Z32370" s="396"/>
      <c r="AA32370" s="441"/>
    </row>
    <row r="32371" spans="25:27" x14ac:dyDescent="0.2">
      <c r="Y32371" s="396"/>
      <c r="Z32371" s="396"/>
      <c r="AA32371" s="441"/>
    </row>
    <row r="32372" spans="25:27" x14ac:dyDescent="0.2">
      <c r="Y32372" s="396"/>
      <c r="Z32372" s="396"/>
      <c r="AA32372" s="441"/>
    </row>
    <row r="32373" spans="25:27" x14ac:dyDescent="0.2">
      <c r="Y32373" s="396"/>
      <c r="Z32373" s="396"/>
      <c r="AA32373" s="441"/>
    </row>
    <row r="32374" spans="25:27" x14ac:dyDescent="0.2">
      <c r="Y32374" s="396"/>
      <c r="Z32374" s="396"/>
      <c r="AA32374" s="441"/>
    </row>
    <row r="32375" spans="25:27" x14ac:dyDescent="0.2">
      <c r="Y32375" s="396"/>
      <c r="Z32375" s="396"/>
      <c r="AA32375" s="441"/>
    </row>
    <row r="32376" spans="25:27" x14ac:dyDescent="0.2">
      <c r="Y32376" s="396"/>
      <c r="Z32376" s="396"/>
      <c r="AA32376" s="441"/>
    </row>
    <row r="32377" spans="25:27" x14ac:dyDescent="0.2">
      <c r="Y32377" s="396"/>
      <c r="Z32377" s="396"/>
      <c r="AA32377" s="441"/>
    </row>
    <row r="32378" spans="25:27" x14ac:dyDescent="0.2">
      <c r="Y32378" s="396"/>
      <c r="Z32378" s="396"/>
      <c r="AA32378" s="441"/>
    </row>
    <row r="32379" spans="25:27" x14ac:dyDescent="0.2">
      <c r="Y32379" s="396"/>
      <c r="Z32379" s="396"/>
      <c r="AA32379" s="441"/>
    </row>
    <row r="32380" spans="25:27" x14ac:dyDescent="0.2">
      <c r="Y32380" s="396"/>
      <c r="Z32380" s="396"/>
      <c r="AA32380" s="441"/>
    </row>
    <row r="32381" spans="25:27" x14ac:dyDescent="0.2">
      <c r="Y32381" s="396"/>
      <c r="Z32381" s="396"/>
      <c r="AA32381" s="441"/>
    </row>
    <row r="32382" spans="25:27" x14ac:dyDescent="0.2">
      <c r="Y32382" s="396"/>
      <c r="Z32382" s="396"/>
      <c r="AA32382" s="441"/>
    </row>
    <row r="32383" spans="25:27" x14ac:dyDescent="0.2">
      <c r="Y32383" s="396"/>
      <c r="Z32383" s="396"/>
      <c r="AA32383" s="441"/>
    </row>
    <row r="32384" spans="25:27" x14ac:dyDescent="0.2">
      <c r="Y32384" s="396"/>
      <c r="Z32384" s="396"/>
      <c r="AA32384" s="441"/>
    </row>
    <row r="32385" spans="25:27" x14ac:dyDescent="0.2">
      <c r="Y32385" s="396"/>
      <c r="Z32385" s="396"/>
      <c r="AA32385" s="441"/>
    </row>
    <row r="32386" spans="25:27" x14ac:dyDescent="0.2">
      <c r="Y32386" s="396"/>
      <c r="Z32386" s="396"/>
      <c r="AA32386" s="441"/>
    </row>
    <row r="32387" spans="25:27" x14ac:dyDescent="0.2">
      <c r="Y32387" s="396"/>
      <c r="Z32387" s="396"/>
      <c r="AA32387" s="441"/>
    </row>
    <row r="32388" spans="25:27" x14ac:dyDescent="0.2">
      <c r="Y32388" s="396"/>
      <c r="Z32388" s="396"/>
      <c r="AA32388" s="441"/>
    </row>
    <row r="32389" spans="25:27" x14ac:dyDescent="0.2">
      <c r="Y32389" s="396"/>
      <c r="Z32389" s="396"/>
      <c r="AA32389" s="441"/>
    </row>
    <row r="32390" spans="25:27" x14ac:dyDescent="0.2">
      <c r="Y32390" s="396"/>
      <c r="Z32390" s="396"/>
      <c r="AA32390" s="441"/>
    </row>
    <row r="32391" spans="25:27" x14ac:dyDescent="0.2">
      <c r="Y32391" s="396"/>
      <c r="Z32391" s="396"/>
      <c r="AA32391" s="441"/>
    </row>
    <row r="32392" spans="25:27" x14ac:dyDescent="0.2">
      <c r="Y32392" s="396"/>
      <c r="Z32392" s="396"/>
      <c r="AA32392" s="441"/>
    </row>
    <row r="32393" spans="25:27" x14ac:dyDescent="0.2">
      <c r="Y32393" s="396"/>
      <c r="Z32393" s="396"/>
      <c r="AA32393" s="441"/>
    </row>
    <row r="32394" spans="25:27" x14ac:dyDescent="0.2">
      <c r="Y32394" s="396"/>
      <c r="Z32394" s="396"/>
      <c r="AA32394" s="441"/>
    </row>
    <row r="32395" spans="25:27" x14ac:dyDescent="0.2">
      <c r="Y32395" s="396"/>
      <c r="Z32395" s="396"/>
      <c r="AA32395" s="441"/>
    </row>
    <row r="32396" spans="25:27" x14ac:dyDescent="0.2">
      <c r="Y32396" s="396"/>
      <c r="Z32396" s="396"/>
      <c r="AA32396" s="441"/>
    </row>
    <row r="32397" spans="25:27" x14ac:dyDescent="0.2">
      <c r="Y32397" s="396"/>
      <c r="Z32397" s="396"/>
      <c r="AA32397" s="441"/>
    </row>
    <row r="32398" spans="25:27" x14ac:dyDescent="0.2">
      <c r="Y32398" s="396"/>
      <c r="Z32398" s="396"/>
      <c r="AA32398" s="441"/>
    </row>
    <row r="32399" spans="25:27" x14ac:dyDescent="0.2">
      <c r="Y32399" s="396"/>
      <c r="Z32399" s="396"/>
      <c r="AA32399" s="441"/>
    </row>
    <row r="32400" spans="25:27" x14ac:dyDescent="0.2">
      <c r="Y32400" s="396"/>
      <c r="Z32400" s="396"/>
      <c r="AA32400" s="441"/>
    </row>
    <row r="32401" spans="25:27" x14ac:dyDescent="0.2">
      <c r="Y32401" s="396"/>
      <c r="Z32401" s="396"/>
      <c r="AA32401" s="441"/>
    </row>
    <row r="32402" spans="25:27" x14ac:dyDescent="0.2">
      <c r="Y32402" s="396"/>
      <c r="Z32402" s="396"/>
      <c r="AA32402" s="441"/>
    </row>
    <row r="32403" spans="25:27" x14ac:dyDescent="0.2">
      <c r="Y32403" s="396"/>
      <c r="Z32403" s="396"/>
      <c r="AA32403" s="441"/>
    </row>
    <row r="32404" spans="25:27" x14ac:dyDescent="0.2">
      <c r="Y32404" s="396"/>
      <c r="Z32404" s="396"/>
      <c r="AA32404" s="441"/>
    </row>
    <row r="32405" spans="25:27" x14ac:dyDescent="0.2">
      <c r="Y32405" s="396"/>
      <c r="Z32405" s="396"/>
      <c r="AA32405" s="441"/>
    </row>
    <row r="32406" spans="25:27" x14ac:dyDescent="0.2">
      <c r="Y32406" s="396"/>
      <c r="Z32406" s="396"/>
      <c r="AA32406" s="441"/>
    </row>
    <row r="32407" spans="25:27" x14ac:dyDescent="0.2">
      <c r="Y32407" s="396"/>
      <c r="Z32407" s="396"/>
      <c r="AA32407" s="441"/>
    </row>
    <row r="32408" spans="25:27" x14ac:dyDescent="0.2">
      <c r="Y32408" s="396"/>
      <c r="Z32408" s="396"/>
      <c r="AA32408" s="441"/>
    </row>
    <row r="32409" spans="25:27" x14ac:dyDescent="0.2">
      <c r="Y32409" s="396"/>
      <c r="Z32409" s="396"/>
      <c r="AA32409" s="441"/>
    </row>
    <row r="32410" spans="25:27" x14ac:dyDescent="0.2">
      <c r="Y32410" s="396"/>
      <c r="Z32410" s="396"/>
      <c r="AA32410" s="441"/>
    </row>
    <row r="32411" spans="25:27" x14ac:dyDescent="0.2">
      <c r="Y32411" s="396"/>
      <c r="Z32411" s="396"/>
      <c r="AA32411" s="441"/>
    </row>
    <row r="32412" spans="25:27" x14ac:dyDescent="0.2">
      <c r="Y32412" s="396"/>
      <c r="Z32412" s="396"/>
      <c r="AA32412" s="441"/>
    </row>
    <row r="32413" spans="25:27" x14ac:dyDescent="0.2">
      <c r="Y32413" s="396"/>
      <c r="Z32413" s="396"/>
      <c r="AA32413" s="441"/>
    </row>
    <row r="32414" spans="25:27" x14ac:dyDescent="0.2">
      <c r="Y32414" s="396"/>
      <c r="Z32414" s="396"/>
      <c r="AA32414" s="441"/>
    </row>
    <row r="32415" spans="25:27" x14ac:dyDescent="0.2">
      <c r="Y32415" s="396"/>
      <c r="Z32415" s="396"/>
      <c r="AA32415" s="441"/>
    </row>
    <row r="32416" spans="25:27" x14ac:dyDescent="0.2">
      <c r="Y32416" s="396"/>
      <c r="Z32416" s="396"/>
      <c r="AA32416" s="441"/>
    </row>
    <row r="32417" spans="25:27" x14ac:dyDescent="0.2">
      <c r="Y32417" s="396"/>
      <c r="Z32417" s="396"/>
      <c r="AA32417" s="441"/>
    </row>
    <row r="32418" spans="25:27" x14ac:dyDescent="0.2">
      <c r="Y32418" s="396"/>
      <c r="Z32418" s="396"/>
      <c r="AA32418" s="441"/>
    </row>
    <row r="32419" spans="25:27" x14ac:dyDescent="0.2">
      <c r="Y32419" s="396"/>
      <c r="Z32419" s="396"/>
      <c r="AA32419" s="441"/>
    </row>
    <row r="32420" spans="25:27" x14ac:dyDescent="0.2">
      <c r="Y32420" s="396"/>
      <c r="Z32420" s="396"/>
      <c r="AA32420" s="441"/>
    </row>
    <row r="32421" spans="25:27" x14ac:dyDescent="0.2">
      <c r="Y32421" s="396"/>
      <c r="Z32421" s="396"/>
      <c r="AA32421" s="441"/>
    </row>
    <row r="32422" spans="25:27" x14ac:dyDescent="0.2">
      <c r="Y32422" s="396"/>
      <c r="Z32422" s="396"/>
      <c r="AA32422" s="441"/>
    </row>
    <row r="32423" spans="25:27" x14ac:dyDescent="0.2">
      <c r="Y32423" s="396"/>
      <c r="Z32423" s="396"/>
      <c r="AA32423" s="441"/>
    </row>
    <row r="32424" spans="25:27" x14ac:dyDescent="0.2">
      <c r="Y32424" s="396"/>
      <c r="Z32424" s="396"/>
      <c r="AA32424" s="441"/>
    </row>
    <row r="32425" spans="25:27" x14ac:dyDescent="0.2">
      <c r="Y32425" s="396"/>
      <c r="Z32425" s="396"/>
      <c r="AA32425" s="441"/>
    </row>
    <row r="32426" spans="25:27" x14ac:dyDescent="0.2">
      <c r="Y32426" s="396"/>
      <c r="Z32426" s="396"/>
      <c r="AA32426" s="441"/>
    </row>
    <row r="32427" spans="25:27" x14ac:dyDescent="0.2">
      <c r="Y32427" s="396"/>
      <c r="Z32427" s="396"/>
      <c r="AA32427" s="441"/>
    </row>
    <row r="32428" spans="25:27" x14ac:dyDescent="0.2">
      <c r="Y32428" s="396"/>
      <c r="Z32428" s="396"/>
      <c r="AA32428" s="441"/>
    </row>
    <row r="32429" spans="25:27" x14ac:dyDescent="0.2">
      <c r="Y32429" s="396"/>
      <c r="Z32429" s="396"/>
      <c r="AA32429" s="441"/>
    </row>
    <row r="32430" spans="25:27" x14ac:dyDescent="0.2">
      <c r="Y32430" s="396"/>
      <c r="Z32430" s="396"/>
      <c r="AA32430" s="441"/>
    </row>
    <row r="32431" spans="25:27" x14ac:dyDescent="0.2">
      <c r="Y32431" s="396"/>
      <c r="Z32431" s="396"/>
      <c r="AA32431" s="441"/>
    </row>
    <row r="32432" spans="25:27" x14ac:dyDescent="0.2">
      <c r="Y32432" s="396"/>
      <c r="Z32432" s="396"/>
      <c r="AA32432" s="441"/>
    </row>
    <row r="32433" spans="25:27" x14ac:dyDescent="0.2">
      <c r="Y32433" s="396"/>
      <c r="Z32433" s="396"/>
      <c r="AA32433" s="441"/>
    </row>
    <row r="32434" spans="25:27" x14ac:dyDescent="0.2">
      <c r="Y32434" s="396"/>
      <c r="Z32434" s="396"/>
      <c r="AA32434" s="441"/>
    </row>
    <row r="32435" spans="25:27" x14ac:dyDescent="0.2">
      <c r="Y32435" s="396"/>
      <c r="Z32435" s="396"/>
      <c r="AA32435" s="441"/>
    </row>
    <row r="32436" spans="25:27" x14ac:dyDescent="0.2">
      <c r="Y32436" s="396"/>
      <c r="Z32436" s="396"/>
      <c r="AA32436" s="441"/>
    </row>
    <row r="32437" spans="25:27" x14ac:dyDescent="0.2">
      <c r="Y32437" s="396"/>
      <c r="Z32437" s="396"/>
      <c r="AA32437" s="441"/>
    </row>
    <row r="32438" spans="25:27" x14ac:dyDescent="0.2">
      <c r="Y32438" s="396"/>
      <c r="Z32438" s="396"/>
      <c r="AA32438" s="441"/>
    </row>
    <row r="32439" spans="25:27" x14ac:dyDescent="0.2">
      <c r="Y32439" s="396"/>
      <c r="Z32439" s="396"/>
      <c r="AA32439" s="441"/>
    </row>
    <row r="32440" spans="25:27" x14ac:dyDescent="0.2">
      <c r="Y32440" s="396"/>
      <c r="Z32440" s="396"/>
      <c r="AA32440" s="441"/>
    </row>
    <row r="32441" spans="25:27" x14ac:dyDescent="0.2">
      <c r="Y32441" s="396"/>
      <c r="Z32441" s="396"/>
      <c r="AA32441" s="441"/>
    </row>
    <row r="32442" spans="25:27" x14ac:dyDescent="0.2">
      <c r="Y32442" s="396"/>
      <c r="Z32442" s="396"/>
      <c r="AA32442" s="441"/>
    </row>
    <row r="32443" spans="25:27" x14ac:dyDescent="0.2">
      <c r="Y32443" s="396"/>
      <c r="Z32443" s="396"/>
      <c r="AA32443" s="441"/>
    </row>
    <row r="32444" spans="25:27" x14ac:dyDescent="0.2">
      <c r="Y32444" s="396"/>
      <c r="Z32444" s="396"/>
      <c r="AA32444" s="441"/>
    </row>
    <row r="32445" spans="25:27" x14ac:dyDescent="0.2">
      <c r="Y32445" s="396"/>
      <c r="Z32445" s="396"/>
      <c r="AA32445" s="441"/>
    </row>
    <row r="32446" spans="25:27" x14ac:dyDescent="0.2">
      <c r="Y32446" s="396"/>
      <c r="Z32446" s="396"/>
      <c r="AA32446" s="441"/>
    </row>
    <row r="32447" spans="25:27" x14ac:dyDescent="0.2">
      <c r="Y32447" s="396"/>
      <c r="Z32447" s="396"/>
      <c r="AA32447" s="441"/>
    </row>
    <row r="32448" spans="25:27" x14ac:dyDescent="0.2">
      <c r="Y32448" s="396"/>
      <c r="Z32448" s="396"/>
      <c r="AA32448" s="441"/>
    </row>
    <row r="32449" spans="25:27" x14ac:dyDescent="0.2">
      <c r="Y32449" s="396"/>
      <c r="Z32449" s="396"/>
      <c r="AA32449" s="441"/>
    </row>
    <row r="32450" spans="25:27" x14ac:dyDescent="0.2">
      <c r="Y32450" s="396"/>
      <c r="Z32450" s="396"/>
      <c r="AA32450" s="441"/>
    </row>
    <row r="32451" spans="25:27" x14ac:dyDescent="0.2">
      <c r="Y32451" s="396"/>
      <c r="Z32451" s="396"/>
      <c r="AA32451" s="441"/>
    </row>
    <row r="32452" spans="25:27" x14ac:dyDescent="0.2">
      <c r="Y32452" s="396"/>
      <c r="Z32452" s="396"/>
      <c r="AA32452" s="441"/>
    </row>
    <row r="32453" spans="25:27" x14ac:dyDescent="0.2">
      <c r="Y32453" s="396"/>
      <c r="Z32453" s="396"/>
      <c r="AA32453" s="441"/>
    </row>
    <row r="32454" spans="25:27" x14ac:dyDescent="0.2">
      <c r="Y32454" s="396"/>
      <c r="Z32454" s="396"/>
      <c r="AA32454" s="441"/>
    </row>
    <row r="32455" spans="25:27" x14ac:dyDescent="0.2">
      <c r="Y32455" s="396"/>
      <c r="Z32455" s="396"/>
      <c r="AA32455" s="441"/>
    </row>
    <row r="32456" spans="25:27" x14ac:dyDescent="0.2">
      <c r="Y32456" s="396"/>
      <c r="Z32456" s="396"/>
      <c r="AA32456" s="441"/>
    </row>
    <row r="32457" spans="25:27" x14ac:dyDescent="0.2">
      <c r="Y32457" s="396"/>
      <c r="Z32457" s="396"/>
      <c r="AA32457" s="441"/>
    </row>
    <row r="32458" spans="25:27" x14ac:dyDescent="0.2">
      <c r="Y32458" s="396"/>
      <c r="Z32458" s="396"/>
      <c r="AA32458" s="441"/>
    </row>
    <row r="32459" spans="25:27" x14ac:dyDescent="0.2">
      <c r="Y32459" s="396"/>
      <c r="Z32459" s="396"/>
      <c r="AA32459" s="441"/>
    </row>
    <row r="32460" spans="25:27" x14ac:dyDescent="0.2">
      <c r="Y32460" s="396"/>
      <c r="Z32460" s="396"/>
      <c r="AA32460" s="441"/>
    </row>
    <row r="32461" spans="25:27" x14ac:dyDescent="0.2">
      <c r="Y32461" s="396"/>
      <c r="Z32461" s="396"/>
      <c r="AA32461" s="441"/>
    </row>
    <row r="32462" spans="25:27" x14ac:dyDescent="0.2">
      <c r="Y32462" s="396"/>
      <c r="Z32462" s="396"/>
      <c r="AA32462" s="441"/>
    </row>
    <row r="32463" spans="25:27" x14ac:dyDescent="0.2">
      <c r="Y32463" s="396"/>
      <c r="Z32463" s="396"/>
      <c r="AA32463" s="441"/>
    </row>
    <row r="32464" spans="25:27" x14ac:dyDescent="0.2">
      <c r="Y32464" s="396"/>
      <c r="Z32464" s="396"/>
      <c r="AA32464" s="441"/>
    </row>
    <row r="32465" spans="25:27" x14ac:dyDescent="0.2">
      <c r="Y32465" s="396"/>
      <c r="Z32465" s="396"/>
      <c r="AA32465" s="441"/>
    </row>
    <row r="32466" spans="25:27" x14ac:dyDescent="0.2">
      <c r="Y32466" s="396"/>
      <c r="Z32466" s="396"/>
      <c r="AA32466" s="441"/>
    </row>
    <row r="32467" spans="25:27" x14ac:dyDescent="0.2">
      <c r="Y32467" s="396"/>
      <c r="Z32467" s="396"/>
      <c r="AA32467" s="441"/>
    </row>
    <row r="32468" spans="25:27" x14ac:dyDescent="0.2">
      <c r="Y32468" s="396"/>
      <c r="Z32468" s="396"/>
      <c r="AA32468" s="441"/>
    </row>
    <row r="32469" spans="25:27" x14ac:dyDescent="0.2">
      <c r="Y32469" s="396"/>
      <c r="Z32469" s="396"/>
      <c r="AA32469" s="441"/>
    </row>
    <row r="32470" spans="25:27" x14ac:dyDescent="0.2">
      <c r="Y32470" s="396"/>
      <c r="Z32470" s="396"/>
      <c r="AA32470" s="441"/>
    </row>
    <row r="32471" spans="25:27" x14ac:dyDescent="0.2">
      <c r="Y32471" s="396"/>
      <c r="Z32471" s="396"/>
      <c r="AA32471" s="441"/>
    </row>
    <row r="32472" spans="25:27" x14ac:dyDescent="0.2">
      <c r="Y32472" s="396"/>
      <c r="Z32472" s="396"/>
      <c r="AA32472" s="441"/>
    </row>
    <row r="32473" spans="25:27" x14ac:dyDescent="0.2">
      <c r="Y32473" s="396"/>
      <c r="Z32473" s="396"/>
      <c r="AA32473" s="441"/>
    </row>
    <row r="32474" spans="25:27" x14ac:dyDescent="0.2">
      <c r="Y32474" s="396"/>
      <c r="Z32474" s="396"/>
      <c r="AA32474" s="441"/>
    </row>
    <row r="32475" spans="25:27" x14ac:dyDescent="0.2">
      <c r="Y32475" s="396"/>
      <c r="Z32475" s="396"/>
      <c r="AA32475" s="441"/>
    </row>
    <row r="32476" spans="25:27" x14ac:dyDescent="0.2">
      <c r="Y32476" s="396"/>
      <c r="Z32476" s="396"/>
      <c r="AA32476" s="441"/>
    </row>
    <row r="32477" spans="25:27" x14ac:dyDescent="0.2">
      <c r="Y32477" s="396"/>
      <c r="Z32477" s="396"/>
      <c r="AA32477" s="441"/>
    </row>
    <row r="32478" spans="25:27" x14ac:dyDescent="0.2">
      <c r="Y32478" s="396"/>
      <c r="Z32478" s="396"/>
      <c r="AA32478" s="441"/>
    </row>
    <row r="32479" spans="25:27" x14ac:dyDescent="0.2">
      <c r="Y32479" s="396"/>
      <c r="Z32479" s="396"/>
      <c r="AA32479" s="441"/>
    </row>
    <row r="32480" spans="25:27" x14ac:dyDescent="0.2">
      <c r="Y32480" s="396"/>
      <c r="Z32480" s="396"/>
      <c r="AA32480" s="441"/>
    </row>
    <row r="32481" spans="25:27" x14ac:dyDescent="0.2">
      <c r="Y32481" s="396"/>
      <c r="Z32481" s="396"/>
      <c r="AA32481" s="441"/>
    </row>
    <row r="32482" spans="25:27" x14ac:dyDescent="0.2">
      <c r="Y32482" s="396"/>
      <c r="Z32482" s="396"/>
      <c r="AA32482" s="441"/>
    </row>
    <row r="32483" spans="25:27" x14ac:dyDescent="0.2">
      <c r="Y32483" s="396"/>
      <c r="Z32483" s="396"/>
      <c r="AA32483" s="441"/>
    </row>
    <row r="32484" spans="25:27" x14ac:dyDescent="0.2">
      <c r="Y32484" s="396"/>
      <c r="Z32484" s="396"/>
      <c r="AA32484" s="441"/>
    </row>
    <row r="32485" spans="25:27" x14ac:dyDescent="0.2">
      <c r="Y32485" s="396"/>
      <c r="Z32485" s="396"/>
      <c r="AA32485" s="441"/>
    </row>
    <row r="32486" spans="25:27" x14ac:dyDescent="0.2">
      <c r="Y32486" s="396"/>
      <c r="Z32486" s="396"/>
      <c r="AA32486" s="441"/>
    </row>
    <row r="32487" spans="25:27" x14ac:dyDescent="0.2">
      <c r="Y32487" s="396"/>
      <c r="Z32487" s="396"/>
      <c r="AA32487" s="441"/>
    </row>
    <row r="32488" spans="25:27" x14ac:dyDescent="0.2">
      <c r="Y32488" s="396"/>
      <c r="Z32488" s="396"/>
      <c r="AA32488" s="441"/>
    </row>
    <row r="32489" spans="25:27" x14ac:dyDescent="0.2">
      <c r="Y32489" s="396"/>
      <c r="Z32489" s="396"/>
      <c r="AA32489" s="441"/>
    </row>
    <row r="32490" spans="25:27" x14ac:dyDescent="0.2">
      <c r="Y32490" s="396"/>
      <c r="Z32490" s="396"/>
      <c r="AA32490" s="441"/>
    </row>
    <row r="32491" spans="25:27" x14ac:dyDescent="0.2">
      <c r="Y32491" s="396"/>
      <c r="Z32491" s="396"/>
      <c r="AA32491" s="441"/>
    </row>
    <row r="32492" spans="25:27" x14ac:dyDescent="0.2">
      <c r="Y32492" s="396"/>
      <c r="Z32492" s="396"/>
      <c r="AA32492" s="441"/>
    </row>
    <row r="32493" spans="25:27" x14ac:dyDescent="0.2">
      <c r="Y32493" s="396"/>
      <c r="Z32493" s="396"/>
      <c r="AA32493" s="441"/>
    </row>
    <row r="32494" spans="25:27" x14ac:dyDescent="0.2">
      <c r="Y32494" s="396"/>
      <c r="Z32494" s="396"/>
      <c r="AA32494" s="441"/>
    </row>
    <row r="32495" spans="25:27" x14ac:dyDescent="0.2">
      <c r="Y32495" s="396"/>
      <c r="Z32495" s="396"/>
      <c r="AA32495" s="441"/>
    </row>
    <row r="32496" spans="25:27" x14ac:dyDescent="0.2">
      <c r="Y32496" s="396"/>
      <c r="Z32496" s="396"/>
      <c r="AA32496" s="441"/>
    </row>
    <row r="32497" spans="25:27" x14ac:dyDescent="0.2">
      <c r="Y32497" s="396"/>
      <c r="Z32497" s="396"/>
      <c r="AA32497" s="441"/>
    </row>
    <row r="32498" spans="25:27" x14ac:dyDescent="0.2">
      <c r="Y32498" s="396"/>
      <c r="Z32498" s="396"/>
      <c r="AA32498" s="441"/>
    </row>
    <row r="32499" spans="25:27" x14ac:dyDescent="0.2">
      <c r="Y32499" s="396"/>
      <c r="Z32499" s="396"/>
      <c r="AA32499" s="441"/>
    </row>
    <row r="32500" spans="25:27" x14ac:dyDescent="0.2">
      <c r="Y32500" s="396"/>
      <c r="Z32500" s="396"/>
      <c r="AA32500" s="441"/>
    </row>
    <row r="32501" spans="25:27" x14ac:dyDescent="0.2">
      <c r="Y32501" s="396"/>
      <c r="Z32501" s="396"/>
      <c r="AA32501" s="441"/>
    </row>
    <row r="32502" spans="25:27" x14ac:dyDescent="0.2">
      <c r="Y32502" s="396"/>
      <c r="Z32502" s="396"/>
      <c r="AA32502" s="441"/>
    </row>
    <row r="32503" spans="25:27" x14ac:dyDescent="0.2">
      <c r="Y32503" s="396"/>
      <c r="Z32503" s="396"/>
      <c r="AA32503" s="441"/>
    </row>
    <row r="32504" spans="25:27" x14ac:dyDescent="0.2">
      <c r="Y32504" s="396"/>
      <c r="Z32504" s="396"/>
      <c r="AA32504" s="441"/>
    </row>
    <row r="32505" spans="25:27" x14ac:dyDescent="0.2">
      <c r="Y32505" s="396"/>
      <c r="Z32505" s="396"/>
      <c r="AA32505" s="441"/>
    </row>
    <row r="32506" spans="25:27" x14ac:dyDescent="0.2">
      <c r="Y32506" s="396"/>
      <c r="Z32506" s="396"/>
      <c r="AA32506" s="441"/>
    </row>
    <row r="32507" spans="25:27" x14ac:dyDescent="0.2">
      <c r="Y32507" s="396"/>
      <c r="Z32507" s="396"/>
      <c r="AA32507" s="441"/>
    </row>
    <row r="32508" spans="25:27" x14ac:dyDescent="0.2">
      <c r="Y32508" s="396"/>
      <c r="Z32508" s="396"/>
      <c r="AA32508" s="441"/>
    </row>
    <row r="32509" spans="25:27" x14ac:dyDescent="0.2">
      <c r="Y32509" s="396"/>
      <c r="Z32509" s="396"/>
      <c r="AA32509" s="441"/>
    </row>
    <row r="32510" spans="25:27" x14ac:dyDescent="0.2">
      <c r="Y32510" s="396"/>
      <c r="Z32510" s="396"/>
      <c r="AA32510" s="441"/>
    </row>
    <row r="32511" spans="25:27" x14ac:dyDescent="0.2">
      <c r="Y32511" s="396"/>
      <c r="Z32511" s="396"/>
      <c r="AA32511" s="441"/>
    </row>
    <row r="32512" spans="25:27" x14ac:dyDescent="0.2">
      <c r="Y32512" s="396"/>
      <c r="Z32512" s="396"/>
      <c r="AA32512" s="441"/>
    </row>
    <row r="32513" spans="25:27" x14ac:dyDescent="0.2">
      <c r="Y32513" s="396"/>
      <c r="Z32513" s="396"/>
      <c r="AA32513" s="441"/>
    </row>
    <row r="32514" spans="25:27" x14ac:dyDescent="0.2">
      <c r="Y32514" s="396"/>
      <c r="Z32514" s="396"/>
      <c r="AA32514" s="441"/>
    </row>
    <row r="32515" spans="25:27" x14ac:dyDescent="0.2">
      <c r="Y32515" s="396"/>
      <c r="Z32515" s="396"/>
      <c r="AA32515" s="441"/>
    </row>
    <row r="32516" spans="25:27" x14ac:dyDescent="0.2">
      <c r="Y32516" s="396"/>
      <c r="Z32516" s="396"/>
      <c r="AA32516" s="441"/>
    </row>
    <row r="32517" spans="25:27" x14ac:dyDescent="0.2">
      <c r="Y32517" s="396"/>
      <c r="Z32517" s="396"/>
      <c r="AA32517" s="441"/>
    </row>
    <row r="32518" spans="25:27" x14ac:dyDescent="0.2">
      <c r="Y32518" s="396"/>
      <c r="Z32518" s="396"/>
      <c r="AA32518" s="441"/>
    </row>
    <row r="32519" spans="25:27" x14ac:dyDescent="0.2">
      <c r="Y32519" s="396"/>
      <c r="Z32519" s="396"/>
      <c r="AA32519" s="441"/>
    </row>
    <row r="32520" spans="25:27" x14ac:dyDescent="0.2">
      <c r="Y32520" s="396"/>
      <c r="Z32520" s="396"/>
      <c r="AA32520" s="441"/>
    </row>
    <row r="32521" spans="25:27" x14ac:dyDescent="0.2">
      <c r="Y32521" s="396"/>
      <c r="Z32521" s="396"/>
      <c r="AA32521" s="441"/>
    </row>
    <row r="32522" spans="25:27" x14ac:dyDescent="0.2">
      <c r="Y32522" s="396"/>
      <c r="Z32522" s="396"/>
      <c r="AA32522" s="441"/>
    </row>
    <row r="32523" spans="25:27" x14ac:dyDescent="0.2">
      <c r="Y32523" s="396"/>
      <c r="Z32523" s="396"/>
      <c r="AA32523" s="441"/>
    </row>
    <row r="32524" spans="25:27" x14ac:dyDescent="0.2">
      <c r="Y32524" s="396"/>
      <c r="Z32524" s="396"/>
      <c r="AA32524" s="441"/>
    </row>
    <row r="32525" spans="25:27" x14ac:dyDescent="0.2">
      <c r="Y32525" s="396"/>
      <c r="Z32525" s="396"/>
      <c r="AA32525" s="441"/>
    </row>
    <row r="32526" spans="25:27" x14ac:dyDescent="0.2">
      <c r="Y32526" s="396"/>
      <c r="Z32526" s="396"/>
      <c r="AA32526" s="441"/>
    </row>
    <row r="32527" spans="25:27" x14ac:dyDescent="0.2">
      <c r="Y32527" s="396"/>
      <c r="Z32527" s="396"/>
      <c r="AA32527" s="441"/>
    </row>
    <row r="32528" spans="25:27" x14ac:dyDescent="0.2">
      <c r="Y32528" s="396"/>
      <c r="Z32528" s="396"/>
      <c r="AA32528" s="441"/>
    </row>
    <row r="32529" spans="25:27" x14ac:dyDescent="0.2">
      <c r="Y32529" s="396"/>
      <c r="Z32529" s="396"/>
      <c r="AA32529" s="441"/>
    </row>
    <row r="32530" spans="25:27" x14ac:dyDescent="0.2">
      <c r="Y32530" s="396"/>
      <c r="Z32530" s="396"/>
      <c r="AA32530" s="441"/>
    </row>
    <row r="32531" spans="25:27" x14ac:dyDescent="0.2">
      <c r="Y32531" s="396"/>
      <c r="Z32531" s="396"/>
      <c r="AA32531" s="441"/>
    </row>
    <row r="32532" spans="25:27" x14ac:dyDescent="0.2">
      <c r="Y32532" s="396"/>
      <c r="Z32532" s="396"/>
      <c r="AA32532" s="441"/>
    </row>
    <row r="32533" spans="25:27" x14ac:dyDescent="0.2">
      <c r="Y32533" s="396"/>
      <c r="Z32533" s="396"/>
      <c r="AA32533" s="441"/>
    </row>
    <row r="32534" spans="25:27" x14ac:dyDescent="0.2">
      <c r="Y32534" s="396"/>
      <c r="Z32534" s="396"/>
      <c r="AA32534" s="441"/>
    </row>
    <row r="32535" spans="25:27" x14ac:dyDescent="0.2">
      <c r="Y32535" s="396"/>
      <c r="Z32535" s="396"/>
      <c r="AA32535" s="441"/>
    </row>
    <row r="32536" spans="25:27" x14ac:dyDescent="0.2">
      <c r="Y32536" s="396"/>
      <c r="Z32536" s="396"/>
      <c r="AA32536" s="441"/>
    </row>
    <row r="32537" spans="25:27" x14ac:dyDescent="0.2">
      <c r="Y32537" s="396"/>
      <c r="Z32537" s="396"/>
      <c r="AA32537" s="441"/>
    </row>
    <row r="32538" spans="25:27" x14ac:dyDescent="0.2">
      <c r="Y32538" s="396"/>
      <c r="Z32538" s="396"/>
      <c r="AA32538" s="441"/>
    </row>
    <row r="32539" spans="25:27" x14ac:dyDescent="0.2">
      <c r="Y32539" s="396"/>
      <c r="Z32539" s="396"/>
      <c r="AA32539" s="441"/>
    </row>
    <row r="32540" spans="25:27" x14ac:dyDescent="0.2">
      <c r="Y32540" s="396"/>
      <c r="Z32540" s="396"/>
      <c r="AA32540" s="441"/>
    </row>
    <row r="32541" spans="25:27" x14ac:dyDescent="0.2">
      <c r="Y32541" s="396"/>
      <c r="Z32541" s="396"/>
      <c r="AA32541" s="441"/>
    </row>
    <row r="32542" spans="25:27" x14ac:dyDescent="0.2">
      <c r="Y32542" s="396"/>
      <c r="Z32542" s="396"/>
      <c r="AA32542" s="441"/>
    </row>
    <row r="32543" spans="25:27" x14ac:dyDescent="0.2">
      <c r="Y32543" s="396"/>
      <c r="Z32543" s="396"/>
      <c r="AA32543" s="441"/>
    </row>
    <row r="32544" spans="25:27" x14ac:dyDescent="0.2">
      <c r="Y32544" s="396"/>
      <c r="Z32544" s="396"/>
      <c r="AA32544" s="441"/>
    </row>
    <row r="32545" spans="25:27" x14ac:dyDescent="0.2">
      <c r="Y32545" s="396"/>
      <c r="Z32545" s="396"/>
      <c r="AA32545" s="441"/>
    </row>
    <row r="32546" spans="25:27" x14ac:dyDescent="0.2">
      <c r="Y32546" s="396"/>
      <c r="Z32546" s="396"/>
      <c r="AA32546" s="441"/>
    </row>
    <row r="32547" spans="25:27" x14ac:dyDescent="0.2">
      <c r="Y32547" s="396"/>
      <c r="Z32547" s="396"/>
      <c r="AA32547" s="441"/>
    </row>
    <row r="32548" spans="25:27" x14ac:dyDescent="0.2">
      <c r="Y32548" s="396"/>
      <c r="Z32548" s="396"/>
      <c r="AA32548" s="441"/>
    </row>
    <row r="32549" spans="25:27" x14ac:dyDescent="0.2">
      <c r="Y32549" s="396"/>
      <c r="Z32549" s="396"/>
      <c r="AA32549" s="441"/>
    </row>
    <row r="32550" spans="25:27" x14ac:dyDescent="0.2">
      <c r="Y32550" s="396"/>
      <c r="Z32550" s="396"/>
      <c r="AA32550" s="441"/>
    </row>
    <row r="32551" spans="25:27" x14ac:dyDescent="0.2">
      <c r="Y32551" s="396"/>
      <c r="Z32551" s="396"/>
      <c r="AA32551" s="441"/>
    </row>
    <row r="32552" spans="25:27" x14ac:dyDescent="0.2">
      <c r="Y32552" s="396"/>
      <c r="Z32552" s="396"/>
      <c r="AA32552" s="441"/>
    </row>
    <row r="32553" spans="25:27" x14ac:dyDescent="0.2">
      <c r="Y32553" s="396"/>
      <c r="Z32553" s="396"/>
      <c r="AA32553" s="441"/>
    </row>
    <row r="32554" spans="25:27" x14ac:dyDescent="0.2">
      <c r="Y32554" s="396"/>
      <c r="Z32554" s="396"/>
      <c r="AA32554" s="441"/>
    </row>
    <row r="32555" spans="25:27" x14ac:dyDescent="0.2">
      <c r="Y32555" s="396"/>
      <c r="Z32555" s="396"/>
      <c r="AA32555" s="441"/>
    </row>
    <row r="32556" spans="25:27" x14ac:dyDescent="0.2">
      <c r="Y32556" s="396"/>
      <c r="Z32556" s="396"/>
      <c r="AA32556" s="441"/>
    </row>
    <row r="32557" spans="25:27" x14ac:dyDescent="0.2">
      <c r="Y32557" s="396"/>
      <c r="Z32557" s="396"/>
      <c r="AA32557" s="441"/>
    </row>
    <row r="32558" spans="25:27" x14ac:dyDescent="0.2">
      <c r="Y32558" s="396"/>
      <c r="Z32558" s="396"/>
      <c r="AA32558" s="441"/>
    </row>
    <row r="32559" spans="25:27" x14ac:dyDescent="0.2">
      <c r="Y32559" s="396"/>
      <c r="Z32559" s="396"/>
      <c r="AA32559" s="441"/>
    </row>
    <row r="32560" spans="25:27" x14ac:dyDescent="0.2">
      <c r="Y32560" s="396"/>
      <c r="Z32560" s="396"/>
      <c r="AA32560" s="441"/>
    </row>
    <row r="32561" spans="25:27" x14ac:dyDescent="0.2">
      <c r="Y32561" s="396"/>
      <c r="Z32561" s="396"/>
      <c r="AA32561" s="441"/>
    </row>
    <row r="32562" spans="25:27" x14ac:dyDescent="0.2">
      <c r="Y32562" s="396"/>
      <c r="Z32562" s="396"/>
      <c r="AA32562" s="441"/>
    </row>
    <row r="32563" spans="25:27" x14ac:dyDescent="0.2">
      <c r="Y32563" s="396"/>
      <c r="Z32563" s="396"/>
      <c r="AA32563" s="441"/>
    </row>
    <row r="32564" spans="25:27" x14ac:dyDescent="0.2">
      <c r="Y32564" s="396"/>
      <c r="Z32564" s="396"/>
      <c r="AA32564" s="441"/>
    </row>
    <row r="32565" spans="25:27" x14ac:dyDescent="0.2">
      <c r="Y32565" s="396"/>
      <c r="Z32565" s="396"/>
      <c r="AA32565" s="441"/>
    </row>
    <row r="32566" spans="25:27" x14ac:dyDescent="0.2">
      <c r="Y32566" s="396"/>
      <c r="Z32566" s="396"/>
      <c r="AA32566" s="441"/>
    </row>
    <row r="32567" spans="25:27" x14ac:dyDescent="0.2">
      <c r="Y32567" s="396"/>
      <c r="Z32567" s="396"/>
      <c r="AA32567" s="441"/>
    </row>
    <row r="32568" spans="25:27" x14ac:dyDescent="0.2">
      <c r="Y32568" s="396"/>
      <c r="Z32568" s="396"/>
      <c r="AA32568" s="441"/>
    </row>
    <row r="32569" spans="25:27" x14ac:dyDescent="0.2">
      <c r="Y32569" s="396"/>
      <c r="Z32569" s="396"/>
      <c r="AA32569" s="441"/>
    </row>
    <row r="32570" spans="25:27" x14ac:dyDescent="0.2">
      <c r="Y32570" s="396"/>
      <c r="Z32570" s="396"/>
      <c r="AA32570" s="441"/>
    </row>
    <row r="32571" spans="25:27" x14ac:dyDescent="0.2">
      <c r="Y32571" s="396"/>
      <c r="Z32571" s="396"/>
      <c r="AA32571" s="441"/>
    </row>
    <row r="32572" spans="25:27" x14ac:dyDescent="0.2">
      <c r="Y32572" s="396"/>
      <c r="Z32572" s="396"/>
      <c r="AA32572" s="441"/>
    </row>
    <row r="32573" spans="25:27" x14ac:dyDescent="0.2">
      <c r="Y32573" s="396"/>
      <c r="Z32573" s="396"/>
      <c r="AA32573" s="441"/>
    </row>
    <row r="32574" spans="25:27" x14ac:dyDescent="0.2">
      <c r="Y32574" s="396"/>
      <c r="Z32574" s="396"/>
      <c r="AA32574" s="441"/>
    </row>
    <row r="32575" spans="25:27" x14ac:dyDescent="0.2">
      <c r="Y32575" s="396"/>
      <c r="Z32575" s="396"/>
      <c r="AA32575" s="441"/>
    </row>
    <row r="32576" spans="25:27" x14ac:dyDescent="0.2">
      <c r="Y32576" s="396"/>
      <c r="Z32576" s="396"/>
      <c r="AA32576" s="441"/>
    </row>
    <row r="32577" spans="25:27" x14ac:dyDescent="0.2">
      <c r="Y32577" s="396"/>
      <c r="Z32577" s="396"/>
      <c r="AA32577" s="441"/>
    </row>
    <row r="32578" spans="25:27" x14ac:dyDescent="0.2">
      <c r="Y32578" s="396"/>
      <c r="Z32578" s="396"/>
      <c r="AA32578" s="441"/>
    </row>
    <row r="32579" spans="25:27" x14ac:dyDescent="0.2">
      <c r="Y32579" s="396"/>
      <c r="Z32579" s="396"/>
      <c r="AA32579" s="441"/>
    </row>
    <row r="32580" spans="25:27" x14ac:dyDescent="0.2">
      <c r="Y32580" s="396"/>
      <c r="Z32580" s="396"/>
      <c r="AA32580" s="441"/>
    </row>
    <row r="32581" spans="25:27" x14ac:dyDescent="0.2">
      <c r="Y32581" s="396"/>
      <c r="Z32581" s="396"/>
      <c r="AA32581" s="441"/>
    </row>
    <row r="32582" spans="25:27" x14ac:dyDescent="0.2">
      <c r="Y32582" s="396"/>
      <c r="Z32582" s="396"/>
      <c r="AA32582" s="441"/>
    </row>
    <row r="32583" spans="25:27" x14ac:dyDescent="0.2">
      <c r="Y32583" s="396"/>
      <c r="Z32583" s="396"/>
      <c r="AA32583" s="441"/>
    </row>
    <row r="32584" spans="25:27" x14ac:dyDescent="0.2">
      <c r="Y32584" s="396"/>
      <c r="Z32584" s="396"/>
      <c r="AA32584" s="441"/>
    </row>
    <row r="32585" spans="25:27" x14ac:dyDescent="0.2">
      <c r="Y32585" s="396"/>
      <c r="Z32585" s="396"/>
      <c r="AA32585" s="441"/>
    </row>
    <row r="32586" spans="25:27" x14ac:dyDescent="0.2">
      <c r="Y32586" s="396"/>
      <c r="Z32586" s="396"/>
      <c r="AA32586" s="441"/>
    </row>
    <row r="32587" spans="25:27" x14ac:dyDescent="0.2">
      <c r="Y32587" s="396"/>
      <c r="Z32587" s="396"/>
      <c r="AA32587" s="441"/>
    </row>
    <row r="32588" spans="25:27" x14ac:dyDescent="0.2">
      <c r="Y32588" s="396"/>
      <c r="Z32588" s="396"/>
      <c r="AA32588" s="441"/>
    </row>
    <row r="32589" spans="25:27" x14ac:dyDescent="0.2">
      <c r="Y32589" s="396"/>
      <c r="Z32589" s="396"/>
      <c r="AA32589" s="441"/>
    </row>
    <row r="32590" spans="25:27" x14ac:dyDescent="0.2">
      <c r="Y32590" s="396"/>
      <c r="Z32590" s="396"/>
      <c r="AA32590" s="441"/>
    </row>
    <row r="32591" spans="25:27" x14ac:dyDescent="0.2">
      <c r="Y32591" s="396"/>
      <c r="Z32591" s="396"/>
      <c r="AA32591" s="441"/>
    </row>
    <row r="32592" spans="25:27" x14ac:dyDescent="0.2">
      <c r="Y32592" s="396"/>
      <c r="Z32592" s="396"/>
      <c r="AA32592" s="441"/>
    </row>
    <row r="32593" spans="25:27" x14ac:dyDescent="0.2">
      <c r="Y32593" s="396"/>
      <c r="Z32593" s="396"/>
      <c r="AA32593" s="441"/>
    </row>
    <row r="32594" spans="25:27" x14ac:dyDescent="0.2">
      <c r="Y32594" s="396"/>
      <c r="Z32594" s="396"/>
      <c r="AA32594" s="441"/>
    </row>
    <row r="32595" spans="25:27" x14ac:dyDescent="0.2">
      <c r="Y32595" s="396"/>
      <c r="Z32595" s="396"/>
      <c r="AA32595" s="441"/>
    </row>
    <row r="32596" spans="25:27" x14ac:dyDescent="0.2">
      <c r="Y32596" s="396"/>
      <c r="Z32596" s="396"/>
      <c r="AA32596" s="441"/>
    </row>
    <row r="32597" spans="25:27" x14ac:dyDescent="0.2">
      <c r="Y32597" s="396"/>
      <c r="Z32597" s="396"/>
      <c r="AA32597" s="441"/>
    </row>
    <row r="32598" spans="25:27" x14ac:dyDescent="0.2">
      <c r="Y32598" s="396"/>
      <c r="Z32598" s="396"/>
      <c r="AA32598" s="441"/>
    </row>
    <row r="32599" spans="25:27" x14ac:dyDescent="0.2">
      <c r="Y32599" s="396"/>
      <c r="Z32599" s="396"/>
      <c r="AA32599" s="441"/>
    </row>
    <row r="32600" spans="25:27" x14ac:dyDescent="0.2">
      <c r="Y32600" s="396"/>
      <c r="Z32600" s="396"/>
      <c r="AA32600" s="441"/>
    </row>
    <row r="32601" spans="25:27" x14ac:dyDescent="0.2">
      <c r="Y32601" s="396"/>
      <c r="Z32601" s="396"/>
      <c r="AA32601" s="441"/>
    </row>
    <row r="32602" spans="25:27" x14ac:dyDescent="0.2">
      <c r="Y32602" s="396"/>
      <c r="Z32602" s="396"/>
      <c r="AA32602" s="441"/>
    </row>
    <row r="32603" spans="25:27" x14ac:dyDescent="0.2">
      <c r="Y32603" s="396"/>
      <c r="Z32603" s="396"/>
      <c r="AA32603" s="441"/>
    </row>
    <row r="32604" spans="25:27" x14ac:dyDescent="0.2">
      <c r="Y32604" s="396"/>
      <c r="Z32604" s="396"/>
      <c r="AA32604" s="441"/>
    </row>
    <row r="32605" spans="25:27" x14ac:dyDescent="0.2">
      <c r="Y32605" s="396"/>
      <c r="Z32605" s="396"/>
      <c r="AA32605" s="441"/>
    </row>
    <row r="32606" spans="25:27" x14ac:dyDescent="0.2">
      <c r="Y32606" s="396"/>
      <c r="Z32606" s="396"/>
      <c r="AA32606" s="441"/>
    </row>
    <row r="32607" spans="25:27" x14ac:dyDescent="0.2">
      <c r="Y32607" s="396"/>
      <c r="Z32607" s="396"/>
      <c r="AA32607" s="441"/>
    </row>
    <row r="32608" spans="25:27" x14ac:dyDescent="0.2">
      <c r="Y32608" s="396"/>
      <c r="Z32608" s="396"/>
      <c r="AA32608" s="441"/>
    </row>
    <row r="32609" spans="25:27" x14ac:dyDescent="0.2">
      <c r="Y32609" s="396"/>
      <c r="Z32609" s="396"/>
      <c r="AA32609" s="441"/>
    </row>
    <row r="32610" spans="25:27" x14ac:dyDescent="0.2">
      <c r="Y32610" s="396"/>
      <c r="Z32610" s="396"/>
      <c r="AA32610" s="441"/>
    </row>
    <row r="32611" spans="25:27" x14ac:dyDescent="0.2">
      <c r="Y32611" s="396"/>
      <c r="Z32611" s="396"/>
      <c r="AA32611" s="441"/>
    </row>
    <row r="32612" spans="25:27" x14ac:dyDescent="0.2">
      <c r="Y32612" s="396"/>
      <c r="Z32612" s="396"/>
      <c r="AA32612" s="441"/>
    </row>
    <row r="32613" spans="25:27" x14ac:dyDescent="0.2">
      <c r="Y32613" s="396"/>
      <c r="Z32613" s="396"/>
      <c r="AA32613" s="441"/>
    </row>
    <row r="32614" spans="25:27" x14ac:dyDescent="0.2">
      <c r="Y32614" s="396"/>
      <c r="Z32614" s="396"/>
      <c r="AA32614" s="441"/>
    </row>
    <row r="32615" spans="25:27" x14ac:dyDescent="0.2">
      <c r="Y32615" s="396"/>
      <c r="Z32615" s="396"/>
      <c r="AA32615" s="441"/>
    </row>
    <row r="32616" spans="25:27" x14ac:dyDescent="0.2">
      <c r="Y32616" s="396"/>
      <c r="Z32616" s="396"/>
      <c r="AA32616" s="441"/>
    </row>
    <row r="32617" spans="25:27" x14ac:dyDescent="0.2">
      <c r="Y32617" s="396"/>
      <c r="Z32617" s="396"/>
      <c r="AA32617" s="441"/>
    </row>
    <row r="32618" spans="25:27" x14ac:dyDescent="0.2">
      <c r="Y32618" s="396"/>
      <c r="Z32618" s="396"/>
      <c r="AA32618" s="441"/>
    </row>
    <row r="32619" spans="25:27" x14ac:dyDescent="0.2">
      <c r="Y32619" s="396"/>
      <c r="Z32619" s="396"/>
      <c r="AA32619" s="441"/>
    </row>
    <row r="32620" spans="25:27" x14ac:dyDescent="0.2">
      <c r="Y32620" s="396"/>
      <c r="Z32620" s="396"/>
      <c r="AA32620" s="441"/>
    </row>
    <row r="32621" spans="25:27" x14ac:dyDescent="0.2">
      <c r="Y32621" s="396"/>
      <c r="Z32621" s="396"/>
      <c r="AA32621" s="441"/>
    </row>
    <row r="32622" spans="25:27" x14ac:dyDescent="0.2">
      <c r="Y32622" s="396"/>
      <c r="Z32622" s="396"/>
      <c r="AA32622" s="441"/>
    </row>
    <row r="32623" spans="25:27" x14ac:dyDescent="0.2">
      <c r="Y32623" s="396"/>
      <c r="Z32623" s="396"/>
      <c r="AA32623" s="441"/>
    </row>
    <row r="32624" spans="25:27" x14ac:dyDescent="0.2">
      <c r="Y32624" s="396"/>
      <c r="Z32624" s="396"/>
      <c r="AA32624" s="441"/>
    </row>
    <row r="32625" spans="25:27" x14ac:dyDescent="0.2">
      <c r="Y32625" s="396"/>
      <c r="Z32625" s="396"/>
      <c r="AA32625" s="441"/>
    </row>
    <row r="32626" spans="25:27" x14ac:dyDescent="0.2">
      <c r="Y32626" s="396"/>
      <c r="Z32626" s="396"/>
      <c r="AA32626" s="441"/>
    </row>
    <row r="32627" spans="25:27" x14ac:dyDescent="0.2">
      <c r="Y32627" s="396"/>
      <c r="Z32627" s="396"/>
      <c r="AA32627" s="441"/>
    </row>
    <row r="32628" spans="25:27" x14ac:dyDescent="0.2">
      <c r="Y32628" s="396"/>
      <c r="Z32628" s="396"/>
      <c r="AA32628" s="441"/>
    </row>
    <row r="32629" spans="25:27" x14ac:dyDescent="0.2">
      <c r="Y32629" s="396"/>
      <c r="Z32629" s="396"/>
      <c r="AA32629" s="441"/>
    </row>
    <row r="32630" spans="25:27" x14ac:dyDescent="0.2">
      <c r="Y32630" s="396"/>
      <c r="Z32630" s="396"/>
      <c r="AA32630" s="441"/>
    </row>
    <row r="32631" spans="25:27" x14ac:dyDescent="0.2">
      <c r="Y32631" s="396"/>
      <c r="Z32631" s="396"/>
      <c r="AA32631" s="441"/>
    </row>
    <row r="32632" spans="25:27" x14ac:dyDescent="0.2">
      <c r="Y32632" s="396"/>
      <c r="Z32632" s="396"/>
      <c r="AA32632" s="441"/>
    </row>
    <row r="32633" spans="25:27" x14ac:dyDescent="0.2">
      <c r="Y32633" s="396"/>
      <c r="Z32633" s="396"/>
      <c r="AA32633" s="441"/>
    </row>
    <row r="32634" spans="25:27" x14ac:dyDescent="0.2">
      <c r="Y32634" s="396"/>
      <c r="Z32634" s="396"/>
      <c r="AA32634" s="441"/>
    </row>
    <row r="32635" spans="25:27" x14ac:dyDescent="0.2">
      <c r="Y32635" s="396"/>
      <c r="Z32635" s="396"/>
      <c r="AA32635" s="441"/>
    </row>
    <row r="32636" spans="25:27" x14ac:dyDescent="0.2">
      <c r="Y32636" s="396"/>
      <c r="Z32636" s="396"/>
      <c r="AA32636" s="441"/>
    </row>
    <row r="32637" spans="25:27" x14ac:dyDescent="0.2">
      <c r="Y32637" s="396"/>
      <c r="Z32637" s="396"/>
      <c r="AA32637" s="441"/>
    </row>
    <row r="32638" spans="25:27" x14ac:dyDescent="0.2">
      <c r="Y32638" s="396"/>
      <c r="Z32638" s="396"/>
      <c r="AA32638" s="441"/>
    </row>
    <row r="32639" spans="25:27" x14ac:dyDescent="0.2">
      <c r="Y32639" s="396"/>
      <c r="Z32639" s="396"/>
      <c r="AA32639" s="441"/>
    </row>
    <row r="32640" spans="25:27" x14ac:dyDescent="0.2">
      <c r="Y32640" s="396"/>
      <c r="Z32640" s="396"/>
      <c r="AA32640" s="441"/>
    </row>
    <row r="32641" spans="25:27" x14ac:dyDescent="0.2">
      <c r="Y32641" s="396"/>
      <c r="Z32641" s="396"/>
      <c r="AA32641" s="441"/>
    </row>
    <row r="32642" spans="25:27" x14ac:dyDescent="0.2">
      <c r="Y32642" s="396"/>
      <c r="Z32642" s="396"/>
      <c r="AA32642" s="441"/>
    </row>
    <row r="32643" spans="25:27" x14ac:dyDescent="0.2">
      <c r="Y32643" s="396"/>
      <c r="Z32643" s="396"/>
      <c r="AA32643" s="441"/>
    </row>
    <row r="32644" spans="25:27" x14ac:dyDescent="0.2">
      <c r="Y32644" s="396"/>
      <c r="Z32644" s="396"/>
      <c r="AA32644" s="441"/>
    </row>
    <row r="32645" spans="25:27" x14ac:dyDescent="0.2">
      <c r="Y32645" s="396"/>
      <c r="Z32645" s="396"/>
      <c r="AA32645" s="441"/>
    </row>
    <row r="32646" spans="25:27" x14ac:dyDescent="0.2">
      <c r="Y32646" s="396"/>
      <c r="Z32646" s="396"/>
      <c r="AA32646" s="441"/>
    </row>
    <row r="32647" spans="25:27" x14ac:dyDescent="0.2">
      <c r="Y32647" s="396"/>
      <c r="Z32647" s="396"/>
      <c r="AA32647" s="441"/>
    </row>
    <row r="32648" spans="25:27" x14ac:dyDescent="0.2">
      <c r="Y32648" s="396"/>
      <c r="Z32648" s="396"/>
      <c r="AA32648" s="441"/>
    </row>
    <row r="32649" spans="25:27" x14ac:dyDescent="0.2">
      <c r="Y32649" s="396"/>
      <c r="Z32649" s="396"/>
      <c r="AA32649" s="441"/>
    </row>
    <row r="32650" spans="25:27" x14ac:dyDescent="0.2">
      <c r="Y32650" s="396"/>
      <c r="Z32650" s="396"/>
      <c r="AA32650" s="441"/>
    </row>
    <row r="32651" spans="25:27" x14ac:dyDescent="0.2">
      <c r="Y32651" s="396"/>
      <c r="Z32651" s="396"/>
      <c r="AA32651" s="441"/>
    </row>
    <row r="32652" spans="25:27" x14ac:dyDescent="0.2">
      <c r="Y32652" s="396"/>
      <c r="Z32652" s="396"/>
      <c r="AA32652" s="441"/>
    </row>
    <row r="32653" spans="25:27" x14ac:dyDescent="0.2">
      <c r="Y32653" s="396"/>
      <c r="Z32653" s="396"/>
      <c r="AA32653" s="441"/>
    </row>
    <row r="32654" spans="25:27" x14ac:dyDescent="0.2">
      <c r="Y32654" s="396"/>
      <c r="Z32654" s="396"/>
      <c r="AA32654" s="441"/>
    </row>
    <row r="32655" spans="25:27" x14ac:dyDescent="0.2">
      <c r="Y32655" s="396"/>
      <c r="Z32655" s="396"/>
      <c r="AA32655" s="441"/>
    </row>
    <row r="32656" spans="25:27" x14ac:dyDescent="0.2">
      <c r="Y32656" s="396"/>
      <c r="Z32656" s="396"/>
      <c r="AA32656" s="441"/>
    </row>
    <row r="32657" spans="25:27" x14ac:dyDescent="0.2">
      <c r="Y32657" s="396"/>
      <c r="Z32657" s="396"/>
      <c r="AA32657" s="441"/>
    </row>
    <row r="32658" spans="25:27" x14ac:dyDescent="0.2">
      <c r="Y32658" s="396"/>
      <c r="Z32658" s="396"/>
      <c r="AA32658" s="441"/>
    </row>
    <row r="32659" spans="25:27" x14ac:dyDescent="0.2">
      <c r="Y32659" s="396"/>
      <c r="Z32659" s="396"/>
      <c r="AA32659" s="441"/>
    </row>
    <row r="32660" spans="25:27" x14ac:dyDescent="0.2">
      <c r="Y32660" s="396"/>
      <c r="Z32660" s="396"/>
      <c r="AA32660" s="441"/>
    </row>
    <row r="32661" spans="25:27" x14ac:dyDescent="0.2">
      <c r="Y32661" s="396"/>
      <c r="Z32661" s="396"/>
      <c r="AA32661" s="441"/>
    </row>
    <row r="32662" spans="25:27" x14ac:dyDescent="0.2">
      <c r="Y32662" s="396"/>
      <c r="Z32662" s="396"/>
      <c r="AA32662" s="441"/>
    </row>
    <row r="32663" spans="25:27" x14ac:dyDescent="0.2">
      <c r="Y32663" s="396"/>
      <c r="Z32663" s="396"/>
      <c r="AA32663" s="441"/>
    </row>
    <row r="32664" spans="25:27" x14ac:dyDescent="0.2">
      <c r="Y32664" s="396"/>
      <c r="Z32664" s="396"/>
      <c r="AA32664" s="441"/>
    </row>
    <row r="32665" spans="25:27" x14ac:dyDescent="0.2">
      <c r="Y32665" s="396"/>
      <c r="Z32665" s="396"/>
      <c r="AA32665" s="441"/>
    </row>
    <row r="32666" spans="25:27" x14ac:dyDescent="0.2">
      <c r="Y32666" s="396"/>
      <c r="Z32666" s="396"/>
      <c r="AA32666" s="441"/>
    </row>
    <row r="32667" spans="25:27" x14ac:dyDescent="0.2">
      <c r="Y32667" s="396"/>
      <c r="Z32667" s="396"/>
      <c r="AA32667" s="441"/>
    </row>
    <row r="32668" spans="25:27" x14ac:dyDescent="0.2">
      <c r="Y32668" s="396"/>
      <c r="Z32668" s="396"/>
      <c r="AA32668" s="441"/>
    </row>
    <row r="32669" spans="25:27" x14ac:dyDescent="0.2">
      <c r="Y32669" s="396"/>
      <c r="Z32669" s="396"/>
      <c r="AA32669" s="441"/>
    </row>
    <row r="32670" spans="25:27" x14ac:dyDescent="0.2">
      <c r="Y32670" s="396"/>
      <c r="Z32670" s="396"/>
      <c r="AA32670" s="441"/>
    </row>
    <row r="32671" spans="25:27" x14ac:dyDescent="0.2">
      <c r="Y32671" s="396"/>
      <c r="Z32671" s="396"/>
      <c r="AA32671" s="441"/>
    </row>
    <row r="32672" spans="25:27" x14ac:dyDescent="0.2">
      <c r="Y32672" s="396"/>
      <c r="Z32672" s="396"/>
      <c r="AA32672" s="441"/>
    </row>
    <row r="32673" spans="25:27" x14ac:dyDescent="0.2">
      <c r="Y32673" s="396"/>
      <c r="Z32673" s="396"/>
      <c r="AA32673" s="441"/>
    </row>
    <row r="32674" spans="25:27" x14ac:dyDescent="0.2">
      <c r="Y32674" s="396"/>
      <c r="Z32674" s="396"/>
      <c r="AA32674" s="441"/>
    </row>
    <row r="32675" spans="25:27" x14ac:dyDescent="0.2">
      <c r="Y32675" s="396"/>
      <c r="Z32675" s="396"/>
      <c r="AA32675" s="441"/>
    </row>
    <row r="32676" spans="25:27" x14ac:dyDescent="0.2">
      <c r="Y32676" s="396"/>
      <c r="Z32676" s="396"/>
      <c r="AA32676" s="441"/>
    </row>
    <row r="32677" spans="25:27" x14ac:dyDescent="0.2">
      <c r="Y32677" s="396"/>
      <c r="Z32677" s="396"/>
      <c r="AA32677" s="441"/>
    </row>
    <row r="32678" spans="25:27" x14ac:dyDescent="0.2">
      <c r="Y32678" s="396"/>
      <c r="Z32678" s="396"/>
      <c r="AA32678" s="441"/>
    </row>
    <row r="32679" spans="25:27" x14ac:dyDescent="0.2">
      <c r="Y32679" s="396"/>
      <c r="Z32679" s="396"/>
      <c r="AA32679" s="441"/>
    </row>
    <row r="32680" spans="25:27" x14ac:dyDescent="0.2">
      <c r="Y32680" s="396"/>
      <c r="Z32680" s="396"/>
      <c r="AA32680" s="441"/>
    </row>
    <row r="32681" spans="25:27" x14ac:dyDescent="0.2">
      <c r="Y32681" s="396"/>
      <c r="Z32681" s="396"/>
      <c r="AA32681" s="441"/>
    </row>
    <row r="32682" spans="25:27" x14ac:dyDescent="0.2">
      <c r="Y32682" s="396"/>
      <c r="Z32682" s="396"/>
      <c r="AA32682" s="441"/>
    </row>
    <row r="32683" spans="25:27" x14ac:dyDescent="0.2">
      <c r="Y32683" s="396"/>
      <c r="Z32683" s="396"/>
      <c r="AA32683" s="441"/>
    </row>
    <row r="32684" spans="25:27" x14ac:dyDescent="0.2">
      <c r="Y32684" s="396"/>
      <c r="Z32684" s="396"/>
      <c r="AA32684" s="441"/>
    </row>
    <row r="32685" spans="25:27" x14ac:dyDescent="0.2">
      <c r="Y32685" s="396"/>
      <c r="Z32685" s="396"/>
      <c r="AA32685" s="441"/>
    </row>
    <row r="32686" spans="25:27" x14ac:dyDescent="0.2">
      <c r="Y32686" s="396"/>
      <c r="Z32686" s="396"/>
      <c r="AA32686" s="441"/>
    </row>
    <row r="32687" spans="25:27" x14ac:dyDescent="0.2">
      <c r="Y32687" s="396"/>
      <c r="Z32687" s="396"/>
      <c r="AA32687" s="441"/>
    </row>
    <row r="32688" spans="25:27" x14ac:dyDescent="0.2">
      <c r="Y32688" s="396"/>
      <c r="Z32688" s="396"/>
      <c r="AA32688" s="441"/>
    </row>
    <row r="32689" spans="25:27" x14ac:dyDescent="0.2">
      <c r="Y32689" s="396"/>
      <c r="Z32689" s="396"/>
      <c r="AA32689" s="441"/>
    </row>
    <row r="32690" spans="25:27" x14ac:dyDescent="0.2">
      <c r="Y32690" s="396"/>
      <c r="Z32690" s="396"/>
      <c r="AA32690" s="441"/>
    </row>
    <row r="32691" spans="25:27" x14ac:dyDescent="0.2">
      <c r="Y32691" s="396"/>
      <c r="Z32691" s="396"/>
      <c r="AA32691" s="441"/>
    </row>
    <row r="32692" spans="25:27" x14ac:dyDescent="0.2">
      <c r="Y32692" s="396"/>
      <c r="Z32692" s="396"/>
      <c r="AA32692" s="441"/>
    </row>
    <row r="32693" spans="25:27" x14ac:dyDescent="0.2">
      <c r="Y32693" s="396"/>
      <c r="Z32693" s="396"/>
      <c r="AA32693" s="441"/>
    </row>
    <row r="32694" spans="25:27" x14ac:dyDescent="0.2">
      <c r="Y32694" s="396"/>
      <c r="Z32694" s="396"/>
      <c r="AA32694" s="441"/>
    </row>
    <row r="32695" spans="25:27" x14ac:dyDescent="0.2">
      <c r="Y32695" s="396"/>
      <c r="Z32695" s="396"/>
      <c r="AA32695" s="441"/>
    </row>
    <row r="32696" spans="25:27" x14ac:dyDescent="0.2">
      <c r="Y32696" s="396"/>
      <c r="Z32696" s="396"/>
      <c r="AA32696" s="441"/>
    </row>
    <row r="32697" spans="25:27" x14ac:dyDescent="0.2">
      <c r="Y32697" s="396"/>
      <c r="Z32697" s="396"/>
      <c r="AA32697" s="441"/>
    </row>
    <row r="32698" spans="25:27" x14ac:dyDescent="0.2">
      <c r="Y32698" s="396"/>
      <c r="Z32698" s="396"/>
      <c r="AA32698" s="441"/>
    </row>
    <row r="32699" spans="25:27" x14ac:dyDescent="0.2">
      <c r="Y32699" s="396"/>
      <c r="Z32699" s="396"/>
      <c r="AA32699" s="441"/>
    </row>
    <row r="32700" spans="25:27" x14ac:dyDescent="0.2">
      <c r="Y32700" s="396"/>
      <c r="Z32700" s="396"/>
      <c r="AA32700" s="441"/>
    </row>
    <row r="32701" spans="25:27" x14ac:dyDescent="0.2">
      <c r="Y32701" s="396"/>
      <c r="Z32701" s="396"/>
      <c r="AA32701" s="441"/>
    </row>
    <row r="32702" spans="25:27" x14ac:dyDescent="0.2">
      <c r="Y32702" s="396"/>
      <c r="Z32702" s="396"/>
      <c r="AA32702" s="441"/>
    </row>
    <row r="32703" spans="25:27" x14ac:dyDescent="0.2">
      <c r="Y32703" s="396"/>
      <c r="Z32703" s="396"/>
      <c r="AA32703" s="441"/>
    </row>
    <row r="32704" spans="25:27" x14ac:dyDescent="0.2">
      <c r="Y32704" s="396"/>
      <c r="Z32704" s="396"/>
      <c r="AA32704" s="441"/>
    </row>
    <row r="32705" spans="25:27" x14ac:dyDescent="0.2">
      <c r="Y32705" s="396"/>
      <c r="Z32705" s="396"/>
      <c r="AA32705" s="441"/>
    </row>
    <row r="32706" spans="25:27" x14ac:dyDescent="0.2">
      <c r="Y32706" s="396"/>
      <c r="Z32706" s="396"/>
      <c r="AA32706" s="441"/>
    </row>
    <row r="32707" spans="25:27" x14ac:dyDescent="0.2">
      <c r="Y32707" s="396"/>
      <c r="Z32707" s="396"/>
      <c r="AA32707" s="441"/>
    </row>
    <row r="32708" spans="25:27" x14ac:dyDescent="0.2">
      <c r="Y32708" s="396"/>
      <c r="Z32708" s="396"/>
      <c r="AA32708" s="441"/>
    </row>
    <row r="32709" spans="25:27" x14ac:dyDescent="0.2">
      <c r="Y32709" s="396"/>
      <c r="Z32709" s="396"/>
      <c r="AA32709" s="441"/>
    </row>
    <row r="32710" spans="25:27" x14ac:dyDescent="0.2">
      <c r="Y32710" s="396"/>
      <c r="Z32710" s="396"/>
      <c r="AA32710" s="441"/>
    </row>
    <row r="32711" spans="25:27" x14ac:dyDescent="0.2">
      <c r="Y32711" s="396"/>
      <c r="Z32711" s="396"/>
      <c r="AA32711" s="441"/>
    </row>
    <row r="32712" spans="25:27" x14ac:dyDescent="0.2">
      <c r="Y32712" s="396"/>
      <c r="Z32712" s="396"/>
      <c r="AA32712" s="441"/>
    </row>
    <row r="32713" spans="25:27" x14ac:dyDescent="0.2">
      <c r="Y32713" s="396"/>
      <c r="Z32713" s="396"/>
      <c r="AA32713" s="441"/>
    </row>
    <row r="32714" spans="25:27" x14ac:dyDescent="0.2">
      <c r="Y32714" s="396"/>
      <c r="Z32714" s="396"/>
      <c r="AA32714" s="441"/>
    </row>
    <row r="32715" spans="25:27" x14ac:dyDescent="0.2">
      <c r="Y32715" s="396"/>
      <c r="Z32715" s="396"/>
      <c r="AA32715" s="441"/>
    </row>
    <row r="32716" spans="25:27" x14ac:dyDescent="0.2">
      <c r="Y32716" s="396"/>
      <c r="Z32716" s="396"/>
      <c r="AA32716" s="441"/>
    </row>
    <row r="32717" spans="25:27" x14ac:dyDescent="0.2">
      <c r="Y32717" s="396"/>
      <c r="Z32717" s="396"/>
      <c r="AA32717" s="441"/>
    </row>
    <row r="32718" spans="25:27" x14ac:dyDescent="0.2">
      <c r="Y32718" s="396"/>
      <c r="Z32718" s="396"/>
      <c r="AA32718" s="441"/>
    </row>
    <row r="32719" spans="25:27" x14ac:dyDescent="0.2">
      <c r="Y32719" s="396"/>
      <c r="Z32719" s="396"/>
      <c r="AA32719" s="441"/>
    </row>
    <row r="32720" spans="25:27" x14ac:dyDescent="0.2">
      <c r="Y32720" s="396"/>
      <c r="Z32720" s="396"/>
      <c r="AA32720" s="441"/>
    </row>
    <row r="32721" spans="25:27" x14ac:dyDescent="0.2">
      <c r="Y32721" s="396"/>
      <c r="Z32721" s="396"/>
      <c r="AA32721" s="441"/>
    </row>
    <row r="32722" spans="25:27" x14ac:dyDescent="0.2">
      <c r="Y32722" s="396"/>
      <c r="Z32722" s="396"/>
      <c r="AA32722" s="441"/>
    </row>
    <row r="32723" spans="25:27" x14ac:dyDescent="0.2">
      <c r="Y32723" s="396"/>
      <c r="Z32723" s="396"/>
      <c r="AA32723" s="441"/>
    </row>
    <row r="32724" spans="25:27" x14ac:dyDescent="0.2">
      <c r="Y32724" s="396"/>
      <c r="Z32724" s="396"/>
      <c r="AA32724" s="441"/>
    </row>
    <row r="32725" spans="25:27" x14ac:dyDescent="0.2">
      <c r="Y32725" s="396"/>
      <c r="Z32725" s="396"/>
      <c r="AA32725" s="441"/>
    </row>
    <row r="32726" spans="25:27" x14ac:dyDescent="0.2">
      <c r="Y32726" s="396"/>
      <c r="Z32726" s="396"/>
      <c r="AA32726" s="441"/>
    </row>
    <row r="32727" spans="25:27" x14ac:dyDescent="0.2">
      <c r="Y32727" s="396"/>
      <c r="Z32727" s="396"/>
      <c r="AA32727" s="441"/>
    </row>
    <row r="32728" spans="25:27" x14ac:dyDescent="0.2">
      <c r="Y32728" s="396"/>
      <c r="Z32728" s="396"/>
      <c r="AA32728" s="441"/>
    </row>
    <row r="32729" spans="25:27" x14ac:dyDescent="0.2">
      <c r="Y32729" s="396"/>
      <c r="Z32729" s="396"/>
      <c r="AA32729" s="441"/>
    </row>
    <row r="32730" spans="25:27" x14ac:dyDescent="0.2">
      <c r="Y32730" s="396"/>
      <c r="Z32730" s="396"/>
      <c r="AA32730" s="441"/>
    </row>
    <row r="32731" spans="25:27" x14ac:dyDescent="0.2">
      <c r="Y32731" s="396"/>
      <c r="Z32731" s="396"/>
      <c r="AA32731" s="441"/>
    </row>
    <row r="32732" spans="25:27" x14ac:dyDescent="0.2">
      <c r="Y32732" s="396"/>
      <c r="Z32732" s="396"/>
      <c r="AA32732" s="441"/>
    </row>
    <row r="32733" spans="25:27" x14ac:dyDescent="0.2">
      <c r="Y32733" s="396"/>
      <c r="Z32733" s="396"/>
      <c r="AA32733" s="441"/>
    </row>
    <row r="32734" spans="25:27" x14ac:dyDescent="0.2">
      <c r="Y32734" s="396"/>
      <c r="Z32734" s="396"/>
      <c r="AA32734" s="441"/>
    </row>
    <row r="32735" spans="25:27" x14ac:dyDescent="0.2">
      <c r="Y32735" s="396"/>
      <c r="Z32735" s="396"/>
      <c r="AA32735" s="441"/>
    </row>
    <row r="32736" spans="25:27" x14ac:dyDescent="0.2">
      <c r="Y32736" s="396"/>
      <c r="Z32736" s="396"/>
      <c r="AA32736" s="441"/>
    </row>
    <row r="32737" spans="25:27" x14ac:dyDescent="0.2">
      <c r="Y32737" s="396"/>
      <c r="Z32737" s="396"/>
      <c r="AA32737" s="441"/>
    </row>
    <row r="32738" spans="25:27" x14ac:dyDescent="0.2">
      <c r="Y32738" s="396"/>
      <c r="Z32738" s="396"/>
      <c r="AA32738" s="441"/>
    </row>
    <row r="32739" spans="25:27" x14ac:dyDescent="0.2">
      <c r="Y32739" s="396"/>
      <c r="Z32739" s="396"/>
      <c r="AA32739" s="441"/>
    </row>
    <row r="32740" spans="25:27" x14ac:dyDescent="0.2">
      <c r="Y32740" s="396"/>
      <c r="Z32740" s="396"/>
      <c r="AA32740" s="441"/>
    </row>
    <row r="32741" spans="25:27" x14ac:dyDescent="0.2">
      <c r="Y32741" s="396"/>
      <c r="Z32741" s="396"/>
      <c r="AA32741" s="441"/>
    </row>
    <row r="32742" spans="25:27" x14ac:dyDescent="0.2">
      <c r="Y32742" s="396"/>
      <c r="Z32742" s="396"/>
      <c r="AA32742" s="441"/>
    </row>
    <row r="32743" spans="25:27" x14ac:dyDescent="0.2">
      <c r="Y32743" s="396"/>
      <c r="Z32743" s="396"/>
      <c r="AA32743" s="441"/>
    </row>
    <row r="32744" spans="25:27" x14ac:dyDescent="0.2">
      <c r="Y32744" s="396"/>
      <c r="Z32744" s="396"/>
      <c r="AA32744" s="441"/>
    </row>
    <row r="32745" spans="25:27" x14ac:dyDescent="0.2">
      <c r="Y32745" s="396"/>
      <c r="Z32745" s="396"/>
      <c r="AA32745" s="441"/>
    </row>
    <row r="32746" spans="25:27" x14ac:dyDescent="0.2">
      <c r="Y32746" s="396"/>
      <c r="Z32746" s="396"/>
      <c r="AA32746" s="441"/>
    </row>
    <row r="32747" spans="25:27" x14ac:dyDescent="0.2">
      <c r="Y32747" s="396"/>
      <c r="Z32747" s="396"/>
      <c r="AA32747" s="441"/>
    </row>
    <row r="32748" spans="25:27" x14ac:dyDescent="0.2">
      <c r="Y32748" s="396"/>
      <c r="Z32748" s="396"/>
      <c r="AA32748" s="441"/>
    </row>
    <row r="32749" spans="25:27" x14ac:dyDescent="0.2">
      <c r="Y32749" s="396"/>
      <c r="Z32749" s="396"/>
      <c r="AA32749" s="441"/>
    </row>
    <row r="32750" spans="25:27" x14ac:dyDescent="0.2">
      <c r="Y32750" s="396"/>
      <c r="Z32750" s="396"/>
      <c r="AA32750" s="441"/>
    </row>
    <row r="32751" spans="25:27" x14ac:dyDescent="0.2">
      <c r="Y32751" s="396"/>
      <c r="Z32751" s="396"/>
      <c r="AA32751" s="441"/>
    </row>
    <row r="32752" spans="25:27" x14ac:dyDescent="0.2">
      <c r="Y32752" s="396"/>
      <c r="Z32752" s="396"/>
      <c r="AA32752" s="441"/>
    </row>
    <row r="32753" spans="25:27" x14ac:dyDescent="0.2">
      <c r="Y32753" s="396"/>
      <c r="Z32753" s="396"/>
      <c r="AA32753" s="441"/>
    </row>
    <row r="32754" spans="25:27" x14ac:dyDescent="0.2">
      <c r="Y32754" s="396"/>
      <c r="Z32754" s="396"/>
      <c r="AA32754" s="441"/>
    </row>
    <row r="32755" spans="25:27" x14ac:dyDescent="0.2">
      <c r="Y32755" s="396"/>
      <c r="Z32755" s="396"/>
      <c r="AA32755" s="441"/>
    </row>
    <row r="32756" spans="25:27" x14ac:dyDescent="0.2">
      <c r="Y32756" s="396"/>
      <c r="Z32756" s="396"/>
      <c r="AA32756" s="441"/>
    </row>
    <row r="32757" spans="25:27" x14ac:dyDescent="0.2">
      <c r="Y32757" s="396"/>
      <c r="Z32757" s="396"/>
      <c r="AA32757" s="441"/>
    </row>
    <row r="32758" spans="25:27" x14ac:dyDescent="0.2">
      <c r="Y32758" s="396"/>
      <c r="Z32758" s="396"/>
      <c r="AA32758" s="441"/>
    </row>
    <row r="32759" spans="25:27" x14ac:dyDescent="0.2">
      <c r="Y32759" s="396"/>
      <c r="Z32759" s="396"/>
      <c r="AA32759" s="441"/>
    </row>
    <row r="32760" spans="25:27" x14ac:dyDescent="0.2">
      <c r="Y32760" s="396"/>
      <c r="Z32760" s="396"/>
      <c r="AA32760" s="441"/>
    </row>
    <row r="32761" spans="25:27" x14ac:dyDescent="0.2">
      <c r="Y32761" s="396"/>
      <c r="Z32761" s="396"/>
      <c r="AA32761" s="441"/>
    </row>
    <row r="32762" spans="25:27" x14ac:dyDescent="0.2">
      <c r="Y32762" s="396"/>
      <c r="Z32762" s="396"/>
      <c r="AA32762" s="441"/>
    </row>
    <row r="32763" spans="25:27" x14ac:dyDescent="0.2">
      <c r="Y32763" s="396"/>
      <c r="Z32763" s="396"/>
      <c r="AA32763" s="441"/>
    </row>
    <row r="32764" spans="25:27" x14ac:dyDescent="0.2">
      <c r="Y32764" s="396"/>
      <c r="Z32764" s="396"/>
      <c r="AA32764" s="441"/>
    </row>
    <row r="32765" spans="25:27" x14ac:dyDescent="0.2">
      <c r="Y32765" s="396"/>
      <c r="Z32765" s="396"/>
      <c r="AA32765" s="441"/>
    </row>
    <row r="32766" spans="25:27" x14ac:dyDescent="0.2">
      <c r="Y32766" s="396"/>
      <c r="Z32766" s="396"/>
      <c r="AA32766" s="441"/>
    </row>
    <row r="32767" spans="25:27" x14ac:dyDescent="0.2">
      <c r="Y32767" s="396"/>
      <c r="Z32767" s="396"/>
      <c r="AA32767" s="441"/>
    </row>
    <row r="32768" spans="25:27" x14ac:dyDescent="0.2">
      <c r="Y32768" s="396"/>
      <c r="Z32768" s="396"/>
      <c r="AA32768" s="441"/>
    </row>
    <row r="32769" spans="25:27" x14ac:dyDescent="0.2">
      <c r="Y32769" s="396"/>
      <c r="Z32769" s="396"/>
      <c r="AA32769" s="441"/>
    </row>
    <row r="32770" spans="25:27" x14ac:dyDescent="0.2">
      <c r="Y32770" s="396"/>
      <c r="Z32770" s="396"/>
      <c r="AA32770" s="441"/>
    </row>
    <row r="32771" spans="25:27" x14ac:dyDescent="0.2">
      <c r="Y32771" s="396"/>
      <c r="Z32771" s="396"/>
      <c r="AA32771" s="441"/>
    </row>
    <row r="32772" spans="25:27" x14ac:dyDescent="0.2">
      <c r="Y32772" s="396"/>
      <c r="Z32772" s="396"/>
      <c r="AA32772" s="441"/>
    </row>
    <row r="32773" spans="25:27" x14ac:dyDescent="0.2">
      <c r="Y32773" s="396"/>
      <c r="Z32773" s="396"/>
      <c r="AA32773" s="441"/>
    </row>
    <row r="32774" spans="25:27" x14ac:dyDescent="0.2">
      <c r="Y32774" s="396"/>
      <c r="Z32774" s="396"/>
      <c r="AA32774" s="441"/>
    </row>
    <row r="32775" spans="25:27" x14ac:dyDescent="0.2">
      <c r="Y32775" s="396"/>
      <c r="Z32775" s="396"/>
      <c r="AA32775" s="441"/>
    </row>
    <row r="32776" spans="25:27" x14ac:dyDescent="0.2">
      <c r="Y32776" s="396"/>
      <c r="Z32776" s="396"/>
      <c r="AA32776" s="441"/>
    </row>
    <row r="32777" spans="25:27" x14ac:dyDescent="0.2">
      <c r="Y32777" s="396"/>
      <c r="Z32777" s="396"/>
      <c r="AA32777" s="441"/>
    </row>
    <row r="32778" spans="25:27" x14ac:dyDescent="0.2">
      <c r="Y32778" s="396"/>
      <c r="Z32778" s="396"/>
      <c r="AA32778" s="441"/>
    </row>
    <row r="32779" spans="25:27" x14ac:dyDescent="0.2">
      <c r="Y32779" s="396"/>
      <c r="Z32779" s="396"/>
      <c r="AA32779" s="441"/>
    </row>
    <row r="32780" spans="25:27" x14ac:dyDescent="0.2">
      <c r="Y32780" s="396"/>
      <c r="Z32780" s="396"/>
      <c r="AA32780" s="441"/>
    </row>
    <row r="32781" spans="25:27" x14ac:dyDescent="0.2">
      <c r="Y32781" s="396"/>
      <c r="Z32781" s="396"/>
      <c r="AA32781" s="441"/>
    </row>
    <row r="32782" spans="25:27" x14ac:dyDescent="0.2">
      <c r="Y32782" s="396"/>
      <c r="Z32782" s="396"/>
      <c r="AA32782" s="441"/>
    </row>
    <row r="32783" spans="25:27" x14ac:dyDescent="0.2">
      <c r="Y32783" s="396"/>
      <c r="Z32783" s="396"/>
      <c r="AA32783" s="441"/>
    </row>
    <row r="32784" spans="25:27" x14ac:dyDescent="0.2">
      <c r="Y32784" s="396"/>
      <c r="Z32784" s="396"/>
      <c r="AA32784" s="441"/>
    </row>
    <row r="32785" spans="25:27" x14ac:dyDescent="0.2">
      <c r="Y32785" s="396"/>
      <c r="Z32785" s="396"/>
      <c r="AA32785" s="441"/>
    </row>
    <row r="32786" spans="25:27" x14ac:dyDescent="0.2">
      <c r="Y32786" s="396"/>
      <c r="Z32786" s="396"/>
      <c r="AA32786" s="441"/>
    </row>
    <row r="32787" spans="25:27" x14ac:dyDescent="0.2">
      <c r="Y32787" s="396"/>
      <c r="Z32787" s="396"/>
      <c r="AA32787" s="441"/>
    </row>
    <row r="32788" spans="25:27" x14ac:dyDescent="0.2">
      <c r="Y32788" s="396"/>
      <c r="Z32788" s="396"/>
      <c r="AA32788" s="441"/>
    </row>
    <row r="32789" spans="25:27" x14ac:dyDescent="0.2">
      <c r="Y32789" s="396"/>
      <c r="Z32789" s="396"/>
      <c r="AA32789" s="441"/>
    </row>
    <row r="32790" spans="25:27" x14ac:dyDescent="0.2">
      <c r="Y32790" s="396"/>
      <c r="Z32790" s="396"/>
      <c r="AA32790" s="441"/>
    </row>
    <row r="32791" spans="25:27" x14ac:dyDescent="0.2">
      <c r="Y32791" s="396"/>
      <c r="Z32791" s="396"/>
      <c r="AA32791" s="441"/>
    </row>
    <row r="32792" spans="25:27" x14ac:dyDescent="0.2">
      <c r="Y32792" s="396"/>
      <c r="Z32792" s="396"/>
      <c r="AA32792" s="441"/>
    </row>
    <row r="32793" spans="25:27" x14ac:dyDescent="0.2">
      <c r="Y32793" s="396"/>
      <c r="Z32793" s="396"/>
      <c r="AA32793" s="441"/>
    </row>
    <row r="32794" spans="25:27" x14ac:dyDescent="0.2">
      <c r="Y32794" s="396"/>
      <c r="Z32794" s="396"/>
      <c r="AA32794" s="441"/>
    </row>
    <row r="32795" spans="25:27" x14ac:dyDescent="0.2">
      <c r="Y32795" s="396"/>
      <c r="Z32795" s="396"/>
      <c r="AA32795" s="441"/>
    </row>
    <row r="32796" spans="25:27" x14ac:dyDescent="0.2">
      <c r="Y32796" s="396"/>
      <c r="Z32796" s="396"/>
      <c r="AA32796" s="441"/>
    </row>
    <row r="32797" spans="25:27" x14ac:dyDescent="0.2">
      <c r="Y32797" s="396"/>
      <c r="Z32797" s="396"/>
      <c r="AA32797" s="441"/>
    </row>
    <row r="32798" spans="25:27" x14ac:dyDescent="0.2">
      <c r="Y32798" s="396"/>
      <c r="Z32798" s="396"/>
      <c r="AA32798" s="441"/>
    </row>
    <row r="32799" spans="25:27" x14ac:dyDescent="0.2">
      <c r="Y32799" s="396"/>
      <c r="Z32799" s="396"/>
      <c r="AA32799" s="441"/>
    </row>
    <row r="32800" spans="25:27" x14ac:dyDescent="0.2">
      <c r="Y32800" s="396"/>
      <c r="Z32800" s="396"/>
      <c r="AA32800" s="441"/>
    </row>
    <row r="32801" spans="25:27" x14ac:dyDescent="0.2">
      <c r="Y32801" s="396"/>
      <c r="Z32801" s="396"/>
      <c r="AA32801" s="441"/>
    </row>
    <row r="32802" spans="25:27" x14ac:dyDescent="0.2">
      <c r="Y32802" s="396"/>
      <c r="Z32802" s="396"/>
      <c r="AA32802" s="441"/>
    </row>
    <row r="32803" spans="25:27" x14ac:dyDescent="0.2">
      <c r="Y32803" s="396"/>
      <c r="Z32803" s="396"/>
      <c r="AA32803" s="441"/>
    </row>
    <row r="32804" spans="25:27" x14ac:dyDescent="0.2">
      <c r="Y32804" s="396"/>
      <c r="Z32804" s="396"/>
      <c r="AA32804" s="441"/>
    </row>
    <row r="32805" spans="25:27" x14ac:dyDescent="0.2">
      <c r="Y32805" s="396"/>
      <c r="Z32805" s="396"/>
      <c r="AA32805" s="441"/>
    </row>
    <row r="32806" spans="25:27" x14ac:dyDescent="0.2">
      <c r="Y32806" s="396"/>
      <c r="Z32806" s="396"/>
      <c r="AA32806" s="441"/>
    </row>
    <row r="32807" spans="25:27" x14ac:dyDescent="0.2">
      <c r="Y32807" s="396"/>
      <c r="Z32807" s="396"/>
      <c r="AA32807" s="441"/>
    </row>
    <row r="32808" spans="25:27" x14ac:dyDescent="0.2">
      <c r="Y32808" s="396"/>
      <c r="Z32808" s="396"/>
      <c r="AA32808" s="441"/>
    </row>
    <row r="32809" spans="25:27" x14ac:dyDescent="0.2">
      <c r="Y32809" s="396"/>
      <c r="Z32809" s="396"/>
      <c r="AA32809" s="441"/>
    </row>
    <row r="32810" spans="25:27" x14ac:dyDescent="0.2">
      <c r="Y32810" s="396"/>
      <c r="Z32810" s="396"/>
      <c r="AA32810" s="441"/>
    </row>
    <row r="32811" spans="25:27" x14ac:dyDescent="0.2">
      <c r="Y32811" s="396"/>
      <c r="Z32811" s="396"/>
      <c r="AA32811" s="441"/>
    </row>
    <row r="32812" spans="25:27" x14ac:dyDescent="0.2">
      <c r="Y32812" s="396"/>
      <c r="Z32812" s="396"/>
      <c r="AA32812" s="441"/>
    </row>
    <row r="32813" spans="25:27" x14ac:dyDescent="0.2">
      <c r="Y32813" s="396"/>
      <c r="Z32813" s="396"/>
      <c r="AA32813" s="441"/>
    </row>
    <row r="32814" spans="25:27" x14ac:dyDescent="0.2">
      <c r="Y32814" s="396"/>
      <c r="Z32814" s="396"/>
      <c r="AA32814" s="441"/>
    </row>
    <row r="32815" spans="25:27" x14ac:dyDescent="0.2">
      <c r="Y32815" s="396"/>
      <c r="Z32815" s="396"/>
      <c r="AA32815" s="441"/>
    </row>
    <row r="32816" spans="25:27" x14ac:dyDescent="0.2">
      <c r="Y32816" s="396"/>
      <c r="Z32816" s="396"/>
      <c r="AA32816" s="441"/>
    </row>
    <row r="32817" spans="25:27" x14ac:dyDescent="0.2">
      <c r="Y32817" s="396"/>
      <c r="Z32817" s="396"/>
      <c r="AA32817" s="441"/>
    </row>
    <row r="32818" spans="25:27" x14ac:dyDescent="0.2">
      <c r="Y32818" s="396"/>
      <c r="Z32818" s="396"/>
      <c r="AA32818" s="441"/>
    </row>
    <row r="32819" spans="25:27" x14ac:dyDescent="0.2">
      <c r="Y32819" s="396"/>
      <c r="Z32819" s="396"/>
      <c r="AA32819" s="441"/>
    </row>
    <row r="32820" spans="25:27" x14ac:dyDescent="0.2">
      <c r="Y32820" s="396"/>
      <c r="Z32820" s="396"/>
      <c r="AA32820" s="441"/>
    </row>
    <row r="32821" spans="25:27" x14ac:dyDescent="0.2">
      <c r="Y32821" s="396"/>
      <c r="Z32821" s="396"/>
      <c r="AA32821" s="441"/>
    </row>
    <row r="32822" spans="25:27" x14ac:dyDescent="0.2">
      <c r="Y32822" s="396"/>
      <c r="Z32822" s="396"/>
      <c r="AA32822" s="441"/>
    </row>
    <row r="32823" spans="25:27" x14ac:dyDescent="0.2">
      <c r="Y32823" s="396"/>
      <c r="Z32823" s="396"/>
      <c r="AA32823" s="441"/>
    </row>
    <row r="32824" spans="25:27" x14ac:dyDescent="0.2">
      <c r="Y32824" s="396"/>
      <c r="Z32824" s="396"/>
      <c r="AA32824" s="441"/>
    </row>
    <row r="32825" spans="25:27" x14ac:dyDescent="0.2">
      <c r="Y32825" s="396"/>
      <c r="Z32825" s="396"/>
      <c r="AA32825" s="441"/>
    </row>
    <row r="32826" spans="25:27" x14ac:dyDescent="0.2">
      <c r="Y32826" s="396"/>
      <c r="Z32826" s="396"/>
      <c r="AA32826" s="441"/>
    </row>
    <row r="32827" spans="25:27" x14ac:dyDescent="0.2">
      <c r="Y32827" s="396"/>
      <c r="Z32827" s="396"/>
      <c r="AA32827" s="441"/>
    </row>
    <row r="32828" spans="25:27" x14ac:dyDescent="0.2">
      <c r="Y32828" s="396"/>
      <c r="Z32828" s="396"/>
      <c r="AA32828" s="441"/>
    </row>
    <row r="32829" spans="25:27" x14ac:dyDescent="0.2">
      <c r="Y32829" s="396"/>
      <c r="Z32829" s="396"/>
      <c r="AA32829" s="441"/>
    </row>
    <row r="32830" spans="25:27" x14ac:dyDescent="0.2">
      <c r="Y32830" s="396"/>
      <c r="Z32830" s="396"/>
      <c r="AA32830" s="441"/>
    </row>
    <row r="32831" spans="25:27" x14ac:dyDescent="0.2">
      <c r="Y32831" s="396"/>
      <c r="Z32831" s="396"/>
      <c r="AA32831" s="441"/>
    </row>
    <row r="32832" spans="25:27" x14ac:dyDescent="0.2">
      <c r="Y32832" s="396"/>
      <c r="Z32832" s="396"/>
      <c r="AA32832" s="441"/>
    </row>
    <row r="32833" spans="25:27" x14ac:dyDescent="0.2">
      <c r="Y32833" s="396"/>
      <c r="Z32833" s="396"/>
      <c r="AA32833" s="441"/>
    </row>
    <row r="32834" spans="25:27" x14ac:dyDescent="0.2">
      <c r="Y32834" s="396"/>
      <c r="Z32834" s="396"/>
      <c r="AA32834" s="441"/>
    </row>
    <row r="32835" spans="25:27" x14ac:dyDescent="0.2">
      <c r="Y32835" s="396"/>
      <c r="Z32835" s="396"/>
      <c r="AA32835" s="441"/>
    </row>
    <row r="32836" spans="25:27" x14ac:dyDescent="0.2">
      <c r="Y32836" s="396"/>
      <c r="Z32836" s="396"/>
      <c r="AA32836" s="441"/>
    </row>
    <row r="32837" spans="25:27" x14ac:dyDescent="0.2">
      <c r="Y32837" s="396"/>
      <c r="Z32837" s="396"/>
      <c r="AA32837" s="441"/>
    </row>
    <row r="32838" spans="25:27" x14ac:dyDescent="0.2">
      <c r="Y32838" s="396"/>
      <c r="Z32838" s="396"/>
      <c r="AA32838" s="441"/>
    </row>
    <row r="32839" spans="25:27" x14ac:dyDescent="0.2">
      <c r="Y32839" s="396"/>
      <c r="Z32839" s="396"/>
      <c r="AA32839" s="441"/>
    </row>
    <row r="32840" spans="25:27" x14ac:dyDescent="0.2">
      <c r="Y32840" s="396"/>
      <c r="Z32840" s="396"/>
      <c r="AA32840" s="441"/>
    </row>
    <row r="32841" spans="25:27" x14ac:dyDescent="0.2">
      <c r="Y32841" s="396"/>
      <c r="Z32841" s="396"/>
      <c r="AA32841" s="441"/>
    </row>
    <row r="32842" spans="25:27" x14ac:dyDescent="0.2">
      <c r="Y32842" s="396"/>
      <c r="Z32842" s="396"/>
      <c r="AA32842" s="441"/>
    </row>
    <row r="32843" spans="25:27" x14ac:dyDescent="0.2">
      <c r="Y32843" s="396"/>
      <c r="Z32843" s="396"/>
      <c r="AA32843" s="441"/>
    </row>
    <row r="32844" spans="25:27" x14ac:dyDescent="0.2">
      <c r="Y32844" s="396"/>
      <c r="Z32844" s="396"/>
      <c r="AA32844" s="441"/>
    </row>
    <row r="32845" spans="25:27" x14ac:dyDescent="0.2">
      <c r="Y32845" s="396"/>
      <c r="Z32845" s="396"/>
      <c r="AA32845" s="441"/>
    </row>
    <row r="32846" spans="25:27" x14ac:dyDescent="0.2">
      <c r="Y32846" s="396"/>
      <c r="Z32846" s="396"/>
      <c r="AA32846" s="441"/>
    </row>
    <row r="32847" spans="25:27" x14ac:dyDescent="0.2">
      <c r="Y32847" s="396"/>
      <c r="Z32847" s="396"/>
      <c r="AA32847" s="441"/>
    </row>
    <row r="32848" spans="25:27" x14ac:dyDescent="0.2">
      <c r="Y32848" s="396"/>
      <c r="Z32848" s="396"/>
      <c r="AA32848" s="441"/>
    </row>
    <row r="32849" spans="25:27" x14ac:dyDescent="0.2">
      <c r="Y32849" s="396"/>
      <c r="Z32849" s="396"/>
      <c r="AA32849" s="441"/>
    </row>
    <row r="32850" spans="25:27" x14ac:dyDescent="0.2">
      <c r="Y32850" s="396"/>
      <c r="Z32850" s="396"/>
      <c r="AA32850" s="441"/>
    </row>
    <row r="32851" spans="25:27" x14ac:dyDescent="0.2">
      <c r="Y32851" s="396"/>
      <c r="Z32851" s="396"/>
      <c r="AA32851" s="441"/>
    </row>
    <row r="32852" spans="25:27" x14ac:dyDescent="0.2">
      <c r="Y32852" s="396"/>
      <c r="Z32852" s="396"/>
      <c r="AA32852" s="441"/>
    </row>
    <row r="32853" spans="25:27" x14ac:dyDescent="0.2">
      <c r="Y32853" s="396"/>
      <c r="Z32853" s="396"/>
      <c r="AA32853" s="441"/>
    </row>
    <row r="32854" spans="25:27" x14ac:dyDescent="0.2">
      <c r="Y32854" s="396"/>
      <c r="Z32854" s="396"/>
      <c r="AA32854" s="441"/>
    </row>
    <row r="32855" spans="25:27" x14ac:dyDescent="0.2">
      <c r="Y32855" s="396"/>
      <c r="Z32855" s="396"/>
      <c r="AA32855" s="441"/>
    </row>
    <row r="32856" spans="25:27" x14ac:dyDescent="0.2">
      <c r="Y32856" s="396"/>
      <c r="Z32856" s="396"/>
      <c r="AA32856" s="441"/>
    </row>
    <row r="32857" spans="25:27" x14ac:dyDescent="0.2">
      <c r="Y32857" s="396"/>
      <c r="Z32857" s="396"/>
      <c r="AA32857" s="441"/>
    </row>
    <row r="32858" spans="25:27" x14ac:dyDescent="0.2">
      <c r="Y32858" s="396"/>
      <c r="Z32858" s="396"/>
      <c r="AA32858" s="441"/>
    </row>
    <row r="32859" spans="25:27" x14ac:dyDescent="0.2">
      <c r="Y32859" s="396"/>
      <c r="Z32859" s="396"/>
      <c r="AA32859" s="441"/>
    </row>
    <row r="32860" spans="25:27" x14ac:dyDescent="0.2">
      <c r="Y32860" s="396"/>
      <c r="Z32860" s="396"/>
      <c r="AA32860" s="441"/>
    </row>
    <row r="32861" spans="25:27" x14ac:dyDescent="0.2">
      <c r="Y32861" s="396"/>
      <c r="Z32861" s="396"/>
      <c r="AA32861" s="441"/>
    </row>
    <row r="32862" spans="25:27" x14ac:dyDescent="0.2">
      <c r="Y32862" s="396"/>
      <c r="Z32862" s="396"/>
      <c r="AA32862" s="441"/>
    </row>
    <row r="32863" spans="25:27" x14ac:dyDescent="0.2">
      <c r="Y32863" s="396"/>
      <c r="Z32863" s="396"/>
      <c r="AA32863" s="441"/>
    </row>
    <row r="32864" spans="25:27" x14ac:dyDescent="0.2">
      <c r="Y32864" s="396"/>
      <c r="Z32864" s="396"/>
      <c r="AA32864" s="441"/>
    </row>
    <row r="32865" spans="25:27" x14ac:dyDescent="0.2">
      <c r="Y32865" s="396"/>
      <c r="Z32865" s="396"/>
      <c r="AA32865" s="441"/>
    </row>
    <row r="32866" spans="25:27" x14ac:dyDescent="0.2">
      <c r="Y32866" s="396"/>
      <c r="Z32866" s="396"/>
      <c r="AA32866" s="441"/>
    </row>
    <row r="32867" spans="25:27" x14ac:dyDescent="0.2">
      <c r="Y32867" s="396"/>
      <c r="Z32867" s="396"/>
      <c r="AA32867" s="441"/>
    </row>
    <row r="32868" spans="25:27" x14ac:dyDescent="0.2">
      <c r="Y32868" s="396"/>
      <c r="Z32868" s="396"/>
      <c r="AA32868" s="441"/>
    </row>
    <row r="32869" spans="25:27" x14ac:dyDescent="0.2">
      <c r="Y32869" s="396"/>
      <c r="Z32869" s="396"/>
      <c r="AA32869" s="441"/>
    </row>
    <row r="32870" spans="25:27" x14ac:dyDescent="0.2">
      <c r="Y32870" s="396"/>
      <c r="Z32870" s="396"/>
      <c r="AA32870" s="441"/>
    </row>
    <row r="32871" spans="25:27" x14ac:dyDescent="0.2">
      <c r="Y32871" s="396"/>
      <c r="Z32871" s="396"/>
      <c r="AA32871" s="441"/>
    </row>
    <row r="32872" spans="25:27" x14ac:dyDescent="0.2">
      <c r="Y32872" s="396"/>
      <c r="Z32872" s="396"/>
      <c r="AA32872" s="441"/>
    </row>
    <row r="32873" spans="25:27" x14ac:dyDescent="0.2">
      <c r="Y32873" s="396"/>
      <c r="Z32873" s="396"/>
      <c r="AA32873" s="441"/>
    </row>
    <row r="32874" spans="25:27" x14ac:dyDescent="0.2">
      <c r="Y32874" s="396"/>
      <c r="Z32874" s="396"/>
      <c r="AA32874" s="441"/>
    </row>
    <row r="32875" spans="25:27" x14ac:dyDescent="0.2">
      <c r="Y32875" s="396"/>
      <c r="Z32875" s="396"/>
      <c r="AA32875" s="441"/>
    </row>
    <row r="32876" spans="25:27" x14ac:dyDescent="0.2">
      <c r="Y32876" s="396"/>
      <c r="Z32876" s="396"/>
      <c r="AA32876" s="441"/>
    </row>
    <row r="32877" spans="25:27" x14ac:dyDescent="0.2">
      <c r="Y32877" s="396"/>
      <c r="Z32877" s="396"/>
      <c r="AA32877" s="441"/>
    </row>
    <row r="32878" spans="25:27" x14ac:dyDescent="0.2">
      <c r="Y32878" s="396"/>
      <c r="Z32878" s="396"/>
      <c r="AA32878" s="441"/>
    </row>
    <row r="32879" spans="25:27" x14ac:dyDescent="0.2">
      <c r="Y32879" s="396"/>
      <c r="Z32879" s="396"/>
      <c r="AA32879" s="441"/>
    </row>
    <row r="32880" spans="25:27" x14ac:dyDescent="0.2">
      <c r="Y32880" s="396"/>
      <c r="Z32880" s="396"/>
      <c r="AA32880" s="441"/>
    </row>
    <row r="32881" spans="25:27" x14ac:dyDescent="0.2">
      <c r="Y32881" s="396"/>
      <c r="Z32881" s="396"/>
      <c r="AA32881" s="441"/>
    </row>
    <row r="32882" spans="25:27" x14ac:dyDescent="0.2">
      <c r="Y32882" s="396"/>
      <c r="Z32882" s="396"/>
      <c r="AA32882" s="441"/>
    </row>
    <row r="32883" spans="25:27" x14ac:dyDescent="0.2">
      <c r="Y32883" s="396"/>
      <c r="Z32883" s="396"/>
      <c r="AA32883" s="441"/>
    </row>
    <row r="32884" spans="25:27" x14ac:dyDescent="0.2">
      <c r="Y32884" s="396"/>
      <c r="Z32884" s="396"/>
      <c r="AA32884" s="441"/>
    </row>
    <row r="32885" spans="25:27" x14ac:dyDescent="0.2">
      <c r="Y32885" s="396"/>
      <c r="Z32885" s="396"/>
      <c r="AA32885" s="441"/>
    </row>
    <row r="32886" spans="25:27" x14ac:dyDescent="0.2">
      <c r="Y32886" s="396"/>
      <c r="Z32886" s="396"/>
      <c r="AA32886" s="441"/>
    </row>
    <row r="32887" spans="25:27" x14ac:dyDescent="0.2">
      <c r="Y32887" s="396"/>
      <c r="Z32887" s="396"/>
      <c r="AA32887" s="441"/>
    </row>
    <row r="32888" spans="25:27" x14ac:dyDescent="0.2">
      <c r="Y32888" s="396"/>
      <c r="Z32888" s="396"/>
      <c r="AA32888" s="441"/>
    </row>
    <row r="32889" spans="25:27" x14ac:dyDescent="0.2">
      <c r="Y32889" s="396"/>
      <c r="Z32889" s="396"/>
      <c r="AA32889" s="441"/>
    </row>
    <row r="32890" spans="25:27" x14ac:dyDescent="0.2">
      <c r="Y32890" s="396"/>
      <c r="Z32890" s="396"/>
      <c r="AA32890" s="441"/>
    </row>
    <row r="32891" spans="25:27" x14ac:dyDescent="0.2">
      <c r="Y32891" s="396"/>
      <c r="Z32891" s="396"/>
      <c r="AA32891" s="441"/>
    </row>
    <row r="32892" spans="25:27" x14ac:dyDescent="0.2">
      <c r="Y32892" s="396"/>
      <c r="Z32892" s="396"/>
      <c r="AA32892" s="441"/>
    </row>
    <row r="32893" spans="25:27" x14ac:dyDescent="0.2">
      <c r="Y32893" s="396"/>
      <c r="Z32893" s="396"/>
      <c r="AA32893" s="441"/>
    </row>
    <row r="32894" spans="25:27" x14ac:dyDescent="0.2">
      <c r="Y32894" s="396"/>
      <c r="Z32894" s="396"/>
      <c r="AA32894" s="441"/>
    </row>
    <row r="32895" spans="25:27" x14ac:dyDescent="0.2">
      <c r="Y32895" s="396"/>
      <c r="Z32895" s="396"/>
      <c r="AA32895" s="441"/>
    </row>
    <row r="32896" spans="25:27" x14ac:dyDescent="0.2">
      <c r="Y32896" s="396"/>
      <c r="Z32896" s="396"/>
      <c r="AA32896" s="441"/>
    </row>
    <row r="32897" spans="25:27" x14ac:dyDescent="0.2">
      <c r="Y32897" s="396"/>
      <c r="Z32897" s="396"/>
      <c r="AA32897" s="441"/>
    </row>
    <row r="32898" spans="25:27" x14ac:dyDescent="0.2">
      <c r="Y32898" s="396"/>
      <c r="Z32898" s="396"/>
      <c r="AA32898" s="441"/>
    </row>
    <row r="32899" spans="25:27" x14ac:dyDescent="0.2">
      <c r="Y32899" s="396"/>
      <c r="Z32899" s="396"/>
      <c r="AA32899" s="441"/>
    </row>
    <row r="32900" spans="25:27" x14ac:dyDescent="0.2">
      <c r="Y32900" s="396"/>
      <c r="Z32900" s="396"/>
      <c r="AA32900" s="441"/>
    </row>
    <row r="32901" spans="25:27" x14ac:dyDescent="0.2">
      <c r="Y32901" s="396"/>
      <c r="Z32901" s="396"/>
      <c r="AA32901" s="441"/>
    </row>
    <row r="32902" spans="25:27" x14ac:dyDescent="0.2">
      <c r="Y32902" s="396"/>
      <c r="Z32902" s="396"/>
      <c r="AA32902" s="441"/>
    </row>
    <row r="32903" spans="25:27" x14ac:dyDescent="0.2">
      <c r="Y32903" s="396"/>
      <c r="Z32903" s="396"/>
      <c r="AA32903" s="441"/>
    </row>
    <row r="32904" spans="25:27" x14ac:dyDescent="0.2">
      <c r="Y32904" s="396"/>
      <c r="Z32904" s="396"/>
      <c r="AA32904" s="441"/>
    </row>
    <row r="32905" spans="25:27" x14ac:dyDescent="0.2">
      <c r="Y32905" s="396"/>
      <c r="Z32905" s="396"/>
      <c r="AA32905" s="441"/>
    </row>
    <row r="32906" spans="25:27" x14ac:dyDescent="0.2">
      <c r="Y32906" s="396"/>
      <c r="Z32906" s="396"/>
      <c r="AA32906" s="441"/>
    </row>
    <row r="32907" spans="25:27" x14ac:dyDescent="0.2">
      <c r="Y32907" s="396"/>
      <c r="Z32907" s="396"/>
      <c r="AA32907" s="441"/>
    </row>
    <row r="32908" spans="25:27" x14ac:dyDescent="0.2">
      <c r="Y32908" s="396"/>
      <c r="Z32908" s="396"/>
      <c r="AA32908" s="441"/>
    </row>
    <row r="32909" spans="25:27" x14ac:dyDescent="0.2">
      <c r="Y32909" s="396"/>
      <c r="Z32909" s="396"/>
      <c r="AA32909" s="441"/>
    </row>
    <row r="32910" spans="25:27" x14ac:dyDescent="0.2">
      <c r="Y32910" s="396"/>
      <c r="Z32910" s="396"/>
      <c r="AA32910" s="441"/>
    </row>
    <row r="32911" spans="25:27" x14ac:dyDescent="0.2">
      <c r="Y32911" s="396"/>
      <c r="Z32911" s="396"/>
      <c r="AA32911" s="441"/>
    </row>
    <row r="32912" spans="25:27" x14ac:dyDescent="0.2">
      <c r="Y32912" s="396"/>
      <c r="Z32912" s="396"/>
      <c r="AA32912" s="441"/>
    </row>
    <row r="32913" spans="25:27" x14ac:dyDescent="0.2">
      <c r="Y32913" s="396"/>
      <c r="Z32913" s="396"/>
      <c r="AA32913" s="441"/>
    </row>
    <row r="32914" spans="25:27" x14ac:dyDescent="0.2">
      <c r="Y32914" s="396"/>
      <c r="Z32914" s="396"/>
      <c r="AA32914" s="441"/>
    </row>
    <row r="32915" spans="25:27" x14ac:dyDescent="0.2">
      <c r="Y32915" s="396"/>
      <c r="Z32915" s="396"/>
      <c r="AA32915" s="441"/>
    </row>
    <row r="32916" spans="25:27" x14ac:dyDescent="0.2">
      <c r="Y32916" s="396"/>
      <c r="Z32916" s="396"/>
      <c r="AA32916" s="441"/>
    </row>
    <row r="32917" spans="25:27" x14ac:dyDescent="0.2">
      <c r="Y32917" s="396"/>
      <c r="Z32917" s="396"/>
      <c r="AA32917" s="441"/>
    </row>
    <row r="32918" spans="25:27" x14ac:dyDescent="0.2">
      <c r="Y32918" s="396"/>
      <c r="Z32918" s="396"/>
      <c r="AA32918" s="441"/>
    </row>
    <row r="32919" spans="25:27" x14ac:dyDescent="0.2">
      <c r="Y32919" s="396"/>
      <c r="Z32919" s="396"/>
      <c r="AA32919" s="441"/>
    </row>
    <row r="32920" spans="25:27" x14ac:dyDescent="0.2">
      <c r="Y32920" s="396"/>
      <c r="Z32920" s="396"/>
      <c r="AA32920" s="441"/>
    </row>
    <row r="32921" spans="25:27" x14ac:dyDescent="0.2">
      <c r="Y32921" s="396"/>
      <c r="Z32921" s="396"/>
      <c r="AA32921" s="441"/>
    </row>
    <row r="32922" spans="25:27" x14ac:dyDescent="0.2">
      <c r="Y32922" s="396"/>
      <c r="Z32922" s="396"/>
      <c r="AA32922" s="441"/>
    </row>
    <row r="32923" spans="25:27" x14ac:dyDescent="0.2">
      <c r="Y32923" s="396"/>
      <c r="Z32923" s="396"/>
      <c r="AA32923" s="441"/>
    </row>
    <row r="32924" spans="25:27" x14ac:dyDescent="0.2">
      <c r="Y32924" s="396"/>
      <c r="Z32924" s="396"/>
      <c r="AA32924" s="441"/>
    </row>
    <row r="32925" spans="25:27" x14ac:dyDescent="0.2">
      <c r="Y32925" s="396"/>
      <c r="Z32925" s="396"/>
      <c r="AA32925" s="441"/>
    </row>
    <row r="32926" spans="25:27" x14ac:dyDescent="0.2">
      <c r="Y32926" s="396"/>
      <c r="Z32926" s="396"/>
      <c r="AA32926" s="441"/>
    </row>
    <row r="32927" spans="25:27" x14ac:dyDescent="0.2">
      <c r="Y32927" s="396"/>
      <c r="Z32927" s="396"/>
      <c r="AA32927" s="441"/>
    </row>
    <row r="32928" spans="25:27" x14ac:dyDescent="0.2">
      <c r="Y32928" s="396"/>
      <c r="Z32928" s="396"/>
      <c r="AA32928" s="441"/>
    </row>
    <row r="32929" spans="25:27" x14ac:dyDescent="0.2">
      <c r="Y32929" s="396"/>
      <c r="Z32929" s="396"/>
      <c r="AA32929" s="441"/>
    </row>
    <row r="32930" spans="25:27" x14ac:dyDescent="0.2">
      <c r="Y32930" s="396"/>
      <c r="Z32930" s="396"/>
      <c r="AA32930" s="441"/>
    </row>
    <row r="32931" spans="25:27" x14ac:dyDescent="0.2">
      <c r="Y32931" s="396"/>
      <c r="Z32931" s="396"/>
      <c r="AA32931" s="441"/>
    </row>
    <row r="32932" spans="25:27" x14ac:dyDescent="0.2">
      <c r="Y32932" s="396"/>
      <c r="Z32932" s="396"/>
      <c r="AA32932" s="441"/>
    </row>
    <row r="32933" spans="25:27" x14ac:dyDescent="0.2">
      <c r="Y32933" s="396"/>
      <c r="Z32933" s="396"/>
      <c r="AA32933" s="441"/>
    </row>
    <row r="32934" spans="25:27" x14ac:dyDescent="0.2">
      <c r="Y32934" s="396"/>
      <c r="Z32934" s="396"/>
      <c r="AA32934" s="441"/>
    </row>
    <row r="32935" spans="25:27" x14ac:dyDescent="0.2">
      <c r="Y32935" s="396"/>
      <c r="Z32935" s="396"/>
      <c r="AA32935" s="441"/>
    </row>
    <row r="32936" spans="25:27" x14ac:dyDescent="0.2">
      <c r="Y32936" s="396"/>
      <c r="Z32936" s="396"/>
      <c r="AA32936" s="441"/>
    </row>
    <row r="32937" spans="25:27" x14ac:dyDescent="0.2">
      <c r="Y32937" s="396"/>
      <c r="Z32937" s="396"/>
      <c r="AA32937" s="441"/>
    </row>
    <row r="32938" spans="25:27" x14ac:dyDescent="0.2">
      <c r="Y32938" s="396"/>
      <c r="Z32938" s="396"/>
      <c r="AA32938" s="441"/>
    </row>
    <row r="32939" spans="25:27" x14ac:dyDescent="0.2">
      <c r="Y32939" s="396"/>
      <c r="Z32939" s="396"/>
      <c r="AA32939" s="441"/>
    </row>
    <row r="32940" spans="25:27" x14ac:dyDescent="0.2">
      <c r="Y32940" s="396"/>
      <c r="Z32940" s="396"/>
      <c r="AA32940" s="441"/>
    </row>
    <row r="32941" spans="25:27" x14ac:dyDescent="0.2">
      <c r="Y32941" s="396"/>
      <c r="Z32941" s="396"/>
      <c r="AA32941" s="441"/>
    </row>
    <row r="32942" spans="25:27" x14ac:dyDescent="0.2">
      <c r="Y32942" s="396"/>
      <c r="Z32942" s="396"/>
      <c r="AA32942" s="441"/>
    </row>
    <row r="32943" spans="25:27" x14ac:dyDescent="0.2">
      <c r="Y32943" s="396"/>
      <c r="Z32943" s="396"/>
      <c r="AA32943" s="441"/>
    </row>
    <row r="32944" spans="25:27" x14ac:dyDescent="0.2">
      <c r="Y32944" s="396"/>
      <c r="Z32944" s="396"/>
      <c r="AA32944" s="441"/>
    </row>
    <row r="32945" spans="25:27" x14ac:dyDescent="0.2">
      <c r="Y32945" s="396"/>
      <c r="Z32945" s="396"/>
      <c r="AA32945" s="441"/>
    </row>
    <row r="32946" spans="25:27" x14ac:dyDescent="0.2">
      <c r="Y32946" s="396"/>
      <c r="Z32946" s="396"/>
      <c r="AA32946" s="441"/>
    </row>
    <row r="32947" spans="25:27" x14ac:dyDescent="0.2">
      <c r="Y32947" s="396"/>
      <c r="Z32947" s="396"/>
      <c r="AA32947" s="441"/>
    </row>
    <row r="32948" spans="25:27" x14ac:dyDescent="0.2">
      <c r="Y32948" s="396"/>
      <c r="Z32948" s="396"/>
      <c r="AA32948" s="441"/>
    </row>
    <row r="32949" spans="25:27" x14ac:dyDescent="0.2">
      <c r="Y32949" s="396"/>
      <c r="Z32949" s="396"/>
      <c r="AA32949" s="441"/>
    </row>
    <row r="32950" spans="25:27" x14ac:dyDescent="0.2">
      <c r="Y32950" s="396"/>
      <c r="Z32950" s="396"/>
      <c r="AA32950" s="441"/>
    </row>
    <row r="32951" spans="25:27" x14ac:dyDescent="0.2">
      <c r="Y32951" s="396"/>
      <c r="Z32951" s="396"/>
      <c r="AA32951" s="441"/>
    </row>
    <row r="32952" spans="25:27" x14ac:dyDescent="0.2">
      <c r="Y32952" s="396"/>
      <c r="Z32952" s="396"/>
      <c r="AA32952" s="441"/>
    </row>
    <row r="32953" spans="25:27" x14ac:dyDescent="0.2">
      <c r="Y32953" s="396"/>
      <c r="Z32953" s="396"/>
      <c r="AA32953" s="441"/>
    </row>
    <row r="32954" spans="25:27" x14ac:dyDescent="0.2">
      <c r="Y32954" s="396"/>
      <c r="Z32954" s="396"/>
      <c r="AA32954" s="441"/>
    </row>
    <row r="32955" spans="25:27" x14ac:dyDescent="0.2">
      <c r="Y32955" s="396"/>
      <c r="Z32955" s="396"/>
      <c r="AA32955" s="441"/>
    </row>
    <row r="32956" spans="25:27" x14ac:dyDescent="0.2">
      <c r="Y32956" s="396"/>
      <c r="Z32956" s="396"/>
      <c r="AA32956" s="441"/>
    </row>
    <row r="32957" spans="25:27" x14ac:dyDescent="0.2">
      <c r="Y32957" s="396"/>
      <c r="Z32957" s="396"/>
      <c r="AA32957" s="441"/>
    </row>
    <row r="32958" spans="25:27" x14ac:dyDescent="0.2">
      <c r="Y32958" s="396"/>
      <c r="Z32958" s="396"/>
      <c r="AA32958" s="441"/>
    </row>
    <row r="32959" spans="25:27" x14ac:dyDescent="0.2">
      <c r="Y32959" s="396"/>
      <c r="Z32959" s="396"/>
      <c r="AA32959" s="441"/>
    </row>
    <row r="32960" spans="25:27" x14ac:dyDescent="0.2">
      <c r="Y32960" s="396"/>
      <c r="Z32960" s="396"/>
      <c r="AA32960" s="441"/>
    </row>
    <row r="32961" spans="25:27" x14ac:dyDescent="0.2">
      <c r="Y32961" s="396"/>
      <c r="Z32961" s="396"/>
      <c r="AA32961" s="441"/>
    </row>
    <row r="32962" spans="25:27" x14ac:dyDescent="0.2">
      <c r="Y32962" s="396"/>
      <c r="Z32962" s="396"/>
      <c r="AA32962" s="441"/>
    </row>
    <row r="32963" spans="25:27" x14ac:dyDescent="0.2">
      <c r="Y32963" s="396"/>
      <c r="Z32963" s="396"/>
      <c r="AA32963" s="441"/>
    </row>
    <row r="32964" spans="25:27" x14ac:dyDescent="0.2">
      <c r="Y32964" s="396"/>
      <c r="Z32964" s="396"/>
      <c r="AA32964" s="441"/>
    </row>
    <row r="32965" spans="25:27" x14ac:dyDescent="0.2">
      <c r="Y32965" s="396"/>
      <c r="Z32965" s="396"/>
      <c r="AA32965" s="441"/>
    </row>
    <row r="32966" spans="25:27" x14ac:dyDescent="0.2">
      <c r="Y32966" s="396"/>
      <c r="Z32966" s="396"/>
      <c r="AA32966" s="441"/>
    </row>
    <row r="32967" spans="25:27" x14ac:dyDescent="0.2">
      <c r="Y32967" s="396"/>
      <c r="Z32967" s="396"/>
      <c r="AA32967" s="441"/>
    </row>
    <row r="32968" spans="25:27" x14ac:dyDescent="0.2">
      <c r="Y32968" s="396"/>
      <c r="Z32968" s="396"/>
      <c r="AA32968" s="441"/>
    </row>
    <row r="32969" spans="25:27" x14ac:dyDescent="0.2">
      <c r="Y32969" s="396"/>
      <c r="Z32969" s="396"/>
      <c r="AA32969" s="441"/>
    </row>
    <row r="32970" spans="25:27" x14ac:dyDescent="0.2">
      <c r="Y32970" s="396"/>
      <c r="Z32970" s="396"/>
      <c r="AA32970" s="441"/>
    </row>
    <row r="32971" spans="25:27" x14ac:dyDescent="0.2">
      <c r="Y32971" s="396"/>
      <c r="Z32971" s="396"/>
      <c r="AA32971" s="441"/>
    </row>
    <row r="32972" spans="25:27" x14ac:dyDescent="0.2">
      <c r="Y32972" s="396"/>
      <c r="Z32972" s="396"/>
      <c r="AA32972" s="441"/>
    </row>
    <row r="32973" spans="25:27" x14ac:dyDescent="0.2">
      <c r="Y32973" s="396"/>
      <c r="Z32973" s="396"/>
      <c r="AA32973" s="441"/>
    </row>
    <row r="32974" spans="25:27" x14ac:dyDescent="0.2">
      <c r="Y32974" s="396"/>
      <c r="Z32974" s="396"/>
      <c r="AA32974" s="441"/>
    </row>
    <row r="32975" spans="25:27" x14ac:dyDescent="0.2">
      <c r="Y32975" s="396"/>
      <c r="Z32975" s="396"/>
      <c r="AA32975" s="441"/>
    </row>
    <row r="32976" spans="25:27" x14ac:dyDescent="0.2">
      <c r="Y32976" s="396"/>
      <c r="Z32976" s="396"/>
      <c r="AA32976" s="441"/>
    </row>
    <row r="32977" spans="25:27" x14ac:dyDescent="0.2">
      <c r="Y32977" s="396"/>
      <c r="Z32977" s="396"/>
      <c r="AA32977" s="441"/>
    </row>
    <row r="32978" spans="25:27" x14ac:dyDescent="0.2">
      <c r="Y32978" s="396"/>
      <c r="Z32978" s="396"/>
      <c r="AA32978" s="441"/>
    </row>
    <row r="32979" spans="25:27" x14ac:dyDescent="0.2">
      <c r="Y32979" s="396"/>
      <c r="Z32979" s="396"/>
      <c r="AA32979" s="441"/>
    </row>
    <row r="32980" spans="25:27" x14ac:dyDescent="0.2">
      <c r="Y32980" s="396"/>
      <c r="Z32980" s="396"/>
      <c r="AA32980" s="441"/>
    </row>
    <row r="32981" spans="25:27" x14ac:dyDescent="0.2">
      <c r="Y32981" s="396"/>
      <c r="Z32981" s="396"/>
      <c r="AA32981" s="441"/>
    </row>
    <row r="32982" spans="25:27" x14ac:dyDescent="0.2">
      <c r="Y32982" s="396"/>
      <c r="Z32982" s="396"/>
      <c r="AA32982" s="441"/>
    </row>
    <row r="32983" spans="25:27" x14ac:dyDescent="0.2">
      <c r="Y32983" s="396"/>
      <c r="Z32983" s="396"/>
      <c r="AA32983" s="441"/>
    </row>
    <row r="32984" spans="25:27" x14ac:dyDescent="0.2">
      <c r="Y32984" s="396"/>
      <c r="Z32984" s="396"/>
      <c r="AA32984" s="441"/>
    </row>
    <row r="32985" spans="25:27" x14ac:dyDescent="0.2">
      <c r="Y32985" s="396"/>
      <c r="Z32985" s="396"/>
      <c r="AA32985" s="441"/>
    </row>
    <row r="32986" spans="25:27" x14ac:dyDescent="0.2">
      <c r="Y32986" s="396"/>
      <c r="Z32986" s="396"/>
      <c r="AA32986" s="441"/>
    </row>
    <row r="32987" spans="25:27" x14ac:dyDescent="0.2">
      <c r="Y32987" s="396"/>
      <c r="Z32987" s="396"/>
      <c r="AA32987" s="441"/>
    </row>
    <row r="32988" spans="25:27" x14ac:dyDescent="0.2">
      <c r="Y32988" s="396"/>
      <c r="Z32988" s="396"/>
      <c r="AA32988" s="441"/>
    </row>
    <row r="32989" spans="25:27" x14ac:dyDescent="0.2">
      <c r="Y32989" s="396"/>
      <c r="Z32989" s="396"/>
      <c r="AA32989" s="441"/>
    </row>
    <row r="32990" spans="25:27" x14ac:dyDescent="0.2">
      <c r="Y32990" s="396"/>
      <c r="Z32990" s="396"/>
      <c r="AA32990" s="441"/>
    </row>
    <row r="32991" spans="25:27" x14ac:dyDescent="0.2">
      <c r="Y32991" s="396"/>
      <c r="Z32991" s="396"/>
      <c r="AA32991" s="441"/>
    </row>
    <row r="32992" spans="25:27" x14ac:dyDescent="0.2">
      <c r="Y32992" s="396"/>
      <c r="Z32992" s="396"/>
      <c r="AA32992" s="441"/>
    </row>
    <row r="32993" spans="25:27" x14ac:dyDescent="0.2">
      <c r="Y32993" s="396"/>
      <c r="Z32993" s="396"/>
      <c r="AA32993" s="441"/>
    </row>
    <row r="32994" spans="25:27" x14ac:dyDescent="0.2">
      <c r="Y32994" s="396"/>
      <c r="Z32994" s="396"/>
      <c r="AA32994" s="441"/>
    </row>
    <row r="32995" spans="25:27" x14ac:dyDescent="0.2">
      <c r="Y32995" s="396"/>
      <c r="Z32995" s="396"/>
      <c r="AA32995" s="441"/>
    </row>
    <row r="32996" spans="25:27" x14ac:dyDescent="0.2">
      <c r="Y32996" s="396"/>
      <c r="Z32996" s="396"/>
      <c r="AA32996" s="441"/>
    </row>
    <row r="32997" spans="25:27" x14ac:dyDescent="0.2">
      <c r="Y32997" s="396"/>
      <c r="Z32997" s="396"/>
      <c r="AA32997" s="441"/>
    </row>
    <row r="32998" spans="25:27" x14ac:dyDescent="0.2">
      <c r="Y32998" s="396"/>
      <c r="Z32998" s="396"/>
      <c r="AA32998" s="441"/>
    </row>
    <row r="32999" spans="25:27" x14ac:dyDescent="0.2">
      <c r="Y32999" s="396"/>
      <c r="Z32999" s="396"/>
      <c r="AA32999" s="441"/>
    </row>
    <row r="33000" spans="25:27" x14ac:dyDescent="0.2">
      <c r="Y33000" s="396"/>
      <c r="Z33000" s="396"/>
      <c r="AA33000" s="441"/>
    </row>
    <row r="33001" spans="25:27" x14ac:dyDescent="0.2">
      <c r="Y33001" s="396"/>
      <c r="Z33001" s="396"/>
      <c r="AA33001" s="441"/>
    </row>
    <row r="33002" spans="25:27" x14ac:dyDescent="0.2">
      <c r="Y33002" s="396"/>
      <c r="Z33002" s="396"/>
      <c r="AA33002" s="441"/>
    </row>
    <row r="33003" spans="25:27" x14ac:dyDescent="0.2">
      <c r="Y33003" s="396"/>
      <c r="Z33003" s="396"/>
      <c r="AA33003" s="441"/>
    </row>
    <row r="33004" spans="25:27" x14ac:dyDescent="0.2">
      <c r="Y33004" s="396"/>
      <c r="Z33004" s="396"/>
      <c r="AA33004" s="441"/>
    </row>
    <row r="33005" spans="25:27" x14ac:dyDescent="0.2">
      <c r="Y33005" s="396"/>
      <c r="Z33005" s="396"/>
      <c r="AA33005" s="441"/>
    </row>
    <row r="33006" spans="25:27" x14ac:dyDescent="0.2">
      <c r="Y33006" s="396"/>
      <c r="Z33006" s="396"/>
      <c r="AA33006" s="441"/>
    </row>
    <row r="33007" spans="25:27" x14ac:dyDescent="0.2">
      <c r="Y33007" s="396"/>
      <c r="Z33007" s="396"/>
      <c r="AA33007" s="441"/>
    </row>
    <row r="33008" spans="25:27" x14ac:dyDescent="0.2">
      <c r="Y33008" s="396"/>
      <c r="Z33008" s="396"/>
      <c r="AA33008" s="441"/>
    </row>
    <row r="33009" spans="25:27" x14ac:dyDescent="0.2">
      <c r="Y33009" s="396"/>
      <c r="Z33009" s="396"/>
      <c r="AA33009" s="441"/>
    </row>
    <row r="33010" spans="25:27" x14ac:dyDescent="0.2">
      <c r="Y33010" s="396"/>
      <c r="Z33010" s="396"/>
      <c r="AA33010" s="441"/>
    </row>
    <row r="33011" spans="25:27" x14ac:dyDescent="0.2">
      <c r="Y33011" s="396"/>
      <c r="Z33011" s="396"/>
      <c r="AA33011" s="441"/>
    </row>
    <row r="33012" spans="25:27" x14ac:dyDescent="0.2">
      <c r="Y33012" s="396"/>
      <c r="Z33012" s="396"/>
      <c r="AA33012" s="441"/>
    </row>
    <row r="33013" spans="25:27" x14ac:dyDescent="0.2">
      <c r="Y33013" s="396"/>
      <c r="Z33013" s="396"/>
      <c r="AA33013" s="441"/>
    </row>
    <row r="33014" spans="25:27" x14ac:dyDescent="0.2">
      <c r="Y33014" s="396"/>
      <c r="Z33014" s="396"/>
      <c r="AA33014" s="441"/>
    </row>
    <row r="33015" spans="25:27" x14ac:dyDescent="0.2">
      <c r="Y33015" s="396"/>
      <c r="Z33015" s="396"/>
      <c r="AA33015" s="441"/>
    </row>
    <row r="33016" spans="25:27" x14ac:dyDescent="0.2">
      <c r="Y33016" s="396"/>
      <c r="Z33016" s="396"/>
      <c r="AA33016" s="441"/>
    </row>
    <row r="33017" spans="25:27" x14ac:dyDescent="0.2">
      <c r="Y33017" s="396"/>
      <c r="Z33017" s="396"/>
      <c r="AA33017" s="441"/>
    </row>
    <row r="33018" spans="25:27" x14ac:dyDescent="0.2">
      <c r="Y33018" s="396"/>
      <c r="Z33018" s="396"/>
      <c r="AA33018" s="441"/>
    </row>
    <row r="33019" spans="25:27" x14ac:dyDescent="0.2">
      <c r="Y33019" s="396"/>
      <c r="Z33019" s="396"/>
      <c r="AA33019" s="441"/>
    </row>
    <row r="33020" spans="25:27" x14ac:dyDescent="0.2">
      <c r="Y33020" s="396"/>
      <c r="Z33020" s="396"/>
      <c r="AA33020" s="441"/>
    </row>
    <row r="33021" spans="25:27" x14ac:dyDescent="0.2">
      <c r="Y33021" s="396"/>
      <c r="Z33021" s="396"/>
      <c r="AA33021" s="441"/>
    </row>
    <row r="33022" spans="25:27" x14ac:dyDescent="0.2">
      <c r="Y33022" s="396"/>
      <c r="Z33022" s="396"/>
      <c r="AA33022" s="441"/>
    </row>
    <row r="33023" spans="25:27" x14ac:dyDescent="0.2">
      <c r="Y33023" s="396"/>
      <c r="Z33023" s="396"/>
      <c r="AA33023" s="441"/>
    </row>
    <row r="33024" spans="25:27" x14ac:dyDescent="0.2">
      <c r="Y33024" s="396"/>
      <c r="Z33024" s="396"/>
      <c r="AA33024" s="441"/>
    </row>
    <row r="33025" spans="25:27" x14ac:dyDescent="0.2">
      <c r="Y33025" s="396"/>
      <c r="Z33025" s="396"/>
      <c r="AA33025" s="441"/>
    </row>
    <row r="33026" spans="25:27" x14ac:dyDescent="0.2">
      <c r="Y33026" s="396"/>
      <c r="Z33026" s="396"/>
      <c r="AA33026" s="441"/>
    </row>
    <row r="33027" spans="25:27" x14ac:dyDescent="0.2">
      <c r="Y33027" s="396"/>
      <c r="Z33027" s="396"/>
      <c r="AA33027" s="441"/>
    </row>
    <row r="33028" spans="25:27" x14ac:dyDescent="0.2">
      <c r="Y33028" s="396"/>
      <c r="Z33028" s="396"/>
      <c r="AA33028" s="441"/>
    </row>
    <row r="33029" spans="25:27" x14ac:dyDescent="0.2">
      <c r="Y33029" s="396"/>
      <c r="Z33029" s="396"/>
      <c r="AA33029" s="441"/>
    </row>
    <row r="33030" spans="25:27" x14ac:dyDescent="0.2">
      <c r="Y33030" s="396"/>
      <c r="Z33030" s="396"/>
      <c r="AA33030" s="441"/>
    </row>
    <row r="33031" spans="25:27" x14ac:dyDescent="0.2">
      <c r="Y33031" s="396"/>
      <c r="Z33031" s="396"/>
      <c r="AA33031" s="441"/>
    </row>
    <row r="33032" spans="25:27" x14ac:dyDescent="0.2">
      <c r="Y33032" s="396"/>
      <c r="Z33032" s="396"/>
      <c r="AA33032" s="441"/>
    </row>
    <row r="33033" spans="25:27" x14ac:dyDescent="0.2">
      <c r="Y33033" s="396"/>
      <c r="Z33033" s="396"/>
      <c r="AA33033" s="441"/>
    </row>
    <row r="33034" spans="25:27" x14ac:dyDescent="0.2">
      <c r="Y33034" s="396"/>
      <c r="Z33034" s="396"/>
      <c r="AA33034" s="441"/>
    </row>
    <row r="33035" spans="25:27" x14ac:dyDescent="0.2">
      <c r="Y33035" s="396"/>
      <c r="Z33035" s="396"/>
      <c r="AA33035" s="441"/>
    </row>
    <row r="33036" spans="25:27" x14ac:dyDescent="0.2">
      <c r="Y33036" s="396"/>
      <c r="Z33036" s="396"/>
      <c r="AA33036" s="441"/>
    </row>
    <row r="33037" spans="25:27" x14ac:dyDescent="0.2">
      <c r="Y33037" s="396"/>
      <c r="Z33037" s="396"/>
      <c r="AA33037" s="441"/>
    </row>
    <row r="33038" spans="25:27" x14ac:dyDescent="0.2">
      <c r="Y33038" s="396"/>
      <c r="Z33038" s="396"/>
      <c r="AA33038" s="441"/>
    </row>
    <row r="33039" spans="25:27" x14ac:dyDescent="0.2">
      <c r="Y33039" s="396"/>
      <c r="Z33039" s="396"/>
      <c r="AA33039" s="441"/>
    </row>
    <row r="33040" spans="25:27" x14ac:dyDescent="0.2">
      <c r="Y33040" s="396"/>
      <c r="Z33040" s="396"/>
      <c r="AA33040" s="441"/>
    </row>
    <row r="33041" spans="25:27" x14ac:dyDescent="0.2">
      <c r="Y33041" s="396"/>
      <c r="Z33041" s="396"/>
      <c r="AA33041" s="441"/>
    </row>
    <row r="33042" spans="25:27" x14ac:dyDescent="0.2">
      <c r="Y33042" s="396"/>
      <c r="Z33042" s="396"/>
      <c r="AA33042" s="441"/>
    </row>
    <row r="33043" spans="25:27" x14ac:dyDescent="0.2">
      <c r="Y33043" s="396"/>
      <c r="Z33043" s="396"/>
      <c r="AA33043" s="441"/>
    </row>
    <row r="33044" spans="25:27" x14ac:dyDescent="0.2">
      <c r="Y33044" s="396"/>
      <c r="Z33044" s="396"/>
      <c r="AA33044" s="441"/>
    </row>
    <row r="33045" spans="25:27" x14ac:dyDescent="0.2">
      <c r="Y33045" s="396"/>
      <c r="Z33045" s="396"/>
      <c r="AA33045" s="441"/>
    </row>
    <row r="33046" spans="25:27" x14ac:dyDescent="0.2">
      <c r="Y33046" s="396"/>
      <c r="Z33046" s="396"/>
      <c r="AA33046" s="441"/>
    </row>
    <row r="33047" spans="25:27" x14ac:dyDescent="0.2">
      <c r="Y33047" s="396"/>
      <c r="Z33047" s="396"/>
      <c r="AA33047" s="441"/>
    </row>
    <row r="33048" spans="25:27" x14ac:dyDescent="0.2">
      <c r="Y33048" s="396"/>
      <c r="Z33048" s="396"/>
      <c r="AA33048" s="441"/>
    </row>
    <row r="33049" spans="25:27" x14ac:dyDescent="0.2">
      <c r="Y33049" s="396"/>
      <c r="Z33049" s="396"/>
      <c r="AA33049" s="441"/>
    </row>
    <row r="33050" spans="25:27" x14ac:dyDescent="0.2">
      <c r="Y33050" s="396"/>
      <c r="Z33050" s="396"/>
      <c r="AA33050" s="441"/>
    </row>
    <row r="33051" spans="25:27" x14ac:dyDescent="0.2">
      <c r="Y33051" s="396"/>
      <c r="Z33051" s="396"/>
      <c r="AA33051" s="441"/>
    </row>
    <row r="33052" spans="25:27" x14ac:dyDescent="0.2">
      <c r="Y33052" s="396"/>
      <c r="Z33052" s="396"/>
      <c r="AA33052" s="441"/>
    </row>
    <row r="33053" spans="25:27" x14ac:dyDescent="0.2">
      <c r="Y33053" s="396"/>
      <c r="Z33053" s="396"/>
      <c r="AA33053" s="441"/>
    </row>
    <row r="33054" spans="25:27" x14ac:dyDescent="0.2">
      <c r="Y33054" s="396"/>
      <c r="Z33054" s="396"/>
      <c r="AA33054" s="441"/>
    </row>
    <row r="33055" spans="25:27" x14ac:dyDescent="0.2">
      <c r="Y33055" s="396"/>
      <c r="Z33055" s="396"/>
      <c r="AA33055" s="441"/>
    </row>
    <row r="33056" spans="25:27" x14ac:dyDescent="0.2">
      <c r="Y33056" s="396"/>
      <c r="Z33056" s="396"/>
      <c r="AA33056" s="441"/>
    </row>
    <row r="33057" spans="25:27" x14ac:dyDescent="0.2">
      <c r="Y33057" s="396"/>
      <c r="Z33057" s="396"/>
      <c r="AA33057" s="441"/>
    </row>
    <row r="33058" spans="25:27" x14ac:dyDescent="0.2">
      <c r="Y33058" s="396"/>
      <c r="Z33058" s="396"/>
      <c r="AA33058" s="441"/>
    </row>
    <row r="33059" spans="25:27" x14ac:dyDescent="0.2">
      <c r="Y33059" s="396"/>
      <c r="Z33059" s="396"/>
      <c r="AA33059" s="441"/>
    </row>
    <row r="33060" spans="25:27" x14ac:dyDescent="0.2">
      <c r="Y33060" s="396"/>
      <c r="Z33060" s="396"/>
      <c r="AA33060" s="441"/>
    </row>
    <row r="33061" spans="25:27" x14ac:dyDescent="0.2">
      <c r="Y33061" s="396"/>
      <c r="Z33061" s="396"/>
      <c r="AA33061" s="441"/>
    </row>
    <row r="33062" spans="25:27" x14ac:dyDescent="0.2">
      <c r="Y33062" s="396"/>
      <c r="Z33062" s="396"/>
      <c r="AA33062" s="441"/>
    </row>
    <row r="33063" spans="25:27" x14ac:dyDescent="0.2">
      <c r="Y33063" s="396"/>
      <c r="Z33063" s="396"/>
      <c r="AA33063" s="441"/>
    </row>
    <row r="33064" spans="25:27" x14ac:dyDescent="0.2">
      <c r="Y33064" s="396"/>
      <c r="Z33064" s="396"/>
      <c r="AA33064" s="441"/>
    </row>
    <row r="33065" spans="25:27" x14ac:dyDescent="0.2">
      <c r="Y33065" s="396"/>
      <c r="Z33065" s="396"/>
      <c r="AA33065" s="441"/>
    </row>
    <row r="33066" spans="25:27" x14ac:dyDescent="0.2">
      <c r="Y33066" s="396"/>
      <c r="Z33066" s="396"/>
      <c r="AA33066" s="441"/>
    </row>
    <row r="33067" spans="25:27" x14ac:dyDescent="0.2">
      <c r="Y33067" s="396"/>
      <c r="Z33067" s="396"/>
      <c r="AA33067" s="441"/>
    </row>
    <row r="33068" spans="25:27" x14ac:dyDescent="0.2">
      <c r="Y33068" s="396"/>
      <c r="Z33068" s="396"/>
      <c r="AA33068" s="441"/>
    </row>
    <row r="33069" spans="25:27" x14ac:dyDescent="0.2">
      <c r="Y33069" s="396"/>
      <c r="Z33069" s="396"/>
      <c r="AA33069" s="441"/>
    </row>
    <row r="33070" spans="25:27" x14ac:dyDescent="0.2">
      <c r="Y33070" s="396"/>
      <c r="Z33070" s="396"/>
      <c r="AA33070" s="441"/>
    </row>
    <row r="33071" spans="25:27" x14ac:dyDescent="0.2">
      <c r="Y33071" s="396"/>
      <c r="Z33071" s="396"/>
      <c r="AA33071" s="441"/>
    </row>
    <row r="33072" spans="25:27" x14ac:dyDescent="0.2">
      <c r="Y33072" s="396"/>
      <c r="Z33072" s="396"/>
      <c r="AA33072" s="441"/>
    </row>
    <row r="33073" spans="25:27" x14ac:dyDescent="0.2">
      <c r="Y33073" s="396"/>
      <c r="Z33073" s="396"/>
      <c r="AA33073" s="441"/>
    </row>
    <row r="33074" spans="25:27" x14ac:dyDescent="0.2">
      <c r="Y33074" s="396"/>
      <c r="Z33074" s="396"/>
      <c r="AA33074" s="441"/>
    </row>
    <row r="33075" spans="25:27" x14ac:dyDescent="0.2">
      <c r="Y33075" s="396"/>
      <c r="Z33075" s="396"/>
      <c r="AA33075" s="441"/>
    </row>
    <row r="33076" spans="25:27" x14ac:dyDescent="0.2">
      <c r="Y33076" s="396"/>
      <c r="Z33076" s="396"/>
      <c r="AA33076" s="441"/>
    </row>
    <row r="33077" spans="25:27" x14ac:dyDescent="0.2">
      <c r="Y33077" s="396"/>
      <c r="Z33077" s="396"/>
      <c r="AA33077" s="441"/>
    </row>
    <row r="33078" spans="25:27" x14ac:dyDescent="0.2">
      <c r="Y33078" s="396"/>
      <c r="Z33078" s="396"/>
      <c r="AA33078" s="441"/>
    </row>
    <row r="33079" spans="25:27" x14ac:dyDescent="0.2">
      <c r="Y33079" s="396"/>
      <c r="Z33079" s="396"/>
      <c r="AA33079" s="441"/>
    </row>
    <row r="33080" spans="25:27" x14ac:dyDescent="0.2">
      <c r="Y33080" s="396"/>
      <c r="Z33080" s="396"/>
      <c r="AA33080" s="441"/>
    </row>
    <row r="33081" spans="25:27" x14ac:dyDescent="0.2">
      <c r="Y33081" s="396"/>
      <c r="Z33081" s="396"/>
      <c r="AA33081" s="441"/>
    </row>
    <row r="33082" spans="25:27" x14ac:dyDescent="0.2">
      <c r="Y33082" s="396"/>
      <c r="Z33082" s="396"/>
      <c r="AA33082" s="441"/>
    </row>
    <row r="33083" spans="25:27" x14ac:dyDescent="0.2">
      <c r="Y33083" s="396"/>
      <c r="Z33083" s="396"/>
      <c r="AA33083" s="441"/>
    </row>
    <row r="33084" spans="25:27" x14ac:dyDescent="0.2">
      <c r="Y33084" s="396"/>
      <c r="Z33084" s="396"/>
      <c r="AA33084" s="441"/>
    </row>
    <row r="33085" spans="25:27" x14ac:dyDescent="0.2">
      <c r="Y33085" s="396"/>
      <c r="Z33085" s="396"/>
      <c r="AA33085" s="441"/>
    </row>
    <row r="33086" spans="25:27" x14ac:dyDescent="0.2">
      <c r="Y33086" s="396"/>
      <c r="Z33086" s="396"/>
      <c r="AA33086" s="441"/>
    </row>
    <row r="33087" spans="25:27" x14ac:dyDescent="0.2">
      <c r="Y33087" s="396"/>
      <c r="Z33087" s="396"/>
      <c r="AA33087" s="441"/>
    </row>
    <row r="33088" spans="25:27" x14ac:dyDescent="0.2">
      <c r="Y33088" s="396"/>
      <c r="Z33088" s="396"/>
      <c r="AA33088" s="441"/>
    </row>
    <row r="33089" spans="25:27" x14ac:dyDescent="0.2">
      <c r="Y33089" s="396"/>
      <c r="Z33089" s="396"/>
      <c r="AA33089" s="441"/>
    </row>
    <row r="33090" spans="25:27" x14ac:dyDescent="0.2">
      <c r="Y33090" s="396"/>
      <c r="Z33090" s="396"/>
      <c r="AA33090" s="441"/>
    </row>
    <row r="33091" spans="25:27" x14ac:dyDescent="0.2">
      <c r="Y33091" s="396"/>
      <c r="Z33091" s="396"/>
      <c r="AA33091" s="441"/>
    </row>
    <row r="33092" spans="25:27" x14ac:dyDescent="0.2">
      <c r="Y33092" s="396"/>
      <c r="Z33092" s="396"/>
      <c r="AA33092" s="441"/>
    </row>
    <row r="33093" spans="25:27" x14ac:dyDescent="0.2">
      <c r="Y33093" s="396"/>
      <c r="Z33093" s="396"/>
      <c r="AA33093" s="441"/>
    </row>
    <row r="33094" spans="25:27" x14ac:dyDescent="0.2">
      <c r="Y33094" s="396"/>
      <c r="Z33094" s="396"/>
      <c r="AA33094" s="441"/>
    </row>
    <row r="33095" spans="25:27" x14ac:dyDescent="0.2">
      <c r="Y33095" s="396"/>
      <c r="Z33095" s="396"/>
      <c r="AA33095" s="441"/>
    </row>
    <row r="33096" spans="25:27" x14ac:dyDescent="0.2">
      <c r="Y33096" s="396"/>
      <c r="Z33096" s="396"/>
      <c r="AA33096" s="441"/>
    </row>
    <row r="33097" spans="25:27" x14ac:dyDescent="0.2">
      <c r="Y33097" s="396"/>
      <c r="Z33097" s="396"/>
      <c r="AA33097" s="441"/>
    </row>
    <row r="33098" spans="25:27" x14ac:dyDescent="0.2">
      <c r="Y33098" s="396"/>
      <c r="Z33098" s="396"/>
      <c r="AA33098" s="441"/>
    </row>
    <row r="33099" spans="25:27" x14ac:dyDescent="0.2">
      <c r="Y33099" s="396"/>
      <c r="Z33099" s="396"/>
      <c r="AA33099" s="441"/>
    </row>
    <row r="33100" spans="25:27" x14ac:dyDescent="0.2">
      <c r="Y33100" s="396"/>
      <c r="Z33100" s="396"/>
      <c r="AA33100" s="441"/>
    </row>
    <row r="33101" spans="25:27" x14ac:dyDescent="0.2">
      <c r="Y33101" s="396"/>
      <c r="Z33101" s="396"/>
      <c r="AA33101" s="441"/>
    </row>
    <row r="33102" spans="25:27" x14ac:dyDescent="0.2">
      <c r="Y33102" s="396"/>
      <c r="Z33102" s="396"/>
      <c r="AA33102" s="441"/>
    </row>
    <row r="33103" spans="25:27" x14ac:dyDescent="0.2">
      <c r="Y33103" s="396"/>
      <c r="Z33103" s="396"/>
      <c r="AA33103" s="441"/>
    </row>
    <row r="33104" spans="25:27" x14ac:dyDescent="0.2">
      <c r="Y33104" s="396"/>
      <c r="Z33104" s="396"/>
      <c r="AA33104" s="441"/>
    </row>
    <row r="33105" spans="25:27" x14ac:dyDescent="0.2">
      <c r="Y33105" s="396"/>
      <c r="Z33105" s="396"/>
      <c r="AA33105" s="441"/>
    </row>
    <row r="33106" spans="25:27" x14ac:dyDescent="0.2">
      <c r="Y33106" s="396"/>
      <c r="Z33106" s="396"/>
      <c r="AA33106" s="441"/>
    </row>
    <row r="33107" spans="25:27" x14ac:dyDescent="0.2">
      <c r="Y33107" s="396"/>
      <c r="Z33107" s="396"/>
      <c r="AA33107" s="441"/>
    </row>
    <row r="33108" spans="25:27" x14ac:dyDescent="0.2">
      <c r="Y33108" s="396"/>
      <c r="Z33108" s="396"/>
      <c r="AA33108" s="441"/>
    </row>
    <row r="33109" spans="25:27" x14ac:dyDescent="0.2">
      <c r="Y33109" s="396"/>
      <c r="Z33109" s="396"/>
      <c r="AA33109" s="441"/>
    </row>
    <row r="33110" spans="25:27" x14ac:dyDescent="0.2">
      <c r="Y33110" s="396"/>
      <c r="Z33110" s="396"/>
      <c r="AA33110" s="441"/>
    </row>
    <row r="33111" spans="25:27" x14ac:dyDescent="0.2">
      <c r="Y33111" s="396"/>
      <c r="Z33111" s="396"/>
      <c r="AA33111" s="441"/>
    </row>
    <row r="33112" spans="25:27" x14ac:dyDescent="0.2">
      <c r="Y33112" s="396"/>
      <c r="Z33112" s="396"/>
      <c r="AA33112" s="441"/>
    </row>
    <row r="33113" spans="25:27" x14ac:dyDescent="0.2">
      <c r="Y33113" s="396"/>
      <c r="Z33113" s="396"/>
      <c r="AA33113" s="441"/>
    </row>
    <row r="33114" spans="25:27" x14ac:dyDescent="0.2">
      <c r="Y33114" s="396"/>
      <c r="Z33114" s="396"/>
      <c r="AA33114" s="441"/>
    </row>
    <row r="33115" spans="25:27" x14ac:dyDescent="0.2">
      <c r="Y33115" s="396"/>
      <c r="Z33115" s="396"/>
      <c r="AA33115" s="441"/>
    </row>
    <row r="33116" spans="25:27" x14ac:dyDescent="0.2">
      <c r="Y33116" s="396"/>
      <c r="Z33116" s="396"/>
      <c r="AA33116" s="441"/>
    </row>
    <row r="33117" spans="25:27" x14ac:dyDescent="0.2">
      <c r="Y33117" s="396"/>
      <c r="Z33117" s="396"/>
      <c r="AA33117" s="441"/>
    </row>
    <row r="33118" spans="25:27" x14ac:dyDescent="0.2">
      <c r="Y33118" s="396"/>
      <c r="Z33118" s="396"/>
      <c r="AA33118" s="441"/>
    </row>
    <row r="33119" spans="25:27" x14ac:dyDescent="0.2">
      <c r="Y33119" s="396"/>
      <c r="Z33119" s="396"/>
      <c r="AA33119" s="441"/>
    </row>
    <row r="33120" spans="25:27" x14ac:dyDescent="0.2">
      <c r="Y33120" s="396"/>
      <c r="Z33120" s="396"/>
      <c r="AA33120" s="441"/>
    </row>
    <row r="33121" spans="25:27" x14ac:dyDescent="0.2">
      <c r="Y33121" s="396"/>
      <c r="Z33121" s="396"/>
      <c r="AA33121" s="441"/>
    </row>
    <row r="33122" spans="25:27" x14ac:dyDescent="0.2">
      <c r="Y33122" s="396"/>
      <c r="Z33122" s="396"/>
      <c r="AA33122" s="441"/>
    </row>
    <row r="33123" spans="25:27" x14ac:dyDescent="0.2">
      <c r="Y33123" s="396"/>
      <c r="Z33123" s="396"/>
      <c r="AA33123" s="441"/>
    </row>
    <row r="33124" spans="25:27" x14ac:dyDescent="0.2">
      <c r="Y33124" s="396"/>
      <c r="Z33124" s="396"/>
      <c r="AA33124" s="441"/>
    </row>
    <row r="33125" spans="25:27" x14ac:dyDescent="0.2">
      <c r="Y33125" s="396"/>
      <c r="Z33125" s="396"/>
      <c r="AA33125" s="441"/>
    </row>
    <row r="33126" spans="25:27" x14ac:dyDescent="0.2">
      <c r="Y33126" s="396"/>
      <c r="Z33126" s="396"/>
      <c r="AA33126" s="441"/>
    </row>
    <row r="33127" spans="25:27" x14ac:dyDescent="0.2">
      <c r="Y33127" s="396"/>
      <c r="Z33127" s="396"/>
      <c r="AA33127" s="441"/>
    </row>
    <row r="33128" spans="25:27" x14ac:dyDescent="0.2">
      <c r="Y33128" s="396"/>
      <c r="Z33128" s="396"/>
      <c r="AA33128" s="441"/>
    </row>
    <row r="33129" spans="25:27" x14ac:dyDescent="0.2">
      <c r="Y33129" s="396"/>
      <c r="Z33129" s="396"/>
      <c r="AA33129" s="441"/>
    </row>
    <row r="33130" spans="25:27" x14ac:dyDescent="0.2">
      <c r="Y33130" s="396"/>
      <c r="Z33130" s="396"/>
      <c r="AA33130" s="441"/>
    </row>
    <row r="33131" spans="25:27" x14ac:dyDescent="0.2">
      <c r="Y33131" s="396"/>
      <c r="Z33131" s="396"/>
      <c r="AA33131" s="441"/>
    </row>
    <row r="33132" spans="25:27" x14ac:dyDescent="0.2">
      <c r="Y33132" s="396"/>
      <c r="Z33132" s="396"/>
      <c r="AA33132" s="441"/>
    </row>
    <row r="33133" spans="25:27" x14ac:dyDescent="0.2">
      <c r="Y33133" s="396"/>
      <c r="Z33133" s="396"/>
      <c r="AA33133" s="441"/>
    </row>
    <row r="33134" spans="25:27" x14ac:dyDescent="0.2">
      <c r="Y33134" s="396"/>
      <c r="Z33134" s="396"/>
      <c r="AA33134" s="441"/>
    </row>
    <row r="33135" spans="25:27" x14ac:dyDescent="0.2">
      <c r="Y33135" s="396"/>
      <c r="Z33135" s="396"/>
      <c r="AA33135" s="441"/>
    </row>
    <row r="33136" spans="25:27" x14ac:dyDescent="0.2">
      <c r="Y33136" s="396"/>
      <c r="Z33136" s="396"/>
      <c r="AA33136" s="441"/>
    </row>
    <row r="33137" spans="25:27" x14ac:dyDescent="0.2">
      <c r="Y33137" s="396"/>
      <c r="Z33137" s="396"/>
      <c r="AA33137" s="441"/>
    </row>
    <row r="33138" spans="25:27" x14ac:dyDescent="0.2">
      <c r="Y33138" s="396"/>
      <c r="Z33138" s="396"/>
      <c r="AA33138" s="441"/>
    </row>
    <row r="33139" spans="25:27" x14ac:dyDescent="0.2">
      <c r="Y33139" s="396"/>
      <c r="Z33139" s="396"/>
      <c r="AA33139" s="441"/>
    </row>
    <row r="33140" spans="25:27" x14ac:dyDescent="0.2">
      <c r="Y33140" s="396"/>
      <c r="Z33140" s="396"/>
      <c r="AA33140" s="441"/>
    </row>
    <row r="33141" spans="25:27" x14ac:dyDescent="0.2">
      <c r="Y33141" s="396"/>
      <c r="Z33141" s="396"/>
      <c r="AA33141" s="441"/>
    </row>
    <row r="33142" spans="25:27" x14ac:dyDescent="0.2">
      <c r="Y33142" s="396"/>
      <c r="Z33142" s="396"/>
      <c r="AA33142" s="441"/>
    </row>
    <row r="33143" spans="25:27" x14ac:dyDescent="0.2">
      <c r="Y33143" s="396"/>
      <c r="Z33143" s="396"/>
      <c r="AA33143" s="441"/>
    </row>
    <row r="33144" spans="25:27" x14ac:dyDescent="0.2">
      <c r="Y33144" s="396"/>
      <c r="Z33144" s="396"/>
      <c r="AA33144" s="441"/>
    </row>
    <row r="33145" spans="25:27" x14ac:dyDescent="0.2">
      <c r="Y33145" s="396"/>
      <c r="Z33145" s="396"/>
      <c r="AA33145" s="441"/>
    </row>
    <row r="33146" spans="25:27" x14ac:dyDescent="0.2">
      <c r="Y33146" s="396"/>
      <c r="Z33146" s="396"/>
      <c r="AA33146" s="441"/>
    </row>
    <row r="33147" spans="25:27" x14ac:dyDescent="0.2">
      <c r="Y33147" s="396"/>
      <c r="Z33147" s="396"/>
      <c r="AA33147" s="441"/>
    </row>
    <row r="33148" spans="25:27" x14ac:dyDescent="0.2">
      <c r="Y33148" s="396"/>
      <c r="Z33148" s="396"/>
      <c r="AA33148" s="441"/>
    </row>
    <row r="33149" spans="25:27" x14ac:dyDescent="0.2">
      <c r="Y33149" s="396"/>
      <c r="Z33149" s="396"/>
      <c r="AA33149" s="441"/>
    </row>
    <row r="33150" spans="25:27" x14ac:dyDescent="0.2">
      <c r="Y33150" s="396"/>
      <c r="Z33150" s="396"/>
      <c r="AA33150" s="441"/>
    </row>
    <row r="33151" spans="25:27" x14ac:dyDescent="0.2">
      <c r="Y33151" s="396"/>
      <c r="Z33151" s="396"/>
      <c r="AA33151" s="441"/>
    </row>
    <row r="33152" spans="25:27" x14ac:dyDescent="0.2">
      <c r="Y33152" s="396"/>
      <c r="Z33152" s="396"/>
      <c r="AA33152" s="441"/>
    </row>
    <row r="33153" spans="25:27" x14ac:dyDescent="0.2">
      <c r="Y33153" s="396"/>
      <c r="Z33153" s="396"/>
      <c r="AA33153" s="441"/>
    </row>
    <row r="33154" spans="25:27" x14ac:dyDescent="0.2">
      <c r="Y33154" s="396"/>
      <c r="Z33154" s="396"/>
      <c r="AA33154" s="441"/>
    </row>
    <row r="33155" spans="25:27" x14ac:dyDescent="0.2">
      <c r="Y33155" s="396"/>
      <c r="Z33155" s="396"/>
      <c r="AA33155" s="441"/>
    </row>
    <row r="33156" spans="25:27" x14ac:dyDescent="0.2">
      <c r="Y33156" s="396"/>
      <c r="Z33156" s="396"/>
      <c r="AA33156" s="441"/>
    </row>
    <row r="33157" spans="25:27" x14ac:dyDescent="0.2">
      <c r="Y33157" s="396"/>
      <c r="Z33157" s="396"/>
      <c r="AA33157" s="441"/>
    </row>
    <row r="33158" spans="25:27" x14ac:dyDescent="0.2">
      <c r="Y33158" s="396"/>
      <c r="Z33158" s="396"/>
      <c r="AA33158" s="441"/>
    </row>
    <row r="33159" spans="25:27" x14ac:dyDescent="0.2">
      <c r="Y33159" s="396"/>
      <c r="Z33159" s="396"/>
      <c r="AA33159" s="441"/>
    </row>
    <row r="33160" spans="25:27" x14ac:dyDescent="0.2">
      <c r="Y33160" s="396"/>
      <c r="Z33160" s="396"/>
      <c r="AA33160" s="441"/>
    </row>
    <row r="33161" spans="25:27" x14ac:dyDescent="0.2">
      <c r="Y33161" s="396"/>
      <c r="Z33161" s="396"/>
      <c r="AA33161" s="441"/>
    </row>
    <row r="33162" spans="25:27" x14ac:dyDescent="0.2">
      <c r="Y33162" s="396"/>
      <c r="Z33162" s="396"/>
      <c r="AA33162" s="441"/>
    </row>
    <row r="33163" spans="25:27" x14ac:dyDescent="0.2">
      <c r="Y33163" s="396"/>
      <c r="Z33163" s="396"/>
      <c r="AA33163" s="441"/>
    </row>
    <row r="33164" spans="25:27" x14ac:dyDescent="0.2">
      <c r="Y33164" s="396"/>
      <c r="Z33164" s="396"/>
      <c r="AA33164" s="441"/>
    </row>
    <row r="33165" spans="25:27" x14ac:dyDescent="0.2">
      <c r="Y33165" s="396"/>
      <c r="Z33165" s="396"/>
      <c r="AA33165" s="441"/>
    </row>
    <row r="33166" spans="25:27" x14ac:dyDescent="0.2">
      <c r="Y33166" s="396"/>
      <c r="Z33166" s="396"/>
      <c r="AA33166" s="441"/>
    </row>
    <row r="33167" spans="25:27" x14ac:dyDescent="0.2">
      <c r="Y33167" s="396"/>
      <c r="Z33167" s="396"/>
      <c r="AA33167" s="441"/>
    </row>
    <row r="33168" spans="25:27" x14ac:dyDescent="0.2">
      <c r="Y33168" s="396"/>
      <c r="Z33168" s="396"/>
      <c r="AA33168" s="441"/>
    </row>
    <row r="33169" spans="25:27" x14ac:dyDescent="0.2">
      <c r="Y33169" s="396"/>
      <c r="Z33169" s="396"/>
      <c r="AA33169" s="441"/>
    </row>
    <row r="33170" spans="25:27" x14ac:dyDescent="0.2">
      <c r="Y33170" s="396"/>
      <c r="Z33170" s="396"/>
      <c r="AA33170" s="441"/>
    </row>
    <row r="33171" spans="25:27" x14ac:dyDescent="0.2">
      <c r="Y33171" s="396"/>
      <c r="Z33171" s="396"/>
      <c r="AA33171" s="441"/>
    </row>
    <row r="33172" spans="25:27" x14ac:dyDescent="0.2">
      <c r="Y33172" s="396"/>
      <c r="Z33172" s="396"/>
      <c r="AA33172" s="441"/>
    </row>
    <row r="33173" spans="25:27" x14ac:dyDescent="0.2">
      <c r="Y33173" s="396"/>
      <c r="Z33173" s="396"/>
      <c r="AA33173" s="441"/>
    </row>
    <row r="33174" spans="25:27" x14ac:dyDescent="0.2">
      <c r="Y33174" s="396"/>
      <c r="Z33174" s="396"/>
      <c r="AA33174" s="441"/>
    </row>
    <row r="33175" spans="25:27" x14ac:dyDescent="0.2">
      <c r="Y33175" s="396"/>
      <c r="Z33175" s="396"/>
      <c r="AA33175" s="441"/>
    </row>
    <row r="33176" spans="25:27" x14ac:dyDescent="0.2">
      <c r="Y33176" s="396"/>
      <c r="Z33176" s="396"/>
      <c r="AA33176" s="441"/>
    </row>
    <row r="33177" spans="25:27" x14ac:dyDescent="0.2">
      <c r="Y33177" s="396"/>
      <c r="Z33177" s="396"/>
      <c r="AA33177" s="441"/>
    </row>
    <row r="33178" spans="25:27" x14ac:dyDescent="0.2">
      <c r="Y33178" s="396"/>
      <c r="Z33178" s="396"/>
      <c r="AA33178" s="441"/>
    </row>
    <row r="33179" spans="25:27" x14ac:dyDescent="0.2">
      <c r="Y33179" s="396"/>
      <c r="Z33179" s="396"/>
      <c r="AA33179" s="441"/>
    </row>
    <row r="33180" spans="25:27" x14ac:dyDescent="0.2">
      <c r="Y33180" s="396"/>
      <c r="Z33180" s="396"/>
      <c r="AA33180" s="441"/>
    </row>
    <row r="33181" spans="25:27" x14ac:dyDescent="0.2">
      <c r="Y33181" s="396"/>
      <c r="Z33181" s="396"/>
      <c r="AA33181" s="441"/>
    </row>
    <row r="33182" spans="25:27" x14ac:dyDescent="0.2">
      <c r="Y33182" s="396"/>
      <c r="Z33182" s="396"/>
      <c r="AA33182" s="441"/>
    </row>
    <row r="33183" spans="25:27" x14ac:dyDescent="0.2">
      <c r="Y33183" s="396"/>
      <c r="Z33183" s="396"/>
      <c r="AA33183" s="441"/>
    </row>
    <row r="33184" spans="25:27" x14ac:dyDescent="0.2">
      <c r="Y33184" s="396"/>
      <c r="Z33184" s="396"/>
      <c r="AA33184" s="441"/>
    </row>
    <row r="33185" spans="25:27" x14ac:dyDescent="0.2">
      <c r="Y33185" s="396"/>
      <c r="Z33185" s="396"/>
      <c r="AA33185" s="441"/>
    </row>
    <row r="33186" spans="25:27" x14ac:dyDescent="0.2">
      <c r="Y33186" s="396"/>
      <c r="Z33186" s="396"/>
      <c r="AA33186" s="441"/>
    </row>
    <row r="33187" spans="25:27" x14ac:dyDescent="0.2">
      <c r="Y33187" s="396"/>
      <c r="Z33187" s="396"/>
      <c r="AA33187" s="441"/>
    </row>
    <row r="33188" spans="25:27" x14ac:dyDescent="0.2">
      <c r="Y33188" s="396"/>
      <c r="Z33188" s="396"/>
      <c r="AA33188" s="441"/>
    </row>
    <row r="33189" spans="25:27" x14ac:dyDescent="0.2">
      <c r="Y33189" s="396"/>
      <c r="Z33189" s="396"/>
      <c r="AA33189" s="441"/>
    </row>
    <row r="33190" spans="25:27" x14ac:dyDescent="0.2">
      <c r="Y33190" s="396"/>
      <c r="Z33190" s="396"/>
      <c r="AA33190" s="441"/>
    </row>
    <row r="33191" spans="25:27" x14ac:dyDescent="0.2">
      <c r="Y33191" s="396"/>
      <c r="Z33191" s="396"/>
      <c r="AA33191" s="441"/>
    </row>
    <row r="33192" spans="25:27" x14ac:dyDescent="0.2">
      <c r="Y33192" s="396"/>
      <c r="Z33192" s="396"/>
      <c r="AA33192" s="441"/>
    </row>
    <row r="33193" spans="25:27" x14ac:dyDescent="0.2">
      <c r="Y33193" s="396"/>
      <c r="Z33193" s="396"/>
      <c r="AA33193" s="441"/>
    </row>
    <row r="33194" spans="25:27" x14ac:dyDescent="0.2">
      <c r="Y33194" s="396"/>
      <c r="Z33194" s="396"/>
      <c r="AA33194" s="441"/>
    </row>
    <row r="33195" spans="25:27" x14ac:dyDescent="0.2">
      <c r="Y33195" s="396"/>
      <c r="Z33195" s="396"/>
      <c r="AA33195" s="441"/>
    </row>
    <row r="33196" spans="25:27" x14ac:dyDescent="0.2">
      <c r="Y33196" s="396"/>
      <c r="Z33196" s="396"/>
      <c r="AA33196" s="441"/>
    </row>
    <row r="33197" spans="25:27" x14ac:dyDescent="0.2">
      <c r="Y33197" s="396"/>
      <c r="Z33197" s="396"/>
      <c r="AA33197" s="441"/>
    </row>
    <row r="33198" spans="25:27" x14ac:dyDescent="0.2">
      <c r="Y33198" s="396"/>
      <c r="Z33198" s="396"/>
      <c r="AA33198" s="441"/>
    </row>
    <row r="33199" spans="25:27" x14ac:dyDescent="0.2">
      <c r="Y33199" s="396"/>
      <c r="Z33199" s="396"/>
      <c r="AA33199" s="441"/>
    </row>
    <row r="33200" spans="25:27" x14ac:dyDescent="0.2">
      <c r="Y33200" s="396"/>
      <c r="Z33200" s="396"/>
      <c r="AA33200" s="441"/>
    </row>
    <row r="33201" spans="25:27" x14ac:dyDescent="0.2">
      <c r="Y33201" s="396"/>
      <c r="Z33201" s="396"/>
      <c r="AA33201" s="441"/>
    </row>
    <row r="33202" spans="25:27" x14ac:dyDescent="0.2">
      <c r="Y33202" s="396"/>
      <c r="Z33202" s="396"/>
      <c r="AA33202" s="441"/>
    </row>
    <row r="33203" spans="25:27" x14ac:dyDescent="0.2">
      <c r="Y33203" s="396"/>
      <c r="Z33203" s="396"/>
      <c r="AA33203" s="441"/>
    </row>
    <row r="33204" spans="25:27" x14ac:dyDescent="0.2">
      <c r="Y33204" s="396"/>
      <c r="Z33204" s="396"/>
      <c r="AA33204" s="441"/>
    </row>
    <row r="33205" spans="25:27" x14ac:dyDescent="0.2">
      <c r="Y33205" s="396"/>
      <c r="Z33205" s="396"/>
      <c r="AA33205" s="441"/>
    </row>
    <row r="33206" spans="25:27" x14ac:dyDescent="0.2">
      <c r="Y33206" s="396"/>
      <c r="Z33206" s="396"/>
      <c r="AA33206" s="441"/>
    </row>
    <row r="33207" spans="25:27" x14ac:dyDescent="0.2">
      <c r="Y33207" s="396"/>
      <c r="Z33207" s="396"/>
      <c r="AA33207" s="441"/>
    </row>
    <row r="33208" spans="25:27" x14ac:dyDescent="0.2">
      <c r="Y33208" s="396"/>
      <c r="Z33208" s="396"/>
      <c r="AA33208" s="441"/>
    </row>
    <row r="33209" spans="25:27" x14ac:dyDescent="0.2">
      <c r="Y33209" s="396"/>
      <c r="Z33209" s="396"/>
      <c r="AA33209" s="441"/>
    </row>
    <row r="33210" spans="25:27" x14ac:dyDescent="0.2">
      <c r="Y33210" s="396"/>
      <c r="Z33210" s="396"/>
      <c r="AA33210" s="441"/>
    </row>
    <row r="33211" spans="25:27" x14ac:dyDescent="0.2">
      <c r="Y33211" s="396"/>
      <c r="Z33211" s="396"/>
      <c r="AA33211" s="441"/>
    </row>
    <row r="33212" spans="25:27" x14ac:dyDescent="0.2">
      <c r="Y33212" s="396"/>
      <c r="Z33212" s="396"/>
      <c r="AA33212" s="441"/>
    </row>
    <row r="33213" spans="25:27" x14ac:dyDescent="0.2">
      <c r="Y33213" s="396"/>
      <c r="Z33213" s="396"/>
      <c r="AA33213" s="441"/>
    </row>
    <row r="33214" spans="25:27" x14ac:dyDescent="0.2">
      <c r="Y33214" s="396"/>
      <c r="Z33214" s="396"/>
      <c r="AA33214" s="441"/>
    </row>
    <row r="33215" spans="25:27" x14ac:dyDescent="0.2">
      <c r="Y33215" s="396"/>
      <c r="Z33215" s="396"/>
      <c r="AA33215" s="441"/>
    </row>
    <row r="33216" spans="25:27" x14ac:dyDescent="0.2">
      <c r="Y33216" s="396"/>
      <c r="Z33216" s="396"/>
      <c r="AA33216" s="441"/>
    </row>
    <row r="33217" spans="25:27" x14ac:dyDescent="0.2">
      <c r="Y33217" s="396"/>
      <c r="Z33217" s="396"/>
      <c r="AA33217" s="441"/>
    </row>
    <row r="33218" spans="25:27" x14ac:dyDescent="0.2">
      <c r="Y33218" s="396"/>
      <c r="Z33218" s="396"/>
      <c r="AA33218" s="441"/>
    </row>
    <row r="33219" spans="25:27" x14ac:dyDescent="0.2">
      <c r="Y33219" s="396"/>
      <c r="Z33219" s="396"/>
      <c r="AA33219" s="441"/>
    </row>
    <row r="33220" spans="25:27" x14ac:dyDescent="0.2">
      <c r="Y33220" s="396"/>
      <c r="Z33220" s="396"/>
      <c r="AA33220" s="441"/>
    </row>
    <row r="33221" spans="25:27" x14ac:dyDescent="0.2">
      <c r="Y33221" s="396"/>
      <c r="Z33221" s="396"/>
      <c r="AA33221" s="441"/>
    </row>
    <row r="33222" spans="25:27" x14ac:dyDescent="0.2">
      <c r="Y33222" s="396"/>
      <c r="Z33222" s="396"/>
      <c r="AA33222" s="441"/>
    </row>
    <row r="33223" spans="25:27" x14ac:dyDescent="0.2">
      <c r="Y33223" s="396"/>
      <c r="Z33223" s="396"/>
      <c r="AA33223" s="441"/>
    </row>
    <row r="33224" spans="25:27" x14ac:dyDescent="0.2">
      <c r="Y33224" s="396"/>
      <c r="Z33224" s="396"/>
      <c r="AA33224" s="441"/>
    </row>
    <row r="33225" spans="25:27" x14ac:dyDescent="0.2">
      <c r="Y33225" s="396"/>
      <c r="Z33225" s="396"/>
      <c r="AA33225" s="441"/>
    </row>
    <row r="33226" spans="25:27" x14ac:dyDescent="0.2">
      <c r="Y33226" s="396"/>
      <c r="Z33226" s="396"/>
      <c r="AA33226" s="441"/>
    </row>
    <row r="33227" spans="25:27" x14ac:dyDescent="0.2">
      <c r="Y33227" s="396"/>
      <c r="Z33227" s="396"/>
      <c r="AA33227" s="441"/>
    </row>
    <row r="33228" spans="25:27" x14ac:dyDescent="0.2">
      <c r="Y33228" s="396"/>
      <c r="Z33228" s="396"/>
      <c r="AA33228" s="441"/>
    </row>
    <row r="33229" spans="25:27" x14ac:dyDescent="0.2">
      <c r="Y33229" s="396"/>
      <c r="Z33229" s="396"/>
      <c r="AA33229" s="441"/>
    </row>
    <row r="33230" spans="25:27" x14ac:dyDescent="0.2">
      <c r="Y33230" s="396"/>
      <c r="Z33230" s="396"/>
      <c r="AA33230" s="441"/>
    </row>
    <row r="33231" spans="25:27" x14ac:dyDescent="0.2">
      <c r="Y33231" s="396"/>
      <c r="Z33231" s="396"/>
      <c r="AA33231" s="441"/>
    </row>
    <row r="33232" spans="25:27" x14ac:dyDescent="0.2">
      <c r="Y33232" s="396"/>
      <c r="Z33232" s="396"/>
      <c r="AA33232" s="441"/>
    </row>
    <row r="33233" spans="25:27" x14ac:dyDescent="0.2">
      <c r="Y33233" s="396"/>
      <c r="Z33233" s="396"/>
      <c r="AA33233" s="441"/>
    </row>
    <row r="33234" spans="25:27" x14ac:dyDescent="0.2">
      <c r="Y33234" s="396"/>
      <c r="Z33234" s="396"/>
      <c r="AA33234" s="441"/>
    </row>
    <row r="33235" spans="25:27" x14ac:dyDescent="0.2">
      <c r="Y33235" s="396"/>
      <c r="Z33235" s="396"/>
      <c r="AA33235" s="441"/>
    </row>
    <row r="33236" spans="25:27" x14ac:dyDescent="0.2">
      <c r="Y33236" s="396"/>
      <c r="Z33236" s="396"/>
      <c r="AA33236" s="441"/>
    </row>
    <row r="33237" spans="25:27" x14ac:dyDescent="0.2">
      <c r="Y33237" s="396"/>
      <c r="Z33237" s="396"/>
      <c r="AA33237" s="441"/>
    </row>
    <row r="33238" spans="25:27" x14ac:dyDescent="0.2">
      <c r="Y33238" s="396"/>
      <c r="Z33238" s="396"/>
      <c r="AA33238" s="441"/>
    </row>
    <row r="33239" spans="25:27" x14ac:dyDescent="0.2">
      <c r="Y33239" s="396"/>
      <c r="Z33239" s="396"/>
      <c r="AA33239" s="441"/>
    </row>
    <row r="33240" spans="25:27" x14ac:dyDescent="0.2">
      <c r="Y33240" s="396"/>
      <c r="Z33240" s="396"/>
      <c r="AA33240" s="441"/>
    </row>
    <row r="33241" spans="25:27" x14ac:dyDescent="0.2">
      <c r="Y33241" s="396"/>
      <c r="Z33241" s="396"/>
      <c r="AA33241" s="441"/>
    </row>
    <row r="33242" spans="25:27" x14ac:dyDescent="0.2">
      <c r="Y33242" s="396"/>
      <c r="Z33242" s="396"/>
      <c r="AA33242" s="441"/>
    </row>
    <row r="33243" spans="25:27" x14ac:dyDescent="0.2">
      <c r="Y33243" s="396"/>
      <c r="Z33243" s="396"/>
      <c r="AA33243" s="441"/>
    </row>
    <row r="33244" spans="25:27" x14ac:dyDescent="0.2">
      <c r="Y33244" s="396"/>
      <c r="Z33244" s="396"/>
      <c r="AA33244" s="441"/>
    </row>
    <row r="33245" spans="25:27" x14ac:dyDescent="0.2">
      <c r="Y33245" s="396"/>
      <c r="Z33245" s="396"/>
      <c r="AA33245" s="441"/>
    </row>
    <row r="33246" spans="25:27" x14ac:dyDescent="0.2">
      <c r="Y33246" s="396"/>
      <c r="Z33246" s="396"/>
      <c r="AA33246" s="441"/>
    </row>
    <row r="33247" spans="25:27" x14ac:dyDescent="0.2">
      <c r="Y33247" s="396"/>
      <c r="Z33247" s="396"/>
      <c r="AA33247" s="441"/>
    </row>
    <row r="33248" spans="25:27" x14ac:dyDescent="0.2">
      <c r="Y33248" s="396"/>
      <c r="Z33248" s="396"/>
      <c r="AA33248" s="441"/>
    </row>
    <row r="33249" spans="25:27" x14ac:dyDescent="0.2">
      <c r="Y33249" s="396"/>
      <c r="Z33249" s="396"/>
      <c r="AA33249" s="441"/>
    </row>
    <row r="33250" spans="25:27" x14ac:dyDescent="0.2">
      <c r="Y33250" s="396"/>
      <c r="Z33250" s="396"/>
      <c r="AA33250" s="441"/>
    </row>
    <row r="33251" spans="25:27" x14ac:dyDescent="0.2">
      <c r="Y33251" s="396"/>
      <c r="Z33251" s="396"/>
      <c r="AA33251" s="441"/>
    </row>
    <row r="33252" spans="25:27" x14ac:dyDescent="0.2">
      <c r="Y33252" s="396"/>
      <c r="Z33252" s="396"/>
      <c r="AA33252" s="441"/>
    </row>
    <row r="33253" spans="25:27" x14ac:dyDescent="0.2">
      <c r="Y33253" s="396"/>
      <c r="Z33253" s="396"/>
      <c r="AA33253" s="441"/>
    </row>
    <row r="33254" spans="25:27" x14ac:dyDescent="0.2">
      <c r="Y33254" s="396"/>
      <c r="Z33254" s="396"/>
      <c r="AA33254" s="441"/>
    </row>
    <row r="33255" spans="25:27" x14ac:dyDescent="0.2">
      <c r="Y33255" s="396"/>
      <c r="Z33255" s="396"/>
      <c r="AA33255" s="441"/>
    </row>
    <row r="33256" spans="25:27" x14ac:dyDescent="0.2">
      <c r="Y33256" s="396"/>
      <c r="Z33256" s="396"/>
      <c r="AA33256" s="441"/>
    </row>
    <row r="33257" spans="25:27" x14ac:dyDescent="0.2">
      <c r="Y33257" s="396"/>
      <c r="Z33257" s="396"/>
      <c r="AA33257" s="441"/>
    </row>
    <row r="33258" spans="25:27" x14ac:dyDescent="0.2">
      <c r="Y33258" s="396"/>
      <c r="Z33258" s="396"/>
      <c r="AA33258" s="441"/>
    </row>
    <row r="33259" spans="25:27" x14ac:dyDescent="0.2">
      <c r="Y33259" s="396"/>
      <c r="Z33259" s="396"/>
      <c r="AA33259" s="441"/>
    </row>
    <row r="33260" spans="25:27" x14ac:dyDescent="0.2">
      <c r="Y33260" s="396"/>
      <c r="Z33260" s="396"/>
      <c r="AA33260" s="441"/>
    </row>
    <row r="33261" spans="25:27" x14ac:dyDescent="0.2">
      <c r="Y33261" s="396"/>
      <c r="Z33261" s="396"/>
      <c r="AA33261" s="441"/>
    </row>
    <row r="33262" spans="25:27" x14ac:dyDescent="0.2">
      <c r="Y33262" s="396"/>
      <c r="Z33262" s="396"/>
      <c r="AA33262" s="441"/>
    </row>
    <row r="33263" spans="25:27" x14ac:dyDescent="0.2">
      <c r="Y33263" s="396"/>
      <c r="Z33263" s="396"/>
      <c r="AA33263" s="441"/>
    </row>
    <row r="33264" spans="25:27" x14ac:dyDescent="0.2">
      <c r="Y33264" s="396"/>
      <c r="Z33264" s="396"/>
      <c r="AA33264" s="441"/>
    </row>
    <row r="33265" spans="25:27" x14ac:dyDescent="0.2">
      <c r="Y33265" s="396"/>
      <c r="Z33265" s="396"/>
      <c r="AA33265" s="441"/>
    </row>
    <row r="33266" spans="25:27" x14ac:dyDescent="0.2">
      <c r="Y33266" s="396"/>
      <c r="Z33266" s="396"/>
      <c r="AA33266" s="441"/>
    </row>
    <row r="33267" spans="25:27" x14ac:dyDescent="0.2">
      <c r="Y33267" s="396"/>
      <c r="Z33267" s="396"/>
      <c r="AA33267" s="441"/>
    </row>
    <row r="33268" spans="25:27" x14ac:dyDescent="0.2">
      <c r="Y33268" s="396"/>
      <c r="Z33268" s="396"/>
      <c r="AA33268" s="441"/>
    </row>
    <row r="33269" spans="25:27" x14ac:dyDescent="0.2">
      <c r="Y33269" s="396"/>
      <c r="Z33269" s="396"/>
      <c r="AA33269" s="441"/>
    </row>
    <row r="33270" spans="25:27" x14ac:dyDescent="0.2">
      <c r="Y33270" s="396"/>
      <c r="Z33270" s="396"/>
      <c r="AA33270" s="441"/>
    </row>
    <row r="33271" spans="25:27" x14ac:dyDescent="0.2">
      <c r="Y33271" s="396"/>
      <c r="Z33271" s="396"/>
      <c r="AA33271" s="441"/>
    </row>
    <row r="33272" spans="25:27" x14ac:dyDescent="0.2">
      <c r="Y33272" s="396"/>
      <c r="Z33272" s="396"/>
      <c r="AA33272" s="441"/>
    </row>
    <row r="33273" spans="25:27" x14ac:dyDescent="0.2">
      <c r="Y33273" s="396"/>
      <c r="Z33273" s="396"/>
      <c r="AA33273" s="441"/>
    </row>
    <row r="33274" spans="25:27" x14ac:dyDescent="0.2">
      <c r="Y33274" s="396"/>
      <c r="Z33274" s="396"/>
      <c r="AA33274" s="441"/>
    </row>
    <row r="33275" spans="25:27" x14ac:dyDescent="0.2">
      <c r="Y33275" s="396"/>
      <c r="Z33275" s="396"/>
      <c r="AA33275" s="441"/>
    </row>
    <row r="33276" spans="25:27" x14ac:dyDescent="0.2">
      <c r="Y33276" s="396"/>
      <c r="Z33276" s="396"/>
      <c r="AA33276" s="441"/>
    </row>
    <row r="33277" spans="25:27" x14ac:dyDescent="0.2">
      <c r="Y33277" s="396"/>
      <c r="Z33277" s="396"/>
      <c r="AA33277" s="441"/>
    </row>
    <row r="33278" spans="25:27" x14ac:dyDescent="0.2">
      <c r="Y33278" s="396"/>
      <c r="Z33278" s="396"/>
      <c r="AA33278" s="441"/>
    </row>
    <row r="33279" spans="25:27" x14ac:dyDescent="0.2">
      <c r="Y33279" s="396"/>
      <c r="Z33279" s="396"/>
      <c r="AA33279" s="441"/>
    </row>
    <row r="33280" spans="25:27" x14ac:dyDescent="0.2">
      <c r="Y33280" s="396"/>
      <c r="Z33280" s="396"/>
      <c r="AA33280" s="441"/>
    </row>
    <row r="33281" spans="25:27" x14ac:dyDescent="0.2">
      <c r="Y33281" s="396"/>
      <c r="Z33281" s="396"/>
      <c r="AA33281" s="441"/>
    </row>
    <row r="33282" spans="25:27" x14ac:dyDescent="0.2">
      <c r="Y33282" s="396"/>
      <c r="Z33282" s="396"/>
      <c r="AA33282" s="441"/>
    </row>
    <row r="33283" spans="25:27" x14ac:dyDescent="0.2">
      <c r="Y33283" s="396"/>
      <c r="Z33283" s="396"/>
      <c r="AA33283" s="441"/>
    </row>
    <row r="33284" spans="25:27" x14ac:dyDescent="0.2">
      <c r="Y33284" s="396"/>
      <c r="Z33284" s="396"/>
      <c r="AA33284" s="441"/>
    </row>
    <row r="33285" spans="25:27" x14ac:dyDescent="0.2">
      <c r="Y33285" s="396"/>
      <c r="Z33285" s="396"/>
      <c r="AA33285" s="441"/>
    </row>
    <row r="33286" spans="25:27" x14ac:dyDescent="0.2">
      <c r="Y33286" s="396"/>
      <c r="Z33286" s="396"/>
      <c r="AA33286" s="441"/>
    </row>
    <row r="33287" spans="25:27" x14ac:dyDescent="0.2">
      <c r="Y33287" s="396"/>
      <c r="Z33287" s="396"/>
      <c r="AA33287" s="441"/>
    </row>
    <row r="33288" spans="25:27" x14ac:dyDescent="0.2">
      <c r="Y33288" s="396"/>
      <c r="Z33288" s="396"/>
      <c r="AA33288" s="441"/>
    </row>
    <row r="33289" spans="25:27" x14ac:dyDescent="0.2">
      <c r="Y33289" s="396"/>
      <c r="Z33289" s="396"/>
      <c r="AA33289" s="441"/>
    </row>
    <row r="33290" spans="25:27" x14ac:dyDescent="0.2">
      <c r="Y33290" s="396"/>
      <c r="Z33290" s="396"/>
      <c r="AA33290" s="441"/>
    </row>
    <row r="33291" spans="25:27" x14ac:dyDescent="0.2">
      <c r="Y33291" s="396"/>
      <c r="Z33291" s="396"/>
      <c r="AA33291" s="441"/>
    </row>
    <row r="33292" spans="25:27" x14ac:dyDescent="0.2">
      <c r="Y33292" s="396"/>
      <c r="Z33292" s="396"/>
      <c r="AA33292" s="441"/>
    </row>
    <row r="33293" spans="25:27" x14ac:dyDescent="0.2">
      <c r="Y33293" s="396"/>
      <c r="Z33293" s="396"/>
      <c r="AA33293" s="441"/>
    </row>
    <row r="33294" spans="25:27" x14ac:dyDescent="0.2">
      <c r="Y33294" s="396"/>
      <c r="Z33294" s="396"/>
      <c r="AA33294" s="441"/>
    </row>
    <row r="33295" spans="25:27" x14ac:dyDescent="0.2">
      <c r="Y33295" s="396"/>
      <c r="Z33295" s="396"/>
      <c r="AA33295" s="441"/>
    </row>
    <row r="33296" spans="25:27" x14ac:dyDescent="0.2">
      <c r="Y33296" s="396"/>
      <c r="Z33296" s="396"/>
      <c r="AA33296" s="441"/>
    </row>
    <row r="33297" spans="25:27" x14ac:dyDescent="0.2">
      <c r="Y33297" s="396"/>
      <c r="Z33297" s="396"/>
      <c r="AA33297" s="441"/>
    </row>
    <row r="33298" spans="25:27" x14ac:dyDescent="0.2">
      <c r="Y33298" s="396"/>
      <c r="Z33298" s="396"/>
      <c r="AA33298" s="441"/>
    </row>
    <row r="33299" spans="25:27" x14ac:dyDescent="0.2">
      <c r="Y33299" s="396"/>
      <c r="Z33299" s="396"/>
      <c r="AA33299" s="441"/>
    </row>
    <row r="33300" spans="25:27" x14ac:dyDescent="0.2">
      <c r="Y33300" s="396"/>
      <c r="Z33300" s="396"/>
      <c r="AA33300" s="441"/>
    </row>
    <row r="33301" spans="25:27" x14ac:dyDescent="0.2">
      <c r="Y33301" s="396"/>
      <c r="Z33301" s="396"/>
      <c r="AA33301" s="441"/>
    </row>
    <row r="33302" spans="25:27" x14ac:dyDescent="0.2">
      <c r="Y33302" s="396"/>
      <c r="Z33302" s="396"/>
      <c r="AA33302" s="441"/>
    </row>
    <row r="33303" spans="25:27" x14ac:dyDescent="0.2">
      <c r="Y33303" s="396"/>
      <c r="Z33303" s="396"/>
      <c r="AA33303" s="441"/>
    </row>
    <row r="33304" spans="25:27" x14ac:dyDescent="0.2">
      <c r="Y33304" s="396"/>
      <c r="Z33304" s="396"/>
      <c r="AA33304" s="441"/>
    </row>
    <row r="33305" spans="25:27" x14ac:dyDescent="0.2">
      <c r="Y33305" s="396"/>
      <c r="Z33305" s="396"/>
      <c r="AA33305" s="441"/>
    </row>
    <row r="33306" spans="25:27" x14ac:dyDescent="0.2">
      <c r="Y33306" s="396"/>
      <c r="Z33306" s="396"/>
      <c r="AA33306" s="441"/>
    </row>
    <row r="33307" spans="25:27" x14ac:dyDescent="0.2">
      <c r="Y33307" s="396"/>
      <c r="Z33307" s="396"/>
      <c r="AA33307" s="441"/>
    </row>
    <row r="33308" spans="25:27" x14ac:dyDescent="0.2">
      <c r="Y33308" s="396"/>
      <c r="Z33308" s="396"/>
      <c r="AA33308" s="441"/>
    </row>
    <row r="33309" spans="25:27" x14ac:dyDescent="0.2">
      <c r="Y33309" s="396"/>
      <c r="Z33309" s="396"/>
      <c r="AA33309" s="441"/>
    </row>
    <row r="33310" spans="25:27" x14ac:dyDescent="0.2">
      <c r="Y33310" s="396"/>
      <c r="Z33310" s="396"/>
      <c r="AA33310" s="441"/>
    </row>
    <row r="33311" spans="25:27" x14ac:dyDescent="0.2">
      <c r="Y33311" s="396"/>
      <c r="Z33311" s="396"/>
      <c r="AA33311" s="441"/>
    </row>
    <row r="33312" spans="25:27" x14ac:dyDescent="0.2">
      <c r="Y33312" s="396"/>
      <c r="Z33312" s="396"/>
      <c r="AA33312" s="441"/>
    </row>
    <row r="33313" spans="25:27" x14ac:dyDescent="0.2">
      <c r="Y33313" s="396"/>
      <c r="Z33313" s="396"/>
      <c r="AA33313" s="441"/>
    </row>
    <row r="33314" spans="25:27" x14ac:dyDescent="0.2">
      <c r="Y33314" s="396"/>
      <c r="Z33314" s="396"/>
      <c r="AA33314" s="441"/>
    </row>
    <row r="33315" spans="25:27" x14ac:dyDescent="0.2">
      <c r="Y33315" s="396"/>
      <c r="Z33315" s="396"/>
      <c r="AA33315" s="441"/>
    </row>
    <row r="33316" spans="25:27" x14ac:dyDescent="0.2">
      <c r="Y33316" s="396"/>
      <c r="Z33316" s="396"/>
      <c r="AA33316" s="441"/>
    </row>
    <row r="33317" spans="25:27" x14ac:dyDescent="0.2">
      <c r="Y33317" s="396"/>
      <c r="Z33317" s="396"/>
      <c r="AA33317" s="441"/>
    </row>
    <row r="33318" spans="25:27" x14ac:dyDescent="0.2">
      <c r="Y33318" s="396"/>
      <c r="Z33318" s="396"/>
      <c r="AA33318" s="441"/>
    </row>
    <row r="33319" spans="25:27" x14ac:dyDescent="0.2">
      <c r="Y33319" s="396"/>
      <c r="Z33319" s="396"/>
      <c r="AA33319" s="441"/>
    </row>
    <row r="33320" spans="25:27" x14ac:dyDescent="0.2">
      <c r="Y33320" s="396"/>
      <c r="Z33320" s="396"/>
      <c r="AA33320" s="441"/>
    </row>
    <row r="33321" spans="25:27" x14ac:dyDescent="0.2">
      <c r="Y33321" s="396"/>
      <c r="Z33321" s="396"/>
      <c r="AA33321" s="441"/>
    </row>
    <row r="33322" spans="25:27" x14ac:dyDescent="0.2">
      <c r="Y33322" s="396"/>
      <c r="Z33322" s="396"/>
      <c r="AA33322" s="441"/>
    </row>
    <row r="33323" spans="25:27" x14ac:dyDescent="0.2">
      <c r="Y33323" s="396"/>
      <c r="Z33323" s="396"/>
      <c r="AA33323" s="441"/>
    </row>
    <row r="33324" spans="25:27" x14ac:dyDescent="0.2">
      <c r="Y33324" s="396"/>
      <c r="Z33324" s="396"/>
      <c r="AA33324" s="441"/>
    </row>
    <row r="33325" spans="25:27" x14ac:dyDescent="0.2">
      <c r="Y33325" s="396"/>
      <c r="Z33325" s="396"/>
      <c r="AA33325" s="441"/>
    </row>
    <row r="33326" spans="25:27" x14ac:dyDescent="0.2">
      <c r="Y33326" s="396"/>
      <c r="Z33326" s="396"/>
      <c r="AA33326" s="441"/>
    </row>
    <row r="33327" spans="25:27" x14ac:dyDescent="0.2">
      <c r="Y33327" s="396"/>
      <c r="Z33327" s="396"/>
      <c r="AA33327" s="441"/>
    </row>
    <row r="33328" spans="25:27" x14ac:dyDescent="0.2">
      <c r="Y33328" s="396"/>
      <c r="Z33328" s="396"/>
      <c r="AA33328" s="441"/>
    </row>
    <row r="33329" spans="25:27" x14ac:dyDescent="0.2">
      <c r="Y33329" s="396"/>
      <c r="Z33329" s="396"/>
      <c r="AA33329" s="441"/>
    </row>
    <row r="33330" spans="25:27" x14ac:dyDescent="0.2">
      <c r="Y33330" s="396"/>
      <c r="Z33330" s="396"/>
      <c r="AA33330" s="441"/>
    </row>
    <row r="33331" spans="25:27" x14ac:dyDescent="0.2">
      <c r="Y33331" s="396"/>
      <c r="Z33331" s="396"/>
      <c r="AA33331" s="441"/>
    </row>
    <row r="33332" spans="25:27" x14ac:dyDescent="0.2">
      <c r="Y33332" s="396"/>
      <c r="Z33332" s="396"/>
      <c r="AA33332" s="441"/>
    </row>
    <row r="33333" spans="25:27" x14ac:dyDescent="0.2">
      <c r="Y33333" s="396"/>
      <c r="Z33333" s="396"/>
      <c r="AA33333" s="441"/>
    </row>
    <row r="33334" spans="25:27" x14ac:dyDescent="0.2">
      <c r="Y33334" s="396"/>
      <c r="Z33334" s="396"/>
      <c r="AA33334" s="441"/>
    </row>
    <row r="33335" spans="25:27" x14ac:dyDescent="0.2">
      <c r="Y33335" s="396"/>
      <c r="Z33335" s="396"/>
      <c r="AA33335" s="441"/>
    </row>
    <row r="33336" spans="25:27" x14ac:dyDescent="0.2">
      <c r="Y33336" s="396"/>
      <c r="Z33336" s="396"/>
      <c r="AA33336" s="441"/>
    </row>
    <row r="33337" spans="25:27" x14ac:dyDescent="0.2">
      <c r="Y33337" s="396"/>
      <c r="Z33337" s="396"/>
      <c r="AA33337" s="441"/>
    </row>
    <row r="33338" spans="25:27" x14ac:dyDescent="0.2">
      <c r="Y33338" s="396"/>
      <c r="Z33338" s="396"/>
      <c r="AA33338" s="441"/>
    </row>
    <row r="33339" spans="25:27" x14ac:dyDescent="0.2">
      <c r="Y33339" s="396"/>
      <c r="Z33339" s="396"/>
      <c r="AA33339" s="441"/>
    </row>
    <row r="33340" spans="25:27" x14ac:dyDescent="0.2">
      <c r="Y33340" s="396"/>
      <c r="Z33340" s="396"/>
      <c r="AA33340" s="441"/>
    </row>
    <row r="33341" spans="25:27" x14ac:dyDescent="0.2">
      <c r="Y33341" s="396"/>
      <c r="Z33341" s="396"/>
      <c r="AA33341" s="441"/>
    </row>
    <row r="33342" spans="25:27" x14ac:dyDescent="0.2">
      <c r="Y33342" s="396"/>
      <c r="Z33342" s="396"/>
      <c r="AA33342" s="441"/>
    </row>
    <row r="33343" spans="25:27" x14ac:dyDescent="0.2">
      <c r="Y33343" s="396"/>
      <c r="Z33343" s="396"/>
      <c r="AA33343" s="441"/>
    </row>
    <row r="33344" spans="25:27" x14ac:dyDescent="0.2">
      <c r="Y33344" s="396"/>
      <c r="Z33344" s="396"/>
      <c r="AA33344" s="441"/>
    </row>
    <row r="33345" spans="25:27" x14ac:dyDescent="0.2">
      <c r="Y33345" s="396"/>
      <c r="Z33345" s="396"/>
      <c r="AA33345" s="441"/>
    </row>
    <row r="33346" spans="25:27" x14ac:dyDescent="0.2">
      <c r="Y33346" s="396"/>
      <c r="Z33346" s="396"/>
      <c r="AA33346" s="441"/>
    </row>
    <row r="33347" spans="25:27" x14ac:dyDescent="0.2">
      <c r="Y33347" s="396"/>
      <c r="Z33347" s="396"/>
      <c r="AA33347" s="441"/>
    </row>
    <row r="33348" spans="25:27" x14ac:dyDescent="0.2">
      <c r="Y33348" s="396"/>
      <c r="Z33348" s="396"/>
      <c r="AA33348" s="441"/>
    </row>
    <row r="33349" spans="25:27" x14ac:dyDescent="0.2">
      <c r="Y33349" s="396"/>
      <c r="Z33349" s="396"/>
      <c r="AA33349" s="441"/>
    </row>
    <row r="33350" spans="25:27" x14ac:dyDescent="0.2">
      <c r="Y33350" s="396"/>
      <c r="Z33350" s="396"/>
      <c r="AA33350" s="441"/>
    </row>
    <row r="33351" spans="25:27" x14ac:dyDescent="0.2">
      <c r="Y33351" s="396"/>
      <c r="Z33351" s="396"/>
      <c r="AA33351" s="441"/>
    </row>
    <row r="33352" spans="25:27" x14ac:dyDescent="0.2">
      <c r="Y33352" s="396"/>
      <c r="Z33352" s="396"/>
      <c r="AA33352" s="441"/>
    </row>
    <row r="33353" spans="25:27" x14ac:dyDescent="0.2">
      <c r="Y33353" s="396"/>
      <c r="Z33353" s="396"/>
      <c r="AA33353" s="441"/>
    </row>
    <row r="33354" spans="25:27" x14ac:dyDescent="0.2">
      <c r="Y33354" s="396"/>
      <c r="Z33354" s="396"/>
      <c r="AA33354" s="441"/>
    </row>
    <row r="33355" spans="25:27" x14ac:dyDescent="0.2">
      <c r="Y33355" s="396"/>
      <c r="Z33355" s="396"/>
      <c r="AA33355" s="441"/>
    </row>
    <row r="33356" spans="25:27" x14ac:dyDescent="0.2">
      <c r="Y33356" s="396"/>
      <c r="Z33356" s="396"/>
      <c r="AA33356" s="441"/>
    </row>
    <row r="33357" spans="25:27" x14ac:dyDescent="0.2">
      <c r="Y33357" s="396"/>
      <c r="Z33357" s="396"/>
      <c r="AA33357" s="441"/>
    </row>
    <row r="33358" spans="25:27" x14ac:dyDescent="0.2">
      <c r="Y33358" s="396"/>
      <c r="Z33358" s="396"/>
      <c r="AA33358" s="441"/>
    </row>
    <row r="33359" spans="25:27" x14ac:dyDescent="0.2">
      <c r="Y33359" s="396"/>
      <c r="Z33359" s="396"/>
      <c r="AA33359" s="441"/>
    </row>
    <row r="33360" spans="25:27" x14ac:dyDescent="0.2">
      <c r="Y33360" s="396"/>
      <c r="Z33360" s="396"/>
      <c r="AA33360" s="441"/>
    </row>
    <row r="33361" spans="25:27" x14ac:dyDescent="0.2">
      <c r="Y33361" s="396"/>
      <c r="Z33361" s="396"/>
      <c r="AA33361" s="441"/>
    </row>
    <row r="33362" spans="25:27" x14ac:dyDescent="0.2">
      <c r="Y33362" s="396"/>
      <c r="Z33362" s="396"/>
      <c r="AA33362" s="441"/>
    </row>
    <row r="33363" spans="25:27" x14ac:dyDescent="0.2">
      <c r="Y33363" s="396"/>
      <c r="Z33363" s="396"/>
      <c r="AA33363" s="441"/>
    </row>
    <row r="33364" spans="25:27" x14ac:dyDescent="0.2">
      <c r="Y33364" s="396"/>
      <c r="Z33364" s="396"/>
      <c r="AA33364" s="441"/>
    </row>
    <row r="33365" spans="25:27" x14ac:dyDescent="0.2">
      <c r="Y33365" s="396"/>
      <c r="Z33365" s="396"/>
      <c r="AA33365" s="441"/>
    </row>
    <row r="33366" spans="25:27" x14ac:dyDescent="0.2">
      <c r="Y33366" s="396"/>
      <c r="Z33366" s="396"/>
      <c r="AA33366" s="441"/>
    </row>
    <row r="33367" spans="25:27" x14ac:dyDescent="0.2">
      <c r="Y33367" s="396"/>
      <c r="Z33367" s="396"/>
      <c r="AA33367" s="441"/>
    </row>
    <row r="33368" spans="25:27" x14ac:dyDescent="0.2">
      <c r="Y33368" s="396"/>
      <c r="Z33368" s="396"/>
      <c r="AA33368" s="441"/>
    </row>
    <row r="33369" spans="25:27" x14ac:dyDescent="0.2">
      <c r="Y33369" s="396"/>
      <c r="Z33369" s="396"/>
      <c r="AA33369" s="441"/>
    </row>
    <row r="33370" spans="25:27" x14ac:dyDescent="0.2">
      <c r="Y33370" s="396"/>
      <c r="Z33370" s="396"/>
      <c r="AA33370" s="441"/>
    </row>
    <row r="33371" spans="25:27" x14ac:dyDescent="0.2">
      <c r="Y33371" s="396"/>
      <c r="Z33371" s="396"/>
      <c r="AA33371" s="441"/>
    </row>
    <row r="33372" spans="25:27" x14ac:dyDescent="0.2">
      <c r="Y33372" s="396"/>
      <c r="Z33372" s="396"/>
      <c r="AA33372" s="441"/>
    </row>
    <row r="33373" spans="25:27" x14ac:dyDescent="0.2">
      <c r="Y33373" s="396"/>
      <c r="Z33373" s="396"/>
      <c r="AA33373" s="441"/>
    </row>
    <row r="33374" spans="25:27" x14ac:dyDescent="0.2">
      <c r="Y33374" s="396"/>
      <c r="Z33374" s="396"/>
      <c r="AA33374" s="441"/>
    </row>
    <row r="33375" spans="25:27" x14ac:dyDescent="0.2">
      <c r="Y33375" s="396"/>
      <c r="Z33375" s="396"/>
      <c r="AA33375" s="441"/>
    </row>
    <row r="33376" spans="25:27" x14ac:dyDescent="0.2">
      <c r="Y33376" s="396"/>
      <c r="Z33376" s="396"/>
      <c r="AA33376" s="441"/>
    </row>
    <row r="33377" spans="25:27" x14ac:dyDescent="0.2">
      <c r="Y33377" s="396"/>
      <c r="Z33377" s="396"/>
      <c r="AA33377" s="441"/>
    </row>
    <row r="33378" spans="25:27" x14ac:dyDescent="0.2">
      <c r="Y33378" s="396"/>
      <c r="Z33378" s="396"/>
      <c r="AA33378" s="441"/>
    </row>
    <row r="33379" spans="25:27" x14ac:dyDescent="0.2">
      <c r="Y33379" s="396"/>
      <c r="Z33379" s="396"/>
      <c r="AA33379" s="441"/>
    </row>
    <row r="33380" spans="25:27" x14ac:dyDescent="0.2">
      <c r="Y33380" s="396"/>
      <c r="Z33380" s="396"/>
      <c r="AA33380" s="441"/>
    </row>
    <row r="33381" spans="25:27" x14ac:dyDescent="0.2">
      <c r="Y33381" s="396"/>
      <c r="Z33381" s="396"/>
      <c r="AA33381" s="441"/>
    </row>
    <row r="33382" spans="25:27" x14ac:dyDescent="0.2">
      <c r="Y33382" s="396"/>
      <c r="Z33382" s="396"/>
      <c r="AA33382" s="441"/>
    </row>
    <row r="33383" spans="25:27" x14ac:dyDescent="0.2">
      <c r="Y33383" s="396"/>
      <c r="Z33383" s="396"/>
      <c r="AA33383" s="441"/>
    </row>
    <row r="33384" spans="25:27" x14ac:dyDescent="0.2">
      <c r="Y33384" s="396"/>
      <c r="Z33384" s="396"/>
      <c r="AA33384" s="441"/>
    </row>
    <row r="33385" spans="25:27" x14ac:dyDescent="0.2">
      <c r="Y33385" s="396"/>
      <c r="Z33385" s="396"/>
      <c r="AA33385" s="441"/>
    </row>
    <row r="33386" spans="25:27" x14ac:dyDescent="0.2">
      <c r="Y33386" s="396"/>
      <c r="Z33386" s="396"/>
      <c r="AA33386" s="441"/>
    </row>
    <row r="33387" spans="25:27" x14ac:dyDescent="0.2">
      <c r="Y33387" s="396"/>
      <c r="Z33387" s="396"/>
      <c r="AA33387" s="441"/>
    </row>
    <row r="33388" spans="25:27" x14ac:dyDescent="0.2">
      <c r="Y33388" s="396"/>
      <c r="Z33388" s="396"/>
      <c r="AA33388" s="441"/>
    </row>
    <row r="33389" spans="25:27" x14ac:dyDescent="0.2">
      <c r="Y33389" s="396"/>
      <c r="Z33389" s="396"/>
      <c r="AA33389" s="441"/>
    </row>
    <row r="33390" spans="25:27" x14ac:dyDescent="0.2">
      <c r="Y33390" s="396"/>
      <c r="Z33390" s="396"/>
      <c r="AA33390" s="441"/>
    </row>
    <row r="33391" spans="25:27" x14ac:dyDescent="0.2">
      <c r="Y33391" s="396"/>
      <c r="Z33391" s="396"/>
      <c r="AA33391" s="441"/>
    </row>
    <row r="33392" spans="25:27" x14ac:dyDescent="0.2">
      <c r="Y33392" s="396"/>
      <c r="Z33392" s="396"/>
      <c r="AA33392" s="441"/>
    </row>
    <row r="33393" spans="25:27" x14ac:dyDescent="0.2">
      <c r="Y33393" s="396"/>
      <c r="Z33393" s="396"/>
      <c r="AA33393" s="441"/>
    </row>
    <row r="33394" spans="25:27" x14ac:dyDescent="0.2">
      <c r="Y33394" s="396"/>
      <c r="Z33394" s="396"/>
      <c r="AA33394" s="441"/>
    </row>
    <row r="33395" spans="25:27" x14ac:dyDescent="0.2">
      <c r="Y33395" s="396"/>
      <c r="Z33395" s="396"/>
      <c r="AA33395" s="441"/>
    </row>
    <row r="33396" spans="25:27" x14ac:dyDescent="0.2">
      <c r="Y33396" s="396"/>
      <c r="Z33396" s="396"/>
      <c r="AA33396" s="441"/>
    </row>
    <row r="33397" spans="25:27" x14ac:dyDescent="0.2">
      <c r="Y33397" s="396"/>
      <c r="Z33397" s="396"/>
      <c r="AA33397" s="441"/>
    </row>
    <row r="33398" spans="25:27" x14ac:dyDescent="0.2">
      <c r="Y33398" s="396"/>
      <c r="Z33398" s="396"/>
      <c r="AA33398" s="441"/>
    </row>
    <row r="33399" spans="25:27" x14ac:dyDescent="0.2">
      <c r="Y33399" s="396"/>
      <c r="Z33399" s="396"/>
      <c r="AA33399" s="441"/>
    </row>
    <row r="33400" spans="25:27" x14ac:dyDescent="0.2">
      <c r="Y33400" s="396"/>
      <c r="Z33400" s="396"/>
      <c r="AA33400" s="441"/>
    </row>
    <row r="33401" spans="25:27" x14ac:dyDescent="0.2">
      <c r="Y33401" s="396"/>
      <c r="Z33401" s="396"/>
      <c r="AA33401" s="441"/>
    </row>
    <row r="33402" spans="25:27" x14ac:dyDescent="0.2">
      <c r="Y33402" s="396"/>
      <c r="Z33402" s="396"/>
      <c r="AA33402" s="441"/>
    </row>
    <row r="33403" spans="25:27" x14ac:dyDescent="0.2">
      <c r="Y33403" s="396"/>
      <c r="Z33403" s="396"/>
      <c r="AA33403" s="441"/>
    </row>
    <row r="33404" spans="25:27" x14ac:dyDescent="0.2">
      <c r="Y33404" s="396"/>
      <c r="Z33404" s="396"/>
      <c r="AA33404" s="441"/>
    </row>
    <row r="33405" spans="25:27" x14ac:dyDescent="0.2">
      <c r="Y33405" s="396"/>
      <c r="Z33405" s="396"/>
      <c r="AA33405" s="441"/>
    </row>
    <row r="33406" spans="25:27" x14ac:dyDescent="0.2">
      <c r="Y33406" s="396"/>
      <c r="Z33406" s="396"/>
      <c r="AA33406" s="441"/>
    </row>
    <row r="33407" spans="25:27" x14ac:dyDescent="0.2">
      <c r="Y33407" s="396"/>
      <c r="Z33407" s="396"/>
      <c r="AA33407" s="441"/>
    </row>
    <row r="33408" spans="25:27" x14ac:dyDescent="0.2">
      <c r="Y33408" s="396"/>
      <c r="Z33408" s="396"/>
      <c r="AA33408" s="441"/>
    </row>
    <row r="33409" spans="25:27" x14ac:dyDescent="0.2">
      <c r="Y33409" s="396"/>
      <c r="Z33409" s="396"/>
      <c r="AA33409" s="441"/>
    </row>
    <row r="33410" spans="25:27" x14ac:dyDescent="0.2">
      <c r="Y33410" s="396"/>
      <c r="Z33410" s="396"/>
      <c r="AA33410" s="441"/>
    </row>
    <row r="33411" spans="25:27" x14ac:dyDescent="0.2">
      <c r="Y33411" s="396"/>
      <c r="Z33411" s="396"/>
      <c r="AA33411" s="441"/>
    </row>
    <row r="33412" spans="25:27" x14ac:dyDescent="0.2">
      <c r="Y33412" s="396"/>
      <c r="Z33412" s="396"/>
      <c r="AA33412" s="441"/>
    </row>
    <row r="33413" spans="25:27" x14ac:dyDescent="0.2">
      <c r="Y33413" s="396"/>
      <c r="Z33413" s="396"/>
      <c r="AA33413" s="441"/>
    </row>
    <row r="33414" spans="25:27" x14ac:dyDescent="0.2">
      <c r="Y33414" s="396"/>
      <c r="Z33414" s="396"/>
      <c r="AA33414" s="441"/>
    </row>
    <row r="33415" spans="25:27" x14ac:dyDescent="0.2">
      <c r="Y33415" s="396"/>
      <c r="Z33415" s="396"/>
      <c r="AA33415" s="441"/>
    </row>
    <row r="33416" spans="25:27" x14ac:dyDescent="0.2">
      <c r="Y33416" s="396"/>
      <c r="Z33416" s="396"/>
      <c r="AA33416" s="441"/>
    </row>
    <row r="33417" spans="25:27" x14ac:dyDescent="0.2">
      <c r="Y33417" s="396"/>
      <c r="Z33417" s="396"/>
      <c r="AA33417" s="441"/>
    </row>
    <row r="33418" spans="25:27" x14ac:dyDescent="0.2">
      <c r="Y33418" s="396"/>
      <c r="Z33418" s="396"/>
      <c r="AA33418" s="441"/>
    </row>
    <row r="33419" spans="25:27" x14ac:dyDescent="0.2">
      <c r="Y33419" s="396"/>
      <c r="Z33419" s="396"/>
      <c r="AA33419" s="441"/>
    </row>
    <row r="33420" spans="25:27" x14ac:dyDescent="0.2">
      <c r="Y33420" s="396"/>
      <c r="Z33420" s="396"/>
      <c r="AA33420" s="441"/>
    </row>
    <row r="33421" spans="25:27" x14ac:dyDescent="0.2">
      <c r="Y33421" s="396"/>
      <c r="Z33421" s="396"/>
      <c r="AA33421" s="441"/>
    </row>
    <row r="33422" spans="25:27" x14ac:dyDescent="0.2">
      <c r="Y33422" s="396"/>
      <c r="Z33422" s="396"/>
      <c r="AA33422" s="441"/>
    </row>
    <row r="33423" spans="25:27" x14ac:dyDescent="0.2">
      <c r="Y33423" s="396"/>
      <c r="Z33423" s="396"/>
      <c r="AA33423" s="441"/>
    </row>
    <row r="33424" spans="25:27" x14ac:dyDescent="0.2">
      <c r="Y33424" s="396"/>
      <c r="Z33424" s="396"/>
      <c r="AA33424" s="441"/>
    </row>
    <row r="33425" spans="25:27" x14ac:dyDescent="0.2">
      <c r="Y33425" s="396"/>
      <c r="Z33425" s="396"/>
      <c r="AA33425" s="441"/>
    </row>
    <row r="33426" spans="25:27" x14ac:dyDescent="0.2">
      <c r="Y33426" s="396"/>
      <c r="Z33426" s="396"/>
      <c r="AA33426" s="441"/>
    </row>
    <row r="33427" spans="25:27" x14ac:dyDescent="0.2">
      <c r="Y33427" s="396"/>
      <c r="Z33427" s="396"/>
      <c r="AA33427" s="441"/>
    </row>
    <row r="33428" spans="25:27" x14ac:dyDescent="0.2">
      <c r="Y33428" s="396"/>
      <c r="Z33428" s="396"/>
      <c r="AA33428" s="441"/>
    </row>
    <row r="33429" spans="25:27" x14ac:dyDescent="0.2">
      <c r="Y33429" s="396"/>
      <c r="Z33429" s="396"/>
      <c r="AA33429" s="441"/>
    </row>
    <row r="33430" spans="25:27" x14ac:dyDescent="0.2">
      <c r="Y33430" s="396"/>
      <c r="Z33430" s="396"/>
      <c r="AA33430" s="441"/>
    </row>
    <row r="33431" spans="25:27" x14ac:dyDescent="0.2">
      <c r="Y33431" s="396"/>
      <c r="Z33431" s="396"/>
      <c r="AA33431" s="441"/>
    </row>
    <row r="33432" spans="25:27" x14ac:dyDescent="0.2">
      <c r="Y33432" s="396"/>
      <c r="Z33432" s="396"/>
      <c r="AA33432" s="441"/>
    </row>
    <row r="33433" spans="25:27" x14ac:dyDescent="0.2">
      <c r="Y33433" s="396"/>
      <c r="Z33433" s="396"/>
      <c r="AA33433" s="441"/>
    </row>
    <row r="33434" spans="25:27" x14ac:dyDescent="0.2">
      <c r="Y33434" s="396"/>
      <c r="Z33434" s="396"/>
      <c r="AA33434" s="441"/>
    </row>
    <row r="33435" spans="25:27" x14ac:dyDescent="0.2">
      <c r="Y33435" s="396"/>
      <c r="Z33435" s="396"/>
      <c r="AA33435" s="441"/>
    </row>
    <row r="33436" spans="25:27" x14ac:dyDescent="0.2">
      <c r="Y33436" s="396"/>
      <c r="Z33436" s="396"/>
      <c r="AA33436" s="441"/>
    </row>
    <row r="33437" spans="25:27" x14ac:dyDescent="0.2">
      <c r="Y33437" s="396"/>
      <c r="Z33437" s="396"/>
      <c r="AA33437" s="441"/>
    </row>
    <row r="33438" spans="25:27" x14ac:dyDescent="0.2">
      <c r="Y33438" s="396"/>
      <c r="Z33438" s="396"/>
      <c r="AA33438" s="441"/>
    </row>
    <row r="33439" spans="25:27" x14ac:dyDescent="0.2">
      <c r="Y33439" s="396"/>
      <c r="Z33439" s="396"/>
      <c r="AA33439" s="441"/>
    </row>
    <row r="33440" spans="25:27" x14ac:dyDescent="0.2">
      <c r="Y33440" s="396"/>
      <c r="Z33440" s="396"/>
      <c r="AA33440" s="441"/>
    </row>
    <row r="33441" spans="25:27" x14ac:dyDescent="0.2">
      <c r="Y33441" s="396"/>
      <c r="Z33441" s="396"/>
      <c r="AA33441" s="441"/>
    </row>
    <row r="33442" spans="25:27" x14ac:dyDescent="0.2">
      <c r="Y33442" s="396"/>
      <c r="Z33442" s="396"/>
      <c r="AA33442" s="441"/>
    </row>
    <row r="33443" spans="25:27" x14ac:dyDescent="0.2">
      <c r="Y33443" s="396"/>
      <c r="Z33443" s="396"/>
      <c r="AA33443" s="441"/>
    </row>
    <row r="33444" spans="25:27" x14ac:dyDescent="0.2">
      <c r="Y33444" s="396"/>
      <c r="Z33444" s="396"/>
      <c r="AA33444" s="441"/>
    </row>
    <row r="33445" spans="25:27" x14ac:dyDescent="0.2">
      <c r="Y33445" s="396"/>
      <c r="Z33445" s="396"/>
      <c r="AA33445" s="441"/>
    </row>
    <row r="33446" spans="25:27" x14ac:dyDescent="0.2">
      <c r="Y33446" s="396"/>
      <c r="Z33446" s="396"/>
      <c r="AA33446" s="441"/>
    </row>
    <row r="33447" spans="25:27" x14ac:dyDescent="0.2">
      <c r="Y33447" s="396"/>
      <c r="Z33447" s="396"/>
      <c r="AA33447" s="441"/>
    </row>
    <row r="33448" spans="25:27" x14ac:dyDescent="0.2">
      <c r="Y33448" s="396"/>
      <c r="Z33448" s="396"/>
      <c r="AA33448" s="441"/>
    </row>
    <row r="33449" spans="25:27" x14ac:dyDescent="0.2">
      <c r="Y33449" s="396"/>
      <c r="Z33449" s="396"/>
      <c r="AA33449" s="441"/>
    </row>
    <row r="33450" spans="25:27" x14ac:dyDescent="0.2">
      <c r="Y33450" s="396"/>
      <c r="Z33450" s="396"/>
      <c r="AA33450" s="441"/>
    </row>
    <row r="33451" spans="25:27" x14ac:dyDescent="0.2">
      <c r="Y33451" s="396"/>
      <c r="Z33451" s="396"/>
      <c r="AA33451" s="441"/>
    </row>
    <row r="33452" spans="25:27" x14ac:dyDescent="0.2">
      <c r="Y33452" s="396"/>
      <c r="Z33452" s="396"/>
      <c r="AA33452" s="441"/>
    </row>
    <row r="33453" spans="25:27" x14ac:dyDescent="0.2">
      <c r="Y33453" s="396"/>
      <c r="Z33453" s="396"/>
      <c r="AA33453" s="441"/>
    </row>
    <row r="33454" spans="25:27" x14ac:dyDescent="0.2">
      <c r="Y33454" s="396"/>
      <c r="Z33454" s="396"/>
      <c r="AA33454" s="441"/>
    </row>
    <row r="33455" spans="25:27" x14ac:dyDescent="0.2">
      <c r="Y33455" s="396"/>
      <c r="Z33455" s="396"/>
      <c r="AA33455" s="441"/>
    </row>
    <row r="33456" spans="25:27" x14ac:dyDescent="0.2">
      <c r="Y33456" s="396"/>
      <c r="Z33456" s="396"/>
      <c r="AA33456" s="441"/>
    </row>
    <row r="33457" spans="25:27" x14ac:dyDescent="0.2">
      <c r="Y33457" s="396"/>
      <c r="Z33457" s="396"/>
      <c r="AA33457" s="441"/>
    </row>
    <row r="33458" spans="25:27" x14ac:dyDescent="0.2">
      <c r="Y33458" s="396"/>
      <c r="Z33458" s="396"/>
      <c r="AA33458" s="441"/>
    </row>
    <row r="33459" spans="25:27" x14ac:dyDescent="0.2">
      <c r="Y33459" s="396"/>
      <c r="Z33459" s="396"/>
      <c r="AA33459" s="441"/>
    </row>
    <row r="33460" spans="25:27" x14ac:dyDescent="0.2">
      <c r="Y33460" s="396"/>
      <c r="Z33460" s="396"/>
      <c r="AA33460" s="441"/>
    </row>
    <row r="33461" spans="25:27" x14ac:dyDescent="0.2">
      <c r="Y33461" s="396"/>
      <c r="Z33461" s="396"/>
      <c r="AA33461" s="441"/>
    </row>
    <row r="33462" spans="25:27" x14ac:dyDescent="0.2">
      <c r="Y33462" s="396"/>
      <c r="Z33462" s="396"/>
      <c r="AA33462" s="441"/>
    </row>
    <row r="33463" spans="25:27" x14ac:dyDescent="0.2">
      <c r="Y33463" s="396"/>
      <c r="Z33463" s="396"/>
      <c r="AA33463" s="441"/>
    </row>
    <row r="33464" spans="25:27" x14ac:dyDescent="0.2">
      <c r="Y33464" s="396"/>
      <c r="Z33464" s="396"/>
      <c r="AA33464" s="441"/>
    </row>
    <row r="33465" spans="25:27" x14ac:dyDescent="0.2">
      <c r="Y33465" s="396"/>
      <c r="Z33465" s="396"/>
      <c r="AA33465" s="441"/>
    </row>
    <row r="33466" spans="25:27" x14ac:dyDescent="0.2">
      <c r="Y33466" s="396"/>
      <c r="Z33466" s="396"/>
      <c r="AA33466" s="441"/>
    </row>
    <row r="33467" spans="25:27" x14ac:dyDescent="0.2">
      <c r="Y33467" s="396"/>
      <c r="Z33467" s="396"/>
      <c r="AA33467" s="441"/>
    </row>
    <row r="33468" spans="25:27" x14ac:dyDescent="0.2">
      <c r="Y33468" s="396"/>
      <c r="Z33468" s="396"/>
      <c r="AA33468" s="441"/>
    </row>
    <row r="33469" spans="25:27" x14ac:dyDescent="0.2">
      <c r="Y33469" s="396"/>
      <c r="Z33469" s="396"/>
      <c r="AA33469" s="441"/>
    </row>
    <row r="33470" spans="25:27" x14ac:dyDescent="0.2">
      <c r="Y33470" s="396"/>
      <c r="Z33470" s="396"/>
      <c r="AA33470" s="441"/>
    </row>
    <row r="33471" spans="25:27" x14ac:dyDescent="0.2">
      <c r="Y33471" s="396"/>
      <c r="Z33471" s="396"/>
      <c r="AA33471" s="441"/>
    </row>
    <row r="33472" spans="25:27" x14ac:dyDescent="0.2">
      <c r="Y33472" s="396"/>
      <c r="Z33472" s="396"/>
      <c r="AA33472" s="441"/>
    </row>
    <row r="33473" spans="25:27" x14ac:dyDescent="0.2">
      <c r="Y33473" s="396"/>
      <c r="Z33473" s="396"/>
      <c r="AA33473" s="441"/>
    </row>
    <row r="33474" spans="25:27" x14ac:dyDescent="0.2">
      <c r="Y33474" s="396"/>
      <c r="Z33474" s="396"/>
      <c r="AA33474" s="441"/>
    </row>
    <row r="33475" spans="25:27" x14ac:dyDescent="0.2">
      <c r="Y33475" s="396"/>
      <c r="Z33475" s="396"/>
      <c r="AA33475" s="441"/>
    </row>
    <row r="33476" spans="25:27" x14ac:dyDescent="0.2">
      <c r="Y33476" s="396"/>
      <c r="Z33476" s="396"/>
      <c r="AA33476" s="441"/>
    </row>
    <row r="33477" spans="25:27" x14ac:dyDescent="0.2">
      <c r="Y33477" s="396"/>
      <c r="Z33477" s="396"/>
      <c r="AA33477" s="441"/>
    </row>
    <row r="33478" spans="25:27" x14ac:dyDescent="0.2">
      <c r="Y33478" s="396"/>
      <c r="Z33478" s="396"/>
      <c r="AA33478" s="441"/>
    </row>
    <row r="33479" spans="25:27" x14ac:dyDescent="0.2">
      <c r="Y33479" s="396"/>
      <c r="Z33479" s="396"/>
      <c r="AA33479" s="441"/>
    </row>
    <row r="33480" spans="25:27" x14ac:dyDescent="0.2">
      <c r="Y33480" s="396"/>
      <c r="Z33480" s="396"/>
      <c r="AA33480" s="441"/>
    </row>
    <row r="33481" spans="25:27" x14ac:dyDescent="0.2">
      <c r="Y33481" s="396"/>
      <c r="Z33481" s="396"/>
      <c r="AA33481" s="441"/>
    </row>
    <row r="33482" spans="25:27" x14ac:dyDescent="0.2">
      <c r="Y33482" s="396"/>
      <c r="Z33482" s="396"/>
      <c r="AA33482" s="441"/>
    </row>
    <row r="33483" spans="25:27" x14ac:dyDescent="0.2">
      <c r="Y33483" s="396"/>
      <c r="Z33483" s="396"/>
      <c r="AA33483" s="441"/>
    </row>
    <row r="33484" spans="25:27" x14ac:dyDescent="0.2">
      <c r="Y33484" s="396"/>
      <c r="Z33484" s="396"/>
      <c r="AA33484" s="441"/>
    </row>
    <row r="33485" spans="25:27" x14ac:dyDescent="0.2">
      <c r="Y33485" s="396"/>
      <c r="Z33485" s="396"/>
      <c r="AA33485" s="441"/>
    </row>
    <row r="33486" spans="25:27" x14ac:dyDescent="0.2">
      <c r="Y33486" s="396"/>
      <c r="Z33486" s="396"/>
      <c r="AA33486" s="441"/>
    </row>
    <row r="33487" spans="25:27" x14ac:dyDescent="0.2">
      <c r="Y33487" s="396"/>
      <c r="Z33487" s="396"/>
      <c r="AA33487" s="441"/>
    </row>
    <row r="33488" spans="25:27" x14ac:dyDescent="0.2">
      <c r="Y33488" s="396"/>
      <c r="Z33488" s="396"/>
      <c r="AA33488" s="441"/>
    </row>
    <row r="33489" spans="25:27" x14ac:dyDescent="0.2">
      <c r="Y33489" s="396"/>
      <c r="Z33489" s="396"/>
      <c r="AA33489" s="441"/>
    </row>
    <row r="33490" spans="25:27" x14ac:dyDescent="0.2">
      <c r="Y33490" s="396"/>
      <c r="Z33490" s="396"/>
      <c r="AA33490" s="441"/>
    </row>
    <row r="33491" spans="25:27" x14ac:dyDescent="0.2">
      <c r="Y33491" s="396"/>
      <c r="Z33491" s="396"/>
      <c r="AA33491" s="441"/>
    </row>
    <row r="33492" spans="25:27" x14ac:dyDescent="0.2">
      <c r="Y33492" s="396"/>
      <c r="Z33492" s="396"/>
      <c r="AA33492" s="441"/>
    </row>
    <row r="33493" spans="25:27" x14ac:dyDescent="0.2">
      <c r="Y33493" s="396"/>
      <c r="Z33493" s="396"/>
      <c r="AA33493" s="441"/>
    </row>
    <row r="33494" spans="25:27" x14ac:dyDescent="0.2">
      <c r="Y33494" s="396"/>
      <c r="Z33494" s="396"/>
      <c r="AA33494" s="441"/>
    </row>
    <row r="33495" spans="25:27" x14ac:dyDescent="0.2">
      <c r="Y33495" s="396"/>
      <c r="Z33495" s="396"/>
      <c r="AA33495" s="441"/>
    </row>
    <row r="33496" spans="25:27" x14ac:dyDescent="0.2">
      <c r="Y33496" s="396"/>
      <c r="Z33496" s="396"/>
      <c r="AA33496" s="441"/>
    </row>
    <row r="33497" spans="25:27" x14ac:dyDescent="0.2">
      <c r="Y33497" s="396"/>
      <c r="Z33497" s="396"/>
      <c r="AA33497" s="441"/>
    </row>
    <row r="33498" spans="25:27" x14ac:dyDescent="0.2">
      <c r="Y33498" s="396"/>
      <c r="Z33498" s="396"/>
      <c r="AA33498" s="441"/>
    </row>
    <row r="33499" spans="25:27" x14ac:dyDescent="0.2">
      <c r="Y33499" s="396"/>
      <c r="Z33499" s="396"/>
      <c r="AA33499" s="441"/>
    </row>
    <row r="33500" spans="25:27" x14ac:dyDescent="0.2">
      <c r="Y33500" s="396"/>
      <c r="Z33500" s="396"/>
      <c r="AA33500" s="441"/>
    </row>
    <row r="33501" spans="25:27" x14ac:dyDescent="0.2">
      <c r="Y33501" s="396"/>
      <c r="Z33501" s="396"/>
      <c r="AA33501" s="441"/>
    </row>
    <row r="33502" spans="25:27" x14ac:dyDescent="0.2">
      <c r="Y33502" s="396"/>
      <c r="Z33502" s="396"/>
      <c r="AA33502" s="441"/>
    </row>
    <row r="33503" spans="25:27" x14ac:dyDescent="0.2">
      <c r="Y33503" s="396"/>
      <c r="Z33503" s="396"/>
      <c r="AA33503" s="441"/>
    </row>
    <row r="33504" spans="25:27" x14ac:dyDescent="0.2">
      <c r="Y33504" s="396"/>
      <c r="Z33504" s="396"/>
      <c r="AA33504" s="441"/>
    </row>
    <row r="33505" spans="25:27" x14ac:dyDescent="0.2">
      <c r="Y33505" s="396"/>
      <c r="Z33505" s="396"/>
      <c r="AA33505" s="441"/>
    </row>
    <row r="33506" spans="25:27" x14ac:dyDescent="0.2">
      <c r="Y33506" s="396"/>
      <c r="Z33506" s="396"/>
      <c r="AA33506" s="441"/>
    </row>
    <row r="33507" spans="25:27" x14ac:dyDescent="0.2">
      <c r="Y33507" s="396"/>
      <c r="Z33507" s="396"/>
      <c r="AA33507" s="441"/>
    </row>
    <row r="33508" spans="25:27" x14ac:dyDescent="0.2">
      <c r="Y33508" s="396"/>
      <c r="Z33508" s="396"/>
      <c r="AA33508" s="441"/>
    </row>
    <row r="33509" spans="25:27" x14ac:dyDescent="0.2">
      <c r="Y33509" s="396"/>
      <c r="Z33509" s="396"/>
      <c r="AA33509" s="441"/>
    </row>
    <row r="33510" spans="25:27" x14ac:dyDescent="0.2">
      <c r="Y33510" s="396"/>
      <c r="Z33510" s="396"/>
      <c r="AA33510" s="441"/>
    </row>
    <row r="33511" spans="25:27" x14ac:dyDescent="0.2">
      <c r="Y33511" s="396"/>
      <c r="Z33511" s="396"/>
      <c r="AA33511" s="441"/>
    </row>
    <row r="33512" spans="25:27" x14ac:dyDescent="0.2">
      <c r="Y33512" s="396"/>
      <c r="Z33512" s="396"/>
      <c r="AA33512" s="441"/>
    </row>
    <row r="33513" spans="25:27" x14ac:dyDescent="0.2">
      <c r="Y33513" s="396"/>
      <c r="Z33513" s="396"/>
      <c r="AA33513" s="441"/>
    </row>
    <row r="33514" spans="25:27" x14ac:dyDescent="0.2">
      <c r="Y33514" s="396"/>
      <c r="Z33514" s="396"/>
      <c r="AA33514" s="441"/>
    </row>
    <row r="33515" spans="25:27" x14ac:dyDescent="0.2">
      <c r="Y33515" s="396"/>
      <c r="Z33515" s="396"/>
      <c r="AA33515" s="441"/>
    </row>
    <row r="33516" spans="25:27" x14ac:dyDescent="0.2">
      <c r="Y33516" s="396"/>
      <c r="Z33516" s="396"/>
      <c r="AA33516" s="441"/>
    </row>
    <row r="33517" spans="25:27" x14ac:dyDescent="0.2">
      <c r="Y33517" s="396"/>
      <c r="Z33517" s="396"/>
      <c r="AA33517" s="441"/>
    </row>
    <row r="33518" spans="25:27" x14ac:dyDescent="0.2">
      <c r="Y33518" s="396"/>
      <c r="Z33518" s="396"/>
      <c r="AA33518" s="441"/>
    </row>
    <row r="33519" spans="25:27" x14ac:dyDescent="0.2">
      <c r="Y33519" s="396"/>
      <c r="Z33519" s="396"/>
      <c r="AA33519" s="441"/>
    </row>
    <row r="33520" spans="25:27" x14ac:dyDescent="0.2">
      <c r="Y33520" s="396"/>
      <c r="Z33520" s="396"/>
      <c r="AA33520" s="441"/>
    </row>
    <row r="33521" spans="25:27" x14ac:dyDescent="0.2">
      <c r="Y33521" s="396"/>
      <c r="Z33521" s="396"/>
      <c r="AA33521" s="441"/>
    </row>
    <row r="33522" spans="25:27" x14ac:dyDescent="0.2">
      <c r="Y33522" s="396"/>
      <c r="Z33522" s="396"/>
      <c r="AA33522" s="441"/>
    </row>
    <row r="33523" spans="25:27" x14ac:dyDescent="0.2">
      <c r="Y33523" s="396"/>
      <c r="Z33523" s="396"/>
      <c r="AA33523" s="441"/>
    </row>
    <row r="33524" spans="25:27" x14ac:dyDescent="0.2">
      <c r="Y33524" s="396"/>
      <c r="Z33524" s="396"/>
      <c r="AA33524" s="441"/>
    </row>
    <row r="33525" spans="25:27" x14ac:dyDescent="0.2">
      <c r="Y33525" s="396"/>
      <c r="Z33525" s="396"/>
      <c r="AA33525" s="441"/>
    </row>
    <row r="33526" spans="25:27" x14ac:dyDescent="0.2">
      <c r="Y33526" s="396"/>
      <c r="Z33526" s="396"/>
      <c r="AA33526" s="441"/>
    </row>
    <row r="33527" spans="25:27" x14ac:dyDescent="0.2">
      <c r="Y33527" s="396"/>
      <c r="Z33527" s="396"/>
      <c r="AA33527" s="441"/>
    </row>
    <row r="33528" spans="25:27" x14ac:dyDescent="0.2">
      <c r="Y33528" s="396"/>
      <c r="Z33528" s="396"/>
      <c r="AA33528" s="441"/>
    </row>
    <row r="33529" spans="25:27" x14ac:dyDescent="0.2">
      <c r="Y33529" s="396"/>
      <c r="Z33529" s="396"/>
      <c r="AA33529" s="441"/>
    </row>
    <row r="33530" spans="25:27" x14ac:dyDescent="0.2">
      <c r="Y33530" s="396"/>
      <c r="Z33530" s="396"/>
      <c r="AA33530" s="441"/>
    </row>
    <row r="33531" spans="25:27" x14ac:dyDescent="0.2">
      <c r="Y33531" s="396"/>
      <c r="Z33531" s="396"/>
      <c r="AA33531" s="441"/>
    </row>
    <row r="33532" spans="25:27" x14ac:dyDescent="0.2">
      <c r="Y33532" s="396"/>
      <c r="Z33532" s="396"/>
      <c r="AA33532" s="441"/>
    </row>
    <row r="33533" spans="25:27" x14ac:dyDescent="0.2">
      <c r="Y33533" s="396"/>
      <c r="Z33533" s="396"/>
      <c r="AA33533" s="441"/>
    </row>
    <row r="33534" spans="25:27" x14ac:dyDescent="0.2">
      <c r="Y33534" s="396"/>
      <c r="Z33534" s="396"/>
      <c r="AA33534" s="441"/>
    </row>
    <row r="33535" spans="25:27" x14ac:dyDescent="0.2">
      <c r="Y33535" s="396"/>
      <c r="Z33535" s="396"/>
      <c r="AA33535" s="441"/>
    </row>
    <row r="33536" spans="25:27" x14ac:dyDescent="0.2">
      <c r="Y33536" s="396"/>
      <c r="Z33536" s="396"/>
      <c r="AA33536" s="441"/>
    </row>
    <row r="33537" spans="25:27" x14ac:dyDescent="0.2">
      <c r="Y33537" s="396"/>
      <c r="Z33537" s="396"/>
      <c r="AA33537" s="441"/>
    </row>
    <row r="33538" spans="25:27" x14ac:dyDescent="0.2">
      <c r="Y33538" s="396"/>
      <c r="Z33538" s="396"/>
      <c r="AA33538" s="441"/>
    </row>
    <row r="33539" spans="25:27" x14ac:dyDescent="0.2">
      <c r="Y33539" s="396"/>
      <c r="Z33539" s="396"/>
      <c r="AA33539" s="441"/>
    </row>
    <row r="33540" spans="25:27" x14ac:dyDescent="0.2">
      <c r="Y33540" s="396"/>
      <c r="Z33540" s="396"/>
      <c r="AA33540" s="441"/>
    </row>
    <row r="33541" spans="25:27" x14ac:dyDescent="0.2">
      <c r="Y33541" s="396"/>
      <c r="Z33541" s="396"/>
      <c r="AA33541" s="441"/>
    </row>
    <row r="33542" spans="25:27" x14ac:dyDescent="0.2">
      <c r="Y33542" s="396"/>
      <c r="Z33542" s="396"/>
      <c r="AA33542" s="441"/>
    </row>
    <row r="33543" spans="25:27" x14ac:dyDescent="0.2">
      <c r="Y33543" s="396"/>
      <c r="Z33543" s="396"/>
      <c r="AA33543" s="441"/>
    </row>
    <row r="33544" spans="25:27" x14ac:dyDescent="0.2">
      <c r="Y33544" s="396"/>
      <c r="Z33544" s="396"/>
      <c r="AA33544" s="441"/>
    </row>
    <row r="33545" spans="25:27" x14ac:dyDescent="0.2">
      <c r="Y33545" s="396"/>
      <c r="Z33545" s="396"/>
      <c r="AA33545" s="441"/>
    </row>
    <row r="33546" spans="25:27" x14ac:dyDescent="0.2">
      <c r="Y33546" s="396"/>
      <c r="Z33546" s="396"/>
      <c r="AA33546" s="441"/>
    </row>
    <row r="33547" spans="25:27" x14ac:dyDescent="0.2">
      <c r="Y33547" s="396"/>
      <c r="Z33547" s="396"/>
      <c r="AA33547" s="441"/>
    </row>
    <row r="33548" spans="25:27" x14ac:dyDescent="0.2">
      <c r="Y33548" s="396"/>
      <c r="Z33548" s="396"/>
      <c r="AA33548" s="441"/>
    </row>
    <row r="33549" spans="25:27" x14ac:dyDescent="0.2">
      <c r="Y33549" s="396"/>
      <c r="Z33549" s="396"/>
      <c r="AA33549" s="441"/>
    </row>
    <row r="33550" spans="25:27" x14ac:dyDescent="0.2">
      <c r="Y33550" s="396"/>
      <c r="Z33550" s="396"/>
      <c r="AA33550" s="441"/>
    </row>
    <row r="33551" spans="25:27" x14ac:dyDescent="0.2">
      <c r="Y33551" s="396"/>
      <c r="Z33551" s="396"/>
      <c r="AA33551" s="441"/>
    </row>
    <row r="33552" spans="25:27" x14ac:dyDescent="0.2">
      <c r="Y33552" s="396"/>
      <c r="Z33552" s="396"/>
      <c r="AA33552" s="441"/>
    </row>
    <row r="33553" spans="25:27" x14ac:dyDescent="0.2">
      <c r="Y33553" s="396"/>
      <c r="Z33553" s="396"/>
      <c r="AA33553" s="441"/>
    </row>
    <row r="33554" spans="25:27" x14ac:dyDescent="0.2">
      <c r="Y33554" s="396"/>
      <c r="Z33554" s="396"/>
      <c r="AA33554" s="441"/>
    </row>
    <row r="33555" spans="25:27" x14ac:dyDescent="0.2">
      <c r="Y33555" s="396"/>
      <c r="Z33555" s="396"/>
      <c r="AA33555" s="441"/>
    </row>
    <row r="33556" spans="25:27" x14ac:dyDescent="0.2">
      <c r="Y33556" s="396"/>
      <c r="Z33556" s="396"/>
      <c r="AA33556" s="441"/>
    </row>
    <row r="33557" spans="25:27" x14ac:dyDescent="0.2">
      <c r="Y33557" s="396"/>
      <c r="Z33557" s="396"/>
      <c r="AA33557" s="441"/>
    </row>
    <row r="33558" spans="25:27" x14ac:dyDescent="0.2">
      <c r="Y33558" s="396"/>
      <c r="Z33558" s="396"/>
      <c r="AA33558" s="441"/>
    </row>
    <row r="33559" spans="25:27" x14ac:dyDescent="0.2">
      <c r="Y33559" s="396"/>
      <c r="Z33559" s="396"/>
      <c r="AA33559" s="441"/>
    </row>
    <row r="33560" spans="25:27" x14ac:dyDescent="0.2">
      <c r="Y33560" s="396"/>
      <c r="Z33560" s="396"/>
      <c r="AA33560" s="441"/>
    </row>
    <row r="33561" spans="25:27" x14ac:dyDescent="0.2">
      <c r="Y33561" s="396"/>
      <c r="Z33561" s="396"/>
      <c r="AA33561" s="441"/>
    </row>
    <row r="33562" spans="25:27" x14ac:dyDescent="0.2">
      <c r="Y33562" s="396"/>
      <c r="Z33562" s="396"/>
      <c r="AA33562" s="441"/>
    </row>
    <row r="33563" spans="25:27" x14ac:dyDescent="0.2">
      <c r="Y33563" s="396"/>
      <c r="Z33563" s="396"/>
      <c r="AA33563" s="441"/>
    </row>
    <row r="33564" spans="25:27" x14ac:dyDescent="0.2">
      <c r="Y33564" s="396"/>
      <c r="Z33564" s="396"/>
      <c r="AA33564" s="441"/>
    </row>
    <row r="33565" spans="25:27" x14ac:dyDescent="0.2">
      <c r="Y33565" s="396"/>
      <c r="Z33565" s="396"/>
      <c r="AA33565" s="441"/>
    </row>
    <row r="33566" spans="25:27" x14ac:dyDescent="0.2">
      <c r="Y33566" s="396"/>
      <c r="Z33566" s="396"/>
      <c r="AA33566" s="441"/>
    </row>
    <row r="33567" spans="25:27" x14ac:dyDescent="0.2">
      <c r="Y33567" s="396"/>
      <c r="Z33567" s="396"/>
      <c r="AA33567" s="441"/>
    </row>
    <row r="33568" spans="25:27" x14ac:dyDescent="0.2">
      <c r="Y33568" s="396"/>
      <c r="Z33568" s="396"/>
      <c r="AA33568" s="441"/>
    </row>
    <row r="33569" spans="25:27" x14ac:dyDescent="0.2">
      <c r="Y33569" s="396"/>
      <c r="Z33569" s="396"/>
      <c r="AA33569" s="441"/>
    </row>
    <row r="33570" spans="25:27" x14ac:dyDescent="0.2">
      <c r="Y33570" s="396"/>
      <c r="Z33570" s="396"/>
      <c r="AA33570" s="441"/>
    </row>
    <row r="33571" spans="25:27" x14ac:dyDescent="0.2">
      <c r="Y33571" s="396"/>
      <c r="Z33571" s="396"/>
      <c r="AA33571" s="441"/>
    </row>
    <row r="33572" spans="25:27" x14ac:dyDescent="0.2">
      <c r="Y33572" s="396"/>
      <c r="Z33572" s="396"/>
      <c r="AA33572" s="441"/>
    </row>
    <row r="33573" spans="25:27" x14ac:dyDescent="0.2">
      <c r="Y33573" s="396"/>
      <c r="Z33573" s="396"/>
      <c r="AA33573" s="441"/>
    </row>
    <row r="33574" spans="25:27" x14ac:dyDescent="0.2">
      <c r="Y33574" s="396"/>
      <c r="Z33574" s="396"/>
      <c r="AA33574" s="441"/>
    </row>
    <row r="33575" spans="25:27" x14ac:dyDescent="0.2">
      <c r="Y33575" s="396"/>
      <c r="Z33575" s="396"/>
      <c r="AA33575" s="441"/>
    </row>
    <row r="33576" spans="25:27" x14ac:dyDescent="0.2">
      <c r="Y33576" s="396"/>
      <c r="Z33576" s="396"/>
      <c r="AA33576" s="441"/>
    </row>
    <row r="33577" spans="25:27" x14ac:dyDescent="0.2">
      <c r="Y33577" s="396"/>
      <c r="Z33577" s="396"/>
      <c r="AA33577" s="441"/>
    </row>
    <row r="33578" spans="25:27" x14ac:dyDescent="0.2">
      <c r="Y33578" s="396"/>
      <c r="Z33578" s="396"/>
      <c r="AA33578" s="441"/>
    </row>
    <row r="33579" spans="25:27" x14ac:dyDescent="0.2">
      <c r="Y33579" s="396"/>
      <c r="Z33579" s="396"/>
      <c r="AA33579" s="441"/>
    </row>
    <row r="33580" spans="25:27" x14ac:dyDescent="0.2">
      <c r="Y33580" s="396"/>
      <c r="Z33580" s="396"/>
      <c r="AA33580" s="441"/>
    </row>
    <row r="33581" spans="25:27" x14ac:dyDescent="0.2">
      <c r="Y33581" s="396"/>
      <c r="Z33581" s="396"/>
      <c r="AA33581" s="441"/>
    </row>
    <row r="33582" spans="25:27" x14ac:dyDescent="0.2">
      <c r="Y33582" s="396"/>
      <c r="Z33582" s="396"/>
      <c r="AA33582" s="441"/>
    </row>
    <row r="33583" spans="25:27" x14ac:dyDescent="0.2">
      <c r="Y33583" s="396"/>
      <c r="Z33583" s="396"/>
      <c r="AA33583" s="441"/>
    </row>
    <row r="33584" spans="25:27" x14ac:dyDescent="0.2">
      <c r="Y33584" s="396"/>
      <c r="Z33584" s="396"/>
      <c r="AA33584" s="441"/>
    </row>
    <row r="33585" spans="25:27" x14ac:dyDescent="0.2">
      <c r="Y33585" s="396"/>
      <c r="Z33585" s="396"/>
      <c r="AA33585" s="441"/>
    </row>
    <row r="33586" spans="25:27" x14ac:dyDescent="0.2">
      <c r="Y33586" s="396"/>
      <c r="Z33586" s="396"/>
      <c r="AA33586" s="441"/>
    </row>
    <row r="33587" spans="25:27" x14ac:dyDescent="0.2">
      <c r="Y33587" s="396"/>
      <c r="Z33587" s="396"/>
      <c r="AA33587" s="441"/>
    </row>
    <row r="33588" spans="25:27" x14ac:dyDescent="0.2">
      <c r="Y33588" s="396"/>
      <c r="Z33588" s="396"/>
      <c r="AA33588" s="441"/>
    </row>
    <row r="33589" spans="25:27" x14ac:dyDescent="0.2">
      <c r="Y33589" s="396"/>
      <c r="Z33589" s="396"/>
      <c r="AA33589" s="441"/>
    </row>
    <row r="33590" spans="25:27" x14ac:dyDescent="0.2">
      <c r="Y33590" s="396"/>
      <c r="Z33590" s="396"/>
      <c r="AA33590" s="441"/>
    </row>
    <row r="33591" spans="25:27" x14ac:dyDescent="0.2">
      <c r="Y33591" s="396"/>
      <c r="Z33591" s="396"/>
      <c r="AA33591" s="441"/>
    </row>
    <row r="33592" spans="25:27" x14ac:dyDescent="0.2">
      <c r="Y33592" s="396"/>
      <c r="Z33592" s="396"/>
      <c r="AA33592" s="441"/>
    </row>
    <row r="33593" spans="25:27" x14ac:dyDescent="0.2">
      <c r="Y33593" s="396"/>
      <c r="Z33593" s="396"/>
      <c r="AA33593" s="441"/>
    </row>
    <row r="33594" spans="25:27" x14ac:dyDescent="0.2">
      <c r="Y33594" s="396"/>
      <c r="Z33594" s="396"/>
      <c r="AA33594" s="441"/>
    </row>
    <row r="33595" spans="25:27" x14ac:dyDescent="0.2">
      <c r="Y33595" s="396"/>
      <c r="Z33595" s="396"/>
      <c r="AA33595" s="441"/>
    </row>
    <row r="33596" spans="25:27" x14ac:dyDescent="0.2">
      <c r="Y33596" s="396"/>
      <c r="Z33596" s="396"/>
      <c r="AA33596" s="441"/>
    </row>
    <row r="33597" spans="25:27" x14ac:dyDescent="0.2">
      <c r="Y33597" s="396"/>
      <c r="Z33597" s="396"/>
      <c r="AA33597" s="441"/>
    </row>
    <row r="33598" spans="25:27" x14ac:dyDescent="0.2">
      <c r="Y33598" s="396"/>
      <c r="Z33598" s="396"/>
      <c r="AA33598" s="441"/>
    </row>
    <row r="33599" spans="25:27" x14ac:dyDescent="0.2">
      <c r="Y33599" s="396"/>
      <c r="Z33599" s="396"/>
      <c r="AA33599" s="441"/>
    </row>
    <row r="33600" spans="25:27" x14ac:dyDescent="0.2">
      <c r="Y33600" s="396"/>
      <c r="Z33600" s="396"/>
      <c r="AA33600" s="441"/>
    </row>
    <row r="33601" spans="25:27" x14ac:dyDescent="0.2">
      <c r="Y33601" s="396"/>
      <c r="Z33601" s="396"/>
      <c r="AA33601" s="441"/>
    </row>
    <row r="33602" spans="25:27" x14ac:dyDescent="0.2">
      <c r="Y33602" s="396"/>
      <c r="Z33602" s="396"/>
      <c r="AA33602" s="441"/>
    </row>
    <row r="33603" spans="25:27" x14ac:dyDescent="0.2">
      <c r="Y33603" s="396"/>
      <c r="Z33603" s="396"/>
      <c r="AA33603" s="441"/>
    </row>
    <row r="33604" spans="25:27" x14ac:dyDescent="0.2">
      <c r="Y33604" s="396"/>
      <c r="Z33604" s="396"/>
      <c r="AA33604" s="441"/>
    </row>
    <row r="33605" spans="25:27" x14ac:dyDescent="0.2">
      <c r="Y33605" s="396"/>
      <c r="Z33605" s="396"/>
      <c r="AA33605" s="441"/>
    </row>
    <row r="33606" spans="25:27" x14ac:dyDescent="0.2">
      <c r="Y33606" s="396"/>
      <c r="Z33606" s="396"/>
      <c r="AA33606" s="441"/>
    </row>
    <row r="33607" spans="25:27" x14ac:dyDescent="0.2">
      <c r="Y33607" s="396"/>
      <c r="Z33607" s="396"/>
      <c r="AA33607" s="441"/>
    </row>
    <row r="33608" spans="25:27" x14ac:dyDescent="0.2">
      <c r="Y33608" s="396"/>
      <c r="Z33608" s="396"/>
      <c r="AA33608" s="441"/>
    </row>
    <row r="33609" spans="25:27" x14ac:dyDescent="0.2">
      <c r="Y33609" s="396"/>
      <c r="Z33609" s="396"/>
      <c r="AA33609" s="441"/>
    </row>
    <row r="33610" spans="25:27" x14ac:dyDescent="0.2">
      <c r="Y33610" s="396"/>
      <c r="Z33610" s="396"/>
      <c r="AA33610" s="441"/>
    </row>
    <row r="33611" spans="25:27" x14ac:dyDescent="0.2">
      <c r="Y33611" s="396"/>
      <c r="Z33611" s="396"/>
      <c r="AA33611" s="441"/>
    </row>
    <row r="33612" spans="25:27" x14ac:dyDescent="0.2">
      <c r="Y33612" s="396"/>
      <c r="Z33612" s="396"/>
      <c r="AA33612" s="441"/>
    </row>
    <row r="33613" spans="25:27" x14ac:dyDescent="0.2">
      <c r="Y33613" s="396"/>
      <c r="Z33613" s="396"/>
      <c r="AA33613" s="441"/>
    </row>
    <row r="33614" spans="25:27" x14ac:dyDescent="0.2">
      <c r="Y33614" s="396"/>
      <c r="Z33614" s="396"/>
      <c r="AA33614" s="441"/>
    </row>
    <row r="33615" spans="25:27" x14ac:dyDescent="0.2">
      <c r="Y33615" s="396"/>
      <c r="Z33615" s="396"/>
      <c r="AA33615" s="441"/>
    </row>
    <row r="33616" spans="25:27" x14ac:dyDescent="0.2">
      <c r="Y33616" s="396"/>
      <c r="Z33616" s="396"/>
      <c r="AA33616" s="441"/>
    </row>
    <row r="33617" spans="25:27" x14ac:dyDescent="0.2">
      <c r="Y33617" s="396"/>
      <c r="Z33617" s="396"/>
      <c r="AA33617" s="441"/>
    </row>
    <row r="33618" spans="25:27" x14ac:dyDescent="0.2">
      <c r="Y33618" s="396"/>
      <c r="Z33618" s="396"/>
      <c r="AA33618" s="441"/>
    </row>
    <row r="33619" spans="25:27" x14ac:dyDescent="0.2">
      <c r="Y33619" s="396"/>
      <c r="Z33619" s="396"/>
      <c r="AA33619" s="441"/>
    </row>
    <row r="33620" spans="25:27" x14ac:dyDescent="0.2">
      <c r="Y33620" s="396"/>
      <c r="Z33620" s="396"/>
      <c r="AA33620" s="441"/>
    </row>
    <row r="33621" spans="25:27" x14ac:dyDescent="0.2">
      <c r="Y33621" s="396"/>
      <c r="Z33621" s="396"/>
      <c r="AA33621" s="441"/>
    </row>
    <row r="33622" spans="25:27" x14ac:dyDescent="0.2">
      <c r="Y33622" s="396"/>
      <c r="Z33622" s="396"/>
      <c r="AA33622" s="441"/>
    </row>
    <row r="33623" spans="25:27" x14ac:dyDescent="0.2">
      <c r="Y33623" s="396"/>
      <c r="Z33623" s="396"/>
      <c r="AA33623" s="441"/>
    </row>
    <row r="33624" spans="25:27" x14ac:dyDescent="0.2">
      <c r="Y33624" s="396"/>
      <c r="Z33624" s="396"/>
      <c r="AA33624" s="441"/>
    </row>
    <row r="33625" spans="25:27" x14ac:dyDescent="0.2">
      <c r="Y33625" s="396"/>
      <c r="Z33625" s="396"/>
      <c r="AA33625" s="441"/>
    </row>
    <row r="33626" spans="25:27" x14ac:dyDescent="0.2">
      <c r="Y33626" s="396"/>
      <c r="Z33626" s="396"/>
      <c r="AA33626" s="441"/>
    </row>
    <row r="33627" spans="25:27" x14ac:dyDescent="0.2">
      <c r="Y33627" s="396"/>
      <c r="Z33627" s="396"/>
      <c r="AA33627" s="441"/>
    </row>
    <row r="33628" spans="25:27" x14ac:dyDescent="0.2">
      <c r="Y33628" s="396"/>
      <c r="Z33628" s="396"/>
      <c r="AA33628" s="441"/>
    </row>
    <row r="33629" spans="25:27" x14ac:dyDescent="0.2">
      <c r="Y33629" s="396"/>
      <c r="Z33629" s="396"/>
      <c r="AA33629" s="441"/>
    </row>
    <row r="33630" spans="25:27" x14ac:dyDescent="0.2">
      <c r="Y33630" s="396"/>
      <c r="Z33630" s="396"/>
      <c r="AA33630" s="441"/>
    </row>
    <row r="33631" spans="25:27" x14ac:dyDescent="0.2">
      <c r="Y33631" s="396"/>
      <c r="Z33631" s="396"/>
      <c r="AA33631" s="441"/>
    </row>
    <row r="33632" spans="25:27" x14ac:dyDescent="0.2">
      <c r="Y33632" s="396"/>
      <c r="Z33632" s="396"/>
      <c r="AA33632" s="441"/>
    </row>
    <row r="33633" spans="25:27" x14ac:dyDescent="0.2">
      <c r="Y33633" s="396"/>
      <c r="Z33633" s="396"/>
      <c r="AA33633" s="441"/>
    </row>
    <row r="33634" spans="25:27" x14ac:dyDescent="0.2">
      <c r="Y33634" s="396"/>
      <c r="Z33634" s="396"/>
      <c r="AA33634" s="441"/>
    </row>
    <row r="33635" spans="25:27" x14ac:dyDescent="0.2">
      <c r="Y33635" s="396"/>
      <c r="Z33635" s="396"/>
      <c r="AA33635" s="441"/>
    </row>
    <row r="33636" spans="25:27" x14ac:dyDescent="0.2">
      <c r="Y33636" s="396"/>
      <c r="Z33636" s="396"/>
      <c r="AA33636" s="441"/>
    </row>
    <row r="33637" spans="25:27" x14ac:dyDescent="0.2">
      <c r="Y33637" s="396"/>
      <c r="Z33637" s="396"/>
      <c r="AA33637" s="441"/>
    </row>
    <row r="33638" spans="25:27" x14ac:dyDescent="0.2">
      <c r="Y33638" s="396"/>
      <c r="Z33638" s="396"/>
      <c r="AA33638" s="441"/>
    </row>
    <row r="33639" spans="25:27" x14ac:dyDescent="0.2">
      <c r="Y33639" s="396"/>
      <c r="Z33639" s="396"/>
      <c r="AA33639" s="441"/>
    </row>
    <row r="33640" spans="25:27" x14ac:dyDescent="0.2">
      <c r="Y33640" s="396"/>
      <c r="Z33640" s="396"/>
      <c r="AA33640" s="441"/>
    </row>
    <row r="33641" spans="25:27" x14ac:dyDescent="0.2">
      <c r="Y33641" s="396"/>
      <c r="Z33641" s="396"/>
      <c r="AA33641" s="441"/>
    </row>
    <row r="33642" spans="25:27" x14ac:dyDescent="0.2">
      <c r="Y33642" s="396"/>
      <c r="Z33642" s="396"/>
      <c r="AA33642" s="441"/>
    </row>
    <row r="33643" spans="25:27" x14ac:dyDescent="0.2">
      <c r="Y33643" s="396"/>
      <c r="Z33643" s="396"/>
      <c r="AA33643" s="441"/>
    </row>
    <row r="33644" spans="25:27" x14ac:dyDescent="0.2">
      <c r="Y33644" s="396"/>
      <c r="Z33644" s="396"/>
      <c r="AA33644" s="441"/>
    </row>
    <row r="33645" spans="25:27" x14ac:dyDescent="0.2">
      <c r="Y33645" s="396"/>
      <c r="Z33645" s="396"/>
      <c r="AA33645" s="441"/>
    </row>
    <row r="33646" spans="25:27" x14ac:dyDescent="0.2">
      <c r="Y33646" s="396"/>
      <c r="Z33646" s="396"/>
      <c r="AA33646" s="441"/>
    </row>
    <row r="33647" spans="25:27" x14ac:dyDescent="0.2">
      <c r="Y33647" s="396"/>
      <c r="Z33647" s="396"/>
      <c r="AA33647" s="441"/>
    </row>
    <row r="33648" spans="25:27" x14ac:dyDescent="0.2">
      <c r="Y33648" s="396"/>
      <c r="Z33648" s="396"/>
      <c r="AA33648" s="441"/>
    </row>
    <row r="33649" spans="25:27" x14ac:dyDescent="0.2">
      <c r="Y33649" s="396"/>
      <c r="Z33649" s="396"/>
      <c r="AA33649" s="441"/>
    </row>
    <row r="33650" spans="25:27" x14ac:dyDescent="0.2">
      <c r="Y33650" s="396"/>
      <c r="Z33650" s="396"/>
      <c r="AA33650" s="441"/>
    </row>
    <row r="33651" spans="25:27" x14ac:dyDescent="0.2">
      <c r="Y33651" s="396"/>
      <c r="Z33651" s="396"/>
      <c r="AA33651" s="441"/>
    </row>
    <row r="33652" spans="25:27" x14ac:dyDescent="0.2">
      <c r="Y33652" s="396"/>
      <c r="Z33652" s="396"/>
      <c r="AA33652" s="441"/>
    </row>
    <row r="33653" spans="25:27" x14ac:dyDescent="0.2">
      <c r="Y33653" s="396"/>
      <c r="Z33653" s="396"/>
      <c r="AA33653" s="441"/>
    </row>
    <row r="33654" spans="25:27" x14ac:dyDescent="0.2">
      <c r="Y33654" s="396"/>
      <c r="Z33654" s="396"/>
      <c r="AA33654" s="441"/>
    </row>
    <row r="33655" spans="25:27" x14ac:dyDescent="0.2">
      <c r="Y33655" s="396"/>
      <c r="Z33655" s="396"/>
      <c r="AA33655" s="441"/>
    </row>
    <row r="33656" spans="25:27" x14ac:dyDescent="0.2">
      <c r="Y33656" s="396"/>
      <c r="Z33656" s="396"/>
      <c r="AA33656" s="441"/>
    </row>
    <row r="33657" spans="25:27" x14ac:dyDescent="0.2">
      <c r="Y33657" s="396"/>
      <c r="Z33657" s="396"/>
      <c r="AA33657" s="441"/>
    </row>
    <row r="33658" spans="25:27" x14ac:dyDescent="0.2">
      <c r="Y33658" s="396"/>
      <c r="Z33658" s="396"/>
      <c r="AA33658" s="441"/>
    </row>
    <row r="33659" spans="25:27" x14ac:dyDescent="0.2">
      <c r="Y33659" s="396"/>
      <c r="Z33659" s="396"/>
      <c r="AA33659" s="441"/>
    </row>
    <row r="33660" spans="25:27" x14ac:dyDescent="0.2">
      <c r="Y33660" s="396"/>
      <c r="Z33660" s="396"/>
      <c r="AA33660" s="441"/>
    </row>
    <row r="33661" spans="25:27" x14ac:dyDescent="0.2">
      <c r="Y33661" s="396"/>
      <c r="Z33661" s="396"/>
      <c r="AA33661" s="441"/>
    </row>
    <row r="33662" spans="25:27" x14ac:dyDescent="0.2">
      <c r="Y33662" s="396"/>
      <c r="Z33662" s="396"/>
      <c r="AA33662" s="441"/>
    </row>
    <row r="33663" spans="25:27" x14ac:dyDescent="0.2">
      <c r="Y33663" s="396"/>
      <c r="Z33663" s="396"/>
      <c r="AA33663" s="441"/>
    </row>
    <row r="33664" spans="25:27" x14ac:dyDescent="0.2">
      <c r="Y33664" s="396"/>
      <c r="Z33664" s="396"/>
      <c r="AA33664" s="441"/>
    </row>
    <row r="33665" spans="25:27" x14ac:dyDescent="0.2">
      <c r="Y33665" s="396"/>
      <c r="Z33665" s="396"/>
      <c r="AA33665" s="441"/>
    </row>
    <row r="33666" spans="25:27" x14ac:dyDescent="0.2">
      <c r="Y33666" s="396"/>
      <c r="Z33666" s="396"/>
      <c r="AA33666" s="441"/>
    </row>
    <row r="33667" spans="25:27" x14ac:dyDescent="0.2">
      <c r="Y33667" s="396"/>
      <c r="Z33667" s="396"/>
      <c r="AA33667" s="441"/>
    </row>
    <row r="33668" spans="25:27" x14ac:dyDescent="0.2">
      <c r="Y33668" s="396"/>
      <c r="Z33668" s="396"/>
      <c r="AA33668" s="441"/>
    </row>
    <row r="33669" spans="25:27" x14ac:dyDescent="0.2">
      <c r="Y33669" s="396"/>
      <c r="Z33669" s="396"/>
      <c r="AA33669" s="441"/>
    </row>
    <row r="33670" spans="25:27" x14ac:dyDescent="0.2">
      <c r="Y33670" s="396"/>
      <c r="Z33670" s="396"/>
      <c r="AA33670" s="441"/>
    </row>
    <row r="33671" spans="25:27" x14ac:dyDescent="0.2">
      <c r="Y33671" s="396"/>
      <c r="Z33671" s="396"/>
      <c r="AA33671" s="441"/>
    </row>
    <row r="33672" spans="25:27" x14ac:dyDescent="0.2">
      <c r="Y33672" s="396"/>
      <c r="Z33672" s="396"/>
      <c r="AA33672" s="441"/>
    </row>
    <row r="33673" spans="25:27" x14ac:dyDescent="0.2">
      <c r="Y33673" s="396"/>
      <c r="Z33673" s="396"/>
      <c r="AA33673" s="441"/>
    </row>
    <row r="33674" spans="25:27" x14ac:dyDescent="0.2">
      <c r="Y33674" s="396"/>
      <c r="Z33674" s="396"/>
      <c r="AA33674" s="441"/>
    </row>
    <row r="33675" spans="25:27" x14ac:dyDescent="0.2">
      <c r="Y33675" s="396"/>
      <c r="Z33675" s="396"/>
      <c r="AA33675" s="441"/>
    </row>
    <row r="33676" spans="25:27" x14ac:dyDescent="0.2">
      <c r="Y33676" s="396"/>
      <c r="Z33676" s="396"/>
      <c r="AA33676" s="441"/>
    </row>
    <row r="33677" spans="25:27" x14ac:dyDescent="0.2">
      <c r="Y33677" s="396"/>
      <c r="Z33677" s="396"/>
      <c r="AA33677" s="441"/>
    </row>
    <row r="33678" spans="25:27" x14ac:dyDescent="0.2">
      <c r="Y33678" s="396"/>
      <c r="Z33678" s="396"/>
      <c r="AA33678" s="441"/>
    </row>
    <row r="33679" spans="25:27" x14ac:dyDescent="0.2">
      <c r="Y33679" s="396"/>
      <c r="Z33679" s="396"/>
      <c r="AA33679" s="441"/>
    </row>
    <row r="33680" spans="25:27" x14ac:dyDescent="0.2">
      <c r="Y33680" s="396"/>
      <c r="Z33680" s="396"/>
      <c r="AA33680" s="441"/>
    </row>
    <row r="33681" spans="25:27" x14ac:dyDescent="0.2">
      <c r="Y33681" s="396"/>
      <c r="Z33681" s="396"/>
      <c r="AA33681" s="441"/>
    </row>
    <row r="33682" spans="25:27" x14ac:dyDescent="0.2">
      <c r="Y33682" s="396"/>
      <c r="Z33682" s="396"/>
      <c r="AA33682" s="441"/>
    </row>
    <row r="33683" spans="25:27" x14ac:dyDescent="0.2">
      <c r="Y33683" s="396"/>
      <c r="Z33683" s="396"/>
      <c r="AA33683" s="441"/>
    </row>
    <row r="33684" spans="25:27" x14ac:dyDescent="0.2">
      <c r="Y33684" s="396"/>
      <c r="Z33684" s="396"/>
      <c r="AA33684" s="441"/>
    </row>
    <row r="33685" spans="25:27" x14ac:dyDescent="0.2">
      <c r="Y33685" s="396"/>
      <c r="Z33685" s="396"/>
      <c r="AA33685" s="441"/>
    </row>
    <row r="33686" spans="25:27" x14ac:dyDescent="0.2">
      <c r="Y33686" s="396"/>
      <c r="Z33686" s="396"/>
      <c r="AA33686" s="441"/>
    </row>
    <row r="33687" spans="25:27" x14ac:dyDescent="0.2">
      <c r="Y33687" s="396"/>
      <c r="Z33687" s="396"/>
      <c r="AA33687" s="441"/>
    </row>
    <row r="33688" spans="25:27" x14ac:dyDescent="0.2">
      <c r="Y33688" s="396"/>
      <c r="Z33688" s="396"/>
      <c r="AA33688" s="441"/>
    </row>
    <row r="33689" spans="25:27" x14ac:dyDescent="0.2">
      <c r="Y33689" s="396"/>
      <c r="Z33689" s="396"/>
      <c r="AA33689" s="441"/>
    </row>
    <row r="33690" spans="25:27" x14ac:dyDescent="0.2">
      <c r="Y33690" s="396"/>
      <c r="Z33690" s="396"/>
      <c r="AA33690" s="441"/>
    </row>
    <row r="33691" spans="25:27" x14ac:dyDescent="0.2">
      <c r="Y33691" s="396"/>
      <c r="Z33691" s="396"/>
      <c r="AA33691" s="441"/>
    </row>
    <row r="33692" spans="25:27" x14ac:dyDescent="0.2">
      <c r="Y33692" s="396"/>
      <c r="Z33692" s="396"/>
      <c r="AA33692" s="441"/>
    </row>
    <row r="33693" spans="25:27" x14ac:dyDescent="0.2">
      <c r="Y33693" s="396"/>
      <c r="Z33693" s="396"/>
      <c r="AA33693" s="441"/>
    </row>
    <row r="33694" spans="25:27" x14ac:dyDescent="0.2">
      <c r="Y33694" s="396"/>
      <c r="Z33694" s="396"/>
      <c r="AA33694" s="441"/>
    </row>
    <row r="33695" spans="25:27" x14ac:dyDescent="0.2">
      <c r="Y33695" s="396"/>
      <c r="Z33695" s="396"/>
      <c r="AA33695" s="441"/>
    </row>
    <row r="33696" spans="25:27" x14ac:dyDescent="0.2">
      <c r="Y33696" s="396"/>
      <c r="Z33696" s="396"/>
      <c r="AA33696" s="441"/>
    </row>
    <row r="33697" spans="25:27" x14ac:dyDescent="0.2">
      <c r="Y33697" s="396"/>
      <c r="Z33697" s="396"/>
      <c r="AA33697" s="441"/>
    </row>
    <row r="33698" spans="25:27" x14ac:dyDescent="0.2">
      <c r="Y33698" s="396"/>
      <c r="Z33698" s="396"/>
      <c r="AA33698" s="441"/>
    </row>
    <row r="33699" spans="25:27" x14ac:dyDescent="0.2">
      <c r="Y33699" s="396"/>
      <c r="Z33699" s="396"/>
      <c r="AA33699" s="441"/>
    </row>
    <row r="33700" spans="25:27" x14ac:dyDescent="0.2">
      <c r="Y33700" s="396"/>
      <c r="Z33700" s="396"/>
      <c r="AA33700" s="441"/>
    </row>
    <row r="33701" spans="25:27" x14ac:dyDescent="0.2">
      <c r="Y33701" s="396"/>
      <c r="Z33701" s="396"/>
      <c r="AA33701" s="441"/>
    </row>
    <row r="33702" spans="25:27" x14ac:dyDescent="0.2">
      <c r="Y33702" s="396"/>
      <c r="Z33702" s="396"/>
      <c r="AA33702" s="441"/>
    </row>
    <row r="33703" spans="25:27" x14ac:dyDescent="0.2">
      <c r="Y33703" s="396"/>
      <c r="Z33703" s="396"/>
      <c r="AA33703" s="441"/>
    </row>
    <row r="33704" spans="25:27" x14ac:dyDescent="0.2">
      <c r="Y33704" s="396"/>
      <c r="Z33704" s="396"/>
      <c r="AA33704" s="441"/>
    </row>
    <row r="33705" spans="25:27" x14ac:dyDescent="0.2">
      <c r="Y33705" s="396"/>
      <c r="Z33705" s="396"/>
      <c r="AA33705" s="441"/>
    </row>
    <row r="33706" spans="25:27" x14ac:dyDescent="0.2">
      <c r="Y33706" s="396"/>
      <c r="Z33706" s="396"/>
      <c r="AA33706" s="441"/>
    </row>
    <row r="33707" spans="25:27" x14ac:dyDescent="0.2">
      <c r="Y33707" s="396"/>
      <c r="Z33707" s="396"/>
      <c r="AA33707" s="441"/>
    </row>
    <row r="33708" spans="25:27" x14ac:dyDescent="0.2">
      <c r="Y33708" s="396"/>
      <c r="Z33708" s="396"/>
      <c r="AA33708" s="441"/>
    </row>
    <row r="33709" spans="25:27" x14ac:dyDescent="0.2">
      <c r="Y33709" s="396"/>
      <c r="Z33709" s="396"/>
      <c r="AA33709" s="441"/>
    </row>
    <row r="33710" spans="25:27" x14ac:dyDescent="0.2">
      <c r="Y33710" s="396"/>
      <c r="Z33710" s="396"/>
      <c r="AA33710" s="441"/>
    </row>
    <row r="33711" spans="25:27" x14ac:dyDescent="0.2">
      <c r="Y33711" s="396"/>
      <c r="Z33711" s="396"/>
      <c r="AA33711" s="441"/>
    </row>
    <row r="33712" spans="25:27" x14ac:dyDescent="0.2">
      <c r="Y33712" s="396"/>
      <c r="Z33712" s="396"/>
      <c r="AA33712" s="441"/>
    </row>
    <row r="33713" spans="25:27" x14ac:dyDescent="0.2">
      <c r="Y33713" s="396"/>
      <c r="Z33713" s="396"/>
      <c r="AA33713" s="441"/>
    </row>
    <row r="33714" spans="25:27" x14ac:dyDescent="0.2">
      <c r="Y33714" s="396"/>
      <c r="Z33714" s="396"/>
      <c r="AA33714" s="441"/>
    </row>
    <row r="33715" spans="25:27" x14ac:dyDescent="0.2">
      <c r="Y33715" s="396"/>
      <c r="Z33715" s="396"/>
      <c r="AA33715" s="441"/>
    </row>
    <row r="33716" spans="25:27" x14ac:dyDescent="0.2">
      <c r="Y33716" s="396"/>
      <c r="Z33716" s="396"/>
      <c r="AA33716" s="441"/>
    </row>
    <row r="33717" spans="25:27" x14ac:dyDescent="0.2">
      <c r="Y33717" s="396"/>
      <c r="Z33717" s="396"/>
      <c r="AA33717" s="441"/>
    </row>
    <row r="33718" spans="25:27" x14ac:dyDescent="0.2">
      <c r="Y33718" s="396"/>
      <c r="Z33718" s="396"/>
      <c r="AA33718" s="441"/>
    </row>
    <row r="33719" spans="25:27" x14ac:dyDescent="0.2">
      <c r="Y33719" s="396"/>
      <c r="Z33719" s="396"/>
      <c r="AA33719" s="441"/>
    </row>
    <row r="33720" spans="25:27" x14ac:dyDescent="0.2">
      <c r="Y33720" s="396"/>
      <c r="Z33720" s="396"/>
      <c r="AA33720" s="441"/>
    </row>
    <row r="33721" spans="25:27" x14ac:dyDescent="0.2">
      <c r="Y33721" s="396"/>
      <c r="Z33721" s="396"/>
      <c r="AA33721" s="441"/>
    </row>
    <row r="33722" spans="25:27" x14ac:dyDescent="0.2">
      <c r="Y33722" s="396"/>
      <c r="Z33722" s="396"/>
      <c r="AA33722" s="441"/>
    </row>
    <row r="33723" spans="25:27" x14ac:dyDescent="0.2">
      <c r="Y33723" s="396"/>
      <c r="Z33723" s="396"/>
      <c r="AA33723" s="441"/>
    </row>
    <row r="33724" spans="25:27" x14ac:dyDescent="0.2">
      <c r="Y33724" s="396"/>
      <c r="Z33724" s="396"/>
      <c r="AA33724" s="441"/>
    </row>
    <row r="33725" spans="25:27" x14ac:dyDescent="0.2">
      <c r="Y33725" s="396"/>
      <c r="Z33725" s="396"/>
      <c r="AA33725" s="441"/>
    </row>
    <row r="33726" spans="25:27" x14ac:dyDescent="0.2">
      <c r="Y33726" s="396"/>
      <c r="Z33726" s="396"/>
      <c r="AA33726" s="441"/>
    </row>
    <row r="33727" spans="25:27" x14ac:dyDescent="0.2">
      <c r="Y33727" s="396"/>
      <c r="Z33727" s="396"/>
      <c r="AA33727" s="441"/>
    </row>
    <row r="33728" spans="25:27" x14ac:dyDescent="0.2">
      <c r="Y33728" s="396"/>
      <c r="Z33728" s="396"/>
      <c r="AA33728" s="441"/>
    </row>
    <row r="33729" spans="25:27" x14ac:dyDescent="0.2">
      <c r="Y33729" s="396"/>
      <c r="Z33729" s="396"/>
      <c r="AA33729" s="441"/>
    </row>
    <row r="33730" spans="25:27" x14ac:dyDescent="0.2">
      <c r="Y33730" s="396"/>
      <c r="Z33730" s="396"/>
      <c r="AA33730" s="441"/>
    </row>
    <row r="33731" spans="25:27" x14ac:dyDescent="0.2">
      <c r="Y33731" s="396"/>
      <c r="Z33731" s="396"/>
      <c r="AA33731" s="441"/>
    </row>
    <row r="33732" spans="25:27" x14ac:dyDescent="0.2">
      <c r="Y33732" s="396"/>
      <c r="Z33732" s="396"/>
      <c r="AA33732" s="441"/>
    </row>
    <row r="33733" spans="25:27" x14ac:dyDescent="0.2">
      <c r="Y33733" s="396"/>
      <c r="Z33733" s="396"/>
      <c r="AA33733" s="441"/>
    </row>
    <row r="33734" spans="25:27" x14ac:dyDescent="0.2">
      <c r="Y33734" s="396"/>
      <c r="Z33734" s="396"/>
      <c r="AA33734" s="441"/>
    </row>
    <row r="33735" spans="25:27" x14ac:dyDescent="0.2">
      <c r="Y33735" s="396"/>
      <c r="Z33735" s="396"/>
      <c r="AA33735" s="441"/>
    </row>
    <row r="33736" spans="25:27" x14ac:dyDescent="0.2">
      <c r="Y33736" s="396"/>
      <c r="Z33736" s="396"/>
      <c r="AA33736" s="441"/>
    </row>
    <row r="33737" spans="25:27" x14ac:dyDescent="0.2">
      <c r="Y33737" s="396"/>
      <c r="Z33737" s="396"/>
      <c r="AA33737" s="441"/>
    </row>
    <row r="33738" spans="25:27" x14ac:dyDescent="0.2">
      <c r="Y33738" s="396"/>
      <c r="Z33738" s="396"/>
      <c r="AA33738" s="441"/>
    </row>
    <row r="33739" spans="25:27" x14ac:dyDescent="0.2">
      <c r="Y33739" s="396"/>
      <c r="Z33739" s="396"/>
      <c r="AA33739" s="441"/>
    </row>
    <row r="33740" spans="25:27" x14ac:dyDescent="0.2">
      <c r="Y33740" s="396"/>
      <c r="Z33740" s="396"/>
      <c r="AA33740" s="441"/>
    </row>
    <row r="33741" spans="25:27" x14ac:dyDescent="0.2">
      <c r="Y33741" s="396"/>
      <c r="Z33741" s="396"/>
      <c r="AA33741" s="441"/>
    </row>
    <row r="33742" spans="25:27" x14ac:dyDescent="0.2">
      <c r="Y33742" s="396"/>
      <c r="Z33742" s="396"/>
      <c r="AA33742" s="441"/>
    </row>
    <row r="33743" spans="25:27" x14ac:dyDescent="0.2">
      <c r="Y33743" s="396"/>
      <c r="Z33743" s="396"/>
      <c r="AA33743" s="441"/>
    </row>
    <row r="33744" spans="25:27" x14ac:dyDescent="0.2">
      <c r="Y33744" s="396"/>
      <c r="Z33744" s="396"/>
      <c r="AA33744" s="441"/>
    </row>
    <row r="33745" spans="25:27" x14ac:dyDescent="0.2">
      <c r="Y33745" s="396"/>
      <c r="Z33745" s="396"/>
      <c r="AA33745" s="441"/>
    </row>
    <row r="33746" spans="25:27" x14ac:dyDescent="0.2">
      <c r="Y33746" s="396"/>
      <c r="Z33746" s="396"/>
      <c r="AA33746" s="441"/>
    </row>
    <row r="33747" spans="25:27" x14ac:dyDescent="0.2">
      <c r="Y33747" s="396"/>
      <c r="Z33747" s="396"/>
      <c r="AA33747" s="441"/>
    </row>
    <row r="33748" spans="25:27" x14ac:dyDescent="0.2">
      <c r="Y33748" s="396"/>
      <c r="Z33748" s="396"/>
      <c r="AA33748" s="441"/>
    </row>
    <row r="33749" spans="25:27" x14ac:dyDescent="0.2">
      <c r="Y33749" s="396"/>
      <c r="Z33749" s="396"/>
      <c r="AA33749" s="441"/>
    </row>
    <row r="33750" spans="25:27" x14ac:dyDescent="0.2">
      <c r="Y33750" s="396"/>
      <c r="Z33750" s="396"/>
      <c r="AA33750" s="441"/>
    </row>
    <row r="33751" spans="25:27" x14ac:dyDescent="0.2">
      <c r="Y33751" s="396"/>
      <c r="Z33751" s="396"/>
      <c r="AA33751" s="441"/>
    </row>
    <row r="33752" spans="25:27" x14ac:dyDescent="0.2">
      <c r="Y33752" s="396"/>
      <c r="Z33752" s="396"/>
      <c r="AA33752" s="441"/>
    </row>
    <row r="33753" spans="25:27" x14ac:dyDescent="0.2">
      <c r="Y33753" s="396"/>
      <c r="Z33753" s="396"/>
      <c r="AA33753" s="441"/>
    </row>
    <row r="33754" spans="25:27" x14ac:dyDescent="0.2">
      <c r="Y33754" s="396"/>
      <c r="Z33754" s="396"/>
      <c r="AA33754" s="441"/>
    </row>
    <row r="33755" spans="25:27" x14ac:dyDescent="0.2">
      <c r="Y33755" s="396"/>
      <c r="Z33755" s="396"/>
      <c r="AA33755" s="441"/>
    </row>
    <row r="33756" spans="25:27" x14ac:dyDescent="0.2">
      <c r="Y33756" s="396"/>
      <c r="Z33756" s="396"/>
      <c r="AA33756" s="441"/>
    </row>
    <row r="33757" spans="25:27" x14ac:dyDescent="0.2">
      <c r="Y33757" s="396"/>
      <c r="Z33757" s="396"/>
      <c r="AA33757" s="441"/>
    </row>
    <row r="33758" spans="25:27" x14ac:dyDescent="0.2">
      <c r="Y33758" s="396"/>
      <c r="Z33758" s="396"/>
      <c r="AA33758" s="441"/>
    </row>
    <row r="33759" spans="25:27" x14ac:dyDescent="0.2">
      <c r="Y33759" s="396"/>
      <c r="Z33759" s="396"/>
      <c r="AA33759" s="441"/>
    </row>
    <row r="33760" spans="25:27" x14ac:dyDescent="0.2">
      <c r="Y33760" s="396"/>
      <c r="Z33760" s="396"/>
      <c r="AA33760" s="441"/>
    </row>
    <row r="33761" spans="25:27" x14ac:dyDescent="0.2">
      <c r="Y33761" s="396"/>
      <c r="Z33761" s="396"/>
      <c r="AA33761" s="441"/>
    </row>
    <row r="33762" spans="25:27" x14ac:dyDescent="0.2">
      <c r="Y33762" s="396"/>
      <c r="Z33762" s="396"/>
      <c r="AA33762" s="441"/>
    </row>
    <row r="33763" spans="25:27" x14ac:dyDescent="0.2">
      <c r="Y33763" s="396"/>
      <c r="Z33763" s="396"/>
      <c r="AA33763" s="441"/>
    </row>
    <row r="33764" spans="25:27" x14ac:dyDescent="0.2">
      <c r="Y33764" s="396"/>
      <c r="Z33764" s="396"/>
      <c r="AA33764" s="441"/>
    </row>
    <row r="33765" spans="25:27" x14ac:dyDescent="0.2">
      <c r="Y33765" s="396"/>
      <c r="Z33765" s="396"/>
      <c r="AA33765" s="441"/>
    </row>
    <row r="33766" spans="25:27" x14ac:dyDescent="0.2">
      <c r="Y33766" s="396"/>
      <c r="Z33766" s="396"/>
      <c r="AA33766" s="441"/>
    </row>
    <row r="33767" spans="25:27" x14ac:dyDescent="0.2">
      <c r="Y33767" s="396"/>
      <c r="Z33767" s="396"/>
      <c r="AA33767" s="441"/>
    </row>
    <row r="33768" spans="25:27" x14ac:dyDescent="0.2">
      <c r="Y33768" s="396"/>
      <c r="Z33768" s="396"/>
      <c r="AA33768" s="441"/>
    </row>
    <row r="33769" spans="25:27" x14ac:dyDescent="0.2">
      <c r="Y33769" s="396"/>
      <c r="Z33769" s="396"/>
      <c r="AA33769" s="441"/>
    </row>
    <row r="33770" spans="25:27" x14ac:dyDescent="0.2">
      <c r="Y33770" s="396"/>
      <c r="Z33770" s="396"/>
      <c r="AA33770" s="441"/>
    </row>
    <row r="33771" spans="25:27" x14ac:dyDescent="0.2">
      <c r="Y33771" s="396"/>
      <c r="Z33771" s="396"/>
      <c r="AA33771" s="441"/>
    </row>
    <row r="33772" spans="25:27" x14ac:dyDescent="0.2">
      <c r="Y33772" s="396"/>
      <c r="Z33772" s="396"/>
      <c r="AA33772" s="441"/>
    </row>
    <row r="33773" spans="25:27" x14ac:dyDescent="0.2">
      <c r="Y33773" s="396"/>
      <c r="Z33773" s="396"/>
      <c r="AA33773" s="441"/>
    </row>
    <row r="33774" spans="25:27" x14ac:dyDescent="0.2">
      <c r="Y33774" s="396"/>
      <c r="Z33774" s="396"/>
      <c r="AA33774" s="441"/>
    </row>
    <row r="33775" spans="25:27" x14ac:dyDescent="0.2">
      <c r="Y33775" s="396"/>
      <c r="Z33775" s="396"/>
      <c r="AA33775" s="441"/>
    </row>
    <row r="33776" spans="25:27" x14ac:dyDescent="0.2">
      <c r="Y33776" s="396"/>
      <c r="Z33776" s="396"/>
      <c r="AA33776" s="441"/>
    </row>
    <row r="33777" spans="25:27" x14ac:dyDescent="0.2">
      <c r="Y33777" s="396"/>
      <c r="Z33777" s="396"/>
      <c r="AA33777" s="441"/>
    </row>
    <row r="33778" spans="25:27" x14ac:dyDescent="0.2">
      <c r="Y33778" s="396"/>
      <c r="Z33778" s="396"/>
      <c r="AA33778" s="441"/>
    </row>
    <row r="33779" spans="25:27" x14ac:dyDescent="0.2">
      <c r="Y33779" s="396"/>
      <c r="Z33779" s="396"/>
      <c r="AA33779" s="441"/>
    </row>
    <row r="33780" spans="25:27" x14ac:dyDescent="0.2">
      <c r="Y33780" s="396"/>
      <c r="Z33780" s="396"/>
      <c r="AA33780" s="441"/>
    </row>
    <row r="33781" spans="25:27" x14ac:dyDescent="0.2">
      <c r="Y33781" s="396"/>
      <c r="Z33781" s="396"/>
      <c r="AA33781" s="441"/>
    </row>
    <row r="33782" spans="25:27" x14ac:dyDescent="0.2">
      <c r="Y33782" s="396"/>
      <c r="Z33782" s="396"/>
      <c r="AA33782" s="441"/>
    </row>
    <row r="33783" spans="25:27" x14ac:dyDescent="0.2">
      <c r="Y33783" s="396"/>
      <c r="Z33783" s="396"/>
      <c r="AA33783" s="441"/>
    </row>
    <row r="33784" spans="25:27" x14ac:dyDescent="0.2">
      <c r="Y33784" s="396"/>
      <c r="Z33784" s="396"/>
      <c r="AA33784" s="441"/>
    </row>
    <row r="33785" spans="25:27" x14ac:dyDescent="0.2">
      <c r="Y33785" s="396"/>
      <c r="Z33785" s="396"/>
      <c r="AA33785" s="441"/>
    </row>
    <row r="33786" spans="25:27" x14ac:dyDescent="0.2">
      <c r="Y33786" s="396"/>
      <c r="Z33786" s="396"/>
      <c r="AA33786" s="441"/>
    </row>
    <row r="33787" spans="25:27" x14ac:dyDescent="0.2">
      <c r="Y33787" s="396"/>
      <c r="Z33787" s="396"/>
      <c r="AA33787" s="441"/>
    </row>
    <row r="33788" spans="25:27" x14ac:dyDescent="0.2">
      <c r="Y33788" s="396"/>
      <c r="Z33788" s="396"/>
      <c r="AA33788" s="441"/>
    </row>
    <row r="33789" spans="25:27" x14ac:dyDescent="0.2">
      <c r="Y33789" s="396"/>
      <c r="Z33789" s="396"/>
      <c r="AA33789" s="441"/>
    </row>
    <row r="33790" spans="25:27" x14ac:dyDescent="0.2">
      <c r="Y33790" s="396"/>
      <c r="Z33790" s="396"/>
      <c r="AA33790" s="441"/>
    </row>
    <row r="33791" spans="25:27" x14ac:dyDescent="0.2">
      <c r="Y33791" s="396"/>
      <c r="Z33791" s="396"/>
      <c r="AA33791" s="441"/>
    </row>
    <row r="33792" spans="25:27" x14ac:dyDescent="0.2">
      <c r="Y33792" s="396"/>
      <c r="Z33792" s="396"/>
      <c r="AA33792" s="441"/>
    </row>
    <row r="33793" spans="25:27" x14ac:dyDescent="0.2">
      <c r="Y33793" s="396"/>
      <c r="Z33793" s="396"/>
      <c r="AA33793" s="441"/>
    </row>
    <row r="33794" spans="25:27" x14ac:dyDescent="0.2">
      <c r="Y33794" s="396"/>
      <c r="Z33794" s="396"/>
      <c r="AA33794" s="441"/>
    </row>
    <row r="33795" spans="25:27" x14ac:dyDescent="0.2">
      <c r="Y33795" s="396"/>
      <c r="Z33795" s="396"/>
      <c r="AA33795" s="441"/>
    </row>
    <row r="33796" spans="25:27" x14ac:dyDescent="0.2">
      <c r="Y33796" s="396"/>
      <c r="Z33796" s="396"/>
      <c r="AA33796" s="441"/>
    </row>
    <row r="33797" spans="25:27" x14ac:dyDescent="0.2">
      <c r="Y33797" s="396"/>
      <c r="Z33797" s="396"/>
      <c r="AA33797" s="441"/>
    </row>
    <row r="33798" spans="25:27" x14ac:dyDescent="0.2">
      <c r="Y33798" s="396"/>
      <c r="Z33798" s="396"/>
      <c r="AA33798" s="441"/>
    </row>
    <row r="33799" spans="25:27" x14ac:dyDescent="0.2">
      <c r="Y33799" s="396"/>
      <c r="Z33799" s="396"/>
      <c r="AA33799" s="441"/>
    </row>
    <row r="33800" spans="25:27" x14ac:dyDescent="0.2">
      <c r="Y33800" s="396"/>
      <c r="Z33800" s="396"/>
      <c r="AA33800" s="441"/>
    </row>
    <row r="33801" spans="25:27" x14ac:dyDescent="0.2">
      <c r="Y33801" s="396"/>
      <c r="Z33801" s="396"/>
      <c r="AA33801" s="441"/>
    </row>
    <row r="33802" spans="25:27" x14ac:dyDescent="0.2">
      <c r="Y33802" s="396"/>
      <c r="Z33802" s="396"/>
      <c r="AA33802" s="441"/>
    </row>
    <row r="33803" spans="25:27" x14ac:dyDescent="0.2">
      <c r="Y33803" s="396"/>
      <c r="Z33803" s="396"/>
      <c r="AA33803" s="441"/>
    </row>
    <row r="33804" spans="25:27" x14ac:dyDescent="0.2">
      <c r="Y33804" s="396"/>
      <c r="Z33804" s="396"/>
      <c r="AA33804" s="441"/>
    </row>
    <row r="33805" spans="25:27" x14ac:dyDescent="0.2">
      <c r="Y33805" s="396"/>
      <c r="Z33805" s="396"/>
      <c r="AA33805" s="441"/>
    </row>
    <row r="33806" spans="25:27" x14ac:dyDescent="0.2">
      <c r="Y33806" s="396"/>
      <c r="Z33806" s="396"/>
      <c r="AA33806" s="441"/>
    </row>
    <row r="33807" spans="25:27" x14ac:dyDescent="0.2">
      <c r="Y33807" s="396"/>
      <c r="Z33807" s="396"/>
      <c r="AA33807" s="441"/>
    </row>
    <row r="33808" spans="25:27" x14ac:dyDescent="0.2">
      <c r="Y33808" s="396"/>
      <c r="Z33808" s="396"/>
      <c r="AA33808" s="441"/>
    </row>
    <row r="33809" spans="25:27" x14ac:dyDescent="0.2">
      <c r="Y33809" s="396"/>
      <c r="Z33809" s="396"/>
      <c r="AA33809" s="441"/>
    </row>
    <row r="33810" spans="25:27" x14ac:dyDescent="0.2">
      <c r="Y33810" s="396"/>
      <c r="Z33810" s="396"/>
      <c r="AA33810" s="441"/>
    </row>
    <row r="33811" spans="25:27" x14ac:dyDescent="0.2">
      <c r="Y33811" s="396"/>
      <c r="Z33811" s="396"/>
      <c r="AA33811" s="441"/>
    </row>
    <row r="33812" spans="25:27" x14ac:dyDescent="0.2">
      <c r="Y33812" s="396"/>
      <c r="Z33812" s="396"/>
      <c r="AA33812" s="441"/>
    </row>
    <row r="33813" spans="25:27" x14ac:dyDescent="0.2">
      <c r="Y33813" s="396"/>
      <c r="Z33813" s="396"/>
      <c r="AA33813" s="441"/>
    </row>
    <row r="33814" spans="25:27" x14ac:dyDescent="0.2">
      <c r="Y33814" s="396"/>
      <c r="Z33814" s="396"/>
      <c r="AA33814" s="441"/>
    </row>
    <row r="33815" spans="25:27" x14ac:dyDescent="0.2">
      <c r="Y33815" s="396"/>
      <c r="Z33815" s="396"/>
      <c r="AA33815" s="441"/>
    </row>
    <row r="33816" spans="25:27" x14ac:dyDescent="0.2">
      <c r="Y33816" s="396"/>
      <c r="Z33816" s="396"/>
      <c r="AA33816" s="441"/>
    </row>
    <row r="33817" spans="25:27" x14ac:dyDescent="0.2">
      <c r="Y33817" s="396"/>
      <c r="Z33817" s="396"/>
      <c r="AA33817" s="441"/>
    </row>
    <row r="33818" spans="25:27" x14ac:dyDescent="0.2">
      <c r="Y33818" s="396"/>
      <c r="Z33818" s="396"/>
      <c r="AA33818" s="441"/>
    </row>
    <row r="33819" spans="25:27" x14ac:dyDescent="0.2">
      <c r="Y33819" s="396"/>
      <c r="Z33819" s="396"/>
      <c r="AA33819" s="441"/>
    </row>
    <row r="33820" spans="25:27" x14ac:dyDescent="0.2">
      <c r="Y33820" s="396"/>
      <c r="Z33820" s="396"/>
      <c r="AA33820" s="441"/>
    </row>
    <row r="33821" spans="25:27" x14ac:dyDescent="0.2">
      <c r="Y33821" s="396"/>
      <c r="Z33821" s="396"/>
      <c r="AA33821" s="441"/>
    </row>
    <row r="33822" spans="25:27" x14ac:dyDescent="0.2">
      <c r="Y33822" s="396"/>
      <c r="Z33822" s="396"/>
      <c r="AA33822" s="441"/>
    </row>
    <row r="33823" spans="25:27" x14ac:dyDescent="0.2">
      <c r="Y33823" s="396"/>
      <c r="Z33823" s="396"/>
      <c r="AA33823" s="441"/>
    </row>
    <row r="33824" spans="25:27" x14ac:dyDescent="0.2">
      <c r="Y33824" s="396"/>
      <c r="Z33824" s="396"/>
      <c r="AA33824" s="441"/>
    </row>
    <row r="33825" spans="25:27" x14ac:dyDescent="0.2">
      <c r="Y33825" s="396"/>
      <c r="Z33825" s="396"/>
      <c r="AA33825" s="441"/>
    </row>
    <row r="33826" spans="25:27" x14ac:dyDescent="0.2">
      <c r="Y33826" s="396"/>
      <c r="Z33826" s="396"/>
      <c r="AA33826" s="441"/>
    </row>
    <row r="33827" spans="25:27" x14ac:dyDescent="0.2">
      <c r="Y33827" s="396"/>
      <c r="Z33827" s="396"/>
      <c r="AA33827" s="441"/>
    </row>
    <row r="33828" spans="25:27" x14ac:dyDescent="0.2">
      <c r="Y33828" s="396"/>
      <c r="Z33828" s="396"/>
      <c r="AA33828" s="441"/>
    </row>
    <row r="33829" spans="25:27" x14ac:dyDescent="0.2">
      <c r="Y33829" s="396"/>
      <c r="Z33829" s="396"/>
      <c r="AA33829" s="441"/>
    </row>
    <row r="33830" spans="25:27" x14ac:dyDescent="0.2">
      <c r="Y33830" s="396"/>
      <c r="Z33830" s="396"/>
      <c r="AA33830" s="441"/>
    </row>
    <row r="33831" spans="25:27" x14ac:dyDescent="0.2">
      <c r="Y33831" s="396"/>
      <c r="Z33831" s="396"/>
      <c r="AA33831" s="441"/>
    </row>
    <row r="33832" spans="25:27" x14ac:dyDescent="0.2">
      <c r="Y33832" s="396"/>
      <c r="Z33832" s="396"/>
      <c r="AA33832" s="441"/>
    </row>
    <row r="33833" spans="25:27" x14ac:dyDescent="0.2">
      <c r="Y33833" s="396"/>
      <c r="Z33833" s="396"/>
      <c r="AA33833" s="441"/>
    </row>
    <row r="33834" spans="25:27" x14ac:dyDescent="0.2">
      <c r="Y33834" s="396"/>
      <c r="Z33834" s="396"/>
      <c r="AA33834" s="441"/>
    </row>
    <row r="33835" spans="25:27" x14ac:dyDescent="0.2">
      <c r="Y33835" s="396"/>
      <c r="Z33835" s="396"/>
      <c r="AA33835" s="441"/>
    </row>
    <row r="33836" spans="25:27" x14ac:dyDescent="0.2">
      <c r="Y33836" s="396"/>
      <c r="Z33836" s="396"/>
      <c r="AA33836" s="441"/>
    </row>
    <row r="33837" spans="25:27" x14ac:dyDescent="0.2">
      <c r="Y33837" s="396"/>
      <c r="Z33837" s="396"/>
      <c r="AA33837" s="441"/>
    </row>
    <row r="33838" spans="25:27" x14ac:dyDescent="0.2">
      <c r="Y33838" s="396"/>
      <c r="Z33838" s="396"/>
      <c r="AA33838" s="441"/>
    </row>
    <row r="33839" spans="25:27" x14ac:dyDescent="0.2">
      <c r="Y33839" s="396"/>
      <c r="Z33839" s="396"/>
      <c r="AA33839" s="441"/>
    </row>
    <row r="33840" spans="25:27" x14ac:dyDescent="0.2">
      <c r="Y33840" s="396"/>
      <c r="Z33840" s="396"/>
      <c r="AA33840" s="441"/>
    </row>
    <row r="33841" spans="25:27" x14ac:dyDescent="0.2">
      <c r="Y33841" s="396"/>
      <c r="Z33841" s="396"/>
      <c r="AA33841" s="441"/>
    </row>
    <row r="33842" spans="25:27" x14ac:dyDescent="0.2">
      <c r="Y33842" s="396"/>
      <c r="Z33842" s="396"/>
      <c r="AA33842" s="441"/>
    </row>
    <row r="33843" spans="25:27" x14ac:dyDescent="0.2">
      <c r="Y33843" s="396"/>
      <c r="Z33843" s="396"/>
      <c r="AA33843" s="441"/>
    </row>
    <row r="33844" spans="25:27" x14ac:dyDescent="0.2">
      <c r="Y33844" s="396"/>
      <c r="Z33844" s="396"/>
      <c r="AA33844" s="441"/>
    </row>
    <row r="33845" spans="25:27" x14ac:dyDescent="0.2">
      <c r="Y33845" s="396"/>
      <c r="Z33845" s="396"/>
      <c r="AA33845" s="441"/>
    </row>
    <row r="33846" spans="25:27" x14ac:dyDescent="0.2">
      <c r="Y33846" s="396"/>
      <c r="Z33846" s="396"/>
      <c r="AA33846" s="441"/>
    </row>
    <row r="33847" spans="25:27" x14ac:dyDescent="0.2">
      <c r="Y33847" s="396"/>
      <c r="Z33847" s="396"/>
      <c r="AA33847" s="441"/>
    </row>
    <row r="33848" spans="25:27" x14ac:dyDescent="0.2">
      <c r="Y33848" s="396"/>
      <c r="Z33848" s="396"/>
      <c r="AA33848" s="441"/>
    </row>
    <row r="33849" spans="25:27" x14ac:dyDescent="0.2">
      <c r="Y33849" s="396"/>
      <c r="Z33849" s="396"/>
      <c r="AA33849" s="441"/>
    </row>
    <row r="33850" spans="25:27" x14ac:dyDescent="0.2">
      <c r="Y33850" s="396"/>
      <c r="Z33850" s="396"/>
      <c r="AA33850" s="441"/>
    </row>
    <row r="33851" spans="25:27" x14ac:dyDescent="0.2">
      <c r="Y33851" s="396"/>
      <c r="Z33851" s="396"/>
      <c r="AA33851" s="441"/>
    </row>
    <row r="33852" spans="25:27" x14ac:dyDescent="0.2">
      <c r="Y33852" s="396"/>
      <c r="Z33852" s="396"/>
      <c r="AA33852" s="441"/>
    </row>
    <row r="33853" spans="25:27" x14ac:dyDescent="0.2">
      <c r="Y33853" s="396"/>
      <c r="Z33853" s="396"/>
      <c r="AA33853" s="441"/>
    </row>
    <row r="33854" spans="25:27" x14ac:dyDescent="0.2">
      <c r="Y33854" s="396"/>
      <c r="Z33854" s="396"/>
      <c r="AA33854" s="441"/>
    </row>
    <row r="33855" spans="25:27" x14ac:dyDescent="0.2">
      <c r="Y33855" s="396"/>
      <c r="Z33855" s="396"/>
      <c r="AA33855" s="441"/>
    </row>
    <row r="33856" spans="25:27" x14ac:dyDescent="0.2">
      <c r="Y33856" s="396"/>
      <c r="Z33856" s="396"/>
      <c r="AA33856" s="441"/>
    </row>
    <row r="33857" spans="25:27" x14ac:dyDescent="0.2">
      <c r="Y33857" s="396"/>
      <c r="Z33857" s="396"/>
      <c r="AA33857" s="441"/>
    </row>
    <row r="33858" spans="25:27" x14ac:dyDescent="0.2">
      <c r="Y33858" s="396"/>
      <c r="Z33858" s="396"/>
      <c r="AA33858" s="441"/>
    </row>
    <row r="33859" spans="25:27" x14ac:dyDescent="0.2">
      <c r="Y33859" s="396"/>
      <c r="Z33859" s="396"/>
      <c r="AA33859" s="441"/>
    </row>
    <row r="33860" spans="25:27" x14ac:dyDescent="0.2">
      <c r="Y33860" s="396"/>
      <c r="Z33860" s="396"/>
      <c r="AA33860" s="441"/>
    </row>
    <row r="33861" spans="25:27" x14ac:dyDescent="0.2">
      <c r="Y33861" s="396"/>
      <c r="Z33861" s="396"/>
      <c r="AA33861" s="441"/>
    </row>
    <row r="33862" spans="25:27" x14ac:dyDescent="0.2">
      <c r="Y33862" s="396"/>
      <c r="Z33862" s="396"/>
      <c r="AA33862" s="441"/>
    </row>
    <row r="33863" spans="25:27" x14ac:dyDescent="0.2">
      <c r="Y33863" s="396"/>
      <c r="Z33863" s="396"/>
      <c r="AA33863" s="441"/>
    </row>
    <row r="33864" spans="25:27" x14ac:dyDescent="0.2">
      <c r="Y33864" s="396"/>
      <c r="Z33864" s="396"/>
      <c r="AA33864" s="441"/>
    </row>
    <row r="33865" spans="25:27" x14ac:dyDescent="0.2">
      <c r="Y33865" s="396"/>
      <c r="Z33865" s="396"/>
      <c r="AA33865" s="441"/>
    </row>
    <row r="33866" spans="25:27" x14ac:dyDescent="0.2">
      <c r="Y33866" s="396"/>
      <c r="Z33866" s="396"/>
      <c r="AA33866" s="441"/>
    </row>
    <row r="33867" spans="25:27" x14ac:dyDescent="0.2">
      <c r="Y33867" s="396"/>
      <c r="Z33867" s="396"/>
      <c r="AA33867" s="441"/>
    </row>
    <row r="33868" spans="25:27" x14ac:dyDescent="0.2">
      <c r="Y33868" s="396"/>
      <c r="Z33868" s="396"/>
      <c r="AA33868" s="441"/>
    </row>
    <row r="33869" spans="25:27" x14ac:dyDescent="0.2">
      <c r="Y33869" s="396"/>
      <c r="Z33869" s="396"/>
      <c r="AA33869" s="441"/>
    </row>
    <row r="33870" spans="25:27" x14ac:dyDescent="0.2">
      <c r="Y33870" s="396"/>
      <c r="Z33870" s="396"/>
      <c r="AA33870" s="441"/>
    </row>
    <row r="33871" spans="25:27" x14ac:dyDescent="0.2">
      <c r="Y33871" s="396"/>
      <c r="Z33871" s="396"/>
      <c r="AA33871" s="441"/>
    </row>
    <row r="33872" spans="25:27" x14ac:dyDescent="0.2">
      <c r="Y33872" s="396"/>
      <c r="Z33872" s="396"/>
      <c r="AA33872" s="441"/>
    </row>
    <row r="33873" spans="25:27" x14ac:dyDescent="0.2">
      <c r="Y33873" s="396"/>
      <c r="Z33873" s="396"/>
      <c r="AA33873" s="441"/>
    </row>
    <row r="33874" spans="25:27" x14ac:dyDescent="0.2">
      <c r="Y33874" s="396"/>
      <c r="Z33874" s="396"/>
      <c r="AA33874" s="441"/>
    </row>
    <row r="33875" spans="25:27" x14ac:dyDescent="0.2">
      <c r="Y33875" s="396"/>
      <c r="Z33875" s="396"/>
      <c r="AA33875" s="441"/>
    </row>
    <row r="33876" spans="25:27" x14ac:dyDescent="0.2">
      <c r="Y33876" s="396"/>
      <c r="Z33876" s="396"/>
      <c r="AA33876" s="441"/>
    </row>
    <row r="33877" spans="25:27" x14ac:dyDescent="0.2">
      <c r="Y33877" s="396"/>
      <c r="Z33877" s="396"/>
      <c r="AA33877" s="441"/>
    </row>
    <row r="33878" spans="25:27" x14ac:dyDescent="0.2">
      <c r="Y33878" s="396"/>
      <c r="Z33878" s="396"/>
      <c r="AA33878" s="441"/>
    </row>
    <row r="33879" spans="25:27" x14ac:dyDescent="0.2">
      <c r="Y33879" s="396"/>
      <c r="Z33879" s="396"/>
      <c r="AA33879" s="441"/>
    </row>
    <row r="33880" spans="25:27" x14ac:dyDescent="0.2">
      <c r="Y33880" s="396"/>
      <c r="Z33880" s="396"/>
      <c r="AA33880" s="441"/>
    </row>
    <row r="33881" spans="25:27" x14ac:dyDescent="0.2">
      <c r="Y33881" s="396"/>
      <c r="Z33881" s="396"/>
      <c r="AA33881" s="441"/>
    </row>
    <row r="33882" spans="25:27" x14ac:dyDescent="0.2">
      <c r="Y33882" s="396"/>
      <c r="Z33882" s="396"/>
      <c r="AA33882" s="441"/>
    </row>
    <row r="33883" spans="25:27" x14ac:dyDescent="0.2">
      <c r="Y33883" s="396"/>
      <c r="Z33883" s="396"/>
      <c r="AA33883" s="441"/>
    </row>
    <row r="33884" spans="25:27" x14ac:dyDescent="0.2">
      <c r="Y33884" s="396"/>
      <c r="Z33884" s="396"/>
      <c r="AA33884" s="441"/>
    </row>
    <row r="33885" spans="25:27" x14ac:dyDescent="0.2">
      <c r="Y33885" s="396"/>
      <c r="Z33885" s="396"/>
      <c r="AA33885" s="441"/>
    </row>
    <row r="33886" spans="25:27" x14ac:dyDescent="0.2">
      <c r="Y33886" s="396"/>
      <c r="Z33886" s="396"/>
      <c r="AA33886" s="441"/>
    </row>
    <row r="33887" spans="25:27" x14ac:dyDescent="0.2">
      <c r="Y33887" s="396"/>
      <c r="Z33887" s="396"/>
      <c r="AA33887" s="441"/>
    </row>
    <row r="33888" spans="25:27" x14ac:dyDescent="0.2">
      <c r="Y33888" s="396"/>
      <c r="Z33888" s="396"/>
      <c r="AA33888" s="441"/>
    </row>
    <row r="33889" spans="25:27" x14ac:dyDescent="0.2">
      <c r="Y33889" s="396"/>
      <c r="Z33889" s="396"/>
      <c r="AA33889" s="441"/>
    </row>
    <row r="33890" spans="25:27" x14ac:dyDescent="0.2">
      <c r="Y33890" s="396"/>
      <c r="Z33890" s="396"/>
      <c r="AA33890" s="441"/>
    </row>
    <row r="33891" spans="25:27" x14ac:dyDescent="0.2">
      <c r="Y33891" s="396"/>
      <c r="Z33891" s="396"/>
      <c r="AA33891" s="441"/>
    </row>
    <row r="33892" spans="25:27" x14ac:dyDescent="0.2">
      <c r="Y33892" s="396"/>
      <c r="Z33892" s="396"/>
      <c r="AA33892" s="441"/>
    </row>
    <row r="33893" spans="25:27" x14ac:dyDescent="0.2">
      <c r="Y33893" s="396"/>
      <c r="Z33893" s="396"/>
      <c r="AA33893" s="441"/>
    </row>
    <row r="33894" spans="25:27" x14ac:dyDescent="0.2">
      <c r="Y33894" s="396"/>
      <c r="Z33894" s="396"/>
      <c r="AA33894" s="441"/>
    </row>
    <row r="33895" spans="25:27" x14ac:dyDescent="0.2">
      <c r="Y33895" s="396"/>
      <c r="Z33895" s="396"/>
      <c r="AA33895" s="441"/>
    </row>
    <row r="33896" spans="25:27" x14ac:dyDescent="0.2">
      <c r="Y33896" s="396"/>
      <c r="Z33896" s="396"/>
      <c r="AA33896" s="441"/>
    </row>
    <row r="33897" spans="25:27" x14ac:dyDescent="0.2">
      <c r="Y33897" s="396"/>
      <c r="Z33897" s="396"/>
      <c r="AA33897" s="441"/>
    </row>
    <row r="33898" spans="25:27" x14ac:dyDescent="0.2">
      <c r="Y33898" s="396"/>
      <c r="Z33898" s="396"/>
      <c r="AA33898" s="441"/>
    </row>
    <row r="33899" spans="25:27" x14ac:dyDescent="0.2">
      <c r="Y33899" s="396"/>
      <c r="Z33899" s="396"/>
      <c r="AA33899" s="441"/>
    </row>
    <row r="33900" spans="25:27" x14ac:dyDescent="0.2">
      <c r="Y33900" s="396"/>
      <c r="Z33900" s="396"/>
      <c r="AA33900" s="441"/>
    </row>
    <row r="33901" spans="25:27" x14ac:dyDescent="0.2">
      <c r="Y33901" s="396"/>
      <c r="Z33901" s="396"/>
      <c r="AA33901" s="441"/>
    </row>
    <row r="33902" spans="25:27" x14ac:dyDescent="0.2">
      <c r="Y33902" s="396"/>
      <c r="Z33902" s="396"/>
      <c r="AA33902" s="441"/>
    </row>
    <row r="33903" spans="25:27" x14ac:dyDescent="0.2">
      <c r="Y33903" s="396"/>
      <c r="Z33903" s="396"/>
      <c r="AA33903" s="441"/>
    </row>
    <row r="33904" spans="25:27" x14ac:dyDescent="0.2">
      <c r="Y33904" s="396"/>
      <c r="Z33904" s="396"/>
      <c r="AA33904" s="441"/>
    </row>
    <row r="33905" spans="25:27" x14ac:dyDescent="0.2">
      <c r="Y33905" s="396"/>
      <c r="Z33905" s="396"/>
      <c r="AA33905" s="441"/>
    </row>
    <row r="33906" spans="25:27" x14ac:dyDescent="0.2">
      <c r="Y33906" s="396"/>
      <c r="Z33906" s="396"/>
      <c r="AA33906" s="441"/>
    </row>
    <row r="33907" spans="25:27" x14ac:dyDescent="0.2">
      <c r="Y33907" s="396"/>
      <c r="Z33907" s="396"/>
      <c r="AA33907" s="441"/>
    </row>
    <row r="33908" spans="25:27" x14ac:dyDescent="0.2">
      <c r="Y33908" s="396"/>
      <c r="Z33908" s="396"/>
      <c r="AA33908" s="441"/>
    </row>
    <row r="33909" spans="25:27" x14ac:dyDescent="0.2">
      <c r="Y33909" s="396"/>
      <c r="Z33909" s="396"/>
      <c r="AA33909" s="441"/>
    </row>
    <row r="33910" spans="25:27" x14ac:dyDescent="0.2">
      <c r="Y33910" s="396"/>
      <c r="Z33910" s="396"/>
      <c r="AA33910" s="441"/>
    </row>
    <row r="33911" spans="25:27" x14ac:dyDescent="0.2">
      <c r="Y33911" s="396"/>
      <c r="Z33911" s="396"/>
      <c r="AA33911" s="441"/>
    </row>
    <row r="33912" spans="25:27" x14ac:dyDescent="0.2">
      <c r="Y33912" s="396"/>
      <c r="Z33912" s="396"/>
      <c r="AA33912" s="441"/>
    </row>
    <row r="33913" spans="25:27" x14ac:dyDescent="0.2">
      <c r="Y33913" s="396"/>
      <c r="Z33913" s="396"/>
      <c r="AA33913" s="441"/>
    </row>
    <row r="33914" spans="25:27" x14ac:dyDescent="0.2">
      <c r="Y33914" s="396"/>
      <c r="Z33914" s="396"/>
      <c r="AA33914" s="441"/>
    </row>
    <row r="33915" spans="25:27" x14ac:dyDescent="0.2">
      <c r="Y33915" s="396"/>
      <c r="Z33915" s="396"/>
      <c r="AA33915" s="441"/>
    </row>
    <row r="33916" spans="25:27" x14ac:dyDescent="0.2">
      <c r="Y33916" s="396"/>
      <c r="Z33916" s="396"/>
      <c r="AA33916" s="441"/>
    </row>
    <row r="33917" spans="25:27" x14ac:dyDescent="0.2">
      <c r="Y33917" s="396"/>
      <c r="Z33917" s="396"/>
      <c r="AA33917" s="441"/>
    </row>
    <row r="33918" spans="25:27" x14ac:dyDescent="0.2">
      <c r="Y33918" s="396"/>
      <c r="Z33918" s="396"/>
      <c r="AA33918" s="441"/>
    </row>
    <row r="33919" spans="25:27" x14ac:dyDescent="0.2">
      <c r="Y33919" s="396"/>
      <c r="Z33919" s="396"/>
      <c r="AA33919" s="441"/>
    </row>
    <row r="33920" spans="25:27" x14ac:dyDescent="0.2">
      <c r="Y33920" s="396"/>
      <c r="Z33920" s="396"/>
      <c r="AA33920" s="441"/>
    </row>
    <row r="33921" spans="25:27" x14ac:dyDescent="0.2">
      <c r="Y33921" s="396"/>
      <c r="Z33921" s="396"/>
      <c r="AA33921" s="441"/>
    </row>
    <row r="33922" spans="25:27" x14ac:dyDescent="0.2">
      <c r="Y33922" s="396"/>
      <c r="Z33922" s="396"/>
      <c r="AA33922" s="441"/>
    </row>
    <row r="33923" spans="25:27" x14ac:dyDescent="0.2">
      <c r="Y33923" s="396"/>
      <c r="Z33923" s="396"/>
      <c r="AA33923" s="441"/>
    </row>
    <row r="33924" spans="25:27" x14ac:dyDescent="0.2">
      <c r="Y33924" s="396"/>
      <c r="Z33924" s="396"/>
      <c r="AA33924" s="441"/>
    </row>
    <row r="33925" spans="25:27" x14ac:dyDescent="0.2">
      <c r="Y33925" s="396"/>
      <c r="Z33925" s="396"/>
      <c r="AA33925" s="441"/>
    </row>
    <row r="33926" spans="25:27" x14ac:dyDescent="0.2">
      <c r="Y33926" s="396"/>
      <c r="Z33926" s="396"/>
      <c r="AA33926" s="441"/>
    </row>
    <row r="33927" spans="25:27" x14ac:dyDescent="0.2">
      <c r="Y33927" s="396"/>
      <c r="Z33927" s="396"/>
      <c r="AA33927" s="441"/>
    </row>
    <row r="33928" spans="25:27" x14ac:dyDescent="0.2">
      <c r="Y33928" s="396"/>
      <c r="Z33928" s="396"/>
      <c r="AA33928" s="441"/>
    </row>
    <row r="33929" spans="25:27" x14ac:dyDescent="0.2">
      <c r="Y33929" s="396"/>
      <c r="Z33929" s="396"/>
      <c r="AA33929" s="441"/>
    </row>
    <row r="33930" spans="25:27" x14ac:dyDescent="0.2">
      <c r="Y33930" s="396"/>
      <c r="Z33930" s="396"/>
      <c r="AA33930" s="441"/>
    </row>
    <row r="33931" spans="25:27" x14ac:dyDescent="0.2">
      <c r="Y33931" s="396"/>
      <c r="Z33931" s="396"/>
      <c r="AA33931" s="441"/>
    </row>
    <row r="33932" spans="25:27" x14ac:dyDescent="0.2">
      <c r="Y33932" s="396"/>
      <c r="Z33932" s="396"/>
      <c r="AA33932" s="441"/>
    </row>
    <row r="33933" spans="25:27" x14ac:dyDescent="0.2">
      <c r="Y33933" s="396"/>
      <c r="Z33933" s="396"/>
      <c r="AA33933" s="441"/>
    </row>
    <row r="33934" spans="25:27" x14ac:dyDescent="0.2">
      <c r="Y33934" s="396"/>
      <c r="Z33934" s="396"/>
      <c r="AA33934" s="441"/>
    </row>
    <row r="33935" spans="25:27" x14ac:dyDescent="0.2">
      <c r="Y33935" s="396"/>
      <c r="Z33935" s="396"/>
      <c r="AA33935" s="441"/>
    </row>
    <row r="33936" spans="25:27" x14ac:dyDescent="0.2">
      <c r="Y33936" s="396"/>
      <c r="Z33936" s="396"/>
      <c r="AA33936" s="441"/>
    </row>
    <row r="33937" spans="25:27" x14ac:dyDescent="0.2">
      <c r="Y33937" s="396"/>
      <c r="Z33937" s="396"/>
      <c r="AA33937" s="441"/>
    </row>
    <row r="33938" spans="25:27" x14ac:dyDescent="0.2">
      <c r="Y33938" s="396"/>
      <c r="Z33938" s="396"/>
      <c r="AA33938" s="441"/>
    </row>
    <row r="33939" spans="25:27" x14ac:dyDescent="0.2">
      <c r="Y33939" s="396"/>
      <c r="Z33939" s="396"/>
      <c r="AA33939" s="441"/>
    </row>
    <row r="33940" spans="25:27" x14ac:dyDescent="0.2">
      <c r="Y33940" s="396"/>
      <c r="Z33940" s="396"/>
      <c r="AA33940" s="441"/>
    </row>
    <row r="33941" spans="25:27" x14ac:dyDescent="0.2">
      <c r="Y33941" s="396"/>
      <c r="Z33941" s="396"/>
      <c r="AA33941" s="441"/>
    </row>
    <row r="33942" spans="25:27" x14ac:dyDescent="0.2">
      <c r="Y33942" s="396"/>
      <c r="Z33942" s="396"/>
      <c r="AA33942" s="441"/>
    </row>
    <row r="33943" spans="25:27" x14ac:dyDescent="0.2">
      <c r="Y33943" s="396"/>
      <c r="Z33943" s="396"/>
      <c r="AA33943" s="441"/>
    </row>
    <row r="33944" spans="25:27" x14ac:dyDescent="0.2">
      <c r="Y33944" s="396"/>
      <c r="Z33944" s="396"/>
      <c r="AA33944" s="441"/>
    </row>
    <row r="33945" spans="25:27" x14ac:dyDescent="0.2">
      <c r="Y33945" s="396"/>
      <c r="Z33945" s="396"/>
      <c r="AA33945" s="441"/>
    </row>
    <row r="33946" spans="25:27" x14ac:dyDescent="0.2">
      <c r="Y33946" s="396"/>
      <c r="Z33946" s="396"/>
      <c r="AA33946" s="441"/>
    </row>
    <row r="33947" spans="25:27" x14ac:dyDescent="0.2">
      <c r="Y33947" s="396"/>
      <c r="Z33947" s="396"/>
      <c r="AA33947" s="441"/>
    </row>
    <row r="33948" spans="25:27" x14ac:dyDescent="0.2">
      <c r="Y33948" s="396"/>
      <c r="Z33948" s="396"/>
      <c r="AA33948" s="441"/>
    </row>
    <row r="33949" spans="25:27" x14ac:dyDescent="0.2">
      <c r="Y33949" s="396"/>
      <c r="Z33949" s="396"/>
      <c r="AA33949" s="441"/>
    </row>
    <row r="33950" spans="25:27" x14ac:dyDescent="0.2">
      <c r="Y33950" s="396"/>
      <c r="Z33950" s="396"/>
      <c r="AA33950" s="441"/>
    </row>
    <row r="33951" spans="25:27" x14ac:dyDescent="0.2">
      <c r="Y33951" s="396"/>
      <c r="Z33951" s="396"/>
      <c r="AA33951" s="441"/>
    </row>
    <row r="33952" spans="25:27" x14ac:dyDescent="0.2">
      <c r="Y33952" s="396"/>
      <c r="Z33952" s="396"/>
      <c r="AA33952" s="441"/>
    </row>
    <row r="33953" spans="25:27" x14ac:dyDescent="0.2">
      <c r="Y33953" s="396"/>
      <c r="Z33953" s="396"/>
      <c r="AA33953" s="441"/>
    </row>
    <row r="33954" spans="25:27" x14ac:dyDescent="0.2">
      <c r="Y33954" s="396"/>
      <c r="Z33954" s="396"/>
      <c r="AA33954" s="441"/>
    </row>
    <row r="33955" spans="25:27" x14ac:dyDescent="0.2">
      <c r="Y33955" s="396"/>
      <c r="Z33955" s="396"/>
      <c r="AA33955" s="441"/>
    </row>
    <row r="33956" spans="25:27" x14ac:dyDescent="0.2">
      <c r="Y33956" s="396"/>
      <c r="Z33956" s="396"/>
      <c r="AA33956" s="441"/>
    </row>
    <row r="33957" spans="25:27" x14ac:dyDescent="0.2">
      <c r="Y33957" s="396"/>
      <c r="Z33957" s="396"/>
      <c r="AA33957" s="441"/>
    </row>
    <row r="33958" spans="25:27" x14ac:dyDescent="0.2">
      <c r="Y33958" s="396"/>
      <c r="Z33958" s="396"/>
      <c r="AA33958" s="441"/>
    </row>
    <row r="33959" spans="25:27" x14ac:dyDescent="0.2">
      <c r="Y33959" s="396"/>
      <c r="Z33959" s="396"/>
      <c r="AA33959" s="441"/>
    </row>
    <row r="33960" spans="25:27" x14ac:dyDescent="0.2">
      <c r="Y33960" s="396"/>
      <c r="Z33960" s="396"/>
      <c r="AA33960" s="441"/>
    </row>
    <row r="33961" spans="25:27" x14ac:dyDescent="0.2">
      <c r="Y33961" s="396"/>
      <c r="Z33961" s="396"/>
      <c r="AA33961" s="441"/>
    </row>
    <row r="33962" spans="25:27" x14ac:dyDescent="0.2">
      <c r="Y33962" s="396"/>
      <c r="Z33962" s="396"/>
      <c r="AA33962" s="441"/>
    </row>
    <row r="33963" spans="25:27" x14ac:dyDescent="0.2">
      <c r="Y33963" s="396"/>
      <c r="Z33963" s="396"/>
      <c r="AA33963" s="441"/>
    </row>
    <row r="33964" spans="25:27" x14ac:dyDescent="0.2">
      <c r="Y33964" s="396"/>
      <c r="Z33964" s="396"/>
      <c r="AA33964" s="441"/>
    </row>
    <row r="33965" spans="25:27" x14ac:dyDescent="0.2">
      <c r="Y33965" s="396"/>
      <c r="Z33965" s="396"/>
      <c r="AA33965" s="441"/>
    </row>
    <row r="33966" spans="25:27" x14ac:dyDescent="0.2">
      <c r="Y33966" s="396"/>
      <c r="Z33966" s="396"/>
      <c r="AA33966" s="441"/>
    </row>
    <row r="33967" spans="25:27" x14ac:dyDescent="0.2">
      <c r="Y33967" s="396"/>
      <c r="Z33967" s="396"/>
      <c r="AA33967" s="441"/>
    </row>
    <row r="33968" spans="25:27" x14ac:dyDescent="0.2">
      <c r="Y33968" s="396"/>
      <c r="Z33968" s="396"/>
      <c r="AA33968" s="441"/>
    </row>
    <row r="33969" spans="25:27" x14ac:dyDescent="0.2">
      <c r="Y33969" s="396"/>
      <c r="Z33969" s="396"/>
      <c r="AA33969" s="441"/>
    </row>
    <row r="33970" spans="25:27" x14ac:dyDescent="0.2">
      <c r="Y33970" s="396"/>
      <c r="Z33970" s="396"/>
      <c r="AA33970" s="441"/>
    </row>
    <row r="33971" spans="25:27" x14ac:dyDescent="0.2">
      <c r="Y33971" s="396"/>
      <c r="Z33971" s="396"/>
      <c r="AA33971" s="441"/>
    </row>
    <row r="33972" spans="25:27" x14ac:dyDescent="0.2">
      <c r="Y33972" s="396"/>
      <c r="Z33972" s="396"/>
      <c r="AA33972" s="441"/>
    </row>
    <row r="33973" spans="25:27" x14ac:dyDescent="0.2">
      <c r="Y33973" s="396"/>
      <c r="Z33973" s="396"/>
      <c r="AA33973" s="441"/>
    </row>
    <row r="33974" spans="25:27" x14ac:dyDescent="0.2">
      <c r="Y33974" s="396"/>
      <c r="Z33974" s="396"/>
      <c r="AA33974" s="441"/>
    </row>
    <row r="33975" spans="25:27" x14ac:dyDescent="0.2">
      <c r="Y33975" s="396"/>
      <c r="Z33975" s="396"/>
      <c r="AA33975" s="441"/>
    </row>
    <row r="33976" spans="25:27" x14ac:dyDescent="0.2">
      <c r="Y33976" s="396"/>
      <c r="Z33976" s="396"/>
      <c r="AA33976" s="441"/>
    </row>
    <row r="33977" spans="25:27" x14ac:dyDescent="0.2">
      <c r="Y33977" s="396"/>
      <c r="Z33977" s="396"/>
      <c r="AA33977" s="441"/>
    </row>
    <row r="33978" spans="25:27" x14ac:dyDescent="0.2">
      <c r="Y33978" s="396"/>
      <c r="Z33978" s="396"/>
      <c r="AA33978" s="441"/>
    </row>
    <row r="33979" spans="25:27" x14ac:dyDescent="0.2">
      <c r="Y33979" s="396"/>
      <c r="Z33979" s="396"/>
      <c r="AA33979" s="441"/>
    </row>
    <row r="33980" spans="25:27" x14ac:dyDescent="0.2">
      <c r="Y33980" s="396"/>
      <c r="Z33980" s="396"/>
      <c r="AA33980" s="441"/>
    </row>
    <row r="33981" spans="25:27" x14ac:dyDescent="0.2">
      <c r="Y33981" s="396"/>
      <c r="Z33981" s="396"/>
      <c r="AA33981" s="441"/>
    </row>
    <row r="33982" spans="25:27" x14ac:dyDescent="0.2">
      <c r="Y33982" s="396"/>
      <c r="Z33982" s="396"/>
      <c r="AA33982" s="441"/>
    </row>
    <row r="33983" spans="25:27" x14ac:dyDescent="0.2">
      <c r="Y33983" s="396"/>
      <c r="Z33983" s="396"/>
      <c r="AA33983" s="441"/>
    </row>
    <row r="33984" spans="25:27" x14ac:dyDescent="0.2">
      <c r="Y33984" s="396"/>
      <c r="Z33984" s="396"/>
      <c r="AA33984" s="441"/>
    </row>
    <row r="33985" spans="25:27" x14ac:dyDescent="0.2">
      <c r="Y33985" s="396"/>
      <c r="Z33985" s="396"/>
      <c r="AA33985" s="441"/>
    </row>
    <row r="33986" spans="25:27" x14ac:dyDescent="0.2">
      <c r="Y33986" s="396"/>
      <c r="Z33986" s="396"/>
      <c r="AA33986" s="441"/>
    </row>
    <row r="33987" spans="25:27" x14ac:dyDescent="0.2">
      <c r="Y33987" s="396"/>
      <c r="Z33987" s="396"/>
      <c r="AA33987" s="441"/>
    </row>
    <row r="33988" spans="25:27" x14ac:dyDescent="0.2">
      <c r="Y33988" s="396"/>
      <c r="Z33988" s="396"/>
      <c r="AA33988" s="441"/>
    </row>
    <row r="33989" spans="25:27" x14ac:dyDescent="0.2">
      <c r="Y33989" s="396"/>
      <c r="Z33989" s="396"/>
      <c r="AA33989" s="441"/>
    </row>
    <row r="33990" spans="25:27" x14ac:dyDescent="0.2">
      <c r="Y33990" s="396"/>
      <c r="Z33990" s="396"/>
      <c r="AA33990" s="441"/>
    </row>
    <row r="33991" spans="25:27" x14ac:dyDescent="0.2">
      <c r="Y33991" s="396"/>
      <c r="Z33991" s="396"/>
      <c r="AA33991" s="441"/>
    </row>
    <row r="33992" spans="25:27" x14ac:dyDescent="0.2">
      <c r="Y33992" s="396"/>
      <c r="Z33992" s="396"/>
      <c r="AA33992" s="441"/>
    </row>
    <row r="33993" spans="25:27" x14ac:dyDescent="0.2">
      <c r="Y33993" s="396"/>
      <c r="Z33993" s="396"/>
      <c r="AA33993" s="441"/>
    </row>
    <row r="33994" spans="25:27" x14ac:dyDescent="0.2">
      <c r="Y33994" s="396"/>
      <c r="Z33994" s="396"/>
      <c r="AA33994" s="441"/>
    </row>
    <row r="33995" spans="25:27" x14ac:dyDescent="0.2">
      <c r="Y33995" s="396"/>
      <c r="Z33995" s="396"/>
      <c r="AA33995" s="441"/>
    </row>
    <row r="33996" spans="25:27" x14ac:dyDescent="0.2">
      <c r="Y33996" s="396"/>
      <c r="Z33996" s="396"/>
      <c r="AA33996" s="441"/>
    </row>
    <row r="33997" spans="25:27" x14ac:dyDescent="0.2">
      <c r="Y33997" s="396"/>
      <c r="Z33997" s="396"/>
      <c r="AA33997" s="441"/>
    </row>
    <row r="33998" spans="25:27" x14ac:dyDescent="0.2">
      <c r="Y33998" s="396"/>
      <c r="Z33998" s="396"/>
      <c r="AA33998" s="441"/>
    </row>
    <row r="33999" spans="25:27" x14ac:dyDescent="0.2">
      <c r="Y33999" s="396"/>
      <c r="Z33999" s="396"/>
      <c r="AA33999" s="441"/>
    </row>
    <row r="34000" spans="25:27" x14ac:dyDescent="0.2">
      <c r="Y34000" s="396"/>
      <c r="Z34000" s="396"/>
      <c r="AA34000" s="441"/>
    </row>
    <row r="34001" spans="25:27" x14ac:dyDescent="0.2">
      <c r="Y34001" s="396"/>
      <c r="Z34001" s="396"/>
      <c r="AA34001" s="441"/>
    </row>
    <row r="34002" spans="25:27" x14ac:dyDescent="0.2">
      <c r="Y34002" s="396"/>
      <c r="Z34002" s="396"/>
      <c r="AA34002" s="441"/>
    </row>
    <row r="34003" spans="25:27" x14ac:dyDescent="0.2">
      <c r="Y34003" s="396"/>
      <c r="Z34003" s="396"/>
      <c r="AA34003" s="441"/>
    </row>
    <row r="34004" spans="25:27" x14ac:dyDescent="0.2">
      <c r="Y34004" s="396"/>
      <c r="Z34004" s="396"/>
      <c r="AA34004" s="441"/>
    </row>
    <row r="34005" spans="25:27" x14ac:dyDescent="0.2">
      <c r="Y34005" s="396"/>
      <c r="Z34005" s="396"/>
      <c r="AA34005" s="441"/>
    </row>
    <row r="34006" spans="25:27" x14ac:dyDescent="0.2">
      <c r="Y34006" s="396"/>
      <c r="Z34006" s="396"/>
      <c r="AA34006" s="441"/>
    </row>
    <row r="34007" spans="25:27" x14ac:dyDescent="0.2">
      <c r="Y34007" s="396"/>
      <c r="Z34007" s="396"/>
      <c r="AA34007" s="441"/>
    </row>
    <row r="34008" spans="25:27" x14ac:dyDescent="0.2">
      <c r="Y34008" s="396"/>
      <c r="Z34008" s="396"/>
      <c r="AA34008" s="441"/>
    </row>
    <row r="34009" spans="25:27" x14ac:dyDescent="0.2">
      <c r="Y34009" s="396"/>
      <c r="Z34009" s="396"/>
      <c r="AA34009" s="441"/>
    </row>
    <row r="34010" spans="25:27" x14ac:dyDescent="0.2">
      <c r="Y34010" s="396"/>
      <c r="Z34010" s="396"/>
      <c r="AA34010" s="441"/>
    </row>
    <row r="34011" spans="25:27" x14ac:dyDescent="0.2">
      <c r="Y34011" s="396"/>
      <c r="Z34011" s="396"/>
      <c r="AA34011" s="441"/>
    </row>
    <row r="34012" spans="25:27" x14ac:dyDescent="0.2">
      <c r="Y34012" s="396"/>
      <c r="Z34012" s="396"/>
      <c r="AA34012" s="441"/>
    </row>
    <row r="34013" spans="25:27" x14ac:dyDescent="0.2">
      <c r="Y34013" s="396"/>
      <c r="Z34013" s="396"/>
      <c r="AA34013" s="441"/>
    </row>
    <row r="34014" spans="25:27" x14ac:dyDescent="0.2">
      <c r="Y34014" s="396"/>
      <c r="Z34014" s="396"/>
      <c r="AA34014" s="441"/>
    </row>
    <row r="34015" spans="25:27" x14ac:dyDescent="0.2">
      <c r="Y34015" s="396"/>
      <c r="Z34015" s="396"/>
      <c r="AA34015" s="441"/>
    </row>
    <row r="34016" spans="25:27" x14ac:dyDescent="0.2">
      <c r="Y34016" s="396"/>
      <c r="Z34016" s="396"/>
      <c r="AA34016" s="441"/>
    </row>
    <row r="34017" spans="25:27" x14ac:dyDescent="0.2">
      <c r="Y34017" s="396"/>
      <c r="Z34017" s="396"/>
      <c r="AA34017" s="441"/>
    </row>
    <row r="34018" spans="25:27" x14ac:dyDescent="0.2">
      <c r="Y34018" s="396"/>
      <c r="Z34018" s="396"/>
      <c r="AA34018" s="441"/>
    </row>
    <row r="34019" spans="25:27" x14ac:dyDescent="0.2">
      <c r="Y34019" s="396"/>
      <c r="Z34019" s="396"/>
      <c r="AA34019" s="441"/>
    </row>
    <row r="34020" spans="25:27" x14ac:dyDescent="0.2">
      <c r="Y34020" s="396"/>
      <c r="Z34020" s="396"/>
      <c r="AA34020" s="441"/>
    </row>
    <row r="34021" spans="25:27" x14ac:dyDescent="0.2">
      <c r="Y34021" s="396"/>
      <c r="Z34021" s="396"/>
      <c r="AA34021" s="441"/>
    </row>
    <row r="34022" spans="25:27" x14ac:dyDescent="0.2">
      <c r="Y34022" s="396"/>
      <c r="Z34022" s="396"/>
      <c r="AA34022" s="441"/>
    </row>
    <row r="34023" spans="25:27" x14ac:dyDescent="0.2">
      <c r="Y34023" s="396"/>
      <c r="Z34023" s="396"/>
      <c r="AA34023" s="441"/>
    </row>
    <row r="34024" spans="25:27" x14ac:dyDescent="0.2">
      <c r="Y34024" s="396"/>
      <c r="Z34024" s="396"/>
      <c r="AA34024" s="441"/>
    </row>
    <row r="34025" spans="25:27" x14ac:dyDescent="0.2">
      <c r="Y34025" s="396"/>
      <c r="Z34025" s="396"/>
      <c r="AA34025" s="441"/>
    </row>
    <row r="34026" spans="25:27" x14ac:dyDescent="0.2">
      <c r="Y34026" s="396"/>
      <c r="Z34026" s="396"/>
      <c r="AA34026" s="441"/>
    </row>
    <row r="34027" spans="25:27" x14ac:dyDescent="0.2">
      <c r="Y34027" s="396"/>
      <c r="Z34027" s="396"/>
      <c r="AA34027" s="441"/>
    </row>
    <row r="34028" spans="25:27" x14ac:dyDescent="0.2">
      <c r="Y34028" s="396"/>
      <c r="Z34028" s="396"/>
      <c r="AA34028" s="441"/>
    </row>
    <row r="34029" spans="25:27" x14ac:dyDescent="0.2">
      <c r="Y34029" s="396"/>
      <c r="Z34029" s="396"/>
      <c r="AA34029" s="441"/>
    </row>
    <row r="34030" spans="25:27" x14ac:dyDescent="0.2">
      <c r="Y34030" s="396"/>
      <c r="Z34030" s="396"/>
      <c r="AA34030" s="441"/>
    </row>
    <row r="34031" spans="25:27" x14ac:dyDescent="0.2">
      <c r="Y34031" s="396"/>
      <c r="Z34031" s="396"/>
      <c r="AA34031" s="441"/>
    </row>
    <row r="34032" spans="25:27" x14ac:dyDescent="0.2">
      <c r="Y34032" s="396"/>
      <c r="Z34032" s="396"/>
      <c r="AA34032" s="441"/>
    </row>
    <row r="34033" spans="25:27" x14ac:dyDescent="0.2">
      <c r="Y34033" s="396"/>
      <c r="Z34033" s="396"/>
      <c r="AA34033" s="441"/>
    </row>
    <row r="34034" spans="25:27" x14ac:dyDescent="0.2">
      <c r="Y34034" s="396"/>
      <c r="Z34034" s="396"/>
      <c r="AA34034" s="441"/>
    </row>
    <row r="34035" spans="25:27" x14ac:dyDescent="0.2">
      <c r="Y34035" s="396"/>
      <c r="Z34035" s="396"/>
      <c r="AA34035" s="441"/>
    </row>
    <row r="34036" spans="25:27" x14ac:dyDescent="0.2">
      <c r="Y34036" s="396"/>
      <c r="Z34036" s="396"/>
      <c r="AA34036" s="441"/>
    </row>
    <row r="34037" spans="25:27" x14ac:dyDescent="0.2">
      <c r="Y34037" s="396"/>
      <c r="Z34037" s="396"/>
      <c r="AA34037" s="441"/>
    </row>
    <row r="34038" spans="25:27" x14ac:dyDescent="0.2">
      <c r="Y34038" s="396"/>
      <c r="Z34038" s="396"/>
      <c r="AA34038" s="441"/>
    </row>
    <row r="34039" spans="25:27" x14ac:dyDescent="0.2">
      <c r="Y34039" s="396"/>
      <c r="Z34039" s="396"/>
      <c r="AA34039" s="441"/>
    </row>
    <row r="34040" spans="25:27" x14ac:dyDescent="0.2">
      <c r="Y34040" s="396"/>
      <c r="Z34040" s="396"/>
      <c r="AA34040" s="441"/>
    </row>
    <row r="34041" spans="25:27" x14ac:dyDescent="0.2">
      <c r="Y34041" s="396"/>
      <c r="Z34041" s="396"/>
      <c r="AA34041" s="441"/>
    </row>
    <row r="34042" spans="25:27" x14ac:dyDescent="0.2">
      <c r="Y34042" s="396"/>
      <c r="Z34042" s="396"/>
      <c r="AA34042" s="441"/>
    </row>
    <row r="34043" spans="25:27" x14ac:dyDescent="0.2">
      <c r="Y34043" s="396"/>
      <c r="Z34043" s="396"/>
      <c r="AA34043" s="441"/>
    </row>
    <row r="34044" spans="25:27" x14ac:dyDescent="0.2">
      <c r="Y34044" s="396"/>
      <c r="Z34044" s="396"/>
      <c r="AA34044" s="441"/>
    </row>
    <row r="34045" spans="25:27" x14ac:dyDescent="0.2">
      <c r="Y34045" s="396"/>
      <c r="Z34045" s="396"/>
      <c r="AA34045" s="441"/>
    </row>
    <row r="34046" spans="25:27" x14ac:dyDescent="0.2">
      <c r="Y34046" s="396"/>
      <c r="Z34046" s="396"/>
      <c r="AA34046" s="441"/>
    </row>
    <row r="34047" spans="25:27" x14ac:dyDescent="0.2">
      <c r="Y34047" s="396"/>
      <c r="Z34047" s="396"/>
      <c r="AA34047" s="441"/>
    </row>
    <row r="34048" spans="25:27" x14ac:dyDescent="0.2">
      <c r="Y34048" s="396"/>
      <c r="Z34048" s="396"/>
      <c r="AA34048" s="441"/>
    </row>
    <row r="34049" spans="25:27" x14ac:dyDescent="0.2">
      <c r="Y34049" s="396"/>
      <c r="Z34049" s="396"/>
      <c r="AA34049" s="441"/>
    </row>
    <row r="34050" spans="25:27" x14ac:dyDescent="0.2">
      <c r="Y34050" s="396"/>
      <c r="Z34050" s="396"/>
      <c r="AA34050" s="441"/>
    </row>
    <row r="34051" spans="25:27" x14ac:dyDescent="0.2">
      <c r="Y34051" s="396"/>
      <c r="Z34051" s="396"/>
      <c r="AA34051" s="441"/>
    </row>
    <row r="34052" spans="25:27" x14ac:dyDescent="0.2">
      <c r="Y34052" s="396"/>
      <c r="Z34052" s="396"/>
      <c r="AA34052" s="441"/>
    </row>
    <row r="34053" spans="25:27" x14ac:dyDescent="0.2">
      <c r="Y34053" s="396"/>
      <c r="Z34053" s="396"/>
      <c r="AA34053" s="441"/>
    </row>
    <row r="34054" spans="25:27" x14ac:dyDescent="0.2">
      <c r="Y34054" s="396"/>
      <c r="Z34054" s="396"/>
      <c r="AA34054" s="441"/>
    </row>
    <row r="34055" spans="25:27" x14ac:dyDescent="0.2">
      <c r="Y34055" s="396"/>
      <c r="Z34055" s="396"/>
      <c r="AA34055" s="441"/>
    </row>
    <row r="34056" spans="25:27" x14ac:dyDescent="0.2">
      <c r="Y34056" s="396"/>
      <c r="Z34056" s="396"/>
      <c r="AA34056" s="441"/>
    </row>
    <row r="34057" spans="25:27" x14ac:dyDescent="0.2">
      <c r="Y34057" s="396"/>
      <c r="Z34057" s="396"/>
      <c r="AA34057" s="441"/>
    </row>
    <row r="34058" spans="25:27" x14ac:dyDescent="0.2">
      <c r="Y34058" s="396"/>
      <c r="Z34058" s="396"/>
      <c r="AA34058" s="441"/>
    </row>
    <row r="34059" spans="25:27" x14ac:dyDescent="0.2">
      <c r="Y34059" s="396"/>
      <c r="Z34059" s="396"/>
      <c r="AA34059" s="441"/>
    </row>
    <row r="34060" spans="25:27" x14ac:dyDescent="0.2">
      <c r="Y34060" s="396"/>
      <c r="Z34060" s="396"/>
      <c r="AA34060" s="441"/>
    </row>
    <row r="34061" spans="25:27" x14ac:dyDescent="0.2">
      <c r="Y34061" s="396"/>
      <c r="Z34061" s="396"/>
      <c r="AA34061" s="441"/>
    </row>
    <row r="34062" spans="25:27" x14ac:dyDescent="0.2">
      <c r="Y34062" s="396"/>
      <c r="Z34062" s="396"/>
      <c r="AA34062" s="441"/>
    </row>
    <row r="34063" spans="25:27" x14ac:dyDescent="0.2">
      <c r="Y34063" s="396"/>
      <c r="Z34063" s="396"/>
      <c r="AA34063" s="441"/>
    </row>
    <row r="34064" spans="25:27" x14ac:dyDescent="0.2">
      <c r="Y34064" s="396"/>
      <c r="Z34064" s="396"/>
      <c r="AA34064" s="441"/>
    </row>
    <row r="34065" spans="25:27" x14ac:dyDescent="0.2">
      <c r="Y34065" s="396"/>
      <c r="Z34065" s="396"/>
      <c r="AA34065" s="441"/>
    </row>
    <row r="34066" spans="25:27" x14ac:dyDescent="0.2">
      <c r="Y34066" s="396"/>
      <c r="Z34066" s="396"/>
      <c r="AA34066" s="441"/>
    </row>
    <row r="34067" spans="25:27" x14ac:dyDescent="0.2">
      <c r="Y34067" s="396"/>
      <c r="Z34067" s="396"/>
      <c r="AA34067" s="441"/>
    </row>
    <row r="34068" spans="25:27" x14ac:dyDescent="0.2">
      <c r="Y34068" s="396"/>
      <c r="Z34068" s="396"/>
      <c r="AA34068" s="441"/>
    </row>
    <row r="34069" spans="25:27" x14ac:dyDescent="0.2">
      <c r="Y34069" s="396"/>
      <c r="Z34069" s="396"/>
      <c r="AA34069" s="441"/>
    </row>
    <row r="34070" spans="25:27" x14ac:dyDescent="0.2">
      <c r="Y34070" s="396"/>
      <c r="Z34070" s="396"/>
      <c r="AA34070" s="441"/>
    </row>
    <row r="34071" spans="25:27" x14ac:dyDescent="0.2">
      <c r="Y34071" s="396"/>
      <c r="Z34071" s="396"/>
      <c r="AA34071" s="441"/>
    </row>
    <row r="34072" spans="25:27" x14ac:dyDescent="0.2">
      <c r="Y34072" s="396"/>
      <c r="Z34072" s="396"/>
      <c r="AA34072" s="441"/>
    </row>
    <row r="34073" spans="25:27" x14ac:dyDescent="0.2">
      <c r="Y34073" s="396"/>
      <c r="Z34073" s="396"/>
      <c r="AA34073" s="441"/>
    </row>
    <row r="34074" spans="25:27" x14ac:dyDescent="0.2">
      <c r="Y34074" s="396"/>
      <c r="Z34074" s="396"/>
      <c r="AA34074" s="441"/>
    </row>
    <row r="34075" spans="25:27" x14ac:dyDescent="0.2">
      <c r="Y34075" s="396"/>
      <c r="Z34075" s="396"/>
      <c r="AA34075" s="441"/>
    </row>
    <row r="34076" spans="25:27" x14ac:dyDescent="0.2">
      <c r="Y34076" s="396"/>
      <c r="Z34076" s="396"/>
      <c r="AA34076" s="441"/>
    </row>
    <row r="34077" spans="25:27" x14ac:dyDescent="0.2">
      <c r="Y34077" s="396"/>
      <c r="Z34077" s="396"/>
      <c r="AA34077" s="441"/>
    </row>
    <row r="34078" spans="25:27" x14ac:dyDescent="0.2">
      <c r="Y34078" s="396"/>
      <c r="Z34078" s="396"/>
      <c r="AA34078" s="441"/>
    </row>
    <row r="34079" spans="25:27" x14ac:dyDescent="0.2">
      <c r="Y34079" s="396"/>
      <c r="Z34079" s="396"/>
      <c r="AA34079" s="441"/>
    </row>
    <row r="34080" spans="25:27" x14ac:dyDescent="0.2">
      <c r="Y34080" s="396"/>
      <c r="Z34080" s="396"/>
      <c r="AA34080" s="441"/>
    </row>
    <row r="34081" spans="25:27" x14ac:dyDescent="0.2">
      <c r="Y34081" s="396"/>
      <c r="Z34081" s="396"/>
      <c r="AA34081" s="441"/>
    </row>
    <row r="34082" spans="25:27" x14ac:dyDescent="0.2">
      <c r="Y34082" s="396"/>
      <c r="Z34082" s="396"/>
      <c r="AA34082" s="441"/>
    </row>
    <row r="34083" spans="25:27" x14ac:dyDescent="0.2">
      <c r="Y34083" s="396"/>
      <c r="Z34083" s="396"/>
      <c r="AA34083" s="441"/>
    </row>
    <row r="34084" spans="25:27" x14ac:dyDescent="0.2">
      <c r="Y34084" s="396"/>
      <c r="Z34084" s="396"/>
      <c r="AA34084" s="441"/>
    </row>
    <row r="34085" spans="25:27" x14ac:dyDescent="0.2">
      <c r="Y34085" s="396"/>
      <c r="Z34085" s="396"/>
      <c r="AA34085" s="441"/>
    </row>
    <row r="34086" spans="25:27" x14ac:dyDescent="0.2">
      <c r="Y34086" s="396"/>
      <c r="Z34086" s="396"/>
      <c r="AA34086" s="441"/>
    </row>
    <row r="34087" spans="25:27" x14ac:dyDescent="0.2">
      <c r="Y34087" s="396"/>
      <c r="Z34087" s="396"/>
      <c r="AA34087" s="441"/>
    </row>
    <row r="34088" spans="25:27" x14ac:dyDescent="0.2">
      <c r="Y34088" s="396"/>
      <c r="Z34088" s="396"/>
      <c r="AA34088" s="441"/>
    </row>
    <row r="34089" spans="25:27" x14ac:dyDescent="0.2">
      <c r="Y34089" s="396"/>
      <c r="Z34089" s="396"/>
      <c r="AA34089" s="441"/>
    </row>
    <row r="34090" spans="25:27" x14ac:dyDescent="0.2">
      <c r="Y34090" s="396"/>
      <c r="Z34090" s="396"/>
      <c r="AA34090" s="441"/>
    </row>
    <row r="34091" spans="25:27" x14ac:dyDescent="0.2">
      <c r="Y34091" s="396"/>
      <c r="Z34091" s="396"/>
      <c r="AA34091" s="441"/>
    </row>
    <row r="34092" spans="25:27" x14ac:dyDescent="0.2">
      <c r="Y34092" s="396"/>
      <c r="Z34092" s="396"/>
      <c r="AA34092" s="441"/>
    </row>
    <row r="34093" spans="25:27" x14ac:dyDescent="0.2">
      <c r="Y34093" s="396"/>
      <c r="Z34093" s="396"/>
      <c r="AA34093" s="441"/>
    </row>
    <row r="34094" spans="25:27" x14ac:dyDescent="0.2">
      <c r="Y34094" s="396"/>
      <c r="Z34094" s="396"/>
      <c r="AA34094" s="441"/>
    </row>
    <row r="34095" spans="25:27" x14ac:dyDescent="0.2">
      <c r="Y34095" s="396"/>
      <c r="Z34095" s="396"/>
      <c r="AA34095" s="441"/>
    </row>
    <row r="34096" spans="25:27" x14ac:dyDescent="0.2">
      <c r="Y34096" s="396"/>
      <c r="Z34096" s="396"/>
      <c r="AA34096" s="441"/>
    </row>
    <row r="34097" spans="25:27" x14ac:dyDescent="0.2">
      <c r="Y34097" s="396"/>
      <c r="Z34097" s="396"/>
      <c r="AA34097" s="441"/>
    </row>
    <row r="34098" spans="25:27" x14ac:dyDescent="0.2">
      <c r="Y34098" s="396"/>
      <c r="Z34098" s="396"/>
      <c r="AA34098" s="441"/>
    </row>
    <row r="34099" spans="25:27" x14ac:dyDescent="0.2">
      <c r="Y34099" s="396"/>
      <c r="Z34099" s="396"/>
      <c r="AA34099" s="441"/>
    </row>
    <row r="34100" spans="25:27" x14ac:dyDescent="0.2">
      <c r="Y34100" s="396"/>
      <c r="Z34100" s="396"/>
      <c r="AA34100" s="441"/>
    </row>
    <row r="34101" spans="25:27" x14ac:dyDescent="0.2">
      <c r="Y34101" s="396"/>
      <c r="Z34101" s="396"/>
      <c r="AA34101" s="441"/>
    </row>
    <row r="34102" spans="25:27" x14ac:dyDescent="0.2">
      <c r="Y34102" s="396"/>
      <c r="Z34102" s="396"/>
      <c r="AA34102" s="441"/>
    </row>
    <row r="34103" spans="25:27" x14ac:dyDescent="0.2">
      <c r="Y34103" s="396"/>
      <c r="Z34103" s="396"/>
      <c r="AA34103" s="441"/>
    </row>
    <row r="34104" spans="25:27" x14ac:dyDescent="0.2">
      <c r="Y34104" s="396"/>
      <c r="Z34104" s="396"/>
      <c r="AA34104" s="441"/>
    </row>
    <row r="34105" spans="25:27" x14ac:dyDescent="0.2">
      <c r="Y34105" s="396"/>
      <c r="Z34105" s="396"/>
      <c r="AA34105" s="441"/>
    </row>
    <row r="34106" spans="25:27" x14ac:dyDescent="0.2">
      <c r="Y34106" s="396"/>
      <c r="Z34106" s="396"/>
      <c r="AA34106" s="441"/>
    </row>
    <row r="34107" spans="25:27" x14ac:dyDescent="0.2">
      <c r="Y34107" s="396"/>
      <c r="Z34107" s="396"/>
      <c r="AA34107" s="441"/>
    </row>
    <row r="34108" spans="25:27" x14ac:dyDescent="0.2">
      <c r="Y34108" s="396"/>
      <c r="Z34108" s="396"/>
      <c r="AA34108" s="441"/>
    </row>
    <row r="34109" spans="25:27" x14ac:dyDescent="0.2">
      <c r="Y34109" s="396"/>
      <c r="Z34109" s="396"/>
      <c r="AA34109" s="441"/>
    </row>
    <row r="34110" spans="25:27" x14ac:dyDescent="0.2">
      <c r="Y34110" s="396"/>
      <c r="Z34110" s="396"/>
      <c r="AA34110" s="441"/>
    </row>
    <row r="34111" spans="25:27" x14ac:dyDescent="0.2">
      <c r="Y34111" s="396"/>
      <c r="Z34111" s="396"/>
      <c r="AA34111" s="441"/>
    </row>
    <row r="34112" spans="25:27" x14ac:dyDescent="0.2">
      <c r="Y34112" s="396"/>
      <c r="Z34112" s="396"/>
      <c r="AA34112" s="441"/>
    </row>
    <row r="34113" spans="25:27" x14ac:dyDescent="0.2">
      <c r="Y34113" s="396"/>
      <c r="Z34113" s="396"/>
      <c r="AA34113" s="441"/>
    </row>
    <row r="34114" spans="25:27" x14ac:dyDescent="0.2">
      <c r="Y34114" s="396"/>
      <c r="Z34114" s="396"/>
      <c r="AA34114" s="441"/>
    </row>
    <row r="34115" spans="25:27" x14ac:dyDescent="0.2">
      <c r="Y34115" s="396"/>
      <c r="Z34115" s="396"/>
      <c r="AA34115" s="441"/>
    </row>
    <row r="34116" spans="25:27" x14ac:dyDescent="0.2">
      <c r="Y34116" s="396"/>
      <c r="Z34116" s="396"/>
      <c r="AA34116" s="441"/>
    </row>
    <row r="34117" spans="25:27" x14ac:dyDescent="0.2">
      <c r="Y34117" s="396"/>
      <c r="Z34117" s="396"/>
      <c r="AA34117" s="441"/>
    </row>
    <row r="34118" spans="25:27" x14ac:dyDescent="0.2">
      <c r="Y34118" s="396"/>
      <c r="Z34118" s="396"/>
      <c r="AA34118" s="441"/>
    </row>
    <row r="34119" spans="25:27" x14ac:dyDescent="0.2">
      <c r="Y34119" s="396"/>
      <c r="Z34119" s="396"/>
      <c r="AA34119" s="441"/>
    </row>
    <row r="34120" spans="25:27" x14ac:dyDescent="0.2">
      <c r="Y34120" s="396"/>
      <c r="Z34120" s="396"/>
      <c r="AA34120" s="441"/>
    </row>
    <row r="34121" spans="25:27" x14ac:dyDescent="0.2">
      <c r="Y34121" s="396"/>
      <c r="Z34121" s="396"/>
      <c r="AA34121" s="441"/>
    </row>
    <row r="34122" spans="25:27" x14ac:dyDescent="0.2">
      <c r="Y34122" s="396"/>
      <c r="Z34122" s="396"/>
      <c r="AA34122" s="441"/>
    </row>
    <row r="34123" spans="25:27" x14ac:dyDescent="0.2">
      <c r="Y34123" s="396"/>
      <c r="Z34123" s="396"/>
      <c r="AA34123" s="441"/>
    </row>
    <row r="34124" spans="25:27" x14ac:dyDescent="0.2">
      <c r="Y34124" s="396"/>
      <c r="Z34124" s="396"/>
      <c r="AA34124" s="441"/>
    </row>
    <row r="34125" spans="25:27" x14ac:dyDescent="0.2">
      <c r="Y34125" s="396"/>
      <c r="Z34125" s="396"/>
      <c r="AA34125" s="441"/>
    </row>
    <row r="34126" spans="25:27" x14ac:dyDescent="0.2">
      <c r="Y34126" s="396"/>
      <c r="Z34126" s="396"/>
      <c r="AA34126" s="441"/>
    </row>
    <row r="34127" spans="25:27" x14ac:dyDescent="0.2">
      <c r="Y34127" s="396"/>
      <c r="Z34127" s="396"/>
      <c r="AA34127" s="441"/>
    </row>
    <row r="34128" spans="25:27" x14ac:dyDescent="0.2">
      <c r="Y34128" s="396"/>
      <c r="Z34128" s="396"/>
      <c r="AA34128" s="441"/>
    </row>
    <row r="34129" spans="25:27" x14ac:dyDescent="0.2">
      <c r="Y34129" s="396"/>
      <c r="Z34129" s="396"/>
      <c r="AA34129" s="441"/>
    </row>
    <row r="34130" spans="25:27" x14ac:dyDescent="0.2">
      <c r="Y34130" s="396"/>
      <c r="Z34130" s="396"/>
      <c r="AA34130" s="441"/>
    </row>
    <row r="34131" spans="25:27" x14ac:dyDescent="0.2">
      <c r="Y34131" s="396"/>
      <c r="Z34131" s="396"/>
      <c r="AA34131" s="441"/>
    </row>
    <row r="34132" spans="25:27" x14ac:dyDescent="0.2">
      <c r="Y34132" s="396"/>
      <c r="Z34132" s="396"/>
      <c r="AA34132" s="441"/>
    </row>
    <row r="34133" spans="25:27" x14ac:dyDescent="0.2">
      <c r="Y34133" s="396"/>
      <c r="Z34133" s="396"/>
      <c r="AA34133" s="441"/>
    </row>
    <row r="34134" spans="25:27" x14ac:dyDescent="0.2">
      <c r="Y34134" s="396"/>
      <c r="Z34134" s="396"/>
      <c r="AA34134" s="441"/>
    </row>
    <row r="34135" spans="25:27" x14ac:dyDescent="0.2">
      <c r="Y34135" s="396"/>
      <c r="Z34135" s="396"/>
      <c r="AA34135" s="441"/>
    </row>
    <row r="34136" spans="25:27" x14ac:dyDescent="0.2">
      <c r="Y34136" s="396"/>
      <c r="Z34136" s="396"/>
      <c r="AA34136" s="441"/>
    </row>
    <row r="34137" spans="25:27" x14ac:dyDescent="0.2">
      <c r="Y34137" s="396"/>
      <c r="Z34137" s="396"/>
      <c r="AA34137" s="441"/>
    </row>
    <row r="34138" spans="25:27" x14ac:dyDescent="0.2">
      <c r="Y34138" s="396"/>
      <c r="Z34138" s="396"/>
      <c r="AA34138" s="441"/>
    </row>
    <row r="34139" spans="25:27" x14ac:dyDescent="0.2">
      <c r="Y34139" s="396"/>
      <c r="Z34139" s="396"/>
      <c r="AA34139" s="441"/>
    </row>
    <row r="34140" spans="25:27" x14ac:dyDescent="0.2">
      <c r="Y34140" s="396"/>
      <c r="Z34140" s="396"/>
      <c r="AA34140" s="441"/>
    </row>
    <row r="34141" spans="25:27" x14ac:dyDescent="0.2">
      <c r="Y34141" s="396"/>
      <c r="Z34141" s="396"/>
      <c r="AA34141" s="441"/>
    </row>
    <row r="34142" spans="25:27" x14ac:dyDescent="0.2">
      <c r="Y34142" s="396"/>
      <c r="Z34142" s="396"/>
      <c r="AA34142" s="441"/>
    </row>
    <row r="34143" spans="25:27" x14ac:dyDescent="0.2">
      <c r="Y34143" s="396"/>
      <c r="Z34143" s="396"/>
      <c r="AA34143" s="441"/>
    </row>
    <row r="34144" spans="25:27" x14ac:dyDescent="0.2">
      <c r="Y34144" s="396"/>
      <c r="Z34144" s="396"/>
      <c r="AA34144" s="441"/>
    </row>
    <row r="34145" spans="25:27" x14ac:dyDescent="0.2">
      <c r="Y34145" s="396"/>
      <c r="Z34145" s="396"/>
      <c r="AA34145" s="441"/>
    </row>
    <row r="34146" spans="25:27" x14ac:dyDescent="0.2">
      <c r="Y34146" s="396"/>
      <c r="Z34146" s="396"/>
      <c r="AA34146" s="441"/>
    </row>
    <row r="34147" spans="25:27" x14ac:dyDescent="0.2">
      <c r="Y34147" s="396"/>
      <c r="Z34147" s="396"/>
      <c r="AA34147" s="441"/>
    </row>
    <row r="34148" spans="25:27" x14ac:dyDescent="0.2">
      <c r="Y34148" s="396"/>
      <c r="Z34148" s="396"/>
      <c r="AA34148" s="441"/>
    </row>
    <row r="34149" spans="25:27" x14ac:dyDescent="0.2">
      <c r="Y34149" s="396"/>
      <c r="Z34149" s="396"/>
      <c r="AA34149" s="441"/>
    </row>
    <row r="34150" spans="25:27" x14ac:dyDescent="0.2">
      <c r="Y34150" s="396"/>
      <c r="Z34150" s="396"/>
      <c r="AA34150" s="441"/>
    </row>
    <row r="34151" spans="25:27" x14ac:dyDescent="0.2">
      <c r="Y34151" s="396"/>
      <c r="Z34151" s="396"/>
      <c r="AA34151" s="441"/>
    </row>
    <row r="34152" spans="25:27" x14ac:dyDescent="0.2">
      <c r="Y34152" s="396"/>
      <c r="Z34152" s="396"/>
      <c r="AA34152" s="441"/>
    </row>
    <row r="34153" spans="25:27" x14ac:dyDescent="0.2">
      <c r="Y34153" s="396"/>
      <c r="Z34153" s="396"/>
      <c r="AA34153" s="441"/>
    </row>
    <row r="34154" spans="25:27" x14ac:dyDescent="0.2">
      <c r="Y34154" s="396"/>
      <c r="Z34154" s="396"/>
      <c r="AA34154" s="441"/>
    </row>
    <row r="34155" spans="25:27" x14ac:dyDescent="0.2">
      <c r="Y34155" s="396"/>
      <c r="Z34155" s="396"/>
      <c r="AA34155" s="441"/>
    </row>
    <row r="34156" spans="25:27" x14ac:dyDescent="0.2">
      <c r="Y34156" s="396"/>
      <c r="Z34156" s="396"/>
      <c r="AA34156" s="441"/>
    </row>
    <row r="34157" spans="25:27" x14ac:dyDescent="0.2">
      <c r="Y34157" s="396"/>
      <c r="Z34157" s="396"/>
      <c r="AA34157" s="441"/>
    </row>
    <row r="34158" spans="25:27" x14ac:dyDescent="0.2">
      <c r="Y34158" s="396"/>
      <c r="Z34158" s="396"/>
      <c r="AA34158" s="441"/>
    </row>
    <row r="34159" spans="25:27" x14ac:dyDescent="0.2">
      <c r="Y34159" s="396"/>
      <c r="Z34159" s="396"/>
      <c r="AA34159" s="441"/>
    </row>
    <row r="34160" spans="25:27" x14ac:dyDescent="0.2">
      <c r="Y34160" s="396"/>
      <c r="Z34160" s="396"/>
      <c r="AA34160" s="441"/>
    </row>
    <row r="34161" spans="25:27" x14ac:dyDescent="0.2">
      <c r="Y34161" s="396"/>
      <c r="Z34161" s="396"/>
      <c r="AA34161" s="441"/>
    </row>
    <row r="34162" spans="25:27" x14ac:dyDescent="0.2">
      <c r="Y34162" s="396"/>
      <c r="Z34162" s="396"/>
      <c r="AA34162" s="441"/>
    </row>
    <row r="34163" spans="25:27" x14ac:dyDescent="0.2">
      <c r="Y34163" s="396"/>
      <c r="Z34163" s="396"/>
      <c r="AA34163" s="441"/>
    </row>
    <row r="34164" spans="25:27" x14ac:dyDescent="0.2">
      <c r="Y34164" s="396"/>
      <c r="Z34164" s="396"/>
      <c r="AA34164" s="441"/>
    </row>
    <row r="34165" spans="25:27" x14ac:dyDescent="0.2">
      <c r="Y34165" s="396"/>
      <c r="Z34165" s="396"/>
      <c r="AA34165" s="441"/>
    </row>
    <row r="34166" spans="25:27" x14ac:dyDescent="0.2">
      <c r="Y34166" s="396"/>
      <c r="Z34166" s="396"/>
      <c r="AA34166" s="441"/>
    </row>
    <row r="34167" spans="25:27" x14ac:dyDescent="0.2">
      <c r="Y34167" s="396"/>
      <c r="Z34167" s="396"/>
      <c r="AA34167" s="441"/>
    </row>
    <row r="34168" spans="25:27" x14ac:dyDescent="0.2">
      <c r="Y34168" s="396"/>
      <c r="Z34168" s="396"/>
      <c r="AA34168" s="441"/>
    </row>
    <row r="34169" spans="25:27" x14ac:dyDescent="0.2">
      <c r="Y34169" s="396"/>
      <c r="Z34169" s="396"/>
      <c r="AA34169" s="441"/>
    </row>
    <row r="34170" spans="25:27" x14ac:dyDescent="0.2">
      <c r="Y34170" s="396"/>
      <c r="Z34170" s="396"/>
      <c r="AA34170" s="441"/>
    </row>
    <row r="34171" spans="25:27" x14ac:dyDescent="0.2">
      <c r="Y34171" s="396"/>
      <c r="Z34171" s="396"/>
      <c r="AA34171" s="441"/>
    </row>
    <row r="34172" spans="25:27" x14ac:dyDescent="0.2">
      <c r="Y34172" s="396"/>
      <c r="Z34172" s="396"/>
      <c r="AA34172" s="441"/>
    </row>
    <row r="34173" spans="25:27" x14ac:dyDescent="0.2">
      <c r="Y34173" s="396"/>
      <c r="Z34173" s="396"/>
      <c r="AA34173" s="441"/>
    </row>
    <row r="34174" spans="25:27" x14ac:dyDescent="0.2">
      <c r="Y34174" s="396"/>
      <c r="Z34174" s="396"/>
      <c r="AA34174" s="441"/>
    </row>
    <row r="34175" spans="25:27" x14ac:dyDescent="0.2">
      <c r="Y34175" s="396"/>
      <c r="Z34175" s="396"/>
      <c r="AA34175" s="441"/>
    </row>
    <row r="34176" spans="25:27" x14ac:dyDescent="0.2">
      <c r="Y34176" s="396"/>
      <c r="Z34176" s="396"/>
      <c r="AA34176" s="441"/>
    </row>
    <row r="34177" spans="25:27" x14ac:dyDescent="0.2">
      <c r="Y34177" s="396"/>
      <c r="Z34177" s="396"/>
      <c r="AA34177" s="441"/>
    </row>
    <row r="34178" spans="25:27" x14ac:dyDescent="0.2">
      <c r="Y34178" s="396"/>
      <c r="Z34178" s="396"/>
      <c r="AA34178" s="441"/>
    </row>
    <row r="34179" spans="25:27" x14ac:dyDescent="0.2">
      <c r="Y34179" s="396"/>
      <c r="Z34179" s="396"/>
      <c r="AA34179" s="441"/>
    </row>
    <row r="34180" spans="25:27" x14ac:dyDescent="0.2">
      <c r="Y34180" s="396"/>
      <c r="Z34180" s="396"/>
      <c r="AA34180" s="441"/>
    </row>
    <row r="34181" spans="25:27" x14ac:dyDescent="0.2">
      <c r="Y34181" s="396"/>
      <c r="Z34181" s="396"/>
      <c r="AA34181" s="441"/>
    </row>
    <row r="34182" spans="25:27" x14ac:dyDescent="0.2">
      <c r="Y34182" s="396"/>
      <c r="Z34182" s="396"/>
      <c r="AA34182" s="441"/>
    </row>
    <row r="34183" spans="25:27" x14ac:dyDescent="0.2">
      <c r="Y34183" s="396"/>
      <c r="Z34183" s="396"/>
      <c r="AA34183" s="441"/>
    </row>
    <row r="34184" spans="25:27" x14ac:dyDescent="0.2">
      <c r="Y34184" s="396"/>
      <c r="Z34184" s="396"/>
      <c r="AA34184" s="441"/>
    </row>
    <row r="34185" spans="25:27" x14ac:dyDescent="0.2">
      <c r="Y34185" s="396"/>
      <c r="Z34185" s="396"/>
      <c r="AA34185" s="441"/>
    </row>
    <row r="34186" spans="25:27" x14ac:dyDescent="0.2">
      <c r="Y34186" s="396"/>
      <c r="Z34186" s="396"/>
      <c r="AA34186" s="441"/>
    </row>
    <row r="34187" spans="25:27" x14ac:dyDescent="0.2">
      <c r="Y34187" s="396"/>
      <c r="Z34187" s="396"/>
      <c r="AA34187" s="441"/>
    </row>
    <row r="34188" spans="25:27" x14ac:dyDescent="0.2">
      <c r="Y34188" s="396"/>
      <c r="Z34188" s="396"/>
      <c r="AA34188" s="441"/>
    </row>
    <row r="34189" spans="25:27" x14ac:dyDescent="0.2">
      <c r="Y34189" s="396"/>
      <c r="Z34189" s="396"/>
      <c r="AA34189" s="441"/>
    </row>
    <row r="34190" spans="25:27" x14ac:dyDescent="0.2">
      <c r="Y34190" s="396"/>
      <c r="Z34190" s="396"/>
      <c r="AA34190" s="441"/>
    </row>
    <row r="34191" spans="25:27" x14ac:dyDescent="0.2">
      <c r="Y34191" s="396"/>
      <c r="Z34191" s="396"/>
      <c r="AA34191" s="441"/>
    </row>
    <row r="34192" spans="25:27" x14ac:dyDescent="0.2">
      <c r="Y34192" s="396"/>
      <c r="Z34192" s="396"/>
      <c r="AA34192" s="441"/>
    </row>
    <row r="34193" spans="25:27" x14ac:dyDescent="0.2">
      <c r="Y34193" s="396"/>
      <c r="Z34193" s="396"/>
      <c r="AA34193" s="441"/>
    </row>
    <row r="34194" spans="25:27" x14ac:dyDescent="0.2">
      <c r="Y34194" s="396"/>
      <c r="Z34194" s="396"/>
      <c r="AA34194" s="441"/>
    </row>
    <row r="34195" spans="25:27" x14ac:dyDescent="0.2">
      <c r="Y34195" s="396"/>
      <c r="Z34195" s="396"/>
      <c r="AA34195" s="441"/>
    </row>
    <row r="34196" spans="25:27" x14ac:dyDescent="0.2">
      <c r="Y34196" s="396"/>
      <c r="Z34196" s="396"/>
      <c r="AA34196" s="441"/>
    </row>
    <row r="34197" spans="25:27" x14ac:dyDescent="0.2">
      <c r="Y34197" s="396"/>
      <c r="Z34197" s="396"/>
      <c r="AA34197" s="441"/>
    </row>
    <row r="34198" spans="25:27" x14ac:dyDescent="0.2">
      <c r="Y34198" s="396"/>
      <c r="Z34198" s="396"/>
      <c r="AA34198" s="441"/>
    </row>
    <row r="34199" spans="25:27" x14ac:dyDescent="0.2">
      <c r="Y34199" s="396"/>
      <c r="Z34199" s="396"/>
      <c r="AA34199" s="441"/>
    </row>
    <row r="34200" spans="25:27" x14ac:dyDescent="0.2">
      <c r="Y34200" s="396"/>
      <c r="Z34200" s="396"/>
      <c r="AA34200" s="441"/>
    </row>
    <row r="34201" spans="25:27" x14ac:dyDescent="0.2">
      <c r="Y34201" s="396"/>
      <c r="Z34201" s="396"/>
      <c r="AA34201" s="441"/>
    </row>
    <row r="34202" spans="25:27" x14ac:dyDescent="0.2">
      <c r="Y34202" s="396"/>
      <c r="Z34202" s="396"/>
      <c r="AA34202" s="441"/>
    </row>
    <row r="34203" spans="25:27" x14ac:dyDescent="0.2">
      <c r="Y34203" s="396"/>
      <c r="Z34203" s="396"/>
      <c r="AA34203" s="441"/>
    </row>
    <row r="34204" spans="25:27" x14ac:dyDescent="0.2">
      <c r="Y34204" s="396"/>
      <c r="Z34204" s="396"/>
      <c r="AA34204" s="441"/>
    </row>
    <row r="34205" spans="25:27" x14ac:dyDescent="0.2">
      <c r="Y34205" s="396"/>
      <c r="Z34205" s="396"/>
      <c r="AA34205" s="441"/>
    </row>
    <row r="34206" spans="25:27" x14ac:dyDescent="0.2">
      <c r="Y34206" s="396"/>
      <c r="Z34206" s="396"/>
      <c r="AA34206" s="441"/>
    </row>
    <row r="34207" spans="25:27" x14ac:dyDescent="0.2">
      <c r="Y34207" s="396"/>
      <c r="Z34207" s="396"/>
      <c r="AA34207" s="441"/>
    </row>
    <row r="34208" spans="25:27" x14ac:dyDescent="0.2">
      <c r="Y34208" s="396"/>
      <c r="Z34208" s="396"/>
      <c r="AA34208" s="441"/>
    </row>
    <row r="34209" spans="25:27" x14ac:dyDescent="0.2">
      <c r="Y34209" s="396"/>
      <c r="Z34209" s="396"/>
      <c r="AA34209" s="441"/>
    </row>
    <row r="34210" spans="25:27" x14ac:dyDescent="0.2">
      <c r="Y34210" s="396"/>
      <c r="Z34210" s="396"/>
      <c r="AA34210" s="441"/>
    </row>
    <row r="34211" spans="25:27" x14ac:dyDescent="0.2">
      <c r="Y34211" s="396"/>
      <c r="Z34211" s="396"/>
      <c r="AA34211" s="441"/>
    </row>
    <row r="34212" spans="25:27" x14ac:dyDescent="0.2">
      <c r="Y34212" s="396"/>
      <c r="Z34212" s="396"/>
      <c r="AA34212" s="441"/>
    </row>
    <row r="34213" spans="25:27" x14ac:dyDescent="0.2">
      <c r="Y34213" s="396"/>
      <c r="Z34213" s="396"/>
      <c r="AA34213" s="441"/>
    </row>
    <row r="34214" spans="25:27" x14ac:dyDescent="0.2">
      <c r="Y34214" s="396"/>
      <c r="Z34214" s="396"/>
      <c r="AA34214" s="441"/>
    </row>
    <row r="34215" spans="25:27" x14ac:dyDescent="0.2">
      <c r="Y34215" s="396"/>
      <c r="Z34215" s="396"/>
      <c r="AA34215" s="441"/>
    </row>
    <row r="34216" spans="25:27" x14ac:dyDescent="0.2">
      <c r="Y34216" s="396"/>
      <c r="Z34216" s="396"/>
      <c r="AA34216" s="441"/>
    </row>
    <row r="34217" spans="25:27" x14ac:dyDescent="0.2">
      <c r="Y34217" s="396"/>
      <c r="Z34217" s="396"/>
      <c r="AA34217" s="441"/>
    </row>
    <row r="34218" spans="25:27" x14ac:dyDescent="0.2">
      <c r="Y34218" s="396"/>
      <c r="Z34218" s="396"/>
      <c r="AA34218" s="441"/>
    </row>
    <row r="34219" spans="25:27" x14ac:dyDescent="0.2">
      <c r="Y34219" s="396"/>
      <c r="Z34219" s="396"/>
      <c r="AA34219" s="441"/>
    </row>
    <row r="34220" spans="25:27" x14ac:dyDescent="0.2">
      <c r="Y34220" s="396"/>
      <c r="Z34220" s="396"/>
      <c r="AA34220" s="441"/>
    </row>
    <row r="34221" spans="25:27" x14ac:dyDescent="0.2">
      <c r="Y34221" s="396"/>
      <c r="Z34221" s="396"/>
      <c r="AA34221" s="441"/>
    </row>
    <row r="34222" spans="25:27" x14ac:dyDescent="0.2">
      <c r="Y34222" s="396"/>
      <c r="Z34222" s="396"/>
      <c r="AA34222" s="441"/>
    </row>
    <row r="34223" spans="25:27" x14ac:dyDescent="0.2">
      <c r="Y34223" s="396"/>
      <c r="Z34223" s="396"/>
      <c r="AA34223" s="441"/>
    </row>
    <row r="34224" spans="25:27" x14ac:dyDescent="0.2">
      <c r="Y34224" s="396"/>
      <c r="Z34224" s="396"/>
      <c r="AA34224" s="441"/>
    </row>
    <row r="34225" spans="25:27" x14ac:dyDescent="0.2">
      <c r="Y34225" s="396"/>
      <c r="Z34225" s="396"/>
      <c r="AA34225" s="441"/>
    </row>
    <row r="34226" spans="25:27" x14ac:dyDescent="0.2">
      <c r="Y34226" s="396"/>
      <c r="Z34226" s="396"/>
      <c r="AA34226" s="441"/>
    </row>
    <row r="34227" spans="25:27" x14ac:dyDescent="0.2">
      <c r="Y34227" s="396"/>
      <c r="Z34227" s="396"/>
      <c r="AA34227" s="441"/>
    </row>
    <row r="34228" spans="25:27" x14ac:dyDescent="0.2">
      <c r="Y34228" s="396"/>
      <c r="Z34228" s="396"/>
      <c r="AA34228" s="441"/>
    </row>
    <row r="34229" spans="25:27" x14ac:dyDescent="0.2">
      <c r="Y34229" s="396"/>
      <c r="Z34229" s="396"/>
      <c r="AA34229" s="441"/>
    </row>
    <row r="34230" spans="25:27" x14ac:dyDescent="0.2">
      <c r="Y34230" s="396"/>
      <c r="Z34230" s="396"/>
      <c r="AA34230" s="441"/>
    </row>
    <row r="34231" spans="25:27" x14ac:dyDescent="0.2">
      <c r="Y34231" s="396"/>
      <c r="Z34231" s="396"/>
      <c r="AA34231" s="441"/>
    </row>
    <row r="34232" spans="25:27" x14ac:dyDescent="0.2">
      <c r="Y34232" s="396"/>
      <c r="Z34232" s="396"/>
      <c r="AA34232" s="441"/>
    </row>
    <row r="34233" spans="25:27" x14ac:dyDescent="0.2">
      <c r="Y34233" s="396"/>
      <c r="Z34233" s="396"/>
      <c r="AA34233" s="441"/>
    </row>
    <row r="34234" spans="25:27" x14ac:dyDescent="0.2">
      <c r="Y34234" s="396"/>
      <c r="Z34234" s="396"/>
      <c r="AA34234" s="441"/>
    </row>
    <row r="34235" spans="25:27" x14ac:dyDescent="0.2">
      <c r="Y34235" s="396"/>
      <c r="Z34235" s="396"/>
      <c r="AA34235" s="441"/>
    </row>
    <row r="34236" spans="25:27" x14ac:dyDescent="0.2">
      <c r="Y34236" s="396"/>
      <c r="Z34236" s="396"/>
      <c r="AA34236" s="441"/>
    </row>
    <row r="34237" spans="25:27" x14ac:dyDescent="0.2">
      <c r="Y34237" s="396"/>
      <c r="Z34237" s="396"/>
      <c r="AA34237" s="441"/>
    </row>
    <row r="34238" spans="25:27" x14ac:dyDescent="0.2">
      <c r="Y34238" s="396"/>
      <c r="Z34238" s="396"/>
      <c r="AA34238" s="441"/>
    </row>
    <row r="34239" spans="25:27" x14ac:dyDescent="0.2">
      <c r="Y34239" s="396"/>
      <c r="Z34239" s="396"/>
      <c r="AA34239" s="441"/>
    </row>
    <row r="34240" spans="25:27" x14ac:dyDescent="0.2">
      <c r="Y34240" s="396"/>
      <c r="Z34240" s="396"/>
      <c r="AA34240" s="441"/>
    </row>
    <row r="34241" spans="25:27" x14ac:dyDescent="0.2">
      <c r="Y34241" s="396"/>
      <c r="Z34241" s="396"/>
      <c r="AA34241" s="441"/>
    </row>
    <row r="34242" spans="25:27" x14ac:dyDescent="0.2">
      <c r="Y34242" s="396"/>
      <c r="Z34242" s="396"/>
      <c r="AA34242" s="441"/>
    </row>
    <row r="34243" spans="25:27" x14ac:dyDescent="0.2">
      <c r="Y34243" s="396"/>
      <c r="Z34243" s="396"/>
      <c r="AA34243" s="441"/>
    </row>
    <row r="34244" spans="25:27" x14ac:dyDescent="0.2">
      <c r="Y34244" s="396"/>
      <c r="Z34244" s="396"/>
      <c r="AA34244" s="441"/>
    </row>
    <row r="34245" spans="25:27" x14ac:dyDescent="0.2">
      <c r="Y34245" s="396"/>
      <c r="Z34245" s="396"/>
      <c r="AA34245" s="441"/>
    </row>
    <row r="34246" spans="25:27" x14ac:dyDescent="0.2">
      <c r="Y34246" s="396"/>
      <c r="Z34246" s="396"/>
      <c r="AA34246" s="441"/>
    </row>
    <row r="34247" spans="25:27" x14ac:dyDescent="0.2">
      <c r="Y34247" s="396"/>
      <c r="Z34247" s="396"/>
      <c r="AA34247" s="441"/>
    </row>
    <row r="34248" spans="25:27" x14ac:dyDescent="0.2">
      <c r="Y34248" s="396"/>
      <c r="Z34248" s="396"/>
      <c r="AA34248" s="441"/>
    </row>
    <row r="34249" spans="25:27" x14ac:dyDescent="0.2">
      <c r="Y34249" s="396"/>
      <c r="Z34249" s="396"/>
      <c r="AA34249" s="441"/>
    </row>
    <row r="34250" spans="25:27" x14ac:dyDescent="0.2">
      <c r="Y34250" s="396"/>
      <c r="Z34250" s="396"/>
      <c r="AA34250" s="441"/>
    </row>
    <row r="34251" spans="25:27" x14ac:dyDescent="0.2">
      <c r="Y34251" s="396"/>
      <c r="Z34251" s="396"/>
      <c r="AA34251" s="441"/>
    </row>
    <row r="34252" spans="25:27" x14ac:dyDescent="0.2">
      <c r="Y34252" s="396"/>
      <c r="Z34252" s="396"/>
      <c r="AA34252" s="441"/>
    </row>
    <row r="34253" spans="25:27" x14ac:dyDescent="0.2">
      <c r="Y34253" s="396"/>
      <c r="Z34253" s="396"/>
      <c r="AA34253" s="441"/>
    </row>
    <row r="34254" spans="25:27" x14ac:dyDescent="0.2">
      <c r="Y34254" s="396"/>
      <c r="Z34254" s="396"/>
      <c r="AA34254" s="441"/>
    </row>
    <row r="34255" spans="25:27" x14ac:dyDescent="0.2">
      <c r="Y34255" s="396"/>
      <c r="Z34255" s="396"/>
      <c r="AA34255" s="441"/>
    </row>
    <row r="34256" spans="25:27" x14ac:dyDescent="0.2">
      <c r="Y34256" s="396"/>
      <c r="Z34256" s="396"/>
      <c r="AA34256" s="441"/>
    </row>
    <row r="34257" spans="25:27" x14ac:dyDescent="0.2">
      <c r="Y34257" s="396"/>
      <c r="Z34257" s="396"/>
      <c r="AA34257" s="441"/>
    </row>
    <row r="34258" spans="25:27" x14ac:dyDescent="0.2">
      <c r="Y34258" s="396"/>
      <c r="Z34258" s="396"/>
      <c r="AA34258" s="441"/>
    </row>
    <row r="34259" spans="25:27" x14ac:dyDescent="0.2">
      <c r="Y34259" s="396"/>
      <c r="Z34259" s="396"/>
      <c r="AA34259" s="441"/>
    </row>
    <row r="34260" spans="25:27" x14ac:dyDescent="0.2">
      <c r="Y34260" s="396"/>
      <c r="Z34260" s="396"/>
      <c r="AA34260" s="441"/>
    </row>
    <row r="34261" spans="25:27" x14ac:dyDescent="0.2">
      <c r="Y34261" s="396"/>
      <c r="Z34261" s="396"/>
      <c r="AA34261" s="441"/>
    </row>
    <row r="34262" spans="25:27" x14ac:dyDescent="0.2">
      <c r="Y34262" s="396"/>
      <c r="Z34262" s="396"/>
      <c r="AA34262" s="441"/>
    </row>
    <row r="34263" spans="25:27" x14ac:dyDescent="0.2">
      <c r="Y34263" s="396"/>
      <c r="Z34263" s="396"/>
      <c r="AA34263" s="441"/>
    </row>
    <row r="34264" spans="25:27" x14ac:dyDescent="0.2">
      <c r="Y34264" s="396"/>
      <c r="Z34264" s="396"/>
      <c r="AA34264" s="441"/>
    </row>
    <row r="34265" spans="25:27" x14ac:dyDescent="0.2">
      <c r="Y34265" s="396"/>
      <c r="Z34265" s="396"/>
      <c r="AA34265" s="441"/>
    </row>
    <row r="34266" spans="25:27" x14ac:dyDescent="0.2">
      <c r="Y34266" s="396"/>
      <c r="Z34266" s="396"/>
      <c r="AA34266" s="441"/>
    </row>
    <row r="34267" spans="25:27" x14ac:dyDescent="0.2">
      <c r="Y34267" s="396"/>
      <c r="Z34267" s="396"/>
      <c r="AA34267" s="441"/>
    </row>
    <row r="34268" spans="25:27" x14ac:dyDescent="0.2">
      <c r="Y34268" s="396"/>
      <c r="Z34268" s="396"/>
      <c r="AA34268" s="441"/>
    </row>
    <row r="34269" spans="25:27" x14ac:dyDescent="0.2">
      <c r="Y34269" s="396"/>
      <c r="Z34269" s="396"/>
      <c r="AA34269" s="441"/>
    </row>
    <row r="34270" spans="25:27" x14ac:dyDescent="0.2">
      <c r="Y34270" s="396"/>
      <c r="Z34270" s="396"/>
      <c r="AA34270" s="441"/>
    </row>
    <row r="34271" spans="25:27" x14ac:dyDescent="0.2">
      <c r="Y34271" s="396"/>
      <c r="Z34271" s="396"/>
      <c r="AA34271" s="441"/>
    </row>
    <row r="34272" spans="25:27" x14ac:dyDescent="0.2">
      <c r="Y34272" s="396"/>
      <c r="Z34272" s="396"/>
      <c r="AA34272" s="441"/>
    </row>
    <row r="34273" spans="25:27" x14ac:dyDescent="0.2">
      <c r="Y34273" s="396"/>
      <c r="Z34273" s="396"/>
      <c r="AA34273" s="441"/>
    </row>
    <row r="34274" spans="25:27" x14ac:dyDescent="0.2">
      <c r="Y34274" s="396"/>
      <c r="Z34274" s="396"/>
      <c r="AA34274" s="441"/>
    </row>
    <row r="34275" spans="25:27" x14ac:dyDescent="0.2">
      <c r="Y34275" s="396"/>
      <c r="Z34275" s="396"/>
      <c r="AA34275" s="441"/>
    </row>
    <row r="34276" spans="25:27" x14ac:dyDescent="0.2">
      <c r="Y34276" s="396"/>
      <c r="Z34276" s="396"/>
      <c r="AA34276" s="441"/>
    </row>
    <row r="34277" spans="25:27" x14ac:dyDescent="0.2">
      <c r="Y34277" s="396"/>
      <c r="Z34277" s="396"/>
      <c r="AA34277" s="441"/>
    </row>
    <row r="34278" spans="25:27" x14ac:dyDescent="0.2">
      <c r="Y34278" s="396"/>
      <c r="Z34278" s="396"/>
      <c r="AA34278" s="441"/>
    </row>
    <row r="34279" spans="25:27" x14ac:dyDescent="0.2">
      <c r="Y34279" s="396"/>
      <c r="Z34279" s="396"/>
      <c r="AA34279" s="441"/>
    </row>
    <row r="34280" spans="25:27" x14ac:dyDescent="0.2">
      <c r="Y34280" s="396"/>
      <c r="Z34280" s="396"/>
      <c r="AA34280" s="441"/>
    </row>
    <row r="34281" spans="25:27" x14ac:dyDescent="0.2">
      <c r="Y34281" s="396"/>
      <c r="Z34281" s="396"/>
      <c r="AA34281" s="441"/>
    </row>
    <row r="34282" spans="25:27" x14ac:dyDescent="0.2">
      <c r="Y34282" s="396"/>
      <c r="Z34282" s="396"/>
      <c r="AA34282" s="441"/>
    </row>
    <row r="34283" spans="25:27" x14ac:dyDescent="0.2">
      <c r="Y34283" s="396"/>
      <c r="Z34283" s="396"/>
      <c r="AA34283" s="441"/>
    </row>
    <row r="34284" spans="25:27" x14ac:dyDescent="0.2">
      <c r="Y34284" s="396"/>
      <c r="Z34284" s="396"/>
      <c r="AA34284" s="441"/>
    </row>
    <row r="34285" spans="25:27" x14ac:dyDescent="0.2">
      <c r="Y34285" s="396"/>
      <c r="Z34285" s="396"/>
      <c r="AA34285" s="441"/>
    </row>
    <row r="34286" spans="25:27" x14ac:dyDescent="0.2">
      <c r="Y34286" s="396"/>
      <c r="Z34286" s="396"/>
      <c r="AA34286" s="441"/>
    </row>
    <row r="34287" spans="25:27" x14ac:dyDescent="0.2">
      <c r="Y34287" s="396"/>
      <c r="Z34287" s="396"/>
      <c r="AA34287" s="441"/>
    </row>
    <row r="34288" spans="25:27" x14ac:dyDescent="0.2">
      <c r="Y34288" s="396"/>
      <c r="Z34288" s="396"/>
      <c r="AA34288" s="441"/>
    </row>
    <row r="34289" spans="25:27" x14ac:dyDescent="0.2">
      <c r="Y34289" s="396"/>
      <c r="Z34289" s="396"/>
      <c r="AA34289" s="441"/>
    </row>
    <row r="34290" spans="25:27" x14ac:dyDescent="0.2">
      <c r="Y34290" s="396"/>
      <c r="Z34290" s="396"/>
      <c r="AA34290" s="441"/>
    </row>
    <row r="34291" spans="25:27" x14ac:dyDescent="0.2">
      <c r="Y34291" s="396"/>
      <c r="Z34291" s="396"/>
      <c r="AA34291" s="441"/>
    </row>
    <row r="34292" spans="25:27" x14ac:dyDescent="0.2">
      <c r="Y34292" s="396"/>
      <c r="Z34292" s="396"/>
      <c r="AA34292" s="441"/>
    </row>
    <row r="34293" spans="25:27" x14ac:dyDescent="0.2">
      <c r="Y34293" s="396"/>
      <c r="Z34293" s="396"/>
      <c r="AA34293" s="441"/>
    </row>
    <row r="34294" spans="25:27" x14ac:dyDescent="0.2">
      <c r="Y34294" s="396"/>
      <c r="Z34294" s="396"/>
      <c r="AA34294" s="441"/>
    </row>
    <row r="34295" spans="25:27" x14ac:dyDescent="0.2">
      <c r="Y34295" s="396"/>
      <c r="Z34295" s="396"/>
      <c r="AA34295" s="441"/>
    </row>
    <row r="34296" spans="25:27" x14ac:dyDescent="0.2">
      <c r="Y34296" s="396"/>
      <c r="Z34296" s="396"/>
      <c r="AA34296" s="441"/>
    </row>
    <row r="34297" spans="25:27" x14ac:dyDescent="0.2">
      <c r="Y34297" s="396"/>
      <c r="Z34297" s="396"/>
      <c r="AA34297" s="441"/>
    </row>
    <row r="34298" spans="25:27" x14ac:dyDescent="0.2">
      <c r="Y34298" s="396"/>
      <c r="Z34298" s="396"/>
      <c r="AA34298" s="441"/>
    </row>
    <row r="34299" spans="25:27" x14ac:dyDescent="0.2">
      <c r="Y34299" s="396"/>
      <c r="Z34299" s="396"/>
      <c r="AA34299" s="441"/>
    </row>
    <row r="34300" spans="25:27" x14ac:dyDescent="0.2">
      <c r="Y34300" s="396"/>
      <c r="Z34300" s="396"/>
      <c r="AA34300" s="441"/>
    </row>
    <row r="34301" spans="25:27" x14ac:dyDescent="0.2">
      <c r="Y34301" s="396"/>
      <c r="Z34301" s="396"/>
      <c r="AA34301" s="441"/>
    </row>
    <row r="34302" spans="25:27" x14ac:dyDescent="0.2">
      <c r="Y34302" s="396"/>
      <c r="Z34302" s="396"/>
      <c r="AA34302" s="441"/>
    </row>
    <row r="34303" spans="25:27" x14ac:dyDescent="0.2">
      <c r="Y34303" s="396"/>
      <c r="Z34303" s="396"/>
      <c r="AA34303" s="441"/>
    </row>
    <row r="34304" spans="25:27" x14ac:dyDescent="0.2">
      <c r="Y34304" s="396"/>
      <c r="Z34304" s="396"/>
      <c r="AA34304" s="441"/>
    </row>
    <row r="34305" spans="25:27" x14ac:dyDescent="0.2">
      <c r="Y34305" s="396"/>
      <c r="Z34305" s="396"/>
      <c r="AA34305" s="441"/>
    </row>
    <row r="34306" spans="25:27" x14ac:dyDescent="0.2">
      <c r="Y34306" s="396"/>
      <c r="Z34306" s="396"/>
      <c r="AA34306" s="441"/>
    </row>
    <row r="34307" spans="25:27" x14ac:dyDescent="0.2">
      <c r="Y34307" s="396"/>
      <c r="Z34307" s="396"/>
      <c r="AA34307" s="441"/>
    </row>
    <row r="34308" spans="25:27" x14ac:dyDescent="0.2">
      <c r="Y34308" s="396"/>
      <c r="Z34308" s="396"/>
      <c r="AA34308" s="441"/>
    </row>
    <row r="34309" spans="25:27" x14ac:dyDescent="0.2">
      <c r="Y34309" s="396"/>
      <c r="Z34309" s="396"/>
      <c r="AA34309" s="441"/>
    </row>
    <row r="34310" spans="25:27" x14ac:dyDescent="0.2">
      <c r="Y34310" s="396"/>
      <c r="Z34310" s="396"/>
      <c r="AA34310" s="441"/>
    </row>
    <row r="34311" spans="25:27" x14ac:dyDescent="0.2">
      <c r="Y34311" s="396"/>
      <c r="Z34311" s="396"/>
      <c r="AA34311" s="441"/>
    </row>
    <row r="34312" spans="25:27" x14ac:dyDescent="0.2">
      <c r="Y34312" s="396"/>
      <c r="Z34312" s="396"/>
      <c r="AA34312" s="441"/>
    </row>
    <row r="34313" spans="25:27" x14ac:dyDescent="0.2">
      <c r="Y34313" s="396"/>
      <c r="Z34313" s="396"/>
      <c r="AA34313" s="441"/>
    </row>
    <row r="34314" spans="25:27" x14ac:dyDescent="0.2">
      <c r="Y34314" s="396"/>
      <c r="Z34314" s="396"/>
      <c r="AA34314" s="441"/>
    </row>
    <row r="34315" spans="25:27" x14ac:dyDescent="0.2">
      <c r="Y34315" s="396"/>
      <c r="Z34315" s="396"/>
      <c r="AA34315" s="441"/>
    </row>
    <row r="34316" spans="25:27" x14ac:dyDescent="0.2">
      <c r="Y34316" s="396"/>
      <c r="Z34316" s="396"/>
      <c r="AA34316" s="441"/>
    </row>
    <row r="34317" spans="25:27" x14ac:dyDescent="0.2">
      <c r="Y34317" s="396"/>
      <c r="Z34317" s="396"/>
      <c r="AA34317" s="441"/>
    </row>
    <row r="34318" spans="25:27" x14ac:dyDescent="0.2">
      <c r="Y34318" s="396"/>
      <c r="Z34318" s="396"/>
      <c r="AA34318" s="441"/>
    </row>
    <row r="34319" spans="25:27" x14ac:dyDescent="0.2">
      <c r="Y34319" s="396"/>
      <c r="Z34319" s="396"/>
      <c r="AA34319" s="441"/>
    </row>
    <row r="34320" spans="25:27" x14ac:dyDescent="0.2">
      <c r="Y34320" s="396"/>
      <c r="Z34320" s="396"/>
      <c r="AA34320" s="441"/>
    </row>
    <row r="34321" spans="25:27" x14ac:dyDescent="0.2">
      <c r="Y34321" s="396"/>
      <c r="Z34321" s="396"/>
      <c r="AA34321" s="441"/>
    </row>
    <row r="34322" spans="25:27" x14ac:dyDescent="0.2">
      <c r="Y34322" s="396"/>
      <c r="Z34322" s="396"/>
      <c r="AA34322" s="441"/>
    </row>
    <row r="34323" spans="25:27" x14ac:dyDescent="0.2">
      <c r="Y34323" s="396"/>
      <c r="Z34323" s="396"/>
      <c r="AA34323" s="441"/>
    </row>
    <row r="34324" spans="25:27" x14ac:dyDescent="0.2">
      <c r="Y34324" s="396"/>
      <c r="Z34324" s="396"/>
      <c r="AA34324" s="441"/>
    </row>
    <row r="34325" spans="25:27" x14ac:dyDescent="0.2">
      <c r="Y34325" s="396"/>
      <c r="Z34325" s="396"/>
      <c r="AA34325" s="441"/>
    </row>
    <row r="34326" spans="25:27" x14ac:dyDescent="0.2">
      <c r="Y34326" s="396"/>
      <c r="Z34326" s="396"/>
      <c r="AA34326" s="441"/>
    </row>
    <row r="34327" spans="25:27" x14ac:dyDescent="0.2">
      <c r="Y34327" s="396"/>
      <c r="Z34327" s="396"/>
      <c r="AA34327" s="441"/>
    </row>
    <row r="34328" spans="25:27" x14ac:dyDescent="0.2">
      <c r="Y34328" s="396"/>
      <c r="Z34328" s="396"/>
      <c r="AA34328" s="441"/>
    </row>
    <row r="34329" spans="25:27" x14ac:dyDescent="0.2">
      <c r="Y34329" s="396"/>
      <c r="Z34329" s="396"/>
      <c r="AA34329" s="441"/>
    </row>
    <row r="34330" spans="25:27" x14ac:dyDescent="0.2">
      <c r="Y34330" s="396"/>
      <c r="Z34330" s="396"/>
      <c r="AA34330" s="441"/>
    </row>
    <row r="34331" spans="25:27" x14ac:dyDescent="0.2">
      <c r="Y34331" s="396"/>
      <c r="Z34331" s="396"/>
      <c r="AA34331" s="441"/>
    </row>
    <row r="34332" spans="25:27" x14ac:dyDescent="0.2">
      <c r="Y34332" s="396"/>
      <c r="Z34332" s="396"/>
      <c r="AA34332" s="441"/>
    </row>
    <row r="34333" spans="25:27" x14ac:dyDescent="0.2">
      <c r="Y34333" s="396"/>
      <c r="Z34333" s="396"/>
      <c r="AA34333" s="441"/>
    </row>
    <row r="34334" spans="25:27" x14ac:dyDescent="0.2">
      <c r="Y34334" s="396"/>
      <c r="Z34334" s="396"/>
      <c r="AA34334" s="441"/>
    </row>
    <row r="34335" spans="25:27" x14ac:dyDescent="0.2">
      <c r="Y34335" s="396"/>
      <c r="Z34335" s="396"/>
      <c r="AA34335" s="441"/>
    </row>
    <row r="34336" spans="25:27" x14ac:dyDescent="0.2">
      <c r="Y34336" s="396"/>
      <c r="Z34336" s="396"/>
      <c r="AA34336" s="441"/>
    </row>
    <row r="34337" spans="25:27" x14ac:dyDescent="0.2">
      <c r="Y34337" s="396"/>
      <c r="Z34337" s="396"/>
      <c r="AA34337" s="441"/>
    </row>
    <row r="34338" spans="25:27" x14ac:dyDescent="0.2">
      <c r="Y34338" s="396"/>
      <c r="Z34338" s="396"/>
      <c r="AA34338" s="441"/>
    </row>
    <row r="34339" spans="25:27" x14ac:dyDescent="0.2">
      <c r="Y34339" s="396"/>
      <c r="Z34339" s="396"/>
      <c r="AA34339" s="441"/>
    </row>
    <row r="34340" spans="25:27" x14ac:dyDescent="0.2">
      <c r="Y34340" s="396"/>
      <c r="Z34340" s="396"/>
      <c r="AA34340" s="441"/>
    </row>
    <row r="34341" spans="25:27" x14ac:dyDescent="0.2">
      <c r="Y34341" s="396"/>
      <c r="Z34341" s="396"/>
      <c r="AA34341" s="441"/>
    </row>
    <row r="34342" spans="25:27" x14ac:dyDescent="0.2">
      <c r="Y34342" s="396"/>
      <c r="Z34342" s="396"/>
      <c r="AA34342" s="441"/>
    </row>
    <row r="34343" spans="25:27" x14ac:dyDescent="0.2">
      <c r="Y34343" s="396"/>
      <c r="Z34343" s="396"/>
      <c r="AA34343" s="441"/>
    </row>
    <row r="34344" spans="25:27" x14ac:dyDescent="0.2">
      <c r="Y34344" s="396"/>
      <c r="Z34344" s="396"/>
      <c r="AA34344" s="441"/>
    </row>
    <row r="34345" spans="25:27" x14ac:dyDescent="0.2">
      <c r="Y34345" s="396"/>
      <c r="Z34345" s="396"/>
      <c r="AA34345" s="441"/>
    </row>
    <row r="34346" spans="25:27" x14ac:dyDescent="0.2">
      <c r="Y34346" s="396"/>
      <c r="Z34346" s="396"/>
      <c r="AA34346" s="441"/>
    </row>
    <row r="34347" spans="25:27" x14ac:dyDescent="0.2">
      <c r="Y34347" s="396"/>
      <c r="Z34347" s="396"/>
      <c r="AA34347" s="441"/>
    </row>
    <row r="34348" spans="25:27" x14ac:dyDescent="0.2">
      <c r="Y34348" s="396"/>
      <c r="Z34348" s="396"/>
      <c r="AA34348" s="441"/>
    </row>
    <row r="34349" spans="25:27" x14ac:dyDescent="0.2">
      <c r="Y34349" s="396"/>
      <c r="Z34349" s="396"/>
      <c r="AA34349" s="441"/>
    </row>
    <row r="34350" spans="25:27" x14ac:dyDescent="0.2">
      <c r="Y34350" s="396"/>
      <c r="Z34350" s="396"/>
      <c r="AA34350" s="441"/>
    </row>
    <row r="34351" spans="25:27" x14ac:dyDescent="0.2">
      <c r="Y34351" s="396"/>
      <c r="Z34351" s="396"/>
      <c r="AA34351" s="441"/>
    </row>
    <row r="34352" spans="25:27" x14ac:dyDescent="0.2">
      <c r="Y34352" s="396"/>
      <c r="Z34352" s="396"/>
      <c r="AA34352" s="441"/>
    </row>
    <row r="34353" spans="25:27" x14ac:dyDescent="0.2">
      <c r="Y34353" s="396"/>
      <c r="Z34353" s="396"/>
      <c r="AA34353" s="441"/>
    </row>
    <row r="34354" spans="25:27" x14ac:dyDescent="0.2">
      <c r="Y34354" s="396"/>
      <c r="Z34354" s="396"/>
      <c r="AA34354" s="441"/>
    </row>
    <row r="34355" spans="25:27" x14ac:dyDescent="0.2">
      <c r="Y34355" s="396"/>
      <c r="Z34355" s="396"/>
      <c r="AA34355" s="441"/>
    </row>
    <row r="34356" spans="25:27" x14ac:dyDescent="0.2">
      <c r="Y34356" s="396"/>
      <c r="Z34356" s="396"/>
      <c r="AA34356" s="441"/>
    </row>
    <row r="34357" spans="25:27" x14ac:dyDescent="0.2">
      <c r="Y34357" s="396"/>
      <c r="Z34357" s="396"/>
      <c r="AA34357" s="441"/>
    </row>
    <row r="34358" spans="25:27" x14ac:dyDescent="0.2">
      <c r="Y34358" s="396"/>
      <c r="Z34358" s="396"/>
      <c r="AA34358" s="441"/>
    </row>
    <row r="34359" spans="25:27" x14ac:dyDescent="0.2">
      <c r="Y34359" s="396"/>
      <c r="Z34359" s="396"/>
      <c r="AA34359" s="441"/>
    </row>
    <row r="34360" spans="25:27" x14ac:dyDescent="0.2">
      <c r="Y34360" s="396"/>
      <c r="Z34360" s="396"/>
      <c r="AA34360" s="441"/>
    </row>
    <row r="34361" spans="25:27" x14ac:dyDescent="0.2">
      <c r="Y34361" s="396"/>
      <c r="Z34361" s="396"/>
      <c r="AA34361" s="441"/>
    </row>
    <row r="34362" spans="25:27" x14ac:dyDescent="0.2">
      <c r="Y34362" s="396"/>
      <c r="Z34362" s="396"/>
      <c r="AA34362" s="441"/>
    </row>
    <row r="34363" spans="25:27" x14ac:dyDescent="0.2">
      <c r="Y34363" s="396"/>
      <c r="Z34363" s="396"/>
      <c r="AA34363" s="441"/>
    </row>
    <row r="34364" spans="25:27" x14ac:dyDescent="0.2">
      <c r="Y34364" s="396"/>
      <c r="Z34364" s="396"/>
      <c r="AA34364" s="441"/>
    </row>
    <row r="34365" spans="25:27" x14ac:dyDescent="0.2">
      <c r="Y34365" s="396"/>
      <c r="Z34365" s="396"/>
      <c r="AA34365" s="441"/>
    </row>
    <row r="34366" spans="25:27" x14ac:dyDescent="0.2">
      <c r="Y34366" s="396"/>
      <c r="Z34366" s="396"/>
      <c r="AA34366" s="441"/>
    </row>
    <row r="34367" spans="25:27" x14ac:dyDescent="0.2">
      <c r="Y34367" s="396"/>
      <c r="Z34367" s="396"/>
      <c r="AA34367" s="441"/>
    </row>
    <row r="34368" spans="25:27" x14ac:dyDescent="0.2">
      <c r="Y34368" s="396"/>
      <c r="Z34368" s="396"/>
      <c r="AA34368" s="441"/>
    </row>
    <row r="34369" spans="25:27" x14ac:dyDescent="0.2">
      <c r="Y34369" s="396"/>
      <c r="Z34369" s="396"/>
      <c r="AA34369" s="441"/>
    </row>
    <row r="34370" spans="25:27" x14ac:dyDescent="0.2">
      <c r="Y34370" s="396"/>
      <c r="Z34370" s="396"/>
      <c r="AA34370" s="441"/>
    </row>
    <row r="34371" spans="25:27" x14ac:dyDescent="0.2">
      <c r="Y34371" s="396"/>
      <c r="Z34371" s="396"/>
      <c r="AA34371" s="441"/>
    </row>
    <row r="34372" spans="25:27" x14ac:dyDescent="0.2">
      <c r="Y34372" s="396"/>
      <c r="Z34372" s="396"/>
      <c r="AA34372" s="441"/>
    </row>
    <row r="34373" spans="25:27" x14ac:dyDescent="0.2">
      <c r="Y34373" s="396"/>
      <c r="Z34373" s="396"/>
      <c r="AA34373" s="441"/>
    </row>
    <row r="34374" spans="25:27" x14ac:dyDescent="0.2">
      <c r="Y34374" s="396"/>
      <c r="Z34374" s="396"/>
      <c r="AA34374" s="441"/>
    </row>
    <row r="34375" spans="25:27" x14ac:dyDescent="0.2">
      <c r="Y34375" s="396"/>
      <c r="Z34375" s="396"/>
      <c r="AA34375" s="441"/>
    </row>
    <row r="34376" spans="25:27" x14ac:dyDescent="0.2">
      <c r="Y34376" s="396"/>
      <c r="Z34376" s="396"/>
      <c r="AA34376" s="441"/>
    </row>
    <row r="34377" spans="25:27" x14ac:dyDescent="0.2">
      <c r="Y34377" s="396"/>
      <c r="Z34377" s="396"/>
      <c r="AA34377" s="441"/>
    </row>
    <row r="34378" spans="25:27" x14ac:dyDescent="0.2">
      <c r="Y34378" s="396"/>
      <c r="Z34378" s="396"/>
      <c r="AA34378" s="441"/>
    </row>
    <row r="34379" spans="25:27" x14ac:dyDescent="0.2">
      <c r="Y34379" s="396"/>
      <c r="Z34379" s="396"/>
      <c r="AA34379" s="441"/>
    </row>
    <row r="34380" spans="25:27" x14ac:dyDescent="0.2">
      <c r="Y34380" s="396"/>
      <c r="Z34380" s="396"/>
      <c r="AA34380" s="441"/>
    </row>
    <row r="34381" spans="25:27" x14ac:dyDescent="0.2">
      <c r="Y34381" s="396"/>
      <c r="Z34381" s="396"/>
      <c r="AA34381" s="441"/>
    </row>
    <row r="34382" spans="25:27" x14ac:dyDescent="0.2">
      <c r="Y34382" s="396"/>
      <c r="Z34382" s="396"/>
      <c r="AA34382" s="441"/>
    </row>
    <row r="34383" spans="25:27" x14ac:dyDescent="0.2">
      <c r="Y34383" s="396"/>
      <c r="Z34383" s="396"/>
      <c r="AA34383" s="441"/>
    </row>
    <row r="34384" spans="25:27" x14ac:dyDescent="0.2">
      <c r="Y34384" s="396"/>
      <c r="Z34384" s="396"/>
      <c r="AA34384" s="441"/>
    </row>
    <row r="34385" spans="25:27" x14ac:dyDescent="0.2">
      <c r="Y34385" s="396"/>
      <c r="Z34385" s="396"/>
      <c r="AA34385" s="441"/>
    </row>
    <row r="34386" spans="25:27" x14ac:dyDescent="0.2">
      <c r="Y34386" s="396"/>
      <c r="Z34386" s="396"/>
      <c r="AA34386" s="441"/>
    </row>
    <row r="34387" spans="25:27" x14ac:dyDescent="0.2">
      <c r="Y34387" s="396"/>
      <c r="Z34387" s="396"/>
      <c r="AA34387" s="441"/>
    </row>
    <row r="34388" spans="25:27" x14ac:dyDescent="0.2">
      <c r="Y34388" s="396"/>
      <c r="Z34388" s="396"/>
      <c r="AA34388" s="441"/>
    </row>
    <row r="34389" spans="25:27" x14ac:dyDescent="0.2">
      <c r="Y34389" s="396"/>
      <c r="Z34389" s="396"/>
      <c r="AA34389" s="441"/>
    </row>
    <row r="34390" spans="25:27" x14ac:dyDescent="0.2">
      <c r="Y34390" s="396"/>
      <c r="Z34390" s="396"/>
      <c r="AA34390" s="441"/>
    </row>
    <row r="34391" spans="25:27" x14ac:dyDescent="0.2">
      <c r="Y34391" s="396"/>
      <c r="Z34391" s="396"/>
      <c r="AA34391" s="441"/>
    </row>
    <row r="34392" spans="25:27" x14ac:dyDescent="0.2">
      <c r="Y34392" s="396"/>
      <c r="Z34392" s="396"/>
      <c r="AA34392" s="441"/>
    </row>
    <row r="34393" spans="25:27" x14ac:dyDescent="0.2">
      <c r="Y34393" s="396"/>
      <c r="Z34393" s="396"/>
      <c r="AA34393" s="441"/>
    </row>
    <row r="34394" spans="25:27" x14ac:dyDescent="0.2">
      <c r="Y34394" s="396"/>
      <c r="Z34394" s="396"/>
      <c r="AA34394" s="441"/>
    </row>
    <row r="34395" spans="25:27" x14ac:dyDescent="0.2">
      <c r="Y34395" s="396"/>
      <c r="Z34395" s="396"/>
      <c r="AA34395" s="441"/>
    </row>
    <row r="34396" spans="25:27" x14ac:dyDescent="0.2">
      <c r="Y34396" s="396"/>
      <c r="Z34396" s="396"/>
      <c r="AA34396" s="441"/>
    </row>
    <row r="34397" spans="25:27" x14ac:dyDescent="0.2">
      <c r="Y34397" s="396"/>
      <c r="Z34397" s="396"/>
      <c r="AA34397" s="441"/>
    </row>
    <row r="34398" spans="25:27" x14ac:dyDescent="0.2">
      <c r="Y34398" s="396"/>
      <c r="Z34398" s="396"/>
      <c r="AA34398" s="441"/>
    </row>
    <row r="34399" spans="25:27" x14ac:dyDescent="0.2">
      <c r="Y34399" s="396"/>
      <c r="Z34399" s="396"/>
      <c r="AA34399" s="441"/>
    </row>
    <row r="34400" spans="25:27" x14ac:dyDescent="0.2">
      <c r="Y34400" s="396"/>
      <c r="Z34400" s="396"/>
      <c r="AA34400" s="441"/>
    </row>
    <row r="34401" spans="25:27" x14ac:dyDescent="0.2">
      <c r="Y34401" s="396"/>
      <c r="Z34401" s="396"/>
      <c r="AA34401" s="441"/>
    </row>
    <row r="34402" spans="25:27" x14ac:dyDescent="0.2">
      <c r="Y34402" s="396"/>
      <c r="Z34402" s="396"/>
      <c r="AA34402" s="441"/>
    </row>
    <row r="34403" spans="25:27" x14ac:dyDescent="0.2">
      <c r="Y34403" s="396"/>
      <c r="Z34403" s="396"/>
      <c r="AA34403" s="441"/>
    </row>
    <row r="34404" spans="25:27" x14ac:dyDescent="0.2">
      <c r="Y34404" s="396"/>
      <c r="Z34404" s="396"/>
      <c r="AA34404" s="441"/>
    </row>
    <row r="34405" spans="25:27" x14ac:dyDescent="0.2">
      <c r="Y34405" s="396"/>
      <c r="Z34405" s="396"/>
      <c r="AA34405" s="441"/>
    </row>
    <row r="34406" spans="25:27" x14ac:dyDescent="0.2">
      <c r="Y34406" s="396"/>
      <c r="Z34406" s="396"/>
      <c r="AA34406" s="441"/>
    </row>
    <row r="34407" spans="25:27" x14ac:dyDescent="0.2">
      <c r="Y34407" s="396"/>
      <c r="Z34407" s="396"/>
      <c r="AA34407" s="441"/>
    </row>
    <row r="34408" spans="25:27" x14ac:dyDescent="0.2">
      <c r="Y34408" s="396"/>
      <c r="Z34408" s="396"/>
      <c r="AA34408" s="441"/>
    </row>
    <row r="34409" spans="25:27" x14ac:dyDescent="0.2">
      <c r="Y34409" s="396"/>
      <c r="Z34409" s="396"/>
      <c r="AA34409" s="441"/>
    </row>
    <row r="34410" spans="25:27" x14ac:dyDescent="0.2">
      <c r="Y34410" s="396"/>
      <c r="Z34410" s="396"/>
      <c r="AA34410" s="441"/>
    </row>
    <row r="34411" spans="25:27" x14ac:dyDescent="0.2">
      <c r="Y34411" s="396"/>
      <c r="Z34411" s="396"/>
      <c r="AA34411" s="441"/>
    </row>
    <row r="34412" spans="25:27" x14ac:dyDescent="0.2">
      <c r="Y34412" s="396"/>
      <c r="Z34412" s="396"/>
      <c r="AA34412" s="441"/>
    </row>
    <row r="34413" spans="25:27" x14ac:dyDescent="0.2">
      <c r="Y34413" s="396"/>
      <c r="Z34413" s="396"/>
      <c r="AA34413" s="441"/>
    </row>
    <row r="34414" spans="25:27" x14ac:dyDescent="0.2">
      <c r="Y34414" s="396"/>
      <c r="Z34414" s="396"/>
      <c r="AA34414" s="441"/>
    </row>
    <row r="34415" spans="25:27" x14ac:dyDescent="0.2">
      <c r="Y34415" s="396"/>
      <c r="Z34415" s="396"/>
      <c r="AA34415" s="441"/>
    </row>
    <row r="34416" spans="25:27" x14ac:dyDescent="0.2">
      <c r="Y34416" s="396"/>
      <c r="Z34416" s="396"/>
      <c r="AA34416" s="441"/>
    </row>
    <row r="34417" spans="25:27" x14ac:dyDescent="0.2">
      <c r="Y34417" s="396"/>
      <c r="Z34417" s="396"/>
      <c r="AA34417" s="441"/>
    </row>
    <row r="34418" spans="25:27" x14ac:dyDescent="0.2">
      <c r="Y34418" s="396"/>
      <c r="Z34418" s="396"/>
      <c r="AA34418" s="441"/>
    </row>
    <row r="34419" spans="25:27" x14ac:dyDescent="0.2">
      <c r="Y34419" s="396"/>
      <c r="Z34419" s="396"/>
      <c r="AA34419" s="441"/>
    </row>
    <row r="34420" spans="25:27" x14ac:dyDescent="0.2">
      <c r="Y34420" s="396"/>
      <c r="Z34420" s="396"/>
      <c r="AA34420" s="441"/>
    </row>
    <row r="34421" spans="25:27" x14ac:dyDescent="0.2">
      <c r="Y34421" s="396"/>
      <c r="Z34421" s="396"/>
      <c r="AA34421" s="441"/>
    </row>
    <row r="34422" spans="25:27" x14ac:dyDescent="0.2">
      <c r="Y34422" s="396"/>
      <c r="Z34422" s="396"/>
      <c r="AA34422" s="441"/>
    </row>
    <row r="34423" spans="25:27" x14ac:dyDescent="0.2">
      <c r="Y34423" s="396"/>
      <c r="Z34423" s="396"/>
      <c r="AA34423" s="441"/>
    </row>
    <row r="34424" spans="25:27" x14ac:dyDescent="0.2">
      <c r="Y34424" s="396"/>
      <c r="Z34424" s="396"/>
      <c r="AA34424" s="441"/>
    </row>
    <row r="34425" spans="25:27" x14ac:dyDescent="0.2">
      <c r="Y34425" s="396"/>
      <c r="Z34425" s="396"/>
      <c r="AA34425" s="441"/>
    </row>
    <row r="34426" spans="25:27" x14ac:dyDescent="0.2">
      <c r="Y34426" s="396"/>
      <c r="Z34426" s="396"/>
      <c r="AA34426" s="441"/>
    </row>
    <row r="34427" spans="25:27" x14ac:dyDescent="0.2">
      <c r="Y34427" s="396"/>
      <c r="Z34427" s="396"/>
      <c r="AA34427" s="441"/>
    </row>
    <row r="34428" spans="25:27" x14ac:dyDescent="0.2">
      <c r="Y34428" s="396"/>
      <c r="Z34428" s="396"/>
      <c r="AA34428" s="441"/>
    </row>
    <row r="34429" spans="25:27" x14ac:dyDescent="0.2">
      <c r="Y34429" s="396"/>
      <c r="Z34429" s="396"/>
      <c r="AA34429" s="441"/>
    </row>
    <row r="34430" spans="25:27" x14ac:dyDescent="0.2">
      <c r="Y34430" s="396"/>
      <c r="Z34430" s="396"/>
      <c r="AA34430" s="441"/>
    </row>
    <row r="34431" spans="25:27" x14ac:dyDescent="0.2">
      <c r="Y34431" s="396"/>
      <c r="Z34431" s="396"/>
      <c r="AA34431" s="441"/>
    </row>
    <row r="34432" spans="25:27" x14ac:dyDescent="0.2">
      <c r="Y34432" s="396"/>
      <c r="Z34432" s="396"/>
      <c r="AA34432" s="441"/>
    </row>
    <row r="34433" spans="25:27" x14ac:dyDescent="0.2">
      <c r="Y34433" s="396"/>
      <c r="Z34433" s="396"/>
      <c r="AA34433" s="441"/>
    </row>
    <row r="34434" spans="25:27" x14ac:dyDescent="0.2">
      <c r="Y34434" s="396"/>
      <c r="Z34434" s="396"/>
      <c r="AA34434" s="441"/>
    </row>
    <row r="34435" spans="25:27" x14ac:dyDescent="0.2">
      <c r="Y34435" s="396"/>
      <c r="Z34435" s="396"/>
      <c r="AA34435" s="441"/>
    </row>
    <row r="34436" spans="25:27" x14ac:dyDescent="0.2">
      <c r="Y34436" s="396"/>
      <c r="Z34436" s="396"/>
      <c r="AA34436" s="441"/>
    </row>
    <row r="34437" spans="25:27" x14ac:dyDescent="0.2">
      <c r="Y34437" s="396"/>
      <c r="Z34437" s="396"/>
      <c r="AA34437" s="441"/>
    </row>
    <row r="34438" spans="25:27" x14ac:dyDescent="0.2">
      <c r="Y34438" s="396"/>
      <c r="Z34438" s="396"/>
      <c r="AA34438" s="441"/>
    </row>
    <row r="34439" spans="25:27" x14ac:dyDescent="0.2">
      <c r="Y34439" s="396"/>
      <c r="Z34439" s="396"/>
      <c r="AA34439" s="441"/>
    </row>
    <row r="34440" spans="25:27" x14ac:dyDescent="0.2">
      <c r="Y34440" s="396"/>
      <c r="Z34440" s="396"/>
      <c r="AA34440" s="441"/>
    </row>
    <row r="34441" spans="25:27" x14ac:dyDescent="0.2">
      <c r="Y34441" s="396"/>
      <c r="Z34441" s="396"/>
      <c r="AA34441" s="441"/>
    </row>
    <row r="34442" spans="25:27" x14ac:dyDescent="0.2">
      <c r="Y34442" s="396"/>
      <c r="Z34442" s="396"/>
      <c r="AA34442" s="441"/>
    </row>
    <row r="34443" spans="25:27" x14ac:dyDescent="0.2">
      <c r="Y34443" s="396"/>
      <c r="Z34443" s="396"/>
      <c r="AA34443" s="441"/>
    </row>
    <row r="34444" spans="25:27" x14ac:dyDescent="0.2">
      <c r="Y34444" s="396"/>
      <c r="Z34444" s="396"/>
      <c r="AA34444" s="441"/>
    </row>
    <row r="34445" spans="25:27" x14ac:dyDescent="0.2">
      <c r="Y34445" s="396"/>
      <c r="Z34445" s="396"/>
      <c r="AA34445" s="441"/>
    </row>
    <row r="34446" spans="25:27" x14ac:dyDescent="0.2">
      <c r="Y34446" s="396"/>
      <c r="Z34446" s="396"/>
      <c r="AA34446" s="441"/>
    </row>
    <row r="34447" spans="25:27" x14ac:dyDescent="0.2">
      <c r="Y34447" s="396"/>
      <c r="Z34447" s="396"/>
      <c r="AA34447" s="441"/>
    </row>
    <row r="34448" spans="25:27" x14ac:dyDescent="0.2">
      <c r="Y34448" s="396"/>
      <c r="Z34448" s="396"/>
      <c r="AA34448" s="441"/>
    </row>
    <row r="34449" spans="25:27" x14ac:dyDescent="0.2">
      <c r="Y34449" s="396"/>
      <c r="Z34449" s="396"/>
      <c r="AA34449" s="441"/>
    </row>
    <row r="34450" spans="25:27" x14ac:dyDescent="0.2">
      <c r="Y34450" s="396"/>
      <c r="Z34450" s="396"/>
      <c r="AA34450" s="441"/>
    </row>
    <row r="34451" spans="25:27" x14ac:dyDescent="0.2">
      <c r="Y34451" s="396"/>
      <c r="Z34451" s="396"/>
      <c r="AA34451" s="441"/>
    </row>
    <row r="34452" spans="25:27" x14ac:dyDescent="0.2">
      <c r="Y34452" s="396"/>
      <c r="Z34452" s="396"/>
      <c r="AA34452" s="441"/>
    </row>
    <row r="34453" spans="25:27" x14ac:dyDescent="0.2">
      <c r="Y34453" s="396"/>
      <c r="Z34453" s="396"/>
      <c r="AA34453" s="441"/>
    </row>
    <row r="34454" spans="25:27" x14ac:dyDescent="0.2">
      <c r="Y34454" s="396"/>
      <c r="Z34454" s="396"/>
      <c r="AA34454" s="441"/>
    </row>
    <row r="34455" spans="25:27" x14ac:dyDescent="0.2">
      <c r="Y34455" s="396"/>
      <c r="Z34455" s="396"/>
      <c r="AA34455" s="441"/>
    </row>
    <row r="34456" spans="25:27" x14ac:dyDescent="0.2">
      <c r="Y34456" s="396"/>
      <c r="Z34456" s="396"/>
      <c r="AA34456" s="441"/>
    </row>
    <row r="34457" spans="25:27" x14ac:dyDescent="0.2">
      <c r="Y34457" s="396"/>
      <c r="Z34457" s="396"/>
      <c r="AA34457" s="441"/>
    </row>
    <row r="34458" spans="25:27" x14ac:dyDescent="0.2">
      <c r="Y34458" s="396"/>
      <c r="Z34458" s="396"/>
      <c r="AA34458" s="441"/>
    </row>
    <row r="34459" spans="25:27" x14ac:dyDescent="0.2">
      <c r="Y34459" s="396"/>
      <c r="Z34459" s="396"/>
      <c r="AA34459" s="441"/>
    </row>
    <row r="34460" spans="25:27" x14ac:dyDescent="0.2">
      <c r="Y34460" s="396"/>
      <c r="Z34460" s="396"/>
      <c r="AA34460" s="441"/>
    </row>
    <row r="34461" spans="25:27" x14ac:dyDescent="0.2">
      <c r="Y34461" s="396"/>
      <c r="Z34461" s="396"/>
      <c r="AA34461" s="441"/>
    </row>
    <row r="34462" spans="25:27" x14ac:dyDescent="0.2">
      <c r="Y34462" s="396"/>
      <c r="Z34462" s="396"/>
      <c r="AA34462" s="441"/>
    </row>
    <row r="34463" spans="25:27" x14ac:dyDescent="0.2">
      <c r="Y34463" s="396"/>
      <c r="Z34463" s="396"/>
      <c r="AA34463" s="441"/>
    </row>
    <row r="34464" spans="25:27" x14ac:dyDescent="0.2">
      <c r="Y34464" s="396"/>
      <c r="Z34464" s="396"/>
      <c r="AA34464" s="441"/>
    </row>
    <row r="34465" spans="25:27" x14ac:dyDescent="0.2">
      <c r="Y34465" s="396"/>
      <c r="Z34465" s="396"/>
      <c r="AA34465" s="441"/>
    </row>
    <row r="34466" spans="25:27" x14ac:dyDescent="0.2">
      <c r="Y34466" s="396"/>
      <c r="Z34466" s="396"/>
      <c r="AA34466" s="441"/>
    </row>
    <row r="34467" spans="25:27" x14ac:dyDescent="0.2">
      <c r="Y34467" s="396"/>
      <c r="Z34467" s="396"/>
      <c r="AA34467" s="441"/>
    </row>
    <row r="34468" spans="25:27" x14ac:dyDescent="0.2">
      <c r="Y34468" s="396"/>
      <c r="Z34468" s="396"/>
      <c r="AA34468" s="441"/>
    </row>
    <row r="34469" spans="25:27" x14ac:dyDescent="0.2">
      <c r="Y34469" s="396"/>
      <c r="Z34469" s="396"/>
      <c r="AA34469" s="441"/>
    </row>
    <row r="34470" spans="25:27" x14ac:dyDescent="0.2">
      <c r="Y34470" s="396"/>
      <c r="Z34470" s="396"/>
      <c r="AA34470" s="441"/>
    </row>
    <row r="34471" spans="25:27" x14ac:dyDescent="0.2">
      <c r="Y34471" s="396"/>
      <c r="Z34471" s="396"/>
      <c r="AA34471" s="441"/>
    </row>
    <row r="34472" spans="25:27" x14ac:dyDescent="0.2">
      <c r="Y34472" s="396"/>
      <c r="Z34472" s="396"/>
      <c r="AA34472" s="441"/>
    </row>
    <row r="34473" spans="25:27" x14ac:dyDescent="0.2">
      <c r="Y34473" s="396"/>
      <c r="Z34473" s="396"/>
      <c r="AA34473" s="441"/>
    </row>
    <row r="34474" spans="25:27" x14ac:dyDescent="0.2">
      <c r="Y34474" s="396"/>
      <c r="Z34474" s="396"/>
      <c r="AA34474" s="441"/>
    </row>
    <row r="34475" spans="25:27" x14ac:dyDescent="0.2">
      <c r="Y34475" s="396"/>
      <c r="Z34475" s="396"/>
      <c r="AA34475" s="441"/>
    </row>
    <row r="34476" spans="25:27" x14ac:dyDescent="0.2">
      <c r="Y34476" s="396"/>
      <c r="Z34476" s="396"/>
      <c r="AA34476" s="441"/>
    </row>
    <row r="34477" spans="25:27" x14ac:dyDescent="0.2">
      <c r="Y34477" s="396"/>
      <c r="Z34477" s="396"/>
      <c r="AA34477" s="441"/>
    </row>
    <row r="34478" spans="25:27" x14ac:dyDescent="0.2">
      <c r="Y34478" s="396"/>
      <c r="Z34478" s="396"/>
      <c r="AA34478" s="441"/>
    </row>
    <row r="34479" spans="25:27" x14ac:dyDescent="0.2">
      <c r="Y34479" s="396"/>
      <c r="Z34479" s="396"/>
      <c r="AA34479" s="441"/>
    </row>
    <row r="34480" spans="25:27" x14ac:dyDescent="0.2">
      <c r="Y34480" s="396"/>
      <c r="Z34480" s="396"/>
      <c r="AA34480" s="441"/>
    </row>
    <row r="34481" spans="25:27" x14ac:dyDescent="0.2">
      <c r="Y34481" s="396"/>
      <c r="Z34481" s="396"/>
      <c r="AA34481" s="441"/>
    </row>
    <row r="34482" spans="25:27" x14ac:dyDescent="0.2">
      <c r="Y34482" s="396"/>
      <c r="Z34482" s="396"/>
      <c r="AA34482" s="441"/>
    </row>
    <row r="34483" spans="25:27" x14ac:dyDescent="0.2">
      <c r="Y34483" s="396"/>
      <c r="Z34483" s="396"/>
      <c r="AA34483" s="441"/>
    </row>
    <row r="34484" spans="25:27" x14ac:dyDescent="0.2">
      <c r="Y34484" s="396"/>
      <c r="Z34484" s="396"/>
      <c r="AA34484" s="441"/>
    </row>
    <row r="34485" spans="25:27" x14ac:dyDescent="0.2">
      <c r="Y34485" s="396"/>
      <c r="Z34485" s="396"/>
      <c r="AA34485" s="441"/>
    </row>
    <row r="34486" spans="25:27" x14ac:dyDescent="0.2">
      <c r="Y34486" s="396"/>
      <c r="Z34486" s="396"/>
      <c r="AA34486" s="441"/>
    </row>
    <row r="34487" spans="25:27" x14ac:dyDescent="0.2">
      <c r="Y34487" s="396"/>
      <c r="Z34487" s="396"/>
      <c r="AA34487" s="441"/>
    </row>
    <row r="34488" spans="25:27" x14ac:dyDescent="0.2">
      <c r="Y34488" s="396"/>
      <c r="Z34488" s="396"/>
      <c r="AA34488" s="441"/>
    </row>
    <row r="34489" spans="25:27" x14ac:dyDescent="0.2">
      <c r="Y34489" s="396"/>
      <c r="Z34489" s="396"/>
      <c r="AA34489" s="441"/>
    </row>
    <row r="34490" spans="25:27" x14ac:dyDescent="0.2">
      <c r="Y34490" s="396"/>
      <c r="Z34490" s="396"/>
      <c r="AA34490" s="441"/>
    </row>
    <row r="34491" spans="25:27" x14ac:dyDescent="0.2">
      <c r="Y34491" s="396"/>
      <c r="Z34491" s="396"/>
      <c r="AA34491" s="441"/>
    </row>
    <row r="34492" spans="25:27" x14ac:dyDescent="0.2">
      <c r="Y34492" s="396"/>
      <c r="Z34492" s="396"/>
      <c r="AA34492" s="441"/>
    </row>
    <row r="34493" spans="25:27" x14ac:dyDescent="0.2">
      <c r="Y34493" s="396"/>
      <c r="Z34493" s="396"/>
      <c r="AA34493" s="441"/>
    </row>
    <row r="34494" spans="25:27" x14ac:dyDescent="0.2">
      <c r="Y34494" s="396"/>
      <c r="Z34494" s="396"/>
      <c r="AA34494" s="441"/>
    </row>
    <row r="34495" spans="25:27" x14ac:dyDescent="0.2">
      <c r="Y34495" s="396"/>
      <c r="Z34495" s="396"/>
      <c r="AA34495" s="441"/>
    </row>
    <row r="34496" spans="25:27" x14ac:dyDescent="0.2">
      <c r="Y34496" s="396"/>
      <c r="Z34496" s="396"/>
      <c r="AA34496" s="441"/>
    </row>
    <row r="34497" spans="25:27" x14ac:dyDescent="0.2">
      <c r="Y34497" s="396"/>
      <c r="Z34497" s="396"/>
      <c r="AA34497" s="441"/>
    </row>
    <row r="34498" spans="25:27" x14ac:dyDescent="0.2">
      <c r="Y34498" s="396"/>
      <c r="Z34498" s="396"/>
      <c r="AA34498" s="441"/>
    </row>
    <row r="34499" spans="25:27" x14ac:dyDescent="0.2">
      <c r="Y34499" s="396"/>
      <c r="Z34499" s="396"/>
      <c r="AA34499" s="441"/>
    </row>
    <row r="34500" spans="25:27" x14ac:dyDescent="0.2">
      <c r="Y34500" s="396"/>
      <c r="Z34500" s="396"/>
      <c r="AA34500" s="441"/>
    </row>
    <row r="34501" spans="25:27" x14ac:dyDescent="0.2">
      <c r="Y34501" s="396"/>
      <c r="Z34501" s="396"/>
      <c r="AA34501" s="441"/>
    </row>
    <row r="34502" spans="25:27" x14ac:dyDescent="0.2">
      <c r="Y34502" s="396"/>
      <c r="Z34502" s="396"/>
      <c r="AA34502" s="441"/>
    </row>
    <row r="34503" spans="25:27" x14ac:dyDescent="0.2">
      <c r="Y34503" s="396"/>
      <c r="Z34503" s="396"/>
      <c r="AA34503" s="441"/>
    </row>
    <row r="34504" spans="25:27" x14ac:dyDescent="0.2">
      <c r="Y34504" s="396"/>
      <c r="Z34504" s="396"/>
      <c r="AA34504" s="441"/>
    </row>
    <row r="34505" spans="25:27" x14ac:dyDescent="0.2">
      <c r="Y34505" s="396"/>
      <c r="Z34505" s="396"/>
      <c r="AA34505" s="441"/>
    </row>
    <row r="34506" spans="25:27" x14ac:dyDescent="0.2">
      <c r="Y34506" s="396"/>
      <c r="Z34506" s="396"/>
      <c r="AA34506" s="441"/>
    </row>
    <row r="34507" spans="25:27" x14ac:dyDescent="0.2">
      <c r="Y34507" s="396"/>
      <c r="Z34507" s="396"/>
      <c r="AA34507" s="441"/>
    </row>
    <row r="34508" spans="25:27" x14ac:dyDescent="0.2">
      <c r="Y34508" s="396"/>
      <c r="Z34508" s="396"/>
      <c r="AA34508" s="441"/>
    </row>
    <row r="34509" spans="25:27" x14ac:dyDescent="0.2">
      <c r="Y34509" s="396"/>
      <c r="Z34509" s="396"/>
      <c r="AA34509" s="441"/>
    </row>
    <row r="34510" spans="25:27" x14ac:dyDescent="0.2">
      <c r="Y34510" s="396"/>
      <c r="Z34510" s="396"/>
      <c r="AA34510" s="441"/>
    </row>
    <row r="34511" spans="25:27" x14ac:dyDescent="0.2">
      <c r="Y34511" s="396"/>
      <c r="Z34511" s="396"/>
      <c r="AA34511" s="441"/>
    </row>
    <row r="34512" spans="25:27" x14ac:dyDescent="0.2">
      <c r="Y34512" s="396"/>
      <c r="Z34512" s="396"/>
      <c r="AA34512" s="441"/>
    </row>
    <row r="34513" spans="25:27" x14ac:dyDescent="0.2">
      <c r="Y34513" s="396"/>
      <c r="Z34513" s="396"/>
      <c r="AA34513" s="441"/>
    </row>
    <row r="34514" spans="25:27" x14ac:dyDescent="0.2">
      <c r="Y34514" s="396"/>
      <c r="Z34514" s="396"/>
      <c r="AA34514" s="441"/>
    </row>
    <row r="34515" spans="25:27" x14ac:dyDescent="0.2">
      <c r="Y34515" s="396"/>
      <c r="Z34515" s="396"/>
      <c r="AA34515" s="441"/>
    </row>
    <row r="34516" spans="25:27" x14ac:dyDescent="0.2">
      <c r="Y34516" s="396"/>
      <c r="Z34516" s="396"/>
      <c r="AA34516" s="441"/>
    </row>
    <row r="34517" spans="25:27" x14ac:dyDescent="0.2">
      <c r="Y34517" s="396"/>
      <c r="Z34517" s="396"/>
      <c r="AA34517" s="441"/>
    </row>
    <row r="34518" spans="25:27" x14ac:dyDescent="0.2">
      <c r="Y34518" s="396"/>
      <c r="Z34518" s="396"/>
      <c r="AA34518" s="441"/>
    </row>
    <row r="34519" spans="25:27" x14ac:dyDescent="0.2">
      <c r="Y34519" s="396"/>
      <c r="Z34519" s="396"/>
      <c r="AA34519" s="441"/>
    </row>
    <row r="34520" spans="25:27" x14ac:dyDescent="0.2">
      <c r="Y34520" s="396"/>
      <c r="Z34520" s="396"/>
      <c r="AA34520" s="441"/>
    </row>
    <row r="34521" spans="25:27" x14ac:dyDescent="0.2">
      <c r="Y34521" s="396"/>
      <c r="Z34521" s="396"/>
      <c r="AA34521" s="441"/>
    </row>
    <row r="34522" spans="25:27" x14ac:dyDescent="0.2">
      <c r="Y34522" s="396"/>
      <c r="Z34522" s="396"/>
      <c r="AA34522" s="441"/>
    </row>
    <row r="34523" spans="25:27" x14ac:dyDescent="0.2">
      <c r="Y34523" s="396"/>
      <c r="Z34523" s="396"/>
      <c r="AA34523" s="441"/>
    </row>
    <row r="34524" spans="25:27" x14ac:dyDescent="0.2">
      <c r="Y34524" s="396"/>
      <c r="Z34524" s="396"/>
      <c r="AA34524" s="441"/>
    </row>
    <row r="34525" spans="25:27" x14ac:dyDescent="0.2">
      <c r="Y34525" s="396"/>
      <c r="Z34525" s="396"/>
      <c r="AA34525" s="441"/>
    </row>
    <row r="34526" spans="25:27" x14ac:dyDescent="0.2">
      <c r="Y34526" s="396"/>
      <c r="Z34526" s="396"/>
      <c r="AA34526" s="441"/>
    </row>
    <row r="34527" spans="25:27" x14ac:dyDescent="0.2">
      <c r="Y34527" s="396"/>
      <c r="Z34527" s="396"/>
      <c r="AA34527" s="441"/>
    </row>
    <row r="34528" spans="25:27" x14ac:dyDescent="0.2">
      <c r="Y34528" s="396"/>
      <c r="Z34528" s="396"/>
      <c r="AA34528" s="441"/>
    </row>
    <row r="34529" spans="25:27" x14ac:dyDescent="0.2">
      <c r="Y34529" s="396"/>
      <c r="Z34529" s="396"/>
      <c r="AA34529" s="441"/>
    </row>
    <row r="34530" spans="25:27" x14ac:dyDescent="0.2">
      <c r="Y34530" s="396"/>
      <c r="Z34530" s="396"/>
      <c r="AA34530" s="441"/>
    </row>
    <row r="34531" spans="25:27" x14ac:dyDescent="0.2">
      <c r="Y34531" s="396"/>
      <c r="Z34531" s="396"/>
      <c r="AA34531" s="441"/>
    </row>
    <row r="34532" spans="25:27" x14ac:dyDescent="0.2">
      <c r="Y34532" s="396"/>
      <c r="Z34532" s="396"/>
      <c r="AA34532" s="441"/>
    </row>
    <row r="34533" spans="25:27" x14ac:dyDescent="0.2">
      <c r="Y34533" s="396"/>
      <c r="Z34533" s="396"/>
      <c r="AA34533" s="441"/>
    </row>
    <row r="34534" spans="25:27" x14ac:dyDescent="0.2">
      <c r="Y34534" s="396"/>
      <c r="Z34534" s="396"/>
      <c r="AA34534" s="441"/>
    </row>
    <row r="34535" spans="25:27" x14ac:dyDescent="0.2">
      <c r="Y34535" s="396"/>
      <c r="Z34535" s="396"/>
      <c r="AA34535" s="441"/>
    </row>
    <row r="34536" spans="25:27" x14ac:dyDescent="0.2">
      <c r="Y34536" s="396"/>
      <c r="Z34536" s="396"/>
      <c r="AA34536" s="441"/>
    </row>
    <row r="34537" spans="25:27" x14ac:dyDescent="0.2">
      <c r="Y34537" s="396"/>
      <c r="Z34537" s="396"/>
      <c r="AA34537" s="441"/>
    </row>
    <row r="34538" spans="25:27" x14ac:dyDescent="0.2">
      <c r="Y34538" s="396"/>
      <c r="Z34538" s="396"/>
      <c r="AA34538" s="441"/>
    </row>
    <row r="34539" spans="25:27" x14ac:dyDescent="0.2">
      <c r="Y34539" s="396"/>
      <c r="Z34539" s="396"/>
      <c r="AA34539" s="441"/>
    </row>
    <row r="34540" spans="25:27" x14ac:dyDescent="0.2">
      <c r="Y34540" s="396"/>
      <c r="Z34540" s="396"/>
      <c r="AA34540" s="441"/>
    </row>
    <row r="34541" spans="25:27" x14ac:dyDescent="0.2">
      <c r="Y34541" s="396"/>
      <c r="Z34541" s="396"/>
      <c r="AA34541" s="441"/>
    </row>
    <row r="34542" spans="25:27" x14ac:dyDescent="0.2">
      <c r="Y34542" s="396"/>
      <c r="Z34542" s="396"/>
      <c r="AA34542" s="441"/>
    </row>
    <row r="34543" spans="25:27" x14ac:dyDescent="0.2">
      <c r="Y34543" s="396"/>
      <c r="Z34543" s="396"/>
      <c r="AA34543" s="441"/>
    </row>
    <row r="34544" spans="25:27" x14ac:dyDescent="0.2">
      <c r="Y34544" s="396"/>
      <c r="Z34544" s="396"/>
      <c r="AA34544" s="441"/>
    </row>
    <row r="34545" spans="25:27" x14ac:dyDescent="0.2">
      <c r="Y34545" s="396"/>
      <c r="Z34545" s="396"/>
      <c r="AA34545" s="441"/>
    </row>
    <row r="34546" spans="25:27" x14ac:dyDescent="0.2">
      <c r="Y34546" s="396"/>
      <c r="Z34546" s="396"/>
      <c r="AA34546" s="441"/>
    </row>
    <row r="34547" spans="25:27" x14ac:dyDescent="0.2">
      <c r="Y34547" s="396"/>
      <c r="Z34547" s="396"/>
      <c r="AA34547" s="441"/>
    </row>
    <row r="34548" spans="25:27" x14ac:dyDescent="0.2">
      <c r="Y34548" s="396"/>
      <c r="Z34548" s="396"/>
      <c r="AA34548" s="441"/>
    </row>
    <row r="34549" spans="25:27" x14ac:dyDescent="0.2">
      <c r="Y34549" s="396"/>
      <c r="Z34549" s="396"/>
      <c r="AA34549" s="441"/>
    </row>
    <row r="34550" spans="25:27" x14ac:dyDescent="0.2">
      <c r="Y34550" s="396"/>
      <c r="Z34550" s="396"/>
      <c r="AA34550" s="441"/>
    </row>
    <row r="34551" spans="25:27" x14ac:dyDescent="0.2">
      <c r="Y34551" s="396"/>
      <c r="Z34551" s="396"/>
      <c r="AA34551" s="441"/>
    </row>
    <row r="34552" spans="25:27" x14ac:dyDescent="0.2">
      <c r="Y34552" s="396"/>
      <c r="Z34552" s="396"/>
      <c r="AA34552" s="441"/>
    </row>
    <row r="34553" spans="25:27" x14ac:dyDescent="0.2">
      <c r="Y34553" s="396"/>
      <c r="Z34553" s="396"/>
      <c r="AA34553" s="441"/>
    </row>
    <row r="34554" spans="25:27" x14ac:dyDescent="0.2">
      <c r="Y34554" s="396"/>
      <c r="Z34554" s="396"/>
      <c r="AA34554" s="441"/>
    </row>
    <row r="34555" spans="25:27" x14ac:dyDescent="0.2">
      <c r="Y34555" s="396"/>
      <c r="Z34555" s="396"/>
      <c r="AA34555" s="441"/>
    </row>
    <row r="34556" spans="25:27" x14ac:dyDescent="0.2">
      <c r="Y34556" s="396"/>
      <c r="Z34556" s="396"/>
      <c r="AA34556" s="441"/>
    </row>
    <row r="34557" spans="25:27" x14ac:dyDescent="0.2">
      <c r="Y34557" s="396"/>
      <c r="Z34557" s="396"/>
      <c r="AA34557" s="441"/>
    </row>
    <row r="34558" spans="25:27" x14ac:dyDescent="0.2">
      <c r="Y34558" s="396"/>
      <c r="Z34558" s="396"/>
      <c r="AA34558" s="441"/>
    </row>
    <row r="34559" spans="25:27" x14ac:dyDescent="0.2">
      <c r="Y34559" s="396"/>
      <c r="Z34559" s="396"/>
      <c r="AA34559" s="441"/>
    </row>
    <row r="34560" spans="25:27" x14ac:dyDescent="0.2">
      <c r="Y34560" s="396"/>
      <c r="Z34560" s="396"/>
      <c r="AA34560" s="441"/>
    </row>
    <row r="34561" spans="25:27" x14ac:dyDescent="0.2">
      <c r="Y34561" s="396"/>
      <c r="Z34561" s="396"/>
      <c r="AA34561" s="441"/>
    </row>
    <row r="34562" spans="25:27" x14ac:dyDescent="0.2">
      <c r="Y34562" s="396"/>
      <c r="Z34562" s="396"/>
      <c r="AA34562" s="441"/>
    </row>
    <row r="34563" spans="25:27" x14ac:dyDescent="0.2">
      <c r="Y34563" s="396"/>
      <c r="Z34563" s="396"/>
      <c r="AA34563" s="441"/>
    </row>
    <row r="34564" spans="25:27" x14ac:dyDescent="0.2">
      <c r="Y34564" s="396"/>
      <c r="Z34564" s="396"/>
      <c r="AA34564" s="441"/>
    </row>
    <row r="34565" spans="25:27" x14ac:dyDescent="0.2">
      <c r="Y34565" s="396"/>
      <c r="Z34565" s="396"/>
      <c r="AA34565" s="441"/>
    </row>
    <row r="34566" spans="25:27" x14ac:dyDescent="0.2">
      <c r="Y34566" s="396"/>
      <c r="Z34566" s="396"/>
      <c r="AA34566" s="441"/>
    </row>
    <row r="34567" spans="25:27" x14ac:dyDescent="0.2">
      <c r="Y34567" s="396"/>
      <c r="Z34567" s="396"/>
      <c r="AA34567" s="441"/>
    </row>
    <row r="34568" spans="25:27" x14ac:dyDescent="0.2">
      <c r="Y34568" s="396"/>
      <c r="Z34568" s="396"/>
      <c r="AA34568" s="441"/>
    </row>
    <row r="34569" spans="25:27" x14ac:dyDescent="0.2">
      <c r="Y34569" s="396"/>
      <c r="Z34569" s="396"/>
      <c r="AA34569" s="441"/>
    </row>
    <row r="34570" spans="25:27" x14ac:dyDescent="0.2">
      <c r="Y34570" s="396"/>
      <c r="Z34570" s="396"/>
      <c r="AA34570" s="441"/>
    </row>
    <row r="34571" spans="25:27" x14ac:dyDescent="0.2">
      <c r="Y34571" s="396"/>
      <c r="Z34571" s="396"/>
      <c r="AA34571" s="441"/>
    </row>
    <row r="34572" spans="25:27" x14ac:dyDescent="0.2">
      <c r="Y34572" s="396"/>
      <c r="Z34572" s="396"/>
      <c r="AA34572" s="441"/>
    </row>
    <row r="34573" spans="25:27" x14ac:dyDescent="0.2">
      <c r="Y34573" s="396"/>
      <c r="Z34573" s="396"/>
      <c r="AA34573" s="441"/>
    </row>
    <row r="34574" spans="25:27" x14ac:dyDescent="0.2">
      <c r="Y34574" s="396"/>
      <c r="Z34574" s="396"/>
      <c r="AA34574" s="441"/>
    </row>
    <row r="34575" spans="25:27" x14ac:dyDescent="0.2">
      <c r="Y34575" s="396"/>
      <c r="Z34575" s="396"/>
      <c r="AA34575" s="441"/>
    </row>
    <row r="34576" spans="25:27" x14ac:dyDescent="0.2">
      <c r="Y34576" s="396"/>
      <c r="Z34576" s="396"/>
      <c r="AA34576" s="441"/>
    </row>
    <row r="34577" spans="25:27" x14ac:dyDescent="0.2">
      <c r="Y34577" s="396"/>
      <c r="Z34577" s="396"/>
      <c r="AA34577" s="441"/>
    </row>
    <row r="34578" spans="25:27" x14ac:dyDescent="0.2">
      <c r="Y34578" s="396"/>
      <c r="Z34578" s="396"/>
      <c r="AA34578" s="441"/>
    </row>
    <row r="34579" spans="25:27" x14ac:dyDescent="0.2">
      <c r="Y34579" s="396"/>
      <c r="Z34579" s="396"/>
      <c r="AA34579" s="441"/>
    </row>
    <row r="34580" spans="25:27" x14ac:dyDescent="0.2">
      <c r="Y34580" s="396"/>
      <c r="Z34580" s="396"/>
      <c r="AA34580" s="441"/>
    </row>
    <row r="34581" spans="25:27" x14ac:dyDescent="0.2">
      <c r="Y34581" s="396"/>
      <c r="Z34581" s="396"/>
      <c r="AA34581" s="441"/>
    </row>
    <row r="34582" spans="25:27" x14ac:dyDescent="0.2">
      <c r="Y34582" s="396"/>
      <c r="Z34582" s="396"/>
      <c r="AA34582" s="441"/>
    </row>
    <row r="34583" spans="25:27" x14ac:dyDescent="0.2">
      <c r="Y34583" s="396"/>
      <c r="Z34583" s="396"/>
      <c r="AA34583" s="441"/>
    </row>
    <row r="34584" spans="25:27" x14ac:dyDescent="0.2">
      <c r="Y34584" s="396"/>
      <c r="Z34584" s="396"/>
      <c r="AA34584" s="441"/>
    </row>
    <row r="34585" spans="25:27" x14ac:dyDescent="0.2">
      <c r="Y34585" s="396"/>
      <c r="Z34585" s="396"/>
      <c r="AA34585" s="441"/>
    </row>
    <row r="34586" spans="25:27" x14ac:dyDescent="0.2">
      <c r="Y34586" s="396"/>
      <c r="Z34586" s="396"/>
      <c r="AA34586" s="441"/>
    </row>
    <row r="34587" spans="25:27" x14ac:dyDescent="0.2">
      <c r="Y34587" s="396"/>
      <c r="Z34587" s="396"/>
      <c r="AA34587" s="441"/>
    </row>
    <row r="34588" spans="25:27" x14ac:dyDescent="0.2">
      <c r="Y34588" s="396"/>
      <c r="Z34588" s="396"/>
      <c r="AA34588" s="441"/>
    </row>
    <row r="34589" spans="25:27" x14ac:dyDescent="0.2">
      <c r="Y34589" s="396"/>
      <c r="Z34589" s="396"/>
      <c r="AA34589" s="441"/>
    </row>
    <row r="34590" spans="25:27" x14ac:dyDescent="0.2">
      <c r="Y34590" s="396"/>
      <c r="Z34590" s="396"/>
      <c r="AA34590" s="441"/>
    </row>
    <row r="34591" spans="25:27" x14ac:dyDescent="0.2">
      <c r="Y34591" s="396"/>
      <c r="Z34591" s="396"/>
      <c r="AA34591" s="441"/>
    </row>
    <row r="34592" spans="25:27" x14ac:dyDescent="0.2">
      <c r="Y34592" s="396"/>
      <c r="Z34592" s="396"/>
      <c r="AA34592" s="441"/>
    </row>
    <row r="34593" spans="25:27" x14ac:dyDescent="0.2">
      <c r="Y34593" s="396"/>
      <c r="Z34593" s="396"/>
      <c r="AA34593" s="441"/>
    </row>
    <row r="34594" spans="25:27" x14ac:dyDescent="0.2">
      <c r="Y34594" s="396"/>
      <c r="Z34594" s="396"/>
      <c r="AA34594" s="441"/>
    </row>
    <row r="34595" spans="25:27" x14ac:dyDescent="0.2">
      <c r="Y34595" s="396"/>
      <c r="Z34595" s="396"/>
      <c r="AA34595" s="441"/>
    </row>
    <row r="34596" spans="25:27" x14ac:dyDescent="0.2">
      <c r="Y34596" s="396"/>
      <c r="Z34596" s="396"/>
      <c r="AA34596" s="441"/>
    </row>
    <row r="34597" spans="25:27" x14ac:dyDescent="0.2">
      <c r="Y34597" s="396"/>
      <c r="Z34597" s="396"/>
      <c r="AA34597" s="441"/>
    </row>
    <row r="34598" spans="25:27" x14ac:dyDescent="0.2">
      <c r="Y34598" s="396"/>
      <c r="Z34598" s="396"/>
      <c r="AA34598" s="441"/>
    </row>
    <row r="34599" spans="25:27" x14ac:dyDescent="0.2">
      <c r="Y34599" s="396"/>
      <c r="Z34599" s="396"/>
      <c r="AA34599" s="441"/>
    </row>
    <row r="34600" spans="25:27" x14ac:dyDescent="0.2">
      <c r="Y34600" s="396"/>
      <c r="Z34600" s="396"/>
      <c r="AA34600" s="441"/>
    </row>
    <row r="34601" spans="25:27" x14ac:dyDescent="0.2">
      <c r="Y34601" s="396"/>
      <c r="Z34601" s="396"/>
      <c r="AA34601" s="441"/>
    </row>
    <row r="34602" spans="25:27" x14ac:dyDescent="0.2">
      <c r="Y34602" s="396"/>
      <c r="Z34602" s="396"/>
      <c r="AA34602" s="441"/>
    </row>
    <row r="34603" spans="25:27" x14ac:dyDescent="0.2">
      <c r="Y34603" s="396"/>
      <c r="Z34603" s="396"/>
      <c r="AA34603" s="441"/>
    </row>
    <row r="34604" spans="25:27" x14ac:dyDescent="0.2">
      <c r="Y34604" s="396"/>
      <c r="Z34604" s="396"/>
      <c r="AA34604" s="441"/>
    </row>
    <row r="34605" spans="25:27" x14ac:dyDescent="0.2">
      <c r="Y34605" s="396"/>
      <c r="Z34605" s="396"/>
      <c r="AA34605" s="441"/>
    </row>
    <row r="34606" spans="25:27" x14ac:dyDescent="0.2">
      <c r="Y34606" s="396"/>
      <c r="Z34606" s="396"/>
      <c r="AA34606" s="441"/>
    </row>
    <row r="34607" spans="25:27" x14ac:dyDescent="0.2">
      <c r="Y34607" s="396"/>
      <c r="Z34607" s="396"/>
      <c r="AA34607" s="441"/>
    </row>
    <row r="34608" spans="25:27" x14ac:dyDescent="0.2">
      <c r="Y34608" s="396"/>
      <c r="Z34608" s="396"/>
      <c r="AA34608" s="441"/>
    </row>
    <row r="34609" spans="25:27" x14ac:dyDescent="0.2">
      <c r="Y34609" s="396"/>
      <c r="Z34609" s="396"/>
      <c r="AA34609" s="441"/>
    </row>
    <row r="34610" spans="25:27" x14ac:dyDescent="0.2">
      <c r="Y34610" s="396"/>
      <c r="Z34610" s="396"/>
      <c r="AA34610" s="441"/>
    </row>
    <row r="34611" spans="25:27" x14ac:dyDescent="0.2">
      <c r="Y34611" s="396"/>
      <c r="Z34611" s="396"/>
      <c r="AA34611" s="441"/>
    </row>
    <row r="34612" spans="25:27" x14ac:dyDescent="0.2">
      <c r="Y34612" s="396"/>
      <c r="Z34612" s="396"/>
      <c r="AA34612" s="441"/>
    </row>
    <row r="34613" spans="25:27" x14ac:dyDescent="0.2">
      <c r="Y34613" s="396"/>
      <c r="Z34613" s="396"/>
      <c r="AA34613" s="441"/>
    </row>
    <row r="34614" spans="25:27" x14ac:dyDescent="0.2">
      <c r="Y34614" s="396"/>
      <c r="Z34614" s="396"/>
      <c r="AA34614" s="441"/>
    </row>
    <row r="34615" spans="25:27" x14ac:dyDescent="0.2">
      <c r="Y34615" s="396"/>
      <c r="Z34615" s="396"/>
      <c r="AA34615" s="441"/>
    </row>
    <row r="34616" spans="25:27" x14ac:dyDescent="0.2">
      <c r="Y34616" s="396"/>
      <c r="Z34616" s="396"/>
      <c r="AA34616" s="441"/>
    </row>
    <row r="34617" spans="25:27" x14ac:dyDescent="0.2">
      <c r="Y34617" s="396"/>
      <c r="Z34617" s="396"/>
      <c r="AA34617" s="441"/>
    </row>
    <row r="34618" spans="25:27" x14ac:dyDescent="0.2">
      <c r="Y34618" s="396"/>
      <c r="Z34618" s="396"/>
      <c r="AA34618" s="441"/>
    </row>
    <row r="34619" spans="25:27" x14ac:dyDescent="0.2">
      <c r="Y34619" s="396"/>
      <c r="Z34619" s="396"/>
      <c r="AA34619" s="441"/>
    </row>
    <row r="34620" spans="25:27" x14ac:dyDescent="0.2">
      <c r="Y34620" s="396"/>
      <c r="Z34620" s="396"/>
      <c r="AA34620" s="441"/>
    </row>
    <row r="34621" spans="25:27" x14ac:dyDescent="0.2">
      <c r="Y34621" s="396"/>
      <c r="Z34621" s="396"/>
      <c r="AA34621" s="441"/>
    </row>
    <row r="34622" spans="25:27" x14ac:dyDescent="0.2">
      <c r="Y34622" s="396"/>
      <c r="Z34622" s="396"/>
      <c r="AA34622" s="441"/>
    </row>
    <row r="34623" spans="25:27" x14ac:dyDescent="0.2">
      <c r="Y34623" s="396"/>
      <c r="Z34623" s="396"/>
      <c r="AA34623" s="441"/>
    </row>
    <row r="34624" spans="25:27" x14ac:dyDescent="0.2">
      <c r="Y34624" s="396"/>
      <c r="Z34624" s="396"/>
      <c r="AA34624" s="441"/>
    </row>
    <row r="34625" spans="25:27" x14ac:dyDescent="0.2">
      <c r="Y34625" s="396"/>
      <c r="Z34625" s="396"/>
      <c r="AA34625" s="441"/>
    </row>
    <row r="34626" spans="25:27" x14ac:dyDescent="0.2">
      <c r="Y34626" s="396"/>
      <c r="Z34626" s="396"/>
      <c r="AA34626" s="441"/>
    </row>
    <row r="34627" spans="25:27" x14ac:dyDescent="0.2">
      <c r="Y34627" s="396"/>
      <c r="Z34627" s="396"/>
      <c r="AA34627" s="441"/>
    </row>
    <row r="34628" spans="25:27" x14ac:dyDescent="0.2">
      <c r="Y34628" s="396"/>
      <c r="Z34628" s="396"/>
      <c r="AA34628" s="441"/>
    </row>
    <row r="34629" spans="25:27" x14ac:dyDescent="0.2">
      <c r="Y34629" s="396"/>
      <c r="Z34629" s="396"/>
      <c r="AA34629" s="441"/>
    </row>
    <row r="34630" spans="25:27" x14ac:dyDescent="0.2">
      <c r="Y34630" s="396"/>
      <c r="Z34630" s="396"/>
      <c r="AA34630" s="441"/>
    </row>
    <row r="34631" spans="25:27" x14ac:dyDescent="0.2">
      <c r="Y34631" s="396"/>
      <c r="Z34631" s="396"/>
      <c r="AA34631" s="441"/>
    </row>
    <row r="34632" spans="25:27" x14ac:dyDescent="0.2">
      <c r="Y34632" s="396"/>
      <c r="Z34632" s="396"/>
      <c r="AA34632" s="441"/>
    </row>
    <row r="34633" spans="25:27" x14ac:dyDescent="0.2">
      <c r="Y34633" s="396"/>
      <c r="Z34633" s="396"/>
      <c r="AA34633" s="441"/>
    </row>
    <row r="34634" spans="25:27" x14ac:dyDescent="0.2">
      <c r="Y34634" s="396"/>
      <c r="Z34634" s="396"/>
      <c r="AA34634" s="441"/>
    </row>
    <row r="34635" spans="25:27" x14ac:dyDescent="0.2">
      <c r="Y34635" s="396"/>
      <c r="Z34635" s="396"/>
      <c r="AA34635" s="441"/>
    </row>
    <row r="34636" spans="25:27" x14ac:dyDescent="0.2">
      <c r="Y34636" s="396"/>
      <c r="Z34636" s="396"/>
      <c r="AA34636" s="441"/>
    </row>
    <row r="34637" spans="25:27" x14ac:dyDescent="0.2">
      <c r="Y34637" s="396"/>
      <c r="Z34637" s="396"/>
      <c r="AA34637" s="441"/>
    </row>
    <row r="34638" spans="25:27" x14ac:dyDescent="0.2">
      <c r="Y34638" s="396"/>
      <c r="Z34638" s="396"/>
      <c r="AA34638" s="441"/>
    </row>
    <row r="34639" spans="25:27" x14ac:dyDescent="0.2">
      <c r="Y34639" s="396"/>
      <c r="Z34639" s="396"/>
      <c r="AA34639" s="441"/>
    </row>
    <row r="34640" spans="25:27" x14ac:dyDescent="0.2">
      <c r="Y34640" s="396"/>
      <c r="Z34640" s="396"/>
      <c r="AA34640" s="441"/>
    </row>
    <row r="34641" spans="25:27" x14ac:dyDescent="0.2">
      <c r="Y34641" s="396"/>
      <c r="Z34641" s="396"/>
      <c r="AA34641" s="441"/>
    </row>
    <row r="34642" spans="25:27" x14ac:dyDescent="0.2">
      <c r="Y34642" s="396"/>
      <c r="Z34642" s="396"/>
      <c r="AA34642" s="441"/>
    </row>
    <row r="34643" spans="25:27" x14ac:dyDescent="0.2">
      <c r="Y34643" s="396"/>
      <c r="Z34643" s="396"/>
      <c r="AA34643" s="441"/>
    </row>
    <row r="34644" spans="25:27" x14ac:dyDescent="0.2">
      <c r="Y34644" s="396"/>
      <c r="Z34644" s="396"/>
      <c r="AA34644" s="441"/>
    </row>
    <row r="34645" spans="25:27" x14ac:dyDescent="0.2">
      <c r="Y34645" s="396"/>
      <c r="Z34645" s="396"/>
      <c r="AA34645" s="441"/>
    </row>
    <row r="34646" spans="25:27" x14ac:dyDescent="0.2">
      <c r="Y34646" s="396"/>
      <c r="Z34646" s="396"/>
      <c r="AA34646" s="441"/>
    </row>
    <row r="34647" spans="25:27" x14ac:dyDescent="0.2">
      <c r="Y34647" s="396"/>
      <c r="Z34647" s="396"/>
      <c r="AA34647" s="441"/>
    </row>
    <row r="34648" spans="25:27" x14ac:dyDescent="0.2">
      <c r="Y34648" s="396"/>
      <c r="Z34648" s="396"/>
      <c r="AA34648" s="441"/>
    </row>
    <row r="34649" spans="25:27" x14ac:dyDescent="0.2">
      <c r="Y34649" s="396"/>
      <c r="Z34649" s="396"/>
      <c r="AA34649" s="441"/>
    </row>
    <row r="34650" spans="25:27" x14ac:dyDescent="0.2">
      <c r="Y34650" s="396"/>
      <c r="Z34650" s="396"/>
      <c r="AA34650" s="441"/>
    </row>
    <row r="34651" spans="25:27" x14ac:dyDescent="0.2">
      <c r="Y34651" s="396"/>
      <c r="Z34651" s="396"/>
      <c r="AA34651" s="441"/>
    </row>
    <row r="34652" spans="25:27" x14ac:dyDescent="0.2">
      <c r="Y34652" s="396"/>
      <c r="Z34652" s="396"/>
      <c r="AA34652" s="441"/>
    </row>
    <row r="34653" spans="25:27" x14ac:dyDescent="0.2">
      <c r="Y34653" s="396"/>
      <c r="Z34653" s="396"/>
      <c r="AA34653" s="441"/>
    </row>
    <row r="34654" spans="25:27" x14ac:dyDescent="0.2">
      <c r="Y34654" s="396"/>
      <c r="Z34654" s="396"/>
      <c r="AA34654" s="441"/>
    </row>
    <row r="34655" spans="25:27" x14ac:dyDescent="0.2">
      <c r="Y34655" s="396"/>
      <c r="Z34655" s="396"/>
      <c r="AA34655" s="441"/>
    </row>
    <row r="34656" spans="25:27" x14ac:dyDescent="0.2">
      <c r="Y34656" s="396"/>
      <c r="Z34656" s="396"/>
      <c r="AA34656" s="441"/>
    </row>
    <row r="34657" spans="25:27" x14ac:dyDescent="0.2">
      <c r="Y34657" s="396"/>
      <c r="Z34657" s="396"/>
      <c r="AA34657" s="441"/>
    </row>
    <row r="34658" spans="25:27" x14ac:dyDescent="0.2">
      <c r="Y34658" s="396"/>
      <c r="Z34658" s="396"/>
      <c r="AA34658" s="441"/>
    </row>
    <row r="34659" spans="25:27" x14ac:dyDescent="0.2">
      <c r="Y34659" s="396"/>
      <c r="Z34659" s="396"/>
      <c r="AA34659" s="441"/>
    </row>
    <row r="34660" spans="25:27" x14ac:dyDescent="0.2">
      <c r="Y34660" s="396"/>
      <c r="Z34660" s="396"/>
      <c r="AA34660" s="441"/>
    </row>
    <row r="34661" spans="25:27" x14ac:dyDescent="0.2">
      <c r="Y34661" s="396"/>
      <c r="Z34661" s="396"/>
      <c r="AA34661" s="441"/>
    </row>
    <row r="34662" spans="25:27" x14ac:dyDescent="0.2">
      <c r="Y34662" s="396"/>
      <c r="Z34662" s="396"/>
      <c r="AA34662" s="441"/>
    </row>
    <row r="34663" spans="25:27" x14ac:dyDescent="0.2">
      <c r="Y34663" s="396"/>
      <c r="Z34663" s="396"/>
      <c r="AA34663" s="441"/>
    </row>
    <row r="34664" spans="25:27" x14ac:dyDescent="0.2">
      <c r="Y34664" s="396"/>
      <c r="Z34664" s="396"/>
      <c r="AA34664" s="441"/>
    </row>
    <row r="34665" spans="25:27" x14ac:dyDescent="0.2">
      <c r="Y34665" s="396"/>
      <c r="Z34665" s="396"/>
      <c r="AA34665" s="441"/>
    </row>
    <row r="34666" spans="25:27" x14ac:dyDescent="0.2">
      <c r="Y34666" s="396"/>
      <c r="Z34666" s="396"/>
      <c r="AA34666" s="441"/>
    </row>
    <row r="34667" spans="25:27" x14ac:dyDescent="0.2">
      <c r="Y34667" s="396"/>
      <c r="Z34667" s="396"/>
      <c r="AA34667" s="441"/>
    </row>
    <row r="34668" spans="25:27" x14ac:dyDescent="0.2">
      <c r="Y34668" s="396"/>
      <c r="Z34668" s="396"/>
      <c r="AA34668" s="441"/>
    </row>
    <row r="34669" spans="25:27" x14ac:dyDescent="0.2">
      <c r="Y34669" s="396"/>
      <c r="Z34669" s="396"/>
      <c r="AA34669" s="441"/>
    </row>
    <row r="34670" spans="25:27" x14ac:dyDescent="0.2">
      <c r="Y34670" s="396"/>
      <c r="Z34670" s="396"/>
      <c r="AA34670" s="441"/>
    </row>
    <row r="34671" spans="25:27" x14ac:dyDescent="0.2">
      <c r="Y34671" s="396"/>
      <c r="Z34671" s="396"/>
      <c r="AA34671" s="441"/>
    </row>
    <row r="34672" spans="25:27" x14ac:dyDescent="0.2">
      <c r="Y34672" s="396"/>
      <c r="Z34672" s="396"/>
      <c r="AA34672" s="441"/>
    </row>
    <row r="34673" spans="25:27" x14ac:dyDescent="0.2">
      <c r="Y34673" s="396"/>
      <c r="Z34673" s="396"/>
      <c r="AA34673" s="441"/>
    </row>
    <row r="34674" spans="25:27" x14ac:dyDescent="0.2">
      <c r="Y34674" s="396"/>
      <c r="Z34674" s="396"/>
      <c r="AA34674" s="441"/>
    </row>
    <row r="34675" spans="25:27" x14ac:dyDescent="0.2">
      <c r="Y34675" s="396"/>
      <c r="Z34675" s="396"/>
      <c r="AA34675" s="441"/>
    </row>
    <row r="34676" spans="25:27" x14ac:dyDescent="0.2">
      <c r="Y34676" s="396"/>
      <c r="Z34676" s="396"/>
      <c r="AA34676" s="441"/>
    </row>
    <row r="34677" spans="25:27" x14ac:dyDescent="0.2">
      <c r="Y34677" s="396"/>
      <c r="Z34677" s="396"/>
      <c r="AA34677" s="441"/>
    </row>
    <row r="34678" spans="25:27" x14ac:dyDescent="0.2">
      <c r="Y34678" s="396"/>
      <c r="Z34678" s="396"/>
      <c r="AA34678" s="441"/>
    </row>
    <row r="34679" spans="25:27" x14ac:dyDescent="0.2">
      <c r="Y34679" s="396"/>
      <c r="Z34679" s="396"/>
      <c r="AA34679" s="441"/>
    </row>
    <row r="34680" spans="25:27" x14ac:dyDescent="0.2">
      <c r="Y34680" s="396"/>
      <c r="Z34680" s="396"/>
      <c r="AA34680" s="441"/>
    </row>
    <row r="34681" spans="25:27" x14ac:dyDescent="0.2">
      <c r="Y34681" s="396"/>
      <c r="Z34681" s="396"/>
      <c r="AA34681" s="441"/>
    </row>
    <row r="34682" spans="25:27" x14ac:dyDescent="0.2">
      <c r="Y34682" s="396"/>
      <c r="Z34682" s="396"/>
      <c r="AA34682" s="441"/>
    </row>
    <row r="34683" spans="25:27" x14ac:dyDescent="0.2">
      <c r="Y34683" s="396"/>
      <c r="Z34683" s="396"/>
      <c r="AA34683" s="441"/>
    </row>
    <row r="34684" spans="25:27" x14ac:dyDescent="0.2">
      <c r="Y34684" s="396"/>
      <c r="Z34684" s="396"/>
      <c r="AA34684" s="441"/>
    </row>
    <row r="34685" spans="25:27" x14ac:dyDescent="0.2">
      <c r="Y34685" s="396"/>
      <c r="Z34685" s="396"/>
      <c r="AA34685" s="441"/>
    </row>
    <row r="34686" spans="25:27" x14ac:dyDescent="0.2">
      <c r="Y34686" s="396"/>
      <c r="Z34686" s="396"/>
      <c r="AA34686" s="441"/>
    </row>
    <row r="34687" spans="25:27" x14ac:dyDescent="0.2">
      <c r="Y34687" s="396"/>
      <c r="Z34687" s="396"/>
      <c r="AA34687" s="441"/>
    </row>
    <row r="34688" spans="25:27" x14ac:dyDescent="0.2">
      <c r="Y34688" s="396"/>
      <c r="Z34688" s="396"/>
      <c r="AA34688" s="441"/>
    </row>
    <row r="34689" spans="25:27" x14ac:dyDescent="0.2">
      <c r="Y34689" s="396"/>
      <c r="Z34689" s="396"/>
      <c r="AA34689" s="441"/>
    </row>
    <row r="34690" spans="25:27" x14ac:dyDescent="0.2">
      <c r="Y34690" s="396"/>
      <c r="Z34690" s="396"/>
      <c r="AA34690" s="441"/>
    </row>
    <row r="34691" spans="25:27" x14ac:dyDescent="0.2">
      <c r="Y34691" s="396"/>
      <c r="Z34691" s="396"/>
      <c r="AA34691" s="441"/>
    </row>
    <row r="34692" spans="25:27" x14ac:dyDescent="0.2">
      <c r="Y34692" s="396"/>
      <c r="Z34692" s="396"/>
      <c r="AA34692" s="441"/>
    </row>
    <row r="34693" spans="25:27" x14ac:dyDescent="0.2">
      <c r="Y34693" s="396"/>
      <c r="Z34693" s="396"/>
      <c r="AA34693" s="441"/>
    </row>
    <row r="34694" spans="25:27" x14ac:dyDescent="0.2">
      <c r="Y34694" s="396"/>
      <c r="Z34694" s="396"/>
      <c r="AA34694" s="441"/>
    </row>
    <row r="34695" spans="25:27" x14ac:dyDescent="0.2">
      <c r="Y34695" s="396"/>
      <c r="Z34695" s="396"/>
      <c r="AA34695" s="441"/>
    </row>
    <row r="34696" spans="25:27" x14ac:dyDescent="0.2">
      <c r="Y34696" s="396"/>
      <c r="Z34696" s="396"/>
      <c r="AA34696" s="441"/>
    </row>
    <row r="34697" spans="25:27" x14ac:dyDescent="0.2">
      <c r="Y34697" s="396"/>
      <c r="Z34697" s="396"/>
      <c r="AA34697" s="441"/>
    </row>
    <row r="34698" spans="25:27" x14ac:dyDescent="0.2">
      <c r="Y34698" s="396"/>
      <c r="Z34698" s="396"/>
      <c r="AA34698" s="441"/>
    </row>
    <row r="34699" spans="25:27" x14ac:dyDescent="0.2">
      <c r="Y34699" s="396"/>
      <c r="Z34699" s="396"/>
      <c r="AA34699" s="441"/>
    </row>
    <row r="34700" spans="25:27" x14ac:dyDescent="0.2">
      <c r="Y34700" s="396"/>
      <c r="Z34700" s="396"/>
      <c r="AA34700" s="441"/>
    </row>
    <row r="34701" spans="25:27" x14ac:dyDescent="0.2">
      <c r="Y34701" s="396"/>
      <c r="Z34701" s="396"/>
      <c r="AA34701" s="441"/>
    </row>
    <row r="34702" spans="25:27" x14ac:dyDescent="0.2">
      <c r="Y34702" s="396"/>
      <c r="Z34702" s="396"/>
      <c r="AA34702" s="441"/>
    </row>
    <row r="34703" spans="25:27" x14ac:dyDescent="0.2">
      <c r="Y34703" s="396"/>
      <c r="Z34703" s="396"/>
      <c r="AA34703" s="441"/>
    </row>
    <row r="34704" spans="25:27" x14ac:dyDescent="0.2">
      <c r="Y34704" s="396"/>
      <c r="Z34704" s="396"/>
      <c r="AA34704" s="441"/>
    </row>
    <row r="34705" spans="25:27" x14ac:dyDescent="0.2">
      <c r="Y34705" s="396"/>
      <c r="Z34705" s="396"/>
      <c r="AA34705" s="441"/>
    </row>
    <row r="34706" spans="25:27" x14ac:dyDescent="0.2">
      <c r="Y34706" s="396"/>
      <c r="Z34706" s="396"/>
      <c r="AA34706" s="441"/>
    </row>
    <row r="34707" spans="25:27" x14ac:dyDescent="0.2">
      <c r="Y34707" s="396"/>
      <c r="Z34707" s="396"/>
      <c r="AA34707" s="441"/>
    </row>
    <row r="34708" spans="25:27" x14ac:dyDescent="0.2">
      <c r="Y34708" s="396"/>
      <c r="Z34708" s="396"/>
      <c r="AA34708" s="441"/>
    </row>
    <row r="34709" spans="25:27" x14ac:dyDescent="0.2">
      <c r="Y34709" s="396"/>
      <c r="Z34709" s="396"/>
      <c r="AA34709" s="441"/>
    </row>
    <row r="34710" spans="25:27" x14ac:dyDescent="0.2">
      <c r="Y34710" s="396"/>
      <c r="Z34710" s="396"/>
      <c r="AA34710" s="441"/>
    </row>
    <row r="34711" spans="25:27" x14ac:dyDescent="0.2">
      <c r="Y34711" s="396"/>
      <c r="Z34711" s="396"/>
      <c r="AA34711" s="441"/>
    </row>
    <row r="34712" spans="25:27" x14ac:dyDescent="0.2">
      <c r="Y34712" s="396"/>
      <c r="Z34712" s="396"/>
      <c r="AA34712" s="441"/>
    </row>
    <row r="34713" spans="25:27" x14ac:dyDescent="0.2">
      <c r="Y34713" s="396"/>
      <c r="Z34713" s="396"/>
      <c r="AA34713" s="441"/>
    </row>
    <row r="34714" spans="25:27" x14ac:dyDescent="0.2">
      <c r="Y34714" s="396"/>
      <c r="Z34714" s="396"/>
      <c r="AA34714" s="441"/>
    </row>
    <row r="34715" spans="25:27" x14ac:dyDescent="0.2">
      <c r="Y34715" s="396"/>
      <c r="Z34715" s="396"/>
      <c r="AA34715" s="441"/>
    </row>
    <row r="34716" spans="25:27" x14ac:dyDescent="0.2">
      <c r="Y34716" s="396"/>
      <c r="Z34716" s="396"/>
      <c r="AA34716" s="441"/>
    </row>
    <row r="34717" spans="25:27" x14ac:dyDescent="0.2">
      <c r="Y34717" s="396"/>
      <c r="Z34717" s="396"/>
      <c r="AA34717" s="441"/>
    </row>
    <row r="34718" spans="25:27" x14ac:dyDescent="0.2">
      <c r="Y34718" s="396"/>
      <c r="Z34718" s="396"/>
      <c r="AA34718" s="441"/>
    </row>
    <row r="34719" spans="25:27" x14ac:dyDescent="0.2">
      <c r="Y34719" s="396"/>
      <c r="Z34719" s="396"/>
      <c r="AA34719" s="441"/>
    </row>
    <row r="34720" spans="25:27" x14ac:dyDescent="0.2">
      <c r="Y34720" s="396"/>
      <c r="Z34720" s="396"/>
      <c r="AA34720" s="441"/>
    </row>
    <row r="34721" spans="25:27" x14ac:dyDescent="0.2">
      <c r="Y34721" s="396"/>
      <c r="Z34721" s="396"/>
      <c r="AA34721" s="441"/>
    </row>
    <row r="34722" spans="25:27" x14ac:dyDescent="0.2">
      <c r="Y34722" s="396"/>
      <c r="Z34722" s="396"/>
      <c r="AA34722" s="441"/>
    </row>
    <row r="34723" spans="25:27" x14ac:dyDescent="0.2">
      <c r="Y34723" s="396"/>
      <c r="Z34723" s="396"/>
      <c r="AA34723" s="441"/>
    </row>
    <row r="34724" spans="25:27" x14ac:dyDescent="0.2">
      <c r="Y34724" s="396"/>
      <c r="Z34724" s="396"/>
      <c r="AA34724" s="441"/>
    </row>
    <row r="34725" spans="25:27" x14ac:dyDescent="0.2">
      <c r="Y34725" s="396"/>
      <c r="Z34725" s="396"/>
      <c r="AA34725" s="441"/>
    </row>
    <row r="34726" spans="25:27" x14ac:dyDescent="0.2">
      <c r="Y34726" s="396"/>
      <c r="Z34726" s="396"/>
      <c r="AA34726" s="441"/>
    </row>
    <row r="34727" spans="25:27" x14ac:dyDescent="0.2">
      <c r="Y34727" s="396"/>
      <c r="Z34727" s="396"/>
      <c r="AA34727" s="441"/>
    </row>
    <row r="34728" spans="25:27" x14ac:dyDescent="0.2">
      <c r="Y34728" s="396"/>
      <c r="Z34728" s="396"/>
      <c r="AA34728" s="441"/>
    </row>
    <row r="34729" spans="25:27" x14ac:dyDescent="0.2">
      <c r="Y34729" s="396"/>
      <c r="Z34729" s="396"/>
      <c r="AA34729" s="441"/>
    </row>
    <row r="34730" spans="25:27" x14ac:dyDescent="0.2">
      <c r="Y34730" s="396"/>
      <c r="Z34730" s="396"/>
      <c r="AA34730" s="441"/>
    </row>
    <row r="34731" spans="25:27" x14ac:dyDescent="0.2">
      <c r="Y34731" s="396"/>
      <c r="Z34731" s="396"/>
      <c r="AA34731" s="441"/>
    </row>
    <row r="34732" spans="25:27" x14ac:dyDescent="0.2">
      <c r="Y34732" s="396"/>
      <c r="Z34732" s="396"/>
      <c r="AA34732" s="441"/>
    </row>
    <row r="34733" spans="25:27" x14ac:dyDescent="0.2">
      <c r="Y34733" s="396"/>
      <c r="Z34733" s="396"/>
      <c r="AA34733" s="441"/>
    </row>
    <row r="34734" spans="25:27" x14ac:dyDescent="0.2">
      <c r="Y34734" s="396"/>
      <c r="Z34734" s="396"/>
      <c r="AA34734" s="441"/>
    </row>
    <row r="34735" spans="25:27" x14ac:dyDescent="0.2">
      <c r="Y34735" s="396"/>
      <c r="Z34735" s="396"/>
      <c r="AA34735" s="441"/>
    </row>
    <row r="34736" spans="25:27" x14ac:dyDescent="0.2">
      <c r="Y34736" s="396"/>
      <c r="Z34736" s="396"/>
      <c r="AA34736" s="441"/>
    </row>
    <row r="34737" spans="25:27" x14ac:dyDescent="0.2">
      <c r="Y34737" s="396"/>
      <c r="Z34737" s="396"/>
      <c r="AA34737" s="441"/>
    </row>
    <row r="34738" spans="25:27" x14ac:dyDescent="0.2">
      <c r="Y34738" s="396"/>
      <c r="Z34738" s="396"/>
      <c r="AA34738" s="441"/>
    </row>
    <row r="34739" spans="25:27" x14ac:dyDescent="0.2">
      <c r="Y34739" s="396"/>
      <c r="Z34739" s="396"/>
      <c r="AA34739" s="441"/>
    </row>
    <row r="34740" spans="25:27" x14ac:dyDescent="0.2">
      <c r="Y34740" s="396"/>
      <c r="Z34740" s="396"/>
      <c r="AA34740" s="441"/>
    </row>
    <row r="34741" spans="25:27" x14ac:dyDescent="0.2">
      <c r="Y34741" s="396"/>
      <c r="Z34741" s="396"/>
      <c r="AA34741" s="441"/>
    </row>
    <row r="34742" spans="25:27" x14ac:dyDescent="0.2">
      <c r="Y34742" s="396"/>
      <c r="Z34742" s="396"/>
      <c r="AA34742" s="441"/>
    </row>
    <row r="34743" spans="25:27" x14ac:dyDescent="0.2">
      <c r="Y34743" s="396"/>
      <c r="Z34743" s="396"/>
      <c r="AA34743" s="441"/>
    </row>
    <row r="34744" spans="25:27" x14ac:dyDescent="0.2">
      <c r="Y34744" s="396"/>
      <c r="Z34744" s="396"/>
      <c r="AA34744" s="441"/>
    </row>
    <row r="34745" spans="25:27" x14ac:dyDescent="0.2">
      <c r="Y34745" s="396"/>
      <c r="Z34745" s="396"/>
      <c r="AA34745" s="441"/>
    </row>
    <row r="34746" spans="25:27" x14ac:dyDescent="0.2">
      <c r="Y34746" s="396"/>
      <c r="Z34746" s="396"/>
      <c r="AA34746" s="441"/>
    </row>
    <row r="34747" spans="25:27" x14ac:dyDescent="0.2">
      <c r="Y34747" s="396"/>
      <c r="Z34747" s="396"/>
      <c r="AA34747" s="441"/>
    </row>
    <row r="34748" spans="25:27" x14ac:dyDescent="0.2">
      <c r="Y34748" s="396"/>
      <c r="Z34748" s="396"/>
      <c r="AA34748" s="441"/>
    </row>
    <row r="34749" spans="25:27" x14ac:dyDescent="0.2">
      <c r="Y34749" s="396"/>
      <c r="Z34749" s="396"/>
      <c r="AA34749" s="441"/>
    </row>
    <row r="34750" spans="25:27" x14ac:dyDescent="0.2">
      <c r="Y34750" s="396"/>
      <c r="Z34750" s="396"/>
      <c r="AA34750" s="441"/>
    </row>
    <row r="34751" spans="25:27" x14ac:dyDescent="0.2">
      <c r="Y34751" s="396"/>
      <c r="Z34751" s="396"/>
      <c r="AA34751" s="441"/>
    </row>
    <row r="34752" spans="25:27" x14ac:dyDescent="0.2">
      <c r="Y34752" s="396"/>
      <c r="Z34752" s="396"/>
      <c r="AA34752" s="441"/>
    </row>
    <row r="34753" spans="25:27" x14ac:dyDescent="0.2">
      <c r="Y34753" s="396"/>
      <c r="Z34753" s="396"/>
      <c r="AA34753" s="441"/>
    </row>
    <row r="34754" spans="25:27" x14ac:dyDescent="0.2">
      <c r="Y34754" s="396"/>
      <c r="Z34754" s="396"/>
      <c r="AA34754" s="441"/>
    </row>
    <row r="34755" spans="25:27" x14ac:dyDescent="0.2">
      <c r="Y34755" s="396"/>
      <c r="Z34755" s="396"/>
      <c r="AA34755" s="441"/>
    </row>
    <row r="34756" spans="25:27" x14ac:dyDescent="0.2">
      <c r="Y34756" s="396"/>
      <c r="Z34756" s="396"/>
      <c r="AA34756" s="441"/>
    </row>
    <row r="34757" spans="25:27" x14ac:dyDescent="0.2">
      <c r="Y34757" s="396"/>
      <c r="Z34757" s="396"/>
      <c r="AA34757" s="441"/>
    </row>
    <row r="34758" spans="25:27" x14ac:dyDescent="0.2">
      <c r="Y34758" s="396"/>
      <c r="Z34758" s="396"/>
      <c r="AA34758" s="441"/>
    </row>
    <row r="34759" spans="25:27" x14ac:dyDescent="0.2">
      <c r="Y34759" s="396"/>
      <c r="Z34759" s="396"/>
      <c r="AA34759" s="441"/>
    </row>
    <row r="34760" spans="25:27" x14ac:dyDescent="0.2">
      <c r="Y34760" s="396"/>
      <c r="Z34760" s="396"/>
      <c r="AA34760" s="441"/>
    </row>
    <row r="34761" spans="25:27" x14ac:dyDescent="0.2">
      <c r="Y34761" s="396"/>
      <c r="Z34761" s="396"/>
      <c r="AA34761" s="441"/>
    </row>
    <row r="34762" spans="25:27" x14ac:dyDescent="0.2">
      <c r="Y34762" s="396"/>
      <c r="Z34762" s="396"/>
      <c r="AA34762" s="441"/>
    </row>
    <row r="34763" spans="25:27" x14ac:dyDescent="0.2">
      <c r="Y34763" s="396"/>
      <c r="Z34763" s="396"/>
      <c r="AA34763" s="441"/>
    </row>
    <row r="34764" spans="25:27" x14ac:dyDescent="0.2">
      <c r="Y34764" s="396"/>
      <c r="Z34764" s="396"/>
      <c r="AA34764" s="441"/>
    </row>
    <row r="34765" spans="25:27" x14ac:dyDescent="0.2">
      <c r="Y34765" s="396"/>
      <c r="Z34765" s="396"/>
      <c r="AA34765" s="441"/>
    </row>
    <row r="34766" spans="25:27" x14ac:dyDescent="0.2">
      <c r="Y34766" s="396"/>
      <c r="Z34766" s="396"/>
      <c r="AA34766" s="441"/>
    </row>
    <row r="34767" spans="25:27" x14ac:dyDescent="0.2">
      <c r="Y34767" s="396"/>
      <c r="Z34767" s="396"/>
      <c r="AA34767" s="441"/>
    </row>
    <row r="34768" spans="25:27" x14ac:dyDescent="0.2">
      <c r="Y34768" s="396"/>
      <c r="Z34768" s="396"/>
      <c r="AA34768" s="441"/>
    </row>
    <row r="34769" spans="25:27" x14ac:dyDescent="0.2">
      <c r="Y34769" s="396"/>
      <c r="Z34769" s="396"/>
      <c r="AA34769" s="441"/>
    </row>
    <row r="34770" spans="25:27" x14ac:dyDescent="0.2">
      <c r="Y34770" s="396"/>
      <c r="Z34770" s="396"/>
      <c r="AA34770" s="441"/>
    </row>
    <row r="34771" spans="25:27" x14ac:dyDescent="0.2">
      <c r="Y34771" s="396"/>
      <c r="Z34771" s="396"/>
      <c r="AA34771" s="441"/>
    </row>
    <row r="34772" spans="25:27" x14ac:dyDescent="0.2">
      <c r="Y34772" s="396"/>
      <c r="Z34772" s="396"/>
      <c r="AA34772" s="441"/>
    </row>
    <row r="34773" spans="25:27" x14ac:dyDescent="0.2">
      <c r="Y34773" s="396"/>
      <c r="Z34773" s="396"/>
      <c r="AA34773" s="441"/>
    </row>
    <row r="34774" spans="25:27" x14ac:dyDescent="0.2">
      <c r="Y34774" s="396"/>
      <c r="Z34774" s="396"/>
      <c r="AA34774" s="441"/>
    </row>
    <row r="34775" spans="25:27" x14ac:dyDescent="0.2">
      <c r="Y34775" s="396"/>
      <c r="Z34775" s="396"/>
      <c r="AA34775" s="441"/>
    </row>
    <row r="34776" spans="25:27" x14ac:dyDescent="0.2">
      <c r="Y34776" s="396"/>
      <c r="Z34776" s="396"/>
      <c r="AA34776" s="441"/>
    </row>
    <row r="34777" spans="25:27" x14ac:dyDescent="0.2">
      <c r="Y34777" s="396"/>
      <c r="Z34777" s="396"/>
      <c r="AA34777" s="441"/>
    </row>
    <row r="34778" spans="25:27" x14ac:dyDescent="0.2">
      <c r="Y34778" s="396"/>
      <c r="Z34778" s="396"/>
      <c r="AA34778" s="441"/>
    </row>
    <row r="34779" spans="25:27" x14ac:dyDescent="0.2">
      <c r="Y34779" s="396"/>
      <c r="Z34779" s="396"/>
      <c r="AA34779" s="441"/>
    </row>
    <row r="34780" spans="25:27" x14ac:dyDescent="0.2">
      <c r="Y34780" s="396"/>
      <c r="Z34780" s="396"/>
      <c r="AA34780" s="441"/>
    </row>
    <row r="34781" spans="25:27" x14ac:dyDescent="0.2">
      <c r="Y34781" s="396"/>
      <c r="Z34781" s="396"/>
      <c r="AA34781" s="441"/>
    </row>
    <row r="34782" spans="25:27" x14ac:dyDescent="0.2">
      <c r="Y34782" s="396"/>
      <c r="Z34782" s="396"/>
      <c r="AA34782" s="441"/>
    </row>
    <row r="34783" spans="25:27" x14ac:dyDescent="0.2">
      <c r="Y34783" s="396"/>
      <c r="Z34783" s="396"/>
      <c r="AA34783" s="441"/>
    </row>
    <row r="34784" spans="25:27" x14ac:dyDescent="0.2">
      <c r="Y34784" s="396"/>
      <c r="Z34784" s="396"/>
      <c r="AA34784" s="441"/>
    </row>
    <row r="34785" spans="25:27" x14ac:dyDescent="0.2">
      <c r="Y34785" s="396"/>
      <c r="Z34785" s="396"/>
      <c r="AA34785" s="441"/>
    </row>
    <row r="34786" spans="25:27" x14ac:dyDescent="0.2">
      <c r="Y34786" s="396"/>
      <c r="Z34786" s="396"/>
      <c r="AA34786" s="441"/>
    </row>
    <row r="34787" spans="25:27" x14ac:dyDescent="0.2">
      <c r="Y34787" s="396"/>
      <c r="Z34787" s="396"/>
      <c r="AA34787" s="441"/>
    </row>
    <row r="34788" spans="25:27" x14ac:dyDescent="0.2">
      <c r="Y34788" s="396"/>
      <c r="Z34788" s="396"/>
      <c r="AA34788" s="441"/>
    </row>
    <row r="34789" spans="25:27" x14ac:dyDescent="0.2">
      <c r="Y34789" s="396"/>
      <c r="Z34789" s="396"/>
      <c r="AA34789" s="441"/>
    </row>
    <row r="34790" spans="25:27" x14ac:dyDescent="0.2">
      <c r="Y34790" s="396"/>
      <c r="Z34790" s="396"/>
      <c r="AA34790" s="441"/>
    </row>
    <row r="34791" spans="25:27" x14ac:dyDescent="0.2">
      <c r="Y34791" s="396"/>
      <c r="Z34791" s="396"/>
      <c r="AA34791" s="441"/>
    </row>
    <row r="34792" spans="25:27" x14ac:dyDescent="0.2">
      <c r="Y34792" s="396"/>
      <c r="Z34792" s="396"/>
      <c r="AA34792" s="441"/>
    </row>
    <row r="34793" spans="25:27" x14ac:dyDescent="0.2">
      <c r="Y34793" s="396"/>
      <c r="Z34793" s="396"/>
      <c r="AA34793" s="441"/>
    </row>
    <row r="34794" spans="25:27" x14ac:dyDescent="0.2">
      <c r="Y34794" s="396"/>
      <c r="Z34794" s="396"/>
      <c r="AA34794" s="441"/>
    </row>
    <row r="34795" spans="25:27" x14ac:dyDescent="0.2">
      <c r="Y34795" s="396"/>
      <c r="Z34795" s="396"/>
      <c r="AA34795" s="441"/>
    </row>
    <row r="34796" spans="25:27" x14ac:dyDescent="0.2">
      <c r="Y34796" s="396"/>
      <c r="Z34796" s="396"/>
      <c r="AA34796" s="441"/>
    </row>
    <row r="34797" spans="25:27" x14ac:dyDescent="0.2">
      <c r="Y34797" s="396"/>
      <c r="Z34797" s="396"/>
      <c r="AA34797" s="441"/>
    </row>
    <row r="34798" spans="25:27" x14ac:dyDescent="0.2">
      <c r="Y34798" s="396"/>
      <c r="Z34798" s="396"/>
      <c r="AA34798" s="441"/>
    </row>
    <row r="34799" spans="25:27" x14ac:dyDescent="0.2">
      <c r="Y34799" s="396"/>
      <c r="Z34799" s="396"/>
      <c r="AA34799" s="441"/>
    </row>
    <row r="34800" spans="25:27" x14ac:dyDescent="0.2">
      <c r="Y34800" s="396"/>
      <c r="Z34800" s="396"/>
      <c r="AA34800" s="441"/>
    </row>
    <row r="34801" spans="25:27" x14ac:dyDescent="0.2">
      <c r="Y34801" s="396"/>
      <c r="Z34801" s="396"/>
      <c r="AA34801" s="441"/>
    </row>
    <row r="34802" spans="25:27" x14ac:dyDescent="0.2">
      <c r="Y34802" s="396"/>
      <c r="Z34802" s="396"/>
      <c r="AA34802" s="441"/>
    </row>
    <row r="34803" spans="25:27" x14ac:dyDescent="0.2">
      <c r="Y34803" s="396"/>
      <c r="Z34803" s="396"/>
      <c r="AA34803" s="441"/>
    </row>
    <row r="34804" spans="25:27" x14ac:dyDescent="0.2">
      <c r="Y34804" s="396"/>
      <c r="Z34804" s="396"/>
      <c r="AA34804" s="441"/>
    </row>
    <row r="34805" spans="25:27" x14ac:dyDescent="0.2">
      <c r="Y34805" s="396"/>
      <c r="Z34805" s="396"/>
      <c r="AA34805" s="441"/>
    </row>
    <row r="34806" spans="25:27" x14ac:dyDescent="0.2">
      <c r="Y34806" s="396"/>
      <c r="Z34806" s="396"/>
      <c r="AA34806" s="441"/>
    </row>
    <row r="34807" spans="25:27" x14ac:dyDescent="0.2">
      <c r="Y34807" s="396"/>
      <c r="Z34807" s="396"/>
      <c r="AA34807" s="441"/>
    </row>
    <row r="34808" spans="25:27" x14ac:dyDescent="0.2">
      <c r="Y34808" s="396"/>
      <c r="Z34808" s="396"/>
      <c r="AA34808" s="441"/>
    </row>
    <row r="34809" spans="25:27" x14ac:dyDescent="0.2">
      <c r="Y34809" s="396"/>
      <c r="Z34809" s="396"/>
      <c r="AA34809" s="441"/>
    </row>
    <row r="34810" spans="25:27" x14ac:dyDescent="0.2">
      <c r="Y34810" s="396"/>
      <c r="Z34810" s="396"/>
      <c r="AA34810" s="441"/>
    </row>
    <row r="34811" spans="25:27" x14ac:dyDescent="0.2">
      <c r="Y34811" s="396"/>
      <c r="Z34811" s="396"/>
      <c r="AA34811" s="441"/>
    </row>
    <row r="34812" spans="25:27" x14ac:dyDescent="0.2">
      <c r="Y34812" s="396"/>
      <c r="Z34812" s="396"/>
      <c r="AA34812" s="441"/>
    </row>
    <row r="34813" spans="25:27" x14ac:dyDescent="0.2">
      <c r="Y34813" s="396"/>
      <c r="Z34813" s="396"/>
      <c r="AA34813" s="441"/>
    </row>
    <row r="34814" spans="25:27" x14ac:dyDescent="0.2">
      <c r="Y34814" s="396"/>
      <c r="Z34814" s="396"/>
      <c r="AA34814" s="441"/>
    </row>
    <row r="34815" spans="25:27" x14ac:dyDescent="0.2">
      <c r="Y34815" s="396"/>
      <c r="Z34815" s="396"/>
      <c r="AA34815" s="441"/>
    </row>
    <row r="34816" spans="25:27" x14ac:dyDescent="0.2">
      <c r="Y34816" s="396"/>
      <c r="Z34816" s="396"/>
      <c r="AA34816" s="441"/>
    </row>
    <row r="34817" spans="25:27" x14ac:dyDescent="0.2">
      <c r="Y34817" s="396"/>
      <c r="Z34817" s="396"/>
      <c r="AA34817" s="441"/>
    </row>
    <row r="34818" spans="25:27" x14ac:dyDescent="0.2">
      <c r="Y34818" s="396"/>
      <c r="Z34818" s="396"/>
      <c r="AA34818" s="441"/>
    </row>
    <row r="34819" spans="25:27" x14ac:dyDescent="0.2">
      <c r="Y34819" s="396"/>
      <c r="Z34819" s="396"/>
      <c r="AA34819" s="441"/>
    </row>
    <row r="34820" spans="25:27" x14ac:dyDescent="0.2">
      <c r="Y34820" s="396"/>
      <c r="Z34820" s="396"/>
      <c r="AA34820" s="441"/>
    </row>
    <row r="34821" spans="25:27" x14ac:dyDescent="0.2">
      <c r="Y34821" s="396"/>
      <c r="Z34821" s="396"/>
      <c r="AA34821" s="441"/>
    </row>
    <row r="34822" spans="25:27" x14ac:dyDescent="0.2">
      <c r="Y34822" s="396"/>
      <c r="Z34822" s="396"/>
      <c r="AA34822" s="441"/>
    </row>
    <row r="34823" spans="25:27" x14ac:dyDescent="0.2">
      <c r="Y34823" s="396"/>
      <c r="Z34823" s="396"/>
      <c r="AA34823" s="441"/>
    </row>
    <row r="34824" spans="25:27" x14ac:dyDescent="0.2">
      <c r="Y34824" s="396"/>
      <c r="Z34824" s="396"/>
      <c r="AA34824" s="441"/>
    </row>
    <row r="34825" spans="25:27" x14ac:dyDescent="0.2">
      <c r="Y34825" s="396"/>
      <c r="Z34825" s="396"/>
      <c r="AA34825" s="441"/>
    </row>
    <row r="34826" spans="25:27" x14ac:dyDescent="0.2">
      <c r="Y34826" s="396"/>
      <c r="Z34826" s="396"/>
      <c r="AA34826" s="441"/>
    </row>
    <row r="34827" spans="25:27" x14ac:dyDescent="0.2">
      <c r="Y34827" s="396"/>
      <c r="Z34827" s="396"/>
      <c r="AA34827" s="441"/>
    </row>
    <row r="34828" spans="25:27" x14ac:dyDescent="0.2">
      <c r="Y34828" s="396"/>
      <c r="Z34828" s="396"/>
      <c r="AA34828" s="441"/>
    </row>
    <row r="34829" spans="25:27" x14ac:dyDescent="0.2">
      <c r="Y34829" s="396"/>
      <c r="Z34829" s="396"/>
      <c r="AA34829" s="441"/>
    </row>
    <row r="34830" spans="25:27" x14ac:dyDescent="0.2">
      <c r="Y34830" s="396"/>
      <c r="Z34830" s="396"/>
      <c r="AA34830" s="441"/>
    </row>
    <row r="34831" spans="25:27" x14ac:dyDescent="0.2">
      <c r="Y34831" s="396"/>
      <c r="Z34831" s="396"/>
      <c r="AA34831" s="441"/>
    </row>
    <row r="34832" spans="25:27" x14ac:dyDescent="0.2">
      <c r="Y34832" s="396"/>
      <c r="Z34832" s="396"/>
      <c r="AA34832" s="441"/>
    </row>
    <row r="34833" spans="25:27" x14ac:dyDescent="0.2">
      <c r="Y34833" s="396"/>
      <c r="Z34833" s="396"/>
      <c r="AA34833" s="441"/>
    </row>
    <row r="34834" spans="25:27" x14ac:dyDescent="0.2">
      <c r="Y34834" s="396"/>
      <c r="Z34834" s="396"/>
      <c r="AA34834" s="441"/>
    </row>
    <row r="34835" spans="25:27" x14ac:dyDescent="0.2">
      <c r="Y34835" s="396"/>
      <c r="Z34835" s="396"/>
      <c r="AA34835" s="441"/>
    </row>
    <row r="34836" spans="25:27" x14ac:dyDescent="0.2">
      <c r="Y34836" s="396"/>
      <c r="Z34836" s="396"/>
      <c r="AA34836" s="441"/>
    </row>
    <row r="34837" spans="25:27" x14ac:dyDescent="0.2">
      <c r="Y34837" s="396"/>
      <c r="Z34837" s="396"/>
      <c r="AA34837" s="441"/>
    </row>
    <row r="34838" spans="25:27" x14ac:dyDescent="0.2">
      <c r="Y34838" s="396"/>
      <c r="Z34838" s="396"/>
      <c r="AA34838" s="441"/>
    </row>
    <row r="34839" spans="25:27" x14ac:dyDescent="0.2">
      <c r="Y34839" s="396"/>
      <c r="Z34839" s="396"/>
      <c r="AA34839" s="441"/>
    </row>
    <row r="34840" spans="25:27" x14ac:dyDescent="0.2">
      <c r="Y34840" s="396"/>
      <c r="Z34840" s="396"/>
      <c r="AA34840" s="441"/>
    </row>
    <row r="34841" spans="25:27" x14ac:dyDescent="0.2">
      <c r="Y34841" s="396"/>
      <c r="Z34841" s="396"/>
      <c r="AA34841" s="441"/>
    </row>
    <row r="34842" spans="25:27" x14ac:dyDescent="0.2">
      <c r="Y34842" s="396"/>
      <c r="Z34842" s="396"/>
      <c r="AA34842" s="441"/>
    </row>
    <row r="34843" spans="25:27" x14ac:dyDescent="0.2">
      <c r="Y34843" s="396"/>
      <c r="Z34843" s="396"/>
      <c r="AA34843" s="441"/>
    </row>
    <row r="34844" spans="25:27" x14ac:dyDescent="0.2">
      <c r="Y34844" s="396"/>
      <c r="Z34844" s="396"/>
      <c r="AA34844" s="441"/>
    </row>
    <row r="34845" spans="25:27" x14ac:dyDescent="0.2">
      <c r="Y34845" s="396"/>
      <c r="Z34845" s="396"/>
      <c r="AA34845" s="441"/>
    </row>
    <row r="34846" spans="25:27" x14ac:dyDescent="0.2">
      <c r="Y34846" s="396"/>
      <c r="Z34846" s="396"/>
      <c r="AA34846" s="441"/>
    </row>
    <row r="34847" spans="25:27" x14ac:dyDescent="0.2">
      <c r="Y34847" s="396"/>
      <c r="Z34847" s="396"/>
      <c r="AA34847" s="441"/>
    </row>
    <row r="34848" spans="25:27" x14ac:dyDescent="0.2">
      <c r="Y34848" s="396"/>
      <c r="Z34848" s="396"/>
      <c r="AA34848" s="441"/>
    </row>
    <row r="34849" spans="25:27" x14ac:dyDescent="0.2">
      <c r="Y34849" s="396"/>
      <c r="Z34849" s="396"/>
      <c r="AA34849" s="441"/>
    </row>
    <row r="34850" spans="25:27" x14ac:dyDescent="0.2">
      <c r="Y34850" s="396"/>
      <c r="Z34850" s="396"/>
      <c r="AA34850" s="441"/>
    </row>
    <row r="34851" spans="25:27" x14ac:dyDescent="0.2">
      <c r="Y34851" s="396"/>
      <c r="Z34851" s="396"/>
      <c r="AA34851" s="441"/>
    </row>
    <row r="34852" spans="25:27" x14ac:dyDescent="0.2">
      <c r="Y34852" s="396"/>
      <c r="Z34852" s="396"/>
      <c r="AA34852" s="441"/>
    </row>
    <row r="34853" spans="25:27" x14ac:dyDescent="0.2">
      <c r="Y34853" s="396"/>
      <c r="Z34853" s="396"/>
      <c r="AA34853" s="441"/>
    </row>
    <row r="34854" spans="25:27" x14ac:dyDescent="0.2">
      <c r="Y34854" s="396"/>
      <c r="Z34854" s="396"/>
      <c r="AA34854" s="441"/>
    </row>
    <row r="34855" spans="25:27" x14ac:dyDescent="0.2">
      <c r="Y34855" s="396"/>
      <c r="Z34855" s="396"/>
      <c r="AA34855" s="441"/>
    </row>
    <row r="34856" spans="25:27" x14ac:dyDescent="0.2">
      <c r="Y34856" s="396"/>
      <c r="Z34856" s="396"/>
      <c r="AA34856" s="441"/>
    </row>
    <row r="34857" spans="25:27" x14ac:dyDescent="0.2">
      <c r="Y34857" s="396"/>
      <c r="Z34857" s="396"/>
      <c r="AA34857" s="441"/>
    </row>
    <row r="34858" spans="25:27" x14ac:dyDescent="0.2">
      <c r="Y34858" s="396"/>
      <c r="Z34858" s="396"/>
      <c r="AA34858" s="441"/>
    </row>
    <row r="34859" spans="25:27" x14ac:dyDescent="0.2">
      <c r="Y34859" s="396"/>
      <c r="Z34859" s="396"/>
      <c r="AA34859" s="441"/>
    </row>
    <row r="34860" spans="25:27" x14ac:dyDescent="0.2">
      <c r="Y34860" s="396"/>
      <c r="Z34860" s="396"/>
      <c r="AA34860" s="441"/>
    </row>
    <row r="34861" spans="25:27" x14ac:dyDescent="0.2">
      <c r="Y34861" s="396"/>
      <c r="Z34861" s="396"/>
      <c r="AA34861" s="441"/>
    </row>
    <row r="34862" spans="25:27" x14ac:dyDescent="0.2">
      <c r="Y34862" s="396"/>
      <c r="Z34862" s="396"/>
      <c r="AA34862" s="441"/>
    </row>
    <row r="34863" spans="25:27" x14ac:dyDescent="0.2">
      <c r="Y34863" s="396"/>
      <c r="Z34863" s="396"/>
      <c r="AA34863" s="441"/>
    </row>
    <row r="34864" spans="25:27" x14ac:dyDescent="0.2">
      <c r="Y34864" s="396"/>
      <c r="Z34864" s="396"/>
      <c r="AA34864" s="441"/>
    </row>
    <row r="34865" spans="25:27" x14ac:dyDescent="0.2">
      <c r="Y34865" s="396"/>
      <c r="Z34865" s="396"/>
      <c r="AA34865" s="441"/>
    </row>
    <row r="34866" spans="25:27" x14ac:dyDescent="0.2">
      <c r="Y34866" s="396"/>
      <c r="Z34866" s="396"/>
      <c r="AA34866" s="441"/>
    </row>
    <row r="34867" spans="25:27" x14ac:dyDescent="0.2">
      <c r="Y34867" s="396"/>
      <c r="Z34867" s="396"/>
      <c r="AA34867" s="441"/>
    </row>
    <row r="34868" spans="25:27" x14ac:dyDescent="0.2">
      <c r="Y34868" s="396"/>
      <c r="Z34868" s="396"/>
      <c r="AA34868" s="441"/>
    </row>
    <row r="34869" spans="25:27" x14ac:dyDescent="0.2">
      <c r="Y34869" s="396"/>
      <c r="Z34869" s="396"/>
      <c r="AA34869" s="441"/>
    </row>
    <row r="34870" spans="25:27" x14ac:dyDescent="0.2">
      <c r="Y34870" s="396"/>
      <c r="Z34870" s="396"/>
      <c r="AA34870" s="441"/>
    </row>
    <row r="34871" spans="25:27" x14ac:dyDescent="0.2">
      <c r="Y34871" s="396"/>
      <c r="Z34871" s="396"/>
      <c r="AA34871" s="441"/>
    </row>
    <row r="34872" spans="25:27" x14ac:dyDescent="0.2">
      <c r="Y34872" s="396"/>
      <c r="Z34872" s="396"/>
      <c r="AA34872" s="441"/>
    </row>
    <row r="34873" spans="25:27" x14ac:dyDescent="0.2">
      <c r="Y34873" s="396"/>
      <c r="Z34873" s="396"/>
      <c r="AA34873" s="441"/>
    </row>
    <row r="34874" spans="25:27" x14ac:dyDescent="0.2">
      <c r="Y34874" s="396"/>
      <c r="Z34874" s="396"/>
      <c r="AA34874" s="441"/>
    </row>
    <row r="34875" spans="25:27" x14ac:dyDescent="0.2">
      <c r="Y34875" s="396"/>
      <c r="Z34875" s="396"/>
      <c r="AA34875" s="441"/>
    </row>
    <row r="34876" spans="25:27" x14ac:dyDescent="0.2">
      <c r="Y34876" s="396"/>
      <c r="Z34876" s="396"/>
      <c r="AA34876" s="441"/>
    </row>
    <row r="34877" spans="25:27" x14ac:dyDescent="0.2">
      <c r="Y34877" s="396"/>
      <c r="Z34877" s="396"/>
      <c r="AA34877" s="441"/>
    </row>
    <row r="34878" spans="25:27" x14ac:dyDescent="0.2">
      <c r="Y34878" s="396"/>
      <c r="Z34878" s="396"/>
      <c r="AA34878" s="441"/>
    </row>
    <row r="34879" spans="25:27" x14ac:dyDescent="0.2">
      <c r="Y34879" s="396"/>
      <c r="Z34879" s="396"/>
      <c r="AA34879" s="441"/>
    </row>
    <row r="34880" spans="25:27" x14ac:dyDescent="0.2">
      <c r="Y34880" s="396"/>
      <c r="Z34880" s="396"/>
      <c r="AA34880" s="441"/>
    </row>
    <row r="34881" spans="25:27" x14ac:dyDescent="0.2">
      <c r="Y34881" s="396"/>
      <c r="Z34881" s="396"/>
      <c r="AA34881" s="441"/>
    </row>
    <row r="34882" spans="25:27" x14ac:dyDescent="0.2">
      <c r="Y34882" s="396"/>
      <c r="Z34882" s="396"/>
      <c r="AA34882" s="441"/>
    </row>
    <row r="34883" spans="25:27" x14ac:dyDescent="0.2">
      <c r="Y34883" s="396"/>
      <c r="Z34883" s="396"/>
      <c r="AA34883" s="441"/>
    </row>
    <row r="34884" spans="25:27" x14ac:dyDescent="0.2">
      <c r="Y34884" s="396"/>
      <c r="Z34884" s="396"/>
      <c r="AA34884" s="441"/>
    </row>
    <row r="34885" spans="25:27" x14ac:dyDescent="0.2">
      <c r="Y34885" s="396"/>
      <c r="Z34885" s="396"/>
      <c r="AA34885" s="441"/>
    </row>
    <row r="34886" spans="25:27" x14ac:dyDescent="0.2">
      <c r="Y34886" s="396"/>
      <c r="Z34886" s="396"/>
      <c r="AA34886" s="441"/>
    </row>
    <row r="34887" spans="25:27" x14ac:dyDescent="0.2">
      <c r="Y34887" s="396"/>
      <c r="Z34887" s="396"/>
      <c r="AA34887" s="441"/>
    </row>
    <row r="34888" spans="25:27" x14ac:dyDescent="0.2">
      <c r="Y34888" s="396"/>
      <c r="Z34888" s="396"/>
      <c r="AA34888" s="441"/>
    </row>
    <row r="34889" spans="25:27" x14ac:dyDescent="0.2">
      <c r="Y34889" s="396"/>
      <c r="Z34889" s="396"/>
      <c r="AA34889" s="441"/>
    </row>
    <row r="34890" spans="25:27" x14ac:dyDescent="0.2">
      <c r="Y34890" s="396"/>
      <c r="Z34890" s="396"/>
      <c r="AA34890" s="441"/>
    </row>
    <row r="34891" spans="25:27" x14ac:dyDescent="0.2">
      <c r="Y34891" s="396"/>
      <c r="Z34891" s="396"/>
      <c r="AA34891" s="441"/>
    </row>
    <row r="34892" spans="25:27" x14ac:dyDescent="0.2">
      <c r="Y34892" s="396"/>
      <c r="Z34892" s="396"/>
      <c r="AA34892" s="441"/>
    </row>
    <row r="34893" spans="25:27" x14ac:dyDescent="0.2">
      <c r="Y34893" s="396"/>
      <c r="Z34893" s="396"/>
      <c r="AA34893" s="441"/>
    </row>
    <row r="34894" spans="25:27" x14ac:dyDescent="0.2">
      <c r="Y34894" s="396"/>
      <c r="Z34894" s="396"/>
      <c r="AA34894" s="441"/>
    </row>
    <row r="34895" spans="25:27" x14ac:dyDescent="0.2">
      <c r="Y34895" s="396"/>
      <c r="Z34895" s="396"/>
      <c r="AA34895" s="441"/>
    </row>
    <row r="34896" spans="25:27" x14ac:dyDescent="0.2">
      <c r="Y34896" s="396"/>
      <c r="Z34896" s="396"/>
      <c r="AA34896" s="441"/>
    </row>
    <row r="34897" spans="25:27" x14ac:dyDescent="0.2">
      <c r="Y34897" s="396"/>
      <c r="Z34897" s="396"/>
      <c r="AA34897" s="441"/>
    </row>
    <row r="34898" spans="25:27" x14ac:dyDescent="0.2">
      <c r="Y34898" s="396"/>
      <c r="Z34898" s="396"/>
      <c r="AA34898" s="441"/>
    </row>
    <row r="34899" spans="25:27" x14ac:dyDescent="0.2">
      <c r="Y34899" s="396"/>
      <c r="Z34899" s="396"/>
      <c r="AA34899" s="441"/>
    </row>
    <row r="34900" spans="25:27" x14ac:dyDescent="0.2">
      <c r="Y34900" s="396"/>
      <c r="Z34900" s="396"/>
      <c r="AA34900" s="441"/>
    </row>
    <row r="34901" spans="25:27" x14ac:dyDescent="0.2">
      <c r="Y34901" s="396"/>
      <c r="Z34901" s="396"/>
      <c r="AA34901" s="441"/>
    </row>
    <row r="34902" spans="25:27" x14ac:dyDescent="0.2">
      <c r="Y34902" s="396"/>
      <c r="Z34902" s="396"/>
      <c r="AA34902" s="441"/>
    </row>
    <row r="34903" spans="25:27" x14ac:dyDescent="0.2">
      <c r="Y34903" s="396"/>
      <c r="Z34903" s="396"/>
      <c r="AA34903" s="441"/>
    </row>
    <row r="34904" spans="25:27" x14ac:dyDescent="0.2">
      <c r="Y34904" s="396"/>
      <c r="Z34904" s="396"/>
      <c r="AA34904" s="441"/>
    </row>
    <row r="34905" spans="25:27" x14ac:dyDescent="0.2">
      <c r="Y34905" s="396"/>
      <c r="Z34905" s="396"/>
      <c r="AA34905" s="441"/>
    </row>
    <row r="34906" spans="25:27" x14ac:dyDescent="0.2">
      <c r="Y34906" s="396"/>
      <c r="Z34906" s="396"/>
      <c r="AA34906" s="441"/>
    </row>
    <row r="34907" spans="25:27" x14ac:dyDescent="0.2">
      <c r="Y34907" s="396"/>
      <c r="Z34907" s="396"/>
      <c r="AA34907" s="441"/>
    </row>
    <row r="34908" spans="25:27" x14ac:dyDescent="0.2">
      <c r="Y34908" s="396"/>
      <c r="Z34908" s="396"/>
      <c r="AA34908" s="441"/>
    </row>
    <row r="34909" spans="25:27" x14ac:dyDescent="0.2">
      <c r="Y34909" s="396"/>
      <c r="Z34909" s="396"/>
      <c r="AA34909" s="441"/>
    </row>
    <row r="34910" spans="25:27" x14ac:dyDescent="0.2">
      <c r="Y34910" s="396"/>
      <c r="Z34910" s="396"/>
      <c r="AA34910" s="441"/>
    </row>
    <row r="34911" spans="25:27" x14ac:dyDescent="0.2">
      <c r="Y34911" s="396"/>
      <c r="Z34911" s="396"/>
      <c r="AA34911" s="441"/>
    </row>
    <row r="34912" spans="25:27" x14ac:dyDescent="0.2">
      <c r="Y34912" s="396"/>
      <c r="Z34912" s="396"/>
      <c r="AA34912" s="441"/>
    </row>
    <row r="34913" spans="25:27" x14ac:dyDescent="0.2">
      <c r="Y34913" s="396"/>
      <c r="Z34913" s="396"/>
      <c r="AA34913" s="441"/>
    </row>
    <row r="34914" spans="25:27" x14ac:dyDescent="0.2">
      <c r="Y34914" s="396"/>
      <c r="Z34914" s="396"/>
      <c r="AA34914" s="441"/>
    </row>
    <row r="34915" spans="25:27" x14ac:dyDescent="0.2">
      <c r="Y34915" s="396"/>
      <c r="Z34915" s="396"/>
      <c r="AA34915" s="441"/>
    </row>
    <row r="34916" spans="25:27" x14ac:dyDescent="0.2">
      <c r="Y34916" s="396"/>
      <c r="Z34916" s="396"/>
      <c r="AA34916" s="441"/>
    </row>
    <row r="34917" spans="25:27" x14ac:dyDescent="0.2">
      <c r="Y34917" s="396"/>
      <c r="Z34917" s="396"/>
      <c r="AA34917" s="441"/>
    </row>
    <row r="34918" spans="25:27" x14ac:dyDescent="0.2">
      <c r="Y34918" s="396"/>
      <c r="Z34918" s="396"/>
      <c r="AA34918" s="441"/>
    </row>
    <row r="34919" spans="25:27" x14ac:dyDescent="0.2">
      <c r="Y34919" s="396"/>
      <c r="Z34919" s="396"/>
      <c r="AA34919" s="441"/>
    </row>
    <row r="34920" spans="25:27" x14ac:dyDescent="0.2">
      <c r="Y34920" s="396"/>
      <c r="Z34920" s="396"/>
      <c r="AA34920" s="441"/>
    </row>
    <row r="34921" spans="25:27" x14ac:dyDescent="0.2">
      <c r="Y34921" s="396"/>
      <c r="Z34921" s="396"/>
      <c r="AA34921" s="441"/>
    </row>
    <row r="34922" spans="25:27" x14ac:dyDescent="0.2">
      <c r="Y34922" s="396"/>
      <c r="Z34922" s="396"/>
      <c r="AA34922" s="441"/>
    </row>
    <row r="34923" spans="25:27" x14ac:dyDescent="0.2">
      <c r="Y34923" s="396"/>
      <c r="Z34923" s="396"/>
      <c r="AA34923" s="441"/>
    </row>
    <row r="34924" spans="25:27" x14ac:dyDescent="0.2">
      <c r="Y34924" s="396"/>
      <c r="Z34924" s="396"/>
      <c r="AA34924" s="441"/>
    </row>
    <row r="34925" spans="25:27" x14ac:dyDescent="0.2">
      <c r="Y34925" s="396"/>
      <c r="Z34925" s="396"/>
      <c r="AA34925" s="441"/>
    </row>
    <row r="34926" spans="25:27" x14ac:dyDescent="0.2">
      <c r="Y34926" s="396"/>
      <c r="Z34926" s="396"/>
      <c r="AA34926" s="441"/>
    </row>
    <row r="34927" spans="25:27" x14ac:dyDescent="0.2">
      <c r="Y34927" s="396"/>
      <c r="Z34927" s="396"/>
      <c r="AA34927" s="441"/>
    </row>
    <row r="34928" spans="25:27" x14ac:dyDescent="0.2">
      <c r="Y34928" s="396"/>
      <c r="Z34928" s="396"/>
      <c r="AA34928" s="441"/>
    </row>
    <row r="34929" spans="25:27" x14ac:dyDescent="0.2">
      <c r="Y34929" s="396"/>
      <c r="Z34929" s="396"/>
      <c r="AA34929" s="441"/>
    </row>
    <row r="34930" spans="25:27" x14ac:dyDescent="0.2">
      <c r="Y34930" s="396"/>
      <c r="Z34930" s="396"/>
      <c r="AA34930" s="441"/>
    </row>
    <row r="34931" spans="25:27" x14ac:dyDescent="0.2">
      <c r="Y34931" s="396"/>
      <c r="Z34931" s="396"/>
      <c r="AA34931" s="441"/>
    </row>
    <row r="34932" spans="25:27" x14ac:dyDescent="0.2">
      <c r="Y34932" s="396"/>
      <c r="Z34932" s="396"/>
      <c r="AA34932" s="441"/>
    </row>
    <row r="34933" spans="25:27" x14ac:dyDescent="0.2">
      <c r="Y34933" s="396"/>
      <c r="Z34933" s="396"/>
      <c r="AA34933" s="441"/>
    </row>
    <row r="34934" spans="25:27" x14ac:dyDescent="0.2">
      <c r="Y34934" s="396"/>
      <c r="Z34934" s="396"/>
      <c r="AA34934" s="441"/>
    </row>
    <row r="34935" spans="25:27" x14ac:dyDescent="0.2">
      <c r="Y34935" s="396"/>
      <c r="Z34935" s="396"/>
      <c r="AA34935" s="441"/>
    </row>
    <row r="34936" spans="25:27" x14ac:dyDescent="0.2">
      <c r="Y34936" s="396"/>
      <c r="Z34936" s="396"/>
      <c r="AA34936" s="441"/>
    </row>
    <row r="34937" spans="25:27" x14ac:dyDescent="0.2">
      <c r="Y34937" s="396"/>
      <c r="Z34937" s="396"/>
      <c r="AA34937" s="441"/>
    </row>
    <row r="34938" spans="25:27" x14ac:dyDescent="0.2">
      <c r="Y34938" s="396"/>
      <c r="Z34938" s="396"/>
      <c r="AA34938" s="441"/>
    </row>
    <row r="34939" spans="25:27" x14ac:dyDescent="0.2">
      <c r="Y34939" s="396"/>
      <c r="Z34939" s="396"/>
      <c r="AA34939" s="441"/>
    </row>
    <row r="34940" spans="25:27" x14ac:dyDescent="0.2">
      <c r="Y34940" s="396"/>
      <c r="Z34940" s="396"/>
      <c r="AA34940" s="441"/>
    </row>
    <row r="34941" spans="25:27" x14ac:dyDescent="0.2">
      <c r="Y34941" s="396"/>
      <c r="Z34941" s="396"/>
      <c r="AA34941" s="441"/>
    </row>
    <row r="34942" spans="25:27" x14ac:dyDescent="0.2">
      <c r="Y34942" s="396"/>
      <c r="Z34942" s="396"/>
      <c r="AA34942" s="441"/>
    </row>
    <row r="34943" spans="25:27" x14ac:dyDescent="0.2">
      <c r="Y34943" s="396"/>
      <c r="Z34943" s="396"/>
      <c r="AA34943" s="441"/>
    </row>
    <row r="34944" spans="25:27" x14ac:dyDescent="0.2">
      <c r="Y34944" s="396"/>
      <c r="Z34944" s="396"/>
      <c r="AA34944" s="441"/>
    </row>
    <row r="34945" spans="25:27" x14ac:dyDescent="0.2">
      <c r="Y34945" s="396"/>
      <c r="Z34945" s="396"/>
      <c r="AA34945" s="441"/>
    </row>
    <row r="34946" spans="25:27" x14ac:dyDescent="0.2">
      <c r="Y34946" s="396"/>
      <c r="Z34946" s="396"/>
      <c r="AA34946" s="441"/>
    </row>
    <row r="34947" spans="25:27" x14ac:dyDescent="0.2">
      <c r="Y34947" s="396"/>
      <c r="Z34947" s="396"/>
      <c r="AA34947" s="441"/>
    </row>
    <row r="34948" spans="25:27" x14ac:dyDescent="0.2">
      <c r="Y34948" s="396"/>
      <c r="Z34948" s="396"/>
      <c r="AA34948" s="441"/>
    </row>
    <row r="34949" spans="25:27" x14ac:dyDescent="0.2">
      <c r="Y34949" s="396"/>
      <c r="Z34949" s="396"/>
      <c r="AA34949" s="441"/>
    </row>
    <row r="34950" spans="25:27" x14ac:dyDescent="0.2">
      <c r="Y34950" s="396"/>
      <c r="Z34950" s="396"/>
      <c r="AA34950" s="441"/>
    </row>
    <row r="34951" spans="25:27" x14ac:dyDescent="0.2">
      <c r="Y34951" s="396"/>
      <c r="Z34951" s="396"/>
      <c r="AA34951" s="441"/>
    </row>
    <row r="34952" spans="25:27" x14ac:dyDescent="0.2">
      <c r="Y34952" s="396"/>
      <c r="Z34952" s="396"/>
      <c r="AA34952" s="441"/>
    </row>
    <row r="34953" spans="25:27" x14ac:dyDescent="0.2">
      <c r="Y34953" s="396"/>
      <c r="Z34953" s="396"/>
      <c r="AA34953" s="441"/>
    </row>
    <row r="34954" spans="25:27" x14ac:dyDescent="0.2">
      <c r="Y34954" s="396"/>
      <c r="Z34954" s="396"/>
      <c r="AA34954" s="441"/>
    </row>
    <row r="34955" spans="25:27" x14ac:dyDescent="0.2">
      <c r="Y34955" s="396"/>
      <c r="Z34955" s="396"/>
      <c r="AA34955" s="441"/>
    </row>
    <row r="34956" spans="25:27" x14ac:dyDescent="0.2">
      <c r="Y34956" s="396"/>
      <c r="Z34956" s="396"/>
      <c r="AA34956" s="441"/>
    </row>
    <row r="34957" spans="25:27" x14ac:dyDescent="0.2">
      <c r="Y34957" s="396"/>
      <c r="Z34957" s="396"/>
      <c r="AA34957" s="441"/>
    </row>
    <row r="34958" spans="25:27" x14ac:dyDescent="0.2">
      <c r="Y34958" s="396"/>
      <c r="Z34958" s="396"/>
      <c r="AA34958" s="441"/>
    </row>
    <row r="34959" spans="25:27" x14ac:dyDescent="0.2">
      <c r="Y34959" s="396"/>
      <c r="Z34959" s="396"/>
      <c r="AA34959" s="441"/>
    </row>
    <row r="34960" spans="25:27" x14ac:dyDescent="0.2">
      <c r="Y34960" s="396"/>
      <c r="Z34960" s="396"/>
      <c r="AA34960" s="441"/>
    </row>
    <row r="34961" spans="25:27" x14ac:dyDescent="0.2">
      <c r="Y34961" s="396"/>
      <c r="Z34961" s="396"/>
      <c r="AA34961" s="441"/>
    </row>
    <row r="34962" spans="25:27" x14ac:dyDescent="0.2">
      <c r="Y34962" s="396"/>
      <c r="Z34962" s="396"/>
      <c r="AA34962" s="441"/>
    </row>
    <row r="34963" spans="25:27" x14ac:dyDescent="0.2">
      <c r="Y34963" s="396"/>
      <c r="Z34963" s="396"/>
      <c r="AA34963" s="441"/>
    </row>
    <row r="34964" spans="25:27" x14ac:dyDescent="0.2">
      <c r="Y34964" s="396"/>
      <c r="Z34964" s="396"/>
      <c r="AA34964" s="441"/>
    </row>
    <row r="34965" spans="25:27" x14ac:dyDescent="0.2">
      <c r="Y34965" s="396"/>
      <c r="Z34965" s="396"/>
      <c r="AA34965" s="441"/>
    </row>
    <row r="34966" spans="25:27" x14ac:dyDescent="0.2">
      <c r="Y34966" s="396"/>
      <c r="Z34966" s="396"/>
      <c r="AA34966" s="441"/>
    </row>
    <row r="34967" spans="25:27" x14ac:dyDescent="0.2">
      <c r="Y34967" s="396"/>
      <c r="Z34967" s="396"/>
      <c r="AA34967" s="441"/>
    </row>
    <row r="34968" spans="25:27" x14ac:dyDescent="0.2">
      <c r="Y34968" s="396"/>
      <c r="Z34968" s="396"/>
      <c r="AA34968" s="441"/>
    </row>
    <row r="34969" spans="25:27" x14ac:dyDescent="0.2">
      <c r="Y34969" s="396"/>
      <c r="Z34969" s="396"/>
      <c r="AA34969" s="441"/>
    </row>
    <row r="34970" spans="25:27" x14ac:dyDescent="0.2">
      <c r="Y34970" s="396"/>
      <c r="Z34970" s="396"/>
      <c r="AA34970" s="441"/>
    </row>
    <row r="34971" spans="25:27" x14ac:dyDescent="0.2">
      <c r="Y34971" s="396"/>
      <c r="Z34971" s="396"/>
      <c r="AA34971" s="441"/>
    </row>
    <row r="34972" spans="25:27" x14ac:dyDescent="0.2">
      <c r="Y34972" s="396"/>
      <c r="Z34972" s="396"/>
      <c r="AA34972" s="441"/>
    </row>
    <row r="34973" spans="25:27" x14ac:dyDescent="0.2">
      <c r="Y34973" s="396"/>
      <c r="Z34973" s="396"/>
      <c r="AA34973" s="441"/>
    </row>
    <row r="34974" spans="25:27" x14ac:dyDescent="0.2">
      <c r="Y34974" s="396"/>
      <c r="Z34974" s="396"/>
      <c r="AA34974" s="441"/>
    </row>
    <row r="34975" spans="25:27" x14ac:dyDescent="0.2">
      <c r="Y34975" s="396"/>
      <c r="Z34975" s="396"/>
      <c r="AA34975" s="441"/>
    </row>
    <row r="34976" spans="25:27" x14ac:dyDescent="0.2">
      <c r="Y34976" s="396"/>
      <c r="Z34976" s="396"/>
      <c r="AA34976" s="441"/>
    </row>
    <row r="34977" spans="25:27" x14ac:dyDescent="0.2">
      <c r="Y34977" s="396"/>
      <c r="Z34977" s="396"/>
      <c r="AA34977" s="441"/>
    </row>
    <row r="34978" spans="25:27" x14ac:dyDescent="0.2">
      <c r="Y34978" s="396"/>
      <c r="Z34978" s="396"/>
      <c r="AA34978" s="441"/>
    </row>
    <row r="34979" spans="25:27" x14ac:dyDescent="0.2">
      <c r="Y34979" s="396"/>
      <c r="Z34979" s="396"/>
      <c r="AA34979" s="441"/>
    </row>
    <row r="34980" spans="25:27" x14ac:dyDescent="0.2">
      <c r="Y34980" s="396"/>
      <c r="Z34980" s="396"/>
      <c r="AA34980" s="441"/>
    </row>
    <row r="34981" spans="25:27" x14ac:dyDescent="0.2">
      <c r="Y34981" s="396"/>
      <c r="Z34981" s="396"/>
      <c r="AA34981" s="441"/>
    </row>
    <row r="34982" spans="25:27" x14ac:dyDescent="0.2">
      <c r="Y34982" s="396"/>
      <c r="Z34982" s="396"/>
      <c r="AA34982" s="441"/>
    </row>
    <row r="34983" spans="25:27" x14ac:dyDescent="0.2">
      <c r="Y34983" s="396"/>
      <c r="Z34983" s="396"/>
      <c r="AA34983" s="441"/>
    </row>
    <row r="34984" spans="25:27" x14ac:dyDescent="0.2">
      <c r="Y34984" s="396"/>
      <c r="Z34984" s="396"/>
      <c r="AA34984" s="441"/>
    </row>
    <row r="34985" spans="25:27" x14ac:dyDescent="0.2">
      <c r="Y34985" s="396"/>
      <c r="Z34985" s="396"/>
      <c r="AA34985" s="441"/>
    </row>
    <row r="34986" spans="25:27" x14ac:dyDescent="0.2">
      <c r="Y34986" s="396"/>
      <c r="Z34986" s="396"/>
      <c r="AA34986" s="441"/>
    </row>
    <row r="34987" spans="25:27" x14ac:dyDescent="0.2">
      <c r="Y34987" s="396"/>
      <c r="Z34987" s="396"/>
      <c r="AA34987" s="441"/>
    </row>
    <row r="34988" spans="25:27" x14ac:dyDescent="0.2">
      <c r="Y34988" s="396"/>
      <c r="Z34988" s="396"/>
      <c r="AA34988" s="441"/>
    </row>
    <row r="34989" spans="25:27" x14ac:dyDescent="0.2">
      <c r="Y34989" s="396"/>
      <c r="Z34989" s="396"/>
      <c r="AA34989" s="441"/>
    </row>
    <row r="34990" spans="25:27" x14ac:dyDescent="0.2">
      <c r="Y34990" s="396"/>
      <c r="Z34990" s="396"/>
      <c r="AA34990" s="441"/>
    </row>
    <row r="34991" spans="25:27" x14ac:dyDescent="0.2">
      <c r="Y34991" s="396"/>
      <c r="Z34991" s="396"/>
      <c r="AA34991" s="441"/>
    </row>
    <row r="34992" spans="25:27" x14ac:dyDescent="0.2">
      <c r="Y34992" s="396"/>
      <c r="Z34992" s="396"/>
      <c r="AA34992" s="441"/>
    </row>
    <row r="34993" spans="25:27" x14ac:dyDescent="0.2">
      <c r="Y34993" s="396"/>
      <c r="Z34993" s="396"/>
      <c r="AA34993" s="441"/>
    </row>
    <row r="34994" spans="25:27" x14ac:dyDescent="0.2">
      <c r="Y34994" s="396"/>
      <c r="Z34994" s="396"/>
      <c r="AA34994" s="441"/>
    </row>
    <row r="34995" spans="25:27" x14ac:dyDescent="0.2">
      <c r="Y34995" s="396"/>
      <c r="Z34995" s="396"/>
      <c r="AA34995" s="441"/>
    </row>
    <row r="34996" spans="25:27" x14ac:dyDescent="0.2">
      <c r="Y34996" s="396"/>
      <c r="Z34996" s="396"/>
      <c r="AA34996" s="441"/>
    </row>
    <row r="34997" spans="25:27" x14ac:dyDescent="0.2">
      <c r="Y34997" s="396"/>
      <c r="Z34997" s="396"/>
      <c r="AA34997" s="441"/>
    </row>
    <row r="34998" spans="25:27" x14ac:dyDescent="0.2">
      <c r="Y34998" s="396"/>
      <c r="Z34998" s="396"/>
      <c r="AA34998" s="441"/>
    </row>
    <row r="34999" spans="25:27" x14ac:dyDescent="0.2">
      <c r="Y34999" s="396"/>
      <c r="Z34999" s="396"/>
      <c r="AA34999" s="441"/>
    </row>
    <row r="35000" spans="25:27" x14ac:dyDescent="0.2">
      <c r="Y35000" s="396"/>
      <c r="Z35000" s="396"/>
      <c r="AA35000" s="441"/>
    </row>
    <row r="35001" spans="25:27" x14ac:dyDescent="0.2">
      <c r="Y35001" s="396"/>
      <c r="Z35001" s="396"/>
      <c r="AA35001" s="441"/>
    </row>
    <row r="35002" spans="25:27" x14ac:dyDescent="0.2">
      <c r="Y35002" s="396"/>
      <c r="Z35002" s="396"/>
      <c r="AA35002" s="441"/>
    </row>
    <row r="35003" spans="25:27" x14ac:dyDescent="0.2">
      <c r="Y35003" s="396"/>
      <c r="Z35003" s="396"/>
      <c r="AA35003" s="441"/>
    </row>
    <row r="35004" spans="25:27" x14ac:dyDescent="0.2">
      <c r="Y35004" s="396"/>
      <c r="Z35004" s="396"/>
      <c r="AA35004" s="441"/>
    </row>
    <row r="35005" spans="25:27" x14ac:dyDescent="0.2">
      <c r="Y35005" s="396"/>
      <c r="Z35005" s="396"/>
      <c r="AA35005" s="441"/>
    </row>
    <row r="35006" spans="25:27" x14ac:dyDescent="0.2">
      <c r="Y35006" s="396"/>
      <c r="Z35006" s="396"/>
      <c r="AA35006" s="441"/>
    </row>
    <row r="35007" spans="25:27" x14ac:dyDescent="0.2">
      <c r="Y35007" s="396"/>
      <c r="Z35007" s="396"/>
      <c r="AA35007" s="441"/>
    </row>
    <row r="35008" spans="25:27" x14ac:dyDescent="0.2">
      <c r="Y35008" s="396"/>
      <c r="Z35008" s="396"/>
      <c r="AA35008" s="441"/>
    </row>
    <row r="35009" spans="25:27" x14ac:dyDescent="0.2">
      <c r="Y35009" s="396"/>
      <c r="Z35009" s="396"/>
      <c r="AA35009" s="441"/>
    </row>
    <row r="35010" spans="25:27" x14ac:dyDescent="0.2">
      <c r="Y35010" s="396"/>
      <c r="Z35010" s="396"/>
      <c r="AA35010" s="441"/>
    </row>
    <row r="35011" spans="25:27" x14ac:dyDescent="0.2">
      <c r="Y35011" s="396"/>
      <c r="Z35011" s="396"/>
      <c r="AA35011" s="441"/>
    </row>
    <row r="35012" spans="25:27" x14ac:dyDescent="0.2">
      <c r="Y35012" s="396"/>
      <c r="Z35012" s="396"/>
      <c r="AA35012" s="441"/>
    </row>
    <row r="35013" spans="25:27" x14ac:dyDescent="0.2">
      <c r="Y35013" s="396"/>
      <c r="Z35013" s="396"/>
      <c r="AA35013" s="441"/>
    </row>
    <row r="35014" spans="25:27" x14ac:dyDescent="0.2">
      <c r="Y35014" s="396"/>
      <c r="Z35014" s="396"/>
      <c r="AA35014" s="441"/>
    </row>
    <row r="35015" spans="25:27" x14ac:dyDescent="0.2">
      <c r="Y35015" s="396"/>
      <c r="Z35015" s="396"/>
      <c r="AA35015" s="441"/>
    </row>
    <row r="35016" spans="25:27" x14ac:dyDescent="0.2">
      <c r="Y35016" s="396"/>
      <c r="Z35016" s="396"/>
      <c r="AA35016" s="441"/>
    </row>
    <row r="35017" spans="25:27" x14ac:dyDescent="0.2">
      <c r="Y35017" s="396"/>
      <c r="Z35017" s="396"/>
      <c r="AA35017" s="441"/>
    </row>
    <row r="35018" spans="25:27" x14ac:dyDescent="0.2">
      <c r="Y35018" s="396"/>
      <c r="Z35018" s="396"/>
      <c r="AA35018" s="441"/>
    </row>
    <row r="35019" spans="25:27" x14ac:dyDescent="0.2">
      <c r="Y35019" s="396"/>
      <c r="Z35019" s="396"/>
      <c r="AA35019" s="441"/>
    </row>
    <row r="35020" spans="25:27" x14ac:dyDescent="0.2">
      <c r="Y35020" s="396"/>
      <c r="Z35020" s="396"/>
      <c r="AA35020" s="441"/>
    </row>
    <row r="35021" spans="25:27" x14ac:dyDescent="0.2">
      <c r="Y35021" s="396"/>
      <c r="Z35021" s="396"/>
      <c r="AA35021" s="441"/>
    </row>
    <row r="35022" spans="25:27" x14ac:dyDescent="0.2">
      <c r="Y35022" s="396"/>
      <c r="Z35022" s="396"/>
      <c r="AA35022" s="441"/>
    </row>
    <row r="35023" spans="25:27" x14ac:dyDescent="0.2">
      <c r="Y35023" s="396"/>
      <c r="Z35023" s="396"/>
      <c r="AA35023" s="441"/>
    </row>
    <row r="35024" spans="25:27" x14ac:dyDescent="0.2">
      <c r="Y35024" s="396"/>
      <c r="Z35024" s="396"/>
      <c r="AA35024" s="441"/>
    </row>
    <row r="35025" spans="25:27" x14ac:dyDescent="0.2">
      <c r="Y35025" s="396"/>
      <c r="Z35025" s="396"/>
      <c r="AA35025" s="441"/>
    </row>
    <row r="35026" spans="25:27" x14ac:dyDescent="0.2">
      <c r="Y35026" s="396"/>
      <c r="Z35026" s="396"/>
      <c r="AA35026" s="441"/>
    </row>
    <row r="35027" spans="25:27" x14ac:dyDescent="0.2">
      <c r="Y35027" s="396"/>
      <c r="Z35027" s="396"/>
      <c r="AA35027" s="441"/>
    </row>
    <row r="35028" spans="25:27" x14ac:dyDescent="0.2">
      <c r="Y35028" s="396"/>
      <c r="Z35028" s="396"/>
      <c r="AA35028" s="441"/>
    </row>
    <row r="35029" spans="25:27" x14ac:dyDescent="0.2">
      <c r="Y35029" s="396"/>
      <c r="Z35029" s="396"/>
      <c r="AA35029" s="441"/>
    </row>
    <row r="35030" spans="25:27" x14ac:dyDescent="0.2">
      <c r="Y35030" s="396"/>
      <c r="Z35030" s="396"/>
      <c r="AA35030" s="441"/>
    </row>
    <row r="35031" spans="25:27" x14ac:dyDescent="0.2">
      <c r="Y35031" s="396"/>
      <c r="Z35031" s="396"/>
      <c r="AA35031" s="441"/>
    </row>
    <row r="35032" spans="25:27" x14ac:dyDescent="0.2">
      <c r="Y35032" s="396"/>
      <c r="Z35032" s="396"/>
      <c r="AA35032" s="441"/>
    </row>
    <row r="35033" spans="25:27" x14ac:dyDescent="0.2">
      <c r="Y35033" s="396"/>
      <c r="Z35033" s="396"/>
      <c r="AA35033" s="441"/>
    </row>
    <row r="35034" spans="25:27" x14ac:dyDescent="0.2">
      <c r="Y35034" s="396"/>
      <c r="Z35034" s="396"/>
      <c r="AA35034" s="441"/>
    </row>
    <row r="35035" spans="25:27" x14ac:dyDescent="0.2">
      <c r="Y35035" s="396"/>
      <c r="Z35035" s="396"/>
      <c r="AA35035" s="441"/>
    </row>
    <row r="35036" spans="25:27" x14ac:dyDescent="0.2">
      <c r="Y35036" s="396"/>
      <c r="Z35036" s="396"/>
      <c r="AA35036" s="441"/>
    </row>
    <row r="35037" spans="25:27" x14ac:dyDescent="0.2">
      <c r="Y35037" s="396"/>
      <c r="Z35037" s="396"/>
      <c r="AA35037" s="441"/>
    </row>
    <row r="35038" spans="25:27" x14ac:dyDescent="0.2">
      <c r="Y35038" s="396"/>
      <c r="Z35038" s="396"/>
      <c r="AA35038" s="441"/>
    </row>
    <row r="35039" spans="25:27" x14ac:dyDescent="0.2">
      <c r="Y35039" s="396"/>
      <c r="Z35039" s="396"/>
      <c r="AA35039" s="441"/>
    </row>
    <row r="35040" spans="25:27" x14ac:dyDescent="0.2">
      <c r="Y35040" s="396"/>
      <c r="Z35040" s="396"/>
      <c r="AA35040" s="441"/>
    </row>
    <row r="35041" spans="25:27" x14ac:dyDescent="0.2">
      <c r="Y35041" s="396"/>
      <c r="Z35041" s="396"/>
      <c r="AA35041" s="441"/>
    </row>
    <row r="35042" spans="25:27" x14ac:dyDescent="0.2">
      <c r="Y35042" s="396"/>
      <c r="Z35042" s="396"/>
      <c r="AA35042" s="441"/>
    </row>
    <row r="35043" spans="25:27" x14ac:dyDescent="0.2">
      <c r="Y35043" s="396"/>
      <c r="Z35043" s="396"/>
      <c r="AA35043" s="441"/>
    </row>
    <row r="35044" spans="25:27" x14ac:dyDescent="0.2">
      <c r="Y35044" s="396"/>
      <c r="Z35044" s="396"/>
      <c r="AA35044" s="441"/>
    </row>
    <row r="35045" spans="25:27" x14ac:dyDescent="0.2">
      <c r="Y35045" s="396"/>
      <c r="Z35045" s="396"/>
      <c r="AA35045" s="441"/>
    </row>
    <row r="35046" spans="25:27" x14ac:dyDescent="0.2">
      <c r="Y35046" s="396"/>
      <c r="Z35046" s="396"/>
      <c r="AA35046" s="441"/>
    </row>
    <row r="35047" spans="25:27" x14ac:dyDescent="0.2">
      <c r="Y35047" s="396"/>
      <c r="Z35047" s="396"/>
      <c r="AA35047" s="441"/>
    </row>
    <row r="35048" spans="25:27" x14ac:dyDescent="0.2">
      <c r="Y35048" s="396"/>
      <c r="Z35048" s="396"/>
      <c r="AA35048" s="441"/>
    </row>
    <row r="35049" spans="25:27" x14ac:dyDescent="0.2">
      <c r="Y35049" s="396"/>
      <c r="Z35049" s="396"/>
      <c r="AA35049" s="441"/>
    </row>
    <row r="35050" spans="25:27" x14ac:dyDescent="0.2">
      <c r="Y35050" s="396"/>
      <c r="Z35050" s="396"/>
      <c r="AA35050" s="441"/>
    </row>
    <row r="35051" spans="25:27" x14ac:dyDescent="0.2">
      <c r="Y35051" s="396"/>
      <c r="Z35051" s="396"/>
      <c r="AA35051" s="441"/>
    </row>
    <row r="35052" spans="25:27" x14ac:dyDescent="0.2">
      <c r="Y35052" s="396"/>
      <c r="Z35052" s="396"/>
      <c r="AA35052" s="441"/>
    </row>
    <row r="35053" spans="25:27" x14ac:dyDescent="0.2">
      <c r="Y35053" s="396"/>
      <c r="Z35053" s="396"/>
      <c r="AA35053" s="441"/>
    </row>
    <row r="35054" spans="25:27" x14ac:dyDescent="0.2">
      <c r="Y35054" s="396"/>
      <c r="Z35054" s="396"/>
      <c r="AA35054" s="441"/>
    </row>
    <row r="35055" spans="25:27" x14ac:dyDescent="0.2">
      <c r="Y35055" s="396"/>
      <c r="Z35055" s="396"/>
      <c r="AA35055" s="441"/>
    </row>
    <row r="35056" spans="25:27" x14ac:dyDescent="0.2">
      <c r="Y35056" s="396"/>
      <c r="Z35056" s="396"/>
      <c r="AA35056" s="441"/>
    </row>
    <row r="35057" spans="25:27" x14ac:dyDescent="0.2">
      <c r="Y35057" s="396"/>
      <c r="Z35057" s="396"/>
      <c r="AA35057" s="441"/>
    </row>
    <row r="35058" spans="25:27" x14ac:dyDescent="0.2">
      <c r="Y35058" s="396"/>
      <c r="Z35058" s="396"/>
      <c r="AA35058" s="441"/>
    </row>
    <row r="35059" spans="25:27" x14ac:dyDescent="0.2">
      <c r="Y35059" s="396"/>
      <c r="Z35059" s="396"/>
      <c r="AA35059" s="441"/>
    </row>
    <row r="35060" spans="25:27" x14ac:dyDescent="0.2">
      <c r="Y35060" s="396"/>
      <c r="Z35060" s="396"/>
      <c r="AA35060" s="441"/>
    </row>
    <row r="35061" spans="25:27" x14ac:dyDescent="0.2">
      <c r="Y35061" s="396"/>
      <c r="Z35061" s="396"/>
      <c r="AA35061" s="441"/>
    </row>
    <row r="35062" spans="25:27" x14ac:dyDescent="0.2">
      <c r="Y35062" s="396"/>
      <c r="Z35062" s="396"/>
      <c r="AA35062" s="441"/>
    </row>
    <row r="35063" spans="25:27" x14ac:dyDescent="0.2">
      <c r="Y35063" s="396"/>
      <c r="Z35063" s="396"/>
      <c r="AA35063" s="441"/>
    </row>
    <row r="35064" spans="25:27" x14ac:dyDescent="0.2">
      <c r="Y35064" s="396"/>
      <c r="Z35064" s="396"/>
      <c r="AA35064" s="441"/>
    </row>
    <row r="35065" spans="25:27" x14ac:dyDescent="0.2">
      <c r="Y35065" s="396"/>
      <c r="Z35065" s="396"/>
      <c r="AA35065" s="441"/>
    </row>
    <row r="35066" spans="25:27" x14ac:dyDescent="0.2">
      <c r="Y35066" s="396"/>
      <c r="Z35066" s="396"/>
      <c r="AA35066" s="441"/>
    </row>
    <row r="35067" spans="25:27" x14ac:dyDescent="0.2">
      <c r="Y35067" s="396"/>
      <c r="Z35067" s="396"/>
      <c r="AA35067" s="441"/>
    </row>
    <row r="35068" spans="25:27" x14ac:dyDescent="0.2">
      <c r="Y35068" s="396"/>
      <c r="Z35068" s="396"/>
      <c r="AA35068" s="441"/>
    </row>
    <row r="35069" spans="25:27" x14ac:dyDescent="0.2">
      <c r="Y35069" s="396"/>
      <c r="Z35069" s="396"/>
      <c r="AA35069" s="441"/>
    </row>
    <row r="35070" spans="25:27" x14ac:dyDescent="0.2">
      <c r="Y35070" s="396"/>
      <c r="Z35070" s="396"/>
      <c r="AA35070" s="441"/>
    </row>
    <row r="35071" spans="25:27" x14ac:dyDescent="0.2">
      <c r="Y35071" s="396"/>
      <c r="Z35071" s="396"/>
      <c r="AA35071" s="441"/>
    </row>
    <row r="35072" spans="25:27" x14ac:dyDescent="0.2">
      <c r="Y35072" s="396"/>
      <c r="Z35072" s="396"/>
      <c r="AA35072" s="441"/>
    </row>
    <row r="35073" spans="25:27" x14ac:dyDescent="0.2">
      <c r="Y35073" s="396"/>
      <c r="Z35073" s="396"/>
      <c r="AA35073" s="441"/>
    </row>
    <row r="35074" spans="25:27" x14ac:dyDescent="0.2">
      <c r="Y35074" s="396"/>
      <c r="Z35074" s="396"/>
      <c r="AA35074" s="441"/>
    </row>
    <row r="35075" spans="25:27" x14ac:dyDescent="0.2">
      <c r="Y35075" s="396"/>
      <c r="Z35075" s="396"/>
      <c r="AA35075" s="441"/>
    </row>
    <row r="35076" spans="25:27" x14ac:dyDescent="0.2">
      <c r="Y35076" s="396"/>
      <c r="Z35076" s="396"/>
      <c r="AA35076" s="441"/>
    </row>
    <row r="35077" spans="25:27" x14ac:dyDescent="0.2">
      <c r="Y35077" s="396"/>
      <c r="Z35077" s="396"/>
      <c r="AA35077" s="441"/>
    </row>
    <row r="35078" spans="25:27" x14ac:dyDescent="0.2">
      <c r="Y35078" s="396"/>
      <c r="Z35078" s="396"/>
      <c r="AA35078" s="441"/>
    </row>
    <row r="35079" spans="25:27" x14ac:dyDescent="0.2">
      <c r="Y35079" s="396"/>
      <c r="Z35079" s="396"/>
      <c r="AA35079" s="441"/>
    </row>
    <row r="35080" spans="25:27" x14ac:dyDescent="0.2">
      <c r="Y35080" s="396"/>
      <c r="Z35080" s="396"/>
      <c r="AA35080" s="441"/>
    </row>
    <row r="35081" spans="25:27" x14ac:dyDescent="0.2">
      <c r="Y35081" s="396"/>
      <c r="Z35081" s="396"/>
      <c r="AA35081" s="441"/>
    </row>
    <row r="35082" spans="25:27" x14ac:dyDescent="0.2">
      <c r="Y35082" s="396"/>
      <c r="Z35082" s="396"/>
      <c r="AA35082" s="441"/>
    </row>
    <row r="35083" spans="25:27" x14ac:dyDescent="0.2">
      <c r="Y35083" s="396"/>
      <c r="Z35083" s="396"/>
      <c r="AA35083" s="441"/>
    </row>
    <row r="35084" spans="25:27" x14ac:dyDescent="0.2">
      <c r="Y35084" s="396"/>
      <c r="Z35084" s="396"/>
      <c r="AA35084" s="441"/>
    </row>
    <row r="35085" spans="25:27" x14ac:dyDescent="0.2">
      <c r="Y35085" s="396"/>
      <c r="Z35085" s="396"/>
      <c r="AA35085" s="441"/>
    </row>
    <row r="35086" spans="25:27" x14ac:dyDescent="0.2">
      <c r="Y35086" s="396"/>
      <c r="Z35086" s="396"/>
      <c r="AA35086" s="441"/>
    </row>
    <row r="35087" spans="25:27" x14ac:dyDescent="0.2">
      <c r="Y35087" s="396"/>
      <c r="Z35087" s="396"/>
      <c r="AA35087" s="441"/>
    </row>
    <row r="35088" spans="25:27" x14ac:dyDescent="0.2">
      <c r="Y35088" s="396"/>
      <c r="Z35088" s="396"/>
      <c r="AA35088" s="441"/>
    </row>
    <row r="35089" spans="25:27" x14ac:dyDescent="0.2">
      <c r="Y35089" s="396"/>
      <c r="Z35089" s="396"/>
      <c r="AA35089" s="441"/>
    </row>
    <row r="35090" spans="25:27" x14ac:dyDescent="0.2">
      <c r="Y35090" s="396"/>
      <c r="Z35090" s="396"/>
      <c r="AA35090" s="441"/>
    </row>
    <row r="35091" spans="25:27" x14ac:dyDescent="0.2">
      <c r="Y35091" s="396"/>
      <c r="Z35091" s="396"/>
      <c r="AA35091" s="441"/>
    </row>
    <row r="35092" spans="25:27" x14ac:dyDescent="0.2">
      <c r="Y35092" s="396"/>
      <c r="Z35092" s="396"/>
      <c r="AA35092" s="441"/>
    </row>
    <row r="35093" spans="25:27" x14ac:dyDescent="0.2">
      <c r="Y35093" s="396"/>
      <c r="Z35093" s="396"/>
      <c r="AA35093" s="441"/>
    </row>
    <row r="35094" spans="25:27" x14ac:dyDescent="0.2">
      <c r="Y35094" s="396"/>
      <c r="Z35094" s="396"/>
      <c r="AA35094" s="441"/>
    </row>
    <row r="35095" spans="25:27" x14ac:dyDescent="0.2">
      <c r="Y35095" s="396"/>
      <c r="Z35095" s="396"/>
      <c r="AA35095" s="441"/>
    </row>
    <row r="35096" spans="25:27" x14ac:dyDescent="0.2">
      <c r="Y35096" s="396"/>
      <c r="Z35096" s="396"/>
      <c r="AA35096" s="441"/>
    </row>
    <row r="35097" spans="25:27" x14ac:dyDescent="0.2">
      <c r="Y35097" s="396"/>
      <c r="Z35097" s="396"/>
      <c r="AA35097" s="441"/>
    </row>
    <row r="35098" spans="25:27" x14ac:dyDescent="0.2">
      <c r="Y35098" s="396"/>
      <c r="Z35098" s="396"/>
      <c r="AA35098" s="441"/>
    </row>
    <row r="35099" spans="25:27" x14ac:dyDescent="0.2">
      <c r="Y35099" s="396"/>
      <c r="Z35099" s="396"/>
      <c r="AA35099" s="441"/>
    </row>
    <row r="35100" spans="25:27" x14ac:dyDescent="0.2">
      <c r="Y35100" s="396"/>
      <c r="Z35100" s="396"/>
      <c r="AA35100" s="441"/>
    </row>
    <row r="35101" spans="25:27" x14ac:dyDescent="0.2">
      <c r="Y35101" s="396"/>
      <c r="Z35101" s="396"/>
      <c r="AA35101" s="441"/>
    </row>
    <row r="35102" spans="25:27" x14ac:dyDescent="0.2">
      <c r="Y35102" s="396"/>
      <c r="Z35102" s="396"/>
      <c r="AA35102" s="441"/>
    </row>
    <row r="35103" spans="25:27" x14ac:dyDescent="0.2">
      <c r="Y35103" s="396"/>
      <c r="Z35103" s="396"/>
      <c r="AA35103" s="441"/>
    </row>
    <row r="35104" spans="25:27" x14ac:dyDescent="0.2">
      <c r="Y35104" s="396"/>
      <c r="Z35104" s="396"/>
      <c r="AA35104" s="441"/>
    </row>
    <row r="35105" spans="25:27" x14ac:dyDescent="0.2">
      <c r="Y35105" s="396"/>
      <c r="Z35105" s="396"/>
      <c r="AA35105" s="441"/>
    </row>
    <row r="35106" spans="25:27" x14ac:dyDescent="0.2">
      <c r="Y35106" s="396"/>
      <c r="Z35106" s="396"/>
      <c r="AA35106" s="441"/>
    </row>
    <row r="35107" spans="25:27" x14ac:dyDescent="0.2">
      <c r="Y35107" s="396"/>
      <c r="Z35107" s="396"/>
      <c r="AA35107" s="441"/>
    </row>
    <row r="35108" spans="25:27" x14ac:dyDescent="0.2">
      <c r="Y35108" s="396"/>
      <c r="Z35108" s="396"/>
      <c r="AA35108" s="441"/>
    </row>
    <row r="35109" spans="25:27" x14ac:dyDescent="0.2">
      <c r="Y35109" s="396"/>
      <c r="Z35109" s="396"/>
      <c r="AA35109" s="441"/>
    </row>
    <row r="35110" spans="25:27" x14ac:dyDescent="0.2">
      <c r="Y35110" s="396"/>
      <c r="Z35110" s="396"/>
      <c r="AA35110" s="441"/>
    </row>
    <row r="35111" spans="25:27" x14ac:dyDescent="0.2">
      <c r="Y35111" s="396"/>
      <c r="Z35111" s="396"/>
      <c r="AA35111" s="441"/>
    </row>
    <row r="35112" spans="25:27" x14ac:dyDescent="0.2">
      <c r="Y35112" s="396"/>
      <c r="Z35112" s="396"/>
      <c r="AA35112" s="441"/>
    </row>
    <row r="35113" spans="25:27" x14ac:dyDescent="0.2">
      <c r="Y35113" s="396"/>
      <c r="Z35113" s="396"/>
      <c r="AA35113" s="441"/>
    </row>
    <row r="35114" spans="25:27" x14ac:dyDescent="0.2">
      <c r="Y35114" s="396"/>
      <c r="Z35114" s="396"/>
      <c r="AA35114" s="441"/>
    </row>
    <row r="35115" spans="25:27" x14ac:dyDescent="0.2">
      <c r="Y35115" s="396"/>
      <c r="Z35115" s="396"/>
      <c r="AA35115" s="441"/>
    </row>
    <row r="35116" spans="25:27" x14ac:dyDescent="0.2">
      <c r="Y35116" s="396"/>
      <c r="Z35116" s="396"/>
      <c r="AA35116" s="441"/>
    </row>
    <row r="35117" spans="25:27" x14ac:dyDescent="0.2">
      <c r="Y35117" s="396"/>
      <c r="Z35117" s="396"/>
      <c r="AA35117" s="441"/>
    </row>
    <row r="35118" spans="25:27" x14ac:dyDescent="0.2">
      <c r="Y35118" s="396"/>
      <c r="Z35118" s="396"/>
      <c r="AA35118" s="441"/>
    </row>
    <row r="35119" spans="25:27" x14ac:dyDescent="0.2">
      <c r="Y35119" s="396"/>
      <c r="Z35119" s="396"/>
      <c r="AA35119" s="441"/>
    </row>
    <row r="35120" spans="25:27" x14ac:dyDescent="0.2">
      <c r="Y35120" s="396"/>
      <c r="Z35120" s="396"/>
      <c r="AA35120" s="441"/>
    </row>
    <row r="35121" spans="25:27" x14ac:dyDescent="0.2">
      <c r="Y35121" s="396"/>
      <c r="Z35121" s="396"/>
      <c r="AA35121" s="441"/>
    </row>
    <row r="35122" spans="25:27" x14ac:dyDescent="0.2">
      <c r="Y35122" s="396"/>
      <c r="Z35122" s="396"/>
      <c r="AA35122" s="441"/>
    </row>
    <row r="35123" spans="25:27" x14ac:dyDescent="0.2">
      <c r="Y35123" s="396"/>
      <c r="Z35123" s="396"/>
      <c r="AA35123" s="441"/>
    </row>
    <row r="35124" spans="25:27" x14ac:dyDescent="0.2">
      <c r="Y35124" s="396"/>
      <c r="Z35124" s="396"/>
      <c r="AA35124" s="441"/>
    </row>
    <row r="35125" spans="25:27" x14ac:dyDescent="0.2">
      <c r="Y35125" s="396"/>
      <c r="Z35125" s="396"/>
      <c r="AA35125" s="441"/>
    </row>
    <row r="35126" spans="25:27" x14ac:dyDescent="0.2">
      <c r="Y35126" s="396"/>
      <c r="Z35126" s="396"/>
      <c r="AA35126" s="441"/>
    </row>
    <row r="35127" spans="25:27" x14ac:dyDescent="0.2">
      <c r="Y35127" s="396"/>
      <c r="Z35127" s="396"/>
      <c r="AA35127" s="441"/>
    </row>
    <row r="35128" spans="25:27" x14ac:dyDescent="0.2">
      <c r="Y35128" s="396"/>
      <c r="Z35128" s="396"/>
      <c r="AA35128" s="441"/>
    </row>
    <row r="35129" spans="25:27" x14ac:dyDescent="0.2">
      <c r="Y35129" s="396"/>
      <c r="Z35129" s="396"/>
      <c r="AA35129" s="441"/>
    </row>
    <row r="35130" spans="25:27" x14ac:dyDescent="0.2">
      <c r="Y35130" s="396"/>
      <c r="Z35130" s="396"/>
      <c r="AA35130" s="441"/>
    </row>
    <row r="35131" spans="25:27" x14ac:dyDescent="0.2">
      <c r="Y35131" s="396"/>
      <c r="Z35131" s="396"/>
      <c r="AA35131" s="441"/>
    </row>
    <row r="35132" spans="25:27" x14ac:dyDescent="0.2">
      <c r="Y35132" s="396"/>
      <c r="Z35132" s="396"/>
      <c r="AA35132" s="441"/>
    </row>
    <row r="35133" spans="25:27" x14ac:dyDescent="0.2">
      <c r="Y35133" s="396"/>
      <c r="Z35133" s="396"/>
      <c r="AA35133" s="441"/>
    </row>
    <row r="35134" spans="25:27" x14ac:dyDescent="0.2">
      <c r="Y35134" s="396"/>
      <c r="Z35134" s="396"/>
      <c r="AA35134" s="441"/>
    </row>
    <row r="35135" spans="25:27" x14ac:dyDescent="0.2">
      <c r="Y35135" s="396"/>
      <c r="Z35135" s="396"/>
      <c r="AA35135" s="441"/>
    </row>
    <row r="35136" spans="25:27" x14ac:dyDescent="0.2">
      <c r="Y35136" s="396"/>
      <c r="Z35136" s="396"/>
      <c r="AA35136" s="441"/>
    </row>
    <row r="35137" spans="25:27" x14ac:dyDescent="0.2">
      <c r="Y35137" s="396"/>
      <c r="Z35137" s="396"/>
      <c r="AA35137" s="441"/>
    </row>
    <row r="35138" spans="25:27" x14ac:dyDescent="0.2">
      <c r="Y35138" s="396"/>
      <c r="Z35138" s="396"/>
      <c r="AA35138" s="441"/>
    </row>
    <row r="35139" spans="25:27" x14ac:dyDescent="0.2">
      <c r="Y35139" s="396"/>
      <c r="Z35139" s="396"/>
      <c r="AA35139" s="441"/>
    </row>
    <row r="35140" spans="25:27" x14ac:dyDescent="0.2">
      <c r="Y35140" s="396"/>
      <c r="Z35140" s="396"/>
      <c r="AA35140" s="441"/>
    </row>
    <row r="35141" spans="25:27" x14ac:dyDescent="0.2">
      <c r="Y35141" s="396"/>
      <c r="Z35141" s="396"/>
      <c r="AA35141" s="441"/>
    </row>
    <row r="35142" spans="25:27" x14ac:dyDescent="0.2">
      <c r="Y35142" s="396"/>
      <c r="Z35142" s="396"/>
      <c r="AA35142" s="441"/>
    </row>
    <row r="35143" spans="25:27" x14ac:dyDescent="0.2">
      <c r="Y35143" s="396"/>
      <c r="Z35143" s="396"/>
      <c r="AA35143" s="441"/>
    </row>
    <row r="35144" spans="25:27" x14ac:dyDescent="0.2">
      <c r="Y35144" s="396"/>
      <c r="Z35144" s="396"/>
      <c r="AA35144" s="441"/>
    </row>
    <row r="35145" spans="25:27" x14ac:dyDescent="0.2">
      <c r="Y35145" s="396"/>
      <c r="Z35145" s="396"/>
      <c r="AA35145" s="441"/>
    </row>
    <row r="35146" spans="25:27" x14ac:dyDescent="0.2">
      <c r="Y35146" s="396"/>
      <c r="Z35146" s="396"/>
      <c r="AA35146" s="441"/>
    </row>
    <row r="35147" spans="25:27" x14ac:dyDescent="0.2">
      <c r="Y35147" s="396"/>
      <c r="Z35147" s="396"/>
      <c r="AA35147" s="441"/>
    </row>
    <row r="35148" spans="25:27" x14ac:dyDescent="0.2">
      <c r="Y35148" s="396"/>
      <c r="Z35148" s="396"/>
      <c r="AA35148" s="441"/>
    </row>
    <row r="35149" spans="25:27" x14ac:dyDescent="0.2">
      <c r="Y35149" s="396"/>
      <c r="Z35149" s="396"/>
      <c r="AA35149" s="441"/>
    </row>
    <row r="35150" spans="25:27" x14ac:dyDescent="0.2">
      <c r="Y35150" s="396"/>
      <c r="Z35150" s="396"/>
      <c r="AA35150" s="441"/>
    </row>
    <row r="35151" spans="25:27" x14ac:dyDescent="0.2">
      <c r="Y35151" s="396"/>
      <c r="Z35151" s="396"/>
      <c r="AA35151" s="441"/>
    </row>
    <row r="35152" spans="25:27" x14ac:dyDescent="0.2">
      <c r="Y35152" s="396"/>
      <c r="Z35152" s="396"/>
      <c r="AA35152" s="441"/>
    </row>
    <row r="35153" spans="25:27" x14ac:dyDescent="0.2">
      <c r="Y35153" s="396"/>
      <c r="Z35153" s="396"/>
      <c r="AA35153" s="441"/>
    </row>
    <row r="35154" spans="25:27" x14ac:dyDescent="0.2">
      <c r="Y35154" s="396"/>
      <c r="Z35154" s="396"/>
      <c r="AA35154" s="441"/>
    </row>
    <row r="35155" spans="25:27" x14ac:dyDescent="0.2">
      <c r="Y35155" s="396"/>
      <c r="Z35155" s="396"/>
      <c r="AA35155" s="441"/>
    </row>
    <row r="35156" spans="25:27" x14ac:dyDescent="0.2">
      <c r="Y35156" s="396"/>
      <c r="Z35156" s="396"/>
      <c r="AA35156" s="441"/>
    </row>
    <row r="35157" spans="25:27" x14ac:dyDescent="0.2">
      <c r="Y35157" s="396"/>
      <c r="Z35157" s="396"/>
      <c r="AA35157" s="441"/>
    </row>
    <row r="35158" spans="25:27" x14ac:dyDescent="0.2">
      <c r="Y35158" s="396"/>
      <c r="Z35158" s="396"/>
      <c r="AA35158" s="441"/>
    </row>
    <row r="35159" spans="25:27" x14ac:dyDescent="0.2">
      <c r="Y35159" s="396"/>
      <c r="Z35159" s="396"/>
      <c r="AA35159" s="441"/>
    </row>
    <row r="35160" spans="25:27" x14ac:dyDescent="0.2">
      <c r="Y35160" s="396"/>
      <c r="Z35160" s="396"/>
      <c r="AA35160" s="441"/>
    </row>
    <row r="35161" spans="25:27" x14ac:dyDescent="0.2">
      <c r="Y35161" s="396"/>
      <c r="Z35161" s="396"/>
      <c r="AA35161" s="441"/>
    </row>
    <row r="35162" spans="25:27" x14ac:dyDescent="0.2">
      <c r="Y35162" s="396"/>
      <c r="Z35162" s="396"/>
      <c r="AA35162" s="441"/>
    </row>
    <row r="35163" spans="25:27" x14ac:dyDescent="0.2">
      <c r="Y35163" s="396"/>
      <c r="Z35163" s="396"/>
      <c r="AA35163" s="441"/>
    </row>
    <row r="35164" spans="25:27" x14ac:dyDescent="0.2">
      <c r="Y35164" s="396"/>
      <c r="Z35164" s="396"/>
      <c r="AA35164" s="441"/>
    </row>
    <row r="35165" spans="25:27" x14ac:dyDescent="0.2">
      <c r="Y35165" s="396"/>
      <c r="Z35165" s="396"/>
      <c r="AA35165" s="441"/>
    </row>
    <row r="35166" spans="25:27" x14ac:dyDescent="0.2">
      <c r="Y35166" s="396"/>
      <c r="Z35166" s="396"/>
      <c r="AA35166" s="441"/>
    </row>
    <row r="35167" spans="25:27" x14ac:dyDescent="0.2">
      <c r="Y35167" s="396"/>
      <c r="Z35167" s="396"/>
      <c r="AA35167" s="441"/>
    </row>
    <row r="35168" spans="25:27" x14ac:dyDescent="0.2">
      <c r="Y35168" s="396"/>
      <c r="Z35168" s="396"/>
      <c r="AA35168" s="441"/>
    </row>
    <row r="35169" spans="25:27" x14ac:dyDescent="0.2">
      <c r="Y35169" s="396"/>
      <c r="Z35169" s="396"/>
      <c r="AA35169" s="441"/>
    </row>
    <row r="35170" spans="25:27" x14ac:dyDescent="0.2">
      <c r="Y35170" s="396"/>
      <c r="Z35170" s="396"/>
      <c r="AA35170" s="441"/>
    </row>
    <row r="35171" spans="25:27" x14ac:dyDescent="0.2">
      <c r="Y35171" s="396"/>
      <c r="Z35171" s="396"/>
      <c r="AA35171" s="441"/>
    </row>
    <row r="35172" spans="25:27" x14ac:dyDescent="0.2">
      <c r="Y35172" s="396"/>
      <c r="Z35172" s="396"/>
      <c r="AA35172" s="441"/>
    </row>
    <row r="35173" spans="25:27" x14ac:dyDescent="0.2">
      <c r="Y35173" s="396"/>
      <c r="Z35173" s="396"/>
      <c r="AA35173" s="441"/>
    </row>
    <row r="35174" spans="25:27" x14ac:dyDescent="0.2">
      <c r="Y35174" s="396"/>
      <c r="Z35174" s="396"/>
      <c r="AA35174" s="441"/>
    </row>
    <row r="35175" spans="25:27" x14ac:dyDescent="0.2">
      <c r="Y35175" s="396"/>
      <c r="Z35175" s="396"/>
      <c r="AA35175" s="441"/>
    </row>
    <row r="35176" spans="25:27" x14ac:dyDescent="0.2">
      <c r="Y35176" s="396"/>
      <c r="Z35176" s="396"/>
      <c r="AA35176" s="441"/>
    </row>
    <row r="35177" spans="25:27" x14ac:dyDescent="0.2">
      <c r="Y35177" s="396"/>
      <c r="Z35177" s="396"/>
      <c r="AA35177" s="441"/>
    </row>
    <row r="35178" spans="25:27" x14ac:dyDescent="0.2">
      <c r="Y35178" s="396"/>
      <c r="Z35178" s="396"/>
      <c r="AA35178" s="441"/>
    </row>
    <row r="35179" spans="25:27" x14ac:dyDescent="0.2">
      <c r="Y35179" s="396"/>
      <c r="Z35179" s="396"/>
      <c r="AA35179" s="441"/>
    </row>
    <row r="35180" spans="25:27" x14ac:dyDescent="0.2">
      <c r="Y35180" s="396"/>
      <c r="Z35180" s="396"/>
      <c r="AA35180" s="441"/>
    </row>
    <row r="35181" spans="25:27" x14ac:dyDescent="0.2">
      <c r="Y35181" s="396"/>
      <c r="Z35181" s="396"/>
      <c r="AA35181" s="441"/>
    </row>
    <row r="35182" spans="25:27" x14ac:dyDescent="0.2">
      <c r="Y35182" s="396"/>
      <c r="Z35182" s="396"/>
      <c r="AA35182" s="441"/>
    </row>
    <row r="35183" spans="25:27" x14ac:dyDescent="0.2">
      <c r="Y35183" s="396"/>
      <c r="Z35183" s="396"/>
      <c r="AA35183" s="441"/>
    </row>
    <row r="35184" spans="25:27" x14ac:dyDescent="0.2">
      <c r="Y35184" s="396"/>
      <c r="Z35184" s="396"/>
      <c r="AA35184" s="441"/>
    </row>
    <row r="35185" spans="25:27" x14ac:dyDescent="0.2">
      <c r="Y35185" s="396"/>
      <c r="Z35185" s="396"/>
      <c r="AA35185" s="441"/>
    </row>
    <row r="35186" spans="25:27" x14ac:dyDescent="0.2">
      <c r="Y35186" s="396"/>
      <c r="Z35186" s="396"/>
      <c r="AA35186" s="441"/>
    </row>
    <row r="35187" spans="25:27" x14ac:dyDescent="0.2">
      <c r="Y35187" s="396"/>
      <c r="Z35187" s="396"/>
      <c r="AA35187" s="441"/>
    </row>
    <row r="35188" spans="25:27" x14ac:dyDescent="0.2">
      <c r="Y35188" s="396"/>
      <c r="Z35188" s="396"/>
      <c r="AA35188" s="441"/>
    </row>
    <row r="35189" spans="25:27" x14ac:dyDescent="0.2">
      <c r="Y35189" s="396"/>
      <c r="Z35189" s="396"/>
      <c r="AA35189" s="441"/>
    </row>
    <row r="35190" spans="25:27" x14ac:dyDescent="0.2">
      <c r="Y35190" s="396"/>
      <c r="Z35190" s="396"/>
      <c r="AA35190" s="441"/>
    </row>
    <row r="35191" spans="25:27" x14ac:dyDescent="0.2">
      <c r="Y35191" s="396"/>
      <c r="Z35191" s="396"/>
      <c r="AA35191" s="441"/>
    </row>
    <row r="35192" spans="25:27" x14ac:dyDescent="0.2">
      <c r="Y35192" s="396"/>
      <c r="Z35192" s="396"/>
      <c r="AA35192" s="441"/>
    </row>
    <row r="35193" spans="25:27" x14ac:dyDescent="0.2">
      <c r="Y35193" s="396"/>
      <c r="Z35193" s="396"/>
      <c r="AA35193" s="441"/>
    </row>
    <row r="35194" spans="25:27" x14ac:dyDescent="0.2">
      <c r="Y35194" s="396"/>
      <c r="Z35194" s="396"/>
      <c r="AA35194" s="441"/>
    </row>
    <row r="35195" spans="25:27" x14ac:dyDescent="0.2">
      <c r="Y35195" s="396"/>
      <c r="Z35195" s="396"/>
      <c r="AA35195" s="441"/>
    </row>
    <row r="35196" spans="25:27" x14ac:dyDescent="0.2">
      <c r="Y35196" s="396"/>
      <c r="Z35196" s="396"/>
      <c r="AA35196" s="441"/>
    </row>
    <row r="35197" spans="25:27" x14ac:dyDescent="0.2">
      <c r="Y35197" s="396"/>
      <c r="Z35197" s="396"/>
      <c r="AA35197" s="441"/>
    </row>
    <row r="35198" spans="25:27" x14ac:dyDescent="0.2">
      <c r="Y35198" s="396"/>
      <c r="Z35198" s="396"/>
      <c r="AA35198" s="441"/>
    </row>
    <row r="35199" spans="25:27" x14ac:dyDescent="0.2">
      <c r="Y35199" s="396"/>
      <c r="Z35199" s="396"/>
      <c r="AA35199" s="441"/>
    </row>
    <row r="35200" spans="25:27" x14ac:dyDescent="0.2">
      <c r="Y35200" s="396"/>
      <c r="Z35200" s="396"/>
      <c r="AA35200" s="441"/>
    </row>
    <row r="35201" spans="25:27" x14ac:dyDescent="0.2">
      <c r="Y35201" s="396"/>
      <c r="Z35201" s="396"/>
      <c r="AA35201" s="441"/>
    </row>
    <row r="35202" spans="25:27" x14ac:dyDescent="0.2">
      <c r="Y35202" s="396"/>
      <c r="Z35202" s="396"/>
      <c r="AA35202" s="441"/>
    </row>
    <row r="35203" spans="25:27" x14ac:dyDescent="0.2">
      <c r="Y35203" s="396"/>
      <c r="Z35203" s="396"/>
      <c r="AA35203" s="441"/>
    </row>
    <row r="35204" spans="25:27" x14ac:dyDescent="0.2">
      <c r="Y35204" s="396"/>
      <c r="Z35204" s="396"/>
      <c r="AA35204" s="441"/>
    </row>
    <row r="35205" spans="25:27" x14ac:dyDescent="0.2">
      <c r="Y35205" s="396"/>
      <c r="Z35205" s="396"/>
      <c r="AA35205" s="441"/>
    </row>
    <row r="35206" spans="25:27" x14ac:dyDescent="0.2">
      <c r="Y35206" s="396"/>
      <c r="Z35206" s="396"/>
      <c r="AA35206" s="441"/>
    </row>
    <row r="35207" spans="25:27" x14ac:dyDescent="0.2">
      <c r="Y35207" s="396"/>
      <c r="Z35207" s="396"/>
      <c r="AA35207" s="441"/>
    </row>
    <row r="35208" spans="25:27" x14ac:dyDescent="0.2">
      <c r="Y35208" s="396"/>
      <c r="Z35208" s="396"/>
      <c r="AA35208" s="441"/>
    </row>
    <row r="35209" spans="25:27" x14ac:dyDescent="0.2">
      <c r="Y35209" s="396"/>
      <c r="Z35209" s="396"/>
      <c r="AA35209" s="441"/>
    </row>
    <row r="35210" spans="25:27" x14ac:dyDescent="0.2">
      <c r="Y35210" s="396"/>
      <c r="Z35210" s="396"/>
      <c r="AA35210" s="441"/>
    </row>
    <row r="35211" spans="25:27" x14ac:dyDescent="0.2">
      <c r="Y35211" s="396"/>
      <c r="Z35211" s="396"/>
      <c r="AA35211" s="441"/>
    </row>
    <row r="35212" spans="25:27" x14ac:dyDescent="0.2">
      <c r="Y35212" s="396"/>
      <c r="Z35212" s="396"/>
      <c r="AA35212" s="441"/>
    </row>
    <row r="35213" spans="25:27" x14ac:dyDescent="0.2">
      <c r="Y35213" s="396"/>
      <c r="Z35213" s="396"/>
      <c r="AA35213" s="441"/>
    </row>
    <row r="35214" spans="25:27" x14ac:dyDescent="0.2">
      <c r="Y35214" s="396"/>
      <c r="Z35214" s="396"/>
      <c r="AA35214" s="441"/>
    </row>
    <row r="35215" spans="25:27" x14ac:dyDescent="0.2">
      <c r="Y35215" s="396"/>
      <c r="Z35215" s="396"/>
      <c r="AA35215" s="441"/>
    </row>
    <row r="35216" spans="25:27" x14ac:dyDescent="0.2">
      <c r="Y35216" s="396"/>
      <c r="Z35216" s="396"/>
      <c r="AA35216" s="441"/>
    </row>
    <row r="35217" spans="25:27" x14ac:dyDescent="0.2">
      <c r="Y35217" s="396"/>
      <c r="Z35217" s="396"/>
      <c r="AA35217" s="441"/>
    </row>
    <row r="35218" spans="25:27" x14ac:dyDescent="0.2">
      <c r="Y35218" s="396"/>
      <c r="Z35218" s="396"/>
      <c r="AA35218" s="441"/>
    </row>
    <row r="35219" spans="25:27" x14ac:dyDescent="0.2">
      <c r="Y35219" s="396"/>
      <c r="Z35219" s="396"/>
      <c r="AA35219" s="441"/>
    </row>
    <row r="35220" spans="25:27" x14ac:dyDescent="0.2">
      <c r="Y35220" s="396"/>
      <c r="Z35220" s="396"/>
      <c r="AA35220" s="441"/>
    </row>
    <row r="35221" spans="25:27" x14ac:dyDescent="0.2">
      <c r="Y35221" s="396"/>
      <c r="Z35221" s="396"/>
      <c r="AA35221" s="441"/>
    </row>
    <row r="35222" spans="25:27" x14ac:dyDescent="0.2">
      <c r="Y35222" s="396"/>
      <c r="Z35222" s="396"/>
      <c r="AA35222" s="441"/>
    </row>
    <row r="35223" spans="25:27" x14ac:dyDescent="0.2">
      <c r="Y35223" s="396"/>
      <c r="Z35223" s="396"/>
      <c r="AA35223" s="441"/>
    </row>
    <row r="35224" spans="25:27" x14ac:dyDescent="0.2">
      <c r="Y35224" s="396"/>
      <c r="Z35224" s="396"/>
      <c r="AA35224" s="441"/>
    </row>
    <row r="35225" spans="25:27" x14ac:dyDescent="0.2">
      <c r="Y35225" s="396"/>
      <c r="Z35225" s="396"/>
      <c r="AA35225" s="441"/>
    </row>
    <row r="35226" spans="25:27" x14ac:dyDescent="0.2">
      <c r="Y35226" s="396"/>
      <c r="Z35226" s="396"/>
      <c r="AA35226" s="441"/>
    </row>
    <row r="35227" spans="25:27" x14ac:dyDescent="0.2">
      <c r="Y35227" s="396"/>
      <c r="Z35227" s="396"/>
      <c r="AA35227" s="441"/>
    </row>
    <row r="35228" spans="25:27" x14ac:dyDescent="0.2">
      <c r="Y35228" s="396"/>
      <c r="Z35228" s="396"/>
      <c r="AA35228" s="441"/>
    </row>
    <row r="35229" spans="25:27" x14ac:dyDescent="0.2">
      <c r="Y35229" s="396"/>
      <c r="Z35229" s="396"/>
      <c r="AA35229" s="441"/>
    </row>
    <row r="35230" spans="25:27" x14ac:dyDescent="0.2">
      <c r="Y35230" s="396"/>
      <c r="Z35230" s="396"/>
      <c r="AA35230" s="441"/>
    </row>
    <row r="35231" spans="25:27" x14ac:dyDescent="0.2">
      <c r="Y35231" s="396"/>
      <c r="Z35231" s="396"/>
      <c r="AA35231" s="441"/>
    </row>
    <row r="35232" spans="25:27" x14ac:dyDescent="0.2">
      <c r="Y35232" s="396"/>
      <c r="Z35232" s="396"/>
      <c r="AA35232" s="441"/>
    </row>
    <row r="35233" spans="25:27" x14ac:dyDescent="0.2">
      <c r="Y35233" s="396"/>
      <c r="Z35233" s="396"/>
      <c r="AA35233" s="441"/>
    </row>
    <row r="35234" spans="25:27" x14ac:dyDescent="0.2">
      <c r="Y35234" s="396"/>
      <c r="Z35234" s="396"/>
      <c r="AA35234" s="441"/>
    </row>
    <row r="35235" spans="25:27" x14ac:dyDescent="0.2">
      <c r="Y35235" s="396"/>
      <c r="Z35235" s="396"/>
      <c r="AA35235" s="441"/>
    </row>
    <row r="35236" spans="25:27" x14ac:dyDescent="0.2">
      <c r="Y35236" s="396"/>
      <c r="Z35236" s="396"/>
      <c r="AA35236" s="441"/>
    </row>
    <row r="35237" spans="25:27" x14ac:dyDescent="0.2">
      <c r="Y35237" s="396"/>
      <c r="Z35237" s="396"/>
      <c r="AA35237" s="441"/>
    </row>
    <row r="35238" spans="25:27" x14ac:dyDescent="0.2">
      <c r="Y35238" s="396"/>
      <c r="Z35238" s="396"/>
      <c r="AA35238" s="441"/>
    </row>
    <row r="35239" spans="25:27" x14ac:dyDescent="0.2">
      <c r="Y35239" s="396"/>
      <c r="Z35239" s="396"/>
      <c r="AA35239" s="441"/>
    </row>
    <row r="35240" spans="25:27" x14ac:dyDescent="0.2">
      <c r="Y35240" s="396"/>
      <c r="Z35240" s="396"/>
      <c r="AA35240" s="441"/>
    </row>
    <row r="35241" spans="25:27" x14ac:dyDescent="0.2">
      <c r="Y35241" s="396"/>
      <c r="Z35241" s="396"/>
      <c r="AA35241" s="441"/>
    </row>
    <row r="35242" spans="25:27" x14ac:dyDescent="0.2">
      <c r="Y35242" s="396"/>
      <c r="Z35242" s="396"/>
      <c r="AA35242" s="441"/>
    </row>
    <row r="35243" spans="25:27" x14ac:dyDescent="0.2">
      <c r="Y35243" s="396"/>
      <c r="Z35243" s="396"/>
      <c r="AA35243" s="441"/>
    </row>
    <row r="35244" spans="25:27" x14ac:dyDescent="0.2">
      <c r="Y35244" s="396"/>
      <c r="Z35244" s="396"/>
      <c r="AA35244" s="441"/>
    </row>
    <row r="35245" spans="25:27" x14ac:dyDescent="0.2">
      <c r="Y35245" s="396"/>
      <c r="Z35245" s="396"/>
      <c r="AA35245" s="441"/>
    </row>
    <row r="35246" spans="25:27" x14ac:dyDescent="0.2">
      <c r="Y35246" s="396"/>
      <c r="Z35246" s="396"/>
      <c r="AA35246" s="441"/>
    </row>
    <row r="35247" spans="25:27" x14ac:dyDescent="0.2">
      <c r="Y35247" s="396"/>
      <c r="Z35247" s="396"/>
      <c r="AA35247" s="441"/>
    </row>
    <row r="35248" spans="25:27" x14ac:dyDescent="0.2">
      <c r="Y35248" s="396"/>
      <c r="Z35248" s="396"/>
      <c r="AA35248" s="441"/>
    </row>
    <row r="35249" spans="25:27" x14ac:dyDescent="0.2">
      <c r="Y35249" s="396"/>
      <c r="Z35249" s="396"/>
      <c r="AA35249" s="441"/>
    </row>
    <row r="35250" spans="25:27" x14ac:dyDescent="0.2">
      <c r="Y35250" s="396"/>
      <c r="Z35250" s="396"/>
      <c r="AA35250" s="441"/>
    </row>
    <row r="35251" spans="25:27" x14ac:dyDescent="0.2">
      <c r="Y35251" s="396"/>
      <c r="Z35251" s="396"/>
      <c r="AA35251" s="441"/>
    </row>
    <row r="35252" spans="25:27" x14ac:dyDescent="0.2">
      <c r="Y35252" s="396"/>
      <c r="Z35252" s="396"/>
      <c r="AA35252" s="441"/>
    </row>
    <row r="35253" spans="25:27" x14ac:dyDescent="0.2">
      <c r="Y35253" s="396"/>
      <c r="Z35253" s="396"/>
      <c r="AA35253" s="441"/>
    </row>
    <row r="35254" spans="25:27" x14ac:dyDescent="0.2">
      <c r="Y35254" s="396"/>
      <c r="Z35254" s="396"/>
      <c r="AA35254" s="441"/>
    </row>
    <row r="35255" spans="25:27" x14ac:dyDescent="0.2">
      <c r="Y35255" s="396"/>
      <c r="Z35255" s="396"/>
      <c r="AA35255" s="441"/>
    </row>
    <row r="35256" spans="25:27" x14ac:dyDescent="0.2">
      <c r="Y35256" s="396"/>
      <c r="Z35256" s="396"/>
      <c r="AA35256" s="441"/>
    </row>
    <row r="35257" spans="25:27" x14ac:dyDescent="0.2">
      <c r="Y35257" s="396"/>
      <c r="Z35257" s="396"/>
      <c r="AA35257" s="441"/>
    </row>
    <row r="35258" spans="25:27" x14ac:dyDescent="0.2">
      <c r="Y35258" s="396"/>
      <c r="Z35258" s="396"/>
      <c r="AA35258" s="441"/>
    </row>
    <row r="35259" spans="25:27" x14ac:dyDescent="0.2">
      <c r="Y35259" s="396"/>
      <c r="Z35259" s="396"/>
      <c r="AA35259" s="441"/>
    </row>
    <row r="35260" spans="25:27" x14ac:dyDescent="0.2">
      <c r="Y35260" s="396"/>
      <c r="Z35260" s="396"/>
      <c r="AA35260" s="441"/>
    </row>
    <row r="35261" spans="25:27" x14ac:dyDescent="0.2">
      <c r="Y35261" s="396"/>
      <c r="Z35261" s="396"/>
      <c r="AA35261" s="441"/>
    </row>
    <row r="35262" spans="25:27" x14ac:dyDescent="0.2">
      <c r="Y35262" s="396"/>
      <c r="Z35262" s="396"/>
      <c r="AA35262" s="441"/>
    </row>
    <row r="35263" spans="25:27" x14ac:dyDescent="0.2">
      <c r="Y35263" s="396"/>
      <c r="Z35263" s="396"/>
      <c r="AA35263" s="441"/>
    </row>
    <row r="35264" spans="25:27" x14ac:dyDescent="0.2">
      <c r="Y35264" s="396"/>
      <c r="Z35264" s="396"/>
      <c r="AA35264" s="441"/>
    </row>
    <row r="35265" spans="25:27" x14ac:dyDescent="0.2">
      <c r="Y35265" s="396"/>
      <c r="Z35265" s="396"/>
      <c r="AA35265" s="441"/>
    </row>
    <row r="35266" spans="25:27" x14ac:dyDescent="0.2">
      <c r="Y35266" s="396"/>
      <c r="Z35266" s="396"/>
      <c r="AA35266" s="441"/>
    </row>
    <row r="35267" spans="25:27" x14ac:dyDescent="0.2">
      <c r="Y35267" s="396"/>
      <c r="Z35267" s="396"/>
      <c r="AA35267" s="441"/>
    </row>
    <row r="35268" spans="25:27" x14ac:dyDescent="0.2">
      <c r="Y35268" s="396"/>
      <c r="Z35268" s="396"/>
      <c r="AA35268" s="441"/>
    </row>
    <row r="35269" spans="25:27" x14ac:dyDescent="0.2">
      <c r="Y35269" s="396"/>
      <c r="Z35269" s="396"/>
      <c r="AA35269" s="441"/>
    </row>
    <row r="35270" spans="25:27" x14ac:dyDescent="0.2">
      <c r="Y35270" s="396"/>
      <c r="Z35270" s="396"/>
      <c r="AA35270" s="441"/>
    </row>
    <row r="35271" spans="25:27" x14ac:dyDescent="0.2">
      <c r="Y35271" s="396"/>
      <c r="Z35271" s="396"/>
      <c r="AA35271" s="441"/>
    </row>
    <row r="35272" spans="25:27" x14ac:dyDescent="0.2">
      <c r="Y35272" s="396"/>
      <c r="Z35272" s="396"/>
      <c r="AA35272" s="441"/>
    </row>
    <row r="35273" spans="25:27" x14ac:dyDescent="0.2">
      <c r="Y35273" s="396"/>
      <c r="Z35273" s="396"/>
      <c r="AA35273" s="441"/>
    </row>
    <row r="35274" spans="25:27" x14ac:dyDescent="0.2">
      <c r="Y35274" s="396"/>
      <c r="Z35274" s="396"/>
      <c r="AA35274" s="441"/>
    </row>
    <row r="35275" spans="25:27" x14ac:dyDescent="0.2">
      <c r="Y35275" s="396"/>
      <c r="Z35275" s="396"/>
      <c r="AA35275" s="441"/>
    </row>
    <row r="35276" spans="25:27" x14ac:dyDescent="0.2">
      <c r="Y35276" s="396"/>
      <c r="Z35276" s="396"/>
      <c r="AA35276" s="441"/>
    </row>
    <row r="35277" spans="25:27" x14ac:dyDescent="0.2">
      <c r="Y35277" s="396"/>
      <c r="Z35277" s="396"/>
      <c r="AA35277" s="441"/>
    </row>
    <row r="35278" spans="25:27" x14ac:dyDescent="0.2">
      <c r="Y35278" s="396"/>
      <c r="Z35278" s="396"/>
      <c r="AA35278" s="441"/>
    </row>
    <row r="35279" spans="25:27" x14ac:dyDescent="0.2">
      <c r="Y35279" s="396"/>
      <c r="Z35279" s="396"/>
      <c r="AA35279" s="441"/>
    </row>
    <row r="35280" spans="25:27" x14ac:dyDescent="0.2">
      <c r="Y35280" s="396"/>
      <c r="Z35280" s="396"/>
      <c r="AA35280" s="441"/>
    </row>
    <row r="35281" spans="25:27" x14ac:dyDescent="0.2">
      <c r="Y35281" s="396"/>
      <c r="Z35281" s="396"/>
      <c r="AA35281" s="441"/>
    </row>
    <row r="35282" spans="25:27" x14ac:dyDescent="0.2">
      <c r="Y35282" s="396"/>
      <c r="Z35282" s="396"/>
      <c r="AA35282" s="441"/>
    </row>
    <row r="35283" spans="25:27" x14ac:dyDescent="0.2">
      <c r="Y35283" s="396"/>
      <c r="Z35283" s="396"/>
      <c r="AA35283" s="441"/>
    </row>
    <row r="35284" spans="25:27" x14ac:dyDescent="0.2">
      <c r="Y35284" s="396"/>
      <c r="Z35284" s="396"/>
      <c r="AA35284" s="441"/>
    </row>
    <row r="35285" spans="25:27" x14ac:dyDescent="0.2">
      <c r="Y35285" s="396"/>
      <c r="Z35285" s="396"/>
      <c r="AA35285" s="441"/>
    </row>
    <row r="35286" spans="25:27" x14ac:dyDescent="0.2">
      <c r="Y35286" s="396"/>
      <c r="Z35286" s="396"/>
      <c r="AA35286" s="441"/>
    </row>
    <row r="35287" spans="25:27" x14ac:dyDescent="0.2">
      <c r="Y35287" s="396"/>
      <c r="Z35287" s="396"/>
      <c r="AA35287" s="441"/>
    </row>
    <row r="35288" spans="25:27" x14ac:dyDescent="0.2">
      <c r="Y35288" s="396"/>
      <c r="Z35288" s="396"/>
      <c r="AA35288" s="441"/>
    </row>
    <row r="35289" spans="25:27" x14ac:dyDescent="0.2">
      <c r="Y35289" s="396"/>
      <c r="Z35289" s="396"/>
      <c r="AA35289" s="441"/>
    </row>
    <row r="35290" spans="25:27" x14ac:dyDescent="0.2">
      <c r="Y35290" s="396"/>
      <c r="Z35290" s="396"/>
      <c r="AA35290" s="441"/>
    </row>
    <row r="35291" spans="25:27" x14ac:dyDescent="0.2">
      <c r="Y35291" s="396"/>
      <c r="Z35291" s="396"/>
      <c r="AA35291" s="441"/>
    </row>
    <row r="35292" spans="25:27" x14ac:dyDescent="0.2">
      <c r="Y35292" s="396"/>
      <c r="Z35292" s="396"/>
      <c r="AA35292" s="441"/>
    </row>
    <row r="35293" spans="25:27" x14ac:dyDescent="0.2">
      <c r="Y35293" s="396"/>
      <c r="Z35293" s="396"/>
      <c r="AA35293" s="441"/>
    </row>
    <row r="35294" spans="25:27" x14ac:dyDescent="0.2">
      <c r="Y35294" s="396"/>
      <c r="Z35294" s="396"/>
      <c r="AA35294" s="441"/>
    </row>
    <row r="35295" spans="25:27" x14ac:dyDescent="0.2">
      <c r="Y35295" s="396"/>
      <c r="Z35295" s="396"/>
      <c r="AA35295" s="441"/>
    </row>
    <row r="35296" spans="25:27" x14ac:dyDescent="0.2">
      <c r="Y35296" s="396"/>
      <c r="Z35296" s="396"/>
      <c r="AA35296" s="441"/>
    </row>
    <row r="35297" spans="25:27" x14ac:dyDescent="0.2">
      <c r="Y35297" s="396"/>
      <c r="Z35297" s="396"/>
      <c r="AA35297" s="441"/>
    </row>
    <row r="35298" spans="25:27" x14ac:dyDescent="0.2">
      <c r="Y35298" s="396"/>
      <c r="Z35298" s="396"/>
      <c r="AA35298" s="441"/>
    </row>
    <row r="35299" spans="25:27" x14ac:dyDescent="0.2">
      <c r="Y35299" s="396"/>
      <c r="Z35299" s="396"/>
      <c r="AA35299" s="441"/>
    </row>
    <row r="35300" spans="25:27" x14ac:dyDescent="0.2">
      <c r="Y35300" s="396"/>
      <c r="Z35300" s="396"/>
      <c r="AA35300" s="441"/>
    </row>
    <row r="35301" spans="25:27" x14ac:dyDescent="0.2">
      <c r="Y35301" s="396"/>
      <c r="Z35301" s="396"/>
      <c r="AA35301" s="441"/>
    </row>
    <row r="35302" spans="25:27" x14ac:dyDescent="0.2">
      <c r="Y35302" s="396"/>
      <c r="Z35302" s="396"/>
      <c r="AA35302" s="441"/>
    </row>
    <row r="35303" spans="25:27" x14ac:dyDescent="0.2">
      <c r="Y35303" s="396"/>
      <c r="Z35303" s="396"/>
      <c r="AA35303" s="441"/>
    </row>
    <row r="35304" spans="25:27" x14ac:dyDescent="0.2">
      <c r="Y35304" s="396"/>
      <c r="Z35304" s="396"/>
      <c r="AA35304" s="441"/>
    </row>
    <row r="35305" spans="25:27" x14ac:dyDescent="0.2">
      <c r="Y35305" s="396"/>
      <c r="Z35305" s="396"/>
      <c r="AA35305" s="441"/>
    </row>
    <row r="35306" spans="25:27" x14ac:dyDescent="0.2">
      <c r="Y35306" s="396"/>
      <c r="Z35306" s="396"/>
      <c r="AA35306" s="441"/>
    </row>
    <row r="35307" spans="25:27" x14ac:dyDescent="0.2">
      <c r="Y35307" s="396"/>
      <c r="Z35307" s="396"/>
      <c r="AA35307" s="441"/>
    </row>
    <row r="35308" spans="25:27" x14ac:dyDescent="0.2">
      <c r="Y35308" s="396"/>
      <c r="Z35308" s="396"/>
      <c r="AA35308" s="441"/>
    </row>
    <row r="35309" spans="25:27" x14ac:dyDescent="0.2">
      <c r="Y35309" s="396"/>
      <c r="Z35309" s="396"/>
      <c r="AA35309" s="441"/>
    </row>
    <row r="35310" spans="25:27" x14ac:dyDescent="0.2">
      <c r="Y35310" s="396"/>
      <c r="Z35310" s="396"/>
      <c r="AA35310" s="441"/>
    </row>
    <row r="35311" spans="25:27" x14ac:dyDescent="0.2">
      <c r="Y35311" s="396"/>
      <c r="Z35311" s="396"/>
      <c r="AA35311" s="441"/>
    </row>
    <row r="35312" spans="25:27" x14ac:dyDescent="0.2">
      <c r="Y35312" s="396"/>
      <c r="Z35312" s="396"/>
      <c r="AA35312" s="441"/>
    </row>
    <row r="35313" spans="25:27" x14ac:dyDescent="0.2">
      <c r="Y35313" s="396"/>
      <c r="Z35313" s="396"/>
      <c r="AA35313" s="441"/>
    </row>
    <row r="35314" spans="25:27" x14ac:dyDescent="0.2">
      <c r="Y35314" s="396"/>
      <c r="Z35314" s="396"/>
      <c r="AA35314" s="441"/>
    </row>
    <row r="35315" spans="25:27" x14ac:dyDescent="0.2">
      <c r="Y35315" s="396"/>
      <c r="Z35315" s="396"/>
      <c r="AA35315" s="441"/>
    </row>
    <row r="35316" spans="25:27" x14ac:dyDescent="0.2">
      <c r="Y35316" s="396"/>
      <c r="Z35316" s="396"/>
      <c r="AA35316" s="441"/>
    </row>
    <row r="35317" spans="25:27" x14ac:dyDescent="0.2">
      <c r="Y35317" s="396"/>
      <c r="Z35317" s="396"/>
      <c r="AA35317" s="441"/>
    </row>
    <row r="35318" spans="25:27" x14ac:dyDescent="0.2">
      <c r="Y35318" s="396"/>
      <c r="Z35318" s="396"/>
      <c r="AA35318" s="441"/>
    </row>
    <row r="35319" spans="25:27" x14ac:dyDescent="0.2">
      <c r="Y35319" s="396"/>
      <c r="Z35319" s="396"/>
      <c r="AA35319" s="441"/>
    </row>
    <row r="35320" spans="25:27" x14ac:dyDescent="0.2">
      <c r="Y35320" s="396"/>
      <c r="Z35320" s="396"/>
      <c r="AA35320" s="441"/>
    </row>
    <row r="35321" spans="25:27" x14ac:dyDescent="0.2">
      <c r="Y35321" s="396"/>
      <c r="Z35321" s="396"/>
      <c r="AA35321" s="441"/>
    </row>
    <row r="35322" spans="25:27" x14ac:dyDescent="0.2">
      <c r="Y35322" s="396"/>
      <c r="Z35322" s="396"/>
      <c r="AA35322" s="441"/>
    </row>
    <row r="35323" spans="25:27" x14ac:dyDescent="0.2">
      <c r="Y35323" s="396"/>
      <c r="Z35323" s="396"/>
      <c r="AA35323" s="441"/>
    </row>
    <row r="35324" spans="25:27" x14ac:dyDescent="0.2">
      <c r="Y35324" s="396"/>
      <c r="Z35324" s="396"/>
      <c r="AA35324" s="441"/>
    </row>
    <row r="35325" spans="25:27" x14ac:dyDescent="0.2">
      <c r="Y35325" s="396"/>
      <c r="Z35325" s="396"/>
      <c r="AA35325" s="441"/>
    </row>
    <row r="35326" spans="25:27" x14ac:dyDescent="0.2">
      <c r="Y35326" s="396"/>
      <c r="Z35326" s="396"/>
      <c r="AA35326" s="441"/>
    </row>
    <row r="35327" spans="25:27" x14ac:dyDescent="0.2">
      <c r="Y35327" s="396"/>
      <c r="Z35327" s="396"/>
      <c r="AA35327" s="441"/>
    </row>
    <row r="35328" spans="25:27" x14ac:dyDescent="0.2">
      <c r="Y35328" s="396"/>
      <c r="Z35328" s="396"/>
      <c r="AA35328" s="441"/>
    </row>
    <row r="35329" spans="25:27" x14ac:dyDescent="0.2">
      <c r="Y35329" s="396"/>
      <c r="Z35329" s="396"/>
      <c r="AA35329" s="441"/>
    </row>
    <row r="35330" spans="25:27" x14ac:dyDescent="0.2">
      <c r="Y35330" s="396"/>
      <c r="Z35330" s="396"/>
      <c r="AA35330" s="441"/>
    </row>
    <row r="35331" spans="25:27" x14ac:dyDescent="0.2">
      <c r="Y35331" s="396"/>
      <c r="Z35331" s="396"/>
      <c r="AA35331" s="441"/>
    </row>
    <row r="35332" spans="25:27" x14ac:dyDescent="0.2">
      <c r="Y35332" s="396"/>
      <c r="Z35332" s="396"/>
      <c r="AA35332" s="441"/>
    </row>
    <row r="35333" spans="25:27" x14ac:dyDescent="0.2">
      <c r="Y35333" s="396"/>
      <c r="Z35333" s="396"/>
      <c r="AA35333" s="441"/>
    </row>
    <row r="35334" spans="25:27" x14ac:dyDescent="0.2">
      <c r="Y35334" s="396"/>
      <c r="Z35334" s="396"/>
      <c r="AA35334" s="441"/>
    </row>
    <row r="35335" spans="25:27" x14ac:dyDescent="0.2">
      <c r="Y35335" s="396"/>
      <c r="Z35335" s="396"/>
      <c r="AA35335" s="441"/>
    </row>
    <row r="35336" spans="25:27" x14ac:dyDescent="0.2">
      <c r="Y35336" s="396"/>
      <c r="Z35336" s="396"/>
      <c r="AA35336" s="441"/>
    </row>
    <row r="35337" spans="25:27" x14ac:dyDescent="0.2">
      <c r="Y35337" s="396"/>
      <c r="Z35337" s="396"/>
      <c r="AA35337" s="441"/>
    </row>
    <row r="35338" spans="25:27" x14ac:dyDescent="0.2">
      <c r="Y35338" s="396"/>
      <c r="Z35338" s="396"/>
      <c r="AA35338" s="441"/>
    </row>
    <row r="35339" spans="25:27" x14ac:dyDescent="0.2">
      <c r="Y35339" s="396"/>
      <c r="Z35339" s="396"/>
      <c r="AA35339" s="441"/>
    </row>
    <row r="35340" spans="25:27" x14ac:dyDescent="0.2">
      <c r="Y35340" s="396"/>
      <c r="Z35340" s="396"/>
      <c r="AA35340" s="441"/>
    </row>
    <row r="35341" spans="25:27" x14ac:dyDescent="0.2">
      <c r="Y35341" s="396"/>
      <c r="Z35341" s="396"/>
      <c r="AA35341" s="441"/>
    </row>
    <row r="35342" spans="25:27" x14ac:dyDescent="0.2">
      <c r="Y35342" s="396"/>
      <c r="Z35342" s="396"/>
      <c r="AA35342" s="441"/>
    </row>
    <row r="35343" spans="25:27" x14ac:dyDescent="0.2">
      <c r="Y35343" s="396"/>
      <c r="Z35343" s="396"/>
      <c r="AA35343" s="441"/>
    </row>
    <row r="35344" spans="25:27" x14ac:dyDescent="0.2">
      <c r="Y35344" s="396"/>
      <c r="Z35344" s="396"/>
      <c r="AA35344" s="441"/>
    </row>
    <row r="35345" spans="25:27" x14ac:dyDescent="0.2">
      <c r="Y35345" s="396"/>
      <c r="Z35345" s="396"/>
      <c r="AA35345" s="441"/>
    </row>
    <row r="35346" spans="25:27" x14ac:dyDescent="0.2">
      <c r="Y35346" s="396"/>
      <c r="Z35346" s="396"/>
      <c r="AA35346" s="441"/>
    </row>
    <row r="35347" spans="25:27" x14ac:dyDescent="0.2">
      <c r="Y35347" s="396"/>
      <c r="Z35347" s="396"/>
      <c r="AA35347" s="441"/>
    </row>
    <row r="35348" spans="25:27" x14ac:dyDescent="0.2">
      <c r="Y35348" s="396"/>
      <c r="Z35348" s="396"/>
      <c r="AA35348" s="441"/>
    </row>
    <row r="35349" spans="25:27" x14ac:dyDescent="0.2">
      <c r="Y35349" s="396"/>
      <c r="Z35349" s="396"/>
      <c r="AA35349" s="441"/>
    </row>
    <row r="35350" spans="25:27" x14ac:dyDescent="0.2">
      <c r="Y35350" s="396"/>
      <c r="Z35350" s="396"/>
      <c r="AA35350" s="441"/>
    </row>
    <row r="35351" spans="25:27" x14ac:dyDescent="0.2">
      <c r="Y35351" s="396"/>
      <c r="Z35351" s="396"/>
      <c r="AA35351" s="441"/>
    </row>
    <row r="35352" spans="25:27" x14ac:dyDescent="0.2">
      <c r="Y35352" s="396"/>
      <c r="Z35352" s="396"/>
      <c r="AA35352" s="441"/>
    </row>
    <row r="35353" spans="25:27" x14ac:dyDescent="0.2">
      <c r="Y35353" s="396"/>
      <c r="Z35353" s="396"/>
      <c r="AA35353" s="441"/>
    </row>
    <row r="35354" spans="25:27" x14ac:dyDescent="0.2">
      <c r="Y35354" s="396"/>
      <c r="Z35354" s="396"/>
      <c r="AA35354" s="441"/>
    </row>
    <row r="35355" spans="25:27" x14ac:dyDescent="0.2">
      <c r="Y35355" s="396"/>
      <c r="Z35355" s="396"/>
      <c r="AA35355" s="441"/>
    </row>
    <row r="35356" spans="25:27" x14ac:dyDescent="0.2">
      <c r="Y35356" s="396"/>
      <c r="Z35356" s="396"/>
      <c r="AA35356" s="441"/>
    </row>
    <row r="35357" spans="25:27" x14ac:dyDescent="0.2">
      <c r="Y35357" s="396"/>
      <c r="Z35357" s="396"/>
      <c r="AA35357" s="441"/>
    </row>
    <row r="35358" spans="25:27" x14ac:dyDescent="0.2">
      <c r="Y35358" s="396"/>
      <c r="Z35358" s="396"/>
      <c r="AA35358" s="441"/>
    </row>
    <row r="35359" spans="25:27" x14ac:dyDescent="0.2">
      <c r="Y35359" s="396"/>
      <c r="Z35359" s="396"/>
      <c r="AA35359" s="441"/>
    </row>
    <row r="35360" spans="25:27" x14ac:dyDescent="0.2">
      <c r="Y35360" s="396"/>
      <c r="Z35360" s="396"/>
      <c r="AA35360" s="441"/>
    </row>
    <row r="35361" spans="25:27" x14ac:dyDescent="0.2">
      <c r="Y35361" s="396"/>
      <c r="Z35361" s="396"/>
      <c r="AA35361" s="441"/>
    </row>
    <row r="35362" spans="25:27" x14ac:dyDescent="0.2">
      <c r="Y35362" s="396"/>
      <c r="Z35362" s="396"/>
      <c r="AA35362" s="441"/>
    </row>
    <row r="35363" spans="25:27" x14ac:dyDescent="0.2">
      <c r="Y35363" s="396"/>
      <c r="Z35363" s="396"/>
      <c r="AA35363" s="441"/>
    </row>
    <row r="35364" spans="25:27" x14ac:dyDescent="0.2">
      <c r="Y35364" s="396"/>
      <c r="Z35364" s="396"/>
      <c r="AA35364" s="441"/>
    </row>
    <row r="35365" spans="25:27" x14ac:dyDescent="0.2">
      <c r="Y35365" s="396"/>
      <c r="Z35365" s="396"/>
      <c r="AA35365" s="441"/>
    </row>
    <row r="35366" spans="25:27" x14ac:dyDescent="0.2">
      <c r="Y35366" s="396"/>
      <c r="Z35366" s="396"/>
      <c r="AA35366" s="441"/>
    </row>
    <row r="35367" spans="25:27" x14ac:dyDescent="0.2">
      <c r="Y35367" s="396"/>
      <c r="Z35367" s="396"/>
      <c r="AA35367" s="441"/>
    </row>
    <row r="35368" spans="25:27" x14ac:dyDescent="0.2">
      <c r="Y35368" s="396"/>
      <c r="Z35368" s="396"/>
      <c r="AA35368" s="441"/>
    </row>
    <row r="35369" spans="25:27" x14ac:dyDescent="0.2">
      <c r="Y35369" s="396"/>
      <c r="Z35369" s="396"/>
      <c r="AA35369" s="441"/>
    </row>
    <row r="35370" spans="25:27" x14ac:dyDescent="0.2">
      <c r="Y35370" s="396"/>
      <c r="Z35370" s="396"/>
      <c r="AA35370" s="441"/>
    </row>
    <row r="35371" spans="25:27" x14ac:dyDescent="0.2">
      <c r="Y35371" s="396"/>
      <c r="Z35371" s="396"/>
      <c r="AA35371" s="441"/>
    </row>
    <row r="35372" spans="25:27" x14ac:dyDescent="0.2">
      <c r="Y35372" s="396"/>
      <c r="Z35372" s="396"/>
      <c r="AA35372" s="441"/>
    </row>
    <row r="35373" spans="25:27" x14ac:dyDescent="0.2">
      <c r="Y35373" s="396"/>
      <c r="Z35373" s="396"/>
      <c r="AA35373" s="441"/>
    </row>
    <row r="35374" spans="25:27" x14ac:dyDescent="0.2">
      <c r="Y35374" s="396"/>
      <c r="Z35374" s="396"/>
      <c r="AA35374" s="441"/>
    </row>
    <row r="35375" spans="25:27" x14ac:dyDescent="0.2">
      <c r="Y35375" s="396"/>
      <c r="Z35375" s="396"/>
      <c r="AA35375" s="441"/>
    </row>
    <row r="35376" spans="25:27" x14ac:dyDescent="0.2">
      <c r="Y35376" s="396"/>
      <c r="Z35376" s="396"/>
      <c r="AA35376" s="441"/>
    </row>
    <row r="35377" spans="25:27" x14ac:dyDescent="0.2">
      <c r="Y35377" s="396"/>
      <c r="Z35377" s="396"/>
      <c r="AA35377" s="441"/>
    </row>
    <row r="35378" spans="25:27" x14ac:dyDescent="0.2">
      <c r="Y35378" s="396"/>
      <c r="Z35378" s="396"/>
      <c r="AA35378" s="441"/>
    </row>
    <row r="35379" spans="25:27" x14ac:dyDescent="0.2">
      <c r="Y35379" s="396"/>
      <c r="Z35379" s="396"/>
      <c r="AA35379" s="441"/>
    </row>
    <row r="35380" spans="25:27" x14ac:dyDescent="0.2">
      <c r="Y35380" s="396"/>
      <c r="Z35380" s="396"/>
      <c r="AA35380" s="441"/>
    </row>
    <row r="35381" spans="25:27" x14ac:dyDescent="0.2">
      <c r="Y35381" s="396"/>
      <c r="Z35381" s="396"/>
      <c r="AA35381" s="441"/>
    </row>
    <row r="35382" spans="25:27" x14ac:dyDescent="0.2">
      <c r="Y35382" s="396"/>
      <c r="Z35382" s="396"/>
      <c r="AA35382" s="441"/>
    </row>
    <row r="35383" spans="25:27" x14ac:dyDescent="0.2">
      <c r="Y35383" s="396"/>
      <c r="Z35383" s="396"/>
      <c r="AA35383" s="441"/>
    </row>
    <row r="35384" spans="25:27" x14ac:dyDescent="0.2">
      <c r="Y35384" s="396"/>
      <c r="Z35384" s="396"/>
      <c r="AA35384" s="441"/>
    </row>
    <row r="35385" spans="25:27" x14ac:dyDescent="0.2">
      <c r="Y35385" s="396"/>
      <c r="Z35385" s="396"/>
      <c r="AA35385" s="441"/>
    </row>
    <row r="35386" spans="25:27" x14ac:dyDescent="0.2">
      <c r="Y35386" s="396"/>
      <c r="Z35386" s="396"/>
      <c r="AA35386" s="441"/>
    </row>
    <row r="35387" spans="25:27" x14ac:dyDescent="0.2">
      <c r="Y35387" s="396"/>
      <c r="Z35387" s="396"/>
      <c r="AA35387" s="441"/>
    </row>
    <row r="35388" spans="25:27" x14ac:dyDescent="0.2">
      <c r="Y35388" s="396"/>
      <c r="Z35388" s="396"/>
      <c r="AA35388" s="441"/>
    </row>
    <row r="35389" spans="25:27" x14ac:dyDescent="0.2">
      <c r="Y35389" s="396"/>
      <c r="Z35389" s="396"/>
      <c r="AA35389" s="441"/>
    </row>
    <row r="35390" spans="25:27" x14ac:dyDescent="0.2">
      <c r="Y35390" s="396"/>
      <c r="Z35390" s="396"/>
      <c r="AA35390" s="441"/>
    </row>
    <row r="35391" spans="25:27" x14ac:dyDescent="0.2">
      <c r="Y35391" s="396"/>
      <c r="Z35391" s="396"/>
      <c r="AA35391" s="441"/>
    </row>
    <row r="35392" spans="25:27" x14ac:dyDescent="0.2">
      <c r="Y35392" s="396"/>
      <c r="Z35392" s="396"/>
      <c r="AA35392" s="441"/>
    </row>
    <row r="35393" spans="25:27" x14ac:dyDescent="0.2">
      <c r="Y35393" s="396"/>
      <c r="Z35393" s="396"/>
      <c r="AA35393" s="441"/>
    </row>
    <row r="35394" spans="25:27" x14ac:dyDescent="0.2">
      <c r="Y35394" s="396"/>
      <c r="Z35394" s="396"/>
      <c r="AA35394" s="441"/>
    </row>
    <row r="35395" spans="25:27" x14ac:dyDescent="0.2">
      <c r="Y35395" s="396"/>
      <c r="Z35395" s="396"/>
      <c r="AA35395" s="441"/>
    </row>
    <row r="35396" spans="25:27" x14ac:dyDescent="0.2">
      <c r="Y35396" s="396"/>
      <c r="Z35396" s="396"/>
      <c r="AA35396" s="441"/>
    </row>
    <row r="35397" spans="25:27" x14ac:dyDescent="0.2">
      <c r="Y35397" s="396"/>
      <c r="Z35397" s="396"/>
      <c r="AA35397" s="441"/>
    </row>
    <row r="35398" spans="25:27" x14ac:dyDescent="0.2">
      <c r="Y35398" s="396"/>
      <c r="Z35398" s="396"/>
      <c r="AA35398" s="441"/>
    </row>
    <row r="35399" spans="25:27" x14ac:dyDescent="0.2">
      <c r="Y35399" s="396"/>
      <c r="Z35399" s="396"/>
      <c r="AA35399" s="441"/>
    </row>
    <row r="35400" spans="25:27" x14ac:dyDescent="0.2">
      <c r="Y35400" s="396"/>
      <c r="Z35400" s="396"/>
      <c r="AA35400" s="441"/>
    </row>
    <row r="35401" spans="25:27" x14ac:dyDescent="0.2">
      <c r="Y35401" s="396"/>
      <c r="Z35401" s="396"/>
      <c r="AA35401" s="441"/>
    </row>
    <row r="35402" spans="25:27" x14ac:dyDescent="0.2">
      <c r="Y35402" s="396"/>
      <c r="Z35402" s="396"/>
      <c r="AA35402" s="441"/>
    </row>
    <row r="35403" spans="25:27" x14ac:dyDescent="0.2">
      <c r="Y35403" s="396"/>
      <c r="Z35403" s="396"/>
      <c r="AA35403" s="441"/>
    </row>
    <row r="35404" spans="25:27" x14ac:dyDescent="0.2">
      <c r="Y35404" s="396"/>
      <c r="Z35404" s="396"/>
      <c r="AA35404" s="441"/>
    </row>
    <row r="35405" spans="25:27" x14ac:dyDescent="0.2">
      <c r="Y35405" s="396"/>
      <c r="Z35405" s="396"/>
      <c r="AA35405" s="441"/>
    </row>
    <row r="35406" spans="25:27" x14ac:dyDescent="0.2">
      <c r="Y35406" s="396"/>
      <c r="Z35406" s="396"/>
      <c r="AA35406" s="441"/>
    </row>
    <row r="35407" spans="25:27" x14ac:dyDescent="0.2">
      <c r="Y35407" s="396"/>
      <c r="Z35407" s="396"/>
      <c r="AA35407" s="441"/>
    </row>
    <row r="35408" spans="25:27" x14ac:dyDescent="0.2">
      <c r="Y35408" s="396"/>
      <c r="Z35408" s="396"/>
      <c r="AA35408" s="441"/>
    </row>
    <row r="35409" spans="25:27" x14ac:dyDescent="0.2">
      <c r="Y35409" s="396"/>
      <c r="Z35409" s="396"/>
      <c r="AA35409" s="441"/>
    </row>
    <row r="35410" spans="25:27" x14ac:dyDescent="0.2">
      <c r="Y35410" s="396"/>
      <c r="Z35410" s="396"/>
      <c r="AA35410" s="441"/>
    </row>
    <row r="35411" spans="25:27" x14ac:dyDescent="0.2">
      <c r="Y35411" s="396"/>
      <c r="Z35411" s="396"/>
      <c r="AA35411" s="441"/>
    </row>
    <row r="35412" spans="25:27" x14ac:dyDescent="0.2">
      <c r="Y35412" s="396"/>
      <c r="Z35412" s="396"/>
      <c r="AA35412" s="441"/>
    </row>
    <row r="35413" spans="25:27" x14ac:dyDescent="0.2">
      <c r="Y35413" s="396"/>
      <c r="Z35413" s="396"/>
      <c r="AA35413" s="441"/>
    </row>
    <row r="35414" spans="25:27" x14ac:dyDescent="0.2">
      <c r="Y35414" s="396"/>
      <c r="Z35414" s="396"/>
      <c r="AA35414" s="441"/>
    </row>
    <row r="35415" spans="25:27" x14ac:dyDescent="0.2">
      <c r="Y35415" s="396"/>
      <c r="Z35415" s="396"/>
      <c r="AA35415" s="441"/>
    </row>
    <row r="35416" spans="25:27" x14ac:dyDescent="0.2">
      <c r="Y35416" s="396"/>
      <c r="Z35416" s="396"/>
      <c r="AA35416" s="441"/>
    </row>
    <row r="35417" spans="25:27" x14ac:dyDescent="0.2">
      <c r="Y35417" s="396"/>
      <c r="Z35417" s="396"/>
      <c r="AA35417" s="441"/>
    </row>
    <row r="35418" spans="25:27" x14ac:dyDescent="0.2">
      <c r="Y35418" s="396"/>
      <c r="Z35418" s="396"/>
      <c r="AA35418" s="441"/>
    </row>
    <row r="35419" spans="25:27" x14ac:dyDescent="0.2">
      <c r="Y35419" s="396"/>
      <c r="Z35419" s="396"/>
      <c r="AA35419" s="441"/>
    </row>
    <row r="35420" spans="25:27" x14ac:dyDescent="0.2">
      <c r="Y35420" s="396"/>
      <c r="Z35420" s="396"/>
      <c r="AA35420" s="441"/>
    </row>
    <row r="35421" spans="25:27" x14ac:dyDescent="0.2">
      <c r="Y35421" s="396"/>
      <c r="Z35421" s="396"/>
      <c r="AA35421" s="441"/>
    </row>
    <row r="35422" spans="25:27" x14ac:dyDescent="0.2">
      <c r="Y35422" s="396"/>
      <c r="Z35422" s="396"/>
      <c r="AA35422" s="441"/>
    </row>
    <row r="35423" spans="25:27" x14ac:dyDescent="0.2">
      <c r="Y35423" s="396"/>
      <c r="Z35423" s="396"/>
      <c r="AA35423" s="441"/>
    </row>
    <row r="35424" spans="25:27" x14ac:dyDescent="0.2">
      <c r="Y35424" s="396"/>
      <c r="Z35424" s="396"/>
      <c r="AA35424" s="441"/>
    </row>
    <row r="35425" spans="25:27" x14ac:dyDescent="0.2">
      <c r="Y35425" s="396"/>
      <c r="Z35425" s="396"/>
      <c r="AA35425" s="441"/>
    </row>
    <row r="35426" spans="25:27" x14ac:dyDescent="0.2">
      <c r="Y35426" s="396"/>
      <c r="Z35426" s="396"/>
      <c r="AA35426" s="441"/>
    </row>
    <row r="35427" spans="25:27" x14ac:dyDescent="0.2">
      <c r="Y35427" s="396"/>
      <c r="Z35427" s="396"/>
      <c r="AA35427" s="441"/>
    </row>
    <row r="35428" spans="25:27" x14ac:dyDescent="0.2">
      <c r="Y35428" s="396"/>
      <c r="Z35428" s="396"/>
      <c r="AA35428" s="441"/>
    </row>
    <row r="35429" spans="25:27" x14ac:dyDescent="0.2">
      <c r="Y35429" s="396"/>
      <c r="Z35429" s="396"/>
      <c r="AA35429" s="441"/>
    </row>
    <row r="35430" spans="25:27" x14ac:dyDescent="0.2">
      <c r="Y35430" s="396"/>
      <c r="Z35430" s="396"/>
      <c r="AA35430" s="441"/>
    </row>
    <row r="35431" spans="25:27" x14ac:dyDescent="0.2">
      <c r="Y35431" s="396"/>
      <c r="Z35431" s="396"/>
      <c r="AA35431" s="441"/>
    </row>
    <row r="35432" spans="25:27" x14ac:dyDescent="0.2">
      <c r="Y35432" s="396"/>
      <c r="Z35432" s="396"/>
      <c r="AA35432" s="441"/>
    </row>
    <row r="35433" spans="25:27" x14ac:dyDescent="0.2">
      <c r="Y35433" s="396"/>
      <c r="Z35433" s="396"/>
      <c r="AA35433" s="441"/>
    </row>
    <row r="35434" spans="25:27" x14ac:dyDescent="0.2">
      <c r="Y35434" s="396"/>
      <c r="Z35434" s="396"/>
      <c r="AA35434" s="441"/>
    </row>
    <row r="35435" spans="25:27" x14ac:dyDescent="0.2">
      <c r="Y35435" s="396"/>
      <c r="Z35435" s="396"/>
      <c r="AA35435" s="441"/>
    </row>
    <row r="35436" spans="25:27" x14ac:dyDescent="0.2">
      <c r="Y35436" s="396"/>
      <c r="Z35436" s="396"/>
      <c r="AA35436" s="441"/>
    </row>
    <row r="35437" spans="25:27" x14ac:dyDescent="0.2">
      <c r="Y35437" s="396"/>
      <c r="Z35437" s="396"/>
      <c r="AA35437" s="441"/>
    </row>
    <row r="35438" spans="25:27" x14ac:dyDescent="0.2">
      <c r="Y35438" s="396"/>
      <c r="Z35438" s="396"/>
      <c r="AA35438" s="441"/>
    </row>
    <row r="35439" spans="25:27" x14ac:dyDescent="0.2">
      <c r="Y35439" s="396"/>
      <c r="Z35439" s="396"/>
      <c r="AA35439" s="441"/>
    </row>
    <row r="35440" spans="25:27" x14ac:dyDescent="0.2">
      <c r="Y35440" s="396"/>
      <c r="Z35440" s="396"/>
      <c r="AA35440" s="441"/>
    </row>
    <row r="35441" spans="25:27" x14ac:dyDescent="0.2">
      <c r="Y35441" s="396"/>
      <c r="Z35441" s="396"/>
      <c r="AA35441" s="441"/>
    </row>
    <row r="35442" spans="25:27" x14ac:dyDescent="0.2">
      <c r="Y35442" s="396"/>
      <c r="Z35442" s="396"/>
      <c r="AA35442" s="441"/>
    </row>
    <row r="35443" spans="25:27" x14ac:dyDescent="0.2">
      <c r="Y35443" s="396"/>
      <c r="Z35443" s="396"/>
      <c r="AA35443" s="441"/>
    </row>
    <row r="35444" spans="25:27" x14ac:dyDescent="0.2">
      <c r="Y35444" s="396"/>
      <c r="Z35444" s="396"/>
      <c r="AA35444" s="441"/>
    </row>
    <row r="35445" spans="25:27" x14ac:dyDescent="0.2">
      <c r="Y35445" s="396"/>
      <c r="Z35445" s="396"/>
      <c r="AA35445" s="441"/>
    </row>
    <row r="35446" spans="25:27" x14ac:dyDescent="0.2">
      <c r="Y35446" s="396"/>
      <c r="Z35446" s="396"/>
      <c r="AA35446" s="441"/>
    </row>
    <row r="35447" spans="25:27" x14ac:dyDescent="0.2">
      <c r="Y35447" s="396"/>
      <c r="Z35447" s="396"/>
      <c r="AA35447" s="441"/>
    </row>
    <row r="35448" spans="25:27" x14ac:dyDescent="0.2">
      <c r="Y35448" s="396"/>
      <c r="Z35448" s="396"/>
      <c r="AA35448" s="441"/>
    </row>
    <row r="35449" spans="25:27" x14ac:dyDescent="0.2">
      <c r="Y35449" s="396"/>
      <c r="Z35449" s="396"/>
      <c r="AA35449" s="441"/>
    </row>
    <row r="35450" spans="25:27" x14ac:dyDescent="0.2">
      <c r="Y35450" s="396"/>
      <c r="Z35450" s="396"/>
      <c r="AA35450" s="441"/>
    </row>
    <row r="35451" spans="25:27" x14ac:dyDescent="0.2">
      <c r="Y35451" s="396"/>
      <c r="Z35451" s="396"/>
      <c r="AA35451" s="441"/>
    </row>
    <row r="35452" spans="25:27" x14ac:dyDescent="0.2">
      <c r="Y35452" s="396"/>
      <c r="Z35452" s="396"/>
      <c r="AA35452" s="441"/>
    </row>
    <row r="35453" spans="25:27" x14ac:dyDescent="0.2">
      <c r="Y35453" s="396"/>
      <c r="Z35453" s="396"/>
      <c r="AA35453" s="441"/>
    </row>
    <row r="35454" spans="25:27" x14ac:dyDescent="0.2">
      <c r="Y35454" s="396"/>
      <c r="Z35454" s="396"/>
      <c r="AA35454" s="441"/>
    </row>
    <row r="35455" spans="25:27" x14ac:dyDescent="0.2">
      <c r="Y35455" s="396"/>
      <c r="Z35455" s="396"/>
      <c r="AA35455" s="441"/>
    </row>
    <row r="35456" spans="25:27" x14ac:dyDescent="0.2">
      <c r="Y35456" s="396"/>
      <c r="Z35456" s="396"/>
      <c r="AA35456" s="441"/>
    </row>
    <row r="35457" spans="25:27" x14ac:dyDescent="0.2">
      <c r="Y35457" s="396"/>
      <c r="Z35457" s="396"/>
      <c r="AA35457" s="441"/>
    </row>
    <row r="35458" spans="25:27" x14ac:dyDescent="0.2">
      <c r="Y35458" s="396"/>
      <c r="Z35458" s="396"/>
      <c r="AA35458" s="441"/>
    </row>
    <row r="35459" spans="25:27" x14ac:dyDescent="0.2">
      <c r="Y35459" s="396"/>
      <c r="Z35459" s="396"/>
      <c r="AA35459" s="441"/>
    </row>
    <row r="35460" spans="25:27" x14ac:dyDescent="0.2">
      <c r="Y35460" s="396"/>
      <c r="Z35460" s="396"/>
      <c r="AA35460" s="441"/>
    </row>
    <row r="35461" spans="25:27" x14ac:dyDescent="0.2">
      <c r="Y35461" s="396"/>
      <c r="Z35461" s="396"/>
      <c r="AA35461" s="441"/>
    </row>
    <row r="35462" spans="25:27" x14ac:dyDescent="0.2">
      <c r="Y35462" s="396"/>
      <c r="Z35462" s="396"/>
      <c r="AA35462" s="441"/>
    </row>
    <row r="35463" spans="25:27" x14ac:dyDescent="0.2">
      <c r="Y35463" s="396"/>
      <c r="Z35463" s="396"/>
      <c r="AA35463" s="441"/>
    </row>
    <row r="35464" spans="25:27" x14ac:dyDescent="0.2">
      <c r="Y35464" s="396"/>
      <c r="Z35464" s="396"/>
      <c r="AA35464" s="441"/>
    </row>
    <row r="35465" spans="25:27" x14ac:dyDescent="0.2">
      <c r="Y35465" s="396"/>
      <c r="Z35465" s="396"/>
      <c r="AA35465" s="441"/>
    </row>
    <row r="35466" spans="25:27" x14ac:dyDescent="0.2">
      <c r="Y35466" s="396"/>
      <c r="Z35466" s="396"/>
      <c r="AA35466" s="441"/>
    </row>
    <row r="35467" spans="25:27" x14ac:dyDescent="0.2">
      <c r="Y35467" s="396"/>
      <c r="Z35467" s="396"/>
      <c r="AA35467" s="441"/>
    </row>
    <row r="35468" spans="25:27" x14ac:dyDescent="0.2">
      <c r="Y35468" s="396"/>
      <c r="Z35468" s="396"/>
      <c r="AA35468" s="441"/>
    </row>
    <row r="35469" spans="25:27" x14ac:dyDescent="0.2">
      <c r="Y35469" s="396"/>
      <c r="Z35469" s="396"/>
      <c r="AA35469" s="441"/>
    </row>
    <row r="35470" spans="25:27" x14ac:dyDescent="0.2">
      <c r="Y35470" s="396"/>
      <c r="Z35470" s="396"/>
      <c r="AA35470" s="441"/>
    </row>
    <row r="35471" spans="25:27" x14ac:dyDescent="0.2">
      <c r="Y35471" s="396"/>
      <c r="Z35471" s="396"/>
      <c r="AA35471" s="441"/>
    </row>
    <row r="35472" spans="25:27" x14ac:dyDescent="0.2">
      <c r="Y35472" s="396"/>
      <c r="Z35472" s="396"/>
      <c r="AA35472" s="441"/>
    </row>
    <row r="35473" spans="25:27" x14ac:dyDescent="0.2">
      <c r="Y35473" s="396"/>
      <c r="Z35473" s="396"/>
      <c r="AA35473" s="441"/>
    </row>
    <row r="35474" spans="25:27" x14ac:dyDescent="0.2">
      <c r="Y35474" s="396"/>
      <c r="Z35474" s="396"/>
      <c r="AA35474" s="441"/>
    </row>
    <row r="35475" spans="25:27" x14ac:dyDescent="0.2">
      <c r="Y35475" s="396"/>
      <c r="Z35475" s="396"/>
      <c r="AA35475" s="441"/>
    </row>
    <row r="35476" spans="25:27" x14ac:dyDescent="0.2">
      <c r="Y35476" s="396"/>
      <c r="Z35476" s="396"/>
      <c r="AA35476" s="441"/>
    </row>
    <row r="35477" spans="25:27" x14ac:dyDescent="0.2">
      <c r="Y35477" s="396"/>
      <c r="Z35477" s="396"/>
      <c r="AA35477" s="441"/>
    </row>
    <row r="35478" spans="25:27" x14ac:dyDescent="0.2">
      <c r="Y35478" s="396"/>
      <c r="Z35478" s="396"/>
      <c r="AA35478" s="441"/>
    </row>
    <row r="35479" spans="25:27" x14ac:dyDescent="0.2">
      <c r="Y35479" s="396"/>
      <c r="Z35479" s="396"/>
      <c r="AA35479" s="441"/>
    </row>
    <row r="35480" spans="25:27" x14ac:dyDescent="0.2">
      <c r="Y35480" s="396"/>
      <c r="Z35480" s="396"/>
      <c r="AA35480" s="441"/>
    </row>
    <row r="35481" spans="25:27" x14ac:dyDescent="0.2">
      <c r="Y35481" s="396"/>
      <c r="Z35481" s="396"/>
      <c r="AA35481" s="441"/>
    </row>
    <row r="35482" spans="25:27" x14ac:dyDescent="0.2">
      <c r="Y35482" s="396"/>
      <c r="Z35482" s="396"/>
      <c r="AA35482" s="441"/>
    </row>
    <row r="35483" spans="25:27" x14ac:dyDescent="0.2">
      <c r="Y35483" s="396"/>
      <c r="Z35483" s="396"/>
      <c r="AA35483" s="441"/>
    </row>
    <row r="35484" spans="25:27" x14ac:dyDescent="0.2">
      <c r="Y35484" s="396"/>
      <c r="Z35484" s="396"/>
      <c r="AA35484" s="441"/>
    </row>
    <row r="35485" spans="25:27" x14ac:dyDescent="0.2">
      <c r="Y35485" s="396"/>
      <c r="Z35485" s="396"/>
      <c r="AA35485" s="441"/>
    </row>
    <row r="35486" spans="25:27" x14ac:dyDescent="0.2">
      <c r="Y35486" s="396"/>
      <c r="Z35486" s="396"/>
      <c r="AA35486" s="441"/>
    </row>
    <row r="35487" spans="25:27" x14ac:dyDescent="0.2">
      <c r="Y35487" s="396"/>
      <c r="Z35487" s="396"/>
      <c r="AA35487" s="441"/>
    </row>
    <row r="35488" spans="25:27" x14ac:dyDescent="0.2">
      <c r="Y35488" s="396"/>
      <c r="Z35488" s="396"/>
      <c r="AA35488" s="441"/>
    </row>
    <row r="35489" spans="25:27" x14ac:dyDescent="0.2">
      <c r="Y35489" s="396"/>
      <c r="Z35489" s="396"/>
      <c r="AA35489" s="441"/>
    </row>
    <row r="35490" spans="25:27" x14ac:dyDescent="0.2">
      <c r="Y35490" s="396"/>
      <c r="Z35490" s="396"/>
      <c r="AA35490" s="441"/>
    </row>
    <row r="35491" spans="25:27" x14ac:dyDescent="0.2">
      <c r="Y35491" s="396"/>
      <c r="Z35491" s="396"/>
      <c r="AA35491" s="441"/>
    </row>
    <row r="35492" spans="25:27" x14ac:dyDescent="0.2">
      <c r="Y35492" s="396"/>
      <c r="Z35492" s="396"/>
      <c r="AA35492" s="441"/>
    </row>
    <row r="35493" spans="25:27" x14ac:dyDescent="0.2">
      <c r="Y35493" s="396"/>
      <c r="Z35493" s="396"/>
      <c r="AA35493" s="441"/>
    </row>
    <row r="35494" spans="25:27" x14ac:dyDescent="0.2">
      <c r="Y35494" s="396"/>
      <c r="Z35494" s="396"/>
      <c r="AA35494" s="441"/>
    </row>
    <row r="35495" spans="25:27" x14ac:dyDescent="0.2">
      <c r="Y35495" s="396"/>
      <c r="Z35495" s="396"/>
      <c r="AA35495" s="441"/>
    </row>
    <row r="35496" spans="25:27" x14ac:dyDescent="0.2">
      <c r="Y35496" s="396"/>
      <c r="Z35496" s="396"/>
      <c r="AA35496" s="441"/>
    </row>
    <row r="35497" spans="25:27" x14ac:dyDescent="0.2">
      <c r="Y35497" s="396"/>
      <c r="Z35497" s="396"/>
      <c r="AA35497" s="441"/>
    </row>
    <row r="35498" spans="25:27" x14ac:dyDescent="0.2">
      <c r="Y35498" s="396"/>
      <c r="Z35498" s="396"/>
      <c r="AA35498" s="441"/>
    </row>
    <row r="35499" spans="25:27" x14ac:dyDescent="0.2">
      <c r="Y35499" s="396"/>
      <c r="Z35499" s="396"/>
      <c r="AA35499" s="441"/>
    </row>
    <row r="35500" spans="25:27" x14ac:dyDescent="0.2">
      <c r="Y35500" s="396"/>
      <c r="Z35500" s="396"/>
      <c r="AA35500" s="441"/>
    </row>
    <row r="35501" spans="25:27" x14ac:dyDescent="0.2">
      <c r="Y35501" s="396"/>
      <c r="Z35501" s="396"/>
      <c r="AA35501" s="441"/>
    </row>
    <row r="35502" spans="25:27" x14ac:dyDescent="0.2">
      <c r="Y35502" s="396"/>
      <c r="Z35502" s="396"/>
      <c r="AA35502" s="441"/>
    </row>
    <row r="35503" spans="25:27" x14ac:dyDescent="0.2">
      <c r="Y35503" s="396"/>
      <c r="Z35503" s="396"/>
      <c r="AA35503" s="441"/>
    </row>
    <row r="35504" spans="25:27" x14ac:dyDescent="0.2">
      <c r="Y35504" s="396"/>
      <c r="Z35504" s="396"/>
      <c r="AA35504" s="441"/>
    </row>
    <row r="35505" spans="25:27" x14ac:dyDescent="0.2">
      <c r="Y35505" s="396"/>
      <c r="Z35505" s="396"/>
      <c r="AA35505" s="441"/>
    </row>
    <row r="35506" spans="25:27" x14ac:dyDescent="0.2">
      <c r="Y35506" s="396"/>
      <c r="Z35506" s="396"/>
      <c r="AA35506" s="441"/>
    </row>
    <row r="35507" spans="25:27" x14ac:dyDescent="0.2">
      <c r="Y35507" s="396"/>
      <c r="Z35507" s="396"/>
      <c r="AA35507" s="441"/>
    </row>
    <row r="35508" spans="25:27" x14ac:dyDescent="0.2">
      <c r="Y35508" s="396"/>
      <c r="Z35508" s="396"/>
      <c r="AA35508" s="441"/>
    </row>
    <row r="35509" spans="25:27" x14ac:dyDescent="0.2">
      <c r="Y35509" s="396"/>
      <c r="Z35509" s="396"/>
      <c r="AA35509" s="441"/>
    </row>
    <row r="35510" spans="25:27" x14ac:dyDescent="0.2">
      <c r="Y35510" s="396"/>
      <c r="Z35510" s="396"/>
      <c r="AA35510" s="441"/>
    </row>
    <row r="35511" spans="25:27" x14ac:dyDescent="0.2">
      <c r="Y35511" s="396"/>
      <c r="Z35511" s="396"/>
      <c r="AA35511" s="441"/>
    </row>
    <row r="35512" spans="25:27" x14ac:dyDescent="0.2">
      <c r="Y35512" s="396"/>
      <c r="Z35512" s="396"/>
      <c r="AA35512" s="441"/>
    </row>
    <row r="35513" spans="25:27" x14ac:dyDescent="0.2">
      <c r="Y35513" s="396"/>
      <c r="Z35513" s="396"/>
      <c r="AA35513" s="441"/>
    </row>
    <row r="35514" spans="25:27" x14ac:dyDescent="0.2">
      <c r="Y35514" s="396"/>
      <c r="Z35514" s="396"/>
      <c r="AA35514" s="441"/>
    </row>
    <row r="35515" spans="25:27" x14ac:dyDescent="0.2">
      <c r="Y35515" s="396"/>
      <c r="Z35515" s="396"/>
      <c r="AA35515" s="441"/>
    </row>
    <row r="35516" spans="25:27" x14ac:dyDescent="0.2">
      <c r="Y35516" s="396"/>
      <c r="Z35516" s="396"/>
      <c r="AA35516" s="441"/>
    </row>
    <row r="35517" spans="25:27" x14ac:dyDescent="0.2">
      <c r="Y35517" s="396"/>
      <c r="Z35517" s="396"/>
      <c r="AA35517" s="441"/>
    </row>
    <row r="35518" spans="25:27" x14ac:dyDescent="0.2">
      <c r="Y35518" s="396"/>
      <c r="Z35518" s="396"/>
      <c r="AA35518" s="441"/>
    </row>
    <row r="35519" spans="25:27" x14ac:dyDescent="0.2">
      <c r="Y35519" s="396"/>
      <c r="Z35519" s="396"/>
      <c r="AA35519" s="441"/>
    </row>
    <row r="35520" spans="25:27" x14ac:dyDescent="0.2">
      <c r="Y35520" s="396"/>
      <c r="Z35520" s="396"/>
      <c r="AA35520" s="441"/>
    </row>
    <row r="35521" spans="25:27" x14ac:dyDescent="0.2">
      <c r="Y35521" s="396"/>
      <c r="Z35521" s="396"/>
      <c r="AA35521" s="441"/>
    </row>
    <row r="35522" spans="25:27" x14ac:dyDescent="0.2">
      <c r="Y35522" s="396"/>
      <c r="Z35522" s="396"/>
      <c r="AA35522" s="441"/>
    </row>
    <row r="35523" spans="25:27" x14ac:dyDescent="0.2">
      <c r="Y35523" s="396"/>
      <c r="Z35523" s="396"/>
      <c r="AA35523" s="441"/>
    </row>
    <row r="35524" spans="25:27" x14ac:dyDescent="0.2">
      <c r="Y35524" s="396"/>
      <c r="Z35524" s="396"/>
      <c r="AA35524" s="441"/>
    </row>
    <row r="35525" spans="25:27" x14ac:dyDescent="0.2">
      <c r="Y35525" s="396"/>
      <c r="Z35525" s="396"/>
      <c r="AA35525" s="441"/>
    </row>
    <row r="35526" spans="25:27" x14ac:dyDescent="0.2">
      <c r="Y35526" s="396"/>
      <c r="Z35526" s="396"/>
      <c r="AA35526" s="441"/>
    </row>
    <row r="35527" spans="25:27" x14ac:dyDescent="0.2">
      <c r="Y35527" s="396"/>
      <c r="Z35527" s="396"/>
      <c r="AA35527" s="441"/>
    </row>
    <row r="35528" spans="25:27" x14ac:dyDescent="0.2">
      <c r="Y35528" s="396"/>
      <c r="Z35528" s="396"/>
      <c r="AA35528" s="441"/>
    </row>
    <row r="35529" spans="25:27" x14ac:dyDescent="0.2">
      <c r="Y35529" s="396"/>
      <c r="Z35529" s="396"/>
      <c r="AA35529" s="441"/>
    </row>
    <row r="35530" spans="25:27" x14ac:dyDescent="0.2">
      <c r="Y35530" s="396"/>
      <c r="Z35530" s="396"/>
      <c r="AA35530" s="441"/>
    </row>
    <row r="35531" spans="25:27" x14ac:dyDescent="0.2">
      <c r="Y35531" s="396"/>
      <c r="Z35531" s="396"/>
      <c r="AA35531" s="441"/>
    </row>
    <row r="35532" spans="25:27" x14ac:dyDescent="0.2">
      <c r="Y35532" s="396"/>
      <c r="Z35532" s="396"/>
      <c r="AA35532" s="441"/>
    </row>
    <row r="35533" spans="25:27" x14ac:dyDescent="0.2">
      <c r="Y35533" s="396"/>
      <c r="Z35533" s="396"/>
      <c r="AA35533" s="441"/>
    </row>
    <row r="35534" spans="25:27" x14ac:dyDescent="0.2">
      <c r="Y35534" s="396"/>
      <c r="Z35534" s="396"/>
      <c r="AA35534" s="441"/>
    </row>
    <row r="35535" spans="25:27" x14ac:dyDescent="0.2">
      <c r="Y35535" s="396"/>
      <c r="Z35535" s="396"/>
      <c r="AA35535" s="441"/>
    </row>
    <row r="35536" spans="25:27" x14ac:dyDescent="0.2">
      <c r="Y35536" s="396"/>
      <c r="Z35536" s="396"/>
      <c r="AA35536" s="441"/>
    </row>
    <row r="35537" spans="25:27" x14ac:dyDescent="0.2">
      <c r="Y35537" s="396"/>
      <c r="Z35537" s="396"/>
      <c r="AA35537" s="441"/>
    </row>
    <row r="35538" spans="25:27" x14ac:dyDescent="0.2">
      <c r="Y35538" s="396"/>
      <c r="Z35538" s="396"/>
      <c r="AA35538" s="441"/>
    </row>
    <row r="35539" spans="25:27" x14ac:dyDescent="0.2">
      <c r="Y35539" s="396"/>
      <c r="Z35539" s="396"/>
      <c r="AA35539" s="441"/>
    </row>
    <row r="35540" spans="25:27" x14ac:dyDescent="0.2">
      <c r="Y35540" s="396"/>
      <c r="Z35540" s="396"/>
      <c r="AA35540" s="441"/>
    </row>
    <row r="35541" spans="25:27" x14ac:dyDescent="0.2">
      <c r="Y35541" s="396"/>
      <c r="Z35541" s="396"/>
      <c r="AA35541" s="441"/>
    </row>
    <row r="35542" spans="25:27" x14ac:dyDescent="0.2">
      <c r="Y35542" s="396"/>
      <c r="Z35542" s="396"/>
      <c r="AA35542" s="441"/>
    </row>
    <row r="35543" spans="25:27" x14ac:dyDescent="0.2">
      <c r="Y35543" s="396"/>
      <c r="Z35543" s="396"/>
      <c r="AA35543" s="441"/>
    </row>
    <row r="35544" spans="25:27" x14ac:dyDescent="0.2">
      <c r="Y35544" s="396"/>
      <c r="Z35544" s="396"/>
      <c r="AA35544" s="441"/>
    </row>
    <row r="35545" spans="25:27" x14ac:dyDescent="0.2">
      <c r="Y35545" s="396"/>
      <c r="Z35545" s="396"/>
      <c r="AA35545" s="441"/>
    </row>
    <row r="35546" spans="25:27" x14ac:dyDescent="0.2">
      <c r="Y35546" s="396"/>
      <c r="Z35546" s="396"/>
      <c r="AA35546" s="441"/>
    </row>
    <row r="35547" spans="25:27" x14ac:dyDescent="0.2">
      <c r="Y35547" s="396"/>
      <c r="Z35547" s="396"/>
      <c r="AA35547" s="441"/>
    </row>
    <row r="35548" spans="25:27" x14ac:dyDescent="0.2">
      <c r="Y35548" s="396"/>
      <c r="Z35548" s="396"/>
      <c r="AA35548" s="441"/>
    </row>
    <row r="35549" spans="25:27" x14ac:dyDescent="0.2">
      <c r="Y35549" s="396"/>
      <c r="Z35549" s="396"/>
      <c r="AA35549" s="441"/>
    </row>
    <row r="35550" spans="25:27" x14ac:dyDescent="0.2">
      <c r="Y35550" s="396"/>
      <c r="Z35550" s="396"/>
      <c r="AA35550" s="441"/>
    </row>
    <row r="35551" spans="25:27" x14ac:dyDescent="0.2">
      <c r="Y35551" s="396"/>
      <c r="Z35551" s="396"/>
      <c r="AA35551" s="441"/>
    </row>
    <row r="35552" spans="25:27" x14ac:dyDescent="0.2">
      <c r="Y35552" s="396"/>
      <c r="Z35552" s="396"/>
      <c r="AA35552" s="441"/>
    </row>
    <row r="35553" spans="25:27" x14ac:dyDescent="0.2">
      <c r="Y35553" s="396"/>
      <c r="Z35553" s="396"/>
      <c r="AA35553" s="441"/>
    </row>
    <row r="35554" spans="25:27" x14ac:dyDescent="0.2">
      <c r="Y35554" s="396"/>
      <c r="Z35554" s="396"/>
      <c r="AA35554" s="441"/>
    </row>
    <row r="35555" spans="25:27" x14ac:dyDescent="0.2">
      <c r="Y35555" s="396"/>
      <c r="Z35555" s="396"/>
      <c r="AA35555" s="441"/>
    </row>
    <row r="35556" spans="25:27" x14ac:dyDescent="0.2">
      <c r="Y35556" s="396"/>
      <c r="Z35556" s="396"/>
      <c r="AA35556" s="441"/>
    </row>
    <row r="35557" spans="25:27" x14ac:dyDescent="0.2">
      <c r="Y35557" s="396"/>
      <c r="Z35557" s="396"/>
      <c r="AA35557" s="441"/>
    </row>
    <row r="35558" spans="25:27" x14ac:dyDescent="0.2">
      <c r="Y35558" s="396"/>
      <c r="Z35558" s="396"/>
      <c r="AA35558" s="441"/>
    </row>
    <row r="35559" spans="25:27" x14ac:dyDescent="0.2">
      <c r="Y35559" s="396"/>
      <c r="Z35559" s="396"/>
      <c r="AA35559" s="441"/>
    </row>
    <row r="35560" spans="25:27" x14ac:dyDescent="0.2">
      <c r="Y35560" s="396"/>
      <c r="Z35560" s="396"/>
      <c r="AA35560" s="441"/>
    </row>
    <row r="35561" spans="25:27" x14ac:dyDescent="0.2">
      <c r="Y35561" s="396"/>
      <c r="Z35561" s="396"/>
      <c r="AA35561" s="441"/>
    </row>
    <row r="35562" spans="25:27" x14ac:dyDescent="0.2">
      <c r="Y35562" s="396"/>
      <c r="Z35562" s="396"/>
      <c r="AA35562" s="441"/>
    </row>
    <row r="35563" spans="25:27" x14ac:dyDescent="0.2">
      <c r="Y35563" s="396"/>
      <c r="Z35563" s="396"/>
      <c r="AA35563" s="441"/>
    </row>
    <row r="35564" spans="25:27" x14ac:dyDescent="0.2">
      <c r="Y35564" s="396"/>
      <c r="Z35564" s="396"/>
      <c r="AA35564" s="441"/>
    </row>
    <row r="35565" spans="25:27" x14ac:dyDescent="0.2">
      <c r="Y35565" s="396"/>
      <c r="Z35565" s="396"/>
      <c r="AA35565" s="441"/>
    </row>
    <row r="35566" spans="25:27" x14ac:dyDescent="0.2">
      <c r="Y35566" s="396"/>
      <c r="Z35566" s="396"/>
      <c r="AA35566" s="441"/>
    </row>
    <row r="35567" spans="25:27" x14ac:dyDescent="0.2">
      <c r="Y35567" s="396"/>
      <c r="Z35567" s="396"/>
      <c r="AA35567" s="441"/>
    </row>
    <row r="35568" spans="25:27" x14ac:dyDescent="0.2">
      <c r="Y35568" s="396"/>
      <c r="Z35568" s="396"/>
      <c r="AA35568" s="441"/>
    </row>
    <row r="35569" spans="25:27" x14ac:dyDescent="0.2">
      <c r="Y35569" s="396"/>
      <c r="Z35569" s="396"/>
      <c r="AA35569" s="441"/>
    </row>
    <row r="35570" spans="25:27" x14ac:dyDescent="0.2">
      <c r="Y35570" s="396"/>
      <c r="Z35570" s="396"/>
      <c r="AA35570" s="441"/>
    </row>
    <row r="35571" spans="25:27" x14ac:dyDescent="0.2">
      <c r="Y35571" s="396"/>
      <c r="Z35571" s="396"/>
      <c r="AA35571" s="441"/>
    </row>
    <row r="35572" spans="25:27" x14ac:dyDescent="0.2">
      <c r="Y35572" s="396"/>
      <c r="Z35572" s="396"/>
      <c r="AA35572" s="441"/>
    </row>
    <row r="35573" spans="25:27" x14ac:dyDescent="0.2">
      <c r="Y35573" s="396"/>
      <c r="Z35573" s="396"/>
      <c r="AA35573" s="441"/>
    </row>
    <row r="35574" spans="25:27" x14ac:dyDescent="0.2">
      <c r="Y35574" s="396"/>
      <c r="Z35574" s="396"/>
      <c r="AA35574" s="441"/>
    </row>
    <row r="35575" spans="25:27" x14ac:dyDescent="0.2">
      <c r="Y35575" s="396"/>
      <c r="Z35575" s="396"/>
      <c r="AA35575" s="441"/>
    </row>
    <row r="35576" spans="25:27" x14ac:dyDescent="0.2">
      <c r="Y35576" s="396"/>
      <c r="Z35576" s="396"/>
      <c r="AA35576" s="441"/>
    </row>
    <row r="35577" spans="25:27" x14ac:dyDescent="0.2">
      <c r="Y35577" s="396"/>
      <c r="Z35577" s="396"/>
      <c r="AA35577" s="441"/>
    </row>
    <row r="35578" spans="25:27" x14ac:dyDescent="0.2">
      <c r="Y35578" s="396"/>
      <c r="Z35578" s="396"/>
      <c r="AA35578" s="441"/>
    </row>
    <row r="35579" spans="25:27" x14ac:dyDescent="0.2">
      <c r="Y35579" s="396"/>
      <c r="Z35579" s="396"/>
      <c r="AA35579" s="441"/>
    </row>
    <row r="35580" spans="25:27" x14ac:dyDescent="0.2">
      <c r="Y35580" s="396"/>
      <c r="Z35580" s="396"/>
      <c r="AA35580" s="441"/>
    </row>
    <row r="35581" spans="25:27" x14ac:dyDescent="0.2">
      <c r="Y35581" s="396"/>
      <c r="Z35581" s="396"/>
      <c r="AA35581" s="441"/>
    </row>
    <row r="35582" spans="25:27" x14ac:dyDescent="0.2">
      <c r="Y35582" s="396"/>
      <c r="Z35582" s="396"/>
      <c r="AA35582" s="441"/>
    </row>
    <row r="35583" spans="25:27" x14ac:dyDescent="0.2">
      <c r="Y35583" s="396"/>
      <c r="Z35583" s="396"/>
      <c r="AA35583" s="441"/>
    </row>
    <row r="35584" spans="25:27" x14ac:dyDescent="0.2">
      <c r="Y35584" s="396"/>
      <c r="Z35584" s="396"/>
      <c r="AA35584" s="441"/>
    </row>
    <row r="35585" spans="25:27" x14ac:dyDescent="0.2">
      <c r="Y35585" s="396"/>
      <c r="Z35585" s="396"/>
      <c r="AA35585" s="441"/>
    </row>
    <row r="35586" spans="25:27" x14ac:dyDescent="0.2">
      <c r="Y35586" s="396"/>
      <c r="Z35586" s="396"/>
      <c r="AA35586" s="441"/>
    </row>
    <row r="35587" spans="25:27" x14ac:dyDescent="0.2">
      <c r="Y35587" s="396"/>
      <c r="Z35587" s="396"/>
      <c r="AA35587" s="441"/>
    </row>
    <row r="35588" spans="25:27" x14ac:dyDescent="0.2">
      <c r="Y35588" s="396"/>
      <c r="Z35588" s="396"/>
      <c r="AA35588" s="441"/>
    </row>
    <row r="35589" spans="25:27" x14ac:dyDescent="0.2">
      <c r="Y35589" s="396"/>
      <c r="Z35589" s="396"/>
      <c r="AA35589" s="441"/>
    </row>
    <row r="35590" spans="25:27" x14ac:dyDescent="0.2">
      <c r="Y35590" s="396"/>
      <c r="Z35590" s="396"/>
      <c r="AA35590" s="441"/>
    </row>
    <row r="35591" spans="25:27" x14ac:dyDescent="0.2">
      <c r="Y35591" s="396"/>
      <c r="Z35591" s="396"/>
      <c r="AA35591" s="441"/>
    </row>
    <row r="35592" spans="25:27" x14ac:dyDescent="0.2">
      <c r="Y35592" s="396"/>
      <c r="Z35592" s="396"/>
      <c r="AA35592" s="441"/>
    </row>
    <row r="35593" spans="25:27" x14ac:dyDescent="0.2">
      <c r="Y35593" s="396"/>
      <c r="Z35593" s="396"/>
      <c r="AA35593" s="441"/>
    </row>
    <row r="35594" spans="25:27" x14ac:dyDescent="0.2">
      <c r="Y35594" s="396"/>
      <c r="Z35594" s="396"/>
      <c r="AA35594" s="441"/>
    </row>
    <row r="35595" spans="25:27" x14ac:dyDescent="0.2">
      <c r="Y35595" s="396"/>
      <c r="Z35595" s="396"/>
      <c r="AA35595" s="441"/>
    </row>
    <row r="35596" spans="25:27" x14ac:dyDescent="0.2">
      <c r="Y35596" s="396"/>
      <c r="Z35596" s="396"/>
      <c r="AA35596" s="441"/>
    </row>
    <row r="35597" spans="25:27" x14ac:dyDescent="0.2">
      <c r="Y35597" s="396"/>
      <c r="Z35597" s="396"/>
      <c r="AA35597" s="441"/>
    </row>
    <row r="35598" spans="25:27" x14ac:dyDescent="0.2">
      <c r="Y35598" s="396"/>
      <c r="Z35598" s="396"/>
      <c r="AA35598" s="441"/>
    </row>
    <row r="35599" spans="25:27" x14ac:dyDescent="0.2">
      <c r="Y35599" s="396"/>
      <c r="Z35599" s="396"/>
      <c r="AA35599" s="441"/>
    </row>
    <row r="35600" spans="25:27" x14ac:dyDescent="0.2">
      <c r="Y35600" s="396"/>
      <c r="Z35600" s="396"/>
      <c r="AA35600" s="441"/>
    </row>
    <row r="35601" spans="25:27" x14ac:dyDescent="0.2">
      <c r="Y35601" s="396"/>
      <c r="Z35601" s="396"/>
      <c r="AA35601" s="441"/>
    </row>
    <row r="35602" spans="25:27" x14ac:dyDescent="0.2">
      <c r="Y35602" s="396"/>
      <c r="Z35602" s="396"/>
      <c r="AA35602" s="441"/>
    </row>
    <row r="35603" spans="25:27" x14ac:dyDescent="0.2">
      <c r="Y35603" s="396"/>
      <c r="Z35603" s="396"/>
      <c r="AA35603" s="441"/>
    </row>
    <row r="35604" spans="25:27" x14ac:dyDescent="0.2">
      <c r="Y35604" s="396"/>
      <c r="Z35604" s="396"/>
      <c r="AA35604" s="441"/>
    </row>
    <row r="35605" spans="25:27" x14ac:dyDescent="0.2">
      <c r="Y35605" s="396"/>
      <c r="Z35605" s="396"/>
      <c r="AA35605" s="441"/>
    </row>
    <row r="35606" spans="25:27" x14ac:dyDescent="0.2">
      <c r="Y35606" s="396"/>
      <c r="Z35606" s="396"/>
      <c r="AA35606" s="441"/>
    </row>
    <row r="35607" spans="25:27" x14ac:dyDescent="0.2">
      <c r="Y35607" s="396"/>
      <c r="Z35607" s="396"/>
      <c r="AA35607" s="441"/>
    </row>
    <row r="35608" spans="25:27" x14ac:dyDescent="0.2">
      <c r="Y35608" s="396"/>
      <c r="Z35608" s="396"/>
      <c r="AA35608" s="441"/>
    </row>
    <row r="35609" spans="25:27" x14ac:dyDescent="0.2">
      <c r="Y35609" s="396"/>
      <c r="Z35609" s="396"/>
      <c r="AA35609" s="441"/>
    </row>
    <row r="35610" spans="25:27" x14ac:dyDescent="0.2">
      <c r="Y35610" s="396"/>
      <c r="Z35610" s="396"/>
      <c r="AA35610" s="441"/>
    </row>
    <row r="35611" spans="25:27" x14ac:dyDescent="0.2">
      <c r="Y35611" s="396"/>
      <c r="Z35611" s="396"/>
      <c r="AA35611" s="441"/>
    </row>
    <row r="35612" spans="25:27" x14ac:dyDescent="0.2">
      <c r="Y35612" s="396"/>
      <c r="Z35612" s="396"/>
      <c r="AA35612" s="441"/>
    </row>
    <row r="35613" spans="25:27" x14ac:dyDescent="0.2">
      <c r="Y35613" s="396"/>
      <c r="Z35613" s="396"/>
      <c r="AA35613" s="441"/>
    </row>
    <row r="35614" spans="25:27" x14ac:dyDescent="0.2">
      <c r="Y35614" s="396"/>
      <c r="Z35614" s="396"/>
      <c r="AA35614" s="441"/>
    </row>
    <row r="35615" spans="25:27" x14ac:dyDescent="0.2">
      <c r="Y35615" s="396"/>
      <c r="Z35615" s="396"/>
      <c r="AA35615" s="441"/>
    </row>
    <row r="35616" spans="25:27" x14ac:dyDescent="0.2">
      <c r="Y35616" s="396"/>
      <c r="Z35616" s="396"/>
      <c r="AA35616" s="441"/>
    </row>
    <row r="35617" spans="25:27" x14ac:dyDescent="0.2">
      <c r="Y35617" s="396"/>
      <c r="Z35617" s="396"/>
      <c r="AA35617" s="441"/>
    </row>
    <row r="35618" spans="25:27" x14ac:dyDescent="0.2">
      <c r="Y35618" s="396"/>
      <c r="Z35618" s="396"/>
      <c r="AA35618" s="441"/>
    </row>
    <row r="35619" spans="25:27" x14ac:dyDescent="0.2">
      <c r="Y35619" s="396"/>
      <c r="Z35619" s="396"/>
      <c r="AA35619" s="441"/>
    </row>
    <row r="35620" spans="25:27" x14ac:dyDescent="0.2">
      <c r="Y35620" s="396"/>
      <c r="Z35620" s="396"/>
      <c r="AA35620" s="441"/>
    </row>
    <row r="35621" spans="25:27" x14ac:dyDescent="0.2">
      <c r="Y35621" s="396"/>
      <c r="Z35621" s="396"/>
      <c r="AA35621" s="441"/>
    </row>
    <row r="35622" spans="25:27" x14ac:dyDescent="0.2">
      <c r="Y35622" s="396"/>
      <c r="Z35622" s="396"/>
      <c r="AA35622" s="441"/>
    </row>
    <row r="35623" spans="25:27" x14ac:dyDescent="0.2">
      <c r="Y35623" s="396"/>
      <c r="Z35623" s="396"/>
      <c r="AA35623" s="441"/>
    </row>
    <row r="35624" spans="25:27" x14ac:dyDescent="0.2">
      <c r="Y35624" s="396"/>
      <c r="Z35624" s="396"/>
      <c r="AA35624" s="441"/>
    </row>
    <row r="35625" spans="25:27" x14ac:dyDescent="0.2">
      <c r="Y35625" s="396"/>
      <c r="Z35625" s="396"/>
      <c r="AA35625" s="441"/>
    </row>
    <row r="35626" spans="25:27" x14ac:dyDescent="0.2">
      <c r="Y35626" s="396"/>
      <c r="Z35626" s="396"/>
      <c r="AA35626" s="441"/>
    </row>
    <row r="35627" spans="25:27" x14ac:dyDescent="0.2">
      <c r="Y35627" s="396"/>
      <c r="Z35627" s="396"/>
      <c r="AA35627" s="441"/>
    </row>
    <row r="35628" spans="25:27" x14ac:dyDescent="0.2">
      <c r="Y35628" s="396"/>
      <c r="Z35628" s="396"/>
      <c r="AA35628" s="441"/>
    </row>
    <row r="35629" spans="25:27" x14ac:dyDescent="0.2">
      <c r="Y35629" s="396"/>
      <c r="Z35629" s="396"/>
      <c r="AA35629" s="441"/>
    </row>
    <row r="35630" spans="25:27" x14ac:dyDescent="0.2">
      <c r="Y35630" s="396"/>
      <c r="Z35630" s="396"/>
      <c r="AA35630" s="441"/>
    </row>
    <row r="35631" spans="25:27" x14ac:dyDescent="0.2">
      <c r="Y35631" s="396"/>
      <c r="Z35631" s="396"/>
      <c r="AA35631" s="441"/>
    </row>
    <row r="35632" spans="25:27" x14ac:dyDescent="0.2">
      <c r="Y35632" s="396"/>
      <c r="Z35632" s="396"/>
      <c r="AA35632" s="441"/>
    </row>
    <row r="35633" spans="25:27" x14ac:dyDescent="0.2">
      <c r="Y35633" s="396"/>
      <c r="Z35633" s="396"/>
      <c r="AA35633" s="441"/>
    </row>
    <row r="35634" spans="25:27" x14ac:dyDescent="0.2">
      <c r="Y35634" s="396"/>
      <c r="Z35634" s="396"/>
      <c r="AA35634" s="441"/>
    </row>
    <row r="35635" spans="25:27" x14ac:dyDescent="0.2">
      <c r="Y35635" s="396"/>
      <c r="Z35635" s="396"/>
      <c r="AA35635" s="441"/>
    </row>
    <row r="35636" spans="25:27" x14ac:dyDescent="0.2">
      <c r="Y35636" s="396"/>
      <c r="Z35636" s="396"/>
      <c r="AA35636" s="441"/>
    </row>
    <row r="35637" spans="25:27" x14ac:dyDescent="0.2">
      <c r="Y35637" s="396"/>
      <c r="Z35637" s="396"/>
      <c r="AA35637" s="441"/>
    </row>
    <row r="35638" spans="25:27" x14ac:dyDescent="0.2">
      <c r="Y35638" s="396"/>
      <c r="Z35638" s="396"/>
      <c r="AA35638" s="441"/>
    </row>
    <row r="35639" spans="25:27" x14ac:dyDescent="0.2">
      <c r="Y35639" s="396"/>
      <c r="Z35639" s="396"/>
      <c r="AA35639" s="441"/>
    </row>
    <row r="35640" spans="25:27" x14ac:dyDescent="0.2">
      <c r="Y35640" s="396"/>
      <c r="Z35640" s="396"/>
      <c r="AA35640" s="441"/>
    </row>
    <row r="35641" spans="25:27" x14ac:dyDescent="0.2">
      <c r="Y35641" s="396"/>
      <c r="Z35641" s="396"/>
      <c r="AA35641" s="441"/>
    </row>
    <row r="35642" spans="25:27" x14ac:dyDescent="0.2">
      <c r="Y35642" s="396"/>
      <c r="Z35642" s="396"/>
      <c r="AA35642" s="441"/>
    </row>
    <row r="35643" spans="25:27" x14ac:dyDescent="0.2">
      <c r="Y35643" s="396"/>
      <c r="Z35643" s="396"/>
      <c r="AA35643" s="441"/>
    </row>
    <row r="35644" spans="25:27" x14ac:dyDescent="0.2">
      <c r="Y35644" s="396"/>
      <c r="Z35644" s="396"/>
      <c r="AA35644" s="441"/>
    </row>
    <row r="35645" spans="25:27" x14ac:dyDescent="0.2">
      <c r="Y35645" s="396"/>
      <c r="Z35645" s="396"/>
      <c r="AA35645" s="441"/>
    </row>
    <row r="35646" spans="25:27" x14ac:dyDescent="0.2">
      <c r="Y35646" s="396"/>
      <c r="Z35646" s="396"/>
      <c r="AA35646" s="441"/>
    </row>
    <row r="35647" spans="25:27" x14ac:dyDescent="0.2">
      <c r="Y35647" s="396"/>
      <c r="Z35647" s="396"/>
      <c r="AA35647" s="441"/>
    </row>
    <row r="35648" spans="25:27" x14ac:dyDescent="0.2">
      <c r="Y35648" s="396"/>
      <c r="Z35648" s="396"/>
      <c r="AA35648" s="441"/>
    </row>
    <row r="35649" spans="25:27" x14ac:dyDescent="0.2">
      <c r="Y35649" s="396"/>
      <c r="Z35649" s="396"/>
      <c r="AA35649" s="441"/>
    </row>
    <row r="35650" spans="25:27" x14ac:dyDescent="0.2">
      <c r="Y35650" s="396"/>
      <c r="Z35650" s="396"/>
      <c r="AA35650" s="441"/>
    </row>
    <row r="35651" spans="25:27" x14ac:dyDescent="0.2">
      <c r="Y35651" s="396"/>
      <c r="Z35651" s="396"/>
      <c r="AA35651" s="441"/>
    </row>
    <row r="35652" spans="25:27" x14ac:dyDescent="0.2">
      <c r="Y35652" s="396"/>
      <c r="Z35652" s="396"/>
      <c r="AA35652" s="441"/>
    </row>
    <row r="35653" spans="25:27" x14ac:dyDescent="0.2">
      <c r="Y35653" s="396"/>
      <c r="Z35653" s="396"/>
      <c r="AA35653" s="441"/>
    </row>
    <row r="35654" spans="25:27" x14ac:dyDescent="0.2">
      <c r="Y35654" s="396"/>
      <c r="Z35654" s="396"/>
      <c r="AA35654" s="441"/>
    </row>
    <row r="35655" spans="25:27" x14ac:dyDescent="0.2">
      <c r="Y35655" s="396"/>
      <c r="Z35655" s="396"/>
      <c r="AA35655" s="441"/>
    </row>
    <row r="35656" spans="25:27" x14ac:dyDescent="0.2">
      <c r="Y35656" s="396"/>
      <c r="Z35656" s="396"/>
      <c r="AA35656" s="441"/>
    </row>
    <row r="35657" spans="25:27" x14ac:dyDescent="0.2">
      <c r="Y35657" s="396"/>
      <c r="Z35657" s="396"/>
      <c r="AA35657" s="441"/>
    </row>
    <row r="35658" spans="25:27" x14ac:dyDescent="0.2">
      <c r="Y35658" s="396"/>
      <c r="Z35658" s="396"/>
      <c r="AA35658" s="441"/>
    </row>
    <row r="35659" spans="25:27" x14ac:dyDescent="0.2">
      <c r="Y35659" s="396"/>
      <c r="Z35659" s="396"/>
      <c r="AA35659" s="441"/>
    </row>
    <row r="35660" spans="25:27" x14ac:dyDescent="0.2">
      <c r="Y35660" s="396"/>
      <c r="Z35660" s="396"/>
      <c r="AA35660" s="441"/>
    </row>
    <row r="35661" spans="25:27" x14ac:dyDescent="0.2">
      <c r="Y35661" s="396"/>
      <c r="Z35661" s="396"/>
      <c r="AA35661" s="441"/>
    </row>
    <row r="35662" spans="25:27" x14ac:dyDescent="0.2">
      <c r="Y35662" s="396"/>
      <c r="Z35662" s="396"/>
      <c r="AA35662" s="441"/>
    </row>
    <row r="35663" spans="25:27" x14ac:dyDescent="0.2">
      <c r="Y35663" s="396"/>
      <c r="Z35663" s="396"/>
      <c r="AA35663" s="441"/>
    </row>
    <row r="35664" spans="25:27" x14ac:dyDescent="0.2">
      <c r="Y35664" s="396"/>
      <c r="Z35664" s="396"/>
      <c r="AA35664" s="441"/>
    </row>
    <row r="35665" spans="25:27" x14ac:dyDescent="0.2">
      <c r="Y35665" s="396"/>
      <c r="Z35665" s="396"/>
      <c r="AA35665" s="441"/>
    </row>
    <row r="35666" spans="25:27" x14ac:dyDescent="0.2">
      <c r="Y35666" s="396"/>
      <c r="Z35666" s="396"/>
      <c r="AA35666" s="441"/>
    </row>
    <row r="35667" spans="25:27" x14ac:dyDescent="0.2">
      <c r="Y35667" s="396"/>
      <c r="Z35667" s="396"/>
      <c r="AA35667" s="441"/>
    </row>
    <row r="35668" spans="25:27" x14ac:dyDescent="0.2">
      <c r="Y35668" s="396"/>
      <c r="Z35668" s="396"/>
      <c r="AA35668" s="441"/>
    </row>
    <row r="35669" spans="25:27" x14ac:dyDescent="0.2">
      <c r="Y35669" s="396"/>
      <c r="Z35669" s="396"/>
      <c r="AA35669" s="441"/>
    </row>
    <row r="35670" spans="25:27" x14ac:dyDescent="0.2">
      <c r="Y35670" s="396"/>
      <c r="Z35670" s="396"/>
      <c r="AA35670" s="441"/>
    </row>
    <row r="35671" spans="25:27" x14ac:dyDescent="0.2">
      <c r="Y35671" s="396"/>
      <c r="Z35671" s="396"/>
      <c r="AA35671" s="441"/>
    </row>
    <row r="35672" spans="25:27" x14ac:dyDescent="0.2">
      <c r="Y35672" s="396"/>
      <c r="Z35672" s="396"/>
      <c r="AA35672" s="441"/>
    </row>
    <row r="35673" spans="25:27" x14ac:dyDescent="0.2">
      <c r="Y35673" s="396"/>
      <c r="Z35673" s="396"/>
      <c r="AA35673" s="441"/>
    </row>
    <row r="35674" spans="25:27" x14ac:dyDescent="0.2">
      <c r="Y35674" s="396"/>
      <c r="Z35674" s="396"/>
      <c r="AA35674" s="441"/>
    </row>
    <row r="35675" spans="25:27" x14ac:dyDescent="0.2">
      <c r="Y35675" s="396"/>
      <c r="Z35675" s="396"/>
      <c r="AA35675" s="441"/>
    </row>
    <row r="35676" spans="25:27" x14ac:dyDescent="0.2">
      <c r="Y35676" s="396"/>
      <c r="Z35676" s="396"/>
      <c r="AA35676" s="441"/>
    </row>
    <row r="35677" spans="25:27" x14ac:dyDescent="0.2">
      <c r="Y35677" s="396"/>
      <c r="Z35677" s="396"/>
      <c r="AA35677" s="441"/>
    </row>
    <row r="35678" spans="25:27" x14ac:dyDescent="0.2">
      <c r="Y35678" s="396"/>
      <c r="Z35678" s="396"/>
      <c r="AA35678" s="441"/>
    </row>
    <row r="35679" spans="25:27" x14ac:dyDescent="0.2">
      <c r="Y35679" s="396"/>
      <c r="Z35679" s="396"/>
      <c r="AA35679" s="441"/>
    </row>
    <row r="35680" spans="25:27" x14ac:dyDescent="0.2">
      <c r="Y35680" s="396"/>
      <c r="Z35680" s="396"/>
      <c r="AA35680" s="441"/>
    </row>
    <row r="35681" spans="25:27" x14ac:dyDescent="0.2">
      <c r="Y35681" s="396"/>
      <c r="Z35681" s="396"/>
      <c r="AA35681" s="441"/>
    </row>
    <row r="35682" spans="25:27" x14ac:dyDescent="0.2">
      <c r="Y35682" s="396"/>
      <c r="Z35682" s="396"/>
      <c r="AA35682" s="441"/>
    </row>
    <row r="35683" spans="25:27" x14ac:dyDescent="0.2">
      <c r="Y35683" s="396"/>
      <c r="Z35683" s="396"/>
      <c r="AA35683" s="441"/>
    </row>
    <row r="35684" spans="25:27" x14ac:dyDescent="0.2">
      <c r="Y35684" s="396"/>
      <c r="Z35684" s="396"/>
      <c r="AA35684" s="441"/>
    </row>
    <row r="35685" spans="25:27" x14ac:dyDescent="0.2">
      <c r="Y35685" s="396"/>
      <c r="Z35685" s="396"/>
      <c r="AA35685" s="441"/>
    </row>
    <row r="35686" spans="25:27" x14ac:dyDescent="0.2">
      <c r="Y35686" s="396"/>
      <c r="Z35686" s="396"/>
      <c r="AA35686" s="441"/>
    </row>
    <row r="35687" spans="25:27" x14ac:dyDescent="0.2">
      <c r="Y35687" s="396"/>
      <c r="Z35687" s="396"/>
      <c r="AA35687" s="441"/>
    </row>
    <row r="35688" spans="25:27" x14ac:dyDescent="0.2">
      <c r="Y35688" s="396"/>
      <c r="Z35688" s="396"/>
      <c r="AA35688" s="441"/>
    </row>
    <row r="35689" spans="25:27" x14ac:dyDescent="0.2">
      <c r="Y35689" s="396"/>
      <c r="Z35689" s="396"/>
      <c r="AA35689" s="441"/>
    </row>
    <row r="35690" spans="25:27" x14ac:dyDescent="0.2">
      <c r="Y35690" s="396"/>
      <c r="Z35690" s="396"/>
      <c r="AA35690" s="441"/>
    </row>
    <row r="35691" spans="25:27" x14ac:dyDescent="0.2">
      <c r="Y35691" s="396"/>
      <c r="Z35691" s="396"/>
      <c r="AA35691" s="441"/>
    </row>
    <row r="35692" spans="25:27" x14ac:dyDescent="0.2">
      <c r="Y35692" s="396"/>
      <c r="Z35692" s="396"/>
      <c r="AA35692" s="441"/>
    </row>
    <row r="35693" spans="25:27" x14ac:dyDescent="0.2">
      <c r="Y35693" s="396"/>
      <c r="Z35693" s="396"/>
      <c r="AA35693" s="441"/>
    </row>
    <row r="35694" spans="25:27" x14ac:dyDescent="0.2">
      <c r="Y35694" s="396"/>
      <c r="Z35694" s="396"/>
      <c r="AA35694" s="441"/>
    </row>
    <row r="35695" spans="25:27" x14ac:dyDescent="0.2">
      <c r="Y35695" s="396"/>
      <c r="Z35695" s="396"/>
      <c r="AA35695" s="441"/>
    </row>
    <row r="35696" spans="25:27" x14ac:dyDescent="0.2">
      <c r="Y35696" s="396"/>
      <c r="Z35696" s="396"/>
      <c r="AA35696" s="441"/>
    </row>
    <row r="35697" spans="25:27" x14ac:dyDescent="0.2">
      <c r="Y35697" s="396"/>
      <c r="Z35697" s="396"/>
      <c r="AA35697" s="441"/>
    </row>
    <row r="35698" spans="25:27" x14ac:dyDescent="0.2">
      <c r="Y35698" s="396"/>
      <c r="Z35698" s="396"/>
      <c r="AA35698" s="441"/>
    </row>
    <row r="35699" spans="25:27" x14ac:dyDescent="0.2">
      <c r="Y35699" s="396"/>
      <c r="Z35699" s="396"/>
      <c r="AA35699" s="441"/>
    </row>
    <row r="35700" spans="25:27" x14ac:dyDescent="0.2">
      <c r="Y35700" s="396"/>
      <c r="Z35700" s="396"/>
      <c r="AA35700" s="441"/>
    </row>
    <row r="35701" spans="25:27" x14ac:dyDescent="0.2">
      <c r="Y35701" s="396"/>
      <c r="Z35701" s="396"/>
      <c r="AA35701" s="441"/>
    </row>
    <row r="35702" spans="25:27" x14ac:dyDescent="0.2">
      <c r="Y35702" s="396"/>
      <c r="Z35702" s="396"/>
      <c r="AA35702" s="441"/>
    </row>
    <row r="35703" spans="25:27" x14ac:dyDescent="0.2">
      <c r="Y35703" s="396"/>
      <c r="Z35703" s="396"/>
      <c r="AA35703" s="441"/>
    </row>
    <row r="35704" spans="25:27" x14ac:dyDescent="0.2">
      <c r="Y35704" s="396"/>
      <c r="Z35704" s="396"/>
      <c r="AA35704" s="441"/>
    </row>
    <row r="35705" spans="25:27" x14ac:dyDescent="0.2">
      <c r="Y35705" s="396"/>
      <c r="Z35705" s="396"/>
      <c r="AA35705" s="441"/>
    </row>
    <row r="35706" spans="25:27" x14ac:dyDescent="0.2">
      <c r="Y35706" s="396"/>
      <c r="Z35706" s="396"/>
      <c r="AA35706" s="441"/>
    </row>
    <row r="35707" spans="25:27" x14ac:dyDescent="0.2">
      <c r="Y35707" s="396"/>
      <c r="Z35707" s="396"/>
      <c r="AA35707" s="441"/>
    </row>
    <row r="35708" spans="25:27" x14ac:dyDescent="0.2">
      <c r="Y35708" s="396"/>
      <c r="Z35708" s="396"/>
      <c r="AA35708" s="441"/>
    </row>
    <row r="35709" spans="25:27" x14ac:dyDescent="0.2">
      <c r="Y35709" s="396"/>
      <c r="Z35709" s="396"/>
      <c r="AA35709" s="441"/>
    </row>
    <row r="35710" spans="25:27" x14ac:dyDescent="0.2">
      <c r="Y35710" s="396"/>
      <c r="Z35710" s="396"/>
      <c r="AA35710" s="441"/>
    </row>
    <row r="35711" spans="25:27" x14ac:dyDescent="0.2">
      <c r="Y35711" s="396"/>
      <c r="Z35711" s="396"/>
      <c r="AA35711" s="441"/>
    </row>
    <row r="35712" spans="25:27" x14ac:dyDescent="0.2">
      <c r="Y35712" s="396"/>
      <c r="Z35712" s="396"/>
      <c r="AA35712" s="441"/>
    </row>
    <row r="35713" spans="25:27" x14ac:dyDescent="0.2">
      <c r="Y35713" s="396"/>
      <c r="Z35713" s="396"/>
      <c r="AA35713" s="441"/>
    </row>
    <row r="35714" spans="25:27" x14ac:dyDescent="0.2">
      <c r="Y35714" s="396"/>
      <c r="Z35714" s="396"/>
      <c r="AA35714" s="441"/>
    </row>
    <row r="35715" spans="25:27" x14ac:dyDescent="0.2">
      <c r="Y35715" s="396"/>
      <c r="Z35715" s="396"/>
      <c r="AA35715" s="441"/>
    </row>
    <row r="35716" spans="25:27" x14ac:dyDescent="0.2">
      <c r="Y35716" s="396"/>
      <c r="Z35716" s="396"/>
      <c r="AA35716" s="441"/>
    </row>
    <row r="35717" spans="25:27" x14ac:dyDescent="0.2">
      <c r="Y35717" s="396"/>
      <c r="Z35717" s="396"/>
      <c r="AA35717" s="441"/>
    </row>
    <row r="35718" spans="25:27" x14ac:dyDescent="0.2">
      <c r="Y35718" s="396"/>
      <c r="Z35718" s="396"/>
      <c r="AA35718" s="441"/>
    </row>
    <row r="35719" spans="25:27" x14ac:dyDescent="0.2">
      <c r="Y35719" s="396"/>
      <c r="Z35719" s="396"/>
      <c r="AA35719" s="441"/>
    </row>
    <row r="35720" spans="25:27" x14ac:dyDescent="0.2">
      <c r="Y35720" s="396"/>
      <c r="Z35720" s="396"/>
      <c r="AA35720" s="441"/>
    </row>
    <row r="35721" spans="25:27" x14ac:dyDescent="0.2">
      <c r="Y35721" s="396"/>
      <c r="Z35721" s="396"/>
      <c r="AA35721" s="441"/>
    </row>
    <row r="35722" spans="25:27" x14ac:dyDescent="0.2">
      <c r="Y35722" s="396"/>
      <c r="Z35722" s="396"/>
      <c r="AA35722" s="441"/>
    </row>
    <row r="35723" spans="25:27" x14ac:dyDescent="0.2">
      <c r="Y35723" s="396"/>
      <c r="Z35723" s="396"/>
      <c r="AA35723" s="441"/>
    </row>
    <row r="35724" spans="25:27" x14ac:dyDescent="0.2">
      <c r="Y35724" s="396"/>
      <c r="Z35724" s="396"/>
      <c r="AA35724" s="441"/>
    </row>
    <row r="35725" spans="25:27" x14ac:dyDescent="0.2">
      <c r="Y35725" s="396"/>
      <c r="Z35725" s="396"/>
      <c r="AA35725" s="441"/>
    </row>
    <row r="35726" spans="25:27" x14ac:dyDescent="0.2">
      <c r="Y35726" s="396"/>
      <c r="Z35726" s="396"/>
      <c r="AA35726" s="441"/>
    </row>
    <row r="35727" spans="25:27" x14ac:dyDescent="0.2">
      <c r="Y35727" s="396"/>
      <c r="Z35727" s="396"/>
      <c r="AA35727" s="441"/>
    </row>
    <row r="35728" spans="25:27" x14ac:dyDescent="0.2">
      <c r="Y35728" s="396"/>
      <c r="Z35728" s="396"/>
      <c r="AA35728" s="441"/>
    </row>
    <row r="35729" spans="25:27" x14ac:dyDescent="0.2">
      <c r="Y35729" s="396"/>
      <c r="Z35729" s="396"/>
      <c r="AA35729" s="441"/>
    </row>
    <row r="35730" spans="25:27" x14ac:dyDescent="0.2">
      <c r="Y35730" s="396"/>
      <c r="Z35730" s="396"/>
      <c r="AA35730" s="441"/>
    </row>
    <row r="35731" spans="25:27" x14ac:dyDescent="0.2">
      <c r="Y35731" s="396"/>
      <c r="Z35731" s="396"/>
      <c r="AA35731" s="441"/>
    </row>
    <row r="35732" spans="25:27" x14ac:dyDescent="0.2">
      <c r="Y35732" s="396"/>
      <c r="Z35732" s="396"/>
      <c r="AA35732" s="441"/>
    </row>
    <row r="35733" spans="25:27" x14ac:dyDescent="0.2">
      <c r="Y35733" s="396"/>
      <c r="Z35733" s="396"/>
      <c r="AA35733" s="441"/>
    </row>
    <row r="35734" spans="25:27" x14ac:dyDescent="0.2">
      <c r="Y35734" s="396"/>
      <c r="Z35734" s="396"/>
      <c r="AA35734" s="441"/>
    </row>
    <row r="35735" spans="25:27" x14ac:dyDescent="0.2">
      <c r="Y35735" s="396"/>
      <c r="Z35735" s="396"/>
      <c r="AA35735" s="441"/>
    </row>
    <row r="35736" spans="25:27" x14ac:dyDescent="0.2">
      <c r="Y35736" s="396"/>
      <c r="Z35736" s="396"/>
      <c r="AA35736" s="441"/>
    </row>
    <row r="35737" spans="25:27" x14ac:dyDescent="0.2">
      <c r="Y35737" s="396"/>
      <c r="Z35737" s="396"/>
      <c r="AA35737" s="441"/>
    </row>
    <row r="35738" spans="25:27" x14ac:dyDescent="0.2">
      <c r="Y35738" s="396"/>
      <c r="Z35738" s="396"/>
      <c r="AA35738" s="441"/>
    </row>
    <row r="35739" spans="25:27" x14ac:dyDescent="0.2">
      <c r="Y35739" s="396"/>
      <c r="Z35739" s="396"/>
      <c r="AA35739" s="441"/>
    </row>
    <row r="35740" spans="25:27" x14ac:dyDescent="0.2">
      <c r="Y35740" s="396"/>
      <c r="Z35740" s="396"/>
      <c r="AA35740" s="441"/>
    </row>
    <row r="35741" spans="25:27" x14ac:dyDescent="0.2">
      <c r="Y35741" s="396"/>
      <c r="Z35741" s="396"/>
      <c r="AA35741" s="441"/>
    </row>
    <row r="35742" spans="25:27" x14ac:dyDescent="0.2">
      <c r="Y35742" s="396"/>
      <c r="Z35742" s="396"/>
      <c r="AA35742" s="441"/>
    </row>
    <row r="35743" spans="25:27" x14ac:dyDescent="0.2">
      <c r="Y35743" s="396"/>
      <c r="Z35743" s="396"/>
      <c r="AA35743" s="441"/>
    </row>
    <row r="35744" spans="25:27" x14ac:dyDescent="0.2">
      <c r="Y35744" s="396"/>
      <c r="Z35744" s="396"/>
      <c r="AA35744" s="441"/>
    </row>
    <row r="35745" spans="25:27" x14ac:dyDescent="0.2">
      <c r="Y35745" s="396"/>
      <c r="Z35745" s="396"/>
      <c r="AA35745" s="441"/>
    </row>
    <row r="35746" spans="25:27" x14ac:dyDescent="0.2">
      <c r="Y35746" s="396"/>
      <c r="Z35746" s="396"/>
      <c r="AA35746" s="441"/>
    </row>
    <row r="35747" spans="25:27" x14ac:dyDescent="0.2">
      <c r="Y35747" s="396"/>
      <c r="Z35747" s="396"/>
      <c r="AA35747" s="441"/>
    </row>
    <row r="35748" spans="25:27" x14ac:dyDescent="0.2">
      <c r="Y35748" s="396"/>
      <c r="Z35748" s="396"/>
      <c r="AA35748" s="441"/>
    </row>
    <row r="35749" spans="25:27" x14ac:dyDescent="0.2">
      <c r="Y35749" s="396"/>
      <c r="Z35749" s="396"/>
      <c r="AA35749" s="441"/>
    </row>
    <row r="35750" spans="25:27" x14ac:dyDescent="0.2">
      <c r="Y35750" s="396"/>
      <c r="Z35750" s="396"/>
      <c r="AA35750" s="441"/>
    </row>
    <row r="35751" spans="25:27" x14ac:dyDescent="0.2">
      <c r="Y35751" s="396"/>
      <c r="Z35751" s="396"/>
      <c r="AA35751" s="441"/>
    </row>
    <row r="35752" spans="25:27" x14ac:dyDescent="0.2">
      <c r="Y35752" s="396"/>
      <c r="Z35752" s="396"/>
      <c r="AA35752" s="441"/>
    </row>
    <row r="35753" spans="25:27" x14ac:dyDescent="0.2">
      <c r="Y35753" s="396"/>
      <c r="Z35753" s="396"/>
      <c r="AA35753" s="441"/>
    </row>
    <row r="35754" spans="25:27" x14ac:dyDescent="0.2">
      <c r="Y35754" s="396"/>
      <c r="Z35754" s="396"/>
      <c r="AA35754" s="441"/>
    </row>
    <row r="35755" spans="25:27" x14ac:dyDescent="0.2">
      <c r="Y35755" s="396"/>
      <c r="Z35755" s="396"/>
      <c r="AA35755" s="441"/>
    </row>
    <row r="35756" spans="25:27" x14ac:dyDescent="0.2">
      <c r="Y35756" s="396"/>
      <c r="Z35756" s="396"/>
      <c r="AA35756" s="441"/>
    </row>
    <row r="35757" spans="25:27" x14ac:dyDescent="0.2">
      <c r="Y35757" s="396"/>
      <c r="Z35757" s="396"/>
      <c r="AA35757" s="441"/>
    </row>
    <row r="35758" spans="25:27" x14ac:dyDescent="0.2">
      <c r="Y35758" s="396"/>
      <c r="Z35758" s="396"/>
      <c r="AA35758" s="441"/>
    </row>
    <row r="35759" spans="25:27" x14ac:dyDescent="0.2">
      <c r="Y35759" s="396"/>
      <c r="Z35759" s="396"/>
      <c r="AA35759" s="441"/>
    </row>
    <row r="35760" spans="25:27" x14ac:dyDescent="0.2">
      <c r="Y35760" s="396"/>
      <c r="Z35760" s="396"/>
      <c r="AA35760" s="441"/>
    </row>
    <row r="35761" spans="25:27" x14ac:dyDescent="0.2">
      <c r="Y35761" s="396"/>
      <c r="Z35761" s="396"/>
      <c r="AA35761" s="441"/>
    </row>
    <row r="35762" spans="25:27" x14ac:dyDescent="0.2">
      <c r="Y35762" s="396"/>
      <c r="Z35762" s="396"/>
      <c r="AA35762" s="441"/>
    </row>
    <row r="35763" spans="25:27" x14ac:dyDescent="0.2">
      <c r="Y35763" s="396"/>
      <c r="Z35763" s="396"/>
      <c r="AA35763" s="441"/>
    </row>
    <row r="35764" spans="25:27" x14ac:dyDescent="0.2">
      <c r="Y35764" s="396"/>
      <c r="Z35764" s="396"/>
      <c r="AA35764" s="441"/>
    </row>
    <row r="35765" spans="25:27" x14ac:dyDescent="0.2">
      <c r="Y35765" s="396"/>
      <c r="Z35765" s="396"/>
      <c r="AA35765" s="441"/>
    </row>
    <row r="35766" spans="25:27" x14ac:dyDescent="0.2">
      <c r="Y35766" s="396"/>
      <c r="Z35766" s="396"/>
      <c r="AA35766" s="441"/>
    </row>
    <row r="35767" spans="25:27" x14ac:dyDescent="0.2">
      <c r="Y35767" s="396"/>
      <c r="Z35767" s="396"/>
      <c r="AA35767" s="441"/>
    </row>
    <row r="35768" spans="25:27" x14ac:dyDescent="0.2">
      <c r="Y35768" s="396"/>
      <c r="Z35768" s="396"/>
      <c r="AA35768" s="441"/>
    </row>
    <row r="35769" spans="25:27" x14ac:dyDescent="0.2">
      <c r="Y35769" s="396"/>
      <c r="Z35769" s="396"/>
      <c r="AA35769" s="441"/>
    </row>
    <row r="35770" spans="25:27" x14ac:dyDescent="0.2">
      <c r="Y35770" s="396"/>
      <c r="Z35770" s="396"/>
      <c r="AA35770" s="441"/>
    </row>
    <row r="35771" spans="25:27" x14ac:dyDescent="0.2">
      <c r="Y35771" s="396"/>
      <c r="Z35771" s="396"/>
      <c r="AA35771" s="441"/>
    </row>
    <row r="35772" spans="25:27" x14ac:dyDescent="0.2">
      <c r="Y35772" s="396"/>
      <c r="Z35772" s="396"/>
      <c r="AA35772" s="441"/>
    </row>
    <row r="35773" spans="25:27" x14ac:dyDescent="0.2">
      <c r="Y35773" s="396"/>
      <c r="Z35773" s="396"/>
      <c r="AA35773" s="441"/>
    </row>
    <row r="35774" spans="25:27" x14ac:dyDescent="0.2">
      <c r="Y35774" s="396"/>
      <c r="Z35774" s="396"/>
      <c r="AA35774" s="441"/>
    </row>
    <row r="35775" spans="25:27" x14ac:dyDescent="0.2">
      <c r="Y35775" s="396"/>
      <c r="Z35775" s="396"/>
      <c r="AA35775" s="441"/>
    </row>
    <row r="35776" spans="25:27" x14ac:dyDescent="0.2">
      <c r="Y35776" s="396"/>
      <c r="Z35776" s="396"/>
      <c r="AA35776" s="441"/>
    </row>
    <row r="35777" spans="25:27" x14ac:dyDescent="0.2">
      <c r="Y35777" s="396"/>
      <c r="Z35777" s="396"/>
      <c r="AA35777" s="441"/>
    </row>
    <row r="35778" spans="25:27" x14ac:dyDescent="0.2">
      <c r="Y35778" s="396"/>
      <c r="Z35778" s="396"/>
      <c r="AA35778" s="441"/>
    </row>
    <row r="35779" spans="25:27" x14ac:dyDescent="0.2">
      <c r="Y35779" s="396"/>
      <c r="Z35779" s="396"/>
      <c r="AA35779" s="441"/>
    </row>
    <row r="35780" spans="25:27" x14ac:dyDescent="0.2">
      <c r="Y35780" s="396"/>
      <c r="Z35780" s="396"/>
      <c r="AA35780" s="441"/>
    </row>
    <row r="35781" spans="25:27" x14ac:dyDescent="0.2">
      <c r="Y35781" s="396"/>
      <c r="Z35781" s="396"/>
      <c r="AA35781" s="441"/>
    </row>
    <row r="35782" spans="25:27" x14ac:dyDescent="0.2">
      <c r="Y35782" s="396"/>
      <c r="Z35782" s="396"/>
      <c r="AA35782" s="441"/>
    </row>
    <row r="35783" spans="25:27" x14ac:dyDescent="0.2">
      <c r="Y35783" s="396"/>
      <c r="Z35783" s="396"/>
      <c r="AA35783" s="441"/>
    </row>
    <row r="35784" spans="25:27" x14ac:dyDescent="0.2">
      <c r="Y35784" s="396"/>
      <c r="Z35784" s="396"/>
      <c r="AA35784" s="441"/>
    </row>
    <row r="35785" spans="25:27" x14ac:dyDescent="0.2">
      <c r="Y35785" s="396"/>
      <c r="Z35785" s="396"/>
      <c r="AA35785" s="441"/>
    </row>
    <row r="35786" spans="25:27" x14ac:dyDescent="0.2">
      <c r="Y35786" s="396"/>
      <c r="Z35786" s="396"/>
      <c r="AA35786" s="441"/>
    </row>
    <row r="35787" spans="25:27" x14ac:dyDescent="0.2">
      <c r="Y35787" s="396"/>
      <c r="Z35787" s="396"/>
      <c r="AA35787" s="441"/>
    </row>
    <row r="35788" spans="25:27" x14ac:dyDescent="0.2">
      <c r="Y35788" s="396"/>
      <c r="Z35788" s="396"/>
      <c r="AA35788" s="441"/>
    </row>
    <row r="35789" spans="25:27" x14ac:dyDescent="0.2">
      <c r="Y35789" s="396"/>
      <c r="Z35789" s="396"/>
      <c r="AA35789" s="441"/>
    </row>
    <row r="35790" spans="25:27" x14ac:dyDescent="0.2">
      <c r="Y35790" s="396"/>
      <c r="Z35790" s="396"/>
      <c r="AA35790" s="441"/>
    </row>
    <row r="35791" spans="25:27" x14ac:dyDescent="0.2">
      <c r="Y35791" s="396"/>
      <c r="Z35791" s="396"/>
      <c r="AA35791" s="441"/>
    </row>
    <row r="35792" spans="25:27" x14ac:dyDescent="0.2">
      <c r="Y35792" s="396"/>
      <c r="Z35792" s="396"/>
      <c r="AA35792" s="441"/>
    </row>
    <row r="35793" spans="25:27" x14ac:dyDescent="0.2">
      <c r="Y35793" s="396"/>
      <c r="Z35793" s="396"/>
      <c r="AA35793" s="441"/>
    </row>
    <row r="35794" spans="25:27" x14ac:dyDescent="0.2">
      <c r="Y35794" s="396"/>
      <c r="Z35794" s="396"/>
      <c r="AA35794" s="441"/>
    </row>
    <row r="35795" spans="25:27" x14ac:dyDescent="0.2">
      <c r="Y35795" s="396"/>
      <c r="Z35795" s="396"/>
      <c r="AA35795" s="441"/>
    </row>
    <row r="35796" spans="25:27" x14ac:dyDescent="0.2">
      <c r="Y35796" s="396"/>
      <c r="Z35796" s="396"/>
      <c r="AA35796" s="441"/>
    </row>
    <row r="35797" spans="25:27" x14ac:dyDescent="0.2">
      <c r="Y35797" s="396"/>
      <c r="Z35797" s="396"/>
      <c r="AA35797" s="441"/>
    </row>
    <row r="35798" spans="25:27" x14ac:dyDescent="0.2">
      <c r="Y35798" s="396"/>
      <c r="Z35798" s="396"/>
      <c r="AA35798" s="441"/>
    </row>
    <row r="35799" spans="25:27" x14ac:dyDescent="0.2">
      <c r="Y35799" s="396"/>
      <c r="Z35799" s="396"/>
      <c r="AA35799" s="441"/>
    </row>
    <row r="35800" spans="25:27" x14ac:dyDescent="0.2">
      <c r="Y35800" s="396"/>
      <c r="Z35800" s="396"/>
      <c r="AA35800" s="441"/>
    </row>
    <row r="35801" spans="25:27" x14ac:dyDescent="0.2">
      <c r="Y35801" s="396"/>
      <c r="Z35801" s="396"/>
      <c r="AA35801" s="441"/>
    </row>
    <row r="35802" spans="25:27" x14ac:dyDescent="0.2">
      <c r="Y35802" s="396"/>
      <c r="Z35802" s="396"/>
      <c r="AA35802" s="441"/>
    </row>
    <row r="35803" spans="25:27" x14ac:dyDescent="0.2">
      <c r="Y35803" s="396"/>
      <c r="Z35803" s="396"/>
      <c r="AA35803" s="441"/>
    </row>
    <row r="35804" spans="25:27" x14ac:dyDescent="0.2">
      <c r="Y35804" s="396"/>
      <c r="Z35804" s="396"/>
      <c r="AA35804" s="441"/>
    </row>
    <row r="35805" spans="25:27" x14ac:dyDescent="0.2">
      <c r="Y35805" s="396"/>
      <c r="Z35805" s="396"/>
      <c r="AA35805" s="441"/>
    </row>
    <row r="35806" spans="25:27" x14ac:dyDescent="0.2">
      <c r="Y35806" s="396"/>
      <c r="Z35806" s="396"/>
      <c r="AA35806" s="441"/>
    </row>
    <row r="35807" spans="25:27" x14ac:dyDescent="0.2">
      <c r="Y35807" s="396"/>
      <c r="Z35807" s="396"/>
      <c r="AA35807" s="441"/>
    </row>
    <row r="35808" spans="25:27" x14ac:dyDescent="0.2">
      <c r="Y35808" s="396"/>
      <c r="Z35808" s="396"/>
      <c r="AA35808" s="441"/>
    </row>
    <row r="35809" spans="25:27" x14ac:dyDescent="0.2">
      <c r="Y35809" s="396"/>
      <c r="Z35809" s="396"/>
      <c r="AA35809" s="441"/>
    </row>
    <row r="35810" spans="25:27" x14ac:dyDescent="0.2">
      <c r="Y35810" s="396"/>
      <c r="Z35810" s="396"/>
      <c r="AA35810" s="441"/>
    </row>
    <row r="35811" spans="25:27" x14ac:dyDescent="0.2">
      <c r="Y35811" s="396"/>
      <c r="Z35811" s="396"/>
      <c r="AA35811" s="441"/>
    </row>
    <row r="35812" spans="25:27" x14ac:dyDescent="0.2">
      <c r="Y35812" s="396"/>
      <c r="Z35812" s="396"/>
      <c r="AA35812" s="441"/>
    </row>
    <row r="35813" spans="25:27" x14ac:dyDescent="0.2">
      <c r="Y35813" s="396"/>
      <c r="Z35813" s="396"/>
      <c r="AA35813" s="441"/>
    </row>
    <row r="35814" spans="25:27" x14ac:dyDescent="0.2">
      <c r="Y35814" s="396"/>
      <c r="Z35814" s="396"/>
      <c r="AA35814" s="441"/>
    </row>
    <row r="35815" spans="25:27" x14ac:dyDescent="0.2">
      <c r="Y35815" s="396"/>
      <c r="Z35815" s="396"/>
      <c r="AA35815" s="441"/>
    </row>
    <row r="35816" spans="25:27" x14ac:dyDescent="0.2">
      <c r="Y35816" s="396"/>
      <c r="Z35816" s="396"/>
      <c r="AA35816" s="441"/>
    </row>
    <row r="35817" spans="25:27" x14ac:dyDescent="0.2">
      <c r="Y35817" s="396"/>
      <c r="Z35817" s="396"/>
      <c r="AA35817" s="441"/>
    </row>
    <row r="35818" spans="25:27" x14ac:dyDescent="0.2">
      <c r="Y35818" s="396"/>
      <c r="Z35818" s="396"/>
      <c r="AA35818" s="441"/>
    </row>
    <row r="35819" spans="25:27" x14ac:dyDescent="0.2">
      <c r="Y35819" s="396"/>
      <c r="Z35819" s="396"/>
      <c r="AA35819" s="441"/>
    </row>
    <row r="35820" spans="25:27" x14ac:dyDescent="0.2">
      <c r="Y35820" s="396"/>
      <c r="Z35820" s="396"/>
      <c r="AA35820" s="441"/>
    </row>
    <row r="35821" spans="25:27" x14ac:dyDescent="0.2">
      <c r="Y35821" s="396"/>
      <c r="Z35821" s="396"/>
      <c r="AA35821" s="441"/>
    </row>
    <row r="35822" spans="25:27" x14ac:dyDescent="0.2">
      <c r="Y35822" s="396"/>
      <c r="Z35822" s="396"/>
      <c r="AA35822" s="441"/>
    </row>
    <row r="35823" spans="25:27" x14ac:dyDescent="0.2">
      <c r="Y35823" s="396"/>
      <c r="Z35823" s="396"/>
      <c r="AA35823" s="441"/>
    </row>
    <row r="35824" spans="25:27" x14ac:dyDescent="0.2">
      <c r="Y35824" s="396"/>
      <c r="Z35824" s="396"/>
      <c r="AA35824" s="441"/>
    </row>
    <row r="35825" spans="25:27" x14ac:dyDescent="0.2">
      <c r="Y35825" s="396"/>
      <c r="Z35825" s="396"/>
      <c r="AA35825" s="441"/>
    </row>
    <row r="35826" spans="25:27" x14ac:dyDescent="0.2">
      <c r="Y35826" s="396"/>
      <c r="Z35826" s="396"/>
      <c r="AA35826" s="441"/>
    </row>
    <row r="35827" spans="25:27" x14ac:dyDescent="0.2">
      <c r="Y35827" s="396"/>
      <c r="Z35827" s="396"/>
      <c r="AA35827" s="441"/>
    </row>
    <row r="35828" spans="25:27" x14ac:dyDescent="0.2">
      <c r="Y35828" s="396"/>
      <c r="Z35828" s="396"/>
      <c r="AA35828" s="441"/>
    </row>
    <row r="35829" spans="25:27" x14ac:dyDescent="0.2">
      <c r="Y35829" s="396"/>
      <c r="Z35829" s="396"/>
      <c r="AA35829" s="441"/>
    </row>
    <row r="35830" spans="25:27" x14ac:dyDescent="0.2">
      <c r="Y35830" s="396"/>
      <c r="Z35830" s="396"/>
      <c r="AA35830" s="441"/>
    </row>
    <row r="35831" spans="25:27" x14ac:dyDescent="0.2">
      <c r="Y35831" s="396"/>
      <c r="Z35831" s="396"/>
      <c r="AA35831" s="441"/>
    </row>
    <row r="35832" spans="25:27" x14ac:dyDescent="0.2">
      <c r="Y35832" s="396"/>
      <c r="Z35832" s="396"/>
      <c r="AA35832" s="441"/>
    </row>
    <row r="35833" spans="25:27" x14ac:dyDescent="0.2">
      <c r="Y35833" s="396"/>
      <c r="Z35833" s="396"/>
      <c r="AA35833" s="441"/>
    </row>
    <row r="35834" spans="25:27" x14ac:dyDescent="0.2">
      <c r="Y35834" s="396"/>
      <c r="Z35834" s="396"/>
      <c r="AA35834" s="441"/>
    </row>
    <row r="35835" spans="25:27" x14ac:dyDescent="0.2">
      <c r="Y35835" s="396"/>
      <c r="Z35835" s="396"/>
      <c r="AA35835" s="441"/>
    </row>
    <row r="35836" spans="25:27" x14ac:dyDescent="0.2">
      <c r="Y35836" s="396"/>
      <c r="Z35836" s="396"/>
      <c r="AA35836" s="441"/>
    </row>
    <row r="35837" spans="25:27" x14ac:dyDescent="0.2">
      <c r="Y35837" s="396"/>
      <c r="Z35837" s="396"/>
      <c r="AA35837" s="441"/>
    </row>
    <row r="35838" spans="25:27" x14ac:dyDescent="0.2">
      <c r="Y35838" s="396"/>
      <c r="Z35838" s="396"/>
      <c r="AA35838" s="441"/>
    </row>
    <row r="35839" spans="25:27" x14ac:dyDescent="0.2">
      <c r="Y35839" s="396"/>
      <c r="Z35839" s="396"/>
      <c r="AA35839" s="441"/>
    </row>
    <row r="35840" spans="25:27" x14ac:dyDescent="0.2">
      <c r="Y35840" s="396"/>
      <c r="Z35840" s="396"/>
      <c r="AA35840" s="441"/>
    </row>
    <row r="35841" spans="25:27" x14ac:dyDescent="0.2">
      <c r="Y35841" s="396"/>
      <c r="Z35841" s="396"/>
      <c r="AA35841" s="441"/>
    </row>
    <row r="35842" spans="25:27" x14ac:dyDescent="0.2">
      <c r="Y35842" s="396"/>
      <c r="Z35842" s="396"/>
      <c r="AA35842" s="441"/>
    </row>
    <row r="35843" spans="25:27" x14ac:dyDescent="0.2">
      <c r="Y35843" s="396"/>
      <c r="Z35843" s="396"/>
      <c r="AA35843" s="441"/>
    </row>
    <row r="35844" spans="25:27" x14ac:dyDescent="0.2">
      <c r="Y35844" s="396"/>
      <c r="Z35844" s="396"/>
      <c r="AA35844" s="441"/>
    </row>
    <row r="35845" spans="25:27" x14ac:dyDescent="0.2">
      <c r="Y35845" s="396"/>
      <c r="Z35845" s="396"/>
      <c r="AA35845" s="441"/>
    </row>
    <row r="35846" spans="25:27" x14ac:dyDescent="0.2">
      <c r="Y35846" s="396"/>
      <c r="Z35846" s="396"/>
      <c r="AA35846" s="441"/>
    </row>
    <row r="35847" spans="25:27" x14ac:dyDescent="0.2">
      <c r="Y35847" s="396"/>
      <c r="Z35847" s="396"/>
      <c r="AA35847" s="441"/>
    </row>
    <row r="35848" spans="25:27" x14ac:dyDescent="0.2">
      <c r="Y35848" s="396"/>
      <c r="Z35848" s="396"/>
      <c r="AA35848" s="441"/>
    </row>
    <row r="35849" spans="25:27" x14ac:dyDescent="0.2">
      <c r="Y35849" s="396"/>
      <c r="Z35849" s="396"/>
      <c r="AA35849" s="441"/>
    </row>
    <row r="35850" spans="25:27" x14ac:dyDescent="0.2">
      <c r="Y35850" s="396"/>
      <c r="Z35850" s="396"/>
      <c r="AA35850" s="441"/>
    </row>
    <row r="35851" spans="25:27" x14ac:dyDescent="0.2">
      <c r="Y35851" s="396"/>
      <c r="Z35851" s="396"/>
      <c r="AA35851" s="441"/>
    </row>
    <row r="35852" spans="25:27" x14ac:dyDescent="0.2">
      <c r="Y35852" s="396"/>
      <c r="Z35852" s="396"/>
      <c r="AA35852" s="441"/>
    </row>
    <row r="35853" spans="25:27" x14ac:dyDescent="0.2">
      <c r="Y35853" s="396"/>
      <c r="Z35853" s="396"/>
      <c r="AA35853" s="441"/>
    </row>
    <row r="35854" spans="25:27" x14ac:dyDescent="0.2">
      <c r="Y35854" s="396"/>
      <c r="Z35854" s="396"/>
      <c r="AA35854" s="441"/>
    </row>
    <row r="35855" spans="25:27" x14ac:dyDescent="0.2">
      <c r="Y35855" s="396"/>
      <c r="Z35855" s="396"/>
      <c r="AA35855" s="441"/>
    </row>
    <row r="35856" spans="25:27" x14ac:dyDescent="0.2">
      <c r="Y35856" s="396"/>
      <c r="Z35856" s="396"/>
      <c r="AA35856" s="441"/>
    </row>
    <row r="35857" spans="25:27" x14ac:dyDescent="0.2">
      <c r="Y35857" s="396"/>
      <c r="Z35857" s="396"/>
      <c r="AA35857" s="441"/>
    </row>
    <row r="35858" spans="25:27" x14ac:dyDescent="0.2">
      <c r="Y35858" s="396"/>
      <c r="Z35858" s="396"/>
      <c r="AA35858" s="441"/>
    </row>
    <row r="35859" spans="25:27" x14ac:dyDescent="0.2">
      <c r="Y35859" s="396"/>
      <c r="Z35859" s="396"/>
      <c r="AA35859" s="441"/>
    </row>
    <row r="35860" spans="25:27" x14ac:dyDescent="0.2">
      <c r="Y35860" s="396"/>
      <c r="Z35860" s="396"/>
      <c r="AA35860" s="441"/>
    </row>
    <row r="35861" spans="25:27" x14ac:dyDescent="0.2">
      <c r="Y35861" s="396"/>
      <c r="Z35861" s="396"/>
      <c r="AA35861" s="441"/>
    </row>
    <row r="35862" spans="25:27" x14ac:dyDescent="0.2">
      <c r="Y35862" s="396"/>
      <c r="Z35862" s="396"/>
      <c r="AA35862" s="441"/>
    </row>
    <row r="35863" spans="25:27" x14ac:dyDescent="0.2">
      <c r="Y35863" s="396"/>
      <c r="Z35863" s="396"/>
      <c r="AA35863" s="441"/>
    </row>
    <row r="35864" spans="25:27" x14ac:dyDescent="0.2">
      <c r="Y35864" s="396"/>
      <c r="Z35864" s="396"/>
      <c r="AA35864" s="441"/>
    </row>
    <row r="35865" spans="25:27" x14ac:dyDescent="0.2">
      <c r="Y35865" s="396"/>
      <c r="Z35865" s="396"/>
      <c r="AA35865" s="441"/>
    </row>
    <row r="35866" spans="25:27" x14ac:dyDescent="0.2">
      <c r="Y35866" s="396"/>
      <c r="Z35866" s="396"/>
      <c r="AA35866" s="441"/>
    </row>
    <row r="35867" spans="25:27" x14ac:dyDescent="0.2">
      <c r="Y35867" s="396"/>
      <c r="Z35867" s="396"/>
      <c r="AA35867" s="441"/>
    </row>
    <row r="35868" spans="25:27" x14ac:dyDescent="0.2">
      <c r="Y35868" s="396"/>
      <c r="Z35868" s="396"/>
      <c r="AA35868" s="441"/>
    </row>
    <row r="35869" spans="25:27" x14ac:dyDescent="0.2">
      <c r="Y35869" s="396"/>
      <c r="Z35869" s="396"/>
      <c r="AA35869" s="441"/>
    </row>
    <row r="35870" spans="25:27" x14ac:dyDescent="0.2">
      <c r="Y35870" s="396"/>
      <c r="Z35870" s="396"/>
      <c r="AA35870" s="441"/>
    </row>
    <row r="35871" spans="25:27" x14ac:dyDescent="0.2">
      <c r="Y35871" s="396"/>
      <c r="Z35871" s="396"/>
      <c r="AA35871" s="441"/>
    </row>
    <row r="35872" spans="25:27" x14ac:dyDescent="0.2">
      <c r="Y35872" s="396"/>
      <c r="Z35872" s="396"/>
      <c r="AA35872" s="441"/>
    </row>
    <row r="35873" spans="25:27" x14ac:dyDescent="0.2">
      <c r="Y35873" s="396"/>
      <c r="Z35873" s="396"/>
      <c r="AA35873" s="441"/>
    </row>
    <row r="35874" spans="25:27" x14ac:dyDescent="0.2">
      <c r="Y35874" s="396"/>
      <c r="Z35874" s="396"/>
      <c r="AA35874" s="441"/>
    </row>
    <row r="35875" spans="25:27" x14ac:dyDescent="0.2">
      <c r="Y35875" s="396"/>
      <c r="Z35875" s="396"/>
      <c r="AA35875" s="441"/>
    </row>
    <row r="35876" spans="25:27" x14ac:dyDescent="0.2">
      <c r="Y35876" s="396"/>
      <c r="Z35876" s="396"/>
      <c r="AA35876" s="441"/>
    </row>
    <row r="35877" spans="25:27" x14ac:dyDescent="0.2">
      <c r="Y35877" s="396"/>
      <c r="Z35877" s="396"/>
      <c r="AA35877" s="441"/>
    </row>
    <row r="35878" spans="25:27" x14ac:dyDescent="0.2">
      <c r="Y35878" s="396"/>
      <c r="Z35878" s="396"/>
      <c r="AA35878" s="441"/>
    </row>
    <row r="35879" spans="25:27" x14ac:dyDescent="0.2">
      <c r="Y35879" s="396"/>
      <c r="Z35879" s="396"/>
      <c r="AA35879" s="441"/>
    </row>
    <row r="35880" spans="25:27" x14ac:dyDescent="0.2">
      <c r="Y35880" s="396"/>
      <c r="Z35880" s="396"/>
      <c r="AA35880" s="441"/>
    </row>
    <row r="35881" spans="25:27" x14ac:dyDescent="0.2">
      <c r="Y35881" s="396"/>
      <c r="Z35881" s="396"/>
      <c r="AA35881" s="441"/>
    </row>
    <row r="35882" spans="25:27" x14ac:dyDescent="0.2">
      <c r="Y35882" s="396"/>
      <c r="Z35882" s="396"/>
      <c r="AA35882" s="441"/>
    </row>
    <row r="35883" spans="25:27" x14ac:dyDescent="0.2">
      <c r="Y35883" s="396"/>
      <c r="Z35883" s="396"/>
      <c r="AA35883" s="441"/>
    </row>
    <row r="35884" spans="25:27" x14ac:dyDescent="0.2">
      <c r="Y35884" s="396"/>
      <c r="Z35884" s="396"/>
      <c r="AA35884" s="441"/>
    </row>
    <row r="35885" spans="25:27" x14ac:dyDescent="0.2">
      <c r="Y35885" s="396"/>
      <c r="Z35885" s="396"/>
      <c r="AA35885" s="441"/>
    </row>
    <row r="35886" spans="25:27" x14ac:dyDescent="0.2">
      <c r="Y35886" s="396"/>
      <c r="Z35886" s="396"/>
      <c r="AA35886" s="441"/>
    </row>
    <row r="35887" spans="25:27" x14ac:dyDescent="0.2">
      <c r="Y35887" s="396"/>
      <c r="Z35887" s="396"/>
      <c r="AA35887" s="441"/>
    </row>
    <row r="35888" spans="25:27" x14ac:dyDescent="0.2">
      <c r="Y35888" s="396"/>
      <c r="Z35888" s="396"/>
      <c r="AA35888" s="441"/>
    </row>
    <row r="35889" spans="25:27" x14ac:dyDescent="0.2">
      <c r="Y35889" s="396"/>
      <c r="Z35889" s="396"/>
      <c r="AA35889" s="441"/>
    </row>
    <row r="35890" spans="25:27" x14ac:dyDescent="0.2">
      <c r="Y35890" s="396"/>
      <c r="Z35890" s="396"/>
      <c r="AA35890" s="441"/>
    </row>
    <row r="35891" spans="25:27" x14ac:dyDescent="0.2">
      <c r="Y35891" s="396"/>
      <c r="Z35891" s="396"/>
      <c r="AA35891" s="441"/>
    </row>
    <row r="35892" spans="25:27" x14ac:dyDescent="0.2">
      <c r="Y35892" s="396"/>
      <c r="Z35892" s="396"/>
      <c r="AA35892" s="441"/>
    </row>
    <row r="35893" spans="25:27" x14ac:dyDescent="0.2">
      <c r="Y35893" s="396"/>
      <c r="Z35893" s="396"/>
      <c r="AA35893" s="441"/>
    </row>
    <row r="35894" spans="25:27" x14ac:dyDescent="0.2">
      <c r="Y35894" s="396"/>
      <c r="Z35894" s="396"/>
      <c r="AA35894" s="441"/>
    </row>
    <row r="35895" spans="25:27" x14ac:dyDescent="0.2">
      <c r="Y35895" s="396"/>
      <c r="Z35895" s="396"/>
      <c r="AA35895" s="441"/>
    </row>
    <row r="35896" spans="25:27" x14ac:dyDescent="0.2">
      <c r="Y35896" s="396"/>
      <c r="Z35896" s="396"/>
      <c r="AA35896" s="441"/>
    </row>
    <row r="35897" spans="25:27" x14ac:dyDescent="0.2">
      <c r="Y35897" s="396"/>
      <c r="Z35897" s="396"/>
      <c r="AA35897" s="441"/>
    </row>
    <row r="35898" spans="25:27" x14ac:dyDescent="0.2">
      <c r="Y35898" s="396"/>
      <c r="Z35898" s="396"/>
      <c r="AA35898" s="441"/>
    </row>
    <row r="35899" spans="25:27" x14ac:dyDescent="0.2">
      <c r="Y35899" s="396"/>
      <c r="Z35899" s="396"/>
      <c r="AA35899" s="441"/>
    </row>
    <row r="35900" spans="25:27" x14ac:dyDescent="0.2">
      <c r="Y35900" s="396"/>
      <c r="Z35900" s="396"/>
      <c r="AA35900" s="441"/>
    </row>
    <row r="35901" spans="25:27" x14ac:dyDescent="0.2">
      <c r="Y35901" s="396"/>
      <c r="Z35901" s="396"/>
      <c r="AA35901" s="441"/>
    </row>
    <row r="35902" spans="25:27" x14ac:dyDescent="0.2">
      <c r="Y35902" s="396"/>
      <c r="Z35902" s="396"/>
      <c r="AA35902" s="441"/>
    </row>
    <row r="35903" spans="25:27" x14ac:dyDescent="0.2">
      <c r="Y35903" s="396"/>
      <c r="Z35903" s="396"/>
      <c r="AA35903" s="441"/>
    </row>
    <row r="35904" spans="25:27" x14ac:dyDescent="0.2">
      <c r="Y35904" s="396"/>
      <c r="Z35904" s="396"/>
      <c r="AA35904" s="441"/>
    </row>
    <row r="35905" spans="25:27" x14ac:dyDescent="0.2">
      <c r="Y35905" s="396"/>
      <c r="Z35905" s="396"/>
      <c r="AA35905" s="441"/>
    </row>
    <row r="35906" spans="25:27" x14ac:dyDescent="0.2">
      <c r="Y35906" s="396"/>
      <c r="Z35906" s="396"/>
      <c r="AA35906" s="441"/>
    </row>
    <row r="35907" spans="25:27" x14ac:dyDescent="0.2">
      <c r="Y35907" s="396"/>
      <c r="Z35907" s="396"/>
      <c r="AA35907" s="441"/>
    </row>
    <row r="35908" spans="25:27" x14ac:dyDescent="0.2">
      <c r="Y35908" s="396"/>
      <c r="Z35908" s="396"/>
      <c r="AA35908" s="441"/>
    </row>
    <row r="35909" spans="25:27" x14ac:dyDescent="0.2">
      <c r="Y35909" s="396"/>
      <c r="Z35909" s="396"/>
      <c r="AA35909" s="441"/>
    </row>
    <row r="35910" spans="25:27" x14ac:dyDescent="0.2">
      <c r="Y35910" s="396"/>
      <c r="Z35910" s="396"/>
      <c r="AA35910" s="441"/>
    </row>
    <row r="35911" spans="25:27" x14ac:dyDescent="0.2">
      <c r="Y35911" s="396"/>
      <c r="Z35911" s="396"/>
      <c r="AA35911" s="441"/>
    </row>
    <row r="35912" spans="25:27" x14ac:dyDescent="0.2">
      <c r="Y35912" s="396"/>
      <c r="Z35912" s="396"/>
      <c r="AA35912" s="441"/>
    </row>
    <row r="35913" spans="25:27" x14ac:dyDescent="0.2">
      <c r="Y35913" s="396"/>
      <c r="Z35913" s="396"/>
      <c r="AA35913" s="441"/>
    </row>
    <row r="35914" spans="25:27" x14ac:dyDescent="0.2">
      <c r="Y35914" s="396"/>
      <c r="Z35914" s="396"/>
      <c r="AA35914" s="441"/>
    </row>
    <row r="35915" spans="25:27" x14ac:dyDescent="0.2">
      <c r="Y35915" s="396"/>
      <c r="Z35915" s="396"/>
      <c r="AA35915" s="441"/>
    </row>
    <row r="35916" spans="25:27" x14ac:dyDescent="0.2">
      <c r="Y35916" s="396"/>
      <c r="Z35916" s="396"/>
      <c r="AA35916" s="441"/>
    </row>
    <row r="35917" spans="25:27" x14ac:dyDescent="0.2">
      <c r="Y35917" s="396"/>
      <c r="Z35917" s="396"/>
      <c r="AA35917" s="441"/>
    </row>
    <row r="35918" spans="25:27" x14ac:dyDescent="0.2">
      <c r="Y35918" s="396"/>
      <c r="Z35918" s="396"/>
      <c r="AA35918" s="441"/>
    </row>
    <row r="35919" spans="25:27" x14ac:dyDescent="0.2">
      <c r="Y35919" s="396"/>
      <c r="Z35919" s="396"/>
      <c r="AA35919" s="441"/>
    </row>
    <row r="35920" spans="25:27" x14ac:dyDescent="0.2">
      <c r="Y35920" s="396"/>
      <c r="Z35920" s="396"/>
      <c r="AA35920" s="441"/>
    </row>
    <row r="35921" spans="25:27" x14ac:dyDescent="0.2">
      <c r="Y35921" s="396"/>
      <c r="Z35921" s="396"/>
      <c r="AA35921" s="441"/>
    </row>
    <row r="35922" spans="25:27" x14ac:dyDescent="0.2">
      <c r="Y35922" s="396"/>
      <c r="Z35922" s="396"/>
      <c r="AA35922" s="441"/>
    </row>
    <row r="35923" spans="25:27" x14ac:dyDescent="0.2">
      <c r="Y35923" s="396"/>
      <c r="Z35923" s="396"/>
      <c r="AA35923" s="441"/>
    </row>
    <row r="35924" spans="25:27" x14ac:dyDescent="0.2">
      <c r="Y35924" s="396"/>
      <c r="Z35924" s="396"/>
      <c r="AA35924" s="441"/>
    </row>
    <row r="35925" spans="25:27" x14ac:dyDescent="0.2">
      <c r="Y35925" s="396"/>
      <c r="Z35925" s="396"/>
      <c r="AA35925" s="441"/>
    </row>
    <row r="35926" spans="25:27" x14ac:dyDescent="0.2">
      <c r="Y35926" s="396"/>
      <c r="Z35926" s="396"/>
      <c r="AA35926" s="441"/>
    </row>
    <row r="35927" spans="25:27" x14ac:dyDescent="0.2">
      <c r="Y35927" s="396"/>
      <c r="Z35927" s="396"/>
      <c r="AA35927" s="441"/>
    </row>
    <row r="35928" spans="25:27" x14ac:dyDescent="0.2">
      <c r="Y35928" s="396"/>
      <c r="Z35928" s="396"/>
      <c r="AA35928" s="441"/>
    </row>
    <row r="35929" spans="25:27" x14ac:dyDescent="0.2">
      <c r="Y35929" s="396"/>
      <c r="Z35929" s="396"/>
      <c r="AA35929" s="441"/>
    </row>
    <row r="35930" spans="25:27" x14ac:dyDescent="0.2">
      <c r="Y35930" s="396"/>
      <c r="Z35930" s="396"/>
      <c r="AA35930" s="441"/>
    </row>
    <row r="35931" spans="25:27" x14ac:dyDescent="0.2">
      <c r="Y35931" s="396"/>
      <c r="Z35931" s="396"/>
      <c r="AA35931" s="441"/>
    </row>
    <row r="35932" spans="25:27" x14ac:dyDescent="0.2">
      <c r="Y35932" s="396"/>
      <c r="Z35932" s="396"/>
      <c r="AA35932" s="441"/>
    </row>
    <row r="35933" spans="25:27" x14ac:dyDescent="0.2">
      <c r="Y35933" s="396"/>
      <c r="Z35933" s="396"/>
      <c r="AA35933" s="441"/>
    </row>
    <row r="35934" spans="25:27" x14ac:dyDescent="0.2">
      <c r="Y35934" s="396"/>
      <c r="Z35934" s="396"/>
      <c r="AA35934" s="441"/>
    </row>
    <row r="35935" spans="25:27" x14ac:dyDescent="0.2">
      <c r="Y35935" s="396"/>
      <c r="Z35935" s="396"/>
      <c r="AA35935" s="441"/>
    </row>
    <row r="35936" spans="25:27" x14ac:dyDescent="0.2">
      <c r="Y35936" s="396"/>
      <c r="Z35936" s="396"/>
      <c r="AA35936" s="441"/>
    </row>
    <row r="35937" spans="25:27" x14ac:dyDescent="0.2">
      <c r="Y35937" s="396"/>
      <c r="Z35937" s="396"/>
      <c r="AA35937" s="441"/>
    </row>
    <row r="35938" spans="25:27" x14ac:dyDescent="0.2">
      <c r="Y35938" s="396"/>
      <c r="Z35938" s="396"/>
      <c r="AA35938" s="441"/>
    </row>
    <row r="35939" spans="25:27" x14ac:dyDescent="0.2">
      <c r="Y35939" s="396"/>
      <c r="Z35939" s="396"/>
      <c r="AA35939" s="441"/>
    </row>
    <row r="35940" spans="25:27" x14ac:dyDescent="0.2">
      <c r="Y35940" s="396"/>
      <c r="Z35940" s="396"/>
      <c r="AA35940" s="441"/>
    </row>
    <row r="35941" spans="25:27" x14ac:dyDescent="0.2">
      <c r="Y35941" s="396"/>
      <c r="Z35941" s="396"/>
      <c r="AA35941" s="441"/>
    </row>
    <row r="35942" spans="25:27" x14ac:dyDescent="0.2">
      <c r="Y35942" s="396"/>
      <c r="Z35942" s="396"/>
      <c r="AA35942" s="441"/>
    </row>
    <row r="35943" spans="25:27" x14ac:dyDescent="0.2">
      <c r="Y35943" s="396"/>
      <c r="Z35943" s="396"/>
      <c r="AA35943" s="441"/>
    </row>
    <row r="35944" spans="25:27" x14ac:dyDescent="0.2">
      <c r="Y35944" s="396"/>
      <c r="Z35944" s="396"/>
      <c r="AA35944" s="441"/>
    </row>
    <row r="35945" spans="25:27" x14ac:dyDescent="0.2">
      <c r="Y35945" s="396"/>
      <c r="Z35945" s="396"/>
      <c r="AA35945" s="441"/>
    </row>
    <row r="35946" spans="25:27" x14ac:dyDescent="0.2">
      <c r="Y35946" s="396"/>
      <c r="Z35946" s="396"/>
      <c r="AA35946" s="441"/>
    </row>
    <row r="35947" spans="25:27" x14ac:dyDescent="0.2">
      <c r="Y35947" s="396"/>
      <c r="Z35947" s="396"/>
      <c r="AA35947" s="441"/>
    </row>
    <row r="35948" spans="25:27" x14ac:dyDescent="0.2">
      <c r="Y35948" s="396"/>
      <c r="Z35948" s="396"/>
      <c r="AA35948" s="441"/>
    </row>
    <row r="35949" spans="25:27" x14ac:dyDescent="0.2">
      <c r="Y35949" s="396"/>
      <c r="Z35949" s="396"/>
      <c r="AA35949" s="441"/>
    </row>
    <row r="35950" spans="25:27" x14ac:dyDescent="0.2">
      <c r="Y35950" s="396"/>
      <c r="Z35950" s="396"/>
      <c r="AA35950" s="441"/>
    </row>
    <row r="35951" spans="25:27" x14ac:dyDescent="0.2">
      <c r="Y35951" s="396"/>
      <c r="Z35951" s="396"/>
      <c r="AA35951" s="441"/>
    </row>
    <row r="35952" spans="25:27" x14ac:dyDescent="0.2">
      <c r="Y35952" s="396"/>
      <c r="Z35952" s="396"/>
      <c r="AA35952" s="441"/>
    </row>
    <row r="35953" spans="25:27" x14ac:dyDescent="0.2">
      <c r="Y35953" s="396"/>
      <c r="Z35953" s="396"/>
      <c r="AA35953" s="441"/>
    </row>
    <row r="35954" spans="25:27" x14ac:dyDescent="0.2">
      <c r="Y35954" s="396"/>
      <c r="Z35954" s="396"/>
      <c r="AA35954" s="441"/>
    </row>
    <row r="35955" spans="25:27" x14ac:dyDescent="0.2">
      <c r="Y35955" s="396"/>
      <c r="Z35955" s="396"/>
      <c r="AA35955" s="441"/>
    </row>
    <row r="35956" spans="25:27" x14ac:dyDescent="0.2">
      <c r="Y35956" s="396"/>
      <c r="Z35956" s="396"/>
      <c r="AA35956" s="441"/>
    </row>
    <row r="35957" spans="25:27" x14ac:dyDescent="0.2">
      <c r="Y35957" s="396"/>
      <c r="Z35957" s="396"/>
      <c r="AA35957" s="441"/>
    </row>
    <row r="35958" spans="25:27" x14ac:dyDescent="0.2">
      <c r="Y35958" s="396"/>
      <c r="Z35958" s="396"/>
      <c r="AA35958" s="441"/>
    </row>
    <row r="35959" spans="25:27" x14ac:dyDescent="0.2">
      <c r="Y35959" s="396"/>
      <c r="Z35959" s="396"/>
      <c r="AA35959" s="441"/>
    </row>
    <row r="35960" spans="25:27" x14ac:dyDescent="0.2">
      <c r="Y35960" s="396"/>
      <c r="Z35960" s="396"/>
      <c r="AA35960" s="441"/>
    </row>
    <row r="35961" spans="25:27" x14ac:dyDescent="0.2">
      <c r="Y35961" s="396"/>
      <c r="Z35961" s="396"/>
      <c r="AA35961" s="441"/>
    </row>
    <row r="35962" spans="25:27" x14ac:dyDescent="0.2">
      <c r="Y35962" s="396"/>
      <c r="Z35962" s="396"/>
      <c r="AA35962" s="441"/>
    </row>
    <row r="35963" spans="25:27" x14ac:dyDescent="0.2">
      <c r="Y35963" s="396"/>
      <c r="Z35963" s="396"/>
      <c r="AA35963" s="441"/>
    </row>
    <row r="35964" spans="25:27" x14ac:dyDescent="0.2">
      <c r="Y35964" s="396"/>
      <c r="Z35964" s="396"/>
      <c r="AA35964" s="441"/>
    </row>
    <row r="35965" spans="25:27" x14ac:dyDescent="0.2">
      <c r="Y35965" s="396"/>
      <c r="Z35965" s="396"/>
      <c r="AA35965" s="441"/>
    </row>
    <row r="35966" spans="25:27" x14ac:dyDescent="0.2">
      <c r="Y35966" s="396"/>
      <c r="Z35966" s="396"/>
      <c r="AA35966" s="441"/>
    </row>
    <row r="35967" spans="25:27" x14ac:dyDescent="0.2">
      <c r="Y35967" s="396"/>
      <c r="Z35967" s="396"/>
      <c r="AA35967" s="441"/>
    </row>
    <row r="35968" spans="25:27" x14ac:dyDescent="0.2">
      <c r="Y35968" s="396"/>
      <c r="Z35968" s="396"/>
      <c r="AA35968" s="441"/>
    </row>
    <row r="35969" spans="25:27" x14ac:dyDescent="0.2">
      <c r="Y35969" s="396"/>
      <c r="Z35969" s="396"/>
      <c r="AA35969" s="441"/>
    </row>
    <row r="35970" spans="25:27" x14ac:dyDescent="0.2">
      <c r="Y35970" s="396"/>
      <c r="Z35970" s="396"/>
      <c r="AA35970" s="441"/>
    </row>
    <row r="35971" spans="25:27" x14ac:dyDescent="0.2">
      <c r="Y35971" s="396"/>
      <c r="Z35971" s="396"/>
      <c r="AA35971" s="441"/>
    </row>
    <row r="35972" spans="25:27" x14ac:dyDescent="0.2">
      <c r="Y35972" s="396"/>
      <c r="Z35972" s="396"/>
      <c r="AA35972" s="441"/>
    </row>
    <row r="35973" spans="25:27" x14ac:dyDescent="0.2">
      <c r="Y35973" s="396"/>
      <c r="Z35973" s="396"/>
      <c r="AA35973" s="441"/>
    </row>
    <row r="35974" spans="25:27" x14ac:dyDescent="0.2">
      <c r="Y35974" s="396"/>
      <c r="Z35974" s="396"/>
      <c r="AA35974" s="441"/>
    </row>
    <row r="35975" spans="25:27" x14ac:dyDescent="0.2">
      <c r="Y35975" s="396"/>
      <c r="Z35975" s="396"/>
      <c r="AA35975" s="441"/>
    </row>
    <row r="35976" spans="25:27" x14ac:dyDescent="0.2">
      <c r="Y35976" s="396"/>
      <c r="Z35976" s="396"/>
      <c r="AA35976" s="441"/>
    </row>
    <row r="35977" spans="25:27" x14ac:dyDescent="0.2">
      <c r="Y35977" s="396"/>
      <c r="Z35977" s="396"/>
      <c r="AA35977" s="441"/>
    </row>
    <row r="35978" spans="25:27" x14ac:dyDescent="0.2">
      <c r="Y35978" s="396"/>
      <c r="Z35978" s="396"/>
      <c r="AA35978" s="441"/>
    </row>
    <row r="35979" spans="25:27" x14ac:dyDescent="0.2">
      <c r="Y35979" s="396"/>
      <c r="Z35979" s="396"/>
      <c r="AA35979" s="441"/>
    </row>
    <row r="35980" spans="25:27" x14ac:dyDescent="0.2">
      <c r="Y35980" s="396"/>
      <c r="Z35980" s="396"/>
      <c r="AA35980" s="441"/>
    </row>
    <row r="35981" spans="25:27" x14ac:dyDescent="0.2">
      <c r="Y35981" s="396"/>
      <c r="Z35981" s="396"/>
      <c r="AA35981" s="441"/>
    </row>
    <row r="35982" spans="25:27" x14ac:dyDescent="0.2">
      <c r="Y35982" s="396"/>
      <c r="Z35982" s="396"/>
      <c r="AA35982" s="441"/>
    </row>
    <row r="35983" spans="25:27" x14ac:dyDescent="0.2">
      <c r="Y35983" s="396"/>
      <c r="Z35983" s="396"/>
      <c r="AA35983" s="441"/>
    </row>
    <row r="35984" spans="25:27" x14ac:dyDescent="0.2">
      <c r="Y35984" s="396"/>
      <c r="Z35984" s="396"/>
      <c r="AA35984" s="441"/>
    </row>
    <row r="35985" spans="25:27" x14ac:dyDescent="0.2">
      <c r="Y35985" s="396"/>
      <c r="Z35985" s="396"/>
      <c r="AA35985" s="441"/>
    </row>
    <row r="35986" spans="25:27" x14ac:dyDescent="0.2">
      <c r="Y35986" s="396"/>
      <c r="Z35986" s="396"/>
      <c r="AA35986" s="441"/>
    </row>
    <row r="35987" spans="25:27" x14ac:dyDescent="0.2">
      <c r="Y35987" s="396"/>
      <c r="Z35987" s="396"/>
      <c r="AA35987" s="441"/>
    </row>
    <row r="35988" spans="25:27" x14ac:dyDescent="0.2">
      <c r="Y35988" s="396"/>
      <c r="Z35988" s="396"/>
      <c r="AA35988" s="441"/>
    </row>
    <row r="35989" spans="25:27" x14ac:dyDescent="0.2">
      <c r="Y35989" s="396"/>
      <c r="Z35989" s="396"/>
      <c r="AA35989" s="441"/>
    </row>
    <row r="35990" spans="25:27" x14ac:dyDescent="0.2">
      <c r="Y35990" s="396"/>
      <c r="Z35990" s="396"/>
      <c r="AA35990" s="441"/>
    </row>
    <row r="35991" spans="25:27" x14ac:dyDescent="0.2">
      <c r="Y35991" s="396"/>
      <c r="Z35991" s="396"/>
      <c r="AA35991" s="441"/>
    </row>
    <row r="35992" spans="25:27" x14ac:dyDescent="0.2">
      <c r="Y35992" s="396"/>
      <c r="Z35992" s="396"/>
      <c r="AA35992" s="441"/>
    </row>
    <row r="35993" spans="25:27" x14ac:dyDescent="0.2">
      <c r="Y35993" s="396"/>
      <c r="Z35993" s="396"/>
      <c r="AA35993" s="441"/>
    </row>
    <row r="35994" spans="25:27" x14ac:dyDescent="0.2">
      <c r="Y35994" s="396"/>
      <c r="Z35994" s="396"/>
      <c r="AA35994" s="441"/>
    </row>
    <row r="35995" spans="25:27" x14ac:dyDescent="0.2">
      <c r="Y35995" s="396"/>
      <c r="Z35995" s="396"/>
      <c r="AA35995" s="441"/>
    </row>
    <row r="35996" spans="25:27" x14ac:dyDescent="0.2">
      <c r="Y35996" s="396"/>
      <c r="Z35996" s="396"/>
      <c r="AA35996" s="441"/>
    </row>
    <row r="35997" spans="25:27" x14ac:dyDescent="0.2">
      <c r="Y35997" s="396"/>
      <c r="Z35997" s="396"/>
      <c r="AA35997" s="441"/>
    </row>
    <row r="35998" spans="25:27" x14ac:dyDescent="0.2">
      <c r="Y35998" s="396"/>
      <c r="Z35998" s="396"/>
      <c r="AA35998" s="441"/>
    </row>
    <row r="35999" spans="25:27" x14ac:dyDescent="0.2">
      <c r="Y35999" s="396"/>
      <c r="Z35999" s="396"/>
      <c r="AA35999" s="441"/>
    </row>
    <row r="36000" spans="25:27" x14ac:dyDescent="0.2">
      <c r="Y36000" s="396"/>
      <c r="Z36000" s="396"/>
      <c r="AA36000" s="441"/>
    </row>
    <row r="36001" spans="25:27" x14ac:dyDescent="0.2">
      <c r="Y36001" s="396"/>
      <c r="Z36001" s="396"/>
      <c r="AA36001" s="441"/>
    </row>
    <row r="36002" spans="25:27" x14ac:dyDescent="0.2">
      <c r="Y36002" s="396"/>
      <c r="Z36002" s="396"/>
      <c r="AA36002" s="441"/>
    </row>
    <row r="36003" spans="25:27" x14ac:dyDescent="0.2">
      <c r="Y36003" s="396"/>
      <c r="Z36003" s="396"/>
      <c r="AA36003" s="441"/>
    </row>
    <row r="36004" spans="25:27" x14ac:dyDescent="0.2">
      <c r="Y36004" s="396"/>
      <c r="Z36004" s="396"/>
      <c r="AA36004" s="441"/>
    </row>
    <row r="36005" spans="25:27" x14ac:dyDescent="0.2">
      <c r="Y36005" s="396"/>
      <c r="Z36005" s="396"/>
      <c r="AA36005" s="441"/>
    </row>
    <row r="36006" spans="25:27" x14ac:dyDescent="0.2">
      <c r="Y36006" s="396"/>
      <c r="Z36006" s="396"/>
      <c r="AA36006" s="441"/>
    </row>
    <row r="36007" spans="25:27" x14ac:dyDescent="0.2">
      <c r="Y36007" s="396"/>
      <c r="Z36007" s="396"/>
      <c r="AA36007" s="441"/>
    </row>
    <row r="36008" spans="25:27" x14ac:dyDescent="0.2">
      <c r="Y36008" s="396"/>
      <c r="Z36008" s="396"/>
      <c r="AA36008" s="441"/>
    </row>
    <row r="36009" spans="25:27" x14ac:dyDescent="0.2">
      <c r="Y36009" s="396"/>
      <c r="Z36009" s="396"/>
      <c r="AA36009" s="441"/>
    </row>
    <row r="36010" spans="25:27" x14ac:dyDescent="0.2">
      <c r="Y36010" s="396"/>
      <c r="Z36010" s="396"/>
      <c r="AA36010" s="441"/>
    </row>
    <row r="36011" spans="25:27" x14ac:dyDescent="0.2">
      <c r="Y36011" s="396"/>
      <c r="Z36011" s="396"/>
      <c r="AA36011" s="441"/>
    </row>
    <row r="36012" spans="25:27" x14ac:dyDescent="0.2">
      <c r="Y36012" s="396"/>
      <c r="Z36012" s="396"/>
      <c r="AA36012" s="441"/>
    </row>
    <row r="36013" spans="25:27" x14ac:dyDescent="0.2">
      <c r="Y36013" s="396"/>
      <c r="Z36013" s="396"/>
      <c r="AA36013" s="441"/>
    </row>
    <row r="36014" spans="25:27" x14ac:dyDescent="0.2">
      <c r="Y36014" s="396"/>
      <c r="Z36014" s="396"/>
      <c r="AA36014" s="441"/>
    </row>
    <row r="36015" spans="25:27" x14ac:dyDescent="0.2">
      <c r="Y36015" s="396"/>
      <c r="Z36015" s="396"/>
      <c r="AA36015" s="441"/>
    </row>
    <row r="36016" spans="25:27" x14ac:dyDescent="0.2">
      <c r="Y36016" s="396"/>
      <c r="Z36016" s="396"/>
      <c r="AA36016" s="441"/>
    </row>
    <row r="36017" spans="25:27" x14ac:dyDescent="0.2">
      <c r="Y36017" s="396"/>
      <c r="Z36017" s="396"/>
      <c r="AA36017" s="441"/>
    </row>
    <row r="36018" spans="25:27" x14ac:dyDescent="0.2">
      <c r="Y36018" s="396"/>
      <c r="Z36018" s="396"/>
      <c r="AA36018" s="441"/>
    </row>
    <row r="36019" spans="25:27" x14ac:dyDescent="0.2">
      <c r="Y36019" s="396"/>
      <c r="Z36019" s="396"/>
      <c r="AA36019" s="441"/>
    </row>
    <row r="36020" spans="25:27" x14ac:dyDescent="0.2">
      <c r="Y36020" s="396"/>
      <c r="Z36020" s="396"/>
      <c r="AA36020" s="441"/>
    </row>
    <row r="36021" spans="25:27" x14ac:dyDescent="0.2">
      <c r="Y36021" s="396"/>
      <c r="Z36021" s="396"/>
      <c r="AA36021" s="441"/>
    </row>
    <row r="36022" spans="25:27" x14ac:dyDescent="0.2">
      <c r="Y36022" s="396"/>
      <c r="Z36022" s="396"/>
      <c r="AA36022" s="441"/>
    </row>
    <row r="36023" spans="25:27" x14ac:dyDescent="0.2">
      <c r="Y36023" s="396"/>
      <c r="Z36023" s="396"/>
      <c r="AA36023" s="441"/>
    </row>
    <row r="36024" spans="25:27" x14ac:dyDescent="0.2">
      <c r="Y36024" s="396"/>
      <c r="Z36024" s="396"/>
      <c r="AA36024" s="441"/>
    </row>
    <row r="36025" spans="25:27" x14ac:dyDescent="0.2">
      <c r="Y36025" s="396"/>
      <c r="Z36025" s="396"/>
      <c r="AA36025" s="441"/>
    </row>
    <row r="36026" spans="25:27" x14ac:dyDescent="0.2">
      <c r="Y36026" s="396"/>
      <c r="Z36026" s="396"/>
      <c r="AA36026" s="441"/>
    </row>
    <row r="36027" spans="25:27" x14ac:dyDescent="0.2">
      <c r="Y36027" s="396"/>
      <c r="Z36027" s="396"/>
      <c r="AA36027" s="441"/>
    </row>
    <row r="36028" spans="25:27" x14ac:dyDescent="0.2">
      <c r="Y36028" s="396"/>
      <c r="Z36028" s="396"/>
      <c r="AA36028" s="441"/>
    </row>
    <row r="36029" spans="25:27" x14ac:dyDescent="0.2">
      <c r="Y36029" s="396"/>
      <c r="Z36029" s="396"/>
      <c r="AA36029" s="441"/>
    </row>
    <row r="36030" spans="25:27" x14ac:dyDescent="0.2">
      <c r="Y36030" s="396"/>
      <c r="Z36030" s="396"/>
      <c r="AA36030" s="441"/>
    </row>
    <row r="36031" spans="25:27" x14ac:dyDescent="0.2">
      <c r="Y36031" s="396"/>
      <c r="Z36031" s="396"/>
      <c r="AA36031" s="441"/>
    </row>
    <row r="36032" spans="25:27" x14ac:dyDescent="0.2">
      <c r="Y36032" s="396"/>
      <c r="Z36032" s="396"/>
      <c r="AA36032" s="441"/>
    </row>
    <row r="36033" spans="25:27" x14ac:dyDescent="0.2">
      <c r="Y36033" s="396"/>
      <c r="Z36033" s="396"/>
      <c r="AA36033" s="441"/>
    </row>
    <row r="36034" spans="25:27" x14ac:dyDescent="0.2">
      <c r="Y36034" s="396"/>
      <c r="Z36034" s="396"/>
      <c r="AA36034" s="441"/>
    </row>
    <row r="36035" spans="25:27" x14ac:dyDescent="0.2">
      <c r="Y36035" s="396"/>
      <c r="Z36035" s="396"/>
      <c r="AA36035" s="441"/>
    </row>
    <row r="36036" spans="25:27" x14ac:dyDescent="0.2">
      <c r="Y36036" s="396"/>
      <c r="Z36036" s="396"/>
      <c r="AA36036" s="441"/>
    </row>
    <row r="36037" spans="25:27" x14ac:dyDescent="0.2">
      <c r="Y36037" s="396"/>
      <c r="Z36037" s="396"/>
      <c r="AA36037" s="441"/>
    </row>
    <row r="36038" spans="25:27" x14ac:dyDescent="0.2">
      <c r="Y36038" s="396"/>
      <c r="Z36038" s="396"/>
      <c r="AA36038" s="441"/>
    </row>
    <row r="36039" spans="25:27" x14ac:dyDescent="0.2">
      <c r="Y36039" s="396"/>
      <c r="Z36039" s="396"/>
      <c r="AA36039" s="441"/>
    </row>
    <row r="36040" spans="25:27" x14ac:dyDescent="0.2">
      <c r="Y36040" s="396"/>
      <c r="Z36040" s="396"/>
      <c r="AA36040" s="441"/>
    </row>
    <row r="36041" spans="25:27" x14ac:dyDescent="0.2">
      <c r="Y36041" s="396"/>
      <c r="Z36041" s="396"/>
      <c r="AA36041" s="441"/>
    </row>
    <row r="36042" spans="25:27" x14ac:dyDescent="0.2">
      <c r="Y36042" s="396"/>
      <c r="Z36042" s="396"/>
      <c r="AA36042" s="441"/>
    </row>
    <row r="36043" spans="25:27" x14ac:dyDescent="0.2">
      <c r="Y36043" s="396"/>
      <c r="Z36043" s="396"/>
      <c r="AA36043" s="441"/>
    </row>
    <row r="36044" spans="25:27" x14ac:dyDescent="0.2">
      <c r="Y36044" s="396"/>
      <c r="Z36044" s="396"/>
      <c r="AA36044" s="441"/>
    </row>
    <row r="36045" spans="25:27" x14ac:dyDescent="0.2">
      <c r="Y36045" s="396"/>
      <c r="Z36045" s="396"/>
      <c r="AA36045" s="441"/>
    </row>
    <row r="36046" spans="25:27" x14ac:dyDescent="0.2">
      <c r="Y36046" s="396"/>
      <c r="Z36046" s="396"/>
      <c r="AA36046" s="441"/>
    </row>
    <row r="36047" spans="25:27" x14ac:dyDescent="0.2">
      <c r="Y36047" s="396"/>
      <c r="Z36047" s="396"/>
      <c r="AA36047" s="441"/>
    </row>
    <row r="36048" spans="25:27" x14ac:dyDescent="0.2">
      <c r="Y36048" s="396"/>
      <c r="Z36048" s="396"/>
      <c r="AA36048" s="441"/>
    </row>
    <row r="36049" spans="25:27" x14ac:dyDescent="0.2">
      <c r="Y36049" s="396"/>
      <c r="Z36049" s="396"/>
      <c r="AA36049" s="441"/>
    </row>
    <row r="36050" spans="25:27" x14ac:dyDescent="0.2">
      <c r="Y36050" s="396"/>
      <c r="Z36050" s="396"/>
      <c r="AA36050" s="441"/>
    </row>
    <row r="36051" spans="25:27" x14ac:dyDescent="0.2">
      <c r="Y36051" s="396"/>
      <c r="Z36051" s="396"/>
      <c r="AA36051" s="441"/>
    </row>
    <row r="36052" spans="25:27" x14ac:dyDescent="0.2">
      <c r="Y36052" s="396"/>
      <c r="Z36052" s="396"/>
      <c r="AA36052" s="441"/>
    </row>
    <row r="36053" spans="25:27" x14ac:dyDescent="0.2">
      <c r="Y36053" s="396"/>
      <c r="Z36053" s="396"/>
      <c r="AA36053" s="441"/>
    </row>
    <row r="36054" spans="25:27" x14ac:dyDescent="0.2">
      <c r="Y36054" s="396"/>
      <c r="Z36054" s="396"/>
      <c r="AA36054" s="441"/>
    </row>
    <row r="36055" spans="25:27" x14ac:dyDescent="0.2">
      <c r="Y36055" s="396"/>
      <c r="Z36055" s="396"/>
      <c r="AA36055" s="441"/>
    </row>
    <row r="36056" spans="25:27" x14ac:dyDescent="0.2">
      <c r="Y36056" s="396"/>
      <c r="Z36056" s="396"/>
      <c r="AA36056" s="441"/>
    </row>
    <row r="36057" spans="25:27" x14ac:dyDescent="0.2">
      <c r="Y36057" s="396"/>
      <c r="Z36057" s="396"/>
      <c r="AA36057" s="441"/>
    </row>
    <row r="36058" spans="25:27" x14ac:dyDescent="0.2">
      <c r="Y36058" s="396"/>
      <c r="Z36058" s="396"/>
      <c r="AA36058" s="441"/>
    </row>
    <row r="36059" spans="25:27" x14ac:dyDescent="0.2">
      <c r="Y36059" s="396"/>
      <c r="Z36059" s="396"/>
      <c r="AA36059" s="441"/>
    </row>
    <row r="36060" spans="25:27" x14ac:dyDescent="0.2">
      <c r="Y36060" s="396"/>
      <c r="Z36060" s="396"/>
      <c r="AA36060" s="441"/>
    </row>
    <row r="36061" spans="25:27" x14ac:dyDescent="0.2">
      <c r="Y36061" s="396"/>
      <c r="Z36061" s="396"/>
      <c r="AA36061" s="441"/>
    </row>
    <row r="36062" spans="25:27" x14ac:dyDescent="0.2">
      <c r="Y36062" s="396"/>
      <c r="Z36062" s="396"/>
      <c r="AA36062" s="441"/>
    </row>
    <row r="36063" spans="25:27" x14ac:dyDescent="0.2">
      <c r="Y36063" s="396"/>
      <c r="Z36063" s="396"/>
      <c r="AA36063" s="441"/>
    </row>
    <row r="36064" spans="25:27" x14ac:dyDescent="0.2">
      <c r="Y36064" s="396"/>
      <c r="Z36064" s="396"/>
      <c r="AA36064" s="441"/>
    </row>
    <row r="36065" spans="25:27" x14ac:dyDescent="0.2">
      <c r="Y36065" s="396"/>
      <c r="Z36065" s="396"/>
      <c r="AA36065" s="441"/>
    </row>
    <row r="36066" spans="25:27" x14ac:dyDescent="0.2">
      <c r="Y36066" s="396"/>
      <c r="Z36066" s="396"/>
      <c r="AA36066" s="441"/>
    </row>
    <row r="36067" spans="25:27" x14ac:dyDescent="0.2">
      <c r="Y36067" s="396"/>
      <c r="Z36067" s="396"/>
      <c r="AA36067" s="441"/>
    </row>
    <row r="36068" spans="25:27" x14ac:dyDescent="0.2">
      <c r="Y36068" s="396"/>
      <c r="Z36068" s="396"/>
      <c r="AA36068" s="441"/>
    </row>
    <row r="36069" spans="25:27" x14ac:dyDescent="0.2">
      <c r="Y36069" s="396"/>
      <c r="Z36069" s="396"/>
      <c r="AA36069" s="441"/>
    </row>
    <row r="36070" spans="25:27" x14ac:dyDescent="0.2">
      <c r="Y36070" s="396"/>
      <c r="Z36070" s="396"/>
      <c r="AA36070" s="441"/>
    </row>
    <row r="36071" spans="25:27" x14ac:dyDescent="0.2">
      <c r="Y36071" s="396"/>
      <c r="Z36071" s="396"/>
      <c r="AA36071" s="441"/>
    </row>
    <row r="36072" spans="25:27" x14ac:dyDescent="0.2">
      <c r="Y36072" s="396"/>
      <c r="Z36072" s="396"/>
      <c r="AA36072" s="441"/>
    </row>
    <row r="36073" spans="25:27" x14ac:dyDescent="0.2">
      <c r="Y36073" s="396"/>
      <c r="Z36073" s="396"/>
      <c r="AA36073" s="441"/>
    </row>
    <row r="36074" spans="25:27" x14ac:dyDescent="0.2">
      <c r="Y36074" s="396"/>
      <c r="Z36074" s="396"/>
      <c r="AA36074" s="441"/>
    </row>
    <row r="36075" spans="25:27" x14ac:dyDescent="0.2">
      <c r="Y36075" s="396"/>
      <c r="Z36075" s="396"/>
      <c r="AA36075" s="441"/>
    </row>
    <row r="36076" spans="25:27" x14ac:dyDescent="0.2">
      <c r="Y36076" s="396"/>
      <c r="Z36076" s="396"/>
      <c r="AA36076" s="441"/>
    </row>
    <row r="36077" spans="25:27" x14ac:dyDescent="0.2">
      <c r="Y36077" s="396"/>
      <c r="Z36077" s="396"/>
      <c r="AA36077" s="441"/>
    </row>
    <row r="36078" spans="25:27" x14ac:dyDescent="0.2">
      <c r="Y36078" s="396"/>
      <c r="Z36078" s="396"/>
      <c r="AA36078" s="441"/>
    </row>
    <row r="36079" spans="25:27" x14ac:dyDescent="0.2">
      <c r="Y36079" s="396"/>
      <c r="Z36079" s="396"/>
      <c r="AA36079" s="441"/>
    </row>
    <row r="36080" spans="25:27" x14ac:dyDescent="0.2">
      <c r="Y36080" s="396"/>
      <c r="Z36080" s="396"/>
      <c r="AA36080" s="441"/>
    </row>
    <row r="36081" spans="25:27" x14ac:dyDescent="0.2">
      <c r="Y36081" s="396"/>
      <c r="Z36081" s="396"/>
      <c r="AA36081" s="441"/>
    </row>
    <row r="36082" spans="25:27" x14ac:dyDescent="0.2">
      <c r="Y36082" s="396"/>
      <c r="Z36082" s="396"/>
      <c r="AA36082" s="441"/>
    </row>
    <row r="36083" spans="25:27" x14ac:dyDescent="0.2">
      <c r="Y36083" s="396"/>
      <c r="Z36083" s="396"/>
      <c r="AA36083" s="441"/>
    </row>
    <row r="36084" spans="25:27" x14ac:dyDescent="0.2">
      <c r="Y36084" s="396"/>
      <c r="Z36084" s="396"/>
      <c r="AA36084" s="441"/>
    </row>
    <row r="36085" spans="25:27" x14ac:dyDescent="0.2">
      <c r="Y36085" s="396"/>
      <c r="Z36085" s="396"/>
      <c r="AA36085" s="441"/>
    </row>
    <row r="36086" spans="25:27" x14ac:dyDescent="0.2">
      <c r="Y36086" s="396"/>
      <c r="Z36086" s="396"/>
      <c r="AA36086" s="441"/>
    </row>
    <row r="36087" spans="25:27" x14ac:dyDescent="0.2">
      <c r="Y36087" s="396"/>
      <c r="Z36087" s="396"/>
      <c r="AA36087" s="441"/>
    </row>
    <row r="36088" spans="25:27" x14ac:dyDescent="0.2">
      <c r="Y36088" s="396"/>
      <c r="Z36088" s="396"/>
      <c r="AA36088" s="441"/>
    </row>
    <row r="36089" spans="25:27" x14ac:dyDescent="0.2">
      <c r="Y36089" s="396"/>
      <c r="Z36089" s="396"/>
      <c r="AA36089" s="441"/>
    </row>
    <row r="36090" spans="25:27" x14ac:dyDescent="0.2">
      <c r="Y36090" s="396"/>
      <c r="Z36090" s="396"/>
      <c r="AA36090" s="441"/>
    </row>
    <row r="36091" spans="25:27" x14ac:dyDescent="0.2">
      <c r="Y36091" s="396"/>
      <c r="Z36091" s="396"/>
      <c r="AA36091" s="441"/>
    </row>
    <row r="36092" spans="25:27" x14ac:dyDescent="0.2">
      <c r="Y36092" s="396"/>
      <c r="Z36092" s="396"/>
      <c r="AA36092" s="441"/>
    </row>
    <row r="36093" spans="25:27" x14ac:dyDescent="0.2">
      <c r="Y36093" s="396"/>
      <c r="Z36093" s="396"/>
      <c r="AA36093" s="441"/>
    </row>
    <row r="36094" spans="25:27" x14ac:dyDescent="0.2">
      <c r="Y36094" s="396"/>
      <c r="Z36094" s="396"/>
      <c r="AA36094" s="441"/>
    </row>
    <row r="36095" spans="25:27" x14ac:dyDescent="0.2">
      <c r="Y36095" s="396"/>
      <c r="Z36095" s="396"/>
      <c r="AA36095" s="441"/>
    </row>
    <row r="36096" spans="25:27" x14ac:dyDescent="0.2">
      <c r="Y36096" s="396"/>
      <c r="Z36096" s="396"/>
      <c r="AA36096" s="441"/>
    </row>
    <row r="36097" spans="25:27" x14ac:dyDescent="0.2">
      <c r="Y36097" s="396"/>
      <c r="Z36097" s="396"/>
      <c r="AA36097" s="441"/>
    </row>
    <row r="36098" spans="25:27" x14ac:dyDescent="0.2">
      <c r="Y36098" s="396"/>
      <c r="Z36098" s="396"/>
      <c r="AA36098" s="441"/>
    </row>
    <row r="36099" spans="25:27" x14ac:dyDescent="0.2">
      <c r="Y36099" s="396"/>
      <c r="Z36099" s="396"/>
      <c r="AA36099" s="441"/>
    </row>
    <row r="36100" spans="25:27" x14ac:dyDescent="0.2">
      <c r="Y36100" s="396"/>
      <c r="Z36100" s="396"/>
      <c r="AA36100" s="441"/>
    </row>
    <row r="36101" spans="25:27" x14ac:dyDescent="0.2">
      <c r="Y36101" s="396"/>
      <c r="Z36101" s="396"/>
      <c r="AA36101" s="441"/>
    </row>
    <row r="36102" spans="25:27" x14ac:dyDescent="0.2">
      <c r="Y36102" s="396"/>
      <c r="Z36102" s="396"/>
      <c r="AA36102" s="441"/>
    </row>
    <row r="36103" spans="25:27" x14ac:dyDescent="0.2">
      <c r="Y36103" s="396"/>
      <c r="Z36103" s="396"/>
      <c r="AA36103" s="441"/>
    </row>
    <row r="36104" spans="25:27" x14ac:dyDescent="0.2">
      <c r="Y36104" s="396"/>
      <c r="Z36104" s="396"/>
      <c r="AA36104" s="441"/>
    </row>
    <row r="36105" spans="25:27" x14ac:dyDescent="0.2">
      <c r="Y36105" s="396"/>
      <c r="Z36105" s="396"/>
      <c r="AA36105" s="441"/>
    </row>
    <row r="36106" spans="25:27" x14ac:dyDescent="0.2">
      <c r="Y36106" s="396"/>
      <c r="Z36106" s="396"/>
      <c r="AA36106" s="441"/>
    </row>
    <row r="36107" spans="25:27" x14ac:dyDescent="0.2">
      <c r="Y36107" s="396"/>
      <c r="Z36107" s="396"/>
      <c r="AA36107" s="441"/>
    </row>
    <row r="36108" spans="25:27" x14ac:dyDescent="0.2">
      <c r="Y36108" s="396"/>
      <c r="Z36108" s="396"/>
      <c r="AA36108" s="441"/>
    </row>
    <row r="36109" spans="25:27" x14ac:dyDescent="0.2">
      <c r="Y36109" s="396"/>
      <c r="Z36109" s="396"/>
      <c r="AA36109" s="441"/>
    </row>
    <row r="36110" spans="25:27" x14ac:dyDescent="0.2">
      <c r="Y36110" s="396"/>
      <c r="Z36110" s="396"/>
      <c r="AA36110" s="441"/>
    </row>
    <row r="36111" spans="25:27" x14ac:dyDescent="0.2">
      <c r="Y36111" s="396"/>
      <c r="Z36111" s="396"/>
      <c r="AA36111" s="441"/>
    </row>
    <row r="36112" spans="25:27" x14ac:dyDescent="0.2">
      <c r="Y36112" s="396"/>
      <c r="Z36112" s="396"/>
      <c r="AA36112" s="441"/>
    </row>
    <row r="36113" spans="25:27" x14ac:dyDescent="0.2">
      <c r="Y36113" s="396"/>
      <c r="Z36113" s="396"/>
      <c r="AA36113" s="441"/>
    </row>
    <row r="36114" spans="25:27" x14ac:dyDescent="0.2">
      <c r="Y36114" s="396"/>
      <c r="Z36114" s="396"/>
      <c r="AA36114" s="441"/>
    </row>
    <row r="36115" spans="25:27" x14ac:dyDescent="0.2">
      <c r="Y36115" s="396"/>
      <c r="Z36115" s="396"/>
      <c r="AA36115" s="441"/>
    </row>
    <row r="36116" spans="25:27" x14ac:dyDescent="0.2">
      <c r="Y36116" s="396"/>
      <c r="Z36116" s="396"/>
      <c r="AA36116" s="441"/>
    </row>
    <row r="36117" spans="25:27" x14ac:dyDescent="0.2">
      <c r="Y36117" s="396"/>
      <c r="Z36117" s="396"/>
      <c r="AA36117" s="441"/>
    </row>
    <row r="36118" spans="25:27" x14ac:dyDescent="0.2">
      <c r="Y36118" s="396"/>
      <c r="Z36118" s="396"/>
      <c r="AA36118" s="441"/>
    </row>
    <row r="36119" spans="25:27" x14ac:dyDescent="0.2">
      <c r="Y36119" s="396"/>
      <c r="Z36119" s="396"/>
      <c r="AA36119" s="441"/>
    </row>
    <row r="36120" spans="25:27" x14ac:dyDescent="0.2">
      <c r="Y36120" s="396"/>
      <c r="Z36120" s="396"/>
      <c r="AA36120" s="441"/>
    </row>
    <row r="36121" spans="25:27" x14ac:dyDescent="0.2">
      <c r="Y36121" s="396"/>
      <c r="Z36121" s="396"/>
      <c r="AA36121" s="441"/>
    </row>
    <row r="36122" spans="25:27" x14ac:dyDescent="0.2">
      <c r="Y36122" s="396"/>
      <c r="Z36122" s="396"/>
      <c r="AA36122" s="441"/>
    </row>
    <row r="36123" spans="25:27" x14ac:dyDescent="0.2">
      <c r="Y36123" s="396"/>
      <c r="Z36123" s="396"/>
      <c r="AA36123" s="441"/>
    </row>
    <row r="36124" spans="25:27" x14ac:dyDescent="0.2">
      <c r="Y36124" s="396"/>
      <c r="Z36124" s="396"/>
      <c r="AA36124" s="441"/>
    </row>
    <row r="36125" spans="25:27" x14ac:dyDescent="0.2">
      <c r="Y36125" s="396"/>
      <c r="Z36125" s="396"/>
      <c r="AA36125" s="441"/>
    </row>
    <row r="36126" spans="25:27" x14ac:dyDescent="0.2">
      <c r="Y36126" s="396"/>
      <c r="Z36126" s="396"/>
      <c r="AA36126" s="441"/>
    </row>
    <row r="36127" spans="25:27" x14ac:dyDescent="0.2">
      <c r="Y36127" s="396"/>
      <c r="Z36127" s="396"/>
      <c r="AA36127" s="441"/>
    </row>
    <row r="36128" spans="25:27" x14ac:dyDescent="0.2">
      <c r="Y36128" s="396"/>
      <c r="Z36128" s="396"/>
      <c r="AA36128" s="441"/>
    </row>
    <row r="36129" spans="25:27" x14ac:dyDescent="0.2">
      <c r="Y36129" s="396"/>
      <c r="Z36129" s="396"/>
      <c r="AA36129" s="441"/>
    </row>
    <row r="36130" spans="25:27" x14ac:dyDescent="0.2">
      <c r="Y36130" s="396"/>
      <c r="Z36130" s="396"/>
      <c r="AA36130" s="441"/>
    </row>
    <row r="36131" spans="25:27" x14ac:dyDescent="0.2">
      <c r="Y36131" s="396"/>
      <c r="Z36131" s="396"/>
      <c r="AA36131" s="441"/>
    </row>
    <row r="36132" spans="25:27" x14ac:dyDescent="0.2">
      <c r="Y36132" s="396"/>
      <c r="Z36132" s="396"/>
      <c r="AA36132" s="441"/>
    </row>
    <row r="36133" spans="25:27" x14ac:dyDescent="0.2">
      <c r="Y36133" s="396"/>
      <c r="Z36133" s="396"/>
      <c r="AA36133" s="441"/>
    </row>
    <row r="36134" spans="25:27" x14ac:dyDescent="0.2">
      <c r="Y36134" s="396"/>
      <c r="Z36134" s="396"/>
      <c r="AA36134" s="441"/>
    </row>
    <row r="36135" spans="25:27" x14ac:dyDescent="0.2">
      <c r="Y36135" s="396"/>
      <c r="Z36135" s="396"/>
      <c r="AA36135" s="441"/>
    </row>
    <row r="36136" spans="25:27" x14ac:dyDescent="0.2">
      <c r="Y36136" s="396"/>
      <c r="Z36136" s="396"/>
      <c r="AA36136" s="441"/>
    </row>
    <row r="36137" spans="25:27" x14ac:dyDescent="0.2">
      <c r="Y36137" s="396"/>
      <c r="Z36137" s="396"/>
      <c r="AA36137" s="441"/>
    </row>
    <row r="36138" spans="25:27" x14ac:dyDescent="0.2">
      <c r="Y36138" s="396"/>
      <c r="Z36138" s="396"/>
      <c r="AA36138" s="441"/>
    </row>
    <row r="36139" spans="25:27" x14ac:dyDescent="0.2">
      <c r="Y36139" s="396"/>
      <c r="Z36139" s="396"/>
      <c r="AA36139" s="441"/>
    </row>
    <row r="36140" spans="25:27" x14ac:dyDescent="0.2">
      <c r="Y36140" s="396"/>
      <c r="Z36140" s="396"/>
      <c r="AA36140" s="441"/>
    </row>
    <row r="36141" spans="25:27" x14ac:dyDescent="0.2">
      <c r="Y36141" s="396"/>
      <c r="Z36141" s="396"/>
      <c r="AA36141" s="441"/>
    </row>
    <row r="36142" spans="25:27" x14ac:dyDescent="0.2">
      <c r="Y36142" s="396"/>
      <c r="Z36142" s="396"/>
      <c r="AA36142" s="441"/>
    </row>
    <row r="36143" spans="25:27" x14ac:dyDescent="0.2">
      <c r="Y36143" s="396"/>
      <c r="Z36143" s="396"/>
      <c r="AA36143" s="441"/>
    </row>
    <row r="36144" spans="25:27" x14ac:dyDescent="0.2">
      <c r="Y36144" s="396"/>
      <c r="Z36144" s="396"/>
      <c r="AA36144" s="441"/>
    </row>
    <row r="36145" spans="25:27" x14ac:dyDescent="0.2">
      <c r="Y36145" s="396"/>
      <c r="Z36145" s="396"/>
      <c r="AA36145" s="441"/>
    </row>
    <row r="36146" spans="25:27" x14ac:dyDescent="0.2">
      <c r="Y36146" s="396"/>
      <c r="Z36146" s="396"/>
      <c r="AA36146" s="441"/>
    </row>
    <row r="36147" spans="25:27" x14ac:dyDescent="0.2">
      <c r="Y36147" s="396"/>
      <c r="Z36147" s="396"/>
      <c r="AA36147" s="441"/>
    </row>
    <row r="36148" spans="25:27" x14ac:dyDescent="0.2">
      <c r="Y36148" s="396"/>
      <c r="Z36148" s="396"/>
      <c r="AA36148" s="441"/>
    </row>
    <row r="36149" spans="25:27" x14ac:dyDescent="0.2">
      <c r="Y36149" s="396"/>
      <c r="Z36149" s="396"/>
      <c r="AA36149" s="441"/>
    </row>
    <row r="36150" spans="25:27" x14ac:dyDescent="0.2">
      <c r="Y36150" s="396"/>
      <c r="Z36150" s="396"/>
      <c r="AA36150" s="441"/>
    </row>
    <row r="36151" spans="25:27" x14ac:dyDescent="0.2">
      <c r="Y36151" s="396"/>
      <c r="Z36151" s="396"/>
      <c r="AA36151" s="441"/>
    </row>
    <row r="36152" spans="25:27" x14ac:dyDescent="0.2">
      <c r="Y36152" s="396"/>
      <c r="Z36152" s="396"/>
      <c r="AA36152" s="441"/>
    </row>
    <row r="36153" spans="25:27" x14ac:dyDescent="0.2">
      <c r="Y36153" s="396"/>
      <c r="Z36153" s="396"/>
      <c r="AA36153" s="441"/>
    </row>
    <row r="36154" spans="25:27" x14ac:dyDescent="0.2">
      <c r="Y36154" s="396"/>
      <c r="Z36154" s="396"/>
      <c r="AA36154" s="441"/>
    </row>
    <row r="36155" spans="25:27" x14ac:dyDescent="0.2">
      <c r="Y36155" s="396"/>
      <c r="Z36155" s="396"/>
      <c r="AA36155" s="441"/>
    </row>
    <row r="36156" spans="25:27" x14ac:dyDescent="0.2">
      <c r="Y36156" s="396"/>
      <c r="Z36156" s="396"/>
      <c r="AA36156" s="441"/>
    </row>
    <row r="36157" spans="25:27" x14ac:dyDescent="0.2">
      <c r="Y36157" s="396"/>
      <c r="Z36157" s="396"/>
      <c r="AA36157" s="441"/>
    </row>
    <row r="36158" spans="25:27" x14ac:dyDescent="0.2">
      <c r="Y36158" s="396"/>
      <c r="Z36158" s="396"/>
      <c r="AA36158" s="441"/>
    </row>
    <row r="36159" spans="25:27" x14ac:dyDescent="0.2">
      <c r="Y36159" s="396"/>
      <c r="Z36159" s="396"/>
      <c r="AA36159" s="441"/>
    </row>
    <row r="36160" spans="25:27" x14ac:dyDescent="0.2">
      <c r="Y36160" s="396"/>
      <c r="Z36160" s="396"/>
      <c r="AA36160" s="441"/>
    </row>
    <row r="36161" spans="25:27" x14ac:dyDescent="0.2">
      <c r="Y36161" s="396"/>
      <c r="Z36161" s="396"/>
      <c r="AA36161" s="441"/>
    </row>
    <row r="36162" spans="25:27" x14ac:dyDescent="0.2">
      <c r="Y36162" s="396"/>
      <c r="Z36162" s="396"/>
      <c r="AA36162" s="441"/>
    </row>
    <row r="36163" spans="25:27" x14ac:dyDescent="0.2">
      <c r="Y36163" s="396"/>
      <c r="Z36163" s="396"/>
      <c r="AA36163" s="441"/>
    </row>
    <row r="36164" spans="25:27" x14ac:dyDescent="0.2">
      <c r="Y36164" s="396"/>
      <c r="Z36164" s="396"/>
      <c r="AA36164" s="441"/>
    </row>
    <row r="36165" spans="25:27" x14ac:dyDescent="0.2">
      <c r="Y36165" s="396"/>
      <c r="Z36165" s="396"/>
      <c r="AA36165" s="441"/>
    </row>
    <row r="36166" spans="25:27" x14ac:dyDescent="0.2">
      <c r="Y36166" s="396"/>
      <c r="Z36166" s="396"/>
      <c r="AA36166" s="441"/>
    </row>
    <row r="36167" spans="25:27" x14ac:dyDescent="0.2">
      <c r="Y36167" s="396"/>
      <c r="Z36167" s="396"/>
      <c r="AA36167" s="441"/>
    </row>
    <row r="36168" spans="25:27" x14ac:dyDescent="0.2">
      <c r="Y36168" s="396"/>
      <c r="Z36168" s="396"/>
      <c r="AA36168" s="441"/>
    </row>
    <row r="36169" spans="25:27" x14ac:dyDescent="0.2">
      <c r="Y36169" s="396"/>
      <c r="Z36169" s="396"/>
      <c r="AA36169" s="441"/>
    </row>
    <row r="36170" spans="25:27" x14ac:dyDescent="0.2">
      <c r="Y36170" s="396"/>
      <c r="Z36170" s="396"/>
      <c r="AA36170" s="441"/>
    </row>
    <row r="36171" spans="25:27" x14ac:dyDescent="0.2">
      <c r="Y36171" s="396"/>
      <c r="Z36171" s="396"/>
      <c r="AA36171" s="441"/>
    </row>
    <row r="36172" spans="25:27" x14ac:dyDescent="0.2">
      <c r="Y36172" s="396"/>
      <c r="Z36172" s="396"/>
      <c r="AA36172" s="441"/>
    </row>
    <row r="36173" spans="25:27" x14ac:dyDescent="0.2">
      <c r="Y36173" s="396"/>
      <c r="Z36173" s="396"/>
      <c r="AA36173" s="441"/>
    </row>
    <row r="36174" spans="25:27" x14ac:dyDescent="0.2">
      <c r="Y36174" s="396"/>
      <c r="Z36174" s="396"/>
      <c r="AA36174" s="441"/>
    </row>
    <row r="36175" spans="25:27" x14ac:dyDescent="0.2">
      <c r="Y36175" s="396"/>
      <c r="Z36175" s="396"/>
      <c r="AA36175" s="441"/>
    </row>
    <row r="36176" spans="25:27" x14ac:dyDescent="0.2">
      <c r="Y36176" s="396"/>
      <c r="Z36176" s="396"/>
      <c r="AA36176" s="441"/>
    </row>
    <row r="36177" spans="25:27" x14ac:dyDescent="0.2">
      <c r="Y36177" s="396"/>
      <c r="Z36177" s="396"/>
      <c r="AA36177" s="441"/>
    </row>
    <row r="36178" spans="25:27" x14ac:dyDescent="0.2">
      <c r="Y36178" s="396"/>
      <c r="Z36178" s="396"/>
      <c r="AA36178" s="441"/>
    </row>
    <row r="36179" spans="25:27" x14ac:dyDescent="0.2">
      <c r="Y36179" s="396"/>
      <c r="Z36179" s="396"/>
      <c r="AA36179" s="441"/>
    </row>
    <row r="36180" spans="25:27" x14ac:dyDescent="0.2">
      <c r="Y36180" s="396"/>
      <c r="Z36180" s="396"/>
      <c r="AA36180" s="441"/>
    </row>
    <row r="36181" spans="25:27" x14ac:dyDescent="0.2">
      <c r="Y36181" s="396"/>
      <c r="Z36181" s="396"/>
      <c r="AA36181" s="441"/>
    </row>
    <row r="36182" spans="25:27" x14ac:dyDescent="0.2">
      <c r="Y36182" s="396"/>
      <c r="Z36182" s="396"/>
      <c r="AA36182" s="441"/>
    </row>
    <row r="36183" spans="25:27" x14ac:dyDescent="0.2">
      <c r="Y36183" s="396"/>
      <c r="Z36183" s="396"/>
      <c r="AA36183" s="441"/>
    </row>
    <row r="36184" spans="25:27" x14ac:dyDescent="0.2">
      <c r="Y36184" s="396"/>
      <c r="Z36184" s="396"/>
      <c r="AA36184" s="441"/>
    </row>
    <row r="36185" spans="25:27" x14ac:dyDescent="0.2">
      <c r="Y36185" s="396"/>
      <c r="Z36185" s="396"/>
      <c r="AA36185" s="441"/>
    </row>
    <row r="36186" spans="25:27" x14ac:dyDescent="0.2">
      <c r="Y36186" s="396"/>
      <c r="Z36186" s="396"/>
      <c r="AA36186" s="441"/>
    </row>
    <row r="36187" spans="25:27" x14ac:dyDescent="0.2">
      <c r="Y36187" s="396"/>
      <c r="Z36187" s="396"/>
      <c r="AA36187" s="441"/>
    </row>
    <row r="36188" spans="25:27" x14ac:dyDescent="0.2">
      <c r="Y36188" s="396"/>
      <c r="Z36188" s="396"/>
      <c r="AA36188" s="441"/>
    </row>
    <row r="36189" spans="25:27" x14ac:dyDescent="0.2">
      <c r="Y36189" s="396"/>
      <c r="Z36189" s="396"/>
      <c r="AA36189" s="441"/>
    </row>
    <row r="36190" spans="25:27" x14ac:dyDescent="0.2">
      <c r="Y36190" s="396"/>
      <c r="Z36190" s="396"/>
      <c r="AA36190" s="441"/>
    </row>
    <row r="36191" spans="25:27" x14ac:dyDescent="0.2">
      <c r="Y36191" s="396"/>
      <c r="Z36191" s="396"/>
      <c r="AA36191" s="441"/>
    </row>
    <row r="36192" spans="25:27" x14ac:dyDescent="0.2">
      <c r="Y36192" s="396"/>
      <c r="Z36192" s="396"/>
      <c r="AA36192" s="441"/>
    </row>
    <row r="36193" spans="25:27" x14ac:dyDescent="0.2">
      <c r="Y36193" s="396"/>
      <c r="Z36193" s="396"/>
      <c r="AA36193" s="441"/>
    </row>
    <row r="36194" spans="25:27" x14ac:dyDescent="0.2">
      <c r="Y36194" s="396"/>
      <c r="Z36194" s="396"/>
      <c r="AA36194" s="441"/>
    </row>
    <row r="36195" spans="25:27" x14ac:dyDescent="0.2">
      <c r="Y36195" s="396"/>
      <c r="Z36195" s="396"/>
      <c r="AA36195" s="441"/>
    </row>
    <row r="36196" spans="25:27" x14ac:dyDescent="0.2">
      <c r="Y36196" s="396"/>
      <c r="Z36196" s="396"/>
      <c r="AA36196" s="441"/>
    </row>
    <row r="36197" spans="25:27" x14ac:dyDescent="0.2">
      <c r="Y36197" s="396"/>
      <c r="Z36197" s="396"/>
      <c r="AA36197" s="441"/>
    </row>
    <row r="36198" spans="25:27" x14ac:dyDescent="0.2">
      <c r="Y36198" s="396"/>
      <c r="Z36198" s="396"/>
      <c r="AA36198" s="441"/>
    </row>
    <row r="36199" spans="25:27" x14ac:dyDescent="0.2">
      <c r="Y36199" s="396"/>
      <c r="Z36199" s="396"/>
      <c r="AA36199" s="441"/>
    </row>
    <row r="36200" spans="25:27" x14ac:dyDescent="0.2">
      <c r="Y36200" s="396"/>
      <c r="Z36200" s="396"/>
      <c r="AA36200" s="441"/>
    </row>
    <row r="36201" spans="25:27" x14ac:dyDescent="0.2">
      <c r="Y36201" s="396"/>
      <c r="Z36201" s="396"/>
      <c r="AA36201" s="441"/>
    </row>
    <row r="36202" spans="25:27" x14ac:dyDescent="0.2">
      <c r="Y36202" s="396"/>
      <c r="Z36202" s="396"/>
      <c r="AA36202" s="441"/>
    </row>
    <row r="36203" spans="25:27" x14ac:dyDescent="0.2">
      <c r="Y36203" s="396"/>
      <c r="Z36203" s="396"/>
      <c r="AA36203" s="441"/>
    </row>
    <row r="36204" spans="25:27" x14ac:dyDescent="0.2">
      <c r="Y36204" s="396"/>
      <c r="Z36204" s="396"/>
      <c r="AA36204" s="441"/>
    </row>
    <row r="36205" spans="25:27" x14ac:dyDescent="0.2">
      <c r="Y36205" s="396"/>
      <c r="Z36205" s="396"/>
      <c r="AA36205" s="441"/>
    </row>
    <row r="36206" spans="25:27" x14ac:dyDescent="0.2">
      <c r="Y36206" s="396"/>
      <c r="Z36206" s="396"/>
      <c r="AA36206" s="441"/>
    </row>
    <row r="36207" spans="25:27" x14ac:dyDescent="0.2">
      <c r="Y36207" s="396"/>
      <c r="Z36207" s="396"/>
      <c r="AA36207" s="441"/>
    </row>
    <row r="36208" spans="25:27" x14ac:dyDescent="0.2">
      <c r="Y36208" s="396"/>
      <c r="Z36208" s="396"/>
      <c r="AA36208" s="441"/>
    </row>
    <row r="36209" spans="25:27" x14ac:dyDescent="0.2">
      <c r="Y36209" s="396"/>
      <c r="Z36209" s="396"/>
      <c r="AA36209" s="441"/>
    </row>
    <row r="36210" spans="25:27" x14ac:dyDescent="0.2">
      <c r="Y36210" s="396"/>
      <c r="Z36210" s="396"/>
      <c r="AA36210" s="441"/>
    </row>
    <row r="36211" spans="25:27" x14ac:dyDescent="0.2">
      <c r="Y36211" s="396"/>
      <c r="Z36211" s="396"/>
      <c r="AA36211" s="441"/>
    </row>
    <row r="36212" spans="25:27" x14ac:dyDescent="0.2">
      <c r="Y36212" s="396"/>
      <c r="Z36212" s="396"/>
      <c r="AA36212" s="441"/>
    </row>
    <row r="36213" spans="25:27" x14ac:dyDescent="0.2">
      <c r="Y36213" s="396"/>
      <c r="Z36213" s="396"/>
      <c r="AA36213" s="441"/>
    </row>
    <row r="36214" spans="25:27" x14ac:dyDescent="0.2">
      <c r="Y36214" s="396"/>
      <c r="Z36214" s="396"/>
      <c r="AA36214" s="441"/>
    </row>
    <row r="36215" spans="25:27" x14ac:dyDescent="0.2">
      <c r="Y36215" s="396"/>
      <c r="Z36215" s="396"/>
      <c r="AA36215" s="441"/>
    </row>
    <row r="36216" spans="25:27" x14ac:dyDescent="0.2">
      <c r="Y36216" s="396"/>
      <c r="Z36216" s="396"/>
      <c r="AA36216" s="441"/>
    </row>
    <row r="36217" spans="25:27" x14ac:dyDescent="0.2">
      <c r="Y36217" s="396"/>
      <c r="Z36217" s="396"/>
      <c r="AA36217" s="441"/>
    </row>
    <row r="36218" spans="25:27" x14ac:dyDescent="0.2">
      <c r="Y36218" s="396"/>
      <c r="Z36218" s="396"/>
      <c r="AA36218" s="441"/>
    </row>
    <row r="36219" spans="25:27" x14ac:dyDescent="0.2">
      <c r="Y36219" s="396"/>
      <c r="Z36219" s="396"/>
      <c r="AA36219" s="441"/>
    </row>
    <row r="36220" spans="25:27" x14ac:dyDescent="0.2">
      <c r="Y36220" s="396"/>
      <c r="Z36220" s="396"/>
      <c r="AA36220" s="441"/>
    </row>
    <row r="36221" spans="25:27" x14ac:dyDescent="0.2">
      <c r="Y36221" s="396"/>
      <c r="Z36221" s="396"/>
      <c r="AA36221" s="441"/>
    </row>
    <row r="36222" spans="25:27" x14ac:dyDescent="0.2">
      <c r="Y36222" s="396"/>
      <c r="Z36222" s="396"/>
      <c r="AA36222" s="441"/>
    </row>
    <row r="36223" spans="25:27" x14ac:dyDescent="0.2">
      <c r="Y36223" s="396"/>
      <c r="Z36223" s="396"/>
      <c r="AA36223" s="441"/>
    </row>
    <row r="36224" spans="25:27" x14ac:dyDescent="0.2">
      <c r="Y36224" s="396"/>
      <c r="Z36224" s="396"/>
      <c r="AA36224" s="441"/>
    </row>
    <row r="36225" spans="25:27" x14ac:dyDescent="0.2">
      <c r="Y36225" s="396"/>
      <c r="Z36225" s="396"/>
      <c r="AA36225" s="441"/>
    </row>
    <row r="36226" spans="25:27" x14ac:dyDescent="0.2">
      <c r="Y36226" s="396"/>
      <c r="Z36226" s="396"/>
      <c r="AA36226" s="441"/>
    </row>
    <row r="36227" spans="25:27" x14ac:dyDescent="0.2">
      <c r="Y36227" s="396"/>
      <c r="Z36227" s="396"/>
      <c r="AA36227" s="441"/>
    </row>
    <row r="36228" spans="25:27" x14ac:dyDescent="0.2">
      <c r="Y36228" s="396"/>
      <c r="Z36228" s="396"/>
      <c r="AA36228" s="441"/>
    </row>
    <row r="36229" spans="25:27" x14ac:dyDescent="0.2">
      <c r="Y36229" s="396"/>
      <c r="Z36229" s="396"/>
      <c r="AA36229" s="441"/>
    </row>
    <row r="36230" spans="25:27" x14ac:dyDescent="0.2">
      <c r="Y36230" s="396"/>
      <c r="Z36230" s="396"/>
      <c r="AA36230" s="441"/>
    </row>
    <row r="36231" spans="25:27" x14ac:dyDescent="0.2">
      <c r="Y36231" s="396"/>
      <c r="Z36231" s="396"/>
      <c r="AA36231" s="441"/>
    </row>
    <row r="36232" spans="25:27" x14ac:dyDescent="0.2">
      <c r="Y36232" s="396"/>
      <c r="Z36232" s="396"/>
      <c r="AA36232" s="441"/>
    </row>
    <row r="36233" spans="25:27" x14ac:dyDescent="0.2">
      <c r="Y36233" s="396"/>
      <c r="Z36233" s="396"/>
      <c r="AA36233" s="441"/>
    </row>
    <row r="36234" spans="25:27" x14ac:dyDescent="0.2">
      <c r="Y36234" s="396"/>
      <c r="Z36234" s="396"/>
      <c r="AA36234" s="441"/>
    </row>
    <row r="36235" spans="25:27" x14ac:dyDescent="0.2">
      <c r="Y36235" s="396"/>
      <c r="Z36235" s="396"/>
      <c r="AA36235" s="441"/>
    </row>
    <row r="36236" spans="25:27" x14ac:dyDescent="0.2">
      <c r="Y36236" s="396"/>
      <c r="Z36236" s="396"/>
      <c r="AA36236" s="441"/>
    </row>
    <row r="36237" spans="25:27" x14ac:dyDescent="0.2">
      <c r="Y36237" s="396"/>
      <c r="Z36237" s="396"/>
      <c r="AA36237" s="441"/>
    </row>
    <row r="36238" spans="25:27" x14ac:dyDescent="0.2">
      <c r="Y36238" s="396"/>
      <c r="Z36238" s="396"/>
      <c r="AA36238" s="441"/>
    </row>
    <row r="36239" spans="25:27" x14ac:dyDescent="0.2">
      <c r="Y36239" s="396"/>
      <c r="Z36239" s="396"/>
      <c r="AA36239" s="441"/>
    </row>
    <row r="36240" spans="25:27" x14ac:dyDescent="0.2">
      <c r="Y36240" s="396"/>
      <c r="Z36240" s="396"/>
      <c r="AA36240" s="441"/>
    </row>
    <row r="36241" spans="25:27" x14ac:dyDescent="0.2">
      <c r="Y36241" s="396"/>
      <c r="Z36241" s="396"/>
      <c r="AA36241" s="441"/>
    </row>
    <row r="36242" spans="25:27" x14ac:dyDescent="0.2">
      <c r="Y36242" s="396"/>
      <c r="Z36242" s="396"/>
      <c r="AA36242" s="441"/>
    </row>
    <row r="36243" spans="25:27" x14ac:dyDescent="0.2">
      <c r="Y36243" s="396"/>
      <c r="Z36243" s="396"/>
      <c r="AA36243" s="441"/>
    </row>
    <row r="36244" spans="25:27" x14ac:dyDescent="0.2">
      <c r="Y36244" s="396"/>
      <c r="Z36244" s="396"/>
      <c r="AA36244" s="441"/>
    </row>
    <row r="36245" spans="25:27" x14ac:dyDescent="0.2">
      <c r="Y36245" s="396"/>
      <c r="Z36245" s="396"/>
      <c r="AA36245" s="441"/>
    </row>
    <row r="36246" spans="25:27" x14ac:dyDescent="0.2">
      <c r="Y36246" s="396"/>
      <c r="Z36246" s="396"/>
      <c r="AA36246" s="441"/>
    </row>
    <row r="36247" spans="25:27" x14ac:dyDescent="0.2">
      <c r="Y36247" s="396"/>
      <c r="Z36247" s="396"/>
      <c r="AA36247" s="441"/>
    </row>
    <row r="36248" spans="25:27" x14ac:dyDescent="0.2">
      <c r="Y36248" s="396"/>
      <c r="Z36248" s="396"/>
      <c r="AA36248" s="441"/>
    </row>
    <row r="36249" spans="25:27" x14ac:dyDescent="0.2">
      <c r="Y36249" s="396"/>
      <c r="Z36249" s="396"/>
      <c r="AA36249" s="441"/>
    </row>
    <row r="36250" spans="25:27" x14ac:dyDescent="0.2">
      <c r="Y36250" s="396"/>
      <c r="Z36250" s="396"/>
      <c r="AA36250" s="441"/>
    </row>
    <row r="36251" spans="25:27" x14ac:dyDescent="0.2">
      <c r="Y36251" s="396"/>
      <c r="Z36251" s="396"/>
      <c r="AA36251" s="441"/>
    </row>
    <row r="36252" spans="25:27" x14ac:dyDescent="0.2">
      <c r="Y36252" s="396"/>
      <c r="Z36252" s="396"/>
      <c r="AA36252" s="441"/>
    </row>
    <row r="36253" spans="25:27" x14ac:dyDescent="0.2">
      <c r="Y36253" s="396"/>
      <c r="Z36253" s="396"/>
      <c r="AA36253" s="441"/>
    </row>
    <row r="36254" spans="25:27" x14ac:dyDescent="0.2">
      <c r="Y36254" s="396"/>
      <c r="Z36254" s="396"/>
      <c r="AA36254" s="441"/>
    </row>
    <row r="36255" spans="25:27" x14ac:dyDescent="0.2">
      <c r="Y36255" s="396"/>
      <c r="Z36255" s="396"/>
      <c r="AA36255" s="441"/>
    </row>
    <row r="36256" spans="25:27" x14ac:dyDescent="0.2">
      <c r="Y36256" s="396"/>
      <c r="Z36256" s="396"/>
      <c r="AA36256" s="441"/>
    </row>
    <row r="36257" spans="25:27" x14ac:dyDescent="0.2">
      <c r="Y36257" s="396"/>
      <c r="Z36257" s="396"/>
      <c r="AA36257" s="441"/>
    </row>
    <row r="36258" spans="25:27" x14ac:dyDescent="0.2">
      <c r="Y36258" s="396"/>
      <c r="Z36258" s="396"/>
      <c r="AA36258" s="441"/>
    </row>
    <row r="36259" spans="25:27" x14ac:dyDescent="0.2">
      <c r="Y36259" s="396"/>
      <c r="Z36259" s="396"/>
      <c r="AA36259" s="441"/>
    </row>
    <row r="36260" spans="25:27" x14ac:dyDescent="0.2">
      <c r="Y36260" s="396"/>
      <c r="Z36260" s="396"/>
      <c r="AA36260" s="441"/>
    </row>
    <row r="36261" spans="25:27" x14ac:dyDescent="0.2">
      <c r="Y36261" s="396"/>
      <c r="Z36261" s="396"/>
      <c r="AA36261" s="441"/>
    </row>
    <row r="36262" spans="25:27" x14ac:dyDescent="0.2">
      <c r="Y36262" s="396"/>
      <c r="Z36262" s="396"/>
      <c r="AA36262" s="441"/>
    </row>
    <row r="36263" spans="25:27" x14ac:dyDescent="0.2">
      <c r="Y36263" s="396"/>
      <c r="Z36263" s="396"/>
      <c r="AA36263" s="441"/>
    </row>
    <row r="36264" spans="25:27" x14ac:dyDescent="0.2">
      <c r="Y36264" s="396"/>
      <c r="Z36264" s="396"/>
      <c r="AA36264" s="441"/>
    </row>
    <row r="36265" spans="25:27" x14ac:dyDescent="0.2">
      <c r="Y36265" s="396"/>
      <c r="Z36265" s="396"/>
      <c r="AA36265" s="441"/>
    </row>
    <row r="36266" spans="25:27" x14ac:dyDescent="0.2">
      <c r="Y36266" s="396"/>
      <c r="Z36266" s="396"/>
      <c r="AA36266" s="441"/>
    </row>
    <row r="36267" spans="25:27" x14ac:dyDescent="0.2">
      <c r="Y36267" s="396"/>
      <c r="Z36267" s="396"/>
      <c r="AA36267" s="441"/>
    </row>
    <row r="36268" spans="25:27" x14ac:dyDescent="0.2">
      <c r="Y36268" s="396"/>
      <c r="Z36268" s="396"/>
      <c r="AA36268" s="441"/>
    </row>
    <row r="36269" spans="25:27" x14ac:dyDescent="0.2">
      <c r="Y36269" s="396"/>
      <c r="Z36269" s="396"/>
      <c r="AA36269" s="441"/>
    </row>
    <row r="36270" spans="25:27" x14ac:dyDescent="0.2">
      <c r="Y36270" s="396"/>
      <c r="Z36270" s="396"/>
      <c r="AA36270" s="441"/>
    </row>
    <row r="36271" spans="25:27" x14ac:dyDescent="0.2">
      <c r="Y36271" s="396"/>
      <c r="Z36271" s="396"/>
      <c r="AA36271" s="441"/>
    </row>
    <row r="36272" spans="25:27" x14ac:dyDescent="0.2">
      <c r="Y36272" s="396"/>
      <c r="Z36272" s="396"/>
      <c r="AA36272" s="441"/>
    </row>
    <row r="36273" spans="25:27" x14ac:dyDescent="0.2">
      <c r="Y36273" s="396"/>
      <c r="Z36273" s="396"/>
      <c r="AA36273" s="441"/>
    </row>
    <row r="36274" spans="25:27" x14ac:dyDescent="0.2">
      <c r="Y36274" s="396"/>
      <c r="Z36274" s="396"/>
      <c r="AA36274" s="441"/>
    </row>
    <row r="36275" spans="25:27" x14ac:dyDescent="0.2">
      <c r="Y36275" s="396"/>
      <c r="Z36275" s="396"/>
      <c r="AA36275" s="441"/>
    </row>
    <row r="36276" spans="25:27" x14ac:dyDescent="0.2">
      <c r="Y36276" s="396"/>
      <c r="Z36276" s="396"/>
      <c r="AA36276" s="441"/>
    </row>
    <row r="36277" spans="25:27" x14ac:dyDescent="0.2">
      <c r="Y36277" s="396"/>
      <c r="Z36277" s="396"/>
      <c r="AA36277" s="441"/>
    </row>
    <row r="36278" spans="25:27" x14ac:dyDescent="0.2">
      <c r="Y36278" s="396"/>
      <c r="Z36278" s="396"/>
      <c r="AA36278" s="441"/>
    </row>
    <row r="36279" spans="25:27" x14ac:dyDescent="0.2">
      <c r="Y36279" s="396"/>
      <c r="Z36279" s="396"/>
      <c r="AA36279" s="441"/>
    </row>
    <row r="36280" spans="25:27" x14ac:dyDescent="0.2">
      <c r="Y36280" s="396"/>
      <c r="Z36280" s="396"/>
      <c r="AA36280" s="441"/>
    </row>
    <row r="36281" spans="25:27" x14ac:dyDescent="0.2">
      <c r="Y36281" s="396"/>
      <c r="Z36281" s="396"/>
      <c r="AA36281" s="441"/>
    </row>
    <row r="36282" spans="25:27" x14ac:dyDescent="0.2">
      <c r="Y36282" s="396"/>
      <c r="Z36282" s="396"/>
      <c r="AA36282" s="441"/>
    </row>
    <row r="36283" spans="25:27" x14ac:dyDescent="0.2">
      <c r="Y36283" s="396"/>
      <c r="Z36283" s="396"/>
      <c r="AA36283" s="441"/>
    </row>
    <row r="36284" spans="25:27" x14ac:dyDescent="0.2">
      <c r="Y36284" s="396"/>
      <c r="Z36284" s="396"/>
      <c r="AA36284" s="441"/>
    </row>
    <row r="36285" spans="25:27" x14ac:dyDescent="0.2">
      <c r="Y36285" s="396"/>
      <c r="Z36285" s="396"/>
      <c r="AA36285" s="441"/>
    </row>
    <row r="36286" spans="25:27" x14ac:dyDescent="0.2">
      <c r="Y36286" s="396"/>
      <c r="Z36286" s="396"/>
      <c r="AA36286" s="441"/>
    </row>
    <row r="36287" spans="25:27" x14ac:dyDescent="0.2">
      <c r="Y36287" s="396"/>
      <c r="Z36287" s="396"/>
      <c r="AA36287" s="441"/>
    </row>
    <row r="36288" spans="25:27" x14ac:dyDescent="0.2">
      <c r="Y36288" s="396"/>
      <c r="Z36288" s="396"/>
      <c r="AA36288" s="441"/>
    </row>
    <row r="36289" spans="25:27" x14ac:dyDescent="0.2">
      <c r="Y36289" s="396"/>
      <c r="Z36289" s="396"/>
      <c r="AA36289" s="441"/>
    </row>
    <row r="36290" spans="25:27" x14ac:dyDescent="0.2">
      <c r="Y36290" s="396"/>
      <c r="Z36290" s="396"/>
      <c r="AA36290" s="441"/>
    </row>
    <row r="36291" spans="25:27" x14ac:dyDescent="0.2">
      <c r="Y36291" s="396"/>
      <c r="Z36291" s="396"/>
      <c r="AA36291" s="441"/>
    </row>
    <row r="36292" spans="25:27" x14ac:dyDescent="0.2">
      <c r="Y36292" s="396"/>
      <c r="Z36292" s="396"/>
      <c r="AA36292" s="441"/>
    </row>
    <row r="36293" spans="25:27" x14ac:dyDescent="0.2">
      <c r="Y36293" s="396"/>
      <c r="Z36293" s="396"/>
      <c r="AA36293" s="441"/>
    </row>
    <row r="36294" spans="25:27" x14ac:dyDescent="0.2">
      <c r="Y36294" s="396"/>
      <c r="Z36294" s="396"/>
      <c r="AA36294" s="441"/>
    </row>
    <row r="36295" spans="25:27" x14ac:dyDescent="0.2">
      <c r="Y36295" s="396"/>
      <c r="Z36295" s="396"/>
      <c r="AA36295" s="441"/>
    </row>
    <row r="36296" spans="25:27" x14ac:dyDescent="0.2">
      <c r="Y36296" s="396"/>
      <c r="Z36296" s="396"/>
      <c r="AA36296" s="441"/>
    </row>
    <row r="36297" spans="25:27" x14ac:dyDescent="0.2">
      <c r="Y36297" s="396"/>
      <c r="Z36297" s="396"/>
      <c r="AA36297" s="441"/>
    </row>
    <row r="36298" spans="25:27" x14ac:dyDescent="0.2">
      <c r="Y36298" s="396"/>
      <c r="Z36298" s="396"/>
      <c r="AA36298" s="441"/>
    </row>
    <row r="36299" spans="25:27" x14ac:dyDescent="0.2">
      <c r="Y36299" s="396"/>
      <c r="Z36299" s="396"/>
      <c r="AA36299" s="441"/>
    </row>
    <row r="36300" spans="25:27" x14ac:dyDescent="0.2">
      <c r="Y36300" s="396"/>
      <c r="Z36300" s="396"/>
      <c r="AA36300" s="441"/>
    </row>
    <row r="36301" spans="25:27" x14ac:dyDescent="0.2">
      <c r="Y36301" s="396"/>
      <c r="Z36301" s="396"/>
      <c r="AA36301" s="441"/>
    </row>
    <row r="36302" spans="25:27" x14ac:dyDescent="0.2">
      <c r="Y36302" s="396"/>
      <c r="Z36302" s="396"/>
      <c r="AA36302" s="441"/>
    </row>
    <row r="36303" spans="25:27" x14ac:dyDescent="0.2">
      <c r="Y36303" s="396"/>
      <c r="Z36303" s="396"/>
      <c r="AA36303" s="441"/>
    </row>
    <row r="36304" spans="25:27" x14ac:dyDescent="0.2">
      <c r="Y36304" s="396"/>
      <c r="Z36304" s="396"/>
      <c r="AA36304" s="441"/>
    </row>
    <row r="36305" spans="25:27" x14ac:dyDescent="0.2">
      <c r="Y36305" s="396"/>
      <c r="Z36305" s="396"/>
      <c r="AA36305" s="441"/>
    </row>
    <row r="36306" spans="25:27" x14ac:dyDescent="0.2">
      <c r="Y36306" s="396"/>
      <c r="Z36306" s="396"/>
      <c r="AA36306" s="441"/>
    </row>
    <row r="36307" spans="25:27" x14ac:dyDescent="0.2">
      <c r="Y36307" s="396"/>
      <c r="Z36307" s="396"/>
      <c r="AA36307" s="441"/>
    </row>
    <row r="36308" spans="25:27" x14ac:dyDescent="0.2">
      <c r="Y36308" s="396"/>
      <c r="Z36308" s="396"/>
      <c r="AA36308" s="441"/>
    </row>
    <row r="36309" spans="25:27" x14ac:dyDescent="0.2">
      <c r="Y36309" s="396"/>
      <c r="Z36309" s="396"/>
      <c r="AA36309" s="441"/>
    </row>
    <row r="36310" spans="25:27" x14ac:dyDescent="0.2">
      <c r="Y36310" s="396"/>
      <c r="Z36310" s="396"/>
      <c r="AA36310" s="441"/>
    </row>
    <row r="36311" spans="25:27" x14ac:dyDescent="0.2">
      <c r="Y36311" s="396"/>
      <c r="Z36311" s="396"/>
      <c r="AA36311" s="441"/>
    </row>
    <row r="36312" spans="25:27" x14ac:dyDescent="0.2">
      <c r="Y36312" s="396"/>
      <c r="Z36312" s="396"/>
      <c r="AA36312" s="441"/>
    </row>
    <row r="36313" spans="25:27" x14ac:dyDescent="0.2">
      <c r="Y36313" s="396"/>
      <c r="Z36313" s="396"/>
      <c r="AA36313" s="441"/>
    </row>
    <row r="36314" spans="25:27" x14ac:dyDescent="0.2">
      <c r="Y36314" s="396"/>
      <c r="Z36314" s="396"/>
      <c r="AA36314" s="441"/>
    </row>
    <row r="36315" spans="25:27" x14ac:dyDescent="0.2">
      <c r="Y36315" s="396"/>
      <c r="Z36315" s="396"/>
      <c r="AA36315" s="441"/>
    </row>
    <row r="36316" spans="25:27" x14ac:dyDescent="0.2">
      <c r="Y36316" s="396"/>
      <c r="Z36316" s="396"/>
      <c r="AA36316" s="441"/>
    </row>
    <row r="36317" spans="25:27" x14ac:dyDescent="0.2">
      <c r="Y36317" s="396"/>
      <c r="Z36317" s="396"/>
      <c r="AA36317" s="441"/>
    </row>
    <row r="36318" spans="25:27" x14ac:dyDescent="0.2">
      <c r="Y36318" s="396"/>
      <c r="Z36318" s="396"/>
      <c r="AA36318" s="441"/>
    </row>
    <row r="36319" spans="25:27" x14ac:dyDescent="0.2">
      <c r="Y36319" s="396"/>
      <c r="Z36319" s="396"/>
      <c r="AA36319" s="441"/>
    </row>
    <row r="36320" spans="25:27" x14ac:dyDescent="0.2">
      <c r="Y36320" s="396"/>
      <c r="Z36320" s="396"/>
      <c r="AA36320" s="441"/>
    </row>
    <row r="36321" spans="25:27" x14ac:dyDescent="0.2">
      <c r="Y36321" s="396"/>
      <c r="Z36321" s="396"/>
      <c r="AA36321" s="441"/>
    </row>
    <row r="36322" spans="25:27" x14ac:dyDescent="0.2">
      <c r="Y36322" s="396"/>
      <c r="Z36322" s="396"/>
      <c r="AA36322" s="441"/>
    </row>
    <row r="36323" spans="25:27" x14ac:dyDescent="0.2">
      <c r="Y36323" s="396"/>
      <c r="Z36323" s="396"/>
      <c r="AA36323" s="441"/>
    </row>
    <row r="36324" spans="25:27" x14ac:dyDescent="0.2">
      <c r="Y36324" s="396"/>
      <c r="Z36324" s="396"/>
      <c r="AA36324" s="441"/>
    </row>
    <row r="36325" spans="25:27" x14ac:dyDescent="0.2">
      <c r="Y36325" s="396"/>
      <c r="Z36325" s="396"/>
      <c r="AA36325" s="441"/>
    </row>
    <row r="36326" spans="25:27" x14ac:dyDescent="0.2">
      <c r="Y36326" s="396"/>
      <c r="Z36326" s="396"/>
      <c r="AA36326" s="441"/>
    </row>
    <row r="36327" spans="25:27" x14ac:dyDescent="0.2">
      <c r="Y36327" s="396"/>
      <c r="Z36327" s="396"/>
      <c r="AA36327" s="441"/>
    </row>
    <row r="36328" spans="25:27" x14ac:dyDescent="0.2">
      <c r="Y36328" s="396"/>
      <c r="Z36328" s="396"/>
      <c r="AA36328" s="441"/>
    </row>
    <row r="36329" spans="25:27" x14ac:dyDescent="0.2">
      <c r="Y36329" s="396"/>
      <c r="Z36329" s="396"/>
      <c r="AA36329" s="441"/>
    </row>
    <row r="36330" spans="25:27" x14ac:dyDescent="0.2">
      <c r="Y36330" s="396"/>
      <c r="Z36330" s="396"/>
      <c r="AA36330" s="441"/>
    </row>
    <row r="36331" spans="25:27" x14ac:dyDescent="0.2">
      <c r="Y36331" s="396"/>
      <c r="Z36331" s="396"/>
      <c r="AA36331" s="441"/>
    </row>
    <row r="36332" spans="25:27" x14ac:dyDescent="0.2">
      <c r="Y36332" s="396"/>
      <c r="Z36332" s="396"/>
      <c r="AA36332" s="441"/>
    </row>
    <row r="36333" spans="25:27" x14ac:dyDescent="0.2">
      <c r="Y36333" s="396"/>
      <c r="Z36333" s="396"/>
      <c r="AA36333" s="441"/>
    </row>
    <row r="36334" spans="25:27" x14ac:dyDescent="0.2">
      <c r="Y36334" s="396"/>
      <c r="Z36334" s="396"/>
      <c r="AA36334" s="441"/>
    </row>
    <row r="36335" spans="25:27" x14ac:dyDescent="0.2">
      <c r="Y36335" s="396"/>
      <c r="Z36335" s="396"/>
      <c r="AA36335" s="441"/>
    </row>
    <row r="36336" spans="25:27" x14ac:dyDescent="0.2">
      <c r="Y36336" s="396"/>
      <c r="Z36336" s="396"/>
      <c r="AA36336" s="441"/>
    </row>
    <row r="36337" spans="25:27" x14ac:dyDescent="0.2">
      <c r="Y36337" s="396"/>
      <c r="Z36337" s="396"/>
      <c r="AA36337" s="441"/>
    </row>
    <row r="36338" spans="25:27" x14ac:dyDescent="0.2">
      <c r="Y36338" s="396"/>
      <c r="Z36338" s="396"/>
      <c r="AA36338" s="441"/>
    </row>
    <row r="36339" spans="25:27" x14ac:dyDescent="0.2">
      <c r="Y36339" s="396"/>
      <c r="Z36339" s="396"/>
      <c r="AA36339" s="441"/>
    </row>
    <row r="36340" spans="25:27" x14ac:dyDescent="0.2">
      <c r="Y36340" s="396"/>
      <c r="Z36340" s="396"/>
      <c r="AA36340" s="441"/>
    </row>
    <row r="36341" spans="25:27" x14ac:dyDescent="0.2">
      <c r="Y36341" s="396"/>
      <c r="Z36341" s="396"/>
      <c r="AA36341" s="441"/>
    </row>
    <row r="36342" spans="25:27" x14ac:dyDescent="0.2">
      <c r="Y36342" s="396"/>
      <c r="Z36342" s="396"/>
      <c r="AA36342" s="441"/>
    </row>
    <row r="36343" spans="25:27" x14ac:dyDescent="0.2">
      <c r="Y36343" s="396"/>
      <c r="Z36343" s="396"/>
      <c r="AA36343" s="441"/>
    </row>
    <row r="36344" spans="25:27" x14ac:dyDescent="0.2">
      <c r="Y36344" s="396"/>
      <c r="Z36344" s="396"/>
      <c r="AA36344" s="441"/>
    </row>
    <row r="36345" spans="25:27" x14ac:dyDescent="0.2">
      <c r="Y36345" s="396"/>
      <c r="Z36345" s="396"/>
      <c r="AA36345" s="441"/>
    </row>
    <row r="36346" spans="25:27" x14ac:dyDescent="0.2">
      <c r="Y36346" s="396"/>
      <c r="Z36346" s="396"/>
      <c r="AA36346" s="441"/>
    </row>
    <row r="36347" spans="25:27" x14ac:dyDescent="0.2">
      <c r="Y36347" s="396"/>
      <c r="Z36347" s="396"/>
      <c r="AA36347" s="441"/>
    </row>
    <row r="36348" spans="25:27" x14ac:dyDescent="0.2">
      <c r="Y36348" s="396"/>
      <c r="Z36348" s="396"/>
      <c r="AA36348" s="441"/>
    </row>
    <row r="36349" spans="25:27" x14ac:dyDescent="0.2">
      <c r="Y36349" s="396"/>
      <c r="Z36349" s="396"/>
      <c r="AA36349" s="441"/>
    </row>
    <row r="36350" spans="25:27" x14ac:dyDescent="0.2">
      <c r="Y36350" s="396"/>
      <c r="Z36350" s="396"/>
      <c r="AA36350" s="441"/>
    </row>
    <row r="36351" spans="25:27" x14ac:dyDescent="0.2">
      <c r="Y36351" s="396"/>
      <c r="Z36351" s="396"/>
      <c r="AA36351" s="441"/>
    </row>
    <row r="36352" spans="25:27" x14ac:dyDescent="0.2">
      <c r="Y36352" s="396"/>
      <c r="Z36352" s="396"/>
      <c r="AA36352" s="441"/>
    </row>
    <row r="36353" spans="25:27" x14ac:dyDescent="0.2">
      <c r="Y36353" s="396"/>
      <c r="Z36353" s="396"/>
      <c r="AA36353" s="441"/>
    </row>
    <row r="36354" spans="25:27" x14ac:dyDescent="0.2">
      <c r="Y36354" s="396"/>
      <c r="Z36354" s="396"/>
      <c r="AA36354" s="441"/>
    </row>
    <row r="36355" spans="25:27" x14ac:dyDescent="0.2">
      <c r="Y36355" s="396"/>
      <c r="Z36355" s="396"/>
      <c r="AA36355" s="441"/>
    </row>
    <row r="36356" spans="25:27" x14ac:dyDescent="0.2">
      <c r="Y36356" s="396"/>
      <c r="Z36356" s="396"/>
      <c r="AA36356" s="441"/>
    </row>
    <row r="36357" spans="25:27" x14ac:dyDescent="0.2">
      <c r="Y36357" s="396"/>
      <c r="Z36357" s="396"/>
      <c r="AA36357" s="441"/>
    </row>
    <row r="36358" spans="25:27" x14ac:dyDescent="0.2">
      <c r="Y36358" s="396"/>
      <c r="Z36358" s="396"/>
      <c r="AA36358" s="441"/>
    </row>
    <row r="36359" spans="25:27" x14ac:dyDescent="0.2">
      <c r="Y36359" s="396"/>
      <c r="Z36359" s="396"/>
      <c r="AA36359" s="441"/>
    </row>
    <row r="36360" spans="25:27" x14ac:dyDescent="0.2">
      <c r="Y36360" s="396"/>
      <c r="Z36360" s="396"/>
      <c r="AA36360" s="441"/>
    </row>
    <row r="36361" spans="25:27" x14ac:dyDescent="0.2">
      <c r="Y36361" s="396"/>
      <c r="Z36361" s="396"/>
      <c r="AA36361" s="441"/>
    </row>
    <row r="36362" spans="25:27" x14ac:dyDescent="0.2">
      <c r="Y36362" s="396"/>
      <c r="Z36362" s="396"/>
      <c r="AA36362" s="441"/>
    </row>
    <row r="36363" spans="25:27" x14ac:dyDescent="0.2">
      <c r="Y36363" s="396"/>
      <c r="Z36363" s="396"/>
      <c r="AA36363" s="441"/>
    </row>
    <row r="36364" spans="25:27" x14ac:dyDescent="0.2">
      <c r="Y36364" s="396"/>
      <c r="Z36364" s="396"/>
      <c r="AA36364" s="441"/>
    </row>
    <row r="36365" spans="25:27" x14ac:dyDescent="0.2">
      <c r="Y36365" s="396"/>
      <c r="Z36365" s="396"/>
      <c r="AA36365" s="441"/>
    </row>
    <row r="36366" spans="25:27" x14ac:dyDescent="0.2">
      <c r="Y36366" s="396"/>
      <c r="Z36366" s="396"/>
      <c r="AA36366" s="441"/>
    </row>
    <row r="36367" spans="25:27" x14ac:dyDescent="0.2">
      <c r="Y36367" s="396"/>
      <c r="Z36367" s="396"/>
      <c r="AA36367" s="441"/>
    </row>
    <row r="36368" spans="25:27" x14ac:dyDescent="0.2">
      <c r="Y36368" s="396"/>
      <c r="Z36368" s="396"/>
      <c r="AA36368" s="441"/>
    </row>
    <row r="36369" spans="25:27" x14ac:dyDescent="0.2">
      <c r="Y36369" s="396"/>
      <c r="Z36369" s="396"/>
      <c r="AA36369" s="441"/>
    </row>
    <row r="36370" spans="25:27" x14ac:dyDescent="0.2">
      <c r="Y36370" s="396"/>
      <c r="Z36370" s="396"/>
      <c r="AA36370" s="441"/>
    </row>
    <row r="36371" spans="25:27" x14ac:dyDescent="0.2">
      <c r="Y36371" s="396"/>
      <c r="Z36371" s="396"/>
      <c r="AA36371" s="441"/>
    </row>
    <row r="36372" spans="25:27" x14ac:dyDescent="0.2">
      <c r="Y36372" s="396"/>
      <c r="Z36372" s="396"/>
      <c r="AA36372" s="441"/>
    </row>
    <row r="36373" spans="25:27" x14ac:dyDescent="0.2">
      <c r="Y36373" s="396"/>
      <c r="Z36373" s="396"/>
      <c r="AA36373" s="441"/>
    </row>
    <row r="36374" spans="25:27" x14ac:dyDescent="0.2">
      <c r="Y36374" s="396"/>
      <c r="Z36374" s="396"/>
      <c r="AA36374" s="441"/>
    </row>
    <row r="36375" spans="25:27" x14ac:dyDescent="0.2">
      <c r="Y36375" s="396"/>
      <c r="Z36375" s="396"/>
      <c r="AA36375" s="441"/>
    </row>
    <row r="36376" spans="25:27" x14ac:dyDescent="0.2">
      <c r="Y36376" s="396"/>
      <c r="Z36376" s="396"/>
      <c r="AA36376" s="441"/>
    </row>
    <row r="36377" spans="25:27" x14ac:dyDescent="0.2">
      <c r="Y36377" s="396"/>
      <c r="Z36377" s="396"/>
      <c r="AA36377" s="441"/>
    </row>
    <row r="36378" spans="25:27" x14ac:dyDescent="0.2">
      <c r="Y36378" s="396"/>
      <c r="Z36378" s="396"/>
      <c r="AA36378" s="441"/>
    </row>
    <row r="36379" spans="25:27" x14ac:dyDescent="0.2">
      <c r="Y36379" s="396"/>
      <c r="Z36379" s="396"/>
      <c r="AA36379" s="441"/>
    </row>
    <row r="36380" spans="25:27" x14ac:dyDescent="0.2">
      <c r="Y36380" s="396"/>
      <c r="Z36380" s="396"/>
      <c r="AA36380" s="441"/>
    </row>
    <row r="36381" spans="25:27" x14ac:dyDescent="0.2">
      <c r="Y36381" s="396"/>
      <c r="Z36381" s="396"/>
      <c r="AA36381" s="441"/>
    </row>
    <row r="36382" spans="25:27" x14ac:dyDescent="0.2">
      <c r="Y36382" s="396"/>
      <c r="Z36382" s="396"/>
      <c r="AA36382" s="441"/>
    </row>
    <row r="36383" spans="25:27" x14ac:dyDescent="0.2">
      <c r="Y36383" s="396"/>
      <c r="Z36383" s="396"/>
      <c r="AA36383" s="441"/>
    </row>
    <row r="36384" spans="25:27" x14ac:dyDescent="0.2">
      <c r="Y36384" s="396"/>
      <c r="Z36384" s="396"/>
      <c r="AA36384" s="441"/>
    </row>
    <row r="36385" spans="25:27" x14ac:dyDescent="0.2">
      <c r="Y36385" s="396"/>
      <c r="Z36385" s="396"/>
      <c r="AA36385" s="441"/>
    </row>
    <row r="36386" spans="25:27" x14ac:dyDescent="0.2">
      <c r="Y36386" s="396"/>
      <c r="Z36386" s="396"/>
      <c r="AA36386" s="441"/>
    </row>
    <row r="36387" spans="25:27" x14ac:dyDescent="0.2">
      <c r="Y36387" s="396"/>
      <c r="Z36387" s="396"/>
      <c r="AA36387" s="441"/>
    </row>
    <row r="36388" spans="25:27" x14ac:dyDescent="0.2">
      <c r="Y36388" s="396"/>
      <c r="Z36388" s="396"/>
      <c r="AA36388" s="441"/>
    </row>
    <row r="36389" spans="25:27" x14ac:dyDescent="0.2">
      <c r="Y36389" s="396"/>
      <c r="Z36389" s="396"/>
      <c r="AA36389" s="441"/>
    </row>
    <row r="36390" spans="25:27" x14ac:dyDescent="0.2">
      <c r="Y36390" s="396"/>
      <c r="Z36390" s="396"/>
      <c r="AA36390" s="441"/>
    </row>
    <row r="36391" spans="25:27" x14ac:dyDescent="0.2">
      <c r="Y36391" s="396"/>
      <c r="Z36391" s="396"/>
      <c r="AA36391" s="441"/>
    </row>
    <row r="36392" spans="25:27" x14ac:dyDescent="0.2">
      <c r="Y36392" s="396"/>
      <c r="Z36392" s="396"/>
      <c r="AA36392" s="441"/>
    </row>
    <row r="36393" spans="25:27" x14ac:dyDescent="0.2">
      <c r="Y36393" s="396"/>
      <c r="Z36393" s="396"/>
      <c r="AA36393" s="441"/>
    </row>
    <row r="36394" spans="25:27" x14ac:dyDescent="0.2">
      <c r="Y36394" s="396"/>
      <c r="Z36394" s="396"/>
      <c r="AA36394" s="441"/>
    </row>
    <row r="36395" spans="25:27" x14ac:dyDescent="0.2">
      <c r="Y36395" s="396"/>
      <c r="Z36395" s="396"/>
      <c r="AA36395" s="441"/>
    </row>
    <row r="36396" spans="25:27" x14ac:dyDescent="0.2">
      <c r="Y36396" s="396"/>
      <c r="Z36396" s="396"/>
      <c r="AA36396" s="441"/>
    </row>
    <row r="36397" spans="25:27" x14ac:dyDescent="0.2">
      <c r="Y36397" s="396"/>
      <c r="Z36397" s="396"/>
      <c r="AA36397" s="441"/>
    </row>
    <row r="36398" spans="25:27" x14ac:dyDescent="0.2">
      <c r="Y36398" s="396"/>
      <c r="Z36398" s="396"/>
      <c r="AA36398" s="441"/>
    </row>
    <row r="36399" spans="25:27" x14ac:dyDescent="0.2">
      <c r="Y36399" s="396"/>
      <c r="Z36399" s="396"/>
      <c r="AA36399" s="441"/>
    </row>
    <row r="36400" spans="25:27" x14ac:dyDescent="0.2">
      <c r="Y36400" s="396"/>
      <c r="Z36400" s="396"/>
      <c r="AA36400" s="441"/>
    </row>
    <row r="36401" spans="25:27" x14ac:dyDescent="0.2">
      <c r="Y36401" s="396"/>
      <c r="Z36401" s="396"/>
      <c r="AA36401" s="441"/>
    </row>
    <row r="36402" spans="25:27" x14ac:dyDescent="0.2">
      <c r="Y36402" s="396"/>
      <c r="Z36402" s="396"/>
      <c r="AA36402" s="441"/>
    </row>
    <row r="36403" spans="25:27" x14ac:dyDescent="0.2">
      <c r="Y36403" s="396"/>
      <c r="Z36403" s="396"/>
      <c r="AA36403" s="441"/>
    </row>
    <row r="36404" spans="25:27" x14ac:dyDescent="0.2">
      <c r="Y36404" s="396"/>
      <c r="Z36404" s="396"/>
      <c r="AA36404" s="441"/>
    </row>
    <row r="36405" spans="25:27" x14ac:dyDescent="0.2">
      <c r="Y36405" s="396"/>
      <c r="Z36405" s="396"/>
      <c r="AA36405" s="441"/>
    </row>
    <row r="36406" spans="25:27" x14ac:dyDescent="0.2">
      <c r="Y36406" s="396"/>
      <c r="Z36406" s="396"/>
      <c r="AA36406" s="441"/>
    </row>
    <row r="36407" spans="25:27" x14ac:dyDescent="0.2">
      <c r="Y36407" s="396"/>
      <c r="Z36407" s="396"/>
      <c r="AA36407" s="441"/>
    </row>
    <row r="36408" spans="25:27" x14ac:dyDescent="0.2">
      <c r="Y36408" s="396"/>
      <c r="Z36408" s="396"/>
      <c r="AA36408" s="441"/>
    </row>
    <row r="36409" spans="25:27" x14ac:dyDescent="0.2">
      <c r="Y36409" s="396"/>
      <c r="Z36409" s="396"/>
      <c r="AA36409" s="441"/>
    </row>
    <row r="36410" spans="25:27" x14ac:dyDescent="0.2">
      <c r="Y36410" s="396"/>
      <c r="Z36410" s="396"/>
      <c r="AA36410" s="441"/>
    </row>
    <row r="36411" spans="25:27" x14ac:dyDescent="0.2">
      <c r="Y36411" s="396"/>
      <c r="Z36411" s="396"/>
      <c r="AA36411" s="441"/>
    </row>
    <row r="36412" spans="25:27" x14ac:dyDescent="0.2">
      <c r="Y36412" s="396"/>
      <c r="Z36412" s="396"/>
      <c r="AA36412" s="441"/>
    </row>
    <row r="36413" spans="25:27" x14ac:dyDescent="0.2">
      <c r="Y36413" s="396"/>
      <c r="Z36413" s="396"/>
      <c r="AA36413" s="441"/>
    </row>
    <row r="36414" spans="25:27" x14ac:dyDescent="0.2">
      <c r="Y36414" s="396"/>
      <c r="Z36414" s="396"/>
      <c r="AA36414" s="441"/>
    </row>
    <row r="36415" spans="25:27" x14ac:dyDescent="0.2">
      <c r="Y36415" s="396"/>
      <c r="Z36415" s="396"/>
      <c r="AA36415" s="441"/>
    </row>
    <row r="36416" spans="25:27" x14ac:dyDescent="0.2">
      <c r="Y36416" s="396"/>
      <c r="Z36416" s="396"/>
      <c r="AA36416" s="441"/>
    </row>
    <row r="36417" spans="25:27" x14ac:dyDescent="0.2">
      <c r="Y36417" s="396"/>
      <c r="Z36417" s="396"/>
      <c r="AA36417" s="441"/>
    </row>
    <row r="36418" spans="25:27" x14ac:dyDescent="0.2">
      <c r="Y36418" s="396"/>
      <c r="Z36418" s="396"/>
      <c r="AA36418" s="441"/>
    </row>
    <row r="36419" spans="25:27" x14ac:dyDescent="0.2">
      <c r="Y36419" s="396"/>
      <c r="Z36419" s="396"/>
      <c r="AA36419" s="441"/>
    </row>
    <row r="36420" spans="25:27" x14ac:dyDescent="0.2">
      <c r="Y36420" s="396"/>
      <c r="Z36420" s="396"/>
      <c r="AA36420" s="441"/>
    </row>
    <row r="36421" spans="25:27" x14ac:dyDescent="0.2">
      <c r="Y36421" s="396"/>
      <c r="Z36421" s="396"/>
      <c r="AA36421" s="441"/>
    </row>
    <row r="36422" spans="25:27" x14ac:dyDescent="0.2">
      <c r="Y36422" s="396"/>
      <c r="Z36422" s="396"/>
      <c r="AA36422" s="441"/>
    </row>
    <row r="36423" spans="25:27" x14ac:dyDescent="0.2">
      <c r="Y36423" s="396"/>
      <c r="Z36423" s="396"/>
      <c r="AA36423" s="441"/>
    </row>
    <row r="36424" spans="25:27" x14ac:dyDescent="0.2">
      <c r="Y36424" s="396"/>
      <c r="Z36424" s="396"/>
      <c r="AA36424" s="441"/>
    </row>
    <row r="36425" spans="25:27" x14ac:dyDescent="0.2">
      <c r="Y36425" s="396"/>
      <c r="Z36425" s="396"/>
      <c r="AA36425" s="441"/>
    </row>
    <row r="36426" spans="25:27" x14ac:dyDescent="0.2">
      <c r="Y36426" s="396"/>
      <c r="Z36426" s="396"/>
      <c r="AA36426" s="441"/>
    </row>
    <row r="36427" spans="25:27" x14ac:dyDescent="0.2">
      <c r="Y36427" s="396"/>
      <c r="Z36427" s="396"/>
      <c r="AA36427" s="441"/>
    </row>
    <row r="36428" spans="25:27" x14ac:dyDescent="0.2">
      <c r="Y36428" s="396"/>
      <c r="Z36428" s="396"/>
      <c r="AA36428" s="441"/>
    </row>
    <row r="36429" spans="25:27" x14ac:dyDescent="0.2">
      <c r="Y36429" s="396"/>
      <c r="Z36429" s="396"/>
      <c r="AA36429" s="441"/>
    </row>
    <row r="36430" spans="25:27" x14ac:dyDescent="0.2">
      <c r="Y36430" s="396"/>
      <c r="Z36430" s="396"/>
      <c r="AA36430" s="441"/>
    </row>
    <row r="36431" spans="25:27" x14ac:dyDescent="0.2">
      <c r="Y36431" s="396"/>
      <c r="Z36431" s="396"/>
      <c r="AA36431" s="441"/>
    </row>
    <row r="36432" spans="25:27" x14ac:dyDescent="0.2">
      <c r="Y36432" s="396"/>
      <c r="Z36432" s="396"/>
      <c r="AA36432" s="441"/>
    </row>
    <row r="36433" spans="25:27" x14ac:dyDescent="0.2">
      <c r="Y36433" s="396"/>
      <c r="Z36433" s="396"/>
      <c r="AA36433" s="441"/>
    </row>
    <row r="36434" spans="25:27" x14ac:dyDescent="0.2">
      <c r="Y36434" s="396"/>
      <c r="Z36434" s="396"/>
      <c r="AA36434" s="441"/>
    </row>
    <row r="36435" spans="25:27" x14ac:dyDescent="0.2">
      <c r="Y36435" s="396"/>
      <c r="Z36435" s="396"/>
      <c r="AA36435" s="441"/>
    </row>
    <row r="36436" spans="25:27" x14ac:dyDescent="0.2">
      <c r="Y36436" s="396"/>
      <c r="Z36436" s="396"/>
      <c r="AA36436" s="441"/>
    </row>
    <row r="36437" spans="25:27" x14ac:dyDescent="0.2">
      <c r="Y36437" s="396"/>
      <c r="Z36437" s="396"/>
      <c r="AA36437" s="441"/>
    </row>
    <row r="36438" spans="25:27" x14ac:dyDescent="0.2">
      <c r="Y36438" s="396"/>
      <c r="Z36438" s="396"/>
      <c r="AA36438" s="441"/>
    </row>
    <row r="36439" spans="25:27" x14ac:dyDescent="0.2">
      <c r="Y36439" s="396"/>
      <c r="Z36439" s="396"/>
      <c r="AA36439" s="441"/>
    </row>
    <row r="36440" spans="25:27" x14ac:dyDescent="0.2">
      <c r="Y36440" s="396"/>
      <c r="Z36440" s="396"/>
      <c r="AA36440" s="441"/>
    </row>
    <row r="36441" spans="25:27" x14ac:dyDescent="0.2">
      <c r="Y36441" s="396"/>
      <c r="Z36441" s="396"/>
      <c r="AA36441" s="441"/>
    </row>
    <row r="36442" spans="25:27" x14ac:dyDescent="0.2">
      <c r="Y36442" s="396"/>
      <c r="Z36442" s="396"/>
      <c r="AA36442" s="441"/>
    </row>
    <row r="36443" spans="25:27" x14ac:dyDescent="0.2">
      <c r="Y36443" s="396"/>
      <c r="Z36443" s="396"/>
      <c r="AA36443" s="441"/>
    </row>
    <row r="36444" spans="25:27" x14ac:dyDescent="0.2">
      <c r="Y36444" s="396"/>
      <c r="Z36444" s="396"/>
      <c r="AA36444" s="441"/>
    </row>
    <row r="36445" spans="25:27" x14ac:dyDescent="0.2">
      <c r="Y36445" s="396"/>
      <c r="Z36445" s="396"/>
      <c r="AA36445" s="441"/>
    </row>
    <row r="36446" spans="25:27" x14ac:dyDescent="0.2">
      <c r="Y36446" s="396"/>
      <c r="Z36446" s="396"/>
      <c r="AA36446" s="441"/>
    </row>
    <row r="36447" spans="25:27" x14ac:dyDescent="0.2">
      <c r="Y36447" s="396"/>
      <c r="Z36447" s="396"/>
      <c r="AA36447" s="441"/>
    </row>
    <row r="36448" spans="25:27" x14ac:dyDescent="0.2">
      <c r="Y36448" s="396"/>
      <c r="Z36448" s="396"/>
      <c r="AA36448" s="441"/>
    </row>
    <row r="36449" spans="25:27" x14ac:dyDescent="0.2">
      <c r="Y36449" s="396"/>
      <c r="Z36449" s="396"/>
      <c r="AA36449" s="441"/>
    </row>
    <row r="36450" spans="25:27" x14ac:dyDescent="0.2">
      <c r="Y36450" s="396"/>
      <c r="Z36450" s="396"/>
      <c r="AA36450" s="441"/>
    </row>
    <row r="36451" spans="25:27" x14ac:dyDescent="0.2">
      <c r="Y36451" s="396"/>
      <c r="Z36451" s="396"/>
      <c r="AA36451" s="441"/>
    </row>
    <row r="36452" spans="25:27" x14ac:dyDescent="0.2">
      <c r="Y36452" s="396"/>
      <c r="Z36452" s="396"/>
      <c r="AA36452" s="441"/>
    </row>
    <row r="36453" spans="25:27" x14ac:dyDescent="0.2">
      <c r="Y36453" s="396"/>
      <c r="Z36453" s="396"/>
      <c r="AA36453" s="441"/>
    </row>
    <row r="36454" spans="25:27" x14ac:dyDescent="0.2">
      <c r="Y36454" s="396"/>
      <c r="Z36454" s="396"/>
      <c r="AA36454" s="441"/>
    </row>
    <row r="36455" spans="25:27" x14ac:dyDescent="0.2">
      <c r="Y36455" s="396"/>
      <c r="Z36455" s="396"/>
      <c r="AA36455" s="441"/>
    </row>
    <row r="36456" spans="25:27" x14ac:dyDescent="0.2">
      <c r="Y36456" s="396"/>
      <c r="Z36456" s="396"/>
      <c r="AA36456" s="441"/>
    </row>
    <row r="36457" spans="25:27" x14ac:dyDescent="0.2">
      <c r="Y36457" s="396"/>
      <c r="Z36457" s="396"/>
      <c r="AA36457" s="441"/>
    </row>
    <row r="36458" spans="25:27" x14ac:dyDescent="0.2">
      <c r="Y36458" s="396"/>
      <c r="Z36458" s="396"/>
      <c r="AA36458" s="441"/>
    </row>
    <row r="36459" spans="25:27" x14ac:dyDescent="0.2">
      <c r="Y36459" s="396"/>
      <c r="Z36459" s="396"/>
      <c r="AA36459" s="441"/>
    </row>
    <row r="36460" spans="25:27" x14ac:dyDescent="0.2">
      <c r="Y36460" s="396"/>
      <c r="Z36460" s="396"/>
      <c r="AA36460" s="441"/>
    </row>
    <row r="36461" spans="25:27" x14ac:dyDescent="0.2">
      <c r="Y36461" s="396"/>
      <c r="Z36461" s="396"/>
      <c r="AA36461" s="441"/>
    </row>
    <row r="36462" spans="25:27" x14ac:dyDescent="0.2">
      <c r="Y36462" s="396"/>
      <c r="Z36462" s="396"/>
      <c r="AA36462" s="441"/>
    </row>
    <row r="36463" spans="25:27" x14ac:dyDescent="0.2">
      <c r="Y36463" s="396"/>
      <c r="Z36463" s="396"/>
      <c r="AA36463" s="441"/>
    </row>
    <row r="36464" spans="25:27" x14ac:dyDescent="0.2">
      <c r="Y36464" s="396"/>
      <c r="Z36464" s="396"/>
      <c r="AA36464" s="441"/>
    </row>
    <row r="36465" spans="25:27" x14ac:dyDescent="0.2">
      <c r="Y36465" s="396"/>
      <c r="Z36465" s="396"/>
      <c r="AA36465" s="441"/>
    </row>
    <row r="36466" spans="25:27" x14ac:dyDescent="0.2">
      <c r="Y36466" s="396"/>
      <c r="Z36466" s="396"/>
      <c r="AA36466" s="441"/>
    </row>
    <row r="36467" spans="25:27" x14ac:dyDescent="0.2">
      <c r="Y36467" s="396"/>
      <c r="Z36467" s="396"/>
      <c r="AA36467" s="441"/>
    </row>
    <row r="36468" spans="25:27" x14ac:dyDescent="0.2">
      <c r="Y36468" s="396"/>
      <c r="Z36468" s="396"/>
      <c r="AA36468" s="441"/>
    </row>
    <row r="36469" spans="25:27" x14ac:dyDescent="0.2">
      <c r="Y36469" s="396"/>
      <c r="Z36469" s="396"/>
      <c r="AA36469" s="441"/>
    </row>
    <row r="36470" spans="25:27" x14ac:dyDescent="0.2">
      <c r="Y36470" s="396"/>
      <c r="Z36470" s="396"/>
      <c r="AA36470" s="441"/>
    </row>
    <row r="36471" spans="25:27" x14ac:dyDescent="0.2">
      <c r="Y36471" s="396"/>
      <c r="Z36471" s="396"/>
      <c r="AA36471" s="441"/>
    </row>
    <row r="36472" spans="25:27" x14ac:dyDescent="0.2">
      <c r="Y36472" s="396"/>
      <c r="Z36472" s="396"/>
      <c r="AA36472" s="441"/>
    </row>
    <row r="36473" spans="25:27" x14ac:dyDescent="0.2">
      <c r="Y36473" s="396"/>
      <c r="Z36473" s="396"/>
      <c r="AA36473" s="441"/>
    </row>
    <row r="36474" spans="25:27" x14ac:dyDescent="0.2">
      <c r="Y36474" s="396"/>
      <c r="Z36474" s="396"/>
      <c r="AA36474" s="441"/>
    </row>
    <row r="36475" spans="25:27" x14ac:dyDescent="0.2">
      <c r="Y36475" s="396"/>
      <c r="Z36475" s="396"/>
      <c r="AA36475" s="441"/>
    </row>
    <row r="36476" spans="25:27" x14ac:dyDescent="0.2">
      <c r="Y36476" s="396"/>
      <c r="Z36476" s="396"/>
      <c r="AA36476" s="441"/>
    </row>
    <row r="36477" spans="25:27" x14ac:dyDescent="0.2">
      <c r="Y36477" s="396"/>
      <c r="Z36477" s="396"/>
      <c r="AA36477" s="441"/>
    </row>
    <row r="36478" spans="25:27" x14ac:dyDescent="0.2">
      <c r="Y36478" s="396"/>
      <c r="Z36478" s="396"/>
      <c r="AA36478" s="441"/>
    </row>
    <row r="36479" spans="25:27" x14ac:dyDescent="0.2">
      <c r="Y36479" s="396"/>
      <c r="Z36479" s="396"/>
      <c r="AA36479" s="441"/>
    </row>
    <row r="36480" spans="25:27" x14ac:dyDescent="0.2">
      <c r="Y36480" s="396"/>
      <c r="Z36480" s="396"/>
      <c r="AA36480" s="441"/>
    </row>
    <row r="36481" spans="25:27" x14ac:dyDescent="0.2">
      <c r="Y36481" s="396"/>
      <c r="Z36481" s="396"/>
      <c r="AA36481" s="441"/>
    </row>
    <row r="36482" spans="25:27" x14ac:dyDescent="0.2">
      <c r="Y36482" s="396"/>
      <c r="Z36482" s="396"/>
      <c r="AA36482" s="441"/>
    </row>
    <row r="36483" spans="25:27" x14ac:dyDescent="0.2">
      <c r="Y36483" s="396"/>
      <c r="Z36483" s="396"/>
      <c r="AA36483" s="441"/>
    </row>
    <row r="36484" spans="25:27" x14ac:dyDescent="0.2">
      <c r="Y36484" s="396"/>
      <c r="Z36484" s="396"/>
      <c r="AA36484" s="441"/>
    </row>
    <row r="36485" spans="25:27" x14ac:dyDescent="0.2">
      <c r="Y36485" s="396"/>
      <c r="Z36485" s="396"/>
      <c r="AA36485" s="441"/>
    </row>
    <row r="36486" spans="25:27" x14ac:dyDescent="0.2">
      <c r="Y36486" s="396"/>
      <c r="Z36486" s="396"/>
      <c r="AA36486" s="441"/>
    </row>
    <row r="36487" spans="25:27" x14ac:dyDescent="0.2">
      <c r="Y36487" s="396"/>
      <c r="Z36487" s="396"/>
      <c r="AA36487" s="441"/>
    </row>
    <row r="36488" spans="25:27" x14ac:dyDescent="0.2">
      <c r="Y36488" s="396"/>
      <c r="Z36488" s="396"/>
      <c r="AA36488" s="441"/>
    </row>
    <row r="36489" spans="25:27" x14ac:dyDescent="0.2">
      <c r="Y36489" s="396"/>
      <c r="Z36489" s="396"/>
      <c r="AA36489" s="441"/>
    </row>
    <row r="36490" spans="25:27" x14ac:dyDescent="0.2">
      <c r="Y36490" s="396"/>
      <c r="Z36490" s="396"/>
      <c r="AA36490" s="441"/>
    </row>
    <row r="36491" spans="25:27" x14ac:dyDescent="0.2">
      <c r="Y36491" s="396"/>
      <c r="Z36491" s="396"/>
      <c r="AA36491" s="441"/>
    </row>
    <row r="36492" spans="25:27" x14ac:dyDescent="0.2">
      <c r="Y36492" s="396"/>
      <c r="Z36492" s="396"/>
      <c r="AA36492" s="441"/>
    </row>
    <row r="36493" spans="25:27" x14ac:dyDescent="0.2">
      <c r="Y36493" s="396"/>
      <c r="Z36493" s="396"/>
      <c r="AA36493" s="441"/>
    </row>
    <row r="36494" spans="25:27" x14ac:dyDescent="0.2">
      <c r="Y36494" s="396"/>
      <c r="Z36494" s="396"/>
      <c r="AA36494" s="441"/>
    </row>
    <row r="36495" spans="25:27" x14ac:dyDescent="0.2">
      <c r="Y36495" s="396"/>
      <c r="Z36495" s="396"/>
      <c r="AA36495" s="441"/>
    </row>
    <row r="36496" spans="25:27" x14ac:dyDescent="0.2">
      <c r="Y36496" s="396"/>
      <c r="Z36496" s="396"/>
      <c r="AA36496" s="441"/>
    </row>
    <row r="36497" spans="25:27" x14ac:dyDescent="0.2">
      <c r="Y36497" s="396"/>
      <c r="Z36497" s="396"/>
      <c r="AA36497" s="441"/>
    </row>
    <row r="36498" spans="25:27" x14ac:dyDescent="0.2">
      <c r="Y36498" s="396"/>
      <c r="Z36498" s="396"/>
      <c r="AA36498" s="441"/>
    </row>
    <row r="36499" spans="25:27" x14ac:dyDescent="0.2">
      <c r="Y36499" s="396"/>
      <c r="Z36499" s="396"/>
      <c r="AA36499" s="441"/>
    </row>
    <row r="36500" spans="25:27" x14ac:dyDescent="0.2">
      <c r="Y36500" s="396"/>
      <c r="Z36500" s="396"/>
      <c r="AA36500" s="441"/>
    </row>
    <row r="36501" spans="25:27" x14ac:dyDescent="0.2">
      <c r="Y36501" s="396"/>
      <c r="Z36501" s="396"/>
      <c r="AA36501" s="441"/>
    </row>
    <row r="36502" spans="25:27" x14ac:dyDescent="0.2">
      <c r="Y36502" s="396"/>
      <c r="Z36502" s="396"/>
      <c r="AA36502" s="441"/>
    </row>
    <row r="36503" spans="25:27" x14ac:dyDescent="0.2">
      <c r="Y36503" s="396"/>
      <c r="Z36503" s="396"/>
      <c r="AA36503" s="441"/>
    </row>
    <row r="36504" spans="25:27" x14ac:dyDescent="0.2">
      <c r="Y36504" s="396"/>
      <c r="Z36504" s="396"/>
      <c r="AA36504" s="441"/>
    </row>
    <row r="36505" spans="25:27" x14ac:dyDescent="0.2">
      <c r="Y36505" s="396"/>
      <c r="Z36505" s="396"/>
      <c r="AA36505" s="441"/>
    </row>
    <row r="36506" spans="25:27" x14ac:dyDescent="0.2">
      <c r="Y36506" s="396"/>
      <c r="Z36506" s="396"/>
      <c r="AA36506" s="441"/>
    </row>
    <row r="36507" spans="25:27" x14ac:dyDescent="0.2">
      <c r="Y36507" s="396"/>
      <c r="Z36507" s="396"/>
      <c r="AA36507" s="441"/>
    </row>
    <row r="36508" spans="25:27" x14ac:dyDescent="0.2">
      <c r="Y36508" s="396"/>
      <c r="Z36508" s="396"/>
      <c r="AA36508" s="441"/>
    </row>
    <row r="36509" spans="25:27" x14ac:dyDescent="0.2">
      <c r="Y36509" s="396"/>
      <c r="Z36509" s="396"/>
      <c r="AA36509" s="441"/>
    </row>
    <row r="36510" spans="25:27" x14ac:dyDescent="0.2">
      <c r="Y36510" s="396"/>
      <c r="Z36510" s="396"/>
      <c r="AA36510" s="441"/>
    </row>
    <row r="36511" spans="25:27" x14ac:dyDescent="0.2">
      <c r="Y36511" s="396"/>
      <c r="Z36511" s="396"/>
      <c r="AA36511" s="441"/>
    </row>
    <row r="36512" spans="25:27" x14ac:dyDescent="0.2">
      <c r="Y36512" s="396"/>
      <c r="Z36512" s="396"/>
      <c r="AA36512" s="441"/>
    </row>
    <row r="36513" spans="25:27" x14ac:dyDescent="0.2">
      <c r="Y36513" s="396"/>
      <c r="Z36513" s="396"/>
      <c r="AA36513" s="441"/>
    </row>
    <row r="36514" spans="25:27" x14ac:dyDescent="0.2">
      <c r="Y36514" s="396"/>
      <c r="Z36514" s="396"/>
      <c r="AA36514" s="441"/>
    </row>
    <row r="36515" spans="25:27" x14ac:dyDescent="0.2">
      <c r="Y36515" s="396"/>
      <c r="Z36515" s="396"/>
      <c r="AA36515" s="441"/>
    </row>
    <row r="36516" spans="25:27" x14ac:dyDescent="0.2">
      <c r="Y36516" s="396"/>
      <c r="Z36516" s="396"/>
      <c r="AA36516" s="441"/>
    </row>
    <row r="36517" spans="25:27" x14ac:dyDescent="0.2">
      <c r="Y36517" s="396"/>
      <c r="Z36517" s="396"/>
      <c r="AA36517" s="441"/>
    </row>
    <row r="36518" spans="25:27" x14ac:dyDescent="0.2">
      <c r="Y36518" s="396"/>
      <c r="Z36518" s="396"/>
      <c r="AA36518" s="441"/>
    </row>
    <row r="36519" spans="25:27" x14ac:dyDescent="0.2">
      <c r="Y36519" s="396"/>
      <c r="Z36519" s="396"/>
      <c r="AA36519" s="441"/>
    </row>
    <row r="36520" spans="25:27" x14ac:dyDescent="0.2">
      <c r="Y36520" s="396"/>
      <c r="Z36520" s="396"/>
      <c r="AA36520" s="441"/>
    </row>
    <row r="36521" spans="25:27" x14ac:dyDescent="0.2">
      <c r="Y36521" s="396"/>
      <c r="Z36521" s="396"/>
      <c r="AA36521" s="441"/>
    </row>
    <row r="36522" spans="25:27" x14ac:dyDescent="0.2">
      <c r="Y36522" s="396"/>
      <c r="Z36522" s="396"/>
      <c r="AA36522" s="441"/>
    </row>
    <row r="36523" spans="25:27" x14ac:dyDescent="0.2">
      <c r="Y36523" s="396"/>
      <c r="Z36523" s="396"/>
      <c r="AA36523" s="441"/>
    </row>
    <row r="36524" spans="25:27" x14ac:dyDescent="0.2">
      <c r="Y36524" s="396"/>
      <c r="Z36524" s="396"/>
      <c r="AA36524" s="441"/>
    </row>
    <row r="36525" spans="25:27" x14ac:dyDescent="0.2">
      <c r="Y36525" s="396"/>
      <c r="Z36525" s="396"/>
      <c r="AA36525" s="441"/>
    </row>
    <row r="36526" spans="25:27" x14ac:dyDescent="0.2">
      <c r="Y36526" s="396"/>
      <c r="Z36526" s="396"/>
      <c r="AA36526" s="441"/>
    </row>
    <row r="36527" spans="25:27" x14ac:dyDescent="0.2">
      <c r="Y36527" s="396"/>
      <c r="Z36527" s="396"/>
      <c r="AA36527" s="441"/>
    </row>
    <row r="36528" spans="25:27" x14ac:dyDescent="0.2">
      <c r="Y36528" s="396"/>
      <c r="Z36528" s="396"/>
      <c r="AA36528" s="441"/>
    </row>
    <row r="36529" spans="25:27" x14ac:dyDescent="0.2">
      <c r="Y36529" s="396"/>
      <c r="Z36529" s="396"/>
      <c r="AA36529" s="441"/>
    </row>
    <row r="36530" spans="25:27" x14ac:dyDescent="0.2">
      <c r="Y36530" s="396"/>
      <c r="Z36530" s="396"/>
      <c r="AA36530" s="441"/>
    </row>
    <row r="36531" spans="25:27" x14ac:dyDescent="0.2">
      <c r="Y36531" s="396"/>
      <c r="Z36531" s="396"/>
      <c r="AA36531" s="441"/>
    </row>
    <row r="36532" spans="25:27" x14ac:dyDescent="0.2">
      <c r="Y36532" s="396"/>
      <c r="Z36532" s="396"/>
      <c r="AA36532" s="441"/>
    </row>
    <row r="36533" spans="25:27" x14ac:dyDescent="0.2">
      <c r="Y36533" s="396"/>
      <c r="Z36533" s="396"/>
      <c r="AA36533" s="441"/>
    </row>
    <row r="36534" spans="25:27" x14ac:dyDescent="0.2">
      <c r="Y36534" s="396"/>
      <c r="Z36534" s="396"/>
      <c r="AA36534" s="441"/>
    </row>
    <row r="36535" spans="25:27" x14ac:dyDescent="0.2">
      <c r="Y36535" s="396"/>
      <c r="Z36535" s="396"/>
      <c r="AA36535" s="441"/>
    </row>
    <row r="36536" spans="25:27" x14ac:dyDescent="0.2">
      <c r="Y36536" s="396"/>
      <c r="Z36536" s="396"/>
      <c r="AA36536" s="441"/>
    </row>
    <row r="36537" spans="25:27" x14ac:dyDescent="0.2">
      <c r="Y36537" s="396"/>
      <c r="Z36537" s="396"/>
      <c r="AA36537" s="441"/>
    </row>
    <row r="36538" spans="25:27" x14ac:dyDescent="0.2">
      <c r="Y36538" s="396"/>
      <c r="Z36538" s="396"/>
      <c r="AA36538" s="441"/>
    </row>
    <row r="36539" spans="25:27" x14ac:dyDescent="0.2">
      <c r="Y36539" s="396"/>
      <c r="Z36539" s="396"/>
      <c r="AA36539" s="441"/>
    </row>
    <row r="36540" spans="25:27" x14ac:dyDescent="0.2">
      <c r="Y36540" s="396"/>
      <c r="Z36540" s="396"/>
      <c r="AA36540" s="441"/>
    </row>
    <row r="36541" spans="25:27" x14ac:dyDescent="0.2">
      <c r="Y36541" s="396"/>
      <c r="Z36541" s="396"/>
      <c r="AA36541" s="441"/>
    </row>
    <row r="36542" spans="25:27" x14ac:dyDescent="0.2">
      <c r="Y36542" s="396"/>
      <c r="Z36542" s="396"/>
      <c r="AA36542" s="441"/>
    </row>
    <row r="36543" spans="25:27" x14ac:dyDescent="0.2">
      <c r="Y36543" s="396"/>
      <c r="Z36543" s="396"/>
      <c r="AA36543" s="441"/>
    </row>
    <row r="36544" spans="25:27" x14ac:dyDescent="0.2">
      <c r="Y36544" s="396"/>
      <c r="Z36544" s="396"/>
      <c r="AA36544" s="441"/>
    </row>
    <row r="36545" spans="25:27" x14ac:dyDescent="0.2">
      <c r="Y36545" s="396"/>
      <c r="Z36545" s="396"/>
      <c r="AA36545" s="441"/>
    </row>
    <row r="36546" spans="25:27" x14ac:dyDescent="0.2">
      <c r="Y36546" s="396"/>
      <c r="Z36546" s="396"/>
      <c r="AA36546" s="441"/>
    </row>
    <row r="36547" spans="25:27" x14ac:dyDescent="0.2">
      <c r="Y36547" s="396"/>
      <c r="Z36547" s="396"/>
      <c r="AA36547" s="441"/>
    </row>
    <row r="36548" spans="25:27" x14ac:dyDescent="0.2">
      <c r="Y36548" s="396"/>
      <c r="Z36548" s="396"/>
      <c r="AA36548" s="441"/>
    </row>
    <row r="36549" spans="25:27" x14ac:dyDescent="0.2">
      <c r="Y36549" s="396"/>
      <c r="Z36549" s="396"/>
      <c r="AA36549" s="441"/>
    </row>
    <row r="36550" spans="25:27" x14ac:dyDescent="0.2">
      <c r="Y36550" s="396"/>
      <c r="Z36550" s="396"/>
      <c r="AA36550" s="441"/>
    </row>
    <row r="36551" spans="25:27" x14ac:dyDescent="0.2">
      <c r="Y36551" s="396"/>
      <c r="Z36551" s="396"/>
      <c r="AA36551" s="441"/>
    </row>
    <row r="36552" spans="25:27" x14ac:dyDescent="0.2">
      <c r="Y36552" s="396"/>
      <c r="Z36552" s="396"/>
      <c r="AA36552" s="441"/>
    </row>
    <row r="36553" spans="25:27" x14ac:dyDescent="0.2">
      <c r="Y36553" s="396"/>
      <c r="Z36553" s="396"/>
      <c r="AA36553" s="441"/>
    </row>
    <row r="36554" spans="25:27" x14ac:dyDescent="0.2">
      <c r="Y36554" s="396"/>
      <c r="Z36554" s="396"/>
      <c r="AA36554" s="441"/>
    </row>
    <row r="36555" spans="25:27" x14ac:dyDescent="0.2">
      <c r="Y36555" s="396"/>
      <c r="Z36555" s="396"/>
      <c r="AA36555" s="441"/>
    </row>
    <row r="36556" spans="25:27" x14ac:dyDescent="0.2">
      <c r="Y36556" s="396"/>
      <c r="Z36556" s="396"/>
      <c r="AA36556" s="441"/>
    </row>
    <row r="36557" spans="25:27" x14ac:dyDescent="0.2">
      <c r="Y36557" s="396"/>
      <c r="Z36557" s="396"/>
      <c r="AA36557" s="441"/>
    </row>
    <row r="36558" spans="25:27" x14ac:dyDescent="0.2">
      <c r="Y36558" s="396"/>
      <c r="Z36558" s="396"/>
      <c r="AA36558" s="441"/>
    </row>
    <row r="36559" spans="25:27" x14ac:dyDescent="0.2">
      <c r="Y36559" s="396"/>
      <c r="Z36559" s="396"/>
      <c r="AA36559" s="441"/>
    </row>
    <row r="36560" spans="25:27" x14ac:dyDescent="0.2">
      <c r="Y36560" s="396"/>
      <c r="Z36560" s="396"/>
      <c r="AA36560" s="441"/>
    </row>
    <row r="36561" spans="25:27" x14ac:dyDescent="0.2">
      <c r="Y36561" s="396"/>
      <c r="Z36561" s="396"/>
      <c r="AA36561" s="441"/>
    </row>
    <row r="36562" spans="25:27" x14ac:dyDescent="0.2">
      <c r="Y36562" s="396"/>
      <c r="Z36562" s="396"/>
      <c r="AA36562" s="441"/>
    </row>
    <row r="36563" spans="25:27" x14ac:dyDescent="0.2">
      <c r="Y36563" s="396"/>
      <c r="Z36563" s="396"/>
      <c r="AA36563" s="441"/>
    </row>
    <row r="36564" spans="25:27" x14ac:dyDescent="0.2">
      <c r="Y36564" s="396"/>
      <c r="Z36564" s="396"/>
      <c r="AA36564" s="441"/>
    </row>
    <row r="36565" spans="25:27" x14ac:dyDescent="0.2">
      <c r="Y36565" s="396"/>
      <c r="Z36565" s="396"/>
      <c r="AA36565" s="441"/>
    </row>
    <row r="36566" spans="25:27" x14ac:dyDescent="0.2">
      <c r="Y36566" s="396"/>
      <c r="Z36566" s="396"/>
      <c r="AA36566" s="441"/>
    </row>
    <row r="36567" spans="25:27" x14ac:dyDescent="0.2">
      <c r="Y36567" s="396"/>
      <c r="Z36567" s="396"/>
      <c r="AA36567" s="441"/>
    </row>
    <row r="36568" spans="25:27" x14ac:dyDescent="0.2">
      <c r="Y36568" s="396"/>
      <c r="Z36568" s="396"/>
      <c r="AA36568" s="441"/>
    </row>
    <row r="36569" spans="25:27" x14ac:dyDescent="0.2">
      <c r="Y36569" s="396"/>
      <c r="Z36569" s="396"/>
      <c r="AA36569" s="441"/>
    </row>
    <row r="36570" spans="25:27" x14ac:dyDescent="0.2">
      <c r="Y36570" s="396"/>
      <c r="Z36570" s="396"/>
      <c r="AA36570" s="441"/>
    </row>
    <row r="36571" spans="25:27" x14ac:dyDescent="0.2">
      <c r="Y36571" s="396"/>
      <c r="Z36571" s="396"/>
      <c r="AA36571" s="441"/>
    </row>
    <row r="36572" spans="25:27" x14ac:dyDescent="0.2">
      <c r="Y36572" s="396"/>
      <c r="Z36572" s="396"/>
      <c r="AA36572" s="441"/>
    </row>
    <row r="36573" spans="25:27" x14ac:dyDescent="0.2">
      <c r="Y36573" s="396"/>
      <c r="Z36573" s="396"/>
      <c r="AA36573" s="441"/>
    </row>
    <row r="36574" spans="25:27" x14ac:dyDescent="0.2">
      <c r="Y36574" s="396"/>
      <c r="Z36574" s="396"/>
      <c r="AA36574" s="441"/>
    </row>
    <row r="36575" spans="25:27" x14ac:dyDescent="0.2">
      <c r="Y36575" s="396"/>
      <c r="Z36575" s="396"/>
      <c r="AA36575" s="441"/>
    </row>
    <row r="36576" spans="25:27" x14ac:dyDescent="0.2">
      <c r="Y36576" s="396"/>
      <c r="Z36576" s="396"/>
      <c r="AA36576" s="441"/>
    </row>
    <row r="36577" spans="25:27" x14ac:dyDescent="0.2">
      <c r="Y36577" s="396"/>
      <c r="Z36577" s="396"/>
      <c r="AA36577" s="441"/>
    </row>
    <row r="36578" spans="25:27" x14ac:dyDescent="0.2">
      <c r="Y36578" s="396"/>
      <c r="Z36578" s="396"/>
      <c r="AA36578" s="441"/>
    </row>
    <row r="36579" spans="25:27" x14ac:dyDescent="0.2">
      <c r="Y36579" s="396"/>
      <c r="Z36579" s="396"/>
      <c r="AA36579" s="441"/>
    </row>
    <row r="36580" spans="25:27" x14ac:dyDescent="0.2">
      <c r="Y36580" s="396"/>
      <c r="Z36580" s="396"/>
      <c r="AA36580" s="441"/>
    </row>
    <row r="36581" spans="25:27" x14ac:dyDescent="0.2">
      <c r="Y36581" s="396"/>
      <c r="Z36581" s="396"/>
      <c r="AA36581" s="441"/>
    </row>
    <row r="36582" spans="25:27" x14ac:dyDescent="0.2">
      <c r="Y36582" s="396"/>
      <c r="Z36582" s="396"/>
      <c r="AA36582" s="441"/>
    </row>
    <row r="36583" spans="25:27" x14ac:dyDescent="0.2">
      <c r="Y36583" s="396"/>
      <c r="Z36583" s="396"/>
      <c r="AA36583" s="441"/>
    </row>
    <row r="36584" spans="25:27" x14ac:dyDescent="0.2">
      <c r="Y36584" s="396"/>
      <c r="Z36584" s="396"/>
      <c r="AA36584" s="441"/>
    </row>
    <row r="36585" spans="25:27" x14ac:dyDescent="0.2">
      <c r="Y36585" s="396"/>
      <c r="Z36585" s="396"/>
      <c r="AA36585" s="441"/>
    </row>
    <row r="36586" spans="25:27" x14ac:dyDescent="0.2">
      <c r="Y36586" s="396"/>
      <c r="Z36586" s="396"/>
      <c r="AA36586" s="441"/>
    </row>
    <row r="36587" spans="25:27" x14ac:dyDescent="0.2">
      <c r="Y36587" s="396"/>
      <c r="Z36587" s="396"/>
      <c r="AA36587" s="441"/>
    </row>
    <row r="36588" spans="25:27" x14ac:dyDescent="0.2">
      <c r="Y36588" s="396"/>
      <c r="Z36588" s="396"/>
      <c r="AA36588" s="441"/>
    </row>
    <row r="36589" spans="25:27" x14ac:dyDescent="0.2">
      <c r="Y36589" s="396"/>
      <c r="Z36589" s="396"/>
      <c r="AA36589" s="441"/>
    </row>
    <row r="36590" spans="25:27" x14ac:dyDescent="0.2">
      <c r="Y36590" s="396"/>
      <c r="Z36590" s="396"/>
      <c r="AA36590" s="441"/>
    </row>
    <row r="36591" spans="25:27" x14ac:dyDescent="0.2">
      <c r="Y36591" s="396"/>
      <c r="Z36591" s="396"/>
      <c r="AA36591" s="441"/>
    </row>
    <row r="36592" spans="25:27" x14ac:dyDescent="0.2">
      <c r="Y36592" s="396"/>
      <c r="Z36592" s="396"/>
      <c r="AA36592" s="441"/>
    </row>
    <row r="36593" spans="25:27" x14ac:dyDescent="0.2">
      <c r="Y36593" s="396"/>
      <c r="Z36593" s="396"/>
      <c r="AA36593" s="441"/>
    </row>
    <row r="36594" spans="25:27" x14ac:dyDescent="0.2">
      <c r="Y36594" s="396"/>
      <c r="Z36594" s="396"/>
      <c r="AA36594" s="441"/>
    </row>
    <row r="36595" spans="25:27" x14ac:dyDescent="0.2">
      <c r="Y36595" s="396"/>
      <c r="Z36595" s="396"/>
      <c r="AA36595" s="441"/>
    </row>
    <row r="36596" spans="25:27" x14ac:dyDescent="0.2">
      <c r="Y36596" s="396"/>
      <c r="Z36596" s="396"/>
      <c r="AA36596" s="441"/>
    </row>
    <row r="36597" spans="25:27" x14ac:dyDescent="0.2">
      <c r="Y36597" s="396"/>
      <c r="Z36597" s="396"/>
      <c r="AA36597" s="441"/>
    </row>
    <row r="36598" spans="25:27" x14ac:dyDescent="0.2">
      <c r="Y36598" s="396"/>
      <c r="Z36598" s="396"/>
      <c r="AA36598" s="441"/>
    </row>
    <row r="36599" spans="25:27" x14ac:dyDescent="0.2">
      <c r="Y36599" s="396"/>
      <c r="Z36599" s="396"/>
      <c r="AA36599" s="441"/>
    </row>
    <row r="36600" spans="25:27" x14ac:dyDescent="0.2">
      <c r="Y36600" s="396"/>
      <c r="Z36600" s="396"/>
      <c r="AA36600" s="441"/>
    </row>
    <row r="36601" spans="25:27" x14ac:dyDescent="0.2">
      <c r="Y36601" s="396"/>
      <c r="Z36601" s="396"/>
      <c r="AA36601" s="441"/>
    </row>
    <row r="36602" spans="25:27" x14ac:dyDescent="0.2">
      <c r="Y36602" s="396"/>
      <c r="Z36602" s="396"/>
      <c r="AA36602" s="441"/>
    </row>
    <row r="36603" spans="25:27" x14ac:dyDescent="0.2">
      <c r="Y36603" s="396"/>
      <c r="Z36603" s="396"/>
      <c r="AA36603" s="441"/>
    </row>
    <row r="36604" spans="25:27" x14ac:dyDescent="0.2">
      <c r="Y36604" s="396"/>
      <c r="Z36604" s="396"/>
      <c r="AA36604" s="441"/>
    </row>
    <row r="36605" spans="25:27" x14ac:dyDescent="0.2">
      <c r="Y36605" s="396"/>
      <c r="Z36605" s="396"/>
      <c r="AA36605" s="441"/>
    </row>
    <row r="36606" spans="25:27" x14ac:dyDescent="0.2">
      <c r="Y36606" s="396"/>
      <c r="Z36606" s="396"/>
      <c r="AA36606" s="441"/>
    </row>
    <row r="36607" spans="25:27" x14ac:dyDescent="0.2">
      <c r="Y36607" s="396"/>
      <c r="Z36607" s="396"/>
      <c r="AA36607" s="441"/>
    </row>
    <row r="36608" spans="25:27" x14ac:dyDescent="0.2">
      <c r="Y36608" s="396"/>
      <c r="Z36608" s="396"/>
      <c r="AA36608" s="441"/>
    </row>
    <row r="36609" spans="25:27" x14ac:dyDescent="0.2">
      <c r="Y36609" s="396"/>
      <c r="Z36609" s="396"/>
      <c r="AA36609" s="441"/>
    </row>
    <row r="36610" spans="25:27" x14ac:dyDescent="0.2">
      <c r="Y36610" s="396"/>
      <c r="Z36610" s="396"/>
      <c r="AA36610" s="441"/>
    </row>
    <row r="36611" spans="25:27" x14ac:dyDescent="0.2">
      <c r="Y36611" s="396"/>
      <c r="Z36611" s="396"/>
      <c r="AA36611" s="441"/>
    </row>
    <row r="36612" spans="25:27" x14ac:dyDescent="0.2">
      <c r="Y36612" s="396"/>
      <c r="Z36612" s="396"/>
      <c r="AA36612" s="441"/>
    </row>
    <row r="36613" spans="25:27" x14ac:dyDescent="0.2">
      <c r="Y36613" s="396"/>
      <c r="Z36613" s="396"/>
      <c r="AA36613" s="441"/>
    </row>
    <row r="36614" spans="25:27" x14ac:dyDescent="0.2">
      <c r="Y36614" s="396"/>
      <c r="Z36614" s="396"/>
      <c r="AA36614" s="441"/>
    </row>
    <row r="36615" spans="25:27" x14ac:dyDescent="0.2">
      <c r="Y36615" s="396"/>
      <c r="Z36615" s="396"/>
      <c r="AA36615" s="441"/>
    </row>
    <row r="36616" spans="25:27" x14ac:dyDescent="0.2">
      <c r="Y36616" s="396"/>
      <c r="Z36616" s="396"/>
      <c r="AA36616" s="441"/>
    </row>
    <row r="36617" spans="25:27" x14ac:dyDescent="0.2">
      <c r="Y36617" s="396"/>
      <c r="Z36617" s="396"/>
      <c r="AA36617" s="441"/>
    </row>
    <row r="36618" spans="25:27" x14ac:dyDescent="0.2">
      <c r="Y36618" s="396"/>
      <c r="Z36618" s="396"/>
      <c r="AA36618" s="441"/>
    </row>
    <row r="36619" spans="25:27" x14ac:dyDescent="0.2">
      <c r="Y36619" s="396"/>
      <c r="Z36619" s="396"/>
      <c r="AA36619" s="441"/>
    </row>
    <row r="36620" spans="25:27" x14ac:dyDescent="0.2">
      <c r="Y36620" s="396"/>
      <c r="Z36620" s="396"/>
      <c r="AA36620" s="441"/>
    </row>
    <row r="36621" spans="25:27" x14ac:dyDescent="0.2">
      <c r="Y36621" s="396"/>
      <c r="Z36621" s="396"/>
      <c r="AA36621" s="441"/>
    </row>
    <row r="36622" spans="25:27" x14ac:dyDescent="0.2">
      <c r="Y36622" s="396"/>
      <c r="Z36622" s="396"/>
      <c r="AA36622" s="441"/>
    </row>
    <row r="36623" spans="25:27" x14ac:dyDescent="0.2">
      <c r="Y36623" s="396"/>
      <c r="Z36623" s="396"/>
      <c r="AA36623" s="441"/>
    </row>
    <row r="36624" spans="25:27" x14ac:dyDescent="0.2">
      <c r="Y36624" s="396"/>
      <c r="Z36624" s="396"/>
      <c r="AA36624" s="441"/>
    </row>
    <row r="36625" spans="25:27" x14ac:dyDescent="0.2">
      <c r="Y36625" s="396"/>
      <c r="Z36625" s="396"/>
      <c r="AA36625" s="441"/>
    </row>
    <row r="36626" spans="25:27" x14ac:dyDescent="0.2">
      <c r="Y36626" s="396"/>
      <c r="Z36626" s="396"/>
      <c r="AA36626" s="441"/>
    </row>
    <row r="36627" spans="25:27" x14ac:dyDescent="0.2">
      <c r="Y36627" s="396"/>
      <c r="Z36627" s="396"/>
      <c r="AA36627" s="441"/>
    </row>
    <row r="36628" spans="25:27" x14ac:dyDescent="0.2">
      <c r="Y36628" s="396"/>
      <c r="Z36628" s="396"/>
      <c r="AA36628" s="441"/>
    </row>
    <row r="36629" spans="25:27" x14ac:dyDescent="0.2">
      <c r="Y36629" s="396"/>
      <c r="Z36629" s="396"/>
      <c r="AA36629" s="441"/>
    </row>
    <row r="36630" spans="25:27" x14ac:dyDescent="0.2">
      <c r="Y36630" s="396"/>
      <c r="Z36630" s="396"/>
      <c r="AA36630" s="441"/>
    </row>
    <row r="36631" spans="25:27" x14ac:dyDescent="0.2">
      <c r="Y36631" s="396"/>
      <c r="Z36631" s="396"/>
      <c r="AA36631" s="441"/>
    </row>
    <row r="36632" spans="25:27" x14ac:dyDescent="0.2">
      <c r="Y36632" s="396"/>
      <c r="Z36632" s="396"/>
      <c r="AA36632" s="441"/>
    </row>
    <row r="36633" spans="25:27" x14ac:dyDescent="0.2">
      <c r="Y36633" s="396"/>
      <c r="Z36633" s="396"/>
      <c r="AA36633" s="441"/>
    </row>
    <row r="36634" spans="25:27" x14ac:dyDescent="0.2">
      <c r="Y36634" s="396"/>
      <c r="Z36634" s="396"/>
      <c r="AA36634" s="441"/>
    </row>
    <row r="36635" spans="25:27" x14ac:dyDescent="0.2">
      <c r="Y36635" s="396"/>
      <c r="Z36635" s="396"/>
      <c r="AA36635" s="441"/>
    </row>
    <row r="36636" spans="25:27" x14ac:dyDescent="0.2">
      <c r="Y36636" s="396"/>
      <c r="Z36636" s="396"/>
      <c r="AA36636" s="441"/>
    </row>
    <row r="36637" spans="25:27" x14ac:dyDescent="0.2">
      <c r="Y36637" s="396"/>
      <c r="Z36637" s="396"/>
      <c r="AA36637" s="441"/>
    </row>
    <row r="36638" spans="25:27" x14ac:dyDescent="0.2">
      <c r="Y36638" s="396"/>
      <c r="Z36638" s="396"/>
      <c r="AA36638" s="441"/>
    </row>
    <row r="36639" spans="25:27" x14ac:dyDescent="0.2">
      <c r="Y36639" s="396"/>
      <c r="Z36639" s="396"/>
      <c r="AA36639" s="441"/>
    </row>
    <row r="36640" spans="25:27" x14ac:dyDescent="0.2">
      <c r="Y36640" s="396"/>
      <c r="Z36640" s="396"/>
      <c r="AA36640" s="441"/>
    </row>
    <row r="36641" spans="25:27" x14ac:dyDescent="0.2">
      <c r="Y36641" s="396"/>
      <c r="Z36641" s="396"/>
      <c r="AA36641" s="441"/>
    </row>
    <row r="36642" spans="25:27" x14ac:dyDescent="0.2">
      <c r="Y36642" s="396"/>
      <c r="Z36642" s="396"/>
      <c r="AA36642" s="441"/>
    </row>
    <row r="36643" spans="25:27" x14ac:dyDescent="0.2">
      <c r="Y36643" s="396"/>
      <c r="Z36643" s="396"/>
      <c r="AA36643" s="441"/>
    </row>
    <row r="36644" spans="25:27" x14ac:dyDescent="0.2">
      <c r="Y36644" s="396"/>
      <c r="Z36644" s="396"/>
      <c r="AA36644" s="441"/>
    </row>
    <row r="36645" spans="25:27" x14ac:dyDescent="0.2">
      <c r="Y36645" s="396"/>
      <c r="Z36645" s="396"/>
      <c r="AA36645" s="441"/>
    </row>
    <row r="36646" spans="25:27" x14ac:dyDescent="0.2">
      <c r="Y36646" s="396"/>
      <c r="Z36646" s="396"/>
      <c r="AA36646" s="441"/>
    </row>
    <row r="36647" spans="25:27" x14ac:dyDescent="0.2">
      <c r="Y36647" s="396"/>
      <c r="Z36647" s="396"/>
      <c r="AA36647" s="441"/>
    </row>
    <row r="36648" spans="25:27" x14ac:dyDescent="0.2">
      <c r="Y36648" s="396"/>
      <c r="Z36648" s="396"/>
      <c r="AA36648" s="441"/>
    </row>
    <row r="36649" spans="25:27" x14ac:dyDescent="0.2">
      <c r="Y36649" s="396"/>
      <c r="Z36649" s="396"/>
      <c r="AA36649" s="441"/>
    </row>
    <row r="36650" spans="25:27" x14ac:dyDescent="0.2">
      <c r="Y36650" s="396"/>
      <c r="Z36650" s="396"/>
      <c r="AA36650" s="441"/>
    </row>
    <row r="36651" spans="25:27" x14ac:dyDescent="0.2">
      <c r="Y36651" s="396"/>
      <c r="Z36651" s="396"/>
      <c r="AA36651" s="441"/>
    </row>
    <row r="36652" spans="25:27" x14ac:dyDescent="0.2">
      <c r="Y36652" s="396"/>
      <c r="Z36652" s="396"/>
      <c r="AA36652" s="441"/>
    </row>
    <row r="36653" spans="25:27" x14ac:dyDescent="0.2">
      <c r="Y36653" s="396"/>
      <c r="Z36653" s="396"/>
      <c r="AA36653" s="441"/>
    </row>
    <row r="36654" spans="25:27" x14ac:dyDescent="0.2">
      <c r="Y36654" s="396"/>
      <c r="Z36654" s="396"/>
      <c r="AA36654" s="441"/>
    </row>
    <row r="36655" spans="25:27" x14ac:dyDescent="0.2">
      <c r="Y36655" s="396"/>
      <c r="Z36655" s="396"/>
      <c r="AA36655" s="441"/>
    </row>
    <row r="36656" spans="25:27" x14ac:dyDescent="0.2">
      <c r="Y36656" s="396"/>
      <c r="Z36656" s="396"/>
      <c r="AA36656" s="441"/>
    </row>
    <row r="36657" spans="25:27" x14ac:dyDescent="0.2">
      <c r="Y36657" s="396"/>
      <c r="Z36657" s="396"/>
      <c r="AA36657" s="441"/>
    </row>
    <row r="36658" spans="25:27" x14ac:dyDescent="0.2">
      <c r="Y36658" s="396"/>
      <c r="Z36658" s="396"/>
      <c r="AA36658" s="441"/>
    </row>
    <row r="36659" spans="25:27" x14ac:dyDescent="0.2">
      <c r="Y36659" s="396"/>
      <c r="Z36659" s="396"/>
      <c r="AA36659" s="441"/>
    </row>
    <row r="36660" spans="25:27" x14ac:dyDescent="0.2">
      <c r="Y36660" s="396"/>
      <c r="Z36660" s="396"/>
      <c r="AA36660" s="441"/>
    </row>
    <row r="36661" spans="25:27" x14ac:dyDescent="0.2">
      <c r="Y36661" s="396"/>
      <c r="Z36661" s="396"/>
      <c r="AA36661" s="441"/>
    </row>
    <row r="36662" spans="25:27" x14ac:dyDescent="0.2">
      <c r="Y36662" s="396"/>
      <c r="Z36662" s="396"/>
      <c r="AA36662" s="441"/>
    </row>
    <row r="36663" spans="25:27" x14ac:dyDescent="0.2">
      <c r="Y36663" s="396"/>
      <c r="Z36663" s="396"/>
      <c r="AA36663" s="441"/>
    </row>
    <row r="36664" spans="25:27" x14ac:dyDescent="0.2">
      <c r="Y36664" s="396"/>
      <c r="Z36664" s="396"/>
      <c r="AA36664" s="441"/>
    </row>
    <row r="36665" spans="25:27" x14ac:dyDescent="0.2">
      <c r="Y36665" s="396"/>
      <c r="Z36665" s="396"/>
      <c r="AA36665" s="441"/>
    </row>
    <row r="36666" spans="25:27" x14ac:dyDescent="0.2">
      <c r="Y36666" s="396"/>
      <c r="Z36666" s="396"/>
      <c r="AA36666" s="441"/>
    </row>
    <row r="36667" spans="25:27" x14ac:dyDescent="0.2">
      <c r="Y36667" s="396"/>
      <c r="Z36667" s="396"/>
      <c r="AA36667" s="441"/>
    </row>
    <row r="36668" spans="25:27" x14ac:dyDescent="0.2">
      <c r="Y36668" s="396"/>
      <c r="Z36668" s="396"/>
      <c r="AA36668" s="441"/>
    </row>
    <row r="36669" spans="25:27" x14ac:dyDescent="0.2">
      <c r="Y36669" s="396"/>
      <c r="Z36669" s="396"/>
      <c r="AA36669" s="441"/>
    </row>
    <row r="36670" spans="25:27" x14ac:dyDescent="0.2">
      <c r="Y36670" s="396"/>
      <c r="Z36670" s="396"/>
      <c r="AA36670" s="441"/>
    </row>
    <row r="36671" spans="25:27" x14ac:dyDescent="0.2">
      <c r="Y36671" s="396"/>
      <c r="Z36671" s="396"/>
      <c r="AA36671" s="441"/>
    </row>
    <row r="36672" spans="25:27" x14ac:dyDescent="0.2">
      <c r="Y36672" s="396"/>
      <c r="Z36672" s="396"/>
      <c r="AA36672" s="441"/>
    </row>
    <row r="36673" spans="25:27" x14ac:dyDescent="0.2">
      <c r="Y36673" s="396"/>
      <c r="Z36673" s="396"/>
      <c r="AA36673" s="441"/>
    </row>
    <row r="36674" spans="25:27" x14ac:dyDescent="0.2">
      <c r="Y36674" s="396"/>
      <c r="Z36674" s="396"/>
      <c r="AA36674" s="441"/>
    </row>
    <row r="36675" spans="25:27" x14ac:dyDescent="0.2">
      <c r="Y36675" s="396"/>
      <c r="Z36675" s="396"/>
      <c r="AA36675" s="441"/>
    </row>
    <row r="36676" spans="25:27" x14ac:dyDescent="0.2">
      <c r="Y36676" s="396"/>
      <c r="Z36676" s="396"/>
      <c r="AA36676" s="441"/>
    </row>
    <row r="36677" spans="25:27" x14ac:dyDescent="0.2">
      <c r="Y36677" s="396"/>
      <c r="Z36677" s="396"/>
      <c r="AA36677" s="441"/>
    </row>
    <row r="36678" spans="25:27" x14ac:dyDescent="0.2">
      <c r="Y36678" s="396"/>
      <c r="Z36678" s="396"/>
      <c r="AA36678" s="441"/>
    </row>
    <row r="36679" spans="25:27" x14ac:dyDescent="0.2">
      <c r="Y36679" s="396"/>
      <c r="Z36679" s="396"/>
      <c r="AA36679" s="441"/>
    </row>
    <row r="36680" spans="25:27" x14ac:dyDescent="0.2">
      <c r="Y36680" s="396"/>
      <c r="Z36680" s="396"/>
      <c r="AA36680" s="441"/>
    </row>
    <row r="36681" spans="25:27" x14ac:dyDescent="0.2">
      <c r="Y36681" s="396"/>
      <c r="Z36681" s="396"/>
      <c r="AA36681" s="441"/>
    </row>
    <row r="36682" spans="25:27" x14ac:dyDescent="0.2">
      <c r="Y36682" s="396"/>
      <c r="Z36682" s="396"/>
      <c r="AA36682" s="441"/>
    </row>
    <row r="36683" spans="25:27" x14ac:dyDescent="0.2">
      <c r="Y36683" s="396"/>
      <c r="Z36683" s="396"/>
      <c r="AA36683" s="441"/>
    </row>
    <row r="36684" spans="25:27" x14ac:dyDescent="0.2">
      <c r="Y36684" s="396"/>
      <c r="Z36684" s="396"/>
      <c r="AA36684" s="441"/>
    </row>
    <row r="36685" spans="25:27" x14ac:dyDescent="0.2">
      <c r="Y36685" s="396"/>
      <c r="Z36685" s="396"/>
      <c r="AA36685" s="441"/>
    </row>
    <row r="36686" spans="25:27" x14ac:dyDescent="0.2">
      <c r="Y36686" s="396"/>
      <c r="Z36686" s="396"/>
      <c r="AA36686" s="441"/>
    </row>
    <row r="36687" spans="25:27" x14ac:dyDescent="0.2">
      <c r="Y36687" s="396"/>
      <c r="Z36687" s="396"/>
      <c r="AA36687" s="441"/>
    </row>
    <row r="36688" spans="25:27" x14ac:dyDescent="0.2">
      <c r="Y36688" s="396"/>
      <c r="Z36688" s="396"/>
      <c r="AA36688" s="441"/>
    </row>
    <row r="36689" spans="25:27" x14ac:dyDescent="0.2">
      <c r="Y36689" s="396"/>
      <c r="Z36689" s="396"/>
      <c r="AA36689" s="441"/>
    </row>
    <row r="36690" spans="25:27" x14ac:dyDescent="0.2">
      <c r="Y36690" s="396"/>
      <c r="Z36690" s="396"/>
      <c r="AA36690" s="441"/>
    </row>
    <row r="36691" spans="25:27" x14ac:dyDescent="0.2">
      <c r="Y36691" s="396"/>
      <c r="Z36691" s="396"/>
      <c r="AA36691" s="441"/>
    </row>
    <row r="36692" spans="25:27" x14ac:dyDescent="0.2">
      <c r="Y36692" s="396"/>
      <c r="Z36692" s="396"/>
      <c r="AA36692" s="441"/>
    </row>
    <row r="36693" spans="25:27" x14ac:dyDescent="0.2">
      <c r="Y36693" s="396"/>
      <c r="Z36693" s="396"/>
      <c r="AA36693" s="441"/>
    </row>
    <row r="36694" spans="25:27" x14ac:dyDescent="0.2">
      <c r="Y36694" s="396"/>
      <c r="Z36694" s="396"/>
      <c r="AA36694" s="441"/>
    </row>
    <row r="36695" spans="25:27" x14ac:dyDescent="0.2">
      <c r="Y36695" s="396"/>
      <c r="Z36695" s="396"/>
      <c r="AA36695" s="441"/>
    </row>
    <row r="36696" spans="25:27" x14ac:dyDescent="0.2">
      <c r="Y36696" s="396"/>
      <c r="Z36696" s="396"/>
      <c r="AA36696" s="441"/>
    </row>
    <row r="36697" spans="25:27" x14ac:dyDescent="0.2">
      <c r="Y36697" s="396"/>
      <c r="Z36697" s="396"/>
      <c r="AA36697" s="441"/>
    </row>
    <row r="36698" spans="25:27" x14ac:dyDescent="0.2">
      <c r="Y36698" s="396"/>
      <c r="Z36698" s="396"/>
      <c r="AA36698" s="441"/>
    </row>
    <row r="36699" spans="25:27" x14ac:dyDescent="0.2">
      <c r="Y36699" s="396"/>
      <c r="Z36699" s="396"/>
      <c r="AA36699" s="441"/>
    </row>
    <row r="36700" spans="25:27" x14ac:dyDescent="0.2">
      <c r="Y36700" s="396"/>
      <c r="Z36700" s="396"/>
      <c r="AA36700" s="441"/>
    </row>
    <row r="36701" spans="25:27" x14ac:dyDescent="0.2">
      <c r="Y36701" s="396"/>
      <c r="Z36701" s="396"/>
      <c r="AA36701" s="441"/>
    </row>
    <row r="36702" spans="25:27" x14ac:dyDescent="0.2">
      <c r="Y36702" s="396"/>
      <c r="Z36702" s="396"/>
      <c r="AA36702" s="441"/>
    </row>
    <row r="36703" spans="25:27" x14ac:dyDescent="0.2">
      <c r="Y36703" s="396"/>
      <c r="Z36703" s="396"/>
      <c r="AA36703" s="441"/>
    </row>
    <row r="36704" spans="25:27" x14ac:dyDescent="0.2">
      <c r="Y36704" s="396"/>
      <c r="Z36704" s="396"/>
      <c r="AA36704" s="441"/>
    </row>
    <row r="36705" spans="25:27" x14ac:dyDescent="0.2">
      <c r="Y36705" s="396"/>
      <c r="Z36705" s="396"/>
      <c r="AA36705" s="441"/>
    </row>
    <row r="36706" spans="25:27" x14ac:dyDescent="0.2">
      <c r="Y36706" s="396"/>
      <c r="Z36706" s="396"/>
      <c r="AA36706" s="441"/>
    </row>
    <row r="36707" spans="25:27" x14ac:dyDescent="0.2">
      <c r="Y36707" s="396"/>
      <c r="Z36707" s="396"/>
      <c r="AA36707" s="441"/>
    </row>
    <row r="36708" spans="25:27" x14ac:dyDescent="0.2">
      <c r="Y36708" s="396"/>
      <c r="Z36708" s="396"/>
      <c r="AA36708" s="441"/>
    </row>
    <row r="36709" spans="25:27" x14ac:dyDescent="0.2">
      <c r="Y36709" s="396"/>
      <c r="Z36709" s="396"/>
      <c r="AA36709" s="441"/>
    </row>
    <row r="36710" spans="25:27" x14ac:dyDescent="0.2">
      <c r="Y36710" s="396"/>
      <c r="Z36710" s="396"/>
      <c r="AA36710" s="441"/>
    </row>
    <row r="36711" spans="25:27" x14ac:dyDescent="0.2">
      <c r="Y36711" s="396"/>
      <c r="Z36711" s="396"/>
      <c r="AA36711" s="441"/>
    </row>
    <row r="36712" spans="25:27" x14ac:dyDescent="0.2">
      <c r="Y36712" s="396"/>
      <c r="Z36712" s="396"/>
      <c r="AA36712" s="441"/>
    </row>
    <row r="36713" spans="25:27" x14ac:dyDescent="0.2">
      <c r="Y36713" s="396"/>
      <c r="Z36713" s="396"/>
      <c r="AA36713" s="441"/>
    </row>
    <row r="36714" spans="25:27" x14ac:dyDescent="0.2">
      <c r="Y36714" s="396"/>
      <c r="Z36714" s="396"/>
      <c r="AA36714" s="441"/>
    </row>
    <row r="36715" spans="25:27" x14ac:dyDescent="0.2">
      <c r="Y36715" s="396"/>
      <c r="Z36715" s="396"/>
      <c r="AA36715" s="441"/>
    </row>
    <row r="36716" spans="25:27" x14ac:dyDescent="0.2">
      <c r="Y36716" s="396"/>
      <c r="Z36716" s="396"/>
      <c r="AA36716" s="441"/>
    </row>
    <row r="36717" spans="25:27" x14ac:dyDescent="0.2">
      <c r="Y36717" s="396"/>
      <c r="Z36717" s="396"/>
      <c r="AA36717" s="441"/>
    </row>
    <row r="36718" spans="25:27" x14ac:dyDescent="0.2">
      <c r="Y36718" s="396"/>
      <c r="Z36718" s="396"/>
      <c r="AA36718" s="441"/>
    </row>
    <row r="36719" spans="25:27" x14ac:dyDescent="0.2">
      <c r="Y36719" s="396"/>
      <c r="Z36719" s="396"/>
      <c r="AA36719" s="441"/>
    </row>
    <row r="36720" spans="25:27" x14ac:dyDescent="0.2">
      <c r="Y36720" s="396"/>
      <c r="Z36720" s="396"/>
      <c r="AA36720" s="441"/>
    </row>
    <row r="36721" spans="25:27" x14ac:dyDescent="0.2">
      <c r="Y36721" s="396"/>
      <c r="Z36721" s="396"/>
      <c r="AA36721" s="441"/>
    </row>
    <row r="36722" spans="25:27" x14ac:dyDescent="0.2">
      <c r="Y36722" s="396"/>
      <c r="Z36722" s="396"/>
      <c r="AA36722" s="441"/>
    </row>
    <row r="36723" spans="25:27" x14ac:dyDescent="0.2">
      <c r="Y36723" s="396"/>
      <c r="Z36723" s="396"/>
      <c r="AA36723" s="441"/>
    </row>
    <row r="36724" spans="25:27" x14ac:dyDescent="0.2">
      <c r="Y36724" s="396"/>
      <c r="Z36724" s="396"/>
      <c r="AA36724" s="441"/>
    </row>
    <row r="36725" spans="25:27" x14ac:dyDescent="0.2">
      <c r="Y36725" s="396"/>
      <c r="Z36725" s="396"/>
      <c r="AA36725" s="441"/>
    </row>
    <row r="36726" spans="25:27" x14ac:dyDescent="0.2">
      <c r="Y36726" s="396"/>
      <c r="Z36726" s="396"/>
      <c r="AA36726" s="441"/>
    </row>
    <row r="36727" spans="25:27" x14ac:dyDescent="0.2">
      <c r="Y36727" s="396"/>
      <c r="Z36727" s="396"/>
      <c r="AA36727" s="441"/>
    </row>
    <row r="36728" spans="25:27" x14ac:dyDescent="0.2">
      <c r="Y36728" s="396"/>
      <c r="Z36728" s="396"/>
      <c r="AA36728" s="441"/>
    </row>
    <row r="36729" spans="25:27" x14ac:dyDescent="0.2">
      <c r="Y36729" s="396"/>
      <c r="Z36729" s="396"/>
      <c r="AA36729" s="441"/>
    </row>
    <row r="36730" spans="25:27" x14ac:dyDescent="0.2">
      <c r="Y36730" s="396"/>
      <c r="Z36730" s="396"/>
      <c r="AA36730" s="441"/>
    </row>
    <row r="36731" spans="25:27" x14ac:dyDescent="0.2">
      <c r="Y36731" s="396"/>
      <c r="Z36731" s="396"/>
      <c r="AA36731" s="441"/>
    </row>
    <row r="36732" spans="25:27" x14ac:dyDescent="0.2">
      <c r="Y36732" s="396"/>
      <c r="Z36732" s="396"/>
      <c r="AA36732" s="441"/>
    </row>
    <row r="36733" spans="25:27" x14ac:dyDescent="0.2">
      <c r="Y36733" s="396"/>
      <c r="Z36733" s="396"/>
      <c r="AA36733" s="441"/>
    </row>
    <row r="36734" spans="25:27" x14ac:dyDescent="0.2">
      <c r="Y36734" s="396"/>
      <c r="Z36734" s="396"/>
      <c r="AA36734" s="441"/>
    </row>
    <row r="36735" spans="25:27" x14ac:dyDescent="0.2">
      <c r="Y36735" s="396"/>
      <c r="Z36735" s="396"/>
      <c r="AA36735" s="441"/>
    </row>
    <row r="36736" spans="25:27" x14ac:dyDescent="0.2">
      <c r="Y36736" s="396"/>
      <c r="Z36736" s="396"/>
      <c r="AA36736" s="441"/>
    </row>
    <row r="36737" spans="25:27" x14ac:dyDescent="0.2">
      <c r="Y36737" s="396"/>
      <c r="Z36737" s="396"/>
      <c r="AA36737" s="441"/>
    </row>
    <row r="36738" spans="25:27" x14ac:dyDescent="0.2">
      <c r="Y36738" s="396"/>
      <c r="Z36738" s="396"/>
      <c r="AA36738" s="441"/>
    </row>
    <row r="36739" spans="25:27" x14ac:dyDescent="0.2">
      <c r="Y36739" s="396"/>
      <c r="Z36739" s="396"/>
      <c r="AA36739" s="441"/>
    </row>
    <row r="36740" spans="25:27" x14ac:dyDescent="0.2">
      <c r="Y36740" s="396"/>
      <c r="Z36740" s="396"/>
      <c r="AA36740" s="441"/>
    </row>
    <row r="36741" spans="25:27" x14ac:dyDescent="0.2">
      <c r="Y36741" s="396"/>
      <c r="Z36741" s="396"/>
      <c r="AA36741" s="441"/>
    </row>
    <row r="36742" spans="25:27" x14ac:dyDescent="0.2">
      <c r="Y36742" s="396"/>
      <c r="Z36742" s="396"/>
      <c r="AA36742" s="441"/>
    </row>
    <row r="36743" spans="25:27" x14ac:dyDescent="0.2">
      <c r="Y36743" s="396"/>
      <c r="Z36743" s="396"/>
      <c r="AA36743" s="441"/>
    </row>
    <row r="36744" spans="25:27" x14ac:dyDescent="0.2">
      <c r="Y36744" s="396"/>
      <c r="Z36744" s="396"/>
      <c r="AA36744" s="441"/>
    </row>
    <row r="36745" spans="25:27" x14ac:dyDescent="0.2">
      <c r="Y36745" s="396"/>
      <c r="Z36745" s="396"/>
      <c r="AA36745" s="441"/>
    </row>
    <row r="36746" spans="25:27" x14ac:dyDescent="0.2">
      <c r="Y36746" s="396"/>
      <c r="Z36746" s="396"/>
      <c r="AA36746" s="441"/>
    </row>
    <row r="36747" spans="25:27" x14ac:dyDescent="0.2">
      <c r="Y36747" s="396"/>
      <c r="Z36747" s="396"/>
      <c r="AA36747" s="441"/>
    </row>
    <row r="36748" spans="25:27" x14ac:dyDescent="0.2">
      <c r="Y36748" s="396"/>
      <c r="Z36748" s="396"/>
      <c r="AA36748" s="441"/>
    </row>
    <row r="36749" spans="25:27" x14ac:dyDescent="0.2">
      <c r="Y36749" s="396"/>
      <c r="Z36749" s="396"/>
      <c r="AA36749" s="441"/>
    </row>
    <row r="36750" spans="25:27" x14ac:dyDescent="0.2">
      <c r="Y36750" s="396"/>
      <c r="Z36750" s="396"/>
      <c r="AA36750" s="441"/>
    </row>
    <row r="36751" spans="25:27" x14ac:dyDescent="0.2">
      <c r="Y36751" s="396"/>
      <c r="Z36751" s="396"/>
      <c r="AA36751" s="441"/>
    </row>
    <row r="36752" spans="25:27" x14ac:dyDescent="0.2">
      <c r="Y36752" s="396"/>
      <c r="Z36752" s="396"/>
      <c r="AA36752" s="441"/>
    </row>
    <row r="36753" spans="25:27" x14ac:dyDescent="0.2">
      <c r="Y36753" s="396"/>
      <c r="Z36753" s="396"/>
      <c r="AA36753" s="441"/>
    </row>
    <row r="36754" spans="25:27" x14ac:dyDescent="0.2">
      <c r="Y36754" s="396"/>
      <c r="Z36754" s="396"/>
      <c r="AA36754" s="441"/>
    </row>
    <row r="36755" spans="25:27" x14ac:dyDescent="0.2">
      <c r="Y36755" s="396"/>
      <c r="Z36755" s="396"/>
      <c r="AA36755" s="441"/>
    </row>
    <row r="36756" spans="25:27" x14ac:dyDescent="0.2">
      <c r="Y36756" s="396"/>
      <c r="Z36756" s="396"/>
      <c r="AA36756" s="441"/>
    </row>
    <row r="36757" spans="25:27" x14ac:dyDescent="0.2">
      <c r="Y36757" s="396"/>
      <c r="Z36757" s="396"/>
      <c r="AA36757" s="441"/>
    </row>
    <row r="36758" spans="25:27" x14ac:dyDescent="0.2">
      <c r="Y36758" s="396"/>
      <c r="Z36758" s="396"/>
      <c r="AA36758" s="441"/>
    </row>
    <row r="36759" spans="25:27" x14ac:dyDescent="0.2">
      <c r="Y36759" s="396"/>
      <c r="Z36759" s="396"/>
      <c r="AA36759" s="441"/>
    </row>
    <row r="36760" spans="25:27" x14ac:dyDescent="0.2">
      <c r="Y36760" s="396"/>
      <c r="Z36760" s="396"/>
      <c r="AA36760" s="441"/>
    </row>
    <row r="36761" spans="25:27" x14ac:dyDescent="0.2">
      <c r="Y36761" s="396"/>
      <c r="Z36761" s="396"/>
      <c r="AA36761" s="441"/>
    </row>
    <row r="36762" spans="25:27" x14ac:dyDescent="0.2">
      <c r="Y36762" s="396"/>
      <c r="Z36762" s="396"/>
      <c r="AA36762" s="441"/>
    </row>
    <row r="36763" spans="25:27" x14ac:dyDescent="0.2">
      <c r="Y36763" s="396"/>
      <c r="Z36763" s="396"/>
      <c r="AA36763" s="441"/>
    </row>
    <row r="36764" spans="25:27" x14ac:dyDescent="0.2">
      <c r="Y36764" s="396"/>
      <c r="Z36764" s="396"/>
      <c r="AA36764" s="441"/>
    </row>
    <row r="36765" spans="25:27" x14ac:dyDescent="0.2">
      <c r="Y36765" s="396"/>
      <c r="Z36765" s="396"/>
      <c r="AA36765" s="441"/>
    </row>
    <row r="36766" spans="25:27" x14ac:dyDescent="0.2">
      <c r="Y36766" s="396"/>
      <c r="Z36766" s="396"/>
      <c r="AA36766" s="441"/>
    </row>
    <row r="36767" spans="25:27" x14ac:dyDescent="0.2">
      <c r="Y36767" s="396"/>
      <c r="Z36767" s="396"/>
      <c r="AA36767" s="441"/>
    </row>
    <row r="36768" spans="25:27" x14ac:dyDescent="0.2">
      <c r="Y36768" s="396"/>
      <c r="Z36768" s="396"/>
      <c r="AA36768" s="441"/>
    </row>
    <row r="36769" spans="25:27" x14ac:dyDescent="0.2">
      <c r="Y36769" s="396"/>
      <c r="Z36769" s="396"/>
      <c r="AA36769" s="441"/>
    </row>
    <row r="36770" spans="25:27" x14ac:dyDescent="0.2">
      <c r="Y36770" s="396"/>
      <c r="Z36770" s="396"/>
      <c r="AA36770" s="441"/>
    </row>
    <row r="36771" spans="25:27" x14ac:dyDescent="0.2">
      <c r="Y36771" s="396"/>
      <c r="Z36771" s="396"/>
      <c r="AA36771" s="441"/>
    </row>
    <row r="36772" spans="25:27" x14ac:dyDescent="0.2">
      <c r="Y36772" s="396"/>
      <c r="Z36772" s="396"/>
      <c r="AA36772" s="441"/>
    </row>
    <row r="36773" spans="25:27" x14ac:dyDescent="0.2">
      <c r="Y36773" s="396"/>
      <c r="Z36773" s="396"/>
      <c r="AA36773" s="441"/>
    </row>
    <row r="36774" spans="25:27" x14ac:dyDescent="0.2">
      <c r="Y36774" s="396"/>
      <c r="Z36774" s="396"/>
      <c r="AA36774" s="441"/>
    </row>
    <row r="36775" spans="25:27" x14ac:dyDescent="0.2">
      <c r="Y36775" s="396"/>
      <c r="Z36775" s="396"/>
      <c r="AA36775" s="441"/>
    </row>
    <row r="36776" spans="25:27" x14ac:dyDescent="0.2">
      <c r="Y36776" s="396"/>
      <c r="Z36776" s="396"/>
      <c r="AA36776" s="441"/>
    </row>
    <row r="36777" spans="25:27" x14ac:dyDescent="0.2">
      <c r="Y36777" s="396"/>
      <c r="Z36777" s="396"/>
      <c r="AA36777" s="441"/>
    </row>
    <row r="36778" spans="25:27" x14ac:dyDescent="0.2">
      <c r="Y36778" s="396"/>
      <c r="Z36778" s="396"/>
      <c r="AA36778" s="441"/>
    </row>
    <row r="36779" spans="25:27" x14ac:dyDescent="0.2">
      <c r="Y36779" s="396"/>
      <c r="Z36779" s="396"/>
      <c r="AA36779" s="441"/>
    </row>
    <row r="36780" spans="25:27" x14ac:dyDescent="0.2">
      <c r="Y36780" s="396"/>
      <c r="Z36780" s="396"/>
      <c r="AA36780" s="441"/>
    </row>
    <row r="36781" spans="25:27" x14ac:dyDescent="0.2">
      <c r="Y36781" s="396"/>
      <c r="Z36781" s="396"/>
      <c r="AA36781" s="441"/>
    </row>
    <row r="36782" spans="25:27" x14ac:dyDescent="0.2">
      <c r="Y36782" s="396"/>
      <c r="Z36782" s="396"/>
      <c r="AA36782" s="441"/>
    </row>
    <row r="36783" spans="25:27" x14ac:dyDescent="0.2">
      <c r="Y36783" s="396"/>
      <c r="Z36783" s="396"/>
      <c r="AA36783" s="441"/>
    </row>
    <row r="36784" spans="25:27" x14ac:dyDescent="0.2">
      <c r="Y36784" s="396"/>
      <c r="Z36784" s="396"/>
      <c r="AA36784" s="441"/>
    </row>
    <row r="36785" spans="25:27" x14ac:dyDescent="0.2">
      <c r="Y36785" s="396"/>
      <c r="Z36785" s="396"/>
      <c r="AA36785" s="441"/>
    </row>
    <row r="36786" spans="25:27" x14ac:dyDescent="0.2">
      <c r="Y36786" s="396"/>
      <c r="Z36786" s="396"/>
      <c r="AA36786" s="441"/>
    </row>
    <row r="36787" spans="25:27" x14ac:dyDescent="0.2">
      <c r="Y36787" s="396"/>
      <c r="Z36787" s="396"/>
      <c r="AA36787" s="441"/>
    </row>
    <row r="36788" spans="25:27" x14ac:dyDescent="0.2">
      <c r="Y36788" s="396"/>
      <c r="Z36788" s="396"/>
      <c r="AA36788" s="441"/>
    </row>
    <row r="36789" spans="25:27" x14ac:dyDescent="0.2">
      <c r="Y36789" s="396"/>
      <c r="Z36789" s="396"/>
      <c r="AA36789" s="441"/>
    </row>
    <row r="36790" spans="25:27" x14ac:dyDescent="0.2">
      <c r="Y36790" s="396"/>
      <c r="Z36790" s="396"/>
      <c r="AA36790" s="441"/>
    </row>
    <row r="36791" spans="25:27" x14ac:dyDescent="0.2">
      <c r="Y36791" s="396"/>
      <c r="Z36791" s="396"/>
      <c r="AA36791" s="441"/>
    </row>
    <row r="36792" spans="25:27" x14ac:dyDescent="0.2">
      <c r="Y36792" s="396"/>
      <c r="Z36792" s="396"/>
      <c r="AA36792" s="441"/>
    </row>
    <row r="36793" spans="25:27" x14ac:dyDescent="0.2">
      <c r="Y36793" s="396"/>
      <c r="Z36793" s="396"/>
      <c r="AA36793" s="441"/>
    </row>
    <row r="36794" spans="25:27" x14ac:dyDescent="0.2">
      <c r="Y36794" s="396"/>
      <c r="Z36794" s="396"/>
      <c r="AA36794" s="441"/>
    </row>
    <row r="36795" spans="25:27" x14ac:dyDescent="0.2">
      <c r="Y36795" s="396"/>
      <c r="Z36795" s="396"/>
      <c r="AA36795" s="441"/>
    </row>
    <row r="36796" spans="25:27" x14ac:dyDescent="0.2">
      <c r="Y36796" s="396"/>
      <c r="Z36796" s="396"/>
      <c r="AA36796" s="441"/>
    </row>
    <row r="36797" spans="25:27" x14ac:dyDescent="0.2">
      <c r="Y36797" s="396"/>
      <c r="Z36797" s="396"/>
      <c r="AA36797" s="441"/>
    </row>
    <row r="36798" spans="25:27" x14ac:dyDescent="0.2">
      <c r="Y36798" s="396"/>
      <c r="Z36798" s="396"/>
      <c r="AA36798" s="441"/>
    </row>
    <row r="36799" spans="25:27" x14ac:dyDescent="0.2">
      <c r="Y36799" s="396"/>
      <c r="Z36799" s="396"/>
      <c r="AA36799" s="441"/>
    </row>
    <row r="36800" spans="25:27" x14ac:dyDescent="0.2">
      <c r="Y36800" s="396"/>
      <c r="Z36800" s="396"/>
      <c r="AA36800" s="441"/>
    </row>
    <row r="36801" spans="25:27" x14ac:dyDescent="0.2">
      <c r="Y36801" s="396"/>
      <c r="Z36801" s="396"/>
      <c r="AA36801" s="441"/>
    </row>
    <row r="36802" spans="25:27" x14ac:dyDescent="0.2">
      <c r="Y36802" s="396"/>
      <c r="Z36802" s="396"/>
      <c r="AA36802" s="441"/>
    </row>
    <row r="36803" spans="25:27" x14ac:dyDescent="0.2">
      <c r="Y36803" s="396"/>
      <c r="Z36803" s="396"/>
      <c r="AA36803" s="441"/>
    </row>
    <row r="36804" spans="25:27" x14ac:dyDescent="0.2">
      <c r="Y36804" s="396"/>
      <c r="Z36804" s="396"/>
      <c r="AA36804" s="441"/>
    </row>
    <row r="36805" spans="25:27" x14ac:dyDescent="0.2">
      <c r="Y36805" s="396"/>
      <c r="Z36805" s="396"/>
      <c r="AA36805" s="441"/>
    </row>
    <row r="36806" spans="25:27" x14ac:dyDescent="0.2">
      <c r="Y36806" s="396"/>
      <c r="Z36806" s="396"/>
      <c r="AA36806" s="441"/>
    </row>
    <row r="36807" spans="25:27" x14ac:dyDescent="0.2">
      <c r="Y36807" s="396"/>
      <c r="Z36807" s="396"/>
      <c r="AA36807" s="441"/>
    </row>
    <row r="36808" spans="25:27" x14ac:dyDescent="0.2">
      <c r="Y36808" s="396"/>
      <c r="Z36808" s="396"/>
      <c r="AA36808" s="441"/>
    </row>
    <row r="36809" spans="25:27" x14ac:dyDescent="0.2">
      <c r="Y36809" s="396"/>
      <c r="Z36809" s="396"/>
      <c r="AA36809" s="441"/>
    </row>
    <row r="36810" spans="25:27" x14ac:dyDescent="0.2">
      <c r="Y36810" s="396"/>
      <c r="Z36810" s="396"/>
      <c r="AA36810" s="441"/>
    </row>
    <row r="36811" spans="25:27" x14ac:dyDescent="0.2">
      <c r="Y36811" s="396"/>
      <c r="Z36811" s="396"/>
      <c r="AA36811" s="441"/>
    </row>
    <row r="36812" spans="25:27" x14ac:dyDescent="0.2">
      <c r="Y36812" s="396"/>
      <c r="Z36812" s="396"/>
      <c r="AA36812" s="441"/>
    </row>
    <row r="36813" spans="25:27" x14ac:dyDescent="0.2">
      <c r="Y36813" s="396"/>
      <c r="Z36813" s="396"/>
      <c r="AA36813" s="441"/>
    </row>
    <row r="36814" spans="25:27" x14ac:dyDescent="0.2">
      <c r="Y36814" s="396"/>
      <c r="Z36814" s="396"/>
      <c r="AA36814" s="441"/>
    </row>
    <row r="36815" spans="25:27" x14ac:dyDescent="0.2">
      <c r="Y36815" s="396"/>
      <c r="Z36815" s="396"/>
      <c r="AA36815" s="441"/>
    </row>
    <row r="36816" spans="25:27" x14ac:dyDescent="0.2">
      <c r="Y36816" s="396"/>
      <c r="Z36816" s="396"/>
      <c r="AA36816" s="441"/>
    </row>
    <row r="36817" spans="25:27" x14ac:dyDescent="0.2">
      <c r="Y36817" s="396"/>
      <c r="Z36817" s="396"/>
      <c r="AA36817" s="441"/>
    </row>
    <row r="36818" spans="25:27" x14ac:dyDescent="0.2">
      <c r="Y36818" s="396"/>
      <c r="Z36818" s="396"/>
      <c r="AA36818" s="441"/>
    </row>
    <row r="36819" spans="25:27" x14ac:dyDescent="0.2">
      <c r="Y36819" s="396"/>
      <c r="Z36819" s="396"/>
      <c r="AA36819" s="441"/>
    </row>
    <row r="36820" spans="25:27" x14ac:dyDescent="0.2">
      <c r="Y36820" s="396"/>
      <c r="Z36820" s="396"/>
      <c r="AA36820" s="441"/>
    </row>
    <row r="36821" spans="25:27" x14ac:dyDescent="0.2">
      <c r="Y36821" s="396"/>
      <c r="Z36821" s="396"/>
      <c r="AA36821" s="441"/>
    </row>
    <row r="36822" spans="25:27" x14ac:dyDescent="0.2">
      <c r="Y36822" s="396"/>
      <c r="Z36822" s="396"/>
      <c r="AA36822" s="441"/>
    </row>
    <row r="36823" spans="25:27" x14ac:dyDescent="0.2">
      <c r="Y36823" s="396"/>
      <c r="Z36823" s="396"/>
      <c r="AA36823" s="441"/>
    </row>
    <row r="36824" spans="25:27" x14ac:dyDescent="0.2">
      <c r="Y36824" s="396"/>
      <c r="Z36824" s="396"/>
      <c r="AA36824" s="441"/>
    </row>
    <row r="36825" spans="25:27" x14ac:dyDescent="0.2">
      <c r="Y36825" s="396"/>
      <c r="Z36825" s="396"/>
      <c r="AA36825" s="441"/>
    </row>
    <row r="36826" spans="25:27" x14ac:dyDescent="0.2">
      <c r="Y36826" s="396"/>
      <c r="Z36826" s="396"/>
      <c r="AA36826" s="441"/>
    </row>
    <row r="36827" spans="25:27" x14ac:dyDescent="0.2">
      <c r="Y36827" s="396"/>
      <c r="Z36827" s="396"/>
      <c r="AA36827" s="441"/>
    </row>
    <row r="36828" spans="25:27" x14ac:dyDescent="0.2">
      <c r="Y36828" s="396"/>
      <c r="Z36828" s="396"/>
      <c r="AA36828" s="441"/>
    </row>
    <row r="36829" spans="25:27" x14ac:dyDescent="0.2">
      <c r="Y36829" s="396"/>
      <c r="Z36829" s="396"/>
      <c r="AA36829" s="441"/>
    </row>
    <row r="36830" spans="25:27" x14ac:dyDescent="0.2">
      <c r="Y36830" s="396"/>
      <c r="Z36830" s="396"/>
      <c r="AA36830" s="441"/>
    </row>
    <row r="36831" spans="25:27" x14ac:dyDescent="0.2">
      <c r="Y36831" s="396"/>
      <c r="Z36831" s="396"/>
      <c r="AA36831" s="441"/>
    </row>
    <row r="36832" spans="25:27" x14ac:dyDescent="0.2">
      <c r="Y36832" s="396"/>
      <c r="Z36832" s="396"/>
      <c r="AA36832" s="441"/>
    </row>
    <row r="36833" spans="25:27" x14ac:dyDescent="0.2">
      <c r="Y36833" s="396"/>
      <c r="Z36833" s="396"/>
      <c r="AA36833" s="441"/>
    </row>
    <row r="36834" spans="25:27" x14ac:dyDescent="0.2">
      <c r="Y36834" s="396"/>
      <c r="Z36834" s="396"/>
      <c r="AA36834" s="441"/>
    </row>
    <row r="36835" spans="25:27" x14ac:dyDescent="0.2">
      <c r="Y36835" s="396"/>
      <c r="Z36835" s="396"/>
      <c r="AA36835" s="441"/>
    </row>
    <row r="36836" spans="25:27" x14ac:dyDescent="0.2">
      <c r="Y36836" s="396"/>
      <c r="Z36836" s="396"/>
      <c r="AA36836" s="441"/>
    </row>
    <row r="36837" spans="25:27" x14ac:dyDescent="0.2">
      <c r="Y36837" s="396"/>
      <c r="Z36837" s="396"/>
      <c r="AA36837" s="441"/>
    </row>
    <row r="36838" spans="25:27" x14ac:dyDescent="0.2">
      <c r="Y36838" s="396"/>
      <c r="Z36838" s="396"/>
      <c r="AA36838" s="441"/>
    </row>
    <row r="36839" spans="25:27" x14ac:dyDescent="0.2">
      <c r="Y36839" s="396"/>
      <c r="Z36839" s="396"/>
      <c r="AA36839" s="441"/>
    </row>
    <row r="36840" spans="25:27" x14ac:dyDescent="0.2">
      <c r="Y36840" s="396"/>
      <c r="Z36840" s="396"/>
      <c r="AA36840" s="441"/>
    </row>
    <row r="36841" spans="25:27" x14ac:dyDescent="0.2">
      <c r="Y36841" s="396"/>
      <c r="Z36841" s="396"/>
      <c r="AA36841" s="441"/>
    </row>
    <row r="36842" spans="25:27" x14ac:dyDescent="0.2">
      <c r="Y36842" s="396"/>
      <c r="Z36842" s="396"/>
      <c r="AA36842" s="441"/>
    </row>
    <row r="36843" spans="25:27" x14ac:dyDescent="0.2">
      <c r="Y36843" s="396"/>
      <c r="Z36843" s="396"/>
      <c r="AA36843" s="441"/>
    </row>
    <row r="36844" spans="25:27" x14ac:dyDescent="0.2">
      <c r="Y36844" s="396"/>
      <c r="Z36844" s="396"/>
      <c r="AA36844" s="441"/>
    </row>
    <row r="36845" spans="25:27" x14ac:dyDescent="0.2">
      <c r="Y36845" s="396"/>
      <c r="Z36845" s="396"/>
      <c r="AA36845" s="441"/>
    </row>
    <row r="36846" spans="25:27" x14ac:dyDescent="0.2">
      <c r="Y36846" s="396"/>
      <c r="Z36846" s="396"/>
      <c r="AA36846" s="441"/>
    </row>
    <row r="36847" spans="25:27" x14ac:dyDescent="0.2">
      <c r="Y36847" s="396"/>
      <c r="Z36847" s="396"/>
      <c r="AA36847" s="441"/>
    </row>
    <row r="36848" spans="25:27" x14ac:dyDescent="0.2">
      <c r="Y36848" s="396"/>
      <c r="Z36848" s="396"/>
      <c r="AA36848" s="441"/>
    </row>
    <row r="36849" spans="25:27" x14ac:dyDescent="0.2">
      <c r="Y36849" s="396"/>
      <c r="Z36849" s="396"/>
      <c r="AA36849" s="441"/>
    </row>
    <row r="36850" spans="25:27" x14ac:dyDescent="0.2">
      <c r="Y36850" s="396"/>
      <c r="Z36850" s="396"/>
      <c r="AA36850" s="441"/>
    </row>
    <row r="36851" spans="25:27" x14ac:dyDescent="0.2">
      <c r="Y36851" s="396"/>
      <c r="Z36851" s="396"/>
      <c r="AA36851" s="441"/>
    </row>
    <row r="36852" spans="25:27" x14ac:dyDescent="0.2">
      <c r="Y36852" s="396"/>
      <c r="Z36852" s="396"/>
      <c r="AA36852" s="441"/>
    </row>
    <row r="36853" spans="25:27" x14ac:dyDescent="0.2">
      <c r="Y36853" s="396"/>
      <c r="Z36853" s="396"/>
      <c r="AA36853" s="441"/>
    </row>
    <row r="36854" spans="25:27" x14ac:dyDescent="0.2">
      <c r="Y36854" s="396"/>
      <c r="Z36854" s="396"/>
      <c r="AA36854" s="441"/>
    </row>
    <row r="36855" spans="25:27" x14ac:dyDescent="0.2">
      <c r="Y36855" s="396"/>
      <c r="Z36855" s="396"/>
      <c r="AA36855" s="441"/>
    </row>
    <row r="36856" spans="25:27" x14ac:dyDescent="0.2">
      <c r="Y36856" s="396"/>
      <c r="Z36856" s="396"/>
      <c r="AA36856" s="441"/>
    </row>
    <row r="36857" spans="25:27" x14ac:dyDescent="0.2">
      <c r="Y36857" s="396"/>
      <c r="Z36857" s="396"/>
      <c r="AA36857" s="441"/>
    </row>
    <row r="36858" spans="25:27" x14ac:dyDescent="0.2">
      <c r="Y36858" s="396"/>
      <c r="Z36858" s="396"/>
      <c r="AA36858" s="441"/>
    </row>
    <row r="36859" spans="25:27" x14ac:dyDescent="0.2">
      <c r="Y36859" s="396"/>
      <c r="Z36859" s="396"/>
      <c r="AA36859" s="441"/>
    </row>
    <row r="36860" spans="25:27" x14ac:dyDescent="0.2">
      <c r="Y36860" s="396"/>
      <c r="Z36860" s="396"/>
      <c r="AA36860" s="441"/>
    </row>
    <row r="36861" spans="25:27" x14ac:dyDescent="0.2">
      <c r="Y36861" s="396"/>
      <c r="Z36861" s="396"/>
      <c r="AA36861" s="441"/>
    </row>
    <row r="36862" spans="25:27" x14ac:dyDescent="0.2">
      <c r="Y36862" s="396"/>
      <c r="Z36862" s="396"/>
      <c r="AA36862" s="441"/>
    </row>
    <row r="36863" spans="25:27" x14ac:dyDescent="0.2">
      <c r="Y36863" s="396"/>
      <c r="Z36863" s="396"/>
      <c r="AA36863" s="441"/>
    </row>
    <row r="36864" spans="25:27" x14ac:dyDescent="0.2">
      <c r="Y36864" s="396"/>
      <c r="Z36864" s="396"/>
      <c r="AA36864" s="441"/>
    </row>
    <row r="36865" spans="25:27" x14ac:dyDescent="0.2">
      <c r="Y36865" s="396"/>
      <c r="Z36865" s="396"/>
      <c r="AA36865" s="441"/>
    </row>
    <row r="36866" spans="25:27" x14ac:dyDescent="0.2">
      <c r="Y36866" s="396"/>
      <c r="Z36866" s="396"/>
      <c r="AA36866" s="441"/>
    </row>
    <row r="36867" spans="25:27" x14ac:dyDescent="0.2">
      <c r="Y36867" s="396"/>
      <c r="Z36867" s="396"/>
      <c r="AA36867" s="441"/>
    </row>
    <row r="36868" spans="25:27" x14ac:dyDescent="0.2">
      <c r="Y36868" s="396"/>
      <c r="Z36868" s="396"/>
      <c r="AA36868" s="441"/>
    </row>
    <row r="36869" spans="25:27" x14ac:dyDescent="0.2">
      <c r="Y36869" s="396"/>
      <c r="Z36869" s="396"/>
      <c r="AA36869" s="441"/>
    </row>
    <row r="36870" spans="25:27" x14ac:dyDescent="0.2">
      <c r="Y36870" s="396"/>
      <c r="Z36870" s="396"/>
      <c r="AA36870" s="441"/>
    </row>
    <row r="36871" spans="25:27" x14ac:dyDescent="0.2">
      <c r="Y36871" s="396"/>
      <c r="Z36871" s="396"/>
      <c r="AA36871" s="441"/>
    </row>
    <row r="36872" spans="25:27" x14ac:dyDescent="0.2">
      <c r="Y36872" s="396"/>
      <c r="Z36872" s="396"/>
      <c r="AA36872" s="441"/>
    </row>
    <row r="36873" spans="25:27" x14ac:dyDescent="0.2">
      <c r="Y36873" s="396"/>
      <c r="Z36873" s="396"/>
      <c r="AA36873" s="441"/>
    </row>
    <row r="36874" spans="25:27" x14ac:dyDescent="0.2">
      <c r="Y36874" s="396"/>
      <c r="Z36874" s="396"/>
      <c r="AA36874" s="441"/>
    </row>
    <row r="36875" spans="25:27" x14ac:dyDescent="0.2">
      <c r="Y36875" s="396"/>
      <c r="Z36875" s="396"/>
      <c r="AA36875" s="441"/>
    </row>
    <row r="36876" spans="25:27" x14ac:dyDescent="0.2">
      <c r="Y36876" s="396"/>
      <c r="Z36876" s="396"/>
      <c r="AA36876" s="441"/>
    </row>
    <row r="36877" spans="25:27" x14ac:dyDescent="0.2">
      <c r="Y36877" s="396"/>
      <c r="Z36877" s="396"/>
      <c r="AA36877" s="441"/>
    </row>
    <row r="36878" spans="25:27" x14ac:dyDescent="0.2">
      <c r="Y36878" s="396"/>
      <c r="Z36878" s="396"/>
      <c r="AA36878" s="441"/>
    </row>
    <row r="36879" spans="25:27" x14ac:dyDescent="0.2">
      <c r="Y36879" s="396"/>
      <c r="Z36879" s="396"/>
      <c r="AA36879" s="441"/>
    </row>
    <row r="36880" spans="25:27" x14ac:dyDescent="0.2">
      <c r="Y36880" s="396"/>
      <c r="Z36880" s="396"/>
      <c r="AA36880" s="441"/>
    </row>
    <row r="36881" spans="25:27" x14ac:dyDescent="0.2">
      <c r="Y36881" s="396"/>
      <c r="Z36881" s="396"/>
      <c r="AA36881" s="441"/>
    </row>
    <row r="36882" spans="25:27" x14ac:dyDescent="0.2">
      <c r="Y36882" s="396"/>
      <c r="Z36882" s="396"/>
      <c r="AA36882" s="441"/>
    </row>
    <row r="36883" spans="25:27" x14ac:dyDescent="0.2">
      <c r="Y36883" s="396"/>
      <c r="Z36883" s="396"/>
      <c r="AA36883" s="441"/>
    </row>
    <row r="36884" spans="25:27" x14ac:dyDescent="0.2">
      <c r="Y36884" s="396"/>
      <c r="Z36884" s="396"/>
      <c r="AA36884" s="441"/>
    </row>
    <row r="36885" spans="25:27" x14ac:dyDescent="0.2">
      <c r="Y36885" s="396"/>
      <c r="Z36885" s="396"/>
      <c r="AA36885" s="441"/>
    </row>
    <row r="36886" spans="25:27" x14ac:dyDescent="0.2">
      <c r="Y36886" s="396"/>
      <c r="Z36886" s="396"/>
      <c r="AA36886" s="441"/>
    </row>
    <row r="36887" spans="25:27" x14ac:dyDescent="0.2">
      <c r="Y36887" s="396"/>
      <c r="Z36887" s="396"/>
      <c r="AA36887" s="441"/>
    </row>
    <row r="36888" spans="25:27" x14ac:dyDescent="0.2">
      <c r="Y36888" s="396"/>
      <c r="Z36888" s="396"/>
      <c r="AA36888" s="441"/>
    </row>
    <row r="36889" spans="25:27" x14ac:dyDescent="0.2">
      <c r="Y36889" s="396"/>
      <c r="Z36889" s="396"/>
      <c r="AA36889" s="441"/>
    </row>
    <row r="36890" spans="25:27" x14ac:dyDescent="0.2">
      <c r="Y36890" s="396"/>
      <c r="Z36890" s="396"/>
      <c r="AA36890" s="441"/>
    </row>
    <row r="36891" spans="25:27" x14ac:dyDescent="0.2">
      <c r="Y36891" s="396"/>
      <c r="Z36891" s="396"/>
      <c r="AA36891" s="441"/>
    </row>
    <row r="36892" spans="25:27" x14ac:dyDescent="0.2">
      <c r="Y36892" s="396"/>
      <c r="Z36892" s="396"/>
      <c r="AA36892" s="441"/>
    </row>
    <row r="36893" spans="25:27" x14ac:dyDescent="0.2">
      <c r="Y36893" s="396"/>
      <c r="Z36893" s="396"/>
      <c r="AA36893" s="441"/>
    </row>
    <row r="36894" spans="25:27" x14ac:dyDescent="0.2">
      <c r="Y36894" s="396"/>
      <c r="Z36894" s="396"/>
      <c r="AA36894" s="441"/>
    </row>
    <row r="36895" spans="25:27" x14ac:dyDescent="0.2">
      <c r="Y36895" s="396"/>
      <c r="Z36895" s="396"/>
      <c r="AA36895" s="441"/>
    </row>
    <row r="36896" spans="25:27" x14ac:dyDescent="0.2">
      <c r="Y36896" s="396"/>
      <c r="Z36896" s="396"/>
      <c r="AA36896" s="441"/>
    </row>
    <row r="36897" spans="25:27" x14ac:dyDescent="0.2">
      <c r="Y36897" s="396"/>
      <c r="Z36897" s="396"/>
      <c r="AA36897" s="441"/>
    </row>
    <row r="36898" spans="25:27" x14ac:dyDescent="0.2">
      <c r="Y36898" s="396"/>
      <c r="Z36898" s="396"/>
      <c r="AA36898" s="441"/>
    </row>
    <row r="36899" spans="25:27" x14ac:dyDescent="0.2">
      <c r="Y36899" s="396"/>
      <c r="Z36899" s="396"/>
      <c r="AA36899" s="441"/>
    </row>
    <row r="36900" spans="25:27" x14ac:dyDescent="0.2">
      <c r="Y36900" s="396"/>
      <c r="Z36900" s="396"/>
      <c r="AA36900" s="441"/>
    </row>
    <row r="36901" spans="25:27" x14ac:dyDescent="0.2">
      <c r="Y36901" s="396"/>
      <c r="Z36901" s="396"/>
      <c r="AA36901" s="441"/>
    </row>
    <row r="36902" spans="25:27" x14ac:dyDescent="0.2">
      <c r="Y36902" s="396"/>
      <c r="Z36902" s="396"/>
      <c r="AA36902" s="441"/>
    </row>
    <row r="36903" spans="25:27" x14ac:dyDescent="0.2">
      <c r="Y36903" s="396"/>
      <c r="Z36903" s="396"/>
      <c r="AA36903" s="441"/>
    </row>
    <row r="36904" spans="25:27" x14ac:dyDescent="0.2">
      <c r="Y36904" s="396"/>
      <c r="Z36904" s="396"/>
      <c r="AA36904" s="441"/>
    </row>
    <row r="36905" spans="25:27" x14ac:dyDescent="0.2">
      <c r="Y36905" s="396"/>
      <c r="Z36905" s="396"/>
      <c r="AA36905" s="441"/>
    </row>
    <row r="36906" spans="25:27" x14ac:dyDescent="0.2">
      <c r="Y36906" s="396"/>
      <c r="Z36906" s="396"/>
      <c r="AA36906" s="441"/>
    </row>
    <row r="36907" spans="25:27" x14ac:dyDescent="0.2">
      <c r="Y36907" s="396"/>
      <c r="Z36907" s="396"/>
      <c r="AA36907" s="441"/>
    </row>
    <row r="36908" spans="25:27" x14ac:dyDescent="0.2">
      <c r="Y36908" s="396"/>
      <c r="Z36908" s="396"/>
      <c r="AA36908" s="441"/>
    </row>
    <row r="36909" spans="25:27" x14ac:dyDescent="0.2">
      <c r="Y36909" s="396"/>
      <c r="Z36909" s="396"/>
      <c r="AA36909" s="441"/>
    </row>
    <row r="36910" spans="25:27" x14ac:dyDescent="0.2">
      <c r="Y36910" s="396"/>
      <c r="Z36910" s="396"/>
      <c r="AA36910" s="441"/>
    </row>
    <row r="36911" spans="25:27" x14ac:dyDescent="0.2">
      <c r="Y36911" s="396"/>
      <c r="Z36911" s="396"/>
      <c r="AA36911" s="441"/>
    </row>
    <row r="36912" spans="25:27" x14ac:dyDescent="0.2">
      <c r="Y36912" s="396"/>
      <c r="Z36912" s="396"/>
      <c r="AA36912" s="441"/>
    </row>
    <row r="36913" spans="25:27" x14ac:dyDescent="0.2">
      <c r="Y36913" s="396"/>
      <c r="Z36913" s="396"/>
      <c r="AA36913" s="441"/>
    </row>
    <row r="36914" spans="25:27" x14ac:dyDescent="0.2">
      <c r="Y36914" s="396"/>
      <c r="Z36914" s="396"/>
      <c r="AA36914" s="441"/>
    </row>
    <row r="36915" spans="25:27" x14ac:dyDescent="0.2">
      <c r="Y36915" s="396"/>
      <c r="Z36915" s="396"/>
      <c r="AA36915" s="441"/>
    </row>
    <row r="36916" spans="25:27" x14ac:dyDescent="0.2">
      <c r="Y36916" s="396"/>
      <c r="Z36916" s="396"/>
      <c r="AA36916" s="441"/>
    </row>
    <row r="36917" spans="25:27" x14ac:dyDescent="0.2">
      <c r="Y36917" s="396"/>
      <c r="Z36917" s="396"/>
      <c r="AA36917" s="441"/>
    </row>
    <row r="36918" spans="25:27" x14ac:dyDescent="0.2">
      <c r="Y36918" s="396"/>
      <c r="Z36918" s="396"/>
      <c r="AA36918" s="441"/>
    </row>
    <row r="36919" spans="25:27" x14ac:dyDescent="0.2">
      <c r="Y36919" s="396"/>
      <c r="Z36919" s="396"/>
      <c r="AA36919" s="441"/>
    </row>
    <row r="36920" spans="25:27" x14ac:dyDescent="0.2">
      <c r="Y36920" s="396"/>
      <c r="Z36920" s="396"/>
      <c r="AA36920" s="441"/>
    </row>
    <row r="36921" spans="25:27" x14ac:dyDescent="0.2">
      <c r="Y36921" s="396"/>
      <c r="Z36921" s="396"/>
      <c r="AA36921" s="441"/>
    </row>
    <row r="36922" spans="25:27" x14ac:dyDescent="0.2">
      <c r="Y36922" s="396"/>
      <c r="Z36922" s="396"/>
      <c r="AA36922" s="441"/>
    </row>
    <row r="36923" spans="25:27" x14ac:dyDescent="0.2">
      <c r="Y36923" s="396"/>
      <c r="Z36923" s="396"/>
      <c r="AA36923" s="441"/>
    </row>
    <row r="36924" spans="25:27" x14ac:dyDescent="0.2">
      <c r="Y36924" s="396"/>
      <c r="Z36924" s="396"/>
      <c r="AA36924" s="441"/>
    </row>
    <row r="36925" spans="25:27" x14ac:dyDescent="0.2">
      <c r="Y36925" s="396"/>
      <c r="Z36925" s="396"/>
      <c r="AA36925" s="441"/>
    </row>
    <row r="36926" spans="25:27" x14ac:dyDescent="0.2">
      <c r="Y36926" s="396"/>
      <c r="Z36926" s="396"/>
      <c r="AA36926" s="441"/>
    </row>
    <row r="36927" spans="25:27" x14ac:dyDescent="0.2">
      <c r="Y36927" s="396"/>
      <c r="Z36927" s="396"/>
      <c r="AA36927" s="441"/>
    </row>
    <row r="36928" spans="25:27" x14ac:dyDescent="0.2">
      <c r="Y36928" s="396"/>
      <c r="Z36928" s="396"/>
      <c r="AA36928" s="441"/>
    </row>
    <row r="36929" spans="25:27" x14ac:dyDescent="0.2">
      <c r="Y36929" s="396"/>
      <c r="Z36929" s="396"/>
      <c r="AA36929" s="441"/>
    </row>
    <row r="36930" spans="25:27" x14ac:dyDescent="0.2">
      <c r="Y36930" s="396"/>
      <c r="Z36930" s="396"/>
      <c r="AA36930" s="441"/>
    </row>
    <row r="36931" spans="25:27" x14ac:dyDescent="0.2">
      <c r="Y36931" s="396"/>
      <c r="Z36931" s="396"/>
      <c r="AA36931" s="441"/>
    </row>
    <row r="36932" spans="25:27" x14ac:dyDescent="0.2">
      <c r="Y36932" s="396"/>
      <c r="Z36932" s="396"/>
      <c r="AA36932" s="441"/>
    </row>
    <row r="36933" spans="25:27" x14ac:dyDescent="0.2">
      <c r="Y36933" s="396"/>
      <c r="Z36933" s="396"/>
      <c r="AA36933" s="441"/>
    </row>
    <row r="36934" spans="25:27" x14ac:dyDescent="0.2">
      <c r="Y36934" s="396"/>
      <c r="Z36934" s="396"/>
      <c r="AA36934" s="441"/>
    </row>
    <row r="36935" spans="25:27" x14ac:dyDescent="0.2">
      <c r="Y36935" s="396"/>
      <c r="Z36935" s="396"/>
      <c r="AA36935" s="441"/>
    </row>
    <row r="36936" spans="25:27" x14ac:dyDescent="0.2">
      <c r="Y36936" s="396"/>
      <c r="Z36936" s="396"/>
      <c r="AA36936" s="441"/>
    </row>
    <row r="36937" spans="25:27" x14ac:dyDescent="0.2">
      <c r="Y36937" s="396"/>
      <c r="Z36937" s="396"/>
      <c r="AA36937" s="441"/>
    </row>
    <row r="36938" spans="25:27" x14ac:dyDescent="0.2">
      <c r="Y36938" s="396"/>
      <c r="Z36938" s="396"/>
      <c r="AA36938" s="441"/>
    </row>
    <row r="36939" spans="25:27" x14ac:dyDescent="0.2">
      <c r="Y36939" s="396"/>
      <c r="Z36939" s="396"/>
      <c r="AA36939" s="441"/>
    </row>
    <row r="36940" spans="25:27" x14ac:dyDescent="0.2">
      <c r="Y36940" s="396"/>
      <c r="Z36940" s="396"/>
      <c r="AA36940" s="441"/>
    </row>
    <row r="36941" spans="25:27" x14ac:dyDescent="0.2">
      <c r="Y36941" s="396"/>
      <c r="Z36941" s="396"/>
      <c r="AA36941" s="441"/>
    </row>
    <row r="36942" spans="25:27" x14ac:dyDescent="0.2">
      <c r="Y36942" s="396"/>
      <c r="Z36942" s="396"/>
      <c r="AA36942" s="441"/>
    </row>
    <row r="36943" spans="25:27" x14ac:dyDescent="0.2">
      <c r="Y36943" s="396"/>
      <c r="Z36943" s="396"/>
      <c r="AA36943" s="441"/>
    </row>
    <row r="36944" spans="25:27" x14ac:dyDescent="0.2">
      <c r="Y36944" s="396"/>
      <c r="Z36944" s="396"/>
      <c r="AA36944" s="441"/>
    </row>
    <row r="36945" spans="25:27" x14ac:dyDescent="0.2">
      <c r="Y36945" s="396"/>
      <c r="Z36945" s="396"/>
      <c r="AA36945" s="441"/>
    </row>
    <row r="36946" spans="25:27" x14ac:dyDescent="0.2">
      <c r="Y36946" s="396"/>
      <c r="Z36946" s="396"/>
      <c r="AA36946" s="441"/>
    </row>
    <row r="36947" spans="25:27" x14ac:dyDescent="0.2">
      <c r="Y36947" s="396"/>
      <c r="Z36947" s="396"/>
      <c r="AA36947" s="441"/>
    </row>
    <row r="36948" spans="25:27" x14ac:dyDescent="0.2">
      <c r="Y36948" s="396"/>
      <c r="Z36948" s="396"/>
      <c r="AA36948" s="441"/>
    </row>
    <row r="36949" spans="25:27" x14ac:dyDescent="0.2">
      <c r="Y36949" s="396"/>
      <c r="Z36949" s="396"/>
      <c r="AA36949" s="441"/>
    </row>
    <row r="36950" spans="25:27" x14ac:dyDescent="0.2">
      <c r="Y36950" s="396"/>
      <c r="Z36950" s="396"/>
      <c r="AA36950" s="441"/>
    </row>
    <row r="36951" spans="25:27" x14ac:dyDescent="0.2">
      <c r="Y36951" s="396"/>
      <c r="Z36951" s="396"/>
      <c r="AA36951" s="441"/>
    </row>
    <row r="36952" spans="25:27" x14ac:dyDescent="0.2">
      <c r="Y36952" s="396"/>
      <c r="Z36952" s="396"/>
      <c r="AA36952" s="441"/>
    </row>
    <row r="36953" spans="25:27" x14ac:dyDescent="0.2">
      <c r="Y36953" s="396"/>
      <c r="Z36953" s="396"/>
      <c r="AA36953" s="441"/>
    </row>
    <row r="36954" spans="25:27" x14ac:dyDescent="0.2">
      <c r="Y36954" s="396"/>
      <c r="Z36954" s="396"/>
      <c r="AA36954" s="441"/>
    </row>
    <row r="36955" spans="25:27" x14ac:dyDescent="0.2">
      <c r="Y36955" s="396"/>
      <c r="Z36955" s="396"/>
      <c r="AA36955" s="441"/>
    </row>
    <row r="36956" spans="25:27" x14ac:dyDescent="0.2">
      <c r="Y36956" s="396"/>
      <c r="Z36956" s="396"/>
      <c r="AA36956" s="441"/>
    </row>
    <row r="36957" spans="25:27" x14ac:dyDescent="0.2">
      <c r="Y36957" s="396"/>
      <c r="Z36957" s="396"/>
      <c r="AA36957" s="441"/>
    </row>
    <row r="36958" spans="25:27" x14ac:dyDescent="0.2">
      <c r="Y36958" s="396"/>
      <c r="Z36958" s="396"/>
      <c r="AA36958" s="441"/>
    </row>
    <row r="36959" spans="25:27" x14ac:dyDescent="0.2">
      <c r="Y36959" s="396"/>
      <c r="Z36959" s="396"/>
      <c r="AA36959" s="441"/>
    </row>
    <row r="36960" spans="25:27" x14ac:dyDescent="0.2">
      <c r="Y36960" s="396"/>
      <c r="Z36960" s="396"/>
      <c r="AA36960" s="441"/>
    </row>
    <row r="36961" spans="25:27" x14ac:dyDescent="0.2">
      <c r="Y36961" s="396"/>
      <c r="Z36961" s="396"/>
      <c r="AA36961" s="441"/>
    </row>
    <row r="36962" spans="25:27" x14ac:dyDescent="0.2">
      <c r="Y36962" s="396"/>
      <c r="Z36962" s="396"/>
      <c r="AA36962" s="441"/>
    </row>
    <row r="36963" spans="25:27" x14ac:dyDescent="0.2">
      <c r="Y36963" s="396"/>
      <c r="Z36963" s="396"/>
      <c r="AA36963" s="441"/>
    </row>
    <row r="36964" spans="25:27" x14ac:dyDescent="0.2">
      <c r="Y36964" s="396"/>
      <c r="Z36964" s="396"/>
      <c r="AA36964" s="441"/>
    </row>
    <row r="36965" spans="25:27" x14ac:dyDescent="0.2">
      <c r="Y36965" s="396"/>
      <c r="Z36965" s="396"/>
      <c r="AA36965" s="441"/>
    </row>
    <row r="36966" spans="25:27" x14ac:dyDescent="0.2">
      <c r="Y36966" s="396"/>
      <c r="Z36966" s="396"/>
      <c r="AA36966" s="441"/>
    </row>
    <row r="36967" spans="25:27" x14ac:dyDescent="0.2">
      <c r="Y36967" s="396"/>
      <c r="Z36967" s="396"/>
      <c r="AA36967" s="441"/>
    </row>
    <row r="36968" spans="25:27" x14ac:dyDescent="0.2">
      <c r="Y36968" s="396"/>
      <c r="Z36968" s="396"/>
      <c r="AA36968" s="441"/>
    </row>
    <row r="36969" spans="25:27" x14ac:dyDescent="0.2">
      <c r="Y36969" s="396"/>
      <c r="Z36969" s="396"/>
      <c r="AA36969" s="441"/>
    </row>
    <row r="36970" spans="25:27" x14ac:dyDescent="0.2">
      <c r="Y36970" s="396"/>
      <c r="Z36970" s="396"/>
      <c r="AA36970" s="441"/>
    </row>
    <row r="36971" spans="25:27" x14ac:dyDescent="0.2">
      <c r="Y36971" s="396"/>
      <c r="Z36971" s="396"/>
      <c r="AA36971" s="441"/>
    </row>
    <row r="36972" spans="25:27" x14ac:dyDescent="0.2">
      <c r="Y36972" s="396"/>
      <c r="Z36972" s="396"/>
      <c r="AA36972" s="441"/>
    </row>
    <row r="36973" spans="25:27" x14ac:dyDescent="0.2">
      <c r="Y36973" s="396"/>
      <c r="Z36973" s="396"/>
      <c r="AA36973" s="441"/>
    </row>
    <row r="36974" spans="25:27" x14ac:dyDescent="0.2">
      <c r="Y36974" s="396"/>
      <c r="Z36974" s="396"/>
      <c r="AA36974" s="441"/>
    </row>
    <row r="36975" spans="25:27" x14ac:dyDescent="0.2">
      <c r="Y36975" s="396"/>
      <c r="Z36975" s="396"/>
      <c r="AA36975" s="441"/>
    </row>
    <row r="36976" spans="25:27" x14ac:dyDescent="0.2">
      <c r="Y36976" s="396"/>
      <c r="Z36976" s="396"/>
      <c r="AA36976" s="441"/>
    </row>
    <row r="36977" spans="25:27" x14ac:dyDescent="0.2">
      <c r="Y36977" s="396"/>
      <c r="Z36977" s="396"/>
      <c r="AA36977" s="441"/>
    </row>
    <row r="36978" spans="25:27" x14ac:dyDescent="0.2">
      <c r="Y36978" s="396"/>
      <c r="Z36978" s="396"/>
      <c r="AA36978" s="441"/>
    </row>
    <row r="36979" spans="25:27" x14ac:dyDescent="0.2">
      <c r="Y36979" s="396"/>
      <c r="Z36979" s="396"/>
      <c r="AA36979" s="441"/>
    </row>
    <row r="36980" spans="25:27" x14ac:dyDescent="0.2">
      <c r="Y36980" s="396"/>
      <c r="Z36980" s="396"/>
      <c r="AA36980" s="441"/>
    </row>
    <row r="36981" spans="25:27" x14ac:dyDescent="0.2">
      <c r="Y36981" s="396"/>
      <c r="Z36981" s="396"/>
      <c r="AA36981" s="441"/>
    </row>
    <row r="36982" spans="25:27" x14ac:dyDescent="0.2">
      <c r="Y36982" s="396"/>
      <c r="Z36982" s="396"/>
      <c r="AA36982" s="441"/>
    </row>
    <row r="36983" spans="25:27" x14ac:dyDescent="0.2">
      <c r="Y36983" s="396"/>
      <c r="Z36983" s="396"/>
      <c r="AA36983" s="441"/>
    </row>
    <row r="36984" spans="25:27" x14ac:dyDescent="0.2">
      <c r="Y36984" s="396"/>
      <c r="Z36984" s="396"/>
      <c r="AA36984" s="441"/>
    </row>
    <row r="36985" spans="25:27" x14ac:dyDescent="0.2">
      <c r="Y36985" s="396"/>
      <c r="Z36985" s="396"/>
      <c r="AA36985" s="441"/>
    </row>
    <row r="36986" spans="25:27" x14ac:dyDescent="0.2">
      <c r="Y36986" s="396"/>
      <c r="Z36986" s="396"/>
      <c r="AA36986" s="441"/>
    </row>
    <row r="36987" spans="25:27" x14ac:dyDescent="0.2">
      <c r="Y36987" s="396"/>
      <c r="Z36987" s="396"/>
      <c r="AA36987" s="441"/>
    </row>
    <row r="36988" spans="25:27" x14ac:dyDescent="0.2">
      <c r="Y36988" s="396"/>
      <c r="Z36988" s="396"/>
      <c r="AA36988" s="441"/>
    </row>
    <row r="36989" spans="25:27" x14ac:dyDescent="0.2">
      <c r="Y36989" s="396"/>
      <c r="Z36989" s="396"/>
      <c r="AA36989" s="441"/>
    </row>
    <row r="36990" spans="25:27" x14ac:dyDescent="0.2">
      <c r="Y36990" s="396"/>
      <c r="Z36990" s="396"/>
      <c r="AA36990" s="441"/>
    </row>
    <row r="36991" spans="25:27" x14ac:dyDescent="0.2">
      <c r="Y36991" s="396"/>
      <c r="Z36991" s="396"/>
      <c r="AA36991" s="441"/>
    </row>
    <row r="36992" spans="25:27" x14ac:dyDescent="0.2">
      <c r="Y36992" s="396"/>
      <c r="Z36992" s="396"/>
      <c r="AA36992" s="441"/>
    </row>
    <row r="36993" spans="25:27" x14ac:dyDescent="0.2">
      <c r="Y36993" s="396"/>
      <c r="Z36993" s="396"/>
      <c r="AA36993" s="441"/>
    </row>
    <row r="36994" spans="25:27" x14ac:dyDescent="0.2">
      <c r="Y36994" s="396"/>
      <c r="Z36994" s="396"/>
      <c r="AA36994" s="441"/>
    </row>
    <row r="36995" spans="25:27" x14ac:dyDescent="0.2">
      <c r="Y36995" s="396"/>
      <c r="Z36995" s="396"/>
      <c r="AA36995" s="441"/>
    </row>
    <row r="36996" spans="25:27" x14ac:dyDescent="0.2">
      <c r="Y36996" s="396"/>
      <c r="Z36996" s="396"/>
      <c r="AA36996" s="441"/>
    </row>
    <row r="36997" spans="25:27" x14ac:dyDescent="0.2">
      <c r="Y36997" s="396"/>
      <c r="Z36997" s="396"/>
      <c r="AA36997" s="441"/>
    </row>
    <row r="36998" spans="25:27" x14ac:dyDescent="0.2">
      <c r="Y36998" s="396"/>
      <c r="Z36998" s="396"/>
      <c r="AA36998" s="441"/>
    </row>
    <row r="36999" spans="25:27" x14ac:dyDescent="0.2">
      <c r="Y36999" s="396"/>
      <c r="Z36999" s="396"/>
      <c r="AA36999" s="441"/>
    </row>
    <row r="37000" spans="25:27" x14ac:dyDescent="0.2">
      <c r="Y37000" s="396"/>
      <c r="Z37000" s="396"/>
      <c r="AA37000" s="441"/>
    </row>
    <row r="37001" spans="25:27" x14ac:dyDescent="0.2">
      <c r="Y37001" s="396"/>
      <c r="Z37001" s="396"/>
      <c r="AA37001" s="441"/>
    </row>
    <row r="37002" spans="25:27" x14ac:dyDescent="0.2">
      <c r="Y37002" s="396"/>
      <c r="Z37002" s="396"/>
      <c r="AA37002" s="441"/>
    </row>
    <row r="37003" spans="25:27" x14ac:dyDescent="0.2">
      <c r="Y37003" s="396"/>
      <c r="Z37003" s="396"/>
      <c r="AA37003" s="441"/>
    </row>
    <row r="37004" spans="25:27" x14ac:dyDescent="0.2">
      <c r="Y37004" s="396"/>
      <c r="Z37004" s="396"/>
      <c r="AA37004" s="441"/>
    </row>
    <row r="37005" spans="25:27" x14ac:dyDescent="0.2">
      <c r="Y37005" s="396"/>
      <c r="Z37005" s="396"/>
      <c r="AA37005" s="441"/>
    </row>
    <row r="37006" spans="25:27" x14ac:dyDescent="0.2">
      <c r="Y37006" s="396"/>
      <c r="Z37006" s="396"/>
      <c r="AA37006" s="441"/>
    </row>
    <row r="37007" spans="25:27" x14ac:dyDescent="0.2">
      <c r="Y37007" s="396"/>
      <c r="Z37007" s="396"/>
      <c r="AA37007" s="441"/>
    </row>
    <row r="37008" spans="25:27" x14ac:dyDescent="0.2">
      <c r="Y37008" s="396"/>
      <c r="Z37008" s="396"/>
      <c r="AA37008" s="441"/>
    </row>
    <row r="37009" spans="25:27" x14ac:dyDescent="0.2">
      <c r="Y37009" s="396"/>
      <c r="Z37009" s="396"/>
      <c r="AA37009" s="441"/>
    </row>
    <row r="37010" spans="25:27" x14ac:dyDescent="0.2">
      <c r="Y37010" s="396"/>
      <c r="Z37010" s="396"/>
      <c r="AA37010" s="441"/>
    </row>
    <row r="37011" spans="25:27" x14ac:dyDescent="0.2">
      <c r="Y37011" s="396"/>
      <c r="Z37011" s="396"/>
      <c r="AA37011" s="441"/>
    </row>
    <row r="37012" spans="25:27" x14ac:dyDescent="0.2">
      <c r="Y37012" s="396"/>
      <c r="Z37012" s="396"/>
      <c r="AA37012" s="441"/>
    </row>
    <row r="37013" spans="25:27" x14ac:dyDescent="0.2">
      <c r="Y37013" s="396"/>
      <c r="Z37013" s="396"/>
      <c r="AA37013" s="441"/>
    </row>
    <row r="37014" spans="25:27" x14ac:dyDescent="0.2">
      <c r="Y37014" s="396"/>
      <c r="Z37014" s="396"/>
      <c r="AA37014" s="441"/>
    </row>
    <row r="37015" spans="25:27" x14ac:dyDescent="0.2">
      <c r="Y37015" s="396"/>
      <c r="Z37015" s="396"/>
      <c r="AA37015" s="441"/>
    </row>
    <row r="37016" spans="25:27" x14ac:dyDescent="0.2">
      <c r="Y37016" s="396"/>
      <c r="Z37016" s="396"/>
      <c r="AA37016" s="441"/>
    </row>
    <row r="37017" spans="25:27" x14ac:dyDescent="0.2">
      <c r="Y37017" s="396"/>
      <c r="Z37017" s="396"/>
      <c r="AA37017" s="441"/>
    </row>
    <row r="37018" spans="25:27" x14ac:dyDescent="0.2">
      <c r="Y37018" s="396"/>
      <c r="Z37018" s="396"/>
      <c r="AA37018" s="441"/>
    </row>
    <row r="37019" spans="25:27" x14ac:dyDescent="0.2">
      <c r="Y37019" s="396"/>
      <c r="Z37019" s="396"/>
      <c r="AA37019" s="441"/>
    </row>
    <row r="37020" spans="25:27" x14ac:dyDescent="0.2">
      <c r="Y37020" s="396"/>
      <c r="Z37020" s="396"/>
      <c r="AA37020" s="441"/>
    </row>
    <row r="37021" spans="25:27" x14ac:dyDescent="0.2">
      <c r="Y37021" s="396"/>
      <c r="Z37021" s="396"/>
      <c r="AA37021" s="441"/>
    </row>
    <row r="37022" spans="25:27" x14ac:dyDescent="0.2">
      <c r="Y37022" s="396"/>
      <c r="Z37022" s="396"/>
      <c r="AA37022" s="441"/>
    </row>
    <row r="37023" spans="25:27" x14ac:dyDescent="0.2">
      <c r="Y37023" s="396"/>
      <c r="Z37023" s="396"/>
      <c r="AA37023" s="441"/>
    </row>
    <row r="37024" spans="25:27" x14ac:dyDescent="0.2">
      <c r="Y37024" s="396"/>
      <c r="Z37024" s="396"/>
      <c r="AA37024" s="441"/>
    </row>
    <row r="37025" spans="25:27" x14ac:dyDescent="0.2">
      <c r="Y37025" s="396"/>
      <c r="Z37025" s="396"/>
      <c r="AA37025" s="441"/>
    </row>
    <row r="37026" spans="25:27" x14ac:dyDescent="0.2">
      <c r="Y37026" s="396"/>
      <c r="Z37026" s="396"/>
      <c r="AA37026" s="441"/>
    </row>
    <row r="37027" spans="25:27" x14ac:dyDescent="0.2">
      <c r="Y37027" s="396"/>
      <c r="Z37027" s="396"/>
      <c r="AA37027" s="441"/>
    </row>
    <row r="37028" spans="25:27" x14ac:dyDescent="0.2">
      <c r="Y37028" s="396"/>
      <c r="Z37028" s="396"/>
      <c r="AA37028" s="441"/>
    </row>
    <row r="37029" spans="25:27" x14ac:dyDescent="0.2">
      <c r="Y37029" s="396"/>
      <c r="Z37029" s="396"/>
      <c r="AA37029" s="441"/>
    </row>
    <row r="37030" spans="25:27" x14ac:dyDescent="0.2">
      <c r="Y37030" s="396"/>
      <c r="Z37030" s="396"/>
      <c r="AA37030" s="441"/>
    </row>
    <row r="37031" spans="25:27" x14ac:dyDescent="0.2">
      <c r="Y37031" s="396"/>
      <c r="Z37031" s="396"/>
      <c r="AA37031" s="441"/>
    </row>
    <row r="37032" spans="25:27" x14ac:dyDescent="0.2">
      <c r="Y37032" s="396"/>
      <c r="Z37032" s="396"/>
      <c r="AA37032" s="441"/>
    </row>
    <row r="37033" spans="25:27" x14ac:dyDescent="0.2">
      <c r="Y37033" s="396"/>
      <c r="Z37033" s="396"/>
      <c r="AA37033" s="441"/>
    </row>
    <row r="37034" spans="25:27" x14ac:dyDescent="0.2">
      <c r="Y37034" s="396"/>
      <c r="Z37034" s="396"/>
      <c r="AA37034" s="441"/>
    </row>
    <row r="37035" spans="25:27" x14ac:dyDescent="0.2">
      <c r="Y37035" s="396"/>
      <c r="Z37035" s="396"/>
      <c r="AA37035" s="441"/>
    </row>
    <row r="37036" spans="25:27" x14ac:dyDescent="0.2">
      <c r="Y37036" s="396"/>
      <c r="Z37036" s="396"/>
      <c r="AA37036" s="441"/>
    </row>
    <row r="37037" spans="25:27" x14ac:dyDescent="0.2">
      <c r="Y37037" s="396"/>
      <c r="Z37037" s="396"/>
      <c r="AA37037" s="441"/>
    </row>
    <row r="37038" spans="25:27" x14ac:dyDescent="0.2">
      <c r="Y37038" s="396"/>
      <c r="Z37038" s="396"/>
      <c r="AA37038" s="441"/>
    </row>
    <row r="37039" spans="25:27" x14ac:dyDescent="0.2">
      <c r="Y37039" s="396"/>
      <c r="Z37039" s="396"/>
      <c r="AA37039" s="441"/>
    </row>
    <row r="37040" spans="25:27" x14ac:dyDescent="0.2">
      <c r="Y37040" s="396"/>
      <c r="Z37040" s="396"/>
      <c r="AA37040" s="441"/>
    </row>
    <row r="37041" spans="25:27" x14ac:dyDescent="0.2">
      <c r="Y37041" s="396"/>
      <c r="Z37041" s="396"/>
      <c r="AA37041" s="441"/>
    </row>
    <row r="37042" spans="25:27" x14ac:dyDescent="0.2">
      <c r="Y37042" s="396"/>
      <c r="Z37042" s="396"/>
      <c r="AA37042" s="441"/>
    </row>
    <row r="37043" spans="25:27" x14ac:dyDescent="0.2">
      <c r="Y37043" s="396"/>
      <c r="Z37043" s="396"/>
      <c r="AA37043" s="441"/>
    </row>
    <row r="37044" spans="25:27" x14ac:dyDescent="0.2">
      <c r="Y37044" s="396"/>
      <c r="Z37044" s="396"/>
      <c r="AA37044" s="441"/>
    </row>
    <row r="37045" spans="25:27" x14ac:dyDescent="0.2">
      <c r="Y37045" s="396"/>
      <c r="Z37045" s="396"/>
      <c r="AA37045" s="441"/>
    </row>
    <row r="37046" spans="25:27" x14ac:dyDescent="0.2">
      <c r="Y37046" s="396"/>
      <c r="Z37046" s="396"/>
      <c r="AA37046" s="441"/>
    </row>
    <row r="37047" spans="25:27" x14ac:dyDescent="0.2">
      <c r="Y37047" s="396"/>
      <c r="Z37047" s="396"/>
      <c r="AA37047" s="441"/>
    </row>
    <row r="37048" spans="25:27" x14ac:dyDescent="0.2">
      <c r="Y37048" s="396"/>
      <c r="Z37048" s="396"/>
      <c r="AA37048" s="441"/>
    </row>
    <row r="37049" spans="25:27" x14ac:dyDescent="0.2">
      <c r="Y37049" s="396"/>
      <c r="Z37049" s="396"/>
      <c r="AA37049" s="441"/>
    </row>
    <row r="37050" spans="25:27" x14ac:dyDescent="0.2">
      <c r="Y37050" s="396"/>
      <c r="Z37050" s="396"/>
      <c r="AA37050" s="441"/>
    </row>
    <row r="37051" spans="25:27" x14ac:dyDescent="0.2">
      <c r="Y37051" s="396"/>
      <c r="Z37051" s="396"/>
      <c r="AA37051" s="441"/>
    </row>
    <row r="37052" spans="25:27" x14ac:dyDescent="0.2">
      <c r="Y37052" s="396"/>
      <c r="Z37052" s="396"/>
      <c r="AA37052" s="441"/>
    </row>
    <row r="37053" spans="25:27" x14ac:dyDescent="0.2">
      <c r="Y37053" s="396"/>
      <c r="Z37053" s="396"/>
      <c r="AA37053" s="441"/>
    </row>
    <row r="37054" spans="25:27" x14ac:dyDescent="0.2">
      <c r="Y37054" s="396"/>
      <c r="Z37054" s="396"/>
      <c r="AA37054" s="441"/>
    </row>
    <row r="37055" spans="25:27" x14ac:dyDescent="0.2">
      <c r="Y37055" s="396"/>
      <c r="Z37055" s="396"/>
      <c r="AA37055" s="441"/>
    </row>
    <row r="37056" spans="25:27" x14ac:dyDescent="0.2">
      <c r="Y37056" s="396"/>
      <c r="Z37056" s="396"/>
      <c r="AA37056" s="441"/>
    </row>
    <row r="37057" spans="25:27" x14ac:dyDescent="0.2">
      <c r="Y37057" s="396"/>
      <c r="Z37057" s="396"/>
      <c r="AA37057" s="441"/>
    </row>
    <row r="37058" spans="25:27" x14ac:dyDescent="0.2">
      <c r="Y37058" s="396"/>
      <c r="Z37058" s="396"/>
      <c r="AA37058" s="441"/>
    </row>
    <row r="37059" spans="25:27" x14ac:dyDescent="0.2">
      <c r="Y37059" s="396"/>
      <c r="Z37059" s="396"/>
      <c r="AA37059" s="441"/>
    </row>
    <row r="37060" spans="25:27" x14ac:dyDescent="0.2">
      <c r="Y37060" s="396"/>
      <c r="Z37060" s="396"/>
      <c r="AA37060" s="441"/>
    </row>
    <row r="37061" spans="25:27" x14ac:dyDescent="0.2">
      <c r="Y37061" s="396"/>
      <c r="Z37061" s="396"/>
      <c r="AA37061" s="441"/>
    </row>
    <row r="37062" spans="25:27" x14ac:dyDescent="0.2">
      <c r="Y37062" s="396"/>
      <c r="Z37062" s="396"/>
      <c r="AA37062" s="441"/>
    </row>
    <row r="37063" spans="25:27" x14ac:dyDescent="0.2">
      <c r="Y37063" s="396"/>
      <c r="Z37063" s="396"/>
      <c r="AA37063" s="441"/>
    </row>
    <row r="37064" spans="25:27" x14ac:dyDescent="0.2">
      <c r="Y37064" s="396"/>
      <c r="Z37064" s="396"/>
      <c r="AA37064" s="441"/>
    </row>
    <row r="37065" spans="25:27" x14ac:dyDescent="0.2">
      <c r="Y37065" s="396"/>
      <c r="Z37065" s="396"/>
      <c r="AA37065" s="441"/>
    </row>
    <row r="37066" spans="25:27" x14ac:dyDescent="0.2">
      <c r="Y37066" s="396"/>
      <c r="Z37066" s="396"/>
      <c r="AA37066" s="441"/>
    </row>
    <row r="37067" spans="25:27" x14ac:dyDescent="0.2">
      <c r="Y37067" s="396"/>
      <c r="Z37067" s="396"/>
      <c r="AA37067" s="441"/>
    </row>
    <row r="37068" spans="25:27" x14ac:dyDescent="0.2">
      <c r="Y37068" s="396"/>
      <c r="Z37068" s="396"/>
      <c r="AA37068" s="441"/>
    </row>
    <row r="37069" spans="25:27" x14ac:dyDescent="0.2">
      <c r="Y37069" s="396"/>
      <c r="Z37069" s="396"/>
      <c r="AA37069" s="441"/>
    </row>
    <row r="37070" spans="25:27" x14ac:dyDescent="0.2">
      <c r="Y37070" s="396"/>
      <c r="Z37070" s="396"/>
      <c r="AA37070" s="441"/>
    </row>
    <row r="37071" spans="25:27" x14ac:dyDescent="0.2">
      <c r="Y37071" s="396"/>
      <c r="Z37071" s="396"/>
      <c r="AA37071" s="441"/>
    </row>
    <row r="37072" spans="25:27" x14ac:dyDescent="0.2">
      <c r="Y37072" s="396"/>
      <c r="Z37072" s="396"/>
      <c r="AA37072" s="441"/>
    </row>
    <row r="37073" spans="25:27" x14ac:dyDescent="0.2">
      <c r="Y37073" s="396"/>
      <c r="Z37073" s="396"/>
      <c r="AA37073" s="441"/>
    </row>
    <row r="37074" spans="25:27" x14ac:dyDescent="0.2">
      <c r="Y37074" s="396"/>
      <c r="Z37074" s="396"/>
      <c r="AA37074" s="441"/>
    </row>
    <row r="37075" spans="25:27" x14ac:dyDescent="0.2">
      <c r="Y37075" s="396"/>
      <c r="Z37075" s="396"/>
      <c r="AA37075" s="441"/>
    </row>
    <row r="37076" spans="25:27" x14ac:dyDescent="0.2">
      <c r="Y37076" s="396"/>
      <c r="Z37076" s="396"/>
      <c r="AA37076" s="441"/>
    </row>
    <row r="37077" spans="25:27" x14ac:dyDescent="0.2">
      <c r="Y37077" s="396"/>
      <c r="Z37077" s="396"/>
      <c r="AA37077" s="441"/>
    </row>
    <row r="37078" spans="25:27" x14ac:dyDescent="0.2">
      <c r="Y37078" s="396"/>
      <c r="Z37078" s="396"/>
      <c r="AA37078" s="441"/>
    </row>
    <row r="37079" spans="25:27" x14ac:dyDescent="0.2">
      <c r="Y37079" s="396"/>
      <c r="Z37079" s="396"/>
      <c r="AA37079" s="441"/>
    </row>
    <row r="37080" spans="25:27" x14ac:dyDescent="0.2">
      <c r="Y37080" s="396"/>
      <c r="Z37080" s="396"/>
      <c r="AA37080" s="441"/>
    </row>
    <row r="37081" spans="25:27" x14ac:dyDescent="0.2">
      <c r="Y37081" s="396"/>
      <c r="Z37081" s="396"/>
      <c r="AA37081" s="441"/>
    </row>
    <row r="37082" spans="25:27" x14ac:dyDescent="0.2">
      <c r="Y37082" s="396"/>
      <c r="Z37082" s="396"/>
      <c r="AA37082" s="441"/>
    </row>
    <row r="37083" spans="25:27" x14ac:dyDescent="0.2">
      <c r="Y37083" s="396"/>
      <c r="Z37083" s="396"/>
      <c r="AA37083" s="441"/>
    </row>
    <row r="37084" spans="25:27" x14ac:dyDescent="0.2">
      <c r="Y37084" s="396"/>
      <c r="Z37084" s="396"/>
      <c r="AA37084" s="441"/>
    </row>
    <row r="37085" spans="25:27" x14ac:dyDescent="0.2">
      <c r="Y37085" s="396"/>
      <c r="Z37085" s="396"/>
      <c r="AA37085" s="441"/>
    </row>
    <row r="37086" spans="25:27" x14ac:dyDescent="0.2">
      <c r="Y37086" s="396"/>
      <c r="Z37086" s="396"/>
      <c r="AA37086" s="441"/>
    </row>
    <row r="37087" spans="25:27" x14ac:dyDescent="0.2">
      <c r="Y37087" s="396"/>
      <c r="Z37087" s="396"/>
      <c r="AA37087" s="441"/>
    </row>
    <row r="37088" spans="25:27" x14ac:dyDescent="0.2">
      <c r="Y37088" s="396"/>
      <c r="Z37088" s="396"/>
      <c r="AA37088" s="441"/>
    </row>
    <row r="37089" spans="25:27" x14ac:dyDescent="0.2">
      <c r="Y37089" s="396"/>
      <c r="Z37089" s="396"/>
      <c r="AA37089" s="441"/>
    </row>
    <row r="37090" spans="25:27" x14ac:dyDescent="0.2">
      <c r="Y37090" s="396"/>
      <c r="Z37090" s="396"/>
      <c r="AA37090" s="441"/>
    </row>
    <row r="37091" spans="25:27" x14ac:dyDescent="0.2">
      <c r="Y37091" s="396"/>
      <c r="Z37091" s="396"/>
      <c r="AA37091" s="441"/>
    </row>
    <row r="37092" spans="25:27" x14ac:dyDescent="0.2">
      <c r="Y37092" s="396"/>
      <c r="Z37092" s="396"/>
      <c r="AA37092" s="441"/>
    </row>
    <row r="37093" spans="25:27" x14ac:dyDescent="0.2">
      <c r="Y37093" s="396"/>
      <c r="Z37093" s="396"/>
      <c r="AA37093" s="441"/>
    </row>
    <row r="37094" spans="25:27" x14ac:dyDescent="0.2">
      <c r="Y37094" s="396"/>
      <c r="Z37094" s="396"/>
      <c r="AA37094" s="441"/>
    </row>
    <row r="37095" spans="25:27" x14ac:dyDescent="0.2">
      <c r="Y37095" s="396"/>
      <c r="Z37095" s="396"/>
      <c r="AA37095" s="441"/>
    </row>
    <row r="37096" spans="25:27" x14ac:dyDescent="0.2">
      <c r="Y37096" s="396"/>
      <c r="Z37096" s="396"/>
      <c r="AA37096" s="441"/>
    </row>
    <row r="37097" spans="25:27" x14ac:dyDescent="0.2">
      <c r="Y37097" s="396"/>
      <c r="Z37097" s="396"/>
      <c r="AA37097" s="441"/>
    </row>
    <row r="37098" spans="25:27" x14ac:dyDescent="0.2">
      <c r="Y37098" s="396"/>
      <c r="Z37098" s="396"/>
      <c r="AA37098" s="441"/>
    </row>
    <row r="37099" spans="25:27" x14ac:dyDescent="0.2">
      <c r="Y37099" s="396"/>
      <c r="Z37099" s="396"/>
      <c r="AA37099" s="441"/>
    </row>
    <row r="37100" spans="25:27" x14ac:dyDescent="0.2">
      <c r="Y37100" s="396"/>
      <c r="Z37100" s="396"/>
      <c r="AA37100" s="441"/>
    </row>
    <row r="37101" spans="25:27" x14ac:dyDescent="0.2">
      <c r="Y37101" s="396"/>
      <c r="Z37101" s="396"/>
      <c r="AA37101" s="441"/>
    </row>
    <row r="37102" spans="25:27" x14ac:dyDescent="0.2">
      <c r="Y37102" s="396"/>
      <c r="Z37102" s="396"/>
      <c r="AA37102" s="441"/>
    </row>
    <row r="37103" spans="25:27" x14ac:dyDescent="0.2">
      <c r="Y37103" s="396"/>
      <c r="Z37103" s="396"/>
      <c r="AA37103" s="441"/>
    </row>
    <row r="37104" spans="25:27" x14ac:dyDescent="0.2">
      <c r="Y37104" s="396"/>
      <c r="Z37104" s="396"/>
      <c r="AA37104" s="441"/>
    </row>
    <row r="37105" spans="25:27" x14ac:dyDescent="0.2">
      <c r="Y37105" s="396"/>
      <c r="Z37105" s="396"/>
      <c r="AA37105" s="441"/>
    </row>
    <row r="37106" spans="25:27" x14ac:dyDescent="0.2">
      <c r="Y37106" s="396"/>
      <c r="Z37106" s="396"/>
      <c r="AA37106" s="441"/>
    </row>
    <row r="37107" spans="25:27" x14ac:dyDescent="0.2">
      <c r="Y37107" s="396"/>
      <c r="Z37107" s="396"/>
      <c r="AA37107" s="441"/>
    </row>
    <row r="37108" spans="25:27" x14ac:dyDescent="0.2">
      <c r="Y37108" s="396"/>
      <c r="Z37108" s="396"/>
      <c r="AA37108" s="441"/>
    </row>
    <row r="37109" spans="25:27" x14ac:dyDescent="0.2">
      <c r="Y37109" s="396"/>
      <c r="Z37109" s="396"/>
      <c r="AA37109" s="441"/>
    </row>
    <row r="37110" spans="25:27" x14ac:dyDescent="0.2">
      <c r="Y37110" s="396"/>
      <c r="Z37110" s="396"/>
      <c r="AA37110" s="441"/>
    </row>
    <row r="37111" spans="25:27" x14ac:dyDescent="0.2">
      <c r="Y37111" s="396"/>
      <c r="Z37111" s="396"/>
      <c r="AA37111" s="441"/>
    </row>
    <row r="37112" spans="25:27" x14ac:dyDescent="0.2">
      <c r="Y37112" s="396"/>
      <c r="Z37112" s="396"/>
      <c r="AA37112" s="441"/>
    </row>
    <row r="37113" spans="25:27" x14ac:dyDescent="0.2">
      <c r="Y37113" s="396"/>
      <c r="Z37113" s="396"/>
      <c r="AA37113" s="441"/>
    </row>
    <row r="37114" spans="25:27" x14ac:dyDescent="0.2">
      <c r="Y37114" s="396"/>
      <c r="Z37114" s="396"/>
      <c r="AA37114" s="441"/>
    </row>
    <row r="37115" spans="25:27" x14ac:dyDescent="0.2">
      <c r="Y37115" s="396"/>
      <c r="Z37115" s="396"/>
      <c r="AA37115" s="441"/>
    </row>
    <row r="37116" spans="25:27" x14ac:dyDescent="0.2">
      <c r="Y37116" s="396"/>
      <c r="Z37116" s="396"/>
      <c r="AA37116" s="441"/>
    </row>
    <row r="37117" spans="25:27" x14ac:dyDescent="0.2">
      <c r="Y37117" s="396"/>
      <c r="Z37117" s="396"/>
      <c r="AA37117" s="441"/>
    </row>
    <row r="37118" spans="25:27" x14ac:dyDescent="0.2">
      <c r="Y37118" s="396"/>
      <c r="Z37118" s="396"/>
      <c r="AA37118" s="441"/>
    </row>
    <row r="37119" spans="25:27" x14ac:dyDescent="0.2">
      <c r="Y37119" s="396"/>
      <c r="Z37119" s="396"/>
      <c r="AA37119" s="441"/>
    </row>
    <row r="37120" spans="25:27" x14ac:dyDescent="0.2">
      <c r="Y37120" s="396"/>
      <c r="Z37120" s="396"/>
      <c r="AA37120" s="441"/>
    </row>
    <row r="37121" spans="25:27" x14ac:dyDescent="0.2">
      <c r="Y37121" s="396"/>
      <c r="Z37121" s="396"/>
      <c r="AA37121" s="441"/>
    </row>
    <row r="37122" spans="25:27" x14ac:dyDescent="0.2">
      <c r="Y37122" s="396"/>
      <c r="Z37122" s="396"/>
      <c r="AA37122" s="441"/>
    </row>
    <row r="37123" spans="25:27" x14ac:dyDescent="0.2">
      <c r="Y37123" s="396"/>
      <c r="Z37123" s="396"/>
      <c r="AA37123" s="441"/>
    </row>
    <row r="37124" spans="25:27" x14ac:dyDescent="0.2">
      <c r="Y37124" s="396"/>
      <c r="Z37124" s="396"/>
      <c r="AA37124" s="441"/>
    </row>
    <row r="37125" spans="25:27" x14ac:dyDescent="0.2">
      <c r="Y37125" s="396"/>
      <c r="Z37125" s="396"/>
      <c r="AA37125" s="441"/>
    </row>
    <row r="37126" spans="25:27" x14ac:dyDescent="0.2">
      <c r="Y37126" s="396"/>
      <c r="Z37126" s="396"/>
      <c r="AA37126" s="441"/>
    </row>
    <row r="37127" spans="25:27" x14ac:dyDescent="0.2">
      <c r="Y37127" s="396"/>
      <c r="Z37127" s="396"/>
      <c r="AA37127" s="441"/>
    </row>
    <row r="37128" spans="25:27" x14ac:dyDescent="0.2">
      <c r="Y37128" s="396"/>
      <c r="Z37128" s="396"/>
      <c r="AA37128" s="441"/>
    </row>
    <row r="37129" spans="25:27" x14ac:dyDescent="0.2">
      <c r="Y37129" s="396"/>
      <c r="Z37129" s="396"/>
      <c r="AA37129" s="441"/>
    </row>
    <row r="37130" spans="25:27" x14ac:dyDescent="0.2">
      <c r="Y37130" s="396"/>
      <c r="Z37130" s="396"/>
      <c r="AA37130" s="441"/>
    </row>
    <row r="37131" spans="25:27" x14ac:dyDescent="0.2">
      <c r="Y37131" s="396"/>
      <c r="Z37131" s="396"/>
      <c r="AA37131" s="441"/>
    </row>
    <row r="37132" spans="25:27" x14ac:dyDescent="0.2">
      <c r="Y37132" s="396"/>
      <c r="Z37132" s="396"/>
      <c r="AA37132" s="441"/>
    </row>
    <row r="37133" spans="25:27" x14ac:dyDescent="0.2">
      <c r="Y37133" s="396"/>
      <c r="Z37133" s="396"/>
      <c r="AA37133" s="441"/>
    </row>
    <row r="37134" spans="25:27" x14ac:dyDescent="0.2">
      <c r="Y37134" s="396"/>
      <c r="Z37134" s="396"/>
      <c r="AA37134" s="441"/>
    </row>
    <row r="37135" spans="25:27" x14ac:dyDescent="0.2">
      <c r="Y37135" s="396"/>
      <c r="Z37135" s="396"/>
      <c r="AA37135" s="441"/>
    </row>
    <row r="37136" spans="25:27" x14ac:dyDescent="0.2">
      <c r="Y37136" s="396"/>
      <c r="Z37136" s="396"/>
      <c r="AA37136" s="441"/>
    </row>
    <row r="37137" spans="25:27" x14ac:dyDescent="0.2">
      <c r="Y37137" s="396"/>
      <c r="Z37137" s="396"/>
      <c r="AA37137" s="441"/>
    </row>
    <row r="37138" spans="25:27" x14ac:dyDescent="0.2">
      <c r="Y37138" s="396"/>
      <c r="Z37138" s="396"/>
      <c r="AA37138" s="441"/>
    </row>
    <row r="37139" spans="25:27" x14ac:dyDescent="0.2">
      <c r="Y37139" s="396"/>
      <c r="Z37139" s="396"/>
      <c r="AA37139" s="441"/>
    </row>
    <row r="37140" spans="25:27" x14ac:dyDescent="0.2">
      <c r="Y37140" s="396"/>
      <c r="Z37140" s="396"/>
      <c r="AA37140" s="441"/>
    </row>
    <row r="37141" spans="25:27" x14ac:dyDescent="0.2">
      <c r="Y37141" s="396"/>
      <c r="Z37141" s="396"/>
      <c r="AA37141" s="441"/>
    </row>
    <row r="37142" spans="25:27" x14ac:dyDescent="0.2">
      <c r="Y37142" s="396"/>
      <c r="Z37142" s="396"/>
      <c r="AA37142" s="441"/>
    </row>
    <row r="37143" spans="25:27" x14ac:dyDescent="0.2">
      <c r="Y37143" s="396"/>
      <c r="Z37143" s="396"/>
      <c r="AA37143" s="441"/>
    </row>
    <row r="37144" spans="25:27" x14ac:dyDescent="0.2">
      <c r="Y37144" s="396"/>
      <c r="Z37144" s="396"/>
      <c r="AA37144" s="441"/>
    </row>
    <row r="37145" spans="25:27" x14ac:dyDescent="0.2">
      <c r="Y37145" s="396"/>
      <c r="Z37145" s="396"/>
      <c r="AA37145" s="441"/>
    </row>
    <row r="37146" spans="25:27" x14ac:dyDescent="0.2">
      <c r="Y37146" s="396"/>
      <c r="Z37146" s="396"/>
      <c r="AA37146" s="441"/>
    </row>
    <row r="37147" spans="25:27" x14ac:dyDescent="0.2">
      <c r="Y37147" s="396"/>
      <c r="Z37147" s="396"/>
      <c r="AA37147" s="441"/>
    </row>
    <row r="37148" spans="25:27" x14ac:dyDescent="0.2">
      <c r="Y37148" s="396"/>
      <c r="Z37148" s="396"/>
      <c r="AA37148" s="441"/>
    </row>
    <row r="37149" spans="25:27" x14ac:dyDescent="0.2">
      <c r="Y37149" s="396"/>
      <c r="Z37149" s="396"/>
      <c r="AA37149" s="441"/>
    </row>
    <row r="37150" spans="25:27" x14ac:dyDescent="0.2">
      <c r="Y37150" s="396"/>
      <c r="Z37150" s="396"/>
      <c r="AA37150" s="441"/>
    </row>
    <row r="37151" spans="25:27" x14ac:dyDescent="0.2">
      <c r="Y37151" s="396"/>
      <c r="Z37151" s="396"/>
      <c r="AA37151" s="441"/>
    </row>
    <row r="37152" spans="25:27" x14ac:dyDescent="0.2">
      <c r="Y37152" s="396"/>
      <c r="Z37152" s="396"/>
      <c r="AA37152" s="441"/>
    </row>
    <row r="37153" spans="25:27" x14ac:dyDescent="0.2">
      <c r="Y37153" s="396"/>
      <c r="Z37153" s="396"/>
      <c r="AA37153" s="441"/>
    </row>
    <row r="37154" spans="25:27" x14ac:dyDescent="0.2">
      <c r="Y37154" s="396"/>
      <c r="Z37154" s="396"/>
      <c r="AA37154" s="441"/>
    </row>
    <row r="37155" spans="25:27" x14ac:dyDescent="0.2">
      <c r="Y37155" s="396"/>
      <c r="Z37155" s="396"/>
      <c r="AA37155" s="441"/>
    </row>
    <row r="37156" spans="25:27" x14ac:dyDescent="0.2">
      <c r="Y37156" s="396"/>
      <c r="Z37156" s="396"/>
      <c r="AA37156" s="441"/>
    </row>
    <row r="37157" spans="25:27" x14ac:dyDescent="0.2">
      <c r="Y37157" s="396"/>
      <c r="Z37157" s="396"/>
      <c r="AA37157" s="441"/>
    </row>
    <row r="37158" spans="25:27" x14ac:dyDescent="0.2">
      <c r="Y37158" s="396"/>
      <c r="Z37158" s="396"/>
      <c r="AA37158" s="441"/>
    </row>
    <row r="37159" spans="25:27" x14ac:dyDescent="0.2">
      <c r="Y37159" s="396"/>
      <c r="Z37159" s="396"/>
      <c r="AA37159" s="441"/>
    </row>
    <row r="37160" spans="25:27" x14ac:dyDescent="0.2">
      <c r="Y37160" s="396"/>
      <c r="Z37160" s="396"/>
      <c r="AA37160" s="441"/>
    </row>
    <row r="37161" spans="25:27" x14ac:dyDescent="0.2">
      <c r="Y37161" s="396"/>
      <c r="Z37161" s="396"/>
      <c r="AA37161" s="441"/>
    </row>
    <row r="37162" spans="25:27" x14ac:dyDescent="0.2">
      <c r="Y37162" s="396"/>
      <c r="Z37162" s="396"/>
      <c r="AA37162" s="441"/>
    </row>
    <row r="37163" spans="25:27" x14ac:dyDescent="0.2">
      <c r="Y37163" s="396"/>
      <c r="Z37163" s="396"/>
      <c r="AA37163" s="441"/>
    </row>
    <row r="37164" spans="25:27" x14ac:dyDescent="0.2">
      <c r="Y37164" s="396"/>
      <c r="Z37164" s="396"/>
      <c r="AA37164" s="441"/>
    </row>
    <row r="37165" spans="25:27" x14ac:dyDescent="0.2">
      <c r="Y37165" s="396"/>
      <c r="Z37165" s="396"/>
      <c r="AA37165" s="441"/>
    </row>
    <row r="37166" spans="25:27" x14ac:dyDescent="0.2">
      <c r="Y37166" s="396"/>
      <c r="Z37166" s="396"/>
      <c r="AA37166" s="441"/>
    </row>
    <row r="37167" spans="25:27" x14ac:dyDescent="0.2">
      <c r="Y37167" s="396"/>
      <c r="Z37167" s="396"/>
      <c r="AA37167" s="441"/>
    </row>
    <row r="37168" spans="25:27" x14ac:dyDescent="0.2">
      <c r="Y37168" s="396"/>
      <c r="Z37168" s="396"/>
      <c r="AA37168" s="441"/>
    </row>
    <row r="37169" spans="25:27" x14ac:dyDescent="0.2">
      <c r="Y37169" s="396"/>
      <c r="Z37169" s="396"/>
      <c r="AA37169" s="441"/>
    </row>
    <row r="37170" spans="25:27" x14ac:dyDescent="0.2">
      <c r="Y37170" s="396"/>
      <c r="Z37170" s="396"/>
      <c r="AA37170" s="441"/>
    </row>
    <row r="37171" spans="25:27" x14ac:dyDescent="0.2">
      <c r="Y37171" s="396"/>
      <c r="Z37171" s="396"/>
      <c r="AA37171" s="441"/>
    </row>
    <row r="37172" spans="25:27" x14ac:dyDescent="0.2">
      <c r="Y37172" s="396"/>
      <c r="Z37172" s="396"/>
      <c r="AA37172" s="441"/>
    </row>
    <row r="37173" spans="25:27" x14ac:dyDescent="0.2">
      <c r="Y37173" s="396"/>
      <c r="Z37173" s="396"/>
      <c r="AA37173" s="441"/>
    </row>
    <row r="37174" spans="25:27" x14ac:dyDescent="0.2">
      <c r="Y37174" s="396"/>
      <c r="Z37174" s="396"/>
      <c r="AA37174" s="441"/>
    </row>
    <row r="37175" spans="25:27" x14ac:dyDescent="0.2">
      <c r="Y37175" s="396"/>
      <c r="Z37175" s="396"/>
      <c r="AA37175" s="441"/>
    </row>
    <row r="37176" spans="25:27" x14ac:dyDescent="0.2">
      <c r="Y37176" s="396"/>
      <c r="Z37176" s="396"/>
      <c r="AA37176" s="441"/>
    </row>
    <row r="37177" spans="25:27" x14ac:dyDescent="0.2">
      <c r="Y37177" s="396"/>
      <c r="Z37177" s="396"/>
      <c r="AA37177" s="441"/>
    </row>
    <row r="37178" spans="25:27" x14ac:dyDescent="0.2">
      <c r="Y37178" s="396"/>
      <c r="Z37178" s="396"/>
      <c r="AA37178" s="441"/>
    </row>
    <row r="37179" spans="25:27" x14ac:dyDescent="0.2">
      <c r="Y37179" s="396"/>
      <c r="Z37179" s="396"/>
      <c r="AA37179" s="441"/>
    </row>
    <row r="37180" spans="25:27" x14ac:dyDescent="0.2">
      <c r="Y37180" s="396"/>
      <c r="Z37180" s="396"/>
      <c r="AA37180" s="441"/>
    </row>
    <row r="37181" spans="25:27" x14ac:dyDescent="0.2">
      <c r="Y37181" s="396"/>
      <c r="Z37181" s="396"/>
      <c r="AA37181" s="441"/>
    </row>
    <row r="37182" spans="25:27" x14ac:dyDescent="0.2">
      <c r="Y37182" s="396"/>
      <c r="Z37182" s="396"/>
      <c r="AA37182" s="441"/>
    </row>
    <row r="37183" spans="25:27" x14ac:dyDescent="0.2">
      <c r="Y37183" s="396"/>
      <c r="Z37183" s="396"/>
      <c r="AA37183" s="441"/>
    </row>
    <row r="37184" spans="25:27" x14ac:dyDescent="0.2">
      <c r="Y37184" s="396"/>
      <c r="Z37184" s="396"/>
      <c r="AA37184" s="441"/>
    </row>
    <row r="37185" spans="25:27" x14ac:dyDescent="0.2">
      <c r="Y37185" s="396"/>
      <c r="Z37185" s="396"/>
      <c r="AA37185" s="441"/>
    </row>
    <row r="37186" spans="25:27" x14ac:dyDescent="0.2">
      <c r="Y37186" s="396"/>
      <c r="Z37186" s="396"/>
      <c r="AA37186" s="441"/>
    </row>
    <row r="37187" spans="25:27" x14ac:dyDescent="0.2">
      <c r="Y37187" s="396"/>
      <c r="Z37187" s="396"/>
      <c r="AA37187" s="441"/>
    </row>
    <row r="37188" spans="25:27" x14ac:dyDescent="0.2">
      <c r="Y37188" s="396"/>
      <c r="Z37188" s="396"/>
      <c r="AA37188" s="441"/>
    </row>
    <row r="37189" spans="25:27" x14ac:dyDescent="0.2">
      <c r="Y37189" s="396"/>
      <c r="Z37189" s="396"/>
      <c r="AA37189" s="441"/>
    </row>
    <row r="37190" spans="25:27" x14ac:dyDescent="0.2">
      <c r="Y37190" s="396"/>
      <c r="Z37190" s="396"/>
      <c r="AA37190" s="441"/>
    </row>
    <row r="37191" spans="25:27" x14ac:dyDescent="0.2">
      <c r="Y37191" s="396"/>
      <c r="Z37191" s="396"/>
      <c r="AA37191" s="441"/>
    </row>
    <row r="37192" spans="25:27" x14ac:dyDescent="0.2">
      <c r="Y37192" s="396"/>
      <c r="Z37192" s="396"/>
      <c r="AA37192" s="441"/>
    </row>
    <row r="37193" spans="25:27" x14ac:dyDescent="0.2">
      <c r="Y37193" s="396"/>
      <c r="Z37193" s="396"/>
      <c r="AA37193" s="441"/>
    </row>
    <row r="37194" spans="25:27" x14ac:dyDescent="0.2">
      <c r="Y37194" s="396"/>
      <c r="Z37194" s="396"/>
      <c r="AA37194" s="441"/>
    </row>
    <row r="37195" spans="25:27" x14ac:dyDescent="0.2">
      <c r="Y37195" s="396"/>
      <c r="Z37195" s="396"/>
      <c r="AA37195" s="441"/>
    </row>
    <row r="37196" spans="25:27" x14ac:dyDescent="0.2">
      <c r="Y37196" s="396"/>
      <c r="Z37196" s="396"/>
      <c r="AA37196" s="441"/>
    </row>
    <row r="37197" spans="25:27" x14ac:dyDescent="0.2">
      <c r="Y37197" s="396"/>
      <c r="Z37197" s="396"/>
      <c r="AA37197" s="441"/>
    </row>
    <row r="37198" spans="25:27" x14ac:dyDescent="0.2">
      <c r="Y37198" s="396"/>
      <c r="Z37198" s="396"/>
      <c r="AA37198" s="441"/>
    </row>
    <row r="37199" spans="25:27" x14ac:dyDescent="0.2">
      <c r="Y37199" s="396"/>
      <c r="Z37199" s="396"/>
      <c r="AA37199" s="441"/>
    </row>
    <row r="37200" spans="25:27" x14ac:dyDescent="0.2">
      <c r="Y37200" s="396"/>
      <c r="Z37200" s="396"/>
      <c r="AA37200" s="441"/>
    </row>
    <row r="37201" spans="25:27" x14ac:dyDescent="0.2">
      <c r="Y37201" s="396"/>
      <c r="Z37201" s="396"/>
      <c r="AA37201" s="441"/>
    </row>
    <row r="37202" spans="25:27" x14ac:dyDescent="0.2">
      <c r="Y37202" s="396"/>
      <c r="Z37202" s="396"/>
      <c r="AA37202" s="441"/>
    </row>
    <row r="37203" spans="25:27" x14ac:dyDescent="0.2">
      <c r="Y37203" s="396"/>
      <c r="Z37203" s="396"/>
      <c r="AA37203" s="441"/>
    </row>
    <row r="37204" spans="25:27" x14ac:dyDescent="0.2">
      <c r="Y37204" s="396"/>
      <c r="Z37204" s="396"/>
      <c r="AA37204" s="441"/>
    </row>
    <row r="37205" spans="25:27" x14ac:dyDescent="0.2">
      <c r="Y37205" s="396"/>
      <c r="Z37205" s="396"/>
      <c r="AA37205" s="441"/>
    </row>
    <row r="37206" spans="25:27" x14ac:dyDescent="0.2">
      <c r="Y37206" s="396"/>
      <c r="Z37206" s="396"/>
      <c r="AA37206" s="441"/>
    </row>
    <row r="37207" spans="25:27" x14ac:dyDescent="0.2">
      <c r="Y37207" s="396"/>
      <c r="Z37207" s="396"/>
      <c r="AA37207" s="441"/>
    </row>
    <row r="37208" spans="25:27" x14ac:dyDescent="0.2">
      <c r="Y37208" s="396"/>
      <c r="Z37208" s="396"/>
      <c r="AA37208" s="441"/>
    </row>
    <row r="37209" spans="25:27" x14ac:dyDescent="0.2">
      <c r="Y37209" s="396"/>
      <c r="Z37209" s="396"/>
      <c r="AA37209" s="441"/>
    </row>
    <row r="37210" spans="25:27" x14ac:dyDescent="0.2">
      <c r="Y37210" s="396"/>
      <c r="Z37210" s="396"/>
      <c r="AA37210" s="441"/>
    </row>
    <row r="37211" spans="25:27" x14ac:dyDescent="0.2">
      <c r="Y37211" s="396"/>
      <c r="Z37211" s="396"/>
      <c r="AA37211" s="441"/>
    </row>
    <row r="37212" spans="25:27" x14ac:dyDescent="0.2">
      <c r="Y37212" s="396"/>
      <c r="Z37212" s="396"/>
      <c r="AA37212" s="441"/>
    </row>
    <row r="37213" spans="25:27" x14ac:dyDescent="0.2">
      <c r="Y37213" s="396"/>
      <c r="Z37213" s="396"/>
      <c r="AA37213" s="441"/>
    </row>
    <row r="37214" spans="25:27" x14ac:dyDescent="0.2">
      <c r="Y37214" s="396"/>
      <c r="Z37214" s="396"/>
      <c r="AA37214" s="441"/>
    </row>
    <row r="37215" spans="25:27" x14ac:dyDescent="0.2">
      <c r="Y37215" s="396"/>
      <c r="Z37215" s="396"/>
      <c r="AA37215" s="441"/>
    </row>
    <row r="37216" spans="25:27" x14ac:dyDescent="0.2">
      <c r="Y37216" s="396"/>
      <c r="Z37216" s="396"/>
      <c r="AA37216" s="441"/>
    </row>
    <row r="37217" spans="25:27" x14ac:dyDescent="0.2">
      <c r="Y37217" s="396"/>
      <c r="Z37217" s="396"/>
      <c r="AA37217" s="441"/>
    </row>
    <row r="37218" spans="25:27" x14ac:dyDescent="0.2">
      <c r="Y37218" s="396"/>
      <c r="Z37218" s="396"/>
      <c r="AA37218" s="441"/>
    </row>
    <row r="37219" spans="25:27" x14ac:dyDescent="0.2">
      <c r="Y37219" s="396"/>
      <c r="Z37219" s="396"/>
      <c r="AA37219" s="441"/>
    </row>
    <row r="37220" spans="25:27" x14ac:dyDescent="0.2">
      <c r="Y37220" s="396"/>
      <c r="Z37220" s="396"/>
      <c r="AA37220" s="441"/>
    </row>
    <row r="37221" spans="25:27" x14ac:dyDescent="0.2">
      <c r="Y37221" s="396"/>
      <c r="Z37221" s="396"/>
      <c r="AA37221" s="441"/>
    </row>
    <row r="37222" spans="25:27" x14ac:dyDescent="0.2">
      <c r="Y37222" s="396"/>
      <c r="Z37222" s="396"/>
      <c r="AA37222" s="441"/>
    </row>
    <row r="37223" spans="25:27" x14ac:dyDescent="0.2">
      <c r="Y37223" s="396"/>
      <c r="Z37223" s="396"/>
      <c r="AA37223" s="441"/>
    </row>
    <row r="37224" spans="25:27" x14ac:dyDescent="0.2">
      <c r="Y37224" s="396"/>
      <c r="Z37224" s="396"/>
      <c r="AA37224" s="441"/>
    </row>
    <row r="37225" spans="25:27" x14ac:dyDescent="0.2">
      <c r="Y37225" s="396"/>
      <c r="Z37225" s="396"/>
      <c r="AA37225" s="441"/>
    </row>
    <row r="37226" spans="25:27" x14ac:dyDescent="0.2">
      <c r="Y37226" s="396"/>
      <c r="Z37226" s="396"/>
      <c r="AA37226" s="441"/>
    </row>
    <row r="37227" spans="25:27" x14ac:dyDescent="0.2">
      <c r="Y37227" s="396"/>
      <c r="Z37227" s="396"/>
      <c r="AA37227" s="441"/>
    </row>
    <row r="37228" spans="25:27" x14ac:dyDescent="0.2">
      <c r="Y37228" s="396"/>
      <c r="Z37228" s="396"/>
      <c r="AA37228" s="441"/>
    </row>
    <row r="37229" spans="25:27" x14ac:dyDescent="0.2">
      <c r="Y37229" s="396"/>
      <c r="Z37229" s="396"/>
      <c r="AA37229" s="441"/>
    </row>
    <row r="37230" spans="25:27" x14ac:dyDescent="0.2">
      <c r="Y37230" s="396"/>
      <c r="Z37230" s="396"/>
      <c r="AA37230" s="441"/>
    </row>
    <row r="37231" spans="25:27" x14ac:dyDescent="0.2">
      <c r="Y37231" s="396"/>
      <c r="Z37231" s="396"/>
      <c r="AA37231" s="441"/>
    </row>
    <row r="37232" spans="25:27" x14ac:dyDescent="0.2">
      <c r="Y37232" s="396"/>
      <c r="Z37232" s="396"/>
      <c r="AA37232" s="441"/>
    </row>
    <row r="37233" spans="25:27" x14ac:dyDescent="0.2">
      <c r="Y37233" s="396"/>
      <c r="Z37233" s="396"/>
      <c r="AA37233" s="441"/>
    </row>
    <row r="37234" spans="25:27" x14ac:dyDescent="0.2">
      <c r="Y37234" s="396"/>
      <c r="Z37234" s="396"/>
      <c r="AA37234" s="441"/>
    </row>
    <row r="37235" spans="25:27" x14ac:dyDescent="0.2">
      <c r="Y37235" s="396"/>
      <c r="Z37235" s="396"/>
      <c r="AA37235" s="441"/>
    </row>
    <row r="37236" spans="25:27" x14ac:dyDescent="0.2">
      <c r="Y37236" s="396"/>
      <c r="Z37236" s="396"/>
      <c r="AA37236" s="441"/>
    </row>
    <row r="37237" spans="25:27" x14ac:dyDescent="0.2">
      <c r="Y37237" s="396"/>
      <c r="Z37237" s="396"/>
      <c r="AA37237" s="441"/>
    </row>
    <row r="37238" spans="25:27" x14ac:dyDescent="0.2">
      <c r="Y37238" s="396"/>
      <c r="Z37238" s="396"/>
      <c r="AA37238" s="441"/>
    </row>
    <row r="37239" spans="25:27" x14ac:dyDescent="0.2">
      <c r="Y37239" s="396"/>
      <c r="Z37239" s="396"/>
      <c r="AA37239" s="441"/>
    </row>
    <row r="37240" spans="25:27" x14ac:dyDescent="0.2">
      <c r="Y37240" s="396"/>
      <c r="Z37240" s="396"/>
      <c r="AA37240" s="441"/>
    </row>
    <row r="37241" spans="25:27" x14ac:dyDescent="0.2">
      <c r="Y37241" s="396"/>
      <c r="Z37241" s="396"/>
      <c r="AA37241" s="441"/>
    </row>
    <row r="37242" spans="25:27" x14ac:dyDescent="0.2">
      <c r="Y37242" s="396"/>
      <c r="Z37242" s="396"/>
      <c r="AA37242" s="441"/>
    </row>
    <row r="37243" spans="25:27" x14ac:dyDescent="0.2">
      <c r="Y37243" s="396"/>
      <c r="Z37243" s="396"/>
      <c r="AA37243" s="441"/>
    </row>
    <row r="37244" spans="25:27" x14ac:dyDescent="0.2">
      <c r="Y37244" s="396"/>
      <c r="Z37244" s="396"/>
      <c r="AA37244" s="441"/>
    </row>
    <row r="37245" spans="25:27" x14ac:dyDescent="0.2">
      <c r="Y37245" s="396"/>
      <c r="Z37245" s="396"/>
      <c r="AA37245" s="441"/>
    </row>
    <row r="37246" spans="25:27" x14ac:dyDescent="0.2">
      <c r="Y37246" s="396"/>
      <c r="Z37246" s="396"/>
      <c r="AA37246" s="441"/>
    </row>
    <row r="37247" spans="25:27" x14ac:dyDescent="0.2">
      <c r="Y37247" s="396"/>
      <c r="Z37247" s="396"/>
      <c r="AA37247" s="441"/>
    </row>
    <row r="37248" spans="25:27" x14ac:dyDescent="0.2">
      <c r="Y37248" s="396"/>
      <c r="Z37248" s="396"/>
      <c r="AA37248" s="441"/>
    </row>
    <row r="37249" spans="25:27" x14ac:dyDescent="0.2">
      <c r="Y37249" s="396"/>
      <c r="Z37249" s="396"/>
      <c r="AA37249" s="441"/>
    </row>
    <row r="37250" spans="25:27" x14ac:dyDescent="0.2">
      <c r="Y37250" s="396"/>
      <c r="Z37250" s="396"/>
      <c r="AA37250" s="441"/>
    </row>
    <row r="37251" spans="25:27" x14ac:dyDescent="0.2">
      <c r="Y37251" s="396"/>
      <c r="Z37251" s="396"/>
      <c r="AA37251" s="441"/>
    </row>
    <row r="37252" spans="25:27" x14ac:dyDescent="0.2">
      <c r="Y37252" s="396"/>
      <c r="Z37252" s="396"/>
      <c r="AA37252" s="441"/>
    </row>
    <row r="37253" spans="25:27" x14ac:dyDescent="0.2">
      <c r="Y37253" s="396"/>
      <c r="Z37253" s="396"/>
      <c r="AA37253" s="441"/>
    </row>
    <row r="37254" spans="25:27" x14ac:dyDescent="0.2">
      <c r="Y37254" s="396"/>
      <c r="Z37254" s="396"/>
      <c r="AA37254" s="441"/>
    </row>
    <row r="37255" spans="25:27" x14ac:dyDescent="0.2">
      <c r="Y37255" s="396"/>
      <c r="Z37255" s="396"/>
      <c r="AA37255" s="441"/>
    </row>
    <row r="37256" spans="25:27" x14ac:dyDescent="0.2">
      <c r="Y37256" s="396"/>
      <c r="Z37256" s="396"/>
      <c r="AA37256" s="441"/>
    </row>
    <row r="37257" spans="25:27" x14ac:dyDescent="0.2">
      <c r="Y37257" s="396"/>
      <c r="Z37257" s="396"/>
      <c r="AA37257" s="441"/>
    </row>
    <row r="37258" spans="25:27" x14ac:dyDescent="0.2">
      <c r="Y37258" s="396"/>
      <c r="Z37258" s="396"/>
      <c r="AA37258" s="441"/>
    </row>
    <row r="37259" spans="25:27" x14ac:dyDescent="0.2">
      <c r="Y37259" s="396"/>
      <c r="Z37259" s="396"/>
      <c r="AA37259" s="441"/>
    </row>
    <row r="37260" spans="25:27" x14ac:dyDescent="0.2">
      <c r="Y37260" s="396"/>
      <c r="Z37260" s="396"/>
      <c r="AA37260" s="441"/>
    </row>
    <row r="37261" spans="25:27" x14ac:dyDescent="0.2">
      <c r="Y37261" s="396"/>
      <c r="Z37261" s="396"/>
      <c r="AA37261" s="441"/>
    </row>
    <row r="37262" spans="25:27" x14ac:dyDescent="0.2">
      <c r="Y37262" s="396"/>
      <c r="Z37262" s="396"/>
      <c r="AA37262" s="441"/>
    </row>
    <row r="37263" spans="25:27" x14ac:dyDescent="0.2">
      <c r="Y37263" s="396"/>
      <c r="Z37263" s="396"/>
      <c r="AA37263" s="441"/>
    </row>
    <row r="37264" spans="25:27" x14ac:dyDescent="0.2">
      <c r="Y37264" s="396"/>
      <c r="Z37264" s="396"/>
      <c r="AA37264" s="441"/>
    </row>
    <row r="37265" spans="25:27" x14ac:dyDescent="0.2">
      <c r="Y37265" s="396"/>
      <c r="Z37265" s="396"/>
      <c r="AA37265" s="441"/>
    </row>
    <row r="37266" spans="25:27" x14ac:dyDescent="0.2">
      <c r="Y37266" s="396"/>
      <c r="Z37266" s="396"/>
      <c r="AA37266" s="441"/>
    </row>
    <row r="37267" spans="25:27" x14ac:dyDescent="0.2">
      <c r="Y37267" s="396"/>
      <c r="Z37267" s="396"/>
      <c r="AA37267" s="441"/>
    </row>
    <row r="37268" spans="25:27" x14ac:dyDescent="0.2">
      <c r="Y37268" s="396"/>
      <c r="Z37268" s="396"/>
      <c r="AA37268" s="441"/>
    </row>
    <row r="37269" spans="25:27" x14ac:dyDescent="0.2">
      <c r="Y37269" s="396"/>
      <c r="Z37269" s="396"/>
      <c r="AA37269" s="441"/>
    </row>
    <row r="37270" spans="25:27" x14ac:dyDescent="0.2">
      <c r="Y37270" s="396"/>
      <c r="Z37270" s="396"/>
      <c r="AA37270" s="441"/>
    </row>
    <row r="37271" spans="25:27" x14ac:dyDescent="0.2">
      <c r="Y37271" s="396"/>
      <c r="Z37271" s="396"/>
      <c r="AA37271" s="441"/>
    </row>
    <row r="37272" spans="25:27" x14ac:dyDescent="0.2">
      <c r="Y37272" s="396"/>
      <c r="Z37272" s="396"/>
      <c r="AA37272" s="441"/>
    </row>
    <row r="37273" spans="25:27" x14ac:dyDescent="0.2">
      <c r="Y37273" s="396"/>
      <c r="Z37273" s="396"/>
      <c r="AA37273" s="441"/>
    </row>
    <row r="37274" spans="25:27" x14ac:dyDescent="0.2">
      <c r="Y37274" s="396"/>
      <c r="Z37274" s="396"/>
      <c r="AA37274" s="441"/>
    </row>
    <row r="37275" spans="25:27" x14ac:dyDescent="0.2">
      <c r="Y37275" s="396"/>
      <c r="Z37275" s="396"/>
      <c r="AA37275" s="441"/>
    </row>
    <row r="37276" spans="25:27" x14ac:dyDescent="0.2">
      <c r="Y37276" s="396"/>
      <c r="Z37276" s="396"/>
      <c r="AA37276" s="441"/>
    </row>
    <row r="37277" spans="25:27" x14ac:dyDescent="0.2">
      <c r="Y37277" s="396"/>
      <c r="Z37277" s="396"/>
      <c r="AA37277" s="441"/>
    </row>
    <row r="37278" spans="25:27" x14ac:dyDescent="0.2">
      <c r="Y37278" s="396"/>
      <c r="Z37278" s="396"/>
      <c r="AA37278" s="441"/>
    </row>
    <row r="37279" spans="25:27" x14ac:dyDescent="0.2">
      <c r="Y37279" s="396"/>
      <c r="Z37279" s="396"/>
      <c r="AA37279" s="441"/>
    </row>
    <row r="37280" spans="25:27" x14ac:dyDescent="0.2">
      <c r="Y37280" s="396"/>
      <c r="Z37280" s="396"/>
      <c r="AA37280" s="441"/>
    </row>
    <row r="37281" spans="25:27" x14ac:dyDescent="0.2">
      <c r="Y37281" s="396"/>
      <c r="Z37281" s="396"/>
      <c r="AA37281" s="441"/>
    </row>
    <row r="37282" spans="25:27" x14ac:dyDescent="0.2">
      <c r="Y37282" s="396"/>
      <c r="Z37282" s="396"/>
      <c r="AA37282" s="441"/>
    </row>
    <row r="37283" spans="25:27" x14ac:dyDescent="0.2">
      <c r="Y37283" s="396"/>
      <c r="Z37283" s="396"/>
      <c r="AA37283" s="441"/>
    </row>
    <row r="37284" spans="25:27" x14ac:dyDescent="0.2">
      <c r="Y37284" s="396"/>
      <c r="Z37284" s="396"/>
      <c r="AA37284" s="441"/>
    </row>
    <row r="37285" spans="25:27" x14ac:dyDescent="0.2">
      <c r="Y37285" s="396"/>
      <c r="Z37285" s="396"/>
      <c r="AA37285" s="441"/>
    </row>
    <row r="37286" spans="25:27" x14ac:dyDescent="0.2">
      <c r="Y37286" s="396"/>
      <c r="Z37286" s="396"/>
      <c r="AA37286" s="441"/>
    </row>
    <row r="37287" spans="25:27" x14ac:dyDescent="0.2">
      <c r="Y37287" s="396"/>
      <c r="Z37287" s="396"/>
      <c r="AA37287" s="441"/>
    </row>
    <row r="37288" spans="25:27" x14ac:dyDescent="0.2">
      <c r="Y37288" s="396"/>
      <c r="Z37288" s="396"/>
      <c r="AA37288" s="441"/>
    </row>
    <row r="37289" spans="25:27" x14ac:dyDescent="0.2">
      <c r="Y37289" s="396"/>
      <c r="Z37289" s="396"/>
      <c r="AA37289" s="441"/>
    </row>
    <row r="37290" spans="25:27" x14ac:dyDescent="0.2">
      <c r="Y37290" s="396"/>
      <c r="Z37290" s="396"/>
      <c r="AA37290" s="441"/>
    </row>
    <row r="37291" spans="25:27" x14ac:dyDescent="0.2">
      <c r="Y37291" s="396"/>
      <c r="Z37291" s="396"/>
      <c r="AA37291" s="441"/>
    </row>
    <row r="37292" spans="25:27" x14ac:dyDescent="0.2">
      <c r="Y37292" s="396"/>
      <c r="Z37292" s="396"/>
      <c r="AA37292" s="441"/>
    </row>
    <row r="37293" spans="25:27" x14ac:dyDescent="0.2">
      <c r="Y37293" s="396"/>
      <c r="Z37293" s="396"/>
      <c r="AA37293" s="441"/>
    </row>
    <row r="37294" spans="25:27" x14ac:dyDescent="0.2">
      <c r="Y37294" s="396"/>
      <c r="Z37294" s="396"/>
      <c r="AA37294" s="441"/>
    </row>
    <row r="37295" spans="25:27" x14ac:dyDescent="0.2">
      <c r="Y37295" s="396"/>
      <c r="Z37295" s="396"/>
      <c r="AA37295" s="441"/>
    </row>
    <row r="37296" spans="25:27" x14ac:dyDescent="0.2">
      <c r="Y37296" s="396"/>
      <c r="Z37296" s="396"/>
      <c r="AA37296" s="441"/>
    </row>
    <row r="37297" spans="25:27" x14ac:dyDescent="0.2">
      <c r="Y37297" s="396"/>
      <c r="Z37297" s="396"/>
      <c r="AA37297" s="441"/>
    </row>
    <row r="37298" spans="25:27" x14ac:dyDescent="0.2">
      <c r="Y37298" s="396"/>
      <c r="Z37298" s="396"/>
      <c r="AA37298" s="441"/>
    </row>
    <row r="37299" spans="25:27" x14ac:dyDescent="0.2">
      <c r="Y37299" s="396"/>
      <c r="Z37299" s="396"/>
      <c r="AA37299" s="441"/>
    </row>
    <row r="37300" spans="25:27" x14ac:dyDescent="0.2">
      <c r="Y37300" s="396"/>
      <c r="Z37300" s="396"/>
      <c r="AA37300" s="441"/>
    </row>
    <row r="37301" spans="25:27" x14ac:dyDescent="0.2">
      <c r="Y37301" s="396"/>
      <c r="Z37301" s="396"/>
      <c r="AA37301" s="441"/>
    </row>
    <row r="37302" spans="25:27" x14ac:dyDescent="0.2">
      <c r="Y37302" s="396"/>
      <c r="Z37302" s="396"/>
      <c r="AA37302" s="441"/>
    </row>
    <row r="37303" spans="25:27" x14ac:dyDescent="0.2">
      <c r="Y37303" s="396"/>
      <c r="Z37303" s="396"/>
      <c r="AA37303" s="441"/>
    </row>
    <row r="37304" spans="25:27" x14ac:dyDescent="0.2">
      <c r="Y37304" s="396"/>
      <c r="Z37304" s="396"/>
      <c r="AA37304" s="441"/>
    </row>
    <row r="37305" spans="25:27" x14ac:dyDescent="0.2">
      <c r="Y37305" s="396"/>
      <c r="Z37305" s="396"/>
      <c r="AA37305" s="441"/>
    </row>
    <row r="37306" spans="25:27" x14ac:dyDescent="0.2">
      <c r="Y37306" s="396"/>
      <c r="Z37306" s="396"/>
      <c r="AA37306" s="441"/>
    </row>
    <row r="37307" spans="25:27" x14ac:dyDescent="0.2">
      <c r="Y37307" s="396"/>
      <c r="Z37307" s="396"/>
      <c r="AA37307" s="441"/>
    </row>
    <row r="37308" spans="25:27" x14ac:dyDescent="0.2">
      <c r="Y37308" s="396"/>
      <c r="Z37308" s="396"/>
      <c r="AA37308" s="441"/>
    </row>
    <row r="37309" spans="25:27" x14ac:dyDescent="0.2">
      <c r="Y37309" s="396"/>
      <c r="Z37309" s="396"/>
      <c r="AA37309" s="441"/>
    </row>
    <row r="37310" spans="25:27" x14ac:dyDescent="0.2">
      <c r="Y37310" s="396"/>
      <c r="Z37310" s="396"/>
      <c r="AA37310" s="441"/>
    </row>
    <row r="37311" spans="25:27" x14ac:dyDescent="0.2">
      <c r="Y37311" s="396"/>
      <c r="Z37311" s="396"/>
      <c r="AA37311" s="441"/>
    </row>
    <row r="37312" spans="25:27" x14ac:dyDescent="0.2">
      <c r="Y37312" s="396"/>
      <c r="Z37312" s="396"/>
      <c r="AA37312" s="441"/>
    </row>
    <row r="37313" spans="25:27" x14ac:dyDescent="0.2">
      <c r="Y37313" s="396"/>
      <c r="Z37313" s="396"/>
      <c r="AA37313" s="441"/>
    </row>
    <row r="37314" spans="25:27" x14ac:dyDescent="0.2">
      <c r="Y37314" s="396"/>
      <c r="Z37314" s="396"/>
      <c r="AA37314" s="441"/>
    </row>
    <row r="37315" spans="25:27" x14ac:dyDescent="0.2">
      <c r="Y37315" s="396"/>
      <c r="Z37315" s="396"/>
      <c r="AA37315" s="441"/>
    </row>
    <row r="37316" spans="25:27" x14ac:dyDescent="0.2">
      <c r="Y37316" s="396"/>
      <c r="Z37316" s="396"/>
      <c r="AA37316" s="441"/>
    </row>
    <row r="37317" spans="25:27" x14ac:dyDescent="0.2">
      <c r="Y37317" s="396"/>
      <c r="Z37317" s="396"/>
      <c r="AA37317" s="441"/>
    </row>
    <row r="37318" spans="25:27" x14ac:dyDescent="0.2">
      <c r="Y37318" s="396"/>
      <c r="Z37318" s="396"/>
      <c r="AA37318" s="441"/>
    </row>
    <row r="37319" spans="25:27" x14ac:dyDescent="0.2">
      <c r="Y37319" s="396"/>
      <c r="Z37319" s="396"/>
      <c r="AA37319" s="441"/>
    </row>
    <row r="37320" spans="25:27" x14ac:dyDescent="0.2">
      <c r="Y37320" s="396"/>
      <c r="Z37320" s="396"/>
      <c r="AA37320" s="441"/>
    </row>
    <row r="37321" spans="25:27" x14ac:dyDescent="0.2">
      <c r="Y37321" s="396"/>
      <c r="Z37321" s="396"/>
      <c r="AA37321" s="441"/>
    </row>
    <row r="37322" spans="25:27" x14ac:dyDescent="0.2">
      <c r="Y37322" s="396"/>
      <c r="Z37322" s="396"/>
      <c r="AA37322" s="441"/>
    </row>
    <row r="37323" spans="25:27" x14ac:dyDescent="0.2">
      <c r="Y37323" s="396"/>
      <c r="Z37323" s="396"/>
      <c r="AA37323" s="441"/>
    </row>
    <row r="37324" spans="25:27" x14ac:dyDescent="0.2">
      <c r="Y37324" s="396"/>
      <c r="Z37324" s="396"/>
      <c r="AA37324" s="441"/>
    </row>
    <row r="37325" spans="25:27" x14ac:dyDescent="0.2">
      <c r="Y37325" s="396"/>
      <c r="Z37325" s="396"/>
      <c r="AA37325" s="441"/>
    </row>
    <row r="37326" spans="25:27" x14ac:dyDescent="0.2">
      <c r="Y37326" s="396"/>
      <c r="Z37326" s="396"/>
      <c r="AA37326" s="441"/>
    </row>
    <row r="37327" spans="25:27" x14ac:dyDescent="0.2">
      <c r="Y37327" s="396"/>
      <c r="Z37327" s="396"/>
      <c r="AA37327" s="441"/>
    </row>
    <row r="37328" spans="25:27" x14ac:dyDescent="0.2">
      <c r="Y37328" s="396"/>
      <c r="Z37328" s="396"/>
      <c r="AA37328" s="441"/>
    </row>
    <row r="37329" spans="25:27" x14ac:dyDescent="0.2">
      <c r="Y37329" s="396"/>
      <c r="Z37329" s="396"/>
      <c r="AA37329" s="441"/>
    </row>
    <row r="37330" spans="25:27" x14ac:dyDescent="0.2">
      <c r="Y37330" s="396"/>
      <c r="Z37330" s="396"/>
      <c r="AA37330" s="441"/>
    </row>
    <row r="37331" spans="25:27" x14ac:dyDescent="0.2">
      <c r="Y37331" s="396"/>
      <c r="Z37331" s="396"/>
      <c r="AA37331" s="441"/>
    </row>
    <row r="37332" spans="25:27" x14ac:dyDescent="0.2">
      <c r="Y37332" s="396"/>
      <c r="Z37332" s="396"/>
      <c r="AA37332" s="441"/>
    </row>
    <row r="37333" spans="25:27" x14ac:dyDescent="0.2">
      <c r="Y37333" s="396"/>
      <c r="Z37333" s="396"/>
      <c r="AA37333" s="441"/>
    </row>
    <row r="37334" spans="25:27" x14ac:dyDescent="0.2">
      <c r="Y37334" s="396"/>
      <c r="Z37334" s="396"/>
      <c r="AA37334" s="441"/>
    </row>
    <row r="37335" spans="25:27" x14ac:dyDescent="0.2">
      <c r="Y37335" s="396"/>
      <c r="Z37335" s="396"/>
      <c r="AA37335" s="441"/>
    </row>
    <row r="37336" spans="25:27" x14ac:dyDescent="0.2">
      <c r="Y37336" s="396"/>
      <c r="Z37336" s="396"/>
      <c r="AA37336" s="441"/>
    </row>
    <row r="37337" spans="25:27" x14ac:dyDescent="0.2">
      <c r="Y37337" s="396"/>
      <c r="Z37337" s="396"/>
      <c r="AA37337" s="441"/>
    </row>
    <row r="37338" spans="25:27" x14ac:dyDescent="0.2">
      <c r="Y37338" s="396"/>
      <c r="Z37338" s="396"/>
      <c r="AA37338" s="441"/>
    </row>
    <row r="37339" spans="25:27" x14ac:dyDescent="0.2">
      <c r="Y37339" s="396"/>
      <c r="Z37339" s="396"/>
      <c r="AA37339" s="441"/>
    </row>
    <row r="37340" spans="25:27" x14ac:dyDescent="0.2">
      <c r="Y37340" s="396"/>
      <c r="Z37340" s="396"/>
      <c r="AA37340" s="441"/>
    </row>
    <row r="37341" spans="25:27" x14ac:dyDescent="0.2">
      <c r="Y37341" s="396"/>
      <c r="Z37341" s="396"/>
      <c r="AA37341" s="441"/>
    </row>
    <row r="37342" spans="25:27" x14ac:dyDescent="0.2">
      <c r="Y37342" s="396"/>
      <c r="Z37342" s="396"/>
      <c r="AA37342" s="441"/>
    </row>
    <row r="37343" spans="25:27" x14ac:dyDescent="0.2">
      <c r="Y37343" s="396"/>
      <c r="Z37343" s="396"/>
      <c r="AA37343" s="441"/>
    </row>
    <row r="37344" spans="25:27" x14ac:dyDescent="0.2">
      <c r="Y37344" s="396"/>
      <c r="Z37344" s="396"/>
      <c r="AA37344" s="441"/>
    </row>
    <row r="37345" spans="25:27" x14ac:dyDescent="0.2">
      <c r="Y37345" s="396"/>
      <c r="Z37345" s="396"/>
      <c r="AA37345" s="441"/>
    </row>
    <row r="37346" spans="25:27" x14ac:dyDescent="0.2">
      <c r="Y37346" s="396"/>
      <c r="Z37346" s="396"/>
      <c r="AA37346" s="441"/>
    </row>
    <row r="37347" spans="25:27" x14ac:dyDescent="0.2">
      <c r="Y37347" s="396"/>
      <c r="Z37347" s="396"/>
      <c r="AA37347" s="441"/>
    </row>
    <row r="37348" spans="25:27" x14ac:dyDescent="0.2">
      <c r="Y37348" s="396"/>
      <c r="Z37348" s="396"/>
      <c r="AA37348" s="441"/>
    </row>
    <row r="37349" spans="25:27" x14ac:dyDescent="0.2">
      <c r="Y37349" s="396"/>
      <c r="Z37349" s="396"/>
      <c r="AA37349" s="441"/>
    </row>
    <row r="37350" spans="25:27" x14ac:dyDescent="0.2">
      <c r="Y37350" s="396"/>
      <c r="Z37350" s="396"/>
      <c r="AA37350" s="441"/>
    </row>
    <row r="37351" spans="25:27" x14ac:dyDescent="0.2">
      <c r="Y37351" s="396"/>
      <c r="Z37351" s="396"/>
      <c r="AA37351" s="441"/>
    </row>
    <row r="37352" spans="25:27" x14ac:dyDescent="0.2">
      <c r="Y37352" s="396"/>
      <c r="Z37352" s="396"/>
      <c r="AA37352" s="441"/>
    </row>
    <row r="37353" spans="25:27" x14ac:dyDescent="0.2">
      <c r="Y37353" s="396"/>
      <c r="Z37353" s="396"/>
      <c r="AA37353" s="441"/>
    </row>
    <row r="37354" spans="25:27" x14ac:dyDescent="0.2">
      <c r="Y37354" s="396"/>
      <c r="Z37354" s="396"/>
      <c r="AA37354" s="441"/>
    </row>
    <row r="37355" spans="25:27" x14ac:dyDescent="0.2">
      <c r="Y37355" s="396"/>
      <c r="Z37355" s="396"/>
      <c r="AA37355" s="441"/>
    </row>
    <row r="37356" spans="25:27" x14ac:dyDescent="0.2">
      <c r="Y37356" s="396"/>
      <c r="Z37356" s="396"/>
      <c r="AA37356" s="441"/>
    </row>
    <row r="37357" spans="25:27" x14ac:dyDescent="0.2">
      <c r="Y37357" s="396"/>
      <c r="Z37357" s="396"/>
      <c r="AA37357" s="441"/>
    </row>
    <row r="37358" spans="25:27" x14ac:dyDescent="0.2">
      <c r="Y37358" s="396"/>
      <c r="Z37358" s="396"/>
      <c r="AA37358" s="441"/>
    </row>
    <row r="37359" spans="25:27" x14ac:dyDescent="0.2">
      <c r="Y37359" s="396"/>
      <c r="Z37359" s="396"/>
      <c r="AA37359" s="441"/>
    </row>
    <row r="37360" spans="25:27" x14ac:dyDescent="0.2">
      <c r="Y37360" s="396"/>
      <c r="Z37360" s="396"/>
      <c r="AA37360" s="441"/>
    </row>
    <row r="37361" spans="25:27" x14ac:dyDescent="0.2">
      <c r="Y37361" s="396"/>
      <c r="Z37361" s="396"/>
      <c r="AA37361" s="441"/>
    </row>
    <row r="37362" spans="25:27" x14ac:dyDescent="0.2">
      <c r="Y37362" s="396"/>
      <c r="Z37362" s="396"/>
      <c r="AA37362" s="441"/>
    </row>
    <row r="37363" spans="25:27" x14ac:dyDescent="0.2">
      <c r="Y37363" s="396"/>
      <c r="Z37363" s="396"/>
      <c r="AA37363" s="441"/>
    </row>
    <row r="37364" spans="25:27" x14ac:dyDescent="0.2">
      <c r="Y37364" s="396"/>
      <c r="Z37364" s="396"/>
      <c r="AA37364" s="441"/>
    </row>
    <row r="37365" spans="25:27" x14ac:dyDescent="0.2">
      <c r="Y37365" s="396"/>
      <c r="Z37365" s="396"/>
      <c r="AA37365" s="441"/>
    </row>
    <row r="37366" spans="25:27" x14ac:dyDescent="0.2">
      <c r="Y37366" s="396"/>
      <c r="Z37366" s="396"/>
      <c r="AA37366" s="441"/>
    </row>
    <row r="37367" spans="25:27" x14ac:dyDescent="0.2">
      <c r="Y37367" s="396"/>
      <c r="Z37367" s="396"/>
      <c r="AA37367" s="441"/>
    </row>
    <row r="37368" spans="25:27" x14ac:dyDescent="0.2">
      <c r="Y37368" s="396"/>
      <c r="Z37368" s="396"/>
      <c r="AA37368" s="441"/>
    </row>
    <row r="37369" spans="25:27" x14ac:dyDescent="0.2">
      <c r="Y37369" s="396"/>
      <c r="Z37369" s="396"/>
      <c r="AA37369" s="441"/>
    </row>
    <row r="37370" spans="25:27" x14ac:dyDescent="0.2">
      <c r="Y37370" s="396"/>
      <c r="Z37370" s="396"/>
      <c r="AA37370" s="441"/>
    </row>
    <row r="37371" spans="25:27" x14ac:dyDescent="0.2">
      <c r="Y37371" s="396"/>
      <c r="Z37371" s="396"/>
      <c r="AA37371" s="441"/>
    </row>
    <row r="37372" spans="25:27" x14ac:dyDescent="0.2">
      <c r="Y37372" s="396"/>
      <c r="Z37372" s="396"/>
      <c r="AA37372" s="441"/>
    </row>
    <row r="37373" spans="25:27" x14ac:dyDescent="0.2">
      <c r="Y37373" s="396"/>
      <c r="Z37373" s="396"/>
      <c r="AA37373" s="441"/>
    </row>
    <row r="37374" spans="25:27" x14ac:dyDescent="0.2">
      <c r="Y37374" s="396"/>
      <c r="Z37374" s="396"/>
      <c r="AA37374" s="441"/>
    </row>
    <row r="37375" spans="25:27" x14ac:dyDescent="0.2">
      <c r="Y37375" s="396"/>
      <c r="Z37375" s="396"/>
      <c r="AA37375" s="441"/>
    </row>
    <row r="37376" spans="25:27" x14ac:dyDescent="0.2">
      <c r="Y37376" s="396"/>
      <c r="Z37376" s="396"/>
      <c r="AA37376" s="441"/>
    </row>
    <row r="37377" spans="25:27" x14ac:dyDescent="0.2">
      <c r="Y37377" s="396"/>
      <c r="Z37377" s="396"/>
      <c r="AA37377" s="441"/>
    </row>
    <row r="37378" spans="25:27" x14ac:dyDescent="0.2">
      <c r="Y37378" s="396"/>
      <c r="Z37378" s="396"/>
      <c r="AA37378" s="441"/>
    </row>
    <row r="37379" spans="25:27" x14ac:dyDescent="0.2">
      <c r="Y37379" s="396"/>
      <c r="Z37379" s="396"/>
      <c r="AA37379" s="441"/>
    </row>
    <row r="37380" spans="25:27" x14ac:dyDescent="0.2">
      <c r="Y37380" s="396"/>
      <c r="Z37380" s="396"/>
      <c r="AA37380" s="441"/>
    </row>
    <row r="37381" spans="25:27" x14ac:dyDescent="0.2">
      <c r="Y37381" s="396"/>
      <c r="Z37381" s="396"/>
      <c r="AA37381" s="441"/>
    </row>
    <row r="37382" spans="25:27" x14ac:dyDescent="0.2">
      <c r="Y37382" s="396"/>
      <c r="Z37382" s="396"/>
      <c r="AA37382" s="441"/>
    </row>
    <row r="37383" spans="25:27" x14ac:dyDescent="0.2">
      <c r="Y37383" s="396"/>
      <c r="Z37383" s="396"/>
      <c r="AA37383" s="441"/>
    </row>
    <row r="37384" spans="25:27" x14ac:dyDescent="0.2">
      <c r="Y37384" s="396"/>
      <c r="Z37384" s="396"/>
      <c r="AA37384" s="441"/>
    </row>
    <row r="37385" spans="25:27" x14ac:dyDescent="0.2">
      <c r="Y37385" s="396"/>
      <c r="Z37385" s="396"/>
      <c r="AA37385" s="441"/>
    </row>
    <row r="37386" spans="25:27" x14ac:dyDescent="0.2">
      <c r="Y37386" s="396"/>
      <c r="Z37386" s="396"/>
      <c r="AA37386" s="441"/>
    </row>
    <row r="37387" spans="25:27" x14ac:dyDescent="0.2">
      <c r="Y37387" s="396"/>
      <c r="Z37387" s="396"/>
      <c r="AA37387" s="441"/>
    </row>
    <row r="37388" spans="25:27" x14ac:dyDescent="0.2">
      <c r="Y37388" s="396"/>
      <c r="Z37388" s="396"/>
      <c r="AA37388" s="441"/>
    </row>
    <row r="37389" spans="25:27" x14ac:dyDescent="0.2">
      <c r="Y37389" s="396"/>
      <c r="Z37389" s="396"/>
      <c r="AA37389" s="441"/>
    </row>
    <row r="37390" spans="25:27" x14ac:dyDescent="0.2">
      <c r="Y37390" s="396"/>
      <c r="Z37390" s="396"/>
      <c r="AA37390" s="441"/>
    </row>
    <row r="37391" spans="25:27" x14ac:dyDescent="0.2">
      <c r="Y37391" s="396"/>
      <c r="Z37391" s="396"/>
      <c r="AA37391" s="441"/>
    </row>
    <row r="37392" spans="25:27" x14ac:dyDescent="0.2">
      <c r="Y37392" s="396"/>
      <c r="Z37392" s="396"/>
      <c r="AA37392" s="441"/>
    </row>
    <row r="37393" spans="25:27" x14ac:dyDescent="0.2">
      <c r="Y37393" s="396"/>
      <c r="Z37393" s="396"/>
      <c r="AA37393" s="441"/>
    </row>
    <row r="37394" spans="25:27" x14ac:dyDescent="0.2">
      <c r="Y37394" s="396"/>
      <c r="Z37394" s="396"/>
      <c r="AA37394" s="441"/>
    </row>
    <row r="37395" spans="25:27" x14ac:dyDescent="0.2">
      <c r="Y37395" s="396"/>
      <c r="Z37395" s="396"/>
      <c r="AA37395" s="441"/>
    </row>
    <row r="37396" spans="25:27" x14ac:dyDescent="0.2">
      <c r="Y37396" s="396"/>
      <c r="Z37396" s="396"/>
      <c r="AA37396" s="441"/>
    </row>
    <row r="37397" spans="25:27" x14ac:dyDescent="0.2">
      <c r="Y37397" s="396"/>
      <c r="Z37397" s="396"/>
      <c r="AA37397" s="441"/>
    </row>
    <row r="37398" spans="25:27" x14ac:dyDescent="0.2">
      <c r="Y37398" s="396"/>
      <c r="Z37398" s="396"/>
      <c r="AA37398" s="441"/>
    </row>
    <row r="37399" spans="25:27" x14ac:dyDescent="0.2">
      <c r="Y37399" s="396"/>
      <c r="Z37399" s="396"/>
      <c r="AA37399" s="441"/>
    </row>
    <row r="37400" spans="25:27" x14ac:dyDescent="0.2">
      <c r="Y37400" s="396"/>
      <c r="Z37400" s="396"/>
      <c r="AA37400" s="441"/>
    </row>
    <row r="37401" spans="25:27" x14ac:dyDescent="0.2">
      <c r="Y37401" s="396"/>
      <c r="Z37401" s="396"/>
      <c r="AA37401" s="441"/>
    </row>
    <row r="37402" spans="25:27" x14ac:dyDescent="0.2">
      <c r="Y37402" s="396"/>
      <c r="Z37402" s="396"/>
      <c r="AA37402" s="441"/>
    </row>
    <row r="37403" spans="25:27" x14ac:dyDescent="0.2">
      <c r="Y37403" s="396"/>
      <c r="Z37403" s="396"/>
      <c r="AA37403" s="441"/>
    </row>
    <row r="37404" spans="25:27" x14ac:dyDescent="0.2">
      <c r="Y37404" s="396"/>
      <c r="Z37404" s="396"/>
      <c r="AA37404" s="441"/>
    </row>
    <row r="37405" spans="25:27" x14ac:dyDescent="0.2">
      <c r="Y37405" s="396"/>
      <c r="Z37405" s="396"/>
      <c r="AA37405" s="441"/>
    </row>
    <row r="37406" spans="25:27" x14ac:dyDescent="0.2">
      <c r="Y37406" s="396"/>
      <c r="Z37406" s="396"/>
      <c r="AA37406" s="441"/>
    </row>
    <row r="37407" spans="25:27" x14ac:dyDescent="0.2">
      <c r="Y37407" s="396"/>
      <c r="Z37407" s="396"/>
      <c r="AA37407" s="441"/>
    </row>
    <row r="37408" spans="25:27" x14ac:dyDescent="0.2">
      <c r="Y37408" s="396"/>
      <c r="Z37408" s="396"/>
      <c r="AA37408" s="441"/>
    </row>
    <row r="37409" spans="25:27" x14ac:dyDescent="0.2">
      <c r="Y37409" s="396"/>
      <c r="Z37409" s="396"/>
      <c r="AA37409" s="441"/>
    </row>
    <row r="37410" spans="25:27" x14ac:dyDescent="0.2">
      <c r="Y37410" s="396"/>
      <c r="Z37410" s="396"/>
      <c r="AA37410" s="441"/>
    </row>
    <row r="37411" spans="25:27" x14ac:dyDescent="0.2">
      <c r="Y37411" s="396"/>
      <c r="Z37411" s="396"/>
      <c r="AA37411" s="441"/>
    </row>
    <row r="37412" spans="25:27" x14ac:dyDescent="0.2">
      <c r="Y37412" s="396"/>
      <c r="Z37412" s="396"/>
      <c r="AA37412" s="441"/>
    </row>
    <row r="37413" spans="25:27" x14ac:dyDescent="0.2">
      <c r="Y37413" s="396"/>
      <c r="Z37413" s="396"/>
      <c r="AA37413" s="441"/>
    </row>
    <row r="37414" spans="25:27" x14ac:dyDescent="0.2">
      <c r="Y37414" s="396"/>
      <c r="Z37414" s="396"/>
      <c r="AA37414" s="441"/>
    </row>
    <row r="37415" spans="25:27" x14ac:dyDescent="0.2">
      <c r="Y37415" s="396"/>
      <c r="Z37415" s="396"/>
      <c r="AA37415" s="441"/>
    </row>
    <row r="37416" spans="25:27" x14ac:dyDescent="0.2">
      <c r="Y37416" s="396"/>
      <c r="Z37416" s="396"/>
      <c r="AA37416" s="441"/>
    </row>
    <row r="37417" spans="25:27" x14ac:dyDescent="0.2">
      <c r="Y37417" s="396"/>
      <c r="Z37417" s="396"/>
      <c r="AA37417" s="441"/>
    </row>
    <row r="37418" spans="25:27" x14ac:dyDescent="0.2">
      <c r="Y37418" s="396"/>
      <c r="Z37418" s="396"/>
      <c r="AA37418" s="441"/>
    </row>
    <row r="37419" spans="25:27" x14ac:dyDescent="0.2">
      <c r="Y37419" s="396"/>
      <c r="Z37419" s="396"/>
      <c r="AA37419" s="441"/>
    </row>
    <row r="37420" spans="25:27" x14ac:dyDescent="0.2">
      <c r="Y37420" s="396"/>
      <c r="Z37420" s="396"/>
      <c r="AA37420" s="441"/>
    </row>
    <row r="37421" spans="25:27" x14ac:dyDescent="0.2">
      <c r="Y37421" s="396"/>
      <c r="Z37421" s="396"/>
      <c r="AA37421" s="441"/>
    </row>
    <row r="37422" spans="25:27" x14ac:dyDescent="0.2">
      <c r="Y37422" s="396"/>
      <c r="Z37422" s="396"/>
      <c r="AA37422" s="441"/>
    </row>
    <row r="37423" spans="25:27" x14ac:dyDescent="0.2">
      <c r="Y37423" s="396"/>
      <c r="Z37423" s="396"/>
      <c r="AA37423" s="441"/>
    </row>
    <row r="37424" spans="25:27" x14ac:dyDescent="0.2">
      <c r="Y37424" s="396"/>
      <c r="Z37424" s="396"/>
      <c r="AA37424" s="441"/>
    </row>
    <row r="37425" spans="25:27" x14ac:dyDescent="0.2">
      <c r="Y37425" s="396"/>
      <c r="Z37425" s="396"/>
      <c r="AA37425" s="441"/>
    </row>
    <row r="37426" spans="25:27" x14ac:dyDescent="0.2">
      <c r="Y37426" s="396"/>
      <c r="Z37426" s="396"/>
      <c r="AA37426" s="441"/>
    </row>
    <row r="37427" spans="25:27" x14ac:dyDescent="0.2">
      <c r="Y37427" s="396"/>
      <c r="Z37427" s="396"/>
      <c r="AA37427" s="441"/>
    </row>
    <row r="37428" spans="25:27" x14ac:dyDescent="0.2">
      <c r="Y37428" s="396"/>
      <c r="Z37428" s="396"/>
      <c r="AA37428" s="441"/>
    </row>
    <row r="37429" spans="25:27" x14ac:dyDescent="0.2">
      <c r="Y37429" s="396"/>
      <c r="Z37429" s="396"/>
      <c r="AA37429" s="441"/>
    </row>
    <row r="37430" spans="25:27" x14ac:dyDescent="0.2">
      <c r="Y37430" s="396"/>
      <c r="Z37430" s="396"/>
      <c r="AA37430" s="441"/>
    </row>
    <row r="37431" spans="25:27" x14ac:dyDescent="0.2">
      <c r="Y37431" s="396"/>
      <c r="Z37431" s="396"/>
      <c r="AA37431" s="441"/>
    </row>
    <row r="37432" spans="25:27" x14ac:dyDescent="0.2">
      <c r="Y37432" s="396"/>
      <c r="Z37432" s="396"/>
      <c r="AA37432" s="441"/>
    </row>
    <row r="37433" spans="25:27" x14ac:dyDescent="0.2">
      <c r="Y37433" s="396"/>
      <c r="Z37433" s="396"/>
      <c r="AA37433" s="441"/>
    </row>
    <row r="37434" spans="25:27" x14ac:dyDescent="0.2">
      <c r="Y37434" s="396"/>
      <c r="Z37434" s="396"/>
      <c r="AA37434" s="441"/>
    </row>
    <row r="37435" spans="25:27" x14ac:dyDescent="0.2">
      <c r="Y37435" s="396"/>
      <c r="Z37435" s="396"/>
      <c r="AA37435" s="441"/>
    </row>
    <row r="37436" spans="25:27" x14ac:dyDescent="0.2">
      <c r="Y37436" s="396"/>
      <c r="Z37436" s="396"/>
      <c r="AA37436" s="441"/>
    </row>
    <row r="37437" spans="25:27" x14ac:dyDescent="0.2">
      <c r="Y37437" s="396"/>
      <c r="Z37437" s="396"/>
      <c r="AA37437" s="441"/>
    </row>
    <row r="37438" spans="25:27" x14ac:dyDescent="0.2">
      <c r="Y37438" s="396"/>
      <c r="Z37438" s="396"/>
      <c r="AA37438" s="441"/>
    </row>
    <row r="37439" spans="25:27" x14ac:dyDescent="0.2">
      <c r="Y37439" s="396"/>
      <c r="Z37439" s="396"/>
      <c r="AA37439" s="441"/>
    </row>
    <row r="37440" spans="25:27" x14ac:dyDescent="0.2">
      <c r="Y37440" s="396"/>
      <c r="Z37440" s="396"/>
      <c r="AA37440" s="441"/>
    </row>
    <row r="37441" spans="25:27" x14ac:dyDescent="0.2">
      <c r="Y37441" s="396"/>
      <c r="Z37441" s="396"/>
      <c r="AA37441" s="441"/>
    </row>
    <row r="37442" spans="25:27" x14ac:dyDescent="0.2">
      <c r="Y37442" s="396"/>
      <c r="Z37442" s="396"/>
      <c r="AA37442" s="441"/>
    </row>
    <row r="37443" spans="25:27" x14ac:dyDescent="0.2">
      <c r="Y37443" s="396"/>
      <c r="Z37443" s="396"/>
      <c r="AA37443" s="441"/>
    </row>
    <row r="37444" spans="25:27" x14ac:dyDescent="0.2">
      <c r="Y37444" s="396"/>
      <c r="Z37444" s="396"/>
      <c r="AA37444" s="441"/>
    </row>
    <row r="37445" spans="25:27" x14ac:dyDescent="0.2">
      <c r="Y37445" s="396"/>
      <c r="Z37445" s="396"/>
      <c r="AA37445" s="441"/>
    </row>
    <row r="37446" spans="25:27" x14ac:dyDescent="0.2">
      <c r="Y37446" s="396"/>
      <c r="Z37446" s="396"/>
      <c r="AA37446" s="441"/>
    </row>
    <row r="37447" spans="25:27" x14ac:dyDescent="0.2">
      <c r="Y37447" s="396"/>
      <c r="Z37447" s="396"/>
      <c r="AA37447" s="441"/>
    </row>
    <row r="37448" spans="25:27" x14ac:dyDescent="0.2">
      <c r="Y37448" s="396"/>
      <c r="Z37448" s="396"/>
      <c r="AA37448" s="441"/>
    </row>
    <row r="37449" spans="25:27" x14ac:dyDescent="0.2">
      <c r="Y37449" s="396"/>
      <c r="Z37449" s="396"/>
      <c r="AA37449" s="441"/>
    </row>
    <row r="37450" spans="25:27" x14ac:dyDescent="0.2">
      <c r="Y37450" s="396"/>
      <c r="Z37450" s="396"/>
      <c r="AA37450" s="441"/>
    </row>
    <row r="37451" spans="25:27" x14ac:dyDescent="0.2">
      <c r="Y37451" s="396"/>
      <c r="Z37451" s="396"/>
      <c r="AA37451" s="441"/>
    </row>
    <row r="37452" spans="25:27" x14ac:dyDescent="0.2">
      <c r="Y37452" s="396"/>
      <c r="Z37452" s="396"/>
      <c r="AA37452" s="441"/>
    </row>
    <row r="37453" spans="25:27" x14ac:dyDescent="0.2">
      <c r="Y37453" s="396"/>
      <c r="Z37453" s="396"/>
      <c r="AA37453" s="441"/>
    </row>
    <row r="37454" spans="25:27" x14ac:dyDescent="0.2">
      <c r="Y37454" s="396"/>
      <c r="Z37454" s="396"/>
      <c r="AA37454" s="441"/>
    </row>
    <row r="37455" spans="25:27" x14ac:dyDescent="0.2">
      <c r="Y37455" s="396"/>
      <c r="Z37455" s="396"/>
      <c r="AA37455" s="441"/>
    </row>
    <row r="37456" spans="25:27" x14ac:dyDescent="0.2">
      <c r="Y37456" s="396"/>
      <c r="Z37456" s="396"/>
      <c r="AA37456" s="441"/>
    </row>
    <row r="37457" spans="25:27" x14ac:dyDescent="0.2">
      <c r="Y37457" s="396"/>
      <c r="Z37457" s="396"/>
      <c r="AA37457" s="441"/>
    </row>
    <row r="37458" spans="25:27" x14ac:dyDescent="0.2">
      <c r="Y37458" s="396"/>
      <c r="Z37458" s="396"/>
      <c r="AA37458" s="441"/>
    </row>
    <row r="37459" spans="25:27" x14ac:dyDescent="0.2">
      <c r="Y37459" s="396"/>
      <c r="Z37459" s="396"/>
      <c r="AA37459" s="441"/>
    </row>
    <row r="37460" spans="25:27" x14ac:dyDescent="0.2">
      <c r="Y37460" s="396"/>
      <c r="Z37460" s="396"/>
      <c r="AA37460" s="441"/>
    </row>
    <row r="37461" spans="25:27" x14ac:dyDescent="0.2">
      <c r="Y37461" s="396"/>
      <c r="Z37461" s="396"/>
      <c r="AA37461" s="441"/>
    </row>
    <row r="37462" spans="25:27" x14ac:dyDescent="0.2">
      <c r="Y37462" s="396"/>
      <c r="Z37462" s="396"/>
      <c r="AA37462" s="441"/>
    </row>
    <row r="37463" spans="25:27" x14ac:dyDescent="0.2">
      <c r="Y37463" s="396"/>
      <c r="Z37463" s="396"/>
      <c r="AA37463" s="441"/>
    </row>
    <row r="37464" spans="25:27" x14ac:dyDescent="0.2">
      <c r="Y37464" s="396"/>
      <c r="Z37464" s="396"/>
      <c r="AA37464" s="441"/>
    </row>
    <row r="37465" spans="25:27" x14ac:dyDescent="0.2">
      <c r="Y37465" s="396"/>
      <c r="Z37465" s="396"/>
      <c r="AA37465" s="441"/>
    </row>
    <row r="37466" spans="25:27" x14ac:dyDescent="0.2">
      <c r="Y37466" s="396"/>
      <c r="Z37466" s="396"/>
      <c r="AA37466" s="441"/>
    </row>
    <row r="37467" spans="25:27" x14ac:dyDescent="0.2">
      <c r="Y37467" s="396"/>
      <c r="Z37467" s="396"/>
      <c r="AA37467" s="441"/>
    </row>
    <row r="37468" spans="25:27" x14ac:dyDescent="0.2">
      <c r="Y37468" s="396"/>
      <c r="Z37468" s="396"/>
      <c r="AA37468" s="441"/>
    </row>
    <row r="37469" spans="25:27" x14ac:dyDescent="0.2">
      <c r="Y37469" s="396"/>
      <c r="Z37469" s="396"/>
      <c r="AA37469" s="441"/>
    </row>
    <row r="37470" spans="25:27" x14ac:dyDescent="0.2">
      <c r="Y37470" s="396"/>
      <c r="Z37470" s="396"/>
      <c r="AA37470" s="441"/>
    </row>
    <row r="37471" spans="25:27" x14ac:dyDescent="0.2">
      <c r="Y37471" s="396"/>
      <c r="Z37471" s="396"/>
      <c r="AA37471" s="441"/>
    </row>
    <row r="37472" spans="25:27" x14ac:dyDescent="0.2">
      <c r="Y37472" s="396"/>
      <c r="Z37472" s="396"/>
      <c r="AA37472" s="441"/>
    </row>
    <row r="37473" spans="25:27" x14ac:dyDescent="0.2">
      <c r="Y37473" s="396"/>
      <c r="Z37473" s="396"/>
      <c r="AA37473" s="441"/>
    </row>
    <row r="37474" spans="25:27" x14ac:dyDescent="0.2">
      <c r="Y37474" s="396"/>
      <c r="Z37474" s="396"/>
      <c r="AA37474" s="441"/>
    </row>
    <row r="37475" spans="25:27" x14ac:dyDescent="0.2">
      <c r="Y37475" s="396"/>
      <c r="Z37475" s="396"/>
      <c r="AA37475" s="441"/>
    </row>
    <row r="37476" spans="25:27" x14ac:dyDescent="0.2">
      <c r="Y37476" s="396"/>
      <c r="Z37476" s="396"/>
      <c r="AA37476" s="441"/>
    </row>
    <row r="37477" spans="25:27" x14ac:dyDescent="0.2">
      <c r="Y37477" s="396"/>
      <c r="Z37477" s="396"/>
      <c r="AA37477" s="441"/>
    </row>
    <row r="37478" spans="25:27" x14ac:dyDescent="0.2">
      <c r="Y37478" s="396"/>
      <c r="Z37478" s="396"/>
      <c r="AA37478" s="441"/>
    </row>
    <row r="37479" spans="25:27" x14ac:dyDescent="0.2">
      <c r="Y37479" s="396"/>
      <c r="Z37479" s="396"/>
      <c r="AA37479" s="441"/>
    </row>
    <row r="37480" spans="25:27" x14ac:dyDescent="0.2">
      <c r="Y37480" s="396"/>
      <c r="Z37480" s="396"/>
      <c r="AA37480" s="441"/>
    </row>
    <row r="37481" spans="25:27" x14ac:dyDescent="0.2">
      <c r="Y37481" s="396"/>
      <c r="Z37481" s="396"/>
      <c r="AA37481" s="441"/>
    </row>
    <row r="37482" spans="25:27" x14ac:dyDescent="0.2">
      <c r="Y37482" s="396"/>
      <c r="Z37482" s="396"/>
      <c r="AA37482" s="441"/>
    </row>
    <row r="37483" spans="25:27" x14ac:dyDescent="0.2">
      <c r="Y37483" s="396"/>
      <c r="Z37483" s="396"/>
      <c r="AA37483" s="441"/>
    </row>
    <row r="37484" spans="25:27" x14ac:dyDescent="0.2">
      <c r="Y37484" s="396"/>
      <c r="Z37484" s="396"/>
      <c r="AA37484" s="441"/>
    </row>
    <row r="37485" spans="25:27" x14ac:dyDescent="0.2">
      <c r="Y37485" s="396"/>
      <c r="Z37485" s="396"/>
      <c r="AA37485" s="441"/>
    </row>
    <row r="37486" spans="25:27" x14ac:dyDescent="0.2">
      <c r="Y37486" s="396"/>
      <c r="Z37486" s="396"/>
      <c r="AA37486" s="441"/>
    </row>
    <row r="37487" spans="25:27" x14ac:dyDescent="0.2">
      <c r="Y37487" s="396"/>
      <c r="Z37487" s="396"/>
      <c r="AA37487" s="441"/>
    </row>
    <row r="37488" spans="25:27" x14ac:dyDescent="0.2">
      <c r="Y37488" s="396"/>
      <c r="Z37488" s="396"/>
      <c r="AA37488" s="441"/>
    </row>
    <row r="37489" spans="25:27" x14ac:dyDescent="0.2">
      <c r="Y37489" s="396"/>
      <c r="Z37489" s="396"/>
      <c r="AA37489" s="441"/>
    </row>
    <row r="37490" spans="25:27" x14ac:dyDescent="0.2">
      <c r="Y37490" s="396"/>
      <c r="Z37490" s="396"/>
      <c r="AA37490" s="441"/>
    </row>
    <row r="37491" spans="25:27" x14ac:dyDescent="0.2">
      <c r="Y37491" s="396"/>
      <c r="Z37491" s="396"/>
      <c r="AA37491" s="441"/>
    </row>
    <row r="37492" spans="25:27" x14ac:dyDescent="0.2">
      <c r="Y37492" s="396"/>
      <c r="Z37492" s="396"/>
      <c r="AA37492" s="441"/>
    </row>
    <row r="37493" spans="25:27" x14ac:dyDescent="0.2">
      <c r="Y37493" s="396"/>
      <c r="Z37493" s="396"/>
      <c r="AA37493" s="441"/>
    </row>
    <row r="37494" spans="25:27" x14ac:dyDescent="0.2">
      <c r="Y37494" s="396"/>
      <c r="Z37494" s="396"/>
      <c r="AA37494" s="441"/>
    </row>
    <row r="37495" spans="25:27" x14ac:dyDescent="0.2">
      <c r="Y37495" s="396"/>
      <c r="Z37495" s="396"/>
      <c r="AA37495" s="441"/>
    </row>
    <row r="37496" spans="25:27" x14ac:dyDescent="0.2">
      <c r="Y37496" s="396"/>
      <c r="Z37496" s="396"/>
      <c r="AA37496" s="441"/>
    </row>
    <row r="37497" spans="25:27" x14ac:dyDescent="0.2">
      <c r="Y37497" s="396"/>
      <c r="Z37497" s="396"/>
      <c r="AA37497" s="441"/>
    </row>
    <row r="37498" spans="25:27" x14ac:dyDescent="0.2">
      <c r="Y37498" s="396"/>
      <c r="Z37498" s="396"/>
      <c r="AA37498" s="441"/>
    </row>
    <row r="37499" spans="25:27" x14ac:dyDescent="0.2">
      <c r="Y37499" s="396"/>
      <c r="Z37499" s="396"/>
      <c r="AA37499" s="441"/>
    </row>
    <row r="37500" spans="25:27" x14ac:dyDescent="0.2">
      <c r="Y37500" s="396"/>
      <c r="Z37500" s="396"/>
      <c r="AA37500" s="441"/>
    </row>
    <row r="37501" spans="25:27" x14ac:dyDescent="0.2">
      <c r="Y37501" s="396"/>
      <c r="Z37501" s="396"/>
      <c r="AA37501" s="441"/>
    </row>
    <row r="37502" spans="25:27" x14ac:dyDescent="0.2">
      <c r="Y37502" s="396"/>
      <c r="Z37502" s="396"/>
      <c r="AA37502" s="441"/>
    </row>
    <row r="37503" spans="25:27" x14ac:dyDescent="0.2">
      <c r="Y37503" s="396"/>
      <c r="Z37503" s="396"/>
      <c r="AA37503" s="441"/>
    </row>
    <row r="37504" spans="25:27" x14ac:dyDescent="0.2">
      <c r="Y37504" s="396"/>
      <c r="Z37504" s="396"/>
      <c r="AA37504" s="441"/>
    </row>
    <row r="37505" spans="25:27" x14ac:dyDescent="0.2">
      <c r="Y37505" s="396"/>
      <c r="Z37505" s="396"/>
      <c r="AA37505" s="441"/>
    </row>
    <row r="37506" spans="25:27" x14ac:dyDescent="0.2">
      <c r="Y37506" s="396"/>
      <c r="Z37506" s="396"/>
      <c r="AA37506" s="441"/>
    </row>
    <row r="37507" spans="25:27" x14ac:dyDescent="0.2">
      <c r="Y37507" s="396"/>
      <c r="Z37507" s="396"/>
      <c r="AA37507" s="441"/>
    </row>
    <row r="37508" spans="25:27" x14ac:dyDescent="0.2">
      <c r="Y37508" s="396"/>
      <c r="Z37508" s="396"/>
      <c r="AA37508" s="441"/>
    </row>
    <row r="37509" spans="25:27" x14ac:dyDescent="0.2">
      <c r="Y37509" s="396"/>
      <c r="Z37509" s="396"/>
      <c r="AA37509" s="441"/>
    </row>
    <row r="37510" spans="25:27" x14ac:dyDescent="0.2">
      <c r="Y37510" s="396"/>
      <c r="Z37510" s="396"/>
      <c r="AA37510" s="441"/>
    </row>
    <row r="37511" spans="25:27" x14ac:dyDescent="0.2">
      <c r="Y37511" s="396"/>
      <c r="Z37511" s="396"/>
      <c r="AA37511" s="441"/>
    </row>
    <row r="37512" spans="25:27" x14ac:dyDescent="0.2">
      <c r="Y37512" s="396"/>
      <c r="Z37512" s="396"/>
      <c r="AA37512" s="441"/>
    </row>
    <row r="37513" spans="25:27" x14ac:dyDescent="0.2">
      <c r="Y37513" s="396"/>
      <c r="Z37513" s="396"/>
      <c r="AA37513" s="441"/>
    </row>
    <row r="37514" spans="25:27" x14ac:dyDescent="0.2">
      <c r="Y37514" s="396"/>
      <c r="Z37514" s="396"/>
      <c r="AA37514" s="441"/>
    </row>
    <row r="37515" spans="25:27" x14ac:dyDescent="0.2">
      <c r="Y37515" s="396"/>
      <c r="Z37515" s="396"/>
      <c r="AA37515" s="441"/>
    </row>
    <row r="37516" spans="25:27" x14ac:dyDescent="0.2">
      <c r="Y37516" s="396"/>
      <c r="Z37516" s="396"/>
      <c r="AA37516" s="441"/>
    </row>
    <row r="37517" spans="25:27" x14ac:dyDescent="0.2">
      <c r="Y37517" s="396"/>
      <c r="Z37517" s="396"/>
      <c r="AA37517" s="441"/>
    </row>
    <row r="37518" spans="25:27" x14ac:dyDescent="0.2">
      <c r="Y37518" s="396"/>
      <c r="Z37518" s="396"/>
      <c r="AA37518" s="441"/>
    </row>
    <row r="37519" spans="25:27" x14ac:dyDescent="0.2">
      <c r="Y37519" s="396"/>
      <c r="Z37519" s="396"/>
      <c r="AA37519" s="441"/>
    </row>
    <row r="37520" spans="25:27" x14ac:dyDescent="0.2">
      <c r="Y37520" s="396"/>
      <c r="Z37520" s="396"/>
      <c r="AA37520" s="441"/>
    </row>
    <row r="37521" spans="25:27" x14ac:dyDescent="0.2">
      <c r="Y37521" s="396"/>
      <c r="Z37521" s="396"/>
      <c r="AA37521" s="441"/>
    </row>
    <row r="37522" spans="25:27" x14ac:dyDescent="0.2">
      <c r="Y37522" s="396"/>
      <c r="Z37522" s="396"/>
      <c r="AA37522" s="441"/>
    </row>
    <row r="37523" spans="25:27" x14ac:dyDescent="0.2">
      <c r="Y37523" s="396"/>
      <c r="Z37523" s="396"/>
      <c r="AA37523" s="441"/>
    </row>
    <row r="37524" spans="25:27" x14ac:dyDescent="0.2">
      <c r="Y37524" s="396"/>
      <c r="Z37524" s="396"/>
      <c r="AA37524" s="441"/>
    </row>
    <row r="37525" spans="25:27" x14ac:dyDescent="0.2">
      <c r="Y37525" s="396"/>
      <c r="Z37525" s="396"/>
      <c r="AA37525" s="441"/>
    </row>
    <row r="37526" spans="25:27" x14ac:dyDescent="0.2">
      <c r="Y37526" s="396"/>
      <c r="Z37526" s="396"/>
      <c r="AA37526" s="441"/>
    </row>
    <row r="37527" spans="25:27" x14ac:dyDescent="0.2">
      <c r="Y37527" s="396"/>
      <c r="Z37527" s="396"/>
      <c r="AA37527" s="441"/>
    </row>
    <row r="37528" spans="25:27" x14ac:dyDescent="0.2">
      <c r="Y37528" s="396"/>
      <c r="Z37528" s="396"/>
      <c r="AA37528" s="441"/>
    </row>
    <row r="37529" spans="25:27" x14ac:dyDescent="0.2">
      <c r="Y37529" s="396"/>
      <c r="Z37529" s="396"/>
      <c r="AA37529" s="441"/>
    </row>
    <row r="37530" spans="25:27" x14ac:dyDescent="0.2">
      <c r="Y37530" s="396"/>
      <c r="Z37530" s="396"/>
      <c r="AA37530" s="441"/>
    </row>
    <row r="37531" spans="25:27" x14ac:dyDescent="0.2">
      <c r="Y37531" s="396"/>
      <c r="Z37531" s="396"/>
      <c r="AA37531" s="441"/>
    </row>
    <row r="37532" spans="25:27" x14ac:dyDescent="0.2">
      <c r="Y37532" s="396"/>
      <c r="Z37532" s="396"/>
      <c r="AA37532" s="441"/>
    </row>
    <row r="37533" spans="25:27" x14ac:dyDescent="0.2">
      <c r="Y37533" s="396"/>
      <c r="Z37533" s="396"/>
      <c r="AA37533" s="441"/>
    </row>
    <row r="37534" spans="25:27" x14ac:dyDescent="0.2">
      <c r="Y37534" s="396"/>
      <c r="Z37534" s="396"/>
      <c r="AA37534" s="441"/>
    </row>
    <row r="37535" spans="25:27" x14ac:dyDescent="0.2">
      <c r="Y37535" s="396"/>
      <c r="Z37535" s="396"/>
      <c r="AA37535" s="441"/>
    </row>
    <row r="37536" spans="25:27" x14ac:dyDescent="0.2">
      <c r="Y37536" s="396"/>
      <c r="Z37536" s="396"/>
      <c r="AA37536" s="441"/>
    </row>
    <row r="37537" spans="25:27" x14ac:dyDescent="0.2">
      <c r="Y37537" s="396"/>
      <c r="Z37537" s="396"/>
      <c r="AA37537" s="441"/>
    </row>
    <row r="37538" spans="25:27" x14ac:dyDescent="0.2">
      <c r="Y37538" s="396"/>
      <c r="Z37538" s="396"/>
      <c r="AA37538" s="441"/>
    </row>
    <row r="37539" spans="25:27" x14ac:dyDescent="0.2">
      <c r="Y37539" s="396"/>
      <c r="Z37539" s="396"/>
      <c r="AA37539" s="441"/>
    </row>
    <row r="37540" spans="25:27" x14ac:dyDescent="0.2">
      <c r="Y37540" s="396"/>
      <c r="Z37540" s="396"/>
      <c r="AA37540" s="441"/>
    </row>
    <row r="37541" spans="25:27" x14ac:dyDescent="0.2">
      <c r="Y37541" s="396"/>
      <c r="Z37541" s="396"/>
      <c r="AA37541" s="441"/>
    </row>
    <row r="37542" spans="25:27" x14ac:dyDescent="0.2">
      <c r="Y37542" s="396"/>
      <c r="Z37542" s="396"/>
      <c r="AA37542" s="441"/>
    </row>
    <row r="37543" spans="25:27" x14ac:dyDescent="0.2">
      <c r="Y37543" s="396"/>
      <c r="Z37543" s="396"/>
      <c r="AA37543" s="441"/>
    </row>
    <row r="37544" spans="25:27" x14ac:dyDescent="0.2">
      <c r="Y37544" s="396"/>
      <c r="Z37544" s="396"/>
      <c r="AA37544" s="441"/>
    </row>
    <row r="37545" spans="25:27" x14ac:dyDescent="0.2">
      <c r="Y37545" s="396"/>
      <c r="Z37545" s="396"/>
      <c r="AA37545" s="441"/>
    </row>
    <row r="37546" spans="25:27" x14ac:dyDescent="0.2">
      <c r="Y37546" s="396"/>
      <c r="Z37546" s="396"/>
      <c r="AA37546" s="441"/>
    </row>
    <row r="37547" spans="25:27" x14ac:dyDescent="0.2">
      <c r="Y37547" s="396"/>
      <c r="Z37547" s="396"/>
      <c r="AA37547" s="441"/>
    </row>
    <row r="37548" spans="25:27" x14ac:dyDescent="0.2">
      <c r="Y37548" s="396"/>
      <c r="Z37548" s="396"/>
      <c r="AA37548" s="441"/>
    </row>
    <row r="37549" spans="25:27" x14ac:dyDescent="0.2">
      <c r="Y37549" s="396"/>
      <c r="Z37549" s="396"/>
      <c r="AA37549" s="441"/>
    </row>
    <row r="37550" spans="25:27" x14ac:dyDescent="0.2">
      <c r="Y37550" s="396"/>
      <c r="Z37550" s="396"/>
      <c r="AA37550" s="441"/>
    </row>
    <row r="37551" spans="25:27" x14ac:dyDescent="0.2">
      <c r="Y37551" s="396"/>
      <c r="Z37551" s="396"/>
      <c r="AA37551" s="441"/>
    </row>
    <row r="37552" spans="25:27" x14ac:dyDescent="0.2">
      <c r="Y37552" s="396"/>
      <c r="Z37552" s="396"/>
      <c r="AA37552" s="441"/>
    </row>
    <row r="37553" spans="25:27" x14ac:dyDescent="0.2">
      <c r="Y37553" s="396"/>
      <c r="Z37553" s="396"/>
      <c r="AA37553" s="441"/>
    </row>
    <row r="37554" spans="25:27" x14ac:dyDescent="0.2">
      <c r="Y37554" s="396"/>
      <c r="Z37554" s="396"/>
      <c r="AA37554" s="441"/>
    </row>
    <row r="37555" spans="25:27" x14ac:dyDescent="0.2">
      <c r="Y37555" s="396"/>
      <c r="Z37555" s="396"/>
      <c r="AA37555" s="441"/>
    </row>
    <row r="37556" spans="25:27" x14ac:dyDescent="0.2">
      <c r="Y37556" s="396"/>
      <c r="Z37556" s="396"/>
      <c r="AA37556" s="441"/>
    </row>
    <row r="37557" spans="25:27" x14ac:dyDescent="0.2">
      <c r="Y37557" s="396"/>
      <c r="Z37557" s="396"/>
      <c r="AA37557" s="441"/>
    </row>
    <row r="37558" spans="25:27" x14ac:dyDescent="0.2">
      <c r="Y37558" s="396"/>
      <c r="Z37558" s="396"/>
      <c r="AA37558" s="441"/>
    </row>
    <row r="37559" spans="25:27" x14ac:dyDescent="0.2">
      <c r="Y37559" s="396"/>
      <c r="Z37559" s="396"/>
      <c r="AA37559" s="441"/>
    </row>
    <row r="37560" spans="25:27" x14ac:dyDescent="0.2">
      <c r="Y37560" s="396"/>
      <c r="Z37560" s="396"/>
      <c r="AA37560" s="441"/>
    </row>
    <row r="37561" spans="25:27" x14ac:dyDescent="0.2">
      <c r="Y37561" s="396"/>
      <c r="Z37561" s="396"/>
      <c r="AA37561" s="441"/>
    </row>
    <row r="37562" spans="25:27" x14ac:dyDescent="0.2">
      <c r="Y37562" s="396"/>
      <c r="Z37562" s="396"/>
      <c r="AA37562" s="441"/>
    </row>
    <row r="37563" spans="25:27" x14ac:dyDescent="0.2">
      <c r="Y37563" s="396"/>
      <c r="Z37563" s="396"/>
      <c r="AA37563" s="441"/>
    </row>
    <row r="37564" spans="25:27" x14ac:dyDescent="0.2">
      <c r="Y37564" s="396"/>
      <c r="Z37564" s="396"/>
      <c r="AA37564" s="441"/>
    </row>
    <row r="37565" spans="25:27" x14ac:dyDescent="0.2">
      <c r="Y37565" s="396"/>
      <c r="Z37565" s="396"/>
      <c r="AA37565" s="441"/>
    </row>
    <row r="37566" spans="25:27" x14ac:dyDescent="0.2">
      <c r="Y37566" s="396"/>
      <c r="Z37566" s="396"/>
      <c r="AA37566" s="441"/>
    </row>
    <row r="37567" spans="25:27" x14ac:dyDescent="0.2">
      <c r="Y37567" s="396"/>
      <c r="Z37567" s="396"/>
      <c r="AA37567" s="441"/>
    </row>
    <row r="37568" spans="25:27" x14ac:dyDescent="0.2">
      <c r="Y37568" s="396"/>
      <c r="Z37568" s="396"/>
      <c r="AA37568" s="441"/>
    </row>
    <row r="37569" spans="25:27" x14ac:dyDescent="0.2">
      <c r="Y37569" s="396"/>
      <c r="Z37569" s="396"/>
      <c r="AA37569" s="441"/>
    </row>
    <row r="37570" spans="25:27" x14ac:dyDescent="0.2">
      <c r="Y37570" s="396"/>
      <c r="Z37570" s="396"/>
      <c r="AA37570" s="441"/>
    </row>
    <row r="37571" spans="25:27" x14ac:dyDescent="0.2">
      <c r="Y37571" s="396"/>
      <c r="Z37571" s="396"/>
      <c r="AA37571" s="441"/>
    </row>
    <row r="37572" spans="25:27" x14ac:dyDescent="0.2">
      <c r="Y37572" s="396"/>
      <c r="Z37572" s="396"/>
      <c r="AA37572" s="441"/>
    </row>
    <row r="37573" spans="25:27" x14ac:dyDescent="0.2">
      <c r="Y37573" s="396"/>
      <c r="Z37573" s="396"/>
      <c r="AA37573" s="441"/>
    </row>
    <row r="37574" spans="25:27" x14ac:dyDescent="0.2">
      <c r="Y37574" s="396"/>
      <c r="Z37574" s="396"/>
      <c r="AA37574" s="441"/>
    </row>
    <row r="37575" spans="25:27" x14ac:dyDescent="0.2">
      <c r="Y37575" s="396"/>
      <c r="Z37575" s="396"/>
      <c r="AA37575" s="441"/>
    </row>
    <row r="37576" spans="25:27" x14ac:dyDescent="0.2">
      <c r="Y37576" s="396"/>
      <c r="Z37576" s="396"/>
      <c r="AA37576" s="441"/>
    </row>
    <row r="37577" spans="25:27" x14ac:dyDescent="0.2">
      <c r="Y37577" s="396"/>
      <c r="Z37577" s="396"/>
      <c r="AA37577" s="441"/>
    </row>
    <row r="37578" spans="25:27" x14ac:dyDescent="0.2">
      <c r="Y37578" s="396"/>
      <c r="Z37578" s="396"/>
      <c r="AA37578" s="441"/>
    </row>
    <row r="37579" spans="25:27" x14ac:dyDescent="0.2">
      <c r="Y37579" s="396"/>
      <c r="Z37579" s="396"/>
      <c r="AA37579" s="441"/>
    </row>
    <row r="37580" spans="25:27" x14ac:dyDescent="0.2">
      <c r="Y37580" s="396"/>
      <c r="Z37580" s="396"/>
      <c r="AA37580" s="441"/>
    </row>
    <row r="37581" spans="25:27" x14ac:dyDescent="0.2">
      <c r="Y37581" s="396"/>
      <c r="Z37581" s="396"/>
      <c r="AA37581" s="441"/>
    </row>
    <row r="37582" spans="25:27" x14ac:dyDescent="0.2">
      <c r="Y37582" s="396"/>
      <c r="Z37582" s="396"/>
      <c r="AA37582" s="441"/>
    </row>
    <row r="37583" spans="25:27" x14ac:dyDescent="0.2">
      <c r="Y37583" s="396"/>
      <c r="Z37583" s="396"/>
      <c r="AA37583" s="441"/>
    </row>
    <row r="37584" spans="25:27" x14ac:dyDescent="0.2">
      <c r="Y37584" s="396"/>
      <c r="Z37584" s="396"/>
      <c r="AA37584" s="441"/>
    </row>
    <row r="37585" spans="25:27" x14ac:dyDescent="0.2">
      <c r="Y37585" s="396"/>
      <c r="Z37585" s="396"/>
      <c r="AA37585" s="441"/>
    </row>
    <row r="37586" spans="25:27" x14ac:dyDescent="0.2">
      <c r="Y37586" s="396"/>
      <c r="Z37586" s="396"/>
      <c r="AA37586" s="441"/>
    </row>
    <row r="37587" spans="25:27" x14ac:dyDescent="0.2">
      <c r="Y37587" s="396"/>
      <c r="Z37587" s="396"/>
      <c r="AA37587" s="441"/>
    </row>
    <row r="37588" spans="25:27" x14ac:dyDescent="0.2">
      <c r="Y37588" s="396"/>
      <c r="Z37588" s="396"/>
      <c r="AA37588" s="441"/>
    </row>
    <row r="37589" spans="25:27" x14ac:dyDescent="0.2">
      <c r="Y37589" s="396"/>
      <c r="Z37589" s="396"/>
      <c r="AA37589" s="441"/>
    </row>
    <row r="37590" spans="25:27" x14ac:dyDescent="0.2">
      <c r="Y37590" s="396"/>
      <c r="Z37590" s="396"/>
      <c r="AA37590" s="441"/>
    </row>
    <row r="37591" spans="25:27" x14ac:dyDescent="0.2">
      <c r="Y37591" s="396"/>
      <c r="Z37591" s="396"/>
      <c r="AA37591" s="441"/>
    </row>
    <row r="37592" spans="25:27" x14ac:dyDescent="0.2">
      <c r="Y37592" s="396"/>
      <c r="Z37592" s="396"/>
      <c r="AA37592" s="441"/>
    </row>
    <row r="37593" spans="25:27" x14ac:dyDescent="0.2">
      <c r="Y37593" s="396"/>
      <c r="Z37593" s="396"/>
      <c r="AA37593" s="441"/>
    </row>
    <row r="37594" spans="25:27" x14ac:dyDescent="0.2">
      <c r="Y37594" s="396"/>
      <c r="Z37594" s="396"/>
      <c r="AA37594" s="441"/>
    </row>
    <row r="37595" spans="25:27" x14ac:dyDescent="0.2">
      <c r="Y37595" s="396"/>
      <c r="Z37595" s="396"/>
      <c r="AA37595" s="441"/>
    </row>
    <row r="37596" spans="25:27" x14ac:dyDescent="0.2">
      <c r="Y37596" s="396"/>
      <c r="Z37596" s="396"/>
      <c r="AA37596" s="441"/>
    </row>
    <row r="37597" spans="25:27" x14ac:dyDescent="0.2">
      <c r="Y37597" s="396"/>
      <c r="Z37597" s="396"/>
      <c r="AA37597" s="441"/>
    </row>
    <row r="37598" spans="25:27" x14ac:dyDescent="0.2">
      <c r="Y37598" s="396"/>
      <c r="Z37598" s="396"/>
      <c r="AA37598" s="441"/>
    </row>
    <row r="37599" spans="25:27" x14ac:dyDescent="0.2">
      <c r="Y37599" s="396"/>
      <c r="Z37599" s="396"/>
      <c r="AA37599" s="441"/>
    </row>
    <row r="37600" spans="25:27" x14ac:dyDescent="0.2">
      <c r="Y37600" s="396"/>
      <c r="Z37600" s="396"/>
      <c r="AA37600" s="441"/>
    </row>
    <row r="37601" spans="25:27" x14ac:dyDescent="0.2">
      <c r="Y37601" s="396"/>
      <c r="Z37601" s="396"/>
      <c r="AA37601" s="441"/>
    </row>
    <row r="37602" spans="25:27" x14ac:dyDescent="0.2">
      <c r="Y37602" s="396"/>
      <c r="Z37602" s="396"/>
      <c r="AA37602" s="441"/>
    </row>
    <row r="37603" spans="25:27" x14ac:dyDescent="0.2">
      <c r="Y37603" s="396"/>
      <c r="Z37603" s="396"/>
      <c r="AA37603" s="441"/>
    </row>
    <row r="37604" spans="25:27" x14ac:dyDescent="0.2">
      <c r="Y37604" s="396"/>
      <c r="Z37604" s="396"/>
      <c r="AA37604" s="441"/>
    </row>
    <row r="37605" spans="25:27" x14ac:dyDescent="0.2">
      <c r="Y37605" s="396"/>
      <c r="Z37605" s="396"/>
      <c r="AA37605" s="441"/>
    </row>
    <row r="37606" spans="25:27" x14ac:dyDescent="0.2">
      <c r="Y37606" s="396"/>
      <c r="Z37606" s="396"/>
      <c r="AA37606" s="441"/>
    </row>
    <row r="37607" spans="25:27" x14ac:dyDescent="0.2">
      <c r="Y37607" s="396"/>
      <c r="Z37607" s="396"/>
      <c r="AA37607" s="441"/>
    </row>
    <row r="37608" spans="25:27" x14ac:dyDescent="0.2">
      <c r="Y37608" s="396"/>
      <c r="Z37608" s="396"/>
      <c r="AA37608" s="441"/>
    </row>
    <row r="37609" spans="25:27" x14ac:dyDescent="0.2">
      <c r="Y37609" s="396"/>
      <c r="Z37609" s="396"/>
      <c r="AA37609" s="441"/>
    </row>
    <row r="37610" spans="25:27" x14ac:dyDescent="0.2">
      <c r="Y37610" s="396"/>
      <c r="Z37610" s="396"/>
      <c r="AA37610" s="441"/>
    </row>
    <row r="37611" spans="25:27" x14ac:dyDescent="0.2">
      <c r="Y37611" s="396"/>
      <c r="Z37611" s="396"/>
      <c r="AA37611" s="441"/>
    </row>
    <row r="37612" spans="25:27" x14ac:dyDescent="0.2">
      <c r="Y37612" s="396"/>
      <c r="Z37612" s="396"/>
      <c r="AA37612" s="441"/>
    </row>
    <row r="37613" spans="25:27" x14ac:dyDescent="0.2">
      <c r="Y37613" s="396"/>
      <c r="Z37613" s="396"/>
      <c r="AA37613" s="441"/>
    </row>
    <row r="37614" spans="25:27" x14ac:dyDescent="0.2">
      <c r="Y37614" s="396"/>
      <c r="Z37614" s="396"/>
      <c r="AA37614" s="441"/>
    </row>
    <row r="37615" spans="25:27" x14ac:dyDescent="0.2">
      <c r="Y37615" s="396"/>
      <c r="Z37615" s="396"/>
      <c r="AA37615" s="441"/>
    </row>
    <row r="37616" spans="25:27" x14ac:dyDescent="0.2">
      <c r="Y37616" s="396"/>
      <c r="Z37616" s="396"/>
      <c r="AA37616" s="441"/>
    </row>
    <row r="37617" spans="25:27" x14ac:dyDescent="0.2">
      <c r="Y37617" s="396"/>
      <c r="Z37617" s="396"/>
      <c r="AA37617" s="441"/>
    </row>
    <row r="37618" spans="25:27" x14ac:dyDescent="0.2">
      <c r="Y37618" s="396"/>
      <c r="Z37618" s="396"/>
      <c r="AA37618" s="441"/>
    </row>
    <row r="37619" spans="25:27" x14ac:dyDescent="0.2">
      <c r="Y37619" s="396"/>
      <c r="Z37619" s="396"/>
      <c r="AA37619" s="441"/>
    </row>
    <row r="37620" spans="25:27" x14ac:dyDescent="0.2">
      <c r="Y37620" s="396"/>
      <c r="Z37620" s="396"/>
      <c r="AA37620" s="441"/>
    </row>
    <row r="37621" spans="25:27" x14ac:dyDescent="0.2">
      <c r="Y37621" s="396"/>
      <c r="Z37621" s="396"/>
      <c r="AA37621" s="441"/>
    </row>
    <row r="37622" spans="25:27" x14ac:dyDescent="0.2">
      <c r="Y37622" s="396"/>
      <c r="Z37622" s="396"/>
      <c r="AA37622" s="441"/>
    </row>
    <row r="37623" spans="25:27" x14ac:dyDescent="0.2">
      <c r="Y37623" s="396"/>
      <c r="Z37623" s="396"/>
      <c r="AA37623" s="441"/>
    </row>
    <row r="37624" spans="25:27" x14ac:dyDescent="0.2">
      <c r="Y37624" s="396"/>
      <c r="Z37624" s="396"/>
      <c r="AA37624" s="441"/>
    </row>
    <row r="37625" spans="25:27" x14ac:dyDescent="0.2">
      <c r="Y37625" s="396"/>
      <c r="Z37625" s="396"/>
      <c r="AA37625" s="441"/>
    </row>
    <row r="37626" spans="25:27" x14ac:dyDescent="0.2">
      <c r="Y37626" s="396"/>
      <c r="Z37626" s="396"/>
      <c r="AA37626" s="441"/>
    </row>
    <row r="37627" spans="25:27" x14ac:dyDescent="0.2">
      <c r="Y37627" s="396"/>
      <c r="Z37627" s="396"/>
      <c r="AA37627" s="441"/>
    </row>
    <row r="37628" spans="25:27" x14ac:dyDescent="0.2">
      <c r="Y37628" s="396"/>
      <c r="Z37628" s="396"/>
      <c r="AA37628" s="441"/>
    </row>
    <row r="37629" spans="25:27" x14ac:dyDescent="0.2">
      <c r="Y37629" s="396"/>
      <c r="Z37629" s="396"/>
      <c r="AA37629" s="441"/>
    </row>
    <row r="37630" spans="25:27" x14ac:dyDescent="0.2">
      <c r="Y37630" s="396"/>
      <c r="Z37630" s="396"/>
      <c r="AA37630" s="441"/>
    </row>
    <row r="37631" spans="25:27" x14ac:dyDescent="0.2">
      <c r="Y37631" s="396"/>
      <c r="Z37631" s="396"/>
      <c r="AA37631" s="441"/>
    </row>
    <row r="37632" spans="25:27" x14ac:dyDescent="0.2">
      <c r="Y37632" s="396"/>
      <c r="Z37632" s="396"/>
      <c r="AA37632" s="441"/>
    </row>
    <row r="37633" spans="25:27" x14ac:dyDescent="0.2">
      <c r="Y37633" s="396"/>
      <c r="Z37633" s="396"/>
      <c r="AA37633" s="441"/>
    </row>
    <row r="37634" spans="25:27" x14ac:dyDescent="0.2">
      <c r="Y37634" s="396"/>
      <c r="Z37634" s="396"/>
      <c r="AA37634" s="441"/>
    </row>
    <row r="37635" spans="25:27" x14ac:dyDescent="0.2">
      <c r="Y37635" s="396"/>
      <c r="Z37635" s="396"/>
      <c r="AA37635" s="441"/>
    </row>
    <row r="37636" spans="25:27" x14ac:dyDescent="0.2">
      <c r="Y37636" s="396"/>
      <c r="Z37636" s="396"/>
      <c r="AA37636" s="441"/>
    </row>
    <row r="37637" spans="25:27" x14ac:dyDescent="0.2">
      <c r="Y37637" s="396"/>
      <c r="Z37637" s="396"/>
      <c r="AA37637" s="441"/>
    </row>
    <row r="37638" spans="25:27" x14ac:dyDescent="0.2">
      <c r="Y37638" s="396"/>
      <c r="Z37638" s="396"/>
      <c r="AA37638" s="441"/>
    </row>
    <row r="37639" spans="25:27" x14ac:dyDescent="0.2">
      <c r="Y37639" s="396"/>
      <c r="Z37639" s="396"/>
      <c r="AA37639" s="441"/>
    </row>
    <row r="37640" spans="25:27" x14ac:dyDescent="0.2">
      <c r="Y37640" s="396"/>
      <c r="Z37640" s="396"/>
      <c r="AA37640" s="441"/>
    </row>
    <row r="37641" spans="25:27" x14ac:dyDescent="0.2">
      <c r="Y37641" s="396"/>
      <c r="Z37641" s="396"/>
      <c r="AA37641" s="441"/>
    </row>
    <row r="37642" spans="25:27" x14ac:dyDescent="0.2">
      <c r="Y37642" s="396"/>
      <c r="Z37642" s="396"/>
      <c r="AA37642" s="441"/>
    </row>
    <row r="37643" spans="25:27" x14ac:dyDescent="0.2">
      <c r="Y37643" s="396"/>
      <c r="Z37643" s="396"/>
      <c r="AA37643" s="441"/>
    </row>
    <row r="37644" spans="25:27" x14ac:dyDescent="0.2">
      <c r="Y37644" s="396"/>
      <c r="Z37644" s="396"/>
      <c r="AA37644" s="441"/>
    </row>
    <row r="37645" spans="25:27" x14ac:dyDescent="0.2">
      <c r="Y37645" s="396"/>
      <c r="Z37645" s="396"/>
      <c r="AA37645" s="441"/>
    </row>
    <row r="37646" spans="25:27" x14ac:dyDescent="0.2">
      <c r="Y37646" s="396"/>
      <c r="Z37646" s="396"/>
      <c r="AA37646" s="441"/>
    </row>
    <row r="37647" spans="25:27" x14ac:dyDescent="0.2">
      <c r="Y37647" s="396"/>
      <c r="Z37647" s="396"/>
      <c r="AA37647" s="441"/>
    </row>
    <row r="37648" spans="25:27" x14ac:dyDescent="0.2">
      <c r="Y37648" s="396"/>
      <c r="Z37648" s="396"/>
      <c r="AA37648" s="441"/>
    </row>
    <row r="37649" spans="25:27" x14ac:dyDescent="0.2">
      <c r="Y37649" s="396"/>
      <c r="Z37649" s="396"/>
      <c r="AA37649" s="441"/>
    </row>
    <row r="37650" spans="25:27" x14ac:dyDescent="0.2">
      <c r="Y37650" s="396"/>
      <c r="Z37650" s="396"/>
      <c r="AA37650" s="441"/>
    </row>
    <row r="37651" spans="25:27" x14ac:dyDescent="0.2">
      <c r="Y37651" s="396"/>
      <c r="Z37651" s="396"/>
      <c r="AA37651" s="441"/>
    </row>
    <row r="37652" spans="25:27" x14ac:dyDescent="0.2">
      <c r="Y37652" s="396"/>
      <c r="Z37652" s="396"/>
      <c r="AA37652" s="441"/>
    </row>
    <row r="37653" spans="25:27" x14ac:dyDescent="0.2">
      <c r="Y37653" s="396"/>
      <c r="Z37653" s="396"/>
      <c r="AA37653" s="441"/>
    </row>
    <row r="37654" spans="25:27" x14ac:dyDescent="0.2">
      <c r="Y37654" s="396"/>
      <c r="Z37654" s="396"/>
      <c r="AA37654" s="441"/>
    </row>
    <row r="37655" spans="25:27" x14ac:dyDescent="0.2">
      <c r="Y37655" s="396"/>
      <c r="Z37655" s="396"/>
      <c r="AA37655" s="441"/>
    </row>
    <row r="37656" spans="25:27" x14ac:dyDescent="0.2">
      <c r="Y37656" s="396"/>
      <c r="Z37656" s="396"/>
      <c r="AA37656" s="441"/>
    </row>
    <row r="37657" spans="25:27" x14ac:dyDescent="0.2">
      <c r="Y37657" s="396"/>
      <c r="Z37657" s="396"/>
      <c r="AA37657" s="441"/>
    </row>
    <row r="37658" spans="25:27" x14ac:dyDescent="0.2">
      <c r="Y37658" s="396"/>
      <c r="Z37658" s="396"/>
      <c r="AA37658" s="441"/>
    </row>
    <row r="37659" spans="25:27" x14ac:dyDescent="0.2">
      <c r="Y37659" s="396"/>
      <c r="Z37659" s="396"/>
      <c r="AA37659" s="441"/>
    </row>
    <row r="37660" spans="25:27" x14ac:dyDescent="0.2">
      <c r="Y37660" s="396"/>
      <c r="Z37660" s="396"/>
      <c r="AA37660" s="441"/>
    </row>
    <row r="37661" spans="25:27" x14ac:dyDescent="0.2">
      <c r="Y37661" s="396"/>
      <c r="Z37661" s="396"/>
      <c r="AA37661" s="441"/>
    </row>
    <row r="37662" spans="25:27" x14ac:dyDescent="0.2">
      <c r="Y37662" s="396"/>
      <c r="Z37662" s="396"/>
      <c r="AA37662" s="441"/>
    </row>
    <row r="37663" spans="25:27" x14ac:dyDescent="0.2">
      <c r="Y37663" s="396"/>
      <c r="Z37663" s="396"/>
      <c r="AA37663" s="441"/>
    </row>
    <row r="37664" spans="25:27" x14ac:dyDescent="0.2">
      <c r="Y37664" s="396"/>
      <c r="Z37664" s="396"/>
      <c r="AA37664" s="441"/>
    </row>
    <row r="37665" spans="25:27" x14ac:dyDescent="0.2">
      <c r="Y37665" s="396"/>
      <c r="Z37665" s="396"/>
      <c r="AA37665" s="441"/>
    </row>
    <row r="37666" spans="25:27" x14ac:dyDescent="0.2">
      <c r="Y37666" s="396"/>
      <c r="Z37666" s="396"/>
      <c r="AA37666" s="441"/>
    </row>
    <row r="37667" spans="25:27" x14ac:dyDescent="0.2">
      <c r="Y37667" s="396"/>
      <c r="Z37667" s="396"/>
      <c r="AA37667" s="441"/>
    </row>
    <row r="37668" spans="25:27" x14ac:dyDescent="0.2">
      <c r="Y37668" s="396"/>
      <c r="Z37668" s="396"/>
      <c r="AA37668" s="441"/>
    </row>
    <row r="37669" spans="25:27" x14ac:dyDescent="0.2">
      <c r="Y37669" s="396"/>
      <c r="Z37669" s="396"/>
      <c r="AA37669" s="441"/>
    </row>
    <row r="37670" spans="25:27" x14ac:dyDescent="0.2">
      <c r="Y37670" s="396"/>
      <c r="Z37670" s="396"/>
      <c r="AA37670" s="441"/>
    </row>
    <row r="37671" spans="25:27" x14ac:dyDescent="0.2">
      <c r="Y37671" s="396"/>
      <c r="Z37671" s="396"/>
      <c r="AA37671" s="441"/>
    </row>
    <row r="37672" spans="25:27" x14ac:dyDescent="0.2">
      <c r="Y37672" s="396"/>
      <c r="Z37672" s="396"/>
      <c r="AA37672" s="441"/>
    </row>
    <row r="37673" spans="25:27" x14ac:dyDescent="0.2">
      <c r="Y37673" s="396"/>
      <c r="Z37673" s="396"/>
      <c r="AA37673" s="441"/>
    </row>
    <row r="37674" spans="25:27" x14ac:dyDescent="0.2">
      <c r="Y37674" s="396"/>
      <c r="Z37674" s="396"/>
      <c r="AA37674" s="441"/>
    </row>
    <row r="37675" spans="25:27" x14ac:dyDescent="0.2">
      <c r="Y37675" s="396"/>
      <c r="Z37675" s="396"/>
      <c r="AA37675" s="441"/>
    </row>
    <row r="37676" spans="25:27" x14ac:dyDescent="0.2">
      <c r="Y37676" s="396"/>
      <c r="Z37676" s="396"/>
      <c r="AA37676" s="441"/>
    </row>
    <row r="37677" spans="25:27" x14ac:dyDescent="0.2">
      <c r="Y37677" s="396"/>
      <c r="Z37677" s="396"/>
      <c r="AA37677" s="441"/>
    </row>
    <row r="37678" spans="25:27" x14ac:dyDescent="0.2">
      <c r="Y37678" s="396"/>
      <c r="Z37678" s="396"/>
      <c r="AA37678" s="441"/>
    </row>
    <row r="37679" spans="25:27" x14ac:dyDescent="0.2">
      <c r="Y37679" s="396"/>
      <c r="Z37679" s="396"/>
      <c r="AA37679" s="441"/>
    </row>
    <row r="37680" spans="25:27" x14ac:dyDescent="0.2">
      <c r="Y37680" s="396"/>
      <c r="Z37680" s="396"/>
      <c r="AA37680" s="441"/>
    </row>
    <row r="37681" spans="25:27" x14ac:dyDescent="0.2">
      <c r="Y37681" s="396"/>
      <c r="Z37681" s="396"/>
      <c r="AA37681" s="441"/>
    </row>
    <row r="37682" spans="25:27" x14ac:dyDescent="0.2">
      <c r="Y37682" s="396"/>
      <c r="Z37682" s="396"/>
      <c r="AA37682" s="441"/>
    </row>
    <row r="37683" spans="25:27" x14ac:dyDescent="0.2">
      <c r="Y37683" s="396"/>
      <c r="Z37683" s="396"/>
      <c r="AA37683" s="441"/>
    </row>
    <row r="37684" spans="25:27" x14ac:dyDescent="0.2">
      <c r="Y37684" s="396"/>
      <c r="Z37684" s="396"/>
      <c r="AA37684" s="441"/>
    </row>
    <row r="37685" spans="25:27" x14ac:dyDescent="0.2">
      <c r="Y37685" s="396"/>
      <c r="Z37685" s="396"/>
      <c r="AA37685" s="441"/>
    </row>
    <row r="37686" spans="25:27" x14ac:dyDescent="0.2">
      <c r="Y37686" s="396"/>
      <c r="Z37686" s="396"/>
      <c r="AA37686" s="441"/>
    </row>
    <row r="37687" spans="25:27" x14ac:dyDescent="0.2">
      <c r="Y37687" s="396"/>
      <c r="Z37687" s="396"/>
      <c r="AA37687" s="441"/>
    </row>
    <row r="37688" spans="25:27" x14ac:dyDescent="0.2">
      <c r="Y37688" s="396"/>
      <c r="Z37688" s="396"/>
      <c r="AA37688" s="441"/>
    </row>
    <row r="37689" spans="25:27" x14ac:dyDescent="0.2">
      <c r="Y37689" s="396"/>
      <c r="Z37689" s="396"/>
      <c r="AA37689" s="441"/>
    </row>
    <row r="37690" spans="25:27" x14ac:dyDescent="0.2">
      <c r="Y37690" s="396"/>
      <c r="Z37690" s="396"/>
      <c r="AA37690" s="441"/>
    </row>
    <row r="37691" spans="25:27" x14ac:dyDescent="0.2">
      <c r="Y37691" s="396"/>
      <c r="Z37691" s="396"/>
      <c r="AA37691" s="441"/>
    </row>
    <row r="37692" spans="25:27" x14ac:dyDescent="0.2">
      <c r="Y37692" s="396"/>
      <c r="Z37692" s="396"/>
      <c r="AA37692" s="441"/>
    </row>
    <row r="37693" spans="25:27" x14ac:dyDescent="0.2">
      <c r="Y37693" s="396"/>
      <c r="Z37693" s="396"/>
      <c r="AA37693" s="441"/>
    </row>
    <row r="37694" spans="25:27" x14ac:dyDescent="0.2">
      <c r="Y37694" s="396"/>
      <c r="Z37694" s="396"/>
      <c r="AA37694" s="441"/>
    </row>
    <row r="37695" spans="25:27" x14ac:dyDescent="0.2">
      <c r="Y37695" s="396"/>
      <c r="Z37695" s="396"/>
      <c r="AA37695" s="441"/>
    </row>
    <row r="37696" spans="25:27" x14ac:dyDescent="0.2">
      <c r="Y37696" s="396"/>
      <c r="Z37696" s="396"/>
      <c r="AA37696" s="441"/>
    </row>
    <row r="37697" spans="25:27" x14ac:dyDescent="0.2">
      <c r="Y37697" s="396"/>
      <c r="Z37697" s="396"/>
      <c r="AA37697" s="441"/>
    </row>
    <row r="37698" spans="25:27" x14ac:dyDescent="0.2">
      <c r="Y37698" s="396"/>
      <c r="Z37698" s="396"/>
      <c r="AA37698" s="441"/>
    </row>
    <row r="37699" spans="25:27" x14ac:dyDescent="0.2">
      <c r="Y37699" s="396"/>
      <c r="Z37699" s="396"/>
      <c r="AA37699" s="441"/>
    </row>
    <row r="37700" spans="25:27" x14ac:dyDescent="0.2">
      <c r="Y37700" s="396"/>
      <c r="Z37700" s="396"/>
      <c r="AA37700" s="441"/>
    </row>
    <row r="37701" spans="25:27" x14ac:dyDescent="0.2">
      <c r="Y37701" s="396"/>
      <c r="Z37701" s="396"/>
      <c r="AA37701" s="441"/>
    </row>
    <row r="37702" spans="25:27" x14ac:dyDescent="0.2">
      <c r="Y37702" s="396"/>
      <c r="Z37702" s="396"/>
      <c r="AA37702" s="441"/>
    </row>
    <row r="37703" spans="25:27" x14ac:dyDescent="0.2">
      <c r="Y37703" s="396"/>
      <c r="Z37703" s="396"/>
      <c r="AA37703" s="441"/>
    </row>
    <row r="37704" spans="25:27" x14ac:dyDescent="0.2">
      <c r="Y37704" s="396"/>
      <c r="Z37704" s="396"/>
      <c r="AA37704" s="441"/>
    </row>
    <row r="37705" spans="25:27" x14ac:dyDescent="0.2">
      <c r="Y37705" s="396"/>
      <c r="Z37705" s="396"/>
      <c r="AA37705" s="441"/>
    </row>
    <row r="37706" spans="25:27" x14ac:dyDescent="0.2">
      <c r="Y37706" s="396"/>
      <c r="Z37706" s="396"/>
      <c r="AA37706" s="441"/>
    </row>
    <row r="37707" spans="25:27" x14ac:dyDescent="0.2">
      <c r="Y37707" s="396"/>
      <c r="Z37707" s="396"/>
      <c r="AA37707" s="441"/>
    </row>
    <row r="37708" spans="25:27" x14ac:dyDescent="0.2">
      <c r="Y37708" s="396"/>
      <c r="Z37708" s="396"/>
      <c r="AA37708" s="441"/>
    </row>
    <row r="37709" spans="25:27" x14ac:dyDescent="0.2">
      <c r="Y37709" s="396"/>
      <c r="Z37709" s="396"/>
      <c r="AA37709" s="441"/>
    </row>
    <row r="37710" spans="25:27" x14ac:dyDescent="0.2">
      <c r="Y37710" s="396"/>
      <c r="Z37710" s="396"/>
      <c r="AA37710" s="441"/>
    </row>
    <row r="37711" spans="25:27" x14ac:dyDescent="0.2">
      <c r="Y37711" s="396"/>
      <c r="Z37711" s="396"/>
      <c r="AA37711" s="441"/>
    </row>
    <row r="37712" spans="25:27" x14ac:dyDescent="0.2">
      <c r="Y37712" s="396"/>
      <c r="Z37712" s="396"/>
      <c r="AA37712" s="441"/>
    </row>
    <row r="37713" spans="25:27" x14ac:dyDescent="0.2">
      <c r="Y37713" s="396"/>
      <c r="Z37713" s="396"/>
      <c r="AA37713" s="441"/>
    </row>
    <row r="37714" spans="25:27" x14ac:dyDescent="0.2">
      <c r="Y37714" s="396"/>
      <c r="Z37714" s="396"/>
      <c r="AA37714" s="441"/>
    </row>
    <row r="37715" spans="25:27" x14ac:dyDescent="0.2">
      <c r="Y37715" s="396"/>
      <c r="Z37715" s="396"/>
      <c r="AA37715" s="441"/>
    </row>
    <row r="37716" spans="25:27" x14ac:dyDescent="0.2">
      <c r="Y37716" s="396"/>
      <c r="Z37716" s="396"/>
      <c r="AA37716" s="441"/>
    </row>
    <row r="37717" spans="25:27" x14ac:dyDescent="0.2">
      <c r="Y37717" s="396"/>
      <c r="Z37717" s="396"/>
      <c r="AA37717" s="441"/>
    </row>
    <row r="37718" spans="25:27" x14ac:dyDescent="0.2">
      <c r="Y37718" s="396"/>
      <c r="Z37718" s="396"/>
      <c r="AA37718" s="441"/>
    </row>
    <row r="37719" spans="25:27" x14ac:dyDescent="0.2">
      <c r="Y37719" s="396"/>
      <c r="Z37719" s="396"/>
      <c r="AA37719" s="441"/>
    </row>
    <row r="37720" spans="25:27" x14ac:dyDescent="0.2">
      <c r="Y37720" s="396"/>
      <c r="Z37720" s="396"/>
      <c r="AA37720" s="441"/>
    </row>
    <row r="37721" spans="25:27" x14ac:dyDescent="0.2">
      <c r="Y37721" s="396"/>
      <c r="Z37721" s="396"/>
      <c r="AA37721" s="441"/>
    </row>
    <row r="37722" spans="25:27" x14ac:dyDescent="0.2">
      <c r="Y37722" s="396"/>
      <c r="Z37722" s="396"/>
      <c r="AA37722" s="441"/>
    </row>
    <row r="37723" spans="25:27" x14ac:dyDescent="0.2">
      <c r="Y37723" s="396"/>
      <c r="Z37723" s="396"/>
      <c r="AA37723" s="441"/>
    </row>
    <row r="37724" spans="25:27" x14ac:dyDescent="0.2">
      <c r="Y37724" s="396"/>
      <c r="Z37724" s="396"/>
      <c r="AA37724" s="441"/>
    </row>
    <row r="37725" spans="25:27" x14ac:dyDescent="0.2">
      <c r="Y37725" s="396"/>
      <c r="Z37725" s="396"/>
      <c r="AA37725" s="441"/>
    </row>
    <row r="37726" spans="25:27" x14ac:dyDescent="0.2">
      <c r="Y37726" s="396"/>
      <c r="Z37726" s="396"/>
      <c r="AA37726" s="441"/>
    </row>
    <row r="37727" spans="25:27" x14ac:dyDescent="0.2">
      <c r="Y37727" s="396"/>
      <c r="Z37727" s="396"/>
      <c r="AA37727" s="441"/>
    </row>
    <row r="37728" spans="25:27" x14ac:dyDescent="0.2">
      <c r="Y37728" s="396"/>
      <c r="Z37728" s="396"/>
      <c r="AA37728" s="441"/>
    </row>
    <row r="37729" spans="25:27" x14ac:dyDescent="0.2">
      <c r="Y37729" s="396"/>
      <c r="Z37729" s="396"/>
      <c r="AA37729" s="441"/>
    </row>
    <row r="37730" spans="25:27" x14ac:dyDescent="0.2">
      <c r="Y37730" s="396"/>
      <c r="Z37730" s="396"/>
      <c r="AA37730" s="441"/>
    </row>
    <row r="37731" spans="25:27" x14ac:dyDescent="0.2">
      <c r="Y37731" s="396"/>
      <c r="Z37731" s="396"/>
      <c r="AA37731" s="441"/>
    </row>
    <row r="37732" spans="25:27" x14ac:dyDescent="0.2">
      <c r="Y37732" s="396"/>
      <c r="Z37732" s="396"/>
      <c r="AA37732" s="441"/>
    </row>
    <row r="37733" spans="25:27" x14ac:dyDescent="0.2">
      <c r="Y37733" s="396"/>
      <c r="Z37733" s="396"/>
      <c r="AA37733" s="441"/>
    </row>
    <row r="37734" spans="25:27" x14ac:dyDescent="0.2">
      <c r="Y37734" s="396"/>
      <c r="Z37734" s="396"/>
      <c r="AA37734" s="441"/>
    </row>
    <row r="37735" spans="25:27" x14ac:dyDescent="0.2">
      <c r="Y37735" s="396"/>
      <c r="Z37735" s="396"/>
      <c r="AA37735" s="441"/>
    </row>
    <row r="37736" spans="25:27" x14ac:dyDescent="0.2">
      <c r="Y37736" s="396"/>
      <c r="Z37736" s="396"/>
      <c r="AA37736" s="441"/>
    </row>
    <row r="37737" spans="25:27" x14ac:dyDescent="0.2">
      <c r="Y37737" s="396"/>
      <c r="Z37737" s="396"/>
      <c r="AA37737" s="441"/>
    </row>
    <row r="37738" spans="25:27" x14ac:dyDescent="0.2">
      <c r="Y37738" s="396"/>
      <c r="Z37738" s="396"/>
      <c r="AA37738" s="441"/>
    </row>
    <row r="37739" spans="25:27" x14ac:dyDescent="0.2">
      <c r="Y37739" s="396"/>
      <c r="Z37739" s="396"/>
      <c r="AA37739" s="441"/>
    </row>
    <row r="37740" spans="25:27" x14ac:dyDescent="0.2">
      <c r="Y37740" s="396"/>
      <c r="Z37740" s="396"/>
      <c r="AA37740" s="441"/>
    </row>
    <row r="37741" spans="25:27" x14ac:dyDescent="0.2">
      <c r="Y37741" s="396"/>
      <c r="Z37741" s="396"/>
      <c r="AA37741" s="441"/>
    </row>
    <row r="37742" spans="25:27" x14ac:dyDescent="0.2">
      <c r="Y37742" s="396"/>
      <c r="Z37742" s="396"/>
      <c r="AA37742" s="441"/>
    </row>
    <row r="37743" spans="25:27" x14ac:dyDescent="0.2">
      <c r="Y37743" s="396"/>
      <c r="Z37743" s="396"/>
      <c r="AA37743" s="441"/>
    </row>
    <row r="37744" spans="25:27" x14ac:dyDescent="0.2">
      <c r="Y37744" s="396"/>
      <c r="Z37744" s="396"/>
      <c r="AA37744" s="441"/>
    </row>
    <row r="37745" spans="25:27" x14ac:dyDescent="0.2">
      <c r="Y37745" s="396"/>
      <c r="Z37745" s="396"/>
      <c r="AA37745" s="441"/>
    </row>
    <row r="37746" spans="25:27" x14ac:dyDescent="0.2">
      <c r="Y37746" s="396"/>
      <c r="Z37746" s="396"/>
      <c r="AA37746" s="441"/>
    </row>
    <row r="37747" spans="25:27" x14ac:dyDescent="0.2">
      <c r="Y37747" s="396"/>
      <c r="Z37747" s="396"/>
      <c r="AA37747" s="441"/>
    </row>
    <row r="37748" spans="25:27" x14ac:dyDescent="0.2">
      <c r="Y37748" s="396"/>
      <c r="Z37748" s="396"/>
      <c r="AA37748" s="441"/>
    </row>
    <row r="37749" spans="25:27" x14ac:dyDescent="0.2">
      <c r="Y37749" s="396"/>
      <c r="Z37749" s="396"/>
      <c r="AA37749" s="441"/>
    </row>
    <row r="37750" spans="25:27" x14ac:dyDescent="0.2">
      <c r="Y37750" s="396"/>
      <c r="Z37750" s="396"/>
      <c r="AA37750" s="441"/>
    </row>
    <row r="37751" spans="25:27" x14ac:dyDescent="0.2">
      <c r="Y37751" s="396"/>
      <c r="Z37751" s="396"/>
      <c r="AA37751" s="441"/>
    </row>
    <row r="37752" spans="25:27" x14ac:dyDescent="0.2">
      <c r="Y37752" s="396"/>
      <c r="Z37752" s="396"/>
      <c r="AA37752" s="441"/>
    </row>
    <row r="37753" spans="25:27" x14ac:dyDescent="0.2">
      <c r="Y37753" s="396"/>
      <c r="Z37753" s="396"/>
      <c r="AA37753" s="441"/>
    </row>
    <row r="37754" spans="25:27" x14ac:dyDescent="0.2">
      <c r="Y37754" s="396"/>
      <c r="Z37754" s="396"/>
      <c r="AA37754" s="441"/>
    </row>
    <row r="37755" spans="25:27" x14ac:dyDescent="0.2">
      <c r="Y37755" s="396"/>
      <c r="Z37755" s="396"/>
      <c r="AA37755" s="441"/>
    </row>
    <row r="37756" spans="25:27" x14ac:dyDescent="0.2">
      <c r="Y37756" s="396"/>
      <c r="Z37756" s="396"/>
      <c r="AA37756" s="441"/>
    </row>
    <row r="37757" spans="25:27" x14ac:dyDescent="0.2">
      <c r="Y37757" s="396"/>
      <c r="Z37757" s="396"/>
      <c r="AA37757" s="441"/>
    </row>
    <row r="37758" spans="25:27" x14ac:dyDescent="0.2">
      <c r="Y37758" s="396"/>
      <c r="Z37758" s="396"/>
      <c r="AA37758" s="441"/>
    </row>
    <row r="37759" spans="25:27" x14ac:dyDescent="0.2">
      <c r="Y37759" s="396"/>
      <c r="Z37759" s="396"/>
      <c r="AA37759" s="441"/>
    </row>
    <row r="37760" spans="25:27" x14ac:dyDescent="0.2">
      <c r="Y37760" s="396"/>
      <c r="Z37760" s="396"/>
      <c r="AA37760" s="441"/>
    </row>
    <row r="37761" spans="25:27" x14ac:dyDescent="0.2">
      <c r="Y37761" s="396"/>
      <c r="Z37761" s="396"/>
      <c r="AA37761" s="441"/>
    </row>
    <row r="37762" spans="25:27" x14ac:dyDescent="0.2">
      <c r="Y37762" s="396"/>
      <c r="Z37762" s="396"/>
      <c r="AA37762" s="441"/>
    </row>
    <row r="37763" spans="25:27" x14ac:dyDescent="0.2">
      <c r="Y37763" s="396"/>
      <c r="Z37763" s="396"/>
      <c r="AA37763" s="441"/>
    </row>
    <row r="37764" spans="25:27" x14ac:dyDescent="0.2">
      <c r="Y37764" s="396"/>
      <c r="Z37764" s="396"/>
      <c r="AA37764" s="441"/>
    </row>
    <row r="37765" spans="25:27" x14ac:dyDescent="0.2">
      <c r="Y37765" s="396"/>
      <c r="Z37765" s="396"/>
      <c r="AA37765" s="441"/>
    </row>
    <row r="37766" spans="25:27" x14ac:dyDescent="0.2">
      <c r="Y37766" s="396"/>
      <c r="Z37766" s="396"/>
      <c r="AA37766" s="441"/>
    </row>
    <row r="37767" spans="25:27" x14ac:dyDescent="0.2">
      <c r="Y37767" s="396"/>
      <c r="Z37767" s="396"/>
      <c r="AA37767" s="441"/>
    </row>
    <row r="37768" spans="25:27" x14ac:dyDescent="0.2">
      <c r="Y37768" s="396"/>
      <c r="Z37768" s="396"/>
      <c r="AA37768" s="441"/>
    </row>
    <row r="37769" spans="25:27" x14ac:dyDescent="0.2">
      <c r="Y37769" s="396"/>
      <c r="Z37769" s="396"/>
      <c r="AA37769" s="441"/>
    </row>
    <row r="37770" spans="25:27" x14ac:dyDescent="0.2">
      <c r="Y37770" s="396"/>
      <c r="Z37770" s="396"/>
      <c r="AA37770" s="441"/>
    </row>
    <row r="37771" spans="25:27" x14ac:dyDescent="0.2">
      <c r="Y37771" s="396"/>
      <c r="Z37771" s="396"/>
      <c r="AA37771" s="441"/>
    </row>
    <row r="37772" spans="25:27" x14ac:dyDescent="0.2">
      <c r="Y37772" s="396"/>
      <c r="Z37772" s="396"/>
      <c r="AA37772" s="441"/>
    </row>
    <row r="37773" spans="25:27" x14ac:dyDescent="0.2">
      <c r="Y37773" s="396"/>
      <c r="Z37773" s="396"/>
      <c r="AA37773" s="441"/>
    </row>
    <row r="37774" spans="25:27" x14ac:dyDescent="0.2">
      <c r="Y37774" s="396"/>
      <c r="Z37774" s="396"/>
      <c r="AA37774" s="441"/>
    </row>
    <row r="37775" spans="25:27" x14ac:dyDescent="0.2">
      <c r="Y37775" s="396"/>
      <c r="Z37775" s="396"/>
      <c r="AA37775" s="441"/>
    </row>
    <row r="37776" spans="25:27" x14ac:dyDescent="0.2">
      <c r="Y37776" s="396"/>
      <c r="Z37776" s="396"/>
      <c r="AA37776" s="441"/>
    </row>
    <row r="37777" spans="25:27" x14ac:dyDescent="0.2">
      <c r="Y37777" s="396"/>
      <c r="Z37777" s="396"/>
      <c r="AA37777" s="441"/>
    </row>
    <row r="37778" spans="25:27" x14ac:dyDescent="0.2">
      <c r="Y37778" s="396"/>
      <c r="Z37778" s="396"/>
      <c r="AA37778" s="441"/>
    </row>
    <row r="37779" spans="25:27" x14ac:dyDescent="0.2">
      <c r="Y37779" s="396"/>
      <c r="Z37779" s="396"/>
      <c r="AA37779" s="441"/>
    </row>
    <row r="37780" spans="25:27" x14ac:dyDescent="0.2">
      <c r="Y37780" s="396"/>
      <c r="Z37780" s="396"/>
      <c r="AA37780" s="441"/>
    </row>
    <row r="37781" spans="25:27" x14ac:dyDescent="0.2">
      <c r="Y37781" s="396"/>
      <c r="Z37781" s="396"/>
      <c r="AA37781" s="441"/>
    </row>
    <row r="37782" spans="25:27" x14ac:dyDescent="0.2">
      <c r="Y37782" s="396"/>
      <c r="Z37782" s="396"/>
      <c r="AA37782" s="441"/>
    </row>
    <row r="37783" spans="25:27" x14ac:dyDescent="0.2">
      <c r="Y37783" s="396"/>
      <c r="Z37783" s="396"/>
      <c r="AA37783" s="441"/>
    </row>
    <row r="37784" spans="25:27" x14ac:dyDescent="0.2">
      <c r="Y37784" s="396"/>
      <c r="Z37784" s="396"/>
      <c r="AA37784" s="441"/>
    </row>
    <row r="37785" spans="25:27" x14ac:dyDescent="0.2">
      <c r="Y37785" s="396"/>
      <c r="Z37785" s="396"/>
      <c r="AA37785" s="441"/>
    </row>
    <row r="37786" spans="25:27" x14ac:dyDescent="0.2">
      <c r="Y37786" s="396"/>
      <c r="Z37786" s="396"/>
      <c r="AA37786" s="441"/>
    </row>
    <row r="37787" spans="25:27" x14ac:dyDescent="0.2">
      <c r="Y37787" s="396"/>
      <c r="Z37787" s="396"/>
      <c r="AA37787" s="441"/>
    </row>
    <row r="37788" spans="25:27" x14ac:dyDescent="0.2">
      <c r="Y37788" s="396"/>
      <c r="Z37788" s="396"/>
      <c r="AA37788" s="441"/>
    </row>
    <row r="37789" spans="25:27" x14ac:dyDescent="0.2">
      <c r="Y37789" s="396"/>
      <c r="Z37789" s="396"/>
      <c r="AA37789" s="441"/>
    </row>
    <row r="37790" spans="25:27" x14ac:dyDescent="0.2">
      <c r="Y37790" s="396"/>
      <c r="Z37790" s="396"/>
      <c r="AA37790" s="441"/>
    </row>
    <row r="37791" spans="25:27" x14ac:dyDescent="0.2">
      <c r="Y37791" s="396"/>
      <c r="Z37791" s="396"/>
      <c r="AA37791" s="441"/>
    </row>
    <row r="37792" spans="25:27" x14ac:dyDescent="0.2">
      <c r="Y37792" s="396"/>
      <c r="Z37792" s="396"/>
      <c r="AA37792" s="441"/>
    </row>
    <row r="37793" spans="25:27" x14ac:dyDescent="0.2">
      <c r="Y37793" s="396"/>
      <c r="Z37793" s="396"/>
      <c r="AA37793" s="441"/>
    </row>
    <row r="37794" spans="25:27" x14ac:dyDescent="0.2">
      <c r="Y37794" s="396"/>
      <c r="Z37794" s="396"/>
      <c r="AA37794" s="441"/>
    </row>
    <row r="37795" spans="25:27" x14ac:dyDescent="0.2">
      <c r="Y37795" s="396"/>
      <c r="Z37795" s="396"/>
      <c r="AA37795" s="441"/>
    </row>
    <row r="37796" spans="25:27" x14ac:dyDescent="0.2">
      <c r="Y37796" s="396"/>
      <c r="Z37796" s="396"/>
      <c r="AA37796" s="441"/>
    </row>
    <row r="37797" spans="25:27" x14ac:dyDescent="0.2">
      <c r="Y37797" s="396"/>
      <c r="Z37797" s="396"/>
      <c r="AA37797" s="441"/>
    </row>
    <row r="37798" spans="25:27" x14ac:dyDescent="0.2">
      <c r="Y37798" s="396"/>
      <c r="Z37798" s="396"/>
      <c r="AA37798" s="441"/>
    </row>
    <row r="37799" spans="25:27" x14ac:dyDescent="0.2">
      <c r="Y37799" s="396"/>
      <c r="Z37799" s="396"/>
      <c r="AA37799" s="441"/>
    </row>
    <row r="37800" spans="25:27" x14ac:dyDescent="0.2">
      <c r="Y37800" s="396"/>
      <c r="Z37800" s="396"/>
      <c r="AA37800" s="441"/>
    </row>
    <row r="37801" spans="25:27" x14ac:dyDescent="0.2">
      <c r="Y37801" s="396"/>
      <c r="Z37801" s="396"/>
      <c r="AA37801" s="441"/>
    </row>
    <row r="37802" spans="25:27" x14ac:dyDescent="0.2">
      <c r="Y37802" s="396"/>
      <c r="Z37802" s="396"/>
      <c r="AA37802" s="441"/>
    </row>
    <row r="37803" spans="25:27" x14ac:dyDescent="0.2">
      <c r="Y37803" s="396"/>
      <c r="Z37803" s="396"/>
      <c r="AA37803" s="441"/>
    </row>
    <row r="37804" spans="25:27" x14ac:dyDescent="0.2">
      <c r="Y37804" s="396"/>
      <c r="Z37804" s="396"/>
      <c r="AA37804" s="441"/>
    </row>
    <row r="37805" spans="25:27" x14ac:dyDescent="0.2">
      <c r="Y37805" s="396"/>
      <c r="Z37805" s="396"/>
      <c r="AA37805" s="441"/>
    </row>
    <row r="37806" spans="25:27" x14ac:dyDescent="0.2">
      <c r="Y37806" s="396"/>
      <c r="Z37806" s="396"/>
      <c r="AA37806" s="441"/>
    </row>
    <row r="37807" spans="25:27" x14ac:dyDescent="0.2">
      <c r="Y37807" s="396"/>
      <c r="Z37807" s="396"/>
      <c r="AA37807" s="441"/>
    </row>
    <row r="37808" spans="25:27" x14ac:dyDescent="0.2">
      <c r="Y37808" s="396"/>
      <c r="Z37808" s="396"/>
      <c r="AA37808" s="441"/>
    </row>
    <row r="37809" spans="25:27" x14ac:dyDescent="0.2">
      <c r="Y37809" s="396"/>
      <c r="Z37809" s="396"/>
      <c r="AA37809" s="441"/>
    </row>
    <row r="37810" spans="25:27" x14ac:dyDescent="0.2">
      <c r="Y37810" s="396"/>
      <c r="Z37810" s="396"/>
      <c r="AA37810" s="441"/>
    </row>
    <row r="37811" spans="25:27" x14ac:dyDescent="0.2">
      <c r="Y37811" s="396"/>
      <c r="Z37811" s="396"/>
      <c r="AA37811" s="441"/>
    </row>
    <row r="37812" spans="25:27" x14ac:dyDescent="0.2">
      <c r="Y37812" s="396"/>
      <c r="Z37812" s="396"/>
      <c r="AA37812" s="441"/>
    </row>
    <row r="37813" spans="25:27" x14ac:dyDescent="0.2">
      <c r="Y37813" s="396"/>
      <c r="Z37813" s="396"/>
      <c r="AA37813" s="441"/>
    </row>
    <row r="37814" spans="25:27" x14ac:dyDescent="0.2">
      <c r="Y37814" s="396"/>
      <c r="Z37814" s="396"/>
      <c r="AA37814" s="441"/>
    </row>
    <row r="37815" spans="25:27" x14ac:dyDescent="0.2">
      <c r="Y37815" s="396"/>
      <c r="Z37815" s="396"/>
      <c r="AA37815" s="441"/>
    </row>
    <row r="37816" spans="25:27" x14ac:dyDescent="0.2">
      <c r="Y37816" s="396"/>
      <c r="Z37816" s="396"/>
      <c r="AA37816" s="441"/>
    </row>
    <row r="37817" spans="25:27" x14ac:dyDescent="0.2">
      <c r="Y37817" s="396"/>
      <c r="Z37817" s="396"/>
      <c r="AA37817" s="441"/>
    </row>
    <row r="37818" spans="25:27" x14ac:dyDescent="0.2">
      <c r="Y37818" s="396"/>
      <c r="Z37818" s="396"/>
      <c r="AA37818" s="441"/>
    </row>
    <row r="37819" spans="25:27" x14ac:dyDescent="0.2">
      <c r="Y37819" s="396"/>
      <c r="Z37819" s="396"/>
      <c r="AA37819" s="441"/>
    </row>
    <row r="37820" spans="25:27" x14ac:dyDescent="0.2">
      <c r="Y37820" s="396"/>
      <c r="Z37820" s="396"/>
      <c r="AA37820" s="441"/>
    </row>
    <row r="37821" spans="25:27" x14ac:dyDescent="0.2">
      <c r="Y37821" s="396"/>
      <c r="Z37821" s="396"/>
      <c r="AA37821" s="441"/>
    </row>
    <row r="37822" spans="25:27" x14ac:dyDescent="0.2">
      <c r="Y37822" s="396"/>
      <c r="Z37822" s="396"/>
      <c r="AA37822" s="441"/>
    </row>
    <row r="37823" spans="25:27" x14ac:dyDescent="0.2">
      <c r="Y37823" s="396"/>
      <c r="Z37823" s="396"/>
      <c r="AA37823" s="441"/>
    </row>
    <row r="37824" spans="25:27" x14ac:dyDescent="0.2">
      <c r="Y37824" s="396"/>
      <c r="Z37824" s="396"/>
      <c r="AA37824" s="441"/>
    </row>
    <row r="37825" spans="25:27" x14ac:dyDescent="0.2">
      <c r="Y37825" s="396"/>
      <c r="Z37825" s="396"/>
      <c r="AA37825" s="441"/>
    </row>
    <row r="37826" spans="25:27" x14ac:dyDescent="0.2">
      <c r="Y37826" s="396"/>
      <c r="Z37826" s="396"/>
      <c r="AA37826" s="441"/>
    </row>
    <row r="37827" spans="25:27" x14ac:dyDescent="0.2">
      <c r="Y37827" s="396"/>
      <c r="Z37827" s="396"/>
      <c r="AA37827" s="441"/>
    </row>
    <row r="37828" spans="25:27" x14ac:dyDescent="0.2">
      <c r="Y37828" s="396"/>
      <c r="Z37828" s="396"/>
      <c r="AA37828" s="441"/>
    </row>
    <row r="37829" spans="25:27" x14ac:dyDescent="0.2">
      <c r="Y37829" s="396"/>
      <c r="Z37829" s="396"/>
      <c r="AA37829" s="441"/>
    </row>
    <row r="37830" spans="25:27" x14ac:dyDescent="0.2">
      <c r="Y37830" s="396"/>
      <c r="Z37830" s="396"/>
      <c r="AA37830" s="441"/>
    </row>
    <row r="37831" spans="25:27" x14ac:dyDescent="0.2">
      <c r="Y37831" s="396"/>
      <c r="Z37831" s="396"/>
      <c r="AA37831" s="441"/>
    </row>
    <row r="37832" spans="25:27" x14ac:dyDescent="0.2">
      <c r="Y37832" s="396"/>
      <c r="Z37832" s="396"/>
      <c r="AA37832" s="441"/>
    </row>
    <row r="37833" spans="25:27" x14ac:dyDescent="0.2">
      <c r="Y37833" s="396"/>
      <c r="Z37833" s="396"/>
      <c r="AA37833" s="441"/>
    </row>
    <row r="37834" spans="25:27" x14ac:dyDescent="0.2">
      <c r="Y37834" s="396"/>
      <c r="Z37834" s="396"/>
      <c r="AA37834" s="441"/>
    </row>
    <row r="37835" spans="25:27" x14ac:dyDescent="0.2">
      <c r="Y37835" s="396"/>
      <c r="Z37835" s="396"/>
      <c r="AA37835" s="441"/>
    </row>
    <row r="37836" spans="25:27" x14ac:dyDescent="0.2">
      <c r="Y37836" s="396"/>
      <c r="Z37836" s="396"/>
      <c r="AA37836" s="441"/>
    </row>
    <row r="37837" spans="25:27" x14ac:dyDescent="0.2">
      <c r="Y37837" s="396"/>
      <c r="Z37837" s="396"/>
      <c r="AA37837" s="441"/>
    </row>
    <row r="37838" spans="25:27" x14ac:dyDescent="0.2">
      <c r="Y37838" s="396"/>
      <c r="Z37838" s="396"/>
      <c r="AA37838" s="441"/>
    </row>
    <row r="37839" spans="25:27" x14ac:dyDescent="0.2">
      <c r="Y37839" s="396"/>
      <c r="Z37839" s="396"/>
      <c r="AA37839" s="441"/>
    </row>
    <row r="37840" spans="25:27" x14ac:dyDescent="0.2">
      <c r="Y37840" s="396"/>
      <c r="Z37840" s="396"/>
      <c r="AA37840" s="441"/>
    </row>
    <row r="37841" spans="25:27" x14ac:dyDescent="0.2">
      <c r="Y37841" s="396"/>
      <c r="Z37841" s="396"/>
      <c r="AA37841" s="441"/>
    </row>
    <row r="37842" spans="25:27" x14ac:dyDescent="0.2">
      <c r="Y37842" s="396"/>
      <c r="Z37842" s="396"/>
      <c r="AA37842" s="441"/>
    </row>
    <row r="37843" spans="25:27" x14ac:dyDescent="0.2">
      <c r="Y37843" s="396"/>
      <c r="Z37843" s="396"/>
      <c r="AA37843" s="441"/>
    </row>
    <row r="37844" spans="25:27" x14ac:dyDescent="0.2">
      <c r="Y37844" s="396"/>
      <c r="Z37844" s="396"/>
      <c r="AA37844" s="441"/>
    </row>
    <row r="37845" spans="25:27" x14ac:dyDescent="0.2">
      <c r="Y37845" s="396"/>
      <c r="Z37845" s="396"/>
      <c r="AA37845" s="441"/>
    </row>
    <row r="37846" spans="25:27" x14ac:dyDescent="0.2">
      <c r="Y37846" s="396"/>
      <c r="Z37846" s="396"/>
      <c r="AA37846" s="441"/>
    </row>
    <row r="37847" spans="25:27" x14ac:dyDescent="0.2">
      <c r="Y37847" s="396"/>
      <c r="Z37847" s="396"/>
      <c r="AA37847" s="441"/>
    </row>
    <row r="37848" spans="25:27" x14ac:dyDescent="0.2">
      <c r="Y37848" s="396"/>
      <c r="Z37848" s="396"/>
      <c r="AA37848" s="441"/>
    </row>
    <row r="37849" spans="25:27" x14ac:dyDescent="0.2">
      <c r="Y37849" s="396"/>
      <c r="Z37849" s="396"/>
      <c r="AA37849" s="441"/>
    </row>
    <row r="37850" spans="25:27" x14ac:dyDescent="0.2">
      <c r="Y37850" s="396"/>
      <c r="Z37850" s="396"/>
      <c r="AA37850" s="441"/>
    </row>
    <row r="37851" spans="25:27" x14ac:dyDescent="0.2">
      <c r="Y37851" s="396"/>
      <c r="Z37851" s="396"/>
      <c r="AA37851" s="441"/>
    </row>
    <row r="37852" spans="25:27" x14ac:dyDescent="0.2">
      <c r="Y37852" s="396"/>
      <c r="Z37852" s="396"/>
      <c r="AA37852" s="441"/>
    </row>
    <row r="37853" spans="25:27" x14ac:dyDescent="0.2">
      <c r="Y37853" s="396"/>
      <c r="Z37853" s="396"/>
      <c r="AA37853" s="441"/>
    </row>
    <row r="37854" spans="25:27" x14ac:dyDescent="0.2">
      <c r="Y37854" s="396"/>
      <c r="Z37854" s="396"/>
      <c r="AA37854" s="441"/>
    </row>
    <row r="37855" spans="25:27" x14ac:dyDescent="0.2">
      <c r="Y37855" s="396"/>
      <c r="Z37855" s="396"/>
      <c r="AA37855" s="441"/>
    </row>
    <row r="37856" spans="25:27" x14ac:dyDescent="0.2">
      <c r="Y37856" s="396"/>
      <c r="Z37856" s="396"/>
      <c r="AA37856" s="441"/>
    </row>
    <row r="37857" spans="25:27" x14ac:dyDescent="0.2">
      <c r="Y37857" s="396"/>
      <c r="Z37857" s="396"/>
      <c r="AA37857" s="441"/>
    </row>
    <row r="37858" spans="25:27" x14ac:dyDescent="0.2">
      <c r="Y37858" s="396"/>
      <c r="Z37858" s="396"/>
      <c r="AA37858" s="441"/>
    </row>
    <row r="37859" spans="25:27" x14ac:dyDescent="0.2">
      <c r="Y37859" s="396"/>
      <c r="Z37859" s="396"/>
      <c r="AA37859" s="441"/>
    </row>
    <row r="37860" spans="25:27" x14ac:dyDescent="0.2">
      <c r="Y37860" s="396"/>
      <c r="Z37860" s="396"/>
      <c r="AA37860" s="441"/>
    </row>
    <row r="37861" spans="25:27" x14ac:dyDescent="0.2">
      <c r="Y37861" s="396"/>
      <c r="Z37861" s="396"/>
      <c r="AA37861" s="441"/>
    </row>
    <row r="37862" spans="25:27" x14ac:dyDescent="0.2">
      <c r="Y37862" s="396"/>
      <c r="Z37862" s="396"/>
      <c r="AA37862" s="441"/>
    </row>
    <row r="37863" spans="25:27" x14ac:dyDescent="0.2">
      <c r="Y37863" s="396"/>
      <c r="Z37863" s="396"/>
      <c r="AA37863" s="441"/>
    </row>
    <row r="37864" spans="25:27" x14ac:dyDescent="0.2">
      <c r="Y37864" s="396"/>
      <c r="Z37864" s="396"/>
      <c r="AA37864" s="441"/>
    </row>
    <row r="37865" spans="25:27" x14ac:dyDescent="0.2">
      <c r="Y37865" s="396"/>
      <c r="Z37865" s="396"/>
      <c r="AA37865" s="441"/>
    </row>
    <row r="37866" spans="25:27" x14ac:dyDescent="0.2">
      <c r="Y37866" s="396"/>
      <c r="Z37866" s="396"/>
      <c r="AA37866" s="441"/>
    </row>
    <row r="37867" spans="25:27" x14ac:dyDescent="0.2">
      <c r="Y37867" s="396"/>
      <c r="Z37867" s="396"/>
      <c r="AA37867" s="441"/>
    </row>
    <row r="37868" spans="25:27" x14ac:dyDescent="0.2">
      <c r="Y37868" s="396"/>
      <c r="Z37868" s="396"/>
      <c r="AA37868" s="441"/>
    </row>
    <row r="37869" spans="25:27" x14ac:dyDescent="0.2">
      <c r="Y37869" s="396"/>
      <c r="Z37869" s="396"/>
      <c r="AA37869" s="441"/>
    </row>
    <row r="37870" spans="25:27" x14ac:dyDescent="0.2">
      <c r="Y37870" s="396"/>
      <c r="Z37870" s="396"/>
      <c r="AA37870" s="441"/>
    </row>
    <row r="37871" spans="25:27" x14ac:dyDescent="0.2">
      <c r="Y37871" s="396"/>
      <c r="Z37871" s="396"/>
      <c r="AA37871" s="441"/>
    </row>
    <row r="37872" spans="25:27" x14ac:dyDescent="0.2">
      <c r="Y37872" s="396"/>
      <c r="Z37872" s="396"/>
      <c r="AA37872" s="441"/>
    </row>
    <row r="37873" spans="25:27" x14ac:dyDescent="0.2">
      <c r="Y37873" s="396"/>
      <c r="Z37873" s="396"/>
      <c r="AA37873" s="441"/>
    </row>
    <row r="37874" spans="25:27" x14ac:dyDescent="0.2">
      <c r="Y37874" s="396"/>
      <c r="Z37874" s="396"/>
      <c r="AA37874" s="441"/>
    </row>
    <row r="37875" spans="25:27" x14ac:dyDescent="0.2">
      <c r="Y37875" s="396"/>
      <c r="Z37875" s="396"/>
      <c r="AA37875" s="441"/>
    </row>
    <row r="37876" spans="25:27" x14ac:dyDescent="0.2">
      <c r="Y37876" s="396"/>
      <c r="Z37876" s="396"/>
      <c r="AA37876" s="441"/>
    </row>
    <row r="37877" spans="25:27" x14ac:dyDescent="0.2">
      <c r="Y37877" s="396"/>
      <c r="Z37877" s="396"/>
      <c r="AA37877" s="441"/>
    </row>
    <row r="37878" spans="25:27" x14ac:dyDescent="0.2">
      <c r="Y37878" s="396"/>
      <c r="Z37878" s="396"/>
      <c r="AA37878" s="441"/>
    </row>
    <row r="37879" spans="25:27" x14ac:dyDescent="0.2">
      <c r="Y37879" s="396"/>
      <c r="Z37879" s="396"/>
      <c r="AA37879" s="441"/>
    </row>
    <row r="37880" spans="25:27" x14ac:dyDescent="0.2">
      <c r="Y37880" s="396"/>
      <c r="Z37880" s="396"/>
      <c r="AA37880" s="441"/>
    </row>
    <row r="37881" spans="25:27" x14ac:dyDescent="0.2">
      <c r="Y37881" s="396"/>
      <c r="Z37881" s="396"/>
      <c r="AA37881" s="441"/>
    </row>
    <row r="37882" spans="25:27" x14ac:dyDescent="0.2">
      <c r="Y37882" s="396"/>
      <c r="Z37882" s="396"/>
      <c r="AA37882" s="441"/>
    </row>
    <row r="37883" spans="25:27" x14ac:dyDescent="0.2">
      <c r="Y37883" s="396"/>
      <c r="Z37883" s="396"/>
      <c r="AA37883" s="441"/>
    </row>
    <row r="37884" spans="25:27" x14ac:dyDescent="0.2">
      <c r="Y37884" s="396"/>
      <c r="Z37884" s="396"/>
      <c r="AA37884" s="441"/>
    </row>
    <row r="37885" spans="25:27" x14ac:dyDescent="0.2">
      <c r="Y37885" s="396"/>
      <c r="Z37885" s="396"/>
      <c r="AA37885" s="441"/>
    </row>
    <row r="37886" spans="25:27" x14ac:dyDescent="0.2">
      <c r="Y37886" s="396"/>
      <c r="Z37886" s="396"/>
      <c r="AA37886" s="441"/>
    </row>
    <row r="37887" spans="25:27" x14ac:dyDescent="0.2">
      <c r="Y37887" s="396"/>
      <c r="Z37887" s="396"/>
      <c r="AA37887" s="441"/>
    </row>
    <row r="37888" spans="25:27" x14ac:dyDescent="0.2">
      <c r="Y37888" s="396"/>
      <c r="Z37888" s="396"/>
      <c r="AA37888" s="441"/>
    </row>
    <row r="37889" spans="25:27" x14ac:dyDescent="0.2">
      <c r="Y37889" s="396"/>
      <c r="Z37889" s="396"/>
      <c r="AA37889" s="441"/>
    </row>
    <row r="37890" spans="25:27" x14ac:dyDescent="0.2">
      <c r="Y37890" s="396"/>
      <c r="Z37890" s="396"/>
      <c r="AA37890" s="441"/>
    </row>
    <row r="37891" spans="25:27" x14ac:dyDescent="0.2">
      <c r="Y37891" s="396"/>
      <c r="Z37891" s="396"/>
      <c r="AA37891" s="441"/>
    </row>
    <row r="37892" spans="25:27" x14ac:dyDescent="0.2">
      <c r="Y37892" s="396"/>
      <c r="Z37892" s="396"/>
      <c r="AA37892" s="441"/>
    </row>
    <row r="37893" spans="25:27" x14ac:dyDescent="0.2">
      <c r="Y37893" s="396"/>
      <c r="Z37893" s="396"/>
      <c r="AA37893" s="441"/>
    </row>
    <row r="37894" spans="25:27" x14ac:dyDescent="0.2">
      <c r="Y37894" s="396"/>
      <c r="Z37894" s="396"/>
      <c r="AA37894" s="441"/>
    </row>
    <row r="37895" spans="25:27" x14ac:dyDescent="0.2">
      <c r="Y37895" s="396"/>
      <c r="Z37895" s="396"/>
      <c r="AA37895" s="441"/>
    </row>
    <row r="37896" spans="25:27" x14ac:dyDescent="0.2">
      <c r="Y37896" s="396"/>
      <c r="Z37896" s="396"/>
      <c r="AA37896" s="441"/>
    </row>
    <row r="37897" spans="25:27" x14ac:dyDescent="0.2">
      <c r="Y37897" s="396"/>
      <c r="Z37897" s="396"/>
      <c r="AA37897" s="441"/>
    </row>
    <row r="37898" spans="25:27" x14ac:dyDescent="0.2">
      <c r="Y37898" s="396"/>
      <c r="Z37898" s="396"/>
      <c r="AA37898" s="441"/>
    </row>
    <row r="37899" spans="25:27" x14ac:dyDescent="0.2">
      <c r="Y37899" s="396"/>
      <c r="Z37899" s="396"/>
      <c r="AA37899" s="441"/>
    </row>
    <row r="37900" spans="25:27" x14ac:dyDescent="0.2">
      <c r="Y37900" s="396"/>
      <c r="Z37900" s="396"/>
      <c r="AA37900" s="441"/>
    </row>
    <row r="37901" spans="25:27" x14ac:dyDescent="0.2">
      <c r="Y37901" s="396"/>
      <c r="Z37901" s="396"/>
      <c r="AA37901" s="441"/>
    </row>
    <row r="37902" spans="25:27" x14ac:dyDescent="0.2">
      <c r="Y37902" s="396"/>
      <c r="Z37902" s="396"/>
      <c r="AA37902" s="441"/>
    </row>
    <row r="37903" spans="25:27" x14ac:dyDescent="0.2">
      <c r="Y37903" s="396"/>
      <c r="Z37903" s="396"/>
      <c r="AA37903" s="441"/>
    </row>
    <row r="37904" spans="25:27" x14ac:dyDescent="0.2">
      <c r="Y37904" s="396"/>
      <c r="Z37904" s="396"/>
      <c r="AA37904" s="441"/>
    </row>
    <row r="37905" spans="25:27" x14ac:dyDescent="0.2">
      <c r="Y37905" s="396"/>
      <c r="Z37905" s="396"/>
      <c r="AA37905" s="441"/>
    </row>
    <row r="37906" spans="25:27" x14ac:dyDescent="0.2">
      <c r="Y37906" s="396"/>
      <c r="Z37906" s="396"/>
      <c r="AA37906" s="441"/>
    </row>
    <row r="37907" spans="25:27" x14ac:dyDescent="0.2">
      <c r="Y37907" s="396"/>
      <c r="Z37907" s="396"/>
      <c r="AA37907" s="441"/>
    </row>
    <row r="37908" spans="25:27" x14ac:dyDescent="0.2">
      <c r="Y37908" s="396"/>
      <c r="Z37908" s="396"/>
      <c r="AA37908" s="441"/>
    </row>
    <row r="37909" spans="25:27" x14ac:dyDescent="0.2">
      <c r="Y37909" s="396"/>
      <c r="Z37909" s="396"/>
      <c r="AA37909" s="441"/>
    </row>
    <row r="37910" spans="25:27" x14ac:dyDescent="0.2">
      <c r="Y37910" s="396"/>
      <c r="Z37910" s="396"/>
      <c r="AA37910" s="441"/>
    </row>
    <row r="37911" spans="25:27" x14ac:dyDescent="0.2">
      <c r="Y37911" s="396"/>
      <c r="Z37911" s="396"/>
      <c r="AA37911" s="441"/>
    </row>
    <row r="37912" spans="25:27" x14ac:dyDescent="0.2">
      <c r="Y37912" s="396"/>
      <c r="Z37912" s="396"/>
      <c r="AA37912" s="441"/>
    </row>
    <row r="37913" spans="25:27" x14ac:dyDescent="0.2">
      <c r="Y37913" s="396"/>
      <c r="Z37913" s="396"/>
      <c r="AA37913" s="441"/>
    </row>
    <row r="37914" spans="25:27" x14ac:dyDescent="0.2">
      <c r="Y37914" s="396"/>
      <c r="Z37914" s="396"/>
      <c r="AA37914" s="441"/>
    </row>
    <row r="37915" spans="25:27" x14ac:dyDescent="0.2">
      <c r="Y37915" s="396"/>
      <c r="Z37915" s="396"/>
      <c r="AA37915" s="441"/>
    </row>
    <row r="37916" spans="25:27" x14ac:dyDescent="0.2">
      <c r="Y37916" s="396"/>
      <c r="Z37916" s="396"/>
      <c r="AA37916" s="441"/>
    </row>
    <row r="37917" spans="25:27" x14ac:dyDescent="0.2">
      <c r="Y37917" s="396"/>
      <c r="Z37917" s="396"/>
      <c r="AA37917" s="441"/>
    </row>
    <row r="37918" spans="25:27" x14ac:dyDescent="0.2">
      <c r="Y37918" s="396"/>
      <c r="Z37918" s="396"/>
      <c r="AA37918" s="441"/>
    </row>
    <row r="37919" spans="25:27" x14ac:dyDescent="0.2">
      <c r="Y37919" s="396"/>
      <c r="Z37919" s="396"/>
      <c r="AA37919" s="441"/>
    </row>
    <row r="37920" spans="25:27" x14ac:dyDescent="0.2">
      <c r="Y37920" s="396"/>
      <c r="Z37920" s="396"/>
      <c r="AA37920" s="441"/>
    </row>
    <row r="37921" spans="25:27" x14ac:dyDescent="0.2">
      <c r="Y37921" s="396"/>
      <c r="Z37921" s="396"/>
      <c r="AA37921" s="441"/>
    </row>
    <row r="37922" spans="25:27" x14ac:dyDescent="0.2">
      <c r="Y37922" s="396"/>
      <c r="Z37922" s="396"/>
      <c r="AA37922" s="441"/>
    </row>
    <row r="37923" spans="25:27" x14ac:dyDescent="0.2">
      <c r="Y37923" s="396"/>
      <c r="Z37923" s="396"/>
      <c r="AA37923" s="441"/>
    </row>
    <row r="37924" spans="25:27" x14ac:dyDescent="0.2">
      <c r="Y37924" s="396"/>
      <c r="Z37924" s="396"/>
      <c r="AA37924" s="441"/>
    </row>
    <row r="37925" spans="25:27" x14ac:dyDescent="0.2">
      <c r="Y37925" s="396"/>
      <c r="Z37925" s="396"/>
      <c r="AA37925" s="441"/>
    </row>
    <row r="37926" spans="25:27" x14ac:dyDescent="0.2">
      <c r="Y37926" s="396"/>
      <c r="Z37926" s="396"/>
      <c r="AA37926" s="441"/>
    </row>
    <row r="37927" spans="25:27" x14ac:dyDescent="0.2">
      <c r="Y37927" s="396"/>
      <c r="Z37927" s="396"/>
      <c r="AA37927" s="441"/>
    </row>
    <row r="37928" spans="25:27" x14ac:dyDescent="0.2">
      <c r="Y37928" s="396"/>
      <c r="Z37928" s="396"/>
      <c r="AA37928" s="441"/>
    </row>
    <row r="37929" spans="25:27" x14ac:dyDescent="0.2">
      <c r="Y37929" s="396"/>
      <c r="Z37929" s="396"/>
      <c r="AA37929" s="441"/>
    </row>
    <row r="37930" spans="25:27" x14ac:dyDescent="0.2">
      <c r="Y37930" s="396"/>
      <c r="Z37930" s="396"/>
      <c r="AA37930" s="441"/>
    </row>
    <row r="37931" spans="25:27" x14ac:dyDescent="0.2">
      <c r="Y37931" s="396"/>
      <c r="Z37931" s="396"/>
      <c r="AA37931" s="441"/>
    </row>
    <row r="37932" spans="25:27" x14ac:dyDescent="0.2">
      <c r="Y37932" s="396"/>
      <c r="Z37932" s="396"/>
      <c r="AA37932" s="441"/>
    </row>
    <row r="37933" spans="25:27" x14ac:dyDescent="0.2">
      <c r="Y37933" s="396"/>
      <c r="Z37933" s="396"/>
      <c r="AA37933" s="441"/>
    </row>
    <row r="37934" spans="25:27" x14ac:dyDescent="0.2">
      <c r="Y37934" s="396"/>
      <c r="Z37934" s="396"/>
      <c r="AA37934" s="441"/>
    </row>
    <row r="37935" spans="25:27" x14ac:dyDescent="0.2">
      <c r="Y37935" s="396"/>
      <c r="Z37935" s="396"/>
      <c r="AA37935" s="441"/>
    </row>
    <row r="37936" spans="25:27" x14ac:dyDescent="0.2">
      <c r="Y37936" s="396"/>
      <c r="Z37936" s="396"/>
      <c r="AA37936" s="441"/>
    </row>
    <row r="37937" spans="25:27" x14ac:dyDescent="0.2">
      <c r="Y37937" s="396"/>
      <c r="Z37937" s="396"/>
      <c r="AA37937" s="441"/>
    </row>
    <row r="37938" spans="25:27" x14ac:dyDescent="0.2">
      <c r="Y37938" s="396"/>
      <c r="Z37938" s="396"/>
      <c r="AA37938" s="441"/>
    </row>
    <row r="37939" spans="25:27" x14ac:dyDescent="0.2">
      <c r="Y37939" s="396"/>
      <c r="Z37939" s="396"/>
      <c r="AA37939" s="441"/>
    </row>
    <row r="37940" spans="25:27" x14ac:dyDescent="0.2">
      <c r="Y37940" s="396"/>
      <c r="Z37940" s="396"/>
      <c r="AA37940" s="441"/>
    </row>
    <row r="37941" spans="25:27" x14ac:dyDescent="0.2">
      <c r="Y37941" s="396"/>
      <c r="Z37941" s="396"/>
      <c r="AA37941" s="441"/>
    </row>
    <row r="37942" spans="25:27" x14ac:dyDescent="0.2">
      <c r="Y37942" s="396"/>
      <c r="Z37942" s="396"/>
      <c r="AA37942" s="441"/>
    </row>
    <row r="37943" spans="25:27" x14ac:dyDescent="0.2">
      <c r="Y37943" s="396"/>
      <c r="Z37943" s="396"/>
      <c r="AA37943" s="441"/>
    </row>
    <row r="37944" spans="25:27" x14ac:dyDescent="0.2">
      <c r="Y37944" s="396"/>
      <c r="Z37944" s="396"/>
      <c r="AA37944" s="441"/>
    </row>
    <row r="37945" spans="25:27" x14ac:dyDescent="0.2">
      <c r="Y37945" s="396"/>
      <c r="Z37945" s="396"/>
      <c r="AA37945" s="441"/>
    </row>
    <row r="37946" spans="25:27" x14ac:dyDescent="0.2">
      <c r="Y37946" s="396"/>
      <c r="Z37946" s="396"/>
      <c r="AA37946" s="441"/>
    </row>
    <row r="37947" spans="25:27" x14ac:dyDescent="0.2">
      <c r="Y37947" s="396"/>
      <c r="Z37947" s="396"/>
      <c r="AA37947" s="441"/>
    </row>
    <row r="37948" spans="25:27" x14ac:dyDescent="0.2">
      <c r="Y37948" s="396"/>
      <c r="Z37948" s="396"/>
      <c r="AA37948" s="441"/>
    </row>
    <row r="37949" spans="25:27" x14ac:dyDescent="0.2">
      <c r="Y37949" s="396"/>
      <c r="Z37949" s="396"/>
      <c r="AA37949" s="441"/>
    </row>
    <row r="37950" spans="25:27" x14ac:dyDescent="0.2">
      <c r="Y37950" s="396"/>
      <c r="Z37950" s="396"/>
      <c r="AA37950" s="441"/>
    </row>
    <row r="37951" spans="25:27" x14ac:dyDescent="0.2">
      <c r="Y37951" s="396"/>
      <c r="Z37951" s="396"/>
      <c r="AA37951" s="441"/>
    </row>
    <row r="37952" spans="25:27" x14ac:dyDescent="0.2">
      <c r="Y37952" s="396"/>
      <c r="Z37952" s="396"/>
      <c r="AA37952" s="441"/>
    </row>
    <row r="37953" spans="25:27" x14ac:dyDescent="0.2">
      <c r="Y37953" s="396"/>
      <c r="Z37953" s="396"/>
      <c r="AA37953" s="441"/>
    </row>
    <row r="37954" spans="25:27" x14ac:dyDescent="0.2">
      <c r="Y37954" s="396"/>
      <c r="Z37954" s="396"/>
      <c r="AA37954" s="441"/>
    </row>
    <row r="37955" spans="25:27" x14ac:dyDescent="0.2">
      <c r="Y37955" s="396"/>
      <c r="Z37955" s="396"/>
      <c r="AA37955" s="441"/>
    </row>
    <row r="37956" spans="25:27" x14ac:dyDescent="0.2">
      <c r="Y37956" s="396"/>
      <c r="Z37956" s="396"/>
      <c r="AA37956" s="441"/>
    </row>
    <row r="37957" spans="25:27" x14ac:dyDescent="0.2">
      <c r="Y37957" s="396"/>
      <c r="Z37957" s="396"/>
      <c r="AA37957" s="441"/>
    </row>
    <row r="37958" spans="25:27" x14ac:dyDescent="0.2">
      <c r="Y37958" s="396"/>
      <c r="Z37958" s="396"/>
      <c r="AA37958" s="441"/>
    </row>
    <row r="37959" spans="25:27" x14ac:dyDescent="0.2">
      <c r="Y37959" s="396"/>
      <c r="Z37959" s="396"/>
      <c r="AA37959" s="441"/>
    </row>
    <row r="37960" spans="25:27" x14ac:dyDescent="0.2">
      <c r="Y37960" s="396"/>
      <c r="Z37960" s="396"/>
      <c r="AA37960" s="441"/>
    </row>
    <row r="37961" spans="25:27" x14ac:dyDescent="0.2">
      <c r="Y37961" s="396"/>
      <c r="Z37961" s="396"/>
      <c r="AA37961" s="441"/>
    </row>
    <row r="37962" spans="25:27" x14ac:dyDescent="0.2">
      <c r="Y37962" s="396"/>
      <c r="Z37962" s="396"/>
      <c r="AA37962" s="441"/>
    </row>
    <row r="37963" spans="25:27" x14ac:dyDescent="0.2">
      <c r="Y37963" s="396"/>
      <c r="Z37963" s="396"/>
      <c r="AA37963" s="441"/>
    </row>
    <row r="37964" spans="25:27" x14ac:dyDescent="0.2">
      <c r="Y37964" s="396"/>
      <c r="Z37964" s="396"/>
      <c r="AA37964" s="441"/>
    </row>
    <row r="37965" spans="25:27" x14ac:dyDescent="0.2">
      <c r="Y37965" s="396"/>
      <c r="Z37965" s="396"/>
      <c r="AA37965" s="441"/>
    </row>
    <row r="37966" spans="25:27" x14ac:dyDescent="0.2">
      <c r="Y37966" s="396"/>
      <c r="Z37966" s="396"/>
      <c r="AA37966" s="441"/>
    </row>
    <row r="37967" spans="25:27" x14ac:dyDescent="0.2">
      <c r="Y37967" s="396"/>
      <c r="Z37967" s="396"/>
      <c r="AA37967" s="441"/>
    </row>
    <row r="37968" spans="25:27" x14ac:dyDescent="0.2">
      <c r="Y37968" s="396"/>
      <c r="Z37968" s="396"/>
      <c r="AA37968" s="441"/>
    </row>
    <row r="37969" spans="25:27" x14ac:dyDescent="0.2">
      <c r="Y37969" s="396"/>
      <c r="Z37969" s="396"/>
      <c r="AA37969" s="441"/>
    </row>
    <row r="37970" spans="25:27" x14ac:dyDescent="0.2">
      <c r="Y37970" s="396"/>
      <c r="Z37970" s="396"/>
      <c r="AA37970" s="441"/>
    </row>
    <row r="37971" spans="25:27" x14ac:dyDescent="0.2">
      <c r="Y37971" s="396"/>
      <c r="Z37971" s="396"/>
      <c r="AA37971" s="441"/>
    </row>
    <row r="37972" spans="25:27" x14ac:dyDescent="0.2">
      <c r="Y37972" s="396"/>
      <c r="Z37972" s="396"/>
      <c r="AA37972" s="441"/>
    </row>
    <row r="37973" spans="25:27" x14ac:dyDescent="0.2">
      <c r="Y37973" s="396"/>
      <c r="Z37973" s="396"/>
      <c r="AA37973" s="441"/>
    </row>
    <row r="37974" spans="25:27" x14ac:dyDescent="0.2">
      <c r="Y37974" s="396"/>
      <c r="Z37974" s="396"/>
      <c r="AA37974" s="441"/>
    </row>
    <row r="37975" spans="25:27" x14ac:dyDescent="0.2">
      <c r="Y37975" s="396"/>
      <c r="Z37975" s="396"/>
      <c r="AA37975" s="441"/>
    </row>
    <row r="37976" spans="25:27" x14ac:dyDescent="0.2">
      <c r="Y37976" s="396"/>
      <c r="Z37976" s="396"/>
      <c r="AA37976" s="441"/>
    </row>
    <row r="37977" spans="25:27" x14ac:dyDescent="0.2">
      <c r="Y37977" s="396"/>
      <c r="Z37977" s="396"/>
      <c r="AA37977" s="441"/>
    </row>
    <row r="37978" spans="25:27" x14ac:dyDescent="0.2">
      <c r="Y37978" s="396"/>
      <c r="Z37978" s="396"/>
      <c r="AA37978" s="441"/>
    </row>
    <row r="37979" spans="25:27" x14ac:dyDescent="0.2">
      <c r="Y37979" s="396"/>
      <c r="Z37979" s="396"/>
      <c r="AA37979" s="441"/>
    </row>
    <row r="37980" spans="25:27" x14ac:dyDescent="0.2">
      <c r="Y37980" s="396"/>
      <c r="Z37980" s="396"/>
      <c r="AA37980" s="441"/>
    </row>
    <row r="37981" spans="25:27" x14ac:dyDescent="0.2">
      <c r="Y37981" s="396"/>
      <c r="Z37981" s="396"/>
      <c r="AA37981" s="441"/>
    </row>
    <row r="37982" spans="25:27" x14ac:dyDescent="0.2">
      <c r="Y37982" s="396"/>
      <c r="Z37982" s="396"/>
      <c r="AA37982" s="441"/>
    </row>
    <row r="37983" spans="25:27" x14ac:dyDescent="0.2">
      <c r="Y37983" s="396"/>
      <c r="Z37983" s="396"/>
      <c r="AA37983" s="441"/>
    </row>
    <row r="37984" spans="25:27" x14ac:dyDescent="0.2">
      <c r="Y37984" s="396"/>
      <c r="Z37984" s="396"/>
      <c r="AA37984" s="441"/>
    </row>
    <row r="37985" spans="25:27" x14ac:dyDescent="0.2">
      <c r="Y37985" s="396"/>
      <c r="Z37985" s="396"/>
      <c r="AA37985" s="441"/>
    </row>
    <row r="37986" spans="25:27" x14ac:dyDescent="0.2">
      <c r="Y37986" s="396"/>
      <c r="Z37986" s="396"/>
      <c r="AA37986" s="441"/>
    </row>
    <row r="37987" spans="25:27" x14ac:dyDescent="0.2">
      <c r="Y37987" s="396"/>
      <c r="Z37987" s="396"/>
      <c r="AA37987" s="441"/>
    </row>
    <row r="37988" spans="25:27" x14ac:dyDescent="0.2">
      <c r="Y37988" s="396"/>
      <c r="Z37988" s="396"/>
      <c r="AA37988" s="441"/>
    </row>
    <row r="37989" spans="25:27" x14ac:dyDescent="0.2">
      <c r="Y37989" s="396"/>
      <c r="Z37989" s="396"/>
      <c r="AA37989" s="441"/>
    </row>
    <row r="37990" spans="25:27" x14ac:dyDescent="0.2">
      <c r="Y37990" s="396"/>
      <c r="Z37990" s="396"/>
      <c r="AA37990" s="441"/>
    </row>
    <row r="37991" spans="25:27" x14ac:dyDescent="0.2">
      <c r="Y37991" s="396"/>
      <c r="Z37991" s="396"/>
      <c r="AA37991" s="441"/>
    </row>
    <row r="37992" spans="25:27" x14ac:dyDescent="0.2">
      <c r="Y37992" s="396"/>
      <c r="Z37992" s="396"/>
      <c r="AA37992" s="441"/>
    </row>
    <row r="37993" spans="25:27" x14ac:dyDescent="0.2">
      <c r="Y37993" s="396"/>
      <c r="Z37993" s="396"/>
      <c r="AA37993" s="441"/>
    </row>
    <row r="37994" spans="25:27" x14ac:dyDescent="0.2">
      <c r="Y37994" s="396"/>
      <c r="Z37994" s="396"/>
      <c r="AA37994" s="441"/>
    </row>
    <row r="37995" spans="25:27" x14ac:dyDescent="0.2">
      <c r="Y37995" s="396"/>
      <c r="Z37995" s="396"/>
      <c r="AA37995" s="441"/>
    </row>
    <row r="37996" spans="25:27" x14ac:dyDescent="0.2">
      <c r="Y37996" s="396"/>
      <c r="Z37996" s="396"/>
      <c r="AA37996" s="441"/>
    </row>
    <row r="37997" spans="25:27" x14ac:dyDescent="0.2">
      <c r="Y37997" s="396"/>
      <c r="Z37997" s="396"/>
      <c r="AA37997" s="441"/>
    </row>
    <row r="37998" spans="25:27" x14ac:dyDescent="0.2">
      <c r="Y37998" s="396"/>
      <c r="Z37998" s="396"/>
      <c r="AA37998" s="441"/>
    </row>
    <row r="37999" spans="25:27" x14ac:dyDescent="0.2">
      <c r="Y37999" s="396"/>
      <c r="Z37999" s="396"/>
      <c r="AA37999" s="441"/>
    </row>
    <row r="38000" spans="25:27" x14ac:dyDescent="0.2">
      <c r="Y38000" s="396"/>
      <c r="Z38000" s="396"/>
      <c r="AA38000" s="441"/>
    </row>
    <row r="38001" spans="25:27" x14ac:dyDescent="0.2">
      <c r="Y38001" s="396"/>
      <c r="Z38001" s="396"/>
      <c r="AA38001" s="441"/>
    </row>
    <row r="38002" spans="25:27" x14ac:dyDescent="0.2">
      <c r="Y38002" s="396"/>
      <c r="Z38002" s="396"/>
      <c r="AA38002" s="441"/>
    </row>
    <row r="38003" spans="25:27" x14ac:dyDescent="0.2">
      <c r="Y38003" s="396"/>
      <c r="Z38003" s="396"/>
      <c r="AA38003" s="441"/>
    </row>
    <row r="38004" spans="25:27" x14ac:dyDescent="0.2">
      <c r="Y38004" s="396"/>
      <c r="Z38004" s="396"/>
      <c r="AA38004" s="441"/>
    </row>
    <row r="38005" spans="25:27" x14ac:dyDescent="0.2">
      <c r="Y38005" s="396"/>
      <c r="Z38005" s="396"/>
      <c r="AA38005" s="441"/>
    </row>
    <row r="38006" spans="25:27" x14ac:dyDescent="0.2">
      <c r="Y38006" s="396"/>
      <c r="Z38006" s="396"/>
      <c r="AA38006" s="441"/>
    </row>
    <row r="38007" spans="25:27" x14ac:dyDescent="0.2">
      <c r="Y38007" s="396"/>
      <c r="Z38007" s="396"/>
      <c r="AA38007" s="441"/>
    </row>
    <row r="38008" spans="25:27" x14ac:dyDescent="0.2">
      <c r="Y38008" s="396"/>
      <c r="Z38008" s="396"/>
      <c r="AA38008" s="441"/>
    </row>
    <row r="38009" spans="25:27" x14ac:dyDescent="0.2">
      <c r="Y38009" s="396"/>
      <c r="Z38009" s="396"/>
      <c r="AA38009" s="441"/>
    </row>
    <row r="38010" spans="25:27" x14ac:dyDescent="0.2">
      <c r="Y38010" s="396"/>
      <c r="Z38010" s="396"/>
      <c r="AA38010" s="441"/>
    </row>
    <row r="38011" spans="25:27" x14ac:dyDescent="0.2">
      <c r="Y38011" s="396"/>
      <c r="Z38011" s="396"/>
      <c r="AA38011" s="441"/>
    </row>
    <row r="38012" spans="25:27" x14ac:dyDescent="0.2">
      <c r="Y38012" s="396"/>
      <c r="Z38012" s="396"/>
      <c r="AA38012" s="441"/>
    </row>
    <row r="38013" spans="25:27" x14ac:dyDescent="0.2">
      <c r="Y38013" s="396"/>
      <c r="Z38013" s="396"/>
      <c r="AA38013" s="441"/>
    </row>
    <row r="38014" spans="25:27" x14ac:dyDescent="0.2">
      <c r="Y38014" s="396"/>
      <c r="Z38014" s="396"/>
      <c r="AA38014" s="441"/>
    </row>
    <row r="38015" spans="25:27" x14ac:dyDescent="0.2">
      <c r="Y38015" s="396"/>
      <c r="Z38015" s="396"/>
      <c r="AA38015" s="441"/>
    </row>
    <row r="38016" spans="25:27" x14ac:dyDescent="0.2">
      <c r="Y38016" s="396"/>
      <c r="Z38016" s="396"/>
      <c r="AA38016" s="441"/>
    </row>
    <row r="38017" spans="25:27" x14ac:dyDescent="0.2">
      <c r="Y38017" s="396"/>
      <c r="Z38017" s="396"/>
      <c r="AA38017" s="441"/>
    </row>
    <row r="38018" spans="25:27" x14ac:dyDescent="0.2">
      <c r="Y38018" s="396"/>
      <c r="Z38018" s="396"/>
      <c r="AA38018" s="441"/>
    </row>
    <row r="38019" spans="25:27" x14ac:dyDescent="0.2">
      <c r="Y38019" s="396"/>
      <c r="Z38019" s="396"/>
      <c r="AA38019" s="441"/>
    </row>
    <row r="38020" spans="25:27" x14ac:dyDescent="0.2">
      <c r="Y38020" s="396"/>
      <c r="Z38020" s="396"/>
      <c r="AA38020" s="441"/>
    </row>
    <row r="38021" spans="25:27" x14ac:dyDescent="0.2">
      <c r="Y38021" s="396"/>
      <c r="Z38021" s="396"/>
      <c r="AA38021" s="441"/>
    </row>
    <row r="38022" spans="25:27" x14ac:dyDescent="0.2">
      <c r="Y38022" s="396"/>
      <c r="Z38022" s="396"/>
      <c r="AA38022" s="441"/>
    </row>
    <row r="38023" spans="25:27" x14ac:dyDescent="0.2">
      <c r="Y38023" s="396"/>
      <c r="Z38023" s="396"/>
      <c r="AA38023" s="441"/>
    </row>
    <row r="38024" spans="25:27" x14ac:dyDescent="0.2">
      <c r="Y38024" s="396"/>
      <c r="Z38024" s="396"/>
      <c r="AA38024" s="441"/>
    </row>
    <row r="38025" spans="25:27" x14ac:dyDescent="0.2">
      <c r="Y38025" s="396"/>
      <c r="Z38025" s="396"/>
      <c r="AA38025" s="441"/>
    </row>
    <row r="38026" spans="25:27" x14ac:dyDescent="0.2">
      <c r="Y38026" s="396"/>
      <c r="Z38026" s="396"/>
      <c r="AA38026" s="441"/>
    </row>
    <row r="38027" spans="25:27" x14ac:dyDescent="0.2">
      <c r="Y38027" s="396"/>
      <c r="Z38027" s="396"/>
      <c r="AA38027" s="441"/>
    </row>
    <row r="38028" spans="25:27" x14ac:dyDescent="0.2">
      <c r="Y38028" s="396"/>
      <c r="Z38028" s="396"/>
      <c r="AA38028" s="441"/>
    </row>
    <row r="38029" spans="25:27" x14ac:dyDescent="0.2">
      <c r="Y38029" s="396"/>
      <c r="Z38029" s="396"/>
      <c r="AA38029" s="441"/>
    </row>
    <row r="38030" spans="25:27" x14ac:dyDescent="0.2">
      <c r="Y38030" s="396"/>
      <c r="Z38030" s="396"/>
      <c r="AA38030" s="441"/>
    </row>
    <row r="38031" spans="25:27" x14ac:dyDescent="0.2">
      <c r="Y38031" s="396"/>
      <c r="Z38031" s="396"/>
      <c r="AA38031" s="441"/>
    </row>
    <row r="38032" spans="25:27" x14ac:dyDescent="0.2">
      <c r="Y38032" s="396"/>
      <c r="Z38032" s="396"/>
      <c r="AA38032" s="441"/>
    </row>
    <row r="38033" spans="25:27" x14ac:dyDescent="0.2">
      <c r="Y38033" s="396"/>
      <c r="Z38033" s="396"/>
      <c r="AA38033" s="441"/>
    </row>
    <row r="38034" spans="25:27" x14ac:dyDescent="0.2">
      <c r="Y38034" s="396"/>
      <c r="Z38034" s="396"/>
      <c r="AA38034" s="441"/>
    </row>
    <row r="38035" spans="25:27" x14ac:dyDescent="0.2">
      <c r="Y38035" s="396"/>
      <c r="Z38035" s="396"/>
      <c r="AA38035" s="441"/>
    </row>
    <row r="38036" spans="25:27" x14ac:dyDescent="0.2">
      <c r="Y38036" s="396"/>
      <c r="Z38036" s="396"/>
      <c r="AA38036" s="441"/>
    </row>
    <row r="38037" spans="25:27" x14ac:dyDescent="0.2">
      <c r="Y38037" s="396"/>
      <c r="Z38037" s="396"/>
      <c r="AA38037" s="441"/>
    </row>
    <row r="38038" spans="25:27" x14ac:dyDescent="0.2">
      <c r="Y38038" s="396"/>
      <c r="Z38038" s="396"/>
      <c r="AA38038" s="441"/>
    </row>
    <row r="38039" spans="25:27" x14ac:dyDescent="0.2">
      <c r="Y38039" s="396"/>
      <c r="Z38039" s="396"/>
      <c r="AA38039" s="441"/>
    </row>
    <row r="38040" spans="25:27" x14ac:dyDescent="0.2">
      <c r="Y38040" s="396"/>
      <c r="Z38040" s="396"/>
      <c r="AA38040" s="441"/>
    </row>
    <row r="38041" spans="25:27" x14ac:dyDescent="0.2">
      <c r="Y38041" s="396"/>
      <c r="Z38041" s="396"/>
      <c r="AA38041" s="441"/>
    </row>
    <row r="38042" spans="25:27" x14ac:dyDescent="0.2">
      <c r="Y38042" s="396"/>
      <c r="Z38042" s="396"/>
      <c r="AA38042" s="441"/>
    </row>
    <row r="38043" spans="25:27" x14ac:dyDescent="0.2">
      <c r="Y38043" s="396"/>
      <c r="Z38043" s="396"/>
      <c r="AA38043" s="441"/>
    </row>
    <row r="38044" spans="25:27" x14ac:dyDescent="0.2">
      <c r="Y38044" s="396"/>
      <c r="Z38044" s="396"/>
      <c r="AA38044" s="441"/>
    </row>
    <row r="38045" spans="25:27" x14ac:dyDescent="0.2">
      <c r="Y38045" s="396"/>
      <c r="Z38045" s="396"/>
      <c r="AA38045" s="441"/>
    </row>
    <row r="38046" spans="25:27" x14ac:dyDescent="0.2">
      <c r="Y38046" s="396"/>
      <c r="Z38046" s="396"/>
      <c r="AA38046" s="441"/>
    </row>
    <row r="38047" spans="25:27" x14ac:dyDescent="0.2">
      <c r="Y38047" s="396"/>
      <c r="Z38047" s="396"/>
      <c r="AA38047" s="441"/>
    </row>
    <row r="38048" spans="25:27" x14ac:dyDescent="0.2">
      <c r="Y38048" s="396"/>
      <c r="Z38048" s="396"/>
      <c r="AA38048" s="441"/>
    </row>
    <row r="38049" spans="25:27" x14ac:dyDescent="0.2">
      <c r="Y38049" s="396"/>
      <c r="Z38049" s="396"/>
      <c r="AA38049" s="441"/>
    </row>
    <row r="38050" spans="25:27" x14ac:dyDescent="0.2">
      <c r="Y38050" s="396"/>
      <c r="Z38050" s="396"/>
      <c r="AA38050" s="441"/>
    </row>
    <row r="38051" spans="25:27" x14ac:dyDescent="0.2">
      <c r="Y38051" s="396"/>
      <c r="Z38051" s="396"/>
      <c r="AA38051" s="441"/>
    </row>
    <row r="38052" spans="25:27" x14ac:dyDescent="0.2">
      <c r="Y38052" s="396"/>
      <c r="Z38052" s="396"/>
      <c r="AA38052" s="441"/>
    </row>
    <row r="38053" spans="25:27" x14ac:dyDescent="0.2">
      <c r="Y38053" s="396"/>
      <c r="Z38053" s="396"/>
      <c r="AA38053" s="441"/>
    </row>
    <row r="38054" spans="25:27" x14ac:dyDescent="0.2">
      <c r="Y38054" s="396"/>
      <c r="Z38054" s="396"/>
      <c r="AA38054" s="441"/>
    </row>
    <row r="38055" spans="25:27" x14ac:dyDescent="0.2">
      <c r="Y38055" s="396"/>
      <c r="Z38055" s="396"/>
      <c r="AA38055" s="441"/>
    </row>
    <row r="38056" spans="25:27" x14ac:dyDescent="0.2">
      <c r="Y38056" s="396"/>
      <c r="Z38056" s="396"/>
      <c r="AA38056" s="441"/>
    </row>
    <row r="38057" spans="25:27" x14ac:dyDescent="0.2">
      <c r="Y38057" s="396"/>
      <c r="Z38057" s="396"/>
      <c r="AA38057" s="441"/>
    </row>
    <row r="38058" spans="25:27" x14ac:dyDescent="0.2">
      <c r="Y38058" s="396"/>
      <c r="Z38058" s="396"/>
      <c r="AA38058" s="441"/>
    </row>
    <row r="38059" spans="25:27" x14ac:dyDescent="0.2">
      <c r="Y38059" s="396"/>
      <c r="Z38059" s="396"/>
      <c r="AA38059" s="441"/>
    </row>
    <row r="38060" spans="25:27" x14ac:dyDescent="0.2">
      <c r="Y38060" s="396"/>
      <c r="Z38060" s="396"/>
      <c r="AA38060" s="441"/>
    </row>
    <row r="38061" spans="25:27" x14ac:dyDescent="0.2">
      <c r="Y38061" s="396"/>
      <c r="Z38061" s="396"/>
      <c r="AA38061" s="441"/>
    </row>
    <row r="38062" spans="25:27" x14ac:dyDescent="0.2">
      <c r="Y38062" s="396"/>
      <c r="Z38062" s="396"/>
      <c r="AA38062" s="441"/>
    </row>
    <row r="38063" spans="25:27" x14ac:dyDescent="0.2">
      <c r="Y38063" s="396"/>
      <c r="Z38063" s="396"/>
      <c r="AA38063" s="441"/>
    </row>
    <row r="38064" spans="25:27" x14ac:dyDescent="0.2">
      <c r="Y38064" s="396"/>
      <c r="Z38064" s="396"/>
      <c r="AA38064" s="441"/>
    </row>
    <row r="38065" spans="25:27" x14ac:dyDescent="0.2">
      <c r="Y38065" s="396"/>
      <c r="Z38065" s="396"/>
      <c r="AA38065" s="441"/>
    </row>
    <row r="38066" spans="25:27" x14ac:dyDescent="0.2">
      <c r="Y38066" s="396"/>
      <c r="Z38066" s="396"/>
      <c r="AA38066" s="441"/>
    </row>
    <row r="38067" spans="25:27" x14ac:dyDescent="0.2">
      <c r="Y38067" s="396"/>
      <c r="Z38067" s="396"/>
      <c r="AA38067" s="441"/>
    </row>
    <row r="38068" spans="25:27" x14ac:dyDescent="0.2">
      <c r="Y38068" s="396"/>
      <c r="Z38068" s="396"/>
      <c r="AA38068" s="441"/>
    </row>
    <row r="38069" spans="25:27" x14ac:dyDescent="0.2">
      <c r="Y38069" s="396"/>
      <c r="Z38069" s="396"/>
      <c r="AA38069" s="441"/>
    </row>
    <row r="38070" spans="25:27" x14ac:dyDescent="0.2">
      <c r="Y38070" s="396"/>
      <c r="Z38070" s="396"/>
      <c r="AA38070" s="441"/>
    </row>
    <row r="38071" spans="25:27" x14ac:dyDescent="0.2">
      <c r="Y38071" s="396"/>
      <c r="Z38071" s="396"/>
      <c r="AA38071" s="441"/>
    </row>
    <row r="38072" spans="25:27" x14ac:dyDescent="0.2">
      <c r="Y38072" s="396"/>
      <c r="Z38072" s="396"/>
      <c r="AA38072" s="441"/>
    </row>
    <row r="38073" spans="25:27" x14ac:dyDescent="0.2">
      <c r="Y38073" s="396"/>
      <c r="Z38073" s="396"/>
      <c r="AA38073" s="441"/>
    </row>
    <row r="38074" spans="25:27" x14ac:dyDescent="0.2">
      <c r="Y38074" s="396"/>
      <c r="Z38074" s="396"/>
      <c r="AA38074" s="441"/>
    </row>
    <row r="38075" spans="25:27" x14ac:dyDescent="0.2">
      <c r="Y38075" s="396"/>
      <c r="Z38075" s="396"/>
      <c r="AA38075" s="441"/>
    </row>
    <row r="38076" spans="25:27" x14ac:dyDescent="0.2">
      <c r="Y38076" s="396"/>
      <c r="Z38076" s="396"/>
      <c r="AA38076" s="441"/>
    </row>
    <row r="38077" spans="25:27" x14ac:dyDescent="0.2">
      <c r="Y38077" s="396"/>
      <c r="Z38077" s="396"/>
      <c r="AA38077" s="441"/>
    </row>
    <row r="38078" spans="25:27" x14ac:dyDescent="0.2">
      <c r="Y38078" s="396"/>
      <c r="Z38078" s="396"/>
      <c r="AA38078" s="441"/>
    </row>
    <row r="38079" spans="25:27" x14ac:dyDescent="0.2">
      <c r="Y38079" s="396"/>
      <c r="Z38079" s="396"/>
      <c r="AA38079" s="441"/>
    </row>
    <row r="38080" spans="25:27" x14ac:dyDescent="0.2">
      <c r="Y38080" s="396"/>
      <c r="Z38080" s="396"/>
      <c r="AA38080" s="441"/>
    </row>
    <row r="38081" spans="25:27" x14ac:dyDescent="0.2">
      <c r="Y38081" s="396"/>
      <c r="Z38081" s="396"/>
      <c r="AA38081" s="441"/>
    </row>
    <row r="38082" spans="25:27" x14ac:dyDescent="0.2">
      <c r="Y38082" s="396"/>
      <c r="Z38082" s="396"/>
      <c r="AA38082" s="441"/>
    </row>
    <row r="38083" spans="25:27" x14ac:dyDescent="0.2">
      <c r="Y38083" s="396"/>
      <c r="Z38083" s="396"/>
      <c r="AA38083" s="441"/>
    </row>
    <row r="38084" spans="25:27" x14ac:dyDescent="0.2">
      <c r="Y38084" s="396"/>
      <c r="Z38084" s="396"/>
      <c r="AA38084" s="441"/>
    </row>
    <row r="38085" spans="25:27" x14ac:dyDescent="0.2">
      <c r="Y38085" s="396"/>
      <c r="Z38085" s="396"/>
      <c r="AA38085" s="441"/>
    </row>
    <row r="38086" spans="25:27" x14ac:dyDescent="0.2">
      <c r="Y38086" s="396"/>
      <c r="Z38086" s="396"/>
      <c r="AA38086" s="441"/>
    </row>
    <row r="38087" spans="25:27" x14ac:dyDescent="0.2">
      <c r="Y38087" s="396"/>
      <c r="Z38087" s="396"/>
      <c r="AA38087" s="441"/>
    </row>
    <row r="38088" spans="25:27" x14ac:dyDescent="0.2">
      <c r="Y38088" s="396"/>
      <c r="Z38088" s="396"/>
      <c r="AA38088" s="441"/>
    </row>
    <row r="38089" spans="25:27" x14ac:dyDescent="0.2">
      <c r="Y38089" s="396"/>
      <c r="Z38089" s="396"/>
      <c r="AA38089" s="441"/>
    </row>
    <row r="38090" spans="25:27" x14ac:dyDescent="0.2">
      <c r="Y38090" s="396"/>
      <c r="Z38090" s="396"/>
      <c r="AA38090" s="441"/>
    </row>
    <row r="38091" spans="25:27" x14ac:dyDescent="0.2">
      <c r="Y38091" s="396"/>
      <c r="Z38091" s="396"/>
      <c r="AA38091" s="441"/>
    </row>
    <row r="38092" spans="25:27" x14ac:dyDescent="0.2">
      <c r="Y38092" s="396"/>
      <c r="Z38092" s="396"/>
      <c r="AA38092" s="441"/>
    </row>
    <row r="38093" spans="25:27" x14ac:dyDescent="0.2">
      <c r="Y38093" s="396"/>
      <c r="Z38093" s="396"/>
      <c r="AA38093" s="441"/>
    </row>
    <row r="38094" spans="25:27" x14ac:dyDescent="0.2">
      <c r="Y38094" s="396"/>
      <c r="Z38094" s="396"/>
      <c r="AA38094" s="441"/>
    </row>
    <row r="38095" spans="25:27" x14ac:dyDescent="0.2">
      <c r="Y38095" s="396"/>
      <c r="Z38095" s="396"/>
      <c r="AA38095" s="441"/>
    </row>
    <row r="38096" spans="25:27" x14ac:dyDescent="0.2">
      <c r="Y38096" s="396"/>
      <c r="Z38096" s="396"/>
      <c r="AA38096" s="441"/>
    </row>
    <row r="38097" spans="25:27" x14ac:dyDescent="0.2">
      <c r="Y38097" s="396"/>
      <c r="Z38097" s="396"/>
      <c r="AA38097" s="441"/>
    </row>
    <row r="38098" spans="25:27" x14ac:dyDescent="0.2">
      <c r="Y38098" s="396"/>
      <c r="Z38098" s="396"/>
      <c r="AA38098" s="441"/>
    </row>
    <row r="38099" spans="25:27" x14ac:dyDescent="0.2">
      <c r="Y38099" s="396"/>
      <c r="Z38099" s="396"/>
      <c r="AA38099" s="441"/>
    </row>
    <row r="38100" spans="25:27" x14ac:dyDescent="0.2">
      <c r="Y38100" s="396"/>
      <c r="Z38100" s="396"/>
      <c r="AA38100" s="441"/>
    </row>
    <row r="38101" spans="25:27" x14ac:dyDescent="0.2">
      <c r="Y38101" s="396"/>
      <c r="Z38101" s="396"/>
      <c r="AA38101" s="441"/>
    </row>
    <row r="38102" spans="25:27" x14ac:dyDescent="0.2">
      <c r="Y38102" s="396"/>
      <c r="Z38102" s="396"/>
      <c r="AA38102" s="441"/>
    </row>
    <row r="38103" spans="25:27" x14ac:dyDescent="0.2">
      <c r="Y38103" s="396"/>
      <c r="Z38103" s="396"/>
      <c r="AA38103" s="441"/>
    </row>
    <row r="38104" spans="25:27" x14ac:dyDescent="0.2">
      <c r="Y38104" s="396"/>
      <c r="Z38104" s="396"/>
      <c r="AA38104" s="441"/>
    </row>
    <row r="38105" spans="25:27" x14ac:dyDescent="0.2">
      <c r="Y38105" s="396"/>
      <c r="Z38105" s="396"/>
      <c r="AA38105" s="441"/>
    </row>
    <row r="38106" spans="25:27" x14ac:dyDescent="0.2">
      <c r="Y38106" s="396"/>
      <c r="Z38106" s="396"/>
      <c r="AA38106" s="441"/>
    </row>
    <row r="38107" spans="25:27" x14ac:dyDescent="0.2">
      <c r="Y38107" s="396"/>
      <c r="Z38107" s="396"/>
      <c r="AA38107" s="441"/>
    </row>
    <row r="38108" spans="25:27" x14ac:dyDescent="0.2">
      <c r="Y38108" s="396"/>
      <c r="Z38108" s="396"/>
      <c r="AA38108" s="441"/>
    </row>
    <row r="38109" spans="25:27" x14ac:dyDescent="0.2">
      <c r="Y38109" s="396"/>
      <c r="Z38109" s="396"/>
      <c r="AA38109" s="441"/>
    </row>
    <row r="38110" spans="25:27" x14ac:dyDescent="0.2">
      <c r="Y38110" s="396"/>
      <c r="Z38110" s="396"/>
      <c r="AA38110" s="441"/>
    </row>
    <row r="38111" spans="25:27" x14ac:dyDescent="0.2">
      <c r="Y38111" s="396"/>
      <c r="Z38111" s="396"/>
      <c r="AA38111" s="441"/>
    </row>
    <row r="38112" spans="25:27" x14ac:dyDescent="0.2">
      <c r="Y38112" s="396"/>
      <c r="Z38112" s="396"/>
      <c r="AA38112" s="441"/>
    </row>
    <row r="38113" spans="25:27" x14ac:dyDescent="0.2">
      <c r="Y38113" s="396"/>
      <c r="Z38113" s="396"/>
      <c r="AA38113" s="441"/>
    </row>
    <row r="38114" spans="25:27" x14ac:dyDescent="0.2">
      <c r="Y38114" s="396"/>
      <c r="Z38114" s="396"/>
      <c r="AA38114" s="441"/>
    </row>
    <row r="38115" spans="25:27" x14ac:dyDescent="0.2">
      <c r="Y38115" s="396"/>
      <c r="Z38115" s="396"/>
      <c r="AA38115" s="441"/>
    </row>
    <row r="38116" spans="25:27" x14ac:dyDescent="0.2">
      <c r="Y38116" s="396"/>
      <c r="Z38116" s="396"/>
      <c r="AA38116" s="441"/>
    </row>
    <row r="38117" spans="25:27" x14ac:dyDescent="0.2">
      <c r="Y38117" s="396"/>
      <c r="Z38117" s="396"/>
      <c r="AA38117" s="441"/>
    </row>
    <row r="38118" spans="25:27" x14ac:dyDescent="0.2">
      <c r="Y38118" s="396"/>
      <c r="Z38118" s="396"/>
      <c r="AA38118" s="441"/>
    </row>
    <row r="38119" spans="25:27" x14ac:dyDescent="0.2">
      <c r="Y38119" s="396"/>
      <c r="Z38119" s="396"/>
      <c r="AA38119" s="441"/>
    </row>
    <row r="38120" spans="25:27" x14ac:dyDescent="0.2">
      <c r="Y38120" s="396"/>
      <c r="Z38120" s="396"/>
      <c r="AA38120" s="441"/>
    </row>
    <row r="38121" spans="25:27" x14ac:dyDescent="0.2">
      <c r="Y38121" s="396"/>
      <c r="Z38121" s="396"/>
      <c r="AA38121" s="441"/>
    </row>
    <row r="38122" spans="25:27" x14ac:dyDescent="0.2">
      <c r="Y38122" s="396"/>
      <c r="Z38122" s="396"/>
      <c r="AA38122" s="441"/>
    </row>
    <row r="38123" spans="25:27" x14ac:dyDescent="0.2">
      <c r="Y38123" s="396"/>
      <c r="Z38123" s="396"/>
      <c r="AA38123" s="441"/>
    </row>
    <row r="38124" spans="25:27" x14ac:dyDescent="0.2">
      <c r="Y38124" s="396"/>
      <c r="Z38124" s="396"/>
      <c r="AA38124" s="441"/>
    </row>
    <row r="38125" spans="25:27" x14ac:dyDescent="0.2">
      <c r="Y38125" s="396"/>
      <c r="Z38125" s="396"/>
      <c r="AA38125" s="441"/>
    </row>
    <row r="38126" spans="25:27" x14ac:dyDescent="0.2">
      <c r="Y38126" s="396"/>
      <c r="Z38126" s="396"/>
      <c r="AA38126" s="441"/>
    </row>
    <row r="38127" spans="25:27" x14ac:dyDescent="0.2">
      <c r="Y38127" s="396"/>
      <c r="Z38127" s="396"/>
      <c r="AA38127" s="441"/>
    </row>
    <row r="38128" spans="25:27" x14ac:dyDescent="0.2">
      <c r="Y38128" s="396"/>
      <c r="Z38128" s="396"/>
      <c r="AA38128" s="441"/>
    </row>
    <row r="38129" spans="25:27" x14ac:dyDescent="0.2">
      <c r="Y38129" s="396"/>
      <c r="Z38129" s="396"/>
      <c r="AA38129" s="441"/>
    </row>
    <row r="38130" spans="25:27" x14ac:dyDescent="0.2">
      <c r="Y38130" s="396"/>
      <c r="Z38130" s="396"/>
      <c r="AA38130" s="441"/>
    </row>
    <row r="38131" spans="25:27" x14ac:dyDescent="0.2">
      <c r="Y38131" s="396"/>
      <c r="Z38131" s="396"/>
      <c r="AA38131" s="441"/>
    </row>
    <row r="38132" spans="25:27" x14ac:dyDescent="0.2">
      <c r="Y38132" s="396"/>
      <c r="Z38132" s="396"/>
      <c r="AA38132" s="441"/>
    </row>
    <row r="38133" spans="25:27" x14ac:dyDescent="0.2">
      <c r="Y38133" s="396"/>
      <c r="Z38133" s="396"/>
      <c r="AA38133" s="441"/>
    </row>
    <row r="38134" spans="25:27" x14ac:dyDescent="0.2">
      <c r="Y38134" s="396"/>
      <c r="Z38134" s="396"/>
      <c r="AA38134" s="441"/>
    </row>
    <row r="38135" spans="25:27" x14ac:dyDescent="0.2">
      <c r="Y38135" s="396"/>
      <c r="Z38135" s="396"/>
      <c r="AA38135" s="441"/>
    </row>
    <row r="38136" spans="25:27" x14ac:dyDescent="0.2">
      <c r="Y38136" s="396"/>
      <c r="Z38136" s="396"/>
      <c r="AA38136" s="441"/>
    </row>
    <row r="38137" spans="25:27" x14ac:dyDescent="0.2">
      <c r="Y38137" s="396"/>
      <c r="Z38137" s="396"/>
      <c r="AA38137" s="441"/>
    </row>
    <row r="38138" spans="25:27" x14ac:dyDescent="0.2">
      <c r="Y38138" s="396"/>
      <c r="Z38138" s="396"/>
      <c r="AA38138" s="441"/>
    </row>
    <row r="38139" spans="25:27" x14ac:dyDescent="0.2">
      <c r="Y38139" s="396"/>
      <c r="Z38139" s="396"/>
      <c r="AA38139" s="441"/>
    </row>
    <row r="38140" spans="25:27" x14ac:dyDescent="0.2">
      <c r="Y38140" s="396"/>
      <c r="Z38140" s="396"/>
      <c r="AA38140" s="441"/>
    </row>
    <row r="38141" spans="25:27" x14ac:dyDescent="0.2">
      <c r="Y38141" s="396"/>
      <c r="Z38141" s="396"/>
      <c r="AA38141" s="441"/>
    </row>
    <row r="38142" spans="25:27" x14ac:dyDescent="0.2">
      <c r="Y38142" s="396"/>
      <c r="Z38142" s="396"/>
      <c r="AA38142" s="441"/>
    </row>
    <row r="38143" spans="25:27" x14ac:dyDescent="0.2">
      <c r="Y38143" s="396"/>
      <c r="Z38143" s="396"/>
      <c r="AA38143" s="441"/>
    </row>
    <row r="38144" spans="25:27" x14ac:dyDescent="0.2">
      <c r="Y38144" s="396"/>
      <c r="Z38144" s="396"/>
      <c r="AA38144" s="441"/>
    </row>
    <row r="38145" spans="25:27" x14ac:dyDescent="0.2">
      <c r="Y38145" s="396"/>
      <c r="Z38145" s="396"/>
      <c r="AA38145" s="441"/>
    </row>
    <row r="38146" spans="25:27" x14ac:dyDescent="0.2">
      <c r="Y38146" s="396"/>
      <c r="Z38146" s="396"/>
      <c r="AA38146" s="441"/>
    </row>
    <row r="38147" spans="25:27" x14ac:dyDescent="0.2">
      <c r="Y38147" s="396"/>
      <c r="Z38147" s="396"/>
      <c r="AA38147" s="441"/>
    </row>
    <row r="38148" spans="25:27" x14ac:dyDescent="0.2">
      <c r="Y38148" s="396"/>
      <c r="Z38148" s="396"/>
      <c r="AA38148" s="441"/>
    </row>
    <row r="38149" spans="25:27" x14ac:dyDescent="0.2">
      <c r="Y38149" s="396"/>
      <c r="Z38149" s="396"/>
      <c r="AA38149" s="441"/>
    </row>
    <row r="38150" spans="25:27" x14ac:dyDescent="0.2">
      <c r="Y38150" s="396"/>
      <c r="Z38150" s="396"/>
      <c r="AA38150" s="441"/>
    </row>
    <row r="38151" spans="25:27" x14ac:dyDescent="0.2">
      <c r="Y38151" s="396"/>
      <c r="Z38151" s="396"/>
      <c r="AA38151" s="441"/>
    </row>
    <row r="38152" spans="25:27" x14ac:dyDescent="0.2">
      <c r="Y38152" s="396"/>
      <c r="Z38152" s="396"/>
      <c r="AA38152" s="441"/>
    </row>
    <row r="38153" spans="25:27" x14ac:dyDescent="0.2">
      <c r="Y38153" s="396"/>
      <c r="Z38153" s="396"/>
      <c r="AA38153" s="441"/>
    </row>
    <row r="38154" spans="25:27" x14ac:dyDescent="0.2">
      <c r="Y38154" s="396"/>
      <c r="Z38154" s="396"/>
      <c r="AA38154" s="441"/>
    </row>
    <row r="38155" spans="25:27" x14ac:dyDescent="0.2">
      <c r="Y38155" s="396"/>
      <c r="Z38155" s="396"/>
      <c r="AA38155" s="441"/>
    </row>
    <row r="38156" spans="25:27" x14ac:dyDescent="0.2">
      <c r="Y38156" s="396"/>
      <c r="Z38156" s="396"/>
      <c r="AA38156" s="441"/>
    </row>
    <row r="38157" spans="25:27" x14ac:dyDescent="0.2">
      <c r="Y38157" s="396"/>
      <c r="Z38157" s="396"/>
      <c r="AA38157" s="441"/>
    </row>
    <row r="38158" spans="25:27" x14ac:dyDescent="0.2">
      <c r="Y38158" s="396"/>
      <c r="Z38158" s="396"/>
      <c r="AA38158" s="441"/>
    </row>
    <row r="38159" spans="25:27" x14ac:dyDescent="0.2">
      <c r="Y38159" s="396"/>
      <c r="Z38159" s="396"/>
      <c r="AA38159" s="441"/>
    </row>
    <row r="38160" spans="25:27" x14ac:dyDescent="0.2">
      <c r="Y38160" s="396"/>
      <c r="Z38160" s="396"/>
      <c r="AA38160" s="441"/>
    </row>
    <row r="38161" spans="25:27" x14ac:dyDescent="0.2">
      <c r="Y38161" s="396"/>
      <c r="Z38161" s="396"/>
      <c r="AA38161" s="441"/>
    </row>
    <row r="38162" spans="25:27" x14ac:dyDescent="0.2">
      <c r="Y38162" s="396"/>
      <c r="Z38162" s="396"/>
      <c r="AA38162" s="441"/>
    </row>
    <row r="38163" spans="25:27" x14ac:dyDescent="0.2">
      <c r="Y38163" s="396"/>
      <c r="Z38163" s="396"/>
      <c r="AA38163" s="441"/>
    </row>
    <row r="38164" spans="25:27" x14ac:dyDescent="0.2">
      <c r="Y38164" s="396"/>
      <c r="Z38164" s="396"/>
      <c r="AA38164" s="441"/>
    </row>
    <row r="38165" spans="25:27" x14ac:dyDescent="0.2">
      <c r="Y38165" s="396"/>
      <c r="Z38165" s="396"/>
      <c r="AA38165" s="441"/>
    </row>
    <row r="38166" spans="25:27" x14ac:dyDescent="0.2">
      <c r="Y38166" s="396"/>
      <c r="Z38166" s="396"/>
      <c r="AA38166" s="441"/>
    </row>
    <row r="38167" spans="25:27" x14ac:dyDescent="0.2">
      <c r="Y38167" s="396"/>
      <c r="Z38167" s="396"/>
      <c r="AA38167" s="441"/>
    </row>
    <row r="38168" spans="25:27" x14ac:dyDescent="0.2">
      <c r="Y38168" s="396"/>
      <c r="Z38168" s="396"/>
      <c r="AA38168" s="441"/>
    </row>
    <row r="38169" spans="25:27" x14ac:dyDescent="0.2">
      <c r="Y38169" s="396"/>
      <c r="Z38169" s="396"/>
      <c r="AA38169" s="441"/>
    </row>
    <row r="38170" spans="25:27" x14ac:dyDescent="0.2">
      <c r="Y38170" s="396"/>
      <c r="Z38170" s="396"/>
      <c r="AA38170" s="441"/>
    </row>
    <row r="38171" spans="25:27" x14ac:dyDescent="0.2">
      <c r="Y38171" s="396"/>
      <c r="Z38171" s="396"/>
      <c r="AA38171" s="441"/>
    </row>
    <row r="38172" spans="25:27" x14ac:dyDescent="0.2">
      <c r="Y38172" s="396"/>
      <c r="Z38172" s="396"/>
      <c r="AA38172" s="441"/>
    </row>
    <row r="38173" spans="25:27" x14ac:dyDescent="0.2">
      <c r="Y38173" s="396"/>
      <c r="Z38173" s="396"/>
      <c r="AA38173" s="441"/>
    </row>
    <row r="38174" spans="25:27" x14ac:dyDescent="0.2">
      <c r="Y38174" s="396"/>
      <c r="Z38174" s="396"/>
      <c r="AA38174" s="441"/>
    </row>
    <row r="38175" spans="25:27" x14ac:dyDescent="0.2">
      <c r="Y38175" s="396"/>
      <c r="Z38175" s="396"/>
      <c r="AA38175" s="441"/>
    </row>
    <row r="38176" spans="25:27" x14ac:dyDescent="0.2">
      <c r="Y38176" s="396"/>
      <c r="Z38176" s="396"/>
      <c r="AA38176" s="441"/>
    </row>
    <row r="38177" spans="25:27" x14ac:dyDescent="0.2">
      <c r="Y38177" s="396"/>
      <c r="Z38177" s="396"/>
      <c r="AA38177" s="441"/>
    </row>
    <row r="38178" spans="25:27" x14ac:dyDescent="0.2">
      <c r="Y38178" s="396"/>
      <c r="Z38178" s="396"/>
      <c r="AA38178" s="441"/>
    </row>
    <row r="38179" spans="25:27" x14ac:dyDescent="0.2">
      <c r="Y38179" s="396"/>
      <c r="Z38179" s="396"/>
      <c r="AA38179" s="441"/>
    </row>
    <row r="38180" spans="25:27" x14ac:dyDescent="0.2">
      <c r="Y38180" s="396"/>
      <c r="Z38180" s="396"/>
      <c r="AA38180" s="441"/>
    </row>
    <row r="38181" spans="25:27" x14ac:dyDescent="0.2">
      <c r="Y38181" s="396"/>
      <c r="Z38181" s="396"/>
      <c r="AA38181" s="441"/>
    </row>
    <row r="38182" spans="25:27" x14ac:dyDescent="0.2">
      <c r="Y38182" s="396"/>
      <c r="Z38182" s="396"/>
      <c r="AA38182" s="441"/>
    </row>
    <row r="38183" spans="25:27" x14ac:dyDescent="0.2">
      <c r="Y38183" s="396"/>
      <c r="Z38183" s="396"/>
      <c r="AA38183" s="441"/>
    </row>
    <row r="38184" spans="25:27" x14ac:dyDescent="0.2">
      <c r="Y38184" s="396"/>
      <c r="Z38184" s="396"/>
      <c r="AA38184" s="441"/>
    </row>
    <row r="38185" spans="25:27" x14ac:dyDescent="0.2">
      <c r="Y38185" s="396"/>
      <c r="Z38185" s="396"/>
      <c r="AA38185" s="441"/>
    </row>
    <row r="38186" spans="25:27" x14ac:dyDescent="0.2">
      <c r="Y38186" s="396"/>
      <c r="Z38186" s="396"/>
      <c r="AA38186" s="441"/>
    </row>
    <row r="38187" spans="25:27" x14ac:dyDescent="0.2">
      <c r="Y38187" s="396"/>
      <c r="Z38187" s="396"/>
      <c r="AA38187" s="441"/>
    </row>
    <row r="38188" spans="25:27" x14ac:dyDescent="0.2">
      <c r="Y38188" s="396"/>
      <c r="Z38188" s="396"/>
      <c r="AA38188" s="441"/>
    </row>
    <row r="38189" spans="25:27" x14ac:dyDescent="0.2">
      <c r="Y38189" s="396"/>
      <c r="Z38189" s="396"/>
      <c r="AA38189" s="441"/>
    </row>
    <row r="38190" spans="25:27" x14ac:dyDescent="0.2">
      <c r="Y38190" s="396"/>
      <c r="Z38190" s="396"/>
      <c r="AA38190" s="441"/>
    </row>
    <row r="38191" spans="25:27" x14ac:dyDescent="0.2">
      <c r="Y38191" s="396"/>
      <c r="Z38191" s="396"/>
      <c r="AA38191" s="441"/>
    </row>
    <row r="38192" spans="25:27" x14ac:dyDescent="0.2">
      <c r="Y38192" s="396"/>
      <c r="Z38192" s="396"/>
      <c r="AA38192" s="441"/>
    </row>
    <row r="38193" spans="25:27" x14ac:dyDescent="0.2">
      <c r="Y38193" s="396"/>
      <c r="Z38193" s="396"/>
      <c r="AA38193" s="441"/>
    </row>
    <row r="38194" spans="25:27" x14ac:dyDescent="0.2">
      <c r="Y38194" s="396"/>
      <c r="Z38194" s="396"/>
      <c r="AA38194" s="441"/>
    </row>
    <row r="38195" spans="25:27" x14ac:dyDescent="0.2">
      <c r="Y38195" s="396"/>
      <c r="Z38195" s="396"/>
      <c r="AA38195" s="441"/>
    </row>
    <row r="38196" spans="25:27" x14ac:dyDescent="0.2">
      <c r="Y38196" s="396"/>
      <c r="Z38196" s="396"/>
      <c r="AA38196" s="441"/>
    </row>
    <row r="38197" spans="25:27" x14ac:dyDescent="0.2">
      <c r="Y38197" s="396"/>
      <c r="Z38197" s="396"/>
      <c r="AA38197" s="441"/>
    </row>
    <row r="38198" spans="25:27" x14ac:dyDescent="0.2">
      <c r="Y38198" s="396"/>
      <c r="Z38198" s="396"/>
      <c r="AA38198" s="441"/>
    </row>
    <row r="38199" spans="25:27" x14ac:dyDescent="0.2">
      <c r="Y38199" s="396"/>
      <c r="Z38199" s="396"/>
      <c r="AA38199" s="441"/>
    </row>
    <row r="38200" spans="25:27" x14ac:dyDescent="0.2">
      <c r="Y38200" s="396"/>
      <c r="Z38200" s="396"/>
      <c r="AA38200" s="441"/>
    </row>
    <row r="38201" spans="25:27" x14ac:dyDescent="0.2">
      <c r="Y38201" s="396"/>
      <c r="Z38201" s="396"/>
      <c r="AA38201" s="441"/>
    </row>
    <row r="38202" spans="25:27" x14ac:dyDescent="0.2">
      <c r="Y38202" s="396"/>
      <c r="Z38202" s="396"/>
      <c r="AA38202" s="441"/>
    </row>
    <row r="38203" spans="25:27" x14ac:dyDescent="0.2">
      <c r="Y38203" s="396"/>
      <c r="Z38203" s="396"/>
      <c r="AA38203" s="441"/>
    </row>
    <row r="38204" spans="25:27" x14ac:dyDescent="0.2">
      <c r="Y38204" s="396"/>
      <c r="Z38204" s="396"/>
      <c r="AA38204" s="441"/>
    </row>
    <row r="38205" spans="25:27" x14ac:dyDescent="0.2">
      <c r="Y38205" s="396"/>
      <c r="Z38205" s="396"/>
      <c r="AA38205" s="441"/>
    </row>
    <row r="38206" spans="25:27" x14ac:dyDescent="0.2">
      <c r="Y38206" s="396"/>
      <c r="Z38206" s="396"/>
      <c r="AA38206" s="441"/>
    </row>
    <row r="38207" spans="25:27" x14ac:dyDescent="0.2">
      <c r="Y38207" s="396"/>
      <c r="Z38207" s="396"/>
      <c r="AA38207" s="441"/>
    </row>
    <row r="38208" spans="25:27" x14ac:dyDescent="0.2">
      <c r="Y38208" s="396"/>
      <c r="Z38208" s="396"/>
      <c r="AA38208" s="441"/>
    </row>
    <row r="38209" spans="25:27" x14ac:dyDescent="0.2">
      <c r="Y38209" s="396"/>
      <c r="Z38209" s="396"/>
      <c r="AA38209" s="441"/>
    </row>
    <row r="38210" spans="25:27" x14ac:dyDescent="0.2">
      <c r="Y38210" s="396"/>
      <c r="Z38210" s="396"/>
      <c r="AA38210" s="441"/>
    </row>
    <row r="38211" spans="25:27" x14ac:dyDescent="0.2">
      <c r="Y38211" s="396"/>
      <c r="Z38211" s="396"/>
      <c r="AA38211" s="441"/>
    </row>
    <row r="38212" spans="25:27" x14ac:dyDescent="0.2">
      <c r="Y38212" s="396"/>
      <c r="Z38212" s="396"/>
      <c r="AA38212" s="441"/>
    </row>
    <row r="38213" spans="25:27" x14ac:dyDescent="0.2">
      <c r="Y38213" s="396"/>
      <c r="Z38213" s="396"/>
      <c r="AA38213" s="441"/>
    </row>
    <row r="38214" spans="25:27" x14ac:dyDescent="0.2">
      <c r="Y38214" s="396"/>
      <c r="Z38214" s="396"/>
      <c r="AA38214" s="441"/>
    </row>
    <row r="38215" spans="25:27" x14ac:dyDescent="0.2">
      <c r="Y38215" s="396"/>
      <c r="Z38215" s="396"/>
      <c r="AA38215" s="441"/>
    </row>
    <row r="38216" spans="25:27" x14ac:dyDescent="0.2">
      <c r="Y38216" s="396"/>
      <c r="Z38216" s="396"/>
      <c r="AA38216" s="441"/>
    </row>
    <row r="38217" spans="25:27" x14ac:dyDescent="0.2">
      <c r="Y38217" s="396"/>
      <c r="Z38217" s="396"/>
      <c r="AA38217" s="441"/>
    </row>
    <row r="38218" spans="25:27" x14ac:dyDescent="0.2">
      <c r="Y38218" s="396"/>
      <c r="Z38218" s="396"/>
      <c r="AA38218" s="441"/>
    </row>
    <row r="38219" spans="25:27" x14ac:dyDescent="0.2">
      <c r="Y38219" s="396"/>
      <c r="Z38219" s="396"/>
      <c r="AA38219" s="441"/>
    </row>
    <row r="38220" spans="25:27" x14ac:dyDescent="0.2">
      <c r="Y38220" s="396"/>
      <c r="Z38220" s="396"/>
      <c r="AA38220" s="441"/>
    </row>
    <row r="38221" spans="25:27" x14ac:dyDescent="0.2">
      <c r="Y38221" s="396"/>
      <c r="Z38221" s="396"/>
      <c r="AA38221" s="441"/>
    </row>
    <row r="38222" spans="25:27" x14ac:dyDescent="0.2">
      <c r="Y38222" s="396"/>
      <c r="Z38222" s="396"/>
      <c r="AA38222" s="441"/>
    </row>
    <row r="38223" spans="25:27" x14ac:dyDescent="0.2">
      <c r="Y38223" s="396"/>
      <c r="Z38223" s="396"/>
      <c r="AA38223" s="441"/>
    </row>
    <row r="38224" spans="25:27" x14ac:dyDescent="0.2">
      <c r="Y38224" s="396"/>
      <c r="Z38224" s="396"/>
      <c r="AA38224" s="441"/>
    </row>
    <row r="38225" spans="25:27" x14ac:dyDescent="0.2">
      <c r="Y38225" s="396"/>
      <c r="Z38225" s="396"/>
      <c r="AA38225" s="441"/>
    </row>
    <row r="38226" spans="25:27" x14ac:dyDescent="0.2">
      <c r="Y38226" s="396"/>
      <c r="Z38226" s="396"/>
      <c r="AA38226" s="441"/>
    </row>
    <row r="38227" spans="25:27" x14ac:dyDescent="0.2">
      <c r="Y38227" s="396"/>
      <c r="Z38227" s="396"/>
      <c r="AA38227" s="441"/>
    </row>
    <row r="38228" spans="25:27" x14ac:dyDescent="0.2">
      <c r="Y38228" s="396"/>
      <c r="Z38228" s="396"/>
      <c r="AA38228" s="441"/>
    </row>
    <row r="38229" spans="25:27" x14ac:dyDescent="0.2">
      <c r="Y38229" s="396"/>
      <c r="Z38229" s="396"/>
      <c r="AA38229" s="441"/>
    </row>
    <row r="38230" spans="25:27" x14ac:dyDescent="0.2">
      <c r="Y38230" s="396"/>
      <c r="Z38230" s="396"/>
      <c r="AA38230" s="441"/>
    </row>
    <row r="38231" spans="25:27" x14ac:dyDescent="0.2">
      <c r="Y38231" s="396"/>
      <c r="Z38231" s="396"/>
      <c r="AA38231" s="441"/>
    </row>
    <row r="38232" spans="25:27" x14ac:dyDescent="0.2">
      <c r="Y38232" s="396"/>
      <c r="Z38232" s="396"/>
      <c r="AA38232" s="441"/>
    </row>
    <row r="38233" spans="25:27" x14ac:dyDescent="0.2">
      <c r="Y38233" s="396"/>
      <c r="Z38233" s="396"/>
      <c r="AA38233" s="441"/>
    </row>
    <row r="38234" spans="25:27" x14ac:dyDescent="0.2">
      <c r="Y38234" s="396"/>
      <c r="Z38234" s="396"/>
      <c r="AA38234" s="441"/>
    </row>
    <row r="38235" spans="25:27" x14ac:dyDescent="0.2">
      <c r="Y38235" s="396"/>
      <c r="Z38235" s="396"/>
      <c r="AA38235" s="441"/>
    </row>
    <row r="38236" spans="25:27" x14ac:dyDescent="0.2">
      <c r="Y38236" s="396"/>
      <c r="Z38236" s="396"/>
      <c r="AA38236" s="441"/>
    </row>
    <row r="38237" spans="25:27" x14ac:dyDescent="0.2">
      <c r="Y38237" s="396"/>
      <c r="Z38237" s="396"/>
      <c r="AA38237" s="441"/>
    </row>
    <row r="38238" spans="25:27" x14ac:dyDescent="0.2">
      <c r="Y38238" s="396"/>
      <c r="Z38238" s="396"/>
      <c r="AA38238" s="441"/>
    </row>
    <row r="38239" spans="25:27" x14ac:dyDescent="0.2">
      <c r="Y38239" s="396"/>
      <c r="Z38239" s="396"/>
      <c r="AA38239" s="441"/>
    </row>
    <row r="38240" spans="25:27" x14ac:dyDescent="0.2">
      <c r="Y38240" s="396"/>
      <c r="Z38240" s="396"/>
      <c r="AA38240" s="441"/>
    </row>
    <row r="38241" spans="25:27" x14ac:dyDescent="0.2">
      <c r="Y38241" s="396"/>
      <c r="Z38241" s="396"/>
      <c r="AA38241" s="441"/>
    </row>
    <row r="38242" spans="25:27" x14ac:dyDescent="0.2">
      <c r="Y38242" s="396"/>
      <c r="Z38242" s="396"/>
      <c r="AA38242" s="441"/>
    </row>
    <row r="38243" spans="25:27" x14ac:dyDescent="0.2">
      <c r="Y38243" s="396"/>
      <c r="Z38243" s="396"/>
      <c r="AA38243" s="441"/>
    </row>
    <row r="38244" spans="25:27" x14ac:dyDescent="0.2">
      <c r="Y38244" s="396"/>
      <c r="Z38244" s="396"/>
      <c r="AA38244" s="441"/>
    </row>
    <row r="38245" spans="25:27" x14ac:dyDescent="0.2">
      <c r="Y38245" s="396"/>
      <c r="Z38245" s="396"/>
      <c r="AA38245" s="441"/>
    </row>
    <row r="38246" spans="25:27" x14ac:dyDescent="0.2">
      <c r="Y38246" s="396"/>
      <c r="Z38246" s="396"/>
      <c r="AA38246" s="441"/>
    </row>
    <row r="38247" spans="25:27" x14ac:dyDescent="0.2">
      <c r="Y38247" s="396"/>
      <c r="Z38247" s="396"/>
      <c r="AA38247" s="441"/>
    </row>
    <row r="38248" spans="25:27" x14ac:dyDescent="0.2">
      <c r="Y38248" s="396"/>
      <c r="Z38248" s="396"/>
      <c r="AA38248" s="441"/>
    </row>
    <row r="38249" spans="25:27" x14ac:dyDescent="0.2">
      <c r="Y38249" s="396"/>
      <c r="Z38249" s="396"/>
      <c r="AA38249" s="441"/>
    </row>
    <row r="38250" spans="25:27" x14ac:dyDescent="0.2">
      <c r="Y38250" s="396"/>
      <c r="Z38250" s="396"/>
      <c r="AA38250" s="441"/>
    </row>
    <row r="38251" spans="25:27" x14ac:dyDescent="0.2">
      <c r="Y38251" s="396"/>
      <c r="Z38251" s="396"/>
      <c r="AA38251" s="441"/>
    </row>
    <row r="38252" spans="25:27" x14ac:dyDescent="0.2">
      <c r="Y38252" s="396"/>
      <c r="Z38252" s="396"/>
      <c r="AA38252" s="441"/>
    </row>
    <row r="38253" spans="25:27" x14ac:dyDescent="0.2">
      <c r="Y38253" s="396"/>
      <c r="Z38253" s="396"/>
      <c r="AA38253" s="441"/>
    </row>
    <row r="38254" spans="25:27" x14ac:dyDescent="0.2">
      <c r="Y38254" s="396"/>
      <c r="Z38254" s="396"/>
      <c r="AA38254" s="441"/>
    </row>
    <row r="38255" spans="25:27" x14ac:dyDescent="0.2">
      <c r="Y38255" s="396"/>
      <c r="Z38255" s="396"/>
      <c r="AA38255" s="441"/>
    </row>
    <row r="38256" spans="25:27" x14ac:dyDescent="0.2">
      <c r="Y38256" s="396"/>
      <c r="Z38256" s="396"/>
      <c r="AA38256" s="441"/>
    </row>
    <row r="38257" spans="25:27" x14ac:dyDescent="0.2">
      <c r="Y38257" s="396"/>
      <c r="Z38257" s="396"/>
      <c r="AA38257" s="441"/>
    </row>
    <row r="38258" spans="25:27" x14ac:dyDescent="0.2">
      <c r="Y38258" s="396"/>
      <c r="Z38258" s="396"/>
      <c r="AA38258" s="441"/>
    </row>
    <row r="38259" spans="25:27" x14ac:dyDescent="0.2">
      <c r="Y38259" s="396"/>
      <c r="Z38259" s="396"/>
      <c r="AA38259" s="441"/>
    </row>
    <row r="38260" spans="25:27" x14ac:dyDescent="0.2">
      <c r="Y38260" s="396"/>
      <c r="Z38260" s="396"/>
      <c r="AA38260" s="441"/>
    </row>
    <row r="38261" spans="25:27" x14ac:dyDescent="0.2">
      <c r="Y38261" s="396"/>
      <c r="Z38261" s="396"/>
      <c r="AA38261" s="441"/>
    </row>
    <row r="38262" spans="25:27" x14ac:dyDescent="0.2">
      <c r="Y38262" s="396"/>
      <c r="Z38262" s="396"/>
      <c r="AA38262" s="441"/>
    </row>
    <row r="38263" spans="25:27" x14ac:dyDescent="0.2">
      <c r="Y38263" s="396"/>
      <c r="Z38263" s="396"/>
      <c r="AA38263" s="441"/>
    </row>
    <row r="38264" spans="25:27" x14ac:dyDescent="0.2">
      <c r="Y38264" s="396"/>
      <c r="Z38264" s="396"/>
      <c r="AA38264" s="441"/>
    </row>
    <row r="38265" spans="25:27" x14ac:dyDescent="0.2">
      <c r="Y38265" s="396"/>
      <c r="Z38265" s="396"/>
      <c r="AA38265" s="441"/>
    </row>
    <row r="38266" spans="25:27" x14ac:dyDescent="0.2">
      <c r="Y38266" s="396"/>
      <c r="Z38266" s="396"/>
      <c r="AA38266" s="441"/>
    </row>
    <row r="38267" spans="25:27" x14ac:dyDescent="0.2">
      <c r="Y38267" s="396"/>
      <c r="Z38267" s="396"/>
      <c r="AA38267" s="441"/>
    </row>
    <row r="38268" spans="25:27" x14ac:dyDescent="0.2">
      <c r="Y38268" s="396"/>
      <c r="Z38268" s="396"/>
      <c r="AA38268" s="441"/>
    </row>
    <row r="38269" spans="25:27" x14ac:dyDescent="0.2">
      <c r="Y38269" s="396"/>
      <c r="Z38269" s="396"/>
      <c r="AA38269" s="441"/>
    </row>
    <row r="38270" spans="25:27" x14ac:dyDescent="0.2">
      <c r="Y38270" s="396"/>
      <c r="Z38270" s="396"/>
      <c r="AA38270" s="441"/>
    </row>
    <row r="38271" spans="25:27" x14ac:dyDescent="0.2">
      <c r="Y38271" s="396"/>
      <c r="Z38271" s="396"/>
      <c r="AA38271" s="441"/>
    </row>
    <row r="38272" spans="25:27" x14ac:dyDescent="0.2">
      <c r="Y38272" s="396"/>
      <c r="Z38272" s="396"/>
      <c r="AA38272" s="441"/>
    </row>
    <row r="38273" spans="25:27" x14ac:dyDescent="0.2">
      <c r="Y38273" s="396"/>
      <c r="Z38273" s="396"/>
      <c r="AA38273" s="441"/>
    </row>
    <row r="38274" spans="25:27" x14ac:dyDescent="0.2">
      <c r="Y38274" s="396"/>
      <c r="Z38274" s="396"/>
      <c r="AA38274" s="441"/>
    </row>
    <row r="38275" spans="25:27" x14ac:dyDescent="0.2">
      <c r="Y38275" s="396"/>
      <c r="Z38275" s="396"/>
      <c r="AA38275" s="441"/>
    </row>
    <row r="38276" spans="25:27" x14ac:dyDescent="0.2">
      <c r="Y38276" s="396"/>
      <c r="Z38276" s="396"/>
      <c r="AA38276" s="441"/>
    </row>
    <row r="38277" spans="25:27" x14ac:dyDescent="0.2">
      <c r="Y38277" s="396"/>
      <c r="Z38277" s="396"/>
      <c r="AA38277" s="441"/>
    </row>
    <row r="38278" spans="25:27" x14ac:dyDescent="0.2">
      <c r="Y38278" s="396"/>
      <c r="Z38278" s="396"/>
      <c r="AA38278" s="441"/>
    </row>
    <row r="38279" spans="25:27" x14ac:dyDescent="0.2">
      <c r="Y38279" s="396"/>
      <c r="Z38279" s="396"/>
      <c r="AA38279" s="441"/>
    </row>
    <row r="38280" spans="25:27" x14ac:dyDescent="0.2">
      <c r="Y38280" s="396"/>
      <c r="Z38280" s="396"/>
      <c r="AA38280" s="441"/>
    </row>
    <row r="38281" spans="25:27" x14ac:dyDescent="0.2">
      <c r="Y38281" s="396"/>
      <c r="Z38281" s="396"/>
      <c r="AA38281" s="441"/>
    </row>
    <row r="38282" spans="25:27" x14ac:dyDescent="0.2">
      <c r="Y38282" s="396"/>
      <c r="Z38282" s="396"/>
      <c r="AA38282" s="441"/>
    </row>
    <row r="38283" spans="25:27" x14ac:dyDescent="0.2">
      <c r="Y38283" s="396"/>
      <c r="Z38283" s="396"/>
      <c r="AA38283" s="441"/>
    </row>
    <row r="38284" spans="25:27" x14ac:dyDescent="0.2">
      <c r="Y38284" s="396"/>
      <c r="Z38284" s="396"/>
      <c r="AA38284" s="441"/>
    </row>
    <row r="38285" spans="25:27" x14ac:dyDescent="0.2">
      <c r="Y38285" s="396"/>
      <c r="Z38285" s="396"/>
      <c r="AA38285" s="441"/>
    </row>
    <row r="38286" spans="25:27" x14ac:dyDescent="0.2">
      <c r="Y38286" s="396"/>
      <c r="Z38286" s="396"/>
      <c r="AA38286" s="441"/>
    </row>
    <row r="38287" spans="25:27" x14ac:dyDescent="0.2">
      <c r="Y38287" s="396"/>
      <c r="Z38287" s="396"/>
      <c r="AA38287" s="441"/>
    </row>
    <row r="38288" spans="25:27" x14ac:dyDescent="0.2">
      <c r="Y38288" s="396"/>
      <c r="Z38288" s="396"/>
      <c r="AA38288" s="441"/>
    </row>
    <row r="38289" spans="25:27" x14ac:dyDescent="0.2">
      <c r="Y38289" s="396"/>
      <c r="Z38289" s="396"/>
      <c r="AA38289" s="441"/>
    </row>
    <row r="38290" spans="25:27" x14ac:dyDescent="0.2">
      <c r="Y38290" s="396"/>
      <c r="Z38290" s="396"/>
      <c r="AA38290" s="441"/>
    </row>
    <row r="38291" spans="25:27" x14ac:dyDescent="0.2">
      <c r="Y38291" s="396"/>
      <c r="Z38291" s="396"/>
      <c r="AA38291" s="441"/>
    </row>
    <row r="38292" spans="25:27" x14ac:dyDescent="0.2">
      <c r="Y38292" s="396"/>
      <c r="Z38292" s="396"/>
      <c r="AA38292" s="441"/>
    </row>
    <row r="38293" spans="25:27" x14ac:dyDescent="0.2">
      <c r="Y38293" s="396"/>
      <c r="Z38293" s="396"/>
      <c r="AA38293" s="441"/>
    </row>
    <row r="38294" spans="25:27" x14ac:dyDescent="0.2">
      <c r="Y38294" s="396"/>
      <c r="Z38294" s="396"/>
      <c r="AA38294" s="441"/>
    </row>
    <row r="38295" spans="25:27" x14ac:dyDescent="0.2">
      <c r="Y38295" s="396"/>
      <c r="Z38295" s="396"/>
      <c r="AA38295" s="441"/>
    </row>
    <row r="38296" spans="25:27" x14ac:dyDescent="0.2">
      <c r="Y38296" s="396"/>
      <c r="Z38296" s="396"/>
      <c r="AA38296" s="441"/>
    </row>
    <row r="38297" spans="25:27" x14ac:dyDescent="0.2">
      <c r="Y38297" s="396"/>
      <c r="Z38297" s="396"/>
      <c r="AA38297" s="441"/>
    </row>
    <row r="38298" spans="25:27" x14ac:dyDescent="0.2">
      <c r="Y38298" s="396"/>
      <c r="Z38298" s="396"/>
      <c r="AA38298" s="441"/>
    </row>
    <row r="38299" spans="25:27" x14ac:dyDescent="0.2">
      <c r="Y38299" s="396"/>
      <c r="Z38299" s="396"/>
      <c r="AA38299" s="441"/>
    </row>
    <row r="38300" spans="25:27" x14ac:dyDescent="0.2">
      <c r="Y38300" s="396"/>
      <c r="Z38300" s="396"/>
      <c r="AA38300" s="441"/>
    </row>
    <row r="38301" spans="25:27" x14ac:dyDescent="0.2">
      <c r="Y38301" s="396"/>
      <c r="Z38301" s="396"/>
      <c r="AA38301" s="441"/>
    </row>
    <row r="38302" spans="25:27" x14ac:dyDescent="0.2">
      <c r="Y38302" s="396"/>
      <c r="Z38302" s="396"/>
      <c r="AA38302" s="441"/>
    </row>
    <row r="38303" spans="25:27" x14ac:dyDescent="0.2">
      <c r="Y38303" s="396"/>
      <c r="Z38303" s="396"/>
      <c r="AA38303" s="441"/>
    </row>
    <row r="38304" spans="25:27" x14ac:dyDescent="0.2">
      <c r="Y38304" s="396"/>
      <c r="Z38304" s="396"/>
      <c r="AA38304" s="441"/>
    </row>
    <row r="38305" spans="25:27" x14ac:dyDescent="0.2">
      <c r="Y38305" s="396"/>
      <c r="Z38305" s="396"/>
      <c r="AA38305" s="441"/>
    </row>
    <row r="38306" spans="25:27" x14ac:dyDescent="0.2">
      <c r="Y38306" s="396"/>
      <c r="Z38306" s="396"/>
      <c r="AA38306" s="441"/>
    </row>
    <row r="38307" spans="25:27" x14ac:dyDescent="0.2">
      <c r="Y38307" s="396"/>
      <c r="Z38307" s="396"/>
      <c r="AA38307" s="441"/>
    </row>
    <row r="38308" spans="25:27" x14ac:dyDescent="0.2">
      <c r="Y38308" s="396"/>
      <c r="Z38308" s="396"/>
      <c r="AA38308" s="441"/>
    </row>
    <row r="38309" spans="25:27" x14ac:dyDescent="0.2">
      <c r="Y38309" s="396"/>
      <c r="Z38309" s="396"/>
      <c r="AA38309" s="441"/>
    </row>
    <row r="38310" spans="25:27" x14ac:dyDescent="0.2">
      <c r="Y38310" s="396"/>
      <c r="Z38310" s="396"/>
      <c r="AA38310" s="441"/>
    </row>
    <row r="38311" spans="25:27" x14ac:dyDescent="0.2">
      <c r="Y38311" s="396"/>
      <c r="Z38311" s="396"/>
      <c r="AA38311" s="441"/>
    </row>
    <row r="38312" spans="25:27" x14ac:dyDescent="0.2">
      <c r="Y38312" s="396"/>
      <c r="Z38312" s="396"/>
      <c r="AA38312" s="441"/>
    </row>
    <row r="38313" spans="25:27" x14ac:dyDescent="0.2">
      <c r="Y38313" s="396"/>
      <c r="Z38313" s="396"/>
      <c r="AA38313" s="441"/>
    </row>
    <row r="38314" spans="25:27" x14ac:dyDescent="0.2">
      <c r="Y38314" s="396"/>
      <c r="Z38314" s="396"/>
      <c r="AA38314" s="441"/>
    </row>
    <row r="38315" spans="25:27" x14ac:dyDescent="0.2">
      <c r="Y38315" s="396"/>
      <c r="Z38315" s="396"/>
      <c r="AA38315" s="441"/>
    </row>
    <row r="38316" spans="25:27" x14ac:dyDescent="0.2">
      <c r="Y38316" s="396"/>
      <c r="Z38316" s="396"/>
      <c r="AA38316" s="441"/>
    </row>
    <row r="38317" spans="25:27" x14ac:dyDescent="0.2">
      <c r="Y38317" s="396"/>
      <c r="Z38317" s="396"/>
      <c r="AA38317" s="441"/>
    </row>
    <row r="38318" spans="25:27" x14ac:dyDescent="0.2">
      <c r="Y38318" s="396"/>
      <c r="Z38318" s="396"/>
      <c r="AA38318" s="441"/>
    </row>
    <row r="38319" spans="25:27" x14ac:dyDescent="0.2">
      <c r="Y38319" s="396"/>
      <c r="Z38319" s="396"/>
      <c r="AA38319" s="441"/>
    </row>
    <row r="38320" spans="25:27" x14ac:dyDescent="0.2">
      <c r="Y38320" s="396"/>
      <c r="Z38320" s="396"/>
      <c r="AA38320" s="441"/>
    </row>
    <row r="38321" spans="25:27" x14ac:dyDescent="0.2">
      <c r="Y38321" s="396"/>
      <c r="Z38321" s="396"/>
      <c r="AA38321" s="441"/>
    </row>
    <row r="38322" spans="25:27" x14ac:dyDescent="0.2">
      <c r="Y38322" s="396"/>
      <c r="Z38322" s="396"/>
      <c r="AA38322" s="441"/>
    </row>
    <row r="38323" spans="25:27" x14ac:dyDescent="0.2">
      <c r="Y38323" s="396"/>
      <c r="Z38323" s="396"/>
      <c r="AA38323" s="441"/>
    </row>
    <row r="38324" spans="25:27" x14ac:dyDescent="0.2">
      <c r="Y38324" s="396"/>
      <c r="Z38324" s="396"/>
      <c r="AA38324" s="441"/>
    </row>
    <row r="38325" spans="25:27" x14ac:dyDescent="0.2">
      <c r="Y38325" s="396"/>
      <c r="Z38325" s="396"/>
      <c r="AA38325" s="441"/>
    </row>
    <row r="38326" spans="25:27" x14ac:dyDescent="0.2">
      <c r="Y38326" s="396"/>
      <c r="Z38326" s="396"/>
      <c r="AA38326" s="441"/>
    </row>
    <row r="38327" spans="25:27" x14ac:dyDescent="0.2">
      <c r="Y38327" s="396"/>
      <c r="Z38327" s="396"/>
      <c r="AA38327" s="441"/>
    </row>
    <row r="38328" spans="25:27" x14ac:dyDescent="0.2">
      <c r="Y38328" s="396"/>
      <c r="Z38328" s="396"/>
      <c r="AA38328" s="441"/>
    </row>
    <row r="38329" spans="25:27" x14ac:dyDescent="0.2">
      <c r="Y38329" s="396"/>
      <c r="Z38329" s="396"/>
      <c r="AA38329" s="441"/>
    </row>
    <row r="38330" spans="25:27" x14ac:dyDescent="0.2">
      <c r="Y38330" s="396"/>
      <c r="Z38330" s="396"/>
      <c r="AA38330" s="441"/>
    </row>
    <row r="38331" spans="25:27" x14ac:dyDescent="0.2">
      <c r="Y38331" s="396"/>
      <c r="Z38331" s="396"/>
      <c r="AA38331" s="441"/>
    </row>
    <row r="38332" spans="25:27" x14ac:dyDescent="0.2">
      <c r="Y38332" s="396"/>
      <c r="Z38332" s="396"/>
      <c r="AA38332" s="441"/>
    </row>
    <row r="38333" spans="25:27" x14ac:dyDescent="0.2">
      <c r="Y38333" s="396"/>
      <c r="Z38333" s="396"/>
      <c r="AA38333" s="441"/>
    </row>
    <row r="38334" spans="25:27" x14ac:dyDescent="0.2">
      <c r="Y38334" s="396"/>
      <c r="Z38334" s="396"/>
      <c r="AA38334" s="441"/>
    </row>
    <row r="38335" spans="25:27" x14ac:dyDescent="0.2">
      <c r="Y38335" s="396"/>
      <c r="Z38335" s="396"/>
      <c r="AA38335" s="441"/>
    </row>
    <row r="38336" spans="25:27" x14ac:dyDescent="0.2">
      <c r="Y38336" s="396"/>
      <c r="Z38336" s="396"/>
      <c r="AA38336" s="441"/>
    </row>
    <row r="38337" spans="25:27" x14ac:dyDescent="0.2">
      <c r="Y38337" s="396"/>
      <c r="Z38337" s="396"/>
      <c r="AA38337" s="441"/>
    </row>
    <row r="38338" spans="25:27" x14ac:dyDescent="0.2">
      <c r="Y38338" s="396"/>
      <c r="Z38338" s="396"/>
      <c r="AA38338" s="441"/>
    </row>
    <row r="38339" spans="25:27" x14ac:dyDescent="0.2">
      <c r="Y38339" s="396"/>
      <c r="Z38339" s="396"/>
      <c r="AA38339" s="441"/>
    </row>
    <row r="38340" spans="25:27" x14ac:dyDescent="0.2">
      <c r="Y38340" s="396"/>
      <c r="Z38340" s="396"/>
      <c r="AA38340" s="441"/>
    </row>
    <row r="38341" spans="25:27" x14ac:dyDescent="0.2">
      <c r="Y38341" s="396"/>
      <c r="Z38341" s="396"/>
      <c r="AA38341" s="441"/>
    </row>
    <row r="38342" spans="25:27" x14ac:dyDescent="0.2">
      <c r="Y38342" s="396"/>
      <c r="Z38342" s="396"/>
      <c r="AA38342" s="441"/>
    </row>
    <row r="38343" spans="25:27" x14ac:dyDescent="0.2">
      <c r="Y38343" s="396"/>
      <c r="Z38343" s="396"/>
      <c r="AA38343" s="441"/>
    </row>
    <row r="38344" spans="25:27" x14ac:dyDescent="0.2">
      <c r="Y38344" s="396"/>
      <c r="Z38344" s="396"/>
      <c r="AA38344" s="441"/>
    </row>
    <row r="38345" spans="25:27" x14ac:dyDescent="0.2">
      <c r="Y38345" s="396"/>
      <c r="Z38345" s="396"/>
      <c r="AA38345" s="441"/>
    </row>
    <row r="38346" spans="25:27" x14ac:dyDescent="0.2">
      <c r="Y38346" s="396"/>
      <c r="Z38346" s="396"/>
      <c r="AA38346" s="441"/>
    </row>
    <row r="38347" spans="25:27" x14ac:dyDescent="0.2">
      <c r="Y38347" s="396"/>
      <c r="Z38347" s="396"/>
      <c r="AA38347" s="441"/>
    </row>
    <row r="38348" spans="25:27" x14ac:dyDescent="0.2">
      <c r="Y38348" s="396"/>
      <c r="Z38348" s="396"/>
      <c r="AA38348" s="441"/>
    </row>
    <row r="38349" spans="25:27" x14ac:dyDescent="0.2">
      <c r="Y38349" s="396"/>
      <c r="Z38349" s="396"/>
      <c r="AA38349" s="441"/>
    </row>
    <row r="38350" spans="25:27" x14ac:dyDescent="0.2">
      <c r="Y38350" s="396"/>
      <c r="Z38350" s="396"/>
      <c r="AA38350" s="441"/>
    </row>
    <row r="38351" spans="25:27" x14ac:dyDescent="0.2">
      <c r="Y38351" s="396"/>
      <c r="Z38351" s="396"/>
      <c r="AA38351" s="441"/>
    </row>
    <row r="38352" spans="25:27" x14ac:dyDescent="0.2">
      <c r="Y38352" s="396"/>
      <c r="Z38352" s="396"/>
      <c r="AA38352" s="441"/>
    </row>
    <row r="38353" spans="25:27" x14ac:dyDescent="0.2">
      <c r="Y38353" s="396"/>
      <c r="Z38353" s="396"/>
      <c r="AA38353" s="441"/>
    </row>
    <row r="38354" spans="25:27" x14ac:dyDescent="0.2">
      <c r="Y38354" s="396"/>
      <c r="Z38354" s="396"/>
      <c r="AA38354" s="441"/>
    </row>
    <row r="38355" spans="25:27" x14ac:dyDescent="0.2">
      <c r="Y38355" s="396"/>
      <c r="Z38355" s="396"/>
      <c r="AA38355" s="441"/>
    </row>
    <row r="38356" spans="25:27" x14ac:dyDescent="0.2">
      <c r="Y38356" s="396"/>
      <c r="Z38356" s="396"/>
      <c r="AA38356" s="441"/>
    </row>
    <row r="38357" spans="25:27" x14ac:dyDescent="0.2">
      <c r="Y38357" s="396"/>
      <c r="Z38357" s="396"/>
      <c r="AA38357" s="441"/>
    </row>
    <row r="38358" spans="25:27" x14ac:dyDescent="0.2">
      <c r="Y38358" s="396"/>
      <c r="Z38358" s="396"/>
      <c r="AA38358" s="441"/>
    </row>
    <row r="38359" spans="25:27" x14ac:dyDescent="0.2">
      <c r="Y38359" s="396"/>
      <c r="Z38359" s="396"/>
      <c r="AA38359" s="441"/>
    </row>
    <row r="38360" spans="25:27" x14ac:dyDescent="0.2">
      <c r="Y38360" s="396"/>
      <c r="Z38360" s="396"/>
      <c r="AA38360" s="441"/>
    </row>
    <row r="38361" spans="25:27" x14ac:dyDescent="0.2">
      <c r="Y38361" s="396"/>
      <c r="Z38361" s="396"/>
      <c r="AA38361" s="441"/>
    </row>
    <row r="38362" spans="25:27" x14ac:dyDescent="0.2">
      <c r="Y38362" s="396"/>
      <c r="Z38362" s="396"/>
      <c r="AA38362" s="441"/>
    </row>
    <row r="38363" spans="25:27" x14ac:dyDescent="0.2">
      <c r="Y38363" s="396"/>
      <c r="Z38363" s="396"/>
      <c r="AA38363" s="441"/>
    </row>
    <row r="38364" spans="25:27" x14ac:dyDescent="0.2">
      <c r="Y38364" s="396"/>
      <c r="Z38364" s="396"/>
      <c r="AA38364" s="441"/>
    </row>
    <row r="38365" spans="25:27" x14ac:dyDescent="0.2">
      <c r="Y38365" s="396"/>
      <c r="Z38365" s="396"/>
      <c r="AA38365" s="441"/>
    </row>
    <row r="38366" spans="25:27" x14ac:dyDescent="0.2">
      <c r="Y38366" s="396"/>
      <c r="Z38366" s="396"/>
      <c r="AA38366" s="441"/>
    </row>
    <row r="38367" spans="25:27" x14ac:dyDescent="0.2">
      <c r="Y38367" s="396"/>
      <c r="Z38367" s="396"/>
      <c r="AA38367" s="441"/>
    </row>
    <row r="38368" spans="25:27" x14ac:dyDescent="0.2">
      <c r="Y38368" s="396"/>
      <c r="Z38368" s="396"/>
      <c r="AA38368" s="441"/>
    </row>
    <row r="38369" spans="25:27" x14ac:dyDescent="0.2">
      <c r="Y38369" s="396"/>
      <c r="Z38369" s="396"/>
      <c r="AA38369" s="441"/>
    </row>
    <row r="38370" spans="25:27" x14ac:dyDescent="0.2">
      <c r="Y38370" s="396"/>
      <c r="Z38370" s="396"/>
      <c r="AA38370" s="441"/>
    </row>
    <row r="38371" spans="25:27" x14ac:dyDescent="0.2">
      <c r="Y38371" s="396"/>
      <c r="Z38371" s="396"/>
      <c r="AA38371" s="441"/>
    </row>
    <row r="38372" spans="25:27" x14ac:dyDescent="0.2">
      <c r="Y38372" s="396"/>
      <c r="Z38372" s="396"/>
      <c r="AA38372" s="441"/>
    </row>
    <row r="38373" spans="25:27" x14ac:dyDescent="0.2">
      <c r="Y38373" s="396"/>
      <c r="Z38373" s="396"/>
      <c r="AA38373" s="441"/>
    </row>
    <row r="38374" spans="25:27" x14ac:dyDescent="0.2">
      <c r="Y38374" s="396"/>
      <c r="Z38374" s="396"/>
      <c r="AA38374" s="441"/>
    </row>
    <row r="38375" spans="25:27" x14ac:dyDescent="0.2">
      <c r="Y38375" s="396"/>
      <c r="Z38375" s="396"/>
      <c r="AA38375" s="441"/>
    </row>
    <row r="38376" spans="25:27" x14ac:dyDescent="0.2">
      <c r="Y38376" s="396"/>
      <c r="Z38376" s="396"/>
      <c r="AA38376" s="441"/>
    </row>
    <row r="38377" spans="25:27" x14ac:dyDescent="0.2">
      <c r="Y38377" s="396"/>
      <c r="Z38377" s="396"/>
      <c r="AA38377" s="441"/>
    </row>
    <row r="38378" spans="25:27" x14ac:dyDescent="0.2">
      <c r="Y38378" s="396"/>
      <c r="Z38378" s="396"/>
      <c r="AA38378" s="441"/>
    </row>
    <row r="38379" spans="25:27" x14ac:dyDescent="0.2">
      <c r="Y38379" s="396"/>
      <c r="Z38379" s="396"/>
      <c r="AA38379" s="441"/>
    </row>
    <row r="38380" spans="25:27" x14ac:dyDescent="0.2">
      <c r="Y38380" s="396"/>
      <c r="Z38380" s="396"/>
      <c r="AA38380" s="441"/>
    </row>
    <row r="38381" spans="25:27" x14ac:dyDescent="0.2">
      <c r="Y38381" s="396"/>
      <c r="Z38381" s="396"/>
      <c r="AA38381" s="441"/>
    </row>
    <row r="38382" spans="25:27" x14ac:dyDescent="0.2">
      <c r="Y38382" s="396"/>
      <c r="Z38382" s="396"/>
      <c r="AA38382" s="441"/>
    </row>
    <row r="38383" spans="25:27" x14ac:dyDescent="0.2">
      <c r="Y38383" s="396"/>
      <c r="Z38383" s="396"/>
      <c r="AA38383" s="441"/>
    </row>
    <row r="38384" spans="25:27" x14ac:dyDescent="0.2">
      <c r="Y38384" s="396"/>
      <c r="Z38384" s="396"/>
      <c r="AA38384" s="441"/>
    </row>
    <row r="38385" spans="25:27" x14ac:dyDescent="0.2">
      <c r="Y38385" s="396"/>
      <c r="Z38385" s="396"/>
      <c r="AA38385" s="441"/>
    </row>
    <row r="38386" spans="25:27" x14ac:dyDescent="0.2">
      <c r="Y38386" s="396"/>
      <c r="Z38386" s="396"/>
      <c r="AA38386" s="441"/>
    </row>
    <row r="38387" spans="25:27" x14ac:dyDescent="0.2">
      <c r="Y38387" s="396"/>
      <c r="Z38387" s="396"/>
      <c r="AA38387" s="441"/>
    </row>
    <row r="38388" spans="25:27" x14ac:dyDescent="0.2">
      <c r="Y38388" s="396"/>
      <c r="Z38388" s="396"/>
      <c r="AA38388" s="441"/>
    </row>
    <row r="38389" spans="25:27" x14ac:dyDescent="0.2">
      <c r="Y38389" s="396"/>
      <c r="Z38389" s="396"/>
      <c r="AA38389" s="441"/>
    </row>
    <row r="38390" spans="25:27" x14ac:dyDescent="0.2">
      <c r="Y38390" s="396"/>
      <c r="Z38390" s="396"/>
      <c r="AA38390" s="441"/>
    </row>
    <row r="38391" spans="25:27" x14ac:dyDescent="0.2">
      <c r="Y38391" s="396"/>
      <c r="Z38391" s="396"/>
      <c r="AA38391" s="441"/>
    </row>
    <row r="38392" spans="25:27" x14ac:dyDescent="0.2">
      <c r="Y38392" s="396"/>
      <c r="Z38392" s="396"/>
      <c r="AA38392" s="441"/>
    </row>
    <row r="38393" spans="25:27" x14ac:dyDescent="0.2">
      <c r="Y38393" s="396"/>
      <c r="Z38393" s="396"/>
      <c r="AA38393" s="441"/>
    </row>
    <row r="38394" spans="25:27" x14ac:dyDescent="0.2">
      <c r="Y38394" s="396"/>
      <c r="Z38394" s="396"/>
      <c r="AA38394" s="441"/>
    </row>
    <row r="38395" spans="25:27" x14ac:dyDescent="0.2">
      <c r="Y38395" s="396"/>
      <c r="Z38395" s="396"/>
      <c r="AA38395" s="441"/>
    </row>
    <row r="38396" spans="25:27" x14ac:dyDescent="0.2">
      <c r="Y38396" s="396"/>
      <c r="Z38396" s="396"/>
      <c r="AA38396" s="441"/>
    </row>
    <row r="38397" spans="25:27" x14ac:dyDescent="0.2">
      <c r="Y38397" s="396"/>
      <c r="Z38397" s="396"/>
      <c r="AA38397" s="441"/>
    </row>
    <row r="38398" spans="25:27" x14ac:dyDescent="0.2">
      <c r="Y38398" s="396"/>
      <c r="Z38398" s="396"/>
      <c r="AA38398" s="441"/>
    </row>
    <row r="38399" spans="25:27" x14ac:dyDescent="0.2">
      <c r="Y38399" s="396"/>
      <c r="Z38399" s="396"/>
      <c r="AA38399" s="441"/>
    </row>
    <row r="38400" spans="25:27" x14ac:dyDescent="0.2">
      <c r="Y38400" s="396"/>
      <c r="Z38400" s="396"/>
      <c r="AA38400" s="441"/>
    </row>
    <row r="38401" spans="25:27" x14ac:dyDescent="0.2">
      <c r="Y38401" s="396"/>
      <c r="Z38401" s="396"/>
      <c r="AA38401" s="441"/>
    </row>
    <row r="38402" spans="25:27" x14ac:dyDescent="0.2">
      <c r="Y38402" s="396"/>
      <c r="Z38402" s="396"/>
      <c r="AA38402" s="441"/>
    </row>
    <row r="38403" spans="25:27" x14ac:dyDescent="0.2">
      <c r="Y38403" s="396"/>
      <c r="Z38403" s="396"/>
      <c r="AA38403" s="441"/>
    </row>
    <row r="38404" spans="25:27" x14ac:dyDescent="0.2">
      <c r="Y38404" s="396"/>
      <c r="Z38404" s="396"/>
      <c r="AA38404" s="441"/>
    </row>
    <row r="38405" spans="25:27" x14ac:dyDescent="0.2">
      <c r="Y38405" s="396"/>
      <c r="Z38405" s="396"/>
      <c r="AA38405" s="441"/>
    </row>
    <row r="38406" spans="25:27" x14ac:dyDescent="0.2">
      <c r="Y38406" s="396"/>
      <c r="Z38406" s="396"/>
      <c r="AA38406" s="441"/>
    </row>
    <row r="38407" spans="25:27" x14ac:dyDescent="0.2">
      <c r="Y38407" s="396"/>
      <c r="Z38407" s="396"/>
      <c r="AA38407" s="441"/>
    </row>
    <row r="38408" spans="25:27" x14ac:dyDescent="0.2">
      <c r="Y38408" s="396"/>
      <c r="Z38408" s="396"/>
      <c r="AA38408" s="441"/>
    </row>
    <row r="38409" spans="25:27" x14ac:dyDescent="0.2">
      <c r="Y38409" s="396"/>
      <c r="Z38409" s="396"/>
      <c r="AA38409" s="441"/>
    </row>
    <row r="38410" spans="25:27" x14ac:dyDescent="0.2">
      <c r="Y38410" s="396"/>
      <c r="Z38410" s="396"/>
      <c r="AA38410" s="441"/>
    </row>
    <row r="38411" spans="25:27" x14ac:dyDescent="0.2">
      <c r="Y38411" s="396"/>
      <c r="Z38411" s="396"/>
      <c r="AA38411" s="441"/>
    </row>
    <row r="38412" spans="25:27" x14ac:dyDescent="0.2">
      <c r="Y38412" s="396"/>
      <c r="Z38412" s="396"/>
      <c r="AA38412" s="441"/>
    </row>
    <row r="38413" spans="25:27" x14ac:dyDescent="0.2">
      <c r="Y38413" s="396"/>
      <c r="Z38413" s="396"/>
      <c r="AA38413" s="441"/>
    </row>
    <row r="38414" spans="25:27" x14ac:dyDescent="0.2">
      <c r="Y38414" s="396"/>
      <c r="Z38414" s="396"/>
      <c r="AA38414" s="441"/>
    </row>
    <row r="38415" spans="25:27" x14ac:dyDescent="0.2">
      <c r="Y38415" s="396"/>
      <c r="Z38415" s="396"/>
      <c r="AA38415" s="441"/>
    </row>
    <row r="38416" spans="25:27" x14ac:dyDescent="0.2">
      <c r="Y38416" s="396"/>
      <c r="Z38416" s="396"/>
      <c r="AA38416" s="441"/>
    </row>
    <row r="38417" spans="25:27" x14ac:dyDescent="0.2">
      <c r="Y38417" s="396"/>
      <c r="Z38417" s="396"/>
      <c r="AA38417" s="441"/>
    </row>
    <row r="38418" spans="25:27" x14ac:dyDescent="0.2">
      <c r="Y38418" s="396"/>
      <c r="Z38418" s="396"/>
      <c r="AA38418" s="441"/>
    </row>
    <row r="38419" spans="25:27" x14ac:dyDescent="0.2">
      <c r="Y38419" s="396"/>
      <c r="Z38419" s="396"/>
      <c r="AA38419" s="441"/>
    </row>
    <row r="38420" spans="25:27" x14ac:dyDescent="0.2">
      <c r="Y38420" s="396"/>
      <c r="Z38420" s="396"/>
      <c r="AA38420" s="441"/>
    </row>
    <row r="38421" spans="25:27" x14ac:dyDescent="0.2">
      <c r="Y38421" s="396"/>
      <c r="Z38421" s="396"/>
      <c r="AA38421" s="441"/>
    </row>
    <row r="38422" spans="25:27" x14ac:dyDescent="0.2">
      <c r="Y38422" s="396"/>
      <c r="Z38422" s="396"/>
      <c r="AA38422" s="441"/>
    </row>
    <row r="38423" spans="25:27" x14ac:dyDescent="0.2">
      <c r="Y38423" s="396"/>
      <c r="Z38423" s="396"/>
      <c r="AA38423" s="441"/>
    </row>
    <row r="38424" spans="25:27" x14ac:dyDescent="0.2">
      <c r="Y38424" s="396"/>
      <c r="Z38424" s="396"/>
      <c r="AA38424" s="441"/>
    </row>
    <row r="38425" spans="25:27" x14ac:dyDescent="0.2">
      <c r="Y38425" s="396"/>
      <c r="Z38425" s="396"/>
      <c r="AA38425" s="441"/>
    </row>
    <row r="38426" spans="25:27" x14ac:dyDescent="0.2">
      <c r="Y38426" s="396"/>
      <c r="Z38426" s="396"/>
      <c r="AA38426" s="441"/>
    </row>
    <row r="38427" spans="25:27" x14ac:dyDescent="0.2">
      <c r="Y38427" s="396"/>
      <c r="Z38427" s="396"/>
      <c r="AA38427" s="441"/>
    </row>
    <row r="38428" spans="25:27" x14ac:dyDescent="0.2">
      <c r="Y38428" s="396"/>
      <c r="Z38428" s="396"/>
      <c r="AA38428" s="441"/>
    </row>
    <row r="38429" spans="25:27" x14ac:dyDescent="0.2">
      <c r="Y38429" s="396"/>
      <c r="Z38429" s="396"/>
      <c r="AA38429" s="441"/>
    </row>
    <row r="38430" spans="25:27" x14ac:dyDescent="0.2">
      <c r="Y38430" s="396"/>
      <c r="Z38430" s="396"/>
      <c r="AA38430" s="441"/>
    </row>
    <row r="38431" spans="25:27" x14ac:dyDescent="0.2">
      <c r="Y38431" s="396"/>
      <c r="Z38431" s="396"/>
      <c r="AA38431" s="441"/>
    </row>
    <row r="38432" spans="25:27" x14ac:dyDescent="0.2">
      <c r="Y38432" s="396"/>
      <c r="Z38432" s="396"/>
      <c r="AA38432" s="441"/>
    </row>
    <row r="38433" spans="25:27" x14ac:dyDescent="0.2">
      <c r="Y38433" s="396"/>
      <c r="Z38433" s="396"/>
      <c r="AA38433" s="441"/>
    </row>
    <row r="38434" spans="25:27" x14ac:dyDescent="0.2">
      <c r="Y38434" s="396"/>
      <c r="Z38434" s="396"/>
      <c r="AA38434" s="441"/>
    </row>
    <row r="38435" spans="25:27" x14ac:dyDescent="0.2">
      <c r="Y38435" s="396"/>
      <c r="Z38435" s="396"/>
      <c r="AA38435" s="441"/>
    </row>
    <row r="38436" spans="25:27" x14ac:dyDescent="0.2">
      <c r="Y38436" s="396"/>
      <c r="Z38436" s="396"/>
      <c r="AA38436" s="441"/>
    </row>
    <row r="38437" spans="25:27" x14ac:dyDescent="0.2">
      <c r="Y38437" s="396"/>
      <c r="Z38437" s="396"/>
      <c r="AA38437" s="441"/>
    </row>
    <row r="38438" spans="25:27" x14ac:dyDescent="0.2">
      <c r="Y38438" s="396"/>
      <c r="Z38438" s="396"/>
      <c r="AA38438" s="441"/>
    </row>
    <row r="38439" spans="25:27" x14ac:dyDescent="0.2">
      <c r="Y38439" s="396"/>
      <c r="Z38439" s="396"/>
      <c r="AA38439" s="441"/>
    </row>
    <row r="38440" spans="25:27" x14ac:dyDescent="0.2">
      <c r="Y38440" s="396"/>
      <c r="Z38440" s="396"/>
      <c r="AA38440" s="441"/>
    </row>
    <row r="38441" spans="25:27" x14ac:dyDescent="0.2">
      <c r="Y38441" s="396"/>
      <c r="Z38441" s="396"/>
      <c r="AA38441" s="441"/>
    </row>
    <row r="38442" spans="25:27" x14ac:dyDescent="0.2">
      <c r="Y38442" s="396"/>
      <c r="Z38442" s="396"/>
      <c r="AA38442" s="441"/>
    </row>
    <row r="38443" spans="25:27" x14ac:dyDescent="0.2">
      <c r="Y38443" s="396"/>
      <c r="Z38443" s="396"/>
      <c r="AA38443" s="441"/>
    </row>
    <row r="38444" spans="25:27" x14ac:dyDescent="0.2">
      <c r="Y38444" s="396"/>
      <c r="Z38444" s="396"/>
      <c r="AA38444" s="441"/>
    </row>
    <row r="38445" spans="25:27" x14ac:dyDescent="0.2">
      <c r="Y38445" s="396"/>
      <c r="Z38445" s="396"/>
      <c r="AA38445" s="441"/>
    </row>
    <row r="38446" spans="25:27" x14ac:dyDescent="0.2">
      <c r="Y38446" s="396"/>
      <c r="Z38446" s="396"/>
      <c r="AA38446" s="441"/>
    </row>
    <row r="38447" spans="25:27" x14ac:dyDescent="0.2">
      <c r="Y38447" s="396"/>
      <c r="Z38447" s="396"/>
      <c r="AA38447" s="441"/>
    </row>
    <row r="38448" spans="25:27" x14ac:dyDescent="0.2">
      <c r="Y38448" s="396"/>
      <c r="Z38448" s="396"/>
      <c r="AA38448" s="441"/>
    </row>
    <row r="38449" spans="25:27" x14ac:dyDescent="0.2">
      <c r="Y38449" s="396"/>
      <c r="Z38449" s="396"/>
      <c r="AA38449" s="441"/>
    </row>
    <row r="38450" spans="25:27" x14ac:dyDescent="0.2">
      <c r="Y38450" s="396"/>
      <c r="Z38450" s="396"/>
      <c r="AA38450" s="441"/>
    </row>
    <row r="38451" spans="25:27" x14ac:dyDescent="0.2">
      <c r="Y38451" s="396"/>
      <c r="Z38451" s="396"/>
      <c r="AA38451" s="441"/>
    </row>
    <row r="38452" spans="25:27" x14ac:dyDescent="0.2">
      <c r="Y38452" s="396"/>
      <c r="Z38452" s="396"/>
      <c r="AA38452" s="441"/>
    </row>
    <row r="38453" spans="25:27" x14ac:dyDescent="0.2">
      <c r="Y38453" s="396"/>
      <c r="Z38453" s="396"/>
      <c r="AA38453" s="441"/>
    </row>
    <row r="38454" spans="25:27" x14ac:dyDescent="0.2">
      <c r="Y38454" s="396"/>
      <c r="Z38454" s="396"/>
      <c r="AA38454" s="441"/>
    </row>
    <row r="38455" spans="25:27" x14ac:dyDescent="0.2">
      <c r="Y38455" s="396"/>
      <c r="Z38455" s="396"/>
      <c r="AA38455" s="441"/>
    </row>
    <row r="38456" spans="25:27" x14ac:dyDescent="0.2">
      <c r="Y38456" s="396"/>
      <c r="Z38456" s="396"/>
      <c r="AA38456" s="441"/>
    </row>
    <row r="38457" spans="25:27" x14ac:dyDescent="0.2">
      <c r="Y38457" s="396"/>
      <c r="Z38457" s="396"/>
      <c r="AA38457" s="441"/>
    </row>
    <row r="38458" spans="25:27" x14ac:dyDescent="0.2">
      <c r="Y38458" s="396"/>
      <c r="Z38458" s="396"/>
      <c r="AA38458" s="441"/>
    </row>
    <row r="38459" spans="25:27" x14ac:dyDescent="0.2">
      <c r="Y38459" s="396"/>
      <c r="Z38459" s="396"/>
      <c r="AA38459" s="441"/>
    </row>
    <row r="38460" spans="25:27" x14ac:dyDescent="0.2">
      <c r="Y38460" s="396"/>
      <c r="Z38460" s="396"/>
      <c r="AA38460" s="441"/>
    </row>
    <row r="38461" spans="25:27" x14ac:dyDescent="0.2">
      <c r="Y38461" s="396"/>
      <c r="Z38461" s="396"/>
      <c r="AA38461" s="441"/>
    </row>
    <row r="38462" spans="25:27" x14ac:dyDescent="0.2">
      <c r="Y38462" s="396"/>
      <c r="Z38462" s="396"/>
      <c r="AA38462" s="441"/>
    </row>
    <row r="38463" spans="25:27" x14ac:dyDescent="0.2">
      <c r="Y38463" s="396"/>
      <c r="Z38463" s="396"/>
      <c r="AA38463" s="441"/>
    </row>
    <row r="38464" spans="25:27" x14ac:dyDescent="0.2">
      <c r="Y38464" s="396"/>
      <c r="Z38464" s="396"/>
      <c r="AA38464" s="441"/>
    </row>
    <row r="38465" spans="25:27" x14ac:dyDescent="0.2">
      <c r="Y38465" s="396"/>
      <c r="Z38465" s="396"/>
      <c r="AA38465" s="441"/>
    </row>
    <row r="38466" spans="25:27" x14ac:dyDescent="0.2">
      <c r="Y38466" s="396"/>
      <c r="Z38466" s="396"/>
      <c r="AA38466" s="441"/>
    </row>
    <row r="38467" spans="25:27" x14ac:dyDescent="0.2">
      <c r="Y38467" s="396"/>
      <c r="Z38467" s="396"/>
      <c r="AA38467" s="441"/>
    </row>
    <row r="38468" spans="25:27" x14ac:dyDescent="0.2">
      <c r="Y38468" s="396"/>
      <c r="Z38468" s="396"/>
      <c r="AA38468" s="441"/>
    </row>
    <row r="38469" spans="25:27" x14ac:dyDescent="0.2">
      <c r="Y38469" s="396"/>
      <c r="Z38469" s="396"/>
      <c r="AA38469" s="441"/>
    </row>
    <row r="38470" spans="25:27" x14ac:dyDescent="0.2">
      <c r="Y38470" s="396"/>
      <c r="Z38470" s="396"/>
      <c r="AA38470" s="441"/>
    </row>
    <row r="38471" spans="25:27" x14ac:dyDescent="0.2">
      <c r="Y38471" s="396"/>
      <c r="Z38471" s="396"/>
      <c r="AA38471" s="441"/>
    </row>
    <row r="38472" spans="25:27" x14ac:dyDescent="0.2">
      <c r="Y38472" s="396"/>
      <c r="Z38472" s="396"/>
      <c r="AA38472" s="441"/>
    </row>
    <row r="38473" spans="25:27" x14ac:dyDescent="0.2">
      <c r="Y38473" s="396"/>
      <c r="Z38473" s="396"/>
      <c r="AA38473" s="441"/>
    </row>
    <row r="38474" spans="25:27" x14ac:dyDescent="0.2">
      <c r="Y38474" s="396"/>
      <c r="Z38474" s="396"/>
      <c r="AA38474" s="441"/>
    </row>
    <row r="38475" spans="25:27" x14ac:dyDescent="0.2">
      <c r="Y38475" s="396"/>
      <c r="Z38475" s="396"/>
      <c r="AA38475" s="441"/>
    </row>
    <row r="38476" spans="25:27" x14ac:dyDescent="0.2">
      <c r="Y38476" s="396"/>
      <c r="Z38476" s="396"/>
      <c r="AA38476" s="441"/>
    </row>
    <row r="38477" spans="25:27" x14ac:dyDescent="0.2">
      <c r="Y38477" s="396"/>
      <c r="Z38477" s="396"/>
      <c r="AA38477" s="441"/>
    </row>
    <row r="38478" spans="25:27" x14ac:dyDescent="0.2">
      <c r="Y38478" s="396"/>
      <c r="Z38478" s="396"/>
      <c r="AA38478" s="441"/>
    </row>
    <row r="38479" spans="25:27" x14ac:dyDescent="0.2">
      <c r="Y38479" s="396"/>
      <c r="Z38479" s="396"/>
      <c r="AA38479" s="441"/>
    </row>
    <row r="38480" spans="25:27" x14ac:dyDescent="0.2">
      <c r="Y38480" s="396"/>
      <c r="Z38480" s="396"/>
      <c r="AA38480" s="441"/>
    </row>
    <row r="38481" spans="25:27" x14ac:dyDescent="0.2">
      <c r="Y38481" s="396"/>
      <c r="Z38481" s="396"/>
      <c r="AA38481" s="441"/>
    </row>
    <row r="38482" spans="25:27" x14ac:dyDescent="0.2">
      <c r="Y38482" s="396"/>
      <c r="Z38482" s="396"/>
      <c r="AA38482" s="441"/>
    </row>
    <row r="38483" spans="25:27" x14ac:dyDescent="0.2">
      <c r="Y38483" s="396"/>
      <c r="Z38483" s="396"/>
      <c r="AA38483" s="441"/>
    </row>
    <row r="38484" spans="25:27" x14ac:dyDescent="0.2">
      <c r="Y38484" s="396"/>
      <c r="Z38484" s="396"/>
      <c r="AA38484" s="441"/>
    </row>
    <row r="38485" spans="25:27" x14ac:dyDescent="0.2">
      <c r="Y38485" s="396"/>
      <c r="Z38485" s="396"/>
      <c r="AA38485" s="441"/>
    </row>
    <row r="38486" spans="25:27" x14ac:dyDescent="0.2">
      <c r="Y38486" s="396"/>
      <c r="Z38486" s="396"/>
      <c r="AA38486" s="441"/>
    </row>
    <row r="38487" spans="25:27" x14ac:dyDescent="0.2">
      <c r="Y38487" s="396"/>
      <c r="Z38487" s="396"/>
      <c r="AA38487" s="441"/>
    </row>
    <row r="38488" spans="25:27" x14ac:dyDescent="0.2">
      <c r="Y38488" s="396"/>
      <c r="Z38488" s="396"/>
      <c r="AA38488" s="441"/>
    </row>
    <row r="38489" spans="25:27" x14ac:dyDescent="0.2">
      <c r="Y38489" s="396"/>
      <c r="Z38489" s="396"/>
      <c r="AA38489" s="441"/>
    </row>
    <row r="38490" spans="25:27" x14ac:dyDescent="0.2">
      <c r="Y38490" s="396"/>
      <c r="Z38490" s="396"/>
      <c r="AA38490" s="441"/>
    </row>
    <row r="38491" spans="25:27" x14ac:dyDescent="0.2">
      <c r="Y38491" s="396"/>
      <c r="Z38491" s="396"/>
      <c r="AA38491" s="441"/>
    </row>
    <row r="38492" spans="25:27" x14ac:dyDescent="0.2">
      <c r="Y38492" s="396"/>
      <c r="Z38492" s="396"/>
      <c r="AA38492" s="441"/>
    </row>
    <row r="38493" spans="25:27" x14ac:dyDescent="0.2">
      <c r="Y38493" s="396"/>
      <c r="Z38493" s="396"/>
      <c r="AA38493" s="441"/>
    </row>
    <row r="38494" spans="25:27" x14ac:dyDescent="0.2">
      <c r="Y38494" s="396"/>
      <c r="Z38494" s="396"/>
      <c r="AA38494" s="441"/>
    </row>
    <row r="38495" spans="25:27" x14ac:dyDescent="0.2">
      <c r="Y38495" s="396"/>
      <c r="Z38495" s="396"/>
      <c r="AA38495" s="441"/>
    </row>
    <row r="38496" spans="25:27" x14ac:dyDescent="0.2">
      <c r="Y38496" s="396"/>
      <c r="Z38496" s="396"/>
      <c r="AA38496" s="441"/>
    </row>
    <row r="38497" spans="25:27" x14ac:dyDescent="0.2">
      <c r="Y38497" s="396"/>
      <c r="Z38497" s="396"/>
      <c r="AA38497" s="441"/>
    </row>
    <row r="38498" spans="25:27" x14ac:dyDescent="0.2">
      <c r="Y38498" s="396"/>
      <c r="Z38498" s="396"/>
      <c r="AA38498" s="441"/>
    </row>
    <row r="38499" spans="25:27" x14ac:dyDescent="0.2">
      <c r="Y38499" s="396"/>
      <c r="Z38499" s="396"/>
      <c r="AA38499" s="441"/>
    </row>
    <row r="38500" spans="25:27" x14ac:dyDescent="0.2">
      <c r="Y38500" s="396"/>
      <c r="Z38500" s="396"/>
      <c r="AA38500" s="441"/>
    </row>
    <row r="38501" spans="25:27" x14ac:dyDescent="0.2">
      <c r="Y38501" s="396"/>
      <c r="Z38501" s="396"/>
      <c r="AA38501" s="441"/>
    </row>
    <row r="38502" spans="25:27" x14ac:dyDescent="0.2">
      <c r="Y38502" s="396"/>
      <c r="Z38502" s="396"/>
      <c r="AA38502" s="441"/>
    </row>
    <row r="38503" spans="25:27" x14ac:dyDescent="0.2">
      <c r="Y38503" s="396"/>
      <c r="Z38503" s="396"/>
      <c r="AA38503" s="441"/>
    </row>
    <row r="38504" spans="25:27" x14ac:dyDescent="0.2">
      <c r="Y38504" s="396"/>
      <c r="Z38504" s="396"/>
      <c r="AA38504" s="441"/>
    </row>
    <row r="38505" spans="25:27" x14ac:dyDescent="0.2">
      <c r="Y38505" s="396"/>
      <c r="Z38505" s="396"/>
      <c r="AA38505" s="441"/>
    </row>
    <row r="38506" spans="25:27" x14ac:dyDescent="0.2">
      <c r="Y38506" s="396"/>
      <c r="Z38506" s="396"/>
      <c r="AA38506" s="441"/>
    </row>
    <row r="38507" spans="25:27" x14ac:dyDescent="0.2">
      <c r="Y38507" s="396"/>
      <c r="Z38507" s="396"/>
      <c r="AA38507" s="441"/>
    </row>
    <row r="38508" spans="25:27" x14ac:dyDescent="0.2">
      <c r="Y38508" s="396"/>
      <c r="Z38508" s="396"/>
      <c r="AA38508" s="441"/>
    </row>
    <row r="38509" spans="25:27" x14ac:dyDescent="0.2">
      <c r="Y38509" s="396"/>
      <c r="Z38509" s="396"/>
      <c r="AA38509" s="441"/>
    </row>
    <row r="38510" spans="25:27" x14ac:dyDescent="0.2">
      <c r="Y38510" s="396"/>
      <c r="Z38510" s="396"/>
      <c r="AA38510" s="441"/>
    </row>
    <row r="38511" spans="25:27" x14ac:dyDescent="0.2">
      <c r="Y38511" s="396"/>
      <c r="Z38511" s="396"/>
      <c r="AA38511" s="441"/>
    </row>
    <row r="38512" spans="25:27" x14ac:dyDescent="0.2">
      <c r="Y38512" s="396"/>
      <c r="Z38512" s="396"/>
      <c r="AA38512" s="441"/>
    </row>
    <row r="38513" spans="25:27" x14ac:dyDescent="0.2">
      <c r="Y38513" s="396"/>
      <c r="Z38513" s="396"/>
      <c r="AA38513" s="441"/>
    </row>
    <row r="38514" spans="25:27" x14ac:dyDescent="0.2">
      <c r="Y38514" s="396"/>
      <c r="Z38514" s="396"/>
      <c r="AA38514" s="441"/>
    </row>
    <row r="38515" spans="25:27" x14ac:dyDescent="0.2">
      <c r="Y38515" s="396"/>
      <c r="Z38515" s="396"/>
      <c r="AA38515" s="441"/>
    </row>
    <row r="38516" spans="25:27" x14ac:dyDescent="0.2">
      <c r="Y38516" s="396"/>
      <c r="Z38516" s="396"/>
      <c r="AA38516" s="441"/>
    </row>
    <row r="38517" spans="25:27" x14ac:dyDescent="0.2">
      <c r="Y38517" s="396"/>
      <c r="Z38517" s="396"/>
      <c r="AA38517" s="441"/>
    </row>
    <row r="38518" spans="25:27" x14ac:dyDescent="0.2">
      <c r="Y38518" s="396"/>
      <c r="Z38518" s="396"/>
      <c r="AA38518" s="441"/>
    </row>
    <row r="38519" spans="25:27" x14ac:dyDescent="0.2">
      <c r="Y38519" s="396"/>
      <c r="Z38519" s="396"/>
      <c r="AA38519" s="441"/>
    </row>
    <row r="38520" spans="25:27" x14ac:dyDescent="0.2">
      <c r="Y38520" s="396"/>
      <c r="Z38520" s="396"/>
      <c r="AA38520" s="441"/>
    </row>
    <row r="38521" spans="25:27" x14ac:dyDescent="0.2">
      <c r="Y38521" s="396"/>
      <c r="Z38521" s="396"/>
      <c r="AA38521" s="441"/>
    </row>
    <row r="38522" spans="25:27" x14ac:dyDescent="0.2">
      <c r="Y38522" s="396"/>
      <c r="Z38522" s="396"/>
      <c r="AA38522" s="441"/>
    </row>
    <row r="38523" spans="25:27" x14ac:dyDescent="0.2">
      <c r="Y38523" s="396"/>
      <c r="Z38523" s="396"/>
      <c r="AA38523" s="441"/>
    </row>
    <row r="38524" spans="25:27" x14ac:dyDescent="0.2">
      <c r="Y38524" s="396"/>
      <c r="Z38524" s="396"/>
      <c r="AA38524" s="441"/>
    </row>
    <row r="38525" spans="25:27" x14ac:dyDescent="0.2">
      <c r="Y38525" s="396"/>
      <c r="Z38525" s="396"/>
      <c r="AA38525" s="441"/>
    </row>
    <row r="38526" spans="25:27" x14ac:dyDescent="0.2">
      <c r="Y38526" s="396"/>
      <c r="Z38526" s="396"/>
      <c r="AA38526" s="441"/>
    </row>
    <row r="38527" spans="25:27" x14ac:dyDescent="0.2">
      <c r="Y38527" s="396"/>
      <c r="Z38527" s="396"/>
      <c r="AA38527" s="441"/>
    </row>
    <row r="38528" spans="25:27" x14ac:dyDescent="0.2">
      <c r="Y38528" s="396"/>
      <c r="Z38528" s="396"/>
      <c r="AA38528" s="441"/>
    </row>
    <row r="38529" spans="25:27" x14ac:dyDescent="0.2">
      <c r="Y38529" s="396"/>
      <c r="Z38529" s="396"/>
      <c r="AA38529" s="441"/>
    </row>
    <row r="38530" spans="25:27" x14ac:dyDescent="0.2">
      <c r="Y38530" s="396"/>
      <c r="Z38530" s="396"/>
      <c r="AA38530" s="441"/>
    </row>
    <row r="38531" spans="25:27" x14ac:dyDescent="0.2">
      <c r="Y38531" s="396"/>
      <c r="Z38531" s="396"/>
      <c r="AA38531" s="441"/>
    </row>
    <row r="38532" spans="25:27" x14ac:dyDescent="0.2">
      <c r="Y38532" s="396"/>
      <c r="Z38532" s="396"/>
      <c r="AA38532" s="441"/>
    </row>
    <row r="38533" spans="25:27" x14ac:dyDescent="0.2">
      <c r="Y38533" s="396"/>
      <c r="Z38533" s="396"/>
      <c r="AA38533" s="441"/>
    </row>
    <row r="38534" spans="25:27" x14ac:dyDescent="0.2">
      <c r="Y38534" s="396"/>
      <c r="Z38534" s="396"/>
      <c r="AA38534" s="441"/>
    </row>
    <row r="38535" spans="25:27" x14ac:dyDescent="0.2">
      <c r="Y38535" s="396"/>
      <c r="Z38535" s="396"/>
      <c r="AA38535" s="441"/>
    </row>
    <row r="38536" spans="25:27" x14ac:dyDescent="0.2">
      <c r="Y38536" s="396"/>
      <c r="Z38536" s="396"/>
      <c r="AA38536" s="441"/>
    </row>
    <row r="38537" spans="25:27" x14ac:dyDescent="0.2">
      <c r="Y38537" s="396"/>
      <c r="Z38537" s="396"/>
      <c r="AA38537" s="441"/>
    </row>
    <row r="38538" spans="25:27" x14ac:dyDescent="0.2">
      <c r="Y38538" s="396"/>
      <c r="Z38538" s="396"/>
      <c r="AA38538" s="441"/>
    </row>
    <row r="38539" spans="25:27" x14ac:dyDescent="0.2">
      <c r="Y38539" s="396"/>
      <c r="Z38539" s="396"/>
      <c r="AA38539" s="441"/>
    </row>
    <row r="38540" spans="25:27" x14ac:dyDescent="0.2">
      <c r="Y38540" s="396"/>
      <c r="Z38540" s="396"/>
      <c r="AA38540" s="441"/>
    </row>
    <row r="38541" spans="25:27" x14ac:dyDescent="0.2">
      <c r="Y38541" s="396"/>
      <c r="Z38541" s="396"/>
      <c r="AA38541" s="441"/>
    </row>
    <row r="38542" spans="25:27" x14ac:dyDescent="0.2">
      <c r="Y38542" s="396"/>
      <c r="Z38542" s="396"/>
      <c r="AA38542" s="441"/>
    </row>
    <row r="38543" spans="25:27" x14ac:dyDescent="0.2">
      <c r="Y38543" s="396"/>
      <c r="Z38543" s="396"/>
      <c r="AA38543" s="441"/>
    </row>
    <row r="38544" spans="25:27" x14ac:dyDescent="0.2">
      <c r="Y38544" s="396"/>
      <c r="Z38544" s="396"/>
      <c r="AA38544" s="441"/>
    </row>
    <row r="38545" spans="25:27" x14ac:dyDescent="0.2">
      <c r="Y38545" s="396"/>
      <c r="Z38545" s="396"/>
      <c r="AA38545" s="441"/>
    </row>
    <row r="38546" spans="25:27" x14ac:dyDescent="0.2">
      <c r="Y38546" s="396"/>
      <c r="Z38546" s="396"/>
      <c r="AA38546" s="441"/>
    </row>
    <row r="38547" spans="25:27" x14ac:dyDescent="0.2">
      <c r="Y38547" s="396"/>
      <c r="Z38547" s="396"/>
      <c r="AA38547" s="441"/>
    </row>
    <row r="38548" spans="25:27" x14ac:dyDescent="0.2">
      <c r="Y38548" s="396"/>
      <c r="Z38548" s="396"/>
      <c r="AA38548" s="441"/>
    </row>
    <row r="38549" spans="25:27" x14ac:dyDescent="0.2">
      <c r="Y38549" s="396"/>
      <c r="Z38549" s="396"/>
      <c r="AA38549" s="441"/>
    </row>
    <row r="38550" spans="25:27" x14ac:dyDescent="0.2">
      <c r="Y38550" s="396"/>
      <c r="Z38550" s="396"/>
      <c r="AA38550" s="441"/>
    </row>
    <row r="38551" spans="25:27" x14ac:dyDescent="0.2">
      <c r="Y38551" s="396"/>
      <c r="Z38551" s="396"/>
      <c r="AA38551" s="441"/>
    </row>
    <row r="38552" spans="25:27" x14ac:dyDescent="0.2">
      <c r="Y38552" s="396"/>
      <c r="Z38552" s="396"/>
      <c r="AA38552" s="441"/>
    </row>
    <row r="38553" spans="25:27" x14ac:dyDescent="0.2">
      <c r="Y38553" s="396"/>
      <c r="Z38553" s="396"/>
      <c r="AA38553" s="441"/>
    </row>
    <row r="38554" spans="25:27" x14ac:dyDescent="0.2">
      <c r="Y38554" s="396"/>
      <c r="Z38554" s="396"/>
      <c r="AA38554" s="441"/>
    </row>
    <row r="38555" spans="25:27" x14ac:dyDescent="0.2">
      <c r="Y38555" s="396"/>
      <c r="Z38555" s="396"/>
      <c r="AA38555" s="441"/>
    </row>
    <row r="38556" spans="25:27" x14ac:dyDescent="0.2">
      <c r="Y38556" s="396"/>
      <c r="Z38556" s="396"/>
      <c r="AA38556" s="441"/>
    </row>
    <row r="38557" spans="25:27" x14ac:dyDescent="0.2">
      <c r="Y38557" s="396"/>
      <c r="Z38557" s="396"/>
      <c r="AA38557" s="441"/>
    </row>
    <row r="38558" spans="25:27" x14ac:dyDescent="0.2">
      <c r="Y38558" s="396"/>
      <c r="Z38558" s="396"/>
      <c r="AA38558" s="441"/>
    </row>
    <row r="38559" spans="25:27" x14ac:dyDescent="0.2">
      <c r="Y38559" s="396"/>
      <c r="Z38559" s="396"/>
      <c r="AA38559" s="441"/>
    </row>
    <row r="38560" spans="25:27" x14ac:dyDescent="0.2">
      <c r="Y38560" s="396"/>
      <c r="Z38560" s="396"/>
      <c r="AA38560" s="441"/>
    </row>
    <row r="38561" spans="25:27" x14ac:dyDescent="0.2">
      <c r="Y38561" s="396"/>
      <c r="Z38561" s="396"/>
      <c r="AA38561" s="441"/>
    </row>
    <row r="38562" spans="25:27" x14ac:dyDescent="0.2">
      <c r="Y38562" s="396"/>
      <c r="Z38562" s="396"/>
      <c r="AA38562" s="441"/>
    </row>
    <row r="38563" spans="25:27" x14ac:dyDescent="0.2">
      <c r="Y38563" s="396"/>
      <c r="Z38563" s="396"/>
      <c r="AA38563" s="441"/>
    </row>
    <row r="38564" spans="25:27" x14ac:dyDescent="0.2">
      <c r="Y38564" s="396"/>
      <c r="Z38564" s="396"/>
      <c r="AA38564" s="441"/>
    </row>
    <row r="38565" spans="25:27" x14ac:dyDescent="0.2">
      <c r="Y38565" s="396"/>
      <c r="Z38565" s="396"/>
      <c r="AA38565" s="441"/>
    </row>
    <row r="38566" spans="25:27" x14ac:dyDescent="0.2">
      <c r="Y38566" s="396"/>
      <c r="Z38566" s="396"/>
      <c r="AA38566" s="441"/>
    </row>
    <row r="38567" spans="25:27" x14ac:dyDescent="0.2">
      <c r="Y38567" s="396"/>
      <c r="Z38567" s="396"/>
      <c r="AA38567" s="441"/>
    </row>
    <row r="38568" spans="25:27" x14ac:dyDescent="0.2">
      <c r="Y38568" s="396"/>
      <c r="Z38568" s="396"/>
      <c r="AA38568" s="441"/>
    </row>
    <row r="38569" spans="25:27" x14ac:dyDescent="0.2">
      <c r="Y38569" s="396"/>
      <c r="Z38569" s="396"/>
      <c r="AA38569" s="441"/>
    </row>
    <row r="38570" spans="25:27" x14ac:dyDescent="0.2">
      <c r="Y38570" s="396"/>
      <c r="Z38570" s="396"/>
      <c r="AA38570" s="441"/>
    </row>
    <row r="38571" spans="25:27" x14ac:dyDescent="0.2">
      <c r="Y38571" s="396"/>
      <c r="Z38571" s="396"/>
      <c r="AA38571" s="441"/>
    </row>
    <row r="38572" spans="25:27" x14ac:dyDescent="0.2">
      <c r="Y38572" s="396"/>
      <c r="Z38572" s="396"/>
      <c r="AA38572" s="441"/>
    </row>
    <row r="38573" spans="25:27" x14ac:dyDescent="0.2">
      <c r="Y38573" s="396"/>
      <c r="Z38573" s="396"/>
      <c r="AA38573" s="441"/>
    </row>
    <row r="38574" spans="25:27" x14ac:dyDescent="0.2">
      <c r="Y38574" s="396"/>
      <c r="Z38574" s="396"/>
      <c r="AA38574" s="441"/>
    </row>
    <row r="38575" spans="25:27" x14ac:dyDescent="0.2">
      <c r="Y38575" s="396"/>
      <c r="Z38575" s="396"/>
      <c r="AA38575" s="441"/>
    </row>
    <row r="38576" spans="25:27" x14ac:dyDescent="0.2">
      <c r="Y38576" s="396"/>
      <c r="Z38576" s="396"/>
      <c r="AA38576" s="441"/>
    </row>
    <row r="38577" spans="25:27" x14ac:dyDescent="0.2">
      <c r="Y38577" s="396"/>
      <c r="Z38577" s="396"/>
      <c r="AA38577" s="441"/>
    </row>
    <row r="38578" spans="25:27" x14ac:dyDescent="0.2">
      <c r="Y38578" s="396"/>
      <c r="Z38578" s="396"/>
      <c r="AA38578" s="441"/>
    </row>
    <row r="38579" spans="25:27" x14ac:dyDescent="0.2">
      <c r="Y38579" s="396"/>
      <c r="Z38579" s="396"/>
      <c r="AA38579" s="441"/>
    </row>
    <row r="38580" spans="25:27" x14ac:dyDescent="0.2">
      <c r="Y38580" s="396"/>
      <c r="Z38580" s="396"/>
      <c r="AA38580" s="441"/>
    </row>
    <row r="38581" spans="25:27" x14ac:dyDescent="0.2">
      <c r="Y38581" s="396"/>
      <c r="Z38581" s="396"/>
      <c r="AA38581" s="441"/>
    </row>
    <row r="38582" spans="25:27" x14ac:dyDescent="0.2">
      <c r="Y38582" s="396"/>
      <c r="Z38582" s="396"/>
      <c r="AA38582" s="441"/>
    </row>
    <row r="38583" spans="25:27" x14ac:dyDescent="0.2">
      <c r="Y38583" s="396"/>
      <c r="Z38583" s="396"/>
      <c r="AA38583" s="441"/>
    </row>
    <row r="38584" spans="25:27" x14ac:dyDescent="0.2">
      <c r="Y38584" s="396"/>
      <c r="Z38584" s="396"/>
      <c r="AA38584" s="441"/>
    </row>
    <row r="38585" spans="25:27" x14ac:dyDescent="0.2">
      <c r="Y38585" s="396"/>
      <c r="Z38585" s="396"/>
      <c r="AA38585" s="441"/>
    </row>
    <row r="38586" spans="25:27" x14ac:dyDescent="0.2">
      <c r="Y38586" s="396"/>
      <c r="Z38586" s="396"/>
      <c r="AA38586" s="441"/>
    </row>
    <row r="38587" spans="25:27" x14ac:dyDescent="0.2">
      <c r="Y38587" s="396"/>
      <c r="Z38587" s="396"/>
      <c r="AA38587" s="441"/>
    </row>
    <row r="38588" spans="25:27" x14ac:dyDescent="0.2">
      <c r="Y38588" s="396"/>
      <c r="Z38588" s="396"/>
      <c r="AA38588" s="441"/>
    </row>
    <row r="38589" spans="25:27" x14ac:dyDescent="0.2">
      <c r="Y38589" s="396"/>
      <c r="Z38589" s="396"/>
      <c r="AA38589" s="441"/>
    </row>
    <row r="38590" spans="25:27" x14ac:dyDescent="0.2">
      <c r="Y38590" s="396"/>
      <c r="Z38590" s="396"/>
      <c r="AA38590" s="441"/>
    </row>
    <row r="38591" spans="25:27" x14ac:dyDescent="0.2">
      <c r="Y38591" s="396"/>
      <c r="Z38591" s="396"/>
      <c r="AA38591" s="441"/>
    </row>
    <row r="38592" spans="25:27" x14ac:dyDescent="0.2">
      <c r="Y38592" s="396"/>
      <c r="Z38592" s="396"/>
      <c r="AA38592" s="441"/>
    </row>
    <row r="38593" spans="25:27" x14ac:dyDescent="0.2">
      <c r="Y38593" s="396"/>
      <c r="Z38593" s="396"/>
      <c r="AA38593" s="441"/>
    </row>
    <row r="38594" spans="25:27" x14ac:dyDescent="0.2">
      <c r="Y38594" s="396"/>
      <c r="Z38594" s="396"/>
      <c r="AA38594" s="441"/>
    </row>
    <row r="38595" spans="25:27" x14ac:dyDescent="0.2">
      <c r="Y38595" s="396"/>
      <c r="Z38595" s="396"/>
      <c r="AA38595" s="441"/>
    </row>
    <row r="38596" spans="25:27" x14ac:dyDescent="0.2">
      <c r="Y38596" s="396"/>
      <c r="Z38596" s="396"/>
      <c r="AA38596" s="441"/>
    </row>
    <row r="38597" spans="25:27" x14ac:dyDescent="0.2">
      <c r="Y38597" s="396"/>
      <c r="Z38597" s="396"/>
      <c r="AA38597" s="441"/>
    </row>
    <row r="38598" spans="25:27" x14ac:dyDescent="0.2">
      <c r="Y38598" s="396"/>
      <c r="Z38598" s="396"/>
      <c r="AA38598" s="441"/>
    </row>
    <row r="38599" spans="25:27" x14ac:dyDescent="0.2">
      <c r="Y38599" s="396"/>
      <c r="Z38599" s="396"/>
      <c r="AA38599" s="441"/>
    </row>
    <row r="38600" spans="25:27" x14ac:dyDescent="0.2">
      <c r="Y38600" s="396"/>
      <c r="Z38600" s="396"/>
      <c r="AA38600" s="441"/>
    </row>
    <row r="38601" spans="25:27" x14ac:dyDescent="0.2">
      <c r="Y38601" s="396"/>
      <c r="Z38601" s="396"/>
      <c r="AA38601" s="441"/>
    </row>
    <row r="38602" spans="25:27" x14ac:dyDescent="0.2">
      <c r="Y38602" s="396"/>
      <c r="Z38602" s="396"/>
      <c r="AA38602" s="441"/>
    </row>
    <row r="38603" spans="25:27" x14ac:dyDescent="0.2">
      <c r="Y38603" s="396"/>
      <c r="Z38603" s="396"/>
      <c r="AA38603" s="441"/>
    </row>
    <row r="38604" spans="25:27" x14ac:dyDescent="0.2">
      <c r="Y38604" s="396"/>
      <c r="Z38604" s="396"/>
      <c r="AA38604" s="441"/>
    </row>
    <row r="38605" spans="25:27" x14ac:dyDescent="0.2">
      <c r="Y38605" s="396"/>
      <c r="Z38605" s="396"/>
      <c r="AA38605" s="441"/>
    </row>
    <row r="38606" spans="25:27" x14ac:dyDescent="0.2">
      <c r="Y38606" s="396"/>
      <c r="Z38606" s="396"/>
      <c r="AA38606" s="441"/>
    </row>
    <row r="38607" spans="25:27" x14ac:dyDescent="0.2">
      <c r="Y38607" s="396"/>
      <c r="Z38607" s="396"/>
      <c r="AA38607" s="441"/>
    </row>
    <row r="38608" spans="25:27" x14ac:dyDescent="0.2">
      <c r="Y38608" s="396"/>
      <c r="Z38608" s="396"/>
      <c r="AA38608" s="441"/>
    </row>
    <row r="38609" spans="25:27" x14ac:dyDescent="0.2">
      <c r="Y38609" s="396"/>
      <c r="Z38609" s="396"/>
      <c r="AA38609" s="441"/>
    </row>
    <row r="38610" spans="25:27" x14ac:dyDescent="0.2">
      <c r="Y38610" s="396"/>
      <c r="Z38610" s="396"/>
      <c r="AA38610" s="441"/>
    </row>
    <row r="38611" spans="25:27" x14ac:dyDescent="0.2">
      <c r="Y38611" s="396"/>
      <c r="Z38611" s="396"/>
      <c r="AA38611" s="441"/>
    </row>
    <row r="38612" spans="25:27" x14ac:dyDescent="0.2">
      <c r="Y38612" s="396"/>
      <c r="Z38612" s="396"/>
      <c r="AA38612" s="441"/>
    </row>
    <row r="38613" spans="25:27" x14ac:dyDescent="0.2">
      <c r="Y38613" s="396"/>
      <c r="Z38613" s="396"/>
      <c r="AA38613" s="441"/>
    </row>
    <row r="38614" spans="25:27" x14ac:dyDescent="0.2">
      <c r="Y38614" s="396"/>
      <c r="Z38614" s="396"/>
      <c r="AA38614" s="441"/>
    </row>
    <row r="38615" spans="25:27" x14ac:dyDescent="0.2">
      <c r="Y38615" s="396"/>
      <c r="Z38615" s="396"/>
      <c r="AA38615" s="441"/>
    </row>
    <row r="38616" spans="25:27" x14ac:dyDescent="0.2">
      <c r="Y38616" s="396"/>
      <c r="Z38616" s="396"/>
      <c r="AA38616" s="441"/>
    </row>
    <row r="38617" spans="25:27" x14ac:dyDescent="0.2">
      <c r="Y38617" s="396"/>
      <c r="Z38617" s="396"/>
      <c r="AA38617" s="441"/>
    </row>
    <row r="38618" spans="25:27" x14ac:dyDescent="0.2">
      <c r="Y38618" s="396"/>
      <c r="Z38618" s="396"/>
      <c r="AA38618" s="441"/>
    </row>
    <row r="38619" spans="25:27" x14ac:dyDescent="0.2">
      <c r="Y38619" s="396"/>
      <c r="Z38619" s="396"/>
      <c r="AA38619" s="441"/>
    </row>
    <row r="38620" spans="25:27" x14ac:dyDescent="0.2">
      <c r="Y38620" s="396"/>
      <c r="Z38620" s="396"/>
      <c r="AA38620" s="441"/>
    </row>
    <row r="38621" spans="25:27" x14ac:dyDescent="0.2">
      <c r="Y38621" s="396"/>
      <c r="Z38621" s="396"/>
      <c r="AA38621" s="441"/>
    </row>
    <row r="38622" spans="25:27" x14ac:dyDescent="0.2">
      <c r="Y38622" s="396"/>
      <c r="Z38622" s="396"/>
      <c r="AA38622" s="441"/>
    </row>
    <row r="38623" spans="25:27" x14ac:dyDescent="0.2">
      <c r="Y38623" s="396"/>
      <c r="Z38623" s="396"/>
      <c r="AA38623" s="441"/>
    </row>
    <row r="38624" spans="25:27" x14ac:dyDescent="0.2">
      <c r="Y38624" s="396"/>
      <c r="Z38624" s="396"/>
      <c r="AA38624" s="441"/>
    </row>
    <row r="38625" spans="25:27" x14ac:dyDescent="0.2">
      <c r="Y38625" s="396"/>
      <c r="Z38625" s="396"/>
      <c r="AA38625" s="441"/>
    </row>
    <row r="38626" spans="25:27" x14ac:dyDescent="0.2">
      <c r="Y38626" s="396"/>
      <c r="Z38626" s="396"/>
      <c r="AA38626" s="441"/>
    </row>
    <row r="38627" spans="25:27" x14ac:dyDescent="0.2">
      <c r="Y38627" s="396"/>
      <c r="Z38627" s="396"/>
      <c r="AA38627" s="441"/>
    </row>
    <row r="38628" spans="25:27" x14ac:dyDescent="0.2">
      <c r="Y38628" s="396"/>
      <c r="Z38628" s="396"/>
      <c r="AA38628" s="441"/>
    </row>
    <row r="38629" spans="25:27" x14ac:dyDescent="0.2">
      <c r="Y38629" s="396"/>
      <c r="Z38629" s="396"/>
      <c r="AA38629" s="441"/>
    </row>
    <row r="38630" spans="25:27" x14ac:dyDescent="0.2">
      <c r="Y38630" s="396"/>
      <c r="Z38630" s="396"/>
      <c r="AA38630" s="441"/>
    </row>
    <row r="38631" spans="25:27" x14ac:dyDescent="0.2">
      <c r="Y38631" s="396"/>
      <c r="Z38631" s="396"/>
      <c r="AA38631" s="441"/>
    </row>
    <row r="38632" spans="25:27" x14ac:dyDescent="0.2">
      <c r="Y38632" s="396"/>
      <c r="Z38632" s="396"/>
      <c r="AA38632" s="441"/>
    </row>
    <row r="38633" spans="25:27" x14ac:dyDescent="0.2">
      <c r="Y38633" s="396"/>
      <c r="Z38633" s="396"/>
      <c r="AA38633" s="441"/>
    </row>
    <row r="38634" spans="25:27" x14ac:dyDescent="0.2">
      <c r="Y38634" s="396"/>
      <c r="Z38634" s="396"/>
      <c r="AA38634" s="441"/>
    </row>
    <row r="38635" spans="25:27" x14ac:dyDescent="0.2">
      <c r="Y38635" s="396"/>
      <c r="Z38635" s="396"/>
      <c r="AA38635" s="441"/>
    </row>
    <row r="38636" spans="25:27" x14ac:dyDescent="0.2">
      <c r="Y38636" s="396"/>
      <c r="Z38636" s="396"/>
      <c r="AA38636" s="441"/>
    </row>
    <row r="38637" spans="25:27" x14ac:dyDescent="0.2">
      <c r="Y38637" s="396"/>
      <c r="Z38637" s="396"/>
      <c r="AA38637" s="441"/>
    </row>
    <row r="38638" spans="25:27" x14ac:dyDescent="0.2">
      <c r="Y38638" s="396"/>
      <c r="Z38638" s="396"/>
      <c r="AA38638" s="441"/>
    </row>
    <row r="38639" spans="25:27" x14ac:dyDescent="0.2">
      <c r="Y38639" s="396"/>
      <c r="Z38639" s="396"/>
      <c r="AA38639" s="441"/>
    </row>
    <row r="38640" spans="25:27" x14ac:dyDescent="0.2">
      <c r="Y38640" s="396"/>
      <c r="Z38640" s="396"/>
      <c r="AA38640" s="441"/>
    </row>
    <row r="38641" spans="25:27" x14ac:dyDescent="0.2">
      <c r="Y38641" s="396"/>
      <c r="Z38641" s="396"/>
      <c r="AA38641" s="441"/>
    </row>
    <row r="38642" spans="25:27" x14ac:dyDescent="0.2">
      <c r="Y38642" s="396"/>
      <c r="Z38642" s="396"/>
      <c r="AA38642" s="441"/>
    </row>
    <row r="38643" spans="25:27" x14ac:dyDescent="0.2">
      <c r="Y38643" s="396"/>
      <c r="Z38643" s="396"/>
      <c r="AA38643" s="441"/>
    </row>
    <row r="38644" spans="25:27" x14ac:dyDescent="0.2">
      <c r="Y38644" s="396"/>
      <c r="Z38644" s="396"/>
      <c r="AA38644" s="441"/>
    </row>
    <row r="38645" spans="25:27" x14ac:dyDescent="0.2">
      <c r="Y38645" s="396"/>
      <c r="Z38645" s="396"/>
      <c r="AA38645" s="441"/>
    </row>
    <row r="38646" spans="25:27" x14ac:dyDescent="0.2">
      <c r="Y38646" s="396"/>
      <c r="Z38646" s="396"/>
      <c r="AA38646" s="441"/>
    </row>
    <row r="38647" spans="25:27" x14ac:dyDescent="0.2">
      <c r="Y38647" s="396"/>
      <c r="Z38647" s="396"/>
      <c r="AA38647" s="441"/>
    </row>
    <row r="38648" spans="25:27" x14ac:dyDescent="0.2">
      <c r="Y38648" s="396"/>
      <c r="Z38648" s="396"/>
      <c r="AA38648" s="441"/>
    </row>
    <row r="38649" spans="25:27" x14ac:dyDescent="0.2">
      <c r="Y38649" s="396"/>
      <c r="Z38649" s="396"/>
      <c r="AA38649" s="441"/>
    </row>
    <row r="38650" spans="25:27" x14ac:dyDescent="0.2">
      <c r="Y38650" s="396"/>
      <c r="Z38650" s="396"/>
      <c r="AA38650" s="441"/>
    </row>
    <row r="38651" spans="25:27" x14ac:dyDescent="0.2">
      <c r="Y38651" s="396"/>
      <c r="Z38651" s="396"/>
      <c r="AA38651" s="441"/>
    </row>
    <row r="38652" spans="25:27" x14ac:dyDescent="0.2">
      <c r="Y38652" s="396"/>
      <c r="Z38652" s="396"/>
      <c r="AA38652" s="441"/>
    </row>
    <row r="38653" spans="25:27" x14ac:dyDescent="0.2">
      <c r="Y38653" s="396"/>
      <c r="Z38653" s="396"/>
      <c r="AA38653" s="441"/>
    </row>
    <row r="38654" spans="25:27" x14ac:dyDescent="0.2">
      <c r="Y38654" s="396"/>
      <c r="Z38654" s="396"/>
      <c r="AA38654" s="441"/>
    </row>
    <row r="38655" spans="25:27" x14ac:dyDescent="0.2">
      <c r="Y38655" s="396"/>
      <c r="Z38655" s="396"/>
      <c r="AA38655" s="441"/>
    </row>
    <row r="38656" spans="25:27" x14ac:dyDescent="0.2">
      <c r="Y38656" s="396"/>
      <c r="Z38656" s="396"/>
      <c r="AA38656" s="441"/>
    </row>
    <row r="38657" spans="25:27" x14ac:dyDescent="0.2">
      <c r="Y38657" s="396"/>
      <c r="Z38657" s="396"/>
      <c r="AA38657" s="441"/>
    </row>
    <row r="38658" spans="25:27" x14ac:dyDescent="0.2">
      <c r="Y38658" s="396"/>
      <c r="Z38658" s="396"/>
      <c r="AA38658" s="441"/>
    </row>
    <row r="38659" spans="25:27" x14ac:dyDescent="0.2">
      <c r="Y38659" s="396"/>
      <c r="Z38659" s="396"/>
      <c r="AA38659" s="441"/>
    </row>
    <row r="38660" spans="25:27" x14ac:dyDescent="0.2">
      <c r="Y38660" s="396"/>
      <c r="Z38660" s="396"/>
      <c r="AA38660" s="441"/>
    </row>
    <row r="38661" spans="25:27" x14ac:dyDescent="0.2">
      <c r="Y38661" s="396"/>
      <c r="Z38661" s="396"/>
      <c r="AA38661" s="441"/>
    </row>
    <row r="38662" spans="25:27" x14ac:dyDescent="0.2">
      <c r="Y38662" s="396"/>
      <c r="Z38662" s="396"/>
      <c r="AA38662" s="441"/>
    </row>
    <row r="38663" spans="25:27" x14ac:dyDescent="0.2">
      <c r="Y38663" s="396"/>
      <c r="Z38663" s="396"/>
      <c r="AA38663" s="441"/>
    </row>
    <row r="38664" spans="25:27" x14ac:dyDescent="0.2">
      <c r="Y38664" s="396"/>
      <c r="Z38664" s="396"/>
      <c r="AA38664" s="441"/>
    </row>
    <row r="38665" spans="25:27" x14ac:dyDescent="0.2">
      <c r="Y38665" s="396"/>
      <c r="Z38665" s="396"/>
      <c r="AA38665" s="441"/>
    </row>
    <row r="38666" spans="25:27" x14ac:dyDescent="0.2">
      <c r="Y38666" s="396"/>
      <c r="Z38666" s="396"/>
      <c r="AA38666" s="441"/>
    </row>
    <row r="38667" spans="25:27" x14ac:dyDescent="0.2">
      <c r="Y38667" s="396"/>
      <c r="Z38667" s="396"/>
      <c r="AA38667" s="441"/>
    </row>
    <row r="38668" spans="25:27" x14ac:dyDescent="0.2">
      <c r="Y38668" s="396"/>
      <c r="Z38668" s="396"/>
      <c r="AA38668" s="441"/>
    </row>
    <row r="38669" spans="25:27" x14ac:dyDescent="0.2">
      <c r="Y38669" s="396"/>
      <c r="Z38669" s="396"/>
      <c r="AA38669" s="441"/>
    </row>
    <row r="38670" spans="25:27" x14ac:dyDescent="0.2">
      <c r="Y38670" s="396"/>
      <c r="Z38670" s="396"/>
      <c r="AA38670" s="441"/>
    </row>
    <row r="38671" spans="25:27" x14ac:dyDescent="0.2">
      <c r="Y38671" s="396"/>
      <c r="Z38671" s="396"/>
      <c r="AA38671" s="441"/>
    </row>
    <row r="38672" spans="25:27" x14ac:dyDescent="0.2">
      <c r="Y38672" s="396"/>
      <c r="Z38672" s="396"/>
      <c r="AA38672" s="441"/>
    </row>
    <row r="38673" spans="25:27" x14ac:dyDescent="0.2">
      <c r="Y38673" s="396"/>
      <c r="Z38673" s="396"/>
      <c r="AA38673" s="441"/>
    </row>
    <row r="38674" spans="25:27" x14ac:dyDescent="0.2">
      <c r="Y38674" s="396"/>
      <c r="Z38674" s="396"/>
      <c r="AA38674" s="441"/>
    </row>
    <row r="38675" spans="25:27" x14ac:dyDescent="0.2">
      <c r="Y38675" s="396"/>
      <c r="Z38675" s="396"/>
      <c r="AA38675" s="441"/>
    </row>
    <row r="38676" spans="25:27" x14ac:dyDescent="0.2">
      <c r="Y38676" s="396"/>
      <c r="Z38676" s="396"/>
      <c r="AA38676" s="441"/>
    </row>
    <row r="38677" spans="25:27" x14ac:dyDescent="0.2">
      <c r="Y38677" s="396"/>
      <c r="Z38677" s="396"/>
      <c r="AA38677" s="441"/>
    </row>
    <row r="38678" spans="25:27" x14ac:dyDescent="0.2">
      <c r="Y38678" s="396"/>
      <c r="Z38678" s="396"/>
      <c r="AA38678" s="441"/>
    </row>
    <row r="38679" spans="25:27" x14ac:dyDescent="0.2">
      <c r="Y38679" s="396"/>
      <c r="Z38679" s="396"/>
      <c r="AA38679" s="441"/>
    </row>
    <row r="38680" spans="25:27" x14ac:dyDescent="0.2">
      <c r="Y38680" s="396"/>
      <c r="Z38680" s="396"/>
      <c r="AA38680" s="441"/>
    </row>
    <row r="38681" spans="25:27" x14ac:dyDescent="0.2">
      <c r="Y38681" s="396"/>
      <c r="Z38681" s="396"/>
      <c r="AA38681" s="441"/>
    </row>
    <row r="38682" spans="25:27" x14ac:dyDescent="0.2">
      <c r="Y38682" s="396"/>
      <c r="Z38682" s="396"/>
      <c r="AA38682" s="441"/>
    </row>
    <row r="38683" spans="25:27" x14ac:dyDescent="0.2">
      <c r="Y38683" s="396"/>
      <c r="Z38683" s="396"/>
      <c r="AA38683" s="441"/>
    </row>
    <row r="38684" spans="25:27" x14ac:dyDescent="0.2">
      <c r="Y38684" s="396"/>
      <c r="Z38684" s="396"/>
      <c r="AA38684" s="441"/>
    </row>
    <row r="38685" spans="25:27" x14ac:dyDescent="0.2">
      <c r="Y38685" s="396"/>
      <c r="Z38685" s="396"/>
      <c r="AA38685" s="441"/>
    </row>
    <row r="38686" spans="25:27" x14ac:dyDescent="0.2">
      <c r="Y38686" s="396"/>
      <c r="Z38686" s="396"/>
      <c r="AA38686" s="441"/>
    </row>
    <row r="38687" spans="25:27" x14ac:dyDescent="0.2">
      <c r="Y38687" s="396"/>
      <c r="Z38687" s="396"/>
      <c r="AA38687" s="441"/>
    </row>
    <row r="38688" spans="25:27" x14ac:dyDescent="0.2">
      <c r="Y38688" s="396"/>
      <c r="Z38688" s="396"/>
      <c r="AA38688" s="441"/>
    </row>
    <row r="38689" spans="25:27" x14ac:dyDescent="0.2">
      <c r="Y38689" s="396"/>
      <c r="Z38689" s="396"/>
      <c r="AA38689" s="441"/>
    </row>
    <row r="38690" spans="25:27" x14ac:dyDescent="0.2">
      <c r="Y38690" s="396"/>
      <c r="Z38690" s="396"/>
      <c r="AA38690" s="441"/>
    </row>
    <row r="38691" spans="25:27" x14ac:dyDescent="0.2">
      <c r="Y38691" s="396"/>
      <c r="Z38691" s="396"/>
      <c r="AA38691" s="441"/>
    </row>
    <row r="38692" spans="25:27" x14ac:dyDescent="0.2">
      <c r="Y38692" s="396"/>
      <c r="Z38692" s="396"/>
      <c r="AA38692" s="441"/>
    </row>
    <row r="38693" spans="25:27" x14ac:dyDescent="0.2">
      <c r="Y38693" s="396"/>
      <c r="Z38693" s="396"/>
      <c r="AA38693" s="441"/>
    </row>
    <row r="38694" spans="25:27" x14ac:dyDescent="0.2">
      <c r="Y38694" s="396"/>
      <c r="Z38694" s="396"/>
      <c r="AA38694" s="441"/>
    </row>
    <row r="38695" spans="25:27" x14ac:dyDescent="0.2">
      <c r="Y38695" s="396"/>
      <c r="Z38695" s="396"/>
      <c r="AA38695" s="441"/>
    </row>
    <row r="38696" spans="25:27" x14ac:dyDescent="0.2">
      <c r="Y38696" s="396"/>
      <c r="Z38696" s="396"/>
      <c r="AA38696" s="441"/>
    </row>
    <row r="38697" spans="25:27" x14ac:dyDescent="0.2">
      <c r="Y38697" s="396"/>
      <c r="Z38697" s="396"/>
      <c r="AA38697" s="441"/>
    </row>
    <row r="38698" spans="25:27" x14ac:dyDescent="0.2">
      <c r="Y38698" s="396"/>
      <c r="Z38698" s="396"/>
      <c r="AA38698" s="441"/>
    </row>
    <row r="38699" spans="25:27" x14ac:dyDescent="0.2">
      <c r="Y38699" s="396"/>
      <c r="Z38699" s="396"/>
      <c r="AA38699" s="441"/>
    </row>
    <row r="38700" spans="25:27" x14ac:dyDescent="0.2">
      <c r="Y38700" s="396"/>
      <c r="Z38700" s="396"/>
      <c r="AA38700" s="441"/>
    </row>
    <row r="38701" spans="25:27" x14ac:dyDescent="0.2">
      <c r="Y38701" s="396"/>
      <c r="Z38701" s="396"/>
      <c r="AA38701" s="441"/>
    </row>
    <row r="38702" spans="25:27" x14ac:dyDescent="0.2">
      <c r="Y38702" s="396"/>
      <c r="Z38702" s="396"/>
      <c r="AA38702" s="441"/>
    </row>
    <row r="38703" spans="25:27" x14ac:dyDescent="0.2">
      <c r="Y38703" s="396"/>
      <c r="Z38703" s="396"/>
      <c r="AA38703" s="441"/>
    </row>
    <row r="38704" spans="25:27" x14ac:dyDescent="0.2">
      <c r="Y38704" s="396"/>
      <c r="Z38704" s="396"/>
      <c r="AA38704" s="441"/>
    </row>
    <row r="38705" spans="25:27" x14ac:dyDescent="0.2">
      <c r="Y38705" s="396"/>
      <c r="Z38705" s="396"/>
      <c r="AA38705" s="441"/>
    </row>
    <row r="38706" spans="25:27" x14ac:dyDescent="0.2">
      <c r="Y38706" s="396"/>
      <c r="Z38706" s="396"/>
      <c r="AA38706" s="441"/>
    </row>
    <row r="38707" spans="25:27" x14ac:dyDescent="0.2">
      <c r="Y38707" s="396"/>
      <c r="Z38707" s="396"/>
      <c r="AA38707" s="441"/>
    </row>
    <row r="38708" spans="25:27" x14ac:dyDescent="0.2">
      <c r="Y38708" s="396"/>
      <c r="Z38708" s="396"/>
      <c r="AA38708" s="441"/>
    </row>
    <row r="38709" spans="25:27" x14ac:dyDescent="0.2">
      <c r="Y38709" s="396"/>
      <c r="Z38709" s="396"/>
      <c r="AA38709" s="441"/>
    </row>
    <row r="38710" spans="25:27" x14ac:dyDescent="0.2">
      <c r="Y38710" s="396"/>
      <c r="Z38710" s="396"/>
      <c r="AA38710" s="441"/>
    </row>
    <row r="38711" spans="25:27" x14ac:dyDescent="0.2">
      <c r="Y38711" s="396"/>
      <c r="Z38711" s="396"/>
      <c r="AA38711" s="441"/>
    </row>
    <row r="38712" spans="25:27" x14ac:dyDescent="0.2">
      <c r="Y38712" s="396"/>
      <c r="Z38712" s="396"/>
      <c r="AA38712" s="441"/>
    </row>
    <row r="38713" spans="25:27" x14ac:dyDescent="0.2">
      <c r="Y38713" s="396"/>
      <c r="Z38713" s="396"/>
      <c r="AA38713" s="441"/>
    </row>
    <row r="38714" spans="25:27" x14ac:dyDescent="0.2">
      <c r="Y38714" s="396"/>
      <c r="Z38714" s="396"/>
      <c r="AA38714" s="441"/>
    </row>
    <row r="38715" spans="25:27" x14ac:dyDescent="0.2">
      <c r="Y38715" s="396"/>
      <c r="Z38715" s="396"/>
      <c r="AA38715" s="441"/>
    </row>
    <row r="38716" spans="25:27" x14ac:dyDescent="0.2">
      <c r="Y38716" s="396"/>
      <c r="Z38716" s="396"/>
      <c r="AA38716" s="441"/>
    </row>
    <row r="38717" spans="25:27" x14ac:dyDescent="0.2">
      <c r="Y38717" s="396"/>
      <c r="Z38717" s="396"/>
      <c r="AA38717" s="441"/>
    </row>
    <row r="38718" spans="25:27" x14ac:dyDescent="0.2">
      <c r="Y38718" s="396"/>
      <c r="Z38718" s="396"/>
      <c r="AA38718" s="441"/>
    </row>
    <row r="38719" spans="25:27" x14ac:dyDescent="0.2">
      <c r="Y38719" s="396"/>
      <c r="Z38719" s="396"/>
      <c r="AA38719" s="441"/>
    </row>
    <row r="38720" spans="25:27" x14ac:dyDescent="0.2">
      <c r="Y38720" s="396"/>
      <c r="Z38720" s="396"/>
      <c r="AA38720" s="441"/>
    </row>
    <row r="38721" spans="25:27" x14ac:dyDescent="0.2">
      <c r="Y38721" s="396"/>
      <c r="Z38721" s="396"/>
      <c r="AA38721" s="441"/>
    </row>
    <row r="38722" spans="25:27" x14ac:dyDescent="0.2">
      <c r="Y38722" s="396"/>
      <c r="Z38722" s="396"/>
      <c r="AA38722" s="441"/>
    </row>
    <row r="38723" spans="25:27" x14ac:dyDescent="0.2">
      <c r="Y38723" s="396"/>
      <c r="Z38723" s="396"/>
      <c r="AA38723" s="441"/>
    </row>
    <row r="38724" spans="25:27" x14ac:dyDescent="0.2">
      <c r="Y38724" s="396"/>
      <c r="Z38724" s="396"/>
      <c r="AA38724" s="441"/>
    </row>
    <row r="38725" spans="25:27" x14ac:dyDescent="0.2">
      <c r="Y38725" s="396"/>
      <c r="Z38725" s="396"/>
      <c r="AA38725" s="441"/>
    </row>
    <row r="38726" spans="25:27" x14ac:dyDescent="0.2">
      <c r="Y38726" s="396"/>
      <c r="Z38726" s="396"/>
      <c r="AA38726" s="441"/>
    </row>
    <row r="38727" spans="25:27" x14ac:dyDescent="0.2">
      <c r="Y38727" s="396"/>
      <c r="Z38727" s="396"/>
      <c r="AA38727" s="441"/>
    </row>
    <row r="38728" spans="25:27" x14ac:dyDescent="0.2">
      <c r="Y38728" s="396"/>
      <c r="Z38728" s="396"/>
      <c r="AA38728" s="441"/>
    </row>
    <row r="38729" spans="25:27" x14ac:dyDescent="0.2">
      <c r="Y38729" s="396"/>
      <c r="Z38729" s="396"/>
      <c r="AA38729" s="441"/>
    </row>
    <row r="38730" spans="25:27" x14ac:dyDescent="0.2">
      <c r="Y38730" s="396"/>
      <c r="Z38730" s="396"/>
      <c r="AA38730" s="441"/>
    </row>
    <row r="38731" spans="25:27" x14ac:dyDescent="0.2">
      <c r="Y38731" s="396"/>
      <c r="Z38731" s="396"/>
      <c r="AA38731" s="441"/>
    </row>
    <row r="38732" spans="25:27" x14ac:dyDescent="0.2">
      <c r="Y38732" s="396"/>
      <c r="Z38732" s="396"/>
      <c r="AA38732" s="441"/>
    </row>
    <row r="38733" spans="25:27" x14ac:dyDescent="0.2">
      <c r="Y38733" s="396"/>
      <c r="Z38733" s="396"/>
      <c r="AA38733" s="441"/>
    </row>
    <row r="38734" spans="25:27" x14ac:dyDescent="0.2">
      <c r="Y38734" s="396"/>
      <c r="Z38734" s="396"/>
      <c r="AA38734" s="441"/>
    </row>
    <row r="38735" spans="25:27" x14ac:dyDescent="0.2">
      <c r="Y38735" s="396"/>
      <c r="Z38735" s="396"/>
      <c r="AA38735" s="441"/>
    </row>
    <row r="38736" spans="25:27" x14ac:dyDescent="0.2">
      <c r="Y38736" s="396"/>
      <c r="Z38736" s="396"/>
      <c r="AA38736" s="441"/>
    </row>
    <row r="38737" spans="25:27" x14ac:dyDescent="0.2">
      <c r="Y38737" s="396"/>
      <c r="Z38737" s="396"/>
      <c r="AA38737" s="441"/>
    </row>
    <row r="38738" spans="25:27" x14ac:dyDescent="0.2">
      <c r="Y38738" s="396"/>
      <c r="Z38738" s="396"/>
      <c r="AA38738" s="441"/>
    </row>
    <row r="38739" spans="25:27" x14ac:dyDescent="0.2">
      <c r="Y38739" s="396"/>
      <c r="Z38739" s="396"/>
      <c r="AA38739" s="441"/>
    </row>
    <row r="38740" spans="25:27" x14ac:dyDescent="0.2">
      <c r="Y38740" s="396"/>
      <c r="Z38740" s="396"/>
      <c r="AA38740" s="441"/>
    </row>
    <row r="38741" spans="25:27" x14ac:dyDescent="0.2">
      <c r="Y38741" s="396"/>
      <c r="Z38741" s="396"/>
      <c r="AA38741" s="441"/>
    </row>
    <row r="38742" spans="25:27" x14ac:dyDescent="0.2">
      <c r="Y38742" s="396"/>
      <c r="Z38742" s="396"/>
      <c r="AA38742" s="441"/>
    </row>
    <row r="38743" spans="25:27" x14ac:dyDescent="0.2">
      <c r="Y38743" s="396"/>
      <c r="Z38743" s="396"/>
      <c r="AA38743" s="441"/>
    </row>
    <row r="38744" spans="25:27" x14ac:dyDescent="0.2">
      <c r="Y38744" s="396"/>
      <c r="Z38744" s="396"/>
      <c r="AA38744" s="441"/>
    </row>
    <row r="38745" spans="25:27" x14ac:dyDescent="0.2">
      <c r="Y38745" s="396"/>
      <c r="Z38745" s="396"/>
      <c r="AA38745" s="441"/>
    </row>
    <row r="38746" spans="25:27" x14ac:dyDescent="0.2">
      <c r="Y38746" s="396"/>
      <c r="Z38746" s="396"/>
      <c r="AA38746" s="441"/>
    </row>
    <row r="38747" spans="25:27" x14ac:dyDescent="0.2">
      <c r="Y38747" s="396"/>
      <c r="Z38747" s="396"/>
      <c r="AA38747" s="441"/>
    </row>
    <row r="38748" spans="25:27" x14ac:dyDescent="0.2">
      <c r="Y38748" s="396"/>
      <c r="Z38748" s="396"/>
      <c r="AA38748" s="441"/>
    </row>
    <row r="38749" spans="25:27" x14ac:dyDescent="0.2">
      <c r="Y38749" s="396"/>
      <c r="Z38749" s="396"/>
      <c r="AA38749" s="441"/>
    </row>
    <row r="38750" spans="25:27" x14ac:dyDescent="0.2">
      <c r="Y38750" s="396"/>
      <c r="Z38750" s="396"/>
      <c r="AA38750" s="441"/>
    </row>
    <row r="38751" spans="25:27" x14ac:dyDescent="0.2">
      <c r="Y38751" s="396"/>
      <c r="Z38751" s="396"/>
      <c r="AA38751" s="441"/>
    </row>
    <row r="38752" spans="25:27" x14ac:dyDescent="0.2">
      <c r="Y38752" s="396"/>
      <c r="Z38752" s="396"/>
      <c r="AA38752" s="441"/>
    </row>
    <row r="38753" spans="25:27" x14ac:dyDescent="0.2">
      <c r="Y38753" s="396"/>
      <c r="Z38753" s="396"/>
      <c r="AA38753" s="441"/>
    </row>
    <row r="38754" spans="25:27" x14ac:dyDescent="0.2">
      <c r="Y38754" s="396"/>
      <c r="Z38754" s="396"/>
      <c r="AA38754" s="441"/>
    </row>
    <row r="38755" spans="25:27" x14ac:dyDescent="0.2">
      <c r="Y38755" s="396"/>
      <c r="Z38755" s="396"/>
      <c r="AA38755" s="441"/>
    </row>
    <row r="38756" spans="25:27" x14ac:dyDescent="0.2">
      <c r="Y38756" s="396"/>
      <c r="Z38756" s="396"/>
      <c r="AA38756" s="441"/>
    </row>
    <row r="38757" spans="25:27" x14ac:dyDescent="0.2">
      <c r="Y38757" s="396"/>
      <c r="Z38757" s="396"/>
      <c r="AA38757" s="441"/>
    </row>
    <row r="38758" spans="25:27" x14ac:dyDescent="0.2">
      <c r="Y38758" s="396"/>
      <c r="Z38758" s="396"/>
      <c r="AA38758" s="441"/>
    </row>
    <row r="38759" spans="25:27" x14ac:dyDescent="0.2">
      <c r="Y38759" s="396"/>
      <c r="Z38759" s="396"/>
      <c r="AA38759" s="441"/>
    </row>
    <row r="38760" spans="25:27" x14ac:dyDescent="0.2">
      <c r="Y38760" s="396"/>
      <c r="Z38760" s="396"/>
      <c r="AA38760" s="441"/>
    </row>
    <row r="38761" spans="25:27" x14ac:dyDescent="0.2">
      <c r="Y38761" s="396"/>
      <c r="Z38761" s="396"/>
      <c r="AA38761" s="441"/>
    </row>
    <row r="38762" spans="25:27" x14ac:dyDescent="0.2">
      <c r="Y38762" s="396"/>
      <c r="Z38762" s="396"/>
      <c r="AA38762" s="441"/>
    </row>
    <row r="38763" spans="25:27" x14ac:dyDescent="0.2">
      <c r="Y38763" s="396"/>
      <c r="Z38763" s="396"/>
      <c r="AA38763" s="441"/>
    </row>
    <row r="38764" spans="25:27" x14ac:dyDescent="0.2">
      <c r="Y38764" s="396"/>
      <c r="Z38764" s="396"/>
      <c r="AA38764" s="441"/>
    </row>
    <row r="38765" spans="25:27" x14ac:dyDescent="0.2">
      <c r="Y38765" s="396"/>
      <c r="Z38765" s="396"/>
      <c r="AA38765" s="441"/>
    </row>
    <row r="38766" spans="25:27" x14ac:dyDescent="0.2">
      <c r="Y38766" s="396"/>
      <c r="Z38766" s="396"/>
      <c r="AA38766" s="441"/>
    </row>
    <row r="38767" spans="25:27" x14ac:dyDescent="0.2">
      <c r="Y38767" s="396"/>
      <c r="Z38767" s="396"/>
      <c r="AA38767" s="441"/>
    </row>
    <row r="38768" spans="25:27" x14ac:dyDescent="0.2">
      <c r="Y38768" s="396"/>
      <c r="Z38768" s="396"/>
      <c r="AA38768" s="441"/>
    </row>
    <row r="38769" spans="25:27" x14ac:dyDescent="0.2">
      <c r="Y38769" s="396"/>
      <c r="Z38769" s="396"/>
      <c r="AA38769" s="441"/>
    </row>
    <row r="38770" spans="25:27" x14ac:dyDescent="0.2">
      <c r="Y38770" s="396"/>
      <c r="Z38770" s="396"/>
      <c r="AA38770" s="441"/>
    </row>
    <row r="38771" spans="25:27" x14ac:dyDescent="0.2">
      <c r="Y38771" s="396"/>
      <c r="Z38771" s="396"/>
      <c r="AA38771" s="441"/>
    </row>
    <row r="38772" spans="25:27" x14ac:dyDescent="0.2">
      <c r="Y38772" s="396"/>
      <c r="Z38772" s="396"/>
      <c r="AA38772" s="441"/>
    </row>
    <row r="38773" spans="25:27" x14ac:dyDescent="0.2">
      <c r="Y38773" s="396"/>
      <c r="Z38773" s="396"/>
      <c r="AA38773" s="441"/>
    </row>
    <row r="38774" spans="25:27" x14ac:dyDescent="0.2">
      <c r="Y38774" s="396"/>
      <c r="Z38774" s="396"/>
      <c r="AA38774" s="441"/>
    </row>
    <row r="38775" spans="25:27" x14ac:dyDescent="0.2">
      <c r="Y38775" s="396"/>
      <c r="Z38775" s="396"/>
      <c r="AA38775" s="441"/>
    </row>
    <row r="38776" spans="25:27" x14ac:dyDescent="0.2">
      <c r="Y38776" s="396"/>
      <c r="Z38776" s="396"/>
      <c r="AA38776" s="441"/>
    </row>
    <row r="38777" spans="25:27" x14ac:dyDescent="0.2">
      <c r="Y38777" s="396"/>
      <c r="Z38777" s="396"/>
      <c r="AA38777" s="441"/>
    </row>
    <row r="38778" spans="25:27" x14ac:dyDescent="0.2">
      <c r="Y38778" s="396"/>
      <c r="Z38778" s="396"/>
      <c r="AA38778" s="441"/>
    </row>
    <row r="38779" spans="25:27" x14ac:dyDescent="0.2">
      <c r="Y38779" s="396"/>
      <c r="Z38779" s="396"/>
      <c r="AA38779" s="441"/>
    </row>
    <row r="38780" spans="25:27" x14ac:dyDescent="0.2">
      <c r="Y38780" s="396"/>
      <c r="Z38780" s="396"/>
      <c r="AA38780" s="441"/>
    </row>
    <row r="38781" spans="25:27" x14ac:dyDescent="0.2">
      <c r="Y38781" s="396"/>
      <c r="Z38781" s="396"/>
      <c r="AA38781" s="441"/>
    </row>
    <row r="38782" spans="25:27" x14ac:dyDescent="0.2">
      <c r="Y38782" s="396"/>
      <c r="Z38782" s="396"/>
      <c r="AA38782" s="441"/>
    </row>
    <row r="38783" spans="25:27" x14ac:dyDescent="0.2">
      <c r="Y38783" s="396"/>
      <c r="Z38783" s="396"/>
      <c r="AA38783" s="441"/>
    </row>
    <row r="38784" spans="25:27" x14ac:dyDescent="0.2">
      <c r="Y38784" s="396"/>
      <c r="Z38784" s="396"/>
      <c r="AA38784" s="441"/>
    </row>
    <row r="38785" spans="25:27" x14ac:dyDescent="0.2">
      <c r="Y38785" s="396"/>
      <c r="Z38785" s="396"/>
      <c r="AA38785" s="441"/>
    </row>
    <row r="38786" spans="25:27" x14ac:dyDescent="0.2">
      <c r="Y38786" s="396"/>
      <c r="Z38786" s="396"/>
      <c r="AA38786" s="441"/>
    </row>
    <row r="38787" spans="25:27" x14ac:dyDescent="0.2">
      <c r="Y38787" s="396"/>
      <c r="Z38787" s="396"/>
      <c r="AA38787" s="441"/>
    </row>
    <row r="38788" spans="25:27" x14ac:dyDescent="0.2">
      <c r="Y38788" s="396"/>
      <c r="Z38788" s="396"/>
      <c r="AA38788" s="441"/>
    </row>
    <row r="38789" spans="25:27" x14ac:dyDescent="0.2">
      <c r="Y38789" s="396"/>
      <c r="Z38789" s="396"/>
      <c r="AA38789" s="441"/>
    </row>
    <row r="38790" spans="25:27" x14ac:dyDescent="0.2">
      <c r="Y38790" s="396"/>
      <c r="Z38790" s="396"/>
      <c r="AA38790" s="441"/>
    </row>
    <row r="38791" spans="25:27" x14ac:dyDescent="0.2">
      <c r="Y38791" s="396"/>
      <c r="Z38791" s="396"/>
      <c r="AA38791" s="441"/>
    </row>
    <row r="38792" spans="25:27" x14ac:dyDescent="0.2">
      <c r="Y38792" s="396"/>
      <c r="Z38792" s="396"/>
      <c r="AA38792" s="441"/>
    </row>
    <row r="38793" spans="25:27" x14ac:dyDescent="0.2">
      <c r="Y38793" s="396"/>
      <c r="Z38793" s="396"/>
      <c r="AA38793" s="441"/>
    </row>
    <row r="38794" spans="25:27" x14ac:dyDescent="0.2">
      <c r="Y38794" s="396"/>
      <c r="Z38794" s="396"/>
      <c r="AA38794" s="441"/>
    </row>
    <row r="38795" spans="25:27" x14ac:dyDescent="0.2">
      <c r="Y38795" s="396"/>
      <c r="Z38795" s="396"/>
      <c r="AA38795" s="441"/>
    </row>
    <row r="38796" spans="25:27" x14ac:dyDescent="0.2">
      <c r="Y38796" s="396"/>
      <c r="Z38796" s="396"/>
      <c r="AA38796" s="441"/>
    </row>
    <row r="38797" spans="25:27" x14ac:dyDescent="0.2">
      <c r="Y38797" s="396"/>
      <c r="Z38797" s="396"/>
      <c r="AA38797" s="441"/>
    </row>
    <row r="38798" spans="25:27" x14ac:dyDescent="0.2">
      <c r="Y38798" s="396"/>
      <c r="Z38798" s="396"/>
      <c r="AA38798" s="441"/>
    </row>
    <row r="38799" spans="25:27" x14ac:dyDescent="0.2">
      <c r="Y38799" s="396"/>
      <c r="Z38799" s="396"/>
      <c r="AA38799" s="441"/>
    </row>
    <row r="38800" spans="25:27" x14ac:dyDescent="0.2">
      <c r="Y38800" s="396"/>
      <c r="Z38800" s="396"/>
      <c r="AA38800" s="441"/>
    </row>
    <row r="38801" spans="25:27" x14ac:dyDescent="0.2">
      <c r="Y38801" s="396"/>
      <c r="Z38801" s="396"/>
      <c r="AA38801" s="441"/>
    </row>
    <row r="38802" spans="25:27" x14ac:dyDescent="0.2">
      <c r="Y38802" s="396"/>
      <c r="Z38802" s="396"/>
      <c r="AA38802" s="441"/>
    </row>
    <row r="38803" spans="25:27" x14ac:dyDescent="0.2">
      <c r="Y38803" s="396"/>
      <c r="Z38803" s="396"/>
      <c r="AA38803" s="441"/>
    </row>
    <row r="38804" spans="25:27" x14ac:dyDescent="0.2">
      <c r="Y38804" s="396"/>
      <c r="Z38804" s="396"/>
      <c r="AA38804" s="441"/>
    </row>
    <row r="38805" spans="25:27" x14ac:dyDescent="0.2">
      <c r="Y38805" s="396"/>
      <c r="Z38805" s="396"/>
      <c r="AA38805" s="441"/>
    </row>
    <row r="38806" spans="25:27" x14ac:dyDescent="0.2">
      <c r="Y38806" s="396"/>
      <c r="Z38806" s="396"/>
      <c r="AA38806" s="441"/>
    </row>
    <row r="38807" spans="25:27" x14ac:dyDescent="0.2">
      <c r="Y38807" s="396"/>
      <c r="Z38807" s="396"/>
      <c r="AA38807" s="441"/>
    </row>
    <row r="38808" spans="25:27" x14ac:dyDescent="0.2">
      <c r="Y38808" s="396"/>
      <c r="Z38808" s="396"/>
      <c r="AA38808" s="441"/>
    </row>
    <row r="38809" spans="25:27" x14ac:dyDescent="0.2">
      <c r="Y38809" s="396"/>
      <c r="Z38809" s="396"/>
      <c r="AA38809" s="441"/>
    </row>
    <row r="38810" spans="25:27" x14ac:dyDescent="0.2">
      <c r="Y38810" s="396"/>
      <c r="Z38810" s="396"/>
      <c r="AA38810" s="441"/>
    </row>
    <row r="38811" spans="25:27" x14ac:dyDescent="0.2">
      <c r="Y38811" s="396"/>
      <c r="Z38811" s="396"/>
      <c r="AA38811" s="441"/>
    </row>
    <row r="38812" spans="25:27" x14ac:dyDescent="0.2">
      <c r="Y38812" s="396"/>
      <c r="Z38812" s="396"/>
      <c r="AA38812" s="441"/>
    </row>
    <row r="38813" spans="25:27" x14ac:dyDescent="0.2">
      <c r="Y38813" s="396"/>
      <c r="Z38813" s="396"/>
      <c r="AA38813" s="441"/>
    </row>
    <row r="38814" spans="25:27" x14ac:dyDescent="0.2">
      <c r="Y38814" s="396"/>
      <c r="Z38814" s="396"/>
      <c r="AA38814" s="441"/>
    </row>
    <row r="38815" spans="25:27" x14ac:dyDescent="0.2">
      <c r="Y38815" s="396"/>
      <c r="Z38815" s="396"/>
      <c r="AA38815" s="441"/>
    </row>
    <row r="38816" spans="25:27" x14ac:dyDescent="0.2">
      <c r="Y38816" s="396"/>
      <c r="Z38816" s="396"/>
      <c r="AA38816" s="441"/>
    </row>
    <row r="38817" spans="25:27" x14ac:dyDescent="0.2">
      <c r="Y38817" s="396"/>
      <c r="Z38817" s="396"/>
      <c r="AA38817" s="441"/>
    </row>
    <row r="38818" spans="25:27" x14ac:dyDescent="0.2">
      <c r="Y38818" s="396"/>
      <c r="Z38818" s="396"/>
      <c r="AA38818" s="441"/>
    </row>
    <row r="38819" spans="25:27" x14ac:dyDescent="0.2">
      <c r="Y38819" s="396"/>
      <c r="Z38819" s="396"/>
      <c r="AA38819" s="441"/>
    </row>
    <row r="38820" spans="25:27" x14ac:dyDescent="0.2">
      <c r="Y38820" s="396"/>
      <c r="Z38820" s="396"/>
      <c r="AA38820" s="441"/>
    </row>
    <row r="38821" spans="25:27" x14ac:dyDescent="0.2">
      <c r="Y38821" s="396"/>
      <c r="Z38821" s="396"/>
      <c r="AA38821" s="441"/>
    </row>
    <row r="38822" spans="25:27" x14ac:dyDescent="0.2">
      <c r="Y38822" s="396"/>
      <c r="Z38822" s="396"/>
      <c r="AA38822" s="441"/>
    </row>
    <row r="38823" spans="25:27" x14ac:dyDescent="0.2">
      <c r="Y38823" s="396"/>
      <c r="Z38823" s="396"/>
      <c r="AA38823" s="441"/>
    </row>
    <row r="38824" spans="25:27" x14ac:dyDescent="0.2">
      <c r="Y38824" s="396"/>
      <c r="Z38824" s="396"/>
      <c r="AA38824" s="441"/>
    </row>
    <row r="38825" spans="25:27" x14ac:dyDescent="0.2">
      <c r="Y38825" s="396"/>
      <c r="Z38825" s="396"/>
      <c r="AA38825" s="441"/>
    </row>
    <row r="38826" spans="25:27" x14ac:dyDescent="0.2">
      <c r="Y38826" s="396"/>
      <c r="Z38826" s="396"/>
      <c r="AA38826" s="441"/>
    </row>
    <row r="38827" spans="25:27" x14ac:dyDescent="0.2">
      <c r="Y38827" s="396"/>
      <c r="Z38827" s="396"/>
      <c r="AA38827" s="441"/>
    </row>
    <row r="38828" spans="25:27" x14ac:dyDescent="0.2">
      <c r="Y38828" s="396"/>
      <c r="Z38828" s="396"/>
      <c r="AA38828" s="441"/>
    </row>
    <row r="38829" spans="25:27" x14ac:dyDescent="0.2">
      <c r="Y38829" s="396"/>
      <c r="Z38829" s="396"/>
      <c r="AA38829" s="441"/>
    </row>
    <row r="38830" spans="25:27" x14ac:dyDescent="0.2">
      <c r="Y38830" s="396"/>
      <c r="Z38830" s="396"/>
      <c r="AA38830" s="441"/>
    </row>
    <row r="38831" spans="25:27" x14ac:dyDescent="0.2">
      <c r="Y38831" s="396"/>
      <c r="Z38831" s="396"/>
      <c r="AA38831" s="441"/>
    </row>
    <row r="38832" spans="25:27" x14ac:dyDescent="0.2">
      <c r="Y38832" s="396"/>
      <c r="Z38832" s="396"/>
      <c r="AA38832" s="441"/>
    </row>
    <row r="38833" spans="25:27" x14ac:dyDescent="0.2">
      <c r="Y38833" s="396"/>
      <c r="Z38833" s="396"/>
      <c r="AA38833" s="441"/>
    </row>
    <row r="38834" spans="25:27" x14ac:dyDescent="0.2">
      <c r="Y38834" s="396"/>
      <c r="Z38834" s="396"/>
      <c r="AA38834" s="441"/>
    </row>
    <row r="38835" spans="25:27" x14ac:dyDescent="0.2">
      <c r="Y38835" s="396"/>
      <c r="Z38835" s="396"/>
      <c r="AA38835" s="441"/>
    </row>
    <row r="38836" spans="25:27" x14ac:dyDescent="0.2">
      <c r="Y38836" s="396"/>
      <c r="Z38836" s="396"/>
      <c r="AA38836" s="441"/>
    </row>
    <row r="38837" spans="25:27" x14ac:dyDescent="0.2">
      <c r="Y38837" s="396"/>
      <c r="Z38837" s="396"/>
      <c r="AA38837" s="441"/>
    </row>
    <row r="38838" spans="25:27" x14ac:dyDescent="0.2">
      <c r="Y38838" s="396"/>
      <c r="Z38838" s="396"/>
      <c r="AA38838" s="441"/>
    </row>
    <row r="38839" spans="25:27" x14ac:dyDescent="0.2">
      <c r="Y38839" s="396"/>
      <c r="Z38839" s="396"/>
      <c r="AA38839" s="441"/>
    </row>
    <row r="38840" spans="25:27" x14ac:dyDescent="0.2">
      <c r="Y38840" s="396"/>
      <c r="Z38840" s="396"/>
      <c r="AA38840" s="441"/>
    </row>
    <row r="38841" spans="25:27" x14ac:dyDescent="0.2">
      <c r="Y38841" s="396"/>
      <c r="Z38841" s="396"/>
      <c r="AA38841" s="441"/>
    </row>
    <row r="38842" spans="25:27" x14ac:dyDescent="0.2">
      <c r="Y38842" s="396"/>
      <c r="Z38842" s="396"/>
      <c r="AA38842" s="441"/>
    </row>
    <row r="38843" spans="25:27" x14ac:dyDescent="0.2">
      <c r="Y38843" s="396"/>
      <c r="Z38843" s="396"/>
      <c r="AA38843" s="441"/>
    </row>
    <row r="38844" spans="25:27" x14ac:dyDescent="0.2">
      <c r="Y38844" s="396"/>
      <c r="Z38844" s="396"/>
      <c r="AA38844" s="441"/>
    </row>
    <row r="38845" spans="25:27" x14ac:dyDescent="0.2">
      <c r="Y38845" s="396"/>
      <c r="Z38845" s="396"/>
      <c r="AA38845" s="441"/>
    </row>
    <row r="38846" spans="25:27" x14ac:dyDescent="0.2">
      <c r="Y38846" s="396"/>
      <c r="Z38846" s="396"/>
      <c r="AA38846" s="441"/>
    </row>
    <row r="38847" spans="25:27" x14ac:dyDescent="0.2">
      <c r="Y38847" s="396"/>
      <c r="Z38847" s="396"/>
      <c r="AA38847" s="441"/>
    </row>
    <row r="38848" spans="25:27" x14ac:dyDescent="0.2">
      <c r="Y38848" s="396"/>
      <c r="Z38848" s="396"/>
      <c r="AA38848" s="441"/>
    </row>
    <row r="38849" spans="25:27" x14ac:dyDescent="0.2">
      <c r="Y38849" s="396"/>
      <c r="Z38849" s="396"/>
      <c r="AA38849" s="441"/>
    </row>
    <row r="38850" spans="25:27" x14ac:dyDescent="0.2">
      <c r="Y38850" s="396"/>
      <c r="Z38850" s="396"/>
      <c r="AA38850" s="441"/>
    </row>
    <row r="38851" spans="25:27" x14ac:dyDescent="0.2">
      <c r="Y38851" s="396"/>
      <c r="Z38851" s="396"/>
      <c r="AA38851" s="441"/>
    </row>
    <row r="38852" spans="25:27" x14ac:dyDescent="0.2">
      <c r="Y38852" s="396"/>
      <c r="Z38852" s="396"/>
      <c r="AA38852" s="441"/>
    </row>
    <row r="38853" spans="25:27" x14ac:dyDescent="0.2">
      <c r="Y38853" s="396"/>
      <c r="Z38853" s="396"/>
      <c r="AA38853" s="441"/>
    </row>
    <row r="38854" spans="25:27" x14ac:dyDescent="0.2">
      <c r="Y38854" s="396"/>
      <c r="Z38854" s="396"/>
      <c r="AA38854" s="441"/>
    </row>
    <row r="38855" spans="25:27" x14ac:dyDescent="0.2">
      <c r="Y38855" s="396"/>
      <c r="Z38855" s="396"/>
      <c r="AA38855" s="441"/>
    </row>
    <row r="38856" spans="25:27" x14ac:dyDescent="0.2">
      <c r="Y38856" s="396"/>
      <c r="Z38856" s="396"/>
      <c r="AA38856" s="441"/>
    </row>
    <row r="38857" spans="25:27" x14ac:dyDescent="0.2">
      <c r="Y38857" s="396"/>
      <c r="Z38857" s="396"/>
      <c r="AA38857" s="441"/>
    </row>
    <row r="38858" spans="25:27" x14ac:dyDescent="0.2">
      <c r="Y38858" s="396"/>
      <c r="Z38858" s="396"/>
      <c r="AA38858" s="441"/>
    </row>
    <row r="38859" spans="25:27" x14ac:dyDescent="0.2">
      <c r="Y38859" s="396"/>
      <c r="Z38859" s="396"/>
      <c r="AA38859" s="441"/>
    </row>
    <row r="38860" spans="25:27" x14ac:dyDescent="0.2">
      <c r="Y38860" s="396"/>
      <c r="Z38860" s="396"/>
      <c r="AA38860" s="441"/>
    </row>
    <row r="38861" spans="25:27" x14ac:dyDescent="0.2">
      <c r="Y38861" s="396"/>
      <c r="Z38861" s="396"/>
      <c r="AA38861" s="441"/>
    </row>
    <row r="38862" spans="25:27" x14ac:dyDescent="0.2">
      <c r="Y38862" s="396"/>
      <c r="Z38862" s="396"/>
      <c r="AA38862" s="441"/>
    </row>
    <row r="38863" spans="25:27" x14ac:dyDescent="0.2">
      <c r="Y38863" s="396"/>
      <c r="Z38863" s="396"/>
      <c r="AA38863" s="441"/>
    </row>
    <row r="38864" spans="25:27" x14ac:dyDescent="0.2">
      <c r="Y38864" s="396"/>
      <c r="Z38864" s="396"/>
      <c r="AA38864" s="441"/>
    </row>
    <row r="38865" spans="25:27" x14ac:dyDescent="0.2">
      <c r="Y38865" s="396"/>
      <c r="Z38865" s="396"/>
      <c r="AA38865" s="441"/>
    </row>
    <row r="38866" spans="25:27" x14ac:dyDescent="0.2">
      <c r="Y38866" s="396"/>
      <c r="Z38866" s="396"/>
      <c r="AA38866" s="441"/>
    </row>
    <row r="38867" spans="25:27" x14ac:dyDescent="0.2">
      <c r="Y38867" s="396"/>
      <c r="Z38867" s="396"/>
      <c r="AA38867" s="441"/>
    </row>
    <row r="38868" spans="25:27" x14ac:dyDescent="0.2">
      <c r="Y38868" s="396"/>
      <c r="Z38868" s="396"/>
      <c r="AA38868" s="441"/>
    </row>
    <row r="38869" spans="25:27" x14ac:dyDescent="0.2">
      <c r="Y38869" s="396"/>
      <c r="Z38869" s="396"/>
      <c r="AA38869" s="441"/>
    </row>
    <row r="38870" spans="25:27" x14ac:dyDescent="0.2">
      <c r="Y38870" s="396"/>
      <c r="Z38870" s="396"/>
      <c r="AA38870" s="441"/>
    </row>
    <row r="38871" spans="25:27" x14ac:dyDescent="0.2">
      <c r="Y38871" s="396"/>
      <c r="Z38871" s="396"/>
      <c r="AA38871" s="441"/>
    </row>
    <row r="38872" spans="25:27" x14ac:dyDescent="0.2">
      <c r="Y38872" s="396"/>
      <c r="Z38872" s="396"/>
      <c r="AA38872" s="441"/>
    </row>
    <row r="38873" spans="25:27" x14ac:dyDescent="0.2">
      <c r="Y38873" s="396"/>
      <c r="Z38873" s="396"/>
      <c r="AA38873" s="441"/>
    </row>
    <row r="38874" spans="25:27" x14ac:dyDescent="0.2">
      <c r="Y38874" s="396"/>
      <c r="Z38874" s="396"/>
      <c r="AA38874" s="441"/>
    </row>
    <row r="38875" spans="25:27" x14ac:dyDescent="0.2">
      <c r="Y38875" s="396"/>
      <c r="Z38875" s="396"/>
      <c r="AA38875" s="441"/>
    </row>
    <row r="38876" spans="25:27" x14ac:dyDescent="0.2">
      <c r="Y38876" s="396"/>
      <c r="Z38876" s="396"/>
      <c r="AA38876" s="441"/>
    </row>
    <row r="38877" spans="25:27" x14ac:dyDescent="0.2">
      <c r="Y38877" s="396"/>
      <c r="Z38877" s="396"/>
      <c r="AA38877" s="441"/>
    </row>
    <row r="38878" spans="25:27" x14ac:dyDescent="0.2">
      <c r="Y38878" s="396"/>
      <c r="Z38878" s="396"/>
      <c r="AA38878" s="441"/>
    </row>
    <row r="38879" spans="25:27" x14ac:dyDescent="0.2">
      <c r="Y38879" s="396"/>
      <c r="Z38879" s="396"/>
      <c r="AA38879" s="441"/>
    </row>
    <row r="38880" spans="25:27" x14ac:dyDescent="0.2">
      <c r="Y38880" s="396"/>
      <c r="Z38880" s="396"/>
      <c r="AA38880" s="441"/>
    </row>
    <row r="38881" spans="25:27" x14ac:dyDescent="0.2">
      <c r="Y38881" s="396"/>
      <c r="Z38881" s="396"/>
      <c r="AA38881" s="441"/>
    </row>
    <row r="38882" spans="25:27" x14ac:dyDescent="0.2">
      <c r="Y38882" s="396"/>
      <c r="Z38882" s="396"/>
      <c r="AA38882" s="441"/>
    </row>
    <row r="38883" spans="25:27" x14ac:dyDescent="0.2">
      <c r="Y38883" s="396"/>
      <c r="Z38883" s="396"/>
      <c r="AA38883" s="441"/>
    </row>
    <row r="38884" spans="25:27" x14ac:dyDescent="0.2">
      <c r="Y38884" s="396"/>
      <c r="Z38884" s="396"/>
      <c r="AA38884" s="441"/>
    </row>
    <row r="38885" spans="25:27" x14ac:dyDescent="0.2">
      <c r="Y38885" s="396"/>
      <c r="Z38885" s="396"/>
      <c r="AA38885" s="441"/>
    </row>
    <row r="38886" spans="25:27" x14ac:dyDescent="0.2">
      <c r="Y38886" s="396"/>
      <c r="Z38886" s="396"/>
      <c r="AA38886" s="441"/>
    </row>
    <row r="38887" spans="25:27" x14ac:dyDescent="0.2">
      <c r="Y38887" s="396"/>
      <c r="Z38887" s="396"/>
      <c r="AA38887" s="441"/>
    </row>
    <row r="38888" spans="25:27" x14ac:dyDescent="0.2">
      <c r="Y38888" s="396"/>
      <c r="Z38888" s="396"/>
      <c r="AA38888" s="441"/>
    </row>
    <row r="38889" spans="25:27" x14ac:dyDescent="0.2">
      <c r="Y38889" s="396"/>
      <c r="Z38889" s="396"/>
      <c r="AA38889" s="441"/>
    </row>
    <row r="38890" spans="25:27" x14ac:dyDescent="0.2">
      <c r="Y38890" s="396"/>
      <c r="Z38890" s="396"/>
      <c r="AA38890" s="441"/>
    </row>
    <row r="38891" spans="25:27" x14ac:dyDescent="0.2">
      <c r="Y38891" s="396"/>
      <c r="Z38891" s="396"/>
      <c r="AA38891" s="441"/>
    </row>
    <row r="38892" spans="25:27" x14ac:dyDescent="0.2">
      <c r="Y38892" s="396"/>
      <c r="Z38892" s="396"/>
      <c r="AA38892" s="441"/>
    </row>
    <row r="38893" spans="25:27" x14ac:dyDescent="0.2">
      <c r="Y38893" s="396"/>
      <c r="Z38893" s="396"/>
      <c r="AA38893" s="441"/>
    </row>
    <row r="38894" spans="25:27" x14ac:dyDescent="0.2">
      <c r="Y38894" s="396"/>
      <c r="Z38894" s="396"/>
      <c r="AA38894" s="441"/>
    </row>
    <row r="38895" spans="25:27" x14ac:dyDescent="0.2">
      <c r="Y38895" s="396"/>
      <c r="Z38895" s="396"/>
      <c r="AA38895" s="441"/>
    </row>
    <row r="38896" spans="25:27" x14ac:dyDescent="0.2">
      <c r="Y38896" s="396"/>
      <c r="Z38896" s="396"/>
      <c r="AA38896" s="441"/>
    </row>
    <row r="38897" spans="25:27" x14ac:dyDescent="0.2">
      <c r="Y38897" s="396"/>
      <c r="Z38897" s="396"/>
      <c r="AA38897" s="441"/>
    </row>
    <row r="38898" spans="25:27" x14ac:dyDescent="0.2">
      <c r="Y38898" s="396"/>
      <c r="Z38898" s="396"/>
      <c r="AA38898" s="441"/>
    </row>
    <row r="38899" spans="25:27" x14ac:dyDescent="0.2">
      <c r="Y38899" s="396"/>
      <c r="Z38899" s="396"/>
      <c r="AA38899" s="441"/>
    </row>
    <row r="38900" spans="25:27" x14ac:dyDescent="0.2">
      <c r="Y38900" s="396"/>
      <c r="Z38900" s="396"/>
      <c r="AA38900" s="441"/>
    </row>
    <row r="38901" spans="25:27" x14ac:dyDescent="0.2">
      <c r="Y38901" s="396"/>
      <c r="Z38901" s="396"/>
      <c r="AA38901" s="441"/>
    </row>
    <row r="38902" spans="25:27" x14ac:dyDescent="0.2">
      <c r="Y38902" s="396"/>
      <c r="Z38902" s="396"/>
      <c r="AA38902" s="441"/>
    </row>
    <row r="38903" spans="25:27" x14ac:dyDescent="0.2">
      <c r="Y38903" s="396"/>
      <c r="Z38903" s="396"/>
      <c r="AA38903" s="441"/>
    </row>
    <row r="38904" spans="25:27" x14ac:dyDescent="0.2">
      <c r="Y38904" s="396"/>
      <c r="Z38904" s="396"/>
      <c r="AA38904" s="441"/>
    </row>
    <row r="38905" spans="25:27" x14ac:dyDescent="0.2">
      <c r="Y38905" s="396"/>
      <c r="Z38905" s="396"/>
      <c r="AA38905" s="441"/>
    </row>
    <row r="38906" spans="25:27" x14ac:dyDescent="0.2">
      <c r="Y38906" s="396"/>
      <c r="Z38906" s="396"/>
      <c r="AA38906" s="441"/>
    </row>
    <row r="38907" spans="25:27" x14ac:dyDescent="0.2">
      <c r="Y38907" s="396"/>
      <c r="Z38907" s="396"/>
      <c r="AA38907" s="441"/>
    </row>
    <row r="38908" spans="25:27" x14ac:dyDescent="0.2">
      <c r="Y38908" s="396"/>
      <c r="Z38908" s="396"/>
      <c r="AA38908" s="441"/>
    </row>
    <row r="38909" spans="25:27" x14ac:dyDescent="0.2">
      <c r="Y38909" s="396"/>
      <c r="Z38909" s="396"/>
      <c r="AA38909" s="441"/>
    </row>
    <row r="38910" spans="25:27" x14ac:dyDescent="0.2">
      <c r="Y38910" s="396"/>
      <c r="Z38910" s="396"/>
      <c r="AA38910" s="441"/>
    </row>
    <row r="38911" spans="25:27" x14ac:dyDescent="0.2">
      <c r="Y38911" s="396"/>
      <c r="Z38911" s="396"/>
      <c r="AA38911" s="441"/>
    </row>
    <row r="38912" spans="25:27" x14ac:dyDescent="0.2">
      <c r="Y38912" s="396"/>
      <c r="Z38912" s="396"/>
      <c r="AA38912" s="441"/>
    </row>
    <row r="38913" spans="25:27" x14ac:dyDescent="0.2">
      <c r="Y38913" s="396"/>
      <c r="Z38913" s="396"/>
      <c r="AA38913" s="441"/>
    </row>
    <row r="38914" spans="25:27" x14ac:dyDescent="0.2">
      <c r="Y38914" s="396"/>
      <c r="Z38914" s="396"/>
      <c r="AA38914" s="441"/>
    </row>
    <row r="38915" spans="25:27" x14ac:dyDescent="0.2">
      <c r="Y38915" s="396"/>
      <c r="Z38915" s="396"/>
      <c r="AA38915" s="441"/>
    </row>
    <row r="38916" spans="25:27" x14ac:dyDescent="0.2">
      <c r="Y38916" s="396"/>
      <c r="Z38916" s="396"/>
      <c r="AA38916" s="441"/>
    </row>
    <row r="38917" spans="25:27" x14ac:dyDescent="0.2">
      <c r="Y38917" s="396"/>
      <c r="Z38917" s="396"/>
      <c r="AA38917" s="441"/>
    </row>
    <row r="38918" spans="25:27" x14ac:dyDescent="0.2">
      <c r="Y38918" s="396"/>
      <c r="Z38918" s="396"/>
      <c r="AA38918" s="441"/>
    </row>
    <row r="38919" spans="25:27" x14ac:dyDescent="0.2">
      <c r="Y38919" s="396"/>
      <c r="Z38919" s="396"/>
      <c r="AA38919" s="441"/>
    </row>
    <row r="38920" spans="25:27" x14ac:dyDescent="0.2">
      <c r="Y38920" s="396"/>
      <c r="Z38920" s="396"/>
      <c r="AA38920" s="441"/>
    </row>
    <row r="38921" spans="25:27" x14ac:dyDescent="0.2">
      <c r="Y38921" s="396"/>
      <c r="Z38921" s="396"/>
      <c r="AA38921" s="441"/>
    </row>
    <row r="38922" spans="25:27" x14ac:dyDescent="0.2">
      <c r="Y38922" s="396"/>
      <c r="Z38922" s="396"/>
      <c r="AA38922" s="441"/>
    </row>
    <row r="38923" spans="25:27" x14ac:dyDescent="0.2">
      <c r="Y38923" s="396"/>
      <c r="Z38923" s="396"/>
      <c r="AA38923" s="441"/>
    </row>
    <row r="38924" spans="25:27" x14ac:dyDescent="0.2">
      <c r="Y38924" s="396"/>
      <c r="Z38924" s="396"/>
      <c r="AA38924" s="441"/>
    </row>
    <row r="38925" spans="25:27" x14ac:dyDescent="0.2">
      <c r="Y38925" s="396"/>
      <c r="Z38925" s="396"/>
      <c r="AA38925" s="441"/>
    </row>
    <row r="38926" spans="25:27" x14ac:dyDescent="0.2">
      <c r="Y38926" s="396"/>
      <c r="Z38926" s="396"/>
      <c r="AA38926" s="441"/>
    </row>
    <row r="38927" spans="25:27" x14ac:dyDescent="0.2">
      <c r="Y38927" s="396"/>
      <c r="Z38927" s="396"/>
      <c r="AA38927" s="441"/>
    </row>
    <row r="38928" spans="25:27" x14ac:dyDescent="0.2">
      <c r="Y38928" s="396"/>
      <c r="Z38928" s="396"/>
      <c r="AA38928" s="441"/>
    </row>
    <row r="38929" spans="25:27" x14ac:dyDescent="0.2">
      <c r="Y38929" s="396"/>
      <c r="Z38929" s="396"/>
      <c r="AA38929" s="441"/>
    </row>
    <row r="38930" spans="25:27" x14ac:dyDescent="0.2">
      <c r="Y38930" s="396"/>
      <c r="Z38930" s="396"/>
      <c r="AA38930" s="441"/>
    </row>
    <row r="38931" spans="25:27" x14ac:dyDescent="0.2">
      <c r="Y38931" s="396"/>
      <c r="Z38931" s="396"/>
      <c r="AA38931" s="441"/>
    </row>
    <row r="38932" spans="25:27" x14ac:dyDescent="0.2">
      <c r="Y38932" s="396"/>
      <c r="Z38932" s="396"/>
      <c r="AA38932" s="441"/>
    </row>
    <row r="38933" spans="25:27" x14ac:dyDescent="0.2">
      <c r="Y38933" s="396"/>
      <c r="Z38933" s="396"/>
      <c r="AA38933" s="441"/>
    </row>
    <row r="38934" spans="25:27" x14ac:dyDescent="0.2">
      <c r="Y38934" s="396"/>
      <c r="Z38934" s="396"/>
      <c r="AA38934" s="441"/>
    </row>
    <row r="38935" spans="25:27" x14ac:dyDescent="0.2">
      <c r="Y38935" s="396"/>
      <c r="Z38935" s="396"/>
      <c r="AA38935" s="441"/>
    </row>
    <row r="38936" spans="25:27" x14ac:dyDescent="0.2">
      <c r="Y38936" s="396"/>
      <c r="Z38936" s="396"/>
      <c r="AA38936" s="441"/>
    </row>
    <row r="38937" spans="25:27" x14ac:dyDescent="0.2">
      <c r="Y38937" s="396"/>
      <c r="Z38937" s="396"/>
      <c r="AA38937" s="441"/>
    </row>
    <row r="38938" spans="25:27" x14ac:dyDescent="0.2">
      <c r="Y38938" s="396"/>
      <c r="Z38938" s="396"/>
      <c r="AA38938" s="441"/>
    </row>
    <row r="38939" spans="25:27" x14ac:dyDescent="0.2">
      <c r="Y38939" s="396"/>
      <c r="Z38939" s="396"/>
      <c r="AA38939" s="441"/>
    </row>
    <row r="38940" spans="25:27" x14ac:dyDescent="0.2">
      <c r="Y38940" s="396"/>
      <c r="Z38940" s="396"/>
      <c r="AA38940" s="441"/>
    </row>
    <row r="38941" spans="25:27" x14ac:dyDescent="0.2">
      <c r="Y38941" s="396"/>
      <c r="Z38941" s="396"/>
      <c r="AA38941" s="441"/>
    </row>
    <row r="38942" spans="25:27" x14ac:dyDescent="0.2">
      <c r="Y38942" s="396"/>
      <c r="Z38942" s="396"/>
      <c r="AA38942" s="441"/>
    </row>
    <row r="38943" spans="25:27" x14ac:dyDescent="0.2">
      <c r="Y38943" s="396"/>
      <c r="Z38943" s="396"/>
      <c r="AA38943" s="441"/>
    </row>
    <row r="38944" spans="25:27" x14ac:dyDescent="0.2">
      <c r="Y38944" s="396"/>
      <c r="Z38944" s="396"/>
      <c r="AA38944" s="441"/>
    </row>
    <row r="38945" spans="25:27" x14ac:dyDescent="0.2">
      <c r="Y38945" s="396"/>
      <c r="Z38945" s="396"/>
      <c r="AA38945" s="441"/>
    </row>
    <row r="38946" spans="25:27" x14ac:dyDescent="0.2">
      <c r="Y38946" s="396"/>
      <c r="Z38946" s="396"/>
      <c r="AA38946" s="441"/>
    </row>
    <row r="38947" spans="25:27" x14ac:dyDescent="0.2">
      <c r="Y38947" s="396"/>
      <c r="Z38947" s="396"/>
      <c r="AA38947" s="441"/>
    </row>
    <row r="38948" spans="25:27" x14ac:dyDescent="0.2">
      <c r="Y38948" s="396"/>
      <c r="Z38948" s="396"/>
      <c r="AA38948" s="441"/>
    </row>
    <row r="38949" spans="25:27" x14ac:dyDescent="0.2">
      <c r="Y38949" s="396"/>
      <c r="Z38949" s="396"/>
      <c r="AA38949" s="441"/>
    </row>
    <row r="38950" spans="25:27" x14ac:dyDescent="0.2">
      <c r="Y38950" s="396"/>
      <c r="Z38950" s="396"/>
      <c r="AA38950" s="441"/>
    </row>
    <row r="38951" spans="25:27" x14ac:dyDescent="0.2">
      <c r="Y38951" s="396"/>
      <c r="Z38951" s="396"/>
      <c r="AA38951" s="441"/>
    </row>
    <row r="38952" spans="25:27" x14ac:dyDescent="0.2">
      <c r="Y38952" s="396"/>
      <c r="Z38952" s="396"/>
      <c r="AA38952" s="441"/>
    </row>
    <row r="38953" spans="25:27" x14ac:dyDescent="0.2">
      <c r="Y38953" s="396"/>
      <c r="Z38953" s="396"/>
      <c r="AA38953" s="441"/>
    </row>
    <row r="38954" spans="25:27" x14ac:dyDescent="0.2">
      <c r="Y38954" s="396"/>
      <c r="Z38954" s="396"/>
      <c r="AA38954" s="441"/>
    </row>
    <row r="38955" spans="25:27" x14ac:dyDescent="0.2">
      <c r="Y38955" s="396"/>
      <c r="Z38955" s="396"/>
      <c r="AA38955" s="441"/>
    </row>
    <row r="38956" spans="25:27" x14ac:dyDescent="0.2">
      <c r="Y38956" s="396"/>
      <c r="Z38956" s="396"/>
      <c r="AA38956" s="441"/>
    </row>
    <row r="38957" spans="25:27" x14ac:dyDescent="0.2">
      <c r="Y38957" s="396"/>
      <c r="Z38957" s="396"/>
      <c r="AA38957" s="441"/>
    </row>
    <row r="38958" spans="25:27" x14ac:dyDescent="0.2">
      <c r="Y38958" s="396"/>
      <c r="Z38958" s="396"/>
      <c r="AA38958" s="441"/>
    </row>
    <row r="38959" spans="25:27" x14ac:dyDescent="0.2">
      <c r="Y38959" s="396"/>
      <c r="Z38959" s="396"/>
      <c r="AA38959" s="441"/>
    </row>
    <row r="38960" spans="25:27" x14ac:dyDescent="0.2">
      <c r="Y38960" s="396"/>
      <c r="Z38960" s="396"/>
      <c r="AA38960" s="441"/>
    </row>
    <row r="38961" spans="25:27" x14ac:dyDescent="0.2">
      <c r="Y38961" s="396"/>
      <c r="Z38961" s="396"/>
      <c r="AA38961" s="441"/>
    </row>
    <row r="38962" spans="25:27" x14ac:dyDescent="0.2">
      <c r="Y38962" s="396"/>
      <c r="Z38962" s="396"/>
      <c r="AA38962" s="441"/>
    </row>
    <row r="38963" spans="25:27" x14ac:dyDescent="0.2">
      <c r="Y38963" s="396"/>
      <c r="Z38963" s="396"/>
      <c r="AA38963" s="441"/>
    </row>
    <row r="38964" spans="25:27" x14ac:dyDescent="0.2">
      <c r="Y38964" s="396"/>
      <c r="Z38964" s="396"/>
      <c r="AA38964" s="441"/>
    </row>
    <row r="38965" spans="25:27" x14ac:dyDescent="0.2">
      <c r="Y38965" s="396"/>
      <c r="Z38965" s="396"/>
      <c r="AA38965" s="441"/>
    </row>
    <row r="38966" spans="25:27" x14ac:dyDescent="0.2">
      <c r="Y38966" s="396"/>
      <c r="Z38966" s="396"/>
      <c r="AA38966" s="441"/>
    </row>
    <row r="38967" spans="25:27" x14ac:dyDescent="0.2">
      <c r="Y38967" s="396"/>
      <c r="Z38967" s="396"/>
      <c r="AA38967" s="441"/>
    </row>
    <row r="38968" spans="25:27" x14ac:dyDescent="0.2">
      <c r="Y38968" s="396"/>
      <c r="Z38968" s="396"/>
      <c r="AA38968" s="441"/>
    </row>
    <row r="38969" spans="25:27" x14ac:dyDescent="0.2">
      <c r="Y38969" s="396"/>
      <c r="Z38969" s="396"/>
      <c r="AA38969" s="441"/>
    </row>
    <row r="38970" spans="25:27" x14ac:dyDescent="0.2">
      <c r="Y38970" s="396"/>
      <c r="Z38970" s="396"/>
      <c r="AA38970" s="441"/>
    </row>
    <row r="38971" spans="25:27" x14ac:dyDescent="0.2">
      <c r="Y38971" s="396"/>
      <c r="Z38971" s="396"/>
      <c r="AA38971" s="441"/>
    </row>
    <row r="38972" spans="25:27" x14ac:dyDescent="0.2">
      <c r="Y38972" s="396"/>
      <c r="Z38972" s="396"/>
      <c r="AA38972" s="441"/>
    </row>
    <row r="38973" spans="25:27" x14ac:dyDescent="0.2">
      <c r="Y38973" s="396"/>
      <c r="Z38973" s="396"/>
      <c r="AA38973" s="441"/>
    </row>
    <row r="38974" spans="25:27" x14ac:dyDescent="0.2">
      <c r="Y38974" s="396"/>
      <c r="Z38974" s="396"/>
      <c r="AA38974" s="441"/>
    </row>
    <row r="38975" spans="25:27" x14ac:dyDescent="0.2">
      <c r="Y38975" s="396"/>
      <c r="Z38975" s="396"/>
      <c r="AA38975" s="441"/>
    </row>
    <row r="38976" spans="25:27" x14ac:dyDescent="0.2">
      <c r="Y38976" s="396"/>
      <c r="Z38976" s="396"/>
      <c r="AA38976" s="441"/>
    </row>
    <row r="38977" spans="25:27" x14ac:dyDescent="0.2">
      <c r="Y38977" s="396"/>
      <c r="Z38977" s="396"/>
      <c r="AA38977" s="441"/>
    </row>
    <row r="38978" spans="25:27" x14ac:dyDescent="0.2">
      <c r="Y38978" s="396"/>
      <c r="Z38978" s="396"/>
      <c r="AA38978" s="441"/>
    </row>
    <row r="38979" spans="25:27" x14ac:dyDescent="0.2">
      <c r="Y38979" s="396"/>
      <c r="Z38979" s="396"/>
      <c r="AA38979" s="441"/>
    </row>
    <row r="38980" spans="25:27" x14ac:dyDescent="0.2">
      <c r="Y38980" s="396"/>
      <c r="Z38980" s="396"/>
      <c r="AA38980" s="441"/>
    </row>
    <row r="38981" spans="25:27" x14ac:dyDescent="0.2">
      <c r="Y38981" s="396"/>
      <c r="Z38981" s="396"/>
      <c r="AA38981" s="441"/>
    </row>
    <row r="38982" spans="25:27" x14ac:dyDescent="0.2">
      <c r="Y38982" s="396"/>
      <c r="Z38982" s="396"/>
      <c r="AA38982" s="441"/>
    </row>
    <row r="38983" spans="25:27" x14ac:dyDescent="0.2">
      <c r="Y38983" s="396"/>
      <c r="Z38983" s="396"/>
      <c r="AA38983" s="441"/>
    </row>
    <row r="38984" spans="25:27" x14ac:dyDescent="0.2">
      <c r="Y38984" s="396"/>
      <c r="Z38984" s="396"/>
      <c r="AA38984" s="441"/>
    </row>
    <row r="38985" spans="25:27" x14ac:dyDescent="0.2">
      <c r="Y38985" s="396"/>
      <c r="Z38985" s="396"/>
      <c r="AA38985" s="441"/>
    </row>
    <row r="38986" spans="25:27" x14ac:dyDescent="0.2">
      <c r="Y38986" s="396"/>
      <c r="Z38986" s="396"/>
      <c r="AA38986" s="441"/>
    </row>
    <row r="38987" spans="25:27" x14ac:dyDescent="0.2">
      <c r="Y38987" s="396"/>
      <c r="Z38987" s="396"/>
      <c r="AA38987" s="441"/>
    </row>
    <row r="38988" spans="25:27" x14ac:dyDescent="0.2">
      <c r="Y38988" s="396"/>
      <c r="Z38988" s="396"/>
      <c r="AA38988" s="441"/>
    </row>
    <row r="38989" spans="25:27" x14ac:dyDescent="0.2">
      <c r="Y38989" s="396"/>
      <c r="Z38989" s="396"/>
      <c r="AA38989" s="441"/>
    </row>
    <row r="38990" spans="25:27" x14ac:dyDescent="0.2">
      <c r="Y38990" s="396"/>
      <c r="Z38990" s="396"/>
      <c r="AA38990" s="441"/>
    </row>
    <row r="38991" spans="25:27" x14ac:dyDescent="0.2">
      <c r="Y38991" s="396"/>
      <c r="Z38991" s="396"/>
      <c r="AA38991" s="441"/>
    </row>
    <row r="38992" spans="25:27" x14ac:dyDescent="0.2">
      <c r="Y38992" s="396"/>
      <c r="Z38992" s="396"/>
      <c r="AA38992" s="441"/>
    </row>
    <row r="38993" spans="25:27" x14ac:dyDescent="0.2">
      <c r="Y38993" s="396"/>
      <c r="Z38993" s="396"/>
      <c r="AA38993" s="441"/>
    </row>
    <row r="38994" spans="25:27" x14ac:dyDescent="0.2">
      <c r="Y38994" s="396"/>
      <c r="Z38994" s="396"/>
      <c r="AA38994" s="441"/>
    </row>
    <row r="38995" spans="25:27" x14ac:dyDescent="0.2">
      <c r="Y38995" s="396"/>
      <c r="Z38995" s="396"/>
      <c r="AA38995" s="441"/>
    </row>
    <row r="38996" spans="25:27" x14ac:dyDescent="0.2">
      <c r="Y38996" s="396"/>
      <c r="Z38996" s="396"/>
      <c r="AA38996" s="441"/>
    </row>
    <row r="38997" spans="25:27" x14ac:dyDescent="0.2">
      <c r="Y38997" s="396"/>
      <c r="Z38997" s="396"/>
      <c r="AA38997" s="441"/>
    </row>
    <row r="38998" spans="25:27" x14ac:dyDescent="0.2">
      <c r="Y38998" s="396"/>
      <c r="Z38998" s="396"/>
      <c r="AA38998" s="441"/>
    </row>
    <row r="38999" spans="25:27" x14ac:dyDescent="0.2">
      <c r="Y38999" s="396"/>
      <c r="Z38999" s="396"/>
      <c r="AA38999" s="441"/>
    </row>
    <row r="39000" spans="25:27" x14ac:dyDescent="0.2">
      <c r="Y39000" s="396"/>
      <c r="Z39000" s="396"/>
      <c r="AA39000" s="441"/>
    </row>
    <row r="39001" spans="25:27" x14ac:dyDescent="0.2">
      <c r="Y39001" s="396"/>
      <c r="Z39001" s="396"/>
      <c r="AA39001" s="441"/>
    </row>
    <row r="39002" spans="25:27" x14ac:dyDescent="0.2">
      <c r="Y39002" s="396"/>
      <c r="Z39002" s="396"/>
      <c r="AA39002" s="441"/>
    </row>
    <row r="39003" spans="25:27" x14ac:dyDescent="0.2">
      <c r="Y39003" s="396"/>
      <c r="Z39003" s="396"/>
      <c r="AA39003" s="441"/>
    </row>
    <row r="39004" spans="25:27" x14ac:dyDescent="0.2">
      <c r="Y39004" s="396"/>
      <c r="Z39004" s="396"/>
      <c r="AA39004" s="441"/>
    </row>
    <row r="39005" spans="25:27" x14ac:dyDescent="0.2">
      <c r="Y39005" s="396"/>
      <c r="Z39005" s="396"/>
      <c r="AA39005" s="441"/>
    </row>
    <row r="39006" spans="25:27" x14ac:dyDescent="0.2">
      <c r="Y39006" s="396"/>
      <c r="Z39006" s="396"/>
      <c r="AA39006" s="441"/>
    </row>
    <row r="39007" spans="25:27" x14ac:dyDescent="0.2">
      <c r="Y39007" s="396"/>
      <c r="Z39007" s="396"/>
      <c r="AA39007" s="441"/>
    </row>
    <row r="39008" spans="25:27" x14ac:dyDescent="0.2">
      <c r="Y39008" s="396"/>
      <c r="Z39008" s="396"/>
      <c r="AA39008" s="441"/>
    </row>
    <row r="39009" spans="25:27" x14ac:dyDescent="0.2">
      <c r="Y39009" s="396"/>
      <c r="Z39009" s="396"/>
      <c r="AA39009" s="441"/>
    </row>
    <row r="39010" spans="25:27" x14ac:dyDescent="0.2">
      <c r="Y39010" s="396"/>
      <c r="Z39010" s="396"/>
      <c r="AA39010" s="441"/>
    </row>
    <row r="39011" spans="25:27" x14ac:dyDescent="0.2">
      <c r="Y39011" s="396"/>
      <c r="Z39011" s="396"/>
      <c r="AA39011" s="441"/>
    </row>
    <row r="39012" spans="25:27" x14ac:dyDescent="0.2">
      <c r="Y39012" s="396"/>
      <c r="Z39012" s="396"/>
      <c r="AA39012" s="441"/>
    </row>
    <row r="39013" spans="25:27" x14ac:dyDescent="0.2">
      <c r="Y39013" s="396"/>
      <c r="Z39013" s="396"/>
      <c r="AA39013" s="441"/>
    </row>
    <row r="39014" spans="25:27" x14ac:dyDescent="0.2">
      <c r="Y39014" s="396"/>
      <c r="Z39014" s="396"/>
      <c r="AA39014" s="441"/>
    </row>
    <row r="39015" spans="25:27" x14ac:dyDescent="0.2">
      <c r="Y39015" s="396"/>
      <c r="Z39015" s="396"/>
      <c r="AA39015" s="441"/>
    </row>
    <row r="39016" spans="25:27" x14ac:dyDescent="0.2">
      <c r="Y39016" s="396"/>
      <c r="Z39016" s="396"/>
      <c r="AA39016" s="441"/>
    </row>
    <row r="39017" spans="25:27" x14ac:dyDescent="0.2">
      <c r="Y39017" s="396"/>
      <c r="Z39017" s="396"/>
      <c r="AA39017" s="441"/>
    </row>
    <row r="39018" spans="25:27" x14ac:dyDescent="0.2">
      <c r="Y39018" s="396"/>
      <c r="Z39018" s="396"/>
      <c r="AA39018" s="441"/>
    </row>
    <row r="39019" spans="25:27" x14ac:dyDescent="0.2">
      <c r="Y39019" s="396"/>
      <c r="Z39019" s="396"/>
      <c r="AA39019" s="441"/>
    </row>
    <row r="39020" spans="25:27" x14ac:dyDescent="0.2">
      <c r="Y39020" s="396"/>
      <c r="Z39020" s="396"/>
      <c r="AA39020" s="441"/>
    </row>
    <row r="39021" spans="25:27" x14ac:dyDescent="0.2">
      <c r="Y39021" s="396"/>
      <c r="Z39021" s="396"/>
      <c r="AA39021" s="441"/>
    </row>
    <row r="39022" spans="25:27" x14ac:dyDescent="0.2">
      <c r="Y39022" s="396"/>
      <c r="Z39022" s="396"/>
      <c r="AA39022" s="441"/>
    </row>
    <row r="39023" spans="25:27" x14ac:dyDescent="0.2">
      <c r="Y39023" s="396"/>
      <c r="Z39023" s="396"/>
      <c r="AA39023" s="441"/>
    </row>
    <row r="39024" spans="25:27" x14ac:dyDescent="0.2">
      <c r="Y39024" s="396"/>
      <c r="Z39024" s="396"/>
      <c r="AA39024" s="441"/>
    </row>
    <row r="39025" spans="25:27" x14ac:dyDescent="0.2">
      <c r="Y39025" s="396"/>
      <c r="Z39025" s="396"/>
      <c r="AA39025" s="441"/>
    </row>
    <row r="39026" spans="25:27" x14ac:dyDescent="0.2">
      <c r="Y39026" s="396"/>
      <c r="Z39026" s="396"/>
      <c r="AA39026" s="441"/>
    </row>
    <row r="39027" spans="25:27" x14ac:dyDescent="0.2">
      <c r="Y39027" s="396"/>
      <c r="Z39027" s="396"/>
      <c r="AA39027" s="441"/>
    </row>
    <row r="39028" spans="25:27" x14ac:dyDescent="0.2">
      <c r="Y39028" s="396"/>
      <c r="Z39028" s="396"/>
      <c r="AA39028" s="441"/>
    </row>
    <row r="39029" spans="25:27" x14ac:dyDescent="0.2">
      <c r="Y39029" s="396"/>
      <c r="Z39029" s="396"/>
      <c r="AA39029" s="441"/>
    </row>
    <row r="39030" spans="25:27" x14ac:dyDescent="0.2">
      <c r="Y39030" s="396"/>
      <c r="Z39030" s="396"/>
      <c r="AA39030" s="441"/>
    </row>
    <row r="39031" spans="25:27" x14ac:dyDescent="0.2">
      <c r="Y39031" s="396"/>
      <c r="Z39031" s="396"/>
      <c r="AA39031" s="441"/>
    </row>
    <row r="39032" spans="25:27" x14ac:dyDescent="0.2">
      <c r="Y39032" s="396"/>
      <c r="Z39032" s="396"/>
      <c r="AA39032" s="441"/>
    </row>
    <row r="39033" spans="25:27" x14ac:dyDescent="0.2">
      <c r="Y39033" s="396"/>
      <c r="Z39033" s="396"/>
      <c r="AA39033" s="441"/>
    </row>
    <row r="39034" spans="25:27" x14ac:dyDescent="0.2">
      <c r="Y39034" s="396"/>
      <c r="Z39034" s="396"/>
      <c r="AA39034" s="441"/>
    </row>
    <row r="39035" spans="25:27" x14ac:dyDescent="0.2">
      <c r="Y39035" s="396"/>
      <c r="Z39035" s="396"/>
      <c r="AA39035" s="441"/>
    </row>
    <row r="39036" spans="25:27" x14ac:dyDescent="0.2">
      <c r="Y39036" s="396"/>
      <c r="Z39036" s="396"/>
      <c r="AA39036" s="441"/>
    </row>
    <row r="39037" spans="25:27" x14ac:dyDescent="0.2">
      <c r="Y39037" s="396"/>
      <c r="Z39037" s="396"/>
      <c r="AA39037" s="441"/>
    </row>
    <row r="39038" spans="25:27" x14ac:dyDescent="0.2">
      <c r="Y39038" s="396"/>
      <c r="Z39038" s="396"/>
      <c r="AA39038" s="441"/>
    </row>
    <row r="39039" spans="25:27" x14ac:dyDescent="0.2">
      <c r="Y39039" s="396"/>
      <c r="Z39039" s="396"/>
      <c r="AA39039" s="441"/>
    </row>
    <row r="39040" spans="25:27" x14ac:dyDescent="0.2">
      <c r="Y39040" s="396"/>
      <c r="Z39040" s="396"/>
      <c r="AA39040" s="441"/>
    </row>
    <row r="39041" spans="25:27" x14ac:dyDescent="0.2">
      <c r="Y39041" s="396"/>
      <c r="Z39041" s="396"/>
      <c r="AA39041" s="441"/>
    </row>
    <row r="39042" spans="25:27" x14ac:dyDescent="0.2">
      <c r="Y39042" s="396"/>
      <c r="Z39042" s="396"/>
      <c r="AA39042" s="441"/>
    </row>
    <row r="39043" spans="25:27" x14ac:dyDescent="0.2">
      <c r="Y39043" s="396"/>
      <c r="Z39043" s="396"/>
      <c r="AA39043" s="441"/>
    </row>
    <row r="39044" spans="25:27" x14ac:dyDescent="0.2">
      <c r="Y39044" s="396"/>
      <c r="Z39044" s="396"/>
      <c r="AA39044" s="441"/>
    </row>
    <row r="39045" spans="25:27" x14ac:dyDescent="0.2">
      <c r="Y39045" s="396"/>
      <c r="Z39045" s="396"/>
      <c r="AA39045" s="441"/>
    </row>
    <row r="39046" spans="25:27" x14ac:dyDescent="0.2">
      <c r="Y39046" s="396"/>
      <c r="Z39046" s="396"/>
      <c r="AA39046" s="441"/>
    </row>
    <row r="39047" spans="25:27" x14ac:dyDescent="0.2">
      <c r="Y39047" s="396"/>
      <c r="Z39047" s="396"/>
      <c r="AA39047" s="441"/>
    </row>
    <row r="39048" spans="25:27" x14ac:dyDescent="0.2">
      <c r="Y39048" s="396"/>
      <c r="Z39048" s="396"/>
      <c r="AA39048" s="441"/>
    </row>
    <row r="39049" spans="25:27" x14ac:dyDescent="0.2">
      <c r="Y39049" s="396"/>
      <c r="Z39049" s="396"/>
      <c r="AA39049" s="441"/>
    </row>
    <row r="39050" spans="25:27" x14ac:dyDescent="0.2">
      <c r="Y39050" s="396"/>
      <c r="Z39050" s="396"/>
      <c r="AA39050" s="441"/>
    </row>
    <row r="39051" spans="25:27" x14ac:dyDescent="0.2">
      <c r="Y39051" s="396"/>
      <c r="Z39051" s="396"/>
      <c r="AA39051" s="441"/>
    </row>
    <row r="39052" spans="25:27" x14ac:dyDescent="0.2">
      <c r="Y39052" s="396"/>
      <c r="Z39052" s="396"/>
      <c r="AA39052" s="441"/>
    </row>
    <row r="39053" spans="25:27" x14ac:dyDescent="0.2">
      <c r="Y39053" s="396"/>
      <c r="Z39053" s="396"/>
      <c r="AA39053" s="441"/>
    </row>
    <row r="39054" spans="25:27" x14ac:dyDescent="0.2">
      <c r="Y39054" s="396"/>
      <c r="Z39054" s="396"/>
      <c r="AA39054" s="441"/>
    </row>
    <row r="39055" spans="25:27" x14ac:dyDescent="0.2">
      <c r="Y39055" s="396"/>
      <c r="Z39055" s="396"/>
      <c r="AA39055" s="441"/>
    </row>
    <row r="39056" spans="25:27" x14ac:dyDescent="0.2">
      <c r="Y39056" s="396"/>
      <c r="Z39056" s="396"/>
      <c r="AA39056" s="441"/>
    </row>
    <row r="39057" spans="25:27" x14ac:dyDescent="0.2">
      <c r="Y39057" s="396"/>
      <c r="Z39057" s="396"/>
      <c r="AA39057" s="441"/>
    </row>
    <row r="39058" spans="25:27" x14ac:dyDescent="0.2">
      <c r="Y39058" s="396"/>
      <c r="Z39058" s="396"/>
      <c r="AA39058" s="441"/>
    </row>
    <row r="39059" spans="25:27" x14ac:dyDescent="0.2">
      <c r="Y39059" s="396"/>
      <c r="Z39059" s="396"/>
      <c r="AA39059" s="441"/>
    </row>
    <row r="39060" spans="25:27" x14ac:dyDescent="0.2">
      <c r="Y39060" s="396"/>
      <c r="Z39060" s="396"/>
      <c r="AA39060" s="441"/>
    </row>
    <row r="39061" spans="25:27" x14ac:dyDescent="0.2">
      <c r="Y39061" s="396"/>
      <c r="Z39061" s="396"/>
      <c r="AA39061" s="441"/>
    </row>
    <row r="39062" spans="25:27" x14ac:dyDescent="0.2">
      <c r="Y39062" s="396"/>
      <c r="Z39062" s="396"/>
      <c r="AA39062" s="441"/>
    </row>
    <row r="39063" spans="25:27" x14ac:dyDescent="0.2">
      <c r="Y39063" s="396"/>
      <c r="Z39063" s="396"/>
      <c r="AA39063" s="441"/>
    </row>
    <row r="39064" spans="25:27" x14ac:dyDescent="0.2">
      <c r="Y39064" s="396"/>
      <c r="Z39064" s="396"/>
      <c r="AA39064" s="441"/>
    </row>
    <row r="39065" spans="25:27" x14ac:dyDescent="0.2">
      <c r="Y39065" s="396"/>
      <c r="Z39065" s="396"/>
      <c r="AA39065" s="441"/>
    </row>
    <row r="39066" spans="25:27" x14ac:dyDescent="0.2">
      <c r="Y39066" s="396"/>
      <c r="Z39066" s="396"/>
      <c r="AA39066" s="441"/>
    </row>
    <row r="39067" spans="25:27" x14ac:dyDescent="0.2">
      <c r="Y39067" s="396"/>
      <c r="Z39067" s="396"/>
      <c r="AA39067" s="441"/>
    </row>
    <row r="39068" spans="25:27" x14ac:dyDescent="0.2">
      <c r="Y39068" s="396"/>
      <c r="Z39068" s="396"/>
      <c r="AA39068" s="441"/>
    </row>
    <row r="39069" spans="25:27" x14ac:dyDescent="0.2">
      <c r="Y39069" s="396"/>
      <c r="Z39069" s="396"/>
      <c r="AA39069" s="441"/>
    </row>
    <row r="39070" spans="25:27" x14ac:dyDescent="0.2">
      <c r="Y39070" s="396"/>
      <c r="Z39070" s="396"/>
      <c r="AA39070" s="441"/>
    </row>
    <row r="39071" spans="25:27" x14ac:dyDescent="0.2">
      <c r="Y39071" s="396"/>
      <c r="Z39071" s="396"/>
      <c r="AA39071" s="441"/>
    </row>
    <row r="39072" spans="25:27" x14ac:dyDescent="0.2">
      <c r="Y39072" s="396"/>
      <c r="Z39072" s="396"/>
      <c r="AA39072" s="441"/>
    </row>
    <row r="39073" spans="25:27" x14ac:dyDescent="0.2">
      <c r="Y39073" s="396"/>
      <c r="Z39073" s="396"/>
      <c r="AA39073" s="441"/>
    </row>
    <row r="39074" spans="25:27" x14ac:dyDescent="0.2">
      <c r="Y39074" s="396"/>
      <c r="Z39074" s="396"/>
      <c r="AA39074" s="441"/>
    </row>
    <row r="39075" spans="25:27" x14ac:dyDescent="0.2">
      <c r="Y39075" s="396"/>
      <c r="Z39075" s="396"/>
      <c r="AA39075" s="441"/>
    </row>
    <row r="39076" spans="25:27" x14ac:dyDescent="0.2">
      <c r="Y39076" s="396"/>
      <c r="Z39076" s="396"/>
      <c r="AA39076" s="441"/>
    </row>
    <row r="39077" spans="25:27" x14ac:dyDescent="0.2">
      <c r="Y39077" s="396"/>
      <c r="Z39077" s="396"/>
      <c r="AA39077" s="441"/>
    </row>
    <row r="39078" spans="25:27" x14ac:dyDescent="0.2">
      <c r="Y39078" s="396"/>
      <c r="Z39078" s="396"/>
      <c r="AA39078" s="441"/>
    </row>
    <row r="39079" spans="25:27" x14ac:dyDescent="0.2">
      <c r="Y39079" s="396"/>
      <c r="Z39079" s="396"/>
      <c r="AA39079" s="441"/>
    </row>
    <row r="39080" spans="25:27" x14ac:dyDescent="0.2">
      <c r="Y39080" s="396"/>
      <c r="Z39080" s="396"/>
      <c r="AA39080" s="441"/>
    </row>
    <row r="39081" spans="25:27" x14ac:dyDescent="0.2">
      <c r="Y39081" s="396"/>
      <c r="Z39081" s="396"/>
      <c r="AA39081" s="441"/>
    </row>
    <row r="39082" spans="25:27" x14ac:dyDescent="0.2">
      <c r="Y39082" s="396"/>
      <c r="Z39082" s="396"/>
      <c r="AA39082" s="441"/>
    </row>
    <row r="39083" spans="25:27" x14ac:dyDescent="0.2">
      <c r="Y39083" s="396"/>
      <c r="Z39083" s="396"/>
      <c r="AA39083" s="441"/>
    </row>
    <row r="39084" spans="25:27" x14ac:dyDescent="0.2">
      <c r="Y39084" s="396"/>
      <c r="Z39084" s="396"/>
      <c r="AA39084" s="441"/>
    </row>
    <row r="39085" spans="25:27" x14ac:dyDescent="0.2">
      <c r="Y39085" s="396"/>
      <c r="Z39085" s="396"/>
      <c r="AA39085" s="441"/>
    </row>
    <row r="39086" spans="25:27" x14ac:dyDescent="0.2">
      <c r="Y39086" s="396"/>
      <c r="Z39086" s="396"/>
      <c r="AA39086" s="441"/>
    </row>
    <row r="39087" spans="25:27" x14ac:dyDescent="0.2">
      <c r="Y39087" s="396"/>
      <c r="Z39087" s="396"/>
      <c r="AA39087" s="441"/>
    </row>
    <row r="39088" spans="25:27" x14ac:dyDescent="0.2">
      <c r="Y39088" s="396"/>
      <c r="Z39088" s="396"/>
      <c r="AA39088" s="441"/>
    </row>
    <row r="39089" spans="25:27" x14ac:dyDescent="0.2">
      <c r="Y39089" s="396"/>
      <c r="Z39089" s="396"/>
      <c r="AA39089" s="441"/>
    </row>
    <row r="39090" spans="25:27" x14ac:dyDescent="0.2">
      <c r="Y39090" s="396"/>
      <c r="Z39090" s="396"/>
      <c r="AA39090" s="441"/>
    </row>
    <row r="39091" spans="25:27" x14ac:dyDescent="0.2">
      <c r="Y39091" s="396"/>
      <c r="Z39091" s="396"/>
      <c r="AA39091" s="441"/>
    </row>
    <row r="39092" spans="25:27" x14ac:dyDescent="0.2">
      <c r="Y39092" s="396"/>
      <c r="Z39092" s="396"/>
      <c r="AA39092" s="441"/>
    </row>
    <row r="39093" spans="25:27" x14ac:dyDescent="0.2">
      <c r="Y39093" s="396"/>
      <c r="Z39093" s="396"/>
      <c r="AA39093" s="441"/>
    </row>
    <row r="39094" spans="25:27" x14ac:dyDescent="0.2">
      <c r="Y39094" s="396"/>
      <c r="Z39094" s="396"/>
      <c r="AA39094" s="441"/>
    </row>
    <row r="39095" spans="25:27" x14ac:dyDescent="0.2">
      <c r="Y39095" s="396"/>
      <c r="Z39095" s="396"/>
      <c r="AA39095" s="441"/>
    </row>
    <row r="39096" spans="25:27" x14ac:dyDescent="0.2">
      <c r="Y39096" s="396"/>
      <c r="Z39096" s="396"/>
      <c r="AA39096" s="441"/>
    </row>
    <row r="39097" spans="25:27" x14ac:dyDescent="0.2">
      <c r="Y39097" s="396"/>
      <c r="Z39097" s="396"/>
      <c r="AA39097" s="441"/>
    </row>
    <row r="39098" spans="25:27" x14ac:dyDescent="0.2">
      <c r="Y39098" s="396"/>
      <c r="Z39098" s="396"/>
      <c r="AA39098" s="441"/>
    </row>
    <row r="39099" spans="25:27" x14ac:dyDescent="0.2">
      <c r="Y39099" s="396"/>
      <c r="Z39099" s="396"/>
      <c r="AA39099" s="441"/>
    </row>
    <row r="39100" spans="25:27" x14ac:dyDescent="0.2">
      <c r="Y39100" s="396"/>
      <c r="Z39100" s="396"/>
      <c r="AA39100" s="441"/>
    </row>
    <row r="39101" spans="25:27" x14ac:dyDescent="0.2">
      <c r="Y39101" s="396"/>
      <c r="Z39101" s="396"/>
      <c r="AA39101" s="441"/>
    </row>
    <row r="39102" spans="25:27" x14ac:dyDescent="0.2">
      <c r="Y39102" s="396"/>
      <c r="Z39102" s="396"/>
      <c r="AA39102" s="441"/>
    </row>
    <row r="39103" spans="25:27" x14ac:dyDescent="0.2">
      <c r="Y39103" s="396"/>
      <c r="Z39103" s="396"/>
      <c r="AA39103" s="441"/>
    </row>
    <row r="39104" spans="25:27" x14ac:dyDescent="0.2">
      <c r="Y39104" s="396"/>
      <c r="Z39104" s="396"/>
      <c r="AA39104" s="441"/>
    </row>
    <row r="39105" spans="25:27" x14ac:dyDescent="0.2">
      <c r="Y39105" s="396"/>
      <c r="Z39105" s="396"/>
      <c r="AA39105" s="441"/>
    </row>
    <row r="39106" spans="25:27" x14ac:dyDescent="0.2">
      <c r="Y39106" s="396"/>
      <c r="Z39106" s="396"/>
      <c r="AA39106" s="441"/>
    </row>
    <row r="39107" spans="25:27" x14ac:dyDescent="0.2">
      <c r="Y39107" s="396"/>
      <c r="Z39107" s="396"/>
      <c r="AA39107" s="441"/>
    </row>
    <row r="39108" spans="25:27" x14ac:dyDescent="0.2">
      <c r="Y39108" s="396"/>
      <c r="Z39108" s="396"/>
      <c r="AA39108" s="441"/>
    </row>
    <row r="39109" spans="25:27" x14ac:dyDescent="0.2">
      <c r="Y39109" s="396"/>
      <c r="Z39109" s="396"/>
      <c r="AA39109" s="441"/>
    </row>
    <row r="39110" spans="25:27" x14ac:dyDescent="0.2">
      <c r="Y39110" s="396"/>
      <c r="Z39110" s="396"/>
      <c r="AA39110" s="441"/>
    </row>
    <row r="39111" spans="25:27" x14ac:dyDescent="0.2">
      <c r="Y39111" s="396"/>
      <c r="Z39111" s="396"/>
      <c r="AA39111" s="441"/>
    </row>
    <row r="39112" spans="25:27" x14ac:dyDescent="0.2">
      <c r="Y39112" s="396"/>
      <c r="Z39112" s="396"/>
      <c r="AA39112" s="441"/>
    </row>
    <row r="39113" spans="25:27" x14ac:dyDescent="0.2">
      <c r="Y39113" s="396"/>
      <c r="Z39113" s="396"/>
      <c r="AA39113" s="441"/>
    </row>
    <row r="39114" spans="25:27" x14ac:dyDescent="0.2">
      <c r="Y39114" s="396"/>
      <c r="Z39114" s="396"/>
      <c r="AA39114" s="441"/>
    </row>
    <row r="39115" spans="25:27" x14ac:dyDescent="0.2">
      <c r="Y39115" s="396"/>
      <c r="Z39115" s="396"/>
      <c r="AA39115" s="441"/>
    </row>
    <row r="39116" spans="25:27" x14ac:dyDescent="0.2">
      <c r="Y39116" s="396"/>
      <c r="Z39116" s="396"/>
      <c r="AA39116" s="441"/>
    </row>
    <row r="39117" spans="25:27" x14ac:dyDescent="0.2">
      <c r="Y39117" s="396"/>
      <c r="Z39117" s="396"/>
      <c r="AA39117" s="441"/>
    </row>
    <row r="39118" spans="25:27" x14ac:dyDescent="0.2">
      <c r="Y39118" s="396"/>
      <c r="Z39118" s="396"/>
      <c r="AA39118" s="441"/>
    </row>
    <row r="39119" spans="25:27" x14ac:dyDescent="0.2">
      <c r="Y39119" s="396"/>
      <c r="Z39119" s="396"/>
      <c r="AA39119" s="441"/>
    </row>
    <row r="39120" spans="25:27" x14ac:dyDescent="0.2">
      <c r="Y39120" s="396"/>
      <c r="Z39120" s="396"/>
      <c r="AA39120" s="441"/>
    </row>
    <row r="39121" spans="25:27" x14ac:dyDescent="0.2">
      <c r="Y39121" s="396"/>
      <c r="Z39121" s="396"/>
      <c r="AA39121" s="441"/>
    </row>
    <row r="39122" spans="25:27" x14ac:dyDescent="0.2">
      <c r="Y39122" s="396"/>
      <c r="Z39122" s="396"/>
      <c r="AA39122" s="441"/>
    </row>
    <row r="39123" spans="25:27" x14ac:dyDescent="0.2">
      <c r="Y39123" s="396"/>
      <c r="Z39123" s="396"/>
      <c r="AA39123" s="441"/>
    </row>
    <row r="39124" spans="25:27" x14ac:dyDescent="0.2">
      <c r="Y39124" s="396"/>
      <c r="Z39124" s="396"/>
      <c r="AA39124" s="441"/>
    </row>
    <row r="39125" spans="25:27" x14ac:dyDescent="0.2">
      <c r="Y39125" s="396"/>
      <c r="Z39125" s="396"/>
      <c r="AA39125" s="441"/>
    </row>
    <row r="39126" spans="25:27" x14ac:dyDescent="0.2">
      <c r="Y39126" s="396"/>
      <c r="Z39126" s="396"/>
      <c r="AA39126" s="441"/>
    </row>
    <row r="39127" spans="25:27" x14ac:dyDescent="0.2">
      <c r="Y39127" s="396"/>
      <c r="Z39127" s="396"/>
      <c r="AA39127" s="441"/>
    </row>
    <row r="39128" spans="25:27" x14ac:dyDescent="0.2">
      <c r="Y39128" s="396"/>
      <c r="Z39128" s="396"/>
      <c r="AA39128" s="441"/>
    </row>
    <row r="39129" spans="25:27" x14ac:dyDescent="0.2">
      <c r="Y39129" s="396"/>
      <c r="Z39129" s="396"/>
      <c r="AA39129" s="441"/>
    </row>
    <row r="39130" spans="25:27" x14ac:dyDescent="0.2">
      <c r="Y39130" s="396"/>
      <c r="Z39130" s="396"/>
      <c r="AA39130" s="441"/>
    </row>
    <row r="39131" spans="25:27" x14ac:dyDescent="0.2">
      <c r="Y39131" s="396"/>
      <c r="Z39131" s="396"/>
      <c r="AA39131" s="441"/>
    </row>
    <row r="39132" spans="25:27" x14ac:dyDescent="0.2">
      <c r="Y39132" s="396"/>
      <c r="Z39132" s="396"/>
      <c r="AA39132" s="441"/>
    </row>
    <row r="39133" spans="25:27" x14ac:dyDescent="0.2">
      <c r="Y39133" s="396"/>
      <c r="Z39133" s="396"/>
      <c r="AA39133" s="441"/>
    </row>
    <row r="39134" spans="25:27" x14ac:dyDescent="0.2">
      <c r="Y39134" s="396"/>
      <c r="Z39134" s="396"/>
      <c r="AA39134" s="441"/>
    </row>
    <row r="39135" spans="25:27" x14ac:dyDescent="0.2">
      <c r="Y39135" s="396"/>
      <c r="Z39135" s="396"/>
      <c r="AA39135" s="441"/>
    </row>
    <row r="39136" spans="25:27" x14ac:dyDescent="0.2">
      <c r="Y39136" s="396"/>
      <c r="Z39136" s="396"/>
      <c r="AA39136" s="441"/>
    </row>
    <row r="39137" spans="25:27" x14ac:dyDescent="0.2">
      <c r="Y39137" s="396"/>
      <c r="Z39137" s="396"/>
      <c r="AA39137" s="441"/>
    </row>
    <row r="39138" spans="25:27" x14ac:dyDescent="0.2">
      <c r="Y39138" s="396"/>
      <c r="Z39138" s="396"/>
      <c r="AA39138" s="441"/>
    </row>
    <row r="39139" spans="25:27" x14ac:dyDescent="0.2">
      <c r="Y39139" s="396"/>
      <c r="Z39139" s="396"/>
      <c r="AA39139" s="441"/>
    </row>
    <row r="39140" spans="25:27" x14ac:dyDescent="0.2">
      <c r="Y39140" s="396"/>
      <c r="Z39140" s="396"/>
      <c r="AA39140" s="441"/>
    </row>
    <row r="39141" spans="25:27" x14ac:dyDescent="0.2">
      <c r="Y39141" s="396"/>
      <c r="Z39141" s="396"/>
      <c r="AA39141" s="441"/>
    </row>
    <row r="39142" spans="25:27" x14ac:dyDescent="0.2">
      <c r="Y39142" s="396"/>
      <c r="Z39142" s="396"/>
      <c r="AA39142" s="441"/>
    </row>
    <row r="39143" spans="25:27" x14ac:dyDescent="0.2">
      <c r="Y39143" s="396"/>
      <c r="Z39143" s="396"/>
      <c r="AA39143" s="441"/>
    </row>
    <row r="39144" spans="25:27" x14ac:dyDescent="0.2">
      <c r="Y39144" s="396"/>
      <c r="Z39144" s="396"/>
      <c r="AA39144" s="441"/>
    </row>
    <row r="39145" spans="25:27" x14ac:dyDescent="0.2">
      <c r="Y39145" s="396"/>
      <c r="Z39145" s="396"/>
      <c r="AA39145" s="441"/>
    </row>
    <row r="39146" spans="25:27" x14ac:dyDescent="0.2">
      <c r="Y39146" s="396"/>
      <c r="Z39146" s="396"/>
      <c r="AA39146" s="441"/>
    </row>
    <row r="39147" spans="25:27" x14ac:dyDescent="0.2">
      <c r="Y39147" s="396"/>
      <c r="Z39147" s="396"/>
      <c r="AA39147" s="441"/>
    </row>
    <row r="39148" spans="25:27" x14ac:dyDescent="0.2">
      <c r="Y39148" s="396"/>
      <c r="Z39148" s="396"/>
      <c r="AA39148" s="441"/>
    </row>
    <row r="39149" spans="25:27" x14ac:dyDescent="0.2">
      <c r="Y39149" s="396"/>
      <c r="Z39149" s="396"/>
      <c r="AA39149" s="441"/>
    </row>
    <row r="39150" spans="25:27" x14ac:dyDescent="0.2">
      <c r="Y39150" s="396"/>
      <c r="Z39150" s="396"/>
      <c r="AA39150" s="441"/>
    </row>
    <row r="39151" spans="25:27" x14ac:dyDescent="0.2">
      <c r="Y39151" s="396"/>
      <c r="Z39151" s="396"/>
      <c r="AA39151" s="441"/>
    </row>
    <row r="39152" spans="25:27" x14ac:dyDescent="0.2">
      <c r="Y39152" s="396"/>
      <c r="Z39152" s="396"/>
      <c r="AA39152" s="441"/>
    </row>
    <row r="39153" spans="25:27" x14ac:dyDescent="0.2">
      <c r="Y39153" s="396"/>
      <c r="Z39153" s="396"/>
      <c r="AA39153" s="441"/>
    </row>
    <row r="39154" spans="25:27" x14ac:dyDescent="0.2">
      <c r="Y39154" s="396"/>
      <c r="Z39154" s="396"/>
      <c r="AA39154" s="441"/>
    </row>
    <row r="39155" spans="25:27" x14ac:dyDescent="0.2">
      <c r="Y39155" s="396"/>
      <c r="Z39155" s="396"/>
      <c r="AA39155" s="441"/>
    </row>
    <row r="39156" spans="25:27" x14ac:dyDescent="0.2">
      <c r="Y39156" s="396"/>
      <c r="Z39156" s="396"/>
      <c r="AA39156" s="441"/>
    </row>
    <row r="39157" spans="25:27" x14ac:dyDescent="0.2">
      <c r="Y39157" s="396"/>
      <c r="Z39157" s="396"/>
      <c r="AA39157" s="441"/>
    </row>
    <row r="39158" spans="25:27" x14ac:dyDescent="0.2">
      <c r="Y39158" s="396"/>
      <c r="Z39158" s="396"/>
      <c r="AA39158" s="441"/>
    </row>
    <row r="39159" spans="25:27" x14ac:dyDescent="0.2">
      <c r="Y39159" s="396"/>
      <c r="Z39159" s="396"/>
      <c r="AA39159" s="441"/>
    </row>
    <row r="39160" spans="25:27" x14ac:dyDescent="0.2">
      <c r="Y39160" s="396"/>
      <c r="Z39160" s="396"/>
      <c r="AA39160" s="441"/>
    </row>
    <row r="39161" spans="25:27" x14ac:dyDescent="0.2">
      <c r="Y39161" s="396"/>
      <c r="Z39161" s="396"/>
      <c r="AA39161" s="441"/>
    </row>
    <row r="39162" spans="25:27" x14ac:dyDescent="0.2">
      <c r="Y39162" s="396"/>
      <c r="Z39162" s="396"/>
      <c r="AA39162" s="441"/>
    </row>
    <row r="39163" spans="25:27" x14ac:dyDescent="0.2">
      <c r="Y39163" s="396"/>
      <c r="Z39163" s="396"/>
      <c r="AA39163" s="441"/>
    </row>
    <row r="39164" spans="25:27" x14ac:dyDescent="0.2">
      <c r="Y39164" s="396"/>
      <c r="Z39164" s="396"/>
      <c r="AA39164" s="441"/>
    </row>
    <row r="39165" spans="25:27" x14ac:dyDescent="0.2">
      <c r="Y39165" s="396"/>
      <c r="Z39165" s="396"/>
      <c r="AA39165" s="441"/>
    </row>
    <row r="39166" spans="25:27" x14ac:dyDescent="0.2">
      <c r="Y39166" s="396"/>
      <c r="Z39166" s="396"/>
      <c r="AA39166" s="441"/>
    </row>
    <row r="39167" spans="25:27" x14ac:dyDescent="0.2">
      <c r="Y39167" s="396"/>
      <c r="Z39167" s="396"/>
      <c r="AA39167" s="441"/>
    </row>
    <row r="39168" spans="25:27" x14ac:dyDescent="0.2">
      <c r="Y39168" s="396"/>
      <c r="Z39168" s="396"/>
      <c r="AA39168" s="441"/>
    </row>
    <row r="39169" spans="25:27" x14ac:dyDescent="0.2">
      <c r="Y39169" s="396"/>
      <c r="Z39169" s="396"/>
      <c r="AA39169" s="441"/>
    </row>
    <row r="39170" spans="25:27" x14ac:dyDescent="0.2">
      <c r="Y39170" s="396"/>
      <c r="Z39170" s="396"/>
      <c r="AA39170" s="441"/>
    </row>
    <row r="39171" spans="25:27" x14ac:dyDescent="0.2">
      <c r="Y39171" s="396"/>
      <c r="Z39171" s="396"/>
      <c r="AA39171" s="441"/>
    </row>
    <row r="39172" spans="25:27" x14ac:dyDescent="0.2">
      <c r="Y39172" s="396"/>
      <c r="Z39172" s="396"/>
      <c r="AA39172" s="441"/>
    </row>
    <row r="39173" spans="25:27" x14ac:dyDescent="0.2">
      <c r="Y39173" s="396"/>
      <c r="Z39173" s="396"/>
      <c r="AA39173" s="441"/>
    </row>
    <row r="39174" spans="25:27" x14ac:dyDescent="0.2">
      <c r="Y39174" s="396"/>
      <c r="Z39174" s="396"/>
      <c r="AA39174" s="441"/>
    </row>
    <row r="39175" spans="25:27" x14ac:dyDescent="0.2">
      <c r="Y39175" s="396"/>
      <c r="Z39175" s="396"/>
      <c r="AA39175" s="441"/>
    </row>
    <row r="39176" spans="25:27" x14ac:dyDescent="0.2">
      <c r="Y39176" s="396"/>
      <c r="Z39176" s="396"/>
      <c r="AA39176" s="441"/>
    </row>
    <row r="39177" spans="25:27" x14ac:dyDescent="0.2">
      <c r="Y39177" s="396"/>
      <c r="Z39177" s="396"/>
      <c r="AA39177" s="441"/>
    </row>
    <row r="39178" spans="25:27" x14ac:dyDescent="0.2">
      <c r="Y39178" s="396"/>
      <c r="Z39178" s="396"/>
      <c r="AA39178" s="441"/>
    </row>
    <row r="39179" spans="25:27" x14ac:dyDescent="0.2">
      <c r="Y39179" s="396"/>
      <c r="Z39179" s="396"/>
      <c r="AA39179" s="441"/>
    </row>
    <row r="39180" spans="25:27" x14ac:dyDescent="0.2">
      <c r="Y39180" s="396"/>
      <c r="Z39180" s="396"/>
      <c r="AA39180" s="441"/>
    </row>
    <row r="39181" spans="25:27" x14ac:dyDescent="0.2">
      <c r="Y39181" s="396"/>
      <c r="Z39181" s="396"/>
      <c r="AA39181" s="441"/>
    </row>
    <row r="39182" spans="25:27" x14ac:dyDescent="0.2">
      <c r="Y39182" s="396"/>
      <c r="Z39182" s="396"/>
      <c r="AA39182" s="441"/>
    </row>
    <row r="39183" spans="25:27" x14ac:dyDescent="0.2">
      <c r="Y39183" s="396"/>
      <c r="Z39183" s="396"/>
      <c r="AA39183" s="441"/>
    </row>
    <row r="39184" spans="25:27" x14ac:dyDescent="0.2">
      <c r="Y39184" s="396"/>
      <c r="Z39184" s="396"/>
      <c r="AA39184" s="441"/>
    </row>
    <row r="39185" spans="25:27" x14ac:dyDescent="0.2">
      <c r="Y39185" s="396"/>
      <c r="Z39185" s="396"/>
      <c r="AA39185" s="441"/>
    </row>
    <row r="39186" spans="25:27" x14ac:dyDescent="0.2">
      <c r="Y39186" s="396"/>
      <c r="Z39186" s="396"/>
      <c r="AA39186" s="441"/>
    </row>
    <row r="39187" spans="25:27" x14ac:dyDescent="0.2">
      <c r="Y39187" s="396"/>
      <c r="Z39187" s="396"/>
      <c r="AA39187" s="441"/>
    </row>
    <row r="39188" spans="25:27" x14ac:dyDescent="0.2">
      <c r="Y39188" s="396"/>
      <c r="Z39188" s="396"/>
      <c r="AA39188" s="441"/>
    </row>
    <row r="39189" spans="25:27" x14ac:dyDescent="0.2">
      <c r="Y39189" s="396"/>
      <c r="Z39189" s="396"/>
      <c r="AA39189" s="441"/>
    </row>
    <row r="39190" spans="25:27" x14ac:dyDescent="0.2">
      <c r="Y39190" s="396"/>
      <c r="Z39190" s="396"/>
      <c r="AA39190" s="441"/>
    </row>
    <row r="39191" spans="25:27" x14ac:dyDescent="0.2">
      <c r="Y39191" s="396"/>
      <c r="Z39191" s="396"/>
      <c r="AA39191" s="441"/>
    </row>
    <row r="39192" spans="25:27" x14ac:dyDescent="0.2">
      <c r="Y39192" s="396"/>
      <c r="Z39192" s="396"/>
      <c r="AA39192" s="441"/>
    </row>
    <row r="39193" spans="25:27" x14ac:dyDescent="0.2">
      <c r="Y39193" s="396"/>
      <c r="Z39193" s="396"/>
      <c r="AA39193" s="441"/>
    </row>
    <row r="39194" spans="25:27" x14ac:dyDescent="0.2">
      <c r="Y39194" s="396"/>
      <c r="Z39194" s="396"/>
      <c r="AA39194" s="441"/>
    </row>
    <row r="39195" spans="25:27" x14ac:dyDescent="0.2">
      <c r="Y39195" s="396"/>
      <c r="Z39195" s="396"/>
      <c r="AA39195" s="441"/>
    </row>
    <row r="39196" spans="25:27" x14ac:dyDescent="0.2">
      <c r="Y39196" s="396"/>
      <c r="Z39196" s="396"/>
      <c r="AA39196" s="441"/>
    </row>
    <row r="39197" spans="25:27" x14ac:dyDescent="0.2">
      <c r="Y39197" s="396"/>
      <c r="Z39197" s="396"/>
      <c r="AA39197" s="441"/>
    </row>
    <row r="39198" spans="25:27" x14ac:dyDescent="0.2">
      <c r="Y39198" s="396"/>
      <c r="Z39198" s="396"/>
      <c r="AA39198" s="441"/>
    </row>
    <row r="39199" spans="25:27" x14ac:dyDescent="0.2">
      <c r="Y39199" s="396"/>
      <c r="Z39199" s="396"/>
      <c r="AA39199" s="441"/>
    </row>
    <row r="39200" spans="25:27" x14ac:dyDescent="0.2">
      <c r="Y39200" s="396"/>
      <c r="Z39200" s="396"/>
      <c r="AA39200" s="441"/>
    </row>
    <row r="39201" spans="25:27" x14ac:dyDescent="0.2">
      <c r="Y39201" s="396"/>
      <c r="Z39201" s="396"/>
      <c r="AA39201" s="441"/>
    </row>
    <row r="39202" spans="25:27" x14ac:dyDescent="0.2">
      <c r="Y39202" s="396"/>
      <c r="Z39202" s="396"/>
      <c r="AA39202" s="441"/>
    </row>
    <row r="39203" spans="25:27" x14ac:dyDescent="0.2">
      <c r="Y39203" s="396"/>
      <c r="Z39203" s="396"/>
      <c r="AA39203" s="441"/>
    </row>
    <row r="39204" spans="25:27" x14ac:dyDescent="0.2">
      <c r="Y39204" s="396"/>
      <c r="Z39204" s="396"/>
      <c r="AA39204" s="441"/>
    </row>
    <row r="39205" spans="25:27" x14ac:dyDescent="0.2">
      <c r="Y39205" s="396"/>
      <c r="Z39205" s="396"/>
      <c r="AA39205" s="441"/>
    </row>
    <row r="39206" spans="25:27" x14ac:dyDescent="0.2">
      <c r="Y39206" s="396"/>
      <c r="Z39206" s="396"/>
      <c r="AA39206" s="441"/>
    </row>
    <row r="39207" spans="25:27" x14ac:dyDescent="0.2">
      <c r="Y39207" s="396"/>
      <c r="Z39207" s="396"/>
      <c r="AA39207" s="441"/>
    </row>
    <row r="39208" spans="25:27" x14ac:dyDescent="0.2">
      <c r="Y39208" s="396"/>
      <c r="Z39208" s="396"/>
      <c r="AA39208" s="441"/>
    </row>
    <row r="39209" spans="25:27" x14ac:dyDescent="0.2">
      <c r="Y39209" s="396"/>
      <c r="Z39209" s="396"/>
      <c r="AA39209" s="441"/>
    </row>
    <row r="39210" spans="25:27" x14ac:dyDescent="0.2">
      <c r="Y39210" s="396"/>
      <c r="Z39210" s="396"/>
      <c r="AA39210" s="441"/>
    </row>
    <row r="39211" spans="25:27" x14ac:dyDescent="0.2">
      <c r="Y39211" s="396"/>
      <c r="Z39211" s="396"/>
      <c r="AA39211" s="441"/>
    </row>
    <row r="39212" spans="25:27" x14ac:dyDescent="0.2">
      <c r="Y39212" s="396"/>
      <c r="Z39212" s="396"/>
      <c r="AA39212" s="441"/>
    </row>
    <row r="39213" spans="25:27" x14ac:dyDescent="0.2">
      <c r="Y39213" s="396"/>
      <c r="Z39213" s="396"/>
      <c r="AA39213" s="441"/>
    </row>
    <row r="39214" spans="25:27" x14ac:dyDescent="0.2">
      <c r="Y39214" s="396"/>
      <c r="Z39214" s="396"/>
      <c r="AA39214" s="441"/>
    </row>
    <row r="39215" spans="25:27" x14ac:dyDescent="0.2">
      <c r="Y39215" s="396"/>
      <c r="Z39215" s="396"/>
      <c r="AA39215" s="441"/>
    </row>
    <row r="39216" spans="25:27" x14ac:dyDescent="0.2">
      <c r="Y39216" s="396"/>
      <c r="Z39216" s="396"/>
      <c r="AA39216" s="441"/>
    </row>
    <row r="39217" spans="25:27" x14ac:dyDescent="0.2">
      <c r="Y39217" s="396"/>
      <c r="Z39217" s="396"/>
      <c r="AA39217" s="441"/>
    </row>
    <row r="39218" spans="25:27" x14ac:dyDescent="0.2">
      <c r="Y39218" s="396"/>
      <c r="Z39218" s="396"/>
      <c r="AA39218" s="441"/>
    </row>
    <row r="39219" spans="25:27" x14ac:dyDescent="0.2">
      <c r="Y39219" s="396"/>
      <c r="Z39219" s="396"/>
      <c r="AA39219" s="441"/>
    </row>
    <row r="39220" spans="25:27" x14ac:dyDescent="0.2">
      <c r="Y39220" s="396"/>
      <c r="Z39220" s="396"/>
      <c r="AA39220" s="441"/>
    </row>
    <row r="39221" spans="25:27" x14ac:dyDescent="0.2">
      <c r="Y39221" s="396"/>
      <c r="Z39221" s="396"/>
      <c r="AA39221" s="441"/>
    </row>
    <row r="39222" spans="25:27" x14ac:dyDescent="0.2">
      <c r="Y39222" s="396"/>
      <c r="Z39222" s="396"/>
      <c r="AA39222" s="441"/>
    </row>
    <row r="39223" spans="25:27" x14ac:dyDescent="0.2">
      <c r="Y39223" s="396"/>
      <c r="Z39223" s="396"/>
      <c r="AA39223" s="441"/>
    </row>
    <row r="39224" spans="25:27" x14ac:dyDescent="0.2">
      <c r="Y39224" s="396"/>
      <c r="Z39224" s="396"/>
      <c r="AA39224" s="441"/>
    </row>
    <row r="39225" spans="25:27" x14ac:dyDescent="0.2">
      <c r="Y39225" s="396"/>
      <c r="Z39225" s="396"/>
      <c r="AA39225" s="441"/>
    </row>
    <row r="39226" spans="25:27" x14ac:dyDescent="0.2">
      <c r="Y39226" s="396"/>
      <c r="Z39226" s="396"/>
      <c r="AA39226" s="441"/>
    </row>
    <row r="39227" spans="25:27" x14ac:dyDescent="0.2">
      <c r="Y39227" s="396"/>
      <c r="Z39227" s="396"/>
      <c r="AA39227" s="441"/>
    </row>
    <row r="39228" spans="25:27" x14ac:dyDescent="0.2">
      <c r="Y39228" s="396"/>
      <c r="Z39228" s="396"/>
      <c r="AA39228" s="441"/>
    </row>
    <row r="39229" spans="25:27" x14ac:dyDescent="0.2">
      <c r="Y39229" s="396"/>
      <c r="Z39229" s="396"/>
      <c r="AA39229" s="441"/>
    </row>
    <row r="39230" spans="25:27" x14ac:dyDescent="0.2">
      <c r="Y39230" s="396"/>
      <c r="Z39230" s="396"/>
      <c r="AA39230" s="441"/>
    </row>
    <row r="39231" spans="25:27" x14ac:dyDescent="0.2">
      <c r="Y39231" s="396"/>
      <c r="Z39231" s="396"/>
      <c r="AA39231" s="441"/>
    </row>
    <row r="39232" spans="25:27" x14ac:dyDescent="0.2">
      <c r="Y39232" s="396"/>
      <c r="Z39232" s="396"/>
      <c r="AA39232" s="441"/>
    </row>
    <row r="39233" spans="25:27" x14ac:dyDescent="0.2">
      <c r="Y39233" s="396"/>
      <c r="Z39233" s="396"/>
      <c r="AA39233" s="441"/>
    </row>
    <row r="39234" spans="25:27" x14ac:dyDescent="0.2">
      <c r="Y39234" s="396"/>
      <c r="Z39234" s="396"/>
      <c r="AA39234" s="441"/>
    </row>
    <row r="39235" spans="25:27" x14ac:dyDescent="0.2">
      <c r="Y39235" s="396"/>
      <c r="Z39235" s="396"/>
      <c r="AA39235" s="441"/>
    </row>
    <row r="39236" spans="25:27" x14ac:dyDescent="0.2">
      <c r="Y39236" s="396"/>
      <c r="Z39236" s="396"/>
      <c r="AA39236" s="441"/>
    </row>
    <row r="39237" spans="25:27" x14ac:dyDescent="0.2">
      <c r="Y39237" s="396"/>
      <c r="Z39237" s="396"/>
      <c r="AA39237" s="441"/>
    </row>
    <row r="39238" spans="25:27" x14ac:dyDescent="0.2">
      <c r="Y39238" s="396"/>
      <c r="Z39238" s="396"/>
      <c r="AA39238" s="441"/>
    </row>
    <row r="39239" spans="25:27" x14ac:dyDescent="0.2">
      <c r="Y39239" s="396"/>
      <c r="Z39239" s="396"/>
      <c r="AA39239" s="441"/>
    </row>
    <row r="39240" spans="25:27" x14ac:dyDescent="0.2">
      <c r="Y39240" s="396"/>
      <c r="Z39240" s="396"/>
      <c r="AA39240" s="441"/>
    </row>
    <row r="39241" spans="25:27" x14ac:dyDescent="0.2">
      <c r="Y39241" s="396"/>
      <c r="Z39241" s="396"/>
      <c r="AA39241" s="441"/>
    </row>
    <row r="39242" spans="25:27" x14ac:dyDescent="0.2">
      <c r="Y39242" s="396"/>
      <c r="Z39242" s="396"/>
      <c r="AA39242" s="441"/>
    </row>
    <row r="39243" spans="25:27" x14ac:dyDescent="0.2">
      <c r="Y39243" s="396"/>
      <c r="Z39243" s="396"/>
      <c r="AA39243" s="441"/>
    </row>
    <row r="39244" spans="25:27" x14ac:dyDescent="0.2">
      <c r="Y39244" s="396"/>
      <c r="Z39244" s="396"/>
      <c r="AA39244" s="441"/>
    </row>
    <row r="39245" spans="25:27" x14ac:dyDescent="0.2">
      <c r="Y39245" s="396"/>
      <c r="Z39245" s="396"/>
      <c r="AA39245" s="441"/>
    </row>
    <row r="39246" spans="25:27" x14ac:dyDescent="0.2">
      <c r="Y39246" s="396"/>
      <c r="Z39246" s="396"/>
      <c r="AA39246" s="441"/>
    </row>
    <row r="39247" spans="25:27" x14ac:dyDescent="0.2">
      <c r="Y39247" s="396"/>
      <c r="Z39247" s="396"/>
      <c r="AA39247" s="441"/>
    </row>
    <row r="39248" spans="25:27" x14ac:dyDescent="0.2">
      <c r="Y39248" s="396"/>
      <c r="Z39248" s="396"/>
      <c r="AA39248" s="441"/>
    </row>
    <row r="39249" spans="25:27" x14ac:dyDescent="0.2">
      <c r="Y39249" s="396"/>
      <c r="Z39249" s="396"/>
      <c r="AA39249" s="441"/>
    </row>
    <row r="39250" spans="25:27" x14ac:dyDescent="0.2">
      <c r="Y39250" s="396"/>
      <c r="Z39250" s="396"/>
      <c r="AA39250" s="441"/>
    </row>
    <row r="39251" spans="25:27" x14ac:dyDescent="0.2">
      <c r="Y39251" s="396"/>
      <c r="Z39251" s="396"/>
      <c r="AA39251" s="441"/>
    </row>
    <row r="39252" spans="25:27" x14ac:dyDescent="0.2">
      <c r="Y39252" s="396"/>
      <c r="Z39252" s="396"/>
      <c r="AA39252" s="441"/>
    </row>
    <row r="39253" spans="25:27" x14ac:dyDescent="0.2">
      <c r="Y39253" s="396"/>
      <c r="Z39253" s="396"/>
      <c r="AA39253" s="441"/>
    </row>
    <row r="39254" spans="25:27" x14ac:dyDescent="0.2">
      <c r="Y39254" s="396"/>
      <c r="Z39254" s="396"/>
      <c r="AA39254" s="441"/>
    </row>
    <row r="39255" spans="25:27" x14ac:dyDescent="0.2">
      <c r="Y39255" s="396"/>
      <c r="Z39255" s="396"/>
      <c r="AA39255" s="441"/>
    </row>
    <row r="39256" spans="25:27" x14ac:dyDescent="0.2">
      <c r="Y39256" s="396"/>
      <c r="Z39256" s="396"/>
      <c r="AA39256" s="441"/>
    </row>
    <row r="39257" spans="25:27" x14ac:dyDescent="0.2">
      <c r="Y39257" s="396"/>
      <c r="Z39257" s="396"/>
      <c r="AA39257" s="441"/>
    </row>
    <row r="39258" spans="25:27" x14ac:dyDescent="0.2">
      <c r="Y39258" s="396"/>
      <c r="Z39258" s="396"/>
      <c r="AA39258" s="441"/>
    </row>
    <row r="39259" spans="25:27" x14ac:dyDescent="0.2">
      <c r="Y39259" s="396"/>
      <c r="Z39259" s="396"/>
      <c r="AA39259" s="441"/>
    </row>
    <row r="39260" spans="25:27" x14ac:dyDescent="0.2">
      <c r="Y39260" s="396"/>
      <c r="Z39260" s="396"/>
      <c r="AA39260" s="441"/>
    </row>
    <row r="39261" spans="25:27" x14ac:dyDescent="0.2">
      <c r="Y39261" s="396"/>
      <c r="Z39261" s="396"/>
      <c r="AA39261" s="441"/>
    </row>
    <row r="39262" spans="25:27" x14ac:dyDescent="0.2">
      <c r="Y39262" s="396"/>
      <c r="Z39262" s="396"/>
      <c r="AA39262" s="441"/>
    </row>
    <row r="39263" spans="25:27" x14ac:dyDescent="0.2">
      <c r="Y39263" s="396"/>
      <c r="Z39263" s="396"/>
      <c r="AA39263" s="441"/>
    </row>
    <row r="39264" spans="25:27" x14ac:dyDescent="0.2">
      <c r="Y39264" s="396"/>
      <c r="Z39264" s="396"/>
      <c r="AA39264" s="441"/>
    </row>
    <row r="39265" spans="25:27" x14ac:dyDescent="0.2">
      <c r="Y39265" s="396"/>
      <c r="Z39265" s="396"/>
      <c r="AA39265" s="441"/>
    </row>
    <row r="39266" spans="25:27" x14ac:dyDescent="0.2">
      <c r="Y39266" s="396"/>
      <c r="Z39266" s="396"/>
      <c r="AA39266" s="441"/>
    </row>
    <row r="39267" spans="25:27" x14ac:dyDescent="0.2">
      <c r="Y39267" s="396"/>
      <c r="Z39267" s="396"/>
      <c r="AA39267" s="441"/>
    </row>
    <row r="39268" spans="25:27" x14ac:dyDescent="0.2">
      <c r="Y39268" s="396"/>
      <c r="Z39268" s="396"/>
      <c r="AA39268" s="441"/>
    </row>
    <row r="39269" spans="25:27" x14ac:dyDescent="0.2">
      <c r="Y39269" s="396"/>
      <c r="Z39269" s="396"/>
      <c r="AA39269" s="441"/>
    </row>
    <row r="39270" spans="25:27" x14ac:dyDescent="0.2">
      <c r="Y39270" s="396"/>
      <c r="Z39270" s="396"/>
      <c r="AA39270" s="441"/>
    </row>
    <row r="39271" spans="25:27" x14ac:dyDescent="0.2">
      <c r="Y39271" s="396"/>
      <c r="Z39271" s="396"/>
      <c r="AA39271" s="441"/>
    </row>
    <row r="39272" spans="25:27" x14ac:dyDescent="0.2">
      <c r="Y39272" s="396"/>
      <c r="Z39272" s="396"/>
      <c r="AA39272" s="441"/>
    </row>
    <row r="39273" spans="25:27" x14ac:dyDescent="0.2">
      <c r="Y39273" s="396"/>
      <c r="Z39273" s="396"/>
      <c r="AA39273" s="441"/>
    </row>
    <row r="39274" spans="25:27" x14ac:dyDescent="0.2">
      <c r="Y39274" s="396"/>
      <c r="Z39274" s="396"/>
      <c r="AA39274" s="441"/>
    </row>
    <row r="39275" spans="25:27" x14ac:dyDescent="0.2">
      <c r="Y39275" s="396"/>
      <c r="Z39275" s="396"/>
      <c r="AA39275" s="441"/>
    </row>
    <row r="39276" spans="25:27" x14ac:dyDescent="0.2">
      <c r="Y39276" s="396"/>
      <c r="Z39276" s="396"/>
      <c r="AA39276" s="441"/>
    </row>
    <row r="39277" spans="25:27" x14ac:dyDescent="0.2">
      <c r="Y39277" s="396"/>
      <c r="Z39277" s="396"/>
      <c r="AA39277" s="441"/>
    </row>
    <row r="39278" spans="25:27" x14ac:dyDescent="0.2">
      <c r="Y39278" s="396"/>
      <c r="Z39278" s="396"/>
      <c r="AA39278" s="441"/>
    </row>
    <row r="39279" spans="25:27" x14ac:dyDescent="0.2">
      <c r="Y39279" s="396"/>
      <c r="Z39279" s="396"/>
      <c r="AA39279" s="441"/>
    </row>
    <row r="39280" spans="25:27" x14ac:dyDescent="0.2">
      <c r="Y39280" s="396"/>
      <c r="Z39280" s="396"/>
      <c r="AA39280" s="441"/>
    </row>
    <row r="39281" spans="25:27" x14ac:dyDescent="0.2">
      <c r="Y39281" s="396"/>
      <c r="Z39281" s="396"/>
      <c r="AA39281" s="441"/>
    </row>
    <row r="39282" spans="25:27" x14ac:dyDescent="0.2">
      <c r="Y39282" s="396"/>
      <c r="Z39282" s="396"/>
      <c r="AA39282" s="441"/>
    </row>
    <row r="39283" spans="25:27" x14ac:dyDescent="0.2">
      <c r="Y39283" s="396"/>
      <c r="Z39283" s="396"/>
      <c r="AA39283" s="441"/>
    </row>
    <row r="39284" spans="25:27" x14ac:dyDescent="0.2">
      <c r="Y39284" s="396"/>
      <c r="Z39284" s="396"/>
      <c r="AA39284" s="441"/>
    </row>
    <row r="39285" spans="25:27" x14ac:dyDescent="0.2">
      <c r="Y39285" s="396"/>
      <c r="Z39285" s="396"/>
      <c r="AA39285" s="441"/>
    </row>
    <row r="39286" spans="25:27" x14ac:dyDescent="0.2">
      <c r="Y39286" s="396"/>
      <c r="Z39286" s="396"/>
      <c r="AA39286" s="441"/>
    </row>
    <row r="39287" spans="25:27" x14ac:dyDescent="0.2">
      <c r="Y39287" s="396"/>
      <c r="Z39287" s="396"/>
      <c r="AA39287" s="441"/>
    </row>
    <row r="39288" spans="25:27" x14ac:dyDescent="0.2">
      <c r="Y39288" s="396"/>
      <c r="Z39288" s="396"/>
      <c r="AA39288" s="441"/>
    </row>
    <row r="39289" spans="25:27" x14ac:dyDescent="0.2">
      <c r="Y39289" s="396"/>
      <c r="Z39289" s="396"/>
      <c r="AA39289" s="441"/>
    </row>
    <row r="39290" spans="25:27" x14ac:dyDescent="0.2">
      <c r="Y39290" s="396"/>
      <c r="Z39290" s="396"/>
      <c r="AA39290" s="441"/>
    </row>
    <row r="39291" spans="25:27" x14ac:dyDescent="0.2">
      <c r="Y39291" s="396"/>
      <c r="Z39291" s="396"/>
      <c r="AA39291" s="441"/>
    </row>
    <row r="39292" spans="25:27" x14ac:dyDescent="0.2">
      <c r="Y39292" s="396"/>
      <c r="Z39292" s="396"/>
      <c r="AA39292" s="441"/>
    </row>
    <row r="39293" spans="25:27" x14ac:dyDescent="0.2">
      <c r="Y39293" s="396"/>
      <c r="Z39293" s="396"/>
      <c r="AA39293" s="441"/>
    </row>
    <row r="39294" spans="25:27" x14ac:dyDescent="0.2">
      <c r="Y39294" s="396"/>
      <c r="Z39294" s="396"/>
      <c r="AA39294" s="441"/>
    </row>
    <row r="39295" spans="25:27" x14ac:dyDescent="0.2">
      <c r="Y39295" s="396"/>
      <c r="Z39295" s="396"/>
      <c r="AA39295" s="441"/>
    </row>
    <row r="39296" spans="25:27" x14ac:dyDescent="0.2">
      <c r="Y39296" s="396"/>
      <c r="Z39296" s="396"/>
      <c r="AA39296" s="441"/>
    </row>
    <row r="39297" spans="25:27" x14ac:dyDescent="0.2">
      <c r="Y39297" s="396"/>
      <c r="Z39297" s="396"/>
      <c r="AA39297" s="441"/>
    </row>
    <row r="39298" spans="25:27" x14ac:dyDescent="0.2">
      <c r="Y39298" s="396"/>
      <c r="Z39298" s="396"/>
      <c r="AA39298" s="441"/>
    </row>
    <row r="39299" spans="25:27" x14ac:dyDescent="0.2">
      <c r="Y39299" s="396"/>
      <c r="Z39299" s="396"/>
      <c r="AA39299" s="441"/>
    </row>
    <row r="39300" spans="25:27" x14ac:dyDescent="0.2">
      <c r="Y39300" s="396"/>
      <c r="Z39300" s="396"/>
      <c r="AA39300" s="441"/>
    </row>
    <row r="39301" spans="25:27" x14ac:dyDescent="0.2">
      <c r="Y39301" s="396"/>
      <c r="Z39301" s="396"/>
      <c r="AA39301" s="441"/>
    </row>
    <row r="39302" spans="25:27" x14ac:dyDescent="0.2">
      <c r="Y39302" s="396"/>
      <c r="Z39302" s="396"/>
      <c r="AA39302" s="441"/>
    </row>
    <row r="39303" spans="25:27" x14ac:dyDescent="0.2">
      <c r="Y39303" s="396"/>
      <c r="Z39303" s="396"/>
      <c r="AA39303" s="441"/>
    </row>
    <row r="39304" spans="25:27" x14ac:dyDescent="0.2">
      <c r="Y39304" s="396"/>
      <c r="Z39304" s="396"/>
      <c r="AA39304" s="441"/>
    </row>
    <row r="39305" spans="25:27" x14ac:dyDescent="0.2">
      <c r="Y39305" s="396"/>
      <c r="Z39305" s="396"/>
      <c r="AA39305" s="441"/>
    </row>
    <row r="39306" spans="25:27" x14ac:dyDescent="0.2">
      <c r="Y39306" s="396"/>
      <c r="Z39306" s="396"/>
      <c r="AA39306" s="441"/>
    </row>
    <row r="39307" spans="25:27" x14ac:dyDescent="0.2">
      <c r="Y39307" s="396"/>
      <c r="Z39307" s="396"/>
      <c r="AA39307" s="441"/>
    </row>
    <row r="39308" spans="25:27" x14ac:dyDescent="0.2">
      <c r="Y39308" s="396"/>
      <c r="Z39308" s="396"/>
      <c r="AA39308" s="441"/>
    </row>
    <row r="39309" spans="25:27" x14ac:dyDescent="0.2">
      <c r="Y39309" s="396"/>
      <c r="Z39309" s="396"/>
      <c r="AA39309" s="441"/>
    </row>
    <row r="39310" spans="25:27" x14ac:dyDescent="0.2">
      <c r="Y39310" s="396"/>
      <c r="Z39310" s="396"/>
      <c r="AA39310" s="441"/>
    </row>
    <row r="39311" spans="25:27" x14ac:dyDescent="0.2">
      <c r="Y39311" s="396"/>
      <c r="Z39311" s="396"/>
      <c r="AA39311" s="441"/>
    </row>
    <row r="39312" spans="25:27" x14ac:dyDescent="0.2">
      <c r="Y39312" s="396"/>
      <c r="Z39312" s="396"/>
      <c r="AA39312" s="441"/>
    </row>
    <row r="39313" spans="25:27" x14ac:dyDescent="0.2">
      <c r="Y39313" s="396"/>
      <c r="Z39313" s="396"/>
      <c r="AA39313" s="441"/>
    </row>
    <row r="39314" spans="25:27" x14ac:dyDescent="0.2">
      <c r="Y39314" s="396"/>
      <c r="Z39314" s="396"/>
      <c r="AA39314" s="441"/>
    </row>
    <row r="39315" spans="25:27" x14ac:dyDescent="0.2">
      <c r="Y39315" s="396"/>
      <c r="Z39315" s="396"/>
      <c r="AA39315" s="441"/>
    </row>
    <row r="39316" spans="25:27" x14ac:dyDescent="0.2">
      <c r="Y39316" s="396"/>
      <c r="Z39316" s="396"/>
      <c r="AA39316" s="441"/>
    </row>
    <row r="39317" spans="25:27" x14ac:dyDescent="0.2">
      <c r="Y39317" s="396"/>
      <c r="Z39317" s="396"/>
      <c r="AA39317" s="441"/>
    </row>
    <row r="39318" spans="25:27" x14ac:dyDescent="0.2">
      <c r="Y39318" s="396"/>
      <c r="Z39318" s="396"/>
      <c r="AA39318" s="441"/>
    </row>
    <row r="39319" spans="25:27" x14ac:dyDescent="0.2">
      <c r="Y39319" s="396"/>
      <c r="Z39319" s="396"/>
      <c r="AA39319" s="441"/>
    </row>
    <row r="39320" spans="25:27" x14ac:dyDescent="0.2">
      <c r="Y39320" s="396"/>
      <c r="Z39320" s="396"/>
      <c r="AA39320" s="441"/>
    </row>
    <row r="39321" spans="25:27" x14ac:dyDescent="0.2">
      <c r="Y39321" s="396"/>
      <c r="Z39321" s="396"/>
      <c r="AA39321" s="441"/>
    </row>
    <row r="39322" spans="25:27" x14ac:dyDescent="0.2">
      <c r="Y39322" s="396"/>
      <c r="Z39322" s="396"/>
      <c r="AA39322" s="441"/>
    </row>
    <row r="39323" spans="25:27" x14ac:dyDescent="0.2">
      <c r="Y39323" s="396"/>
      <c r="Z39323" s="396"/>
      <c r="AA39323" s="441"/>
    </row>
    <row r="39324" spans="25:27" x14ac:dyDescent="0.2">
      <c r="Y39324" s="396"/>
      <c r="Z39324" s="396"/>
      <c r="AA39324" s="441"/>
    </row>
    <row r="39325" spans="25:27" x14ac:dyDescent="0.2">
      <c r="Y39325" s="396"/>
      <c r="Z39325" s="396"/>
      <c r="AA39325" s="441"/>
    </row>
    <row r="39326" spans="25:27" x14ac:dyDescent="0.2">
      <c r="Y39326" s="396"/>
      <c r="Z39326" s="396"/>
      <c r="AA39326" s="441"/>
    </row>
    <row r="39327" spans="25:27" x14ac:dyDescent="0.2">
      <c r="Y39327" s="396"/>
      <c r="Z39327" s="396"/>
      <c r="AA39327" s="441"/>
    </row>
    <row r="39328" spans="25:27" x14ac:dyDescent="0.2">
      <c r="Y39328" s="396"/>
      <c r="Z39328" s="396"/>
      <c r="AA39328" s="441"/>
    </row>
    <row r="39329" spans="25:27" x14ac:dyDescent="0.2">
      <c r="Y39329" s="396"/>
      <c r="Z39329" s="396"/>
      <c r="AA39329" s="441"/>
    </row>
    <row r="39330" spans="25:27" x14ac:dyDescent="0.2">
      <c r="Y39330" s="396"/>
      <c r="Z39330" s="396"/>
      <c r="AA39330" s="441"/>
    </row>
    <row r="39331" spans="25:27" x14ac:dyDescent="0.2">
      <c r="Y39331" s="396"/>
      <c r="Z39331" s="396"/>
      <c r="AA39331" s="441"/>
    </row>
    <row r="39332" spans="25:27" x14ac:dyDescent="0.2">
      <c r="Y39332" s="396"/>
      <c r="Z39332" s="396"/>
      <c r="AA39332" s="441"/>
    </row>
    <row r="39333" spans="25:27" x14ac:dyDescent="0.2">
      <c r="Y39333" s="396"/>
      <c r="Z39333" s="396"/>
      <c r="AA39333" s="441"/>
    </row>
    <row r="39334" spans="25:27" x14ac:dyDescent="0.2">
      <c r="Y39334" s="396"/>
      <c r="Z39334" s="396"/>
      <c r="AA39334" s="441"/>
    </row>
    <row r="39335" spans="25:27" x14ac:dyDescent="0.2">
      <c r="Y39335" s="396"/>
      <c r="Z39335" s="396"/>
      <c r="AA39335" s="441"/>
    </row>
    <row r="39336" spans="25:27" x14ac:dyDescent="0.2">
      <c r="Y39336" s="396"/>
      <c r="Z39336" s="396"/>
      <c r="AA39336" s="441"/>
    </row>
    <row r="39337" spans="25:27" x14ac:dyDescent="0.2">
      <c r="Y39337" s="396"/>
      <c r="Z39337" s="396"/>
      <c r="AA39337" s="441"/>
    </row>
    <row r="39338" spans="25:27" x14ac:dyDescent="0.2">
      <c r="Y39338" s="396"/>
      <c r="Z39338" s="396"/>
      <c r="AA39338" s="441"/>
    </row>
    <row r="39339" spans="25:27" x14ac:dyDescent="0.2">
      <c r="Y39339" s="396"/>
      <c r="Z39339" s="396"/>
      <c r="AA39339" s="441"/>
    </row>
    <row r="39340" spans="25:27" x14ac:dyDescent="0.2">
      <c r="Y39340" s="396"/>
      <c r="Z39340" s="396"/>
      <c r="AA39340" s="441"/>
    </row>
    <row r="39341" spans="25:27" x14ac:dyDescent="0.2">
      <c r="Y39341" s="396"/>
      <c r="Z39341" s="396"/>
      <c r="AA39341" s="441"/>
    </row>
    <row r="39342" spans="25:27" x14ac:dyDescent="0.2">
      <c r="Y39342" s="396"/>
      <c r="Z39342" s="396"/>
      <c r="AA39342" s="441"/>
    </row>
    <row r="39343" spans="25:27" x14ac:dyDescent="0.2">
      <c r="Y39343" s="396"/>
      <c r="Z39343" s="396"/>
      <c r="AA39343" s="441"/>
    </row>
    <row r="39344" spans="25:27" x14ac:dyDescent="0.2">
      <c r="Y39344" s="396"/>
      <c r="Z39344" s="396"/>
      <c r="AA39344" s="441"/>
    </row>
    <row r="39345" spans="25:27" x14ac:dyDescent="0.2">
      <c r="Y39345" s="396"/>
      <c r="Z39345" s="396"/>
      <c r="AA39345" s="441"/>
    </row>
    <row r="39346" spans="25:27" x14ac:dyDescent="0.2">
      <c r="Y39346" s="396"/>
      <c r="Z39346" s="396"/>
      <c r="AA39346" s="441"/>
    </row>
    <row r="39347" spans="25:27" x14ac:dyDescent="0.2">
      <c r="Y39347" s="396"/>
      <c r="Z39347" s="396"/>
      <c r="AA39347" s="441"/>
    </row>
    <row r="39348" spans="25:27" x14ac:dyDescent="0.2">
      <c r="Y39348" s="396"/>
      <c r="Z39348" s="396"/>
      <c r="AA39348" s="441"/>
    </row>
    <row r="39349" spans="25:27" x14ac:dyDescent="0.2">
      <c r="Y39349" s="396"/>
      <c r="Z39349" s="396"/>
      <c r="AA39349" s="441"/>
    </row>
    <row r="39350" spans="25:27" x14ac:dyDescent="0.2">
      <c r="Y39350" s="396"/>
      <c r="Z39350" s="396"/>
      <c r="AA39350" s="441"/>
    </row>
    <row r="39351" spans="25:27" x14ac:dyDescent="0.2">
      <c r="Y39351" s="396"/>
      <c r="Z39351" s="396"/>
      <c r="AA39351" s="441"/>
    </row>
    <row r="39352" spans="25:27" x14ac:dyDescent="0.2">
      <c r="Y39352" s="396"/>
      <c r="Z39352" s="396"/>
      <c r="AA39352" s="441"/>
    </row>
    <row r="39353" spans="25:27" x14ac:dyDescent="0.2">
      <c r="Y39353" s="396"/>
      <c r="Z39353" s="396"/>
      <c r="AA39353" s="441"/>
    </row>
    <row r="39354" spans="25:27" x14ac:dyDescent="0.2">
      <c r="Y39354" s="396"/>
      <c r="Z39354" s="396"/>
      <c r="AA39354" s="441"/>
    </row>
    <row r="39355" spans="25:27" x14ac:dyDescent="0.2">
      <c r="Y39355" s="396"/>
      <c r="Z39355" s="396"/>
      <c r="AA39355" s="441"/>
    </row>
    <row r="39356" spans="25:27" x14ac:dyDescent="0.2">
      <c r="Y39356" s="396"/>
      <c r="Z39356" s="396"/>
      <c r="AA39356" s="441"/>
    </row>
    <row r="39357" spans="25:27" x14ac:dyDescent="0.2">
      <c r="Y39357" s="396"/>
      <c r="Z39357" s="396"/>
      <c r="AA39357" s="441"/>
    </row>
    <row r="39358" spans="25:27" x14ac:dyDescent="0.2">
      <c r="Y39358" s="396"/>
      <c r="Z39358" s="396"/>
      <c r="AA39358" s="441"/>
    </row>
    <row r="39359" spans="25:27" x14ac:dyDescent="0.2">
      <c r="Y39359" s="396"/>
      <c r="Z39359" s="396"/>
      <c r="AA39359" s="441"/>
    </row>
    <row r="39360" spans="25:27" x14ac:dyDescent="0.2">
      <c r="Y39360" s="396"/>
      <c r="Z39360" s="396"/>
      <c r="AA39360" s="441"/>
    </row>
    <row r="39361" spans="25:27" x14ac:dyDescent="0.2">
      <c r="Y39361" s="396"/>
      <c r="Z39361" s="396"/>
      <c r="AA39361" s="441"/>
    </row>
    <row r="39362" spans="25:27" x14ac:dyDescent="0.2">
      <c r="Y39362" s="396"/>
      <c r="Z39362" s="396"/>
      <c r="AA39362" s="441"/>
    </row>
    <row r="39363" spans="25:27" x14ac:dyDescent="0.2">
      <c r="Y39363" s="396"/>
      <c r="Z39363" s="396"/>
      <c r="AA39363" s="441"/>
    </row>
    <row r="39364" spans="25:27" x14ac:dyDescent="0.2">
      <c r="Y39364" s="396"/>
      <c r="Z39364" s="396"/>
      <c r="AA39364" s="441"/>
    </row>
    <row r="39365" spans="25:27" x14ac:dyDescent="0.2">
      <c r="Y39365" s="396"/>
      <c r="Z39365" s="396"/>
      <c r="AA39365" s="441"/>
    </row>
    <row r="39366" spans="25:27" x14ac:dyDescent="0.2">
      <c r="Y39366" s="396"/>
      <c r="Z39366" s="396"/>
      <c r="AA39366" s="441"/>
    </row>
    <row r="39367" spans="25:27" x14ac:dyDescent="0.2">
      <c r="Y39367" s="396"/>
      <c r="Z39367" s="396"/>
      <c r="AA39367" s="441"/>
    </row>
    <row r="39368" spans="25:27" x14ac:dyDescent="0.2">
      <c r="Y39368" s="396"/>
      <c r="Z39368" s="396"/>
      <c r="AA39368" s="441"/>
    </row>
    <row r="39369" spans="25:27" x14ac:dyDescent="0.2">
      <c r="Y39369" s="396"/>
      <c r="Z39369" s="396"/>
      <c r="AA39369" s="441"/>
    </row>
    <row r="39370" spans="25:27" x14ac:dyDescent="0.2">
      <c r="Y39370" s="396"/>
      <c r="Z39370" s="396"/>
      <c r="AA39370" s="441"/>
    </row>
    <row r="39371" spans="25:27" x14ac:dyDescent="0.2">
      <c r="Y39371" s="396"/>
      <c r="Z39371" s="396"/>
      <c r="AA39371" s="441"/>
    </row>
    <row r="39372" spans="25:27" x14ac:dyDescent="0.2">
      <c r="Y39372" s="396"/>
      <c r="Z39372" s="396"/>
      <c r="AA39372" s="441"/>
    </row>
    <row r="39373" spans="25:27" x14ac:dyDescent="0.2">
      <c r="Y39373" s="396"/>
      <c r="Z39373" s="396"/>
      <c r="AA39373" s="441"/>
    </row>
    <row r="39374" spans="25:27" x14ac:dyDescent="0.2">
      <c r="Y39374" s="396"/>
      <c r="Z39374" s="396"/>
      <c r="AA39374" s="441"/>
    </row>
    <row r="39375" spans="25:27" x14ac:dyDescent="0.2">
      <c r="Y39375" s="396"/>
      <c r="Z39375" s="396"/>
      <c r="AA39375" s="441"/>
    </row>
    <row r="39376" spans="25:27" x14ac:dyDescent="0.2">
      <c r="Y39376" s="396"/>
      <c r="Z39376" s="396"/>
      <c r="AA39376" s="441"/>
    </row>
    <row r="39377" spans="25:27" x14ac:dyDescent="0.2">
      <c r="Y39377" s="396"/>
      <c r="Z39377" s="396"/>
      <c r="AA39377" s="441"/>
    </row>
    <row r="39378" spans="25:27" x14ac:dyDescent="0.2">
      <c r="Y39378" s="396"/>
      <c r="Z39378" s="396"/>
      <c r="AA39378" s="441"/>
    </row>
    <row r="39379" spans="25:27" x14ac:dyDescent="0.2">
      <c r="Y39379" s="396"/>
      <c r="Z39379" s="396"/>
      <c r="AA39379" s="441"/>
    </row>
    <row r="39380" spans="25:27" x14ac:dyDescent="0.2">
      <c r="Y39380" s="396"/>
      <c r="Z39380" s="396"/>
      <c r="AA39380" s="441"/>
    </row>
    <row r="39381" spans="25:27" x14ac:dyDescent="0.2">
      <c r="Y39381" s="396"/>
      <c r="Z39381" s="396"/>
      <c r="AA39381" s="441"/>
    </row>
    <row r="39382" spans="25:27" x14ac:dyDescent="0.2">
      <c r="Y39382" s="396"/>
      <c r="Z39382" s="396"/>
      <c r="AA39382" s="441"/>
    </row>
    <row r="39383" spans="25:27" x14ac:dyDescent="0.2">
      <c r="Y39383" s="396"/>
      <c r="Z39383" s="396"/>
      <c r="AA39383" s="441"/>
    </row>
    <row r="39384" spans="25:27" x14ac:dyDescent="0.2">
      <c r="Y39384" s="396"/>
      <c r="Z39384" s="396"/>
      <c r="AA39384" s="441"/>
    </row>
    <row r="39385" spans="25:27" x14ac:dyDescent="0.2">
      <c r="Y39385" s="396"/>
      <c r="Z39385" s="396"/>
      <c r="AA39385" s="441"/>
    </row>
    <row r="39386" spans="25:27" x14ac:dyDescent="0.2">
      <c r="Y39386" s="396"/>
      <c r="Z39386" s="396"/>
      <c r="AA39386" s="441"/>
    </row>
    <row r="39387" spans="25:27" x14ac:dyDescent="0.2">
      <c r="Y39387" s="396"/>
      <c r="Z39387" s="396"/>
      <c r="AA39387" s="441"/>
    </row>
    <row r="39388" spans="25:27" x14ac:dyDescent="0.2">
      <c r="Y39388" s="396"/>
      <c r="Z39388" s="396"/>
      <c r="AA39388" s="441"/>
    </row>
    <row r="39389" spans="25:27" x14ac:dyDescent="0.2">
      <c r="Y39389" s="396"/>
      <c r="Z39389" s="396"/>
      <c r="AA39389" s="441"/>
    </row>
    <row r="39390" spans="25:27" x14ac:dyDescent="0.2">
      <c r="Y39390" s="396"/>
      <c r="Z39390" s="396"/>
      <c r="AA39390" s="441"/>
    </row>
    <row r="39391" spans="25:27" x14ac:dyDescent="0.2">
      <c r="Y39391" s="396"/>
      <c r="Z39391" s="396"/>
      <c r="AA39391" s="441"/>
    </row>
    <row r="39392" spans="25:27" x14ac:dyDescent="0.2">
      <c r="Y39392" s="396"/>
      <c r="Z39392" s="396"/>
      <c r="AA39392" s="441"/>
    </row>
    <row r="39393" spans="25:27" x14ac:dyDescent="0.2">
      <c r="Y39393" s="396"/>
      <c r="Z39393" s="396"/>
      <c r="AA39393" s="441"/>
    </row>
    <row r="39394" spans="25:27" x14ac:dyDescent="0.2">
      <c r="Y39394" s="396"/>
      <c r="Z39394" s="396"/>
      <c r="AA39394" s="441"/>
    </row>
    <row r="39395" spans="25:27" x14ac:dyDescent="0.2">
      <c r="Y39395" s="396"/>
      <c r="Z39395" s="396"/>
      <c r="AA39395" s="441"/>
    </row>
    <row r="39396" spans="25:27" x14ac:dyDescent="0.2">
      <c r="Y39396" s="396"/>
      <c r="Z39396" s="396"/>
      <c r="AA39396" s="441"/>
    </row>
    <row r="39397" spans="25:27" x14ac:dyDescent="0.2">
      <c r="Y39397" s="396"/>
      <c r="Z39397" s="396"/>
      <c r="AA39397" s="441"/>
    </row>
    <row r="39398" spans="25:27" x14ac:dyDescent="0.2">
      <c r="Y39398" s="396"/>
      <c r="Z39398" s="396"/>
      <c r="AA39398" s="441"/>
    </row>
    <row r="39399" spans="25:27" x14ac:dyDescent="0.2">
      <c r="Y39399" s="396"/>
      <c r="Z39399" s="396"/>
      <c r="AA39399" s="441"/>
    </row>
    <row r="39400" spans="25:27" x14ac:dyDescent="0.2">
      <c r="Y39400" s="396"/>
      <c r="Z39400" s="396"/>
      <c r="AA39400" s="441"/>
    </row>
    <row r="39401" spans="25:27" x14ac:dyDescent="0.2">
      <c r="Y39401" s="396"/>
      <c r="Z39401" s="396"/>
      <c r="AA39401" s="441"/>
    </row>
    <row r="39402" spans="25:27" x14ac:dyDescent="0.2">
      <c r="Y39402" s="396"/>
      <c r="Z39402" s="396"/>
      <c r="AA39402" s="441"/>
    </row>
    <row r="39403" spans="25:27" x14ac:dyDescent="0.2">
      <c r="Y39403" s="396"/>
      <c r="Z39403" s="396"/>
      <c r="AA39403" s="441"/>
    </row>
    <row r="39404" spans="25:27" x14ac:dyDescent="0.2">
      <c r="Y39404" s="396"/>
      <c r="Z39404" s="396"/>
      <c r="AA39404" s="441"/>
    </row>
    <row r="39405" spans="25:27" x14ac:dyDescent="0.2">
      <c r="Y39405" s="396"/>
      <c r="Z39405" s="396"/>
      <c r="AA39405" s="441"/>
    </row>
    <row r="39406" spans="25:27" x14ac:dyDescent="0.2">
      <c r="Y39406" s="396"/>
      <c r="Z39406" s="396"/>
      <c r="AA39406" s="441"/>
    </row>
    <row r="39407" spans="25:27" x14ac:dyDescent="0.2">
      <c r="Y39407" s="396"/>
      <c r="Z39407" s="396"/>
      <c r="AA39407" s="441"/>
    </row>
    <row r="39408" spans="25:27" x14ac:dyDescent="0.2">
      <c r="Y39408" s="396"/>
      <c r="Z39408" s="396"/>
      <c r="AA39408" s="441"/>
    </row>
    <row r="39409" spans="25:27" x14ac:dyDescent="0.2">
      <c r="Y39409" s="396"/>
      <c r="Z39409" s="396"/>
      <c r="AA39409" s="441"/>
    </row>
    <row r="39410" spans="25:27" x14ac:dyDescent="0.2">
      <c r="Y39410" s="396"/>
      <c r="Z39410" s="396"/>
      <c r="AA39410" s="441"/>
    </row>
    <row r="39411" spans="25:27" x14ac:dyDescent="0.2">
      <c r="Y39411" s="396"/>
      <c r="Z39411" s="396"/>
      <c r="AA39411" s="441"/>
    </row>
    <row r="39412" spans="25:27" x14ac:dyDescent="0.2">
      <c r="Y39412" s="396"/>
      <c r="Z39412" s="396"/>
      <c r="AA39412" s="441"/>
    </row>
    <row r="39413" spans="25:27" x14ac:dyDescent="0.2">
      <c r="Y39413" s="396"/>
      <c r="Z39413" s="396"/>
      <c r="AA39413" s="441"/>
    </row>
    <row r="39414" spans="25:27" x14ac:dyDescent="0.2">
      <c r="Y39414" s="396"/>
      <c r="Z39414" s="396"/>
      <c r="AA39414" s="441"/>
    </row>
    <row r="39415" spans="25:27" x14ac:dyDescent="0.2">
      <c r="Y39415" s="396"/>
      <c r="Z39415" s="396"/>
      <c r="AA39415" s="441"/>
    </row>
    <row r="39416" spans="25:27" x14ac:dyDescent="0.2">
      <c r="Y39416" s="396"/>
      <c r="Z39416" s="396"/>
      <c r="AA39416" s="441"/>
    </row>
    <row r="39417" spans="25:27" x14ac:dyDescent="0.2">
      <c r="Y39417" s="396"/>
      <c r="Z39417" s="396"/>
      <c r="AA39417" s="441"/>
    </row>
    <row r="39418" spans="25:27" x14ac:dyDescent="0.2">
      <c r="Y39418" s="396"/>
      <c r="Z39418" s="396"/>
      <c r="AA39418" s="441"/>
    </row>
    <row r="39419" spans="25:27" x14ac:dyDescent="0.2">
      <c r="Y39419" s="396"/>
      <c r="Z39419" s="396"/>
      <c r="AA39419" s="441"/>
    </row>
    <row r="39420" spans="25:27" x14ac:dyDescent="0.2">
      <c r="Y39420" s="396"/>
      <c r="Z39420" s="396"/>
      <c r="AA39420" s="441"/>
    </row>
    <row r="39421" spans="25:27" x14ac:dyDescent="0.2">
      <c r="Y39421" s="396"/>
      <c r="Z39421" s="396"/>
      <c r="AA39421" s="441"/>
    </row>
    <row r="39422" spans="25:27" x14ac:dyDescent="0.2">
      <c r="Y39422" s="396"/>
      <c r="Z39422" s="396"/>
      <c r="AA39422" s="441"/>
    </row>
    <row r="39423" spans="25:27" x14ac:dyDescent="0.2">
      <c r="Y39423" s="396"/>
      <c r="Z39423" s="396"/>
      <c r="AA39423" s="441"/>
    </row>
    <row r="39424" spans="25:27" x14ac:dyDescent="0.2">
      <c r="Y39424" s="396"/>
      <c r="Z39424" s="396"/>
      <c r="AA39424" s="441"/>
    </row>
    <row r="39425" spans="25:27" x14ac:dyDescent="0.2">
      <c r="Y39425" s="396"/>
      <c r="Z39425" s="396"/>
      <c r="AA39425" s="441"/>
    </row>
    <row r="39426" spans="25:27" x14ac:dyDescent="0.2">
      <c r="Y39426" s="396"/>
      <c r="Z39426" s="396"/>
      <c r="AA39426" s="441"/>
    </row>
    <row r="39427" spans="25:27" x14ac:dyDescent="0.2">
      <c r="Y39427" s="396"/>
      <c r="Z39427" s="396"/>
      <c r="AA39427" s="441"/>
    </row>
    <row r="39428" spans="25:27" x14ac:dyDescent="0.2">
      <c r="Y39428" s="396"/>
      <c r="Z39428" s="396"/>
      <c r="AA39428" s="441"/>
    </row>
    <row r="39429" spans="25:27" x14ac:dyDescent="0.2">
      <c r="Y39429" s="396"/>
      <c r="Z39429" s="396"/>
      <c r="AA39429" s="441"/>
    </row>
    <row r="39430" spans="25:27" x14ac:dyDescent="0.2">
      <c r="Y39430" s="396"/>
      <c r="Z39430" s="396"/>
      <c r="AA39430" s="441"/>
    </row>
    <row r="39431" spans="25:27" x14ac:dyDescent="0.2">
      <c r="Y39431" s="396"/>
      <c r="Z39431" s="396"/>
      <c r="AA39431" s="441"/>
    </row>
    <row r="39432" spans="25:27" x14ac:dyDescent="0.2">
      <c r="Y39432" s="396"/>
      <c r="Z39432" s="396"/>
      <c r="AA39432" s="441"/>
    </row>
    <row r="39433" spans="25:27" x14ac:dyDescent="0.2">
      <c r="Y39433" s="396"/>
      <c r="Z39433" s="396"/>
      <c r="AA39433" s="441"/>
    </row>
    <row r="39434" spans="25:27" x14ac:dyDescent="0.2">
      <c r="Y39434" s="396"/>
      <c r="Z39434" s="396"/>
      <c r="AA39434" s="441"/>
    </row>
    <row r="39435" spans="25:27" x14ac:dyDescent="0.2">
      <c r="Y39435" s="396"/>
      <c r="Z39435" s="396"/>
      <c r="AA39435" s="441"/>
    </row>
    <row r="39436" spans="25:27" x14ac:dyDescent="0.2">
      <c r="Y39436" s="396"/>
      <c r="Z39436" s="396"/>
      <c r="AA39436" s="441"/>
    </row>
    <row r="39437" spans="25:27" x14ac:dyDescent="0.2">
      <c r="Y39437" s="396"/>
      <c r="Z39437" s="396"/>
      <c r="AA39437" s="441"/>
    </row>
    <row r="39438" spans="25:27" x14ac:dyDescent="0.2">
      <c r="Y39438" s="396"/>
      <c r="Z39438" s="396"/>
      <c r="AA39438" s="441"/>
    </row>
    <row r="39439" spans="25:27" x14ac:dyDescent="0.2">
      <c r="Y39439" s="396"/>
      <c r="Z39439" s="396"/>
      <c r="AA39439" s="441"/>
    </row>
    <row r="39440" spans="25:27" x14ac:dyDescent="0.2">
      <c r="Y39440" s="396"/>
      <c r="Z39440" s="396"/>
      <c r="AA39440" s="441"/>
    </row>
    <row r="39441" spans="25:27" x14ac:dyDescent="0.2">
      <c r="Y39441" s="396"/>
      <c r="Z39441" s="396"/>
      <c r="AA39441" s="441"/>
    </row>
    <row r="39442" spans="25:27" x14ac:dyDescent="0.2">
      <c r="Y39442" s="396"/>
      <c r="Z39442" s="396"/>
      <c r="AA39442" s="441"/>
    </row>
    <row r="39443" spans="25:27" x14ac:dyDescent="0.2">
      <c r="Y39443" s="396"/>
      <c r="Z39443" s="396"/>
      <c r="AA39443" s="441"/>
    </row>
    <row r="39444" spans="25:27" x14ac:dyDescent="0.2">
      <c r="Y39444" s="396"/>
      <c r="Z39444" s="396"/>
      <c r="AA39444" s="441"/>
    </row>
    <row r="39445" spans="25:27" x14ac:dyDescent="0.2">
      <c r="Y39445" s="396"/>
      <c r="Z39445" s="396"/>
      <c r="AA39445" s="441"/>
    </row>
    <row r="39446" spans="25:27" x14ac:dyDescent="0.2">
      <c r="Y39446" s="396"/>
      <c r="Z39446" s="396"/>
      <c r="AA39446" s="441"/>
    </row>
    <row r="39447" spans="25:27" x14ac:dyDescent="0.2">
      <c r="Y39447" s="396"/>
      <c r="Z39447" s="396"/>
      <c r="AA39447" s="441"/>
    </row>
    <row r="39448" spans="25:27" x14ac:dyDescent="0.2">
      <c r="Y39448" s="396"/>
      <c r="Z39448" s="396"/>
      <c r="AA39448" s="441"/>
    </row>
    <row r="39449" spans="25:27" x14ac:dyDescent="0.2">
      <c r="Y39449" s="396"/>
      <c r="Z39449" s="396"/>
      <c r="AA39449" s="441"/>
    </row>
    <row r="39450" spans="25:27" x14ac:dyDescent="0.2">
      <c r="Y39450" s="396"/>
      <c r="Z39450" s="396"/>
      <c r="AA39450" s="441"/>
    </row>
    <row r="39451" spans="25:27" x14ac:dyDescent="0.2">
      <c r="Y39451" s="396"/>
      <c r="Z39451" s="396"/>
      <c r="AA39451" s="441"/>
    </row>
    <row r="39452" spans="25:27" x14ac:dyDescent="0.2">
      <c r="Y39452" s="396"/>
      <c r="Z39452" s="396"/>
      <c r="AA39452" s="441"/>
    </row>
    <row r="39453" spans="25:27" x14ac:dyDescent="0.2">
      <c r="Y39453" s="396"/>
      <c r="Z39453" s="396"/>
      <c r="AA39453" s="441"/>
    </row>
    <row r="39454" spans="25:27" x14ac:dyDescent="0.2">
      <c r="Y39454" s="396"/>
      <c r="Z39454" s="396"/>
      <c r="AA39454" s="441"/>
    </row>
    <row r="39455" spans="25:27" x14ac:dyDescent="0.2">
      <c r="Y39455" s="396"/>
      <c r="Z39455" s="396"/>
      <c r="AA39455" s="441"/>
    </row>
    <row r="39456" spans="25:27" x14ac:dyDescent="0.2">
      <c r="Y39456" s="396"/>
      <c r="Z39456" s="396"/>
      <c r="AA39456" s="441"/>
    </row>
    <row r="39457" spans="25:27" x14ac:dyDescent="0.2">
      <c r="Y39457" s="396"/>
      <c r="Z39457" s="396"/>
      <c r="AA39457" s="441"/>
    </row>
    <row r="39458" spans="25:27" x14ac:dyDescent="0.2">
      <c r="Y39458" s="396"/>
      <c r="Z39458" s="396"/>
      <c r="AA39458" s="441"/>
    </row>
    <row r="39459" spans="25:27" x14ac:dyDescent="0.2">
      <c r="Y39459" s="396"/>
      <c r="Z39459" s="396"/>
      <c r="AA39459" s="441"/>
    </row>
    <row r="39460" spans="25:27" x14ac:dyDescent="0.2">
      <c r="Y39460" s="396"/>
      <c r="Z39460" s="396"/>
      <c r="AA39460" s="441"/>
    </row>
    <row r="39461" spans="25:27" x14ac:dyDescent="0.2">
      <c r="Y39461" s="396"/>
      <c r="Z39461" s="396"/>
      <c r="AA39461" s="441"/>
    </row>
    <row r="39462" spans="25:27" x14ac:dyDescent="0.2">
      <c r="Y39462" s="396"/>
      <c r="Z39462" s="396"/>
      <c r="AA39462" s="441"/>
    </row>
    <row r="39463" spans="25:27" x14ac:dyDescent="0.2">
      <c r="Y39463" s="396"/>
      <c r="Z39463" s="396"/>
      <c r="AA39463" s="441"/>
    </row>
    <row r="39464" spans="25:27" x14ac:dyDescent="0.2">
      <c r="Y39464" s="396"/>
      <c r="Z39464" s="396"/>
      <c r="AA39464" s="441"/>
    </row>
    <row r="39465" spans="25:27" x14ac:dyDescent="0.2">
      <c r="Y39465" s="396"/>
      <c r="Z39465" s="396"/>
      <c r="AA39465" s="441"/>
    </row>
    <row r="39466" spans="25:27" x14ac:dyDescent="0.2">
      <c r="Y39466" s="396"/>
      <c r="Z39466" s="396"/>
      <c r="AA39466" s="441"/>
    </row>
    <row r="39467" spans="25:27" x14ac:dyDescent="0.2">
      <c r="Y39467" s="396"/>
      <c r="Z39467" s="396"/>
      <c r="AA39467" s="441"/>
    </row>
    <row r="39468" spans="25:27" x14ac:dyDescent="0.2">
      <c r="Y39468" s="396"/>
      <c r="Z39468" s="396"/>
      <c r="AA39468" s="441"/>
    </row>
    <row r="39469" spans="25:27" x14ac:dyDescent="0.2">
      <c r="Y39469" s="396"/>
      <c r="Z39469" s="396"/>
      <c r="AA39469" s="441"/>
    </row>
    <row r="39470" spans="25:27" x14ac:dyDescent="0.2">
      <c r="Y39470" s="396"/>
      <c r="Z39470" s="396"/>
      <c r="AA39470" s="441"/>
    </row>
    <row r="39471" spans="25:27" x14ac:dyDescent="0.2">
      <c r="Y39471" s="396"/>
      <c r="Z39471" s="396"/>
      <c r="AA39471" s="441"/>
    </row>
    <row r="39472" spans="25:27" x14ac:dyDescent="0.2">
      <c r="Y39472" s="396"/>
      <c r="Z39472" s="396"/>
      <c r="AA39472" s="441"/>
    </row>
    <row r="39473" spans="25:27" x14ac:dyDescent="0.2">
      <c r="Y39473" s="396"/>
      <c r="Z39473" s="396"/>
      <c r="AA39473" s="441"/>
    </row>
    <row r="39474" spans="25:27" x14ac:dyDescent="0.2">
      <c r="Y39474" s="396"/>
      <c r="Z39474" s="396"/>
      <c r="AA39474" s="441"/>
    </row>
    <row r="39475" spans="25:27" x14ac:dyDescent="0.2">
      <c r="Y39475" s="396"/>
      <c r="Z39475" s="396"/>
      <c r="AA39475" s="441"/>
    </row>
    <row r="39476" spans="25:27" x14ac:dyDescent="0.2">
      <c r="Y39476" s="396"/>
      <c r="Z39476" s="396"/>
      <c r="AA39476" s="441"/>
    </row>
    <row r="39477" spans="25:27" x14ac:dyDescent="0.2">
      <c r="Y39477" s="396"/>
      <c r="Z39477" s="396"/>
      <c r="AA39477" s="441"/>
    </row>
    <row r="39478" spans="25:27" x14ac:dyDescent="0.2">
      <c r="Y39478" s="396"/>
      <c r="Z39478" s="396"/>
      <c r="AA39478" s="441"/>
    </row>
    <row r="39479" spans="25:27" x14ac:dyDescent="0.2">
      <c r="Y39479" s="396"/>
      <c r="Z39479" s="396"/>
      <c r="AA39479" s="441"/>
    </row>
    <row r="39480" spans="25:27" x14ac:dyDescent="0.2">
      <c r="Y39480" s="396"/>
      <c r="Z39480" s="396"/>
      <c r="AA39480" s="441"/>
    </row>
    <row r="39481" spans="25:27" x14ac:dyDescent="0.2">
      <c r="Y39481" s="396"/>
      <c r="Z39481" s="396"/>
      <c r="AA39481" s="441"/>
    </row>
    <row r="39482" spans="25:27" x14ac:dyDescent="0.2">
      <c r="Y39482" s="396"/>
      <c r="Z39482" s="396"/>
      <c r="AA39482" s="441"/>
    </row>
    <row r="39483" spans="25:27" x14ac:dyDescent="0.2">
      <c r="Y39483" s="396"/>
      <c r="Z39483" s="396"/>
      <c r="AA39483" s="441"/>
    </row>
    <row r="39484" spans="25:27" x14ac:dyDescent="0.2">
      <c r="Y39484" s="396"/>
      <c r="Z39484" s="396"/>
      <c r="AA39484" s="441"/>
    </row>
    <row r="39485" spans="25:27" x14ac:dyDescent="0.2">
      <c r="Y39485" s="396"/>
      <c r="Z39485" s="396"/>
      <c r="AA39485" s="441"/>
    </row>
    <row r="39486" spans="25:27" x14ac:dyDescent="0.2">
      <c r="Y39486" s="396"/>
      <c r="Z39486" s="396"/>
      <c r="AA39486" s="441"/>
    </row>
    <row r="39487" spans="25:27" x14ac:dyDescent="0.2">
      <c r="Y39487" s="396"/>
      <c r="Z39487" s="396"/>
      <c r="AA39487" s="441"/>
    </row>
    <row r="39488" spans="25:27" x14ac:dyDescent="0.2">
      <c r="Y39488" s="396"/>
      <c r="Z39488" s="396"/>
      <c r="AA39488" s="441"/>
    </row>
    <row r="39489" spans="25:27" x14ac:dyDescent="0.2">
      <c r="Y39489" s="396"/>
      <c r="Z39489" s="396"/>
      <c r="AA39489" s="441"/>
    </row>
    <row r="39490" spans="25:27" x14ac:dyDescent="0.2">
      <c r="Y39490" s="396"/>
      <c r="Z39490" s="396"/>
      <c r="AA39490" s="441"/>
    </row>
    <row r="39491" spans="25:27" x14ac:dyDescent="0.2">
      <c r="Y39491" s="396"/>
      <c r="Z39491" s="396"/>
      <c r="AA39491" s="441"/>
    </row>
    <row r="39492" spans="25:27" x14ac:dyDescent="0.2">
      <c r="Y39492" s="396"/>
      <c r="Z39492" s="396"/>
      <c r="AA39492" s="441"/>
    </row>
    <row r="39493" spans="25:27" x14ac:dyDescent="0.2">
      <c r="Y39493" s="396"/>
      <c r="Z39493" s="396"/>
      <c r="AA39493" s="441"/>
    </row>
    <row r="39494" spans="25:27" x14ac:dyDescent="0.2">
      <c r="Y39494" s="396"/>
      <c r="Z39494" s="396"/>
      <c r="AA39494" s="441"/>
    </row>
    <row r="39495" spans="25:27" x14ac:dyDescent="0.2">
      <c r="Y39495" s="396"/>
      <c r="Z39495" s="396"/>
      <c r="AA39495" s="441"/>
    </row>
    <row r="39496" spans="25:27" x14ac:dyDescent="0.2">
      <c r="Y39496" s="396"/>
      <c r="Z39496" s="396"/>
      <c r="AA39496" s="441"/>
    </row>
    <row r="39497" spans="25:27" x14ac:dyDescent="0.2">
      <c r="Y39497" s="396"/>
      <c r="Z39497" s="396"/>
      <c r="AA39497" s="441"/>
    </row>
    <row r="39498" spans="25:27" x14ac:dyDescent="0.2">
      <c r="Y39498" s="396"/>
      <c r="Z39498" s="396"/>
      <c r="AA39498" s="441"/>
    </row>
    <row r="39499" spans="25:27" x14ac:dyDescent="0.2">
      <c r="Y39499" s="396"/>
      <c r="Z39499" s="396"/>
      <c r="AA39499" s="441"/>
    </row>
    <row r="39500" spans="25:27" x14ac:dyDescent="0.2">
      <c r="Y39500" s="396"/>
      <c r="Z39500" s="396"/>
      <c r="AA39500" s="441"/>
    </row>
    <row r="39501" spans="25:27" x14ac:dyDescent="0.2">
      <c r="Y39501" s="396"/>
      <c r="Z39501" s="396"/>
      <c r="AA39501" s="441"/>
    </row>
    <row r="39502" spans="25:27" x14ac:dyDescent="0.2">
      <c r="Y39502" s="396"/>
      <c r="Z39502" s="396"/>
      <c r="AA39502" s="441"/>
    </row>
    <row r="39503" spans="25:27" x14ac:dyDescent="0.2">
      <c r="Y39503" s="396"/>
      <c r="Z39503" s="396"/>
      <c r="AA39503" s="441"/>
    </row>
    <row r="39504" spans="25:27" x14ac:dyDescent="0.2">
      <c r="Y39504" s="396"/>
      <c r="Z39504" s="396"/>
      <c r="AA39504" s="441"/>
    </row>
    <row r="39505" spans="25:27" x14ac:dyDescent="0.2">
      <c r="Y39505" s="396"/>
      <c r="Z39505" s="396"/>
      <c r="AA39505" s="441"/>
    </row>
    <row r="39506" spans="25:27" x14ac:dyDescent="0.2">
      <c r="Y39506" s="396"/>
      <c r="Z39506" s="396"/>
      <c r="AA39506" s="441"/>
    </row>
    <row r="39507" spans="25:27" x14ac:dyDescent="0.2">
      <c r="Y39507" s="396"/>
      <c r="Z39507" s="396"/>
      <c r="AA39507" s="441"/>
    </row>
    <row r="39508" spans="25:27" x14ac:dyDescent="0.2">
      <c r="Y39508" s="396"/>
      <c r="Z39508" s="396"/>
      <c r="AA39508" s="441"/>
    </row>
    <row r="39509" spans="25:27" x14ac:dyDescent="0.2">
      <c r="Y39509" s="396"/>
      <c r="Z39509" s="396"/>
      <c r="AA39509" s="441"/>
    </row>
    <row r="39510" spans="25:27" x14ac:dyDescent="0.2">
      <c r="Y39510" s="396"/>
      <c r="Z39510" s="396"/>
      <c r="AA39510" s="441"/>
    </row>
    <row r="39511" spans="25:27" x14ac:dyDescent="0.2">
      <c r="Y39511" s="396"/>
      <c r="Z39511" s="396"/>
      <c r="AA39511" s="441"/>
    </row>
    <row r="39512" spans="25:27" x14ac:dyDescent="0.2">
      <c r="Y39512" s="396"/>
      <c r="Z39512" s="396"/>
      <c r="AA39512" s="441"/>
    </row>
    <row r="39513" spans="25:27" x14ac:dyDescent="0.2">
      <c r="Y39513" s="396"/>
      <c r="Z39513" s="396"/>
      <c r="AA39513" s="441"/>
    </row>
    <row r="39514" spans="25:27" x14ac:dyDescent="0.2">
      <c r="Y39514" s="396"/>
      <c r="Z39514" s="396"/>
      <c r="AA39514" s="441"/>
    </row>
    <row r="39515" spans="25:27" x14ac:dyDescent="0.2">
      <c r="Y39515" s="396"/>
      <c r="Z39515" s="396"/>
      <c r="AA39515" s="441"/>
    </row>
    <row r="39516" spans="25:27" x14ac:dyDescent="0.2">
      <c r="Y39516" s="396"/>
      <c r="Z39516" s="396"/>
      <c r="AA39516" s="441"/>
    </row>
    <row r="39517" spans="25:27" x14ac:dyDescent="0.2">
      <c r="Y39517" s="396"/>
      <c r="Z39517" s="396"/>
      <c r="AA39517" s="441"/>
    </row>
    <row r="39518" spans="25:27" x14ac:dyDescent="0.2">
      <c r="Y39518" s="396"/>
      <c r="Z39518" s="396"/>
      <c r="AA39518" s="441"/>
    </row>
    <row r="39519" spans="25:27" x14ac:dyDescent="0.2">
      <c r="Y39519" s="396"/>
      <c r="Z39519" s="396"/>
      <c r="AA39519" s="441"/>
    </row>
    <row r="39520" spans="25:27" x14ac:dyDescent="0.2">
      <c r="Y39520" s="396"/>
      <c r="Z39520" s="396"/>
      <c r="AA39520" s="441"/>
    </row>
    <row r="39521" spans="25:27" x14ac:dyDescent="0.2">
      <c r="Y39521" s="396"/>
      <c r="Z39521" s="396"/>
      <c r="AA39521" s="441"/>
    </row>
    <row r="39522" spans="25:27" x14ac:dyDescent="0.2">
      <c r="Y39522" s="396"/>
      <c r="Z39522" s="396"/>
      <c r="AA39522" s="441"/>
    </row>
    <row r="39523" spans="25:27" x14ac:dyDescent="0.2">
      <c r="Y39523" s="396"/>
      <c r="Z39523" s="396"/>
      <c r="AA39523" s="441"/>
    </row>
    <row r="39524" spans="25:27" x14ac:dyDescent="0.2">
      <c r="Y39524" s="396"/>
      <c r="Z39524" s="396"/>
      <c r="AA39524" s="441"/>
    </row>
    <row r="39525" spans="25:27" x14ac:dyDescent="0.2">
      <c r="Y39525" s="396"/>
      <c r="Z39525" s="396"/>
      <c r="AA39525" s="441"/>
    </row>
    <row r="39526" spans="25:27" x14ac:dyDescent="0.2">
      <c r="Y39526" s="396"/>
      <c r="Z39526" s="396"/>
      <c r="AA39526" s="441"/>
    </row>
    <row r="39527" spans="25:27" x14ac:dyDescent="0.2">
      <c r="Y39527" s="396"/>
      <c r="Z39527" s="396"/>
      <c r="AA39527" s="441"/>
    </row>
    <row r="39528" spans="25:27" x14ac:dyDescent="0.2">
      <c r="Y39528" s="396"/>
      <c r="Z39528" s="396"/>
      <c r="AA39528" s="441"/>
    </row>
    <row r="39529" spans="25:27" x14ac:dyDescent="0.2">
      <c r="Y39529" s="396"/>
      <c r="Z39529" s="396"/>
      <c r="AA39529" s="441"/>
    </row>
    <row r="39530" spans="25:27" x14ac:dyDescent="0.2">
      <c r="Y39530" s="396"/>
      <c r="Z39530" s="396"/>
      <c r="AA39530" s="441"/>
    </row>
    <row r="39531" spans="25:27" x14ac:dyDescent="0.2">
      <c r="Y39531" s="396"/>
      <c r="Z39531" s="396"/>
      <c r="AA39531" s="441"/>
    </row>
    <row r="39532" spans="25:27" x14ac:dyDescent="0.2">
      <c r="Y39532" s="396"/>
      <c r="Z39532" s="396"/>
      <c r="AA39532" s="441"/>
    </row>
    <row r="39533" spans="25:27" x14ac:dyDescent="0.2">
      <c r="Y39533" s="396"/>
      <c r="Z39533" s="396"/>
      <c r="AA39533" s="441"/>
    </row>
    <row r="39534" spans="25:27" x14ac:dyDescent="0.2">
      <c r="Y39534" s="396"/>
      <c r="Z39534" s="396"/>
      <c r="AA39534" s="441"/>
    </row>
    <row r="39535" spans="25:27" x14ac:dyDescent="0.2">
      <c r="Y39535" s="396"/>
      <c r="Z39535" s="396"/>
      <c r="AA39535" s="441"/>
    </row>
    <row r="39536" spans="25:27" x14ac:dyDescent="0.2">
      <c r="Y39536" s="396"/>
      <c r="Z39536" s="396"/>
      <c r="AA39536" s="441"/>
    </row>
    <row r="39537" spans="25:27" x14ac:dyDescent="0.2">
      <c r="Y39537" s="396"/>
      <c r="Z39537" s="396"/>
      <c r="AA39537" s="441"/>
    </row>
    <row r="39538" spans="25:27" x14ac:dyDescent="0.2">
      <c r="Y39538" s="396"/>
      <c r="Z39538" s="396"/>
      <c r="AA39538" s="441"/>
    </row>
    <row r="39539" spans="25:27" x14ac:dyDescent="0.2">
      <c r="Y39539" s="396"/>
      <c r="Z39539" s="396"/>
      <c r="AA39539" s="441"/>
    </row>
    <row r="39540" spans="25:27" x14ac:dyDescent="0.2">
      <c r="Y39540" s="396"/>
      <c r="Z39540" s="396"/>
      <c r="AA39540" s="441"/>
    </row>
    <row r="39541" spans="25:27" x14ac:dyDescent="0.2">
      <c r="Y39541" s="396"/>
      <c r="Z39541" s="396"/>
      <c r="AA39541" s="441"/>
    </row>
    <row r="39542" spans="25:27" x14ac:dyDescent="0.2">
      <c r="Y39542" s="396"/>
      <c r="Z39542" s="396"/>
      <c r="AA39542" s="441"/>
    </row>
    <row r="39543" spans="25:27" x14ac:dyDescent="0.2">
      <c r="Y39543" s="396"/>
      <c r="Z39543" s="396"/>
      <c r="AA39543" s="441"/>
    </row>
    <row r="39544" spans="25:27" x14ac:dyDescent="0.2">
      <c r="Y39544" s="396"/>
      <c r="Z39544" s="396"/>
      <c r="AA39544" s="441"/>
    </row>
    <row r="39545" spans="25:27" x14ac:dyDescent="0.2">
      <c r="Y39545" s="396"/>
      <c r="Z39545" s="396"/>
      <c r="AA39545" s="441"/>
    </row>
    <row r="39546" spans="25:27" x14ac:dyDescent="0.2">
      <c r="Y39546" s="396"/>
      <c r="Z39546" s="396"/>
      <c r="AA39546" s="441"/>
    </row>
    <row r="39547" spans="25:27" x14ac:dyDescent="0.2">
      <c r="Y39547" s="396"/>
      <c r="Z39547" s="396"/>
      <c r="AA39547" s="441"/>
    </row>
    <row r="39548" spans="25:27" x14ac:dyDescent="0.2">
      <c r="Y39548" s="396"/>
      <c r="Z39548" s="396"/>
      <c r="AA39548" s="441"/>
    </row>
    <row r="39549" spans="25:27" x14ac:dyDescent="0.2">
      <c r="Y39549" s="396"/>
      <c r="Z39549" s="396"/>
      <c r="AA39549" s="441"/>
    </row>
    <row r="39550" spans="25:27" x14ac:dyDescent="0.2">
      <c r="Y39550" s="396"/>
      <c r="Z39550" s="396"/>
      <c r="AA39550" s="441"/>
    </row>
    <row r="39551" spans="25:27" x14ac:dyDescent="0.2">
      <c r="Y39551" s="396"/>
      <c r="Z39551" s="396"/>
      <c r="AA39551" s="441"/>
    </row>
    <row r="39552" spans="25:27" x14ac:dyDescent="0.2">
      <c r="Y39552" s="396"/>
      <c r="Z39552" s="396"/>
      <c r="AA39552" s="441"/>
    </row>
    <row r="39553" spans="25:27" x14ac:dyDescent="0.2">
      <c r="Y39553" s="396"/>
      <c r="Z39553" s="396"/>
      <c r="AA39553" s="441"/>
    </row>
    <row r="39554" spans="25:27" x14ac:dyDescent="0.2">
      <c r="Y39554" s="396"/>
      <c r="Z39554" s="396"/>
      <c r="AA39554" s="441"/>
    </row>
    <row r="39555" spans="25:27" x14ac:dyDescent="0.2">
      <c r="Y39555" s="396"/>
      <c r="Z39555" s="396"/>
      <c r="AA39555" s="441"/>
    </row>
    <row r="39556" spans="25:27" x14ac:dyDescent="0.2">
      <c r="Y39556" s="396"/>
      <c r="Z39556" s="396"/>
      <c r="AA39556" s="441"/>
    </row>
    <row r="39557" spans="25:27" x14ac:dyDescent="0.2">
      <c r="Y39557" s="396"/>
      <c r="Z39557" s="396"/>
      <c r="AA39557" s="441"/>
    </row>
    <row r="39558" spans="25:27" x14ac:dyDescent="0.2">
      <c r="Y39558" s="396"/>
      <c r="Z39558" s="396"/>
      <c r="AA39558" s="441"/>
    </row>
    <row r="39559" spans="25:27" x14ac:dyDescent="0.2">
      <c r="Y39559" s="396"/>
      <c r="Z39559" s="396"/>
      <c r="AA39559" s="441"/>
    </row>
    <row r="39560" spans="25:27" x14ac:dyDescent="0.2">
      <c r="Y39560" s="396"/>
      <c r="Z39560" s="396"/>
      <c r="AA39560" s="441"/>
    </row>
    <row r="39561" spans="25:27" x14ac:dyDescent="0.2">
      <c r="Y39561" s="396"/>
      <c r="Z39561" s="396"/>
      <c r="AA39561" s="441"/>
    </row>
    <row r="39562" spans="25:27" x14ac:dyDescent="0.2">
      <c r="Y39562" s="396"/>
      <c r="Z39562" s="396"/>
      <c r="AA39562" s="441"/>
    </row>
    <row r="39563" spans="25:27" x14ac:dyDescent="0.2">
      <c r="Y39563" s="396"/>
      <c r="Z39563" s="396"/>
      <c r="AA39563" s="441"/>
    </row>
    <row r="39564" spans="25:27" x14ac:dyDescent="0.2">
      <c r="Y39564" s="396"/>
      <c r="Z39564" s="396"/>
      <c r="AA39564" s="441"/>
    </row>
    <row r="39565" spans="25:27" x14ac:dyDescent="0.2">
      <c r="Y39565" s="396"/>
      <c r="Z39565" s="396"/>
      <c r="AA39565" s="441"/>
    </row>
    <row r="39566" spans="25:27" x14ac:dyDescent="0.2">
      <c r="Y39566" s="396"/>
      <c r="Z39566" s="396"/>
      <c r="AA39566" s="441"/>
    </row>
    <row r="39567" spans="25:27" x14ac:dyDescent="0.2">
      <c r="Y39567" s="396"/>
      <c r="Z39567" s="396"/>
      <c r="AA39567" s="441"/>
    </row>
    <row r="39568" spans="25:27" x14ac:dyDescent="0.2">
      <c r="Y39568" s="396"/>
      <c r="Z39568" s="396"/>
      <c r="AA39568" s="441"/>
    </row>
    <row r="39569" spans="25:27" x14ac:dyDescent="0.2">
      <c r="Y39569" s="396"/>
      <c r="Z39569" s="396"/>
      <c r="AA39569" s="441"/>
    </row>
    <row r="39570" spans="25:27" x14ac:dyDescent="0.2">
      <c r="Y39570" s="396"/>
      <c r="Z39570" s="396"/>
      <c r="AA39570" s="441"/>
    </row>
    <row r="39571" spans="25:27" x14ac:dyDescent="0.2">
      <c r="Y39571" s="396"/>
      <c r="Z39571" s="396"/>
      <c r="AA39571" s="441"/>
    </row>
    <row r="39572" spans="25:27" x14ac:dyDescent="0.2">
      <c r="Y39572" s="396"/>
      <c r="Z39572" s="396"/>
      <c r="AA39572" s="441"/>
    </row>
    <row r="39573" spans="25:27" x14ac:dyDescent="0.2">
      <c r="Y39573" s="396"/>
      <c r="Z39573" s="396"/>
      <c r="AA39573" s="441"/>
    </row>
    <row r="39574" spans="25:27" x14ac:dyDescent="0.2">
      <c r="Y39574" s="396"/>
      <c r="Z39574" s="396"/>
      <c r="AA39574" s="441"/>
    </row>
    <row r="39575" spans="25:27" x14ac:dyDescent="0.2">
      <c r="Y39575" s="396"/>
      <c r="Z39575" s="396"/>
      <c r="AA39575" s="441"/>
    </row>
    <row r="39576" spans="25:27" x14ac:dyDescent="0.2">
      <c r="Y39576" s="396"/>
      <c r="Z39576" s="396"/>
      <c r="AA39576" s="441"/>
    </row>
    <row r="39577" spans="25:27" x14ac:dyDescent="0.2">
      <c r="Y39577" s="396"/>
      <c r="Z39577" s="396"/>
      <c r="AA39577" s="441"/>
    </row>
    <row r="39578" spans="25:27" x14ac:dyDescent="0.2">
      <c r="Y39578" s="396"/>
      <c r="Z39578" s="396"/>
      <c r="AA39578" s="441"/>
    </row>
    <row r="39579" spans="25:27" x14ac:dyDescent="0.2">
      <c r="Y39579" s="396"/>
      <c r="Z39579" s="396"/>
      <c r="AA39579" s="441"/>
    </row>
    <row r="39580" spans="25:27" x14ac:dyDescent="0.2">
      <c r="Y39580" s="396"/>
      <c r="Z39580" s="396"/>
      <c r="AA39580" s="441"/>
    </row>
    <row r="39581" spans="25:27" x14ac:dyDescent="0.2">
      <c r="Y39581" s="396"/>
      <c r="Z39581" s="396"/>
      <c r="AA39581" s="441"/>
    </row>
    <row r="39582" spans="25:27" x14ac:dyDescent="0.2">
      <c r="Y39582" s="396"/>
      <c r="Z39582" s="396"/>
      <c r="AA39582" s="441"/>
    </row>
    <row r="39583" spans="25:27" x14ac:dyDescent="0.2">
      <c r="Y39583" s="396"/>
      <c r="Z39583" s="396"/>
      <c r="AA39583" s="441"/>
    </row>
    <row r="39584" spans="25:27" x14ac:dyDescent="0.2">
      <c r="Y39584" s="396"/>
      <c r="Z39584" s="396"/>
      <c r="AA39584" s="441"/>
    </row>
    <row r="39585" spans="25:27" x14ac:dyDescent="0.2">
      <c r="Y39585" s="396"/>
      <c r="Z39585" s="396"/>
      <c r="AA39585" s="441"/>
    </row>
    <row r="39586" spans="25:27" x14ac:dyDescent="0.2">
      <c r="Y39586" s="396"/>
      <c r="Z39586" s="396"/>
      <c r="AA39586" s="441"/>
    </row>
    <row r="39587" spans="25:27" x14ac:dyDescent="0.2">
      <c r="Y39587" s="396"/>
      <c r="Z39587" s="396"/>
      <c r="AA39587" s="441"/>
    </row>
    <row r="39588" spans="25:27" x14ac:dyDescent="0.2">
      <c r="Y39588" s="396"/>
      <c r="Z39588" s="396"/>
      <c r="AA39588" s="441"/>
    </row>
    <row r="39589" spans="25:27" x14ac:dyDescent="0.2">
      <c r="Y39589" s="396"/>
      <c r="Z39589" s="396"/>
      <c r="AA39589" s="441"/>
    </row>
    <row r="39590" spans="25:27" x14ac:dyDescent="0.2">
      <c r="Y39590" s="396"/>
      <c r="Z39590" s="396"/>
      <c r="AA39590" s="441"/>
    </row>
    <row r="39591" spans="25:27" x14ac:dyDescent="0.2">
      <c r="Y39591" s="396"/>
      <c r="Z39591" s="396"/>
      <c r="AA39591" s="441"/>
    </row>
    <row r="39592" spans="25:27" x14ac:dyDescent="0.2">
      <c r="Y39592" s="396"/>
      <c r="Z39592" s="396"/>
      <c r="AA39592" s="441"/>
    </row>
    <row r="39593" spans="25:27" x14ac:dyDescent="0.2">
      <c r="Y39593" s="396"/>
      <c r="Z39593" s="396"/>
      <c r="AA39593" s="441"/>
    </row>
    <row r="39594" spans="25:27" x14ac:dyDescent="0.2">
      <c r="Y39594" s="396"/>
      <c r="Z39594" s="396"/>
      <c r="AA39594" s="441"/>
    </row>
    <row r="39595" spans="25:27" x14ac:dyDescent="0.2">
      <c r="Y39595" s="396"/>
      <c r="Z39595" s="396"/>
      <c r="AA39595" s="441"/>
    </row>
    <row r="39596" spans="25:27" x14ac:dyDescent="0.2">
      <c r="Y39596" s="396"/>
      <c r="Z39596" s="396"/>
      <c r="AA39596" s="441"/>
    </row>
    <row r="39597" spans="25:27" x14ac:dyDescent="0.2">
      <c r="Y39597" s="396"/>
      <c r="Z39597" s="396"/>
      <c r="AA39597" s="441"/>
    </row>
    <row r="39598" spans="25:27" x14ac:dyDescent="0.2">
      <c r="Y39598" s="396"/>
      <c r="Z39598" s="396"/>
      <c r="AA39598" s="441"/>
    </row>
    <row r="39599" spans="25:27" x14ac:dyDescent="0.2">
      <c r="Y39599" s="396"/>
      <c r="Z39599" s="396"/>
      <c r="AA39599" s="441"/>
    </row>
    <row r="39600" spans="25:27" x14ac:dyDescent="0.2">
      <c r="Y39600" s="396"/>
      <c r="Z39600" s="396"/>
      <c r="AA39600" s="441"/>
    </row>
    <row r="39601" spans="25:27" x14ac:dyDescent="0.2">
      <c r="Y39601" s="396"/>
      <c r="Z39601" s="396"/>
      <c r="AA39601" s="441"/>
    </row>
    <row r="39602" spans="25:27" x14ac:dyDescent="0.2">
      <c r="Y39602" s="396"/>
      <c r="Z39602" s="396"/>
      <c r="AA39602" s="441"/>
    </row>
    <row r="39603" spans="25:27" x14ac:dyDescent="0.2">
      <c r="Y39603" s="396"/>
      <c r="Z39603" s="396"/>
      <c r="AA39603" s="441"/>
    </row>
    <row r="39604" spans="25:27" x14ac:dyDescent="0.2">
      <c r="Y39604" s="396"/>
      <c r="Z39604" s="396"/>
      <c r="AA39604" s="441"/>
    </row>
    <row r="39605" spans="25:27" x14ac:dyDescent="0.2">
      <c r="Y39605" s="396"/>
      <c r="Z39605" s="396"/>
      <c r="AA39605" s="441"/>
    </row>
    <row r="39606" spans="25:27" x14ac:dyDescent="0.2">
      <c r="Y39606" s="396"/>
      <c r="Z39606" s="396"/>
      <c r="AA39606" s="441"/>
    </row>
    <row r="39607" spans="25:27" x14ac:dyDescent="0.2">
      <c r="Y39607" s="396"/>
      <c r="Z39607" s="396"/>
      <c r="AA39607" s="441"/>
    </row>
    <row r="39608" spans="25:27" x14ac:dyDescent="0.2">
      <c r="Y39608" s="396"/>
      <c r="Z39608" s="396"/>
      <c r="AA39608" s="441"/>
    </row>
    <row r="39609" spans="25:27" x14ac:dyDescent="0.2">
      <c r="Y39609" s="396"/>
      <c r="Z39609" s="396"/>
      <c r="AA39609" s="441"/>
    </row>
    <row r="39610" spans="25:27" x14ac:dyDescent="0.2">
      <c r="Y39610" s="396"/>
      <c r="Z39610" s="396"/>
      <c r="AA39610" s="441"/>
    </row>
    <row r="39611" spans="25:27" x14ac:dyDescent="0.2">
      <c r="Y39611" s="396"/>
      <c r="Z39611" s="396"/>
      <c r="AA39611" s="441"/>
    </row>
    <row r="39612" spans="25:27" x14ac:dyDescent="0.2">
      <c r="Y39612" s="396"/>
      <c r="Z39612" s="396"/>
      <c r="AA39612" s="441"/>
    </row>
    <row r="39613" spans="25:27" x14ac:dyDescent="0.2">
      <c r="Y39613" s="396"/>
      <c r="Z39613" s="396"/>
      <c r="AA39613" s="441"/>
    </row>
    <row r="39614" spans="25:27" x14ac:dyDescent="0.2">
      <c r="Y39614" s="396"/>
      <c r="Z39614" s="396"/>
      <c r="AA39614" s="441"/>
    </row>
    <row r="39615" spans="25:27" x14ac:dyDescent="0.2">
      <c r="Y39615" s="396"/>
      <c r="Z39615" s="396"/>
      <c r="AA39615" s="441"/>
    </row>
    <row r="39616" spans="25:27" x14ac:dyDescent="0.2">
      <c r="Y39616" s="396"/>
      <c r="Z39616" s="396"/>
      <c r="AA39616" s="441"/>
    </row>
    <row r="39617" spans="25:27" x14ac:dyDescent="0.2">
      <c r="Y39617" s="396"/>
      <c r="Z39617" s="396"/>
      <c r="AA39617" s="441"/>
    </row>
    <row r="39618" spans="25:27" x14ac:dyDescent="0.2">
      <c r="Y39618" s="396"/>
      <c r="Z39618" s="396"/>
      <c r="AA39618" s="441"/>
    </row>
    <row r="39619" spans="25:27" x14ac:dyDescent="0.2">
      <c r="Y39619" s="396"/>
      <c r="Z39619" s="396"/>
      <c r="AA39619" s="441"/>
    </row>
    <row r="39620" spans="25:27" x14ac:dyDescent="0.2">
      <c r="Y39620" s="396"/>
      <c r="Z39620" s="396"/>
      <c r="AA39620" s="441"/>
    </row>
    <row r="39621" spans="25:27" x14ac:dyDescent="0.2">
      <c r="Y39621" s="396"/>
      <c r="Z39621" s="396"/>
      <c r="AA39621" s="441"/>
    </row>
    <row r="39622" spans="25:27" x14ac:dyDescent="0.2">
      <c r="Y39622" s="396"/>
      <c r="Z39622" s="396"/>
      <c r="AA39622" s="441"/>
    </row>
    <row r="39623" spans="25:27" x14ac:dyDescent="0.2">
      <c r="Y39623" s="396"/>
      <c r="Z39623" s="396"/>
      <c r="AA39623" s="441"/>
    </row>
    <row r="39624" spans="25:27" x14ac:dyDescent="0.2">
      <c r="Y39624" s="396"/>
      <c r="Z39624" s="396"/>
      <c r="AA39624" s="441"/>
    </row>
    <row r="39625" spans="25:27" x14ac:dyDescent="0.2">
      <c r="Y39625" s="396"/>
      <c r="Z39625" s="396"/>
      <c r="AA39625" s="441"/>
    </row>
    <row r="39626" spans="25:27" x14ac:dyDescent="0.2">
      <c r="Y39626" s="396"/>
      <c r="Z39626" s="396"/>
      <c r="AA39626" s="441"/>
    </row>
    <row r="39627" spans="25:27" x14ac:dyDescent="0.2">
      <c r="Y39627" s="396"/>
      <c r="Z39627" s="396"/>
      <c r="AA39627" s="441"/>
    </row>
    <row r="39628" spans="25:27" x14ac:dyDescent="0.2">
      <c r="Y39628" s="396"/>
      <c r="Z39628" s="396"/>
      <c r="AA39628" s="441"/>
    </row>
    <row r="39629" spans="25:27" x14ac:dyDescent="0.2">
      <c r="Y39629" s="396"/>
      <c r="Z39629" s="396"/>
      <c r="AA39629" s="441"/>
    </row>
    <row r="39630" spans="25:27" x14ac:dyDescent="0.2">
      <c r="Y39630" s="396"/>
      <c r="Z39630" s="396"/>
      <c r="AA39630" s="441"/>
    </row>
    <row r="39631" spans="25:27" x14ac:dyDescent="0.2">
      <c r="Y39631" s="396"/>
      <c r="Z39631" s="396"/>
      <c r="AA39631" s="441"/>
    </row>
    <row r="39632" spans="25:27" x14ac:dyDescent="0.2">
      <c r="Y39632" s="396"/>
      <c r="Z39632" s="396"/>
      <c r="AA39632" s="441"/>
    </row>
    <row r="39633" spans="25:27" x14ac:dyDescent="0.2">
      <c r="Y39633" s="396"/>
      <c r="Z39633" s="396"/>
      <c r="AA39633" s="441"/>
    </row>
    <row r="39634" spans="25:27" x14ac:dyDescent="0.2">
      <c r="Y39634" s="396"/>
      <c r="Z39634" s="396"/>
      <c r="AA39634" s="441"/>
    </row>
    <row r="39635" spans="25:27" x14ac:dyDescent="0.2">
      <c r="Y39635" s="396"/>
      <c r="Z39635" s="396"/>
      <c r="AA39635" s="441"/>
    </row>
    <row r="39636" spans="25:27" x14ac:dyDescent="0.2">
      <c r="Y39636" s="396"/>
      <c r="Z39636" s="396"/>
      <c r="AA39636" s="441"/>
    </row>
    <row r="39637" spans="25:27" x14ac:dyDescent="0.2">
      <c r="Y39637" s="396"/>
      <c r="Z39637" s="396"/>
      <c r="AA39637" s="441"/>
    </row>
    <row r="39638" spans="25:27" x14ac:dyDescent="0.2">
      <c r="Y39638" s="396"/>
      <c r="Z39638" s="396"/>
      <c r="AA39638" s="441"/>
    </row>
    <row r="39639" spans="25:27" x14ac:dyDescent="0.2">
      <c r="Y39639" s="396"/>
      <c r="Z39639" s="396"/>
      <c r="AA39639" s="441"/>
    </row>
    <row r="39640" spans="25:27" x14ac:dyDescent="0.2">
      <c r="Y39640" s="396"/>
      <c r="Z39640" s="396"/>
      <c r="AA39640" s="441"/>
    </row>
    <row r="39641" spans="25:27" x14ac:dyDescent="0.2">
      <c r="Y39641" s="396"/>
      <c r="Z39641" s="396"/>
      <c r="AA39641" s="441"/>
    </row>
    <row r="39642" spans="25:27" x14ac:dyDescent="0.2">
      <c r="Y39642" s="396"/>
      <c r="Z39642" s="396"/>
      <c r="AA39642" s="441"/>
    </row>
    <row r="39643" spans="25:27" x14ac:dyDescent="0.2">
      <c r="Y39643" s="396"/>
      <c r="Z39643" s="396"/>
      <c r="AA39643" s="441"/>
    </row>
    <row r="39644" spans="25:27" x14ac:dyDescent="0.2">
      <c r="Y39644" s="396"/>
      <c r="Z39644" s="396"/>
      <c r="AA39644" s="441"/>
    </row>
    <row r="39645" spans="25:27" x14ac:dyDescent="0.2">
      <c r="Y39645" s="396"/>
      <c r="Z39645" s="396"/>
      <c r="AA39645" s="441"/>
    </row>
    <row r="39646" spans="25:27" x14ac:dyDescent="0.2">
      <c r="Y39646" s="396"/>
      <c r="Z39646" s="396"/>
      <c r="AA39646" s="441"/>
    </row>
    <row r="39647" spans="25:27" x14ac:dyDescent="0.2">
      <c r="Y39647" s="396"/>
      <c r="Z39647" s="396"/>
      <c r="AA39647" s="441"/>
    </row>
    <row r="39648" spans="25:27" x14ac:dyDescent="0.2">
      <c r="Y39648" s="396"/>
      <c r="Z39648" s="396"/>
      <c r="AA39648" s="441"/>
    </row>
    <row r="39649" spans="25:27" x14ac:dyDescent="0.2">
      <c r="Y39649" s="396"/>
      <c r="Z39649" s="396"/>
      <c r="AA39649" s="441"/>
    </row>
    <row r="39650" spans="25:27" x14ac:dyDescent="0.2">
      <c r="Y39650" s="396"/>
      <c r="Z39650" s="396"/>
      <c r="AA39650" s="441"/>
    </row>
    <row r="39651" spans="25:27" x14ac:dyDescent="0.2">
      <c r="Y39651" s="396"/>
      <c r="Z39651" s="396"/>
      <c r="AA39651" s="441"/>
    </row>
    <row r="39652" spans="25:27" x14ac:dyDescent="0.2">
      <c r="Y39652" s="396"/>
      <c r="Z39652" s="396"/>
      <c r="AA39652" s="441"/>
    </row>
    <row r="39653" spans="25:27" x14ac:dyDescent="0.2">
      <c r="Y39653" s="396"/>
      <c r="Z39653" s="396"/>
      <c r="AA39653" s="441"/>
    </row>
    <row r="39654" spans="25:27" x14ac:dyDescent="0.2">
      <c r="Y39654" s="396"/>
      <c r="Z39654" s="396"/>
      <c r="AA39654" s="441"/>
    </row>
    <row r="39655" spans="25:27" x14ac:dyDescent="0.2">
      <c r="Y39655" s="396"/>
      <c r="Z39655" s="396"/>
      <c r="AA39655" s="441"/>
    </row>
    <row r="39656" spans="25:27" x14ac:dyDescent="0.2">
      <c r="Y39656" s="396"/>
      <c r="Z39656" s="396"/>
      <c r="AA39656" s="441"/>
    </row>
    <row r="39657" spans="25:27" x14ac:dyDescent="0.2">
      <c r="Y39657" s="396"/>
      <c r="Z39657" s="396"/>
      <c r="AA39657" s="441"/>
    </row>
    <row r="39658" spans="25:27" x14ac:dyDescent="0.2">
      <c r="Y39658" s="396"/>
      <c r="Z39658" s="396"/>
      <c r="AA39658" s="441"/>
    </row>
    <row r="39659" spans="25:27" x14ac:dyDescent="0.2">
      <c r="Y39659" s="396"/>
      <c r="Z39659" s="396"/>
      <c r="AA39659" s="441"/>
    </row>
    <row r="39660" spans="25:27" x14ac:dyDescent="0.2">
      <c r="Y39660" s="396"/>
      <c r="Z39660" s="396"/>
      <c r="AA39660" s="441"/>
    </row>
    <row r="39661" spans="25:27" x14ac:dyDescent="0.2">
      <c r="Y39661" s="396"/>
      <c r="Z39661" s="396"/>
      <c r="AA39661" s="441"/>
    </row>
    <row r="39662" spans="25:27" x14ac:dyDescent="0.2">
      <c r="Y39662" s="396"/>
      <c r="Z39662" s="396"/>
      <c r="AA39662" s="441"/>
    </row>
    <row r="39663" spans="25:27" x14ac:dyDescent="0.2">
      <c r="Y39663" s="396"/>
      <c r="Z39663" s="396"/>
      <c r="AA39663" s="441"/>
    </row>
    <row r="39664" spans="25:27" x14ac:dyDescent="0.2">
      <c r="Y39664" s="396"/>
      <c r="Z39664" s="396"/>
      <c r="AA39664" s="441"/>
    </row>
    <row r="39665" spans="25:27" x14ac:dyDescent="0.2">
      <c r="Y39665" s="396"/>
      <c r="Z39665" s="396"/>
      <c r="AA39665" s="441"/>
    </row>
    <row r="39666" spans="25:27" x14ac:dyDescent="0.2">
      <c r="Y39666" s="396"/>
      <c r="Z39666" s="396"/>
      <c r="AA39666" s="441"/>
    </row>
    <row r="39667" spans="25:27" x14ac:dyDescent="0.2">
      <c r="Y39667" s="396"/>
      <c r="Z39667" s="396"/>
      <c r="AA39667" s="441"/>
    </row>
    <row r="39668" spans="25:27" x14ac:dyDescent="0.2">
      <c r="Y39668" s="396"/>
      <c r="Z39668" s="396"/>
      <c r="AA39668" s="441"/>
    </row>
    <row r="39669" spans="25:27" x14ac:dyDescent="0.2">
      <c r="Y39669" s="396"/>
      <c r="Z39669" s="396"/>
      <c r="AA39669" s="441"/>
    </row>
    <row r="39670" spans="25:27" x14ac:dyDescent="0.2">
      <c r="Y39670" s="396"/>
      <c r="Z39670" s="396"/>
      <c r="AA39670" s="441"/>
    </row>
    <row r="39671" spans="25:27" x14ac:dyDescent="0.2">
      <c r="Y39671" s="396"/>
      <c r="Z39671" s="396"/>
      <c r="AA39671" s="441"/>
    </row>
    <row r="39672" spans="25:27" x14ac:dyDescent="0.2">
      <c r="Y39672" s="396"/>
      <c r="Z39672" s="396"/>
      <c r="AA39672" s="441"/>
    </row>
    <row r="39673" spans="25:27" x14ac:dyDescent="0.2">
      <c r="Y39673" s="396"/>
      <c r="Z39673" s="396"/>
      <c r="AA39673" s="441"/>
    </row>
    <row r="39674" spans="25:27" x14ac:dyDescent="0.2">
      <c r="Y39674" s="396"/>
      <c r="Z39674" s="396"/>
      <c r="AA39674" s="441"/>
    </row>
    <row r="39675" spans="25:27" x14ac:dyDescent="0.2">
      <c r="Y39675" s="396"/>
      <c r="Z39675" s="396"/>
      <c r="AA39675" s="441"/>
    </row>
    <row r="39676" spans="25:27" x14ac:dyDescent="0.2">
      <c r="Y39676" s="396"/>
      <c r="Z39676" s="396"/>
      <c r="AA39676" s="441"/>
    </row>
    <row r="39677" spans="25:27" x14ac:dyDescent="0.2">
      <c r="Y39677" s="396"/>
      <c r="Z39677" s="396"/>
      <c r="AA39677" s="441"/>
    </row>
    <row r="39678" spans="25:27" x14ac:dyDescent="0.2">
      <c r="Y39678" s="396"/>
      <c r="Z39678" s="396"/>
      <c r="AA39678" s="441"/>
    </row>
    <row r="39679" spans="25:27" x14ac:dyDescent="0.2">
      <c r="Y39679" s="396"/>
      <c r="Z39679" s="396"/>
      <c r="AA39679" s="441"/>
    </row>
    <row r="39680" spans="25:27" x14ac:dyDescent="0.2">
      <c r="Y39680" s="396"/>
      <c r="Z39680" s="396"/>
      <c r="AA39680" s="441"/>
    </row>
    <row r="39681" spans="25:27" x14ac:dyDescent="0.2">
      <c r="Y39681" s="396"/>
      <c r="Z39681" s="396"/>
      <c r="AA39681" s="441"/>
    </row>
    <row r="39682" spans="25:27" x14ac:dyDescent="0.2">
      <c r="Y39682" s="396"/>
      <c r="Z39682" s="396"/>
      <c r="AA39682" s="441"/>
    </row>
    <row r="39683" spans="25:27" x14ac:dyDescent="0.2">
      <c r="Y39683" s="396"/>
      <c r="Z39683" s="396"/>
      <c r="AA39683" s="441"/>
    </row>
    <row r="39684" spans="25:27" x14ac:dyDescent="0.2">
      <c r="Y39684" s="396"/>
      <c r="Z39684" s="396"/>
      <c r="AA39684" s="441"/>
    </row>
    <row r="39685" spans="25:27" x14ac:dyDescent="0.2">
      <c r="Y39685" s="396"/>
      <c r="Z39685" s="396"/>
      <c r="AA39685" s="441"/>
    </row>
    <row r="39686" spans="25:27" x14ac:dyDescent="0.2">
      <c r="Y39686" s="396"/>
      <c r="Z39686" s="396"/>
      <c r="AA39686" s="441"/>
    </row>
    <row r="39687" spans="25:27" x14ac:dyDescent="0.2">
      <c r="Y39687" s="396"/>
      <c r="Z39687" s="396"/>
      <c r="AA39687" s="441"/>
    </row>
    <row r="39688" spans="25:27" x14ac:dyDescent="0.2">
      <c r="Y39688" s="396"/>
      <c r="Z39688" s="396"/>
      <c r="AA39688" s="441"/>
    </row>
    <row r="39689" spans="25:27" x14ac:dyDescent="0.2">
      <c r="Y39689" s="396"/>
      <c r="Z39689" s="396"/>
      <c r="AA39689" s="441"/>
    </row>
    <row r="39690" spans="25:27" x14ac:dyDescent="0.2">
      <c r="Y39690" s="396"/>
      <c r="Z39690" s="396"/>
      <c r="AA39690" s="441"/>
    </row>
    <row r="39691" spans="25:27" x14ac:dyDescent="0.2">
      <c r="Y39691" s="396"/>
      <c r="Z39691" s="396"/>
      <c r="AA39691" s="441"/>
    </row>
    <row r="39692" spans="25:27" x14ac:dyDescent="0.2">
      <c r="Y39692" s="396"/>
      <c r="Z39692" s="396"/>
      <c r="AA39692" s="441"/>
    </row>
    <row r="39693" spans="25:27" x14ac:dyDescent="0.2">
      <c r="Y39693" s="396"/>
      <c r="Z39693" s="396"/>
      <c r="AA39693" s="441"/>
    </row>
    <row r="39694" spans="25:27" x14ac:dyDescent="0.2">
      <c r="Y39694" s="396"/>
      <c r="Z39694" s="396"/>
      <c r="AA39694" s="441"/>
    </row>
    <row r="39695" spans="25:27" x14ac:dyDescent="0.2">
      <c r="Y39695" s="396"/>
      <c r="Z39695" s="396"/>
      <c r="AA39695" s="441"/>
    </row>
    <row r="39696" spans="25:27" x14ac:dyDescent="0.2">
      <c r="Y39696" s="396"/>
      <c r="Z39696" s="396"/>
      <c r="AA39696" s="441"/>
    </row>
    <row r="39697" spans="25:27" x14ac:dyDescent="0.2">
      <c r="Y39697" s="396"/>
      <c r="Z39697" s="396"/>
      <c r="AA39697" s="441"/>
    </row>
    <row r="39698" spans="25:27" x14ac:dyDescent="0.2">
      <c r="Y39698" s="396"/>
      <c r="Z39698" s="396"/>
      <c r="AA39698" s="441"/>
    </row>
    <row r="39699" spans="25:27" x14ac:dyDescent="0.2">
      <c r="Y39699" s="396"/>
      <c r="Z39699" s="396"/>
      <c r="AA39699" s="441"/>
    </row>
    <row r="39700" spans="25:27" x14ac:dyDescent="0.2">
      <c r="Y39700" s="396"/>
      <c r="Z39700" s="396"/>
      <c r="AA39700" s="441"/>
    </row>
    <row r="39701" spans="25:27" x14ac:dyDescent="0.2">
      <c r="Y39701" s="396"/>
      <c r="Z39701" s="396"/>
      <c r="AA39701" s="441"/>
    </row>
    <row r="39702" spans="25:27" x14ac:dyDescent="0.2">
      <c r="Y39702" s="396"/>
      <c r="Z39702" s="396"/>
      <c r="AA39702" s="441"/>
    </row>
    <row r="39703" spans="25:27" x14ac:dyDescent="0.2">
      <c r="Y39703" s="396"/>
      <c r="Z39703" s="396"/>
      <c r="AA39703" s="441"/>
    </row>
    <row r="39704" spans="25:27" x14ac:dyDescent="0.2">
      <c r="Y39704" s="396"/>
      <c r="Z39704" s="396"/>
      <c r="AA39704" s="441"/>
    </row>
    <row r="39705" spans="25:27" x14ac:dyDescent="0.2">
      <c r="Y39705" s="396"/>
      <c r="Z39705" s="396"/>
      <c r="AA39705" s="441"/>
    </row>
    <row r="39706" spans="25:27" x14ac:dyDescent="0.2">
      <c r="Y39706" s="396"/>
      <c r="Z39706" s="396"/>
      <c r="AA39706" s="441"/>
    </row>
    <row r="39707" spans="25:27" x14ac:dyDescent="0.2">
      <c r="Y39707" s="396"/>
      <c r="Z39707" s="396"/>
      <c r="AA39707" s="441"/>
    </row>
    <row r="39708" spans="25:27" x14ac:dyDescent="0.2">
      <c r="Y39708" s="396"/>
      <c r="Z39708" s="396"/>
      <c r="AA39708" s="441"/>
    </row>
    <row r="39709" spans="25:27" x14ac:dyDescent="0.2">
      <c r="Y39709" s="396"/>
      <c r="Z39709" s="396"/>
      <c r="AA39709" s="441"/>
    </row>
    <row r="39710" spans="25:27" x14ac:dyDescent="0.2">
      <c r="Y39710" s="396"/>
      <c r="Z39710" s="396"/>
      <c r="AA39710" s="441"/>
    </row>
    <row r="39711" spans="25:27" x14ac:dyDescent="0.2">
      <c r="Y39711" s="396"/>
      <c r="Z39711" s="396"/>
      <c r="AA39711" s="441"/>
    </row>
    <row r="39712" spans="25:27" x14ac:dyDescent="0.2">
      <c r="Y39712" s="396"/>
      <c r="Z39712" s="396"/>
      <c r="AA39712" s="441"/>
    </row>
    <row r="39713" spans="25:27" x14ac:dyDescent="0.2">
      <c r="Y39713" s="396"/>
      <c r="Z39713" s="396"/>
      <c r="AA39713" s="441"/>
    </row>
    <row r="39714" spans="25:27" x14ac:dyDescent="0.2">
      <c r="Y39714" s="396"/>
      <c r="Z39714" s="396"/>
      <c r="AA39714" s="441"/>
    </row>
    <row r="39715" spans="25:27" x14ac:dyDescent="0.2">
      <c r="Y39715" s="396"/>
      <c r="Z39715" s="396"/>
      <c r="AA39715" s="441"/>
    </row>
    <row r="39716" spans="25:27" x14ac:dyDescent="0.2">
      <c r="Y39716" s="396"/>
      <c r="Z39716" s="396"/>
      <c r="AA39716" s="441"/>
    </row>
    <row r="39717" spans="25:27" x14ac:dyDescent="0.2">
      <c r="Y39717" s="396"/>
      <c r="Z39717" s="396"/>
      <c r="AA39717" s="441"/>
    </row>
    <row r="39718" spans="25:27" x14ac:dyDescent="0.2">
      <c r="Y39718" s="396"/>
      <c r="Z39718" s="396"/>
      <c r="AA39718" s="441"/>
    </row>
    <row r="39719" spans="25:27" x14ac:dyDescent="0.2">
      <c r="Y39719" s="396"/>
      <c r="Z39719" s="396"/>
      <c r="AA39719" s="441"/>
    </row>
    <row r="39720" spans="25:27" x14ac:dyDescent="0.2">
      <c r="Y39720" s="396"/>
      <c r="Z39720" s="396"/>
      <c r="AA39720" s="441"/>
    </row>
    <row r="39721" spans="25:27" x14ac:dyDescent="0.2">
      <c r="Y39721" s="396"/>
      <c r="Z39721" s="396"/>
      <c r="AA39721" s="441"/>
    </row>
    <row r="39722" spans="25:27" x14ac:dyDescent="0.2">
      <c r="Y39722" s="396"/>
      <c r="Z39722" s="396"/>
      <c r="AA39722" s="441"/>
    </row>
    <row r="39723" spans="25:27" x14ac:dyDescent="0.2">
      <c r="Y39723" s="396"/>
      <c r="Z39723" s="396"/>
      <c r="AA39723" s="441"/>
    </row>
    <row r="39724" spans="25:27" x14ac:dyDescent="0.2">
      <c r="Y39724" s="396"/>
      <c r="Z39724" s="396"/>
      <c r="AA39724" s="441"/>
    </row>
    <row r="39725" spans="25:27" x14ac:dyDescent="0.2">
      <c r="Y39725" s="396"/>
      <c r="Z39725" s="396"/>
      <c r="AA39725" s="441"/>
    </row>
    <row r="39726" spans="25:27" x14ac:dyDescent="0.2">
      <c r="Y39726" s="396"/>
      <c r="Z39726" s="396"/>
      <c r="AA39726" s="441"/>
    </row>
    <row r="39727" spans="25:27" x14ac:dyDescent="0.2">
      <c r="Y39727" s="396"/>
      <c r="Z39727" s="396"/>
      <c r="AA39727" s="441"/>
    </row>
    <row r="39728" spans="25:27" x14ac:dyDescent="0.2">
      <c r="Y39728" s="396"/>
      <c r="Z39728" s="396"/>
      <c r="AA39728" s="441"/>
    </row>
    <row r="39729" spans="25:27" x14ac:dyDescent="0.2">
      <c r="Y39729" s="396"/>
      <c r="Z39729" s="396"/>
      <c r="AA39729" s="441"/>
    </row>
    <row r="39730" spans="25:27" x14ac:dyDescent="0.2">
      <c r="Y39730" s="396"/>
      <c r="Z39730" s="396"/>
      <c r="AA39730" s="441"/>
    </row>
    <row r="39731" spans="25:27" x14ac:dyDescent="0.2">
      <c r="Y39731" s="396"/>
      <c r="Z39731" s="396"/>
      <c r="AA39731" s="441"/>
    </row>
    <row r="39732" spans="25:27" x14ac:dyDescent="0.2">
      <c r="Y39732" s="396"/>
      <c r="Z39732" s="396"/>
      <c r="AA39732" s="441"/>
    </row>
    <row r="39733" spans="25:27" x14ac:dyDescent="0.2">
      <c r="Y39733" s="396"/>
      <c r="Z39733" s="396"/>
      <c r="AA39733" s="441"/>
    </row>
    <row r="39734" spans="25:27" x14ac:dyDescent="0.2">
      <c r="Y39734" s="396"/>
      <c r="Z39734" s="396"/>
      <c r="AA39734" s="441"/>
    </row>
    <row r="39735" spans="25:27" x14ac:dyDescent="0.2">
      <c r="Y39735" s="396"/>
      <c r="Z39735" s="396"/>
      <c r="AA39735" s="441"/>
    </row>
    <row r="39736" spans="25:27" x14ac:dyDescent="0.2">
      <c r="Y39736" s="396"/>
      <c r="Z39736" s="396"/>
      <c r="AA39736" s="441"/>
    </row>
    <row r="39737" spans="25:27" x14ac:dyDescent="0.2">
      <c r="Y39737" s="396"/>
      <c r="Z39737" s="396"/>
      <c r="AA39737" s="441"/>
    </row>
    <row r="39738" spans="25:27" x14ac:dyDescent="0.2">
      <c r="Y39738" s="396"/>
      <c r="Z39738" s="396"/>
      <c r="AA39738" s="441"/>
    </row>
    <row r="39739" spans="25:27" x14ac:dyDescent="0.2">
      <c r="Y39739" s="396"/>
      <c r="Z39739" s="396"/>
      <c r="AA39739" s="441"/>
    </row>
    <row r="39740" spans="25:27" x14ac:dyDescent="0.2">
      <c r="Y39740" s="396"/>
      <c r="Z39740" s="396"/>
      <c r="AA39740" s="441"/>
    </row>
    <row r="39741" spans="25:27" x14ac:dyDescent="0.2">
      <c r="Y39741" s="396"/>
      <c r="Z39741" s="396"/>
      <c r="AA39741" s="441"/>
    </row>
    <row r="39742" spans="25:27" x14ac:dyDescent="0.2">
      <c r="Y39742" s="396"/>
      <c r="Z39742" s="396"/>
      <c r="AA39742" s="441"/>
    </row>
    <row r="39743" spans="25:27" x14ac:dyDescent="0.2">
      <c r="Y39743" s="396"/>
      <c r="Z39743" s="396"/>
      <c r="AA39743" s="441"/>
    </row>
    <row r="39744" spans="25:27" x14ac:dyDescent="0.2">
      <c r="Y39744" s="396"/>
      <c r="Z39744" s="396"/>
      <c r="AA39744" s="441"/>
    </row>
    <row r="39745" spans="25:27" x14ac:dyDescent="0.2">
      <c r="Y39745" s="396"/>
      <c r="Z39745" s="396"/>
      <c r="AA39745" s="441"/>
    </row>
    <row r="39746" spans="25:27" x14ac:dyDescent="0.2">
      <c r="Y39746" s="396"/>
      <c r="Z39746" s="396"/>
      <c r="AA39746" s="441"/>
    </row>
    <row r="39747" spans="25:27" x14ac:dyDescent="0.2">
      <c r="Y39747" s="396"/>
      <c r="Z39747" s="396"/>
      <c r="AA39747" s="441"/>
    </row>
    <row r="39748" spans="25:27" x14ac:dyDescent="0.2">
      <c r="Y39748" s="396"/>
      <c r="Z39748" s="396"/>
      <c r="AA39748" s="441"/>
    </row>
    <row r="39749" spans="25:27" x14ac:dyDescent="0.2">
      <c r="Y39749" s="396"/>
      <c r="Z39749" s="396"/>
      <c r="AA39749" s="441"/>
    </row>
    <row r="39750" spans="25:27" x14ac:dyDescent="0.2">
      <c r="Y39750" s="396"/>
      <c r="Z39750" s="396"/>
      <c r="AA39750" s="441"/>
    </row>
    <row r="39751" spans="25:27" x14ac:dyDescent="0.2">
      <c r="Y39751" s="396"/>
      <c r="Z39751" s="396"/>
      <c r="AA39751" s="441"/>
    </row>
    <row r="39752" spans="25:27" x14ac:dyDescent="0.2">
      <c r="Y39752" s="396"/>
      <c r="Z39752" s="396"/>
      <c r="AA39752" s="441"/>
    </row>
    <row r="39753" spans="25:27" x14ac:dyDescent="0.2">
      <c r="Y39753" s="396"/>
      <c r="Z39753" s="396"/>
      <c r="AA39753" s="441"/>
    </row>
    <row r="39754" spans="25:27" x14ac:dyDescent="0.2">
      <c r="Y39754" s="396"/>
      <c r="Z39754" s="396"/>
      <c r="AA39754" s="441"/>
    </row>
    <row r="39755" spans="25:27" x14ac:dyDescent="0.2">
      <c r="Y39755" s="396"/>
      <c r="Z39755" s="396"/>
      <c r="AA39755" s="441"/>
    </row>
    <row r="39756" spans="25:27" x14ac:dyDescent="0.2">
      <c r="Y39756" s="396"/>
      <c r="Z39756" s="396"/>
      <c r="AA39756" s="441"/>
    </row>
    <row r="39757" spans="25:27" x14ac:dyDescent="0.2">
      <c r="Y39757" s="396"/>
      <c r="Z39757" s="396"/>
      <c r="AA39757" s="441"/>
    </row>
    <row r="39758" spans="25:27" x14ac:dyDescent="0.2">
      <c r="Y39758" s="396"/>
      <c r="Z39758" s="396"/>
      <c r="AA39758" s="441"/>
    </row>
    <row r="39759" spans="25:27" x14ac:dyDescent="0.2">
      <c r="Y39759" s="396"/>
      <c r="Z39759" s="396"/>
      <c r="AA39759" s="441"/>
    </row>
    <row r="39760" spans="25:27" x14ac:dyDescent="0.2">
      <c r="Y39760" s="396"/>
      <c r="Z39760" s="396"/>
      <c r="AA39760" s="441"/>
    </row>
    <row r="39761" spans="25:27" x14ac:dyDescent="0.2">
      <c r="Y39761" s="396"/>
      <c r="Z39761" s="396"/>
      <c r="AA39761" s="441"/>
    </row>
    <row r="39762" spans="25:27" x14ac:dyDescent="0.2">
      <c r="Y39762" s="396"/>
      <c r="Z39762" s="396"/>
      <c r="AA39762" s="441"/>
    </row>
    <row r="39763" spans="25:27" x14ac:dyDescent="0.2">
      <c r="Y39763" s="396"/>
      <c r="Z39763" s="396"/>
      <c r="AA39763" s="441"/>
    </row>
    <row r="39764" spans="25:27" x14ac:dyDescent="0.2">
      <c r="Y39764" s="396"/>
      <c r="Z39764" s="396"/>
      <c r="AA39764" s="441"/>
    </row>
    <row r="39765" spans="25:27" x14ac:dyDescent="0.2">
      <c r="Y39765" s="396"/>
      <c r="Z39765" s="396"/>
      <c r="AA39765" s="441"/>
    </row>
    <row r="39766" spans="25:27" x14ac:dyDescent="0.2">
      <c r="Y39766" s="396"/>
      <c r="Z39766" s="396"/>
      <c r="AA39766" s="441"/>
    </row>
    <row r="39767" spans="25:27" x14ac:dyDescent="0.2">
      <c r="Y39767" s="396"/>
      <c r="Z39767" s="396"/>
      <c r="AA39767" s="441"/>
    </row>
    <row r="39768" spans="25:27" x14ac:dyDescent="0.2">
      <c r="Y39768" s="396"/>
      <c r="Z39768" s="396"/>
      <c r="AA39768" s="441"/>
    </row>
    <row r="39769" spans="25:27" x14ac:dyDescent="0.2">
      <c r="Y39769" s="396"/>
      <c r="Z39769" s="396"/>
      <c r="AA39769" s="441"/>
    </row>
    <row r="39770" spans="25:27" x14ac:dyDescent="0.2">
      <c r="Y39770" s="396"/>
      <c r="Z39770" s="396"/>
      <c r="AA39770" s="441"/>
    </row>
    <row r="39771" spans="25:27" x14ac:dyDescent="0.2">
      <c r="Y39771" s="396"/>
      <c r="Z39771" s="396"/>
      <c r="AA39771" s="441"/>
    </row>
    <row r="39772" spans="25:27" x14ac:dyDescent="0.2">
      <c r="Y39772" s="396"/>
      <c r="Z39772" s="396"/>
      <c r="AA39772" s="441"/>
    </row>
    <row r="39773" spans="25:27" x14ac:dyDescent="0.2">
      <c r="Y39773" s="396"/>
      <c r="Z39773" s="396"/>
      <c r="AA39773" s="441"/>
    </row>
    <row r="39774" spans="25:27" x14ac:dyDescent="0.2">
      <c r="Y39774" s="396"/>
      <c r="Z39774" s="396"/>
      <c r="AA39774" s="441"/>
    </row>
    <row r="39775" spans="25:27" x14ac:dyDescent="0.2">
      <c r="Y39775" s="396"/>
      <c r="Z39775" s="396"/>
      <c r="AA39775" s="441"/>
    </row>
    <row r="39776" spans="25:27" x14ac:dyDescent="0.2">
      <c r="Y39776" s="396"/>
      <c r="Z39776" s="396"/>
      <c r="AA39776" s="441"/>
    </row>
    <row r="39777" spans="25:27" x14ac:dyDescent="0.2">
      <c r="Y39777" s="396"/>
      <c r="Z39777" s="396"/>
      <c r="AA39777" s="441"/>
    </row>
    <row r="39778" spans="25:27" x14ac:dyDescent="0.2">
      <c r="Y39778" s="396"/>
      <c r="Z39778" s="396"/>
      <c r="AA39778" s="441"/>
    </row>
    <row r="39779" spans="25:27" x14ac:dyDescent="0.2">
      <c r="Y39779" s="396"/>
      <c r="Z39779" s="396"/>
      <c r="AA39779" s="441"/>
    </row>
    <row r="39780" spans="25:27" x14ac:dyDescent="0.2">
      <c r="Y39780" s="396"/>
      <c r="Z39780" s="396"/>
      <c r="AA39780" s="441"/>
    </row>
    <row r="39781" spans="25:27" x14ac:dyDescent="0.2">
      <c r="Y39781" s="396"/>
      <c r="Z39781" s="396"/>
      <c r="AA39781" s="441"/>
    </row>
    <row r="39782" spans="25:27" x14ac:dyDescent="0.2">
      <c r="Y39782" s="396"/>
      <c r="Z39782" s="396"/>
      <c r="AA39782" s="441"/>
    </row>
    <row r="39783" spans="25:27" x14ac:dyDescent="0.2">
      <c r="Y39783" s="396"/>
      <c r="Z39783" s="396"/>
      <c r="AA39783" s="441"/>
    </row>
    <row r="39784" spans="25:27" x14ac:dyDescent="0.2">
      <c r="Y39784" s="396"/>
      <c r="Z39784" s="396"/>
      <c r="AA39784" s="441"/>
    </row>
    <row r="39785" spans="25:27" x14ac:dyDescent="0.2">
      <c r="Y39785" s="396"/>
      <c r="Z39785" s="396"/>
      <c r="AA39785" s="441"/>
    </row>
    <row r="39786" spans="25:27" x14ac:dyDescent="0.2">
      <c r="Y39786" s="396"/>
      <c r="Z39786" s="396"/>
      <c r="AA39786" s="441"/>
    </row>
    <row r="39787" spans="25:27" x14ac:dyDescent="0.2">
      <c r="Y39787" s="396"/>
      <c r="Z39787" s="396"/>
      <c r="AA39787" s="441"/>
    </row>
    <row r="39788" spans="25:27" x14ac:dyDescent="0.2">
      <c r="Y39788" s="396"/>
      <c r="Z39788" s="396"/>
      <c r="AA39788" s="441"/>
    </row>
    <row r="39789" spans="25:27" x14ac:dyDescent="0.2">
      <c r="Y39789" s="396"/>
      <c r="Z39789" s="396"/>
      <c r="AA39789" s="441"/>
    </row>
    <row r="39790" spans="25:27" x14ac:dyDescent="0.2">
      <c r="Y39790" s="396"/>
      <c r="Z39790" s="396"/>
      <c r="AA39790" s="441"/>
    </row>
    <row r="39791" spans="25:27" x14ac:dyDescent="0.2">
      <c r="Y39791" s="396"/>
      <c r="Z39791" s="396"/>
      <c r="AA39791" s="441"/>
    </row>
    <row r="39792" spans="25:27" x14ac:dyDescent="0.2">
      <c r="Y39792" s="396"/>
      <c r="Z39792" s="396"/>
      <c r="AA39792" s="441"/>
    </row>
    <row r="39793" spans="25:27" x14ac:dyDescent="0.2">
      <c r="Y39793" s="396"/>
      <c r="Z39793" s="396"/>
      <c r="AA39793" s="441"/>
    </row>
    <row r="39794" spans="25:27" x14ac:dyDescent="0.2">
      <c r="Y39794" s="396"/>
      <c r="Z39794" s="396"/>
      <c r="AA39794" s="441"/>
    </row>
    <row r="39795" spans="25:27" x14ac:dyDescent="0.2">
      <c r="Y39795" s="396"/>
      <c r="Z39795" s="396"/>
      <c r="AA39795" s="441"/>
    </row>
    <row r="39796" spans="25:27" x14ac:dyDescent="0.2">
      <c r="Y39796" s="396"/>
      <c r="Z39796" s="396"/>
      <c r="AA39796" s="441"/>
    </row>
    <row r="39797" spans="25:27" x14ac:dyDescent="0.2">
      <c r="Y39797" s="396"/>
      <c r="Z39797" s="396"/>
      <c r="AA39797" s="441"/>
    </row>
    <row r="39798" spans="25:27" x14ac:dyDescent="0.2">
      <c r="Y39798" s="396"/>
      <c r="Z39798" s="396"/>
      <c r="AA39798" s="441"/>
    </row>
    <row r="39799" spans="25:27" x14ac:dyDescent="0.2">
      <c r="Y39799" s="396"/>
      <c r="Z39799" s="396"/>
      <c r="AA39799" s="441"/>
    </row>
    <row r="39800" spans="25:27" x14ac:dyDescent="0.2">
      <c r="Y39800" s="396"/>
      <c r="Z39800" s="396"/>
      <c r="AA39800" s="441"/>
    </row>
    <row r="39801" spans="25:27" x14ac:dyDescent="0.2">
      <c r="Y39801" s="396"/>
      <c r="Z39801" s="396"/>
      <c r="AA39801" s="441"/>
    </row>
    <row r="39802" spans="25:27" x14ac:dyDescent="0.2">
      <c r="Y39802" s="396"/>
      <c r="Z39802" s="396"/>
      <c r="AA39802" s="441"/>
    </row>
    <row r="39803" spans="25:27" x14ac:dyDescent="0.2">
      <c r="Y39803" s="396"/>
      <c r="Z39803" s="396"/>
      <c r="AA39803" s="441"/>
    </row>
    <row r="39804" spans="25:27" x14ac:dyDescent="0.2">
      <c r="Y39804" s="396"/>
      <c r="Z39804" s="396"/>
      <c r="AA39804" s="441"/>
    </row>
    <row r="39805" spans="25:27" x14ac:dyDescent="0.2">
      <c r="Y39805" s="396"/>
      <c r="Z39805" s="396"/>
      <c r="AA39805" s="441"/>
    </row>
    <row r="39806" spans="25:27" x14ac:dyDescent="0.2">
      <c r="Y39806" s="396"/>
      <c r="Z39806" s="396"/>
      <c r="AA39806" s="441"/>
    </row>
    <row r="39807" spans="25:27" x14ac:dyDescent="0.2">
      <c r="Y39807" s="396"/>
      <c r="Z39807" s="396"/>
      <c r="AA39807" s="441"/>
    </row>
    <row r="39808" spans="25:27" x14ac:dyDescent="0.2">
      <c r="Y39808" s="396"/>
      <c r="Z39808" s="396"/>
      <c r="AA39808" s="441"/>
    </row>
    <row r="39809" spans="25:27" x14ac:dyDescent="0.2">
      <c r="Y39809" s="396"/>
      <c r="Z39809" s="396"/>
      <c r="AA39809" s="441"/>
    </row>
    <row r="39810" spans="25:27" x14ac:dyDescent="0.2">
      <c r="Y39810" s="396"/>
      <c r="Z39810" s="396"/>
      <c r="AA39810" s="441"/>
    </row>
    <row r="39811" spans="25:27" x14ac:dyDescent="0.2">
      <c r="Y39811" s="396"/>
      <c r="Z39811" s="396"/>
      <c r="AA39811" s="441"/>
    </row>
    <row r="39812" spans="25:27" x14ac:dyDescent="0.2">
      <c r="Y39812" s="396"/>
      <c r="Z39812" s="396"/>
      <c r="AA39812" s="441"/>
    </row>
    <row r="39813" spans="25:27" x14ac:dyDescent="0.2">
      <c r="Y39813" s="396"/>
      <c r="Z39813" s="396"/>
      <c r="AA39813" s="441"/>
    </row>
    <row r="39814" spans="25:27" x14ac:dyDescent="0.2">
      <c r="Y39814" s="396"/>
      <c r="Z39814" s="396"/>
      <c r="AA39814" s="441"/>
    </row>
    <row r="39815" spans="25:27" x14ac:dyDescent="0.2">
      <c r="Y39815" s="396"/>
      <c r="Z39815" s="396"/>
      <c r="AA39815" s="441"/>
    </row>
    <row r="39816" spans="25:27" x14ac:dyDescent="0.2">
      <c r="Y39816" s="396"/>
      <c r="Z39816" s="396"/>
      <c r="AA39816" s="441"/>
    </row>
    <row r="39817" spans="25:27" x14ac:dyDescent="0.2">
      <c r="Y39817" s="396"/>
      <c r="Z39817" s="396"/>
      <c r="AA39817" s="441"/>
    </row>
    <row r="39818" spans="25:27" x14ac:dyDescent="0.2">
      <c r="Y39818" s="396"/>
      <c r="Z39818" s="396"/>
      <c r="AA39818" s="441"/>
    </row>
    <row r="39819" spans="25:27" x14ac:dyDescent="0.2">
      <c r="Y39819" s="396"/>
      <c r="Z39819" s="396"/>
      <c r="AA39819" s="441"/>
    </row>
    <row r="39820" spans="25:27" x14ac:dyDescent="0.2">
      <c r="Y39820" s="396"/>
      <c r="Z39820" s="396"/>
      <c r="AA39820" s="441"/>
    </row>
    <row r="39821" spans="25:27" x14ac:dyDescent="0.2">
      <c r="Y39821" s="396"/>
      <c r="Z39821" s="396"/>
      <c r="AA39821" s="441"/>
    </row>
    <row r="39822" spans="25:27" x14ac:dyDescent="0.2">
      <c r="Y39822" s="396"/>
      <c r="Z39822" s="396"/>
      <c r="AA39822" s="441"/>
    </row>
    <row r="39823" spans="25:27" x14ac:dyDescent="0.2">
      <c r="Y39823" s="396"/>
      <c r="Z39823" s="396"/>
      <c r="AA39823" s="441"/>
    </row>
    <row r="39824" spans="25:27" x14ac:dyDescent="0.2">
      <c r="Y39824" s="396"/>
      <c r="Z39824" s="396"/>
      <c r="AA39824" s="441"/>
    </row>
    <row r="39825" spans="25:27" x14ac:dyDescent="0.2">
      <c r="Y39825" s="396"/>
      <c r="Z39825" s="396"/>
      <c r="AA39825" s="441"/>
    </row>
    <row r="39826" spans="25:27" x14ac:dyDescent="0.2">
      <c r="Y39826" s="396"/>
      <c r="Z39826" s="396"/>
      <c r="AA39826" s="441"/>
    </row>
    <row r="39827" spans="25:27" x14ac:dyDescent="0.2">
      <c r="Y39827" s="396"/>
      <c r="Z39827" s="396"/>
      <c r="AA39827" s="441"/>
    </row>
    <row r="39828" spans="25:27" x14ac:dyDescent="0.2">
      <c r="Y39828" s="396"/>
      <c r="Z39828" s="396"/>
      <c r="AA39828" s="441"/>
    </row>
    <row r="39829" spans="25:27" x14ac:dyDescent="0.2">
      <c r="Y39829" s="396"/>
      <c r="Z39829" s="396"/>
      <c r="AA39829" s="441"/>
    </row>
    <row r="39830" spans="25:27" x14ac:dyDescent="0.2">
      <c r="Y39830" s="396"/>
      <c r="Z39830" s="396"/>
      <c r="AA39830" s="441"/>
    </row>
    <row r="39831" spans="25:27" x14ac:dyDescent="0.2">
      <c r="Y39831" s="396"/>
      <c r="Z39831" s="396"/>
      <c r="AA39831" s="441"/>
    </row>
    <row r="39832" spans="25:27" x14ac:dyDescent="0.2">
      <c r="Y39832" s="396"/>
      <c r="Z39832" s="396"/>
      <c r="AA39832" s="441"/>
    </row>
    <row r="39833" spans="25:27" x14ac:dyDescent="0.2">
      <c r="Y39833" s="396"/>
      <c r="Z39833" s="396"/>
      <c r="AA39833" s="441"/>
    </row>
    <row r="39834" spans="25:27" x14ac:dyDescent="0.2">
      <c r="Y39834" s="396"/>
      <c r="Z39834" s="396"/>
      <c r="AA39834" s="441"/>
    </row>
    <row r="39835" spans="25:27" x14ac:dyDescent="0.2">
      <c r="Y39835" s="396"/>
      <c r="Z39835" s="396"/>
      <c r="AA39835" s="441"/>
    </row>
    <row r="39836" spans="25:27" x14ac:dyDescent="0.2">
      <c r="Y39836" s="396"/>
      <c r="Z39836" s="396"/>
      <c r="AA39836" s="441"/>
    </row>
    <row r="39837" spans="25:27" x14ac:dyDescent="0.2">
      <c r="Y39837" s="396"/>
      <c r="Z39837" s="396"/>
      <c r="AA39837" s="441"/>
    </row>
    <row r="39838" spans="25:27" x14ac:dyDescent="0.2">
      <c r="Y39838" s="396"/>
      <c r="Z39838" s="396"/>
      <c r="AA39838" s="441"/>
    </row>
    <row r="39839" spans="25:27" x14ac:dyDescent="0.2">
      <c r="Y39839" s="396"/>
      <c r="Z39839" s="396"/>
      <c r="AA39839" s="441"/>
    </row>
    <row r="39840" spans="25:27" x14ac:dyDescent="0.2">
      <c r="Y39840" s="396"/>
      <c r="Z39840" s="396"/>
      <c r="AA39840" s="441"/>
    </row>
    <row r="39841" spans="25:27" x14ac:dyDescent="0.2">
      <c r="Y39841" s="396"/>
      <c r="Z39841" s="396"/>
      <c r="AA39841" s="441"/>
    </row>
    <row r="39842" spans="25:27" x14ac:dyDescent="0.2">
      <c r="Y39842" s="396"/>
      <c r="Z39842" s="396"/>
      <c r="AA39842" s="441"/>
    </row>
    <row r="39843" spans="25:27" x14ac:dyDescent="0.2">
      <c r="Y39843" s="396"/>
      <c r="Z39843" s="396"/>
      <c r="AA39843" s="441"/>
    </row>
    <row r="39844" spans="25:27" x14ac:dyDescent="0.2">
      <c r="Y39844" s="396"/>
      <c r="Z39844" s="396"/>
      <c r="AA39844" s="441"/>
    </row>
    <row r="39845" spans="25:27" x14ac:dyDescent="0.2">
      <c r="Y39845" s="396"/>
      <c r="Z39845" s="396"/>
      <c r="AA39845" s="441"/>
    </row>
    <row r="39846" spans="25:27" x14ac:dyDescent="0.2">
      <c r="Y39846" s="396"/>
      <c r="Z39846" s="396"/>
      <c r="AA39846" s="441"/>
    </row>
    <row r="39847" spans="25:27" x14ac:dyDescent="0.2">
      <c r="Y39847" s="396"/>
      <c r="Z39847" s="396"/>
      <c r="AA39847" s="441"/>
    </row>
    <row r="39848" spans="25:27" x14ac:dyDescent="0.2">
      <c r="Y39848" s="396"/>
      <c r="Z39848" s="396"/>
      <c r="AA39848" s="441"/>
    </row>
    <row r="39849" spans="25:27" x14ac:dyDescent="0.2">
      <c r="Y39849" s="396"/>
      <c r="Z39849" s="396"/>
      <c r="AA39849" s="441"/>
    </row>
    <row r="39850" spans="25:27" x14ac:dyDescent="0.2">
      <c r="Y39850" s="396"/>
      <c r="Z39850" s="396"/>
      <c r="AA39850" s="441"/>
    </row>
    <row r="39851" spans="25:27" x14ac:dyDescent="0.2">
      <c r="Y39851" s="396"/>
      <c r="Z39851" s="396"/>
      <c r="AA39851" s="441"/>
    </row>
    <row r="39852" spans="25:27" x14ac:dyDescent="0.2">
      <c r="Y39852" s="396"/>
      <c r="Z39852" s="396"/>
      <c r="AA39852" s="441"/>
    </row>
    <row r="39853" spans="25:27" x14ac:dyDescent="0.2">
      <c r="Y39853" s="396"/>
      <c r="Z39853" s="396"/>
      <c r="AA39853" s="441"/>
    </row>
    <row r="39854" spans="25:27" x14ac:dyDescent="0.2">
      <c r="Y39854" s="396"/>
      <c r="Z39854" s="396"/>
      <c r="AA39854" s="441"/>
    </row>
    <row r="39855" spans="25:27" x14ac:dyDescent="0.2">
      <c r="Y39855" s="396"/>
      <c r="Z39855" s="396"/>
      <c r="AA39855" s="441"/>
    </row>
    <row r="39856" spans="25:27" x14ac:dyDescent="0.2">
      <c r="Y39856" s="396"/>
      <c r="Z39856" s="396"/>
      <c r="AA39856" s="441"/>
    </row>
    <row r="39857" spans="25:27" x14ac:dyDescent="0.2">
      <c r="Y39857" s="396"/>
      <c r="Z39857" s="396"/>
      <c r="AA39857" s="441"/>
    </row>
    <row r="39858" spans="25:27" x14ac:dyDescent="0.2">
      <c r="Y39858" s="396"/>
      <c r="Z39858" s="396"/>
      <c r="AA39858" s="441"/>
    </row>
    <row r="39859" spans="25:27" x14ac:dyDescent="0.2">
      <c r="Y39859" s="396"/>
      <c r="Z39859" s="396"/>
      <c r="AA39859" s="441"/>
    </row>
    <row r="39860" spans="25:27" x14ac:dyDescent="0.2">
      <c r="Y39860" s="396"/>
      <c r="Z39860" s="396"/>
      <c r="AA39860" s="441"/>
    </row>
    <row r="39861" spans="25:27" x14ac:dyDescent="0.2">
      <c r="Y39861" s="396"/>
      <c r="Z39861" s="396"/>
      <c r="AA39861" s="441"/>
    </row>
    <row r="39862" spans="25:27" x14ac:dyDescent="0.2">
      <c r="Y39862" s="396"/>
      <c r="Z39862" s="396"/>
      <c r="AA39862" s="441"/>
    </row>
    <row r="39863" spans="25:27" x14ac:dyDescent="0.2">
      <c r="Y39863" s="396"/>
      <c r="Z39863" s="396"/>
      <c r="AA39863" s="441"/>
    </row>
    <row r="39864" spans="25:27" x14ac:dyDescent="0.2">
      <c r="Y39864" s="396"/>
      <c r="Z39864" s="396"/>
      <c r="AA39864" s="441"/>
    </row>
    <row r="39865" spans="25:27" x14ac:dyDescent="0.2">
      <c r="Y39865" s="396"/>
      <c r="Z39865" s="396"/>
      <c r="AA39865" s="441"/>
    </row>
    <row r="39866" spans="25:27" x14ac:dyDescent="0.2">
      <c r="Y39866" s="396"/>
      <c r="Z39866" s="396"/>
      <c r="AA39866" s="441"/>
    </row>
    <row r="39867" spans="25:27" x14ac:dyDescent="0.2">
      <c r="Y39867" s="396"/>
      <c r="Z39867" s="396"/>
      <c r="AA39867" s="441"/>
    </row>
    <row r="39868" spans="25:27" x14ac:dyDescent="0.2">
      <c r="Y39868" s="396"/>
      <c r="Z39868" s="396"/>
      <c r="AA39868" s="441"/>
    </row>
    <row r="39869" spans="25:27" x14ac:dyDescent="0.2">
      <c r="Y39869" s="396"/>
      <c r="Z39869" s="396"/>
      <c r="AA39869" s="441"/>
    </row>
    <row r="39870" spans="25:27" x14ac:dyDescent="0.2">
      <c r="Y39870" s="396"/>
      <c r="Z39870" s="396"/>
      <c r="AA39870" s="441"/>
    </row>
    <row r="39871" spans="25:27" x14ac:dyDescent="0.2">
      <c r="Y39871" s="396"/>
      <c r="Z39871" s="396"/>
      <c r="AA39871" s="441"/>
    </row>
    <row r="39872" spans="25:27" x14ac:dyDescent="0.2">
      <c r="Y39872" s="396"/>
      <c r="Z39872" s="396"/>
      <c r="AA39872" s="441"/>
    </row>
    <row r="39873" spans="25:27" x14ac:dyDescent="0.2">
      <c r="Y39873" s="396"/>
      <c r="Z39873" s="396"/>
      <c r="AA39873" s="441"/>
    </row>
    <row r="39874" spans="25:27" x14ac:dyDescent="0.2">
      <c r="Y39874" s="396"/>
      <c r="Z39874" s="396"/>
      <c r="AA39874" s="441"/>
    </row>
    <row r="39875" spans="25:27" x14ac:dyDescent="0.2">
      <c r="Y39875" s="396"/>
      <c r="Z39875" s="396"/>
      <c r="AA39875" s="441"/>
    </row>
    <row r="39876" spans="25:27" x14ac:dyDescent="0.2">
      <c r="Y39876" s="396"/>
      <c r="Z39876" s="396"/>
      <c r="AA39876" s="441"/>
    </row>
    <row r="39877" spans="25:27" x14ac:dyDescent="0.2">
      <c r="Y39877" s="396"/>
      <c r="Z39877" s="396"/>
      <c r="AA39877" s="441"/>
    </row>
    <row r="39878" spans="25:27" x14ac:dyDescent="0.2">
      <c r="Y39878" s="396"/>
      <c r="Z39878" s="396"/>
      <c r="AA39878" s="441"/>
    </row>
    <row r="39879" spans="25:27" x14ac:dyDescent="0.2">
      <c r="Y39879" s="396"/>
      <c r="Z39879" s="396"/>
      <c r="AA39879" s="441"/>
    </row>
    <row r="39880" spans="25:27" x14ac:dyDescent="0.2">
      <c r="Y39880" s="396"/>
      <c r="Z39880" s="396"/>
      <c r="AA39880" s="441"/>
    </row>
    <row r="39881" spans="25:27" x14ac:dyDescent="0.2">
      <c r="Y39881" s="396"/>
      <c r="Z39881" s="396"/>
      <c r="AA39881" s="441"/>
    </row>
    <row r="39882" spans="25:27" x14ac:dyDescent="0.2">
      <c r="Y39882" s="396"/>
      <c r="Z39882" s="396"/>
      <c r="AA39882" s="441"/>
    </row>
    <row r="39883" spans="25:27" x14ac:dyDescent="0.2">
      <c r="Y39883" s="396"/>
      <c r="Z39883" s="396"/>
      <c r="AA39883" s="441"/>
    </row>
    <row r="39884" spans="25:27" x14ac:dyDescent="0.2">
      <c r="Y39884" s="396"/>
      <c r="Z39884" s="396"/>
      <c r="AA39884" s="441"/>
    </row>
    <row r="39885" spans="25:27" x14ac:dyDescent="0.2">
      <c r="Y39885" s="396"/>
      <c r="Z39885" s="396"/>
      <c r="AA39885" s="441"/>
    </row>
    <row r="39886" spans="25:27" x14ac:dyDescent="0.2">
      <c r="Y39886" s="396"/>
      <c r="Z39886" s="396"/>
      <c r="AA39886" s="441"/>
    </row>
    <row r="39887" spans="25:27" x14ac:dyDescent="0.2">
      <c r="Y39887" s="396"/>
      <c r="Z39887" s="396"/>
      <c r="AA39887" s="441"/>
    </row>
    <row r="39888" spans="25:27" x14ac:dyDescent="0.2">
      <c r="Y39888" s="396"/>
      <c r="Z39888" s="396"/>
      <c r="AA39888" s="441"/>
    </row>
    <row r="39889" spans="25:27" x14ac:dyDescent="0.2">
      <c r="Y39889" s="396"/>
      <c r="Z39889" s="396"/>
      <c r="AA39889" s="441"/>
    </row>
    <row r="39890" spans="25:27" x14ac:dyDescent="0.2">
      <c r="Y39890" s="396"/>
      <c r="Z39890" s="396"/>
      <c r="AA39890" s="441"/>
    </row>
    <row r="39891" spans="25:27" x14ac:dyDescent="0.2">
      <c r="Y39891" s="396"/>
      <c r="Z39891" s="396"/>
      <c r="AA39891" s="441"/>
    </row>
    <row r="39892" spans="25:27" x14ac:dyDescent="0.2">
      <c r="Y39892" s="396"/>
      <c r="Z39892" s="396"/>
      <c r="AA39892" s="441"/>
    </row>
    <row r="39893" spans="25:27" x14ac:dyDescent="0.2">
      <c r="Y39893" s="396"/>
      <c r="Z39893" s="396"/>
      <c r="AA39893" s="441"/>
    </row>
    <row r="39894" spans="25:27" x14ac:dyDescent="0.2">
      <c r="Y39894" s="396"/>
      <c r="Z39894" s="396"/>
      <c r="AA39894" s="441"/>
    </row>
    <row r="39895" spans="25:27" x14ac:dyDescent="0.2">
      <c r="Y39895" s="396"/>
      <c r="Z39895" s="396"/>
      <c r="AA39895" s="441"/>
    </row>
    <row r="39896" spans="25:27" x14ac:dyDescent="0.2">
      <c r="Y39896" s="396"/>
      <c r="Z39896" s="396"/>
      <c r="AA39896" s="441"/>
    </row>
    <row r="39897" spans="25:27" x14ac:dyDescent="0.2">
      <c r="Y39897" s="396"/>
      <c r="Z39897" s="396"/>
      <c r="AA39897" s="441"/>
    </row>
    <row r="39898" spans="25:27" x14ac:dyDescent="0.2">
      <c r="Y39898" s="396"/>
      <c r="Z39898" s="396"/>
      <c r="AA39898" s="441"/>
    </row>
    <row r="39899" spans="25:27" x14ac:dyDescent="0.2">
      <c r="Y39899" s="396"/>
      <c r="Z39899" s="396"/>
      <c r="AA39899" s="441"/>
    </row>
    <row r="39900" spans="25:27" x14ac:dyDescent="0.2">
      <c r="Y39900" s="396"/>
      <c r="Z39900" s="396"/>
      <c r="AA39900" s="441"/>
    </row>
    <row r="39901" spans="25:27" x14ac:dyDescent="0.2">
      <c r="Y39901" s="396"/>
      <c r="Z39901" s="396"/>
      <c r="AA39901" s="441"/>
    </row>
    <row r="39902" spans="25:27" x14ac:dyDescent="0.2">
      <c r="Y39902" s="396"/>
      <c r="Z39902" s="396"/>
      <c r="AA39902" s="441"/>
    </row>
    <row r="39903" spans="25:27" x14ac:dyDescent="0.2">
      <c r="Y39903" s="396"/>
      <c r="Z39903" s="396"/>
      <c r="AA39903" s="441"/>
    </row>
    <row r="39904" spans="25:27" x14ac:dyDescent="0.2">
      <c r="Y39904" s="396"/>
      <c r="Z39904" s="396"/>
      <c r="AA39904" s="441"/>
    </row>
    <row r="39905" spans="25:27" x14ac:dyDescent="0.2">
      <c r="Y39905" s="396"/>
      <c r="Z39905" s="396"/>
      <c r="AA39905" s="441"/>
    </row>
    <row r="39906" spans="25:27" x14ac:dyDescent="0.2">
      <c r="Y39906" s="396"/>
      <c r="Z39906" s="396"/>
      <c r="AA39906" s="441"/>
    </row>
    <row r="39907" spans="25:27" x14ac:dyDescent="0.2">
      <c r="Y39907" s="396"/>
      <c r="Z39907" s="396"/>
      <c r="AA39907" s="441"/>
    </row>
    <row r="39908" spans="25:27" x14ac:dyDescent="0.2">
      <c r="Y39908" s="396"/>
      <c r="Z39908" s="396"/>
      <c r="AA39908" s="441"/>
    </row>
    <row r="39909" spans="25:27" x14ac:dyDescent="0.2">
      <c r="Y39909" s="396"/>
      <c r="Z39909" s="396"/>
      <c r="AA39909" s="441"/>
    </row>
    <row r="39910" spans="25:27" x14ac:dyDescent="0.2">
      <c r="Y39910" s="396"/>
      <c r="Z39910" s="396"/>
      <c r="AA39910" s="441"/>
    </row>
    <row r="39911" spans="25:27" x14ac:dyDescent="0.2">
      <c r="Y39911" s="396"/>
      <c r="Z39911" s="396"/>
      <c r="AA39911" s="441"/>
    </row>
    <row r="39912" spans="25:27" x14ac:dyDescent="0.2">
      <c r="Y39912" s="396"/>
      <c r="Z39912" s="396"/>
      <c r="AA39912" s="441"/>
    </row>
    <row r="39913" spans="25:27" x14ac:dyDescent="0.2">
      <c r="Y39913" s="396"/>
      <c r="Z39913" s="396"/>
      <c r="AA39913" s="441"/>
    </row>
    <row r="39914" spans="25:27" x14ac:dyDescent="0.2">
      <c r="Y39914" s="396"/>
      <c r="Z39914" s="396"/>
      <c r="AA39914" s="441"/>
    </row>
    <row r="39915" spans="25:27" x14ac:dyDescent="0.2">
      <c r="Y39915" s="396"/>
      <c r="Z39915" s="396"/>
      <c r="AA39915" s="441"/>
    </row>
    <row r="39916" spans="25:27" x14ac:dyDescent="0.2">
      <c r="Y39916" s="396"/>
      <c r="Z39916" s="396"/>
      <c r="AA39916" s="441"/>
    </row>
    <row r="39917" spans="25:27" x14ac:dyDescent="0.2">
      <c r="Y39917" s="396"/>
      <c r="Z39917" s="396"/>
      <c r="AA39917" s="441"/>
    </row>
    <row r="39918" spans="25:27" x14ac:dyDescent="0.2">
      <c r="Y39918" s="396"/>
      <c r="Z39918" s="396"/>
      <c r="AA39918" s="441"/>
    </row>
    <row r="39919" spans="25:27" x14ac:dyDescent="0.2">
      <c r="Y39919" s="396"/>
      <c r="Z39919" s="396"/>
      <c r="AA39919" s="441"/>
    </row>
    <row r="39920" spans="25:27" x14ac:dyDescent="0.2">
      <c r="Y39920" s="396"/>
      <c r="Z39920" s="396"/>
      <c r="AA39920" s="441"/>
    </row>
    <row r="39921" spans="25:27" x14ac:dyDescent="0.2">
      <c r="Y39921" s="396"/>
      <c r="Z39921" s="396"/>
      <c r="AA39921" s="441"/>
    </row>
    <row r="39922" spans="25:27" x14ac:dyDescent="0.2">
      <c r="Y39922" s="396"/>
      <c r="Z39922" s="396"/>
      <c r="AA39922" s="441"/>
    </row>
    <row r="39923" spans="25:27" x14ac:dyDescent="0.2">
      <c r="Y39923" s="396"/>
      <c r="Z39923" s="396"/>
      <c r="AA39923" s="441"/>
    </row>
    <row r="39924" spans="25:27" x14ac:dyDescent="0.2">
      <c r="Y39924" s="396"/>
      <c r="Z39924" s="396"/>
      <c r="AA39924" s="441"/>
    </row>
    <row r="39925" spans="25:27" x14ac:dyDescent="0.2">
      <c r="Y39925" s="396"/>
      <c r="Z39925" s="396"/>
      <c r="AA39925" s="441"/>
    </row>
    <row r="39926" spans="25:27" x14ac:dyDescent="0.2">
      <c r="Y39926" s="396"/>
      <c r="Z39926" s="396"/>
      <c r="AA39926" s="441"/>
    </row>
    <row r="39927" spans="25:27" x14ac:dyDescent="0.2">
      <c r="Y39927" s="396"/>
      <c r="Z39927" s="396"/>
      <c r="AA39927" s="441"/>
    </row>
    <row r="39928" spans="25:27" x14ac:dyDescent="0.2">
      <c r="Y39928" s="396"/>
      <c r="Z39928" s="396"/>
      <c r="AA39928" s="441"/>
    </row>
    <row r="39929" spans="25:27" x14ac:dyDescent="0.2">
      <c r="Y39929" s="396"/>
      <c r="Z39929" s="396"/>
      <c r="AA39929" s="441"/>
    </row>
    <row r="39930" spans="25:27" x14ac:dyDescent="0.2">
      <c r="Y39930" s="396"/>
      <c r="Z39930" s="396"/>
      <c r="AA39930" s="441"/>
    </row>
    <row r="39931" spans="25:27" x14ac:dyDescent="0.2">
      <c r="Y39931" s="396"/>
      <c r="Z39931" s="396"/>
      <c r="AA39931" s="441"/>
    </row>
    <row r="39932" spans="25:27" x14ac:dyDescent="0.2">
      <c r="Y39932" s="396"/>
      <c r="Z39932" s="396"/>
      <c r="AA39932" s="441"/>
    </row>
    <row r="39933" spans="25:27" x14ac:dyDescent="0.2">
      <c r="Y39933" s="396"/>
      <c r="Z39933" s="396"/>
      <c r="AA39933" s="441"/>
    </row>
    <row r="39934" spans="25:27" x14ac:dyDescent="0.2">
      <c r="Y39934" s="396"/>
      <c r="Z39934" s="396"/>
      <c r="AA39934" s="441"/>
    </row>
    <row r="39935" spans="25:27" x14ac:dyDescent="0.2">
      <c r="Y39935" s="396"/>
      <c r="Z39935" s="396"/>
      <c r="AA39935" s="441"/>
    </row>
    <row r="39936" spans="25:27" x14ac:dyDescent="0.2">
      <c r="Y39936" s="396"/>
      <c r="Z39936" s="396"/>
      <c r="AA39936" s="441"/>
    </row>
    <row r="39937" spans="25:27" x14ac:dyDescent="0.2">
      <c r="Y39937" s="396"/>
      <c r="Z39937" s="396"/>
      <c r="AA39937" s="441"/>
    </row>
    <row r="39938" spans="25:27" x14ac:dyDescent="0.2">
      <c r="Y39938" s="396"/>
      <c r="Z39938" s="396"/>
      <c r="AA39938" s="441"/>
    </row>
    <row r="39939" spans="25:27" x14ac:dyDescent="0.2">
      <c r="Y39939" s="396"/>
      <c r="Z39939" s="396"/>
      <c r="AA39939" s="441"/>
    </row>
    <row r="39940" spans="25:27" x14ac:dyDescent="0.2">
      <c r="Y39940" s="396"/>
      <c r="Z39940" s="396"/>
      <c r="AA39940" s="441"/>
    </row>
    <row r="39941" spans="25:27" x14ac:dyDescent="0.2">
      <c r="Y39941" s="396"/>
      <c r="Z39941" s="396"/>
      <c r="AA39941" s="441"/>
    </row>
    <row r="39942" spans="25:27" x14ac:dyDescent="0.2">
      <c r="Y39942" s="396"/>
      <c r="Z39942" s="396"/>
      <c r="AA39942" s="441"/>
    </row>
    <row r="39943" spans="25:27" x14ac:dyDescent="0.2">
      <c r="Y39943" s="396"/>
      <c r="Z39943" s="396"/>
      <c r="AA39943" s="441"/>
    </row>
    <row r="39944" spans="25:27" x14ac:dyDescent="0.2">
      <c r="Y39944" s="396"/>
      <c r="Z39944" s="396"/>
      <c r="AA39944" s="441"/>
    </row>
    <row r="39945" spans="25:27" x14ac:dyDescent="0.2">
      <c r="Y39945" s="396"/>
      <c r="Z39945" s="396"/>
      <c r="AA39945" s="441"/>
    </row>
    <row r="39946" spans="25:27" x14ac:dyDescent="0.2">
      <c r="Y39946" s="396"/>
      <c r="Z39946" s="396"/>
      <c r="AA39946" s="441"/>
    </row>
    <row r="39947" spans="25:27" x14ac:dyDescent="0.2">
      <c r="Y39947" s="396"/>
      <c r="Z39947" s="396"/>
      <c r="AA39947" s="441"/>
    </row>
    <row r="39948" spans="25:27" x14ac:dyDescent="0.2">
      <c r="Y39948" s="396"/>
      <c r="Z39948" s="396"/>
      <c r="AA39948" s="441"/>
    </row>
    <row r="39949" spans="25:27" x14ac:dyDescent="0.2">
      <c r="Y39949" s="396"/>
      <c r="Z39949" s="396"/>
      <c r="AA39949" s="441"/>
    </row>
    <row r="39950" spans="25:27" x14ac:dyDescent="0.2">
      <c r="Y39950" s="396"/>
      <c r="Z39950" s="396"/>
      <c r="AA39950" s="441"/>
    </row>
    <row r="39951" spans="25:27" x14ac:dyDescent="0.2">
      <c r="Y39951" s="396"/>
      <c r="Z39951" s="396"/>
      <c r="AA39951" s="441"/>
    </row>
    <row r="39952" spans="25:27" x14ac:dyDescent="0.2">
      <c r="Y39952" s="396"/>
      <c r="Z39952" s="396"/>
      <c r="AA39952" s="441"/>
    </row>
    <row r="39953" spans="25:27" x14ac:dyDescent="0.2">
      <c r="Y39953" s="396"/>
      <c r="Z39953" s="396"/>
      <c r="AA39953" s="441"/>
    </row>
    <row r="39954" spans="25:27" x14ac:dyDescent="0.2">
      <c r="Y39954" s="396"/>
      <c r="Z39954" s="396"/>
      <c r="AA39954" s="441"/>
    </row>
    <row r="39955" spans="25:27" x14ac:dyDescent="0.2">
      <c r="Y39955" s="396"/>
      <c r="Z39955" s="396"/>
      <c r="AA39955" s="441"/>
    </row>
    <row r="39956" spans="25:27" x14ac:dyDescent="0.2">
      <c r="Y39956" s="396"/>
      <c r="Z39956" s="396"/>
      <c r="AA39956" s="441"/>
    </row>
    <row r="39957" spans="25:27" x14ac:dyDescent="0.2">
      <c r="Y39957" s="396"/>
      <c r="Z39957" s="396"/>
      <c r="AA39957" s="441"/>
    </row>
    <row r="39958" spans="25:27" x14ac:dyDescent="0.2">
      <c r="Y39958" s="396"/>
      <c r="Z39958" s="396"/>
      <c r="AA39958" s="441"/>
    </row>
    <row r="39959" spans="25:27" x14ac:dyDescent="0.2">
      <c r="Y39959" s="396"/>
      <c r="Z39959" s="396"/>
      <c r="AA39959" s="441"/>
    </row>
    <row r="39960" spans="25:27" x14ac:dyDescent="0.2">
      <c r="Y39960" s="396"/>
      <c r="Z39960" s="396"/>
      <c r="AA39960" s="441"/>
    </row>
    <row r="39961" spans="25:27" x14ac:dyDescent="0.2">
      <c r="Y39961" s="396"/>
      <c r="Z39961" s="396"/>
      <c r="AA39961" s="441"/>
    </row>
    <row r="39962" spans="25:27" x14ac:dyDescent="0.2">
      <c r="Y39962" s="396"/>
      <c r="Z39962" s="396"/>
      <c r="AA39962" s="441"/>
    </row>
    <row r="39963" spans="25:27" x14ac:dyDescent="0.2">
      <c r="Y39963" s="396"/>
      <c r="Z39963" s="396"/>
      <c r="AA39963" s="441"/>
    </row>
    <row r="39964" spans="25:27" x14ac:dyDescent="0.2">
      <c r="Y39964" s="396"/>
      <c r="Z39964" s="396"/>
      <c r="AA39964" s="441"/>
    </row>
    <row r="39965" spans="25:27" x14ac:dyDescent="0.2">
      <c r="Y39965" s="396"/>
      <c r="Z39965" s="396"/>
      <c r="AA39965" s="441"/>
    </row>
    <row r="39966" spans="25:27" x14ac:dyDescent="0.2">
      <c r="Y39966" s="396"/>
      <c r="Z39966" s="396"/>
      <c r="AA39966" s="441"/>
    </row>
    <row r="39967" spans="25:27" x14ac:dyDescent="0.2">
      <c r="Y39967" s="396"/>
      <c r="Z39967" s="396"/>
      <c r="AA39967" s="441"/>
    </row>
    <row r="39968" spans="25:27" x14ac:dyDescent="0.2">
      <c r="Y39968" s="396"/>
      <c r="Z39968" s="396"/>
      <c r="AA39968" s="441"/>
    </row>
    <row r="39969" spans="25:27" x14ac:dyDescent="0.2">
      <c r="Y39969" s="396"/>
      <c r="Z39969" s="396"/>
      <c r="AA39969" s="441"/>
    </row>
    <row r="39970" spans="25:27" x14ac:dyDescent="0.2">
      <c r="Y39970" s="396"/>
      <c r="Z39970" s="396"/>
      <c r="AA39970" s="441"/>
    </row>
    <row r="39971" spans="25:27" x14ac:dyDescent="0.2">
      <c r="Y39971" s="396"/>
      <c r="Z39971" s="396"/>
      <c r="AA39971" s="441"/>
    </row>
    <row r="39972" spans="25:27" x14ac:dyDescent="0.2">
      <c r="Y39972" s="396"/>
      <c r="Z39972" s="396"/>
      <c r="AA39972" s="441"/>
    </row>
    <row r="39973" spans="25:27" x14ac:dyDescent="0.2">
      <c r="Y39973" s="396"/>
      <c r="Z39973" s="396"/>
      <c r="AA39973" s="441"/>
    </row>
    <row r="39974" spans="25:27" x14ac:dyDescent="0.2">
      <c r="Y39974" s="396"/>
      <c r="Z39974" s="396"/>
      <c r="AA39974" s="441"/>
    </row>
    <row r="39975" spans="25:27" x14ac:dyDescent="0.2">
      <c r="Y39975" s="396"/>
      <c r="Z39975" s="396"/>
      <c r="AA39975" s="441"/>
    </row>
    <row r="39976" spans="25:27" x14ac:dyDescent="0.2">
      <c r="Y39976" s="396"/>
      <c r="Z39976" s="396"/>
      <c r="AA39976" s="441"/>
    </row>
    <row r="39977" spans="25:27" x14ac:dyDescent="0.2">
      <c r="Y39977" s="396"/>
      <c r="Z39977" s="396"/>
      <c r="AA39977" s="441"/>
    </row>
    <row r="39978" spans="25:27" x14ac:dyDescent="0.2">
      <c r="Y39978" s="396"/>
      <c r="Z39978" s="396"/>
      <c r="AA39978" s="441"/>
    </row>
    <row r="39979" spans="25:27" x14ac:dyDescent="0.2">
      <c r="Y39979" s="396"/>
      <c r="Z39979" s="396"/>
      <c r="AA39979" s="441"/>
    </row>
    <row r="39980" spans="25:27" x14ac:dyDescent="0.2">
      <c r="Y39980" s="396"/>
      <c r="Z39980" s="396"/>
      <c r="AA39980" s="441"/>
    </row>
    <row r="39981" spans="25:27" x14ac:dyDescent="0.2">
      <c r="Y39981" s="396"/>
      <c r="Z39981" s="396"/>
      <c r="AA39981" s="441"/>
    </row>
    <row r="39982" spans="25:27" x14ac:dyDescent="0.2">
      <c r="Y39982" s="396"/>
      <c r="Z39982" s="396"/>
      <c r="AA39982" s="441"/>
    </row>
    <row r="39983" spans="25:27" x14ac:dyDescent="0.2">
      <c r="Y39983" s="396"/>
      <c r="Z39983" s="396"/>
      <c r="AA39983" s="441"/>
    </row>
    <row r="39984" spans="25:27" x14ac:dyDescent="0.2">
      <c r="Y39984" s="396"/>
      <c r="Z39984" s="396"/>
      <c r="AA39984" s="441"/>
    </row>
    <row r="39985" spans="25:27" x14ac:dyDescent="0.2">
      <c r="Y39985" s="396"/>
      <c r="Z39985" s="396"/>
      <c r="AA39985" s="441"/>
    </row>
    <row r="39986" spans="25:27" x14ac:dyDescent="0.2">
      <c r="Y39986" s="396"/>
      <c r="Z39986" s="396"/>
      <c r="AA39986" s="441"/>
    </row>
    <row r="39987" spans="25:27" x14ac:dyDescent="0.2">
      <c r="Y39987" s="396"/>
      <c r="Z39987" s="396"/>
      <c r="AA39987" s="441"/>
    </row>
    <row r="39988" spans="25:27" x14ac:dyDescent="0.2">
      <c r="Y39988" s="396"/>
      <c r="Z39988" s="396"/>
      <c r="AA39988" s="441"/>
    </row>
    <row r="39989" spans="25:27" x14ac:dyDescent="0.2">
      <c r="Y39989" s="396"/>
      <c r="Z39989" s="396"/>
      <c r="AA39989" s="441"/>
    </row>
    <row r="39990" spans="25:27" x14ac:dyDescent="0.2">
      <c r="Y39990" s="396"/>
      <c r="Z39990" s="396"/>
      <c r="AA39990" s="441"/>
    </row>
    <row r="39991" spans="25:27" x14ac:dyDescent="0.2">
      <c r="Y39991" s="396"/>
      <c r="Z39991" s="396"/>
      <c r="AA39991" s="441"/>
    </row>
    <row r="39992" spans="25:27" x14ac:dyDescent="0.2">
      <c r="Y39992" s="396"/>
      <c r="Z39992" s="396"/>
      <c r="AA39992" s="441"/>
    </row>
    <row r="39993" spans="25:27" x14ac:dyDescent="0.2">
      <c r="Y39993" s="396"/>
      <c r="Z39993" s="396"/>
      <c r="AA39993" s="441"/>
    </row>
    <row r="39994" spans="25:27" x14ac:dyDescent="0.2">
      <c r="Y39994" s="396"/>
      <c r="Z39994" s="396"/>
      <c r="AA39994" s="441"/>
    </row>
    <row r="39995" spans="25:27" x14ac:dyDescent="0.2">
      <c r="Y39995" s="396"/>
      <c r="Z39995" s="396"/>
      <c r="AA39995" s="441"/>
    </row>
    <row r="39996" spans="25:27" x14ac:dyDescent="0.2">
      <c r="Y39996" s="396"/>
      <c r="Z39996" s="396"/>
      <c r="AA39996" s="441"/>
    </row>
    <row r="39997" spans="25:27" x14ac:dyDescent="0.2">
      <c r="Y39997" s="396"/>
      <c r="Z39997" s="396"/>
      <c r="AA39997" s="441"/>
    </row>
    <row r="39998" spans="25:27" x14ac:dyDescent="0.2">
      <c r="Y39998" s="396"/>
      <c r="Z39998" s="396"/>
      <c r="AA39998" s="441"/>
    </row>
    <row r="39999" spans="25:27" x14ac:dyDescent="0.2">
      <c r="Y39999" s="396"/>
      <c r="Z39999" s="396"/>
      <c r="AA39999" s="441"/>
    </row>
    <row r="40000" spans="25:27" x14ac:dyDescent="0.2">
      <c r="Y40000" s="396"/>
      <c r="Z40000" s="396"/>
      <c r="AA40000" s="441"/>
    </row>
    <row r="40001" spans="25:27" x14ac:dyDescent="0.2">
      <c r="Y40001" s="396"/>
      <c r="Z40001" s="396"/>
      <c r="AA40001" s="441"/>
    </row>
    <row r="40002" spans="25:27" x14ac:dyDescent="0.2">
      <c r="Y40002" s="396"/>
      <c r="Z40002" s="396"/>
      <c r="AA40002" s="441"/>
    </row>
    <row r="40003" spans="25:27" x14ac:dyDescent="0.2">
      <c r="Y40003" s="396"/>
      <c r="Z40003" s="396"/>
      <c r="AA40003" s="441"/>
    </row>
    <row r="40004" spans="25:27" x14ac:dyDescent="0.2">
      <c r="Y40004" s="396"/>
      <c r="Z40004" s="396"/>
      <c r="AA40004" s="441"/>
    </row>
    <row r="40005" spans="25:27" x14ac:dyDescent="0.2">
      <c r="Y40005" s="396"/>
      <c r="Z40005" s="396"/>
      <c r="AA40005" s="441"/>
    </row>
    <row r="40006" spans="25:27" x14ac:dyDescent="0.2">
      <c r="Y40006" s="396"/>
      <c r="Z40006" s="396"/>
      <c r="AA40006" s="441"/>
    </row>
    <row r="40007" spans="25:27" x14ac:dyDescent="0.2">
      <c r="Y40007" s="396"/>
      <c r="Z40007" s="396"/>
      <c r="AA40007" s="441"/>
    </row>
    <row r="40008" spans="25:27" x14ac:dyDescent="0.2">
      <c r="Y40008" s="396"/>
      <c r="Z40008" s="396"/>
      <c r="AA40008" s="441"/>
    </row>
    <row r="40009" spans="25:27" x14ac:dyDescent="0.2">
      <c r="Y40009" s="396"/>
      <c r="Z40009" s="396"/>
      <c r="AA40009" s="441"/>
    </row>
    <row r="40010" spans="25:27" x14ac:dyDescent="0.2">
      <c r="Y40010" s="396"/>
      <c r="Z40010" s="396"/>
      <c r="AA40010" s="441"/>
    </row>
    <row r="40011" spans="25:27" x14ac:dyDescent="0.2">
      <c r="Y40011" s="396"/>
      <c r="Z40011" s="396"/>
      <c r="AA40011" s="441"/>
    </row>
    <row r="40012" spans="25:27" x14ac:dyDescent="0.2">
      <c r="Y40012" s="396"/>
      <c r="Z40012" s="396"/>
      <c r="AA40012" s="441"/>
    </row>
    <row r="40013" spans="25:27" x14ac:dyDescent="0.2">
      <c r="Y40013" s="396"/>
      <c r="Z40013" s="396"/>
      <c r="AA40013" s="441"/>
    </row>
    <row r="40014" spans="25:27" x14ac:dyDescent="0.2">
      <c r="Y40014" s="396"/>
      <c r="Z40014" s="396"/>
      <c r="AA40014" s="441"/>
    </row>
    <row r="40015" spans="25:27" x14ac:dyDescent="0.2">
      <c r="Y40015" s="396"/>
      <c r="Z40015" s="396"/>
      <c r="AA40015" s="441"/>
    </row>
    <row r="40016" spans="25:27" x14ac:dyDescent="0.2">
      <c r="Y40016" s="396"/>
      <c r="Z40016" s="396"/>
      <c r="AA40016" s="441"/>
    </row>
    <row r="40017" spans="25:27" x14ac:dyDescent="0.2">
      <c r="Y40017" s="396"/>
      <c r="Z40017" s="396"/>
      <c r="AA40017" s="441"/>
    </row>
    <row r="40018" spans="25:27" x14ac:dyDescent="0.2">
      <c r="Y40018" s="396"/>
      <c r="Z40018" s="396"/>
      <c r="AA40018" s="441"/>
    </row>
    <row r="40019" spans="25:27" x14ac:dyDescent="0.2">
      <c r="Y40019" s="396"/>
      <c r="Z40019" s="396"/>
      <c r="AA40019" s="441"/>
    </row>
    <row r="40020" spans="25:27" x14ac:dyDescent="0.2">
      <c r="Y40020" s="396"/>
      <c r="Z40020" s="396"/>
      <c r="AA40020" s="441"/>
    </row>
    <row r="40021" spans="25:27" x14ac:dyDescent="0.2">
      <c r="Y40021" s="396"/>
      <c r="Z40021" s="396"/>
      <c r="AA40021" s="441"/>
    </row>
    <row r="40022" spans="25:27" x14ac:dyDescent="0.2">
      <c r="Y40022" s="396"/>
      <c r="Z40022" s="396"/>
      <c r="AA40022" s="441"/>
    </row>
    <row r="40023" spans="25:27" x14ac:dyDescent="0.2">
      <c r="Y40023" s="396"/>
      <c r="Z40023" s="396"/>
      <c r="AA40023" s="441"/>
    </row>
    <row r="40024" spans="25:27" x14ac:dyDescent="0.2">
      <c r="Y40024" s="396"/>
      <c r="Z40024" s="396"/>
      <c r="AA40024" s="441"/>
    </row>
    <row r="40025" spans="25:27" x14ac:dyDescent="0.2">
      <c r="Y40025" s="396"/>
      <c r="Z40025" s="396"/>
      <c r="AA40025" s="441"/>
    </row>
    <row r="40026" spans="25:27" x14ac:dyDescent="0.2">
      <c r="Y40026" s="396"/>
      <c r="Z40026" s="396"/>
      <c r="AA40026" s="441"/>
    </row>
    <row r="40027" spans="25:27" x14ac:dyDescent="0.2">
      <c r="Y40027" s="396"/>
      <c r="Z40027" s="396"/>
      <c r="AA40027" s="441"/>
    </row>
    <row r="40028" spans="25:27" x14ac:dyDescent="0.2">
      <c r="Y40028" s="396"/>
      <c r="Z40028" s="396"/>
      <c r="AA40028" s="441"/>
    </row>
    <row r="40029" spans="25:27" x14ac:dyDescent="0.2">
      <c r="Y40029" s="396"/>
      <c r="Z40029" s="396"/>
      <c r="AA40029" s="441"/>
    </row>
    <row r="40030" spans="25:27" x14ac:dyDescent="0.2">
      <c r="Y40030" s="396"/>
      <c r="Z40030" s="396"/>
      <c r="AA40030" s="441"/>
    </row>
    <row r="40031" spans="25:27" x14ac:dyDescent="0.2">
      <c r="Y40031" s="396"/>
      <c r="Z40031" s="396"/>
      <c r="AA40031" s="441"/>
    </row>
    <row r="40032" spans="25:27" x14ac:dyDescent="0.2">
      <c r="Y40032" s="396"/>
      <c r="Z40032" s="396"/>
      <c r="AA40032" s="441"/>
    </row>
    <row r="40033" spans="25:27" x14ac:dyDescent="0.2">
      <c r="Y40033" s="396"/>
      <c r="Z40033" s="396"/>
      <c r="AA40033" s="441"/>
    </row>
    <row r="40034" spans="25:27" x14ac:dyDescent="0.2">
      <c r="Y40034" s="396"/>
      <c r="Z40034" s="396"/>
      <c r="AA40034" s="441"/>
    </row>
    <row r="40035" spans="25:27" x14ac:dyDescent="0.2">
      <c r="Y40035" s="396"/>
      <c r="Z40035" s="396"/>
      <c r="AA40035" s="441"/>
    </row>
    <row r="40036" spans="25:27" x14ac:dyDescent="0.2">
      <c r="Y40036" s="396"/>
      <c r="Z40036" s="396"/>
      <c r="AA40036" s="441"/>
    </row>
    <row r="40037" spans="25:27" x14ac:dyDescent="0.2">
      <c r="Y40037" s="396"/>
      <c r="Z40037" s="396"/>
      <c r="AA40037" s="441"/>
    </row>
    <row r="40038" spans="25:27" x14ac:dyDescent="0.2">
      <c r="Y40038" s="396"/>
      <c r="Z40038" s="396"/>
      <c r="AA40038" s="441"/>
    </row>
    <row r="40039" spans="25:27" x14ac:dyDescent="0.2">
      <c r="Y40039" s="396"/>
      <c r="Z40039" s="396"/>
      <c r="AA40039" s="441"/>
    </row>
    <row r="40040" spans="25:27" x14ac:dyDescent="0.2">
      <c r="Y40040" s="396"/>
      <c r="Z40040" s="396"/>
      <c r="AA40040" s="441"/>
    </row>
    <row r="40041" spans="25:27" x14ac:dyDescent="0.2">
      <c r="Y40041" s="396"/>
      <c r="Z40041" s="396"/>
      <c r="AA40041" s="441"/>
    </row>
    <row r="40042" spans="25:27" x14ac:dyDescent="0.2">
      <c r="Y40042" s="396"/>
      <c r="Z40042" s="396"/>
      <c r="AA40042" s="441"/>
    </row>
    <row r="40043" spans="25:27" x14ac:dyDescent="0.2">
      <c r="Y40043" s="396"/>
      <c r="Z40043" s="396"/>
      <c r="AA40043" s="441"/>
    </row>
    <row r="40044" spans="25:27" x14ac:dyDescent="0.2">
      <c r="Y40044" s="396"/>
      <c r="Z40044" s="396"/>
      <c r="AA40044" s="441"/>
    </row>
    <row r="40045" spans="25:27" x14ac:dyDescent="0.2">
      <c r="Y40045" s="396"/>
      <c r="Z40045" s="396"/>
      <c r="AA40045" s="441"/>
    </row>
    <row r="40046" spans="25:27" x14ac:dyDescent="0.2">
      <c r="Y40046" s="396"/>
      <c r="Z40046" s="396"/>
      <c r="AA40046" s="441"/>
    </row>
    <row r="40047" spans="25:27" x14ac:dyDescent="0.2">
      <c r="Y40047" s="396"/>
      <c r="Z40047" s="396"/>
      <c r="AA40047" s="441"/>
    </row>
    <row r="40048" spans="25:27" x14ac:dyDescent="0.2">
      <c r="Y40048" s="396"/>
      <c r="Z40048" s="396"/>
      <c r="AA40048" s="441"/>
    </row>
    <row r="40049" spans="25:27" x14ac:dyDescent="0.2">
      <c r="Y40049" s="396"/>
      <c r="Z40049" s="396"/>
      <c r="AA40049" s="441"/>
    </row>
    <row r="40050" spans="25:27" x14ac:dyDescent="0.2">
      <c r="Y40050" s="396"/>
      <c r="Z40050" s="396"/>
      <c r="AA40050" s="441"/>
    </row>
    <row r="40051" spans="25:27" x14ac:dyDescent="0.2">
      <c r="Y40051" s="396"/>
      <c r="Z40051" s="396"/>
      <c r="AA40051" s="441"/>
    </row>
    <row r="40052" spans="25:27" x14ac:dyDescent="0.2">
      <c r="Y40052" s="396"/>
      <c r="Z40052" s="396"/>
      <c r="AA40052" s="441"/>
    </row>
    <row r="40053" spans="25:27" x14ac:dyDescent="0.2">
      <c r="Y40053" s="396"/>
      <c r="Z40053" s="396"/>
      <c r="AA40053" s="441"/>
    </row>
    <row r="40054" spans="25:27" x14ac:dyDescent="0.2">
      <c r="Y40054" s="396"/>
      <c r="Z40054" s="396"/>
      <c r="AA40054" s="441"/>
    </row>
    <row r="40055" spans="25:27" x14ac:dyDescent="0.2">
      <c r="Y40055" s="396"/>
      <c r="Z40055" s="396"/>
      <c r="AA40055" s="441"/>
    </row>
    <row r="40056" spans="25:27" x14ac:dyDescent="0.2">
      <c r="Y40056" s="396"/>
      <c r="Z40056" s="396"/>
      <c r="AA40056" s="441"/>
    </row>
    <row r="40057" spans="25:27" x14ac:dyDescent="0.2">
      <c r="Y40057" s="396"/>
      <c r="Z40057" s="396"/>
      <c r="AA40057" s="441"/>
    </row>
    <row r="40058" spans="25:27" x14ac:dyDescent="0.2">
      <c r="Y40058" s="396"/>
      <c r="Z40058" s="396"/>
      <c r="AA40058" s="441"/>
    </row>
    <row r="40059" spans="25:27" x14ac:dyDescent="0.2">
      <c r="Y40059" s="396"/>
      <c r="Z40059" s="396"/>
      <c r="AA40059" s="441"/>
    </row>
    <row r="40060" spans="25:27" x14ac:dyDescent="0.2">
      <c r="Y40060" s="396"/>
      <c r="Z40060" s="396"/>
      <c r="AA40060" s="441"/>
    </row>
    <row r="40061" spans="25:27" x14ac:dyDescent="0.2">
      <c r="Y40061" s="396"/>
      <c r="Z40061" s="396"/>
      <c r="AA40061" s="441"/>
    </row>
    <row r="40062" spans="25:27" x14ac:dyDescent="0.2">
      <c r="Y40062" s="396"/>
      <c r="Z40062" s="396"/>
      <c r="AA40062" s="441"/>
    </row>
    <row r="40063" spans="25:27" x14ac:dyDescent="0.2">
      <c r="Y40063" s="396"/>
      <c r="Z40063" s="396"/>
      <c r="AA40063" s="441"/>
    </row>
    <row r="40064" spans="25:27" x14ac:dyDescent="0.2">
      <c r="Y40064" s="396"/>
      <c r="Z40064" s="396"/>
      <c r="AA40064" s="441"/>
    </row>
    <row r="40065" spans="25:27" x14ac:dyDescent="0.2">
      <c r="Y40065" s="396"/>
      <c r="Z40065" s="396"/>
      <c r="AA40065" s="441"/>
    </row>
    <row r="40066" spans="25:27" x14ac:dyDescent="0.2">
      <c r="Y40066" s="396"/>
      <c r="Z40066" s="396"/>
      <c r="AA40066" s="441"/>
    </row>
    <row r="40067" spans="25:27" x14ac:dyDescent="0.2">
      <c r="Y40067" s="396"/>
      <c r="Z40067" s="396"/>
      <c r="AA40067" s="441"/>
    </row>
    <row r="40068" spans="25:27" x14ac:dyDescent="0.2">
      <c r="Y40068" s="396"/>
      <c r="Z40068" s="396"/>
      <c r="AA40068" s="441"/>
    </row>
    <row r="40069" spans="25:27" x14ac:dyDescent="0.2">
      <c r="Y40069" s="396"/>
      <c r="Z40069" s="396"/>
      <c r="AA40069" s="441"/>
    </row>
    <row r="40070" spans="25:27" x14ac:dyDescent="0.2">
      <c r="Y40070" s="396"/>
      <c r="Z40070" s="396"/>
      <c r="AA40070" s="441"/>
    </row>
    <row r="40071" spans="25:27" x14ac:dyDescent="0.2">
      <c r="Y40071" s="396"/>
      <c r="Z40071" s="396"/>
      <c r="AA40071" s="441"/>
    </row>
    <row r="40072" spans="25:27" x14ac:dyDescent="0.2">
      <c r="Y40072" s="396"/>
      <c r="Z40072" s="396"/>
      <c r="AA40072" s="441"/>
    </row>
    <row r="40073" spans="25:27" x14ac:dyDescent="0.2">
      <c r="Y40073" s="396"/>
      <c r="Z40073" s="396"/>
      <c r="AA40073" s="441"/>
    </row>
    <row r="40074" spans="25:27" x14ac:dyDescent="0.2">
      <c r="Y40074" s="396"/>
      <c r="Z40074" s="396"/>
      <c r="AA40074" s="441"/>
    </row>
    <row r="40075" spans="25:27" x14ac:dyDescent="0.2">
      <c r="Y40075" s="396"/>
      <c r="Z40075" s="396"/>
      <c r="AA40075" s="441"/>
    </row>
    <row r="40076" spans="25:27" x14ac:dyDescent="0.2">
      <c r="Y40076" s="396"/>
      <c r="Z40076" s="396"/>
      <c r="AA40076" s="441"/>
    </row>
    <row r="40077" spans="25:27" x14ac:dyDescent="0.2">
      <c r="Y40077" s="396"/>
      <c r="Z40077" s="396"/>
      <c r="AA40077" s="441"/>
    </row>
    <row r="40078" spans="25:27" x14ac:dyDescent="0.2">
      <c r="Y40078" s="396"/>
      <c r="Z40078" s="396"/>
      <c r="AA40078" s="441"/>
    </row>
    <row r="40079" spans="25:27" x14ac:dyDescent="0.2">
      <c r="Y40079" s="396"/>
      <c r="Z40079" s="396"/>
      <c r="AA40079" s="441"/>
    </row>
    <row r="40080" spans="25:27" x14ac:dyDescent="0.2">
      <c r="Y40080" s="396"/>
      <c r="Z40080" s="396"/>
      <c r="AA40080" s="441"/>
    </row>
    <row r="40081" spans="25:27" x14ac:dyDescent="0.2">
      <c r="Y40081" s="396"/>
      <c r="Z40081" s="396"/>
      <c r="AA40081" s="441"/>
    </row>
    <row r="40082" spans="25:27" x14ac:dyDescent="0.2">
      <c r="Y40082" s="396"/>
      <c r="Z40082" s="396"/>
      <c r="AA40082" s="441"/>
    </row>
    <row r="40083" spans="25:27" x14ac:dyDescent="0.2">
      <c r="Y40083" s="396"/>
      <c r="Z40083" s="396"/>
      <c r="AA40083" s="441"/>
    </row>
    <row r="40084" spans="25:27" x14ac:dyDescent="0.2">
      <c r="Y40084" s="396"/>
      <c r="Z40084" s="396"/>
      <c r="AA40084" s="441"/>
    </row>
    <row r="40085" spans="25:27" x14ac:dyDescent="0.2">
      <c r="Y40085" s="396"/>
      <c r="Z40085" s="396"/>
      <c r="AA40085" s="441"/>
    </row>
    <row r="40086" spans="25:27" x14ac:dyDescent="0.2">
      <c r="Y40086" s="396"/>
      <c r="Z40086" s="396"/>
      <c r="AA40086" s="441"/>
    </row>
    <row r="40087" spans="25:27" x14ac:dyDescent="0.2">
      <c r="Y40087" s="396"/>
      <c r="Z40087" s="396"/>
      <c r="AA40087" s="441"/>
    </row>
    <row r="40088" spans="25:27" x14ac:dyDescent="0.2">
      <c r="Y40088" s="396"/>
      <c r="Z40088" s="396"/>
      <c r="AA40088" s="441"/>
    </row>
    <row r="40089" spans="25:27" x14ac:dyDescent="0.2">
      <c r="Y40089" s="396"/>
      <c r="Z40089" s="396"/>
      <c r="AA40089" s="441"/>
    </row>
    <row r="40090" spans="25:27" x14ac:dyDescent="0.2">
      <c r="Y40090" s="396"/>
      <c r="Z40090" s="396"/>
      <c r="AA40090" s="441"/>
    </row>
    <row r="40091" spans="25:27" x14ac:dyDescent="0.2">
      <c r="Y40091" s="396"/>
      <c r="Z40091" s="396"/>
      <c r="AA40091" s="441"/>
    </row>
    <row r="40092" spans="25:27" x14ac:dyDescent="0.2">
      <c r="Y40092" s="396"/>
      <c r="Z40092" s="396"/>
      <c r="AA40092" s="441"/>
    </row>
    <row r="40093" spans="25:27" x14ac:dyDescent="0.2">
      <c r="Y40093" s="396"/>
      <c r="Z40093" s="396"/>
      <c r="AA40093" s="441"/>
    </row>
    <row r="40094" spans="25:27" x14ac:dyDescent="0.2">
      <c r="Y40094" s="396"/>
      <c r="Z40094" s="396"/>
      <c r="AA40094" s="441"/>
    </row>
    <row r="40095" spans="25:27" x14ac:dyDescent="0.2">
      <c r="Y40095" s="396"/>
      <c r="Z40095" s="396"/>
      <c r="AA40095" s="441"/>
    </row>
    <row r="40096" spans="25:27" x14ac:dyDescent="0.2">
      <c r="Y40096" s="396"/>
      <c r="Z40096" s="396"/>
      <c r="AA40096" s="441"/>
    </row>
    <row r="40097" spans="25:27" x14ac:dyDescent="0.2">
      <c r="Y40097" s="396"/>
      <c r="Z40097" s="396"/>
      <c r="AA40097" s="441"/>
    </row>
    <row r="40098" spans="25:27" x14ac:dyDescent="0.2">
      <c r="Y40098" s="396"/>
      <c r="Z40098" s="396"/>
      <c r="AA40098" s="441"/>
    </row>
    <row r="40099" spans="25:27" x14ac:dyDescent="0.2">
      <c r="Y40099" s="396"/>
      <c r="Z40099" s="396"/>
      <c r="AA40099" s="441"/>
    </row>
    <row r="40100" spans="25:27" x14ac:dyDescent="0.2">
      <c r="Y40100" s="396"/>
      <c r="Z40100" s="396"/>
      <c r="AA40100" s="441"/>
    </row>
    <row r="40101" spans="25:27" x14ac:dyDescent="0.2">
      <c r="Y40101" s="396"/>
      <c r="Z40101" s="396"/>
      <c r="AA40101" s="441"/>
    </row>
    <row r="40102" spans="25:27" x14ac:dyDescent="0.2">
      <c r="Y40102" s="396"/>
      <c r="Z40102" s="396"/>
      <c r="AA40102" s="441"/>
    </row>
    <row r="40103" spans="25:27" x14ac:dyDescent="0.2">
      <c r="Y40103" s="396"/>
      <c r="Z40103" s="396"/>
      <c r="AA40103" s="441"/>
    </row>
    <row r="40104" spans="25:27" x14ac:dyDescent="0.2">
      <c r="Y40104" s="396"/>
      <c r="Z40104" s="396"/>
      <c r="AA40104" s="441"/>
    </row>
    <row r="40105" spans="25:27" x14ac:dyDescent="0.2">
      <c r="Y40105" s="396"/>
      <c r="Z40105" s="396"/>
      <c r="AA40105" s="441"/>
    </row>
    <row r="40106" spans="25:27" x14ac:dyDescent="0.2">
      <c r="Y40106" s="396"/>
      <c r="Z40106" s="396"/>
      <c r="AA40106" s="441"/>
    </row>
    <row r="40107" spans="25:27" x14ac:dyDescent="0.2">
      <c r="Y40107" s="396"/>
      <c r="Z40107" s="396"/>
      <c r="AA40107" s="441"/>
    </row>
    <row r="40108" spans="25:27" x14ac:dyDescent="0.2">
      <c r="Y40108" s="396"/>
      <c r="Z40108" s="396"/>
      <c r="AA40108" s="441"/>
    </row>
    <row r="40109" spans="25:27" x14ac:dyDescent="0.2">
      <c r="Y40109" s="396"/>
      <c r="Z40109" s="396"/>
      <c r="AA40109" s="441"/>
    </row>
    <row r="40110" spans="25:27" x14ac:dyDescent="0.2">
      <c r="Y40110" s="396"/>
      <c r="Z40110" s="396"/>
      <c r="AA40110" s="441"/>
    </row>
    <row r="40111" spans="25:27" x14ac:dyDescent="0.2">
      <c r="Y40111" s="396"/>
      <c r="Z40111" s="396"/>
      <c r="AA40111" s="441"/>
    </row>
    <row r="40112" spans="25:27" x14ac:dyDescent="0.2">
      <c r="Y40112" s="396"/>
      <c r="Z40112" s="396"/>
      <c r="AA40112" s="441"/>
    </row>
    <row r="40113" spans="25:27" x14ac:dyDescent="0.2">
      <c r="Y40113" s="396"/>
      <c r="Z40113" s="396"/>
      <c r="AA40113" s="441"/>
    </row>
    <row r="40114" spans="25:27" x14ac:dyDescent="0.2">
      <c r="Y40114" s="396"/>
      <c r="Z40114" s="396"/>
      <c r="AA40114" s="441"/>
    </row>
    <row r="40115" spans="25:27" x14ac:dyDescent="0.2">
      <c r="Y40115" s="396"/>
      <c r="Z40115" s="396"/>
      <c r="AA40115" s="441"/>
    </row>
    <row r="40116" spans="25:27" x14ac:dyDescent="0.2">
      <c r="Y40116" s="396"/>
      <c r="Z40116" s="396"/>
      <c r="AA40116" s="441"/>
    </row>
    <row r="40117" spans="25:27" x14ac:dyDescent="0.2">
      <c r="Y40117" s="396"/>
      <c r="Z40117" s="396"/>
      <c r="AA40117" s="441"/>
    </row>
    <row r="40118" spans="25:27" x14ac:dyDescent="0.2">
      <c r="Y40118" s="396"/>
      <c r="Z40118" s="396"/>
      <c r="AA40118" s="441"/>
    </row>
    <row r="40119" spans="25:27" x14ac:dyDescent="0.2">
      <c r="Y40119" s="396"/>
      <c r="Z40119" s="396"/>
      <c r="AA40119" s="441"/>
    </row>
    <row r="40120" spans="25:27" x14ac:dyDescent="0.2">
      <c r="Y40120" s="396"/>
      <c r="Z40120" s="396"/>
      <c r="AA40120" s="441"/>
    </row>
    <row r="40121" spans="25:27" x14ac:dyDescent="0.2">
      <c r="Y40121" s="396"/>
      <c r="Z40121" s="396"/>
      <c r="AA40121" s="441"/>
    </row>
    <row r="40122" spans="25:27" x14ac:dyDescent="0.2">
      <c r="Y40122" s="396"/>
      <c r="Z40122" s="396"/>
      <c r="AA40122" s="441"/>
    </row>
    <row r="40123" spans="25:27" x14ac:dyDescent="0.2">
      <c r="Y40123" s="396"/>
      <c r="Z40123" s="396"/>
      <c r="AA40123" s="441"/>
    </row>
    <row r="40124" spans="25:27" x14ac:dyDescent="0.2">
      <c r="Y40124" s="396"/>
      <c r="Z40124" s="396"/>
      <c r="AA40124" s="441"/>
    </row>
    <row r="40125" spans="25:27" x14ac:dyDescent="0.2">
      <c r="Y40125" s="396"/>
      <c r="Z40125" s="396"/>
      <c r="AA40125" s="441"/>
    </row>
    <row r="40126" spans="25:27" x14ac:dyDescent="0.2">
      <c r="Y40126" s="396"/>
      <c r="Z40126" s="396"/>
      <c r="AA40126" s="441"/>
    </row>
    <row r="40127" spans="25:27" x14ac:dyDescent="0.2">
      <c r="Y40127" s="396"/>
      <c r="Z40127" s="396"/>
      <c r="AA40127" s="441"/>
    </row>
    <row r="40128" spans="25:27" x14ac:dyDescent="0.2">
      <c r="Y40128" s="396"/>
      <c r="Z40128" s="396"/>
      <c r="AA40128" s="441"/>
    </row>
    <row r="40129" spans="25:27" x14ac:dyDescent="0.2">
      <c r="Y40129" s="396"/>
      <c r="Z40129" s="396"/>
      <c r="AA40129" s="441"/>
    </row>
    <row r="40130" spans="25:27" x14ac:dyDescent="0.2">
      <c r="Y40130" s="396"/>
      <c r="Z40130" s="396"/>
      <c r="AA40130" s="441"/>
    </row>
    <row r="40131" spans="25:27" x14ac:dyDescent="0.2">
      <c r="Y40131" s="396"/>
      <c r="Z40131" s="396"/>
      <c r="AA40131" s="441"/>
    </row>
    <row r="40132" spans="25:27" x14ac:dyDescent="0.2">
      <c r="Y40132" s="396"/>
      <c r="Z40132" s="396"/>
      <c r="AA40132" s="441"/>
    </row>
    <row r="40133" spans="25:27" x14ac:dyDescent="0.2">
      <c r="Y40133" s="396"/>
      <c r="Z40133" s="396"/>
      <c r="AA40133" s="441"/>
    </row>
    <row r="40134" spans="25:27" x14ac:dyDescent="0.2">
      <c r="Y40134" s="396"/>
      <c r="Z40134" s="396"/>
      <c r="AA40134" s="441"/>
    </row>
    <row r="40135" spans="25:27" x14ac:dyDescent="0.2">
      <c r="Y40135" s="396"/>
      <c r="Z40135" s="396"/>
      <c r="AA40135" s="441"/>
    </row>
    <row r="40136" spans="25:27" x14ac:dyDescent="0.2">
      <c r="Y40136" s="396"/>
      <c r="Z40136" s="396"/>
      <c r="AA40136" s="441"/>
    </row>
    <row r="40137" spans="25:27" x14ac:dyDescent="0.2">
      <c r="Y40137" s="396"/>
      <c r="Z40137" s="396"/>
      <c r="AA40137" s="441"/>
    </row>
    <row r="40138" spans="25:27" x14ac:dyDescent="0.2">
      <c r="Y40138" s="396"/>
      <c r="Z40138" s="396"/>
      <c r="AA40138" s="441"/>
    </row>
    <row r="40139" spans="25:27" x14ac:dyDescent="0.2">
      <c r="Y40139" s="396"/>
      <c r="Z40139" s="396"/>
      <c r="AA40139" s="441"/>
    </row>
    <row r="40140" spans="25:27" x14ac:dyDescent="0.2">
      <c r="Y40140" s="396"/>
      <c r="Z40140" s="396"/>
      <c r="AA40140" s="441"/>
    </row>
    <row r="40141" spans="25:27" x14ac:dyDescent="0.2">
      <c r="Y40141" s="396"/>
      <c r="Z40141" s="396"/>
      <c r="AA40141" s="441"/>
    </row>
    <row r="40142" spans="25:27" x14ac:dyDescent="0.2">
      <c r="Y40142" s="396"/>
      <c r="Z40142" s="396"/>
      <c r="AA40142" s="441"/>
    </row>
    <row r="40143" spans="25:27" x14ac:dyDescent="0.2">
      <c r="Y40143" s="396"/>
      <c r="Z40143" s="396"/>
      <c r="AA40143" s="441"/>
    </row>
    <row r="40144" spans="25:27" x14ac:dyDescent="0.2">
      <c r="Y40144" s="396"/>
      <c r="Z40144" s="396"/>
      <c r="AA40144" s="441"/>
    </row>
    <row r="40145" spans="25:27" x14ac:dyDescent="0.2">
      <c r="Y40145" s="396"/>
      <c r="Z40145" s="396"/>
      <c r="AA40145" s="441"/>
    </row>
    <row r="40146" spans="25:27" x14ac:dyDescent="0.2">
      <c r="Y40146" s="396"/>
      <c r="Z40146" s="396"/>
      <c r="AA40146" s="441"/>
    </row>
    <row r="40147" spans="25:27" x14ac:dyDescent="0.2">
      <c r="Y40147" s="396"/>
      <c r="Z40147" s="396"/>
      <c r="AA40147" s="441"/>
    </row>
    <row r="40148" spans="25:27" x14ac:dyDescent="0.2">
      <c r="Y40148" s="396"/>
      <c r="Z40148" s="396"/>
      <c r="AA40148" s="441"/>
    </row>
    <row r="40149" spans="25:27" x14ac:dyDescent="0.2">
      <c r="Y40149" s="396"/>
      <c r="Z40149" s="396"/>
      <c r="AA40149" s="441"/>
    </row>
    <row r="40150" spans="25:27" x14ac:dyDescent="0.2">
      <c r="Y40150" s="396"/>
      <c r="Z40150" s="396"/>
      <c r="AA40150" s="441"/>
    </row>
    <row r="40151" spans="25:27" x14ac:dyDescent="0.2">
      <c r="Y40151" s="396"/>
      <c r="Z40151" s="396"/>
      <c r="AA40151" s="441"/>
    </row>
    <row r="40152" spans="25:27" x14ac:dyDescent="0.2">
      <c r="Y40152" s="396"/>
      <c r="Z40152" s="396"/>
      <c r="AA40152" s="441"/>
    </row>
    <row r="40153" spans="25:27" x14ac:dyDescent="0.2">
      <c r="Y40153" s="396"/>
      <c r="Z40153" s="396"/>
      <c r="AA40153" s="441"/>
    </row>
    <row r="40154" spans="25:27" x14ac:dyDescent="0.2">
      <c r="Y40154" s="396"/>
      <c r="Z40154" s="396"/>
      <c r="AA40154" s="441"/>
    </row>
    <row r="40155" spans="25:27" x14ac:dyDescent="0.2">
      <c r="Y40155" s="396"/>
      <c r="Z40155" s="396"/>
      <c r="AA40155" s="441"/>
    </row>
    <row r="40156" spans="25:27" x14ac:dyDescent="0.2">
      <c r="Y40156" s="396"/>
      <c r="Z40156" s="396"/>
      <c r="AA40156" s="441"/>
    </row>
    <row r="40157" spans="25:27" x14ac:dyDescent="0.2">
      <c r="Y40157" s="396"/>
      <c r="Z40157" s="396"/>
      <c r="AA40157" s="441"/>
    </row>
    <row r="40158" spans="25:27" x14ac:dyDescent="0.2">
      <c r="Y40158" s="396"/>
      <c r="Z40158" s="396"/>
      <c r="AA40158" s="441"/>
    </row>
    <row r="40159" spans="25:27" x14ac:dyDescent="0.2">
      <c r="Y40159" s="396"/>
      <c r="Z40159" s="396"/>
      <c r="AA40159" s="441"/>
    </row>
    <row r="40160" spans="25:27" x14ac:dyDescent="0.2">
      <c r="Y40160" s="396"/>
      <c r="Z40160" s="396"/>
      <c r="AA40160" s="441"/>
    </row>
    <row r="40161" spans="25:27" x14ac:dyDescent="0.2">
      <c r="Y40161" s="396"/>
      <c r="Z40161" s="396"/>
      <c r="AA40161" s="441"/>
    </row>
    <row r="40162" spans="25:27" x14ac:dyDescent="0.2">
      <c r="Y40162" s="396"/>
      <c r="Z40162" s="396"/>
      <c r="AA40162" s="441"/>
    </row>
    <row r="40163" spans="25:27" x14ac:dyDescent="0.2">
      <c r="Y40163" s="396"/>
      <c r="Z40163" s="396"/>
      <c r="AA40163" s="441"/>
    </row>
    <row r="40164" spans="25:27" x14ac:dyDescent="0.2">
      <c r="Y40164" s="396"/>
      <c r="Z40164" s="396"/>
      <c r="AA40164" s="441"/>
    </row>
    <row r="40165" spans="25:27" x14ac:dyDescent="0.2">
      <c r="Y40165" s="396"/>
      <c r="Z40165" s="396"/>
      <c r="AA40165" s="441"/>
    </row>
    <row r="40166" spans="25:27" x14ac:dyDescent="0.2">
      <c r="Y40166" s="396"/>
      <c r="Z40166" s="396"/>
      <c r="AA40166" s="441"/>
    </row>
    <row r="40167" spans="25:27" x14ac:dyDescent="0.2">
      <c r="Y40167" s="396"/>
      <c r="Z40167" s="396"/>
      <c r="AA40167" s="441"/>
    </row>
    <row r="40168" spans="25:27" x14ac:dyDescent="0.2">
      <c r="Y40168" s="396"/>
      <c r="Z40168" s="396"/>
      <c r="AA40168" s="441"/>
    </row>
    <row r="40169" spans="25:27" x14ac:dyDescent="0.2">
      <c r="Y40169" s="396"/>
      <c r="Z40169" s="396"/>
      <c r="AA40169" s="441"/>
    </row>
    <row r="40170" spans="25:27" x14ac:dyDescent="0.2">
      <c r="Y40170" s="396"/>
      <c r="Z40170" s="396"/>
      <c r="AA40170" s="441"/>
    </row>
    <row r="40171" spans="25:27" x14ac:dyDescent="0.2">
      <c r="Y40171" s="396"/>
      <c r="Z40171" s="396"/>
      <c r="AA40171" s="441"/>
    </row>
    <row r="40172" spans="25:27" x14ac:dyDescent="0.2">
      <c r="Y40172" s="396"/>
      <c r="Z40172" s="396"/>
      <c r="AA40172" s="441"/>
    </row>
    <row r="40173" spans="25:27" x14ac:dyDescent="0.2">
      <c r="Y40173" s="396"/>
      <c r="Z40173" s="396"/>
      <c r="AA40173" s="441"/>
    </row>
    <row r="40174" spans="25:27" x14ac:dyDescent="0.2">
      <c r="Y40174" s="396"/>
      <c r="Z40174" s="396"/>
      <c r="AA40174" s="441"/>
    </row>
    <row r="40175" spans="25:27" x14ac:dyDescent="0.2">
      <c r="Y40175" s="396"/>
      <c r="Z40175" s="396"/>
      <c r="AA40175" s="441"/>
    </row>
    <row r="40176" spans="25:27" x14ac:dyDescent="0.2">
      <c r="Y40176" s="396"/>
      <c r="Z40176" s="396"/>
      <c r="AA40176" s="441"/>
    </row>
    <row r="40177" spans="25:27" x14ac:dyDescent="0.2">
      <c r="Y40177" s="396"/>
      <c r="Z40177" s="396"/>
      <c r="AA40177" s="441"/>
    </row>
    <row r="40178" spans="25:27" x14ac:dyDescent="0.2">
      <c r="Y40178" s="396"/>
      <c r="Z40178" s="396"/>
      <c r="AA40178" s="441"/>
    </row>
    <row r="40179" spans="25:27" x14ac:dyDescent="0.2">
      <c r="Y40179" s="396"/>
      <c r="Z40179" s="396"/>
      <c r="AA40179" s="441"/>
    </row>
    <row r="40180" spans="25:27" x14ac:dyDescent="0.2">
      <c r="Y40180" s="396"/>
      <c r="Z40180" s="396"/>
      <c r="AA40180" s="441"/>
    </row>
    <row r="40181" spans="25:27" x14ac:dyDescent="0.2">
      <c r="Y40181" s="396"/>
      <c r="Z40181" s="396"/>
      <c r="AA40181" s="441"/>
    </row>
    <row r="40182" spans="25:27" x14ac:dyDescent="0.2">
      <c r="Y40182" s="396"/>
      <c r="Z40182" s="396"/>
      <c r="AA40182" s="441"/>
    </row>
    <row r="40183" spans="25:27" x14ac:dyDescent="0.2">
      <c r="Y40183" s="396"/>
      <c r="Z40183" s="396"/>
      <c r="AA40183" s="441"/>
    </row>
    <row r="40184" spans="25:27" x14ac:dyDescent="0.2">
      <c r="Y40184" s="396"/>
      <c r="Z40184" s="396"/>
      <c r="AA40184" s="441"/>
    </row>
    <row r="40185" spans="25:27" x14ac:dyDescent="0.2">
      <c r="Y40185" s="396"/>
      <c r="Z40185" s="396"/>
      <c r="AA40185" s="441"/>
    </row>
    <row r="40186" spans="25:27" x14ac:dyDescent="0.2">
      <c r="Y40186" s="396"/>
      <c r="Z40186" s="396"/>
      <c r="AA40186" s="441"/>
    </row>
    <row r="40187" spans="25:27" x14ac:dyDescent="0.2">
      <c r="Y40187" s="396"/>
      <c r="Z40187" s="396"/>
      <c r="AA40187" s="441"/>
    </row>
    <row r="40188" spans="25:27" x14ac:dyDescent="0.2">
      <c r="Y40188" s="396"/>
      <c r="Z40188" s="396"/>
      <c r="AA40188" s="441"/>
    </row>
    <row r="40189" spans="25:27" x14ac:dyDescent="0.2">
      <c r="Y40189" s="396"/>
      <c r="Z40189" s="396"/>
      <c r="AA40189" s="441"/>
    </row>
    <row r="40190" spans="25:27" x14ac:dyDescent="0.2">
      <c r="Y40190" s="396"/>
      <c r="Z40190" s="396"/>
      <c r="AA40190" s="441"/>
    </row>
    <row r="40191" spans="25:27" x14ac:dyDescent="0.2">
      <c r="Y40191" s="396"/>
      <c r="Z40191" s="396"/>
      <c r="AA40191" s="441"/>
    </row>
    <row r="40192" spans="25:27" x14ac:dyDescent="0.2">
      <c r="Y40192" s="396"/>
      <c r="Z40192" s="396"/>
      <c r="AA40192" s="441"/>
    </row>
    <row r="40193" spans="25:27" x14ac:dyDescent="0.2">
      <c r="Y40193" s="396"/>
      <c r="Z40193" s="396"/>
      <c r="AA40193" s="441"/>
    </row>
    <row r="40194" spans="25:27" x14ac:dyDescent="0.2">
      <c r="Y40194" s="396"/>
      <c r="Z40194" s="396"/>
      <c r="AA40194" s="441"/>
    </row>
    <row r="40195" spans="25:27" x14ac:dyDescent="0.2">
      <c r="Y40195" s="396"/>
      <c r="Z40195" s="396"/>
      <c r="AA40195" s="441"/>
    </row>
    <row r="40196" spans="25:27" x14ac:dyDescent="0.2">
      <c r="Y40196" s="396"/>
      <c r="Z40196" s="396"/>
      <c r="AA40196" s="441"/>
    </row>
    <row r="40197" spans="25:27" x14ac:dyDescent="0.2">
      <c r="Y40197" s="396"/>
      <c r="Z40197" s="396"/>
      <c r="AA40197" s="441"/>
    </row>
    <row r="40198" spans="25:27" x14ac:dyDescent="0.2">
      <c r="Y40198" s="396"/>
      <c r="Z40198" s="396"/>
      <c r="AA40198" s="441"/>
    </row>
    <row r="40199" spans="25:27" x14ac:dyDescent="0.2">
      <c r="Y40199" s="396"/>
      <c r="Z40199" s="396"/>
      <c r="AA40199" s="441"/>
    </row>
    <row r="40200" spans="25:27" x14ac:dyDescent="0.2">
      <c r="Y40200" s="396"/>
      <c r="Z40200" s="396"/>
      <c r="AA40200" s="441"/>
    </row>
    <row r="40201" spans="25:27" x14ac:dyDescent="0.2">
      <c r="Y40201" s="396"/>
      <c r="Z40201" s="396"/>
      <c r="AA40201" s="441"/>
    </row>
    <row r="40202" spans="25:27" x14ac:dyDescent="0.2">
      <c r="Y40202" s="396"/>
      <c r="Z40202" s="396"/>
      <c r="AA40202" s="441"/>
    </row>
    <row r="40203" spans="25:27" x14ac:dyDescent="0.2">
      <c r="Y40203" s="396"/>
      <c r="Z40203" s="396"/>
      <c r="AA40203" s="441"/>
    </row>
    <row r="40204" spans="25:27" x14ac:dyDescent="0.2">
      <c r="Y40204" s="396"/>
      <c r="Z40204" s="396"/>
      <c r="AA40204" s="441"/>
    </row>
    <row r="40205" spans="25:27" x14ac:dyDescent="0.2">
      <c r="Y40205" s="396"/>
      <c r="Z40205" s="396"/>
      <c r="AA40205" s="441"/>
    </row>
    <row r="40206" spans="25:27" x14ac:dyDescent="0.2">
      <c r="Y40206" s="396"/>
      <c r="Z40206" s="396"/>
      <c r="AA40206" s="441"/>
    </row>
    <row r="40207" spans="25:27" x14ac:dyDescent="0.2">
      <c r="Y40207" s="396"/>
      <c r="Z40207" s="396"/>
      <c r="AA40207" s="441"/>
    </row>
    <row r="40208" spans="25:27" x14ac:dyDescent="0.2">
      <c r="Y40208" s="396"/>
      <c r="Z40208" s="396"/>
      <c r="AA40208" s="441"/>
    </row>
    <row r="40209" spans="25:27" x14ac:dyDescent="0.2">
      <c r="Y40209" s="396"/>
      <c r="Z40209" s="396"/>
      <c r="AA40209" s="441"/>
    </row>
    <row r="40210" spans="25:27" x14ac:dyDescent="0.2">
      <c r="Y40210" s="396"/>
      <c r="Z40210" s="396"/>
      <c r="AA40210" s="441"/>
    </row>
    <row r="40211" spans="25:27" x14ac:dyDescent="0.2">
      <c r="Y40211" s="396"/>
      <c r="Z40211" s="396"/>
      <c r="AA40211" s="441"/>
    </row>
    <row r="40212" spans="25:27" x14ac:dyDescent="0.2">
      <c r="Y40212" s="396"/>
      <c r="Z40212" s="396"/>
      <c r="AA40212" s="441"/>
    </row>
    <row r="40213" spans="25:27" x14ac:dyDescent="0.2">
      <c r="Y40213" s="396"/>
      <c r="Z40213" s="396"/>
      <c r="AA40213" s="441"/>
    </row>
    <row r="40214" spans="25:27" x14ac:dyDescent="0.2">
      <c r="Y40214" s="396"/>
      <c r="Z40214" s="396"/>
      <c r="AA40214" s="441"/>
    </row>
    <row r="40215" spans="25:27" x14ac:dyDescent="0.2">
      <c r="Y40215" s="396"/>
      <c r="Z40215" s="396"/>
      <c r="AA40215" s="441"/>
    </row>
    <row r="40216" spans="25:27" x14ac:dyDescent="0.2">
      <c r="Y40216" s="396"/>
      <c r="Z40216" s="396"/>
      <c r="AA40216" s="441"/>
    </row>
    <row r="40217" spans="25:27" x14ac:dyDescent="0.2">
      <c r="Y40217" s="396"/>
      <c r="Z40217" s="396"/>
      <c r="AA40217" s="441"/>
    </row>
    <row r="40218" spans="25:27" x14ac:dyDescent="0.2">
      <c r="Y40218" s="396"/>
      <c r="Z40218" s="396"/>
      <c r="AA40218" s="441"/>
    </row>
    <row r="40219" spans="25:27" x14ac:dyDescent="0.2">
      <c r="Y40219" s="396"/>
      <c r="Z40219" s="396"/>
      <c r="AA40219" s="441"/>
    </row>
    <row r="40220" spans="25:27" x14ac:dyDescent="0.2">
      <c r="Y40220" s="396"/>
      <c r="Z40220" s="396"/>
      <c r="AA40220" s="441"/>
    </row>
    <row r="40221" spans="25:27" x14ac:dyDescent="0.2">
      <c r="Y40221" s="396"/>
      <c r="Z40221" s="396"/>
      <c r="AA40221" s="441"/>
    </row>
    <row r="40222" spans="25:27" x14ac:dyDescent="0.2">
      <c r="Y40222" s="396"/>
      <c r="Z40222" s="396"/>
      <c r="AA40222" s="441"/>
    </row>
    <row r="40223" spans="25:27" x14ac:dyDescent="0.2">
      <c r="Y40223" s="396"/>
      <c r="Z40223" s="396"/>
      <c r="AA40223" s="441"/>
    </row>
    <row r="40224" spans="25:27" x14ac:dyDescent="0.2">
      <c r="Y40224" s="396"/>
      <c r="Z40224" s="396"/>
      <c r="AA40224" s="441"/>
    </row>
    <row r="40225" spans="25:27" x14ac:dyDescent="0.2">
      <c r="Y40225" s="396"/>
      <c r="Z40225" s="396"/>
      <c r="AA40225" s="441"/>
    </row>
    <row r="40226" spans="25:27" x14ac:dyDescent="0.2">
      <c r="Y40226" s="396"/>
      <c r="Z40226" s="396"/>
      <c r="AA40226" s="441"/>
    </row>
    <row r="40227" spans="25:27" x14ac:dyDescent="0.2">
      <c r="Y40227" s="396"/>
      <c r="Z40227" s="396"/>
      <c r="AA40227" s="441"/>
    </row>
    <row r="40228" spans="25:27" x14ac:dyDescent="0.2">
      <c r="Y40228" s="396"/>
      <c r="Z40228" s="396"/>
      <c r="AA40228" s="441"/>
    </row>
    <row r="40229" spans="25:27" x14ac:dyDescent="0.2">
      <c r="Y40229" s="396"/>
      <c r="Z40229" s="396"/>
      <c r="AA40229" s="441"/>
    </row>
    <row r="40230" spans="25:27" x14ac:dyDescent="0.2">
      <c r="Y40230" s="396"/>
      <c r="Z40230" s="396"/>
      <c r="AA40230" s="441"/>
    </row>
    <row r="40231" spans="25:27" x14ac:dyDescent="0.2">
      <c r="Y40231" s="396"/>
      <c r="Z40231" s="396"/>
      <c r="AA40231" s="441"/>
    </row>
    <row r="40232" spans="25:27" x14ac:dyDescent="0.2">
      <c r="Y40232" s="396"/>
      <c r="Z40232" s="396"/>
      <c r="AA40232" s="441"/>
    </row>
    <row r="40233" spans="25:27" x14ac:dyDescent="0.2">
      <c r="Y40233" s="396"/>
      <c r="Z40233" s="396"/>
      <c r="AA40233" s="441"/>
    </row>
    <row r="40234" spans="25:27" x14ac:dyDescent="0.2">
      <c r="Y40234" s="396"/>
      <c r="Z40234" s="396"/>
      <c r="AA40234" s="441"/>
    </row>
    <row r="40235" spans="25:27" x14ac:dyDescent="0.2">
      <c r="Y40235" s="396"/>
      <c r="Z40235" s="396"/>
      <c r="AA40235" s="441"/>
    </row>
    <row r="40236" spans="25:27" x14ac:dyDescent="0.2">
      <c r="Y40236" s="396"/>
      <c r="Z40236" s="396"/>
      <c r="AA40236" s="441"/>
    </row>
    <row r="40237" spans="25:27" x14ac:dyDescent="0.2">
      <c r="Y40237" s="396"/>
      <c r="Z40237" s="396"/>
      <c r="AA40237" s="441"/>
    </row>
    <row r="40238" spans="25:27" x14ac:dyDescent="0.2">
      <c r="Y40238" s="396"/>
      <c r="Z40238" s="396"/>
      <c r="AA40238" s="441"/>
    </row>
    <row r="40239" spans="25:27" x14ac:dyDescent="0.2">
      <c r="Y40239" s="396"/>
      <c r="Z40239" s="396"/>
      <c r="AA40239" s="441"/>
    </row>
    <row r="40240" spans="25:27" x14ac:dyDescent="0.2">
      <c r="Y40240" s="396"/>
      <c r="Z40240" s="396"/>
      <c r="AA40240" s="441"/>
    </row>
    <row r="40241" spans="25:27" x14ac:dyDescent="0.2">
      <c r="Y40241" s="396"/>
      <c r="Z40241" s="396"/>
      <c r="AA40241" s="441"/>
    </row>
    <row r="40242" spans="25:27" x14ac:dyDescent="0.2">
      <c r="Y40242" s="396"/>
      <c r="Z40242" s="396"/>
      <c r="AA40242" s="441"/>
    </row>
    <row r="40243" spans="25:27" x14ac:dyDescent="0.2">
      <c r="Y40243" s="396"/>
      <c r="Z40243" s="396"/>
      <c r="AA40243" s="441"/>
    </row>
    <row r="40244" spans="25:27" x14ac:dyDescent="0.2">
      <c r="Y40244" s="396"/>
      <c r="Z40244" s="396"/>
      <c r="AA40244" s="441"/>
    </row>
    <row r="40245" spans="25:27" x14ac:dyDescent="0.2">
      <c r="Y40245" s="396"/>
      <c r="Z40245" s="396"/>
      <c r="AA40245" s="441"/>
    </row>
    <row r="40246" spans="25:27" x14ac:dyDescent="0.2">
      <c r="Y40246" s="396"/>
      <c r="Z40246" s="396"/>
      <c r="AA40246" s="441"/>
    </row>
    <row r="40247" spans="25:27" x14ac:dyDescent="0.2">
      <c r="Y40247" s="396"/>
      <c r="Z40247" s="396"/>
      <c r="AA40247" s="441"/>
    </row>
    <row r="40248" spans="25:27" x14ac:dyDescent="0.2">
      <c r="Y40248" s="396"/>
      <c r="Z40248" s="396"/>
      <c r="AA40248" s="441"/>
    </row>
    <row r="40249" spans="25:27" x14ac:dyDescent="0.2">
      <c r="Y40249" s="396"/>
      <c r="Z40249" s="396"/>
      <c r="AA40249" s="441"/>
    </row>
    <row r="40250" spans="25:27" x14ac:dyDescent="0.2">
      <c r="Y40250" s="396"/>
      <c r="Z40250" s="396"/>
      <c r="AA40250" s="441"/>
    </row>
    <row r="40251" spans="25:27" x14ac:dyDescent="0.2">
      <c r="Y40251" s="396"/>
      <c r="Z40251" s="396"/>
      <c r="AA40251" s="441"/>
    </row>
    <row r="40252" spans="25:27" x14ac:dyDescent="0.2">
      <c r="Y40252" s="396"/>
      <c r="Z40252" s="396"/>
      <c r="AA40252" s="441"/>
    </row>
    <row r="40253" spans="25:27" x14ac:dyDescent="0.2">
      <c r="Y40253" s="396"/>
      <c r="Z40253" s="396"/>
      <c r="AA40253" s="441"/>
    </row>
    <row r="40254" spans="25:27" x14ac:dyDescent="0.2">
      <c r="Y40254" s="396"/>
      <c r="Z40254" s="396"/>
      <c r="AA40254" s="441"/>
    </row>
    <row r="40255" spans="25:27" x14ac:dyDescent="0.2">
      <c r="Y40255" s="396"/>
      <c r="Z40255" s="396"/>
      <c r="AA40255" s="441"/>
    </row>
    <row r="40256" spans="25:27" x14ac:dyDescent="0.2">
      <c r="Y40256" s="396"/>
      <c r="Z40256" s="396"/>
      <c r="AA40256" s="441"/>
    </row>
    <row r="40257" spans="25:27" x14ac:dyDescent="0.2">
      <c r="Y40257" s="396"/>
      <c r="Z40257" s="396"/>
      <c r="AA40257" s="441"/>
    </row>
    <row r="40258" spans="25:27" x14ac:dyDescent="0.2">
      <c r="Y40258" s="396"/>
      <c r="Z40258" s="396"/>
      <c r="AA40258" s="441"/>
    </row>
    <row r="40259" spans="25:27" x14ac:dyDescent="0.2">
      <c r="Y40259" s="396"/>
      <c r="Z40259" s="396"/>
      <c r="AA40259" s="441"/>
    </row>
    <row r="40260" spans="25:27" x14ac:dyDescent="0.2">
      <c r="Y40260" s="396"/>
      <c r="Z40260" s="396"/>
      <c r="AA40260" s="441"/>
    </row>
    <row r="40261" spans="25:27" x14ac:dyDescent="0.2">
      <c r="Y40261" s="396"/>
      <c r="Z40261" s="396"/>
      <c r="AA40261" s="441"/>
    </row>
    <row r="40262" spans="25:27" x14ac:dyDescent="0.2">
      <c r="Y40262" s="396"/>
      <c r="Z40262" s="396"/>
      <c r="AA40262" s="441"/>
    </row>
    <row r="40263" spans="25:27" x14ac:dyDescent="0.2">
      <c r="Y40263" s="396"/>
      <c r="Z40263" s="396"/>
      <c r="AA40263" s="441"/>
    </row>
    <row r="40264" spans="25:27" x14ac:dyDescent="0.2">
      <c r="Y40264" s="396"/>
      <c r="Z40264" s="396"/>
      <c r="AA40264" s="441"/>
    </row>
    <row r="40265" spans="25:27" x14ac:dyDescent="0.2">
      <c r="Y40265" s="396"/>
      <c r="Z40265" s="396"/>
      <c r="AA40265" s="441"/>
    </row>
    <row r="40266" spans="25:27" x14ac:dyDescent="0.2">
      <c r="Y40266" s="396"/>
      <c r="Z40266" s="396"/>
      <c r="AA40266" s="441"/>
    </row>
    <row r="40267" spans="25:27" x14ac:dyDescent="0.2">
      <c r="Y40267" s="396"/>
      <c r="Z40267" s="396"/>
      <c r="AA40267" s="441"/>
    </row>
    <row r="40268" spans="25:27" x14ac:dyDescent="0.2">
      <c r="Y40268" s="396"/>
      <c r="Z40268" s="396"/>
      <c r="AA40268" s="441"/>
    </row>
    <row r="40269" spans="25:27" x14ac:dyDescent="0.2">
      <c r="Y40269" s="396"/>
      <c r="Z40269" s="396"/>
      <c r="AA40269" s="441"/>
    </row>
    <row r="40270" spans="25:27" x14ac:dyDescent="0.2">
      <c r="Y40270" s="396"/>
      <c r="Z40270" s="396"/>
      <c r="AA40270" s="441"/>
    </row>
    <row r="40271" spans="25:27" x14ac:dyDescent="0.2">
      <c r="Y40271" s="396"/>
      <c r="Z40271" s="396"/>
      <c r="AA40271" s="441"/>
    </row>
    <row r="40272" spans="25:27" x14ac:dyDescent="0.2">
      <c r="Y40272" s="396"/>
      <c r="Z40272" s="396"/>
      <c r="AA40272" s="441"/>
    </row>
    <row r="40273" spans="25:27" x14ac:dyDescent="0.2">
      <c r="Y40273" s="396"/>
      <c r="Z40273" s="396"/>
      <c r="AA40273" s="441"/>
    </row>
    <row r="40274" spans="25:27" x14ac:dyDescent="0.2">
      <c r="Y40274" s="396"/>
      <c r="Z40274" s="396"/>
      <c r="AA40274" s="441"/>
    </row>
    <row r="40275" spans="25:27" x14ac:dyDescent="0.2">
      <c r="Y40275" s="396"/>
      <c r="Z40275" s="396"/>
      <c r="AA40275" s="441"/>
    </row>
    <row r="40276" spans="25:27" x14ac:dyDescent="0.2">
      <c r="Y40276" s="396"/>
      <c r="Z40276" s="396"/>
      <c r="AA40276" s="441"/>
    </row>
    <row r="40277" spans="25:27" x14ac:dyDescent="0.2">
      <c r="Y40277" s="396"/>
      <c r="Z40277" s="396"/>
      <c r="AA40277" s="441"/>
    </row>
    <row r="40278" spans="25:27" x14ac:dyDescent="0.2">
      <c r="Y40278" s="396"/>
      <c r="Z40278" s="396"/>
      <c r="AA40278" s="441"/>
    </row>
    <row r="40279" spans="25:27" x14ac:dyDescent="0.2">
      <c r="Y40279" s="396"/>
      <c r="Z40279" s="396"/>
      <c r="AA40279" s="441"/>
    </row>
    <row r="40280" spans="25:27" x14ac:dyDescent="0.2">
      <c r="Y40280" s="396"/>
      <c r="Z40280" s="396"/>
      <c r="AA40280" s="441"/>
    </row>
    <row r="40281" spans="25:27" x14ac:dyDescent="0.2">
      <c r="Y40281" s="396"/>
      <c r="Z40281" s="396"/>
      <c r="AA40281" s="441"/>
    </row>
    <row r="40282" spans="25:27" x14ac:dyDescent="0.2">
      <c r="Y40282" s="396"/>
      <c r="Z40282" s="396"/>
      <c r="AA40282" s="441"/>
    </row>
    <row r="40283" spans="25:27" x14ac:dyDescent="0.2">
      <c r="Y40283" s="396"/>
      <c r="Z40283" s="396"/>
      <c r="AA40283" s="441"/>
    </row>
    <row r="40284" spans="25:27" x14ac:dyDescent="0.2">
      <c r="Y40284" s="396"/>
      <c r="Z40284" s="396"/>
      <c r="AA40284" s="441"/>
    </row>
    <row r="40285" spans="25:27" x14ac:dyDescent="0.2">
      <c r="Y40285" s="396"/>
      <c r="Z40285" s="396"/>
      <c r="AA40285" s="441"/>
    </row>
    <row r="40286" spans="25:27" x14ac:dyDescent="0.2">
      <c r="Y40286" s="396"/>
      <c r="Z40286" s="396"/>
      <c r="AA40286" s="441"/>
    </row>
    <row r="40287" spans="25:27" x14ac:dyDescent="0.2">
      <c r="Y40287" s="396"/>
      <c r="Z40287" s="396"/>
      <c r="AA40287" s="441"/>
    </row>
    <row r="40288" spans="25:27" x14ac:dyDescent="0.2">
      <c r="Y40288" s="396"/>
      <c r="Z40288" s="396"/>
      <c r="AA40288" s="441"/>
    </row>
    <row r="40289" spans="25:27" x14ac:dyDescent="0.2">
      <c r="Y40289" s="396"/>
      <c r="Z40289" s="396"/>
      <c r="AA40289" s="441"/>
    </row>
    <row r="40290" spans="25:27" x14ac:dyDescent="0.2">
      <c r="Y40290" s="396"/>
      <c r="Z40290" s="396"/>
      <c r="AA40290" s="441"/>
    </row>
    <row r="40291" spans="25:27" x14ac:dyDescent="0.2">
      <c r="Y40291" s="396"/>
      <c r="Z40291" s="396"/>
      <c r="AA40291" s="441"/>
    </row>
    <row r="40292" spans="25:27" x14ac:dyDescent="0.2">
      <c r="Y40292" s="396"/>
      <c r="Z40292" s="396"/>
      <c r="AA40292" s="441"/>
    </row>
    <row r="40293" spans="25:27" x14ac:dyDescent="0.2">
      <c r="Y40293" s="396"/>
      <c r="Z40293" s="396"/>
      <c r="AA40293" s="441"/>
    </row>
    <row r="40294" spans="25:27" x14ac:dyDescent="0.2">
      <c r="Y40294" s="396"/>
      <c r="Z40294" s="396"/>
      <c r="AA40294" s="441"/>
    </row>
    <row r="40295" spans="25:27" x14ac:dyDescent="0.2">
      <c r="Y40295" s="396"/>
      <c r="Z40295" s="396"/>
      <c r="AA40295" s="441"/>
    </row>
    <row r="40296" spans="25:27" x14ac:dyDescent="0.2">
      <c r="Y40296" s="396"/>
      <c r="Z40296" s="396"/>
      <c r="AA40296" s="441"/>
    </row>
    <row r="40297" spans="25:27" x14ac:dyDescent="0.2">
      <c r="Y40297" s="396"/>
      <c r="Z40297" s="396"/>
      <c r="AA40297" s="441"/>
    </row>
    <row r="40298" spans="25:27" x14ac:dyDescent="0.2">
      <c r="Y40298" s="396"/>
      <c r="Z40298" s="396"/>
      <c r="AA40298" s="441"/>
    </row>
    <row r="40299" spans="25:27" x14ac:dyDescent="0.2">
      <c r="Y40299" s="396"/>
      <c r="Z40299" s="396"/>
      <c r="AA40299" s="441"/>
    </row>
    <row r="40300" spans="25:27" x14ac:dyDescent="0.2">
      <c r="Y40300" s="396"/>
      <c r="Z40300" s="396"/>
      <c r="AA40300" s="441"/>
    </row>
    <row r="40301" spans="25:27" x14ac:dyDescent="0.2">
      <c r="Y40301" s="396"/>
      <c r="Z40301" s="396"/>
      <c r="AA40301" s="441"/>
    </row>
    <row r="40302" spans="25:27" x14ac:dyDescent="0.2">
      <c r="Y40302" s="396"/>
      <c r="Z40302" s="396"/>
      <c r="AA40302" s="441"/>
    </row>
    <row r="40303" spans="25:27" x14ac:dyDescent="0.2">
      <c r="Y40303" s="396"/>
      <c r="Z40303" s="396"/>
      <c r="AA40303" s="441"/>
    </row>
    <row r="40304" spans="25:27" x14ac:dyDescent="0.2">
      <c r="Y40304" s="396"/>
      <c r="Z40304" s="396"/>
      <c r="AA40304" s="441"/>
    </row>
    <row r="40305" spans="25:27" x14ac:dyDescent="0.2">
      <c r="Y40305" s="396"/>
      <c r="Z40305" s="396"/>
      <c r="AA40305" s="441"/>
    </row>
    <row r="40306" spans="25:27" x14ac:dyDescent="0.2">
      <c r="Y40306" s="396"/>
      <c r="Z40306" s="396"/>
      <c r="AA40306" s="441"/>
    </row>
    <row r="40307" spans="25:27" x14ac:dyDescent="0.2">
      <c r="Y40307" s="396"/>
      <c r="Z40307" s="396"/>
      <c r="AA40307" s="441"/>
    </row>
    <row r="40308" spans="25:27" x14ac:dyDescent="0.2">
      <c r="Y40308" s="396"/>
      <c r="Z40308" s="396"/>
      <c r="AA40308" s="441"/>
    </row>
    <row r="40309" spans="25:27" x14ac:dyDescent="0.2">
      <c r="Y40309" s="396"/>
      <c r="Z40309" s="396"/>
      <c r="AA40309" s="441"/>
    </row>
    <row r="40310" spans="25:27" x14ac:dyDescent="0.2">
      <c r="Y40310" s="396"/>
      <c r="Z40310" s="396"/>
      <c r="AA40310" s="441"/>
    </row>
    <row r="40311" spans="25:27" x14ac:dyDescent="0.2">
      <c r="Y40311" s="396"/>
      <c r="Z40311" s="396"/>
      <c r="AA40311" s="441"/>
    </row>
    <row r="40312" spans="25:27" x14ac:dyDescent="0.2">
      <c r="Y40312" s="396"/>
      <c r="Z40312" s="396"/>
      <c r="AA40312" s="441"/>
    </row>
    <row r="40313" spans="25:27" x14ac:dyDescent="0.2">
      <c r="Y40313" s="396"/>
      <c r="Z40313" s="396"/>
      <c r="AA40313" s="441"/>
    </row>
    <row r="40314" spans="25:27" x14ac:dyDescent="0.2">
      <c r="Y40314" s="396"/>
      <c r="Z40314" s="396"/>
      <c r="AA40314" s="441"/>
    </row>
    <row r="40315" spans="25:27" x14ac:dyDescent="0.2">
      <c r="Y40315" s="396"/>
      <c r="Z40315" s="396"/>
      <c r="AA40315" s="441"/>
    </row>
    <row r="40316" spans="25:27" x14ac:dyDescent="0.2">
      <c r="Y40316" s="396"/>
      <c r="Z40316" s="396"/>
      <c r="AA40316" s="441"/>
    </row>
    <row r="40317" spans="25:27" x14ac:dyDescent="0.2">
      <c r="Y40317" s="396"/>
      <c r="Z40317" s="396"/>
      <c r="AA40317" s="441"/>
    </row>
    <row r="40318" spans="25:27" x14ac:dyDescent="0.2">
      <c r="Y40318" s="396"/>
      <c r="Z40318" s="396"/>
      <c r="AA40318" s="441"/>
    </row>
    <row r="40319" spans="25:27" x14ac:dyDescent="0.2">
      <c r="Y40319" s="396"/>
      <c r="Z40319" s="396"/>
      <c r="AA40319" s="441"/>
    </row>
    <row r="40320" spans="25:27" x14ac:dyDescent="0.2">
      <c r="Y40320" s="396"/>
      <c r="Z40320" s="396"/>
      <c r="AA40320" s="441"/>
    </row>
    <row r="40321" spans="25:27" x14ac:dyDescent="0.2">
      <c r="Y40321" s="396"/>
      <c r="Z40321" s="396"/>
      <c r="AA40321" s="441"/>
    </row>
    <row r="40322" spans="25:27" x14ac:dyDescent="0.2">
      <c r="Y40322" s="396"/>
      <c r="Z40322" s="396"/>
      <c r="AA40322" s="441"/>
    </row>
    <row r="40323" spans="25:27" x14ac:dyDescent="0.2">
      <c r="Y40323" s="396"/>
      <c r="Z40323" s="396"/>
      <c r="AA40323" s="441"/>
    </row>
    <row r="40324" spans="25:27" x14ac:dyDescent="0.2">
      <c r="Y40324" s="396"/>
      <c r="Z40324" s="396"/>
      <c r="AA40324" s="441"/>
    </row>
    <row r="40325" spans="25:27" x14ac:dyDescent="0.2">
      <c r="Y40325" s="396"/>
      <c r="Z40325" s="396"/>
      <c r="AA40325" s="441"/>
    </row>
    <row r="40326" spans="25:27" x14ac:dyDescent="0.2">
      <c r="Y40326" s="396"/>
      <c r="Z40326" s="396"/>
      <c r="AA40326" s="441"/>
    </row>
    <row r="40327" spans="25:27" x14ac:dyDescent="0.2">
      <c r="Y40327" s="396"/>
      <c r="Z40327" s="396"/>
      <c r="AA40327" s="441"/>
    </row>
    <row r="40328" spans="25:27" x14ac:dyDescent="0.2">
      <c r="Y40328" s="396"/>
      <c r="Z40328" s="396"/>
      <c r="AA40328" s="441"/>
    </row>
    <row r="40329" spans="25:27" x14ac:dyDescent="0.2">
      <c r="Y40329" s="396"/>
      <c r="Z40329" s="396"/>
      <c r="AA40329" s="441"/>
    </row>
    <row r="40330" spans="25:27" x14ac:dyDescent="0.2">
      <c r="Y40330" s="396"/>
      <c r="Z40330" s="396"/>
      <c r="AA40330" s="441"/>
    </row>
    <row r="40331" spans="25:27" x14ac:dyDescent="0.2">
      <c r="Y40331" s="396"/>
      <c r="Z40331" s="396"/>
      <c r="AA40331" s="441"/>
    </row>
    <row r="40332" spans="25:27" x14ac:dyDescent="0.2">
      <c r="Y40332" s="396"/>
      <c r="Z40332" s="396"/>
      <c r="AA40332" s="441"/>
    </row>
    <row r="40333" spans="25:27" x14ac:dyDescent="0.2">
      <c r="Y40333" s="396"/>
      <c r="Z40333" s="396"/>
      <c r="AA40333" s="441"/>
    </row>
    <row r="40334" spans="25:27" x14ac:dyDescent="0.2">
      <c r="Y40334" s="396"/>
      <c r="Z40334" s="396"/>
      <c r="AA40334" s="441"/>
    </row>
    <row r="40335" spans="25:27" x14ac:dyDescent="0.2">
      <c r="Y40335" s="396"/>
      <c r="Z40335" s="396"/>
      <c r="AA40335" s="441"/>
    </row>
    <row r="40336" spans="25:27" x14ac:dyDescent="0.2">
      <c r="Y40336" s="396"/>
      <c r="Z40336" s="396"/>
      <c r="AA40336" s="441"/>
    </row>
    <row r="40337" spans="25:27" x14ac:dyDescent="0.2">
      <c r="Y40337" s="396"/>
      <c r="Z40337" s="396"/>
      <c r="AA40337" s="441"/>
    </row>
    <row r="40338" spans="25:27" x14ac:dyDescent="0.2">
      <c r="Y40338" s="396"/>
      <c r="Z40338" s="396"/>
      <c r="AA40338" s="441"/>
    </row>
    <row r="40339" spans="25:27" x14ac:dyDescent="0.2">
      <c r="Y40339" s="396"/>
      <c r="Z40339" s="396"/>
      <c r="AA40339" s="441"/>
    </row>
    <row r="40340" spans="25:27" x14ac:dyDescent="0.2">
      <c r="Y40340" s="396"/>
      <c r="Z40340" s="396"/>
      <c r="AA40340" s="441"/>
    </row>
    <row r="40341" spans="25:27" x14ac:dyDescent="0.2">
      <c r="Y40341" s="396"/>
      <c r="Z40341" s="396"/>
      <c r="AA40341" s="441"/>
    </row>
    <row r="40342" spans="25:27" x14ac:dyDescent="0.2">
      <c r="Y40342" s="396"/>
      <c r="Z40342" s="396"/>
      <c r="AA40342" s="441"/>
    </row>
    <row r="40343" spans="25:27" x14ac:dyDescent="0.2">
      <c r="Y40343" s="396"/>
      <c r="Z40343" s="396"/>
      <c r="AA40343" s="441"/>
    </row>
    <row r="40344" spans="25:27" x14ac:dyDescent="0.2">
      <c r="Y40344" s="396"/>
      <c r="Z40344" s="396"/>
      <c r="AA40344" s="441"/>
    </row>
    <row r="40345" spans="25:27" x14ac:dyDescent="0.2">
      <c r="Y40345" s="396"/>
      <c r="Z40345" s="396"/>
      <c r="AA40345" s="441"/>
    </row>
    <row r="40346" spans="25:27" x14ac:dyDescent="0.2">
      <c r="Y40346" s="396"/>
      <c r="Z40346" s="396"/>
      <c r="AA40346" s="441"/>
    </row>
    <row r="40347" spans="25:27" x14ac:dyDescent="0.2">
      <c r="Y40347" s="396"/>
      <c r="Z40347" s="396"/>
      <c r="AA40347" s="441"/>
    </row>
    <row r="40348" spans="25:27" x14ac:dyDescent="0.2">
      <c r="Y40348" s="396"/>
      <c r="Z40348" s="396"/>
      <c r="AA40348" s="441"/>
    </row>
    <row r="40349" spans="25:27" x14ac:dyDescent="0.2">
      <c r="Y40349" s="396"/>
      <c r="Z40349" s="396"/>
      <c r="AA40349" s="441"/>
    </row>
    <row r="40350" spans="25:27" x14ac:dyDescent="0.2">
      <c r="Y40350" s="396"/>
      <c r="Z40350" s="396"/>
      <c r="AA40350" s="441"/>
    </row>
    <row r="40351" spans="25:27" x14ac:dyDescent="0.2">
      <c r="Y40351" s="396"/>
      <c r="Z40351" s="396"/>
      <c r="AA40351" s="441"/>
    </row>
    <row r="40352" spans="25:27" x14ac:dyDescent="0.2">
      <c r="Y40352" s="396"/>
      <c r="Z40352" s="396"/>
      <c r="AA40352" s="441"/>
    </row>
    <row r="40353" spans="25:27" x14ac:dyDescent="0.2">
      <c r="Y40353" s="396"/>
      <c r="Z40353" s="396"/>
      <c r="AA40353" s="441"/>
    </row>
    <row r="40354" spans="25:27" x14ac:dyDescent="0.2">
      <c r="Y40354" s="396"/>
      <c r="Z40354" s="396"/>
      <c r="AA40354" s="441"/>
    </row>
    <row r="40355" spans="25:27" x14ac:dyDescent="0.2">
      <c r="Y40355" s="396"/>
      <c r="Z40355" s="396"/>
      <c r="AA40355" s="441"/>
    </row>
    <row r="40356" spans="25:27" x14ac:dyDescent="0.2">
      <c r="Y40356" s="396"/>
      <c r="Z40356" s="396"/>
      <c r="AA40356" s="441"/>
    </row>
    <row r="40357" spans="25:27" x14ac:dyDescent="0.2">
      <c r="Y40357" s="396"/>
      <c r="Z40357" s="396"/>
      <c r="AA40357" s="441"/>
    </row>
    <row r="40358" spans="25:27" x14ac:dyDescent="0.2">
      <c r="Y40358" s="396"/>
      <c r="Z40358" s="396"/>
      <c r="AA40358" s="441"/>
    </row>
    <row r="40359" spans="25:27" x14ac:dyDescent="0.2">
      <c r="Y40359" s="396"/>
      <c r="Z40359" s="396"/>
      <c r="AA40359" s="441"/>
    </row>
    <row r="40360" spans="25:27" x14ac:dyDescent="0.2">
      <c r="Y40360" s="396"/>
      <c r="Z40360" s="396"/>
      <c r="AA40360" s="441"/>
    </row>
    <row r="40361" spans="25:27" x14ac:dyDescent="0.2">
      <c r="Y40361" s="396"/>
      <c r="Z40361" s="396"/>
      <c r="AA40361" s="441"/>
    </row>
    <row r="40362" spans="25:27" x14ac:dyDescent="0.2">
      <c r="Y40362" s="396"/>
      <c r="Z40362" s="396"/>
      <c r="AA40362" s="441"/>
    </row>
    <row r="40363" spans="25:27" x14ac:dyDescent="0.2">
      <c r="Y40363" s="396"/>
      <c r="Z40363" s="396"/>
      <c r="AA40363" s="441"/>
    </row>
    <row r="40364" spans="25:27" x14ac:dyDescent="0.2">
      <c r="Y40364" s="396"/>
      <c r="Z40364" s="396"/>
      <c r="AA40364" s="441"/>
    </row>
    <row r="40365" spans="25:27" x14ac:dyDescent="0.2">
      <c r="Y40365" s="396"/>
      <c r="Z40365" s="396"/>
      <c r="AA40365" s="441"/>
    </row>
    <row r="40366" spans="25:27" x14ac:dyDescent="0.2">
      <c r="Y40366" s="396"/>
      <c r="Z40366" s="396"/>
      <c r="AA40366" s="441"/>
    </row>
    <row r="40367" spans="25:27" x14ac:dyDescent="0.2">
      <c r="Y40367" s="396"/>
      <c r="Z40367" s="396"/>
      <c r="AA40367" s="441"/>
    </row>
    <row r="40368" spans="25:27" x14ac:dyDescent="0.2">
      <c r="Y40368" s="396"/>
      <c r="Z40368" s="396"/>
      <c r="AA40368" s="441"/>
    </row>
    <row r="40369" spans="25:27" x14ac:dyDescent="0.2">
      <c r="Y40369" s="396"/>
      <c r="Z40369" s="396"/>
      <c r="AA40369" s="441"/>
    </row>
    <row r="40370" spans="25:27" x14ac:dyDescent="0.2">
      <c r="Y40370" s="396"/>
      <c r="Z40370" s="396"/>
      <c r="AA40370" s="441"/>
    </row>
    <row r="40371" spans="25:27" x14ac:dyDescent="0.2">
      <c r="Y40371" s="396"/>
      <c r="Z40371" s="396"/>
      <c r="AA40371" s="441"/>
    </row>
    <row r="40372" spans="25:27" x14ac:dyDescent="0.2">
      <c r="Y40372" s="396"/>
      <c r="Z40372" s="396"/>
      <c r="AA40372" s="441"/>
    </row>
    <row r="40373" spans="25:27" x14ac:dyDescent="0.2">
      <c r="Y40373" s="396"/>
      <c r="Z40373" s="396"/>
      <c r="AA40373" s="441"/>
    </row>
    <row r="40374" spans="25:27" x14ac:dyDescent="0.2">
      <c r="Y40374" s="396"/>
      <c r="Z40374" s="396"/>
      <c r="AA40374" s="441"/>
    </row>
    <row r="40375" spans="25:27" x14ac:dyDescent="0.2">
      <c r="Y40375" s="396"/>
      <c r="Z40375" s="396"/>
      <c r="AA40375" s="441"/>
    </row>
    <row r="40376" spans="25:27" x14ac:dyDescent="0.2">
      <c r="Y40376" s="396"/>
      <c r="Z40376" s="396"/>
      <c r="AA40376" s="441"/>
    </row>
    <row r="40377" spans="25:27" x14ac:dyDescent="0.2">
      <c r="Y40377" s="396"/>
      <c r="Z40377" s="396"/>
      <c r="AA40377" s="441"/>
    </row>
    <row r="40378" spans="25:27" x14ac:dyDescent="0.2">
      <c r="Y40378" s="396"/>
      <c r="Z40378" s="396"/>
      <c r="AA40378" s="441"/>
    </row>
    <row r="40379" spans="25:27" x14ac:dyDescent="0.2">
      <c r="Y40379" s="396"/>
      <c r="Z40379" s="396"/>
      <c r="AA40379" s="441"/>
    </row>
    <row r="40380" spans="25:27" x14ac:dyDescent="0.2">
      <c r="Y40380" s="396"/>
      <c r="Z40380" s="396"/>
      <c r="AA40380" s="441"/>
    </row>
    <row r="40381" spans="25:27" x14ac:dyDescent="0.2">
      <c r="Y40381" s="396"/>
      <c r="Z40381" s="396"/>
      <c r="AA40381" s="441"/>
    </row>
    <row r="40382" spans="25:27" x14ac:dyDescent="0.2">
      <c r="Y40382" s="396"/>
      <c r="Z40382" s="396"/>
      <c r="AA40382" s="441"/>
    </row>
    <row r="40383" spans="25:27" x14ac:dyDescent="0.2">
      <c r="Y40383" s="396"/>
      <c r="Z40383" s="396"/>
      <c r="AA40383" s="441"/>
    </row>
    <row r="40384" spans="25:27" x14ac:dyDescent="0.2">
      <c r="Y40384" s="396"/>
      <c r="Z40384" s="396"/>
      <c r="AA40384" s="441"/>
    </row>
    <row r="40385" spans="25:27" x14ac:dyDescent="0.2">
      <c r="Y40385" s="396"/>
      <c r="Z40385" s="396"/>
      <c r="AA40385" s="441"/>
    </row>
    <row r="40386" spans="25:27" x14ac:dyDescent="0.2">
      <c r="Y40386" s="396"/>
      <c r="Z40386" s="396"/>
      <c r="AA40386" s="441"/>
    </row>
    <row r="40387" spans="25:27" x14ac:dyDescent="0.2">
      <c r="Y40387" s="396"/>
      <c r="Z40387" s="396"/>
      <c r="AA40387" s="441"/>
    </row>
    <row r="40388" spans="25:27" x14ac:dyDescent="0.2">
      <c r="Y40388" s="396"/>
      <c r="Z40388" s="396"/>
      <c r="AA40388" s="441"/>
    </row>
    <row r="40389" spans="25:27" x14ac:dyDescent="0.2">
      <c r="Y40389" s="396"/>
      <c r="Z40389" s="396"/>
      <c r="AA40389" s="441"/>
    </row>
    <row r="40390" spans="25:27" x14ac:dyDescent="0.2">
      <c r="Y40390" s="396"/>
      <c r="Z40390" s="396"/>
      <c r="AA40390" s="441"/>
    </row>
    <row r="40391" spans="25:27" x14ac:dyDescent="0.2">
      <c r="Y40391" s="396"/>
      <c r="Z40391" s="396"/>
      <c r="AA40391" s="441"/>
    </row>
    <row r="40392" spans="25:27" x14ac:dyDescent="0.2">
      <c r="Y40392" s="396"/>
      <c r="Z40392" s="396"/>
      <c r="AA40392" s="441"/>
    </row>
    <row r="40393" spans="25:27" x14ac:dyDescent="0.2">
      <c r="Y40393" s="396"/>
      <c r="Z40393" s="396"/>
      <c r="AA40393" s="441"/>
    </row>
    <row r="40394" spans="25:27" x14ac:dyDescent="0.2">
      <c r="Y40394" s="396"/>
      <c r="Z40394" s="396"/>
      <c r="AA40394" s="441"/>
    </row>
    <row r="40395" spans="25:27" x14ac:dyDescent="0.2">
      <c r="Y40395" s="396"/>
      <c r="Z40395" s="396"/>
      <c r="AA40395" s="441"/>
    </row>
    <row r="40396" spans="25:27" x14ac:dyDescent="0.2">
      <c r="Y40396" s="396"/>
      <c r="Z40396" s="396"/>
      <c r="AA40396" s="441"/>
    </row>
    <row r="40397" spans="25:27" x14ac:dyDescent="0.2">
      <c r="Y40397" s="396"/>
      <c r="Z40397" s="396"/>
      <c r="AA40397" s="441"/>
    </row>
    <row r="40398" spans="25:27" x14ac:dyDescent="0.2">
      <c r="Y40398" s="396"/>
      <c r="Z40398" s="396"/>
      <c r="AA40398" s="441"/>
    </row>
    <row r="40399" spans="25:27" x14ac:dyDescent="0.2">
      <c r="Y40399" s="396"/>
      <c r="Z40399" s="396"/>
      <c r="AA40399" s="441"/>
    </row>
    <row r="40400" spans="25:27" x14ac:dyDescent="0.2">
      <c r="Y40400" s="396"/>
      <c r="Z40400" s="396"/>
      <c r="AA40400" s="441"/>
    </row>
    <row r="40401" spans="25:27" x14ac:dyDescent="0.2">
      <c r="Y40401" s="396"/>
      <c r="Z40401" s="396"/>
      <c r="AA40401" s="441"/>
    </row>
    <row r="40402" spans="25:27" x14ac:dyDescent="0.2">
      <c r="Y40402" s="396"/>
      <c r="Z40402" s="396"/>
      <c r="AA40402" s="441"/>
    </row>
    <row r="40403" spans="25:27" x14ac:dyDescent="0.2">
      <c r="Y40403" s="396"/>
      <c r="Z40403" s="396"/>
      <c r="AA40403" s="441"/>
    </row>
    <row r="40404" spans="25:27" x14ac:dyDescent="0.2">
      <c r="Y40404" s="396"/>
      <c r="Z40404" s="396"/>
      <c r="AA40404" s="441"/>
    </row>
    <row r="40405" spans="25:27" x14ac:dyDescent="0.2">
      <c r="Y40405" s="396"/>
      <c r="Z40405" s="396"/>
      <c r="AA40405" s="441"/>
    </row>
    <row r="40406" spans="25:27" x14ac:dyDescent="0.2">
      <c r="Y40406" s="396"/>
      <c r="Z40406" s="396"/>
      <c r="AA40406" s="441"/>
    </row>
    <row r="40407" spans="25:27" x14ac:dyDescent="0.2">
      <c r="Y40407" s="396"/>
      <c r="Z40407" s="396"/>
      <c r="AA40407" s="441"/>
    </row>
    <row r="40408" spans="25:27" x14ac:dyDescent="0.2">
      <c r="Y40408" s="396"/>
      <c r="Z40408" s="396"/>
      <c r="AA40408" s="441"/>
    </row>
    <row r="40409" spans="25:27" x14ac:dyDescent="0.2">
      <c r="Y40409" s="396"/>
      <c r="Z40409" s="396"/>
      <c r="AA40409" s="441"/>
    </row>
    <row r="40410" spans="25:27" x14ac:dyDescent="0.2">
      <c r="Y40410" s="396"/>
      <c r="Z40410" s="396"/>
      <c r="AA40410" s="441"/>
    </row>
    <row r="40411" spans="25:27" x14ac:dyDescent="0.2">
      <c r="Y40411" s="396"/>
      <c r="Z40411" s="396"/>
      <c r="AA40411" s="441"/>
    </row>
    <row r="40412" spans="25:27" x14ac:dyDescent="0.2">
      <c r="Y40412" s="396"/>
      <c r="Z40412" s="396"/>
      <c r="AA40412" s="441"/>
    </row>
    <row r="40413" spans="25:27" x14ac:dyDescent="0.2">
      <c r="Y40413" s="396"/>
      <c r="Z40413" s="396"/>
      <c r="AA40413" s="441"/>
    </row>
    <row r="40414" spans="25:27" x14ac:dyDescent="0.2">
      <c r="Y40414" s="396"/>
      <c r="Z40414" s="396"/>
      <c r="AA40414" s="441"/>
    </row>
    <row r="40415" spans="25:27" x14ac:dyDescent="0.2">
      <c r="Y40415" s="396"/>
      <c r="Z40415" s="396"/>
      <c r="AA40415" s="441"/>
    </row>
    <row r="40416" spans="25:27" x14ac:dyDescent="0.2">
      <c r="Y40416" s="396"/>
      <c r="Z40416" s="396"/>
      <c r="AA40416" s="441"/>
    </row>
    <row r="40417" spans="25:27" x14ac:dyDescent="0.2">
      <c r="Y40417" s="396"/>
      <c r="Z40417" s="396"/>
      <c r="AA40417" s="441"/>
    </row>
    <row r="40418" spans="25:27" x14ac:dyDescent="0.2">
      <c r="Y40418" s="396"/>
      <c r="Z40418" s="396"/>
      <c r="AA40418" s="441"/>
    </row>
    <row r="40419" spans="25:27" x14ac:dyDescent="0.2">
      <c r="Y40419" s="396"/>
      <c r="Z40419" s="396"/>
      <c r="AA40419" s="441"/>
    </row>
    <row r="40420" spans="25:27" x14ac:dyDescent="0.2">
      <c r="Y40420" s="396"/>
      <c r="Z40420" s="396"/>
      <c r="AA40420" s="441"/>
    </row>
    <row r="40421" spans="25:27" x14ac:dyDescent="0.2">
      <c r="Y40421" s="396"/>
      <c r="Z40421" s="396"/>
      <c r="AA40421" s="441"/>
    </row>
    <row r="40422" spans="25:27" x14ac:dyDescent="0.2">
      <c r="Y40422" s="396"/>
      <c r="Z40422" s="396"/>
      <c r="AA40422" s="441"/>
    </row>
    <row r="40423" spans="25:27" x14ac:dyDescent="0.2">
      <c r="Y40423" s="396"/>
      <c r="Z40423" s="396"/>
      <c r="AA40423" s="441"/>
    </row>
    <row r="40424" spans="25:27" x14ac:dyDescent="0.2">
      <c r="Y40424" s="396"/>
      <c r="Z40424" s="396"/>
      <c r="AA40424" s="441"/>
    </row>
    <row r="40425" spans="25:27" x14ac:dyDescent="0.2">
      <c r="Y40425" s="396"/>
      <c r="Z40425" s="396"/>
      <c r="AA40425" s="441"/>
    </row>
    <row r="40426" spans="25:27" x14ac:dyDescent="0.2">
      <c r="Y40426" s="396"/>
      <c r="Z40426" s="396"/>
      <c r="AA40426" s="441"/>
    </row>
    <row r="40427" spans="25:27" x14ac:dyDescent="0.2">
      <c r="Y40427" s="396"/>
      <c r="Z40427" s="396"/>
      <c r="AA40427" s="441"/>
    </row>
    <row r="40428" spans="25:27" x14ac:dyDescent="0.2">
      <c r="Y40428" s="396"/>
      <c r="Z40428" s="396"/>
      <c r="AA40428" s="441"/>
    </row>
    <row r="40429" spans="25:27" x14ac:dyDescent="0.2">
      <c r="Y40429" s="396"/>
      <c r="Z40429" s="396"/>
      <c r="AA40429" s="441"/>
    </row>
    <row r="40430" spans="25:27" x14ac:dyDescent="0.2">
      <c r="Y40430" s="396"/>
      <c r="Z40430" s="396"/>
      <c r="AA40430" s="441"/>
    </row>
    <row r="40431" spans="25:27" x14ac:dyDescent="0.2">
      <c r="Y40431" s="396"/>
      <c r="Z40431" s="396"/>
      <c r="AA40431" s="441"/>
    </row>
    <row r="40432" spans="25:27" x14ac:dyDescent="0.2">
      <c r="Y40432" s="396"/>
      <c r="Z40432" s="396"/>
      <c r="AA40432" s="441"/>
    </row>
    <row r="40433" spans="25:27" x14ac:dyDescent="0.2">
      <c r="Y40433" s="396"/>
      <c r="Z40433" s="396"/>
      <c r="AA40433" s="441"/>
    </row>
    <row r="40434" spans="25:27" x14ac:dyDescent="0.2">
      <c r="Y40434" s="396"/>
      <c r="Z40434" s="396"/>
      <c r="AA40434" s="441"/>
    </row>
    <row r="40435" spans="25:27" x14ac:dyDescent="0.2">
      <c r="Y40435" s="396"/>
      <c r="Z40435" s="396"/>
      <c r="AA40435" s="441"/>
    </row>
    <row r="40436" spans="25:27" x14ac:dyDescent="0.2">
      <c r="Y40436" s="396"/>
      <c r="Z40436" s="396"/>
      <c r="AA40436" s="441"/>
    </row>
    <row r="40437" spans="25:27" x14ac:dyDescent="0.2">
      <c r="Y40437" s="396"/>
      <c r="Z40437" s="396"/>
      <c r="AA40437" s="441"/>
    </row>
    <row r="40438" spans="25:27" x14ac:dyDescent="0.2">
      <c r="Y40438" s="396"/>
      <c r="Z40438" s="396"/>
      <c r="AA40438" s="441"/>
    </row>
    <row r="40439" spans="25:27" x14ac:dyDescent="0.2">
      <c r="Y40439" s="396"/>
      <c r="Z40439" s="396"/>
      <c r="AA40439" s="441"/>
    </row>
    <row r="40440" spans="25:27" x14ac:dyDescent="0.2">
      <c r="Y40440" s="396"/>
      <c r="Z40440" s="396"/>
      <c r="AA40440" s="441"/>
    </row>
    <row r="40441" spans="25:27" x14ac:dyDescent="0.2">
      <c r="Y40441" s="396"/>
      <c r="Z40441" s="396"/>
      <c r="AA40441" s="441"/>
    </row>
    <row r="40442" spans="25:27" x14ac:dyDescent="0.2">
      <c r="Y40442" s="396"/>
      <c r="Z40442" s="396"/>
      <c r="AA40442" s="441"/>
    </row>
    <row r="40443" spans="25:27" x14ac:dyDescent="0.2">
      <c r="Y40443" s="396"/>
      <c r="Z40443" s="396"/>
      <c r="AA40443" s="441"/>
    </row>
    <row r="40444" spans="25:27" x14ac:dyDescent="0.2">
      <c r="Y40444" s="396"/>
      <c r="Z40444" s="396"/>
      <c r="AA40444" s="441"/>
    </row>
    <row r="40445" spans="25:27" x14ac:dyDescent="0.2">
      <c r="Y40445" s="396"/>
      <c r="Z40445" s="396"/>
      <c r="AA40445" s="441"/>
    </row>
    <row r="40446" spans="25:27" x14ac:dyDescent="0.2">
      <c r="Y40446" s="396"/>
      <c r="Z40446" s="396"/>
      <c r="AA40446" s="441"/>
    </row>
    <row r="40447" spans="25:27" x14ac:dyDescent="0.2">
      <c r="Y40447" s="396"/>
      <c r="Z40447" s="396"/>
      <c r="AA40447" s="441"/>
    </row>
    <row r="40448" spans="25:27" x14ac:dyDescent="0.2">
      <c r="Y40448" s="396"/>
      <c r="Z40448" s="396"/>
      <c r="AA40448" s="441"/>
    </row>
    <row r="40449" spans="25:27" x14ac:dyDescent="0.2">
      <c r="Y40449" s="396"/>
      <c r="Z40449" s="396"/>
      <c r="AA40449" s="441"/>
    </row>
    <row r="40450" spans="25:27" x14ac:dyDescent="0.2">
      <c r="Y40450" s="396"/>
      <c r="Z40450" s="396"/>
      <c r="AA40450" s="441"/>
    </row>
    <row r="40451" spans="25:27" x14ac:dyDescent="0.2">
      <c r="Y40451" s="396"/>
      <c r="Z40451" s="396"/>
      <c r="AA40451" s="441"/>
    </row>
    <row r="40452" spans="25:27" x14ac:dyDescent="0.2">
      <c r="Y40452" s="396"/>
      <c r="Z40452" s="396"/>
      <c r="AA40452" s="441"/>
    </row>
    <row r="40453" spans="25:27" x14ac:dyDescent="0.2">
      <c r="Y40453" s="396"/>
      <c r="Z40453" s="396"/>
      <c r="AA40453" s="441"/>
    </row>
    <row r="40454" spans="25:27" x14ac:dyDescent="0.2">
      <c r="Y40454" s="396"/>
      <c r="Z40454" s="396"/>
      <c r="AA40454" s="441"/>
    </row>
    <row r="40455" spans="25:27" x14ac:dyDescent="0.2">
      <c r="Y40455" s="396"/>
      <c r="Z40455" s="396"/>
      <c r="AA40455" s="441"/>
    </row>
    <row r="40456" spans="25:27" x14ac:dyDescent="0.2">
      <c r="Y40456" s="396"/>
      <c r="Z40456" s="396"/>
      <c r="AA40456" s="441"/>
    </row>
    <row r="40457" spans="25:27" x14ac:dyDescent="0.2">
      <c r="Y40457" s="396"/>
      <c r="Z40457" s="396"/>
      <c r="AA40457" s="441"/>
    </row>
    <row r="40458" spans="25:27" x14ac:dyDescent="0.2">
      <c r="Y40458" s="396"/>
      <c r="Z40458" s="396"/>
      <c r="AA40458" s="441"/>
    </row>
    <row r="40459" spans="25:27" x14ac:dyDescent="0.2">
      <c r="Y40459" s="396"/>
      <c r="Z40459" s="396"/>
      <c r="AA40459" s="441"/>
    </row>
    <row r="40460" spans="25:27" x14ac:dyDescent="0.2">
      <c r="Y40460" s="396"/>
      <c r="Z40460" s="396"/>
      <c r="AA40460" s="441"/>
    </row>
    <row r="40461" spans="25:27" x14ac:dyDescent="0.2">
      <c r="Y40461" s="396"/>
      <c r="Z40461" s="396"/>
      <c r="AA40461" s="441"/>
    </row>
    <row r="40462" spans="25:27" x14ac:dyDescent="0.2">
      <c r="Y40462" s="396"/>
      <c r="Z40462" s="396"/>
      <c r="AA40462" s="441"/>
    </row>
    <row r="40463" spans="25:27" x14ac:dyDescent="0.2">
      <c r="Y40463" s="396"/>
      <c r="Z40463" s="396"/>
      <c r="AA40463" s="441"/>
    </row>
    <row r="40464" spans="25:27" x14ac:dyDescent="0.2">
      <c r="Y40464" s="396"/>
      <c r="Z40464" s="396"/>
      <c r="AA40464" s="441"/>
    </row>
    <row r="40465" spans="25:27" x14ac:dyDescent="0.2">
      <c r="Y40465" s="396"/>
      <c r="Z40465" s="396"/>
      <c r="AA40465" s="441"/>
    </row>
    <row r="40466" spans="25:27" x14ac:dyDescent="0.2">
      <c r="Y40466" s="396"/>
      <c r="Z40466" s="396"/>
      <c r="AA40466" s="441"/>
    </row>
    <row r="40467" spans="25:27" x14ac:dyDescent="0.2">
      <c r="Y40467" s="396"/>
      <c r="Z40467" s="396"/>
      <c r="AA40467" s="441"/>
    </row>
    <row r="40468" spans="25:27" x14ac:dyDescent="0.2">
      <c r="Y40468" s="396"/>
      <c r="Z40468" s="396"/>
      <c r="AA40468" s="441"/>
    </row>
    <row r="40469" spans="25:27" x14ac:dyDescent="0.2">
      <c r="Y40469" s="396"/>
      <c r="Z40469" s="396"/>
      <c r="AA40469" s="441"/>
    </row>
    <row r="40470" spans="25:27" x14ac:dyDescent="0.2">
      <c r="Y40470" s="396"/>
      <c r="Z40470" s="396"/>
      <c r="AA40470" s="441"/>
    </row>
    <row r="40471" spans="25:27" x14ac:dyDescent="0.2">
      <c r="Y40471" s="396"/>
      <c r="Z40471" s="396"/>
      <c r="AA40471" s="441"/>
    </row>
    <row r="40472" spans="25:27" x14ac:dyDescent="0.2">
      <c r="Y40472" s="396"/>
      <c r="Z40472" s="396"/>
      <c r="AA40472" s="441"/>
    </row>
    <row r="40473" spans="25:27" x14ac:dyDescent="0.2">
      <c r="Y40473" s="396"/>
      <c r="Z40473" s="396"/>
      <c r="AA40473" s="441"/>
    </row>
    <row r="40474" spans="25:27" x14ac:dyDescent="0.2">
      <c r="Y40474" s="396"/>
      <c r="Z40474" s="396"/>
      <c r="AA40474" s="441"/>
    </row>
    <row r="40475" spans="25:27" x14ac:dyDescent="0.2">
      <c r="Y40475" s="396"/>
      <c r="Z40475" s="396"/>
      <c r="AA40475" s="441"/>
    </row>
    <row r="40476" spans="25:27" x14ac:dyDescent="0.2">
      <c r="Y40476" s="396"/>
      <c r="Z40476" s="396"/>
      <c r="AA40476" s="441"/>
    </row>
    <row r="40477" spans="25:27" x14ac:dyDescent="0.2">
      <c r="Y40477" s="396"/>
      <c r="Z40477" s="396"/>
      <c r="AA40477" s="441"/>
    </row>
    <row r="40478" spans="25:27" x14ac:dyDescent="0.2">
      <c r="Y40478" s="396"/>
      <c r="Z40478" s="396"/>
      <c r="AA40478" s="441"/>
    </row>
    <row r="40479" spans="25:27" x14ac:dyDescent="0.2">
      <c r="Y40479" s="396"/>
      <c r="Z40479" s="396"/>
      <c r="AA40479" s="441"/>
    </row>
    <row r="40480" spans="25:27" x14ac:dyDescent="0.2">
      <c r="Y40480" s="396"/>
      <c r="Z40480" s="396"/>
      <c r="AA40480" s="441"/>
    </row>
    <row r="40481" spans="25:27" x14ac:dyDescent="0.2">
      <c r="Y40481" s="396"/>
      <c r="Z40481" s="396"/>
      <c r="AA40481" s="441"/>
    </row>
    <row r="40482" spans="25:27" x14ac:dyDescent="0.2">
      <c r="Y40482" s="396"/>
      <c r="Z40482" s="396"/>
      <c r="AA40482" s="441"/>
    </row>
    <row r="40483" spans="25:27" x14ac:dyDescent="0.2">
      <c r="Y40483" s="396"/>
      <c r="Z40483" s="396"/>
      <c r="AA40483" s="441"/>
    </row>
    <row r="40484" spans="25:27" x14ac:dyDescent="0.2">
      <c r="Y40484" s="396"/>
      <c r="Z40484" s="396"/>
      <c r="AA40484" s="441"/>
    </row>
    <row r="40485" spans="25:27" x14ac:dyDescent="0.2">
      <c r="Y40485" s="396"/>
      <c r="Z40485" s="396"/>
      <c r="AA40485" s="441"/>
    </row>
    <row r="40486" spans="25:27" x14ac:dyDescent="0.2">
      <c r="Y40486" s="396"/>
      <c r="Z40486" s="396"/>
      <c r="AA40486" s="441"/>
    </row>
    <row r="40487" spans="25:27" x14ac:dyDescent="0.2">
      <c r="Y40487" s="396"/>
      <c r="Z40487" s="396"/>
      <c r="AA40487" s="441"/>
    </row>
    <row r="40488" spans="25:27" x14ac:dyDescent="0.2">
      <c r="Y40488" s="396"/>
      <c r="Z40488" s="396"/>
      <c r="AA40488" s="441"/>
    </row>
    <row r="40489" spans="25:27" x14ac:dyDescent="0.2">
      <c r="Y40489" s="396"/>
      <c r="Z40489" s="396"/>
      <c r="AA40489" s="441"/>
    </row>
    <row r="40490" spans="25:27" x14ac:dyDescent="0.2">
      <c r="Y40490" s="396"/>
      <c r="Z40490" s="396"/>
      <c r="AA40490" s="441"/>
    </row>
    <row r="40491" spans="25:27" x14ac:dyDescent="0.2">
      <c r="Y40491" s="396"/>
      <c r="Z40491" s="396"/>
      <c r="AA40491" s="441"/>
    </row>
    <row r="40492" spans="25:27" x14ac:dyDescent="0.2">
      <c r="Y40492" s="396"/>
      <c r="Z40492" s="396"/>
      <c r="AA40492" s="441"/>
    </row>
    <row r="40493" spans="25:27" x14ac:dyDescent="0.2">
      <c r="Y40493" s="396"/>
      <c r="Z40493" s="396"/>
      <c r="AA40493" s="441"/>
    </row>
    <row r="40494" spans="25:27" x14ac:dyDescent="0.2">
      <c r="Y40494" s="396"/>
      <c r="Z40494" s="396"/>
      <c r="AA40494" s="441"/>
    </row>
    <row r="40495" spans="25:27" x14ac:dyDescent="0.2">
      <c r="Y40495" s="396"/>
      <c r="Z40495" s="396"/>
      <c r="AA40495" s="441"/>
    </row>
    <row r="40496" spans="25:27" x14ac:dyDescent="0.2">
      <c r="Y40496" s="396"/>
      <c r="Z40496" s="396"/>
      <c r="AA40496" s="441"/>
    </row>
    <row r="40497" spans="25:27" x14ac:dyDescent="0.2">
      <c r="Y40497" s="396"/>
      <c r="Z40497" s="396"/>
      <c r="AA40497" s="441"/>
    </row>
    <row r="40498" spans="25:27" x14ac:dyDescent="0.2">
      <c r="Y40498" s="396"/>
      <c r="Z40498" s="396"/>
      <c r="AA40498" s="441"/>
    </row>
    <row r="40499" spans="25:27" x14ac:dyDescent="0.2">
      <c r="Y40499" s="396"/>
      <c r="Z40499" s="396"/>
      <c r="AA40499" s="441"/>
    </row>
    <row r="40500" spans="25:27" x14ac:dyDescent="0.2">
      <c r="Y40500" s="396"/>
      <c r="Z40500" s="396"/>
      <c r="AA40500" s="441"/>
    </row>
    <row r="40501" spans="25:27" x14ac:dyDescent="0.2">
      <c r="Y40501" s="396"/>
      <c r="Z40501" s="396"/>
      <c r="AA40501" s="441"/>
    </row>
    <row r="40502" spans="25:27" x14ac:dyDescent="0.2">
      <c r="Y40502" s="396"/>
      <c r="Z40502" s="396"/>
      <c r="AA40502" s="441"/>
    </row>
    <row r="40503" spans="25:27" x14ac:dyDescent="0.2">
      <c r="Y40503" s="396"/>
      <c r="Z40503" s="396"/>
      <c r="AA40503" s="441"/>
    </row>
    <row r="40504" spans="25:27" x14ac:dyDescent="0.2">
      <c r="Y40504" s="396"/>
      <c r="Z40504" s="396"/>
      <c r="AA40504" s="441"/>
    </row>
    <row r="40505" spans="25:27" x14ac:dyDescent="0.2">
      <c r="Y40505" s="396"/>
      <c r="Z40505" s="396"/>
      <c r="AA40505" s="441"/>
    </row>
    <row r="40506" spans="25:27" x14ac:dyDescent="0.2">
      <c r="Y40506" s="396"/>
      <c r="Z40506" s="396"/>
      <c r="AA40506" s="441"/>
    </row>
    <row r="40507" spans="25:27" x14ac:dyDescent="0.2">
      <c r="Y40507" s="396"/>
      <c r="Z40507" s="396"/>
      <c r="AA40507" s="441"/>
    </row>
    <row r="40508" spans="25:27" x14ac:dyDescent="0.2">
      <c r="Y40508" s="396"/>
      <c r="Z40508" s="396"/>
      <c r="AA40508" s="441"/>
    </row>
    <row r="40509" spans="25:27" x14ac:dyDescent="0.2">
      <c r="Y40509" s="396"/>
      <c r="Z40509" s="396"/>
      <c r="AA40509" s="441"/>
    </row>
    <row r="40510" spans="25:27" x14ac:dyDescent="0.2">
      <c r="Y40510" s="396"/>
      <c r="Z40510" s="396"/>
      <c r="AA40510" s="441"/>
    </row>
    <row r="40511" spans="25:27" x14ac:dyDescent="0.2">
      <c r="Y40511" s="396"/>
      <c r="Z40511" s="396"/>
      <c r="AA40511" s="441"/>
    </row>
    <row r="40512" spans="25:27" x14ac:dyDescent="0.2">
      <c r="Y40512" s="396"/>
      <c r="Z40512" s="396"/>
      <c r="AA40512" s="441"/>
    </row>
    <row r="40513" spans="25:27" x14ac:dyDescent="0.2">
      <c r="Y40513" s="396"/>
      <c r="Z40513" s="396"/>
      <c r="AA40513" s="441"/>
    </row>
    <row r="40514" spans="25:27" x14ac:dyDescent="0.2">
      <c r="Y40514" s="396"/>
      <c r="Z40514" s="396"/>
      <c r="AA40514" s="441"/>
    </row>
    <row r="40515" spans="25:27" x14ac:dyDescent="0.2">
      <c r="Y40515" s="396"/>
      <c r="Z40515" s="396"/>
      <c r="AA40515" s="441"/>
    </row>
    <row r="40516" spans="25:27" x14ac:dyDescent="0.2">
      <c r="Y40516" s="396"/>
      <c r="Z40516" s="396"/>
      <c r="AA40516" s="441"/>
    </row>
    <row r="40517" spans="25:27" x14ac:dyDescent="0.2">
      <c r="Y40517" s="396"/>
      <c r="Z40517" s="396"/>
      <c r="AA40517" s="441"/>
    </row>
    <row r="40518" spans="25:27" x14ac:dyDescent="0.2">
      <c r="Y40518" s="396"/>
      <c r="Z40518" s="396"/>
      <c r="AA40518" s="441"/>
    </row>
    <row r="40519" spans="25:27" x14ac:dyDescent="0.2">
      <c r="Y40519" s="396"/>
      <c r="Z40519" s="396"/>
      <c r="AA40519" s="441"/>
    </row>
    <row r="40520" spans="25:27" x14ac:dyDescent="0.2">
      <c r="Y40520" s="396"/>
      <c r="Z40520" s="396"/>
      <c r="AA40520" s="441"/>
    </row>
    <row r="40521" spans="25:27" x14ac:dyDescent="0.2">
      <c r="Y40521" s="396"/>
      <c r="Z40521" s="396"/>
      <c r="AA40521" s="441"/>
    </row>
    <row r="40522" spans="25:27" x14ac:dyDescent="0.2">
      <c r="Y40522" s="396"/>
      <c r="Z40522" s="396"/>
      <c r="AA40522" s="441"/>
    </row>
    <row r="40523" spans="25:27" x14ac:dyDescent="0.2">
      <c r="Y40523" s="396"/>
      <c r="Z40523" s="396"/>
      <c r="AA40523" s="441"/>
    </row>
    <row r="40524" spans="25:27" x14ac:dyDescent="0.2">
      <c r="Y40524" s="396"/>
      <c r="Z40524" s="396"/>
      <c r="AA40524" s="441"/>
    </row>
    <row r="40525" spans="25:27" x14ac:dyDescent="0.2">
      <c r="Y40525" s="396"/>
      <c r="Z40525" s="396"/>
      <c r="AA40525" s="441"/>
    </row>
    <row r="40526" spans="25:27" x14ac:dyDescent="0.2">
      <c r="Y40526" s="396"/>
      <c r="Z40526" s="396"/>
      <c r="AA40526" s="441"/>
    </row>
    <row r="40527" spans="25:27" x14ac:dyDescent="0.2">
      <c r="Y40527" s="396"/>
      <c r="Z40527" s="396"/>
      <c r="AA40527" s="441"/>
    </row>
    <row r="40528" spans="25:27" x14ac:dyDescent="0.2">
      <c r="Y40528" s="396"/>
      <c r="Z40528" s="396"/>
      <c r="AA40528" s="441"/>
    </row>
    <row r="40529" spans="25:27" x14ac:dyDescent="0.2">
      <c r="Y40529" s="396"/>
      <c r="Z40529" s="396"/>
      <c r="AA40529" s="441"/>
    </row>
    <row r="40530" spans="25:27" x14ac:dyDescent="0.2">
      <c r="Y40530" s="396"/>
      <c r="Z40530" s="396"/>
      <c r="AA40530" s="441"/>
    </row>
    <row r="40531" spans="25:27" x14ac:dyDescent="0.2">
      <c r="Y40531" s="396"/>
      <c r="Z40531" s="396"/>
      <c r="AA40531" s="441"/>
    </row>
    <row r="40532" spans="25:27" x14ac:dyDescent="0.2">
      <c r="Y40532" s="396"/>
      <c r="Z40532" s="396"/>
      <c r="AA40532" s="441"/>
    </row>
    <row r="40533" spans="25:27" x14ac:dyDescent="0.2">
      <c r="Y40533" s="396"/>
      <c r="Z40533" s="396"/>
      <c r="AA40533" s="441"/>
    </row>
    <row r="40534" spans="25:27" x14ac:dyDescent="0.2">
      <c r="Y40534" s="396"/>
      <c r="Z40534" s="396"/>
      <c r="AA40534" s="441"/>
    </row>
    <row r="40535" spans="25:27" x14ac:dyDescent="0.2">
      <c r="Y40535" s="396"/>
      <c r="Z40535" s="396"/>
      <c r="AA40535" s="441"/>
    </row>
    <row r="40536" spans="25:27" x14ac:dyDescent="0.2">
      <c r="Y40536" s="396"/>
      <c r="Z40536" s="396"/>
      <c r="AA40536" s="441"/>
    </row>
    <row r="40537" spans="25:27" x14ac:dyDescent="0.2">
      <c r="Y40537" s="396"/>
      <c r="Z40537" s="396"/>
      <c r="AA40537" s="441"/>
    </row>
    <row r="40538" spans="25:27" x14ac:dyDescent="0.2">
      <c r="Y40538" s="396"/>
      <c r="Z40538" s="396"/>
      <c r="AA40538" s="441"/>
    </row>
    <row r="40539" spans="25:27" x14ac:dyDescent="0.2">
      <c r="Y40539" s="396"/>
      <c r="Z40539" s="396"/>
      <c r="AA40539" s="441"/>
    </row>
    <row r="40540" spans="25:27" x14ac:dyDescent="0.2">
      <c r="Y40540" s="396"/>
      <c r="Z40540" s="396"/>
      <c r="AA40540" s="441"/>
    </row>
    <row r="40541" spans="25:27" x14ac:dyDescent="0.2">
      <c r="Y40541" s="396"/>
      <c r="Z40541" s="396"/>
      <c r="AA40541" s="441"/>
    </row>
    <row r="40542" spans="25:27" x14ac:dyDescent="0.2">
      <c r="Y40542" s="396"/>
      <c r="Z40542" s="396"/>
      <c r="AA40542" s="441"/>
    </row>
    <row r="40543" spans="25:27" x14ac:dyDescent="0.2">
      <c r="Y40543" s="396"/>
      <c r="Z40543" s="396"/>
      <c r="AA40543" s="441"/>
    </row>
    <row r="40544" spans="25:27" x14ac:dyDescent="0.2">
      <c r="Y40544" s="396"/>
      <c r="Z40544" s="396"/>
      <c r="AA40544" s="441"/>
    </row>
    <row r="40545" spans="25:27" x14ac:dyDescent="0.2">
      <c r="Y40545" s="396"/>
      <c r="Z40545" s="396"/>
      <c r="AA40545" s="441"/>
    </row>
    <row r="40546" spans="25:27" x14ac:dyDescent="0.2">
      <c r="Y40546" s="396"/>
      <c r="Z40546" s="396"/>
      <c r="AA40546" s="441"/>
    </row>
    <row r="40547" spans="25:27" x14ac:dyDescent="0.2">
      <c r="Y40547" s="396"/>
      <c r="Z40547" s="396"/>
      <c r="AA40547" s="441"/>
    </row>
    <row r="40548" spans="25:27" x14ac:dyDescent="0.2">
      <c r="Y40548" s="396"/>
      <c r="Z40548" s="396"/>
      <c r="AA40548" s="441"/>
    </row>
    <row r="40549" spans="25:27" x14ac:dyDescent="0.2">
      <c r="Y40549" s="396"/>
      <c r="Z40549" s="396"/>
      <c r="AA40549" s="441"/>
    </row>
    <row r="40550" spans="25:27" x14ac:dyDescent="0.2">
      <c r="Y40550" s="396"/>
      <c r="Z40550" s="396"/>
      <c r="AA40550" s="441"/>
    </row>
    <row r="40551" spans="25:27" x14ac:dyDescent="0.2">
      <c r="Y40551" s="396"/>
      <c r="Z40551" s="396"/>
      <c r="AA40551" s="441"/>
    </row>
    <row r="40552" spans="25:27" x14ac:dyDescent="0.2">
      <c r="Y40552" s="396"/>
      <c r="Z40552" s="396"/>
      <c r="AA40552" s="441"/>
    </row>
    <row r="40553" spans="25:27" x14ac:dyDescent="0.2">
      <c r="Y40553" s="396"/>
      <c r="Z40553" s="396"/>
      <c r="AA40553" s="441"/>
    </row>
    <row r="40554" spans="25:27" x14ac:dyDescent="0.2">
      <c r="Y40554" s="396"/>
      <c r="Z40554" s="396"/>
      <c r="AA40554" s="441"/>
    </row>
    <row r="40555" spans="25:27" x14ac:dyDescent="0.2">
      <c r="Y40555" s="396"/>
      <c r="Z40555" s="396"/>
      <c r="AA40555" s="441"/>
    </row>
    <row r="40556" spans="25:27" x14ac:dyDescent="0.2">
      <c r="Y40556" s="396"/>
      <c r="Z40556" s="396"/>
      <c r="AA40556" s="441"/>
    </row>
    <row r="40557" spans="25:27" x14ac:dyDescent="0.2">
      <c r="Y40557" s="396"/>
      <c r="Z40557" s="396"/>
      <c r="AA40557" s="441"/>
    </row>
    <row r="40558" spans="25:27" x14ac:dyDescent="0.2">
      <c r="Y40558" s="396"/>
      <c r="Z40558" s="396"/>
      <c r="AA40558" s="441"/>
    </row>
    <row r="40559" spans="25:27" x14ac:dyDescent="0.2">
      <c r="Y40559" s="396"/>
      <c r="Z40559" s="396"/>
      <c r="AA40559" s="441"/>
    </row>
    <row r="40560" spans="25:27" x14ac:dyDescent="0.2">
      <c r="Y40560" s="396"/>
      <c r="Z40560" s="396"/>
      <c r="AA40560" s="441"/>
    </row>
    <row r="40561" spans="25:27" x14ac:dyDescent="0.2">
      <c r="Y40561" s="396"/>
      <c r="Z40561" s="396"/>
      <c r="AA40561" s="441"/>
    </row>
    <row r="40562" spans="25:27" x14ac:dyDescent="0.2">
      <c r="Y40562" s="396"/>
      <c r="Z40562" s="396"/>
      <c r="AA40562" s="441"/>
    </row>
    <row r="40563" spans="25:27" x14ac:dyDescent="0.2">
      <c r="Y40563" s="396"/>
      <c r="Z40563" s="396"/>
      <c r="AA40563" s="441"/>
    </row>
    <row r="40564" spans="25:27" x14ac:dyDescent="0.2">
      <c r="Y40564" s="396"/>
      <c r="Z40564" s="396"/>
      <c r="AA40564" s="441"/>
    </row>
    <row r="40565" spans="25:27" x14ac:dyDescent="0.2">
      <c r="Y40565" s="396"/>
      <c r="Z40565" s="396"/>
      <c r="AA40565" s="441"/>
    </row>
    <row r="40566" spans="25:27" x14ac:dyDescent="0.2">
      <c r="Y40566" s="396"/>
      <c r="Z40566" s="396"/>
      <c r="AA40566" s="441"/>
    </row>
    <row r="40567" spans="25:27" x14ac:dyDescent="0.2">
      <c r="Y40567" s="396"/>
      <c r="Z40567" s="396"/>
      <c r="AA40567" s="441"/>
    </row>
    <row r="40568" spans="25:27" x14ac:dyDescent="0.2">
      <c r="Y40568" s="396"/>
      <c r="Z40568" s="396"/>
      <c r="AA40568" s="441"/>
    </row>
    <row r="40569" spans="25:27" x14ac:dyDescent="0.2">
      <c r="Y40569" s="396"/>
      <c r="Z40569" s="396"/>
      <c r="AA40569" s="441"/>
    </row>
    <row r="40570" spans="25:27" x14ac:dyDescent="0.2">
      <c r="Y40570" s="396"/>
      <c r="Z40570" s="396"/>
      <c r="AA40570" s="441"/>
    </row>
    <row r="40571" spans="25:27" x14ac:dyDescent="0.2">
      <c r="Y40571" s="396"/>
      <c r="Z40571" s="396"/>
      <c r="AA40571" s="441"/>
    </row>
    <row r="40572" spans="25:27" x14ac:dyDescent="0.2">
      <c r="Y40572" s="396"/>
      <c r="Z40572" s="396"/>
      <c r="AA40572" s="441"/>
    </row>
    <row r="40573" spans="25:27" x14ac:dyDescent="0.2">
      <c r="Y40573" s="396"/>
      <c r="Z40573" s="396"/>
      <c r="AA40573" s="441"/>
    </row>
    <row r="40574" spans="25:27" x14ac:dyDescent="0.2">
      <c r="Y40574" s="396"/>
      <c r="Z40574" s="396"/>
      <c r="AA40574" s="441"/>
    </row>
    <row r="40575" spans="25:27" x14ac:dyDescent="0.2">
      <c r="Y40575" s="396"/>
      <c r="Z40575" s="396"/>
      <c r="AA40575" s="441"/>
    </row>
    <row r="40576" spans="25:27" x14ac:dyDescent="0.2">
      <c r="Y40576" s="396"/>
      <c r="Z40576" s="396"/>
      <c r="AA40576" s="441"/>
    </row>
    <row r="40577" spans="25:27" x14ac:dyDescent="0.2">
      <c r="Y40577" s="396"/>
      <c r="Z40577" s="396"/>
      <c r="AA40577" s="441"/>
    </row>
    <row r="40578" spans="25:27" x14ac:dyDescent="0.2">
      <c r="Y40578" s="396"/>
      <c r="Z40578" s="396"/>
      <c r="AA40578" s="441"/>
    </row>
    <row r="40579" spans="25:27" x14ac:dyDescent="0.2">
      <c r="Y40579" s="396"/>
      <c r="Z40579" s="396"/>
      <c r="AA40579" s="441"/>
    </row>
    <row r="40580" spans="25:27" x14ac:dyDescent="0.2">
      <c r="Y40580" s="396"/>
      <c r="Z40580" s="396"/>
      <c r="AA40580" s="441"/>
    </row>
    <row r="40581" spans="25:27" x14ac:dyDescent="0.2">
      <c r="Y40581" s="396"/>
      <c r="Z40581" s="396"/>
      <c r="AA40581" s="441"/>
    </row>
    <row r="40582" spans="25:27" x14ac:dyDescent="0.2">
      <c r="Y40582" s="396"/>
      <c r="Z40582" s="396"/>
      <c r="AA40582" s="441"/>
    </row>
    <row r="40583" spans="25:27" x14ac:dyDescent="0.2">
      <c r="Y40583" s="396"/>
      <c r="Z40583" s="396"/>
      <c r="AA40583" s="441"/>
    </row>
    <row r="40584" spans="25:27" x14ac:dyDescent="0.2">
      <c r="Y40584" s="396"/>
      <c r="Z40584" s="396"/>
      <c r="AA40584" s="441"/>
    </row>
    <row r="40585" spans="25:27" x14ac:dyDescent="0.2">
      <c r="Y40585" s="396"/>
      <c r="Z40585" s="396"/>
      <c r="AA40585" s="441"/>
    </row>
    <row r="40586" spans="25:27" x14ac:dyDescent="0.2">
      <c r="Y40586" s="396"/>
      <c r="Z40586" s="396"/>
      <c r="AA40586" s="441"/>
    </row>
    <row r="40587" spans="25:27" x14ac:dyDescent="0.2">
      <c r="Y40587" s="396"/>
      <c r="Z40587" s="396"/>
      <c r="AA40587" s="441"/>
    </row>
    <row r="40588" spans="25:27" x14ac:dyDescent="0.2">
      <c r="Y40588" s="396"/>
      <c r="Z40588" s="396"/>
      <c r="AA40588" s="441"/>
    </row>
    <row r="40589" spans="25:27" x14ac:dyDescent="0.2">
      <c r="Y40589" s="396"/>
      <c r="Z40589" s="396"/>
      <c r="AA40589" s="441"/>
    </row>
    <row r="40590" spans="25:27" x14ac:dyDescent="0.2">
      <c r="Y40590" s="396"/>
      <c r="Z40590" s="396"/>
      <c r="AA40590" s="441"/>
    </row>
    <row r="40591" spans="25:27" x14ac:dyDescent="0.2">
      <c r="Y40591" s="396"/>
      <c r="Z40591" s="396"/>
      <c r="AA40591" s="441"/>
    </row>
    <row r="40592" spans="25:27" x14ac:dyDescent="0.2">
      <c r="Y40592" s="396"/>
      <c r="Z40592" s="396"/>
      <c r="AA40592" s="441"/>
    </row>
    <row r="40593" spans="25:27" x14ac:dyDescent="0.2">
      <c r="Y40593" s="396"/>
      <c r="Z40593" s="396"/>
      <c r="AA40593" s="441"/>
    </row>
    <row r="40594" spans="25:27" x14ac:dyDescent="0.2">
      <c r="Y40594" s="396"/>
      <c r="Z40594" s="396"/>
      <c r="AA40594" s="441"/>
    </row>
    <row r="40595" spans="25:27" x14ac:dyDescent="0.2">
      <c r="Y40595" s="396"/>
      <c r="Z40595" s="396"/>
      <c r="AA40595" s="441"/>
    </row>
    <row r="40596" spans="25:27" x14ac:dyDescent="0.2">
      <c r="Y40596" s="396"/>
      <c r="Z40596" s="396"/>
      <c r="AA40596" s="441"/>
    </row>
    <row r="40597" spans="25:27" x14ac:dyDescent="0.2">
      <c r="Y40597" s="396"/>
      <c r="Z40597" s="396"/>
      <c r="AA40597" s="441"/>
    </row>
    <row r="40598" spans="25:27" x14ac:dyDescent="0.2">
      <c r="Y40598" s="396"/>
      <c r="Z40598" s="396"/>
      <c r="AA40598" s="441"/>
    </row>
    <row r="40599" spans="25:27" x14ac:dyDescent="0.2">
      <c r="Y40599" s="396"/>
      <c r="Z40599" s="396"/>
      <c r="AA40599" s="441"/>
    </row>
    <row r="40600" spans="25:27" x14ac:dyDescent="0.2">
      <c r="Y40600" s="396"/>
      <c r="Z40600" s="396"/>
      <c r="AA40600" s="441"/>
    </row>
    <row r="40601" spans="25:27" x14ac:dyDescent="0.2">
      <c r="Y40601" s="396"/>
      <c r="Z40601" s="396"/>
      <c r="AA40601" s="441"/>
    </row>
    <row r="40602" spans="25:27" x14ac:dyDescent="0.2">
      <c r="Y40602" s="396"/>
      <c r="Z40602" s="396"/>
      <c r="AA40602" s="441"/>
    </row>
    <row r="40603" spans="25:27" x14ac:dyDescent="0.2">
      <c r="Y40603" s="396"/>
      <c r="Z40603" s="396"/>
      <c r="AA40603" s="441"/>
    </row>
    <row r="40604" spans="25:27" x14ac:dyDescent="0.2">
      <c r="Y40604" s="396"/>
      <c r="Z40604" s="396"/>
      <c r="AA40604" s="441"/>
    </row>
    <row r="40605" spans="25:27" x14ac:dyDescent="0.2">
      <c r="Y40605" s="396"/>
      <c r="Z40605" s="396"/>
      <c r="AA40605" s="441"/>
    </row>
    <row r="40606" spans="25:27" x14ac:dyDescent="0.2">
      <c r="Y40606" s="396"/>
      <c r="Z40606" s="396"/>
      <c r="AA40606" s="441"/>
    </row>
    <row r="40607" spans="25:27" x14ac:dyDescent="0.2">
      <c r="Y40607" s="396"/>
      <c r="Z40607" s="396"/>
      <c r="AA40607" s="441"/>
    </row>
    <row r="40608" spans="25:27" x14ac:dyDescent="0.2">
      <c r="Y40608" s="396"/>
      <c r="Z40608" s="396"/>
      <c r="AA40608" s="441"/>
    </row>
    <row r="40609" spans="25:27" x14ac:dyDescent="0.2">
      <c r="Y40609" s="396"/>
      <c r="Z40609" s="396"/>
      <c r="AA40609" s="441"/>
    </row>
    <row r="40610" spans="25:27" x14ac:dyDescent="0.2">
      <c r="Y40610" s="396"/>
      <c r="Z40610" s="396"/>
      <c r="AA40610" s="441"/>
    </row>
    <row r="40611" spans="25:27" x14ac:dyDescent="0.2">
      <c r="Y40611" s="396"/>
      <c r="Z40611" s="396"/>
      <c r="AA40611" s="441"/>
    </row>
    <row r="40612" spans="25:27" x14ac:dyDescent="0.2">
      <c r="Y40612" s="396"/>
      <c r="Z40612" s="396"/>
      <c r="AA40612" s="441"/>
    </row>
    <row r="40613" spans="25:27" x14ac:dyDescent="0.2">
      <c r="Y40613" s="396"/>
      <c r="Z40613" s="396"/>
      <c r="AA40613" s="441"/>
    </row>
    <row r="40614" spans="25:27" x14ac:dyDescent="0.2">
      <c r="Y40614" s="396"/>
      <c r="Z40614" s="396"/>
      <c r="AA40614" s="441"/>
    </row>
    <row r="40615" spans="25:27" x14ac:dyDescent="0.2">
      <c r="Y40615" s="396"/>
      <c r="Z40615" s="396"/>
      <c r="AA40615" s="441"/>
    </row>
    <row r="40616" spans="25:27" x14ac:dyDescent="0.2">
      <c r="Y40616" s="396"/>
      <c r="Z40616" s="396"/>
      <c r="AA40616" s="441"/>
    </row>
    <row r="40617" spans="25:27" x14ac:dyDescent="0.2">
      <c r="Y40617" s="396"/>
      <c r="Z40617" s="396"/>
      <c r="AA40617" s="441"/>
    </row>
    <row r="40618" spans="25:27" x14ac:dyDescent="0.2">
      <c r="Y40618" s="396"/>
      <c r="Z40618" s="396"/>
      <c r="AA40618" s="441"/>
    </row>
    <row r="40619" spans="25:27" x14ac:dyDescent="0.2">
      <c r="Y40619" s="396"/>
      <c r="Z40619" s="396"/>
      <c r="AA40619" s="441"/>
    </row>
    <row r="40620" spans="25:27" x14ac:dyDescent="0.2">
      <c r="Y40620" s="396"/>
      <c r="Z40620" s="396"/>
      <c r="AA40620" s="441"/>
    </row>
    <row r="40621" spans="25:27" x14ac:dyDescent="0.2">
      <c r="Y40621" s="396"/>
      <c r="Z40621" s="396"/>
      <c r="AA40621" s="441"/>
    </row>
    <row r="40622" spans="25:27" x14ac:dyDescent="0.2">
      <c r="Y40622" s="396"/>
      <c r="Z40622" s="396"/>
      <c r="AA40622" s="441"/>
    </row>
    <row r="40623" spans="25:27" x14ac:dyDescent="0.2">
      <c r="Y40623" s="396"/>
      <c r="Z40623" s="396"/>
      <c r="AA40623" s="441"/>
    </row>
    <row r="40624" spans="25:27" x14ac:dyDescent="0.2">
      <c r="Y40624" s="396"/>
      <c r="Z40624" s="396"/>
      <c r="AA40624" s="441"/>
    </row>
    <row r="40625" spans="25:27" x14ac:dyDescent="0.2">
      <c r="Y40625" s="396"/>
      <c r="Z40625" s="396"/>
      <c r="AA40625" s="441"/>
    </row>
    <row r="40626" spans="25:27" x14ac:dyDescent="0.2">
      <c r="Y40626" s="396"/>
      <c r="Z40626" s="396"/>
      <c r="AA40626" s="441"/>
    </row>
    <row r="40627" spans="25:27" x14ac:dyDescent="0.2">
      <c r="Y40627" s="396"/>
      <c r="Z40627" s="396"/>
      <c r="AA40627" s="441"/>
    </row>
    <row r="40628" spans="25:27" x14ac:dyDescent="0.2">
      <c r="Y40628" s="396"/>
      <c r="Z40628" s="396"/>
      <c r="AA40628" s="441"/>
    </row>
    <row r="40629" spans="25:27" x14ac:dyDescent="0.2">
      <c r="Y40629" s="396"/>
      <c r="Z40629" s="396"/>
      <c r="AA40629" s="441"/>
    </row>
    <row r="40630" spans="25:27" x14ac:dyDescent="0.2">
      <c r="Y40630" s="396"/>
      <c r="Z40630" s="396"/>
      <c r="AA40630" s="441"/>
    </row>
    <row r="40631" spans="25:27" x14ac:dyDescent="0.2">
      <c r="Y40631" s="396"/>
      <c r="Z40631" s="396"/>
      <c r="AA40631" s="441"/>
    </row>
    <row r="40632" spans="25:27" x14ac:dyDescent="0.2">
      <c r="Y40632" s="396"/>
      <c r="Z40632" s="396"/>
      <c r="AA40632" s="441"/>
    </row>
    <row r="40633" spans="25:27" x14ac:dyDescent="0.2">
      <c r="Y40633" s="396"/>
      <c r="Z40633" s="396"/>
      <c r="AA40633" s="441"/>
    </row>
    <row r="40634" spans="25:27" x14ac:dyDescent="0.2">
      <c r="Y40634" s="396"/>
      <c r="Z40634" s="396"/>
      <c r="AA40634" s="441"/>
    </row>
    <row r="40635" spans="25:27" x14ac:dyDescent="0.2">
      <c r="Y40635" s="396"/>
      <c r="Z40635" s="396"/>
      <c r="AA40635" s="441"/>
    </row>
    <row r="40636" spans="25:27" x14ac:dyDescent="0.2">
      <c r="Y40636" s="396"/>
      <c r="Z40636" s="396"/>
      <c r="AA40636" s="441"/>
    </row>
    <row r="40637" spans="25:27" x14ac:dyDescent="0.2">
      <c r="Y40637" s="396"/>
      <c r="Z40637" s="396"/>
      <c r="AA40637" s="441"/>
    </row>
    <row r="40638" spans="25:27" x14ac:dyDescent="0.2">
      <c r="Y40638" s="396"/>
      <c r="Z40638" s="396"/>
      <c r="AA40638" s="441"/>
    </row>
    <row r="40639" spans="25:27" x14ac:dyDescent="0.2">
      <c r="Y40639" s="396"/>
      <c r="Z40639" s="396"/>
      <c r="AA40639" s="441"/>
    </row>
    <row r="40640" spans="25:27" x14ac:dyDescent="0.2">
      <c r="Y40640" s="396"/>
      <c r="Z40640" s="396"/>
      <c r="AA40640" s="441"/>
    </row>
    <row r="40641" spans="25:27" x14ac:dyDescent="0.2">
      <c r="Y40641" s="396"/>
      <c r="Z40641" s="396"/>
      <c r="AA40641" s="441"/>
    </row>
    <row r="40642" spans="25:27" x14ac:dyDescent="0.2">
      <c r="Y40642" s="396"/>
      <c r="Z40642" s="396"/>
      <c r="AA40642" s="441"/>
    </row>
    <row r="40643" spans="25:27" x14ac:dyDescent="0.2">
      <c r="Y40643" s="396"/>
      <c r="Z40643" s="396"/>
      <c r="AA40643" s="441"/>
    </row>
    <row r="40644" spans="25:27" x14ac:dyDescent="0.2">
      <c r="Y40644" s="396"/>
      <c r="Z40644" s="396"/>
      <c r="AA40644" s="441"/>
    </row>
    <row r="40645" spans="25:27" x14ac:dyDescent="0.2">
      <c r="Y40645" s="396"/>
      <c r="Z40645" s="396"/>
      <c r="AA40645" s="441"/>
    </row>
    <row r="40646" spans="25:27" x14ac:dyDescent="0.2">
      <c r="Y40646" s="396"/>
      <c r="Z40646" s="396"/>
      <c r="AA40646" s="441"/>
    </row>
    <row r="40647" spans="25:27" x14ac:dyDescent="0.2">
      <c r="Y40647" s="396"/>
      <c r="Z40647" s="396"/>
      <c r="AA40647" s="441"/>
    </row>
    <row r="40648" spans="25:27" x14ac:dyDescent="0.2">
      <c r="Y40648" s="396"/>
      <c r="Z40648" s="396"/>
      <c r="AA40648" s="441"/>
    </row>
    <row r="40649" spans="25:27" x14ac:dyDescent="0.2">
      <c r="Y40649" s="396"/>
      <c r="Z40649" s="396"/>
      <c r="AA40649" s="441"/>
    </row>
    <row r="40650" spans="25:27" x14ac:dyDescent="0.2">
      <c r="Y40650" s="396"/>
      <c r="Z40650" s="396"/>
      <c r="AA40650" s="441"/>
    </row>
    <row r="40651" spans="25:27" x14ac:dyDescent="0.2">
      <c r="Y40651" s="396"/>
      <c r="Z40651" s="396"/>
      <c r="AA40651" s="441"/>
    </row>
    <row r="40652" spans="25:27" x14ac:dyDescent="0.2">
      <c r="Y40652" s="396"/>
      <c r="Z40652" s="396"/>
      <c r="AA40652" s="441"/>
    </row>
    <row r="40653" spans="25:27" x14ac:dyDescent="0.2">
      <c r="Y40653" s="396"/>
      <c r="Z40653" s="396"/>
      <c r="AA40653" s="441"/>
    </row>
    <row r="40654" spans="25:27" x14ac:dyDescent="0.2">
      <c r="Y40654" s="396"/>
      <c r="Z40654" s="396"/>
      <c r="AA40654" s="441"/>
    </row>
    <row r="40655" spans="25:27" x14ac:dyDescent="0.2">
      <c r="Y40655" s="396"/>
      <c r="Z40655" s="396"/>
      <c r="AA40655" s="441"/>
    </row>
    <row r="40656" spans="25:27" x14ac:dyDescent="0.2">
      <c r="Y40656" s="396"/>
      <c r="Z40656" s="396"/>
      <c r="AA40656" s="441"/>
    </row>
    <row r="40657" spans="25:27" x14ac:dyDescent="0.2">
      <c r="Y40657" s="396"/>
      <c r="Z40657" s="396"/>
      <c r="AA40657" s="441"/>
    </row>
    <row r="40658" spans="25:27" x14ac:dyDescent="0.2">
      <c r="Y40658" s="396"/>
      <c r="Z40658" s="396"/>
      <c r="AA40658" s="441"/>
    </row>
    <row r="40659" spans="25:27" x14ac:dyDescent="0.2">
      <c r="Y40659" s="396"/>
      <c r="Z40659" s="396"/>
      <c r="AA40659" s="441"/>
    </row>
    <row r="40660" spans="25:27" x14ac:dyDescent="0.2">
      <c r="Y40660" s="396"/>
      <c r="Z40660" s="396"/>
      <c r="AA40660" s="441"/>
    </row>
    <row r="40661" spans="25:27" x14ac:dyDescent="0.2">
      <c r="Y40661" s="396"/>
      <c r="Z40661" s="396"/>
      <c r="AA40661" s="441"/>
    </row>
    <row r="40662" spans="25:27" x14ac:dyDescent="0.2">
      <c r="Y40662" s="396"/>
      <c r="Z40662" s="396"/>
      <c r="AA40662" s="441"/>
    </row>
    <row r="40663" spans="25:27" x14ac:dyDescent="0.2">
      <c r="Y40663" s="396"/>
      <c r="Z40663" s="396"/>
      <c r="AA40663" s="441"/>
    </row>
    <row r="40664" spans="25:27" x14ac:dyDescent="0.2">
      <c r="Y40664" s="396"/>
      <c r="Z40664" s="396"/>
      <c r="AA40664" s="441"/>
    </row>
    <row r="40665" spans="25:27" x14ac:dyDescent="0.2">
      <c r="Y40665" s="396"/>
      <c r="Z40665" s="396"/>
      <c r="AA40665" s="441"/>
    </row>
    <row r="40666" spans="25:27" x14ac:dyDescent="0.2">
      <c r="Y40666" s="396"/>
      <c r="Z40666" s="396"/>
      <c r="AA40666" s="441"/>
    </row>
    <row r="40667" spans="25:27" x14ac:dyDescent="0.2">
      <c r="Y40667" s="396"/>
      <c r="Z40667" s="396"/>
      <c r="AA40667" s="441"/>
    </row>
    <row r="40668" spans="25:27" x14ac:dyDescent="0.2">
      <c r="Y40668" s="396"/>
      <c r="Z40668" s="396"/>
      <c r="AA40668" s="441"/>
    </row>
    <row r="40669" spans="25:27" x14ac:dyDescent="0.2">
      <c r="Y40669" s="396"/>
      <c r="Z40669" s="396"/>
      <c r="AA40669" s="441"/>
    </row>
    <row r="40670" spans="25:27" x14ac:dyDescent="0.2">
      <c r="Y40670" s="396"/>
      <c r="Z40670" s="396"/>
      <c r="AA40670" s="441"/>
    </row>
    <row r="40671" spans="25:27" x14ac:dyDescent="0.2">
      <c r="Y40671" s="396"/>
      <c r="Z40671" s="396"/>
      <c r="AA40671" s="441"/>
    </row>
    <row r="40672" spans="25:27" x14ac:dyDescent="0.2">
      <c r="Y40672" s="396"/>
      <c r="Z40672" s="396"/>
      <c r="AA40672" s="441"/>
    </row>
    <row r="40673" spans="25:27" x14ac:dyDescent="0.2">
      <c r="Y40673" s="396"/>
      <c r="Z40673" s="396"/>
      <c r="AA40673" s="441"/>
    </row>
    <row r="40674" spans="25:27" x14ac:dyDescent="0.2">
      <c r="Y40674" s="396"/>
      <c r="Z40674" s="396"/>
      <c r="AA40674" s="441"/>
    </row>
    <row r="40675" spans="25:27" x14ac:dyDescent="0.2">
      <c r="Y40675" s="396"/>
      <c r="Z40675" s="396"/>
      <c r="AA40675" s="441"/>
    </row>
    <row r="40676" spans="25:27" x14ac:dyDescent="0.2">
      <c r="Y40676" s="396"/>
      <c r="Z40676" s="396"/>
      <c r="AA40676" s="441"/>
    </row>
    <row r="40677" spans="25:27" x14ac:dyDescent="0.2">
      <c r="Y40677" s="396"/>
      <c r="Z40677" s="396"/>
      <c r="AA40677" s="441"/>
    </row>
    <row r="40678" spans="25:27" x14ac:dyDescent="0.2">
      <c r="Y40678" s="396"/>
      <c r="Z40678" s="396"/>
      <c r="AA40678" s="441"/>
    </row>
    <row r="40679" spans="25:27" x14ac:dyDescent="0.2">
      <c r="Y40679" s="396"/>
      <c r="Z40679" s="396"/>
      <c r="AA40679" s="441"/>
    </row>
    <row r="40680" spans="25:27" x14ac:dyDescent="0.2">
      <c r="Y40680" s="396"/>
      <c r="Z40680" s="396"/>
      <c r="AA40680" s="441"/>
    </row>
    <row r="40681" spans="25:27" x14ac:dyDescent="0.2">
      <c r="Y40681" s="396"/>
      <c r="Z40681" s="396"/>
      <c r="AA40681" s="441"/>
    </row>
    <row r="40682" spans="25:27" x14ac:dyDescent="0.2">
      <c r="Y40682" s="396"/>
      <c r="Z40682" s="396"/>
      <c r="AA40682" s="441"/>
    </row>
    <row r="40683" spans="25:27" x14ac:dyDescent="0.2">
      <c r="Y40683" s="396"/>
      <c r="Z40683" s="396"/>
      <c r="AA40683" s="441"/>
    </row>
    <row r="40684" spans="25:27" x14ac:dyDescent="0.2">
      <c r="Y40684" s="396"/>
      <c r="Z40684" s="396"/>
      <c r="AA40684" s="441"/>
    </row>
    <row r="40685" spans="25:27" x14ac:dyDescent="0.2">
      <c r="Y40685" s="396"/>
      <c r="Z40685" s="396"/>
      <c r="AA40685" s="441"/>
    </row>
    <row r="40686" spans="25:27" x14ac:dyDescent="0.2">
      <c r="Y40686" s="396"/>
      <c r="Z40686" s="396"/>
      <c r="AA40686" s="441"/>
    </row>
    <row r="40687" spans="25:27" x14ac:dyDescent="0.2">
      <c r="Y40687" s="396"/>
      <c r="Z40687" s="396"/>
      <c r="AA40687" s="441"/>
    </row>
    <row r="40688" spans="25:27" x14ac:dyDescent="0.2">
      <c r="Y40688" s="396"/>
      <c r="Z40688" s="396"/>
      <c r="AA40688" s="441"/>
    </row>
    <row r="40689" spans="25:27" x14ac:dyDescent="0.2">
      <c r="Y40689" s="396"/>
      <c r="Z40689" s="396"/>
      <c r="AA40689" s="441"/>
    </row>
    <row r="40690" spans="25:27" x14ac:dyDescent="0.2">
      <c r="Y40690" s="396"/>
      <c r="Z40690" s="396"/>
      <c r="AA40690" s="441"/>
    </row>
    <row r="40691" spans="25:27" x14ac:dyDescent="0.2">
      <c r="Y40691" s="396"/>
      <c r="Z40691" s="396"/>
      <c r="AA40691" s="441"/>
    </row>
    <row r="40692" spans="25:27" x14ac:dyDescent="0.2">
      <c r="Y40692" s="396"/>
      <c r="Z40692" s="396"/>
      <c r="AA40692" s="441"/>
    </row>
    <row r="40693" spans="25:27" x14ac:dyDescent="0.2">
      <c r="Y40693" s="396"/>
      <c r="Z40693" s="396"/>
      <c r="AA40693" s="441"/>
    </row>
    <row r="40694" spans="25:27" x14ac:dyDescent="0.2">
      <c r="Y40694" s="396"/>
      <c r="Z40694" s="396"/>
      <c r="AA40694" s="441"/>
    </row>
    <row r="40695" spans="25:27" x14ac:dyDescent="0.2">
      <c r="Y40695" s="396"/>
      <c r="Z40695" s="396"/>
      <c r="AA40695" s="441"/>
    </row>
    <row r="40696" spans="25:27" x14ac:dyDescent="0.2">
      <c r="Y40696" s="396"/>
      <c r="Z40696" s="396"/>
      <c r="AA40696" s="441"/>
    </row>
    <row r="40697" spans="25:27" x14ac:dyDescent="0.2">
      <c r="Y40697" s="396"/>
      <c r="Z40697" s="396"/>
      <c r="AA40697" s="441"/>
    </row>
    <row r="40698" spans="25:27" x14ac:dyDescent="0.2">
      <c r="Y40698" s="396"/>
      <c r="Z40698" s="396"/>
      <c r="AA40698" s="441"/>
    </row>
    <row r="40699" spans="25:27" x14ac:dyDescent="0.2">
      <c r="Y40699" s="396"/>
      <c r="Z40699" s="396"/>
      <c r="AA40699" s="441"/>
    </row>
    <row r="40700" spans="25:27" x14ac:dyDescent="0.2">
      <c r="Y40700" s="396"/>
      <c r="Z40700" s="396"/>
      <c r="AA40700" s="441"/>
    </row>
    <row r="40701" spans="25:27" x14ac:dyDescent="0.2">
      <c r="Y40701" s="396"/>
      <c r="Z40701" s="396"/>
      <c r="AA40701" s="441"/>
    </row>
    <row r="40702" spans="25:27" x14ac:dyDescent="0.2">
      <c r="Y40702" s="396"/>
      <c r="Z40702" s="396"/>
      <c r="AA40702" s="441"/>
    </row>
    <row r="40703" spans="25:27" x14ac:dyDescent="0.2">
      <c r="Y40703" s="396"/>
      <c r="Z40703" s="396"/>
      <c r="AA40703" s="441"/>
    </row>
    <row r="40704" spans="25:27" x14ac:dyDescent="0.2">
      <c r="Y40704" s="396"/>
      <c r="Z40704" s="396"/>
      <c r="AA40704" s="441"/>
    </row>
    <row r="40705" spans="25:27" x14ac:dyDescent="0.2">
      <c r="Y40705" s="396"/>
      <c r="Z40705" s="396"/>
      <c r="AA40705" s="441"/>
    </row>
    <row r="40706" spans="25:27" x14ac:dyDescent="0.2">
      <c r="Y40706" s="396"/>
      <c r="Z40706" s="396"/>
      <c r="AA40706" s="441"/>
    </row>
    <row r="40707" spans="25:27" x14ac:dyDescent="0.2">
      <c r="Y40707" s="396"/>
      <c r="Z40707" s="396"/>
      <c r="AA40707" s="441"/>
    </row>
    <row r="40708" spans="25:27" x14ac:dyDescent="0.2">
      <c r="Y40708" s="396"/>
      <c r="Z40708" s="396"/>
      <c r="AA40708" s="441"/>
    </row>
    <row r="40709" spans="25:27" x14ac:dyDescent="0.2">
      <c r="Y40709" s="396"/>
      <c r="Z40709" s="396"/>
      <c r="AA40709" s="441"/>
    </row>
    <row r="40710" spans="25:27" x14ac:dyDescent="0.2">
      <c r="Y40710" s="396"/>
      <c r="Z40710" s="396"/>
      <c r="AA40710" s="441"/>
    </row>
    <row r="40711" spans="25:27" x14ac:dyDescent="0.2">
      <c r="Y40711" s="396"/>
      <c r="Z40711" s="396"/>
      <c r="AA40711" s="441"/>
    </row>
    <row r="40712" spans="25:27" x14ac:dyDescent="0.2">
      <c r="Y40712" s="396"/>
      <c r="Z40712" s="396"/>
      <c r="AA40712" s="441"/>
    </row>
    <row r="40713" spans="25:27" x14ac:dyDescent="0.2">
      <c r="Y40713" s="396"/>
      <c r="Z40713" s="396"/>
      <c r="AA40713" s="441"/>
    </row>
    <row r="40714" spans="25:27" x14ac:dyDescent="0.2">
      <c r="Y40714" s="396"/>
      <c r="Z40714" s="396"/>
      <c r="AA40714" s="441"/>
    </row>
    <row r="40715" spans="25:27" x14ac:dyDescent="0.2">
      <c r="Y40715" s="396"/>
      <c r="Z40715" s="396"/>
      <c r="AA40715" s="441"/>
    </row>
    <row r="40716" spans="25:27" x14ac:dyDescent="0.2">
      <c r="Y40716" s="396"/>
      <c r="Z40716" s="396"/>
      <c r="AA40716" s="441"/>
    </row>
    <row r="40717" spans="25:27" x14ac:dyDescent="0.2">
      <c r="Y40717" s="396"/>
      <c r="Z40717" s="396"/>
      <c r="AA40717" s="441"/>
    </row>
    <row r="40718" spans="25:27" x14ac:dyDescent="0.2">
      <c r="Y40718" s="396"/>
      <c r="Z40718" s="396"/>
      <c r="AA40718" s="441"/>
    </row>
    <row r="40719" spans="25:27" x14ac:dyDescent="0.2">
      <c r="Y40719" s="396"/>
      <c r="Z40719" s="396"/>
      <c r="AA40719" s="441"/>
    </row>
    <row r="40720" spans="25:27" x14ac:dyDescent="0.2">
      <c r="Y40720" s="396"/>
      <c r="Z40720" s="396"/>
      <c r="AA40720" s="441"/>
    </row>
    <row r="40721" spans="25:27" x14ac:dyDescent="0.2">
      <c r="Y40721" s="396"/>
      <c r="Z40721" s="396"/>
      <c r="AA40721" s="441"/>
    </row>
    <row r="40722" spans="25:27" x14ac:dyDescent="0.2">
      <c r="Y40722" s="396"/>
      <c r="Z40722" s="396"/>
      <c r="AA40722" s="441"/>
    </row>
    <row r="40723" spans="25:27" x14ac:dyDescent="0.2">
      <c r="Y40723" s="396"/>
      <c r="Z40723" s="396"/>
      <c r="AA40723" s="441"/>
    </row>
    <row r="40724" spans="25:27" x14ac:dyDescent="0.2">
      <c r="Y40724" s="396"/>
      <c r="Z40724" s="396"/>
      <c r="AA40724" s="441"/>
    </row>
    <row r="40725" spans="25:27" x14ac:dyDescent="0.2">
      <c r="Y40725" s="396"/>
      <c r="Z40725" s="396"/>
      <c r="AA40725" s="441"/>
    </row>
    <row r="40726" spans="25:27" x14ac:dyDescent="0.2">
      <c r="Y40726" s="396"/>
      <c r="Z40726" s="396"/>
      <c r="AA40726" s="441"/>
    </row>
    <row r="40727" spans="25:27" x14ac:dyDescent="0.2">
      <c r="Y40727" s="396"/>
      <c r="Z40727" s="396"/>
      <c r="AA40727" s="441"/>
    </row>
    <row r="40728" spans="25:27" x14ac:dyDescent="0.2">
      <c r="Y40728" s="396"/>
      <c r="Z40728" s="396"/>
      <c r="AA40728" s="441"/>
    </row>
    <row r="40729" spans="25:27" x14ac:dyDescent="0.2">
      <c r="Y40729" s="396"/>
      <c r="Z40729" s="396"/>
      <c r="AA40729" s="441"/>
    </row>
    <row r="40730" spans="25:27" x14ac:dyDescent="0.2">
      <c r="Y40730" s="396"/>
      <c r="Z40730" s="396"/>
      <c r="AA40730" s="441"/>
    </row>
    <row r="40731" spans="25:27" x14ac:dyDescent="0.2">
      <c r="Y40731" s="396"/>
      <c r="Z40731" s="396"/>
      <c r="AA40731" s="441"/>
    </row>
    <row r="40732" spans="25:27" x14ac:dyDescent="0.2">
      <c r="Y40732" s="396"/>
      <c r="Z40732" s="396"/>
      <c r="AA40732" s="441"/>
    </row>
    <row r="40733" spans="25:27" x14ac:dyDescent="0.2">
      <c r="Y40733" s="396"/>
      <c r="Z40733" s="396"/>
      <c r="AA40733" s="441"/>
    </row>
    <row r="40734" spans="25:27" x14ac:dyDescent="0.2">
      <c r="Y40734" s="396"/>
      <c r="Z40734" s="396"/>
      <c r="AA40734" s="441"/>
    </row>
    <row r="40735" spans="25:27" x14ac:dyDescent="0.2">
      <c r="Y40735" s="396"/>
      <c r="Z40735" s="396"/>
      <c r="AA40735" s="441"/>
    </row>
    <row r="40736" spans="25:27" x14ac:dyDescent="0.2">
      <c r="Y40736" s="396"/>
      <c r="Z40736" s="396"/>
      <c r="AA40736" s="441"/>
    </row>
    <row r="40737" spans="25:27" x14ac:dyDescent="0.2">
      <c r="Y40737" s="396"/>
      <c r="Z40737" s="396"/>
      <c r="AA40737" s="441"/>
    </row>
    <row r="40738" spans="25:27" x14ac:dyDescent="0.2">
      <c r="Y40738" s="396"/>
      <c r="Z40738" s="396"/>
      <c r="AA40738" s="441"/>
    </row>
    <row r="40739" spans="25:27" x14ac:dyDescent="0.2">
      <c r="Y40739" s="396"/>
      <c r="Z40739" s="396"/>
      <c r="AA40739" s="441"/>
    </row>
    <row r="40740" spans="25:27" x14ac:dyDescent="0.2">
      <c r="Y40740" s="396"/>
      <c r="Z40740" s="396"/>
      <c r="AA40740" s="441"/>
    </row>
    <row r="40741" spans="25:27" x14ac:dyDescent="0.2">
      <c r="Y40741" s="396"/>
      <c r="Z40741" s="396"/>
      <c r="AA40741" s="441"/>
    </row>
    <row r="40742" spans="25:27" x14ac:dyDescent="0.2">
      <c r="Y40742" s="396"/>
      <c r="Z40742" s="396"/>
      <c r="AA40742" s="441"/>
    </row>
    <row r="40743" spans="25:27" x14ac:dyDescent="0.2">
      <c r="Y40743" s="396"/>
      <c r="Z40743" s="396"/>
      <c r="AA40743" s="441"/>
    </row>
    <row r="40744" spans="25:27" x14ac:dyDescent="0.2">
      <c r="Y40744" s="396"/>
      <c r="Z40744" s="396"/>
      <c r="AA40744" s="441"/>
    </row>
    <row r="40745" spans="25:27" x14ac:dyDescent="0.2">
      <c r="Y40745" s="396"/>
      <c r="Z40745" s="396"/>
      <c r="AA40745" s="441"/>
    </row>
    <row r="40746" spans="25:27" x14ac:dyDescent="0.2">
      <c r="Y40746" s="396"/>
      <c r="Z40746" s="396"/>
      <c r="AA40746" s="441"/>
    </row>
    <row r="40747" spans="25:27" x14ac:dyDescent="0.2">
      <c r="Y40747" s="396"/>
      <c r="Z40747" s="396"/>
      <c r="AA40747" s="441"/>
    </row>
    <row r="40748" spans="25:27" x14ac:dyDescent="0.2">
      <c r="Y40748" s="396"/>
      <c r="Z40748" s="396"/>
      <c r="AA40748" s="441"/>
    </row>
    <row r="40749" spans="25:27" x14ac:dyDescent="0.2">
      <c r="Y40749" s="396"/>
      <c r="Z40749" s="396"/>
      <c r="AA40749" s="441"/>
    </row>
    <row r="40750" spans="25:27" x14ac:dyDescent="0.2">
      <c r="Y40750" s="396"/>
      <c r="Z40750" s="396"/>
      <c r="AA40750" s="441"/>
    </row>
    <row r="40751" spans="25:27" x14ac:dyDescent="0.2">
      <c r="Y40751" s="396"/>
      <c r="Z40751" s="396"/>
      <c r="AA40751" s="441"/>
    </row>
    <row r="40752" spans="25:27" x14ac:dyDescent="0.2">
      <c r="Y40752" s="396"/>
      <c r="Z40752" s="396"/>
      <c r="AA40752" s="441"/>
    </row>
    <row r="40753" spans="25:27" x14ac:dyDescent="0.2">
      <c r="Y40753" s="396"/>
      <c r="Z40753" s="396"/>
      <c r="AA40753" s="441"/>
    </row>
    <row r="40754" spans="25:27" x14ac:dyDescent="0.2">
      <c r="Y40754" s="396"/>
      <c r="Z40754" s="396"/>
      <c r="AA40754" s="441"/>
    </row>
    <row r="40755" spans="25:27" x14ac:dyDescent="0.2">
      <c r="Y40755" s="396"/>
      <c r="Z40755" s="396"/>
      <c r="AA40755" s="441"/>
    </row>
    <row r="40756" spans="25:27" x14ac:dyDescent="0.2">
      <c r="Y40756" s="396"/>
      <c r="Z40756" s="396"/>
      <c r="AA40756" s="441"/>
    </row>
    <row r="40757" spans="25:27" x14ac:dyDescent="0.2">
      <c r="Y40757" s="396"/>
      <c r="Z40757" s="396"/>
      <c r="AA40757" s="441"/>
    </row>
    <row r="40758" spans="25:27" x14ac:dyDescent="0.2">
      <c r="Y40758" s="396"/>
      <c r="Z40758" s="396"/>
      <c r="AA40758" s="441"/>
    </row>
    <row r="40759" spans="25:27" x14ac:dyDescent="0.2">
      <c r="Y40759" s="396"/>
      <c r="Z40759" s="396"/>
      <c r="AA40759" s="441"/>
    </row>
    <row r="40760" spans="25:27" x14ac:dyDescent="0.2">
      <c r="Y40760" s="396"/>
      <c r="Z40760" s="396"/>
      <c r="AA40760" s="441"/>
    </row>
    <row r="40761" spans="25:27" x14ac:dyDescent="0.2">
      <c r="Y40761" s="396"/>
      <c r="Z40761" s="396"/>
      <c r="AA40761" s="441"/>
    </row>
    <row r="40762" spans="25:27" x14ac:dyDescent="0.2">
      <c r="Y40762" s="396"/>
      <c r="Z40762" s="396"/>
      <c r="AA40762" s="441"/>
    </row>
    <row r="40763" spans="25:27" x14ac:dyDescent="0.2">
      <c r="Y40763" s="396"/>
      <c r="Z40763" s="396"/>
      <c r="AA40763" s="441"/>
    </row>
    <row r="40764" spans="25:27" x14ac:dyDescent="0.2">
      <c r="Y40764" s="396"/>
      <c r="Z40764" s="396"/>
      <c r="AA40764" s="441"/>
    </row>
    <row r="40765" spans="25:27" x14ac:dyDescent="0.2">
      <c r="Y40765" s="396"/>
      <c r="Z40765" s="396"/>
      <c r="AA40765" s="441"/>
    </row>
    <row r="40766" spans="25:27" x14ac:dyDescent="0.2">
      <c r="Y40766" s="396"/>
      <c r="Z40766" s="396"/>
      <c r="AA40766" s="441"/>
    </row>
    <row r="40767" spans="25:27" x14ac:dyDescent="0.2">
      <c r="Y40767" s="396"/>
      <c r="Z40767" s="396"/>
      <c r="AA40767" s="441"/>
    </row>
    <row r="40768" spans="25:27" x14ac:dyDescent="0.2">
      <c r="Y40768" s="396"/>
      <c r="Z40768" s="396"/>
      <c r="AA40768" s="441"/>
    </row>
    <row r="40769" spans="25:27" x14ac:dyDescent="0.2">
      <c r="Y40769" s="396"/>
      <c r="Z40769" s="396"/>
      <c r="AA40769" s="441"/>
    </row>
    <row r="40770" spans="25:27" x14ac:dyDescent="0.2">
      <c r="Y40770" s="396"/>
      <c r="Z40770" s="396"/>
      <c r="AA40770" s="441"/>
    </row>
    <row r="40771" spans="25:27" x14ac:dyDescent="0.2">
      <c r="Y40771" s="396"/>
      <c r="Z40771" s="396"/>
      <c r="AA40771" s="441"/>
    </row>
    <row r="40772" spans="25:27" x14ac:dyDescent="0.2">
      <c r="Y40772" s="396"/>
      <c r="Z40772" s="396"/>
      <c r="AA40772" s="441"/>
    </row>
    <row r="40773" spans="25:27" x14ac:dyDescent="0.2">
      <c r="Y40773" s="396"/>
      <c r="Z40773" s="396"/>
      <c r="AA40773" s="441"/>
    </row>
    <row r="40774" spans="25:27" x14ac:dyDescent="0.2">
      <c r="Y40774" s="396"/>
      <c r="Z40774" s="396"/>
      <c r="AA40774" s="441"/>
    </row>
    <row r="40775" spans="25:27" x14ac:dyDescent="0.2">
      <c r="Y40775" s="396"/>
      <c r="Z40775" s="396"/>
      <c r="AA40775" s="441"/>
    </row>
    <row r="40776" spans="25:27" x14ac:dyDescent="0.2">
      <c r="Y40776" s="396"/>
      <c r="Z40776" s="396"/>
      <c r="AA40776" s="441"/>
    </row>
    <row r="40777" spans="25:27" x14ac:dyDescent="0.2">
      <c r="Y40777" s="396"/>
      <c r="Z40777" s="396"/>
      <c r="AA40777" s="441"/>
    </row>
    <row r="40778" spans="25:27" x14ac:dyDescent="0.2">
      <c r="Y40778" s="396"/>
      <c r="Z40778" s="396"/>
      <c r="AA40778" s="441"/>
    </row>
    <row r="40779" spans="25:27" x14ac:dyDescent="0.2">
      <c r="Y40779" s="396"/>
      <c r="Z40779" s="396"/>
      <c r="AA40779" s="441"/>
    </row>
    <row r="40780" spans="25:27" x14ac:dyDescent="0.2">
      <c r="Y40780" s="396"/>
      <c r="Z40780" s="396"/>
      <c r="AA40780" s="441"/>
    </row>
    <row r="40781" spans="25:27" x14ac:dyDescent="0.2">
      <c r="Y40781" s="396"/>
      <c r="Z40781" s="396"/>
      <c r="AA40781" s="441"/>
    </row>
    <row r="40782" spans="25:27" x14ac:dyDescent="0.2">
      <c r="Y40782" s="396"/>
      <c r="Z40782" s="396"/>
      <c r="AA40782" s="441"/>
    </row>
    <row r="40783" spans="25:27" x14ac:dyDescent="0.2">
      <c r="Y40783" s="396"/>
      <c r="Z40783" s="396"/>
      <c r="AA40783" s="441"/>
    </row>
    <row r="40784" spans="25:27" x14ac:dyDescent="0.2">
      <c r="Y40784" s="396"/>
      <c r="Z40784" s="396"/>
      <c r="AA40784" s="441"/>
    </row>
    <row r="40785" spans="25:27" x14ac:dyDescent="0.2">
      <c r="Y40785" s="396"/>
      <c r="Z40785" s="396"/>
      <c r="AA40785" s="441"/>
    </row>
    <row r="40786" spans="25:27" x14ac:dyDescent="0.2">
      <c r="Y40786" s="396"/>
      <c r="Z40786" s="396"/>
      <c r="AA40786" s="441"/>
    </row>
    <row r="40787" spans="25:27" x14ac:dyDescent="0.2">
      <c r="Y40787" s="396"/>
      <c r="Z40787" s="396"/>
      <c r="AA40787" s="441"/>
    </row>
    <row r="40788" spans="25:27" x14ac:dyDescent="0.2">
      <c r="Y40788" s="396"/>
      <c r="Z40788" s="396"/>
      <c r="AA40788" s="441"/>
    </row>
    <row r="40789" spans="25:27" x14ac:dyDescent="0.2">
      <c r="Y40789" s="396"/>
      <c r="Z40789" s="396"/>
      <c r="AA40789" s="441"/>
    </row>
    <row r="40790" spans="25:27" x14ac:dyDescent="0.2">
      <c r="Y40790" s="396"/>
      <c r="Z40790" s="396"/>
      <c r="AA40790" s="441"/>
    </row>
    <row r="40791" spans="25:27" x14ac:dyDescent="0.2">
      <c r="Y40791" s="396"/>
      <c r="Z40791" s="396"/>
      <c r="AA40791" s="441"/>
    </row>
    <row r="40792" spans="25:27" x14ac:dyDescent="0.2">
      <c r="Y40792" s="396"/>
      <c r="Z40792" s="396"/>
      <c r="AA40792" s="441"/>
    </row>
    <row r="40793" spans="25:27" x14ac:dyDescent="0.2">
      <c r="Y40793" s="396"/>
      <c r="Z40793" s="396"/>
      <c r="AA40793" s="441"/>
    </row>
    <row r="40794" spans="25:27" x14ac:dyDescent="0.2">
      <c r="Y40794" s="396"/>
      <c r="Z40794" s="396"/>
      <c r="AA40794" s="441"/>
    </row>
    <row r="40795" spans="25:27" x14ac:dyDescent="0.2">
      <c r="Y40795" s="396"/>
      <c r="Z40795" s="396"/>
      <c r="AA40795" s="441"/>
    </row>
    <row r="40796" spans="25:27" x14ac:dyDescent="0.2">
      <c r="Y40796" s="396"/>
      <c r="Z40796" s="396"/>
      <c r="AA40796" s="441"/>
    </row>
    <row r="40797" spans="25:27" x14ac:dyDescent="0.2">
      <c r="Y40797" s="396"/>
      <c r="Z40797" s="396"/>
      <c r="AA40797" s="441"/>
    </row>
    <row r="40798" spans="25:27" x14ac:dyDescent="0.2">
      <c r="Y40798" s="396"/>
      <c r="Z40798" s="396"/>
      <c r="AA40798" s="441"/>
    </row>
    <row r="40799" spans="25:27" x14ac:dyDescent="0.2">
      <c r="Y40799" s="396"/>
      <c r="Z40799" s="396"/>
      <c r="AA40799" s="441"/>
    </row>
    <row r="40800" spans="25:27" x14ac:dyDescent="0.2">
      <c r="Y40800" s="396"/>
      <c r="Z40800" s="396"/>
      <c r="AA40800" s="441"/>
    </row>
    <row r="40801" spans="25:27" x14ac:dyDescent="0.2">
      <c r="Y40801" s="396"/>
      <c r="Z40801" s="396"/>
      <c r="AA40801" s="441"/>
    </row>
    <row r="40802" spans="25:27" x14ac:dyDescent="0.2">
      <c r="Y40802" s="396"/>
      <c r="Z40802" s="396"/>
      <c r="AA40802" s="441"/>
    </row>
    <row r="40803" spans="25:27" x14ac:dyDescent="0.2">
      <c r="Y40803" s="396"/>
      <c r="Z40803" s="396"/>
      <c r="AA40803" s="441"/>
    </row>
    <row r="40804" spans="25:27" x14ac:dyDescent="0.2">
      <c r="Y40804" s="396"/>
      <c r="Z40804" s="396"/>
      <c r="AA40804" s="441"/>
    </row>
    <row r="40805" spans="25:27" x14ac:dyDescent="0.2">
      <c r="Y40805" s="396"/>
      <c r="Z40805" s="396"/>
      <c r="AA40805" s="441"/>
    </row>
    <row r="40806" spans="25:27" x14ac:dyDescent="0.2">
      <c r="Y40806" s="396"/>
      <c r="Z40806" s="396"/>
      <c r="AA40806" s="441"/>
    </row>
    <row r="40807" spans="25:27" x14ac:dyDescent="0.2">
      <c r="Y40807" s="396"/>
      <c r="Z40807" s="396"/>
      <c r="AA40807" s="441"/>
    </row>
    <row r="40808" spans="25:27" x14ac:dyDescent="0.2">
      <c r="Y40808" s="396"/>
      <c r="Z40808" s="396"/>
      <c r="AA40808" s="441"/>
    </row>
    <row r="40809" spans="25:27" x14ac:dyDescent="0.2">
      <c r="Y40809" s="396"/>
      <c r="Z40809" s="396"/>
      <c r="AA40809" s="441"/>
    </row>
    <row r="40810" spans="25:27" x14ac:dyDescent="0.2">
      <c r="Y40810" s="396"/>
      <c r="Z40810" s="396"/>
      <c r="AA40810" s="441"/>
    </row>
    <row r="40811" spans="25:27" x14ac:dyDescent="0.2">
      <c r="Y40811" s="396"/>
      <c r="Z40811" s="396"/>
      <c r="AA40811" s="441"/>
    </row>
    <row r="40812" spans="25:27" x14ac:dyDescent="0.2">
      <c r="Y40812" s="396"/>
      <c r="Z40812" s="396"/>
      <c r="AA40812" s="441"/>
    </row>
    <row r="40813" spans="25:27" x14ac:dyDescent="0.2">
      <c r="Y40813" s="396"/>
      <c r="Z40813" s="396"/>
      <c r="AA40813" s="441"/>
    </row>
    <row r="40814" spans="25:27" x14ac:dyDescent="0.2">
      <c r="Y40814" s="396"/>
      <c r="Z40814" s="396"/>
      <c r="AA40814" s="441"/>
    </row>
    <row r="40815" spans="25:27" x14ac:dyDescent="0.2">
      <c r="Y40815" s="396"/>
      <c r="Z40815" s="396"/>
      <c r="AA40815" s="441"/>
    </row>
    <row r="40816" spans="25:27" x14ac:dyDescent="0.2">
      <c r="Y40816" s="396"/>
      <c r="Z40816" s="396"/>
      <c r="AA40816" s="441"/>
    </row>
    <row r="40817" spans="25:27" x14ac:dyDescent="0.2">
      <c r="Y40817" s="396"/>
      <c r="Z40817" s="396"/>
      <c r="AA40817" s="441"/>
    </row>
    <row r="40818" spans="25:27" x14ac:dyDescent="0.2">
      <c r="Y40818" s="396"/>
      <c r="Z40818" s="396"/>
      <c r="AA40818" s="441"/>
    </row>
    <row r="40819" spans="25:27" x14ac:dyDescent="0.2">
      <c r="Y40819" s="396"/>
      <c r="Z40819" s="396"/>
      <c r="AA40819" s="441"/>
    </row>
    <row r="40820" spans="25:27" x14ac:dyDescent="0.2">
      <c r="Y40820" s="396"/>
      <c r="Z40820" s="396"/>
      <c r="AA40820" s="441"/>
    </row>
    <row r="40821" spans="25:27" x14ac:dyDescent="0.2">
      <c r="Y40821" s="396"/>
      <c r="Z40821" s="396"/>
      <c r="AA40821" s="441"/>
    </row>
    <row r="40822" spans="25:27" x14ac:dyDescent="0.2">
      <c r="Y40822" s="396"/>
      <c r="Z40822" s="396"/>
      <c r="AA40822" s="441"/>
    </row>
    <row r="40823" spans="25:27" x14ac:dyDescent="0.2">
      <c r="Y40823" s="396"/>
      <c r="Z40823" s="396"/>
      <c r="AA40823" s="441"/>
    </row>
    <row r="40824" spans="25:27" x14ac:dyDescent="0.2">
      <c r="Y40824" s="396"/>
      <c r="Z40824" s="396"/>
      <c r="AA40824" s="441"/>
    </row>
    <row r="40825" spans="25:27" x14ac:dyDescent="0.2">
      <c r="Y40825" s="396"/>
      <c r="Z40825" s="396"/>
      <c r="AA40825" s="441"/>
    </row>
    <row r="40826" spans="25:27" x14ac:dyDescent="0.2">
      <c r="Y40826" s="396"/>
      <c r="Z40826" s="396"/>
      <c r="AA40826" s="441"/>
    </row>
    <row r="40827" spans="25:27" x14ac:dyDescent="0.2">
      <c r="Y40827" s="396"/>
      <c r="Z40827" s="396"/>
      <c r="AA40827" s="441"/>
    </row>
    <row r="40828" spans="25:27" x14ac:dyDescent="0.2">
      <c r="Y40828" s="396"/>
      <c r="Z40828" s="396"/>
      <c r="AA40828" s="441"/>
    </row>
    <row r="40829" spans="25:27" x14ac:dyDescent="0.2">
      <c r="Y40829" s="396"/>
      <c r="Z40829" s="396"/>
      <c r="AA40829" s="441"/>
    </row>
    <row r="40830" spans="25:27" x14ac:dyDescent="0.2">
      <c r="Y40830" s="396"/>
      <c r="Z40830" s="396"/>
      <c r="AA40830" s="441"/>
    </row>
    <row r="40831" spans="25:27" x14ac:dyDescent="0.2">
      <c r="Y40831" s="396"/>
      <c r="Z40831" s="396"/>
      <c r="AA40831" s="441"/>
    </row>
    <row r="40832" spans="25:27" x14ac:dyDescent="0.2">
      <c r="Y40832" s="396"/>
      <c r="Z40832" s="396"/>
      <c r="AA40832" s="441"/>
    </row>
    <row r="40833" spans="25:27" x14ac:dyDescent="0.2">
      <c r="Y40833" s="396"/>
      <c r="Z40833" s="396"/>
      <c r="AA40833" s="441"/>
    </row>
    <row r="40834" spans="25:27" x14ac:dyDescent="0.2">
      <c r="Y40834" s="396"/>
      <c r="Z40834" s="396"/>
      <c r="AA40834" s="441"/>
    </row>
    <row r="40835" spans="25:27" x14ac:dyDescent="0.2">
      <c r="Y40835" s="396"/>
      <c r="Z40835" s="396"/>
      <c r="AA40835" s="441"/>
    </row>
    <row r="40836" spans="25:27" x14ac:dyDescent="0.2">
      <c r="Y40836" s="396"/>
      <c r="Z40836" s="396"/>
      <c r="AA40836" s="441"/>
    </row>
    <row r="40837" spans="25:27" x14ac:dyDescent="0.2">
      <c r="Y40837" s="396"/>
      <c r="Z40837" s="396"/>
      <c r="AA40837" s="441"/>
    </row>
    <row r="40838" spans="25:27" x14ac:dyDescent="0.2">
      <c r="Y40838" s="396"/>
      <c r="Z40838" s="396"/>
      <c r="AA40838" s="441"/>
    </row>
    <row r="40839" spans="25:27" x14ac:dyDescent="0.2">
      <c r="Y40839" s="396"/>
      <c r="Z40839" s="396"/>
      <c r="AA40839" s="441"/>
    </row>
    <row r="40840" spans="25:27" x14ac:dyDescent="0.2">
      <c r="Y40840" s="396"/>
      <c r="Z40840" s="396"/>
      <c r="AA40840" s="441"/>
    </row>
    <row r="40841" spans="25:27" x14ac:dyDescent="0.2">
      <c r="Y40841" s="396"/>
      <c r="Z40841" s="396"/>
      <c r="AA40841" s="441"/>
    </row>
    <row r="40842" spans="25:27" x14ac:dyDescent="0.2">
      <c r="Y40842" s="396"/>
      <c r="Z40842" s="396"/>
      <c r="AA40842" s="441"/>
    </row>
    <row r="40843" spans="25:27" x14ac:dyDescent="0.2">
      <c r="Y40843" s="396"/>
      <c r="Z40843" s="396"/>
      <c r="AA40843" s="441"/>
    </row>
    <row r="40844" spans="25:27" x14ac:dyDescent="0.2">
      <c r="Y40844" s="396"/>
      <c r="Z40844" s="396"/>
      <c r="AA40844" s="441"/>
    </row>
    <row r="40845" spans="25:27" x14ac:dyDescent="0.2">
      <c r="Y40845" s="396"/>
      <c r="Z40845" s="396"/>
      <c r="AA40845" s="441"/>
    </row>
    <row r="40846" spans="25:27" x14ac:dyDescent="0.2">
      <c r="Y40846" s="396"/>
      <c r="Z40846" s="396"/>
      <c r="AA40846" s="441"/>
    </row>
    <row r="40847" spans="25:27" x14ac:dyDescent="0.2">
      <c r="Y40847" s="396"/>
      <c r="Z40847" s="396"/>
      <c r="AA40847" s="441"/>
    </row>
    <row r="40848" spans="25:27" x14ac:dyDescent="0.2">
      <c r="Y40848" s="396"/>
      <c r="Z40848" s="396"/>
      <c r="AA40848" s="441"/>
    </row>
    <row r="40849" spans="25:27" x14ac:dyDescent="0.2">
      <c r="Y40849" s="396"/>
      <c r="Z40849" s="396"/>
      <c r="AA40849" s="441"/>
    </row>
    <row r="40850" spans="25:27" x14ac:dyDescent="0.2">
      <c r="Y40850" s="396"/>
      <c r="Z40850" s="396"/>
      <c r="AA40850" s="441"/>
    </row>
    <row r="40851" spans="25:27" x14ac:dyDescent="0.2">
      <c r="Y40851" s="396"/>
      <c r="Z40851" s="396"/>
      <c r="AA40851" s="441"/>
    </row>
    <row r="40852" spans="25:27" x14ac:dyDescent="0.2">
      <c r="Y40852" s="396"/>
      <c r="Z40852" s="396"/>
      <c r="AA40852" s="441"/>
    </row>
    <row r="40853" spans="25:27" x14ac:dyDescent="0.2">
      <c r="Y40853" s="396"/>
      <c r="Z40853" s="396"/>
      <c r="AA40853" s="441"/>
    </row>
    <row r="40854" spans="25:27" x14ac:dyDescent="0.2">
      <c r="Y40854" s="396"/>
      <c r="Z40854" s="396"/>
      <c r="AA40854" s="441"/>
    </row>
    <row r="40855" spans="25:27" x14ac:dyDescent="0.2">
      <c r="Y40855" s="396"/>
      <c r="Z40855" s="396"/>
      <c r="AA40855" s="441"/>
    </row>
    <row r="40856" spans="25:27" x14ac:dyDescent="0.2">
      <c r="Y40856" s="396"/>
      <c r="Z40856" s="396"/>
      <c r="AA40856" s="441"/>
    </row>
    <row r="40857" spans="25:27" x14ac:dyDescent="0.2">
      <c r="Y40857" s="396"/>
      <c r="Z40857" s="396"/>
      <c r="AA40857" s="441"/>
    </row>
    <row r="40858" spans="25:27" x14ac:dyDescent="0.2">
      <c r="Y40858" s="396"/>
      <c r="Z40858" s="396"/>
      <c r="AA40858" s="441"/>
    </row>
    <row r="40859" spans="25:27" x14ac:dyDescent="0.2">
      <c r="Y40859" s="396"/>
      <c r="Z40859" s="396"/>
      <c r="AA40859" s="441"/>
    </row>
    <row r="40860" spans="25:27" x14ac:dyDescent="0.2">
      <c r="Y40860" s="396"/>
      <c r="Z40860" s="396"/>
      <c r="AA40860" s="441"/>
    </row>
    <row r="40861" spans="25:27" x14ac:dyDescent="0.2">
      <c r="Y40861" s="396"/>
      <c r="Z40861" s="396"/>
      <c r="AA40861" s="441"/>
    </row>
    <row r="40862" spans="25:27" x14ac:dyDescent="0.2">
      <c r="Y40862" s="396"/>
      <c r="Z40862" s="396"/>
      <c r="AA40862" s="441"/>
    </row>
    <row r="40863" spans="25:27" x14ac:dyDescent="0.2">
      <c r="Y40863" s="396"/>
      <c r="Z40863" s="396"/>
      <c r="AA40863" s="441"/>
    </row>
    <row r="40864" spans="25:27" x14ac:dyDescent="0.2">
      <c r="Y40864" s="396"/>
      <c r="Z40864" s="396"/>
      <c r="AA40864" s="441"/>
    </row>
    <row r="40865" spans="25:27" x14ac:dyDescent="0.2">
      <c r="Y40865" s="396"/>
      <c r="Z40865" s="396"/>
      <c r="AA40865" s="441"/>
    </row>
    <row r="40866" spans="25:27" x14ac:dyDescent="0.2">
      <c r="Y40866" s="396"/>
      <c r="Z40866" s="396"/>
      <c r="AA40866" s="441"/>
    </row>
    <row r="40867" spans="25:27" x14ac:dyDescent="0.2">
      <c r="Y40867" s="396"/>
      <c r="Z40867" s="396"/>
      <c r="AA40867" s="441"/>
    </row>
    <row r="40868" spans="25:27" x14ac:dyDescent="0.2">
      <c r="Y40868" s="396"/>
      <c r="Z40868" s="396"/>
      <c r="AA40868" s="441"/>
    </row>
    <row r="40869" spans="25:27" x14ac:dyDescent="0.2">
      <c r="Y40869" s="396"/>
      <c r="Z40869" s="396"/>
      <c r="AA40869" s="441"/>
    </row>
    <row r="40870" spans="25:27" x14ac:dyDescent="0.2">
      <c r="Y40870" s="396"/>
      <c r="Z40870" s="396"/>
      <c r="AA40870" s="441"/>
    </row>
    <row r="40871" spans="25:27" x14ac:dyDescent="0.2">
      <c r="Y40871" s="396"/>
      <c r="Z40871" s="396"/>
      <c r="AA40871" s="441"/>
    </row>
    <row r="40872" spans="25:27" x14ac:dyDescent="0.2">
      <c r="Y40872" s="396"/>
      <c r="Z40872" s="396"/>
      <c r="AA40872" s="441"/>
    </row>
    <row r="40873" spans="25:27" x14ac:dyDescent="0.2">
      <c r="Y40873" s="396"/>
      <c r="Z40873" s="396"/>
      <c r="AA40873" s="441"/>
    </row>
    <row r="40874" spans="25:27" x14ac:dyDescent="0.2">
      <c r="Y40874" s="396"/>
      <c r="Z40874" s="396"/>
      <c r="AA40874" s="441"/>
    </row>
    <row r="40875" spans="25:27" x14ac:dyDescent="0.2">
      <c r="Y40875" s="396"/>
      <c r="Z40875" s="396"/>
      <c r="AA40875" s="441"/>
    </row>
    <row r="40876" spans="25:27" x14ac:dyDescent="0.2">
      <c r="Y40876" s="396"/>
      <c r="Z40876" s="396"/>
      <c r="AA40876" s="441"/>
    </row>
    <row r="40877" spans="25:27" x14ac:dyDescent="0.2">
      <c r="Y40877" s="396"/>
      <c r="Z40877" s="396"/>
      <c r="AA40877" s="441"/>
    </row>
    <row r="40878" spans="25:27" x14ac:dyDescent="0.2">
      <c r="Y40878" s="396"/>
      <c r="Z40878" s="396"/>
      <c r="AA40878" s="441"/>
    </row>
    <row r="40879" spans="25:27" x14ac:dyDescent="0.2">
      <c r="Y40879" s="396"/>
      <c r="Z40879" s="396"/>
      <c r="AA40879" s="441"/>
    </row>
    <row r="40880" spans="25:27" x14ac:dyDescent="0.2">
      <c r="Y40880" s="396"/>
      <c r="Z40880" s="396"/>
      <c r="AA40880" s="441"/>
    </row>
    <row r="40881" spans="25:27" x14ac:dyDescent="0.2">
      <c r="Y40881" s="396"/>
      <c r="Z40881" s="396"/>
      <c r="AA40881" s="441"/>
    </row>
    <row r="40882" spans="25:27" x14ac:dyDescent="0.2">
      <c r="Y40882" s="396"/>
      <c r="Z40882" s="396"/>
      <c r="AA40882" s="441"/>
    </row>
    <row r="40883" spans="25:27" x14ac:dyDescent="0.2">
      <c r="Y40883" s="396"/>
      <c r="Z40883" s="396"/>
      <c r="AA40883" s="441"/>
    </row>
    <row r="40884" spans="25:27" x14ac:dyDescent="0.2">
      <c r="Y40884" s="396"/>
      <c r="Z40884" s="396"/>
      <c r="AA40884" s="441"/>
    </row>
    <row r="40885" spans="25:27" x14ac:dyDescent="0.2">
      <c r="Y40885" s="396"/>
      <c r="Z40885" s="396"/>
      <c r="AA40885" s="441"/>
    </row>
    <row r="40886" spans="25:27" x14ac:dyDescent="0.2">
      <c r="Y40886" s="396"/>
      <c r="Z40886" s="396"/>
      <c r="AA40886" s="441"/>
    </row>
    <row r="40887" spans="25:27" x14ac:dyDescent="0.2">
      <c r="Y40887" s="396"/>
      <c r="Z40887" s="396"/>
      <c r="AA40887" s="441"/>
    </row>
    <row r="40888" spans="25:27" x14ac:dyDescent="0.2">
      <c r="Y40888" s="396"/>
      <c r="Z40888" s="396"/>
      <c r="AA40888" s="441"/>
    </row>
    <row r="40889" spans="25:27" x14ac:dyDescent="0.2">
      <c r="Y40889" s="396"/>
      <c r="Z40889" s="396"/>
      <c r="AA40889" s="441"/>
    </row>
    <row r="40890" spans="25:27" x14ac:dyDescent="0.2">
      <c r="Y40890" s="396"/>
      <c r="Z40890" s="396"/>
      <c r="AA40890" s="441"/>
    </row>
    <row r="40891" spans="25:27" x14ac:dyDescent="0.2">
      <c r="Y40891" s="396"/>
      <c r="Z40891" s="396"/>
      <c r="AA40891" s="441"/>
    </row>
    <row r="40892" spans="25:27" x14ac:dyDescent="0.2">
      <c r="Y40892" s="396"/>
      <c r="Z40892" s="396"/>
      <c r="AA40892" s="441"/>
    </row>
    <row r="40893" spans="25:27" x14ac:dyDescent="0.2">
      <c r="Y40893" s="396"/>
      <c r="Z40893" s="396"/>
      <c r="AA40893" s="441"/>
    </row>
    <row r="40894" spans="25:27" x14ac:dyDescent="0.2">
      <c r="Y40894" s="396"/>
      <c r="Z40894" s="396"/>
      <c r="AA40894" s="441"/>
    </row>
    <row r="40895" spans="25:27" x14ac:dyDescent="0.2">
      <c r="Y40895" s="396"/>
      <c r="Z40895" s="396"/>
      <c r="AA40895" s="441"/>
    </row>
    <row r="40896" spans="25:27" x14ac:dyDescent="0.2">
      <c r="Y40896" s="396"/>
      <c r="Z40896" s="396"/>
      <c r="AA40896" s="441"/>
    </row>
    <row r="40897" spans="25:27" x14ac:dyDescent="0.2">
      <c r="Y40897" s="396"/>
      <c r="Z40897" s="396"/>
      <c r="AA40897" s="441"/>
    </row>
    <row r="40898" spans="25:27" x14ac:dyDescent="0.2">
      <c r="Y40898" s="396"/>
      <c r="Z40898" s="396"/>
      <c r="AA40898" s="441"/>
    </row>
    <row r="40899" spans="25:27" x14ac:dyDescent="0.2">
      <c r="Y40899" s="396"/>
      <c r="Z40899" s="396"/>
      <c r="AA40899" s="441"/>
    </row>
    <row r="40900" spans="25:27" x14ac:dyDescent="0.2">
      <c r="Y40900" s="396"/>
      <c r="Z40900" s="396"/>
      <c r="AA40900" s="441"/>
    </row>
    <row r="40901" spans="25:27" x14ac:dyDescent="0.2">
      <c r="Y40901" s="396"/>
      <c r="Z40901" s="396"/>
      <c r="AA40901" s="441"/>
    </row>
    <row r="40902" spans="25:27" x14ac:dyDescent="0.2">
      <c r="Y40902" s="396"/>
      <c r="Z40902" s="396"/>
      <c r="AA40902" s="441"/>
    </row>
    <row r="40903" spans="25:27" x14ac:dyDescent="0.2">
      <c r="Y40903" s="396"/>
      <c r="Z40903" s="396"/>
      <c r="AA40903" s="441"/>
    </row>
    <row r="40904" spans="25:27" x14ac:dyDescent="0.2">
      <c r="Y40904" s="396"/>
      <c r="Z40904" s="396"/>
      <c r="AA40904" s="441"/>
    </row>
    <row r="40905" spans="25:27" x14ac:dyDescent="0.2">
      <c r="Y40905" s="396"/>
      <c r="Z40905" s="396"/>
      <c r="AA40905" s="441"/>
    </row>
    <row r="40906" spans="25:27" x14ac:dyDescent="0.2">
      <c r="Y40906" s="396"/>
      <c r="Z40906" s="396"/>
      <c r="AA40906" s="441"/>
    </row>
    <row r="40907" spans="25:27" x14ac:dyDescent="0.2">
      <c r="Y40907" s="396"/>
      <c r="Z40907" s="396"/>
      <c r="AA40907" s="441"/>
    </row>
    <row r="40908" spans="25:27" x14ac:dyDescent="0.2">
      <c r="Y40908" s="396"/>
      <c r="Z40908" s="396"/>
      <c r="AA40908" s="441"/>
    </row>
    <row r="40909" spans="25:27" x14ac:dyDescent="0.2">
      <c r="Y40909" s="396"/>
      <c r="Z40909" s="396"/>
      <c r="AA40909" s="441"/>
    </row>
    <row r="40910" spans="25:27" x14ac:dyDescent="0.2">
      <c r="Y40910" s="396"/>
      <c r="Z40910" s="396"/>
      <c r="AA40910" s="441"/>
    </row>
    <row r="40911" spans="25:27" x14ac:dyDescent="0.2">
      <c r="Y40911" s="396"/>
      <c r="Z40911" s="396"/>
      <c r="AA40911" s="441"/>
    </row>
    <row r="40912" spans="25:27" x14ac:dyDescent="0.2">
      <c r="Y40912" s="396"/>
      <c r="Z40912" s="396"/>
      <c r="AA40912" s="441"/>
    </row>
    <row r="40913" spans="25:27" x14ac:dyDescent="0.2">
      <c r="Y40913" s="396"/>
      <c r="Z40913" s="396"/>
      <c r="AA40913" s="441"/>
    </row>
    <row r="40914" spans="25:27" x14ac:dyDescent="0.2">
      <c r="Y40914" s="396"/>
      <c r="Z40914" s="396"/>
      <c r="AA40914" s="441"/>
    </row>
    <row r="40915" spans="25:27" x14ac:dyDescent="0.2">
      <c r="Y40915" s="396"/>
      <c r="Z40915" s="396"/>
      <c r="AA40915" s="441"/>
    </row>
    <row r="40916" spans="25:27" x14ac:dyDescent="0.2">
      <c r="Y40916" s="396"/>
      <c r="Z40916" s="396"/>
      <c r="AA40916" s="441"/>
    </row>
    <row r="40917" spans="25:27" x14ac:dyDescent="0.2">
      <c r="Y40917" s="396"/>
      <c r="Z40917" s="396"/>
      <c r="AA40917" s="441"/>
    </row>
    <row r="40918" spans="25:27" x14ac:dyDescent="0.2">
      <c r="Y40918" s="396"/>
      <c r="Z40918" s="396"/>
      <c r="AA40918" s="441"/>
    </row>
    <row r="40919" spans="25:27" x14ac:dyDescent="0.2">
      <c r="Y40919" s="396"/>
      <c r="Z40919" s="396"/>
      <c r="AA40919" s="441"/>
    </row>
    <row r="40920" spans="25:27" x14ac:dyDescent="0.2">
      <c r="Y40920" s="396"/>
      <c r="Z40920" s="396"/>
      <c r="AA40920" s="441"/>
    </row>
    <row r="40921" spans="25:27" x14ac:dyDescent="0.2">
      <c r="Y40921" s="396"/>
      <c r="Z40921" s="396"/>
      <c r="AA40921" s="441"/>
    </row>
    <row r="40922" spans="25:27" x14ac:dyDescent="0.2">
      <c r="Y40922" s="396"/>
      <c r="Z40922" s="396"/>
      <c r="AA40922" s="441"/>
    </row>
    <row r="40923" spans="25:27" x14ac:dyDescent="0.2">
      <c r="Y40923" s="396"/>
      <c r="Z40923" s="396"/>
      <c r="AA40923" s="441"/>
    </row>
    <row r="40924" spans="25:27" x14ac:dyDescent="0.2">
      <c r="Y40924" s="396"/>
      <c r="Z40924" s="396"/>
      <c r="AA40924" s="441"/>
    </row>
    <row r="40925" spans="25:27" x14ac:dyDescent="0.2">
      <c r="Y40925" s="396"/>
      <c r="Z40925" s="396"/>
      <c r="AA40925" s="441"/>
    </row>
    <row r="40926" spans="25:27" x14ac:dyDescent="0.2">
      <c r="Y40926" s="396"/>
      <c r="Z40926" s="396"/>
      <c r="AA40926" s="441"/>
    </row>
    <row r="40927" spans="25:27" x14ac:dyDescent="0.2">
      <c r="Y40927" s="396"/>
      <c r="Z40927" s="396"/>
      <c r="AA40927" s="441"/>
    </row>
    <row r="40928" spans="25:27" x14ac:dyDescent="0.2">
      <c r="Y40928" s="396"/>
      <c r="Z40928" s="396"/>
      <c r="AA40928" s="441"/>
    </row>
    <row r="40929" spans="25:27" x14ac:dyDescent="0.2">
      <c r="Y40929" s="396"/>
      <c r="Z40929" s="396"/>
      <c r="AA40929" s="441"/>
    </row>
    <row r="40930" spans="25:27" x14ac:dyDescent="0.2">
      <c r="Y40930" s="396"/>
      <c r="Z40930" s="396"/>
      <c r="AA40930" s="441"/>
    </row>
    <row r="40931" spans="25:27" x14ac:dyDescent="0.2">
      <c r="Y40931" s="396"/>
      <c r="Z40931" s="396"/>
      <c r="AA40931" s="441"/>
    </row>
    <row r="40932" spans="25:27" x14ac:dyDescent="0.2">
      <c r="Y40932" s="396"/>
      <c r="Z40932" s="396"/>
      <c r="AA40932" s="441"/>
    </row>
    <row r="40933" spans="25:27" x14ac:dyDescent="0.2">
      <c r="Y40933" s="396"/>
      <c r="Z40933" s="396"/>
      <c r="AA40933" s="441"/>
    </row>
    <row r="40934" spans="25:27" x14ac:dyDescent="0.2">
      <c r="Y40934" s="396"/>
      <c r="Z40934" s="396"/>
      <c r="AA40934" s="441"/>
    </row>
    <row r="40935" spans="25:27" x14ac:dyDescent="0.2">
      <c r="Y40935" s="396"/>
      <c r="Z40935" s="396"/>
      <c r="AA40935" s="441"/>
    </row>
    <row r="40936" spans="25:27" x14ac:dyDescent="0.2">
      <c r="Y40936" s="396"/>
      <c r="Z40936" s="396"/>
      <c r="AA40936" s="441"/>
    </row>
    <row r="40937" spans="25:27" x14ac:dyDescent="0.2">
      <c r="Y40937" s="396"/>
      <c r="Z40937" s="396"/>
      <c r="AA40937" s="441"/>
    </row>
    <row r="40938" spans="25:27" x14ac:dyDescent="0.2">
      <c r="Y40938" s="396"/>
      <c r="Z40938" s="396"/>
      <c r="AA40938" s="441"/>
    </row>
    <row r="40939" spans="25:27" x14ac:dyDescent="0.2">
      <c r="Y40939" s="396"/>
      <c r="Z40939" s="396"/>
      <c r="AA40939" s="441"/>
    </row>
    <row r="40940" spans="25:27" x14ac:dyDescent="0.2">
      <c r="Y40940" s="396"/>
      <c r="Z40940" s="396"/>
      <c r="AA40940" s="441"/>
    </row>
    <row r="40941" spans="25:27" x14ac:dyDescent="0.2">
      <c r="Y40941" s="396"/>
      <c r="Z40941" s="396"/>
      <c r="AA40941" s="441"/>
    </row>
    <row r="40942" spans="25:27" x14ac:dyDescent="0.2">
      <c r="Y40942" s="396"/>
      <c r="Z40942" s="396"/>
      <c r="AA40942" s="441"/>
    </row>
    <row r="40943" spans="25:27" x14ac:dyDescent="0.2">
      <c r="Y40943" s="396"/>
      <c r="Z40943" s="396"/>
      <c r="AA40943" s="441"/>
    </row>
    <row r="40944" spans="25:27" x14ac:dyDescent="0.2">
      <c r="Y40944" s="396"/>
      <c r="Z40944" s="396"/>
      <c r="AA40944" s="441"/>
    </row>
    <row r="40945" spans="25:27" x14ac:dyDescent="0.2">
      <c r="Y40945" s="396"/>
      <c r="Z40945" s="396"/>
      <c r="AA40945" s="441"/>
    </row>
    <row r="40946" spans="25:27" x14ac:dyDescent="0.2">
      <c r="Y40946" s="396"/>
      <c r="Z40946" s="396"/>
      <c r="AA40946" s="441"/>
    </row>
    <row r="40947" spans="25:27" x14ac:dyDescent="0.2">
      <c r="Y40947" s="396"/>
      <c r="Z40947" s="396"/>
      <c r="AA40947" s="441"/>
    </row>
    <row r="40948" spans="25:27" x14ac:dyDescent="0.2">
      <c r="Y40948" s="396"/>
      <c r="Z40948" s="396"/>
      <c r="AA40948" s="441"/>
    </row>
    <row r="40949" spans="25:27" x14ac:dyDescent="0.2">
      <c r="Y40949" s="396"/>
      <c r="Z40949" s="396"/>
      <c r="AA40949" s="441"/>
    </row>
    <row r="40950" spans="25:27" x14ac:dyDescent="0.2">
      <c r="Y40950" s="396"/>
      <c r="Z40950" s="396"/>
      <c r="AA40950" s="441"/>
    </row>
    <row r="40951" spans="25:27" x14ac:dyDescent="0.2">
      <c r="Y40951" s="396"/>
      <c r="Z40951" s="396"/>
      <c r="AA40951" s="441"/>
    </row>
    <row r="40952" spans="25:27" x14ac:dyDescent="0.2">
      <c r="Y40952" s="396"/>
      <c r="Z40952" s="396"/>
      <c r="AA40952" s="441"/>
    </row>
    <row r="40953" spans="25:27" x14ac:dyDescent="0.2">
      <c r="Y40953" s="396"/>
      <c r="Z40953" s="396"/>
      <c r="AA40953" s="441"/>
    </row>
    <row r="40954" spans="25:27" x14ac:dyDescent="0.2">
      <c r="Y40954" s="396"/>
      <c r="Z40954" s="396"/>
      <c r="AA40954" s="441"/>
    </row>
    <row r="40955" spans="25:27" x14ac:dyDescent="0.2">
      <c r="Y40955" s="396"/>
      <c r="Z40955" s="396"/>
      <c r="AA40955" s="441"/>
    </row>
    <row r="40956" spans="25:27" x14ac:dyDescent="0.2">
      <c r="Y40956" s="396"/>
      <c r="Z40956" s="396"/>
      <c r="AA40956" s="441"/>
    </row>
    <row r="40957" spans="25:27" x14ac:dyDescent="0.2">
      <c r="Y40957" s="396"/>
      <c r="Z40957" s="396"/>
      <c r="AA40957" s="441"/>
    </row>
    <row r="40958" spans="25:27" x14ac:dyDescent="0.2">
      <c r="Y40958" s="396"/>
      <c r="Z40958" s="396"/>
      <c r="AA40958" s="441"/>
    </row>
    <row r="40959" spans="25:27" x14ac:dyDescent="0.2">
      <c r="Y40959" s="396"/>
      <c r="Z40959" s="396"/>
      <c r="AA40959" s="441"/>
    </row>
    <row r="40960" spans="25:27" x14ac:dyDescent="0.2">
      <c r="Y40960" s="396"/>
      <c r="Z40960" s="396"/>
      <c r="AA40960" s="441"/>
    </row>
    <row r="40961" spans="25:27" x14ac:dyDescent="0.2">
      <c r="Y40961" s="396"/>
      <c r="Z40961" s="396"/>
      <c r="AA40961" s="441"/>
    </row>
    <row r="40962" spans="25:27" x14ac:dyDescent="0.2">
      <c r="Y40962" s="396"/>
      <c r="Z40962" s="396"/>
      <c r="AA40962" s="441"/>
    </row>
    <row r="40963" spans="25:27" x14ac:dyDescent="0.2">
      <c r="Y40963" s="396"/>
      <c r="Z40963" s="396"/>
      <c r="AA40963" s="441"/>
    </row>
    <row r="40964" spans="25:27" x14ac:dyDescent="0.2">
      <c r="Y40964" s="396"/>
      <c r="Z40964" s="396"/>
      <c r="AA40964" s="441"/>
    </row>
    <row r="40965" spans="25:27" x14ac:dyDescent="0.2">
      <c r="Y40965" s="396"/>
      <c r="Z40965" s="396"/>
      <c r="AA40965" s="441"/>
    </row>
    <row r="40966" spans="25:27" x14ac:dyDescent="0.2">
      <c r="Y40966" s="396"/>
      <c r="Z40966" s="396"/>
      <c r="AA40966" s="441"/>
    </row>
    <row r="40967" spans="25:27" x14ac:dyDescent="0.2">
      <c r="Y40967" s="396"/>
      <c r="Z40967" s="396"/>
      <c r="AA40967" s="441"/>
    </row>
    <row r="40968" spans="25:27" x14ac:dyDescent="0.2">
      <c r="Y40968" s="396"/>
      <c r="Z40968" s="396"/>
      <c r="AA40968" s="441"/>
    </row>
    <row r="40969" spans="25:27" x14ac:dyDescent="0.2">
      <c r="Y40969" s="396"/>
      <c r="Z40969" s="396"/>
      <c r="AA40969" s="441"/>
    </row>
    <row r="40970" spans="25:27" x14ac:dyDescent="0.2">
      <c r="Y40970" s="396"/>
      <c r="Z40970" s="396"/>
      <c r="AA40970" s="441"/>
    </row>
    <row r="40971" spans="25:27" x14ac:dyDescent="0.2">
      <c r="Y40971" s="396"/>
      <c r="Z40971" s="396"/>
      <c r="AA40971" s="441"/>
    </row>
    <row r="40972" spans="25:27" x14ac:dyDescent="0.2">
      <c r="Y40972" s="396"/>
      <c r="Z40972" s="396"/>
      <c r="AA40972" s="441"/>
    </row>
    <row r="40973" spans="25:27" x14ac:dyDescent="0.2">
      <c r="Y40973" s="396"/>
      <c r="Z40973" s="396"/>
      <c r="AA40973" s="441"/>
    </row>
    <row r="40974" spans="25:27" x14ac:dyDescent="0.2">
      <c r="Y40974" s="396"/>
      <c r="Z40974" s="396"/>
      <c r="AA40974" s="441"/>
    </row>
    <row r="40975" spans="25:27" x14ac:dyDescent="0.2">
      <c r="Y40975" s="396"/>
      <c r="Z40975" s="396"/>
      <c r="AA40975" s="441"/>
    </row>
    <row r="40976" spans="25:27" x14ac:dyDescent="0.2">
      <c r="Y40976" s="396"/>
      <c r="Z40976" s="396"/>
      <c r="AA40976" s="441"/>
    </row>
    <row r="40977" spans="25:27" x14ac:dyDescent="0.2">
      <c r="Y40977" s="396"/>
      <c r="Z40977" s="396"/>
      <c r="AA40977" s="441"/>
    </row>
    <row r="40978" spans="25:27" x14ac:dyDescent="0.2">
      <c r="Y40978" s="396"/>
      <c r="Z40978" s="396"/>
      <c r="AA40978" s="441"/>
    </row>
    <row r="40979" spans="25:27" x14ac:dyDescent="0.2">
      <c r="Y40979" s="396"/>
      <c r="Z40979" s="396"/>
      <c r="AA40979" s="441"/>
    </row>
    <row r="40980" spans="25:27" x14ac:dyDescent="0.2">
      <c r="Y40980" s="396"/>
      <c r="Z40980" s="396"/>
      <c r="AA40980" s="441"/>
    </row>
    <row r="40981" spans="25:27" x14ac:dyDescent="0.2">
      <c r="Y40981" s="396"/>
      <c r="Z40981" s="396"/>
      <c r="AA40981" s="441"/>
    </row>
    <row r="40982" spans="25:27" x14ac:dyDescent="0.2">
      <c r="Y40982" s="396"/>
      <c r="Z40982" s="396"/>
      <c r="AA40982" s="441"/>
    </row>
    <row r="40983" spans="25:27" x14ac:dyDescent="0.2">
      <c r="Y40983" s="396"/>
      <c r="Z40983" s="396"/>
      <c r="AA40983" s="441"/>
    </row>
    <row r="40984" spans="25:27" x14ac:dyDescent="0.2">
      <c r="Y40984" s="396"/>
      <c r="Z40984" s="396"/>
      <c r="AA40984" s="441"/>
    </row>
    <row r="40985" spans="25:27" x14ac:dyDescent="0.2">
      <c r="Y40985" s="396"/>
      <c r="Z40985" s="396"/>
      <c r="AA40985" s="441"/>
    </row>
    <row r="40986" spans="25:27" x14ac:dyDescent="0.2">
      <c r="Y40986" s="396"/>
      <c r="Z40986" s="396"/>
      <c r="AA40986" s="441"/>
    </row>
    <row r="40987" spans="25:27" x14ac:dyDescent="0.2">
      <c r="Y40987" s="396"/>
      <c r="Z40987" s="396"/>
      <c r="AA40987" s="441"/>
    </row>
    <row r="40988" spans="25:27" x14ac:dyDescent="0.2">
      <c r="Y40988" s="396"/>
      <c r="Z40988" s="396"/>
      <c r="AA40988" s="441"/>
    </row>
    <row r="40989" spans="25:27" x14ac:dyDescent="0.2">
      <c r="Y40989" s="396"/>
      <c r="Z40989" s="396"/>
      <c r="AA40989" s="441"/>
    </row>
    <row r="40990" spans="25:27" x14ac:dyDescent="0.2">
      <c r="Y40990" s="396"/>
      <c r="Z40990" s="396"/>
      <c r="AA40990" s="441"/>
    </row>
    <row r="40991" spans="25:27" x14ac:dyDescent="0.2">
      <c r="Y40991" s="396"/>
      <c r="Z40991" s="396"/>
      <c r="AA40991" s="441"/>
    </row>
    <row r="40992" spans="25:27" x14ac:dyDescent="0.2">
      <c r="Y40992" s="396"/>
      <c r="Z40992" s="396"/>
      <c r="AA40992" s="441"/>
    </row>
    <row r="40993" spans="25:27" x14ac:dyDescent="0.2">
      <c r="Y40993" s="396"/>
      <c r="Z40993" s="396"/>
      <c r="AA40993" s="441"/>
    </row>
    <row r="40994" spans="25:27" x14ac:dyDescent="0.2">
      <c r="Y40994" s="396"/>
      <c r="Z40994" s="396"/>
      <c r="AA40994" s="441"/>
    </row>
    <row r="40995" spans="25:27" x14ac:dyDescent="0.2">
      <c r="Y40995" s="396"/>
      <c r="Z40995" s="396"/>
      <c r="AA40995" s="441"/>
    </row>
    <row r="40996" spans="25:27" x14ac:dyDescent="0.2">
      <c r="Y40996" s="396"/>
      <c r="Z40996" s="396"/>
      <c r="AA40996" s="441"/>
    </row>
    <row r="40997" spans="25:27" x14ac:dyDescent="0.2">
      <c r="Y40997" s="396"/>
      <c r="Z40997" s="396"/>
      <c r="AA40997" s="441"/>
    </row>
    <row r="40998" spans="25:27" x14ac:dyDescent="0.2">
      <c r="Y40998" s="396"/>
      <c r="Z40998" s="396"/>
      <c r="AA40998" s="441"/>
    </row>
    <row r="40999" spans="25:27" x14ac:dyDescent="0.2">
      <c r="Y40999" s="396"/>
      <c r="Z40999" s="396"/>
      <c r="AA40999" s="441"/>
    </row>
    <row r="41000" spans="25:27" x14ac:dyDescent="0.2">
      <c r="Y41000" s="396"/>
      <c r="Z41000" s="396"/>
      <c r="AA41000" s="441"/>
    </row>
    <row r="41001" spans="25:27" x14ac:dyDescent="0.2">
      <c r="Y41001" s="396"/>
      <c r="Z41001" s="396"/>
      <c r="AA41001" s="441"/>
    </row>
    <row r="41002" spans="25:27" x14ac:dyDescent="0.2">
      <c r="Y41002" s="396"/>
      <c r="Z41002" s="396"/>
      <c r="AA41002" s="441"/>
    </row>
    <row r="41003" spans="25:27" x14ac:dyDescent="0.2">
      <c r="Y41003" s="396"/>
      <c r="Z41003" s="396"/>
      <c r="AA41003" s="441"/>
    </row>
    <row r="41004" spans="25:27" x14ac:dyDescent="0.2">
      <c r="Y41004" s="396"/>
      <c r="Z41004" s="396"/>
      <c r="AA41004" s="441"/>
    </row>
    <row r="41005" spans="25:27" x14ac:dyDescent="0.2">
      <c r="Y41005" s="396"/>
      <c r="Z41005" s="396"/>
      <c r="AA41005" s="441"/>
    </row>
    <row r="41006" spans="25:27" x14ac:dyDescent="0.2">
      <c r="Y41006" s="396"/>
      <c r="Z41006" s="396"/>
      <c r="AA41006" s="441"/>
    </row>
    <row r="41007" spans="25:27" x14ac:dyDescent="0.2">
      <c r="Y41007" s="396"/>
      <c r="Z41007" s="396"/>
      <c r="AA41007" s="441"/>
    </row>
    <row r="41008" spans="25:27" x14ac:dyDescent="0.2">
      <c r="Y41008" s="396"/>
      <c r="Z41008" s="396"/>
      <c r="AA41008" s="441"/>
    </row>
    <row r="41009" spans="25:27" x14ac:dyDescent="0.2">
      <c r="Y41009" s="396"/>
      <c r="Z41009" s="396"/>
      <c r="AA41009" s="441"/>
    </row>
    <row r="41010" spans="25:27" x14ac:dyDescent="0.2">
      <c r="Y41010" s="396"/>
      <c r="Z41010" s="396"/>
      <c r="AA41010" s="441"/>
    </row>
    <row r="41011" spans="25:27" x14ac:dyDescent="0.2">
      <c r="Y41011" s="396"/>
      <c r="Z41011" s="396"/>
      <c r="AA41011" s="441"/>
    </row>
    <row r="41012" spans="25:27" x14ac:dyDescent="0.2">
      <c r="Y41012" s="396"/>
      <c r="Z41012" s="396"/>
      <c r="AA41012" s="441"/>
    </row>
    <row r="41013" spans="25:27" x14ac:dyDescent="0.2">
      <c r="Y41013" s="396"/>
      <c r="Z41013" s="396"/>
      <c r="AA41013" s="441"/>
    </row>
    <row r="41014" spans="25:27" x14ac:dyDescent="0.2">
      <c r="Y41014" s="396"/>
      <c r="Z41014" s="396"/>
      <c r="AA41014" s="441"/>
    </row>
    <row r="41015" spans="25:27" x14ac:dyDescent="0.2">
      <c r="Y41015" s="396"/>
      <c r="Z41015" s="396"/>
      <c r="AA41015" s="441"/>
    </row>
    <row r="41016" spans="25:27" x14ac:dyDescent="0.2">
      <c r="Y41016" s="396"/>
      <c r="Z41016" s="396"/>
      <c r="AA41016" s="441"/>
    </row>
    <row r="41017" spans="25:27" x14ac:dyDescent="0.2">
      <c r="Y41017" s="396"/>
      <c r="Z41017" s="396"/>
      <c r="AA41017" s="441"/>
    </row>
    <row r="41018" spans="25:27" x14ac:dyDescent="0.2">
      <c r="Y41018" s="396"/>
      <c r="Z41018" s="396"/>
      <c r="AA41018" s="441"/>
    </row>
    <row r="41019" spans="25:27" x14ac:dyDescent="0.2">
      <c r="Y41019" s="396"/>
      <c r="Z41019" s="396"/>
      <c r="AA41019" s="441"/>
    </row>
    <row r="41020" spans="25:27" x14ac:dyDescent="0.2">
      <c r="Y41020" s="396"/>
      <c r="Z41020" s="396"/>
      <c r="AA41020" s="441"/>
    </row>
    <row r="41021" spans="25:27" x14ac:dyDescent="0.2">
      <c r="Y41021" s="396"/>
      <c r="Z41021" s="396"/>
      <c r="AA41021" s="441"/>
    </row>
    <row r="41022" spans="25:27" x14ac:dyDescent="0.2">
      <c r="Y41022" s="396"/>
      <c r="Z41022" s="396"/>
      <c r="AA41022" s="441"/>
    </row>
    <row r="41023" spans="25:27" x14ac:dyDescent="0.2">
      <c r="Y41023" s="396"/>
      <c r="Z41023" s="396"/>
      <c r="AA41023" s="441"/>
    </row>
    <row r="41024" spans="25:27" x14ac:dyDescent="0.2">
      <c r="Y41024" s="396"/>
      <c r="Z41024" s="396"/>
      <c r="AA41024" s="441"/>
    </row>
    <row r="41025" spans="25:27" x14ac:dyDescent="0.2">
      <c r="Y41025" s="396"/>
      <c r="Z41025" s="396"/>
      <c r="AA41025" s="441"/>
    </row>
    <row r="41026" spans="25:27" x14ac:dyDescent="0.2">
      <c r="Y41026" s="396"/>
      <c r="Z41026" s="396"/>
      <c r="AA41026" s="441"/>
    </row>
    <row r="41027" spans="25:27" x14ac:dyDescent="0.2">
      <c r="Y41027" s="396"/>
      <c r="Z41027" s="396"/>
      <c r="AA41027" s="441"/>
    </row>
    <row r="41028" spans="25:27" x14ac:dyDescent="0.2">
      <c r="Y41028" s="396"/>
      <c r="Z41028" s="396"/>
      <c r="AA41028" s="441"/>
    </row>
    <row r="41029" spans="25:27" x14ac:dyDescent="0.2">
      <c r="Y41029" s="396"/>
      <c r="Z41029" s="396"/>
      <c r="AA41029" s="441"/>
    </row>
    <row r="41030" spans="25:27" x14ac:dyDescent="0.2">
      <c r="Y41030" s="396"/>
      <c r="Z41030" s="396"/>
      <c r="AA41030" s="441"/>
    </row>
    <row r="41031" spans="25:27" x14ac:dyDescent="0.2">
      <c r="Y41031" s="396"/>
      <c r="Z41031" s="396"/>
      <c r="AA41031" s="441"/>
    </row>
    <row r="41032" spans="25:27" x14ac:dyDescent="0.2">
      <c r="Y41032" s="396"/>
      <c r="Z41032" s="396"/>
      <c r="AA41032" s="441"/>
    </row>
    <row r="41033" spans="25:27" x14ac:dyDescent="0.2">
      <c r="Y41033" s="396"/>
      <c r="Z41033" s="396"/>
      <c r="AA41033" s="441"/>
    </row>
    <row r="41034" spans="25:27" x14ac:dyDescent="0.2">
      <c r="Y41034" s="396"/>
      <c r="Z41034" s="396"/>
      <c r="AA41034" s="441"/>
    </row>
    <row r="41035" spans="25:27" x14ac:dyDescent="0.2">
      <c r="Y41035" s="396"/>
      <c r="Z41035" s="396"/>
      <c r="AA41035" s="441"/>
    </row>
    <row r="41036" spans="25:27" x14ac:dyDescent="0.2">
      <c r="Y41036" s="396"/>
      <c r="Z41036" s="396"/>
      <c r="AA41036" s="441"/>
    </row>
    <row r="41037" spans="25:27" x14ac:dyDescent="0.2">
      <c r="Y41037" s="396"/>
      <c r="Z41037" s="396"/>
      <c r="AA41037" s="441"/>
    </row>
    <row r="41038" spans="25:27" x14ac:dyDescent="0.2">
      <c r="Y41038" s="396"/>
      <c r="Z41038" s="396"/>
      <c r="AA41038" s="441"/>
    </row>
    <row r="41039" spans="25:27" x14ac:dyDescent="0.2">
      <c r="Y41039" s="396"/>
      <c r="Z41039" s="396"/>
      <c r="AA41039" s="441"/>
    </row>
    <row r="41040" spans="25:27" x14ac:dyDescent="0.2">
      <c r="Y41040" s="396"/>
      <c r="Z41040" s="396"/>
      <c r="AA41040" s="441"/>
    </row>
    <row r="41041" spans="25:27" x14ac:dyDescent="0.2">
      <c r="Y41041" s="396"/>
      <c r="Z41041" s="396"/>
      <c r="AA41041" s="441"/>
    </row>
    <row r="41042" spans="25:27" x14ac:dyDescent="0.2">
      <c r="Y41042" s="396"/>
      <c r="Z41042" s="396"/>
      <c r="AA41042" s="441"/>
    </row>
    <row r="41043" spans="25:27" x14ac:dyDescent="0.2">
      <c r="Y41043" s="396"/>
      <c r="Z41043" s="396"/>
      <c r="AA41043" s="441"/>
    </row>
    <row r="41044" spans="25:27" x14ac:dyDescent="0.2">
      <c r="Y41044" s="396"/>
      <c r="Z41044" s="396"/>
      <c r="AA41044" s="441"/>
    </row>
    <row r="41045" spans="25:27" x14ac:dyDescent="0.2">
      <c r="Y41045" s="396"/>
      <c r="Z41045" s="396"/>
      <c r="AA41045" s="441"/>
    </row>
    <row r="41046" spans="25:27" x14ac:dyDescent="0.2">
      <c r="Y41046" s="396"/>
      <c r="Z41046" s="396"/>
      <c r="AA41046" s="441"/>
    </row>
    <row r="41047" spans="25:27" x14ac:dyDescent="0.2">
      <c r="Y41047" s="396"/>
      <c r="Z41047" s="396"/>
      <c r="AA41047" s="441"/>
    </row>
    <row r="41048" spans="25:27" x14ac:dyDescent="0.2">
      <c r="Y41048" s="396"/>
      <c r="Z41048" s="396"/>
      <c r="AA41048" s="441"/>
    </row>
    <row r="41049" spans="25:27" x14ac:dyDescent="0.2">
      <c r="Y41049" s="396"/>
      <c r="Z41049" s="396"/>
      <c r="AA41049" s="441"/>
    </row>
    <row r="41050" spans="25:27" x14ac:dyDescent="0.2">
      <c r="Y41050" s="396"/>
      <c r="Z41050" s="396"/>
      <c r="AA41050" s="441"/>
    </row>
    <row r="41051" spans="25:27" x14ac:dyDescent="0.2">
      <c r="Y41051" s="396"/>
      <c r="Z41051" s="396"/>
      <c r="AA41051" s="441"/>
    </row>
    <row r="41052" spans="25:27" x14ac:dyDescent="0.2">
      <c r="Y41052" s="396"/>
      <c r="Z41052" s="396"/>
      <c r="AA41052" s="441"/>
    </row>
    <row r="41053" spans="25:27" x14ac:dyDescent="0.2">
      <c r="Y41053" s="396"/>
      <c r="Z41053" s="396"/>
      <c r="AA41053" s="441"/>
    </row>
    <row r="41054" spans="25:27" x14ac:dyDescent="0.2">
      <c r="Y41054" s="396"/>
      <c r="Z41054" s="396"/>
      <c r="AA41054" s="441"/>
    </row>
    <row r="41055" spans="25:27" x14ac:dyDescent="0.2">
      <c r="Y41055" s="396"/>
      <c r="Z41055" s="396"/>
      <c r="AA41055" s="441"/>
    </row>
    <row r="41056" spans="25:27" x14ac:dyDescent="0.2">
      <c r="Y41056" s="396"/>
      <c r="Z41056" s="396"/>
      <c r="AA41056" s="441"/>
    </row>
    <row r="41057" spans="25:27" x14ac:dyDescent="0.2">
      <c r="Y41057" s="396"/>
      <c r="Z41057" s="396"/>
      <c r="AA41057" s="441"/>
    </row>
    <row r="41058" spans="25:27" x14ac:dyDescent="0.2">
      <c r="Y41058" s="396"/>
      <c r="Z41058" s="396"/>
      <c r="AA41058" s="441"/>
    </row>
    <row r="41059" spans="25:27" x14ac:dyDescent="0.2">
      <c r="Y41059" s="396"/>
      <c r="Z41059" s="396"/>
      <c r="AA41059" s="441"/>
    </row>
    <row r="41060" spans="25:27" x14ac:dyDescent="0.2">
      <c r="Y41060" s="396"/>
      <c r="Z41060" s="396"/>
      <c r="AA41060" s="441"/>
    </row>
    <row r="41061" spans="25:27" x14ac:dyDescent="0.2">
      <c r="Y41061" s="396"/>
      <c r="Z41061" s="396"/>
      <c r="AA41061" s="441"/>
    </row>
    <row r="41062" spans="25:27" x14ac:dyDescent="0.2">
      <c r="Y41062" s="396"/>
      <c r="Z41062" s="396"/>
      <c r="AA41062" s="441"/>
    </row>
    <row r="41063" spans="25:27" x14ac:dyDescent="0.2">
      <c r="Y41063" s="396"/>
      <c r="Z41063" s="396"/>
      <c r="AA41063" s="441"/>
    </row>
    <row r="41064" spans="25:27" x14ac:dyDescent="0.2">
      <c r="Y41064" s="396"/>
      <c r="Z41064" s="396"/>
      <c r="AA41064" s="441"/>
    </row>
    <row r="41065" spans="25:27" x14ac:dyDescent="0.2">
      <c r="Y41065" s="396"/>
      <c r="Z41065" s="396"/>
      <c r="AA41065" s="441"/>
    </row>
    <row r="41066" spans="25:27" x14ac:dyDescent="0.2">
      <c r="Y41066" s="396"/>
      <c r="Z41066" s="396"/>
      <c r="AA41066" s="441"/>
    </row>
    <row r="41067" spans="25:27" x14ac:dyDescent="0.2">
      <c r="Y41067" s="396"/>
      <c r="Z41067" s="396"/>
      <c r="AA41067" s="441"/>
    </row>
    <row r="41068" spans="25:27" x14ac:dyDescent="0.2">
      <c r="Y41068" s="396"/>
      <c r="Z41068" s="396"/>
      <c r="AA41068" s="441"/>
    </row>
    <row r="41069" spans="25:27" x14ac:dyDescent="0.2">
      <c r="Y41069" s="396"/>
      <c r="Z41069" s="396"/>
      <c r="AA41069" s="441"/>
    </row>
    <row r="41070" spans="25:27" x14ac:dyDescent="0.2">
      <c r="Y41070" s="396"/>
      <c r="Z41070" s="396"/>
      <c r="AA41070" s="441"/>
    </row>
    <row r="41071" spans="25:27" x14ac:dyDescent="0.2">
      <c r="Y41071" s="396"/>
      <c r="Z41071" s="396"/>
      <c r="AA41071" s="441"/>
    </row>
    <row r="41072" spans="25:27" x14ac:dyDescent="0.2">
      <c r="Y41072" s="396"/>
      <c r="Z41072" s="396"/>
      <c r="AA41072" s="441"/>
    </row>
    <row r="41073" spans="25:27" x14ac:dyDescent="0.2">
      <c r="Y41073" s="396"/>
      <c r="Z41073" s="396"/>
      <c r="AA41073" s="441"/>
    </row>
    <row r="41074" spans="25:27" x14ac:dyDescent="0.2">
      <c r="Y41074" s="396"/>
      <c r="Z41074" s="396"/>
      <c r="AA41074" s="441"/>
    </row>
    <row r="41075" spans="25:27" x14ac:dyDescent="0.2">
      <c r="Y41075" s="396"/>
      <c r="Z41075" s="396"/>
      <c r="AA41075" s="441"/>
    </row>
    <row r="41076" spans="25:27" x14ac:dyDescent="0.2">
      <c r="Y41076" s="396"/>
      <c r="Z41076" s="396"/>
      <c r="AA41076" s="441"/>
    </row>
    <row r="41077" spans="25:27" x14ac:dyDescent="0.2">
      <c r="Y41077" s="396"/>
      <c r="Z41077" s="396"/>
      <c r="AA41077" s="441"/>
    </row>
    <row r="41078" spans="25:27" x14ac:dyDescent="0.2">
      <c r="Y41078" s="396"/>
      <c r="Z41078" s="396"/>
      <c r="AA41078" s="441"/>
    </row>
    <row r="41079" spans="25:27" x14ac:dyDescent="0.2">
      <c r="Y41079" s="396"/>
      <c r="Z41079" s="396"/>
      <c r="AA41079" s="441"/>
    </row>
    <row r="41080" spans="25:27" x14ac:dyDescent="0.2">
      <c r="Y41080" s="396"/>
      <c r="Z41080" s="396"/>
      <c r="AA41080" s="441"/>
    </row>
    <row r="41081" spans="25:27" x14ac:dyDescent="0.2">
      <c r="Y41081" s="396"/>
      <c r="Z41081" s="396"/>
      <c r="AA41081" s="441"/>
    </row>
    <row r="41082" spans="25:27" x14ac:dyDescent="0.2">
      <c r="Y41082" s="396"/>
      <c r="Z41082" s="396"/>
      <c r="AA41082" s="441"/>
    </row>
    <row r="41083" spans="25:27" x14ac:dyDescent="0.2">
      <c r="Y41083" s="396"/>
      <c r="Z41083" s="396"/>
      <c r="AA41083" s="441"/>
    </row>
    <row r="41084" spans="25:27" x14ac:dyDescent="0.2">
      <c r="Y41084" s="396"/>
      <c r="Z41084" s="396"/>
      <c r="AA41084" s="441"/>
    </row>
    <row r="41085" spans="25:27" x14ac:dyDescent="0.2">
      <c r="Y41085" s="396"/>
      <c r="Z41085" s="396"/>
      <c r="AA41085" s="441"/>
    </row>
    <row r="41086" spans="25:27" x14ac:dyDescent="0.2">
      <c r="Y41086" s="396"/>
      <c r="Z41086" s="396"/>
      <c r="AA41086" s="441"/>
    </row>
    <row r="41087" spans="25:27" x14ac:dyDescent="0.2">
      <c r="Y41087" s="396"/>
      <c r="Z41087" s="396"/>
      <c r="AA41087" s="441"/>
    </row>
    <row r="41088" spans="25:27" x14ac:dyDescent="0.2">
      <c r="Y41088" s="396"/>
      <c r="Z41088" s="396"/>
      <c r="AA41088" s="441"/>
    </row>
    <row r="41089" spans="25:27" x14ac:dyDescent="0.2">
      <c r="Y41089" s="396"/>
      <c r="Z41089" s="396"/>
      <c r="AA41089" s="441"/>
    </row>
    <row r="41090" spans="25:27" x14ac:dyDescent="0.2">
      <c r="Y41090" s="396"/>
      <c r="Z41090" s="396"/>
      <c r="AA41090" s="441"/>
    </row>
    <row r="41091" spans="25:27" x14ac:dyDescent="0.2">
      <c r="Y41091" s="396"/>
      <c r="Z41091" s="396"/>
      <c r="AA41091" s="441"/>
    </row>
    <row r="41092" spans="25:27" x14ac:dyDescent="0.2">
      <c r="Y41092" s="396"/>
      <c r="Z41092" s="396"/>
      <c r="AA41092" s="441"/>
    </row>
    <row r="41093" spans="25:27" x14ac:dyDescent="0.2">
      <c r="Y41093" s="396"/>
      <c r="Z41093" s="396"/>
      <c r="AA41093" s="441"/>
    </row>
    <row r="41094" spans="25:27" x14ac:dyDescent="0.2">
      <c r="Y41094" s="396"/>
      <c r="Z41094" s="396"/>
      <c r="AA41094" s="441"/>
    </row>
    <row r="41095" spans="25:27" x14ac:dyDescent="0.2">
      <c r="Y41095" s="396"/>
      <c r="Z41095" s="396"/>
      <c r="AA41095" s="441"/>
    </row>
    <row r="41096" spans="25:27" x14ac:dyDescent="0.2">
      <c r="Y41096" s="396"/>
      <c r="Z41096" s="396"/>
      <c r="AA41096" s="441"/>
    </row>
    <row r="41097" spans="25:27" x14ac:dyDescent="0.2">
      <c r="Y41097" s="396"/>
      <c r="Z41097" s="396"/>
      <c r="AA41097" s="441"/>
    </row>
    <row r="41098" spans="25:27" x14ac:dyDescent="0.2">
      <c r="Y41098" s="396"/>
      <c r="Z41098" s="396"/>
      <c r="AA41098" s="441"/>
    </row>
    <row r="41099" spans="25:27" x14ac:dyDescent="0.2">
      <c r="Y41099" s="396"/>
      <c r="Z41099" s="396"/>
      <c r="AA41099" s="441"/>
    </row>
    <row r="41100" spans="25:27" x14ac:dyDescent="0.2">
      <c r="Y41100" s="396"/>
      <c r="Z41100" s="396"/>
      <c r="AA41100" s="441"/>
    </row>
    <row r="41101" spans="25:27" x14ac:dyDescent="0.2">
      <c r="Y41101" s="396"/>
      <c r="Z41101" s="396"/>
      <c r="AA41101" s="441"/>
    </row>
    <row r="41102" spans="25:27" x14ac:dyDescent="0.2">
      <c r="Y41102" s="396"/>
      <c r="Z41102" s="396"/>
      <c r="AA41102" s="441"/>
    </row>
    <row r="41103" spans="25:27" x14ac:dyDescent="0.2">
      <c r="Y41103" s="396"/>
      <c r="Z41103" s="396"/>
      <c r="AA41103" s="441"/>
    </row>
    <row r="41104" spans="25:27" x14ac:dyDescent="0.2">
      <c r="Y41104" s="396"/>
      <c r="Z41104" s="396"/>
      <c r="AA41104" s="441"/>
    </row>
    <row r="41105" spans="25:27" x14ac:dyDescent="0.2">
      <c r="Y41105" s="396"/>
      <c r="Z41105" s="396"/>
      <c r="AA41105" s="441"/>
    </row>
    <row r="41106" spans="25:27" x14ac:dyDescent="0.2">
      <c r="Y41106" s="396"/>
      <c r="Z41106" s="396"/>
      <c r="AA41106" s="441"/>
    </row>
    <row r="41107" spans="25:27" x14ac:dyDescent="0.2">
      <c r="Y41107" s="396"/>
      <c r="Z41107" s="396"/>
      <c r="AA41107" s="441"/>
    </row>
    <row r="41108" spans="25:27" x14ac:dyDescent="0.2">
      <c r="Y41108" s="396"/>
      <c r="Z41108" s="396"/>
      <c r="AA41108" s="441"/>
    </row>
    <row r="41109" spans="25:27" x14ac:dyDescent="0.2">
      <c r="Y41109" s="396"/>
      <c r="Z41109" s="396"/>
      <c r="AA41109" s="441"/>
    </row>
    <row r="41110" spans="25:27" x14ac:dyDescent="0.2">
      <c r="Y41110" s="396"/>
      <c r="Z41110" s="396"/>
      <c r="AA41110" s="441"/>
    </row>
    <row r="41111" spans="25:27" x14ac:dyDescent="0.2">
      <c r="Y41111" s="396"/>
      <c r="Z41111" s="396"/>
      <c r="AA41111" s="441"/>
    </row>
    <row r="41112" spans="25:27" x14ac:dyDescent="0.2">
      <c r="Y41112" s="396"/>
      <c r="Z41112" s="396"/>
      <c r="AA41112" s="441"/>
    </row>
    <row r="41113" spans="25:27" x14ac:dyDescent="0.2">
      <c r="Y41113" s="396"/>
      <c r="Z41113" s="396"/>
      <c r="AA41113" s="441"/>
    </row>
    <row r="41114" spans="25:27" x14ac:dyDescent="0.2">
      <c r="Y41114" s="396"/>
      <c r="Z41114" s="396"/>
      <c r="AA41114" s="441"/>
    </row>
    <row r="41115" spans="25:27" x14ac:dyDescent="0.2">
      <c r="Y41115" s="396"/>
      <c r="Z41115" s="396"/>
      <c r="AA41115" s="441"/>
    </row>
    <row r="41116" spans="25:27" x14ac:dyDescent="0.2">
      <c r="Y41116" s="396"/>
      <c r="Z41116" s="396"/>
      <c r="AA41116" s="441"/>
    </row>
    <row r="41117" spans="25:27" x14ac:dyDescent="0.2">
      <c r="Y41117" s="396"/>
      <c r="Z41117" s="396"/>
      <c r="AA41117" s="441"/>
    </row>
    <row r="41118" spans="25:27" x14ac:dyDescent="0.2">
      <c r="Y41118" s="396"/>
      <c r="Z41118" s="396"/>
      <c r="AA41118" s="441"/>
    </row>
    <row r="41119" spans="25:27" x14ac:dyDescent="0.2">
      <c r="Y41119" s="396"/>
      <c r="Z41119" s="396"/>
      <c r="AA41119" s="441"/>
    </row>
    <row r="41120" spans="25:27" x14ac:dyDescent="0.2">
      <c r="Y41120" s="396"/>
      <c r="Z41120" s="396"/>
      <c r="AA41120" s="441"/>
    </row>
    <row r="41121" spans="25:27" x14ac:dyDescent="0.2">
      <c r="Y41121" s="396"/>
      <c r="Z41121" s="396"/>
      <c r="AA41121" s="441"/>
    </row>
    <row r="41122" spans="25:27" x14ac:dyDescent="0.2">
      <c r="Y41122" s="396"/>
      <c r="Z41122" s="396"/>
      <c r="AA41122" s="441"/>
    </row>
    <row r="41123" spans="25:27" x14ac:dyDescent="0.2">
      <c r="Y41123" s="396"/>
      <c r="Z41123" s="396"/>
      <c r="AA41123" s="441"/>
    </row>
    <row r="41124" spans="25:27" x14ac:dyDescent="0.2">
      <c r="Y41124" s="396"/>
      <c r="Z41124" s="396"/>
      <c r="AA41124" s="441"/>
    </row>
    <row r="41125" spans="25:27" x14ac:dyDescent="0.2">
      <c r="Y41125" s="396"/>
      <c r="Z41125" s="396"/>
      <c r="AA41125" s="441"/>
    </row>
    <row r="41126" spans="25:27" x14ac:dyDescent="0.2">
      <c r="Y41126" s="396"/>
      <c r="Z41126" s="396"/>
      <c r="AA41126" s="441"/>
    </row>
    <row r="41127" spans="25:27" x14ac:dyDescent="0.2">
      <c r="Y41127" s="396"/>
      <c r="Z41127" s="396"/>
      <c r="AA41127" s="441"/>
    </row>
    <row r="41128" spans="25:27" x14ac:dyDescent="0.2">
      <c r="Y41128" s="396"/>
      <c r="Z41128" s="396"/>
      <c r="AA41128" s="441"/>
    </row>
    <row r="41129" spans="25:27" x14ac:dyDescent="0.2">
      <c r="Y41129" s="396"/>
      <c r="Z41129" s="396"/>
      <c r="AA41129" s="441"/>
    </row>
    <row r="41130" spans="25:27" x14ac:dyDescent="0.2">
      <c r="Y41130" s="396"/>
      <c r="Z41130" s="396"/>
      <c r="AA41130" s="441"/>
    </row>
    <row r="41131" spans="25:27" x14ac:dyDescent="0.2">
      <c r="Y41131" s="396"/>
      <c r="Z41131" s="396"/>
      <c r="AA41131" s="441"/>
    </row>
    <row r="41132" spans="25:27" x14ac:dyDescent="0.2">
      <c r="Y41132" s="396"/>
      <c r="Z41132" s="396"/>
      <c r="AA41132" s="441"/>
    </row>
    <row r="41133" spans="25:27" x14ac:dyDescent="0.2">
      <c r="Y41133" s="396"/>
      <c r="Z41133" s="396"/>
      <c r="AA41133" s="441"/>
    </row>
    <row r="41134" spans="25:27" x14ac:dyDescent="0.2">
      <c r="Y41134" s="396"/>
      <c r="Z41134" s="396"/>
      <c r="AA41134" s="441"/>
    </row>
    <row r="41135" spans="25:27" x14ac:dyDescent="0.2">
      <c r="Y41135" s="396"/>
      <c r="Z41135" s="396"/>
      <c r="AA41135" s="441"/>
    </row>
    <row r="41136" spans="25:27" x14ac:dyDescent="0.2">
      <c r="Y41136" s="396"/>
      <c r="Z41136" s="396"/>
      <c r="AA41136" s="441"/>
    </row>
    <row r="41137" spans="25:27" x14ac:dyDescent="0.2">
      <c r="Y41137" s="396"/>
      <c r="Z41137" s="396"/>
      <c r="AA41137" s="441"/>
    </row>
    <row r="41138" spans="25:27" x14ac:dyDescent="0.2">
      <c r="Y41138" s="396"/>
      <c r="Z41138" s="396"/>
      <c r="AA41138" s="441"/>
    </row>
    <row r="41139" spans="25:27" x14ac:dyDescent="0.2">
      <c r="Y41139" s="396"/>
      <c r="Z41139" s="396"/>
      <c r="AA41139" s="441"/>
    </row>
    <row r="41140" spans="25:27" x14ac:dyDescent="0.2">
      <c r="Y41140" s="396"/>
      <c r="Z41140" s="396"/>
      <c r="AA41140" s="441"/>
    </row>
    <row r="41141" spans="25:27" x14ac:dyDescent="0.2">
      <c r="Y41141" s="396"/>
      <c r="Z41141" s="396"/>
      <c r="AA41141" s="441"/>
    </row>
    <row r="41142" spans="25:27" x14ac:dyDescent="0.2">
      <c r="Y41142" s="396"/>
      <c r="Z41142" s="396"/>
      <c r="AA41142" s="441"/>
    </row>
    <row r="41143" spans="25:27" x14ac:dyDescent="0.2">
      <c r="Y41143" s="396"/>
      <c r="Z41143" s="396"/>
      <c r="AA41143" s="441"/>
    </row>
    <row r="41144" spans="25:27" x14ac:dyDescent="0.2">
      <c r="Y41144" s="396"/>
      <c r="Z41144" s="396"/>
      <c r="AA41144" s="441"/>
    </row>
    <row r="41145" spans="25:27" x14ac:dyDescent="0.2">
      <c r="Y41145" s="396"/>
      <c r="Z41145" s="396"/>
      <c r="AA41145" s="441"/>
    </row>
    <row r="41146" spans="25:27" x14ac:dyDescent="0.2">
      <c r="Y41146" s="396"/>
      <c r="Z41146" s="396"/>
      <c r="AA41146" s="441"/>
    </row>
    <row r="41147" spans="25:27" x14ac:dyDescent="0.2">
      <c r="Y41147" s="396"/>
      <c r="Z41147" s="396"/>
      <c r="AA41147" s="441"/>
    </row>
    <row r="41148" spans="25:27" x14ac:dyDescent="0.2">
      <c r="Y41148" s="396"/>
      <c r="Z41148" s="396"/>
      <c r="AA41148" s="441"/>
    </row>
    <row r="41149" spans="25:27" x14ac:dyDescent="0.2">
      <c r="Y41149" s="396"/>
      <c r="Z41149" s="396"/>
      <c r="AA41149" s="441"/>
    </row>
    <row r="41150" spans="25:27" x14ac:dyDescent="0.2">
      <c r="Y41150" s="396"/>
      <c r="Z41150" s="396"/>
      <c r="AA41150" s="441"/>
    </row>
    <row r="41151" spans="25:27" x14ac:dyDescent="0.2">
      <c r="Y41151" s="396"/>
      <c r="Z41151" s="396"/>
      <c r="AA41151" s="441"/>
    </row>
    <row r="41152" spans="25:27" x14ac:dyDescent="0.2">
      <c r="Y41152" s="396"/>
      <c r="Z41152" s="396"/>
      <c r="AA41152" s="441"/>
    </row>
    <row r="41153" spans="25:27" x14ac:dyDescent="0.2">
      <c r="Y41153" s="396"/>
      <c r="Z41153" s="396"/>
      <c r="AA41153" s="441"/>
    </row>
    <row r="41154" spans="25:27" x14ac:dyDescent="0.2">
      <c r="Y41154" s="396"/>
      <c r="Z41154" s="396"/>
      <c r="AA41154" s="441"/>
    </row>
    <row r="41155" spans="25:27" x14ac:dyDescent="0.2">
      <c r="Y41155" s="396"/>
      <c r="Z41155" s="396"/>
      <c r="AA41155" s="441"/>
    </row>
    <row r="41156" spans="25:27" x14ac:dyDescent="0.2">
      <c r="Y41156" s="396"/>
      <c r="Z41156" s="396"/>
      <c r="AA41156" s="441"/>
    </row>
    <row r="41157" spans="25:27" x14ac:dyDescent="0.2">
      <c r="Y41157" s="396"/>
      <c r="Z41157" s="396"/>
      <c r="AA41157" s="441"/>
    </row>
    <row r="41158" spans="25:27" x14ac:dyDescent="0.2">
      <c r="Y41158" s="396"/>
      <c r="Z41158" s="396"/>
      <c r="AA41158" s="441"/>
    </row>
    <row r="41159" spans="25:27" x14ac:dyDescent="0.2">
      <c r="Y41159" s="396"/>
      <c r="Z41159" s="396"/>
      <c r="AA41159" s="441"/>
    </row>
    <row r="41160" spans="25:27" x14ac:dyDescent="0.2">
      <c r="Y41160" s="396"/>
      <c r="Z41160" s="396"/>
      <c r="AA41160" s="441"/>
    </row>
    <row r="41161" spans="25:27" x14ac:dyDescent="0.2">
      <c r="Y41161" s="396"/>
      <c r="Z41161" s="396"/>
      <c r="AA41161" s="441"/>
    </row>
    <row r="41162" spans="25:27" x14ac:dyDescent="0.2">
      <c r="Y41162" s="396"/>
      <c r="Z41162" s="396"/>
      <c r="AA41162" s="441"/>
    </row>
    <row r="41163" spans="25:27" x14ac:dyDescent="0.2">
      <c r="Y41163" s="396"/>
      <c r="Z41163" s="396"/>
      <c r="AA41163" s="441"/>
    </row>
    <row r="41164" spans="25:27" x14ac:dyDescent="0.2">
      <c r="Y41164" s="396"/>
      <c r="Z41164" s="396"/>
      <c r="AA41164" s="441"/>
    </row>
    <row r="41165" spans="25:27" x14ac:dyDescent="0.2">
      <c r="Y41165" s="396"/>
      <c r="Z41165" s="396"/>
      <c r="AA41165" s="441"/>
    </row>
    <row r="41166" spans="25:27" x14ac:dyDescent="0.2">
      <c r="Y41166" s="396"/>
      <c r="Z41166" s="396"/>
      <c r="AA41166" s="441"/>
    </row>
    <row r="41167" spans="25:27" x14ac:dyDescent="0.2">
      <c r="Y41167" s="396"/>
      <c r="Z41167" s="396"/>
      <c r="AA41167" s="441"/>
    </row>
    <row r="41168" spans="25:27" x14ac:dyDescent="0.2">
      <c r="Y41168" s="396"/>
      <c r="Z41168" s="396"/>
      <c r="AA41168" s="441"/>
    </row>
    <row r="41169" spans="25:27" x14ac:dyDescent="0.2">
      <c r="Y41169" s="396"/>
      <c r="Z41169" s="396"/>
      <c r="AA41169" s="441"/>
    </row>
    <row r="41170" spans="25:27" x14ac:dyDescent="0.2">
      <c r="Y41170" s="396"/>
      <c r="Z41170" s="396"/>
      <c r="AA41170" s="441"/>
    </row>
    <row r="41171" spans="25:27" x14ac:dyDescent="0.2">
      <c r="Y41171" s="396"/>
      <c r="Z41171" s="396"/>
      <c r="AA41171" s="441"/>
    </row>
    <row r="41172" spans="25:27" x14ac:dyDescent="0.2">
      <c r="Y41172" s="396"/>
      <c r="Z41172" s="396"/>
      <c r="AA41172" s="441"/>
    </row>
    <row r="41173" spans="25:27" x14ac:dyDescent="0.2">
      <c r="Y41173" s="396"/>
      <c r="Z41173" s="396"/>
      <c r="AA41173" s="441"/>
    </row>
    <row r="41174" spans="25:27" x14ac:dyDescent="0.2">
      <c r="Y41174" s="396"/>
      <c r="Z41174" s="396"/>
      <c r="AA41174" s="441"/>
    </row>
    <row r="41175" spans="25:27" x14ac:dyDescent="0.2">
      <c r="Y41175" s="396"/>
      <c r="Z41175" s="396"/>
      <c r="AA41175" s="441"/>
    </row>
    <row r="41176" spans="25:27" x14ac:dyDescent="0.2">
      <c r="Y41176" s="396"/>
      <c r="Z41176" s="396"/>
      <c r="AA41176" s="441"/>
    </row>
    <row r="41177" spans="25:27" x14ac:dyDescent="0.2">
      <c r="Y41177" s="396"/>
      <c r="Z41177" s="396"/>
      <c r="AA41177" s="441"/>
    </row>
    <row r="41178" spans="25:27" x14ac:dyDescent="0.2">
      <c r="Y41178" s="396"/>
      <c r="Z41178" s="396"/>
      <c r="AA41178" s="441"/>
    </row>
    <row r="41179" spans="25:27" x14ac:dyDescent="0.2">
      <c r="Y41179" s="396"/>
      <c r="Z41179" s="396"/>
      <c r="AA41179" s="441"/>
    </row>
    <row r="41180" spans="25:27" x14ac:dyDescent="0.2">
      <c r="Y41180" s="396"/>
      <c r="Z41180" s="396"/>
      <c r="AA41180" s="441"/>
    </row>
    <row r="41181" spans="25:27" x14ac:dyDescent="0.2">
      <c r="Y41181" s="396"/>
      <c r="Z41181" s="396"/>
      <c r="AA41181" s="441"/>
    </row>
    <row r="41182" spans="25:27" x14ac:dyDescent="0.2">
      <c r="Y41182" s="396"/>
      <c r="Z41182" s="396"/>
      <c r="AA41182" s="441"/>
    </row>
    <row r="41183" spans="25:27" x14ac:dyDescent="0.2">
      <c r="Y41183" s="396"/>
      <c r="Z41183" s="396"/>
      <c r="AA41183" s="441"/>
    </row>
    <row r="41184" spans="25:27" x14ac:dyDescent="0.2">
      <c r="Y41184" s="396"/>
      <c r="Z41184" s="396"/>
      <c r="AA41184" s="441"/>
    </row>
    <row r="41185" spans="25:27" x14ac:dyDescent="0.2">
      <c r="Y41185" s="396"/>
      <c r="Z41185" s="396"/>
      <c r="AA41185" s="441"/>
    </row>
    <row r="41186" spans="25:27" x14ac:dyDescent="0.2">
      <c r="Y41186" s="396"/>
      <c r="Z41186" s="396"/>
      <c r="AA41186" s="441"/>
    </row>
    <row r="41187" spans="25:27" x14ac:dyDescent="0.2">
      <c r="Y41187" s="396"/>
      <c r="Z41187" s="396"/>
      <c r="AA41187" s="441"/>
    </row>
    <row r="41188" spans="25:27" x14ac:dyDescent="0.2">
      <c r="Y41188" s="396"/>
      <c r="Z41188" s="396"/>
      <c r="AA41188" s="441"/>
    </row>
    <row r="41189" spans="25:27" x14ac:dyDescent="0.2">
      <c r="Y41189" s="396"/>
      <c r="Z41189" s="396"/>
      <c r="AA41189" s="441"/>
    </row>
    <row r="41190" spans="25:27" x14ac:dyDescent="0.2">
      <c r="Y41190" s="396"/>
      <c r="Z41190" s="396"/>
      <c r="AA41190" s="441"/>
    </row>
    <row r="41191" spans="25:27" x14ac:dyDescent="0.2">
      <c r="Y41191" s="396"/>
      <c r="Z41191" s="396"/>
      <c r="AA41191" s="441"/>
    </row>
    <row r="41192" spans="25:27" x14ac:dyDescent="0.2">
      <c r="Y41192" s="396"/>
      <c r="Z41192" s="396"/>
      <c r="AA41192" s="441"/>
    </row>
    <row r="41193" spans="25:27" x14ac:dyDescent="0.2">
      <c r="Y41193" s="396"/>
      <c r="Z41193" s="396"/>
      <c r="AA41193" s="441"/>
    </row>
    <row r="41194" spans="25:27" x14ac:dyDescent="0.2">
      <c r="Y41194" s="396"/>
      <c r="Z41194" s="396"/>
      <c r="AA41194" s="441"/>
    </row>
    <row r="41195" spans="25:27" x14ac:dyDescent="0.2">
      <c r="Y41195" s="396"/>
      <c r="Z41195" s="396"/>
      <c r="AA41195" s="441"/>
    </row>
    <row r="41196" spans="25:27" x14ac:dyDescent="0.2">
      <c r="Y41196" s="396"/>
      <c r="Z41196" s="396"/>
      <c r="AA41196" s="441"/>
    </row>
    <row r="41197" spans="25:27" x14ac:dyDescent="0.2">
      <c r="Y41197" s="396"/>
      <c r="Z41197" s="396"/>
      <c r="AA41197" s="441"/>
    </row>
    <row r="41198" spans="25:27" x14ac:dyDescent="0.2">
      <c r="Y41198" s="396"/>
      <c r="Z41198" s="396"/>
      <c r="AA41198" s="441"/>
    </row>
    <row r="41199" spans="25:27" x14ac:dyDescent="0.2">
      <c r="Y41199" s="396"/>
      <c r="Z41199" s="396"/>
      <c r="AA41199" s="441"/>
    </row>
    <row r="41200" spans="25:27" x14ac:dyDescent="0.2">
      <c r="Y41200" s="396"/>
      <c r="Z41200" s="396"/>
      <c r="AA41200" s="441"/>
    </row>
    <row r="41201" spans="25:27" x14ac:dyDescent="0.2">
      <c r="Y41201" s="396"/>
      <c r="Z41201" s="396"/>
      <c r="AA41201" s="441"/>
    </row>
    <row r="41202" spans="25:27" x14ac:dyDescent="0.2">
      <c r="Y41202" s="396"/>
      <c r="Z41202" s="396"/>
      <c r="AA41202" s="441"/>
    </row>
    <row r="41203" spans="25:27" x14ac:dyDescent="0.2">
      <c r="Y41203" s="396"/>
      <c r="Z41203" s="396"/>
      <c r="AA41203" s="441"/>
    </row>
    <row r="41204" spans="25:27" x14ac:dyDescent="0.2">
      <c r="Y41204" s="396"/>
      <c r="Z41204" s="396"/>
      <c r="AA41204" s="441"/>
    </row>
    <row r="41205" spans="25:27" x14ac:dyDescent="0.2">
      <c r="Y41205" s="396"/>
      <c r="Z41205" s="396"/>
      <c r="AA41205" s="441"/>
    </row>
    <row r="41206" spans="25:27" x14ac:dyDescent="0.2">
      <c r="Y41206" s="396"/>
      <c r="Z41206" s="396"/>
      <c r="AA41206" s="441"/>
    </row>
    <row r="41207" spans="25:27" x14ac:dyDescent="0.2">
      <c r="Y41207" s="396"/>
      <c r="Z41207" s="396"/>
      <c r="AA41207" s="441"/>
    </row>
    <row r="41208" spans="25:27" x14ac:dyDescent="0.2">
      <c r="Y41208" s="396"/>
      <c r="Z41208" s="396"/>
      <c r="AA41208" s="441"/>
    </row>
    <row r="41209" spans="25:27" x14ac:dyDescent="0.2">
      <c r="Y41209" s="396"/>
      <c r="Z41209" s="396"/>
      <c r="AA41209" s="441"/>
    </row>
    <row r="41210" spans="25:27" x14ac:dyDescent="0.2">
      <c r="Y41210" s="396"/>
      <c r="Z41210" s="396"/>
      <c r="AA41210" s="441"/>
    </row>
    <row r="41211" spans="25:27" x14ac:dyDescent="0.2">
      <c r="Y41211" s="396"/>
      <c r="Z41211" s="396"/>
      <c r="AA41211" s="441"/>
    </row>
    <row r="41212" spans="25:27" x14ac:dyDescent="0.2">
      <c r="Y41212" s="396"/>
      <c r="Z41212" s="396"/>
      <c r="AA41212" s="441"/>
    </row>
    <row r="41213" spans="25:27" x14ac:dyDescent="0.2">
      <c r="Y41213" s="396"/>
      <c r="Z41213" s="396"/>
      <c r="AA41213" s="441"/>
    </row>
    <row r="41214" spans="25:27" x14ac:dyDescent="0.2">
      <c r="Y41214" s="396"/>
      <c r="Z41214" s="396"/>
      <c r="AA41214" s="441"/>
    </row>
    <row r="41215" spans="25:27" x14ac:dyDescent="0.2">
      <c r="Y41215" s="396"/>
      <c r="Z41215" s="396"/>
      <c r="AA41215" s="441"/>
    </row>
    <row r="41216" spans="25:27" x14ac:dyDescent="0.2">
      <c r="Y41216" s="396"/>
      <c r="Z41216" s="396"/>
      <c r="AA41216" s="441"/>
    </row>
    <row r="41217" spans="25:27" x14ac:dyDescent="0.2">
      <c r="Y41217" s="396"/>
      <c r="Z41217" s="396"/>
      <c r="AA41217" s="441"/>
    </row>
    <row r="41218" spans="25:27" x14ac:dyDescent="0.2">
      <c r="Y41218" s="396"/>
      <c r="Z41218" s="396"/>
      <c r="AA41218" s="441"/>
    </row>
    <row r="41219" spans="25:27" x14ac:dyDescent="0.2">
      <c r="Y41219" s="396"/>
      <c r="Z41219" s="396"/>
      <c r="AA41219" s="441"/>
    </row>
    <row r="41220" spans="25:27" x14ac:dyDescent="0.2">
      <c r="Y41220" s="396"/>
      <c r="Z41220" s="396"/>
      <c r="AA41220" s="441"/>
    </row>
    <row r="41221" spans="25:27" x14ac:dyDescent="0.2">
      <c r="Y41221" s="396"/>
      <c r="Z41221" s="396"/>
      <c r="AA41221" s="441"/>
    </row>
    <row r="41222" spans="25:27" x14ac:dyDescent="0.2">
      <c r="Y41222" s="396"/>
      <c r="Z41222" s="396"/>
      <c r="AA41222" s="441"/>
    </row>
    <row r="41223" spans="25:27" x14ac:dyDescent="0.2">
      <c r="Y41223" s="396"/>
      <c r="Z41223" s="396"/>
      <c r="AA41223" s="441"/>
    </row>
    <row r="41224" spans="25:27" x14ac:dyDescent="0.2">
      <c r="Y41224" s="396"/>
      <c r="Z41224" s="396"/>
      <c r="AA41224" s="441"/>
    </row>
    <row r="41225" spans="25:27" x14ac:dyDescent="0.2">
      <c r="Y41225" s="396"/>
      <c r="Z41225" s="396"/>
      <c r="AA41225" s="441"/>
    </row>
    <row r="41226" spans="25:27" x14ac:dyDescent="0.2">
      <c r="Y41226" s="396"/>
      <c r="Z41226" s="396"/>
      <c r="AA41226" s="441"/>
    </row>
    <row r="41227" spans="25:27" x14ac:dyDescent="0.2">
      <c r="Y41227" s="396"/>
      <c r="Z41227" s="396"/>
      <c r="AA41227" s="441"/>
    </row>
    <row r="41228" spans="25:27" x14ac:dyDescent="0.2">
      <c r="Y41228" s="396"/>
      <c r="Z41228" s="396"/>
      <c r="AA41228" s="441"/>
    </row>
    <row r="41229" spans="25:27" x14ac:dyDescent="0.2">
      <c r="Y41229" s="396"/>
      <c r="Z41229" s="396"/>
      <c r="AA41229" s="441"/>
    </row>
    <row r="41230" spans="25:27" x14ac:dyDescent="0.2">
      <c r="Y41230" s="396"/>
      <c r="Z41230" s="396"/>
      <c r="AA41230" s="441"/>
    </row>
    <row r="41231" spans="25:27" x14ac:dyDescent="0.2">
      <c r="Y41231" s="396"/>
      <c r="Z41231" s="396"/>
      <c r="AA41231" s="441"/>
    </row>
    <row r="41232" spans="25:27" x14ac:dyDescent="0.2">
      <c r="Y41232" s="396"/>
      <c r="Z41232" s="396"/>
      <c r="AA41232" s="441"/>
    </row>
    <row r="41233" spans="25:27" x14ac:dyDescent="0.2">
      <c r="Y41233" s="396"/>
      <c r="Z41233" s="396"/>
      <c r="AA41233" s="441"/>
    </row>
    <row r="41234" spans="25:27" x14ac:dyDescent="0.2">
      <c r="Y41234" s="396"/>
      <c r="Z41234" s="396"/>
      <c r="AA41234" s="441"/>
    </row>
    <row r="41235" spans="25:27" x14ac:dyDescent="0.2">
      <c r="Y41235" s="396"/>
      <c r="Z41235" s="396"/>
      <c r="AA41235" s="441"/>
    </row>
    <row r="41236" spans="25:27" x14ac:dyDescent="0.2">
      <c r="Y41236" s="396"/>
      <c r="Z41236" s="396"/>
      <c r="AA41236" s="441"/>
    </row>
    <row r="41237" spans="25:27" x14ac:dyDescent="0.2">
      <c r="Y41237" s="396"/>
      <c r="Z41237" s="396"/>
      <c r="AA41237" s="441"/>
    </row>
    <row r="41238" spans="25:27" x14ac:dyDescent="0.2">
      <c r="Y41238" s="396"/>
      <c r="Z41238" s="396"/>
      <c r="AA41238" s="441"/>
    </row>
    <row r="41239" spans="25:27" x14ac:dyDescent="0.2">
      <c r="Y41239" s="396"/>
      <c r="Z41239" s="396"/>
      <c r="AA41239" s="441"/>
    </row>
    <row r="41240" spans="25:27" x14ac:dyDescent="0.2">
      <c r="Y41240" s="396"/>
      <c r="Z41240" s="396"/>
      <c r="AA41240" s="441"/>
    </row>
    <row r="41241" spans="25:27" x14ac:dyDescent="0.2">
      <c r="Y41241" s="396"/>
      <c r="Z41241" s="396"/>
      <c r="AA41241" s="441"/>
    </row>
    <row r="41242" spans="25:27" x14ac:dyDescent="0.2">
      <c r="Y41242" s="396"/>
      <c r="Z41242" s="396"/>
      <c r="AA41242" s="441"/>
    </row>
    <row r="41243" spans="25:27" x14ac:dyDescent="0.2">
      <c r="Y41243" s="396"/>
      <c r="Z41243" s="396"/>
      <c r="AA41243" s="441"/>
    </row>
    <row r="41244" spans="25:27" x14ac:dyDescent="0.2">
      <c r="Y41244" s="396"/>
      <c r="Z41244" s="396"/>
      <c r="AA41244" s="441"/>
    </row>
    <row r="41245" spans="25:27" x14ac:dyDescent="0.2">
      <c r="Y41245" s="396"/>
      <c r="Z41245" s="396"/>
      <c r="AA41245" s="441"/>
    </row>
    <row r="41246" spans="25:27" x14ac:dyDescent="0.2">
      <c r="Y41246" s="396"/>
      <c r="Z41246" s="396"/>
      <c r="AA41246" s="441"/>
    </row>
    <row r="41247" spans="25:27" x14ac:dyDescent="0.2">
      <c r="Y41247" s="396"/>
      <c r="Z41247" s="396"/>
      <c r="AA41247" s="441"/>
    </row>
    <row r="41248" spans="25:27" x14ac:dyDescent="0.2">
      <c r="Y41248" s="396"/>
      <c r="Z41248" s="396"/>
      <c r="AA41248" s="441"/>
    </row>
    <row r="41249" spans="25:27" x14ac:dyDescent="0.2">
      <c r="Y41249" s="396"/>
      <c r="Z41249" s="396"/>
      <c r="AA41249" s="441"/>
    </row>
    <row r="41250" spans="25:27" x14ac:dyDescent="0.2">
      <c r="Y41250" s="396"/>
      <c r="Z41250" s="396"/>
      <c r="AA41250" s="441"/>
    </row>
    <row r="41251" spans="25:27" x14ac:dyDescent="0.2">
      <c r="Y41251" s="396"/>
      <c r="Z41251" s="396"/>
      <c r="AA41251" s="441"/>
    </row>
    <row r="41252" spans="25:27" x14ac:dyDescent="0.2">
      <c r="Y41252" s="396"/>
      <c r="Z41252" s="396"/>
      <c r="AA41252" s="441"/>
    </row>
    <row r="41253" spans="25:27" x14ac:dyDescent="0.2">
      <c r="Y41253" s="396"/>
      <c r="Z41253" s="396"/>
      <c r="AA41253" s="441"/>
    </row>
    <row r="41254" spans="25:27" x14ac:dyDescent="0.2">
      <c r="Y41254" s="396"/>
      <c r="Z41254" s="396"/>
      <c r="AA41254" s="441"/>
    </row>
    <row r="41255" spans="25:27" x14ac:dyDescent="0.2">
      <c r="Y41255" s="396"/>
      <c r="Z41255" s="396"/>
      <c r="AA41255" s="441"/>
    </row>
    <row r="41256" spans="25:27" x14ac:dyDescent="0.2">
      <c r="Y41256" s="396"/>
      <c r="Z41256" s="396"/>
      <c r="AA41256" s="441"/>
    </row>
    <row r="41257" spans="25:27" x14ac:dyDescent="0.2">
      <c r="Y41257" s="396"/>
      <c r="Z41257" s="396"/>
      <c r="AA41257" s="441"/>
    </row>
    <row r="41258" spans="25:27" x14ac:dyDescent="0.2">
      <c r="Y41258" s="396"/>
      <c r="Z41258" s="396"/>
      <c r="AA41258" s="441"/>
    </row>
    <row r="41259" spans="25:27" x14ac:dyDescent="0.2">
      <c r="Y41259" s="396"/>
      <c r="Z41259" s="396"/>
      <c r="AA41259" s="441"/>
    </row>
    <row r="41260" spans="25:27" x14ac:dyDescent="0.2">
      <c r="Y41260" s="396"/>
      <c r="Z41260" s="396"/>
      <c r="AA41260" s="441"/>
    </row>
    <row r="41261" spans="25:27" x14ac:dyDescent="0.2">
      <c r="Y41261" s="396"/>
      <c r="Z41261" s="396"/>
      <c r="AA41261" s="441"/>
    </row>
    <row r="41262" spans="25:27" x14ac:dyDescent="0.2">
      <c r="Y41262" s="396"/>
      <c r="Z41262" s="396"/>
      <c r="AA41262" s="441"/>
    </row>
    <row r="41263" spans="25:27" x14ac:dyDescent="0.2">
      <c r="Y41263" s="396"/>
      <c r="Z41263" s="396"/>
      <c r="AA41263" s="441"/>
    </row>
    <row r="41264" spans="25:27" x14ac:dyDescent="0.2">
      <c r="Y41264" s="396"/>
      <c r="Z41264" s="396"/>
      <c r="AA41264" s="441"/>
    </row>
    <row r="41265" spans="25:27" x14ac:dyDescent="0.2">
      <c r="Y41265" s="396"/>
      <c r="Z41265" s="396"/>
      <c r="AA41265" s="441"/>
    </row>
    <row r="41266" spans="25:27" x14ac:dyDescent="0.2">
      <c r="Y41266" s="396"/>
      <c r="Z41266" s="396"/>
      <c r="AA41266" s="441"/>
    </row>
    <row r="41267" spans="25:27" x14ac:dyDescent="0.2">
      <c r="Y41267" s="396"/>
      <c r="Z41267" s="396"/>
      <c r="AA41267" s="441"/>
    </row>
    <row r="41268" spans="25:27" x14ac:dyDescent="0.2">
      <c r="Y41268" s="396"/>
      <c r="Z41268" s="396"/>
      <c r="AA41268" s="441"/>
    </row>
    <row r="41269" spans="25:27" x14ac:dyDescent="0.2">
      <c r="Y41269" s="396"/>
      <c r="Z41269" s="396"/>
      <c r="AA41269" s="441"/>
    </row>
    <row r="41270" spans="25:27" x14ac:dyDescent="0.2">
      <c r="Y41270" s="396"/>
      <c r="Z41270" s="396"/>
      <c r="AA41270" s="441"/>
    </row>
    <row r="41271" spans="25:27" x14ac:dyDescent="0.2">
      <c r="Y41271" s="396"/>
      <c r="Z41271" s="396"/>
      <c r="AA41271" s="441"/>
    </row>
    <row r="41272" spans="25:27" x14ac:dyDescent="0.2">
      <c r="Y41272" s="396"/>
      <c r="Z41272" s="396"/>
      <c r="AA41272" s="441"/>
    </row>
    <row r="41273" spans="25:27" x14ac:dyDescent="0.2">
      <c r="Y41273" s="396"/>
      <c r="Z41273" s="396"/>
      <c r="AA41273" s="441"/>
    </row>
    <row r="41274" spans="25:27" x14ac:dyDescent="0.2">
      <c r="Y41274" s="396"/>
      <c r="Z41274" s="396"/>
      <c r="AA41274" s="441"/>
    </row>
    <row r="41275" spans="25:27" x14ac:dyDescent="0.2">
      <c r="Y41275" s="396"/>
      <c r="Z41275" s="396"/>
      <c r="AA41275" s="441"/>
    </row>
    <row r="41276" spans="25:27" x14ac:dyDescent="0.2">
      <c r="Y41276" s="396"/>
      <c r="Z41276" s="396"/>
      <c r="AA41276" s="441"/>
    </row>
    <row r="41277" spans="25:27" x14ac:dyDescent="0.2">
      <c r="Y41277" s="396"/>
      <c r="Z41277" s="396"/>
      <c r="AA41277" s="441"/>
    </row>
    <row r="41278" spans="25:27" x14ac:dyDescent="0.2">
      <c r="Y41278" s="396"/>
      <c r="Z41278" s="396"/>
      <c r="AA41278" s="441"/>
    </row>
    <row r="41279" spans="25:27" x14ac:dyDescent="0.2">
      <c r="Y41279" s="396"/>
      <c r="Z41279" s="396"/>
      <c r="AA41279" s="441"/>
    </row>
    <row r="41280" spans="25:27" x14ac:dyDescent="0.2">
      <c r="Y41280" s="396"/>
      <c r="Z41280" s="396"/>
      <c r="AA41280" s="441"/>
    </row>
    <row r="41281" spans="25:27" x14ac:dyDescent="0.2">
      <c r="Y41281" s="396"/>
      <c r="Z41281" s="396"/>
      <c r="AA41281" s="441"/>
    </row>
    <row r="41282" spans="25:27" x14ac:dyDescent="0.2">
      <c r="Y41282" s="396"/>
      <c r="Z41282" s="396"/>
      <c r="AA41282" s="441"/>
    </row>
    <row r="41283" spans="25:27" x14ac:dyDescent="0.2">
      <c r="Y41283" s="396"/>
      <c r="Z41283" s="396"/>
      <c r="AA41283" s="441"/>
    </row>
    <row r="41284" spans="25:27" x14ac:dyDescent="0.2">
      <c r="Y41284" s="396"/>
      <c r="Z41284" s="396"/>
      <c r="AA41284" s="441"/>
    </row>
    <row r="41285" spans="25:27" x14ac:dyDescent="0.2">
      <c r="Y41285" s="396"/>
      <c r="Z41285" s="396"/>
      <c r="AA41285" s="441"/>
    </row>
    <row r="41286" spans="25:27" x14ac:dyDescent="0.2">
      <c r="Y41286" s="396"/>
      <c r="Z41286" s="396"/>
      <c r="AA41286" s="441"/>
    </row>
    <row r="41287" spans="25:27" x14ac:dyDescent="0.2">
      <c r="Y41287" s="396"/>
      <c r="Z41287" s="396"/>
      <c r="AA41287" s="441"/>
    </row>
    <row r="41288" spans="25:27" x14ac:dyDescent="0.2">
      <c r="Y41288" s="396"/>
      <c r="Z41288" s="396"/>
      <c r="AA41288" s="441"/>
    </row>
    <row r="41289" spans="25:27" x14ac:dyDescent="0.2">
      <c r="Y41289" s="396"/>
      <c r="Z41289" s="396"/>
      <c r="AA41289" s="441"/>
    </row>
    <row r="41290" spans="25:27" x14ac:dyDescent="0.2">
      <c r="Y41290" s="396"/>
      <c r="Z41290" s="396"/>
      <c r="AA41290" s="441"/>
    </row>
    <row r="41291" spans="25:27" x14ac:dyDescent="0.2">
      <c r="Y41291" s="396"/>
      <c r="Z41291" s="396"/>
      <c r="AA41291" s="441"/>
    </row>
    <row r="41292" spans="25:27" x14ac:dyDescent="0.2">
      <c r="Y41292" s="396"/>
      <c r="Z41292" s="396"/>
      <c r="AA41292" s="441"/>
    </row>
    <row r="41293" spans="25:27" x14ac:dyDescent="0.2">
      <c r="Y41293" s="396"/>
      <c r="Z41293" s="396"/>
      <c r="AA41293" s="441"/>
    </row>
    <row r="41294" spans="25:27" x14ac:dyDescent="0.2">
      <c r="Y41294" s="396"/>
      <c r="Z41294" s="396"/>
      <c r="AA41294" s="441"/>
    </row>
    <row r="41295" spans="25:27" x14ac:dyDescent="0.2">
      <c r="Y41295" s="396"/>
      <c r="Z41295" s="396"/>
      <c r="AA41295" s="441"/>
    </row>
    <row r="41296" spans="25:27" x14ac:dyDescent="0.2">
      <c r="Y41296" s="396"/>
      <c r="Z41296" s="396"/>
      <c r="AA41296" s="441"/>
    </row>
    <row r="41297" spans="25:27" x14ac:dyDescent="0.2">
      <c r="Y41297" s="396"/>
      <c r="Z41297" s="396"/>
      <c r="AA41297" s="441"/>
    </row>
    <row r="41298" spans="25:27" x14ac:dyDescent="0.2">
      <c r="Y41298" s="396"/>
      <c r="Z41298" s="396"/>
      <c r="AA41298" s="441"/>
    </row>
    <row r="41299" spans="25:27" x14ac:dyDescent="0.2">
      <c r="Y41299" s="396"/>
      <c r="Z41299" s="396"/>
      <c r="AA41299" s="441"/>
    </row>
    <row r="41300" spans="25:27" x14ac:dyDescent="0.2">
      <c r="Y41300" s="396"/>
      <c r="Z41300" s="396"/>
      <c r="AA41300" s="441"/>
    </row>
    <row r="41301" spans="25:27" x14ac:dyDescent="0.2">
      <c r="Y41301" s="396"/>
      <c r="Z41301" s="396"/>
      <c r="AA41301" s="441"/>
    </row>
    <row r="41302" spans="25:27" x14ac:dyDescent="0.2">
      <c r="Y41302" s="396"/>
      <c r="Z41302" s="396"/>
      <c r="AA41302" s="441"/>
    </row>
    <row r="41303" spans="25:27" x14ac:dyDescent="0.2">
      <c r="Y41303" s="396"/>
      <c r="Z41303" s="396"/>
      <c r="AA41303" s="441"/>
    </row>
    <row r="41304" spans="25:27" x14ac:dyDescent="0.2">
      <c r="Y41304" s="396"/>
      <c r="Z41304" s="396"/>
      <c r="AA41304" s="441"/>
    </row>
    <row r="41305" spans="25:27" x14ac:dyDescent="0.2">
      <c r="Y41305" s="396"/>
      <c r="Z41305" s="396"/>
      <c r="AA41305" s="441"/>
    </row>
    <row r="41306" spans="25:27" x14ac:dyDescent="0.2">
      <c r="Y41306" s="396"/>
      <c r="Z41306" s="396"/>
      <c r="AA41306" s="441"/>
    </row>
    <row r="41307" spans="25:27" x14ac:dyDescent="0.2">
      <c r="Y41307" s="396"/>
      <c r="Z41307" s="396"/>
      <c r="AA41307" s="441"/>
    </row>
    <row r="41308" spans="25:27" x14ac:dyDescent="0.2">
      <c r="Y41308" s="396"/>
      <c r="Z41308" s="396"/>
      <c r="AA41308" s="441"/>
    </row>
    <row r="41309" spans="25:27" x14ac:dyDescent="0.2">
      <c r="Y41309" s="396"/>
      <c r="Z41309" s="396"/>
      <c r="AA41309" s="441"/>
    </row>
    <row r="41310" spans="25:27" x14ac:dyDescent="0.2">
      <c r="Y41310" s="396"/>
      <c r="Z41310" s="396"/>
      <c r="AA41310" s="441"/>
    </row>
    <row r="41311" spans="25:27" x14ac:dyDescent="0.2">
      <c r="Y41311" s="396"/>
      <c r="Z41311" s="396"/>
      <c r="AA41311" s="441"/>
    </row>
    <row r="41312" spans="25:27" x14ac:dyDescent="0.2">
      <c r="Y41312" s="396"/>
      <c r="Z41312" s="396"/>
      <c r="AA41312" s="441"/>
    </row>
    <row r="41313" spans="25:27" x14ac:dyDescent="0.2">
      <c r="Y41313" s="396"/>
      <c r="Z41313" s="396"/>
      <c r="AA41313" s="441"/>
    </row>
    <row r="41314" spans="25:27" x14ac:dyDescent="0.2">
      <c r="Y41314" s="396"/>
      <c r="Z41314" s="396"/>
      <c r="AA41314" s="441"/>
    </row>
    <row r="41315" spans="25:27" x14ac:dyDescent="0.2">
      <c r="Y41315" s="396"/>
      <c r="Z41315" s="396"/>
      <c r="AA41315" s="441"/>
    </row>
    <row r="41316" spans="25:27" x14ac:dyDescent="0.2">
      <c r="Y41316" s="396"/>
      <c r="Z41316" s="396"/>
      <c r="AA41316" s="441"/>
    </row>
    <row r="41317" spans="25:27" x14ac:dyDescent="0.2">
      <c r="Y41317" s="396"/>
      <c r="Z41317" s="396"/>
      <c r="AA41317" s="441"/>
    </row>
    <row r="41318" spans="25:27" x14ac:dyDescent="0.2">
      <c r="Y41318" s="396"/>
      <c r="Z41318" s="396"/>
      <c r="AA41318" s="441"/>
    </row>
    <row r="41319" spans="25:27" x14ac:dyDescent="0.2">
      <c r="Y41319" s="396"/>
      <c r="Z41319" s="396"/>
      <c r="AA41319" s="441"/>
    </row>
    <row r="41320" spans="25:27" x14ac:dyDescent="0.2">
      <c r="Y41320" s="396"/>
      <c r="Z41320" s="396"/>
      <c r="AA41320" s="441"/>
    </row>
    <row r="41321" spans="25:27" x14ac:dyDescent="0.2">
      <c r="Y41321" s="396"/>
      <c r="Z41321" s="396"/>
      <c r="AA41321" s="441"/>
    </row>
    <row r="41322" spans="25:27" x14ac:dyDescent="0.2">
      <c r="Y41322" s="396"/>
      <c r="Z41322" s="396"/>
      <c r="AA41322" s="441"/>
    </row>
    <row r="41323" spans="25:27" x14ac:dyDescent="0.2">
      <c r="Y41323" s="396"/>
      <c r="Z41323" s="396"/>
      <c r="AA41323" s="441"/>
    </row>
    <row r="41324" spans="25:27" x14ac:dyDescent="0.2">
      <c r="Y41324" s="396"/>
      <c r="Z41324" s="396"/>
      <c r="AA41324" s="441"/>
    </row>
    <row r="41325" spans="25:27" x14ac:dyDescent="0.2">
      <c r="Y41325" s="396"/>
      <c r="Z41325" s="396"/>
      <c r="AA41325" s="441"/>
    </row>
    <row r="41326" spans="25:27" x14ac:dyDescent="0.2">
      <c r="Y41326" s="396"/>
      <c r="Z41326" s="396"/>
      <c r="AA41326" s="441"/>
    </row>
    <row r="41327" spans="25:27" x14ac:dyDescent="0.2">
      <c r="Y41327" s="396"/>
      <c r="Z41327" s="396"/>
      <c r="AA41327" s="441"/>
    </row>
    <row r="41328" spans="25:27" x14ac:dyDescent="0.2">
      <c r="Y41328" s="396"/>
      <c r="Z41328" s="396"/>
      <c r="AA41328" s="441"/>
    </row>
    <row r="41329" spans="25:27" x14ac:dyDescent="0.2">
      <c r="Y41329" s="396"/>
      <c r="Z41329" s="396"/>
      <c r="AA41329" s="441"/>
    </row>
    <row r="41330" spans="25:27" x14ac:dyDescent="0.2">
      <c r="Y41330" s="396"/>
      <c r="Z41330" s="396"/>
      <c r="AA41330" s="441"/>
    </row>
    <row r="41331" spans="25:27" x14ac:dyDescent="0.2">
      <c r="Y41331" s="396"/>
      <c r="Z41331" s="396"/>
      <c r="AA41331" s="441"/>
    </row>
    <row r="41332" spans="25:27" x14ac:dyDescent="0.2">
      <c r="Y41332" s="396"/>
      <c r="Z41332" s="396"/>
      <c r="AA41332" s="441"/>
    </row>
    <row r="41333" spans="25:27" x14ac:dyDescent="0.2">
      <c r="Y41333" s="396"/>
      <c r="Z41333" s="396"/>
      <c r="AA41333" s="441"/>
    </row>
    <row r="41334" spans="25:27" x14ac:dyDescent="0.2">
      <c r="Y41334" s="396"/>
      <c r="Z41334" s="396"/>
      <c r="AA41334" s="441"/>
    </row>
    <row r="41335" spans="25:27" x14ac:dyDescent="0.2">
      <c r="Y41335" s="396"/>
      <c r="Z41335" s="396"/>
      <c r="AA41335" s="441"/>
    </row>
    <row r="41336" spans="25:27" x14ac:dyDescent="0.2">
      <c r="Y41336" s="396"/>
      <c r="Z41336" s="396"/>
      <c r="AA41336" s="441"/>
    </row>
    <row r="41337" spans="25:27" x14ac:dyDescent="0.2">
      <c r="Y41337" s="396"/>
      <c r="Z41337" s="396"/>
      <c r="AA41337" s="441"/>
    </row>
    <row r="41338" spans="25:27" x14ac:dyDescent="0.2">
      <c r="Y41338" s="396"/>
      <c r="Z41338" s="396"/>
      <c r="AA41338" s="441"/>
    </row>
    <row r="41339" spans="25:27" x14ac:dyDescent="0.2">
      <c r="Y41339" s="396"/>
      <c r="Z41339" s="396"/>
      <c r="AA41339" s="441"/>
    </row>
    <row r="41340" spans="25:27" x14ac:dyDescent="0.2">
      <c r="Y41340" s="396"/>
      <c r="Z41340" s="396"/>
      <c r="AA41340" s="441"/>
    </row>
    <row r="41341" spans="25:27" x14ac:dyDescent="0.2">
      <c r="Y41341" s="396"/>
      <c r="Z41341" s="396"/>
      <c r="AA41341" s="441"/>
    </row>
    <row r="41342" spans="25:27" x14ac:dyDescent="0.2">
      <c r="Y41342" s="396"/>
      <c r="Z41342" s="396"/>
      <c r="AA41342" s="441"/>
    </row>
    <row r="41343" spans="25:27" x14ac:dyDescent="0.2">
      <c r="Y41343" s="396"/>
      <c r="Z41343" s="396"/>
      <c r="AA41343" s="441"/>
    </row>
    <row r="41344" spans="25:27" x14ac:dyDescent="0.2">
      <c r="Y41344" s="396"/>
      <c r="Z41344" s="396"/>
      <c r="AA41344" s="441"/>
    </row>
    <row r="41345" spans="25:27" x14ac:dyDescent="0.2">
      <c r="Y41345" s="396"/>
      <c r="Z41345" s="396"/>
      <c r="AA41345" s="441"/>
    </row>
    <row r="41346" spans="25:27" x14ac:dyDescent="0.2">
      <c r="Y41346" s="396"/>
      <c r="Z41346" s="396"/>
      <c r="AA41346" s="441"/>
    </row>
    <row r="41347" spans="25:27" x14ac:dyDescent="0.2">
      <c r="Y41347" s="396"/>
      <c r="Z41347" s="396"/>
      <c r="AA41347" s="441"/>
    </row>
    <row r="41348" spans="25:27" x14ac:dyDescent="0.2">
      <c r="Y41348" s="396"/>
      <c r="Z41348" s="396"/>
      <c r="AA41348" s="441"/>
    </row>
    <row r="41349" spans="25:27" x14ac:dyDescent="0.2">
      <c r="Y41349" s="396"/>
      <c r="Z41349" s="396"/>
      <c r="AA41349" s="441"/>
    </row>
    <row r="41350" spans="25:27" x14ac:dyDescent="0.2">
      <c r="Y41350" s="396"/>
      <c r="Z41350" s="396"/>
      <c r="AA41350" s="441"/>
    </row>
    <row r="41351" spans="25:27" x14ac:dyDescent="0.2">
      <c r="Y41351" s="396"/>
      <c r="Z41351" s="396"/>
      <c r="AA41351" s="441"/>
    </row>
    <row r="41352" spans="25:27" x14ac:dyDescent="0.2">
      <c r="Y41352" s="396"/>
      <c r="Z41352" s="396"/>
      <c r="AA41352" s="441"/>
    </row>
    <row r="41353" spans="25:27" x14ac:dyDescent="0.2">
      <c r="Y41353" s="396"/>
      <c r="Z41353" s="396"/>
      <c r="AA41353" s="441"/>
    </row>
    <row r="41354" spans="25:27" x14ac:dyDescent="0.2">
      <c r="Y41354" s="396"/>
      <c r="Z41354" s="396"/>
      <c r="AA41354" s="441"/>
    </row>
    <row r="41355" spans="25:27" x14ac:dyDescent="0.2">
      <c r="Y41355" s="396"/>
      <c r="Z41355" s="396"/>
      <c r="AA41355" s="441"/>
    </row>
    <row r="41356" spans="25:27" x14ac:dyDescent="0.2">
      <c r="Y41356" s="396"/>
      <c r="Z41356" s="396"/>
      <c r="AA41356" s="441"/>
    </row>
    <row r="41357" spans="25:27" x14ac:dyDescent="0.2">
      <c r="Y41357" s="396"/>
      <c r="Z41357" s="396"/>
      <c r="AA41357" s="441"/>
    </row>
    <row r="41358" spans="25:27" x14ac:dyDescent="0.2">
      <c r="Y41358" s="396"/>
      <c r="Z41358" s="396"/>
      <c r="AA41358" s="441"/>
    </row>
    <row r="41359" spans="25:27" x14ac:dyDescent="0.2">
      <c r="Y41359" s="396"/>
      <c r="Z41359" s="396"/>
      <c r="AA41359" s="441"/>
    </row>
    <row r="41360" spans="25:27" x14ac:dyDescent="0.2">
      <c r="Y41360" s="396"/>
      <c r="Z41360" s="396"/>
      <c r="AA41360" s="441"/>
    </row>
    <row r="41361" spans="25:27" x14ac:dyDescent="0.2">
      <c r="Y41361" s="396"/>
      <c r="Z41361" s="396"/>
      <c r="AA41361" s="441"/>
    </row>
    <row r="41362" spans="25:27" x14ac:dyDescent="0.2">
      <c r="Y41362" s="396"/>
      <c r="Z41362" s="396"/>
      <c r="AA41362" s="441"/>
    </row>
    <row r="41363" spans="25:27" x14ac:dyDescent="0.2">
      <c r="Y41363" s="396"/>
      <c r="Z41363" s="396"/>
      <c r="AA41363" s="441"/>
    </row>
    <row r="41364" spans="25:27" x14ac:dyDescent="0.2">
      <c r="Y41364" s="396"/>
      <c r="Z41364" s="396"/>
      <c r="AA41364" s="441"/>
    </row>
    <row r="41365" spans="25:27" x14ac:dyDescent="0.2">
      <c r="Y41365" s="396"/>
      <c r="Z41365" s="396"/>
      <c r="AA41365" s="441"/>
    </row>
    <row r="41366" spans="25:27" x14ac:dyDescent="0.2">
      <c r="Y41366" s="396"/>
      <c r="Z41366" s="396"/>
      <c r="AA41366" s="441"/>
    </row>
    <row r="41367" spans="25:27" x14ac:dyDescent="0.2">
      <c r="Y41367" s="396"/>
      <c r="Z41367" s="396"/>
      <c r="AA41367" s="441"/>
    </row>
    <row r="41368" spans="25:27" x14ac:dyDescent="0.2">
      <c r="Y41368" s="396"/>
      <c r="Z41368" s="396"/>
      <c r="AA41368" s="441"/>
    </row>
    <row r="41369" spans="25:27" x14ac:dyDescent="0.2">
      <c r="Y41369" s="396"/>
      <c r="Z41369" s="396"/>
      <c r="AA41369" s="441"/>
    </row>
    <row r="41370" spans="25:27" x14ac:dyDescent="0.2">
      <c r="Y41370" s="396"/>
      <c r="Z41370" s="396"/>
      <c r="AA41370" s="441"/>
    </row>
    <row r="41371" spans="25:27" x14ac:dyDescent="0.2">
      <c r="Y41371" s="396"/>
      <c r="Z41371" s="396"/>
      <c r="AA41371" s="441"/>
    </row>
    <row r="41372" spans="25:27" x14ac:dyDescent="0.2">
      <c r="Y41372" s="396"/>
      <c r="Z41372" s="396"/>
      <c r="AA41372" s="441"/>
    </row>
    <row r="41373" spans="25:27" x14ac:dyDescent="0.2">
      <c r="Y41373" s="396"/>
      <c r="Z41373" s="396"/>
      <c r="AA41373" s="441"/>
    </row>
    <row r="41374" spans="25:27" x14ac:dyDescent="0.2">
      <c r="Y41374" s="396"/>
      <c r="Z41374" s="396"/>
      <c r="AA41374" s="441"/>
    </row>
    <row r="41375" spans="25:27" x14ac:dyDescent="0.2">
      <c r="Y41375" s="396"/>
      <c r="Z41375" s="396"/>
      <c r="AA41375" s="441"/>
    </row>
    <row r="41376" spans="25:27" x14ac:dyDescent="0.2">
      <c r="Y41376" s="396"/>
      <c r="Z41376" s="396"/>
      <c r="AA41376" s="441"/>
    </row>
    <row r="41377" spans="25:27" x14ac:dyDescent="0.2">
      <c r="Y41377" s="396"/>
      <c r="Z41377" s="396"/>
      <c r="AA41377" s="441"/>
    </row>
    <row r="41378" spans="25:27" x14ac:dyDescent="0.2">
      <c r="Y41378" s="396"/>
      <c r="Z41378" s="396"/>
      <c r="AA41378" s="441"/>
    </row>
    <row r="41379" spans="25:27" x14ac:dyDescent="0.2">
      <c r="Y41379" s="396"/>
      <c r="Z41379" s="396"/>
      <c r="AA41379" s="441"/>
    </row>
    <row r="41380" spans="25:27" x14ac:dyDescent="0.2">
      <c r="Y41380" s="396"/>
      <c r="Z41380" s="396"/>
      <c r="AA41380" s="441"/>
    </row>
    <row r="41381" spans="25:27" x14ac:dyDescent="0.2">
      <c r="Y41381" s="396"/>
      <c r="Z41381" s="396"/>
      <c r="AA41381" s="441"/>
    </row>
    <row r="41382" spans="25:27" x14ac:dyDescent="0.2">
      <c r="Y41382" s="396"/>
      <c r="Z41382" s="396"/>
      <c r="AA41382" s="441"/>
    </row>
    <row r="41383" spans="25:27" x14ac:dyDescent="0.2">
      <c r="Y41383" s="396"/>
      <c r="Z41383" s="396"/>
      <c r="AA41383" s="441"/>
    </row>
    <row r="41384" spans="25:27" x14ac:dyDescent="0.2">
      <c r="Y41384" s="396"/>
      <c r="Z41384" s="396"/>
      <c r="AA41384" s="441"/>
    </row>
    <row r="41385" spans="25:27" x14ac:dyDescent="0.2">
      <c r="Y41385" s="396"/>
      <c r="Z41385" s="396"/>
      <c r="AA41385" s="441"/>
    </row>
    <row r="41386" spans="25:27" x14ac:dyDescent="0.2">
      <c r="Y41386" s="396"/>
      <c r="Z41386" s="396"/>
      <c r="AA41386" s="441"/>
    </row>
    <row r="41387" spans="25:27" x14ac:dyDescent="0.2">
      <c r="Y41387" s="396"/>
      <c r="Z41387" s="396"/>
      <c r="AA41387" s="441"/>
    </row>
    <row r="41388" spans="25:27" x14ac:dyDescent="0.2">
      <c r="Y41388" s="396"/>
      <c r="Z41388" s="396"/>
      <c r="AA41388" s="441"/>
    </row>
    <row r="41389" spans="25:27" x14ac:dyDescent="0.2">
      <c r="Y41389" s="396"/>
      <c r="Z41389" s="396"/>
      <c r="AA41389" s="441"/>
    </row>
    <row r="41390" spans="25:27" x14ac:dyDescent="0.2">
      <c r="Y41390" s="396"/>
      <c r="Z41390" s="396"/>
      <c r="AA41390" s="441"/>
    </row>
    <row r="41391" spans="25:27" x14ac:dyDescent="0.2">
      <c r="Y41391" s="396"/>
      <c r="Z41391" s="396"/>
      <c r="AA41391" s="441"/>
    </row>
    <row r="41392" spans="25:27" x14ac:dyDescent="0.2">
      <c r="Y41392" s="396"/>
      <c r="Z41392" s="396"/>
      <c r="AA41392" s="441"/>
    </row>
    <row r="41393" spans="25:27" x14ac:dyDescent="0.2">
      <c r="Y41393" s="396"/>
      <c r="Z41393" s="396"/>
      <c r="AA41393" s="441"/>
    </row>
    <row r="41394" spans="25:27" x14ac:dyDescent="0.2">
      <c r="Y41394" s="396"/>
      <c r="Z41394" s="396"/>
      <c r="AA41394" s="441"/>
    </row>
    <row r="41395" spans="25:27" x14ac:dyDescent="0.2">
      <c r="Y41395" s="396"/>
      <c r="Z41395" s="396"/>
      <c r="AA41395" s="441"/>
    </row>
    <row r="41396" spans="25:27" x14ac:dyDescent="0.2">
      <c r="Y41396" s="396"/>
      <c r="Z41396" s="396"/>
      <c r="AA41396" s="441"/>
    </row>
    <row r="41397" spans="25:27" x14ac:dyDescent="0.2">
      <c r="Y41397" s="396"/>
      <c r="Z41397" s="396"/>
      <c r="AA41397" s="441"/>
    </row>
    <row r="41398" spans="25:27" x14ac:dyDescent="0.2">
      <c r="Y41398" s="396"/>
      <c r="Z41398" s="396"/>
      <c r="AA41398" s="441"/>
    </row>
    <row r="41399" spans="25:27" x14ac:dyDescent="0.2">
      <c r="Y41399" s="396"/>
      <c r="Z41399" s="396"/>
      <c r="AA41399" s="441"/>
    </row>
    <row r="41400" spans="25:27" x14ac:dyDescent="0.2">
      <c r="Y41400" s="396"/>
      <c r="Z41400" s="396"/>
      <c r="AA41400" s="441"/>
    </row>
    <row r="41401" spans="25:27" x14ac:dyDescent="0.2">
      <c r="Y41401" s="396"/>
      <c r="Z41401" s="396"/>
      <c r="AA41401" s="441"/>
    </row>
    <row r="41402" spans="25:27" x14ac:dyDescent="0.2">
      <c r="Y41402" s="396"/>
      <c r="Z41402" s="396"/>
      <c r="AA41402" s="441"/>
    </row>
    <row r="41403" spans="25:27" x14ac:dyDescent="0.2">
      <c r="Y41403" s="396"/>
      <c r="Z41403" s="396"/>
      <c r="AA41403" s="441"/>
    </row>
    <row r="41404" spans="25:27" x14ac:dyDescent="0.2">
      <c r="Y41404" s="396"/>
      <c r="Z41404" s="396"/>
      <c r="AA41404" s="441"/>
    </row>
    <row r="41405" spans="25:27" x14ac:dyDescent="0.2">
      <c r="Y41405" s="396"/>
      <c r="Z41405" s="396"/>
      <c r="AA41405" s="441"/>
    </row>
    <row r="41406" spans="25:27" x14ac:dyDescent="0.2">
      <c r="Y41406" s="396"/>
      <c r="Z41406" s="396"/>
      <c r="AA41406" s="441"/>
    </row>
    <row r="41407" spans="25:27" x14ac:dyDescent="0.2">
      <c r="Y41407" s="396"/>
      <c r="Z41407" s="396"/>
      <c r="AA41407" s="441"/>
    </row>
    <row r="41408" spans="25:27" x14ac:dyDescent="0.2">
      <c r="Y41408" s="396"/>
      <c r="Z41408" s="396"/>
      <c r="AA41408" s="441"/>
    </row>
    <row r="41409" spans="25:27" x14ac:dyDescent="0.2">
      <c r="Y41409" s="396"/>
      <c r="Z41409" s="396"/>
      <c r="AA41409" s="441"/>
    </row>
    <row r="41410" spans="25:27" x14ac:dyDescent="0.2">
      <c r="Y41410" s="396"/>
      <c r="Z41410" s="396"/>
      <c r="AA41410" s="441"/>
    </row>
    <row r="41411" spans="25:27" x14ac:dyDescent="0.2">
      <c r="Y41411" s="396"/>
      <c r="Z41411" s="396"/>
      <c r="AA41411" s="441"/>
    </row>
    <row r="41412" spans="25:27" x14ac:dyDescent="0.2">
      <c r="Y41412" s="396"/>
      <c r="Z41412" s="396"/>
      <c r="AA41412" s="441"/>
    </row>
    <row r="41413" spans="25:27" x14ac:dyDescent="0.2">
      <c r="Y41413" s="396"/>
      <c r="Z41413" s="396"/>
      <c r="AA41413" s="441"/>
    </row>
    <row r="41414" spans="25:27" x14ac:dyDescent="0.2">
      <c r="Y41414" s="396"/>
      <c r="Z41414" s="396"/>
      <c r="AA41414" s="441"/>
    </row>
    <row r="41415" spans="25:27" x14ac:dyDescent="0.2">
      <c r="Y41415" s="396"/>
      <c r="Z41415" s="396"/>
      <c r="AA41415" s="441"/>
    </row>
    <row r="41416" spans="25:27" x14ac:dyDescent="0.2">
      <c r="Y41416" s="396"/>
      <c r="Z41416" s="396"/>
      <c r="AA41416" s="441"/>
    </row>
    <row r="41417" spans="25:27" x14ac:dyDescent="0.2">
      <c r="Y41417" s="396"/>
      <c r="Z41417" s="396"/>
      <c r="AA41417" s="441"/>
    </row>
    <row r="41418" spans="25:27" x14ac:dyDescent="0.2">
      <c r="Y41418" s="396"/>
      <c r="Z41418" s="396"/>
      <c r="AA41418" s="441"/>
    </row>
    <row r="41419" spans="25:27" x14ac:dyDescent="0.2">
      <c r="Y41419" s="396"/>
      <c r="Z41419" s="396"/>
      <c r="AA41419" s="441"/>
    </row>
    <row r="41420" spans="25:27" x14ac:dyDescent="0.2">
      <c r="Y41420" s="396"/>
      <c r="Z41420" s="396"/>
      <c r="AA41420" s="441"/>
    </row>
    <row r="41421" spans="25:27" x14ac:dyDescent="0.2">
      <c r="Y41421" s="396"/>
      <c r="Z41421" s="396"/>
      <c r="AA41421" s="441"/>
    </row>
    <row r="41422" spans="25:27" x14ac:dyDescent="0.2">
      <c r="Y41422" s="396"/>
      <c r="Z41422" s="396"/>
      <c r="AA41422" s="441"/>
    </row>
    <row r="41423" spans="25:27" x14ac:dyDescent="0.2">
      <c r="Y41423" s="396"/>
      <c r="Z41423" s="396"/>
      <c r="AA41423" s="441"/>
    </row>
    <row r="41424" spans="25:27" x14ac:dyDescent="0.2">
      <c r="Y41424" s="396"/>
      <c r="Z41424" s="396"/>
      <c r="AA41424" s="441"/>
    </row>
    <row r="41425" spans="25:27" x14ac:dyDescent="0.2">
      <c r="Y41425" s="396"/>
      <c r="Z41425" s="396"/>
      <c r="AA41425" s="441"/>
    </row>
    <row r="41426" spans="25:27" x14ac:dyDescent="0.2">
      <c r="Y41426" s="396"/>
      <c r="Z41426" s="396"/>
      <c r="AA41426" s="441"/>
    </row>
    <row r="41427" spans="25:27" x14ac:dyDescent="0.2">
      <c r="Y41427" s="396"/>
      <c r="Z41427" s="396"/>
      <c r="AA41427" s="441"/>
    </row>
    <row r="41428" spans="25:27" x14ac:dyDescent="0.2">
      <c r="Y41428" s="396"/>
      <c r="Z41428" s="396"/>
      <c r="AA41428" s="441"/>
    </row>
    <row r="41429" spans="25:27" x14ac:dyDescent="0.2">
      <c r="Y41429" s="396"/>
      <c r="Z41429" s="396"/>
      <c r="AA41429" s="441"/>
    </row>
    <row r="41430" spans="25:27" x14ac:dyDescent="0.2">
      <c r="Y41430" s="396"/>
      <c r="Z41430" s="396"/>
      <c r="AA41430" s="441"/>
    </row>
    <row r="41431" spans="25:27" x14ac:dyDescent="0.2">
      <c r="Y41431" s="396"/>
      <c r="Z41431" s="396"/>
      <c r="AA41431" s="441"/>
    </row>
    <row r="41432" spans="25:27" x14ac:dyDescent="0.2">
      <c r="Y41432" s="396"/>
      <c r="Z41432" s="396"/>
      <c r="AA41432" s="441"/>
    </row>
    <row r="41433" spans="25:27" x14ac:dyDescent="0.2">
      <c r="Y41433" s="396"/>
      <c r="Z41433" s="396"/>
      <c r="AA41433" s="441"/>
    </row>
    <row r="41434" spans="25:27" x14ac:dyDescent="0.2">
      <c r="Y41434" s="396"/>
      <c r="Z41434" s="396"/>
      <c r="AA41434" s="441"/>
    </row>
    <row r="41435" spans="25:27" x14ac:dyDescent="0.2">
      <c r="Y41435" s="396"/>
      <c r="Z41435" s="396"/>
      <c r="AA41435" s="441"/>
    </row>
    <row r="41436" spans="25:27" x14ac:dyDescent="0.2">
      <c r="Y41436" s="396"/>
      <c r="Z41436" s="396"/>
      <c r="AA41436" s="441"/>
    </row>
    <row r="41437" spans="25:27" x14ac:dyDescent="0.2">
      <c r="Y41437" s="396"/>
      <c r="Z41437" s="396"/>
      <c r="AA41437" s="441"/>
    </row>
    <row r="41438" spans="25:27" x14ac:dyDescent="0.2">
      <c r="Y41438" s="396"/>
      <c r="Z41438" s="396"/>
      <c r="AA41438" s="441"/>
    </row>
    <row r="41439" spans="25:27" x14ac:dyDescent="0.2">
      <c r="Y41439" s="396"/>
      <c r="Z41439" s="396"/>
      <c r="AA41439" s="441"/>
    </row>
    <row r="41440" spans="25:27" x14ac:dyDescent="0.2">
      <c r="Y41440" s="396"/>
      <c r="Z41440" s="396"/>
      <c r="AA41440" s="441"/>
    </row>
    <row r="41441" spans="25:27" x14ac:dyDescent="0.2">
      <c r="Y41441" s="396"/>
      <c r="Z41441" s="396"/>
      <c r="AA41441" s="441"/>
    </row>
    <row r="41442" spans="25:27" x14ac:dyDescent="0.2">
      <c r="Y41442" s="396"/>
      <c r="Z41442" s="396"/>
      <c r="AA41442" s="441"/>
    </row>
    <row r="41443" spans="25:27" x14ac:dyDescent="0.2">
      <c r="Y41443" s="396"/>
      <c r="Z41443" s="396"/>
      <c r="AA41443" s="441"/>
    </row>
    <row r="41444" spans="25:27" x14ac:dyDescent="0.2">
      <c r="Y41444" s="396"/>
      <c r="Z41444" s="396"/>
      <c r="AA41444" s="441"/>
    </row>
    <row r="41445" spans="25:27" x14ac:dyDescent="0.2">
      <c r="Y41445" s="396"/>
      <c r="Z41445" s="396"/>
      <c r="AA41445" s="441"/>
    </row>
    <row r="41446" spans="25:27" x14ac:dyDescent="0.2">
      <c r="Y41446" s="396"/>
      <c r="Z41446" s="396"/>
      <c r="AA41446" s="441"/>
    </row>
    <row r="41447" spans="25:27" x14ac:dyDescent="0.2">
      <c r="Y41447" s="396"/>
      <c r="Z41447" s="396"/>
      <c r="AA41447" s="441"/>
    </row>
    <row r="41448" spans="25:27" x14ac:dyDescent="0.2">
      <c r="Y41448" s="396"/>
      <c r="Z41448" s="396"/>
      <c r="AA41448" s="441"/>
    </row>
    <row r="41449" spans="25:27" x14ac:dyDescent="0.2">
      <c r="Y41449" s="396"/>
      <c r="Z41449" s="396"/>
      <c r="AA41449" s="441"/>
    </row>
    <row r="41450" spans="25:27" x14ac:dyDescent="0.2">
      <c r="Y41450" s="396"/>
      <c r="Z41450" s="396"/>
      <c r="AA41450" s="441"/>
    </row>
    <row r="41451" spans="25:27" x14ac:dyDescent="0.2">
      <c r="Y41451" s="396"/>
      <c r="Z41451" s="396"/>
      <c r="AA41451" s="441"/>
    </row>
    <row r="41452" spans="25:27" x14ac:dyDescent="0.2">
      <c r="Y41452" s="396"/>
      <c r="Z41452" s="396"/>
      <c r="AA41452" s="441"/>
    </row>
    <row r="41453" spans="25:27" x14ac:dyDescent="0.2">
      <c r="Y41453" s="396"/>
      <c r="Z41453" s="396"/>
      <c r="AA41453" s="441"/>
    </row>
    <row r="41454" spans="25:27" x14ac:dyDescent="0.2">
      <c r="Y41454" s="396"/>
      <c r="Z41454" s="396"/>
      <c r="AA41454" s="441"/>
    </row>
    <row r="41455" spans="25:27" x14ac:dyDescent="0.2">
      <c r="Y41455" s="396"/>
      <c r="Z41455" s="396"/>
      <c r="AA41455" s="441"/>
    </row>
    <row r="41456" spans="25:27" x14ac:dyDescent="0.2">
      <c r="Y41456" s="396"/>
      <c r="Z41456" s="396"/>
      <c r="AA41456" s="441"/>
    </row>
    <row r="41457" spans="25:27" x14ac:dyDescent="0.2">
      <c r="Y41457" s="396"/>
      <c r="Z41457" s="396"/>
      <c r="AA41457" s="441"/>
    </row>
    <row r="41458" spans="25:27" x14ac:dyDescent="0.2">
      <c r="Y41458" s="396"/>
      <c r="Z41458" s="396"/>
      <c r="AA41458" s="441"/>
    </row>
    <row r="41459" spans="25:27" x14ac:dyDescent="0.2">
      <c r="Y41459" s="396"/>
      <c r="Z41459" s="396"/>
      <c r="AA41459" s="441"/>
    </row>
    <row r="41460" spans="25:27" x14ac:dyDescent="0.2">
      <c r="Y41460" s="396"/>
      <c r="Z41460" s="396"/>
      <c r="AA41460" s="441"/>
    </row>
    <row r="41461" spans="25:27" x14ac:dyDescent="0.2">
      <c r="Y41461" s="396"/>
      <c r="Z41461" s="396"/>
      <c r="AA41461" s="441"/>
    </row>
    <row r="41462" spans="25:27" x14ac:dyDescent="0.2">
      <c r="Y41462" s="396"/>
      <c r="Z41462" s="396"/>
      <c r="AA41462" s="441"/>
    </row>
    <row r="41463" spans="25:27" x14ac:dyDescent="0.2">
      <c r="Y41463" s="396"/>
      <c r="Z41463" s="396"/>
      <c r="AA41463" s="441"/>
    </row>
    <row r="41464" spans="25:27" x14ac:dyDescent="0.2">
      <c r="Y41464" s="396"/>
      <c r="Z41464" s="396"/>
      <c r="AA41464" s="441"/>
    </row>
    <row r="41465" spans="25:27" x14ac:dyDescent="0.2">
      <c r="Y41465" s="396"/>
      <c r="Z41465" s="396"/>
      <c r="AA41465" s="441"/>
    </row>
    <row r="41466" spans="25:27" x14ac:dyDescent="0.2">
      <c r="Y41466" s="396"/>
      <c r="Z41466" s="396"/>
      <c r="AA41466" s="441"/>
    </row>
    <row r="41467" spans="25:27" x14ac:dyDescent="0.2">
      <c r="Y41467" s="396"/>
      <c r="Z41467" s="396"/>
      <c r="AA41467" s="441"/>
    </row>
    <row r="41468" spans="25:27" x14ac:dyDescent="0.2">
      <c r="Y41468" s="396"/>
      <c r="Z41468" s="396"/>
      <c r="AA41468" s="441"/>
    </row>
    <row r="41469" spans="25:27" x14ac:dyDescent="0.2">
      <c r="Y41469" s="396"/>
      <c r="Z41469" s="396"/>
      <c r="AA41469" s="441"/>
    </row>
    <row r="41470" spans="25:27" x14ac:dyDescent="0.2">
      <c r="Y41470" s="396"/>
      <c r="Z41470" s="396"/>
      <c r="AA41470" s="441"/>
    </row>
    <row r="41471" spans="25:27" x14ac:dyDescent="0.2">
      <c r="Y41471" s="396"/>
      <c r="Z41471" s="396"/>
      <c r="AA41471" s="441"/>
    </row>
    <row r="41472" spans="25:27" x14ac:dyDescent="0.2">
      <c r="Y41472" s="396"/>
      <c r="Z41472" s="396"/>
      <c r="AA41472" s="441"/>
    </row>
    <row r="41473" spans="25:27" x14ac:dyDescent="0.2">
      <c r="Y41473" s="396"/>
      <c r="Z41473" s="396"/>
      <c r="AA41473" s="441"/>
    </row>
    <row r="41474" spans="25:27" x14ac:dyDescent="0.2">
      <c r="Y41474" s="396"/>
      <c r="Z41474" s="396"/>
      <c r="AA41474" s="441"/>
    </row>
    <row r="41475" spans="25:27" x14ac:dyDescent="0.2">
      <c r="Y41475" s="396"/>
      <c r="Z41475" s="396"/>
      <c r="AA41475" s="441"/>
    </row>
    <row r="41476" spans="25:27" x14ac:dyDescent="0.2">
      <c r="Y41476" s="396"/>
      <c r="Z41476" s="396"/>
      <c r="AA41476" s="441"/>
    </row>
    <row r="41477" spans="25:27" x14ac:dyDescent="0.2">
      <c r="Y41477" s="396"/>
      <c r="Z41477" s="396"/>
      <c r="AA41477" s="441"/>
    </row>
    <row r="41478" spans="25:27" x14ac:dyDescent="0.2">
      <c r="Y41478" s="396"/>
      <c r="Z41478" s="396"/>
      <c r="AA41478" s="441"/>
    </row>
    <row r="41479" spans="25:27" x14ac:dyDescent="0.2">
      <c r="Y41479" s="396"/>
      <c r="Z41479" s="396"/>
      <c r="AA41479" s="441"/>
    </row>
    <row r="41480" spans="25:27" x14ac:dyDescent="0.2">
      <c r="Y41480" s="396"/>
      <c r="Z41480" s="396"/>
      <c r="AA41480" s="441"/>
    </row>
    <row r="41481" spans="25:27" x14ac:dyDescent="0.2">
      <c r="Y41481" s="396"/>
      <c r="Z41481" s="396"/>
      <c r="AA41481" s="441"/>
    </row>
    <row r="41482" spans="25:27" x14ac:dyDescent="0.2">
      <c r="Y41482" s="396"/>
      <c r="Z41482" s="396"/>
      <c r="AA41482" s="441"/>
    </row>
    <row r="41483" spans="25:27" x14ac:dyDescent="0.2">
      <c r="Y41483" s="396"/>
      <c r="Z41483" s="396"/>
      <c r="AA41483" s="441"/>
    </row>
    <row r="41484" spans="25:27" x14ac:dyDescent="0.2">
      <c r="Y41484" s="396"/>
      <c r="Z41484" s="396"/>
      <c r="AA41484" s="441"/>
    </row>
    <row r="41485" spans="25:27" x14ac:dyDescent="0.2">
      <c r="Y41485" s="396"/>
      <c r="Z41485" s="396"/>
      <c r="AA41485" s="441"/>
    </row>
    <row r="41486" spans="25:27" x14ac:dyDescent="0.2">
      <c r="Y41486" s="396"/>
      <c r="Z41486" s="396"/>
      <c r="AA41486" s="441"/>
    </row>
    <row r="41487" spans="25:27" x14ac:dyDescent="0.2">
      <c r="Y41487" s="396"/>
      <c r="Z41487" s="396"/>
      <c r="AA41487" s="441"/>
    </row>
    <row r="41488" spans="25:27" x14ac:dyDescent="0.2">
      <c r="Y41488" s="396"/>
      <c r="Z41488" s="396"/>
      <c r="AA41488" s="441"/>
    </row>
    <row r="41489" spans="25:27" x14ac:dyDescent="0.2">
      <c r="Y41489" s="396"/>
      <c r="Z41489" s="396"/>
      <c r="AA41489" s="441"/>
    </row>
    <row r="41490" spans="25:27" x14ac:dyDescent="0.2">
      <c r="Y41490" s="396"/>
      <c r="Z41490" s="396"/>
      <c r="AA41490" s="441"/>
    </row>
    <row r="41491" spans="25:27" x14ac:dyDescent="0.2">
      <c r="Y41491" s="396"/>
      <c r="Z41491" s="396"/>
      <c r="AA41491" s="441"/>
    </row>
    <row r="41492" spans="25:27" x14ac:dyDescent="0.2">
      <c r="Y41492" s="396"/>
      <c r="Z41492" s="396"/>
      <c r="AA41492" s="441"/>
    </row>
    <row r="41493" spans="25:27" x14ac:dyDescent="0.2">
      <c r="Y41493" s="396"/>
      <c r="Z41493" s="396"/>
      <c r="AA41493" s="441"/>
    </row>
    <row r="41494" spans="25:27" x14ac:dyDescent="0.2">
      <c r="Y41494" s="396"/>
      <c r="Z41494" s="396"/>
      <c r="AA41494" s="441"/>
    </row>
    <row r="41495" spans="25:27" x14ac:dyDescent="0.2">
      <c r="Y41495" s="396"/>
      <c r="Z41495" s="396"/>
      <c r="AA41495" s="441"/>
    </row>
    <row r="41496" spans="25:27" x14ac:dyDescent="0.2">
      <c r="Y41496" s="396"/>
      <c r="Z41496" s="396"/>
      <c r="AA41496" s="441"/>
    </row>
    <row r="41497" spans="25:27" x14ac:dyDescent="0.2">
      <c r="Y41497" s="396"/>
      <c r="Z41497" s="396"/>
      <c r="AA41497" s="441"/>
    </row>
    <row r="41498" spans="25:27" x14ac:dyDescent="0.2">
      <c r="Y41498" s="396"/>
      <c r="Z41498" s="396"/>
      <c r="AA41498" s="441"/>
    </row>
    <row r="41499" spans="25:27" x14ac:dyDescent="0.2">
      <c r="Y41499" s="396"/>
      <c r="Z41499" s="396"/>
      <c r="AA41499" s="441"/>
    </row>
    <row r="41500" spans="25:27" x14ac:dyDescent="0.2">
      <c r="Y41500" s="396"/>
      <c r="Z41500" s="396"/>
      <c r="AA41500" s="441"/>
    </row>
    <row r="41501" spans="25:27" x14ac:dyDescent="0.2">
      <c r="Y41501" s="396"/>
      <c r="Z41501" s="396"/>
      <c r="AA41501" s="441"/>
    </row>
    <row r="41502" spans="25:27" x14ac:dyDescent="0.2">
      <c r="Y41502" s="396"/>
      <c r="Z41502" s="396"/>
      <c r="AA41502" s="441"/>
    </row>
    <row r="41503" spans="25:27" x14ac:dyDescent="0.2">
      <c r="Y41503" s="396"/>
      <c r="Z41503" s="396"/>
      <c r="AA41503" s="441"/>
    </row>
    <row r="41504" spans="25:27" x14ac:dyDescent="0.2">
      <c r="Y41504" s="396"/>
      <c r="Z41504" s="396"/>
      <c r="AA41504" s="441"/>
    </row>
    <row r="41505" spans="25:27" x14ac:dyDescent="0.2">
      <c r="Y41505" s="396"/>
      <c r="Z41505" s="396"/>
      <c r="AA41505" s="441"/>
    </row>
    <row r="41506" spans="25:27" x14ac:dyDescent="0.2">
      <c r="Y41506" s="396"/>
      <c r="Z41506" s="396"/>
      <c r="AA41506" s="441"/>
    </row>
    <row r="41507" spans="25:27" x14ac:dyDescent="0.2">
      <c r="Y41507" s="396"/>
      <c r="Z41507" s="396"/>
      <c r="AA41507" s="441"/>
    </row>
    <row r="41508" spans="25:27" x14ac:dyDescent="0.2">
      <c r="Y41508" s="396"/>
      <c r="Z41508" s="396"/>
      <c r="AA41508" s="441"/>
    </row>
    <row r="41509" spans="25:27" x14ac:dyDescent="0.2">
      <c r="Y41509" s="396"/>
      <c r="Z41509" s="396"/>
      <c r="AA41509" s="441"/>
    </row>
    <row r="41510" spans="25:27" x14ac:dyDescent="0.2">
      <c r="Y41510" s="396"/>
      <c r="Z41510" s="396"/>
      <c r="AA41510" s="441"/>
    </row>
    <row r="41511" spans="25:27" x14ac:dyDescent="0.2">
      <c r="Y41511" s="396"/>
      <c r="Z41511" s="396"/>
      <c r="AA41511" s="441"/>
    </row>
    <row r="41512" spans="25:27" x14ac:dyDescent="0.2">
      <c r="Y41512" s="396"/>
      <c r="Z41512" s="396"/>
      <c r="AA41512" s="441"/>
    </row>
    <row r="41513" spans="25:27" x14ac:dyDescent="0.2">
      <c r="Y41513" s="396"/>
      <c r="Z41513" s="396"/>
      <c r="AA41513" s="441"/>
    </row>
    <row r="41514" spans="25:27" x14ac:dyDescent="0.2">
      <c r="Y41514" s="396"/>
      <c r="Z41514" s="396"/>
      <c r="AA41514" s="441"/>
    </row>
    <row r="41515" spans="25:27" x14ac:dyDescent="0.2">
      <c r="Y41515" s="396"/>
      <c r="Z41515" s="396"/>
      <c r="AA41515" s="441"/>
    </row>
    <row r="41516" spans="25:27" x14ac:dyDescent="0.2">
      <c r="Y41516" s="396"/>
      <c r="Z41516" s="396"/>
      <c r="AA41516" s="441"/>
    </row>
    <row r="41517" spans="25:27" x14ac:dyDescent="0.2">
      <c r="Y41517" s="396"/>
      <c r="Z41517" s="396"/>
      <c r="AA41517" s="441"/>
    </row>
    <row r="41518" spans="25:27" x14ac:dyDescent="0.2">
      <c r="Y41518" s="396"/>
      <c r="Z41518" s="396"/>
      <c r="AA41518" s="441"/>
    </row>
    <row r="41519" spans="25:27" x14ac:dyDescent="0.2">
      <c r="Y41519" s="396"/>
      <c r="Z41519" s="396"/>
      <c r="AA41519" s="441"/>
    </row>
    <row r="41520" spans="25:27" x14ac:dyDescent="0.2">
      <c r="Y41520" s="396"/>
      <c r="Z41520" s="396"/>
      <c r="AA41520" s="441"/>
    </row>
    <row r="41521" spans="25:27" x14ac:dyDescent="0.2">
      <c r="Y41521" s="396"/>
      <c r="Z41521" s="396"/>
      <c r="AA41521" s="441"/>
    </row>
    <row r="41522" spans="25:27" x14ac:dyDescent="0.2">
      <c r="Y41522" s="396"/>
      <c r="Z41522" s="396"/>
      <c r="AA41522" s="441"/>
    </row>
    <row r="41523" spans="25:27" x14ac:dyDescent="0.2">
      <c r="Y41523" s="396"/>
      <c r="Z41523" s="396"/>
      <c r="AA41523" s="441"/>
    </row>
    <row r="41524" spans="25:27" x14ac:dyDescent="0.2">
      <c r="Y41524" s="396"/>
      <c r="Z41524" s="396"/>
      <c r="AA41524" s="441"/>
    </row>
    <row r="41525" spans="25:27" x14ac:dyDescent="0.2">
      <c r="Y41525" s="396"/>
      <c r="Z41525" s="396"/>
      <c r="AA41525" s="441"/>
    </row>
    <row r="41526" spans="25:27" x14ac:dyDescent="0.2">
      <c r="Y41526" s="396"/>
      <c r="Z41526" s="396"/>
      <c r="AA41526" s="441"/>
    </row>
    <row r="41527" spans="25:27" x14ac:dyDescent="0.2">
      <c r="Y41527" s="396"/>
      <c r="Z41527" s="396"/>
      <c r="AA41527" s="441"/>
    </row>
    <row r="41528" spans="25:27" x14ac:dyDescent="0.2">
      <c r="Y41528" s="396"/>
      <c r="Z41528" s="396"/>
      <c r="AA41528" s="441"/>
    </row>
    <row r="41529" spans="25:27" x14ac:dyDescent="0.2">
      <c r="Y41529" s="396"/>
      <c r="Z41529" s="396"/>
      <c r="AA41529" s="441"/>
    </row>
    <row r="41530" spans="25:27" x14ac:dyDescent="0.2">
      <c r="Y41530" s="396"/>
      <c r="Z41530" s="396"/>
      <c r="AA41530" s="441"/>
    </row>
    <row r="41531" spans="25:27" x14ac:dyDescent="0.2">
      <c r="Y41531" s="396"/>
      <c r="Z41531" s="396"/>
      <c r="AA41531" s="441"/>
    </row>
    <row r="41532" spans="25:27" x14ac:dyDescent="0.2">
      <c r="Y41532" s="396"/>
      <c r="Z41532" s="396"/>
      <c r="AA41532" s="441"/>
    </row>
    <row r="41533" spans="25:27" x14ac:dyDescent="0.2">
      <c r="Y41533" s="396"/>
      <c r="Z41533" s="396"/>
      <c r="AA41533" s="441"/>
    </row>
    <row r="41534" spans="25:27" x14ac:dyDescent="0.2">
      <c r="Y41534" s="396"/>
      <c r="Z41534" s="396"/>
      <c r="AA41534" s="441"/>
    </row>
    <row r="41535" spans="25:27" x14ac:dyDescent="0.2">
      <c r="Y41535" s="396"/>
      <c r="Z41535" s="396"/>
      <c r="AA41535" s="441"/>
    </row>
    <row r="41536" spans="25:27" x14ac:dyDescent="0.2">
      <c r="Y41536" s="396"/>
      <c r="Z41536" s="396"/>
      <c r="AA41536" s="441"/>
    </row>
    <row r="41537" spans="25:27" x14ac:dyDescent="0.2">
      <c r="Y41537" s="396"/>
      <c r="Z41537" s="396"/>
      <c r="AA41537" s="441"/>
    </row>
    <row r="41538" spans="25:27" x14ac:dyDescent="0.2">
      <c r="Y41538" s="396"/>
      <c r="Z41538" s="396"/>
      <c r="AA41538" s="441"/>
    </row>
    <row r="41539" spans="25:27" x14ac:dyDescent="0.2">
      <c r="Y41539" s="396"/>
      <c r="Z41539" s="396"/>
      <c r="AA41539" s="441"/>
    </row>
    <row r="41540" spans="25:27" x14ac:dyDescent="0.2">
      <c r="Y41540" s="396"/>
      <c r="Z41540" s="396"/>
      <c r="AA41540" s="441"/>
    </row>
    <row r="41541" spans="25:27" x14ac:dyDescent="0.2">
      <c r="Y41541" s="396"/>
      <c r="Z41541" s="396"/>
      <c r="AA41541" s="441"/>
    </row>
    <row r="41542" spans="25:27" x14ac:dyDescent="0.2">
      <c r="Y41542" s="396"/>
      <c r="Z41542" s="396"/>
      <c r="AA41542" s="441"/>
    </row>
    <row r="41543" spans="25:27" x14ac:dyDescent="0.2">
      <c r="Y41543" s="396"/>
      <c r="Z41543" s="396"/>
      <c r="AA41543" s="441"/>
    </row>
    <row r="41544" spans="25:27" x14ac:dyDescent="0.2">
      <c r="Y41544" s="396"/>
      <c r="Z41544" s="396"/>
      <c r="AA41544" s="441"/>
    </row>
    <row r="41545" spans="25:27" x14ac:dyDescent="0.2">
      <c r="Y41545" s="396"/>
      <c r="Z41545" s="396"/>
      <c r="AA41545" s="441"/>
    </row>
    <row r="41546" spans="25:27" x14ac:dyDescent="0.2">
      <c r="Y41546" s="396"/>
      <c r="Z41546" s="396"/>
      <c r="AA41546" s="441"/>
    </row>
    <row r="41547" spans="25:27" x14ac:dyDescent="0.2">
      <c r="Y41547" s="396"/>
      <c r="Z41547" s="396"/>
      <c r="AA41547" s="441"/>
    </row>
    <row r="41548" spans="25:27" x14ac:dyDescent="0.2">
      <c r="Y41548" s="396"/>
      <c r="Z41548" s="396"/>
      <c r="AA41548" s="441"/>
    </row>
    <row r="41549" spans="25:27" x14ac:dyDescent="0.2">
      <c r="Y41549" s="396"/>
      <c r="Z41549" s="396"/>
      <c r="AA41549" s="441"/>
    </row>
    <row r="41550" spans="25:27" x14ac:dyDescent="0.2">
      <c r="Y41550" s="396"/>
      <c r="Z41550" s="396"/>
      <c r="AA41550" s="441"/>
    </row>
    <row r="41551" spans="25:27" x14ac:dyDescent="0.2">
      <c r="Y41551" s="396"/>
      <c r="Z41551" s="396"/>
      <c r="AA41551" s="441"/>
    </row>
    <row r="41552" spans="25:27" x14ac:dyDescent="0.2">
      <c r="Y41552" s="396"/>
      <c r="Z41552" s="396"/>
      <c r="AA41552" s="441"/>
    </row>
    <row r="41553" spans="25:27" x14ac:dyDescent="0.2">
      <c r="Y41553" s="396"/>
      <c r="Z41553" s="396"/>
      <c r="AA41553" s="441"/>
    </row>
    <row r="41554" spans="25:27" x14ac:dyDescent="0.2">
      <c r="Y41554" s="396"/>
      <c r="Z41554" s="396"/>
      <c r="AA41554" s="441"/>
    </row>
    <row r="41555" spans="25:27" x14ac:dyDescent="0.2">
      <c r="Y41555" s="396"/>
      <c r="Z41555" s="396"/>
      <c r="AA41555" s="441"/>
    </row>
    <row r="41556" spans="25:27" x14ac:dyDescent="0.2">
      <c r="Y41556" s="396"/>
      <c r="Z41556" s="396"/>
      <c r="AA41556" s="441"/>
    </row>
    <row r="41557" spans="25:27" x14ac:dyDescent="0.2">
      <c r="Y41557" s="396"/>
      <c r="Z41557" s="396"/>
      <c r="AA41557" s="441"/>
    </row>
    <row r="41558" spans="25:27" x14ac:dyDescent="0.2">
      <c r="Y41558" s="396"/>
      <c r="Z41558" s="396"/>
      <c r="AA41558" s="441"/>
    </row>
    <row r="41559" spans="25:27" x14ac:dyDescent="0.2">
      <c r="Y41559" s="396"/>
      <c r="Z41559" s="396"/>
      <c r="AA41559" s="441"/>
    </row>
    <row r="41560" spans="25:27" x14ac:dyDescent="0.2">
      <c r="Y41560" s="396"/>
      <c r="Z41560" s="396"/>
      <c r="AA41560" s="441"/>
    </row>
    <row r="41561" spans="25:27" x14ac:dyDescent="0.2">
      <c r="Y41561" s="396"/>
      <c r="Z41561" s="396"/>
      <c r="AA41561" s="441"/>
    </row>
    <row r="41562" spans="25:27" x14ac:dyDescent="0.2">
      <c r="Y41562" s="396"/>
      <c r="Z41562" s="396"/>
      <c r="AA41562" s="441"/>
    </row>
    <row r="41563" spans="25:27" x14ac:dyDescent="0.2">
      <c r="Y41563" s="396"/>
      <c r="Z41563" s="396"/>
      <c r="AA41563" s="441"/>
    </row>
    <row r="41564" spans="25:27" x14ac:dyDescent="0.2">
      <c r="Y41564" s="396"/>
      <c r="Z41564" s="396"/>
      <c r="AA41564" s="441"/>
    </row>
    <row r="41565" spans="25:27" x14ac:dyDescent="0.2">
      <c r="Y41565" s="396"/>
      <c r="Z41565" s="396"/>
      <c r="AA41565" s="441"/>
    </row>
    <row r="41566" spans="25:27" x14ac:dyDescent="0.2">
      <c r="Y41566" s="396"/>
      <c r="Z41566" s="396"/>
      <c r="AA41566" s="441"/>
    </row>
    <row r="41567" spans="25:27" x14ac:dyDescent="0.2">
      <c r="Y41567" s="396"/>
      <c r="Z41567" s="396"/>
      <c r="AA41567" s="441"/>
    </row>
    <row r="41568" spans="25:27" x14ac:dyDescent="0.2">
      <c r="Y41568" s="396"/>
      <c r="Z41568" s="396"/>
      <c r="AA41568" s="441"/>
    </row>
    <row r="41569" spans="25:27" x14ac:dyDescent="0.2">
      <c r="Y41569" s="396"/>
      <c r="Z41569" s="396"/>
      <c r="AA41569" s="441"/>
    </row>
    <row r="41570" spans="25:27" x14ac:dyDescent="0.2">
      <c r="Y41570" s="396"/>
      <c r="Z41570" s="396"/>
      <c r="AA41570" s="441"/>
    </row>
    <row r="41571" spans="25:27" x14ac:dyDescent="0.2">
      <c r="Y41571" s="396"/>
      <c r="Z41571" s="396"/>
      <c r="AA41571" s="441"/>
    </row>
    <row r="41572" spans="25:27" x14ac:dyDescent="0.2">
      <c r="Y41572" s="396"/>
      <c r="Z41572" s="396"/>
      <c r="AA41572" s="441"/>
    </row>
    <row r="41573" spans="25:27" x14ac:dyDescent="0.2">
      <c r="Y41573" s="396"/>
      <c r="Z41573" s="396"/>
      <c r="AA41573" s="441"/>
    </row>
    <row r="41574" spans="25:27" x14ac:dyDescent="0.2">
      <c r="Y41574" s="396"/>
      <c r="Z41574" s="396"/>
      <c r="AA41574" s="441"/>
    </row>
    <row r="41575" spans="25:27" x14ac:dyDescent="0.2">
      <c r="Y41575" s="396"/>
      <c r="Z41575" s="396"/>
      <c r="AA41575" s="441"/>
    </row>
    <row r="41576" spans="25:27" x14ac:dyDescent="0.2">
      <c r="Y41576" s="396"/>
      <c r="Z41576" s="396"/>
      <c r="AA41576" s="441"/>
    </row>
    <row r="41577" spans="25:27" x14ac:dyDescent="0.2">
      <c r="Y41577" s="396"/>
      <c r="Z41577" s="396"/>
      <c r="AA41577" s="441"/>
    </row>
    <row r="41578" spans="25:27" x14ac:dyDescent="0.2">
      <c r="Y41578" s="396"/>
      <c r="Z41578" s="396"/>
      <c r="AA41578" s="441"/>
    </row>
    <row r="41579" spans="25:27" x14ac:dyDescent="0.2">
      <c r="Y41579" s="396"/>
      <c r="Z41579" s="396"/>
      <c r="AA41579" s="441"/>
    </row>
    <row r="41580" spans="25:27" x14ac:dyDescent="0.2">
      <c r="Y41580" s="396"/>
      <c r="Z41580" s="396"/>
      <c r="AA41580" s="441"/>
    </row>
    <row r="41581" spans="25:27" x14ac:dyDescent="0.2">
      <c r="Y41581" s="396"/>
      <c r="Z41581" s="396"/>
      <c r="AA41581" s="441"/>
    </row>
    <row r="41582" spans="25:27" x14ac:dyDescent="0.2">
      <c r="Y41582" s="396"/>
      <c r="Z41582" s="396"/>
      <c r="AA41582" s="441"/>
    </row>
    <row r="41583" spans="25:27" x14ac:dyDescent="0.2">
      <c r="Y41583" s="396"/>
      <c r="Z41583" s="396"/>
      <c r="AA41583" s="441"/>
    </row>
    <row r="41584" spans="25:27" x14ac:dyDescent="0.2">
      <c r="Y41584" s="396"/>
      <c r="Z41584" s="396"/>
      <c r="AA41584" s="441"/>
    </row>
    <row r="41585" spans="25:27" x14ac:dyDescent="0.2">
      <c r="Y41585" s="396"/>
      <c r="Z41585" s="396"/>
      <c r="AA41585" s="441"/>
    </row>
    <row r="41586" spans="25:27" x14ac:dyDescent="0.2">
      <c r="Y41586" s="396"/>
      <c r="Z41586" s="396"/>
      <c r="AA41586" s="441"/>
    </row>
    <row r="41587" spans="25:27" x14ac:dyDescent="0.2">
      <c r="Y41587" s="396"/>
      <c r="Z41587" s="396"/>
      <c r="AA41587" s="441"/>
    </row>
    <row r="41588" spans="25:27" x14ac:dyDescent="0.2">
      <c r="Y41588" s="396"/>
      <c r="Z41588" s="396"/>
      <c r="AA41588" s="441"/>
    </row>
    <row r="41589" spans="25:27" x14ac:dyDescent="0.2">
      <c r="Y41589" s="396"/>
      <c r="Z41589" s="396"/>
      <c r="AA41589" s="441"/>
    </row>
    <row r="41590" spans="25:27" x14ac:dyDescent="0.2">
      <c r="Y41590" s="396"/>
      <c r="Z41590" s="396"/>
      <c r="AA41590" s="441"/>
    </row>
    <row r="41591" spans="25:27" x14ac:dyDescent="0.2">
      <c r="Y41591" s="396"/>
      <c r="Z41591" s="396"/>
      <c r="AA41591" s="441"/>
    </row>
    <row r="41592" spans="25:27" x14ac:dyDescent="0.2">
      <c r="Y41592" s="396"/>
      <c r="Z41592" s="396"/>
      <c r="AA41592" s="441"/>
    </row>
    <row r="41593" spans="25:27" x14ac:dyDescent="0.2">
      <c r="Y41593" s="396"/>
      <c r="Z41593" s="396"/>
      <c r="AA41593" s="441"/>
    </row>
    <row r="41594" spans="25:27" x14ac:dyDescent="0.2">
      <c r="Y41594" s="396"/>
      <c r="Z41594" s="396"/>
      <c r="AA41594" s="441"/>
    </row>
    <row r="41595" spans="25:27" x14ac:dyDescent="0.2">
      <c r="Y41595" s="396"/>
      <c r="Z41595" s="396"/>
      <c r="AA41595" s="441"/>
    </row>
    <row r="41596" spans="25:27" x14ac:dyDescent="0.2">
      <c r="Y41596" s="396"/>
      <c r="Z41596" s="396"/>
      <c r="AA41596" s="441"/>
    </row>
    <row r="41597" spans="25:27" x14ac:dyDescent="0.2">
      <c r="Y41597" s="396"/>
      <c r="Z41597" s="396"/>
      <c r="AA41597" s="441"/>
    </row>
    <row r="41598" spans="25:27" x14ac:dyDescent="0.2">
      <c r="Y41598" s="396"/>
      <c r="Z41598" s="396"/>
      <c r="AA41598" s="441"/>
    </row>
    <row r="41599" spans="25:27" x14ac:dyDescent="0.2">
      <c r="Y41599" s="396"/>
      <c r="Z41599" s="396"/>
      <c r="AA41599" s="441"/>
    </row>
    <row r="41600" spans="25:27" x14ac:dyDescent="0.2">
      <c r="Y41600" s="396"/>
      <c r="Z41600" s="396"/>
      <c r="AA41600" s="441"/>
    </row>
    <row r="41601" spans="25:27" x14ac:dyDescent="0.2">
      <c r="Y41601" s="396"/>
      <c r="Z41601" s="396"/>
      <c r="AA41601" s="441"/>
    </row>
    <row r="41602" spans="25:27" x14ac:dyDescent="0.2">
      <c r="Y41602" s="396"/>
      <c r="Z41602" s="396"/>
      <c r="AA41602" s="441"/>
    </row>
    <row r="41603" spans="25:27" x14ac:dyDescent="0.2">
      <c r="Y41603" s="396"/>
      <c r="Z41603" s="396"/>
      <c r="AA41603" s="441"/>
    </row>
    <row r="41604" spans="25:27" x14ac:dyDescent="0.2">
      <c r="Y41604" s="396"/>
      <c r="Z41604" s="396"/>
      <c r="AA41604" s="441"/>
    </row>
    <row r="41605" spans="25:27" x14ac:dyDescent="0.2">
      <c r="Y41605" s="396"/>
      <c r="Z41605" s="396"/>
      <c r="AA41605" s="441"/>
    </row>
    <row r="41606" spans="25:27" x14ac:dyDescent="0.2">
      <c r="Y41606" s="396"/>
      <c r="Z41606" s="396"/>
      <c r="AA41606" s="441"/>
    </row>
    <row r="41607" spans="25:27" x14ac:dyDescent="0.2">
      <c r="Y41607" s="396"/>
      <c r="Z41607" s="396"/>
      <c r="AA41607" s="441"/>
    </row>
    <row r="41608" spans="25:27" x14ac:dyDescent="0.2">
      <c r="Y41608" s="396"/>
      <c r="Z41608" s="396"/>
      <c r="AA41608" s="441"/>
    </row>
    <row r="41609" spans="25:27" x14ac:dyDescent="0.2">
      <c r="Y41609" s="396"/>
      <c r="Z41609" s="396"/>
      <c r="AA41609" s="441"/>
    </row>
    <row r="41610" spans="25:27" x14ac:dyDescent="0.2">
      <c r="Y41610" s="396"/>
      <c r="Z41610" s="396"/>
      <c r="AA41610" s="441"/>
    </row>
    <row r="41611" spans="25:27" x14ac:dyDescent="0.2">
      <c r="Y41611" s="396"/>
      <c r="Z41611" s="396"/>
      <c r="AA41611" s="441"/>
    </row>
    <row r="41612" spans="25:27" x14ac:dyDescent="0.2">
      <c r="Y41612" s="396"/>
      <c r="Z41612" s="396"/>
      <c r="AA41612" s="441"/>
    </row>
    <row r="41613" spans="25:27" x14ac:dyDescent="0.2">
      <c r="Y41613" s="396"/>
      <c r="Z41613" s="396"/>
      <c r="AA41613" s="441"/>
    </row>
    <row r="41614" spans="25:27" x14ac:dyDescent="0.2">
      <c r="Y41614" s="396"/>
      <c r="Z41614" s="396"/>
      <c r="AA41614" s="441"/>
    </row>
    <row r="41615" spans="25:27" x14ac:dyDescent="0.2">
      <c r="Y41615" s="396"/>
      <c r="Z41615" s="396"/>
      <c r="AA41615" s="441"/>
    </row>
    <row r="41616" spans="25:27" x14ac:dyDescent="0.2">
      <c r="Y41616" s="396"/>
      <c r="Z41616" s="396"/>
      <c r="AA41616" s="441"/>
    </row>
    <row r="41617" spans="25:27" x14ac:dyDescent="0.2">
      <c r="Y41617" s="396"/>
      <c r="Z41617" s="396"/>
      <c r="AA41617" s="441"/>
    </row>
    <row r="41618" spans="25:27" x14ac:dyDescent="0.2">
      <c r="Y41618" s="396"/>
      <c r="Z41618" s="396"/>
      <c r="AA41618" s="441"/>
    </row>
    <row r="41619" spans="25:27" x14ac:dyDescent="0.2">
      <c r="Y41619" s="396"/>
      <c r="Z41619" s="396"/>
      <c r="AA41619" s="441"/>
    </row>
    <row r="41620" spans="25:27" x14ac:dyDescent="0.2">
      <c r="Y41620" s="396"/>
      <c r="Z41620" s="396"/>
      <c r="AA41620" s="441"/>
    </row>
    <row r="41621" spans="25:27" x14ac:dyDescent="0.2">
      <c r="Y41621" s="396"/>
      <c r="Z41621" s="396"/>
      <c r="AA41621" s="441"/>
    </row>
    <row r="41622" spans="25:27" x14ac:dyDescent="0.2">
      <c r="Y41622" s="396"/>
      <c r="Z41622" s="396"/>
      <c r="AA41622" s="441"/>
    </row>
    <row r="41623" spans="25:27" x14ac:dyDescent="0.2">
      <c r="Y41623" s="396"/>
      <c r="Z41623" s="396"/>
      <c r="AA41623" s="441"/>
    </row>
    <row r="41624" spans="25:27" x14ac:dyDescent="0.2">
      <c r="Y41624" s="396"/>
      <c r="Z41624" s="396"/>
      <c r="AA41624" s="441"/>
    </row>
    <row r="41625" spans="25:27" x14ac:dyDescent="0.2">
      <c r="Y41625" s="396"/>
      <c r="Z41625" s="396"/>
      <c r="AA41625" s="441"/>
    </row>
    <row r="41626" spans="25:27" x14ac:dyDescent="0.2">
      <c r="Y41626" s="396"/>
      <c r="Z41626" s="396"/>
      <c r="AA41626" s="441"/>
    </row>
    <row r="41627" spans="25:27" x14ac:dyDescent="0.2">
      <c r="Y41627" s="396"/>
      <c r="Z41627" s="396"/>
      <c r="AA41627" s="441"/>
    </row>
    <row r="41628" spans="25:27" x14ac:dyDescent="0.2">
      <c r="Y41628" s="396"/>
      <c r="Z41628" s="396"/>
      <c r="AA41628" s="441"/>
    </row>
    <row r="41629" spans="25:27" x14ac:dyDescent="0.2">
      <c r="Y41629" s="396"/>
      <c r="Z41629" s="396"/>
      <c r="AA41629" s="441"/>
    </row>
    <row r="41630" spans="25:27" x14ac:dyDescent="0.2">
      <c r="Y41630" s="396"/>
      <c r="Z41630" s="396"/>
      <c r="AA41630" s="441"/>
    </row>
    <row r="41631" spans="25:27" x14ac:dyDescent="0.2">
      <c r="Y41631" s="396"/>
      <c r="Z41631" s="396"/>
      <c r="AA41631" s="441"/>
    </row>
    <row r="41632" spans="25:27" x14ac:dyDescent="0.2">
      <c r="Y41632" s="396"/>
      <c r="Z41632" s="396"/>
      <c r="AA41632" s="441"/>
    </row>
    <row r="41633" spans="25:27" x14ac:dyDescent="0.2">
      <c r="Y41633" s="396"/>
      <c r="Z41633" s="396"/>
      <c r="AA41633" s="441"/>
    </row>
    <row r="41634" spans="25:27" x14ac:dyDescent="0.2">
      <c r="Y41634" s="396"/>
      <c r="Z41634" s="396"/>
      <c r="AA41634" s="441"/>
    </row>
    <row r="41635" spans="25:27" x14ac:dyDescent="0.2">
      <c r="Y41635" s="396"/>
      <c r="Z41635" s="396"/>
      <c r="AA41635" s="441"/>
    </row>
    <row r="41636" spans="25:27" x14ac:dyDescent="0.2">
      <c r="Y41636" s="396"/>
      <c r="Z41636" s="396"/>
      <c r="AA41636" s="441"/>
    </row>
    <row r="41637" spans="25:27" x14ac:dyDescent="0.2">
      <c r="Y41637" s="396"/>
      <c r="Z41637" s="396"/>
      <c r="AA41637" s="441"/>
    </row>
    <row r="41638" spans="25:27" x14ac:dyDescent="0.2">
      <c r="Y41638" s="396"/>
      <c r="Z41638" s="396"/>
      <c r="AA41638" s="441"/>
    </row>
    <row r="41639" spans="25:27" x14ac:dyDescent="0.2">
      <c r="Y41639" s="396"/>
      <c r="Z41639" s="396"/>
      <c r="AA41639" s="441"/>
    </row>
    <row r="41640" spans="25:27" x14ac:dyDescent="0.2">
      <c r="Y41640" s="396"/>
      <c r="Z41640" s="396"/>
      <c r="AA41640" s="441"/>
    </row>
    <row r="41641" spans="25:27" x14ac:dyDescent="0.2">
      <c r="Y41641" s="396"/>
      <c r="Z41641" s="396"/>
      <c r="AA41641" s="441"/>
    </row>
    <row r="41642" spans="25:27" x14ac:dyDescent="0.2">
      <c r="Y41642" s="396"/>
      <c r="Z41642" s="396"/>
      <c r="AA41642" s="441"/>
    </row>
    <row r="41643" spans="25:27" x14ac:dyDescent="0.2">
      <c r="Y41643" s="396"/>
      <c r="Z41643" s="396"/>
      <c r="AA41643" s="441"/>
    </row>
    <row r="41644" spans="25:27" x14ac:dyDescent="0.2">
      <c r="Y41644" s="396"/>
      <c r="Z41644" s="396"/>
      <c r="AA41644" s="441"/>
    </row>
    <row r="41645" spans="25:27" x14ac:dyDescent="0.2">
      <c r="Y41645" s="396"/>
      <c r="Z41645" s="396"/>
      <c r="AA41645" s="441"/>
    </row>
    <row r="41646" spans="25:27" x14ac:dyDescent="0.2">
      <c r="Y41646" s="396"/>
      <c r="Z41646" s="396"/>
      <c r="AA41646" s="441"/>
    </row>
    <row r="41647" spans="25:27" x14ac:dyDescent="0.2">
      <c r="Y41647" s="396"/>
      <c r="Z41647" s="396"/>
      <c r="AA41647" s="441"/>
    </row>
    <row r="41648" spans="25:27" x14ac:dyDescent="0.2">
      <c r="Y41648" s="396"/>
      <c r="Z41648" s="396"/>
      <c r="AA41648" s="441"/>
    </row>
    <row r="41649" spans="25:27" x14ac:dyDescent="0.2">
      <c r="Y41649" s="396"/>
      <c r="Z41649" s="396"/>
      <c r="AA41649" s="441"/>
    </row>
    <row r="41650" spans="25:27" x14ac:dyDescent="0.2">
      <c r="Y41650" s="396"/>
      <c r="Z41650" s="396"/>
      <c r="AA41650" s="441"/>
    </row>
    <row r="41651" spans="25:27" x14ac:dyDescent="0.2">
      <c r="Y41651" s="396"/>
      <c r="Z41651" s="396"/>
      <c r="AA41651" s="441"/>
    </row>
    <row r="41652" spans="25:27" x14ac:dyDescent="0.2">
      <c r="Y41652" s="396"/>
      <c r="Z41652" s="396"/>
      <c r="AA41652" s="441"/>
    </row>
    <row r="41653" spans="25:27" x14ac:dyDescent="0.2">
      <c r="Y41653" s="396"/>
      <c r="Z41653" s="396"/>
      <c r="AA41653" s="441"/>
    </row>
    <row r="41654" spans="25:27" x14ac:dyDescent="0.2">
      <c r="Y41654" s="396"/>
      <c r="Z41654" s="396"/>
      <c r="AA41654" s="441"/>
    </row>
    <row r="41655" spans="25:27" x14ac:dyDescent="0.2">
      <c r="Y41655" s="396"/>
      <c r="Z41655" s="396"/>
      <c r="AA41655" s="441"/>
    </row>
    <row r="41656" spans="25:27" x14ac:dyDescent="0.2">
      <c r="Y41656" s="396"/>
      <c r="Z41656" s="396"/>
      <c r="AA41656" s="441"/>
    </row>
    <row r="41657" spans="25:27" x14ac:dyDescent="0.2">
      <c r="Y41657" s="396"/>
      <c r="Z41657" s="396"/>
      <c r="AA41657" s="441"/>
    </row>
    <row r="41658" spans="25:27" x14ac:dyDescent="0.2">
      <c r="Y41658" s="396"/>
      <c r="Z41658" s="396"/>
      <c r="AA41658" s="441"/>
    </row>
    <row r="41659" spans="25:27" x14ac:dyDescent="0.2">
      <c r="Y41659" s="396"/>
      <c r="Z41659" s="396"/>
      <c r="AA41659" s="441"/>
    </row>
    <row r="41660" spans="25:27" x14ac:dyDescent="0.2">
      <c r="Y41660" s="396"/>
      <c r="Z41660" s="396"/>
      <c r="AA41660" s="441"/>
    </row>
    <row r="41661" spans="25:27" x14ac:dyDescent="0.2">
      <c r="Y41661" s="396"/>
      <c r="Z41661" s="396"/>
      <c r="AA41661" s="441"/>
    </row>
    <row r="41662" spans="25:27" x14ac:dyDescent="0.2">
      <c r="Y41662" s="396"/>
      <c r="Z41662" s="396"/>
      <c r="AA41662" s="441"/>
    </row>
    <row r="41663" spans="25:27" x14ac:dyDescent="0.2">
      <c r="Y41663" s="396"/>
      <c r="Z41663" s="396"/>
      <c r="AA41663" s="441"/>
    </row>
    <row r="41664" spans="25:27" x14ac:dyDescent="0.2">
      <c r="Y41664" s="396"/>
      <c r="Z41664" s="396"/>
      <c r="AA41664" s="441"/>
    </row>
    <row r="41665" spans="25:27" x14ac:dyDescent="0.2">
      <c r="Y41665" s="396"/>
      <c r="Z41665" s="396"/>
      <c r="AA41665" s="441"/>
    </row>
    <row r="41666" spans="25:27" x14ac:dyDescent="0.2">
      <c r="Y41666" s="396"/>
      <c r="Z41666" s="396"/>
      <c r="AA41666" s="441"/>
    </row>
    <row r="41667" spans="25:27" x14ac:dyDescent="0.2">
      <c r="Y41667" s="396"/>
      <c r="Z41667" s="396"/>
      <c r="AA41667" s="441"/>
    </row>
    <row r="41668" spans="25:27" x14ac:dyDescent="0.2">
      <c r="Y41668" s="396"/>
      <c r="Z41668" s="396"/>
      <c r="AA41668" s="441"/>
    </row>
    <row r="41669" spans="25:27" x14ac:dyDescent="0.2">
      <c r="Y41669" s="396"/>
      <c r="Z41669" s="396"/>
      <c r="AA41669" s="441"/>
    </row>
    <row r="41670" spans="25:27" x14ac:dyDescent="0.2">
      <c r="Y41670" s="396"/>
      <c r="Z41670" s="396"/>
      <c r="AA41670" s="441"/>
    </row>
    <row r="41671" spans="25:27" x14ac:dyDescent="0.2">
      <c r="Y41671" s="396"/>
      <c r="Z41671" s="396"/>
      <c r="AA41671" s="441"/>
    </row>
    <row r="41672" spans="25:27" x14ac:dyDescent="0.2">
      <c r="Y41672" s="396"/>
      <c r="Z41672" s="396"/>
      <c r="AA41672" s="441"/>
    </row>
    <row r="41673" spans="25:27" x14ac:dyDescent="0.2">
      <c r="Y41673" s="396"/>
      <c r="Z41673" s="396"/>
      <c r="AA41673" s="441"/>
    </row>
    <row r="41674" spans="25:27" x14ac:dyDescent="0.2">
      <c r="Y41674" s="396"/>
      <c r="Z41674" s="396"/>
      <c r="AA41674" s="441"/>
    </row>
    <row r="41675" spans="25:27" x14ac:dyDescent="0.2">
      <c r="Y41675" s="396"/>
      <c r="Z41675" s="396"/>
      <c r="AA41675" s="441"/>
    </row>
    <row r="41676" spans="25:27" x14ac:dyDescent="0.2">
      <c r="Y41676" s="396"/>
      <c r="Z41676" s="396"/>
      <c r="AA41676" s="441"/>
    </row>
    <row r="41677" spans="25:27" x14ac:dyDescent="0.2">
      <c r="Y41677" s="396"/>
      <c r="Z41677" s="396"/>
      <c r="AA41677" s="441"/>
    </row>
    <row r="41678" spans="25:27" x14ac:dyDescent="0.2">
      <c r="Y41678" s="396"/>
      <c r="Z41678" s="396"/>
      <c r="AA41678" s="441"/>
    </row>
    <row r="41679" spans="25:27" x14ac:dyDescent="0.2">
      <c r="Y41679" s="396"/>
      <c r="Z41679" s="396"/>
      <c r="AA41679" s="441"/>
    </row>
    <row r="41680" spans="25:27" x14ac:dyDescent="0.2">
      <c r="Y41680" s="396"/>
      <c r="Z41680" s="396"/>
      <c r="AA41680" s="441"/>
    </row>
    <row r="41681" spans="25:27" x14ac:dyDescent="0.2">
      <c r="Y41681" s="396"/>
      <c r="Z41681" s="396"/>
      <c r="AA41681" s="441"/>
    </row>
    <row r="41682" spans="25:27" x14ac:dyDescent="0.2">
      <c r="Y41682" s="396"/>
      <c r="Z41682" s="396"/>
      <c r="AA41682" s="441"/>
    </row>
    <row r="41683" spans="25:27" x14ac:dyDescent="0.2">
      <c r="Y41683" s="396"/>
      <c r="Z41683" s="396"/>
      <c r="AA41683" s="441"/>
    </row>
    <row r="41684" spans="25:27" x14ac:dyDescent="0.2">
      <c r="Y41684" s="396"/>
      <c r="Z41684" s="396"/>
      <c r="AA41684" s="441"/>
    </row>
    <row r="41685" spans="25:27" x14ac:dyDescent="0.2">
      <c r="Y41685" s="396"/>
      <c r="Z41685" s="396"/>
      <c r="AA41685" s="441"/>
    </row>
    <row r="41686" spans="25:27" x14ac:dyDescent="0.2">
      <c r="Y41686" s="396"/>
      <c r="Z41686" s="396"/>
      <c r="AA41686" s="441"/>
    </row>
    <row r="41687" spans="25:27" x14ac:dyDescent="0.2">
      <c r="Y41687" s="396"/>
      <c r="Z41687" s="396"/>
      <c r="AA41687" s="441"/>
    </row>
    <row r="41688" spans="25:27" x14ac:dyDescent="0.2">
      <c r="Y41688" s="396"/>
      <c r="Z41688" s="396"/>
      <c r="AA41688" s="441"/>
    </row>
    <row r="41689" spans="25:27" x14ac:dyDescent="0.2">
      <c r="Y41689" s="396"/>
      <c r="Z41689" s="396"/>
      <c r="AA41689" s="441"/>
    </row>
    <row r="41690" spans="25:27" x14ac:dyDescent="0.2">
      <c r="Y41690" s="396"/>
      <c r="Z41690" s="396"/>
      <c r="AA41690" s="441"/>
    </row>
    <row r="41691" spans="25:27" x14ac:dyDescent="0.2">
      <c r="Y41691" s="396"/>
      <c r="Z41691" s="396"/>
      <c r="AA41691" s="441"/>
    </row>
    <row r="41692" spans="25:27" x14ac:dyDescent="0.2">
      <c r="Y41692" s="396"/>
      <c r="Z41692" s="396"/>
      <c r="AA41692" s="441"/>
    </row>
    <row r="41693" spans="25:27" x14ac:dyDescent="0.2">
      <c r="Y41693" s="396"/>
      <c r="Z41693" s="396"/>
      <c r="AA41693" s="441"/>
    </row>
    <row r="41694" spans="25:27" x14ac:dyDescent="0.2">
      <c r="Y41694" s="396"/>
      <c r="Z41694" s="396"/>
      <c r="AA41694" s="441"/>
    </row>
    <row r="41695" spans="25:27" x14ac:dyDescent="0.2">
      <c r="Y41695" s="396"/>
      <c r="Z41695" s="396"/>
      <c r="AA41695" s="441"/>
    </row>
    <row r="41696" spans="25:27" x14ac:dyDescent="0.2">
      <c r="Y41696" s="396"/>
      <c r="Z41696" s="396"/>
      <c r="AA41696" s="441"/>
    </row>
    <row r="41697" spans="25:27" x14ac:dyDescent="0.2">
      <c r="Y41697" s="396"/>
      <c r="Z41697" s="396"/>
      <c r="AA41697" s="441"/>
    </row>
    <row r="41698" spans="25:27" x14ac:dyDescent="0.2">
      <c r="Y41698" s="396"/>
      <c r="Z41698" s="396"/>
      <c r="AA41698" s="441"/>
    </row>
    <row r="41699" spans="25:27" x14ac:dyDescent="0.2">
      <c r="Y41699" s="396"/>
      <c r="Z41699" s="396"/>
      <c r="AA41699" s="441"/>
    </row>
    <row r="41700" spans="25:27" x14ac:dyDescent="0.2">
      <c r="Y41700" s="396"/>
      <c r="Z41700" s="396"/>
      <c r="AA41700" s="441"/>
    </row>
    <row r="41701" spans="25:27" x14ac:dyDescent="0.2">
      <c r="Y41701" s="396"/>
      <c r="Z41701" s="396"/>
      <c r="AA41701" s="441"/>
    </row>
    <row r="41702" spans="25:27" x14ac:dyDescent="0.2">
      <c r="Y41702" s="396"/>
      <c r="Z41702" s="396"/>
      <c r="AA41702" s="441"/>
    </row>
    <row r="41703" spans="25:27" x14ac:dyDescent="0.2">
      <c r="Y41703" s="396"/>
      <c r="Z41703" s="396"/>
      <c r="AA41703" s="441"/>
    </row>
    <row r="41704" spans="25:27" x14ac:dyDescent="0.2">
      <c r="Y41704" s="396"/>
      <c r="Z41704" s="396"/>
      <c r="AA41704" s="441"/>
    </row>
    <row r="41705" spans="25:27" x14ac:dyDescent="0.2">
      <c r="Y41705" s="396"/>
      <c r="Z41705" s="396"/>
      <c r="AA41705" s="441"/>
    </row>
    <row r="41706" spans="25:27" x14ac:dyDescent="0.2">
      <c r="Y41706" s="396"/>
      <c r="Z41706" s="396"/>
      <c r="AA41706" s="441"/>
    </row>
    <row r="41707" spans="25:27" x14ac:dyDescent="0.2">
      <c r="Y41707" s="396"/>
      <c r="Z41707" s="396"/>
      <c r="AA41707" s="441"/>
    </row>
    <row r="41708" spans="25:27" x14ac:dyDescent="0.2">
      <c r="Y41708" s="396"/>
      <c r="Z41708" s="396"/>
      <c r="AA41708" s="441"/>
    </row>
    <row r="41709" spans="25:27" x14ac:dyDescent="0.2">
      <c r="Y41709" s="396"/>
      <c r="Z41709" s="396"/>
      <c r="AA41709" s="441"/>
    </row>
    <row r="41710" spans="25:27" x14ac:dyDescent="0.2">
      <c r="Y41710" s="396"/>
      <c r="Z41710" s="396"/>
      <c r="AA41710" s="441"/>
    </row>
    <row r="41711" spans="25:27" x14ac:dyDescent="0.2">
      <c r="Y41711" s="396"/>
      <c r="Z41711" s="396"/>
      <c r="AA41711" s="441"/>
    </row>
    <row r="41712" spans="25:27" x14ac:dyDescent="0.2">
      <c r="Y41712" s="396"/>
      <c r="Z41712" s="396"/>
      <c r="AA41712" s="441"/>
    </row>
    <row r="41713" spans="25:27" x14ac:dyDescent="0.2">
      <c r="Y41713" s="396"/>
      <c r="Z41713" s="396"/>
      <c r="AA41713" s="441"/>
    </row>
    <row r="41714" spans="25:27" x14ac:dyDescent="0.2">
      <c r="Y41714" s="396"/>
      <c r="Z41714" s="396"/>
      <c r="AA41714" s="441"/>
    </row>
    <row r="41715" spans="25:27" x14ac:dyDescent="0.2">
      <c r="Y41715" s="396"/>
      <c r="Z41715" s="396"/>
      <c r="AA41715" s="441"/>
    </row>
    <row r="41716" spans="25:27" x14ac:dyDescent="0.2">
      <c r="Y41716" s="396"/>
      <c r="Z41716" s="396"/>
      <c r="AA41716" s="441"/>
    </row>
    <row r="41717" spans="25:27" x14ac:dyDescent="0.2">
      <c r="Y41717" s="396"/>
      <c r="Z41717" s="396"/>
      <c r="AA41717" s="441"/>
    </row>
    <row r="41718" spans="25:27" x14ac:dyDescent="0.2">
      <c r="Y41718" s="396"/>
      <c r="Z41718" s="396"/>
      <c r="AA41718" s="441"/>
    </row>
    <row r="41719" spans="25:27" x14ac:dyDescent="0.2">
      <c r="Y41719" s="396"/>
      <c r="Z41719" s="396"/>
      <c r="AA41719" s="441"/>
    </row>
    <row r="41720" spans="25:27" x14ac:dyDescent="0.2">
      <c r="Y41720" s="396"/>
      <c r="Z41720" s="396"/>
      <c r="AA41720" s="441"/>
    </row>
    <row r="41721" spans="25:27" x14ac:dyDescent="0.2">
      <c r="Y41721" s="396"/>
      <c r="Z41721" s="396"/>
      <c r="AA41721" s="441"/>
    </row>
    <row r="41722" spans="25:27" x14ac:dyDescent="0.2">
      <c r="Y41722" s="396"/>
      <c r="Z41722" s="396"/>
      <c r="AA41722" s="441"/>
    </row>
    <row r="41723" spans="25:27" x14ac:dyDescent="0.2">
      <c r="Y41723" s="396"/>
      <c r="Z41723" s="396"/>
      <c r="AA41723" s="441"/>
    </row>
    <row r="41724" spans="25:27" x14ac:dyDescent="0.2">
      <c r="Y41724" s="396"/>
      <c r="Z41724" s="396"/>
      <c r="AA41724" s="441"/>
    </row>
    <row r="41725" spans="25:27" x14ac:dyDescent="0.2">
      <c r="Y41725" s="396"/>
      <c r="Z41725" s="396"/>
      <c r="AA41725" s="441"/>
    </row>
    <row r="41726" spans="25:27" x14ac:dyDescent="0.2">
      <c r="Y41726" s="396"/>
      <c r="Z41726" s="396"/>
      <c r="AA41726" s="441"/>
    </row>
    <row r="41727" spans="25:27" x14ac:dyDescent="0.2">
      <c r="Y41727" s="396"/>
      <c r="Z41727" s="396"/>
      <c r="AA41727" s="441"/>
    </row>
    <row r="41728" spans="25:27" x14ac:dyDescent="0.2">
      <c r="Y41728" s="396"/>
      <c r="Z41728" s="396"/>
      <c r="AA41728" s="441"/>
    </row>
    <row r="41729" spans="25:27" x14ac:dyDescent="0.2">
      <c r="Y41729" s="396"/>
      <c r="Z41729" s="396"/>
      <c r="AA41729" s="441"/>
    </row>
    <row r="41730" spans="25:27" x14ac:dyDescent="0.2">
      <c r="Y41730" s="396"/>
      <c r="Z41730" s="396"/>
      <c r="AA41730" s="441"/>
    </row>
    <row r="41731" spans="25:27" x14ac:dyDescent="0.2">
      <c r="Y41731" s="396"/>
      <c r="Z41731" s="396"/>
      <c r="AA41731" s="441"/>
    </row>
    <row r="41732" spans="25:27" x14ac:dyDescent="0.2">
      <c r="Y41732" s="396"/>
      <c r="Z41732" s="396"/>
      <c r="AA41732" s="441"/>
    </row>
    <row r="41733" spans="25:27" x14ac:dyDescent="0.2">
      <c r="Y41733" s="396"/>
      <c r="Z41733" s="396"/>
      <c r="AA41733" s="441"/>
    </row>
    <row r="41734" spans="25:27" x14ac:dyDescent="0.2">
      <c r="Y41734" s="396"/>
      <c r="Z41734" s="396"/>
      <c r="AA41734" s="441"/>
    </row>
    <row r="41735" spans="25:27" x14ac:dyDescent="0.2">
      <c r="Y41735" s="396"/>
      <c r="Z41735" s="396"/>
      <c r="AA41735" s="441"/>
    </row>
    <row r="41736" spans="25:27" x14ac:dyDescent="0.2">
      <c r="Y41736" s="396"/>
      <c r="Z41736" s="396"/>
      <c r="AA41736" s="441"/>
    </row>
    <row r="41737" spans="25:27" x14ac:dyDescent="0.2">
      <c r="Y41737" s="396"/>
      <c r="Z41737" s="396"/>
      <c r="AA41737" s="441"/>
    </row>
    <row r="41738" spans="25:27" x14ac:dyDescent="0.2">
      <c r="Y41738" s="396"/>
      <c r="Z41738" s="396"/>
      <c r="AA41738" s="441"/>
    </row>
    <row r="41739" spans="25:27" x14ac:dyDescent="0.2">
      <c r="Y41739" s="396"/>
      <c r="Z41739" s="396"/>
      <c r="AA41739" s="441"/>
    </row>
    <row r="41740" spans="25:27" x14ac:dyDescent="0.2">
      <c r="Y41740" s="396"/>
      <c r="Z41740" s="396"/>
      <c r="AA41740" s="441"/>
    </row>
    <row r="41741" spans="25:27" x14ac:dyDescent="0.2">
      <c r="Y41741" s="396"/>
      <c r="Z41741" s="396"/>
      <c r="AA41741" s="441"/>
    </row>
    <row r="41742" spans="25:27" x14ac:dyDescent="0.2">
      <c r="Y41742" s="396"/>
      <c r="Z41742" s="396"/>
      <c r="AA41742" s="441"/>
    </row>
    <row r="41743" spans="25:27" x14ac:dyDescent="0.2">
      <c r="Y41743" s="396"/>
      <c r="Z41743" s="396"/>
      <c r="AA41743" s="441"/>
    </row>
    <row r="41744" spans="25:27" x14ac:dyDescent="0.2">
      <c r="Y41744" s="396"/>
      <c r="Z41744" s="396"/>
      <c r="AA41744" s="441"/>
    </row>
    <row r="41745" spans="25:27" x14ac:dyDescent="0.2">
      <c r="Y41745" s="396"/>
      <c r="Z41745" s="396"/>
      <c r="AA41745" s="441"/>
    </row>
    <row r="41746" spans="25:27" x14ac:dyDescent="0.2">
      <c r="Y41746" s="396"/>
      <c r="Z41746" s="396"/>
      <c r="AA41746" s="441"/>
    </row>
    <row r="41747" spans="25:27" x14ac:dyDescent="0.2">
      <c r="Y41747" s="396"/>
      <c r="Z41747" s="396"/>
      <c r="AA41747" s="441"/>
    </row>
    <row r="41748" spans="25:27" x14ac:dyDescent="0.2">
      <c r="Y41748" s="396"/>
      <c r="Z41748" s="396"/>
      <c r="AA41748" s="441"/>
    </row>
    <row r="41749" spans="25:27" x14ac:dyDescent="0.2">
      <c r="Y41749" s="396"/>
      <c r="Z41749" s="396"/>
      <c r="AA41749" s="441"/>
    </row>
    <row r="41750" spans="25:27" x14ac:dyDescent="0.2">
      <c r="Y41750" s="396"/>
      <c r="Z41750" s="396"/>
      <c r="AA41750" s="441"/>
    </row>
    <row r="41751" spans="25:27" x14ac:dyDescent="0.2">
      <c r="Y41751" s="396"/>
      <c r="Z41751" s="396"/>
      <c r="AA41751" s="441"/>
    </row>
    <row r="41752" spans="25:27" x14ac:dyDescent="0.2">
      <c r="Y41752" s="396"/>
      <c r="Z41752" s="396"/>
      <c r="AA41752" s="441"/>
    </row>
    <row r="41753" spans="25:27" x14ac:dyDescent="0.2">
      <c r="Y41753" s="396"/>
      <c r="Z41753" s="396"/>
      <c r="AA41753" s="441"/>
    </row>
    <row r="41754" spans="25:27" x14ac:dyDescent="0.2">
      <c r="Y41754" s="396"/>
      <c r="Z41754" s="396"/>
      <c r="AA41754" s="441"/>
    </row>
    <row r="41755" spans="25:27" x14ac:dyDescent="0.2">
      <c r="Y41755" s="396"/>
      <c r="Z41755" s="396"/>
      <c r="AA41755" s="441"/>
    </row>
    <row r="41756" spans="25:27" x14ac:dyDescent="0.2">
      <c r="Y41756" s="396"/>
      <c r="Z41756" s="396"/>
      <c r="AA41756" s="441"/>
    </row>
    <row r="41757" spans="25:27" x14ac:dyDescent="0.2">
      <c r="Y41757" s="396"/>
      <c r="Z41757" s="396"/>
      <c r="AA41757" s="441"/>
    </row>
    <row r="41758" spans="25:27" x14ac:dyDescent="0.2">
      <c r="Y41758" s="396"/>
      <c r="Z41758" s="396"/>
      <c r="AA41758" s="441"/>
    </row>
    <row r="41759" spans="25:27" x14ac:dyDescent="0.2">
      <c r="Y41759" s="396"/>
      <c r="Z41759" s="396"/>
      <c r="AA41759" s="441"/>
    </row>
    <row r="41760" spans="25:27" x14ac:dyDescent="0.2">
      <c r="Y41760" s="396"/>
      <c r="Z41760" s="396"/>
      <c r="AA41760" s="441"/>
    </row>
    <row r="41761" spans="25:27" x14ac:dyDescent="0.2">
      <c r="Y41761" s="396"/>
      <c r="Z41761" s="396"/>
      <c r="AA41761" s="441"/>
    </row>
    <row r="41762" spans="25:27" x14ac:dyDescent="0.2">
      <c r="Y41762" s="396"/>
      <c r="Z41762" s="396"/>
      <c r="AA41762" s="441"/>
    </row>
    <row r="41763" spans="25:27" x14ac:dyDescent="0.2">
      <c r="Y41763" s="396"/>
      <c r="Z41763" s="396"/>
      <c r="AA41763" s="441"/>
    </row>
    <row r="41764" spans="25:27" x14ac:dyDescent="0.2">
      <c r="Y41764" s="396"/>
      <c r="Z41764" s="396"/>
      <c r="AA41764" s="441"/>
    </row>
    <row r="41765" spans="25:27" x14ac:dyDescent="0.2">
      <c r="Y41765" s="396"/>
      <c r="Z41765" s="396"/>
      <c r="AA41765" s="441"/>
    </row>
    <row r="41766" spans="25:27" x14ac:dyDescent="0.2">
      <c r="Y41766" s="396"/>
      <c r="Z41766" s="396"/>
      <c r="AA41766" s="441"/>
    </row>
    <row r="41767" spans="25:27" x14ac:dyDescent="0.2">
      <c r="Y41767" s="396"/>
      <c r="Z41767" s="396"/>
      <c r="AA41767" s="441"/>
    </row>
    <row r="41768" spans="25:27" x14ac:dyDescent="0.2">
      <c r="Y41768" s="396"/>
      <c r="Z41768" s="396"/>
      <c r="AA41768" s="441"/>
    </row>
    <row r="41769" spans="25:27" x14ac:dyDescent="0.2">
      <c r="Y41769" s="396"/>
      <c r="Z41769" s="396"/>
      <c r="AA41769" s="441"/>
    </row>
    <row r="41770" spans="25:27" x14ac:dyDescent="0.2">
      <c r="Y41770" s="396"/>
      <c r="Z41770" s="396"/>
      <c r="AA41770" s="441"/>
    </row>
    <row r="41771" spans="25:27" x14ac:dyDescent="0.2">
      <c r="Y41771" s="396"/>
      <c r="Z41771" s="396"/>
      <c r="AA41771" s="441"/>
    </row>
    <row r="41772" spans="25:27" x14ac:dyDescent="0.2">
      <c r="Y41772" s="396"/>
      <c r="Z41772" s="396"/>
      <c r="AA41772" s="441"/>
    </row>
    <row r="41773" spans="25:27" x14ac:dyDescent="0.2">
      <c r="Y41773" s="396"/>
      <c r="Z41773" s="396"/>
      <c r="AA41773" s="441"/>
    </row>
    <row r="41774" spans="25:27" x14ac:dyDescent="0.2">
      <c r="Y41774" s="396"/>
      <c r="Z41774" s="396"/>
      <c r="AA41774" s="441"/>
    </row>
    <row r="41775" spans="25:27" x14ac:dyDescent="0.2">
      <c r="Y41775" s="396"/>
      <c r="Z41775" s="396"/>
      <c r="AA41775" s="441"/>
    </row>
    <row r="41776" spans="25:27" x14ac:dyDescent="0.2">
      <c r="Y41776" s="396"/>
      <c r="Z41776" s="396"/>
      <c r="AA41776" s="441"/>
    </row>
    <row r="41777" spans="25:27" x14ac:dyDescent="0.2">
      <c r="Y41777" s="396"/>
      <c r="Z41777" s="396"/>
      <c r="AA41777" s="441"/>
    </row>
    <row r="41778" spans="25:27" x14ac:dyDescent="0.2">
      <c r="Y41778" s="396"/>
      <c r="Z41778" s="396"/>
      <c r="AA41778" s="441"/>
    </row>
    <row r="41779" spans="25:27" x14ac:dyDescent="0.2">
      <c r="Y41779" s="396"/>
      <c r="Z41779" s="396"/>
      <c r="AA41779" s="441"/>
    </row>
    <row r="41780" spans="25:27" x14ac:dyDescent="0.2">
      <c r="Y41780" s="396"/>
      <c r="Z41780" s="396"/>
      <c r="AA41780" s="441"/>
    </row>
    <row r="41781" spans="25:27" x14ac:dyDescent="0.2">
      <c r="Y41781" s="396"/>
      <c r="Z41781" s="396"/>
      <c r="AA41781" s="441"/>
    </row>
    <row r="41782" spans="25:27" x14ac:dyDescent="0.2">
      <c r="Y41782" s="396"/>
      <c r="Z41782" s="396"/>
      <c r="AA41782" s="441"/>
    </row>
    <row r="41783" spans="25:27" x14ac:dyDescent="0.2">
      <c r="Y41783" s="396"/>
      <c r="Z41783" s="396"/>
      <c r="AA41783" s="441"/>
    </row>
    <row r="41784" spans="25:27" x14ac:dyDescent="0.2">
      <c r="Y41784" s="396"/>
      <c r="Z41784" s="396"/>
      <c r="AA41784" s="441"/>
    </row>
    <row r="41785" spans="25:27" x14ac:dyDescent="0.2">
      <c r="Y41785" s="396"/>
      <c r="Z41785" s="396"/>
      <c r="AA41785" s="441"/>
    </row>
    <row r="41786" spans="25:27" x14ac:dyDescent="0.2">
      <c r="Y41786" s="396"/>
      <c r="Z41786" s="396"/>
      <c r="AA41786" s="441"/>
    </row>
    <row r="41787" spans="25:27" x14ac:dyDescent="0.2">
      <c r="Y41787" s="396"/>
      <c r="Z41787" s="396"/>
      <c r="AA41787" s="441"/>
    </row>
    <row r="41788" spans="25:27" x14ac:dyDescent="0.2">
      <c r="Y41788" s="396"/>
      <c r="Z41788" s="396"/>
      <c r="AA41788" s="441"/>
    </row>
    <row r="41789" spans="25:27" x14ac:dyDescent="0.2">
      <c r="Y41789" s="396"/>
      <c r="Z41789" s="396"/>
      <c r="AA41789" s="441"/>
    </row>
    <row r="41790" spans="25:27" x14ac:dyDescent="0.2">
      <c r="Y41790" s="396"/>
      <c r="Z41790" s="396"/>
      <c r="AA41790" s="441"/>
    </row>
    <row r="41791" spans="25:27" x14ac:dyDescent="0.2">
      <c r="Y41791" s="396"/>
      <c r="Z41791" s="396"/>
      <c r="AA41791" s="441"/>
    </row>
    <row r="41792" spans="25:27" x14ac:dyDescent="0.2">
      <c r="Y41792" s="396"/>
      <c r="Z41792" s="396"/>
      <c r="AA41792" s="441"/>
    </row>
    <row r="41793" spans="25:27" x14ac:dyDescent="0.2">
      <c r="Y41793" s="396"/>
      <c r="Z41793" s="396"/>
      <c r="AA41793" s="441"/>
    </row>
    <row r="41794" spans="25:27" x14ac:dyDescent="0.2">
      <c r="Y41794" s="396"/>
      <c r="Z41794" s="396"/>
      <c r="AA41794" s="441"/>
    </row>
    <row r="41795" spans="25:27" x14ac:dyDescent="0.2">
      <c r="Y41795" s="396"/>
      <c r="Z41795" s="396"/>
      <c r="AA41795" s="441"/>
    </row>
    <row r="41796" spans="25:27" x14ac:dyDescent="0.2">
      <c r="Y41796" s="396"/>
      <c r="Z41796" s="396"/>
      <c r="AA41796" s="441"/>
    </row>
    <row r="41797" spans="25:27" x14ac:dyDescent="0.2">
      <c r="Y41797" s="396"/>
      <c r="Z41797" s="396"/>
      <c r="AA41797" s="441"/>
    </row>
    <row r="41798" spans="25:27" x14ac:dyDescent="0.2">
      <c r="Y41798" s="396"/>
      <c r="Z41798" s="396"/>
      <c r="AA41798" s="441"/>
    </row>
    <row r="41799" spans="25:27" x14ac:dyDescent="0.2">
      <c r="Y41799" s="396"/>
      <c r="Z41799" s="396"/>
      <c r="AA41799" s="441"/>
    </row>
    <row r="41800" spans="25:27" x14ac:dyDescent="0.2">
      <c r="Y41800" s="396"/>
      <c r="Z41800" s="396"/>
      <c r="AA41800" s="441"/>
    </row>
    <row r="41801" spans="25:27" x14ac:dyDescent="0.2">
      <c r="Y41801" s="396"/>
      <c r="Z41801" s="396"/>
      <c r="AA41801" s="441"/>
    </row>
    <row r="41802" spans="25:27" x14ac:dyDescent="0.2">
      <c r="Y41802" s="396"/>
      <c r="Z41802" s="396"/>
      <c r="AA41802" s="441"/>
    </row>
    <row r="41803" spans="25:27" x14ac:dyDescent="0.2">
      <c r="Y41803" s="396"/>
      <c r="Z41803" s="396"/>
      <c r="AA41803" s="441"/>
    </row>
    <row r="41804" spans="25:27" x14ac:dyDescent="0.2">
      <c r="Y41804" s="396"/>
      <c r="Z41804" s="396"/>
      <c r="AA41804" s="441"/>
    </row>
    <row r="41805" spans="25:27" x14ac:dyDescent="0.2">
      <c r="Y41805" s="396"/>
      <c r="Z41805" s="396"/>
      <c r="AA41805" s="441"/>
    </row>
    <row r="41806" spans="25:27" x14ac:dyDescent="0.2">
      <c r="Y41806" s="396"/>
      <c r="Z41806" s="396"/>
      <c r="AA41806" s="441"/>
    </row>
    <row r="41807" spans="25:27" x14ac:dyDescent="0.2">
      <c r="Y41807" s="396"/>
      <c r="Z41807" s="396"/>
      <c r="AA41807" s="441"/>
    </row>
    <row r="41808" spans="25:27" x14ac:dyDescent="0.2">
      <c r="Y41808" s="396"/>
      <c r="Z41808" s="396"/>
      <c r="AA41808" s="441"/>
    </row>
    <row r="41809" spans="25:27" x14ac:dyDescent="0.2">
      <c r="Y41809" s="396"/>
      <c r="Z41809" s="396"/>
      <c r="AA41809" s="441"/>
    </row>
    <row r="41810" spans="25:27" x14ac:dyDescent="0.2">
      <c r="Y41810" s="396"/>
      <c r="Z41810" s="396"/>
      <c r="AA41810" s="441"/>
    </row>
    <row r="41811" spans="25:27" x14ac:dyDescent="0.2">
      <c r="Y41811" s="396"/>
      <c r="Z41811" s="396"/>
      <c r="AA41811" s="441"/>
    </row>
    <row r="41812" spans="25:27" x14ac:dyDescent="0.2">
      <c r="Y41812" s="396"/>
      <c r="Z41812" s="396"/>
      <c r="AA41812" s="441"/>
    </row>
    <row r="41813" spans="25:27" x14ac:dyDescent="0.2">
      <c r="Y41813" s="396"/>
      <c r="Z41813" s="396"/>
      <c r="AA41813" s="441"/>
    </row>
    <row r="41814" spans="25:27" x14ac:dyDescent="0.2">
      <c r="Y41814" s="396"/>
      <c r="Z41814" s="396"/>
      <c r="AA41814" s="441"/>
    </row>
    <row r="41815" spans="25:27" x14ac:dyDescent="0.2">
      <c r="Y41815" s="396"/>
      <c r="Z41815" s="396"/>
      <c r="AA41815" s="441"/>
    </row>
    <row r="41816" spans="25:27" x14ac:dyDescent="0.2">
      <c r="Y41816" s="396"/>
      <c r="Z41816" s="396"/>
      <c r="AA41816" s="441"/>
    </row>
    <row r="41817" spans="25:27" x14ac:dyDescent="0.2">
      <c r="Y41817" s="396"/>
      <c r="Z41817" s="396"/>
      <c r="AA41817" s="441"/>
    </row>
    <row r="41818" spans="25:27" x14ac:dyDescent="0.2">
      <c r="Y41818" s="396"/>
      <c r="Z41818" s="396"/>
      <c r="AA41818" s="441"/>
    </row>
    <row r="41819" spans="25:27" x14ac:dyDescent="0.2">
      <c r="Y41819" s="396"/>
      <c r="Z41819" s="396"/>
      <c r="AA41819" s="441"/>
    </row>
    <row r="41820" spans="25:27" x14ac:dyDescent="0.2">
      <c r="Y41820" s="396"/>
      <c r="Z41820" s="396"/>
      <c r="AA41820" s="441"/>
    </row>
    <row r="41821" spans="25:27" x14ac:dyDescent="0.2">
      <c r="Y41821" s="396"/>
      <c r="Z41821" s="396"/>
      <c r="AA41821" s="441"/>
    </row>
    <row r="41822" spans="25:27" x14ac:dyDescent="0.2">
      <c r="Y41822" s="396"/>
      <c r="Z41822" s="396"/>
      <c r="AA41822" s="441"/>
    </row>
    <row r="41823" spans="25:27" x14ac:dyDescent="0.2">
      <c r="Y41823" s="396"/>
      <c r="Z41823" s="396"/>
      <c r="AA41823" s="441"/>
    </row>
    <row r="41824" spans="25:27" x14ac:dyDescent="0.2">
      <c r="Y41824" s="396"/>
      <c r="Z41824" s="396"/>
      <c r="AA41824" s="441"/>
    </row>
    <row r="41825" spans="25:27" x14ac:dyDescent="0.2">
      <c r="Y41825" s="396"/>
      <c r="Z41825" s="396"/>
      <c r="AA41825" s="441"/>
    </row>
    <row r="41826" spans="25:27" x14ac:dyDescent="0.2">
      <c r="Y41826" s="396"/>
      <c r="Z41826" s="396"/>
      <c r="AA41826" s="441"/>
    </row>
    <row r="41827" spans="25:27" x14ac:dyDescent="0.2">
      <c r="Y41827" s="396"/>
      <c r="Z41827" s="396"/>
      <c r="AA41827" s="441"/>
    </row>
    <row r="41828" spans="25:27" x14ac:dyDescent="0.2">
      <c r="Y41828" s="396"/>
      <c r="Z41828" s="396"/>
      <c r="AA41828" s="441"/>
    </row>
    <row r="41829" spans="25:27" x14ac:dyDescent="0.2">
      <c r="Y41829" s="396"/>
      <c r="Z41829" s="396"/>
      <c r="AA41829" s="441"/>
    </row>
    <row r="41830" spans="25:27" x14ac:dyDescent="0.2">
      <c r="Y41830" s="396"/>
      <c r="Z41830" s="396"/>
      <c r="AA41830" s="441"/>
    </row>
    <row r="41831" spans="25:27" x14ac:dyDescent="0.2">
      <c r="Y41831" s="396"/>
      <c r="Z41831" s="396"/>
      <c r="AA41831" s="441"/>
    </row>
    <row r="41832" spans="25:27" x14ac:dyDescent="0.2">
      <c r="Y41832" s="396"/>
      <c r="Z41832" s="396"/>
      <c r="AA41832" s="441"/>
    </row>
    <row r="41833" spans="25:27" x14ac:dyDescent="0.2">
      <c r="Y41833" s="396"/>
      <c r="Z41833" s="396"/>
      <c r="AA41833" s="441"/>
    </row>
    <row r="41834" spans="25:27" x14ac:dyDescent="0.2">
      <c r="Y41834" s="396"/>
      <c r="Z41834" s="396"/>
      <c r="AA41834" s="441"/>
    </row>
    <row r="41835" spans="25:27" x14ac:dyDescent="0.2">
      <c r="Y41835" s="396"/>
      <c r="Z41835" s="396"/>
      <c r="AA41835" s="441"/>
    </row>
    <row r="41836" spans="25:27" x14ac:dyDescent="0.2">
      <c r="Y41836" s="396"/>
      <c r="Z41836" s="396"/>
      <c r="AA41836" s="441"/>
    </row>
    <row r="41837" spans="25:27" x14ac:dyDescent="0.2">
      <c r="Y41837" s="396"/>
      <c r="Z41837" s="396"/>
      <c r="AA41837" s="441"/>
    </row>
    <row r="41838" spans="25:27" x14ac:dyDescent="0.2">
      <c r="Y41838" s="396"/>
      <c r="Z41838" s="396"/>
      <c r="AA41838" s="441"/>
    </row>
    <row r="41839" spans="25:27" x14ac:dyDescent="0.2">
      <c r="Y41839" s="396"/>
      <c r="Z41839" s="396"/>
      <c r="AA41839" s="441"/>
    </row>
    <row r="41840" spans="25:27" x14ac:dyDescent="0.2">
      <c r="Y41840" s="396"/>
      <c r="Z41840" s="396"/>
      <c r="AA41840" s="441"/>
    </row>
    <row r="41841" spans="25:27" x14ac:dyDescent="0.2">
      <c r="Y41841" s="396"/>
      <c r="Z41841" s="396"/>
      <c r="AA41841" s="441"/>
    </row>
    <row r="41842" spans="25:27" x14ac:dyDescent="0.2">
      <c r="Y41842" s="396"/>
      <c r="Z41842" s="396"/>
      <c r="AA41842" s="441"/>
    </row>
    <row r="41843" spans="25:27" x14ac:dyDescent="0.2">
      <c r="Y41843" s="396"/>
      <c r="Z41843" s="396"/>
      <c r="AA41843" s="441"/>
    </row>
    <row r="41844" spans="25:27" x14ac:dyDescent="0.2">
      <c r="Y41844" s="396"/>
      <c r="Z41844" s="396"/>
      <c r="AA41844" s="441"/>
    </row>
    <row r="41845" spans="25:27" x14ac:dyDescent="0.2">
      <c r="Y41845" s="396"/>
      <c r="Z41845" s="396"/>
      <c r="AA41845" s="441"/>
    </row>
    <row r="41846" spans="25:27" x14ac:dyDescent="0.2">
      <c r="Y41846" s="396"/>
      <c r="Z41846" s="396"/>
      <c r="AA41846" s="441"/>
    </row>
    <row r="41847" spans="25:27" x14ac:dyDescent="0.2">
      <c r="Y41847" s="396"/>
      <c r="Z41847" s="396"/>
      <c r="AA41847" s="441"/>
    </row>
    <row r="41848" spans="25:27" x14ac:dyDescent="0.2">
      <c r="Y41848" s="396"/>
      <c r="Z41848" s="396"/>
      <c r="AA41848" s="441"/>
    </row>
    <row r="41849" spans="25:27" x14ac:dyDescent="0.2">
      <c r="Y41849" s="396"/>
      <c r="Z41849" s="396"/>
      <c r="AA41849" s="441"/>
    </row>
    <row r="41850" spans="25:27" x14ac:dyDescent="0.2">
      <c r="Y41850" s="396"/>
      <c r="Z41850" s="396"/>
      <c r="AA41850" s="441"/>
    </row>
    <row r="41851" spans="25:27" x14ac:dyDescent="0.2">
      <c r="Y41851" s="396"/>
      <c r="Z41851" s="396"/>
      <c r="AA41851" s="441"/>
    </row>
    <row r="41852" spans="25:27" x14ac:dyDescent="0.2">
      <c r="Y41852" s="396"/>
      <c r="Z41852" s="396"/>
      <c r="AA41852" s="441"/>
    </row>
    <row r="41853" spans="25:27" x14ac:dyDescent="0.2">
      <c r="Y41853" s="396"/>
      <c r="Z41853" s="396"/>
      <c r="AA41853" s="441"/>
    </row>
    <row r="41854" spans="25:27" x14ac:dyDescent="0.2">
      <c r="Y41854" s="396"/>
      <c r="Z41854" s="396"/>
      <c r="AA41854" s="441"/>
    </row>
    <row r="41855" spans="25:27" x14ac:dyDescent="0.2">
      <c r="Y41855" s="396"/>
      <c r="Z41855" s="396"/>
      <c r="AA41855" s="441"/>
    </row>
    <row r="41856" spans="25:27" x14ac:dyDescent="0.2">
      <c r="Y41856" s="396"/>
      <c r="Z41856" s="396"/>
      <c r="AA41856" s="441"/>
    </row>
    <row r="41857" spans="25:27" x14ac:dyDescent="0.2">
      <c r="Y41857" s="396"/>
      <c r="Z41857" s="396"/>
      <c r="AA41857" s="441"/>
    </row>
    <row r="41858" spans="25:27" x14ac:dyDescent="0.2">
      <c r="Y41858" s="396"/>
      <c r="Z41858" s="396"/>
      <c r="AA41858" s="441"/>
    </row>
    <row r="41859" spans="25:27" x14ac:dyDescent="0.2">
      <c r="Y41859" s="396"/>
      <c r="Z41859" s="396"/>
      <c r="AA41859" s="441"/>
    </row>
    <row r="41860" spans="25:27" x14ac:dyDescent="0.2">
      <c r="Y41860" s="396"/>
      <c r="Z41860" s="396"/>
      <c r="AA41860" s="441"/>
    </row>
    <row r="41861" spans="25:27" x14ac:dyDescent="0.2">
      <c r="Y41861" s="396"/>
      <c r="Z41861" s="396"/>
      <c r="AA41861" s="441"/>
    </row>
    <row r="41862" spans="25:27" x14ac:dyDescent="0.2">
      <c r="Y41862" s="396"/>
      <c r="Z41862" s="396"/>
      <c r="AA41862" s="441"/>
    </row>
    <row r="41863" spans="25:27" x14ac:dyDescent="0.2">
      <c r="Y41863" s="396"/>
      <c r="Z41863" s="396"/>
      <c r="AA41863" s="441"/>
    </row>
    <row r="41864" spans="25:27" x14ac:dyDescent="0.2">
      <c r="Y41864" s="396"/>
      <c r="Z41864" s="396"/>
      <c r="AA41864" s="441"/>
    </row>
    <row r="41865" spans="25:27" x14ac:dyDescent="0.2">
      <c r="Y41865" s="396"/>
      <c r="Z41865" s="396"/>
      <c r="AA41865" s="441"/>
    </row>
    <row r="41866" spans="25:27" x14ac:dyDescent="0.2">
      <c r="Y41866" s="396"/>
      <c r="Z41866" s="396"/>
      <c r="AA41866" s="441"/>
    </row>
    <row r="41867" spans="25:27" x14ac:dyDescent="0.2">
      <c r="Y41867" s="396"/>
      <c r="Z41867" s="396"/>
      <c r="AA41867" s="441"/>
    </row>
    <row r="41868" spans="25:27" x14ac:dyDescent="0.2">
      <c r="Y41868" s="396"/>
      <c r="Z41868" s="396"/>
      <c r="AA41868" s="441"/>
    </row>
    <row r="41869" spans="25:27" x14ac:dyDescent="0.2">
      <c r="Y41869" s="396"/>
      <c r="Z41869" s="396"/>
      <c r="AA41869" s="441"/>
    </row>
    <row r="41870" spans="25:27" x14ac:dyDescent="0.2">
      <c r="Y41870" s="396"/>
      <c r="Z41870" s="396"/>
      <c r="AA41870" s="441"/>
    </row>
    <row r="41871" spans="25:27" x14ac:dyDescent="0.2">
      <c r="Y41871" s="396"/>
      <c r="Z41871" s="396"/>
      <c r="AA41871" s="441"/>
    </row>
    <row r="41872" spans="25:27" x14ac:dyDescent="0.2">
      <c r="Y41872" s="396"/>
      <c r="Z41872" s="396"/>
      <c r="AA41872" s="441"/>
    </row>
    <row r="41873" spans="25:27" x14ac:dyDescent="0.2">
      <c r="Y41873" s="396"/>
      <c r="Z41873" s="396"/>
      <c r="AA41873" s="441"/>
    </row>
    <row r="41874" spans="25:27" x14ac:dyDescent="0.2">
      <c r="Y41874" s="396"/>
      <c r="Z41874" s="396"/>
      <c r="AA41874" s="441"/>
    </row>
    <row r="41875" spans="25:27" x14ac:dyDescent="0.2">
      <c r="Y41875" s="396"/>
      <c r="Z41875" s="396"/>
      <c r="AA41875" s="441"/>
    </row>
    <row r="41876" spans="25:27" x14ac:dyDescent="0.2">
      <c r="Y41876" s="396"/>
      <c r="Z41876" s="396"/>
      <c r="AA41876" s="441"/>
    </row>
    <row r="41877" spans="25:27" x14ac:dyDescent="0.2">
      <c r="Y41877" s="396"/>
      <c r="Z41877" s="396"/>
      <c r="AA41877" s="441"/>
    </row>
    <row r="41878" spans="25:27" x14ac:dyDescent="0.2">
      <c r="Y41878" s="396"/>
      <c r="Z41878" s="396"/>
      <c r="AA41878" s="441"/>
    </row>
    <row r="41879" spans="25:27" x14ac:dyDescent="0.2">
      <c r="Y41879" s="396"/>
      <c r="Z41879" s="396"/>
      <c r="AA41879" s="441"/>
    </row>
    <row r="41880" spans="25:27" x14ac:dyDescent="0.2">
      <c r="Y41880" s="396"/>
      <c r="Z41880" s="396"/>
      <c r="AA41880" s="441"/>
    </row>
    <row r="41881" spans="25:27" x14ac:dyDescent="0.2">
      <c r="Y41881" s="396"/>
      <c r="Z41881" s="396"/>
      <c r="AA41881" s="441"/>
    </row>
    <row r="41882" spans="25:27" x14ac:dyDescent="0.2">
      <c r="Y41882" s="396"/>
      <c r="Z41882" s="396"/>
      <c r="AA41882" s="441"/>
    </row>
    <row r="41883" spans="25:27" x14ac:dyDescent="0.2">
      <c r="Y41883" s="396"/>
      <c r="Z41883" s="396"/>
      <c r="AA41883" s="441"/>
    </row>
    <row r="41884" spans="25:27" x14ac:dyDescent="0.2">
      <c r="Y41884" s="396"/>
      <c r="Z41884" s="396"/>
      <c r="AA41884" s="441"/>
    </row>
    <row r="41885" spans="25:27" x14ac:dyDescent="0.2">
      <c r="Y41885" s="396"/>
      <c r="Z41885" s="396"/>
      <c r="AA41885" s="441"/>
    </row>
    <row r="41886" spans="25:27" x14ac:dyDescent="0.2">
      <c r="Y41886" s="396"/>
      <c r="Z41886" s="396"/>
      <c r="AA41886" s="441"/>
    </row>
    <row r="41887" spans="25:27" x14ac:dyDescent="0.2">
      <c r="Y41887" s="396"/>
      <c r="Z41887" s="396"/>
      <c r="AA41887" s="441"/>
    </row>
    <row r="41888" spans="25:27" x14ac:dyDescent="0.2">
      <c r="Y41888" s="396"/>
      <c r="Z41888" s="396"/>
      <c r="AA41888" s="441"/>
    </row>
    <row r="41889" spans="25:27" x14ac:dyDescent="0.2">
      <c r="Y41889" s="396"/>
      <c r="Z41889" s="396"/>
      <c r="AA41889" s="441"/>
    </row>
    <row r="41890" spans="25:27" x14ac:dyDescent="0.2">
      <c r="Y41890" s="396"/>
      <c r="Z41890" s="396"/>
      <c r="AA41890" s="441"/>
    </row>
    <row r="41891" spans="25:27" x14ac:dyDescent="0.2">
      <c r="Y41891" s="396"/>
      <c r="Z41891" s="396"/>
      <c r="AA41891" s="441"/>
    </row>
    <row r="41892" spans="25:27" x14ac:dyDescent="0.2">
      <c r="Y41892" s="396"/>
      <c r="Z41892" s="396"/>
      <c r="AA41892" s="441"/>
    </row>
    <row r="41893" spans="25:27" x14ac:dyDescent="0.2">
      <c r="Y41893" s="396"/>
      <c r="Z41893" s="396"/>
      <c r="AA41893" s="441"/>
    </row>
    <row r="41894" spans="25:27" x14ac:dyDescent="0.2">
      <c r="Y41894" s="396"/>
      <c r="Z41894" s="396"/>
      <c r="AA41894" s="441"/>
    </row>
    <row r="41895" spans="25:27" x14ac:dyDescent="0.2">
      <c r="Y41895" s="396"/>
      <c r="Z41895" s="396"/>
      <c r="AA41895" s="441"/>
    </row>
    <row r="41896" spans="25:27" x14ac:dyDescent="0.2">
      <c r="Y41896" s="396"/>
      <c r="Z41896" s="396"/>
      <c r="AA41896" s="441"/>
    </row>
    <row r="41897" spans="25:27" x14ac:dyDescent="0.2">
      <c r="Y41897" s="396"/>
      <c r="Z41897" s="396"/>
      <c r="AA41897" s="441"/>
    </row>
    <row r="41898" spans="25:27" x14ac:dyDescent="0.2">
      <c r="Y41898" s="396"/>
      <c r="Z41898" s="396"/>
      <c r="AA41898" s="441"/>
    </row>
    <row r="41899" spans="25:27" x14ac:dyDescent="0.2">
      <c r="Y41899" s="396"/>
      <c r="Z41899" s="396"/>
      <c r="AA41899" s="441"/>
    </row>
    <row r="41900" spans="25:27" x14ac:dyDescent="0.2">
      <c r="Y41900" s="396"/>
      <c r="Z41900" s="396"/>
      <c r="AA41900" s="441"/>
    </row>
    <row r="41901" spans="25:27" x14ac:dyDescent="0.2">
      <c r="Y41901" s="396"/>
      <c r="Z41901" s="396"/>
      <c r="AA41901" s="441"/>
    </row>
    <row r="41902" spans="25:27" x14ac:dyDescent="0.2">
      <c r="Y41902" s="396"/>
      <c r="Z41902" s="396"/>
      <c r="AA41902" s="441"/>
    </row>
    <row r="41903" spans="25:27" x14ac:dyDescent="0.2">
      <c r="Y41903" s="396"/>
      <c r="Z41903" s="396"/>
      <c r="AA41903" s="441"/>
    </row>
    <row r="41904" spans="25:27" x14ac:dyDescent="0.2">
      <c r="Y41904" s="396"/>
      <c r="Z41904" s="396"/>
      <c r="AA41904" s="441"/>
    </row>
    <row r="41905" spans="25:27" x14ac:dyDescent="0.2">
      <c r="Y41905" s="396"/>
      <c r="Z41905" s="396"/>
      <c r="AA41905" s="441"/>
    </row>
    <row r="41906" spans="25:27" x14ac:dyDescent="0.2">
      <c r="Y41906" s="396"/>
      <c r="Z41906" s="396"/>
      <c r="AA41906" s="441"/>
    </row>
    <row r="41907" spans="25:27" x14ac:dyDescent="0.2">
      <c r="Y41907" s="396"/>
      <c r="Z41907" s="396"/>
      <c r="AA41907" s="441"/>
    </row>
    <row r="41908" spans="25:27" x14ac:dyDescent="0.2">
      <c r="Y41908" s="396"/>
      <c r="Z41908" s="396"/>
      <c r="AA41908" s="441"/>
    </row>
    <row r="41909" spans="25:27" x14ac:dyDescent="0.2">
      <c r="Y41909" s="396"/>
      <c r="Z41909" s="396"/>
      <c r="AA41909" s="441"/>
    </row>
    <row r="41910" spans="25:27" x14ac:dyDescent="0.2">
      <c r="Y41910" s="396"/>
      <c r="Z41910" s="396"/>
      <c r="AA41910" s="441"/>
    </row>
    <row r="41911" spans="25:27" x14ac:dyDescent="0.2">
      <c r="Y41911" s="396"/>
      <c r="Z41911" s="396"/>
      <c r="AA41911" s="441"/>
    </row>
    <row r="41912" spans="25:27" x14ac:dyDescent="0.2">
      <c r="Y41912" s="396"/>
      <c r="Z41912" s="396"/>
      <c r="AA41912" s="441"/>
    </row>
    <row r="41913" spans="25:27" x14ac:dyDescent="0.2">
      <c r="Y41913" s="396"/>
      <c r="Z41913" s="396"/>
      <c r="AA41913" s="441"/>
    </row>
    <row r="41914" spans="25:27" x14ac:dyDescent="0.2">
      <c r="Y41914" s="396"/>
      <c r="Z41914" s="396"/>
      <c r="AA41914" s="441"/>
    </row>
    <row r="41915" spans="25:27" x14ac:dyDescent="0.2">
      <c r="Y41915" s="396"/>
      <c r="Z41915" s="396"/>
      <c r="AA41915" s="441"/>
    </row>
    <row r="41916" spans="25:27" x14ac:dyDescent="0.2">
      <c r="Y41916" s="396"/>
      <c r="Z41916" s="396"/>
      <c r="AA41916" s="441"/>
    </row>
    <row r="41917" spans="25:27" x14ac:dyDescent="0.2">
      <c r="Y41917" s="396"/>
      <c r="Z41917" s="396"/>
      <c r="AA41917" s="441"/>
    </row>
    <row r="41918" spans="25:27" x14ac:dyDescent="0.2">
      <c r="Y41918" s="396"/>
      <c r="Z41918" s="396"/>
      <c r="AA41918" s="441"/>
    </row>
    <row r="41919" spans="25:27" x14ac:dyDescent="0.2">
      <c r="Y41919" s="396"/>
      <c r="Z41919" s="396"/>
      <c r="AA41919" s="441"/>
    </row>
    <row r="41920" spans="25:27" x14ac:dyDescent="0.2">
      <c r="Y41920" s="396"/>
      <c r="Z41920" s="396"/>
      <c r="AA41920" s="441"/>
    </row>
    <row r="41921" spans="25:27" x14ac:dyDescent="0.2">
      <c r="Y41921" s="396"/>
      <c r="Z41921" s="396"/>
      <c r="AA41921" s="441"/>
    </row>
    <row r="41922" spans="25:27" x14ac:dyDescent="0.2">
      <c r="Y41922" s="396"/>
      <c r="Z41922" s="396"/>
      <c r="AA41922" s="441"/>
    </row>
    <row r="41923" spans="25:27" x14ac:dyDescent="0.2">
      <c r="Y41923" s="396"/>
      <c r="Z41923" s="396"/>
      <c r="AA41923" s="441"/>
    </row>
    <row r="41924" spans="25:27" x14ac:dyDescent="0.2">
      <c r="Y41924" s="396"/>
      <c r="Z41924" s="396"/>
      <c r="AA41924" s="441"/>
    </row>
    <row r="41925" spans="25:27" x14ac:dyDescent="0.2">
      <c r="Y41925" s="396"/>
      <c r="Z41925" s="396"/>
      <c r="AA41925" s="441"/>
    </row>
    <row r="41926" spans="25:27" x14ac:dyDescent="0.2">
      <c r="Y41926" s="396"/>
      <c r="Z41926" s="396"/>
      <c r="AA41926" s="441"/>
    </row>
    <row r="41927" spans="25:27" x14ac:dyDescent="0.2">
      <c r="Y41927" s="396"/>
      <c r="Z41927" s="396"/>
      <c r="AA41927" s="441"/>
    </row>
    <row r="41928" spans="25:27" x14ac:dyDescent="0.2">
      <c r="Y41928" s="396"/>
      <c r="Z41928" s="396"/>
      <c r="AA41928" s="441"/>
    </row>
    <row r="41929" spans="25:27" x14ac:dyDescent="0.2">
      <c r="Y41929" s="396"/>
      <c r="Z41929" s="396"/>
      <c r="AA41929" s="441"/>
    </row>
    <row r="41930" spans="25:27" x14ac:dyDescent="0.2">
      <c r="Y41930" s="396"/>
      <c r="Z41930" s="396"/>
      <c r="AA41930" s="441"/>
    </row>
    <row r="41931" spans="25:27" x14ac:dyDescent="0.2">
      <c r="Y41931" s="396"/>
      <c r="Z41931" s="396"/>
      <c r="AA41931" s="441"/>
    </row>
    <row r="41932" spans="25:27" x14ac:dyDescent="0.2">
      <c r="Y41932" s="396"/>
      <c r="Z41932" s="396"/>
      <c r="AA41932" s="441"/>
    </row>
    <row r="41933" spans="25:27" x14ac:dyDescent="0.2">
      <c r="Y41933" s="396"/>
      <c r="Z41933" s="396"/>
      <c r="AA41933" s="441"/>
    </row>
    <row r="41934" spans="25:27" x14ac:dyDescent="0.2">
      <c r="Y41934" s="396"/>
      <c r="Z41934" s="396"/>
      <c r="AA41934" s="441"/>
    </row>
    <row r="41935" spans="25:27" x14ac:dyDescent="0.2">
      <c r="Y41935" s="396"/>
      <c r="Z41935" s="396"/>
      <c r="AA41935" s="441"/>
    </row>
    <row r="41936" spans="25:27" x14ac:dyDescent="0.2">
      <c r="Y41936" s="396"/>
      <c r="Z41936" s="396"/>
      <c r="AA41936" s="441"/>
    </row>
    <row r="41937" spans="25:27" x14ac:dyDescent="0.2">
      <c r="Y41937" s="396"/>
      <c r="Z41937" s="396"/>
      <c r="AA41937" s="441"/>
    </row>
    <row r="41938" spans="25:27" x14ac:dyDescent="0.2">
      <c r="Y41938" s="396"/>
      <c r="Z41938" s="396"/>
      <c r="AA41938" s="441"/>
    </row>
    <row r="41939" spans="25:27" x14ac:dyDescent="0.2">
      <c r="Y41939" s="396"/>
      <c r="Z41939" s="396"/>
      <c r="AA41939" s="441"/>
    </row>
    <row r="41940" spans="25:27" x14ac:dyDescent="0.2">
      <c r="Y41940" s="396"/>
      <c r="Z41940" s="396"/>
      <c r="AA41940" s="441"/>
    </row>
    <row r="41941" spans="25:27" x14ac:dyDescent="0.2">
      <c r="Y41941" s="396"/>
      <c r="Z41941" s="396"/>
      <c r="AA41941" s="441"/>
    </row>
    <row r="41942" spans="25:27" x14ac:dyDescent="0.2">
      <c r="Y41942" s="396"/>
      <c r="Z41942" s="396"/>
      <c r="AA41942" s="441"/>
    </row>
    <row r="41943" spans="25:27" x14ac:dyDescent="0.2">
      <c r="Y41943" s="396"/>
      <c r="Z41943" s="396"/>
      <c r="AA41943" s="441"/>
    </row>
    <row r="41944" spans="25:27" x14ac:dyDescent="0.2">
      <c r="Y41944" s="396"/>
      <c r="Z41944" s="396"/>
      <c r="AA41944" s="441"/>
    </row>
    <row r="41945" spans="25:27" x14ac:dyDescent="0.2">
      <c r="Y41945" s="396"/>
      <c r="Z41945" s="396"/>
      <c r="AA41945" s="441"/>
    </row>
    <row r="41946" spans="25:27" x14ac:dyDescent="0.2">
      <c r="Y41946" s="396"/>
      <c r="Z41946" s="396"/>
      <c r="AA41946" s="441"/>
    </row>
    <row r="41947" spans="25:27" x14ac:dyDescent="0.2">
      <c r="Y41947" s="396"/>
      <c r="Z41947" s="396"/>
      <c r="AA41947" s="441"/>
    </row>
    <row r="41948" spans="25:27" x14ac:dyDescent="0.2">
      <c r="Y41948" s="396"/>
      <c r="Z41948" s="396"/>
      <c r="AA41948" s="441"/>
    </row>
    <row r="41949" spans="25:27" x14ac:dyDescent="0.2">
      <c r="Y41949" s="396"/>
      <c r="Z41949" s="396"/>
      <c r="AA41949" s="441"/>
    </row>
    <row r="41950" spans="25:27" x14ac:dyDescent="0.2">
      <c r="Y41950" s="396"/>
      <c r="Z41950" s="396"/>
      <c r="AA41950" s="441"/>
    </row>
    <row r="41951" spans="25:27" x14ac:dyDescent="0.2">
      <c r="Y41951" s="396"/>
      <c r="Z41951" s="396"/>
      <c r="AA41951" s="441"/>
    </row>
    <row r="41952" spans="25:27" x14ac:dyDescent="0.2">
      <c r="Y41952" s="396"/>
      <c r="Z41952" s="396"/>
      <c r="AA41952" s="441"/>
    </row>
    <row r="41953" spans="25:27" x14ac:dyDescent="0.2">
      <c r="Y41953" s="396"/>
      <c r="Z41953" s="396"/>
      <c r="AA41953" s="441"/>
    </row>
    <row r="41954" spans="25:27" x14ac:dyDescent="0.2">
      <c r="Y41954" s="396"/>
      <c r="Z41954" s="396"/>
      <c r="AA41954" s="441"/>
    </row>
    <row r="41955" spans="25:27" x14ac:dyDescent="0.2">
      <c r="Y41955" s="396"/>
      <c r="Z41955" s="396"/>
      <c r="AA41955" s="441"/>
    </row>
    <row r="41956" spans="25:27" x14ac:dyDescent="0.2">
      <c r="Y41956" s="396"/>
      <c r="Z41956" s="396"/>
      <c r="AA41956" s="441"/>
    </row>
    <row r="41957" spans="25:27" x14ac:dyDescent="0.2">
      <c r="Y41957" s="396"/>
      <c r="Z41957" s="396"/>
      <c r="AA41957" s="441"/>
    </row>
    <row r="41958" spans="25:27" x14ac:dyDescent="0.2">
      <c r="Y41958" s="396"/>
      <c r="Z41958" s="396"/>
      <c r="AA41958" s="441"/>
    </row>
    <row r="41959" spans="25:27" x14ac:dyDescent="0.2">
      <c r="Y41959" s="396"/>
      <c r="Z41959" s="396"/>
      <c r="AA41959" s="441"/>
    </row>
    <row r="41960" spans="25:27" x14ac:dyDescent="0.2">
      <c r="Y41960" s="396"/>
      <c r="Z41960" s="396"/>
      <c r="AA41960" s="441"/>
    </row>
    <row r="41961" spans="25:27" x14ac:dyDescent="0.2">
      <c r="Y41961" s="396"/>
      <c r="Z41961" s="396"/>
      <c r="AA41961" s="441"/>
    </row>
    <row r="41962" spans="25:27" x14ac:dyDescent="0.2">
      <c r="Y41962" s="396"/>
      <c r="Z41962" s="396"/>
      <c r="AA41962" s="441"/>
    </row>
    <row r="41963" spans="25:27" x14ac:dyDescent="0.2">
      <c r="Y41963" s="396"/>
      <c r="Z41963" s="396"/>
      <c r="AA41963" s="441"/>
    </row>
    <row r="41964" spans="25:27" x14ac:dyDescent="0.2">
      <c r="Y41964" s="396"/>
      <c r="Z41964" s="396"/>
      <c r="AA41964" s="441"/>
    </row>
    <row r="41965" spans="25:27" x14ac:dyDescent="0.2">
      <c r="Y41965" s="396"/>
      <c r="Z41965" s="396"/>
      <c r="AA41965" s="441"/>
    </row>
    <row r="41966" spans="25:27" x14ac:dyDescent="0.2">
      <c r="Y41966" s="396"/>
      <c r="Z41966" s="396"/>
      <c r="AA41966" s="441"/>
    </row>
    <row r="41967" spans="25:27" x14ac:dyDescent="0.2">
      <c r="Y41967" s="396"/>
      <c r="Z41967" s="396"/>
      <c r="AA41967" s="441"/>
    </row>
    <row r="41968" spans="25:27" x14ac:dyDescent="0.2">
      <c r="Y41968" s="396"/>
      <c r="Z41968" s="396"/>
      <c r="AA41968" s="441"/>
    </row>
    <row r="41969" spans="25:27" x14ac:dyDescent="0.2">
      <c r="Y41969" s="396"/>
      <c r="Z41969" s="396"/>
      <c r="AA41969" s="441"/>
    </row>
    <row r="41970" spans="25:27" x14ac:dyDescent="0.2">
      <c r="Y41970" s="396"/>
      <c r="Z41970" s="396"/>
      <c r="AA41970" s="441"/>
    </row>
    <row r="41971" spans="25:27" x14ac:dyDescent="0.2">
      <c r="Y41971" s="396"/>
      <c r="Z41971" s="396"/>
      <c r="AA41971" s="441"/>
    </row>
    <row r="41972" spans="25:27" x14ac:dyDescent="0.2">
      <c r="Y41972" s="396"/>
      <c r="Z41972" s="396"/>
      <c r="AA41972" s="441"/>
    </row>
    <row r="41973" spans="25:27" x14ac:dyDescent="0.2">
      <c r="Y41973" s="396"/>
      <c r="Z41973" s="396"/>
      <c r="AA41973" s="441"/>
    </row>
    <row r="41974" spans="25:27" x14ac:dyDescent="0.2">
      <c r="Y41974" s="396"/>
      <c r="Z41974" s="396"/>
      <c r="AA41974" s="441"/>
    </row>
    <row r="41975" spans="25:27" x14ac:dyDescent="0.2">
      <c r="Y41975" s="396"/>
      <c r="Z41975" s="396"/>
      <c r="AA41975" s="441"/>
    </row>
    <row r="41976" spans="25:27" x14ac:dyDescent="0.2">
      <c r="Y41976" s="396"/>
      <c r="Z41976" s="396"/>
      <c r="AA41976" s="441"/>
    </row>
    <row r="41977" spans="25:27" x14ac:dyDescent="0.2">
      <c r="Y41977" s="396"/>
      <c r="Z41977" s="396"/>
      <c r="AA41977" s="441"/>
    </row>
    <row r="41978" spans="25:27" x14ac:dyDescent="0.2">
      <c r="Y41978" s="396"/>
      <c r="Z41978" s="396"/>
      <c r="AA41978" s="441"/>
    </row>
    <row r="41979" spans="25:27" x14ac:dyDescent="0.2">
      <c r="Y41979" s="396"/>
      <c r="Z41979" s="396"/>
      <c r="AA41979" s="441"/>
    </row>
    <row r="41980" spans="25:27" x14ac:dyDescent="0.2">
      <c r="Y41980" s="396"/>
      <c r="Z41980" s="396"/>
      <c r="AA41980" s="441"/>
    </row>
    <row r="41981" spans="25:27" x14ac:dyDescent="0.2">
      <c r="Y41981" s="396"/>
      <c r="Z41981" s="396"/>
      <c r="AA41981" s="441"/>
    </row>
    <row r="41982" spans="25:27" x14ac:dyDescent="0.2">
      <c r="Y41982" s="396"/>
      <c r="Z41982" s="396"/>
      <c r="AA41982" s="441"/>
    </row>
    <row r="41983" spans="25:27" x14ac:dyDescent="0.2">
      <c r="Y41983" s="396"/>
      <c r="Z41983" s="396"/>
      <c r="AA41983" s="441"/>
    </row>
    <row r="41984" spans="25:27" x14ac:dyDescent="0.2">
      <c r="Y41984" s="396"/>
      <c r="Z41984" s="396"/>
      <c r="AA41984" s="441"/>
    </row>
    <row r="41985" spans="25:27" x14ac:dyDescent="0.2">
      <c r="Y41985" s="396"/>
      <c r="Z41985" s="396"/>
      <c r="AA41985" s="441"/>
    </row>
    <row r="41986" spans="25:27" x14ac:dyDescent="0.2">
      <c r="Y41986" s="396"/>
      <c r="Z41986" s="396"/>
      <c r="AA41986" s="441"/>
    </row>
    <row r="41987" spans="25:27" x14ac:dyDescent="0.2">
      <c r="Y41987" s="396"/>
      <c r="Z41987" s="396"/>
      <c r="AA41987" s="441"/>
    </row>
    <row r="41988" spans="25:27" x14ac:dyDescent="0.2">
      <c r="Y41988" s="396"/>
      <c r="Z41988" s="396"/>
      <c r="AA41988" s="441"/>
    </row>
    <row r="41989" spans="25:27" x14ac:dyDescent="0.2">
      <c r="Y41989" s="396"/>
      <c r="Z41989" s="396"/>
      <c r="AA41989" s="441"/>
    </row>
    <row r="41990" spans="25:27" x14ac:dyDescent="0.2">
      <c r="Y41990" s="396"/>
      <c r="Z41990" s="396"/>
      <c r="AA41990" s="441"/>
    </row>
    <row r="41991" spans="25:27" x14ac:dyDescent="0.2">
      <c r="Y41991" s="396"/>
      <c r="Z41991" s="396"/>
      <c r="AA41991" s="441"/>
    </row>
    <row r="41992" spans="25:27" x14ac:dyDescent="0.2">
      <c r="Y41992" s="396"/>
      <c r="Z41992" s="396"/>
      <c r="AA41992" s="441"/>
    </row>
    <row r="41993" spans="25:27" x14ac:dyDescent="0.2">
      <c r="Y41993" s="396"/>
      <c r="Z41993" s="396"/>
      <c r="AA41993" s="441"/>
    </row>
    <row r="41994" spans="25:27" x14ac:dyDescent="0.2">
      <c r="Y41994" s="396"/>
      <c r="Z41994" s="396"/>
      <c r="AA41994" s="441"/>
    </row>
    <row r="41995" spans="25:27" x14ac:dyDescent="0.2">
      <c r="Y41995" s="396"/>
      <c r="Z41995" s="396"/>
      <c r="AA41995" s="441"/>
    </row>
    <row r="41996" spans="25:27" x14ac:dyDescent="0.2">
      <c r="Y41996" s="396"/>
      <c r="Z41996" s="396"/>
      <c r="AA41996" s="441"/>
    </row>
    <row r="41997" spans="25:27" x14ac:dyDescent="0.2">
      <c r="Y41997" s="396"/>
      <c r="Z41997" s="396"/>
      <c r="AA41997" s="441"/>
    </row>
    <row r="41998" spans="25:27" x14ac:dyDescent="0.2">
      <c r="Y41998" s="396"/>
      <c r="Z41998" s="396"/>
      <c r="AA41998" s="441"/>
    </row>
    <row r="41999" spans="25:27" x14ac:dyDescent="0.2">
      <c r="Y41999" s="396"/>
      <c r="Z41999" s="396"/>
      <c r="AA41999" s="441"/>
    </row>
    <row r="42000" spans="25:27" x14ac:dyDescent="0.2">
      <c r="Y42000" s="396"/>
      <c r="Z42000" s="396"/>
      <c r="AA42000" s="441"/>
    </row>
    <row r="42001" spans="25:27" x14ac:dyDescent="0.2">
      <c r="Y42001" s="396"/>
      <c r="Z42001" s="396"/>
      <c r="AA42001" s="441"/>
    </row>
    <row r="42002" spans="25:27" x14ac:dyDescent="0.2">
      <c r="Y42002" s="396"/>
      <c r="Z42002" s="396"/>
      <c r="AA42002" s="441"/>
    </row>
    <row r="42003" spans="25:27" x14ac:dyDescent="0.2">
      <c r="Y42003" s="396"/>
      <c r="Z42003" s="396"/>
      <c r="AA42003" s="441"/>
    </row>
    <row r="42004" spans="25:27" x14ac:dyDescent="0.2">
      <c r="Y42004" s="396"/>
      <c r="Z42004" s="396"/>
      <c r="AA42004" s="441"/>
    </row>
    <row r="42005" spans="25:27" x14ac:dyDescent="0.2">
      <c r="Y42005" s="396"/>
      <c r="Z42005" s="396"/>
      <c r="AA42005" s="441"/>
    </row>
    <row r="42006" spans="25:27" x14ac:dyDescent="0.2">
      <c r="Y42006" s="396"/>
      <c r="Z42006" s="396"/>
      <c r="AA42006" s="441"/>
    </row>
    <row r="42007" spans="25:27" x14ac:dyDescent="0.2">
      <c r="Y42007" s="396"/>
      <c r="Z42007" s="396"/>
      <c r="AA42007" s="441"/>
    </row>
    <row r="42008" spans="25:27" x14ac:dyDescent="0.2">
      <c r="Y42008" s="396"/>
      <c r="Z42008" s="396"/>
      <c r="AA42008" s="441"/>
    </row>
    <row r="42009" spans="25:27" x14ac:dyDescent="0.2">
      <c r="Y42009" s="396"/>
      <c r="Z42009" s="396"/>
      <c r="AA42009" s="441"/>
    </row>
    <row r="42010" spans="25:27" x14ac:dyDescent="0.2">
      <c r="Y42010" s="396"/>
      <c r="Z42010" s="396"/>
      <c r="AA42010" s="441"/>
    </row>
    <row r="42011" spans="25:27" x14ac:dyDescent="0.2">
      <c r="Y42011" s="396"/>
      <c r="Z42011" s="396"/>
      <c r="AA42011" s="441"/>
    </row>
    <row r="42012" spans="25:27" x14ac:dyDescent="0.2">
      <c r="Y42012" s="396"/>
      <c r="Z42012" s="396"/>
      <c r="AA42012" s="441"/>
    </row>
    <row r="42013" spans="25:27" x14ac:dyDescent="0.2">
      <c r="Y42013" s="396"/>
      <c r="Z42013" s="396"/>
      <c r="AA42013" s="441"/>
    </row>
    <row r="42014" spans="25:27" x14ac:dyDescent="0.2">
      <c r="Y42014" s="396"/>
      <c r="Z42014" s="396"/>
      <c r="AA42014" s="441"/>
    </row>
    <row r="42015" spans="25:27" x14ac:dyDescent="0.2">
      <c r="Y42015" s="396"/>
      <c r="Z42015" s="396"/>
      <c r="AA42015" s="441"/>
    </row>
    <row r="42016" spans="25:27" x14ac:dyDescent="0.2">
      <c r="Y42016" s="396"/>
      <c r="Z42016" s="396"/>
      <c r="AA42016" s="441"/>
    </row>
    <row r="42017" spans="25:27" x14ac:dyDescent="0.2">
      <c r="Y42017" s="396"/>
      <c r="Z42017" s="396"/>
      <c r="AA42017" s="441"/>
    </row>
    <row r="42018" spans="25:27" x14ac:dyDescent="0.2">
      <c r="Y42018" s="396"/>
      <c r="Z42018" s="396"/>
      <c r="AA42018" s="441"/>
    </row>
    <row r="42019" spans="25:27" x14ac:dyDescent="0.2">
      <c r="Y42019" s="396"/>
      <c r="Z42019" s="396"/>
      <c r="AA42019" s="441"/>
    </row>
    <row r="42020" spans="25:27" x14ac:dyDescent="0.2">
      <c r="Y42020" s="396"/>
      <c r="Z42020" s="396"/>
      <c r="AA42020" s="441"/>
    </row>
    <row r="42021" spans="25:27" x14ac:dyDescent="0.2">
      <c r="Y42021" s="396"/>
      <c r="Z42021" s="396"/>
      <c r="AA42021" s="441"/>
    </row>
    <row r="42022" spans="25:27" x14ac:dyDescent="0.2">
      <c r="Y42022" s="396"/>
      <c r="Z42022" s="396"/>
      <c r="AA42022" s="441"/>
    </row>
    <row r="42023" spans="25:27" x14ac:dyDescent="0.2">
      <c r="Y42023" s="396"/>
      <c r="Z42023" s="396"/>
      <c r="AA42023" s="441"/>
    </row>
    <row r="42024" spans="25:27" x14ac:dyDescent="0.2">
      <c r="Y42024" s="396"/>
      <c r="Z42024" s="396"/>
      <c r="AA42024" s="441"/>
    </row>
    <row r="42025" spans="25:27" x14ac:dyDescent="0.2">
      <c r="Y42025" s="396"/>
      <c r="Z42025" s="396"/>
      <c r="AA42025" s="441"/>
    </row>
    <row r="42026" spans="25:27" x14ac:dyDescent="0.2">
      <c r="Y42026" s="396"/>
      <c r="Z42026" s="396"/>
      <c r="AA42026" s="441"/>
    </row>
    <row r="42027" spans="25:27" x14ac:dyDescent="0.2">
      <c r="Y42027" s="396"/>
      <c r="Z42027" s="396"/>
      <c r="AA42027" s="441"/>
    </row>
    <row r="42028" spans="25:27" x14ac:dyDescent="0.2">
      <c r="Y42028" s="396"/>
      <c r="Z42028" s="396"/>
      <c r="AA42028" s="441"/>
    </row>
    <row r="42029" spans="25:27" x14ac:dyDescent="0.2">
      <c r="Y42029" s="396"/>
      <c r="Z42029" s="396"/>
      <c r="AA42029" s="441"/>
    </row>
    <row r="42030" spans="25:27" x14ac:dyDescent="0.2">
      <c r="Y42030" s="396"/>
      <c r="Z42030" s="396"/>
      <c r="AA42030" s="441"/>
    </row>
    <row r="42031" spans="25:27" x14ac:dyDescent="0.2">
      <c r="Y42031" s="396"/>
      <c r="Z42031" s="396"/>
      <c r="AA42031" s="441"/>
    </row>
    <row r="42032" spans="25:27" x14ac:dyDescent="0.2">
      <c r="Y42032" s="396"/>
      <c r="Z42032" s="396"/>
      <c r="AA42032" s="441"/>
    </row>
    <row r="42033" spans="25:27" x14ac:dyDescent="0.2">
      <c r="Y42033" s="396"/>
      <c r="Z42033" s="396"/>
      <c r="AA42033" s="441"/>
    </row>
    <row r="42034" spans="25:27" x14ac:dyDescent="0.2">
      <c r="Y42034" s="396"/>
      <c r="Z42034" s="396"/>
      <c r="AA42034" s="441"/>
    </row>
    <row r="42035" spans="25:27" x14ac:dyDescent="0.2">
      <c r="Y42035" s="396"/>
      <c r="Z42035" s="396"/>
      <c r="AA42035" s="441"/>
    </row>
    <row r="42036" spans="25:27" x14ac:dyDescent="0.2">
      <c r="Y42036" s="396"/>
      <c r="Z42036" s="396"/>
      <c r="AA42036" s="441"/>
    </row>
    <row r="42037" spans="25:27" x14ac:dyDescent="0.2">
      <c r="Y42037" s="396"/>
      <c r="Z42037" s="396"/>
      <c r="AA42037" s="441"/>
    </row>
    <row r="42038" spans="25:27" x14ac:dyDescent="0.2">
      <c r="Y42038" s="396"/>
      <c r="Z42038" s="396"/>
      <c r="AA42038" s="441"/>
    </row>
    <row r="42039" spans="25:27" x14ac:dyDescent="0.2">
      <c r="Y42039" s="396"/>
      <c r="Z42039" s="396"/>
      <c r="AA42039" s="441"/>
    </row>
    <row r="42040" spans="25:27" x14ac:dyDescent="0.2">
      <c r="Y42040" s="396"/>
      <c r="Z42040" s="396"/>
      <c r="AA42040" s="441"/>
    </row>
    <row r="42041" spans="25:27" x14ac:dyDescent="0.2">
      <c r="Y42041" s="396"/>
      <c r="Z42041" s="396"/>
      <c r="AA42041" s="441"/>
    </row>
    <row r="42042" spans="25:27" x14ac:dyDescent="0.2">
      <c r="Y42042" s="396"/>
      <c r="Z42042" s="396"/>
      <c r="AA42042" s="441"/>
    </row>
    <row r="42043" spans="25:27" x14ac:dyDescent="0.2">
      <c r="Y42043" s="396"/>
      <c r="Z42043" s="396"/>
      <c r="AA42043" s="441"/>
    </row>
    <row r="42044" spans="25:27" x14ac:dyDescent="0.2">
      <c r="Y42044" s="396"/>
      <c r="Z42044" s="396"/>
      <c r="AA42044" s="441"/>
    </row>
    <row r="42045" spans="25:27" x14ac:dyDescent="0.2">
      <c r="Y42045" s="396"/>
      <c r="Z42045" s="396"/>
      <c r="AA42045" s="441"/>
    </row>
    <row r="42046" spans="25:27" x14ac:dyDescent="0.2">
      <c r="Y42046" s="396"/>
      <c r="Z42046" s="396"/>
      <c r="AA42046" s="441"/>
    </row>
    <row r="42047" spans="25:27" x14ac:dyDescent="0.2">
      <c r="Y42047" s="396"/>
      <c r="Z42047" s="396"/>
      <c r="AA42047" s="441"/>
    </row>
    <row r="42048" spans="25:27" x14ac:dyDescent="0.2">
      <c r="Y42048" s="396"/>
      <c r="Z42048" s="396"/>
      <c r="AA42048" s="441"/>
    </row>
    <row r="42049" spans="25:27" x14ac:dyDescent="0.2">
      <c r="Y42049" s="396"/>
      <c r="Z42049" s="396"/>
      <c r="AA42049" s="441"/>
    </row>
    <row r="42050" spans="25:27" x14ac:dyDescent="0.2">
      <c r="Y42050" s="396"/>
      <c r="Z42050" s="396"/>
      <c r="AA42050" s="441"/>
    </row>
    <row r="42051" spans="25:27" x14ac:dyDescent="0.2">
      <c r="Y42051" s="396"/>
      <c r="Z42051" s="396"/>
      <c r="AA42051" s="441"/>
    </row>
    <row r="42052" spans="25:27" x14ac:dyDescent="0.2">
      <c r="Y42052" s="396"/>
      <c r="Z42052" s="396"/>
      <c r="AA42052" s="441"/>
    </row>
    <row r="42053" spans="25:27" x14ac:dyDescent="0.2">
      <c r="Y42053" s="396"/>
      <c r="Z42053" s="396"/>
      <c r="AA42053" s="441"/>
    </row>
    <row r="42054" spans="25:27" x14ac:dyDescent="0.2">
      <c r="Y42054" s="396"/>
      <c r="Z42054" s="396"/>
      <c r="AA42054" s="441"/>
    </row>
    <row r="42055" spans="25:27" x14ac:dyDescent="0.2">
      <c r="Y42055" s="396"/>
      <c r="Z42055" s="396"/>
      <c r="AA42055" s="441"/>
    </row>
    <row r="42056" spans="25:27" x14ac:dyDescent="0.2">
      <c r="Y42056" s="396"/>
      <c r="Z42056" s="396"/>
      <c r="AA42056" s="441"/>
    </row>
    <row r="42057" spans="25:27" x14ac:dyDescent="0.2">
      <c r="Y42057" s="396"/>
      <c r="Z42057" s="396"/>
      <c r="AA42057" s="441"/>
    </row>
    <row r="42058" spans="25:27" x14ac:dyDescent="0.2">
      <c r="Y42058" s="396"/>
      <c r="Z42058" s="396"/>
      <c r="AA42058" s="441"/>
    </row>
    <row r="42059" spans="25:27" x14ac:dyDescent="0.2">
      <c r="Y42059" s="396"/>
      <c r="Z42059" s="396"/>
      <c r="AA42059" s="441"/>
    </row>
    <row r="42060" spans="25:27" x14ac:dyDescent="0.2">
      <c r="Y42060" s="396"/>
      <c r="Z42060" s="396"/>
      <c r="AA42060" s="441"/>
    </row>
    <row r="42061" spans="25:27" x14ac:dyDescent="0.2">
      <c r="Y42061" s="396"/>
      <c r="Z42061" s="396"/>
      <c r="AA42061" s="441"/>
    </row>
    <row r="42062" spans="25:27" x14ac:dyDescent="0.2">
      <c r="Y42062" s="396"/>
      <c r="Z42062" s="396"/>
      <c r="AA42062" s="441"/>
    </row>
    <row r="42063" spans="25:27" x14ac:dyDescent="0.2">
      <c r="Y42063" s="396"/>
      <c r="Z42063" s="396"/>
      <c r="AA42063" s="441"/>
    </row>
    <row r="42064" spans="25:27" x14ac:dyDescent="0.2">
      <c r="Y42064" s="396"/>
      <c r="Z42064" s="396"/>
      <c r="AA42064" s="441"/>
    </row>
    <row r="42065" spans="25:27" x14ac:dyDescent="0.2">
      <c r="Y42065" s="396"/>
      <c r="Z42065" s="396"/>
      <c r="AA42065" s="441"/>
    </row>
    <row r="42066" spans="25:27" x14ac:dyDescent="0.2">
      <c r="Y42066" s="396"/>
      <c r="Z42066" s="396"/>
      <c r="AA42066" s="441"/>
    </row>
    <row r="42067" spans="25:27" x14ac:dyDescent="0.2">
      <c r="Y42067" s="396"/>
      <c r="Z42067" s="396"/>
      <c r="AA42067" s="441"/>
    </row>
    <row r="42068" spans="25:27" x14ac:dyDescent="0.2">
      <c r="Y42068" s="396"/>
      <c r="Z42068" s="396"/>
      <c r="AA42068" s="441"/>
    </row>
    <row r="42069" spans="25:27" x14ac:dyDescent="0.2">
      <c r="Y42069" s="396"/>
      <c r="Z42069" s="396"/>
      <c r="AA42069" s="441"/>
    </row>
    <row r="42070" spans="25:27" x14ac:dyDescent="0.2">
      <c r="Y42070" s="396"/>
      <c r="Z42070" s="396"/>
      <c r="AA42070" s="441"/>
    </row>
    <row r="42071" spans="25:27" x14ac:dyDescent="0.2">
      <c r="Y42071" s="396"/>
      <c r="Z42071" s="396"/>
      <c r="AA42071" s="441"/>
    </row>
    <row r="42072" spans="25:27" x14ac:dyDescent="0.2">
      <c r="Y42072" s="396"/>
      <c r="Z42072" s="396"/>
      <c r="AA42072" s="441"/>
    </row>
    <row r="42073" spans="25:27" x14ac:dyDescent="0.2">
      <c r="Y42073" s="396"/>
      <c r="Z42073" s="396"/>
      <c r="AA42073" s="441"/>
    </row>
    <row r="42074" spans="25:27" x14ac:dyDescent="0.2">
      <c r="Y42074" s="396"/>
      <c r="Z42074" s="396"/>
      <c r="AA42074" s="441"/>
    </row>
    <row r="42075" spans="25:27" x14ac:dyDescent="0.2">
      <c r="Y42075" s="396"/>
      <c r="Z42075" s="396"/>
      <c r="AA42075" s="441"/>
    </row>
    <row r="42076" spans="25:27" x14ac:dyDescent="0.2">
      <c r="Y42076" s="396"/>
      <c r="Z42076" s="396"/>
      <c r="AA42076" s="441"/>
    </row>
    <row r="42077" spans="25:27" x14ac:dyDescent="0.2">
      <c r="Y42077" s="396"/>
      <c r="Z42077" s="396"/>
      <c r="AA42077" s="441"/>
    </row>
    <row r="42078" spans="25:27" x14ac:dyDescent="0.2">
      <c r="Y42078" s="396"/>
      <c r="Z42078" s="396"/>
      <c r="AA42078" s="441"/>
    </row>
    <row r="42079" spans="25:27" x14ac:dyDescent="0.2">
      <c r="Y42079" s="396"/>
      <c r="Z42079" s="396"/>
      <c r="AA42079" s="441"/>
    </row>
    <row r="42080" spans="25:27" x14ac:dyDescent="0.2">
      <c r="Y42080" s="396"/>
      <c r="Z42080" s="396"/>
      <c r="AA42080" s="441"/>
    </row>
    <row r="42081" spans="25:27" x14ac:dyDescent="0.2">
      <c r="Y42081" s="396"/>
      <c r="Z42081" s="396"/>
      <c r="AA42081" s="441"/>
    </row>
    <row r="42082" spans="25:27" x14ac:dyDescent="0.2">
      <c r="Y42082" s="396"/>
      <c r="Z42082" s="396"/>
      <c r="AA42082" s="441"/>
    </row>
    <row r="42083" spans="25:27" x14ac:dyDescent="0.2">
      <c r="Y42083" s="396"/>
      <c r="Z42083" s="396"/>
      <c r="AA42083" s="441"/>
    </row>
    <row r="42084" spans="25:27" x14ac:dyDescent="0.2">
      <c r="Y42084" s="396"/>
      <c r="Z42084" s="396"/>
      <c r="AA42084" s="441"/>
    </row>
    <row r="42085" spans="25:27" x14ac:dyDescent="0.2">
      <c r="Y42085" s="396"/>
      <c r="Z42085" s="396"/>
      <c r="AA42085" s="441"/>
    </row>
    <row r="42086" spans="25:27" x14ac:dyDescent="0.2">
      <c r="Y42086" s="396"/>
      <c r="Z42086" s="396"/>
      <c r="AA42086" s="441"/>
    </row>
    <row r="42087" spans="25:27" x14ac:dyDescent="0.2">
      <c r="Y42087" s="396"/>
      <c r="Z42087" s="396"/>
      <c r="AA42087" s="441"/>
    </row>
    <row r="42088" spans="25:27" x14ac:dyDescent="0.2">
      <c r="Y42088" s="396"/>
      <c r="Z42088" s="396"/>
      <c r="AA42088" s="441"/>
    </row>
    <row r="42089" spans="25:27" x14ac:dyDescent="0.2">
      <c r="Y42089" s="396"/>
      <c r="Z42089" s="396"/>
      <c r="AA42089" s="441"/>
    </row>
    <row r="42090" spans="25:27" x14ac:dyDescent="0.2">
      <c r="Y42090" s="396"/>
      <c r="Z42090" s="396"/>
      <c r="AA42090" s="441"/>
    </row>
    <row r="42091" spans="25:27" x14ac:dyDescent="0.2">
      <c r="Y42091" s="396"/>
      <c r="Z42091" s="396"/>
      <c r="AA42091" s="441"/>
    </row>
    <row r="42092" spans="25:27" x14ac:dyDescent="0.2">
      <c r="Y42092" s="396"/>
      <c r="Z42092" s="396"/>
      <c r="AA42092" s="441"/>
    </row>
    <row r="42093" spans="25:27" x14ac:dyDescent="0.2">
      <c r="Y42093" s="396"/>
      <c r="Z42093" s="396"/>
      <c r="AA42093" s="441"/>
    </row>
    <row r="42094" spans="25:27" x14ac:dyDescent="0.2">
      <c r="Y42094" s="396"/>
      <c r="Z42094" s="396"/>
      <c r="AA42094" s="441"/>
    </row>
    <row r="42095" spans="25:27" x14ac:dyDescent="0.2">
      <c r="Y42095" s="396"/>
      <c r="Z42095" s="396"/>
      <c r="AA42095" s="441"/>
    </row>
    <row r="42096" spans="25:27" x14ac:dyDescent="0.2">
      <c r="Y42096" s="396"/>
      <c r="Z42096" s="396"/>
      <c r="AA42096" s="441"/>
    </row>
    <row r="42097" spans="25:27" x14ac:dyDescent="0.2">
      <c r="Y42097" s="396"/>
      <c r="Z42097" s="396"/>
      <c r="AA42097" s="441"/>
    </row>
    <row r="42098" spans="25:27" x14ac:dyDescent="0.2">
      <c r="Y42098" s="396"/>
      <c r="Z42098" s="396"/>
      <c r="AA42098" s="441"/>
    </row>
    <row r="42099" spans="25:27" x14ac:dyDescent="0.2">
      <c r="Y42099" s="396"/>
      <c r="Z42099" s="396"/>
      <c r="AA42099" s="441"/>
    </row>
    <row r="42100" spans="25:27" x14ac:dyDescent="0.2">
      <c r="Y42100" s="396"/>
      <c r="Z42100" s="396"/>
      <c r="AA42100" s="441"/>
    </row>
    <row r="42101" spans="25:27" x14ac:dyDescent="0.2">
      <c r="Y42101" s="396"/>
      <c r="Z42101" s="396"/>
      <c r="AA42101" s="441"/>
    </row>
    <row r="42102" spans="25:27" x14ac:dyDescent="0.2">
      <c r="Y42102" s="396"/>
      <c r="Z42102" s="396"/>
      <c r="AA42102" s="441"/>
    </row>
    <row r="42103" spans="25:27" x14ac:dyDescent="0.2">
      <c r="Y42103" s="396"/>
      <c r="Z42103" s="396"/>
      <c r="AA42103" s="441"/>
    </row>
    <row r="42104" spans="25:27" x14ac:dyDescent="0.2">
      <c r="Y42104" s="396"/>
      <c r="Z42104" s="396"/>
      <c r="AA42104" s="441"/>
    </row>
    <row r="42105" spans="25:27" x14ac:dyDescent="0.2">
      <c r="Y42105" s="396"/>
      <c r="Z42105" s="396"/>
      <c r="AA42105" s="441"/>
    </row>
    <row r="42106" spans="25:27" x14ac:dyDescent="0.2">
      <c r="Y42106" s="396"/>
      <c r="Z42106" s="396"/>
      <c r="AA42106" s="441"/>
    </row>
    <row r="42107" spans="25:27" x14ac:dyDescent="0.2">
      <c r="Y42107" s="396"/>
      <c r="Z42107" s="396"/>
      <c r="AA42107" s="441"/>
    </row>
    <row r="42108" spans="25:27" x14ac:dyDescent="0.2">
      <c r="Y42108" s="396"/>
      <c r="Z42108" s="396"/>
      <c r="AA42108" s="441"/>
    </row>
    <row r="42109" spans="25:27" x14ac:dyDescent="0.2">
      <c r="Y42109" s="396"/>
      <c r="Z42109" s="396"/>
      <c r="AA42109" s="441"/>
    </row>
    <row r="42110" spans="25:27" x14ac:dyDescent="0.2">
      <c r="Y42110" s="396"/>
      <c r="Z42110" s="396"/>
      <c r="AA42110" s="441"/>
    </row>
    <row r="42111" spans="25:27" x14ac:dyDescent="0.2">
      <c r="Y42111" s="396"/>
      <c r="Z42111" s="396"/>
      <c r="AA42111" s="441"/>
    </row>
    <row r="42112" spans="25:27" x14ac:dyDescent="0.2">
      <c r="Y42112" s="396"/>
      <c r="Z42112" s="396"/>
      <c r="AA42112" s="441"/>
    </row>
    <row r="42113" spans="25:27" x14ac:dyDescent="0.2">
      <c r="Y42113" s="396"/>
      <c r="Z42113" s="396"/>
      <c r="AA42113" s="441"/>
    </row>
    <row r="42114" spans="25:27" x14ac:dyDescent="0.2">
      <c r="Y42114" s="396"/>
      <c r="Z42114" s="396"/>
      <c r="AA42114" s="441"/>
    </row>
    <row r="42115" spans="25:27" x14ac:dyDescent="0.2">
      <c r="Y42115" s="396"/>
      <c r="Z42115" s="396"/>
      <c r="AA42115" s="441"/>
    </row>
    <row r="42116" spans="25:27" x14ac:dyDescent="0.2">
      <c r="Y42116" s="396"/>
      <c r="Z42116" s="396"/>
      <c r="AA42116" s="441"/>
    </row>
    <row r="42117" spans="25:27" x14ac:dyDescent="0.2">
      <c r="Y42117" s="396"/>
      <c r="Z42117" s="396"/>
      <c r="AA42117" s="441"/>
    </row>
    <row r="42118" spans="25:27" x14ac:dyDescent="0.2">
      <c r="Y42118" s="396"/>
      <c r="Z42118" s="396"/>
      <c r="AA42118" s="441"/>
    </row>
    <row r="42119" spans="25:27" x14ac:dyDescent="0.2">
      <c r="Y42119" s="396"/>
      <c r="Z42119" s="396"/>
      <c r="AA42119" s="441"/>
    </row>
    <row r="42120" spans="25:27" x14ac:dyDescent="0.2">
      <c r="Y42120" s="396"/>
      <c r="Z42120" s="396"/>
      <c r="AA42120" s="441"/>
    </row>
    <row r="42121" spans="25:27" x14ac:dyDescent="0.2">
      <c r="Y42121" s="396"/>
      <c r="Z42121" s="396"/>
      <c r="AA42121" s="441"/>
    </row>
    <row r="42122" spans="25:27" x14ac:dyDescent="0.2">
      <c r="Y42122" s="396"/>
      <c r="Z42122" s="396"/>
      <c r="AA42122" s="441"/>
    </row>
    <row r="42123" spans="25:27" x14ac:dyDescent="0.2">
      <c r="Y42123" s="396"/>
      <c r="Z42123" s="396"/>
      <c r="AA42123" s="441"/>
    </row>
    <row r="42124" spans="25:27" x14ac:dyDescent="0.2">
      <c r="Y42124" s="396"/>
      <c r="Z42124" s="396"/>
      <c r="AA42124" s="441"/>
    </row>
    <row r="42125" spans="25:27" x14ac:dyDescent="0.2">
      <c r="Y42125" s="396"/>
      <c r="Z42125" s="396"/>
      <c r="AA42125" s="441"/>
    </row>
    <row r="42126" spans="25:27" x14ac:dyDescent="0.2">
      <c r="Y42126" s="396"/>
      <c r="Z42126" s="396"/>
      <c r="AA42126" s="441"/>
    </row>
    <row r="42127" spans="25:27" x14ac:dyDescent="0.2">
      <c r="Y42127" s="396"/>
      <c r="Z42127" s="396"/>
      <c r="AA42127" s="441"/>
    </row>
    <row r="42128" spans="25:27" x14ac:dyDescent="0.2">
      <c r="Y42128" s="396"/>
      <c r="Z42128" s="396"/>
      <c r="AA42128" s="441"/>
    </row>
    <row r="42129" spans="25:27" x14ac:dyDescent="0.2">
      <c r="Y42129" s="396"/>
      <c r="Z42129" s="396"/>
      <c r="AA42129" s="441"/>
    </row>
    <row r="42130" spans="25:27" x14ac:dyDescent="0.2">
      <c r="Y42130" s="396"/>
      <c r="Z42130" s="396"/>
      <c r="AA42130" s="441"/>
    </row>
    <row r="42131" spans="25:27" x14ac:dyDescent="0.2">
      <c r="Y42131" s="396"/>
      <c r="Z42131" s="396"/>
      <c r="AA42131" s="441"/>
    </row>
    <row r="42132" spans="25:27" x14ac:dyDescent="0.2">
      <c r="Y42132" s="396"/>
      <c r="Z42132" s="396"/>
      <c r="AA42132" s="441"/>
    </row>
    <row r="42133" spans="25:27" x14ac:dyDescent="0.2">
      <c r="Y42133" s="396"/>
      <c r="Z42133" s="396"/>
      <c r="AA42133" s="441"/>
    </row>
    <row r="42134" spans="25:27" x14ac:dyDescent="0.2">
      <c r="Y42134" s="396"/>
      <c r="Z42134" s="396"/>
      <c r="AA42134" s="441"/>
    </row>
    <row r="42135" spans="25:27" x14ac:dyDescent="0.2">
      <c r="Y42135" s="396"/>
      <c r="Z42135" s="396"/>
      <c r="AA42135" s="441"/>
    </row>
    <row r="42136" spans="25:27" x14ac:dyDescent="0.2">
      <c r="Y42136" s="396"/>
      <c r="Z42136" s="396"/>
      <c r="AA42136" s="441"/>
    </row>
    <row r="42137" spans="25:27" x14ac:dyDescent="0.2">
      <c r="Y42137" s="396"/>
      <c r="Z42137" s="396"/>
      <c r="AA42137" s="441"/>
    </row>
    <row r="42138" spans="25:27" x14ac:dyDescent="0.2">
      <c r="Y42138" s="396"/>
      <c r="Z42138" s="396"/>
      <c r="AA42138" s="441"/>
    </row>
    <row r="42139" spans="25:27" x14ac:dyDescent="0.2">
      <c r="Y42139" s="396"/>
      <c r="Z42139" s="396"/>
      <c r="AA42139" s="441"/>
    </row>
    <row r="42140" spans="25:27" x14ac:dyDescent="0.2">
      <c r="Y42140" s="396"/>
      <c r="Z42140" s="396"/>
      <c r="AA42140" s="441"/>
    </row>
    <row r="42141" spans="25:27" x14ac:dyDescent="0.2">
      <c r="Y42141" s="396"/>
      <c r="Z42141" s="396"/>
      <c r="AA42141" s="441"/>
    </row>
    <row r="42142" spans="25:27" x14ac:dyDescent="0.2">
      <c r="Y42142" s="396"/>
      <c r="Z42142" s="396"/>
      <c r="AA42142" s="441"/>
    </row>
    <row r="42143" spans="25:27" x14ac:dyDescent="0.2">
      <c r="Y42143" s="396"/>
      <c r="Z42143" s="396"/>
      <c r="AA42143" s="441"/>
    </row>
    <row r="42144" spans="25:27" x14ac:dyDescent="0.2">
      <c r="Y42144" s="396"/>
      <c r="Z42144" s="396"/>
      <c r="AA42144" s="441"/>
    </row>
    <row r="42145" spans="25:27" x14ac:dyDescent="0.2">
      <c r="Y42145" s="396"/>
      <c r="Z42145" s="396"/>
      <c r="AA42145" s="441"/>
    </row>
    <row r="42146" spans="25:27" x14ac:dyDescent="0.2">
      <c r="Y42146" s="396"/>
      <c r="Z42146" s="396"/>
      <c r="AA42146" s="441"/>
    </row>
    <row r="42147" spans="25:27" x14ac:dyDescent="0.2">
      <c r="Y42147" s="396"/>
      <c r="Z42147" s="396"/>
      <c r="AA42147" s="441"/>
    </row>
    <row r="42148" spans="25:27" x14ac:dyDescent="0.2">
      <c r="Y42148" s="396"/>
      <c r="Z42148" s="396"/>
      <c r="AA42148" s="441"/>
    </row>
    <row r="42149" spans="25:27" x14ac:dyDescent="0.2">
      <c r="Y42149" s="396"/>
      <c r="Z42149" s="396"/>
      <c r="AA42149" s="441"/>
    </row>
    <row r="42150" spans="25:27" x14ac:dyDescent="0.2">
      <c r="Y42150" s="396"/>
      <c r="Z42150" s="396"/>
      <c r="AA42150" s="441"/>
    </row>
    <row r="42151" spans="25:27" x14ac:dyDescent="0.2">
      <c r="Y42151" s="396"/>
      <c r="Z42151" s="396"/>
      <c r="AA42151" s="441"/>
    </row>
    <row r="42152" spans="25:27" x14ac:dyDescent="0.2">
      <c r="Y42152" s="396"/>
      <c r="Z42152" s="396"/>
      <c r="AA42152" s="441"/>
    </row>
    <row r="42153" spans="25:27" x14ac:dyDescent="0.2">
      <c r="Y42153" s="396"/>
      <c r="Z42153" s="396"/>
      <c r="AA42153" s="441"/>
    </row>
    <row r="42154" spans="25:27" x14ac:dyDescent="0.2">
      <c r="Y42154" s="396"/>
      <c r="Z42154" s="396"/>
      <c r="AA42154" s="441"/>
    </row>
    <row r="42155" spans="25:27" x14ac:dyDescent="0.2">
      <c r="Y42155" s="396"/>
      <c r="Z42155" s="396"/>
      <c r="AA42155" s="441"/>
    </row>
    <row r="42156" spans="25:27" x14ac:dyDescent="0.2">
      <c r="Y42156" s="396"/>
      <c r="Z42156" s="396"/>
      <c r="AA42156" s="441"/>
    </row>
    <row r="42157" spans="25:27" x14ac:dyDescent="0.2">
      <c r="Y42157" s="396"/>
      <c r="Z42157" s="396"/>
      <c r="AA42157" s="441"/>
    </row>
    <row r="42158" spans="25:27" x14ac:dyDescent="0.2">
      <c r="Y42158" s="396"/>
      <c r="Z42158" s="396"/>
      <c r="AA42158" s="441"/>
    </row>
    <row r="42159" spans="25:27" x14ac:dyDescent="0.2">
      <c r="Y42159" s="396"/>
      <c r="Z42159" s="396"/>
      <c r="AA42159" s="441"/>
    </row>
    <row r="42160" spans="25:27" x14ac:dyDescent="0.2">
      <c r="Y42160" s="396"/>
      <c r="Z42160" s="396"/>
      <c r="AA42160" s="441"/>
    </row>
    <row r="42161" spans="25:27" x14ac:dyDescent="0.2">
      <c r="Y42161" s="396"/>
      <c r="Z42161" s="396"/>
      <c r="AA42161" s="441"/>
    </row>
    <row r="42162" spans="25:27" x14ac:dyDescent="0.2">
      <c r="Y42162" s="396"/>
      <c r="Z42162" s="396"/>
      <c r="AA42162" s="441"/>
    </row>
    <row r="42163" spans="25:27" x14ac:dyDescent="0.2">
      <c r="Y42163" s="396"/>
      <c r="Z42163" s="396"/>
      <c r="AA42163" s="441"/>
    </row>
    <row r="42164" spans="25:27" x14ac:dyDescent="0.2">
      <c r="Y42164" s="396"/>
      <c r="Z42164" s="396"/>
      <c r="AA42164" s="441"/>
    </row>
    <row r="42165" spans="25:27" x14ac:dyDescent="0.2">
      <c r="Y42165" s="396"/>
      <c r="Z42165" s="396"/>
      <c r="AA42165" s="441"/>
    </row>
    <row r="42166" spans="25:27" x14ac:dyDescent="0.2">
      <c r="Y42166" s="396"/>
      <c r="Z42166" s="396"/>
      <c r="AA42166" s="441"/>
    </row>
    <row r="42167" spans="25:27" x14ac:dyDescent="0.2">
      <c r="Y42167" s="396"/>
      <c r="Z42167" s="396"/>
      <c r="AA42167" s="441"/>
    </row>
    <row r="42168" spans="25:27" x14ac:dyDescent="0.2">
      <c r="Y42168" s="396"/>
      <c r="Z42168" s="396"/>
      <c r="AA42168" s="441"/>
    </row>
    <row r="42169" spans="25:27" x14ac:dyDescent="0.2">
      <c r="Y42169" s="396"/>
      <c r="Z42169" s="396"/>
      <c r="AA42169" s="441"/>
    </row>
    <row r="42170" spans="25:27" x14ac:dyDescent="0.2">
      <c r="Y42170" s="396"/>
      <c r="Z42170" s="396"/>
      <c r="AA42170" s="441"/>
    </row>
    <row r="42171" spans="25:27" x14ac:dyDescent="0.2">
      <c r="Y42171" s="396"/>
      <c r="Z42171" s="396"/>
      <c r="AA42171" s="441"/>
    </row>
    <row r="42172" spans="25:27" x14ac:dyDescent="0.2">
      <c r="Y42172" s="396"/>
      <c r="Z42172" s="396"/>
      <c r="AA42172" s="441"/>
    </row>
    <row r="42173" spans="25:27" x14ac:dyDescent="0.2">
      <c r="Y42173" s="396"/>
      <c r="Z42173" s="396"/>
      <c r="AA42173" s="441"/>
    </row>
    <row r="42174" spans="25:27" x14ac:dyDescent="0.2">
      <c r="Y42174" s="396"/>
      <c r="Z42174" s="396"/>
      <c r="AA42174" s="441"/>
    </row>
    <row r="42175" spans="25:27" x14ac:dyDescent="0.2">
      <c r="Y42175" s="396"/>
      <c r="Z42175" s="396"/>
      <c r="AA42175" s="441"/>
    </row>
    <row r="42176" spans="25:27" x14ac:dyDescent="0.2">
      <c r="Y42176" s="396"/>
      <c r="Z42176" s="396"/>
      <c r="AA42176" s="441"/>
    </row>
    <row r="42177" spans="25:27" x14ac:dyDescent="0.2">
      <c r="Y42177" s="396"/>
      <c r="Z42177" s="396"/>
      <c r="AA42177" s="441"/>
    </row>
    <row r="42178" spans="25:27" x14ac:dyDescent="0.2">
      <c r="Y42178" s="396"/>
      <c r="Z42178" s="396"/>
      <c r="AA42178" s="441"/>
    </row>
    <row r="42179" spans="25:27" x14ac:dyDescent="0.2">
      <c r="Y42179" s="396"/>
      <c r="Z42179" s="396"/>
      <c r="AA42179" s="441"/>
    </row>
    <row r="42180" spans="25:27" x14ac:dyDescent="0.2">
      <c r="Y42180" s="396"/>
      <c r="Z42180" s="396"/>
      <c r="AA42180" s="441"/>
    </row>
    <row r="42181" spans="25:27" x14ac:dyDescent="0.2">
      <c r="Y42181" s="396"/>
      <c r="Z42181" s="396"/>
      <c r="AA42181" s="441"/>
    </row>
    <row r="42182" spans="25:27" x14ac:dyDescent="0.2">
      <c r="Y42182" s="396"/>
      <c r="Z42182" s="396"/>
      <c r="AA42182" s="441"/>
    </row>
    <row r="42183" spans="25:27" x14ac:dyDescent="0.2">
      <c r="Y42183" s="396"/>
      <c r="Z42183" s="396"/>
      <c r="AA42183" s="441"/>
    </row>
    <row r="42184" spans="25:27" x14ac:dyDescent="0.2">
      <c r="Y42184" s="396"/>
      <c r="Z42184" s="396"/>
      <c r="AA42184" s="441"/>
    </row>
    <row r="42185" spans="25:27" x14ac:dyDescent="0.2">
      <c r="Y42185" s="396"/>
      <c r="Z42185" s="396"/>
      <c r="AA42185" s="441"/>
    </row>
    <row r="42186" spans="25:27" x14ac:dyDescent="0.2">
      <c r="Y42186" s="396"/>
      <c r="Z42186" s="396"/>
      <c r="AA42186" s="441"/>
    </row>
    <row r="42187" spans="25:27" x14ac:dyDescent="0.2">
      <c r="Y42187" s="396"/>
      <c r="Z42187" s="396"/>
      <c r="AA42187" s="441"/>
    </row>
    <row r="42188" spans="25:27" x14ac:dyDescent="0.2">
      <c r="Y42188" s="396"/>
      <c r="Z42188" s="396"/>
      <c r="AA42188" s="441"/>
    </row>
    <row r="42189" spans="25:27" x14ac:dyDescent="0.2">
      <c r="Y42189" s="396"/>
      <c r="Z42189" s="396"/>
      <c r="AA42189" s="441"/>
    </row>
    <row r="42190" spans="25:27" x14ac:dyDescent="0.2">
      <c r="Y42190" s="396"/>
      <c r="Z42190" s="396"/>
      <c r="AA42190" s="441"/>
    </row>
    <row r="42191" spans="25:27" x14ac:dyDescent="0.2">
      <c r="Y42191" s="396"/>
      <c r="Z42191" s="396"/>
      <c r="AA42191" s="441"/>
    </row>
    <row r="42192" spans="25:27" x14ac:dyDescent="0.2">
      <c r="Y42192" s="396"/>
      <c r="Z42192" s="396"/>
      <c r="AA42192" s="441"/>
    </row>
    <row r="42193" spans="25:27" x14ac:dyDescent="0.2">
      <c r="Y42193" s="396"/>
      <c r="Z42193" s="396"/>
      <c r="AA42193" s="441"/>
    </row>
    <row r="42194" spans="25:27" x14ac:dyDescent="0.2">
      <c r="Y42194" s="396"/>
      <c r="Z42194" s="396"/>
      <c r="AA42194" s="441"/>
    </row>
    <row r="42195" spans="25:27" x14ac:dyDescent="0.2">
      <c r="Y42195" s="396"/>
      <c r="Z42195" s="396"/>
      <c r="AA42195" s="441"/>
    </row>
    <row r="42196" spans="25:27" x14ac:dyDescent="0.2">
      <c r="Y42196" s="396"/>
      <c r="Z42196" s="396"/>
      <c r="AA42196" s="441"/>
    </row>
    <row r="42197" spans="25:27" x14ac:dyDescent="0.2">
      <c r="Y42197" s="396"/>
      <c r="Z42197" s="396"/>
      <c r="AA42197" s="441"/>
    </row>
    <row r="42198" spans="25:27" x14ac:dyDescent="0.2">
      <c r="Y42198" s="396"/>
      <c r="Z42198" s="396"/>
      <c r="AA42198" s="441"/>
    </row>
    <row r="42199" spans="25:27" x14ac:dyDescent="0.2">
      <c r="Y42199" s="396"/>
      <c r="Z42199" s="396"/>
      <c r="AA42199" s="441"/>
    </row>
    <row r="42200" spans="25:27" x14ac:dyDescent="0.2">
      <c r="Y42200" s="396"/>
      <c r="Z42200" s="396"/>
      <c r="AA42200" s="441"/>
    </row>
    <row r="42201" spans="25:27" x14ac:dyDescent="0.2">
      <c r="Y42201" s="396"/>
      <c r="Z42201" s="396"/>
      <c r="AA42201" s="441"/>
    </row>
    <row r="42202" spans="25:27" x14ac:dyDescent="0.2">
      <c r="Y42202" s="396"/>
      <c r="Z42202" s="396"/>
      <c r="AA42202" s="441"/>
    </row>
    <row r="42203" spans="25:27" x14ac:dyDescent="0.2">
      <c r="Y42203" s="396"/>
      <c r="Z42203" s="396"/>
      <c r="AA42203" s="441"/>
    </row>
    <row r="42204" spans="25:27" x14ac:dyDescent="0.2">
      <c r="Y42204" s="396"/>
      <c r="Z42204" s="396"/>
      <c r="AA42204" s="441"/>
    </row>
    <row r="42205" spans="25:27" x14ac:dyDescent="0.2">
      <c r="Y42205" s="396"/>
      <c r="Z42205" s="396"/>
      <c r="AA42205" s="441"/>
    </row>
    <row r="42206" spans="25:27" x14ac:dyDescent="0.2">
      <c r="Y42206" s="396"/>
      <c r="Z42206" s="396"/>
      <c r="AA42206" s="441"/>
    </row>
    <row r="42207" spans="25:27" x14ac:dyDescent="0.2">
      <c r="Y42207" s="396"/>
      <c r="Z42207" s="396"/>
      <c r="AA42207" s="441"/>
    </row>
    <row r="42208" spans="25:27" x14ac:dyDescent="0.2">
      <c r="Y42208" s="396"/>
      <c r="Z42208" s="396"/>
      <c r="AA42208" s="441"/>
    </row>
    <row r="42209" spans="25:27" x14ac:dyDescent="0.2">
      <c r="Y42209" s="396"/>
      <c r="Z42209" s="396"/>
      <c r="AA42209" s="441"/>
    </row>
    <row r="42210" spans="25:27" x14ac:dyDescent="0.2">
      <c r="Y42210" s="396"/>
      <c r="Z42210" s="396"/>
      <c r="AA42210" s="441"/>
    </row>
    <row r="42211" spans="25:27" x14ac:dyDescent="0.2">
      <c r="Y42211" s="396"/>
      <c r="Z42211" s="396"/>
      <c r="AA42211" s="441"/>
    </row>
    <row r="42212" spans="25:27" x14ac:dyDescent="0.2">
      <c r="Y42212" s="396"/>
      <c r="Z42212" s="396"/>
      <c r="AA42212" s="441"/>
    </row>
    <row r="42213" spans="25:27" x14ac:dyDescent="0.2">
      <c r="Y42213" s="396"/>
      <c r="Z42213" s="396"/>
      <c r="AA42213" s="441"/>
    </row>
    <row r="42214" spans="25:27" x14ac:dyDescent="0.2">
      <c r="Y42214" s="396"/>
      <c r="Z42214" s="396"/>
      <c r="AA42214" s="441"/>
    </row>
    <row r="42215" spans="25:27" x14ac:dyDescent="0.2">
      <c r="Y42215" s="396"/>
      <c r="Z42215" s="396"/>
      <c r="AA42215" s="441"/>
    </row>
    <row r="42216" spans="25:27" x14ac:dyDescent="0.2">
      <c r="Y42216" s="396"/>
      <c r="Z42216" s="396"/>
      <c r="AA42216" s="441"/>
    </row>
    <row r="42217" spans="25:27" x14ac:dyDescent="0.2">
      <c r="Y42217" s="396"/>
      <c r="Z42217" s="396"/>
      <c r="AA42217" s="441"/>
    </row>
    <row r="42218" spans="25:27" x14ac:dyDescent="0.2">
      <c r="Y42218" s="396"/>
      <c r="Z42218" s="396"/>
      <c r="AA42218" s="441"/>
    </row>
    <row r="42219" spans="25:27" x14ac:dyDescent="0.2">
      <c r="Y42219" s="396"/>
      <c r="Z42219" s="396"/>
      <c r="AA42219" s="441"/>
    </row>
    <row r="42220" spans="25:27" x14ac:dyDescent="0.2">
      <c r="Y42220" s="396"/>
      <c r="Z42220" s="396"/>
      <c r="AA42220" s="441"/>
    </row>
    <row r="42221" spans="25:27" x14ac:dyDescent="0.2">
      <c r="Y42221" s="396"/>
      <c r="Z42221" s="396"/>
      <c r="AA42221" s="441"/>
    </row>
    <row r="42222" spans="25:27" x14ac:dyDescent="0.2">
      <c r="Y42222" s="396"/>
      <c r="Z42222" s="396"/>
      <c r="AA42222" s="441"/>
    </row>
    <row r="42223" spans="25:27" x14ac:dyDescent="0.2">
      <c r="Y42223" s="396"/>
      <c r="Z42223" s="396"/>
      <c r="AA42223" s="441"/>
    </row>
    <row r="42224" spans="25:27" x14ac:dyDescent="0.2">
      <c r="Y42224" s="396"/>
      <c r="Z42224" s="396"/>
      <c r="AA42224" s="441"/>
    </row>
    <row r="42225" spans="25:27" x14ac:dyDescent="0.2">
      <c r="Y42225" s="396"/>
      <c r="Z42225" s="396"/>
      <c r="AA42225" s="441"/>
    </row>
    <row r="42226" spans="25:27" x14ac:dyDescent="0.2">
      <c r="Y42226" s="396"/>
      <c r="Z42226" s="396"/>
      <c r="AA42226" s="441"/>
    </row>
    <row r="42227" spans="25:27" x14ac:dyDescent="0.2">
      <c r="Y42227" s="396"/>
      <c r="Z42227" s="396"/>
      <c r="AA42227" s="441"/>
    </row>
    <row r="42228" spans="25:27" x14ac:dyDescent="0.2">
      <c r="Y42228" s="396"/>
      <c r="Z42228" s="396"/>
      <c r="AA42228" s="441"/>
    </row>
    <row r="42229" spans="25:27" x14ac:dyDescent="0.2">
      <c r="Y42229" s="396"/>
      <c r="Z42229" s="396"/>
      <c r="AA42229" s="441"/>
    </row>
    <row r="42230" spans="25:27" x14ac:dyDescent="0.2">
      <c r="Y42230" s="396"/>
      <c r="Z42230" s="396"/>
      <c r="AA42230" s="441"/>
    </row>
    <row r="42231" spans="25:27" x14ac:dyDescent="0.2">
      <c r="Y42231" s="396"/>
      <c r="Z42231" s="396"/>
      <c r="AA42231" s="441"/>
    </row>
    <row r="42232" spans="25:27" x14ac:dyDescent="0.2">
      <c r="Y42232" s="396"/>
      <c r="Z42232" s="396"/>
      <c r="AA42232" s="441"/>
    </row>
    <row r="42233" spans="25:27" x14ac:dyDescent="0.2">
      <c r="Y42233" s="396"/>
      <c r="Z42233" s="396"/>
      <c r="AA42233" s="441"/>
    </row>
    <row r="42234" spans="25:27" x14ac:dyDescent="0.2">
      <c r="Y42234" s="396"/>
      <c r="Z42234" s="396"/>
      <c r="AA42234" s="441"/>
    </row>
    <row r="42235" spans="25:27" x14ac:dyDescent="0.2">
      <c r="Y42235" s="396"/>
      <c r="Z42235" s="396"/>
      <c r="AA42235" s="441"/>
    </row>
    <row r="42236" spans="25:27" x14ac:dyDescent="0.2">
      <c r="Y42236" s="396"/>
      <c r="Z42236" s="396"/>
      <c r="AA42236" s="441"/>
    </row>
    <row r="42237" spans="25:27" x14ac:dyDescent="0.2">
      <c r="Y42237" s="396"/>
      <c r="Z42237" s="396"/>
      <c r="AA42237" s="441"/>
    </row>
    <row r="42238" spans="25:27" x14ac:dyDescent="0.2">
      <c r="Y42238" s="396"/>
      <c r="Z42238" s="396"/>
      <c r="AA42238" s="441"/>
    </row>
    <row r="42239" spans="25:27" x14ac:dyDescent="0.2">
      <c r="Y42239" s="396"/>
      <c r="Z42239" s="396"/>
      <c r="AA42239" s="441"/>
    </row>
    <row r="42240" spans="25:27" x14ac:dyDescent="0.2">
      <c r="Y42240" s="396"/>
      <c r="Z42240" s="396"/>
      <c r="AA42240" s="441"/>
    </row>
    <row r="42241" spans="25:27" x14ac:dyDescent="0.2">
      <c r="Y42241" s="396"/>
      <c r="Z42241" s="396"/>
      <c r="AA42241" s="441"/>
    </row>
    <row r="42242" spans="25:27" x14ac:dyDescent="0.2">
      <c r="Y42242" s="396"/>
      <c r="Z42242" s="396"/>
      <c r="AA42242" s="441"/>
    </row>
    <row r="42243" spans="25:27" x14ac:dyDescent="0.2">
      <c r="Y42243" s="396"/>
      <c r="Z42243" s="396"/>
      <c r="AA42243" s="441"/>
    </row>
    <row r="42244" spans="25:27" x14ac:dyDescent="0.2">
      <c r="Y42244" s="396"/>
      <c r="Z42244" s="396"/>
      <c r="AA42244" s="441"/>
    </row>
    <row r="42245" spans="25:27" x14ac:dyDescent="0.2">
      <c r="Y42245" s="396"/>
      <c r="Z42245" s="396"/>
      <c r="AA42245" s="441"/>
    </row>
    <row r="42246" spans="25:27" x14ac:dyDescent="0.2">
      <c r="Y42246" s="396"/>
      <c r="Z42246" s="396"/>
      <c r="AA42246" s="441"/>
    </row>
    <row r="42247" spans="25:27" x14ac:dyDescent="0.2">
      <c r="Y42247" s="396"/>
      <c r="Z42247" s="396"/>
      <c r="AA42247" s="441"/>
    </row>
    <row r="42248" spans="25:27" x14ac:dyDescent="0.2">
      <c r="Y42248" s="396"/>
      <c r="Z42248" s="396"/>
      <c r="AA42248" s="441"/>
    </row>
    <row r="42249" spans="25:27" x14ac:dyDescent="0.2">
      <c r="Y42249" s="396"/>
      <c r="Z42249" s="396"/>
      <c r="AA42249" s="441"/>
    </row>
    <row r="42250" spans="25:27" x14ac:dyDescent="0.2">
      <c r="Y42250" s="396"/>
      <c r="Z42250" s="396"/>
      <c r="AA42250" s="441"/>
    </row>
    <row r="42251" spans="25:27" x14ac:dyDescent="0.2">
      <c r="Y42251" s="396"/>
      <c r="Z42251" s="396"/>
      <c r="AA42251" s="441"/>
    </row>
    <row r="42252" spans="25:27" x14ac:dyDescent="0.2">
      <c r="Y42252" s="396"/>
      <c r="Z42252" s="396"/>
      <c r="AA42252" s="441"/>
    </row>
    <row r="42253" spans="25:27" x14ac:dyDescent="0.2">
      <c r="Y42253" s="396"/>
      <c r="Z42253" s="396"/>
      <c r="AA42253" s="441"/>
    </row>
    <row r="42254" spans="25:27" x14ac:dyDescent="0.2">
      <c r="Y42254" s="396"/>
      <c r="Z42254" s="396"/>
      <c r="AA42254" s="441"/>
    </row>
    <row r="42255" spans="25:27" x14ac:dyDescent="0.2">
      <c r="Y42255" s="396"/>
      <c r="Z42255" s="396"/>
      <c r="AA42255" s="441"/>
    </row>
    <row r="42256" spans="25:27" x14ac:dyDescent="0.2">
      <c r="Y42256" s="396"/>
      <c r="Z42256" s="396"/>
      <c r="AA42256" s="441"/>
    </row>
    <row r="42257" spans="25:27" x14ac:dyDescent="0.2">
      <c r="Y42257" s="396"/>
      <c r="Z42257" s="396"/>
      <c r="AA42257" s="441"/>
    </row>
    <row r="42258" spans="25:27" x14ac:dyDescent="0.2">
      <c r="Y42258" s="396"/>
      <c r="Z42258" s="396"/>
      <c r="AA42258" s="441"/>
    </row>
    <row r="42259" spans="25:27" x14ac:dyDescent="0.2">
      <c r="Y42259" s="396"/>
      <c r="Z42259" s="396"/>
      <c r="AA42259" s="441"/>
    </row>
    <row r="42260" spans="25:27" x14ac:dyDescent="0.2">
      <c r="Y42260" s="396"/>
      <c r="Z42260" s="396"/>
      <c r="AA42260" s="441"/>
    </row>
    <row r="42261" spans="25:27" x14ac:dyDescent="0.2">
      <c r="Y42261" s="396"/>
      <c r="Z42261" s="396"/>
      <c r="AA42261" s="441"/>
    </row>
    <row r="42262" spans="25:27" x14ac:dyDescent="0.2">
      <c r="Y42262" s="396"/>
      <c r="Z42262" s="396"/>
      <c r="AA42262" s="441"/>
    </row>
    <row r="42263" spans="25:27" x14ac:dyDescent="0.2">
      <c r="Y42263" s="396"/>
      <c r="Z42263" s="396"/>
      <c r="AA42263" s="441"/>
    </row>
    <row r="42264" spans="25:27" x14ac:dyDescent="0.2">
      <c r="Y42264" s="396"/>
      <c r="Z42264" s="396"/>
      <c r="AA42264" s="441"/>
    </row>
    <row r="42265" spans="25:27" x14ac:dyDescent="0.2">
      <c r="Y42265" s="396"/>
      <c r="Z42265" s="396"/>
      <c r="AA42265" s="441"/>
    </row>
    <row r="42266" spans="25:27" x14ac:dyDescent="0.2">
      <c r="Y42266" s="396"/>
      <c r="Z42266" s="396"/>
      <c r="AA42266" s="441"/>
    </row>
    <row r="42267" spans="25:27" x14ac:dyDescent="0.2">
      <c r="Y42267" s="396"/>
      <c r="Z42267" s="396"/>
      <c r="AA42267" s="441"/>
    </row>
    <row r="42268" spans="25:27" x14ac:dyDescent="0.2">
      <c r="Y42268" s="396"/>
      <c r="Z42268" s="396"/>
      <c r="AA42268" s="441"/>
    </row>
    <row r="42269" spans="25:27" x14ac:dyDescent="0.2">
      <c r="Y42269" s="396"/>
      <c r="Z42269" s="396"/>
      <c r="AA42269" s="441"/>
    </row>
    <row r="42270" spans="25:27" x14ac:dyDescent="0.2">
      <c r="Y42270" s="396"/>
      <c r="Z42270" s="396"/>
      <c r="AA42270" s="441"/>
    </row>
    <row r="42271" spans="25:27" x14ac:dyDescent="0.2">
      <c r="Y42271" s="396"/>
      <c r="Z42271" s="396"/>
      <c r="AA42271" s="441"/>
    </row>
    <row r="42272" spans="25:27" x14ac:dyDescent="0.2">
      <c r="Y42272" s="396"/>
      <c r="Z42272" s="396"/>
      <c r="AA42272" s="441"/>
    </row>
    <row r="42273" spans="25:27" x14ac:dyDescent="0.2">
      <c r="Y42273" s="396"/>
      <c r="Z42273" s="396"/>
      <c r="AA42273" s="441"/>
    </row>
    <row r="42274" spans="25:27" x14ac:dyDescent="0.2">
      <c r="Y42274" s="396"/>
      <c r="Z42274" s="396"/>
      <c r="AA42274" s="441"/>
    </row>
    <row r="42275" spans="25:27" x14ac:dyDescent="0.2">
      <c r="Y42275" s="396"/>
      <c r="Z42275" s="396"/>
      <c r="AA42275" s="441"/>
    </row>
    <row r="42276" spans="25:27" x14ac:dyDescent="0.2">
      <c r="Y42276" s="396"/>
      <c r="Z42276" s="396"/>
      <c r="AA42276" s="441"/>
    </row>
    <row r="42277" spans="25:27" x14ac:dyDescent="0.2">
      <c r="Y42277" s="396"/>
      <c r="Z42277" s="396"/>
      <c r="AA42277" s="441"/>
    </row>
    <row r="42278" spans="25:27" x14ac:dyDescent="0.2">
      <c r="Y42278" s="396"/>
      <c r="Z42278" s="396"/>
      <c r="AA42278" s="441"/>
    </row>
    <row r="42279" spans="25:27" x14ac:dyDescent="0.2">
      <c r="Y42279" s="396"/>
      <c r="Z42279" s="396"/>
      <c r="AA42279" s="441"/>
    </row>
    <row r="42280" spans="25:27" x14ac:dyDescent="0.2">
      <c r="Y42280" s="396"/>
      <c r="Z42280" s="396"/>
      <c r="AA42280" s="441"/>
    </row>
    <row r="42281" spans="25:27" x14ac:dyDescent="0.2">
      <c r="Y42281" s="396"/>
      <c r="Z42281" s="396"/>
      <c r="AA42281" s="441"/>
    </row>
    <row r="42282" spans="25:27" x14ac:dyDescent="0.2">
      <c r="Y42282" s="396"/>
      <c r="Z42282" s="396"/>
      <c r="AA42282" s="441"/>
    </row>
    <row r="42283" spans="25:27" x14ac:dyDescent="0.2">
      <c r="Y42283" s="396"/>
      <c r="Z42283" s="396"/>
      <c r="AA42283" s="441"/>
    </row>
    <row r="42284" spans="25:27" x14ac:dyDescent="0.2">
      <c r="Y42284" s="396"/>
      <c r="Z42284" s="396"/>
      <c r="AA42284" s="441"/>
    </row>
    <row r="42285" spans="25:27" x14ac:dyDescent="0.2">
      <c r="Y42285" s="396"/>
      <c r="Z42285" s="396"/>
      <c r="AA42285" s="441"/>
    </row>
    <row r="42286" spans="25:27" x14ac:dyDescent="0.2">
      <c r="Y42286" s="396"/>
      <c r="Z42286" s="396"/>
      <c r="AA42286" s="441"/>
    </row>
    <row r="42287" spans="25:27" x14ac:dyDescent="0.2">
      <c r="Y42287" s="396"/>
      <c r="Z42287" s="396"/>
      <c r="AA42287" s="441"/>
    </row>
    <row r="42288" spans="25:27" x14ac:dyDescent="0.2">
      <c r="Y42288" s="396"/>
      <c r="Z42288" s="396"/>
      <c r="AA42288" s="441"/>
    </row>
    <row r="42289" spans="25:27" x14ac:dyDescent="0.2">
      <c r="Y42289" s="396"/>
      <c r="Z42289" s="396"/>
      <c r="AA42289" s="441"/>
    </row>
    <row r="42290" spans="25:27" x14ac:dyDescent="0.2">
      <c r="Y42290" s="396"/>
      <c r="Z42290" s="396"/>
      <c r="AA42290" s="441"/>
    </row>
    <row r="42291" spans="25:27" x14ac:dyDescent="0.2">
      <c r="Y42291" s="396"/>
      <c r="Z42291" s="396"/>
      <c r="AA42291" s="441"/>
    </row>
    <row r="42292" spans="25:27" x14ac:dyDescent="0.2">
      <c r="Y42292" s="396"/>
      <c r="Z42292" s="396"/>
      <c r="AA42292" s="441"/>
    </row>
    <row r="42293" spans="25:27" x14ac:dyDescent="0.2">
      <c r="Y42293" s="396"/>
      <c r="Z42293" s="396"/>
      <c r="AA42293" s="441"/>
    </row>
    <row r="42294" spans="25:27" x14ac:dyDescent="0.2">
      <c r="Y42294" s="396"/>
      <c r="Z42294" s="396"/>
      <c r="AA42294" s="441"/>
    </row>
    <row r="42295" spans="25:27" x14ac:dyDescent="0.2">
      <c r="Y42295" s="396"/>
      <c r="Z42295" s="396"/>
      <c r="AA42295" s="441"/>
    </row>
    <row r="42296" spans="25:27" x14ac:dyDescent="0.2">
      <c r="Y42296" s="396"/>
      <c r="Z42296" s="396"/>
      <c r="AA42296" s="441"/>
    </row>
    <row r="42297" spans="25:27" x14ac:dyDescent="0.2">
      <c r="Y42297" s="396"/>
      <c r="Z42297" s="396"/>
      <c r="AA42297" s="441"/>
    </row>
    <row r="42298" spans="25:27" x14ac:dyDescent="0.2">
      <c r="Y42298" s="396"/>
      <c r="Z42298" s="396"/>
      <c r="AA42298" s="441"/>
    </row>
    <row r="42299" spans="25:27" x14ac:dyDescent="0.2">
      <c r="Y42299" s="396"/>
      <c r="Z42299" s="396"/>
      <c r="AA42299" s="441"/>
    </row>
    <row r="42300" spans="25:27" x14ac:dyDescent="0.2">
      <c r="Y42300" s="396"/>
      <c r="Z42300" s="396"/>
      <c r="AA42300" s="441"/>
    </row>
    <row r="42301" spans="25:27" x14ac:dyDescent="0.2">
      <c r="Y42301" s="396"/>
      <c r="Z42301" s="396"/>
      <c r="AA42301" s="441"/>
    </row>
    <row r="42302" spans="25:27" x14ac:dyDescent="0.2">
      <c r="Y42302" s="396"/>
      <c r="Z42302" s="396"/>
      <c r="AA42302" s="441"/>
    </row>
    <row r="42303" spans="25:27" x14ac:dyDescent="0.2">
      <c r="Y42303" s="396"/>
      <c r="Z42303" s="396"/>
      <c r="AA42303" s="441"/>
    </row>
    <row r="42304" spans="25:27" x14ac:dyDescent="0.2">
      <c r="Y42304" s="396"/>
      <c r="Z42304" s="396"/>
      <c r="AA42304" s="441"/>
    </row>
    <row r="42305" spans="25:27" x14ac:dyDescent="0.2">
      <c r="Y42305" s="396"/>
      <c r="Z42305" s="396"/>
      <c r="AA42305" s="441"/>
    </row>
    <row r="42306" spans="25:27" x14ac:dyDescent="0.2">
      <c r="Y42306" s="396"/>
      <c r="Z42306" s="396"/>
      <c r="AA42306" s="441"/>
    </row>
    <row r="42307" spans="25:27" x14ac:dyDescent="0.2">
      <c r="Y42307" s="396"/>
      <c r="Z42307" s="396"/>
      <c r="AA42307" s="441"/>
    </row>
    <row r="42308" spans="25:27" x14ac:dyDescent="0.2">
      <c r="Y42308" s="396"/>
      <c r="Z42308" s="396"/>
      <c r="AA42308" s="441"/>
    </row>
    <row r="42309" spans="25:27" x14ac:dyDescent="0.2">
      <c r="Y42309" s="396"/>
      <c r="Z42309" s="396"/>
      <c r="AA42309" s="441"/>
    </row>
    <row r="42310" spans="25:27" x14ac:dyDescent="0.2">
      <c r="Y42310" s="396"/>
      <c r="Z42310" s="396"/>
      <c r="AA42310" s="441"/>
    </row>
    <row r="42311" spans="25:27" x14ac:dyDescent="0.2">
      <c r="Y42311" s="396"/>
      <c r="Z42311" s="396"/>
      <c r="AA42311" s="441"/>
    </row>
    <row r="42312" spans="25:27" x14ac:dyDescent="0.2">
      <c r="Y42312" s="396"/>
      <c r="Z42312" s="396"/>
      <c r="AA42312" s="441"/>
    </row>
    <row r="42313" spans="25:27" x14ac:dyDescent="0.2">
      <c r="Y42313" s="396"/>
      <c r="Z42313" s="396"/>
      <c r="AA42313" s="441"/>
    </row>
    <row r="42314" spans="25:27" x14ac:dyDescent="0.2">
      <c r="Y42314" s="396"/>
      <c r="Z42314" s="396"/>
      <c r="AA42314" s="441"/>
    </row>
    <row r="42315" spans="25:27" x14ac:dyDescent="0.2">
      <c r="Y42315" s="396"/>
      <c r="Z42315" s="396"/>
      <c r="AA42315" s="441"/>
    </row>
    <row r="42316" spans="25:27" x14ac:dyDescent="0.2">
      <c r="Y42316" s="396"/>
      <c r="Z42316" s="396"/>
      <c r="AA42316" s="441"/>
    </row>
    <row r="42317" spans="25:27" x14ac:dyDescent="0.2">
      <c r="Y42317" s="396"/>
      <c r="Z42317" s="396"/>
      <c r="AA42317" s="441"/>
    </row>
    <row r="42318" spans="25:27" x14ac:dyDescent="0.2">
      <c r="Y42318" s="396"/>
      <c r="Z42318" s="396"/>
      <c r="AA42318" s="441"/>
    </row>
    <row r="42319" spans="25:27" x14ac:dyDescent="0.2">
      <c r="Y42319" s="396"/>
      <c r="Z42319" s="396"/>
      <c r="AA42319" s="441"/>
    </row>
    <row r="42320" spans="25:27" x14ac:dyDescent="0.2">
      <c r="Y42320" s="396"/>
      <c r="Z42320" s="396"/>
      <c r="AA42320" s="441"/>
    </row>
    <row r="42321" spans="25:27" x14ac:dyDescent="0.2">
      <c r="Y42321" s="396"/>
      <c r="Z42321" s="396"/>
      <c r="AA42321" s="441"/>
    </row>
    <row r="42322" spans="25:27" x14ac:dyDescent="0.2">
      <c r="Y42322" s="396"/>
      <c r="Z42322" s="396"/>
      <c r="AA42322" s="441"/>
    </row>
    <row r="42323" spans="25:27" x14ac:dyDescent="0.2">
      <c r="Y42323" s="396"/>
      <c r="Z42323" s="396"/>
      <c r="AA42323" s="441"/>
    </row>
    <row r="42324" spans="25:27" x14ac:dyDescent="0.2">
      <c r="Y42324" s="396"/>
      <c r="Z42324" s="396"/>
      <c r="AA42324" s="441"/>
    </row>
    <row r="42325" spans="25:27" x14ac:dyDescent="0.2">
      <c r="Y42325" s="396"/>
      <c r="Z42325" s="396"/>
      <c r="AA42325" s="441"/>
    </row>
    <row r="42326" spans="25:27" x14ac:dyDescent="0.2">
      <c r="Y42326" s="396"/>
      <c r="Z42326" s="396"/>
      <c r="AA42326" s="441"/>
    </row>
    <row r="42327" spans="25:27" x14ac:dyDescent="0.2">
      <c r="Y42327" s="396"/>
      <c r="Z42327" s="396"/>
      <c r="AA42327" s="441"/>
    </row>
    <row r="42328" spans="25:27" x14ac:dyDescent="0.2">
      <c r="Y42328" s="396"/>
      <c r="Z42328" s="396"/>
      <c r="AA42328" s="441"/>
    </row>
    <row r="42329" spans="25:27" x14ac:dyDescent="0.2">
      <c r="Y42329" s="396"/>
      <c r="Z42329" s="396"/>
      <c r="AA42329" s="441"/>
    </row>
    <row r="42330" spans="25:27" x14ac:dyDescent="0.2">
      <c r="Y42330" s="396"/>
      <c r="Z42330" s="396"/>
      <c r="AA42330" s="441"/>
    </row>
    <row r="42331" spans="25:27" x14ac:dyDescent="0.2">
      <c r="Y42331" s="396"/>
      <c r="Z42331" s="396"/>
      <c r="AA42331" s="441"/>
    </row>
    <row r="42332" spans="25:27" x14ac:dyDescent="0.2">
      <c r="Y42332" s="396"/>
      <c r="Z42332" s="396"/>
      <c r="AA42332" s="441"/>
    </row>
    <row r="42333" spans="25:27" x14ac:dyDescent="0.2">
      <c r="Y42333" s="396"/>
      <c r="Z42333" s="396"/>
      <c r="AA42333" s="441"/>
    </row>
    <row r="42334" spans="25:27" x14ac:dyDescent="0.2">
      <c r="Y42334" s="396"/>
      <c r="Z42334" s="396"/>
      <c r="AA42334" s="441"/>
    </row>
    <row r="42335" spans="25:27" x14ac:dyDescent="0.2">
      <c r="Y42335" s="396"/>
      <c r="Z42335" s="396"/>
      <c r="AA42335" s="441"/>
    </row>
    <row r="42336" spans="25:27" x14ac:dyDescent="0.2">
      <c r="Y42336" s="396"/>
      <c r="Z42336" s="396"/>
      <c r="AA42336" s="441"/>
    </row>
    <row r="42337" spans="25:27" x14ac:dyDescent="0.2">
      <c r="Y42337" s="396"/>
      <c r="Z42337" s="396"/>
      <c r="AA42337" s="441"/>
    </row>
    <row r="42338" spans="25:27" x14ac:dyDescent="0.2">
      <c r="Y42338" s="396"/>
      <c r="Z42338" s="396"/>
      <c r="AA42338" s="441"/>
    </row>
    <row r="42339" spans="25:27" x14ac:dyDescent="0.2">
      <c r="Y42339" s="396"/>
      <c r="Z42339" s="396"/>
      <c r="AA42339" s="441"/>
    </row>
    <row r="42340" spans="25:27" x14ac:dyDescent="0.2">
      <c r="Y42340" s="396"/>
      <c r="Z42340" s="396"/>
      <c r="AA42340" s="441"/>
    </row>
    <row r="42341" spans="25:27" x14ac:dyDescent="0.2">
      <c r="Y42341" s="396"/>
      <c r="Z42341" s="396"/>
      <c r="AA42341" s="441"/>
    </row>
    <row r="42342" spans="25:27" x14ac:dyDescent="0.2">
      <c r="Y42342" s="396"/>
      <c r="Z42342" s="396"/>
      <c r="AA42342" s="441"/>
    </row>
    <row r="42343" spans="25:27" x14ac:dyDescent="0.2">
      <c r="Y42343" s="396"/>
      <c r="Z42343" s="396"/>
      <c r="AA42343" s="441"/>
    </row>
    <row r="42344" spans="25:27" x14ac:dyDescent="0.2">
      <c r="Y42344" s="396"/>
      <c r="Z42344" s="396"/>
      <c r="AA42344" s="441"/>
    </row>
    <row r="42345" spans="25:27" x14ac:dyDescent="0.2">
      <c r="Y42345" s="396"/>
      <c r="Z42345" s="396"/>
      <c r="AA42345" s="441"/>
    </row>
    <row r="42346" spans="25:27" x14ac:dyDescent="0.2">
      <c r="Y42346" s="396"/>
      <c r="Z42346" s="396"/>
      <c r="AA42346" s="441"/>
    </row>
    <row r="42347" spans="25:27" x14ac:dyDescent="0.2">
      <c r="Y42347" s="396"/>
      <c r="Z42347" s="396"/>
      <c r="AA42347" s="441"/>
    </row>
    <row r="42348" spans="25:27" x14ac:dyDescent="0.2">
      <c r="Y42348" s="396"/>
      <c r="Z42348" s="396"/>
      <c r="AA42348" s="441"/>
    </row>
    <row r="42349" spans="25:27" x14ac:dyDescent="0.2">
      <c r="Y42349" s="396"/>
      <c r="Z42349" s="396"/>
      <c r="AA42349" s="441"/>
    </row>
    <row r="42350" spans="25:27" x14ac:dyDescent="0.2">
      <c r="Y42350" s="396"/>
      <c r="Z42350" s="396"/>
      <c r="AA42350" s="441"/>
    </row>
    <row r="42351" spans="25:27" x14ac:dyDescent="0.2">
      <c r="Y42351" s="396"/>
      <c r="Z42351" s="396"/>
      <c r="AA42351" s="441"/>
    </row>
    <row r="42352" spans="25:27" x14ac:dyDescent="0.2">
      <c r="Y42352" s="396"/>
      <c r="Z42352" s="396"/>
      <c r="AA42352" s="441"/>
    </row>
    <row r="42353" spans="25:27" x14ac:dyDescent="0.2">
      <c r="Y42353" s="396"/>
      <c r="Z42353" s="396"/>
      <c r="AA42353" s="441"/>
    </row>
    <row r="42354" spans="25:27" x14ac:dyDescent="0.2">
      <c r="Y42354" s="396"/>
      <c r="Z42354" s="396"/>
      <c r="AA42354" s="441"/>
    </row>
    <row r="42355" spans="25:27" x14ac:dyDescent="0.2">
      <c r="Y42355" s="396"/>
      <c r="Z42355" s="396"/>
      <c r="AA42355" s="441"/>
    </row>
    <row r="42356" spans="25:27" x14ac:dyDescent="0.2">
      <c r="Y42356" s="396"/>
      <c r="Z42356" s="396"/>
      <c r="AA42356" s="441"/>
    </row>
    <row r="42357" spans="25:27" x14ac:dyDescent="0.2">
      <c r="Y42357" s="396"/>
      <c r="Z42357" s="396"/>
      <c r="AA42357" s="441"/>
    </row>
    <row r="42358" spans="25:27" x14ac:dyDescent="0.2">
      <c r="Y42358" s="396"/>
      <c r="Z42358" s="396"/>
      <c r="AA42358" s="441"/>
    </row>
    <row r="42359" spans="25:27" x14ac:dyDescent="0.2">
      <c r="Y42359" s="396"/>
      <c r="Z42359" s="396"/>
      <c r="AA42359" s="441"/>
    </row>
    <row r="42360" spans="25:27" x14ac:dyDescent="0.2">
      <c r="Y42360" s="396"/>
      <c r="Z42360" s="396"/>
      <c r="AA42360" s="441"/>
    </row>
    <row r="42361" spans="25:27" x14ac:dyDescent="0.2">
      <c r="Y42361" s="396"/>
      <c r="Z42361" s="396"/>
      <c r="AA42361" s="441"/>
    </row>
    <row r="42362" spans="25:27" x14ac:dyDescent="0.2">
      <c r="Y42362" s="396"/>
      <c r="Z42362" s="396"/>
      <c r="AA42362" s="441"/>
    </row>
    <row r="42363" spans="25:27" x14ac:dyDescent="0.2">
      <c r="Y42363" s="396"/>
      <c r="Z42363" s="396"/>
      <c r="AA42363" s="441"/>
    </row>
    <row r="42364" spans="25:27" x14ac:dyDescent="0.2">
      <c r="Y42364" s="396"/>
      <c r="Z42364" s="396"/>
      <c r="AA42364" s="441"/>
    </row>
    <row r="42365" spans="25:27" x14ac:dyDescent="0.2">
      <c r="Y42365" s="396"/>
      <c r="Z42365" s="396"/>
      <c r="AA42365" s="441"/>
    </row>
    <row r="42366" spans="25:27" x14ac:dyDescent="0.2">
      <c r="Y42366" s="396"/>
      <c r="Z42366" s="396"/>
      <c r="AA42366" s="441"/>
    </row>
    <row r="42367" spans="25:27" x14ac:dyDescent="0.2">
      <c r="Y42367" s="396"/>
      <c r="Z42367" s="396"/>
      <c r="AA42367" s="441"/>
    </row>
    <row r="42368" spans="25:27" x14ac:dyDescent="0.2">
      <c r="Y42368" s="396"/>
      <c r="Z42368" s="396"/>
      <c r="AA42368" s="441"/>
    </row>
    <row r="42369" spans="25:27" x14ac:dyDescent="0.2">
      <c r="Y42369" s="396"/>
      <c r="Z42369" s="396"/>
      <c r="AA42369" s="441"/>
    </row>
    <row r="42370" spans="25:27" x14ac:dyDescent="0.2">
      <c r="Y42370" s="396"/>
      <c r="Z42370" s="396"/>
      <c r="AA42370" s="441"/>
    </row>
    <row r="42371" spans="25:27" x14ac:dyDescent="0.2">
      <c r="Y42371" s="396"/>
      <c r="Z42371" s="396"/>
      <c r="AA42371" s="441"/>
    </row>
    <row r="42372" spans="25:27" x14ac:dyDescent="0.2">
      <c r="Y42372" s="396"/>
      <c r="Z42372" s="396"/>
      <c r="AA42372" s="441"/>
    </row>
    <row r="42373" spans="25:27" x14ac:dyDescent="0.2">
      <c r="Y42373" s="396"/>
      <c r="Z42373" s="396"/>
      <c r="AA42373" s="441"/>
    </row>
    <row r="42374" spans="25:27" x14ac:dyDescent="0.2">
      <c r="Y42374" s="396"/>
      <c r="Z42374" s="396"/>
      <c r="AA42374" s="441"/>
    </row>
    <row r="42375" spans="25:27" x14ac:dyDescent="0.2">
      <c r="Y42375" s="396"/>
      <c r="Z42375" s="396"/>
      <c r="AA42375" s="441"/>
    </row>
    <row r="42376" spans="25:27" x14ac:dyDescent="0.2">
      <c r="Y42376" s="396"/>
      <c r="Z42376" s="396"/>
      <c r="AA42376" s="441"/>
    </row>
    <row r="42377" spans="25:27" x14ac:dyDescent="0.2">
      <c r="Y42377" s="396"/>
      <c r="Z42377" s="396"/>
      <c r="AA42377" s="441"/>
    </row>
    <row r="42378" spans="25:27" x14ac:dyDescent="0.2">
      <c r="Y42378" s="396"/>
      <c r="Z42378" s="396"/>
      <c r="AA42378" s="441"/>
    </row>
    <row r="42379" spans="25:27" x14ac:dyDescent="0.2">
      <c r="Y42379" s="396"/>
      <c r="Z42379" s="396"/>
      <c r="AA42379" s="441"/>
    </row>
    <row r="42380" spans="25:27" x14ac:dyDescent="0.2">
      <c r="Y42380" s="396"/>
      <c r="Z42380" s="396"/>
      <c r="AA42380" s="441"/>
    </row>
    <row r="42381" spans="25:27" x14ac:dyDescent="0.2">
      <c r="Y42381" s="396"/>
      <c r="Z42381" s="396"/>
      <c r="AA42381" s="441"/>
    </row>
    <row r="42382" spans="25:27" x14ac:dyDescent="0.2">
      <c r="Y42382" s="396"/>
      <c r="Z42382" s="396"/>
      <c r="AA42382" s="441"/>
    </row>
    <row r="42383" spans="25:27" x14ac:dyDescent="0.2">
      <c r="Y42383" s="396"/>
      <c r="Z42383" s="396"/>
      <c r="AA42383" s="441"/>
    </row>
    <row r="42384" spans="25:27" x14ac:dyDescent="0.2">
      <c r="Y42384" s="396"/>
      <c r="Z42384" s="396"/>
      <c r="AA42384" s="441"/>
    </row>
    <row r="42385" spans="25:27" x14ac:dyDescent="0.2">
      <c r="Y42385" s="396"/>
      <c r="Z42385" s="396"/>
      <c r="AA42385" s="441"/>
    </row>
    <row r="42386" spans="25:27" x14ac:dyDescent="0.2">
      <c r="Y42386" s="396"/>
      <c r="Z42386" s="396"/>
      <c r="AA42386" s="441"/>
    </row>
    <row r="42387" spans="25:27" x14ac:dyDescent="0.2">
      <c r="Y42387" s="396"/>
      <c r="Z42387" s="396"/>
      <c r="AA42387" s="441"/>
    </row>
    <row r="42388" spans="25:27" x14ac:dyDescent="0.2">
      <c r="Y42388" s="396"/>
      <c r="Z42388" s="396"/>
      <c r="AA42388" s="441"/>
    </row>
    <row r="42389" spans="25:27" x14ac:dyDescent="0.2">
      <c r="Y42389" s="396"/>
      <c r="Z42389" s="396"/>
      <c r="AA42389" s="441"/>
    </row>
    <row r="42390" spans="25:27" x14ac:dyDescent="0.2">
      <c r="Y42390" s="396"/>
      <c r="Z42390" s="396"/>
      <c r="AA42390" s="441"/>
    </row>
    <row r="42391" spans="25:27" x14ac:dyDescent="0.2">
      <c r="Y42391" s="396"/>
      <c r="Z42391" s="396"/>
      <c r="AA42391" s="441"/>
    </row>
    <row r="42392" spans="25:27" x14ac:dyDescent="0.2">
      <c r="Y42392" s="396"/>
      <c r="Z42392" s="396"/>
      <c r="AA42392" s="441"/>
    </row>
    <row r="42393" spans="25:27" x14ac:dyDescent="0.2">
      <c r="Y42393" s="396"/>
      <c r="Z42393" s="396"/>
      <c r="AA42393" s="441"/>
    </row>
    <row r="42394" spans="25:27" x14ac:dyDescent="0.2">
      <c r="Y42394" s="396"/>
      <c r="Z42394" s="396"/>
      <c r="AA42394" s="441"/>
    </row>
    <row r="42395" spans="25:27" x14ac:dyDescent="0.2">
      <c r="Y42395" s="396"/>
      <c r="Z42395" s="396"/>
      <c r="AA42395" s="441"/>
    </row>
    <row r="42396" spans="25:27" x14ac:dyDescent="0.2">
      <c r="Y42396" s="396"/>
      <c r="Z42396" s="396"/>
      <c r="AA42396" s="441"/>
    </row>
    <row r="42397" spans="25:27" x14ac:dyDescent="0.2">
      <c r="Y42397" s="396"/>
      <c r="Z42397" s="396"/>
      <c r="AA42397" s="441"/>
    </row>
    <row r="42398" spans="25:27" x14ac:dyDescent="0.2">
      <c r="Y42398" s="396"/>
      <c r="Z42398" s="396"/>
      <c r="AA42398" s="441"/>
    </row>
    <row r="42399" spans="25:27" x14ac:dyDescent="0.2">
      <c r="Y42399" s="396"/>
      <c r="Z42399" s="396"/>
      <c r="AA42399" s="441"/>
    </row>
    <row r="42400" spans="25:27" x14ac:dyDescent="0.2">
      <c r="Y42400" s="396"/>
      <c r="Z42400" s="396"/>
      <c r="AA42400" s="441"/>
    </row>
    <row r="42401" spans="25:27" x14ac:dyDescent="0.2">
      <c r="Y42401" s="396"/>
      <c r="Z42401" s="396"/>
      <c r="AA42401" s="441"/>
    </row>
    <row r="42402" spans="25:27" x14ac:dyDescent="0.2">
      <c r="Y42402" s="396"/>
      <c r="Z42402" s="396"/>
      <c r="AA42402" s="441"/>
    </row>
    <row r="42403" spans="25:27" x14ac:dyDescent="0.2">
      <c r="Y42403" s="396"/>
      <c r="Z42403" s="396"/>
      <c r="AA42403" s="441"/>
    </row>
    <row r="42404" spans="25:27" x14ac:dyDescent="0.2">
      <c r="Y42404" s="396"/>
      <c r="Z42404" s="396"/>
      <c r="AA42404" s="441"/>
    </row>
    <row r="42405" spans="25:27" x14ac:dyDescent="0.2">
      <c r="Y42405" s="396"/>
      <c r="Z42405" s="396"/>
      <c r="AA42405" s="441"/>
    </row>
    <row r="42406" spans="25:27" x14ac:dyDescent="0.2">
      <c r="Y42406" s="396"/>
      <c r="Z42406" s="396"/>
      <c r="AA42406" s="441"/>
    </row>
    <row r="42407" spans="25:27" x14ac:dyDescent="0.2">
      <c r="Y42407" s="396"/>
      <c r="Z42407" s="396"/>
      <c r="AA42407" s="441"/>
    </row>
    <row r="42408" spans="25:27" x14ac:dyDescent="0.2">
      <c r="Y42408" s="396"/>
      <c r="Z42408" s="396"/>
      <c r="AA42408" s="441"/>
    </row>
    <row r="42409" spans="25:27" x14ac:dyDescent="0.2">
      <c r="Y42409" s="396"/>
      <c r="Z42409" s="396"/>
      <c r="AA42409" s="441"/>
    </row>
    <row r="42410" spans="25:27" x14ac:dyDescent="0.2">
      <c r="Y42410" s="396"/>
      <c r="Z42410" s="396"/>
      <c r="AA42410" s="441"/>
    </row>
    <row r="42411" spans="25:27" x14ac:dyDescent="0.2">
      <c r="Y42411" s="396"/>
      <c r="Z42411" s="396"/>
      <c r="AA42411" s="441"/>
    </row>
    <row r="42412" spans="25:27" x14ac:dyDescent="0.2">
      <c r="Y42412" s="396"/>
      <c r="Z42412" s="396"/>
      <c r="AA42412" s="441"/>
    </row>
    <row r="42413" spans="25:27" x14ac:dyDescent="0.2">
      <c r="Y42413" s="396"/>
      <c r="Z42413" s="396"/>
      <c r="AA42413" s="441"/>
    </row>
    <row r="42414" spans="25:27" x14ac:dyDescent="0.2">
      <c r="Y42414" s="396"/>
      <c r="Z42414" s="396"/>
      <c r="AA42414" s="441"/>
    </row>
    <row r="42415" spans="25:27" x14ac:dyDescent="0.2">
      <c r="Y42415" s="396"/>
      <c r="Z42415" s="396"/>
      <c r="AA42415" s="441"/>
    </row>
    <row r="42416" spans="25:27" x14ac:dyDescent="0.2">
      <c r="Y42416" s="396"/>
      <c r="Z42416" s="396"/>
      <c r="AA42416" s="441"/>
    </row>
    <row r="42417" spans="25:27" x14ac:dyDescent="0.2">
      <c r="Y42417" s="396"/>
      <c r="Z42417" s="396"/>
      <c r="AA42417" s="441"/>
    </row>
    <row r="42418" spans="25:27" x14ac:dyDescent="0.2">
      <c r="Y42418" s="396"/>
      <c r="Z42418" s="396"/>
      <c r="AA42418" s="441"/>
    </row>
    <row r="42419" spans="25:27" x14ac:dyDescent="0.2">
      <c r="Y42419" s="396"/>
      <c r="Z42419" s="396"/>
      <c r="AA42419" s="441"/>
    </row>
    <row r="42420" spans="25:27" x14ac:dyDescent="0.2">
      <c r="Y42420" s="396"/>
      <c r="Z42420" s="396"/>
      <c r="AA42420" s="441"/>
    </row>
    <row r="42421" spans="25:27" x14ac:dyDescent="0.2">
      <c r="Y42421" s="396"/>
      <c r="Z42421" s="396"/>
      <c r="AA42421" s="441"/>
    </row>
    <row r="42422" spans="25:27" x14ac:dyDescent="0.2">
      <c r="Y42422" s="396"/>
      <c r="Z42422" s="396"/>
      <c r="AA42422" s="441"/>
    </row>
    <row r="42423" spans="25:27" x14ac:dyDescent="0.2">
      <c r="Y42423" s="396"/>
      <c r="Z42423" s="396"/>
      <c r="AA42423" s="441"/>
    </row>
    <row r="42424" spans="25:27" x14ac:dyDescent="0.2">
      <c r="Y42424" s="396"/>
      <c r="Z42424" s="396"/>
      <c r="AA42424" s="441"/>
    </row>
    <row r="42425" spans="25:27" x14ac:dyDescent="0.2">
      <c r="Y42425" s="396"/>
      <c r="Z42425" s="396"/>
      <c r="AA42425" s="441"/>
    </row>
    <row r="42426" spans="25:27" x14ac:dyDescent="0.2">
      <c r="Y42426" s="396"/>
      <c r="Z42426" s="396"/>
      <c r="AA42426" s="441"/>
    </row>
    <row r="42427" spans="25:27" x14ac:dyDescent="0.2">
      <c r="Y42427" s="396"/>
      <c r="Z42427" s="396"/>
      <c r="AA42427" s="441"/>
    </row>
    <row r="42428" spans="25:27" x14ac:dyDescent="0.2">
      <c r="Y42428" s="396"/>
      <c r="Z42428" s="396"/>
      <c r="AA42428" s="441"/>
    </row>
    <row r="42429" spans="25:27" x14ac:dyDescent="0.2">
      <c r="Y42429" s="396"/>
      <c r="Z42429" s="396"/>
      <c r="AA42429" s="441"/>
    </row>
    <row r="42430" spans="25:27" x14ac:dyDescent="0.2">
      <c r="Y42430" s="396"/>
      <c r="Z42430" s="396"/>
      <c r="AA42430" s="441"/>
    </row>
    <row r="42431" spans="25:27" x14ac:dyDescent="0.2">
      <c r="Y42431" s="396"/>
      <c r="Z42431" s="396"/>
      <c r="AA42431" s="441"/>
    </row>
    <row r="42432" spans="25:27" x14ac:dyDescent="0.2">
      <c r="Y42432" s="396"/>
      <c r="Z42432" s="396"/>
      <c r="AA42432" s="441"/>
    </row>
    <row r="42433" spans="25:27" x14ac:dyDescent="0.2">
      <c r="Y42433" s="396"/>
      <c r="Z42433" s="396"/>
      <c r="AA42433" s="441"/>
    </row>
    <row r="42434" spans="25:27" x14ac:dyDescent="0.2">
      <c r="Y42434" s="396"/>
      <c r="Z42434" s="396"/>
      <c r="AA42434" s="441"/>
    </row>
    <row r="42435" spans="25:27" x14ac:dyDescent="0.2">
      <c r="Y42435" s="396"/>
      <c r="Z42435" s="396"/>
      <c r="AA42435" s="441"/>
    </row>
    <row r="42436" spans="25:27" x14ac:dyDescent="0.2">
      <c r="Y42436" s="396"/>
      <c r="Z42436" s="396"/>
      <c r="AA42436" s="441"/>
    </row>
    <row r="42437" spans="25:27" x14ac:dyDescent="0.2">
      <c r="Y42437" s="396"/>
      <c r="Z42437" s="396"/>
      <c r="AA42437" s="441"/>
    </row>
    <row r="42438" spans="25:27" x14ac:dyDescent="0.2">
      <c r="Y42438" s="396"/>
      <c r="Z42438" s="396"/>
      <c r="AA42438" s="441"/>
    </row>
    <row r="42439" spans="25:27" x14ac:dyDescent="0.2">
      <c r="Y42439" s="396"/>
      <c r="Z42439" s="396"/>
      <c r="AA42439" s="441"/>
    </row>
    <row r="42440" spans="25:27" x14ac:dyDescent="0.2">
      <c r="Y42440" s="396"/>
      <c r="Z42440" s="396"/>
      <c r="AA42440" s="441"/>
    </row>
    <row r="42441" spans="25:27" x14ac:dyDescent="0.2">
      <c r="Y42441" s="396"/>
      <c r="Z42441" s="396"/>
      <c r="AA42441" s="441"/>
    </row>
    <row r="42442" spans="25:27" x14ac:dyDescent="0.2">
      <c r="Y42442" s="396"/>
      <c r="Z42442" s="396"/>
      <c r="AA42442" s="441"/>
    </row>
    <row r="42443" spans="25:27" x14ac:dyDescent="0.2">
      <c r="Y42443" s="396"/>
      <c r="Z42443" s="396"/>
      <c r="AA42443" s="441"/>
    </row>
    <row r="42444" spans="25:27" x14ac:dyDescent="0.2">
      <c r="Y42444" s="396"/>
      <c r="Z42444" s="396"/>
      <c r="AA42444" s="441"/>
    </row>
    <row r="42445" spans="25:27" x14ac:dyDescent="0.2">
      <c r="Y42445" s="396"/>
      <c r="Z42445" s="396"/>
      <c r="AA42445" s="441"/>
    </row>
    <row r="42446" spans="25:27" x14ac:dyDescent="0.2">
      <c r="Y42446" s="396"/>
      <c r="Z42446" s="396"/>
      <c r="AA42446" s="441"/>
    </row>
    <row r="42447" spans="25:27" x14ac:dyDescent="0.2">
      <c r="Y42447" s="396"/>
      <c r="Z42447" s="396"/>
      <c r="AA42447" s="441"/>
    </row>
    <row r="42448" spans="25:27" x14ac:dyDescent="0.2">
      <c r="Y42448" s="396"/>
      <c r="Z42448" s="396"/>
      <c r="AA42448" s="441"/>
    </row>
    <row r="42449" spans="25:27" x14ac:dyDescent="0.2">
      <c r="Y42449" s="396"/>
      <c r="Z42449" s="396"/>
      <c r="AA42449" s="441"/>
    </row>
    <row r="42450" spans="25:27" x14ac:dyDescent="0.2">
      <c r="Y42450" s="396"/>
      <c r="Z42450" s="396"/>
      <c r="AA42450" s="441"/>
    </row>
    <row r="42451" spans="25:27" x14ac:dyDescent="0.2">
      <c r="Y42451" s="396"/>
      <c r="Z42451" s="396"/>
      <c r="AA42451" s="441"/>
    </row>
    <row r="42452" spans="25:27" x14ac:dyDescent="0.2">
      <c r="Y42452" s="396"/>
      <c r="Z42452" s="396"/>
      <c r="AA42452" s="441"/>
    </row>
    <row r="42453" spans="25:27" x14ac:dyDescent="0.2">
      <c r="Y42453" s="396"/>
      <c r="Z42453" s="396"/>
      <c r="AA42453" s="441"/>
    </row>
    <row r="42454" spans="25:27" x14ac:dyDescent="0.2">
      <c r="Y42454" s="396"/>
      <c r="Z42454" s="396"/>
      <c r="AA42454" s="441"/>
    </row>
    <row r="42455" spans="25:27" x14ac:dyDescent="0.2">
      <c r="Y42455" s="396"/>
      <c r="Z42455" s="396"/>
      <c r="AA42455" s="441"/>
    </row>
    <row r="42456" spans="25:27" x14ac:dyDescent="0.2">
      <c r="Y42456" s="396"/>
      <c r="Z42456" s="396"/>
      <c r="AA42456" s="441"/>
    </row>
    <row r="42457" spans="25:27" x14ac:dyDescent="0.2">
      <c r="Y42457" s="396"/>
      <c r="Z42457" s="396"/>
      <c r="AA42457" s="441"/>
    </row>
    <row r="42458" spans="25:27" x14ac:dyDescent="0.2">
      <c r="Y42458" s="396"/>
      <c r="Z42458" s="396"/>
      <c r="AA42458" s="441"/>
    </row>
    <row r="42459" spans="25:27" x14ac:dyDescent="0.2">
      <c r="Y42459" s="396"/>
      <c r="Z42459" s="396"/>
      <c r="AA42459" s="441"/>
    </row>
    <row r="42460" spans="25:27" x14ac:dyDescent="0.2">
      <c r="Y42460" s="396"/>
      <c r="Z42460" s="396"/>
      <c r="AA42460" s="441"/>
    </row>
    <row r="42461" spans="25:27" x14ac:dyDescent="0.2">
      <c r="Y42461" s="396"/>
      <c r="Z42461" s="396"/>
      <c r="AA42461" s="441"/>
    </row>
    <row r="42462" spans="25:27" x14ac:dyDescent="0.2">
      <c r="Y42462" s="396"/>
      <c r="Z42462" s="396"/>
      <c r="AA42462" s="441"/>
    </row>
    <row r="42463" spans="25:27" x14ac:dyDescent="0.2">
      <c r="Y42463" s="396"/>
      <c r="Z42463" s="396"/>
      <c r="AA42463" s="441"/>
    </row>
    <row r="42464" spans="25:27" x14ac:dyDescent="0.2">
      <c r="Y42464" s="396"/>
      <c r="Z42464" s="396"/>
      <c r="AA42464" s="441"/>
    </row>
    <row r="42465" spans="25:27" x14ac:dyDescent="0.2">
      <c r="Y42465" s="396"/>
      <c r="Z42465" s="396"/>
      <c r="AA42465" s="441"/>
    </row>
    <row r="42466" spans="25:27" x14ac:dyDescent="0.2">
      <c r="Y42466" s="396"/>
      <c r="Z42466" s="396"/>
      <c r="AA42466" s="441"/>
    </row>
    <row r="42467" spans="25:27" x14ac:dyDescent="0.2">
      <c r="Y42467" s="396"/>
      <c r="Z42467" s="396"/>
      <c r="AA42467" s="441"/>
    </row>
    <row r="42468" spans="25:27" x14ac:dyDescent="0.2">
      <c r="Y42468" s="396"/>
      <c r="Z42468" s="396"/>
      <c r="AA42468" s="441"/>
    </row>
    <row r="42469" spans="25:27" x14ac:dyDescent="0.2">
      <c r="Y42469" s="396"/>
      <c r="Z42469" s="396"/>
      <c r="AA42469" s="441"/>
    </row>
    <row r="42470" spans="25:27" x14ac:dyDescent="0.2">
      <c r="Y42470" s="396"/>
      <c r="Z42470" s="396"/>
      <c r="AA42470" s="441"/>
    </row>
    <row r="42471" spans="25:27" x14ac:dyDescent="0.2">
      <c r="Y42471" s="396"/>
      <c r="Z42471" s="396"/>
      <c r="AA42471" s="441"/>
    </row>
    <row r="42472" spans="25:27" x14ac:dyDescent="0.2">
      <c r="Y42472" s="396"/>
      <c r="Z42472" s="396"/>
      <c r="AA42472" s="441"/>
    </row>
    <row r="42473" spans="25:27" x14ac:dyDescent="0.2">
      <c r="Y42473" s="396"/>
      <c r="Z42473" s="396"/>
      <c r="AA42473" s="441"/>
    </row>
    <row r="42474" spans="25:27" x14ac:dyDescent="0.2">
      <c r="Y42474" s="396"/>
      <c r="Z42474" s="396"/>
      <c r="AA42474" s="441"/>
    </row>
    <row r="42475" spans="25:27" x14ac:dyDescent="0.2">
      <c r="Y42475" s="396"/>
      <c r="Z42475" s="396"/>
      <c r="AA42475" s="441"/>
    </row>
    <row r="42476" spans="25:27" x14ac:dyDescent="0.2">
      <c r="Y42476" s="396"/>
      <c r="Z42476" s="396"/>
      <c r="AA42476" s="441"/>
    </row>
    <row r="42477" spans="25:27" x14ac:dyDescent="0.2">
      <c r="Y42477" s="396"/>
      <c r="Z42477" s="396"/>
      <c r="AA42477" s="441"/>
    </row>
    <row r="42478" spans="25:27" x14ac:dyDescent="0.2">
      <c r="Y42478" s="396"/>
      <c r="Z42478" s="396"/>
      <c r="AA42478" s="441"/>
    </row>
    <row r="42479" spans="25:27" x14ac:dyDescent="0.2">
      <c r="Y42479" s="396"/>
      <c r="Z42479" s="396"/>
      <c r="AA42479" s="441"/>
    </row>
    <row r="42480" spans="25:27" x14ac:dyDescent="0.2">
      <c r="Y42480" s="396"/>
      <c r="Z42480" s="396"/>
      <c r="AA42480" s="441"/>
    </row>
    <row r="42481" spans="25:27" x14ac:dyDescent="0.2">
      <c r="Y42481" s="396"/>
      <c r="Z42481" s="396"/>
      <c r="AA42481" s="441"/>
    </row>
    <row r="42482" spans="25:27" x14ac:dyDescent="0.2">
      <c r="Y42482" s="396"/>
      <c r="Z42482" s="396"/>
      <c r="AA42482" s="441"/>
    </row>
    <row r="42483" spans="25:27" x14ac:dyDescent="0.2">
      <c r="Y42483" s="396"/>
      <c r="Z42483" s="396"/>
      <c r="AA42483" s="441"/>
    </row>
    <row r="42484" spans="25:27" x14ac:dyDescent="0.2">
      <c r="Y42484" s="396"/>
      <c r="Z42484" s="396"/>
      <c r="AA42484" s="441"/>
    </row>
    <row r="42485" spans="25:27" x14ac:dyDescent="0.2">
      <c r="Y42485" s="396"/>
      <c r="Z42485" s="396"/>
      <c r="AA42485" s="441"/>
    </row>
    <row r="42486" spans="25:27" x14ac:dyDescent="0.2">
      <c r="Y42486" s="396"/>
      <c r="Z42486" s="396"/>
      <c r="AA42486" s="441"/>
    </row>
    <row r="42487" spans="25:27" x14ac:dyDescent="0.2">
      <c r="Y42487" s="396"/>
      <c r="Z42487" s="396"/>
      <c r="AA42487" s="441"/>
    </row>
    <row r="42488" spans="25:27" x14ac:dyDescent="0.2">
      <c r="Y42488" s="396"/>
      <c r="Z42488" s="396"/>
      <c r="AA42488" s="441"/>
    </row>
    <row r="42489" spans="25:27" x14ac:dyDescent="0.2">
      <c r="Y42489" s="396"/>
      <c r="Z42489" s="396"/>
      <c r="AA42489" s="441"/>
    </row>
    <row r="42490" spans="25:27" x14ac:dyDescent="0.2">
      <c r="Y42490" s="396"/>
      <c r="Z42490" s="396"/>
      <c r="AA42490" s="441"/>
    </row>
    <row r="42491" spans="25:27" x14ac:dyDescent="0.2">
      <c r="Y42491" s="396"/>
      <c r="Z42491" s="396"/>
      <c r="AA42491" s="441"/>
    </row>
    <row r="42492" spans="25:27" x14ac:dyDescent="0.2">
      <c r="Y42492" s="396"/>
      <c r="Z42492" s="396"/>
      <c r="AA42492" s="441"/>
    </row>
    <row r="42493" spans="25:27" x14ac:dyDescent="0.2">
      <c r="Y42493" s="396"/>
      <c r="Z42493" s="396"/>
      <c r="AA42493" s="441"/>
    </row>
    <row r="42494" spans="25:27" x14ac:dyDescent="0.2">
      <c r="Y42494" s="396"/>
      <c r="Z42494" s="396"/>
      <c r="AA42494" s="441"/>
    </row>
    <row r="42495" spans="25:27" x14ac:dyDescent="0.2">
      <c r="Y42495" s="396"/>
      <c r="Z42495" s="396"/>
      <c r="AA42495" s="441"/>
    </row>
    <row r="42496" spans="25:27" x14ac:dyDescent="0.2">
      <c r="Y42496" s="396"/>
      <c r="Z42496" s="396"/>
      <c r="AA42496" s="441"/>
    </row>
    <row r="42497" spans="25:27" x14ac:dyDescent="0.2">
      <c r="Y42497" s="396"/>
      <c r="Z42497" s="396"/>
      <c r="AA42497" s="441"/>
    </row>
    <row r="42498" spans="25:27" x14ac:dyDescent="0.2">
      <c r="Y42498" s="396"/>
      <c r="Z42498" s="396"/>
      <c r="AA42498" s="441"/>
    </row>
    <row r="42499" spans="25:27" x14ac:dyDescent="0.2">
      <c r="Y42499" s="396"/>
      <c r="Z42499" s="396"/>
      <c r="AA42499" s="441"/>
    </row>
    <row r="42500" spans="25:27" x14ac:dyDescent="0.2">
      <c r="Y42500" s="396"/>
      <c r="Z42500" s="396"/>
      <c r="AA42500" s="441"/>
    </row>
    <row r="42501" spans="25:27" x14ac:dyDescent="0.2">
      <c r="Y42501" s="396"/>
      <c r="Z42501" s="396"/>
      <c r="AA42501" s="441"/>
    </row>
    <row r="42502" spans="25:27" x14ac:dyDescent="0.2">
      <c r="Y42502" s="396"/>
      <c r="Z42502" s="396"/>
      <c r="AA42502" s="441"/>
    </row>
    <row r="42503" spans="25:27" x14ac:dyDescent="0.2">
      <c r="Y42503" s="396"/>
      <c r="Z42503" s="396"/>
      <c r="AA42503" s="441"/>
    </row>
    <row r="42504" spans="25:27" x14ac:dyDescent="0.2">
      <c r="Y42504" s="396"/>
      <c r="Z42504" s="396"/>
      <c r="AA42504" s="441"/>
    </row>
    <row r="42505" spans="25:27" x14ac:dyDescent="0.2">
      <c r="Y42505" s="396"/>
      <c r="Z42505" s="396"/>
      <c r="AA42505" s="441"/>
    </row>
    <row r="42506" spans="25:27" x14ac:dyDescent="0.2">
      <c r="Y42506" s="396"/>
      <c r="Z42506" s="396"/>
      <c r="AA42506" s="441"/>
    </row>
    <row r="42507" spans="25:27" x14ac:dyDescent="0.2">
      <c r="Y42507" s="396"/>
      <c r="Z42507" s="396"/>
      <c r="AA42507" s="441"/>
    </row>
    <row r="42508" spans="25:27" x14ac:dyDescent="0.2">
      <c r="Y42508" s="396"/>
      <c r="Z42508" s="396"/>
      <c r="AA42508" s="441"/>
    </row>
    <row r="42509" spans="25:27" x14ac:dyDescent="0.2">
      <c r="Y42509" s="396"/>
      <c r="Z42509" s="396"/>
      <c r="AA42509" s="441"/>
    </row>
    <row r="42510" spans="25:27" x14ac:dyDescent="0.2">
      <c r="Y42510" s="396"/>
      <c r="Z42510" s="396"/>
      <c r="AA42510" s="441"/>
    </row>
    <row r="42511" spans="25:27" x14ac:dyDescent="0.2">
      <c r="Y42511" s="396"/>
      <c r="Z42511" s="396"/>
      <c r="AA42511" s="441"/>
    </row>
    <row r="42512" spans="25:27" x14ac:dyDescent="0.2">
      <c r="Y42512" s="396"/>
      <c r="Z42512" s="396"/>
      <c r="AA42512" s="441"/>
    </row>
    <row r="42513" spans="25:27" x14ac:dyDescent="0.2">
      <c r="Y42513" s="396"/>
      <c r="Z42513" s="396"/>
      <c r="AA42513" s="441"/>
    </row>
    <row r="42514" spans="25:27" x14ac:dyDescent="0.2">
      <c r="Y42514" s="396"/>
      <c r="Z42514" s="396"/>
      <c r="AA42514" s="441"/>
    </row>
    <row r="42515" spans="25:27" x14ac:dyDescent="0.2">
      <c r="Y42515" s="396"/>
      <c r="Z42515" s="396"/>
      <c r="AA42515" s="441"/>
    </row>
    <row r="42516" spans="25:27" x14ac:dyDescent="0.2">
      <c r="Y42516" s="396"/>
      <c r="Z42516" s="396"/>
      <c r="AA42516" s="441"/>
    </row>
    <row r="42517" spans="25:27" x14ac:dyDescent="0.2">
      <c r="Y42517" s="396"/>
      <c r="Z42517" s="396"/>
      <c r="AA42517" s="441"/>
    </row>
    <row r="42518" spans="25:27" x14ac:dyDescent="0.2">
      <c r="Y42518" s="396"/>
      <c r="Z42518" s="396"/>
      <c r="AA42518" s="441"/>
    </row>
    <row r="42519" spans="25:27" x14ac:dyDescent="0.2">
      <c r="Y42519" s="396"/>
      <c r="Z42519" s="396"/>
      <c r="AA42519" s="441"/>
    </row>
    <row r="42520" spans="25:27" x14ac:dyDescent="0.2">
      <c r="Y42520" s="396"/>
      <c r="Z42520" s="396"/>
      <c r="AA42520" s="441"/>
    </row>
    <row r="42521" spans="25:27" x14ac:dyDescent="0.2">
      <c r="Y42521" s="396"/>
      <c r="Z42521" s="396"/>
      <c r="AA42521" s="441"/>
    </row>
    <row r="42522" spans="25:27" x14ac:dyDescent="0.2">
      <c r="Y42522" s="396"/>
      <c r="Z42522" s="396"/>
      <c r="AA42522" s="441"/>
    </row>
    <row r="42523" spans="25:27" x14ac:dyDescent="0.2">
      <c r="Y42523" s="396"/>
      <c r="Z42523" s="396"/>
      <c r="AA42523" s="441"/>
    </row>
    <row r="42524" spans="25:27" x14ac:dyDescent="0.2">
      <c r="Y42524" s="396"/>
      <c r="Z42524" s="396"/>
      <c r="AA42524" s="441"/>
    </row>
    <row r="42525" spans="25:27" x14ac:dyDescent="0.2">
      <c r="Y42525" s="396"/>
      <c r="Z42525" s="396"/>
      <c r="AA42525" s="441"/>
    </row>
    <row r="42526" spans="25:27" x14ac:dyDescent="0.2">
      <c r="Y42526" s="396"/>
      <c r="Z42526" s="396"/>
      <c r="AA42526" s="441"/>
    </row>
    <row r="42527" spans="25:27" x14ac:dyDescent="0.2">
      <c r="Y42527" s="396"/>
      <c r="Z42527" s="396"/>
      <c r="AA42527" s="441"/>
    </row>
    <row r="42528" spans="25:27" x14ac:dyDescent="0.2">
      <c r="Y42528" s="396"/>
      <c r="Z42528" s="396"/>
      <c r="AA42528" s="441"/>
    </row>
    <row r="42529" spans="25:27" x14ac:dyDescent="0.2">
      <c r="Y42529" s="396"/>
      <c r="Z42529" s="396"/>
      <c r="AA42529" s="441"/>
    </row>
    <row r="42530" spans="25:27" x14ac:dyDescent="0.2">
      <c r="Y42530" s="396"/>
      <c r="Z42530" s="396"/>
      <c r="AA42530" s="441"/>
    </row>
    <row r="42531" spans="25:27" x14ac:dyDescent="0.2">
      <c r="Y42531" s="396"/>
      <c r="Z42531" s="396"/>
      <c r="AA42531" s="441"/>
    </row>
    <row r="42532" spans="25:27" x14ac:dyDescent="0.2">
      <c r="Y42532" s="396"/>
      <c r="Z42532" s="396"/>
      <c r="AA42532" s="441"/>
    </row>
    <row r="42533" spans="25:27" x14ac:dyDescent="0.2">
      <c r="Y42533" s="396"/>
      <c r="Z42533" s="396"/>
      <c r="AA42533" s="441"/>
    </row>
    <row r="42534" spans="25:27" x14ac:dyDescent="0.2">
      <c r="Y42534" s="396"/>
      <c r="Z42534" s="396"/>
      <c r="AA42534" s="441"/>
    </row>
    <row r="42535" spans="25:27" x14ac:dyDescent="0.2">
      <c r="Y42535" s="396"/>
      <c r="Z42535" s="396"/>
      <c r="AA42535" s="441"/>
    </row>
    <row r="42536" spans="25:27" x14ac:dyDescent="0.2">
      <c r="Y42536" s="396"/>
      <c r="Z42536" s="396"/>
      <c r="AA42536" s="441"/>
    </row>
    <row r="42537" spans="25:27" x14ac:dyDescent="0.2">
      <c r="Y42537" s="396"/>
      <c r="Z42537" s="396"/>
      <c r="AA42537" s="441"/>
    </row>
    <row r="42538" spans="25:27" x14ac:dyDescent="0.2">
      <c r="Y42538" s="396"/>
      <c r="Z42538" s="396"/>
      <c r="AA42538" s="441"/>
    </row>
    <row r="42539" spans="25:27" x14ac:dyDescent="0.2">
      <c r="Y42539" s="396"/>
      <c r="Z42539" s="396"/>
      <c r="AA42539" s="441"/>
    </row>
    <row r="42540" spans="25:27" x14ac:dyDescent="0.2">
      <c r="Y42540" s="396"/>
      <c r="Z42540" s="396"/>
      <c r="AA42540" s="441"/>
    </row>
    <row r="42541" spans="25:27" x14ac:dyDescent="0.2">
      <c r="Y42541" s="396"/>
      <c r="Z42541" s="396"/>
      <c r="AA42541" s="441"/>
    </row>
    <row r="42542" spans="25:27" x14ac:dyDescent="0.2">
      <c r="Y42542" s="396"/>
      <c r="Z42542" s="396"/>
      <c r="AA42542" s="441"/>
    </row>
    <row r="42543" spans="25:27" x14ac:dyDescent="0.2">
      <c r="Y42543" s="396"/>
      <c r="Z42543" s="396"/>
      <c r="AA42543" s="441"/>
    </row>
    <row r="42544" spans="25:27" x14ac:dyDescent="0.2">
      <c r="Y42544" s="396"/>
      <c r="Z42544" s="396"/>
      <c r="AA42544" s="441"/>
    </row>
    <row r="42545" spans="25:27" x14ac:dyDescent="0.2">
      <c r="Y42545" s="396"/>
      <c r="Z42545" s="396"/>
      <c r="AA42545" s="441"/>
    </row>
    <row r="42546" spans="25:27" x14ac:dyDescent="0.2">
      <c r="Y42546" s="396"/>
      <c r="Z42546" s="396"/>
      <c r="AA42546" s="441"/>
    </row>
    <row r="42547" spans="25:27" x14ac:dyDescent="0.2">
      <c r="Y42547" s="396"/>
      <c r="Z42547" s="396"/>
      <c r="AA42547" s="441"/>
    </row>
    <row r="42548" spans="25:27" x14ac:dyDescent="0.2">
      <c r="Y42548" s="396"/>
      <c r="Z42548" s="396"/>
      <c r="AA42548" s="441"/>
    </row>
    <row r="42549" spans="25:27" x14ac:dyDescent="0.2">
      <c r="Y42549" s="396"/>
      <c r="Z42549" s="396"/>
      <c r="AA42549" s="441"/>
    </row>
    <row r="42550" spans="25:27" x14ac:dyDescent="0.2">
      <c r="Y42550" s="396"/>
      <c r="Z42550" s="396"/>
      <c r="AA42550" s="441"/>
    </row>
    <row r="42551" spans="25:27" x14ac:dyDescent="0.2">
      <c r="Y42551" s="396"/>
      <c r="Z42551" s="396"/>
      <c r="AA42551" s="441"/>
    </row>
    <row r="42552" spans="25:27" x14ac:dyDescent="0.2">
      <c r="Y42552" s="396"/>
      <c r="Z42552" s="396"/>
      <c r="AA42552" s="441"/>
    </row>
    <row r="42553" spans="25:27" x14ac:dyDescent="0.2">
      <c r="Y42553" s="396"/>
      <c r="Z42553" s="396"/>
      <c r="AA42553" s="441"/>
    </row>
    <row r="42554" spans="25:27" x14ac:dyDescent="0.2">
      <c r="Y42554" s="396"/>
      <c r="Z42554" s="396"/>
      <c r="AA42554" s="441"/>
    </row>
    <row r="42555" spans="25:27" x14ac:dyDescent="0.2">
      <c r="Y42555" s="396"/>
      <c r="Z42555" s="396"/>
      <c r="AA42555" s="441"/>
    </row>
    <row r="42556" spans="25:27" x14ac:dyDescent="0.2">
      <c r="Y42556" s="396"/>
      <c r="Z42556" s="396"/>
      <c r="AA42556" s="441"/>
    </row>
    <row r="42557" spans="25:27" x14ac:dyDescent="0.2">
      <c r="Y42557" s="396"/>
      <c r="Z42557" s="396"/>
      <c r="AA42557" s="441"/>
    </row>
    <row r="42558" spans="25:27" x14ac:dyDescent="0.2">
      <c r="Y42558" s="396"/>
      <c r="Z42558" s="396"/>
      <c r="AA42558" s="441"/>
    </row>
    <row r="42559" spans="25:27" x14ac:dyDescent="0.2">
      <c r="Y42559" s="396"/>
      <c r="Z42559" s="396"/>
      <c r="AA42559" s="441"/>
    </row>
    <row r="42560" spans="25:27" x14ac:dyDescent="0.2">
      <c r="Y42560" s="396"/>
      <c r="Z42560" s="396"/>
      <c r="AA42560" s="441"/>
    </row>
    <row r="42561" spans="25:27" x14ac:dyDescent="0.2">
      <c r="Y42561" s="396"/>
      <c r="Z42561" s="396"/>
      <c r="AA42561" s="441"/>
    </row>
    <row r="42562" spans="25:27" x14ac:dyDescent="0.2">
      <c r="Y42562" s="396"/>
      <c r="Z42562" s="396"/>
      <c r="AA42562" s="441"/>
    </row>
    <row r="42563" spans="25:27" x14ac:dyDescent="0.2">
      <c r="Y42563" s="396"/>
      <c r="Z42563" s="396"/>
      <c r="AA42563" s="441"/>
    </row>
    <row r="42564" spans="25:27" x14ac:dyDescent="0.2">
      <c r="Y42564" s="396"/>
      <c r="Z42564" s="396"/>
      <c r="AA42564" s="441"/>
    </row>
    <row r="42565" spans="25:27" x14ac:dyDescent="0.2">
      <c r="Y42565" s="396"/>
      <c r="Z42565" s="396"/>
      <c r="AA42565" s="441"/>
    </row>
    <row r="42566" spans="25:27" x14ac:dyDescent="0.2">
      <c r="Y42566" s="396"/>
      <c r="Z42566" s="396"/>
      <c r="AA42566" s="441"/>
    </row>
    <row r="42567" spans="25:27" x14ac:dyDescent="0.2">
      <c r="Y42567" s="396"/>
      <c r="Z42567" s="396"/>
      <c r="AA42567" s="441"/>
    </row>
    <row r="42568" spans="25:27" x14ac:dyDescent="0.2">
      <c r="Y42568" s="396"/>
      <c r="Z42568" s="396"/>
      <c r="AA42568" s="441"/>
    </row>
    <row r="42569" spans="25:27" x14ac:dyDescent="0.2">
      <c r="Y42569" s="396"/>
      <c r="Z42569" s="396"/>
      <c r="AA42569" s="441"/>
    </row>
    <row r="42570" spans="25:27" x14ac:dyDescent="0.2">
      <c r="Y42570" s="396"/>
      <c r="Z42570" s="396"/>
      <c r="AA42570" s="441"/>
    </row>
    <row r="42571" spans="25:27" x14ac:dyDescent="0.2">
      <c r="Y42571" s="396"/>
      <c r="Z42571" s="396"/>
      <c r="AA42571" s="441"/>
    </row>
    <row r="42572" spans="25:27" x14ac:dyDescent="0.2">
      <c r="Y42572" s="396"/>
      <c r="Z42572" s="396"/>
      <c r="AA42572" s="441"/>
    </row>
    <row r="42573" spans="25:27" x14ac:dyDescent="0.2">
      <c r="Y42573" s="396"/>
      <c r="Z42573" s="396"/>
      <c r="AA42573" s="441"/>
    </row>
    <row r="42574" spans="25:27" x14ac:dyDescent="0.2">
      <c r="Y42574" s="396"/>
      <c r="Z42574" s="396"/>
      <c r="AA42574" s="441"/>
    </row>
    <row r="42575" spans="25:27" x14ac:dyDescent="0.2">
      <c r="Y42575" s="396"/>
      <c r="Z42575" s="396"/>
      <c r="AA42575" s="441"/>
    </row>
    <row r="42576" spans="25:27" x14ac:dyDescent="0.2">
      <c r="Y42576" s="396"/>
      <c r="Z42576" s="396"/>
      <c r="AA42576" s="441"/>
    </row>
    <row r="42577" spans="25:27" x14ac:dyDescent="0.2">
      <c r="Y42577" s="396"/>
      <c r="Z42577" s="396"/>
      <c r="AA42577" s="441"/>
    </row>
    <row r="42578" spans="25:27" x14ac:dyDescent="0.2">
      <c r="Y42578" s="396"/>
      <c r="Z42578" s="396"/>
      <c r="AA42578" s="441"/>
    </row>
    <row r="42579" spans="25:27" x14ac:dyDescent="0.2">
      <c r="Y42579" s="396"/>
      <c r="Z42579" s="396"/>
      <c r="AA42579" s="441"/>
    </row>
    <row r="42580" spans="25:27" x14ac:dyDescent="0.2">
      <c r="Y42580" s="396"/>
      <c r="Z42580" s="396"/>
      <c r="AA42580" s="441"/>
    </row>
    <row r="42581" spans="25:27" x14ac:dyDescent="0.2">
      <c r="Y42581" s="396"/>
      <c r="Z42581" s="396"/>
      <c r="AA42581" s="441"/>
    </row>
    <row r="42582" spans="25:27" x14ac:dyDescent="0.2">
      <c r="Y42582" s="396"/>
      <c r="Z42582" s="396"/>
      <c r="AA42582" s="441"/>
    </row>
    <row r="42583" spans="25:27" x14ac:dyDescent="0.2">
      <c r="Y42583" s="396"/>
      <c r="Z42583" s="396"/>
      <c r="AA42583" s="441"/>
    </row>
    <row r="42584" spans="25:27" x14ac:dyDescent="0.2">
      <c r="Y42584" s="396"/>
      <c r="Z42584" s="396"/>
      <c r="AA42584" s="441"/>
    </row>
    <row r="42585" spans="25:27" x14ac:dyDescent="0.2">
      <c r="Y42585" s="396"/>
      <c r="Z42585" s="396"/>
      <c r="AA42585" s="441"/>
    </row>
    <row r="42586" spans="25:27" x14ac:dyDescent="0.2">
      <c r="Y42586" s="396"/>
      <c r="Z42586" s="396"/>
      <c r="AA42586" s="441"/>
    </row>
    <row r="42587" spans="25:27" x14ac:dyDescent="0.2">
      <c r="Y42587" s="396"/>
      <c r="Z42587" s="396"/>
      <c r="AA42587" s="441"/>
    </row>
    <row r="42588" spans="25:27" x14ac:dyDescent="0.2">
      <c r="Y42588" s="396"/>
      <c r="Z42588" s="396"/>
      <c r="AA42588" s="441"/>
    </row>
    <row r="42589" spans="25:27" x14ac:dyDescent="0.2">
      <c r="Y42589" s="396"/>
      <c r="Z42589" s="396"/>
      <c r="AA42589" s="441"/>
    </row>
    <row r="42590" spans="25:27" x14ac:dyDescent="0.2">
      <c r="Y42590" s="396"/>
      <c r="Z42590" s="396"/>
      <c r="AA42590" s="441"/>
    </row>
    <row r="42591" spans="25:27" x14ac:dyDescent="0.2">
      <c r="Y42591" s="396"/>
      <c r="Z42591" s="396"/>
      <c r="AA42591" s="441"/>
    </row>
    <row r="42592" spans="25:27" x14ac:dyDescent="0.2">
      <c r="Y42592" s="396"/>
      <c r="Z42592" s="396"/>
      <c r="AA42592" s="441"/>
    </row>
    <row r="42593" spans="25:27" x14ac:dyDescent="0.2">
      <c r="Y42593" s="396"/>
      <c r="Z42593" s="396"/>
      <c r="AA42593" s="441"/>
    </row>
    <row r="42594" spans="25:27" x14ac:dyDescent="0.2">
      <c r="Y42594" s="396"/>
      <c r="Z42594" s="396"/>
      <c r="AA42594" s="441"/>
    </row>
    <row r="42595" spans="25:27" x14ac:dyDescent="0.2">
      <c r="Y42595" s="396"/>
      <c r="Z42595" s="396"/>
      <c r="AA42595" s="441"/>
    </row>
    <row r="42596" spans="25:27" x14ac:dyDescent="0.2">
      <c r="Y42596" s="396"/>
      <c r="Z42596" s="396"/>
      <c r="AA42596" s="441"/>
    </row>
    <row r="42597" spans="25:27" x14ac:dyDescent="0.2">
      <c r="Y42597" s="396"/>
      <c r="Z42597" s="396"/>
      <c r="AA42597" s="441"/>
    </row>
    <row r="42598" spans="25:27" x14ac:dyDescent="0.2">
      <c r="Y42598" s="396"/>
      <c r="Z42598" s="396"/>
      <c r="AA42598" s="441"/>
    </row>
    <row r="42599" spans="25:27" x14ac:dyDescent="0.2">
      <c r="Y42599" s="396"/>
      <c r="Z42599" s="396"/>
      <c r="AA42599" s="441"/>
    </row>
    <row r="42600" spans="25:27" x14ac:dyDescent="0.2">
      <c r="Y42600" s="396"/>
      <c r="Z42600" s="396"/>
      <c r="AA42600" s="441"/>
    </row>
    <row r="42601" spans="25:27" x14ac:dyDescent="0.2">
      <c r="Y42601" s="396"/>
      <c r="Z42601" s="396"/>
      <c r="AA42601" s="441"/>
    </row>
    <row r="42602" spans="25:27" x14ac:dyDescent="0.2">
      <c r="Y42602" s="396"/>
      <c r="Z42602" s="396"/>
      <c r="AA42602" s="441"/>
    </row>
    <row r="42603" spans="25:27" x14ac:dyDescent="0.2">
      <c r="Y42603" s="396"/>
      <c r="Z42603" s="396"/>
      <c r="AA42603" s="441"/>
    </row>
    <row r="42604" spans="25:27" x14ac:dyDescent="0.2">
      <c r="Y42604" s="396"/>
      <c r="Z42604" s="396"/>
      <c r="AA42604" s="441"/>
    </row>
    <row r="42605" spans="25:27" x14ac:dyDescent="0.2">
      <c r="Y42605" s="396"/>
      <c r="Z42605" s="396"/>
      <c r="AA42605" s="441"/>
    </row>
    <row r="42606" spans="25:27" x14ac:dyDescent="0.2">
      <c r="Y42606" s="396"/>
      <c r="Z42606" s="396"/>
      <c r="AA42606" s="441"/>
    </row>
    <row r="42607" spans="25:27" x14ac:dyDescent="0.2">
      <c r="Y42607" s="396"/>
      <c r="Z42607" s="396"/>
      <c r="AA42607" s="441"/>
    </row>
    <row r="42608" spans="25:27" x14ac:dyDescent="0.2">
      <c r="Y42608" s="396"/>
      <c r="Z42608" s="396"/>
      <c r="AA42608" s="441"/>
    </row>
    <row r="42609" spans="25:27" x14ac:dyDescent="0.2">
      <c r="Y42609" s="396"/>
      <c r="Z42609" s="396"/>
      <c r="AA42609" s="441"/>
    </row>
    <row r="42610" spans="25:27" x14ac:dyDescent="0.2">
      <c r="Y42610" s="396"/>
      <c r="Z42610" s="396"/>
      <c r="AA42610" s="441"/>
    </row>
    <row r="42611" spans="25:27" x14ac:dyDescent="0.2">
      <c r="Y42611" s="396"/>
      <c r="Z42611" s="396"/>
      <c r="AA42611" s="441"/>
    </row>
    <row r="42612" spans="25:27" x14ac:dyDescent="0.2">
      <c r="Y42612" s="396"/>
      <c r="Z42612" s="396"/>
      <c r="AA42612" s="441"/>
    </row>
    <row r="42613" spans="25:27" x14ac:dyDescent="0.2">
      <c r="Y42613" s="396"/>
      <c r="Z42613" s="396"/>
      <c r="AA42613" s="441"/>
    </row>
    <row r="42614" spans="25:27" x14ac:dyDescent="0.2">
      <c r="Y42614" s="396"/>
      <c r="Z42614" s="396"/>
      <c r="AA42614" s="441"/>
    </row>
    <row r="42615" spans="25:27" x14ac:dyDescent="0.2">
      <c r="Y42615" s="396"/>
      <c r="Z42615" s="396"/>
      <c r="AA42615" s="441"/>
    </row>
    <row r="42616" spans="25:27" x14ac:dyDescent="0.2">
      <c r="Y42616" s="396"/>
      <c r="Z42616" s="396"/>
      <c r="AA42616" s="441"/>
    </row>
    <row r="42617" spans="25:27" x14ac:dyDescent="0.2">
      <c r="Y42617" s="396"/>
      <c r="Z42617" s="396"/>
      <c r="AA42617" s="441"/>
    </row>
    <row r="42618" spans="25:27" x14ac:dyDescent="0.2">
      <c r="Y42618" s="396"/>
      <c r="Z42618" s="396"/>
      <c r="AA42618" s="441"/>
    </row>
    <row r="42619" spans="25:27" x14ac:dyDescent="0.2">
      <c r="Y42619" s="396"/>
      <c r="Z42619" s="396"/>
      <c r="AA42619" s="441"/>
    </row>
    <row r="42620" spans="25:27" x14ac:dyDescent="0.2">
      <c r="Y42620" s="396"/>
      <c r="Z42620" s="396"/>
      <c r="AA42620" s="441"/>
    </row>
    <row r="42621" spans="25:27" x14ac:dyDescent="0.2">
      <c r="Y42621" s="396"/>
      <c r="Z42621" s="396"/>
      <c r="AA42621" s="441"/>
    </row>
    <row r="42622" spans="25:27" x14ac:dyDescent="0.2">
      <c r="Y42622" s="396"/>
      <c r="Z42622" s="396"/>
      <c r="AA42622" s="441"/>
    </row>
    <row r="42623" spans="25:27" x14ac:dyDescent="0.2">
      <c r="Y42623" s="396"/>
      <c r="Z42623" s="396"/>
      <c r="AA42623" s="441"/>
    </row>
    <row r="42624" spans="25:27" x14ac:dyDescent="0.2">
      <c r="Y42624" s="396"/>
      <c r="Z42624" s="396"/>
      <c r="AA42624" s="441"/>
    </row>
    <row r="42625" spans="25:27" x14ac:dyDescent="0.2">
      <c r="Y42625" s="396"/>
      <c r="Z42625" s="396"/>
      <c r="AA42625" s="441"/>
    </row>
    <row r="42626" spans="25:27" x14ac:dyDescent="0.2">
      <c r="Y42626" s="396"/>
      <c r="Z42626" s="396"/>
      <c r="AA42626" s="441"/>
    </row>
    <row r="42627" spans="25:27" x14ac:dyDescent="0.2">
      <c r="Y42627" s="396"/>
      <c r="Z42627" s="396"/>
      <c r="AA42627" s="441"/>
    </row>
    <row r="42628" spans="25:27" x14ac:dyDescent="0.2">
      <c r="Y42628" s="396"/>
      <c r="Z42628" s="396"/>
      <c r="AA42628" s="441"/>
    </row>
    <row r="42629" spans="25:27" x14ac:dyDescent="0.2">
      <c r="Y42629" s="396"/>
      <c r="Z42629" s="396"/>
      <c r="AA42629" s="441"/>
    </row>
    <row r="42630" spans="25:27" x14ac:dyDescent="0.2">
      <c r="Y42630" s="396"/>
      <c r="Z42630" s="396"/>
      <c r="AA42630" s="441"/>
    </row>
    <row r="42631" spans="25:27" x14ac:dyDescent="0.2">
      <c r="Y42631" s="396"/>
      <c r="Z42631" s="396"/>
      <c r="AA42631" s="441"/>
    </row>
    <row r="42632" spans="25:27" x14ac:dyDescent="0.2">
      <c r="Y42632" s="396"/>
      <c r="Z42632" s="396"/>
      <c r="AA42632" s="441"/>
    </row>
    <row r="42633" spans="25:27" x14ac:dyDescent="0.2">
      <c r="Y42633" s="396"/>
      <c r="Z42633" s="396"/>
      <c r="AA42633" s="441"/>
    </row>
    <row r="42634" spans="25:27" x14ac:dyDescent="0.2">
      <c r="Y42634" s="396"/>
      <c r="Z42634" s="396"/>
      <c r="AA42634" s="441"/>
    </row>
    <row r="42635" spans="25:27" x14ac:dyDescent="0.2">
      <c r="Y42635" s="396"/>
      <c r="Z42635" s="396"/>
      <c r="AA42635" s="441"/>
    </row>
    <row r="42636" spans="25:27" x14ac:dyDescent="0.2">
      <c r="Y42636" s="396"/>
      <c r="Z42636" s="396"/>
      <c r="AA42636" s="441"/>
    </row>
    <row r="42637" spans="25:27" x14ac:dyDescent="0.2">
      <c r="Y42637" s="396"/>
      <c r="Z42637" s="396"/>
      <c r="AA42637" s="441"/>
    </row>
    <row r="42638" spans="25:27" x14ac:dyDescent="0.2">
      <c r="Y42638" s="396"/>
      <c r="Z42638" s="396"/>
      <c r="AA42638" s="441"/>
    </row>
    <row r="42639" spans="25:27" x14ac:dyDescent="0.2">
      <c r="Y42639" s="396"/>
      <c r="Z42639" s="396"/>
      <c r="AA42639" s="441"/>
    </row>
    <row r="42640" spans="25:27" x14ac:dyDescent="0.2">
      <c r="Y42640" s="396"/>
      <c r="Z42640" s="396"/>
      <c r="AA42640" s="441"/>
    </row>
    <row r="42641" spans="25:27" x14ac:dyDescent="0.2">
      <c r="Y42641" s="396"/>
      <c r="Z42641" s="396"/>
      <c r="AA42641" s="441"/>
    </row>
    <row r="42642" spans="25:27" x14ac:dyDescent="0.2">
      <c r="Y42642" s="396"/>
      <c r="Z42642" s="396"/>
      <c r="AA42642" s="441"/>
    </row>
    <row r="42643" spans="25:27" x14ac:dyDescent="0.2">
      <c r="Y42643" s="396"/>
      <c r="Z42643" s="396"/>
      <c r="AA42643" s="441"/>
    </row>
    <row r="42644" spans="25:27" x14ac:dyDescent="0.2">
      <c r="Y42644" s="396"/>
      <c r="Z42644" s="396"/>
      <c r="AA42644" s="441"/>
    </row>
    <row r="42645" spans="25:27" x14ac:dyDescent="0.2">
      <c r="Y42645" s="396"/>
      <c r="Z42645" s="396"/>
      <c r="AA42645" s="441"/>
    </row>
    <row r="42646" spans="25:27" x14ac:dyDescent="0.2">
      <c r="Y42646" s="396"/>
      <c r="Z42646" s="396"/>
      <c r="AA42646" s="441"/>
    </row>
    <row r="42647" spans="25:27" x14ac:dyDescent="0.2">
      <c r="Y42647" s="396"/>
      <c r="Z42647" s="396"/>
      <c r="AA42647" s="441"/>
    </row>
    <row r="42648" spans="25:27" x14ac:dyDescent="0.2">
      <c r="Y42648" s="396"/>
      <c r="Z42648" s="396"/>
      <c r="AA42648" s="441"/>
    </row>
    <row r="42649" spans="25:27" x14ac:dyDescent="0.2">
      <c r="Y42649" s="396"/>
      <c r="Z42649" s="396"/>
      <c r="AA42649" s="441"/>
    </row>
    <row r="42650" spans="25:27" x14ac:dyDescent="0.2">
      <c r="Y42650" s="396"/>
      <c r="Z42650" s="396"/>
      <c r="AA42650" s="441"/>
    </row>
    <row r="42651" spans="25:27" x14ac:dyDescent="0.2">
      <c r="Y42651" s="396"/>
      <c r="Z42651" s="396"/>
      <c r="AA42651" s="441"/>
    </row>
    <row r="42652" spans="25:27" x14ac:dyDescent="0.2">
      <c r="Y42652" s="396"/>
      <c r="Z42652" s="396"/>
      <c r="AA42652" s="441"/>
    </row>
    <row r="42653" spans="25:27" x14ac:dyDescent="0.2">
      <c r="Y42653" s="396"/>
      <c r="Z42653" s="396"/>
      <c r="AA42653" s="441"/>
    </row>
    <row r="42654" spans="25:27" x14ac:dyDescent="0.2">
      <c r="Y42654" s="396"/>
      <c r="Z42654" s="396"/>
      <c r="AA42654" s="441"/>
    </row>
    <row r="42655" spans="25:27" x14ac:dyDescent="0.2">
      <c r="Y42655" s="396"/>
      <c r="Z42655" s="396"/>
      <c r="AA42655" s="441"/>
    </row>
    <row r="42656" spans="25:27" x14ac:dyDescent="0.2">
      <c r="Y42656" s="396"/>
      <c r="Z42656" s="396"/>
      <c r="AA42656" s="441"/>
    </row>
    <row r="42657" spans="25:27" x14ac:dyDescent="0.2">
      <c r="Y42657" s="396"/>
      <c r="Z42657" s="396"/>
      <c r="AA42657" s="441"/>
    </row>
    <row r="42658" spans="25:27" x14ac:dyDescent="0.2">
      <c r="Y42658" s="396"/>
      <c r="Z42658" s="396"/>
      <c r="AA42658" s="441"/>
    </row>
    <row r="42659" spans="25:27" x14ac:dyDescent="0.2">
      <c r="Y42659" s="396"/>
      <c r="Z42659" s="396"/>
      <c r="AA42659" s="441"/>
    </row>
    <row r="42660" spans="25:27" x14ac:dyDescent="0.2">
      <c r="Y42660" s="396"/>
      <c r="Z42660" s="396"/>
      <c r="AA42660" s="441"/>
    </row>
    <row r="42661" spans="25:27" x14ac:dyDescent="0.2">
      <c r="Y42661" s="396"/>
      <c r="Z42661" s="396"/>
      <c r="AA42661" s="441"/>
    </row>
    <row r="42662" spans="25:27" x14ac:dyDescent="0.2">
      <c r="Y42662" s="396"/>
      <c r="Z42662" s="396"/>
      <c r="AA42662" s="441"/>
    </row>
    <row r="42663" spans="25:27" x14ac:dyDescent="0.2">
      <c r="Y42663" s="396"/>
      <c r="Z42663" s="396"/>
      <c r="AA42663" s="441"/>
    </row>
    <row r="42664" spans="25:27" x14ac:dyDescent="0.2">
      <c r="Y42664" s="396"/>
      <c r="Z42664" s="396"/>
      <c r="AA42664" s="441"/>
    </row>
    <row r="42665" spans="25:27" x14ac:dyDescent="0.2">
      <c r="Y42665" s="396"/>
      <c r="Z42665" s="396"/>
      <c r="AA42665" s="441"/>
    </row>
    <row r="42666" spans="25:27" x14ac:dyDescent="0.2">
      <c r="Y42666" s="396"/>
      <c r="Z42666" s="396"/>
      <c r="AA42666" s="441"/>
    </row>
    <row r="42667" spans="25:27" x14ac:dyDescent="0.2">
      <c r="Y42667" s="396"/>
      <c r="Z42667" s="396"/>
      <c r="AA42667" s="441"/>
    </row>
    <row r="42668" spans="25:27" x14ac:dyDescent="0.2">
      <c r="Y42668" s="396"/>
      <c r="Z42668" s="396"/>
      <c r="AA42668" s="441"/>
    </row>
    <row r="42669" spans="25:27" x14ac:dyDescent="0.2">
      <c r="Y42669" s="396"/>
      <c r="Z42669" s="396"/>
      <c r="AA42669" s="441"/>
    </row>
    <row r="42670" spans="25:27" x14ac:dyDescent="0.2">
      <c r="Y42670" s="396"/>
      <c r="Z42670" s="396"/>
      <c r="AA42670" s="441"/>
    </row>
    <row r="42671" spans="25:27" x14ac:dyDescent="0.2">
      <c r="Y42671" s="396"/>
      <c r="Z42671" s="396"/>
      <c r="AA42671" s="441"/>
    </row>
    <row r="42672" spans="25:27" x14ac:dyDescent="0.2">
      <c r="Y42672" s="396"/>
      <c r="Z42672" s="396"/>
      <c r="AA42672" s="441"/>
    </row>
    <row r="42673" spans="25:27" x14ac:dyDescent="0.2">
      <c r="Y42673" s="396"/>
      <c r="Z42673" s="396"/>
      <c r="AA42673" s="441"/>
    </row>
    <row r="42674" spans="25:27" x14ac:dyDescent="0.2">
      <c r="Y42674" s="396"/>
      <c r="Z42674" s="396"/>
      <c r="AA42674" s="441"/>
    </row>
    <row r="42675" spans="25:27" x14ac:dyDescent="0.2">
      <c r="Y42675" s="396"/>
      <c r="Z42675" s="396"/>
      <c r="AA42675" s="441"/>
    </row>
    <row r="42676" spans="25:27" x14ac:dyDescent="0.2">
      <c r="Y42676" s="396"/>
      <c r="Z42676" s="396"/>
      <c r="AA42676" s="441"/>
    </row>
    <row r="42677" spans="25:27" x14ac:dyDescent="0.2">
      <c r="Y42677" s="396"/>
      <c r="Z42677" s="396"/>
      <c r="AA42677" s="441"/>
    </row>
    <row r="42678" spans="25:27" x14ac:dyDescent="0.2">
      <c r="Y42678" s="396"/>
      <c r="Z42678" s="396"/>
      <c r="AA42678" s="441"/>
    </row>
    <row r="42679" spans="25:27" x14ac:dyDescent="0.2">
      <c r="Y42679" s="396"/>
      <c r="Z42679" s="396"/>
      <c r="AA42679" s="441"/>
    </row>
    <row r="42680" spans="25:27" x14ac:dyDescent="0.2">
      <c r="Y42680" s="396"/>
      <c r="Z42680" s="396"/>
      <c r="AA42680" s="441"/>
    </row>
    <row r="42681" spans="25:27" x14ac:dyDescent="0.2">
      <c r="Y42681" s="396"/>
      <c r="Z42681" s="396"/>
      <c r="AA42681" s="441"/>
    </row>
    <row r="42682" spans="25:27" x14ac:dyDescent="0.2">
      <c r="Y42682" s="396"/>
      <c r="Z42682" s="396"/>
      <c r="AA42682" s="441"/>
    </row>
    <row r="42683" spans="25:27" x14ac:dyDescent="0.2">
      <c r="Y42683" s="396"/>
      <c r="Z42683" s="396"/>
      <c r="AA42683" s="441"/>
    </row>
    <row r="42684" spans="25:27" x14ac:dyDescent="0.2">
      <c r="Y42684" s="396"/>
      <c r="Z42684" s="396"/>
      <c r="AA42684" s="441"/>
    </row>
    <row r="42685" spans="25:27" x14ac:dyDescent="0.2">
      <c r="Y42685" s="396"/>
      <c r="Z42685" s="396"/>
      <c r="AA42685" s="441"/>
    </row>
    <row r="42686" spans="25:27" x14ac:dyDescent="0.2">
      <c r="Y42686" s="396"/>
      <c r="Z42686" s="396"/>
      <c r="AA42686" s="441"/>
    </row>
    <row r="42687" spans="25:27" x14ac:dyDescent="0.2">
      <c r="Y42687" s="396"/>
      <c r="Z42687" s="396"/>
      <c r="AA42687" s="441"/>
    </row>
    <row r="42688" spans="25:27" x14ac:dyDescent="0.2">
      <c r="Y42688" s="396"/>
      <c r="Z42688" s="396"/>
      <c r="AA42688" s="441"/>
    </row>
    <row r="42689" spans="25:27" x14ac:dyDescent="0.2">
      <c r="Y42689" s="396"/>
      <c r="Z42689" s="396"/>
      <c r="AA42689" s="441"/>
    </row>
    <row r="42690" spans="25:27" x14ac:dyDescent="0.2">
      <c r="Y42690" s="396"/>
      <c r="Z42690" s="396"/>
      <c r="AA42690" s="441"/>
    </row>
    <row r="42691" spans="25:27" x14ac:dyDescent="0.2">
      <c r="Y42691" s="396"/>
      <c r="Z42691" s="396"/>
      <c r="AA42691" s="441"/>
    </row>
    <row r="42692" spans="25:27" x14ac:dyDescent="0.2">
      <c r="Y42692" s="396"/>
      <c r="Z42692" s="396"/>
      <c r="AA42692" s="441"/>
    </row>
    <row r="42693" spans="25:27" x14ac:dyDescent="0.2">
      <c r="Y42693" s="396"/>
      <c r="Z42693" s="396"/>
      <c r="AA42693" s="441"/>
    </row>
    <row r="42694" spans="25:27" x14ac:dyDescent="0.2">
      <c r="Y42694" s="396"/>
      <c r="Z42694" s="396"/>
      <c r="AA42694" s="441"/>
    </row>
    <row r="42695" spans="25:27" x14ac:dyDescent="0.2">
      <c r="Y42695" s="396"/>
      <c r="Z42695" s="396"/>
      <c r="AA42695" s="441"/>
    </row>
    <row r="42696" spans="25:27" x14ac:dyDescent="0.2">
      <c r="Y42696" s="396"/>
      <c r="Z42696" s="396"/>
      <c r="AA42696" s="441"/>
    </row>
    <row r="42697" spans="25:27" x14ac:dyDescent="0.2">
      <c r="Y42697" s="396"/>
      <c r="Z42697" s="396"/>
      <c r="AA42697" s="441"/>
    </row>
    <row r="42698" spans="25:27" x14ac:dyDescent="0.2">
      <c r="Y42698" s="396"/>
      <c r="Z42698" s="396"/>
      <c r="AA42698" s="441"/>
    </row>
    <row r="42699" spans="25:27" x14ac:dyDescent="0.2">
      <c r="Y42699" s="396"/>
      <c r="Z42699" s="396"/>
      <c r="AA42699" s="441"/>
    </row>
    <row r="42700" spans="25:27" x14ac:dyDescent="0.2">
      <c r="Y42700" s="396"/>
      <c r="Z42700" s="396"/>
      <c r="AA42700" s="441"/>
    </row>
    <row r="42701" spans="25:27" x14ac:dyDescent="0.2">
      <c r="Y42701" s="396"/>
      <c r="Z42701" s="396"/>
      <c r="AA42701" s="441"/>
    </row>
    <row r="42702" spans="25:27" x14ac:dyDescent="0.2">
      <c r="Y42702" s="396"/>
      <c r="Z42702" s="396"/>
      <c r="AA42702" s="441"/>
    </row>
    <row r="42703" spans="25:27" x14ac:dyDescent="0.2">
      <c r="Y42703" s="396"/>
      <c r="Z42703" s="396"/>
      <c r="AA42703" s="441"/>
    </row>
    <row r="42704" spans="25:27" x14ac:dyDescent="0.2">
      <c r="Y42704" s="396"/>
      <c r="Z42704" s="396"/>
      <c r="AA42704" s="441"/>
    </row>
    <row r="42705" spans="25:27" x14ac:dyDescent="0.2">
      <c r="Y42705" s="396"/>
      <c r="Z42705" s="396"/>
      <c r="AA42705" s="441"/>
    </row>
    <row r="42706" spans="25:27" x14ac:dyDescent="0.2">
      <c r="Y42706" s="396"/>
      <c r="Z42706" s="396"/>
      <c r="AA42706" s="441"/>
    </row>
    <row r="42707" spans="25:27" x14ac:dyDescent="0.2">
      <c r="Y42707" s="396"/>
      <c r="Z42707" s="396"/>
      <c r="AA42707" s="441"/>
    </row>
    <row r="42708" spans="25:27" x14ac:dyDescent="0.2">
      <c r="Y42708" s="396"/>
      <c r="Z42708" s="396"/>
      <c r="AA42708" s="441"/>
    </row>
    <row r="42709" spans="25:27" x14ac:dyDescent="0.2">
      <c r="Y42709" s="396"/>
      <c r="Z42709" s="396"/>
      <c r="AA42709" s="441"/>
    </row>
    <row r="42710" spans="25:27" x14ac:dyDescent="0.2">
      <c r="Y42710" s="396"/>
      <c r="Z42710" s="396"/>
      <c r="AA42710" s="441"/>
    </row>
    <row r="42711" spans="25:27" x14ac:dyDescent="0.2">
      <c r="Y42711" s="396"/>
      <c r="Z42711" s="396"/>
      <c r="AA42711" s="441"/>
    </row>
    <row r="42712" spans="25:27" x14ac:dyDescent="0.2">
      <c r="Y42712" s="396"/>
      <c r="Z42712" s="396"/>
      <c r="AA42712" s="441"/>
    </row>
    <row r="42713" spans="25:27" x14ac:dyDescent="0.2">
      <c r="Y42713" s="396"/>
      <c r="Z42713" s="396"/>
      <c r="AA42713" s="441"/>
    </row>
    <row r="42714" spans="25:27" x14ac:dyDescent="0.2">
      <c r="Y42714" s="396"/>
      <c r="Z42714" s="396"/>
      <c r="AA42714" s="441"/>
    </row>
    <row r="42715" spans="25:27" x14ac:dyDescent="0.2">
      <c r="Y42715" s="396"/>
      <c r="Z42715" s="396"/>
      <c r="AA42715" s="441"/>
    </row>
    <row r="42716" spans="25:27" x14ac:dyDescent="0.2">
      <c r="Y42716" s="396"/>
      <c r="Z42716" s="396"/>
      <c r="AA42716" s="441"/>
    </row>
    <row r="42717" spans="25:27" x14ac:dyDescent="0.2">
      <c r="Y42717" s="396"/>
      <c r="Z42717" s="396"/>
      <c r="AA42717" s="441"/>
    </row>
    <row r="42718" spans="25:27" x14ac:dyDescent="0.2">
      <c r="Y42718" s="396"/>
      <c r="Z42718" s="396"/>
      <c r="AA42718" s="441"/>
    </row>
    <row r="42719" spans="25:27" x14ac:dyDescent="0.2">
      <c r="Y42719" s="396"/>
      <c r="Z42719" s="396"/>
      <c r="AA42719" s="441"/>
    </row>
    <row r="42720" spans="25:27" x14ac:dyDescent="0.2">
      <c r="Y42720" s="396"/>
      <c r="Z42720" s="396"/>
      <c r="AA42720" s="441"/>
    </row>
    <row r="42721" spans="25:27" x14ac:dyDescent="0.2">
      <c r="Y42721" s="396"/>
      <c r="Z42721" s="396"/>
      <c r="AA42721" s="441"/>
    </row>
    <row r="42722" spans="25:27" x14ac:dyDescent="0.2">
      <c r="Y42722" s="396"/>
      <c r="Z42722" s="396"/>
      <c r="AA42722" s="441"/>
    </row>
    <row r="42723" spans="25:27" x14ac:dyDescent="0.2">
      <c r="Y42723" s="396"/>
      <c r="Z42723" s="396"/>
      <c r="AA42723" s="441"/>
    </row>
    <row r="42724" spans="25:27" x14ac:dyDescent="0.2">
      <c r="Y42724" s="396"/>
      <c r="Z42724" s="396"/>
      <c r="AA42724" s="441"/>
    </row>
    <row r="42725" spans="25:27" x14ac:dyDescent="0.2">
      <c r="Y42725" s="396"/>
      <c r="Z42725" s="396"/>
      <c r="AA42725" s="441"/>
    </row>
    <row r="42726" spans="25:27" x14ac:dyDescent="0.2">
      <c r="Y42726" s="396"/>
      <c r="Z42726" s="396"/>
      <c r="AA42726" s="441"/>
    </row>
    <row r="42727" spans="25:27" x14ac:dyDescent="0.2">
      <c r="Y42727" s="396"/>
      <c r="Z42727" s="396"/>
      <c r="AA42727" s="441"/>
    </row>
    <row r="42728" spans="25:27" x14ac:dyDescent="0.2">
      <c r="Y42728" s="396"/>
      <c r="Z42728" s="396"/>
      <c r="AA42728" s="441"/>
    </row>
    <row r="42729" spans="25:27" x14ac:dyDescent="0.2">
      <c r="Y42729" s="396"/>
      <c r="Z42729" s="396"/>
      <c r="AA42729" s="441"/>
    </row>
    <row r="42730" spans="25:27" x14ac:dyDescent="0.2">
      <c r="Y42730" s="396"/>
      <c r="Z42730" s="396"/>
      <c r="AA42730" s="441"/>
    </row>
    <row r="42731" spans="25:27" x14ac:dyDescent="0.2">
      <c r="Y42731" s="396"/>
      <c r="Z42731" s="396"/>
      <c r="AA42731" s="441"/>
    </row>
    <row r="42732" spans="25:27" x14ac:dyDescent="0.2">
      <c r="Y42732" s="396"/>
      <c r="Z42732" s="396"/>
      <c r="AA42732" s="441"/>
    </row>
    <row r="42733" spans="25:27" x14ac:dyDescent="0.2">
      <c r="Y42733" s="396"/>
      <c r="Z42733" s="396"/>
      <c r="AA42733" s="441"/>
    </row>
    <row r="42734" spans="25:27" x14ac:dyDescent="0.2">
      <c r="Y42734" s="396"/>
      <c r="Z42734" s="396"/>
      <c r="AA42734" s="441"/>
    </row>
    <row r="42735" spans="25:27" x14ac:dyDescent="0.2">
      <c r="Y42735" s="396"/>
      <c r="Z42735" s="396"/>
      <c r="AA42735" s="441"/>
    </row>
    <row r="42736" spans="25:27" x14ac:dyDescent="0.2">
      <c r="Y42736" s="396"/>
      <c r="Z42736" s="396"/>
      <c r="AA42736" s="441"/>
    </row>
    <row r="42737" spans="25:27" x14ac:dyDescent="0.2">
      <c r="Y42737" s="396"/>
      <c r="Z42737" s="396"/>
      <c r="AA42737" s="441"/>
    </row>
    <row r="42738" spans="25:27" x14ac:dyDescent="0.2">
      <c r="Y42738" s="396"/>
      <c r="Z42738" s="396"/>
      <c r="AA42738" s="441"/>
    </row>
    <row r="42739" spans="25:27" x14ac:dyDescent="0.2">
      <c r="Y42739" s="396"/>
      <c r="Z42739" s="396"/>
      <c r="AA42739" s="441"/>
    </row>
    <row r="42740" spans="25:27" x14ac:dyDescent="0.2">
      <c r="Y42740" s="396"/>
      <c r="Z42740" s="396"/>
      <c r="AA42740" s="441"/>
    </row>
    <row r="42741" spans="25:27" x14ac:dyDescent="0.2">
      <c r="Y42741" s="396"/>
      <c r="Z42741" s="396"/>
      <c r="AA42741" s="441"/>
    </row>
    <row r="42742" spans="25:27" x14ac:dyDescent="0.2">
      <c r="Y42742" s="396"/>
      <c r="Z42742" s="396"/>
      <c r="AA42742" s="441"/>
    </row>
    <row r="42743" spans="25:27" x14ac:dyDescent="0.2">
      <c r="Y42743" s="396"/>
      <c r="Z42743" s="396"/>
      <c r="AA42743" s="441"/>
    </row>
    <row r="42744" spans="25:27" x14ac:dyDescent="0.2">
      <c r="Y42744" s="396"/>
      <c r="Z42744" s="396"/>
      <c r="AA42744" s="441"/>
    </row>
    <row r="42745" spans="25:27" x14ac:dyDescent="0.2">
      <c r="Y42745" s="396"/>
      <c r="Z42745" s="396"/>
      <c r="AA42745" s="441"/>
    </row>
    <row r="42746" spans="25:27" x14ac:dyDescent="0.2">
      <c r="Y42746" s="396"/>
      <c r="Z42746" s="396"/>
      <c r="AA42746" s="441"/>
    </row>
    <row r="42747" spans="25:27" x14ac:dyDescent="0.2">
      <c r="Y42747" s="396"/>
      <c r="Z42747" s="396"/>
      <c r="AA42747" s="441"/>
    </row>
    <row r="42748" spans="25:27" x14ac:dyDescent="0.2">
      <c r="Y42748" s="396"/>
      <c r="Z42748" s="396"/>
      <c r="AA42748" s="441"/>
    </row>
    <row r="42749" spans="25:27" x14ac:dyDescent="0.2">
      <c r="Y42749" s="396"/>
      <c r="Z42749" s="396"/>
      <c r="AA42749" s="441"/>
    </row>
    <row r="42750" spans="25:27" x14ac:dyDescent="0.2">
      <c r="Y42750" s="396"/>
      <c r="Z42750" s="396"/>
      <c r="AA42750" s="441"/>
    </row>
    <row r="42751" spans="25:27" x14ac:dyDescent="0.2">
      <c r="Y42751" s="396"/>
      <c r="Z42751" s="396"/>
      <c r="AA42751" s="441"/>
    </row>
    <row r="42752" spans="25:27" x14ac:dyDescent="0.2">
      <c r="Y42752" s="396"/>
      <c r="Z42752" s="396"/>
      <c r="AA42752" s="441"/>
    </row>
    <row r="42753" spans="25:27" x14ac:dyDescent="0.2">
      <c r="Y42753" s="396"/>
      <c r="Z42753" s="396"/>
      <c r="AA42753" s="441"/>
    </row>
    <row r="42754" spans="25:27" x14ac:dyDescent="0.2">
      <c r="Y42754" s="396"/>
      <c r="Z42754" s="396"/>
      <c r="AA42754" s="441"/>
    </row>
    <row r="42755" spans="25:27" x14ac:dyDescent="0.2">
      <c r="Y42755" s="396"/>
      <c r="Z42755" s="396"/>
      <c r="AA42755" s="441"/>
    </row>
    <row r="42756" spans="25:27" x14ac:dyDescent="0.2">
      <c r="Y42756" s="396"/>
      <c r="Z42756" s="396"/>
      <c r="AA42756" s="441"/>
    </row>
    <row r="42757" spans="25:27" x14ac:dyDescent="0.2">
      <c r="Y42757" s="396"/>
      <c r="Z42757" s="396"/>
      <c r="AA42757" s="441"/>
    </row>
    <row r="42758" spans="25:27" x14ac:dyDescent="0.2">
      <c r="Y42758" s="396"/>
      <c r="Z42758" s="396"/>
      <c r="AA42758" s="441"/>
    </row>
    <row r="42759" spans="25:27" x14ac:dyDescent="0.2">
      <c r="Y42759" s="396"/>
      <c r="Z42759" s="396"/>
      <c r="AA42759" s="441"/>
    </row>
    <row r="42760" spans="25:27" x14ac:dyDescent="0.2">
      <c r="Y42760" s="396"/>
      <c r="Z42760" s="396"/>
      <c r="AA42760" s="441"/>
    </row>
    <row r="42761" spans="25:27" x14ac:dyDescent="0.2">
      <c r="Y42761" s="396"/>
      <c r="Z42761" s="396"/>
      <c r="AA42761" s="441"/>
    </row>
    <row r="42762" spans="25:27" x14ac:dyDescent="0.2">
      <c r="Y42762" s="396"/>
      <c r="Z42762" s="396"/>
      <c r="AA42762" s="441"/>
    </row>
    <row r="42763" spans="25:27" x14ac:dyDescent="0.2">
      <c r="Y42763" s="396"/>
      <c r="Z42763" s="396"/>
      <c r="AA42763" s="441"/>
    </row>
    <row r="42764" spans="25:27" x14ac:dyDescent="0.2">
      <c r="Y42764" s="396"/>
      <c r="Z42764" s="396"/>
      <c r="AA42764" s="441"/>
    </row>
    <row r="42765" spans="25:27" x14ac:dyDescent="0.2">
      <c r="Y42765" s="396"/>
      <c r="Z42765" s="396"/>
      <c r="AA42765" s="441"/>
    </row>
    <row r="42766" spans="25:27" x14ac:dyDescent="0.2">
      <c r="Y42766" s="396"/>
      <c r="Z42766" s="396"/>
      <c r="AA42766" s="441"/>
    </row>
    <row r="42767" spans="25:27" x14ac:dyDescent="0.2">
      <c r="Y42767" s="396"/>
      <c r="Z42767" s="396"/>
      <c r="AA42767" s="441"/>
    </row>
    <row r="42768" spans="25:27" x14ac:dyDescent="0.2">
      <c r="Y42768" s="396"/>
      <c r="Z42768" s="396"/>
      <c r="AA42768" s="441"/>
    </row>
    <row r="42769" spans="25:27" x14ac:dyDescent="0.2">
      <c r="Y42769" s="396"/>
      <c r="Z42769" s="396"/>
      <c r="AA42769" s="441"/>
    </row>
    <row r="42770" spans="25:27" x14ac:dyDescent="0.2">
      <c r="Y42770" s="396"/>
      <c r="Z42770" s="396"/>
      <c r="AA42770" s="441"/>
    </row>
    <row r="42771" spans="25:27" x14ac:dyDescent="0.2">
      <c r="Y42771" s="396"/>
      <c r="Z42771" s="396"/>
      <c r="AA42771" s="441"/>
    </row>
    <row r="42772" spans="25:27" x14ac:dyDescent="0.2">
      <c r="Y42772" s="396"/>
      <c r="Z42772" s="396"/>
      <c r="AA42772" s="441"/>
    </row>
    <row r="42773" spans="25:27" x14ac:dyDescent="0.2">
      <c r="Y42773" s="396"/>
      <c r="Z42773" s="396"/>
      <c r="AA42773" s="441"/>
    </row>
    <row r="42774" spans="25:27" x14ac:dyDescent="0.2">
      <c r="Y42774" s="396"/>
      <c r="Z42774" s="396"/>
      <c r="AA42774" s="441"/>
    </row>
    <row r="42775" spans="25:27" x14ac:dyDescent="0.2">
      <c r="Y42775" s="396"/>
      <c r="Z42775" s="396"/>
      <c r="AA42775" s="441"/>
    </row>
    <row r="42776" spans="25:27" x14ac:dyDescent="0.2">
      <c r="Y42776" s="396"/>
      <c r="Z42776" s="396"/>
      <c r="AA42776" s="441"/>
    </row>
    <row r="42777" spans="25:27" x14ac:dyDescent="0.2">
      <c r="Y42777" s="396"/>
      <c r="Z42777" s="396"/>
      <c r="AA42777" s="441"/>
    </row>
    <row r="42778" spans="25:27" x14ac:dyDescent="0.2">
      <c r="Y42778" s="396"/>
      <c r="Z42778" s="396"/>
      <c r="AA42778" s="441"/>
    </row>
    <row r="42779" spans="25:27" x14ac:dyDescent="0.2">
      <c r="Y42779" s="396"/>
      <c r="Z42779" s="396"/>
      <c r="AA42779" s="441"/>
    </row>
    <row r="42780" spans="25:27" x14ac:dyDescent="0.2">
      <c r="Y42780" s="396"/>
      <c r="Z42780" s="396"/>
      <c r="AA42780" s="441"/>
    </row>
    <row r="42781" spans="25:27" x14ac:dyDescent="0.2">
      <c r="Y42781" s="396"/>
      <c r="Z42781" s="396"/>
      <c r="AA42781" s="441"/>
    </row>
    <row r="42782" spans="25:27" x14ac:dyDescent="0.2">
      <c r="Y42782" s="396"/>
      <c r="Z42782" s="396"/>
      <c r="AA42782" s="441"/>
    </row>
    <row r="42783" spans="25:27" x14ac:dyDescent="0.2">
      <c r="Y42783" s="396"/>
      <c r="Z42783" s="396"/>
      <c r="AA42783" s="441"/>
    </row>
    <row r="42784" spans="25:27" x14ac:dyDescent="0.2">
      <c r="Y42784" s="396"/>
      <c r="Z42784" s="396"/>
      <c r="AA42784" s="441"/>
    </row>
    <row r="42785" spans="25:27" x14ac:dyDescent="0.2">
      <c r="Y42785" s="396"/>
      <c r="Z42785" s="396"/>
      <c r="AA42785" s="441"/>
    </row>
    <row r="42786" spans="25:27" x14ac:dyDescent="0.2">
      <c r="Y42786" s="396"/>
      <c r="Z42786" s="396"/>
      <c r="AA42786" s="441"/>
    </row>
    <row r="42787" spans="25:27" x14ac:dyDescent="0.2">
      <c r="Y42787" s="396"/>
      <c r="Z42787" s="396"/>
      <c r="AA42787" s="441"/>
    </row>
    <row r="42788" spans="25:27" x14ac:dyDescent="0.2">
      <c r="Y42788" s="396"/>
      <c r="Z42788" s="396"/>
      <c r="AA42788" s="441"/>
    </row>
    <row r="42789" spans="25:27" x14ac:dyDescent="0.2">
      <c r="Y42789" s="396"/>
      <c r="Z42789" s="396"/>
      <c r="AA42789" s="441"/>
    </row>
    <row r="42790" spans="25:27" x14ac:dyDescent="0.2">
      <c r="Y42790" s="396"/>
      <c r="Z42790" s="396"/>
      <c r="AA42790" s="441"/>
    </row>
    <row r="42791" spans="25:27" x14ac:dyDescent="0.2">
      <c r="Y42791" s="396"/>
      <c r="Z42791" s="396"/>
      <c r="AA42791" s="441"/>
    </row>
    <row r="42792" spans="25:27" x14ac:dyDescent="0.2">
      <c r="Y42792" s="396"/>
      <c r="Z42792" s="396"/>
      <c r="AA42792" s="441"/>
    </row>
    <row r="42793" spans="25:27" x14ac:dyDescent="0.2">
      <c r="Y42793" s="396"/>
      <c r="Z42793" s="396"/>
      <c r="AA42793" s="441"/>
    </row>
    <row r="42794" spans="25:27" x14ac:dyDescent="0.2">
      <c r="Y42794" s="396"/>
      <c r="Z42794" s="396"/>
      <c r="AA42794" s="441"/>
    </row>
    <row r="42795" spans="25:27" x14ac:dyDescent="0.2">
      <c r="Y42795" s="396"/>
      <c r="Z42795" s="396"/>
      <c r="AA42795" s="441"/>
    </row>
    <row r="42796" spans="25:27" x14ac:dyDescent="0.2">
      <c r="Y42796" s="396"/>
      <c r="Z42796" s="396"/>
      <c r="AA42796" s="441"/>
    </row>
    <row r="42797" spans="25:27" x14ac:dyDescent="0.2">
      <c r="Y42797" s="396"/>
      <c r="Z42797" s="396"/>
      <c r="AA42797" s="441"/>
    </row>
    <row r="42798" spans="25:27" x14ac:dyDescent="0.2">
      <c r="Y42798" s="396"/>
      <c r="Z42798" s="396"/>
      <c r="AA42798" s="441"/>
    </row>
    <row r="42799" spans="25:27" x14ac:dyDescent="0.2">
      <c r="Y42799" s="396"/>
      <c r="Z42799" s="396"/>
      <c r="AA42799" s="441"/>
    </row>
    <row r="42800" spans="25:27" x14ac:dyDescent="0.2">
      <c r="Y42800" s="396"/>
      <c r="Z42800" s="396"/>
      <c r="AA42800" s="441"/>
    </row>
    <row r="42801" spans="25:27" x14ac:dyDescent="0.2">
      <c r="Y42801" s="396"/>
      <c r="Z42801" s="396"/>
      <c r="AA42801" s="441"/>
    </row>
    <row r="42802" spans="25:27" x14ac:dyDescent="0.2">
      <c r="Y42802" s="396"/>
      <c r="Z42802" s="396"/>
      <c r="AA42802" s="441"/>
    </row>
    <row r="42803" spans="25:27" x14ac:dyDescent="0.2">
      <c r="Y42803" s="396"/>
      <c r="Z42803" s="396"/>
      <c r="AA42803" s="441"/>
    </row>
    <row r="42804" spans="25:27" x14ac:dyDescent="0.2">
      <c r="Y42804" s="396"/>
      <c r="Z42804" s="396"/>
      <c r="AA42804" s="441"/>
    </row>
    <row r="42805" spans="25:27" x14ac:dyDescent="0.2">
      <c r="Y42805" s="396"/>
      <c r="Z42805" s="396"/>
      <c r="AA42805" s="441"/>
    </row>
    <row r="42806" spans="25:27" x14ac:dyDescent="0.2">
      <c r="Y42806" s="396"/>
      <c r="Z42806" s="396"/>
      <c r="AA42806" s="441"/>
    </row>
    <row r="42807" spans="25:27" x14ac:dyDescent="0.2">
      <c r="Y42807" s="396"/>
      <c r="Z42807" s="396"/>
      <c r="AA42807" s="441"/>
    </row>
    <row r="42808" spans="25:27" x14ac:dyDescent="0.2">
      <c r="Y42808" s="396"/>
      <c r="Z42808" s="396"/>
      <c r="AA42808" s="441"/>
    </row>
    <row r="42809" spans="25:27" x14ac:dyDescent="0.2">
      <c r="Y42809" s="396"/>
      <c r="Z42809" s="396"/>
      <c r="AA42809" s="441"/>
    </row>
    <row r="42810" spans="25:27" x14ac:dyDescent="0.2">
      <c r="Y42810" s="396"/>
      <c r="Z42810" s="396"/>
      <c r="AA42810" s="441"/>
    </row>
    <row r="42811" spans="25:27" x14ac:dyDescent="0.2">
      <c r="Y42811" s="396"/>
      <c r="Z42811" s="396"/>
      <c r="AA42811" s="441"/>
    </row>
    <row r="42812" spans="25:27" x14ac:dyDescent="0.2">
      <c r="Y42812" s="396"/>
      <c r="Z42812" s="396"/>
      <c r="AA42812" s="441"/>
    </row>
    <row r="42813" spans="25:27" x14ac:dyDescent="0.2">
      <c r="Y42813" s="396"/>
      <c r="Z42813" s="396"/>
      <c r="AA42813" s="441"/>
    </row>
    <row r="42814" spans="25:27" x14ac:dyDescent="0.2">
      <c r="Y42814" s="396"/>
      <c r="Z42814" s="396"/>
      <c r="AA42814" s="441"/>
    </row>
    <row r="42815" spans="25:27" x14ac:dyDescent="0.2">
      <c r="Y42815" s="396"/>
      <c r="Z42815" s="396"/>
      <c r="AA42815" s="441"/>
    </row>
    <row r="42816" spans="25:27" x14ac:dyDescent="0.2">
      <c r="Y42816" s="396"/>
      <c r="Z42816" s="396"/>
      <c r="AA42816" s="441"/>
    </row>
    <row r="42817" spans="25:27" x14ac:dyDescent="0.2">
      <c r="Y42817" s="396"/>
      <c r="Z42817" s="396"/>
      <c r="AA42817" s="441"/>
    </row>
    <row r="42818" spans="25:27" x14ac:dyDescent="0.2">
      <c r="Y42818" s="396"/>
      <c r="Z42818" s="396"/>
      <c r="AA42818" s="441"/>
    </row>
    <row r="42819" spans="25:27" x14ac:dyDescent="0.2">
      <c r="Y42819" s="396"/>
      <c r="Z42819" s="396"/>
      <c r="AA42819" s="441"/>
    </row>
    <row r="42820" spans="25:27" x14ac:dyDescent="0.2">
      <c r="Y42820" s="396"/>
      <c r="Z42820" s="396"/>
      <c r="AA42820" s="441"/>
    </row>
    <row r="42821" spans="25:27" x14ac:dyDescent="0.2">
      <c r="Y42821" s="396"/>
      <c r="Z42821" s="396"/>
      <c r="AA42821" s="441"/>
    </row>
    <row r="42822" spans="25:27" x14ac:dyDescent="0.2">
      <c r="Y42822" s="396"/>
      <c r="Z42822" s="396"/>
      <c r="AA42822" s="441"/>
    </row>
    <row r="42823" spans="25:27" x14ac:dyDescent="0.2">
      <c r="Y42823" s="396"/>
      <c r="Z42823" s="396"/>
      <c r="AA42823" s="441"/>
    </row>
    <row r="42824" spans="25:27" x14ac:dyDescent="0.2">
      <c r="Y42824" s="396"/>
      <c r="Z42824" s="396"/>
      <c r="AA42824" s="441"/>
    </row>
    <row r="42825" spans="25:27" x14ac:dyDescent="0.2">
      <c r="Y42825" s="396"/>
      <c r="Z42825" s="396"/>
      <c r="AA42825" s="441"/>
    </row>
    <row r="42826" spans="25:27" x14ac:dyDescent="0.2">
      <c r="Y42826" s="396"/>
      <c r="Z42826" s="396"/>
      <c r="AA42826" s="441"/>
    </row>
    <row r="42827" spans="25:27" x14ac:dyDescent="0.2">
      <c r="Y42827" s="396"/>
      <c r="Z42827" s="396"/>
      <c r="AA42827" s="441"/>
    </row>
    <row r="42828" spans="25:27" x14ac:dyDescent="0.2">
      <c r="Y42828" s="396"/>
      <c r="Z42828" s="396"/>
      <c r="AA42828" s="441"/>
    </row>
    <row r="42829" spans="25:27" x14ac:dyDescent="0.2">
      <c r="Y42829" s="396"/>
      <c r="Z42829" s="396"/>
      <c r="AA42829" s="441"/>
    </row>
    <row r="42830" spans="25:27" x14ac:dyDescent="0.2">
      <c r="Y42830" s="396"/>
      <c r="Z42830" s="396"/>
      <c r="AA42830" s="441"/>
    </row>
    <row r="42831" spans="25:27" x14ac:dyDescent="0.2">
      <c r="Y42831" s="396"/>
      <c r="Z42831" s="396"/>
      <c r="AA42831" s="441"/>
    </row>
    <row r="42832" spans="25:27" x14ac:dyDescent="0.2">
      <c r="Y42832" s="396"/>
      <c r="Z42832" s="396"/>
      <c r="AA42832" s="441"/>
    </row>
    <row r="42833" spans="25:27" x14ac:dyDescent="0.2">
      <c r="Y42833" s="396"/>
      <c r="Z42833" s="396"/>
      <c r="AA42833" s="441"/>
    </row>
    <row r="42834" spans="25:27" x14ac:dyDescent="0.2">
      <c r="Y42834" s="396"/>
      <c r="Z42834" s="396"/>
      <c r="AA42834" s="441"/>
    </row>
    <row r="42835" spans="25:27" x14ac:dyDescent="0.2">
      <c r="Y42835" s="396"/>
      <c r="Z42835" s="396"/>
      <c r="AA42835" s="441"/>
    </row>
    <row r="42836" spans="25:27" x14ac:dyDescent="0.2">
      <c r="Y42836" s="396"/>
      <c r="Z42836" s="396"/>
      <c r="AA42836" s="441"/>
    </row>
    <row r="42837" spans="25:27" x14ac:dyDescent="0.2">
      <c r="Y42837" s="396"/>
      <c r="Z42837" s="396"/>
      <c r="AA42837" s="441"/>
    </row>
    <row r="42838" spans="25:27" x14ac:dyDescent="0.2">
      <c r="Y42838" s="396"/>
      <c r="Z42838" s="396"/>
      <c r="AA42838" s="441"/>
    </row>
    <row r="42839" spans="25:27" x14ac:dyDescent="0.2">
      <c r="Y42839" s="396"/>
      <c r="Z42839" s="396"/>
      <c r="AA42839" s="441"/>
    </row>
    <row r="42840" spans="25:27" x14ac:dyDescent="0.2">
      <c r="Y42840" s="396"/>
      <c r="Z42840" s="396"/>
      <c r="AA42840" s="441"/>
    </row>
    <row r="42841" spans="25:27" x14ac:dyDescent="0.2">
      <c r="Y42841" s="396"/>
      <c r="Z42841" s="396"/>
      <c r="AA42841" s="441"/>
    </row>
    <row r="42842" spans="25:27" x14ac:dyDescent="0.2">
      <c r="Y42842" s="396"/>
      <c r="Z42842" s="396"/>
      <c r="AA42842" s="441"/>
    </row>
    <row r="42843" spans="25:27" x14ac:dyDescent="0.2">
      <c r="Y42843" s="396"/>
      <c r="Z42843" s="396"/>
      <c r="AA42843" s="441"/>
    </row>
    <row r="42844" spans="25:27" x14ac:dyDescent="0.2">
      <c r="Y42844" s="396"/>
      <c r="Z42844" s="396"/>
      <c r="AA42844" s="441"/>
    </row>
    <row r="42845" spans="25:27" x14ac:dyDescent="0.2">
      <c r="Y42845" s="396"/>
      <c r="Z42845" s="396"/>
      <c r="AA42845" s="441"/>
    </row>
    <row r="42846" spans="25:27" x14ac:dyDescent="0.2">
      <c r="Y42846" s="396"/>
      <c r="Z42846" s="396"/>
      <c r="AA42846" s="441"/>
    </row>
    <row r="42847" spans="25:27" x14ac:dyDescent="0.2">
      <c r="Y42847" s="396"/>
      <c r="Z42847" s="396"/>
      <c r="AA42847" s="441"/>
    </row>
    <row r="42848" spans="25:27" x14ac:dyDescent="0.2">
      <c r="Y42848" s="396"/>
      <c r="Z42848" s="396"/>
      <c r="AA42848" s="441"/>
    </row>
    <row r="42849" spans="25:27" x14ac:dyDescent="0.2">
      <c r="Y42849" s="396"/>
      <c r="Z42849" s="396"/>
      <c r="AA42849" s="441"/>
    </row>
    <row r="42850" spans="25:27" x14ac:dyDescent="0.2">
      <c r="Y42850" s="396"/>
      <c r="Z42850" s="396"/>
      <c r="AA42850" s="441"/>
    </row>
    <row r="42851" spans="25:27" x14ac:dyDescent="0.2">
      <c r="Y42851" s="396"/>
      <c r="Z42851" s="396"/>
      <c r="AA42851" s="441"/>
    </row>
    <row r="42852" spans="25:27" x14ac:dyDescent="0.2">
      <c r="Y42852" s="396"/>
      <c r="Z42852" s="396"/>
      <c r="AA42852" s="441"/>
    </row>
    <row r="42853" spans="25:27" x14ac:dyDescent="0.2">
      <c r="Y42853" s="396"/>
      <c r="Z42853" s="396"/>
      <c r="AA42853" s="441"/>
    </row>
    <row r="42854" spans="25:27" x14ac:dyDescent="0.2">
      <c r="Y42854" s="396"/>
      <c r="Z42854" s="396"/>
      <c r="AA42854" s="441"/>
    </row>
    <row r="42855" spans="25:27" x14ac:dyDescent="0.2">
      <c r="Y42855" s="396"/>
      <c r="Z42855" s="396"/>
      <c r="AA42855" s="441"/>
    </row>
    <row r="42856" spans="25:27" x14ac:dyDescent="0.2">
      <c r="Y42856" s="396"/>
      <c r="Z42856" s="396"/>
      <c r="AA42856" s="441"/>
    </row>
    <row r="42857" spans="25:27" x14ac:dyDescent="0.2">
      <c r="Y42857" s="396"/>
      <c r="Z42857" s="396"/>
      <c r="AA42857" s="441"/>
    </row>
    <row r="42858" spans="25:27" x14ac:dyDescent="0.2">
      <c r="Y42858" s="396"/>
      <c r="Z42858" s="396"/>
      <c r="AA42858" s="441"/>
    </row>
    <row r="42859" spans="25:27" x14ac:dyDescent="0.2">
      <c r="Y42859" s="396"/>
      <c r="Z42859" s="396"/>
      <c r="AA42859" s="441"/>
    </row>
    <row r="42860" spans="25:27" x14ac:dyDescent="0.2">
      <c r="Y42860" s="396"/>
      <c r="Z42860" s="396"/>
      <c r="AA42860" s="441"/>
    </row>
    <row r="42861" spans="25:27" x14ac:dyDescent="0.2">
      <c r="Y42861" s="396"/>
      <c r="Z42861" s="396"/>
      <c r="AA42861" s="441"/>
    </row>
    <row r="42862" spans="25:27" x14ac:dyDescent="0.2">
      <c r="Y42862" s="396"/>
      <c r="Z42862" s="396"/>
      <c r="AA42862" s="441"/>
    </row>
    <row r="42863" spans="25:27" x14ac:dyDescent="0.2">
      <c r="Y42863" s="396"/>
      <c r="Z42863" s="396"/>
      <c r="AA42863" s="441"/>
    </row>
    <row r="42864" spans="25:27" x14ac:dyDescent="0.2">
      <c r="Y42864" s="396"/>
      <c r="Z42864" s="396"/>
      <c r="AA42864" s="441"/>
    </row>
    <row r="42865" spans="25:27" x14ac:dyDescent="0.2">
      <c r="Y42865" s="396"/>
      <c r="Z42865" s="396"/>
      <c r="AA42865" s="441"/>
    </row>
    <row r="42866" spans="25:27" x14ac:dyDescent="0.2">
      <c r="Y42866" s="396"/>
      <c r="Z42866" s="396"/>
      <c r="AA42866" s="441"/>
    </row>
    <row r="42867" spans="25:27" x14ac:dyDescent="0.2">
      <c r="Y42867" s="396"/>
      <c r="Z42867" s="396"/>
      <c r="AA42867" s="441"/>
    </row>
    <row r="42868" spans="25:27" x14ac:dyDescent="0.2">
      <c r="Y42868" s="396"/>
      <c r="Z42868" s="396"/>
      <c r="AA42868" s="441"/>
    </row>
    <row r="42869" spans="25:27" x14ac:dyDescent="0.2">
      <c r="Y42869" s="396"/>
      <c r="Z42869" s="396"/>
      <c r="AA42869" s="441"/>
    </row>
    <row r="42870" spans="25:27" x14ac:dyDescent="0.2">
      <c r="Y42870" s="396"/>
      <c r="Z42870" s="396"/>
      <c r="AA42870" s="441"/>
    </row>
    <row r="42871" spans="25:27" x14ac:dyDescent="0.2">
      <c r="Y42871" s="396"/>
      <c r="Z42871" s="396"/>
      <c r="AA42871" s="441"/>
    </row>
    <row r="42872" spans="25:27" x14ac:dyDescent="0.2">
      <c r="Y42872" s="396"/>
      <c r="Z42872" s="396"/>
      <c r="AA42872" s="441"/>
    </row>
    <row r="42873" spans="25:27" x14ac:dyDescent="0.2">
      <c r="Y42873" s="396"/>
      <c r="Z42873" s="396"/>
      <c r="AA42873" s="441"/>
    </row>
    <row r="42874" spans="25:27" x14ac:dyDescent="0.2">
      <c r="Y42874" s="396"/>
      <c r="Z42874" s="396"/>
      <c r="AA42874" s="441"/>
    </row>
    <row r="42875" spans="25:27" x14ac:dyDescent="0.2">
      <c r="Y42875" s="396"/>
      <c r="Z42875" s="396"/>
      <c r="AA42875" s="441"/>
    </row>
    <row r="42876" spans="25:27" x14ac:dyDescent="0.2">
      <c r="Y42876" s="396"/>
      <c r="Z42876" s="396"/>
      <c r="AA42876" s="441"/>
    </row>
    <row r="42877" spans="25:27" x14ac:dyDescent="0.2">
      <c r="Y42877" s="396"/>
      <c r="Z42877" s="396"/>
      <c r="AA42877" s="441"/>
    </row>
    <row r="42878" spans="25:27" x14ac:dyDescent="0.2">
      <c r="Y42878" s="396"/>
      <c r="Z42878" s="396"/>
      <c r="AA42878" s="441"/>
    </row>
    <row r="42879" spans="25:27" x14ac:dyDescent="0.2">
      <c r="Y42879" s="396"/>
      <c r="Z42879" s="396"/>
      <c r="AA42879" s="441"/>
    </row>
    <row r="42880" spans="25:27" x14ac:dyDescent="0.2">
      <c r="Y42880" s="396"/>
      <c r="Z42880" s="396"/>
      <c r="AA42880" s="441"/>
    </row>
    <row r="42881" spans="25:27" x14ac:dyDescent="0.2">
      <c r="Y42881" s="396"/>
      <c r="Z42881" s="396"/>
      <c r="AA42881" s="441"/>
    </row>
    <row r="42882" spans="25:27" x14ac:dyDescent="0.2">
      <c r="Y42882" s="396"/>
      <c r="Z42882" s="396"/>
      <c r="AA42882" s="441"/>
    </row>
    <row r="42883" spans="25:27" x14ac:dyDescent="0.2">
      <c r="Y42883" s="396"/>
      <c r="Z42883" s="396"/>
      <c r="AA42883" s="441"/>
    </row>
    <row r="42884" spans="25:27" x14ac:dyDescent="0.2">
      <c r="Y42884" s="396"/>
      <c r="Z42884" s="396"/>
      <c r="AA42884" s="441"/>
    </row>
    <row r="42885" spans="25:27" x14ac:dyDescent="0.2">
      <c r="Y42885" s="396"/>
      <c r="Z42885" s="396"/>
      <c r="AA42885" s="441"/>
    </row>
    <row r="42886" spans="25:27" x14ac:dyDescent="0.2">
      <c r="Y42886" s="396"/>
      <c r="Z42886" s="396"/>
      <c r="AA42886" s="441"/>
    </row>
    <row r="42887" spans="25:27" x14ac:dyDescent="0.2">
      <c r="Y42887" s="396"/>
      <c r="Z42887" s="396"/>
      <c r="AA42887" s="441"/>
    </row>
    <row r="42888" spans="25:27" x14ac:dyDescent="0.2">
      <c r="Y42888" s="396"/>
      <c r="Z42888" s="396"/>
      <c r="AA42888" s="441"/>
    </row>
    <row r="42889" spans="25:27" x14ac:dyDescent="0.2">
      <c r="Y42889" s="396"/>
      <c r="Z42889" s="396"/>
      <c r="AA42889" s="441"/>
    </row>
    <row r="42890" spans="25:27" x14ac:dyDescent="0.2">
      <c r="Y42890" s="396"/>
      <c r="Z42890" s="396"/>
      <c r="AA42890" s="441"/>
    </row>
    <row r="42891" spans="25:27" x14ac:dyDescent="0.2">
      <c r="Y42891" s="396"/>
      <c r="Z42891" s="396"/>
      <c r="AA42891" s="441"/>
    </row>
    <row r="42892" spans="25:27" x14ac:dyDescent="0.2">
      <c r="Y42892" s="396"/>
      <c r="Z42892" s="396"/>
      <c r="AA42892" s="441"/>
    </row>
    <row r="42893" spans="25:27" x14ac:dyDescent="0.2">
      <c r="Y42893" s="396"/>
      <c r="Z42893" s="396"/>
      <c r="AA42893" s="441"/>
    </row>
    <row r="42894" spans="25:27" x14ac:dyDescent="0.2">
      <c r="Y42894" s="396"/>
      <c r="Z42894" s="396"/>
      <c r="AA42894" s="441"/>
    </row>
    <row r="42895" spans="25:27" x14ac:dyDescent="0.2">
      <c r="Y42895" s="396"/>
      <c r="Z42895" s="396"/>
      <c r="AA42895" s="441"/>
    </row>
    <row r="42896" spans="25:27" x14ac:dyDescent="0.2">
      <c r="Y42896" s="396"/>
      <c r="Z42896" s="396"/>
      <c r="AA42896" s="441"/>
    </row>
    <row r="42897" spans="25:27" x14ac:dyDescent="0.2">
      <c r="Y42897" s="396"/>
      <c r="Z42897" s="396"/>
      <c r="AA42897" s="441"/>
    </row>
    <row r="42898" spans="25:27" x14ac:dyDescent="0.2">
      <c r="Y42898" s="396"/>
      <c r="Z42898" s="396"/>
      <c r="AA42898" s="441"/>
    </row>
    <row r="42899" spans="25:27" x14ac:dyDescent="0.2">
      <c r="Y42899" s="396"/>
      <c r="Z42899" s="396"/>
      <c r="AA42899" s="441"/>
    </row>
    <row r="42900" spans="25:27" x14ac:dyDescent="0.2">
      <c r="Y42900" s="396"/>
      <c r="Z42900" s="396"/>
      <c r="AA42900" s="441"/>
    </row>
    <row r="42901" spans="25:27" x14ac:dyDescent="0.2">
      <c r="Y42901" s="396"/>
      <c r="Z42901" s="396"/>
      <c r="AA42901" s="441"/>
    </row>
    <row r="42902" spans="25:27" x14ac:dyDescent="0.2">
      <c r="Y42902" s="396"/>
      <c r="Z42902" s="396"/>
      <c r="AA42902" s="441"/>
    </row>
    <row r="42903" spans="25:27" x14ac:dyDescent="0.2">
      <c r="Y42903" s="396"/>
      <c r="Z42903" s="396"/>
      <c r="AA42903" s="441"/>
    </row>
    <row r="42904" spans="25:27" x14ac:dyDescent="0.2">
      <c r="Y42904" s="396"/>
      <c r="Z42904" s="396"/>
      <c r="AA42904" s="441"/>
    </row>
    <row r="42905" spans="25:27" x14ac:dyDescent="0.2">
      <c r="Y42905" s="396"/>
      <c r="Z42905" s="396"/>
      <c r="AA42905" s="441"/>
    </row>
    <row r="42906" spans="25:27" x14ac:dyDescent="0.2">
      <c r="Y42906" s="396"/>
      <c r="Z42906" s="396"/>
      <c r="AA42906" s="441"/>
    </row>
    <row r="42907" spans="25:27" x14ac:dyDescent="0.2">
      <c r="Y42907" s="396"/>
      <c r="Z42907" s="396"/>
      <c r="AA42907" s="441"/>
    </row>
    <row r="42908" spans="25:27" x14ac:dyDescent="0.2">
      <c r="Y42908" s="396"/>
      <c r="Z42908" s="396"/>
      <c r="AA42908" s="441"/>
    </row>
    <row r="42909" spans="25:27" x14ac:dyDescent="0.2">
      <c r="Y42909" s="396"/>
      <c r="Z42909" s="396"/>
      <c r="AA42909" s="441"/>
    </row>
    <row r="42910" spans="25:27" x14ac:dyDescent="0.2">
      <c r="Y42910" s="396"/>
      <c r="Z42910" s="396"/>
      <c r="AA42910" s="441"/>
    </row>
    <row r="42911" spans="25:27" x14ac:dyDescent="0.2">
      <c r="Y42911" s="396"/>
      <c r="Z42911" s="396"/>
      <c r="AA42911" s="441"/>
    </row>
    <row r="42912" spans="25:27" x14ac:dyDescent="0.2">
      <c r="Y42912" s="396"/>
      <c r="Z42912" s="396"/>
      <c r="AA42912" s="441"/>
    </row>
    <row r="42913" spans="25:27" x14ac:dyDescent="0.2">
      <c r="Y42913" s="396"/>
      <c r="Z42913" s="396"/>
      <c r="AA42913" s="441"/>
    </row>
    <row r="42914" spans="25:27" x14ac:dyDescent="0.2">
      <c r="Y42914" s="396"/>
      <c r="Z42914" s="396"/>
      <c r="AA42914" s="441"/>
    </row>
    <row r="42915" spans="25:27" x14ac:dyDescent="0.2">
      <c r="Y42915" s="396"/>
      <c r="Z42915" s="396"/>
      <c r="AA42915" s="441"/>
    </row>
    <row r="42916" spans="25:27" x14ac:dyDescent="0.2">
      <c r="Y42916" s="396"/>
      <c r="Z42916" s="396"/>
      <c r="AA42916" s="441"/>
    </row>
    <row r="42917" spans="25:27" x14ac:dyDescent="0.2">
      <c r="Y42917" s="396"/>
      <c r="Z42917" s="396"/>
      <c r="AA42917" s="441"/>
    </row>
    <row r="42918" spans="25:27" x14ac:dyDescent="0.2">
      <c r="Y42918" s="396"/>
      <c r="Z42918" s="396"/>
      <c r="AA42918" s="441"/>
    </row>
    <row r="42919" spans="25:27" x14ac:dyDescent="0.2">
      <c r="Y42919" s="396"/>
      <c r="Z42919" s="396"/>
      <c r="AA42919" s="441"/>
    </row>
    <row r="42920" spans="25:27" x14ac:dyDescent="0.2">
      <c r="Y42920" s="396"/>
      <c r="Z42920" s="396"/>
      <c r="AA42920" s="441"/>
    </row>
    <row r="42921" spans="25:27" x14ac:dyDescent="0.2">
      <c r="Y42921" s="396"/>
      <c r="Z42921" s="396"/>
      <c r="AA42921" s="441"/>
    </row>
    <row r="42922" spans="25:27" x14ac:dyDescent="0.2">
      <c r="Y42922" s="396"/>
      <c r="Z42922" s="396"/>
      <c r="AA42922" s="441"/>
    </row>
    <row r="42923" spans="25:27" x14ac:dyDescent="0.2">
      <c r="Y42923" s="396"/>
      <c r="Z42923" s="396"/>
      <c r="AA42923" s="441"/>
    </row>
    <row r="42924" spans="25:27" x14ac:dyDescent="0.2">
      <c r="Y42924" s="396"/>
      <c r="Z42924" s="396"/>
      <c r="AA42924" s="441"/>
    </row>
    <row r="42925" spans="25:27" x14ac:dyDescent="0.2">
      <c r="Y42925" s="396"/>
      <c r="Z42925" s="396"/>
      <c r="AA42925" s="441"/>
    </row>
    <row r="42926" spans="25:27" x14ac:dyDescent="0.2">
      <c r="Y42926" s="396"/>
      <c r="Z42926" s="396"/>
      <c r="AA42926" s="441"/>
    </row>
    <row r="42927" spans="25:27" x14ac:dyDescent="0.2">
      <c r="Y42927" s="396"/>
      <c r="Z42927" s="396"/>
      <c r="AA42927" s="441"/>
    </row>
    <row r="42928" spans="25:27" x14ac:dyDescent="0.2">
      <c r="Y42928" s="396"/>
      <c r="Z42928" s="396"/>
      <c r="AA42928" s="441"/>
    </row>
    <row r="42929" spans="25:27" x14ac:dyDescent="0.2">
      <c r="Y42929" s="396"/>
      <c r="Z42929" s="396"/>
      <c r="AA42929" s="441"/>
    </row>
    <row r="42930" spans="25:27" x14ac:dyDescent="0.2">
      <c r="Y42930" s="396"/>
      <c r="Z42930" s="396"/>
      <c r="AA42930" s="441"/>
    </row>
    <row r="42931" spans="25:27" x14ac:dyDescent="0.2">
      <c r="Y42931" s="396"/>
      <c r="Z42931" s="396"/>
      <c r="AA42931" s="441"/>
    </row>
    <row r="42932" spans="25:27" x14ac:dyDescent="0.2">
      <c r="Y42932" s="396"/>
      <c r="Z42932" s="396"/>
      <c r="AA42932" s="441"/>
    </row>
    <row r="42933" spans="25:27" x14ac:dyDescent="0.2">
      <c r="Y42933" s="396"/>
      <c r="Z42933" s="396"/>
      <c r="AA42933" s="441"/>
    </row>
    <row r="42934" spans="25:27" x14ac:dyDescent="0.2">
      <c r="Y42934" s="396"/>
      <c r="Z42934" s="396"/>
      <c r="AA42934" s="441"/>
    </row>
    <row r="42935" spans="25:27" x14ac:dyDescent="0.2">
      <c r="Y42935" s="396"/>
      <c r="Z42935" s="396"/>
      <c r="AA42935" s="441"/>
    </row>
    <row r="42936" spans="25:27" x14ac:dyDescent="0.2">
      <c r="Y42936" s="396"/>
      <c r="Z42936" s="396"/>
      <c r="AA42936" s="441"/>
    </row>
    <row r="42937" spans="25:27" x14ac:dyDescent="0.2">
      <c r="Y42937" s="396"/>
      <c r="Z42937" s="396"/>
      <c r="AA42937" s="441"/>
    </row>
    <row r="42938" spans="25:27" x14ac:dyDescent="0.2">
      <c r="Y42938" s="396"/>
      <c r="Z42938" s="396"/>
      <c r="AA42938" s="441"/>
    </row>
    <row r="42939" spans="25:27" x14ac:dyDescent="0.2">
      <c r="Y42939" s="396"/>
      <c r="Z42939" s="396"/>
      <c r="AA42939" s="441"/>
    </row>
    <row r="42940" spans="25:27" x14ac:dyDescent="0.2">
      <c r="Y42940" s="396"/>
      <c r="Z42940" s="396"/>
      <c r="AA42940" s="441"/>
    </row>
    <row r="42941" spans="25:27" x14ac:dyDescent="0.2">
      <c r="Y42941" s="396"/>
      <c r="Z42941" s="396"/>
      <c r="AA42941" s="441"/>
    </row>
    <row r="42942" spans="25:27" x14ac:dyDescent="0.2">
      <c r="Y42942" s="396"/>
      <c r="Z42942" s="396"/>
      <c r="AA42942" s="441"/>
    </row>
    <row r="42943" spans="25:27" x14ac:dyDescent="0.2">
      <c r="Y42943" s="396"/>
      <c r="Z42943" s="396"/>
      <c r="AA42943" s="441"/>
    </row>
    <row r="42944" spans="25:27" x14ac:dyDescent="0.2">
      <c r="Y42944" s="396"/>
      <c r="Z42944" s="396"/>
      <c r="AA42944" s="441"/>
    </row>
    <row r="42945" spans="25:27" x14ac:dyDescent="0.2">
      <c r="Y42945" s="396"/>
      <c r="Z42945" s="396"/>
      <c r="AA42945" s="441"/>
    </row>
    <row r="42946" spans="25:27" x14ac:dyDescent="0.2">
      <c r="Y42946" s="396"/>
      <c r="Z42946" s="396"/>
      <c r="AA42946" s="441"/>
    </row>
    <row r="42947" spans="25:27" x14ac:dyDescent="0.2">
      <c r="Y42947" s="396"/>
      <c r="Z42947" s="396"/>
      <c r="AA42947" s="441"/>
    </row>
    <row r="42948" spans="25:27" x14ac:dyDescent="0.2">
      <c r="Y42948" s="396"/>
      <c r="Z42948" s="396"/>
      <c r="AA42948" s="441"/>
    </row>
    <row r="42949" spans="25:27" x14ac:dyDescent="0.2">
      <c r="Y42949" s="396"/>
      <c r="Z42949" s="396"/>
      <c r="AA42949" s="441"/>
    </row>
    <row r="42950" spans="25:27" x14ac:dyDescent="0.2">
      <c r="Y42950" s="396"/>
      <c r="Z42950" s="396"/>
      <c r="AA42950" s="441"/>
    </row>
    <row r="42951" spans="25:27" x14ac:dyDescent="0.2">
      <c r="Y42951" s="396"/>
      <c r="Z42951" s="396"/>
      <c r="AA42951" s="441"/>
    </row>
    <row r="42952" spans="25:27" x14ac:dyDescent="0.2">
      <c r="Y42952" s="396"/>
      <c r="Z42952" s="396"/>
      <c r="AA42952" s="441"/>
    </row>
    <row r="42953" spans="25:27" x14ac:dyDescent="0.2">
      <c r="Y42953" s="396"/>
      <c r="Z42953" s="396"/>
      <c r="AA42953" s="441"/>
    </row>
    <row r="42954" spans="25:27" x14ac:dyDescent="0.2">
      <c r="Y42954" s="396"/>
      <c r="Z42954" s="396"/>
      <c r="AA42954" s="441"/>
    </row>
    <row r="42955" spans="25:27" x14ac:dyDescent="0.2">
      <c r="Y42955" s="396"/>
      <c r="Z42955" s="396"/>
      <c r="AA42955" s="441"/>
    </row>
    <row r="42956" spans="25:27" x14ac:dyDescent="0.2">
      <c r="Y42956" s="396"/>
      <c r="Z42956" s="396"/>
      <c r="AA42956" s="441"/>
    </row>
    <row r="42957" spans="25:27" x14ac:dyDescent="0.2">
      <c r="Y42957" s="396"/>
      <c r="Z42957" s="396"/>
      <c r="AA42957" s="441"/>
    </row>
    <row r="42958" spans="25:27" x14ac:dyDescent="0.2">
      <c r="Y42958" s="396"/>
      <c r="Z42958" s="396"/>
      <c r="AA42958" s="441"/>
    </row>
    <row r="42959" spans="25:27" x14ac:dyDescent="0.2">
      <c r="Y42959" s="396"/>
      <c r="Z42959" s="396"/>
      <c r="AA42959" s="441"/>
    </row>
    <row r="42960" spans="25:27" x14ac:dyDescent="0.2">
      <c r="Y42960" s="396"/>
      <c r="Z42960" s="396"/>
      <c r="AA42960" s="441"/>
    </row>
    <row r="42961" spans="25:27" x14ac:dyDescent="0.2">
      <c r="Y42961" s="396"/>
      <c r="Z42961" s="396"/>
      <c r="AA42961" s="441"/>
    </row>
    <row r="42962" spans="25:27" x14ac:dyDescent="0.2">
      <c r="Y42962" s="396"/>
      <c r="Z42962" s="396"/>
      <c r="AA42962" s="441"/>
    </row>
    <row r="42963" spans="25:27" x14ac:dyDescent="0.2">
      <c r="Y42963" s="396"/>
      <c r="Z42963" s="396"/>
      <c r="AA42963" s="441"/>
    </row>
    <row r="42964" spans="25:27" x14ac:dyDescent="0.2">
      <c r="Y42964" s="396"/>
      <c r="Z42964" s="396"/>
      <c r="AA42964" s="441"/>
    </row>
    <row r="42965" spans="25:27" x14ac:dyDescent="0.2">
      <c r="Y42965" s="396"/>
      <c r="Z42965" s="396"/>
      <c r="AA42965" s="441"/>
    </row>
    <row r="42966" spans="25:27" x14ac:dyDescent="0.2">
      <c r="Y42966" s="396"/>
      <c r="Z42966" s="396"/>
      <c r="AA42966" s="441"/>
    </row>
    <row r="42967" spans="25:27" x14ac:dyDescent="0.2">
      <c r="Y42967" s="396"/>
      <c r="Z42967" s="396"/>
      <c r="AA42967" s="441"/>
    </row>
    <row r="42968" spans="25:27" x14ac:dyDescent="0.2">
      <c r="Y42968" s="396"/>
      <c r="Z42968" s="396"/>
      <c r="AA42968" s="441"/>
    </row>
    <row r="42969" spans="25:27" x14ac:dyDescent="0.2">
      <c r="Y42969" s="396"/>
      <c r="Z42969" s="396"/>
      <c r="AA42969" s="441"/>
    </row>
    <row r="42970" spans="25:27" x14ac:dyDescent="0.2">
      <c r="Y42970" s="396"/>
      <c r="Z42970" s="396"/>
      <c r="AA42970" s="441"/>
    </row>
    <row r="42971" spans="25:27" x14ac:dyDescent="0.2">
      <c r="Y42971" s="396"/>
      <c r="Z42971" s="396"/>
      <c r="AA42971" s="441"/>
    </row>
    <row r="42972" spans="25:27" x14ac:dyDescent="0.2">
      <c r="Y42972" s="396"/>
      <c r="Z42972" s="396"/>
      <c r="AA42972" s="441"/>
    </row>
    <row r="42973" spans="25:27" x14ac:dyDescent="0.2">
      <c r="Y42973" s="396"/>
      <c r="Z42973" s="396"/>
      <c r="AA42973" s="441"/>
    </row>
    <row r="42974" spans="25:27" x14ac:dyDescent="0.2">
      <c r="Y42974" s="396"/>
      <c r="Z42974" s="396"/>
      <c r="AA42974" s="441"/>
    </row>
    <row r="42975" spans="25:27" x14ac:dyDescent="0.2">
      <c r="Y42975" s="396"/>
      <c r="Z42975" s="396"/>
      <c r="AA42975" s="441"/>
    </row>
    <row r="42976" spans="25:27" x14ac:dyDescent="0.2">
      <c r="Y42976" s="396"/>
      <c r="Z42976" s="396"/>
      <c r="AA42976" s="441"/>
    </row>
    <row r="42977" spans="25:27" x14ac:dyDescent="0.2">
      <c r="Y42977" s="396"/>
      <c r="Z42977" s="396"/>
      <c r="AA42977" s="441"/>
    </row>
    <row r="42978" spans="25:27" x14ac:dyDescent="0.2">
      <c r="Y42978" s="396"/>
      <c r="Z42978" s="396"/>
      <c r="AA42978" s="441"/>
    </row>
    <row r="42979" spans="25:27" x14ac:dyDescent="0.2">
      <c r="Y42979" s="396"/>
      <c r="Z42979" s="396"/>
      <c r="AA42979" s="441"/>
    </row>
    <row r="42980" spans="25:27" x14ac:dyDescent="0.2">
      <c r="Y42980" s="396"/>
      <c r="Z42980" s="396"/>
      <c r="AA42980" s="441"/>
    </row>
    <row r="42981" spans="25:27" x14ac:dyDescent="0.2">
      <c r="Y42981" s="396"/>
      <c r="Z42981" s="396"/>
      <c r="AA42981" s="441"/>
    </row>
    <row r="42982" spans="25:27" x14ac:dyDescent="0.2">
      <c r="Y42982" s="396"/>
      <c r="Z42982" s="396"/>
      <c r="AA42982" s="441"/>
    </row>
    <row r="42983" spans="25:27" x14ac:dyDescent="0.2">
      <c r="Y42983" s="396"/>
      <c r="Z42983" s="396"/>
      <c r="AA42983" s="441"/>
    </row>
    <row r="42984" spans="25:27" x14ac:dyDescent="0.2">
      <c r="Y42984" s="396"/>
      <c r="Z42984" s="396"/>
      <c r="AA42984" s="441"/>
    </row>
    <row r="42985" spans="25:27" x14ac:dyDescent="0.2">
      <c r="Y42985" s="396"/>
      <c r="Z42985" s="396"/>
      <c r="AA42985" s="441"/>
    </row>
    <row r="42986" spans="25:27" x14ac:dyDescent="0.2">
      <c r="Y42986" s="396"/>
      <c r="Z42986" s="396"/>
      <c r="AA42986" s="441"/>
    </row>
    <row r="42987" spans="25:27" x14ac:dyDescent="0.2">
      <c r="Y42987" s="396"/>
      <c r="Z42987" s="396"/>
      <c r="AA42987" s="441"/>
    </row>
    <row r="42988" spans="25:27" x14ac:dyDescent="0.2">
      <c r="Y42988" s="396"/>
      <c r="Z42988" s="396"/>
      <c r="AA42988" s="441"/>
    </row>
    <row r="42989" spans="25:27" x14ac:dyDescent="0.2">
      <c r="Y42989" s="396"/>
      <c r="Z42989" s="396"/>
      <c r="AA42989" s="441"/>
    </row>
    <row r="42990" spans="25:27" x14ac:dyDescent="0.2">
      <c r="Y42990" s="396"/>
      <c r="Z42990" s="396"/>
      <c r="AA42990" s="441"/>
    </row>
    <row r="42991" spans="25:27" x14ac:dyDescent="0.2">
      <c r="Y42991" s="396"/>
      <c r="Z42991" s="396"/>
      <c r="AA42991" s="441"/>
    </row>
    <row r="42992" spans="25:27" x14ac:dyDescent="0.2">
      <c r="Y42992" s="396"/>
      <c r="Z42992" s="396"/>
      <c r="AA42992" s="441"/>
    </row>
    <row r="42993" spans="25:27" x14ac:dyDescent="0.2">
      <c r="Y42993" s="396"/>
      <c r="Z42993" s="396"/>
      <c r="AA42993" s="441"/>
    </row>
    <row r="42994" spans="25:27" x14ac:dyDescent="0.2">
      <c r="Y42994" s="396"/>
      <c r="Z42994" s="396"/>
      <c r="AA42994" s="441"/>
    </row>
    <row r="42995" spans="25:27" x14ac:dyDescent="0.2">
      <c r="Y42995" s="396"/>
      <c r="Z42995" s="396"/>
      <c r="AA42995" s="441"/>
    </row>
    <row r="42996" spans="25:27" x14ac:dyDescent="0.2">
      <c r="Y42996" s="396"/>
      <c r="Z42996" s="396"/>
      <c r="AA42996" s="441"/>
    </row>
    <row r="42997" spans="25:27" x14ac:dyDescent="0.2">
      <c r="Y42997" s="396"/>
      <c r="Z42997" s="396"/>
      <c r="AA42997" s="441"/>
    </row>
    <row r="42998" spans="25:27" x14ac:dyDescent="0.2">
      <c r="Y42998" s="396"/>
      <c r="Z42998" s="396"/>
      <c r="AA42998" s="441"/>
    </row>
    <row r="42999" spans="25:27" x14ac:dyDescent="0.2">
      <c r="Y42999" s="396"/>
      <c r="Z42999" s="396"/>
      <c r="AA42999" s="441"/>
    </row>
    <row r="43000" spans="25:27" x14ac:dyDescent="0.2">
      <c r="Y43000" s="396"/>
      <c r="Z43000" s="396"/>
      <c r="AA43000" s="441"/>
    </row>
    <row r="43001" spans="25:27" x14ac:dyDescent="0.2">
      <c r="Y43001" s="396"/>
      <c r="Z43001" s="396"/>
      <c r="AA43001" s="441"/>
    </row>
    <row r="43002" spans="25:27" x14ac:dyDescent="0.2">
      <c r="Y43002" s="396"/>
      <c r="Z43002" s="396"/>
      <c r="AA43002" s="441"/>
    </row>
    <row r="43003" spans="25:27" x14ac:dyDescent="0.2">
      <c r="Y43003" s="396"/>
      <c r="Z43003" s="396"/>
      <c r="AA43003" s="441"/>
    </row>
    <row r="43004" spans="25:27" x14ac:dyDescent="0.2">
      <c r="Y43004" s="396"/>
      <c r="Z43004" s="396"/>
      <c r="AA43004" s="441"/>
    </row>
    <row r="43005" spans="25:27" x14ac:dyDescent="0.2">
      <c r="Y43005" s="396"/>
      <c r="Z43005" s="396"/>
      <c r="AA43005" s="441"/>
    </row>
    <row r="43006" spans="25:27" x14ac:dyDescent="0.2">
      <c r="Y43006" s="396"/>
      <c r="Z43006" s="396"/>
      <c r="AA43006" s="441"/>
    </row>
    <row r="43007" spans="25:27" x14ac:dyDescent="0.2">
      <c r="Y43007" s="396"/>
      <c r="Z43007" s="396"/>
      <c r="AA43007" s="441"/>
    </row>
    <row r="43008" spans="25:27" x14ac:dyDescent="0.2">
      <c r="Y43008" s="396"/>
      <c r="Z43008" s="396"/>
      <c r="AA43008" s="441"/>
    </row>
    <row r="43009" spans="25:27" x14ac:dyDescent="0.2">
      <c r="Y43009" s="396"/>
      <c r="Z43009" s="396"/>
      <c r="AA43009" s="441"/>
    </row>
    <row r="43010" spans="25:27" x14ac:dyDescent="0.2">
      <c r="Y43010" s="396"/>
      <c r="Z43010" s="396"/>
      <c r="AA43010" s="441"/>
    </row>
    <row r="43011" spans="25:27" x14ac:dyDescent="0.2">
      <c r="Y43011" s="396"/>
      <c r="Z43011" s="396"/>
      <c r="AA43011" s="441"/>
    </row>
    <row r="43012" spans="25:27" x14ac:dyDescent="0.2">
      <c r="Y43012" s="396"/>
      <c r="Z43012" s="396"/>
      <c r="AA43012" s="441"/>
    </row>
    <row r="43013" spans="25:27" x14ac:dyDescent="0.2">
      <c r="Y43013" s="396"/>
      <c r="Z43013" s="396"/>
      <c r="AA43013" s="441"/>
    </row>
    <row r="43014" spans="25:27" x14ac:dyDescent="0.2">
      <c r="Y43014" s="396"/>
      <c r="Z43014" s="396"/>
      <c r="AA43014" s="441"/>
    </row>
    <row r="43015" spans="25:27" x14ac:dyDescent="0.2">
      <c r="Y43015" s="396"/>
      <c r="Z43015" s="396"/>
      <c r="AA43015" s="441"/>
    </row>
    <row r="43016" spans="25:27" x14ac:dyDescent="0.2">
      <c r="Y43016" s="396"/>
      <c r="Z43016" s="396"/>
      <c r="AA43016" s="441"/>
    </row>
    <row r="43017" spans="25:27" x14ac:dyDescent="0.2">
      <c r="Y43017" s="396"/>
      <c r="Z43017" s="396"/>
      <c r="AA43017" s="441"/>
    </row>
    <row r="43018" spans="25:27" x14ac:dyDescent="0.2">
      <c r="Y43018" s="396"/>
      <c r="Z43018" s="396"/>
      <c r="AA43018" s="441"/>
    </row>
    <row r="43019" spans="25:27" x14ac:dyDescent="0.2">
      <c r="Y43019" s="396"/>
      <c r="Z43019" s="396"/>
      <c r="AA43019" s="441"/>
    </row>
    <row r="43020" spans="25:27" x14ac:dyDescent="0.2">
      <c r="Y43020" s="396"/>
      <c r="Z43020" s="396"/>
      <c r="AA43020" s="441"/>
    </row>
    <row r="43021" spans="25:27" x14ac:dyDescent="0.2">
      <c r="Y43021" s="396"/>
      <c r="Z43021" s="396"/>
      <c r="AA43021" s="441"/>
    </row>
    <row r="43022" spans="25:27" x14ac:dyDescent="0.2">
      <c r="Y43022" s="396"/>
      <c r="Z43022" s="396"/>
      <c r="AA43022" s="441"/>
    </row>
    <row r="43023" spans="25:27" x14ac:dyDescent="0.2">
      <c r="Y43023" s="396"/>
      <c r="Z43023" s="396"/>
      <c r="AA43023" s="441"/>
    </row>
    <row r="43024" spans="25:27" x14ac:dyDescent="0.2">
      <c r="Y43024" s="396"/>
      <c r="Z43024" s="396"/>
      <c r="AA43024" s="441"/>
    </row>
    <row r="43025" spans="25:27" x14ac:dyDescent="0.2">
      <c r="Y43025" s="396"/>
      <c r="Z43025" s="396"/>
      <c r="AA43025" s="441"/>
    </row>
    <row r="43026" spans="25:27" x14ac:dyDescent="0.2">
      <c r="Y43026" s="396"/>
      <c r="Z43026" s="396"/>
      <c r="AA43026" s="441"/>
    </row>
    <row r="43027" spans="25:27" x14ac:dyDescent="0.2">
      <c r="Y43027" s="396"/>
      <c r="Z43027" s="396"/>
      <c r="AA43027" s="441"/>
    </row>
    <row r="43028" spans="25:27" x14ac:dyDescent="0.2">
      <c r="Y43028" s="396"/>
      <c r="Z43028" s="396"/>
      <c r="AA43028" s="441"/>
    </row>
    <row r="43029" spans="25:27" x14ac:dyDescent="0.2">
      <c r="Y43029" s="396"/>
      <c r="Z43029" s="396"/>
      <c r="AA43029" s="441"/>
    </row>
    <row r="43030" spans="25:27" x14ac:dyDescent="0.2">
      <c r="Y43030" s="396"/>
      <c r="Z43030" s="396"/>
      <c r="AA43030" s="441"/>
    </row>
    <row r="43031" spans="25:27" x14ac:dyDescent="0.2">
      <c r="Y43031" s="396"/>
      <c r="Z43031" s="396"/>
      <c r="AA43031" s="441"/>
    </row>
    <row r="43032" spans="25:27" x14ac:dyDescent="0.2">
      <c r="Y43032" s="396"/>
      <c r="Z43032" s="396"/>
      <c r="AA43032" s="441"/>
    </row>
    <row r="43033" spans="25:27" x14ac:dyDescent="0.2">
      <c r="Y43033" s="396"/>
      <c r="Z43033" s="396"/>
      <c r="AA43033" s="441"/>
    </row>
    <row r="43034" spans="25:27" x14ac:dyDescent="0.2">
      <c r="Y43034" s="396"/>
      <c r="Z43034" s="396"/>
      <c r="AA43034" s="441"/>
    </row>
    <row r="43035" spans="25:27" x14ac:dyDescent="0.2">
      <c r="Y43035" s="396"/>
      <c r="Z43035" s="396"/>
      <c r="AA43035" s="441"/>
    </row>
    <row r="43036" spans="25:27" x14ac:dyDescent="0.2">
      <c r="Y43036" s="396"/>
      <c r="Z43036" s="396"/>
      <c r="AA43036" s="441"/>
    </row>
    <row r="43037" spans="25:27" x14ac:dyDescent="0.2">
      <c r="Y43037" s="396"/>
      <c r="Z43037" s="396"/>
      <c r="AA43037" s="441"/>
    </row>
    <row r="43038" spans="25:27" x14ac:dyDescent="0.2">
      <c r="Y43038" s="396"/>
      <c r="Z43038" s="396"/>
      <c r="AA43038" s="441"/>
    </row>
    <row r="43039" spans="25:27" x14ac:dyDescent="0.2">
      <c r="Y43039" s="396"/>
      <c r="Z43039" s="396"/>
      <c r="AA43039" s="441"/>
    </row>
    <row r="43040" spans="25:27" x14ac:dyDescent="0.2">
      <c r="Y43040" s="396"/>
      <c r="Z43040" s="396"/>
      <c r="AA43040" s="441"/>
    </row>
    <row r="43041" spans="25:27" x14ac:dyDescent="0.2">
      <c r="Y43041" s="396"/>
      <c r="Z43041" s="396"/>
      <c r="AA43041" s="441"/>
    </row>
    <row r="43042" spans="25:27" x14ac:dyDescent="0.2">
      <c r="Y43042" s="396"/>
      <c r="Z43042" s="396"/>
      <c r="AA43042" s="441"/>
    </row>
    <row r="43043" spans="25:27" x14ac:dyDescent="0.2">
      <c r="Y43043" s="396"/>
      <c r="Z43043" s="396"/>
      <c r="AA43043" s="441"/>
    </row>
    <row r="43044" spans="25:27" x14ac:dyDescent="0.2">
      <c r="Y43044" s="396"/>
      <c r="Z43044" s="396"/>
      <c r="AA43044" s="441"/>
    </row>
    <row r="43045" spans="25:27" x14ac:dyDescent="0.2">
      <c r="Y43045" s="396"/>
      <c r="Z43045" s="396"/>
      <c r="AA43045" s="441"/>
    </row>
    <row r="43046" spans="25:27" x14ac:dyDescent="0.2">
      <c r="Y43046" s="396"/>
      <c r="Z43046" s="396"/>
      <c r="AA43046" s="441"/>
    </row>
    <row r="43047" spans="25:27" x14ac:dyDescent="0.2">
      <c r="Y43047" s="396"/>
      <c r="Z43047" s="396"/>
      <c r="AA43047" s="441"/>
    </row>
    <row r="43048" spans="25:27" x14ac:dyDescent="0.2">
      <c r="Y43048" s="396"/>
      <c r="Z43048" s="396"/>
      <c r="AA43048" s="441"/>
    </row>
    <row r="43049" spans="25:27" x14ac:dyDescent="0.2">
      <c r="Y43049" s="396"/>
      <c r="Z43049" s="396"/>
      <c r="AA43049" s="441"/>
    </row>
    <row r="43050" spans="25:27" x14ac:dyDescent="0.2">
      <c r="Y43050" s="396"/>
      <c r="Z43050" s="396"/>
      <c r="AA43050" s="441"/>
    </row>
    <row r="43051" spans="25:27" x14ac:dyDescent="0.2">
      <c r="Y43051" s="396"/>
      <c r="Z43051" s="396"/>
      <c r="AA43051" s="441"/>
    </row>
    <row r="43052" spans="25:27" x14ac:dyDescent="0.2">
      <c r="Y43052" s="396"/>
      <c r="Z43052" s="396"/>
      <c r="AA43052" s="441"/>
    </row>
    <row r="43053" spans="25:27" x14ac:dyDescent="0.2">
      <c r="Y43053" s="396"/>
      <c r="Z43053" s="396"/>
      <c r="AA43053" s="441"/>
    </row>
    <row r="43054" spans="25:27" x14ac:dyDescent="0.2">
      <c r="Y43054" s="396"/>
      <c r="Z43054" s="396"/>
      <c r="AA43054" s="441"/>
    </row>
    <row r="43055" spans="25:27" x14ac:dyDescent="0.2">
      <c r="Y43055" s="396"/>
      <c r="Z43055" s="396"/>
      <c r="AA43055" s="441"/>
    </row>
    <row r="43056" spans="25:27" x14ac:dyDescent="0.2">
      <c r="Y43056" s="396"/>
      <c r="Z43056" s="396"/>
      <c r="AA43056" s="441"/>
    </row>
    <row r="43057" spans="25:27" x14ac:dyDescent="0.2">
      <c r="Y43057" s="396"/>
      <c r="Z43057" s="396"/>
      <c r="AA43057" s="441"/>
    </row>
    <row r="43058" spans="25:27" x14ac:dyDescent="0.2">
      <c r="Y43058" s="396"/>
      <c r="Z43058" s="396"/>
      <c r="AA43058" s="441"/>
    </row>
    <row r="43059" spans="25:27" x14ac:dyDescent="0.2">
      <c r="Y43059" s="396"/>
      <c r="Z43059" s="396"/>
      <c r="AA43059" s="441"/>
    </row>
    <row r="43060" spans="25:27" x14ac:dyDescent="0.2">
      <c r="Y43060" s="396"/>
      <c r="Z43060" s="396"/>
      <c r="AA43060" s="441"/>
    </row>
    <row r="43061" spans="25:27" x14ac:dyDescent="0.2">
      <c r="Y43061" s="396"/>
      <c r="Z43061" s="396"/>
      <c r="AA43061" s="441"/>
    </row>
    <row r="43062" spans="25:27" x14ac:dyDescent="0.2">
      <c r="Y43062" s="396"/>
      <c r="Z43062" s="396"/>
      <c r="AA43062" s="441"/>
    </row>
    <row r="43063" spans="25:27" x14ac:dyDescent="0.2">
      <c r="Y43063" s="396"/>
      <c r="Z43063" s="396"/>
      <c r="AA43063" s="441"/>
    </row>
    <row r="43064" spans="25:27" x14ac:dyDescent="0.2">
      <c r="Y43064" s="396"/>
      <c r="Z43064" s="396"/>
      <c r="AA43064" s="441"/>
    </row>
    <row r="43065" spans="25:27" x14ac:dyDescent="0.2">
      <c r="Y43065" s="396"/>
      <c r="Z43065" s="396"/>
      <c r="AA43065" s="441"/>
    </row>
    <row r="43066" spans="25:27" x14ac:dyDescent="0.2">
      <c r="Y43066" s="396"/>
      <c r="Z43066" s="396"/>
      <c r="AA43066" s="441"/>
    </row>
    <row r="43067" spans="25:27" x14ac:dyDescent="0.2">
      <c r="Y43067" s="396"/>
      <c r="Z43067" s="396"/>
      <c r="AA43067" s="441"/>
    </row>
    <row r="43068" spans="25:27" x14ac:dyDescent="0.2">
      <c r="Y43068" s="396"/>
      <c r="Z43068" s="396"/>
      <c r="AA43068" s="441"/>
    </row>
    <row r="43069" spans="25:27" x14ac:dyDescent="0.2">
      <c r="Y43069" s="396"/>
      <c r="Z43069" s="396"/>
      <c r="AA43069" s="441"/>
    </row>
    <row r="43070" spans="25:27" x14ac:dyDescent="0.2">
      <c r="Y43070" s="396"/>
      <c r="Z43070" s="396"/>
      <c r="AA43070" s="441"/>
    </row>
    <row r="43071" spans="25:27" x14ac:dyDescent="0.2">
      <c r="Y43071" s="396"/>
      <c r="Z43071" s="396"/>
      <c r="AA43071" s="441"/>
    </row>
    <row r="43072" spans="25:27" x14ac:dyDescent="0.2">
      <c r="Y43072" s="396"/>
      <c r="Z43072" s="396"/>
      <c r="AA43072" s="441"/>
    </row>
    <row r="43073" spans="25:27" x14ac:dyDescent="0.2">
      <c r="Y43073" s="396"/>
      <c r="Z43073" s="396"/>
      <c r="AA43073" s="441"/>
    </row>
    <row r="43074" spans="25:27" x14ac:dyDescent="0.2">
      <c r="Y43074" s="396"/>
      <c r="Z43074" s="396"/>
      <c r="AA43074" s="441"/>
    </row>
    <row r="43075" spans="25:27" x14ac:dyDescent="0.2">
      <c r="Y43075" s="396"/>
      <c r="Z43075" s="396"/>
      <c r="AA43075" s="441"/>
    </row>
    <row r="43076" spans="25:27" x14ac:dyDescent="0.2">
      <c r="Y43076" s="396"/>
      <c r="Z43076" s="396"/>
      <c r="AA43076" s="441"/>
    </row>
    <row r="43077" spans="25:27" x14ac:dyDescent="0.2">
      <c r="Y43077" s="396"/>
      <c r="Z43077" s="396"/>
      <c r="AA43077" s="441"/>
    </row>
    <row r="43078" spans="25:27" x14ac:dyDescent="0.2">
      <c r="Y43078" s="396"/>
      <c r="Z43078" s="396"/>
      <c r="AA43078" s="441"/>
    </row>
    <row r="43079" spans="25:27" x14ac:dyDescent="0.2">
      <c r="Y43079" s="396"/>
      <c r="Z43079" s="396"/>
      <c r="AA43079" s="441"/>
    </row>
    <row r="43080" spans="25:27" x14ac:dyDescent="0.2">
      <c r="Y43080" s="396"/>
      <c r="Z43080" s="396"/>
      <c r="AA43080" s="441"/>
    </row>
    <row r="43081" spans="25:27" x14ac:dyDescent="0.2">
      <c r="Y43081" s="396"/>
      <c r="Z43081" s="396"/>
      <c r="AA43081" s="441"/>
    </row>
    <row r="43082" spans="25:27" x14ac:dyDescent="0.2">
      <c r="Y43082" s="396"/>
      <c r="Z43082" s="396"/>
      <c r="AA43082" s="441"/>
    </row>
    <row r="43083" spans="25:27" x14ac:dyDescent="0.2">
      <c r="Y43083" s="396"/>
      <c r="Z43083" s="396"/>
      <c r="AA43083" s="441"/>
    </row>
    <row r="43084" spans="25:27" x14ac:dyDescent="0.2">
      <c r="Y43084" s="396"/>
      <c r="Z43084" s="396"/>
      <c r="AA43084" s="441"/>
    </row>
    <row r="43085" spans="25:27" x14ac:dyDescent="0.2">
      <c r="Y43085" s="396"/>
      <c r="Z43085" s="396"/>
      <c r="AA43085" s="441"/>
    </row>
    <row r="43086" spans="25:27" x14ac:dyDescent="0.2">
      <c r="Y43086" s="396"/>
      <c r="Z43086" s="396"/>
      <c r="AA43086" s="441"/>
    </row>
    <row r="43087" spans="25:27" x14ac:dyDescent="0.2">
      <c r="Y43087" s="396"/>
      <c r="Z43087" s="396"/>
      <c r="AA43087" s="441"/>
    </row>
    <row r="43088" spans="25:27" x14ac:dyDescent="0.2">
      <c r="Y43088" s="396"/>
      <c r="Z43088" s="396"/>
      <c r="AA43088" s="441"/>
    </row>
    <row r="43089" spans="25:27" x14ac:dyDescent="0.2">
      <c r="Y43089" s="396"/>
      <c r="Z43089" s="396"/>
      <c r="AA43089" s="441"/>
    </row>
    <row r="43090" spans="25:27" x14ac:dyDescent="0.2">
      <c r="Y43090" s="396"/>
      <c r="Z43090" s="396"/>
      <c r="AA43090" s="441"/>
    </row>
    <row r="43091" spans="25:27" x14ac:dyDescent="0.2">
      <c r="Y43091" s="396"/>
      <c r="Z43091" s="396"/>
      <c r="AA43091" s="441"/>
    </row>
    <row r="43092" spans="25:27" x14ac:dyDescent="0.2">
      <c r="Y43092" s="396"/>
      <c r="Z43092" s="396"/>
      <c r="AA43092" s="441"/>
    </row>
    <row r="43093" spans="25:27" x14ac:dyDescent="0.2">
      <c r="Y43093" s="396"/>
      <c r="Z43093" s="396"/>
      <c r="AA43093" s="441"/>
    </row>
    <row r="43094" spans="25:27" x14ac:dyDescent="0.2">
      <c r="Y43094" s="396"/>
      <c r="Z43094" s="396"/>
      <c r="AA43094" s="441"/>
    </row>
    <row r="43095" spans="25:27" x14ac:dyDescent="0.2">
      <c r="Y43095" s="396"/>
      <c r="Z43095" s="396"/>
      <c r="AA43095" s="441"/>
    </row>
    <row r="43096" spans="25:27" x14ac:dyDescent="0.2">
      <c r="Y43096" s="396"/>
      <c r="Z43096" s="396"/>
      <c r="AA43096" s="441"/>
    </row>
    <row r="43097" spans="25:27" x14ac:dyDescent="0.2">
      <c r="Y43097" s="396"/>
      <c r="Z43097" s="396"/>
      <c r="AA43097" s="441"/>
    </row>
    <row r="43098" spans="25:27" x14ac:dyDescent="0.2">
      <c r="Y43098" s="396"/>
      <c r="Z43098" s="396"/>
      <c r="AA43098" s="441"/>
    </row>
    <row r="43099" spans="25:27" x14ac:dyDescent="0.2">
      <c r="Y43099" s="396"/>
      <c r="Z43099" s="396"/>
      <c r="AA43099" s="441"/>
    </row>
    <row r="43100" spans="25:27" x14ac:dyDescent="0.2">
      <c r="Y43100" s="396"/>
      <c r="Z43100" s="396"/>
      <c r="AA43100" s="441"/>
    </row>
    <row r="43101" spans="25:27" x14ac:dyDescent="0.2">
      <c r="Y43101" s="396"/>
      <c r="Z43101" s="396"/>
      <c r="AA43101" s="441"/>
    </row>
    <row r="43102" spans="25:27" x14ac:dyDescent="0.2">
      <c r="Y43102" s="396"/>
      <c r="Z43102" s="396"/>
      <c r="AA43102" s="441"/>
    </row>
    <row r="43103" spans="25:27" x14ac:dyDescent="0.2">
      <c r="Y43103" s="396"/>
      <c r="Z43103" s="396"/>
      <c r="AA43103" s="441"/>
    </row>
    <row r="43104" spans="25:27" x14ac:dyDescent="0.2">
      <c r="Y43104" s="396"/>
      <c r="Z43104" s="396"/>
      <c r="AA43104" s="441"/>
    </row>
    <row r="43105" spans="25:27" x14ac:dyDescent="0.2">
      <c r="Y43105" s="396"/>
      <c r="Z43105" s="396"/>
      <c r="AA43105" s="441"/>
    </row>
    <row r="43106" spans="25:27" x14ac:dyDescent="0.2">
      <c r="Y43106" s="396"/>
      <c r="Z43106" s="396"/>
      <c r="AA43106" s="441"/>
    </row>
    <row r="43107" spans="25:27" x14ac:dyDescent="0.2">
      <c r="Y43107" s="396"/>
      <c r="Z43107" s="396"/>
      <c r="AA43107" s="441"/>
    </row>
    <row r="43108" spans="25:27" x14ac:dyDescent="0.2">
      <c r="Y43108" s="396"/>
      <c r="Z43108" s="396"/>
      <c r="AA43108" s="441"/>
    </row>
    <row r="43109" spans="25:27" x14ac:dyDescent="0.2">
      <c r="Y43109" s="396"/>
      <c r="Z43109" s="396"/>
      <c r="AA43109" s="441"/>
    </row>
    <row r="43110" spans="25:27" x14ac:dyDescent="0.2">
      <c r="Y43110" s="396"/>
      <c r="Z43110" s="396"/>
      <c r="AA43110" s="441"/>
    </row>
    <row r="43111" spans="25:27" x14ac:dyDescent="0.2">
      <c r="Y43111" s="396"/>
      <c r="Z43111" s="396"/>
      <c r="AA43111" s="441"/>
    </row>
    <row r="43112" spans="25:27" x14ac:dyDescent="0.2">
      <c r="Y43112" s="396"/>
      <c r="Z43112" s="396"/>
      <c r="AA43112" s="441"/>
    </row>
    <row r="43113" spans="25:27" x14ac:dyDescent="0.2">
      <c r="Y43113" s="396"/>
      <c r="Z43113" s="396"/>
      <c r="AA43113" s="441"/>
    </row>
    <row r="43114" spans="25:27" x14ac:dyDescent="0.2">
      <c r="Y43114" s="396"/>
      <c r="Z43114" s="396"/>
      <c r="AA43114" s="441"/>
    </row>
    <row r="43115" spans="25:27" x14ac:dyDescent="0.2">
      <c r="Y43115" s="396"/>
      <c r="Z43115" s="396"/>
      <c r="AA43115" s="441"/>
    </row>
    <row r="43116" spans="25:27" x14ac:dyDescent="0.2">
      <c r="Y43116" s="396"/>
      <c r="Z43116" s="396"/>
      <c r="AA43116" s="441"/>
    </row>
    <row r="43117" spans="25:27" x14ac:dyDescent="0.2">
      <c r="Y43117" s="396"/>
      <c r="Z43117" s="396"/>
      <c r="AA43117" s="441"/>
    </row>
    <row r="43118" spans="25:27" x14ac:dyDescent="0.2">
      <c r="Y43118" s="396"/>
      <c r="Z43118" s="396"/>
      <c r="AA43118" s="441"/>
    </row>
    <row r="43119" spans="25:27" x14ac:dyDescent="0.2">
      <c r="Y43119" s="396"/>
      <c r="Z43119" s="396"/>
      <c r="AA43119" s="441"/>
    </row>
    <row r="43120" spans="25:27" x14ac:dyDescent="0.2">
      <c r="Y43120" s="396"/>
      <c r="Z43120" s="396"/>
      <c r="AA43120" s="441"/>
    </row>
    <row r="43121" spans="25:27" x14ac:dyDescent="0.2">
      <c r="Y43121" s="396"/>
      <c r="Z43121" s="396"/>
      <c r="AA43121" s="441"/>
    </row>
    <row r="43122" spans="25:27" x14ac:dyDescent="0.2">
      <c r="Y43122" s="396"/>
      <c r="Z43122" s="396"/>
      <c r="AA43122" s="441"/>
    </row>
    <row r="43123" spans="25:27" x14ac:dyDescent="0.2">
      <c r="Y43123" s="396"/>
      <c r="Z43123" s="396"/>
      <c r="AA43123" s="441"/>
    </row>
    <row r="43124" spans="25:27" x14ac:dyDescent="0.2">
      <c r="Y43124" s="396"/>
      <c r="Z43124" s="396"/>
      <c r="AA43124" s="441"/>
    </row>
    <row r="43125" spans="25:27" x14ac:dyDescent="0.2">
      <c r="Y43125" s="396"/>
      <c r="Z43125" s="396"/>
      <c r="AA43125" s="441"/>
    </row>
    <row r="43126" spans="25:27" x14ac:dyDescent="0.2">
      <c r="Y43126" s="396"/>
      <c r="Z43126" s="396"/>
      <c r="AA43126" s="441"/>
    </row>
    <row r="43127" spans="25:27" x14ac:dyDescent="0.2">
      <c r="Y43127" s="396"/>
      <c r="Z43127" s="396"/>
      <c r="AA43127" s="441"/>
    </row>
    <row r="43128" spans="25:27" x14ac:dyDescent="0.2">
      <c r="Y43128" s="396"/>
      <c r="Z43128" s="396"/>
      <c r="AA43128" s="441"/>
    </row>
    <row r="43129" spans="25:27" x14ac:dyDescent="0.2">
      <c r="Y43129" s="396"/>
      <c r="Z43129" s="396"/>
      <c r="AA43129" s="441"/>
    </row>
    <row r="43130" spans="25:27" x14ac:dyDescent="0.2">
      <c r="Y43130" s="396"/>
      <c r="Z43130" s="396"/>
      <c r="AA43130" s="441"/>
    </row>
    <row r="43131" spans="25:27" x14ac:dyDescent="0.2">
      <c r="Y43131" s="396"/>
      <c r="Z43131" s="396"/>
      <c r="AA43131" s="441"/>
    </row>
    <row r="43132" spans="25:27" x14ac:dyDescent="0.2">
      <c r="Y43132" s="396"/>
      <c r="Z43132" s="396"/>
      <c r="AA43132" s="441"/>
    </row>
    <row r="43133" spans="25:27" x14ac:dyDescent="0.2">
      <c r="Y43133" s="396"/>
      <c r="Z43133" s="396"/>
      <c r="AA43133" s="441"/>
    </row>
    <row r="43134" spans="25:27" x14ac:dyDescent="0.2">
      <c r="Y43134" s="396"/>
      <c r="Z43134" s="396"/>
      <c r="AA43134" s="441"/>
    </row>
    <row r="43135" spans="25:27" x14ac:dyDescent="0.2">
      <c r="Y43135" s="396"/>
      <c r="Z43135" s="396"/>
      <c r="AA43135" s="441"/>
    </row>
    <row r="43136" spans="25:27" x14ac:dyDescent="0.2">
      <c r="Y43136" s="396"/>
      <c r="Z43136" s="396"/>
      <c r="AA43136" s="441"/>
    </row>
    <row r="43137" spans="25:27" x14ac:dyDescent="0.2">
      <c r="Y43137" s="396"/>
      <c r="Z43137" s="396"/>
      <c r="AA43137" s="441"/>
    </row>
    <row r="43138" spans="25:27" x14ac:dyDescent="0.2">
      <c r="Y43138" s="396"/>
      <c r="Z43138" s="396"/>
      <c r="AA43138" s="441"/>
    </row>
    <row r="43139" spans="25:27" x14ac:dyDescent="0.2">
      <c r="Y43139" s="396"/>
      <c r="Z43139" s="396"/>
      <c r="AA43139" s="441"/>
    </row>
    <row r="43140" spans="25:27" x14ac:dyDescent="0.2">
      <c r="Y43140" s="396"/>
      <c r="Z43140" s="396"/>
      <c r="AA43140" s="441"/>
    </row>
    <row r="43141" spans="25:27" x14ac:dyDescent="0.2">
      <c r="Y43141" s="396"/>
      <c r="Z43141" s="396"/>
      <c r="AA43141" s="441"/>
    </row>
    <row r="43142" spans="25:27" x14ac:dyDescent="0.2">
      <c r="Y43142" s="396"/>
      <c r="Z43142" s="396"/>
      <c r="AA43142" s="441"/>
    </row>
    <row r="43143" spans="25:27" x14ac:dyDescent="0.2">
      <c r="Y43143" s="396"/>
      <c r="Z43143" s="396"/>
      <c r="AA43143" s="441"/>
    </row>
    <row r="43144" spans="25:27" x14ac:dyDescent="0.2">
      <c r="Y43144" s="396"/>
      <c r="Z43144" s="396"/>
      <c r="AA43144" s="441"/>
    </row>
    <row r="43145" spans="25:27" x14ac:dyDescent="0.2">
      <c r="Y43145" s="396"/>
      <c r="Z43145" s="396"/>
      <c r="AA43145" s="441"/>
    </row>
    <row r="43146" spans="25:27" x14ac:dyDescent="0.2">
      <c r="Y43146" s="396"/>
      <c r="Z43146" s="396"/>
      <c r="AA43146" s="441"/>
    </row>
    <row r="43147" spans="25:27" x14ac:dyDescent="0.2">
      <c r="Y43147" s="396"/>
      <c r="Z43147" s="396"/>
      <c r="AA43147" s="441"/>
    </row>
    <row r="43148" spans="25:27" x14ac:dyDescent="0.2">
      <c r="Y43148" s="396"/>
      <c r="Z43148" s="396"/>
      <c r="AA43148" s="441"/>
    </row>
    <row r="43149" spans="25:27" x14ac:dyDescent="0.2">
      <c r="Y43149" s="396"/>
      <c r="Z43149" s="396"/>
      <c r="AA43149" s="441"/>
    </row>
    <row r="43150" spans="25:27" x14ac:dyDescent="0.2">
      <c r="Y43150" s="396"/>
      <c r="Z43150" s="396"/>
      <c r="AA43150" s="441"/>
    </row>
    <row r="43151" spans="25:27" x14ac:dyDescent="0.2">
      <c r="Y43151" s="396"/>
      <c r="Z43151" s="396"/>
      <c r="AA43151" s="441"/>
    </row>
    <row r="43152" spans="25:27" x14ac:dyDescent="0.2">
      <c r="Y43152" s="396"/>
      <c r="Z43152" s="396"/>
      <c r="AA43152" s="441"/>
    </row>
    <row r="43153" spans="25:27" x14ac:dyDescent="0.2">
      <c r="Y43153" s="396"/>
      <c r="Z43153" s="396"/>
      <c r="AA43153" s="441"/>
    </row>
    <row r="43154" spans="25:27" x14ac:dyDescent="0.2">
      <c r="Y43154" s="396"/>
      <c r="Z43154" s="396"/>
      <c r="AA43154" s="441"/>
    </row>
    <row r="43155" spans="25:27" x14ac:dyDescent="0.2">
      <c r="Y43155" s="396"/>
      <c r="Z43155" s="396"/>
      <c r="AA43155" s="441"/>
    </row>
    <row r="43156" spans="25:27" x14ac:dyDescent="0.2">
      <c r="Y43156" s="396"/>
      <c r="Z43156" s="396"/>
      <c r="AA43156" s="441"/>
    </row>
    <row r="43157" spans="25:27" x14ac:dyDescent="0.2">
      <c r="Y43157" s="396"/>
      <c r="Z43157" s="396"/>
      <c r="AA43157" s="441"/>
    </row>
    <row r="43158" spans="25:27" x14ac:dyDescent="0.2">
      <c r="Y43158" s="396"/>
      <c r="Z43158" s="396"/>
      <c r="AA43158" s="441"/>
    </row>
    <row r="43159" spans="25:27" x14ac:dyDescent="0.2">
      <c r="Y43159" s="396"/>
      <c r="Z43159" s="396"/>
      <c r="AA43159" s="441"/>
    </row>
    <row r="43160" spans="25:27" x14ac:dyDescent="0.2">
      <c r="Y43160" s="396"/>
      <c r="Z43160" s="396"/>
      <c r="AA43160" s="441"/>
    </row>
    <row r="43161" spans="25:27" x14ac:dyDescent="0.2">
      <c r="Y43161" s="396"/>
      <c r="Z43161" s="396"/>
      <c r="AA43161" s="441"/>
    </row>
    <row r="43162" spans="25:27" x14ac:dyDescent="0.2">
      <c r="Y43162" s="396"/>
      <c r="Z43162" s="396"/>
      <c r="AA43162" s="441"/>
    </row>
    <row r="43163" spans="25:27" x14ac:dyDescent="0.2">
      <c r="Y43163" s="396"/>
      <c r="Z43163" s="396"/>
      <c r="AA43163" s="441"/>
    </row>
    <row r="43164" spans="25:27" x14ac:dyDescent="0.2">
      <c r="Y43164" s="396"/>
      <c r="Z43164" s="396"/>
      <c r="AA43164" s="441"/>
    </row>
    <row r="43165" spans="25:27" x14ac:dyDescent="0.2">
      <c r="Y43165" s="396"/>
      <c r="Z43165" s="396"/>
      <c r="AA43165" s="441"/>
    </row>
    <row r="43166" spans="25:27" x14ac:dyDescent="0.2">
      <c r="Y43166" s="396"/>
      <c r="Z43166" s="396"/>
      <c r="AA43166" s="441"/>
    </row>
    <row r="43167" spans="25:27" x14ac:dyDescent="0.2">
      <c r="Y43167" s="396"/>
      <c r="Z43167" s="396"/>
      <c r="AA43167" s="441"/>
    </row>
    <row r="43168" spans="25:27" x14ac:dyDescent="0.2">
      <c r="Y43168" s="396"/>
      <c r="Z43168" s="396"/>
      <c r="AA43168" s="441"/>
    </row>
    <row r="43169" spans="25:27" x14ac:dyDescent="0.2">
      <c r="Y43169" s="396"/>
      <c r="Z43169" s="396"/>
      <c r="AA43169" s="441"/>
    </row>
    <row r="43170" spans="25:27" x14ac:dyDescent="0.2">
      <c r="Y43170" s="396"/>
      <c r="Z43170" s="396"/>
      <c r="AA43170" s="441"/>
    </row>
    <row r="43171" spans="25:27" x14ac:dyDescent="0.2">
      <c r="Y43171" s="396"/>
      <c r="Z43171" s="396"/>
      <c r="AA43171" s="441"/>
    </row>
    <row r="43172" spans="25:27" x14ac:dyDescent="0.2">
      <c r="Y43172" s="396"/>
      <c r="Z43172" s="396"/>
      <c r="AA43172" s="441"/>
    </row>
    <row r="43173" spans="25:27" x14ac:dyDescent="0.2">
      <c r="Y43173" s="396"/>
      <c r="Z43173" s="396"/>
      <c r="AA43173" s="441"/>
    </row>
    <row r="43174" spans="25:27" x14ac:dyDescent="0.2">
      <c r="Y43174" s="396"/>
      <c r="Z43174" s="396"/>
      <c r="AA43174" s="441"/>
    </row>
    <row r="43175" spans="25:27" x14ac:dyDescent="0.2">
      <c r="Y43175" s="396"/>
      <c r="Z43175" s="396"/>
      <c r="AA43175" s="441"/>
    </row>
    <row r="43176" spans="25:27" x14ac:dyDescent="0.2">
      <c r="Y43176" s="396"/>
      <c r="Z43176" s="396"/>
      <c r="AA43176" s="441"/>
    </row>
    <row r="43177" spans="25:27" x14ac:dyDescent="0.2">
      <c r="Y43177" s="396"/>
      <c r="Z43177" s="396"/>
      <c r="AA43177" s="441"/>
    </row>
    <row r="43178" spans="25:27" x14ac:dyDescent="0.2">
      <c r="Y43178" s="396"/>
      <c r="Z43178" s="396"/>
      <c r="AA43178" s="441"/>
    </row>
    <row r="43179" spans="25:27" x14ac:dyDescent="0.2">
      <c r="Y43179" s="396"/>
      <c r="Z43179" s="396"/>
      <c r="AA43179" s="441"/>
    </row>
    <row r="43180" spans="25:27" x14ac:dyDescent="0.2">
      <c r="Y43180" s="396"/>
      <c r="Z43180" s="396"/>
      <c r="AA43180" s="441"/>
    </row>
    <row r="43181" spans="25:27" x14ac:dyDescent="0.2">
      <c r="Y43181" s="396"/>
      <c r="Z43181" s="396"/>
      <c r="AA43181" s="441"/>
    </row>
    <row r="43182" spans="25:27" x14ac:dyDescent="0.2">
      <c r="Y43182" s="396"/>
      <c r="Z43182" s="396"/>
      <c r="AA43182" s="441"/>
    </row>
    <row r="43183" spans="25:27" x14ac:dyDescent="0.2">
      <c r="Y43183" s="396"/>
      <c r="Z43183" s="396"/>
      <c r="AA43183" s="441"/>
    </row>
    <row r="43184" spans="25:27" x14ac:dyDescent="0.2">
      <c r="Y43184" s="396"/>
      <c r="Z43184" s="396"/>
      <c r="AA43184" s="441"/>
    </row>
    <row r="43185" spans="25:27" x14ac:dyDescent="0.2">
      <c r="Y43185" s="396"/>
      <c r="Z43185" s="396"/>
      <c r="AA43185" s="441"/>
    </row>
    <row r="43186" spans="25:27" x14ac:dyDescent="0.2">
      <c r="Y43186" s="396"/>
      <c r="Z43186" s="396"/>
      <c r="AA43186" s="441"/>
    </row>
    <row r="43187" spans="25:27" x14ac:dyDescent="0.2">
      <c r="Y43187" s="396"/>
      <c r="Z43187" s="396"/>
      <c r="AA43187" s="441"/>
    </row>
    <row r="43188" spans="25:27" x14ac:dyDescent="0.2">
      <c r="Y43188" s="396"/>
      <c r="Z43188" s="396"/>
      <c r="AA43188" s="441"/>
    </row>
    <row r="43189" spans="25:27" x14ac:dyDescent="0.2">
      <c r="Y43189" s="396"/>
      <c r="Z43189" s="396"/>
      <c r="AA43189" s="441"/>
    </row>
    <row r="43190" spans="25:27" x14ac:dyDescent="0.2">
      <c r="Y43190" s="396"/>
      <c r="Z43190" s="396"/>
      <c r="AA43190" s="441"/>
    </row>
    <row r="43191" spans="25:27" x14ac:dyDescent="0.2">
      <c r="Y43191" s="396"/>
      <c r="Z43191" s="396"/>
      <c r="AA43191" s="441"/>
    </row>
    <row r="43192" spans="25:27" x14ac:dyDescent="0.2">
      <c r="Y43192" s="396"/>
      <c r="Z43192" s="396"/>
      <c r="AA43192" s="441"/>
    </row>
    <row r="43193" spans="25:27" x14ac:dyDescent="0.2">
      <c r="Y43193" s="396"/>
      <c r="Z43193" s="396"/>
      <c r="AA43193" s="441"/>
    </row>
    <row r="43194" spans="25:27" x14ac:dyDescent="0.2">
      <c r="Y43194" s="396"/>
      <c r="Z43194" s="396"/>
      <c r="AA43194" s="441"/>
    </row>
    <row r="43195" spans="25:27" x14ac:dyDescent="0.2">
      <c r="Y43195" s="396"/>
      <c r="Z43195" s="396"/>
      <c r="AA43195" s="441"/>
    </row>
    <row r="43196" spans="25:27" x14ac:dyDescent="0.2">
      <c r="Y43196" s="396"/>
      <c r="Z43196" s="396"/>
      <c r="AA43196" s="441"/>
    </row>
    <row r="43197" spans="25:27" x14ac:dyDescent="0.2">
      <c r="Y43197" s="396"/>
      <c r="Z43197" s="396"/>
      <c r="AA43197" s="441"/>
    </row>
    <row r="43198" spans="25:27" x14ac:dyDescent="0.2">
      <c r="Y43198" s="396"/>
      <c r="Z43198" s="396"/>
      <c r="AA43198" s="441"/>
    </row>
    <row r="43199" spans="25:27" x14ac:dyDescent="0.2">
      <c r="Y43199" s="396"/>
      <c r="Z43199" s="396"/>
      <c r="AA43199" s="441"/>
    </row>
    <row r="43200" spans="25:27" x14ac:dyDescent="0.2">
      <c r="Y43200" s="396"/>
      <c r="Z43200" s="396"/>
      <c r="AA43200" s="441"/>
    </row>
    <row r="43201" spans="25:27" x14ac:dyDescent="0.2">
      <c r="Y43201" s="396"/>
      <c r="Z43201" s="396"/>
      <c r="AA43201" s="441"/>
    </row>
    <row r="43202" spans="25:27" x14ac:dyDescent="0.2">
      <c r="Y43202" s="396"/>
      <c r="Z43202" s="396"/>
      <c r="AA43202" s="441"/>
    </row>
    <row r="43203" spans="25:27" x14ac:dyDescent="0.2">
      <c r="Y43203" s="396"/>
      <c r="Z43203" s="396"/>
      <c r="AA43203" s="441"/>
    </row>
    <row r="43204" spans="25:27" x14ac:dyDescent="0.2">
      <c r="Y43204" s="396"/>
      <c r="Z43204" s="396"/>
      <c r="AA43204" s="441"/>
    </row>
    <row r="43205" spans="25:27" x14ac:dyDescent="0.2">
      <c r="Y43205" s="396"/>
      <c r="Z43205" s="396"/>
      <c r="AA43205" s="441"/>
    </row>
    <row r="43206" spans="25:27" x14ac:dyDescent="0.2">
      <c r="Y43206" s="396"/>
      <c r="Z43206" s="396"/>
      <c r="AA43206" s="441"/>
    </row>
    <row r="43207" spans="25:27" x14ac:dyDescent="0.2">
      <c r="Y43207" s="396"/>
      <c r="Z43207" s="396"/>
      <c r="AA43207" s="441"/>
    </row>
    <row r="43208" spans="25:27" x14ac:dyDescent="0.2">
      <c r="Y43208" s="396"/>
      <c r="Z43208" s="396"/>
      <c r="AA43208" s="441"/>
    </row>
    <row r="43209" spans="25:27" x14ac:dyDescent="0.2">
      <c r="Y43209" s="396"/>
      <c r="Z43209" s="396"/>
      <c r="AA43209" s="441"/>
    </row>
    <row r="43210" spans="25:27" x14ac:dyDescent="0.2">
      <c r="Y43210" s="396"/>
      <c r="Z43210" s="396"/>
      <c r="AA43210" s="441"/>
    </row>
    <row r="43211" spans="25:27" x14ac:dyDescent="0.2">
      <c r="Y43211" s="396"/>
      <c r="Z43211" s="396"/>
      <c r="AA43211" s="441"/>
    </row>
    <row r="43212" spans="25:27" x14ac:dyDescent="0.2">
      <c r="Y43212" s="396"/>
      <c r="Z43212" s="396"/>
      <c r="AA43212" s="441"/>
    </row>
    <row r="43213" spans="25:27" x14ac:dyDescent="0.2">
      <c r="Y43213" s="396"/>
      <c r="Z43213" s="396"/>
      <c r="AA43213" s="441"/>
    </row>
    <row r="43214" spans="25:27" x14ac:dyDescent="0.2">
      <c r="Y43214" s="396"/>
      <c r="Z43214" s="396"/>
      <c r="AA43214" s="441"/>
    </row>
    <row r="43215" spans="25:27" x14ac:dyDescent="0.2">
      <c r="Y43215" s="396"/>
      <c r="Z43215" s="396"/>
      <c r="AA43215" s="441"/>
    </row>
    <row r="43216" spans="25:27" x14ac:dyDescent="0.2">
      <c r="Y43216" s="396"/>
      <c r="Z43216" s="396"/>
      <c r="AA43216" s="441"/>
    </row>
    <row r="43217" spans="25:27" x14ac:dyDescent="0.2">
      <c r="Y43217" s="396"/>
      <c r="Z43217" s="396"/>
      <c r="AA43217" s="441"/>
    </row>
    <row r="43218" spans="25:27" x14ac:dyDescent="0.2">
      <c r="Y43218" s="396"/>
      <c r="Z43218" s="396"/>
      <c r="AA43218" s="441"/>
    </row>
    <row r="43219" spans="25:27" x14ac:dyDescent="0.2">
      <c r="Y43219" s="396"/>
      <c r="Z43219" s="396"/>
      <c r="AA43219" s="441"/>
    </row>
    <row r="43220" spans="25:27" x14ac:dyDescent="0.2">
      <c r="Y43220" s="396"/>
      <c r="Z43220" s="396"/>
      <c r="AA43220" s="441"/>
    </row>
    <row r="43221" spans="25:27" x14ac:dyDescent="0.2">
      <c r="Y43221" s="396"/>
      <c r="Z43221" s="396"/>
      <c r="AA43221" s="441"/>
    </row>
    <row r="43222" spans="25:27" x14ac:dyDescent="0.2">
      <c r="Y43222" s="396"/>
      <c r="Z43222" s="396"/>
      <c r="AA43222" s="441"/>
    </row>
    <row r="43223" spans="25:27" x14ac:dyDescent="0.2">
      <c r="Y43223" s="396"/>
      <c r="Z43223" s="396"/>
      <c r="AA43223" s="441"/>
    </row>
    <row r="43224" spans="25:27" x14ac:dyDescent="0.2">
      <c r="Y43224" s="396"/>
      <c r="Z43224" s="396"/>
      <c r="AA43224" s="441"/>
    </row>
    <row r="43225" spans="25:27" x14ac:dyDescent="0.2">
      <c r="Y43225" s="396"/>
      <c r="Z43225" s="396"/>
      <c r="AA43225" s="441"/>
    </row>
    <row r="43226" spans="25:27" x14ac:dyDescent="0.2">
      <c r="Y43226" s="396"/>
      <c r="Z43226" s="396"/>
      <c r="AA43226" s="441"/>
    </row>
    <row r="43227" spans="25:27" x14ac:dyDescent="0.2">
      <c r="Y43227" s="396"/>
      <c r="Z43227" s="396"/>
      <c r="AA43227" s="441"/>
    </row>
    <row r="43228" spans="25:27" x14ac:dyDescent="0.2">
      <c r="Y43228" s="396"/>
      <c r="Z43228" s="396"/>
      <c r="AA43228" s="441"/>
    </row>
    <row r="43229" spans="25:27" x14ac:dyDescent="0.2">
      <c r="Y43229" s="396"/>
      <c r="Z43229" s="396"/>
      <c r="AA43229" s="441"/>
    </row>
    <row r="43230" spans="25:27" x14ac:dyDescent="0.2">
      <c r="Y43230" s="396"/>
      <c r="Z43230" s="396"/>
      <c r="AA43230" s="441"/>
    </row>
    <row r="43231" spans="25:27" x14ac:dyDescent="0.2">
      <c r="Y43231" s="396"/>
      <c r="Z43231" s="396"/>
      <c r="AA43231" s="441"/>
    </row>
    <row r="43232" spans="25:27" x14ac:dyDescent="0.2">
      <c r="Y43232" s="396"/>
      <c r="Z43232" s="396"/>
      <c r="AA43232" s="441"/>
    </row>
    <row r="43233" spans="25:27" x14ac:dyDescent="0.2">
      <c r="Y43233" s="396"/>
      <c r="Z43233" s="396"/>
      <c r="AA43233" s="441"/>
    </row>
    <row r="43234" spans="25:27" x14ac:dyDescent="0.2">
      <c r="Y43234" s="396"/>
      <c r="Z43234" s="396"/>
      <c r="AA43234" s="441"/>
    </row>
    <row r="43235" spans="25:27" x14ac:dyDescent="0.2">
      <c r="Y43235" s="396"/>
      <c r="Z43235" s="396"/>
      <c r="AA43235" s="441"/>
    </row>
    <row r="43236" spans="25:27" x14ac:dyDescent="0.2">
      <c r="Y43236" s="396"/>
      <c r="Z43236" s="396"/>
      <c r="AA43236" s="441"/>
    </row>
    <row r="43237" spans="25:27" x14ac:dyDescent="0.2">
      <c r="Y43237" s="396"/>
      <c r="Z43237" s="396"/>
      <c r="AA43237" s="441"/>
    </row>
    <row r="43238" spans="25:27" x14ac:dyDescent="0.2">
      <c r="Y43238" s="396"/>
      <c r="Z43238" s="396"/>
      <c r="AA43238" s="441"/>
    </row>
    <row r="43239" spans="25:27" x14ac:dyDescent="0.2">
      <c r="Y43239" s="396"/>
      <c r="Z43239" s="396"/>
      <c r="AA43239" s="441"/>
    </row>
    <row r="43240" spans="25:27" x14ac:dyDescent="0.2">
      <c r="Y43240" s="396"/>
      <c r="Z43240" s="396"/>
      <c r="AA43240" s="441"/>
    </row>
    <row r="43241" spans="25:27" x14ac:dyDescent="0.2">
      <c r="Y43241" s="396"/>
      <c r="Z43241" s="396"/>
      <c r="AA43241" s="441"/>
    </row>
    <row r="43242" spans="25:27" x14ac:dyDescent="0.2">
      <c r="Y43242" s="396"/>
      <c r="Z43242" s="396"/>
      <c r="AA43242" s="441"/>
    </row>
    <row r="43243" spans="25:27" x14ac:dyDescent="0.2">
      <c r="Y43243" s="396"/>
      <c r="Z43243" s="396"/>
      <c r="AA43243" s="441"/>
    </row>
    <row r="43244" spans="25:27" x14ac:dyDescent="0.2">
      <c r="Y43244" s="396"/>
      <c r="Z43244" s="396"/>
      <c r="AA43244" s="441"/>
    </row>
    <row r="43245" spans="25:27" x14ac:dyDescent="0.2">
      <c r="Y43245" s="396"/>
      <c r="Z43245" s="396"/>
      <c r="AA43245" s="441"/>
    </row>
    <row r="43246" spans="25:27" x14ac:dyDescent="0.2">
      <c r="Y43246" s="396"/>
      <c r="Z43246" s="396"/>
      <c r="AA43246" s="441"/>
    </row>
    <row r="43247" spans="25:27" x14ac:dyDescent="0.2">
      <c r="Y43247" s="396"/>
      <c r="Z43247" s="396"/>
      <c r="AA43247" s="441"/>
    </row>
    <row r="43248" spans="25:27" x14ac:dyDescent="0.2">
      <c r="Y43248" s="396"/>
      <c r="Z43248" s="396"/>
      <c r="AA43248" s="441"/>
    </row>
    <row r="43249" spans="25:27" x14ac:dyDescent="0.2">
      <c r="Y43249" s="396"/>
      <c r="Z43249" s="396"/>
      <c r="AA43249" s="441"/>
    </row>
    <row r="43250" spans="25:27" x14ac:dyDescent="0.2">
      <c r="Y43250" s="396"/>
      <c r="Z43250" s="396"/>
      <c r="AA43250" s="441"/>
    </row>
    <row r="43251" spans="25:27" x14ac:dyDescent="0.2">
      <c r="Y43251" s="396"/>
      <c r="Z43251" s="396"/>
      <c r="AA43251" s="441"/>
    </row>
    <row r="43252" spans="25:27" x14ac:dyDescent="0.2">
      <c r="Y43252" s="396"/>
      <c r="Z43252" s="396"/>
      <c r="AA43252" s="441"/>
    </row>
    <row r="43253" spans="25:27" x14ac:dyDescent="0.2">
      <c r="Y43253" s="396"/>
      <c r="Z43253" s="396"/>
      <c r="AA43253" s="441"/>
    </row>
    <row r="43254" spans="25:27" x14ac:dyDescent="0.2">
      <c r="Y43254" s="396"/>
      <c r="Z43254" s="396"/>
      <c r="AA43254" s="441"/>
    </row>
    <row r="43255" spans="25:27" x14ac:dyDescent="0.2">
      <c r="Y43255" s="396"/>
      <c r="Z43255" s="396"/>
      <c r="AA43255" s="441"/>
    </row>
    <row r="43256" spans="25:27" x14ac:dyDescent="0.2">
      <c r="Y43256" s="396"/>
      <c r="Z43256" s="396"/>
      <c r="AA43256" s="441"/>
    </row>
    <row r="43257" spans="25:27" x14ac:dyDescent="0.2">
      <c r="Y43257" s="396"/>
      <c r="Z43257" s="396"/>
      <c r="AA43257" s="441"/>
    </row>
    <row r="43258" spans="25:27" x14ac:dyDescent="0.2">
      <c r="Y43258" s="396"/>
      <c r="Z43258" s="396"/>
      <c r="AA43258" s="441"/>
    </row>
    <row r="43259" spans="25:27" x14ac:dyDescent="0.2">
      <c r="Y43259" s="396"/>
      <c r="Z43259" s="396"/>
      <c r="AA43259" s="441"/>
    </row>
    <row r="43260" spans="25:27" x14ac:dyDescent="0.2">
      <c r="Y43260" s="396"/>
      <c r="Z43260" s="396"/>
      <c r="AA43260" s="441"/>
    </row>
    <row r="43261" spans="25:27" x14ac:dyDescent="0.2">
      <c r="Y43261" s="396"/>
      <c r="Z43261" s="396"/>
      <c r="AA43261" s="441"/>
    </row>
    <row r="43262" spans="25:27" x14ac:dyDescent="0.2">
      <c r="Y43262" s="396"/>
      <c r="Z43262" s="396"/>
      <c r="AA43262" s="441"/>
    </row>
    <row r="43263" spans="25:27" x14ac:dyDescent="0.2">
      <c r="Y43263" s="396"/>
      <c r="Z43263" s="396"/>
      <c r="AA43263" s="441"/>
    </row>
    <row r="43264" spans="25:27" x14ac:dyDescent="0.2">
      <c r="Y43264" s="396"/>
      <c r="Z43264" s="396"/>
      <c r="AA43264" s="441"/>
    </row>
    <row r="43265" spans="25:27" x14ac:dyDescent="0.2">
      <c r="Y43265" s="396"/>
      <c r="Z43265" s="396"/>
      <c r="AA43265" s="441"/>
    </row>
    <row r="43266" spans="25:27" x14ac:dyDescent="0.2">
      <c r="Y43266" s="396"/>
      <c r="Z43266" s="396"/>
      <c r="AA43266" s="441"/>
    </row>
    <row r="43267" spans="25:27" x14ac:dyDescent="0.2">
      <c r="Y43267" s="396"/>
      <c r="Z43267" s="396"/>
      <c r="AA43267" s="441"/>
    </row>
    <row r="43268" spans="25:27" x14ac:dyDescent="0.2">
      <c r="Y43268" s="396"/>
      <c r="Z43268" s="396"/>
      <c r="AA43268" s="441"/>
    </row>
    <row r="43269" spans="25:27" x14ac:dyDescent="0.2">
      <c r="Y43269" s="396"/>
      <c r="Z43269" s="396"/>
      <c r="AA43269" s="441"/>
    </row>
    <row r="43270" spans="25:27" x14ac:dyDescent="0.2">
      <c r="Y43270" s="396"/>
      <c r="Z43270" s="396"/>
      <c r="AA43270" s="441"/>
    </row>
    <row r="43271" spans="25:27" x14ac:dyDescent="0.2">
      <c r="Y43271" s="396"/>
      <c r="Z43271" s="396"/>
      <c r="AA43271" s="441"/>
    </row>
    <row r="43272" spans="25:27" x14ac:dyDescent="0.2">
      <c r="Y43272" s="396"/>
      <c r="Z43272" s="396"/>
      <c r="AA43272" s="441"/>
    </row>
    <row r="43273" spans="25:27" x14ac:dyDescent="0.2">
      <c r="Y43273" s="396"/>
      <c r="Z43273" s="396"/>
      <c r="AA43273" s="441"/>
    </row>
    <row r="43274" spans="25:27" x14ac:dyDescent="0.2">
      <c r="Y43274" s="396"/>
      <c r="Z43274" s="396"/>
      <c r="AA43274" s="441"/>
    </row>
    <row r="43275" spans="25:27" x14ac:dyDescent="0.2">
      <c r="Y43275" s="396"/>
      <c r="Z43275" s="396"/>
      <c r="AA43275" s="441"/>
    </row>
    <row r="43276" spans="25:27" x14ac:dyDescent="0.2">
      <c r="Y43276" s="396"/>
      <c r="Z43276" s="396"/>
      <c r="AA43276" s="441"/>
    </row>
    <row r="43277" spans="25:27" x14ac:dyDescent="0.2">
      <c r="Y43277" s="396"/>
      <c r="Z43277" s="396"/>
      <c r="AA43277" s="441"/>
    </row>
    <row r="43278" spans="25:27" x14ac:dyDescent="0.2">
      <c r="Y43278" s="396"/>
      <c r="Z43278" s="396"/>
      <c r="AA43278" s="441"/>
    </row>
    <row r="43279" spans="25:27" x14ac:dyDescent="0.2">
      <c r="Y43279" s="396"/>
      <c r="Z43279" s="396"/>
      <c r="AA43279" s="441"/>
    </row>
    <row r="43280" spans="25:27" x14ac:dyDescent="0.2">
      <c r="Y43280" s="396"/>
      <c r="Z43280" s="396"/>
      <c r="AA43280" s="441"/>
    </row>
    <row r="43281" spans="25:27" x14ac:dyDescent="0.2">
      <c r="Y43281" s="396"/>
      <c r="Z43281" s="396"/>
      <c r="AA43281" s="441"/>
    </row>
    <row r="43282" spans="25:27" x14ac:dyDescent="0.2">
      <c r="Y43282" s="396"/>
      <c r="Z43282" s="396"/>
      <c r="AA43282" s="441"/>
    </row>
    <row r="43283" spans="25:27" x14ac:dyDescent="0.2">
      <c r="Y43283" s="396"/>
      <c r="Z43283" s="396"/>
      <c r="AA43283" s="441"/>
    </row>
    <row r="43284" spans="25:27" x14ac:dyDescent="0.2">
      <c r="Y43284" s="396"/>
      <c r="Z43284" s="396"/>
      <c r="AA43284" s="441"/>
    </row>
    <row r="43285" spans="25:27" x14ac:dyDescent="0.2">
      <c r="Y43285" s="396"/>
      <c r="Z43285" s="396"/>
      <c r="AA43285" s="441"/>
    </row>
    <row r="43286" spans="25:27" x14ac:dyDescent="0.2">
      <c r="Y43286" s="396"/>
      <c r="Z43286" s="396"/>
      <c r="AA43286" s="441"/>
    </row>
    <row r="43287" spans="25:27" x14ac:dyDescent="0.2">
      <c r="Y43287" s="396"/>
      <c r="Z43287" s="396"/>
      <c r="AA43287" s="441"/>
    </row>
    <row r="43288" spans="25:27" x14ac:dyDescent="0.2">
      <c r="Y43288" s="396"/>
      <c r="Z43288" s="396"/>
      <c r="AA43288" s="441"/>
    </row>
    <row r="43289" spans="25:27" x14ac:dyDescent="0.2">
      <c r="Y43289" s="396"/>
      <c r="Z43289" s="396"/>
      <c r="AA43289" s="441"/>
    </row>
    <row r="43290" spans="25:27" x14ac:dyDescent="0.2">
      <c r="Y43290" s="396"/>
      <c r="Z43290" s="396"/>
      <c r="AA43290" s="441"/>
    </row>
    <row r="43291" spans="25:27" x14ac:dyDescent="0.2">
      <c r="Y43291" s="396"/>
      <c r="Z43291" s="396"/>
      <c r="AA43291" s="441"/>
    </row>
    <row r="43292" spans="25:27" x14ac:dyDescent="0.2">
      <c r="Y43292" s="396"/>
      <c r="Z43292" s="396"/>
      <c r="AA43292" s="441"/>
    </row>
    <row r="43293" spans="25:27" x14ac:dyDescent="0.2">
      <c r="Y43293" s="396"/>
      <c r="Z43293" s="396"/>
      <c r="AA43293" s="441"/>
    </row>
    <row r="43294" spans="25:27" x14ac:dyDescent="0.2">
      <c r="Y43294" s="396"/>
      <c r="Z43294" s="396"/>
      <c r="AA43294" s="441"/>
    </row>
    <row r="43295" spans="25:27" x14ac:dyDescent="0.2">
      <c r="Y43295" s="396"/>
      <c r="Z43295" s="396"/>
      <c r="AA43295" s="441"/>
    </row>
    <row r="43296" spans="25:27" x14ac:dyDescent="0.2">
      <c r="Y43296" s="396"/>
      <c r="Z43296" s="396"/>
      <c r="AA43296" s="441"/>
    </row>
    <row r="43297" spans="25:27" x14ac:dyDescent="0.2">
      <c r="Y43297" s="396"/>
      <c r="Z43297" s="396"/>
      <c r="AA43297" s="441"/>
    </row>
    <row r="43298" spans="25:27" x14ac:dyDescent="0.2">
      <c r="Y43298" s="396"/>
      <c r="Z43298" s="396"/>
      <c r="AA43298" s="441"/>
    </row>
    <row r="43299" spans="25:27" x14ac:dyDescent="0.2">
      <c r="Y43299" s="396"/>
      <c r="Z43299" s="396"/>
      <c r="AA43299" s="441"/>
    </row>
    <row r="43300" spans="25:27" x14ac:dyDescent="0.2">
      <c r="Y43300" s="396"/>
      <c r="Z43300" s="396"/>
      <c r="AA43300" s="441"/>
    </row>
    <row r="43301" spans="25:27" x14ac:dyDescent="0.2">
      <c r="Y43301" s="396"/>
      <c r="Z43301" s="396"/>
      <c r="AA43301" s="441"/>
    </row>
    <row r="43302" spans="25:27" x14ac:dyDescent="0.2">
      <c r="Y43302" s="396"/>
      <c r="Z43302" s="396"/>
      <c r="AA43302" s="441"/>
    </row>
    <row r="43303" spans="25:27" x14ac:dyDescent="0.2">
      <c r="Y43303" s="396"/>
      <c r="Z43303" s="396"/>
      <c r="AA43303" s="441"/>
    </row>
    <row r="43304" spans="25:27" x14ac:dyDescent="0.2">
      <c r="Y43304" s="396"/>
      <c r="Z43304" s="396"/>
      <c r="AA43304" s="441"/>
    </row>
    <row r="43305" spans="25:27" x14ac:dyDescent="0.2">
      <c r="Y43305" s="396"/>
      <c r="Z43305" s="396"/>
      <c r="AA43305" s="441"/>
    </row>
    <row r="43306" spans="25:27" x14ac:dyDescent="0.2">
      <c r="Y43306" s="396"/>
      <c r="Z43306" s="396"/>
      <c r="AA43306" s="441"/>
    </row>
    <row r="43307" spans="25:27" x14ac:dyDescent="0.2">
      <c r="Y43307" s="396"/>
      <c r="Z43307" s="396"/>
      <c r="AA43307" s="441"/>
    </row>
    <row r="43308" spans="25:27" x14ac:dyDescent="0.2">
      <c r="Y43308" s="396"/>
      <c r="Z43308" s="396"/>
      <c r="AA43308" s="441"/>
    </row>
    <row r="43309" spans="25:27" x14ac:dyDescent="0.2">
      <c r="Y43309" s="396"/>
      <c r="Z43309" s="396"/>
      <c r="AA43309" s="441"/>
    </row>
    <row r="43310" spans="25:27" x14ac:dyDescent="0.2">
      <c r="Y43310" s="396"/>
      <c r="Z43310" s="396"/>
      <c r="AA43310" s="441"/>
    </row>
    <row r="43311" spans="25:27" x14ac:dyDescent="0.2">
      <c r="Y43311" s="396"/>
      <c r="Z43311" s="396"/>
      <c r="AA43311" s="441"/>
    </row>
    <row r="43312" spans="25:27" x14ac:dyDescent="0.2">
      <c r="Y43312" s="396"/>
      <c r="Z43312" s="396"/>
      <c r="AA43312" s="441"/>
    </row>
    <row r="43313" spans="25:27" x14ac:dyDescent="0.2">
      <c r="Y43313" s="396"/>
      <c r="Z43313" s="396"/>
      <c r="AA43313" s="441"/>
    </row>
    <row r="43314" spans="25:27" x14ac:dyDescent="0.2">
      <c r="Y43314" s="396"/>
      <c r="Z43314" s="396"/>
      <c r="AA43314" s="441"/>
    </row>
    <row r="43315" spans="25:27" x14ac:dyDescent="0.2">
      <c r="Y43315" s="396"/>
      <c r="Z43315" s="396"/>
      <c r="AA43315" s="441"/>
    </row>
    <row r="43316" spans="25:27" x14ac:dyDescent="0.2">
      <c r="Y43316" s="396"/>
      <c r="Z43316" s="396"/>
      <c r="AA43316" s="441"/>
    </row>
    <row r="43317" spans="25:27" x14ac:dyDescent="0.2">
      <c r="Y43317" s="396"/>
      <c r="Z43317" s="396"/>
      <c r="AA43317" s="441"/>
    </row>
    <row r="43318" spans="25:27" x14ac:dyDescent="0.2">
      <c r="Y43318" s="396"/>
      <c r="Z43318" s="396"/>
      <c r="AA43318" s="441"/>
    </row>
    <row r="43319" spans="25:27" x14ac:dyDescent="0.2">
      <c r="Y43319" s="396"/>
      <c r="Z43319" s="396"/>
      <c r="AA43319" s="441"/>
    </row>
    <row r="43320" spans="25:27" x14ac:dyDescent="0.2">
      <c r="Y43320" s="396"/>
      <c r="Z43320" s="396"/>
      <c r="AA43320" s="441"/>
    </row>
    <row r="43321" spans="25:27" x14ac:dyDescent="0.2">
      <c r="Y43321" s="396"/>
      <c r="Z43321" s="396"/>
      <c r="AA43321" s="441"/>
    </row>
    <row r="43322" spans="25:27" x14ac:dyDescent="0.2">
      <c r="Y43322" s="396"/>
      <c r="Z43322" s="396"/>
      <c r="AA43322" s="441"/>
    </row>
    <row r="43323" spans="25:27" x14ac:dyDescent="0.2">
      <c r="Y43323" s="396"/>
      <c r="Z43323" s="396"/>
      <c r="AA43323" s="441"/>
    </row>
    <row r="43324" spans="25:27" x14ac:dyDescent="0.2">
      <c r="Y43324" s="396"/>
      <c r="Z43324" s="396"/>
      <c r="AA43324" s="441"/>
    </row>
    <row r="43325" spans="25:27" x14ac:dyDescent="0.2">
      <c r="Y43325" s="396"/>
      <c r="Z43325" s="396"/>
      <c r="AA43325" s="441"/>
    </row>
    <row r="43326" spans="25:27" x14ac:dyDescent="0.2">
      <c r="Y43326" s="396"/>
      <c r="Z43326" s="396"/>
      <c r="AA43326" s="441"/>
    </row>
    <row r="43327" spans="25:27" x14ac:dyDescent="0.2">
      <c r="Y43327" s="396"/>
      <c r="Z43327" s="396"/>
      <c r="AA43327" s="441"/>
    </row>
    <row r="43328" spans="25:27" x14ac:dyDescent="0.2">
      <c r="Y43328" s="396"/>
      <c r="Z43328" s="396"/>
      <c r="AA43328" s="441"/>
    </row>
    <row r="43329" spans="25:27" x14ac:dyDescent="0.2">
      <c r="Y43329" s="396"/>
      <c r="Z43329" s="396"/>
      <c r="AA43329" s="441"/>
    </row>
    <row r="43330" spans="25:27" x14ac:dyDescent="0.2">
      <c r="Y43330" s="396"/>
      <c r="Z43330" s="396"/>
      <c r="AA43330" s="441"/>
    </row>
    <row r="43331" spans="25:27" x14ac:dyDescent="0.2">
      <c r="Y43331" s="396"/>
      <c r="Z43331" s="396"/>
      <c r="AA43331" s="441"/>
    </row>
    <row r="43332" spans="25:27" x14ac:dyDescent="0.2">
      <c r="Y43332" s="396"/>
      <c r="Z43332" s="396"/>
      <c r="AA43332" s="441"/>
    </row>
    <row r="43333" spans="25:27" x14ac:dyDescent="0.2">
      <c r="Y43333" s="396"/>
      <c r="Z43333" s="396"/>
      <c r="AA43333" s="441"/>
    </row>
    <row r="43334" spans="25:27" x14ac:dyDescent="0.2">
      <c r="Y43334" s="396"/>
      <c r="Z43334" s="396"/>
      <c r="AA43334" s="441"/>
    </row>
    <row r="43335" spans="25:27" x14ac:dyDescent="0.2">
      <c r="Y43335" s="396"/>
      <c r="Z43335" s="396"/>
      <c r="AA43335" s="441"/>
    </row>
    <row r="43336" spans="25:27" x14ac:dyDescent="0.2">
      <c r="Y43336" s="396"/>
      <c r="Z43336" s="396"/>
      <c r="AA43336" s="441"/>
    </row>
    <row r="43337" spans="25:27" x14ac:dyDescent="0.2">
      <c r="Y43337" s="396"/>
      <c r="Z43337" s="396"/>
      <c r="AA43337" s="441"/>
    </row>
    <row r="43338" spans="25:27" x14ac:dyDescent="0.2">
      <c r="Y43338" s="396"/>
      <c r="Z43338" s="396"/>
      <c r="AA43338" s="441"/>
    </row>
    <row r="43339" spans="25:27" x14ac:dyDescent="0.2">
      <c r="Y43339" s="396"/>
      <c r="Z43339" s="396"/>
      <c r="AA43339" s="441"/>
    </row>
    <row r="43340" spans="25:27" x14ac:dyDescent="0.2">
      <c r="Y43340" s="396"/>
      <c r="Z43340" s="396"/>
      <c r="AA43340" s="441"/>
    </row>
    <row r="43341" spans="25:27" x14ac:dyDescent="0.2">
      <c r="Y43341" s="396"/>
      <c r="Z43341" s="396"/>
      <c r="AA43341" s="441"/>
    </row>
    <row r="43342" spans="25:27" x14ac:dyDescent="0.2">
      <c r="Y43342" s="396"/>
      <c r="Z43342" s="396"/>
      <c r="AA43342" s="441"/>
    </row>
    <row r="43343" spans="25:27" x14ac:dyDescent="0.2">
      <c r="Y43343" s="396"/>
      <c r="Z43343" s="396"/>
      <c r="AA43343" s="441"/>
    </row>
    <row r="43344" spans="25:27" x14ac:dyDescent="0.2">
      <c r="Y43344" s="396"/>
      <c r="Z43344" s="396"/>
      <c r="AA43344" s="441"/>
    </row>
    <row r="43345" spans="25:27" x14ac:dyDescent="0.2">
      <c r="Y43345" s="396"/>
      <c r="Z43345" s="396"/>
      <c r="AA43345" s="441"/>
    </row>
    <row r="43346" spans="25:27" x14ac:dyDescent="0.2">
      <c r="Y43346" s="396"/>
      <c r="Z43346" s="396"/>
      <c r="AA43346" s="441"/>
    </row>
    <row r="43347" spans="25:27" x14ac:dyDescent="0.2">
      <c r="Y43347" s="396"/>
      <c r="Z43347" s="396"/>
      <c r="AA43347" s="441"/>
    </row>
    <row r="43348" spans="25:27" x14ac:dyDescent="0.2">
      <c r="Y43348" s="396"/>
      <c r="Z43348" s="396"/>
      <c r="AA43348" s="441"/>
    </row>
    <row r="43349" spans="25:27" x14ac:dyDescent="0.2">
      <c r="Y43349" s="396"/>
      <c r="Z43349" s="396"/>
      <c r="AA43349" s="441"/>
    </row>
    <row r="43350" spans="25:27" x14ac:dyDescent="0.2">
      <c r="Y43350" s="396"/>
      <c r="Z43350" s="396"/>
      <c r="AA43350" s="441"/>
    </row>
    <row r="43351" spans="25:27" x14ac:dyDescent="0.2">
      <c r="Y43351" s="396"/>
      <c r="Z43351" s="396"/>
      <c r="AA43351" s="441"/>
    </row>
    <row r="43352" spans="25:27" x14ac:dyDescent="0.2">
      <c r="Y43352" s="396"/>
      <c r="Z43352" s="396"/>
      <c r="AA43352" s="441"/>
    </row>
    <row r="43353" spans="25:27" x14ac:dyDescent="0.2">
      <c r="Y43353" s="396"/>
      <c r="Z43353" s="396"/>
      <c r="AA43353" s="441"/>
    </row>
    <row r="43354" spans="25:27" x14ac:dyDescent="0.2">
      <c r="Y43354" s="396"/>
      <c r="Z43354" s="396"/>
      <c r="AA43354" s="441"/>
    </row>
    <row r="43355" spans="25:27" x14ac:dyDescent="0.2">
      <c r="Y43355" s="396"/>
      <c r="Z43355" s="396"/>
      <c r="AA43355" s="441"/>
    </row>
    <row r="43356" spans="25:27" x14ac:dyDescent="0.2">
      <c r="Y43356" s="396"/>
      <c r="Z43356" s="396"/>
      <c r="AA43356" s="441"/>
    </row>
    <row r="43357" spans="25:27" x14ac:dyDescent="0.2">
      <c r="Y43357" s="396"/>
      <c r="Z43357" s="396"/>
      <c r="AA43357" s="441"/>
    </row>
    <row r="43358" spans="25:27" x14ac:dyDescent="0.2">
      <c r="Y43358" s="396"/>
      <c r="Z43358" s="396"/>
      <c r="AA43358" s="441"/>
    </row>
    <row r="43359" spans="25:27" x14ac:dyDescent="0.2">
      <c r="Y43359" s="396"/>
      <c r="Z43359" s="396"/>
      <c r="AA43359" s="441"/>
    </row>
    <row r="43360" spans="25:27" x14ac:dyDescent="0.2">
      <c r="Y43360" s="396"/>
      <c r="Z43360" s="396"/>
      <c r="AA43360" s="441"/>
    </row>
    <row r="43361" spans="25:27" x14ac:dyDescent="0.2">
      <c r="Y43361" s="396"/>
      <c r="Z43361" s="396"/>
      <c r="AA43361" s="441"/>
    </row>
    <row r="43362" spans="25:27" x14ac:dyDescent="0.2">
      <c r="Y43362" s="396"/>
      <c r="Z43362" s="396"/>
      <c r="AA43362" s="441"/>
    </row>
    <row r="43363" spans="25:27" x14ac:dyDescent="0.2">
      <c r="Y43363" s="396"/>
      <c r="Z43363" s="396"/>
      <c r="AA43363" s="441"/>
    </row>
    <row r="43364" spans="25:27" x14ac:dyDescent="0.2">
      <c r="Y43364" s="396"/>
      <c r="Z43364" s="396"/>
      <c r="AA43364" s="441"/>
    </row>
    <row r="43365" spans="25:27" x14ac:dyDescent="0.2">
      <c r="Y43365" s="396"/>
      <c r="Z43365" s="396"/>
      <c r="AA43365" s="441"/>
    </row>
    <row r="43366" spans="25:27" x14ac:dyDescent="0.2">
      <c r="Y43366" s="396"/>
      <c r="Z43366" s="396"/>
      <c r="AA43366" s="441"/>
    </row>
    <row r="43367" spans="25:27" x14ac:dyDescent="0.2">
      <c r="Y43367" s="396"/>
      <c r="Z43367" s="396"/>
      <c r="AA43367" s="441"/>
    </row>
    <row r="43368" spans="25:27" x14ac:dyDescent="0.2">
      <c r="Y43368" s="396"/>
      <c r="Z43368" s="396"/>
      <c r="AA43368" s="441"/>
    </row>
    <row r="43369" spans="25:27" x14ac:dyDescent="0.2">
      <c r="Y43369" s="396"/>
      <c r="Z43369" s="396"/>
      <c r="AA43369" s="441"/>
    </row>
    <row r="43370" spans="25:27" x14ac:dyDescent="0.2">
      <c r="Y43370" s="396"/>
      <c r="Z43370" s="396"/>
      <c r="AA43370" s="441"/>
    </row>
    <row r="43371" spans="25:27" x14ac:dyDescent="0.2">
      <c r="Y43371" s="396"/>
      <c r="Z43371" s="396"/>
      <c r="AA43371" s="441"/>
    </row>
    <row r="43372" spans="25:27" x14ac:dyDescent="0.2">
      <c r="Y43372" s="396"/>
      <c r="Z43372" s="396"/>
      <c r="AA43372" s="441"/>
    </row>
    <row r="43373" spans="25:27" x14ac:dyDescent="0.2">
      <c r="Y43373" s="396"/>
      <c r="Z43373" s="396"/>
      <c r="AA43373" s="441"/>
    </row>
    <row r="43374" spans="25:27" x14ac:dyDescent="0.2">
      <c r="Y43374" s="396"/>
      <c r="Z43374" s="396"/>
      <c r="AA43374" s="441"/>
    </row>
    <row r="43375" spans="25:27" x14ac:dyDescent="0.2">
      <c r="Y43375" s="396"/>
      <c r="Z43375" s="396"/>
      <c r="AA43375" s="441"/>
    </row>
    <row r="43376" spans="25:27" x14ac:dyDescent="0.2">
      <c r="Y43376" s="396"/>
      <c r="Z43376" s="396"/>
      <c r="AA43376" s="441"/>
    </row>
    <row r="43377" spans="25:27" x14ac:dyDescent="0.2">
      <c r="Y43377" s="396"/>
      <c r="Z43377" s="396"/>
      <c r="AA43377" s="441"/>
    </row>
    <row r="43378" spans="25:27" x14ac:dyDescent="0.2">
      <c r="Y43378" s="396"/>
      <c r="Z43378" s="396"/>
      <c r="AA43378" s="441"/>
    </row>
    <row r="43379" spans="25:27" x14ac:dyDescent="0.2">
      <c r="Y43379" s="396"/>
      <c r="Z43379" s="396"/>
      <c r="AA43379" s="441"/>
    </row>
    <row r="43380" spans="25:27" x14ac:dyDescent="0.2">
      <c r="Y43380" s="396"/>
      <c r="Z43380" s="396"/>
      <c r="AA43380" s="441"/>
    </row>
    <row r="43381" spans="25:27" x14ac:dyDescent="0.2">
      <c r="Y43381" s="396"/>
      <c r="Z43381" s="396"/>
      <c r="AA43381" s="441"/>
    </row>
    <row r="43382" spans="25:27" x14ac:dyDescent="0.2">
      <c r="Y43382" s="396"/>
      <c r="Z43382" s="396"/>
      <c r="AA43382" s="441"/>
    </row>
    <row r="43383" spans="25:27" x14ac:dyDescent="0.2">
      <c r="Y43383" s="396"/>
      <c r="Z43383" s="396"/>
      <c r="AA43383" s="441"/>
    </row>
    <row r="43384" spans="25:27" x14ac:dyDescent="0.2">
      <c r="Y43384" s="396"/>
      <c r="Z43384" s="396"/>
      <c r="AA43384" s="441"/>
    </row>
    <row r="43385" spans="25:27" x14ac:dyDescent="0.2">
      <c r="Y43385" s="396"/>
      <c r="Z43385" s="396"/>
      <c r="AA43385" s="441"/>
    </row>
    <row r="43386" spans="25:27" x14ac:dyDescent="0.2">
      <c r="Y43386" s="396"/>
      <c r="Z43386" s="396"/>
      <c r="AA43386" s="441"/>
    </row>
    <row r="43387" spans="25:27" x14ac:dyDescent="0.2">
      <c r="Y43387" s="396"/>
      <c r="Z43387" s="396"/>
      <c r="AA43387" s="441"/>
    </row>
    <row r="43388" spans="25:27" x14ac:dyDescent="0.2">
      <c r="Y43388" s="396"/>
      <c r="Z43388" s="396"/>
      <c r="AA43388" s="441"/>
    </row>
    <row r="43389" spans="25:27" x14ac:dyDescent="0.2">
      <c r="Y43389" s="396"/>
      <c r="Z43389" s="396"/>
      <c r="AA43389" s="441"/>
    </row>
    <row r="43390" spans="25:27" x14ac:dyDescent="0.2">
      <c r="Y43390" s="396"/>
      <c r="Z43390" s="396"/>
      <c r="AA43390" s="441"/>
    </row>
    <row r="43391" spans="25:27" x14ac:dyDescent="0.2">
      <c r="Y43391" s="396"/>
      <c r="Z43391" s="396"/>
      <c r="AA43391" s="441"/>
    </row>
    <row r="43392" spans="25:27" x14ac:dyDescent="0.2">
      <c r="Y43392" s="396"/>
      <c r="Z43392" s="396"/>
      <c r="AA43392" s="441"/>
    </row>
    <row r="43393" spans="25:27" x14ac:dyDescent="0.2">
      <c r="Y43393" s="396"/>
      <c r="Z43393" s="396"/>
      <c r="AA43393" s="441"/>
    </row>
    <row r="43394" spans="25:27" x14ac:dyDescent="0.2">
      <c r="Y43394" s="396"/>
      <c r="Z43394" s="396"/>
      <c r="AA43394" s="441"/>
    </row>
    <row r="43395" spans="25:27" x14ac:dyDescent="0.2">
      <c r="Y43395" s="396"/>
      <c r="Z43395" s="396"/>
      <c r="AA43395" s="441"/>
    </row>
    <row r="43396" spans="25:27" x14ac:dyDescent="0.2">
      <c r="Y43396" s="396"/>
      <c r="Z43396" s="396"/>
      <c r="AA43396" s="441"/>
    </row>
    <row r="43397" spans="25:27" x14ac:dyDescent="0.2">
      <c r="Y43397" s="396"/>
      <c r="Z43397" s="396"/>
      <c r="AA43397" s="441"/>
    </row>
    <row r="43398" spans="25:27" x14ac:dyDescent="0.2">
      <c r="Y43398" s="396"/>
      <c r="Z43398" s="396"/>
      <c r="AA43398" s="441"/>
    </row>
    <row r="43399" spans="25:27" x14ac:dyDescent="0.2">
      <c r="Y43399" s="396"/>
      <c r="Z43399" s="396"/>
      <c r="AA43399" s="441"/>
    </row>
    <row r="43400" spans="25:27" x14ac:dyDescent="0.2">
      <c r="Y43400" s="396"/>
      <c r="Z43400" s="396"/>
      <c r="AA43400" s="441"/>
    </row>
    <row r="43401" spans="25:27" x14ac:dyDescent="0.2">
      <c r="Y43401" s="396"/>
      <c r="Z43401" s="396"/>
      <c r="AA43401" s="441"/>
    </row>
    <row r="43402" spans="25:27" x14ac:dyDescent="0.2">
      <c r="Y43402" s="396"/>
      <c r="Z43402" s="396"/>
      <c r="AA43402" s="441"/>
    </row>
    <row r="43403" spans="25:27" x14ac:dyDescent="0.2">
      <c r="Y43403" s="396"/>
      <c r="Z43403" s="396"/>
      <c r="AA43403" s="441"/>
    </row>
    <row r="43404" spans="25:27" x14ac:dyDescent="0.2">
      <c r="Y43404" s="396"/>
      <c r="Z43404" s="396"/>
      <c r="AA43404" s="441"/>
    </row>
    <row r="43405" spans="25:27" x14ac:dyDescent="0.2">
      <c r="Y43405" s="396"/>
      <c r="Z43405" s="396"/>
      <c r="AA43405" s="441"/>
    </row>
    <row r="43406" spans="25:27" x14ac:dyDescent="0.2">
      <c r="Y43406" s="396"/>
      <c r="Z43406" s="396"/>
      <c r="AA43406" s="441"/>
    </row>
    <row r="43407" spans="25:27" x14ac:dyDescent="0.2">
      <c r="Y43407" s="396"/>
      <c r="Z43407" s="396"/>
      <c r="AA43407" s="441"/>
    </row>
    <row r="43408" spans="25:27" x14ac:dyDescent="0.2">
      <c r="Y43408" s="396"/>
      <c r="Z43408" s="396"/>
      <c r="AA43408" s="441"/>
    </row>
    <row r="43409" spans="25:27" x14ac:dyDescent="0.2">
      <c r="Y43409" s="396"/>
      <c r="Z43409" s="396"/>
      <c r="AA43409" s="441"/>
    </row>
    <row r="43410" spans="25:27" x14ac:dyDescent="0.2">
      <c r="Y43410" s="396"/>
      <c r="Z43410" s="396"/>
      <c r="AA43410" s="441"/>
    </row>
    <row r="43411" spans="25:27" x14ac:dyDescent="0.2">
      <c r="Y43411" s="396"/>
      <c r="Z43411" s="396"/>
      <c r="AA43411" s="441"/>
    </row>
    <row r="43412" spans="25:27" x14ac:dyDescent="0.2">
      <c r="Y43412" s="396"/>
      <c r="Z43412" s="396"/>
      <c r="AA43412" s="441"/>
    </row>
    <row r="43413" spans="25:27" x14ac:dyDescent="0.2">
      <c r="Y43413" s="396"/>
      <c r="Z43413" s="396"/>
      <c r="AA43413" s="441"/>
    </row>
    <row r="43414" spans="25:27" x14ac:dyDescent="0.2">
      <c r="Y43414" s="396"/>
      <c r="Z43414" s="396"/>
      <c r="AA43414" s="441"/>
    </row>
    <row r="43415" spans="25:27" x14ac:dyDescent="0.2">
      <c r="Y43415" s="396"/>
      <c r="Z43415" s="396"/>
      <c r="AA43415" s="441"/>
    </row>
    <row r="43416" spans="25:27" x14ac:dyDescent="0.2">
      <c r="Y43416" s="396"/>
      <c r="Z43416" s="396"/>
      <c r="AA43416" s="441"/>
    </row>
    <row r="43417" spans="25:27" x14ac:dyDescent="0.2">
      <c r="Y43417" s="396"/>
      <c r="Z43417" s="396"/>
      <c r="AA43417" s="441"/>
    </row>
    <row r="43418" spans="25:27" x14ac:dyDescent="0.2">
      <c r="Y43418" s="396"/>
      <c r="Z43418" s="396"/>
      <c r="AA43418" s="441"/>
    </row>
    <row r="43419" spans="25:27" x14ac:dyDescent="0.2">
      <c r="Y43419" s="396"/>
      <c r="Z43419" s="396"/>
      <c r="AA43419" s="441"/>
    </row>
    <row r="43420" spans="25:27" x14ac:dyDescent="0.2">
      <c r="Y43420" s="396"/>
      <c r="Z43420" s="396"/>
      <c r="AA43420" s="441"/>
    </row>
    <row r="43421" spans="25:27" x14ac:dyDescent="0.2">
      <c r="Y43421" s="396"/>
      <c r="Z43421" s="396"/>
      <c r="AA43421" s="441"/>
    </row>
    <row r="43422" spans="25:27" x14ac:dyDescent="0.2">
      <c r="Y43422" s="396"/>
      <c r="Z43422" s="396"/>
      <c r="AA43422" s="441"/>
    </row>
    <row r="43423" spans="25:27" x14ac:dyDescent="0.2">
      <c r="Y43423" s="396"/>
      <c r="Z43423" s="396"/>
      <c r="AA43423" s="441"/>
    </row>
    <row r="43424" spans="25:27" x14ac:dyDescent="0.2">
      <c r="Y43424" s="396"/>
      <c r="Z43424" s="396"/>
      <c r="AA43424" s="441"/>
    </row>
    <row r="43425" spans="25:27" x14ac:dyDescent="0.2">
      <c r="Y43425" s="396"/>
      <c r="Z43425" s="396"/>
      <c r="AA43425" s="441"/>
    </row>
    <row r="43426" spans="25:27" x14ac:dyDescent="0.2">
      <c r="Y43426" s="396"/>
      <c r="Z43426" s="396"/>
      <c r="AA43426" s="441"/>
    </row>
    <row r="43427" spans="25:27" x14ac:dyDescent="0.2">
      <c r="Y43427" s="396"/>
      <c r="Z43427" s="396"/>
      <c r="AA43427" s="441"/>
    </row>
    <row r="43428" spans="25:27" x14ac:dyDescent="0.2">
      <c r="Y43428" s="396"/>
      <c r="Z43428" s="396"/>
      <c r="AA43428" s="441"/>
    </row>
    <row r="43429" spans="25:27" x14ac:dyDescent="0.2">
      <c r="Y43429" s="396"/>
      <c r="Z43429" s="396"/>
      <c r="AA43429" s="441"/>
    </row>
    <row r="43430" spans="25:27" x14ac:dyDescent="0.2">
      <c r="Y43430" s="396"/>
      <c r="Z43430" s="396"/>
      <c r="AA43430" s="441"/>
    </row>
    <row r="43431" spans="25:27" x14ac:dyDescent="0.2">
      <c r="Y43431" s="396"/>
      <c r="Z43431" s="396"/>
      <c r="AA43431" s="441"/>
    </row>
    <row r="43432" spans="25:27" x14ac:dyDescent="0.2">
      <c r="Y43432" s="396"/>
      <c r="Z43432" s="396"/>
      <c r="AA43432" s="441"/>
    </row>
    <row r="43433" spans="25:27" x14ac:dyDescent="0.2">
      <c r="Y43433" s="396"/>
      <c r="Z43433" s="396"/>
      <c r="AA43433" s="441"/>
    </row>
    <row r="43434" spans="25:27" x14ac:dyDescent="0.2">
      <c r="Y43434" s="396"/>
      <c r="Z43434" s="396"/>
      <c r="AA43434" s="441"/>
    </row>
    <row r="43435" spans="25:27" x14ac:dyDescent="0.2">
      <c r="Y43435" s="396"/>
      <c r="Z43435" s="396"/>
      <c r="AA43435" s="441"/>
    </row>
    <row r="43436" spans="25:27" x14ac:dyDescent="0.2">
      <c r="Y43436" s="396"/>
      <c r="Z43436" s="396"/>
      <c r="AA43436" s="441"/>
    </row>
    <row r="43437" spans="25:27" x14ac:dyDescent="0.2">
      <c r="Y43437" s="396"/>
      <c r="Z43437" s="396"/>
      <c r="AA43437" s="441"/>
    </row>
    <row r="43438" spans="25:27" x14ac:dyDescent="0.2">
      <c r="Y43438" s="396"/>
      <c r="Z43438" s="396"/>
      <c r="AA43438" s="441"/>
    </row>
    <row r="43439" spans="25:27" x14ac:dyDescent="0.2">
      <c r="Y43439" s="396"/>
      <c r="Z43439" s="396"/>
      <c r="AA43439" s="441"/>
    </row>
    <row r="43440" spans="25:27" x14ac:dyDescent="0.2">
      <c r="Y43440" s="396"/>
      <c r="Z43440" s="396"/>
      <c r="AA43440" s="441"/>
    </row>
    <row r="43441" spans="25:27" x14ac:dyDescent="0.2">
      <c r="Y43441" s="396"/>
      <c r="Z43441" s="396"/>
      <c r="AA43441" s="441"/>
    </row>
    <row r="43442" spans="25:27" x14ac:dyDescent="0.2">
      <c r="Y43442" s="396"/>
      <c r="Z43442" s="396"/>
      <c r="AA43442" s="441"/>
    </row>
    <row r="43443" spans="25:27" x14ac:dyDescent="0.2">
      <c r="Y43443" s="396"/>
      <c r="Z43443" s="396"/>
      <c r="AA43443" s="441"/>
    </row>
    <row r="43444" spans="25:27" x14ac:dyDescent="0.2">
      <c r="Y43444" s="396"/>
      <c r="Z43444" s="396"/>
      <c r="AA43444" s="441"/>
    </row>
    <row r="43445" spans="25:27" x14ac:dyDescent="0.2">
      <c r="Y43445" s="396"/>
      <c r="Z43445" s="396"/>
      <c r="AA43445" s="441"/>
    </row>
    <row r="43446" spans="25:27" x14ac:dyDescent="0.2">
      <c r="Y43446" s="396"/>
      <c r="Z43446" s="396"/>
      <c r="AA43446" s="441"/>
    </row>
    <row r="43447" spans="25:27" x14ac:dyDescent="0.2">
      <c r="Y43447" s="396"/>
      <c r="Z43447" s="396"/>
      <c r="AA43447" s="441"/>
    </row>
    <row r="43448" spans="25:27" x14ac:dyDescent="0.2">
      <c r="Y43448" s="396"/>
      <c r="Z43448" s="396"/>
      <c r="AA43448" s="441"/>
    </row>
    <row r="43449" spans="25:27" x14ac:dyDescent="0.2">
      <c r="Y43449" s="396"/>
      <c r="Z43449" s="396"/>
      <c r="AA43449" s="441"/>
    </row>
    <row r="43450" spans="25:27" x14ac:dyDescent="0.2">
      <c r="Y43450" s="396"/>
      <c r="Z43450" s="396"/>
      <c r="AA43450" s="441"/>
    </row>
    <row r="43451" spans="25:27" x14ac:dyDescent="0.2">
      <c r="Y43451" s="396"/>
      <c r="Z43451" s="396"/>
      <c r="AA43451" s="441"/>
    </row>
    <row r="43452" spans="25:27" x14ac:dyDescent="0.2">
      <c r="Y43452" s="396"/>
      <c r="Z43452" s="396"/>
      <c r="AA43452" s="441"/>
    </row>
    <row r="43453" spans="25:27" x14ac:dyDescent="0.2">
      <c r="Y43453" s="396"/>
      <c r="Z43453" s="396"/>
      <c r="AA43453" s="441"/>
    </row>
    <row r="43454" spans="25:27" x14ac:dyDescent="0.2">
      <c r="Y43454" s="396"/>
      <c r="Z43454" s="396"/>
      <c r="AA43454" s="441"/>
    </row>
    <row r="43455" spans="25:27" x14ac:dyDescent="0.2">
      <c r="Y43455" s="396"/>
      <c r="Z43455" s="396"/>
      <c r="AA43455" s="441"/>
    </row>
    <row r="43456" spans="25:27" x14ac:dyDescent="0.2">
      <c r="Y43456" s="396"/>
      <c r="Z43456" s="396"/>
      <c r="AA43456" s="441"/>
    </row>
    <row r="43457" spans="25:27" x14ac:dyDescent="0.2">
      <c r="Y43457" s="396"/>
      <c r="Z43457" s="396"/>
      <c r="AA43457" s="441"/>
    </row>
    <row r="43458" spans="25:27" x14ac:dyDescent="0.2">
      <c r="Y43458" s="396"/>
      <c r="Z43458" s="396"/>
      <c r="AA43458" s="441"/>
    </row>
    <row r="43459" spans="25:27" x14ac:dyDescent="0.2">
      <c r="Y43459" s="396"/>
      <c r="Z43459" s="396"/>
      <c r="AA43459" s="441"/>
    </row>
    <row r="43460" spans="25:27" x14ac:dyDescent="0.2">
      <c r="Y43460" s="396"/>
      <c r="Z43460" s="396"/>
      <c r="AA43460" s="441"/>
    </row>
    <row r="43461" spans="25:27" x14ac:dyDescent="0.2">
      <c r="Y43461" s="396"/>
      <c r="Z43461" s="396"/>
      <c r="AA43461" s="441"/>
    </row>
    <row r="43462" spans="25:27" x14ac:dyDescent="0.2">
      <c r="Y43462" s="396"/>
      <c r="Z43462" s="396"/>
      <c r="AA43462" s="441"/>
    </row>
    <row r="43463" spans="25:27" x14ac:dyDescent="0.2">
      <c r="Y43463" s="396"/>
      <c r="Z43463" s="396"/>
      <c r="AA43463" s="441"/>
    </row>
    <row r="43464" spans="25:27" x14ac:dyDescent="0.2">
      <c r="Y43464" s="396"/>
      <c r="Z43464" s="396"/>
      <c r="AA43464" s="441"/>
    </row>
    <row r="43465" spans="25:27" x14ac:dyDescent="0.2">
      <c r="Y43465" s="396"/>
      <c r="Z43465" s="396"/>
      <c r="AA43465" s="441"/>
    </row>
    <row r="43466" spans="25:27" x14ac:dyDescent="0.2">
      <c r="Y43466" s="396"/>
      <c r="Z43466" s="396"/>
      <c r="AA43466" s="441"/>
    </row>
    <row r="43467" spans="25:27" x14ac:dyDescent="0.2">
      <c r="Y43467" s="396"/>
      <c r="Z43467" s="396"/>
      <c r="AA43467" s="441"/>
    </row>
    <row r="43468" spans="25:27" x14ac:dyDescent="0.2">
      <c r="Y43468" s="396"/>
      <c r="Z43468" s="396"/>
      <c r="AA43468" s="441"/>
    </row>
    <row r="43469" spans="25:27" x14ac:dyDescent="0.2">
      <c r="Y43469" s="396"/>
      <c r="Z43469" s="396"/>
      <c r="AA43469" s="441"/>
    </row>
    <row r="43470" spans="25:27" x14ac:dyDescent="0.2">
      <c r="Y43470" s="396"/>
      <c r="Z43470" s="396"/>
      <c r="AA43470" s="441"/>
    </row>
    <row r="43471" spans="25:27" x14ac:dyDescent="0.2">
      <c r="Y43471" s="396"/>
      <c r="Z43471" s="396"/>
      <c r="AA43471" s="441"/>
    </row>
    <row r="43472" spans="25:27" x14ac:dyDescent="0.2">
      <c r="Y43472" s="396"/>
      <c r="Z43472" s="396"/>
      <c r="AA43472" s="441"/>
    </row>
    <row r="43473" spans="25:27" x14ac:dyDescent="0.2">
      <c r="Y43473" s="396"/>
      <c r="Z43473" s="396"/>
      <c r="AA43473" s="441"/>
    </row>
    <row r="43474" spans="25:27" x14ac:dyDescent="0.2">
      <c r="Y43474" s="396"/>
      <c r="Z43474" s="396"/>
      <c r="AA43474" s="441"/>
    </row>
    <row r="43475" spans="25:27" x14ac:dyDescent="0.2">
      <c r="Y43475" s="396"/>
      <c r="Z43475" s="396"/>
      <c r="AA43475" s="441"/>
    </row>
    <row r="43476" spans="25:27" x14ac:dyDescent="0.2">
      <c r="Y43476" s="396"/>
      <c r="Z43476" s="396"/>
      <c r="AA43476" s="441"/>
    </row>
    <row r="43477" spans="25:27" x14ac:dyDescent="0.2">
      <c r="Y43477" s="396"/>
      <c r="Z43477" s="396"/>
      <c r="AA43477" s="441"/>
    </row>
    <row r="43478" spans="25:27" x14ac:dyDescent="0.2">
      <c r="Y43478" s="396"/>
      <c r="Z43478" s="396"/>
      <c r="AA43478" s="441"/>
    </row>
    <row r="43479" spans="25:27" x14ac:dyDescent="0.2">
      <c r="Y43479" s="396"/>
      <c r="Z43479" s="396"/>
      <c r="AA43479" s="441"/>
    </row>
    <row r="43480" spans="25:27" x14ac:dyDescent="0.2">
      <c r="Y43480" s="396"/>
      <c r="Z43480" s="396"/>
      <c r="AA43480" s="441"/>
    </row>
    <row r="43481" spans="25:27" x14ac:dyDescent="0.2">
      <c r="Y43481" s="396"/>
      <c r="Z43481" s="396"/>
      <c r="AA43481" s="441"/>
    </row>
    <row r="43482" spans="25:27" x14ac:dyDescent="0.2">
      <c r="Y43482" s="396"/>
      <c r="Z43482" s="396"/>
      <c r="AA43482" s="441"/>
    </row>
    <row r="43483" spans="25:27" x14ac:dyDescent="0.2">
      <c r="Y43483" s="396"/>
      <c r="Z43483" s="396"/>
      <c r="AA43483" s="441"/>
    </row>
    <row r="43484" spans="25:27" x14ac:dyDescent="0.2">
      <c r="Y43484" s="396"/>
      <c r="Z43484" s="396"/>
      <c r="AA43484" s="441"/>
    </row>
    <row r="43485" spans="25:27" x14ac:dyDescent="0.2">
      <c r="Y43485" s="396"/>
      <c r="Z43485" s="396"/>
      <c r="AA43485" s="441"/>
    </row>
    <row r="43486" spans="25:27" x14ac:dyDescent="0.2">
      <c r="Y43486" s="396"/>
      <c r="Z43486" s="396"/>
      <c r="AA43486" s="441"/>
    </row>
    <row r="43487" spans="25:27" x14ac:dyDescent="0.2">
      <c r="Y43487" s="396"/>
      <c r="Z43487" s="396"/>
      <c r="AA43487" s="441"/>
    </row>
    <row r="43488" spans="25:27" x14ac:dyDescent="0.2">
      <c r="Y43488" s="396"/>
      <c r="Z43488" s="396"/>
      <c r="AA43488" s="441"/>
    </row>
    <row r="43489" spans="25:27" x14ac:dyDescent="0.2">
      <c r="Y43489" s="396"/>
      <c r="Z43489" s="396"/>
      <c r="AA43489" s="441"/>
    </row>
    <row r="43490" spans="25:27" x14ac:dyDescent="0.2">
      <c r="Y43490" s="396"/>
      <c r="Z43490" s="396"/>
      <c r="AA43490" s="441"/>
    </row>
    <row r="43491" spans="25:27" x14ac:dyDescent="0.2">
      <c r="Y43491" s="396"/>
      <c r="Z43491" s="396"/>
      <c r="AA43491" s="441"/>
    </row>
    <row r="43492" spans="25:27" x14ac:dyDescent="0.2">
      <c r="Y43492" s="396"/>
      <c r="Z43492" s="396"/>
      <c r="AA43492" s="441"/>
    </row>
    <row r="43493" spans="25:27" x14ac:dyDescent="0.2">
      <c r="Y43493" s="396"/>
      <c r="Z43493" s="396"/>
      <c r="AA43493" s="441"/>
    </row>
    <row r="43494" spans="25:27" x14ac:dyDescent="0.2">
      <c r="Y43494" s="396"/>
      <c r="Z43494" s="396"/>
      <c r="AA43494" s="441"/>
    </row>
    <row r="43495" spans="25:27" x14ac:dyDescent="0.2">
      <c r="Y43495" s="396"/>
      <c r="Z43495" s="396"/>
      <c r="AA43495" s="441"/>
    </row>
    <row r="43496" spans="25:27" x14ac:dyDescent="0.2">
      <c r="Y43496" s="396"/>
      <c r="Z43496" s="396"/>
      <c r="AA43496" s="441"/>
    </row>
    <row r="43497" spans="25:27" x14ac:dyDescent="0.2">
      <c r="Y43497" s="396"/>
      <c r="Z43497" s="396"/>
      <c r="AA43497" s="441"/>
    </row>
    <row r="43498" spans="25:27" x14ac:dyDescent="0.2">
      <c r="Y43498" s="396"/>
      <c r="Z43498" s="396"/>
      <c r="AA43498" s="441"/>
    </row>
    <row r="43499" spans="25:27" x14ac:dyDescent="0.2">
      <c r="Y43499" s="396"/>
      <c r="Z43499" s="396"/>
      <c r="AA43499" s="441"/>
    </row>
    <row r="43500" spans="25:27" x14ac:dyDescent="0.2">
      <c r="Y43500" s="396"/>
      <c r="Z43500" s="396"/>
      <c r="AA43500" s="441"/>
    </row>
    <row r="43501" spans="25:27" x14ac:dyDescent="0.2">
      <c r="Y43501" s="396"/>
      <c r="Z43501" s="396"/>
      <c r="AA43501" s="441"/>
    </row>
    <row r="43502" spans="25:27" x14ac:dyDescent="0.2">
      <c r="Y43502" s="396"/>
      <c r="Z43502" s="396"/>
      <c r="AA43502" s="441"/>
    </row>
    <row r="43503" spans="25:27" x14ac:dyDescent="0.2">
      <c r="Y43503" s="396"/>
      <c r="Z43503" s="396"/>
      <c r="AA43503" s="441"/>
    </row>
    <row r="43504" spans="25:27" x14ac:dyDescent="0.2">
      <c r="Y43504" s="396"/>
      <c r="Z43504" s="396"/>
      <c r="AA43504" s="441"/>
    </row>
    <row r="43505" spans="25:27" x14ac:dyDescent="0.2">
      <c r="Y43505" s="396"/>
      <c r="Z43505" s="396"/>
      <c r="AA43505" s="441"/>
    </row>
    <row r="43506" spans="25:27" x14ac:dyDescent="0.2">
      <c r="Y43506" s="396"/>
      <c r="Z43506" s="396"/>
      <c r="AA43506" s="441"/>
    </row>
    <row r="43507" spans="25:27" x14ac:dyDescent="0.2">
      <c r="Y43507" s="396"/>
      <c r="Z43507" s="396"/>
      <c r="AA43507" s="441"/>
    </row>
    <row r="43508" spans="25:27" x14ac:dyDescent="0.2">
      <c r="Y43508" s="396"/>
      <c r="Z43508" s="396"/>
      <c r="AA43508" s="441"/>
    </row>
    <row r="43509" spans="25:27" x14ac:dyDescent="0.2">
      <c r="Y43509" s="396"/>
      <c r="Z43509" s="396"/>
      <c r="AA43509" s="441"/>
    </row>
    <row r="43510" spans="25:27" x14ac:dyDescent="0.2">
      <c r="Y43510" s="396"/>
      <c r="Z43510" s="396"/>
      <c r="AA43510" s="441"/>
    </row>
    <row r="43511" spans="25:27" x14ac:dyDescent="0.2">
      <c r="Y43511" s="396"/>
      <c r="Z43511" s="396"/>
      <c r="AA43511" s="441"/>
    </row>
    <row r="43512" spans="25:27" x14ac:dyDescent="0.2">
      <c r="Y43512" s="396"/>
      <c r="Z43512" s="396"/>
      <c r="AA43512" s="441"/>
    </row>
    <row r="43513" spans="25:27" x14ac:dyDescent="0.2">
      <c r="Y43513" s="396"/>
      <c r="Z43513" s="396"/>
      <c r="AA43513" s="441"/>
    </row>
    <row r="43514" spans="25:27" x14ac:dyDescent="0.2">
      <c r="Y43514" s="396"/>
      <c r="Z43514" s="396"/>
      <c r="AA43514" s="441"/>
    </row>
    <row r="43515" spans="25:27" x14ac:dyDescent="0.2">
      <c r="Y43515" s="396"/>
      <c r="Z43515" s="396"/>
      <c r="AA43515" s="441"/>
    </row>
    <row r="43516" spans="25:27" x14ac:dyDescent="0.2">
      <c r="Y43516" s="396"/>
      <c r="Z43516" s="396"/>
      <c r="AA43516" s="441"/>
    </row>
    <row r="43517" spans="25:27" x14ac:dyDescent="0.2">
      <c r="Y43517" s="396"/>
      <c r="Z43517" s="396"/>
      <c r="AA43517" s="441"/>
    </row>
    <row r="43518" spans="25:27" x14ac:dyDescent="0.2">
      <c r="Y43518" s="396"/>
      <c r="Z43518" s="396"/>
      <c r="AA43518" s="441"/>
    </row>
    <row r="43519" spans="25:27" x14ac:dyDescent="0.2">
      <c r="Y43519" s="396"/>
      <c r="Z43519" s="396"/>
      <c r="AA43519" s="441"/>
    </row>
    <row r="43520" spans="25:27" x14ac:dyDescent="0.2">
      <c r="Y43520" s="396"/>
      <c r="Z43520" s="396"/>
      <c r="AA43520" s="441"/>
    </row>
    <row r="43521" spans="25:27" x14ac:dyDescent="0.2">
      <c r="Y43521" s="396"/>
      <c r="Z43521" s="396"/>
      <c r="AA43521" s="441"/>
    </row>
    <row r="43522" spans="25:27" x14ac:dyDescent="0.2">
      <c r="Y43522" s="396"/>
      <c r="Z43522" s="396"/>
      <c r="AA43522" s="441"/>
    </row>
    <row r="43523" spans="25:27" x14ac:dyDescent="0.2">
      <c r="Y43523" s="396"/>
      <c r="Z43523" s="396"/>
      <c r="AA43523" s="441"/>
    </row>
    <row r="43524" spans="25:27" x14ac:dyDescent="0.2">
      <c r="Y43524" s="396"/>
      <c r="Z43524" s="396"/>
      <c r="AA43524" s="441"/>
    </row>
    <row r="43525" spans="25:27" x14ac:dyDescent="0.2">
      <c r="Y43525" s="396"/>
      <c r="Z43525" s="396"/>
      <c r="AA43525" s="441"/>
    </row>
    <row r="43526" spans="25:27" x14ac:dyDescent="0.2">
      <c r="Y43526" s="396"/>
      <c r="Z43526" s="396"/>
      <c r="AA43526" s="441"/>
    </row>
    <row r="43527" spans="25:27" x14ac:dyDescent="0.2">
      <c r="Y43527" s="396"/>
      <c r="Z43527" s="396"/>
      <c r="AA43527" s="441"/>
    </row>
    <row r="43528" spans="25:27" x14ac:dyDescent="0.2">
      <c r="Y43528" s="396"/>
      <c r="Z43528" s="396"/>
      <c r="AA43528" s="441"/>
    </row>
    <row r="43529" spans="25:27" x14ac:dyDescent="0.2">
      <c r="Y43529" s="396"/>
      <c r="Z43529" s="396"/>
      <c r="AA43529" s="441"/>
    </row>
    <row r="43530" spans="25:27" x14ac:dyDescent="0.2">
      <c r="Y43530" s="396"/>
      <c r="Z43530" s="396"/>
      <c r="AA43530" s="441"/>
    </row>
    <row r="43531" spans="25:27" x14ac:dyDescent="0.2">
      <c r="Y43531" s="396"/>
      <c r="Z43531" s="396"/>
      <c r="AA43531" s="441"/>
    </row>
    <row r="43532" spans="25:27" x14ac:dyDescent="0.2">
      <c r="Y43532" s="396"/>
      <c r="Z43532" s="396"/>
      <c r="AA43532" s="441"/>
    </row>
    <row r="43533" spans="25:27" x14ac:dyDescent="0.2">
      <c r="Y43533" s="396"/>
      <c r="Z43533" s="396"/>
      <c r="AA43533" s="441"/>
    </row>
    <row r="43534" spans="25:27" x14ac:dyDescent="0.2">
      <c r="Y43534" s="396"/>
      <c r="Z43534" s="396"/>
      <c r="AA43534" s="441"/>
    </row>
    <row r="43535" spans="25:27" x14ac:dyDescent="0.2">
      <c r="Y43535" s="396"/>
      <c r="Z43535" s="396"/>
      <c r="AA43535" s="441"/>
    </row>
    <row r="43536" spans="25:27" x14ac:dyDescent="0.2">
      <c r="Y43536" s="396"/>
      <c r="Z43536" s="396"/>
      <c r="AA43536" s="441"/>
    </row>
    <row r="43537" spans="25:27" x14ac:dyDescent="0.2">
      <c r="Y43537" s="396"/>
      <c r="Z43537" s="396"/>
      <c r="AA43537" s="441"/>
    </row>
    <row r="43538" spans="25:27" x14ac:dyDescent="0.2">
      <c r="Y43538" s="396"/>
      <c r="Z43538" s="396"/>
      <c r="AA43538" s="441"/>
    </row>
    <row r="43539" spans="25:27" x14ac:dyDescent="0.2">
      <c r="Y43539" s="396"/>
      <c r="Z43539" s="396"/>
      <c r="AA43539" s="441"/>
    </row>
    <row r="43540" spans="25:27" x14ac:dyDescent="0.2">
      <c r="Y43540" s="396"/>
      <c r="Z43540" s="396"/>
      <c r="AA43540" s="441"/>
    </row>
    <row r="43541" spans="25:27" x14ac:dyDescent="0.2">
      <c r="Y43541" s="396"/>
      <c r="Z43541" s="396"/>
      <c r="AA43541" s="441"/>
    </row>
    <row r="43542" spans="25:27" x14ac:dyDescent="0.2">
      <c r="Y43542" s="396"/>
      <c r="Z43542" s="396"/>
      <c r="AA43542" s="441"/>
    </row>
    <row r="43543" spans="25:27" x14ac:dyDescent="0.2">
      <c r="Y43543" s="396"/>
      <c r="Z43543" s="396"/>
      <c r="AA43543" s="441"/>
    </row>
    <row r="43544" spans="25:27" x14ac:dyDescent="0.2">
      <c r="Y43544" s="396"/>
      <c r="Z43544" s="396"/>
      <c r="AA43544" s="441"/>
    </row>
    <row r="43545" spans="25:27" x14ac:dyDescent="0.2">
      <c r="Y43545" s="396"/>
      <c r="Z43545" s="396"/>
      <c r="AA43545" s="441"/>
    </row>
    <row r="43546" spans="25:27" x14ac:dyDescent="0.2">
      <c r="Y43546" s="396"/>
      <c r="Z43546" s="396"/>
      <c r="AA43546" s="441"/>
    </row>
    <row r="43547" spans="25:27" x14ac:dyDescent="0.2">
      <c r="Y43547" s="396"/>
      <c r="Z43547" s="396"/>
      <c r="AA43547" s="441"/>
    </row>
    <row r="43548" spans="25:27" x14ac:dyDescent="0.2">
      <c r="Y43548" s="396"/>
      <c r="Z43548" s="396"/>
      <c r="AA43548" s="441"/>
    </row>
    <row r="43549" spans="25:27" x14ac:dyDescent="0.2">
      <c r="Y43549" s="396"/>
      <c r="Z43549" s="396"/>
      <c r="AA43549" s="441"/>
    </row>
    <row r="43550" spans="25:27" x14ac:dyDescent="0.2">
      <c r="Y43550" s="396"/>
      <c r="Z43550" s="396"/>
      <c r="AA43550" s="441"/>
    </row>
    <row r="43551" spans="25:27" x14ac:dyDescent="0.2">
      <c r="Y43551" s="396"/>
      <c r="Z43551" s="396"/>
      <c r="AA43551" s="441"/>
    </row>
    <row r="43552" spans="25:27" x14ac:dyDescent="0.2">
      <c r="Y43552" s="396"/>
      <c r="Z43552" s="396"/>
      <c r="AA43552" s="441"/>
    </row>
    <row r="43553" spans="25:27" x14ac:dyDescent="0.2">
      <c r="Y43553" s="396"/>
      <c r="Z43553" s="396"/>
      <c r="AA43553" s="441"/>
    </row>
    <row r="43554" spans="25:27" x14ac:dyDescent="0.2">
      <c r="Y43554" s="396"/>
      <c r="Z43554" s="396"/>
      <c r="AA43554" s="441"/>
    </row>
    <row r="43555" spans="25:27" x14ac:dyDescent="0.2">
      <c r="Y43555" s="396"/>
      <c r="Z43555" s="396"/>
      <c r="AA43555" s="441"/>
    </row>
    <row r="43556" spans="25:27" x14ac:dyDescent="0.2">
      <c r="Y43556" s="396"/>
      <c r="Z43556" s="396"/>
      <c r="AA43556" s="441"/>
    </row>
    <row r="43557" spans="25:27" x14ac:dyDescent="0.2">
      <c r="Y43557" s="396"/>
      <c r="Z43557" s="396"/>
      <c r="AA43557" s="441"/>
    </row>
    <row r="43558" spans="25:27" x14ac:dyDescent="0.2">
      <c r="Y43558" s="396"/>
      <c r="Z43558" s="396"/>
      <c r="AA43558" s="441"/>
    </row>
    <row r="43559" spans="25:27" x14ac:dyDescent="0.2">
      <c r="Y43559" s="396"/>
      <c r="Z43559" s="396"/>
      <c r="AA43559" s="441"/>
    </row>
    <row r="43560" spans="25:27" x14ac:dyDescent="0.2">
      <c r="Y43560" s="396"/>
      <c r="Z43560" s="396"/>
      <c r="AA43560" s="441"/>
    </row>
    <row r="43561" spans="25:27" x14ac:dyDescent="0.2">
      <c r="Y43561" s="396"/>
      <c r="Z43561" s="396"/>
      <c r="AA43561" s="441"/>
    </row>
    <row r="43562" spans="25:27" x14ac:dyDescent="0.2">
      <c r="Y43562" s="396"/>
      <c r="Z43562" s="396"/>
      <c r="AA43562" s="441"/>
    </row>
    <row r="43563" spans="25:27" x14ac:dyDescent="0.2">
      <c r="Y43563" s="396"/>
      <c r="Z43563" s="396"/>
      <c r="AA43563" s="441"/>
    </row>
    <row r="43564" spans="25:27" x14ac:dyDescent="0.2">
      <c r="Y43564" s="396"/>
      <c r="Z43564" s="396"/>
      <c r="AA43564" s="441"/>
    </row>
    <row r="43565" spans="25:27" x14ac:dyDescent="0.2">
      <c r="Y43565" s="396"/>
      <c r="Z43565" s="396"/>
      <c r="AA43565" s="441"/>
    </row>
    <row r="43566" spans="25:27" x14ac:dyDescent="0.2">
      <c r="Y43566" s="396"/>
      <c r="Z43566" s="396"/>
      <c r="AA43566" s="441"/>
    </row>
    <row r="43567" spans="25:27" x14ac:dyDescent="0.2">
      <c r="Y43567" s="396"/>
      <c r="Z43567" s="396"/>
      <c r="AA43567" s="441"/>
    </row>
    <row r="43568" spans="25:27" x14ac:dyDescent="0.2">
      <c r="Y43568" s="396"/>
      <c r="Z43568" s="396"/>
      <c r="AA43568" s="441"/>
    </row>
    <row r="43569" spans="25:27" x14ac:dyDescent="0.2">
      <c r="Y43569" s="396"/>
      <c r="Z43569" s="396"/>
      <c r="AA43569" s="441"/>
    </row>
    <row r="43570" spans="25:27" x14ac:dyDescent="0.2">
      <c r="Y43570" s="396"/>
      <c r="Z43570" s="396"/>
      <c r="AA43570" s="441"/>
    </row>
    <row r="43571" spans="25:27" x14ac:dyDescent="0.2">
      <c r="Y43571" s="396"/>
      <c r="Z43571" s="396"/>
      <c r="AA43571" s="441"/>
    </row>
    <row r="43572" spans="25:27" x14ac:dyDescent="0.2">
      <c r="Y43572" s="396"/>
      <c r="Z43572" s="396"/>
      <c r="AA43572" s="441"/>
    </row>
    <row r="43573" spans="25:27" x14ac:dyDescent="0.2">
      <c r="Y43573" s="396"/>
      <c r="Z43573" s="396"/>
      <c r="AA43573" s="441"/>
    </row>
    <row r="43574" spans="25:27" x14ac:dyDescent="0.2">
      <c r="Y43574" s="396"/>
      <c r="Z43574" s="396"/>
      <c r="AA43574" s="441"/>
    </row>
    <row r="43575" spans="25:27" x14ac:dyDescent="0.2">
      <c r="Y43575" s="396"/>
      <c r="Z43575" s="396"/>
      <c r="AA43575" s="441"/>
    </row>
    <row r="43576" spans="25:27" x14ac:dyDescent="0.2">
      <c r="Y43576" s="396"/>
      <c r="Z43576" s="396"/>
      <c r="AA43576" s="441"/>
    </row>
    <row r="43577" spans="25:27" x14ac:dyDescent="0.2">
      <c r="Y43577" s="396"/>
      <c r="Z43577" s="396"/>
      <c r="AA43577" s="441"/>
    </row>
    <row r="43578" spans="25:27" x14ac:dyDescent="0.2">
      <c r="Y43578" s="396"/>
      <c r="Z43578" s="396"/>
      <c r="AA43578" s="441"/>
    </row>
    <row r="43579" spans="25:27" x14ac:dyDescent="0.2">
      <c r="Y43579" s="396"/>
      <c r="Z43579" s="396"/>
      <c r="AA43579" s="441"/>
    </row>
    <row r="43580" spans="25:27" x14ac:dyDescent="0.2">
      <c r="Y43580" s="396"/>
      <c r="Z43580" s="396"/>
      <c r="AA43580" s="441"/>
    </row>
    <row r="43581" spans="25:27" x14ac:dyDescent="0.2">
      <c r="Y43581" s="396"/>
      <c r="Z43581" s="396"/>
      <c r="AA43581" s="441"/>
    </row>
    <row r="43582" spans="25:27" x14ac:dyDescent="0.2">
      <c r="Y43582" s="396"/>
      <c r="Z43582" s="396"/>
      <c r="AA43582" s="441"/>
    </row>
    <row r="43583" spans="25:27" x14ac:dyDescent="0.2">
      <c r="Y43583" s="396"/>
      <c r="Z43583" s="396"/>
      <c r="AA43583" s="441"/>
    </row>
    <row r="43584" spans="25:27" x14ac:dyDescent="0.2">
      <c r="Y43584" s="396"/>
      <c r="Z43584" s="396"/>
      <c r="AA43584" s="441"/>
    </row>
    <row r="43585" spans="25:27" x14ac:dyDescent="0.2">
      <c r="Y43585" s="396"/>
      <c r="Z43585" s="396"/>
      <c r="AA43585" s="441"/>
    </row>
    <row r="43586" spans="25:27" x14ac:dyDescent="0.2">
      <c r="Y43586" s="396"/>
      <c r="Z43586" s="396"/>
      <c r="AA43586" s="441"/>
    </row>
    <row r="43587" spans="25:27" x14ac:dyDescent="0.2">
      <c r="Y43587" s="396"/>
      <c r="Z43587" s="396"/>
      <c r="AA43587" s="441"/>
    </row>
    <row r="43588" spans="25:27" x14ac:dyDescent="0.2">
      <c r="Y43588" s="396"/>
      <c r="Z43588" s="396"/>
      <c r="AA43588" s="441"/>
    </row>
    <row r="43589" spans="25:27" x14ac:dyDescent="0.2">
      <c r="Y43589" s="396"/>
      <c r="Z43589" s="396"/>
      <c r="AA43589" s="441"/>
    </row>
    <row r="43590" spans="25:27" x14ac:dyDescent="0.2">
      <c r="Y43590" s="396"/>
      <c r="Z43590" s="396"/>
      <c r="AA43590" s="441"/>
    </row>
    <row r="43591" spans="25:27" x14ac:dyDescent="0.2">
      <c r="Y43591" s="396"/>
      <c r="Z43591" s="396"/>
      <c r="AA43591" s="441"/>
    </row>
    <row r="43592" spans="25:27" x14ac:dyDescent="0.2">
      <c r="Y43592" s="396"/>
      <c r="Z43592" s="396"/>
      <c r="AA43592" s="441"/>
    </row>
    <row r="43593" spans="25:27" x14ac:dyDescent="0.2">
      <c r="Y43593" s="396"/>
      <c r="Z43593" s="396"/>
      <c r="AA43593" s="441"/>
    </row>
    <row r="43594" spans="25:27" x14ac:dyDescent="0.2">
      <c r="Y43594" s="396"/>
      <c r="Z43594" s="396"/>
      <c r="AA43594" s="441"/>
    </row>
    <row r="43595" spans="25:27" x14ac:dyDescent="0.2">
      <c r="Y43595" s="396"/>
      <c r="Z43595" s="396"/>
      <c r="AA43595" s="441"/>
    </row>
    <row r="43596" spans="25:27" x14ac:dyDescent="0.2">
      <c r="Y43596" s="396"/>
      <c r="Z43596" s="396"/>
      <c r="AA43596" s="441"/>
    </row>
    <row r="43597" spans="25:27" x14ac:dyDescent="0.2">
      <c r="Y43597" s="396"/>
      <c r="Z43597" s="396"/>
      <c r="AA43597" s="441"/>
    </row>
    <row r="43598" spans="25:27" x14ac:dyDescent="0.2">
      <c r="Y43598" s="396"/>
      <c r="Z43598" s="396"/>
      <c r="AA43598" s="441"/>
    </row>
    <row r="43599" spans="25:27" x14ac:dyDescent="0.2">
      <c r="Y43599" s="396"/>
      <c r="Z43599" s="396"/>
      <c r="AA43599" s="441"/>
    </row>
    <row r="43600" spans="25:27" x14ac:dyDescent="0.2">
      <c r="Y43600" s="396"/>
      <c r="Z43600" s="396"/>
      <c r="AA43600" s="441"/>
    </row>
    <row r="43601" spans="25:27" x14ac:dyDescent="0.2">
      <c r="Y43601" s="396"/>
      <c r="Z43601" s="396"/>
      <c r="AA43601" s="441"/>
    </row>
    <row r="43602" spans="25:27" x14ac:dyDescent="0.2">
      <c r="Y43602" s="396"/>
      <c r="Z43602" s="396"/>
      <c r="AA43602" s="441"/>
    </row>
    <row r="43603" spans="25:27" x14ac:dyDescent="0.2">
      <c r="Y43603" s="396"/>
      <c r="Z43603" s="396"/>
      <c r="AA43603" s="441"/>
    </row>
    <row r="43604" spans="25:27" x14ac:dyDescent="0.2">
      <c r="Y43604" s="396"/>
      <c r="Z43604" s="396"/>
      <c r="AA43604" s="441"/>
    </row>
    <row r="43605" spans="25:27" x14ac:dyDescent="0.2">
      <c r="Y43605" s="396"/>
      <c r="Z43605" s="396"/>
      <c r="AA43605" s="441"/>
    </row>
    <row r="43606" spans="25:27" x14ac:dyDescent="0.2">
      <c r="Y43606" s="396"/>
      <c r="Z43606" s="396"/>
      <c r="AA43606" s="441"/>
    </row>
    <row r="43607" spans="25:27" x14ac:dyDescent="0.2">
      <c r="Y43607" s="396"/>
      <c r="Z43607" s="396"/>
      <c r="AA43607" s="441"/>
    </row>
    <row r="43608" spans="25:27" x14ac:dyDescent="0.2">
      <c r="Y43608" s="396"/>
      <c r="Z43608" s="396"/>
      <c r="AA43608" s="441"/>
    </row>
    <row r="43609" spans="25:27" x14ac:dyDescent="0.2">
      <c r="Y43609" s="396"/>
      <c r="Z43609" s="396"/>
      <c r="AA43609" s="441"/>
    </row>
    <row r="43610" spans="25:27" x14ac:dyDescent="0.2">
      <c r="Y43610" s="396"/>
      <c r="Z43610" s="396"/>
      <c r="AA43610" s="441"/>
    </row>
    <row r="43611" spans="25:27" x14ac:dyDescent="0.2">
      <c r="Y43611" s="396"/>
      <c r="Z43611" s="396"/>
      <c r="AA43611" s="441"/>
    </row>
    <row r="43612" spans="25:27" x14ac:dyDescent="0.2">
      <c r="Y43612" s="396"/>
      <c r="Z43612" s="396"/>
      <c r="AA43612" s="441"/>
    </row>
    <row r="43613" spans="25:27" x14ac:dyDescent="0.2">
      <c r="Y43613" s="396"/>
      <c r="Z43613" s="396"/>
      <c r="AA43613" s="441"/>
    </row>
    <row r="43614" spans="25:27" x14ac:dyDescent="0.2">
      <c r="Y43614" s="396"/>
      <c r="Z43614" s="396"/>
      <c r="AA43614" s="441"/>
    </row>
    <row r="43615" spans="25:27" x14ac:dyDescent="0.2">
      <c r="Y43615" s="396"/>
      <c r="Z43615" s="396"/>
      <c r="AA43615" s="441"/>
    </row>
    <row r="43616" spans="25:27" x14ac:dyDescent="0.2">
      <c r="Y43616" s="396"/>
      <c r="Z43616" s="396"/>
      <c r="AA43616" s="441"/>
    </row>
    <row r="43617" spans="25:27" x14ac:dyDescent="0.2">
      <c r="Y43617" s="396"/>
      <c r="Z43617" s="396"/>
      <c r="AA43617" s="441"/>
    </row>
    <row r="43618" spans="25:27" x14ac:dyDescent="0.2">
      <c r="Y43618" s="396"/>
      <c r="Z43618" s="396"/>
      <c r="AA43618" s="441"/>
    </row>
    <row r="43619" spans="25:27" x14ac:dyDescent="0.2">
      <c r="Y43619" s="396"/>
      <c r="Z43619" s="396"/>
      <c r="AA43619" s="441"/>
    </row>
    <row r="43620" spans="25:27" x14ac:dyDescent="0.2">
      <c r="Y43620" s="396"/>
      <c r="Z43620" s="396"/>
      <c r="AA43620" s="441"/>
    </row>
    <row r="43621" spans="25:27" x14ac:dyDescent="0.2">
      <c r="Y43621" s="396"/>
      <c r="Z43621" s="396"/>
      <c r="AA43621" s="441"/>
    </row>
    <row r="43622" spans="25:27" x14ac:dyDescent="0.2">
      <c r="Y43622" s="396"/>
      <c r="Z43622" s="396"/>
      <c r="AA43622" s="441"/>
    </row>
    <row r="43623" spans="25:27" x14ac:dyDescent="0.2">
      <c r="Y43623" s="396"/>
      <c r="Z43623" s="396"/>
      <c r="AA43623" s="441"/>
    </row>
    <row r="43624" spans="25:27" x14ac:dyDescent="0.2">
      <c r="Y43624" s="396"/>
      <c r="Z43624" s="396"/>
      <c r="AA43624" s="441"/>
    </row>
    <row r="43625" spans="25:27" x14ac:dyDescent="0.2">
      <c r="Y43625" s="396"/>
      <c r="Z43625" s="396"/>
      <c r="AA43625" s="441"/>
    </row>
    <row r="43626" spans="25:27" x14ac:dyDescent="0.2">
      <c r="Y43626" s="396"/>
      <c r="Z43626" s="396"/>
      <c r="AA43626" s="441"/>
    </row>
    <row r="43627" spans="25:27" x14ac:dyDescent="0.2">
      <c r="Y43627" s="396"/>
      <c r="Z43627" s="396"/>
      <c r="AA43627" s="441"/>
    </row>
    <row r="43628" spans="25:27" x14ac:dyDescent="0.2">
      <c r="Y43628" s="396"/>
      <c r="Z43628" s="396"/>
      <c r="AA43628" s="441"/>
    </row>
    <row r="43629" spans="25:27" x14ac:dyDescent="0.2">
      <c r="Y43629" s="396"/>
      <c r="Z43629" s="396"/>
      <c r="AA43629" s="441"/>
    </row>
    <row r="43630" spans="25:27" x14ac:dyDescent="0.2">
      <c r="Y43630" s="396"/>
      <c r="Z43630" s="396"/>
      <c r="AA43630" s="441"/>
    </row>
    <row r="43631" spans="25:27" x14ac:dyDescent="0.2">
      <c r="Y43631" s="396"/>
      <c r="Z43631" s="396"/>
      <c r="AA43631" s="441"/>
    </row>
    <row r="43632" spans="25:27" x14ac:dyDescent="0.2">
      <c r="Y43632" s="396"/>
      <c r="Z43632" s="396"/>
      <c r="AA43632" s="441"/>
    </row>
    <row r="43633" spans="25:27" x14ac:dyDescent="0.2">
      <c r="Y43633" s="396"/>
      <c r="Z43633" s="396"/>
      <c r="AA43633" s="441"/>
    </row>
    <row r="43634" spans="25:27" x14ac:dyDescent="0.2">
      <c r="Y43634" s="396"/>
      <c r="Z43634" s="396"/>
      <c r="AA43634" s="441"/>
    </row>
    <row r="43635" spans="25:27" x14ac:dyDescent="0.2">
      <c r="Y43635" s="396"/>
      <c r="Z43635" s="396"/>
      <c r="AA43635" s="441"/>
    </row>
    <row r="43636" spans="25:27" x14ac:dyDescent="0.2">
      <c r="Y43636" s="396"/>
      <c r="Z43636" s="396"/>
      <c r="AA43636" s="441"/>
    </row>
    <row r="43637" spans="25:27" x14ac:dyDescent="0.2">
      <c r="Y43637" s="396"/>
      <c r="Z43637" s="396"/>
      <c r="AA43637" s="441"/>
    </row>
    <row r="43638" spans="25:27" x14ac:dyDescent="0.2">
      <c r="Y43638" s="396"/>
      <c r="Z43638" s="396"/>
      <c r="AA43638" s="441"/>
    </row>
    <row r="43639" spans="25:27" x14ac:dyDescent="0.2">
      <c r="Y43639" s="396"/>
      <c r="Z43639" s="396"/>
      <c r="AA43639" s="441"/>
    </row>
    <row r="43640" spans="25:27" x14ac:dyDescent="0.2">
      <c r="Y43640" s="396"/>
      <c r="Z43640" s="396"/>
      <c r="AA43640" s="441"/>
    </row>
    <row r="43641" spans="25:27" x14ac:dyDescent="0.2">
      <c r="Y43641" s="396"/>
      <c r="Z43641" s="396"/>
      <c r="AA43641" s="441"/>
    </row>
    <row r="43642" spans="25:27" x14ac:dyDescent="0.2">
      <c r="Y43642" s="396"/>
      <c r="Z43642" s="396"/>
      <c r="AA43642" s="441"/>
    </row>
    <row r="43643" spans="25:27" x14ac:dyDescent="0.2">
      <c r="Y43643" s="396"/>
      <c r="Z43643" s="396"/>
      <c r="AA43643" s="441"/>
    </row>
    <row r="43644" spans="25:27" x14ac:dyDescent="0.2">
      <c r="Y43644" s="396"/>
      <c r="Z43644" s="396"/>
      <c r="AA43644" s="441"/>
    </row>
    <row r="43645" spans="25:27" x14ac:dyDescent="0.2">
      <c r="Y43645" s="396"/>
      <c r="Z43645" s="396"/>
      <c r="AA43645" s="441"/>
    </row>
    <row r="43646" spans="25:27" x14ac:dyDescent="0.2">
      <c r="Y43646" s="396"/>
      <c r="Z43646" s="396"/>
      <c r="AA43646" s="441"/>
    </row>
    <row r="43647" spans="25:27" x14ac:dyDescent="0.2">
      <c r="Y43647" s="396"/>
      <c r="Z43647" s="396"/>
      <c r="AA43647" s="441"/>
    </row>
    <row r="43648" spans="25:27" x14ac:dyDescent="0.2">
      <c r="Y43648" s="396"/>
      <c r="Z43648" s="396"/>
      <c r="AA43648" s="441"/>
    </row>
    <row r="43649" spans="25:27" x14ac:dyDescent="0.2">
      <c r="Y43649" s="396"/>
      <c r="Z43649" s="396"/>
      <c r="AA43649" s="441"/>
    </row>
    <row r="43650" spans="25:27" x14ac:dyDescent="0.2">
      <c r="Y43650" s="396"/>
      <c r="Z43650" s="396"/>
      <c r="AA43650" s="441"/>
    </row>
    <row r="43651" spans="25:27" x14ac:dyDescent="0.2">
      <c r="Y43651" s="396"/>
      <c r="Z43651" s="396"/>
      <c r="AA43651" s="441"/>
    </row>
    <row r="43652" spans="25:27" x14ac:dyDescent="0.2">
      <c r="Y43652" s="396"/>
      <c r="Z43652" s="396"/>
      <c r="AA43652" s="441"/>
    </row>
    <row r="43653" spans="25:27" x14ac:dyDescent="0.2">
      <c r="Y43653" s="396"/>
      <c r="Z43653" s="396"/>
      <c r="AA43653" s="441"/>
    </row>
    <row r="43654" spans="25:27" x14ac:dyDescent="0.2">
      <c r="Y43654" s="396"/>
      <c r="Z43654" s="396"/>
      <c r="AA43654" s="441"/>
    </row>
    <row r="43655" spans="25:27" x14ac:dyDescent="0.2">
      <c r="Y43655" s="396"/>
      <c r="Z43655" s="396"/>
      <c r="AA43655" s="441"/>
    </row>
    <row r="43656" spans="25:27" x14ac:dyDescent="0.2">
      <c r="Y43656" s="396"/>
      <c r="Z43656" s="396"/>
      <c r="AA43656" s="441"/>
    </row>
    <row r="43657" spans="25:27" x14ac:dyDescent="0.2">
      <c r="Y43657" s="396"/>
      <c r="Z43657" s="396"/>
      <c r="AA43657" s="441"/>
    </row>
    <row r="43658" spans="25:27" x14ac:dyDescent="0.2">
      <c r="Y43658" s="396"/>
      <c r="Z43658" s="396"/>
      <c r="AA43658" s="441"/>
    </row>
    <row r="43659" spans="25:27" x14ac:dyDescent="0.2">
      <c r="Y43659" s="396"/>
      <c r="Z43659" s="396"/>
      <c r="AA43659" s="441"/>
    </row>
    <row r="43660" spans="25:27" x14ac:dyDescent="0.2">
      <c r="Y43660" s="396"/>
      <c r="Z43660" s="396"/>
      <c r="AA43660" s="441"/>
    </row>
    <row r="43661" spans="25:27" x14ac:dyDescent="0.2">
      <c r="Y43661" s="396"/>
      <c r="Z43661" s="396"/>
      <c r="AA43661" s="441"/>
    </row>
    <row r="43662" spans="25:27" x14ac:dyDescent="0.2">
      <c r="Y43662" s="396"/>
      <c r="Z43662" s="396"/>
      <c r="AA43662" s="441"/>
    </row>
    <row r="43663" spans="25:27" x14ac:dyDescent="0.2">
      <c r="Y43663" s="396"/>
      <c r="Z43663" s="396"/>
      <c r="AA43663" s="441"/>
    </row>
    <row r="43664" spans="25:27" x14ac:dyDescent="0.2">
      <c r="Y43664" s="396"/>
      <c r="Z43664" s="396"/>
      <c r="AA43664" s="441"/>
    </row>
    <row r="43665" spans="25:27" x14ac:dyDescent="0.2">
      <c r="Y43665" s="396"/>
      <c r="Z43665" s="396"/>
      <c r="AA43665" s="441"/>
    </row>
    <row r="43666" spans="25:27" x14ac:dyDescent="0.2">
      <c r="Y43666" s="396"/>
      <c r="Z43666" s="396"/>
      <c r="AA43666" s="441"/>
    </row>
    <row r="43667" spans="25:27" x14ac:dyDescent="0.2">
      <c r="Y43667" s="396"/>
      <c r="Z43667" s="396"/>
      <c r="AA43667" s="441"/>
    </row>
    <row r="43668" spans="25:27" x14ac:dyDescent="0.2">
      <c r="Y43668" s="396"/>
      <c r="Z43668" s="396"/>
      <c r="AA43668" s="441"/>
    </row>
    <row r="43669" spans="25:27" x14ac:dyDescent="0.2">
      <c r="Y43669" s="396"/>
      <c r="Z43669" s="396"/>
      <c r="AA43669" s="441"/>
    </row>
    <row r="43670" spans="25:27" x14ac:dyDescent="0.2">
      <c r="Y43670" s="396"/>
      <c r="Z43670" s="396"/>
      <c r="AA43670" s="441"/>
    </row>
    <row r="43671" spans="25:27" x14ac:dyDescent="0.2">
      <c r="Y43671" s="396"/>
      <c r="Z43671" s="396"/>
      <c r="AA43671" s="441"/>
    </row>
    <row r="43672" spans="25:27" x14ac:dyDescent="0.2">
      <c r="Y43672" s="396"/>
      <c r="Z43672" s="396"/>
      <c r="AA43672" s="441"/>
    </row>
    <row r="43673" spans="25:27" x14ac:dyDescent="0.2">
      <c r="Y43673" s="396"/>
      <c r="Z43673" s="396"/>
      <c r="AA43673" s="441"/>
    </row>
    <row r="43674" spans="25:27" x14ac:dyDescent="0.2">
      <c r="Y43674" s="396"/>
      <c r="Z43674" s="396"/>
      <c r="AA43674" s="441"/>
    </row>
    <row r="43675" spans="25:27" x14ac:dyDescent="0.2">
      <c r="Y43675" s="396"/>
      <c r="Z43675" s="396"/>
      <c r="AA43675" s="441"/>
    </row>
    <row r="43676" spans="25:27" x14ac:dyDescent="0.2">
      <c r="Y43676" s="396"/>
      <c r="Z43676" s="396"/>
      <c r="AA43676" s="441"/>
    </row>
    <row r="43677" spans="25:27" x14ac:dyDescent="0.2">
      <c r="Y43677" s="396"/>
      <c r="Z43677" s="396"/>
      <c r="AA43677" s="441"/>
    </row>
    <row r="43678" spans="25:27" x14ac:dyDescent="0.2">
      <c r="Y43678" s="396"/>
      <c r="Z43678" s="396"/>
      <c r="AA43678" s="441"/>
    </row>
    <row r="43679" spans="25:27" x14ac:dyDescent="0.2">
      <c r="Y43679" s="396"/>
      <c r="Z43679" s="396"/>
      <c r="AA43679" s="441"/>
    </row>
    <row r="43680" spans="25:27" x14ac:dyDescent="0.2">
      <c r="Y43680" s="396"/>
      <c r="Z43680" s="396"/>
      <c r="AA43680" s="441"/>
    </row>
    <row r="43681" spans="25:27" x14ac:dyDescent="0.2">
      <c r="Y43681" s="396"/>
      <c r="Z43681" s="396"/>
      <c r="AA43681" s="441"/>
    </row>
    <row r="43682" spans="25:27" x14ac:dyDescent="0.2">
      <c r="Y43682" s="396"/>
      <c r="Z43682" s="396"/>
      <c r="AA43682" s="441"/>
    </row>
    <row r="43683" spans="25:27" x14ac:dyDescent="0.2">
      <c r="Y43683" s="396"/>
      <c r="Z43683" s="396"/>
      <c r="AA43683" s="441"/>
    </row>
    <row r="43684" spans="25:27" x14ac:dyDescent="0.2">
      <c r="Y43684" s="396"/>
      <c r="Z43684" s="396"/>
      <c r="AA43684" s="441"/>
    </row>
    <row r="43685" spans="25:27" x14ac:dyDescent="0.2">
      <c r="Y43685" s="396"/>
      <c r="Z43685" s="396"/>
      <c r="AA43685" s="441"/>
    </row>
    <row r="43686" spans="25:27" x14ac:dyDescent="0.2">
      <c r="Y43686" s="396"/>
      <c r="Z43686" s="396"/>
      <c r="AA43686" s="441"/>
    </row>
    <row r="43687" spans="25:27" x14ac:dyDescent="0.2">
      <c r="Y43687" s="396"/>
      <c r="Z43687" s="396"/>
      <c r="AA43687" s="441"/>
    </row>
    <row r="43688" spans="25:27" x14ac:dyDescent="0.2">
      <c r="Y43688" s="396"/>
      <c r="Z43688" s="396"/>
      <c r="AA43688" s="441"/>
    </row>
    <row r="43689" spans="25:27" x14ac:dyDescent="0.2">
      <c r="Y43689" s="396"/>
      <c r="Z43689" s="396"/>
      <c r="AA43689" s="441"/>
    </row>
    <row r="43690" spans="25:27" x14ac:dyDescent="0.2">
      <c r="Y43690" s="396"/>
      <c r="Z43690" s="396"/>
      <c r="AA43690" s="441"/>
    </row>
    <row r="43691" spans="25:27" x14ac:dyDescent="0.2">
      <c r="Y43691" s="396"/>
      <c r="Z43691" s="396"/>
      <c r="AA43691" s="441"/>
    </row>
    <row r="43692" spans="25:27" x14ac:dyDescent="0.2">
      <c r="Y43692" s="396"/>
      <c r="Z43692" s="396"/>
      <c r="AA43692" s="441"/>
    </row>
    <row r="43693" spans="25:27" x14ac:dyDescent="0.2">
      <c r="Y43693" s="396"/>
      <c r="Z43693" s="396"/>
      <c r="AA43693" s="441"/>
    </row>
    <row r="43694" spans="25:27" x14ac:dyDescent="0.2">
      <c r="Y43694" s="396"/>
      <c r="Z43694" s="396"/>
      <c r="AA43694" s="441"/>
    </row>
    <row r="43695" spans="25:27" x14ac:dyDescent="0.2">
      <c r="Y43695" s="396"/>
      <c r="Z43695" s="396"/>
      <c r="AA43695" s="441"/>
    </row>
    <row r="43696" spans="25:27" x14ac:dyDescent="0.2">
      <c r="Y43696" s="396"/>
      <c r="Z43696" s="396"/>
      <c r="AA43696" s="441"/>
    </row>
    <row r="43697" spans="25:27" x14ac:dyDescent="0.2">
      <c r="Y43697" s="396"/>
      <c r="Z43697" s="396"/>
      <c r="AA43697" s="441"/>
    </row>
    <row r="43698" spans="25:27" x14ac:dyDescent="0.2">
      <c r="Y43698" s="396"/>
      <c r="Z43698" s="396"/>
      <c r="AA43698" s="441"/>
    </row>
    <row r="43699" spans="25:27" x14ac:dyDescent="0.2">
      <c r="Y43699" s="396"/>
      <c r="Z43699" s="396"/>
      <c r="AA43699" s="441"/>
    </row>
    <row r="43700" spans="25:27" x14ac:dyDescent="0.2">
      <c r="Y43700" s="396"/>
      <c r="Z43700" s="396"/>
      <c r="AA43700" s="441"/>
    </row>
    <row r="43701" spans="25:27" x14ac:dyDescent="0.2">
      <c r="Y43701" s="396"/>
      <c r="Z43701" s="396"/>
      <c r="AA43701" s="441"/>
    </row>
    <row r="43702" spans="25:27" x14ac:dyDescent="0.2">
      <c r="Y43702" s="396"/>
      <c r="Z43702" s="396"/>
      <c r="AA43702" s="441"/>
    </row>
    <row r="43703" spans="25:27" x14ac:dyDescent="0.2">
      <c r="Y43703" s="396"/>
      <c r="Z43703" s="396"/>
      <c r="AA43703" s="441"/>
    </row>
    <row r="43704" spans="25:27" x14ac:dyDescent="0.2">
      <c r="Y43704" s="396"/>
      <c r="Z43704" s="396"/>
      <c r="AA43704" s="441"/>
    </row>
    <row r="43705" spans="25:27" x14ac:dyDescent="0.2">
      <c r="Y43705" s="396"/>
      <c r="Z43705" s="396"/>
      <c r="AA43705" s="441"/>
    </row>
    <row r="43706" spans="25:27" x14ac:dyDescent="0.2">
      <c r="Y43706" s="396"/>
      <c r="Z43706" s="396"/>
      <c r="AA43706" s="441"/>
    </row>
    <row r="43707" spans="25:27" x14ac:dyDescent="0.2">
      <c r="Y43707" s="396"/>
      <c r="Z43707" s="396"/>
      <c r="AA43707" s="441"/>
    </row>
    <row r="43708" spans="25:27" x14ac:dyDescent="0.2">
      <c r="Y43708" s="396"/>
      <c r="Z43708" s="396"/>
      <c r="AA43708" s="441"/>
    </row>
    <row r="43709" spans="25:27" x14ac:dyDescent="0.2">
      <c r="Y43709" s="396"/>
      <c r="Z43709" s="396"/>
      <c r="AA43709" s="441"/>
    </row>
    <row r="43710" spans="25:27" x14ac:dyDescent="0.2">
      <c r="Y43710" s="396"/>
      <c r="Z43710" s="396"/>
      <c r="AA43710" s="441"/>
    </row>
    <row r="43711" spans="25:27" x14ac:dyDescent="0.2">
      <c r="Y43711" s="396"/>
      <c r="Z43711" s="396"/>
      <c r="AA43711" s="441"/>
    </row>
    <row r="43712" spans="25:27" x14ac:dyDescent="0.2">
      <c r="Y43712" s="396"/>
      <c r="Z43712" s="396"/>
      <c r="AA43712" s="441"/>
    </row>
    <row r="43713" spans="25:27" x14ac:dyDescent="0.2">
      <c r="Y43713" s="396"/>
      <c r="Z43713" s="396"/>
      <c r="AA43713" s="441"/>
    </row>
    <row r="43714" spans="25:27" x14ac:dyDescent="0.2">
      <c r="Y43714" s="396"/>
      <c r="Z43714" s="396"/>
      <c r="AA43714" s="441"/>
    </row>
    <row r="43715" spans="25:27" x14ac:dyDescent="0.2">
      <c r="Y43715" s="396"/>
      <c r="Z43715" s="396"/>
      <c r="AA43715" s="441"/>
    </row>
    <row r="43716" spans="25:27" x14ac:dyDescent="0.2">
      <c r="Y43716" s="396"/>
      <c r="Z43716" s="396"/>
      <c r="AA43716" s="441"/>
    </row>
    <row r="43717" spans="25:27" x14ac:dyDescent="0.2">
      <c r="Y43717" s="396"/>
      <c r="Z43717" s="396"/>
      <c r="AA43717" s="441"/>
    </row>
    <row r="43718" spans="25:27" x14ac:dyDescent="0.2">
      <c r="Y43718" s="396"/>
      <c r="Z43718" s="396"/>
      <c r="AA43718" s="441"/>
    </row>
    <row r="43719" spans="25:27" x14ac:dyDescent="0.2">
      <c r="Y43719" s="396"/>
      <c r="Z43719" s="396"/>
      <c r="AA43719" s="441"/>
    </row>
    <row r="43720" spans="25:27" x14ac:dyDescent="0.2">
      <c r="Y43720" s="396"/>
      <c r="Z43720" s="396"/>
      <c r="AA43720" s="441"/>
    </row>
    <row r="43721" spans="25:27" x14ac:dyDescent="0.2">
      <c r="Y43721" s="396"/>
      <c r="Z43721" s="396"/>
      <c r="AA43721" s="441"/>
    </row>
    <row r="43722" spans="25:27" x14ac:dyDescent="0.2">
      <c r="Y43722" s="396"/>
      <c r="Z43722" s="396"/>
      <c r="AA43722" s="441"/>
    </row>
    <row r="43723" spans="25:27" x14ac:dyDescent="0.2">
      <c r="Y43723" s="396"/>
      <c r="Z43723" s="396"/>
      <c r="AA43723" s="441"/>
    </row>
    <row r="43724" spans="25:27" x14ac:dyDescent="0.2">
      <c r="Y43724" s="396"/>
      <c r="Z43724" s="396"/>
      <c r="AA43724" s="441"/>
    </row>
    <row r="43725" spans="25:27" x14ac:dyDescent="0.2">
      <c r="Y43725" s="396"/>
      <c r="Z43725" s="396"/>
      <c r="AA43725" s="441"/>
    </row>
    <row r="43726" spans="25:27" x14ac:dyDescent="0.2">
      <c r="Y43726" s="396"/>
      <c r="Z43726" s="396"/>
      <c r="AA43726" s="441"/>
    </row>
    <row r="43727" spans="25:27" x14ac:dyDescent="0.2">
      <c r="Y43727" s="396"/>
      <c r="Z43727" s="396"/>
      <c r="AA43727" s="441"/>
    </row>
    <row r="43728" spans="25:27" x14ac:dyDescent="0.2">
      <c r="Y43728" s="396"/>
      <c r="Z43728" s="396"/>
      <c r="AA43728" s="441"/>
    </row>
    <row r="43729" spans="25:27" x14ac:dyDescent="0.2">
      <c r="Y43729" s="396"/>
      <c r="Z43729" s="396"/>
      <c r="AA43729" s="441"/>
    </row>
    <row r="43730" spans="25:27" x14ac:dyDescent="0.2">
      <c r="Y43730" s="396"/>
      <c r="Z43730" s="396"/>
      <c r="AA43730" s="441"/>
    </row>
    <row r="43731" spans="25:27" x14ac:dyDescent="0.2">
      <c r="Y43731" s="396"/>
      <c r="Z43731" s="396"/>
      <c r="AA43731" s="441"/>
    </row>
    <row r="43732" spans="25:27" x14ac:dyDescent="0.2">
      <c r="Y43732" s="396"/>
      <c r="Z43732" s="396"/>
      <c r="AA43732" s="441"/>
    </row>
    <row r="43733" spans="25:27" x14ac:dyDescent="0.2">
      <c r="Y43733" s="396"/>
      <c r="Z43733" s="396"/>
      <c r="AA43733" s="441"/>
    </row>
    <row r="43734" spans="25:27" x14ac:dyDescent="0.2">
      <c r="Y43734" s="396"/>
      <c r="Z43734" s="396"/>
      <c r="AA43734" s="441"/>
    </row>
    <row r="43735" spans="25:27" x14ac:dyDescent="0.2">
      <c r="Y43735" s="396"/>
      <c r="Z43735" s="396"/>
      <c r="AA43735" s="441"/>
    </row>
    <row r="43736" spans="25:27" x14ac:dyDescent="0.2">
      <c r="Y43736" s="396"/>
      <c r="Z43736" s="396"/>
      <c r="AA43736" s="441"/>
    </row>
    <row r="43737" spans="25:27" x14ac:dyDescent="0.2">
      <c r="Y43737" s="396"/>
      <c r="Z43737" s="396"/>
      <c r="AA43737" s="441"/>
    </row>
    <row r="43738" spans="25:27" x14ac:dyDescent="0.2">
      <c r="Y43738" s="396"/>
      <c r="Z43738" s="396"/>
      <c r="AA43738" s="441"/>
    </row>
    <row r="43739" spans="25:27" x14ac:dyDescent="0.2">
      <c r="Y43739" s="396"/>
      <c r="Z43739" s="396"/>
      <c r="AA43739" s="441"/>
    </row>
    <row r="43740" spans="25:27" x14ac:dyDescent="0.2">
      <c r="Y43740" s="396"/>
      <c r="Z43740" s="396"/>
      <c r="AA43740" s="441"/>
    </row>
    <row r="43741" spans="25:27" x14ac:dyDescent="0.2">
      <c r="Y43741" s="396"/>
      <c r="Z43741" s="396"/>
      <c r="AA43741" s="441"/>
    </row>
    <row r="43742" spans="25:27" x14ac:dyDescent="0.2">
      <c r="Y43742" s="396"/>
      <c r="Z43742" s="396"/>
      <c r="AA43742" s="441"/>
    </row>
    <row r="43743" spans="25:27" x14ac:dyDescent="0.2">
      <c r="Y43743" s="396"/>
      <c r="Z43743" s="396"/>
      <c r="AA43743" s="441"/>
    </row>
    <row r="43744" spans="25:27" x14ac:dyDescent="0.2">
      <c r="Y43744" s="396"/>
      <c r="Z43744" s="396"/>
      <c r="AA43744" s="441"/>
    </row>
    <row r="43745" spans="25:27" x14ac:dyDescent="0.2">
      <c r="Y43745" s="396"/>
      <c r="Z43745" s="396"/>
      <c r="AA43745" s="441"/>
    </row>
    <row r="43746" spans="25:27" x14ac:dyDescent="0.2">
      <c r="Y43746" s="396"/>
      <c r="Z43746" s="396"/>
      <c r="AA43746" s="441"/>
    </row>
    <row r="43747" spans="25:27" x14ac:dyDescent="0.2">
      <c r="Y43747" s="396"/>
      <c r="Z43747" s="396"/>
      <c r="AA43747" s="441"/>
    </row>
    <row r="43748" spans="25:27" x14ac:dyDescent="0.2">
      <c r="Y43748" s="396"/>
      <c r="Z43748" s="396"/>
      <c r="AA43748" s="441"/>
    </row>
    <row r="43749" spans="25:27" x14ac:dyDescent="0.2">
      <c r="Y43749" s="396"/>
      <c r="Z43749" s="396"/>
      <c r="AA43749" s="441"/>
    </row>
    <row r="43750" spans="25:27" x14ac:dyDescent="0.2">
      <c r="Y43750" s="396"/>
      <c r="Z43750" s="396"/>
      <c r="AA43750" s="441"/>
    </row>
    <row r="43751" spans="25:27" x14ac:dyDescent="0.2">
      <c r="Y43751" s="396"/>
      <c r="Z43751" s="396"/>
      <c r="AA43751" s="441"/>
    </row>
    <row r="43752" spans="25:27" x14ac:dyDescent="0.2">
      <c r="Y43752" s="396"/>
      <c r="Z43752" s="396"/>
      <c r="AA43752" s="441"/>
    </row>
    <row r="43753" spans="25:27" x14ac:dyDescent="0.2">
      <c r="Y43753" s="396"/>
      <c r="Z43753" s="396"/>
      <c r="AA43753" s="441"/>
    </row>
    <row r="43754" spans="25:27" x14ac:dyDescent="0.2">
      <c r="Y43754" s="396"/>
      <c r="Z43754" s="396"/>
      <c r="AA43754" s="441"/>
    </row>
    <row r="43755" spans="25:27" x14ac:dyDescent="0.2">
      <c r="Y43755" s="396"/>
      <c r="Z43755" s="396"/>
      <c r="AA43755" s="441"/>
    </row>
    <row r="43756" spans="25:27" x14ac:dyDescent="0.2">
      <c r="Y43756" s="396"/>
      <c r="Z43756" s="396"/>
      <c r="AA43756" s="441"/>
    </row>
    <row r="43757" spans="25:27" x14ac:dyDescent="0.2">
      <c r="Y43757" s="396"/>
      <c r="Z43757" s="396"/>
      <c r="AA43757" s="441"/>
    </row>
    <row r="43758" spans="25:27" x14ac:dyDescent="0.2">
      <c r="Y43758" s="396"/>
      <c r="Z43758" s="396"/>
      <c r="AA43758" s="441"/>
    </row>
    <row r="43759" spans="25:27" x14ac:dyDescent="0.2">
      <c r="Y43759" s="396"/>
      <c r="Z43759" s="396"/>
      <c r="AA43759" s="441"/>
    </row>
    <row r="43760" spans="25:27" x14ac:dyDescent="0.2">
      <c r="Y43760" s="396"/>
      <c r="Z43760" s="396"/>
      <c r="AA43760" s="441"/>
    </row>
    <row r="43761" spans="25:27" x14ac:dyDescent="0.2">
      <c r="Y43761" s="396"/>
      <c r="Z43761" s="396"/>
      <c r="AA43761" s="441"/>
    </row>
    <row r="43762" spans="25:27" x14ac:dyDescent="0.2">
      <c r="Y43762" s="396"/>
      <c r="Z43762" s="396"/>
      <c r="AA43762" s="441"/>
    </row>
    <row r="43763" spans="25:27" x14ac:dyDescent="0.2">
      <c r="Y43763" s="396"/>
      <c r="Z43763" s="396"/>
      <c r="AA43763" s="441"/>
    </row>
    <row r="43764" spans="25:27" x14ac:dyDescent="0.2">
      <c r="Y43764" s="396"/>
      <c r="Z43764" s="396"/>
      <c r="AA43764" s="441"/>
    </row>
    <row r="43765" spans="25:27" x14ac:dyDescent="0.2">
      <c r="Y43765" s="396"/>
      <c r="Z43765" s="396"/>
      <c r="AA43765" s="441"/>
    </row>
    <row r="43766" spans="25:27" x14ac:dyDescent="0.2">
      <c r="Y43766" s="396"/>
      <c r="Z43766" s="396"/>
      <c r="AA43766" s="441"/>
    </row>
    <row r="43767" spans="25:27" x14ac:dyDescent="0.2">
      <c r="Y43767" s="396"/>
      <c r="Z43767" s="396"/>
      <c r="AA43767" s="441"/>
    </row>
    <row r="43768" spans="25:27" x14ac:dyDescent="0.2">
      <c r="Y43768" s="396"/>
      <c r="Z43768" s="396"/>
      <c r="AA43768" s="441"/>
    </row>
    <row r="43769" spans="25:27" x14ac:dyDescent="0.2">
      <c r="Y43769" s="396"/>
      <c r="Z43769" s="396"/>
      <c r="AA43769" s="441"/>
    </row>
    <row r="43770" spans="25:27" x14ac:dyDescent="0.2">
      <c r="Y43770" s="396"/>
      <c r="Z43770" s="396"/>
      <c r="AA43770" s="441"/>
    </row>
    <row r="43771" spans="25:27" x14ac:dyDescent="0.2">
      <c r="Y43771" s="396"/>
      <c r="Z43771" s="396"/>
      <c r="AA43771" s="441"/>
    </row>
    <row r="43772" spans="25:27" x14ac:dyDescent="0.2">
      <c r="Y43772" s="396"/>
      <c r="Z43772" s="396"/>
      <c r="AA43772" s="441"/>
    </row>
    <row r="43773" spans="25:27" x14ac:dyDescent="0.2">
      <c r="Y43773" s="396"/>
      <c r="Z43773" s="396"/>
      <c r="AA43773" s="441"/>
    </row>
    <row r="43774" spans="25:27" x14ac:dyDescent="0.2">
      <c r="Y43774" s="396"/>
      <c r="Z43774" s="396"/>
      <c r="AA43774" s="441"/>
    </row>
    <row r="43775" spans="25:27" x14ac:dyDescent="0.2">
      <c r="Y43775" s="396"/>
      <c r="Z43775" s="396"/>
      <c r="AA43775" s="441"/>
    </row>
    <row r="43776" spans="25:27" x14ac:dyDescent="0.2">
      <c r="Y43776" s="396"/>
      <c r="Z43776" s="396"/>
      <c r="AA43776" s="441"/>
    </row>
    <row r="43777" spans="25:27" x14ac:dyDescent="0.2">
      <c r="Y43777" s="396"/>
      <c r="Z43777" s="396"/>
      <c r="AA43777" s="441"/>
    </row>
    <row r="43778" spans="25:27" x14ac:dyDescent="0.2">
      <c r="Y43778" s="396"/>
      <c r="Z43778" s="396"/>
      <c r="AA43778" s="441"/>
    </row>
    <row r="43779" spans="25:27" x14ac:dyDescent="0.2">
      <c r="Y43779" s="396"/>
      <c r="Z43779" s="396"/>
      <c r="AA43779" s="441"/>
    </row>
    <row r="43780" spans="25:27" x14ac:dyDescent="0.2">
      <c r="Y43780" s="396"/>
      <c r="Z43780" s="396"/>
      <c r="AA43780" s="441"/>
    </row>
    <row r="43781" spans="25:27" x14ac:dyDescent="0.2">
      <c r="Y43781" s="396"/>
      <c r="Z43781" s="396"/>
      <c r="AA43781" s="441"/>
    </row>
    <row r="43782" spans="25:27" x14ac:dyDescent="0.2">
      <c r="Y43782" s="396"/>
      <c r="Z43782" s="396"/>
      <c r="AA43782" s="441"/>
    </row>
    <row r="43783" spans="25:27" x14ac:dyDescent="0.2">
      <c r="Y43783" s="396"/>
      <c r="Z43783" s="396"/>
      <c r="AA43783" s="441"/>
    </row>
    <row r="43784" spans="25:27" x14ac:dyDescent="0.2">
      <c r="Y43784" s="396"/>
      <c r="Z43784" s="396"/>
      <c r="AA43784" s="441"/>
    </row>
    <row r="43785" spans="25:27" x14ac:dyDescent="0.2">
      <c r="Y43785" s="396"/>
      <c r="Z43785" s="396"/>
      <c r="AA43785" s="441"/>
    </row>
    <row r="43786" spans="25:27" x14ac:dyDescent="0.2">
      <c r="Y43786" s="396"/>
      <c r="Z43786" s="396"/>
      <c r="AA43786" s="441"/>
    </row>
    <row r="43787" spans="25:27" x14ac:dyDescent="0.2">
      <c r="Y43787" s="396"/>
      <c r="Z43787" s="396"/>
      <c r="AA43787" s="441"/>
    </row>
    <row r="43788" spans="25:27" x14ac:dyDescent="0.2">
      <c r="Y43788" s="396"/>
      <c r="Z43788" s="396"/>
      <c r="AA43788" s="441"/>
    </row>
    <row r="43789" spans="25:27" x14ac:dyDescent="0.2">
      <c r="Y43789" s="396"/>
      <c r="Z43789" s="396"/>
      <c r="AA43789" s="441"/>
    </row>
    <row r="43790" spans="25:27" x14ac:dyDescent="0.2">
      <c r="Y43790" s="396"/>
      <c r="Z43790" s="396"/>
      <c r="AA43790" s="441"/>
    </row>
    <row r="43791" spans="25:27" x14ac:dyDescent="0.2">
      <c r="Y43791" s="396"/>
      <c r="Z43791" s="396"/>
      <c r="AA43791" s="441"/>
    </row>
    <row r="43792" spans="25:27" x14ac:dyDescent="0.2">
      <c r="Y43792" s="396"/>
      <c r="Z43792" s="396"/>
      <c r="AA43792" s="441"/>
    </row>
    <row r="43793" spans="25:27" x14ac:dyDescent="0.2">
      <c r="Y43793" s="396"/>
      <c r="Z43793" s="396"/>
      <c r="AA43793" s="441"/>
    </row>
    <row r="43794" spans="25:27" x14ac:dyDescent="0.2">
      <c r="Y43794" s="396"/>
      <c r="Z43794" s="396"/>
      <c r="AA43794" s="441"/>
    </row>
    <row r="43795" spans="25:27" x14ac:dyDescent="0.2">
      <c r="Y43795" s="396"/>
      <c r="Z43795" s="396"/>
      <c r="AA43795" s="441"/>
    </row>
    <row r="43796" spans="25:27" x14ac:dyDescent="0.2">
      <c r="Y43796" s="396"/>
      <c r="Z43796" s="396"/>
      <c r="AA43796" s="441"/>
    </row>
    <row r="43797" spans="25:27" x14ac:dyDescent="0.2">
      <c r="Y43797" s="396"/>
      <c r="Z43797" s="396"/>
      <c r="AA43797" s="441"/>
    </row>
    <row r="43798" spans="25:27" x14ac:dyDescent="0.2">
      <c r="Y43798" s="396"/>
      <c r="Z43798" s="396"/>
      <c r="AA43798" s="441"/>
    </row>
    <row r="43799" spans="25:27" x14ac:dyDescent="0.2">
      <c r="Y43799" s="396"/>
      <c r="Z43799" s="396"/>
      <c r="AA43799" s="441"/>
    </row>
    <row r="43800" spans="25:27" x14ac:dyDescent="0.2">
      <c r="Y43800" s="396"/>
      <c r="Z43800" s="396"/>
      <c r="AA43800" s="441"/>
    </row>
    <row r="43801" spans="25:27" x14ac:dyDescent="0.2">
      <c r="Y43801" s="396"/>
      <c r="Z43801" s="396"/>
      <c r="AA43801" s="441"/>
    </row>
    <row r="43802" spans="25:27" x14ac:dyDescent="0.2">
      <c r="Y43802" s="396"/>
      <c r="Z43802" s="396"/>
      <c r="AA43802" s="441"/>
    </row>
    <row r="43803" spans="25:27" x14ac:dyDescent="0.2">
      <c r="Y43803" s="396"/>
      <c r="Z43803" s="396"/>
      <c r="AA43803" s="441"/>
    </row>
    <row r="43804" spans="25:27" x14ac:dyDescent="0.2">
      <c r="Y43804" s="396"/>
      <c r="Z43804" s="396"/>
      <c r="AA43804" s="441"/>
    </row>
    <row r="43805" spans="25:27" x14ac:dyDescent="0.2">
      <c r="Y43805" s="396"/>
      <c r="Z43805" s="396"/>
      <c r="AA43805" s="441"/>
    </row>
    <row r="43806" spans="25:27" x14ac:dyDescent="0.2">
      <c r="Y43806" s="396"/>
      <c r="Z43806" s="396"/>
      <c r="AA43806" s="441"/>
    </row>
    <row r="43807" spans="25:27" x14ac:dyDescent="0.2">
      <c r="Y43807" s="396"/>
      <c r="Z43807" s="396"/>
      <c r="AA43807" s="441"/>
    </row>
    <row r="43808" spans="25:27" x14ac:dyDescent="0.2">
      <c r="Y43808" s="396"/>
      <c r="Z43808" s="396"/>
      <c r="AA43808" s="441"/>
    </row>
    <row r="43809" spans="25:27" x14ac:dyDescent="0.2">
      <c r="Y43809" s="396"/>
      <c r="Z43809" s="396"/>
      <c r="AA43809" s="441"/>
    </row>
    <row r="43810" spans="25:27" x14ac:dyDescent="0.2">
      <c r="Y43810" s="396"/>
      <c r="Z43810" s="396"/>
      <c r="AA43810" s="441"/>
    </row>
    <row r="43811" spans="25:27" x14ac:dyDescent="0.2">
      <c r="Y43811" s="396"/>
      <c r="Z43811" s="396"/>
      <c r="AA43811" s="441"/>
    </row>
    <row r="43812" spans="25:27" x14ac:dyDescent="0.2">
      <c r="Y43812" s="396"/>
      <c r="Z43812" s="396"/>
      <c r="AA43812" s="441"/>
    </row>
    <row r="43813" spans="25:27" x14ac:dyDescent="0.2">
      <c r="Y43813" s="396"/>
      <c r="Z43813" s="396"/>
      <c r="AA43813" s="441"/>
    </row>
    <row r="43814" spans="25:27" x14ac:dyDescent="0.2">
      <c r="Y43814" s="396"/>
      <c r="Z43814" s="396"/>
      <c r="AA43814" s="441"/>
    </row>
    <row r="43815" spans="25:27" x14ac:dyDescent="0.2">
      <c r="Y43815" s="396"/>
      <c r="Z43815" s="396"/>
      <c r="AA43815" s="441"/>
    </row>
    <row r="43816" spans="25:27" x14ac:dyDescent="0.2">
      <c r="Y43816" s="396"/>
      <c r="Z43816" s="396"/>
      <c r="AA43816" s="441"/>
    </row>
    <row r="43817" spans="25:27" x14ac:dyDescent="0.2">
      <c r="Y43817" s="396"/>
      <c r="Z43817" s="396"/>
      <c r="AA43817" s="441"/>
    </row>
    <row r="43818" spans="25:27" x14ac:dyDescent="0.2">
      <c r="Y43818" s="396"/>
      <c r="Z43818" s="396"/>
      <c r="AA43818" s="441"/>
    </row>
    <row r="43819" spans="25:27" x14ac:dyDescent="0.2">
      <c r="Y43819" s="396"/>
      <c r="Z43819" s="396"/>
      <c r="AA43819" s="441"/>
    </row>
    <row r="43820" spans="25:27" x14ac:dyDescent="0.2">
      <c r="Y43820" s="396"/>
      <c r="Z43820" s="396"/>
      <c r="AA43820" s="441"/>
    </row>
    <row r="43821" spans="25:27" x14ac:dyDescent="0.2">
      <c r="Y43821" s="396"/>
      <c r="Z43821" s="396"/>
      <c r="AA43821" s="441"/>
    </row>
    <row r="43822" spans="25:27" x14ac:dyDescent="0.2">
      <c r="Y43822" s="396"/>
      <c r="Z43822" s="396"/>
      <c r="AA43822" s="441"/>
    </row>
    <row r="43823" spans="25:27" x14ac:dyDescent="0.2">
      <c r="Y43823" s="396"/>
      <c r="Z43823" s="396"/>
      <c r="AA43823" s="441"/>
    </row>
    <row r="43824" spans="25:27" x14ac:dyDescent="0.2">
      <c r="Y43824" s="396"/>
      <c r="Z43824" s="396"/>
      <c r="AA43824" s="441"/>
    </row>
    <row r="43825" spans="25:27" x14ac:dyDescent="0.2">
      <c r="Y43825" s="396"/>
      <c r="Z43825" s="396"/>
      <c r="AA43825" s="441"/>
    </row>
    <row r="43826" spans="25:27" x14ac:dyDescent="0.2">
      <c r="Y43826" s="396"/>
      <c r="Z43826" s="396"/>
      <c r="AA43826" s="441"/>
    </row>
    <row r="43827" spans="25:27" x14ac:dyDescent="0.2">
      <c r="Y43827" s="396"/>
      <c r="Z43827" s="396"/>
      <c r="AA43827" s="441"/>
    </row>
    <row r="43828" spans="25:27" x14ac:dyDescent="0.2">
      <c r="Y43828" s="396"/>
      <c r="Z43828" s="396"/>
      <c r="AA43828" s="441"/>
    </row>
    <row r="43829" spans="25:27" x14ac:dyDescent="0.2">
      <c r="Y43829" s="396"/>
      <c r="Z43829" s="396"/>
      <c r="AA43829" s="441"/>
    </row>
    <row r="43830" spans="25:27" x14ac:dyDescent="0.2">
      <c r="Y43830" s="396"/>
      <c r="Z43830" s="396"/>
      <c r="AA43830" s="441"/>
    </row>
    <row r="43831" spans="25:27" x14ac:dyDescent="0.2">
      <c r="Y43831" s="396"/>
      <c r="Z43831" s="396"/>
      <c r="AA43831" s="441"/>
    </row>
    <row r="43832" spans="25:27" x14ac:dyDescent="0.2">
      <c r="Y43832" s="396"/>
      <c r="Z43832" s="396"/>
      <c r="AA43832" s="441"/>
    </row>
    <row r="43833" spans="25:27" x14ac:dyDescent="0.2">
      <c r="Y43833" s="396"/>
      <c r="Z43833" s="396"/>
      <c r="AA43833" s="441"/>
    </row>
    <row r="43834" spans="25:27" x14ac:dyDescent="0.2">
      <c r="Y43834" s="396"/>
      <c r="Z43834" s="396"/>
      <c r="AA43834" s="441"/>
    </row>
    <row r="43835" spans="25:27" x14ac:dyDescent="0.2">
      <c r="Y43835" s="396"/>
      <c r="Z43835" s="396"/>
      <c r="AA43835" s="441"/>
    </row>
    <row r="43836" spans="25:27" x14ac:dyDescent="0.2">
      <c r="Y43836" s="396"/>
      <c r="Z43836" s="396"/>
      <c r="AA43836" s="441"/>
    </row>
    <row r="43837" spans="25:27" x14ac:dyDescent="0.2">
      <c r="Y43837" s="396"/>
      <c r="Z43837" s="396"/>
      <c r="AA43837" s="441"/>
    </row>
    <row r="43838" spans="25:27" x14ac:dyDescent="0.2">
      <c r="Y43838" s="396"/>
      <c r="Z43838" s="396"/>
      <c r="AA43838" s="441"/>
    </row>
    <row r="43839" spans="25:27" x14ac:dyDescent="0.2">
      <c r="Y43839" s="396"/>
      <c r="Z43839" s="396"/>
      <c r="AA43839" s="441"/>
    </row>
    <row r="43840" spans="25:27" x14ac:dyDescent="0.2">
      <c r="Y43840" s="396"/>
      <c r="Z43840" s="396"/>
      <c r="AA43840" s="441"/>
    </row>
    <row r="43841" spans="25:27" x14ac:dyDescent="0.2">
      <c r="Y43841" s="396"/>
      <c r="Z43841" s="396"/>
      <c r="AA43841" s="441"/>
    </row>
    <row r="43842" spans="25:27" x14ac:dyDescent="0.2">
      <c r="Y43842" s="396"/>
      <c r="Z43842" s="396"/>
      <c r="AA43842" s="441"/>
    </row>
    <row r="43843" spans="25:27" x14ac:dyDescent="0.2">
      <c r="Y43843" s="396"/>
      <c r="Z43843" s="396"/>
      <c r="AA43843" s="441"/>
    </row>
    <row r="43844" spans="25:27" x14ac:dyDescent="0.2">
      <c r="Y43844" s="396"/>
      <c r="Z43844" s="396"/>
      <c r="AA43844" s="441"/>
    </row>
    <row r="43845" spans="25:27" x14ac:dyDescent="0.2">
      <c r="Y43845" s="396"/>
      <c r="Z43845" s="396"/>
      <c r="AA43845" s="441"/>
    </row>
    <row r="43846" spans="25:27" x14ac:dyDescent="0.2">
      <c r="Y43846" s="396"/>
      <c r="Z43846" s="396"/>
      <c r="AA43846" s="441"/>
    </row>
    <row r="43847" spans="25:27" x14ac:dyDescent="0.2">
      <c r="Y43847" s="396"/>
      <c r="Z43847" s="396"/>
      <c r="AA43847" s="441"/>
    </row>
    <row r="43848" spans="25:27" x14ac:dyDescent="0.2">
      <c r="Y43848" s="396"/>
      <c r="Z43848" s="396"/>
      <c r="AA43848" s="441"/>
    </row>
    <row r="43849" spans="25:27" x14ac:dyDescent="0.2">
      <c r="Y43849" s="396"/>
      <c r="Z43849" s="396"/>
      <c r="AA43849" s="441"/>
    </row>
    <row r="43850" spans="25:27" x14ac:dyDescent="0.2">
      <c r="Y43850" s="396"/>
      <c r="Z43850" s="396"/>
      <c r="AA43850" s="441"/>
    </row>
    <row r="43851" spans="25:27" x14ac:dyDescent="0.2">
      <c r="Y43851" s="396"/>
      <c r="Z43851" s="396"/>
      <c r="AA43851" s="441"/>
    </row>
    <row r="43852" spans="25:27" x14ac:dyDescent="0.2">
      <c r="Y43852" s="396"/>
      <c r="Z43852" s="396"/>
      <c r="AA43852" s="441"/>
    </row>
    <row r="43853" spans="25:27" x14ac:dyDescent="0.2">
      <c r="Y43853" s="396"/>
      <c r="Z43853" s="396"/>
      <c r="AA43853" s="441"/>
    </row>
    <row r="43854" spans="25:27" x14ac:dyDescent="0.2">
      <c r="Y43854" s="396"/>
      <c r="Z43854" s="396"/>
      <c r="AA43854" s="441"/>
    </row>
    <row r="43855" spans="25:27" x14ac:dyDescent="0.2">
      <c r="Y43855" s="396"/>
      <c r="Z43855" s="396"/>
      <c r="AA43855" s="441"/>
    </row>
    <row r="43856" spans="25:27" x14ac:dyDescent="0.2">
      <c r="Y43856" s="396"/>
      <c r="Z43856" s="396"/>
      <c r="AA43856" s="441"/>
    </row>
    <row r="43857" spans="25:27" x14ac:dyDescent="0.2">
      <c r="Y43857" s="396"/>
      <c r="Z43857" s="396"/>
      <c r="AA43857" s="441"/>
    </row>
    <row r="43858" spans="25:27" x14ac:dyDescent="0.2">
      <c r="Y43858" s="396"/>
      <c r="Z43858" s="396"/>
      <c r="AA43858" s="441"/>
    </row>
    <row r="43859" spans="25:27" x14ac:dyDescent="0.2">
      <c r="Y43859" s="396"/>
      <c r="Z43859" s="396"/>
      <c r="AA43859" s="441"/>
    </row>
    <row r="43860" spans="25:27" x14ac:dyDescent="0.2">
      <c r="Y43860" s="396"/>
      <c r="Z43860" s="396"/>
      <c r="AA43860" s="441"/>
    </row>
    <row r="43861" spans="25:27" x14ac:dyDescent="0.2">
      <c r="Y43861" s="396"/>
      <c r="Z43861" s="396"/>
      <c r="AA43861" s="441"/>
    </row>
    <row r="43862" spans="25:27" x14ac:dyDescent="0.2">
      <c r="Y43862" s="396"/>
      <c r="Z43862" s="396"/>
      <c r="AA43862" s="441"/>
    </row>
    <row r="43863" spans="25:27" x14ac:dyDescent="0.2">
      <c r="Y43863" s="396"/>
      <c r="Z43863" s="396"/>
      <c r="AA43863" s="441"/>
    </row>
    <row r="43864" spans="25:27" x14ac:dyDescent="0.2">
      <c r="Y43864" s="396"/>
      <c r="Z43864" s="396"/>
      <c r="AA43864" s="441"/>
    </row>
    <row r="43865" spans="25:27" x14ac:dyDescent="0.2">
      <c r="Y43865" s="396"/>
      <c r="Z43865" s="396"/>
      <c r="AA43865" s="441"/>
    </row>
    <row r="43866" spans="25:27" x14ac:dyDescent="0.2">
      <c r="Y43866" s="396"/>
      <c r="Z43866" s="396"/>
      <c r="AA43866" s="441"/>
    </row>
    <row r="43867" spans="25:27" x14ac:dyDescent="0.2">
      <c r="Y43867" s="396"/>
      <c r="Z43867" s="396"/>
      <c r="AA43867" s="441"/>
    </row>
    <row r="43868" spans="25:27" x14ac:dyDescent="0.2">
      <c r="Y43868" s="396"/>
      <c r="Z43868" s="396"/>
      <c r="AA43868" s="441"/>
    </row>
    <row r="43869" spans="25:27" x14ac:dyDescent="0.2">
      <c r="Y43869" s="396"/>
      <c r="Z43869" s="396"/>
      <c r="AA43869" s="441"/>
    </row>
    <row r="43870" spans="25:27" x14ac:dyDescent="0.2">
      <c r="Y43870" s="396"/>
      <c r="Z43870" s="396"/>
      <c r="AA43870" s="441"/>
    </row>
    <row r="43871" spans="25:27" x14ac:dyDescent="0.2">
      <c r="Y43871" s="396"/>
      <c r="Z43871" s="396"/>
      <c r="AA43871" s="441"/>
    </row>
    <row r="43872" spans="25:27" x14ac:dyDescent="0.2">
      <c r="Y43872" s="396"/>
      <c r="Z43872" s="396"/>
      <c r="AA43872" s="441"/>
    </row>
    <row r="43873" spans="25:27" x14ac:dyDescent="0.2">
      <c r="Y43873" s="396"/>
      <c r="Z43873" s="396"/>
      <c r="AA43873" s="441"/>
    </row>
    <row r="43874" spans="25:27" x14ac:dyDescent="0.2">
      <c r="Y43874" s="396"/>
      <c r="Z43874" s="396"/>
      <c r="AA43874" s="441"/>
    </row>
    <row r="43875" spans="25:27" x14ac:dyDescent="0.2">
      <c r="Y43875" s="396"/>
      <c r="Z43875" s="396"/>
      <c r="AA43875" s="441"/>
    </row>
    <row r="43876" spans="25:27" x14ac:dyDescent="0.2">
      <c r="Y43876" s="396"/>
      <c r="Z43876" s="396"/>
      <c r="AA43876" s="441"/>
    </row>
    <row r="43877" spans="25:27" x14ac:dyDescent="0.2">
      <c r="Y43877" s="396"/>
      <c r="Z43877" s="396"/>
      <c r="AA43877" s="441"/>
    </row>
    <row r="43878" spans="25:27" x14ac:dyDescent="0.2">
      <c r="Y43878" s="396"/>
      <c r="Z43878" s="396"/>
      <c r="AA43878" s="441"/>
    </row>
    <row r="43879" spans="25:27" x14ac:dyDescent="0.2">
      <c r="Y43879" s="396"/>
      <c r="Z43879" s="396"/>
      <c r="AA43879" s="441"/>
    </row>
    <row r="43880" spans="25:27" x14ac:dyDescent="0.2">
      <c r="Y43880" s="396"/>
      <c r="Z43880" s="396"/>
      <c r="AA43880" s="441"/>
    </row>
    <row r="43881" spans="25:27" x14ac:dyDescent="0.2">
      <c r="Y43881" s="396"/>
      <c r="Z43881" s="396"/>
      <c r="AA43881" s="441"/>
    </row>
    <row r="43882" spans="25:27" x14ac:dyDescent="0.2">
      <c r="Y43882" s="396"/>
      <c r="Z43882" s="396"/>
      <c r="AA43882" s="441"/>
    </row>
    <row r="43883" spans="25:27" x14ac:dyDescent="0.2">
      <c r="Y43883" s="396"/>
      <c r="Z43883" s="396"/>
      <c r="AA43883" s="441"/>
    </row>
    <row r="43884" spans="25:27" x14ac:dyDescent="0.2">
      <c r="Y43884" s="396"/>
      <c r="Z43884" s="396"/>
      <c r="AA43884" s="441"/>
    </row>
    <row r="43885" spans="25:27" x14ac:dyDescent="0.2">
      <c r="Y43885" s="396"/>
      <c r="Z43885" s="396"/>
      <c r="AA43885" s="441"/>
    </row>
    <row r="43886" spans="25:27" x14ac:dyDescent="0.2">
      <c r="Y43886" s="396"/>
      <c r="Z43886" s="396"/>
      <c r="AA43886" s="441"/>
    </row>
    <row r="43887" spans="25:27" x14ac:dyDescent="0.2">
      <c r="Y43887" s="396"/>
      <c r="Z43887" s="396"/>
      <c r="AA43887" s="441"/>
    </row>
    <row r="43888" spans="25:27" x14ac:dyDescent="0.2">
      <c r="Y43888" s="396"/>
      <c r="Z43888" s="396"/>
      <c r="AA43888" s="441"/>
    </row>
    <row r="43889" spans="25:27" x14ac:dyDescent="0.2">
      <c r="Y43889" s="396"/>
      <c r="Z43889" s="396"/>
      <c r="AA43889" s="441"/>
    </row>
    <row r="43890" spans="25:27" x14ac:dyDescent="0.2">
      <c r="Y43890" s="396"/>
      <c r="Z43890" s="396"/>
      <c r="AA43890" s="441"/>
    </row>
    <row r="43891" spans="25:27" x14ac:dyDescent="0.2">
      <c r="Y43891" s="396"/>
      <c r="Z43891" s="396"/>
      <c r="AA43891" s="441"/>
    </row>
    <row r="43892" spans="25:27" x14ac:dyDescent="0.2">
      <c r="Y43892" s="396"/>
      <c r="Z43892" s="396"/>
      <c r="AA43892" s="441"/>
    </row>
    <row r="43893" spans="25:27" x14ac:dyDescent="0.2">
      <c r="Y43893" s="396"/>
      <c r="Z43893" s="396"/>
      <c r="AA43893" s="441"/>
    </row>
    <row r="43894" spans="25:27" x14ac:dyDescent="0.2">
      <c r="Y43894" s="396"/>
      <c r="Z43894" s="396"/>
      <c r="AA43894" s="441"/>
    </row>
    <row r="43895" spans="25:27" x14ac:dyDescent="0.2">
      <c r="Y43895" s="396"/>
      <c r="Z43895" s="396"/>
      <c r="AA43895" s="441"/>
    </row>
    <row r="43896" spans="25:27" x14ac:dyDescent="0.2">
      <c r="Y43896" s="396"/>
      <c r="Z43896" s="396"/>
      <c r="AA43896" s="441"/>
    </row>
    <row r="43897" spans="25:27" x14ac:dyDescent="0.2">
      <c r="Y43897" s="396"/>
      <c r="Z43897" s="396"/>
      <c r="AA43897" s="441"/>
    </row>
    <row r="43898" spans="25:27" x14ac:dyDescent="0.2">
      <c r="Y43898" s="396"/>
      <c r="Z43898" s="396"/>
      <c r="AA43898" s="441"/>
    </row>
    <row r="43899" spans="25:27" x14ac:dyDescent="0.2">
      <c r="Y43899" s="396"/>
      <c r="Z43899" s="396"/>
      <c r="AA43899" s="441"/>
    </row>
    <row r="43900" spans="25:27" x14ac:dyDescent="0.2">
      <c r="Y43900" s="396"/>
      <c r="Z43900" s="396"/>
      <c r="AA43900" s="441"/>
    </row>
    <row r="43901" spans="25:27" x14ac:dyDescent="0.2">
      <c r="Y43901" s="396"/>
      <c r="Z43901" s="396"/>
      <c r="AA43901" s="441"/>
    </row>
    <row r="43902" spans="25:27" x14ac:dyDescent="0.2">
      <c r="Y43902" s="396"/>
      <c r="Z43902" s="396"/>
      <c r="AA43902" s="441"/>
    </row>
    <row r="43903" spans="25:27" x14ac:dyDescent="0.2">
      <c r="Y43903" s="396"/>
      <c r="Z43903" s="396"/>
      <c r="AA43903" s="441"/>
    </row>
    <row r="43904" spans="25:27" x14ac:dyDescent="0.2">
      <c r="Y43904" s="396"/>
      <c r="Z43904" s="396"/>
      <c r="AA43904" s="441"/>
    </row>
    <row r="43905" spans="25:27" x14ac:dyDescent="0.2">
      <c r="Y43905" s="396"/>
      <c r="Z43905" s="396"/>
      <c r="AA43905" s="441"/>
    </row>
    <row r="43906" spans="25:27" x14ac:dyDescent="0.2">
      <c r="Y43906" s="396"/>
      <c r="Z43906" s="396"/>
      <c r="AA43906" s="441"/>
    </row>
    <row r="43907" spans="25:27" x14ac:dyDescent="0.2">
      <c r="Y43907" s="396"/>
      <c r="Z43907" s="396"/>
      <c r="AA43907" s="441"/>
    </row>
    <row r="43908" spans="25:27" x14ac:dyDescent="0.2">
      <c r="Y43908" s="396"/>
      <c r="Z43908" s="396"/>
      <c r="AA43908" s="441"/>
    </row>
    <row r="43909" spans="25:27" x14ac:dyDescent="0.2">
      <c r="Y43909" s="396"/>
      <c r="Z43909" s="396"/>
      <c r="AA43909" s="441"/>
    </row>
    <row r="43910" spans="25:27" x14ac:dyDescent="0.2">
      <c r="Y43910" s="396"/>
      <c r="Z43910" s="396"/>
      <c r="AA43910" s="441"/>
    </row>
    <row r="43911" spans="25:27" x14ac:dyDescent="0.2">
      <c r="Y43911" s="396"/>
      <c r="Z43911" s="396"/>
      <c r="AA43911" s="441"/>
    </row>
    <row r="43912" spans="25:27" x14ac:dyDescent="0.2">
      <c r="Y43912" s="396"/>
      <c r="Z43912" s="396"/>
      <c r="AA43912" s="441"/>
    </row>
    <row r="43913" spans="25:27" x14ac:dyDescent="0.2">
      <c r="Y43913" s="396"/>
      <c r="Z43913" s="396"/>
      <c r="AA43913" s="441"/>
    </row>
    <row r="43914" spans="25:27" x14ac:dyDescent="0.2">
      <c r="Y43914" s="396"/>
      <c r="Z43914" s="396"/>
      <c r="AA43914" s="441"/>
    </row>
    <row r="43915" spans="25:27" x14ac:dyDescent="0.2">
      <c r="Y43915" s="396"/>
      <c r="Z43915" s="396"/>
      <c r="AA43915" s="441"/>
    </row>
    <row r="43916" spans="25:27" x14ac:dyDescent="0.2">
      <c r="Y43916" s="396"/>
      <c r="Z43916" s="396"/>
      <c r="AA43916" s="441"/>
    </row>
    <row r="43917" spans="25:27" x14ac:dyDescent="0.2">
      <c r="Y43917" s="396"/>
      <c r="Z43917" s="396"/>
      <c r="AA43917" s="441"/>
    </row>
    <row r="43918" spans="25:27" x14ac:dyDescent="0.2">
      <c r="Y43918" s="396"/>
      <c r="Z43918" s="396"/>
      <c r="AA43918" s="441"/>
    </row>
    <row r="43919" spans="25:27" x14ac:dyDescent="0.2">
      <c r="Y43919" s="396"/>
      <c r="Z43919" s="396"/>
      <c r="AA43919" s="441"/>
    </row>
    <row r="43920" spans="25:27" x14ac:dyDescent="0.2">
      <c r="Y43920" s="396"/>
      <c r="Z43920" s="396"/>
      <c r="AA43920" s="441"/>
    </row>
    <row r="43921" spans="25:27" x14ac:dyDescent="0.2">
      <c r="Y43921" s="396"/>
      <c r="Z43921" s="396"/>
      <c r="AA43921" s="441"/>
    </row>
    <row r="43922" spans="25:27" x14ac:dyDescent="0.2">
      <c r="Y43922" s="396"/>
      <c r="Z43922" s="396"/>
      <c r="AA43922" s="441"/>
    </row>
    <row r="43923" spans="25:27" x14ac:dyDescent="0.2">
      <c r="Y43923" s="396"/>
      <c r="Z43923" s="396"/>
      <c r="AA43923" s="441"/>
    </row>
    <row r="43924" spans="25:27" x14ac:dyDescent="0.2">
      <c r="Y43924" s="396"/>
      <c r="Z43924" s="396"/>
      <c r="AA43924" s="441"/>
    </row>
    <row r="43925" spans="25:27" x14ac:dyDescent="0.2">
      <c r="Y43925" s="396"/>
      <c r="Z43925" s="396"/>
      <c r="AA43925" s="441"/>
    </row>
    <row r="43926" spans="25:27" x14ac:dyDescent="0.2">
      <c r="Y43926" s="396"/>
      <c r="Z43926" s="396"/>
      <c r="AA43926" s="441"/>
    </row>
    <row r="43927" spans="25:27" x14ac:dyDescent="0.2">
      <c r="Y43927" s="396"/>
      <c r="Z43927" s="396"/>
      <c r="AA43927" s="441"/>
    </row>
    <row r="43928" spans="25:27" x14ac:dyDescent="0.2">
      <c r="Y43928" s="396"/>
      <c r="Z43928" s="396"/>
      <c r="AA43928" s="441"/>
    </row>
    <row r="43929" spans="25:27" x14ac:dyDescent="0.2">
      <c r="Y43929" s="396"/>
      <c r="Z43929" s="396"/>
      <c r="AA43929" s="441"/>
    </row>
    <row r="43930" spans="25:27" x14ac:dyDescent="0.2">
      <c r="Y43930" s="396"/>
      <c r="Z43930" s="396"/>
      <c r="AA43930" s="441"/>
    </row>
    <row r="43931" spans="25:27" x14ac:dyDescent="0.2">
      <c r="Y43931" s="396"/>
      <c r="Z43931" s="396"/>
      <c r="AA43931" s="441"/>
    </row>
    <row r="43932" spans="25:27" x14ac:dyDescent="0.2">
      <c r="Y43932" s="396"/>
      <c r="Z43932" s="396"/>
      <c r="AA43932" s="441"/>
    </row>
    <row r="43933" spans="25:27" x14ac:dyDescent="0.2">
      <c r="Y43933" s="396"/>
      <c r="Z43933" s="396"/>
      <c r="AA43933" s="441"/>
    </row>
    <row r="43934" spans="25:27" x14ac:dyDescent="0.2">
      <c r="Y43934" s="396"/>
      <c r="Z43934" s="396"/>
      <c r="AA43934" s="441"/>
    </row>
    <row r="43935" spans="25:27" x14ac:dyDescent="0.2">
      <c r="Y43935" s="396"/>
      <c r="Z43935" s="396"/>
      <c r="AA43935" s="441"/>
    </row>
    <row r="43936" spans="25:27" x14ac:dyDescent="0.2">
      <c r="Y43936" s="396"/>
      <c r="Z43936" s="396"/>
      <c r="AA43936" s="441"/>
    </row>
    <row r="43937" spans="25:27" x14ac:dyDescent="0.2">
      <c r="Y43937" s="396"/>
      <c r="Z43937" s="396"/>
      <c r="AA43937" s="441"/>
    </row>
    <row r="43938" spans="25:27" x14ac:dyDescent="0.2">
      <c r="Y43938" s="396"/>
      <c r="Z43938" s="396"/>
      <c r="AA43938" s="441"/>
    </row>
    <row r="43939" spans="25:27" x14ac:dyDescent="0.2">
      <c r="Y43939" s="396"/>
      <c r="Z43939" s="396"/>
      <c r="AA43939" s="441"/>
    </row>
    <row r="43940" spans="25:27" x14ac:dyDescent="0.2">
      <c r="Y43940" s="396"/>
      <c r="Z43940" s="396"/>
      <c r="AA43940" s="441"/>
    </row>
    <row r="43941" spans="25:27" x14ac:dyDescent="0.2">
      <c r="Y43941" s="396"/>
      <c r="Z43941" s="396"/>
      <c r="AA43941" s="441"/>
    </row>
    <row r="43942" spans="25:27" x14ac:dyDescent="0.2">
      <c r="Y43942" s="396"/>
      <c r="Z43942" s="396"/>
      <c r="AA43942" s="441"/>
    </row>
    <row r="43943" spans="25:27" x14ac:dyDescent="0.2">
      <c r="Y43943" s="396"/>
      <c r="Z43943" s="396"/>
      <c r="AA43943" s="441"/>
    </row>
    <row r="43944" spans="25:27" x14ac:dyDescent="0.2">
      <c r="Y43944" s="396"/>
      <c r="Z43944" s="396"/>
      <c r="AA43944" s="441"/>
    </row>
    <row r="43945" spans="25:27" x14ac:dyDescent="0.2">
      <c r="Y43945" s="396"/>
      <c r="Z43945" s="396"/>
      <c r="AA43945" s="441"/>
    </row>
    <row r="43946" spans="25:27" x14ac:dyDescent="0.2">
      <c r="Y43946" s="396"/>
      <c r="Z43946" s="396"/>
      <c r="AA43946" s="441"/>
    </row>
    <row r="43947" spans="25:27" x14ac:dyDescent="0.2">
      <c r="Y43947" s="396"/>
      <c r="Z43947" s="396"/>
      <c r="AA43947" s="441"/>
    </row>
    <row r="43948" spans="25:27" x14ac:dyDescent="0.2">
      <c r="Y43948" s="396"/>
      <c r="Z43948" s="396"/>
      <c r="AA43948" s="441"/>
    </row>
    <row r="43949" spans="25:27" x14ac:dyDescent="0.2">
      <c r="Y43949" s="396"/>
      <c r="Z43949" s="396"/>
      <c r="AA43949" s="441"/>
    </row>
    <row r="43950" spans="25:27" x14ac:dyDescent="0.2">
      <c r="Y43950" s="396"/>
      <c r="Z43950" s="396"/>
      <c r="AA43950" s="441"/>
    </row>
    <row r="43951" spans="25:27" x14ac:dyDescent="0.2">
      <c r="Y43951" s="396"/>
      <c r="Z43951" s="396"/>
      <c r="AA43951" s="441"/>
    </row>
    <row r="43952" spans="25:27" x14ac:dyDescent="0.2">
      <c r="Y43952" s="396"/>
      <c r="Z43952" s="396"/>
      <c r="AA43952" s="441"/>
    </row>
    <row r="43953" spans="25:27" x14ac:dyDescent="0.2">
      <c r="Y43953" s="396"/>
      <c r="Z43953" s="396"/>
      <c r="AA43953" s="441"/>
    </row>
    <row r="43954" spans="25:27" x14ac:dyDescent="0.2">
      <c r="Y43954" s="396"/>
      <c r="Z43954" s="396"/>
      <c r="AA43954" s="441"/>
    </row>
    <row r="43955" spans="25:27" x14ac:dyDescent="0.2">
      <c r="Y43955" s="396"/>
      <c r="Z43955" s="396"/>
      <c r="AA43955" s="441"/>
    </row>
    <row r="43956" spans="25:27" x14ac:dyDescent="0.2">
      <c r="Y43956" s="396"/>
      <c r="Z43956" s="396"/>
      <c r="AA43956" s="441"/>
    </row>
    <row r="43957" spans="25:27" x14ac:dyDescent="0.2">
      <c r="Y43957" s="396"/>
      <c r="Z43957" s="396"/>
      <c r="AA43957" s="441"/>
    </row>
    <row r="43958" spans="25:27" x14ac:dyDescent="0.2">
      <c r="Y43958" s="396"/>
      <c r="Z43958" s="396"/>
      <c r="AA43958" s="441"/>
    </row>
    <row r="43959" spans="25:27" x14ac:dyDescent="0.2">
      <c r="Y43959" s="396"/>
      <c r="Z43959" s="396"/>
      <c r="AA43959" s="441"/>
    </row>
    <row r="43960" spans="25:27" x14ac:dyDescent="0.2">
      <c r="Y43960" s="396"/>
      <c r="Z43960" s="396"/>
      <c r="AA43960" s="441"/>
    </row>
    <row r="43961" spans="25:27" x14ac:dyDescent="0.2">
      <c r="Y43961" s="396"/>
      <c r="Z43961" s="396"/>
      <c r="AA43961" s="441"/>
    </row>
    <row r="43962" spans="25:27" x14ac:dyDescent="0.2">
      <c r="Y43962" s="396"/>
      <c r="Z43962" s="396"/>
      <c r="AA43962" s="441"/>
    </row>
    <row r="43963" spans="25:27" x14ac:dyDescent="0.2">
      <c r="Y43963" s="396"/>
      <c r="Z43963" s="396"/>
      <c r="AA43963" s="441"/>
    </row>
    <row r="43964" spans="25:27" x14ac:dyDescent="0.2">
      <c r="Y43964" s="396"/>
      <c r="Z43964" s="396"/>
      <c r="AA43964" s="441"/>
    </row>
    <row r="43965" spans="25:27" x14ac:dyDescent="0.2">
      <c r="Y43965" s="396"/>
      <c r="Z43965" s="396"/>
      <c r="AA43965" s="441"/>
    </row>
    <row r="43966" spans="25:27" x14ac:dyDescent="0.2">
      <c r="Y43966" s="396"/>
      <c r="Z43966" s="396"/>
      <c r="AA43966" s="441"/>
    </row>
    <row r="43967" spans="25:27" x14ac:dyDescent="0.2">
      <c r="Y43967" s="396"/>
      <c r="Z43967" s="396"/>
      <c r="AA43967" s="441"/>
    </row>
    <row r="43968" spans="25:27" x14ac:dyDescent="0.2">
      <c r="Y43968" s="396"/>
      <c r="Z43968" s="396"/>
      <c r="AA43968" s="441"/>
    </row>
    <row r="43969" spans="25:27" x14ac:dyDescent="0.2">
      <c r="Y43969" s="396"/>
      <c r="Z43969" s="396"/>
      <c r="AA43969" s="441"/>
    </row>
    <row r="43970" spans="25:27" x14ac:dyDescent="0.2">
      <c r="Y43970" s="396"/>
      <c r="Z43970" s="396"/>
      <c r="AA43970" s="441"/>
    </row>
    <row r="43971" spans="25:27" x14ac:dyDescent="0.2">
      <c r="Y43971" s="396"/>
      <c r="Z43971" s="396"/>
      <c r="AA43971" s="441"/>
    </row>
    <row r="43972" spans="25:27" x14ac:dyDescent="0.2">
      <c r="Y43972" s="396"/>
      <c r="Z43972" s="396"/>
      <c r="AA43972" s="441"/>
    </row>
    <row r="43973" spans="25:27" x14ac:dyDescent="0.2">
      <c r="Y43973" s="396"/>
      <c r="Z43973" s="396"/>
      <c r="AA43973" s="441"/>
    </row>
    <row r="43974" spans="25:27" x14ac:dyDescent="0.2">
      <c r="Y43974" s="396"/>
      <c r="Z43974" s="396"/>
      <c r="AA43974" s="441"/>
    </row>
    <row r="43975" spans="25:27" x14ac:dyDescent="0.2">
      <c r="Y43975" s="396"/>
      <c r="Z43975" s="396"/>
      <c r="AA43975" s="441"/>
    </row>
    <row r="43976" spans="25:27" x14ac:dyDescent="0.2">
      <c r="Y43976" s="396"/>
      <c r="Z43976" s="396"/>
      <c r="AA43976" s="441"/>
    </row>
    <row r="43977" spans="25:27" x14ac:dyDescent="0.2">
      <c r="Y43977" s="396"/>
      <c r="Z43977" s="396"/>
      <c r="AA43977" s="441"/>
    </row>
    <row r="43978" spans="25:27" x14ac:dyDescent="0.2">
      <c r="Y43978" s="396"/>
      <c r="Z43978" s="396"/>
      <c r="AA43978" s="441"/>
    </row>
    <row r="43979" spans="25:27" x14ac:dyDescent="0.2">
      <c r="Y43979" s="396"/>
      <c r="Z43979" s="396"/>
      <c r="AA43979" s="441"/>
    </row>
    <row r="43980" spans="25:27" x14ac:dyDescent="0.2">
      <c r="Y43980" s="396"/>
      <c r="Z43980" s="396"/>
      <c r="AA43980" s="441"/>
    </row>
    <row r="43981" spans="25:27" x14ac:dyDescent="0.2">
      <c r="Y43981" s="396"/>
      <c r="Z43981" s="396"/>
      <c r="AA43981" s="441"/>
    </row>
    <row r="43982" spans="25:27" x14ac:dyDescent="0.2">
      <c r="Y43982" s="396"/>
      <c r="Z43982" s="396"/>
      <c r="AA43982" s="441"/>
    </row>
    <row r="43983" spans="25:27" x14ac:dyDescent="0.2">
      <c r="Y43983" s="396"/>
      <c r="Z43983" s="396"/>
      <c r="AA43983" s="441"/>
    </row>
    <row r="43984" spans="25:27" x14ac:dyDescent="0.2">
      <c r="Y43984" s="396"/>
      <c r="Z43984" s="396"/>
      <c r="AA43984" s="441"/>
    </row>
    <row r="43985" spans="25:27" x14ac:dyDescent="0.2">
      <c r="Y43985" s="396"/>
      <c r="Z43985" s="396"/>
      <c r="AA43985" s="441"/>
    </row>
    <row r="43986" spans="25:27" x14ac:dyDescent="0.2">
      <c r="Y43986" s="396"/>
      <c r="Z43986" s="396"/>
      <c r="AA43986" s="441"/>
    </row>
    <row r="43987" spans="25:27" x14ac:dyDescent="0.2">
      <c r="Y43987" s="396"/>
      <c r="Z43987" s="396"/>
      <c r="AA43987" s="441"/>
    </row>
    <row r="43988" spans="25:27" x14ac:dyDescent="0.2">
      <c r="Y43988" s="396"/>
      <c r="Z43988" s="396"/>
      <c r="AA43988" s="441"/>
    </row>
    <row r="43989" spans="25:27" x14ac:dyDescent="0.2">
      <c r="Y43989" s="396"/>
      <c r="Z43989" s="396"/>
      <c r="AA43989" s="441"/>
    </row>
    <row r="43990" spans="25:27" x14ac:dyDescent="0.2">
      <c r="Y43990" s="396"/>
      <c r="Z43990" s="396"/>
      <c r="AA43990" s="441"/>
    </row>
    <row r="43991" spans="25:27" x14ac:dyDescent="0.2">
      <c r="Y43991" s="396"/>
      <c r="Z43991" s="396"/>
      <c r="AA43991" s="441"/>
    </row>
    <row r="43992" spans="25:27" x14ac:dyDescent="0.2">
      <c r="Y43992" s="396"/>
      <c r="Z43992" s="396"/>
      <c r="AA43992" s="441"/>
    </row>
    <row r="43993" spans="25:27" x14ac:dyDescent="0.2">
      <c r="Y43993" s="396"/>
      <c r="Z43993" s="396"/>
      <c r="AA43993" s="441"/>
    </row>
    <row r="43994" spans="25:27" x14ac:dyDescent="0.2">
      <c r="Y43994" s="396"/>
      <c r="Z43994" s="396"/>
      <c r="AA43994" s="441"/>
    </row>
    <row r="43995" spans="25:27" x14ac:dyDescent="0.2">
      <c r="Y43995" s="396"/>
      <c r="Z43995" s="396"/>
      <c r="AA43995" s="441"/>
    </row>
    <row r="43996" spans="25:27" x14ac:dyDescent="0.2">
      <c r="Y43996" s="396"/>
      <c r="Z43996" s="396"/>
      <c r="AA43996" s="441"/>
    </row>
    <row r="43997" spans="25:27" x14ac:dyDescent="0.2">
      <c r="Y43997" s="396"/>
      <c r="Z43997" s="396"/>
      <c r="AA43997" s="441"/>
    </row>
    <row r="43998" spans="25:27" x14ac:dyDescent="0.2">
      <c r="Y43998" s="396"/>
      <c r="Z43998" s="396"/>
      <c r="AA43998" s="441"/>
    </row>
    <row r="43999" spans="25:27" x14ac:dyDescent="0.2">
      <c r="Y43999" s="396"/>
      <c r="Z43999" s="396"/>
      <c r="AA43999" s="441"/>
    </row>
    <row r="44000" spans="25:27" x14ac:dyDescent="0.2">
      <c r="Y44000" s="396"/>
      <c r="Z44000" s="396"/>
      <c r="AA44000" s="441"/>
    </row>
    <row r="44001" spans="25:27" x14ac:dyDescent="0.2">
      <c r="Y44001" s="396"/>
      <c r="Z44001" s="396"/>
      <c r="AA44001" s="441"/>
    </row>
    <row r="44002" spans="25:27" x14ac:dyDescent="0.2">
      <c r="Y44002" s="396"/>
      <c r="Z44002" s="396"/>
      <c r="AA44002" s="441"/>
    </row>
    <row r="44003" spans="25:27" x14ac:dyDescent="0.2">
      <c r="Y44003" s="396"/>
      <c r="Z44003" s="396"/>
      <c r="AA44003" s="441"/>
    </row>
    <row r="44004" spans="25:27" x14ac:dyDescent="0.2">
      <c r="Y44004" s="396"/>
      <c r="Z44004" s="396"/>
      <c r="AA44004" s="441"/>
    </row>
    <row r="44005" spans="25:27" x14ac:dyDescent="0.2">
      <c r="Y44005" s="396"/>
      <c r="Z44005" s="396"/>
      <c r="AA44005" s="441"/>
    </row>
    <row r="44006" spans="25:27" x14ac:dyDescent="0.2">
      <c r="Y44006" s="396"/>
      <c r="Z44006" s="396"/>
      <c r="AA44006" s="441"/>
    </row>
    <row r="44007" spans="25:27" x14ac:dyDescent="0.2">
      <c r="Y44007" s="396"/>
      <c r="Z44007" s="396"/>
      <c r="AA44007" s="441"/>
    </row>
    <row r="44008" spans="25:27" x14ac:dyDescent="0.2">
      <c r="Y44008" s="396"/>
      <c r="Z44008" s="396"/>
      <c r="AA44008" s="441"/>
    </row>
    <row r="44009" spans="25:27" x14ac:dyDescent="0.2">
      <c r="Y44009" s="396"/>
      <c r="Z44009" s="396"/>
      <c r="AA44009" s="441"/>
    </row>
    <row r="44010" spans="25:27" x14ac:dyDescent="0.2">
      <c r="Y44010" s="396"/>
      <c r="Z44010" s="396"/>
      <c r="AA44010" s="441"/>
    </row>
    <row r="44011" spans="25:27" x14ac:dyDescent="0.2">
      <c r="Y44011" s="396"/>
      <c r="Z44011" s="396"/>
      <c r="AA44011" s="441"/>
    </row>
    <row r="44012" spans="25:27" x14ac:dyDescent="0.2">
      <c r="Y44012" s="396"/>
      <c r="Z44012" s="396"/>
      <c r="AA44012" s="441"/>
    </row>
    <row r="44013" spans="25:27" x14ac:dyDescent="0.2">
      <c r="Y44013" s="396"/>
      <c r="Z44013" s="396"/>
      <c r="AA44013" s="441"/>
    </row>
    <row r="44014" spans="25:27" x14ac:dyDescent="0.2">
      <c r="Y44014" s="396"/>
      <c r="Z44014" s="396"/>
      <c r="AA44014" s="441"/>
    </row>
    <row r="44015" spans="25:27" x14ac:dyDescent="0.2">
      <c r="Y44015" s="396"/>
      <c r="Z44015" s="396"/>
      <c r="AA44015" s="441"/>
    </row>
    <row r="44016" spans="25:27" x14ac:dyDescent="0.2">
      <c r="Y44016" s="396"/>
      <c r="Z44016" s="396"/>
      <c r="AA44016" s="441"/>
    </row>
    <row r="44017" spans="25:27" x14ac:dyDescent="0.2">
      <c r="Y44017" s="396"/>
      <c r="Z44017" s="396"/>
      <c r="AA44017" s="441"/>
    </row>
    <row r="44018" spans="25:27" x14ac:dyDescent="0.2">
      <c r="Y44018" s="396"/>
      <c r="Z44018" s="396"/>
      <c r="AA44018" s="441"/>
    </row>
    <row r="44019" spans="25:27" x14ac:dyDescent="0.2">
      <c r="Y44019" s="396"/>
      <c r="Z44019" s="396"/>
      <c r="AA44019" s="441"/>
    </row>
    <row r="44020" spans="25:27" x14ac:dyDescent="0.2">
      <c r="Y44020" s="396"/>
      <c r="Z44020" s="396"/>
      <c r="AA44020" s="441"/>
    </row>
    <row r="44021" spans="25:27" x14ac:dyDescent="0.2">
      <c r="Y44021" s="396"/>
      <c r="Z44021" s="396"/>
      <c r="AA44021" s="441"/>
    </row>
    <row r="44022" spans="25:27" x14ac:dyDescent="0.2">
      <c r="Y44022" s="396"/>
      <c r="Z44022" s="396"/>
      <c r="AA44022" s="441"/>
    </row>
    <row r="44023" spans="25:27" x14ac:dyDescent="0.2">
      <c r="Y44023" s="396"/>
      <c r="Z44023" s="396"/>
      <c r="AA44023" s="441"/>
    </row>
    <row r="44024" spans="25:27" x14ac:dyDescent="0.2">
      <c r="Y44024" s="396"/>
      <c r="Z44024" s="396"/>
      <c r="AA44024" s="441"/>
    </row>
    <row r="44025" spans="25:27" x14ac:dyDescent="0.2">
      <c r="Y44025" s="396"/>
      <c r="Z44025" s="396"/>
      <c r="AA44025" s="441"/>
    </row>
    <row r="44026" spans="25:27" x14ac:dyDescent="0.2">
      <c r="Y44026" s="396"/>
      <c r="Z44026" s="396"/>
      <c r="AA44026" s="441"/>
    </row>
    <row r="44027" spans="25:27" x14ac:dyDescent="0.2">
      <c r="Y44027" s="396"/>
      <c r="Z44027" s="396"/>
      <c r="AA44027" s="441"/>
    </row>
    <row r="44028" spans="25:27" x14ac:dyDescent="0.2">
      <c r="Y44028" s="396"/>
      <c r="Z44028" s="396"/>
      <c r="AA44028" s="441"/>
    </row>
    <row r="44029" spans="25:27" x14ac:dyDescent="0.2">
      <c r="Y44029" s="396"/>
      <c r="Z44029" s="396"/>
      <c r="AA44029" s="441"/>
    </row>
    <row r="44030" spans="25:27" x14ac:dyDescent="0.2">
      <c r="Y44030" s="396"/>
      <c r="Z44030" s="396"/>
      <c r="AA44030" s="441"/>
    </row>
    <row r="44031" spans="25:27" x14ac:dyDescent="0.2">
      <c r="Y44031" s="396"/>
      <c r="Z44031" s="396"/>
      <c r="AA44031" s="441"/>
    </row>
    <row r="44032" spans="25:27" x14ac:dyDescent="0.2">
      <c r="Y44032" s="396"/>
      <c r="Z44032" s="396"/>
      <c r="AA44032" s="441"/>
    </row>
    <row r="44033" spans="25:27" x14ac:dyDescent="0.2">
      <c r="Y44033" s="396"/>
      <c r="Z44033" s="396"/>
      <c r="AA44033" s="441"/>
    </row>
    <row r="44034" spans="25:27" x14ac:dyDescent="0.2">
      <c r="Y44034" s="396"/>
      <c r="Z44034" s="396"/>
      <c r="AA44034" s="441"/>
    </row>
    <row r="44035" spans="25:27" x14ac:dyDescent="0.2">
      <c r="Y44035" s="396"/>
      <c r="Z44035" s="396"/>
      <c r="AA44035" s="441"/>
    </row>
    <row r="44036" spans="25:27" x14ac:dyDescent="0.2">
      <c r="Y44036" s="396"/>
      <c r="Z44036" s="396"/>
      <c r="AA44036" s="441"/>
    </row>
    <row r="44037" spans="25:27" x14ac:dyDescent="0.2">
      <c r="Y44037" s="396"/>
      <c r="Z44037" s="396"/>
      <c r="AA44037" s="441"/>
    </row>
    <row r="44038" spans="25:27" x14ac:dyDescent="0.2">
      <c r="Y44038" s="396"/>
      <c r="Z44038" s="396"/>
      <c r="AA44038" s="441"/>
    </row>
    <row r="44039" spans="25:27" x14ac:dyDescent="0.2">
      <c r="Y44039" s="396"/>
      <c r="Z44039" s="396"/>
      <c r="AA44039" s="441"/>
    </row>
    <row r="44040" spans="25:27" x14ac:dyDescent="0.2">
      <c r="Y44040" s="396"/>
      <c r="Z44040" s="396"/>
      <c r="AA44040" s="441"/>
    </row>
    <row r="44041" spans="25:27" x14ac:dyDescent="0.2">
      <c r="Y44041" s="396"/>
      <c r="Z44041" s="396"/>
      <c r="AA44041" s="441"/>
    </row>
    <row r="44042" spans="25:27" x14ac:dyDescent="0.2">
      <c r="Y44042" s="396"/>
      <c r="Z44042" s="396"/>
      <c r="AA44042" s="441"/>
    </row>
    <row r="44043" spans="25:27" x14ac:dyDescent="0.2">
      <c r="Y44043" s="396"/>
      <c r="Z44043" s="396"/>
      <c r="AA44043" s="441"/>
    </row>
    <row r="44044" spans="25:27" x14ac:dyDescent="0.2">
      <c r="Y44044" s="396"/>
      <c r="Z44044" s="396"/>
      <c r="AA44044" s="441"/>
    </row>
    <row r="44045" spans="25:27" x14ac:dyDescent="0.2">
      <c r="Y44045" s="396"/>
      <c r="Z44045" s="396"/>
      <c r="AA44045" s="441"/>
    </row>
    <row r="44046" spans="25:27" x14ac:dyDescent="0.2">
      <c r="Y44046" s="396"/>
      <c r="Z44046" s="396"/>
      <c r="AA44046" s="441"/>
    </row>
    <row r="44047" spans="25:27" x14ac:dyDescent="0.2">
      <c r="Y44047" s="396"/>
      <c r="Z44047" s="396"/>
      <c r="AA44047" s="441"/>
    </row>
    <row r="44048" spans="25:27" x14ac:dyDescent="0.2">
      <c r="Y44048" s="396"/>
      <c r="Z44048" s="396"/>
      <c r="AA44048" s="441"/>
    </row>
    <row r="44049" spans="25:27" x14ac:dyDescent="0.2">
      <c r="Y44049" s="396"/>
      <c r="Z44049" s="396"/>
      <c r="AA44049" s="441"/>
    </row>
    <row r="44050" spans="25:27" x14ac:dyDescent="0.2">
      <c r="Y44050" s="396"/>
      <c r="Z44050" s="396"/>
      <c r="AA44050" s="441"/>
    </row>
    <row r="44051" spans="25:27" x14ac:dyDescent="0.2">
      <c r="Y44051" s="396"/>
      <c r="Z44051" s="396"/>
      <c r="AA44051" s="441"/>
    </row>
    <row r="44052" spans="25:27" x14ac:dyDescent="0.2">
      <c r="Y44052" s="396"/>
      <c r="Z44052" s="396"/>
      <c r="AA44052" s="441"/>
    </row>
    <row r="44053" spans="25:27" x14ac:dyDescent="0.2">
      <c r="Y44053" s="396"/>
      <c r="Z44053" s="396"/>
      <c r="AA44053" s="441"/>
    </row>
    <row r="44054" spans="25:27" x14ac:dyDescent="0.2">
      <c r="Y44054" s="396"/>
      <c r="Z44054" s="396"/>
      <c r="AA44054" s="441"/>
    </row>
    <row r="44055" spans="25:27" x14ac:dyDescent="0.2">
      <c r="Y44055" s="396"/>
      <c r="Z44055" s="396"/>
      <c r="AA44055" s="441"/>
    </row>
    <row r="44056" spans="25:27" x14ac:dyDescent="0.2">
      <c r="Y44056" s="396"/>
      <c r="Z44056" s="396"/>
      <c r="AA44056" s="441"/>
    </row>
    <row r="44057" spans="25:27" x14ac:dyDescent="0.2">
      <c r="Y44057" s="396"/>
      <c r="Z44057" s="396"/>
      <c r="AA44057" s="441"/>
    </row>
    <row r="44058" spans="25:27" x14ac:dyDescent="0.2">
      <c r="Y44058" s="396"/>
      <c r="Z44058" s="396"/>
      <c r="AA44058" s="441"/>
    </row>
    <row r="44059" spans="25:27" x14ac:dyDescent="0.2">
      <c r="Y44059" s="396"/>
      <c r="Z44059" s="396"/>
      <c r="AA44059" s="441"/>
    </row>
    <row r="44060" spans="25:27" x14ac:dyDescent="0.2">
      <c r="Y44060" s="396"/>
      <c r="Z44060" s="396"/>
      <c r="AA44060" s="441"/>
    </row>
    <row r="44061" spans="25:27" x14ac:dyDescent="0.2">
      <c r="Y44061" s="396"/>
      <c r="Z44061" s="396"/>
      <c r="AA44061" s="441"/>
    </row>
    <row r="44062" spans="25:27" x14ac:dyDescent="0.2">
      <c r="Y44062" s="396"/>
      <c r="Z44062" s="396"/>
      <c r="AA44062" s="441"/>
    </row>
    <row r="44063" spans="25:27" x14ac:dyDescent="0.2">
      <c r="Y44063" s="396"/>
      <c r="Z44063" s="396"/>
      <c r="AA44063" s="441"/>
    </row>
    <row r="44064" spans="25:27" x14ac:dyDescent="0.2">
      <c r="Y44064" s="396"/>
      <c r="Z44064" s="396"/>
      <c r="AA44064" s="441"/>
    </row>
    <row r="44065" spans="25:27" x14ac:dyDescent="0.2">
      <c r="Y44065" s="396"/>
      <c r="Z44065" s="396"/>
      <c r="AA44065" s="441"/>
    </row>
    <row r="44066" spans="25:27" x14ac:dyDescent="0.2">
      <c r="Y44066" s="396"/>
      <c r="Z44066" s="396"/>
      <c r="AA44066" s="441"/>
    </row>
    <row r="44067" spans="25:27" x14ac:dyDescent="0.2">
      <c r="Y44067" s="396"/>
      <c r="Z44067" s="396"/>
      <c r="AA44067" s="441"/>
    </row>
    <row r="44068" spans="25:27" x14ac:dyDescent="0.2">
      <c r="Y44068" s="396"/>
      <c r="Z44068" s="396"/>
      <c r="AA44068" s="441"/>
    </row>
    <row r="44069" spans="25:27" x14ac:dyDescent="0.2">
      <c r="Y44069" s="396"/>
      <c r="Z44069" s="396"/>
      <c r="AA44069" s="441"/>
    </row>
    <row r="44070" spans="25:27" x14ac:dyDescent="0.2">
      <c r="Y44070" s="396"/>
      <c r="Z44070" s="396"/>
      <c r="AA44070" s="441"/>
    </row>
    <row r="44071" spans="25:27" x14ac:dyDescent="0.2">
      <c r="Y44071" s="396"/>
      <c r="Z44071" s="396"/>
      <c r="AA44071" s="441"/>
    </row>
    <row r="44072" spans="25:27" x14ac:dyDescent="0.2">
      <c r="Y44072" s="396"/>
      <c r="Z44072" s="396"/>
      <c r="AA44072" s="441"/>
    </row>
    <row r="44073" spans="25:27" x14ac:dyDescent="0.2">
      <c r="Y44073" s="396"/>
      <c r="Z44073" s="396"/>
      <c r="AA44073" s="441"/>
    </row>
    <row r="44074" spans="25:27" x14ac:dyDescent="0.2">
      <c r="Y44074" s="396"/>
      <c r="Z44074" s="396"/>
      <c r="AA44074" s="441"/>
    </row>
    <row r="44075" spans="25:27" x14ac:dyDescent="0.2">
      <c r="Y44075" s="396"/>
      <c r="Z44075" s="396"/>
      <c r="AA44075" s="441"/>
    </row>
    <row r="44076" spans="25:27" x14ac:dyDescent="0.2">
      <c r="Y44076" s="396"/>
      <c r="Z44076" s="396"/>
      <c r="AA44076" s="441"/>
    </row>
    <row r="44077" spans="25:27" x14ac:dyDescent="0.2">
      <c r="Y44077" s="396"/>
      <c r="Z44077" s="396"/>
      <c r="AA44077" s="441"/>
    </row>
    <row r="44078" spans="25:27" x14ac:dyDescent="0.2">
      <c r="Y44078" s="396"/>
      <c r="Z44078" s="396"/>
      <c r="AA44078" s="441"/>
    </row>
    <row r="44079" spans="25:27" x14ac:dyDescent="0.2">
      <c r="Y44079" s="396"/>
      <c r="Z44079" s="396"/>
      <c r="AA44079" s="441"/>
    </row>
    <row r="44080" spans="25:27" x14ac:dyDescent="0.2">
      <c r="Y44080" s="396"/>
      <c r="Z44080" s="396"/>
      <c r="AA44080" s="441"/>
    </row>
    <row r="44081" spans="25:27" x14ac:dyDescent="0.2">
      <c r="Y44081" s="396"/>
      <c r="Z44081" s="396"/>
      <c r="AA44081" s="441"/>
    </row>
    <row r="44082" spans="25:27" x14ac:dyDescent="0.2">
      <c r="Y44082" s="396"/>
      <c r="Z44082" s="396"/>
      <c r="AA44082" s="441"/>
    </row>
    <row r="44083" spans="25:27" x14ac:dyDescent="0.2">
      <c r="Y44083" s="396"/>
      <c r="Z44083" s="396"/>
      <c r="AA44083" s="441"/>
    </row>
    <row r="44084" spans="25:27" x14ac:dyDescent="0.2">
      <c r="Y44084" s="396"/>
      <c r="Z44084" s="396"/>
      <c r="AA44084" s="441"/>
    </row>
    <row r="44085" spans="25:27" x14ac:dyDescent="0.2">
      <c r="Y44085" s="396"/>
      <c r="Z44085" s="396"/>
      <c r="AA44085" s="441"/>
    </row>
    <row r="44086" spans="25:27" x14ac:dyDescent="0.2">
      <c r="Y44086" s="396"/>
      <c r="Z44086" s="396"/>
      <c r="AA44086" s="441"/>
    </row>
    <row r="44087" spans="25:27" x14ac:dyDescent="0.2">
      <c r="Y44087" s="396"/>
      <c r="Z44087" s="396"/>
      <c r="AA44087" s="441"/>
    </row>
    <row r="44088" spans="25:27" x14ac:dyDescent="0.2">
      <c r="Y44088" s="396"/>
      <c r="Z44088" s="396"/>
      <c r="AA44088" s="441"/>
    </row>
    <row r="44089" spans="25:27" x14ac:dyDescent="0.2">
      <c r="Y44089" s="396"/>
      <c r="Z44089" s="396"/>
      <c r="AA44089" s="441"/>
    </row>
    <row r="44090" spans="25:27" x14ac:dyDescent="0.2">
      <c r="Y44090" s="396"/>
      <c r="Z44090" s="396"/>
      <c r="AA44090" s="441"/>
    </row>
    <row r="44091" spans="25:27" x14ac:dyDescent="0.2">
      <c r="Y44091" s="396"/>
      <c r="Z44091" s="396"/>
      <c r="AA44091" s="441"/>
    </row>
    <row r="44092" spans="25:27" x14ac:dyDescent="0.2">
      <c r="Y44092" s="396"/>
      <c r="Z44092" s="396"/>
      <c r="AA44092" s="441"/>
    </row>
    <row r="44093" spans="25:27" x14ac:dyDescent="0.2">
      <c r="Y44093" s="396"/>
      <c r="Z44093" s="396"/>
      <c r="AA44093" s="441"/>
    </row>
    <row r="44094" spans="25:27" x14ac:dyDescent="0.2">
      <c r="Y44094" s="396"/>
      <c r="Z44094" s="396"/>
      <c r="AA44094" s="441"/>
    </row>
    <row r="44095" spans="25:27" x14ac:dyDescent="0.2">
      <c r="Y44095" s="396"/>
      <c r="Z44095" s="396"/>
      <c r="AA44095" s="441"/>
    </row>
    <row r="44096" spans="25:27" x14ac:dyDescent="0.2">
      <c r="Y44096" s="396"/>
      <c r="Z44096" s="396"/>
      <c r="AA44096" s="441"/>
    </row>
    <row r="44097" spans="25:27" x14ac:dyDescent="0.2">
      <c r="Y44097" s="396"/>
      <c r="Z44097" s="396"/>
      <c r="AA44097" s="441"/>
    </row>
    <row r="44098" spans="25:27" x14ac:dyDescent="0.2">
      <c r="Y44098" s="396"/>
      <c r="Z44098" s="396"/>
      <c r="AA44098" s="441"/>
    </row>
    <row r="44099" spans="25:27" x14ac:dyDescent="0.2">
      <c r="Y44099" s="396"/>
      <c r="Z44099" s="396"/>
      <c r="AA44099" s="441"/>
    </row>
    <row r="44100" spans="25:27" x14ac:dyDescent="0.2">
      <c r="Y44100" s="396"/>
      <c r="Z44100" s="396"/>
      <c r="AA44100" s="441"/>
    </row>
    <row r="44101" spans="25:27" x14ac:dyDescent="0.2">
      <c r="Y44101" s="396"/>
      <c r="Z44101" s="396"/>
      <c r="AA44101" s="441"/>
    </row>
    <row r="44102" spans="25:27" x14ac:dyDescent="0.2">
      <c r="Y44102" s="396"/>
      <c r="Z44102" s="396"/>
      <c r="AA44102" s="441"/>
    </row>
    <row r="44103" spans="25:27" x14ac:dyDescent="0.2">
      <c r="Y44103" s="396"/>
      <c r="Z44103" s="396"/>
      <c r="AA44103" s="441"/>
    </row>
    <row r="44104" spans="25:27" x14ac:dyDescent="0.2">
      <c r="Y44104" s="396"/>
      <c r="Z44104" s="396"/>
      <c r="AA44104" s="441"/>
    </row>
    <row r="44105" spans="25:27" x14ac:dyDescent="0.2">
      <c r="Y44105" s="396"/>
      <c r="Z44105" s="396"/>
      <c r="AA44105" s="441"/>
    </row>
    <row r="44106" spans="25:27" x14ac:dyDescent="0.2">
      <c r="Y44106" s="396"/>
      <c r="Z44106" s="396"/>
      <c r="AA44106" s="441"/>
    </row>
    <row r="44107" spans="25:27" x14ac:dyDescent="0.2">
      <c r="Y44107" s="396"/>
      <c r="Z44107" s="396"/>
      <c r="AA44107" s="441"/>
    </row>
    <row r="44108" spans="25:27" x14ac:dyDescent="0.2">
      <c r="Y44108" s="396"/>
      <c r="Z44108" s="396"/>
      <c r="AA44108" s="441"/>
    </row>
    <row r="44109" spans="25:27" x14ac:dyDescent="0.2">
      <c r="Y44109" s="396"/>
      <c r="Z44109" s="396"/>
      <c r="AA44109" s="441"/>
    </row>
    <row r="44110" spans="25:27" x14ac:dyDescent="0.2">
      <c r="Y44110" s="396"/>
      <c r="Z44110" s="396"/>
      <c r="AA44110" s="441"/>
    </row>
    <row r="44111" spans="25:27" x14ac:dyDescent="0.2">
      <c r="Y44111" s="396"/>
      <c r="Z44111" s="396"/>
      <c r="AA44111" s="441"/>
    </row>
    <row r="44112" spans="25:27" x14ac:dyDescent="0.2">
      <c r="Y44112" s="396"/>
      <c r="Z44112" s="396"/>
      <c r="AA44112" s="441"/>
    </row>
    <row r="44113" spans="25:27" x14ac:dyDescent="0.2">
      <c r="Y44113" s="396"/>
      <c r="Z44113" s="396"/>
      <c r="AA44113" s="441"/>
    </row>
    <row r="44114" spans="25:27" x14ac:dyDescent="0.2">
      <c r="Y44114" s="396"/>
      <c r="Z44114" s="396"/>
      <c r="AA44114" s="441"/>
    </row>
    <row r="44115" spans="25:27" x14ac:dyDescent="0.2">
      <c r="Y44115" s="396"/>
      <c r="Z44115" s="396"/>
      <c r="AA44115" s="441"/>
    </row>
    <row r="44116" spans="25:27" x14ac:dyDescent="0.2">
      <c r="Y44116" s="396"/>
      <c r="Z44116" s="396"/>
      <c r="AA44116" s="441"/>
    </row>
    <row r="44117" spans="25:27" x14ac:dyDescent="0.2">
      <c r="Y44117" s="396"/>
      <c r="Z44117" s="396"/>
      <c r="AA44117" s="441"/>
    </row>
    <row r="44118" spans="25:27" x14ac:dyDescent="0.2">
      <c r="Y44118" s="396"/>
      <c r="Z44118" s="396"/>
      <c r="AA44118" s="441"/>
    </row>
    <row r="44119" spans="25:27" x14ac:dyDescent="0.2">
      <c r="Y44119" s="396"/>
      <c r="Z44119" s="396"/>
      <c r="AA44119" s="441"/>
    </row>
    <row r="44120" spans="25:27" x14ac:dyDescent="0.2">
      <c r="Y44120" s="396"/>
      <c r="Z44120" s="396"/>
      <c r="AA44120" s="441"/>
    </row>
    <row r="44121" spans="25:27" x14ac:dyDescent="0.2">
      <c r="Y44121" s="396"/>
      <c r="Z44121" s="396"/>
      <c r="AA44121" s="441"/>
    </row>
    <row r="44122" spans="25:27" x14ac:dyDescent="0.2">
      <c r="Y44122" s="396"/>
      <c r="Z44122" s="396"/>
      <c r="AA44122" s="441"/>
    </row>
    <row r="44123" spans="25:27" x14ac:dyDescent="0.2">
      <c r="Y44123" s="396"/>
      <c r="Z44123" s="396"/>
      <c r="AA44123" s="441"/>
    </row>
    <row r="44124" spans="25:27" x14ac:dyDescent="0.2">
      <c r="Y44124" s="396"/>
      <c r="Z44124" s="396"/>
      <c r="AA44124" s="441"/>
    </row>
    <row r="44125" spans="25:27" x14ac:dyDescent="0.2">
      <c r="Y44125" s="396"/>
      <c r="Z44125" s="396"/>
      <c r="AA44125" s="441"/>
    </row>
    <row r="44126" spans="25:27" x14ac:dyDescent="0.2">
      <c r="Y44126" s="396"/>
      <c r="Z44126" s="396"/>
      <c r="AA44126" s="441"/>
    </row>
    <row r="44127" spans="25:27" x14ac:dyDescent="0.2">
      <c r="Y44127" s="396"/>
      <c r="Z44127" s="396"/>
      <c r="AA44127" s="441"/>
    </row>
    <row r="44128" spans="25:27" x14ac:dyDescent="0.2">
      <c r="Y44128" s="396"/>
      <c r="Z44128" s="396"/>
      <c r="AA44128" s="441"/>
    </row>
    <row r="44129" spans="25:27" x14ac:dyDescent="0.2">
      <c r="Y44129" s="396"/>
      <c r="Z44129" s="396"/>
      <c r="AA44129" s="441"/>
    </row>
    <row r="44130" spans="25:27" x14ac:dyDescent="0.2">
      <c r="Y44130" s="396"/>
      <c r="Z44130" s="396"/>
      <c r="AA44130" s="441"/>
    </row>
    <row r="44131" spans="25:27" x14ac:dyDescent="0.2">
      <c r="Y44131" s="396"/>
      <c r="Z44131" s="396"/>
      <c r="AA44131" s="441"/>
    </row>
    <row r="44132" spans="25:27" x14ac:dyDescent="0.2">
      <c r="Y44132" s="396"/>
      <c r="Z44132" s="396"/>
      <c r="AA44132" s="441"/>
    </row>
    <row r="44133" spans="25:27" x14ac:dyDescent="0.2">
      <c r="Y44133" s="396"/>
      <c r="Z44133" s="396"/>
      <c r="AA44133" s="441"/>
    </row>
    <row r="44134" spans="25:27" x14ac:dyDescent="0.2">
      <c r="Y44134" s="396"/>
      <c r="Z44134" s="396"/>
      <c r="AA44134" s="441"/>
    </row>
    <row r="44135" spans="25:27" x14ac:dyDescent="0.2">
      <c r="Y44135" s="396"/>
      <c r="Z44135" s="396"/>
      <c r="AA44135" s="441"/>
    </row>
    <row r="44136" spans="25:27" x14ac:dyDescent="0.2">
      <c r="Y44136" s="396"/>
      <c r="Z44136" s="396"/>
      <c r="AA44136" s="441"/>
    </row>
    <row r="44137" spans="25:27" x14ac:dyDescent="0.2">
      <c r="Y44137" s="396"/>
      <c r="Z44137" s="396"/>
      <c r="AA44137" s="441"/>
    </row>
    <row r="44138" spans="25:27" x14ac:dyDescent="0.2">
      <c r="Y44138" s="396"/>
      <c r="Z44138" s="396"/>
      <c r="AA44138" s="441"/>
    </row>
    <row r="44139" spans="25:27" x14ac:dyDescent="0.2">
      <c r="Y44139" s="396"/>
      <c r="Z44139" s="396"/>
      <c r="AA44139" s="441"/>
    </row>
    <row r="44140" spans="25:27" x14ac:dyDescent="0.2">
      <c r="Y44140" s="396"/>
      <c r="Z44140" s="396"/>
      <c r="AA44140" s="441"/>
    </row>
    <row r="44141" spans="25:27" x14ac:dyDescent="0.2">
      <c r="Y44141" s="396"/>
      <c r="Z44141" s="396"/>
      <c r="AA44141" s="441"/>
    </row>
    <row r="44142" spans="25:27" x14ac:dyDescent="0.2">
      <c r="Y44142" s="396"/>
      <c r="Z44142" s="396"/>
      <c r="AA44142" s="441"/>
    </row>
    <row r="44143" spans="25:27" x14ac:dyDescent="0.2">
      <c r="Y44143" s="396"/>
      <c r="Z44143" s="396"/>
      <c r="AA44143" s="441"/>
    </row>
    <row r="44144" spans="25:27" x14ac:dyDescent="0.2">
      <c r="Y44144" s="396"/>
      <c r="Z44144" s="396"/>
      <c r="AA44144" s="441"/>
    </row>
    <row r="44145" spans="25:27" x14ac:dyDescent="0.2">
      <c r="Y44145" s="396"/>
      <c r="Z44145" s="396"/>
      <c r="AA44145" s="441"/>
    </row>
    <row r="44146" spans="25:27" x14ac:dyDescent="0.2">
      <c r="Y44146" s="396"/>
      <c r="Z44146" s="396"/>
      <c r="AA44146" s="441"/>
    </row>
    <row r="44147" spans="25:27" x14ac:dyDescent="0.2">
      <c r="Y44147" s="396"/>
      <c r="Z44147" s="396"/>
      <c r="AA44147" s="441"/>
    </row>
    <row r="44148" spans="25:27" x14ac:dyDescent="0.2">
      <c r="Y44148" s="396"/>
      <c r="Z44148" s="396"/>
      <c r="AA44148" s="441"/>
    </row>
    <row r="44149" spans="25:27" x14ac:dyDescent="0.2">
      <c r="Y44149" s="396"/>
      <c r="Z44149" s="396"/>
      <c r="AA44149" s="441"/>
    </row>
    <row r="44150" spans="25:27" x14ac:dyDescent="0.2">
      <c r="Y44150" s="396"/>
      <c r="Z44150" s="396"/>
      <c r="AA44150" s="441"/>
    </row>
    <row r="44151" spans="25:27" x14ac:dyDescent="0.2">
      <c r="Y44151" s="396"/>
      <c r="Z44151" s="396"/>
      <c r="AA44151" s="441"/>
    </row>
    <row r="44152" spans="25:27" x14ac:dyDescent="0.2">
      <c r="Y44152" s="396"/>
      <c r="Z44152" s="396"/>
      <c r="AA44152" s="441"/>
    </row>
    <row r="44153" spans="25:27" x14ac:dyDescent="0.2">
      <c r="Y44153" s="396"/>
      <c r="Z44153" s="396"/>
      <c r="AA44153" s="441"/>
    </row>
    <row r="44154" spans="25:27" x14ac:dyDescent="0.2">
      <c r="Y44154" s="396"/>
      <c r="Z44154" s="396"/>
      <c r="AA44154" s="441"/>
    </row>
    <row r="44155" spans="25:27" x14ac:dyDescent="0.2">
      <c r="Y44155" s="396"/>
      <c r="Z44155" s="396"/>
      <c r="AA44155" s="441"/>
    </row>
    <row r="44156" spans="25:27" x14ac:dyDescent="0.2">
      <c r="Y44156" s="396"/>
      <c r="Z44156" s="396"/>
      <c r="AA44156" s="441"/>
    </row>
    <row r="44157" spans="25:27" x14ac:dyDescent="0.2">
      <c r="Y44157" s="396"/>
      <c r="Z44157" s="396"/>
      <c r="AA44157" s="441"/>
    </row>
    <row r="44158" spans="25:27" x14ac:dyDescent="0.2">
      <c r="Y44158" s="396"/>
      <c r="Z44158" s="396"/>
      <c r="AA44158" s="441"/>
    </row>
    <row r="44159" spans="25:27" x14ac:dyDescent="0.2">
      <c r="Y44159" s="396"/>
      <c r="Z44159" s="396"/>
      <c r="AA44159" s="441"/>
    </row>
    <row r="44160" spans="25:27" x14ac:dyDescent="0.2">
      <c r="Y44160" s="396"/>
      <c r="Z44160" s="396"/>
      <c r="AA44160" s="441"/>
    </row>
    <row r="44161" spans="25:27" x14ac:dyDescent="0.2">
      <c r="Y44161" s="396"/>
      <c r="Z44161" s="396"/>
      <c r="AA44161" s="441"/>
    </row>
    <row r="44162" spans="25:27" x14ac:dyDescent="0.2">
      <c r="Y44162" s="396"/>
      <c r="Z44162" s="396"/>
      <c r="AA44162" s="441"/>
    </row>
    <row r="44163" spans="25:27" x14ac:dyDescent="0.2">
      <c r="Y44163" s="396"/>
      <c r="Z44163" s="396"/>
      <c r="AA44163" s="441"/>
    </row>
    <row r="44164" spans="25:27" x14ac:dyDescent="0.2">
      <c r="Y44164" s="396"/>
      <c r="Z44164" s="396"/>
      <c r="AA44164" s="441"/>
    </row>
    <row r="44165" spans="25:27" x14ac:dyDescent="0.2">
      <c r="Y44165" s="396"/>
      <c r="Z44165" s="396"/>
      <c r="AA44165" s="441"/>
    </row>
    <row r="44166" spans="25:27" x14ac:dyDescent="0.2">
      <c r="Y44166" s="396"/>
      <c r="Z44166" s="396"/>
      <c r="AA44166" s="441"/>
    </row>
    <row r="44167" spans="25:27" x14ac:dyDescent="0.2">
      <c r="Y44167" s="396"/>
      <c r="Z44167" s="396"/>
      <c r="AA44167" s="441"/>
    </row>
    <row r="44168" spans="25:27" x14ac:dyDescent="0.2">
      <c r="Y44168" s="396"/>
      <c r="Z44168" s="396"/>
      <c r="AA44168" s="441"/>
    </row>
    <row r="44169" spans="25:27" x14ac:dyDescent="0.2">
      <c r="Y44169" s="396"/>
      <c r="Z44169" s="396"/>
      <c r="AA44169" s="441"/>
    </row>
    <row r="44170" spans="25:27" x14ac:dyDescent="0.2">
      <c r="Y44170" s="396"/>
      <c r="Z44170" s="396"/>
      <c r="AA44170" s="441"/>
    </row>
    <row r="44171" spans="25:27" x14ac:dyDescent="0.2">
      <c r="Y44171" s="396"/>
      <c r="Z44171" s="396"/>
      <c r="AA44171" s="441"/>
    </row>
    <row r="44172" spans="25:27" x14ac:dyDescent="0.2">
      <c r="Y44172" s="396"/>
      <c r="Z44172" s="396"/>
      <c r="AA44172" s="441"/>
    </row>
    <row r="44173" spans="25:27" x14ac:dyDescent="0.2">
      <c r="Y44173" s="396"/>
      <c r="Z44173" s="396"/>
      <c r="AA44173" s="441"/>
    </row>
    <row r="44174" spans="25:27" x14ac:dyDescent="0.2">
      <c r="Y44174" s="396"/>
      <c r="Z44174" s="396"/>
      <c r="AA44174" s="441"/>
    </row>
    <row r="44175" spans="25:27" x14ac:dyDescent="0.2">
      <c r="Y44175" s="396"/>
      <c r="Z44175" s="396"/>
      <c r="AA44175" s="441"/>
    </row>
    <row r="44176" spans="25:27" x14ac:dyDescent="0.2">
      <c r="Y44176" s="396"/>
      <c r="Z44176" s="396"/>
      <c r="AA44176" s="441"/>
    </row>
    <row r="44177" spans="25:27" x14ac:dyDescent="0.2">
      <c r="Y44177" s="396"/>
      <c r="Z44177" s="396"/>
      <c r="AA44177" s="441"/>
    </row>
    <row r="44178" spans="25:27" x14ac:dyDescent="0.2">
      <c r="Y44178" s="396"/>
      <c r="Z44178" s="396"/>
      <c r="AA44178" s="441"/>
    </row>
    <row r="44179" spans="25:27" x14ac:dyDescent="0.2">
      <c r="Y44179" s="396"/>
      <c r="Z44179" s="396"/>
      <c r="AA44179" s="441"/>
    </row>
    <row r="44180" spans="25:27" x14ac:dyDescent="0.2">
      <c r="Y44180" s="396"/>
      <c r="Z44180" s="396"/>
      <c r="AA44180" s="441"/>
    </row>
    <row r="44181" spans="25:27" x14ac:dyDescent="0.2">
      <c r="Y44181" s="396"/>
      <c r="Z44181" s="396"/>
      <c r="AA44181" s="441"/>
    </row>
    <row r="44182" spans="25:27" x14ac:dyDescent="0.2">
      <c r="Y44182" s="396"/>
      <c r="Z44182" s="396"/>
      <c r="AA44182" s="441"/>
    </row>
    <row r="44183" spans="25:27" x14ac:dyDescent="0.2">
      <c r="Y44183" s="396"/>
      <c r="Z44183" s="396"/>
      <c r="AA44183" s="441"/>
    </row>
    <row r="44184" spans="25:27" x14ac:dyDescent="0.2">
      <c r="Y44184" s="396"/>
      <c r="Z44184" s="396"/>
      <c r="AA44184" s="441"/>
    </row>
    <row r="44185" spans="25:27" x14ac:dyDescent="0.2">
      <c r="Y44185" s="396"/>
      <c r="Z44185" s="396"/>
      <c r="AA44185" s="441"/>
    </row>
    <row r="44186" spans="25:27" x14ac:dyDescent="0.2">
      <c r="Y44186" s="396"/>
      <c r="Z44186" s="396"/>
      <c r="AA44186" s="441"/>
    </row>
    <row r="44187" spans="25:27" x14ac:dyDescent="0.2">
      <c r="Y44187" s="396"/>
      <c r="Z44187" s="396"/>
      <c r="AA44187" s="441"/>
    </row>
    <row r="44188" spans="25:27" x14ac:dyDescent="0.2">
      <c r="Y44188" s="396"/>
      <c r="Z44188" s="396"/>
      <c r="AA44188" s="441"/>
    </row>
    <row r="44189" spans="25:27" x14ac:dyDescent="0.2">
      <c r="Y44189" s="396"/>
      <c r="Z44189" s="396"/>
      <c r="AA44189" s="441"/>
    </row>
    <row r="44190" spans="25:27" x14ac:dyDescent="0.2">
      <c r="Y44190" s="396"/>
      <c r="Z44190" s="396"/>
      <c r="AA44190" s="441"/>
    </row>
    <row r="44191" spans="25:27" x14ac:dyDescent="0.2">
      <c r="Y44191" s="396"/>
      <c r="Z44191" s="396"/>
      <c r="AA44191" s="441"/>
    </row>
    <row r="44192" spans="25:27" x14ac:dyDescent="0.2">
      <c r="Y44192" s="396"/>
      <c r="Z44192" s="396"/>
      <c r="AA44192" s="441"/>
    </row>
    <row r="44193" spans="25:27" x14ac:dyDescent="0.2">
      <c r="Y44193" s="396"/>
      <c r="Z44193" s="396"/>
      <c r="AA44193" s="441"/>
    </row>
    <row r="44194" spans="25:27" x14ac:dyDescent="0.2">
      <c r="Y44194" s="396"/>
      <c r="Z44194" s="396"/>
      <c r="AA44194" s="441"/>
    </row>
    <row r="44195" spans="25:27" x14ac:dyDescent="0.2">
      <c r="Y44195" s="396"/>
      <c r="Z44195" s="396"/>
      <c r="AA44195" s="441"/>
    </row>
    <row r="44196" spans="25:27" x14ac:dyDescent="0.2">
      <c r="Y44196" s="396"/>
      <c r="Z44196" s="396"/>
      <c r="AA44196" s="441"/>
    </row>
    <row r="44197" spans="25:27" x14ac:dyDescent="0.2">
      <c r="Y44197" s="396"/>
      <c r="Z44197" s="396"/>
      <c r="AA44197" s="441"/>
    </row>
    <row r="44198" spans="25:27" x14ac:dyDescent="0.2">
      <c r="Y44198" s="396"/>
      <c r="Z44198" s="396"/>
      <c r="AA44198" s="441"/>
    </row>
    <row r="44199" spans="25:27" x14ac:dyDescent="0.2">
      <c r="Y44199" s="396"/>
      <c r="Z44199" s="396"/>
      <c r="AA44199" s="441"/>
    </row>
    <row r="44200" spans="25:27" x14ac:dyDescent="0.2">
      <c r="Y44200" s="396"/>
      <c r="Z44200" s="396"/>
      <c r="AA44200" s="441"/>
    </row>
    <row r="44201" spans="25:27" x14ac:dyDescent="0.2">
      <c r="Y44201" s="396"/>
      <c r="Z44201" s="396"/>
      <c r="AA44201" s="441"/>
    </row>
    <row r="44202" spans="25:27" x14ac:dyDescent="0.2">
      <c r="Y44202" s="396"/>
      <c r="Z44202" s="396"/>
      <c r="AA44202" s="441"/>
    </row>
    <row r="44203" spans="25:27" x14ac:dyDescent="0.2">
      <c r="Y44203" s="396"/>
      <c r="Z44203" s="396"/>
      <c r="AA44203" s="441"/>
    </row>
    <row r="44204" spans="25:27" x14ac:dyDescent="0.2">
      <c r="Y44204" s="396"/>
      <c r="Z44204" s="396"/>
      <c r="AA44204" s="441"/>
    </row>
    <row r="44205" spans="25:27" x14ac:dyDescent="0.2">
      <c r="Y44205" s="396"/>
      <c r="Z44205" s="396"/>
      <c r="AA44205" s="441"/>
    </row>
    <row r="44206" spans="25:27" x14ac:dyDescent="0.2">
      <c r="Y44206" s="396"/>
      <c r="Z44206" s="396"/>
      <c r="AA44206" s="441"/>
    </row>
    <row r="44207" spans="25:27" x14ac:dyDescent="0.2">
      <c r="Y44207" s="396"/>
      <c r="Z44207" s="396"/>
      <c r="AA44207" s="441"/>
    </row>
    <row r="44208" spans="25:27" x14ac:dyDescent="0.2">
      <c r="Y44208" s="396"/>
      <c r="Z44208" s="396"/>
      <c r="AA44208" s="441"/>
    </row>
    <row r="44209" spans="25:27" x14ac:dyDescent="0.2">
      <c r="Y44209" s="396"/>
      <c r="Z44209" s="396"/>
      <c r="AA44209" s="441"/>
    </row>
    <row r="44210" spans="25:27" x14ac:dyDescent="0.2">
      <c r="Y44210" s="396"/>
      <c r="Z44210" s="396"/>
      <c r="AA44210" s="441"/>
    </row>
    <row r="44211" spans="25:27" x14ac:dyDescent="0.2">
      <c r="Y44211" s="396"/>
      <c r="Z44211" s="396"/>
      <c r="AA44211" s="441"/>
    </row>
    <row r="44212" spans="25:27" x14ac:dyDescent="0.2">
      <c r="Y44212" s="396"/>
      <c r="Z44212" s="396"/>
      <c r="AA44212" s="441"/>
    </row>
    <row r="44213" spans="25:27" x14ac:dyDescent="0.2">
      <c r="Y44213" s="396"/>
      <c r="Z44213" s="396"/>
      <c r="AA44213" s="441"/>
    </row>
    <row r="44214" spans="25:27" x14ac:dyDescent="0.2">
      <c r="Y44214" s="396"/>
      <c r="Z44214" s="396"/>
      <c r="AA44214" s="441"/>
    </row>
    <row r="44215" spans="25:27" x14ac:dyDescent="0.2">
      <c r="Y44215" s="396"/>
      <c r="Z44215" s="396"/>
      <c r="AA44215" s="441"/>
    </row>
    <row r="44216" spans="25:27" x14ac:dyDescent="0.2">
      <c r="Y44216" s="396"/>
      <c r="Z44216" s="396"/>
      <c r="AA44216" s="441"/>
    </row>
    <row r="44217" spans="25:27" x14ac:dyDescent="0.2">
      <c r="Y44217" s="396"/>
      <c r="Z44217" s="396"/>
      <c r="AA44217" s="441"/>
    </row>
    <row r="44218" spans="25:27" x14ac:dyDescent="0.2">
      <c r="Y44218" s="396"/>
      <c r="Z44218" s="396"/>
      <c r="AA44218" s="441"/>
    </row>
    <row r="44219" spans="25:27" x14ac:dyDescent="0.2">
      <c r="Y44219" s="396"/>
      <c r="Z44219" s="396"/>
      <c r="AA44219" s="441"/>
    </row>
    <row r="44220" spans="25:27" x14ac:dyDescent="0.2">
      <c r="Y44220" s="396"/>
      <c r="Z44220" s="396"/>
      <c r="AA44220" s="441"/>
    </row>
    <row r="44221" spans="25:27" x14ac:dyDescent="0.2">
      <c r="Y44221" s="396"/>
      <c r="Z44221" s="396"/>
      <c r="AA44221" s="441"/>
    </row>
    <row r="44222" spans="25:27" x14ac:dyDescent="0.2">
      <c r="Y44222" s="396"/>
      <c r="Z44222" s="396"/>
      <c r="AA44222" s="441"/>
    </row>
    <row r="44223" spans="25:27" x14ac:dyDescent="0.2">
      <c r="Y44223" s="396"/>
      <c r="Z44223" s="396"/>
      <c r="AA44223" s="441"/>
    </row>
    <row r="44224" spans="25:27" x14ac:dyDescent="0.2">
      <c r="Y44224" s="396"/>
      <c r="Z44224" s="396"/>
      <c r="AA44224" s="441"/>
    </row>
    <row r="44225" spans="25:27" x14ac:dyDescent="0.2">
      <c r="Y44225" s="396"/>
      <c r="Z44225" s="396"/>
      <c r="AA44225" s="441"/>
    </row>
    <row r="44226" spans="25:27" x14ac:dyDescent="0.2">
      <c r="Y44226" s="396"/>
      <c r="Z44226" s="396"/>
      <c r="AA44226" s="441"/>
    </row>
    <row r="44227" spans="25:27" x14ac:dyDescent="0.2">
      <c r="Y44227" s="396"/>
      <c r="Z44227" s="396"/>
      <c r="AA44227" s="441"/>
    </row>
    <row r="44228" spans="25:27" x14ac:dyDescent="0.2">
      <c r="Y44228" s="396"/>
      <c r="Z44228" s="396"/>
      <c r="AA44228" s="441"/>
    </row>
    <row r="44229" spans="25:27" x14ac:dyDescent="0.2">
      <c r="Y44229" s="396"/>
      <c r="Z44229" s="396"/>
      <c r="AA44229" s="441"/>
    </row>
    <row r="44230" spans="25:27" x14ac:dyDescent="0.2">
      <c r="Y44230" s="396"/>
      <c r="Z44230" s="396"/>
      <c r="AA44230" s="441"/>
    </row>
    <row r="44231" spans="25:27" x14ac:dyDescent="0.2">
      <c r="Y44231" s="396"/>
      <c r="Z44231" s="396"/>
      <c r="AA44231" s="441"/>
    </row>
    <row r="44232" spans="25:27" x14ac:dyDescent="0.2">
      <c r="Y44232" s="396"/>
      <c r="Z44232" s="396"/>
      <c r="AA44232" s="441"/>
    </row>
    <row r="44233" spans="25:27" x14ac:dyDescent="0.2">
      <c r="Y44233" s="396"/>
      <c r="Z44233" s="396"/>
      <c r="AA44233" s="441"/>
    </row>
    <row r="44234" spans="25:27" x14ac:dyDescent="0.2">
      <c r="Y44234" s="396"/>
      <c r="Z44234" s="396"/>
      <c r="AA44234" s="441"/>
    </row>
    <row r="44235" spans="25:27" x14ac:dyDescent="0.2">
      <c r="Y44235" s="396"/>
      <c r="Z44235" s="396"/>
      <c r="AA44235" s="441"/>
    </row>
    <row r="44236" spans="25:27" x14ac:dyDescent="0.2">
      <c r="Y44236" s="396"/>
      <c r="Z44236" s="396"/>
      <c r="AA44236" s="441"/>
    </row>
    <row r="44237" spans="25:27" x14ac:dyDescent="0.2">
      <c r="Y44237" s="396"/>
      <c r="Z44237" s="396"/>
      <c r="AA44237" s="441"/>
    </row>
    <row r="44238" spans="25:27" x14ac:dyDescent="0.2">
      <c r="Y44238" s="396"/>
      <c r="Z44238" s="396"/>
      <c r="AA44238" s="441"/>
    </row>
    <row r="44239" spans="25:27" x14ac:dyDescent="0.2">
      <c r="Y44239" s="396"/>
      <c r="Z44239" s="396"/>
      <c r="AA44239" s="441"/>
    </row>
    <row r="44240" spans="25:27" x14ac:dyDescent="0.2">
      <c r="Y44240" s="396"/>
      <c r="Z44240" s="396"/>
      <c r="AA44240" s="441"/>
    </row>
    <row r="44241" spans="25:27" x14ac:dyDescent="0.2">
      <c r="Y44241" s="396"/>
      <c r="Z44241" s="396"/>
      <c r="AA44241" s="441"/>
    </row>
    <row r="44242" spans="25:27" x14ac:dyDescent="0.2">
      <c r="Y44242" s="396"/>
      <c r="Z44242" s="396"/>
      <c r="AA44242" s="441"/>
    </row>
    <row r="44243" spans="25:27" x14ac:dyDescent="0.2">
      <c r="Y44243" s="396"/>
      <c r="Z44243" s="396"/>
      <c r="AA44243" s="441"/>
    </row>
    <row r="44244" spans="25:27" x14ac:dyDescent="0.2">
      <c r="Y44244" s="396"/>
      <c r="Z44244" s="396"/>
      <c r="AA44244" s="441"/>
    </row>
    <row r="44245" spans="25:27" x14ac:dyDescent="0.2">
      <c r="Y44245" s="396"/>
      <c r="Z44245" s="396"/>
      <c r="AA44245" s="441"/>
    </row>
    <row r="44246" spans="25:27" x14ac:dyDescent="0.2">
      <c r="Y44246" s="396"/>
      <c r="Z44246" s="396"/>
      <c r="AA44246" s="441"/>
    </row>
    <row r="44247" spans="25:27" x14ac:dyDescent="0.2">
      <c r="Y44247" s="396"/>
      <c r="Z44247" s="396"/>
      <c r="AA44247" s="441"/>
    </row>
    <row r="44248" spans="25:27" x14ac:dyDescent="0.2">
      <c r="Y44248" s="396"/>
      <c r="Z44248" s="396"/>
      <c r="AA44248" s="441"/>
    </row>
    <row r="44249" spans="25:27" x14ac:dyDescent="0.2">
      <c r="Y44249" s="396"/>
      <c r="Z44249" s="396"/>
      <c r="AA44249" s="441"/>
    </row>
    <row r="44250" spans="25:27" x14ac:dyDescent="0.2">
      <c r="Y44250" s="396"/>
      <c r="Z44250" s="396"/>
      <c r="AA44250" s="441"/>
    </row>
    <row r="44251" spans="25:27" x14ac:dyDescent="0.2">
      <c r="Y44251" s="396"/>
      <c r="Z44251" s="396"/>
      <c r="AA44251" s="441"/>
    </row>
    <row r="44252" spans="25:27" x14ac:dyDescent="0.2">
      <c r="Y44252" s="396"/>
      <c r="Z44252" s="396"/>
      <c r="AA44252" s="441"/>
    </row>
    <row r="44253" spans="25:27" x14ac:dyDescent="0.2">
      <c r="Y44253" s="396"/>
      <c r="Z44253" s="396"/>
      <c r="AA44253" s="441"/>
    </row>
    <row r="44254" spans="25:27" x14ac:dyDescent="0.2">
      <c r="Y44254" s="396"/>
      <c r="Z44254" s="396"/>
      <c r="AA44254" s="441"/>
    </row>
    <row r="44255" spans="25:27" x14ac:dyDescent="0.2">
      <c r="Y44255" s="396"/>
      <c r="Z44255" s="396"/>
      <c r="AA44255" s="441"/>
    </row>
    <row r="44256" spans="25:27" x14ac:dyDescent="0.2">
      <c r="Y44256" s="396"/>
      <c r="Z44256" s="396"/>
      <c r="AA44256" s="441"/>
    </row>
    <row r="44257" spans="25:27" x14ac:dyDescent="0.2">
      <c r="Y44257" s="396"/>
      <c r="Z44257" s="396"/>
      <c r="AA44257" s="441"/>
    </row>
    <row r="44258" spans="25:27" x14ac:dyDescent="0.2">
      <c r="Y44258" s="396"/>
      <c r="Z44258" s="396"/>
      <c r="AA44258" s="441"/>
    </row>
    <row r="44259" spans="25:27" x14ac:dyDescent="0.2">
      <c r="Y44259" s="396"/>
      <c r="Z44259" s="396"/>
      <c r="AA44259" s="441"/>
    </row>
    <row r="44260" spans="25:27" x14ac:dyDescent="0.2">
      <c r="Y44260" s="396"/>
      <c r="Z44260" s="396"/>
      <c r="AA44260" s="441"/>
    </row>
    <row r="44261" spans="25:27" x14ac:dyDescent="0.2">
      <c r="Y44261" s="396"/>
      <c r="Z44261" s="396"/>
      <c r="AA44261" s="441"/>
    </row>
    <row r="44262" spans="25:27" x14ac:dyDescent="0.2">
      <c r="Y44262" s="396"/>
      <c r="Z44262" s="396"/>
      <c r="AA44262" s="441"/>
    </row>
    <row r="44263" spans="25:27" x14ac:dyDescent="0.2">
      <c r="Y44263" s="396"/>
      <c r="Z44263" s="396"/>
      <c r="AA44263" s="441"/>
    </row>
    <row r="44264" spans="25:27" x14ac:dyDescent="0.2">
      <c r="Y44264" s="396"/>
      <c r="Z44264" s="396"/>
      <c r="AA44264" s="441"/>
    </row>
    <row r="44265" spans="25:27" x14ac:dyDescent="0.2">
      <c r="Y44265" s="396"/>
      <c r="Z44265" s="396"/>
      <c r="AA44265" s="441"/>
    </row>
    <row r="44266" spans="25:27" x14ac:dyDescent="0.2">
      <c r="Y44266" s="396"/>
      <c r="Z44266" s="396"/>
      <c r="AA44266" s="441"/>
    </row>
    <row r="44267" spans="25:27" x14ac:dyDescent="0.2">
      <c r="Y44267" s="396"/>
      <c r="Z44267" s="396"/>
      <c r="AA44267" s="441"/>
    </row>
    <row r="44268" spans="25:27" x14ac:dyDescent="0.2">
      <c r="Y44268" s="396"/>
      <c r="Z44268" s="396"/>
      <c r="AA44268" s="441"/>
    </row>
    <row r="44269" spans="25:27" x14ac:dyDescent="0.2">
      <c r="Y44269" s="396"/>
      <c r="Z44269" s="396"/>
      <c r="AA44269" s="441"/>
    </row>
    <row r="44270" spans="25:27" x14ac:dyDescent="0.2">
      <c r="Y44270" s="396"/>
      <c r="Z44270" s="396"/>
      <c r="AA44270" s="441"/>
    </row>
    <row r="44271" spans="25:27" x14ac:dyDescent="0.2">
      <c r="Y44271" s="396"/>
      <c r="Z44271" s="396"/>
      <c r="AA44271" s="441"/>
    </row>
    <row r="44272" spans="25:27" x14ac:dyDescent="0.2">
      <c r="Y44272" s="396"/>
      <c r="Z44272" s="396"/>
      <c r="AA44272" s="441"/>
    </row>
    <row r="44273" spans="25:27" x14ac:dyDescent="0.2">
      <c r="Y44273" s="396"/>
      <c r="Z44273" s="396"/>
      <c r="AA44273" s="441"/>
    </row>
    <row r="44274" spans="25:27" x14ac:dyDescent="0.2">
      <c r="Y44274" s="396"/>
      <c r="Z44274" s="396"/>
      <c r="AA44274" s="441"/>
    </row>
    <row r="44275" spans="25:27" x14ac:dyDescent="0.2">
      <c r="Y44275" s="396"/>
      <c r="Z44275" s="396"/>
      <c r="AA44275" s="441"/>
    </row>
    <row r="44276" spans="25:27" x14ac:dyDescent="0.2">
      <c r="Y44276" s="396"/>
      <c r="Z44276" s="396"/>
      <c r="AA44276" s="441"/>
    </row>
    <row r="44277" spans="25:27" x14ac:dyDescent="0.2">
      <c r="Y44277" s="396"/>
      <c r="Z44277" s="396"/>
      <c r="AA44277" s="441"/>
    </row>
    <row r="44278" spans="25:27" x14ac:dyDescent="0.2">
      <c r="Y44278" s="396"/>
      <c r="Z44278" s="396"/>
      <c r="AA44278" s="441"/>
    </row>
    <row r="44279" spans="25:27" x14ac:dyDescent="0.2">
      <c r="Y44279" s="396"/>
      <c r="Z44279" s="396"/>
      <c r="AA44279" s="441"/>
    </row>
    <row r="44280" spans="25:27" x14ac:dyDescent="0.2">
      <c r="Y44280" s="396"/>
      <c r="Z44280" s="396"/>
      <c r="AA44280" s="441"/>
    </row>
    <row r="44281" spans="25:27" x14ac:dyDescent="0.2">
      <c r="Y44281" s="396"/>
      <c r="Z44281" s="396"/>
      <c r="AA44281" s="441"/>
    </row>
    <row r="44282" spans="25:27" x14ac:dyDescent="0.2">
      <c r="Y44282" s="396"/>
      <c r="Z44282" s="396"/>
      <c r="AA44282" s="441"/>
    </row>
    <row r="44283" spans="25:27" x14ac:dyDescent="0.2">
      <c r="Y44283" s="396"/>
      <c r="Z44283" s="396"/>
      <c r="AA44283" s="441"/>
    </row>
    <row r="44284" spans="25:27" x14ac:dyDescent="0.2">
      <c r="Y44284" s="396"/>
      <c r="Z44284" s="396"/>
      <c r="AA44284" s="441"/>
    </row>
    <row r="44285" spans="25:27" x14ac:dyDescent="0.2">
      <c r="Y44285" s="396"/>
      <c r="Z44285" s="396"/>
      <c r="AA44285" s="441"/>
    </row>
    <row r="44286" spans="25:27" x14ac:dyDescent="0.2">
      <c r="Y44286" s="396"/>
      <c r="Z44286" s="396"/>
      <c r="AA44286" s="441"/>
    </row>
    <row r="44287" spans="25:27" x14ac:dyDescent="0.2">
      <c r="Y44287" s="396"/>
      <c r="Z44287" s="396"/>
      <c r="AA44287" s="441"/>
    </row>
    <row r="44288" spans="25:27" x14ac:dyDescent="0.2">
      <c r="Y44288" s="396"/>
      <c r="Z44288" s="396"/>
      <c r="AA44288" s="441"/>
    </row>
    <row r="44289" spans="25:27" x14ac:dyDescent="0.2">
      <c r="Y44289" s="396"/>
      <c r="Z44289" s="396"/>
      <c r="AA44289" s="441"/>
    </row>
    <row r="44290" spans="25:27" x14ac:dyDescent="0.2">
      <c r="Y44290" s="396"/>
      <c r="Z44290" s="396"/>
      <c r="AA44290" s="441"/>
    </row>
    <row r="44291" spans="25:27" x14ac:dyDescent="0.2">
      <c r="Y44291" s="396"/>
      <c r="Z44291" s="396"/>
      <c r="AA44291" s="441"/>
    </row>
    <row r="44292" spans="25:27" x14ac:dyDescent="0.2">
      <c r="Y44292" s="396"/>
      <c r="Z44292" s="396"/>
      <c r="AA44292" s="441"/>
    </row>
    <row r="44293" spans="25:27" x14ac:dyDescent="0.2">
      <c r="Y44293" s="396"/>
      <c r="Z44293" s="396"/>
      <c r="AA44293" s="441"/>
    </row>
    <row r="44294" spans="25:27" x14ac:dyDescent="0.2">
      <c r="Y44294" s="396"/>
      <c r="Z44294" s="396"/>
      <c r="AA44294" s="441"/>
    </row>
    <row r="44295" spans="25:27" x14ac:dyDescent="0.2">
      <c r="Y44295" s="396"/>
      <c r="Z44295" s="396"/>
      <c r="AA44295" s="441"/>
    </row>
    <row r="44296" spans="25:27" x14ac:dyDescent="0.2">
      <c r="Y44296" s="396"/>
      <c r="Z44296" s="396"/>
      <c r="AA44296" s="441"/>
    </row>
    <row r="44297" spans="25:27" x14ac:dyDescent="0.2">
      <c r="Y44297" s="396"/>
      <c r="Z44297" s="396"/>
      <c r="AA44297" s="441"/>
    </row>
    <row r="44298" spans="25:27" x14ac:dyDescent="0.2">
      <c r="Y44298" s="396"/>
      <c r="Z44298" s="396"/>
      <c r="AA44298" s="441"/>
    </row>
    <row r="44299" spans="25:27" x14ac:dyDescent="0.2">
      <c r="Y44299" s="396"/>
      <c r="Z44299" s="396"/>
      <c r="AA44299" s="441"/>
    </row>
    <row r="44300" spans="25:27" x14ac:dyDescent="0.2">
      <c r="Y44300" s="396"/>
      <c r="Z44300" s="396"/>
      <c r="AA44300" s="441"/>
    </row>
    <row r="44301" spans="25:27" x14ac:dyDescent="0.2">
      <c r="Y44301" s="396"/>
      <c r="Z44301" s="396"/>
      <c r="AA44301" s="441"/>
    </row>
    <row r="44302" spans="25:27" x14ac:dyDescent="0.2">
      <c r="Y44302" s="396"/>
      <c r="Z44302" s="396"/>
      <c r="AA44302" s="441"/>
    </row>
    <row r="44303" spans="25:27" x14ac:dyDescent="0.2">
      <c r="Y44303" s="396"/>
      <c r="Z44303" s="396"/>
      <c r="AA44303" s="441"/>
    </row>
    <row r="44304" spans="25:27" x14ac:dyDescent="0.2">
      <c r="Y44304" s="396"/>
      <c r="Z44304" s="396"/>
      <c r="AA44304" s="441"/>
    </row>
    <row r="44305" spans="25:27" x14ac:dyDescent="0.2">
      <c r="Y44305" s="396"/>
      <c r="Z44305" s="396"/>
      <c r="AA44305" s="441"/>
    </row>
    <row r="44306" spans="25:27" x14ac:dyDescent="0.2">
      <c r="Y44306" s="396"/>
      <c r="Z44306" s="396"/>
      <c r="AA44306" s="441"/>
    </row>
    <row r="44307" spans="25:27" x14ac:dyDescent="0.2">
      <c r="Y44307" s="396"/>
      <c r="Z44307" s="396"/>
      <c r="AA44307" s="441"/>
    </row>
    <row r="44308" spans="25:27" x14ac:dyDescent="0.2">
      <c r="Y44308" s="396"/>
      <c r="Z44308" s="396"/>
      <c r="AA44308" s="441"/>
    </row>
    <row r="44309" spans="25:27" x14ac:dyDescent="0.2">
      <c r="Y44309" s="396"/>
      <c r="Z44309" s="396"/>
      <c r="AA44309" s="441"/>
    </row>
    <row r="44310" spans="25:27" x14ac:dyDescent="0.2">
      <c r="Y44310" s="396"/>
      <c r="Z44310" s="396"/>
      <c r="AA44310" s="441"/>
    </row>
    <row r="44311" spans="25:27" x14ac:dyDescent="0.2">
      <c r="Y44311" s="396"/>
      <c r="Z44311" s="396"/>
      <c r="AA44311" s="441"/>
    </row>
    <row r="44312" spans="25:27" x14ac:dyDescent="0.2">
      <c r="Y44312" s="396"/>
      <c r="Z44312" s="396"/>
      <c r="AA44312" s="441"/>
    </row>
    <row r="44313" spans="25:27" x14ac:dyDescent="0.2">
      <c r="Y44313" s="396"/>
      <c r="Z44313" s="396"/>
      <c r="AA44313" s="441"/>
    </row>
    <row r="44314" spans="25:27" x14ac:dyDescent="0.2">
      <c r="Y44314" s="396"/>
      <c r="Z44314" s="396"/>
      <c r="AA44314" s="441"/>
    </row>
    <row r="44315" spans="25:27" x14ac:dyDescent="0.2">
      <c r="Y44315" s="396"/>
      <c r="Z44315" s="396"/>
      <c r="AA44315" s="441"/>
    </row>
    <row r="44316" spans="25:27" x14ac:dyDescent="0.2">
      <c r="Y44316" s="396"/>
      <c r="Z44316" s="396"/>
      <c r="AA44316" s="441"/>
    </row>
    <row r="44317" spans="25:27" x14ac:dyDescent="0.2">
      <c r="Y44317" s="396"/>
      <c r="Z44317" s="396"/>
      <c r="AA44317" s="441"/>
    </row>
    <row r="44318" spans="25:27" x14ac:dyDescent="0.2">
      <c r="Y44318" s="396"/>
      <c r="Z44318" s="396"/>
      <c r="AA44318" s="441"/>
    </row>
    <row r="44319" spans="25:27" x14ac:dyDescent="0.2">
      <c r="Y44319" s="396"/>
      <c r="Z44319" s="396"/>
      <c r="AA44319" s="441"/>
    </row>
    <row r="44320" spans="25:27" x14ac:dyDescent="0.2">
      <c r="Y44320" s="396"/>
      <c r="Z44320" s="396"/>
      <c r="AA44320" s="441"/>
    </row>
    <row r="44321" spans="25:27" x14ac:dyDescent="0.2">
      <c r="Y44321" s="396"/>
      <c r="Z44321" s="396"/>
      <c r="AA44321" s="441"/>
    </row>
    <row r="44322" spans="25:27" x14ac:dyDescent="0.2">
      <c r="Y44322" s="396"/>
      <c r="Z44322" s="396"/>
      <c r="AA44322" s="441"/>
    </row>
    <row r="44323" spans="25:27" x14ac:dyDescent="0.2">
      <c r="Y44323" s="396"/>
      <c r="Z44323" s="396"/>
      <c r="AA44323" s="441"/>
    </row>
    <row r="44324" spans="25:27" x14ac:dyDescent="0.2">
      <c r="Y44324" s="396"/>
      <c r="Z44324" s="396"/>
      <c r="AA44324" s="441"/>
    </row>
    <row r="44325" spans="25:27" x14ac:dyDescent="0.2">
      <c r="Y44325" s="396"/>
      <c r="Z44325" s="396"/>
      <c r="AA44325" s="441"/>
    </row>
    <row r="44326" spans="25:27" x14ac:dyDescent="0.2">
      <c r="Y44326" s="396"/>
      <c r="Z44326" s="396"/>
      <c r="AA44326" s="441"/>
    </row>
    <row r="44327" spans="25:27" x14ac:dyDescent="0.2">
      <c r="Y44327" s="396"/>
      <c r="Z44327" s="396"/>
      <c r="AA44327" s="441"/>
    </row>
    <row r="44328" spans="25:27" x14ac:dyDescent="0.2">
      <c r="Y44328" s="396"/>
      <c r="Z44328" s="396"/>
      <c r="AA44328" s="441"/>
    </row>
    <row r="44329" spans="25:27" x14ac:dyDescent="0.2">
      <c r="Y44329" s="396"/>
      <c r="Z44329" s="396"/>
      <c r="AA44329" s="441"/>
    </row>
    <row r="44330" spans="25:27" x14ac:dyDescent="0.2">
      <c r="Y44330" s="396"/>
      <c r="Z44330" s="396"/>
      <c r="AA44330" s="441"/>
    </row>
    <row r="44331" spans="25:27" x14ac:dyDescent="0.2">
      <c r="Y44331" s="396"/>
      <c r="Z44331" s="396"/>
      <c r="AA44331" s="441"/>
    </row>
    <row r="44332" spans="25:27" x14ac:dyDescent="0.2">
      <c r="Y44332" s="396"/>
      <c r="Z44332" s="396"/>
      <c r="AA44332" s="441"/>
    </row>
    <row r="44333" spans="25:27" x14ac:dyDescent="0.2">
      <c r="Y44333" s="396"/>
      <c r="Z44333" s="396"/>
      <c r="AA44333" s="441"/>
    </row>
    <row r="44334" spans="25:27" x14ac:dyDescent="0.2">
      <c r="Y44334" s="396"/>
      <c r="Z44334" s="396"/>
      <c r="AA44334" s="441"/>
    </row>
    <row r="44335" spans="25:27" x14ac:dyDescent="0.2">
      <c r="Y44335" s="396"/>
      <c r="Z44335" s="396"/>
      <c r="AA44335" s="441"/>
    </row>
    <row r="44336" spans="25:27" x14ac:dyDescent="0.2">
      <c r="Y44336" s="396"/>
      <c r="Z44336" s="396"/>
      <c r="AA44336" s="441"/>
    </row>
    <row r="44337" spans="25:27" x14ac:dyDescent="0.2">
      <c r="Y44337" s="396"/>
      <c r="Z44337" s="396"/>
      <c r="AA44337" s="441"/>
    </row>
    <row r="44338" spans="25:27" x14ac:dyDescent="0.2">
      <c r="Y44338" s="396"/>
      <c r="Z44338" s="396"/>
      <c r="AA44338" s="441"/>
    </row>
    <row r="44339" spans="25:27" x14ac:dyDescent="0.2">
      <c r="Y44339" s="396"/>
      <c r="Z44339" s="396"/>
      <c r="AA44339" s="441"/>
    </row>
    <row r="44340" spans="25:27" x14ac:dyDescent="0.2">
      <c r="Y44340" s="396"/>
      <c r="Z44340" s="396"/>
      <c r="AA44340" s="441"/>
    </row>
    <row r="44341" spans="25:27" x14ac:dyDescent="0.2">
      <c r="Y44341" s="396"/>
      <c r="Z44341" s="396"/>
      <c r="AA44341" s="441"/>
    </row>
    <row r="44342" spans="25:27" x14ac:dyDescent="0.2">
      <c r="Y44342" s="396"/>
      <c r="Z44342" s="396"/>
      <c r="AA44342" s="441"/>
    </row>
    <row r="44343" spans="25:27" x14ac:dyDescent="0.2">
      <c r="Y44343" s="396"/>
      <c r="Z44343" s="396"/>
      <c r="AA44343" s="441"/>
    </row>
    <row r="44344" spans="25:27" x14ac:dyDescent="0.2">
      <c r="Y44344" s="396"/>
      <c r="Z44344" s="396"/>
      <c r="AA44344" s="441"/>
    </row>
    <row r="44345" spans="25:27" x14ac:dyDescent="0.2">
      <c r="Y44345" s="396"/>
      <c r="Z44345" s="396"/>
      <c r="AA44345" s="441"/>
    </row>
    <row r="44346" spans="25:27" x14ac:dyDescent="0.2">
      <c r="Y44346" s="396"/>
      <c r="Z44346" s="396"/>
      <c r="AA44346" s="441"/>
    </row>
    <row r="44347" spans="25:27" x14ac:dyDescent="0.2">
      <c r="Y44347" s="396"/>
      <c r="Z44347" s="396"/>
      <c r="AA44347" s="441"/>
    </row>
    <row r="44348" spans="25:27" x14ac:dyDescent="0.2">
      <c r="Y44348" s="396"/>
      <c r="Z44348" s="396"/>
      <c r="AA44348" s="441"/>
    </row>
    <row r="44349" spans="25:27" x14ac:dyDescent="0.2">
      <c r="Y44349" s="396"/>
      <c r="Z44349" s="396"/>
      <c r="AA44349" s="441"/>
    </row>
    <row r="44350" spans="25:27" x14ac:dyDescent="0.2">
      <c r="Y44350" s="396"/>
      <c r="Z44350" s="396"/>
      <c r="AA44350" s="441"/>
    </row>
    <row r="44351" spans="25:27" x14ac:dyDescent="0.2">
      <c r="Y44351" s="396"/>
      <c r="Z44351" s="396"/>
      <c r="AA44351" s="441"/>
    </row>
    <row r="44352" spans="25:27" x14ac:dyDescent="0.2">
      <c r="Y44352" s="396"/>
      <c r="Z44352" s="396"/>
      <c r="AA44352" s="441"/>
    </row>
    <row r="44353" spans="25:27" x14ac:dyDescent="0.2">
      <c r="Y44353" s="396"/>
      <c r="Z44353" s="396"/>
      <c r="AA44353" s="441"/>
    </row>
    <row r="44354" spans="25:27" x14ac:dyDescent="0.2">
      <c r="Y44354" s="396"/>
      <c r="Z44354" s="396"/>
      <c r="AA44354" s="441"/>
    </row>
    <row r="44355" spans="25:27" x14ac:dyDescent="0.2">
      <c r="Y44355" s="396"/>
      <c r="Z44355" s="396"/>
      <c r="AA44355" s="441"/>
    </row>
    <row r="44356" spans="25:27" x14ac:dyDescent="0.2">
      <c r="Y44356" s="396"/>
      <c r="Z44356" s="396"/>
      <c r="AA44356" s="441"/>
    </row>
    <row r="44357" spans="25:27" x14ac:dyDescent="0.2">
      <c r="Y44357" s="396"/>
      <c r="Z44357" s="396"/>
      <c r="AA44357" s="441"/>
    </row>
    <row r="44358" spans="25:27" x14ac:dyDescent="0.2">
      <c r="Y44358" s="396"/>
      <c r="Z44358" s="396"/>
      <c r="AA44358" s="441"/>
    </row>
    <row r="44359" spans="25:27" x14ac:dyDescent="0.2">
      <c r="Y44359" s="396"/>
      <c r="Z44359" s="396"/>
      <c r="AA44359" s="441"/>
    </row>
    <row r="44360" spans="25:27" x14ac:dyDescent="0.2">
      <c r="Y44360" s="396"/>
      <c r="Z44360" s="396"/>
      <c r="AA44360" s="441"/>
    </row>
    <row r="44361" spans="25:27" x14ac:dyDescent="0.2">
      <c r="Y44361" s="396"/>
      <c r="Z44361" s="396"/>
      <c r="AA44361" s="441"/>
    </row>
    <row r="44362" spans="25:27" x14ac:dyDescent="0.2">
      <c r="Y44362" s="396"/>
      <c r="Z44362" s="396"/>
      <c r="AA44362" s="441"/>
    </row>
    <row r="44363" spans="25:27" x14ac:dyDescent="0.2">
      <c r="Y44363" s="396"/>
      <c r="Z44363" s="396"/>
      <c r="AA44363" s="441"/>
    </row>
    <row r="44364" spans="25:27" x14ac:dyDescent="0.2">
      <c r="Y44364" s="396"/>
      <c r="Z44364" s="396"/>
      <c r="AA44364" s="441"/>
    </row>
    <row r="44365" spans="25:27" x14ac:dyDescent="0.2">
      <c r="Y44365" s="396"/>
      <c r="Z44365" s="396"/>
      <c r="AA44365" s="441"/>
    </row>
    <row r="44366" spans="25:27" x14ac:dyDescent="0.2">
      <c r="Y44366" s="396"/>
      <c r="Z44366" s="396"/>
      <c r="AA44366" s="441"/>
    </row>
    <row r="44367" spans="25:27" x14ac:dyDescent="0.2">
      <c r="Y44367" s="396"/>
      <c r="Z44367" s="396"/>
      <c r="AA44367" s="441"/>
    </row>
    <row r="44368" spans="25:27" x14ac:dyDescent="0.2">
      <c r="Y44368" s="396"/>
      <c r="Z44368" s="396"/>
      <c r="AA44368" s="441"/>
    </row>
    <row r="44369" spans="25:27" x14ac:dyDescent="0.2">
      <c r="Y44369" s="396"/>
      <c r="Z44369" s="396"/>
      <c r="AA44369" s="441"/>
    </row>
    <row r="44370" spans="25:27" x14ac:dyDescent="0.2">
      <c r="Y44370" s="396"/>
      <c r="Z44370" s="396"/>
      <c r="AA44370" s="441"/>
    </row>
    <row r="44371" spans="25:27" x14ac:dyDescent="0.2">
      <c r="Y44371" s="396"/>
      <c r="Z44371" s="396"/>
      <c r="AA44371" s="441"/>
    </row>
    <row r="44372" spans="25:27" x14ac:dyDescent="0.2">
      <c r="Y44372" s="396"/>
      <c r="Z44372" s="396"/>
      <c r="AA44372" s="441"/>
    </row>
    <row r="44373" spans="25:27" x14ac:dyDescent="0.2">
      <c r="Y44373" s="396"/>
      <c r="Z44373" s="396"/>
      <c r="AA44373" s="441"/>
    </row>
    <row r="44374" spans="25:27" x14ac:dyDescent="0.2">
      <c r="Y44374" s="396"/>
      <c r="Z44374" s="396"/>
      <c r="AA44374" s="441"/>
    </row>
    <row r="44375" spans="25:27" x14ac:dyDescent="0.2">
      <c r="Y44375" s="396"/>
      <c r="Z44375" s="396"/>
      <c r="AA44375" s="441"/>
    </row>
    <row r="44376" spans="25:27" x14ac:dyDescent="0.2">
      <c r="Y44376" s="396"/>
      <c r="Z44376" s="396"/>
      <c r="AA44376" s="441"/>
    </row>
    <row r="44377" spans="25:27" x14ac:dyDescent="0.2">
      <c r="Y44377" s="396"/>
      <c r="Z44377" s="396"/>
      <c r="AA44377" s="441"/>
    </row>
    <row r="44378" spans="25:27" x14ac:dyDescent="0.2">
      <c r="Y44378" s="396"/>
      <c r="Z44378" s="396"/>
      <c r="AA44378" s="441"/>
    </row>
    <row r="44379" spans="25:27" x14ac:dyDescent="0.2">
      <c r="Y44379" s="396"/>
      <c r="Z44379" s="396"/>
      <c r="AA44379" s="441"/>
    </row>
    <row r="44380" spans="25:27" x14ac:dyDescent="0.2">
      <c r="Y44380" s="396"/>
      <c r="Z44380" s="396"/>
      <c r="AA44380" s="441"/>
    </row>
    <row r="44381" spans="25:27" x14ac:dyDescent="0.2">
      <c r="Y44381" s="396"/>
      <c r="Z44381" s="396"/>
      <c r="AA44381" s="441"/>
    </row>
    <row r="44382" spans="25:27" x14ac:dyDescent="0.2">
      <c r="Y44382" s="396"/>
      <c r="Z44382" s="396"/>
      <c r="AA44382" s="441"/>
    </row>
    <row r="44383" spans="25:27" x14ac:dyDescent="0.2">
      <c r="Y44383" s="396"/>
      <c r="Z44383" s="396"/>
      <c r="AA44383" s="441"/>
    </row>
    <row r="44384" spans="25:27" x14ac:dyDescent="0.2">
      <c r="Y44384" s="396"/>
      <c r="Z44384" s="396"/>
      <c r="AA44384" s="441"/>
    </row>
    <row r="44385" spans="25:27" x14ac:dyDescent="0.2">
      <c r="Y44385" s="396"/>
      <c r="Z44385" s="396"/>
      <c r="AA44385" s="441"/>
    </row>
    <row r="44386" spans="25:27" x14ac:dyDescent="0.2">
      <c r="Y44386" s="396"/>
      <c r="Z44386" s="396"/>
      <c r="AA44386" s="441"/>
    </row>
    <row r="44387" spans="25:27" x14ac:dyDescent="0.2">
      <c r="Y44387" s="396"/>
      <c r="Z44387" s="396"/>
      <c r="AA44387" s="441"/>
    </row>
    <row r="44388" spans="25:27" x14ac:dyDescent="0.2">
      <c r="Y44388" s="396"/>
      <c r="Z44388" s="396"/>
      <c r="AA44388" s="441"/>
    </row>
    <row r="44389" spans="25:27" x14ac:dyDescent="0.2">
      <c r="Y44389" s="396"/>
      <c r="Z44389" s="396"/>
      <c r="AA44389" s="441"/>
    </row>
    <row r="44390" spans="25:27" x14ac:dyDescent="0.2">
      <c r="Y44390" s="396"/>
      <c r="Z44390" s="396"/>
      <c r="AA44390" s="441"/>
    </row>
    <row r="44391" spans="25:27" x14ac:dyDescent="0.2">
      <c r="Y44391" s="396"/>
      <c r="Z44391" s="396"/>
      <c r="AA44391" s="441"/>
    </row>
    <row r="44392" spans="25:27" x14ac:dyDescent="0.2">
      <c r="Y44392" s="396"/>
      <c r="Z44392" s="396"/>
      <c r="AA44392" s="441"/>
    </row>
    <row r="44393" spans="25:27" x14ac:dyDescent="0.2">
      <c r="Y44393" s="396"/>
      <c r="Z44393" s="396"/>
      <c r="AA44393" s="441"/>
    </row>
    <row r="44394" spans="25:27" x14ac:dyDescent="0.2">
      <c r="Y44394" s="396"/>
      <c r="Z44394" s="396"/>
      <c r="AA44394" s="441"/>
    </row>
    <row r="44395" spans="25:27" x14ac:dyDescent="0.2">
      <c r="Y44395" s="396"/>
      <c r="Z44395" s="396"/>
      <c r="AA44395" s="441"/>
    </row>
    <row r="44396" spans="25:27" x14ac:dyDescent="0.2">
      <c r="Y44396" s="396"/>
      <c r="Z44396" s="396"/>
      <c r="AA44396" s="441"/>
    </row>
    <row r="44397" spans="25:27" x14ac:dyDescent="0.2">
      <c r="Y44397" s="396"/>
      <c r="Z44397" s="396"/>
      <c r="AA44397" s="441"/>
    </row>
    <row r="44398" spans="25:27" x14ac:dyDescent="0.2">
      <c r="Y44398" s="396"/>
      <c r="Z44398" s="396"/>
      <c r="AA44398" s="441"/>
    </row>
    <row r="44399" spans="25:27" x14ac:dyDescent="0.2">
      <c r="Y44399" s="396"/>
      <c r="Z44399" s="396"/>
      <c r="AA44399" s="441"/>
    </row>
    <row r="44400" spans="25:27" x14ac:dyDescent="0.2">
      <c r="Y44400" s="396"/>
      <c r="Z44400" s="396"/>
      <c r="AA44400" s="441"/>
    </row>
    <row r="44401" spans="25:27" x14ac:dyDescent="0.2">
      <c r="Y44401" s="396"/>
      <c r="Z44401" s="396"/>
      <c r="AA44401" s="441"/>
    </row>
    <row r="44402" spans="25:27" x14ac:dyDescent="0.2">
      <c r="Y44402" s="396"/>
      <c r="Z44402" s="396"/>
      <c r="AA44402" s="441"/>
    </row>
    <row r="44403" spans="25:27" x14ac:dyDescent="0.2">
      <c r="Y44403" s="396"/>
      <c r="Z44403" s="396"/>
      <c r="AA44403" s="441"/>
    </row>
    <row r="44404" spans="25:27" x14ac:dyDescent="0.2">
      <c r="Y44404" s="396"/>
      <c r="Z44404" s="396"/>
      <c r="AA44404" s="441"/>
    </row>
    <row r="44405" spans="25:27" x14ac:dyDescent="0.2">
      <c r="Y44405" s="396"/>
      <c r="Z44405" s="396"/>
      <c r="AA44405" s="441"/>
    </row>
    <row r="44406" spans="25:27" x14ac:dyDescent="0.2">
      <c r="Y44406" s="396"/>
      <c r="Z44406" s="396"/>
      <c r="AA44406" s="441"/>
    </row>
    <row r="44407" spans="25:27" x14ac:dyDescent="0.2">
      <c r="Y44407" s="396"/>
      <c r="Z44407" s="396"/>
      <c r="AA44407" s="441"/>
    </row>
    <row r="44408" spans="25:27" x14ac:dyDescent="0.2">
      <c r="Y44408" s="396"/>
      <c r="Z44408" s="396"/>
      <c r="AA44408" s="441"/>
    </row>
    <row r="44409" spans="25:27" x14ac:dyDescent="0.2">
      <c r="Y44409" s="396"/>
      <c r="Z44409" s="396"/>
      <c r="AA44409" s="441"/>
    </row>
    <row r="44410" spans="25:27" x14ac:dyDescent="0.2">
      <c r="Y44410" s="396"/>
      <c r="Z44410" s="396"/>
      <c r="AA44410" s="441"/>
    </row>
    <row r="44411" spans="25:27" x14ac:dyDescent="0.2">
      <c r="Y44411" s="396"/>
      <c r="Z44411" s="396"/>
      <c r="AA44411" s="441"/>
    </row>
    <row r="44412" spans="25:27" x14ac:dyDescent="0.2">
      <c r="Y44412" s="396"/>
      <c r="Z44412" s="396"/>
      <c r="AA44412" s="441"/>
    </row>
    <row r="44413" spans="25:27" x14ac:dyDescent="0.2">
      <c r="Y44413" s="396"/>
      <c r="Z44413" s="396"/>
      <c r="AA44413" s="441"/>
    </row>
    <row r="44414" spans="25:27" x14ac:dyDescent="0.2">
      <c r="Y44414" s="396"/>
      <c r="Z44414" s="396"/>
      <c r="AA44414" s="441"/>
    </row>
    <row r="44415" spans="25:27" x14ac:dyDescent="0.2">
      <c r="Y44415" s="396"/>
      <c r="Z44415" s="396"/>
      <c r="AA44415" s="441"/>
    </row>
    <row r="44416" spans="25:27" x14ac:dyDescent="0.2">
      <c r="Y44416" s="396"/>
      <c r="Z44416" s="396"/>
      <c r="AA44416" s="441"/>
    </row>
    <row r="44417" spans="25:27" x14ac:dyDescent="0.2">
      <c r="Y44417" s="396"/>
      <c r="Z44417" s="396"/>
      <c r="AA44417" s="441"/>
    </row>
    <row r="44418" spans="25:27" x14ac:dyDescent="0.2">
      <c r="Y44418" s="396"/>
      <c r="Z44418" s="396"/>
      <c r="AA44418" s="441"/>
    </row>
    <row r="44419" spans="25:27" x14ac:dyDescent="0.2">
      <c r="Y44419" s="396"/>
      <c r="Z44419" s="396"/>
      <c r="AA44419" s="441"/>
    </row>
    <row r="44420" spans="25:27" x14ac:dyDescent="0.2">
      <c r="Y44420" s="396"/>
      <c r="Z44420" s="396"/>
      <c r="AA44420" s="441"/>
    </row>
    <row r="44421" spans="25:27" x14ac:dyDescent="0.2">
      <c r="Y44421" s="396"/>
      <c r="Z44421" s="396"/>
      <c r="AA44421" s="441"/>
    </row>
    <row r="44422" spans="25:27" x14ac:dyDescent="0.2">
      <c r="Y44422" s="396"/>
      <c r="Z44422" s="396"/>
      <c r="AA44422" s="441"/>
    </row>
    <row r="44423" spans="25:27" x14ac:dyDescent="0.2">
      <c r="Y44423" s="396"/>
      <c r="Z44423" s="396"/>
      <c r="AA44423" s="441"/>
    </row>
    <row r="44424" spans="25:27" x14ac:dyDescent="0.2">
      <c r="Y44424" s="396"/>
      <c r="Z44424" s="396"/>
      <c r="AA44424" s="441"/>
    </row>
    <row r="44425" spans="25:27" x14ac:dyDescent="0.2">
      <c r="Y44425" s="396"/>
      <c r="Z44425" s="396"/>
      <c r="AA44425" s="441"/>
    </row>
    <row r="44426" spans="25:27" x14ac:dyDescent="0.2">
      <c r="Y44426" s="396"/>
      <c r="Z44426" s="396"/>
      <c r="AA44426" s="441"/>
    </row>
    <row r="44427" spans="25:27" x14ac:dyDescent="0.2">
      <c r="Y44427" s="396"/>
      <c r="Z44427" s="396"/>
      <c r="AA44427" s="441"/>
    </row>
    <row r="44428" spans="25:27" x14ac:dyDescent="0.2">
      <c r="Y44428" s="396"/>
      <c r="Z44428" s="396"/>
      <c r="AA44428" s="441"/>
    </row>
    <row r="44429" spans="25:27" x14ac:dyDescent="0.2">
      <c r="Y44429" s="396"/>
      <c r="Z44429" s="396"/>
      <c r="AA44429" s="441"/>
    </row>
    <row r="44430" spans="25:27" x14ac:dyDescent="0.2">
      <c r="Y44430" s="396"/>
      <c r="Z44430" s="396"/>
      <c r="AA44430" s="441"/>
    </row>
    <row r="44431" spans="25:27" x14ac:dyDescent="0.2">
      <c r="Y44431" s="396"/>
      <c r="Z44431" s="396"/>
      <c r="AA44431" s="441"/>
    </row>
    <row r="44432" spans="25:27" x14ac:dyDescent="0.2">
      <c r="Y44432" s="396"/>
      <c r="Z44432" s="396"/>
      <c r="AA44432" s="441"/>
    </row>
    <row r="44433" spans="25:27" x14ac:dyDescent="0.2">
      <c r="Y44433" s="396"/>
      <c r="Z44433" s="396"/>
      <c r="AA44433" s="441"/>
    </row>
    <row r="44434" spans="25:27" x14ac:dyDescent="0.2">
      <c r="Y44434" s="396"/>
      <c r="Z44434" s="396"/>
      <c r="AA44434" s="441"/>
    </row>
    <row r="44435" spans="25:27" x14ac:dyDescent="0.2">
      <c r="Y44435" s="396"/>
      <c r="Z44435" s="396"/>
      <c r="AA44435" s="441"/>
    </row>
    <row r="44436" spans="25:27" x14ac:dyDescent="0.2">
      <c r="Y44436" s="396"/>
      <c r="Z44436" s="396"/>
      <c r="AA44436" s="441"/>
    </row>
    <row r="44437" spans="25:27" x14ac:dyDescent="0.2">
      <c r="Y44437" s="396"/>
      <c r="Z44437" s="396"/>
      <c r="AA44437" s="441"/>
    </row>
    <row r="44438" spans="25:27" x14ac:dyDescent="0.2">
      <c r="Y44438" s="396"/>
      <c r="Z44438" s="396"/>
      <c r="AA44438" s="441"/>
    </row>
    <row r="44439" spans="25:27" x14ac:dyDescent="0.2">
      <c r="Y44439" s="396"/>
      <c r="Z44439" s="396"/>
      <c r="AA44439" s="441"/>
    </row>
    <row r="44440" spans="25:27" x14ac:dyDescent="0.2">
      <c r="Y44440" s="396"/>
      <c r="Z44440" s="396"/>
      <c r="AA44440" s="441"/>
    </row>
    <row r="44441" spans="25:27" x14ac:dyDescent="0.2">
      <c r="Y44441" s="396"/>
      <c r="Z44441" s="396"/>
      <c r="AA44441" s="441"/>
    </row>
    <row r="44442" spans="25:27" x14ac:dyDescent="0.2">
      <c r="Y44442" s="396"/>
      <c r="Z44442" s="396"/>
      <c r="AA44442" s="441"/>
    </row>
    <row r="44443" spans="25:27" x14ac:dyDescent="0.2">
      <c r="Y44443" s="396"/>
      <c r="Z44443" s="396"/>
      <c r="AA44443" s="441"/>
    </row>
    <row r="44444" spans="25:27" x14ac:dyDescent="0.2">
      <c r="Y44444" s="396"/>
      <c r="Z44444" s="396"/>
      <c r="AA44444" s="441"/>
    </row>
    <row r="44445" spans="25:27" x14ac:dyDescent="0.2">
      <c r="Y44445" s="396"/>
      <c r="Z44445" s="396"/>
      <c r="AA44445" s="441"/>
    </row>
    <row r="44446" spans="25:27" x14ac:dyDescent="0.2">
      <c r="Y44446" s="396"/>
      <c r="Z44446" s="396"/>
      <c r="AA44446" s="441"/>
    </row>
    <row r="44447" spans="25:27" x14ac:dyDescent="0.2">
      <c r="Y44447" s="396"/>
      <c r="Z44447" s="396"/>
      <c r="AA44447" s="441"/>
    </row>
    <row r="44448" spans="25:27" x14ac:dyDescent="0.2">
      <c r="Y44448" s="396"/>
      <c r="Z44448" s="396"/>
      <c r="AA44448" s="441"/>
    </row>
    <row r="44449" spans="25:27" x14ac:dyDescent="0.2">
      <c r="Y44449" s="396"/>
      <c r="Z44449" s="396"/>
      <c r="AA44449" s="441"/>
    </row>
    <row r="44450" spans="25:27" x14ac:dyDescent="0.2">
      <c r="Y44450" s="396"/>
      <c r="Z44450" s="396"/>
      <c r="AA44450" s="441"/>
    </row>
    <row r="44451" spans="25:27" x14ac:dyDescent="0.2">
      <c r="Y44451" s="396"/>
      <c r="Z44451" s="396"/>
      <c r="AA44451" s="441"/>
    </row>
    <row r="44452" spans="25:27" x14ac:dyDescent="0.2">
      <c r="Y44452" s="396"/>
      <c r="Z44452" s="396"/>
      <c r="AA44452" s="441"/>
    </row>
    <row r="44453" spans="25:27" x14ac:dyDescent="0.2">
      <c r="Y44453" s="396"/>
      <c r="Z44453" s="396"/>
      <c r="AA44453" s="441"/>
    </row>
    <row r="44454" spans="25:27" x14ac:dyDescent="0.2">
      <c r="Y44454" s="396"/>
      <c r="Z44454" s="396"/>
      <c r="AA44454" s="441"/>
    </row>
    <row r="44455" spans="25:27" x14ac:dyDescent="0.2">
      <c r="Y44455" s="396"/>
      <c r="Z44455" s="396"/>
      <c r="AA44455" s="441"/>
    </row>
    <row r="44456" spans="25:27" x14ac:dyDescent="0.2">
      <c r="Y44456" s="396"/>
      <c r="Z44456" s="396"/>
      <c r="AA44456" s="441"/>
    </row>
    <row r="44457" spans="25:27" x14ac:dyDescent="0.2">
      <c r="Y44457" s="396"/>
      <c r="Z44457" s="396"/>
      <c r="AA44457" s="441"/>
    </row>
    <row r="44458" spans="25:27" x14ac:dyDescent="0.2">
      <c r="Y44458" s="396"/>
      <c r="Z44458" s="396"/>
      <c r="AA44458" s="441"/>
    </row>
    <row r="44459" spans="25:27" x14ac:dyDescent="0.2">
      <c r="Y44459" s="396"/>
      <c r="Z44459" s="396"/>
      <c r="AA44459" s="441"/>
    </row>
    <row r="44460" spans="25:27" x14ac:dyDescent="0.2">
      <c r="Y44460" s="396"/>
      <c r="Z44460" s="396"/>
      <c r="AA44460" s="441"/>
    </row>
    <row r="44461" spans="25:27" x14ac:dyDescent="0.2">
      <c r="Y44461" s="396"/>
      <c r="Z44461" s="396"/>
      <c r="AA44461" s="441"/>
    </row>
    <row r="44462" spans="25:27" x14ac:dyDescent="0.2">
      <c r="Y44462" s="396"/>
      <c r="Z44462" s="396"/>
      <c r="AA44462" s="441"/>
    </row>
    <row r="44463" spans="25:27" x14ac:dyDescent="0.2">
      <c r="Y44463" s="396"/>
      <c r="Z44463" s="396"/>
      <c r="AA44463" s="441"/>
    </row>
    <row r="44464" spans="25:27" x14ac:dyDescent="0.2">
      <c r="Y44464" s="396"/>
      <c r="Z44464" s="396"/>
      <c r="AA44464" s="441"/>
    </row>
    <row r="44465" spans="25:27" x14ac:dyDescent="0.2">
      <c r="Y44465" s="396"/>
      <c r="Z44465" s="396"/>
      <c r="AA44465" s="441"/>
    </row>
    <row r="44466" spans="25:27" x14ac:dyDescent="0.2">
      <c r="Y44466" s="396"/>
      <c r="Z44466" s="396"/>
      <c r="AA44466" s="441"/>
    </row>
    <row r="44467" spans="25:27" x14ac:dyDescent="0.2">
      <c r="Y44467" s="396"/>
      <c r="Z44467" s="396"/>
      <c r="AA44467" s="441"/>
    </row>
    <row r="44468" spans="25:27" x14ac:dyDescent="0.2">
      <c r="Y44468" s="396"/>
      <c r="Z44468" s="396"/>
      <c r="AA44468" s="441"/>
    </row>
    <row r="44469" spans="25:27" x14ac:dyDescent="0.2">
      <c r="Y44469" s="396"/>
      <c r="Z44469" s="396"/>
      <c r="AA44469" s="441"/>
    </row>
    <row r="44470" spans="25:27" x14ac:dyDescent="0.2">
      <c r="Y44470" s="396"/>
      <c r="Z44470" s="396"/>
      <c r="AA44470" s="441"/>
    </row>
    <row r="44471" spans="25:27" x14ac:dyDescent="0.2">
      <c r="Y44471" s="396"/>
      <c r="Z44471" s="396"/>
      <c r="AA44471" s="441"/>
    </row>
    <row r="44472" spans="25:27" x14ac:dyDescent="0.2">
      <c r="Y44472" s="396"/>
      <c r="Z44472" s="396"/>
      <c r="AA44472" s="441"/>
    </row>
    <row r="44473" spans="25:27" x14ac:dyDescent="0.2">
      <c r="Y44473" s="396"/>
      <c r="Z44473" s="396"/>
      <c r="AA44473" s="441"/>
    </row>
    <row r="44474" spans="25:27" x14ac:dyDescent="0.2">
      <c r="Y44474" s="396"/>
      <c r="Z44474" s="396"/>
      <c r="AA44474" s="441"/>
    </row>
    <row r="44475" spans="25:27" x14ac:dyDescent="0.2">
      <c r="Y44475" s="396"/>
      <c r="Z44475" s="396"/>
      <c r="AA44475" s="441"/>
    </row>
    <row r="44476" spans="25:27" x14ac:dyDescent="0.2">
      <c r="Y44476" s="396"/>
      <c r="Z44476" s="396"/>
      <c r="AA44476" s="441"/>
    </row>
    <row r="44477" spans="25:27" x14ac:dyDescent="0.2">
      <c r="Y44477" s="396"/>
      <c r="Z44477" s="396"/>
      <c r="AA44477" s="441"/>
    </row>
    <row r="44478" spans="25:27" x14ac:dyDescent="0.2">
      <c r="Y44478" s="396"/>
      <c r="Z44478" s="396"/>
      <c r="AA44478" s="441"/>
    </row>
    <row r="44479" spans="25:27" x14ac:dyDescent="0.2">
      <c r="Y44479" s="396"/>
      <c r="Z44479" s="396"/>
      <c r="AA44479" s="441"/>
    </row>
    <row r="44480" spans="25:27" x14ac:dyDescent="0.2">
      <c r="Y44480" s="396"/>
      <c r="Z44480" s="396"/>
      <c r="AA44480" s="441"/>
    </row>
    <row r="44481" spans="25:27" x14ac:dyDescent="0.2">
      <c r="Y44481" s="396"/>
      <c r="Z44481" s="396"/>
      <c r="AA44481" s="441"/>
    </row>
    <row r="44482" spans="25:27" x14ac:dyDescent="0.2">
      <c r="Y44482" s="396"/>
      <c r="Z44482" s="396"/>
      <c r="AA44482" s="441"/>
    </row>
    <row r="44483" spans="25:27" x14ac:dyDescent="0.2">
      <c r="Y44483" s="396"/>
      <c r="Z44483" s="396"/>
      <c r="AA44483" s="441"/>
    </row>
    <row r="44484" spans="25:27" x14ac:dyDescent="0.2">
      <c r="Y44484" s="396"/>
      <c r="Z44484" s="396"/>
      <c r="AA44484" s="441"/>
    </row>
    <row r="44485" spans="25:27" x14ac:dyDescent="0.2">
      <c r="Y44485" s="396"/>
      <c r="Z44485" s="396"/>
      <c r="AA44485" s="441"/>
    </row>
    <row r="44486" spans="25:27" x14ac:dyDescent="0.2">
      <c r="Y44486" s="396"/>
      <c r="Z44486" s="396"/>
      <c r="AA44486" s="441"/>
    </row>
    <row r="44487" spans="25:27" x14ac:dyDescent="0.2">
      <c r="Y44487" s="396"/>
      <c r="Z44487" s="396"/>
      <c r="AA44487" s="441"/>
    </row>
    <row r="44488" spans="25:27" x14ac:dyDescent="0.2">
      <c r="Y44488" s="396"/>
      <c r="Z44488" s="396"/>
      <c r="AA44488" s="441"/>
    </row>
    <row r="44489" spans="25:27" x14ac:dyDescent="0.2">
      <c r="Y44489" s="396"/>
      <c r="Z44489" s="396"/>
      <c r="AA44489" s="441"/>
    </row>
    <row r="44490" spans="25:27" x14ac:dyDescent="0.2">
      <c r="Y44490" s="396"/>
      <c r="Z44490" s="396"/>
      <c r="AA44490" s="441"/>
    </row>
    <row r="44491" spans="25:27" x14ac:dyDescent="0.2">
      <c r="Y44491" s="396"/>
      <c r="Z44491" s="396"/>
      <c r="AA44491" s="441"/>
    </row>
    <row r="44492" spans="25:27" x14ac:dyDescent="0.2">
      <c r="Y44492" s="396"/>
      <c r="Z44492" s="396"/>
      <c r="AA44492" s="441"/>
    </row>
    <row r="44493" spans="25:27" x14ac:dyDescent="0.2">
      <c r="Y44493" s="396"/>
      <c r="Z44493" s="396"/>
      <c r="AA44493" s="441"/>
    </row>
    <row r="44494" spans="25:27" x14ac:dyDescent="0.2">
      <c r="Y44494" s="396"/>
      <c r="Z44494" s="396"/>
      <c r="AA44494" s="441"/>
    </row>
    <row r="44495" spans="25:27" x14ac:dyDescent="0.2">
      <c r="Y44495" s="396"/>
      <c r="Z44495" s="396"/>
      <c r="AA44495" s="441"/>
    </row>
    <row r="44496" spans="25:27" x14ac:dyDescent="0.2">
      <c r="Y44496" s="396"/>
      <c r="Z44496" s="396"/>
      <c r="AA44496" s="441"/>
    </row>
    <row r="44497" spans="25:27" x14ac:dyDescent="0.2">
      <c r="Y44497" s="396"/>
      <c r="Z44497" s="396"/>
      <c r="AA44497" s="441"/>
    </row>
    <row r="44498" spans="25:27" x14ac:dyDescent="0.2">
      <c r="Y44498" s="396"/>
      <c r="Z44498" s="396"/>
      <c r="AA44498" s="441"/>
    </row>
    <row r="44499" spans="25:27" x14ac:dyDescent="0.2">
      <c r="Y44499" s="396"/>
      <c r="Z44499" s="396"/>
      <c r="AA44499" s="441"/>
    </row>
    <row r="44500" spans="25:27" x14ac:dyDescent="0.2">
      <c r="Y44500" s="396"/>
      <c r="Z44500" s="396"/>
      <c r="AA44500" s="441"/>
    </row>
    <row r="44501" spans="25:27" x14ac:dyDescent="0.2">
      <c r="Y44501" s="396"/>
      <c r="Z44501" s="396"/>
      <c r="AA44501" s="441"/>
    </row>
    <row r="44502" spans="25:27" x14ac:dyDescent="0.2">
      <c r="Y44502" s="396"/>
      <c r="Z44502" s="396"/>
      <c r="AA44502" s="441"/>
    </row>
    <row r="44503" spans="25:27" x14ac:dyDescent="0.2">
      <c r="Y44503" s="396"/>
      <c r="Z44503" s="396"/>
      <c r="AA44503" s="441"/>
    </row>
    <row r="44504" spans="25:27" x14ac:dyDescent="0.2">
      <c r="Y44504" s="396"/>
      <c r="Z44504" s="396"/>
      <c r="AA44504" s="441"/>
    </row>
    <row r="44505" spans="25:27" x14ac:dyDescent="0.2">
      <c r="Y44505" s="396"/>
      <c r="Z44505" s="396"/>
      <c r="AA44505" s="441"/>
    </row>
    <row r="44506" spans="25:27" x14ac:dyDescent="0.2">
      <c r="Y44506" s="396"/>
      <c r="Z44506" s="396"/>
      <c r="AA44506" s="441"/>
    </row>
    <row r="44507" spans="25:27" x14ac:dyDescent="0.2">
      <c r="Y44507" s="396"/>
      <c r="Z44507" s="396"/>
      <c r="AA44507" s="441"/>
    </row>
    <row r="44508" spans="25:27" x14ac:dyDescent="0.2">
      <c r="Y44508" s="396"/>
      <c r="Z44508" s="396"/>
      <c r="AA44508" s="441"/>
    </row>
    <row r="44509" spans="25:27" x14ac:dyDescent="0.2">
      <c r="Y44509" s="396"/>
      <c r="Z44509" s="396"/>
      <c r="AA44509" s="441"/>
    </row>
    <row r="44510" spans="25:27" x14ac:dyDescent="0.2">
      <c r="Y44510" s="396"/>
      <c r="Z44510" s="396"/>
      <c r="AA44510" s="441"/>
    </row>
    <row r="44511" spans="25:27" x14ac:dyDescent="0.2">
      <c r="Y44511" s="396"/>
      <c r="Z44511" s="396"/>
      <c r="AA44511" s="441"/>
    </row>
    <row r="44512" spans="25:27" x14ac:dyDescent="0.2">
      <c r="Y44512" s="396"/>
      <c r="Z44512" s="396"/>
      <c r="AA44512" s="441"/>
    </row>
    <row r="44513" spans="25:27" x14ac:dyDescent="0.2">
      <c r="Y44513" s="396"/>
      <c r="Z44513" s="396"/>
      <c r="AA44513" s="441"/>
    </row>
    <row r="44514" spans="25:27" x14ac:dyDescent="0.2">
      <c r="Y44514" s="396"/>
      <c r="Z44514" s="396"/>
      <c r="AA44514" s="441"/>
    </row>
    <row r="44515" spans="25:27" x14ac:dyDescent="0.2">
      <c r="Y44515" s="396"/>
      <c r="Z44515" s="396"/>
      <c r="AA44515" s="441"/>
    </row>
    <row r="44516" spans="25:27" x14ac:dyDescent="0.2">
      <c r="Y44516" s="396"/>
      <c r="Z44516" s="396"/>
      <c r="AA44516" s="441"/>
    </row>
    <row r="44517" spans="25:27" x14ac:dyDescent="0.2">
      <c r="Y44517" s="396"/>
      <c r="Z44517" s="396"/>
      <c r="AA44517" s="441"/>
    </row>
    <row r="44518" spans="25:27" x14ac:dyDescent="0.2">
      <c r="Y44518" s="396"/>
      <c r="Z44518" s="396"/>
      <c r="AA44518" s="441"/>
    </row>
    <row r="44519" spans="25:27" x14ac:dyDescent="0.2">
      <c r="Y44519" s="396"/>
      <c r="Z44519" s="396"/>
      <c r="AA44519" s="441"/>
    </row>
    <row r="44520" spans="25:27" x14ac:dyDescent="0.2">
      <c r="Y44520" s="396"/>
      <c r="Z44520" s="396"/>
      <c r="AA44520" s="441"/>
    </row>
    <row r="44521" spans="25:27" x14ac:dyDescent="0.2">
      <c r="Y44521" s="396"/>
      <c r="Z44521" s="396"/>
      <c r="AA44521" s="441"/>
    </row>
    <row r="44522" spans="25:27" x14ac:dyDescent="0.2">
      <c r="Y44522" s="396"/>
      <c r="Z44522" s="396"/>
      <c r="AA44522" s="441"/>
    </row>
    <row r="44523" spans="25:27" x14ac:dyDescent="0.2">
      <c r="Y44523" s="396"/>
      <c r="Z44523" s="396"/>
      <c r="AA44523" s="441"/>
    </row>
    <row r="44524" spans="25:27" x14ac:dyDescent="0.2">
      <c r="Y44524" s="396"/>
      <c r="Z44524" s="396"/>
      <c r="AA44524" s="441"/>
    </row>
    <row r="44525" spans="25:27" x14ac:dyDescent="0.2">
      <c r="Y44525" s="396"/>
      <c r="Z44525" s="396"/>
      <c r="AA44525" s="441"/>
    </row>
    <row r="44526" spans="25:27" x14ac:dyDescent="0.2">
      <c r="Y44526" s="396"/>
      <c r="Z44526" s="396"/>
      <c r="AA44526" s="441"/>
    </row>
    <row r="44527" spans="25:27" x14ac:dyDescent="0.2">
      <c r="Y44527" s="396"/>
      <c r="Z44527" s="396"/>
      <c r="AA44527" s="441"/>
    </row>
    <row r="44528" spans="25:27" x14ac:dyDescent="0.2">
      <c r="Y44528" s="396"/>
      <c r="Z44528" s="396"/>
      <c r="AA44528" s="441"/>
    </row>
    <row r="44529" spans="25:27" x14ac:dyDescent="0.2">
      <c r="Y44529" s="396"/>
      <c r="Z44529" s="396"/>
      <c r="AA44529" s="441"/>
    </row>
    <row r="44530" spans="25:27" x14ac:dyDescent="0.2">
      <c r="Y44530" s="396"/>
      <c r="Z44530" s="396"/>
      <c r="AA44530" s="441"/>
    </row>
    <row r="44531" spans="25:27" x14ac:dyDescent="0.2">
      <c r="Y44531" s="396"/>
      <c r="Z44531" s="396"/>
      <c r="AA44531" s="441"/>
    </row>
    <row r="44532" spans="25:27" x14ac:dyDescent="0.2">
      <c r="Y44532" s="396"/>
      <c r="Z44532" s="396"/>
      <c r="AA44532" s="441"/>
    </row>
    <row r="44533" spans="25:27" x14ac:dyDescent="0.2">
      <c r="Y44533" s="396"/>
      <c r="Z44533" s="396"/>
      <c r="AA44533" s="441"/>
    </row>
    <row r="44534" spans="25:27" x14ac:dyDescent="0.2">
      <c r="Y44534" s="396"/>
      <c r="Z44534" s="396"/>
      <c r="AA44534" s="441"/>
    </row>
    <row r="44535" spans="25:27" x14ac:dyDescent="0.2">
      <c r="Y44535" s="396"/>
      <c r="Z44535" s="396"/>
      <c r="AA44535" s="441"/>
    </row>
    <row r="44536" spans="25:27" x14ac:dyDescent="0.2">
      <c r="Y44536" s="396"/>
      <c r="Z44536" s="396"/>
      <c r="AA44536" s="441"/>
    </row>
    <row r="44537" spans="25:27" x14ac:dyDescent="0.2">
      <c r="Y44537" s="396"/>
      <c r="Z44537" s="396"/>
      <c r="AA44537" s="441"/>
    </row>
    <row r="44538" spans="25:27" x14ac:dyDescent="0.2">
      <c r="Y44538" s="396"/>
      <c r="Z44538" s="396"/>
      <c r="AA44538" s="441"/>
    </row>
    <row r="44539" spans="25:27" x14ac:dyDescent="0.2">
      <c r="Y44539" s="396"/>
      <c r="Z44539" s="396"/>
      <c r="AA44539" s="441"/>
    </row>
    <row r="44540" spans="25:27" x14ac:dyDescent="0.2">
      <c r="Y44540" s="396"/>
      <c r="Z44540" s="396"/>
      <c r="AA44540" s="441"/>
    </row>
    <row r="44541" spans="25:27" x14ac:dyDescent="0.2">
      <c r="Y44541" s="396"/>
      <c r="Z44541" s="396"/>
      <c r="AA44541" s="441"/>
    </row>
    <row r="44542" spans="25:27" x14ac:dyDescent="0.2">
      <c r="Y44542" s="396"/>
      <c r="Z44542" s="396"/>
      <c r="AA44542" s="441"/>
    </row>
    <row r="44543" spans="25:27" x14ac:dyDescent="0.2">
      <c r="Y44543" s="396"/>
      <c r="Z44543" s="396"/>
      <c r="AA44543" s="441"/>
    </row>
    <row r="44544" spans="25:27" x14ac:dyDescent="0.2">
      <c r="Y44544" s="396"/>
      <c r="Z44544" s="396"/>
      <c r="AA44544" s="441"/>
    </row>
    <row r="44545" spans="25:27" x14ac:dyDescent="0.2">
      <c r="Y44545" s="396"/>
      <c r="Z44545" s="396"/>
      <c r="AA44545" s="441"/>
    </row>
    <row r="44546" spans="25:27" x14ac:dyDescent="0.2">
      <c r="Y44546" s="396"/>
      <c r="Z44546" s="396"/>
      <c r="AA44546" s="441"/>
    </row>
    <row r="44547" spans="25:27" x14ac:dyDescent="0.2">
      <c r="Y44547" s="396"/>
      <c r="Z44547" s="396"/>
      <c r="AA44547" s="441"/>
    </row>
    <row r="44548" spans="25:27" x14ac:dyDescent="0.2">
      <c r="Y44548" s="396"/>
      <c r="Z44548" s="396"/>
      <c r="AA44548" s="441"/>
    </row>
    <row r="44549" spans="25:27" x14ac:dyDescent="0.2">
      <c r="Y44549" s="396"/>
      <c r="Z44549" s="396"/>
      <c r="AA44549" s="441"/>
    </row>
    <row r="44550" spans="25:27" x14ac:dyDescent="0.2">
      <c r="Y44550" s="396"/>
      <c r="Z44550" s="396"/>
      <c r="AA44550" s="441"/>
    </row>
    <row r="44551" spans="25:27" x14ac:dyDescent="0.2">
      <c r="Y44551" s="396"/>
      <c r="Z44551" s="396"/>
      <c r="AA44551" s="441"/>
    </row>
    <row r="44552" spans="25:27" x14ac:dyDescent="0.2">
      <c r="Y44552" s="396"/>
      <c r="Z44552" s="396"/>
      <c r="AA44552" s="441"/>
    </row>
    <row r="44553" spans="25:27" x14ac:dyDescent="0.2">
      <c r="Y44553" s="396"/>
      <c r="Z44553" s="396"/>
      <c r="AA44553" s="441"/>
    </row>
    <row r="44554" spans="25:27" x14ac:dyDescent="0.2">
      <c r="Y44554" s="396"/>
      <c r="Z44554" s="396"/>
      <c r="AA44554" s="441"/>
    </row>
    <row r="44555" spans="25:27" x14ac:dyDescent="0.2">
      <c r="Y44555" s="396"/>
      <c r="Z44555" s="396"/>
      <c r="AA44555" s="441"/>
    </row>
    <row r="44556" spans="25:27" x14ac:dyDescent="0.2">
      <c r="Y44556" s="396"/>
      <c r="Z44556" s="396"/>
      <c r="AA44556" s="441"/>
    </row>
    <row r="44557" spans="25:27" x14ac:dyDescent="0.2">
      <c r="Y44557" s="396"/>
      <c r="Z44557" s="396"/>
      <c r="AA44557" s="441"/>
    </row>
    <row r="44558" spans="25:27" x14ac:dyDescent="0.2">
      <c r="Y44558" s="396"/>
      <c r="Z44558" s="396"/>
      <c r="AA44558" s="441"/>
    </row>
    <row r="44559" spans="25:27" x14ac:dyDescent="0.2">
      <c r="Y44559" s="396"/>
      <c r="Z44559" s="396"/>
      <c r="AA44559" s="441"/>
    </row>
    <row r="44560" spans="25:27" x14ac:dyDescent="0.2">
      <c r="Y44560" s="396"/>
      <c r="Z44560" s="396"/>
      <c r="AA44560" s="441"/>
    </row>
    <row r="44561" spans="25:27" x14ac:dyDescent="0.2">
      <c r="Y44561" s="396"/>
      <c r="Z44561" s="396"/>
      <c r="AA44561" s="441"/>
    </row>
    <row r="44562" spans="25:27" x14ac:dyDescent="0.2">
      <c r="Y44562" s="396"/>
      <c r="Z44562" s="396"/>
      <c r="AA44562" s="441"/>
    </row>
    <row r="44563" spans="25:27" x14ac:dyDescent="0.2">
      <c r="Y44563" s="396"/>
      <c r="Z44563" s="396"/>
      <c r="AA44563" s="441"/>
    </row>
    <row r="44564" spans="25:27" x14ac:dyDescent="0.2">
      <c r="Y44564" s="396"/>
      <c r="Z44564" s="396"/>
      <c r="AA44564" s="441"/>
    </row>
    <row r="44565" spans="25:27" x14ac:dyDescent="0.2">
      <c r="Y44565" s="396"/>
      <c r="Z44565" s="396"/>
      <c r="AA44565" s="441"/>
    </row>
    <row r="44566" spans="25:27" x14ac:dyDescent="0.2">
      <c r="Y44566" s="396"/>
      <c r="Z44566" s="396"/>
      <c r="AA44566" s="441"/>
    </row>
    <row r="44567" spans="25:27" x14ac:dyDescent="0.2">
      <c r="Y44567" s="396"/>
      <c r="Z44567" s="396"/>
      <c r="AA44567" s="441"/>
    </row>
    <row r="44568" spans="25:27" x14ac:dyDescent="0.2">
      <c r="Y44568" s="396"/>
      <c r="Z44568" s="396"/>
      <c r="AA44568" s="441"/>
    </row>
    <row r="44569" spans="25:27" x14ac:dyDescent="0.2">
      <c r="Y44569" s="396"/>
      <c r="Z44569" s="396"/>
      <c r="AA44569" s="441"/>
    </row>
    <row r="44570" spans="25:27" x14ac:dyDescent="0.2">
      <c r="Y44570" s="396"/>
      <c r="Z44570" s="396"/>
      <c r="AA44570" s="441"/>
    </row>
    <row r="44571" spans="25:27" x14ac:dyDescent="0.2">
      <c r="Y44571" s="396"/>
      <c r="Z44571" s="396"/>
      <c r="AA44571" s="441"/>
    </row>
    <row r="44572" spans="25:27" x14ac:dyDescent="0.2">
      <c r="Y44572" s="396"/>
      <c r="Z44572" s="396"/>
      <c r="AA44572" s="441"/>
    </row>
    <row r="44573" spans="25:27" x14ac:dyDescent="0.2">
      <c r="Y44573" s="396"/>
      <c r="Z44573" s="396"/>
      <c r="AA44573" s="441"/>
    </row>
    <row r="44574" spans="25:27" x14ac:dyDescent="0.2">
      <c r="Y44574" s="396"/>
      <c r="Z44574" s="396"/>
      <c r="AA44574" s="441"/>
    </row>
    <row r="44575" spans="25:27" x14ac:dyDescent="0.2">
      <c r="Y44575" s="396"/>
      <c r="Z44575" s="396"/>
      <c r="AA44575" s="441"/>
    </row>
    <row r="44576" spans="25:27" x14ac:dyDescent="0.2">
      <c r="Y44576" s="396"/>
      <c r="Z44576" s="396"/>
      <c r="AA44576" s="441"/>
    </row>
    <row r="44577" spans="25:27" x14ac:dyDescent="0.2">
      <c r="Y44577" s="396"/>
      <c r="Z44577" s="396"/>
      <c r="AA44577" s="441"/>
    </row>
    <row r="44578" spans="25:27" x14ac:dyDescent="0.2">
      <c r="Y44578" s="396"/>
      <c r="Z44578" s="396"/>
      <c r="AA44578" s="441"/>
    </row>
    <row r="44579" spans="25:27" x14ac:dyDescent="0.2">
      <c r="Y44579" s="396"/>
      <c r="Z44579" s="396"/>
      <c r="AA44579" s="441"/>
    </row>
    <row r="44580" spans="25:27" x14ac:dyDescent="0.2">
      <c r="Y44580" s="396"/>
      <c r="Z44580" s="396"/>
      <c r="AA44580" s="441"/>
    </row>
    <row r="44581" spans="25:27" x14ac:dyDescent="0.2">
      <c r="Y44581" s="396"/>
      <c r="Z44581" s="396"/>
      <c r="AA44581" s="441"/>
    </row>
    <row r="44582" spans="25:27" x14ac:dyDescent="0.2">
      <c r="Y44582" s="396"/>
      <c r="Z44582" s="396"/>
      <c r="AA44582" s="441"/>
    </row>
    <row r="44583" spans="25:27" x14ac:dyDescent="0.2">
      <c r="Y44583" s="396"/>
      <c r="Z44583" s="396"/>
      <c r="AA44583" s="441"/>
    </row>
    <row r="44584" spans="25:27" x14ac:dyDescent="0.2">
      <c r="Y44584" s="396"/>
      <c r="Z44584" s="396"/>
      <c r="AA44584" s="441"/>
    </row>
    <row r="44585" spans="25:27" x14ac:dyDescent="0.2">
      <c r="Y44585" s="396"/>
      <c r="Z44585" s="396"/>
      <c r="AA44585" s="441"/>
    </row>
    <row r="44586" spans="25:27" x14ac:dyDescent="0.2">
      <c r="Y44586" s="396"/>
      <c r="Z44586" s="396"/>
      <c r="AA44586" s="441"/>
    </row>
    <row r="44587" spans="25:27" x14ac:dyDescent="0.2">
      <c r="Y44587" s="396"/>
      <c r="Z44587" s="396"/>
      <c r="AA44587" s="441"/>
    </row>
    <row r="44588" spans="25:27" x14ac:dyDescent="0.2">
      <c r="Y44588" s="396"/>
      <c r="Z44588" s="396"/>
      <c r="AA44588" s="441"/>
    </row>
    <row r="44589" spans="25:27" x14ac:dyDescent="0.2">
      <c r="Y44589" s="396"/>
      <c r="Z44589" s="396"/>
      <c r="AA44589" s="441"/>
    </row>
    <row r="44590" spans="25:27" x14ac:dyDescent="0.2">
      <c r="Y44590" s="396"/>
      <c r="Z44590" s="396"/>
      <c r="AA44590" s="441"/>
    </row>
    <row r="44591" spans="25:27" x14ac:dyDescent="0.2">
      <c r="Y44591" s="396"/>
      <c r="Z44591" s="396"/>
      <c r="AA44591" s="441"/>
    </row>
    <row r="44592" spans="25:27" x14ac:dyDescent="0.2">
      <c r="Y44592" s="396"/>
      <c r="Z44592" s="396"/>
      <c r="AA44592" s="441"/>
    </row>
    <row r="44593" spans="25:27" x14ac:dyDescent="0.2">
      <c r="Y44593" s="396"/>
      <c r="Z44593" s="396"/>
      <c r="AA44593" s="441"/>
    </row>
    <row r="44594" spans="25:27" x14ac:dyDescent="0.2">
      <c r="Y44594" s="396"/>
      <c r="Z44594" s="396"/>
      <c r="AA44594" s="441"/>
    </row>
    <row r="44595" spans="25:27" x14ac:dyDescent="0.2">
      <c r="Y44595" s="396"/>
      <c r="Z44595" s="396"/>
      <c r="AA44595" s="441"/>
    </row>
    <row r="44596" spans="25:27" x14ac:dyDescent="0.2">
      <c r="Y44596" s="396"/>
      <c r="Z44596" s="396"/>
      <c r="AA44596" s="441"/>
    </row>
    <row r="44597" spans="25:27" x14ac:dyDescent="0.2">
      <c r="Y44597" s="396"/>
      <c r="Z44597" s="396"/>
      <c r="AA44597" s="441"/>
    </row>
    <row r="44598" spans="25:27" x14ac:dyDescent="0.2">
      <c r="Y44598" s="396"/>
      <c r="Z44598" s="396"/>
      <c r="AA44598" s="441"/>
    </row>
    <row r="44599" spans="25:27" x14ac:dyDescent="0.2">
      <c r="Y44599" s="396"/>
      <c r="Z44599" s="396"/>
      <c r="AA44599" s="441"/>
    </row>
    <row r="44600" spans="25:27" x14ac:dyDescent="0.2">
      <c r="Y44600" s="396"/>
      <c r="Z44600" s="396"/>
      <c r="AA44600" s="441"/>
    </row>
    <row r="44601" spans="25:27" x14ac:dyDescent="0.2">
      <c r="Y44601" s="396"/>
      <c r="Z44601" s="396"/>
      <c r="AA44601" s="441"/>
    </row>
    <row r="44602" spans="25:27" x14ac:dyDescent="0.2">
      <c r="Y44602" s="396"/>
      <c r="Z44602" s="396"/>
      <c r="AA44602" s="441"/>
    </row>
    <row r="44603" spans="25:27" x14ac:dyDescent="0.2">
      <c r="Y44603" s="396"/>
      <c r="Z44603" s="396"/>
      <c r="AA44603" s="441"/>
    </row>
    <row r="44604" spans="25:27" x14ac:dyDescent="0.2">
      <c r="Y44604" s="396"/>
      <c r="Z44604" s="396"/>
      <c r="AA44604" s="441"/>
    </row>
    <row r="44605" spans="25:27" x14ac:dyDescent="0.2">
      <c r="Y44605" s="396"/>
      <c r="Z44605" s="396"/>
      <c r="AA44605" s="441"/>
    </row>
    <row r="44606" spans="25:27" x14ac:dyDescent="0.2">
      <c r="Y44606" s="396"/>
      <c r="Z44606" s="396"/>
      <c r="AA44606" s="441"/>
    </row>
    <row r="44607" spans="25:27" x14ac:dyDescent="0.2">
      <c r="Y44607" s="396"/>
      <c r="Z44607" s="396"/>
      <c r="AA44607" s="441"/>
    </row>
    <row r="44608" spans="25:27" x14ac:dyDescent="0.2">
      <c r="Y44608" s="396"/>
      <c r="Z44608" s="396"/>
      <c r="AA44608" s="441"/>
    </row>
    <row r="44609" spans="25:27" x14ac:dyDescent="0.2">
      <c r="Y44609" s="396"/>
      <c r="Z44609" s="396"/>
      <c r="AA44609" s="441"/>
    </row>
    <row r="44610" spans="25:27" x14ac:dyDescent="0.2">
      <c r="Y44610" s="396"/>
      <c r="Z44610" s="396"/>
      <c r="AA44610" s="441"/>
    </row>
    <row r="44611" spans="25:27" x14ac:dyDescent="0.2">
      <c r="Y44611" s="396"/>
      <c r="Z44611" s="396"/>
      <c r="AA44611" s="441"/>
    </row>
    <row r="44612" spans="25:27" x14ac:dyDescent="0.2">
      <c r="Y44612" s="396"/>
      <c r="Z44612" s="396"/>
      <c r="AA44612" s="441"/>
    </row>
    <row r="44613" spans="25:27" x14ac:dyDescent="0.2">
      <c r="Y44613" s="396"/>
      <c r="Z44613" s="396"/>
      <c r="AA44613" s="441"/>
    </row>
    <row r="44614" spans="25:27" x14ac:dyDescent="0.2">
      <c r="Y44614" s="396"/>
      <c r="Z44614" s="396"/>
      <c r="AA44614" s="441"/>
    </row>
    <row r="44615" spans="25:27" x14ac:dyDescent="0.2">
      <c r="Y44615" s="396"/>
      <c r="Z44615" s="396"/>
      <c r="AA44615" s="441"/>
    </row>
    <row r="44616" spans="25:27" x14ac:dyDescent="0.2">
      <c r="Y44616" s="396"/>
      <c r="Z44616" s="396"/>
      <c r="AA44616" s="441"/>
    </row>
    <row r="44617" spans="25:27" x14ac:dyDescent="0.2">
      <c r="Y44617" s="396"/>
      <c r="Z44617" s="396"/>
      <c r="AA44617" s="441"/>
    </row>
    <row r="44618" spans="25:27" x14ac:dyDescent="0.2">
      <c r="Y44618" s="396"/>
      <c r="Z44618" s="396"/>
      <c r="AA44618" s="441"/>
    </row>
    <row r="44619" spans="25:27" x14ac:dyDescent="0.2">
      <c r="Y44619" s="396"/>
      <c r="Z44619" s="396"/>
      <c r="AA44619" s="441"/>
    </row>
    <row r="44620" spans="25:27" x14ac:dyDescent="0.2">
      <c r="Y44620" s="396"/>
      <c r="Z44620" s="396"/>
      <c r="AA44620" s="441"/>
    </row>
    <row r="44621" spans="25:27" x14ac:dyDescent="0.2">
      <c r="Y44621" s="396"/>
      <c r="Z44621" s="396"/>
      <c r="AA44621" s="441"/>
    </row>
    <row r="44622" spans="25:27" x14ac:dyDescent="0.2">
      <c r="Y44622" s="396"/>
      <c r="Z44622" s="396"/>
      <c r="AA44622" s="441"/>
    </row>
    <row r="44623" spans="25:27" x14ac:dyDescent="0.2">
      <c r="Y44623" s="396"/>
      <c r="Z44623" s="396"/>
      <c r="AA44623" s="441"/>
    </row>
    <row r="44624" spans="25:27" x14ac:dyDescent="0.2">
      <c r="Y44624" s="396"/>
      <c r="Z44624" s="396"/>
      <c r="AA44624" s="441"/>
    </row>
    <row r="44625" spans="25:27" x14ac:dyDescent="0.2">
      <c r="Y44625" s="396"/>
      <c r="Z44625" s="396"/>
      <c r="AA44625" s="441"/>
    </row>
    <row r="44626" spans="25:27" x14ac:dyDescent="0.2">
      <c r="Y44626" s="396"/>
      <c r="Z44626" s="396"/>
      <c r="AA44626" s="441"/>
    </row>
    <row r="44627" spans="25:27" x14ac:dyDescent="0.2">
      <c r="Y44627" s="396"/>
      <c r="Z44627" s="396"/>
      <c r="AA44627" s="441"/>
    </row>
    <row r="44628" spans="25:27" x14ac:dyDescent="0.2">
      <c r="Y44628" s="396"/>
      <c r="Z44628" s="396"/>
      <c r="AA44628" s="441"/>
    </row>
    <row r="44629" spans="25:27" x14ac:dyDescent="0.2">
      <c r="Y44629" s="396"/>
      <c r="Z44629" s="396"/>
      <c r="AA44629" s="441"/>
    </row>
    <row r="44630" spans="25:27" x14ac:dyDescent="0.2">
      <c r="Y44630" s="396"/>
      <c r="Z44630" s="396"/>
      <c r="AA44630" s="441"/>
    </row>
    <row r="44631" spans="25:27" x14ac:dyDescent="0.2">
      <c r="Y44631" s="396"/>
      <c r="Z44631" s="396"/>
      <c r="AA44631" s="441"/>
    </row>
    <row r="44632" spans="25:27" x14ac:dyDescent="0.2">
      <c r="Y44632" s="396"/>
      <c r="Z44632" s="396"/>
      <c r="AA44632" s="441"/>
    </row>
    <row r="44633" spans="25:27" x14ac:dyDescent="0.2">
      <c r="Y44633" s="396"/>
      <c r="Z44633" s="396"/>
      <c r="AA44633" s="441"/>
    </row>
    <row r="44634" spans="25:27" x14ac:dyDescent="0.2">
      <c r="Y44634" s="396"/>
      <c r="Z44634" s="396"/>
      <c r="AA44634" s="441"/>
    </row>
    <row r="44635" spans="25:27" x14ac:dyDescent="0.2">
      <c r="Y44635" s="396"/>
      <c r="Z44635" s="396"/>
      <c r="AA44635" s="441"/>
    </row>
    <row r="44636" spans="25:27" x14ac:dyDescent="0.2">
      <c r="Y44636" s="396"/>
      <c r="Z44636" s="396"/>
      <c r="AA44636" s="441"/>
    </row>
    <row r="44637" spans="25:27" x14ac:dyDescent="0.2">
      <c r="Y44637" s="396"/>
      <c r="Z44637" s="396"/>
      <c r="AA44637" s="441"/>
    </row>
    <row r="44638" spans="25:27" x14ac:dyDescent="0.2">
      <c r="Y44638" s="396"/>
      <c r="Z44638" s="396"/>
      <c r="AA44638" s="441"/>
    </row>
    <row r="44639" spans="25:27" x14ac:dyDescent="0.2">
      <c r="Y44639" s="396"/>
      <c r="Z44639" s="396"/>
      <c r="AA44639" s="441"/>
    </row>
    <row r="44640" spans="25:27" x14ac:dyDescent="0.2">
      <c r="Y44640" s="396"/>
      <c r="Z44640" s="396"/>
      <c r="AA44640" s="441"/>
    </row>
    <row r="44641" spans="25:27" x14ac:dyDescent="0.2">
      <c r="Y44641" s="396"/>
      <c r="Z44641" s="396"/>
      <c r="AA44641" s="441"/>
    </row>
    <row r="44642" spans="25:27" x14ac:dyDescent="0.2">
      <c r="Y44642" s="396"/>
      <c r="Z44642" s="396"/>
      <c r="AA44642" s="441"/>
    </row>
    <row r="44643" spans="25:27" x14ac:dyDescent="0.2">
      <c r="Y44643" s="396"/>
      <c r="Z44643" s="396"/>
      <c r="AA44643" s="441"/>
    </row>
    <row r="44644" spans="25:27" x14ac:dyDescent="0.2">
      <c r="Y44644" s="396"/>
      <c r="Z44644" s="396"/>
      <c r="AA44644" s="441"/>
    </row>
    <row r="44645" spans="25:27" x14ac:dyDescent="0.2">
      <c r="Y44645" s="396"/>
      <c r="Z44645" s="396"/>
      <c r="AA44645" s="441"/>
    </row>
    <row r="44646" spans="25:27" x14ac:dyDescent="0.2">
      <c r="Y44646" s="396"/>
      <c r="Z44646" s="396"/>
      <c r="AA44646" s="441"/>
    </row>
    <row r="44647" spans="25:27" x14ac:dyDescent="0.2">
      <c r="Y44647" s="396"/>
      <c r="Z44647" s="396"/>
      <c r="AA44647" s="441"/>
    </row>
    <row r="44648" spans="25:27" x14ac:dyDescent="0.2">
      <c r="Y44648" s="396"/>
      <c r="Z44648" s="396"/>
      <c r="AA44648" s="441"/>
    </row>
    <row r="44649" spans="25:27" x14ac:dyDescent="0.2">
      <c r="Y44649" s="396"/>
      <c r="Z44649" s="396"/>
      <c r="AA44649" s="441"/>
    </row>
    <row r="44650" spans="25:27" x14ac:dyDescent="0.2">
      <c r="Y44650" s="396"/>
      <c r="Z44650" s="396"/>
      <c r="AA44650" s="441"/>
    </row>
    <row r="44651" spans="25:27" x14ac:dyDescent="0.2">
      <c r="Y44651" s="396"/>
      <c r="Z44651" s="396"/>
      <c r="AA44651" s="441"/>
    </row>
    <row r="44652" spans="25:27" x14ac:dyDescent="0.2">
      <c r="Y44652" s="396"/>
      <c r="Z44652" s="396"/>
      <c r="AA44652" s="441"/>
    </row>
    <row r="44653" spans="25:27" x14ac:dyDescent="0.2">
      <c r="Y44653" s="396"/>
      <c r="Z44653" s="396"/>
      <c r="AA44653" s="441"/>
    </row>
    <row r="44654" spans="25:27" x14ac:dyDescent="0.2">
      <c r="Y44654" s="396"/>
      <c r="Z44654" s="396"/>
      <c r="AA44654" s="441"/>
    </row>
    <row r="44655" spans="25:27" x14ac:dyDescent="0.2">
      <c r="Y44655" s="396"/>
      <c r="Z44655" s="396"/>
      <c r="AA44655" s="441"/>
    </row>
    <row r="44656" spans="25:27" x14ac:dyDescent="0.2">
      <c r="Y44656" s="396"/>
      <c r="Z44656" s="396"/>
      <c r="AA44656" s="441"/>
    </row>
    <row r="44657" spans="25:27" x14ac:dyDescent="0.2">
      <c r="Y44657" s="396"/>
      <c r="Z44657" s="396"/>
      <c r="AA44657" s="441"/>
    </row>
    <row r="44658" spans="25:27" x14ac:dyDescent="0.2">
      <c r="Y44658" s="396"/>
      <c r="Z44658" s="396"/>
      <c r="AA44658" s="441"/>
    </row>
    <row r="44659" spans="25:27" x14ac:dyDescent="0.2">
      <c r="Y44659" s="396"/>
      <c r="Z44659" s="396"/>
      <c r="AA44659" s="441"/>
    </row>
    <row r="44660" spans="25:27" x14ac:dyDescent="0.2">
      <c r="Y44660" s="396"/>
      <c r="Z44660" s="396"/>
      <c r="AA44660" s="441"/>
    </row>
    <row r="44661" spans="25:27" x14ac:dyDescent="0.2">
      <c r="Y44661" s="396"/>
      <c r="Z44661" s="396"/>
      <c r="AA44661" s="441"/>
    </row>
    <row r="44662" spans="25:27" x14ac:dyDescent="0.2">
      <c r="Y44662" s="396"/>
      <c r="Z44662" s="396"/>
      <c r="AA44662" s="441"/>
    </row>
    <row r="44663" spans="25:27" x14ac:dyDescent="0.2">
      <c r="Y44663" s="396"/>
      <c r="Z44663" s="396"/>
      <c r="AA44663" s="441"/>
    </row>
    <row r="44664" spans="25:27" x14ac:dyDescent="0.2">
      <c r="Y44664" s="396"/>
      <c r="Z44664" s="396"/>
      <c r="AA44664" s="441"/>
    </row>
    <row r="44665" spans="25:27" x14ac:dyDescent="0.2">
      <c r="Y44665" s="396"/>
      <c r="Z44665" s="396"/>
      <c r="AA44665" s="441"/>
    </row>
    <row r="44666" spans="25:27" x14ac:dyDescent="0.2">
      <c r="Y44666" s="396"/>
      <c r="Z44666" s="396"/>
      <c r="AA44666" s="441"/>
    </row>
    <row r="44667" spans="25:27" x14ac:dyDescent="0.2">
      <c r="Y44667" s="396"/>
      <c r="Z44667" s="396"/>
      <c r="AA44667" s="441"/>
    </row>
    <row r="44668" spans="25:27" x14ac:dyDescent="0.2">
      <c r="Y44668" s="396"/>
      <c r="Z44668" s="396"/>
      <c r="AA44668" s="441"/>
    </row>
    <row r="44669" spans="25:27" x14ac:dyDescent="0.2">
      <c r="Y44669" s="396"/>
      <c r="Z44669" s="396"/>
      <c r="AA44669" s="441"/>
    </row>
    <row r="44670" spans="25:27" x14ac:dyDescent="0.2">
      <c r="Y44670" s="396"/>
      <c r="Z44670" s="396"/>
      <c r="AA44670" s="441"/>
    </row>
    <row r="44671" spans="25:27" x14ac:dyDescent="0.2">
      <c r="Y44671" s="396"/>
      <c r="Z44671" s="396"/>
      <c r="AA44671" s="441"/>
    </row>
    <row r="44672" spans="25:27" x14ac:dyDescent="0.2">
      <c r="Y44672" s="396"/>
      <c r="Z44672" s="396"/>
      <c r="AA44672" s="441"/>
    </row>
    <row r="44673" spans="25:27" x14ac:dyDescent="0.2">
      <c r="Y44673" s="396"/>
      <c r="Z44673" s="396"/>
      <c r="AA44673" s="441"/>
    </row>
    <row r="44674" spans="25:27" x14ac:dyDescent="0.2">
      <c r="Y44674" s="396"/>
      <c r="Z44674" s="396"/>
      <c r="AA44674" s="441"/>
    </row>
    <row r="44675" spans="25:27" x14ac:dyDescent="0.2">
      <c r="Y44675" s="396"/>
      <c r="Z44675" s="396"/>
      <c r="AA44675" s="441"/>
    </row>
    <row r="44676" spans="25:27" x14ac:dyDescent="0.2">
      <c r="Y44676" s="396"/>
      <c r="Z44676" s="396"/>
      <c r="AA44676" s="441"/>
    </row>
    <row r="44677" spans="25:27" x14ac:dyDescent="0.2">
      <c r="Y44677" s="396"/>
      <c r="Z44677" s="396"/>
      <c r="AA44677" s="441"/>
    </row>
    <row r="44678" spans="25:27" x14ac:dyDescent="0.2">
      <c r="Y44678" s="396"/>
      <c r="Z44678" s="396"/>
      <c r="AA44678" s="441"/>
    </row>
    <row r="44679" spans="25:27" x14ac:dyDescent="0.2">
      <c r="Y44679" s="396"/>
      <c r="Z44679" s="396"/>
      <c r="AA44679" s="441"/>
    </row>
    <row r="44680" spans="25:27" x14ac:dyDescent="0.2">
      <c r="Y44680" s="396"/>
      <c r="Z44680" s="396"/>
      <c r="AA44680" s="441"/>
    </row>
    <row r="44681" spans="25:27" x14ac:dyDescent="0.2">
      <c r="Y44681" s="396"/>
      <c r="Z44681" s="396"/>
      <c r="AA44681" s="441"/>
    </row>
    <row r="44682" spans="25:27" x14ac:dyDescent="0.2">
      <c r="Y44682" s="396"/>
      <c r="Z44682" s="396"/>
      <c r="AA44682" s="441"/>
    </row>
    <row r="44683" spans="25:27" x14ac:dyDescent="0.2">
      <c r="Y44683" s="396"/>
      <c r="Z44683" s="396"/>
      <c r="AA44683" s="441"/>
    </row>
    <row r="44684" spans="25:27" x14ac:dyDescent="0.2">
      <c r="Y44684" s="396"/>
      <c r="Z44684" s="396"/>
      <c r="AA44684" s="441"/>
    </row>
    <row r="44685" spans="25:27" x14ac:dyDescent="0.2">
      <c r="Y44685" s="396"/>
      <c r="Z44685" s="396"/>
      <c r="AA44685" s="441"/>
    </row>
    <row r="44686" spans="25:27" x14ac:dyDescent="0.2">
      <c r="Y44686" s="396"/>
      <c r="Z44686" s="396"/>
      <c r="AA44686" s="441"/>
    </row>
    <row r="44687" spans="25:27" x14ac:dyDescent="0.2">
      <c r="Y44687" s="396"/>
      <c r="Z44687" s="396"/>
      <c r="AA44687" s="441"/>
    </row>
    <row r="44688" spans="25:27" x14ac:dyDescent="0.2">
      <c r="Y44688" s="396"/>
      <c r="Z44688" s="396"/>
      <c r="AA44688" s="441"/>
    </row>
    <row r="44689" spans="25:27" x14ac:dyDescent="0.2">
      <c r="Y44689" s="396"/>
      <c r="Z44689" s="396"/>
      <c r="AA44689" s="441"/>
    </row>
    <row r="44690" spans="25:27" x14ac:dyDescent="0.2">
      <c r="Y44690" s="396"/>
      <c r="Z44690" s="396"/>
      <c r="AA44690" s="441"/>
    </row>
    <row r="44691" spans="25:27" x14ac:dyDescent="0.2">
      <c r="Y44691" s="396"/>
      <c r="Z44691" s="396"/>
      <c r="AA44691" s="441"/>
    </row>
    <row r="44692" spans="25:27" x14ac:dyDescent="0.2">
      <c r="Y44692" s="396"/>
      <c r="Z44692" s="396"/>
      <c r="AA44692" s="441"/>
    </row>
    <row r="44693" spans="25:27" x14ac:dyDescent="0.2">
      <c r="Y44693" s="396"/>
      <c r="Z44693" s="396"/>
      <c r="AA44693" s="441"/>
    </row>
    <row r="44694" spans="25:27" x14ac:dyDescent="0.2">
      <c r="Y44694" s="396"/>
      <c r="Z44694" s="396"/>
      <c r="AA44694" s="441"/>
    </row>
    <row r="44695" spans="25:27" x14ac:dyDescent="0.2">
      <c r="Y44695" s="396"/>
      <c r="Z44695" s="396"/>
      <c r="AA44695" s="441"/>
    </row>
    <row r="44696" spans="25:27" x14ac:dyDescent="0.2">
      <c r="Y44696" s="396"/>
      <c r="Z44696" s="396"/>
      <c r="AA44696" s="441"/>
    </row>
    <row r="44697" spans="25:27" x14ac:dyDescent="0.2">
      <c r="Y44697" s="396"/>
      <c r="Z44697" s="396"/>
      <c r="AA44697" s="441"/>
    </row>
    <row r="44698" spans="25:27" x14ac:dyDescent="0.2">
      <c r="Y44698" s="396"/>
      <c r="Z44698" s="396"/>
      <c r="AA44698" s="441"/>
    </row>
    <row r="44699" spans="25:27" x14ac:dyDescent="0.2">
      <c r="Y44699" s="396"/>
      <c r="Z44699" s="396"/>
      <c r="AA44699" s="441"/>
    </row>
    <row r="44700" spans="25:27" x14ac:dyDescent="0.2">
      <c r="Y44700" s="396"/>
      <c r="Z44700" s="396"/>
      <c r="AA44700" s="441"/>
    </row>
    <row r="44701" spans="25:27" x14ac:dyDescent="0.2">
      <c r="Y44701" s="396"/>
      <c r="Z44701" s="396"/>
      <c r="AA44701" s="441"/>
    </row>
    <row r="44702" spans="25:27" x14ac:dyDescent="0.2">
      <c r="Y44702" s="396"/>
      <c r="Z44702" s="396"/>
      <c r="AA44702" s="441"/>
    </row>
    <row r="44703" spans="25:27" x14ac:dyDescent="0.2">
      <c r="Y44703" s="396"/>
      <c r="Z44703" s="396"/>
      <c r="AA44703" s="441"/>
    </row>
    <row r="44704" spans="25:27" x14ac:dyDescent="0.2">
      <c r="Y44704" s="396"/>
      <c r="Z44704" s="396"/>
      <c r="AA44704" s="441"/>
    </row>
    <row r="44705" spans="25:27" x14ac:dyDescent="0.2">
      <c r="Y44705" s="396"/>
      <c r="Z44705" s="396"/>
      <c r="AA44705" s="441"/>
    </row>
    <row r="44706" spans="25:27" x14ac:dyDescent="0.2">
      <c r="Y44706" s="396"/>
      <c r="Z44706" s="396"/>
      <c r="AA44706" s="441"/>
    </row>
    <row r="44707" spans="25:27" x14ac:dyDescent="0.2">
      <c r="Y44707" s="396"/>
      <c r="Z44707" s="396"/>
      <c r="AA44707" s="441"/>
    </row>
    <row r="44708" spans="25:27" x14ac:dyDescent="0.2">
      <c r="Y44708" s="396"/>
      <c r="Z44708" s="396"/>
      <c r="AA44708" s="441"/>
    </row>
    <row r="44709" spans="25:27" x14ac:dyDescent="0.2">
      <c r="Y44709" s="396"/>
      <c r="Z44709" s="396"/>
      <c r="AA44709" s="441"/>
    </row>
    <row r="44710" spans="25:27" x14ac:dyDescent="0.2">
      <c r="Y44710" s="396"/>
      <c r="Z44710" s="396"/>
      <c r="AA44710" s="441"/>
    </row>
    <row r="44711" spans="25:27" x14ac:dyDescent="0.2">
      <c r="Y44711" s="396"/>
      <c r="Z44711" s="396"/>
      <c r="AA44711" s="441"/>
    </row>
    <row r="44712" spans="25:27" x14ac:dyDescent="0.2">
      <c r="Y44712" s="396"/>
      <c r="Z44712" s="396"/>
      <c r="AA44712" s="441"/>
    </row>
    <row r="44713" spans="25:27" x14ac:dyDescent="0.2">
      <c r="Y44713" s="396"/>
      <c r="Z44713" s="396"/>
      <c r="AA44713" s="441"/>
    </row>
    <row r="44714" spans="25:27" x14ac:dyDescent="0.2">
      <c r="Y44714" s="396"/>
      <c r="Z44714" s="396"/>
      <c r="AA44714" s="441"/>
    </row>
    <row r="44715" spans="25:27" x14ac:dyDescent="0.2">
      <c r="Y44715" s="396"/>
      <c r="Z44715" s="396"/>
      <c r="AA44715" s="441"/>
    </row>
    <row r="44716" spans="25:27" x14ac:dyDescent="0.2">
      <c r="Y44716" s="396"/>
      <c r="Z44716" s="396"/>
      <c r="AA44716" s="441"/>
    </row>
    <row r="44717" spans="25:27" x14ac:dyDescent="0.2">
      <c r="Y44717" s="396"/>
      <c r="Z44717" s="396"/>
      <c r="AA44717" s="441"/>
    </row>
    <row r="44718" spans="25:27" x14ac:dyDescent="0.2">
      <c r="Y44718" s="396"/>
      <c r="Z44718" s="396"/>
      <c r="AA44718" s="441"/>
    </row>
    <row r="44719" spans="25:27" x14ac:dyDescent="0.2">
      <c r="Y44719" s="396"/>
      <c r="Z44719" s="396"/>
      <c r="AA44719" s="441"/>
    </row>
    <row r="44720" spans="25:27" x14ac:dyDescent="0.2">
      <c r="Y44720" s="396"/>
      <c r="Z44720" s="396"/>
      <c r="AA44720" s="441"/>
    </row>
    <row r="44721" spans="25:27" x14ac:dyDescent="0.2">
      <c r="Y44721" s="396"/>
      <c r="Z44721" s="396"/>
      <c r="AA44721" s="441"/>
    </row>
    <row r="44722" spans="25:27" x14ac:dyDescent="0.2">
      <c r="Y44722" s="396"/>
      <c r="Z44722" s="396"/>
      <c r="AA44722" s="441"/>
    </row>
    <row r="44723" spans="25:27" x14ac:dyDescent="0.2">
      <c r="Y44723" s="396"/>
      <c r="Z44723" s="396"/>
      <c r="AA44723" s="441"/>
    </row>
    <row r="44724" spans="25:27" x14ac:dyDescent="0.2">
      <c r="Y44724" s="396"/>
      <c r="Z44724" s="396"/>
      <c r="AA44724" s="441"/>
    </row>
    <row r="44725" spans="25:27" x14ac:dyDescent="0.2">
      <c r="Y44725" s="396"/>
      <c r="Z44725" s="396"/>
      <c r="AA44725" s="441"/>
    </row>
    <row r="44726" spans="25:27" x14ac:dyDescent="0.2">
      <c r="Y44726" s="396"/>
      <c r="Z44726" s="396"/>
      <c r="AA44726" s="441"/>
    </row>
    <row r="44727" spans="25:27" x14ac:dyDescent="0.2">
      <c r="Y44727" s="396"/>
      <c r="Z44727" s="396"/>
      <c r="AA44727" s="441"/>
    </row>
    <row r="44728" spans="25:27" x14ac:dyDescent="0.2">
      <c r="Y44728" s="396"/>
      <c r="Z44728" s="396"/>
      <c r="AA44728" s="441"/>
    </row>
    <row r="44729" spans="25:27" x14ac:dyDescent="0.2">
      <c r="Y44729" s="396"/>
      <c r="Z44729" s="396"/>
      <c r="AA44729" s="441"/>
    </row>
    <row r="44730" spans="25:27" x14ac:dyDescent="0.2">
      <c r="Y44730" s="396"/>
      <c r="Z44730" s="396"/>
      <c r="AA44730" s="441"/>
    </row>
    <row r="44731" spans="25:27" x14ac:dyDescent="0.2">
      <c r="Y44731" s="396"/>
      <c r="Z44731" s="396"/>
      <c r="AA44731" s="441"/>
    </row>
    <row r="44732" spans="25:27" x14ac:dyDescent="0.2">
      <c r="Y44732" s="396"/>
      <c r="Z44732" s="396"/>
      <c r="AA44732" s="441"/>
    </row>
    <row r="44733" spans="25:27" x14ac:dyDescent="0.2">
      <c r="Y44733" s="396"/>
      <c r="Z44733" s="396"/>
      <c r="AA44733" s="441"/>
    </row>
    <row r="44734" spans="25:27" x14ac:dyDescent="0.2">
      <c r="Y44734" s="396"/>
      <c r="Z44734" s="396"/>
      <c r="AA44734" s="441"/>
    </row>
    <row r="44735" spans="25:27" x14ac:dyDescent="0.2">
      <c r="Y44735" s="396"/>
      <c r="Z44735" s="396"/>
      <c r="AA44735" s="441"/>
    </row>
    <row r="44736" spans="25:27" x14ac:dyDescent="0.2">
      <c r="Y44736" s="396"/>
      <c r="Z44736" s="396"/>
      <c r="AA44736" s="441"/>
    </row>
    <row r="44737" spans="25:27" x14ac:dyDescent="0.2">
      <c r="Y44737" s="396"/>
      <c r="Z44737" s="396"/>
      <c r="AA44737" s="441"/>
    </row>
    <row r="44738" spans="25:27" x14ac:dyDescent="0.2">
      <c r="Y44738" s="396"/>
      <c r="Z44738" s="396"/>
      <c r="AA44738" s="441"/>
    </row>
    <row r="44739" spans="25:27" x14ac:dyDescent="0.2">
      <c r="Y44739" s="396"/>
      <c r="Z44739" s="396"/>
      <c r="AA44739" s="441"/>
    </row>
    <row r="44740" spans="25:27" x14ac:dyDescent="0.2">
      <c r="Y44740" s="396"/>
      <c r="Z44740" s="396"/>
      <c r="AA44740" s="441"/>
    </row>
    <row r="44741" spans="25:27" x14ac:dyDescent="0.2">
      <c r="Y44741" s="396"/>
      <c r="Z44741" s="396"/>
      <c r="AA44741" s="441"/>
    </row>
    <row r="44742" spans="25:27" x14ac:dyDescent="0.2">
      <c r="Y44742" s="396"/>
      <c r="Z44742" s="396"/>
      <c r="AA44742" s="441"/>
    </row>
    <row r="44743" spans="25:27" x14ac:dyDescent="0.2">
      <c r="Y44743" s="396"/>
      <c r="Z44743" s="396"/>
      <c r="AA44743" s="441"/>
    </row>
    <row r="44744" spans="25:27" x14ac:dyDescent="0.2">
      <c r="Y44744" s="396"/>
      <c r="Z44744" s="396"/>
      <c r="AA44744" s="441"/>
    </row>
    <row r="44745" spans="25:27" x14ac:dyDescent="0.2">
      <c r="Y44745" s="396"/>
      <c r="Z44745" s="396"/>
      <c r="AA44745" s="441"/>
    </row>
    <row r="44746" spans="25:27" x14ac:dyDescent="0.2">
      <c r="Y44746" s="396"/>
      <c r="Z44746" s="396"/>
      <c r="AA44746" s="441"/>
    </row>
    <row r="44747" spans="25:27" x14ac:dyDescent="0.2">
      <c r="Y44747" s="396"/>
      <c r="Z44747" s="396"/>
      <c r="AA44747" s="441"/>
    </row>
    <row r="44748" spans="25:27" x14ac:dyDescent="0.2">
      <c r="Y44748" s="396"/>
      <c r="Z44748" s="396"/>
      <c r="AA44748" s="441"/>
    </row>
    <row r="44749" spans="25:27" x14ac:dyDescent="0.2">
      <c r="Y44749" s="396"/>
      <c r="Z44749" s="396"/>
      <c r="AA44749" s="441"/>
    </row>
    <row r="44750" spans="25:27" x14ac:dyDescent="0.2">
      <c r="Y44750" s="396"/>
      <c r="Z44750" s="396"/>
      <c r="AA44750" s="441"/>
    </row>
    <row r="44751" spans="25:27" x14ac:dyDescent="0.2">
      <c r="Y44751" s="396"/>
      <c r="Z44751" s="396"/>
      <c r="AA44751" s="441"/>
    </row>
    <row r="44752" spans="25:27" x14ac:dyDescent="0.2">
      <c r="Y44752" s="396"/>
      <c r="Z44752" s="396"/>
      <c r="AA44752" s="441"/>
    </row>
    <row r="44753" spans="25:27" x14ac:dyDescent="0.2">
      <c r="Y44753" s="396"/>
      <c r="Z44753" s="396"/>
      <c r="AA44753" s="441"/>
    </row>
    <row r="44754" spans="25:27" x14ac:dyDescent="0.2">
      <c r="Y44754" s="396"/>
      <c r="Z44754" s="396"/>
      <c r="AA44754" s="441"/>
    </row>
    <row r="44755" spans="25:27" x14ac:dyDescent="0.2">
      <c r="Y44755" s="396"/>
      <c r="Z44755" s="396"/>
      <c r="AA44755" s="441"/>
    </row>
    <row r="44756" spans="25:27" x14ac:dyDescent="0.2">
      <c r="Y44756" s="396"/>
      <c r="Z44756" s="396"/>
      <c r="AA44756" s="441"/>
    </row>
    <row r="44757" spans="25:27" x14ac:dyDescent="0.2">
      <c r="Y44757" s="396"/>
      <c r="Z44757" s="396"/>
      <c r="AA44757" s="441"/>
    </row>
    <row r="44758" spans="25:27" x14ac:dyDescent="0.2">
      <c r="Y44758" s="396"/>
      <c r="Z44758" s="396"/>
      <c r="AA44758" s="441"/>
    </row>
    <row r="44759" spans="25:27" x14ac:dyDescent="0.2">
      <c r="Y44759" s="396"/>
      <c r="Z44759" s="396"/>
      <c r="AA44759" s="441"/>
    </row>
    <row r="44760" spans="25:27" x14ac:dyDescent="0.2">
      <c r="Y44760" s="396"/>
      <c r="Z44760" s="396"/>
      <c r="AA44760" s="441"/>
    </row>
    <row r="44761" spans="25:27" x14ac:dyDescent="0.2">
      <c r="Y44761" s="396"/>
      <c r="Z44761" s="396"/>
      <c r="AA44761" s="441"/>
    </row>
    <row r="44762" spans="25:27" x14ac:dyDescent="0.2">
      <c r="Y44762" s="396"/>
      <c r="Z44762" s="396"/>
      <c r="AA44762" s="441"/>
    </row>
    <row r="44763" spans="25:27" x14ac:dyDescent="0.2">
      <c r="Y44763" s="396"/>
      <c r="Z44763" s="396"/>
      <c r="AA44763" s="441"/>
    </row>
    <row r="44764" spans="25:27" x14ac:dyDescent="0.2">
      <c r="Y44764" s="396"/>
      <c r="Z44764" s="396"/>
      <c r="AA44764" s="441"/>
    </row>
    <row r="44765" spans="25:27" x14ac:dyDescent="0.2">
      <c r="Y44765" s="396"/>
      <c r="Z44765" s="396"/>
      <c r="AA44765" s="441"/>
    </row>
    <row r="44766" spans="25:27" x14ac:dyDescent="0.2">
      <c r="Y44766" s="396"/>
      <c r="Z44766" s="396"/>
      <c r="AA44766" s="441"/>
    </row>
    <row r="44767" spans="25:27" x14ac:dyDescent="0.2">
      <c r="Y44767" s="396"/>
      <c r="Z44767" s="396"/>
      <c r="AA44767" s="441"/>
    </row>
    <row r="44768" spans="25:27" x14ac:dyDescent="0.2">
      <c r="Y44768" s="396"/>
      <c r="Z44768" s="396"/>
      <c r="AA44768" s="441"/>
    </row>
    <row r="44769" spans="25:27" x14ac:dyDescent="0.2">
      <c r="Y44769" s="396"/>
      <c r="Z44769" s="396"/>
      <c r="AA44769" s="441"/>
    </row>
    <row r="44770" spans="25:27" x14ac:dyDescent="0.2">
      <c r="Y44770" s="396"/>
      <c r="Z44770" s="396"/>
      <c r="AA44770" s="441"/>
    </row>
    <row r="44771" spans="25:27" x14ac:dyDescent="0.2">
      <c r="Y44771" s="396"/>
      <c r="Z44771" s="396"/>
      <c r="AA44771" s="441"/>
    </row>
    <row r="44772" spans="25:27" x14ac:dyDescent="0.2">
      <c r="Y44772" s="396"/>
      <c r="Z44772" s="396"/>
      <c r="AA44772" s="441"/>
    </row>
    <row r="44773" spans="25:27" x14ac:dyDescent="0.2">
      <c r="Y44773" s="396"/>
      <c r="Z44773" s="396"/>
      <c r="AA44773" s="441"/>
    </row>
    <row r="44774" spans="25:27" x14ac:dyDescent="0.2">
      <c r="Y44774" s="396"/>
      <c r="Z44774" s="396"/>
      <c r="AA44774" s="441"/>
    </row>
    <row r="44775" spans="25:27" x14ac:dyDescent="0.2">
      <c r="Y44775" s="396"/>
      <c r="Z44775" s="396"/>
      <c r="AA44775" s="441"/>
    </row>
    <row r="44776" spans="25:27" x14ac:dyDescent="0.2">
      <c r="Y44776" s="396"/>
      <c r="Z44776" s="396"/>
      <c r="AA44776" s="441"/>
    </row>
    <row r="44777" spans="25:27" x14ac:dyDescent="0.2">
      <c r="Y44777" s="396"/>
      <c r="Z44777" s="396"/>
      <c r="AA44777" s="441"/>
    </row>
    <row r="44778" spans="25:27" x14ac:dyDescent="0.2">
      <c r="Y44778" s="396"/>
      <c r="Z44778" s="396"/>
      <c r="AA44778" s="441"/>
    </row>
    <row r="44779" spans="25:27" x14ac:dyDescent="0.2">
      <c r="Y44779" s="396"/>
      <c r="Z44779" s="396"/>
      <c r="AA44779" s="441"/>
    </row>
    <row r="44780" spans="25:27" x14ac:dyDescent="0.2">
      <c r="Y44780" s="396"/>
      <c r="Z44780" s="396"/>
      <c r="AA44780" s="441"/>
    </row>
    <row r="44781" spans="25:27" x14ac:dyDescent="0.2">
      <c r="Y44781" s="396"/>
      <c r="Z44781" s="396"/>
      <c r="AA44781" s="441"/>
    </row>
    <row r="44782" spans="25:27" x14ac:dyDescent="0.2">
      <c r="Y44782" s="396"/>
      <c r="Z44782" s="396"/>
      <c r="AA44782" s="441"/>
    </row>
    <row r="44783" spans="25:27" x14ac:dyDescent="0.2">
      <c r="Y44783" s="396"/>
      <c r="Z44783" s="396"/>
      <c r="AA44783" s="441"/>
    </row>
    <row r="44784" spans="25:27" x14ac:dyDescent="0.2">
      <c r="Y44784" s="396"/>
      <c r="Z44784" s="396"/>
      <c r="AA44784" s="441"/>
    </row>
    <row r="44785" spans="25:27" x14ac:dyDescent="0.2">
      <c r="Y44785" s="396"/>
      <c r="Z44785" s="396"/>
      <c r="AA44785" s="441"/>
    </row>
    <row r="44786" spans="25:27" x14ac:dyDescent="0.2">
      <c r="Y44786" s="396"/>
      <c r="Z44786" s="396"/>
      <c r="AA44786" s="441"/>
    </row>
    <row r="44787" spans="25:27" x14ac:dyDescent="0.2">
      <c r="Y44787" s="396"/>
      <c r="Z44787" s="396"/>
      <c r="AA44787" s="441"/>
    </row>
    <row r="44788" spans="25:27" x14ac:dyDescent="0.2">
      <c r="Y44788" s="396"/>
      <c r="Z44788" s="396"/>
      <c r="AA44788" s="441"/>
    </row>
    <row r="44789" spans="25:27" x14ac:dyDescent="0.2">
      <c r="Y44789" s="396"/>
      <c r="Z44789" s="396"/>
      <c r="AA44789" s="441"/>
    </row>
    <row r="44790" spans="25:27" x14ac:dyDescent="0.2">
      <c r="Y44790" s="396"/>
      <c r="Z44790" s="396"/>
      <c r="AA44790" s="441"/>
    </row>
    <row r="44791" spans="25:27" x14ac:dyDescent="0.2">
      <c r="Y44791" s="396"/>
      <c r="Z44791" s="396"/>
      <c r="AA44791" s="441"/>
    </row>
    <row r="44792" spans="25:27" x14ac:dyDescent="0.2">
      <c r="Y44792" s="396"/>
      <c r="Z44792" s="396"/>
      <c r="AA44792" s="441"/>
    </row>
    <row r="44793" spans="25:27" x14ac:dyDescent="0.2">
      <c r="Y44793" s="396"/>
      <c r="Z44793" s="396"/>
      <c r="AA44793" s="441"/>
    </row>
    <row r="44794" spans="25:27" x14ac:dyDescent="0.2">
      <c r="Y44794" s="396"/>
      <c r="Z44794" s="396"/>
      <c r="AA44794" s="441"/>
    </row>
    <row r="44795" spans="25:27" x14ac:dyDescent="0.2">
      <c r="Y44795" s="396"/>
      <c r="Z44795" s="396"/>
      <c r="AA44795" s="441"/>
    </row>
    <row r="44796" spans="25:27" x14ac:dyDescent="0.2">
      <c r="Y44796" s="396"/>
      <c r="Z44796" s="396"/>
      <c r="AA44796" s="441"/>
    </row>
    <row r="44797" spans="25:27" x14ac:dyDescent="0.2">
      <c r="Y44797" s="396"/>
      <c r="Z44797" s="396"/>
      <c r="AA44797" s="441"/>
    </row>
    <row r="44798" spans="25:27" x14ac:dyDescent="0.2">
      <c r="Y44798" s="396"/>
      <c r="Z44798" s="396"/>
      <c r="AA44798" s="441"/>
    </row>
    <row r="44799" spans="25:27" x14ac:dyDescent="0.2">
      <c r="Y44799" s="396"/>
      <c r="Z44799" s="396"/>
      <c r="AA44799" s="441"/>
    </row>
    <row r="44800" spans="25:27" x14ac:dyDescent="0.2">
      <c r="Y44800" s="396"/>
      <c r="Z44800" s="396"/>
      <c r="AA44800" s="441"/>
    </row>
    <row r="44801" spans="25:27" x14ac:dyDescent="0.2">
      <c r="Y44801" s="396"/>
      <c r="Z44801" s="396"/>
      <c r="AA44801" s="441"/>
    </row>
    <row r="44802" spans="25:27" x14ac:dyDescent="0.2">
      <c r="Y44802" s="396"/>
      <c r="Z44802" s="396"/>
      <c r="AA44802" s="441"/>
    </row>
    <row r="44803" spans="25:27" x14ac:dyDescent="0.2">
      <c r="Y44803" s="396"/>
      <c r="Z44803" s="396"/>
      <c r="AA44803" s="441"/>
    </row>
    <row r="44804" spans="25:27" x14ac:dyDescent="0.2">
      <c r="Y44804" s="396"/>
      <c r="Z44804" s="396"/>
      <c r="AA44804" s="441"/>
    </row>
    <row r="44805" spans="25:27" x14ac:dyDescent="0.2">
      <c r="Y44805" s="396"/>
      <c r="Z44805" s="396"/>
      <c r="AA44805" s="441"/>
    </row>
    <row r="44806" spans="25:27" x14ac:dyDescent="0.2">
      <c r="Y44806" s="396"/>
      <c r="Z44806" s="396"/>
      <c r="AA44806" s="441"/>
    </row>
    <row r="44807" spans="25:27" x14ac:dyDescent="0.2">
      <c r="Y44807" s="396"/>
      <c r="Z44807" s="396"/>
      <c r="AA44807" s="441"/>
    </row>
    <row r="44808" spans="25:27" x14ac:dyDescent="0.2">
      <c r="Y44808" s="396"/>
      <c r="Z44808" s="396"/>
      <c r="AA44808" s="441"/>
    </row>
    <row r="44809" spans="25:27" x14ac:dyDescent="0.2">
      <c r="Y44809" s="396"/>
      <c r="Z44809" s="396"/>
      <c r="AA44809" s="441"/>
    </row>
    <row r="44810" spans="25:27" x14ac:dyDescent="0.2">
      <c r="Y44810" s="396"/>
      <c r="Z44810" s="396"/>
      <c r="AA44810" s="441"/>
    </row>
    <row r="44811" spans="25:27" x14ac:dyDescent="0.2">
      <c r="Y44811" s="396"/>
      <c r="Z44811" s="396"/>
      <c r="AA44811" s="441"/>
    </row>
    <row r="44812" spans="25:27" x14ac:dyDescent="0.2">
      <c r="Y44812" s="396"/>
      <c r="Z44812" s="396"/>
      <c r="AA44812" s="441"/>
    </row>
    <row r="44813" spans="25:27" x14ac:dyDescent="0.2">
      <c r="Y44813" s="396"/>
      <c r="Z44813" s="396"/>
      <c r="AA44813" s="441"/>
    </row>
    <row r="44814" spans="25:27" x14ac:dyDescent="0.2">
      <c r="Y44814" s="396"/>
      <c r="Z44814" s="396"/>
      <c r="AA44814" s="441"/>
    </row>
    <row r="44815" spans="25:27" x14ac:dyDescent="0.2">
      <c r="Y44815" s="396"/>
      <c r="Z44815" s="396"/>
      <c r="AA44815" s="441"/>
    </row>
    <row r="44816" spans="25:27" x14ac:dyDescent="0.2">
      <c r="Y44816" s="396"/>
      <c r="Z44816" s="396"/>
      <c r="AA44816" s="441"/>
    </row>
    <row r="44817" spans="25:27" x14ac:dyDescent="0.2">
      <c r="Y44817" s="396"/>
      <c r="Z44817" s="396"/>
      <c r="AA44817" s="441"/>
    </row>
    <row r="44818" spans="25:27" x14ac:dyDescent="0.2">
      <c r="Y44818" s="396"/>
      <c r="Z44818" s="396"/>
      <c r="AA44818" s="441"/>
    </row>
    <row r="44819" spans="25:27" x14ac:dyDescent="0.2">
      <c r="Y44819" s="396"/>
      <c r="Z44819" s="396"/>
      <c r="AA44819" s="441"/>
    </row>
    <row r="44820" spans="25:27" x14ac:dyDescent="0.2">
      <c r="Y44820" s="396"/>
      <c r="Z44820" s="396"/>
      <c r="AA44820" s="441"/>
    </row>
    <row r="44821" spans="25:27" x14ac:dyDescent="0.2">
      <c r="Y44821" s="396"/>
      <c r="Z44821" s="396"/>
      <c r="AA44821" s="441"/>
    </row>
    <row r="44822" spans="25:27" x14ac:dyDescent="0.2">
      <c r="Y44822" s="396"/>
      <c r="Z44822" s="396"/>
      <c r="AA44822" s="441"/>
    </row>
    <row r="44823" spans="25:27" x14ac:dyDescent="0.2">
      <c r="Y44823" s="396"/>
      <c r="Z44823" s="396"/>
      <c r="AA44823" s="441"/>
    </row>
    <row r="44824" spans="25:27" x14ac:dyDescent="0.2">
      <c r="Y44824" s="396"/>
      <c r="Z44824" s="396"/>
      <c r="AA44824" s="441"/>
    </row>
    <row r="44825" spans="25:27" x14ac:dyDescent="0.2">
      <c r="Y44825" s="396"/>
      <c r="Z44825" s="396"/>
      <c r="AA44825" s="441"/>
    </row>
    <row r="44826" spans="25:27" x14ac:dyDescent="0.2">
      <c r="Y44826" s="396"/>
      <c r="Z44826" s="396"/>
      <c r="AA44826" s="441"/>
    </row>
    <row r="44827" spans="25:27" x14ac:dyDescent="0.2">
      <c r="Y44827" s="396"/>
      <c r="Z44827" s="396"/>
      <c r="AA44827" s="441"/>
    </row>
    <row r="44828" spans="25:27" x14ac:dyDescent="0.2">
      <c r="Y44828" s="396"/>
      <c r="Z44828" s="396"/>
      <c r="AA44828" s="441"/>
    </row>
    <row r="44829" spans="25:27" x14ac:dyDescent="0.2">
      <c r="Y44829" s="396"/>
      <c r="Z44829" s="396"/>
      <c r="AA44829" s="441"/>
    </row>
    <row r="44830" spans="25:27" x14ac:dyDescent="0.2">
      <c r="Y44830" s="396"/>
      <c r="Z44830" s="396"/>
      <c r="AA44830" s="441"/>
    </row>
    <row r="44831" spans="25:27" x14ac:dyDescent="0.2">
      <c r="Y44831" s="396"/>
      <c r="Z44831" s="396"/>
      <c r="AA44831" s="441"/>
    </row>
    <row r="44832" spans="25:27" x14ac:dyDescent="0.2">
      <c r="Y44832" s="396"/>
      <c r="Z44832" s="396"/>
      <c r="AA44832" s="441"/>
    </row>
    <row r="44833" spans="25:27" x14ac:dyDescent="0.2">
      <c r="Y44833" s="396"/>
      <c r="Z44833" s="396"/>
      <c r="AA44833" s="441"/>
    </row>
    <row r="44834" spans="25:27" x14ac:dyDescent="0.2">
      <c r="Y44834" s="396"/>
      <c r="Z44834" s="396"/>
      <c r="AA44834" s="441"/>
    </row>
    <row r="44835" spans="25:27" x14ac:dyDescent="0.2">
      <c r="Y44835" s="396"/>
      <c r="Z44835" s="396"/>
      <c r="AA44835" s="441"/>
    </row>
    <row r="44836" spans="25:27" x14ac:dyDescent="0.2">
      <c r="Y44836" s="396"/>
      <c r="Z44836" s="396"/>
      <c r="AA44836" s="441"/>
    </row>
    <row r="44837" spans="25:27" x14ac:dyDescent="0.2">
      <c r="Y44837" s="396"/>
      <c r="Z44837" s="396"/>
      <c r="AA44837" s="441"/>
    </row>
    <row r="44838" spans="25:27" x14ac:dyDescent="0.2">
      <c r="Y44838" s="396"/>
      <c r="Z44838" s="396"/>
      <c r="AA44838" s="441"/>
    </row>
    <row r="44839" spans="25:27" x14ac:dyDescent="0.2">
      <c r="Y44839" s="396"/>
      <c r="Z44839" s="396"/>
      <c r="AA44839" s="441"/>
    </row>
    <row r="44840" spans="25:27" x14ac:dyDescent="0.2">
      <c r="Y44840" s="396"/>
      <c r="Z44840" s="396"/>
      <c r="AA44840" s="441"/>
    </row>
    <row r="44841" spans="25:27" x14ac:dyDescent="0.2">
      <c r="Y44841" s="396"/>
      <c r="Z44841" s="396"/>
      <c r="AA44841" s="441"/>
    </row>
    <row r="44842" spans="25:27" x14ac:dyDescent="0.2">
      <c r="Y44842" s="396"/>
      <c r="Z44842" s="396"/>
      <c r="AA44842" s="441"/>
    </row>
    <row r="44843" spans="25:27" x14ac:dyDescent="0.2">
      <c r="Y44843" s="396"/>
      <c r="Z44843" s="396"/>
      <c r="AA44843" s="441"/>
    </row>
    <row r="44844" spans="25:27" x14ac:dyDescent="0.2">
      <c r="Y44844" s="396"/>
      <c r="Z44844" s="396"/>
      <c r="AA44844" s="441"/>
    </row>
    <row r="44845" spans="25:27" x14ac:dyDescent="0.2">
      <c r="Y44845" s="396"/>
      <c r="Z44845" s="396"/>
      <c r="AA44845" s="441"/>
    </row>
    <row r="44846" spans="25:27" x14ac:dyDescent="0.2">
      <c r="Y44846" s="396"/>
      <c r="Z44846" s="396"/>
      <c r="AA44846" s="441"/>
    </row>
    <row r="44847" spans="25:27" x14ac:dyDescent="0.2">
      <c r="Y44847" s="396"/>
      <c r="Z44847" s="396"/>
      <c r="AA44847" s="441"/>
    </row>
    <row r="44848" spans="25:27" x14ac:dyDescent="0.2">
      <c r="Y44848" s="396"/>
      <c r="Z44848" s="396"/>
      <c r="AA44848" s="441"/>
    </row>
    <row r="44849" spans="25:27" x14ac:dyDescent="0.2">
      <c r="Y44849" s="396"/>
      <c r="Z44849" s="396"/>
      <c r="AA44849" s="441"/>
    </row>
    <row r="44850" spans="25:27" x14ac:dyDescent="0.2">
      <c r="Y44850" s="396"/>
      <c r="Z44850" s="396"/>
      <c r="AA44850" s="441"/>
    </row>
    <row r="44851" spans="25:27" x14ac:dyDescent="0.2">
      <c r="Y44851" s="396"/>
      <c r="Z44851" s="396"/>
      <c r="AA44851" s="441"/>
    </row>
    <row r="44852" spans="25:27" x14ac:dyDescent="0.2">
      <c r="Y44852" s="396"/>
      <c r="Z44852" s="396"/>
      <c r="AA44852" s="441"/>
    </row>
    <row r="44853" spans="25:27" x14ac:dyDescent="0.2">
      <c r="Y44853" s="396"/>
      <c r="Z44853" s="396"/>
      <c r="AA44853" s="441"/>
    </row>
    <row r="44854" spans="25:27" x14ac:dyDescent="0.2">
      <c r="Y44854" s="396"/>
      <c r="Z44854" s="396"/>
      <c r="AA44854" s="441"/>
    </row>
    <row r="44855" spans="25:27" x14ac:dyDescent="0.2">
      <c r="Y44855" s="396"/>
      <c r="Z44855" s="396"/>
      <c r="AA44855" s="441"/>
    </row>
    <row r="44856" spans="25:27" x14ac:dyDescent="0.2">
      <c r="Y44856" s="396"/>
      <c r="Z44856" s="396"/>
      <c r="AA44856" s="441"/>
    </row>
    <row r="44857" spans="25:27" x14ac:dyDescent="0.2">
      <c r="Y44857" s="396"/>
      <c r="Z44857" s="396"/>
      <c r="AA44857" s="441"/>
    </row>
    <row r="44858" spans="25:27" x14ac:dyDescent="0.2">
      <c r="Y44858" s="396"/>
      <c r="Z44858" s="396"/>
      <c r="AA44858" s="441"/>
    </row>
    <row r="44859" spans="25:27" x14ac:dyDescent="0.2">
      <c r="Y44859" s="396"/>
      <c r="Z44859" s="396"/>
      <c r="AA44859" s="441"/>
    </row>
    <row r="44860" spans="25:27" x14ac:dyDescent="0.2">
      <c r="Y44860" s="396"/>
      <c r="Z44860" s="396"/>
      <c r="AA44860" s="441"/>
    </row>
    <row r="44861" spans="25:27" x14ac:dyDescent="0.2">
      <c r="Y44861" s="396"/>
      <c r="Z44861" s="396"/>
      <c r="AA44861" s="441"/>
    </row>
    <row r="44862" spans="25:27" x14ac:dyDescent="0.2">
      <c r="Y44862" s="396"/>
      <c r="Z44862" s="396"/>
      <c r="AA44862" s="441"/>
    </row>
    <row r="44863" spans="25:27" x14ac:dyDescent="0.2">
      <c r="Y44863" s="396"/>
      <c r="Z44863" s="396"/>
      <c r="AA44863" s="441"/>
    </row>
    <row r="44864" spans="25:27" x14ac:dyDescent="0.2">
      <c r="Y44864" s="396"/>
      <c r="Z44864" s="396"/>
      <c r="AA44864" s="441"/>
    </row>
    <row r="44865" spans="25:27" x14ac:dyDescent="0.2">
      <c r="Y44865" s="396"/>
      <c r="Z44865" s="396"/>
      <c r="AA44865" s="441"/>
    </row>
    <row r="44866" spans="25:27" x14ac:dyDescent="0.2">
      <c r="Y44866" s="396"/>
      <c r="Z44866" s="396"/>
      <c r="AA44866" s="441"/>
    </row>
    <row r="44867" spans="25:27" x14ac:dyDescent="0.2">
      <c r="Y44867" s="396"/>
      <c r="Z44867" s="396"/>
      <c r="AA44867" s="441"/>
    </row>
    <row r="44868" spans="25:27" x14ac:dyDescent="0.2">
      <c r="Y44868" s="396"/>
      <c r="Z44868" s="396"/>
      <c r="AA44868" s="441"/>
    </row>
    <row r="44869" spans="25:27" x14ac:dyDescent="0.2">
      <c r="Y44869" s="396"/>
      <c r="Z44869" s="396"/>
      <c r="AA44869" s="441"/>
    </row>
    <row r="44870" spans="25:27" x14ac:dyDescent="0.2">
      <c r="Y44870" s="396"/>
      <c r="Z44870" s="396"/>
      <c r="AA44870" s="441"/>
    </row>
    <row r="44871" spans="25:27" x14ac:dyDescent="0.2">
      <c r="Y44871" s="396"/>
      <c r="Z44871" s="396"/>
      <c r="AA44871" s="441"/>
    </row>
    <row r="44872" spans="25:27" x14ac:dyDescent="0.2">
      <c r="Y44872" s="396"/>
      <c r="Z44872" s="396"/>
      <c r="AA44872" s="441"/>
    </row>
    <row r="44873" spans="25:27" x14ac:dyDescent="0.2">
      <c r="Y44873" s="396"/>
      <c r="Z44873" s="396"/>
      <c r="AA44873" s="441"/>
    </row>
    <row r="44874" spans="25:27" x14ac:dyDescent="0.2">
      <c r="Y44874" s="396"/>
      <c r="Z44874" s="396"/>
      <c r="AA44874" s="441"/>
    </row>
    <row r="44875" spans="25:27" x14ac:dyDescent="0.2">
      <c r="Y44875" s="396"/>
      <c r="Z44875" s="396"/>
      <c r="AA44875" s="441"/>
    </row>
    <row r="44876" spans="25:27" x14ac:dyDescent="0.2">
      <c r="Y44876" s="396"/>
      <c r="Z44876" s="396"/>
      <c r="AA44876" s="441"/>
    </row>
    <row r="44877" spans="25:27" x14ac:dyDescent="0.2">
      <c r="Y44877" s="396"/>
      <c r="Z44877" s="396"/>
      <c r="AA44877" s="441"/>
    </row>
    <row r="44878" spans="25:27" x14ac:dyDescent="0.2">
      <c r="Y44878" s="396"/>
      <c r="Z44878" s="396"/>
      <c r="AA44878" s="441"/>
    </row>
    <row r="44879" spans="25:27" x14ac:dyDescent="0.2">
      <c r="Y44879" s="396"/>
      <c r="Z44879" s="396"/>
      <c r="AA44879" s="441"/>
    </row>
    <row r="44880" spans="25:27" x14ac:dyDescent="0.2">
      <c r="Y44880" s="396"/>
      <c r="Z44880" s="396"/>
      <c r="AA44880" s="441"/>
    </row>
    <row r="44881" spans="25:27" x14ac:dyDescent="0.2">
      <c r="Y44881" s="396"/>
      <c r="Z44881" s="396"/>
      <c r="AA44881" s="441"/>
    </row>
    <row r="44882" spans="25:27" x14ac:dyDescent="0.2">
      <c r="Y44882" s="396"/>
      <c r="Z44882" s="396"/>
      <c r="AA44882" s="441"/>
    </row>
    <row r="44883" spans="25:27" x14ac:dyDescent="0.2">
      <c r="Y44883" s="396"/>
      <c r="Z44883" s="396"/>
      <c r="AA44883" s="441"/>
    </row>
    <row r="44884" spans="25:27" x14ac:dyDescent="0.2">
      <c r="Y44884" s="396"/>
      <c r="Z44884" s="396"/>
      <c r="AA44884" s="441"/>
    </row>
    <row r="44885" spans="25:27" x14ac:dyDescent="0.2">
      <c r="Y44885" s="396"/>
      <c r="Z44885" s="396"/>
      <c r="AA44885" s="441"/>
    </row>
    <row r="44886" spans="25:27" x14ac:dyDescent="0.2">
      <c r="Y44886" s="396"/>
      <c r="Z44886" s="396"/>
      <c r="AA44886" s="441"/>
    </row>
    <row r="44887" spans="25:27" x14ac:dyDescent="0.2">
      <c r="Y44887" s="396"/>
      <c r="Z44887" s="396"/>
      <c r="AA44887" s="441"/>
    </row>
    <row r="44888" spans="25:27" x14ac:dyDescent="0.2">
      <c r="Y44888" s="396"/>
      <c r="Z44888" s="396"/>
      <c r="AA44888" s="441"/>
    </row>
    <row r="44889" spans="25:27" x14ac:dyDescent="0.2">
      <c r="Y44889" s="396"/>
      <c r="Z44889" s="396"/>
      <c r="AA44889" s="441"/>
    </row>
    <row r="44890" spans="25:27" x14ac:dyDescent="0.2">
      <c r="Y44890" s="396"/>
      <c r="Z44890" s="396"/>
      <c r="AA44890" s="441"/>
    </row>
    <row r="44891" spans="25:27" x14ac:dyDescent="0.2">
      <c r="Y44891" s="396"/>
      <c r="Z44891" s="396"/>
      <c r="AA44891" s="441"/>
    </row>
    <row r="44892" spans="25:27" x14ac:dyDescent="0.2">
      <c r="Y44892" s="396"/>
      <c r="Z44892" s="396"/>
      <c r="AA44892" s="441"/>
    </row>
    <row r="44893" spans="25:27" x14ac:dyDescent="0.2">
      <c r="Y44893" s="396"/>
      <c r="Z44893" s="396"/>
      <c r="AA44893" s="441"/>
    </row>
    <row r="44894" spans="25:27" x14ac:dyDescent="0.2">
      <c r="Y44894" s="396"/>
      <c r="Z44894" s="396"/>
      <c r="AA44894" s="441"/>
    </row>
    <row r="44895" spans="25:27" x14ac:dyDescent="0.2">
      <c r="Y44895" s="396"/>
      <c r="Z44895" s="396"/>
      <c r="AA44895" s="441"/>
    </row>
    <row r="44896" spans="25:27" x14ac:dyDescent="0.2">
      <c r="Y44896" s="396"/>
      <c r="Z44896" s="396"/>
      <c r="AA44896" s="441"/>
    </row>
    <row r="44897" spans="25:27" x14ac:dyDescent="0.2">
      <c r="Y44897" s="396"/>
      <c r="Z44897" s="396"/>
      <c r="AA44897" s="441"/>
    </row>
    <row r="44898" spans="25:27" x14ac:dyDescent="0.2">
      <c r="Y44898" s="396"/>
      <c r="Z44898" s="396"/>
      <c r="AA44898" s="441"/>
    </row>
    <row r="44899" spans="25:27" x14ac:dyDescent="0.2">
      <c r="Y44899" s="396"/>
      <c r="Z44899" s="396"/>
      <c r="AA44899" s="441"/>
    </row>
    <row r="44900" spans="25:27" x14ac:dyDescent="0.2">
      <c r="Y44900" s="396"/>
      <c r="Z44900" s="396"/>
      <c r="AA44900" s="441"/>
    </row>
    <row r="44901" spans="25:27" x14ac:dyDescent="0.2">
      <c r="Y44901" s="396"/>
      <c r="Z44901" s="396"/>
      <c r="AA44901" s="441"/>
    </row>
    <row r="44902" spans="25:27" x14ac:dyDescent="0.2">
      <c r="Y44902" s="396"/>
      <c r="Z44902" s="396"/>
      <c r="AA44902" s="441"/>
    </row>
    <row r="44903" spans="25:27" x14ac:dyDescent="0.2">
      <c r="Y44903" s="396"/>
      <c r="Z44903" s="396"/>
      <c r="AA44903" s="441"/>
    </row>
    <row r="44904" spans="25:27" x14ac:dyDescent="0.2">
      <c r="Y44904" s="396"/>
      <c r="Z44904" s="396"/>
      <c r="AA44904" s="441"/>
    </row>
    <row r="44905" spans="25:27" x14ac:dyDescent="0.2">
      <c r="Y44905" s="396"/>
      <c r="Z44905" s="396"/>
      <c r="AA44905" s="441"/>
    </row>
    <row r="44906" spans="25:27" x14ac:dyDescent="0.2">
      <c r="Y44906" s="396"/>
      <c r="Z44906" s="396"/>
      <c r="AA44906" s="441"/>
    </row>
    <row r="44907" spans="25:27" x14ac:dyDescent="0.2">
      <c r="Y44907" s="396"/>
      <c r="Z44907" s="396"/>
      <c r="AA44907" s="441"/>
    </row>
    <row r="44908" spans="25:27" x14ac:dyDescent="0.2">
      <c r="Y44908" s="396"/>
      <c r="Z44908" s="396"/>
      <c r="AA44908" s="441"/>
    </row>
    <row r="44909" spans="25:27" x14ac:dyDescent="0.2">
      <c r="Y44909" s="396"/>
      <c r="Z44909" s="396"/>
      <c r="AA44909" s="441"/>
    </row>
    <row r="44910" spans="25:27" x14ac:dyDescent="0.2">
      <c r="Y44910" s="396"/>
      <c r="Z44910" s="396"/>
      <c r="AA44910" s="441"/>
    </row>
    <row r="44911" spans="25:27" x14ac:dyDescent="0.2">
      <c r="Y44911" s="396"/>
      <c r="Z44911" s="396"/>
      <c r="AA44911" s="441"/>
    </row>
    <row r="44912" spans="25:27" x14ac:dyDescent="0.2">
      <c r="Y44912" s="396"/>
      <c r="Z44912" s="396"/>
      <c r="AA44912" s="441"/>
    </row>
    <row r="44913" spans="25:27" x14ac:dyDescent="0.2">
      <c r="Y44913" s="396"/>
      <c r="Z44913" s="396"/>
      <c r="AA44913" s="441"/>
    </row>
    <row r="44914" spans="25:27" x14ac:dyDescent="0.2">
      <c r="Y44914" s="396"/>
      <c r="Z44914" s="396"/>
      <c r="AA44914" s="441"/>
    </row>
    <row r="44915" spans="25:27" x14ac:dyDescent="0.2">
      <c r="Y44915" s="396"/>
      <c r="Z44915" s="396"/>
      <c r="AA44915" s="441"/>
    </row>
    <row r="44916" spans="25:27" x14ac:dyDescent="0.2">
      <c r="Y44916" s="396"/>
      <c r="Z44916" s="396"/>
      <c r="AA44916" s="441"/>
    </row>
    <row r="44917" spans="25:27" x14ac:dyDescent="0.2">
      <c r="Y44917" s="396"/>
      <c r="Z44917" s="396"/>
      <c r="AA44917" s="441"/>
    </row>
    <row r="44918" spans="25:27" x14ac:dyDescent="0.2">
      <c r="Y44918" s="396"/>
      <c r="Z44918" s="396"/>
      <c r="AA44918" s="441"/>
    </row>
    <row r="44919" spans="25:27" x14ac:dyDescent="0.2">
      <c r="Y44919" s="396"/>
      <c r="Z44919" s="396"/>
      <c r="AA44919" s="441"/>
    </row>
    <row r="44920" spans="25:27" x14ac:dyDescent="0.2">
      <c r="Y44920" s="396"/>
      <c r="Z44920" s="396"/>
      <c r="AA44920" s="441"/>
    </row>
    <row r="44921" spans="25:27" x14ac:dyDescent="0.2">
      <c r="Y44921" s="396"/>
      <c r="Z44921" s="396"/>
      <c r="AA44921" s="441"/>
    </row>
    <row r="44922" spans="25:27" x14ac:dyDescent="0.2">
      <c r="Y44922" s="396"/>
      <c r="Z44922" s="396"/>
      <c r="AA44922" s="441"/>
    </row>
    <row r="44923" spans="25:27" x14ac:dyDescent="0.2">
      <c r="Y44923" s="396"/>
      <c r="Z44923" s="396"/>
      <c r="AA44923" s="441"/>
    </row>
    <row r="44924" spans="25:27" x14ac:dyDescent="0.2">
      <c r="Y44924" s="396"/>
      <c r="Z44924" s="396"/>
      <c r="AA44924" s="441"/>
    </row>
    <row r="44925" spans="25:27" x14ac:dyDescent="0.2">
      <c r="Y44925" s="396"/>
      <c r="Z44925" s="396"/>
      <c r="AA44925" s="441"/>
    </row>
    <row r="44926" spans="25:27" x14ac:dyDescent="0.2">
      <c r="Y44926" s="396"/>
      <c r="Z44926" s="396"/>
      <c r="AA44926" s="441"/>
    </row>
    <row r="44927" spans="25:27" x14ac:dyDescent="0.2">
      <c r="Y44927" s="396"/>
      <c r="Z44927" s="396"/>
      <c r="AA44927" s="441"/>
    </row>
    <row r="44928" spans="25:27" x14ac:dyDescent="0.2">
      <c r="Y44928" s="396"/>
      <c r="Z44928" s="396"/>
      <c r="AA44928" s="441"/>
    </row>
    <row r="44929" spans="25:27" x14ac:dyDescent="0.2">
      <c r="Y44929" s="396"/>
      <c r="Z44929" s="396"/>
      <c r="AA44929" s="441"/>
    </row>
    <row r="44930" spans="25:27" x14ac:dyDescent="0.2">
      <c r="Y44930" s="396"/>
      <c r="Z44930" s="396"/>
      <c r="AA44930" s="441"/>
    </row>
    <row r="44931" spans="25:27" x14ac:dyDescent="0.2">
      <c r="Y44931" s="396"/>
      <c r="Z44931" s="396"/>
      <c r="AA44931" s="441"/>
    </row>
    <row r="44932" spans="25:27" x14ac:dyDescent="0.2">
      <c r="Y44932" s="396"/>
      <c r="Z44932" s="396"/>
      <c r="AA44932" s="441"/>
    </row>
    <row r="44933" spans="25:27" x14ac:dyDescent="0.2">
      <c r="Y44933" s="396"/>
      <c r="Z44933" s="396"/>
      <c r="AA44933" s="441"/>
    </row>
    <row r="44934" spans="25:27" x14ac:dyDescent="0.2">
      <c r="Y44934" s="396"/>
      <c r="Z44934" s="396"/>
      <c r="AA44934" s="441"/>
    </row>
    <row r="44935" spans="25:27" x14ac:dyDescent="0.2">
      <c r="Y44935" s="396"/>
      <c r="Z44935" s="396"/>
      <c r="AA44935" s="441"/>
    </row>
    <row r="44936" spans="25:27" x14ac:dyDescent="0.2">
      <c r="Y44936" s="396"/>
      <c r="Z44936" s="396"/>
      <c r="AA44936" s="441"/>
    </row>
    <row r="44937" spans="25:27" x14ac:dyDescent="0.2">
      <c r="Y44937" s="396"/>
      <c r="Z44937" s="396"/>
      <c r="AA44937" s="441"/>
    </row>
    <row r="44938" spans="25:27" x14ac:dyDescent="0.2">
      <c r="Y44938" s="396"/>
      <c r="Z44938" s="396"/>
      <c r="AA44938" s="441"/>
    </row>
    <row r="44939" spans="25:27" x14ac:dyDescent="0.2">
      <c r="Y44939" s="396"/>
      <c r="Z44939" s="396"/>
      <c r="AA44939" s="441"/>
    </row>
    <row r="44940" spans="25:27" x14ac:dyDescent="0.2">
      <c r="Y44940" s="396"/>
      <c r="Z44940" s="396"/>
      <c r="AA44940" s="441"/>
    </row>
    <row r="44941" spans="25:27" x14ac:dyDescent="0.2">
      <c r="Y44941" s="396"/>
      <c r="Z44941" s="396"/>
      <c r="AA44941" s="441"/>
    </row>
    <row r="44942" spans="25:27" x14ac:dyDescent="0.2">
      <c r="Y44942" s="396"/>
      <c r="Z44942" s="396"/>
      <c r="AA44942" s="441"/>
    </row>
    <row r="44943" spans="25:27" x14ac:dyDescent="0.2">
      <c r="Y44943" s="396"/>
      <c r="Z44943" s="396"/>
      <c r="AA44943" s="441"/>
    </row>
    <row r="44944" spans="25:27" x14ac:dyDescent="0.2">
      <c r="Y44944" s="396"/>
      <c r="Z44944" s="396"/>
      <c r="AA44944" s="441"/>
    </row>
    <row r="44945" spans="25:27" x14ac:dyDescent="0.2">
      <c r="Y44945" s="396"/>
      <c r="Z44945" s="396"/>
      <c r="AA44945" s="441"/>
    </row>
    <row r="44946" spans="25:27" x14ac:dyDescent="0.2">
      <c r="Y44946" s="396"/>
      <c r="Z44946" s="396"/>
      <c r="AA44946" s="441"/>
    </row>
    <row r="44947" spans="25:27" x14ac:dyDescent="0.2">
      <c r="Y44947" s="396"/>
      <c r="Z44947" s="396"/>
      <c r="AA44947" s="441"/>
    </row>
    <row r="44948" spans="25:27" x14ac:dyDescent="0.2">
      <c r="Y44948" s="396"/>
      <c r="Z44948" s="396"/>
      <c r="AA44948" s="441"/>
    </row>
    <row r="44949" spans="25:27" x14ac:dyDescent="0.2">
      <c r="Y44949" s="396"/>
      <c r="Z44949" s="396"/>
      <c r="AA44949" s="441"/>
    </row>
    <row r="44950" spans="25:27" x14ac:dyDescent="0.2">
      <c r="Y44950" s="396"/>
      <c r="Z44950" s="396"/>
      <c r="AA44950" s="441"/>
    </row>
    <row r="44951" spans="25:27" x14ac:dyDescent="0.2">
      <c r="Y44951" s="396"/>
      <c r="Z44951" s="396"/>
      <c r="AA44951" s="441"/>
    </row>
    <row r="44952" spans="25:27" x14ac:dyDescent="0.2">
      <c r="Y44952" s="396"/>
      <c r="Z44952" s="396"/>
      <c r="AA44952" s="441"/>
    </row>
    <row r="44953" spans="25:27" x14ac:dyDescent="0.2">
      <c r="Y44953" s="396"/>
      <c r="Z44953" s="396"/>
      <c r="AA44953" s="441"/>
    </row>
    <row r="44954" spans="25:27" x14ac:dyDescent="0.2">
      <c r="Y44954" s="396"/>
      <c r="Z44954" s="396"/>
      <c r="AA44954" s="441"/>
    </row>
    <row r="44955" spans="25:27" x14ac:dyDescent="0.2">
      <c r="Y44955" s="396"/>
      <c r="Z44955" s="396"/>
      <c r="AA44955" s="441"/>
    </row>
    <row r="44956" spans="25:27" x14ac:dyDescent="0.2">
      <c r="Y44956" s="396"/>
      <c r="Z44956" s="396"/>
      <c r="AA44956" s="441"/>
    </row>
    <row r="44957" spans="25:27" x14ac:dyDescent="0.2">
      <c r="Y44957" s="396"/>
      <c r="Z44957" s="396"/>
      <c r="AA44957" s="441"/>
    </row>
    <row r="44958" spans="25:27" x14ac:dyDescent="0.2">
      <c r="Y44958" s="396"/>
      <c r="Z44958" s="396"/>
      <c r="AA44958" s="441"/>
    </row>
    <row r="44959" spans="25:27" x14ac:dyDescent="0.2">
      <c r="Y44959" s="396"/>
      <c r="Z44959" s="396"/>
      <c r="AA44959" s="441"/>
    </row>
    <row r="44960" spans="25:27" x14ac:dyDescent="0.2">
      <c r="Y44960" s="396"/>
      <c r="Z44960" s="396"/>
      <c r="AA44960" s="441"/>
    </row>
    <row r="44961" spans="25:27" x14ac:dyDescent="0.2">
      <c r="Y44961" s="396"/>
      <c r="Z44961" s="396"/>
      <c r="AA44961" s="441"/>
    </row>
    <row r="44962" spans="25:27" x14ac:dyDescent="0.2">
      <c r="Y44962" s="396"/>
      <c r="Z44962" s="396"/>
      <c r="AA44962" s="441"/>
    </row>
    <row r="44963" spans="25:27" x14ac:dyDescent="0.2">
      <c r="Y44963" s="396"/>
      <c r="Z44963" s="396"/>
      <c r="AA44963" s="441"/>
    </row>
    <row r="44964" spans="25:27" x14ac:dyDescent="0.2">
      <c r="Y44964" s="396"/>
      <c r="Z44964" s="396"/>
      <c r="AA44964" s="441"/>
    </row>
    <row r="44965" spans="25:27" x14ac:dyDescent="0.2">
      <c r="Y44965" s="396"/>
      <c r="Z44965" s="396"/>
      <c r="AA44965" s="441"/>
    </row>
    <row r="44966" spans="25:27" x14ac:dyDescent="0.2">
      <c r="Y44966" s="396"/>
      <c r="Z44966" s="396"/>
      <c r="AA44966" s="441"/>
    </row>
    <row r="44967" spans="25:27" x14ac:dyDescent="0.2">
      <c r="Y44967" s="396"/>
      <c r="Z44967" s="396"/>
      <c r="AA44967" s="441"/>
    </row>
    <row r="44968" spans="25:27" x14ac:dyDescent="0.2">
      <c r="Y44968" s="396"/>
      <c r="Z44968" s="396"/>
      <c r="AA44968" s="441"/>
    </row>
    <row r="44969" spans="25:27" x14ac:dyDescent="0.2">
      <c r="Y44969" s="396"/>
      <c r="Z44969" s="396"/>
      <c r="AA44969" s="441"/>
    </row>
    <row r="44970" spans="25:27" x14ac:dyDescent="0.2">
      <c r="Y44970" s="396"/>
      <c r="Z44970" s="396"/>
      <c r="AA44970" s="441"/>
    </row>
    <row r="44971" spans="25:27" x14ac:dyDescent="0.2">
      <c r="Y44971" s="396"/>
      <c r="Z44971" s="396"/>
      <c r="AA44971" s="441"/>
    </row>
    <row r="44972" spans="25:27" x14ac:dyDescent="0.2">
      <c r="Y44972" s="396"/>
      <c r="Z44972" s="396"/>
      <c r="AA44972" s="441"/>
    </row>
    <row r="44973" spans="25:27" x14ac:dyDescent="0.2">
      <c r="Y44973" s="396"/>
      <c r="Z44973" s="396"/>
      <c r="AA44973" s="441"/>
    </row>
    <row r="44974" spans="25:27" x14ac:dyDescent="0.2">
      <c r="Y44974" s="396"/>
      <c r="Z44974" s="396"/>
      <c r="AA44974" s="441"/>
    </row>
    <row r="44975" spans="25:27" x14ac:dyDescent="0.2">
      <c r="Y44975" s="396"/>
      <c r="Z44975" s="396"/>
      <c r="AA44975" s="441"/>
    </row>
    <row r="44976" spans="25:27" x14ac:dyDescent="0.2">
      <c r="Y44976" s="396"/>
      <c r="Z44976" s="396"/>
      <c r="AA44976" s="441"/>
    </row>
    <row r="44977" spans="25:27" x14ac:dyDescent="0.2">
      <c r="Y44977" s="396"/>
      <c r="Z44977" s="396"/>
      <c r="AA44977" s="441"/>
    </row>
    <row r="44978" spans="25:27" x14ac:dyDescent="0.2">
      <c r="Y44978" s="396"/>
      <c r="Z44978" s="396"/>
      <c r="AA44978" s="441"/>
    </row>
    <row r="44979" spans="25:27" x14ac:dyDescent="0.2">
      <c r="Y44979" s="396"/>
      <c r="Z44979" s="396"/>
      <c r="AA44979" s="441"/>
    </row>
    <row r="44980" spans="25:27" x14ac:dyDescent="0.2">
      <c r="Y44980" s="396"/>
      <c r="Z44980" s="396"/>
      <c r="AA44980" s="441"/>
    </row>
    <row r="44981" spans="25:27" x14ac:dyDescent="0.2">
      <c r="Y44981" s="396"/>
      <c r="Z44981" s="396"/>
      <c r="AA44981" s="441"/>
    </row>
    <row r="44982" spans="25:27" x14ac:dyDescent="0.2">
      <c r="Y44982" s="396"/>
      <c r="Z44982" s="396"/>
      <c r="AA44982" s="441"/>
    </row>
    <row r="44983" spans="25:27" x14ac:dyDescent="0.2">
      <c r="Y44983" s="396"/>
      <c r="Z44983" s="396"/>
      <c r="AA44983" s="441"/>
    </row>
    <row r="44984" spans="25:27" x14ac:dyDescent="0.2">
      <c r="Y44984" s="396"/>
      <c r="Z44984" s="396"/>
      <c r="AA44984" s="441"/>
    </row>
    <row r="44985" spans="25:27" x14ac:dyDescent="0.2">
      <c r="Y44985" s="396"/>
      <c r="Z44985" s="396"/>
      <c r="AA44985" s="441"/>
    </row>
    <row r="44986" spans="25:27" x14ac:dyDescent="0.2">
      <c r="Y44986" s="396"/>
      <c r="Z44986" s="396"/>
      <c r="AA44986" s="441"/>
    </row>
    <row r="44987" spans="25:27" x14ac:dyDescent="0.2">
      <c r="Y44987" s="396"/>
      <c r="Z44987" s="396"/>
      <c r="AA44987" s="441"/>
    </row>
    <row r="44988" spans="25:27" x14ac:dyDescent="0.2">
      <c r="Y44988" s="396"/>
      <c r="Z44988" s="396"/>
      <c r="AA44988" s="441"/>
    </row>
    <row r="44989" spans="25:27" x14ac:dyDescent="0.2">
      <c r="Y44989" s="396"/>
      <c r="Z44989" s="396"/>
      <c r="AA44989" s="441"/>
    </row>
    <row r="44990" spans="25:27" x14ac:dyDescent="0.2">
      <c r="Y44990" s="396"/>
      <c r="Z44990" s="396"/>
      <c r="AA44990" s="441"/>
    </row>
    <row r="44991" spans="25:27" x14ac:dyDescent="0.2">
      <c r="Y44991" s="396"/>
      <c r="Z44991" s="396"/>
      <c r="AA44991" s="441"/>
    </row>
    <row r="44992" spans="25:27" x14ac:dyDescent="0.2">
      <c r="Y44992" s="396"/>
      <c r="Z44992" s="396"/>
      <c r="AA44992" s="441"/>
    </row>
    <row r="44993" spans="25:27" x14ac:dyDescent="0.2">
      <c r="Y44993" s="396"/>
      <c r="Z44993" s="396"/>
      <c r="AA44993" s="441"/>
    </row>
    <row r="44994" spans="25:27" x14ac:dyDescent="0.2">
      <c r="Y44994" s="396"/>
      <c r="Z44994" s="396"/>
      <c r="AA44994" s="441"/>
    </row>
    <row r="44995" spans="25:27" x14ac:dyDescent="0.2">
      <c r="Y44995" s="396"/>
      <c r="Z44995" s="396"/>
      <c r="AA44995" s="441"/>
    </row>
    <row r="44996" spans="25:27" x14ac:dyDescent="0.2">
      <c r="Y44996" s="396"/>
      <c r="Z44996" s="396"/>
      <c r="AA44996" s="441"/>
    </row>
    <row r="44997" spans="25:27" x14ac:dyDescent="0.2">
      <c r="Y44997" s="396"/>
      <c r="Z44997" s="396"/>
      <c r="AA44997" s="441"/>
    </row>
    <row r="44998" spans="25:27" x14ac:dyDescent="0.2">
      <c r="Y44998" s="396"/>
      <c r="Z44998" s="396"/>
      <c r="AA44998" s="441"/>
    </row>
    <row r="44999" spans="25:27" x14ac:dyDescent="0.2">
      <c r="Y44999" s="396"/>
      <c r="Z44999" s="396"/>
      <c r="AA44999" s="441"/>
    </row>
    <row r="45000" spans="25:27" x14ac:dyDescent="0.2">
      <c r="Y45000" s="396"/>
      <c r="Z45000" s="396"/>
      <c r="AA45000" s="441"/>
    </row>
    <row r="45001" spans="25:27" x14ac:dyDescent="0.2">
      <c r="Y45001" s="396"/>
      <c r="Z45001" s="396"/>
      <c r="AA45001" s="441"/>
    </row>
    <row r="45002" spans="25:27" x14ac:dyDescent="0.2">
      <c r="Y45002" s="396"/>
      <c r="Z45002" s="396"/>
      <c r="AA45002" s="441"/>
    </row>
    <row r="45003" spans="25:27" x14ac:dyDescent="0.2">
      <c r="Y45003" s="396"/>
      <c r="Z45003" s="396"/>
      <c r="AA45003" s="441"/>
    </row>
    <row r="45004" spans="25:27" x14ac:dyDescent="0.2">
      <c r="Y45004" s="396"/>
      <c r="Z45004" s="396"/>
      <c r="AA45004" s="441"/>
    </row>
    <row r="45005" spans="25:27" x14ac:dyDescent="0.2">
      <c r="Y45005" s="396"/>
      <c r="Z45005" s="396"/>
      <c r="AA45005" s="441"/>
    </row>
    <row r="45006" spans="25:27" x14ac:dyDescent="0.2">
      <c r="Y45006" s="396"/>
      <c r="Z45006" s="396"/>
      <c r="AA45006" s="441"/>
    </row>
    <row r="45007" spans="25:27" x14ac:dyDescent="0.2">
      <c r="Y45007" s="396"/>
      <c r="Z45007" s="396"/>
      <c r="AA45007" s="441"/>
    </row>
    <row r="45008" spans="25:27" x14ac:dyDescent="0.2">
      <c r="Y45008" s="396"/>
      <c r="Z45008" s="396"/>
      <c r="AA45008" s="441"/>
    </row>
    <row r="45009" spans="25:27" x14ac:dyDescent="0.2">
      <c r="Y45009" s="396"/>
      <c r="Z45009" s="396"/>
      <c r="AA45009" s="441"/>
    </row>
    <row r="45010" spans="25:27" x14ac:dyDescent="0.2">
      <c r="Y45010" s="396"/>
      <c r="Z45010" s="396"/>
      <c r="AA45010" s="441"/>
    </row>
    <row r="45011" spans="25:27" x14ac:dyDescent="0.2">
      <c r="Y45011" s="396"/>
      <c r="Z45011" s="396"/>
      <c r="AA45011" s="441"/>
    </row>
    <row r="45012" spans="25:27" x14ac:dyDescent="0.2">
      <c r="Y45012" s="396"/>
      <c r="Z45012" s="396"/>
      <c r="AA45012" s="441"/>
    </row>
    <row r="45013" spans="25:27" x14ac:dyDescent="0.2">
      <c r="Y45013" s="396"/>
      <c r="Z45013" s="396"/>
      <c r="AA45013" s="441"/>
    </row>
    <row r="45014" spans="25:27" x14ac:dyDescent="0.2">
      <c r="Y45014" s="396"/>
      <c r="Z45014" s="396"/>
      <c r="AA45014" s="441"/>
    </row>
    <row r="45015" spans="25:27" x14ac:dyDescent="0.2">
      <c r="Y45015" s="396"/>
      <c r="Z45015" s="396"/>
      <c r="AA45015" s="441"/>
    </row>
    <row r="45016" spans="25:27" x14ac:dyDescent="0.2">
      <c r="Y45016" s="396"/>
      <c r="Z45016" s="396"/>
      <c r="AA45016" s="441"/>
    </row>
    <row r="45017" spans="25:27" x14ac:dyDescent="0.2">
      <c r="Y45017" s="396"/>
      <c r="Z45017" s="396"/>
      <c r="AA45017" s="441"/>
    </row>
    <row r="45018" spans="25:27" x14ac:dyDescent="0.2">
      <c r="Y45018" s="396"/>
      <c r="Z45018" s="396"/>
      <c r="AA45018" s="441"/>
    </row>
    <row r="45019" spans="25:27" x14ac:dyDescent="0.2">
      <c r="Y45019" s="396"/>
      <c r="Z45019" s="396"/>
      <c r="AA45019" s="441"/>
    </row>
    <row r="45020" spans="25:27" x14ac:dyDescent="0.2">
      <c r="Y45020" s="396"/>
      <c r="Z45020" s="396"/>
      <c r="AA45020" s="441"/>
    </row>
    <row r="45021" spans="25:27" x14ac:dyDescent="0.2">
      <c r="Y45021" s="396"/>
      <c r="Z45021" s="396"/>
      <c r="AA45021" s="441"/>
    </row>
    <row r="45022" spans="25:27" x14ac:dyDescent="0.2">
      <c r="Y45022" s="396"/>
      <c r="Z45022" s="396"/>
      <c r="AA45022" s="441"/>
    </row>
    <row r="45023" spans="25:27" x14ac:dyDescent="0.2">
      <c r="Y45023" s="396"/>
      <c r="Z45023" s="396"/>
      <c r="AA45023" s="441"/>
    </row>
    <row r="45024" spans="25:27" x14ac:dyDescent="0.2">
      <c r="Y45024" s="396"/>
      <c r="Z45024" s="396"/>
      <c r="AA45024" s="441"/>
    </row>
    <row r="45025" spans="25:27" x14ac:dyDescent="0.2">
      <c r="Y45025" s="396"/>
      <c r="Z45025" s="396"/>
      <c r="AA45025" s="441"/>
    </row>
    <row r="45026" spans="25:27" x14ac:dyDescent="0.2">
      <c r="Y45026" s="396"/>
      <c r="Z45026" s="396"/>
      <c r="AA45026" s="441"/>
    </row>
    <row r="45027" spans="25:27" x14ac:dyDescent="0.2">
      <c r="Y45027" s="396"/>
      <c r="Z45027" s="396"/>
      <c r="AA45027" s="441"/>
    </row>
    <row r="45028" spans="25:27" x14ac:dyDescent="0.2">
      <c r="Y45028" s="396"/>
      <c r="Z45028" s="396"/>
      <c r="AA45028" s="441"/>
    </row>
    <row r="45029" spans="25:27" x14ac:dyDescent="0.2">
      <c r="Y45029" s="396"/>
      <c r="Z45029" s="396"/>
      <c r="AA45029" s="441"/>
    </row>
    <row r="45030" spans="25:27" x14ac:dyDescent="0.2">
      <c r="Y45030" s="396"/>
      <c r="Z45030" s="396"/>
      <c r="AA45030" s="441"/>
    </row>
    <row r="45031" spans="25:27" x14ac:dyDescent="0.2">
      <c r="Y45031" s="396"/>
      <c r="Z45031" s="396"/>
      <c r="AA45031" s="441"/>
    </row>
    <row r="45032" spans="25:27" x14ac:dyDescent="0.2">
      <c r="Y45032" s="396"/>
      <c r="Z45032" s="396"/>
      <c r="AA45032" s="441"/>
    </row>
    <row r="45033" spans="25:27" x14ac:dyDescent="0.2">
      <c r="Y45033" s="396"/>
      <c r="Z45033" s="396"/>
      <c r="AA45033" s="441"/>
    </row>
    <row r="45034" spans="25:27" x14ac:dyDescent="0.2">
      <c r="Y45034" s="396"/>
      <c r="Z45034" s="396"/>
      <c r="AA45034" s="441"/>
    </row>
    <row r="45035" spans="25:27" x14ac:dyDescent="0.2">
      <c r="Y45035" s="396"/>
      <c r="Z45035" s="396"/>
      <c r="AA45035" s="441"/>
    </row>
    <row r="45036" spans="25:27" x14ac:dyDescent="0.2">
      <c r="Y45036" s="396"/>
      <c r="Z45036" s="396"/>
      <c r="AA45036" s="441"/>
    </row>
    <row r="45037" spans="25:27" x14ac:dyDescent="0.2">
      <c r="Y45037" s="396"/>
      <c r="Z45037" s="396"/>
      <c r="AA45037" s="441"/>
    </row>
    <row r="45038" spans="25:27" x14ac:dyDescent="0.2">
      <c r="Y45038" s="396"/>
      <c r="Z45038" s="396"/>
      <c r="AA45038" s="441"/>
    </row>
    <row r="45039" spans="25:27" x14ac:dyDescent="0.2">
      <c r="Y45039" s="396"/>
      <c r="Z45039" s="396"/>
      <c r="AA45039" s="441"/>
    </row>
    <row r="45040" spans="25:27" x14ac:dyDescent="0.2">
      <c r="Y45040" s="396"/>
      <c r="Z45040" s="396"/>
      <c r="AA45040" s="441"/>
    </row>
    <row r="45041" spans="25:27" x14ac:dyDescent="0.2">
      <c r="Y45041" s="396"/>
      <c r="Z45041" s="396"/>
      <c r="AA45041" s="441"/>
    </row>
    <row r="45042" spans="25:27" x14ac:dyDescent="0.2">
      <c r="Y45042" s="396"/>
      <c r="Z45042" s="396"/>
      <c r="AA45042" s="441"/>
    </row>
    <row r="45043" spans="25:27" x14ac:dyDescent="0.2">
      <c r="Y45043" s="396"/>
      <c r="Z45043" s="396"/>
      <c r="AA45043" s="441"/>
    </row>
    <row r="45044" spans="25:27" x14ac:dyDescent="0.2">
      <c r="Y45044" s="396"/>
      <c r="Z45044" s="396"/>
      <c r="AA45044" s="441"/>
    </row>
    <row r="45045" spans="25:27" x14ac:dyDescent="0.2">
      <c r="Y45045" s="396"/>
      <c r="Z45045" s="396"/>
      <c r="AA45045" s="441"/>
    </row>
    <row r="45046" spans="25:27" x14ac:dyDescent="0.2">
      <c r="Y45046" s="396"/>
      <c r="Z45046" s="396"/>
      <c r="AA45046" s="441"/>
    </row>
    <row r="45047" spans="25:27" x14ac:dyDescent="0.2">
      <c r="Y45047" s="396"/>
      <c r="Z45047" s="396"/>
      <c r="AA45047" s="441"/>
    </row>
    <row r="45048" spans="25:27" x14ac:dyDescent="0.2">
      <c r="Y45048" s="396"/>
      <c r="Z45048" s="396"/>
      <c r="AA45048" s="441"/>
    </row>
    <row r="45049" spans="25:27" x14ac:dyDescent="0.2">
      <c r="Y45049" s="396"/>
      <c r="Z45049" s="396"/>
      <c r="AA45049" s="441"/>
    </row>
    <row r="45050" spans="25:27" x14ac:dyDescent="0.2">
      <c r="Y45050" s="396"/>
      <c r="Z45050" s="396"/>
      <c r="AA45050" s="441"/>
    </row>
    <row r="45051" spans="25:27" x14ac:dyDescent="0.2">
      <c r="Y45051" s="396"/>
      <c r="Z45051" s="396"/>
      <c r="AA45051" s="441"/>
    </row>
    <row r="45052" spans="25:27" x14ac:dyDescent="0.2">
      <c r="Y45052" s="396"/>
      <c r="Z45052" s="396"/>
      <c r="AA45052" s="441"/>
    </row>
    <row r="45053" spans="25:27" x14ac:dyDescent="0.2">
      <c r="Y45053" s="396"/>
      <c r="Z45053" s="396"/>
      <c r="AA45053" s="441"/>
    </row>
    <row r="45054" spans="25:27" x14ac:dyDescent="0.2">
      <c r="Y45054" s="396"/>
      <c r="Z45054" s="396"/>
      <c r="AA45054" s="441"/>
    </row>
    <row r="45055" spans="25:27" x14ac:dyDescent="0.2">
      <c r="Y45055" s="396"/>
      <c r="Z45055" s="396"/>
      <c r="AA45055" s="441"/>
    </row>
    <row r="45056" spans="25:27" x14ac:dyDescent="0.2">
      <c r="Y45056" s="396"/>
      <c r="Z45056" s="396"/>
      <c r="AA45056" s="441"/>
    </row>
    <row r="45057" spans="25:27" x14ac:dyDescent="0.2">
      <c r="Y45057" s="396"/>
      <c r="Z45057" s="396"/>
      <c r="AA45057" s="441"/>
    </row>
    <row r="45058" spans="25:27" x14ac:dyDescent="0.2">
      <c r="Y45058" s="396"/>
      <c r="Z45058" s="396"/>
      <c r="AA45058" s="441"/>
    </row>
    <row r="45059" spans="25:27" x14ac:dyDescent="0.2">
      <c r="Y45059" s="396"/>
      <c r="Z45059" s="396"/>
      <c r="AA45059" s="441"/>
    </row>
    <row r="45060" spans="25:27" x14ac:dyDescent="0.2">
      <c r="Y45060" s="396"/>
      <c r="Z45060" s="396"/>
      <c r="AA45060" s="441"/>
    </row>
    <row r="45061" spans="25:27" x14ac:dyDescent="0.2">
      <c r="Y45061" s="396"/>
      <c r="Z45061" s="396"/>
      <c r="AA45061" s="441"/>
    </row>
    <row r="45062" spans="25:27" x14ac:dyDescent="0.2">
      <c r="Y45062" s="396"/>
      <c r="Z45062" s="396"/>
      <c r="AA45062" s="441"/>
    </row>
    <row r="45063" spans="25:27" x14ac:dyDescent="0.2">
      <c r="Y45063" s="396"/>
      <c r="Z45063" s="396"/>
      <c r="AA45063" s="441"/>
    </row>
    <row r="45064" spans="25:27" x14ac:dyDescent="0.2">
      <c r="Y45064" s="396"/>
      <c r="Z45064" s="396"/>
      <c r="AA45064" s="441"/>
    </row>
    <row r="45065" spans="25:27" x14ac:dyDescent="0.2">
      <c r="Y45065" s="396"/>
      <c r="Z45065" s="396"/>
      <c r="AA45065" s="441"/>
    </row>
    <row r="45066" spans="25:27" x14ac:dyDescent="0.2">
      <c r="Y45066" s="396"/>
      <c r="Z45066" s="396"/>
      <c r="AA45066" s="441"/>
    </row>
    <row r="45067" spans="25:27" x14ac:dyDescent="0.2">
      <c r="Y45067" s="396"/>
      <c r="Z45067" s="396"/>
      <c r="AA45067" s="441"/>
    </row>
    <row r="45068" spans="25:27" x14ac:dyDescent="0.2">
      <c r="Y45068" s="396"/>
      <c r="Z45068" s="396"/>
      <c r="AA45068" s="441"/>
    </row>
    <row r="45069" spans="25:27" x14ac:dyDescent="0.2">
      <c r="Y45069" s="396"/>
      <c r="Z45069" s="396"/>
      <c r="AA45069" s="441"/>
    </row>
    <row r="45070" spans="25:27" x14ac:dyDescent="0.2">
      <c r="Y45070" s="396"/>
      <c r="Z45070" s="396"/>
      <c r="AA45070" s="441"/>
    </row>
    <row r="45071" spans="25:27" x14ac:dyDescent="0.2">
      <c r="Y45071" s="396"/>
      <c r="Z45071" s="396"/>
      <c r="AA45071" s="441"/>
    </row>
    <row r="45072" spans="25:27" x14ac:dyDescent="0.2">
      <c r="Y45072" s="396"/>
      <c r="Z45072" s="396"/>
      <c r="AA45072" s="441"/>
    </row>
    <row r="45073" spans="25:27" x14ac:dyDescent="0.2">
      <c r="Y45073" s="396"/>
      <c r="Z45073" s="396"/>
      <c r="AA45073" s="441"/>
    </row>
    <row r="45074" spans="25:27" x14ac:dyDescent="0.2">
      <c r="Y45074" s="396"/>
      <c r="Z45074" s="396"/>
      <c r="AA45074" s="441"/>
    </row>
    <row r="45075" spans="25:27" x14ac:dyDescent="0.2">
      <c r="Y45075" s="396"/>
      <c r="Z45075" s="396"/>
      <c r="AA45075" s="441"/>
    </row>
    <row r="45076" spans="25:27" x14ac:dyDescent="0.2">
      <c r="Y45076" s="396"/>
      <c r="Z45076" s="396"/>
      <c r="AA45076" s="441"/>
    </row>
    <row r="45077" spans="25:27" x14ac:dyDescent="0.2">
      <c r="Y45077" s="396"/>
      <c r="Z45077" s="396"/>
      <c r="AA45077" s="441"/>
    </row>
    <row r="45078" spans="25:27" x14ac:dyDescent="0.2">
      <c r="Y45078" s="396"/>
      <c r="Z45078" s="396"/>
      <c r="AA45078" s="441"/>
    </row>
    <row r="45079" spans="25:27" x14ac:dyDescent="0.2">
      <c r="Y45079" s="396"/>
      <c r="Z45079" s="396"/>
      <c r="AA45079" s="441"/>
    </row>
    <row r="45080" spans="25:27" x14ac:dyDescent="0.2">
      <c r="Y45080" s="396"/>
      <c r="Z45080" s="396"/>
      <c r="AA45080" s="441"/>
    </row>
    <row r="45081" spans="25:27" x14ac:dyDescent="0.2">
      <c r="Y45081" s="396"/>
      <c r="Z45081" s="396"/>
      <c r="AA45081" s="441"/>
    </row>
    <row r="45082" spans="25:27" x14ac:dyDescent="0.2">
      <c r="Y45082" s="396"/>
      <c r="Z45082" s="396"/>
      <c r="AA45082" s="441"/>
    </row>
    <row r="45083" spans="25:27" x14ac:dyDescent="0.2">
      <c r="Y45083" s="396"/>
      <c r="Z45083" s="396"/>
      <c r="AA45083" s="441"/>
    </row>
    <row r="45084" spans="25:27" x14ac:dyDescent="0.2">
      <c r="Y45084" s="396"/>
      <c r="Z45084" s="396"/>
      <c r="AA45084" s="441"/>
    </row>
    <row r="45085" spans="25:27" x14ac:dyDescent="0.2">
      <c r="Y45085" s="396"/>
      <c r="Z45085" s="396"/>
      <c r="AA45085" s="441"/>
    </row>
    <row r="45086" spans="25:27" x14ac:dyDescent="0.2">
      <c r="Y45086" s="396"/>
      <c r="Z45086" s="396"/>
      <c r="AA45086" s="441"/>
    </row>
    <row r="45087" spans="25:27" x14ac:dyDescent="0.2">
      <c r="Y45087" s="396"/>
      <c r="Z45087" s="396"/>
      <c r="AA45087" s="441"/>
    </row>
    <row r="45088" spans="25:27" x14ac:dyDescent="0.2">
      <c r="Y45088" s="396"/>
      <c r="Z45088" s="396"/>
      <c r="AA45088" s="441"/>
    </row>
    <row r="45089" spans="25:27" x14ac:dyDescent="0.2">
      <c r="Y45089" s="396"/>
      <c r="Z45089" s="396"/>
      <c r="AA45089" s="441"/>
    </row>
    <row r="45090" spans="25:27" x14ac:dyDescent="0.2">
      <c r="Y45090" s="396"/>
      <c r="Z45090" s="396"/>
      <c r="AA45090" s="441"/>
    </row>
    <row r="45091" spans="25:27" x14ac:dyDescent="0.2">
      <c r="Y45091" s="396"/>
      <c r="Z45091" s="396"/>
      <c r="AA45091" s="441"/>
    </row>
    <row r="45092" spans="25:27" x14ac:dyDescent="0.2">
      <c r="Y45092" s="396"/>
      <c r="Z45092" s="396"/>
      <c r="AA45092" s="441"/>
    </row>
    <row r="45093" spans="25:27" x14ac:dyDescent="0.2">
      <c r="Y45093" s="396"/>
      <c r="Z45093" s="396"/>
      <c r="AA45093" s="441"/>
    </row>
    <row r="45094" spans="25:27" x14ac:dyDescent="0.2">
      <c r="Y45094" s="396"/>
      <c r="Z45094" s="396"/>
      <c r="AA45094" s="441"/>
    </row>
    <row r="45095" spans="25:27" x14ac:dyDescent="0.2">
      <c r="Y45095" s="396"/>
      <c r="Z45095" s="396"/>
      <c r="AA45095" s="441"/>
    </row>
    <row r="45096" spans="25:27" x14ac:dyDescent="0.2">
      <c r="Y45096" s="396"/>
      <c r="Z45096" s="396"/>
      <c r="AA45096" s="441"/>
    </row>
    <row r="45097" spans="25:27" x14ac:dyDescent="0.2">
      <c r="Y45097" s="396"/>
      <c r="Z45097" s="396"/>
      <c r="AA45097" s="441"/>
    </row>
    <row r="45098" spans="25:27" x14ac:dyDescent="0.2">
      <c r="Y45098" s="396"/>
      <c r="Z45098" s="396"/>
      <c r="AA45098" s="441"/>
    </row>
    <row r="45099" spans="25:27" x14ac:dyDescent="0.2">
      <c r="Y45099" s="396"/>
      <c r="Z45099" s="396"/>
      <c r="AA45099" s="441"/>
    </row>
    <row r="45100" spans="25:27" x14ac:dyDescent="0.2">
      <c r="Y45100" s="396"/>
      <c r="Z45100" s="396"/>
      <c r="AA45100" s="441"/>
    </row>
    <row r="45101" spans="25:27" x14ac:dyDescent="0.2">
      <c r="Y45101" s="396"/>
      <c r="Z45101" s="396"/>
      <c r="AA45101" s="441"/>
    </row>
    <row r="45102" spans="25:27" x14ac:dyDescent="0.2">
      <c r="Y45102" s="396"/>
      <c r="Z45102" s="396"/>
      <c r="AA45102" s="441"/>
    </row>
    <row r="45103" spans="25:27" x14ac:dyDescent="0.2">
      <c r="Y45103" s="396"/>
      <c r="Z45103" s="396"/>
      <c r="AA45103" s="441"/>
    </row>
    <row r="45104" spans="25:27" x14ac:dyDescent="0.2">
      <c r="Y45104" s="396"/>
      <c r="Z45104" s="396"/>
      <c r="AA45104" s="441"/>
    </row>
    <row r="45105" spans="25:27" x14ac:dyDescent="0.2">
      <c r="Y45105" s="396"/>
      <c r="Z45105" s="396"/>
      <c r="AA45105" s="441"/>
    </row>
    <row r="45106" spans="25:27" x14ac:dyDescent="0.2">
      <c r="Y45106" s="396"/>
      <c r="Z45106" s="396"/>
      <c r="AA45106" s="441"/>
    </row>
    <row r="45107" spans="25:27" x14ac:dyDescent="0.2">
      <c r="Y45107" s="396"/>
      <c r="Z45107" s="396"/>
      <c r="AA45107" s="441"/>
    </row>
    <row r="45108" spans="25:27" x14ac:dyDescent="0.2">
      <c r="Y45108" s="396"/>
      <c r="Z45108" s="396"/>
      <c r="AA45108" s="441"/>
    </row>
    <row r="45109" spans="25:27" x14ac:dyDescent="0.2">
      <c r="Y45109" s="396"/>
      <c r="Z45109" s="396"/>
      <c r="AA45109" s="441"/>
    </row>
    <row r="45110" spans="25:27" x14ac:dyDescent="0.2">
      <c r="Y45110" s="396"/>
      <c r="Z45110" s="396"/>
      <c r="AA45110" s="441"/>
    </row>
    <row r="45111" spans="25:27" x14ac:dyDescent="0.2">
      <c r="Y45111" s="396"/>
      <c r="Z45111" s="396"/>
      <c r="AA45111" s="441"/>
    </row>
    <row r="45112" spans="25:27" x14ac:dyDescent="0.2">
      <c r="Y45112" s="396"/>
      <c r="Z45112" s="396"/>
      <c r="AA45112" s="441"/>
    </row>
    <row r="45113" spans="25:27" x14ac:dyDescent="0.2">
      <c r="Y45113" s="396"/>
      <c r="Z45113" s="396"/>
      <c r="AA45113" s="441"/>
    </row>
    <row r="45114" spans="25:27" x14ac:dyDescent="0.2">
      <c r="Y45114" s="396"/>
      <c r="Z45114" s="396"/>
      <c r="AA45114" s="441"/>
    </row>
    <row r="45115" spans="25:27" x14ac:dyDescent="0.2">
      <c r="Y45115" s="396"/>
      <c r="Z45115" s="396"/>
      <c r="AA45115" s="441"/>
    </row>
    <row r="45116" spans="25:27" x14ac:dyDescent="0.2">
      <c r="Y45116" s="396"/>
      <c r="Z45116" s="396"/>
      <c r="AA45116" s="441"/>
    </row>
    <row r="45117" spans="25:27" x14ac:dyDescent="0.2">
      <c r="Y45117" s="396"/>
      <c r="Z45117" s="396"/>
      <c r="AA45117" s="441"/>
    </row>
    <row r="45118" spans="25:27" x14ac:dyDescent="0.2">
      <c r="Y45118" s="396"/>
      <c r="Z45118" s="396"/>
      <c r="AA45118" s="441"/>
    </row>
    <row r="45119" spans="25:27" x14ac:dyDescent="0.2">
      <c r="Y45119" s="396"/>
      <c r="Z45119" s="396"/>
      <c r="AA45119" s="441"/>
    </row>
    <row r="45120" spans="25:27" x14ac:dyDescent="0.2">
      <c r="Y45120" s="396"/>
      <c r="Z45120" s="396"/>
      <c r="AA45120" s="441"/>
    </row>
    <row r="45121" spans="25:27" x14ac:dyDescent="0.2">
      <c r="Y45121" s="396"/>
      <c r="Z45121" s="396"/>
      <c r="AA45121" s="441"/>
    </row>
    <row r="45122" spans="25:27" x14ac:dyDescent="0.2">
      <c r="Y45122" s="396"/>
      <c r="Z45122" s="396"/>
      <c r="AA45122" s="441"/>
    </row>
    <row r="45123" spans="25:27" x14ac:dyDescent="0.2">
      <c r="Y45123" s="396"/>
      <c r="Z45123" s="396"/>
      <c r="AA45123" s="441"/>
    </row>
    <row r="45124" spans="25:27" x14ac:dyDescent="0.2">
      <c r="Y45124" s="396"/>
      <c r="Z45124" s="396"/>
      <c r="AA45124" s="441"/>
    </row>
    <row r="45125" spans="25:27" x14ac:dyDescent="0.2">
      <c r="Y45125" s="396"/>
      <c r="Z45125" s="396"/>
      <c r="AA45125" s="441"/>
    </row>
    <row r="45126" spans="25:27" x14ac:dyDescent="0.2">
      <c r="Y45126" s="396"/>
      <c r="Z45126" s="396"/>
      <c r="AA45126" s="441"/>
    </row>
    <row r="45127" spans="25:27" x14ac:dyDescent="0.2">
      <c r="Y45127" s="396"/>
      <c r="Z45127" s="396"/>
      <c r="AA45127" s="441"/>
    </row>
    <row r="45128" spans="25:27" x14ac:dyDescent="0.2">
      <c r="Y45128" s="396"/>
      <c r="Z45128" s="396"/>
      <c r="AA45128" s="441"/>
    </row>
    <row r="45129" spans="25:27" x14ac:dyDescent="0.2">
      <c r="Y45129" s="396"/>
      <c r="Z45129" s="396"/>
      <c r="AA45129" s="441"/>
    </row>
    <row r="45130" spans="25:27" x14ac:dyDescent="0.2">
      <c r="Y45130" s="396"/>
      <c r="Z45130" s="396"/>
      <c r="AA45130" s="441"/>
    </row>
    <row r="45131" spans="25:27" x14ac:dyDescent="0.2">
      <c r="Y45131" s="396"/>
      <c r="Z45131" s="396"/>
      <c r="AA45131" s="441"/>
    </row>
    <row r="45132" spans="25:27" x14ac:dyDescent="0.2">
      <c r="Y45132" s="396"/>
      <c r="Z45132" s="396"/>
      <c r="AA45132" s="441"/>
    </row>
    <row r="45133" spans="25:27" x14ac:dyDescent="0.2">
      <c r="Y45133" s="396"/>
      <c r="Z45133" s="396"/>
      <c r="AA45133" s="441"/>
    </row>
    <row r="45134" spans="25:27" x14ac:dyDescent="0.2">
      <c r="Y45134" s="396"/>
      <c r="Z45134" s="396"/>
      <c r="AA45134" s="441"/>
    </row>
    <row r="45135" spans="25:27" x14ac:dyDescent="0.2">
      <c r="Y45135" s="396"/>
      <c r="Z45135" s="396"/>
      <c r="AA45135" s="441"/>
    </row>
    <row r="45136" spans="25:27" x14ac:dyDescent="0.2">
      <c r="Y45136" s="396"/>
      <c r="Z45136" s="396"/>
      <c r="AA45136" s="441"/>
    </row>
    <row r="45137" spans="25:27" x14ac:dyDescent="0.2">
      <c r="Y45137" s="396"/>
      <c r="Z45137" s="396"/>
      <c r="AA45137" s="441"/>
    </row>
    <row r="45138" spans="25:27" x14ac:dyDescent="0.2">
      <c r="Y45138" s="396"/>
      <c r="Z45138" s="396"/>
      <c r="AA45138" s="441"/>
    </row>
    <row r="45139" spans="25:27" x14ac:dyDescent="0.2">
      <c r="Y45139" s="396"/>
      <c r="Z45139" s="396"/>
      <c r="AA45139" s="441"/>
    </row>
    <row r="45140" spans="25:27" x14ac:dyDescent="0.2">
      <c r="Y45140" s="396"/>
      <c r="Z45140" s="396"/>
      <c r="AA45140" s="441"/>
    </row>
    <row r="45141" spans="25:27" x14ac:dyDescent="0.2">
      <c r="Y45141" s="396"/>
      <c r="Z45141" s="396"/>
      <c r="AA45141" s="441"/>
    </row>
    <row r="45142" spans="25:27" x14ac:dyDescent="0.2">
      <c r="Y45142" s="396"/>
      <c r="Z45142" s="396"/>
      <c r="AA45142" s="441"/>
    </row>
    <row r="45143" spans="25:27" x14ac:dyDescent="0.2">
      <c r="Y45143" s="396"/>
      <c r="Z45143" s="396"/>
      <c r="AA45143" s="441"/>
    </row>
    <row r="45144" spans="25:27" x14ac:dyDescent="0.2">
      <c r="Y45144" s="396"/>
      <c r="Z45144" s="396"/>
      <c r="AA45144" s="441"/>
    </row>
    <row r="45145" spans="25:27" x14ac:dyDescent="0.2">
      <c r="Y45145" s="396"/>
      <c r="Z45145" s="396"/>
      <c r="AA45145" s="441"/>
    </row>
    <row r="45146" spans="25:27" x14ac:dyDescent="0.2">
      <c r="Y45146" s="396"/>
      <c r="Z45146" s="396"/>
      <c r="AA45146" s="441"/>
    </row>
    <row r="45147" spans="25:27" x14ac:dyDescent="0.2">
      <c r="Y45147" s="396"/>
      <c r="Z45147" s="396"/>
      <c r="AA45147" s="441"/>
    </row>
    <row r="45148" spans="25:27" x14ac:dyDescent="0.2">
      <c r="Y45148" s="396"/>
      <c r="Z45148" s="396"/>
      <c r="AA45148" s="441"/>
    </row>
    <row r="45149" spans="25:27" x14ac:dyDescent="0.2">
      <c r="Y45149" s="396"/>
      <c r="Z45149" s="396"/>
      <c r="AA45149" s="441"/>
    </row>
    <row r="45150" spans="25:27" x14ac:dyDescent="0.2">
      <c r="Y45150" s="396"/>
      <c r="Z45150" s="396"/>
      <c r="AA45150" s="441"/>
    </row>
    <row r="45151" spans="25:27" x14ac:dyDescent="0.2">
      <c r="Y45151" s="396"/>
      <c r="Z45151" s="396"/>
      <c r="AA45151" s="441"/>
    </row>
    <row r="45152" spans="25:27" x14ac:dyDescent="0.2">
      <c r="Y45152" s="396"/>
      <c r="Z45152" s="396"/>
      <c r="AA45152" s="441"/>
    </row>
    <row r="45153" spans="25:27" x14ac:dyDescent="0.2">
      <c r="Y45153" s="396"/>
      <c r="Z45153" s="396"/>
      <c r="AA45153" s="441"/>
    </row>
    <row r="45154" spans="25:27" x14ac:dyDescent="0.2">
      <c r="Y45154" s="396"/>
      <c r="Z45154" s="396"/>
      <c r="AA45154" s="441"/>
    </row>
    <row r="45155" spans="25:27" x14ac:dyDescent="0.2">
      <c r="Y45155" s="396"/>
      <c r="Z45155" s="396"/>
      <c r="AA45155" s="441"/>
    </row>
    <row r="45156" spans="25:27" x14ac:dyDescent="0.2">
      <c r="Y45156" s="396"/>
      <c r="Z45156" s="396"/>
      <c r="AA45156" s="441"/>
    </row>
    <row r="45157" spans="25:27" x14ac:dyDescent="0.2">
      <c r="Y45157" s="396"/>
      <c r="Z45157" s="396"/>
      <c r="AA45157" s="441"/>
    </row>
    <row r="45158" spans="25:27" x14ac:dyDescent="0.2">
      <c r="Y45158" s="396"/>
      <c r="Z45158" s="396"/>
      <c r="AA45158" s="441"/>
    </row>
    <row r="45159" spans="25:27" x14ac:dyDescent="0.2">
      <c r="Y45159" s="396"/>
      <c r="Z45159" s="396"/>
      <c r="AA45159" s="441"/>
    </row>
    <row r="45160" spans="25:27" x14ac:dyDescent="0.2">
      <c r="Y45160" s="396"/>
      <c r="Z45160" s="396"/>
      <c r="AA45160" s="441"/>
    </row>
    <row r="45161" spans="25:27" x14ac:dyDescent="0.2">
      <c r="Y45161" s="396"/>
      <c r="Z45161" s="396"/>
      <c r="AA45161" s="441"/>
    </row>
    <row r="45162" spans="25:27" x14ac:dyDescent="0.2">
      <c r="Y45162" s="396"/>
      <c r="Z45162" s="396"/>
      <c r="AA45162" s="441"/>
    </row>
    <row r="45163" spans="25:27" x14ac:dyDescent="0.2">
      <c r="Y45163" s="396"/>
      <c r="Z45163" s="396"/>
      <c r="AA45163" s="441"/>
    </row>
    <row r="45164" spans="25:27" x14ac:dyDescent="0.2">
      <c r="Y45164" s="396"/>
      <c r="Z45164" s="396"/>
      <c r="AA45164" s="441"/>
    </row>
    <row r="45165" spans="25:27" x14ac:dyDescent="0.2">
      <c r="Y45165" s="396"/>
      <c r="Z45165" s="396"/>
      <c r="AA45165" s="441"/>
    </row>
    <row r="45166" spans="25:27" x14ac:dyDescent="0.2">
      <c r="Y45166" s="396"/>
      <c r="Z45166" s="396"/>
      <c r="AA45166" s="441"/>
    </row>
    <row r="45167" spans="25:27" x14ac:dyDescent="0.2">
      <c r="Y45167" s="396"/>
      <c r="Z45167" s="396"/>
      <c r="AA45167" s="441"/>
    </row>
    <row r="45168" spans="25:27" x14ac:dyDescent="0.2">
      <c r="Y45168" s="396"/>
      <c r="Z45168" s="396"/>
      <c r="AA45168" s="441"/>
    </row>
    <row r="45169" spans="25:27" x14ac:dyDescent="0.2">
      <c r="Y45169" s="396"/>
      <c r="Z45169" s="396"/>
      <c r="AA45169" s="441"/>
    </row>
    <row r="45170" spans="25:27" x14ac:dyDescent="0.2">
      <c r="Y45170" s="396"/>
      <c r="Z45170" s="396"/>
      <c r="AA45170" s="441"/>
    </row>
    <row r="45171" spans="25:27" x14ac:dyDescent="0.2">
      <c r="Y45171" s="396"/>
      <c r="Z45171" s="396"/>
      <c r="AA45171" s="441"/>
    </row>
    <row r="45172" spans="25:27" x14ac:dyDescent="0.2">
      <c r="Y45172" s="396"/>
      <c r="Z45172" s="396"/>
      <c r="AA45172" s="441"/>
    </row>
    <row r="45173" spans="25:27" x14ac:dyDescent="0.2">
      <c r="Y45173" s="396"/>
      <c r="Z45173" s="396"/>
      <c r="AA45173" s="441"/>
    </row>
    <row r="45174" spans="25:27" x14ac:dyDescent="0.2">
      <c r="Y45174" s="396"/>
      <c r="Z45174" s="396"/>
      <c r="AA45174" s="441"/>
    </row>
    <row r="45175" spans="25:27" x14ac:dyDescent="0.2">
      <c r="Y45175" s="396"/>
      <c r="Z45175" s="396"/>
      <c r="AA45175" s="441"/>
    </row>
    <row r="45176" spans="25:27" x14ac:dyDescent="0.2">
      <c r="Y45176" s="396"/>
      <c r="Z45176" s="396"/>
      <c r="AA45176" s="441"/>
    </row>
    <row r="45177" spans="25:27" x14ac:dyDescent="0.2">
      <c r="Y45177" s="396"/>
      <c r="Z45177" s="396"/>
      <c r="AA45177" s="441"/>
    </row>
    <row r="45178" spans="25:27" x14ac:dyDescent="0.2">
      <c r="Y45178" s="396"/>
      <c r="Z45178" s="396"/>
      <c r="AA45178" s="441"/>
    </row>
    <row r="45179" spans="25:27" x14ac:dyDescent="0.2">
      <c r="Y45179" s="396"/>
      <c r="Z45179" s="396"/>
      <c r="AA45179" s="441"/>
    </row>
    <row r="45180" spans="25:27" x14ac:dyDescent="0.2">
      <c r="Y45180" s="396"/>
      <c r="Z45180" s="396"/>
      <c r="AA45180" s="441"/>
    </row>
    <row r="45181" spans="25:27" x14ac:dyDescent="0.2">
      <c r="Y45181" s="396"/>
      <c r="Z45181" s="396"/>
      <c r="AA45181" s="441"/>
    </row>
    <row r="45182" spans="25:27" x14ac:dyDescent="0.2">
      <c r="Y45182" s="396"/>
      <c r="Z45182" s="396"/>
      <c r="AA45182" s="441"/>
    </row>
    <row r="45183" spans="25:27" x14ac:dyDescent="0.2">
      <c r="Y45183" s="396"/>
      <c r="Z45183" s="396"/>
      <c r="AA45183" s="441"/>
    </row>
    <row r="45184" spans="25:27" x14ac:dyDescent="0.2">
      <c r="Y45184" s="396"/>
      <c r="Z45184" s="396"/>
      <c r="AA45184" s="441"/>
    </row>
    <row r="45185" spans="25:27" x14ac:dyDescent="0.2">
      <c r="Y45185" s="396"/>
      <c r="Z45185" s="396"/>
      <c r="AA45185" s="441"/>
    </row>
    <row r="45186" spans="25:27" x14ac:dyDescent="0.2">
      <c r="Y45186" s="396"/>
      <c r="Z45186" s="396"/>
      <c r="AA45186" s="441"/>
    </row>
    <row r="45187" spans="25:27" x14ac:dyDescent="0.2">
      <c r="Y45187" s="396"/>
      <c r="Z45187" s="396"/>
      <c r="AA45187" s="441"/>
    </row>
    <row r="45188" spans="25:27" x14ac:dyDescent="0.2">
      <c r="Y45188" s="396"/>
      <c r="Z45188" s="396"/>
      <c r="AA45188" s="441"/>
    </row>
    <row r="45189" spans="25:27" x14ac:dyDescent="0.2">
      <c r="Y45189" s="396"/>
      <c r="Z45189" s="396"/>
      <c r="AA45189" s="441"/>
    </row>
    <row r="45190" spans="25:27" x14ac:dyDescent="0.2">
      <c r="Y45190" s="396"/>
      <c r="Z45190" s="396"/>
      <c r="AA45190" s="441"/>
    </row>
    <row r="45191" spans="25:27" x14ac:dyDescent="0.2">
      <c r="Y45191" s="396"/>
      <c r="Z45191" s="396"/>
      <c r="AA45191" s="441"/>
    </row>
    <row r="45192" spans="25:27" x14ac:dyDescent="0.2">
      <c r="Y45192" s="396"/>
      <c r="Z45192" s="396"/>
      <c r="AA45192" s="441"/>
    </row>
    <row r="45193" spans="25:27" x14ac:dyDescent="0.2">
      <c r="Y45193" s="396"/>
      <c r="Z45193" s="396"/>
      <c r="AA45193" s="441"/>
    </row>
    <row r="45194" spans="25:27" x14ac:dyDescent="0.2">
      <c r="Y45194" s="396"/>
      <c r="Z45194" s="396"/>
      <c r="AA45194" s="441"/>
    </row>
    <row r="45195" spans="25:27" x14ac:dyDescent="0.2">
      <c r="Y45195" s="396"/>
      <c r="Z45195" s="396"/>
      <c r="AA45195" s="441"/>
    </row>
    <row r="45196" spans="25:27" x14ac:dyDescent="0.2">
      <c r="Y45196" s="396"/>
      <c r="Z45196" s="396"/>
      <c r="AA45196" s="441"/>
    </row>
    <row r="45197" spans="25:27" x14ac:dyDescent="0.2">
      <c r="Y45197" s="396"/>
      <c r="Z45197" s="396"/>
      <c r="AA45197" s="441"/>
    </row>
    <row r="45198" spans="25:27" x14ac:dyDescent="0.2">
      <c r="Y45198" s="396"/>
      <c r="Z45198" s="396"/>
      <c r="AA45198" s="441"/>
    </row>
    <row r="45199" spans="25:27" x14ac:dyDescent="0.2">
      <c r="Y45199" s="396"/>
      <c r="Z45199" s="396"/>
      <c r="AA45199" s="441"/>
    </row>
    <row r="45200" spans="25:27" x14ac:dyDescent="0.2">
      <c r="Y45200" s="396"/>
      <c r="Z45200" s="396"/>
      <c r="AA45200" s="441"/>
    </row>
    <row r="45201" spans="25:27" x14ac:dyDescent="0.2">
      <c r="Y45201" s="396"/>
      <c r="Z45201" s="396"/>
      <c r="AA45201" s="441"/>
    </row>
    <row r="45202" spans="25:27" x14ac:dyDescent="0.2">
      <c r="Y45202" s="396"/>
      <c r="Z45202" s="396"/>
      <c r="AA45202" s="441"/>
    </row>
    <row r="45203" spans="25:27" x14ac:dyDescent="0.2">
      <c r="Y45203" s="396"/>
      <c r="Z45203" s="396"/>
      <c r="AA45203" s="441"/>
    </row>
    <row r="45204" spans="25:27" x14ac:dyDescent="0.2">
      <c r="Y45204" s="396"/>
      <c r="Z45204" s="396"/>
      <c r="AA45204" s="441"/>
    </row>
    <row r="45205" spans="25:27" x14ac:dyDescent="0.2">
      <c r="Y45205" s="396"/>
      <c r="Z45205" s="396"/>
      <c r="AA45205" s="441"/>
    </row>
    <row r="45206" spans="25:27" x14ac:dyDescent="0.2">
      <c r="Y45206" s="396"/>
      <c r="Z45206" s="396"/>
      <c r="AA45206" s="441"/>
    </row>
    <row r="45207" spans="25:27" x14ac:dyDescent="0.2">
      <c r="Y45207" s="396"/>
      <c r="Z45207" s="396"/>
      <c r="AA45207" s="441"/>
    </row>
    <row r="45208" spans="25:27" x14ac:dyDescent="0.2">
      <c r="Y45208" s="396"/>
      <c r="Z45208" s="396"/>
      <c r="AA45208" s="441"/>
    </row>
    <row r="45209" spans="25:27" x14ac:dyDescent="0.2">
      <c r="Y45209" s="396"/>
      <c r="Z45209" s="396"/>
      <c r="AA45209" s="441"/>
    </row>
    <row r="45210" spans="25:27" x14ac:dyDescent="0.2">
      <c r="Y45210" s="396"/>
      <c r="Z45210" s="396"/>
      <c r="AA45210" s="441"/>
    </row>
    <row r="45211" spans="25:27" x14ac:dyDescent="0.2">
      <c r="Y45211" s="396"/>
      <c r="Z45211" s="396"/>
      <c r="AA45211" s="441"/>
    </row>
    <row r="45212" spans="25:27" x14ac:dyDescent="0.2">
      <c r="Y45212" s="396"/>
      <c r="Z45212" s="396"/>
      <c r="AA45212" s="441"/>
    </row>
    <row r="45213" spans="25:27" x14ac:dyDescent="0.2">
      <c r="Y45213" s="396"/>
      <c r="Z45213" s="396"/>
      <c r="AA45213" s="441"/>
    </row>
    <row r="45214" spans="25:27" x14ac:dyDescent="0.2">
      <c r="Y45214" s="396"/>
      <c r="Z45214" s="396"/>
      <c r="AA45214" s="441"/>
    </row>
    <row r="45215" spans="25:27" x14ac:dyDescent="0.2">
      <c r="Y45215" s="396"/>
      <c r="Z45215" s="396"/>
      <c r="AA45215" s="441"/>
    </row>
    <row r="45216" spans="25:27" x14ac:dyDescent="0.2">
      <c r="Y45216" s="396"/>
      <c r="Z45216" s="396"/>
      <c r="AA45216" s="441"/>
    </row>
    <row r="45217" spans="25:27" x14ac:dyDescent="0.2">
      <c r="Y45217" s="396"/>
      <c r="Z45217" s="396"/>
      <c r="AA45217" s="441"/>
    </row>
    <row r="45218" spans="25:27" x14ac:dyDescent="0.2">
      <c r="Y45218" s="396"/>
      <c r="Z45218" s="396"/>
      <c r="AA45218" s="441"/>
    </row>
    <row r="45219" spans="25:27" x14ac:dyDescent="0.2">
      <c r="Y45219" s="396"/>
      <c r="Z45219" s="396"/>
      <c r="AA45219" s="441"/>
    </row>
    <row r="45220" spans="25:27" x14ac:dyDescent="0.2">
      <c r="Y45220" s="396"/>
      <c r="Z45220" s="396"/>
      <c r="AA45220" s="441"/>
    </row>
    <row r="45221" spans="25:27" x14ac:dyDescent="0.2">
      <c r="Y45221" s="396"/>
      <c r="Z45221" s="396"/>
      <c r="AA45221" s="441"/>
    </row>
    <row r="45222" spans="25:27" x14ac:dyDescent="0.2">
      <c r="Y45222" s="396"/>
      <c r="Z45222" s="396"/>
      <c r="AA45222" s="441"/>
    </row>
    <row r="45223" spans="25:27" x14ac:dyDescent="0.2">
      <c r="Y45223" s="396"/>
      <c r="Z45223" s="396"/>
      <c r="AA45223" s="441"/>
    </row>
    <row r="45224" spans="25:27" x14ac:dyDescent="0.2">
      <c r="Y45224" s="396"/>
      <c r="Z45224" s="396"/>
      <c r="AA45224" s="441"/>
    </row>
    <row r="45225" spans="25:27" x14ac:dyDescent="0.2">
      <c r="Y45225" s="396"/>
      <c r="Z45225" s="396"/>
      <c r="AA45225" s="441"/>
    </row>
    <row r="45226" spans="25:27" x14ac:dyDescent="0.2">
      <c r="Y45226" s="396"/>
      <c r="Z45226" s="396"/>
      <c r="AA45226" s="441"/>
    </row>
    <row r="45227" spans="25:27" x14ac:dyDescent="0.2">
      <c r="Y45227" s="396"/>
      <c r="Z45227" s="396"/>
      <c r="AA45227" s="441"/>
    </row>
    <row r="45228" spans="25:27" x14ac:dyDescent="0.2">
      <c r="Y45228" s="396"/>
      <c r="Z45228" s="396"/>
      <c r="AA45228" s="441"/>
    </row>
    <row r="45229" spans="25:27" x14ac:dyDescent="0.2">
      <c r="Y45229" s="396"/>
      <c r="Z45229" s="396"/>
      <c r="AA45229" s="441"/>
    </row>
    <row r="45230" spans="25:27" x14ac:dyDescent="0.2">
      <c r="Y45230" s="396"/>
      <c r="Z45230" s="396"/>
      <c r="AA45230" s="441"/>
    </row>
    <row r="45231" spans="25:27" x14ac:dyDescent="0.2">
      <c r="Y45231" s="396"/>
      <c r="Z45231" s="396"/>
      <c r="AA45231" s="441"/>
    </row>
    <row r="45232" spans="25:27" x14ac:dyDescent="0.2">
      <c r="Y45232" s="396"/>
      <c r="Z45232" s="396"/>
      <c r="AA45232" s="441"/>
    </row>
    <row r="45233" spans="25:27" x14ac:dyDescent="0.2">
      <c r="Y45233" s="396"/>
      <c r="Z45233" s="396"/>
      <c r="AA45233" s="441"/>
    </row>
    <row r="45234" spans="25:27" x14ac:dyDescent="0.2">
      <c r="Y45234" s="396"/>
      <c r="Z45234" s="396"/>
      <c r="AA45234" s="441"/>
    </row>
    <row r="45235" spans="25:27" x14ac:dyDescent="0.2">
      <c r="Y45235" s="396"/>
      <c r="Z45235" s="396"/>
      <c r="AA45235" s="441"/>
    </row>
    <row r="45236" spans="25:27" x14ac:dyDescent="0.2">
      <c r="Y45236" s="396"/>
      <c r="Z45236" s="396"/>
      <c r="AA45236" s="441"/>
    </row>
    <row r="45237" spans="25:27" x14ac:dyDescent="0.2">
      <c r="Y45237" s="396"/>
      <c r="Z45237" s="396"/>
      <c r="AA45237" s="441"/>
    </row>
    <row r="45238" spans="25:27" x14ac:dyDescent="0.2">
      <c r="Y45238" s="396"/>
      <c r="Z45238" s="396"/>
      <c r="AA45238" s="441"/>
    </row>
    <row r="45239" spans="25:27" x14ac:dyDescent="0.2">
      <c r="Y45239" s="396"/>
      <c r="Z45239" s="396"/>
      <c r="AA45239" s="441"/>
    </row>
    <row r="45240" spans="25:27" x14ac:dyDescent="0.2">
      <c r="Y45240" s="396"/>
      <c r="Z45240" s="396"/>
      <c r="AA45240" s="441"/>
    </row>
    <row r="45241" spans="25:27" x14ac:dyDescent="0.2">
      <c r="Y45241" s="396"/>
      <c r="Z45241" s="396"/>
      <c r="AA45241" s="441"/>
    </row>
    <row r="45242" spans="25:27" x14ac:dyDescent="0.2">
      <c r="Y45242" s="396"/>
      <c r="Z45242" s="396"/>
      <c r="AA45242" s="441"/>
    </row>
    <row r="45243" spans="25:27" x14ac:dyDescent="0.2">
      <c r="Y45243" s="396"/>
      <c r="Z45243" s="396"/>
      <c r="AA45243" s="441"/>
    </row>
    <row r="45244" spans="25:27" x14ac:dyDescent="0.2">
      <c r="Y45244" s="396"/>
      <c r="Z45244" s="396"/>
      <c r="AA45244" s="441"/>
    </row>
    <row r="45245" spans="25:27" x14ac:dyDescent="0.2">
      <c r="Y45245" s="396"/>
      <c r="Z45245" s="396"/>
      <c r="AA45245" s="441"/>
    </row>
    <row r="45246" spans="25:27" x14ac:dyDescent="0.2">
      <c r="Y45246" s="396"/>
      <c r="Z45246" s="396"/>
      <c r="AA45246" s="441"/>
    </row>
    <row r="45247" spans="25:27" x14ac:dyDescent="0.2">
      <c r="Y45247" s="396"/>
      <c r="Z45247" s="396"/>
      <c r="AA45247" s="441"/>
    </row>
    <row r="45248" spans="25:27" x14ac:dyDescent="0.2">
      <c r="Y45248" s="396"/>
      <c r="Z45248" s="396"/>
      <c r="AA45248" s="441"/>
    </row>
    <row r="45249" spans="25:27" x14ac:dyDescent="0.2">
      <c r="Y45249" s="396"/>
      <c r="Z45249" s="396"/>
      <c r="AA45249" s="441"/>
    </row>
    <row r="45250" spans="25:27" x14ac:dyDescent="0.2">
      <c r="Y45250" s="396"/>
      <c r="Z45250" s="396"/>
      <c r="AA45250" s="441"/>
    </row>
    <row r="45251" spans="25:27" x14ac:dyDescent="0.2">
      <c r="Y45251" s="396"/>
      <c r="Z45251" s="396"/>
      <c r="AA45251" s="441"/>
    </row>
    <row r="45252" spans="25:27" x14ac:dyDescent="0.2">
      <c r="Y45252" s="396"/>
      <c r="Z45252" s="396"/>
      <c r="AA45252" s="441"/>
    </row>
    <row r="45253" spans="25:27" x14ac:dyDescent="0.2">
      <c r="Y45253" s="396"/>
      <c r="Z45253" s="396"/>
      <c r="AA45253" s="441"/>
    </row>
    <row r="45254" spans="25:27" x14ac:dyDescent="0.2">
      <c r="Y45254" s="396"/>
      <c r="Z45254" s="396"/>
      <c r="AA45254" s="441"/>
    </row>
    <row r="45255" spans="25:27" x14ac:dyDescent="0.2">
      <c r="Y45255" s="396"/>
      <c r="Z45255" s="396"/>
      <c r="AA45255" s="441"/>
    </row>
    <row r="45256" spans="25:27" x14ac:dyDescent="0.2">
      <c r="Y45256" s="396"/>
      <c r="Z45256" s="396"/>
      <c r="AA45256" s="441"/>
    </row>
    <row r="45257" spans="25:27" x14ac:dyDescent="0.2">
      <c r="Y45257" s="396"/>
      <c r="Z45257" s="396"/>
      <c r="AA45257" s="441"/>
    </row>
    <row r="45258" spans="25:27" x14ac:dyDescent="0.2">
      <c r="Y45258" s="396"/>
      <c r="Z45258" s="396"/>
      <c r="AA45258" s="441"/>
    </row>
    <row r="45259" spans="25:27" x14ac:dyDescent="0.2">
      <c r="Y45259" s="396"/>
      <c r="Z45259" s="396"/>
      <c r="AA45259" s="441"/>
    </row>
    <row r="45260" spans="25:27" x14ac:dyDescent="0.2">
      <c r="Y45260" s="396"/>
      <c r="Z45260" s="396"/>
      <c r="AA45260" s="441"/>
    </row>
    <row r="45261" spans="25:27" x14ac:dyDescent="0.2">
      <c r="Y45261" s="396"/>
      <c r="Z45261" s="396"/>
      <c r="AA45261" s="441"/>
    </row>
    <row r="45262" spans="25:27" x14ac:dyDescent="0.2">
      <c r="Y45262" s="396"/>
      <c r="Z45262" s="396"/>
      <c r="AA45262" s="441"/>
    </row>
    <row r="45263" spans="25:27" x14ac:dyDescent="0.2">
      <c r="Y45263" s="396"/>
      <c r="Z45263" s="396"/>
      <c r="AA45263" s="441"/>
    </row>
    <row r="45264" spans="25:27" x14ac:dyDescent="0.2">
      <c r="Y45264" s="396"/>
      <c r="Z45264" s="396"/>
      <c r="AA45264" s="441"/>
    </row>
    <row r="45265" spans="25:27" x14ac:dyDescent="0.2">
      <c r="Y45265" s="396"/>
      <c r="Z45265" s="396"/>
      <c r="AA45265" s="441"/>
    </row>
    <row r="45266" spans="25:27" x14ac:dyDescent="0.2">
      <c r="Y45266" s="396"/>
      <c r="Z45266" s="396"/>
      <c r="AA45266" s="441"/>
    </row>
    <row r="45267" spans="25:27" x14ac:dyDescent="0.2">
      <c r="Y45267" s="396"/>
      <c r="Z45267" s="396"/>
      <c r="AA45267" s="441"/>
    </row>
    <row r="45268" spans="25:27" x14ac:dyDescent="0.2">
      <c r="Y45268" s="396"/>
      <c r="Z45268" s="396"/>
      <c r="AA45268" s="441"/>
    </row>
    <row r="45269" spans="25:27" x14ac:dyDescent="0.2">
      <c r="Y45269" s="396"/>
      <c r="Z45269" s="396"/>
      <c r="AA45269" s="441"/>
    </row>
    <row r="45270" spans="25:27" x14ac:dyDescent="0.2">
      <c r="Y45270" s="396"/>
      <c r="Z45270" s="396"/>
      <c r="AA45270" s="441"/>
    </row>
    <row r="45271" spans="25:27" x14ac:dyDescent="0.2">
      <c r="Y45271" s="396"/>
      <c r="Z45271" s="396"/>
      <c r="AA45271" s="441"/>
    </row>
    <row r="45272" spans="25:27" x14ac:dyDescent="0.2">
      <c r="Y45272" s="396"/>
      <c r="Z45272" s="396"/>
      <c r="AA45272" s="441"/>
    </row>
    <row r="45273" spans="25:27" x14ac:dyDescent="0.2">
      <c r="Y45273" s="396"/>
      <c r="Z45273" s="396"/>
      <c r="AA45273" s="441"/>
    </row>
    <row r="45274" spans="25:27" x14ac:dyDescent="0.2">
      <c r="Y45274" s="396"/>
      <c r="Z45274" s="396"/>
      <c r="AA45274" s="441"/>
    </row>
    <row r="45275" spans="25:27" x14ac:dyDescent="0.2">
      <c r="Y45275" s="396"/>
      <c r="Z45275" s="396"/>
      <c r="AA45275" s="441"/>
    </row>
    <row r="45276" spans="25:27" x14ac:dyDescent="0.2">
      <c r="Y45276" s="396"/>
      <c r="Z45276" s="396"/>
      <c r="AA45276" s="441"/>
    </row>
    <row r="45277" spans="25:27" x14ac:dyDescent="0.2">
      <c r="Y45277" s="396"/>
      <c r="Z45277" s="396"/>
      <c r="AA45277" s="441"/>
    </row>
    <row r="45278" spans="25:27" x14ac:dyDescent="0.2">
      <c r="Y45278" s="396"/>
      <c r="Z45278" s="396"/>
      <c r="AA45278" s="441"/>
    </row>
    <row r="45279" spans="25:27" x14ac:dyDescent="0.2">
      <c r="Y45279" s="396"/>
      <c r="Z45279" s="396"/>
      <c r="AA45279" s="441"/>
    </row>
    <row r="45280" spans="25:27" x14ac:dyDescent="0.2">
      <c r="Y45280" s="396"/>
      <c r="Z45280" s="396"/>
      <c r="AA45280" s="441"/>
    </row>
    <row r="45281" spans="25:27" x14ac:dyDescent="0.2">
      <c r="Y45281" s="396"/>
      <c r="Z45281" s="396"/>
      <c r="AA45281" s="441"/>
    </row>
    <row r="45282" spans="25:27" x14ac:dyDescent="0.2">
      <c r="Y45282" s="396"/>
      <c r="Z45282" s="396"/>
      <c r="AA45282" s="441"/>
    </row>
    <row r="45283" spans="25:27" x14ac:dyDescent="0.2">
      <c r="Y45283" s="396"/>
      <c r="Z45283" s="396"/>
      <c r="AA45283" s="441"/>
    </row>
    <row r="45284" spans="25:27" x14ac:dyDescent="0.2">
      <c r="Y45284" s="396"/>
      <c r="Z45284" s="396"/>
      <c r="AA45284" s="441"/>
    </row>
    <row r="45285" spans="25:27" x14ac:dyDescent="0.2">
      <c r="Y45285" s="396"/>
      <c r="Z45285" s="396"/>
      <c r="AA45285" s="441"/>
    </row>
    <row r="45286" spans="25:27" x14ac:dyDescent="0.2">
      <c r="Y45286" s="396"/>
      <c r="Z45286" s="396"/>
      <c r="AA45286" s="441"/>
    </row>
    <row r="45287" spans="25:27" x14ac:dyDescent="0.2">
      <c r="Y45287" s="396"/>
      <c r="Z45287" s="396"/>
      <c r="AA45287" s="441"/>
    </row>
    <row r="45288" spans="25:27" x14ac:dyDescent="0.2">
      <c r="Y45288" s="396"/>
      <c r="Z45288" s="396"/>
      <c r="AA45288" s="441"/>
    </row>
    <row r="45289" spans="25:27" x14ac:dyDescent="0.2">
      <c r="Y45289" s="396"/>
      <c r="Z45289" s="396"/>
      <c r="AA45289" s="441"/>
    </row>
    <row r="45290" spans="25:27" x14ac:dyDescent="0.2">
      <c r="Y45290" s="396"/>
      <c r="Z45290" s="396"/>
      <c r="AA45290" s="441"/>
    </row>
    <row r="45291" spans="25:27" x14ac:dyDescent="0.2">
      <c r="Y45291" s="396"/>
      <c r="Z45291" s="396"/>
      <c r="AA45291" s="441"/>
    </row>
    <row r="45292" spans="25:27" x14ac:dyDescent="0.2">
      <c r="Y45292" s="396"/>
      <c r="Z45292" s="396"/>
      <c r="AA45292" s="441"/>
    </row>
    <row r="45293" spans="25:27" x14ac:dyDescent="0.2">
      <c r="Y45293" s="396"/>
      <c r="Z45293" s="396"/>
      <c r="AA45293" s="441"/>
    </row>
    <row r="45294" spans="25:27" x14ac:dyDescent="0.2">
      <c r="Y45294" s="396"/>
      <c r="Z45294" s="396"/>
      <c r="AA45294" s="441"/>
    </row>
    <row r="45295" spans="25:27" x14ac:dyDescent="0.2">
      <c r="Y45295" s="396"/>
      <c r="Z45295" s="396"/>
      <c r="AA45295" s="441"/>
    </row>
    <row r="45296" spans="25:27" x14ac:dyDescent="0.2">
      <c r="Y45296" s="396"/>
      <c r="Z45296" s="396"/>
      <c r="AA45296" s="441"/>
    </row>
    <row r="45297" spans="25:27" x14ac:dyDescent="0.2">
      <c r="Y45297" s="396"/>
      <c r="Z45297" s="396"/>
      <c r="AA45297" s="441"/>
    </row>
    <row r="45298" spans="25:27" x14ac:dyDescent="0.2">
      <c r="Y45298" s="396"/>
      <c r="Z45298" s="396"/>
      <c r="AA45298" s="441"/>
    </row>
    <row r="45299" spans="25:27" x14ac:dyDescent="0.2">
      <c r="Y45299" s="396"/>
      <c r="Z45299" s="396"/>
      <c r="AA45299" s="441"/>
    </row>
    <row r="45300" spans="25:27" x14ac:dyDescent="0.2">
      <c r="Y45300" s="396"/>
      <c r="Z45300" s="396"/>
      <c r="AA45300" s="441"/>
    </row>
    <row r="45301" spans="25:27" x14ac:dyDescent="0.2">
      <c r="Y45301" s="396"/>
      <c r="Z45301" s="396"/>
      <c r="AA45301" s="441"/>
    </row>
    <row r="45302" spans="25:27" x14ac:dyDescent="0.2">
      <c r="Y45302" s="396"/>
      <c r="Z45302" s="396"/>
      <c r="AA45302" s="441"/>
    </row>
    <row r="45303" spans="25:27" x14ac:dyDescent="0.2">
      <c r="Y45303" s="396"/>
      <c r="Z45303" s="396"/>
      <c r="AA45303" s="441"/>
    </row>
    <row r="45304" spans="25:27" x14ac:dyDescent="0.2">
      <c r="Y45304" s="396"/>
      <c r="Z45304" s="396"/>
      <c r="AA45304" s="441"/>
    </row>
    <row r="45305" spans="25:27" x14ac:dyDescent="0.2">
      <c r="Y45305" s="396"/>
      <c r="Z45305" s="396"/>
      <c r="AA45305" s="441"/>
    </row>
    <row r="45306" spans="25:27" x14ac:dyDescent="0.2">
      <c r="Y45306" s="396"/>
      <c r="Z45306" s="396"/>
      <c r="AA45306" s="441"/>
    </row>
    <row r="45307" spans="25:27" x14ac:dyDescent="0.2">
      <c r="Y45307" s="396"/>
      <c r="Z45307" s="396"/>
      <c r="AA45307" s="441"/>
    </row>
    <row r="45308" spans="25:27" x14ac:dyDescent="0.2">
      <c r="Y45308" s="396"/>
      <c r="Z45308" s="396"/>
      <c r="AA45308" s="441"/>
    </row>
    <row r="45309" spans="25:27" x14ac:dyDescent="0.2">
      <c r="Y45309" s="396"/>
      <c r="Z45309" s="396"/>
      <c r="AA45309" s="441"/>
    </row>
    <row r="45310" spans="25:27" x14ac:dyDescent="0.2">
      <c r="Y45310" s="396"/>
      <c r="Z45310" s="396"/>
      <c r="AA45310" s="441"/>
    </row>
    <row r="45311" spans="25:27" x14ac:dyDescent="0.2">
      <c r="Y45311" s="396"/>
      <c r="Z45311" s="396"/>
      <c r="AA45311" s="441"/>
    </row>
    <row r="45312" spans="25:27" x14ac:dyDescent="0.2">
      <c r="Y45312" s="396"/>
      <c r="Z45312" s="396"/>
      <c r="AA45312" s="441"/>
    </row>
    <row r="45313" spans="25:27" x14ac:dyDescent="0.2">
      <c r="Y45313" s="396"/>
      <c r="Z45313" s="396"/>
      <c r="AA45313" s="441"/>
    </row>
    <row r="45314" spans="25:27" x14ac:dyDescent="0.2">
      <c r="Y45314" s="396"/>
      <c r="Z45314" s="396"/>
      <c r="AA45314" s="441"/>
    </row>
    <row r="45315" spans="25:27" x14ac:dyDescent="0.2">
      <c r="Y45315" s="396"/>
      <c r="Z45315" s="396"/>
      <c r="AA45315" s="441"/>
    </row>
    <row r="45316" spans="25:27" x14ac:dyDescent="0.2">
      <c r="Y45316" s="396"/>
      <c r="Z45316" s="396"/>
      <c r="AA45316" s="441"/>
    </row>
    <row r="45317" spans="25:27" x14ac:dyDescent="0.2">
      <c r="Y45317" s="396"/>
      <c r="Z45317" s="396"/>
      <c r="AA45317" s="441"/>
    </row>
    <row r="45318" spans="25:27" x14ac:dyDescent="0.2">
      <c r="Y45318" s="396"/>
      <c r="Z45318" s="396"/>
      <c r="AA45318" s="441"/>
    </row>
    <row r="45319" spans="25:27" x14ac:dyDescent="0.2">
      <c r="Y45319" s="396"/>
      <c r="Z45319" s="396"/>
      <c r="AA45319" s="441"/>
    </row>
    <row r="45320" spans="25:27" x14ac:dyDescent="0.2">
      <c r="Y45320" s="396"/>
      <c r="Z45320" s="396"/>
      <c r="AA45320" s="441"/>
    </row>
    <row r="45321" spans="25:27" x14ac:dyDescent="0.2">
      <c r="Y45321" s="396"/>
      <c r="Z45321" s="396"/>
      <c r="AA45321" s="441"/>
    </row>
    <row r="45322" spans="25:27" x14ac:dyDescent="0.2">
      <c r="Y45322" s="396"/>
      <c r="Z45322" s="396"/>
      <c r="AA45322" s="441"/>
    </row>
    <row r="45323" spans="25:27" x14ac:dyDescent="0.2">
      <c r="Y45323" s="396"/>
      <c r="Z45323" s="396"/>
      <c r="AA45323" s="441"/>
    </row>
    <row r="45324" spans="25:27" x14ac:dyDescent="0.2">
      <c r="Y45324" s="396"/>
      <c r="Z45324" s="396"/>
      <c r="AA45324" s="441"/>
    </row>
    <row r="45325" spans="25:27" x14ac:dyDescent="0.2">
      <c r="Y45325" s="396"/>
      <c r="Z45325" s="396"/>
      <c r="AA45325" s="441"/>
    </row>
    <row r="45326" spans="25:27" x14ac:dyDescent="0.2">
      <c r="Y45326" s="396"/>
      <c r="Z45326" s="396"/>
      <c r="AA45326" s="441"/>
    </row>
    <row r="45327" spans="25:27" x14ac:dyDescent="0.2">
      <c r="Y45327" s="396"/>
      <c r="Z45327" s="396"/>
      <c r="AA45327" s="441"/>
    </row>
    <row r="45328" spans="25:27" x14ac:dyDescent="0.2">
      <c r="Y45328" s="396"/>
      <c r="Z45328" s="396"/>
      <c r="AA45328" s="441"/>
    </row>
    <row r="45329" spans="25:27" x14ac:dyDescent="0.2">
      <c r="Y45329" s="396"/>
      <c r="Z45329" s="396"/>
      <c r="AA45329" s="441"/>
    </row>
    <row r="45330" spans="25:27" x14ac:dyDescent="0.2">
      <c r="Y45330" s="396"/>
      <c r="Z45330" s="396"/>
      <c r="AA45330" s="441"/>
    </row>
    <row r="45331" spans="25:27" x14ac:dyDescent="0.2">
      <c r="Y45331" s="396"/>
      <c r="Z45331" s="396"/>
      <c r="AA45331" s="441"/>
    </row>
    <row r="45332" spans="25:27" x14ac:dyDescent="0.2">
      <c r="Y45332" s="396"/>
      <c r="Z45332" s="396"/>
      <c r="AA45332" s="441"/>
    </row>
    <row r="45333" spans="25:27" x14ac:dyDescent="0.2">
      <c r="Y45333" s="396"/>
      <c r="Z45333" s="396"/>
      <c r="AA45333" s="441"/>
    </row>
    <row r="45334" spans="25:27" x14ac:dyDescent="0.2">
      <c r="Y45334" s="396"/>
      <c r="Z45334" s="396"/>
      <c r="AA45334" s="441"/>
    </row>
    <row r="45335" spans="25:27" x14ac:dyDescent="0.2">
      <c r="Y45335" s="396"/>
      <c r="Z45335" s="396"/>
      <c r="AA45335" s="441"/>
    </row>
    <row r="45336" spans="25:27" x14ac:dyDescent="0.2">
      <c r="Y45336" s="396"/>
      <c r="Z45336" s="396"/>
      <c r="AA45336" s="441"/>
    </row>
    <row r="45337" spans="25:27" x14ac:dyDescent="0.2">
      <c r="Y45337" s="396"/>
      <c r="Z45337" s="396"/>
      <c r="AA45337" s="441"/>
    </row>
    <row r="45338" spans="25:27" x14ac:dyDescent="0.2">
      <c r="Y45338" s="396"/>
      <c r="Z45338" s="396"/>
      <c r="AA45338" s="441"/>
    </row>
    <row r="45339" spans="25:27" x14ac:dyDescent="0.2">
      <c r="Y45339" s="396"/>
      <c r="Z45339" s="396"/>
      <c r="AA45339" s="441"/>
    </row>
    <row r="45340" spans="25:27" x14ac:dyDescent="0.2">
      <c r="Y45340" s="396"/>
      <c r="Z45340" s="396"/>
      <c r="AA45340" s="441"/>
    </row>
    <row r="45341" spans="25:27" x14ac:dyDescent="0.2">
      <c r="Y45341" s="396"/>
      <c r="Z45341" s="396"/>
      <c r="AA45341" s="441"/>
    </row>
    <row r="45342" spans="25:27" x14ac:dyDescent="0.2">
      <c r="Y45342" s="396"/>
      <c r="Z45342" s="396"/>
      <c r="AA45342" s="441"/>
    </row>
    <row r="45343" spans="25:27" x14ac:dyDescent="0.2">
      <c r="Y45343" s="396"/>
      <c r="Z45343" s="396"/>
      <c r="AA45343" s="441"/>
    </row>
    <row r="45344" spans="25:27" x14ac:dyDescent="0.2">
      <c r="Y45344" s="396"/>
      <c r="Z45344" s="396"/>
      <c r="AA45344" s="441"/>
    </row>
    <row r="45345" spans="25:27" x14ac:dyDescent="0.2">
      <c r="Y45345" s="396"/>
      <c r="Z45345" s="396"/>
      <c r="AA45345" s="441"/>
    </row>
    <row r="45346" spans="25:27" x14ac:dyDescent="0.2">
      <c r="Y45346" s="396"/>
      <c r="Z45346" s="396"/>
      <c r="AA45346" s="441"/>
    </row>
    <row r="45347" spans="25:27" x14ac:dyDescent="0.2">
      <c r="Y45347" s="396"/>
      <c r="Z45347" s="396"/>
      <c r="AA45347" s="441"/>
    </row>
    <row r="45348" spans="25:27" x14ac:dyDescent="0.2">
      <c r="Y45348" s="396"/>
      <c r="Z45348" s="396"/>
      <c r="AA45348" s="441"/>
    </row>
    <row r="45349" spans="25:27" x14ac:dyDescent="0.2">
      <c r="Y45349" s="396"/>
      <c r="Z45349" s="396"/>
      <c r="AA45349" s="441"/>
    </row>
    <row r="45350" spans="25:27" x14ac:dyDescent="0.2">
      <c r="Y45350" s="396"/>
      <c r="Z45350" s="396"/>
      <c r="AA45350" s="441"/>
    </row>
    <row r="45351" spans="25:27" x14ac:dyDescent="0.2">
      <c r="Y45351" s="396"/>
      <c r="Z45351" s="396"/>
      <c r="AA45351" s="441"/>
    </row>
    <row r="45352" spans="25:27" x14ac:dyDescent="0.2">
      <c r="Y45352" s="396"/>
      <c r="Z45352" s="396"/>
      <c r="AA45352" s="441"/>
    </row>
    <row r="45353" spans="25:27" x14ac:dyDescent="0.2">
      <c r="Y45353" s="396"/>
      <c r="Z45353" s="396"/>
      <c r="AA45353" s="441"/>
    </row>
    <row r="45354" spans="25:27" x14ac:dyDescent="0.2">
      <c r="Y45354" s="396"/>
      <c r="Z45354" s="396"/>
      <c r="AA45354" s="441"/>
    </row>
    <row r="45355" spans="25:27" x14ac:dyDescent="0.2">
      <c r="Y45355" s="396"/>
      <c r="Z45355" s="396"/>
      <c r="AA45355" s="441"/>
    </row>
    <row r="45356" spans="25:27" x14ac:dyDescent="0.2">
      <c r="Y45356" s="396"/>
      <c r="Z45356" s="396"/>
      <c r="AA45356" s="441"/>
    </row>
    <row r="45357" spans="25:27" x14ac:dyDescent="0.2">
      <c r="Y45357" s="396"/>
      <c r="Z45357" s="396"/>
      <c r="AA45357" s="441"/>
    </row>
    <row r="45358" spans="25:27" x14ac:dyDescent="0.2">
      <c r="Y45358" s="396"/>
      <c r="Z45358" s="396"/>
      <c r="AA45358" s="441"/>
    </row>
    <row r="45359" spans="25:27" x14ac:dyDescent="0.2">
      <c r="Y45359" s="396"/>
      <c r="Z45359" s="396"/>
      <c r="AA45359" s="441"/>
    </row>
    <row r="45360" spans="25:27" x14ac:dyDescent="0.2">
      <c r="Y45360" s="396"/>
      <c r="Z45360" s="396"/>
      <c r="AA45360" s="441"/>
    </row>
    <row r="45361" spans="25:27" x14ac:dyDescent="0.2">
      <c r="Y45361" s="396"/>
      <c r="Z45361" s="396"/>
      <c r="AA45361" s="441"/>
    </row>
    <row r="45362" spans="25:27" x14ac:dyDescent="0.2">
      <c r="Y45362" s="396"/>
      <c r="Z45362" s="396"/>
      <c r="AA45362" s="441"/>
    </row>
    <row r="45363" spans="25:27" x14ac:dyDescent="0.2">
      <c r="Y45363" s="396"/>
      <c r="Z45363" s="396"/>
      <c r="AA45363" s="441"/>
    </row>
    <row r="45364" spans="25:27" x14ac:dyDescent="0.2">
      <c r="Y45364" s="396"/>
      <c r="Z45364" s="396"/>
      <c r="AA45364" s="441"/>
    </row>
    <row r="45365" spans="25:27" x14ac:dyDescent="0.2">
      <c r="Y45365" s="396"/>
      <c r="Z45365" s="396"/>
      <c r="AA45365" s="441"/>
    </row>
    <row r="45366" spans="25:27" x14ac:dyDescent="0.2">
      <c r="Y45366" s="396"/>
      <c r="Z45366" s="396"/>
      <c r="AA45366" s="441"/>
    </row>
    <row r="45367" spans="25:27" x14ac:dyDescent="0.2">
      <c r="Y45367" s="396"/>
      <c r="Z45367" s="396"/>
      <c r="AA45367" s="441"/>
    </row>
    <row r="45368" spans="25:27" x14ac:dyDescent="0.2">
      <c r="Y45368" s="396"/>
      <c r="Z45368" s="396"/>
      <c r="AA45368" s="441"/>
    </row>
    <row r="45369" spans="25:27" x14ac:dyDescent="0.2">
      <c r="Y45369" s="396"/>
      <c r="Z45369" s="396"/>
      <c r="AA45369" s="441"/>
    </row>
    <row r="45370" spans="25:27" x14ac:dyDescent="0.2">
      <c r="Y45370" s="396"/>
      <c r="Z45370" s="396"/>
      <c r="AA45370" s="441"/>
    </row>
    <row r="45371" spans="25:27" x14ac:dyDescent="0.2">
      <c r="Y45371" s="396"/>
      <c r="Z45371" s="396"/>
      <c r="AA45371" s="441"/>
    </row>
    <row r="45372" spans="25:27" x14ac:dyDescent="0.2">
      <c r="Y45372" s="396"/>
      <c r="Z45372" s="396"/>
      <c r="AA45372" s="441"/>
    </row>
    <row r="45373" spans="25:27" x14ac:dyDescent="0.2">
      <c r="Y45373" s="396"/>
      <c r="Z45373" s="396"/>
      <c r="AA45373" s="441"/>
    </row>
    <row r="45374" spans="25:27" x14ac:dyDescent="0.2">
      <c r="Y45374" s="396"/>
      <c r="Z45374" s="396"/>
      <c r="AA45374" s="441"/>
    </row>
    <row r="45375" spans="25:27" x14ac:dyDescent="0.2">
      <c r="Y45375" s="396"/>
      <c r="Z45375" s="396"/>
      <c r="AA45375" s="441"/>
    </row>
    <row r="45376" spans="25:27" x14ac:dyDescent="0.2">
      <c r="Y45376" s="396"/>
      <c r="Z45376" s="396"/>
      <c r="AA45376" s="441"/>
    </row>
    <row r="45377" spans="25:27" x14ac:dyDescent="0.2">
      <c r="Y45377" s="396"/>
      <c r="Z45377" s="396"/>
      <c r="AA45377" s="441"/>
    </row>
    <row r="45378" spans="25:27" x14ac:dyDescent="0.2">
      <c r="Y45378" s="396"/>
      <c r="Z45378" s="396"/>
      <c r="AA45378" s="441"/>
    </row>
    <row r="45379" spans="25:27" x14ac:dyDescent="0.2">
      <c r="Y45379" s="396"/>
      <c r="Z45379" s="396"/>
      <c r="AA45379" s="441"/>
    </row>
    <row r="45380" spans="25:27" x14ac:dyDescent="0.2">
      <c r="Y45380" s="396"/>
      <c r="Z45380" s="396"/>
      <c r="AA45380" s="441"/>
    </row>
    <row r="45381" spans="25:27" x14ac:dyDescent="0.2">
      <c r="Y45381" s="396"/>
      <c r="Z45381" s="396"/>
      <c r="AA45381" s="441"/>
    </row>
    <row r="45382" spans="25:27" x14ac:dyDescent="0.2">
      <c r="Y45382" s="396"/>
      <c r="Z45382" s="396"/>
      <c r="AA45382" s="441"/>
    </row>
    <row r="45383" spans="25:27" x14ac:dyDescent="0.2">
      <c r="Y45383" s="396"/>
      <c r="Z45383" s="396"/>
      <c r="AA45383" s="441"/>
    </row>
    <row r="45384" spans="25:27" x14ac:dyDescent="0.2">
      <c r="Y45384" s="396"/>
      <c r="Z45384" s="396"/>
      <c r="AA45384" s="441"/>
    </row>
    <row r="45385" spans="25:27" x14ac:dyDescent="0.2">
      <c r="Y45385" s="396"/>
      <c r="Z45385" s="396"/>
      <c r="AA45385" s="441"/>
    </row>
    <row r="45386" spans="25:27" x14ac:dyDescent="0.2">
      <c r="Y45386" s="396"/>
      <c r="Z45386" s="396"/>
      <c r="AA45386" s="441"/>
    </row>
    <row r="45387" spans="25:27" x14ac:dyDescent="0.2">
      <c r="Y45387" s="396"/>
      <c r="Z45387" s="396"/>
      <c r="AA45387" s="441"/>
    </row>
    <row r="45388" spans="25:27" x14ac:dyDescent="0.2">
      <c r="Y45388" s="396"/>
      <c r="Z45388" s="396"/>
      <c r="AA45388" s="441"/>
    </row>
    <row r="45389" spans="25:27" x14ac:dyDescent="0.2">
      <c r="Y45389" s="396"/>
      <c r="Z45389" s="396"/>
      <c r="AA45389" s="441"/>
    </row>
    <row r="45390" spans="25:27" x14ac:dyDescent="0.2">
      <c r="Y45390" s="396"/>
      <c r="Z45390" s="396"/>
      <c r="AA45390" s="441"/>
    </row>
    <row r="45391" spans="25:27" x14ac:dyDescent="0.2">
      <c r="Y45391" s="396"/>
      <c r="Z45391" s="396"/>
      <c r="AA45391" s="441"/>
    </row>
    <row r="45392" spans="25:27" x14ac:dyDescent="0.2">
      <c r="Y45392" s="396"/>
      <c r="Z45392" s="396"/>
      <c r="AA45392" s="441"/>
    </row>
    <row r="45393" spans="25:27" x14ac:dyDescent="0.2">
      <c r="Y45393" s="396"/>
      <c r="Z45393" s="396"/>
      <c r="AA45393" s="441"/>
    </row>
    <row r="45394" spans="25:27" x14ac:dyDescent="0.2">
      <c r="Y45394" s="396"/>
      <c r="Z45394" s="396"/>
      <c r="AA45394" s="441"/>
    </row>
    <row r="45395" spans="25:27" x14ac:dyDescent="0.2">
      <c r="Y45395" s="396"/>
      <c r="Z45395" s="396"/>
      <c r="AA45395" s="441"/>
    </row>
    <row r="45396" spans="25:27" x14ac:dyDescent="0.2">
      <c r="Y45396" s="396"/>
      <c r="Z45396" s="396"/>
      <c r="AA45396" s="441"/>
    </row>
    <row r="45397" spans="25:27" x14ac:dyDescent="0.2">
      <c r="Y45397" s="396"/>
      <c r="Z45397" s="396"/>
      <c r="AA45397" s="441"/>
    </row>
    <row r="45398" spans="25:27" x14ac:dyDescent="0.2">
      <c r="Y45398" s="396"/>
      <c r="Z45398" s="396"/>
      <c r="AA45398" s="441"/>
    </row>
    <row r="45399" spans="25:27" x14ac:dyDescent="0.2">
      <c r="Y45399" s="396"/>
      <c r="Z45399" s="396"/>
      <c r="AA45399" s="441"/>
    </row>
    <row r="45400" spans="25:27" x14ac:dyDescent="0.2">
      <c r="Y45400" s="396"/>
      <c r="Z45400" s="396"/>
      <c r="AA45400" s="441"/>
    </row>
    <row r="45401" spans="25:27" x14ac:dyDescent="0.2">
      <c r="Y45401" s="396"/>
      <c r="Z45401" s="396"/>
      <c r="AA45401" s="441"/>
    </row>
    <row r="45402" spans="25:27" x14ac:dyDescent="0.2">
      <c r="Y45402" s="396"/>
      <c r="Z45402" s="396"/>
      <c r="AA45402" s="441"/>
    </row>
    <row r="45403" spans="25:27" x14ac:dyDescent="0.2">
      <c r="Y45403" s="396"/>
      <c r="Z45403" s="396"/>
      <c r="AA45403" s="441"/>
    </row>
    <row r="45404" spans="25:27" x14ac:dyDescent="0.2">
      <c r="Y45404" s="396"/>
      <c r="Z45404" s="396"/>
      <c r="AA45404" s="441"/>
    </row>
    <row r="45405" spans="25:27" x14ac:dyDescent="0.2">
      <c r="Y45405" s="396"/>
      <c r="Z45405" s="396"/>
      <c r="AA45405" s="441"/>
    </row>
    <row r="45406" spans="25:27" x14ac:dyDescent="0.2">
      <c r="Y45406" s="396"/>
      <c r="Z45406" s="396"/>
      <c r="AA45406" s="441"/>
    </row>
    <row r="45407" spans="25:27" x14ac:dyDescent="0.2">
      <c r="Y45407" s="396"/>
      <c r="Z45407" s="396"/>
      <c r="AA45407" s="441"/>
    </row>
    <row r="45408" spans="25:27" x14ac:dyDescent="0.2">
      <c r="Y45408" s="396"/>
      <c r="Z45408" s="396"/>
      <c r="AA45408" s="441"/>
    </row>
    <row r="45409" spans="25:27" x14ac:dyDescent="0.2">
      <c r="Y45409" s="396"/>
      <c r="Z45409" s="396"/>
      <c r="AA45409" s="441"/>
    </row>
    <row r="45410" spans="25:27" x14ac:dyDescent="0.2">
      <c r="Y45410" s="396"/>
      <c r="Z45410" s="396"/>
      <c r="AA45410" s="441"/>
    </row>
    <row r="45411" spans="25:27" x14ac:dyDescent="0.2">
      <c r="Y45411" s="396"/>
      <c r="Z45411" s="396"/>
      <c r="AA45411" s="441"/>
    </row>
    <row r="45412" spans="25:27" x14ac:dyDescent="0.2">
      <c r="Y45412" s="396"/>
      <c r="Z45412" s="396"/>
      <c r="AA45412" s="441"/>
    </row>
    <row r="45413" spans="25:27" x14ac:dyDescent="0.2">
      <c r="Y45413" s="396"/>
      <c r="Z45413" s="396"/>
      <c r="AA45413" s="441"/>
    </row>
    <row r="45414" spans="25:27" x14ac:dyDescent="0.2">
      <c r="Y45414" s="396"/>
      <c r="Z45414" s="396"/>
      <c r="AA45414" s="441"/>
    </row>
    <row r="45415" spans="25:27" x14ac:dyDescent="0.2">
      <c r="Y45415" s="396"/>
      <c r="Z45415" s="396"/>
      <c r="AA45415" s="441"/>
    </row>
    <row r="45416" spans="25:27" x14ac:dyDescent="0.2">
      <c r="Y45416" s="396"/>
      <c r="Z45416" s="396"/>
      <c r="AA45416" s="441"/>
    </row>
    <row r="45417" spans="25:27" x14ac:dyDescent="0.2">
      <c r="Y45417" s="396"/>
      <c r="Z45417" s="396"/>
      <c r="AA45417" s="441"/>
    </row>
    <row r="45418" spans="25:27" x14ac:dyDescent="0.2">
      <c r="Y45418" s="396"/>
      <c r="Z45418" s="396"/>
      <c r="AA45418" s="441"/>
    </row>
    <row r="45419" spans="25:27" x14ac:dyDescent="0.2">
      <c r="Y45419" s="396"/>
      <c r="Z45419" s="396"/>
      <c r="AA45419" s="441"/>
    </row>
    <row r="45420" spans="25:27" x14ac:dyDescent="0.2">
      <c r="Y45420" s="396"/>
      <c r="Z45420" s="396"/>
      <c r="AA45420" s="441"/>
    </row>
    <row r="45421" spans="25:27" x14ac:dyDescent="0.2">
      <c r="Y45421" s="396"/>
      <c r="Z45421" s="396"/>
      <c r="AA45421" s="441"/>
    </row>
    <row r="45422" spans="25:27" x14ac:dyDescent="0.2">
      <c r="Y45422" s="396"/>
      <c r="Z45422" s="396"/>
      <c r="AA45422" s="441"/>
    </row>
    <row r="45423" spans="25:27" x14ac:dyDescent="0.2">
      <c r="Y45423" s="396"/>
      <c r="Z45423" s="396"/>
      <c r="AA45423" s="441"/>
    </row>
    <row r="45424" spans="25:27" x14ac:dyDescent="0.2">
      <c r="Y45424" s="396"/>
      <c r="Z45424" s="396"/>
      <c r="AA45424" s="441"/>
    </row>
    <row r="45425" spans="25:27" x14ac:dyDescent="0.2">
      <c r="Y45425" s="396"/>
      <c r="Z45425" s="396"/>
      <c r="AA45425" s="441"/>
    </row>
    <row r="45426" spans="25:27" x14ac:dyDescent="0.2">
      <c r="Y45426" s="396"/>
      <c r="Z45426" s="396"/>
      <c r="AA45426" s="441"/>
    </row>
    <row r="45427" spans="25:27" x14ac:dyDescent="0.2">
      <c r="Y45427" s="396"/>
      <c r="Z45427" s="396"/>
      <c r="AA45427" s="441"/>
    </row>
    <row r="45428" spans="25:27" x14ac:dyDescent="0.2">
      <c r="Y45428" s="396"/>
      <c r="Z45428" s="396"/>
      <c r="AA45428" s="441"/>
    </row>
    <row r="45429" spans="25:27" x14ac:dyDescent="0.2">
      <c r="Y45429" s="396"/>
      <c r="Z45429" s="396"/>
      <c r="AA45429" s="441"/>
    </row>
    <row r="45430" spans="25:27" x14ac:dyDescent="0.2">
      <c r="Y45430" s="396"/>
      <c r="Z45430" s="396"/>
      <c r="AA45430" s="441"/>
    </row>
    <row r="45431" spans="25:27" x14ac:dyDescent="0.2">
      <c r="Y45431" s="396"/>
      <c r="Z45431" s="396"/>
      <c r="AA45431" s="441"/>
    </row>
    <row r="45432" spans="25:27" x14ac:dyDescent="0.2">
      <c r="Y45432" s="396"/>
      <c r="Z45432" s="396"/>
      <c r="AA45432" s="441"/>
    </row>
    <row r="45433" spans="25:27" x14ac:dyDescent="0.2">
      <c r="Y45433" s="396"/>
      <c r="Z45433" s="396"/>
      <c r="AA45433" s="441"/>
    </row>
    <row r="45434" spans="25:27" x14ac:dyDescent="0.2">
      <c r="Y45434" s="396"/>
      <c r="Z45434" s="396"/>
      <c r="AA45434" s="441"/>
    </row>
    <row r="45435" spans="25:27" x14ac:dyDescent="0.2">
      <c r="Y45435" s="396"/>
      <c r="Z45435" s="396"/>
      <c r="AA45435" s="441"/>
    </row>
    <row r="45436" spans="25:27" x14ac:dyDescent="0.2">
      <c r="Y45436" s="396"/>
      <c r="Z45436" s="396"/>
      <c r="AA45436" s="441"/>
    </row>
    <row r="45437" spans="25:27" x14ac:dyDescent="0.2">
      <c r="Y45437" s="396"/>
      <c r="Z45437" s="396"/>
      <c r="AA45437" s="441"/>
    </row>
    <row r="45438" spans="25:27" x14ac:dyDescent="0.2">
      <c r="Y45438" s="396"/>
      <c r="Z45438" s="396"/>
      <c r="AA45438" s="441"/>
    </row>
    <row r="45439" spans="25:27" x14ac:dyDescent="0.2">
      <c r="Y45439" s="396"/>
      <c r="Z45439" s="396"/>
      <c r="AA45439" s="441"/>
    </row>
    <row r="45440" spans="25:27" x14ac:dyDescent="0.2">
      <c r="Y45440" s="396"/>
      <c r="Z45440" s="396"/>
      <c r="AA45440" s="441"/>
    </row>
    <row r="45441" spans="25:27" x14ac:dyDescent="0.2">
      <c r="Y45441" s="396"/>
      <c r="Z45441" s="396"/>
      <c r="AA45441" s="441"/>
    </row>
    <row r="45442" spans="25:27" x14ac:dyDescent="0.2">
      <c r="Y45442" s="396"/>
      <c r="Z45442" s="396"/>
      <c r="AA45442" s="441"/>
    </row>
    <row r="45443" spans="25:27" x14ac:dyDescent="0.2">
      <c r="Y45443" s="396"/>
      <c r="Z45443" s="396"/>
      <c r="AA45443" s="441"/>
    </row>
    <row r="45444" spans="25:27" x14ac:dyDescent="0.2">
      <c r="Y45444" s="396"/>
      <c r="Z45444" s="396"/>
      <c r="AA45444" s="441"/>
    </row>
    <row r="45445" spans="25:27" x14ac:dyDescent="0.2">
      <c r="Y45445" s="396"/>
      <c r="Z45445" s="396"/>
      <c r="AA45445" s="441"/>
    </row>
    <row r="45446" spans="25:27" x14ac:dyDescent="0.2">
      <c r="Y45446" s="396"/>
      <c r="Z45446" s="396"/>
      <c r="AA45446" s="441"/>
    </row>
    <row r="45447" spans="25:27" x14ac:dyDescent="0.2">
      <c r="Y45447" s="396"/>
      <c r="Z45447" s="396"/>
      <c r="AA45447" s="441"/>
    </row>
    <row r="45448" spans="25:27" x14ac:dyDescent="0.2">
      <c r="Y45448" s="396"/>
      <c r="Z45448" s="396"/>
      <c r="AA45448" s="441"/>
    </row>
    <row r="45449" spans="25:27" x14ac:dyDescent="0.2">
      <c r="Y45449" s="396"/>
      <c r="Z45449" s="396"/>
      <c r="AA45449" s="441"/>
    </row>
    <row r="45450" spans="25:27" x14ac:dyDescent="0.2">
      <c r="Y45450" s="396"/>
      <c r="Z45450" s="396"/>
      <c r="AA45450" s="441"/>
    </row>
    <row r="45451" spans="25:27" x14ac:dyDescent="0.2">
      <c r="Y45451" s="396"/>
      <c r="Z45451" s="396"/>
      <c r="AA45451" s="441"/>
    </row>
    <row r="45452" spans="25:27" x14ac:dyDescent="0.2">
      <c r="Y45452" s="396"/>
      <c r="Z45452" s="396"/>
      <c r="AA45452" s="441"/>
    </row>
    <row r="45453" spans="25:27" x14ac:dyDescent="0.2">
      <c r="Y45453" s="396"/>
      <c r="Z45453" s="396"/>
      <c r="AA45453" s="441"/>
    </row>
    <row r="45454" spans="25:27" x14ac:dyDescent="0.2">
      <c r="Y45454" s="396"/>
      <c r="Z45454" s="396"/>
      <c r="AA45454" s="441"/>
    </row>
    <row r="45455" spans="25:27" x14ac:dyDescent="0.2">
      <c r="Y45455" s="396"/>
      <c r="Z45455" s="396"/>
      <c r="AA45455" s="441"/>
    </row>
    <row r="45456" spans="25:27" x14ac:dyDescent="0.2">
      <c r="Y45456" s="396"/>
      <c r="Z45456" s="396"/>
      <c r="AA45456" s="441"/>
    </row>
    <row r="45457" spans="25:27" x14ac:dyDescent="0.2">
      <c r="Y45457" s="396"/>
      <c r="Z45457" s="396"/>
      <c r="AA45457" s="441"/>
    </row>
    <row r="45458" spans="25:27" x14ac:dyDescent="0.2">
      <c r="Y45458" s="396"/>
      <c r="Z45458" s="396"/>
      <c r="AA45458" s="441"/>
    </row>
    <row r="45459" spans="25:27" x14ac:dyDescent="0.2">
      <c r="Y45459" s="396"/>
      <c r="Z45459" s="396"/>
      <c r="AA45459" s="441"/>
    </row>
    <row r="45460" spans="25:27" x14ac:dyDescent="0.2">
      <c r="Y45460" s="396"/>
      <c r="Z45460" s="396"/>
      <c r="AA45460" s="441"/>
    </row>
    <row r="45461" spans="25:27" x14ac:dyDescent="0.2">
      <c r="Y45461" s="396"/>
      <c r="Z45461" s="396"/>
      <c r="AA45461" s="441"/>
    </row>
    <row r="45462" spans="25:27" x14ac:dyDescent="0.2">
      <c r="Y45462" s="396"/>
      <c r="Z45462" s="396"/>
      <c r="AA45462" s="441"/>
    </row>
    <row r="45463" spans="25:27" x14ac:dyDescent="0.2">
      <c r="Y45463" s="396"/>
      <c r="Z45463" s="396"/>
      <c r="AA45463" s="441"/>
    </row>
    <row r="45464" spans="25:27" x14ac:dyDescent="0.2">
      <c r="Y45464" s="396"/>
      <c r="Z45464" s="396"/>
      <c r="AA45464" s="441"/>
    </row>
    <row r="45465" spans="25:27" x14ac:dyDescent="0.2">
      <c r="Y45465" s="396"/>
      <c r="Z45465" s="396"/>
      <c r="AA45465" s="441"/>
    </row>
    <row r="45466" spans="25:27" x14ac:dyDescent="0.2">
      <c r="Y45466" s="396"/>
      <c r="Z45466" s="396"/>
      <c r="AA45466" s="441"/>
    </row>
    <row r="45467" spans="25:27" x14ac:dyDescent="0.2">
      <c r="Y45467" s="396"/>
      <c r="Z45467" s="396"/>
      <c r="AA45467" s="441"/>
    </row>
    <row r="45468" spans="25:27" x14ac:dyDescent="0.2">
      <c r="Y45468" s="396"/>
      <c r="Z45468" s="396"/>
      <c r="AA45468" s="441"/>
    </row>
    <row r="45469" spans="25:27" x14ac:dyDescent="0.2">
      <c r="Y45469" s="396"/>
      <c r="Z45469" s="396"/>
      <c r="AA45469" s="441"/>
    </row>
    <row r="45470" spans="25:27" x14ac:dyDescent="0.2">
      <c r="Y45470" s="396"/>
      <c r="Z45470" s="396"/>
      <c r="AA45470" s="441"/>
    </row>
    <row r="45471" spans="25:27" x14ac:dyDescent="0.2">
      <c r="Y45471" s="396"/>
      <c r="Z45471" s="396"/>
      <c r="AA45471" s="441"/>
    </row>
    <row r="45472" spans="25:27" x14ac:dyDescent="0.2">
      <c r="Y45472" s="396"/>
      <c r="Z45472" s="396"/>
      <c r="AA45472" s="441"/>
    </row>
    <row r="45473" spans="25:27" x14ac:dyDescent="0.2">
      <c r="Y45473" s="396"/>
      <c r="Z45473" s="396"/>
      <c r="AA45473" s="441"/>
    </row>
    <row r="45474" spans="25:27" x14ac:dyDescent="0.2">
      <c r="Y45474" s="396"/>
      <c r="Z45474" s="396"/>
      <c r="AA45474" s="441"/>
    </row>
    <row r="45475" spans="25:27" x14ac:dyDescent="0.2">
      <c r="Y45475" s="396"/>
      <c r="Z45475" s="396"/>
      <c r="AA45475" s="441"/>
    </row>
    <row r="45476" spans="25:27" x14ac:dyDescent="0.2">
      <c r="Y45476" s="396"/>
      <c r="Z45476" s="396"/>
      <c r="AA45476" s="441"/>
    </row>
    <row r="45477" spans="25:27" x14ac:dyDescent="0.2">
      <c r="Y45477" s="396"/>
      <c r="Z45477" s="396"/>
      <c r="AA45477" s="441"/>
    </row>
    <row r="45478" spans="25:27" x14ac:dyDescent="0.2">
      <c r="Y45478" s="396"/>
      <c r="Z45478" s="396"/>
      <c r="AA45478" s="441"/>
    </row>
    <row r="45479" spans="25:27" x14ac:dyDescent="0.2">
      <c r="Y45479" s="396"/>
      <c r="Z45479" s="396"/>
      <c r="AA45479" s="441"/>
    </row>
    <row r="45480" spans="25:27" x14ac:dyDescent="0.2">
      <c r="Y45480" s="396"/>
      <c r="Z45480" s="396"/>
      <c r="AA45480" s="441"/>
    </row>
    <row r="45481" spans="25:27" x14ac:dyDescent="0.2">
      <c r="Y45481" s="396"/>
      <c r="Z45481" s="396"/>
      <c r="AA45481" s="441"/>
    </row>
    <row r="45482" spans="25:27" x14ac:dyDescent="0.2">
      <c r="Y45482" s="396"/>
      <c r="Z45482" s="396"/>
      <c r="AA45482" s="441"/>
    </row>
    <row r="45483" spans="25:27" x14ac:dyDescent="0.2">
      <c r="Y45483" s="396"/>
      <c r="Z45483" s="396"/>
      <c r="AA45483" s="441"/>
    </row>
    <row r="45484" spans="25:27" x14ac:dyDescent="0.2">
      <c r="Y45484" s="396"/>
      <c r="Z45484" s="396"/>
      <c r="AA45484" s="441"/>
    </row>
    <row r="45485" spans="25:27" x14ac:dyDescent="0.2">
      <c r="Y45485" s="396"/>
      <c r="Z45485" s="396"/>
      <c r="AA45485" s="441"/>
    </row>
    <row r="45486" spans="25:27" x14ac:dyDescent="0.2">
      <c r="Y45486" s="396"/>
      <c r="Z45486" s="396"/>
      <c r="AA45486" s="441"/>
    </row>
    <row r="45487" spans="25:27" x14ac:dyDescent="0.2">
      <c r="Y45487" s="396"/>
      <c r="Z45487" s="396"/>
      <c r="AA45487" s="441"/>
    </row>
    <row r="45488" spans="25:27" x14ac:dyDescent="0.2">
      <c r="Y45488" s="396"/>
      <c r="Z45488" s="396"/>
      <c r="AA45488" s="441"/>
    </row>
    <row r="45489" spans="25:27" x14ac:dyDescent="0.2">
      <c r="Y45489" s="396"/>
      <c r="Z45489" s="396"/>
      <c r="AA45489" s="441"/>
    </row>
    <row r="45490" spans="25:27" x14ac:dyDescent="0.2">
      <c r="Y45490" s="396"/>
      <c r="Z45490" s="396"/>
      <c r="AA45490" s="441"/>
    </row>
    <row r="45491" spans="25:27" x14ac:dyDescent="0.2">
      <c r="Y45491" s="396"/>
      <c r="Z45491" s="396"/>
      <c r="AA45491" s="441"/>
    </row>
    <row r="45492" spans="25:27" x14ac:dyDescent="0.2">
      <c r="Y45492" s="396"/>
      <c r="Z45492" s="396"/>
      <c r="AA45492" s="441"/>
    </row>
    <row r="45493" spans="25:27" x14ac:dyDescent="0.2">
      <c r="Y45493" s="396"/>
      <c r="Z45493" s="396"/>
      <c r="AA45493" s="441"/>
    </row>
    <row r="45494" spans="25:27" x14ac:dyDescent="0.2">
      <c r="Y45494" s="396"/>
      <c r="Z45494" s="396"/>
      <c r="AA45494" s="441"/>
    </row>
    <row r="45495" spans="25:27" x14ac:dyDescent="0.2">
      <c r="Y45495" s="396"/>
      <c r="Z45495" s="396"/>
      <c r="AA45495" s="441"/>
    </row>
    <row r="45496" spans="25:27" x14ac:dyDescent="0.2">
      <c r="Y45496" s="396"/>
      <c r="Z45496" s="396"/>
      <c r="AA45496" s="441"/>
    </row>
    <row r="45497" spans="25:27" x14ac:dyDescent="0.2">
      <c r="Y45497" s="396"/>
      <c r="Z45497" s="396"/>
      <c r="AA45497" s="441"/>
    </row>
    <row r="45498" spans="25:27" x14ac:dyDescent="0.2">
      <c r="Y45498" s="396"/>
      <c r="Z45498" s="396"/>
      <c r="AA45498" s="441"/>
    </row>
    <row r="45499" spans="25:27" x14ac:dyDescent="0.2">
      <c r="Y45499" s="396"/>
      <c r="Z45499" s="396"/>
      <c r="AA45499" s="441"/>
    </row>
    <row r="45500" spans="25:27" x14ac:dyDescent="0.2">
      <c r="Y45500" s="396"/>
      <c r="Z45500" s="396"/>
      <c r="AA45500" s="441"/>
    </row>
    <row r="45501" spans="25:27" x14ac:dyDescent="0.2">
      <c r="Y45501" s="396"/>
      <c r="Z45501" s="396"/>
      <c r="AA45501" s="441"/>
    </row>
    <row r="45502" spans="25:27" x14ac:dyDescent="0.2">
      <c r="Y45502" s="396"/>
      <c r="Z45502" s="396"/>
      <c r="AA45502" s="441"/>
    </row>
    <row r="45503" spans="25:27" x14ac:dyDescent="0.2">
      <c r="Y45503" s="396"/>
      <c r="Z45503" s="396"/>
      <c r="AA45503" s="441"/>
    </row>
    <row r="45504" spans="25:27" x14ac:dyDescent="0.2">
      <c r="Y45504" s="396"/>
      <c r="Z45504" s="396"/>
      <c r="AA45504" s="441"/>
    </row>
    <row r="45505" spans="25:27" x14ac:dyDescent="0.2">
      <c r="Y45505" s="396"/>
      <c r="Z45505" s="396"/>
      <c r="AA45505" s="441"/>
    </row>
    <row r="45506" spans="25:27" x14ac:dyDescent="0.2">
      <c r="Y45506" s="396"/>
      <c r="Z45506" s="396"/>
      <c r="AA45506" s="441"/>
    </row>
    <row r="45507" spans="25:27" x14ac:dyDescent="0.2">
      <c r="Y45507" s="396"/>
      <c r="Z45507" s="396"/>
      <c r="AA45507" s="441"/>
    </row>
    <row r="45508" spans="25:27" x14ac:dyDescent="0.2">
      <c r="Y45508" s="396"/>
      <c r="Z45508" s="396"/>
      <c r="AA45508" s="441"/>
    </row>
    <row r="45509" spans="25:27" x14ac:dyDescent="0.2">
      <c r="Y45509" s="396"/>
      <c r="Z45509" s="396"/>
      <c r="AA45509" s="441"/>
    </row>
    <row r="45510" spans="25:27" x14ac:dyDescent="0.2">
      <c r="Y45510" s="396"/>
      <c r="Z45510" s="396"/>
      <c r="AA45510" s="441"/>
    </row>
    <row r="45511" spans="25:27" x14ac:dyDescent="0.2">
      <c r="Y45511" s="396"/>
      <c r="Z45511" s="396"/>
      <c r="AA45511" s="441"/>
    </row>
    <row r="45512" spans="25:27" x14ac:dyDescent="0.2">
      <c r="Y45512" s="396"/>
      <c r="Z45512" s="396"/>
      <c r="AA45512" s="441"/>
    </row>
    <row r="45513" spans="25:27" x14ac:dyDescent="0.2">
      <c r="Y45513" s="396"/>
      <c r="Z45513" s="396"/>
      <c r="AA45513" s="441"/>
    </row>
    <row r="45514" spans="25:27" x14ac:dyDescent="0.2">
      <c r="Y45514" s="396"/>
      <c r="Z45514" s="396"/>
      <c r="AA45514" s="441"/>
    </row>
    <row r="45515" spans="25:27" x14ac:dyDescent="0.2">
      <c r="Y45515" s="396"/>
      <c r="Z45515" s="396"/>
      <c r="AA45515" s="441"/>
    </row>
    <row r="45516" spans="25:27" x14ac:dyDescent="0.2">
      <c r="Y45516" s="396"/>
      <c r="Z45516" s="396"/>
      <c r="AA45516" s="441"/>
    </row>
    <row r="45517" spans="25:27" x14ac:dyDescent="0.2">
      <c r="Y45517" s="396"/>
      <c r="Z45517" s="396"/>
      <c r="AA45517" s="441"/>
    </row>
    <row r="45518" spans="25:27" x14ac:dyDescent="0.2">
      <c r="Y45518" s="396"/>
      <c r="Z45518" s="396"/>
      <c r="AA45518" s="441"/>
    </row>
    <row r="45519" spans="25:27" x14ac:dyDescent="0.2">
      <c r="Y45519" s="396"/>
      <c r="Z45519" s="396"/>
      <c r="AA45519" s="441"/>
    </row>
    <row r="45520" spans="25:27" x14ac:dyDescent="0.2">
      <c r="Y45520" s="396"/>
      <c r="Z45520" s="396"/>
      <c r="AA45520" s="441"/>
    </row>
    <row r="45521" spans="25:27" x14ac:dyDescent="0.2">
      <c r="Y45521" s="396"/>
      <c r="Z45521" s="396"/>
      <c r="AA45521" s="441"/>
    </row>
    <row r="45522" spans="25:27" x14ac:dyDescent="0.2">
      <c r="Y45522" s="396"/>
      <c r="Z45522" s="396"/>
      <c r="AA45522" s="441"/>
    </row>
    <row r="45523" spans="25:27" x14ac:dyDescent="0.2">
      <c r="Y45523" s="396"/>
      <c r="Z45523" s="396"/>
      <c r="AA45523" s="441"/>
    </row>
    <row r="45524" spans="25:27" x14ac:dyDescent="0.2">
      <c r="Y45524" s="396"/>
      <c r="Z45524" s="396"/>
      <c r="AA45524" s="441"/>
    </row>
    <row r="45525" spans="25:27" x14ac:dyDescent="0.2">
      <c r="Y45525" s="396"/>
      <c r="Z45525" s="396"/>
      <c r="AA45525" s="441"/>
    </row>
    <row r="45526" spans="25:27" x14ac:dyDescent="0.2">
      <c r="Y45526" s="396"/>
      <c r="Z45526" s="396"/>
      <c r="AA45526" s="441"/>
    </row>
    <row r="45527" spans="25:27" x14ac:dyDescent="0.2">
      <c r="Y45527" s="396"/>
      <c r="Z45527" s="396"/>
      <c r="AA45527" s="441"/>
    </row>
    <row r="45528" spans="25:27" x14ac:dyDescent="0.2">
      <c r="Y45528" s="396"/>
      <c r="Z45528" s="396"/>
      <c r="AA45528" s="441"/>
    </row>
    <row r="45529" spans="25:27" x14ac:dyDescent="0.2">
      <c r="Y45529" s="396"/>
      <c r="Z45529" s="396"/>
      <c r="AA45529" s="441"/>
    </row>
    <row r="45530" spans="25:27" x14ac:dyDescent="0.2">
      <c r="Y45530" s="396"/>
      <c r="Z45530" s="396"/>
      <c r="AA45530" s="441"/>
    </row>
    <row r="45531" spans="25:27" x14ac:dyDescent="0.2">
      <c r="Y45531" s="396"/>
      <c r="Z45531" s="396"/>
      <c r="AA45531" s="441"/>
    </row>
    <row r="45532" spans="25:27" x14ac:dyDescent="0.2">
      <c r="Y45532" s="396"/>
      <c r="Z45532" s="396"/>
      <c r="AA45532" s="441"/>
    </row>
    <row r="45533" spans="25:27" x14ac:dyDescent="0.2">
      <c r="Y45533" s="396"/>
      <c r="Z45533" s="396"/>
      <c r="AA45533" s="441"/>
    </row>
    <row r="45534" spans="25:27" x14ac:dyDescent="0.2">
      <c r="Y45534" s="396"/>
      <c r="Z45534" s="396"/>
      <c r="AA45534" s="441"/>
    </row>
    <row r="45535" spans="25:27" x14ac:dyDescent="0.2">
      <c r="Y45535" s="396"/>
      <c r="Z45535" s="396"/>
      <c r="AA45535" s="441"/>
    </row>
    <row r="45536" spans="25:27" x14ac:dyDescent="0.2">
      <c r="Y45536" s="396"/>
      <c r="Z45536" s="396"/>
      <c r="AA45536" s="441"/>
    </row>
    <row r="45537" spans="25:27" x14ac:dyDescent="0.2">
      <c r="Y45537" s="396"/>
      <c r="Z45537" s="396"/>
      <c r="AA45537" s="441"/>
    </row>
    <row r="45538" spans="25:27" x14ac:dyDescent="0.2">
      <c r="Y45538" s="396"/>
      <c r="Z45538" s="396"/>
      <c r="AA45538" s="441"/>
    </row>
    <row r="45539" spans="25:27" x14ac:dyDescent="0.2">
      <c r="Y45539" s="396"/>
      <c r="Z45539" s="396"/>
      <c r="AA45539" s="441"/>
    </row>
    <row r="45540" spans="25:27" x14ac:dyDescent="0.2">
      <c r="Y45540" s="396"/>
      <c r="Z45540" s="396"/>
      <c r="AA45540" s="441"/>
    </row>
    <row r="45541" spans="25:27" x14ac:dyDescent="0.2">
      <c r="Y45541" s="396"/>
      <c r="Z45541" s="396"/>
      <c r="AA45541" s="441"/>
    </row>
    <row r="45542" spans="25:27" x14ac:dyDescent="0.2">
      <c r="Y45542" s="396"/>
      <c r="Z45542" s="396"/>
      <c r="AA45542" s="441"/>
    </row>
    <row r="45543" spans="25:27" x14ac:dyDescent="0.2">
      <c r="Y45543" s="396"/>
      <c r="Z45543" s="396"/>
      <c r="AA45543" s="441"/>
    </row>
    <row r="45544" spans="25:27" x14ac:dyDescent="0.2">
      <c r="Y45544" s="396"/>
      <c r="Z45544" s="396"/>
      <c r="AA45544" s="441"/>
    </row>
    <row r="45545" spans="25:27" x14ac:dyDescent="0.2">
      <c r="Y45545" s="396"/>
      <c r="Z45545" s="396"/>
      <c r="AA45545" s="441"/>
    </row>
    <row r="45546" spans="25:27" x14ac:dyDescent="0.2">
      <c r="Y45546" s="396"/>
      <c r="Z45546" s="396"/>
      <c r="AA45546" s="441"/>
    </row>
    <row r="45547" spans="25:27" x14ac:dyDescent="0.2">
      <c r="Y45547" s="396"/>
      <c r="Z45547" s="396"/>
      <c r="AA45547" s="441"/>
    </row>
    <row r="45548" spans="25:27" x14ac:dyDescent="0.2">
      <c r="Y45548" s="396"/>
      <c r="Z45548" s="396"/>
      <c r="AA45548" s="441"/>
    </row>
    <row r="45549" spans="25:27" x14ac:dyDescent="0.2">
      <c r="Y45549" s="396"/>
      <c r="Z45549" s="396"/>
      <c r="AA45549" s="441"/>
    </row>
    <row r="45550" spans="25:27" x14ac:dyDescent="0.2">
      <c r="Y45550" s="396"/>
      <c r="Z45550" s="396"/>
      <c r="AA45550" s="441"/>
    </row>
    <row r="45551" spans="25:27" x14ac:dyDescent="0.2">
      <c r="Y45551" s="396"/>
      <c r="Z45551" s="396"/>
      <c r="AA45551" s="441"/>
    </row>
    <row r="45552" spans="25:27" x14ac:dyDescent="0.2">
      <c r="Y45552" s="396"/>
      <c r="Z45552" s="396"/>
      <c r="AA45552" s="441"/>
    </row>
    <row r="45553" spans="25:27" x14ac:dyDescent="0.2">
      <c r="Y45553" s="396"/>
      <c r="Z45553" s="396"/>
      <c r="AA45553" s="441"/>
    </row>
    <row r="45554" spans="25:27" x14ac:dyDescent="0.2">
      <c r="Y45554" s="396"/>
      <c r="Z45554" s="396"/>
      <c r="AA45554" s="441"/>
    </row>
    <row r="45555" spans="25:27" x14ac:dyDescent="0.2">
      <c r="Y45555" s="396"/>
      <c r="Z45555" s="396"/>
      <c r="AA45555" s="441"/>
    </row>
    <row r="45556" spans="25:27" x14ac:dyDescent="0.2">
      <c r="Y45556" s="396"/>
      <c r="Z45556" s="396"/>
      <c r="AA45556" s="441"/>
    </row>
    <row r="45557" spans="25:27" x14ac:dyDescent="0.2">
      <c r="Y45557" s="396"/>
      <c r="Z45557" s="396"/>
      <c r="AA45557" s="441"/>
    </row>
    <row r="45558" spans="25:27" x14ac:dyDescent="0.2">
      <c r="Y45558" s="396"/>
      <c r="Z45558" s="396"/>
      <c r="AA45558" s="441"/>
    </row>
    <row r="45559" spans="25:27" x14ac:dyDescent="0.2">
      <c r="Y45559" s="396"/>
      <c r="Z45559" s="396"/>
      <c r="AA45559" s="441"/>
    </row>
    <row r="45560" spans="25:27" x14ac:dyDescent="0.2">
      <c r="Y45560" s="396"/>
      <c r="Z45560" s="396"/>
      <c r="AA45560" s="441"/>
    </row>
    <row r="45561" spans="25:27" x14ac:dyDescent="0.2">
      <c r="Y45561" s="396"/>
      <c r="Z45561" s="396"/>
      <c r="AA45561" s="441"/>
    </row>
    <row r="45562" spans="25:27" x14ac:dyDescent="0.2">
      <c r="Y45562" s="396"/>
      <c r="Z45562" s="396"/>
      <c r="AA45562" s="441"/>
    </row>
    <row r="45563" spans="25:27" x14ac:dyDescent="0.2">
      <c r="Y45563" s="396"/>
      <c r="Z45563" s="396"/>
      <c r="AA45563" s="441"/>
    </row>
    <row r="45564" spans="25:27" x14ac:dyDescent="0.2">
      <c r="Y45564" s="396"/>
      <c r="Z45564" s="396"/>
      <c r="AA45564" s="441"/>
    </row>
    <row r="45565" spans="25:27" x14ac:dyDescent="0.2">
      <c r="Y45565" s="396"/>
      <c r="Z45565" s="396"/>
      <c r="AA45565" s="441"/>
    </row>
    <row r="45566" spans="25:27" x14ac:dyDescent="0.2">
      <c r="Y45566" s="396"/>
      <c r="Z45566" s="396"/>
      <c r="AA45566" s="441"/>
    </row>
    <row r="45567" spans="25:27" x14ac:dyDescent="0.2">
      <c r="Y45567" s="396"/>
      <c r="Z45567" s="396"/>
      <c r="AA45567" s="441"/>
    </row>
    <row r="45568" spans="25:27" x14ac:dyDescent="0.2">
      <c r="Y45568" s="396"/>
      <c r="Z45568" s="396"/>
      <c r="AA45568" s="441"/>
    </row>
    <row r="45569" spans="25:27" x14ac:dyDescent="0.2">
      <c r="Y45569" s="396"/>
      <c r="Z45569" s="396"/>
      <c r="AA45569" s="441"/>
    </row>
    <row r="45570" spans="25:27" x14ac:dyDescent="0.2">
      <c r="Y45570" s="396"/>
      <c r="Z45570" s="396"/>
      <c r="AA45570" s="441"/>
    </row>
    <row r="45571" spans="25:27" x14ac:dyDescent="0.2">
      <c r="Y45571" s="396"/>
      <c r="Z45571" s="396"/>
      <c r="AA45571" s="441"/>
    </row>
    <row r="45572" spans="25:27" x14ac:dyDescent="0.2">
      <c r="Y45572" s="396"/>
      <c r="Z45572" s="396"/>
      <c r="AA45572" s="441"/>
    </row>
    <row r="45573" spans="25:27" x14ac:dyDescent="0.2">
      <c r="Y45573" s="396"/>
      <c r="Z45573" s="396"/>
      <c r="AA45573" s="441"/>
    </row>
    <row r="45574" spans="25:27" x14ac:dyDescent="0.2">
      <c r="Y45574" s="396"/>
      <c r="Z45574" s="396"/>
      <c r="AA45574" s="441"/>
    </row>
    <row r="45575" spans="25:27" x14ac:dyDescent="0.2">
      <c r="Y45575" s="396"/>
      <c r="Z45575" s="396"/>
      <c r="AA45575" s="441"/>
    </row>
    <row r="45576" spans="25:27" x14ac:dyDescent="0.2">
      <c r="Y45576" s="396"/>
      <c r="Z45576" s="396"/>
      <c r="AA45576" s="441"/>
    </row>
    <row r="45577" spans="25:27" x14ac:dyDescent="0.2">
      <c r="Y45577" s="396"/>
      <c r="Z45577" s="396"/>
      <c r="AA45577" s="441"/>
    </row>
    <row r="45578" spans="25:27" x14ac:dyDescent="0.2">
      <c r="Y45578" s="396"/>
      <c r="Z45578" s="396"/>
      <c r="AA45578" s="441"/>
    </row>
    <row r="45579" spans="25:27" x14ac:dyDescent="0.2">
      <c r="Y45579" s="396"/>
      <c r="Z45579" s="396"/>
      <c r="AA45579" s="441"/>
    </row>
    <row r="45580" spans="25:27" x14ac:dyDescent="0.2">
      <c r="Y45580" s="396"/>
      <c r="Z45580" s="396"/>
      <c r="AA45580" s="441"/>
    </row>
    <row r="45581" spans="25:27" x14ac:dyDescent="0.2">
      <c r="Y45581" s="396"/>
      <c r="Z45581" s="396"/>
      <c r="AA45581" s="441"/>
    </row>
    <row r="45582" spans="25:27" x14ac:dyDescent="0.2">
      <c r="Y45582" s="396"/>
      <c r="Z45582" s="396"/>
      <c r="AA45582" s="441"/>
    </row>
    <row r="45583" spans="25:27" x14ac:dyDescent="0.2">
      <c r="Y45583" s="396"/>
      <c r="Z45583" s="396"/>
      <c r="AA45583" s="441"/>
    </row>
    <row r="45584" spans="25:27" x14ac:dyDescent="0.2">
      <c r="Y45584" s="396"/>
      <c r="Z45584" s="396"/>
      <c r="AA45584" s="441"/>
    </row>
    <row r="45585" spans="25:27" x14ac:dyDescent="0.2">
      <c r="Y45585" s="396"/>
      <c r="Z45585" s="396"/>
      <c r="AA45585" s="441"/>
    </row>
    <row r="45586" spans="25:27" x14ac:dyDescent="0.2">
      <c r="Y45586" s="396"/>
      <c r="Z45586" s="396"/>
      <c r="AA45586" s="441"/>
    </row>
    <row r="45587" spans="25:27" x14ac:dyDescent="0.2">
      <c r="Y45587" s="396"/>
      <c r="Z45587" s="396"/>
      <c r="AA45587" s="441"/>
    </row>
    <row r="45588" spans="25:27" x14ac:dyDescent="0.2">
      <c r="Y45588" s="396"/>
      <c r="Z45588" s="396"/>
      <c r="AA45588" s="441"/>
    </row>
    <row r="45589" spans="25:27" x14ac:dyDescent="0.2">
      <c r="Y45589" s="396"/>
      <c r="Z45589" s="396"/>
      <c r="AA45589" s="441"/>
    </row>
    <row r="45590" spans="25:27" x14ac:dyDescent="0.2">
      <c r="Y45590" s="396"/>
      <c r="Z45590" s="396"/>
      <c r="AA45590" s="441"/>
    </row>
    <row r="45591" spans="25:27" x14ac:dyDescent="0.2">
      <c r="Y45591" s="396"/>
      <c r="Z45591" s="396"/>
      <c r="AA45591" s="441"/>
    </row>
    <row r="45592" spans="25:27" x14ac:dyDescent="0.2">
      <c r="Y45592" s="396"/>
      <c r="Z45592" s="396"/>
      <c r="AA45592" s="441"/>
    </row>
    <row r="45593" spans="25:27" x14ac:dyDescent="0.2">
      <c r="Y45593" s="396"/>
      <c r="Z45593" s="396"/>
      <c r="AA45593" s="441"/>
    </row>
    <row r="45594" spans="25:27" x14ac:dyDescent="0.2">
      <c r="Y45594" s="396"/>
      <c r="Z45594" s="396"/>
      <c r="AA45594" s="441"/>
    </row>
    <row r="45595" spans="25:27" x14ac:dyDescent="0.2">
      <c r="Y45595" s="396"/>
      <c r="Z45595" s="396"/>
      <c r="AA45595" s="441"/>
    </row>
    <row r="45596" spans="25:27" x14ac:dyDescent="0.2">
      <c r="Y45596" s="396"/>
      <c r="Z45596" s="396"/>
      <c r="AA45596" s="441"/>
    </row>
    <row r="45597" spans="25:27" x14ac:dyDescent="0.2">
      <c r="Y45597" s="396"/>
      <c r="Z45597" s="396"/>
      <c r="AA45597" s="441"/>
    </row>
    <row r="45598" spans="25:27" x14ac:dyDescent="0.2">
      <c r="Y45598" s="396"/>
      <c r="Z45598" s="396"/>
      <c r="AA45598" s="441"/>
    </row>
    <row r="45599" spans="25:27" x14ac:dyDescent="0.2">
      <c r="Y45599" s="396"/>
      <c r="Z45599" s="396"/>
      <c r="AA45599" s="441"/>
    </row>
    <row r="45600" spans="25:27" x14ac:dyDescent="0.2">
      <c r="Y45600" s="396"/>
      <c r="Z45600" s="396"/>
      <c r="AA45600" s="441"/>
    </row>
    <row r="45601" spans="25:27" x14ac:dyDescent="0.2">
      <c r="Y45601" s="396"/>
      <c r="Z45601" s="396"/>
      <c r="AA45601" s="441"/>
    </row>
    <row r="45602" spans="25:27" x14ac:dyDescent="0.2">
      <c r="Y45602" s="396"/>
      <c r="Z45602" s="396"/>
      <c r="AA45602" s="441"/>
    </row>
    <row r="45603" spans="25:27" x14ac:dyDescent="0.2">
      <c r="Y45603" s="396"/>
      <c r="Z45603" s="396"/>
      <c r="AA45603" s="441"/>
    </row>
    <row r="45604" spans="25:27" x14ac:dyDescent="0.2">
      <c r="Y45604" s="396"/>
      <c r="Z45604" s="396"/>
      <c r="AA45604" s="441"/>
    </row>
    <row r="45605" spans="25:27" x14ac:dyDescent="0.2">
      <c r="Y45605" s="396"/>
      <c r="Z45605" s="396"/>
      <c r="AA45605" s="441"/>
    </row>
    <row r="45606" spans="25:27" x14ac:dyDescent="0.2">
      <c r="Y45606" s="396"/>
      <c r="Z45606" s="396"/>
      <c r="AA45606" s="441"/>
    </row>
    <row r="45607" spans="25:27" x14ac:dyDescent="0.2">
      <c r="Y45607" s="396"/>
      <c r="Z45607" s="396"/>
      <c r="AA45607" s="441"/>
    </row>
    <row r="45608" spans="25:27" x14ac:dyDescent="0.2">
      <c r="Y45608" s="396"/>
      <c r="Z45608" s="396"/>
      <c r="AA45608" s="441"/>
    </row>
    <row r="45609" spans="25:27" x14ac:dyDescent="0.2">
      <c r="Y45609" s="396"/>
      <c r="Z45609" s="396"/>
      <c r="AA45609" s="441"/>
    </row>
    <row r="45610" spans="25:27" x14ac:dyDescent="0.2">
      <c r="Y45610" s="396"/>
      <c r="Z45610" s="396"/>
      <c r="AA45610" s="441"/>
    </row>
    <row r="45611" spans="25:27" x14ac:dyDescent="0.2">
      <c r="Y45611" s="396"/>
      <c r="Z45611" s="396"/>
      <c r="AA45611" s="441"/>
    </row>
    <row r="45612" spans="25:27" x14ac:dyDescent="0.2">
      <c r="Y45612" s="396"/>
      <c r="Z45612" s="396"/>
      <c r="AA45612" s="441"/>
    </row>
    <row r="45613" spans="25:27" x14ac:dyDescent="0.2">
      <c r="Y45613" s="396"/>
      <c r="Z45613" s="396"/>
      <c r="AA45613" s="441"/>
    </row>
    <row r="45614" spans="25:27" x14ac:dyDescent="0.2">
      <c r="Y45614" s="396"/>
      <c r="Z45614" s="396"/>
      <c r="AA45614" s="441"/>
    </row>
    <row r="45615" spans="25:27" x14ac:dyDescent="0.2">
      <c r="Y45615" s="396"/>
      <c r="Z45615" s="396"/>
      <c r="AA45615" s="441"/>
    </row>
    <row r="45616" spans="25:27" x14ac:dyDescent="0.2">
      <c r="Y45616" s="396"/>
      <c r="Z45616" s="396"/>
      <c r="AA45616" s="441"/>
    </row>
    <row r="45617" spans="25:27" x14ac:dyDescent="0.2">
      <c r="Y45617" s="396"/>
      <c r="Z45617" s="396"/>
      <c r="AA45617" s="441"/>
    </row>
    <row r="45618" spans="25:27" x14ac:dyDescent="0.2">
      <c r="Y45618" s="396"/>
      <c r="Z45618" s="396"/>
      <c r="AA45618" s="441"/>
    </row>
    <row r="45619" spans="25:27" x14ac:dyDescent="0.2">
      <c r="Y45619" s="396"/>
      <c r="Z45619" s="396"/>
      <c r="AA45619" s="441"/>
    </row>
    <row r="45620" spans="25:27" x14ac:dyDescent="0.2">
      <c r="Y45620" s="396"/>
      <c r="Z45620" s="396"/>
      <c r="AA45620" s="441"/>
    </row>
    <row r="45621" spans="25:27" x14ac:dyDescent="0.2">
      <c r="Y45621" s="396"/>
      <c r="Z45621" s="396"/>
      <c r="AA45621" s="441"/>
    </row>
    <row r="45622" spans="25:27" x14ac:dyDescent="0.2">
      <c r="Y45622" s="396"/>
      <c r="Z45622" s="396"/>
      <c r="AA45622" s="441"/>
    </row>
    <row r="45623" spans="25:27" x14ac:dyDescent="0.2">
      <c r="Y45623" s="396"/>
      <c r="Z45623" s="396"/>
      <c r="AA45623" s="441"/>
    </row>
    <row r="45624" spans="25:27" x14ac:dyDescent="0.2">
      <c r="Y45624" s="396"/>
      <c r="Z45624" s="396"/>
      <c r="AA45624" s="441"/>
    </row>
    <row r="45625" spans="25:27" x14ac:dyDescent="0.2">
      <c r="Y45625" s="396"/>
      <c r="Z45625" s="396"/>
      <c r="AA45625" s="441"/>
    </row>
    <row r="45626" spans="25:27" x14ac:dyDescent="0.2">
      <c r="Y45626" s="396"/>
      <c r="Z45626" s="396"/>
      <c r="AA45626" s="441"/>
    </row>
    <row r="45627" spans="25:27" x14ac:dyDescent="0.2">
      <c r="Y45627" s="396"/>
      <c r="Z45627" s="396"/>
      <c r="AA45627" s="441"/>
    </row>
    <row r="45628" spans="25:27" x14ac:dyDescent="0.2">
      <c r="Y45628" s="396"/>
      <c r="Z45628" s="396"/>
      <c r="AA45628" s="441"/>
    </row>
    <row r="45629" spans="25:27" x14ac:dyDescent="0.2">
      <c r="Y45629" s="396"/>
      <c r="Z45629" s="396"/>
      <c r="AA45629" s="441"/>
    </row>
    <row r="45630" spans="25:27" x14ac:dyDescent="0.2">
      <c r="Y45630" s="396"/>
      <c r="Z45630" s="396"/>
      <c r="AA45630" s="441"/>
    </row>
    <row r="45631" spans="25:27" x14ac:dyDescent="0.2">
      <c r="Y45631" s="396"/>
      <c r="Z45631" s="396"/>
      <c r="AA45631" s="441"/>
    </row>
    <row r="45632" spans="25:27" x14ac:dyDescent="0.2">
      <c r="Y45632" s="396"/>
      <c r="Z45632" s="396"/>
      <c r="AA45632" s="441"/>
    </row>
    <row r="45633" spans="25:27" x14ac:dyDescent="0.2">
      <c r="Y45633" s="396"/>
      <c r="Z45633" s="396"/>
      <c r="AA45633" s="441"/>
    </row>
    <row r="45634" spans="25:27" x14ac:dyDescent="0.2">
      <c r="Y45634" s="396"/>
      <c r="Z45634" s="396"/>
      <c r="AA45634" s="441"/>
    </row>
    <row r="45635" spans="25:27" x14ac:dyDescent="0.2">
      <c r="Y45635" s="396"/>
      <c r="Z45635" s="396"/>
      <c r="AA45635" s="441"/>
    </row>
    <row r="45636" spans="25:27" x14ac:dyDescent="0.2">
      <c r="Y45636" s="396"/>
      <c r="Z45636" s="396"/>
      <c r="AA45636" s="441"/>
    </row>
    <row r="45637" spans="25:27" x14ac:dyDescent="0.2">
      <c r="Y45637" s="396"/>
      <c r="Z45637" s="396"/>
      <c r="AA45637" s="441"/>
    </row>
    <row r="45638" spans="25:27" x14ac:dyDescent="0.2">
      <c r="Y45638" s="396"/>
      <c r="Z45638" s="396"/>
      <c r="AA45638" s="441"/>
    </row>
    <row r="45639" spans="25:27" x14ac:dyDescent="0.2">
      <c r="Y45639" s="396"/>
      <c r="Z45639" s="396"/>
      <c r="AA45639" s="441"/>
    </row>
    <row r="45640" spans="25:27" x14ac:dyDescent="0.2">
      <c r="Y45640" s="396"/>
      <c r="Z45640" s="396"/>
      <c r="AA45640" s="441"/>
    </row>
    <row r="45641" spans="25:27" x14ac:dyDescent="0.2">
      <c r="Y45641" s="396"/>
      <c r="Z45641" s="396"/>
      <c r="AA45641" s="441"/>
    </row>
    <row r="45642" spans="25:27" x14ac:dyDescent="0.2">
      <c r="Y45642" s="396"/>
      <c r="Z45642" s="396"/>
      <c r="AA45642" s="441"/>
    </row>
    <row r="45643" spans="25:27" x14ac:dyDescent="0.2">
      <c r="Y45643" s="396"/>
      <c r="Z45643" s="396"/>
      <c r="AA45643" s="441"/>
    </row>
    <row r="45644" spans="25:27" x14ac:dyDescent="0.2">
      <c r="Y45644" s="396"/>
      <c r="Z45644" s="396"/>
      <c r="AA45644" s="441"/>
    </row>
    <row r="45645" spans="25:27" x14ac:dyDescent="0.2">
      <c r="Y45645" s="396"/>
      <c r="Z45645" s="396"/>
      <c r="AA45645" s="441"/>
    </row>
    <row r="45646" spans="25:27" x14ac:dyDescent="0.2">
      <c r="Y45646" s="396"/>
      <c r="Z45646" s="396"/>
      <c r="AA45646" s="441"/>
    </row>
    <row r="45647" spans="25:27" x14ac:dyDescent="0.2">
      <c r="Y45647" s="396"/>
      <c r="Z45647" s="396"/>
      <c r="AA45647" s="441"/>
    </row>
    <row r="45648" spans="25:27" x14ac:dyDescent="0.2">
      <c r="Y45648" s="396"/>
      <c r="Z45648" s="396"/>
      <c r="AA45648" s="441"/>
    </row>
    <row r="45649" spans="25:27" x14ac:dyDescent="0.2">
      <c r="Y45649" s="396"/>
      <c r="Z45649" s="396"/>
      <c r="AA45649" s="441"/>
    </row>
    <row r="45650" spans="25:27" x14ac:dyDescent="0.2">
      <c r="Y45650" s="396"/>
      <c r="Z45650" s="396"/>
      <c r="AA45650" s="441"/>
    </row>
    <row r="45651" spans="25:27" x14ac:dyDescent="0.2">
      <c r="Y45651" s="396"/>
      <c r="Z45651" s="396"/>
      <c r="AA45651" s="441"/>
    </row>
    <row r="45652" spans="25:27" x14ac:dyDescent="0.2">
      <c r="Y45652" s="396"/>
      <c r="Z45652" s="396"/>
      <c r="AA45652" s="441"/>
    </row>
    <row r="45653" spans="25:27" x14ac:dyDescent="0.2">
      <c r="Y45653" s="396"/>
      <c r="Z45653" s="396"/>
      <c r="AA45653" s="441"/>
    </row>
    <row r="45654" spans="25:27" x14ac:dyDescent="0.2">
      <c r="Y45654" s="396"/>
      <c r="Z45654" s="396"/>
      <c r="AA45654" s="441"/>
    </row>
    <row r="45655" spans="25:27" x14ac:dyDescent="0.2">
      <c r="Y45655" s="396"/>
      <c r="Z45655" s="396"/>
      <c r="AA45655" s="441"/>
    </row>
    <row r="45656" spans="25:27" x14ac:dyDescent="0.2">
      <c r="Y45656" s="396"/>
      <c r="Z45656" s="396"/>
      <c r="AA45656" s="441"/>
    </row>
    <row r="45657" spans="25:27" x14ac:dyDescent="0.2">
      <c r="Y45657" s="396"/>
      <c r="Z45657" s="396"/>
      <c r="AA45657" s="441"/>
    </row>
    <row r="45658" spans="25:27" x14ac:dyDescent="0.2">
      <c r="Y45658" s="396"/>
      <c r="Z45658" s="396"/>
      <c r="AA45658" s="441"/>
    </row>
    <row r="45659" spans="25:27" x14ac:dyDescent="0.2">
      <c r="Y45659" s="396"/>
      <c r="Z45659" s="396"/>
      <c r="AA45659" s="441"/>
    </row>
    <row r="45660" spans="25:27" x14ac:dyDescent="0.2">
      <c r="Y45660" s="396"/>
      <c r="Z45660" s="396"/>
      <c r="AA45660" s="441"/>
    </row>
    <row r="45661" spans="25:27" x14ac:dyDescent="0.2">
      <c r="Y45661" s="396"/>
      <c r="Z45661" s="396"/>
      <c r="AA45661" s="441"/>
    </row>
    <row r="45662" spans="25:27" x14ac:dyDescent="0.2">
      <c r="Y45662" s="396"/>
      <c r="Z45662" s="396"/>
      <c r="AA45662" s="441"/>
    </row>
    <row r="45663" spans="25:27" x14ac:dyDescent="0.2">
      <c r="Y45663" s="396"/>
      <c r="Z45663" s="396"/>
      <c r="AA45663" s="441"/>
    </row>
    <row r="45664" spans="25:27" x14ac:dyDescent="0.2">
      <c r="Y45664" s="396"/>
      <c r="Z45664" s="396"/>
      <c r="AA45664" s="441"/>
    </row>
    <row r="45665" spans="25:27" x14ac:dyDescent="0.2">
      <c r="Y45665" s="396"/>
      <c r="Z45665" s="396"/>
      <c r="AA45665" s="441"/>
    </row>
    <row r="45666" spans="25:27" x14ac:dyDescent="0.2">
      <c r="Y45666" s="396"/>
      <c r="Z45666" s="396"/>
      <c r="AA45666" s="441"/>
    </row>
    <row r="45667" spans="25:27" x14ac:dyDescent="0.2">
      <c r="Y45667" s="396"/>
      <c r="Z45667" s="396"/>
      <c r="AA45667" s="441"/>
    </row>
    <row r="45668" spans="25:27" x14ac:dyDescent="0.2">
      <c r="Y45668" s="396"/>
      <c r="Z45668" s="396"/>
      <c r="AA45668" s="441"/>
    </row>
    <row r="45669" spans="25:27" x14ac:dyDescent="0.2">
      <c r="Y45669" s="396"/>
      <c r="Z45669" s="396"/>
      <c r="AA45669" s="441"/>
    </row>
    <row r="45670" spans="25:27" x14ac:dyDescent="0.2">
      <c r="Y45670" s="396"/>
      <c r="Z45670" s="396"/>
      <c r="AA45670" s="441"/>
    </row>
    <row r="45671" spans="25:27" x14ac:dyDescent="0.2">
      <c r="Y45671" s="396"/>
      <c r="Z45671" s="396"/>
      <c r="AA45671" s="441"/>
    </row>
    <row r="45672" spans="25:27" x14ac:dyDescent="0.2">
      <c r="Y45672" s="396"/>
      <c r="Z45672" s="396"/>
      <c r="AA45672" s="441"/>
    </row>
    <row r="45673" spans="25:27" x14ac:dyDescent="0.2">
      <c r="Y45673" s="396"/>
      <c r="Z45673" s="396"/>
      <c r="AA45673" s="441"/>
    </row>
    <row r="45674" spans="25:27" x14ac:dyDescent="0.2">
      <c r="Y45674" s="396"/>
      <c r="Z45674" s="396"/>
      <c r="AA45674" s="441"/>
    </row>
    <row r="45675" spans="25:27" x14ac:dyDescent="0.2">
      <c r="Y45675" s="396"/>
      <c r="Z45675" s="396"/>
      <c r="AA45675" s="441"/>
    </row>
    <row r="45676" spans="25:27" x14ac:dyDescent="0.2">
      <c r="Y45676" s="396"/>
      <c r="Z45676" s="396"/>
      <c r="AA45676" s="441"/>
    </row>
    <row r="45677" spans="25:27" x14ac:dyDescent="0.2">
      <c r="Y45677" s="396"/>
      <c r="Z45677" s="396"/>
      <c r="AA45677" s="441"/>
    </row>
    <row r="45678" spans="25:27" x14ac:dyDescent="0.2">
      <c r="Y45678" s="396"/>
      <c r="Z45678" s="396"/>
      <c r="AA45678" s="441"/>
    </row>
    <row r="45679" spans="25:27" x14ac:dyDescent="0.2">
      <c r="Y45679" s="396"/>
      <c r="Z45679" s="396"/>
      <c r="AA45679" s="441"/>
    </row>
    <row r="45680" spans="25:27" x14ac:dyDescent="0.2">
      <c r="Y45680" s="396"/>
      <c r="Z45680" s="396"/>
      <c r="AA45680" s="441"/>
    </row>
    <row r="45681" spans="25:27" x14ac:dyDescent="0.2">
      <c r="Y45681" s="396"/>
      <c r="Z45681" s="396"/>
      <c r="AA45681" s="441"/>
    </row>
    <row r="45682" spans="25:27" x14ac:dyDescent="0.2">
      <c r="Y45682" s="396"/>
      <c r="Z45682" s="396"/>
      <c r="AA45682" s="441"/>
    </row>
    <row r="45683" spans="25:27" x14ac:dyDescent="0.2">
      <c r="Y45683" s="396"/>
      <c r="Z45683" s="396"/>
      <c r="AA45683" s="441"/>
    </row>
    <row r="45684" spans="25:27" x14ac:dyDescent="0.2">
      <c r="Y45684" s="396"/>
      <c r="Z45684" s="396"/>
      <c r="AA45684" s="441"/>
    </row>
    <row r="45685" spans="25:27" x14ac:dyDescent="0.2">
      <c r="Y45685" s="396"/>
      <c r="Z45685" s="396"/>
      <c r="AA45685" s="441"/>
    </row>
    <row r="45686" spans="25:27" x14ac:dyDescent="0.2">
      <c r="Y45686" s="396"/>
      <c r="Z45686" s="396"/>
      <c r="AA45686" s="441"/>
    </row>
    <row r="45687" spans="25:27" x14ac:dyDescent="0.2">
      <c r="Y45687" s="396"/>
      <c r="Z45687" s="396"/>
      <c r="AA45687" s="441"/>
    </row>
    <row r="45688" spans="25:27" x14ac:dyDescent="0.2">
      <c r="Y45688" s="396"/>
      <c r="Z45688" s="396"/>
      <c r="AA45688" s="441"/>
    </row>
    <row r="45689" spans="25:27" x14ac:dyDescent="0.2">
      <c r="Y45689" s="396"/>
      <c r="Z45689" s="396"/>
      <c r="AA45689" s="441"/>
    </row>
    <row r="45690" spans="25:27" x14ac:dyDescent="0.2">
      <c r="Y45690" s="396"/>
      <c r="Z45690" s="396"/>
      <c r="AA45690" s="441"/>
    </row>
    <row r="45691" spans="25:27" x14ac:dyDescent="0.2">
      <c r="Y45691" s="396"/>
      <c r="Z45691" s="396"/>
      <c r="AA45691" s="441"/>
    </row>
    <row r="45692" spans="25:27" x14ac:dyDescent="0.2">
      <c r="Y45692" s="396"/>
      <c r="Z45692" s="396"/>
      <c r="AA45692" s="441"/>
    </row>
    <row r="45693" spans="25:27" x14ac:dyDescent="0.2">
      <c r="Y45693" s="396"/>
      <c r="Z45693" s="396"/>
      <c r="AA45693" s="441"/>
    </row>
    <row r="45694" spans="25:27" x14ac:dyDescent="0.2">
      <c r="Y45694" s="396"/>
      <c r="Z45694" s="396"/>
      <c r="AA45694" s="441"/>
    </row>
    <row r="45695" spans="25:27" x14ac:dyDescent="0.2">
      <c r="Y45695" s="396"/>
      <c r="Z45695" s="396"/>
      <c r="AA45695" s="441"/>
    </row>
    <row r="45696" spans="25:27" x14ac:dyDescent="0.2">
      <c r="Y45696" s="396"/>
      <c r="Z45696" s="396"/>
      <c r="AA45696" s="441"/>
    </row>
    <row r="45697" spans="25:27" x14ac:dyDescent="0.2">
      <c r="Y45697" s="396"/>
      <c r="Z45697" s="396"/>
      <c r="AA45697" s="441"/>
    </row>
    <row r="45698" spans="25:27" x14ac:dyDescent="0.2">
      <c r="Y45698" s="396"/>
      <c r="Z45698" s="396"/>
      <c r="AA45698" s="441"/>
    </row>
    <row r="45699" spans="25:27" x14ac:dyDescent="0.2">
      <c r="Y45699" s="396"/>
      <c r="Z45699" s="396"/>
      <c r="AA45699" s="441"/>
    </row>
    <row r="45700" spans="25:27" x14ac:dyDescent="0.2">
      <c r="Y45700" s="396"/>
      <c r="Z45700" s="396"/>
      <c r="AA45700" s="441"/>
    </row>
    <row r="45701" spans="25:27" x14ac:dyDescent="0.2">
      <c r="Y45701" s="396"/>
      <c r="Z45701" s="396"/>
      <c r="AA45701" s="441"/>
    </row>
    <row r="45702" spans="25:27" x14ac:dyDescent="0.2">
      <c r="Y45702" s="396"/>
      <c r="Z45702" s="396"/>
      <c r="AA45702" s="441"/>
    </row>
    <row r="45703" spans="25:27" x14ac:dyDescent="0.2">
      <c r="Y45703" s="396"/>
      <c r="Z45703" s="396"/>
      <c r="AA45703" s="441"/>
    </row>
    <row r="45704" spans="25:27" x14ac:dyDescent="0.2">
      <c r="Y45704" s="396"/>
      <c r="Z45704" s="396"/>
      <c r="AA45704" s="441"/>
    </row>
    <row r="45705" spans="25:27" x14ac:dyDescent="0.2">
      <c r="Y45705" s="396"/>
      <c r="Z45705" s="396"/>
      <c r="AA45705" s="441"/>
    </row>
    <row r="45706" spans="25:27" x14ac:dyDescent="0.2">
      <c r="Y45706" s="396"/>
      <c r="Z45706" s="396"/>
      <c r="AA45706" s="441"/>
    </row>
    <row r="45707" spans="25:27" x14ac:dyDescent="0.2">
      <c r="Y45707" s="396"/>
      <c r="Z45707" s="396"/>
      <c r="AA45707" s="441"/>
    </row>
    <row r="45708" spans="25:27" x14ac:dyDescent="0.2">
      <c r="Y45708" s="396"/>
      <c r="Z45708" s="396"/>
      <c r="AA45708" s="441"/>
    </row>
    <row r="45709" spans="25:27" x14ac:dyDescent="0.2">
      <c r="Y45709" s="396"/>
      <c r="Z45709" s="396"/>
      <c r="AA45709" s="441"/>
    </row>
    <row r="45710" spans="25:27" x14ac:dyDescent="0.2">
      <c r="Y45710" s="396"/>
      <c r="Z45710" s="396"/>
      <c r="AA45710" s="441"/>
    </row>
    <row r="45711" spans="25:27" x14ac:dyDescent="0.2">
      <c r="Y45711" s="396"/>
      <c r="Z45711" s="396"/>
      <c r="AA45711" s="441"/>
    </row>
    <row r="45712" spans="25:27" x14ac:dyDescent="0.2">
      <c r="Y45712" s="396"/>
      <c r="Z45712" s="396"/>
      <c r="AA45712" s="441"/>
    </row>
    <row r="45713" spans="25:27" x14ac:dyDescent="0.2">
      <c r="Y45713" s="396"/>
      <c r="Z45713" s="396"/>
      <c r="AA45713" s="441"/>
    </row>
    <row r="45714" spans="25:27" x14ac:dyDescent="0.2">
      <c r="Y45714" s="396"/>
      <c r="Z45714" s="396"/>
      <c r="AA45714" s="441"/>
    </row>
    <row r="45715" spans="25:27" x14ac:dyDescent="0.2">
      <c r="Y45715" s="396"/>
      <c r="Z45715" s="396"/>
      <c r="AA45715" s="441"/>
    </row>
    <row r="45716" spans="25:27" x14ac:dyDescent="0.2">
      <c r="Y45716" s="396"/>
      <c r="Z45716" s="396"/>
      <c r="AA45716" s="441"/>
    </row>
    <row r="45717" spans="25:27" x14ac:dyDescent="0.2">
      <c r="Y45717" s="396"/>
      <c r="Z45717" s="396"/>
      <c r="AA45717" s="441"/>
    </row>
    <row r="45718" spans="25:27" x14ac:dyDescent="0.2">
      <c r="Y45718" s="396"/>
      <c r="Z45718" s="396"/>
      <c r="AA45718" s="441"/>
    </row>
    <row r="45719" spans="25:27" x14ac:dyDescent="0.2">
      <c r="Y45719" s="396"/>
      <c r="Z45719" s="396"/>
      <c r="AA45719" s="441"/>
    </row>
    <row r="45720" spans="25:27" x14ac:dyDescent="0.2">
      <c r="Y45720" s="396"/>
      <c r="Z45720" s="396"/>
      <c r="AA45720" s="441"/>
    </row>
    <row r="45721" spans="25:27" x14ac:dyDescent="0.2">
      <c r="Y45721" s="396"/>
      <c r="Z45721" s="396"/>
      <c r="AA45721" s="441"/>
    </row>
    <row r="45722" spans="25:27" x14ac:dyDescent="0.2">
      <c r="Y45722" s="396"/>
      <c r="Z45722" s="396"/>
      <c r="AA45722" s="441"/>
    </row>
    <row r="45723" spans="25:27" x14ac:dyDescent="0.2">
      <c r="Y45723" s="396"/>
      <c r="Z45723" s="396"/>
      <c r="AA45723" s="441"/>
    </row>
    <row r="45724" spans="25:27" x14ac:dyDescent="0.2">
      <c r="Y45724" s="396"/>
      <c r="Z45724" s="396"/>
      <c r="AA45724" s="441"/>
    </row>
    <row r="45725" spans="25:27" x14ac:dyDescent="0.2">
      <c r="Y45725" s="396"/>
      <c r="Z45725" s="396"/>
      <c r="AA45725" s="441"/>
    </row>
    <row r="45726" spans="25:27" x14ac:dyDescent="0.2">
      <c r="Y45726" s="396"/>
      <c r="Z45726" s="396"/>
      <c r="AA45726" s="441"/>
    </row>
    <row r="45727" spans="25:27" x14ac:dyDescent="0.2">
      <c r="Y45727" s="396"/>
      <c r="Z45727" s="396"/>
      <c r="AA45727" s="441"/>
    </row>
    <row r="45728" spans="25:27" x14ac:dyDescent="0.2">
      <c r="Y45728" s="396"/>
      <c r="Z45728" s="396"/>
      <c r="AA45728" s="441"/>
    </row>
    <row r="45729" spans="25:27" x14ac:dyDescent="0.2">
      <c r="Y45729" s="396"/>
      <c r="Z45729" s="396"/>
      <c r="AA45729" s="441"/>
    </row>
    <row r="45730" spans="25:27" x14ac:dyDescent="0.2">
      <c r="Y45730" s="396"/>
      <c r="Z45730" s="396"/>
      <c r="AA45730" s="441"/>
    </row>
    <row r="45731" spans="25:27" x14ac:dyDescent="0.2">
      <c r="Y45731" s="396"/>
      <c r="Z45731" s="396"/>
      <c r="AA45731" s="441"/>
    </row>
    <row r="45732" spans="25:27" x14ac:dyDescent="0.2">
      <c r="Y45732" s="396"/>
      <c r="Z45732" s="396"/>
      <c r="AA45732" s="441"/>
    </row>
    <row r="45733" spans="25:27" x14ac:dyDescent="0.2">
      <c r="Y45733" s="396"/>
      <c r="Z45733" s="396"/>
      <c r="AA45733" s="441"/>
    </row>
    <row r="45734" spans="25:27" x14ac:dyDescent="0.2">
      <c r="Y45734" s="396"/>
      <c r="Z45734" s="396"/>
      <c r="AA45734" s="441"/>
    </row>
    <row r="45735" spans="25:27" x14ac:dyDescent="0.2">
      <c r="Y45735" s="396"/>
      <c r="Z45735" s="396"/>
      <c r="AA45735" s="441"/>
    </row>
    <row r="45736" spans="25:27" x14ac:dyDescent="0.2">
      <c r="Y45736" s="396"/>
      <c r="Z45736" s="396"/>
      <c r="AA45736" s="441"/>
    </row>
    <row r="45737" spans="25:27" x14ac:dyDescent="0.2">
      <c r="Y45737" s="396"/>
      <c r="Z45737" s="396"/>
      <c r="AA45737" s="441"/>
    </row>
    <row r="45738" spans="25:27" x14ac:dyDescent="0.2">
      <c r="Y45738" s="396"/>
      <c r="Z45738" s="396"/>
      <c r="AA45738" s="441"/>
    </row>
    <row r="45739" spans="25:27" x14ac:dyDescent="0.2">
      <c r="Y45739" s="396"/>
      <c r="Z45739" s="396"/>
      <c r="AA45739" s="441"/>
    </row>
    <row r="45740" spans="25:27" x14ac:dyDescent="0.2">
      <c r="Y45740" s="396"/>
      <c r="Z45740" s="396"/>
      <c r="AA45740" s="441"/>
    </row>
    <row r="45741" spans="25:27" x14ac:dyDescent="0.2">
      <c r="Y45741" s="396"/>
      <c r="Z45741" s="396"/>
      <c r="AA45741" s="441"/>
    </row>
    <row r="45742" spans="25:27" x14ac:dyDescent="0.2">
      <c r="Y45742" s="396"/>
      <c r="Z45742" s="396"/>
      <c r="AA45742" s="441"/>
    </row>
    <row r="45743" spans="25:27" x14ac:dyDescent="0.2">
      <c r="Y45743" s="396"/>
      <c r="Z45743" s="396"/>
      <c r="AA45743" s="441"/>
    </row>
    <row r="45744" spans="25:27" x14ac:dyDescent="0.2">
      <c r="Y45744" s="396"/>
      <c r="Z45744" s="396"/>
      <c r="AA45744" s="441"/>
    </row>
    <row r="45745" spans="25:27" x14ac:dyDescent="0.2">
      <c r="Y45745" s="396"/>
      <c r="Z45745" s="396"/>
      <c r="AA45745" s="441"/>
    </row>
    <row r="45746" spans="25:27" x14ac:dyDescent="0.2">
      <c r="Y45746" s="396"/>
      <c r="Z45746" s="396"/>
      <c r="AA45746" s="441"/>
    </row>
    <row r="45747" spans="25:27" x14ac:dyDescent="0.2">
      <c r="Y45747" s="396"/>
      <c r="Z45747" s="396"/>
      <c r="AA45747" s="441"/>
    </row>
    <row r="45748" spans="25:27" x14ac:dyDescent="0.2">
      <c r="Y45748" s="396"/>
      <c r="Z45748" s="396"/>
      <c r="AA45748" s="441"/>
    </row>
    <row r="45749" spans="25:27" x14ac:dyDescent="0.2">
      <c r="Y45749" s="396"/>
      <c r="Z45749" s="396"/>
      <c r="AA45749" s="441"/>
    </row>
    <row r="45750" spans="25:27" x14ac:dyDescent="0.2">
      <c r="Y45750" s="396"/>
      <c r="Z45750" s="396"/>
      <c r="AA45750" s="441"/>
    </row>
    <row r="45751" spans="25:27" x14ac:dyDescent="0.2">
      <c r="Y45751" s="396"/>
      <c r="Z45751" s="396"/>
      <c r="AA45751" s="441"/>
    </row>
    <row r="45752" spans="25:27" x14ac:dyDescent="0.2">
      <c r="Y45752" s="396"/>
      <c r="Z45752" s="396"/>
      <c r="AA45752" s="441"/>
    </row>
    <row r="45753" spans="25:27" x14ac:dyDescent="0.2">
      <c r="Y45753" s="396"/>
      <c r="Z45753" s="396"/>
      <c r="AA45753" s="441"/>
    </row>
    <row r="45754" spans="25:27" x14ac:dyDescent="0.2">
      <c r="Y45754" s="396"/>
      <c r="Z45754" s="396"/>
      <c r="AA45754" s="441"/>
    </row>
    <row r="45755" spans="25:27" x14ac:dyDescent="0.2">
      <c r="Y45755" s="396"/>
      <c r="Z45755" s="396"/>
      <c r="AA45755" s="441"/>
    </row>
    <row r="45756" spans="25:27" x14ac:dyDescent="0.2">
      <c r="Y45756" s="396"/>
      <c r="Z45756" s="396"/>
      <c r="AA45756" s="441"/>
    </row>
    <row r="45757" spans="25:27" x14ac:dyDescent="0.2">
      <c r="Y45757" s="396"/>
      <c r="Z45757" s="396"/>
      <c r="AA45757" s="441"/>
    </row>
    <row r="45758" spans="25:27" x14ac:dyDescent="0.2">
      <c r="Y45758" s="396"/>
      <c r="Z45758" s="396"/>
      <c r="AA45758" s="441"/>
    </row>
    <row r="45759" spans="25:27" x14ac:dyDescent="0.2">
      <c r="Y45759" s="396"/>
      <c r="Z45759" s="396"/>
      <c r="AA45759" s="441"/>
    </row>
    <row r="45760" spans="25:27" x14ac:dyDescent="0.2">
      <c r="Y45760" s="396"/>
      <c r="Z45760" s="396"/>
      <c r="AA45760" s="441"/>
    </row>
    <row r="45761" spans="25:27" x14ac:dyDescent="0.2">
      <c r="Y45761" s="396"/>
      <c r="Z45761" s="396"/>
      <c r="AA45761" s="441"/>
    </row>
    <row r="45762" spans="25:27" x14ac:dyDescent="0.2">
      <c r="Y45762" s="396"/>
      <c r="Z45762" s="396"/>
      <c r="AA45762" s="441"/>
    </row>
    <row r="45763" spans="25:27" x14ac:dyDescent="0.2">
      <c r="Y45763" s="396"/>
      <c r="Z45763" s="396"/>
      <c r="AA45763" s="441"/>
    </row>
    <row r="45764" spans="25:27" x14ac:dyDescent="0.2">
      <c r="Y45764" s="396"/>
      <c r="Z45764" s="396"/>
      <c r="AA45764" s="441"/>
    </row>
    <row r="45765" spans="25:27" x14ac:dyDescent="0.2">
      <c r="Y45765" s="396"/>
      <c r="Z45765" s="396"/>
      <c r="AA45765" s="441"/>
    </row>
    <row r="45766" spans="25:27" x14ac:dyDescent="0.2">
      <c r="Y45766" s="396"/>
      <c r="Z45766" s="396"/>
      <c r="AA45766" s="441"/>
    </row>
    <row r="45767" spans="25:27" x14ac:dyDescent="0.2">
      <c r="Y45767" s="396"/>
      <c r="Z45767" s="396"/>
      <c r="AA45767" s="441"/>
    </row>
    <row r="45768" spans="25:27" x14ac:dyDescent="0.2">
      <c r="Y45768" s="396"/>
      <c r="Z45768" s="396"/>
      <c r="AA45768" s="441"/>
    </row>
    <row r="45769" spans="25:27" x14ac:dyDescent="0.2">
      <c r="Y45769" s="396"/>
      <c r="Z45769" s="396"/>
      <c r="AA45769" s="441"/>
    </row>
    <row r="45770" spans="25:27" x14ac:dyDescent="0.2">
      <c r="Y45770" s="396"/>
      <c r="Z45770" s="396"/>
      <c r="AA45770" s="441"/>
    </row>
    <row r="45771" spans="25:27" x14ac:dyDescent="0.2">
      <c r="Y45771" s="396"/>
      <c r="Z45771" s="396"/>
      <c r="AA45771" s="441"/>
    </row>
    <row r="45772" spans="25:27" x14ac:dyDescent="0.2">
      <c r="Y45772" s="396"/>
      <c r="Z45772" s="396"/>
      <c r="AA45772" s="441"/>
    </row>
    <row r="45773" spans="25:27" x14ac:dyDescent="0.2">
      <c r="Y45773" s="396"/>
      <c r="Z45773" s="396"/>
      <c r="AA45773" s="441"/>
    </row>
    <row r="45774" spans="25:27" x14ac:dyDescent="0.2">
      <c r="Y45774" s="396"/>
      <c r="Z45774" s="396"/>
      <c r="AA45774" s="441"/>
    </row>
    <row r="45775" spans="25:27" x14ac:dyDescent="0.2">
      <c r="Y45775" s="396"/>
      <c r="Z45775" s="396"/>
      <c r="AA45775" s="441"/>
    </row>
    <row r="45776" spans="25:27" x14ac:dyDescent="0.2">
      <c r="Y45776" s="396"/>
      <c r="Z45776" s="396"/>
      <c r="AA45776" s="441"/>
    </row>
    <row r="45777" spans="25:27" x14ac:dyDescent="0.2">
      <c r="Y45777" s="396"/>
      <c r="Z45777" s="396"/>
      <c r="AA45777" s="441"/>
    </row>
    <row r="45778" spans="25:27" x14ac:dyDescent="0.2">
      <c r="Y45778" s="396"/>
      <c r="Z45778" s="396"/>
      <c r="AA45778" s="441"/>
    </row>
    <row r="45779" spans="25:27" x14ac:dyDescent="0.2">
      <c r="Y45779" s="396"/>
      <c r="Z45779" s="396"/>
      <c r="AA45779" s="441"/>
    </row>
    <row r="45780" spans="25:27" x14ac:dyDescent="0.2">
      <c r="Y45780" s="396"/>
      <c r="Z45780" s="396"/>
      <c r="AA45780" s="441"/>
    </row>
    <row r="45781" spans="25:27" x14ac:dyDescent="0.2">
      <c r="Y45781" s="396"/>
      <c r="Z45781" s="396"/>
      <c r="AA45781" s="441"/>
    </row>
    <row r="45782" spans="25:27" x14ac:dyDescent="0.2">
      <c r="Y45782" s="396"/>
      <c r="Z45782" s="396"/>
      <c r="AA45782" s="441"/>
    </row>
    <row r="45783" spans="25:27" x14ac:dyDescent="0.2">
      <c r="Y45783" s="396"/>
      <c r="Z45783" s="396"/>
      <c r="AA45783" s="441"/>
    </row>
    <row r="45784" spans="25:27" x14ac:dyDescent="0.2">
      <c r="Y45784" s="396"/>
      <c r="Z45784" s="396"/>
      <c r="AA45784" s="441"/>
    </row>
    <row r="45785" spans="25:27" x14ac:dyDescent="0.2">
      <c r="Y45785" s="396"/>
      <c r="Z45785" s="396"/>
      <c r="AA45785" s="441"/>
    </row>
    <row r="45786" spans="25:27" x14ac:dyDescent="0.2">
      <c r="Y45786" s="396"/>
      <c r="Z45786" s="396"/>
      <c r="AA45786" s="441"/>
    </row>
    <row r="45787" spans="25:27" x14ac:dyDescent="0.2">
      <c r="Y45787" s="396"/>
      <c r="Z45787" s="396"/>
      <c r="AA45787" s="441"/>
    </row>
    <row r="45788" spans="25:27" x14ac:dyDescent="0.2">
      <c r="Y45788" s="396"/>
      <c r="Z45788" s="396"/>
      <c r="AA45788" s="441"/>
    </row>
    <row r="45789" spans="25:27" x14ac:dyDescent="0.2">
      <c r="Y45789" s="396"/>
      <c r="Z45789" s="396"/>
      <c r="AA45789" s="441"/>
    </row>
    <row r="45790" spans="25:27" x14ac:dyDescent="0.2">
      <c r="Y45790" s="396"/>
      <c r="Z45790" s="396"/>
      <c r="AA45790" s="441"/>
    </row>
    <row r="45791" spans="25:27" x14ac:dyDescent="0.2">
      <c r="Y45791" s="396"/>
      <c r="Z45791" s="396"/>
      <c r="AA45791" s="441"/>
    </row>
    <row r="45792" spans="25:27" x14ac:dyDescent="0.2">
      <c r="Y45792" s="396"/>
      <c r="Z45792" s="396"/>
      <c r="AA45792" s="441"/>
    </row>
    <row r="45793" spans="25:27" x14ac:dyDescent="0.2">
      <c r="Y45793" s="396"/>
      <c r="Z45793" s="396"/>
      <c r="AA45793" s="441"/>
    </row>
    <row r="45794" spans="25:27" x14ac:dyDescent="0.2">
      <c r="Y45794" s="396"/>
      <c r="Z45794" s="396"/>
      <c r="AA45794" s="441"/>
    </row>
    <row r="45795" spans="25:27" x14ac:dyDescent="0.2">
      <c r="Y45795" s="396"/>
      <c r="Z45795" s="396"/>
      <c r="AA45795" s="441"/>
    </row>
    <row r="45796" spans="25:27" x14ac:dyDescent="0.2">
      <c r="Y45796" s="396"/>
      <c r="Z45796" s="396"/>
      <c r="AA45796" s="441"/>
    </row>
    <row r="45797" spans="25:27" x14ac:dyDescent="0.2">
      <c r="Y45797" s="396"/>
      <c r="Z45797" s="396"/>
      <c r="AA45797" s="441"/>
    </row>
    <row r="45798" spans="25:27" x14ac:dyDescent="0.2">
      <c r="Y45798" s="396"/>
      <c r="Z45798" s="396"/>
      <c r="AA45798" s="441"/>
    </row>
    <row r="45799" spans="25:27" x14ac:dyDescent="0.2">
      <c r="Y45799" s="396"/>
      <c r="Z45799" s="396"/>
      <c r="AA45799" s="441"/>
    </row>
    <row r="45800" spans="25:27" x14ac:dyDescent="0.2">
      <c r="Y45800" s="396"/>
      <c r="Z45800" s="396"/>
      <c r="AA45800" s="441"/>
    </row>
    <row r="45801" spans="25:27" x14ac:dyDescent="0.2">
      <c r="Y45801" s="396"/>
      <c r="Z45801" s="396"/>
      <c r="AA45801" s="441"/>
    </row>
    <row r="45802" spans="25:27" x14ac:dyDescent="0.2">
      <c r="Y45802" s="396"/>
      <c r="Z45802" s="396"/>
      <c r="AA45802" s="441"/>
    </row>
    <row r="45803" spans="25:27" x14ac:dyDescent="0.2">
      <c r="Y45803" s="396"/>
      <c r="Z45803" s="396"/>
      <c r="AA45803" s="441"/>
    </row>
    <row r="45804" spans="25:27" x14ac:dyDescent="0.2">
      <c r="Y45804" s="396"/>
      <c r="Z45804" s="396"/>
      <c r="AA45804" s="441"/>
    </row>
    <row r="45805" spans="25:27" x14ac:dyDescent="0.2">
      <c r="Y45805" s="396"/>
      <c r="Z45805" s="396"/>
      <c r="AA45805" s="441"/>
    </row>
    <row r="45806" spans="25:27" x14ac:dyDescent="0.2">
      <c r="Y45806" s="396"/>
      <c r="Z45806" s="396"/>
      <c r="AA45806" s="441"/>
    </row>
    <row r="45807" spans="25:27" x14ac:dyDescent="0.2">
      <c r="Y45807" s="396"/>
      <c r="Z45807" s="396"/>
      <c r="AA45807" s="441"/>
    </row>
    <row r="45808" spans="25:27" x14ac:dyDescent="0.2">
      <c r="Y45808" s="396"/>
      <c r="Z45808" s="396"/>
      <c r="AA45808" s="441"/>
    </row>
    <row r="45809" spans="25:27" x14ac:dyDescent="0.2">
      <c r="Y45809" s="396"/>
      <c r="Z45809" s="396"/>
      <c r="AA45809" s="441"/>
    </row>
    <row r="45810" spans="25:27" x14ac:dyDescent="0.2">
      <c r="Y45810" s="396"/>
      <c r="Z45810" s="396"/>
      <c r="AA45810" s="441"/>
    </row>
    <row r="45811" spans="25:27" x14ac:dyDescent="0.2">
      <c r="Y45811" s="396"/>
      <c r="Z45811" s="396"/>
      <c r="AA45811" s="441"/>
    </row>
    <row r="45812" spans="25:27" x14ac:dyDescent="0.2">
      <c r="Y45812" s="396"/>
      <c r="Z45812" s="396"/>
      <c r="AA45812" s="441"/>
    </row>
    <row r="45813" spans="25:27" x14ac:dyDescent="0.2">
      <c r="Y45813" s="396"/>
      <c r="Z45813" s="396"/>
      <c r="AA45813" s="441"/>
    </row>
    <row r="45814" spans="25:27" x14ac:dyDescent="0.2">
      <c r="Y45814" s="396"/>
      <c r="Z45814" s="396"/>
      <c r="AA45814" s="441"/>
    </row>
    <row r="45815" spans="25:27" x14ac:dyDescent="0.2">
      <c r="Y45815" s="396"/>
      <c r="Z45815" s="396"/>
      <c r="AA45815" s="441"/>
    </row>
    <row r="45816" spans="25:27" x14ac:dyDescent="0.2">
      <c r="Y45816" s="396"/>
      <c r="Z45816" s="396"/>
      <c r="AA45816" s="441"/>
    </row>
    <row r="45817" spans="25:27" x14ac:dyDescent="0.2">
      <c r="Y45817" s="396"/>
      <c r="Z45817" s="396"/>
      <c r="AA45817" s="441"/>
    </row>
    <row r="45818" spans="25:27" x14ac:dyDescent="0.2">
      <c r="Y45818" s="396"/>
      <c r="Z45818" s="396"/>
      <c r="AA45818" s="441"/>
    </row>
    <row r="45819" spans="25:27" x14ac:dyDescent="0.2">
      <c r="Y45819" s="396"/>
      <c r="Z45819" s="396"/>
      <c r="AA45819" s="441"/>
    </row>
    <row r="45820" spans="25:27" x14ac:dyDescent="0.2">
      <c r="Y45820" s="396"/>
      <c r="Z45820" s="396"/>
      <c r="AA45820" s="441"/>
    </row>
    <row r="45821" spans="25:27" x14ac:dyDescent="0.2">
      <c r="Y45821" s="396"/>
      <c r="Z45821" s="396"/>
      <c r="AA45821" s="441"/>
    </row>
    <row r="45822" spans="25:27" x14ac:dyDescent="0.2">
      <c r="Y45822" s="396"/>
      <c r="Z45822" s="396"/>
      <c r="AA45822" s="441"/>
    </row>
    <row r="45823" spans="25:27" x14ac:dyDescent="0.2">
      <c r="Y45823" s="396"/>
      <c r="Z45823" s="396"/>
      <c r="AA45823" s="441"/>
    </row>
    <row r="45824" spans="25:27" x14ac:dyDescent="0.2">
      <c r="Y45824" s="396"/>
      <c r="Z45824" s="396"/>
      <c r="AA45824" s="441"/>
    </row>
    <row r="45825" spans="25:27" x14ac:dyDescent="0.2">
      <c r="Y45825" s="396"/>
      <c r="Z45825" s="396"/>
      <c r="AA45825" s="441"/>
    </row>
    <row r="45826" spans="25:27" x14ac:dyDescent="0.2">
      <c r="Y45826" s="396"/>
      <c r="Z45826" s="396"/>
      <c r="AA45826" s="441"/>
    </row>
    <row r="45827" spans="25:27" x14ac:dyDescent="0.2">
      <c r="Y45827" s="396"/>
      <c r="Z45827" s="396"/>
      <c r="AA45827" s="441"/>
    </row>
    <row r="45828" spans="25:27" x14ac:dyDescent="0.2">
      <c r="Y45828" s="396"/>
      <c r="Z45828" s="396"/>
      <c r="AA45828" s="441"/>
    </row>
    <row r="45829" spans="25:27" x14ac:dyDescent="0.2">
      <c r="Y45829" s="396"/>
      <c r="Z45829" s="396"/>
      <c r="AA45829" s="441"/>
    </row>
    <row r="45830" spans="25:27" x14ac:dyDescent="0.2">
      <c r="Y45830" s="396"/>
      <c r="Z45830" s="396"/>
      <c r="AA45830" s="441"/>
    </row>
    <row r="45831" spans="25:27" x14ac:dyDescent="0.2">
      <c r="Y45831" s="396"/>
      <c r="Z45831" s="396"/>
      <c r="AA45831" s="441"/>
    </row>
    <row r="45832" spans="25:27" x14ac:dyDescent="0.2">
      <c r="Y45832" s="396"/>
      <c r="Z45832" s="396"/>
      <c r="AA45832" s="441"/>
    </row>
    <row r="45833" spans="25:27" x14ac:dyDescent="0.2">
      <c r="Y45833" s="396"/>
      <c r="Z45833" s="396"/>
      <c r="AA45833" s="441"/>
    </row>
    <row r="45834" spans="25:27" x14ac:dyDescent="0.2">
      <c r="Y45834" s="396"/>
      <c r="Z45834" s="396"/>
      <c r="AA45834" s="441"/>
    </row>
    <row r="45835" spans="25:27" x14ac:dyDescent="0.2">
      <c r="Y45835" s="396"/>
      <c r="Z45835" s="396"/>
      <c r="AA45835" s="441"/>
    </row>
    <row r="45836" spans="25:27" x14ac:dyDescent="0.2">
      <c r="Y45836" s="396"/>
      <c r="Z45836" s="396"/>
      <c r="AA45836" s="441"/>
    </row>
    <row r="45837" spans="25:27" x14ac:dyDescent="0.2">
      <c r="Y45837" s="396"/>
      <c r="Z45837" s="396"/>
      <c r="AA45837" s="441"/>
    </row>
    <row r="45838" spans="25:27" x14ac:dyDescent="0.2">
      <c r="Y45838" s="396"/>
      <c r="Z45838" s="396"/>
      <c r="AA45838" s="441"/>
    </row>
    <row r="45839" spans="25:27" x14ac:dyDescent="0.2">
      <c r="Y45839" s="396"/>
      <c r="Z45839" s="396"/>
      <c r="AA45839" s="441"/>
    </row>
    <row r="45840" spans="25:27" x14ac:dyDescent="0.2">
      <c r="Y45840" s="396"/>
      <c r="Z45840" s="396"/>
      <c r="AA45840" s="441"/>
    </row>
    <row r="45841" spans="25:27" x14ac:dyDescent="0.2">
      <c r="Y45841" s="396"/>
      <c r="Z45841" s="396"/>
      <c r="AA45841" s="441"/>
    </row>
    <row r="45842" spans="25:27" x14ac:dyDescent="0.2">
      <c r="Y45842" s="396"/>
      <c r="Z45842" s="396"/>
      <c r="AA45842" s="441"/>
    </row>
    <row r="45843" spans="25:27" x14ac:dyDescent="0.2">
      <c r="Y45843" s="396"/>
      <c r="Z45843" s="396"/>
      <c r="AA45843" s="441"/>
    </row>
    <row r="45844" spans="25:27" x14ac:dyDescent="0.2">
      <c r="Y45844" s="396"/>
      <c r="Z45844" s="396"/>
      <c r="AA45844" s="441"/>
    </row>
    <row r="45845" spans="25:27" x14ac:dyDescent="0.2">
      <c r="Y45845" s="396"/>
      <c r="Z45845" s="396"/>
      <c r="AA45845" s="441"/>
    </row>
    <row r="45846" spans="25:27" x14ac:dyDescent="0.2">
      <c r="Y45846" s="396"/>
      <c r="Z45846" s="396"/>
      <c r="AA45846" s="441"/>
    </row>
    <row r="45847" spans="25:27" x14ac:dyDescent="0.2">
      <c r="Y45847" s="396"/>
      <c r="Z45847" s="396"/>
      <c r="AA45847" s="441"/>
    </row>
    <row r="45848" spans="25:27" x14ac:dyDescent="0.2">
      <c r="Y45848" s="396"/>
      <c r="Z45848" s="396"/>
      <c r="AA45848" s="441"/>
    </row>
    <row r="45849" spans="25:27" x14ac:dyDescent="0.2">
      <c r="Y45849" s="396"/>
      <c r="Z45849" s="396"/>
      <c r="AA45849" s="441"/>
    </row>
    <row r="45850" spans="25:27" x14ac:dyDescent="0.2">
      <c r="Y45850" s="396"/>
      <c r="Z45850" s="396"/>
      <c r="AA45850" s="441"/>
    </row>
    <row r="45851" spans="25:27" x14ac:dyDescent="0.2">
      <c r="Y45851" s="396"/>
      <c r="Z45851" s="396"/>
      <c r="AA45851" s="441"/>
    </row>
    <row r="45852" spans="25:27" x14ac:dyDescent="0.2">
      <c r="Y45852" s="396"/>
      <c r="Z45852" s="396"/>
      <c r="AA45852" s="441"/>
    </row>
    <row r="45853" spans="25:27" x14ac:dyDescent="0.2">
      <c r="Y45853" s="396"/>
      <c r="Z45853" s="396"/>
      <c r="AA45853" s="441"/>
    </row>
    <row r="45854" spans="25:27" x14ac:dyDescent="0.2">
      <c r="Y45854" s="396"/>
      <c r="Z45854" s="396"/>
      <c r="AA45854" s="441"/>
    </row>
    <row r="45855" spans="25:27" x14ac:dyDescent="0.2">
      <c r="Y45855" s="396"/>
      <c r="Z45855" s="396"/>
      <c r="AA45855" s="441"/>
    </row>
    <row r="45856" spans="25:27" x14ac:dyDescent="0.2">
      <c r="Y45856" s="396"/>
      <c r="Z45856" s="396"/>
      <c r="AA45856" s="441"/>
    </row>
    <row r="45857" spans="25:27" x14ac:dyDescent="0.2">
      <c r="Y45857" s="396"/>
      <c r="Z45857" s="396"/>
      <c r="AA45857" s="441"/>
    </row>
    <row r="45858" spans="25:27" x14ac:dyDescent="0.2">
      <c r="Y45858" s="396"/>
      <c r="Z45858" s="396"/>
      <c r="AA45858" s="441"/>
    </row>
    <row r="45859" spans="25:27" x14ac:dyDescent="0.2">
      <c r="Y45859" s="396"/>
      <c r="Z45859" s="396"/>
      <c r="AA45859" s="441"/>
    </row>
    <row r="45860" spans="25:27" x14ac:dyDescent="0.2">
      <c r="Y45860" s="396"/>
      <c r="Z45860" s="396"/>
      <c r="AA45860" s="441"/>
    </row>
    <row r="45861" spans="25:27" x14ac:dyDescent="0.2">
      <c r="Y45861" s="396"/>
      <c r="Z45861" s="396"/>
      <c r="AA45861" s="441"/>
    </row>
    <row r="45862" spans="25:27" x14ac:dyDescent="0.2">
      <c r="Y45862" s="396"/>
      <c r="Z45862" s="396"/>
      <c r="AA45862" s="441"/>
    </row>
    <row r="45863" spans="25:27" x14ac:dyDescent="0.2">
      <c r="Y45863" s="396"/>
      <c r="Z45863" s="396"/>
      <c r="AA45863" s="441"/>
    </row>
    <row r="45864" spans="25:27" x14ac:dyDescent="0.2">
      <c r="Y45864" s="396"/>
      <c r="Z45864" s="396"/>
      <c r="AA45864" s="441"/>
    </row>
    <row r="45865" spans="25:27" x14ac:dyDescent="0.2">
      <c r="Y45865" s="396"/>
      <c r="Z45865" s="396"/>
      <c r="AA45865" s="441"/>
    </row>
    <row r="45866" spans="25:27" x14ac:dyDescent="0.2">
      <c r="Y45866" s="396"/>
      <c r="Z45866" s="396"/>
      <c r="AA45866" s="441"/>
    </row>
    <row r="45867" spans="25:27" x14ac:dyDescent="0.2">
      <c r="Y45867" s="396"/>
      <c r="Z45867" s="396"/>
      <c r="AA45867" s="441"/>
    </row>
    <row r="45868" spans="25:27" x14ac:dyDescent="0.2">
      <c r="Y45868" s="396"/>
      <c r="Z45868" s="396"/>
      <c r="AA45868" s="441"/>
    </row>
    <row r="45869" spans="25:27" x14ac:dyDescent="0.2">
      <c r="Y45869" s="396"/>
      <c r="Z45869" s="396"/>
      <c r="AA45869" s="441"/>
    </row>
    <row r="45870" spans="25:27" x14ac:dyDescent="0.2">
      <c r="Y45870" s="396"/>
      <c r="Z45870" s="396"/>
      <c r="AA45870" s="441"/>
    </row>
    <row r="45871" spans="25:27" x14ac:dyDescent="0.2">
      <c r="Y45871" s="396"/>
      <c r="Z45871" s="396"/>
      <c r="AA45871" s="441"/>
    </row>
    <row r="45872" spans="25:27" x14ac:dyDescent="0.2">
      <c r="Y45872" s="396"/>
      <c r="Z45872" s="396"/>
      <c r="AA45872" s="441"/>
    </row>
    <row r="45873" spans="25:27" x14ac:dyDescent="0.2">
      <c r="Y45873" s="396"/>
      <c r="Z45873" s="396"/>
      <c r="AA45873" s="441"/>
    </row>
    <row r="45874" spans="25:27" x14ac:dyDescent="0.2">
      <c r="Y45874" s="396"/>
      <c r="Z45874" s="396"/>
      <c r="AA45874" s="441"/>
    </row>
    <row r="45875" spans="25:27" x14ac:dyDescent="0.2">
      <c r="Y45875" s="396"/>
      <c r="Z45875" s="396"/>
      <c r="AA45875" s="441"/>
    </row>
    <row r="45876" spans="25:27" x14ac:dyDescent="0.2">
      <c r="Y45876" s="396"/>
      <c r="Z45876" s="396"/>
      <c r="AA45876" s="441"/>
    </row>
    <row r="45877" spans="25:27" x14ac:dyDescent="0.2">
      <c r="Y45877" s="396"/>
      <c r="Z45877" s="396"/>
      <c r="AA45877" s="441"/>
    </row>
    <row r="45878" spans="25:27" x14ac:dyDescent="0.2">
      <c r="Y45878" s="396"/>
      <c r="Z45878" s="396"/>
      <c r="AA45878" s="441"/>
    </row>
    <row r="45879" spans="25:27" x14ac:dyDescent="0.2">
      <c r="Y45879" s="396"/>
      <c r="Z45879" s="396"/>
      <c r="AA45879" s="441"/>
    </row>
    <row r="45880" spans="25:27" x14ac:dyDescent="0.2">
      <c r="Y45880" s="396"/>
      <c r="Z45880" s="396"/>
      <c r="AA45880" s="441"/>
    </row>
    <row r="45881" spans="25:27" x14ac:dyDescent="0.2">
      <c r="Y45881" s="396"/>
      <c r="Z45881" s="396"/>
      <c r="AA45881" s="441"/>
    </row>
    <row r="45882" spans="25:27" x14ac:dyDescent="0.2">
      <c r="Y45882" s="396"/>
      <c r="Z45882" s="396"/>
      <c r="AA45882" s="441"/>
    </row>
    <row r="45883" spans="25:27" x14ac:dyDescent="0.2">
      <c r="Y45883" s="396"/>
      <c r="Z45883" s="396"/>
      <c r="AA45883" s="441"/>
    </row>
    <row r="45884" spans="25:27" x14ac:dyDescent="0.2">
      <c r="Y45884" s="396"/>
      <c r="Z45884" s="396"/>
      <c r="AA45884" s="441"/>
    </row>
    <row r="45885" spans="25:27" x14ac:dyDescent="0.2">
      <c r="Y45885" s="396"/>
      <c r="Z45885" s="396"/>
      <c r="AA45885" s="441"/>
    </row>
    <row r="45886" spans="25:27" x14ac:dyDescent="0.2">
      <c r="Y45886" s="396"/>
      <c r="Z45886" s="396"/>
      <c r="AA45886" s="441"/>
    </row>
    <row r="45887" spans="25:27" x14ac:dyDescent="0.2">
      <c r="Y45887" s="396"/>
      <c r="Z45887" s="396"/>
      <c r="AA45887" s="441"/>
    </row>
    <row r="45888" spans="25:27" x14ac:dyDescent="0.2">
      <c r="Y45888" s="396"/>
      <c r="Z45888" s="396"/>
      <c r="AA45888" s="441"/>
    </row>
    <row r="45889" spans="25:27" x14ac:dyDescent="0.2">
      <c r="Y45889" s="396"/>
      <c r="Z45889" s="396"/>
      <c r="AA45889" s="441"/>
    </row>
    <row r="45890" spans="25:27" x14ac:dyDescent="0.2">
      <c r="Y45890" s="396"/>
      <c r="Z45890" s="396"/>
      <c r="AA45890" s="441"/>
    </row>
    <row r="45891" spans="25:27" x14ac:dyDescent="0.2">
      <c r="Y45891" s="396"/>
      <c r="Z45891" s="396"/>
      <c r="AA45891" s="441"/>
    </row>
    <row r="45892" spans="25:27" x14ac:dyDescent="0.2">
      <c r="Y45892" s="396"/>
      <c r="Z45892" s="396"/>
      <c r="AA45892" s="441"/>
    </row>
    <row r="45893" spans="25:27" x14ac:dyDescent="0.2">
      <c r="Y45893" s="396"/>
      <c r="Z45893" s="396"/>
      <c r="AA45893" s="441"/>
    </row>
    <row r="45894" spans="25:27" x14ac:dyDescent="0.2">
      <c r="Y45894" s="396"/>
      <c r="Z45894" s="396"/>
      <c r="AA45894" s="441"/>
    </row>
    <row r="45895" spans="25:27" x14ac:dyDescent="0.2">
      <c r="Y45895" s="396"/>
      <c r="Z45895" s="396"/>
      <c r="AA45895" s="441"/>
    </row>
    <row r="45896" spans="25:27" x14ac:dyDescent="0.2">
      <c r="Y45896" s="396"/>
      <c r="Z45896" s="396"/>
      <c r="AA45896" s="441"/>
    </row>
    <row r="45897" spans="25:27" x14ac:dyDescent="0.2">
      <c r="Y45897" s="396"/>
      <c r="Z45897" s="396"/>
      <c r="AA45897" s="441"/>
    </row>
    <row r="45898" spans="25:27" x14ac:dyDescent="0.2">
      <c r="Y45898" s="396"/>
      <c r="Z45898" s="396"/>
      <c r="AA45898" s="441"/>
    </row>
    <row r="45899" spans="25:27" x14ac:dyDescent="0.2">
      <c r="Y45899" s="396"/>
      <c r="Z45899" s="396"/>
      <c r="AA45899" s="441"/>
    </row>
    <row r="45900" spans="25:27" x14ac:dyDescent="0.2">
      <c r="Y45900" s="396"/>
      <c r="Z45900" s="396"/>
      <c r="AA45900" s="441"/>
    </row>
    <row r="45901" spans="25:27" x14ac:dyDescent="0.2">
      <c r="Y45901" s="396"/>
      <c r="Z45901" s="396"/>
      <c r="AA45901" s="441"/>
    </row>
    <row r="45902" spans="25:27" x14ac:dyDescent="0.2">
      <c r="Y45902" s="396"/>
      <c r="Z45902" s="396"/>
      <c r="AA45902" s="441"/>
    </row>
    <row r="45903" spans="25:27" x14ac:dyDescent="0.2">
      <c r="Y45903" s="396"/>
      <c r="Z45903" s="396"/>
      <c r="AA45903" s="441"/>
    </row>
    <row r="45904" spans="25:27" x14ac:dyDescent="0.2">
      <c r="Y45904" s="396"/>
      <c r="Z45904" s="396"/>
      <c r="AA45904" s="441"/>
    </row>
    <row r="45905" spans="25:27" x14ac:dyDescent="0.2">
      <c r="Y45905" s="396"/>
      <c r="Z45905" s="396"/>
      <c r="AA45905" s="441"/>
    </row>
    <row r="45906" spans="25:27" x14ac:dyDescent="0.2">
      <c r="Y45906" s="396"/>
      <c r="Z45906" s="396"/>
      <c r="AA45906" s="441"/>
    </row>
    <row r="45907" spans="25:27" x14ac:dyDescent="0.2">
      <c r="Y45907" s="396"/>
      <c r="Z45907" s="396"/>
      <c r="AA45907" s="441"/>
    </row>
    <row r="45908" spans="25:27" x14ac:dyDescent="0.2">
      <c r="Y45908" s="396"/>
      <c r="Z45908" s="396"/>
      <c r="AA45908" s="441"/>
    </row>
    <row r="45909" spans="25:27" x14ac:dyDescent="0.2">
      <c r="Y45909" s="396"/>
      <c r="Z45909" s="396"/>
      <c r="AA45909" s="441"/>
    </row>
    <row r="45910" spans="25:27" x14ac:dyDescent="0.2">
      <c r="Y45910" s="396"/>
      <c r="Z45910" s="396"/>
      <c r="AA45910" s="441"/>
    </row>
    <row r="45911" spans="25:27" x14ac:dyDescent="0.2">
      <c r="Y45911" s="396"/>
      <c r="Z45911" s="396"/>
      <c r="AA45911" s="441"/>
    </row>
    <row r="45912" spans="25:27" x14ac:dyDescent="0.2">
      <c r="Y45912" s="396"/>
      <c r="Z45912" s="396"/>
      <c r="AA45912" s="441"/>
    </row>
    <row r="45913" spans="25:27" x14ac:dyDescent="0.2">
      <c r="Y45913" s="396"/>
      <c r="Z45913" s="396"/>
      <c r="AA45913" s="441"/>
    </row>
    <row r="45914" spans="25:27" x14ac:dyDescent="0.2">
      <c r="Y45914" s="396"/>
      <c r="Z45914" s="396"/>
      <c r="AA45914" s="441"/>
    </row>
    <row r="45915" spans="25:27" x14ac:dyDescent="0.2">
      <c r="Y45915" s="396"/>
      <c r="Z45915" s="396"/>
      <c r="AA45915" s="441"/>
    </row>
    <row r="45916" spans="25:27" x14ac:dyDescent="0.2">
      <c r="Y45916" s="396"/>
      <c r="Z45916" s="396"/>
      <c r="AA45916" s="441"/>
    </row>
    <row r="45917" spans="25:27" x14ac:dyDescent="0.2">
      <c r="Y45917" s="396"/>
      <c r="Z45917" s="396"/>
      <c r="AA45917" s="441"/>
    </row>
    <row r="45918" spans="25:27" x14ac:dyDescent="0.2">
      <c r="Y45918" s="396"/>
      <c r="Z45918" s="396"/>
      <c r="AA45918" s="441"/>
    </row>
    <row r="45919" spans="25:27" x14ac:dyDescent="0.2">
      <c r="Y45919" s="396"/>
      <c r="Z45919" s="396"/>
      <c r="AA45919" s="441"/>
    </row>
    <row r="45920" spans="25:27" x14ac:dyDescent="0.2">
      <c r="Y45920" s="396"/>
      <c r="Z45920" s="396"/>
      <c r="AA45920" s="441"/>
    </row>
    <row r="45921" spans="25:27" x14ac:dyDescent="0.2">
      <c r="Y45921" s="396"/>
      <c r="Z45921" s="396"/>
      <c r="AA45921" s="441"/>
    </row>
    <row r="45922" spans="25:27" x14ac:dyDescent="0.2">
      <c r="Y45922" s="396"/>
      <c r="Z45922" s="396"/>
      <c r="AA45922" s="441"/>
    </row>
    <row r="45923" spans="25:27" x14ac:dyDescent="0.2">
      <c r="Y45923" s="396"/>
      <c r="Z45923" s="396"/>
      <c r="AA45923" s="441"/>
    </row>
    <row r="45924" spans="25:27" x14ac:dyDescent="0.2">
      <c r="Y45924" s="396"/>
      <c r="Z45924" s="396"/>
      <c r="AA45924" s="441"/>
    </row>
    <row r="45925" spans="25:27" x14ac:dyDescent="0.2">
      <c r="Y45925" s="396"/>
      <c r="Z45925" s="396"/>
      <c r="AA45925" s="441"/>
    </row>
    <row r="45926" spans="25:27" x14ac:dyDescent="0.2">
      <c r="Y45926" s="396"/>
      <c r="Z45926" s="396"/>
      <c r="AA45926" s="441"/>
    </row>
    <row r="45927" spans="25:27" x14ac:dyDescent="0.2">
      <c r="Y45927" s="396"/>
      <c r="Z45927" s="396"/>
      <c r="AA45927" s="441"/>
    </row>
    <row r="45928" spans="25:27" x14ac:dyDescent="0.2">
      <c r="Y45928" s="396"/>
      <c r="Z45928" s="396"/>
      <c r="AA45928" s="441"/>
    </row>
    <row r="45929" spans="25:27" x14ac:dyDescent="0.2">
      <c r="Y45929" s="396"/>
      <c r="Z45929" s="396"/>
      <c r="AA45929" s="441"/>
    </row>
    <row r="45930" spans="25:27" x14ac:dyDescent="0.2">
      <c r="Y45930" s="396"/>
      <c r="Z45930" s="396"/>
      <c r="AA45930" s="441"/>
    </row>
    <row r="45931" spans="25:27" x14ac:dyDescent="0.2">
      <c r="Y45931" s="396"/>
      <c r="Z45931" s="396"/>
      <c r="AA45931" s="441"/>
    </row>
    <row r="45932" spans="25:27" x14ac:dyDescent="0.2">
      <c r="Y45932" s="396"/>
      <c r="Z45932" s="396"/>
      <c r="AA45932" s="441"/>
    </row>
    <row r="45933" spans="25:27" x14ac:dyDescent="0.2">
      <c r="Y45933" s="396"/>
      <c r="Z45933" s="396"/>
      <c r="AA45933" s="441"/>
    </row>
    <row r="45934" spans="25:27" x14ac:dyDescent="0.2">
      <c r="Y45934" s="396"/>
      <c r="Z45934" s="396"/>
      <c r="AA45934" s="441"/>
    </row>
    <row r="45935" spans="25:27" x14ac:dyDescent="0.2">
      <c r="Y45935" s="396"/>
      <c r="Z45935" s="396"/>
      <c r="AA45935" s="441"/>
    </row>
    <row r="45936" spans="25:27" x14ac:dyDescent="0.2">
      <c r="Y45936" s="396"/>
      <c r="Z45936" s="396"/>
      <c r="AA45936" s="441"/>
    </row>
    <row r="45937" spans="25:27" x14ac:dyDescent="0.2">
      <c r="Y45937" s="396"/>
      <c r="Z45937" s="396"/>
      <c r="AA45937" s="441"/>
    </row>
    <row r="45938" spans="25:27" x14ac:dyDescent="0.2">
      <c r="Y45938" s="396"/>
      <c r="Z45938" s="396"/>
      <c r="AA45938" s="441"/>
    </row>
    <row r="45939" spans="25:27" x14ac:dyDescent="0.2">
      <c r="Y45939" s="396"/>
      <c r="Z45939" s="396"/>
      <c r="AA45939" s="441"/>
    </row>
    <row r="45940" spans="25:27" x14ac:dyDescent="0.2">
      <c r="Y45940" s="396"/>
      <c r="Z45940" s="396"/>
      <c r="AA45940" s="441"/>
    </row>
    <row r="45941" spans="25:27" x14ac:dyDescent="0.2">
      <c r="Y45941" s="396"/>
      <c r="Z45941" s="396"/>
      <c r="AA45941" s="441"/>
    </row>
    <row r="45942" spans="25:27" x14ac:dyDescent="0.2">
      <c r="Y45942" s="396"/>
      <c r="Z45942" s="396"/>
      <c r="AA45942" s="441"/>
    </row>
    <row r="45943" spans="25:27" x14ac:dyDescent="0.2">
      <c r="Y45943" s="396"/>
      <c r="Z45943" s="396"/>
      <c r="AA45943" s="441"/>
    </row>
    <row r="45944" spans="25:27" x14ac:dyDescent="0.2">
      <c r="Y45944" s="396"/>
      <c r="Z45944" s="396"/>
      <c r="AA45944" s="441"/>
    </row>
    <row r="45945" spans="25:27" x14ac:dyDescent="0.2">
      <c r="Y45945" s="396"/>
      <c r="Z45945" s="396"/>
      <c r="AA45945" s="441"/>
    </row>
    <row r="45946" spans="25:27" x14ac:dyDescent="0.2">
      <c r="Y45946" s="396"/>
      <c r="Z45946" s="396"/>
      <c r="AA45946" s="441"/>
    </row>
    <row r="45947" spans="25:27" x14ac:dyDescent="0.2">
      <c r="Y45947" s="396"/>
      <c r="Z45947" s="396"/>
      <c r="AA45947" s="441"/>
    </row>
    <row r="45948" spans="25:27" x14ac:dyDescent="0.2">
      <c r="Y45948" s="396"/>
      <c r="Z45948" s="396"/>
      <c r="AA45948" s="441"/>
    </row>
    <row r="45949" spans="25:27" x14ac:dyDescent="0.2">
      <c r="Y45949" s="396"/>
      <c r="Z45949" s="396"/>
      <c r="AA45949" s="441"/>
    </row>
    <row r="45950" spans="25:27" x14ac:dyDescent="0.2">
      <c r="Y45950" s="396"/>
      <c r="Z45950" s="396"/>
      <c r="AA45950" s="441"/>
    </row>
    <row r="45951" spans="25:27" x14ac:dyDescent="0.2">
      <c r="Y45951" s="396"/>
      <c r="Z45951" s="396"/>
      <c r="AA45951" s="441"/>
    </row>
    <row r="45952" spans="25:27" x14ac:dyDescent="0.2">
      <c r="Y45952" s="396"/>
      <c r="Z45952" s="396"/>
      <c r="AA45952" s="441"/>
    </row>
    <row r="45953" spans="25:27" x14ac:dyDescent="0.2">
      <c r="Y45953" s="396"/>
      <c r="Z45953" s="396"/>
      <c r="AA45953" s="441"/>
    </row>
    <row r="45954" spans="25:27" x14ac:dyDescent="0.2">
      <c r="Y45954" s="396"/>
      <c r="Z45954" s="396"/>
      <c r="AA45954" s="441"/>
    </row>
    <row r="45955" spans="25:27" x14ac:dyDescent="0.2">
      <c r="Y45955" s="396"/>
      <c r="Z45955" s="396"/>
      <c r="AA45955" s="441"/>
    </row>
    <row r="45956" spans="25:27" x14ac:dyDescent="0.2">
      <c r="Y45956" s="396"/>
      <c r="Z45956" s="396"/>
      <c r="AA45956" s="441"/>
    </row>
    <row r="45957" spans="25:27" x14ac:dyDescent="0.2">
      <c r="Y45957" s="396"/>
      <c r="Z45957" s="396"/>
      <c r="AA45957" s="441"/>
    </row>
    <row r="45958" spans="25:27" x14ac:dyDescent="0.2">
      <c r="Y45958" s="396"/>
      <c r="Z45958" s="396"/>
      <c r="AA45958" s="441"/>
    </row>
    <row r="45959" spans="25:27" x14ac:dyDescent="0.2">
      <c r="Y45959" s="396"/>
      <c r="Z45959" s="396"/>
      <c r="AA45959" s="441"/>
    </row>
    <row r="45960" spans="25:27" x14ac:dyDescent="0.2">
      <c r="Y45960" s="396"/>
      <c r="Z45960" s="396"/>
      <c r="AA45960" s="441"/>
    </row>
    <row r="45961" spans="25:27" x14ac:dyDescent="0.2">
      <c r="Y45961" s="396"/>
      <c r="Z45961" s="396"/>
      <c r="AA45961" s="441"/>
    </row>
    <row r="45962" spans="25:27" x14ac:dyDescent="0.2">
      <c r="Y45962" s="396"/>
      <c r="Z45962" s="396"/>
      <c r="AA45962" s="441"/>
    </row>
    <row r="45963" spans="25:27" x14ac:dyDescent="0.2">
      <c r="Y45963" s="396"/>
      <c r="Z45963" s="396"/>
      <c r="AA45963" s="441"/>
    </row>
    <row r="45964" spans="25:27" x14ac:dyDescent="0.2">
      <c r="Y45964" s="396"/>
      <c r="Z45964" s="396"/>
      <c r="AA45964" s="441"/>
    </row>
    <row r="45965" spans="25:27" x14ac:dyDescent="0.2">
      <c r="Y45965" s="396"/>
      <c r="Z45965" s="396"/>
      <c r="AA45965" s="441"/>
    </row>
    <row r="45966" spans="25:27" x14ac:dyDescent="0.2">
      <c r="Y45966" s="396"/>
      <c r="Z45966" s="396"/>
      <c r="AA45966" s="441"/>
    </row>
    <row r="45967" spans="25:27" x14ac:dyDescent="0.2">
      <c r="Y45967" s="396"/>
      <c r="Z45967" s="396"/>
      <c r="AA45967" s="441"/>
    </row>
    <row r="45968" spans="25:27" x14ac:dyDescent="0.2">
      <c r="Y45968" s="396"/>
      <c r="Z45968" s="396"/>
      <c r="AA45968" s="441"/>
    </row>
    <row r="45969" spans="25:27" x14ac:dyDescent="0.2">
      <c r="Y45969" s="396"/>
      <c r="Z45969" s="396"/>
      <c r="AA45969" s="441"/>
    </row>
    <row r="45970" spans="25:27" x14ac:dyDescent="0.2">
      <c r="Y45970" s="396"/>
      <c r="Z45970" s="396"/>
      <c r="AA45970" s="441"/>
    </row>
    <row r="45971" spans="25:27" x14ac:dyDescent="0.2">
      <c r="Y45971" s="396"/>
      <c r="Z45971" s="396"/>
      <c r="AA45971" s="441"/>
    </row>
    <row r="45972" spans="25:27" x14ac:dyDescent="0.2">
      <c r="Y45972" s="396"/>
      <c r="Z45972" s="396"/>
      <c r="AA45972" s="441"/>
    </row>
    <row r="45973" spans="25:27" x14ac:dyDescent="0.2">
      <c r="Y45973" s="396"/>
      <c r="Z45973" s="396"/>
      <c r="AA45973" s="441"/>
    </row>
    <row r="45974" spans="25:27" x14ac:dyDescent="0.2">
      <c r="Y45974" s="396"/>
      <c r="Z45974" s="396"/>
      <c r="AA45974" s="441"/>
    </row>
    <row r="45975" spans="25:27" x14ac:dyDescent="0.2">
      <c r="Y45975" s="396"/>
      <c r="Z45975" s="396"/>
      <c r="AA45975" s="441"/>
    </row>
    <row r="45976" spans="25:27" x14ac:dyDescent="0.2">
      <c r="Y45976" s="396"/>
      <c r="Z45976" s="396"/>
      <c r="AA45976" s="441"/>
    </row>
    <row r="45977" spans="25:27" x14ac:dyDescent="0.2">
      <c r="Y45977" s="396"/>
      <c r="Z45977" s="396"/>
      <c r="AA45977" s="441"/>
    </row>
    <row r="45978" spans="25:27" x14ac:dyDescent="0.2">
      <c r="Y45978" s="396"/>
      <c r="Z45978" s="396"/>
      <c r="AA45978" s="441"/>
    </row>
    <row r="45979" spans="25:27" x14ac:dyDescent="0.2">
      <c r="Y45979" s="396"/>
      <c r="Z45979" s="396"/>
      <c r="AA45979" s="441"/>
    </row>
    <row r="45980" spans="25:27" x14ac:dyDescent="0.2">
      <c r="Y45980" s="396"/>
      <c r="Z45980" s="396"/>
      <c r="AA45980" s="441"/>
    </row>
    <row r="45981" spans="25:27" x14ac:dyDescent="0.2">
      <c r="Y45981" s="396"/>
      <c r="Z45981" s="396"/>
      <c r="AA45981" s="441"/>
    </row>
    <row r="45982" spans="25:27" x14ac:dyDescent="0.2">
      <c r="Y45982" s="396"/>
      <c r="Z45982" s="396"/>
      <c r="AA45982" s="441"/>
    </row>
    <row r="45983" spans="25:27" x14ac:dyDescent="0.2">
      <c r="Y45983" s="396"/>
      <c r="Z45983" s="396"/>
      <c r="AA45983" s="441"/>
    </row>
    <row r="45984" spans="25:27" x14ac:dyDescent="0.2">
      <c r="Y45984" s="396"/>
      <c r="Z45984" s="396"/>
      <c r="AA45984" s="441"/>
    </row>
    <row r="45985" spans="25:27" x14ac:dyDescent="0.2">
      <c r="Y45985" s="396"/>
      <c r="Z45985" s="396"/>
      <c r="AA45985" s="441"/>
    </row>
    <row r="45986" spans="25:27" x14ac:dyDescent="0.2">
      <c r="Y45986" s="396"/>
      <c r="Z45986" s="396"/>
      <c r="AA45986" s="441"/>
    </row>
    <row r="45987" spans="25:27" x14ac:dyDescent="0.2">
      <c r="Y45987" s="396"/>
      <c r="Z45987" s="396"/>
      <c r="AA45987" s="441"/>
    </row>
    <row r="45988" spans="25:27" x14ac:dyDescent="0.2">
      <c r="Y45988" s="396"/>
      <c r="Z45988" s="396"/>
      <c r="AA45988" s="441"/>
    </row>
    <row r="45989" spans="25:27" x14ac:dyDescent="0.2">
      <c r="Y45989" s="396"/>
      <c r="Z45989" s="396"/>
      <c r="AA45989" s="441"/>
    </row>
    <row r="45990" spans="25:27" x14ac:dyDescent="0.2">
      <c r="Y45990" s="396"/>
      <c r="Z45990" s="396"/>
      <c r="AA45990" s="441"/>
    </row>
    <row r="45991" spans="25:27" x14ac:dyDescent="0.2">
      <c r="Y45991" s="396"/>
      <c r="Z45991" s="396"/>
      <c r="AA45991" s="441"/>
    </row>
    <row r="45992" spans="25:27" x14ac:dyDescent="0.2">
      <c r="Y45992" s="396"/>
      <c r="Z45992" s="396"/>
      <c r="AA45992" s="441"/>
    </row>
    <row r="45993" spans="25:27" x14ac:dyDescent="0.2">
      <c r="Y45993" s="396"/>
      <c r="Z45993" s="396"/>
      <c r="AA45993" s="441"/>
    </row>
    <row r="45994" spans="25:27" x14ac:dyDescent="0.2">
      <c r="Y45994" s="396"/>
      <c r="Z45994" s="396"/>
      <c r="AA45994" s="441"/>
    </row>
    <row r="45995" spans="25:27" x14ac:dyDescent="0.2">
      <c r="Y45995" s="396"/>
      <c r="Z45995" s="396"/>
      <c r="AA45995" s="441"/>
    </row>
    <row r="45996" spans="25:27" x14ac:dyDescent="0.2">
      <c r="Y45996" s="396"/>
      <c r="Z45996" s="396"/>
      <c r="AA45996" s="441"/>
    </row>
    <row r="45997" spans="25:27" x14ac:dyDescent="0.2">
      <c r="Y45997" s="396"/>
      <c r="Z45997" s="396"/>
      <c r="AA45997" s="441"/>
    </row>
    <row r="45998" spans="25:27" x14ac:dyDescent="0.2">
      <c r="Y45998" s="396"/>
      <c r="Z45998" s="396"/>
      <c r="AA45998" s="441"/>
    </row>
    <row r="45999" spans="25:27" x14ac:dyDescent="0.2">
      <c r="Y45999" s="396"/>
      <c r="Z45999" s="396"/>
      <c r="AA45999" s="441"/>
    </row>
    <row r="46000" spans="25:27" x14ac:dyDescent="0.2">
      <c r="Y46000" s="396"/>
      <c r="Z46000" s="396"/>
      <c r="AA46000" s="441"/>
    </row>
    <row r="46001" spans="25:27" x14ac:dyDescent="0.2">
      <c r="Y46001" s="396"/>
      <c r="Z46001" s="396"/>
      <c r="AA46001" s="441"/>
    </row>
    <row r="46002" spans="25:27" x14ac:dyDescent="0.2">
      <c r="Y46002" s="396"/>
      <c r="Z46002" s="396"/>
      <c r="AA46002" s="441"/>
    </row>
    <row r="46003" spans="25:27" x14ac:dyDescent="0.2">
      <c r="Y46003" s="396"/>
      <c r="Z46003" s="396"/>
      <c r="AA46003" s="441"/>
    </row>
    <row r="46004" spans="25:27" x14ac:dyDescent="0.2">
      <c r="Y46004" s="396"/>
      <c r="Z46004" s="396"/>
      <c r="AA46004" s="441"/>
    </row>
    <row r="46005" spans="25:27" x14ac:dyDescent="0.2">
      <c r="Y46005" s="396"/>
      <c r="Z46005" s="396"/>
      <c r="AA46005" s="441"/>
    </row>
    <row r="46006" spans="25:27" x14ac:dyDescent="0.2">
      <c r="Y46006" s="396"/>
      <c r="Z46006" s="396"/>
      <c r="AA46006" s="441"/>
    </row>
    <row r="46007" spans="25:27" x14ac:dyDescent="0.2">
      <c r="Y46007" s="396"/>
      <c r="Z46007" s="396"/>
      <c r="AA46007" s="441"/>
    </row>
    <row r="46008" spans="25:27" x14ac:dyDescent="0.2">
      <c r="Y46008" s="396"/>
      <c r="Z46008" s="396"/>
      <c r="AA46008" s="441"/>
    </row>
    <row r="46009" spans="25:27" x14ac:dyDescent="0.2">
      <c r="Y46009" s="396"/>
      <c r="Z46009" s="396"/>
      <c r="AA46009" s="441"/>
    </row>
    <row r="46010" spans="25:27" x14ac:dyDescent="0.2">
      <c r="Y46010" s="396"/>
      <c r="Z46010" s="396"/>
      <c r="AA46010" s="441"/>
    </row>
    <row r="46011" spans="25:27" x14ac:dyDescent="0.2">
      <c r="Y46011" s="396"/>
      <c r="Z46011" s="396"/>
      <c r="AA46011" s="441"/>
    </row>
    <row r="46012" spans="25:27" x14ac:dyDescent="0.2">
      <c r="Y46012" s="396"/>
      <c r="Z46012" s="396"/>
      <c r="AA46012" s="441"/>
    </row>
    <row r="46013" spans="25:27" x14ac:dyDescent="0.2">
      <c r="Y46013" s="396"/>
      <c r="Z46013" s="396"/>
      <c r="AA46013" s="441"/>
    </row>
    <row r="46014" spans="25:27" x14ac:dyDescent="0.2">
      <c r="Y46014" s="396"/>
      <c r="Z46014" s="396"/>
      <c r="AA46014" s="441"/>
    </row>
    <row r="46015" spans="25:27" x14ac:dyDescent="0.2">
      <c r="Y46015" s="396"/>
      <c r="Z46015" s="396"/>
      <c r="AA46015" s="441"/>
    </row>
    <row r="46016" spans="25:27" x14ac:dyDescent="0.2">
      <c r="Y46016" s="396"/>
      <c r="Z46016" s="396"/>
      <c r="AA46016" s="441"/>
    </row>
    <row r="46017" spans="25:27" x14ac:dyDescent="0.2">
      <c r="Y46017" s="396"/>
      <c r="Z46017" s="396"/>
      <c r="AA46017" s="441"/>
    </row>
    <row r="46018" spans="25:27" x14ac:dyDescent="0.2">
      <c r="Y46018" s="396"/>
      <c r="Z46018" s="396"/>
      <c r="AA46018" s="441"/>
    </row>
    <row r="46019" spans="25:27" x14ac:dyDescent="0.2">
      <c r="Y46019" s="396"/>
      <c r="Z46019" s="396"/>
      <c r="AA46019" s="441"/>
    </row>
    <row r="46020" spans="25:27" x14ac:dyDescent="0.2">
      <c r="Y46020" s="396"/>
      <c r="Z46020" s="396"/>
      <c r="AA46020" s="441"/>
    </row>
    <row r="46021" spans="25:27" x14ac:dyDescent="0.2">
      <c r="Y46021" s="396"/>
      <c r="Z46021" s="396"/>
      <c r="AA46021" s="441"/>
    </row>
    <row r="46022" spans="25:27" x14ac:dyDescent="0.2">
      <c r="Y46022" s="396"/>
      <c r="Z46022" s="396"/>
      <c r="AA46022" s="441"/>
    </row>
    <row r="46023" spans="25:27" x14ac:dyDescent="0.2">
      <c r="Y46023" s="396"/>
      <c r="Z46023" s="396"/>
      <c r="AA46023" s="441"/>
    </row>
    <row r="46024" spans="25:27" x14ac:dyDescent="0.2">
      <c r="Y46024" s="396"/>
      <c r="Z46024" s="396"/>
      <c r="AA46024" s="441"/>
    </row>
    <row r="46025" spans="25:27" x14ac:dyDescent="0.2">
      <c r="Y46025" s="396"/>
      <c r="Z46025" s="396"/>
      <c r="AA46025" s="441"/>
    </row>
    <row r="46026" spans="25:27" x14ac:dyDescent="0.2">
      <c r="Y46026" s="396"/>
      <c r="Z46026" s="396"/>
      <c r="AA46026" s="441"/>
    </row>
    <row r="46027" spans="25:27" x14ac:dyDescent="0.2">
      <c r="Y46027" s="396"/>
      <c r="Z46027" s="396"/>
      <c r="AA46027" s="441"/>
    </row>
    <row r="46028" spans="25:27" x14ac:dyDescent="0.2">
      <c r="Y46028" s="396"/>
      <c r="Z46028" s="396"/>
      <c r="AA46028" s="441"/>
    </row>
    <row r="46029" spans="25:27" x14ac:dyDescent="0.2">
      <c r="Y46029" s="396"/>
      <c r="Z46029" s="396"/>
      <c r="AA46029" s="441"/>
    </row>
    <row r="46030" spans="25:27" x14ac:dyDescent="0.2">
      <c r="Y46030" s="396"/>
      <c r="Z46030" s="396"/>
      <c r="AA46030" s="441"/>
    </row>
    <row r="46031" spans="25:27" x14ac:dyDescent="0.2">
      <c r="Y46031" s="396"/>
      <c r="Z46031" s="396"/>
      <c r="AA46031" s="441"/>
    </row>
    <row r="46032" spans="25:27" x14ac:dyDescent="0.2">
      <c r="Y46032" s="396"/>
      <c r="Z46032" s="396"/>
      <c r="AA46032" s="441"/>
    </row>
    <row r="46033" spans="25:27" x14ac:dyDescent="0.2">
      <c r="Y46033" s="396"/>
      <c r="Z46033" s="396"/>
      <c r="AA46033" s="441"/>
    </row>
    <row r="46034" spans="25:27" x14ac:dyDescent="0.2">
      <c r="Y46034" s="396"/>
      <c r="Z46034" s="396"/>
      <c r="AA46034" s="441"/>
    </row>
    <row r="46035" spans="25:27" x14ac:dyDescent="0.2">
      <c r="Y46035" s="396"/>
      <c r="Z46035" s="396"/>
      <c r="AA46035" s="441"/>
    </row>
    <row r="46036" spans="25:27" x14ac:dyDescent="0.2">
      <c r="Y46036" s="396"/>
      <c r="Z46036" s="396"/>
      <c r="AA46036" s="441"/>
    </row>
    <row r="46037" spans="25:27" x14ac:dyDescent="0.2">
      <c r="Y46037" s="396"/>
      <c r="Z46037" s="396"/>
      <c r="AA46037" s="441"/>
    </row>
    <row r="46038" spans="25:27" x14ac:dyDescent="0.2">
      <c r="Y46038" s="396"/>
      <c r="Z46038" s="396"/>
      <c r="AA46038" s="441"/>
    </row>
    <row r="46039" spans="25:27" x14ac:dyDescent="0.2">
      <c r="Y46039" s="396"/>
      <c r="Z46039" s="396"/>
      <c r="AA46039" s="441"/>
    </row>
    <row r="46040" spans="25:27" x14ac:dyDescent="0.2">
      <c r="Y46040" s="396"/>
      <c r="Z46040" s="396"/>
      <c r="AA46040" s="441"/>
    </row>
    <row r="46041" spans="25:27" x14ac:dyDescent="0.2">
      <c r="Y46041" s="396"/>
      <c r="Z46041" s="396"/>
      <c r="AA46041" s="441"/>
    </row>
    <row r="46042" spans="25:27" x14ac:dyDescent="0.2">
      <c r="Y46042" s="396"/>
      <c r="Z46042" s="396"/>
      <c r="AA46042" s="441"/>
    </row>
    <row r="46043" spans="25:27" x14ac:dyDescent="0.2">
      <c r="Y46043" s="396"/>
      <c r="Z46043" s="396"/>
      <c r="AA46043" s="441"/>
    </row>
    <row r="46044" spans="25:27" x14ac:dyDescent="0.2">
      <c r="Y46044" s="396"/>
      <c r="Z46044" s="396"/>
      <c r="AA46044" s="441"/>
    </row>
    <row r="46045" spans="25:27" x14ac:dyDescent="0.2">
      <c r="Y46045" s="396"/>
      <c r="Z46045" s="396"/>
      <c r="AA46045" s="441"/>
    </row>
    <row r="46046" spans="25:27" x14ac:dyDescent="0.2">
      <c r="Y46046" s="396"/>
      <c r="Z46046" s="396"/>
      <c r="AA46046" s="441"/>
    </row>
    <row r="46047" spans="25:27" x14ac:dyDescent="0.2">
      <c r="Y46047" s="396"/>
      <c r="Z46047" s="396"/>
      <c r="AA46047" s="441"/>
    </row>
    <row r="46048" spans="25:27" x14ac:dyDescent="0.2">
      <c r="Y46048" s="396"/>
      <c r="Z46048" s="396"/>
      <c r="AA46048" s="441"/>
    </row>
    <row r="46049" spans="25:27" x14ac:dyDescent="0.2">
      <c r="Y46049" s="396"/>
      <c r="Z46049" s="396"/>
      <c r="AA46049" s="441"/>
    </row>
    <row r="46050" spans="25:27" x14ac:dyDescent="0.2">
      <c r="Y46050" s="396"/>
      <c r="Z46050" s="396"/>
      <c r="AA46050" s="441"/>
    </row>
    <row r="46051" spans="25:27" x14ac:dyDescent="0.2">
      <c r="Y46051" s="396"/>
      <c r="Z46051" s="396"/>
      <c r="AA46051" s="441"/>
    </row>
    <row r="46052" spans="25:27" x14ac:dyDescent="0.2">
      <c r="Y46052" s="396"/>
      <c r="Z46052" s="396"/>
      <c r="AA46052" s="441"/>
    </row>
    <row r="46053" spans="25:27" x14ac:dyDescent="0.2">
      <c r="Y46053" s="396"/>
      <c r="Z46053" s="396"/>
      <c r="AA46053" s="441"/>
    </row>
    <row r="46054" spans="25:27" x14ac:dyDescent="0.2">
      <c r="Y46054" s="396"/>
      <c r="Z46054" s="396"/>
      <c r="AA46054" s="441"/>
    </row>
    <row r="46055" spans="25:27" x14ac:dyDescent="0.2">
      <c r="Y46055" s="396"/>
      <c r="Z46055" s="396"/>
      <c r="AA46055" s="441"/>
    </row>
    <row r="46056" spans="25:27" x14ac:dyDescent="0.2">
      <c r="Y46056" s="396"/>
      <c r="Z46056" s="396"/>
      <c r="AA46056" s="441"/>
    </row>
    <row r="46057" spans="25:27" x14ac:dyDescent="0.2">
      <c r="Y46057" s="396"/>
      <c r="Z46057" s="396"/>
      <c r="AA46057" s="441"/>
    </row>
    <row r="46058" spans="25:27" x14ac:dyDescent="0.2">
      <c r="Y46058" s="396"/>
      <c r="Z46058" s="396"/>
      <c r="AA46058" s="441"/>
    </row>
    <row r="46059" spans="25:27" x14ac:dyDescent="0.2">
      <c r="Y46059" s="396"/>
      <c r="Z46059" s="396"/>
      <c r="AA46059" s="441"/>
    </row>
    <row r="46060" spans="25:27" x14ac:dyDescent="0.2">
      <c r="Y46060" s="396"/>
      <c r="Z46060" s="396"/>
      <c r="AA46060" s="441"/>
    </row>
    <row r="46061" spans="25:27" x14ac:dyDescent="0.2">
      <c r="Y46061" s="396"/>
      <c r="Z46061" s="396"/>
      <c r="AA46061" s="441"/>
    </row>
    <row r="46062" spans="25:27" x14ac:dyDescent="0.2">
      <c r="Y46062" s="396"/>
      <c r="Z46062" s="396"/>
      <c r="AA46062" s="441"/>
    </row>
    <row r="46063" spans="25:27" x14ac:dyDescent="0.2">
      <c r="Y46063" s="396"/>
      <c r="Z46063" s="396"/>
      <c r="AA46063" s="441"/>
    </row>
    <row r="46064" spans="25:27" x14ac:dyDescent="0.2">
      <c r="Y46064" s="396"/>
      <c r="Z46064" s="396"/>
      <c r="AA46064" s="441"/>
    </row>
    <row r="46065" spans="25:27" x14ac:dyDescent="0.2">
      <c r="Y46065" s="396"/>
      <c r="Z46065" s="396"/>
      <c r="AA46065" s="441"/>
    </row>
    <row r="46066" spans="25:27" x14ac:dyDescent="0.2">
      <c r="Y46066" s="396"/>
      <c r="Z46066" s="396"/>
      <c r="AA46066" s="441"/>
    </row>
    <row r="46067" spans="25:27" x14ac:dyDescent="0.2">
      <c r="Y46067" s="396"/>
      <c r="Z46067" s="396"/>
      <c r="AA46067" s="441"/>
    </row>
    <row r="46068" spans="25:27" x14ac:dyDescent="0.2">
      <c r="Y46068" s="396"/>
      <c r="Z46068" s="396"/>
      <c r="AA46068" s="441"/>
    </row>
    <row r="46069" spans="25:27" x14ac:dyDescent="0.2">
      <c r="Y46069" s="396"/>
      <c r="Z46069" s="396"/>
      <c r="AA46069" s="441"/>
    </row>
    <row r="46070" spans="25:27" x14ac:dyDescent="0.2">
      <c r="Y46070" s="396"/>
      <c r="Z46070" s="396"/>
      <c r="AA46070" s="441"/>
    </row>
    <row r="46071" spans="25:27" x14ac:dyDescent="0.2">
      <c r="Y46071" s="396"/>
      <c r="Z46071" s="396"/>
      <c r="AA46071" s="441"/>
    </row>
    <row r="46072" spans="25:27" x14ac:dyDescent="0.2">
      <c r="Y46072" s="396"/>
      <c r="Z46072" s="396"/>
      <c r="AA46072" s="441"/>
    </row>
    <row r="46073" spans="25:27" x14ac:dyDescent="0.2">
      <c r="Y46073" s="396"/>
      <c r="Z46073" s="396"/>
      <c r="AA46073" s="441"/>
    </row>
    <row r="46074" spans="25:27" x14ac:dyDescent="0.2">
      <c r="Y46074" s="396"/>
      <c r="Z46074" s="396"/>
      <c r="AA46074" s="441"/>
    </row>
    <row r="46075" spans="25:27" x14ac:dyDescent="0.2">
      <c r="Y46075" s="396"/>
      <c r="Z46075" s="396"/>
      <c r="AA46075" s="441"/>
    </row>
    <row r="46076" spans="25:27" x14ac:dyDescent="0.2">
      <c r="Y46076" s="396"/>
      <c r="Z46076" s="396"/>
      <c r="AA46076" s="441"/>
    </row>
    <row r="46077" spans="25:27" x14ac:dyDescent="0.2">
      <c r="Y46077" s="396"/>
      <c r="Z46077" s="396"/>
      <c r="AA46077" s="441"/>
    </row>
    <row r="46078" spans="25:27" x14ac:dyDescent="0.2">
      <c r="Y46078" s="396"/>
      <c r="Z46078" s="396"/>
      <c r="AA46078" s="441"/>
    </row>
    <row r="46079" spans="25:27" x14ac:dyDescent="0.2">
      <c r="Y46079" s="396"/>
      <c r="Z46079" s="396"/>
      <c r="AA46079" s="441"/>
    </row>
    <row r="46080" spans="25:27" x14ac:dyDescent="0.2">
      <c r="Y46080" s="396"/>
      <c r="Z46080" s="396"/>
      <c r="AA46080" s="441"/>
    </row>
    <row r="46081" spans="25:27" x14ac:dyDescent="0.2">
      <c r="Y46081" s="396"/>
      <c r="Z46081" s="396"/>
      <c r="AA46081" s="441"/>
    </row>
    <row r="46082" spans="25:27" x14ac:dyDescent="0.2">
      <c r="Y46082" s="396"/>
      <c r="Z46082" s="396"/>
      <c r="AA46082" s="441"/>
    </row>
    <row r="46083" spans="25:27" x14ac:dyDescent="0.2">
      <c r="Y46083" s="396"/>
      <c r="Z46083" s="396"/>
      <c r="AA46083" s="441"/>
    </row>
    <row r="46084" spans="25:27" x14ac:dyDescent="0.2">
      <c r="Y46084" s="396"/>
      <c r="Z46084" s="396"/>
      <c r="AA46084" s="441"/>
    </row>
    <row r="46085" spans="25:27" x14ac:dyDescent="0.2">
      <c r="Y46085" s="396"/>
      <c r="Z46085" s="396"/>
      <c r="AA46085" s="441"/>
    </row>
    <row r="46086" spans="25:27" x14ac:dyDescent="0.2">
      <c r="Y46086" s="396"/>
      <c r="Z46086" s="396"/>
      <c r="AA46086" s="441"/>
    </row>
    <row r="46087" spans="25:27" x14ac:dyDescent="0.2">
      <c r="Y46087" s="396"/>
      <c r="Z46087" s="396"/>
      <c r="AA46087" s="441"/>
    </row>
    <row r="46088" spans="25:27" x14ac:dyDescent="0.2">
      <c r="Y46088" s="396"/>
      <c r="Z46088" s="396"/>
      <c r="AA46088" s="441"/>
    </row>
    <row r="46089" spans="25:27" x14ac:dyDescent="0.2">
      <c r="Y46089" s="396"/>
      <c r="Z46089" s="396"/>
      <c r="AA46089" s="441"/>
    </row>
    <row r="46090" spans="25:27" x14ac:dyDescent="0.2">
      <c r="Y46090" s="396"/>
      <c r="Z46090" s="396"/>
      <c r="AA46090" s="441"/>
    </row>
    <row r="46091" spans="25:27" x14ac:dyDescent="0.2">
      <c r="Y46091" s="396"/>
      <c r="Z46091" s="396"/>
      <c r="AA46091" s="441"/>
    </row>
    <row r="46092" spans="25:27" x14ac:dyDescent="0.2">
      <c r="Y46092" s="396"/>
      <c r="Z46092" s="396"/>
      <c r="AA46092" s="441"/>
    </row>
    <row r="46093" spans="25:27" x14ac:dyDescent="0.2">
      <c r="Y46093" s="396"/>
      <c r="Z46093" s="396"/>
      <c r="AA46093" s="441"/>
    </row>
    <row r="46094" spans="25:27" x14ac:dyDescent="0.2">
      <c r="Y46094" s="396"/>
      <c r="Z46094" s="396"/>
      <c r="AA46094" s="441"/>
    </row>
    <row r="46095" spans="25:27" x14ac:dyDescent="0.2">
      <c r="Y46095" s="396"/>
      <c r="Z46095" s="396"/>
      <c r="AA46095" s="441"/>
    </row>
    <row r="46096" spans="25:27" x14ac:dyDescent="0.2">
      <c r="Y46096" s="396"/>
      <c r="Z46096" s="396"/>
      <c r="AA46096" s="441"/>
    </row>
    <row r="46097" spans="25:27" x14ac:dyDescent="0.2">
      <c r="Y46097" s="396"/>
      <c r="Z46097" s="396"/>
      <c r="AA46097" s="441"/>
    </row>
    <row r="46098" spans="25:27" x14ac:dyDescent="0.2">
      <c r="Y46098" s="396"/>
      <c r="Z46098" s="396"/>
      <c r="AA46098" s="441"/>
    </row>
    <row r="46099" spans="25:27" x14ac:dyDescent="0.2">
      <c r="Y46099" s="396"/>
      <c r="Z46099" s="396"/>
      <c r="AA46099" s="441"/>
    </row>
    <row r="46100" spans="25:27" x14ac:dyDescent="0.2">
      <c r="Y46100" s="396"/>
      <c r="Z46100" s="396"/>
      <c r="AA46100" s="441"/>
    </row>
    <row r="46101" spans="25:27" x14ac:dyDescent="0.2">
      <c r="Y46101" s="396"/>
      <c r="Z46101" s="396"/>
      <c r="AA46101" s="441"/>
    </row>
    <row r="46102" spans="25:27" x14ac:dyDescent="0.2">
      <c r="Y46102" s="396"/>
      <c r="Z46102" s="396"/>
      <c r="AA46102" s="441"/>
    </row>
    <row r="46103" spans="25:27" x14ac:dyDescent="0.2">
      <c r="Y46103" s="396"/>
      <c r="Z46103" s="396"/>
      <c r="AA46103" s="441"/>
    </row>
    <row r="46104" spans="25:27" x14ac:dyDescent="0.2">
      <c r="Y46104" s="396"/>
      <c r="Z46104" s="396"/>
      <c r="AA46104" s="441"/>
    </row>
    <row r="46105" spans="25:27" x14ac:dyDescent="0.2">
      <c r="Y46105" s="396"/>
      <c r="Z46105" s="396"/>
      <c r="AA46105" s="441"/>
    </row>
    <row r="46106" spans="25:27" x14ac:dyDescent="0.2">
      <c r="Y46106" s="396"/>
      <c r="Z46106" s="396"/>
      <c r="AA46106" s="441"/>
    </row>
    <row r="46107" spans="25:27" x14ac:dyDescent="0.2">
      <c r="Y46107" s="396"/>
      <c r="Z46107" s="396"/>
      <c r="AA46107" s="441"/>
    </row>
    <row r="46108" spans="25:27" x14ac:dyDescent="0.2">
      <c r="Y46108" s="396"/>
      <c r="Z46108" s="396"/>
      <c r="AA46108" s="441"/>
    </row>
    <row r="46109" spans="25:27" x14ac:dyDescent="0.2">
      <c r="Y46109" s="396"/>
      <c r="Z46109" s="396"/>
      <c r="AA46109" s="441"/>
    </row>
    <row r="46110" spans="25:27" x14ac:dyDescent="0.2">
      <c r="Y46110" s="396"/>
      <c r="Z46110" s="396"/>
      <c r="AA46110" s="441"/>
    </row>
    <row r="46111" spans="25:27" x14ac:dyDescent="0.2">
      <c r="Y46111" s="396"/>
      <c r="Z46111" s="396"/>
      <c r="AA46111" s="441"/>
    </row>
    <row r="46112" spans="25:27" x14ac:dyDescent="0.2">
      <c r="Y46112" s="396"/>
      <c r="Z46112" s="396"/>
      <c r="AA46112" s="441"/>
    </row>
    <row r="46113" spans="25:27" x14ac:dyDescent="0.2">
      <c r="Y46113" s="396"/>
      <c r="Z46113" s="396"/>
      <c r="AA46113" s="441"/>
    </row>
    <row r="46114" spans="25:27" x14ac:dyDescent="0.2">
      <c r="Y46114" s="396"/>
      <c r="Z46114" s="396"/>
      <c r="AA46114" s="441"/>
    </row>
    <row r="46115" spans="25:27" x14ac:dyDescent="0.2">
      <c r="Y46115" s="396"/>
      <c r="Z46115" s="396"/>
      <c r="AA46115" s="441"/>
    </row>
    <row r="46116" spans="25:27" x14ac:dyDescent="0.2">
      <c r="Y46116" s="396"/>
      <c r="Z46116" s="396"/>
      <c r="AA46116" s="441"/>
    </row>
    <row r="46117" spans="25:27" x14ac:dyDescent="0.2">
      <c r="Y46117" s="396"/>
      <c r="Z46117" s="396"/>
      <c r="AA46117" s="441"/>
    </row>
    <row r="46118" spans="25:27" x14ac:dyDescent="0.2">
      <c r="Y46118" s="396"/>
      <c r="Z46118" s="396"/>
      <c r="AA46118" s="441"/>
    </row>
    <row r="46119" spans="25:27" x14ac:dyDescent="0.2">
      <c r="Y46119" s="396"/>
      <c r="Z46119" s="396"/>
      <c r="AA46119" s="441"/>
    </row>
    <row r="46120" spans="25:27" x14ac:dyDescent="0.2">
      <c r="Y46120" s="396"/>
      <c r="Z46120" s="396"/>
      <c r="AA46120" s="441"/>
    </row>
    <row r="46121" spans="25:27" x14ac:dyDescent="0.2">
      <c r="Y46121" s="396"/>
      <c r="Z46121" s="396"/>
      <c r="AA46121" s="441"/>
    </row>
    <row r="46122" spans="25:27" x14ac:dyDescent="0.2">
      <c r="Y46122" s="396"/>
      <c r="Z46122" s="396"/>
      <c r="AA46122" s="441"/>
    </row>
    <row r="46123" spans="25:27" x14ac:dyDescent="0.2">
      <c r="Y46123" s="396"/>
      <c r="Z46123" s="396"/>
      <c r="AA46123" s="441"/>
    </row>
    <row r="46124" spans="25:27" x14ac:dyDescent="0.2">
      <c r="Y46124" s="396"/>
      <c r="Z46124" s="396"/>
      <c r="AA46124" s="441"/>
    </row>
    <row r="46125" spans="25:27" x14ac:dyDescent="0.2">
      <c r="Y46125" s="396"/>
      <c r="Z46125" s="396"/>
      <c r="AA46125" s="441"/>
    </row>
    <row r="46126" spans="25:27" x14ac:dyDescent="0.2">
      <c r="Y46126" s="396"/>
      <c r="Z46126" s="396"/>
      <c r="AA46126" s="441"/>
    </row>
    <row r="46127" spans="25:27" x14ac:dyDescent="0.2">
      <c r="Y46127" s="396"/>
      <c r="Z46127" s="396"/>
      <c r="AA46127" s="441"/>
    </row>
    <row r="46128" spans="25:27" x14ac:dyDescent="0.2">
      <c r="Y46128" s="396"/>
      <c r="Z46128" s="396"/>
      <c r="AA46128" s="441"/>
    </row>
    <row r="46129" spans="25:27" x14ac:dyDescent="0.2">
      <c r="Y46129" s="396"/>
      <c r="Z46129" s="396"/>
      <c r="AA46129" s="441"/>
    </row>
    <row r="46130" spans="25:27" x14ac:dyDescent="0.2">
      <c r="Y46130" s="396"/>
      <c r="Z46130" s="396"/>
      <c r="AA46130" s="441"/>
    </row>
    <row r="46131" spans="25:27" x14ac:dyDescent="0.2">
      <c r="Y46131" s="396"/>
      <c r="Z46131" s="396"/>
      <c r="AA46131" s="441"/>
    </row>
    <row r="46132" spans="25:27" x14ac:dyDescent="0.2">
      <c r="Y46132" s="396"/>
      <c r="Z46132" s="396"/>
      <c r="AA46132" s="441"/>
    </row>
    <row r="46133" spans="25:27" x14ac:dyDescent="0.2">
      <c r="Y46133" s="396"/>
      <c r="Z46133" s="396"/>
      <c r="AA46133" s="441"/>
    </row>
    <row r="46134" spans="25:27" x14ac:dyDescent="0.2">
      <c r="Y46134" s="396"/>
      <c r="Z46134" s="396"/>
      <c r="AA46134" s="441"/>
    </row>
    <row r="46135" spans="25:27" x14ac:dyDescent="0.2">
      <c r="Y46135" s="396"/>
      <c r="Z46135" s="396"/>
      <c r="AA46135" s="441"/>
    </row>
    <row r="46136" spans="25:27" x14ac:dyDescent="0.2">
      <c r="Y46136" s="396"/>
      <c r="Z46136" s="396"/>
      <c r="AA46136" s="441"/>
    </row>
    <row r="46137" spans="25:27" x14ac:dyDescent="0.2">
      <c r="Y46137" s="396"/>
      <c r="Z46137" s="396"/>
      <c r="AA46137" s="441"/>
    </row>
    <row r="46138" spans="25:27" x14ac:dyDescent="0.2">
      <c r="Y46138" s="396"/>
      <c r="Z46138" s="396"/>
      <c r="AA46138" s="441"/>
    </row>
    <row r="46139" spans="25:27" x14ac:dyDescent="0.2">
      <c r="Y46139" s="396"/>
      <c r="Z46139" s="396"/>
      <c r="AA46139" s="441"/>
    </row>
    <row r="46140" spans="25:27" x14ac:dyDescent="0.2">
      <c r="Y46140" s="396"/>
      <c r="Z46140" s="396"/>
      <c r="AA46140" s="441"/>
    </row>
    <row r="46141" spans="25:27" x14ac:dyDescent="0.2">
      <c r="Y46141" s="396"/>
      <c r="Z46141" s="396"/>
      <c r="AA46141" s="441"/>
    </row>
    <row r="46142" spans="25:27" x14ac:dyDescent="0.2">
      <c r="Y46142" s="396"/>
      <c r="Z46142" s="396"/>
      <c r="AA46142" s="441"/>
    </row>
    <row r="46143" spans="25:27" x14ac:dyDescent="0.2">
      <c r="Y46143" s="396"/>
      <c r="Z46143" s="396"/>
      <c r="AA46143" s="441"/>
    </row>
    <row r="46144" spans="25:27" x14ac:dyDescent="0.2">
      <c r="Y46144" s="396"/>
      <c r="Z46144" s="396"/>
      <c r="AA46144" s="441"/>
    </row>
    <row r="46145" spans="25:27" x14ac:dyDescent="0.2">
      <c r="Y46145" s="396"/>
      <c r="Z46145" s="396"/>
      <c r="AA46145" s="441"/>
    </row>
    <row r="46146" spans="25:27" x14ac:dyDescent="0.2">
      <c r="Y46146" s="396"/>
      <c r="Z46146" s="396"/>
      <c r="AA46146" s="441"/>
    </row>
    <row r="46147" spans="25:27" x14ac:dyDescent="0.2">
      <c r="Y46147" s="396"/>
      <c r="Z46147" s="396"/>
      <c r="AA46147" s="441"/>
    </row>
    <row r="46148" spans="25:27" x14ac:dyDescent="0.2">
      <c r="Y46148" s="396"/>
      <c r="Z46148" s="396"/>
      <c r="AA46148" s="441"/>
    </row>
    <row r="46149" spans="25:27" x14ac:dyDescent="0.2">
      <c r="Y46149" s="396"/>
      <c r="Z46149" s="396"/>
      <c r="AA46149" s="441"/>
    </row>
    <row r="46150" spans="25:27" x14ac:dyDescent="0.2">
      <c r="Y46150" s="396"/>
      <c r="Z46150" s="396"/>
      <c r="AA46150" s="441"/>
    </row>
    <row r="46151" spans="25:27" x14ac:dyDescent="0.2">
      <c r="Y46151" s="396"/>
      <c r="Z46151" s="396"/>
      <c r="AA46151" s="441"/>
    </row>
    <row r="46152" spans="25:27" x14ac:dyDescent="0.2">
      <c r="Y46152" s="396"/>
      <c r="Z46152" s="396"/>
      <c r="AA46152" s="441"/>
    </row>
    <row r="46153" spans="25:27" x14ac:dyDescent="0.2">
      <c r="Y46153" s="396"/>
      <c r="Z46153" s="396"/>
      <c r="AA46153" s="441"/>
    </row>
    <row r="46154" spans="25:27" x14ac:dyDescent="0.2">
      <c r="Y46154" s="396"/>
      <c r="Z46154" s="396"/>
      <c r="AA46154" s="441"/>
    </row>
    <row r="46155" spans="25:27" x14ac:dyDescent="0.2">
      <c r="Y46155" s="396"/>
      <c r="Z46155" s="396"/>
      <c r="AA46155" s="441"/>
    </row>
    <row r="46156" spans="25:27" x14ac:dyDescent="0.2">
      <c r="Y46156" s="396"/>
      <c r="Z46156" s="396"/>
      <c r="AA46156" s="441"/>
    </row>
    <row r="46157" spans="25:27" x14ac:dyDescent="0.2">
      <c r="Y46157" s="396"/>
      <c r="Z46157" s="396"/>
      <c r="AA46157" s="441"/>
    </row>
    <row r="46158" spans="25:27" x14ac:dyDescent="0.2">
      <c r="Y46158" s="396"/>
      <c r="Z46158" s="396"/>
      <c r="AA46158" s="441"/>
    </row>
    <row r="46159" spans="25:27" x14ac:dyDescent="0.2">
      <c r="Y46159" s="396"/>
      <c r="Z46159" s="396"/>
      <c r="AA46159" s="441"/>
    </row>
    <row r="46160" spans="25:27" x14ac:dyDescent="0.2">
      <c r="Y46160" s="396"/>
      <c r="Z46160" s="396"/>
      <c r="AA46160" s="441"/>
    </row>
    <row r="46161" spans="25:27" x14ac:dyDescent="0.2">
      <c r="Y46161" s="396"/>
      <c r="Z46161" s="396"/>
      <c r="AA46161" s="441"/>
    </row>
    <row r="46162" spans="25:27" x14ac:dyDescent="0.2">
      <c r="Y46162" s="396"/>
      <c r="Z46162" s="396"/>
      <c r="AA46162" s="441"/>
    </row>
    <row r="46163" spans="25:27" x14ac:dyDescent="0.2">
      <c r="Y46163" s="396"/>
      <c r="Z46163" s="396"/>
      <c r="AA46163" s="441"/>
    </row>
    <row r="46164" spans="25:27" x14ac:dyDescent="0.2">
      <c r="Y46164" s="396"/>
      <c r="Z46164" s="396"/>
      <c r="AA46164" s="441"/>
    </row>
    <row r="46165" spans="25:27" x14ac:dyDescent="0.2">
      <c r="Y46165" s="396"/>
      <c r="Z46165" s="396"/>
      <c r="AA46165" s="441"/>
    </row>
    <row r="46166" spans="25:27" x14ac:dyDescent="0.2">
      <c r="Y46166" s="396"/>
      <c r="Z46166" s="396"/>
      <c r="AA46166" s="441"/>
    </row>
    <row r="46167" spans="25:27" x14ac:dyDescent="0.2">
      <c r="Y46167" s="396"/>
      <c r="Z46167" s="396"/>
      <c r="AA46167" s="441"/>
    </row>
    <row r="46168" spans="25:27" x14ac:dyDescent="0.2">
      <c r="Y46168" s="396"/>
      <c r="Z46168" s="396"/>
      <c r="AA46168" s="441"/>
    </row>
    <row r="46169" spans="25:27" x14ac:dyDescent="0.2">
      <c r="Y46169" s="396"/>
      <c r="Z46169" s="396"/>
      <c r="AA46169" s="441"/>
    </row>
    <row r="46170" spans="25:27" x14ac:dyDescent="0.2">
      <c r="Y46170" s="396"/>
      <c r="Z46170" s="396"/>
      <c r="AA46170" s="441"/>
    </row>
    <row r="46171" spans="25:27" x14ac:dyDescent="0.2">
      <c r="Y46171" s="396"/>
      <c r="Z46171" s="396"/>
      <c r="AA46171" s="441"/>
    </row>
    <row r="46172" spans="25:27" x14ac:dyDescent="0.2">
      <c r="Y46172" s="396"/>
      <c r="Z46172" s="396"/>
      <c r="AA46172" s="441"/>
    </row>
    <row r="46173" spans="25:27" x14ac:dyDescent="0.2">
      <c r="Y46173" s="396"/>
      <c r="Z46173" s="396"/>
      <c r="AA46173" s="441"/>
    </row>
    <row r="46174" spans="25:27" x14ac:dyDescent="0.2">
      <c r="Y46174" s="396"/>
      <c r="Z46174" s="396"/>
      <c r="AA46174" s="441"/>
    </row>
    <row r="46175" spans="25:27" x14ac:dyDescent="0.2">
      <c r="Y46175" s="396"/>
      <c r="Z46175" s="396"/>
      <c r="AA46175" s="441"/>
    </row>
    <row r="46176" spans="25:27" x14ac:dyDescent="0.2">
      <c r="Y46176" s="396"/>
      <c r="Z46176" s="396"/>
      <c r="AA46176" s="441"/>
    </row>
    <row r="46177" spans="25:27" x14ac:dyDescent="0.2">
      <c r="Y46177" s="396"/>
      <c r="Z46177" s="396"/>
      <c r="AA46177" s="441"/>
    </row>
    <row r="46178" spans="25:27" x14ac:dyDescent="0.2">
      <c r="Y46178" s="396"/>
      <c r="Z46178" s="396"/>
      <c r="AA46178" s="441"/>
    </row>
    <row r="46179" spans="25:27" x14ac:dyDescent="0.2">
      <c r="Y46179" s="396"/>
      <c r="Z46179" s="396"/>
      <c r="AA46179" s="441"/>
    </row>
    <row r="46180" spans="25:27" x14ac:dyDescent="0.2">
      <c r="Y46180" s="396"/>
      <c r="Z46180" s="396"/>
      <c r="AA46180" s="441"/>
    </row>
    <row r="46181" spans="25:27" x14ac:dyDescent="0.2">
      <c r="Y46181" s="396"/>
      <c r="Z46181" s="396"/>
      <c r="AA46181" s="441"/>
    </row>
    <row r="46182" spans="25:27" x14ac:dyDescent="0.2">
      <c r="Y46182" s="396"/>
      <c r="Z46182" s="396"/>
      <c r="AA46182" s="441"/>
    </row>
    <row r="46183" spans="25:27" x14ac:dyDescent="0.2">
      <c r="Y46183" s="396"/>
      <c r="Z46183" s="396"/>
      <c r="AA46183" s="441"/>
    </row>
    <row r="46184" spans="25:27" x14ac:dyDescent="0.2">
      <c r="Y46184" s="396"/>
      <c r="Z46184" s="396"/>
      <c r="AA46184" s="441"/>
    </row>
    <row r="46185" spans="25:27" x14ac:dyDescent="0.2">
      <c r="Y46185" s="396"/>
      <c r="Z46185" s="396"/>
      <c r="AA46185" s="441"/>
    </row>
    <row r="46186" spans="25:27" x14ac:dyDescent="0.2">
      <c r="Y46186" s="396"/>
      <c r="Z46186" s="396"/>
      <c r="AA46186" s="441"/>
    </row>
    <row r="46187" spans="25:27" x14ac:dyDescent="0.2">
      <c r="Y46187" s="396"/>
      <c r="Z46187" s="396"/>
      <c r="AA46187" s="441"/>
    </row>
    <row r="46188" spans="25:27" x14ac:dyDescent="0.2">
      <c r="Y46188" s="396"/>
      <c r="Z46188" s="396"/>
      <c r="AA46188" s="441"/>
    </row>
    <row r="46189" spans="25:27" x14ac:dyDescent="0.2">
      <c r="Y46189" s="396"/>
      <c r="Z46189" s="396"/>
      <c r="AA46189" s="441"/>
    </row>
    <row r="46190" spans="25:27" x14ac:dyDescent="0.2">
      <c r="Y46190" s="396"/>
      <c r="Z46190" s="396"/>
      <c r="AA46190" s="441"/>
    </row>
    <row r="46191" spans="25:27" x14ac:dyDescent="0.2">
      <c r="Y46191" s="396"/>
      <c r="Z46191" s="396"/>
      <c r="AA46191" s="441"/>
    </row>
    <row r="46192" spans="25:27" x14ac:dyDescent="0.2">
      <c r="Y46192" s="396"/>
      <c r="Z46192" s="396"/>
      <c r="AA46192" s="441"/>
    </row>
    <row r="46193" spans="25:27" x14ac:dyDescent="0.2">
      <c r="Y46193" s="396"/>
      <c r="Z46193" s="396"/>
      <c r="AA46193" s="441"/>
    </row>
    <row r="46194" spans="25:27" x14ac:dyDescent="0.2">
      <c r="Y46194" s="396"/>
      <c r="Z46194" s="396"/>
      <c r="AA46194" s="441"/>
    </row>
    <row r="46195" spans="25:27" x14ac:dyDescent="0.2">
      <c r="Y46195" s="396"/>
      <c r="Z46195" s="396"/>
      <c r="AA46195" s="441"/>
    </row>
    <row r="46196" spans="25:27" x14ac:dyDescent="0.2">
      <c r="Y46196" s="396"/>
      <c r="Z46196" s="396"/>
      <c r="AA46196" s="441"/>
    </row>
    <row r="46197" spans="25:27" x14ac:dyDescent="0.2">
      <c r="Y46197" s="396"/>
      <c r="Z46197" s="396"/>
      <c r="AA46197" s="441"/>
    </row>
    <row r="46198" spans="25:27" x14ac:dyDescent="0.2">
      <c r="Y46198" s="396"/>
      <c r="Z46198" s="396"/>
      <c r="AA46198" s="441"/>
    </row>
    <row r="46199" spans="25:27" x14ac:dyDescent="0.2">
      <c r="Y46199" s="396"/>
      <c r="Z46199" s="396"/>
      <c r="AA46199" s="441"/>
    </row>
    <row r="46200" spans="25:27" x14ac:dyDescent="0.2">
      <c r="Y46200" s="396"/>
      <c r="Z46200" s="396"/>
      <c r="AA46200" s="441"/>
    </row>
    <row r="46201" spans="25:27" x14ac:dyDescent="0.2">
      <c r="Y46201" s="396"/>
      <c r="Z46201" s="396"/>
      <c r="AA46201" s="441"/>
    </row>
    <row r="46202" spans="25:27" x14ac:dyDescent="0.2">
      <c r="Y46202" s="396"/>
      <c r="Z46202" s="396"/>
      <c r="AA46202" s="441"/>
    </row>
    <row r="46203" spans="25:27" x14ac:dyDescent="0.2">
      <c r="Y46203" s="396"/>
      <c r="Z46203" s="396"/>
      <c r="AA46203" s="441"/>
    </row>
    <row r="46204" spans="25:27" x14ac:dyDescent="0.2">
      <c r="Y46204" s="396"/>
      <c r="Z46204" s="396"/>
      <c r="AA46204" s="441"/>
    </row>
    <row r="46205" spans="25:27" x14ac:dyDescent="0.2">
      <c r="Y46205" s="396"/>
      <c r="Z46205" s="396"/>
      <c r="AA46205" s="441"/>
    </row>
    <row r="46206" spans="25:27" x14ac:dyDescent="0.2">
      <c r="Y46206" s="396"/>
      <c r="Z46206" s="396"/>
      <c r="AA46206" s="441"/>
    </row>
    <row r="46207" spans="25:27" x14ac:dyDescent="0.2">
      <c r="Y46207" s="396"/>
      <c r="Z46207" s="396"/>
      <c r="AA46207" s="441"/>
    </row>
    <row r="46208" spans="25:27" x14ac:dyDescent="0.2">
      <c r="Y46208" s="396"/>
      <c r="Z46208" s="396"/>
      <c r="AA46208" s="441"/>
    </row>
    <row r="46209" spans="25:27" x14ac:dyDescent="0.2">
      <c r="Y46209" s="396"/>
      <c r="Z46209" s="396"/>
      <c r="AA46209" s="441"/>
    </row>
    <row r="46210" spans="25:27" x14ac:dyDescent="0.2">
      <c r="Y46210" s="396"/>
      <c r="Z46210" s="396"/>
      <c r="AA46210" s="441"/>
    </row>
    <row r="46211" spans="25:27" x14ac:dyDescent="0.2">
      <c r="Y46211" s="396"/>
      <c r="Z46211" s="396"/>
      <c r="AA46211" s="441"/>
    </row>
    <row r="46212" spans="25:27" x14ac:dyDescent="0.2">
      <c r="Y46212" s="396"/>
      <c r="Z46212" s="396"/>
      <c r="AA46212" s="441"/>
    </row>
    <row r="46213" spans="25:27" x14ac:dyDescent="0.2">
      <c r="Y46213" s="396"/>
      <c r="Z46213" s="396"/>
      <c r="AA46213" s="441"/>
    </row>
    <row r="46214" spans="25:27" x14ac:dyDescent="0.2">
      <c r="Y46214" s="396"/>
      <c r="Z46214" s="396"/>
      <c r="AA46214" s="441"/>
    </row>
    <row r="46215" spans="25:27" x14ac:dyDescent="0.2">
      <c r="Y46215" s="396"/>
      <c r="Z46215" s="396"/>
      <c r="AA46215" s="441"/>
    </row>
    <row r="46216" spans="25:27" x14ac:dyDescent="0.2">
      <c r="Y46216" s="396"/>
      <c r="Z46216" s="396"/>
      <c r="AA46216" s="441"/>
    </row>
    <row r="46217" spans="25:27" x14ac:dyDescent="0.2">
      <c r="Y46217" s="396"/>
      <c r="Z46217" s="396"/>
      <c r="AA46217" s="441"/>
    </row>
    <row r="46218" spans="25:27" x14ac:dyDescent="0.2">
      <c r="Y46218" s="396"/>
      <c r="Z46218" s="396"/>
      <c r="AA46218" s="441"/>
    </row>
    <row r="46219" spans="25:27" x14ac:dyDescent="0.2">
      <c r="Y46219" s="396"/>
      <c r="Z46219" s="396"/>
      <c r="AA46219" s="441"/>
    </row>
    <row r="46220" spans="25:27" x14ac:dyDescent="0.2">
      <c r="Y46220" s="396"/>
      <c r="Z46220" s="396"/>
      <c r="AA46220" s="441"/>
    </row>
    <row r="46221" spans="25:27" x14ac:dyDescent="0.2">
      <c r="Y46221" s="396"/>
      <c r="Z46221" s="396"/>
      <c r="AA46221" s="441"/>
    </row>
    <row r="46222" spans="25:27" x14ac:dyDescent="0.2">
      <c r="Y46222" s="396"/>
      <c r="Z46222" s="396"/>
      <c r="AA46222" s="441"/>
    </row>
    <row r="46223" spans="25:27" x14ac:dyDescent="0.2">
      <c r="Y46223" s="396"/>
      <c r="Z46223" s="396"/>
      <c r="AA46223" s="441"/>
    </row>
    <row r="46224" spans="25:27" x14ac:dyDescent="0.2">
      <c r="Y46224" s="396"/>
      <c r="Z46224" s="396"/>
      <c r="AA46224" s="441"/>
    </row>
    <row r="46225" spans="25:27" x14ac:dyDescent="0.2">
      <c r="Y46225" s="396"/>
      <c r="Z46225" s="396"/>
      <c r="AA46225" s="441"/>
    </row>
    <row r="46226" spans="25:27" x14ac:dyDescent="0.2">
      <c r="Y46226" s="396"/>
      <c r="Z46226" s="396"/>
      <c r="AA46226" s="441"/>
    </row>
    <row r="46227" spans="25:27" x14ac:dyDescent="0.2">
      <c r="Y46227" s="396"/>
      <c r="Z46227" s="396"/>
      <c r="AA46227" s="441"/>
    </row>
    <row r="46228" spans="25:27" x14ac:dyDescent="0.2">
      <c r="Y46228" s="396"/>
      <c r="Z46228" s="396"/>
      <c r="AA46228" s="441"/>
    </row>
    <row r="46229" spans="25:27" x14ac:dyDescent="0.2">
      <c r="Y46229" s="396"/>
      <c r="Z46229" s="396"/>
      <c r="AA46229" s="441"/>
    </row>
    <row r="46230" spans="25:27" x14ac:dyDescent="0.2">
      <c r="Y46230" s="396"/>
      <c r="Z46230" s="396"/>
      <c r="AA46230" s="441"/>
    </row>
    <row r="46231" spans="25:27" x14ac:dyDescent="0.2">
      <c r="Y46231" s="396"/>
      <c r="Z46231" s="396"/>
      <c r="AA46231" s="441"/>
    </row>
    <row r="46232" spans="25:27" x14ac:dyDescent="0.2">
      <c r="Y46232" s="396"/>
      <c r="Z46232" s="396"/>
      <c r="AA46232" s="441"/>
    </row>
    <row r="46233" spans="25:27" x14ac:dyDescent="0.2">
      <c r="Y46233" s="396"/>
      <c r="Z46233" s="396"/>
      <c r="AA46233" s="441"/>
    </row>
    <row r="46234" spans="25:27" x14ac:dyDescent="0.2">
      <c r="Y46234" s="396"/>
      <c r="Z46234" s="396"/>
      <c r="AA46234" s="441"/>
    </row>
    <row r="46235" spans="25:27" x14ac:dyDescent="0.2">
      <c r="Y46235" s="396"/>
      <c r="Z46235" s="396"/>
      <c r="AA46235" s="441"/>
    </row>
    <row r="46236" spans="25:27" x14ac:dyDescent="0.2">
      <c r="Y46236" s="396"/>
      <c r="Z46236" s="396"/>
      <c r="AA46236" s="441"/>
    </row>
    <row r="46237" spans="25:27" x14ac:dyDescent="0.2">
      <c r="Y46237" s="396"/>
      <c r="Z46237" s="396"/>
      <c r="AA46237" s="441"/>
    </row>
    <row r="46238" spans="25:27" x14ac:dyDescent="0.2">
      <c r="Y46238" s="396"/>
      <c r="Z46238" s="396"/>
      <c r="AA46238" s="441"/>
    </row>
    <row r="46239" spans="25:27" x14ac:dyDescent="0.2">
      <c r="Y46239" s="396"/>
      <c r="Z46239" s="396"/>
      <c r="AA46239" s="441"/>
    </row>
    <row r="46240" spans="25:27" x14ac:dyDescent="0.2">
      <c r="Y46240" s="396"/>
      <c r="Z46240" s="396"/>
      <c r="AA46240" s="441"/>
    </row>
    <row r="46241" spans="25:27" x14ac:dyDescent="0.2">
      <c r="Y46241" s="396"/>
      <c r="Z46241" s="396"/>
      <c r="AA46241" s="441"/>
    </row>
    <row r="46242" spans="25:27" x14ac:dyDescent="0.2">
      <c r="Y46242" s="396"/>
      <c r="Z46242" s="396"/>
      <c r="AA46242" s="441"/>
    </row>
    <row r="46243" spans="25:27" x14ac:dyDescent="0.2">
      <c r="Y46243" s="396"/>
      <c r="Z46243" s="396"/>
      <c r="AA46243" s="441"/>
    </row>
    <row r="46244" spans="25:27" x14ac:dyDescent="0.2">
      <c r="Y46244" s="396"/>
      <c r="Z46244" s="396"/>
      <c r="AA46244" s="441"/>
    </row>
    <row r="46245" spans="25:27" x14ac:dyDescent="0.2">
      <c r="Y46245" s="396"/>
      <c r="Z46245" s="396"/>
      <c r="AA46245" s="441"/>
    </row>
    <row r="46246" spans="25:27" x14ac:dyDescent="0.2">
      <c r="Y46246" s="396"/>
      <c r="Z46246" s="396"/>
      <c r="AA46246" s="441"/>
    </row>
    <row r="46247" spans="25:27" x14ac:dyDescent="0.2">
      <c r="Y46247" s="396"/>
      <c r="Z46247" s="396"/>
      <c r="AA46247" s="441"/>
    </row>
    <row r="46248" spans="25:27" x14ac:dyDescent="0.2">
      <c r="Y46248" s="396"/>
      <c r="Z46248" s="396"/>
      <c r="AA46248" s="441"/>
    </row>
    <row r="46249" spans="25:27" x14ac:dyDescent="0.2">
      <c r="Y46249" s="396"/>
      <c r="Z46249" s="396"/>
      <c r="AA46249" s="441"/>
    </row>
    <row r="46250" spans="25:27" x14ac:dyDescent="0.2">
      <c r="Y46250" s="396"/>
      <c r="Z46250" s="396"/>
      <c r="AA46250" s="441"/>
    </row>
    <row r="46251" spans="25:27" x14ac:dyDescent="0.2">
      <c r="Y46251" s="396"/>
      <c r="Z46251" s="396"/>
      <c r="AA46251" s="441"/>
    </row>
    <row r="46252" spans="25:27" x14ac:dyDescent="0.2">
      <c r="Y46252" s="396"/>
      <c r="Z46252" s="396"/>
      <c r="AA46252" s="441"/>
    </row>
    <row r="46253" spans="25:27" x14ac:dyDescent="0.2">
      <c r="Y46253" s="396"/>
      <c r="Z46253" s="396"/>
      <c r="AA46253" s="441"/>
    </row>
    <row r="46254" spans="25:27" x14ac:dyDescent="0.2">
      <c r="Y46254" s="396"/>
      <c r="Z46254" s="396"/>
      <c r="AA46254" s="441"/>
    </row>
    <row r="46255" spans="25:27" x14ac:dyDescent="0.2">
      <c r="Y46255" s="396"/>
      <c r="Z46255" s="396"/>
      <c r="AA46255" s="441"/>
    </row>
    <row r="46256" spans="25:27" x14ac:dyDescent="0.2">
      <c r="Y46256" s="396"/>
      <c r="Z46256" s="396"/>
      <c r="AA46256" s="441"/>
    </row>
    <row r="46257" spans="25:27" x14ac:dyDescent="0.2">
      <c r="Y46257" s="396"/>
      <c r="Z46257" s="396"/>
      <c r="AA46257" s="441"/>
    </row>
    <row r="46258" spans="25:27" x14ac:dyDescent="0.2">
      <c r="Y46258" s="396"/>
      <c r="Z46258" s="396"/>
      <c r="AA46258" s="441"/>
    </row>
    <row r="46259" spans="25:27" x14ac:dyDescent="0.2">
      <c r="Y46259" s="396"/>
      <c r="Z46259" s="396"/>
      <c r="AA46259" s="441"/>
    </row>
    <row r="46260" spans="25:27" x14ac:dyDescent="0.2">
      <c r="Y46260" s="396"/>
      <c r="Z46260" s="396"/>
      <c r="AA46260" s="441"/>
    </row>
    <row r="46261" spans="25:27" x14ac:dyDescent="0.2">
      <c r="Y46261" s="396"/>
      <c r="Z46261" s="396"/>
      <c r="AA46261" s="441"/>
    </row>
    <row r="46262" spans="25:27" x14ac:dyDescent="0.2">
      <c r="Y46262" s="396"/>
      <c r="Z46262" s="396"/>
      <c r="AA46262" s="441"/>
    </row>
    <row r="46263" spans="25:27" x14ac:dyDescent="0.2">
      <c r="Y46263" s="396"/>
      <c r="Z46263" s="396"/>
      <c r="AA46263" s="441"/>
    </row>
    <row r="46264" spans="25:27" x14ac:dyDescent="0.2">
      <c r="Y46264" s="396"/>
      <c r="Z46264" s="396"/>
      <c r="AA46264" s="441"/>
    </row>
    <row r="46265" spans="25:27" x14ac:dyDescent="0.2">
      <c r="Y46265" s="396"/>
      <c r="Z46265" s="396"/>
      <c r="AA46265" s="441"/>
    </row>
    <row r="46266" spans="25:27" x14ac:dyDescent="0.2">
      <c r="Y46266" s="396"/>
      <c r="Z46266" s="396"/>
      <c r="AA46266" s="441"/>
    </row>
    <row r="46267" spans="25:27" x14ac:dyDescent="0.2">
      <c r="Y46267" s="396"/>
      <c r="Z46267" s="396"/>
      <c r="AA46267" s="441"/>
    </row>
    <row r="46268" spans="25:27" x14ac:dyDescent="0.2">
      <c r="Y46268" s="396"/>
      <c r="Z46268" s="396"/>
      <c r="AA46268" s="441"/>
    </row>
    <row r="46269" spans="25:27" x14ac:dyDescent="0.2">
      <c r="Y46269" s="396"/>
      <c r="Z46269" s="396"/>
      <c r="AA46269" s="441"/>
    </row>
    <row r="46270" spans="25:27" x14ac:dyDescent="0.2">
      <c r="Y46270" s="396"/>
      <c r="Z46270" s="396"/>
      <c r="AA46270" s="441"/>
    </row>
    <row r="46271" spans="25:27" x14ac:dyDescent="0.2">
      <c r="Y46271" s="396"/>
      <c r="Z46271" s="396"/>
      <c r="AA46271" s="441"/>
    </row>
    <row r="46272" spans="25:27" x14ac:dyDescent="0.2">
      <c r="Y46272" s="396"/>
      <c r="Z46272" s="396"/>
      <c r="AA46272" s="441"/>
    </row>
    <row r="46273" spans="25:27" x14ac:dyDescent="0.2">
      <c r="Y46273" s="396"/>
      <c r="Z46273" s="396"/>
      <c r="AA46273" s="441"/>
    </row>
    <row r="46274" spans="25:27" x14ac:dyDescent="0.2">
      <c r="Y46274" s="396"/>
      <c r="Z46274" s="396"/>
      <c r="AA46274" s="441"/>
    </row>
    <row r="46275" spans="25:27" x14ac:dyDescent="0.2">
      <c r="Y46275" s="396"/>
      <c r="Z46275" s="396"/>
      <c r="AA46275" s="441"/>
    </row>
    <row r="46276" spans="25:27" x14ac:dyDescent="0.2">
      <c r="Y46276" s="396"/>
      <c r="Z46276" s="396"/>
      <c r="AA46276" s="441"/>
    </row>
    <row r="46277" spans="25:27" x14ac:dyDescent="0.2">
      <c r="Y46277" s="396"/>
      <c r="Z46277" s="396"/>
      <c r="AA46277" s="441"/>
    </row>
    <row r="46278" spans="25:27" x14ac:dyDescent="0.2">
      <c r="Y46278" s="396"/>
      <c r="Z46278" s="396"/>
      <c r="AA46278" s="441"/>
    </row>
    <row r="46279" spans="25:27" x14ac:dyDescent="0.2">
      <c r="Y46279" s="396"/>
      <c r="Z46279" s="396"/>
      <c r="AA46279" s="441"/>
    </row>
    <row r="46280" spans="25:27" x14ac:dyDescent="0.2">
      <c r="Y46280" s="396"/>
      <c r="Z46280" s="396"/>
      <c r="AA46280" s="441"/>
    </row>
    <row r="46281" spans="25:27" x14ac:dyDescent="0.2">
      <c r="Y46281" s="396"/>
      <c r="Z46281" s="396"/>
      <c r="AA46281" s="441"/>
    </row>
    <row r="46282" spans="25:27" x14ac:dyDescent="0.2">
      <c r="Y46282" s="396"/>
      <c r="Z46282" s="396"/>
      <c r="AA46282" s="441"/>
    </row>
    <row r="46283" spans="25:27" x14ac:dyDescent="0.2">
      <c r="Y46283" s="396"/>
      <c r="Z46283" s="396"/>
      <c r="AA46283" s="441"/>
    </row>
    <row r="46284" spans="25:27" x14ac:dyDescent="0.2">
      <c r="Y46284" s="396"/>
      <c r="Z46284" s="396"/>
      <c r="AA46284" s="441"/>
    </row>
    <row r="46285" spans="25:27" x14ac:dyDescent="0.2">
      <c r="Y46285" s="396"/>
      <c r="Z46285" s="396"/>
      <c r="AA46285" s="441"/>
    </row>
    <row r="46286" spans="25:27" x14ac:dyDescent="0.2">
      <c r="Y46286" s="396"/>
      <c r="Z46286" s="396"/>
      <c r="AA46286" s="441"/>
    </row>
    <row r="46287" spans="25:27" x14ac:dyDescent="0.2">
      <c r="Y46287" s="396"/>
      <c r="Z46287" s="396"/>
      <c r="AA46287" s="441"/>
    </row>
    <row r="46288" spans="25:27" x14ac:dyDescent="0.2">
      <c r="Y46288" s="396"/>
      <c r="Z46288" s="396"/>
      <c r="AA46288" s="441"/>
    </row>
    <row r="46289" spans="25:27" x14ac:dyDescent="0.2">
      <c r="Y46289" s="396"/>
      <c r="Z46289" s="396"/>
      <c r="AA46289" s="441"/>
    </row>
    <row r="46290" spans="25:27" x14ac:dyDescent="0.2">
      <c r="Y46290" s="396"/>
      <c r="Z46290" s="396"/>
      <c r="AA46290" s="441"/>
    </row>
    <row r="46291" spans="25:27" x14ac:dyDescent="0.2">
      <c r="Y46291" s="396"/>
      <c r="Z46291" s="396"/>
      <c r="AA46291" s="441"/>
    </row>
    <row r="46292" spans="25:27" x14ac:dyDescent="0.2">
      <c r="Y46292" s="396"/>
      <c r="Z46292" s="396"/>
      <c r="AA46292" s="441"/>
    </row>
    <row r="46293" spans="25:27" x14ac:dyDescent="0.2">
      <c r="Y46293" s="396"/>
      <c r="Z46293" s="396"/>
      <c r="AA46293" s="441"/>
    </row>
    <row r="46294" spans="25:27" x14ac:dyDescent="0.2">
      <c r="Y46294" s="396"/>
      <c r="Z46294" s="396"/>
      <c r="AA46294" s="441"/>
    </row>
    <row r="46295" spans="25:27" x14ac:dyDescent="0.2">
      <c r="Y46295" s="396"/>
      <c r="Z46295" s="396"/>
      <c r="AA46295" s="441"/>
    </row>
    <row r="46296" spans="25:27" x14ac:dyDescent="0.2">
      <c r="Y46296" s="396"/>
      <c r="Z46296" s="396"/>
      <c r="AA46296" s="441"/>
    </row>
    <row r="46297" spans="25:27" x14ac:dyDescent="0.2">
      <c r="Y46297" s="396"/>
      <c r="Z46297" s="396"/>
      <c r="AA46297" s="441"/>
    </row>
    <row r="46298" spans="25:27" x14ac:dyDescent="0.2">
      <c r="Y46298" s="396"/>
      <c r="Z46298" s="396"/>
      <c r="AA46298" s="441"/>
    </row>
    <row r="46299" spans="25:27" x14ac:dyDescent="0.2">
      <c r="Y46299" s="396"/>
      <c r="Z46299" s="396"/>
      <c r="AA46299" s="441"/>
    </row>
    <row r="46300" spans="25:27" x14ac:dyDescent="0.2">
      <c r="Y46300" s="396"/>
      <c r="Z46300" s="396"/>
      <c r="AA46300" s="441"/>
    </row>
    <row r="46301" spans="25:27" x14ac:dyDescent="0.2">
      <c r="Y46301" s="396"/>
      <c r="Z46301" s="396"/>
      <c r="AA46301" s="441"/>
    </row>
    <row r="46302" spans="25:27" x14ac:dyDescent="0.2">
      <c r="Y46302" s="396"/>
      <c r="Z46302" s="396"/>
      <c r="AA46302" s="441"/>
    </row>
    <row r="46303" spans="25:27" x14ac:dyDescent="0.2">
      <c r="Y46303" s="396"/>
      <c r="Z46303" s="396"/>
      <c r="AA46303" s="441"/>
    </row>
    <row r="46304" spans="25:27" x14ac:dyDescent="0.2">
      <c r="Y46304" s="396"/>
      <c r="Z46304" s="396"/>
      <c r="AA46304" s="441"/>
    </row>
    <row r="46305" spans="25:27" x14ac:dyDescent="0.2">
      <c r="Y46305" s="396"/>
      <c r="Z46305" s="396"/>
      <c r="AA46305" s="441"/>
    </row>
    <row r="46306" spans="25:27" x14ac:dyDescent="0.2">
      <c r="Y46306" s="396"/>
      <c r="Z46306" s="396"/>
      <c r="AA46306" s="441"/>
    </row>
    <row r="46307" spans="25:27" x14ac:dyDescent="0.2">
      <c r="Y46307" s="396"/>
      <c r="Z46307" s="396"/>
      <c r="AA46307" s="441"/>
    </row>
    <row r="46308" spans="25:27" x14ac:dyDescent="0.2">
      <c r="Y46308" s="396"/>
      <c r="Z46308" s="396"/>
      <c r="AA46308" s="441"/>
    </row>
    <row r="46309" spans="25:27" x14ac:dyDescent="0.2">
      <c r="Y46309" s="396"/>
      <c r="Z46309" s="396"/>
      <c r="AA46309" s="441"/>
    </row>
    <row r="46310" spans="25:27" x14ac:dyDescent="0.2">
      <c r="Y46310" s="396"/>
      <c r="Z46310" s="396"/>
      <c r="AA46310" s="441"/>
    </row>
    <row r="46311" spans="25:27" x14ac:dyDescent="0.2">
      <c r="Y46311" s="396"/>
      <c r="Z46311" s="396"/>
      <c r="AA46311" s="441"/>
    </row>
    <row r="46312" spans="25:27" x14ac:dyDescent="0.2">
      <c r="Y46312" s="396"/>
      <c r="Z46312" s="396"/>
      <c r="AA46312" s="441"/>
    </row>
    <row r="46313" spans="25:27" x14ac:dyDescent="0.2">
      <c r="Y46313" s="396"/>
      <c r="Z46313" s="396"/>
      <c r="AA46313" s="441"/>
    </row>
    <row r="46314" spans="25:27" x14ac:dyDescent="0.2">
      <c r="Y46314" s="396"/>
      <c r="Z46314" s="396"/>
      <c r="AA46314" s="441"/>
    </row>
    <row r="46315" spans="25:27" x14ac:dyDescent="0.2">
      <c r="Y46315" s="396"/>
      <c r="Z46315" s="396"/>
      <c r="AA46315" s="441"/>
    </row>
    <row r="46316" spans="25:27" x14ac:dyDescent="0.2">
      <c r="Y46316" s="396"/>
      <c r="Z46316" s="396"/>
      <c r="AA46316" s="441"/>
    </row>
    <row r="46317" spans="25:27" x14ac:dyDescent="0.2">
      <c r="Y46317" s="396"/>
      <c r="Z46317" s="396"/>
      <c r="AA46317" s="441"/>
    </row>
    <row r="46318" spans="25:27" x14ac:dyDescent="0.2">
      <c r="Y46318" s="396"/>
      <c r="Z46318" s="396"/>
      <c r="AA46318" s="441"/>
    </row>
    <row r="46319" spans="25:27" x14ac:dyDescent="0.2">
      <c r="Y46319" s="396"/>
      <c r="Z46319" s="396"/>
      <c r="AA46319" s="441"/>
    </row>
    <row r="46320" spans="25:27" x14ac:dyDescent="0.2">
      <c r="Y46320" s="396"/>
      <c r="Z46320" s="396"/>
      <c r="AA46320" s="441"/>
    </row>
    <row r="46321" spans="25:27" x14ac:dyDescent="0.2">
      <c r="Y46321" s="396"/>
      <c r="Z46321" s="396"/>
      <c r="AA46321" s="441"/>
    </row>
    <row r="46322" spans="25:27" x14ac:dyDescent="0.2">
      <c r="Y46322" s="396"/>
      <c r="Z46322" s="396"/>
      <c r="AA46322" s="441"/>
    </row>
    <row r="46323" spans="25:27" x14ac:dyDescent="0.2">
      <c r="Y46323" s="396"/>
      <c r="Z46323" s="396"/>
      <c r="AA46323" s="441"/>
    </row>
    <row r="46324" spans="25:27" x14ac:dyDescent="0.2">
      <c r="Y46324" s="396"/>
      <c r="Z46324" s="396"/>
      <c r="AA46324" s="441"/>
    </row>
    <row r="46325" spans="25:27" x14ac:dyDescent="0.2">
      <c r="Y46325" s="396"/>
      <c r="Z46325" s="396"/>
      <c r="AA46325" s="441"/>
    </row>
    <row r="46326" spans="25:27" x14ac:dyDescent="0.2">
      <c r="Y46326" s="396"/>
      <c r="Z46326" s="396"/>
      <c r="AA46326" s="441"/>
    </row>
    <row r="46327" spans="25:27" x14ac:dyDescent="0.2">
      <c r="Y46327" s="396"/>
      <c r="Z46327" s="396"/>
      <c r="AA46327" s="441"/>
    </row>
    <row r="46328" spans="25:27" x14ac:dyDescent="0.2">
      <c r="Y46328" s="396"/>
      <c r="Z46328" s="396"/>
      <c r="AA46328" s="441"/>
    </row>
    <row r="46329" spans="25:27" x14ac:dyDescent="0.2">
      <c r="Y46329" s="396"/>
      <c r="Z46329" s="396"/>
      <c r="AA46329" s="441"/>
    </row>
    <row r="46330" spans="25:27" x14ac:dyDescent="0.2">
      <c r="Y46330" s="396"/>
      <c r="Z46330" s="396"/>
      <c r="AA46330" s="441"/>
    </row>
    <row r="46331" spans="25:27" x14ac:dyDescent="0.2">
      <c r="Y46331" s="396"/>
      <c r="Z46331" s="396"/>
      <c r="AA46331" s="441"/>
    </row>
    <row r="46332" spans="25:27" x14ac:dyDescent="0.2">
      <c r="Y46332" s="396"/>
      <c r="Z46332" s="396"/>
      <c r="AA46332" s="441"/>
    </row>
    <row r="46333" spans="25:27" x14ac:dyDescent="0.2">
      <c r="Y46333" s="396"/>
      <c r="Z46333" s="396"/>
      <c r="AA46333" s="441"/>
    </row>
    <row r="46334" spans="25:27" x14ac:dyDescent="0.2">
      <c r="Y46334" s="396"/>
      <c r="Z46334" s="396"/>
      <c r="AA46334" s="441"/>
    </row>
    <row r="46335" spans="25:27" x14ac:dyDescent="0.2">
      <c r="Y46335" s="396"/>
      <c r="Z46335" s="396"/>
      <c r="AA46335" s="441"/>
    </row>
    <row r="46336" spans="25:27" x14ac:dyDescent="0.2">
      <c r="Y46336" s="396"/>
      <c r="Z46336" s="396"/>
      <c r="AA46336" s="441"/>
    </row>
    <row r="46337" spans="25:27" x14ac:dyDescent="0.2">
      <c r="Y46337" s="396"/>
      <c r="Z46337" s="396"/>
      <c r="AA46337" s="441"/>
    </row>
    <row r="46338" spans="25:27" x14ac:dyDescent="0.2">
      <c r="Y46338" s="396"/>
      <c r="Z46338" s="396"/>
      <c r="AA46338" s="441"/>
    </row>
    <row r="46339" spans="25:27" x14ac:dyDescent="0.2">
      <c r="Y46339" s="396"/>
      <c r="Z46339" s="396"/>
      <c r="AA46339" s="441"/>
    </row>
    <row r="46340" spans="25:27" x14ac:dyDescent="0.2">
      <c r="Y46340" s="396"/>
      <c r="Z46340" s="396"/>
      <c r="AA46340" s="441"/>
    </row>
    <row r="46341" spans="25:27" x14ac:dyDescent="0.2">
      <c r="Y46341" s="396"/>
      <c r="Z46341" s="396"/>
      <c r="AA46341" s="441"/>
    </row>
    <row r="46342" spans="25:27" x14ac:dyDescent="0.2">
      <c r="Y46342" s="396"/>
      <c r="Z46342" s="396"/>
      <c r="AA46342" s="441"/>
    </row>
    <row r="46343" spans="25:27" x14ac:dyDescent="0.2">
      <c r="Y46343" s="396"/>
      <c r="Z46343" s="396"/>
      <c r="AA46343" s="441"/>
    </row>
    <row r="46344" spans="25:27" x14ac:dyDescent="0.2">
      <c r="Y46344" s="396"/>
      <c r="Z46344" s="396"/>
      <c r="AA46344" s="441"/>
    </row>
    <row r="46345" spans="25:27" x14ac:dyDescent="0.2">
      <c r="Y46345" s="396"/>
      <c r="Z46345" s="396"/>
      <c r="AA46345" s="441"/>
    </row>
    <row r="46346" spans="25:27" x14ac:dyDescent="0.2">
      <c r="Y46346" s="396"/>
      <c r="Z46346" s="396"/>
      <c r="AA46346" s="441"/>
    </row>
    <row r="46347" spans="25:27" x14ac:dyDescent="0.2">
      <c r="Y46347" s="396"/>
      <c r="Z46347" s="396"/>
      <c r="AA46347" s="441"/>
    </row>
    <row r="46348" spans="25:27" x14ac:dyDescent="0.2">
      <c r="Y46348" s="396"/>
      <c r="Z46348" s="396"/>
      <c r="AA46348" s="441"/>
    </row>
    <row r="46349" spans="25:27" x14ac:dyDescent="0.2">
      <c r="Y46349" s="396"/>
      <c r="Z46349" s="396"/>
      <c r="AA46349" s="441"/>
    </row>
    <row r="46350" spans="25:27" x14ac:dyDescent="0.2">
      <c r="Y46350" s="396"/>
      <c r="Z46350" s="396"/>
      <c r="AA46350" s="441"/>
    </row>
    <row r="46351" spans="25:27" x14ac:dyDescent="0.2">
      <c r="Y46351" s="396"/>
      <c r="Z46351" s="396"/>
      <c r="AA46351" s="441"/>
    </row>
    <row r="46352" spans="25:27" x14ac:dyDescent="0.2">
      <c r="Y46352" s="396"/>
      <c r="Z46352" s="396"/>
      <c r="AA46352" s="441"/>
    </row>
    <row r="46353" spans="25:27" x14ac:dyDescent="0.2">
      <c r="Y46353" s="396"/>
      <c r="Z46353" s="396"/>
      <c r="AA46353" s="441"/>
    </row>
    <row r="46354" spans="25:27" x14ac:dyDescent="0.2">
      <c r="Y46354" s="396"/>
      <c r="Z46354" s="396"/>
      <c r="AA46354" s="441"/>
    </row>
    <row r="46355" spans="25:27" x14ac:dyDescent="0.2">
      <c r="Y46355" s="396"/>
      <c r="Z46355" s="396"/>
      <c r="AA46355" s="441"/>
    </row>
    <row r="46356" spans="25:27" x14ac:dyDescent="0.2">
      <c r="Y46356" s="396"/>
      <c r="Z46356" s="396"/>
      <c r="AA46356" s="441"/>
    </row>
    <row r="46357" spans="25:27" x14ac:dyDescent="0.2">
      <c r="Y46357" s="396"/>
      <c r="Z46357" s="396"/>
      <c r="AA46357" s="441"/>
    </row>
    <row r="46358" spans="25:27" x14ac:dyDescent="0.2">
      <c r="Y46358" s="396"/>
      <c r="Z46358" s="396"/>
      <c r="AA46358" s="441"/>
    </row>
    <row r="46359" spans="25:27" x14ac:dyDescent="0.2">
      <c r="Y46359" s="396"/>
      <c r="Z46359" s="396"/>
      <c r="AA46359" s="441"/>
    </row>
    <row r="46360" spans="25:27" x14ac:dyDescent="0.2">
      <c r="Y46360" s="396"/>
      <c r="Z46360" s="396"/>
      <c r="AA46360" s="441"/>
    </row>
    <row r="46361" spans="25:27" x14ac:dyDescent="0.2">
      <c r="Y46361" s="396"/>
      <c r="Z46361" s="396"/>
      <c r="AA46361" s="441"/>
    </row>
    <row r="46362" spans="25:27" x14ac:dyDescent="0.2">
      <c r="Y46362" s="396"/>
      <c r="Z46362" s="396"/>
      <c r="AA46362" s="441"/>
    </row>
    <row r="46363" spans="25:27" x14ac:dyDescent="0.2">
      <c r="Y46363" s="396"/>
      <c r="Z46363" s="396"/>
      <c r="AA46363" s="441"/>
    </row>
    <row r="46364" spans="25:27" x14ac:dyDescent="0.2">
      <c r="Y46364" s="396"/>
      <c r="Z46364" s="396"/>
      <c r="AA46364" s="441"/>
    </row>
    <row r="46365" spans="25:27" x14ac:dyDescent="0.2">
      <c r="Y46365" s="396"/>
      <c r="Z46365" s="396"/>
      <c r="AA46365" s="441"/>
    </row>
    <row r="46366" spans="25:27" x14ac:dyDescent="0.2">
      <c r="Y46366" s="396"/>
      <c r="Z46366" s="396"/>
      <c r="AA46366" s="441"/>
    </row>
    <row r="46367" spans="25:27" x14ac:dyDescent="0.2">
      <c r="Y46367" s="396"/>
      <c r="Z46367" s="396"/>
      <c r="AA46367" s="441"/>
    </row>
    <row r="46368" spans="25:27" x14ac:dyDescent="0.2">
      <c r="Y46368" s="396"/>
      <c r="Z46368" s="396"/>
      <c r="AA46368" s="441"/>
    </row>
    <row r="46369" spans="25:27" x14ac:dyDescent="0.2">
      <c r="Y46369" s="396"/>
      <c r="Z46369" s="396"/>
      <c r="AA46369" s="441"/>
    </row>
    <row r="46370" spans="25:27" x14ac:dyDescent="0.2">
      <c r="Y46370" s="396"/>
      <c r="Z46370" s="396"/>
      <c r="AA46370" s="441"/>
    </row>
    <row r="46371" spans="25:27" x14ac:dyDescent="0.2">
      <c r="Y46371" s="396"/>
      <c r="Z46371" s="396"/>
      <c r="AA46371" s="441"/>
    </row>
    <row r="46372" spans="25:27" x14ac:dyDescent="0.2">
      <c r="Y46372" s="396"/>
      <c r="Z46372" s="396"/>
      <c r="AA46372" s="441"/>
    </row>
    <row r="46373" spans="25:27" x14ac:dyDescent="0.2">
      <c r="Y46373" s="396"/>
      <c r="Z46373" s="396"/>
      <c r="AA46373" s="441"/>
    </row>
    <row r="46374" spans="25:27" x14ac:dyDescent="0.2">
      <c r="Y46374" s="396"/>
      <c r="Z46374" s="396"/>
      <c r="AA46374" s="441"/>
    </row>
    <row r="46375" spans="25:27" x14ac:dyDescent="0.2">
      <c r="Y46375" s="396"/>
      <c r="Z46375" s="396"/>
      <c r="AA46375" s="441"/>
    </row>
    <row r="46376" spans="25:27" x14ac:dyDescent="0.2">
      <c r="Y46376" s="396"/>
      <c r="Z46376" s="396"/>
      <c r="AA46376" s="441"/>
    </row>
    <row r="46377" spans="25:27" x14ac:dyDescent="0.2">
      <c r="Y46377" s="396"/>
      <c r="Z46377" s="396"/>
      <c r="AA46377" s="441"/>
    </row>
    <row r="46378" spans="25:27" x14ac:dyDescent="0.2">
      <c r="Y46378" s="396"/>
      <c r="Z46378" s="396"/>
      <c r="AA46378" s="441"/>
    </row>
    <row r="46379" spans="25:27" x14ac:dyDescent="0.2">
      <c r="Y46379" s="396"/>
      <c r="Z46379" s="396"/>
      <c r="AA46379" s="441"/>
    </row>
    <row r="46380" spans="25:27" x14ac:dyDescent="0.2">
      <c r="Y46380" s="396"/>
      <c r="Z46380" s="396"/>
      <c r="AA46380" s="441"/>
    </row>
    <row r="46381" spans="25:27" x14ac:dyDescent="0.2">
      <c r="Y46381" s="396"/>
      <c r="Z46381" s="396"/>
      <c r="AA46381" s="441"/>
    </row>
    <row r="46382" spans="25:27" x14ac:dyDescent="0.2">
      <c r="Y46382" s="396"/>
      <c r="Z46382" s="396"/>
      <c r="AA46382" s="441"/>
    </row>
    <row r="46383" spans="25:27" x14ac:dyDescent="0.2">
      <c r="Y46383" s="396"/>
      <c r="Z46383" s="396"/>
      <c r="AA46383" s="441"/>
    </row>
    <row r="46384" spans="25:27" x14ac:dyDescent="0.2">
      <c r="Y46384" s="396"/>
      <c r="Z46384" s="396"/>
      <c r="AA46384" s="441"/>
    </row>
    <row r="46385" spans="25:27" x14ac:dyDescent="0.2">
      <c r="Y46385" s="396"/>
      <c r="Z46385" s="396"/>
      <c r="AA46385" s="441"/>
    </row>
    <row r="46386" spans="25:27" x14ac:dyDescent="0.2">
      <c r="Y46386" s="396"/>
      <c r="Z46386" s="396"/>
      <c r="AA46386" s="441"/>
    </row>
    <row r="46387" spans="25:27" x14ac:dyDescent="0.2">
      <c r="Y46387" s="396"/>
      <c r="Z46387" s="396"/>
      <c r="AA46387" s="441"/>
    </row>
    <row r="46388" spans="25:27" x14ac:dyDescent="0.2">
      <c r="Y46388" s="396"/>
      <c r="Z46388" s="396"/>
      <c r="AA46388" s="441"/>
    </row>
    <row r="46389" spans="25:27" x14ac:dyDescent="0.2">
      <c r="Y46389" s="396"/>
      <c r="Z46389" s="396"/>
      <c r="AA46389" s="441"/>
    </row>
    <row r="46390" spans="25:27" x14ac:dyDescent="0.2">
      <c r="Y46390" s="396"/>
      <c r="Z46390" s="396"/>
      <c r="AA46390" s="441"/>
    </row>
    <row r="46391" spans="25:27" x14ac:dyDescent="0.2">
      <c r="Y46391" s="396"/>
      <c r="Z46391" s="396"/>
      <c r="AA46391" s="441"/>
    </row>
    <row r="46392" spans="25:27" x14ac:dyDescent="0.2">
      <c r="Y46392" s="396"/>
      <c r="Z46392" s="396"/>
      <c r="AA46392" s="441"/>
    </row>
    <row r="46393" spans="25:27" x14ac:dyDescent="0.2">
      <c r="Y46393" s="396"/>
      <c r="Z46393" s="396"/>
      <c r="AA46393" s="441"/>
    </row>
    <row r="46394" spans="25:27" x14ac:dyDescent="0.2">
      <c r="Y46394" s="396"/>
      <c r="Z46394" s="396"/>
      <c r="AA46394" s="441"/>
    </row>
    <row r="46395" spans="25:27" x14ac:dyDescent="0.2">
      <c r="Y46395" s="396"/>
      <c r="Z46395" s="396"/>
      <c r="AA46395" s="441"/>
    </row>
    <row r="46396" spans="25:27" x14ac:dyDescent="0.2">
      <c r="Y46396" s="396"/>
      <c r="Z46396" s="396"/>
      <c r="AA46396" s="441"/>
    </row>
    <row r="46397" spans="25:27" x14ac:dyDescent="0.2">
      <c r="Y46397" s="396"/>
      <c r="Z46397" s="396"/>
      <c r="AA46397" s="441"/>
    </row>
    <row r="46398" spans="25:27" x14ac:dyDescent="0.2">
      <c r="Y46398" s="396"/>
      <c r="Z46398" s="396"/>
      <c r="AA46398" s="441"/>
    </row>
    <row r="46399" spans="25:27" x14ac:dyDescent="0.2">
      <c r="Y46399" s="396"/>
      <c r="Z46399" s="396"/>
      <c r="AA46399" s="441"/>
    </row>
    <row r="46400" spans="25:27" x14ac:dyDescent="0.2">
      <c r="Y46400" s="396"/>
      <c r="Z46400" s="396"/>
      <c r="AA46400" s="441"/>
    </row>
    <row r="46401" spans="25:27" x14ac:dyDescent="0.2">
      <c r="Y46401" s="396"/>
      <c r="Z46401" s="396"/>
      <c r="AA46401" s="441"/>
    </row>
    <row r="46402" spans="25:27" x14ac:dyDescent="0.2">
      <c r="Y46402" s="396"/>
      <c r="Z46402" s="396"/>
      <c r="AA46402" s="441"/>
    </row>
    <row r="46403" spans="25:27" x14ac:dyDescent="0.2">
      <c r="Y46403" s="396"/>
      <c r="Z46403" s="396"/>
      <c r="AA46403" s="441"/>
    </row>
    <row r="46404" spans="25:27" x14ac:dyDescent="0.2">
      <c r="Y46404" s="396"/>
      <c r="Z46404" s="396"/>
      <c r="AA46404" s="441"/>
    </row>
    <row r="46405" spans="25:27" x14ac:dyDescent="0.2">
      <c r="Y46405" s="396"/>
      <c r="Z46405" s="396"/>
      <c r="AA46405" s="441"/>
    </row>
    <row r="46406" spans="25:27" x14ac:dyDescent="0.2">
      <c r="Y46406" s="396"/>
      <c r="Z46406" s="396"/>
      <c r="AA46406" s="441"/>
    </row>
    <row r="46407" spans="25:27" x14ac:dyDescent="0.2">
      <c r="Y46407" s="396"/>
      <c r="Z46407" s="396"/>
      <c r="AA46407" s="441"/>
    </row>
    <row r="46408" spans="25:27" x14ac:dyDescent="0.2">
      <c r="Y46408" s="396"/>
      <c r="Z46408" s="396"/>
      <c r="AA46408" s="441"/>
    </row>
    <row r="46409" spans="25:27" x14ac:dyDescent="0.2">
      <c r="Y46409" s="396"/>
      <c r="Z46409" s="396"/>
      <c r="AA46409" s="441"/>
    </row>
    <row r="46410" spans="25:27" x14ac:dyDescent="0.2">
      <c r="Y46410" s="396"/>
      <c r="Z46410" s="396"/>
      <c r="AA46410" s="441"/>
    </row>
    <row r="46411" spans="25:27" x14ac:dyDescent="0.2">
      <c r="Y46411" s="396"/>
      <c r="Z46411" s="396"/>
      <c r="AA46411" s="441"/>
    </row>
    <row r="46412" spans="25:27" x14ac:dyDescent="0.2">
      <c r="Y46412" s="396"/>
      <c r="Z46412" s="396"/>
      <c r="AA46412" s="441"/>
    </row>
    <row r="46413" spans="25:27" x14ac:dyDescent="0.2">
      <c r="Y46413" s="396"/>
      <c r="Z46413" s="396"/>
      <c r="AA46413" s="441"/>
    </row>
    <row r="46414" spans="25:27" x14ac:dyDescent="0.2">
      <c r="Y46414" s="396"/>
      <c r="Z46414" s="396"/>
      <c r="AA46414" s="441"/>
    </row>
    <row r="46415" spans="25:27" x14ac:dyDescent="0.2">
      <c r="Y46415" s="396"/>
      <c r="Z46415" s="396"/>
      <c r="AA46415" s="441"/>
    </row>
    <row r="46416" spans="25:27" x14ac:dyDescent="0.2">
      <c r="Y46416" s="396"/>
      <c r="Z46416" s="396"/>
      <c r="AA46416" s="441"/>
    </row>
    <row r="46417" spans="25:27" x14ac:dyDescent="0.2">
      <c r="Y46417" s="396"/>
      <c r="Z46417" s="396"/>
      <c r="AA46417" s="441"/>
    </row>
    <row r="46418" spans="25:27" x14ac:dyDescent="0.2">
      <c r="Y46418" s="396"/>
      <c r="Z46418" s="396"/>
      <c r="AA46418" s="441"/>
    </row>
    <row r="46419" spans="25:27" x14ac:dyDescent="0.2">
      <c r="Y46419" s="396"/>
      <c r="Z46419" s="396"/>
      <c r="AA46419" s="441"/>
    </row>
    <row r="46420" spans="25:27" x14ac:dyDescent="0.2">
      <c r="Y46420" s="396"/>
      <c r="Z46420" s="396"/>
      <c r="AA46420" s="441"/>
    </row>
    <row r="46421" spans="25:27" x14ac:dyDescent="0.2">
      <c r="Y46421" s="396"/>
      <c r="Z46421" s="396"/>
      <c r="AA46421" s="441"/>
    </row>
    <row r="46422" spans="25:27" x14ac:dyDescent="0.2">
      <c r="Y46422" s="396"/>
      <c r="Z46422" s="396"/>
      <c r="AA46422" s="441"/>
    </row>
    <row r="46423" spans="25:27" x14ac:dyDescent="0.2">
      <c r="Y46423" s="396"/>
      <c r="Z46423" s="396"/>
      <c r="AA46423" s="441"/>
    </row>
    <row r="46424" spans="25:27" x14ac:dyDescent="0.2">
      <c r="Y46424" s="396"/>
      <c r="Z46424" s="396"/>
      <c r="AA46424" s="441"/>
    </row>
    <row r="46425" spans="25:27" x14ac:dyDescent="0.2">
      <c r="Y46425" s="396"/>
      <c r="Z46425" s="396"/>
      <c r="AA46425" s="441"/>
    </row>
    <row r="46426" spans="25:27" x14ac:dyDescent="0.2">
      <c r="Y46426" s="396"/>
      <c r="Z46426" s="396"/>
      <c r="AA46426" s="441"/>
    </row>
    <row r="46427" spans="25:27" x14ac:dyDescent="0.2">
      <c r="Y46427" s="396"/>
      <c r="Z46427" s="396"/>
      <c r="AA46427" s="441"/>
    </row>
    <row r="46428" spans="25:27" x14ac:dyDescent="0.2">
      <c r="Y46428" s="396"/>
      <c r="Z46428" s="396"/>
      <c r="AA46428" s="441"/>
    </row>
    <row r="46429" spans="25:27" x14ac:dyDescent="0.2">
      <c r="Y46429" s="396"/>
      <c r="Z46429" s="396"/>
      <c r="AA46429" s="441"/>
    </row>
    <row r="46430" spans="25:27" x14ac:dyDescent="0.2">
      <c r="Y46430" s="396"/>
      <c r="Z46430" s="396"/>
      <c r="AA46430" s="441"/>
    </row>
    <row r="46431" spans="25:27" x14ac:dyDescent="0.2">
      <c r="Y46431" s="396"/>
      <c r="Z46431" s="396"/>
      <c r="AA46431" s="441"/>
    </row>
    <row r="46432" spans="25:27" x14ac:dyDescent="0.2">
      <c r="Y46432" s="396"/>
      <c r="Z46432" s="396"/>
      <c r="AA46432" s="441"/>
    </row>
    <row r="46433" spans="25:27" x14ac:dyDescent="0.2">
      <c r="Y46433" s="396"/>
      <c r="Z46433" s="396"/>
      <c r="AA46433" s="441"/>
    </row>
    <row r="46434" spans="25:27" x14ac:dyDescent="0.2">
      <c r="Y46434" s="396"/>
      <c r="Z46434" s="396"/>
      <c r="AA46434" s="441"/>
    </row>
    <row r="46435" spans="25:27" x14ac:dyDescent="0.2">
      <c r="Y46435" s="396"/>
      <c r="Z46435" s="396"/>
      <c r="AA46435" s="441"/>
    </row>
    <row r="46436" spans="25:27" x14ac:dyDescent="0.2">
      <c r="Y46436" s="396"/>
      <c r="Z46436" s="396"/>
      <c r="AA46436" s="441"/>
    </row>
    <row r="46437" spans="25:27" x14ac:dyDescent="0.2">
      <c r="Y46437" s="396"/>
      <c r="Z46437" s="396"/>
      <c r="AA46437" s="441"/>
    </row>
    <row r="46438" spans="25:27" x14ac:dyDescent="0.2">
      <c r="Y46438" s="396"/>
      <c r="Z46438" s="396"/>
      <c r="AA46438" s="441"/>
    </row>
    <row r="46439" spans="25:27" x14ac:dyDescent="0.2">
      <c r="Y46439" s="396"/>
      <c r="Z46439" s="396"/>
      <c r="AA46439" s="441"/>
    </row>
    <row r="46440" spans="25:27" x14ac:dyDescent="0.2">
      <c r="Y46440" s="396"/>
      <c r="Z46440" s="396"/>
      <c r="AA46440" s="441"/>
    </row>
    <row r="46441" spans="25:27" x14ac:dyDescent="0.2">
      <c r="Y46441" s="396"/>
      <c r="Z46441" s="396"/>
      <c r="AA46441" s="441"/>
    </row>
    <row r="46442" spans="25:27" x14ac:dyDescent="0.2">
      <c r="Y46442" s="396"/>
      <c r="Z46442" s="396"/>
      <c r="AA46442" s="441"/>
    </row>
    <row r="46443" spans="25:27" x14ac:dyDescent="0.2">
      <c r="Y46443" s="396"/>
      <c r="Z46443" s="396"/>
      <c r="AA46443" s="441"/>
    </row>
    <row r="46444" spans="25:27" x14ac:dyDescent="0.2">
      <c r="Y46444" s="396"/>
      <c r="Z46444" s="396"/>
      <c r="AA46444" s="441"/>
    </row>
    <row r="46445" spans="25:27" x14ac:dyDescent="0.2">
      <c r="Y46445" s="396"/>
      <c r="Z46445" s="396"/>
      <c r="AA46445" s="441"/>
    </row>
    <row r="46446" spans="25:27" x14ac:dyDescent="0.2">
      <c r="Y46446" s="396"/>
      <c r="Z46446" s="396"/>
      <c r="AA46446" s="441"/>
    </row>
    <row r="46447" spans="25:27" x14ac:dyDescent="0.2">
      <c r="Y46447" s="396"/>
      <c r="Z46447" s="396"/>
      <c r="AA46447" s="441"/>
    </row>
    <row r="46448" spans="25:27" x14ac:dyDescent="0.2">
      <c r="Y46448" s="396"/>
      <c r="Z46448" s="396"/>
      <c r="AA46448" s="441"/>
    </row>
    <row r="46449" spans="25:27" x14ac:dyDescent="0.2">
      <c r="Y46449" s="396"/>
      <c r="Z46449" s="396"/>
      <c r="AA46449" s="441"/>
    </row>
    <row r="46450" spans="25:27" x14ac:dyDescent="0.2">
      <c r="Y46450" s="396"/>
      <c r="Z46450" s="396"/>
      <c r="AA46450" s="441"/>
    </row>
    <row r="46451" spans="25:27" x14ac:dyDescent="0.2">
      <c r="Y46451" s="396"/>
      <c r="Z46451" s="396"/>
      <c r="AA46451" s="441"/>
    </row>
    <row r="46452" spans="25:27" x14ac:dyDescent="0.2">
      <c r="Y46452" s="396"/>
      <c r="Z46452" s="396"/>
      <c r="AA46452" s="441"/>
    </row>
    <row r="46453" spans="25:27" x14ac:dyDescent="0.2">
      <c r="Y46453" s="396"/>
      <c r="Z46453" s="396"/>
      <c r="AA46453" s="441"/>
    </row>
    <row r="46454" spans="25:27" x14ac:dyDescent="0.2">
      <c r="Y46454" s="396"/>
      <c r="Z46454" s="396"/>
      <c r="AA46454" s="441"/>
    </row>
    <row r="46455" spans="25:27" x14ac:dyDescent="0.2">
      <c r="Y46455" s="396"/>
      <c r="Z46455" s="396"/>
      <c r="AA46455" s="441"/>
    </row>
    <row r="46456" spans="25:27" x14ac:dyDescent="0.2">
      <c r="Y46456" s="396"/>
      <c r="Z46456" s="396"/>
      <c r="AA46456" s="441"/>
    </row>
    <row r="46457" spans="25:27" x14ac:dyDescent="0.2">
      <c r="Y46457" s="396"/>
      <c r="Z46457" s="396"/>
      <c r="AA46457" s="441"/>
    </row>
    <row r="46458" spans="25:27" x14ac:dyDescent="0.2">
      <c r="Y46458" s="396"/>
      <c r="Z46458" s="396"/>
      <c r="AA46458" s="441"/>
    </row>
    <row r="46459" spans="25:27" x14ac:dyDescent="0.2">
      <c r="Y46459" s="396"/>
      <c r="Z46459" s="396"/>
      <c r="AA46459" s="441"/>
    </row>
    <row r="46460" spans="25:27" x14ac:dyDescent="0.2">
      <c r="Y46460" s="396"/>
      <c r="Z46460" s="396"/>
      <c r="AA46460" s="441"/>
    </row>
    <row r="46461" spans="25:27" x14ac:dyDescent="0.2">
      <c r="Y46461" s="396"/>
      <c r="Z46461" s="396"/>
      <c r="AA46461" s="441"/>
    </row>
    <row r="46462" spans="25:27" x14ac:dyDescent="0.2">
      <c r="Y46462" s="396"/>
      <c r="Z46462" s="396"/>
      <c r="AA46462" s="441"/>
    </row>
    <row r="46463" spans="25:27" x14ac:dyDescent="0.2">
      <c r="Y46463" s="396"/>
      <c r="Z46463" s="396"/>
      <c r="AA46463" s="441"/>
    </row>
    <row r="46464" spans="25:27" x14ac:dyDescent="0.2">
      <c r="Y46464" s="396"/>
      <c r="Z46464" s="396"/>
      <c r="AA46464" s="441"/>
    </row>
    <row r="46465" spans="25:27" x14ac:dyDescent="0.2">
      <c r="Y46465" s="396"/>
      <c r="Z46465" s="396"/>
      <c r="AA46465" s="441"/>
    </row>
    <row r="46466" spans="25:27" x14ac:dyDescent="0.2">
      <c r="Y46466" s="396"/>
      <c r="Z46466" s="396"/>
      <c r="AA46466" s="441"/>
    </row>
    <row r="46467" spans="25:27" x14ac:dyDescent="0.2">
      <c r="Y46467" s="396"/>
      <c r="Z46467" s="396"/>
      <c r="AA46467" s="441"/>
    </row>
    <row r="46468" spans="25:27" x14ac:dyDescent="0.2">
      <c r="Y46468" s="396"/>
      <c r="Z46468" s="396"/>
      <c r="AA46468" s="441"/>
    </row>
    <row r="46469" spans="25:27" x14ac:dyDescent="0.2">
      <c r="Y46469" s="396"/>
      <c r="Z46469" s="396"/>
      <c r="AA46469" s="441"/>
    </row>
    <row r="46470" spans="25:27" x14ac:dyDescent="0.2">
      <c r="Y46470" s="396"/>
      <c r="Z46470" s="396"/>
      <c r="AA46470" s="441"/>
    </row>
    <row r="46471" spans="25:27" x14ac:dyDescent="0.2">
      <c r="Y46471" s="396"/>
      <c r="Z46471" s="396"/>
      <c r="AA46471" s="441"/>
    </row>
    <row r="46472" spans="25:27" x14ac:dyDescent="0.2">
      <c r="Y46472" s="396"/>
      <c r="Z46472" s="396"/>
      <c r="AA46472" s="441"/>
    </row>
    <row r="46473" spans="25:27" x14ac:dyDescent="0.2">
      <c r="Y46473" s="396"/>
      <c r="Z46473" s="396"/>
      <c r="AA46473" s="441"/>
    </row>
    <row r="46474" spans="25:27" x14ac:dyDescent="0.2">
      <c r="Y46474" s="396"/>
      <c r="Z46474" s="396"/>
      <c r="AA46474" s="441"/>
    </row>
    <row r="46475" spans="25:27" x14ac:dyDescent="0.2">
      <c r="Y46475" s="396"/>
      <c r="Z46475" s="396"/>
      <c r="AA46475" s="441"/>
    </row>
    <row r="46476" spans="25:27" x14ac:dyDescent="0.2">
      <c r="Y46476" s="396"/>
      <c r="Z46476" s="396"/>
      <c r="AA46476" s="441"/>
    </row>
    <row r="46477" spans="25:27" x14ac:dyDescent="0.2">
      <c r="Y46477" s="396"/>
      <c r="Z46477" s="396"/>
      <c r="AA46477" s="441"/>
    </row>
    <row r="46478" spans="25:27" x14ac:dyDescent="0.2">
      <c r="Y46478" s="396"/>
      <c r="Z46478" s="396"/>
      <c r="AA46478" s="441"/>
    </row>
    <row r="46479" spans="25:27" x14ac:dyDescent="0.2">
      <c r="Y46479" s="396"/>
      <c r="Z46479" s="396"/>
      <c r="AA46479" s="441"/>
    </row>
    <row r="46480" spans="25:27" x14ac:dyDescent="0.2">
      <c r="Y46480" s="396"/>
      <c r="Z46480" s="396"/>
      <c r="AA46480" s="441"/>
    </row>
    <row r="46481" spans="25:27" x14ac:dyDescent="0.2">
      <c r="Y46481" s="396"/>
      <c r="Z46481" s="396"/>
      <c r="AA46481" s="441"/>
    </row>
    <row r="46482" spans="25:27" x14ac:dyDescent="0.2">
      <c r="Y46482" s="396"/>
      <c r="Z46482" s="396"/>
      <c r="AA46482" s="441"/>
    </row>
    <row r="46483" spans="25:27" x14ac:dyDescent="0.2">
      <c r="Y46483" s="396"/>
      <c r="Z46483" s="396"/>
      <c r="AA46483" s="441"/>
    </row>
    <row r="46484" spans="25:27" x14ac:dyDescent="0.2">
      <c r="Y46484" s="396"/>
      <c r="Z46484" s="396"/>
      <c r="AA46484" s="441"/>
    </row>
    <row r="46485" spans="25:27" x14ac:dyDescent="0.2">
      <c r="Y46485" s="396"/>
      <c r="Z46485" s="396"/>
      <c r="AA46485" s="441"/>
    </row>
    <row r="46486" spans="25:27" x14ac:dyDescent="0.2">
      <c r="Y46486" s="396"/>
      <c r="Z46486" s="396"/>
      <c r="AA46486" s="441"/>
    </row>
    <row r="46487" spans="25:27" x14ac:dyDescent="0.2">
      <c r="Y46487" s="396"/>
      <c r="Z46487" s="396"/>
      <c r="AA46487" s="441"/>
    </row>
    <row r="46488" spans="25:27" x14ac:dyDescent="0.2">
      <c r="Y46488" s="396"/>
      <c r="Z46488" s="396"/>
      <c r="AA46488" s="441"/>
    </row>
    <row r="46489" spans="25:27" x14ac:dyDescent="0.2">
      <c r="Y46489" s="396"/>
      <c r="Z46489" s="396"/>
      <c r="AA46489" s="441"/>
    </row>
    <row r="46490" spans="25:27" x14ac:dyDescent="0.2">
      <c r="Y46490" s="396"/>
      <c r="Z46490" s="396"/>
      <c r="AA46490" s="441"/>
    </row>
    <row r="46491" spans="25:27" x14ac:dyDescent="0.2">
      <c r="Y46491" s="396"/>
      <c r="Z46491" s="396"/>
      <c r="AA46491" s="441"/>
    </row>
    <row r="46492" spans="25:27" x14ac:dyDescent="0.2">
      <c r="Y46492" s="396"/>
      <c r="Z46492" s="396"/>
      <c r="AA46492" s="441"/>
    </row>
    <row r="46493" spans="25:27" x14ac:dyDescent="0.2">
      <c r="Y46493" s="396"/>
      <c r="Z46493" s="396"/>
      <c r="AA46493" s="441"/>
    </row>
    <row r="46494" spans="25:27" x14ac:dyDescent="0.2">
      <c r="Y46494" s="396"/>
      <c r="Z46494" s="396"/>
      <c r="AA46494" s="441"/>
    </row>
    <row r="46495" spans="25:27" x14ac:dyDescent="0.2">
      <c r="Y46495" s="396"/>
      <c r="Z46495" s="396"/>
      <c r="AA46495" s="441"/>
    </row>
    <row r="46496" spans="25:27" x14ac:dyDescent="0.2">
      <c r="Y46496" s="396"/>
      <c r="Z46496" s="396"/>
      <c r="AA46496" s="441"/>
    </row>
    <row r="46497" spans="25:27" x14ac:dyDescent="0.2">
      <c r="Y46497" s="396"/>
      <c r="Z46497" s="396"/>
      <c r="AA46497" s="441"/>
    </row>
    <row r="46498" spans="25:27" x14ac:dyDescent="0.2">
      <c r="Y46498" s="396"/>
      <c r="Z46498" s="396"/>
      <c r="AA46498" s="441"/>
    </row>
    <row r="46499" spans="25:27" x14ac:dyDescent="0.2">
      <c r="Y46499" s="396"/>
      <c r="Z46499" s="396"/>
      <c r="AA46499" s="441"/>
    </row>
    <row r="46500" spans="25:27" x14ac:dyDescent="0.2">
      <c r="Y46500" s="396"/>
      <c r="Z46500" s="396"/>
      <c r="AA46500" s="441"/>
    </row>
    <row r="46501" spans="25:27" x14ac:dyDescent="0.2">
      <c r="Y46501" s="396"/>
      <c r="Z46501" s="396"/>
      <c r="AA46501" s="441"/>
    </row>
    <row r="46502" spans="25:27" x14ac:dyDescent="0.2">
      <c r="Y46502" s="396"/>
      <c r="Z46502" s="396"/>
      <c r="AA46502" s="441"/>
    </row>
    <row r="46503" spans="25:27" x14ac:dyDescent="0.2">
      <c r="Y46503" s="396"/>
      <c r="Z46503" s="396"/>
      <c r="AA46503" s="441"/>
    </row>
    <row r="46504" spans="25:27" x14ac:dyDescent="0.2">
      <c r="Y46504" s="396"/>
      <c r="Z46504" s="396"/>
      <c r="AA46504" s="441"/>
    </row>
    <row r="46505" spans="25:27" x14ac:dyDescent="0.2">
      <c r="Y46505" s="396"/>
      <c r="Z46505" s="396"/>
      <c r="AA46505" s="441"/>
    </row>
    <row r="46506" spans="25:27" x14ac:dyDescent="0.2">
      <c r="Y46506" s="396"/>
      <c r="Z46506" s="396"/>
      <c r="AA46506" s="441"/>
    </row>
    <row r="46507" spans="25:27" x14ac:dyDescent="0.2">
      <c r="Y46507" s="396"/>
      <c r="Z46507" s="396"/>
      <c r="AA46507" s="441"/>
    </row>
    <row r="46508" spans="25:27" x14ac:dyDescent="0.2">
      <c r="Y46508" s="396"/>
      <c r="Z46508" s="396"/>
      <c r="AA46508" s="441"/>
    </row>
    <row r="46509" spans="25:27" x14ac:dyDescent="0.2">
      <c r="Y46509" s="396"/>
      <c r="Z46509" s="396"/>
      <c r="AA46509" s="441"/>
    </row>
    <row r="46510" spans="25:27" x14ac:dyDescent="0.2">
      <c r="Y46510" s="396"/>
      <c r="Z46510" s="396"/>
      <c r="AA46510" s="441"/>
    </row>
    <row r="46511" spans="25:27" x14ac:dyDescent="0.2">
      <c r="Y46511" s="396"/>
      <c r="Z46511" s="396"/>
      <c r="AA46511" s="441"/>
    </row>
    <row r="46512" spans="25:27" x14ac:dyDescent="0.2">
      <c r="Y46512" s="396"/>
      <c r="Z46512" s="396"/>
      <c r="AA46512" s="441"/>
    </row>
    <row r="46513" spans="25:27" x14ac:dyDescent="0.2">
      <c r="Y46513" s="396"/>
      <c r="Z46513" s="396"/>
      <c r="AA46513" s="441"/>
    </row>
    <row r="46514" spans="25:27" x14ac:dyDescent="0.2">
      <c r="Y46514" s="396"/>
      <c r="Z46514" s="396"/>
      <c r="AA46514" s="441"/>
    </row>
    <row r="46515" spans="25:27" x14ac:dyDescent="0.2">
      <c r="Y46515" s="396"/>
      <c r="Z46515" s="396"/>
      <c r="AA46515" s="441"/>
    </row>
    <row r="46516" spans="25:27" x14ac:dyDescent="0.2">
      <c r="Y46516" s="396"/>
      <c r="Z46516" s="396"/>
      <c r="AA46516" s="441"/>
    </row>
    <row r="46517" spans="25:27" x14ac:dyDescent="0.2">
      <c r="Y46517" s="396"/>
      <c r="Z46517" s="396"/>
      <c r="AA46517" s="441"/>
    </row>
    <row r="46518" spans="25:27" x14ac:dyDescent="0.2">
      <c r="Y46518" s="396"/>
      <c r="Z46518" s="396"/>
      <c r="AA46518" s="441"/>
    </row>
    <row r="46519" spans="25:27" x14ac:dyDescent="0.2">
      <c r="Y46519" s="396"/>
      <c r="Z46519" s="396"/>
      <c r="AA46519" s="441"/>
    </row>
    <row r="46520" spans="25:27" x14ac:dyDescent="0.2">
      <c r="Y46520" s="396"/>
      <c r="Z46520" s="396"/>
      <c r="AA46520" s="441"/>
    </row>
    <row r="46521" spans="25:27" x14ac:dyDescent="0.2">
      <c r="Y46521" s="396"/>
      <c r="Z46521" s="396"/>
      <c r="AA46521" s="441"/>
    </row>
    <row r="46522" spans="25:27" x14ac:dyDescent="0.2">
      <c r="Y46522" s="396"/>
      <c r="Z46522" s="396"/>
      <c r="AA46522" s="441"/>
    </row>
    <row r="46523" spans="25:27" x14ac:dyDescent="0.2">
      <c r="Y46523" s="396"/>
      <c r="Z46523" s="396"/>
      <c r="AA46523" s="441"/>
    </row>
    <row r="46524" spans="25:27" x14ac:dyDescent="0.2">
      <c r="Y46524" s="396"/>
      <c r="Z46524" s="396"/>
      <c r="AA46524" s="441"/>
    </row>
    <row r="46525" spans="25:27" x14ac:dyDescent="0.2">
      <c r="Y46525" s="396"/>
      <c r="Z46525" s="396"/>
      <c r="AA46525" s="441"/>
    </row>
    <row r="46526" spans="25:27" x14ac:dyDescent="0.2">
      <c r="Y46526" s="396"/>
      <c r="Z46526" s="396"/>
      <c r="AA46526" s="441"/>
    </row>
    <row r="46527" spans="25:27" x14ac:dyDescent="0.2">
      <c r="Y46527" s="396"/>
      <c r="Z46527" s="396"/>
      <c r="AA46527" s="441"/>
    </row>
    <row r="46528" spans="25:27" x14ac:dyDescent="0.2">
      <c r="Y46528" s="396"/>
      <c r="Z46528" s="396"/>
      <c r="AA46528" s="441"/>
    </row>
    <row r="46529" spans="25:27" x14ac:dyDescent="0.2">
      <c r="Y46529" s="396"/>
      <c r="Z46529" s="396"/>
      <c r="AA46529" s="441"/>
    </row>
    <row r="46530" spans="25:27" x14ac:dyDescent="0.2">
      <c r="Y46530" s="396"/>
      <c r="Z46530" s="396"/>
      <c r="AA46530" s="441"/>
    </row>
    <row r="46531" spans="25:27" x14ac:dyDescent="0.2">
      <c r="Y46531" s="396"/>
      <c r="Z46531" s="396"/>
      <c r="AA46531" s="441"/>
    </row>
    <row r="46532" spans="25:27" x14ac:dyDescent="0.2">
      <c r="Y46532" s="396"/>
      <c r="Z46532" s="396"/>
      <c r="AA46532" s="441"/>
    </row>
    <row r="46533" spans="25:27" x14ac:dyDescent="0.2">
      <c r="Y46533" s="396"/>
      <c r="Z46533" s="396"/>
      <c r="AA46533" s="441"/>
    </row>
    <row r="46534" spans="25:27" x14ac:dyDescent="0.2">
      <c r="Y46534" s="396"/>
      <c r="Z46534" s="396"/>
      <c r="AA46534" s="441"/>
    </row>
    <row r="46535" spans="25:27" x14ac:dyDescent="0.2">
      <c r="Y46535" s="396"/>
      <c r="Z46535" s="396"/>
      <c r="AA46535" s="441"/>
    </row>
    <row r="46536" spans="25:27" x14ac:dyDescent="0.2">
      <c r="Y46536" s="396"/>
      <c r="Z46536" s="396"/>
      <c r="AA46536" s="441"/>
    </row>
    <row r="46537" spans="25:27" x14ac:dyDescent="0.2">
      <c r="Y46537" s="396"/>
      <c r="Z46537" s="396"/>
      <c r="AA46537" s="441"/>
    </row>
    <row r="46538" spans="25:27" x14ac:dyDescent="0.2">
      <c r="Y46538" s="396"/>
      <c r="Z46538" s="396"/>
      <c r="AA46538" s="441"/>
    </row>
    <row r="46539" spans="25:27" x14ac:dyDescent="0.2">
      <c r="Y46539" s="396"/>
      <c r="Z46539" s="396"/>
      <c r="AA46539" s="441"/>
    </row>
    <row r="46540" spans="25:27" x14ac:dyDescent="0.2">
      <c r="Y46540" s="396"/>
      <c r="Z46540" s="396"/>
      <c r="AA46540" s="441"/>
    </row>
    <row r="46541" spans="25:27" x14ac:dyDescent="0.2">
      <c r="Y46541" s="396"/>
      <c r="Z46541" s="396"/>
      <c r="AA46541" s="441"/>
    </row>
    <row r="46542" spans="25:27" x14ac:dyDescent="0.2">
      <c r="Y46542" s="396"/>
      <c r="Z46542" s="396"/>
      <c r="AA46542" s="441"/>
    </row>
    <row r="46543" spans="25:27" x14ac:dyDescent="0.2">
      <c r="Y46543" s="396"/>
      <c r="Z46543" s="396"/>
      <c r="AA46543" s="441"/>
    </row>
    <row r="46544" spans="25:27" x14ac:dyDescent="0.2">
      <c r="Y46544" s="396"/>
      <c r="Z46544" s="396"/>
      <c r="AA46544" s="441"/>
    </row>
    <row r="46545" spans="25:27" x14ac:dyDescent="0.2">
      <c r="Y46545" s="396"/>
      <c r="Z46545" s="396"/>
      <c r="AA46545" s="441"/>
    </row>
    <row r="46546" spans="25:27" x14ac:dyDescent="0.2">
      <c r="Y46546" s="396"/>
      <c r="Z46546" s="396"/>
      <c r="AA46546" s="441"/>
    </row>
    <row r="46547" spans="25:27" x14ac:dyDescent="0.2">
      <c r="Y46547" s="396"/>
      <c r="Z46547" s="396"/>
      <c r="AA46547" s="441"/>
    </row>
    <row r="46548" spans="25:27" x14ac:dyDescent="0.2">
      <c r="Y46548" s="396"/>
      <c r="Z46548" s="396"/>
      <c r="AA46548" s="441"/>
    </row>
    <row r="46549" spans="25:27" x14ac:dyDescent="0.2">
      <c r="Y46549" s="396"/>
      <c r="Z46549" s="396"/>
      <c r="AA46549" s="441"/>
    </row>
    <row r="46550" spans="25:27" x14ac:dyDescent="0.2">
      <c r="Y46550" s="396"/>
      <c r="Z46550" s="396"/>
      <c r="AA46550" s="441"/>
    </row>
    <row r="46551" spans="25:27" x14ac:dyDescent="0.2">
      <c r="Y46551" s="396"/>
      <c r="Z46551" s="396"/>
      <c r="AA46551" s="441"/>
    </row>
    <row r="46552" spans="25:27" x14ac:dyDescent="0.2">
      <c r="Y46552" s="396"/>
      <c r="Z46552" s="396"/>
      <c r="AA46552" s="441"/>
    </row>
    <row r="46553" spans="25:27" x14ac:dyDescent="0.2">
      <c r="Y46553" s="396"/>
      <c r="Z46553" s="396"/>
      <c r="AA46553" s="441"/>
    </row>
    <row r="46554" spans="25:27" x14ac:dyDescent="0.2">
      <c r="Y46554" s="396"/>
      <c r="Z46554" s="396"/>
      <c r="AA46554" s="441"/>
    </row>
    <row r="46555" spans="25:27" x14ac:dyDescent="0.2">
      <c r="Y46555" s="396"/>
      <c r="Z46555" s="396"/>
      <c r="AA46555" s="441"/>
    </row>
    <row r="46556" spans="25:27" x14ac:dyDescent="0.2">
      <c r="Y46556" s="396"/>
      <c r="Z46556" s="396"/>
      <c r="AA46556" s="441"/>
    </row>
    <row r="46557" spans="25:27" x14ac:dyDescent="0.2">
      <c r="Y46557" s="396"/>
      <c r="Z46557" s="396"/>
      <c r="AA46557" s="441"/>
    </row>
    <row r="46558" spans="25:27" x14ac:dyDescent="0.2">
      <c r="Y46558" s="396"/>
      <c r="Z46558" s="396"/>
      <c r="AA46558" s="441"/>
    </row>
    <row r="46559" spans="25:27" x14ac:dyDescent="0.2">
      <c r="Y46559" s="396"/>
      <c r="Z46559" s="396"/>
      <c r="AA46559" s="441"/>
    </row>
    <row r="46560" spans="25:27" x14ac:dyDescent="0.2">
      <c r="Y46560" s="396"/>
      <c r="Z46560" s="396"/>
      <c r="AA46560" s="441"/>
    </row>
    <row r="46561" spans="25:27" x14ac:dyDescent="0.2">
      <c r="Y46561" s="396"/>
      <c r="Z46561" s="396"/>
      <c r="AA46561" s="441"/>
    </row>
    <row r="46562" spans="25:27" x14ac:dyDescent="0.2">
      <c r="Y46562" s="396"/>
      <c r="Z46562" s="396"/>
      <c r="AA46562" s="441"/>
    </row>
    <row r="46563" spans="25:27" x14ac:dyDescent="0.2">
      <c r="Y46563" s="396"/>
      <c r="Z46563" s="396"/>
      <c r="AA46563" s="441"/>
    </row>
    <row r="46564" spans="25:27" x14ac:dyDescent="0.2">
      <c r="Y46564" s="396"/>
      <c r="Z46564" s="396"/>
      <c r="AA46564" s="441"/>
    </row>
    <row r="46565" spans="25:27" x14ac:dyDescent="0.2">
      <c r="Y46565" s="396"/>
      <c r="Z46565" s="396"/>
      <c r="AA46565" s="441"/>
    </row>
    <row r="46566" spans="25:27" x14ac:dyDescent="0.2">
      <c r="Y46566" s="396"/>
      <c r="Z46566" s="396"/>
      <c r="AA46566" s="441"/>
    </row>
    <row r="46567" spans="25:27" x14ac:dyDescent="0.2">
      <c r="Y46567" s="396"/>
      <c r="Z46567" s="396"/>
      <c r="AA46567" s="441"/>
    </row>
    <row r="46568" spans="25:27" x14ac:dyDescent="0.2">
      <c r="Y46568" s="396"/>
      <c r="Z46568" s="396"/>
      <c r="AA46568" s="441"/>
    </row>
    <row r="46569" spans="25:27" x14ac:dyDescent="0.2">
      <c r="Y46569" s="396"/>
      <c r="Z46569" s="396"/>
      <c r="AA46569" s="441"/>
    </row>
    <row r="46570" spans="25:27" x14ac:dyDescent="0.2">
      <c r="Y46570" s="396"/>
      <c r="Z46570" s="396"/>
      <c r="AA46570" s="441"/>
    </row>
    <row r="46571" spans="25:27" x14ac:dyDescent="0.2">
      <c r="Y46571" s="396"/>
      <c r="Z46571" s="396"/>
      <c r="AA46571" s="441"/>
    </row>
    <row r="46572" spans="25:27" x14ac:dyDescent="0.2">
      <c r="Y46572" s="396"/>
      <c r="Z46572" s="396"/>
      <c r="AA46572" s="441"/>
    </row>
    <row r="46573" spans="25:27" x14ac:dyDescent="0.2">
      <c r="Y46573" s="396"/>
      <c r="Z46573" s="396"/>
      <c r="AA46573" s="441"/>
    </row>
    <row r="46574" spans="25:27" x14ac:dyDescent="0.2">
      <c r="Y46574" s="396"/>
      <c r="Z46574" s="396"/>
      <c r="AA46574" s="441"/>
    </row>
    <row r="46575" spans="25:27" x14ac:dyDescent="0.2">
      <c r="Y46575" s="396"/>
      <c r="Z46575" s="396"/>
      <c r="AA46575" s="441"/>
    </row>
    <row r="46576" spans="25:27" x14ac:dyDescent="0.2">
      <c r="Y46576" s="396"/>
      <c r="Z46576" s="396"/>
      <c r="AA46576" s="441"/>
    </row>
    <row r="46577" spans="25:27" x14ac:dyDescent="0.2">
      <c r="Y46577" s="396"/>
      <c r="Z46577" s="396"/>
      <c r="AA46577" s="441"/>
    </row>
    <row r="46578" spans="25:27" x14ac:dyDescent="0.2">
      <c r="Y46578" s="396"/>
      <c r="Z46578" s="396"/>
      <c r="AA46578" s="441"/>
    </row>
    <row r="46579" spans="25:27" x14ac:dyDescent="0.2">
      <c r="Y46579" s="396"/>
      <c r="Z46579" s="396"/>
      <c r="AA46579" s="441"/>
    </row>
    <row r="46580" spans="25:27" x14ac:dyDescent="0.2">
      <c r="Y46580" s="396"/>
      <c r="Z46580" s="396"/>
      <c r="AA46580" s="441"/>
    </row>
    <row r="46581" spans="25:27" x14ac:dyDescent="0.2">
      <c r="Y46581" s="396"/>
      <c r="Z46581" s="396"/>
      <c r="AA46581" s="441"/>
    </row>
    <row r="46582" spans="25:27" x14ac:dyDescent="0.2">
      <c r="Y46582" s="396"/>
      <c r="Z46582" s="396"/>
      <c r="AA46582" s="441"/>
    </row>
    <row r="46583" spans="25:27" x14ac:dyDescent="0.2">
      <c r="Y46583" s="396"/>
      <c r="Z46583" s="396"/>
      <c r="AA46583" s="441"/>
    </row>
    <row r="46584" spans="25:27" x14ac:dyDescent="0.2">
      <c r="Y46584" s="396"/>
      <c r="Z46584" s="396"/>
      <c r="AA46584" s="441"/>
    </row>
    <row r="46585" spans="25:27" x14ac:dyDescent="0.2">
      <c r="Y46585" s="396"/>
      <c r="Z46585" s="396"/>
      <c r="AA46585" s="441"/>
    </row>
    <row r="46586" spans="25:27" x14ac:dyDescent="0.2">
      <c r="Y46586" s="396"/>
      <c r="Z46586" s="396"/>
      <c r="AA46586" s="441"/>
    </row>
    <row r="46587" spans="25:27" x14ac:dyDescent="0.2">
      <c r="Y46587" s="396"/>
      <c r="Z46587" s="396"/>
      <c r="AA46587" s="441"/>
    </row>
    <row r="46588" spans="25:27" x14ac:dyDescent="0.2">
      <c r="Y46588" s="396"/>
      <c r="Z46588" s="396"/>
      <c r="AA46588" s="441"/>
    </row>
    <row r="46589" spans="25:27" x14ac:dyDescent="0.2">
      <c r="Y46589" s="396"/>
      <c r="Z46589" s="396"/>
      <c r="AA46589" s="441"/>
    </row>
    <row r="46590" spans="25:27" x14ac:dyDescent="0.2">
      <c r="Y46590" s="396"/>
      <c r="Z46590" s="396"/>
      <c r="AA46590" s="441"/>
    </row>
    <row r="46591" spans="25:27" x14ac:dyDescent="0.2">
      <c r="Y46591" s="396"/>
      <c r="Z46591" s="396"/>
      <c r="AA46591" s="441"/>
    </row>
    <row r="46592" spans="25:27" x14ac:dyDescent="0.2">
      <c r="Y46592" s="396"/>
      <c r="Z46592" s="396"/>
      <c r="AA46592" s="441"/>
    </row>
    <row r="46593" spans="25:27" x14ac:dyDescent="0.2">
      <c r="Y46593" s="396"/>
      <c r="Z46593" s="396"/>
      <c r="AA46593" s="441"/>
    </row>
    <row r="46594" spans="25:27" x14ac:dyDescent="0.2">
      <c r="Y46594" s="396"/>
      <c r="Z46594" s="396"/>
      <c r="AA46594" s="441"/>
    </row>
    <row r="46595" spans="25:27" x14ac:dyDescent="0.2">
      <c r="Y46595" s="396"/>
      <c r="Z46595" s="396"/>
      <c r="AA46595" s="441"/>
    </row>
    <row r="46596" spans="25:27" x14ac:dyDescent="0.2">
      <c r="Y46596" s="396"/>
      <c r="Z46596" s="396"/>
      <c r="AA46596" s="441"/>
    </row>
    <row r="46597" spans="25:27" x14ac:dyDescent="0.2">
      <c r="Y46597" s="396"/>
      <c r="Z46597" s="396"/>
      <c r="AA46597" s="441"/>
    </row>
    <row r="46598" spans="25:27" x14ac:dyDescent="0.2">
      <c r="Y46598" s="396"/>
      <c r="Z46598" s="396"/>
      <c r="AA46598" s="441"/>
    </row>
    <row r="46599" spans="25:27" x14ac:dyDescent="0.2">
      <c r="Y46599" s="396"/>
      <c r="Z46599" s="396"/>
      <c r="AA46599" s="441"/>
    </row>
    <row r="46600" spans="25:27" x14ac:dyDescent="0.2">
      <c r="Y46600" s="396"/>
      <c r="Z46600" s="396"/>
      <c r="AA46600" s="441"/>
    </row>
    <row r="46601" spans="25:27" x14ac:dyDescent="0.2">
      <c r="Y46601" s="396"/>
      <c r="Z46601" s="396"/>
      <c r="AA46601" s="441"/>
    </row>
    <row r="46602" spans="25:27" x14ac:dyDescent="0.2">
      <c r="Y46602" s="396"/>
      <c r="Z46602" s="396"/>
      <c r="AA46602" s="441"/>
    </row>
    <row r="46603" spans="25:27" x14ac:dyDescent="0.2">
      <c r="Y46603" s="396"/>
      <c r="Z46603" s="396"/>
      <c r="AA46603" s="441"/>
    </row>
    <row r="46604" spans="25:27" x14ac:dyDescent="0.2">
      <c r="Y46604" s="396"/>
      <c r="Z46604" s="396"/>
      <c r="AA46604" s="441"/>
    </row>
    <row r="46605" spans="25:27" x14ac:dyDescent="0.2">
      <c r="Y46605" s="396"/>
      <c r="Z46605" s="396"/>
      <c r="AA46605" s="441"/>
    </row>
    <row r="46606" spans="25:27" x14ac:dyDescent="0.2">
      <c r="Y46606" s="396"/>
      <c r="Z46606" s="396"/>
      <c r="AA46606" s="441"/>
    </row>
    <row r="46607" spans="25:27" x14ac:dyDescent="0.2">
      <c r="Y46607" s="396"/>
      <c r="Z46607" s="396"/>
      <c r="AA46607" s="441"/>
    </row>
    <row r="46608" spans="25:27" x14ac:dyDescent="0.2">
      <c r="Y46608" s="396"/>
      <c r="Z46608" s="396"/>
      <c r="AA46608" s="441"/>
    </row>
    <row r="46609" spans="25:27" x14ac:dyDescent="0.2">
      <c r="Y46609" s="396"/>
      <c r="Z46609" s="396"/>
      <c r="AA46609" s="441"/>
    </row>
    <row r="46610" spans="25:27" x14ac:dyDescent="0.2">
      <c r="Y46610" s="396"/>
      <c r="Z46610" s="396"/>
      <c r="AA46610" s="441"/>
    </row>
    <row r="46611" spans="25:27" x14ac:dyDescent="0.2">
      <c r="Y46611" s="396"/>
      <c r="Z46611" s="396"/>
      <c r="AA46611" s="441"/>
    </row>
    <row r="46612" spans="25:27" x14ac:dyDescent="0.2">
      <c r="Y46612" s="396"/>
      <c r="Z46612" s="396"/>
      <c r="AA46612" s="441"/>
    </row>
    <row r="46613" spans="25:27" x14ac:dyDescent="0.2">
      <c r="Y46613" s="396"/>
      <c r="Z46613" s="396"/>
      <c r="AA46613" s="441"/>
    </row>
    <row r="46614" spans="25:27" x14ac:dyDescent="0.2">
      <c r="Y46614" s="396"/>
      <c r="Z46614" s="396"/>
      <c r="AA46614" s="441"/>
    </row>
    <row r="46615" spans="25:27" x14ac:dyDescent="0.2">
      <c r="Y46615" s="396"/>
      <c r="Z46615" s="396"/>
      <c r="AA46615" s="441"/>
    </row>
    <row r="46616" spans="25:27" x14ac:dyDescent="0.2">
      <c r="Y46616" s="396"/>
      <c r="Z46616" s="396"/>
      <c r="AA46616" s="441"/>
    </row>
    <row r="46617" spans="25:27" x14ac:dyDescent="0.2">
      <c r="Y46617" s="396"/>
      <c r="Z46617" s="396"/>
      <c r="AA46617" s="441"/>
    </row>
    <row r="46618" spans="25:27" x14ac:dyDescent="0.2">
      <c r="Y46618" s="396"/>
      <c r="Z46618" s="396"/>
      <c r="AA46618" s="441"/>
    </row>
    <row r="46619" spans="25:27" x14ac:dyDescent="0.2">
      <c r="Y46619" s="396"/>
      <c r="Z46619" s="396"/>
      <c r="AA46619" s="441"/>
    </row>
    <row r="46620" spans="25:27" x14ac:dyDescent="0.2">
      <c r="Y46620" s="396"/>
      <c r="Z46620" s="396"/>
      <c r="AA46620" s="441"/>
    </row>
    <row r="46621" spans="25:27" x14ac:dyDescent="0.2">
      <c r="Y46621" s="396"/>
      <c r="Z46621" s="396"/>
      <c r="AA46621" s="441"/>
    </row>
    <row r="46622" spans="25:27" x14ac:dyDescent="0.2">
      <c r="Y46622" s="396"/>
      <c r="Z46622" s="396"/>
      <c r="AA46622" s="441"/>
    </row>
    <row r="46623" spans="25:27" x14ac:dyDescent="0.2">
      <c r="Y46623" s="396"/>
      <c r="Z46623" s="396"/>
      <c r="AA46623" s="441"/>
    </row>
    <row r="46624" spans="25:27" x14ac:dyDescent="0.2">
      <c r="Y46624" s="396"/>
      <c r="Z46624" s="396"/>
      <c r="AA46624" s="441"/>
    </row>
    <row r="46625" spans="25:27" x14ac:dyDescent="0.2">
      <c r="Y46625" s="396"/>
      <c r="Z46625" s="396"/>
      <c r="AA46625" s="441"/>
    </row>
    <row r="46626" spans="25:27" x14ac:dyDescent="0.2">
      <c r="Y46626" s="396"/>
      <c r="Z46626" s="396"/>
      <c r="AA46626" s="441"/>
    </row>
    <row r="46627" spans="25:27" x14ac:dyDescent="0.2">
      <c r="Y46627" s="396"/>
      <c r="Z46627" s="396"/>
      <c r="AA46627" s="441"/>
    </row>
    <row r="46628" spans="25:27" x14ac:dyDescent="0.2">
      <c r="Y46628" s="396"/>
      <c r="Z46628" s="396"/>
      <c r="AA46628" s="441"/>
    </row>
    <row r="46629" spans="25:27" x14ac:dyDescent="0.2">
      <c r="Y46629" s="396"/>
      <c r="Z46629" s="396"/>
      <c r="AA46629" s="441"/>
    </row>
    <row r="46630" spans="25:27" x14ac:dyDescent="0.2">
      <c r="Y46630" s="396"/>
      <c r="Z46630" s="396"/>
      <c r="AA46630" s="441"/>
    </row>
    <row r="46631" spans="25:27" x14ac:dyDescent="0.2">
      <c r="Y46631" s="396"/>
      <c r="Z46631" s="396"/>
      <c r="AA46631" s="441"/>
    </row>
    <row r="46632" spans="25:27" x14ac:dyDescent="0.2">
      <c r="Y46632" s="396"/>
      <c r="Z46632" s="396"/>
      <c r="AA46632" s="441"/>
    </row>
    <row r="46633" spans="25:27" x14ac:dyDescent="0.2">
      <c r="Y46633" s="396"/>
      <c r="Z46633" s="396"/>
      <c r="AA46633" s="441"/>
    </row>
    <row r="46634" spans="25:27" x14ac:dyDescent="0.2">
      <c r="Y46634" s="396"/>
      <c r="Z46634" s="396"/>
      <c r="AA46634" s="441"/>
    </row>
    <row r="46635" spans="25:27" x14ac:dyDescent="0.2">
      <c r="Y46635" s="396"/>
      <c r="Z46635" s="396"/>
      <c r="AA46635" s="441"/>
    </row>
    <row r="46636" spans="25:27" x14ac:dyDescent="0.2">
      <c r="Y46636" s="396"/>
      <c r="Z46636" s="396"/>
      <c r="AA46636" s="441"/>
    </row>
    <row r="46637" spans="25:27" x14ac:dyDescent="0.2">
      <c r="Y46637" s="396"/>
      <c r="Z46637" s="396"/>
      <c r="AA46637" s="441"/>
    </row>
    <row r="46638" spans="25:27" x14ac:dyDescent="0.2">
      <c r="Y46638" s="396"/>
      <c r="Z46638" s="396"/>
      <c r="AA46638" s="441"/>
    </row>
    <row r="46639" spans="25:27" x14ac:dyDescent="0.2">
      <c r="Y46639" s="396"/>
      <c r="Z46639" s="396"/>
      <c r="AA46639" s="441"/>
    </row>
    <row r="46640" spans="25:27" x14ac:dyDescent="0.2">
      <c r="Y46640" s="396"/>
      <c r="Z46640" s="396"/>
      <c r="AA46640" s="441"/>
    </row>
    <row r="46641" spans="25:27" x14ac:dyDescent="0.2">
      <c r="Y46641" s="396"/>
      <c r="Z46641" s="396"/>
      <c r="AA46641" s="441"/>
    </row>
    <row r="46642" spans="25:27" x14ac:dyDescent="0.2">
      <c r="Y46642" s="396"/>
      <c r="Z46642" s="396"/>
      <c r="AA46642" s="441"/>
    </row>
    <row r="46643" spans="25:27" x14ac:dyDescent="0.2">
      <c r="Y46643" s="396"/>
      <c r="Z46643" s="396"/>
      <c r="AA46643" s="441"/>
    </row>
    <row r="46644" spans="25:27" x14ac:dyDescent="0.2">
      <c r="Y46644" s="396"/>
      <c r="Z46644" s="396"/>
      <c r="AA46644" s="441"/>
    </row>
    <row r="46645" spans="25:27" x14ac:dyDescent="0.2">
      <c r="Y46645" s="396"/>
      <c r="Z46645" s="396"/>
      <c r="AA46645" s="441"/>
    </row>
    <row r="46646" spans="25:27" x14ac:dyDescent="0.2">
      <c r="Y46646" s="396"/>
      <c r="Z46646" s="396"/>
      <c r="AA46646" s="441"/>
    </row>
    <row r="46647" spans="25:27" x14ac:dyDescent="0.2">
      <c r="Y46647" s="396"/>
      <c r="Z46647" s="396"/>
      <c r="AA46647" s="441"/>
    </row>
    <row r="46648" spans="25:27" x14ac:dyDescent="0.2">
      <c r="Y46648" s="396"/>
      <c r="Z46648" s="396"/>
      <c r="AA46648" s="441"/>
    </row>
    <row r="46649" spans="25:27" x14ac:dyDescent="0.2">
      <c r="Y46649" s="396"/>
      <c r="Z46649" s="396"/>
      <c r="AA46649" s="441"/>
    </row>
    <row r="46650" spans="25:27" x14ac:dyDescent="0.2">
      <c r="Y46650" s="396"/>
      <c r="Z46650" s="396"/>
      <c r="AA46650" s="441"/>
    </row>
    <row r="46651" spans="25:27" x14ac:dyDescent="0.2">
      <c r="Y46651" s="396"/>
      <c r="Z46651" s="396"/>
      <c r="AA46651" s="441"/>
    </row>
    <row r="46652" spans="25:27" x14ac:dyDescent="0.2">
      <c r="Y46652" s="396"/>
      <c r="Z46652" s="396"/>
      <c r="AA46652" s="441"/>
    </row>
    <row r="46653" spans="25:27" x14ac:dyDescent="0.2">
      <c r="Y46653" s="396"/>
      <c r="Z46653" s="396"/>
      <c r="AA46653" s="441"/>
    </row>
    <row r="46654" spans="25:27" x14ac:dyDescent="0.2">
      <c r="Y46654" s="396"/>
      <c r="Z46654" s="396"/>
      <c r="AA46654" s="441"/>
    </row>
    <row r="46655" spans="25:27" x14ac:dyDescent="0.2">
      <c r="Y46655" s="396"/>
      <c r="Z46655" s="396"/>
      <c r="AA46655" s="441"/>
    </row>
    <row r="46656" spans="25:27" x14ac:dyDescent="0.2">
      <c r="Y46656" s="396"/>
      <c r="Z46656" s="396"/>
      <c r="AA46656" s="441"/>
    </row>
    <row r="46657" spans="25:27" x14ac:dyDescent="0.2">
      <c r="Y46657" s="396"/>
      <c r="Z46657" s="396"/>
      <c r="AA46657" s="441"/>
    </row>
    <row r="46658" spans="25:27" x14ac:dyDescent="0.2">
      <c r="Y46658" s="396"/>
      <c r="Z46658" s="396"/>
      <c r="AA46658" s="441"/>
    </row>
    <row r="46659" spans="25:27" x14ac:dyDescent="0.2">
      <c r="Y46659" s="396"/>
      <c r="Z46659" s="396"/>
      <c r="AA46659" s="441"/>
    </row>
    <row r="46660" spans="25:27" x14ac:dyDescent="0.2">
      <c r="Y46660" s="396"/>
      <c r="Z46660" s="396"/>
      <c r="AA46660" s="441"/>
    </row>
    <row r="46661" spans="25:27" x14ac:dyDescent="0.2">
      <c r="Y46661" s="396"/>
      <c r="Z46661" s="396"/>
      <c r="AA46661" s="441"/>
    </row>
    <row r="46662" spans="25:27" x14ac:dyDescent="0.2">
      <c r="Y46662" s="396"/>
      <c r="Z46662" s="396"/>
      <c r="AA46662" s="441"/>
    </row>
    <row r="46663" spans="25:27" x14ac:dyDescent="0.2">
      <c r="Y46663" s="396"/>
      <c r="Z46663" s="396"/>
      <c r="AA46663" s="441"/>
    </row>
    <row r="46664" spans="25:27" x14ac:dyDescent="0.2">
      <c r="Y46664" s="396"/>
      <c r="Z46664" s="396"/>
      <c r="AA46664" s="441"/>
    </row>
    <row r="46665" spans="25:27" x14ac:dyDescent="0.2">
      <c r="Y46665" s="396"/>
      <c r="Z46665" s="396"/>
      <c r="AA46665" s="441"/>
    </row>
    <row r="46666" spans="25:27" x14ac:dyDescent="0.2">
      <c r="Y46666" s="396"/>
      <c r="Z46666" s="396"/>
      <c r="AA46666" s="441"/>
    </row>
    <row r="46667" spans="25:27" x14ac:dyDescent="0.2">
      <c r="Y46667" s="396"/>
      <c r="Z46667" s="396"/>
      <c r="AA46667" s="441"/>
    </row>
    <row r="46668" spans="25:27" x14ac:dyDescent="0.2">
      <c r="Y46668" s="396"/>
      <c r="Z46668" s="396"/>
      <c r="AA46668" s="441"/>
    </row>
    <row r="46669" spans="25:27" x14ac:dyDescent="0.2">
      <c r="Y46669" s="396"/>
      <c r="Z46669" s="396"/>
      <c r="AA46669" s="441"/>
    </row>
    <row r="46670" spans="25:27" x14ac:dyDescent="0.2">
      <c r="Y46670" s="396"/>
      <c r="Z46670" s="396"/>
      <c r="AA46670" s="441"/>
    </row>
    <row r="46671" spans="25:27" x14ac:dyDescent="0.2">
      <c r="Y46671" s="396"/>
      <c r="Z46671" s="396"/>
      <c r="AA46671" s="441"/>
    </row>
    <row r="46672" spans="25:27" x14ac:dyDescent="0.2">
      <c r="Y46672" s="396"/>
      <c r="Z46672" s="396"/>
      <c r="AA46672" s="441"/>
    </row>
    <row r="46673" spans="25:27" x14ac:dyDescent="0.2">
      <c r="Y46673" s="396"/>
      <c r="Z46673" s="396"/>
      <c r="AA46673" s="441"/>
    </row>
    <row r="46674" spans="25:27" x14ac:dyDescent="0.2">
      <c r="Y46674" s="396"/>
      <c r="Z46674" s="396"/>
      <c r="AA46674" s="441"/>
    </row>
    <row r="46675" spans="25:27" x14ac:dyDescent="0.2">
      <c r="Y46675" s="396"/>
      <c r="Z46675" s="396"/>
      <c r="AA46675" s="441"/>
    </row>
    <row r="46676" spans="25:27" x14ac:dyDescent="0.2">
      <c r="Y46676" s="396"/>
      <c r="Z46676" s="396"/>
      <c r="AA46676" s="441"/>
    </row>
    <row r="46677" spans="25:27" x14ac:dyDescent="0.2">
      <c r="Y46677" s="396"/>
      <c r="Z46677" s="396"/>
      <c r="AA46677" s="441"/>
    </row>
    <row r="46678" spans="25:27" x14ac:dyDescent="0.2">
      <c r="Y46678" s="396"/>
      <c r="Z46678" s="396"/>
      <c r="AA46678" s="441"/>
    </row>
    <row r="46679" spans="25:27" x14ac:dyDescent="0.2">
      <c r="Y46679" s="396"/>
      <c r="Z46679" s="396"/>
      <c r="AA46679" s="441"/>
    </row>
    <row r="46680" spans="25:27" x14ac:dyDescent="0.2">
      <c r="Y46680" s="396"/>
      <c r="Z46680" s="396"/>
      <c r="AA46680" s="441"/>
    </row>
    <row r="46681" spans="25:27" x14ac:dyDescent="0.2">
      <c r="Y46681" s="396"/>
      <c r="Z46681" s="396"/>
      <c r="AA46681" s="441"/>
    </row>
    <row r="46682" spans="25:27" x14ac:dyDescent="0.2">
      <c r="Y46682" s="396"/>
      <c r="Z46682" s="396"/>
      <c r="AA46682" s="441"/>
    </row>
    <row r="46683" spans="25:27" x14ac:dyDescent="0.2">
      <c r="Y46683" s="396"/>
      <c r="Z46683" s="396"/>
      <c r="AA46683" s="441"/>
    </row>
    <row r="46684" spans="25:27" x14ac:dyDescent="0.2">
      <c r="Y46684" s="396"/>
      <c r="Z46684" s="396"/>
      <c r="AA46684" s="441"/>
    </row>
    <row r="46685" spans="25:27" x14ac:dyDescent="0.2">
      <c r="Y46685" s="396"/>
      <c r="Z46685" s="396"/>
      <c r="AA46685" s="441"/>
    </row>
    <row r="46686" spans="25:27" x14ac:dyDescent="0.2">
      <c r="Y46686" s="396"/>
      <c r="Z46686" s="396"/>
      <c r="AA46686" s="441"/>
    </row>
    <row r="46687" spans="25:27" x14ac:dyDescent="0.2">
      <c r="Y46687" s="396"/>
      <c r="Z46687" s="396"/>
      <c r="AA46687" s="441"/>
    </row>
    <row r="46688" spans="25:27" x14ac:dyDescent="0.2">
      <c r="Y46688" s="396"/>
      <c r="Z46688" s="396"/>
      <c r="AA46688" s="441"/>
    </row>
    <row r="46689" spans="25:27" x14ac:dyDescent="0.2">
      <c r="Y46689" s="396"/>
      <c r="Z46689" s="396"/>
      <c r="AA46689" s="441"/>
    </row>
    <row r="46690" spans="25:27" x14ac:dyDescent="0.2">
      <c r="Y46690" s="396"/>
      <c r="Z46690" s="396"/>
      <c r="AA46690" s="441"/>
    </row>
    <row r="46691" spans="25:27" x14ac:dyDescent="0.2">
      <c r="Y46691" s="396"/>
      <c r="Z46691" s="396"/>
      <c r="AA46691" s="441"/>
    </row>
    <row r="46692" spans="25:27" x14ac:dyDescent="0.2">
      <c r="Y46692" s="396"/>
      <c r="Z46692" s="396"/>
      <c r="AA46692" s="441"/>
    </row>
    <row r="46693" spans="25:27" x14ac:dyDescent="0.2">
      <c r="Y46693" s="396"/>
      <c r="Z46693" s="396"/>
      <c r="AA46693" s="441"/>
    </row>
    <row r="46694" spans="25:27" x14ac:dyDescent="0.2">
      <c r="Y46694" s="396"/>
      <c r="Z46694" s="396"/>
      <c r="AA46694" s="441"/>
    </row>
    <row r="46695" spans="25:27" x14ac:dyDescent="0.2">
      <c r="Y46695" s="396"/>
      <c r="Z46695" s="396"/>
      <c r="AA46695" s="441"/>
    </row>
    <row r="46696" spans="25:27" x14ac:dyDescent="0.2">
      <c r="Y46696" s="396"/>
      <c r="Z46696" s="396"/>
      <c r="AA46696" s="441"/>
    </row>
    <row r="46697" spans="25:27" x14ac:dyDescent="0.2">
      <c r="Y46697" s="396"/>
      <c r="Z46697" s="396"/>
      <c r="AA46697" s="441"/>
    </row>
    <row r="46698" spans="25:27" x14ac:dyDescent="0.2">
      <c r="Y46698" s="396"/>
      <c r="Z46698" s="396"/>
      <c r="AA46698" s="441"/>
    </row>
    <row r="46699" spans="25:27" x14ac:dyDescent="0.2">
      <c r="Y46699" s="396"/>
      <c r="Z46699" s="396"/>
      <c r="AA46699" s="441"/>
    </row>
    <row r="46700" spans="25:27" x14ac:dyDescent="0.2">
      <c r="Y46700" s="396"/>
      <c r="Z46700" s="396"/>
      <c r="AA46700" s="441"/>
    </row>
    <row r="46701" spans="25:27" x14ac:dyDescent="0.2">
      <c r="Y46701" s="396"/>
      <c r="Z46701" s="396"/>
      <c r="AA46701" s="441"/>
    </row>
    <row r="46702" spans="25:27" x14ac:dyDescent="0.2">
      <c r="Y46702" s="396"/>
      <c r="Z46702" s="396"/>
      <c r="AA46702" s="441"/>
    </row>
    <row r="46703" spans="25:27" x14ac:dyDescent="0.2">
      <c r="Y46703" s="396"/>
      <c r="Z46703" s="396"/>
      <c r="AA46703" s="441"/>
    </row>
    <row r="46704" spans="25:27" x14ac:dyDescent="0.2">
      <c r="Y46704" s="396"/>
      <c r="Z46704" s="396"/>
      <c r="AA46704" s="441"/>
    </row>
    <row r="46705" spans="25:27" x14ac:dyDescent="0.2">
      <c r="Y46705" s="396"/>
      <c r="Z46705" s="396"/>
      <c r="AA46705" s="441"/>
    </row>
    <row r="46706" spans="25:27" x14ac:dyDescent="0.2">
      <c r="Y46706" s="396"/>
      <c r="Z46706" s="396"/>
      <c r="AA46706" s="441"/>
    </row>
    <row r="46707" spans="25:27" x14ac:dyDescent="0.2">
      <c r="Y46707" s="396"/>
      <c r="Z46707" s="396"/>
      <c r="AA46707" s="441"/>
    </row>
    <row r="46708" spans="25:27" x14ac:dyDescent="0.2">
      <c r="Y46708" s="396"/>
      <c r="Z46708" s="396"/>
      <c r="AA46708" s="441"/>
    </row>
    <row r="46709" spans="25:27" x14ac:dyDescent="0.2">
      <c r="Y46709" s="396"/>
      <c r="Z46709" s="396"/>
      <c r="AA46709" s="441"/>
    </row>
    <row r="46710" spans="25:27" x14ac:dyDescent="0.2">
      <c r="Y46710" s="396"/>
      <c r="Z46710" s="396"/>
      <c r="AA46710" s="441"/>
    </row>
    <row r="46711" spans="25:27" x14ac:dyDescent="0.2">
      <c r="Y46711" s="396"/>
      <c r="Z46711" s="396"/>
      <c r="AA46711" s="441"/>
    </row>
    <row r="46712" spans="25:27" x14ac:dyDescent="0.2">
      <c r="Y46712" s="396"/>
      <c r="Z46712" s="396"/>
      <c r="AA46712" s="441"/>
    </row>
    <row r="46713" spans="25:27" x14ac:dyDescent="0.2">
      <c r="Y46713" s="396"/>
      <c r="Z46713" s="396"/>
      <c r="AA46713" s="441"/>
    </row>
    <row r="46714" spans="25:27" x14ac:dyDescent="0.2">
      <c r="Y46714" s="396"/>
      <c r="Z46714" s="396"/>
      <c r="AA46714" s="441"/>
    </row>
    <row r="46715" spans="25:27" x14ac:dyDescent="0.2">
      <c r="Y46715" s="396"/>
      <c r="Z46715" s="396"/>
      <c r="AA46715" s="441"/>
    </row>
    <row r="46716" spans="25:27" x14ac:dyDescent="0.2">
      <c r="Y46716" s="396"/>
      <c r="Z46716" s="396"/>
      <c r="AA46716" s="441"/>
    </row>
    <row r="46717" spans="25:27" x14ac:dyDescent="0.2">
      <c r="Y46717" s="396"/>
      <c r="Z46717" s="396"/>
      <c r="AA46717" s="441"/>
    </row>
    <row r="46718" spans="25:27" x14ac:dyDescent="0.2">
      <c r="Y46718" s="396"/>
      <c r="Z46718" s="396"/>
      <c r="AA46718" s="441"/>
    </row>
    <row r="46719" spans="25:27" x14ac:dyDescent="0.2">
      <c r="Y46719" s="396"/>
      <c r="Z46719" s="396"/>
      <c r="AA46719" s="441"/>
    </row>
    <row r="46720" spans="25:27" x14ac:dyDescent="0.2">
      <c r="Y46720" s="396"/>
      <c r="Z46720" s="396"/>
      <c r="AA46720" s="441"/>
    </row>
    <row r="46721" spans="25:27" x14ac:dyDescent="0.2">
      <c r="Y46721" s="396"/>
      <c r="Z46721" s="396"/>
      <c r="AA46721" s="441"/>
    </row>
    <row r="46722" spans="25:27" x14ac:dyDescent="0.2">
      <c r="Y46722" s="396"/>
      <c r="Z46722" s="396"/>
      <c r="AA46722" s="441"/>
    </row>
    <row r="46723" spans="25:27" x14ac:dyDescent="0.2">
      <c r="Y46723" s="396"/>
      <c r="Z46723" s="396"/>
      <c r="AA46723" s="441"/>
    </row>
    <row r="46724" spans="25:27" x14ac:dyDescent="0.2">
      <c r="Y46724" s="396"/>
      <c r="Z46724" s="396"/>
      <c r="AA46724" s="441"/>
    </row>
    <row r="46725" spans="25:27" x14ac:dyDescent="0.2">
      <c r="Y46725" s="396"/>
      <c r="Z46725" s="396"/>
      <c r="AA46725" s="441"/>
    </row>
    <row r="46726" spans="25:27" x14ac:dyDescent="0.2">
      <c r="Y46726" s="396"/>
      <c r="Z46726" s="396"/>
      <c r="AA46726" s="441"/>
    </row>
    <row r="46727" spans="25:27" x14ac:dyDescent="0.2">
      <c r="Y46727" s="396"/>
      <c r="Z46727" s="396"/>
      <c r="AA46727" s="441"/>
    </row>
    <row r="46728" spans="25:27" x14ac:dyDescent="0.2">
      <c r="Y46728" s="396"/>
      <c r="Z46728" s="396"/>
      <c r="AA46728" s="441"/>
    </row>
    <row r="46729" spans="25:27" x14ac:dyDescent="0.2">
      <c r="Y46729" s="396"/>
      <c r="Z46729" s="396"/>
      <c r="AA46729" s="441"/>
    </row>
    <row r="46730" spans="25:27" x14ac:dyDescent="0.2">
      <c r="Y46730" s="396"/>
      <c r="Z46730" s="396"/>
      <c r="AA46730" s="441"/>
    </row>
    <row r="46731" spans="25:27" x14ac:dyDescent="0.2">
      <c r="Y46731" s="396"/>
      <c r="Z46731" s="396"/>
      <c r="AA46731" s="441"/>
    </row>
    <row r="46732" spans="25:27" x14ac:dyDescent="0.2">
      <c r="Y46732" s="396"/>
      <c r="Z46732" s="396"/>
      <c r="AA46732" s="441"/>
    </row>
    <row r="46733" spans="25:27" x14ac:dyDescent="0.2">
      <c r="Y46733" s="396"/>
      <c r="Z46733" s="396"/>
      <c r="AA46733" s="441"/>
    </row>
    <row r="46734" spans="25:27" x14ac:dyDescent="0.2">
      <c r="Y46734" s="396"/>
      <c r="Z46734" s="396"/>
      <c r="AA46734" s="441"/>
    </row>
    <row r="46735" spans="25:27" x14ac:dyDescent="0.2">
      <c r="Y46735" s="396"/>
      <c r="Z46735" s="396"/>
      <c r="AA46735" s="441"/>
    </row>
    <row r="46736" spans="25:27" x14ac:dyDescent="0.2">
      <c r="Y46736" s="396"/>
      <c r="Z46736" s="396"/>
      <c r="AA46736" s="441"/>
    </row>
    <row r="46737" spans="25:27" x14ac:dyDescent="0.2">
      <c r="Y46737" s="396"/>
      <c r="Z46737" s="396"/>
      <c r="AA46737" s="441"/>
    </row>
    <row r="46738" spans="25:27" x14ac:dyDescent="0.2">
      <c r="Y46738" s="396"/>
      <c r="Z46738" s="396"/>
      <c r="AA46738" s="441"/>
    </row>
    <row r="46739" spans="25:27" x14ac:dyDescent="0.2">
      <c r="Y46739" s="396"/>
      <c r="Z46739" s="396"/>
      <c r="AA46739" s="441"/>
    </row>
    <row r="46740" spans="25:27" x14ac:dyDescent="0.2">
      <c r="Y46740" s="396"/>
      <c r="Z46740" s="396"/>
      <c r="AA46740" s="441"/>
    </row>
    <row r="46741" spans="25:27" x14ac:dyDescent="0.2">
      <c r="Y46741" s="396"/>
      <c r="Z46741" s="396"/>
      <c r="AA46741" s="441"/>
    </row>
    <row r="46742" spans="25:27" x14ac:dyDescent="0.2">
      <c r="Y46742" s="396"/>
      <c r="Z46742" s="396"/>
      <c r="AA46742" s="441"/>
    </row>
    <row r="46743" spans="25:27" x14ac:dyDescent="0.2">
      <c r="Y46743" s="396"/>
      <c r="Z46743" s="396"/>
      <c r="AA46743" s="441"/>
    </row>
    <row r="46744" spans="25:27" x14ac:dyDescent="0.2">
      <c r="Y46744" s="396"/>
      <c r="Z46744" s="396"/>
      <c r="AA46744" s="441"/>
    </row>
    <row r="46745" spans="25:27" x14ac:dyDescent="0.2">
      <c r="Y46745" s="396"/>
      <c r="Z46745" s="396"/>
      <c r="AA46745" s="441"/>
    </row>
    <row r="46746" spans="25:27" x14ac:dyDescent="0.2">
      <c r="Y46746" s="396"/>
      <c r="Z46746" s="396"/>
      <c r="AA46746" s="441"/>
    </row>
    <row r="46747" spans="25:27" x14ac:dyDescent="0.2">
      <c r="Y46747" s="396"/>
      <c r="Z46747" s="396"/>
      <c r="AA46747" s="441"/>
    </row>
    <row r="46748" spans="25:27" x14ac:dyDescent="0.2">
      <c r="Y46748" s="396"/>
      <c r="Z46748" s="396"/>
      <c r="AA46748" s="441"/>
    </row>
    <row r="46749" spans="25:27" x14ac:dyDescent="0.2">
      <c r="Y46749" s="396"/>
      <c r="Z46749" s="396"/>
      <c r="AA46749" s="441"/>
    </row>
    <row r="46750" spans="25:27" x14ac:dyDescent="0.2">
      <c r="Y46750" s="396"/>
      <c r="Z46750" s="396"/>
      <c r="AA46750" s="441"/>
    </row>
    <row r="46751" spans="25:27" x14ac:dyDescent="0.2">
      <c r="Y46751" s="396"/>
      <c r="Z46751" s="396"/>
      <c r="AA46751" s="441"/>
    </row>
    <row r="46752" spans="25:27" x14ac:dyDescent="0.2">
      <c r="Y46752" s="396"/>
      <c r="Z46752" s="396"/>
      <c r="AA46752" s="441"/>
    </row>
    <row r="46753" spans="25:27" x14ac:dyDescent="0.2">
      <c r="Y46753" s="396"/>
      <c r="Z46753" s="396"/>
      <c r="AA46753" s="441"/>
    </row>
    <row r="46754" spans="25:27" x14ac:dyDescent="0.2">
      <c r="Y46754" s="396"/>
      <c r="Z46754" s="396"/>
      <c r="AA46754" s="441"/>
    </row>
    <row r="46755" spans="25:27" x14ac:dyDescent="0.2">
      <c r="Y46755" s="396"/>
      <c r="Z46755" s="396"/>
      <c r="AA46755" s="441"/>
    </row>
    <row r="46756" spans="25:27" x14ac:dyDescent="0.2">
      <c r="Y46756" s="396"/>
      <c r="Z46756" s="396"/>
      <c r="AA46756" s="441"/>
    </row>
    <row r="46757" spans="25:27" x14ac:dyDescent="0.2">
      <c r="Y46757" s="396"/>
      <c r="Z46757" s="396"/>
      <c r="AA46757" s="441"/>
    </row>
    <row r="46758" spans="25:27" x14ac:dyDescent="0.2">
      <c r="Y46758" s="396"/>
      <c r="Z46758" s="396"/>
      <c r="AA46758" s="441"/>
    </row>
    <row r="46759" spans="25:27" x14ac:dyDescent="0.2">
      <c r="Y46759" s="396"/>
      <c r="Z46759" s="396"/>
      <c r="AA46759" s="441"/>
    </row>
    <row r="46760" spans="25:27" x14ac:dyDescent="0.2">
      <c r="Y46760" s="396"/>
      <c r="Z46760" s="396"/>
      <c r="AA46760" s="441"/>
    </row>
    <row r="46761" spans="25:27" x14ac:dyDescent="0.2">
      <c r="Y46761" s="396"/>
      <c r="Z46761" s="396"/>
      <c r="AA46761" s="441"/>
    </row>
    <row r="46762" spans="25:27" x14ac:dyDescent="0.2">
      <c r="Y46762" s="396"/>
      <c r="Z46762" s="396"/>
      <c r="AA46762" s="441"/>
    </row>
    <row r="46763" spans="25:27" x14ac:dyDescent="0.2">
      <c r="Y46763" s="396"/>
      <c r="Z46763" s="396"/>
      <c r="AA46763" s="441"/>
    </row>
    <row r="46764" spans="25:27" x14ac:dyDescent="0.2">
      <c r="Y46764" s="396"/>
      <c r="Z46764" s="396"/>
      <c r="AA46764" s="441"/>
    </row>
    <row r="46765" spans="25:27" x14ac:dyDescent="0.2">
      <c r="Y46765" s="396"/>
      <c r="Z46765" s="396"/>
      <c r="AA46765" s="441"/>
    </row>
    <row r="46766" spans="25:27" x14ac:dyDescent="0.2">
      <c r="Y46766" s="396"/>
      <c r="Z46766" s="396"/>
      <c r="AA46766" s="441"/>
    </row>
    <row r="46767" spans="25:27" x14ac:dyDescent="0.2">
      <c r="Y46767" s="396"/>
      <c r="Z46767" s="396"/>
      <c r="AA46767" s="441"/>
    </row>
    <row r="46768" spans="25:27" x14ac:dyDescent="0.2">
      <c r="Y46768" s="396"/>
      <c r="Z46768" s="396"/>
      <c r="AA46768" s="441"/>
    </row>
    <row r="46769" spans="25:27" x14ac:dyDescent="0.2">
      <c r="Y46769" s="396"/>
      <c r="Z46769" s="396"/>
      <c r="AA46769" s="441"/>
    </row>
    <row r="46770" spans="25:27" x14ac:dyDescent="0.2">
      <c r="Y46770" s="396"/>
      <c r="Z46770" s="396"/>
      <c r="AA46770" s="441"/>
    </row>
    <row r="46771" spans="25:27" x14ac:dyDescent="0.2">
      <c r="Y46771" s="396"/>
      <c r="Z46771" s="396"/>
      <c r="AA46771" s="441"/>
    </row>
    <row r="46772" spans="25:27" x14ac:dyDescent="0.2">
      <c r="Y46772" s="396"/>
      <c r="Z46772" s="396"/>
      <c r="AA46772" s="441"/>
    </row>
    <row r="46773" spans="25:27" x14ac:dyDescent="0.2">
      <c r="Y46773" s="396"/>
      <c r="Z46773" s="396"/>
      <c r="AA46773" s="441"/>
    </row>
    <row r="46774" spans="25:27" x14ac:dyDescent="0.2">
      <c r="Y46774" s="396"/>
      <c r="Z46774" s="396"/>
      <c r="AA46774" s="441"/>
    </row>
    <row r="46775" spans="25:27" x14ac:dyDescent="0.2">
      <c r="Y46775" s="396"/>
      <c r="Z46775" s="396"/>
      <c r="AA46775" s="441"/>
    </row>
    <row r="46776" spans="25:27" x14ac:dyDescent="0.2">
      <c r="Y46776" s="396"/>
      <c r="Z46776" s="396"/>
      <c r="AA46776" s="441"/>
    </row>
    <row r="46777" spans="25:27" x14ac:dyDescent="0.2">
      <c r="Y46777" s="396"/>
      <c r="Z46777" s="396"/>
      <c r="AA46777" s="441"/>
    </row>
    <row r="46778" spans="25:27" x14ac:dyDescent="0.2">
      <c r="Y46778" s="396"/>
      <c r="Z46778" s="396"/>
      <c r="AA46778" s="441"/>
    </row>
    <row r="46779" spans="25:27" x14ac:dyDescent="0.2">
      <c r="Y46779" s="396"/>
      <c r="Z46779" s="396"/>
      <c r="AA46779" s="441"/>
    </row>
    <row r="46780" spans="25:27" x14ac:dyDescent="0.2">
      <c r="Y46780" s="396"/>
      <c r="Z46780" s="396"/>
      <c r="AA46780" s="441"/>
    </row>
    <row r="46781" spans="25:27" x14ac:dyDescent="0.2">
      <c r="Y46781" s="396"/>
      <c r="Z46781" s="396"/>
      <c r="AA46781" s="441"/>
    </row>
    <row r="46782" spans="25:27" x14ac:dyDescent="0.2">
      <c r="Y46782" s="396"/>
      <c r="Z46782" s="396"/>
      <c r="AA46782" s="441"/>
    </row>
    <row r="46783" spans="25:27" x14ac:dyDescent="0.2">
      <c r="Y46783" s="396"/>
      <c r="Z46783" s="396"/>
      <c r="AA46783" s="441"/>
    </row>
    <row r="46784" spans="25:27" x14ac:dyDescent="0.2">
      <c r="Y46784" s="396"/>
      <c r="Z46784" s="396"/>
      <c r="AA46784" s="441"/>
    </row>
    <row r="46785" spans="25:27" x14ac:dyDescent="0.2">
      <c r="Y46785" s="396"/>
      <c r="Z46785" s="396"/>
      <c r="AA46785" s="441"/>
    </row>
    <row r="46786" spans="25:27" x14ac:dyDescent="0.2">
      <c r="Y46786" s="396"/>
      <c r="Z46786" s="396"/>
      <c r="AA46786" s="441"/>
    </row>
    <row r="46787" spans="25:27" x14ac:dyDescent="0.2">
      <c r="Y46787" s="396"/>
      <c r="Z46787" s="396"/>
      <c r="AA46787" s="441"/>
    </row>
    <row r="46788" spans="25:27" x14ac:dyDescent="0.2">
      <c r="Y46788" s="396"/>
      <c r="Z46788" s="396"/>
      <c r="AA46788" s="441"/>
    </row>
    <row r="46789" spans="25:27" x14ac:dyDescent="0.2">
      <c r="Y46789" s="396"/>
      <c r="Z46789" s="396"/>
      <c r="AA46789" s="441"/>
    </row>
    <row r="46790" spans="25:27" x14ac:dyDescent="0.2">
      <c r="Y46790" s="396"/>
      <c r="Z46790" s="396"/>
      <c r="AA46790" s="441"/>
    </row>
    <row r="46791" spans="25:27" x14ac:dyDescent="0.2">
      <c r="Y46791" s="396"/>
      <c r="Z46791" s="396"/>
      <c r="AA46791" s="441"/>
    </row>
    <row r="46792" spans="25:27" x14ac:dyDescent="0.2">
      <c r="Y46792" s="396"/>
      <c r="Z46792" s="396"/>
      <c r="AA46792" s="441"/>
    </row>
    <row r="46793" spans="25:27" x14ac:dyDescent="0.2">
      <c r="Y46793" s="396"/>
      <c r="Z46793" s="396"/>
      <c r="AA46793" s="441"/>
    </row>
    <row r="46794" spans="25:27" x14ac:dyDescent="0.2">
      <c r="Y46794" s="396"/>
      <c r="Z46794" s="396"/>
      <c r="AA46794" s="441"/>
    </row>
    <row r="46795" spans="25:27" x14ac:dyDescent="0.2">
      <c r="Y46795" s="396"/>
      <c r="Z46795" s="396"/>
      <c r="AA46795" s="441"/>
    </row>
    <row r="46796" spans="25:27" x14ac:dyDescent="0.2">
      <c r="Y46796" s="396"/>
      <c r="Z46796" s="396"/>
      <c r="AA46796" s="441"/>
    </row>
    <row r="46797" spans="25:27" x14ac:dyDescent="0.2">
      <c r="Y46797" s="396"/>
      <c r="Z46797" s="396"/>
      <c r="AA46797" s="441"/>
    </row>
    <row r="46798" spans="25:27" x14ac:dyDescent="0.2">
      <c r="Y46798" s="396"/>
      <c r="Z46798" s="396"/>
      <c r="AA46798" s="441"/>
    </row>
    <row r="46799" spans="25:27" x14ac:dyDescent="0.2">
      <c r="Y46799" s="396"/>
      <c r="Z46799" s="396"/>
      <c r="AA46799" s="441"/>
    </row>
    <row r="46800" spans="25:27" x14ac:dyDescent="0.2">
      <c r="Y46800" s="396"/>
      <c r="Z46800" s="396"/>
      <c r="AA46800" s="441"/>
    </row>
    <row r="46801" spans="25:27" x14ac:dyDescent="0.2">
      <c r="Y46801" s="396"/>
      <c r="Z46801" s="396"/>
      <c r="AA46801" s="441"/>
    </row>
    <row r="46802" spans="25:27" x14ac:dyDescent="0.2">
      <c r="Y46802" s="396"/>
      <c r="Z46802" s="396"/>
      <c r="AA46802" s="441"/>
    </row>
    <row r="46803" spans="25:27" x14ac:dyDescent="0.2">
      <c r="Y46803" s="396"/>
      <c r="Z46803" s="396"/>
      <c r="AA46803" s="441"/>
    </row>
    <row r="46804" spans="25:27" x14ac:dyDescent="0.2">
      <c r="Y46804" s="396"/>
      <c r="Z46804" s="396"/>
      <c r="AA46804" s="441"/>
    </row>
    <row r="46805" spans="25:27" x14ac:dyDescent="0.2">
      <c r="Y46805" s="396"/>
      <c r="Z46805" s="396"/>
      <c r="AA46805" s="441"/>
    </row>
    <row r="46806" spans="25:27" x14ac:dyDescent="0.2">
      <c r="Y46806" s="396"/>
      <c r="Z46806" s="396"/>
      <c r="AA46806" s="441"/>
    </row>
    <row r="46807" spans="25:27" x14ac:dyDescent="0.2">
      <c r="Y46807" s="396"/>
      <c r="Z46807" s="396"/>
      <c r="AA46807" s="441"/>
    </row>
    <row r="46808" spans="25:27" x14ac:dyDescent="0.2">
      <c r="Y46808" s="396"/>
      <c r="Z46808" s="396"/>
      <c r="AA46808" s="441"/>
    </row>
    <row r="46809" spans="25:27" x14ac:dyDescent="0.2">
      <c r="Y46809" s="396"/>
      <c r="Z46809" s="396"/>
      <c r="AA46809" s="441"/>
    </row>
    <row r="46810" spans="25:27" x14ac:dyDescent="0.2">
      <c r="Y46810" s="396"/>
      <c r="Z46810" s="396"/>
      <c r="AA46810" s="441"/>
    </row>
    <row r="46811" spans="25:27" x14ac:dyDescent="0.2">
      <c r="Y46811" s="396"/>
      <c r="Z46811" s="396"/>
      <c r="AA46811" s="441"/>
    </row>
    <row r="46812" spans="25:27" x14ac:dyDescent="0.2">
      <c r="Y46812" s="396"/>
      <c r="Z46812" s="396"/>
      <c r="AA46812" s="441"/>
    </row>
    <row r="46813" spans="25:27" x14ac:dyDescent="0.2">
      <c r="Y46813" s="396"/>
      <c r="Z46813" s="396"/>
      <c r="AA46813" s="441"/>
    </row>
    <row r="46814" spans="25:27" x14ac:dyDescent="0.2">
      <c r="Y46814" s="396"/>
      <c r="Z46814" s="396"/>
      <c r="AA46814" s="441"/>
    </row>
    <row r="46815" spans="25:27" x14ac:dyDescent="0.2">
      <c r="Y46815" s="396"/>
      <c r="Z46815" s="396"/>
      <c r="AA46815" s="441"/>
    </row>
    <row r="46816" spans="25:27" x14ac:dyDescent="0.2">
      <c r="Y46816" s="396"/>
      <c r="Z46816" s="396"/>
      <c r="AA46816" s="441"/>
    </row>
    <row r="46817" spans="25:27" x14ac:dyDescent="0.2">
      <c r="Y46817" s="396"/>
      <c r="Z46817" s="396"/>
      <c r="AA46817" s="441"/>
    </row>
    <row r="46818" spans="25:27" x14ac:dyDescent="0.2">
      <c r="Y46818" s="396"/>
      <c r="Z46818" s="396"/>
      <c r="AA46818" s="441"/>
    </row>
    <row r="46819" spans="25:27" x14ac:dyDescent="0.2">
      <c r="Y46819" s="396"/>
      <c r="Z46819" s="396"/>
      <c r="AA46819" s="441"/>
    </row>
    <row r="46820" spans="25:27" x14ac:dyDescent="0.2">
      <c r="Y46820" s="396"/>
      <c r="Z46820" s="396"/>
      <c r="AA46820" s="441"/>
    </row>
    <row r="46821" spans="25:27" x14ac:dyDescent="0.2">
      <c r="Y46821" s="396"/>
      <c r="Z46821" s="396"/>
      <c r="AA46821" s="441"/>
    </row>
    <row r="46822" spans="25:27" x14ac:dyDescent="0.2">
      <c r="Y46822" s="396"/>
      <c r="Z46822" s="396"/>
      <c r="AA46822" s="441"/>
    </row>
    <row r="46823" spans="25:27" x14ac:dyDescent="0.2">
      <c r="Y46823" s="396"/>
      <c r="Z46823" s="396"/>
      <c r="AA46823" s="441"/>
    </row>
    <row r="46824" spans="25:27" x14ac:dyDescent="0.2">
      <c r="Y46824" s="396"/>
      <c r="Z46824" s="396"/>
      <c r="AA46824" s="441"/>
    </row>
    <row r="46825" spans="25:27" x14ac:dyDescent="0.2">
      <c r="Y46825" s="396"/>
      <c r="Z46825" s="396"/>
      <c r="AA46825" s="441"/>
    </row>
    <row r="46826" spans="25:27" x14ac:dyDescent="0.2">
      <c r="Y46826" s="396"/>
      <c r="Z46826" s="396"/>
      <c r="AA46826" s="441"/>
    </row>
    <row r="46827" spans="25:27" x14ac:dyDescent="0.2">
      <c r="Y46827" s="396"/>
      <c r="Z46827" s="396"/>
      <c r="AA46827" s="441"/>
    </row>
    <row r="46828" spans="25:27" x14ac:dyDescent="0.2">
      <c r="Y46828" s="396"/>
      <c r="Z46828" s="396"/>
      <c r="AA46828" s="441"/>
    </row>
    <row r="46829" spans="25:27" x14ac:dyDescent="0.2">
      <c r="Y46829" s="396"/>
      <c r="Z46829" s="396"/>
      <c r="AA46829" s="441"/>
    </row>
    <row r="46830" spans="25:27" x14ac:dyDescent="0.2">
      <c r="Y46830" s="396"/>
      <c r="Z46830" s="396"/>
      <c r="AA46830" s="441"/>
    </row>
    <row r="46831" spans="25:27" x14ac:dyDescent="0.2">
      <c r="Y46831" s="396"/>
      <c r="Z46831" s="396"/>
      <c r="AA46831" s="441"/>
    </row>
    <row r="46832" spans="25:27" x14ac:dyDescent="0.2">
      <c r="Y46832" s="396"/>
      <c r="Z46832" s="396"/>
      <c r="AA46832" s="441"/>
    </row>
    <row r="46833" spans="25:27" x14ac:dyDescent="0.2">
      <c r="Y46833" s="396"/>
      <c r="Z46833" s="396"/>
      <c r="AA46833" s="441"/>
    </row>
    <row r="46834" spans="25:27" x14ac:dyDescent="0.2">
      <c r="Y46834" s="396"/>
      <c r="Z46834" s="396"/>
      <c r="AA46834" s="441"/>
    </row>
    <row r="46835" spans="25:27" x14ac:dyDescent="0.2">
      <c r="Y46835" s="396"/>
      <c r="Z46835" s="396"/>
      <c r="AA46835" s="441"/>
    </row>
    <row r="46836" spans="25:27" x14ac:dyDescent="0.2">
      <c r="Y46836" s="396"/>
      <c r="Z46836" s="396"/>
      <c r="AA46836" s="441"/>
    </row>
    <row r="46837" spans="25:27" x14ac:dyDescent="0.2">
      <c r="Y46837" s="396"/>
      <c r="Z46837" s="396"/>
      <c r="AA46837" s="441"/>
    </row>
    <row r="46838" spans="25:27" x14ac:dyDescent="0.2">
      <c r="Y46838" s="396"/>
      <c r="Z46838" s="396"/>
      <c r="AA46838" s="441"/>
    </row>
    <row r="46839" spans="25:27" x14ac:dyDescent="0.2">
      <c r="Y46839" s="396"/>
      <c r="Z46839" s="396"/>
      <c r="AA46839" s="441"/>
    </row>
    <row r="46840" spans="25:27" x14ac:dyDescent="0.2">
      <c r="Y46840" s="396"/>
      <c r="Z46840" s="396"/>
      <c r="AA46840" s="441"/>
    </row>
    <row r="46841" spans="25:27" x14ac:dyDescent="0.2">
      <c r="Y46841" s="396"/>
      <c r="Z46841" s="396"/>
      <c r="AA46841" s="441"/>
    </row>
    <row r="46842" spans="25:27" x14ac:dyDescent="0.2">
      <c r="Y46842" s="396"/>
      <c r="Z46842" s="396"/>
      <c r="AA46842" s="441"/>
    </row>
    <row r="46843" spans="25:27" x14ac:dyDescent="0.2">
      <c r="Y46843" s="396"/>
      <c r="Z46843" s="396"/>
      <c r="AA46843" s="441"/>
    </row>
    <row r="46844" spans="25:27" x14ac:dyDescent="0.2">
      <c r="Y46844" s="396"/>
      <c r="Z46844" s="396"/>
      <c r="AA46844" s="441"/>
    </row>
    <row r="46845" spans="25:27" x14ac:dyDescent="0.2">
      <c r="Y46845" s="396"/>
      <c r="Z46845" s="396"/>
      <c r="AA46845" s="441"/>
    </row>
    <row r="46846" spans="25:27" x14ac:dyDescent="0.2">
      <c r="Y46846" s="396"/>
      <c r="Z46846" s="396"/>
      <c r="AA46846" s="441"/>
    </row>
    <row r="46847" spans="25:27" x14ac:dyDescent="0.2">
      <c r="Y46847" s="396"/>
      <c r="Z46847" s="396"/>
      <c r="AA46847" s="441"/>
    </row>
    <row r="46848" spans="25:27" x14ac:dyDescent="0.2">
      <c r="Y46848" s="396"/>
      <c r="Z46848" s="396"/>
      <c r="AA46848" s="441"/>
    </row>
    <row r="46849" spans="25:27" x14ac:dyDescent="0.2">
      <c r="Y46849" s="396"/>
      <c r="Z46849" s="396"/>
      <c r="AA46849" s="441"/>
    </row>
    <row r="46850" spans="25:27" x14ac:dyDescent="0.2">
      <c r="Y46850" s="396"/>
      <c r="Z46850" s="396"/>
      <c r="AA46850" s="441"/>
    </row>
    <row r="46851" spans="25:27" x14ac:dyDescent="0.2">
      <c r="Y46851" s="396"/>
      <c r="Z46851" s="396"/>
      <c r="AA46851" s="441"/>
    </row>
    <row r="46852" spans="25:27" x14ac:dyDescent="0.2">
      <c r="Y46852" s="396"/>
      <c r="Z46852" s="396"/>
      <c r="AA46852" s="441"/>
    </row>
    <row r="46853" spans="25:27" x14ac:dyDescent="0.2">
      <c r="Y46853" s="396"/>
      <c r="Z46853" s="396"/>
      <c r="AA46853" s="441"/>
    </row>
    <row r="46854" spans="25:27" x14ac:dyDescent="0.2">
      <c r="Y46854" s="396"/>
      <c r="Z46854" s="396"/>
      <c r="AA46854" s="441"/>
    </row>
    <row r="46855" spans="25:27" x14ac:dyDescent="0.2">
      <c r="Y46855" s="396"/>
      <c r="Z46855" s="396"/>
      <c r="AA46855" s="441"/>
    </row>
    <row r="46856" spans="25:27" x14ac:dyDescent="0.2">
      <c r="Y46856" s="396"/>
      <c r="Z46856" s="396"/>
      <c r="AA46856" s="441"/>
    </row>
    <row r="46857" spans="25:27" x14ac:dyDescent="0.2">
      <c r="Y46857" s="396"/>
      <c r="Z46857" s="396"/>
      <c r="AA46857" s="441"/>
    </row>
    <row r="46858" spans="25:27" x14ac:dyDescent="0.2">
      <c r="Y46858" s="396"/>
      <c r="Z46858" s="396"/>
      <c r="AA46858" s="441"/>
    </row>
    <row r="46859" spans="25:27" x14ac:dyDescent="0.2">
      <c r="Y46859" s="396"/>
      <c r="Z46859" s="396"/>
      <c r="AA46859" s="441"/>
    </row>
    <row r="46860" spans="25:27" x14ac:dyDescent="0.2">
      <c r="Y46860" s="396"/>
      <c r="Z46860" s="396"/>
      <c r="AA46860" s="441"/>
    </row>
    <row r="46861" spans="25:27" x14ac:dyDescent="0.2">
      <c r="Y46861" s="396"/>
      <c r="Z46861" s="396"/>
      <c r="AA46861" s="441"/>
    </row>
    <row r="46862" spans="25:27" x14ac:dyDescent="0.2">
      <c r="Y46862" s="396"/>
      <c r="Z46862" s="396"/>
      <c r="AA46862" s="441"/>
    </row>
    <row r="46863" spans="25:27" x14ac:dyDescent="0.2">
      <c r="Y46863" s="396"/>
      <c r="Z46863" s="396"/>
      <c r="AA46863" s="441"/>
    </row>
    <row r="46864" spans="25:27" x14ac:dyDescent="0.2">
      <c r="Y46864" s="396"/>
      <c r="Z46864" s="396"/>
      <c r="AA46864" s="441"/>
    </row>
    <row r="46865" spans="25:27" x14ac:dyDescent="0.2">
      <c r="Y46865" s="396"/>
      <c r="Z46865" s="396"/>
      <c r="AA46865" s="441"/>
    </row>
    <row r="46866" spans="25:27" x14ac:dyDescent="0.2">
      <c r="Y46866" s="396"/>
      <c r="Z46866" s="396"/>
      <c r="AA46866" s="441"/>
    </row>
    <row r="46867" spans="25:27" x14ac:dyDescent="0.2">
      <c r="Y46867" s="396"/>
      <c r="Z46867" s="396"/>
      <c r="AA46867" s="441"/>
    </row>
    <row r="46868" spans="25:27" x14ac:dyDescent="0.2">
      <c r="Y46868" s="396"/>
      <c r="Z46868" s="396"/>
      <c r="AA46868" s="441"/>
    </row>
    <row r="46869" spans="25:27" x14ac:dyDescent="0.2">
      <c r="Y46869" s="396"/>
      <c r="Z46869" s="396"/>
      <c r="AA46869" s="441"/>
    </row>
    <row r="46870" spans="25:27" x14ac:dyDescent="0.2">
      <c r="Y46870" s="396"/>
      <c r="Z46870" s="396"/>
      <c r="AA46870" s="441"/>
    </row>
    <row r="46871" spans="25:27" x14ac:dyDescent="0.2">
      <c r="Y46871" s="396"/>
      <c r="Z46871" s="396"/>
      <c r="AA46871" s="441"/>
    </row>
    <row r="46872" spans="25:27" x14ac:dyDescent="0.2">
      <c r="Y46872" s="396"/>
      <c r="Z46872" s="396"/>
      <c r="AA46872" s="441"/>
    </row>
    <row r="46873" spans="25:27" x14ac:dyDescent="0.2">
      <c r="Y46873" s="396"/>
      <c r="Z46873" s="396"/>
      <c r="AA46873" s="441"/>
    </row>
    <row r="46874" spans="25:27" x14ac:dyDescent="0.2">
      <c r="Y46874" s="396"/>
      <c r="Z46874" s="396"/>
      <c r="AA46874" s="441"/>
    </row>
    <row r="46875" spans="25:27" x14ac:dyDescent="0.2">
      <c r="Y46875" s="396"/>
      <c r="Z46875" s="396"/>
      <c r="AA46875" s="441"/>
    </row>
    <row r="46876" spans="25:27" x14ac:dyDescent="0.2">
      <c r="Y46876" s="396"/>
      <c r="Z46876" s="396"/>
      <c r="AA46876" s="441"/>
    </row>
    <row r="46877" spans="25:27" x14ac:dyDescent="0.2">
      <c r="Y46877" s="396"/>
      <c r="Z46877" s="396"/>
      <c r="AA46877" s="441"/>
    </row>
    <row r="46878" spans="25:27" x14ac:dyDescent="0.2">
      <c r="Y46878" s="396"/>
      <c r="Z46878" s="396"/>
      <c r="AA46878" s="441"/>
    </row>
    <row r="46879" spans="25:27" x14ac:dyDescent="0.2">
      <c r="Y46879" s="396"/>
      <c r="Z46879" s="396"/>
      <c r="AA46879" s="441"/>
    </row>
    <row r="46880" spans="25:27" x14ac:dyDescent="0.2">
      <c r="Y46880" s="396"/>
      <c r="Z46880" s="396"/>
      <c r="AA46880" s="441"/>
    </row>
    <row r="46881" spans="25:27" x14ac:dyDescent="0.2">
      <c r="Y46881" s="396"/>
      <c r="Z46881" s="396"/>
      <c r="AA46881" s="441"/>
    </row>
    <row r="46882" spans="25:27" x14ac:dyDescent="0.2">
      <c r="Y46882" s="396"/>
      <c r="Z46882" s="396"/>
      <c r="AA46882" s="441"/>
    </row>
    <row r="46883" spans="25:27" x14ac:dyDescent="0.2">
      <c r="Y46883" s="396"/>
      <c r="Z46883" s="396"/>
      <c r="AA46883" s="441"/>
    </row>
    <row r="46884" spans="25:27" x14ac:dyDescent="0.2">
      <c r="Y46884" s="396"/>
      <c r="Z46884" s="396"/>
      <c r="AA46884" s="441"/>
    </row>
    <row r="46885" spans="25:27" x14ac:dyDescent="0.2">
      <c r="Y46885" s="396"/>
      <c r="Z46885" s="396"/>
      <c r="AA46885" s="441"/>
    </row>
    <row r="46886" spans="25:27" x14ac:dyDescent="0.2">
      <c r="Y46886" s="396"/>
      <c r="Z46886" s="396"/>
      <c r="AA46886" s="441"/>
    </row>
    <row r="46887" spans="25:27" x14ac:dyDescent="0.2">
      <c r="Y46887" s="396"/>
      <c r="Z46887" s="396"/>
      <c r="AA46887" s="441"/>
    </row>
    <row r="46888" spans="25:27" x14ac:dyDescent="0.2">
      <c r="Y46888" s="396"/>
      <c r="Z46888" s="396"/>
      <c r="AA46888" s="441"/>
    </row>
    <row r="46889" spans="25:27" x14ac:dyDescent="0.2">
      <c r="Y46889" s="396"/>
      <c r="Z46889" s="396"/>
      <c r="AA46889" s="441"/>
    </row>
    <row r="46890" spans="25:27" x14ac:dyDescent="0.2">
      <c r="Y46890" s="396"/>
      <c r="Z46890" s="396"/>
      <c r="AA46890" s="441"/>
    </row>
    <row r="46891" spans="25:27" x14ac:dyDescent="0.2">
      <c r="Y46891" s="396"/>
      <c r="Z46891" s="396"/>
      <c r="AA46891" s="441"/>
    </row>
    <row r="46892" spans="25:27" x14ac:dyDescent="0.2">
      <c r="Y46892" s="396"/>
      <c r="Z46892" s="396"/>
      <c r="AA46892" s="441"/>
    </row>
    <row r="46893" spans="25:27" x14ac:dyDescent="0.2">
      <c r="Y46893" s="396"/>
      <c r="Z46893" s="396"/>
      <c r="AA46893" s="441"/>
    </row>
    <row r="46894" spans="25:27" x14ac:dyDescent="0.2">
      <c r="Y46894" s="396"/>
      <c r="Z46894" s="396"/>
      <c r="AA46894" s="441"/>
    </row>
    <row r="46895" spans="25:27" x14ac:dyDescent="0.2">
      <c r="Y46895" s="396"/>
      <c r="Z46895" s="396"/>
      <c r="AA46895" s="441"/>
    </row>
    <row r="46896" spans="25:27" x14ac:dyDescent="0.2">
      <c r="Y46896" s="396"/>
      <c r="Z46896" s="396"/>
      <c r="AA46896" s="441"/>
    </row>
    <row r="46897" spans="25:27" x14ac:dyDescent="0.2">
      <c r="Y46897" s="396"/>
      <c r="Z46897" s="396"/>
      <c r="AA46897" s="441"/>
    </row>
    <row r="46898" spans="25:27" x14ac:dyDescent="0.2">
      <c r="Y46898" s="396"/>
      <c r="Z46898" s="396"/>
      <c r="AA46898" s="441"/>
    </row>
    <row r="46899" spans="25:27" x14ac:dyDescent="0.2">
      <c r="Y46899" s="396"/>
      <c r="Z46899" s="396"/>
      <c r="AA46899" s="441"/>
    </row>
    <row r="46900" spans="25:27" x14ac:dyDescent="0.2">
      <c r="Y46900" s="396"/>
      <c r="Z46900" s="396"/>
      <c r="AA46900" s="441"/>
    </row>
    <row r="46901" spans="25:27" x14ac:dyDescent="0.2">
      <c r="Y46901" s="396"/>
      <c r="Z46901" s="396"/>
      <c r="AA46901" s="441"/>
    </row>
    <row r="46902" spans="25:27" x14ac:dyDescent="0.2">
      <c r="Y46902" s="396"/>
      <c r="Z46902" s="396"/>
      <c r="AA46902" s="441"/>
    </row>
    <row r="46903" spans="25:27" x14ac:dyDescent="0.2">
      <c r="Y46903" s="396"/>
      <c r="Z46903" s="396"/>
      <c r="AA46903" s="441"/>
    </row>
    <row r="46904" spans="25:27" x14ac:dyDescent="0.2">
      <c r="Y46904" s="396"/>
      <c r="Z46904" s="396"/>
      <c r="AA46904" s="441"/>
    </row>
    <row r="46905" spans="25:27" x14ac:dyDescent="0.2">
      <c r="Y46905" s="396"/>
      <c r="Z46905" s="396"/>
      <c r="AA46905" s="441"/>
    </row>
    <row r="46906" spans="25:27" x14ac:dyDescent="0.2">
      <c r="Y46906" s="396"/>
      <c r="Z46906" s="396"/>
      <c r="AA46906" s="441"/>
    </row>
    <row r="46907" spans="25:27" x14ac:dyDescent="0.2">
      <c r="Y46907" s="396"/>
      <c r="Z46907" s="396"/>
      <c r="AA46907" s="441"/>
    </row>
    <row r="46908" spans="25:27" x14ac:dyDescent="0.2">
      <c r="Y46908" s="396"/>
      <c r="Z46908" s="396"/>
      <c r="AA46908" s="441"/>
    </row>
    <row r="46909" spans="25:27" x14ac:dyDescent="0.2">
      <c r="Y46909" s="396"/>
      <c r="Z46909" s="396"/>
      <c r="AA46909" s="441"/>
    </row>
    <row r="46910" spans="25:27" x14ac:dyDescent="0.2">
      <c r="Y46910" s="396"/>
      <c r="Z46910" s="396"/>
      <c r="AA46910" s="441"/>
    </row>
    <row r="46911" spans="25:27" x14ac:dyDescent="0.2">
      <c r="Y46911" s="396"/>
      <c r="Z46911" s="396"/>
      <c r="AA46911" s="441"/>
    </row>
    <row r="46912" spans="25:27" x14ac:dyDescent="0.2">
      <c r="Y46912" s="396"/>
      <c r="Z46912" s="396"/>
      <c r="AA46912" s="441"/>
    </row>
    <row r="46913" spans="25:27" x14ac:dyDescent="0.2">
      <c r="Y46913" s="396"/>
      <c r="Z46913" s="396"/>
      <c r="AA46913" s="441"/>
    </row>
    <row r="46914" spans="25:27" x14ac:dyDescent="0.2">
      <c r="Y46914" s="396"/>
      <c r="Z46914" s="396"/>
      <c r="AA46914" s="441"/>
    </row>
    <row r="46915" spans="25:27" x14ac:dyDescent="0.2">
      <c r="Y46915" s="396"/>
      <c r="Z46915" s="396"/>
      <c r="AA46915" s="441"/>
    </row>
    <row r="46916" spans="25:27" x14ac:dyDescent="0.2">
      <c r="Y46916" s="396"/>
      <c r="Z46916" s="396"/>
      <c r="AA46916" s="441"/>
    </row>
    <row r="46917" spans="25:27" x14ac:dyDescent="0.2">
      <c r="Y46917" s="396"/>
      <c r="Z46917" s="396"/>
      <c r="AA46917" s="441"/>
    </row>
    <row r="46918" spans="25:27" x14ac:dyDescent="0.2">
      <c r="Y46918" s="396"/>
      <c r="Z46918" s="396"/>
      <c r="AA46918" s="441"/>
    </row>
    <row r="46919" spans="25:27" x14ac:dyDescent="0.2">
      <c r="Y46919" s="396"/>
      <c r="Z46919" s="396"/>
      <c r="AA46919" s="441"/>
    </row>
    <row r="46920" spans="25:27" x14ac:dyDescent="0.2">
      <c r="Y46920" s="396"/>
      <c r="Z46920" s="396"/>
      <c r="AA46920" s="441"/>
    </row>
    <row r="46921" spans="25:27" x14ac:dyDescent="0.2">
      <c r="Y46921" s="396"/>
      <c r="Z46921" s="396"/>
      <c r="AA46921" s="441"/>
    </row>
    <row r="46922" spans="25:27" x14ac:dyDescent="0.2">
      <c r="Y46922" s="396"/>
      <c r="Z46922" s="396"/>
      <c r="AA46922" s="441"/>
    </row>
    <row r="46923" spans="25:27" x14ac:dyDescent="0.2">
      <c r="Y46923" s="396"/>
      <c r="Z46923" s="396"/>
      <c r="AA46923" s="441"/>
    </row>
    <row r="46924" spans="25:27" x14ac:dyDescent="0.2">
      <c r="Y46924" s="396"/>
      <c r="Z46924" s="396"/>
      <c r="AA46924" s="441"/>
    </row>
    <row r="46925" spans="25:27" x14ac:dyDescent="0.2">
      <c r="Y46925" s="396"/>
      <c r="Z46925" s="396"/>
      <c r="AA46925" s="441"/>
    </row>
    <row r="46926" spans="25:27" x14ac:dyDescent="0.2">
      <c r="Y46926" s="396"/>
      <c r="Z46926" s="396"/>
      <c r="AA46926" s="441"/>
    </row>
    <row r="46927" spans="25:27" x14ac:dyDescent="0.2">
      <c r="Y46927" s="396"/>
      <c r="Z46927" s="396"/>
      <c r="AA46927" s="441"/>
    </row>
    <row r="46928" spans="25:27" x14ac:dyDescent="0.2">
      <c r="Y46928" s="396"/>
      <c r="Z46928" s="396"/>
      <c r="AA46928" s="441"/>
    </row>
    <row r="46929" spans="25:27" x14ac:dyDescent="0.2">
      <c r="Y46929" s="396"/>
      <c r="Z46929" s="396"/>
      <c r="AA46929" s="441"/>
    </row>
    <row r="46930" spans="25:27" x14ac:dyDescent="0.2">
      <c r="Y46930" s="396"/>
      <c r="Z46930" s="396"/>
      <c r="AA46930" s="441"/>
    </row>
    <row r="46931" spans="25:27" x14ac:dyDescent="0.2">
      <c r="Y46931" s="396"/>
      <c r="Z46931" s="396"/>
      <c r="AA46931" s="441"/>
    </row>
    <row r="46932" spans="25:27" x14ac:dyDescent="0.2">
      <c r="Y46932" s="396"/>
      <c r="Z46932" s="396"/>
      <c r="AA46932" s="441"/>
    </row>
    <row r="46933" spans="25:27" x14ac:dyDescent="0.2">
      <c r="Y46933" s="396"/>
      <c r="Z46933" s="396"/>
      <c r="AA46933" s="441"/>
    </row>
    <row r="46934" spans="25:27" x14ac:dyDescent="0.2">
      <c r="Y46934" s="396"/>
      <c r="Z46934" s="396"/>
      <c r="AA46934" s="441"/>
    </row>
    <row r="46935" spans="25:27" x14ac:dyDescent="0.2">
      <c r="Y46935" s="396"/>
      <c r="Z46935" s="396"/>
      <c r="AA46935" s="441"/>
    </row>
    <row r="46936" spans="25:27" x14ac:dyDescent="0.2">
      <c r="Y46936" s="396"/>
      <c r="Z46936" s="396"/>
      <c r="AA46936" s="441"/>
    </row>
    <row r="46937" spans="25:27" x14ac:dyDescent="0.2">
      <c r="Y46937" s="396"/>
      <c r="Z46937" s="396"/>
      <c r="AA46937" s="441"/>
    </row>
    <row r="46938" spans="25:27" x14ac:dyDescent="0.2">
      <c r="Y46938" s="396"/>
      <c r="Z46938" s="396"/>
      <c r="AA46938" s="441"/>
    </row>
    <row r="46939" spans="25:27" x14ac:dyDescent="0.2">
      <c r="Y46939" s="396"/>
      <c r="Z46939" s="396"/>
      <c r="AA46939" s="441"/>
    </row>
    <row r="46940" spans="25:27" x14ac:dyDescent="0.2">
      <c r="Y46940" s="396"/>
      <c r="Z46940" s="396"/>
      <c r="AA46940" s="441"/>
    </row>
    <row r="46941" spans="25:27" x14ac:dyDescent="0.2">
      <c r="Y46941" s="396"/>
      <c r="Z46941" s="396"/>
      <c r="AA46941" s="441"/>
    </row>
    <row r="46942" spans="25:27" x14ac:dyDescent="0.2">
      <c r="Y46942" s="396"/>
      <c r="Z46942" s="396"/>
      <c r="AA46942" s="441"/>
    </row>
    <row r="46943" spans="25:27" x14ac:dyDescent="0.2">
      <c r="Y46943" s="396"/>
      <c r="Z46943" s="396"/>
      <c r="AA46943" s="441"/>
    </row>
    <row r="46944" spans="25:27" x14ac:dyDescent="0.2">
      <c r="Y46944" s="396"/>
      <c r="Z46944" s="396"/>
      <c r="AA46944" s="441"/>
    </row>
    <row r="46945" spans="25:27" x14ac:dyDescent="0.2">
      <c r="Y46945" s="396"/>
      <c r="Z46945" s="396"/>
      <c r="AA46945" s="441"/>
    </row>
    <row r="46946" spans="25:27" x14ac:dyDescent="0.2">
      <c r="Y46946" s="396"/>
      <c r="Z46946" s="396"/>
      <c r="AA46946" s="441"/>
    </row>
    <row r="46947" spans="25:27" x14ac:dyDescent="0.2">
      <c r="Y46947" s="396"/>
      <c r="Z46947" s="396"/>
      <c r="AA46947" s="441"/>
    </row>
    <row r="46948" spans="25:27" x14ac:dyDescent="0.2">
      <c r="Y46948" s="396"/>
      <c r="Z46948" s="396"/>
      <c r="AA46948" s="441"/>
    </row>
    <row r="46949" spans="25:27" x14ac:dyDescent="0.2">
      <c r="Y46949" s="396"/>
      <c r="Z46949" s="396"/>
      <c r="AA46949" s="441"/>
    </row>
    <row r="46950" spans="25:27" x14ac:dyDescent="0.2">
      <c r="Y46950" s="396"/>
      <c r="Z46950" s="396"/>
      <c r="AA46950" s="441"/>
    </row>
    <row r="46951" spans="25:27" x14ac:dyDescent="0.2">
      <c r="Y46951" s="396"/>
      <c r="Z46951" s="396"/>
      <c r="AA46951" s="441"/>
    </row>
    <row r="46952" spans="25:27" x14ac:dyDescent="0.2">
      <c r="Y46952" s="396"/>
      <c r="Z46952" s="396"/>
      <c r="AA46952" s="441"/>
    </row>
    <row r="46953" spans="25:27" x14ac:dyDescent="0.2">
      <c r="Y46953" s="396"/>
      <c r="Z46953" s="396"/>
      <c r="AA46953" s="441"/>
    </row>
    <row r="46954" spans="25:27" x14ac:dyDescent="0.2">
      <c r="Y46954" s="396"/>
      <c r="Z46954" s="396"/>
      <c r="AA46954" s="441"/>
    </row>
    <row r="46955" spans="25:27" x14ac:dyDescent="0.2">
      <c r="Y46955" s="396"/>
      <c r="Z46955" s="396"/>
      <c r="AA46955" s="441"/>
    </row>
    <row r="46956" spans="25:27" x14ac:dyDescent="0.2">
      <c r="Y46956" s="396"/>
      <c r="Z46956" s="396"/>
      <c r="AA46956" s="441"/>
    </row>
    <row r="46957" spans="25:27" x14ac:dyDescent="0.2">
      <c r="Y46957" s="396"/>
      <c r="Z46957" s="396"/>
      <c r="AA46957" s="441"/>
    </row>
    <row r="46958" spans="25:27" x14ac:dyDescent="0.2">
      <c r="Y46958" s="396"/>
      <c r="Z46958" s="396"/>
      <c r="AA46958" s="441"/>
    </row>
    <row r="46959" spans="25:27" x14ac:dyDescent="0.2">
      <c r="Y46959" s="396"/>
      <c r="Z46959" s="396"/>
      <c r="AA46959" s="441"/>
    </row>
    <row r="46960" spans="25:27" x14ac:dyDescent="0.2">
      <c r="Y46960" s="396"/>
      <c r="Z46960" s="396"/>
      <c r="AA46960" s="441"/>
    </row>
    <row r="46961" spans="25:27" x14ac:dyDescent="0.2">
      <c r="Y46961" s="396"/>
      <c r="Z46961" s="396"/>
      <c r="AA46961" s="441"/>
    </row>
    <row r="46962" spans="25:27" x14ac:dyDescent="0.2">
      <c r="Y46962" s="396"/>
      <c r="Z46962" s="396"/>
      <c r="AA46962" s="441"/>
    </row>
    <row r="46963" spans="25:27" x14ac:dyDescent="0.2">
      <c r="Y46963" s="396"/>
      <c r="Z46963" s="396"/>
      <c r="AA46963" s="441"/>
    </row>
    <row r="46964" spans="25:27" x14ac:dyDescent="0.2">
      <c r="Y46964" s="396"/>
      <c r="Z46964" s="396"/>
      <c r="AA46964" s="441"/>
    </row>
    <row r="46965" spans="25:27" x14ac:dyDescent="0.2">
      <c r="Y46965" s="396"/>
      <c r="Z46965" s="396"/>
      <c r="AA46965" s="441"/>
    </row>
    <row r="46966" spans="25:27" x14ac:dyDescent="0.2">
      <c r="Y46966" s="396"/>
      <c r="Z46966" s="396"/>
      <c r="AA46966" s="441"/>
    </row>
    <row r="46967" spans="25:27" x14ac:dyDescent="0.2">
      <c r="Y46967" s="396"/>
      <c r="Z46967" s="396"/>
      <c r="AA46967" s="441"/>
    </row>
    <row r="46968" spans="25:27" x14ac:dyDescent="0.2">
      <c r="Y46968" s="396"/>
      <c r="Z46968" s="396"/>
      <c r="AA46968" s="441"/>
    </row>
    <row r="46969" spans="25:27" x14ac:dyDescent="0.2">
      <c r="Y46969" s="396"/>
      <c r="Z46969" s="396"/>
      <c r="AA46969" s="441"/>
    </row>
    <row r="46970" spans="25:27" x14ac:dyDescent="0.2">
      <c r="Y46970" s="396"/>
      <c r="Z46970" s="396"/>
      <c r="AA46970" s="441"/>
    </row>
    <row r="46971" spans="25:27" x14ac:dyDescent="0.2">
      <c r="Y46971" s="396"/>
      <c r="Z46971" s="396"/>
      <c r="AA46971" s="441"/>
    </row>
    <row r="46972" spans="25:27" x14ac:dyDescent="0.2">
      <c r="Y46972" s="396"/>
      <c r="Z46972" s="396"/>
      <c r="AA46972" s="441"/>
    </row>
    <row r="46973" spans="25:27" x14ac:dyDescent="0.2">
      <c r="Y46973" s="396"/>
      <c r="Z46973" s="396"/>
      <c r="AA46973" s="441"/>
    </row>
    <row r="46974" spans="25:27" x14ac:dyDescent="0.2">
      <c r="Y46974" s="396"/>
      <c r="Z46974" s="396"/>
      <c r="AA46974" s="441"/>
    </row>
    <row r="46975" spans="25:27" x14ac:dyDescent="0.2">
      <c r="Y46975" s="396"/>
      <c r="Z46975" s="396"/>
      <c r="AA46975" s="441"/>
    </row>
    <row r="46976" spans="25:27" x14ac:dyDescent="0.2">
      <c r="Y46976" s="396"/>
      <c r="Z46976" s="396"/>
      <c r="AA46976" s="441"/>
    </row>
    <row r="46977" spans="25:27" x14ac:dyDescent="0.2">
      <c r="Y46977" s="396"/>
      <c r="Z46977" s="396"/>
      <c r="AA46977" s="441"/>
    </row>
    <row r="46978" spans="25:27" x14ac:dyDescent="0.2">
      <c r="Y46978" s="396"/>
      <c r="Z46978" s="396"/>
      <c r="AA46978" s="441"/>
    </row>
    <row r="46979" spans="25:27" x14ac:dyDescent="0.2">
      <c r="Y46979" s="396"/>
      <c r="Z46979" s="396"/>
      <c r="AA46979" s="441"/>
    </row>
    <row r="46980" spans="25:27" x14ac:dyDescent="0.2">
      <c r="Y46980" s="396"/>
      <c r="Z46980" s="396"/>
      <c r="AA46980" s="441"/>
    </row>
    <row r="46981" spans="25:27" x14ac:dyDescent="0.2">
      <c r="Y46981" s="396"/>
      <c r="Z46981" s="396"/>
      <c r="AA46981" s="441"/>
    </row>
    <row r="46982" spans="25:27" x14ac:dyDescent="0.2">
      <c r="Y46982" s="396"/>
      <c r="Z46982" s="396"/>
      <c r="AA46982" s="441"/>
    </row>
    <row r="46983" spans="25:27" x14ac:dyDescent="0.2">
      <c r="Y46983" s="396"/>
      <c r="Z46983" s="396"/>
      <c r="AA46983" s="441"/>
    </row>
    <row r="46984" spans="25:27" x14ac:dyDescent="0.2">
      <c r="Y46984" s="396"/>
      <c r="Z46984" s="396"/>
      <c r="AA46984" s="441"/>
    </row>
    <row r="46985" spans="25:27" x14ac:dyDescent="0.2">
      <c r="Y46985" s="396"/>
      <c r="Z46985" s="396"/>
      <c r="AA46985" s="441"/>
    </row>
    <row r="46986" spans="25:27" x14ac:dyDescent="0.2">
      <c r="Y46986" s="396"/>
      <c r="Z46986" s="396"/>
      <c r="AA46986" s="441"/>
    </row>
    <row r="46987" spans="25:27" x14ac:dyDescent="0.2">
      <c r="Y46987" s="396"/>
      <c r="Z46987" s="396"/>
      <c r="AA46987" s="441"/>
    </row>
    <row r="46988" spans="25:27" x14ac:dyDescent="0.2">
      <c r="Y46988" s="396"/>
      <c r="Z46988" s="396"/>
      <c r="AA46988" s="441"/>
    </row>
    <row r="46989" spans="25:27" x14ac:dyDescent="0.2">
      <c r="Y46989" s="396"/>
      <c r="Z46989" s="396"/>
      <c r="AA46989" s="441"/>
    </row>
    <row r="46990" spans="25:27" x14ac:dyDescent="0.2">
      <c r="Y46990" s="396"/>
      <c r="Z46990" s="396"/>
      <c r="AA46990" s="441"/>
    </row>
    <row r="46991" spans="25:27" x14ac:dyDescent="0.2">
      <c r="Y46991" s="396"/>
      <c r="Z46991" s="396"/>
      <c r="AA46991" s="441"/>
    </row>
    <row r="46992" spans="25:27" x14ac:dyDescent="0.2">
      <c r="Y46992" s="396"/>
      <c r="Z46992" s="396"/>
      <c r="AA46992" s="441"/>
    </row>
    <row r="46993" spans="25:27" x14ac:dyDescent="0.2">
      <c r="Y46993" s="396"/>
      <c r="Z46993" s="396"/>
      <c r="AA46993" s="441"/>
    </row>
    <row r="46994" spans="25:27" x14ac:dyDescent="0.2">
      <c r="Y46994" s="396"/>
      <c r="Z46994" s="396"/>
      <c r="AA46994" s="441"/>
    </row>
    <row r="46995" spans="25:27" x14ac:dyDescent="0.2">
      <c r="Y46995" s="396"/>
      <c r="Z46995" s="396"/>
      <c r="AA46995" s="441"/>
    </row>
    <row r="46996" spans="25:27" x14ac:dyDescent="0.2">
      <c r="Y46996" s="396"/>
      <c r="Z46996" s="396"/>
      <c r="AA46996" s="441"/>
    </row>
    <row r="46997" spans="25:27" x14ac:dyDescent="0.2">
      <c r="Y46997" s="396"/>
      <c r="Z46997" s="396"/>
      <c r="AA46997" s="441"/>
    </row>
    <row r="46998" spans="25:27" x14ac:dyDescent="0.2">
      <c r="Y46998" s="396"/>
      <c r="Z46998" s="396"/>
      <c r="AA46998" s="441"/>
    </row>
    <row r="46999" spans="25:27" x14ac:dyDescent="0.2">
      <c r="Y46999" s="396"/>
      <c r="Z46999" s="396"/>
      <c r="AA46999" s="441"/>
    </row>
    <row r="47000" spans="25:27" x14ac:dyDescent="0.2">
      <c r="Y47000" s="396"/>
      <c r="Z47000" s="396"/>
      <c r="AA47000" s="441"/>
    </row>
    <row r="47001" spans="25:27" x14ac:dyDescent="0.2">
      <c r="Y47001" s="396"/>
      <c r="Z47001" s="396"/>
      <c r="AA47001" s="441"/>
    </row>
    <row r="47002" spans="25:27" x14ac:dyDescent="0.2">
      <c r="Y47002" s="396"/>
      <c r="Z47002" s="396"/>
      <c r="AA47002" s="441"/>
    </row>
    <row r="47003" spans="25:27" x14ac:dyDescent="0.2">
      <c r="Y47003" s="396"/>
      <c r="Z47003" s="396"/>
      <c r="AA47003" s="441"/>
    </row>
    <row r="47004" spans="25:27" x14ac:dyDescent="0.2">
      <c r="Y47004" s="396"/>
      <c r="Z47004" s="396"/>
      <c r="AA47004" s="441"/>
    </row>
    <row r="47005" spans="25:27" x14ac:dyDescent="0.2">
      <c r="Y47005" s="396"/>
      <c r="Z47005" s="396"/>
      <c r="AA47005" s="441"/>
    </row>
    <row r="47006" spans="25:27" x14ac:dyDescent="0.2">
      <c r="Y47006" s="396"/>
      <c r="Z47006" s="396"/>
      <c r="AA47006" s="441"/>
    </row>
    <row r="47007" spans="25:27" x14ac:dyDescent="0.2">
      <c r="Y47007" s="396"/>
      <c r="Z47007" s="396"/>
      <c r="AA47007" s="441"/>
    </row>
    <row r="47008" spans="25:27" x14ac:dyDescent="0.2">
      <c r="Y47008" s="396"/>
      <c r="Z47008" s="396"/>
      <c r="AA47008" s="441"/>
    </row>
    <row r="47009" spans="25:27" x14ac:dyDescent="0.2">
      <c r="Y47009" s="396"/>
      <c r="Z47009" s="396"/>
      <c r="AA47009" s="441"/>
    </row>
    <row r="47010" spans="25:27" x14ac:dyDescent="0.2">
      <c r="Y47010" s="396"/>
      <c r="Z47010" s="396"/>
      <c r="AA47010" s="441"/>
    </row>
    <row r="47011" spans="25:27" x14ac:dyDescent="0.2">
      <c r="Y47011" s="396"/>
      <c r="Z47011" s="396"/>
      <c r="AA47011" s="441"/>
    </row>
    <row r="47012" spans="25:27" x14ac:dyDescent="0.2">
      <c r="Y47012" s="396"/>
      <c r="Z47012" s="396"/>
      <c r="AA47012" s="441"/>
    </row>
    <row r="47013" spans="25:27" x14ac:dyDescent="0.2">
      <c r="Y47013" s="396"/>
      <c r="Z47013" s="396"/>
      <c r="AA47013" s="441"/>
    </row>
    <row r="47014" spans="25:27" x14ac:dyDescent="0.2">
      <c r="Y47014" s="396"/>
      <c r="Z47014" s="396"/>
      <c r="AA47014" s="441"/>
    </row>
    <row r="47015" spans="25:27" x14ac:dyDescent="0.2">
      <c r="Y47015" s="396"/>
      <c r="Z47015" s="396"/>
      <c r="AA47015" s="441"/>
    </row>
    <row r="47016" spans="25:27" x14ac:dyDescent="0.2">
      <c r="Y47016" s="396"/>
      <c r="Z47016" s="396"/>
      <c r="AA47016" s="441"/>
    </row>
    <row r="47017" spans="25:27" x14ac:dyDescent="0.2">
      <c r="Y47017" s="396"/>
      <c r="Z47017" s="396"/>
      <c r="AA47017" s="441"/>
    </row>
    <row r="47018" spans="25:27" x14ac:dyDescent="0.2">
      <c r="Y47018" s="396"/>
      <c r="Z47018" s="396"/>
      <c r="AA47018" s="441"/>
    </row>
    <row r="47019" spans="25:27" x14ac:dyDescent="0.2">
      <c r="Y47019" s="396"/>
      <c r="Z47019" s="396"/>
      <c r="AA47019" s="441"/>
    </row>
    <row r="47020" spans="25:27" x14ac:dyDescent="0.2">
      <c r="Y47020" s="396"/>
      <c r="Z47020" s="396"/>
      <c r="AA47020" s="441"/>
    </row>
    <row r="47021" spans="25:27" x14ac:dyDescent="0.2">
      <c r="Y47021" s="396"/>
      <c r="Z47021" s="396"/>
      <c r="AA47021" s="441"/>
    </row>
    <row r="47022" spans="25:27" x14ac:dyDescent="0.2">
      <c r="Y47022" s="396"/>
      <c r="Z47022" s="396"/>
      <c r="AA47022" s="441"/>
    </row>
    <row r="47023" spans="25:27" x14ac:dyDescent="0.2">
      <c r="Y47023" s="396"/>
      <c r="Z47023" s="396"/>
      <c r="AA47023" s="441"/>
    </row>
    <row r="47024" spans="25:27" x14ac:dyDescent="0.2">
      <c r="Y47024" s="396"/>
      <c r="Z47024" s="396"/>
      <c r="AA47024" s="441"/>
    </row>
    <row r="47025" spans="25:27" x14ac:dyDescent="0.2">
      <c r="Y47025" s="396"/>
      <c r="Z47025" s="396"/>
      <c r="AA47025" s="441"/>
    </row>
    <row r="47026" spans="25:27" x14ac:dyDescent="0.2">
      <c r="Y47026" s="396"/>
      <c r="Z47026" s="396"/>
      <c r="AA47026" s="441"/>
    </row>
    <row r="47027" spans="25:27" x14ac:dyDescent="0.2">
      <c r="Y47027" s="396"/>
      <c r="Z47027" s="396"/>
      <c r="AA47027" s="441"/>
    </row>
    <row r="47028" spans="25:27" x14ac:dyDescent="0.2">
      <c r="Y47028" s="396"/>
      <c r="Z47028" s="396"/>
      <c r="AA47028" s="441"/>
    </row>
    <row r="47029" spans="25:27" x14ac:dyDescent="0.2">
      <c r="Y47029" s="396"/>
      <c r="Z47029" s="396"/>
      <c r="AA47029" s="441"/>
    </row>
    <row r="47030" spans="25:27" x14ac:dyDescent="0.2">
      <c r="Y47030" s="396"/>
      <c r="Z47030" s="396"/>
      <c r="AA47030" s="441"/>
    </row>
    <row r="47031" spans="25:27" x14ac:dyDescent="0.2">
      <c r="Y47031" s="396"/>
      <c r="Z47031" s="396"/>
      <c r="AA47031" s="441"/>
    </row>
    <row r="47032" spans="25:27" x14ac:dyDescent="0.2">
      <c r="Y47032" s="396"/>
      <c r="Z47032" s="396"/>
      <c r="AA47032" s="441"/>
    </row>
    <row r="47033" spans="25:27" x14ac:dyDescent="0.2">
      <c r="Y47033" s="396"/>
      <c r="Z47033" s="396"/>
      <c r="AA47033" s="441"/>
    </row>
    <row r="47034" spans="25:27" x14ac:dyDescent="0.2">
      <c r="Y47034" s="396"/>
      <c r="Z47034" s="396"/>
      <c r="AA47034" s="441"/>
    </row>
    <row r="47035" spans="25:27" x14ac:dyDescent="0.2">
      <c r="Y47035" s="396"/>
      <c r="Z47035" s="396"/>
      <c r="AA47035" s="441"/>
    </row>
    <row r="47036" spans="25:27" x14ac:dyDescent="0.2">
      <c r="Y47036" s="396"/>
      <c r="Z47036" s="396"/>
      <c r="AA47036" s="441"/>
    </row>
    <row r="47037" spans="25:27" x14ac:dyDescent="0.2">
      <c r="Y47037" s="396"/>
      <c r="Z47037" s="396"/>
      <c r="AA47037" s="441"/>
    </row>
    <row r="47038" spans="25:27" x14ac:dyDescent="0.2">
      <c r="Y47038" s="396"/>
      <c r="Z47038" s="396"/>
      <c r="AA47038" s="441"/>
    </row>
    <row r="47039" spans="25:27" x14ac:dyDescent="0.2">
      <c r="Y47039" s="396"/>
      <c r="Z47039" s="396"/>
      <c r="AA47039" s="441"/>
    </row>
    <row r="47040" spans="25:27" x14ac:dyDescent="0.2">
      <c r="Y47040" s="396"/>
      <c r="Z47040" s="396"/>
      <c r="AA47040" s="441"/>
    </row>
    <row r="47041" spans="25:27" x14ac:dyDescent="0.2">
      <c r="Y47041" s="396"/>
      <c r="Z47041" s="396"/>
      <c r="AA47041" s="441"/>
    </row>
    <row r="47042" spans="25:27" x14ac:dyDescent="0.2">
      <c r="Y47042" s="396"/>
      <c r="Z47042" s="396"/>
      <c r="AA47042" s="441"/>
    </row>
    <row r="47043" spans="25:27" x14ac:dyDescent="0.2">
      <c r="Y47043" s="396"/>
      <c r="Z47043" s="396"/>
      <c r="AA47043" s="441"/>
    </row>
    <row r="47044" spans="25:27" x14ac:dyDescent="0.2">
      <c r="Y47044" s="396"/>
      <c r="Z47044" s="396"/>
      <c r="AA47044" s="441"/>
    </row>
    <row r="47045" spans="25:27" x14ac:dyDescent="0.2">
      <c r="Y47045" s="396"/>
      <c r="Z47045" s="396"/>
      <c r="AA47045" s="441"/>
    </row>
    <row r="47046" spans="25:27" x14ac:dyDescent="0.2">
      <c r="Y47046" s="396"/>
      <c r="Z47046" s="396"/>
      <c r="AA47046" s="441"/>
    </row>
    <row r="47047" spans="25:27" x14ac:dyDescent="0.2">
      <c r="Y47047" s="396"/>
      <c r="Z47047" s="396"/>
      <c r="AA47047" s="441"/>
    </row>
    <row r="47048" spans="25:27" x14ac:dyDescent="0.2">
      <c r="Y47048" s="396"/>
      <c r="Z47048" s="396"/>
      <c r="AA47048" s="441"/>
    </row>
    <row r="47049" spans="25:27" x14ac:dyDescent="0.2">
      <c r="Y47049" s="396"/>
      <c r="Z47049" s="396"/>
      <c r="AA47049" s="441"/>
    </row>
    <row r="47050" spans="25:27" x14ac:dyDescent="0.2">
      <c r="Y47050" s="396"/>
      <c r="Z47050" s="396"/>
      <c r="AA47050" s="441"/>
    </row>
    <row r="47051" spans="25:27" x14ac:dyDescent="0.2">
      <c r="Y47051" s="396"/>
      <c r="Z47051" s="396"/>
      <c r="AA47051" s="441"/>
    </row>
    <row r="47052" spans="25:27" x14ac:dyDescent="0.2">
      <c r="Y47052" s="396"/>
      <c r="Z47052" s="396"/>
      <c r="AA47052" s="441"/>
    </row>
    <row r="47053" spans="25:27" x14ac:dyDescent="0.2">
      <c r="Y47053" s="396"/>
      <c r="Z47053" s="396"/>
      <c r="AA47053" s="441"/>
    </row>
    <row r="47054" spans="25:27" x14ac:dyDescent="0.2">
      <c r="Y47054" s="396"/>
      <c r="Z47054" s="396"/>
      <c r="AA47054" s="441"/>
    </row>
    <row r="47055" spans="25:27" x14ac:dyDescent="0.2">
      <c r="Y47055" s="396"/>
      <c r="Z47055" s="396"/>
      <c r="AA47055" s="441"/>
    </row>
    <row r="47056" spans="25:27" x14ac:dyDescent="0.2">
      <c r="Y47056" s="396"/>
      <c r="Z47056" s="396"/>
      <c r="AA47056" s="441"/>
    </row>
    <row r="47057" spans="25:27" x14ac:dyDescent="0.2">
      <c r="Y47057" s="396"/>
      <c r="Z47057" s="396"/>
      <c r="AA47057" s="441"/>
    </row>
    <row r="47058" spans="25:27" x14ac:dyDescent="0.2">
      <c r="Y47058" s="396"/>
      <c r="Z47058" s="396"/>
      <c r="AA47058" s="441"/>
    </row>
    <row r="47059" spans="25:27" x14ac:dyDescent="0.2">
      <c r="Y47059" s="396"/>
      <c r="Z47059" s="396"/>
      <c r="AA47059" s="441"/>
    </row>
    <row r="47060" spans="25:27" x14ac:dyDescent="0.2">
      <c r="Y47060" s="396"/>
      <c r="Z47060" s="396"/>
      <c r="AA47060" s="441"/>
    </row>
    <row r="47061" spans="25:27" x14ac:dyDescent="0.2">
      <c r="Y47061" s="396"/>
      <c r="Z47061" s="396"/>
      <c r="AA47061" s="441"/>
    </row>
    <row r="47062" spans="25:27" x14ac:dyDescent="0.2">
      <c r="Y47062" s="396"/>
      <c r="Z47062" s="396"/>
      <c r="AA47062" s="441"/>
    </row>
    <row r="47063" spans="25:27" x14ac:dyDescent="0.2">
      <c r="Y47063" s="396"/>
      <c r="Z47063" s="396"/>
      <c r="AA47063" s="441"/>
    </row>
    <row r="47064" spans="25:27" x14ac:dyDescent="0.2">
      <c r="Y47064" s="396"/>
      <c r="Z47064" s="396"/>
      <c r="AA47064" s="441"/>
    </row>
    <row r="47065" spans="25:27" x14ac:dyDescent="0.2">
      <c r="Y47065" s="396"/>
      <c r="Z47065" s="396"/>
      <c r="AA47065" s="441"/>
    </row>
    <row r="47066" spans="25:27" x14ac:dyDescent="0.2">
      <c r="Y47066" s="396"/>
      <c r="Z47066" s="396"/>
      <c r="AA47066" s="441"/>
    </row>
    <row r="47067" spans="25:27" x14ac:dyDescent="0.2">
      <c r="Y47067" s="396"/>
      <c r="Z47067" s="396"/>
      <c r="AA47067" s="441"/>
    </row>
    <row r="47068" spans="25:27" x14ac:dyDescent="0.2">
      <c r="Y47068" s="396"/>
      <c r="Z47068" s="396"/>
      <c r="AA47068" s="441"/>
    </row>
    <row r="47069" spans="25:27" x14ac:dyDescent="0.2">
      <c r="Y47069" s="396"/>
      <c r="Z47069" s="396"/>
      <c r="AA47069" s="441"/>
    </row>
    <row r="47070" spans="25:27" x14ac:dyDescent="0.2">
      <c r="Y47070" s="396"/>
      <c r="Z47070" s="396"/>
      <c r="AA47070" s="441"/>
    </row>
    <row r="47071" spans="25:27" x14ac:dyDescent="0.2">
      <c r="Y47071" s="396"/>
      <c r="Z47071" s="396"/>
      <c r="AA47071" s="441"/>
    </row>
    <row r="47072" spans="25:27" x14ac:dyDescent="0.2">
      <c r="Y47072" s="396"/>
      <c r="Z47072" s="396"/>
      <c r="AA47072" s="441"/>
    </row>
    <row r="47073" spans="25:27" x14ac:dyDescent="0.2">
      <c r="Y47073" s="396"/>
      <c r="Z47073" s="396"/>
      <c r="AA47073" s="441"/>
    </row>
    <row r="47074" spans="25:27" x14ac:dyDescent="0.2">
      <c r="Y47074" s="396"/>
      <c r="Z47074" s="396"/>
      <c r="AA47074" s="441"/>
    </row>
    <row r="47075" spans="25:27" x14ac:dyDescent="0.2">
      <c r="Y47075" s="396"/>
      <c r="Z47075" s="396"/>
      <c r="AA47075" s="441"/>
    </row>
    <row r="47076" spans="25:27" x14ac:dyDescent="0.2">
      <c r="Y47076" s="396"/>
      <c r="Z47076" s="396"/>
      <c r="AA47076" s="441"/>
    </row>
    <row r="47077" spans="25:27" x14ac:dyDescent="0.2">
      <c r="Y47077" s="396"/>
      <c r="Z47077" s="396"/>
      <c r="AA47077" s="441"/>
    </row>
    <row r="47078" spans="25:27" x14ac:dyDescent="0.2">
      <c r="Y47078" s="396"/>
      <c r="Z47078" s="396"/>
      <c r="AA47078" s="441"/>
    </row>
    <row r="47079" spans="25:27" x14ac:dyDescent="0.2">
      <c r="Y47079" s="396"/>
      <c r="Z47079" s="396"/>
      <c r="AA47079" s="441"/>
    </row>
    <row r="47080" spans="25:27" x14ac:dyDescent="0.2">
      <c r="Y47080" s="396"/>
      <c r="Z47080" s="396"/>
      <c r="AA47080" s="441"/>
    </row>
    <row r="47081" spans="25:27" x14ac:dyDescent="0.2">
      <c r="Y47081" s="396"/>
      <c r="Z47081" s="396"/>
      <c r="AA47081" s="441"/>
    </row>
    <row r="47082" spans="25:27" x14ac:dyDescent="0.2">
      <c r="Y47082" s="396"/>
      <c r="Z47082" s="396"/>
      <c r="AA47082" s="441"/>
    </row>
    <row r="47083" spans="25:27" x14ac:dyDescent="0.2">
      <c r="Y47083" s="396"/>
      <c r="Z47083" s="396"/>
      <c r="AA47083" s="441"/>
    </row>
    <row r="47084" spans="25:27" x14ac:dyDescent="0.2">
      <c r="Y47084" s="396"/>
      <c r="Z47084" s="396"/>
      <c r="AA47084" s="441"/>
    </row>
    <row r="47085" spans="25:27" x14ac:dyDescent="0.2">
      <c r="Y47085" s="396"/>
      <c r="Z47085" s="396"/>
      <c r="AA47085" s="441"/>
    </row>
    <row r="47086" spans="25:27" x14ac:dyDescent="0.2">
      <c r="Y47086" s="396"/>
      <c r="Z47086" s="396"/>
      <c r="AA47086" s="441"/>
    </row>
    <row r="47087" spans="25:27" x14ac:dyDescent="0.2">
      <c r="Y47087" s="396"/>
      <c r="Z47087" s="396"/>
      <c r="AA47087" s="441"/>
    </row>
    <row r="47088" spans="25:27" x14ac:dyDescent="0.2">
      <c r="Y47088" s="396"/>
      <c r="Z47088" s="396"/>
      <c r="AA47088" s="441"/>
    </row>
    <row r="47089" spans="25:27" x14ac:dyDescent="0.2">
      <c r="Y47089" s="396"/>
      <c r="Z47089" s="396"/>
      <c r="AA47089" s="441"/>
    </row>
    <row r="47090" spans="25:27" x14ac:dyDescent="0.2">
      <c r="Y47090" s="396"/>
      <c r="Z47090" s="396"/>
      <c r="AA47090" s="441"/>
    </row>
    <row r="47091" spans="25:27" x14ac:dyDescent="0.2">
      <c r="Y47091" s="396"/>
      <c r="Z47091" s="396"/>
      <c r="AA47091" s="441"/>
    </row>
    <row r="47092" spans="25:27" x14ac:dyDescent="0.2">
      <c r="Y47092" s="396"/>
      <c r="Z47092" s="396"/>
      <c r="AA47092" s="441"/>
    </row>
    <row r="47093" spans="25:27" x14ac:dyDescent="0.2">
      <c r="Y47093" s="396"/>
      <c r="Z47093" s="396"/>
      <c r="AA47093" s="441"/>
    </row>
    <row r="47094" spans="25:27" x14ac:dyDescent="0.2">
      <c r="Y47094" s="396"/>
      <c r="Z47094" s="396"/>
      <c r="AA47094" s="441"/>
    </row>
    <row r="47095" spans="25:27" x14ac:dyDescent="0.2">
      <c r="Y47095" s="396"/>
      <c r="Z47095" s="396"/>
      <c r="AA47095" s="441"/>
    </row>
    <row r="47096" spans="25:27" x14ac:dyDescent="0.2">
      <c r="Y47096" s="396"/>
      <c r="Z47096" s="396"/>
      <c r="AA47096" s="441"/>
    </row>
    <row r="47097" spans="25:27" x14ac:dyDescent="0.2">
      <c r="Y47097" s="396"/>
      <c r="Z47097" s="396"/>
      <c r="AA47097" s="441"/>
    </row>
    <row r="47098" spans="25:27" x14ac:dyDescent="0.2">
      <c r="Y47098" s="396"/>
      <c r="Z47098" s="396"/>
      <c r="AA47098" s="441"/>
    </row>
    <row r="47099" spans="25:27" x14ac:dyDescent="0.2">
      <c r="Y47099" s="396"/>
      <c r="Z47099" s="396"/>
      <c r="AA47099" s="441"/>
    </row>
    <row r="47100" spans="25:27" x14ac:dyDescent="0.2">
      <c r="Y47100" s="396"/>
      <c r="Z47100" s="396"/>
      <c r="AA47100" s="441"/>
    </row>
    <row r="47101" spans="25:27" x14ac:dyDescent="0.2">
      <c r="Y47101" s="396"/>
      <c r="Z47101" s="396"/>
      <c r="AA47101" s="441"/>
    </row>
    <row r="47102" spans="25:27" x14ac:dyDescent="0.2">
      <c r="Y47102" s="396"/>
      <c r="Z47102" s="396"/>
      <c r="AA47102" s="441"/>
    </row>
    <row r="47103" spans="25:27" x14ac:dyDescent="0.2">
      <c r="Y47103" s="396"/>
      <c r="Z47103" s="396"/>
      <c r="AA47103" s="441"/>
    </row>
    <row r="47104" spans="25:27" x14ac:dyDescent="0.2">
      <c r="Y47104" s="396"/>
      <c r="Z47104" s="396"/>
      <c r="AA47104" s="441"/>
    </row>
    <row r="47105" spans="25:27" x14ac:dyDescent="0.2">
      <c r="Y47105" s="396"/>
      <c r="Z47105" s="396"/>
      <c r="AA47105" s="441"/>
    </row>
    <row r="47106" spans="25:27" x14ac:dyDescent="0.2">
      <c r="Y47106" s="396"/>
      <c r="Z47106" s="396"/>
      <c r="AA47106" s="441"/>
    </row>
    <row r="47107" spans="25:27" x14ac:dyDescent="0.2">
      <c r="Y47107" s="396"/>
      <c r="Z47107" s="396"/>
      <c r="AA47107" s="441"/>
    </row>
    <row r="47108" spans="25:27" x14ac:dyDescent="0.2">
      <c r="Y47108" s="396"/>
      <c r="Z47108" s="396"/>
      <c r="AA47108" s="441"/>
    </row>
    <row r="47109" spans="25:27" x14ac:dyDescent="0.2">
      <c r="Y47109" s="396"/>
      <c r="Z47109" s="396"/>
      <c r="AA47109" s="441"/>
    </row>
    <row r="47110" spans="25:27" x14ac:dyDescent="0.2">
      <c r="Y47110" s="396"/>
      <c r="Z47110" s="396"/>
      <c r="AA47110" s="441"/>
    </row>
    <row r="47111" spans="25:27" x14ac:dyDescent="0.2">
      <c r="Y47111" s="396"/>
      <c r="Z47111" s="396"/>
      <c r="AA47111" s="441"/>
    </row>
    <row r="47112" spans="25:27" x14ac:dyDescent="0.2">
      <c r="Y47112" s="396"/>
      <c r="Z47112" s="396"/>
      <c r="AA47112" s="441"/>
    </row>
    <row r="47113" spans="25:27" x14ac:dyDescent="0.2">
      <c r="Y47113" s="396"/>
      <c r="Z47113" s="396"/>
      <c r="AA47113" s="441"/>
    </row>
    <row r="47114" spans="25:27" x14ac:dyDescent="0.2">
      <c r="Y47114" s="396"/>
      <c r="Z47114" s="396"/>
      <c r="AA47114" s="441"/>
    </row>
    <row r="47115" spans="25:27" x14ac:dyDescent="0.2">
      <c r="Y47115" s="396"/>
      <c r="Z47115" s="396"/>
      <c r="AA47115" s="441"/>
    </row>
    <row r="47116" spans="25:27" x14ac:dyDescent="0.2">
      <c r="Y47116" s="396"/>
      <c r="Z47116" s="396"/>
      <c r="AA47116" s="441"/>
    </row>
    <row r="47117" spans="25:27" x14ac:dyDescent="0.2">
      <c r="Y47117" s="396"/>
      <c r="Z47117" s="396"/>
      <c r="AA47117" s="441"/>
    </row>
    <row r="47118" spans="25:27" x14ac:dyDescent="0.2">
      <c r="Y47118" s="396"/>
      <c r="Z47118" s="396"/>
      <c r="AA47118" s="441"/>
    </row>
    <row r="47119" spans="25:27" x14ac:dyDescent="0.2">
      <c r="Y47119" s="396"/>
      <c r="Z47119" s="396"/>
      <c r="AA47119" s="441"/>
    </row>
    <row r="47120" spans="25:27" x14ac:dyDescent="0.2">
      <c r="Y47120" s="396"/>
      <c r="Z47120" s="396"/>
      <c r="AA47120" s="441"/>
    </row>
    <row r="47121" spans="25:27" x14ac:dyDescent="0.2">
      <c r="Y47121" s="396"/>
      <c r="Z47121" s="396"/>
      <c r="AA47121" s="441"/>
    </row>
    <row r="47122" spans="25:27" x14ac:dyDescent="0.2">
      <c r="Y47122" s="396"/>
      <c r="Z47122" s="396"/>
      <c r="AA47122" s="441"/>
    </row>
    <row r="47123" spans="25:27" x14ac:dyDescent="0.2">
      <c r="Y47123" s="396"/>
      <c r="Z47123" s="396"/>
      <c r="AA47123" s="441"/>
    </row>
    <row r="47124" spans="25:27" x14ac:dyDescent="0.2">
      <c r="Y47124" s="396"/>
      <c r="Z47124" s="396"/>
      <c r="AA47124" s="441"/>
    </row>
    <row r="47125" spans="25:27" x14ac:dyDescent="0.2">
      <c r="Y47125" s="396"/>
      <c r="Z47125" s="396"/>
      <c r="AA47125" s="441"/>
    </row>
    <row r="47126" spans="25:27" x14ac:dyDescent="0.2">
      <c r="Y47126" s="396"/>
      <c r="Z47126" s="396"/>
      <c r="AA47126" s="441"/>
    </row>
    <row r="47127" spans="25:27" x14ac:dyDescent="0.2">
      <c r="Y47127" s="396"/>
      <c r="Z47127" s="396"/>
      <c r="AA47127" s="441"/>
    </row>
    <row r="47128" spans="25:27" x14ac:dyDescent="0.2">
      <c r="Y47128" s="396"/>
      <c r="Z47128" s="396"/>
      <c r="AA47128" s="441"/>
    </row>
    <row r="47129" spans="25:27" x14ac:dyDescent="0.2">
      <c r="Y47129" s="396"/>
      <c r="Z47129" s="396"/>
      <c r="AA47129" s="441"/>
    </row>
    <row r="47130" spans="25:27" x14ac:dyDescent="0.2">
      <c r="Y47130" s="396"/>
      <c r="Z47130" s="396"/>
      <c r="AA47130" s="441"/>
    </row>
    <row r="47131" spans="25:27" x14ac:dyDescent="0.2">
      <c r="Y47131" s="396"/>
      <c r="Z47131" s="396"/>
      <c r="AA47131" s="441"/>
    </row>
    <row r="47132" spans="25:27" x14ac:dyDescent="0.2">
      <c r="Y47132" s="396"/>
      <c r="Z47132" s="396"/>
      <c r="AA47132" s="441"/>
    </row>
    <row r="47133" spans="25:27" x14ac:dyDescent="0.2">
      <c r="Y47133" s="396"/>
      <c r="Z47133" s="396"/>
      <c r="AA47133" s="441"/>
    </row>
    <row r="47134" spans="25:27" x14ac:dyDescent="0.2">
      <c r="Y47134" s="396"/>
      <c r="Z47134" s="396"/>
      <c r="AA47134" s="441"/>
    </row>
    <row r="47135" spans="25:27" x14ac:dyDescent="0.2">
      <c r="Y47135" s="396"/>
      <c r="Z47135" s="396"/>
      <c r="AA47135" s="441"/>
    </row>
    <row r="47136" spans="25:27" x14ac:dyDescent="0.2">
      <c r="Y47136" s="396"/>
      <c r="Z47136" s="396"/>
      <c r="AA47136" s="441"/>
    </row>
    <row r="47137" spans="25:27" x14ac:dyDescent="0.2">
      <c r="Y47137" s="396"/>
      <c r="Z47137" s="396"/>
      <c r="AA47137" s="441"/>
    </row>
    <row r="47138" spans="25:27" x14ac:dyDescent="0.2">
      <c r="Y47138" s="396"/>
      <c r="Z47138" s="396"/>
      <c r="AA47138" s="441"/>
    </row>
    <row r="47139" spans="25:27" x14ac:dyDescent="0.2">
      <c r="Y47139" s="396"/>
      <c r="Z47139" s="396"/>
      <c r="AA47139" s="441"/>
    </row>
    <row r="47140" spans="25:27" x14ac:dyDescent="0.2">
      <c r="Y47140" s="396"/>
      <c r="Z47140" s="396"/>
      <c r="AA47140" s="441"/>
    </row>
    <row r="47141" spans="25:27" x14ac:dyDescent="0.2">
      <c r="Y47141" s="396"/>
      <c r="Z47141" s="396"/>
      <c r="AA47141" s="441"/>
    </row>
    <row r="47142" spans="25:27" x14ac:dyDescent="0.2">
      <c r="Y47142" s="396"/>
      <c r="Z47142" s="396"/>
      <c r="AA47142" s="441"/>
    </row>
    <row r="47143" spans="25:27" x14ac:dyDescent="0.2">
      <c r="Y47143" s="396"/>
      <c r="Z47143" s="396"/>
      <c r="AA47143" s="441"/>
    </row>
    <row r="47144" spans="25:27" x14ac:dyDescent="0.2">
      <c r="Y47144" s="396"/>
      <c r="Z47144" s="396"/>
      <c r="AA47144" s="441"/>
    </row>
    <row r="47145" spans="25:27" x14ac:dyDescent="0.2">
      <c r="Y47145" s="396"/>
      <c r="Z47145" s="396"/>
      <c r="AA47145" s="441"/>
    </row>
    <row r="47146" spans="25:27" x14ac:dyDescent="0.2">
      <c r="Y47146" s="396"/>
      <c r="Z47146" s="396"/>
      <c r="AA47146" s="441"/>
    </row>
    <row r="47147" spans="25:27" x14ac:dyDescent="0.2">
      <c r="Y47147" s="396"/>
      <c r="Z47147" s="396"/>
      <c r="AA47147" s="441"/>
    </row>
    <row r="47148" spans="25:27" x14ac:dyDescent="0.2">
      <c r="Y47148" s="396"/>
      <c r="Z47148" s="396"/>
      <c r="AA47148" s="441"/>
    </row>
    <row r="47149" spans="25:27" x14ac:dyDescent="0.2">
      <c r="Y47149" s="396"/>
      <c r="Z47149" s="396"/>
      <c r="AA47149" s="441"/>
    </row>
    <row r="47150" spans="25:27" x14ac:dyDescent="0.2">
      <c r="Y47150" s="396"/>
      <c r="Z47150" s="396"/>
      <c r="AA47150" s="441"/>
    </row>
    <row r="47151" spans="25:27" x14ac:dyDescent="0.2">
      <c r="Y47151" s="396"/>
      <c r="Z47151" s="396"/>
      <c r="AA47151" s="441"/>
    </row>
    <row r="47152" spans="25:27" x14ac:dyDescent="0.2">
      <c r="Y47152" s="396"/>
      <c r="Z47152" s="396"/>
      <c r="AA47152" s="441"/>
    </row>
    <row r="47153" spans="25:27" x14ac:dyDescent="0.2">
      <c r="Y47153" s="396"/>
      <c r="Z47153" s="396"/>
      <c r="AA47153" s="441"/>
    </row>
    <row r="47154" spans="25:27" x14ac:dyDescent="0.2">
      <c r="Y47154" s="396"/>
      <c r="Z47154" s="396"/>
      <c r="AA47154" s="441"/>
    </row>
    <row r="47155" spans="25:27" x14ac:dyDescent="0.2">
      <c r="Y47155" s="396"/>
      <c r="Z47155" s="396"/>
      <c r="AA47155" s="441"/>
    </row>
    <row r="47156" spans="25:27" x14ac:dyDescent="0.2">
      <c r="Y47156" s="396"/>
      <c r="Z47156" s="396"/>
      <c r="AA47156" s="441"/>
    </row>
    <row r="47157" spans="25:27" x14ac:dyDescent="0.2">
      <c r="Y47157" s="396"/>
      <c r="Z47157" s="396"/>
      <c r="AA47157" s="441"/>
    </row>
    <row r="47158" spans="25:27" x14ac:dyDescent="0.2">
      <c r="Y47158" s="396"/>
      <c r="Z47158" s="396"/>
      <c r="AA47158" s="441"/>
    </row>
    <row r="47159" spans="25:27" x14ac:dyDescent="0.2">
      <c r="Y47159" s="396"/>
      <c r="Z47159" s="396"/>
      <c r="AA47159" s="441"/>
    </row>
    <row r="47160" spans="25:27" x14ac:dyDescent="0.2">
      <c r="Y47160" s="396"/>
      <c r="Z47160" s="396"/>
      <c r="AA47160" s="441"/>
    </row>
    <row r="47161" spans="25:27" x14ac:dyDescent="0.2">
      <c r="Y47161" s="396"/>
      <c r="Z47161" s="396"/>
      <c r="AA47161" s="441"/>
    </row>
    <row r="47162" spans="25:27" x14ac:dyDescent="0.2">
      <c r="Y47162" s="396"/>
      <c r="Z47162" s="396"/>
      <c r="AA47162" s="441"/>
    </row>
    <row r="47163" spans="25:27" x14ac:dyDescent="0.2">
      <c r="Y47163" s="396"/>
      <c r="Z47163" s="396"/>
      <c r="AA47163" s="441"/>
    </row>
    <row r="47164" spans="25:27" x14ac:dyDescent="0.2">
      <c r="Y47164" s="396"/>
      <c r="Z47164" s="396"/>
      <c r="AA47164" s="441"/>
    </row>
    <row r="47165" spans="25:27" x14ac:dyDescent="0.2">
      <c r="Y47165" s="396"/>
      <c r="Z47165" s="396"/>
      <c r="AA47165" s="441"/>
    </row>
    <row r="47166" spans="25:27" x14ac:dyDescent="0.2">
      <c r="Y47166" s="396"/>
      <c r="Z47166" s="396"/>
      <c r="AA47166" s="441"/>
    </row>
    <row r="47167" spans="25:27" x14ac:dyDescent="0.2">
      <c r="Y47167" s="396"/>
      <c r="Z47167" s="396"/>
      <c r="AA47167" s="441"/>
    </row>
    <row r="47168" spans="25:27" x14ac:dyDescent="0.2">
      <c r="Y47168" s="396"/>
      <c r="Z47168" s="396"/>
      <c r="AA47168" s="441"/>
    </row>
    <row r="47169" spans="25:27" x14ac:dyDescent="0.2">
      <c r="Y47169" s="396"/>
      <c r="Z47169" s="396"/>
      <c r="AA47169" s="441"/>
    </row>
    <row r="47170" spans="25:27" x14ac:dyDescent="0.2">
      <c r="Y47170" s="396"/>
      <c r="Z47170" s="396"/>
      <c r="AA47170" s="441"/>
    </row>
    <row r="47171" spans="25:27" x14ac:dyDescent="0.2">
      <c r="Y47171" s="396"/>
      <c r="Z47171" s="396"/>
      <c r="AA47171" s="441"/>
    </row>
    <row r="47172" spans="25:27" x14ac:dyDescent="0.2">
      <c r="Y47172" s="396"/>
      <c r="Z47172" s="396"/>
      <c r="AA47172" s="441"/>
    </row>
    <row r="47173" spans="25:27" x14ac:dyDescent="0.2">
      <c r="Y47173" s="396"/>
      <c r="Z47173" s="396"/>
      <c r="AA47173" s="441"/>
    </row>
    <row r="47174" spans="25:27" x14ac:dyDescent="0.2">
      <c r="Y47174" s="396"/>
      <c r="Z47174" s="396"/>
      <c r="AA47174" s="441"/>
    </row>
    <row r="47175" spans="25:27" x14ac:dyDescent="0.2">
      <c r="Y47175" s="396"/>
      <c r="Z47175" s="396"/>
      <c r="AA47175" s="441"/>
    </row>
    <row r="47176" spans="25:27" x14ac:dyDescent="0.2">
      <c r="Y47176" s="396"/>
      <c r="Z47176" s="396"/>
      <c r="AA47176" s="441"/>
    </row>
    <row r="47177" spans="25:27" x14ac:dyDescent="0.2">
      <c r="Y47177" s="396"/>
      <c r="Z47177" s="396"/>
      <c r="AA47177" s="441"/>
    </row>
    <row r="47178" spans="25:27" x14ac:dyDescent="0.2">
      <c r="Y47178" s="396"/>
      <c r="Z47178" s="396"/>
      <c r="AA47178" s="441"/>
    </row>
    <row r="47179" spans="25:27" x14ac:dyDescent="0.2">
      <c r="Y47179" s="396"/>
      <c r="Z47179" s="396"/>
      <c r="AA47179" s="441"/>
    </row>
    <row r="47180" spans="25:27" x14ac:dyDescent="0.2">
      <c r="Y47180" s="396"/>
      <c r="Z47180" s="396"/>
      <c r="AA47180" s="441"/>
    </row>
    <row r="47181" spans="25:27" x14ac:dyDescent="0.2">
      <c r="Y47181" s="396"/>
      <c r="Z47181" s="396"/>
      <c r="AA47181" s="441"/>
    </row>
    <row r="47182" spans="25:27" x14ac:dyDescent="0.2">
      <c r="Y47182" s="396"/>
      <c r="Z47182" s="396"/>
      <c r="AA47182" s="441"/>
    </row>
    <row r="47183" spans="25:27" x14ac:dyDescent="0.2">
      <c r="Y47183" s="396"/>
      <c r="Z47183" s="396"/>
      <c r="AA47183" s="441"/>
    </row>
    <row r="47184" spans="25:27" x14ac:dyDescent="0.2">
      <c r="Y47184" s="396"/>
      <c r="Z47184" s="396"/>
      <c r="AA47184" s="441"/>
    </row>
    <row r="47185" spans="25:27" x14ac:dyDescent="0.2">
      <c r="Y47185" s="396"/>
      <c r="Z47185" s="396"/>
      <c r="AA47185" s="441"/>
    </row>
    <row r="47186" spans="25:27" x14ac:dyDescent="0.2">
      <c r="Y47186" s="396"/>
      <c r="Z47186" s="396"/>
      <c r="AA47186" s="441"/>
    </row>
    <row r="47187" spans="25:27" x14ac:dyDescent="0.2">
      <c r="Y47187" s="396"/>
      <c r="Z47187" s="396"/>
      <c r="AA47187" s="441"/>
    </row>
    <row r="47188" spans="25:27" x14ac:dyDescent="0.2">
      <c r="Y47188" s="396"/>
      <c r="Z47188" s="396"/>
      <c r="AA47188" s="441"/>
    </row>
    <row r="47189" spans="25:27" x14ac:dyDescent="0.2">
      <c r="Y47189" s="396"/>
      <c r="Z47189" s="396"/>
      <c r="AA47189" s="441"/>
    </row>
    <row r="47190" spans="25:27" x14ac:dyDescent="0.2">
      <c r="Y47190" s="396"/>
      <c r="Z47190" s="396"/>
      <c r="AA47190" s="441"/>
    </row>
    <row r="47191" spans="25:27" x14ac:dyDescent="0.2">
      <c r="Y47191" s="396"/>
      <c r="Z47191" s="396"/>
      <c r="AA47191" s="441"/>
    </row>
    <row r="47192" spans="25:27" x14ac:dyDescent="0.2">
      <c r="Y47192" s="396"/>
      <c r="Z47192" s="396"/>
      <c r="AA47192" s="441"/>
    </row>
    <row r="47193" spans="25:27" x14ac:dyDescent="0.2">
      <c r="Y47193" s="396"/>
      <c r="Z47193" s="396"/>
      <c r="AA47193" s="441"/>
    </row>
    <row r="47194" spans="25:27" x14ac:dyDescent="0.2">
      <c r="Y47194" s="396"/>
      <c r="Z47194" s="396"/>
      <c r="AA47194" s="441"/>
    </row>
    <row r="47195" spans="25:27" x14ac:dyDescent="0.2">
      <c r="Y47195" s="396"/>
      <c r="Z47195" s="396"/>
      <c r="AA47195" s="441"/>
    </row>
    <row r="47196" spans="25:27" x14ac:dyDescent="0.2">
      <c r="Y47196" s="396"/>
      <c r="Z47196" s="396"/>
      <c r="AA47196" s="441"/>
    </row>
    <row r="47197" spans="25:27" x14ac:dyDescent="0.2">
      <c r="Y47197" s="396"/>
      <c r="Z47197" s="396"/>
      <c r="AA47197" s="441"/>
    </row>
    <row r="47198" spans="25:27" x14ac:dyDescent="0.2">
      <c r="Y47198" s="396"/>
      <c r="Z47198" s="396"/>
      <c r="AA47198" s="441"/>
    </row>
    <row r="47199" spans="25:27" x14ac:dyDescent="0.2">
      <c r="Y47199" s="396"/>
      <c r="Z47199" s="396"/>
      <c r="AA47199" s="441"/>
    </row>
    <row r="47200" spans="25:27" x14ac:dyDescent="0.2">
      <c r="Y47200" s="396"/>
      <c r="Z47200" s="396"/>
      <c r="AA47200" s="441"/>
    </row>
    <row r="47201" spans="25:27" x14ac:dyDescent="0.2">
      <c r="Y47201" s="396"/>
      <c r="Z47201" s="396"/>
      <c r="AA47201" s="441"/>
    </row>
    <row r="47202" spans="25:27" x14ac:dyDescent="0.2">
      <c r="Y47202" s="396"/>
      <c r="Z47202" s="396"/>
      <c r="AA47202" s="441"/>
    </row>
    <row r="47203" spans="25:27" x14ac:dyDescent="0.2">
      <c r="Y47203" s="396"/>
      <c r="Z47203" s="396"/>
      <c r="AA47203" s="441"/>
    </row>
    <row r="47204" spans="25:27" x14ac:dyDescent="0.2">
      <c r="Y47204" s="396"/>
      <c r="Z47204" s="396"/>
      <c r="AA47204" s="441"/>
    </row>
    <row r="47205" spans="25:27" x14ac:dyDescent="0.2">
      <c r="Y47205" s="396"/>
      <c r="Z47205" s="396"/>
      <c r="AA47205" s="441"/>
    </row>
    <row r="47206" spans="25:27" x14ac:dyDescent="0.2">
      <c r="Y47206" s="396"/>
      <c r="Z47206" s="396"/>
      <c r="AA47206" s="441"/>
    </row>
    <row r="47207" spans="25:27" x14ac:dyDescent="0.2">
      <c r="Y47207" s="396"/>
      <c r="Z47207" s="396"/>
      <c r="AA47207" s="441"/>
    </row>
    <row r="47208" spans="25:27" x14ac:dyDescent="0.2">
      <c r="Y47208" s="396"/>
      <c r="Z47208" s="396"/>
      <c r="AA47208" s="441"/>
    </row>
    <row r="47209" spans="25:27" x14ac:dyDescent="0.2">
      <c r="Y47209" s="396"/>
      <c r="Z47209" s="396"/>
      <c r="AA47209" s="441"/>
    </row>
    <row r="47210" spans="25:27" x14ac:dyDescent="0.2">
      <c r="Y47210" s="396"/>
      <c r="Z47210" s="396"/>
      <c r="AA47210" s="441"/>
    </row>
    <row r="47211" spans="25:27" x14ac:dyDescent="0.2">
      <c r="Y47211" s="396"/>
      <c r="Z47211" s="396"/>
      <c r="AA47211" s="441"/>
    </row>
    <row r="47212" spans="25:27" x14ac:dyDescent="0.2">
      <c r="Y47212" s="396"/>
      <c r="Z47212" s="396"/>
      <c r="AA47212" s="441"/>
    </row>
    <row r="47213" spans="25:27" x14ac:dyDescent="0.2">
      <c r="Y47213" s="396"/>
      <c r="Z47213" s="396"/>
      <c r="AA47213" s="441"/>
    </row>
    <row r="47214" spans="25:27" x14ac:dyDescent="0.2">
      <c r="Y47214" s="396"/>
      <c r="Z47214" s="396"/>
      <c r="AA47214" s="441"/>
    </row>
    <row r="47215" spans="25:27" x14ac:dyDescent="0.2">
      <c r="Y47215" s="396"/>
      <c r="Z47215" s="396"/>
      <c r="AA47215" s="441"/>
    </row>
    <row r="47216" spans="25:27" x14ac:dyDescent="0.2">
      <c r="Y47216" s="396"/>
      <c r="Z47216" s="396"/>
      <c r="AA47216" s="441"/>
    </row>
    <row r="47217" spans="25:27" x14ac:dyDescent="0.2">
      <c r="Y47217" s="396"/>
      <c r="Z47217" s="396"/>
      <c r="AA47217" s="441"/>
    </row>
    <row r="47218" spans="25:27" x14ac:dyDescent="0.2">
      <c r="Y47218" s="396"/>
      <c r="Z47218" s="396"/>
      <c r="AA47218" s="441"/>
    </row>
    <row r="47219" spans="25:27" x14ac:dyDescent="0.2">
      <c r="Y47219" s="396"/>
      <c r="Z47219" s="396"/>
      <c r="AA47219" s="441"/>
    </row>
    <row r="47220" spans="25:27" x14ac:dyDescent="0.2">
      <c r="Y47220" s="396"/>
      <c r="Z47220" s="396"/>
      <c r="AA47220" s="441"/>
    </row>
    <row r="47221" spans="25:27" x14ac:dyDescent="0.2">
      <c r="Y47221" s="396"/>
      <c r="Z47221" s="396"/>
      <c r="AA47221" s="441"/>
    </row>
    <row r="47222" spans="25:27" x14ac:dyDescent="0.2">
      <c r="Y47222" s="396"/>
      <c r="Z47222" s="396"/>
      <c r="AA47222" s="441"/>
    </row>
    <row r="47223" spans="25:27" x14ac:dyDescent="0.2">
      <c r="Y47223" s="396"/>
      <c r="Z47223" s="396"/>
      <c r="AA47223" s="441"/>
    </row>
    <row r="47224" spans="25:27" x14ac:dyDescent="0.2">
      <c r="Y47224" s="396"/>
      <c r="Z47224" s="396"/>
      <c r="AA47224" s="441"/>
    </row>
    <row r="47225" spans="25:27" x14ac:dyDescent="0.2">
      <c r="Y47225" s="396"/>
      <c r="Z47225" s="396"/>
      <c r="AA47225" s="441"/>
    </row>
    <row r="47226" spans="25:27" x14ac:dyDescent="0.2">
      <c r="Y47226" s="396"/>
      <c r="Z47226" s="396"/>
      <c r="AA47226" s="441"/>
    </row>
    <row r="47227" spans="25:27" x14ac:dyDescent="0.2">
      <c r="Y47227" s="396"/>
      <c r="Z47227" s="396"/>
      <c r="AA47227" s="441"/>
    </row>
    <row r="47228" spans="25:27" x14ac:dyDescent="0.2">
      <c r="Y47228" s="396"/>
      <c r="Z47228" s="396"/>
      <c r="AA47228" s="441"/>
    </row>
    <row r="47229" spans="25:27" x14ac:dyDescent="0.2">
      <c r="Y47229" s="396"/>
      <c r="Z47229" s="396"/>
      <c r="AA47229" s="441"/>
    </row>
    <row r="47230" spans="25:27" x14ac:dyDescent="0.2">
      <c r="Y47230" s="396"/>
      <c r="Z47230" s="396"/>
      <c r="AA47230" s="441"/>
    </row>
    <row r="47231" spans="25:27" x14ac:dyDescent="0.2">
      <c r="Y47231" s="396"/>
      <c r="Z47231" s="396"/>
      <c r="AA47231" s="441"/>
    </row>
    <row r="47232" spans="25:27" x14ac:dyDescent="0.2">
      <c r="Y47232" s="396"/>
      <c r="Z47232" s="396"/>
      <c r="AA47232" s="441"/>
    </row>
    <row r="47233" spans="25:27" x14ac:dyDescent="0.2">
      <c r="Y47233" s="396"/>
      <c r="Z47233" s="396"/>
      <c r="AA47233" s="441"/>
    </row>
    <row r="47234" spans="25:27" x14ac:dyDescent="0.2">
      <c r="Y47234" s="396"/>
      <c r="Z47234" s="396"/>
      <c r="AA47234" s="441"/>
    </row>
    <row r="47235" spans="25:27" x14ac:dyDescent="0.2">
      <c r="Y47235" s="396"/>
      <c r="Z47235" s="396"/>
      <c r="AA47235" s="441"/>
    </row>
    <row r="47236" spans="25:27" x14ac:dyDescent="0.2">
      <c r="Y47236" s="396"/>
      <c r="Z47236" s="396"/>
      <c r="AA47236" s="441"/>
    </row>
    <row r="47237" spans="25:27" x14ac:dyDescent="0.2">
      <c r="Y47237" s="396"/>
      <c r="Z47237" s="396"/>
      <c r="AA47237" s="441"/>
    </row>
    <row r="47238" spans="25:27" x14ac:dyDescent="0.2">
      <c r="Y47238" s="396"/>
      <c r="Z47238" s="396"/>
      <c r="AA47238" s="441"/>
    </row>
    <row r="47239" spans="25:27" x14ac:dyDescent="0.2">
      <c r="Y47239" s="396"/>
      <c r="Z47239" s="396"/>
      <c r="AA47239" s="441"/>
    </row>
    <row r="47240" spans="25:27" x14ac:dyDescent="0.2">
      <c r="Y47240" s="396"/>
      <c r="Z47240" s="396"/>
      <c r="AA47240" s="441"/>
    </row>
    <row r="47241" spans="25:27" x14ac:dyDescent="0.2">
      <c r="Y47241" s="396"/>
      <c r="Z47241" s="396"/>
      <c r="AA47241" s="441"/>
    </row>
    <row r="47242" spans="25:27" x14ac:dyDescent="0.2">
      <c r="Y47242" s="396"/>
      <c r="Z47242" s="396"/>
      <c r="AA47242" s="441"/>
    </row>
    <row r="47243" spans="25:27" x14ac:dyDescent="0.2">
      <c r="Y47243" s="396"/>
      <c r="Z47243" s="396"/>
      <c r="AA47243" s="441"/>
    </row>
    <row r="47244" spans="25:27" x14ac:dyDescent="0.2">
      <c r="Y47244" s="396"/>
      <c r="Z47244" s="396"/>
      <c r="AA47244" s="441"/>
    </row>
    <row r="47245" spans="25:27" x14ac:dyDescent="0.2">
      <c r="Y47245" s="396"/>
      <c r="Z47245" s="396"/>
      <c r="AA47245" s="441"/>
    </row>
    <row r="47246" spans="25:27" x14ac:dyDescent="0.2">
      <c r="Y47246" s="396"/>
      <c r="Z47246" s="396"/>
      <c r="AA47246" s="441"/>
    </row>
    <row r="47247" spans="25:27" x14ac:dyDescent="0.2">
      <c r="Y47247" s="396"/>
      <c r="Z47247" s="396"/>
      <c r="AA47247" s="441"/>
    </row>
    <row r="47248" spans="25:27" x14ac:dyDescent="0.2">
      <c r="Y47248" s="396"/>
      <c r="Z47248" s="396"/>
      <c r="AA47248" s="441"/>
    </row>
    <row r="47249" spans="25:27" x14ac:dyDescent="0.2">
      <c r="Y47249" s="396"/>
      <c r="Z47249" s="396"/>
      <c r="AA47249" s="441"/>
    </row>
    <row r="47250" spans="25:27" x14ac:dyDescent="0.2">
      <c r="Y47250" s="396"/>
      <c r="Z47250" s="396"/>
      <c r="AA47250" s="441"/>
    </row>
    <row r="47251" spans="25:27" x14ac:dyDescent="0.2">
      <c r="Y47251" s="396"/>
      <c r="Z47251" s="396"/>
      <c r="AA47251" s="441"/>
    </row>
    <row r="47252" spans="25:27" x14ac:dyDescent="0.2">
      <c r="Y47252" s="396"/>
      <c r="Z47252" s="396"/>
      <c r="AA47252" s="441"/>
    </row>
    <row r="47253" spans="25:27" x14ac:dyDescent="0.2">
      <c r="Y47253" s="396"/>
      <c r="Z47253" s="396"/>
      <c r="AA47253" s="441"/>
    </row>
    <row r="47254" spans="25:27" x14ac:dyDescent="0.2">
      <c r="Y47254" s="396"/>
      <c r="Z47254" s="396"/>
      <c r="AA47254" s="441"/>
    </row>
    <row r="47255" spans="25:27" x14ac:dyDescent="0.2">
      <c r="Y47255" s="396"/>
      <c r="Z47255" s="396"/>
      <c r="AA47255" s="441"/>
    </row>
    <row r="47256" spans="25:27" x14ac:dyDescent="0.2">
      <c r="Y47256" s="396"/>
      <c r="Z47256" s="396"/>
      <c r="AA47256" s="441"/>
    </row>
    <row r="47257" spans="25:27" x14ac:dyDescent="0.2">
      <c r="Y47257" s="396"/>
      <c r="Z47257" s="396"/>
      <c r="AA47257" s="441"/>
    </row>
    <row r="47258" spans="25:27" x14ac:dyDescent="0.2">
      <c r="Y47258" s="396"/>
      <c r="Z47258" s="396"/>
      <c r="AA47258" s="441"/>
    </row>
    <row r="47259" spans="25:27" x14ac:dyDescent="0.2">
      <c r="Y47259" s="396"/>
      <c r="Z47259" s="396"/>
      <c r="AA47259" s="441"/>
    </row>
    <row r="47260" spans="25:27" x14ac:dyDescent="0.2">
      <c r="Y47260" s="396"/>
      <c r="Z47260" s="396"/>
      <c r="AA47260" s="441"/>
    </row>
    <row r="47261" spans="25:27" x14ac:dyDescent="0.2">
      <c r="Y47261" s="396"/>
      <c r="Z47261" s="396"/>
      <c r="AA47261" s="441"/>
    </row>
    <row r="47262" spans="25:27" x14ac:dyDescent="0.2">
      <c r="Y47262" s="396"/>
      <c r="Z47262" s="396"/>
      <c r="AA47262" s="441"/>
    </row>
    <row r="47263" spans="25:27" x14ac:dyDescent="0.2">
      <c r="Y47263" s="396"/>
      <c r="Z47263" s="396"/>
      <c r="AA47263" s="441"/>
    </row>
    <row r="47264" spans="25:27" x14ac:dyDescent="0.2">
      <c r="Y47264" s="396"/>
      <c r="Z47264" s="396"/>
      <c r="AA47264" s="441"/>
    </row>
    <row r="47265" spans="25:27" x14ac:dyDescent="0.2">
      <c r="Y47265" s="396"/>
      <c r="Z47265" s="396"/>
      <c r="AA47265" s="441"/>
    </row>
    <row r="47266" spans="25:27" x14ac:dyDescent="0.2">
      <c r="Y47266" s="396"/>
      <c r="Z47266" s="396"/>
      <c r="AA47266" s="441"/>
    </row>
    <row r="47267" spans="25:27" x14ac:dyDescent="0.2">
      <c r="Y47267" s="396"/>
      <c r="Z47267" s="396"/>
      <c r="AA47267" s="441"/>
    </row>
    <row r="47268" spans="25:27" x14ac:dyDescent="0.2">
      <c r="Y47268" s="396"/>
      <c r="Z47268" s="396"/>
      <c r="AA47268" s="441"/>
    </row>
    <row r="47269" spans="25:27" x14ac:dyDescent="0.2">
      <c r="Y47269" s="396"/>
      <c r="Z47269" s="396"/>
      <c r="AA47269" s="441"/>
    </row>
    <row r="47270" spans="25:27" x14ac:dyDescent="0.2">
      <c r="Y47270" s="396"/>
      <c r="Z47270" s="396"/>
      <c r="AA47270" s="441"/>
    </row>
    <row r="47271" spans="25:27" x14ac:dyDescent="0.2">
      <c r="Y47271" s="396"/>
      <c r="Z47271" s="396"/>
      <c r="AA47271" s="441"/>
    </row>
    <row r="47272" spans="25:27" x14ac:dyDescent="0.2">
      <c r="Y47272" s="396"/>
      <c r="Z47272" s="396"/>
      <c r="AA47272" s="441"/>
    </row>
    <row r="47273" spans="25:27" x14ac:dyDescent="0.2">
      <c r="Y47273" s="396"/>
      <c r="Z47273" s="396"/>
      <c r="AA47273" s="441"/>
    </row>
    <row r="47274" spans="25:27" x14ac:dyDescent="0.2">
      <c r="Y47274" s="396"/>
      <c r="Z47274" s="396"/>
      <c r="AA47274" s="441"/>
    </row>
    <row r="47275" spans="25:27" x14ac:dyDescent="0.2">
      <c r="Y47275" s="396"/>
      <c r="Z47275" s="396"/>
      <c r="AA47275" s="441"/>
    </row>
    <row r="47276" spans="25:27" x14ac:dyDescent="0.2">
      <c r="Y47276" s="396"/>
      <c r="Z47276" s="396"/>
      <c r="AA47276" s="441"/>
    </row>
    <row r="47277" spans="25:27" x14ac:dyDescent="0.2">
      <c r="Y47277" s="396"/>
      <c r="Z47277" s="396"/>
      <c r="AA47277" s="441"/>
    </row>
    <row r="47278" spans="25:27" x14ac:dyDescent="0.2">
      <c r="Y47278" s="396"/>
      <c r="Z47278" s="396"/>
      <c r="AA47278" s="441"/>
    </row>
    <row r="47279" spans="25:27" x14ac:dyDescent="0.2">
      <c r="Y47279" s="396"/>
      <c r="Z47279" s="396"/>
      <c r="AA47279" s="441"/>
    </row>
    <row r="47280" spans="25:27" x14ac:dyDescent="0.2">
      <c r="Y47280" s="396"/>
      <c r="Z47280" s="396"/>
      <c r="AA47280" s="441"/>
    </row>
    <row r="47281" spans="25:27" x14ac:dyDescent="0.2">
      <c r="Y47281" s="396"/>
      <c r="Z47281" s="396"/>
      <c r="AA47281" s="441"/>
    </row>
    <row r="47282" spans="25:27" x14ac:dyDescent="0.2">
      <c r="Y47282" s="396"/>
      <c r="Z47282" s="396"/>
      <c r="AA47282" s="441"/>
    </row>
    <row r="47283" spans="25:27" x14ac:dyDescent="0.2">
      <c r="Y47283" s="396"/>
      <c r="Z47283" s="396"/>
      <c r="AA47283" s="441"/>
    </row>
    <row r="47284" spans="25:27" x14ac:dyDescent="0.2">
      <c r="Y47284" s="396"/>
      <c r="Z47284" s="396"/>
      <c r="AA47284" s="441"/>
    </row>
    <row r="47285" spans="25:27" x14ac:dyDescent="0.2">
      <c r="Y47285" s="396"/>
      <c r="Z47285" s="396"/>
      <c r="AA47285" s="441"/>
    </row>
    <row r="47286" spans="25:27" x14ac:dyDescent="0.2">
      <c r="Y47286" s="396"/>
      <c r="Z47286" s="396"/>
      <c r="AA47286" s="441"/>
    </row>
    <row r="47287" spans="25:27" x14ac:dyDescent="0.2">
      <c r="Y47287" s="396"/>
      <c r="Z47287" s="396"/>
      <c r="AA47287" s="441"/>
    </row>
    <row r="47288" spans="25:27" x14ac:dyDescent="0.2">
      <c r="Y47288" s="396"/>
      <c r="Z47288" s="396"/>
      <c r="AA47288" s="441"/>
    </row>
    <row r="47289" spans="25:27" x14ac:dyDescent="0.2">
      <c r="Y47289" s="396"/>
      <c r="Z47289" s="396"/>
      <c r="AA47289" s="441"/>
    </row>
    <row r="47290" spans="25:27" x14ac:dyDescent="0.2">
      <c r="Y47290" s="396"/>
      <c r="Z47290" s="396"/>
      <c r="AA47290" s="441"/>
    </row>
    <row r="47291" spans="25:27" x14ac:dyDescent="0.2">
      <c r="Y47291" s="396"/>
      <c r="Z47291" s="396"/>
      <c r="AA47291" s="441"/>
    </row>
    <row r="47292" spans="25:27" x14ac:dyDescent="0.2">
      <c r="Y47292" s="396"/>
      <c r="Z47292" s="396"/>
      <c r="AA47292" s="441"/>
    </row>
    <row r="47293" spans="25:27" x14ac:dyDescent="0.2">
      <c r="Y47293" s="396"/>
      <c r="Z47293" s="396"/>
      <c r="AA47293" s="441"/>
    </row>
    <row r="47294" spans="25:27" x14ac:dyDescent="0.2">
      <c r="Y47294" s="396"/>
      <c r="Z47294" s="396"/>
      <c r="AA47294" s="441"/>
    </row>
    <row r="47295" spans="25:27" x14ac:dyDescent="0.2">
      <c r="Y47295" s="396"/>
      <c r="Z47295" s="396"/>
      <c r="AA47295" s="441"/>
    </row>
    <row r="47296" spans="25:27" x14ac:dyDescent="0.2">
      <c r="Y47296" s="396"/>
      <c r="Z47296" s="396"/>
      <c r="AA47296" s="441"/>
    </row>
    <row r="47297" spans="25:27" x14ac:dyDescent="0.2">
      <c r="Y47297" s="396"/>
      <c r="Z47297" s="396"/>
      <c r="AA47297" s="441"/>
    </row>
    <row r="47298" spans="25:27" x14ac:dyDescent="0.2">
      <c r="Y47298" s="396"/>
      <c r="Z47298" s="396"/>
      <c r="AA47298" s="441"/>
    </row>
    <row r="47299" spans="25:27" x14ac:dyDescent="0.2">
      <c r="Y47299" s="396"/>
      <c r="Z47299" s="396"/>
      <c r="AA47299" s="441"/>
    </row>
    <row r="47300" spans="25:27" x14ac:dyDescent="0.2">
      <c r="Y47300" s="396"/>
      <c r="Z47300" s="396"/>
      <c r="AA47300" s="441"/>
    </row>
    <row r="47301" spans="25:27" x14ac:dyDescent="0.2">
      <c r="Y47301" s="396"/>
      <c r="Z47301" s="396"/>
      <c r="AA47301" s="441"/>
    </row>
    <row r="47302" spans="25:27" x14ac:dyDescent="0.2">
      <c r="Y47302" s="396"/>
      <c r="Z47302" s="396"/>
      <c r="AA47302" s="441"/>
    </row>
    <row r="47303" spans="25:27" x14ac:dyDescent="0.2">
      <c r="Y47303" s="396"/>
      <c r="Z47303" s="396"/>
      <c r="AA47303" s="441"/>
    </row>
    <row r="47304" spans="25:27" x14ac:dyDescent="0.2">
      <c r="Y47304" s="396"/>
      <c r="Z47304" s="396"/>
      <c r="AA47304" s="441"/>
    </row>
    <row r="47305" spans="25:27" x14ac:dyDescent="0.2">
      <c r="Y47305" s="396"/>
      <c r="Z47305" s="396"/>
      <c r="AA47305" s="441"/>
    </row>
    <row r="47306" spans="25:27" x14ac:dyDescent="0.2">
      <c r="Y47306" s="396"/>
      <c r="Z47306" s="396"/>
      <c r="AA47306" s="441"/>
    </row>
    <row r="47307" spans="25:27" x14ac:dyDescent="0.2">
      <c r="Y47307" s="396"/>
      <c r="Z47307" s="396"/>
      <c r="AA47307" s="441"/>
    </row>
    <row r="47308" spans="25:27" x14ac:dyDescent="0.2">
      <c r="Y47308" s="396"/>
      <c r="Z47308" s="396"/>
      <c r="AA47308" s="441"/>
    </row>
    <row r="47309" spans="25:27" x14ac:dyDescent="0.2">
      <c r="Y47309" s="396"/>
      <c r="Z47309" s="396"/>
      <c r="AA47309" s="441"/>
    </row>
    <row r="47310" spans="25:27" x14ac:dyDescent="0.2">
      <c r="Y47310" s="396"/>
      <c r="Z47310" s="396"/>
      <c r="AA47310" s="441"/>
    </row>
    <row r="47311" spans="25:27" x14ac:dyDescent="0.2">
      <c r="Y47311" s="396"/>
      <c r="Z47311" s="396"/>
      <c r="AA47311" s="441"/>
    </row>
    <row r="47312" spans="25:27" x14ac:dyDescent="0.2">
      <c r="Y47312" s="396"/>
      <c r="Z47312" s="396"/>
      <c r="AA47312" s="441"/>
    </row>
    <row r="47313" spans="25:27" x14ac:dyDescent="0.2">
      <c r="Y47313" s="396"/>
      <c r="Z47313" s="396"/>
      <c r="AA47313" s="441"/>
    </row>
    <row r="47314" spans="25:27" x14ac:dyDescent="0.2">
      <c r="Y47314" s="396"/>
      <c r="Z47314" s="396"/>
      <c r="AA47314" s="441"/>
    </row>
    <row r="47315" spans="25:27" x14ac:dyDescent="0.2">
      <c r="Y47315" s="396"/>
      <c r="Z47315" s="396"/>
      <c r="AA47315" s="441"/>
    </row>
    <row r="47316" spans="25:27" x14ac:dyDescent="0.2">
      <c r="Y47316" s="396"/>
      <c r="Z47316" s="396"/>
      <c r="AA47316" s="441"/>
    </row>
    <row r="47317" spans="25:27" x14ac:dyDescent="0.2">
      <c r="Y47317" s="396"/>
      <c r="Z47317" s="396"/>
      <c r="AA47317" s="441"/>
    </row>
    <row r="47318" spans="25:27" x14ac:dyDescent="0.2">
      <c r="Y47318" s="396"/>
      <c r="Z47318" s="396"/>
      <c r="AA47318" s="441"/>
    </row>
    <row r="47319" spans="25:27" x14ac:dyDescent="0.2">
      <c r="Y47319" s="396"/>
      <c r="Z47319" s="396"/>
      <c r="AA47319" s="441"/>
    </row>
    <row r="47320" spans="25:27" x14ac:dyDescent="0.2">
      <c r="Y47320" s="396"/>
      <c r="Z47320" s="396"/>
      <c r="AA47320" s="441"/>
    </row>
    <row r="47321" spans="25:27" x14ac:dyDescent="0.2">
      <c r="Y47321" s="396"/>
      <c r="Z47321" s="396"/>
      <c r="AA47321" s="441"/>
    </row>
    <row r="47322" spans="25:27" x14ac:dyDescent="0.2">
      <c r="Y47322" s="396"/>
      <c r="Z47322" s="396"/>
      <c r="AA47322" s="441"/>
    </row>
    <row r="47323" spans="25:27" x14ac:dyDescent="0.2">
      <c r="Y47323" s="396"/>
      <c r="Z47323" s="396"/>
      <c r="AA47323" s="441"/>
    </row>
    <row r="47324" spans="25:27" x14ac:dyDescent="0.2">
      <c r="Y47324" s="396"/>
      <c r="Z47324" s="396"/>
      <c r="AA47324" s="441"/>
    </row>
    <row r="47325" spans="25:27" x14ac:dyDescent="0.2">
      <c r="Y47325" s="396"/>
      <c r="Z47325" s="396"/>
      <c r="AA47325" s="441"/>
    </row>
    <row r="47326" spans="25:27" x14ac:dyDescent="0.2">
      <c r="Y47326" s="396"/>
      <c r="Z47326" s="396"/>
      <c r="AA47326" s="441"/>
    </row>
    <row r="47327" spans="25:27" x14ac:dyDescent="0.2">
      <c r="Y47327" s="396"/>
      <c r="Z47327" s="396"/>
      <c r="AA47327" s="441"/>
    </row>
    <row r="47328" spans="25:27" x14ac:dyDescent="0.2">
      <c r="Y47328" s="396"/>
      <c r="Z47328" s="396"/>
      <c r="AA47328" s="441"/>
    </row>
    <row r="47329" spans="25:27" x14ac:dyDescent="0.2">
      <c r="Y47329" s="396"/>
      <c r="Z47329" s="396"/>
      <c r="AA47329" s="441"/>
    </row>
    <row r="47330" spans="25:27" x14ac:dyDescent="0.2">
      <c r="Y47330" s="396"/>
      <c r="Z47330" s="396"/>
      <c r="AA47330" s="441"/>
    </row>
    <row r="47331" spans="25:27" x14ac:dyDescent="0.2">
      <c r="Y47331" s="396"/>
      <c r="Z47331" s="396"/>
      <c r="AA47331" s="441"/>
    </row>
    <row r="47332" spans="25:27" x14ac:dyDescent="0.2">
      <c r="Y47332" s="396"/>
      <c r="Z47332" s="396"/>
      <c r="AA47332" s="441"/>
    </row>
    <row r="47333" spans="25:27" x14ac:dyDescent="0.2">
      <c r="Y47333" s="396"/>
      <c r="Z47333" s="396"/>
      <c r="AA47333" s="441"/>
    </row>
    <row r="47334" spans="25:27" x14ac:dyDescent="0.2">
      <c r="Y47334" s="396"/>
      <c r="Z47334" s="396"/>
      <c r="AA47334" s="441"/>
    </row>
    <row r="47335" spans="25:27" x14ac:dyDescent="0.2">
      <c r="Y47335" s="396"/>
      <c r="Z47335" s="396"/>
      <c r="AA47335" s="441"/>
    </row>
    <row r="47336" spans="25:27" x14ac:dyDescent="0.2">
      <c r="Y47336" s="396"/>
      <c r="Z47336" s="396"/>
      <c r="AA47336" s="441"/>
    </row>
    <row r="47337" spans="25:27" x14ac:dyDescent="0.2">
      <c r="Y47337" s="396"/>
      <c r="Z47337" s="396"/>
      <c r="AA47337" s="441"/>
    </row>
    <row r="47338" spans="25:27" x14ac:dyDescent="0.2">
      <c r="Y47338" s="396"/>
      <c r="Z47338" s="396"/>
      <c r="AA47338" s="441"/>
    </row>
    <row r="47339" spans="25:27" x14ac:dyDescent="0.2">
      <c r="Y47339" s="396"/>
      <c r="Z47339" s="396"/>
      <c r="AA47339" s="441"/>
    </row>
    <row r="47340" spans="25:27" x14ac:dyDescent="0.2">
      <c r="Y47340" s="396"/>
      <c r="Z47340" s="396"/>
      <c r="AA47340" s="441"/>
    </row>
    <row r="47341" spans="25:27" x14ac:dyDescent="0.2">
      <c r="Y47341" s="396"/>
      <c r="Z47341" s="396"/>
      <c r="AA47341" s="441"/>
    </row>
    <row r="47342" spans="25:27" x14ac:dyDescent="0.2">
      <c r="Y47342" s="396"/>
      <c r="Z47342" s="396"/>
      <c r="AA47342" s="441"/>
    </row>
    <row r="47343" spans="25:27" x14ac:dyDescent="0.2">
      <c r="Y47343" s="396"/>
      <c r="Z47343" s="396"/>
      <c r="AA47343" s="441"/>
    </row>
    <row r="47344" spans="25:27" x14ac:dyDescent="0.2">
      <c r="Y47344" s="396"/>
      <c r="Z47344" s="396"/>
      <c r="AA47344" s="441"/>
    </row>
    <row r="47345" spans="25:27" x14ac:dyDescent="0.2">
      <c r="Y47345" s="396"/>
      <c r="Z47345" s="396"/>
      <c r="AA47345" s="441"/>
    </row>
    <row r="47346" spans="25:27" x14ac:dyDescent="0.2">
      <c r="Y47346" s="396"/>
      <c r="Z47346" s="396"/>
      <c r="AA47346" s="441"/>
    </row>
    <row r="47347" spans="25:27" x14ac:dyDescent="0.2">
      <c r="Y47347" s="396"/>
      <c r="Z47347" s="396"/>
      <c r="AA47347" s="441"/>
    </row>
    <row r="47348" spans="25:27" x14ac:dyDescent="0.2">
      <c r="Y47348" s="396"/>
      <c r="Z47348" s="396"/>
      <c r="AA47348" s="441"/>
    </row>
    <row r="47349" spans="25:27" x14ac:dyDescent="0.2">
      <c r="Y47349" s="396"/>
      <c r="Z47349" s="396"/>
      <c r="AA47349" s="441"/>
    </row>
    <row r="47350" spans="25:27" x14ac:dyDescent="0.2">
      <c r="Y47350" s="396"/>
      <c r="Z47350" s="396"/>
      <c r="AA47350" s="441"/>
    </row>
    <row r="47351" spans="25:27" x14ac:dyDescent="0.2">
      <c r="Y47351" s="396"/>
      <c r="Z47351" s="396"/>
      <c r="AA47351" s="441"/>
    </row>
    <row r="47352" spans="25:27" x14ac:dyDescent="0.2">
      <c r="Y47352" s="396"/>
      <c r="Z47352" s="396"/>
      <c r="AA47352" s="441"/>
    </row>
    <row r="47353" spans="25:27" x14ac:dyDescent="0.2">
      <c r="Y47353" s="396"/>
      <c r="Z47353" s="396"/>
      <c r="AA47353" s="441"/>
    </row>
    <row r="47354" spans="25:27" x14ac:dyDescent="0.2">
      <c r="Y47354" s="396"/>
      <c r="Z47354" s="396"/>
      <c r="AA47354" s="441"/>
    </row>
    <row r="47355" spans="25:27" x14ac:dyDescent="0.2">
      <c r="Y47355" s="396"/>
      <c r="Z47355" s="396"/>
      <c r="AA47355" s="441"/>
    </row>
    <row r="47356" spans="25:27" x14ac:dyDescent="0.2">
      <c r="Y47356" s="396"/>
      <c r="Z47356" s="396"/>
      <c r="AA47356" s="441"/>
    </row>
    <row r="47357" spans="25:27" x14ac:dyDescent="0.2">
      <c r="Y47357" s="396"/>
      <c r="Z47357" s="396"/>
      <c r="AA47357" s="441"/>
    </row>
    <row r="47358" spans="25:27" x14ac:dyDescent="0.2">
      <c r="Y47358" s="396"/>
      <c r="Z47358" s="396"/>
      <c r="AA47358" s="441"/>
    </row>
    <row r="47359" spans="25:27" x14ac:dyDescent="0.2">
      <c r="Y47359" s="396"/>
      <c r="Z47359" s="396"/>
      <c r="AA47359" s="441"/>
    </row>
    <row r="47360" spans="25:27" x14ac:dyDescent="0.2">
      <c r="Y47360" s="396"/>
      <c r="Z47360" s="396"/>
      <c r="AA47360" s="441"/>
    </row>
    <row r="47361" spans="25:27" x14ac:dyDescent="0.2">
      <c r="Y47361" s="396"/>
      <c r="Z47361" s="396"/>
      <c r="AA47361" s="441"/>
    </row>
    <row r="47362" spans="25:27" x14ac:dyDescent="0.2">
      <c r="Y47362" s="396"/>
      <c r="Z47362" s="396"/>
      <c r="AA47362" s="441"/>
    </row>
    <row r="47363" spans="25:27" x14ac:dyDescent="0.2">
      <c r="Y47363" s="396"/>
      <c r="Z47363" s="396"/>
      <c r="AA47363" s="441"/>
    </row>
    <row r="47364" spans="25:27" x14ac:dyDescent="0.2">
      <c r="Y47364" s="396"/>
      <c r="Z47364" s="396"/>
      <c r="AA47364" s="441"/>
    </row>
    <row r="47365" spans="25:27" x14ac:dyDescent="0.2">
      <c r="Y47365" s="396"/>
      <c r="Z47365" s="396"/>
      <c r="AA47365" s="441"/>
    </row>
    <row r="47366" spans="25:27" x14ac:dyDescent="0.2">
      <c r="Y47366" s="396"/>
      <c r="Z47366" s="396"/>
      <c r="AA47366" s="441"/>
    </row>
    <row r="47367" spans="25:27" x14ac:dyDescent="0.2">
      <c r="Y47367" s="396"/>
      <c r="Z47367" s="396"/>
      <c r="AA47367" s="441"/>
    </row>
    <row r="47368" spans="25:27" x14ac:dyDescent="0.2">
      <c r="Y47368" s="396"/>
      <c r="Z47368" s="396"/>
      <c r="AA47368" s="441"/>
    </row>
    <row r="47369" spans="25:27" x14ac:dyDescent="0.2">
      <c r="Y47369" s="396"/>
      <c r="Z47369" s="396"/>
      <c r="AA47369" s="441"/>
    </row>
    <row r="47370" spans="25:27" x14ac:dyDescent="0.2">
      <c r="Y47370" s="396"/>
      <c r="Z47370" s="396"/>
      <c r="AA47370" s="441"/>
    </row>
    <row r="47371" spans="25:27" x14ac:dyDescent="0.2">
      <c r="Y47371" s="396"/>
      <c r="Z47371" s="396"/>
      <c r="AA47371" s="441"/>
    </row>
    <row r="47372" spans="25:27" x14ac:dyDescent="0.2">
      <c r="Y47372" s="396"/>
      <c r="Z47372" s="396"/>
      <c r="AA47372" s="441"/>
    </row>
    <row r="47373" spans="25:27" x14ac:dyDescent="0.2">
      <c r="Y47373" s="396"/>
      <c r="Z47373" s="396"/>
      <c r="AA47373" s="441"/>
    </row>
    <row r="47374" spans="25:27" x14ac:dyDescent="0.2">
      <c r="Y47374" s="396"/>
      <c r="Z47374" s="396"/>
      <c r="AA47374" s="441"/>
    </row>
    <row r="47375" spans="25:27" x14ac:dyDescent="0.2">
      <c r="Y47375" s="396"/>
      <c r="Z47375" s="396"/>
      <c r="AA47375" s="441"/>
    </row>
    <row r="47376" spans="25:27" x14ac:dyDescent="0.2">
      <c r="Y47376" s="396"/>
      <c r="Z47376" s="396"/>
      <c r="AA47376" s="441"/>
    </row>
    <row r="47377" spans="25:27" x14ac:dyDescent="0.2">
      <c r="Y47377" s="396"/>
      <c r="Z47377" s="396"/>
      <c r="AA47377" s="441"/>
    </row>
    <row r="47378" spans="25:27" x14ac:dyDescent="0.2">
      <c r="Y47378" s="396"/>
      <c r="Z47378" s="396"/>
      <c r="AA47378" s="441"/>
    </row>
    <row r="47379" spans="25:27" x14ac:dyDescent="0.2">
      <c r="Y47379" s="396"/>
      <c r="Z47379" s="396"/>
      <c r="AA47379" s="441"/>
    </row>
    <row r="47380" spans="25:27" x14ac:dyDescent="0.2">
      <c r="Y47380" s="396"/>
      <c r="Z47380" s="396"/>
      <c r="AA47380" s="441"/>
    </row>
    <row r="47381" spans="25:27" x14ac:dyDescent="0.2">
      <c r="Y47381" s="396"/>
      <c r="Z47381" s="396"/>
      <c r="AA47381" s="441"/>
    </row>
    <row r="47382" spans="25:27" x14ac:dyDescent="0.2">
      <c r="Y47382" s="396"/>
      <c r="Z47382" s="396"/>
      <c r="AA47382" s="441"/>
    </row>
    <row r="47383" spans="25:27" x14ac:dyDescent="0.2">
      <c r="Y47383" s="396"/>
      <c r="Z47383" s="396"/>
      <c r="AA47383" s="441"/>
    </row>
    <row r="47384" spans="25:27" x14ac:dyDescent="0.2">
      <c r="Y47384" s="396"/>
      <c r="Z47384" s="396"/>
      <c r="AA47384" s="441"/>
    </row>
    <row r="47385" spans="25:27" x14ac:dyDescent="0.2">
      <c r="Y47385" s="396"/>
      <c r="Z47385" s="396"/>
      <c r="AA47385" s="441"/>
    </row>
    <row r="47386" spans="25:27" x14ac:dyDescent="0.2">
      <c r="Y47386" s="396"/>
      <c r="Z47386" s="396"/>
      <c r="AA47386" s="441"/>
    </row>
    <row r="47387" spans="25:27" x14ac:dyDescent="0.2">
      <c r="Y47387" s="396"/>
      <c r="Z47387" s="396"/>
      <c r="AA47387" s="441"/>
    </row>
    <row r="47388" spans="25:27" x14ac:dyDescent="0.2">
      <c r="Y47388" s="396"/>
      <c r="Z47388" s="396"/>
      <c r="AA47388" s="441"/>
    </row>
    <row r="47389" spans="25:27" x14ac:dyDescent="0.2">
      <c r="Y47389" s="396"/>
      <c r="Z47389" s="396"/>
      <c r="AA47389" s="441"/>
    </row>
    <row r="47390" spans="25:27" x14ac:dyDescent="0.2">
      <c r="Y47390" s="396"/>
      <c r="Z47390" s="396"/>
      <c r="AA47390" s="441"/>
    </row>
    <row r="47391" spans="25:27" x14ac:dyDescent="0.2">
      <c r="Y47391" s="396"/>
      <c r="Z47391" s="396"/>
      <c r="AA47391" s="441"/>
    </row>
    <row r="47392" spans="25:27" x14ac:dyDescent="0.2">
      <c r="Y47392" s="396"/>
      <c r="Z47392" s="396"/>
      <c r="AA47392" s="441"/>
    </row>
    <row r="47393" spans="25:27" x14ac:dyDescent="0.2">
      <c r="Y47393" s="396"/>
      <c r="Z47393" s="396"/>
      <c r="AA47393" s="441"/>
    </row>
    <row r="47394" spans="25:27" x14ac:dyDescent="0.2">
      <c r="Y47394" s="396"/>
      <c r="Z47394" s="396"/>
      <c r="AA47394" s="441"/>
    </row>
    <row r="47395" spans="25:27" x14ac:dyDescent="0.2">
      <c r="Y47395" s="396"/>
      <c r="Z47395" s="396"/>
      <c r="AA47395" s="441"/>
    </row>
    <row r="47396" spans="25:27" x14ac:dyDescent="0.2">
      <c r="Y47396" s="396"/>
      <c r="Z47396" s="396"/>
      <c r="AA47396" s="441"/>
    </row>
    <row r="47397" spans="25:27" x14ac:dyDescent="0.2">
      <c r="Y47397" s="396"/>
      <c r="Z47397" s="396"/>
      <c r="AA47397" s="441"/>
    </row>
    <row r="47398" spans="25:27" x14ac:dyDescent="0.2">
      <c r="Y47398" s="396"/>
      <c r="Z47398" s="396"/>
      <c r="AA47398" s="441"/>
    </row>
    <row r="47399" spans="25:27" x14ac:dyDescent="0.2">
      <c r="Y47399" s="396"/>
      <c r="Z47399" s="396"/>
      <c r="AA47399" s="441"/>
    </row>
    <row r="47400" spans="25:27" x14ac:dyDescent="0.2">
      <c r="Y47400" s="396"/>
      <c r="Z47400" s="396"/>
      <c r="AA47400" s="441"/>
    </row>
    <row r="47401" spans="25:27" x14ac:dyDescent="0.2">
      <c r="Y47401" s="396"/>
      <c r="Z47401" s="396"/>
      <c r="AA47401" s="441"/>
    </row>
    <row r="47402" spans="25:27" x14ac:dyDescent="0.2">
      <c r="Y47402" s="396"/>
      <c r="Z47402" s="396"/>
      <c r="AA47402" s="441"/>
    </row>
    <row r="47403" spans="25:27" x14ac:dyDescent="0.2">
      <c r="Y47403" s="396"/>
      <c r="Z47403" s="396"/>
      <c r="AA47403" s="441"/>
    </row>
    <row r="47404" spans="25:27" x14ac:dyDescent="0.2">
      <c r="Y47404" s="396"/>
      <c r="Z47404" s="396"/>
      <c r="AA47404" s="441"/>
    </row>
    <row r="47405" spans="25:27" x14ac:dyDescent="0.2">
      <c r="Y47405" s="396"/>
      <c r="Z47405" s="396"/>
      <c r="AA47405" s="441"/>
    </row>
    <row r="47406" spans="25:27" x14ac:dyDescent="0.2">
      <c r="Y47406" s="396"/>
      <c r="Z47406" s="396"/>
      <c r="AA47406" s="441"/>
    </row>
    <row r="47407" spans="25:27" x14ac:dyDescent="0.2">
      <c r="Y47407" s="396"/>
      <c r="Z47407" s="396"/>
      <c r="AA47407" s="441"/>
    </row>
    <row r="47408" spans="25:27" x14ac:dyDescent="0.2">
      <c r="Y47408" s="396"/>
      <c r="Z47408" s="396"/>
      <c r="AA47408" s="441"/>
    </row>
    <row r="47409" spans="25:27" x14ac:dyDescent="0.2">
      <c r="Y47409" s="396"/>
      <c r="Z47409" s="396"/>
      <c r="AA47409" s="441"/>
    </row>
    <row r="47410" spans="25:27" x14ac:dyDescent="0.2">
      <c r="Y47410" s="396"/>
      <c r="Z47410" s="396"/>
      <c r="AA47410" s="441"/>
    </row>
    <row r="47411" spans="25:27" x14ac:dyDescent="0.2">
      <c r="Y47411" s="396"/>
      <c r="Z47411" s="396"/>
      <c r="AA47411" s="441"/>
    </row>
    <row r="47412" spans="25:27" x14ac:dyDescent="0.2">
      <c r="Y47412" s="396"/>
      <c r="Z47412" s="396"/>
      <c r="AA47412" s="441"/>
    </row>
    <row r="47413" spans="25:27" x14ac:dyDescent="0.2">
      <c r="Y47413" s="396"/>
      <c r="Z47413" s="396"/>
      <c r="AA47413" s="441"/>
    </row>
    <row r="47414" spans="25:27" x14ac:dyDescent="0.2">
      <c r="Y47414" s="396"/>
      <c r="Z47414" s="396"/>
      <c r="AA47414" s="441"/>
    </row>
    <row r="47415" spans="25:27" x14ac:dyDescent="0.2">
      <c r="Y47415" s="396"/>
      <c r="Z47415" s="396"/>
      <c r="AA47415" s="441"/>
    </row>
    <row r="47416" spans="25:27" x14ac:dyDescent="0.2">
      <c r="Y47416" s="396"/>
      <c r="Z47416" s="396"/>
      <c r="AA47416" s="441"/>
    </row>
    <row r="47417" spans="25:27" x14ac:dyDescent="0.2">
      <c r="Y47417" s="396"/>
      <c r="Z47417" s="396"/>
      <c r="AA47417" s="441"/>
    </row>
    <row r="47418" spans="25:27" x14ac:dyDescent="0.2">
      <c r="Y47418" s="396"/>
      <c r="Z47418" s="396"/>
      <c r="AA47418" s="441"/>
    </row>
    <row r="47419" spans="25:27" x14ac:dyDescent="0.2">
      <c r="Y47419" s="396"/>
      <c r="Z47419" s="396"/>
      <c r="AA47419" s="441"/>
    </row>
    <row r="47420" spans="25:27" x14ac:dyDescent="0.2">
      <c r="Y47420" s="396"/>
      <c r="Z47420" s="396"/>
      <c r="AA47420" s="441"/>
    </row>
    <row r="47421" spans="25:27" x14ac:dyDescent="0.2">
      <c r="Y47421" s="396"/>
      <c r="Z47421" s="396"/>
      <c r="AA47421" s="441"/>
    </row>
    <row r="47422" spans="25:27" x14ac:dyDescent="0.2">
      <c r="Y47422" s="396"/>
      <c r="Z47422" s="396"/>
      <c r="AA47422" s="441"/>
    </row>
    <row r="47423" spans="25:27" x14ac:dyDescent="0.2">
      <c r="Y47423" s="396"/>
      <c r="Z47423" s="396"/>
      <c r="AA47423" s="441"/>
    </row>
    <row r="47424" spans="25:27" x14ac:dyDescent="0.2">
      <c r="Y47424" s="396"/>
      <c r="Z47424" s="396"/>
      <c r="AA47424" s="441"/>
    </row>
    <row r="47425" spans="25:27" x14ac:dyDescent="0.2">
      <c r="Y47425" s="396"/>
      <c r="Z47425" s="396"/>
      <c r="AA47425" s="441"/>
    </row>
    <row r="47426" spans="25:27" x14ac:dyDescent="0.2">
      <c r="Y47426" s="396"/>
      <c r="Z47426" s="396"/>
      <c r="AA47426" s="441"/>
    </row>
    <row r="47427" spans="25:27" x14ac:dyDescent="0.2">
      <c r="Y47427" s="396"/>
      <c r="Z47427" s="396"/>
      <c r="AA47427" s="441"/>
    </row>
    <row r="47428" spans="25:27" x14ac:dyDescent="0.2">
      <c r="Y47428" s="396"/>
      <c r="Z47428" s="396"/>
      <c r="AA47428" s="441"/>
    </row>
    <row r="47429" spans="25:27" x14ac:dyDescent="0.2">
      <c r="Y47429" s="396"/>
      <c r="Z47429" s="396"/>
      <c r="AA47429" s="441"/>
    </row>
    <row r="47430" spans="25:27" x14ac:dyDescent="0.2">
      <c r="Y47430" s="396"/>
      <c r="Z47430" s="396"/>
      <c r="AA47430" s="441"/>
    </row>
    <row r="47431" spans="25:27" x14ac:dyDescent="0.2">
      <c r="Y47431" s="396"/>
      <c r="Z47431" s="396"/>
      <c r="AA47431" s="441"/>
    </row>
    <row r="47432" spans="25:27" x14ac:dyDescent="0.2">
      <c r="Y47432" s="396"/>
      <c r="Z47432" s="396"/>
      <c r="AA47432" s="441"/>
    </row>
    <row r="47433" spans="25:27" x14ac:dyDescent="0.2">
      <c r="Y47433" s="396"/>
      <c r="Z47433" s="396"/>
      <c r="AA47433" s="441"/>
    </row>
    <row r="47434" spans="25:27" x14ac:dyDescent="0.2">
      <c r="Y47434" s="396"/>
      <c r="Z47434" s="396"/>
      <c r="AA47434" s="441"/>
    </row>
    <row r="47435" spans="25:27" x14ac:dyDescent="0.2">
      <c r="Y47435" s="396"/>
      <c r="Z47435" s="396"/>
      <c r="AA47435" s="441"/>
    </row>
    <row r="47436" spans="25:27" x14ac:dyDescent="0.2">
      <c r="Y47436" s="396"/>
      <c r="Z47436" s="396"/>
      <c r="AA47436" s="441"/>
    </row>
    <row r="47437" spans="25:27" x14ac:dyDescent="0.2">
      <c r="Y47437" s="396"/>
      <c r="Z47437" s="396"/>
      <c r="AA47437" s="441"/>
    </row>
    <row r="47438" spans="25:27" x14ac:dyDescent="0.2">
      <c r="Y47438" s="396"/>
      <c r="Z47438" s="396"/>
      <c r="AA47438" s="441"/>
    </row>
    <row r="47439" spans="25:27" x14ac:dyDescent="0.2">
      <c r="Y47439" s="396"/>
      <c r="Z47439" s="396"/>
      <c r="AA47439" s="441"/>
    </row>
    <row r="47440" spans="25:27" x14ac:dyDescent="0.2">
      <c r="Y47440" s="396"/>
      <c r="Z47440" s="396"/>
      <c r="AA47440" s="441"/>
    </row>
    <row r="47441" spans="25:27" x14ac:dyDescent="0.2">
      <c r="Y47441" s="396"/>
      <c r="Z47441" s="396"/>
      <c r="AA47441" s="441"/>
    </row>
    <row r="47442" spans="25:27" x14ac:dyDescent="0.2">
      <c r="Y47442" s="396"/>
      <c r="Z47442" s="396"/>
      <c r="AA47442" s="441"/>
    </row>
    <row r="47443" spans="25:27" x14ac:dyDescent="0.2">
      <c r="Y47443" s="396"/>
      <c r="Z47443" s="396"/>
      <c r="AA47443" s="441"/>
    </row>
    <row r="47444" spans="25:27" x14ac:dyDescent="0.2">
      <c r="Y47444" s="396"/>
      <c r="Z47444" s="396"/>
      <c r="AA47444" s="441"/>
    </row>
    <row r="47445" spans="25:27" x14ac:dyDescent="0.2">
      <c r="Y47445" s="396"/>
      <c r="Z47445" s="396"/>
      <c r="AA47445" s="441"/>
    </row>
    <row r="47446" spans="25:27" x14ac:dyDescent="0.2">
      <c r="Y47446" s="396"/>
      <c r="Z47446" s="396"/>
      <c r="AA47446" s="441"/>
    </row>
    <row r="47447" spans="25:27" x14ac:dyDescent="0.2">
      <c r="Y47447" s="396"/>
      <c r="Z47447" s="396"/>
      <c r="AA47447" s="441"/>
    </row>
    <row r="47448" spans="25:27" x14ac:dyDescent="0.2">
      <c r="Y47448" s="396"/>
      <c r="Z47448" s="396"/>
      <c r="AA47448" s="441"/>
    </row>
    <row r="47449" spans="25:27" x14ac:dyDescent="0.2">
      <c r="Y47449" s="396"/>
      <c r="Z47449" s="396"/>
      <c r="AA47449" s="441"/>
    </row>
    <row r="47450" spans="25:27" x14ac:dyDescent="0.2">
      <c r="Y47450" s="396"/>
      <c r="Z47450" s="396"/>
      <c r="AA47450" s="441"/>
    </row>
    <row r="47451" spans="25:27" x14ac:dyDescent="0.2">
      <c r="Y47451" s="396"/>
      <c r="Z47451" s="396"/>
      <c r="AA47451" s="441"/>
    </row>
    <row r="47452" spans="25:27" x14ac:dyDescent="0.2">
      <c r="Y47452" s="396"/>
      <c r="Z47452" s="396"/>
      <c r="AA47452" s="441"/>
    </row>
    <row r="47453" spans="25:27" x14ac:dyDescent="0.2">
      <c r="Y47453" s="396"/>
      <c r="Z47453" s="396"/>
      <c r="AA47453" s="441"/>
    </row>
    <row r="47454" spans="25:27" x14ac:dyDescent="0.2">
      <c r="Y47454" s="396"/>
      <c r="Z47454" s="396"/>
      <c r="AA47454" s="441"/>
    </row>
    <row r="47455" spans="25:27" x14ac:dyDescent="0.2">
      <c r="Y47455" s="396"/>
      <c r="Z47455" s="396"/>
      <c r="AA47455" s="441"/>
    </row>
    <row r="47456" spans="25:27" x14ac:dyDescent="0.2">
      <c r="Y47456" s="396"/>
      <c r="Z47456" s="396"/>
      <c r="AA47456" s="441"/>
    </row>
    <row r="47457" spans="25:27" x14ac:dyDescent="0.2">
      <c r="Y47457" s="396"/>
      <c r="Z47457" s="396"/>
      <c r="AA47457" s="441"/>
    </row>
    <row r="47458" spans="25:27" x14ac:dyDescent="0.2">
      <c r="Y47458" s="396"/>
      <c r="Z47458" s="396"/>
      <c r="AA47458" s="441"/>
    </row>
    <row r="47459" spans="25:27" x14ac:dyDescent="0.2">
      <c r="Y47459" s="396"/>
      <c r="Z47459" s="396"/>
      <c r="AA47459" s="441"/>
    </row>
    <row r="47460" spans="25:27" x14ac:dyDescent="0.2">
      <c r="Y47460" s="396"/>
      <c r="Z47460" s="396"/>
      <c r="AA47460" s="441"/>
    </row>
    <row r="47461" spans="25:27" x14ac:dyDescent="0.2">
      <c r="Y47461" s="396"/>
      <c r="Z47461" s="396"/>
      <c r="AA47461" s="441"/>
    </row>
    <row r="47462" spans="25:27" x14ac:dyDescent="0.2">
      <c r="Y47462" s="396"/>
      <c r="Z47462" s="396"/>
      <c r="AA47462" s="441"/>
    </row>
    <row r="47463" spans="25:27" x14ac:dyDescent="0.2">
      <c r="Y47463" s="396"/>
      <c r="Z47463" s="396"/>
      <c r="AA47463" s="441"/>
    </row>
    <row r="47464" spans="25:27" x14ac:dyDescent="0.2">
      <c r="Y47464" s="396"/>
      <c r="Z47464" s="396"/>
      <c r="AA47464" s="441"/>
    </row>
    <row r="47465" spans="25:27" x14ac:dyDescent="0.2">
      <c r="Y47465" s="396"/>
      <c r="Z47465" s="396"/>
      <c r="AA47465" s="441"/>
    </row>
    <row r="47466" spans="25:27" x14ac:dyDescent="0.2">
      <c r="Y47466" s="396"/>
      <c r="Z47466" s="396"/>
      <c r="AA47466" s="441"/>
    </row>
    <row r="47467" spans="25:27" x14ac:dyDescent="0.2">
      <c r="Y47467" s="396"/>
      <c r="Z47467" s="396"/>
      <c r="AA47467" s="441"/>
    </row>
    <row r="47468" spans="25:27" x14ac:dyDescent="0.2">
      <c r="Y47468" s="396"/>
      <c r="Z47468" s="396"/>
      <c r="AA47468" s="441"/>
    </row>
    <row r="47469" spans="25:27" x14ac:dyDescent="0.2">
      <c r="Y47469" s="396"/>
      <c r="Z47469" s="396"/>
      <c r="AA47469" s="441"/>
    </row>
    <row r="47470" spans="25:27" x14ac:dyDescent="0.2">
      <c r="Y47470" s="396"/>
      <c r="Z47470" s="396"/>
      <c r="AA47470" s="441"/>
    </row>
    <row r="47471" spans="25:27" x14ac:dyDescent="0.2">
      <c r="Y47471" s="396"/>
      <c r="Z47471" s="396"/>
      <c r="AA47471" s="441"/>
    </row>
    <row r="47472" spans="25:27" x14ac:dyDescent="0.2">
      <c r="Y47472" s="396"/>
      <c r="Z47472" s="396"/>
      <c r="AA47472" s="441"/>
    </row>
    <row r="47473" spans="25:27" x14ac:dyDescent="0.2">
      <c r="Y47473" s="396"/>
      <c r="Z47473" s="396"/>
      <c r="AA47473" s="441"/>
    </row>
    <row r="47474" spans="25:27" x14ac:dyDescent="0.2">
      <c r="Y47474" s="396"/>
      <c r="Z47474" s="396"/>
      <c r="AA47474" s="441"/>
    </row>
    <row r="47475" spans="25:27" x14ac:dyDescent="0.2">
      <c r="Y47475" s="396"/>
      <c r="Z47475" s="396"/>
      <c r="AA47475" s="441"/>
    </row>
    <row r="47476" spans="25:27" x14ac:dyDescent="0.2">
      <c r="Y47476" s="396"/>
      <c r="Z47476" s="396"/>
      <c r="AA47476" s="441"/>
    </row>
    <row r="47477" spans="25:27" x14ac:dyDescent="0.2">
      <c r="Y47477" s="396"/>
      <c r="Z47477" s="396"/>
      <c r="AA47477" s="441"/>
    </row>
    <row r="47478" spans="25:27" x14ac:dyDescent="0.2">
      <c r="Y47478" s="396"/>
      <c r="Z47478" s="396"/>
      <c r="AA47478" s="441"/>
    </row>
    <row r="47479" spans="25:27" x14ac:dyDescent="0.2">
      <c r="Y47479" s="396"/>
      <c r="Z47479" s="396"/>
      <c r="AA47479" s="441"/>
    </row>
    <row r="47480" spans="25:27" x14ac:dyDescent="0.2">
      <c r="Y47480" s="396"/>
      <c r="Z47480" s="396"/>
      <c r="AA47480" s="441"/>
    </row>
    <row r="47481" spans="25:27" x14ac:dyDescent="0.2">
      <c r="Y47481" s="396"/>
      <c r="Z47481" s="396"/>
      <c r="AA47481" s="441"/>
    </row>
    <row r="47482" spans="25:27" x14ac:dyDescent="0.2">
      <c r="Y47482" s="396"/>
      <c r="Z47482" s="396"/>
      <c r="AA47482" s="441"/>
    </row>
    <row r="47483" spans="25:27" x14ac:dyDescent="0.2">
      <c r="Y47483" s="396"/>
      <c r="Z47483" s="396"/>
      <c r="AA47483" s="441"/>
    </row>
    <row r="47484" spans="25:27" x14ac:dyDescent="0.2">
      <c r="Y47484" s="396"/>
      <c r="Z47484" s="396"/>
      <c r="AA47484" s="441"/>
    </row>
    <row r="47485" spans="25:27" x14ac:dyDescent="0.2">
      <c r="Y47485" s="396"/>
      <c r="Z47485" s="396"/>
      <c r="AA47485" s="441"/>
    </row>
    <row r="47486" spans="25:27" x14ac:dyDescent="0.2">
      <c r="Y47486" s="396"/>
      <c r="Z47486" s="396"/>
      <c r="AA47486" s="441"/>
    </row>
    <row r="47487" spans="25:27" x14ac:dyDescent="0.2">
      <c r="Y47487" s="396"/>
      <c r="Z47487" s="396"/>
      <c r="AA47487" s="441"/>
    </row>
    <row r="47488" spans="25:27" x14ac:dyDescent="0.2">
      <c r="Y47488" s="396"/>
      <c r="Z47488" s="396"/>
      <c r="AA47488" s="441"/>
    </row>
    <row r="47489" spans="25:27" x14ac:dyDescent="0.2">
      <c r="Y47489" s="396"/>
      <c r="Z47489" s="396"/>
      <c r="AA47489" s="441"/>
    </row>
    <row r="47490" spans="25:27" x14ac:dyDescent="0.2">
      <c r="Y47490" s="396"/>
      <c r="Z47490" s="396"/>
      <c r="AA47490" s="441"/>
    </row>
    <row r="47491" spans="25:27" x14ac:dyDescent="0.2">
      <c r="Y47491" s="396"/>
      <c r="Z47491" s="396"/>
      <c r="AA47491" s="441"/>
    </row>
    <row r="47492" spans="25:27" x14ac:dyDescent="0.2">
      <c r="Y47492" s="396"/>
      <c r="Z47492" s="396"/>
      <c r="AA47492" s="441"/>
    </row>
    <row r="47493" spans="25:27" x14ac:dyDescent="0.2">
      <c r="Y47493" s="396"/>
      <c r="Z47493" s="396"/>
      <c r="AA47493" s="441"/>
    </row>
    <row r="47494" spans="25:27" x14ac:dyDescent="0.2">
      <c r="Y47494" s="396"/>
      <c r="Z47494" s="396"/>
      <c r="AA47494" s="441"/>
    </row>
    <row r="47495" spans="25:27" x14ac:dyDescent="0.2">
      <c r="Y47495" s="396"/>
      <c r="Z47495" s="396"/>
      <c r="AA47495" s="441"/>
    </row>
    <row r="47496" spans="25:27" x14ac:dyDescent="0.2">
      <c r="Y47496" s="396"/>
      <c r="Z47496" s="396"/>
      <c r="AA47496" s="441"/>
    </row>
    <row r="47497" spans="25:27" x14ac:dyDescent="0.2">
      <c r="Y47497" s="396"/>
      <c r="Z47497" s="396"/>
      <c r="AA47497" s="441"/>
    </row>
    <row r="47498" spans="25:27" x14ac:dyDescent="0.2">
      <c r="Y47498" s="396"/>
      <c r="Z47498" s="396"/>
      <c r="AA47498" s="441"/>
    </row>
    <row r="47499" spans="25:27" x14ac:dyDescent="0.2">
      <c r="Y47499" s="396"/>
      <c r="Z47499" s="396"/>
      <c r="AA47499" s="441"/>
    </row>
    <row r="47500" spans="25:27" x14ac:dyDescent="0.2">
      <c r="Y47500" s="396"/>
      <c r="Z47500" s="396"/>
      <c r="AA47500" s="441"/>
    </row>
    <row r="47501" spans="25:27" x14ac:dyDescent="0.2">
      <c r="Y47501" s="396"/>
      <c r="Z47501" s="396"/>
      <c r="AA47501" s="441"/>
    </row>
    <row r="47502" spans="25:27" x14ac:dyDescent="0.2">
      <c r="Y47502" s="396"/>
      <c r="Z47502" s="396"/>
      <c r="AA47502" s="441"/>
    </row>
    <row r="47503" spans="25:27" x14ac:dyDescent="0.2">
      <c r="Y47503" s="396"/>
      <c r="Z47503" s="396"/>
      <c r="AA47503" s="441"/>
    </row>
    <row r="47504" spans="25:27" x14ac:dyDescent="0.2">
      <c r="Y47504" s="396"/>
      <c r="Z47504" s="396"/>
      <c r="AA47504" s="441"/>
    </row>
    <row r="47505" spans="25:27" x14ac:dyDescent="0.2">
      <c r="Y47505" s="396"/>
      <c r="Z47505" s="396"/>
      <c r="AA47505" s="441"/>
    </row>
    <row r="47506" spans="25:27" x14ac:dyDescent="0.2">
      <c r="Y47506" s="396"/>
      <c r="Z47506" s="396"/>
      <c r="AA47506" s="441"/>
    </row>
    <row r="47507" spans="25:27" x14ac:dyDescent="0.2">
      <c r="Y47507" s="396"/>
      <c r="Z47507" s="396"/>
      <c r="AA47507" s="441"/>
    </row>
    <row r="47508" spans="25:27" x14ac:dyDescent="0.2">
      <c r="Y47508" s="396"/>
      <c r="Z47508" s="396"/>
      <c r="AA47508" s="441"/>
    </row>
    <row r="47509" spans="25:27" x14ac:dyDescent="0.2">
      <c r="Y47509" s="396"/>
      <c r="Z47509" s="396"/>
      <c r="AA47509" s="441"/>
    </row>
    <row r="47510" spans="25:27" x14ac:dyDescent="0.2">
      <c r="Y47510" s="396"/>
      <c r="Z47510" s="396"/>
      <c r="AA47510" s="441"/>
    </row>
    <row r="47511" spans="25:27" x14ac:dyDescent="0.2">
      <c r="Y47511" s="396"/>
      <c r="Z47511" s="396"/>
      <c r="AA47511" s="441"/>
    </row>
    <row r="47512" spans="25:27" x14ac:dyDescent="0.2">
      <c r="Y47512" s="396"/>
      <c r="Z47512" s="396"/>
      <c r="AA47512" s="441"/>
    </row>
    <row r="47513" spans="25:27" x14ac:dyDescent="0.2">
      <c r="Y47513" s="396"/>
      <c r="Z47513" s="396"/>
      <c r="AA47513" s="441"/>
    </row>
    <row r="47514" spans="25:27" x14ac:dyDescent="0.2">
      <c r="Y47514" s="396"/>
      <c r="Z47514" s="396"/>
      <c r="AA47514" s="441"/>
    </row>
    <row r="47515" spans="25:27" x14ac:dyDescent="0.2">
      <c r="Y47515" s="396"/>
      <c r="Z47515" s="396"/>
      <c r="AA47515" s="441"/>
    </row>
    <row r="47516" spans="25:27" x14ac:dyDescent="0.2">
      <c r="Y47516" s="396"/>
      <c r="Z47516" s="396"/>
      <c r="AA47516" s="441"/>
    </row>
    <row r="47517" spans="25:27" x14ac:dyDescent="0.2">
      <c r="Y47517" s="396"/>
      <c r="Z47517" s="396"/>
      <c r="AA47517" s="441"/>
    </row>
    <row r="47518" spans="25:27" x14ac:dyDescent="0.2">
      <c r="Y47518" s="396"/>
      <c r="Z47518" s="396"/>
      <c r="AA47518" s="441"/>
    </row>
    <row r="47519" spans="25:27" x14ac:dyDescent="0.2">
      <c r="Y47519" s="396"/>
      <c r="Z47519" s="396"/>
      <c r="AA47519" s="441"/>
    </row>
    <row r="47520" spans="25:27" x14ac:dyDescent="0.2">
      <c r="Y47520" s="396"/>
      <c r="Z47520" s="396"/>
      <c r="AA47520" s="441"/>
    </row>
    <row r="47521" spans="25:27" x14ac:dyDescent="0.2">
      <c r="Y47521" s="396"/>
      <c r="Z47521" s="396"/>
      <c r="AA47521" s="441"/>
    </row>
    <row r="47522" spans="25:27" x14ac:dyDescent="0.2">
      <c r="Y47522" s="396"/>
      <c r="Z47522" s="396"/>
      <c r="AA47522" s="441"/>
    </row>
    <row r="47523" spans="25:27" x14ac:dyDescent="0.2">
      <c r="Y47523" s="396"/>
      <c r="Z47523" s="396"/>
      <c r="AA47523" s="441"/>
    </row>
    <row r="47524" spans="25:27" x14ac:dyDescent="0.2">
      <c r="Y47524" s="396"/>
      <c r="Z47524" s="396"/>
      <c r="AA47524" s="441"/>
    </row>
    <row r="47525" spans="25:27" x14ac:dyDescent="0.2">
      <c r="Y47525" s="396"/>
      <c r="Z47525" s="396"/>
      <c r="AA47525" s="441"/>
    </row>
    <row r="47526" spans="25:27" x14ac:dyDescent="0.2">
      <c r="Y47526" s="396"/>
      <c r="Z47526" s="396"/>
      <c r="AA47526" s="441"/>
    </row>
    <row r="47527" spans="25:27" x14ac:dyDescent="0.2">
      <c r="Y47527" s="396"/>
      <c r="Z47527" s="396"/>
      <c r="AA47527" s="441"/>
    </row>
    <row r="47528" spans="25:27" x14ac:dyDescent="0.2">
      <c r="Y47528" s="396"/>
      <c r="Z47528" s="396"/>
      <c r="AA47528" s="441"/>
    </row>
    <row r="47529" spans="25:27" x14ac:dyDescent="0.2">
      <c r="Y47529" s="396"/>
      <c r="Z47529" s="396"/>
      <c r="AA47529" s="441"/>
    </row>
    <row r="47530" spans="25:27" x14ac:dyDescent="0.2">
      <c r="Y47530" s="396"/>
      <c r="Z47530" s="396"/>
      <c r="AA47530" s="441"/>
    </row>
    <row r="47531" spans="25:27" x14ac:dyDescent="0.2">
      <c r="Y47531" s="396"/>
      <c r="Z47531" s="396"/>
      <c r="AA47531" s="441"/>
    </row>
    <row r="47532" spans="25:27" x14ac:dyDescent="0.2">
      <c r="Y47532" s="396"/>
      <c r="Z47532" s="396"/>
      <c r="AA47532" s="441"/>
    </row>
    <row r="47533" spans="25:27" x14ac:dyDescent="0.2">
      <c r="Y47533" s="396"/>
      <c r="Z47533" s="396"/>
      <c r="AA47533" s="441"/>
    </row>
    <row r="47534" spans="25:27" x14ac:dyDescent="0.2">
      <c r="Y47534" s="396"/>
      <c r="Z47534" s="396"/>
      <c r="AA47534" s="441"/>
    </row>
    <row r="47535" spans="25:27" x14ac:dyDescent="0.2">
      <c r="Y47535" s="396"/>
      <c r="Z47535" s="396"/>
      <c r="AA47535" s="441"/>
    </row>
    <row r="47536" spans="25:27" x14ac:dyDescent="0.2">
      <c r="Y47536" s="396"/>
      <c r="Z47536" s="396"/>
      <c r="AA47536" s="441"/>
    </row>
    <row r="47537" spans="25:27" x14ac:dyDescent="0.2">
      <c r="Y47537" s="396"/>
      <c r="Z47537" s="396"/>
      <c r="AA47537" s="441"/>
    </row>
    <row r="47538" spans="25:27" x14ac:dyDescent="0.2">
      <c r="Y47538" s="396"/>
      <c r="Z47538" s="396"/>
      <c r="AA47538" s="441"/>
    </row>
    <row r="47539" spans="25:27" x14ac:dyDescent="0.2">
      <c r="Y47539" s="396"/>
      <c r="Z47539" s="396"/>
      <c r="AA47539" s="441"/>
    </row>
    <row r="47540" spans="25:27" x14ac:dyDescent="0.2">
      <c r="Y47540" s="396"/>
      <c r="Z47540" s="396"/>
      <c r="AA47540" s="441"/>
    </row>
    <row r="47541" spans="25:27" x14ac:dyDescent="0.2">
      <c r="Y47541" s="396"/>
      <c r="Z47541" s="396"/>
      <c r="AA47541" s="441"/>
    </row>
    <row r="47542" spans="25:27" x14ac:dyDescent="0.2">
      <c r="Y47542" s="396"/>
      <c r="Z47542" s="396"/>
      <c r="AA47542" s="441"/>
    </row>
    <row r="47543" spans="25:27" x14ac:dyDescent="0.2">
      <c r="Y47543" s="396"/>
      <c r="Z47543" s="396"/>
      <c r="AA47543" s="441"/>
    </row>
    <row r="47544" spans="25:27" x14ac:dyDescent="0.2">
      <c r="Y47544" s="396"/>
      <c r="Z47544" s="396"/>
      <c r="AA47544" s="441"/>
    </row>
    <row r="47545" spans="25:27" x14ac:dyDescent="0.2">
      <c r="Y47545" s="396"/>
      <c r="Z47545" s="396"/>
      <c r="AA47545" s="441"/>
    </row>
    <row r="47546" spans="25:27" x14ac:dyDescent="0.2">
      <c r="Y47546" s="396"/>
      <c r="Z47546" s="396"/>
      <c r="AA47546" s="441"/>
    </row>
    <row r="47547" spans="25:27" x14ac:dyDescent="0.2">
      <c r="Y47547" s="396"/>
      <c r="Z47547" s="396"/>
      <c r="AA47547" s="441"/>
    </row>
    <row r="47548" spans="25:27" x14ac:dyDescent="0.2">
      <c r="Y47548" s="396"/>
      <c r="Z47548" s="396"/>
      <c r="AA47548" s="441"/>
    </row>
    <row r="47549" spans="25:27" x14ac:dyDescent="0.2">
      <c r="Y47549" s="396"/>
      <c r="Z47549" s="396"/>
      <c r="AA47549" s="441"/>
    </row>
    <row r="47550" spans="25:27" x14ac:dyDescent="0.2">
      <c r="Y47550" s="396"/>
      <c r="Z47550" s="396"/>
      <c r="AA47550" s="441"/>
    </row>
    <row r="47551" spans="25:27" x14ac:dyDescent="0.2">
      <c r="Y47551" s="396"/>
      <c r="Z47551" s="396"/>
      <c r="AA47551" s="441"/>
    </row>
    <row r="47552" spans="25:27" x14ac:dyDescent="0.2">
      <c r="Y47552" s="396"/>
      <c r="Z47552" s="396"/>
      <c r="AA47552" s="441"/>
    </row>
    <row r="47553" spans="25:27" x14ac:dyDescent="0.2">
      <c r="Y47553" s="396"/>
      <c r="Z47553" s="396"/>
      <c r="AA47553" s="441"/>
    </row>
    <row r="47554" spans="25:27" x14ac:dyDescent="0.2">
      <c r="Y47554" s="396"/>
      <c r="Z47554" s="396"/>
      <c r="AA47554" s="441"/>
    </row>
    <row r="47555" spans="25:27" x14ac:dyDescent="0.2">
      <c r="Y47555" s="396"/>
      <c r="Z47555" s="396"/>
      <c r="AA47555" s="441"/>
    </row>
    <row r="47556" spans="25:27" x14ac:dyDescent="0.2">
      <c r="Y47556" s="396"/>
      <c r="Z47556" s="396"/>
      <c r="AA47556" s="441"/>
    </row>
    <row r="47557" spans="25:27" x14ac:dyDescent="0.2">
      <c r="Y47557" s="396"/>
      <c r="Z47557" s="396"/>
      <c r="AA47557" s="441"/>
    </row>
    <row r="47558" spans="25:27" x14ac:dyDescent="0.2">
      <c r="Y47558" s="396"/>
      <c r="Z47558" s="396"/>
      <c r="AA47558" s="441"/>
    </row>
    <row r="47559" spans="25:27" x14ac:dyDescent="0.2">
      <c r="Y47559" s="396"/>
      <c r="Z47559" s="396"/>
      <c r="AA47559" s="441"/>
    </row>
    <row r="47560" spans="25:27" x14ac:dyDescent="0.2">
      <c r="Y47560" s="396"/>
      <c r="Z47560" s="396"/>
      <c r="AA47560" s="441"/>
    </row>
    <row r="47561" spans="25:27" x14ac:dyDescent="0.2">
      <c r="Y47561" s="396"/>
      <c r="Z47561" s="396"/>
      <c r="AA47561" s="441"/>
    </row>
    <row r="47562" spans="25:27" x14ac:dyDescent="0.2">
      <c r="Y47562" s="396"/>
      <c r="Z47562" s="396"/>
      <c r="AA47562" s="441"/>
    </row>
    <row r="47563" spans="25:27" x14ac:dyDescent="0.2">
      <c r="Y47563" s="396"/>
      <c r="Z47563" s="396"/>
      <c r="AA47563" s="441"/>
    </row>
    <row r="47564" spans="25:27" x14ac:dyDescent="0.2">
      <c r="Y47564" s="396"/>
      <c r="Z47564" s="396"/>
      <c r="AA47564" s="441"/>
    </row>
    <row r="47565" spans="25:27" x14ac:dyDescent="0.2">
      <c r="Y47565" s="396"/>
      <c r="Z47565" s="396"/>
      <c r="AA47565" s="441"/>
    </row>
    <row r="47566" spans="25:27" x14ac:dyDescent="0.2">
      <c r="Y47566" s="396"/>
      <c r="Z47566" s="396"/>
      <c r="AA47566" s="441"/>
    </row>
    <row r="47567" spans="25:27" x14ac:dyDescent="0.2">
      <c r="Y47567" s="396"/>
      <c r="Z47567" s="396"/>
      <c r="AA47567" s="441"/>
    </row>
    <row r="47568" spans="25:27" x14ac:dyDescent="0.2">
      <c r="Y47568" s="396"/>
      <c r="Z47568" s="396"/>
      <c r="AA47568" s="441"/>
    </row>
    <row r="47569" spans="25:27" x14ac:dyDescent="0.2">
      <c r="Y47569" s="396"/>
      <c r="Z47569" s="396"/>
      <c r="AA47569" s="441"/>
    </row>
    <row r="47570" spans="25:27" x14ac:dyDescent="0.2">
      <c r="Y47570" s="396"/>
      <c r="Z47570" s="396"/>
      <c r="AA47570" s="441"/>
    </row>
    <row r="47571" spans="25:27" x14ac:dyDescent="0.2">
      <c r="Y47571" s="396"/>
      <c r="Z47571" s="396"/>
      <c r="AA47571" s="441"/>
    </row>
    <row r="47572" spans="25:27" x14ac:dyDescent="0.2">
      <c r="Y47572" s="396"/>
      <c r="Z47572" s="396"/>
      <c r="AA47572" s="441"/>
    </row>
    <row r="47573" spans="25:27" x14ac:dyDescent="0.2">
      <c r="Y47573" s="396"/>
      <c r="Z47573" s="396"/>
      <c r="AA47573" s="441"/>
    </row>
    <row r="47574" spans="25:27" x14ac:dyDescent="0.2">
      <c r="Y47574" s="396"/>
      <c r="Z47574" s="396"/>
      <c r="AA47574" s="441"/>
    </row>
    <row r="47575" spans="25:27" x14ac:dyDescent="0.2">
      <c r="Y47575" s="396"/>
      <c r="Z47575" s="396"/>
      <c r="AA47575" s="441"/>
    </row>
    <row r="47576" spans="25:27" x14ac:dyDescent="0.2">
      <c r="Y47576" s="396"/>
      <c r="Z47576" s="396"/>
      <c r="AA47576" s="441"/>
    </row>
    <row r="47577" spans="25:27" x14ac:dyDescent="0.2">
      <c r="Y47577" s="396"/>
      <c r="Z47577" s="396"/>
      <c r="AA47577" s="441"/>
    </row>
    <row r="47578" spans="25:27" x14ac:dyDescent="0.2">
      <c r="Y47578" s="396"/>
      <c r="Z47578" s="396"/>
      <c r="AA47578" s="441"/>
    </row>
    <row r="47579" spans="25:27" x14ac:dyDescent="0.2">
      <c r="Y47579" s="396"/>
      <c r="Z47579" s="396"/>
      <c r="AA47579" s="441"/>
    </row>
    <row r="47580" spans="25:27" x14ac:dyDescent="0.2">
      <c r="Y47580" s="396"/>
      <c r="Z47580" s="396"/>
      <c r="AA47580" s="441"/>
    </row>
    <row r="47581" spans="25:27" x14ac:dyDescent="0.2">
      <c r="Y47581" s="396"/>
      <c r="Z47581" s="396"/>
      <c r="AA47581" s="441"/>
    </row>
    <row r="47582" spans="25:27" x14ac:dyDescent="0.2">
      <c r="Y47582" s="396"/>
      <c r="Z47582" s="396"/>
      <c r="AA47582" s="441"/>
    </row>
    <row r="47583" spans="25:27" x14ac:dyDescent="0.2">
      <c r="Y47583" s="396"/>
      <c r="Z47583" s="396"/>
      <c r="AA47583" s="441"/>
    </row>
    <row r="47584" spans="25:27" x14ac:dyDescent="0.2">
      <c r="Y47584" s="396"/>
      <c r="Z47584" s="396"/>
      <c r="AA47584" s="441"/>
    </row>
    <row r="47585" spans="25:27" x14ac:dyDescent="0.2">
      <c r="Y47585" s="396"/>
      <c r="Z47585" s="396"/>
      <c r="AA47585" s="441"/>
    </row>
    <row r="47586" spans="25:27" x14ac:dyDescent="0.2">
      <c r="Y47586" s="396"/>
      <c r="Z47586" s="396"/>
      <c r="AA47586" s="441"/>
    </row>
    <row r="47587" spans="25:27" x14ac:dyDescent="0.2">
      <c r="Y47587" s="396"/>
      <c r="Z47587" s="396"/>
      <c r="AA47587" s="441"/>
    </row>
    <row r="47588" spans="25:27" x14ac:dyDescent="0.2">
      <c r="Y47588" s="396"/>
      <c r="Z47588" s="396"/>
      <c r="AA47588" s="441"/>
    </row>
    <row r="47589" spans="25:27" x14ac:dyDescent="0.2">
      <c r="Y47589" s="396"/>
      <c r="Z47589" s="396"/>
      <c r="AA47589" s="441"/>
    </row>
    <row r="47590" spans="25:27" x14ac:dyDescent="0.2">
      <c r="Y47590" s="396"/>
      <c r="Z47590" s="396"/>
      <c r="AA47590" s="441"/>
    </row>
    <row r="47591" spans="25:27" x14ac:dyDescent="0.2">
      <c r="Y47591" s="396"/>
      <c r="Z47591" s="396"/>
      <c r="AA47591" s="441"/>
    </row>
    <row r="47592" spans="25:27" x14ac:dyDescent="0.2">
      <c r="Y47592" s="396"/>
      <c r="Z47592" s="396"/>
      <c r="AA47592" s="441"/>
    </row>
    <row r="47593" spans="25:27" x14ac:dyDescent="0.2">
      <c r="Y47593" s="396"/>
      <c r="Z47593" s="396"/>
      <c r="AA47593" s="441"/>
    </row>
    <row r="47594" spans="25:27" x14ac:dyDescent="0.2">
      <c r="Y47594" s="396"/>
      <c r="Z47594" s="396"/>
      <c r="AA47594" s="441"/>
    </row>
    <row r="47595" spans="25:27" x14ac:dyDescent="0.2">
      <c r="Y47595" s="396"/>
      <c r="Z47595" s="396"/>
      <c r="AA47595" s="441"/>
    </row>
    <row r="47596" spans="25:27" x14ac:dyDescent="0.2">
      <c r="Y47596" s="396"/>
      <c r="Z47596" s="396"/>
      <c r="AA47596" s="441"/>
    </row>
    <row r="47597" spans="25:27" x14ac:dyDescent="0.2">
      <c r="Y47597" s="396"/>
      <c r="Z47597" s="396"/>
      <c r="AA47597" s="441"/>
    </row>
    <row r="47598" spans="25:27" x14ac:dyDescent="0.2">
      <c r="Y47598" s="396"/>
      <c r="Z47598" s="396"/>
      <c r="AA47598" s="441"/>
    </row>
    <row r="47599" spans="25:27" x14ac:dyDescent="0.2">
      <c r="Y47599" s="396"/>
      <c r="Z47599" s="396"/>
      <c r="AA47599" s="441"/>
    </row>
    <row r="47600" spans="25:27" x14ac:dyDescent="0.2">
      <c r="Y47600" s="396"/>
      <c r="Z47600" s="396"/>
      <c r="AA47600" s="441"/>
    </row>
    <row r="47601" spans="25:27" x14ac:dyDescent="0.2">
      <c r="Y47601" s="396"/>
      <c r="Z47601" s="396"/>
      <c r="AA47601" s="441"/>
    </row>
    <row r="47602" spans="25:27" x14ac:dyDescent="0.2">
      <c r="Y47602" s="396"/>
      <c r="Z47602" s="396"/>
      <c r="AA47602" s="441"/>
    </row>
    <row r="47603" spans="25:27" x14ac:dyDescent="0.2">
      <c r="Y47603" s="396"/>
      <c r="Z47603" s="396"/>
      <c r="AA47603" s="441"/>
    </row>
    <row r="47604" spans="25:27" x14ac:dyDescent="0.2">
      <c r="Y47604" s="396"/>
      <c r="Z47604" s="396"/>
      <c r="AA47604" s="441"/>
    </row>
    <row r="47605" spans="25:27" x14ac:dyDescent="0.2">
      <c r="Y47605" s="396"/>
      <c r="Z47605" s="396"/>
      <c r="AA47605" s="441"/>
    </row>
    <row r="47606" spans="25:27" x14ac:dyDescent="0.2">
      <c r="Y47606" s="396"/>
      <c r="Z47606" s="396"/>
      <c r="AA47606" s="441"/>
    </row>
    <row r="47607" spans="25:27" x14ac:dyDescent="0.2">
      <c r="Y47607" s="396"/>
      <c r="Z47607" s="396"/>
      <c r="AA47607" s="441"/>
    </row>
    <row r="47608" spans="25:27" x14ac:dyDescent="0.2">
      <c r="Y47608" s="396"/>
      <c r="Z47608" s="396"/>
      <c r="AA47608" s="441"/>
    </row>
    <row r="47609" spans="25:27" x14ac:dyDescent="0.2">
      <c r="Y47609" s="396"/>
      <c r="Z47609" s="396"/>
      <c r="AA47609" s="441"/>
    </row>
    <row r="47610" spans="25:27" x14ac:dyDescent="0.2">
      <c r="Y47610" s="396"/>
      <c r="Z47610" s="396"/>
      <c r="AA47610" s="441"/>
    </row>
    <row r="47611" spans="25:27" x14ac:dyDescent="0.2">
      <c r="Y47611" s="396"/>
      <c r="Z47611" s="396"/>
      <c r="AA47611" s="441"/>
    </row>
    <row r="47612" spans="25:27" x14ac:dyDescent="0.2">
      <c r="Y47612" s="396"/>
      <c r="Z47612" s="396"/>
      <c r="AA47612" s="441"/>
    </row>
    <row r="47613" spans="25:27" x14ac:dyDescent="0.2">
      <c r="Y47613" s="396"/>
      <c r="Z47613" s="396"/>
      <c r="AA47613" s="441"/>
    </row>
    <row r="47614" spans="25:27" x14ac:dyDescent="0.2">
      <c r="Y47614" s="396"/>
      <c r="Z47614" s="396"/>
      <c r="AA47614" s="441"/>
    </row>
    <row r="47615" spans="25:27" x14ac:dyDescent="0.2">
      <c r="Y47615" s="396"/>
      <c r="Z47615" s="396"/>
      <c r="AA47615" s="441"/>
    </row>
    <row r="47616" spans="25:27" x14ac:dyDescent="0.2">
      <c r="Y47616" s="396"/>
      <c r="Z47616" s="396"/>
      <c r="AA47616" s="441"/>
    </row>
    <row r="47617" spans="25:27" x14ac:dyDescent="0.2">
      <c r="Y47617" s="396"/>
      <c r="Z47617" s="396"/>
      <c r="AA47617" s="441"/>
    </row>
    <row r="47618" spans="25:27" x14ac:dyDescent="0.2">
      <c r="Y47618" s="396"/>
      <c r="Z47618" s="396"/>
      <c r="AA47618" s="441"/>
    </row>
    <row r="47619" spans="25:27" x14ac:dyDescent="0.2">
      <c r="Y47619" s="396"/>
      <c r="Z47619" s="396"/>
      <c r="AA47619" s="441"/>
    </row>
    <row r="47620" spans="25:27" x14ac:dyDescent="0.2">
      <c r="Y47620" s="396"/>
      <c r="Z47620" s="396"/>
      <c r="AA47620" s="441"/>
    </row>
    <row r="47621" spans="25:27" x14ac:dyDescent="0.2">
      <c r="Y47621" s="396"/>
      <c r="Z47621" s="396"/>
      <c r="AA47621" s="441"/>
    </row>
    <row r="47622" spans="25:27" x14ac:dyDescent="0.2">
      <c r="Y47622" s="396"/>
      <c r="Z47622" s="396"/>
      <c r="AA47622" s="441"/>
    </row>
    <row r="47623" spans="25:27" x14ac:dyDescent="0.2">
      <c r="Y47623" s="396"/>
      <c r="Z47623" s="396"/>
      <c r="AA47623" s="441"/>
    </row>
    <row r="47624" spans="25:27" x14ac:dyDescent="0.2">
      <c r="Y47624" s="396"/>
      <c r="Z47624" s="396"/>
      <c r="AA47624" s="441"/>
    </row>
    <row r="47625" spans="25:27" x14ac:dyDescent="0.2">
      <c r="Y47625" s="396"/>
      <c r="Z47625" s="396"/>
      <c r="AA47625" s="441"/>
    </row>
    <row r="47626" spans="25:27" x14ac:dyDescent="0.2">
      <c r="Y47626" s="396"/>
      <c r="Z47626" s="396"/>
      <c r="AA47626" s="441"/>
    </row>
    <row r="47627" spans="25:27" x14ac:dyDescent="0.2">
      <c r="Y47627" s="396"/>
      <c r="Z47627" s="396"/>
      <c r="AA47627" s="441"/>
    </row>
    <row r="47628" spans="25:27" x14ac:dyDescent="0.2">
      <c r="Y47628" s="396"/>
      <c r="Z47628" s="396"/>
      <c r="AA47628" s="441"/>
    </row>
    <row r="47629" spans="25:27" x14ac:dyDescent="0.2">
      <c r="Y47629" s="396"/>
      <c r="Z47629" s="396"/>
      <c r="AA47629" s="441"/>
    </row>
    <row r="47630" spans="25:27" x14ac:dyDescent="0.2">
      <c r="Y47630" s="396"/>
      <c r="Z47630" s="396"/>
      <c r="AA47630" s="441"/>
    </row>
    <row r="47631" spans="25:27" x14ac:dyDescent="0.2">
      <c r="Y47631" s="396"/>
      <c r="Z47631" s="396"/>
      <c r="AA47631" s="441"/>
    </row>
    <row r="47632" spans="25:27" x14ac:dyDescent="0.2">
      <c r="Y47632" s="396"/>
      <c r="Z47632" s="396"/>
      <c r="AA47632" s="441"/>
    </row>
    <row r="47633" spans="25:27" x14ac:dyDescent="0.2">
      <c r="Y47633" s="396"/>
      <c r="Z47633" s="396"/>
      <c r="AA47633" s="441"/>
    </row>
    <row r="47634" spans="25:27" x14ac:dyDescent="0.2">
      <c r="Y47634" s="396"/>
      <c r="Z47634" s="396"/>
      <c r="AA47634" s="441"/>
    </row>
    <row r="47635" spans="25:27" x14ac:dyDescent="0.2">
      <c r="Y47635" s="396"/>
      <c r="Z47635" s="396"/>
      <c r="AA47635" s="441"/>
    </row>
    <row r="47636" spans="25:27" x14ac:dyDescent="0.2">
      <c r="Y47636" s="396"/>
      <c r="Z47636" s="396"/>
      <c r="AA47636" s="441"/>
    </row>
    <row r="47637" spans="25:27" x14ac:dyDescent="0.2">
      <c r="Y47637" s="396"/>
      <c r="Z47637" s="396"/>
      <c r="AA47637" s="441"/>
    </row>
    <row r="47638" spans="25:27" x14ac:dyDescent="0.2">
      <c r="Y47638" s="396"/>
      <c r="Z47638" s="396"/>
      <c r="AA47638" s="441"/>
    </row>
    <row r="47639" spans="25:27" x14ac:dyDescent="0.2">
      <c r="Y47639" s="396"/>
      <c r="Z47639" s="396"/>
      <c r="AA47639" s="441"/>
    </row>
    <row r="47640" spans="25:27" x14ac:dyDescent="0.2">
      <c r="Y47640" s="396"/>
      <c r="Z47640" s="396"/>
      <c r="AA47640" s="441"/>
    </row>
    <row r="47641" spans="25:27" x14ac:dyDescent="0.2">
      <c r="Y47641" s="396"/>
      <c r="Z47641" s="396"/>
      <c r="AA47641" s="441"/>
    </row>
    <row r="47642" spans="25:27" x14ac:dyDescent="0.2">
      <c r="Y47642" s="396"/>
      <c r="Z47642" s="396"/>
      <c r="AA47642" s="441"/>
    </row>
    <row r="47643" spans="25:27" x14ac:dyDescent="0.2">
      <c r="Y47643" s="396"/>
      <c r="Z47643" s="396"/>
      <c r="AA47643" s="441"/>
    </row>
    <row r="47644" spans="25:27" x14ac:dyDescent="0.2">
      <c r="Y47644" s="396"/>
      <c r="Z47644" s="396"/>
      <c r="AA47644" s="441"/>
    </row>
    <row r="47645" spans="25:27" x14ac:dyDescent="0.2">
      <c r="Y47645" s="396"/>
      <c r="Z47645" s="396"/>
      <c r="AA47645" s="441"/>
    </row>
    <row r="47646" spans="25:27" x14ac:dyDescent="0.2">
      <c r="Y47646" s="396"/>
      <c r="Z47646" s="396"/>
      <c r="AA47646" s="441"/>
    </row>
    <row r="47647" spans="25:27" x14ac:dyDescent="0.2">
      <c r="Y47647" s="396"/>
      <c r="Z47647" s="396"/>
      <c r="AA47647" s="441"/>
    </row>
    <row r="47648" spans="25:27" x14ac:dyDescent="0.2">
      <c r="Y47648" s="396"/>
      <c r="Z47648" s="396"/>
      <c r="AA47648" s="441"/>
    </row>
    <row r="47649" spans="25:27" x14ac:dyDescent="0.2">
      <c r="Y47649" s="396"/>
      <c r="Z47649" s="396"/>
      <c r="AA47649" s="441"/>
    </row>
    <row r="47650" spans="25:27" x14ac:dyDescent="0.2">
      <c r="Y47650" s="396"/>
      <c r="Z47650" s="396"/>
      <c r="AA47650" s="441"/>
    </row>
    <row r="47651" spans="25:27" x14ac:dyDescent="0.2">
      <c r="Y47651" s="396"/>
      <c r="Z47651" s="396"/>
      <c r="AA47651" s="441"/>
    </row>
    <row r="47652" spans="25:27" x14ac:dyDescent="0.2">
      <c r="Y47652" s="396"/>
      <c r="Z47652" s="396"/>
      <c r="AA47652" s="441"/>
    </row>
    <row r="47653" spans="25:27" x14ac:dyDescent="0.2">
      <c r="Y47653" s="396"/>
      <c r="Z47653" s="396"/>
      <c r="AA47653" s="441"/>
    </row>
    <row r="47654" spans="25:27" x14ac:dyDescent="0.2">
      <c r="Y47654" s="396"/>
      <c r="Z47654" s="396"/>
      <c r="AA47654" s="441"/>
    </row>
    <row r="47655" spans="25:27" x14ac:dyDescent="0.2">
      <c r="Y47655" s="396"/>
      <c r="Z47655" s="396"/>
      <c r="AA47655" s="441"/>
    </row>
    <row r="47656" spans="25:27" x14ac:dyDescent="0.2">
      <c r="Y47656" s="396"/>
      <c r="Z47656" s="396"/>
      <c r="AA47656" s="441"/>
    </row>
    <row r="47657" spans="25:27" x14ac:dyDescent="0.2">
      <c r="Y47657" s="396"/>
      <c r="Z47657" s="396"/>
      <c r="AA47657" s="441"/>
    </row>
    <row r="47658" spans="25:27" x14ac:dyDescent="0.2">
      <c r="Y47658" s="396"/>
      <c r="Z47658" s="396"/>
      <c r="AA47658" s="441"/>
    </row>
    <row r="47659" spans="25:27" x14ac:dyDescent="0.2">
      <c r="Y47659" s="396"/>
      <c r="Z47659" s="396"/>
      <c r="AA47659" s="441"/>
    </row>
    <row r="47660" spans="25:27" x14ac:dyDescent="0.2">
      <c r="Y47660" s="396"/>
      <c r="Z47660" s="396"/>
      <c r="AA47660" s="441"/>
    </row>
    <row r="47661" spans="25:27" x14ac:dyDescent="0.2">
      <c r="Y47661" s="396"/>
      <c r="Z47661" s="396"/>
      <c r="AA47661" s="441"/>
    </row>
    <row r="47662" spans="25:27" x14ac:dyDescent="0.2">
      <c r="Y47662" s="396"/>
      <c r="Z47662" s="396"/>
      <c r="AA47662" s="441"/>
    </row>
    <row r="47663" spans="25:27" x14ac:dyDescent="0.2">
      <c r="Y47663" s="396"/>
      <c r="Z47663" s="396"/>
      <c r="AA47663" s="441"/>
    </row>
    <row r="47664" spans="25:27" x14ac:dyDescent="0.2">
      <c r="Y47664" s="396"/>
      <c r="Z47664" s="396"/>
      <c r="AA47664" s="441"/>
    </row>
    <row r="47665" spans="25:27" x14ac:dyDescent="0.2">
      <c r="Y47665" s="396"/>
      <c r="Z47665" s="396"/>
      <c r="AA47665" s="441"/>
    </row>
    <row r="47666" spans="25:27" x14ac:dyDescent="0.2">
      <c r="Y47666" s="396"/>
      <c r="Z47666" s="396"/>
      <c r="AA47666" s="441"/>
    </row>
    <row r="47667" spans="25:27" x14ac:dyDescent="0.2">
      <c r="Y47667" s="396"/>
      <c r="Z47667" s="396"/>
      <c r="AA47667" s="441"/>
    </row>
    <row r="47668" spans="25:27" x14ac:dyDescent="0.2">
      <c r="Y47668" s="396"/>
      <c r="Z47668" s="396"/>
      <c r="AA47668" s="441"/>
    </row>
    <row r="47669" spans="25:27" x14ac:dyDescent="0.2">
      <c r="Y47669" s="396"/>
      <c r="Z47669" s="396"/>
      <c r="AA47669" s="441"/>
    </row>
    <row r="47670" spans="25:27" x14ac:dyDescent="0.2">
      <c r="Y47670" s="396"/>
      <c r="Z47670" s="396"/>
      <c r="AA47670" s="441"/>
    </row>
    <row r="47671" spans="25:27" x14ac:dyDescent="0.2">
      <c r="Y47671" s="396"/>
      <c r="Z47671" s="396"/>
      <c r="AA47671" s="441"/>
    </row>
    <row r="47672" spans="25:27" x14ac:dyDescent="0.2">
      <c r="Y47672" s="396"/>
      <c r="Z47672" s="396"/>
      <c r="AA47672" s="441"/>
    </row>
    <row r="47673" spans="25:27" x14ac:dyDescent="0.2">
      <c r="Y47673" s="396"/>
      <c r="Z47673" s="396"/>
      <c r="AA47673" s="441"/>
    </row>
    <row r="47674" spans="25:27" x14ac:dyDescent="0.2">
      <c r="Y47674" s="396"/>
      <c r="Z47674" s="396"/>
      <c r="AA47674" s="441"/>
    </row>
    <row r="47675" spans="25:27" x14ac:dyDescent="0.2">
      <c r="Y47675" s="396"/>
      <c r="Z47675" s="396"/>
      <c r="AA47675" s="441"/>
    </row>
    <row r="47676" spans="25:27" x14ac:dyDescent="0.2">
      <c r="Y47676" s="396"/>
      <c r="Z47676" s="396"/>
      <c r="AA47676" s="441"/>
    </row>
    <row r="47677" spans="25:27" x14ac:dyDescent="0.2">
      <c r="Y47677" s="396"/>
      <c r="Z47677" s="396"/>
      <c r="AA47677" s="441"/>
    </row>
    <row r="47678" spans="25:27" x14ac:dyDescent="0.2">
      <c r="Y47678" s="396"/>
      <c r="Z47678" s="396"/>
      <c r="AA47678" s="441"/>
    </row>
    <row r="47679" spans="25:27" x14ac:dyDescent="0.2">
      <c r="Y47679" s="396"/>
      <c r="Z47679" s="396"/>
      <c r="AA47679" s="441"/>
    </row>
    <row r="47680" spans="25:27" x14ac:dyDescent="0.2">
      <c r="Y47680" s="396"/>
      <c r="Z47680" s="396"/>
      <c r="AA47680" s="441"/>
    </row>
    <row r="47681" spans="25:27" x14ac:dyDescent="0.2">
      <c r="Y47681" s="396"/>
      <c r="Z47681" s="396"/>
      <c r="AA47681" s="441"/>
    </row>
    <row r="47682" spans="25:27" x14ac:dyDescent="0.2">
      <c r="Y47682" s="396"/>
      <c r="Z47682" s="396"/>
      <c r="AA47682" s="441"/>
    </row>
    <row r="47683" spans="25:27" x14ac:dyDescent="0.2">
      <c r="Y47683" s="396"/>
      <c r="Z47683" s="396"/>
      <c r="AA47683" s="441"/>
    </row>
    <row r="47684" spans="25:27" x14ac:dyDescent="0.2">
      <c r="Y47684" s="396"/>
      <c r="Z47684" s="396"/>
      <c r="AA47684" s="441"/>
    </row>
    <row r="47685" spans="25:27" x14ac:dyDescent="0.2">
      <c r="Y47685" s="396"/>
      <c r="Z47685" s="396"/>
      <c r="AA47685" s="441"/>
    </row>
    <row r="47686" spans="25:27" x14ac:dyDescent="0.2">
      <c r="Y47686" s="396"/>
      <c r="Z47686" s="396"/>
      <c r="AA47686" s="441"/>
    </row>
    <row r="47687" spans="25:27" x14ac:dyDescent="0.2">
      <c r="Y47687" s="396"/>
      <c r="Z47687" s="396"/>
      <c r="AA47687" s="441"/>
    </row>
    <row r="47688" spans="25:27" x14ac:dyDescent="0.2">
      <c r="Y47688" s="396"/>
      <c r="Z47688" s="396"/>
      <c r="AA47688" s="441"/>
    </row>
    <row r="47689" spans="25:27" x14ac:dyDescent="0.2">
      <c r="Y47689" s="396"/>
      <c r="Z47689" s="396"/>
      <c r="AA47689" s="441"/>
    </row>
    <row r="47690" spans="25:27" x14ac:dyDescent="0.2">
      <c r="Y47690" s="396"/>
      <c r="Z47690" s="396"/>
      <c r="AA47690" s="441"/>
    </row>
    <row r="47691" spans="25:27" x14ac:dyDescent="0.2">
      <c r="Y47691" s="396"/>
      <c r="Z47691" s="396"/>
      <c r="AA47691" s="441"/>
    </row>
    <row r="47692" spans="25:27" x14ac:dyDescent="0.2">
      <c r="Y47692" s="396"/>
      <c r="Z47692" s="396"/>
      <c r="AA47692" s="441"/>
    </row>
    <row r="47693" spans="25:27" x14ac:dyDescent="0.2">
      <c r="Y47693" s="396"/>
      <c r="Z47693" s="396"/>
      <c r="AA47693" s="441"/>
    </row>
    <row r="47694" spans="25:27" x14ac:dyDescent="0.2">
      <c r="Y47694" s="396"/>
      <c r="Z47694" s="396"/>
      <c r="AA47694" s="441"/>
    </row>
    <row r="47695" spans="25:27" x14ac:dyDescent="0.2">
      <c r="Y47695" s="396"/>
      <c r="Z47695" s="396"/>
      <c r="AA47695" s="441"/>
    </row>
    <row r="47696" spans="25:27" x14ac:dyDescent="0.2">
      <c r="Y47696" s="396"/>
      <c r="Z47696" s="396"/>
      <c r="AA47696" s="441"/>
    </row>
    <row r="47697" spans="25:27" x14ac:dyDescent="0.2">
      <c r="Y47697" s="396"/>
      <c r="Z47697" s="396"/>
      <c r="AA47697" s="441"/>
    </row>
    <row r="47698" spans="25:27" x14ac:dyDescent="0.2">
      <c r="Y47698" s="396"/>
      <c r="Z47698" s="396"/>
      <c r="AA47698" s="441"/>
    </row>
    <row r="47699" spans="25:27" x14ac:dyDescent="0.2">
      <c r="Y47699" s="396"/>
      <c r="Z47699" s="396"/>
      <c r="AA47699" s="441"/>
    </row>
    <row r="47700" spans="25:27" x14ac:dyDescent="0.2">
      <c r="Y47700" s="396"/>
      <c r="Z47700" s="396"/>
      <c r="AA47700" s="441"/>
    </row>
    <row r="47701" spans="25:27" x14ac:dyDescent="0.2">
      <c r="Y47701" s="396"/>
      <c r="Z47701" s="396"/>
      <c r="AA47701" s="441"/>
    </row>
    <row r="47702" spans="25:27" x14ac:dyDescent="0.2">
      <c r="Y47702" s="396"/>
      <c r="Z47702" s="396"/>
      <c r="AA47702" s="441"/>
    </row>
    <row r="47703" spans="25:27" x14ac:dyDescent="0.2">
      <c r="Y47703" s="396"/>
      <c r="Z47703" s="396"/>
      <c r="AA47703" s="441"/>
    </row>
    <row r="47704" spans="25:27" x14ac:dyDescent="0.2">
      <c r="Y47704" s="396"/>
      <c r="Z47704" s="396"/>
      <c r="AA47704" s="441"/>
    </row>
    <row r="47705" spans="25:27" x14ac:dyDescent="0.2">
      <c r="Y47705" s="396"/>
      <c r="Z47705" s="396"/>
      <c r="AA47705" s="441"/>
    </row>
    <row r="47706" spans="25:27" x14ac:dyDescent="0.2">
      <c r="Y47706" s="396"/>
      <c r="Z47706" s="396"/>
      <c r="AA47706" s="441"/>
    </row>
    <row r="47707" spans="25:27" x14ac:dyDescent="0.2">
      <c r="Y47707" s="396"/>
      <c r="Z47707" s="396"/>
      <c r="AA47707" s="441"/>
    </row>
    <row r="47708" spans="25:27" x14ac:dyDescent="0.2">
      <c r="Y47708" s="396"/>
      <c r="Z47708" s="396"/>
      <c r="AA47708" s="441"/>
    </row>
    <row r="47709" spans="25:27" x14ac:dyDescent="0.2">
      <c r="Y47709" s="396"/>
      <c r="Z47709" s="396"/>
      <c r="AA47709" s="441"/>
    </row>
    <row r="47710" spans="25:27" x14ac:dyDescent="0.2">
      <c r="Y47710" s="396"/>
      <c r="Z47710" s="396"/>
      <c r="AA47710" s="441"/>
    </row>
    <row r="47711" spans="25:27" x14ac:dyDescent="0.2">
      <c r="Y47711" s="396"/>
      <c r="Z47711" s="396"/>
      <c r="AA47711" s="441"/>
    </row>
    <row r="47712" spans="25:27" x14ac:dyDescent="0.2">
      <c r="Y47712" s="396"/>
      <c r="Z47712" s="396"/>
      <c r="AA47712" s="441"/>
    </row>
    <row r="47713" spans="25:27" x14ac:dyDescent="0.2">
      <c r="Y47713" s="396"/>
      <c r="Z47713" s="396"/>
      <c r="AA47713" s="441"/>
    </row>
    <row r="47714" spans="25:27" x14ac:dyDescent="0.2">
      <c r="Y47714" s="396"/>
      <c r="Z47714" s="396"/>
      <c r="AA47714" s="441"/>
    </row>
    <row r="47715" spans="25:27" x14ac:dyDescent="0.2">
      <c r="Y47715" s="396"/>
      <c r="Z47715" s="396"/>
      <c r="AA47715" s="441"/>
    </row>
    <row r="47716" spans="25:27" x14ac:dyDescent="0.2">
      <c r="Y47716" s="396"/>
      <c r="Z47716" s="396"/>
      <c r="AA47716" s="441"/>
    </row>
    <row r="47717" spans="25:27" x14ac:dyDescent="0.2">
      <c r="Y47717" s="396"/>
      <c r="Z47717" s="396"/>
      <c r="AA47717" s="441"/>
    </row>
    <row r="47718" spans="25:27" x14ac:dyDescent="0.2">
      <c r="Y47718" s="396"/>
      <c r="Z47718" s="396"/>
      <c r="AA47718" s="441"/>
    </row>
    <row r="47719" spans="25:27" x14ac:dyDescent="0.2">
      <c r="Y47719" s="396"/>
      <c r="Z47719" s="396"/>
      <c r="AA47719" s="441"/>
    </row>
    <row r="47720" spans="25:27" x14ac:dyDescent="0.2">
      <c r="Y47720" s="396"/>
      <c r="Z47720" s="396"/>
      <c r="AA47720" s="441"/>
    </row>
    <row r="47721" spans="25:27" x14ac:dyDescent="0.2">
      <c r="Y47721" s="396"/>
      <c r="Z47721" s="396"/>
      <c r="AA47721" s="441"/>
    </row>
    <row r="47722" spans="25:27" x14ac:dyDescent="0.2">
      <c r="Y47722" s="396"/>
      <c r="Z47722" s="396"/>
      <c r="AA47722" s="441"/>
    </row>
    <row r="47723" spans="25:27" x14ac:dyDescent="0.2">
      <c r="Y47723" s="396"/>
      <c r="Z47723" s="396"/>
      <c r="AA47723" s="441"/>
    </row>
    <row r="47724" spans="25:27" x14ac:dyDescent="0.2">
      <c r="Y47724" s="396"/>
      <c r="Z47724" s="396"/>
      <c r="AA47724" s="441"/>
    </row>
    <row r="47725" spans="25:27" x14ac:dyDescent="0.2">
      <c r="Y47725" s="396"/>
      <c r="Z47725" s="396"/>
      <c r="AA47725" s="441"/>
    </row>
    <row r="47726" spans="25:27" x14ac:dyDescent="0.2">
      <c r="Y47726" s="396"/>
      <c r="Z47726" s="396"/>
      <c r="AA47726" s="441"/>
    </row>
    <row r="47727" spans="25:27" x14ac:dyDescent="0.2">
      <c r="Y47727" s="396"/>
      <c r="Z47727" s="396"/>
      <c r="AA47727" s="441"/>
    </row>
    <row r="47728" spans="25:27" x14ac:dyDescent="0.2">
      <c r="Y47728" s="396"/>
      <c r="Z47728" s="396"/>
      <c r="AA47728" s="441"/>
    </row>
    <row r="47729" spans="25:27" x14ac:dyDescent="0.2">
      <c r="Y47729" s="396"/>
      <c r="Z47729" s="396"/>
      <c r="AA47729" s="441"/>
    </row>
    <row r="47730" spans="25:27" x14ac:dyDescent="0.2">
      <c r="Y47730" s="396"/>
      <c r="Z47730" s="396"/>
      <c r="AA47730" s="441"/>
    </row>
    <row r="47731" spans="25:27" x14ac:dyDescent="0.2">
      <c r="Y47731" s="396"/>
      <c r="Z47731" s="396"/>
      <c r="AA47731" s="441"/>
    </row>
    <row r="47732" spans="25:27" x14ac:dyDescent="0.2">
      <c r="Y47732" s="396"/>
      <c r="Z47732" s="396"/>
      <c r="AA47732" s="441"/>
    </row>
    <row r="47733" spans="25:27" x14ac:dyDescent="0.2">
      <c r="Y47733" s="396"/>
      <c r="Z47733" s="396"/>
      <c r="AA47733" s="441"/>
    </row>
    <row r="47734" spans="25:27" x14ac:dyDescent="0.2">
      <c r="Y47734" s="396"/>
      <c r="Z47734" s="396"/>
      <c r="AA47734" s="441"/>
    </row>
    <row r="47735" spans="25:27" x14ac:dyDescent="0.2">
      <c r="Y47735" s="396"/>
      <c r="Z47735" s="396"/>
      <c r="AA47735" s="441"/>
    </row>
    <row r="47736" spans="25:27" x14ac:dyDescent="0.2">
      <c r="Y47736" s="396"/>
      <c r="Z47736" s="396"/>
      <c r="AA47736" s="441"/>
    </row>
    <row r="47737" spans="25:27" x14ac:dyDescent="0.2">
      <c r="Y47737" s="396"/>
      <c r="Z47737" s="396"/>
      <c r="AA47737" s="441"/>
    </row>
    <row r="47738" spans="25:27" x14ac:dyDescent="0.2">
      <c r="Y47738" s="396"/>
      <c r="Z47738" s="396"/>
      <c r="AA47738" s="441"/>
    </row>
    <row r="47739" spans="25:27" x14ac:dyDescent="0.2">
      <c r="Y47739" s="396"/>
      <c r="Z47739" s="396"/>
      <c r="AA47739" s="441"/>
    </row>
    <row r="47740" spans="25:27" x14ac:dyDescent="0.2">
      <c r="Y47740" s="396"/>
      <c r="Z47740" s="396"/>
      <c r="AA47740" s="441"/>
    </row>
    <row r="47741" spans="25:27" x14ac:dyDescent="0.2">
      <c r="Y47741" s="396"/>
      <c r="Z47741" s="396"/>
      <c r="AA47741" s="441"/>
    </row>
    <row r="47742" spans="25:27" x14ac:dyDescent="0.2">
      <c r="Y47742" s="396"/>
      <c r="Z47742" s="396"/>
      <c r="AA47742" s="441"/>
    </row>
    <row r="47743" spans="25:27" x14ac:dyDescent="0.2">
      <c r="Y47743" s="396"/>
      <c r="Z47743" s="396"/>
      <c r="AA47743" s="441"/>
    </row>
    <row r="47744" spans="25:27" x14ac:dyDescent="0.2">
      <c r="Y47744" s="396"/>
      <c r="Z47744" s="396"/>
      <c r="AA47744" s="441"/>
    </row>
    <row r="47745" spans="25:27" x14ac:dyDescent="0.2">
      <c r="Y47745" s="396"/>
      <c r="Z47745" s="396"/>
      <c r="AA47745" s="441"/>
    </row>
    <row r="47746" spans="25:27" x14ac:dyDescent="0.2">
      <c r="Y47746" s="396"/>
      <c r="Z47746" s="396"/>
      <c r="AA47746" s="441"/>
    </row>
    <row r="47747" spans="25:27" x14ac:dyDescent="0.2">
      <c r="Y47747" s="396"/>
      <c r="Z47747" s="396"/>
      <c r="AA47747" s="441"/>
    </row>
    <row r="47748" spans="25:27" x14ac:dyDescent="0.2">
      <c r="Y47748" s="396"/>
      <c r="Z47748" s="396"/>
      <c r="AA47748" s="441"/>
    </row>
    <row r="47749" spans="25:27" x14ac:dyDescent="0.2">
      <c r="Y47749" s="396"/>
      <c r="Z47749" s="396"/>
      <c r="AA47749" s="441"/>
    </row>
    <row r="47750" spans="25:27" x14ac:dyDescent="0.2">
      <c r="Y47750" s="396"/>
      <c r="Z47750" s="396"/>
      <c r="AA47750" s="441"/>
    </row>
    <row r="47751" spans="25:27" x14ac:dyDescent="0.2">
      <c r="Y47751" s="396"/>
      <c r="Z47751" s="396"/>
      <c r="AA47751" s="441"/>
    </row>
    <row r="47752" spans="25:27" x14ac:dyDescent="0.2">
      <c r="Y47752" s="396"/>
      <c r="Z47752" s="396"/>
      <c r="AA47752" s="441"/>
    </row>
    <row r="47753" spans="25:27" x14ac:dyDescent="0.2">
      <c r="Y47753" s="396"/>
      <c r="Z47753" s="396"/>
      <c r="AA47753" s="441"/>
    </row>
    <row r="47754" spans="25:27" x14ac:dyDescent="0.2">
      <c r="Y47754" s="396"/>
      <c r="Z47754" s="396"/>
      <c r="AA47754" s="441"/>
    </row>
    <row r="47755" spans="25:27" x14ac:dyDescent="0.2">
      <c r="Y47755" s="396"/>
      <c r="Z47755" s="396"/>
      <c r="AA47755" s="441"/>
    </row>
    <row r="47756" spans="25:27" x14ac:dyDescent="0.2">
      <c r="Y47756" s="396"/>
      <c r="Z47756" s="396"/>
      <c r="AA47756" s="441"/>
    </row>
    <row r="47757" spans="25:27" x14ac:dyDescent="0.2">
      <c r="Y47757" s="396"/>
      <c r="Z47757" s="396"/>
      <c r="AA47757" s="441"/>
    </row>
    <row r="47758" spans="25:27" x14ac:dyDescent="0.2">
      <c r="Y47758" s="396"/>
      <c r="Z47758" s="396"/>
      <c r="AA47758" s="441"/>
    </row>
    <row r="47759" spans="25:27" x14ac:dyDescent="0.2">
      <c r="Y47759" s="396"/>
      <c r="Z47759" s="396"/>
      <c r="AA47759" s="441"/>
    </row>
    <row r="47760" spans="25:27" x14ac:dyDescent="0.2">
      <c r="Y47760" s="396"/>
      <c r="Z47760" s="396"/>
      <c r="AA47760" s="441"/>
    </row>
    <row r="47761" spans="25:27" x14ac:dyDescent="0.2">
      <c r="Y47761" s="396"/>
      <c r="Z47761" s="396"/>
      <c r="AA47761" s="441"/>
    </row>
    <row r="47762" spans="25:27" x14ac:dyDescent="0.2">
      <c r="Y47762" s="396"/>
      <c r="Z47762" s="396"/>
      <c r="AA47762" s="441"/>
    </row>
    <row r="47763" spans="25:27" x14ac:dyDescent="0.2">
      <c r="Y47763" s="396"/>
      <c r="Z47763" s="396"/>
      <c r="AA47763" s="441"/>
    </row>
    <row r="47764" spans="25:27" x14ac:dyDescent="0.2">
      <c r="Y47764" s="396"/>
      <c r="Z47764" s="396"/>
      <c r="AA47764" s="441"/>
    </row>
    <row r="47765" spans="25:27" x14ac:dyDescent="0.2">
      <c r="Y47765" s="396"/>
      <c r="Z47765" s="396"/>
      <c r="AA47765" s="441"/>
    </row>
    <row r="47766" spans="25:27" x14ac:dyDescent="0.2">
      <c r="Y47766" s="396"/>
      <c r="Z47766" s="396"/>
      <c r="AA47766" s="441"/>
    </row>
    <row r="47767" spans="25:27" x14ac:dyDescent="0.2">
      <c r="Y47767" s="396"/>
      <c r="Z47767" s="396"/>
      <c r="AA47767" s="441"/>
    </row>
    <row r="47768" spans="25:27" x14ac:dyDescent="0.2">
      <c r="Y47768" s="396"/>
      <c r="Z47768" s="396"/>
      <c r="AA47768" s="441"/>
    </row>
    <row r="47769" spans="25:27" x14ac:dyDescent="0.2">
      <c r="Y47769" s="396"/>
      <c r="Z47769" s="396"/>
      <c r="AA47769" s="441"/>
    </row>
    <row r="47770" spans="25:27" x14ac:dyDescent="0.2">
      <c r="Y47770" s="396"/>
      <c r="Z47770" s="396"/>
      <c r="AA47770" s="441"/>
    </row>
    <row r="47771" spans="25:27" x14ac:dyDescent="0.2">
      <c r="Y47771" s="396"/>
      <c r="Z47771" s="396"/>
      <c r="AA47771" s="441"/>
    </row>
    <row r="47772" spans="25:27" x14ac:dyDescent="0.2">
      <c r="Y47772" s="396"/>
      <c r="Z47772" s="396"/>
      <c r="AA47772" s="441"/>
    </row>
    <row r="47773" spans="25:27" x14ac:dyDescent="0.2">
      <c r="Y47773" s="396"/>
      <c r="Z47773" s="396"/>
      <c r="AA47773" s="441"/>
    </row>
    <row r="47774" spans="25:27" x14ac:dyDescent="0.2">
      <c r="Y47774" s="396"/>
      <c r="Z47774" s="396"/>
      <c r="AA47774" s="441"/>
    </row>
    <row r="47775" spans="25:27" x14ac:dyDescent="0.2">
      <c r="Y47775" s="396"/>
      <c r="Z47775" s="396"/>
      <c r="AA47775" s="441"/>
    </row>
    <row r="47776" spans="25:27" x14ac:dyDescent="0.2">
      <c r="Y47776" s="396"/>
      <c r="Z47776" s="396"/>
      <c r="AA47776" s="441"/>
    </row>
    <row r="47777" spans="25:27" x14ac:dyDescent="0.2">
      <c r="Y47777" s="396"/>
      <c r="Z47777" s="396"/>
      <c r="AA47777" s="441"/>
    </row>
    <row r="47778" spans="25:27" x14ac:dyDescent="0.2">
      <c r="Y47778" s="396"/>
      <c r="Z47778" s="396"/>
      <c r="AA47778" s="441"/>
    </row>
    <row r="47779" spans="25:27" x14ac:dyDescent="0.2">
      <c r="Y47779" s="396"/>
      <c r="Z47779" s="396"/>
      <c r="AA47779" s="441"/>
    </row>
    <row r="47780" spans="25:27" x14ac:dyDescent="0.2">
      <c r="Y47780" s="396"/>
      <c r="Z47780" s="396"/>
      <c r="AA47780" s="441"/>
    </row>
    <row r="47781" spans="25:27" x14ac:dyDescent="0.2">
      <c r="Y47781" s="396"/>
      <c r="Z47781" s="396"/>
      <c r="AA47781" s="441"/>
    </row>
    <row r="47782" spans="25:27" x14ac:dyDescent="0.2">
      <c r="Y47782" s="396"/>
      <c r="Z47782" s="396"/>
      <c r="AA47782" s="441"/>
    </row>
    <row r="47783" spans="25:27" x14ac:dyDescent="0.2">
      <c r="Y47783" s="396"/>
      <c r="Z47783" s="396"/>
      <c r="AA47783" s="441"/>
    </row>
    <row r="47784" spans="25:27" x14ac:dyDescent="0.2">
      <c r="Y47784" s="396"/>
      <c r="Z47784" s="396"/>
      <c r="AA47784" s="441"/>
    </row>
    <row r="47785" spans="25:27" x14ac:dyDescent="0.2">
      <c r="Y47785" s="396"/>
      <c r="Z47785" s="396"/>
      <c r="AA47785" s="441"/>
    </row>
    <row r="47786" spans="25:27" x14ac:dyDescent="0.2">
      <c r="Y47786" s="396"/>
      <c r="Z47786" s="396"/>
      <c r="AA47786" s="441"/>
    </row>
    <row r="47787" spans="25:27" x14ac:dyDescent="0.2">
      <c r="Y47787" s="396"/>
      <c r="Z47787" s="396"/>
      <c r="AA47787" s="441"/>
    </row>
    <row r="47788" spans="25:27" x14ac:dyDescent="0.2">
      <c r="Y47788" s="396"/>
      <c r="Z47788" s="396"/>
      <c r="AA47788" s="441"/>
    </row>
    <row r="47789" spans="25:27" x14ac:dyDescent="0.2">
      <c r="Y47789" s="396"/>
      <c r="Z47789" s="396"/>
      <c r="AA47789" s="441"/>
    </row>
    <row r="47790" spans="25:27" x14ac:dyDescent="0.2">
      <c r="Y47790" s="396"/>
      <c r="Z47790" s="396"/>
      <c r="AA47790" s="441"/>
    </row>
    <row r="47791" spans="25:27" x14ac:dyDescent="0.2">
      <c r="Y47791" s="396"/>
      <c r="Z47791" s="396"/>
      <c r="AA47791" s="441"/>
    </row>
    <row r="47792" spans="25:27" x14ac:dyDescent="0.2">
      <c r="Y47792" s="396"/>
      <c r="Z47792" s="396"/>
      <c r="AA47792" s="441"/>
    </row>
    <row r="47793" spans="25:27" x14ac:dyDescent="0.2">
      <c r="Y47793" s="396"/>
      <c r="Z47793" s="396"/>
      <c r="AA47793" s="441"/>
    </row>
    <row r="47794" spans="25:27" x14ac:dyDescent="0.2">
      <c r="Y47794" s="396"/>
      <c r="Z47794" s="396"/>
      <c r="AA47794" s="441"/>
    </row>
    <row r="47795" spans="25:27" x14ac:dyDescent="0.2">
      <c r="Y47795" s="396"/>
      <c r="Z47795" s="396"/>
      <c r="AA47795" s="441"/>
    </row>
    <row r="47796" spans="25:27" x14ac:dyDescent="0.2">
      <c r="Y47796" s="396"/>
      <c r="Z47796" s="396"/>
      <c r="AA47796" s="441"/>
    </row>
    <row r="47797" spans="25:27" x14ac:dyDescent="0.2">
      <c r="Y47797" s="396"/>
      <c r="Z47797" s="396"/>
      <c r="AA47797" s="441"/>
    </row>
    <row r="47798" spans="25:27" x14ac:dyDescent="0.2">
      <c r="Y47798" s="396"/>
      <c r="Z47798" s="396"/>
      <c r="AA47798" s="441"/>
    </row>
    <row r="47799" spans="25:27" x14ac:dyDescent="0.2">
      <c r="Y47799" s="396"/>
      <c r="Z47799" s="396"/>
      <c r="AA47799" s="441"/>
    </row>
    <row r="47800" spans="25:27" x14ac:dyDescent="0.2">
      <c r="Y47800" s="396"/>
      <c r="Z47800" s="396"/>
      <c r="AA47800" s="441"/>
    </row>
    <row r="47801" spans="25:27" x14ac:dyDescent="0.2">
      <c r="Y47801" s="396"/>
      <c r="Z47801" s="396"/>
      <c r="AA47801" s="441"/>
    </row>
    <row r="47802" spans="25:27" x14ac:dyDescent="0.2">
      <c r="Y47802" s="396"/>
      <c r="Z47802" s="396"/>
      <c r="AA47802" s="441"/>
    </row>
    <row r="47803" spans="25:27" x14ac:dyDescent="0.2">
      <c r="Y47803" s="396"/>
      <c r="Z47803" s="396"/>
      <c r="AA47803" s="441"/>
    </row>
    <row r="47804" spans="25:27" x14ac:dyDescent="0.2">
      <c r="Y47804" s="396"/>
      <c r="Z47804" s="396"/>
      <c r="AA47804" s="441"/>
    </row>
    <row r="47805" spans="25:27" x14ac:dyDescent="0.2">
      <c r="Y47805" s="396"/>
      <c r="Z47805" s="396"/>
      <c r="AA47805" s="441"/>
    </row>
    <row r="47806" spans="25:27" x14ac:dyDescent="0.2">
      <c r="Y47806" s="396"/>
      <c r="Z47806" s="396"/>
      <c r="AA47806" s="441"/>
    </row>
    <row r="47807" spans="25:27" x14ac:dyDescent="0.2">
      <c r="Y47807" s="396"/>
      <c r="Z47807" s="396"/>
      <c r="AA47807" s="441"/>
    </row>
    <row r="47808" spans="25:27" x14ac:dyDescent="0.2">
      <c r="Y47808" s="396"/>
      <c r="Z47808" s="396"/>
      <c r="AA47808" s="441"/>
    </row>
    <row r="47809" spans="25:27" x14ac:dyDescent="0.2">
      <c r="Y47809" s="396"/>
      <c r="Z47809" s="396"/>
      <c r="AA47809" s="441"/>
    </row>
    <row r="47810" spans="25:27" x14ac:dyDescent="0.2">
      <c r="Y47810" s="396"/>
      <c r="Z47810" s="396"/>
      <c r="AA47810" s="441"/>
    </row>
    <row r="47811" spans="25:27" x14ac:dyDescent="0.2">
      <c r="Y47811" s="396"/>
      <c r="Z47811" s="396"/>
      <c r="AA47811" s="441"/>
    </row>
    <row r="47812" spans="25:27" x14ac:dyDescent="0.2">
      <c r="Y47812" s="396"/>
      <c r="Z47812" s="396"/>
      <c r="AA47812" s="441"/>
    </row>
    <row r="47813" spans="25:27" x14ac:dyDescent="0.2">
      <c r="Y47813" s="396"/>
      <c r="Z47813" s="396"/>
      <c r="AA47813" s="441"/>
    </row>
    <row r="47814" spans="25:27" x14ac:dyDescent="0.2">
      <c r="Y47814" s="396"/>
      <c r="Z47814" s="396"/>
      <c r="AA47814" s="441"/>
    </row>
    <row r="47815" spans="25:27" x14ac:dyDescent="0.2">
      <c r="Y47815" s="396"/>
      <c r="Z47815" s="396"/>
      <c r="AA47815" s="441"/>
    </row>
    <row r="47816" spans="25:27" x14ac:dyDescent="0.2">
      <c r="Y47816" s="396"/>
      <c r="Z47816" s="396"/>
      <c r="AA47816" s="441"/>
    </row>
    <row r="47817" spans="25:27" x14ac:dyDescent="0.2">
      <c r="Y47817" s="396"/>
      <c r="Z47817" s="396"/>
      <c r="AA47817" s="441"/>
    </row>
    <row r="47818" spans="25:27" x14ac:dyDescent="0.2">
      <c r="Y47818" s="396"/>
      <c r="Z47818" s="396"/>
      <c r="AA47818" s="441"/>
    </row>
    <row r="47819" spans="25:27" x14ac:dyDescent="0.2">
      <c r="Y47819" s="396"/>
      <c r="Z47819" s="396"/>
      <c r="AA47819" s="441"/>
    </row>
    <row r="47820" spans="25:27" x14ac:dyDescent="0.2">
      <c r="Y47820" s="396"/>
      <c r="Z47820" s="396"/>
      <c r="AA47820" s="441"/>
    </row>
    <row r="47821" spans="25:27" x14ac:dyDescent="0.2">
      <c r="Y47821" s="396"/>
      <c r="Z47821" s="396"/>
      <c r="AA47821" s="441"/>
    </row>
    <row r="47822" spans="25:27" x14ac:dyDescent="0.2">
      <c r="Y47822" s="396"/>
      <c r="Z47822" s="396"/>
      <c r="AA47822" s="441"/>
    </row>
    <row r="47823" spans="25:27" x14ac:dyDescent="0.2">
      <c r="Y47823" s="396"/>
      <c r="Z47823" s="396"/>
      <c r="AA47823" s="441"/>
    </row>
    <row r="47824" spans="25:27" x14ac:dyDescent="0.2">
      <c r="Y47824" s="396"/>
      <c r="Z47824" s="396"/>
      <c r="AA47824" s="441"/>
    </row>
    <row r="47825" spans="25:27" x14ac:dyDescent="0.2">
      <c r="Y47825" s="396"/>
      <c r="Z47825" s="396"/>
      <c r="AA47825" s="441"/>
    </row>
    <row r="47826" spans="25:27" x14ac:dyDescent="0.2">
      <c r="Y47826" s="396"/>
      <c r="Z47826" s="396"/>
      <c r="AA47826" s="441"/>
    </row>
    <row r="47827" spans="25:27" x14ac:dyDescent="0.2">
      <c r="Y47827" s="396"/>
      <c r="Z47827" s="396"/>
      <c r="AA47827" s="441"/>
    </row>
    <row r="47828" spans="25:27" x14ac:dyDescent="0.2">
      <c r="Y47828" s="396"/>
      <c r="Z47828" s="396"/>
      <c r="AA47828" s="441"/>
    </row>
    <row r="47829" spans="25:27" x14ac:dyDescent="0.2">
      <c r="Y47829" s="396"/>
      <c r="Z47829" s="396"/>
      <c r="AA47829" s="441"/>
    </row>
    <row r="47830" spans="25:27" x14ac:dyDescent="0.2">
      <c r="Y47830" s="396"/>
      <c r="Z47830" s="396"/>
      <c r="AA47830" s="441"/>
    </row>
    <row r="47831" spans="25:27" x14ac:dyDescent="0.2">
      <c r="Y47831" s="396"/>
      <c r="Z47831" s="396"/>
      <c r="AA47831" s="441"/>
    </row>
    <row r="47832" spans="25:27" x14ac:dyDescent="0.2">
      <c r="Y47832" s="396"/>
      <c r="Z47832" s="396"/>
      <c r="AA47832" s="441"/>
    </row>
    <row r="47833" spans="25:27" x14ac:dyDescent="0.2">
      <c r="Y47833" s="396"/>
      <c r="Z47833" s="396"/>
      <c r="AA47833" s="441"/>
    </row>
    <row r="47834" spans="25:27" x14ac:dyDescent="0.2">
      <c r="Y47834" s="396"/>
      <c r="Z47834" s="396"/>
      <c r="AA47834" s="441"/>
    </row>
    <row r="47835" spans="25:27" x14ac:dyDescent="0.2">
      <c r="Y47835" s="396"/>
      <c r="Z47835" s="396"/>
      <c r="AA47835" s="441"/>
    </row>
    <row r="47836" spans="25:27" x14ac:dyDescent="0.2">
      <c r="Y47836" s="396"/>
      <c r="Z47836" s="396"/>
      <c r="AA47836" s="441"/>
    </row>
    <row r="47837" spans="25:27" x14ac:dyDescent="0.2">
      <c r="Y47837" s="396"/>
      <c r="Z47837" s="396"/>
      <c r="AA47837" s="441"/>
    </row>
    <row r="47838" spans="25:27" x14ac:dyDescent="0.2">
      <c r="Y47838" s="396"/>
      <c r="Z47838" s="396"/>
      <c r="AA47838" s="441"/>
    </row>
    <row r="47839" spans="25:27" x14ac:dyDescent="0.2">
      <c r="Y47839" s="396"/>
      <c r="Z47839" s="396"/>
      <c r="AA47839" s="441"/>
    </row>
    <row r="47840" spans="25:27" x14ac:dyDescent="0.2">
      <c r="Y47840" s="396"/>
      <c r="Z47840" s="396"/>
      <c r="AA47840" s="441"/>
    </row>
    <row r="47841" spans="25:27" x14ac:dyDescent="0.2">
      <c r="Y47841" s="396"/>
      <c r="Z47841" s="396"/>
      <c r="AA47841" s="441"/>
    </row>
    <row r="47842" spans="25:27" x14ac:dyDescent="0.2">
      <c r="Y47842" s="396"/>
      <c r="Z47842" s="396"/>
      <c r="AA47842" s="441"/>
    </row>
    <row r="47843" spans="25:27" x14ac:dyDescent="0.2">
      <c r="Y47843" s="396"/>
      <c r="Z47843" s="396"/>
      <c r="AA47843" s="441"/>
    </row>
    <row r="47844" spans="25:27" x14ac:dyDescent="0.2">
      <c r="Y47844" s="396"/>
      <c r="Z47844" s="396"/>
      <c r="AA47844" s="441"/>
    </row>
    <row r="47845" spans="25:27" x14ac:dyDescent="0.2">
      <c r="Y47845" s="396"/>
      <c r="Z47845" s="396"/>
      <c r="AA47845" s="441"/>
    </row>
    <row r="47846" spans="25:27" x14ac:dyDescent="0.2">
      <c r="Y47846" s="396"/>
      <c r="Z47846" s="396"/>
      <c r="AA47846" s="441"/>
    </row>
    <row r="47847" spans="25:27" x14ac:dyDescent="0.2">
      <c r="Y47847" s="396"/>
      <c r="Z47847" s="396"/>
      <c r="AA47847" s="441"/>
    </row>
    <row r="47848" spans="25:27" x14ac:dyDescent="0.2">
      <c r="Y47848" s="396"/>
      <c r="Z47848" s="396"/>
      <c r="AA47848" s="441"/>
    </row>
    <row r="47849" spans="25:27" x14ac:dyDescent="0.2">
      <c r="Y47849" s="396"/>
      <c r="Z47849" s="396"/>
      <c r="AA47849" s="441"/>
    </row>
    <row r="47850" spans="25:27" x14ac:dyDescent="0.2">
      <c r="Y47850" s="396"/>
      <c r="Z47850" s="396"/>
      <c r="AA47850" s="441"/>
    </row>
    <row r="47851" spans="25:27" x14ac:dyDescent="0.2">
      <c r="Y47851" s="396"/>
      <c r="Z47851" s="396"/>
      <c r="AA47851" s="441"/>
    </row>
    <row r="47852" spans="25:27" x14ac:dyDescent="0.2">
      <c r="Y47852" s="396"/>
      <c r="Z47852" s="396"/>
      <c r="AA47852" s="441"/>
    </row>
    <row r="47853" spans="25:27" x14ac:dyDescent="0.2">
      <c r="Y47853" s="396"/>
      <c r="Z47853" s="396"/>
      <c r="AA47853" s="441"/>
    </row>
    <row r="47854" spans="25:27" x14ac:dyDescent="0.2">
      <c r="Y47854" s="396"/>
      <c r="Z47854" s="396"/>
      <c r="AA47854" s="441"/>
    </row>
    <row r="47855" spans="25:27" x14ac:dyDescent="0.2">
      <c r="Y47855" s="396"/>
      <c r="Z47855" s="396"/>
      <c r="AA47855" s="441"/>
    </row>
    <row r="47856" spans="25:27" x14ac:dyDescent="0.2">
      <c r="Y47856" s="396"/>
      <c r="Z47856" s="396"/>
      <c r="AA47856" s="441"/>
    </row>
    <row r="47857" spans="25:27" x14ac:dyDescent="0.2">
      <c r="Y47857" s="396"/>
      <c r="Z47857" s="396"/>
      <c r="AA47857" s="441"/>
    </row>
    <row r="47858" spans="25:27" x14ac:dyDescent="0.2">
      <c r="Y47858" s="396"/>
      <c r="Z47858" s="396"/>
      <c r="AA47858" s="441"/>
    </row>
    <row r="47859" spans="25:27" x14ac:dyDescent="0.2">
      <c r="Y47859" s="396"/>
      <c r="Z47859" s="396"/>
      <c r="AA47859" s="441"/>
    </row>
    <row r="47860" spans="25:27" x14ac:dyDescent="0.2">
      <c r="Y47860" s="396"/>
      <c r="Z47860" s="396"/>
      <c r="AA47860" s="441"/>
    </row>
    <row r="47861" spans="25:27" x14ac:dyDescent="0.2">
      <c r="Y47861" s="396"/>
      <c r="Z47861" s="396"/>
      <c r="AA47861" s="441"/>
    </row>
    <row r="47862" spans="25:27" x14ac:dyDescent="0.2">
      <c r="Y47862" s="396"/>
      <c r="Z47862" s="396"/>
      <c r="AA47862" s="441"/>
    </row>
    <row r="47863" spans="25:27" x14ac:dyDescent="0.2">
      <c r="Y47863" s="396"/>
      <c r="Z47863" s="396"/>
      <c r="AA47863" s="441"/>
    </row>
    <row r="47864" spans="25:27" x14ac:dyDescent="0.2">
      <c r="Y47864" s="396"/>
      <c r="Z47864" s="396"/>
      <c r="AA47864" s="441"/>
    </row>
    <row r="47865" spans="25:27" x14ac:dyDescent="0.2">
      <c r="Y47865" s="396"/>
      <c r="Z47865" s="396"/>
      <c r="AA47865" s="441"/>
    </row>
    <row r="47866" spans="25:27" x14ac:dyDescent="0.2">
      <c r="Y47866" s="396"/>
      <c r="Z47866" s="396"/>
      <c r="AA47866" s="441"/>
    </row>
    <row r="47867" spans="25:27" x14ac:dyDescent="0.2">
      <c r="Y47867" s="396"/>
      <c r="Z47867" s="396"/>
      <c r="AA47867" s="441"/>
    </row>
    <row r="47868" spans="25:27" x14ac:dyDescent="0.2">
      <c r="Y47868" s="396"/>
      <c r="Z47868" s="396"/>
      <c r="AA47868" s="441"/>
    </row>
    <row r="47869" spans="25:27" x14ac:dyDescent="0.2">
      <c r="Y47869" s="396"/>
      <c r="Z47869" s="396"/>
      <c r="AA47869" s="441"/>
    </row>
    <row r="47870" spans="25:27" x14ac:dyDescent="0.2">
      <c r="Y47870" s="396"/>
      <c r="Z47870" s="396"/>
      <c r="AA47870" s="441"/>
    </row>
    <row r="47871" spans="25:27" x14ac:dyDescent="0.2">
      <c r="Y47871" s="396"/>
      <c r="Z47871" s="396"/>
      <c r="AA47871" s="441"/>
    </row>
    <row r="47872" spans="25:27" x14ac:dyDescent="0.2">
      <c r="Y47872" s="396"/>
      <c r="Z47872" s="396"/>
      <c r="AA47872" s="441"/>
    </row>
    <row r="47873" spans="25:27" x14ac:dyDescent="0.2">
      <c r="Y47873" s="396"/>
      <c r="Z47873" s="396"/>
      <c r="AA47873" s="441"/>
    </row>
    <row r="47874" spans="25:27" x14ac:dyDescent="0.2">
      <c r="Y47874" s="396"/>
      <c r="Z47874" s="396"/>
      <c r="AA47874" s="441"/>
    </row>
    <row r="47875" spans="25:27" x14ac:dyDescent="0.2">
      <c r="Y47875" s="396"/>
      <c r="Z47875" s="396"/>
      <c r="AA47875" s="441"/>
    </row>
    <row r="47876" spans="25:27" x14ac:dyDescent="0.2">
      <c r="Y47876" s="396"/>
      <c r="Z47876" s="396"/>
      <c r="AA47876" s="441"/>
    </row>
    <row r="47877" spans="25:27" x14ac:dyDescent="0.2">
      <c r="Y47877" s="396"/>
      <c r="Z47877" s="396"/>
      <c r="AA47877" s="441"/>
    </row>
    <row r="47878" spans="25:27" x14ac:dyDescent="0.2">
      <c r="Y47878" s="396"/>
      <c r="Z47878" s="396"/>
      <c r="AA47878" s="441"/>
    </row>
    <row r="47879" spans="25:27" x14ac:dyDescent="0.2">
      <c r="Y47879" s="396"/>
      <c r="Z47879" s="396"/>
      <c r="AA47879" s="441"/>
    </row>
    <row r="47880" spans="25:27" x14ac:dyDescent="0.2">
      <c r="Y47880" s="396"/>
      <c r="Z47880" s="396"/>
      <c r="AA47880" s="441"/>
    </row>
    <row r="47881" spans="25:27" x14ac:dyDescent="0.2">
      <c r="Y47881" s="396"/>
      <c r="Z47881" s="396"/>
      <c r="AA47881" s="441"/>
    </row>
    <row r="47882" spans="25:27" x14ac:dyDescent="0.2">
      <c r="Y47882" s="396"/>
      <c r="Z47882" s="396"/>
      <c r="AA47882" s="441"/>
    </row>
    <row r="47883" spans="25:27" x14ac:dyDescent="0.2">
      <c r="Y47883" s="396"/>
      <c r="Z47883" s="396"/>
      <c r="AA47883" s="441"/>
    </row>
    <row r="47884" spans="25:27" x14ac:dyDescent="0.2">
      <c r="Y47884" s="396"/>
      <c r="Z47884" s="396"/>
      <c r="AA47884" s="441"/>
    </row>
    <row r="47885" spans="25:27" x14ac:dyDescent="0.2">
      <c r="Y47885" s="396"/>
      <c r="Z47885" s="396"/>
      <c r="AA47885" s="441"/>
    </row>
    <row r="47886" spans="25:27" x14ac:dyDescent="0.2">
      <c r="Y47886" s="396"/>
      <c r="Z47886" s="396"/>
      <c r="AA47886" s="441"/>
    </row>
    <row r="47887" spans="25:27" x14ac:dyDescent="0.2">
      <c r="Y47887" s="396"/>
      <c r="Z47887" s="396"/>
      <c r="AA47887" s="441"/>
    </row>
    <row r="47888" spans="25:27" x14ac:dyDescent="0.2">
      <c r="Y47888" s="396"/>
      <c r="Z47888" s="396"/>
      <c r="AA47888" s="441"/>
    </row>
    <row r="47889" spans="25:27" x14ac:dyDescent="0.2">
      <c r="Y47889" s="396"/>
      <c r="Z47889" s="396"/>
      <c r="AA47889" s="441"/>
    </row>
    <row r="47890" spans="25:27" x14ac:dyDescent="0.2">
      <c r="Y47890" s="396"/>
      <c r="Z47890" s="396"/>
      <c r="AA47890" s="441"/>
    </row>
    <row r="47891" spans="25:27" x14ac:dyDescent="0.2">
      <c r="Y47891" s="396"/>
      <c r="Z47891" s="396"/>
      <c r="AA47891" s="441"/>
    </row>
    <row r="47892" spans="25:27" x14ac:dyDescent="0.2">
      <c r="Y47892" s="396"/>
      <c r="Z47892" s="396"/>
      <c r="AA47892" s="441"/>
    </row>
    <row r="47893" spans="25:27" x14ac:dyDescent="0.2">
      <c r="Y47893" s="396"/>
      <c r="Z47893" s="396"/>
      <c r="AA47893" s="441"/>
    </row>
    <row r="47894" spans="25:27" x14ac:dyDescent="0.2">
      <c r="Y47894" s="396"/>
      <c r="Z47894" s="396"/>
      <c r="AA47894" s="441"/>
    </row>
    <row r="47895" spans="25:27" x14ac:dyDescent="0.2">
      <c r="Y47895" s="396"/>
      <c r="Z47895" s="396"/>
      <c r="AA47895" s="441"/>
    </row>
    <row r="47896" spans="25:27" x14ac:dyDescent="0.2">
      <c r="Y47896" s="396"/>
      <c r="Z47896" s="396"/>
      <c r="AA47896" s="441"/>
    </row>
    <row r="47897" spans="25:27" x14ac:dyDescent="0.2">
      <c r="Y47897" s="396"/>
      <c r="Z47897" s="396"/>
      <c r="AA47897" s="441"/>
    </row>
    <row r="47898" spans="25:27" x14ac:dyDescent="0.2">
      <c r="Y47898" s="396"/>
      <c r="Z47898" s="396"/>
      <c r="AA47898" s="441"/>
    </row>
    <row r="47899" spans="25:27" x14ac:dyDescent="0.2">
      <c r="Y47899" s="396"/>
      <c r="Z47899" s="396"/>
      <c r="AA47899" s="441"/>
    </row>
    <row r="47900" spans="25:27" x14ac:dyDescent="0.2">
      <c r="Y47900" s="396"/>
      <c r="Z47900" s="396"/>
      <c r="AA47900" s="441"/>
    </row>
    <row r="47901" spans="25:27" x14ac:dyDescent="0.2">
      <c r="Y47901" s="396"/>
      <c r="Z47901" s="396"/>
      <c r="AA47901" s="441"/>
    </row>
    <row r="47902" spans="25:27" x14ac:dyDescent="0.2">
      <c r="Y47902" s="396"/>
      <c r="Z47902" s="396"/>
      <c r="AA47902" s="441"/>
    </row>
    <row r="47903" spans="25:27" x14ac:dyDescent="0.2">
      <c r="Y47903" s="396"/>
      <c r="Z47903" s="396"/>
      <c r="AA47903" s="441"/>
    </row>
    <row r="47904" spans="25:27" x14ac:dyDescent="0.2">
      <c r="Y47904" s="396"/>
      <c r="Z47904" s="396"/>
      <c r="AA47904" s="441"/>
    </row>
    <row r="47905" spans="25:27" x14ac:dyDescent="0.2">
      <c r="Y47905" s="396"/>
      <c r="Z47905" s="396"/>
      <c r="AA47905" s="441"/>
    </row>
    <row r="47906" spans="25:27" x14ac:dyDescent="0.2">
      <c r="Y47906" s="396"/>
      <c r="Z47906" s="396"/>
      <c r="AA47906" s="441"/>
    </row>
    <row r="47907" spans="25:27" x14ac:dyDescent="0.2">
      <c r="Y47907" s="396"/>
      <c r="Z47907" s="396"/>
      <c r="AA47907" s="441"/>
    </row>
    <row r="47908" spans="25:27" x14ac:dyDescent="0.2">
      <c r="Y47908" s="396"/>
      <c r="Z47908" s="396"/>
      <c r="AA47908" s="441"/>
    </row>
    <row r="47909" spans="25:27" x14ac:dyDescent="0.2">
      <c r="Y47909" s="396"/>
      <c r="Z47909" s="396"/>
      <c r="AA47909" s="441"/>
    </row>
    <row r="47910" spans="25:27" x14ac:dyDescent="0.2">
      <c r="Y47910" s="396"/>
      <c r="Z47910" s="396"/>
      <c r="AA47910" s="441"/>
    </row>
    <row r="47911" spans="25:27" x14ac:dyDescent="0.2">
      <c r="Y47911" s="396"/>
      <c r="Z47911" s="396"/>
      <c r="AA47911" s="441"/>
    </row>
    <row r="47912" spans="25:27" x14ac:dyDescent="0.2">
      <c r="Y47912" s="396"/>
      <c r="Z47912" s="396"/>
      <c r="AA47912" s="441"/>
    </row>
    <row r="47913" spans="25:27" x14ac:dyDescent="0.2">
      <c r="Y47913" s="396"/>
      <c r="Z47913" s="396"/>
      <c r="AA47913" s="441"/>
    </row>
    <row r="47914" spans="25:27" x14ac:dyDescent="0.2">
      <c r="Y47914" s="396"/>
      <c r="Z47914" s="396"/>
      <c r="AA47914" s="441"/>
    </row>
    <row r="47915" spans="25:27" x14ac:dyDescent="0.2">
      <c r="Y47915" s="396"/>
      <c r="Z47915" s="396"/>
      <c r="AA47915" s="441"/>
    </row>
    <row r="47916" spans="25:27" x14ac:dyDescent="0.2">
      <c r="Y47916" s="396"/>
      <c r="Z47916" s="396"/>
      <c r="AA47916" s="441"/>
    </row>
    <row r="47917" spans="25:27" x14ac:dyDescent="0.2">
      <c r="Y47917" s="396"/>
      <c r="Z47917" s="396"/>
      <c r="AA47917" s="441"/>
    </row>
    <row r="47918" spans="25:27" x14ac:dyDescent="0.2">
      <c r="Y47918" s="396"/>
      <c r="Z47918" s="396"/>
      <c r="AA47918" s="441"/>
    </row>
    <row r="47919" spans="25:27" x14ac:dyDescent="0.2">
      <c r="Y47919" s="396"/>
      <c r="Z47919" s="396"/>
      <c r="AA47919" s="441"/>
    </row>
    <row r="47920" spans="25:27" x14ac:dyDescent="0.2">
      <c r="Y47920" s="396"/>
      <c r="Z47920" s="396"/>
      <c r="AA47920" s="441"/>
    </row>
    <row r="47921" spans="25:27" x14ac:dyDescent="0.2">
      <c r="Y47921" s="396"/>
      <c r="Z47921" s="396"/>
      <c r="AA47921" s="441"/>
    </row>
    <row r="47922" spans="25:27" x14ac:dyDescent="0.2">
      <c r="Y47922" s="396"/>
      <c r="Z47922" s="396"/>
      <c r="AA47922" s="441"/>
    </row>
    <row r="47923" spans="25:27" x14ac:dyDescent="0.2">
      <c r="Y47923" s="396"/>
      <c r="Z47923" s="396"/>
      <c r="AA47923" s="441"/>
    </row>
    <row r="47924" spans="25:27" x14ac:dyDescent="0.2">
      <c r="Y47924" s="396"/>
      <c r="Z47924" s="396"/>
      <c r="AA47924" s="441"/>
    </row>
    <row r="47925" spans="25:27" x14ac:dyDescent="0.2">
      <c r="Y47925" s="396"/>
      <c r="Z47925" s="396"/>
      <c r="AA47925" s="441"/>
    </row>
    <row r="47926" spans="25:27" x14ac:dyDescent="0.2">
      <c r="Y47926" s="396"/>
      <c r="Z47926" s="396"/>
      <c r="AA47926" s="441"/>
    </row>
    <row r="47927" spans="25:27" x14ac:dyDescent="0.2">
      <c r="Y47927" s="396"/>
      <c r="Z47927" s="396"/>
      <c r="AA47927" s="441"/>
    </row>
    <row r="47928" spans="25:27" x14ac:dyDescent="0.2">
      <c r="Y47928" s="396"/>
      <c r="Z47928" s="396"/>
      <c r="AA47928" s="441"/>
    </row>
    <row r="47929" spans="25:27" x14ac:dyDescent="0.2">
      <c r="Y47929" s="396"/>
      <c r="Z47929" s="396"/>
      <c r="AA47929" s="441"/>
    </row>
    <row r="47930" spans="25:27" x14ac:dyDescent="0.2">
      <c r="Y47930" s="396"/>
      <c r="Z47930" s="396"/>
      <c r="AA47930" s="441"/>
    </row>
    <row r="47931" spans="25:27" x14ac:dyDescent="0.2">
      <c r="Y47931" s="396"/>
      <c r="Z47931" s="396"/>
      <c r="AA47931" s="441"/>
    </row>
    <row r="47932" spans="25:27" x14ac:dyDescent="0.2">
      <c r="Y47932" s="396"/>
      <c r="Z47932" s="396"/>
      <c r="AA47932" s="441"/>
    </row>
    <row r="47933" spans="25:27" x14ac:dyDescent="0.2">
      <c r="Y47933" s="396"/>
      <c r="Z47933" s="396"/>
      <c r="AA47933" s="441"/>
    </row>
    <row r="47934" spans="25:27" x14ac:dyDescent="0.2">
      <c r="Y47934" s="396"/>
      <c r="Z47934" s="396"/>
      <c r="AA47934" s="441"/>
    </row>
    <row r="47935" spans="25:27" x14ac:dyDescent="0.2">
      <c r="Y47935" s="396"/>
      <c r="Z47935" s="396"/>
      <c r="AA47935" s="441"/>
    </row>
    <row r="47936" spans="25:27" x14ac:dyDescent="0.2">
      <c r="Y47936" s="396"/>
      <c r="Z47936" s="396"/>
      <c r="AA47936" s="441"/>
    </row>
    <row r="47937" spans="25:27" x14ac:dyDescent="0.2">
      <c r="Y47937" s="396"/>
      <c r="Z47937" s="396"/>
      <c r="AA47937" s="441"/>
    </row>
    <row r="47938" spans="25:27" x14ac:dyDescent="0.2">
      <c r="Y47938" s="396"/>
      <c r="Z47938" s="396"/>
      <c r="AA47938" s="441"/>
    </row>
    <row r="47939" spans="25:27" x14ac:dyDescent="0.2">
      <c r="Y47939" s="396"/>
      <c r="Z47939" s="396"/>
      <c r="AA47939" s="441"/>
    </row>
    <row r="47940" spans="25:27" x14ac:dyDescent="0.2">
      <c r="Y47940" s="396"/>
      <c r="Z47940" s="396"/>
      <c r="AA47940" s="441"/>
    </row>
    <row r="47941" spans="25:27" x14ac:dyDescent="0.2">
      <c r="Y47941" s="396"/>
      <c r="Z47941" s="396"/>
      <c r="AA47941" s="441"/>
    </row>
    <row r="47942" spans="25:27" x14ac:dyDescent="0.2">
      <c r="Y47942" s="396"/>
      <c r="Z47942" s="396"/>
      <c r="AA47942" s="441"/>
    </row>
    <row r="47943" spans="25:27" x14ac:dyDescent="0.2">
      <c r="Y47943" s="396"/>
      <c r="Z47943" s="396"/>
      <c r="AA47943" s="441"/>
    </row>
    <row r="47944" spans="25:27" x14ac:dyDescent="0.2">
      <c r="Y47944" s="396"/>
      <c r="Z47944" s="396"/>
      <c r="AA47944" s="441"/>
    </row>
    <row r="47945" spans="25:27" x14ac:dyDescent="0.2">
      <c r="Y47945" s="396"/>
      <c r="Z47945" s="396"/>
      <c r="AA47945" s="441"/>
    </row>
    <row r="47946" spans="25:27" x14ac:dyDescent="0.2">
      <c r="Y47946" s="396"/>
      <c r="Z47946" s="396"/>
      <c r="AA47946" s="441"/>
    </row>
    <row r="47947" spans="25:27" x14ac:dyDescent="0.2">
      <c r="Y47947" s="396"/>
      <c r="Z47947" s="396"/>
      <c r="AA47947" s="441"/>
    </row>
    <row r="47948" spans="25:27" x14ac:dyDescent="0.2">
      <c r="Y47948" s="396"/>
      <c r="Z47948" s="396"/>
      <c r="AA47948" s="441"/>
    </row>
    <row r="47949" spans="25:27" x14ac:dyDescent="0.2">
      <c r="Y47949" s="396"/>
      <c r="Z47949" s="396"/>
      <c r="AA47949" s="441"/>
    </row>
    <row r="47950" spans="25:27" x14ac:dyDescent="0.2">
      <c r="Y47950" s="396"/>
      <c r="Z47950" s="396"/>
      <c r="AA47950" s="441"/>
    </row>
    <row r="47951" spans="25:27" x14ac:dyDescent="0.2">
      <c r="Y47951" s="396"/>
      <c r="Z47951" s="396"/>
      <c r="AA47951" s="441"/>
    </row>
    <row r="47952" spans="25:27" x14ac:dyDescent="0.2">
      <c r="Y47952" s="396"/>
      <c r="Z47952" s="396"/>
      <c r="AA47952" s="441"/>
    </row>
    <row r="47953" spans="25:27" x14ac:dyDescent="0.2">
      <c r="Y47953" s="396"/>
      <c r="Z47953" s="396"/>
      <c r="AA47953" s="441"/>
    </row>
    <row r="47954" spans="25:27" x14ac:dyDescent="0.2">
      <c r="Y47954" s="396"/>
      <c r="Z47954" s="396"/>
      <c r="AA47954" s="441"/>
    </row>
    <row r="47955" spans="25:27" x14ac:dyDescent="0.2">
      <c r="Y47955" s="396"/>
      <c r="Z47955" s="396"/>
      <c r="AA47955" s="441"/>
    </row>
    <row r="47956" spans="25:27" x14ac:dyDescent="0.2">
      <c r="Y47956" s="396"/>
      <c r="Z47956" s="396"/>
      <c r="AA47956" s="441"/>
    </row>
    <row r="47957" spans="25:27" x14ac:dyDescent="0.2">
      <c r="Y47957" s="396"/>
      <c r="Z47957" s="396"/>
      <c r="AA47957" s="441"/>
    </row>
    <row r="47958" spans="25:27" x14ac:dyDescent="0.2">
      <c r="Y47958" s="396"/>
      <c r="Z47958" s="396"/>
      <c r="AA47958" s="441"/>
    </row>
    <row r="47959" spans="25:27" x14ac:dyDescent="0.2">
      <c r="Y47959" s="396"/>
      <c r="Z47959" s="396"/>
      <c r="AA47959" s="441"/>
    </row>
    <row r="47960" spans="25:27" x14ac:dyDescent="0.2">
      <c r="Y47960" s="396"/>
      <c r="Z47960" s="396"/>
      <c r="AA47960" s="441"/>
    </row>
    <row r="47961" spans="25:27" x14ac:dyDescent="0.2">
      <c r="Y47961" s="396"/>
      <c r="Z47961" s="396"/>
      <c r="AA47961" s="441"/>
    </row>
    <row r="47962" spans="25:27" x14ac:dyDescent="0.2">
      <c r="Y47962" s="396"/>
      <c r="Z47962" s="396"/>
      <c r="AA47962" s="441"/>
    </row>
    <row r="47963" spans="25:27" x14ac:dyDescent="0.2">
      <c r="Y47963" s="396"/>
      <c r="Z47963" s="396"/>
      <c r="AA47963" s="441"/>
    </row>
    <row r="47964" spans="25:27" x14ac:dyDescent="0.2">
      <c r="Y47964" s="396"/>
      <c r="Z47964" s="396"/>
      <c r="AA47964" s="441"/>
    </row>
    <row r="47965" spans="25:27" x14ac:dyDescent="0.2">
      <c r="Y47965" s="396"/>
      <c r="Z47965" s="396"/>
      <c r="AA47965" s="441"/>
    </row>
    <row r="47966" spans="25:27" x14ac:dyDescent="0.2">
      <c r="Y47966" s="396"/>
      <c r="Z47966" s="396"/>
      <c r="AA47966" s="441"/>
    </row>
    <row r="47967" spans="25:27" x14ac:dyDescent="0.2">
      <c r="Y47967" s="396"/>
      <c r="Z47967" s="396"/>
      <c r="AA47967" s="441"/>
    </row>
    <row r="47968" spans="25:27" x14ac:dyDescent="0.2">
      <c r="Y47968" s="396"/>
      <c r="Z47968" s="396"/>
      <c r="AA47968" s="441"/>
    </row>
    <row r="47969" spans="25:27" x14ac:dyDescent="0.2">
      <c r="Y47969" s="396"/>
      <c r="Z47969" s="396"/>
      <c r="AA47969" s="441"/>
    </row>
    <row r="47970" spans="25:27" x14ac:dyDescent="0.2">
      <c r="Y47970" s="396"/>
      <c r="Z47970" s="396"/>
      <c r="AA47970" s="441"/>
    </row>
    <row r="47971" spans="25:27" x14ac:dyDescent="0.2">
      <c r="Y47971" s="396"/>
      <c r="Z47971" s="396"/>
      <c r="AA47971" s="441"/>
    </row>
    <row r="47972" spans="25:27" x14ac:dyDescent="0.2">
      <c r="Y47972" s="396"/>
      <c r="Z47972" s="396"/>
      <c r="AA47972" s="441"/>
    </row>
    <row r="47973" spans="25:27" x14ac:dyDescent="0.2">
      <c r="Y47973" s="396"/>
      <c r="Z47973" s="396"/>
      <c r="AA47973" s="441"/>
    </row>
    <row r="47974" spans="25:27" x14ac:dyDescent="0.2">
      <c r="Y47974" s="396"/>
      <c r="Z47974" s="396"/>
      <c r="AA47974" s="441"/>
    </row>
    <row r="47975" spans="25:27" x14ac:dyDescent="0.2">
      <c r="Y47975" s="396"/>
      <c r="Z47975" s="396"/>
      <c r="AA47975" s="441"/>
    </row>
    <row r="47976" spans="25:27" x14ac:dyDescent="0.2">
      <c r="Y47976" s="396"/>
      <c r="Z47976" s="396"/>
      <c r="AA47976" s="441"/>
    </row>
    <row r="47977" spans="25:27" x14ac:dyDescent="0.2">
      <c r="Y47977" s="396"/>
      <c r="Z47977" s="396"/>
      <c r="AA47977" s="441"/>
    </row>
    <row r="47978" spans="25:27" x14ac:dyDescent="0.2">
      <c r="Y47978" s="396"/>
      <c r="Z47978" s="396"/>
      <c r="AA47978" s="441"/>
    </row>
    <row r="47979" spans="25:27" x14ac:dyDescent="0.2">
      <c r="Y47979" s="396"/>
      <c r="Z47979" s="396"/>
      <c r="AA47979" s="441"/>
    </row>
    <row r="47980" spans="25:27" x14ac:dyDescent="0.2">
      <c r="Y47980" s="396"/>
      <c r="Z47980" s="396"/>
      <c r="AA47980" s="441"/>
    </row>
    <row r="47981" spans="25:27" x14ac:dyDescent="0.2">
      <c r="Y47981" s="396"/>
      <c r="Z47981" s="396"/>
      <c r="AA47981" s="441"/>
    </row>
    <row r="47982" spans="25:27" x14ac:dyDescent="0.2">
      <c r="Y47982" s="396"/>
      <c r="Z47982" s="396"/>
      <c r="AA47982" s="441"/>
    </row>
    <row r="47983" spans="25:27" x14ac:dyDescent="0.2">
      <c r="Y47983" s="396"/>
      <c r="Z47983" s="396"/>
      <c r="AA47983" s="441"/>
    </row>
    <row r="47984" spans="25:27" x14ac:dyDescent="0.2">
      <c r="Y47984" s="396"/>
      <c r="Z47984" s="396"/>
      <c r="AA47984" s="441"/>
    </row>
    <row r="47985" spans="25:27" x14ac:dyDescent="0.2">
      <c r="Y47985" s="396"/>
      <c r="Z47985" s="396"/>
      <c r="AA47985" s="441"/>
    </row>
    <row r="47986" spans="25:27" x14ac:dyDescent="0.2">
      <c r="Y47986" s="396"/>
      <c r="Z47986" s="396"/>
      <c r="AA47986" s="441"/>
    </row>
    <row r="47987" spans="25:27" x14ac:dyDescent="0.2">
      <c r="Y47987" s="396"/>
      <c r="Z47987" s="396"/>
      <c r="AA47987" s="441"/>
    </row>
    <row r="47988" spans="25:27" x14ac:dyDescent="0.2">
      <c r="Y47988" s="396"/>
      <c r="Z47988" s="396"/>
      <c r="AA47988" s="441"/>
    </row>
    <row r="47989" spans="25:27" x14ac:dyDescent="0.2">
      <c r="Y47989" s="396"/>
      <c r="Z47989" s="396"/>
      <c r="AA47989" s="441"/>
    </row>
    <row r="47990" spans="25:27" x14ac:dyDescent="0.2">
      <c r="Y47990" s="396"/>
      <c r="Z47990" s="396"/>
      <c r="AA47990" s="441"/>
    </row>
    <row r="47991" spans="25:27" x14ac:dyDescent="0.2">
      <c r="Y47991" s="396"/>
      <c r="Z47991" s="396"/>
      <c r="AA47991" s="441"/>
    </row>
    <row r="47992" spans="25:27" x14ac:dyDescent="0.2">
      <c r="Y47992" s="396"/>
      <c r="Z47992" s="396"/>
      <c r="AA47992" s="441"/>
    </row>
    <row r="47993" spans="25:27" x14ac:dyDescent="0.2">
      <c r="Y47993" s="396"/>
      <c r="Z47993" s="396"/>
      <c r="AA47993" s="441"/>
    </row>
    <row r="47994" spans="25:27" x14ac:dyDescent="0.2">
      <c r="Y47994" s="396"/>
      <c r="Z47994" s="396"/>
      <c r="AA47994" s="441"/>
    </row>
    <row r="47995" spans="25:27" x14ac:dyDescent="0.2">
      <c r="Y47995" s="396"/>
      <c r="Z47995" s="396"/>
      <c r="AA47995" s="441"/>
    </row>
    <row r="47996" spans="25:27" x14ac:dyDescent="0.2">
      <c r="Y47996" s="396"/>
      <c r="Z47996" s="396"/>
      <c r="AA47996" s="441"/>
    </row>
    <row r="47997" spans="25:27" x14ac:dyDescent="0.2">
      <c r="Y47997" s="396"/>
      <c r="Z47997" s="396"/>
      <c r="AA47997" s="441"/>
    </row>
    <row r="47998" spans="25:27" x14ac:dyDescent="0.2">
      <c r="Y47998" s="396"/>
      <c r="Z47998" s="396"/>
      <c r="AA47998" s="441"/>
    </row>
    <row r="47999" spans="25:27" x14ac:dyDescent="0.2">
      <c r="Y47999" s="396"/>
      <c r="Z47999" s="396"/>
      <c r="AA47999" s="441"/>
    </row>
    <row r="48000" spans="25:27" x14ac:dyDescent="0.2">
      <c r="Y48000" s="396"/>
      <c r="Z48000" s="396"/>
      <c r="AA48000" s="441"/>
    </row>
    <row r="48001" spans="25:27" x14ac:dyDescent="0.2">
      <c r="Y48001" s="396"/>
      <c r="Z48001" s="396"/>
      <c r="AA48001" s="441"/>
    </row>
    <row r="48002" spans="25:27" x14ac:dyDescent="0.2">
      <c r="Y48002" s="396"/>
      <c r="Z48002" s="396"/>
      <c r="AA48002" s="441"/>
    </row>
    <row r="48003" spans="25:27" x14ac:dyDescent="0.2">
      <c r="Y48003" s="396"/>
      <c r="Z48003" s="396"/>
      <c r="AA48003" s="441"/>
    </row>
    <row r="48004" spans="25:27" x14ac:dyDescent="0.2">
      <c r="Y48004" s="396"/>
      <c r="Z48004" s="396"/>
      <c r="AA48004" s="441"/>
    </row>
    <row r="48005" spans="25:27" x14ac:dyDescent="0.2">
      <c r="Y48005" s="396"/>
      <c r="Z48005" s="396"/>
      <c r="AA48005" s="441"/>
    </row>
    <row r="48006" spans="25:27" x14ac:dyDescent="0.2">
      <c r="Y48006" s="396"/>
      <c r="Z48006" s="396"/>
      <c r="AA48006" s="441"/>
    </row>
    <row r="48007" spans="25:27" x14ac:dyDescent="0.2">
      <c r="Y48007" s="396"/>
      <c r="Z48007" s="396"/>
      <c r="AA48007" s="441"/>
    </row>
    <row r="48008" spans="25:27" x14ac:dyDescent="0.2">
      <c r="Y48008" s="396"/>
      <c r="Z48008" s="396"/>
      <c r="AA48008" s="441"/>
    </row>
    <row r="48009" spans="25:27" x14ac:dyDescent="0.2">
      <c r="Y48009" s="396"/>
      <c r="Z48009" s="396"/>
      <c r="AA48009" s="441"/>
    </row>
    <row r="48010" spans="25:27" x14ac:dyDescent="0.2">
      <c r="Y48010" s="396"/>
      <c r="Z48010" s="396"/>
      <c r="AA48010" s="441"/>
    </row>
    <row r="48011" spans="25:27" x14ac:dyDescent="0.2">
      <c r="Y48011" s="396"/>
      <c r="Z48011" s="396"/>
      <c r="AA48011" s="441"/>
    </row>
    <row r="48012" spans="25:27" x14ac:dyDescent="0.2">
      <c r="Y48012" s="396"/>
      <c r="Z48012" s="396"/>
      <c r="AA48012" s="441"/>
    </row>
    <row r="48013" spans="25:27" x14ac:dyDescent="0.2">
      <c r="Y48013" s="396"/>
      <c r="Z48013" s="396"/>
      <c r="AA48013" s="441"/>
    </row>
    <row r="48014" spans="25:27" x14ac:dyDescent="0.2">
      <c r="Y48014" s="396"/>
      <c r="Z48014" s="396"/>
      <c r="AA48014" s="441"/>
    </row>
    <row r="48015" spans="25:27" x14ac:dyDescent="0.2">
      <c r="Y48015" s="396"/>
      <c r="Z48015" s="396"/>
      <c r="AA48015" s="441"/>
    </row>
    <row r="48016" spans="25:27" x14ac:dyDescent="0.2">
      <c r="Y48016" s="396"/>
      <c r="Z48016" s="396"/>
      <c r="AA48016" s="441"/>
    </row>
    <row r="48017" spans="25:27" x14ac:dyDescent="0.2">
      <c r="Y48017" s="396"/>
      <c r="Z48017" s="396"/>
      <c r="AA48017" s="441"/>
    </row>
    <row r="48018" spans="25:27" x14ac:dyDescent="0.2">
      <c r="Y48018" s="396"/>
      <c r="Z48018" s="396"/>
      <c r="AA48018" s="441"/>
    </row>
    <row r="48019" spans="25:27" x14ac:dyDescent="0.2">
      <c r="Y48019" s="396"/>
      <c r="Z48019" s="396"/>
      <c r="AA48019" s="441"/>
    </row>
    <row r="48020" spans="25:27" x14ac:dyDescent="0.2">
      <c r="Y48020" s="396"/>
      <c r="Z48020" s="396"/>
      <c r="AA48020" s="441"/>
    </row>
    <row r="48021" spans="25:27" x14ac:dyDescent="0.2">
      <c r="Y48021" s="396"/>
      <c r="Z48021" s="396"/>
      <c r="AA48021" s="441"/>
    </row>
    <row r="48022" spans="25:27" x14ac:dyDescent="0.2">
      <c r="Y48022" s="396"/>
      <c r="Z48022" s="396"/>
      <c r="AA48022" s="441"/>
    </row>
    <row r="48023" spans="25:27" x14ac:dyDescent="0.2">
      <c r="Y48023" s="396"/>
      <c r="Z48023" s="396"/>
      <c r="AA48023" s="441"/>
    </row>
    <row r="48024" spans="25:27" x14ac:dyDescent="0.2">
      <c r="Y48024" s="396"/>
      <c r="Z48024" s="396"/>
      <c r="AA48024" s="441"/>
    </row>
    <row r="48025" spans="25:27" x14ac:dyDescent="0.2">
      <c r="Y48025" s="396"/>
      <c r="Z48025" s="396"/>
      <c r="AA48025" s="441"/>
    </row>
    <row r="48026" spans="25:27" x14ac:dyDescent="0.2">
      <c r="Y48026" s="396"/>
      <c r="Z48026" s="396"/>
      <c r="AA48026" s="441"/>
    </row>
    <row r="48027" spans="25:27" x14ac:dyDescent="0.2">
      <c r="Y48027" s="396"/>
      <c r="Z48027" s="396"/>
      <c r="AA48027" s="441"/>
    </row>
    <row r="48028" spans="25:27" x14ac:dyDescent="0.2">
      <c r="Y48028" s="396"/>
      <c r="Z48028" s="396"/>
      <c r="AA48028" s="441"/>
    </row>
    <row r="48029" spans="25:27" x14ac:dyDescent="0.2">
      <c r="Y48029" s="396"/>
      <c r="Z48029" s="396"/>
      <c r="AA48029" s="441"/>
    </row>
    <row r="48030" spans="25:27" x14ac:dyDescent="0.2">
      <c r="Y48030" s="396"/>
      <c r="Z48030" s="396"/>
      <c r="AA48030" s="441"/>
    </row>
    <row r="48031" spans="25:27" x14ac:dyDescent="0.2">
      <c r="Y48031" s="396"/>
      <c r="Z48031" s="396"/>
      <c r="AA48031" s="441"/>
    </row>
    <row r="48032" spans="25:27" x14ac:dyDescent="0.2">
      <c r="Y48032" s="396"/>
      <c r="Z48032" s="396"/>
      <c r="AA48032" s="441"/>
    </row>
    <row r="48033" spans="25:27" x14ac:dyDescent="0.2">
      <c r="Y48033" s="396"/>
      <c r="Z48033" s="396"/>
      <c r="AA48033" s="441"/>
    </row>
    <row r="48034" spans="25:27" x14ac:dyDescent="0.2">
      <c r="Y48034" s="396"/>
      <c r="Z48034" s="396"/>
      <c r="AA48034" s="441"/>
    </row>
    <row r="48035" spans="25:27" x14ac:dyDescent="0.2">
      <c r="Y48035" s="396"/>
      <c r="Z48035" s="396"/>
      <c r="AA48035" s="441"/>
    </row>
    <row r="48036" spans="25:27" x14ac:dyDescent="0.2">
      <c r="Y48036" s="396"/>
      <c r="Z48036" s="396"/>
      <c r="AA48036" s="441"/>
    </row>
    <row r="48037" spans="25:27" x14ac:dyDescent="0.2">
      <c r="Y48037" s="396"/>
      <c r="Z48037" s="396"/>
      <c r="AA48037" s="441"/>
    </row>
    <row r="48038" spans="25:27" x14ac:dyDescent="0.2">
      <c r="Y48038" s="396"/>
      <c r="Z48038" s="396"/>
      <c r="AA48038" s="441"/>
    </row>
    <row r="48039" spans="25:27" x14ac:dyDescent="0.2">
      <c r="Y48039" s="396"/>
      <c r="Z48039" s="396"/>
      <c r="AA48039" s="441"/>
    </row>
    <row r="48040" spans="25:27" x14ac:dyDescent="0.2">
      <c r="Y48040" s="396"/>
      <c r="Z48040" s="396"/>
      <c r="AA48040" s="441"/>
    </row>
    <row r="48041" spans="25:27" x14ac:dyDescent="0.2">
      <c r="Y48041" s="396"/>
      <c r="Z48041" s="396"/>
      <c r="AA48041" s="441"/>
    </row>
    <row r="48042" spans="25:27" x14ac:dyDescent="0.2">
      <c r="Y48042" s="396"/>
      <c r="Z48042" s="396"/>
      <c r="AA48042" s="441"/>
    </row>
    <row r="48043" spans="25:27" x14ac:dyDescent="0.2">
      <c r="Y48043" s="396"/>
      <c r="Z48043" s="396"/>
      <c r="AA48043" s="441"/>
    </row>
    <row r="48044" spans="25:27" x14ac:dyDescent="0.2">
      <c r="Y48044" s="396"/>
      <c r="Z48044" s="396"/>
      <c r="AA48044" s="441"/>
    </row>
    <row r="48045" spans="25:27" x14ac:dyDescent="0.2">
      <c r="Y48045" s="396"/>
      <c r="Z48045" s="396"/>
      <c r="AA48045" s="441"/>
    </row>
    <row r="48046" spans="25:27" x14ac:dyDescent="0.2">
      <c r="Y48046" s="396"/>
      <c r="Z48046" s="396"/>
      <c r="AA48046" s="441"/>
    </row>
    <row r="48047" spans="25:27" x14ac:dyDescent="0.2">
      <c r="Y48047" s="396"/>
      <c r="Z48047" s="396"/>
      <c r="AA48047" s="441"/>
    </row>
    <row r="48048" spans="25:27" x14ac:dyDescent="0.2">
      <c r="Y48048" s="396"/>
      <c r="Z48048" s="396"/>
      <c r="AA48048" s="441"/>
    </row>
    <row r="48049" spans="25:27" x14ac:dyDescent="0.2">
      <c r="Y48049" s="396"/>
      <c r="Z48049" s="396"/>
      <c r="AA48049" s="441"/>
    </row>
    <row r="48050" spans="25:27" x14ac:dyDescent="0.2">
      <c r="Y48050" s="396"/>
      <c r="Z48050" s="396"/>
      <c r="AA48050" s="441"/>
    </row>
    <row r="48051" spans="25:27" x14ac:dyDescent="0.2">
      <c r="Y48051" s="396"/>
      <c r="Z48051" s="396"/>
      <c r="AA48051" s="441"/>
    </row>
    <row r="48052" spans="25:27" x14ac:dyDescent="0.2">
      <c r="Y48052" s="396"/>
      <c r="Z48052" s="396"/>
      <c r="AA48052" s="441"/>
    </row>
    <row r="48053" spans="25:27" x14ac:dyDescent="0.2">
      <c r="Y48053" s="396"/>
      <c r="Z48053" s="396"/>
      <c r="AA48053" s="441"/>
    </row>
    <row r="48054" spans="25:27" x14ac:dyDescent="0.2">
      <c r="Y48054" s="396"/>
      <c r="Z48054" s="396"/>
      <c r="AA48054" s="441"/>
    </row>
    <row r="48055" spans="25:27" x14ac:dyDescent="0.2">
      <c r="Y48055" s="396"/>
      <c r="Z48055" s="396"/>
      <c r="AA48055" s="441"/>
    </row>
    <row r="48056" spans="25:27" x14ac:dyDescent="0.2">
      <c r="Y48056" s="396"/>
      <c r="Z48056" s="396"/>
      <c r="AA48056" s="441"/>
    </row>
    <row r="48057" spans="25:27" x14ac:dyDescent="0.2">
      <c r="Y48057" s="396"/>
      <c r="Z48057" s="396"/>
      <c r="AA48057" s="441"/>
    </row>
    <row r="48058" spans="25:27" x14ac:dyDescent="0.2">
      <c r="Y48058" s="396"/>
      <c r="Z48058" s="396"/>
      <c r="AA48058" s="441"/>
    </row>
    <row r="48059" spans="25:27" x14ac:dyDescent="0.2">
      <c r="Y48059" s="396"/>
      <c r="Z48059" s="396"/>
      <c r="AA48059" s="441"/>
    </row>
    <row r="48060" spans="25:27" x14ac:dyDescent="0.2">
      <c r="Y48060" s="396"/>
      <c r="Z48060" s="396"/>
      <c r="AA48060" s="441"/>
    </row>
    <row r="48061" spans="25:27" x14ac:dyDescent="0.2">
      <c r="Y48061" s="396"/>
      <c r="Z48061" s="396"/>
      <c r="AA48061" s="441"/>
    </row>
    <row r="48062" spans="25:27" x14ac:dyDescent="0.2">
      <c r="Y48062" s="396"/>
      <c r="Z48062" s="396"/>
      <c r="AA48062" s="441"/>
    </row>
    <row r="48063" spans="25:27" x14ac:dyDescent="0.2">
      <c r="Y48063" s="396"/>
      <c r="Z48063" s="396"/>
      <c r="AA48063" s="441"/>
    </row>
    <row r="48064" spans="25:27" x14ac:dyDescent="0.2">
      <c r="Y48064" s="396"/>
      <c r="Z48064" s="396"/>
      <c r="AA48064" s="441"/>
    </row>
    <row r="48065" spans="25:27" x14ac:dyDescent="0.2">
      <c r="Y48065" s="396"/>
      <c r="Z48065" s="396"/>
      <c r="AA48065" s="441"/>
    </row>
    <row r="48066" spans="25:27" x14ac:dyDescent="0.2">
      <c r="Y48066" s="396"/>
      <c r="Z48066" s="396"/>
      <c r="AA48066" s="441"/>
    </row>
    <row r="48067" spans="25:27" x14ac:dyDescent="0.2">
      <c r="Y48067" s="396"/>
      <c r="Z48067" s="396"/>
      <c r="AA48067" s="441"/>
    </row>
    <row r="48068" spans="25:27" x14ac:dyDescent="0.2">
      <c r="Y48068" s="396"/>
      <c r="Z48068" s="396"/>
      <c r="AA48068" s="441"/>
    </row>
    <row r="48069" spans="25:27" x14ac:dyDescent="0.2">
      <c r="Y48069" s="396"/>
      <c r="Z48069" s="396"/>
      <c r="AA48069" s="441"/>
    </row>
    <row r="48070" spans="25:27" x14ac:dyDescent="0.2">
      <c r="Y48070" s="396"/>
      <c r="Z48070" s="396"/>
      <c r="AA48070" s="441"/>
    </row>
    <row r="48071" spans="25:27" x14ac:dyDescent="0.2">
      <c r="Y48071" s="396"/>
      <c r="Z48071" s="396"/>
      <c r="AA48071" s="441"/>
    </row>
    <row r="48072" spans="25:27" x14ac:dyDescent="0.2">
      <c r="Y48072" s="396"/>
      <c r="Z48072" s="396"/>
      <c r="AA48072" s="441"/>
    </row>
    <row r="48073" spans="25:27" x14ac:dyDescent="0.2">
      <c r="Y48073" s="396"/>
      <c r="Z48073" s="396"/>
      <c r="AA48073" s="441"/>
    </row>
    <row r="48074" spans="25:27" x14ac:dyDescent="0.2">
      <c r="Y48074" s="396"/>
      <c r="Z48074" s="396"/>
      <c r="AA48074" s="441"/>
    </row>
    <row r="48075" spans="25:27" x14ac:dyDescent="0.2">
      <c r="Y48075" s="396"/>
      <c r="Z48075" s="396"/>
      <c r="AA48075" s="441"/>
    </row>
    <row r="48076" spans="25:27" x14ac:dyDescent="0.2">
      <c r="Y48076" s="396"/>
      <c r="Z48076" s="396"/>
      <c r="AA48076" s="441"/>
    </row>
    <row r="48077" spans="25:27" x14ac:dyDescent="0.2">
      <c r="Y48077" s="396"/>
      <c r="Z48077" s="396"/>
      <c r="AA48077" s="441"/>
    </row>
    <row r="48078" spans="25:27" x14ac:dyDescent="0.2">
      <c r="Y48078" s="396"/>
      <c r="Z48078" s="396"/>
      <c r="AA48078" s="441"/>
    </row>
    <row r="48079" spans="25:27" x14ac:dyDescent="0.2">
      <c r="Y48079" s="396"/>
      <c r="Z48079" s="396"/>
      <c r="AA48079" s="441"/>
    </row>
    <row r="48080" spans="25:27" x14ac:dyDescent="0.2">
      <c r="Y48080" s="396"/>
      <c r="Z48080" s="396"/>
      <c r="AA48080" s="441"/>
    </row>
    <row r="48081" spans="25:27" x14ac:dyDescent="0.2">
      <c r="Y48081" s="396"/>
      <c r="Z48081" s="396"/>
      <c r="AA48081" s="441"/>
    </row>
    <row r="48082" spans="25:27" x14ac:dyDescent="0.2">
      <c r="Y48082" s="396"/>
      <c r="Z48082" s="396"/>
      <c r="AA48082" s="441"/>
    </row>
    <row r="48083" spans="25:27" x14ac:dyDescent="0.2">
      <c r="Y48083" s="396"/>
      <c r="Z48083" s="396"/>
      <c r="AA48083" s="441"/>
    </row>
    <row r="48084" spans="25:27" x14ac:dyDescent="0.2">
      <c r="Y48084" s="396"/>
      <c r="Z48084" s="396"/>
      <c r="AA48084" s="441"/>
    </row>
    <row r="48085" spans="25:27" x14ac:dyDescent="0.2">
      <c r="Y48085" s="396"/>
      <c r="Z48085" s="396"/>
      <c r="AA48085" s="441"/>
    </row>
    <row r="48086" spans="25:27" x14ac:dyDescent="0.2">
      <c r="Y48086" s="396"/>
      <c r="Z48086" s="396"/>
      <c r="AA48086" s="441"/>
    </row>
    <row r="48087" spans="25:27" x14ac:dyDescent="0.2">
      <c r="Y48087" s="396"/>
      <c r="Z48087" s="396"/>
      <c r="AA48087" s="441"/>
    </row>
    <row r="48088" spans="25:27" x14ac:dyDescent="0.2">
      <c r="Y48088" s="396"/>
      <c r="Z48088" s="396"/>
      <c r="AA48088" s="441"/>
    </row>
    <row r="48089" spans="25:27" x14ac:dyDescent="0.2">
      <c r="Y48089" s="396"/>
      <c r="Z48089" s="396"/>
      <c r="AA48089" s="441"/>
    </row>
    <row r="48090" spans="25:27" x14ac:dyDescent="0.2">
      <c r="Y48090" s="396"/>
      <c r="Z48090" s="396"/>
      <c r="AA48090" s="441"/>
    </row>
    <row r="48091" spans="25:27" x14ac:dyDescent="0.2">
      <c r="Y48091" s="396"/>
      <c r="Z48091" s="396"/>
      <c r="AA48091" s="441"/>
    </row>
    <row r="48092" spans="25:27" x14ac:dyDescent="0.2">
      <c r="Y48092" s="396"/>
      <c r="Z48092" s="396"/>
      <c r="AA48092" s="441"/>
    </row>
    <row r="48093" spans="25:27" x14ac:dyDescent="0.2">
      <c r="Y48093" s="396"/>
      <c r="Z48093" s="396"/>
      <c r="AA48093" s="441"/>
    </row>
    <row r="48094" spans="25:27" x14ac:dyDescent="0.2">
      <c r="Y48094" s="396"/>
      <c r="Z48094" s="396"/>
      <c r="AA48094" s="441"/>
    </row>
    <row r="48095" spans="25:27" x14ac:dyDescent="0.2">
      <c r="Y48095" s="396"/>
      <c r="Z48095" s="396"/>
      <c r="AA48095" s="441"/>
    </row>
    <row r="48096" spans="25:27" x14ac:dyDescent="0.2">
      <c r="Y48096" s="396"/>
      <c r="Z48096" s="396"/>
      <c r="AA48096" s="441"/>
    </row>
    <row r="48097" spans="25:27" x14ac:dyDescent="0.2">
      <c r="Y48097" s="396"/>
      <c r="Z48097" s="396"/>
      <c r="AA48097" s="441"/>
    </row>
    <row r="48098" spans="25:27" x14ac:dyDescent="0.2">
      <c r="Y48098" s="396"/>
      <c r="Z48098" s="396"/>
      <c r="AA48098" s="441"/>
    </row>
    <row r="48099" spans="25:27" x14ac:dyDescent="0.2">
      <c r="Y48099" s="396"/>
      <c r="Z48099" s="396"/>
      <c r="AA48099" s="441"/>
    </row>
    <row r="48100" spans="25:27" x14ac:dyDescent="0.2">
      <c r="Y48100" s="396"/>
      <c r="Z48100" s="396"/>
      <c r="AA48100" s="441"/>
    </row>
    <row r="48101" spans="25:27" x14ac:dyDescent="0.2">
      <c r="Y48101" s="396"/>
      <c r="Z48101" s="396"/>
      <c r="AA48101" s="441"/>
    </row>
    <row r="48102" spans="25:27" x14ac:dyDescent="0.2">
      <c r="Y48102" s="396"/>
      <c r="Z48102" s="396"/>
      <c r="AA48102" s="441"/>
    </row>
    <row r="48103" spans="25:27" x14ac:dyDescent="0.2">
      <c r="Y48103" s="396"/>
      <c r="Z48103" s="396"/>
      <c r="AA48103" s="441"/>
    </row>
    <row r="48104" spans="25:27" x14ac:dyDescent="0.2">
      <c r="Y48104" s="396"/>
      <c r="Z48104" s="396"/>
      <c r="AA48104" s="441"/>
    </row>
    <row r="48105" spans="25:27" x14ac:dyDescent="0.2">
      <c r="Y48105" s="396"/>
      <c r="Z48105" s="396"/>
      <c r="AA48105" s="441"/>
    </row>
    <row r="48106" spans="25:27" x14ac:dyDescent="0.2">
      <c r="Y48106" s="396"/>
      <c r="Z48106" s="396"/>
      <c r="AA48106" s="441"/>
    </row>
    <row r="48107" spans="25:27" x14ac:dyDescent="0.2">
      <c r="Y48107" s="396"/>
      <c r="Z48107" s="396"/>
      <c r="AA48107" s="441"/>
    </row>
    <row r="48108" spans="25:27" x14ac:dyDescent="0.2">
      <c r="Y48108" s="396"/>
      <c r="Z48108" s="396"/>
      <c r="AA48108" s="441"/>
    </row>
    <row r="48109" spans="25:27" x14ac:dyDescent="0.2">
      <c r="Y48109" s="396"/>
      <c r="Z48109" s="396"/>
      <c r="AA48109" s="441"/>
    </row>
    <row r="48110" spans="25:27" x14ac:dyDescent="0.2">
      <c r="Y48110" s="396"/>
      <c r="Z48110" s="396"/>
      <c r="AA48110" s="441"/>
    </row>
    <row r="48111" spans="25:27" x14ac:dyDescent="0.2">
      <c r="Y48111" s="396"/>
      <c r="Z48111" s="396"/>
      <c r="AA48111" s="441"/>
    </row>
    <row r="48112" spans="25:27" x14ac:dyDescent="0.2">
      <c r="Y48112" s="396"/>
      <c r="Z48112" s="396"/>
      <c r="AA48112" s="441"/>
    </row>
    <row r="48113" spans="25:27" x14ac:dyDescent="0.2">
      <c r="Y48113" s="396"/>
      <c r="Z48113" s="396"/>
      <c r="AA48113" s="441"/>
    </row>
    <row r="48114" spans="25:27" x14ac:dyDescent="0.2">
      <c r="Y48114" s="396"/>
      <c r="Z48114" s="396"/>
      <c r="AA48114" s="441"/>
    </row>
    <row r="48115" spans="25:27" x14ac:dyDescent="0.2">
      <c r="Y48115" s="396"/>
      <c r="Z48115" s="396"/>
      <c r="AA48115" s="441"/>
    </row>
    <row r="48116" spans="25:27" x14ac:dyDescent="0.2">
      <c r="Y48116" s="396"/>
      <c r="Z48116" s="396"/>
      <c r="AA48116" s="441"/>
    </row>
    <row r="48117" spans="25:27" x14ac:dyDescent="0.2">
      <c r="Y48117" s="396"/>
      <c r="Z48117" s="396"/>
      <c r="AA48117" s="441"/>
    </row>
    <row r="48118" spans="25:27" x14ac:dyDescent="0.2">
      <c r="Y48118" s="396"/>
      <c r="Z48118" s="396"/>
      <c r="AA48118" s="441"/>
    </row>
    <row r="48119" spans="25:27" x14ac:dyDescent="0.2">
      <c r="Y48119" s="396"/>
      <c r="Z48119" s="396"/>
      <c r="AA48119" s="441"/>
    </row>
    <row r="48120" spans="25:27" x14ac:dyDescent="0.2">
      <c r="Y48120" s="396"/>
      <c r="Z48120" s="396"/>
      <c r="AA48120" s="441"/>
    </row>
    <row r="48121" spans="25:27" x14ac:dyDescent="0.2">
      <c r="Y48121" s="396"/>
      <c r="Z48121" s="396"/>
      <c r="AA48121" s="441"/>
    </row>
    <row r="48122" spans="25:27" x14ac:dyDescent="0.2">
      <c r="Y48122" s="396"/>
      <c r="Z48122" s="396"/>
      <c r="AA48122" s="441"/>
    </row>
    <row r="48123" spans="25:27" x14ac:dyDescent="0.2">
      <c r="Y48123" s="396"/>
      <c r="Z48123" s="396"/>
      <c r="AA48123" s="441"/>
    </row>
    <row r="48124" spans="25:27" x14ac:dyDescent="0.2">
      <c r="Y48124" s="396"/>
      <c r="Z48124" s="396"/>
      <c r="AA48124" s="441"/>
    </row>
    <row r="48125" spans="25:27" x14ac:dyDescent="0.2">
      <c r="Y48125" s="396"/>
      <c r="Z48125" s="396"/>
      <c r="AA48125" s="441"/>
    </row>
    <row r="48126" spans="25:27" x14ac:dyDescent="0.2">
      <c r="Y48126" s="396"/>
      <c r="Z48126" s="396"/>
      <c r="AA48126" s="441"/>
    </row>
    <row r="48127" spans="25:27" x14ac:dyDescent="0.2">
      <c r="Y48127" s="396"/>
      <c r="Z48127" s="396"/>
      <c r="AA48127" s="441"/>
    </row>
    <row r="48128" spans="25:27" x14ac:dyDescent="0.2">
      <c r="Y48128" s="396"/>
      <c r="Z48128" s="396"/>
      <c r="AA48128" s="441"/>
    </row>
    <row r="48129" spans="25:27" x14ac:dyDescent="0.2">
      <c r="Y48129" s="396"/>
      <c r="Z48129" s="396"/>
      <c r="AA48129" s="441"/>
    </row>
    <row r="48130" spans="25:27" x14ac:dyDescent="0.2">
      <c r="Y48130" s="396"/>
      <c r="Z48130" s="396"/>
      <c r="AA48130" s="441"/>
    </row>
    <row r="48131" spans="25:27" x14ac:dyDescent="0.2">
      <c r="Y48131" s="396"/>
      <c r="Z48131" s="396"/>
      <c r="AA48131" s="441"/>
    </row>
    <row r="48132" spans="25:27" x14ac:dyDescent="0.2">
      <c r="Y48132" s="396"/>
      <c r="Z48132" s="396"/>
      <c r="AA48132" s="441"/>
    </row>
    <row r="48133" spans="25:27" x14ac:dyDescent="0.2">
      <c r="Y48133" s="396"/>
      <c r="Z48133" s="396"/>
      <c r="AA48133" s="441"/>
    </row>
    <row r="48134" spans="25:27" x14ac:dyDescent="0.2">
      <c r="Y48134" s="396"/>
      <c r="Z48134" s="396"/>
      <c r="AA48134" s="441"/>
    </row>
    <row r="48135" spans="25:27" x14ac:dyDescent="0.2">
      <c r="Y48135" s="396"/>
      <c r="Z48135" s="396"/>
      <c r="AA48135" s="441"/>
    </row>
    <row r="48136" spans="25:27" x14ac:dyDescent="0.2">
      <c r="Y48136" s="396"/>
      <c r="Z48136" s="396"/>
      <c r="AA48136" s="441"/>
    </row>
    <row r="48137" spans="25:27" x14ac:dyDescent="0.2">
      <c r="Y48137" s="396"/>
      <c r="Z48137" s="396"/>
      <c r="AA48137" s="441"/>
    </row>
    <row r="48138" spans="25:27" x14ac:dyDescent="0.2">
      <c r="Y48138" s="396"/>
      <c r="Z48138" s="396"/>
      <c r="AA48138" s="441"/>
    </row>
    <row r="48139" spans="25:27" x14ac:dyDescent="0.2">
      <c r="Y48139" s="396"/>
      <c r="Z48139" s="396"/>
      <c r="AA48139" s="441"/>
    </row>
    <row r="48140" spans="25:27" x14ac:dyDescent="0.2">
      <c r="Y48140" s="396"/>
      <c r="Z48140" s="396"/>
      <c r="AA48140" s="441"/>
    </row>
    <row r="48141" spans="25:27" x14ac:dyDescent="0.2">
      <c r="Y48141" s="396"/>
      <c r="Z48141" s="396"/>
      <c r="AA48141" s="441"/>
    </row>
    <row r="48142" spans="25:27" x14ac:dyDescent="0.2">
      <c r="Y48142" s="396"/>
      <c r="Z48142" s="396"/>
      <c r="AA48142" s="441"/>
    </row>
    <row r="48143" spans="25:27" x14ac:dyDescent="0.2">
      <c r="Y48143" s="396"/>
      <c r="Z48143" s="396"/>
      <c r="AA48143" s="441"/>
    </row>
    <row r="48144" spans="25:27" x14ac:dyDescent="0.2">
      <c r="Y48144" s="396"/>
      <c r="Z48144" s="396"/>
      <c r="AA48144" s="441"/>
    </row>
    <row r="48145" spans="25:27" x14ac:dyDescent="0.2">
      <c r="Y48145" s="396"/>
      <c r="Z48145" s="396"/>
      <c r="AA48145" s="441"/>
    </row>
    <row r="48146" spans="25:27" x14ac:dyDescent="0.2">
      <c r="Y48146" s="396"/>
      <c r="Z48146" s="396"/>
      <c r="AA48146" s="441"/>
    </row>
    <row r="48147" spans="25:27" x14ac:dyDescent="0.2">
      <c r="Y48147" s="396"/>
      <c r="Z48147" s="396"/>
      <c r="AA48147" s="441"/>
    </row>
    <row r="48148" spans="25:27" x14ac:dyDescent="0.2">
      <c r="Y48148" s="396"/>
      <c r="Z48148" s="396"/>
      <c r="AA48148" s="441"/>
    </row>
    <row r="48149" spans="25:27" x14ac:dyDescent="0.2">
      <c r="Y48149" s="396"/>
      <c r="Z48149" s="396"/>
      <c r="AA48149" s="441"/>
    </row>
    <row r="48150" spans="25:27" x14ac:dyDescent="0.2">
      <c r="Y48150" s="396"/>
      <c r="Z48150" s="396"/>
      <c r="AA48150" s="441"/>
    </row>
    <row r="48151" spans="25:27" x14ac:dyDescent="0.2">
      <c r="Y48151" s="396"/>
      <c r="Z48151" s="396"/>
      <c r="AA48151" s="441"/>
    </row>
    <row r="48152" spans="25:27" x14ac:dyDescent="0.2">
      <c r="Y48152" s="396"/>
      <c r="Z48152" s="396"/>
      <c r="AA48152" s="441"/>
    </row>
    <row r="48153" spans="25:27" x14ac:dyDescent="0.2">
      <c r="Y48153" s="396"/>
      <c r="Z48153" s="396"/>
      <c r="AA48153" s="441"/>
    </row>
    <row r="48154" spans="25:27" x14ac:dyDescent="0.2">
      <c r="Y48154" s="396"/>
      <c r="Z48154" s="396"/>
      <c r="AA48154" s="441"/>
    </row>
    <row r="48155" spans="25:27" x14ac:dyDescent="0.2">
      <c r="Y48155" s="396"/>
      <c r="Z48155" s="396"/>
      <c r="AA48155" s="441"/>
    </row>
    <row r="48156" spans="25:27" x14ac:dyDescent="0.2">
      <c r="Y48156" s="396"/>
      <c r="Z48156" s="396"/>
      <c r="AA48156" s="441"/>
    </row>
    <row r="48157" spans="25:27" x14ac:dyDescent="0.2">
      <c r="Y48157" s="396"/>
      <c r="Z48157" s="396"/>
      <c r="AA48157" s="441"/>
    </row>
    <row r="48158" spans="25:27" x14ac:dyDescent="0.2">
      <c r="Y48158" s="396"/>
      <c r="Z48158" s="396"/>
      <c r="AA48158" s="441"/>
    </row>
    <row r="48159" spans="25:27" x14ac:dyDescent="0.2">
      <c r="Y48159" s="396"/>
      <c r="Z48159" s="396"/>
      <c r="AA48159" s="441"/>
    </row>
    <row r="48160" spans="25:27" x14ac:dyDescent="0.2">
      <c r="Y48160" s="396"/>
      <c r="Z48160" s="396"/>
      <c r="AA48160" s="441"/>
    </row>
    <row r="48161" spans="25:27" x14ac:dyDescent="0.2">
      <c r="Y48161" s="396"/>
      <c r="Z48161" s="396"/>
      <c r="AA48161" s="441"/>
    </row>
    <row r="48162" spans="25:27" x14ac:dyDescent="0.2">
      <c r="Y48162" s="396"/>
      <c r="Z48162" s="396"/>
      <c r="AA48162" s="441"/>
    </row>
    <row r="48163" spans="25:27" x14ac:dyDescent="0.2">
      <c r="Y48163" s="396"/>
      <c r="Z48163" s="396"/>
      <c r="AA48163" s="441"/>
    </row>
    <row r="48164" spans="25:27" x14ac:dyDescent="0.2">
      <c r="Y48164" s="396"/>
      <c r="Z48164" s="396"/>
      <c r="AA48164" s="441"/>
    </row>
    <row r="48165" spans="25:27" x14ac:dyDescent="0.2">
      <c r="Y48165" s="396"/>
      <c r="Z48165" s="396"/>
      <c r="AA48165" s="441"/>
    </row>
    <row r="48166" spans="25:27" x14ac:dyDescent="0.2">
      <c r="Y48166" s="396"/>
      <c r="Z48166" s="396"/>
      <c r="AA48166" s="441"/>
    </row>
    <row r="48167" spans="25:27" x14ac:dyDescent="0.2">
      <c r="Y48167" s="396"/>
      <c r="Z48167" s="396"/>
      <c r="AA48167" s="441"/>
    </row>
    <row r="48168" spans="25:27" x14ac:dyDescent="0.2">
      <c r="Y48168" s="396"/>
      <c r="Z48168" s="396"/>
      <c r="AA48168" s="441"/>
    </row>
    <row r="48169" spans="25:27" x14ac:dyDescent="0.2">
      <c r="Y48169" s="396"/>
      <c r="Z48169" s="396"/>
      <c r="AA48169" s="441"/>
    </row>
    <row r="48170" spans="25:27" x14ac:dyDescent="0.2">
      <c r="Y48170" s="396"/>
      <c r="Z48170" s="396"/>
      <c r="AA48170" s="441"/>
    </row>
    <row r="48171" spans="25:27" x14ac:dyDescent="0.2">
      <c r="Y48171" s="396"/>
      <c r="Z48171" s="396"/>
      <c r="AA48171" s="441"/>
    </row>
    <row r="48172" spans="25:27" x14ac:dyDescent="0.2">
      <c r="Y48172" s="396"/>
      <c r="Z48172" s="396"/>
      <c r="AA48172" s="441"/>
    </row>
    <row r="48173" spans="25:27" x14ac:dyDescent="0.2">
      <c r="Y48173" s="396"/>
      <c r="Z48173" s="396"/>
      <c r="AA48173" s="441"/>
    </row>
    <row r="48174" spans="25:27" x14ac:dyDescent="0.2">
      <c r="Y48174" s="396"/>
      <c r="Z48174" s="396"/>
      <c r="AA48174" s="441"/>
    </row>
    <row r="48175" spans="25:27" x14ac:dyDescent="0.2">
      <c r="Y48175" s="396"/>
      <c r="Z48175" s="396"/>
      <c r="AA48175" s="441"/>
    </row>
    <row r="48176" spans="25:27" x14ac:dyDescent="0.2">
      <c r="Y48176" s="396"/>
      <c r="Z48176" s="396"/>
      <c r="AA48176" s="441"/>
    </row>
    <row r="48177" spans="25:27" x14ac:dyDescent="0.2">
      <c r="Y48177" s="396"/>
      <c r="Z48177" s="396"/>
      <c r="AA48177" s="441"/>
    </row>
    <row r="48178" spans="25:27" x14ac:dyDescent="0.2">
      <c r="Y48178" s="396"/>
      <c r="Z48178" s="396"/>
      <c r="AA48178" s="441"/>
    </row>
    <row r="48179" spans="25:27" x14ac:dyDescent="0.2">
      <c r="Y48179" s="396"/>
      <c r="Z48179" s="396"/>
      <c r="AA48179" s="441"/>
    </row>
    <row r="48180" spans="25:27" x14ac:dyDescent="0.2">
      <c r="Y48180" s="396"/>
      <c r="Z48180" s="396"/>
      <c r="AA48180" s="441"/>
    </row>
    <row r="48181" spans="25:27" x14ac:dyDescent="0.2">
      <c r="Y48181" s="396"/>
      <c r="Z48181" s="396"/>
      <c r="AA48181" s="441"/>
    </row>
    <row r="48182" spans="25:27" x14ac:dyDescent="0.2">
      <c r="Y48182" s="396"/>
      <c r="Z48182" s="396"/>
      <c r="AA48182" s="441"/>
    </row>
    <row r="48183" spans="25:27" x14ac:dyDescent="0.2">
      <c r="Y48183" s="396"/>
      <c r="Z48183" s="396"/>
      <c r="AA48183" s="441"/>
    </row>
    <row r="48184" spans="25:27" x14ac:dyDescent="0.2">
      <c r="Y48184" s="396"/>
      <c r="Z48184" s="396"/>
      <c r="AA48184" s="441"/>
    </row>
    <row r="48185" spans="25:27" x14ac:dyDescent="0.2">
      <c r="Y48185" s="396"/>
      <c r="Z48185" s="396"/>
      <c r="AA48185" s="441"/>
    </row>
    <row r="48186" spans="25:27" x14ac:dyDescent="0.2">
      <c r="Y48186" s="396"/>
      <c r="Z48186" s="396"/>
      <c r="AA48186" s="441"/>
    </row>
    <row r="48187" spans="25:27" x14ac:dyDescent="0.2">
      <c r="Y48187" s="396"/>
      <c r="Z48187" s="396"/>
      <c r="AA48187" s="441"/>
    </row>
    <row r="48188" spans="25:27" x14ac:dyDescent="0.2">
      <c r="Y48188" s="396"/>
      <c r="Z48188" s="396"/>
      <c r="AA48188" s="441"/>
    </row>
    <row r="48189" spans="25:27" x14ac:dyDescent="0.2">
      <c r="Y48189" s="396"/>
      <c r="Z48189" s="396"/>
      <c r="AA48189" s="441"/>
    </row>
    <row r="48190" spans="25:27" x14ac:dyDescent="0.2">
      <c r="Y48190" s="396"/>
      <c r="Z48190" s="396"/>
      <c r="AA48190" s="441"/>
    </row>
    <row r="48191" spans="25:27" x14ac:dyDescent="0.2">
      <c r="Y48191" s="396"/>
      <c r="Z48191" s="396"/>
      <c r="AA48191" s="441"/>
    </row>
    <row r="48192" spans="25:27" x14ac:dyDescent="0.2">
      <c r="Y48192" s="396"/>
      <c r="Z48192" s="396"/>
      <c r="AA48192" s="441"/>
    </row>
    <row r="48193" spans="25:27" x14ac:dyDescent="0.2">
      <c r="Y48193" s="396"/>
      <c r="Z48193" s="396"/>
      <c r="AA48193" s="441"/>
    </row>
    <row r="48194" spans="25:27" x14ac:dyDescent="0.2">
      <c r="Y48194" s="396"/>
      <c r="Z48194" s="396"/>
      <c r="AA48194" s="441"/>
    </row>
    <row r="48195" spans="25:27" x14ac:dyDescent="0.2">
      <c r="Y48195" s="396"/>
      <c r="Z48195" s="396"/>
      <c r="AA48195" s="441"/>
    </row>
    <row r="48196" spans="25:27" x14ac:dyDescent="0.2">
      <c r="Y48196" s="396"/>
      <c r="Z48196" s="396"/>
      <c r="AA48196" s="441"/>
    </row>
    <row r="48197" spans="25:27" x14ac:dyDescent="0.2">
      <c r="Y48197" s="396"/>
      <c r="Z48197" s="396"/>
      <c r="AA48197" s="441"/>
    </row>
    <row r="48198" spans="25:27" x14ac:dyDescent="0.2">
      <c r="Y48198" s="396"/>
      <c r="Z48198" s="396"/>
      <c r="AA48198" s="441"/>
    </row>
    <row r="48199" spans="25:27" x14ac:dyDescent="0.2">
      <c r="Y48199" s="396"/>
      <c r="Z48199" s="396"/>
      <c r="AA48199" s="441"/>
    </row>
    <row r="48200" spans="25:27" x14ac:dyDescent="0.2">
      <c r="Y48200" s="396"/>
      <c r="Z48200" s="396"/>
      <c r="AA48200" s="441"/>
    </row>
    <row r="48201" spans="25:27" x14ac:dyDescent="0.2">
      <c r="Y48201" s="396"/>
      <c r="Z48201" s="396"/>
      <c r="AA48201" s="441"/>
    </row>
    <row r="48202" spans="25:27" x14ac:dyDescent="0.2">
      <c r="Y48202" s="396"/>
      <c r="Z48202" s="396"/>
      <c r="AA48202" s="441"/>
    </row>
    <row r="48203" spans="25:27" x14ac:dyDescent="0.2">
      <c r="Y48203" s="396"/>
      <c r="Z48203" s="396"/>
      <c r="AA48203" s="441"/>
    </row>
    <row r="48204" spans="25:27" x14ac:dyDescent="0.2">
      <c r="Y48204" s="396"/>
      <c r="Z48204" s="396"/>
      <c r="AA48204" s="441"/>
    </row>
    <row r="48205" spans="25:27" x14ac:dyDescent="0.2">
      <c r="Y48205" s="396"/>
      <c r="Z48205" s="396"/>
      <c r="AA48205" s="441"/>
    </row>
    <row r="48206" spans="25:27" x14ac:dyDescent="0.2">
      <c r="Y48206" s="396"/>
      <c r="Z48206" s="396"/>
      <c r="AA48206" s="441"/>
    </row>
    <row r="48207" spans="25:27" x14ac:dyDescent="0.2">
      <c r="Y48207" s="396"/>
      <c r="Z48207" s="396"/>
      <c r="AA48207" s="441"/>
    </row>
    <row r="48208" spans="25:27" x14ac:dyDescent="0.2">
      <c r="Y48208" s="396"/>
      <c r="Z48208" s="396"/>
      <c r="AA48208" s="441"/>
    </row>
    <row r="48209" spans="25:27" x14ac:dyDescent="0.2">
      <c r="Y48209" s="396"/>
      <c r="Z48209" s="396"/>
      <c r="AA48209" s="441"/>
    </row>
    <row r="48210" spans="25:27" x14ac:dyDescent="0.2">
      <c r="Y48210" s="396"/>
      <c r="Z48210" s="396"/>
      <c r="AA48210" s="441"/>
    </row>
    <row r="48211" spans="25:27" x14ac:dyDescent="0.2">
      <c r="Y48211" s="396"/>
      <c r="Z48211" s="396"/>
      <c r="AA48211" s="441"/>
    </row>
    <row r="48212" spans="25:27" x14ac:dyDescent="0.2">
      <c r="Y48212" s="396"/>
      <c r="Z48212" s="396"/>
      <c r="AA48212" s="441"/>
    </row>
    <row r="48213" spans="25:27" x14ac:dyDescent="0.2">
      <c r="Y48213" s="396"/>
      <c r="Z48213" s="396"/>
      <c r="AA48213" s="441"/>
    </row>
    <row r="48214" spans="25:27" x14ac:dyDescent="0.2">
      <c r="Y48214" s="396"/>
      <c r="Z48214" s="396"/>
      <c r="AA48214" s="441"/>
    </row>
    <row r="48215" spans="25:27" x14ac:dyDescent="0.2">
      <c r="Y48215" s="396"/>
      <c r="Z48215" s="396"/>
      <c r="AA48215" s="441"/>
    </row>
    <row r="48216" spans="25:27" x14ac:dyDescent="0.2">
      <c r="Y48216" s="396"/>
      <c r="Z48216" s="396"/>
      <c r="AA48216" s="441"/>
    </row>
    <row r="48217" spans="25:27" x14ac:dyDescent="0.2">
      <c r="Y48217" s="396"/>
      <c r="Z48217" s="396"/>
      <c r="AA48217" s="441"/>
    </row>
    <row r="48218" spans="25:27" x14ac:dyDescent="0.2">
      <c r="Y48218" s="396"/>
      <c r="Z48218" s="396"/>
      <c r="AA48218" s="441"/>
    </row>
    <row r="48219" spans="25:27" x14ac:dyDescent="0.2">
      <c r="Y48219" s="396"/>
      <c r="Z48219" s="396"/>
      <c r="AA48219" s="441"/>
    </row>
    <row r="48220" spans="25:27" x14ac:dyDescent="0.2">
      <c r="Y48220" s="396"/>
      <c r="Z48220" s="396"/>
      <c r="AA48220" s="441"/>
    </row>
    <row r="48221" spans="25:27" x14ac:dyDescent="0.2">
      <c r="Y48221" s="396"/>
      <c r="Z48221" s="396"/>
      <c r="AA48221" s="441"/>
    </row>
    <row r="48222" spans="25:27" x14ac:dyDescent="0.2">
      <c r="Y48222" s="396"/>
      <c r="Z48222" s="396"/>
      <c r="AA48222" s="441"/>
    </row>
    <row r="48223" spans="25:27" x14ac:dyDescent="0.2">
      <c r="Y48223" s="396"/>
      <c r="Z48223" s="396"/>
      <c r="AA48223" s="441"/>
    </row>
    <row r="48224" spans="25:27" x14ac:dyDescent="0.2">
      <c r="Y48224" s="396"/>
      <c r="Z48224" s="396"/>
      <c r="AA48224" s="441"/>
    </row>
    <row r="48225" spans="25:27" x14ac:dyDescent="0.2">
      <c r="Y48225" s="396"/>
      <c r="Z48225" s="396"/>
      <c r="AA48225" s="441"/>
    </row>
    <row r="48226" spans="25:27" x14ac:dyDescent="0.2">
      <c r="Y48226" s="396"/>
      <c r="Z48226" s="396"/>
      <c r="AA48226" s="441"/>
    </row>
    <row r="48227" spans="25:27" x14ac:dyDescent="0.2">
      <c r="Y48227" s="396"/>
      <c r="Z48227" s="396"/>
      <c r="AA48227" s="441"/>
    </row>
    <row r="48228" spans="25:27" x14ac:dyDescent="0.2">
      <c r="Y48228" s="396"/>
      <c r="Z48228" s="396"/>
      <c r="AA48228" s="441"/>
    </row>
    <row r="48229" spans="25:27" x14ac:dyDescent="0.2">
      <c r="Y48229" s="396"/>
      <c r="Z48229" s="396"/>
      <c r="AA48229" s="441"/>
    </row>
    <row r="48230" spans="25:27" x14ac:dyDescent="0.2">
      <c r="Y48230" s="396"/>
      <c r="Z48230" s="396"/>
      <c r="AA48230" s="441"/>
    </row>
    <row r="48231" spans="25:27" x14ac:dyDescent="0.2">
      <c r="Y48231" s="396"/>
      <c r="Z48231" s="396"/>
      <c r="AA48231" s="441"/>
    </row>
    <row r="48232" spans="25:27" x14ac:dyDescent="0.2">
      <c r="Y48232" s="396"/>
      <c r="Z48232" s="396"/>
      <c r="AA48232" s="441"/>
    </row>
    <row r="48233" spans="25:27" x14ac:dyDescent="0.2">
      <c r="Y48233" s="396"/>
      <c r="Z48233" s="396"/>
      <c r="AA48233" s="441"/>
    </row>
    <row r="48234" spans="25:27" x14ac:dyDescent="0.2">
      <c r="Y48234" s="396"/>
      <c r="Z48234" s="396"/>
      <c r="AA48234" s="441"/>
    </row>
    <row r="48235" spans="25:27" x14ac:dyDescent="0.2">
      <c r="Y48235" s="396"/>
      <c r="Z48235" s="396"/>
      <c r="AA48235" s="441"/>
    </row>
    <row r="48236" spans="25:27" x14ac:dyDescent="0.2">
      <c r="Y48236" s="396"/>
      <c r="Z48236" s="396"/>
      <c r="AA48236" s="441"/>
    </row>
    <row r="48237" spans="25:27" x14ac:dyDescent="0.2">
      <c r="Y48237" s="396"/>
      <c r="Z48237" s="396"/>
      <c r="AA48237" s="441"/>
    </row>
    <row r="48238" spans="25:27" x14ac:dyDescent="0.2">
      <c r="Y48238" s="396"/>
      <c r="Z48238" s="396"/>
      <c r="AA48238" s="441"/>
    </row>
    <row r="48239" spans="25:27" x14ac:dyDescent="0.2">
      <c r="Y48239" s="396"/>
      <c r="Z48239" s="396"/>
      <c r="AA48239" s="441"/>
    </row>
    <row r="48240" spans="25:27" x14ac:dyDescent="0.2">
      <c r="Y48240" s="396"/>
      <c r="Z48240" s="396"/>
      <c r="AA48240" s="441"/>
    </row>
    <row r="48241" spans="25:27" x14ac:dyDescent="0.2">
      <c r="Y48241" s="396"/>
      <c r="Z48241" s="396"/>
      <c r="AA48241" s="441"/>
    </row>
    <row r="48242" spans="25:27" x14ac:dyDescent="0.2">
      <c r="Y48242" s="396"/>
      <c r="Z48242" s="396"/>
      <c r="AA48242" s="441"/>
    </row>
    <row r="48243" spans="25:27" x14ac:dyDescent="0.2">
      <c r="Y48243" s="396"/>
      <c r="Z48243" s="396"/>
      <c r="AA48243" s="441"/>
    </row>
    <row r="48244" spans="25:27" x14ac:dyDescent="0.2">
      <c r="Y48244" s="396"/>
      <c r="Z48244" s="396"/>
      <c r="AA48244" s="441"/>
    </row>
    <row r="48245" spans="25:27" x14ac:dyDescent="0.2">
      <c r="Y48245" s="396"/>
      <c r="Z48245" s="396"/>
      <c r="AA48245" s="441"/>
    </row>
    <row r="48246" spans="25:27" x14ac:dyDescent="0.2">
      <c r="Y48246" s="396"/>
      <c r="Z48246" s="396"/>
      <c r="AA48246" s="441"/>
    </row>
    <row r="48247" spans="25:27" x14ac:dyDescent="0.2">
      <c r="Y48247" s="396"/>
      <c r="Z48247" s="396"/>
      <c r="AA48247" s="441"/>
    </row>
    <row r="48248" spans="25:27" x14ac:dyDescent="0.2">
      <c r="Y48248" s="396"/>
      <c r="Z48248" s="396"/>
      <c r="AA48248" s="441"/>
    </row>
    <row r="48249" spans="25:27" x14ac:dyDescent="0.2">
      <c r="Y48249" s="396"/>
      <c r="Z48249" s="396"/>
      <c r="AA48249" s="441"/>
    </row>
    <row r="48250" spans="25:27" x14ac:dyDescent="0.2">
      <c r="Y48250" s="396"/>
      <c r="Z48250" s="396"/>
      <c r="AA48250" s="441"/>
    </row>
    <row r="48251" spans="25:27" x14ac:dyDescent="0.2">
      <c r="Y48251" s="396"/>
      <c r="Z48251" s="396"/>
      <c r="AA48251" s="441"/>
    </row>
    <row r="48252" spans="25:27" x14ac:dyDescent="0.2">
      <c r="Y48252" s="396"/>
      <c r="Z48252" s="396"/>
      <c r="AA48252" s="441"/>
    </row>
    <row r="48253" spans="25:27" x14ac:dyDescent="0.2">
      <c r="Y48253" s="396"/>
      <c r="Z48253" s="396"/>
      <c r="AA48253" s="441"/>
    </row>
    <row r="48254" spans="25:27" x14ac:dyDescent="0.2">
      <c r="Y48254" s="396"/>
      <c r="Z48254" s="396"/>
      <c r="AA48254" s="441"/>
    </row>
    <row r="48255" spans="25:27" x14ac:dyDescent="0.2">
      <c r="Y48255" s="396"/>
      <c r="Z48255" s="396"/>
      <c r="AA48255" s="441"/>
    </row>
    <row r="48256" spans="25:27" x14ac:dyDescent="0.2">
      <c r="Y48256" s="396"/>
      <c r="Z48256" s="396"/>
      <c r="AA48256" s="441"/>
    </row>
    <row r="48257" spans="25:27" x14ac:dyDescent="0.2">
      <c r="Y48257" s="396"/>
      <c r="Z48257" s="396"/>
      <c r="AA48257" s="441"/>
    </row>
    <row r="48258" spans="25:27" x14ac:dyDescent="0.2">
      <c r="Y48258" s="396"/>
      <c r="Z48258" s="396"/>
      <c r="AA48258" s="441"/>
    </row>
    <row r="48259" spans="25:27" x14ac:dyDescent="0.2">
      <c r="Y48259" s="396"/>
      <c r="Z48259" s="396"/>
      <c r="AA48259" s="441"/>
    </row>
    <row r="48260" spans="25:27" x14ac:dyDescent="0.2">
      <c r="Y48260" s="396"/>
      <c r="Z48260" s="396"/>
      <c r="AA48260" s="441"/>
    </row>
    <row r="48261" spans="25:27" x14ac:dyDescent="0.2">
      <c r="Y48261" s="396"/>
      <c r="Z48261" s="396"/>
      <c r="AA48261" s="441"/>
    </row>
    <row r="48262" spans="25:27" x14ac:dyDescent="0.2">
      <c r="Y48262" s="396"/>
      <c r="Z48262" s="396"/>
      <c r="AA48262" s="441"/>
    </row>
    <row r="48263" spans="25:27" x14ac:dyDescent="0.2">
      <c r="Y48263" s="396"/>
      <c r="Z48263" s="396"/>
      <c r="AA48263" s="441"/>
    </row>
    <row r="48264" spans="25:27" x14ac:dyDescent="0.2">
      <c r="Y48264" s="396"/>
      <c r="Z48264" s="396"/>
      <c r="AA48264" s="441"/>
    </row>
    <row r="48265" spans="25:27" x14ac:dyDescent="0.2">
      <c r="Y48265" s="396"/>
      <c r="Z48265" s="396"/>
      <c r="AA48265" s="441"/>
    </row>
    <row r="48266" spans="25:27" x14ac:dyDescent="0.2">
      <c r="Y48266" s="396"/>
      <c r="Z48266" s="396"/>
      <c r="AA48266" s="441"/>
    </row>
    <row r="48267" spans="25:27" x14ac:dyDescent="0.2">
      <c r="Y48267" s="396"/>
      <c r="Z48267" s="396"/>
      <c r="AA48267" s="441"/>
    </row>
    <row r="48268" spans="25:27" x14ac:dyDescent="0.2">
      <c r="Y48268" s="396"/>
      <c r="Z48268" s="396"/>
      <c r="AA48268" s="441"/>
    </row>
    <row r="48269" spans="25:27" x14ac:dyDescent="0.2">
      <c r="Y48269" s="396"/>
      <c r="Z48269" s="396"/>
      <c r="AA48269" s="441"/>
    </row>
    <row r="48270" spans="25:27" x14ac:dyDescent="0.2">
      <c r="Y48270" s="396"/>
      <c r="Z48270" s="396"/>
      <c r="AA48270" s="441"/>
    </row>
    <row r="48271" spans="25:27" x14ac:dyDescent="0.2">
      <c r="Y48271" s="396"/>
      <c r="Z48271" s="396"/>
      <c r="AA48271" s="441"/>
    </row>
    <row r="48272" spans="25:27" x14ac:dyDescent="0.2">
      <c r="Y48272" s="396"/>
      <c r="Z48272" s="396"/>
      <c r="AA48272" s="441"/>
    </row>
    <row r="48273" spans="25:27" x14ac:dyDescent="0.2">
      <c r="Y48273" s="396"/>
      <c r="Z48273" s="396"/>
      <c r="AA48273" s="441"/>
    </row>
    <row r="48274" spans="25:27" x14ac:dyDescent="0.2">
      <c r="Y48274" s="396"/>
      <c r="Z48274" s="396"/>
      <c r="AA48274" s="441"/>
    </row>
    <row r="48275" spans="25:27" x14ac:dyDescent="0.2">
      <c r="Y48275" s="396"/>
      <c r="Z48275" s="396"/>
      <c r="AA48275" s="441"/>
    </row>
    <row r="48276" spans="25:27" x14ac:dyDescent="0.2">
      <c r="Y48276" s="396"/>
      <c r="Z48276" s="396"/>
      <c r="AA48276" s="441"/>
    </row>
    <row r="48277" spans="25:27" x14ac:dyDescent="0.2">
      <c r="Y48277" s="396"/>
      <c r="Z48277" s="396"/>
      <c r="AA48277" s="441"/>
    </row>
    <row r="48278" spans="25:27" x14ac:dyDescent="0.2">
      <c r="Y48278" s="396"/>
      <c r="Z48278" s="396"/>
      <c r="AA48278" s="441"/>
    </row>
    <row r="48279" spans="25:27" x14ac:dyDescent="0.2">
      <c r="Y48279" s="396"/>
      <c r="Z48279" s="396"/>
      <c r="AA48279" s="441"/>
    </row>
    <row r="48280" spans="25:27" x14ac:dyDescent="0.2">
      <c r="Y48280" s="396"/>
      <c r="Z48280" s="396"/>
      <c r="AA48280" s="441"/>
    </row>
    <row r="48281" spans="25:27" x14ac:dyDescent="0.2">
      <c r="Y48281" s="396"/>
      <c r="Z48281" s="396"/>
      <c r="AA48281" s="441"/>
    </row>
    <row r="48282" spans="25:27" x14ac:dyDescent="0.2">
      <c r="Y48282" s="396"/>
      <c r="Z48282" s="396"/>
      <c r="AA48282" s="441"/>
    </row>
    <row r="48283" spans="25:27" x14ac:dyDescent="0.2">
      <c r="Y48283" s="396"/>
      <c r="Z48283" s="396"/>
      <c r="AA48283" s="441"/>
    </row>
    <row r="48284" spans="25:27" x14ac:dyDescent="0.2">
      <c r="Y48284" s="396"/>
      <c r="Z48284" s="396"/>
      <c r="AA48284" s="441"/>
    </row>
    <row r="48285" spans="25:27" x14ac:dyDescent="0.2">
      <c r="Y48285" s="396"/>
      <c r="Z48285" s="396"/>
      <c r="AA48285" s="441"/>
    </row>
    <row r="48286" spans="25:27" x14ac:dyDescent="0.2">
      <c r="Y48286" s="396"/>
      <c r="Z48286" s="396"/>
      <c r="AA48286" s="441"/>
    </row>
    <row r="48287" spans="25:27" x14ac:dyDescent="0.2">
      <c r="Y48287" s="396"/>
      <c r="Z48287" s="396"/>
      <c r="AA48287" s="441"/>
    </row>
    <row r="48288" spans="25:27" x14ac:dyDescent="0.2">
      <c r="Y48288" s="396"/>
      <c r="Z48288" s="396"/>
      <c r="AA48288" s="441"/>
    </row>
    <row r="48289" spans="25:27" x14ac:dyDescent="0.2">
      <c r="Y48289" s="396"/>
      <c r="Z48289" s="396"/>
      <c r="AA48289" s="441"/>
    </row>
    <row r="48290" spans="25:27" x14ac:dyDescent="0.2">
      <c r="Y48290" s="396"/>
      <c r="Z48290" s="396"/>
      <c r="AA48290" s="441"/>
    </row>
    <row r="48291" spans="25:27" x14ac:dyDescent="0.2">
      <c r="Y48291" s="396"/>
      <c r="Z48291" s="396"/>
      <c r="AA48291" s="441"/>
    </row>
    <row r="48292" spans="25:27" x14ac:dyDescent="0.2">
      <c r="Y48292" s="396"/>
      <c r="Z48292" s="396"/>
      <c r="AA48292" s="441"/>
    </row>
    <row r="48293" spans="25:27" x14ac:dyDescent="0.2">
      <c r="Y48293" s="396"/>
      <c r="Z48293" s="396"/>
      <c r="AA48293" s="441"/>
    </row>
    <row r="48294" spans="25:27" x14ac:dyDescent="0.2">
      <c r="Y48294" s="396"/>
      <c r="Z48294" s="396"/>
      <c r="AA48294" s="441"/>
    </row>
    <row r="48295" spans="25:27" x14ac:dyDescent="0.2">
      <c r="Y48295" s="396"/>
      <c r="Z48295" s="396"/>
      <c r="AA48295" s="441"/>
    </row>
    <row r="48296" spans="25:27" x14ac:dyDescent="0.2">
      <c r="Y48296" s="396"/>
      <c r="Z48296" s="396"/>
      <c r="AA48296" s="441"/>
    </row>
    <row r="48297" spans="25:27" x14ac:dyDescent="0.2">
      <c r="Y48297" s="396"/>
      <c r="Z48297" s="396"/>
      <c r="AA48297" s="441"/>
    </row>
    <row r="48298" spans="25:27" x14ac:dyDescent="0.2">
      <c r="Y48298" s="396"/>
      <c r="Z48298" s="396"/>
      <c r="AA48298" s="441"/>
    </row>
    <row r="48299" spans="25:27" x14ac:dyDescent="0.2">
      <c r="Y48299" s="396"/>
      <c r="Z48299" s="396"/>
      <c r="AA48299" s="441"/>
    </row>
    <row r="48300" spans="25:27" x14ac:dyDescent="0.2">
      <c r="Y48300" s="396"/>
      <c r="Z48300" s="396"/>
      <c r="AA48300" s="441"/>
    </row>
    <row r="48301" spans="25:27" x14ac:dyDescent="0.2">
      <c r="Y48301" s="396"/>
      <c r="Z48301" s="396"/>
      <c r="AA48301" s="441"/>
    </row>
    <row r="48302" spans="25:27" x14ac:dyDescent="0.2">
      <c r="Y48302" s="396"/>
      <c r="Z48302" s="396"/>
      <c r="AA48302" s="441"/>
    </row>
    <row r="48303" spans="25:27" x14ac:dyDescent="0.2">
      <c r="Y48303" s="396"/>
      <c r="Z48303" s="396"/>
      <c r="AA48303" s="441"/>
    </row>
    <row r="48304" spans="25:27" x14ac:dyDescent="0.2">
      <c r="Y48304" s="396"/>
      <c r="Z48304" s="396"/>
      <c r="AA48304" s="441"/>
    </row>
    <row r="48305" spans="25:27" x14ac:dyDescent="0.2">
      <c r="Y48305" s="396"/>
      <c r="Z48305" s="396"/>
      <c r="AA48305" s="441"/>
    </row>
    <row r="48306" spans="25:27" x14ac:dyDescent="0.2">
      <c r="Y48306" s="396"/>
      <c r="Z48306" s="396"/>
      <c r="AA48306" s="441"/>
    </row>
    <row r="48307" spans="25:27" x14ac:dyDescent="0.2">
      <c r="Y48307" s="396"/>
      <c r="Z48307" s="396"/>
      <c r="AA48307" s="441"/>
    </row>
    <row r="48308" spans="25:27" x14ac:dyDescent="0.2">
      <c r="Y48308" s="396"/>
      <c r="Z48308" s="396"/>
      <c r="AA48308" s="441"/>
    </row>
    <row r="48309" spans="25:27" x14ac:dyDescent="0.2">
      <c r="Y48309" s="396"/>
      <c r="Z48309" s="396"/>
      <c r="AA48309" s="441"/>
    </row>
    <row r="48310" spans="25:27" x14ac:dyDescent="0.2">
      <c r="Y48310" s="396"/>
      <c r="Z48310" s="396"/>
      <c r="AA48310" s="441"/>
    </row>
    <row r="48311" spans="25:27" x14ac:dyDescent="0.2">
      <c r="Y48311" s="396"/>
      <c r="Z48311" s="396"/>
      <c r="AA48311" s="441"/>
    </row>
    <row r="48312" spans="25:27" x14ac:dyDescent="0.2">
      <c r="Y48312" s="396"/>
      <c r="Z48312" s="396"/>
      <c r="AA48312" s="441"/>
    </row>
    <row r="48313" spans="25:27" x14ac:dyDescent="0.2">
      <c r="Y48313" s="396"/>
      <c r="Z48313" s="396"/>
      <c r="AA48313" s="441"/>
    </row>
    <row r="48314" spans="25:27" x14ac:dyDescent="0.2">
      <c r="Y48314" s="396"/>
      <c r="Z48314" s="396"/>
      <c r="AA48314" s="441"/>
    </row>
    <row r="48315" spans="25:27" x14ac:dyDescent="0.2">
      <c r="Y48315" s="396"/>
      <c r="Z48315" s="396"/>
      <c r="AA48315" s="441"/>
    </row>
    <row r="48316" spans="25:27" x14ac:dyDescent="0.2">
      <c r="Y48316" s="396"/>
      <c r="Z48316" s="396"/>
      <c r="AA48316" s="441"/>
    </row>
    <row r="48317" spans="25:27" x14ac:dyDescent="0.2">
      <c r="Y48317" s="396"/>
      <c r="Z48317" s="396"/>
      <c r="AA48317" s="441"/>
    </row>
    <row r="48318" spans="25:27" x14ac:dyDescent="0.2">
      <c r="Y48318" s="396"/>
      <c r="Z48318" s="396"/>
      <c r="AA48318" s="441"/>
    </row>
    <row r="48319" spans="25:27" x14ac:dyDescent="0.2">
      <c r="Y48319" s="396"/>
      <c r="Z48319" s="396"/>
      <c r="AA48319" s="441"/>
    </row>
    <row r="48320" spans="25:27" x14ac:dyDescent="0.2">
      <c r="Y48320" s="396"/>
      <c r="Z48320" s="396"/>
      <c r="AA48320" s="441"/>
    </row>
    <row r="48321" spans="25:27" x14ac:dyDescent="0.2">
      <c r="Y48321" s="396"/>
      <c r="Z48321" s="396"/>
      <c r="AA48321" s="441"/>
    </row>
    <row r="48322" spans="25:27" x14ac:dyDescent="0.2">
      <c r="Y48322" s="396"/>
      <c r="Z48322" s="396"/>
      <c r="AA48322" s="441"/>
    </row>
    <row r="48323" spans="25:27" x14ac:dyDescent="0.2">
      <c r="Y48323" s="396"/>
      <c r="Z48323" s="396"/>
      <c r="AA48323" s="441"/>
    </row>
    <row r="48324" spans="25:27" x14ac:dyDescent="0.2">
      <c r="Y48324" s="396"/>
      <c r="Z48324" s="396"/>
      <c r="AA48324" s="441"/>
    </row>
    <row r="48325" spans="25:27" x14ac:dyDescent="0.2">
      <c r="Y48325" s="396"/>
      <c r="Z48325" s="396"/>
      <c r="AA48325" s="441"/>
    </row>
    <row r="48326" spans="25:27" x14ac:dyDescent="0.2">
      <c r="Y48326" s="396"/>
      <c r="Z48326" s="396"/>
      <c r="AA48326" s="441"/>
    </row>
    <row r="48327" spans="25:27" x14ac:dyDescent="0.2">
      <c r="Y48327" s="396"/>
      <c r="Z48327" s="396"/>
      <c r="AA48327" s="441"/>
    </row>
    <row r="48328" spans="25:27" x14ac:dyDescent="0.2">
      <c r="Y48328" s="396"/>
      <c r="Z48328" s="396"/>
      <c r="AA48328" s="441"/>
    </row>
    <row r="48329" spans="25:27" x14ac:dyDescent="0.2">
      <c r="Y48329" s="396"/>
      <c r="Z48329" s="396"/>
      <c r="AA48329" s="441"/>
    </row>
    <row r="48330" spans="25:27" x14ac:dyDescent="0.2">
      <c r="Y48330" s="396"/>
      <c r="Z48330" s="396"/>
      <c r="AA48330" s="441"/>
    </row>
    <row r="48331" spans="25:27" x14ac:dyDescent="0.2">
      <c r="Y48331" s="396"/>
      <c r="Z48331" s="396"/>
      <c r="AA48331" s="441"/>
    </row>
    <row r="48332" spans="25:27" x14ac:dyDescent="0.2">
      <c r="Y48332" s="396"/>
      <c r="Z48332" s="396"/>
      <c r="AA48332" s="441"/>
    </row>
    <row r="48333" spans="25:27" x14ac:dyDescent="0.2">
      <c r="Y48333" s="396"/>
      <c r="Z48333" s="396"/>
      <c r="AA48333" s="441"/>
    </row>
    <row r="48334" spans="25:27" x14ac:dyDescent="0.2">
      <c r="Y48334" s="396"/>
      <c r="Z48334" s="396"/>
      <c r="AA48334" s="441"/>
    </row>
    <row r="48335" spans="25:27" x14ac:dyDescent="0.2">
      <c r="Y48335" s="396"/>
      <c r="Z48335" s="396"/>
      <c r="AA48335" s="441"/>
    </row>
    <row r="48336" spans="25:27" x14ac:dyDescent="0.2">
      <c r="Y48336" s="396"/>
      <c r="Z48336" s="396"/>
      <c r="AA48336" s="441"/>
    </row>
    <row r="48337" spans="25:27" x14ac:dyDescent="0.2">
      <c r="Y48337" s="396"/>
      <c r="Z48337" s="396"/>
      <c r="AA48337" s="441"/>
    </row>
    <row r="48338" spans="25:27" x14ac:dyDescent="0.2">
      <c r="Y48338" s="396"/>
      <c r="Z48338" s="396"/>
      <c r="AA48338" s="441"/>
    </row>
    <row r="48339" spans="25:27" x14ac:dyDescent="0.2">
      <c r="Y48339" s="396"/>
      <c r="Z48339" s="396"/>
      <c r="AA48339" s="441"/>
    </row>
    <row r="48340" spans="25:27" x14ac:dyDescent="0.2">
      <c r="Y48340" s="396"/>
      <c r="Z48340" s="396"/>
      <c r="AA48340" s="441"/>
    </row>
    <row r="48341" spans="25:27" x14ac:dyDescent="0.2">
      <c r="Y48341" s="396"/>
      <c r="Z48341" s="396"/>
      <c r="AA48341" s="441"/>
    </row>
    <row r="48342" spans="25:27" x14ac:dyDescent="0.2">
      <c r="Y48342" s="396"/>
      <c r="Z48342" s="396"/>
      <c r="AA48342" s="441"/>
    </row>
    <row r="48343" spans="25:27" x14ac:dyDescent="0.2">
      <c r="Y48343" s="396"/>
      <c r="Z48343" s="396"/>
      <c r="AA48343" s="441"/>
    </row>
    <row r="48344" spans="25:27" x14ac:dyDescent="0.2">
      <c r="Y48344" s="396"/>
      <c r="Z48344" s="396"/>
      <c r="AA48344" s="441"/>
    </row>
    <row r="48345" spans="25:27" x14ac:dyDescent="0.2">
      <c r="Y48345" s="396"/>
      <c r="Z48345" s="396"/>
      <c r="AA48345" s="441"/>
    </row>
    <row r="48346" spans="25:27" x14ac:dyDescent="0.2">
      <c r="Y48346" s="396"/>
      <c r="Z48346" s="396"/>
      <c r="AA48346" s="441"/>
    </row>
    <row r="48347" spans="25:27" x14ac:dyDescent="0.2">
      <c r="Y48347" s="396"/>
      <c r="Z48347" s="396"/>
      <c r="AA48347" s="441"/>
    </row>
    <row r="48348" spans="25:27" x14ac:dyDescent="0.2">
      <c r="Y48348" s="396"/>
      <c r="Z48348" s="396"/>
      <c r="AA48348" s="441"/>
    </row>
    <row r="48349" spans="25:27" x14ac:dyDescent="0.2">
      <c r="Y48349" s="396"/>
      <c r="Z48349" s="396"/>
      <c r="AA48349" s="441"/>
    </row>
    <row r="48350" spans="25:27" x14ac:dyDescent="0.2">
      <c r="Y48350" s="396"/>
      <c r="Z48350" s="396"/>
      <c r="AA48350" s="441"/>
    </row>
    <row r="48351" spans="25:27" x14ac:dyDescent="0.2">
      <c r="Y48351" s="396"/>
      <c r="Z48351" s="396"/>
      <c r="AA48351" s="441"/>
    </row>
    <row r="48352" spans="25:27" x14ac:dyDescent="0.2">
      <c r="Y48352" s="396"/>
      <c r="Z48352" s="396"/>
      <c r="AA48352" s="441"/>
    </row>
    <row r="48353" spans="25:27" x14ac:dyDescent="0.2">
      <c r="Y48353" s="396"/>
      <c r="Z48353" s="396"/>
      <c r="AA48353" s="441"/>
    </row>
    <row r="48354" spans="25:27" x14ac:dyDescent="0.2">
      <c r="Y48354" s="396"/>
      <c r="Z48354" s="396"/>
      <c r="AA48354" s="441"/>
    </row>
    <row r="48355" spans="25:27" x14ac:dyDescent="0.2">
      <c r="Y48355" s="396"/>
      <c r="Z48355" s="396"/>
      <c r="AA48355" s="441"/>
    </row>
    <row r="48356" spans="25:27" x14ac:dyDescent="0.2">
      <c r="Y48356" s="396"/>
      <c r="Z48356" s="396"/>
      <c r="AA48356" s="441"/>
    </row>
    <row r="48357" spans="25:27" x14ac:dyDescent="0.2">
      <c r="Y48357" s="396"/>
      <c r="Z48357" s="396"/>
      <c r="AA48357" s="441"/>
    </row>
    <row r="48358" spans="25:27" x14ac:dyDescent="0.2">
      <c r="Y48358" s="396"/>
      <c r="Z48358" s="396"/>
      <c r="AA48358" s="441"/>
    </row>
    <row r="48359" spans="25:27" x14ac:dyDescent="0.2">
      <c r="Y48359" s="396"/>
      <c r="Z48359" s="396"/>
      <c r="AA48359" s="441"/>
    </row>
    <row r="48360" spans="25:27" x14ac:dyDescent="0.2">
      <c r="Y48360" s="396"/>
      <c r="Z48360" s="396"/>
      <c r="AA48360" s="441"/>
    </row>
    <row r="48361" spans="25:27" x14ac:dyDescent="0.2">
      <c r="Y48361" s="396"/>
      <c r="Z48361" s="396"/>
      <c r="AA48361" s="441"/>
    </row>
    <row r="48362" spans="25:27" x14ac:dyDescent="0.2">
      <c r="Y48362" s="396"/>
      <c r="Z48362" s="396"/>
      <c r="AA48362" s="441"/>
    </row>
    <row r="48363" spans="25:27" x14ac:dyDescent="0.2">
      <c r="Y48363" s="396"/>
      <c r="Z48363" s="396"/>
      <c r="AA48363" s="441"/>
    </row>
    <row r="48364" spans="25:27" x14ac:dyDescent="0.2">
      <c r="Y48364" s="396"/>
      <c r="Z48364" s="396"/>
      <c r="AA48364" s="441"/>
    </row>
    <row r="48365" spans="25:27" x14ac:dyDescent="0.2">
      <c r="Y48365" s="396"/>
      <c r="Z48365" s="396"/>
      <c r="AA48365" s="441"/>
    </row>
    <row r="48366" spans="25:27" x14ac:dyDescent="0.2">
      <c r="Y48366" s="396"/>
      <c r="Z48366" s="396"/>
      <c r="AA48366" s="441"/>
    </row>
    <row r="48367" spans="25:27" x14ac:dyDescent="0.2">
      <c r="Y48367" s="396"/>
      <c r="Z48367" s="396"/>
      <c r="AA48367" s="441"/>
    </row>
    <row r="48368" spans="25:27" x14ac:dyDescent="0.2">
      <c r="Y48368" s="396"/>
      <c r="Z48368" s="396"/>
      <c r="AA48368" s="441"/>
    </row>
    <row r="48369" spans="25:27" x14ac:dyDescent="0.2">
      <c r="Y48369" s="396"/>
      <c r="Z48369" s="396"/>
      <c r="AA48369" s="441"/>
    </row>
    <row r="48370" spans="25:27" x14ac:dyDescent="0.2">
      <c r="Y48370" s="396"/>
      <c r="Z48370" s="396"/>
      <c r="AA48370" s="441"/>
    </row>
    <row r="48371" spans="25:27" x14ac:dyDescent="0.2">
      <c r="Y48371" s="396"/>
      <c r="Z48371" s="396"/>
      <c r="AA48371" s="441"/>
    </row>
    <row r="48372" spans="25:27" x14ac:dyDescent="0.2">
      <c r="Y48372" s="396"/>
      <c r="Z48372" s="396"/>
      <c r="AA48372" s="441"/>
    </row>
    <row r="48373" spans="25:27" x14ac:dyDescent="0.2">
      <c r="Y48373" s="396"/>
      <c r="Z48373" s="396"/>
      <c r="AA48373" s="441"/>
    </row>
    <row r="48374" spans="25:27" x14ac:dyDescent="0.2">
      <c r="Y48374" s="396"/>
      <c r="Z48374" s="396"/>
      <c r="AA48374" s="441"/>
    </row>
    <row r="48375" spans="25:27" x14ac:dyDescent="0.2">
      <c r="Y48375" s="396"/>
      <c r="Z48375" s="396"/>
      <c r="AA48375" s="441"/>
    </row>
    <row r="48376" spans="25:27" x14ac:dyDescent="0.2">
      <c r="Y48376" s="396"/>
      <c r="Z48376" s="396"/>
      <c r="AA48376" s="441"/>
    </row>
    <row r="48377" spans="25:27" x14ac:dyDescent="0.2">
      <c r="Y48377" s="396"/>
      <c r="Z48377" s="396"/>
      <c r="AA48377" s="441"/>
    </row>
    <row r="48378" spans="25:27" x14ac:dyDescent="0.2">
      <c r="Y48378" s="396"/>
      <c r="Z48378" s="396"/>
      <c r="AA48378" s="441"/>
    </row>
    <row r="48379" spans="25:27" x14ac:dyDescent="0.2">
      <c r="Y48379" s="396"/>
      <c r="Z48379" s="396"/>
      <c r="AA48379" s="441"/>
    </row>
    <row r="48380" spans="25:27" x14ac:dyDescent="0.2">
      <c r="Y48380" s="396"/>
      <c r="Z48380" s="396"/>
      <c r="AA48380" s="441"/>
    </row>
    <row r="48381" spans="25:27" x14ac:dyDescent="0.2">
      <c r="Y48381" s="396"/>
      <c r="Z48381" s="396"/>
      <c r="AA48381" s="441"/>
    </row>
    <row r="48382" spans="25:27" x14ac:dyDescent="0.2">
      <c r="Y48382" s="396"/>
      <c r="Z48382" s="396"/>
      <c r="AA48382" s="441"/>
    </row>
    <row r="48383" spans="25:27" x14ac:dyDescent="0.2">
      <c r="Y48383" s="396"/>
      <c r="Z48383" s="396"/>
      <c r="AA48383" s="441"/>
    </row>
    <row r="48384" spans="25:27" x14ac:dyDescent="0.2">
      <c r="Y48384" s="396"/>
      <c r="Z48384" s="396"/>
      <c r="AA48384" s="441"/>
    </row>
    <row r="48385" spans="25:27" x14ac:dyDescent="0.2">
      <c r="Y48385" s="396"/>
      <c r="Z48385" s="396"/>
      <c r="AA48385" s="441"/>
    </row>
    <row r="48386" spans="25:27" x14ac:dyDescent="0.2">
      <c r="Y48386" s="396"/>
      <c r="Z48386" s="396"/>
      <c r="AA48386" s="441"/>
    </row>
    <row r="48387" spans="25:27" x14ac:dyDescent="0.2">
      <c r="Y48387" s="396"/>
      <c r="Z48387" s="396"/>
      <c r="AA48387" s="441"/>
    </row>
    <row r="48388" spans="25:27" x14ac:dyDescent="0.2">
      <c r="Y48388" s="396"/>
      <c r="Z48388" s="396"/>
      <c r="AA48388" s="441"/>
    </row>
    <row r="48389" spans="25:27" x14ac:dyDescent="0.2">
      <c r="Y48389" s="396"/>
      <c r="Z48389" s="396"/>
      <c r="AA48389" s="441"/>
    </row>
    <row r="48390" spans="25:27" x14ac:dyDescent="0.2">
      <c r="Y48390" s="396"/>
      <c r="Z48390" s="396"/>
      <c r="AA48390" s="441"/>
    </row>
    <row r="48391" spans="25:27" x14ac:dyDescent="0.2">
      <c r="Y48391" s="396"/>
      <c r="Z48391" s="396"/>
      <c r="AA48391" s="441"/>
    </row>
    <row r="48392" spans="25:27" x14ac:dyDescent="0.2">
      <c r="Y48392" s="396"/>
      <c r="Z48392" s="396"/>
      <c r="AA48392" s="441"/>
    </row>
    <row r="48393" spans="25:27" x14ac:dyDescent="0.2">
      <c r="Y48393" s="396"/>
      <c r="Z48393" s="396"/>
      <c r="AA48393" s="441"/>
    </row>
    <row r="48394" spans="25:27" x14ac:dyDescent="0.2">
      <c r="Y48394" s="396"/>
      <c r="Z48394" s="396"/>
      <c r="AA48394" s="441"/>
    </row>
    <row r="48395" spans="25:27" x14ac:dyDescent="0.2">
      <c r="Y48395" s="396"/>
      <c r="Z48395" s="396"/>
      <c r="AA48395" s="441"/>
    </row>
    <row r="48396" spans="25:27" x14ac:dyDescent="0.2">
      <c r="Y48396" s="396"/>
      <c r="Z48396" s="396"/>
      <c r="AA48396" s="441"/>
    </row>
    <row r="48397" spans="25:27" x14ac:dyDescent="0.2">
      <c r="Y48397" s="396"/>
      <c r="Z48397" s="396"/>
      <c r="AA48397" s="441"/>
    </row>
    <row r="48398" spans="25:27" x14ac:dyDescent="0.2">
      <c r="Y48398" s="396"/>
      <c r="Z48398" s="396"/>
      <c r="AA48398" s="441"/>
    </row>
    <row r="48399" spans="25:27" x14ac:dyDescent="0.2">
      <c r="Y48399" s="396"/>
      <c r="Z48399" s="396"/>
      <c r="AA48399" s="441"/>
    </row>
    <row r="48400" spans="25:27" x14ac:dyDescent="0.2">
      <c r="Y48400" s="396"/>
      <c r="Z48400" s="396"/>
      <c r="AA48400" s="441"/>
    </row>
    <row r="48401" spans="25:27" x14ac:dyDescent="0.2">
      <c r="Y48401" s="396"/>
      <c r="Z48401" s="396"/>
      <c r="AA48401" s="441"/>
    </row>
    <row r="48402" spans="25:27" x14ac:dyDescent="0.2">
      <c r="Y48402" s="396"/>
      <c r="Z48402" s="396"/>
      <c r="AA48402" s="441"/>
    </row>
    <row r="48403" spans="25:27" x14ac:dyDescent="0.2">
      <c r="Y48403" s="396"/>
      <c r="Z48403" s="396"/>
      <c r="AA48403" s="441"/>
    </row>
    <row r="48404" spans="25:27" x14ac:dyDescent="0.2">
      <c r="Y48404" s="396"/>
      <c r="Z48404" s="396"/>
      <c r="AA48404" s="441"/>
    </row>
    <row r="48405" spans="25:27" x14ac:dyDescent="0.2">
      <c r="Y48405" s="396"/>
      <c r="Z48405" s="396"/>
      <c r="AA48405" s="441"/>
    </row>
    <row r="48406" spans="25:27" x14ac:dyDescent="0.2">
      <c r="Y48406" s="396"/>
      <c r="Z48406" s="396"/>
      <c r="AA48406" s="441"/>
    </row>
    <row r="48407" spans="25:27" x14ac:dyDescent="0.2">
      <c r="Y48407" s="396"/>
      <c r="Z48407" s="396"/>
      <c r="AA48407" s="441"/>
    </row>
    <row r="48408" spans="25:27" x14ac:dyDescent="0.2">
      <c r="Y48408" s="396"/>
      <c r="Z48408" s="396"/>
      <c r="AA48408" s="441"/>
    </row>
    <row r="48409" spans="25:27" x14ac:dyDescent="0.2">
      <c r="Y48409" s="396"/>
      <c r="Z48409" s="396"/>
      <c r="AA48409" s="441"/>
    </row>
    <row r="48410" spans="25:27" x14ac:dyDescent="0.2">
      <c r="Y48410" s="396"/>
      <c r="Z48410" s="396"/>
      <c r="AA48410" s="441"/>
    </row>
    <row r="48411" spans="25:27" x14ac:dyDescent="0.2">
      <c r="Y48411" s="396"/>
      <c r="Z48411" s="396"/>
      <c r="AA48411" s="441"/>
    </row>
    <row r="48412" spans="25:27" x14ac:dyDescent="0.2">
      <c r="Y48412" s="396"/>
      <c r="Z48412" s="396"/>
      <c r="AA48412" s="441"/>
    </row>
    <row r="48413" spans="25:27" x14ac:dyDescent="0.2">
      <c r="Y48413" s="396"/>
      <c r="Z48413" s="396"/>
      <c r="AA48413" s="441"/>
    </row>
    <row r="48414" spans="25:27" x14ac:dyDescent="0.2">
      <c r="Y48414" s="396"/>
      <c r="Z48414" s="396"/>
      <c r="AA48414" s="441"/>
    </row>
    <row r="48415" spans="25:27" x14ac:dyDescent="0.2">
      <c r="Y48415" s="396"/>
      <c r="Z48415" s="396"/>
      <c r="AA48415" s="441"/>
    </row>
    <row r="48416" spans="25:27" x14ac:dyDescent="0.2">
      <c r="Y48416" s="396"/>
      <c r="Z48416" s="396"/>
      <c r="AA48416" s="441"/>
    </row>
    <row r="48417" spans="25:27" x14ac:dyDescent="0.2">
      <c r="Y48417" s="396"/>
      <c r="Z48417" s="396"/>
      <c r="AA48417" s="441"/>
    </row>
    <row r="48418" spans="25:27" x14ac:dyDescent="0.2">
      <c r="Y48418" s="396"/>
      <c r="Z48418" s="396"/>
      <c r="AA48418" s="441"/>
    </row>
    <row r="48419" spans="25:27" x14ac:dyDescent="0.2">
      <c r="Y48419" s="396"/>
      <c r="Z48419" s="396"/>
      <c r="AA48419" s="441"/>
    </row>
    <row r="48420" spans="25:27" x14ac:dyDescent="0.2">
      <c r="Y48420" s="396"/>
      <c r="Z48420" s="396"/>
      <c r="AA48420" s="441"/>
    </row>
    <row r="48421" spans="25:27" x14ac:dyDescent="0.2">
      <c r="Y48421" s="396"/>
      <c r="Z48421" s="396"/>
      <c r="AA48421" s="441"/>
    </row>
    <row r="48422" spans="25:27" x14ac:dyDescent="0.2">
      <c r="Y48422" s="396"/>
      <c r="Z48422" s="396"/>
      <c r="AA48422" s="441"/>
    </row>
    <row r="48423" spans="25:27" x14ac:dyDescent="0.2">
      <c r="Y48423" s="396"/>
      <c r="Z48423" s="396"/>
      <c r="AA48423" s="441"/>
    </row>
    <row r="48424" spans="25:27" x14ac:dyDescent="0.2">
      <c r="Y48424" s="396"/>
      <c r="Z48424" s="396"/>
      <c r="AA48424" s="441"/>
    </row>
    <row r="48425" spans="25:27" x14ac:dyDescent="0.2">
      <c r="Y48425" s="396"/>
      <c r="Z48425" s="396"/>
      <c r="AA48425" s="441"/>
    </row>
    <row r="48426" spans="25:27" x14ac:dyDescent="0.2">
      <c r="Y48426" s="396"/>
      <c r="Z48426" s="396"/>
      <c r="AA48426" s="441"/>
    </row>
    <row r="48427" spans="25:27" x14ac:dyDescent="0.2">
      <c r="Y48427" s="396"/>
      <c r="Z48427" s="396"/>
      <c r="AA48427" s="441"/>
    </row>
    <row r="48428" spans="25:27" x14ac:dyDescent="0.2">
      <c r="Y48428" s="396"/>
      <c r="Z48428" s="396"/>
      <c r="AA48428" s="441"/>
    </row>
    <row r="48429" spans="25:27" x14ac:dyDescent="0.2">
      <c r="Y48429" s="396"/>
      <c r="Z48429" s="396"/>
      <c r="AA48429" s="441"/>
    </row>
    <row r="48430" spans="25:27" x14ac:dyDescent="0.2">
      <c r="Y48430" s="396"/>
      <c r="Z48430" s="396"/>
      <c r="AA48430" s="441"/>
    </row>
    <row r="48431" spans="25:27" x14ac:dyDescent="0.2">
      <c r="Y48431" s="396"/>
      <c r="Z48431" s="396"/>
      <c r="AA48431" s="441"/>
    </row>
    <row r="48432" spans="25:27" x14ac:dyDescent="0.2">
      <c r="Y48432" s="396"/>
      <c r="Z48432" s="396"/>
      <c r="AA48432" s="441"/>
    </row>
    <row r="48433" spans="25:27" x14ac:dyDescent="0.2">
      <c r="Y48433" s="396"/>
      <c r="Z48433" s="396"/>
      <c r="AA48433" s="441"/>
    </row>
    <row r="48434" spans="25:27" x14ac:dyDescent="0.2">
      <c r="Y48434" s="396"/>
      <c r="Z48434" s="396"/>
      <c r="AA48434" s="441"/>
    </row>
    <row r="48435" spans="25:27" x14ac:dyDescent="0.2">
      <c r="Y48435" s="396"/>
      <c r="Z48435" s="396"/>
      <c r="AA48435" s="441"/>
    </row>
    <row r="48436" spans="25:27" x14ac:dyDescent="0.2">
      <c r="Y48436" s="396"/>
      <c r="Z48436" s="396"/>
      <c r="AA48436" s="441"/>
    </row>
    <row r="48437" spans="25:27" x14ac:dyDescent="0.2">
      <c r="Y48437" s="396"/>
      <c r="Z48437" s="396"/>
      <c r="AA48437" s="441"/>
    </row>
    <row r="48438" spans="25:27" x14ac:dyDescent="0.2">
      <c r="Y48438" s="396"/>
      <c r="Z48438" s="396"/>
      <c r="AA48438" s="441"/>
    </row>
    <row r="48439" spans="25:27" x14ac:dyDescent="0.2">
      <c r="Y48439" s="396"/>
      <c r="Z48439" s="396"/>
      <c r="AA48439" s="441"/>
    </row>
    <row r="48440" spans="25:27" x14ac:dyDescent="0.2">
      <c r="Y48440" s="396"/>
      <c r="Z48440" s="396"/>
      <c r="AA48440" s="441"/>
    </row>
    <row r="48441" spans="25:27" x14ac:dyDescent="0.2">
      <c r="Y48441" s="396"/>
      <c r="Z48441" s="396"/>
      <c r="AA48441" s="441"/>
    </row>
    <row r="48442" spans="25:27" x14ac:dyDescent="0.2">
      <c r="Y48442" s="396"/>
      <c r="Z48442" s="396"/>
      <c r="AA48442" s="441"/>
    </row>
    <row r="48443" spans="25:27" x14ac:dyDescent="0.2">
      <c r="Y48443" s="396"/>
      <c r="Z48443" s="396"/>
      <c r="AA48443" s="441"/>
    </row>
    <row r="48444" spans="25:27" x14ac:dyDescent="0.2">
      <c r="Y48444" s="396"/>
      <c r="Z48444" s="396"/>
      <c r="AA48444" s="441"/>
    </row>
    <row r="48445" spans="25:27" x14ac:dyDescent="0.2">
      <c r="Y48445" s="396"/>
      <c r="Z48445" s="396"/>
      <c r="AA48445" s="441"/>
    </row>
    <row r="48446" spans="25:27" x14ac:dyDescent="0.2">
      <c r="Y48446" s="396"/>
      <c r="Z48446" s="396"/>
      <c r="AA48446" s="441"/>
    </row>
    <row r="48447" spans="25:27" x14ac:dyDescent="0.2">
      <c r="Y48447" s="396"/>
      <c r="Z48447" s="396"/>
      <c r="AA48447" s="441"/>
    </row>
    <row r="48448" spans="25:27" x14ac:dyDescent="0.2">
      <c r="Y48448" s="396"/>
      <c r="Z48448" s="396"/>
      <c r="AA48448" s="441"/>
    </row>
    <row r="48449" spans="25:27" x14ac:dyDescent="0.2">
      <c r="Y48449" s="396"/>
      <c r="Z48449" s="396"/>
      <c r="AA48449" s="441"/>
    </row>
    <row r="48450" spans="25:27" x14ac:dyDescent="0.2">
      <c r="Y48450" s="396"/>
      <c r="Z48450" s="396"/>
      <c r="AA48450" s="441"/>
    </row>
    <row r="48451" spans="25:27" x14ac:dyDescent="0.2">
      <c r="Y48451" s="396"/>
      <c r="Z48451" s="396"/>
      <c r="AA48451" s="441"/>
    </row>
    <row r="48452" spans="25:27" x14ac:dyDescent="0.2">
      <c r="Y48452" s="396"/>
      <c r="Z48452" s="396"/>
      <c r="AA48452" s="441"/>
    </row>
    <row r="48453" spans="25:27" x14ac:dyDescent="0.2">
      <c r="Y48453" s="396"/>
      <c r="Z48453" s="396"/>
      <c r="AA48453" s="441"/>
    </row>
    <row r="48454" spans="25:27" x14ac:dyDescent="0.2">
      <c r="Y48454" s="396"/>
      <c r="Z48454" s="396"/>
      <c r="AA48454" s="441"/>
    </row>
    <row r="48455" spans="25:27" x14ac:dyDescent="0.2">
      <c r="Y48455" s="396"/>
      <c r="Z48455" s="396"/>
      <c r="AA48455" s="441"/>
    </row>
    <row r="48456" spans="25:27" x14ac:dyDescent="0.2">
      <c r="Y48456" s="396"/>
      <c r="Z48456" s="396"/>
      <c r="AA48456" s="441"/>
    </row>
    <row r="48457" spans="25:27" x14ac:dyDescent="0.2">
      <c r="Y48457" s="396"/>
      <c r="Z48457" s="396"/>
      <c r="AA48457" s="441"/>
    </row>
    <row r="48458" spans="25:27" x14ac:dyDescent="0.2">
      <c r="Y48458" s="396"/>
      <c r="Z48458" s="396"/>
      <c r="AA48458" s="441"/>
    </row>
    <row r="48459" spans="25:27" x14ac:dyDescent="0.2">
      <c r="Y48459" s="396"/>
      <c r="Z48459" s="396"/>
      <c r="AA48459" s="441"/>
    </row>
    <row r="48460" spans="25:27" x14ac:dyDescent="0.2">
      <c r="Y48460" s="396"/>
      <c r="Z48460" s="396"/>
      <c r="AA48460" s="441"/>
    </row>
    <row r="48461" spans="25:27" x14ac:dyDescent="0.2">
      <c r="Y48461" s="396"/>
      <c r="Z48461" s="396"/>
      <c r="AA48461" s="441"/>
    </row>
    <row r="48462" spans="25:27" x14ac:dyDescent="0.2">
      <c r="Y48462" s="396"/>
      <c r="Z48462" s="396"/>
      <c r="AA48462" s="441"/>
    </row>
    <row r="48463" spans="25:27" x14ac:dyDescent="0.2">
      <c r="Y48463" s="396"/>
      <c r="Z48463" s="396"/>
      <c r="AA48463" s="441"/>
    </row>
    <row r="48464" spans="25:27" x14ac:dyDescent="0.2">
      <c r="Y48464" s="396"/>
      <c r="Z48464" s="396"/>
      <c r="AA48464" s="441"/>
    </row>
    <row r="48465" spans="25:27" x14ac:dyDescent="0.2">
      <c r="Y48465" s="396"/>
      <c r="Z48465" s="396"/>
      <c r="AA48465" s="441"/>
    </row>
    <row r="48466" spans="25:27" x14ac:dyDescent="0.2">
      <c r="Y48466" s="396"/>
      <c r="Z48466" s="396"/>
      <c r="AA48466" s="441"/>
    </row>
    <row r="48467" spans="25:27" x14ac:dyDescent="0.2">
      <c r="Y48467" s="396"/>
      <c r="Z48467" s="396"/>
      <c r="AA48467" s="441"/>
    </row>
    <row r="48468" spans="25:27" x14ac:dyDescent="0.2">
      <c r="Y48468" s="396"/>
      <c r="Z48468" s="396"/>
      <c r="AA48468" s="441"/>
    </row>
    <row r="48469" spans="25:27" x14ac:dyDescent="0.2">
      <c r="Y48469" s="396"/>
      <c r="Z48469" s="396"/>
      <c r="AA48469" s="441"/>
    </row>
    <row r="48470" spans="25:27" x14ac:dyDescent="0.2">
      <c r="Y48470" s="396"/>
      <c r="Z48470" s="396"/>
      <c r="AA48470" s="441"/>
    </row>
    <row r="48471" spans="25:27" x14ac:dyDescent="0.2">
      <c r="Y48471" s="396"/>
      <c r="Z48471" s="396"/>
      <c r="AA48471" s="441"/>
    </row>
    <row r="48472" spans="25:27" x14ac:dyDescent="0.2">
      <c r="Y48472" s="396"/>
      <c r="Z48472" s="396"/>
      <c r="AA48472" s="441"/>
    </row>
    <row r="48473" spans="25:27" x14ac:dyDescent="0.2">
      <c r="Y48473" s="396"/>
      <c r="Z48473" s="396"/>
      <c r="AA48473" s="441"/>
    </row>
    <row r="48474" spans="25:27" x14ac:dyDescent="0.2">
      <c r="Y48474" s="396"/>
      <c r="Z48474" s="396"/>
      <c r="AA48474" s="441"/>
    </row>
    <row r="48475" spans="25:27" x14ac:dyDescent="0.2">
      <c r="Y48475" s="396"/>
      <c r="Z48475" s="396"/>
      <c r="AA48475" s="441"/>
    </row>
    <row r="48476" spans="25:27" x14ac:dyDescent="0.2">
      <c r="Y48476" s="396"/>
      <c r="Z48476" s="396"/>
      <c r="AA48476" s="441"/>
    </row>
    <row r="48477" spans="25:27" x14ac:dyDescent="0.2">
      <c r="Y48477" s="396"/>
      <c r="Z48477" s="396"/>
      <c r="AA48477" s="441"/>
    </row>
    <row r="48478" spans="25:27" x14ac:dyDescent="0.2">
      <c r="Y48478" s="396"/>
      <c r="Z48478" s="396"/>
      <c r="AA48478" s="441"/>
    </row>
    <row r="48479" spans="25:27" x14ac:dyDescent="0.2">
      <c r="Y48479" s="396"/>
      <c r="Z48479" s="396"/>
      <c r="AA48479" s="441"/>
    </row>
    <row r="48480" spans="25:27" x14ac:dyDescent="0.2">
      <c r="Y48480" s="396"/>
      <c r="Z48480" s="396"/>
      <c r="AA48480" s="441"/>
    </row>
    <row r="48481" spans="25:27" x14ac:dyDescent="0.2">
      <c r="Y48481" s="396"/>
      <c r="Z48481" s="396"/>
      <c r="AA48481" s="441"/>
    </row>
    <row r="48482" spans="25:27" x14ac:dyDescent="0.2">
      <c r="Y48482" s="396"/>
      <c r="Z48482" s="396"/>
      <c r="AA48482" s="441"/>
    </row>
    <row r="48483" spans="25:27" x14ac:dyDescent="0.2">
      <c r="Y48483" s="396"/>
      <c r="Z48483" s="396"/>
      <c r="AA48483" s="441"/>
    </row>
    <row r="48484" spans="25:27" x14ac:dyDescent="0.2">
      <c r="Y48484" s="396"/>
      <c r="Z48484" s="396"/>
      <c r="AA48484" s="441"/>
    </row>
    <row r="48485" spans="25:27" x14ac:dyDescent="0.2">
      <c r="Y48485" s="396"/>
      <c r="Z48485" s="396"/>
      <c r="AA48485" s="441"/>
    </row>
    <row r="48486" spans="25:27" x14ac:dyDescent="0.2">
      <c r="Y48486" s="396"/>
      <c r="Z48486" s="396"/>
      <c r="AA48486" s="441"/>
    </row>
    <row r="48487" spans="25:27" x14ac:dyDescent="0.2">
      <c r="Y48487" s="396"/>
      <c r="Z48487" s="396"/>
      <c r="AA48487" s="441"/>
    </row>
    <row r="48488" spans="25:27" x14ac:dyDescent="0.2">
      <c r="Y48488" s="396"/>
      <c r="Z48488" s="396"/>
      <c r="AA48488" s="441"/>
    </row>
    <row r="48489" spans="25:27" x14ac:dyDescent="0.2">
      <c r="Y48489" s="396"/>
      <c r="Z48489" s="396"/>
      <c r="AA48489" s="441"/>
    </row>
    <row r="48490" spans="25:27" x14ac:dyDescent="0.2">
      <c r="Y48490" s="396"/>
      <c r="Z48490" s="396"/>
      <c r="AA48490" s="441"/>
    </row>
    <row r="48491" spans="25:27" x14ac:dyDescent="0.2">
      <c r="Y48491" s="396"/>
      <c r="Z48491" s="396"/>
      <c r="AA48491" s="441"/>
    </row>
    <row r="48492" spans="25:27" x14ac:dyDescent="0.2">
      <c r="Y48492" s="396"/>
      <c r="Z48492" s="396"/>
      <c r="AA48492" s="441"/>
    </row>
    <row r="48493" spans="25:27" x14ac:dyDescent="0.2">
      <c r="Y48493" s="396"/>
      <c r="Z48493" s="396"/>
      <c r="AA48493" s="441"/>
    </row>
    <row r="48494" spans="25:27" x14ac:dyDescent="0.2">
      <c r="Y48494" s="396"/>
      <c r="Z48494" s="396"/>
      <c r="AA48494" s="441"/>
    </row>
    <row r="48495" spans="25:27" x14ac:dyDescent="0.2">
      <c r="Y48495" s="396"/>
      <c r="Z48495" s="396"/>
      <c r="AA48495" s="441"/>
    </row>
    <row r="48496" spans="25:27" x14ac:dyDescent="0.2">
      <c r="Y48496" s="396"/>
      <c r="Z48496" s="396"/>
      <c r="AA48496" s="441"/>
    </row>
    <row r="48497" spans="25:27" x14ac:dyDescent="0.2">
      <c r="Y48497" s="396"/>
      <c r="Z48497" s="396"/>
      <c r="AA48497" s="441"/>
    </row>
    <row r="48498" spans="25:27" x14ac:dyDescent="0.2">
      <c r="Y48498" s="396"/>
      <c r="Z48498" s="396"/>
      <c r="AA48498" s="441"/>
    </row>
    <row r="48499" spans="25:27" x14ac:dyDescent="0.2">
      <c r="Y48499" s="396"/>
      <c r="Z48499" s="396"/>
      <c r="AA48499" s="441"/>
    </row>
    <row r="48500" spans="25:27" x14ac:dyDescent="0.2">
      <c r="Y48500" s="396"/>
      <c r="Z48500" s="396"/>
      <c r="AA48500" s="441"/>
    </row>
    <row r="48501" spans="25:27" x14ac:dyDescent="0.2">
      <c r="Y48501" s="396"/>
      <c r="Z48501" s="396"/>
      <c r="AA48501" s="441"/>
    </row>
    <row r="48502" spans="25:27" x14ac:dyDescent="0.2">
      <c r="Y48502" s="396"/>
      <c r="Z48502" s="396"/>
      <c r="AA48502" s="441"/>
    </row>
    <row r="48503" spans="25:27" x14ac:dyDescent="0.2">
      <c r="Y48503" s="396"/>
      <c r="Z48503" s="396"/>
      <c r="AA48503" s="441"/>
    </row>
    <row r="48504" spans="25:27" x14ac:dyDescent="0.2">
      <c r="Y48504" s="396"/>
      <c r="Z48504" s="396"/>
      <c r="AA48504" s="441"/>
    </row>
    <row r="48505" spans="25:27" x14ac:dyDescent="0.2">
      <c r="Y48505" s="396"/>
      <c r="Z48505" s="396"/>
      <c r="AA48505" s="441"/>
    </row>
    <row r="48506" spans="25:27" x14ac:dyDescent="0.2">
      <c r="Y48506" s="396"/>
      <c r="Z48506" s="396"/>
      <c r="AA48506" s="441"/>
    </row>
    <row r="48507" spans="25:27" x14ac:dyDescent="0.2">
      <c r="Y48507" s="396"/>
      <c r="Z48507" s="396"/>
      <c r="AA48507" s="441"/>
    </row>
    <row r="48508" spans="25:27" x14ac:dyDescent="0.2">
      <c r="Y48508" s="396"/>
      <c r="Z48508" s="396"/>
      <c r="AA48508" s="441"/>
    </row>
    <row r="48509" spans="25:27" x14ac:dyDescent="0.2">
      <c r="Y48509" s="396"/>
      <c r="Z48509" s="396"/>
      <c r="AA48509" s="441"/>
    </row>
    <row r="48510" spans="25:27" x14ac:dyDescent="0.2">
      <c r="Y48510" s="396"/>
      <c r="Z48510" s="396"/>
      <c r="AA48510" s="441"/>
    </row>
    <row r="48511" spans="25:27" x14ac:dyDescent="0.2">
      <c r="Y48511" s="396"/>
      <c r="Z48511" s="396"/>
      <c r="AA48511" s="441"/>
    </row>
    <row r="48512" spans="25:27" x14ac:dyDescent="0.2">
      <c r="Y48512" s="396"/>
      <c r="Z48512" s="396"/>
      <c r="AA48512" s="441"/>
    </row>
    <row r="48513" spans="25:27" x14ac:dyDescent="0.2">
      <c r="Y48513" s="396"/>
      <c r="Z48513" s="396"/>
      <c r="AA48513" s="441"/>
    </row>
    <row r="48514" spans="25:27" x14ac:dyDescent="0.2">
      <c r="Y48514" s="396"/>
      <c r="Z48514" s="396"/>
      <c r="AA48514" s="441"/>
    </row>
    <row r="48515" spans="25:27" x14ac:dyDescent="0.2">
      <c r="Y48515" s="396"/>
      <c r="Z48515" s="396"/>
      <c r="AA48515" s="441"/>
    </row>
    <row r="48516" spans="25:27" x14ac:dyDescent="0.2">
      <c r="Y48516" s="396"/>
      <c r="Z48516" s="396"/>
      <c r="AA48516" s="441"/>
    </row>
    <row r="48517" spans="25:27" x14ac:dyDescent="0.2">
      <c r="Y48517" s="396"/>
      <c r="Z48517" s="396"/>
      <c r="AA48517" s="441"/>
    </row>
    <row r="48518" spans="25:27" x14ac:dyDescent="0.2">
      <c r="Y48518" s="396"/>
      <c r="Z48518" s="396"/>
      <c r="AA48518" s="441"/>
    </row>
    <row r="48519" spans="25:27" x14ac:dyDescent="0.2">
      <c r="Y48519" s="396"/>
      <c r="Z48519" s="396"/>
      <c r="AA48519" s="441"/>
    </row>
    <row r="48520" spans="25:27" x14ac:dyDescent="0.2">
      <c r="Y48520" s="396"/>
      <c r="Z48520" s="396"/>
      <c r="AA48520" s="441"/>
    </row>
    <row r="48521" spans="25:27" x14ac:dyDescent="0.2">
      <c r="Y48521" s="396"/>
      <c r="Z48521" s="396"/>
      <c r="AA48521" s="441"/>
    </row>
    <row r="48522" spans="25:27" x14ac:dyDescent="0.2">
      <c r="Y48522" s="396"/>
      <c r="Z48522" s="396"/>
      <c r="AA48522" s="441"/>
    </row>
    <row r="48523" spans="25:27" x14ac:dyDescent="0.2">
      <c r="Y48523" s="396"/>
      <c r="Z48523" s="396"/>
      <c r="AA48523" s="441"/>
    </row>
    <row r="48524" spans="25:27" x14ac:dyDescent="0.2">
      <c r="Y48524" s="396"/>
      <c r="Z48524" s="396"/>
      <c r="AA48524" s="441"/>
    </row>
    <row r="48525" spans="25:27" x14ac:dyDescent="0.2">
      <c r="Y48525" s="396"/>
      <c r="Z48525" s="396"/>
      <c r="AA48525" s="441"/>
    </row>
    <row r="48526" spans="25:27" x14ac:dyDescent="0.2">
      <c r="Y48526" s="396"/>
      <c r="Z48526" s="396"/>
      <c r="AA48526" s="441"/>
    </row>
    <row r="48527" spans="25:27" x14ac:dyDescent="0.2">
      <c r="Y48527" s="396"/>
      <c r="Z48527" s="396"/>
      <c r="AA48527" s="441"/>
    </row>
    <row r="48528" spans="25:27" x14ac:dyDescent="0.2">
      <c r="Y48528" s="396"/>
      <c r="Z48528" s="396"/>
      <c r="AA48528" s="441"/>
    </row>
    <row r="48529" spans="25:27" x14ac:dyDescent="0.2">
      <c r="Y48529" s="396"/>
      <c r="Z48529" s="396"/>
      <c r="AA48529" s="441"/>
    </row>
    <row r="48530" spans="25:27" x14ac:dyDescent="0.2">
      <c r="Y48530" s="396"/>
      <c r="Z48530" s="396"/>
      <c r="AA48530" s="441"/>
    </row>
    <row r="48531" spans="25:27" x14ac:dyDescent="0.2">
      <c r="Y48531" s="396"/>
      <c r="Z48531" s="396"/>
      <c r="AA48531" s="441"/>
    </row>
    <row r="48532" spans="25:27" x14ac:dyDescent="0.2">
      <c r="Y48532" s="396"/>
      <c r="Z48532" s="396"/>
      <c r="AA48532" s="441"/>
    </row>
    <row r="48533" spans="25:27" x14ac:dyDescent="0.2">
      <c r="Y48533" s="396"/>
      <c r="Z48533" s="396"/>
      <c r="AA48533" s="441"/>
    </row>
    <row r="48534" spans="25:27" x14ac:dyDescent="0.2">
      <c r="Y48534" s="396"/>
      <c r="Z48534" s="396"/>
      <c r="AA48534" s="441"/>
    </row>
    <row r="48535" spans="25:27" x14ac:dyDescent="0.2">
      <c r="Y48535" s="396"/>
      <c r="Z48535" s="396"/>
      <c r="AA48535" s="441"/>
    </row>
    <row r="48536" spans="25:27" x14ac:dyDescent="0.2">
      <c r="Y48536" s="396"/>
      <c r="Z48536" s="396"/>
      <c r="AA48536" s="441"/>
    </row>
    <row r="48537" spans="25:27" x14ac:dyDescent="0.2">
      <c r="Y48537" s="396"/>
      <c r="Z48537" s="396"/>
      <c r="AA48537" s="441"/>
    </row>
    <row r="48538" spans="25:27" x14ac:dyDescent="0.2">
      <c r="Y48538" s="396"/>
      <c r="Z48538" s="396"/>
      <c r="AA48538" s="441"/>
    </row>
    <row r="48539" spans="25:27" x14ac:dyDescent="0.2">
      <c r="Y48539" s="396"/>
      <c r="Z48539" s="396"/>
      <c r="AA48539" s="441"/>
    </row>
    <row r="48540" spans="25:27" x14ac:dyDescent="0.2">
      <c r="Y48540" s="396"/>
      <c r="Z48540" s="396"/>
      <c r="AA48540" s="441"/>
    </row>
    <row r="48541" spans="25:27" x14ac:dyDescent="0.2">
      <c r="Y48541" s="396"/>
      <c r="Z48541" s="396"/>
      <c r="AA48541" s="441"/>
    </row>
    <row r="48542" spans="25:27" x14ac:dyDescent="0.2">
      <c r="Y48542" s="396"/>
      <c r="Z48542" s="396"/>
      <c r="AA48542" s="441"/>
    </row>
    <row r="48543" spans="25:27" x14ac:dyDescent="0.2">
      <c r="Y48543" s="396"/>
      <c r="Z48543" s="396"/>
      <c r="AA48543" s="441"/>
    </row>
    <row r="48544" spans="25:27" x14ac:dyDescent="0.2">
      <c r="Y48544" s="396"/>
      <c r="Z48544" s="396"/>
      <c r="AA48544" s="441"/>
    </row>
    <row r="48545" spans="25:27" x14ac:dyDescent="0.2">
      <c r="Y48545" s="396"/>
      <c r="Z48545" s="396"/>
      <c r="AA48545" s="441"/>
    </row>
    <row r="48546" spans="25:27" x14ac:dyDescent="0.2">
      <c r="Y48546" s="396"/>
      <c r="Z48546" s="396"/>
      <c r="AA48546" s="441"/>
    </row>
    <row r="48547" spans="25:27" x14ac:dyDescent="0.2">
      <c r="Y48547" s="396"/>
      <c r="Z48547" s="396"/>
      <c r="AA48547" s="441"/>
    </row>
    <row r="48548" spans="25:27" x14ac:dyDescent="0.2">
      <c r="Y48548" s="396"/>
      <c r="Z48548" s="396"/>
      <c r="AA48548" s="441"/>
    </row>
    <row r="48549" spans="25:27" x14ac:dyDescent="0.2">
      <c r="Y48549" s="396"/>
      <c r="Z48549" s="396"/>
      <c r="AA48549" s="441"/>
    </row>
    <row r="48550" spans="25:27" x14ac:dyDescent="0.2">
      <c r="Y48550" s="396"/>
      <c r="Z48550" s="396"/>
      <c r="AA48550" s="441"/>
    </row>
    <row r="48551" spans="25:27" x14ac:dyDescent="0.2">
      <c r="Y48551" s="396"/>
      <c r="Z48551" s="396"/>
      <c r="AA48551" s="441"/>
    </row>
    <row r="48552" spans="25:27" x14ac:dyDescent="0.2">
      <c r="Y48552" s="396"/>
      <c r="Z48552" s="396"/>
      <c r="AA48552" s="441"/>
    </row>
    <row r="48553" spans="25:27" x14ac:dyDescent="0.2">
      <c r="Y48553" s="396"/>
      <c r="Z48553" s="396"/>
      <c r="AA48553" s="441"/>
    </row>
    <row r="48554" spans="25:27" x14ac:dyDescent="0.2">
      <c r="Y48554" s="396"/>
      <c r="Z48554" s="396"/>
      <c r="AA48554" s="441"/>
    </row>
    <row r="48555" spans="25:27" x14ac:dyDescent="0.2">
      <c r="Y48555" s="396"/>
      <c r="Z48555" s="396"/>
      <c r="AA48555" s="441"/>
    </row>
    <row r="48556" spans="25:27" x14ac:dyDescent="0.2">
      <c r="Y48556" s="396"/>
      <c r="Z48556" s="396"/>
      <c r="AA48556" s="441"/>
    </row>
    <row r="48557" spans="25:27" x14ac:dyDescent="0.2">
      <c r="Y48557" s="396"/>
      <c r="Z48557" s="396"/>
      <c r="AA48557" s="441"/>
    </row>
    <row r="48558" spans="25:27" x14ac:dyDescent="0.2">
      <c r="Y48558" s="396"/>
      <c r="Z48558" s="396"/>
      <c r="AA48558" s="441"/>
    </row>
    <row r="48559" spans="25:27" x14ac:dyDescent="0.2">
      <c r="Y48559" s="396"/>
      <c r="Z48559" s="396"/>
      <c r="AA48559" s="441"/>
    </row>
    <row r="48560" spans="25:27" x14ac:dyDescent="0.2">
      <c r="Y48560" s="396"/>
      <c r="Z48560" s="396"/>
      <c r="AA48560" s="441"/>
    </row>
    <row r="48561" spans="25:27" x14ac:dyDescent="0.2">
      <c r="Y48561" s="396"/>
      <c r="Z48561" s="396"/>
      <c r="AA48561" s="441"/>
    </row>
    <row r="48562" spans="25:27" x14ac:dyDescent="0.2">
      <c r="Y48562" s="396"/>
      <c r="Z48562" s="396"/>
      <c r="AA48562" s="441"/>
    </row>
    <row r="48563" spans="25:27" x14ac:dyDescent="0.2">
      <c r="Y48563" s="396"/>
      <c r="Z48563" s="396"/>
      <c r="AA48563" s="441"/>
    </row>
    <row r="48564" spans="25:27" x14ac:dyDescent="0.2">
      <c r="Y48564" s="396"/>
      <c r="Z48564" s="396"/>
      <c r="AA48564" s="441"/>
    </row>
    <row r="48565" spans="25:27" x14ac:dyDescent="0.2">
      <c r="Y48565" s="396"/>
      <c r="Z48565" s="396"/>
      <c r="AA48565" s="441"/>
    </row>
    <row r="48566" spans="25:27" x14ac:dyDescent="0.2">
      <c r="Y48566" s="396"/>
      <c r="Z48566" s="396"/>
      <c r="AA48566" s="441"/>
    </row>
    <row r="48567" spans="25:27" x14ac:dyDescent="0.2">
      <c r="Y48567" s="396"/>
      <c r="Z48567" s="396"/>
      <c r="AA48567" s="441"/>
    </row>
    <row r="48568" spans="25:27" x14ac:dyDescent="0.2">
      <c r="Y48568" s="396"/>
      <c r="Z48568" s="396"/>
      <c r="AA48568" s="441"/>
    </row>
    <row r="48569" spans="25:27" x14ac:dyDescent="0.2">
      <c r="Y48569" s="396"/>
      <c r="Z48569" s="396"/>
      <c r="AA48569" s="441"/>
    </row>
    <row r="48570" spans="25:27" x14ac:dyDescent="0.2">
      <c r="Y48570" s="396"/>
      <c r="Z48570" s="396"/>
      <c r="AA48570" s="441"/>
    </row>
    <row r="48571" spans="25:27" x14ac:dyDescent="0.2">
      <c r="Y48571" s="396"/>
      <c r="Z48571" s="396"/>
      <c r="AA48571" s="441"/>
    </row>
    <row r="48572" spans="25:27" x14ac:dyDescent="0.2">
      <c r="Y48572" s="396"/>
      <c r="Z48572" s="396"/>
      <c r="AA48572" s="441"/>
    </row>
    <row r="48573" spans="25:27" x14ac:dyDescent="0.2">
      <c r="Y48573" s="396"/>
      <c r="Z48573" s="396"/>
      <c r="AA48573" s="441"/>
    </row>
    <row r="48574" spans="25:27" x14ac:dyDescent="0.2">
      <c r="Y48574" s="396"/>
      <c r="Z48574" s="396"/>
      <c r="AA48574" s="441"/>
    </row>
    <row r="48575" spans="25:27" x14ac:dyDescent="0.2">
      <c r="Y48575" s="396"/>
      <c r="Z48575" s="396"/>
      <c r="AA48575" s="441"/>
    </row>
    <row r="48576" spans="25:27" x14ac:dyDescent="0.2">
      <c r="Y48576" s="396"/>
      <c r="Z48576" s="396"/>
      <c r="AA48576" s="441"/>
    </row>
    <row r="48577" spans="25:27" x14ac:dyDescent="0.2">
      <c r="Y48577" s="396"/>
      <c r="Z48577" s="396"/>
      <c r="AA48577" s="441"/>
    </row>
    <row r="48578" spans="25:27" x14ac:dyDescent="0.2">
      <c r="Y48578" s="396"/>
      <c r="Z48578" s="396"/>
      <c r="AA48578" s="441"/>
    </row>
    <row r="48579" spans="25:27" x14ac:dyDescent="0.2">
      <c r="Y48579" s="396"/>
      <c r="Z48579" s="396"/>
      <c r="AA48579" s="441"/>
    </row>
    <row r="48580" spans="25:27" x14ac:dyDescent="0.2">
      <c r="Y48580" s="396"/>
      <c r="Z48580" s="396"/>
      <c r="AA48580" s="441"/>
    </row>
    <row r="48581" spans="25:27" x14ac:dyDescent="0.2">
      <c r="Y48581" s="396"/>
      <c r="Z48581" s="396"/>
      <c r="AA48581" s="441"/>
    </row>
    <row r="48582" spans="25:27" x14ac:dyDescent="0.2">
      <c r="Y48582" s="396"/>
      <c r="Z48582" s="396"/>
      <c r="AA48582" s="441"/>
    </row>
    <row r="48583" spans="25:27" x14ac:dyDescent="0.2">
      <c r="Y48583" s="396"/>
      <c r="Z48583" s="396"/>
      <c r="AA48583" s="441"/>
    </row>
    <row r="48584" spans="25:27" x14ac:dyDescent="0.2">
      <c r="Y48584" s="396"/>
      <c r="Z48584" s="396"/>
      <c r="AA48584" s="441"/>
    </row>
    <row r="48585" spans="25:27" x14ac:dyDescent="0.2">
      <c r="Y48585" s="396"/>
      <c r="Z48585" s="396"/>
      <c r="AA48585" s="441"/>
    </row>
    <row r="48586" spans="25:27" x14ac:dyDescent="0.2">
      <c r="Y48586" s="396"/>
      <c r="Z48586" s="396"/>
      <c r="AA48586" s="441"/>
    </row>
    <row r="48587" spans="25:27" x14ac:dyDescent="0.2">
      <c r="Y48587" s="396"/>
      <c r="Z48587" s="396"/>
      <c r="AA48587" s="441"/>
    </row>
    <row r="48588" spans="25:27" x14ac:dyDescent="0.2">
      <c r="Y48588" s="396"/>
      <c r="Z48588" s="396"/>
      <c r="AA48588" s="441"/>
    </row>
    <row r="48589" spans="25:27" x14ac:dyDescent="0.2">
      <c r="Y48589" s="396"/>
      <c r="Z48589" s="396"/>
      <c r="AA48589" s="441"/>
    </row>
    <row r="48590" spans="25:27" x14ac:dyDescent="0.2">
      <c r="Y48590" s="396"/>
      <c r="Z48590" s="396"/>
      <c r="AA48590" s="441"/>
    </row>
    <row r="48591" spans="25:27" x14ac:dyDescent="0.2">
      <c r="Y48591" s="396"/>
      <c r="Z48591" s="396"/>
      <c r="AA48591" s="441"/>
    </row>
    <row r="48592" spans="25:27" x14ac:dyDescent="0.2">
      <c r="Y48592" s="396"/>
      <c r="Z48592" s="396"/>
      <c r="AA48592" s="441"/>
    </row>
    <row r="48593" spans="25:27" x14ac:dyDescent="0.2">
      <c r="Y48593" s="396"/>
      <c r="Z48593" s="396"/>
      <c r="AA48593" s="441"/>
    </row>
    <row r="48594" spans="25:27" x14ac:dyDescent="0.2">
      <c r="Y48594" s="396"/>
      <c r="Z48594" s="396"/>
      <c r="AA48594" s="441"/>
    </row>
    <row r="48595" spans="25:27" x14ac:dyDescent="0.2">
      <c r="Y48595" s="396"/>
      <c r="Z48595" s="396"/>
      <c r="AA48595" s="441"/>
    </row>
    <row r="48596" spans="25:27" x14ac:dyDescent="0.2">
      <c r="Y48596" s="396"/>
      <c r="Z48596" s="396"/>
      <c r="AA48596" s="441"/>
    </row>
    <row r="48597" spans="25:27" x14ac:dyDescent="0.2">
      <c r="Y48597" s="396"/>
      <c r="Z48597" s="396"/>
      <c r="AA48597" s="441"/>
    </row>
    <row r="48598" spans="25:27" x14ac:dyDescent="0.2">
      <c r="Y48598" s="396"/>
      <c r="Z48598" s="396"/>
      <c r="AA48598" s="441"/>
    </row>
    <row r="48599" spans="25:27" x14ac:dyDescent="0.2">
      <c r="Y48599" s="396"/>
      <c r="Z48599" s="396"/>
      <c r="AA48599" s="441"/>
    </row>
    <row r="48600" spans="25:27" x14ac:dyDescent="0.2">
      <c r="Y48600" s="396"/>
      <c r="Z48600" s="396"/>
      <c r="AA48600" s="441"/>
    </row>
    <row r="48601" spans="25:27" x14ac:dyDescent="0.2">
      <c r="Y48601" s="396"/>
      <c r="Z48601" s="396"/>
      <c r="AA48601" s="441"/>
    </row>
    <row r="48602" spans="25:27" x14ac:dyDescent="0.2">
      <c r="Y48602" s="396"/>
      <c r="Z48602" s="396"/>
      <c r="AA48602" s="441"/>
    </row>
    <row r="48603" spans="25:27" x14ac:dyDescent="0.2">
      <c r="Y48603" s="396"/>
      <c r="Z48603" s="396"/>
      <c r="AA48603" s="441"/>
    </row>
    <row r="48604" spans="25:27" x14ac:dyDescent="0.2">
      <c r="Y48604" s="396"/>
      <c r="Z48604" s="396"/>
      <c r="AA48604" s="441"/>
    </row>
    <row r="48605" spans="25:27" x14ac:dyDescent="0.2">
      <c r="Y48605" s="396"/>
      <c r="Z48605" s="396"/>
      <c r="AA48605" s="441"/>
    </row>
    <row r="48606" spans="25:27" x14ac:dyDescent="0.2">
      <c r="Y48606" s="396"/>
      <c r="Z48606" s="396"/>
      <c r="AA48606" s="441"/>
    </row>
    <row r="48607" spans="25:27" x14ac:dyDescent="0.2">
      <c r="Y48607" s="396"/>
      <c r="Z48607" s="396"/>
      <c r="AA48607" s="441"/>
    </row>
    <row r="48608" spans="25:27" x14ac:dyDescent="0.2">
      <c r="Y48608" s="396"/>
      <c r="Z48608" s="396"/>
      <c r="AA48608" s="441"/>
    </row>
    <row r="48609" spans="25:27" x14ac:dyDescent="0.2">
      <c r="Y48609" s="396"/>
      <c r="Z48609" s="396"/>
      <c r="AA48609" s="441"/>
    </row>
    <row r="48610" spans="25:27" x14ac:dyDescent="0.2">
      <c r="Y48610" s="396"/>
      <c r="Z48610" s="396"/>
      <c r="AA48610" s="441"/>
    </row>
    <row r="48611" spans="25:27" x14ac:dyDescent="0.2">
      <c r="Y48611" s="396"/>
      <c r="Z48611" s="396"/>
      <c r="AA48611" s="441"/>
    </row>
    <row r="48612" spans="25:27" x14ac:dyDescent="0.2">
      <c r="Y48612" s="396"/>
      <c r="Z48612" s="396"/>
      <c r="AA48612" s="441"/>
    </row>
    <row r="48613" spans="25:27" x14ac:dyDescent="0.2">
      <c r="Y48613" s="396"/>
      <c r="Z48613" s="396"/>
      <c r="AA48613" s="441"/>
    </row>
    <row r="48614" spans="25:27" x14ac:dyDescent="0.2">
      <c r="Y48614" s="396"/>
      <c r="Z48614" s="396"/>
      <c r="AA48614" s="441"/>
    </row>
    <row r="48615" spans="25:27" x14ac:dyDescent="0.2">
      <c r="Y48615" s="396"/>
      <c r="Z48615" s="396"/>
      <c r="AA48615" s="441"/>
    </row>
    <row r="48616" spans="25:27" x14ac:dyDescent="0.2">
      <c r="Y48616" s="396"/>
      <c r="Z48616" s="396"/>
      <c r="AA48616" s="441"/>
    </row>
    <row r="48617" spans="25:27" x14ac:dyDescent="0.2">
      <c r="Y48617" s="396"/>
      <c r="Z48617" s="396"/>
      <c r="AA48617" s="441"/>
    </row>
    <row r="48618" spans="25:27" x14ac:dyDescent="0.2">
      <c r="Y48618" s="396"/>
      <c r="Z48618" s="396"/>
      <c r="AA48618" s="441"/>
    </row>
    <row r="48619" spans="25:27" x14ac:dyDescent="0.2">
      <c r="Y48619" s="396"/>
      <c r="Z48619" s="396"/>
      <c r="AA48619" s="441"/>
    </row>
    <row r="48620" spans="25:27" x14ac:dyDescent="0.2">
      <c r="Y48620" s="396"/>
      <c r="Z48620" s="396"/>
      <c r="AA48620" s="441"/>
    </row>
    <row r="48621" spans="25:27" x14ac:dyDescent="0.2">
      <c r="Y48621" s="396"/>
      <c r="Z48621" s="396"/>
      <c r="AA48621" s="441"/>
    </row>
    <row r="48622" spans="25:27" x14ac:dyDescent="0.2">
      <c r="Y48622" s="396"/>
      <c r="Z48622" s="396"/>
      <c r="AA48622" s="441"/>
    </row>
    <row r="48623" spans="25:27" x14ac:dyDescent="0.2">
      <c r="Y48623" s="396"/>
      <c r="Z48623" s="396"/>
      <c r="AA48623" s="441"/>
    </row>
    <row r="48624" spans="25:27" x14ac:dyDescent="0.2">
      <c r="Y48624" s="396"/>
      <c r="Z48624" s="396"/>
      <c r="AA48624" s="441"/>
    </row>
    <row r="48625" spans="25:27" x14ac:dyDescent="0.2">
      <c r="Y48625" s="396"/>
      <c r="Z48625" s="396"/>
      <c r="AA48625" s="441"/>
    </row>
    <row r="48626" spans="25:27" x14ac:dyDescent="0.2">
      <c r="Y48626" s="396"/>
      <c r="Z48626" s="396"/>
      <c r="AA48626" s="441"/>
    </row>
    <row r="48627" spans="25:27" x14ac:dyDescent="0.2">
      <c r="Y48627" s="396"/>
      <c r="Z48627" s="396"/>
      <c r="AA48627" s="441"/>
    </row>
    <row r="48628" spans="25:27" x14ac:dyDescent="0.2">
      <c r="Y48628" s="396"/>
      <c r="Z48628" s="396"/>
      <c r="AA48628" s="441"/>
    </row>
    <row r="48629" spans="25:27" x14ac:dyDescent="0.2">
      <c r="Y48629" s="396"/>
      <c r="Z48629" s="396"/>
      <c r="AA48629" s="441"/>
    </row>
    <row r="48630" spans="25:27" x14ac:dyDescent="0.2">
      <c r="Y48630" s="396"/>
      <c r="Z48630" s="396"/>
      <c r="AA48630" s="441"/>
    </row>
    <row r="48631" spans="25:27" x14ac:dyDescent="0.2">
      <c r="Y48631" s="396"/>
      <c r="Z48631" s="396"/>
      <c r="AA48631" s="441"/>
    </row>
    <row r="48632" spans="25:27" x14ac:dyDescent="0.2">
      <c r="Y48632" s="396"/>
      <c r="Z48632" s="396"/>
      <c r="AA48632" s="441"/>
    </row>
    <row r="48633" spans="25:27" x14ac:dyDescent="0.2">
      <c r="Y48633" s="396"/>
      <c r="Z48633" s="396"/>
      <c r="AA48633" s="441"/>
    </row>
    <row r="48634" spans="25:27" x14ac:dyDescent="0.2">
      <c r="Y48634" s="396"/>
      <c r="Z48634" s="396"/>
      <c r="AA48634" s="441"/>
    </row>
    <row r="48635" spans="25:27" x14ac:dyDescent="0.2">
      <c r="Y48635" s="396"/>
      <c r="Z48635" s="396"/>
      <c r="AA48635" s="441"/>
    </row>
    <row r="48636" spans="25:27" x14ac:dyDescent="0.2">
      <c r="Y48636" s="396"/>
      <c r="Z48636" s="396"/>
      <c r="AA48636" s="441"/>
    </row>
    <row r="48637" spans="25:27" x14ac:dyDescent="0.2">
      <c r="Y48637" s="396"/>
      <c r="Z48637" s="396"/>
      <c r="AA48637" s="441"/>
    </row>
    <row r="48638" spans="25:27" x14ac:dyDescent="0.2">
      <c r="Y48638" s="396"/>
      <c r="Z48638" s="396"/>
      <c r="AA48638" s="441"/>
    </row>
    <row r="48639" spans="25:27" x14ac:dyDescent="0.2">
      <c r="Y48639" s="396"/>
      <c r="Z48639" s="396"/>
      <c r="AA48639" s="441"/>
    </row>
    <row r="48640" spans="25:27" x14ac:dyDescent="0.2">
      <c r="Y48640" s="396"/>
      <c r="Z48640" s="396"/>
      <c r="AA48640" s="441"/>
    </row>
    <row r="48641" spans="25:27" x14ac:dyDescent="0.2">
      <c r="Y48641" s="396"/>
      <c r="Z48641" s="396"/>
      <c r="AA48641" s="441"/>
    </row>
    <row r="48642" spans="25:27" x14ac:dyDescent="0.2">
      <c r="Y48642" s="396"/>
      <c r="Z48642" s="396"/>
      <c r="AA48642" s="441"/>
    </row>
    <row r="48643" spans="25:27" x14ac:dyDescent="0.2">
      <c r="Y48643" s="396"/>
      <c r="Z48643" s="396"/>
      <c r="AA48643" s="441"/>
    </row>
    <row r="48644" spans="25:27" x14ac:dyDescent="0.2">
      <c r="Y48644" s="396"/>
      <c r="Z48644" s="396"/>
      <c r="AA48644" s="441"/>
    </row>
    <row r="48645" spans="25:27" x14ac:dyDescent="0.2">
      <c r="Y48645" s="396"/>
      <c r="Z48645" s="396"/>
      <c r="AA48645" s="441"/>
    </row>
    <row r="48646" spans="25:27" x14ac:dyDescent="0.2">
      <c r="Y48646" s="396"/>
      <c r="Z48646" s="396"/>
      <c r="AA48646" s="441"/>
    </row>
    <row r="48647" spans="25:27" x14ac:dyDescent="0.2">
      <c r="Y48647" s="396"/>
      <c r="Z48647" s="396"/>
      <c r="AA48647" s="441"/>
    </row>
    <row r="48648" spans="25:27" x14ac:dyDescent="0.2">
      <c r="Y48648" s="396"/>
      <c r="Z48648" s="396"/>
      <c r="AA48648" s="441"/>
    </row>
    <row r="48649" spans="25:27" x14ac:dyDescent="0.2">
      <c r="Y48649" s="396"/>
      <c r="Z48649" s="396"/>
      <c r="AA48649" s="441"/>
    </row>
    <row r="48650" spans="25:27" x14ac:dyDescent="0.2">
      <c r="Y48650" s="396"/>
      <c r="Z48650" s="396"/>
      <c r="AA48650" s="441"/>
    </row>
    <row r="48651" spans="25:27" x14ac:dyDescent="0.2">
      <c r="Y48651" s="396"/>
      <c r="Z48651" s="396"/>
      <c r="AA48651" s="441"/>
    </row>
    <row r="48652" spans="25:27" x14ac:dyDescent="0.2">
      <c r="Y48652" s="396"/>
      <c r="Z48652" s="396"/>
      <c r="AA48652" s="441"/>
    </row>
    <row r="48653" spans="25:27" x14ac:dyDescent="0.2">
      <c r="Y48653" s="396"/>
      <c r="Z48653" s="396"/>
      <c r="AA48653" s="441"/>
    </row>
    <row r="48654" spans="25:27" x14ac:dyDescent="0.2">
      <c r="Y48654" s="396"/>
      <c r="Z48654" s="396"/>
      <c r="AA48654" s="441"/>
    </row>
    <row r="48655" spans="25:27" x14ac:dyDescent="0.2">
      <c r="Y48655" s="396"/>
      <c r="Z48655" s="396"/>
      <c r="AA48655" s="441"/>
    </row>
    <row r="48656" spans="25:27" x14ac:dyDescent="0.2">
      <c r="Y48656" s="396"/>
      <c r="Z48656" s="396"/>
      <c r="AA48656" s="441"/>
    </row>
    <row r="48657" spans="25:27" x14ac:dyDescent="0.2">
      <c r="Y48657" s="396"/>
      <c r="Z48657" s="396"/>
      <c r="AA48657" s="441"/>
    </row>
    <row r="48658" spans="25:27" x14ac:dyDescent="0.2">
      <c r="Y48658" s="396"/>
      <c r="Z48658" s="396"/>
      <c r="AA48658" s="441"/>
    </row>
    <row r="48659" spans="25:27" x14ac:dyDescent="0.2">
      <c r="Y48659" s="396"/>
      <c r="Z48659" s="396"/>
      <c r="AA48659" s="441"/>
    </row>
    <row r="48660" spans="25:27" x14ac:dyDescent="0.2">
      <c r="Y48660" s="396"/>
      <c r="Z48660" s="396"/>
      <c r="AA48660" s="441"/>
    </row>
    <row r="48661" spans="25:27" x14ac:dyDescent="0.2">
      <c r="Y48661" s="396"/>
      <c r="Z48661" s="396"/>
      <c r="AA48661" s="441"/>
    </row>
    <row r="48662" spans="25:27" x14ac:dyDescent="0.2">
      <c r="Y48662" s="396"/>
      <c r="Z48662" s="396"/>
      <c r="AA48662" s="441"/>
    </row>
    <row r="48663" spans="25:27" x14ac:dyDescent="0.2">
      <c r="Y48663" s="396"/>
      <c r="Z48663" s="396"/>
      <c r="AA48663" s="441"/>
    </row>
    <row r="48664" spans="25:27" x14ac:dyDescent="0.2">
      <c r="Y48664" s="396"/>
      <c r="Z48664" s="396"/>
      <c r="AA48664" s="441"/>
    </row>
    <row r="48665" spans="25:27" x14ac:dyDescent="0.2">
      <c r="Y48665" s="396"/>
      <c r="Z48665" s="396"/>
      <c r="AA48665" s="441"/>
    </row>
    <row r="48666" spans="25:27" x14ac:dyDescent="0.2">
      <c r="Y48666" s="396"/>
      <c r="Z48666" s="396"/>
      <c r="AA48666" s="441"/>
    </row>
    <row r="48667" spans="25:27" x14ac:dyDescent="0.2">
      <c r="Y48667" s="396"/>
      <c r="Z48667" s="396"/>
      <c r="AA48667" s="441"/>
    </row>
    <row r="48668" spans="25:27" x14ac:dyDescent="0.2">
      <c r="Y48668" s="396"/>
      <c r="Z48668" s="396"/>
      <c r="AA48668" s="441"/>
    </row>
    <row r="48669" spans="25:27" x14ac:dyDescent="0.2">
      <c r="Y48669" s="396"/>
      <c r="Z48669" s="396"/>
      <c r="AA48669" s="441"/>
    </row>
    <row r="48670" spans="25:27" x14ac:dyDescent="0.2">
      <c r="Y48670" s="396"/>
      <c r="Z48670" s="396"/>
      <c r="AA48670" s="441"/>
    </row>
    <row r="48671" spans="25:27" x14ac:dyDescent="0.2">
      <c r="Y48671" s="396"/>
      <c r="Z48671" s="396"/>
      <c r="AA48671" s="441"/>
    </row>
    <row r="48672" spans="25:27" x14ac:dyDescent="0.2">
      <c r="Y48672" s="396"/>
      <c r="Z48672" s="396"/>
      <c r="AA48672" s="441"/>
    </row>
    <row r="48673" spans="25:27" x14ac:dyDescent="0.2">
      <c r="Y48673" s="396"/>
      <c r="Z48673" s="396"/>
      <c r="AA48673" s="441"/>
    </row>
    <row r="48674" spans="25:27" x14ac:dyDescent="0.2">
      <c r="Y48674" s="396"/>
      <c r="Z48674" s="396"/>
      <c r="AA48674" s="441"/>
    </row>
    <row r="48675" spans="25:27" x14ac:dyDescent="0.2">
      <c r="Y48675" s="396"/>
      <c r="Z48675" s="396"/>
      <c r="AA48675" s="441"/>
    </row>
    <row r="48676" spans="25:27" x14ac:dyDescent="0.2">
      <c r="Y48676" s="396"/>
      <c r="Z48676" s="396"/>
      <c r="AA48676" s="441"/>
    </row>
    <row r="48677" spans="25:27" x14ac:dyDescent="0.2">
      <c r="Y48677" s="396"/>
      <c r="Z48677" s="396"/>
      <c r="AA48677" s="441"/>
    </row>
    <row r="48678" spans="25:27" x14ac:dyDescent="0.2">
      <c r="Y48678" s="396"/>
      <c r="Z48678" s="396"/>
      <c r="AA48678" s="441"/>
    </row>
    <row r="48679" spans="25:27" x14ac:dyDescent="0.2">
      <c r="Y48679" s="396"/>
      <c r="Z48679" s="396"/>
      <c r="AA48679" s="441"/>
    </row>
    <row r="48680" spans="25:27" x14ac:dyDescent="0.2">
      <c r="Y48680" s="396"/>
      <c r="Z48680" s="396"/>
      <c r="AA48680" s="441"/>
    </row>
    <row r="48681" spans="25:27" x14ac:dyDescent="0.2">
      <c r="Y48681" s="396"/>
      <c r="Z48681" s="396"/>
      <c r="AA48681" s="441"/>
    </row>
    <row r="48682" spans="25:27" x14ac:dyDescent="0.2">
      <c r="Y48682" s="396"/>
      <c r="Z48682" s="396"/>
      <c r="AA48682" s="441"/>
    </row>
    <row r="48683" spans="25:27" x14ac:dyDescent="0.2">
      <c r="Y48683" s="396"/>
      <c r="Z48683" s="396"/>
      <c r="AA48683" s="441"/>
    </row>
    <row r="48684" spans="25:27" x14ac:dyDescent="0.2">
      <c r="Y48684" s="396"/>
      <c r="Z48684" s="396"/>
      <c r="AA48684" s="441"/>
    </row>
    <row r="48685" spans="25:27" x14ac:dyDescent="0.2">
      <c r="Y48685" s="396"/>
      <c r="Z48685" s="396"/>
      <c r="AA48685" s="441"/>
    </row>
    <row r="48686" spans="25:27" x14ac:dyDescent="0.2">
      <c r="Y48686" s="396"/>
      <c r="Z48686" s="396"/>
      <c r="AA48686" s="441"/>
    </row>
    <row r="48687" spans="25:27" x14ac:dyDescent="0.2">
      <c r="Y48687" s="396"/>
      <c r="Z48687" s="396"/>
      <c r="AA48687" s="441"/>
    </row>
    <row r="48688" spans="25:27" x14ac:dyDescent="0.2">
      <c r="Y48688" s="396"/>
      <c r="Z48688" s="396"/>
      <c r="AA48688" s="441"/>
    </row>
    <row r="48689" spans="25:27" x14ac:dyDescent="0.2">
      <c r="Y48689" s="396"/>
      <c r="Z48689" s="396"/>
      <c r="AA48689" s="441"/>
    </row>
    <row r="48690" spans="25:27" x14ac:dyDescent="0.2">
      <c r="Y48690" s="396"/>
      <c r="Z48690" s="396"/>
      <c r="AA48690" s="441"/>
    </row>
    <row r="48691" spans="25:27" x14ac:dyDescent="0.2">
      <c r="Y48691" s="396"/>
      <c r="Z48691" s="396"/>
      <c r="AA48691" s="441"/>
    </row>
    <row r="48692" spans="25:27" x14ac:dyDescent="0.2">
      <c r="Y48692" s="396"/>
      <c r="Z48692" s="396"/>
      <c r="AA48692" s="441"/>
    </row>
    <row r="48693" spans="25:27" x14ac:dyDescent="0.2">
      <c r="Y48693" s="396"/>
      <c r="Z48693" s="396"/>
      <c r="AA48693" s="441"/>
    </row>
    <row r="48694" spans="25:27" x14ac:dyDescent="0.2">
      <c r="Y48694" s="396"/>
      <c r="Z48694" s="396"/>
      <c r="AA48694" s="441"/>
    </row>
    <row r="48695" spans="25:27" x14ac:dyDescent="0.2">
      <c r="Y48695" s="396"/>
      <c r="Z48695" s="396"/>
      <c r="AA48695" s="441"/>
    </row>
    <row r="48696" spans="25:27" x14ac:dyDescent="0.2">
      <c r="Y48696" s="396"/>
      <c r="Z48696" s="396"/>
      <c r="AA48696" s="441"/>
    </row>
    <row r="48697" spans="25:27" x14ac:dyDescent="0.2">
      <c r="Y48697" s="396"/>
      <c r="Z48697" s="396"/>
      <c r="AA48697" s="441"/>
    </row>
    <row r="48698" spans="25:27" x14ac:dyDescent="0.2">
      <c r="Y48698" s="396"/>
      <c r="Z48698" s="396"/>
      <c r="AA48698" s="441"/>
    </row>
    <row r="48699" spans="25:27" x14ac:dyDescent="0.2">
      <c r="Y48699" s="396"/>
      <c r="Z48699" s="396"/>
      <c r="AA48699" s="441"/>
    </row>
    <row r="48700" spans="25:27" x14ac:dyDescent="0.2">
      <c r="Y48700" s="396"/>
      <c r="Z48700" s="396"/>
      <c r="AA48700" s="441"/>
    </row>
    <row r="48701" spans="25:27" x14ac:dyDescent="0.2">
      <c r="Y48701" s="396"/>
      <c r="Z48701" s="396"/>
      <c r="AA48701" s="441"/>
    </row>
    <row r="48702" spans="25:27" x14ac:dyDescent="0.2">
      <c r="Y48702" s="396"/>
      <c r="Z48702" s="396"/>
      <c r="AA48702" s="441"/>
    </row>
    <row r="48703" spans="25:27" x14ac:dyDescent="0.2">
      <c r="Y48703" s="396"/>
      <c r="Z48703" s="396"/>
      <c r="AA48703" s="441"/>
    </row>
    <row r="48704" spans="25:27" x14ac:dyDescent="0.2">
      <c r="Y48704" s="396"/>
      <c r="Z48704" s="396"/>
      <c r="AA48704" s="441"/>
    </row>
    <row r="48705" spans="25:27" x14ac:dyDescent="0.2">
      <c r="Y48705" s="396"/>
      <c r="Z48705" s="396"/>
      <c r="AA48705" s="441"/>
    </row>
    <row r="48706" spans="25:27" x14ac:dyDescent="0.2">
      <c r="Y48706" s="396"/>
      <c r="Z48706" s="396"/>
      <c r="AA48706" s="441"/>
    </row>
    <row r="48707" spans="25:27" x14ac:dyDescent="0.2">
      <c r="Y48707" s="396"/>
      <c r="Z48707" s="396"/>
      <c r="AA48707" s="441"/>
    </row>
    <row r="48708" spans="25:27" x14ac:dyDescent="0.2">
      <c r="Y48708" s="396"/>
      <c r="Z48708" s="396"/>
      <c r="AA48708" s="441"/>
    </row>
    <row r="48709" spans="25:27" x14ac:dyDescent="0.2">
      <c r="Y48709" s="396"/>
      <c r="Z48709" s="396"/>
      <c r="AA48709" s="441"/>
    </row>
    <row r="48710" spans="25:27" x14ac:dyDescent="0.2">
      <c r="Y48710" s="396"/>
      <c r="Z48710" s="396"/>
      <c r="AA48710" s="441"/>
    </row>
    <row r="48711" spans="25:27" x14ac:dyDescent="0.2">
      <c r="Y48711" s="396"/>
      <c r="Z48711" s="396"/>
      <c r="AA48711" s="441"/>
    </row>
    <row r="48712" spans="25:27" x14ac:dyDescent="0.2">
      <c r="Y48712" s="396"/>
      <c r="Z48712" s="396"/>
      <c r="AA48712" s="441"/>
    </row>
    <row r="48713" spans="25:27" x14ac:dyDescent="0.2">
      <c r="Y48713" s="396"/>
      <c r="Z48713" s="396"/>
      <c r="AA48713" s="441"/>
    </row>
    <row r="48714" spans="25:27" x14ac:dyDescent="0.2">
      <c r="Y48714" s="396"/>
      <c r="Z48714" s="396"/>
      <c r="AA48714" s="441"/>
    </row>
    <row r="48715" spans="25:27" x14ac:dyDescent="0.2">
      <c r="Y48715" s="396"/>
      <c r="Z48715" s="396"/>
      <c r="AA48715" s="441"/>
    </row>
    <row r="48716" spans="25:27" x14ac:dyDescent="0.2">
      <c r="Y48716" s="396"/>
      <c r="Z48716" s="396"/>
      <c r="AA48716" s="441"/>
    </row>
    <row r="48717" spans="25:27" x14ac:dyDescent="0.2">
      <c r="Y48717" s="396"/>
      <c r="Z48717" s="396"/>
      <c r="AA48717" s="441"/>
    </row>
    <row r="48718" spans="25:27" x14ac:dyDescent="0.2">
      <c r="Y48718" s="396"/>
      <c r="Z48718" s="396"/>
      <c r="AA48718" s="441"/>
    </row>
    <row r="48719" spans="25:27" x14ac:dyDescent="0.2">
      <c r="Y48719" s="396"/>
      <c r="Z48719" s="396"/>
      <c r="AA48719" s="441"/>
    </row>
    <row r="48720" spans="25:27" x14ac:dyDescent="0.2">
      <c r="Y48720" s="396"/>
      <c r="Z48720" s="396"/>
      <c r="AA48720" s="441"/>
    </row>
    <row r="48721" spans="25:27" x14ac:dyDescent="0.2">
      <c r="Y48721" s="396"/>
      <c r="Z48721" s="396"/>
      <c r="AA48721" s="441"/>
    </row>
    <row r="48722" spans="25:27" x14ac:dyDescent="0.2">
      <c r="Y48722" s="396"/>
      <c r="Z48722" s="396"/>
      <c r="AA48722" s="441"/>
    </row>
    <row r="48723" spans="25:27" x14ac:dyDescent="0.2">
      <c r="Y48723" s="396"/>
      <c r="Z48723" s="396"/>
      <c r="AA48723" s="441"/>
    </row>
    <row r="48724" spans="25:27" x14ac:dyDescent="0.2">
      <c r="Y48724" s="396"/>
      <c r="Z48724" s="396"/>
      <c r="AA48724" s="441"/>
    </row>
    <row r="48725" spans="25:27" x14ac:dyDescent="0.2">
      <c r="Y48725" s="396"/>
      <c r="Z48725" s="396"/>
      <c r="AA48725" s="441"/>
    </row>
    <row r="48726" spans="25:27" x14ac:dyDescent="0.2">
      <c r="Y48726" s="396"/>
      <c r="Z48726" s="396"/>
      <c r="AA48726" s="441"/>
    </row>
    <row r="48727" spans="25:27" x14ac:dyDescent="0.2">
      <c r="Y48727" s="396"/>
      <c r="Z48727" s="396"/>
      <c r="AA48727" s="441"/>
    </row>
    <row r="48728" spans="25:27" x14ac:dyDescent="0.2">
      <c r="Y48728" s="396"/>
      <c r="Z48728" s="396"/>
      <c r="AA48728" s="441"/>
    </row>
    <row r="48729" spans="25:27" x14ac:dyDescent="0.2">
      <c r="Y48729" s="396"/>
      <c r="Z48729" s="396"/>
      <c r="AA48729" s="441"/>
    </row>
    <row r="48730" spans="25:27" x14ac:dyDescent="0.2">
      <c r="Y48730" s="396"/>
      <c r="Z48730" s="396"/>
      <c r="AA48730" s="441"/>
    </row>
    <row r="48731" spans="25:27" x14ac:dyDescent="0.2">
      <c r="Y48731" s="396"/>
      <c r="Z48731" s="396"/>
      <c r="AA48731" s="441"/>
    </row>
    <row r="48732" spans="25:27" x14ac:dyDescent="0.2">
      <c r="Y48732" s="396"/>
      <c r="Z48732" s="396"/>
      <c r="AA48732" s="441"/>
    </row>
    <row r="48733" spans="25:27" x14ac:dyDescent="0.2">
      <c r="Y48733" s="396"/>
      <c r="Z48733" s="396"/>
      <c r="AA48733" s="441"/>
    </row>
    <row r="48734" spans="25:27" x14ac:dyDescent="0.2">
      <c r="Y48734" s="396"/>
      <c r="Z48734" s="396"/>
      <c r="AA48734" s="441"/>
    </row>
    <row r="48735" spans="25:27" x14ac:dyDescent="0.2">
      <c r="Y48735" s="396"/>
      <c r="Z48735" s="396"/>
      <c r="AA48735" s="441"/>
    </row>
    <row r="48736" spans="25:27" x14ac:dyDescent="0.2">
      <c r="Y48736" s="396"/>
      <c r="Z48736" s="396"/>
      <c r="AA48736" s="441"/>
    </row>
    <row r="48737" spans="25:27" x14ac:dyDescent="0.2">
      <c r="Y48737" s="396"/>
      <c r="Z48737" s="396"/>
      <c r="AA48737" s="441"/>
    </row>
    <row r="48738" spans="25:27" x14ac:dyDescent="0.2">
      <c r="Y48738" s="396"/>
      <c r="Z48738" s="396"/>
      <c r="AA48738" s="441"/>
    </row>
    <row r="48739" spans="25:27" x14ac:dyDescent="0.2">
      <c r="Y48739" s="396"/>
      <c r="Z48739" s="396"/>
      <c r="AA48739" s="441"/>
    </row>
    <row r="48740" spans="25:27" x14ac:dyDescent="0.2">
      <c r="Y48740" s="396"/>
      <c r="Z48740" s="396"/>
      <c r="AA48740" s="441"/>
    </row>
    <row r="48741" spans="25:27" x14ac:dyDescent="0.2">
      <c r="Y48741" s="396"/>
      <c r="Z48741" s="396"/>
      <c r="AA48741" s="441"/>
    </row>
    <row r="48742" spans="25:27" x14ac:dyDescent="0.2">
      <c r="Y48742" s="396"/>
      <c r="Z48742" s="396"/>
      <c r="AA48742" s="441"/>
    </row>
    <row r="48743" spans="25:27" x14ac:dyDescent="0.2">
      <c r="Y48743" s="396"/>
      <c r="Z48743" s="396"/>
      <c r="AA48743" s="441"/>
    </row>
    <row r="48744" spans="25:27" x14ac:dyDescent="0.2">
      <c r="Y48744" s="396"/>
      <c r="Z48744" s="396"/>
      <c r="AA48744" s="441"/>
    </row>
    <row r="48745" spans="25:27" x14ac:dyDescent="0.2">
      <c r="Y48745" s="396"/>
      <c r="Z48745" s="396"/>
      <c r="AA48745" s="441"/>
    </row>
    <row r="48746" spans="25:27" x14ac:dyDescent="0.2">
      <c r="Y48746" s="396"/>
      <c r="Z48746" s="396"/>
      <c r="AA48746" s="441"/>
    </row>
    <row r="48747" spans="25:27" x14ac:dyDescent="0.2">
      <c r="Y48747" s="396"/>
      <c r="Z48747" s="396"/>
      <c r="AA48747" s="441"/>
    </row>
    <row r="48748" spans="25:27" x14ac:dyDescent="0.2">
      <c r="Y48748" s="396"/>
      <c r="Z48748" s="396"/>
      <c r="AA48748" s="441"/>
    </row>
    <row r="48749" spans="25:27" x14ac:dyDescent="0.2">
      <c r="Y48749" s="396"/>
      <c r="Z48749" s="396"/>
      <c r="AA48749" s="441"/>
    </row>
    <row r="48750" spans="25:27" x14ac:dyDescent="0.2">
      <c r="Y48750" s="396"/>
      <c r="Z48750" s="396"/>
      <c r="AA48750" s="441"/>
    </row>
    <row r="48751" spans="25:27" x14ac:dyDescent="0.2">
      <c r="Y48751" s="396"/>
      <c r="Z48751" s="396"/>
      <c r="AA48751" s="441"/>
    </row>
    <row r="48752" spans="25:27" x14ac:dyDescent="0.2">
      <c r="Y48752" s="396"/>
      <c r="Z48752" s="396"/>
      <c r="AA48752" s="441"/>
    </row>
    <row r="48753" spans="25:27" x14ac:dyDescent="0.2">
      <c r="Y48753" s="396"/>
      <c r="Z48753" s="396"/>
      <c r="AA48753" s="441"/>
    </row>
    <row r="48754" spans="25:27" x14ac:dyDescent="0.2">
      <c r="Y48754" s="396"/>
      <c r="Z48754" s="396"/>
      <c r="AA48754" s="441"/>
    </row>
    <row r="48755" spans="25:27" x14ac:dyDescent="0.2">
      <c r="Y48755" s="396"/>
      <c r="Z48755" s="396"/>
      <c r="AA48755" s="441"/>
    </row>
    <row r="48756" spans="25:27" x14ac:dyDescent="0.2">
      <c r="Y48756" s="396"/>
      <c r="Z48756" s="396"/>
      <c r="AA48756" s="441"/>
    </row>
    <row r="48757" spans="25:27" x14ac:dyDescent="0.2">
      <c r="Y48757" s="396"/>
      <c r="Z48757" s="396"/>
      <c r="AA48757" s="441"/>
    </row>
    <row r="48758" spans="25:27" x14ac:dyDescent="0.2">
      <c r="Y48758" s="396"/>
      <c r="Z48758" s="396"/>
      <c r="AA48758" s="441"/>
    </row>
    <row r="48759" spans="25:27" x14ac:dyDescent="0.2">
      <c r="Y48759" s="396"/>
      <c r="Z48759" s="396"/>
      <c r="AA48759" s="441"/>
    </row>
    <row r="48760" spans="25:27" x14ac:dyDescent="0.2">
      <c r="Y48760" s="396"/>
      <c r="Z48760" s="396"/>
      <c r="AA48760" s="441"/>
    </row>
    <row r="48761" spans="25:27" x14ac:dyDescent="0.2">
      <c r="Y48761" s="396"/>
      <c r="Z48761" s="396"/>
      <c r="AA48761" s="441"/>
    </row>
    <row r="48762" spans="25:27" x14ac:dyDescent="0.2">
      <c r="Y48762" s="396"/>
      <c r="Z48762" s="396"/>
      <c r="AA48762" s="441"/>
    </row>
    <row r="48763" spans="25:27" x14ac:dyDescent="0.2">
      <c r="Y48763" s="396"/>
      <c r="Z48763" s="396"/>
      <c r="AA48763" s="441"/>
    </row>
    <row r="48764" spans="25:27" x14ac:dyDescent="0.2">
      <c r="Y48764" s="396"/>
      <c r="Z48764" s="396"/>
      <c r="AA48764" s="441"/>
    </row>
    <row r="48765" spans="25:27" x14ac:dyDescent="0.2">
      <c r="Y48765" s="396"/>
      <c r="Z48765" s="396"/>
      <c r="AA48765" s="441"/>
    </row>
    <row r="48766" spans="25:27" x14ac:dyDescent="0.2">
      <c r="Y48766" s="396"/>
      <c r="Z48766" s="396"/>
      <c r="AA48766" s="441"/>
    </row>
    <row r="48767" spans="25:27" x14ac:dyDescent="0.2">
      <c r="Y48767" s="396"/>
      <c r="Z48767" s="396"/>
      <c r="AA48767" s="441"/>
    </row>
    <row r="48768" spans="25:27" x14ac:dyDescent="0.2">
      <c r="Y48768" s="396"/>
      <c r="Z48768" s="396"/>
      <c r="AA48768" s="441"/>
    </row>
    <row r="48769" spans="25:27" x14ac:dyDescent="0.2">
      <c r="Y48769" s="396"/>
      <c r="Z48769" s="396"/>
      <c r="AA48769" s="441"/>
    </row>
    <row r="48770" spans="25:27" x14ac:dyDescent="0.2">
      <c r="Y48770" s="396"/>
      <c r="Z48770" s="396"/>
      <c r="AA48770" s="441"/>
    </row>
    <row r="48771" spans="25:27" x14ac:dyDescent="0.2">
      <c r="Y48771" s="396"/>
      <c r="Z48771" s="396"/>
      <c r="AA48771" s="441"/>
    </row>
    <row r="48772" spans="25:27" x14ac:dyDescent="0.2">
      <c r="Y48772" s="396"/>
      <c r="Z48772" s="396"/>
      <c r="AA48772" s="441"/>
    </row>
    <row r="48773" spans="25:27" x14ac:dyDescent="0.2">
      <c r="Y48773" s="396"/>
      <c r="Z48773" s="396"/>
      <c r="AA48773" s="441"/>
    </row>
    <row r="48774" spans="25:27" x14ac:dyDescent="0.2">
      <c r="Y48774" s="396"/>
      <c r="Z48774" s="396"/>
      <c r="AA48774" s="441"/>
    </row>
    <row r="48775" spans="25:27" x14ac:dyDescent="0.2">
      <c r="Y48775" s="396"/>
      <c r="Z48775" s="396"/>
      <c r="AA48775" s="441"/>
    </row>
    <row r="48776" spans="25:27" x14ac:dyDescent="0.2">
      <c r="Y48776" s="396"/>
      <c r="Z48776" s="396"/>
      <c r="AA48776" s="441"/>
    </row>
    <row r="48777" spans="25:27" x14ac:dyDescent="0.2">
      <c r="Y48777" s="396"/>
      <c r="Z48777" s="396"/>
      <c r="AA48777" s="441"/>
    </row>
    <row r="48778" spans="25:27" x14ac:dyDescent="0.2">
      <c r="Y48778" s="396"/>
      <c r="Z48778" s="396"/>
      <c r="AA48778" s="441"/>
    </row>
    <row r="48779" spans="25:27" x14ac:dyDescent="0.2">
      <c r="Y48779" s="396"/>
      <c r="Z48779" s="396"/>
      <c r="AA48779" s="441"/>
    </row>
    <row r="48780" spans="25:27" x14ac:dyDescent="0.2">
      <c r="Y48780" s="396"/>
      <c r="Z48780" s="396"/>
      <c r="AA48780" s="441"/>
    </row>
    <row r="48781" spans="25:27" x14ac:dyDescent="0.2">
      <c r="Y48781" s="396"/>
      <c r="Z48781" s="396"/>
      <c r="AA48781" s="441"/>
    </row>
    <row r="48782" spans="25:27" x14ac:dyDescent="0.2">
      <c r="Y48782" s="396"/>
      <c r="Z48782" s="396"/>
      <c r="AA48782" s="441"/>
    </row>
    <row r="48783" spans="25:27" x14ac:dyDescent="0.2">
      <c r="Y48783" s="396"/>
      <c r="Z48783" s="396"/>
      <c r="AA48783" s="441"/>
    </row>
    <row r="48784" spans="25:27" x14ac:dyDescent="0.2">
      <c r="Y48784" s="396"/>
      <c r="Z48784" s="396"/>
      <c r="AA48784" s="441"/>
    </row>
    <row r="48785" spans="25:27" x14ac:dyDescent="0.2">
      <c r="Y48785" s="396"/>
      <c r="Z48785" s="396"/>
      <c r="AA48785" s="441"/>
    </row>
    <row r="48786" spans="25:27" x14ac:dyDescent="0.2">
      <c r="Y48786" s="396"/>
      <c r="Z48786" s="396"/>
      <c r="AA48786" s="441"/>
    </row>
    <row r="48787" spans="25:27" x14ac:dyDescent="0.2">
      <c r="Y48787" s="396"/>
      <c r="Z48787" s="396"/>
      <c r="AA48787" s="441"/>
    </row>
    <row r="48788" spans="25:27" x14ac:dyDescent="0.2">
      <c r="Y48788" s="396"/>
      <c r="Z48788" s="396"/>
      <c r="AA48788" s="441"/>
    </row>
    <row r="48789" spans="25:27" x14ac:dyDescent="0.2">
      <c r="Y48789" s="396"/>
      <c r="Z48789" s="396"/>
      <c r="AA48789" s="441"/>
    </row>
    <row r="48790" spans="25:27" x14ac:dyDescent="0.2">
      <c r="Y48790" s="396"/>
      <c r="Z48790" s="396"/>
      <c r="AA48790" s="441"/>
    </row>
    <row r="48791" spans="25:27" x14ac:dyDescent="0.2">
      <c r="Y48791" s="396"/>
      <c r="Z48791" s="396"/>
      <c r="AA48791" s="441"/>
    </row>
    <row r="48792" spans="25:27" x14ac:dyDescent="0.2">
      <c r="Y48792" s="396"/>
      <c r="Z48792" s="396"/>
      <c r="AA48792" s="441"/>
    </row>
    <row r="48793" spans="25:27" x14ac:dyDescent="0.2">
      <c r="Y48793" s="396"/>
      <c r="Z48793" s="396"/>
      <c r="AA48793" s="441"/>
    </row>
    <row r="48794" spans="25:27" x14ac:dyDescent="0.2">
      <c r="Y48794" s="396"/>
      <c r="Z48794" s="396"/>
      <c r="AA48794" s="441"/>
    </row>
    <row r="48795" spans="25:27" x14ac:dyDescent="0.2">
      <c r="Y48795" s="396"/>
      <c r="Z48795" s="396"/>
      <c r="AA48795" s="441"/>
    </row>
    <row r="48796" spans="25:27" x14ac:dyDescent="0.2">
      <c r="Y48796" s="396"/>
      <c r="Z48796" s="396"/>
      <c r="AA48796" s="441"/>
    </row>
    <row r="48797" spans="25:27" x14ac:dyDescent="0.2">
      <c r="Y48797" s="396"/>
      <c r="Z48797" s="396"/>
      <c r="AA48797" s="441"/>
    </row>
    <row r="48798" spans="25:27" x14ac:dyDescent="0.2">
      <c r="Y48798" s="396"/>
      <c r="Z48798" s="396"/>
      <c r="AA48798" s="441"/>
    </row>
    <row r="48799" spans="25:27" x14ac:dyDescent="0.2">
      <c r="Y48799" s="396"/>
      <c r="Z48799" s="396"/>
      <c r="AA48799" s="441"/>
    </row>
    <row r="48800" spans="25:27" x14ac:dyDescent="0.2">
      <c r="Y48800" s="396"/>
      <c r="Z48800" s="396"/>
      <c r="AA48800" s="441"/>
    </row>
    <row r="48801" spans="25:27" x14ac:dyDescent="0.2">
      <c r="Y48801" s="396"/>
      <c r="Z48801" s="396"/>
      <c r="AA48801" s="441"/>
    </row>
    <row r="48802" spans="25:27" x14ac:dyDescent="0.2">
      <c r="Y48802" s="396"/>
      <c r="Z48802" s="396"/>
      <c r="AA48802" s="441"/>
    </row>
    <row r="48803" spans="25:27" x14ac:dyDescent="0.2">
      <c r="Y48803" s="396"/>
      <c r="Z48803" s="396"/>
      <c r="AA48803" s="441"/>
    </row>
    <row r="48804" spans="25:27" x14ac:dyDescent="0.2">
      <c r="Y48804" s="396"/>
      <c r="Z48804" s="396"/>
      <c r="AA48804" s="441"/>
    </row>
    <row r="48805" spans="25:27" x14ac:dyDescent="0.2">
      <c r="Y48805" s="396"/>
      <c r="Z48805" s="396"/>
      <c r="AA48805" s="441"/>
    </row>
    <row r="48806" spans="25:27" x14ac:dyDescent="0.2">
      <c r="Y48806" s="396"/>
      <c r="Z48806" s="396"/>
      <c r="AA48806" s="441"/>
    </row>
    <row r="48807" spans="25:27" x14ac:dyDescent="0.2">
      <c r="Y48807" s="396"/>
      <c r="Z48807" s="396"/>
      <c r="AA48807" s="441"/>
    </row>
    <row r="48808" spans="25:27" x14ac:dyDescent="0.2">
      <c r="Y48808" s="396"/>
      <c r="Z48808" s="396"/>
      <c r="AA48808" s="441"/>
    </row>
    <row r="48809" spans="25:27" x14ac:dyDescent="0.2">
      <c r="Y48809" s="396"/>
      <c r="Z48809" s="396"/>
      <c r="AA48809" s="441"/>
    </row>
    <row r="48810" spans="25:27" x14ac:dyDescent="0.2">
      <c r="Y48810" s="396"/>
      <c r="Z48810" s="396"/>
      <c r="AA48810" s="441"/>
    </row>
    <row r="48811" spans="25:27" x14ac:dyDescent="0.2">
      <c r="Y48811" s="396"/>
      <c r="Z48811" s="396"/>
      <c r="AA48811" s="441"/>
    </row>
    <row r="48812" spans="25:27" x14ac:dyDescent="0.2">
      <c r="Y48812" s="396"/>
      <c r="Z48812" s="396"/>
      <c r="AA48812" s="441"/>
    </row>
    <row r="48813" spans="25:27" x14ac:dyDescent="0.2">
      <c r="Y48813" s="396"/>
      <c r="Z48813" s="396"/>
      <c r="AA48813" s="441"/>
    </row>
    <row r="48814" spans="25:27" x14ac:dyDescent="0.2">
      <c r="Y48814" s="396"/>
      <c r="Z48814" s="396"/>
      <c r="AA48814" s="441"/>
    </row>
    <row r="48815" spans="25:27" x14ac:dyDescent="0.2">
      <c r="Y48815" s="396"/>
      <c r="Z48815" s="396"/>
      <c r="AA48815" s="441"/>
    </row>
    <row r="48816" spans="25:27" x14ac:dyDescent="0.2">
      <c r="Y48816" s="396"/>
      <c r="Z48816" s="396"/>
      <c r="AA48816" s="441"/>
    </row>
    <row r="48817" spans="25:27" x14ac:dyDescent="0.2">
      <c r="Y48817" s="396"/>
      <c r="Z48817" s="396"/>
      <c r="AA48817" s="441"/>
    </row>
    <row r="48818" spans="25:27" x14ac:dyDescent="0.2">
      <c r="Y48818" s="396"/>
      <c r="Z48818" s="396"/>
      <c r="AA48818" s="441"/>
    </row>
    <row r="48819" spans="25:27" x14ac:dyDescent="0.2">
      <c r="Y48819" s="396"/>
      <c r="Z48819" s="396"/>
      <c r="AA48819" s="441"/>
    </row>
    <row r="48820" spans="25:27" x14ac:dyDescent="0.2">
      <c r="Y48820" s="396"/>
      <c r="Z48820" s="396"/>
      <c r="AA48820" s="441"/>
    </row>
    <row r="48821" spans="25:27" x14ac:dyDescent="0.2">
      <c r="Y48821" s="396"/>
      <c r="Z48821" s="396"/>
      <c r="AA48821" s="441"/>
    </row>
    <row r="48822" spans="25:27" x14ac:dyDescent="0.2">
      <c r="Y48822" s="396"/>
      <c r="Z48822" s="396"/>
      <c r="AA48822" s="441"/>
    </row>
    <row r="48823" spans="25:27" x14ac:dyDescent="0.2">
      <c r="Y48823" s="396"/>
      <c r="Z48823" s="396"/>
      <c r="AA48823" s="441"/>
    </row>
    <row r="48824" spans="25:27" x14ac:dyDescent="0.2">
      <c r="Y48824" s="396"/>
      <c r="Z48824" s="396"/>
      <c r="AA48824" s="441"/>
    </row>
    <row r="48825" spans="25:27" x14ac:dyDescent="0.2">
      <c r="Y48825" s="396"/>
      <c r="Z48825" s="396"/>
      <c r="AA48825" s="441"/>
    </row>
    <row r="48826" spans="25:27" x14ac:dyDescent="0.2">
      <c r="Y48826" s="396"/>
      <c r="Z48826" s="396"/>
      <c r="AA48826" s="441"/>
    </row>
    <row r="48827" spans="25:27" x14ac:dyDescent="0.2">
      <c r="Y48827" s="396"/>
      <c r="Z48827" s="396"/>
      <c r="AA48827" s="441"/>
    </row>
    <row r="48828" spans="25:27" x14ac:dyDescent="0.2">
      <c r="Y48828" s="396"/>
      <c r="Z48828" s="396"/>
      <c r="AA48828" s="441"/>
    </row>
    <row r="48829" spans="25:27" x14ac:dyDescent="0.2">
      <c r="Y48829" s="396"/>
      <c r="Z48829" s="396"/>
      <c r="AA48829" s="441"/>
    </row>
    <row r="48830" spans="25:27" x14ac:dyDescent="0.2">
      <c r="Y48830" s="396"/>
      <c r="Z48830" s="396"/>
      <c r="AA48830" s="441"/>
    </row>
    <row r="48831" spans="25:27" x14ac:dyDescent="0.2">
      <c r="Y48831" s="396"/>
      <c r="Z48831" s="396"/>
      <c r="AA48831" s="441"/>
    </row>
    <row r="48832" spans="25:27" x14ac:dyDescent="0.2">
      <c r="Y48832" s="396"/>
      <c r="Z48832" s="396"/>
      <c r="AA48832" s="441"/>
    </row>
    <row r="48833" spans="25:27" x14ac:dyDescent="0.2">
      <c r="Y48833" s="396"/>
      <c r="Z48833" s="396"/>
      <c r="AA48833" s="441"/>
    </row>
    <row r="48834" spans="25:27" x14ac:dyDescent="0.2">
      <c r="Y48834" s="396"/>
      <c r="Z48834" s="396"/>
      <c r="AA48834" s="441"/>
    </row>
    <row r="48835" spans="25:27" x14ac:dyDescent="0.2">
      <c r="Y48835" s="396"/>
      <c r="Z48835" s="396"/>
      <c r="AA48835" s="441"/>
    </row>
    <row r="48836" spans="25:27" x14ac:dyDescent="0.2">
      <c r="Y48836" s="396"/>
      <c r="Z48836" s="396"/>
      <c r="AA48836" s="441"/>
    </row>
    <row r="48837" spans="25:27" x14ac:dyDescent="0.2">
      <c r="Y48837" s="396"/>
      <c r="Z48837" s="396"/>
      <c r="AA48837" s="441"/>
    </row>
    <row r="48838" spans="25:27" x14ac:dyDescent="0.2">
      <c r="Y48838" s="396"/>
      <c r="Z48838" s="396"/>
      <c r="AA48838" s="441"/>
    </row>
    <row r="48839" spans="25:27" x14ac:dyDescent="0.2">
      <c r="Y48839" s="396"/>
      <c r="Z48839" s="396"/>
      <c r="AA48839" s="441"/>
    </row>
    <row r="48840" spans="25:27" x14ac:dyDescent="0.2">
      <c r="Y48840" s="396"/>
      <c r="Z48840" s="396"/>
      <c r="AA48840" s="441"/>
    </row>
    <row r="48841" spans="25:27" x14ac:dyDescent="0.2">
      <c r="Y48841" s="396"/>
      <c r="Z48841" s="396"/>
      <c r="AA48841" s="441"/>
    </row>
    <row r="48842" spans="25:27" x14ac:dyDescent="0.2">
      <c r="Y48842" s="396"/>
      <c r="Z48842" s="396"/>
      <c r="AA48842" s="441"/>
    </row>
    <row r="48843" spans="25:27" x14ac:dyDescent="0.2">
      <c r="Y48843" s="396"/>
      <c r="Z48843" s="396"/>
      <c r="AA48843" s="441"/>
    </row>
    <row r="48844" spans="25:27" x14ac:dyDescent="0.2">
      <c r="Y48844" s="396"/>
      <c r="Z48844" s="396"/>
      <c r="AA48844" s="441"/>
    </row>
    <row r="48845" spans="25:27" x14ac:dyDescent="0.2">
      <c r="Y48845" s="396"/>
      <c r="Z48845" s="396"/>
      <c r="AA48845" s="441"/>
    </row>
    <row r="48846" spans="25:27" x14ac:dyDescent="0.2">
      <c r="Y48846" s="396"/>
      <c r="Z48846" s="396"/>
      <c r="AA48846" s="441"/>
    </row>
    <row r="48847" spans="25:27" x14ac:dyDescent="0.2">
      <c r="Y48847" s="396"/>
      <c r="Z48847" s="396"/>
      <c r="AA48847" s="441"/>
    </row>
    <row r="48848" spans="25:27" x14ac:dyDescent="0.2">
      <c r="Y48848" s="396"/>
      <c r="Z48848" s="396"/>
      <c r="AA48848" s="441"/>
    </row>
    <row r="48849" spans="25:27" x14ac:dyDescent="0.2">
      <c r="Y48849" s="396"/>
      <c r="Z48849" s="396"/>
      <c r="AA48849" s="441"/>
    </row>
    <row r="48850" spans="25:27" x14ac:dyDescent="0.2">
      <c r="Y48850" s="396"/>
      <c r="Z48850" s="396"/>
      <c r="AA48850" s="441"/>
    </row>
    <row r="48851" spans="25:27" x14ac:dyDescent="0.2">
      <c r="Y48851" s="396"/>
      <c r="Z48851" s="396"/>
      <c r="AA48851" s="441"/>
    </row>
    <row r="48852" spans="25:27" x14ac:dyDescent="0.2">
      <c r="Y48852" s="396"/>
      <c r="Z48852" s="396"/>
      <c r="AA48852" s="441"/>
    </row>
    <row r="48853" spans="25:27" x14ac:dyDescent="0.2">
      <c r="Y48853" s="396"/>
      <c r="Z48853" s="396"/>
      <c r="AA48853" s="441"/>
    </row>
    <row r="48854" spans="25:27" x14ac:dyDescent="0.2">
      <c r="Y48854" s="396"/>
      <c r="Z48854" s="396"/>
      <c r="AA48854" s="441"/>
    </row>
    <row r="48855" spans="25:27" x14ac:dyDescent="0.2">
      <c r="Y48855" s="396"/>
      <c r="Z48855" s="396"/>
      <c r="AA48855" s="441"/>
    </row>
    <row r="48856" spans="25:27" x14ac:dyDescent="0.2">
      <c r="Y48856" s="396"/>
      <c r="Z48856" s="396"/>
      <c r="AA48856" s="441"/>
    </row>
    <row r="48857" spans="25:27" x14ac:dyDescent="0.2">
      <c r="Y48857" s="396"/>
      <c r="Z48857" s="396"/>
      <c r="AA48857" s="441"/>
    </row>
    <row r="48858" spans="25:27" x14ac:dyDescent="0.2">
      <c r="Y48858" s="396"/>
      <c r="Z48858" s="396"/>
      <c r="AA48858" s="441"/>
    </row>
    <row r="48859" spans="25:27" x14ac:dyDescent="0.2">
      <c r="Y48859" s="396"/>
      <c r="Z48859" s="396"/>
      <c r="AA48859" s="441"/>
    </row>
    <row r="48860" spans="25:27" x14ac:dyDescent="0.2">
      <c r="Y48860" s="396"/>
      <c r="Z48860" s="396"/>
      <c r="AA48860" s="441"/>
    </row>
    <row r="48861" spans="25:27" x14ac:dyDescent="0.2">
      <c r="Y48861" s="396"/>
      <c r="Z48861" s="396"/>
      <c r="AA48861" s="441"/>
    </row>
    <row r="48862" spans="25:27" x14ac:dyDescent="0.2">
      <c r="Y48862" s="396"/>
      <c r="Z48862" s="396"/>
      <c r="AA48862" s="441"/>
    </row>
    <row r="48863" spans="25:27" x14ac:dyDescent="0.2">
      <c r="Y48863" s="396"/>
      <c r="Z48863" s="396"/>
      <c r="AA48863" s="441"/>
    </row>
    <row r="48864" spans="25:27" x14ac:dyDescent="0.2">
      <c r="Y48864" s="396"/>
      <c r="Z48864" s="396"/>
      <c r="AA48864" s="441"/>
    </row>
    <row r="48865" spans="25:27" x14ac:dyDescent="0.2">
      <c r="Y48865" s="396"/>
      <c r="Z48865" s="396"/>
      <c r="AA48865" s="441"/>
    </row>
    <row r="48866" spans="25:27" x14ac:dyDescent="0.2">
      <c r="Y48866" s="396"/>
      <c r="Z48866" s="396"/>
      <c r="AA48866" s="441"/>
    </row>
    <row r="48867" spans="25:27" x14ac:dyDescent="0.2">
      <c r="Y48867" s="396"/>
      <c r="Z48867" s="396"/>
      <c r="AA48867" s="441"/>
    </row>
    <row r="48868" spans="25:27" x14ac:dyDescent="0.2">
      <c r="Y48868" s="396"/>
      <c r="Z48868" s="396"/>
      <c r="AA48868" s="441"/>
    </row>
    <row r="48869" spans="25:27" x14ac:dyDescent="0.2">
      <c r="Y48869" s="396"/>
      <c r="Z48869" s="396"/>
      <c r="AA48869" s="441"/>
    </row>
    <row r="48870" spans="25:27" x14ac:dyDescent="0.2">
      <c r="Y48870" s="396"/>
      <c r="Z48870" s="396"/>
      <c r="AA48870" s="441"/>
    </row>
    <row r="48871" spans="25:27" x14ac:dyDescent="0.2">
      <c r="Y48871" s="396"/>
      <c r="Z48871" s="396"/>
      <c r="AA48871" s="441"/>
    </row>
    <row r="48872" spans="25:27" x14ac:dyDescent="0.2">
      <c r="Y48872" s="396"/>
      <c r="Z48872" s="396"/>
      <c r="AA48872" s="441"/>
    </row>
    <row r="48873" spans="25:27" x14ac:dyDescent="0.2">
      <c r="Y48873" s="396"/>
      <c r="Z48873" s="396"/>
      <c r="AA48873" s="441"/>
    </row>
    <row r="48874" spans="25:27" x14ac:dyDescent="0.2">
      <c r="Y48874" s="396"/>
      <c r="Z48874" s="396"/>
      <c r="AA48874" s="441"/>
    </row>
    <row r="48875" spans="25:27" x14ac:dyDescent="0.2">
      <c r="Y48875" s="396"/>
      <c r="Z48875" s="396"/>
      <c r="AA48875" s="441"/>
    </row>
    <row r="48876" spans="25:27" x14ac:dyDescent="0.2">
      <c r="Y48876" s="396"/>
      <c r="Z48876" s="396"/>
      <c r="AA48876" s="441"/>
    </row>
    <row r="48877" spans="25:27" x14ac:dyDescent="0.2">
      <c r="Y48877" s="396"/>
      <c r="Z48877" s="396"/>
      <c r="AA48877" s="441"/>
    </row>
    <row r="48878" spans="25:27" x14ac:dyDescent="0.2">
      <c r="Y48878" s="396"/>
      <c r="Z48878" s="396"/>
      <c r="AA48878" s="441"/>
    </row>
    <row r="48879" spans="25:27" x14ac:dyDescent="0.2">
      <c r="Y48879" s="396"/>
      <c r="Z48879" s="396"/>
      <c r="AA48879" s="441"/>
    </row>
    <row r="48880" spans="25:27" x14ac:dyDescent="0.2">
      <c r="Y48880" s="396"/>
      <c r="Z48880" s="396"/>
      <c r="AA48880" s="441"/>
    </row>
    <row r="48881" spans="25:27" x14ac:dyDescent="0.2">
      <c r="Y48881" s="396"/>
      <c r="Z48881" s="396"/>
      <c r="AA48881" s="441"/>
    </row>
    <row r="48882" spans="25:27" x14ac:dyDescent="0.2">
      <c r="Y48882" s="396"/>
      <c r="Z48882" s="396"/>
      <c r="AA48882" s="441"/>
    </row>
    <row r="48883" spans="25:27" x14ac:dyDescent="0.2">
      <c r="Y48883" s="396"/>
      <c r="Z48883" s="396"/>
      <c r="AA48883" s="441"/>
    </row>
    <row r="48884" spans="25:27" x14ac:dyDescent="0.2">
      <c r="Y48884" s="396"/>
      <c r="Z48884" s="396"/>
      <c r="AA48884" s="441"/>
    </row>
    <row r="48885" spans="25:27" x14ac:dyDescent="0.2">
      <c r="Y48885" s="396"/>
      <c r="Z48885" s="396"/>
      <c r="AA48885" s="441"/>
    </row>
    <row r="48886" spans="25:27" x14ac:dyDescent="0.2">
      <c r="Y48886" s="396"/>
      <c r="Z48886" s="396"/>
      <c r="AA48886" s="441"/>
    </row>
    <row r="48887" spans="25:27" x14ac:dyDescent="0.2">
      <c r="Y48887" s="396"/>
      <c r="Z48887" s="396"/>
      <c r="AA48887" s="441"/>
    </row>
    <row r="48888" spans="25:27" x14ac:dyDescent="0.2">
      <c r="Y48888" s="396"/>
      <c r="Z48888" s="396"/>
      <c r="AA48888" s="441"/>
    </row>
    <row r="48889" spans="25:27" x14ac:dyDescent="0.2">
      <c r="Y48889" s="396"/>
      <c r="Z48889" s="396"/>
      <c r="AA48889" s="441"/>
    </row>
    <row r="48890" spans="25:27" x14ac:dyDescent="0.2">
      <c r="Y48890" s="396"/>
      <c r="Z48890" s="396"/>
      <c r="AA48890" s="441"/>
    </row>
    <row r="48891" spans="25:27" x14ac:dyDescent="0.2">
      <c r="Y48891" s="396"/>
      <c r="Z48891" s="396"/>
      <c r="AA48891" s="441"/>
    </row>
    <row r="48892" spans="25:27" x14ac:dyDescent="0.2">
      <c r="Y48892" s="396"/>
      <c r="Z48892" s="396"/>
      <c r="AA48892" s="441"/>
    </row>
    <row r="48893" spans="25:27" x14ac:dyDescent="0.2">
      <c r="Y48893" s="396"/>
      <c r="Z48893" s="396"/>
      <c r="AA48893" s="441"/>
    </row>
    <row r="48894" spans="25:27" x14ac:dyDescent="0.2">
      <c r="Y48894" s="396"/>
      <c r="Z48894" s="396"/>
      <c r="AA48894" s="441"/>
    </row>
    <row r="48895" spans="25:27" x14ac:dyDescent="0.2">
      <c r="Y48895" s="396"/>
      <c r="Z48895" s="396"/>
      <c r="AA48895" s="441"/>
    </row>
    <row r="48896" spans="25:27" x14ac:dyDescent="0.2">
      <c r="Y48896" s="396"/>
      <c r="Z48896" s="396"/>
      <c r="AA48896" s="441"/>
    </row>
    <row r="48897" spans="25:27" x14ac:dyDescent="0.2">
      <c r="Y48897" s="396"/>
      <c r="Z48897" s="396"/>
      <c r="AA48897" s="441"/>
    </row>
    <row r="48898" spans="25:27" x14ac:dyDescent="0.2">
      <c r="Y48898" s="396"/>
      <c r="Z48898" s="396"/>
      <c r="AA48898" s="441"/>
    </row>
    <row r="48899" spans="25:27" x14ac:dyDescent="0.2">
      <c r="Y48899" s="396"/>
      <c r="Z48899" s="396"/>
      <c r="AA48899" s="441"/>
    </row>
    <row r="48900" spans="25:27" x14ac:dyDescent="0.2">
      <c r="Y48900" s="396"/>
      <c r="Z48900" s="396"/>
      <c r="AA48900" s="441"/>
    </row>
    <row r="48901" spans="25:27" x14ac:dyDescent="0.2">
      <c r="Y48901" s="396"/>
      <c r="Z48901" s="396"/>
      <c r="AA48901" s="441"/>
    </row>
    <row r="48902" spans="25:27" x14ac:dyDescent="0.2">
      <c r="Y48902" s="396"/>
      <c r="Z48902" s="396"/>
      <c r="AA48902" s="441"/>
    </row>
    <row r="48903" spans="25:27" x14ac:dyDescent="0.2">
      <c r="Y48903" s="396"/>
      <c r="Z48903" s="396"/>
      <c r="AA48903" s="441"/>
    </row>
    <row r="48904" spans="25:27" x14ac:dyDescent="0.2">
      <c r="Y48904" s="396"/>
      <c r="Z48904" s="396"/>
      <c r="AA48904" s="441"/>
    </row>
    <row r="48905" spans="25:27" x14ac:dyDescent="0.2">
      <c r="Y48905" s="396"/>
      <c r="Z48905" s="396"/>
      <c r="AA48905" s="441"/>
    </row>
    <row r="48906" spans="25:27" x14ac:dyDescent="0.2">
      <c r="Y48906" s="396"/>
      <c r="Z48906" s="396"/>
      <c r="AA48906" s="441"/>
    </row>
    <row r="48907" spans="25:27" x14ac:dyDescent="0.2">
      <c r="Y48907" s="396"/>
      <c r="Z48907" s="396"/>
      <c r="AA48907" s="441"/>
    </row>
    <row r="48908" spans="25:27" x14ac:dyDescent="0.2">
      <c r="Y48908" s="396"/>
      <c r="Z48908" s="396"/>
      <c r="AA48908" s="441"/>
    </row>
    <row r="48909" spans="25:27" x14ac:dyDescent="0.2">
      <c r="Y48909" s="396"/>
      <c r="Z48909" s="396"/>
      <c r="AA48909" s="441"/>
    </row>
    <row r="48910" spans="25:27" x14ac:dyDescent="0.2">
      <c r="Y48910" s="396"/>
      <c r="Z48910" s="396"/>
      <c r="AA48910" s="441"/>
    </row>
    <row r="48911" spans="25:27" x14ac:dyDescent="0.2">
      <c r="Y48911" s="396"/>
      <c r="Z48911" s="396"/>
      <c r="AA48911" s="441"/>
    </row>
    <row r="48912" spans="25:27" x14ac:dyDescent="0.2">
      <c r="Y48912" s="396"/>
      <c r="Z48912" s="396"/>
      <c r="AA48912" s="441"/>
    </row>
    <row r="48913" spans="25:27" x14ac:dyDescent="0.2">
      <c r="Y48913" s="396"/>
      <c r="Z48913" s="396"/>
      <c r="AA48913" s="441"/>
    </row>
    <row r="48914" spans="25:27" x14ac:dyDescent="0.2">
      <c r="Y48914" s="396"/>
      <c r="Z48914" s="396"/>
      <c r="AA48914" s="441"/>
    </row>
    <row r="48915" spans="25:27" x14ac:dyDescent="0.2">
      <c r="Y48915" s="396"/>
      <c r="Z48915" s="396"/>
      <c r="AA48915" s="441"/>
    </row>
    <row r="48916" spans="25:27" x14ac:dyDescent="0.2">
      <c r="Y48916" s="396"/>
      <c r="Z48916" s="396"/>
      <c r="AA48916" s="441"/>
    </row>
    <row r="48917" spans="25:27" x14ac:dyDescent="0.2">
      <c r="Y48917" s="396"/>
      <c r="Z48917" s="396"/>
      <c r="AA48917" s="441"/>
    </row>
    <row r="48918" spans="25:27" x14ac:dyDescent="0.2">
      <c r="Y48918" s="396"/>
      <c r="Z48918" s="396"/>
      <c r="AA48918" s="441"/>
    </row>
    <row r="48919" spans="25:27" x14ac:dyDescent="0.2">
      <c r="Y48919" s="396"/>
      <c r="Z48919" s="396"/>
      <c r="AA48919" s="441"/>
    </row>
    <row r="48920" spans="25:27" x14ac:dyDescent="0.2">
      <c r="Y48920" s="396"/>
      <c r="Z48920" s="396"/>
      <c r="AA48920" s="441"/>
    </row>
    <row r="48921" spans="25:27" x14ac:dyDescent="0.2">
      <c r="Y48921" s="396"/>
      <c r="Z48921" s="396"/>
      <c r="AA48921" s="441"/>
    </row>
    <row r="48922" spans="25:27" x14ac:dyDescent="0.2">
      <c r="Y48922" s="396"/>
      <c r="Z48922" s="396"/>
      <c r="AA48922" s="441"/>
    </row>
    <row r="48923" spans="25:27" x14ac:dyDescent="0.2">
      <c r="Y48923" s="396"/>
      <c r="Z48923" s="396"/>
      <c r="AA48923" s="441"/>
    </row>
    <row r="48924" spans="25:27" x14ac:dyDescent="0.2">
      <c r="Y48924" s="396"/>
      <c r="Z48924" s="396"/>
      <c r="AA48924" s="441"/>
    </row>
    <row r="48925" spans="25:27" x14ac:dyDescent="0.2">
      <c r="Y48925" s="396"/>
      <c r="Z48925" s="396"/>
      <c r="AA48925" s="441"/>
    </row>
    <row r="48926" spans="25:27" x14ac:dyDescent="0.2">
      <c r="Y48926" s="396"/>
      <c r="Z48926" s="396"/>
      <c r="AA48926" s="441"/>
    </row>
    <row r="48927" spans="25:27" x14ac:dyDescent="0.2">
      <c r="Y48927" s="396"/>
      <c r="Z48927" s="396"/>
      <c r="AA48927" s="441"/>
    </row>
    <row r="48928" spans="25:27" x14ac:dyDescent="0.2">
      <c r="Y48928" s="396"/>
      <c r="Z48928" s="396"/>
      <c r="AA48928" s="441"/>
    </row>
    <row r="48929" spans="25:27" x14ac:dyDescent="0.2">
      <c r="Y48929" s="396"/>
      <c r="Z48929" s="396"/>
      <c r="AA48929" s="441"/>
    </row>
    <row r="48930" spans="25:27" x14ac:dyDescent="0.2">
      <c r="Y48930" s="396"/>
      <c r="Z48930" s="396"/>
      <c r="AA48930" s="441"/>
    </row>
    <row r="48931" spans="25:27" x14ac:dyDescent="0.2">
      <c r="Y48931" s="396"/>
      <c r="Z48931" s="396"/>
      <c r="AA48931" s="441"/>
    </row>
    <row r="48932" spans="25:27" x14ac:dyDescent="0.2">
      <c r="Y48932" s="396"/>
      <c r="Z48932" s="396"/>
      <c r="AA48932" s="441"/>
    </row>
    <row r="48933" spans="25:27" x14ac:dyDescent="0.2">
      <c r="Y48933" s="396"/>
      <c r="Z48933" s="396"/>
      <c r="AA48933" s="441"/>
    </row>
    <row r="48934" spans="25:27" x14ac:dyDescent="0.2">
      <c r="Y48934" s="396"/>
      <c r="Z48934" s="396"/>
      <c r="AA48934" s="441"/>
    </row>
    <row r="48935" spans="25:27" x14ac:dyDescent="0.2">
      <c r="Y48935" s="396"/>
      <c r="Z48935" s="396"/>
      <c r="AA48935" s="441"/>
    </row>
    <row r="48936" spans="25:27" x14ac:dyDescent="0.2">
      <c r="Y48936" s="396"/>
      <c r="Z48936" s="396"/>
      <c r="AA48936" s="441"/>
    </row>
    <row r="48937" spans="25:27" x14ac:dyDescent="0.2">
      <c r="Y48937" s="396"/>
      <c r="Z48937" s="396"/>
      <c r="AA48937" s="441"/>
    </row>
    <row r="48938" spans="25:27" x14ac:dyDescent="0.2">
      <c r="Y48938" s="396"/>
      <c r="Z48938" s="396"/>
      <c r="AA48938" s="441"/>
    </row>
    <row r="48939" spans="25:27" x14ac:dyDescent="0.2">
      <c r="Y48939" s="396"/>
      <c r="Z48939" s="396"/>
      <c r="AA48939" s="441"/>
    </row>
    <row r="48940" spans="25:27" x14ac:dyDescent="0.2">
      <c r="Y48940" s="396"/>
      <c r="Z48940" s="396"/>
      <c r="AA48940" s="441"/>
    </row>
    <row r="48941" spans="25:27" x14ac:dyDescent="0.2">
      <c r="Y48941" s="396"/>
      <c r="Z48941" s="396"/>
      <c r="AA48941" s="441"/>
    </row>
    <row r="48942" spans="25:27" x14ac:dyDescent="0.2">
      <c r="Y48942" s="396"/>
      <c r="Z48942" s="396"/>
      <c r="AA48942" s="441"/>
    </row>
    <row r="48943" spans="25:27" x14ac:dyDescent="0.2">
      <c r="Y48943" s="396"/>
      <c r="Z48943" s="396"/>
      <c r="AA48943" s="441"/>
    </row>
    <row r="48944" spans="25:27" x14ac:dyDescent="0.2">
      <c r="Y48944" s="396"/>
      <c r="Z48944" s="396"/>
      <c r="AA48944" s="441"/>
    </row>
    <row r="48945" spans="25:27" x14ac:dyDescent="0.2">
      <c r="Y48945" s="396"/>
      <c r="Z48945" s="396"/>
      <c r="AA48945" s="441"/>
    </row>
    <row r="48946" spans="25:27" x14ac:dyDescent="0.2">
      <c r="Y48946" s="396"/>
      <c r="Z48946" s="396"/>
      <c r="AA48946" s="441"/>
    </row>
    <row r="48947" spans="25:27" x14ac:dyDescent="0.2">
      <c r="Y48947" s="396"/>
      <c r="Z48947" s="396"/>
      <c r="AA48947" s="441"/>
    </row>
    <row r="48948" spans="25:27" x14ac:dyDescent="0.2">
      <c r="Y48948" s="396"/>
      <c r="Z48948" s="396"/>
      <c r="AA48948" s="441"/>
    </row>
    <row r="48949" spans="25:27" x14ac:dyDescent="0.2">
      <c r="Y48949" s="396"/>
      <c r="Z48949" s="396"/>
      <c r="AA48949" s="441"/>
    </row>
    <row r="48950" spans="25:27" x14ac:dyDescent="0.2">
      <c r="Y48950" s="396"/>
      <c r="Z48950" s="396"/>
      <c r="AA48950" s="441"/>
    </row>
    <row r="48951" spans="25:27" x14ac:dyDescent="0.2">
      <c r="Y48951" s="396"/>
      <c r="Z48951" s="396"/>
      <c r="AA48951" s="441"/>
    </row>
    <row r="48952" spans="25:27" x14ac:dyDescent="0.2">
      <c r="Y48952" s="396"/>
      <c r="Z48952" s="396"/>
      <c r="AA48952" s="441"/>
    </row>
    <row r="48953" spans="25:27" x14ac:dyDescent="0.2">
      <c r="Y48953" s="396"/>
      <c r="Z48953" s="396"/>
      <c r="AA48953" s="441"/>
    </row>
    <row r="48954" spans="25:27" x14ac:dyDescent="0.2">
      <c r="Y48954" s="396"/>
      <c r="Z48954" s="396"/>
      <c r="AA48954" s="441"/>
    </row>
    <row r="48955" spans="25:27" x14ac:dyDescent="0.2">
      <c r="Y48955" s="396"/>
      <c r="Z48955" s="396"/>
      <c r="AA48955" s="441"/>
    </row>
    <row r="48956" spans="25:27" x14ac:dyDescent="0.2">
      <c r="Y48956" s="396"/>
      <c r="Z48956" s="396"/>
      <c r="AA48956" s="441"/>
    </row>
    <row r="48957" spans="25:27" x14ac:dyDescent="0.2">
      <c r="Y48957" s="396"/>
      <c r="Z48957" s="396"/>
      <c r="AA48957" s="441"/>
    </row>
    <row r="48958" spans="25:27" x14ac:dyDescent="0.2">
      <c r="Y48958" s="396"/>
      <c r="Z48958" s="396"/>
      <c r="AA48958" s="441"/>
    </row>
    <row r="48959" spans="25:27" x14ac:dyDescent="0.2">
      <c r="Y48959" s="396"/>
      <c r="Z48959" s="396"/>
      <c r="AA48959" s="441"/>
    </row>
    <row r="48960" spans="25:27" x14ac:dyDescent="0.2">
      <c r="Y48960" s="396"/>
      <c r="Z48960" s="396"/>
      <c r="AA48960" s="441"/>
    </row>
    <row r="48961" spans="25:27" x14ac:dyDescent="0.2">
      <c r="Y48961" s="396"/>
      <c r="Z48961" s="396"/>
      <c r="AA48961" s="441"/>
    </row>
    <row r="48962" spans="25:27" x14ac:dyDescent="0.2">
      <c r="Y48962" s="396"/>
      <c r="Z48962" s="396"/>
      <c r="AA48962" s="441"/>
    </row>
    <row r="48963" spans="25:27" x14ac:dyDescent="0.2">
      <c r="Y48963" s="396"/>
      <c r="Z48963" s="396"/>
      <c r="AA48963" s="441"/>
    </row>
    <row r="48964" spans="25:27" x14ac:dyDescent="0.2">
      <c r="Y48964" s="396"/>
      <c r="Z48964" s="396"/>
      <c r="AA48964" s="441"/>
    </row>
    <row r="48965" spans="25:27" x14ac:dyDescent="0.2">
      <c r="Y48965" s="396"/>
      <c r="Z48965" s="396"/>
      <c r="AA48965" s="441"/>
    </row>
    <row r="48966" spans="25:27" x14ac:dyDescent="0.2">
      <c r="Y48966" s="396"/>
      <c r="Z48966" s="396"/>
      <c r="AA48966" s="441"/>
    </row>
    <row r="48967" spans="25:27" x14ac:dyDescent="0.2">
      <c r="Y48967" s="396"/>
      <c r="Z48967" s="396"/>
      <c r="AA48967" s="441"/>
    </row>
    <row r="48968" spans="25:27" x14ac:dyDescent="0.2">
      <c r="Y48968" s="396"/>
      <c r="Z48968" s="396"/>
      <c r="AA48968" s="441"/>
    </row>
    <row r="48969" spans="25:27" x14ac:dyDescent="0.2">
      <c r="Y48969" s="396"/>
      <c r="Z48969" s="396"/>
      <c r="AA48969" s="441"/>
    </row>
    <row r="48970" spans="25:27" x14ac:dyDescent="0.2">
      <c r="Y48970" s="396"/>
      <c r="Z48970" s="396"/>
      <c r="AA48970" s="441"/>
    </row>
    <row r="48971" spans="25:27" x14ac:dyDescent="0.2">
      <c r="Y48971" s="396"/>
      <c r="Z48971" s="396"/>
      <c r="AA48971" s="441"/>
    </row>
    <row r="48972" spans="25:27" x14ac:dyDescent="0.2">
      <c r="Y48972" s="396"/>
      <c r="Z48972" s="396"/>
      <c r="AA48972" s="441"/>
    </row>
    <row r="48973" spans="25:27" x14ac:dyDescent="0.2">
      <c r="Y48973" s="396"/>
      <c r="Z48973" s="396"/>
      <c r="AA48973" s="441"/>
    </row>
    <row r="48974" spans="25:27" x14ac:dyDescent="0.2">
      <c r="Y48974" s="396"/>
      <c r="Z48974" s="396"/>
      <c r="AA48974" s="441"/>
    </row>
    <row r="48975" spans="25:27" x14ac:dyDescent="0.2">
      <c r="Y48975" s="396"/>
      <c r="Z48975" s="396"/>
      <c r="AA48975" s="441"/>
    </row>
    <row r="48976" spans="25:27" x14ac:dyDescent="0.2">
      <c r="Y48976" s="396"/>
      <c r="Z48976" s="396"/>
      <c r="AA48976" s="441"/>
    </row>
    <row r="48977" spans="25:27" x14ac:dyDescent="0.2">
      <c r="Y48977" s="396"/>
      <c r="Z48977" s="396"/>
      <c r="AA48977" s="441"/>
    </row>
    <row r="48978" spans="25:27" x14ac:dyDescent="0.2">
      <c r="Y48978" s="396"/>
      <c r="Z48978" s="396"/>
      <c r="AA48978" s="441"/>
    </row>
    <row r="48979" spans="25:27" x14ac:dyDescent="0.2">
      <c r="Y48979" s="396"/>
      <c r="Z48979" s="396"/>
      <c r="AA48979" s="441"/>
    </row>
    <row r="48980" spans="25:27" x14ac:dyDescent="0.2">
      <c r="Y48980" s="396"/>
      <c r="Z48980" s="396"/>
      <c r="AA48980" s="441"/>
    </row>
    <row r="48981" spans="25:27" x14ac:dyDescent="0.2">
      <c r="Y48981" s="396"/>
      <c r="Z48981" s="396"/>
      <c r="AA48981" s="441"/>
    </row>
    <row r="48982" spans="25:27" x14ac:dyDescent="0.2">
      <c r="Y48982" s="396"/>
      <c r="Z48982" s="396"/>
      <c r="AA48982" s="441"/>
    </row>
    <row r="48983" spans="25:27" x14ac:dyDescent="0.2">
      <c r="Y48983" s="396"/>
      <c r="Z48983" s="396"/>
      <c r="AA48983" s="441"/>
    </row>
    <row r="48984" spans="25:27" x14ac:dyDescent="0.2">
      <c r="Y48984" s="396"/>
      <c r="Z48984" s="396"/>
      <c r="AA48984" s="441"/>
    </row>
    <row r="48985" spans="25:27" x14ac:dyDescent="0.2">
      <c r="Y48985" s="396"/>
      <c r="Z48985" s="396"/>
      <c r="AA48985" s="441"/>
    </row>
    <row r="48986" spans="25:27" x14ac:dyDescent="0.2">
      <c r="Y48986" s="396"/>
      <c r="Z48986" s="396"/>
      <c r="AA48986" s="441"/>
    </row>
    <row r="48987" spans="25:27" x14ac:dyDescent="0.2">
      <c r="Y48987" s="396"/>
      <c r="Z48987" s="396"/>
      <c r="AA48987" s="441"/>
    </row>
    <row r="48988" spans="25:27" x14ac:dyDescent="0.2">
      <c r="Y48988" s="396"/>
      <c r="Z48988" s="396"/>
      <c r="AA48988" s="441"/>
    </row>
    <row r="48989" spans="25:27" x14ac:dyDescent="0.2">
      <c r="Y48989" s="396"/>
      <c r="Z48989" s="396"/>
      <c r="AA48989" s="441"/>
    </row>
    <row r="48990" spans="25:27" x14ac:dyDescent="0.2">
      <c r="Y48990" s="396"/>
      <c r="Z48990" s="396"/>
      <c r="AA48990" s="441"/>
    </row>
    <row r="48991" spans="25:27" x14ac:dyDescent="0.2">
      <c r="Y48991" s="396"/>
      <c r="Z48991" s="396"/>
      <c r="AA48991" s="441"/>
    </row>
    <row r="48992" spans="25:27" x14ac:dyDescent="0.2">
      <c r="Y48992" s="396"/>
      <c r="Z48992" s="396"/>
      <c r="AA48992" s="441"/>
    </row>
    <row r="48993" spans="25:27" x14ac:dyDescent="0.2">
      <c r="Y48993" s="396"/>
      <c r="Z48993" s="396"/>
      <c r="AA48993" s="441"/>
    </row>
    <row r="48994" spans="25:27" x14ac:dyDescent="0.2">
      <c r="Y48994" s="396"/>
      <c r="Z48994" s="396"/>
      <c r="AA48994" s="441"/>
    </row>
    <row r="48995" spans="25:27" x14ac:dyDescent="0.2">
      <c r="Y48995" s="396"/>
      <c r="Z48995" s="396"/>
      <c r="AA48995" s="441"/>
    </row>
    <row r="48996" spans="25:27" x14ac:dyDescent="0.2">
      <c r="Y48996" s="396"/>
      <c r="Z48996" s="396"/>
      <c r="AA48996" s="441"/>
    </row>
    <row r="48997" spans="25:27" x14ac:dyDescent="0.2">
      <c r="Y48997" s="396"/>
      <c r="Z48997" s="396"/>
      <c r="AA48997" s="441"/>
    </row>
    <row r="48998" spans="25:27" x14ac:dyDescent="0.2">
      <c r="Y48998" s="396"/>
      <c r="Z48998" s="396"/>
      <c r="AA48998" s="441"/>
    </row>
    <row r="48999" spans="25:27" x14ac:dyDescent="0.2">
      <c r="Y48999" s="396"/>
      <c r="Z48999" s="396"/>
      <c r="AA48999" s="441"/>
    </row>
    <row r="49000" spans="25:27" x14ac:dyDescent="0.2">
      <c r="Y49000" s="396"/>
      <c r="Z49000" s="396"/>
      <c r="AA49000" s="441"/>
    </row>
    <row r="49001" spans="25:27" x14ac:dyDescent="0.2">
      <c r="Y49001" s="396"/>
      <c r="Z49001" s="396"/>
      <c r="AA49001" s="441"/>
    </row>
    <row r="49002" spans="25:27" x14ac:dyDescent="0.2">
      <c r="Y49002" s="396"/>
      <c r="Z49002" s="396"/>
      <c r="AA49002" s="441"/>
    </row>
    <row r="49003" spans="25:27" x14ac:dyDescent="0.2">
      <c r="Y49003" s="396"/>
      <c r="Z49003" s="396"/>
      <c r="AA49003" s="441"/>
    </row>
    <row r="49004" spans="25:27" x14ac:dyDescent="0.2">
      <c r="Y49004" s="396"/>
      <c r="Z49004" s="396"/>
      <c r="AA49004" s="441"/>
    </row>
    <row r="49005" spans="25:27" x14ac:dyDescent="0.2">
      <c r="Y49005" s="396"/>
      <c r="Z49005" s="396"/>
      <c r="AA49005" s="441"/>
    </row>
    <row r="49006" spans="25:27" x14ac:dyDescent="0.2">
      <c r="Y49006" s="396"/>
      <c r="Z49006" s="396"/>
      <c r="AA49006" s="441"/>
    </row>
    <row r="49007" spans="25:27" x14ac:dyDescent="0.2">
      <c r="Y49007" s="396"/>
      <c r="Z49007" s="396"/>
      <c r="AA49007" s="441"/>
    </row>
    <row r="49008" spans="25:27" x14ac:dyDescent="0.2">
      <c r="Y49008" s="396"/>
      <c r="Z49008" s="396"/>
      <c r="AA49008" s="441"/>
    </row>
    <row r="49009" spans="25:27" x14ac:dyDescent="0.2">
      <c r="Y49009" s="396"/>
      <c r="Z49009" s="396"/>
      <c r="AA49009" s="441"/>
    </row>
    <row r="49010" spans="25:27" x14ac:dyDescent="0.2">
      <c r="Y49010" s="396"/>
      <c r="Z49010" s="396"/>
      <c r="AA49010" s="441"/>
    </row>
    <row r="49011" spans="25:27" x14ac:dyDescent="0.2">
      <c r="Y49011" s="396"/>
      <c r="Z49011" s="396"/>
      <c r="AA49011" s="441"/>
    </row>
    <row r="49012" spans="25:27" x14ac:dyDescent="0.2">
      <c r="Y49012" s="396"/>
      <c r="Z49012" s="396"/>
      <c r="AA49012" s="441"/>
    </row>
    <row r="49013" spans="25:27" x14ac:dyDescent="0.2">
      <c r="Y49013" s="396"/>
      <c r="Z49013" s="396"/>
      <c r="AA49013" s="441"/>
    </row>
    <row r="49014" spans="25:27" x14ac:dyDescent="0.2">
      <c r="Y49014" s="396"/>
      <c r="Z49014" s="396"/>
      <c r="AA49014" s="441"/>
    </row>
    <row r="49015" spans="25:27" x14ac:dyDescent="0.2">
      <c r="Y49015" s="396"/>
      <c r="Z49015" s="396"/>
      <c r="AA49015" s="441"/>
    </row>
    <row r="49016" spans="25:27" x14ac:dyDescent="0.2">
      <c r="Y49016" s="396"/>
      <c r="Z49016" s="396"/>
      <c r="AA49016" s="441"/>
    </row>
    <row r="49017" spans="25:27" x14ac:dyDescent="0.2">
      <c r="Y49017" s="396"/>
      <c r="Z49017" s="396"/>
      <c r="AA49017" s="441"/>
    </row>
    <row r="49018" spans="25:27" x14ac:dyDescent="0.2">
      <c r="Y49018" s="396"/>
      <c r="Z49018" s="396"/>
      <c r="AA49018" s="441"/>
    </row>
    <row r="49019" spans="25:27" x14ac:dyDescent="0.2">
      <c r="Y49019" s="396"/>
      <c r="Z49019" s="396"/>
      <c r="AA49019" s="441"/>
    </row>
    <row r="49020" spans="25:27" x14ac:dyDescent="0.2">
      <c r="Y49020" s="396"/>
      <c r="Z49020" s="396"/>
      <c r="AA49020" s="441"/>
    </row>
    <row r="49021" spans="25:27" x14ac:dyDescent="0.2">
      <c r="Y49021" s="396"/>
      <c r="Z49021" s="396"/>
      <c r="AA49021" s="441"/>
    </row>
    <row r="49022" spans="25:27" x14ac:dyDescent="0.2">
      <c r="Y49022" s="396"/>
      <c r="Z49022" s="396"/>
      <c r="AA49022" s="441"/>
    </row>
    <row r="49023" spans="25:27" x14ac:dyDescent="0.2">
      <c r="Y49023" s="396"/>
      <c r="Z49023" s="396"/>
      <c r="AA49023" s="441"/>
    </row>
    <row r="49024" spans="25:27" x14ac:dyDescent="0.2">
      <c r="Y49024" s="396"/>
      <c r="Z49024" s="396"/>
      <c r="AA49024" s="441"/>
    </row>
    <row r="49025" spans="25:27" x14ac:dyDescent="0.2">
      <c r="Y49025" s="396"/>
      <c r="Z49025" s="396"/>
      <c r="AA49025" s="441"/>
    </row>
    <row r="49026" spans="25:27" x14ac:dyDescent="0.2">
      <c r="Y49026" s="396"/>
      <c r="Z49026" s="396"/>
      <c r="AA49026" s="441"/>
    </row>
    <row r="49027" spans="25:27" x14ac:dyDescent="0.2">
      <c r="Y49027" s="396"/>
      <c r="Z49027" s="396"/>
      <c r="AA49027" s="441"/>
    </row>
    <row r="49028" spans="25:27" x14ac:dyDescent="0.2">
      <c r="Y49028" s="396"/>
      <c r="Z49028" s="396"/>
      <c r="AA49028" s="441"/>
    </row>
    <row r="49029" spans="25:27" x14ac:dyDescent="0.2">
      <c r="Y49029" s="396"/>
      <c r="Z49029" s="396"/>
      <c r="AA49029" s="441"/>
    </row>
    <row r="49030" spans="25:27" x14ac:dyDescent="0.2">
      <c r="Y49030" s="396"/>
      <c r="Z49030" s="396"/>
      <c r="AA49030" s="441"/>
    </row>
    <row r="49031" spans="25:27" x14ac:dyDescent="0.2">
      <c r="Y49031" s="396"/>
      <c r="Z49031" s="396"/>
      <c r="AA49031" s="441"/>
    </row>
    <row r="49032" spans="25:27" x14ac:dyDescent="0.2">
      <c r="Y49032" s="396"/>
      <c r="Z49032" s="396"/>
      <c r="AA49032" s="441"/>
    </row>
    <row r="49033" spans="25:27" x14ac:dyDescent="0.2">
      <c r="Y49033" s="396"/>
      <c r="Z49033" s="396"/>
      <c r="AA49033" s="441"/>
    </row>
    <row r="49034" spans="25:27" x14ac:dyDescent="0.2">
      <c r="Y49034" s="396"/>
      <c r="Z49034" s="396"/>
      <c r="AA49034" s="441"/>
    </row>
    <row r="49035" spans="25:27" x14ac:dyDescent="0.2">
      <c r="Y49035" s="396"/>
      <c r="Z49035" s="396"/>
      <c r="AA49035" s="441"/>
    </row>
    <row r="49036" spans="25:27" x14ac:dyDescent="0.2">
      <c r="Y49036" s="396"/>
      <c r="Z49036" s="396"/>
      <c r="AA49036" s="441"/>
    </row>
    <row r="49037" spans="25:27" x14ac:dyDescent="0.2">
      <c r="Y49037" s="396"/>
      <c r="Z49037" s="396"/>
      <c r="AA49037" s="441"/>
    </row>
    <row r="49038" spans="25:27" x14ac:dyDescent="0.2">
      <c r="Y49038" s="396"/>
      <c r="Z49038" s="396"/>
      <c r="AA49038" s="441"/>
    </row>
    <row r="49039" spans="25:27" x14ac:dyDescent="0.2">
      <c r="Y49039" s="396"/>
      <c r="Z49039" s="396"/>
      <c r="AA49039" s="441"/>
    </row>
    <row r="49040" spans="25:27" x14ac:dyDescent="0.2">
      <c r="Y49040" s="396"/>
      <c r="Z49040" s="396"/>
      <c r="AA49040" s="441"/>
    </row>
    <row r="49041" spans="25:27" x14ac:dyDescent="0.2">
      <c r="Y49041" s="396"/>
      <c r="Z49041" s="396"/>
      <c r="AA49041" s="441"/>
    </row>
    <row r="49042" spans="25:27" x14ac:dyDescent="0.2">
      <c r="Y49042" s="396"/>
      <c r="Z49042" s="396"/>
      <c r="AA49042" s="441"/>
    </row>
    <row r="49043" spans="25:27" x14ac:dyDescent="0.2">
      <c r="Y49043" s="396"/>
      <c r="Z49043" s="396"/>
      <c r="AA49043" s="441"/>
    </row>
    <row r="49044" spans="25:27" x14ac:dyDescent="0.2">
      <c r="Y49044" s="396"/>
      <c r="Z49044" s="396"/>
      <c r="AA49044" s="441"/>
    </row>
    <row r="49045" spans="25:27" x14ac:dyDescent="0.2">
      <c r="Y49045" s="396"/>
      <c r="Z49045" s="396"/>
      <c r="AA49045" s="441"/>
    </row>
    <row r="49046" spans="25:27" x14ac:dyDescent="0.2">
      <c r="Y49046" s="396"/>
      <c r="Z49046" s="396"/>
      <c r="AA49046" s="441"/>
    </row>
    <row r="49047" spans="25:27" x14ac:dyDescent="0.2">
      <c r="Y49047" s="396"/>
      <c r="Z49047" s="396"/>
      <c r="AA49047" s="441"/>
    </row>
    <row r="49048" spans="25:27" x14ac:dyDescent="0.2">
      <c r="Y49048" s="396"/>
      <c r="Z49048" s="396"/>
      <c r="AA49048" s="441"/>
    </row>
    <row r="49049" spans="25:27" x14ac:dyDescent="0.2">
      <c r="Y49049" s="396"/>
      <c r="Z49049" s="396"/>
      <c r="AA49049" s="441"/>
    </row>
    <row r="49050" spans="25:27" x14ac:dyDescent="0.2">
      <c r="Y49050" s="396"/>
      <c r="Z49050" s="396"/>
      <c r="AA49050" s="441"/>
    </row>
    <row r="49051" spans="25:27" x14ac:dyDescent="0.2">
      <c r="Y49051" s="396"/>
      <c r="Z49051" s="396"/>
      <c r="AA49051" s="441"/>
    </row>
    <row r="49052" spans="25:27" x14ac:dyDescent="0.2">
      <c r="Y49052" s="396"/>
      <c r="Z49052" s="396"/>
      <c r="AA49052" s="441"/>
    </row>
    <row r="49053" spans="25:27" x14ac:dyDescent="0.2">
      <c r="Y49053" s="396"/>
      <c r="Z49053" s="396"/>
      <c r="AA49053" s="441"/>
    </row>
    <row r="49054" spans="25:27" x14ac:dyDescent="0.2">
      <c r="Y49054" s="396"/>
      <c r="Z49054" s="396"/>
      <c r="AA49054" s="441"/>
    </row>
    <row r="49055" spans="25:27" x14ac:dyDescent="0.2">
      <c r="Y49055" s="396"/>
      <c r="Z49055" s="396"/>
      <c r="AA49055" s="441"/>
    </row>
    <row r="49056" spans="25:27" x14ac:dyDescent="0.2">
      <c r="Y49056" s="396"/>
      <c r="Z49056" s="396"/>
      <c r="AA49056" s="441"/>
    </row>
    <row r="49057" spans="25:27" x14ac:dyDescent="0.2">
      <c r="Y49057" s="396"/>
      <c r="Z49057" s="396"/>
      <c r="AA49057" s="441"/>
    </row>
    <row r="49058" spans="25:27" x14ac:dyDescent="0.2">
      <c r="Y49058" s="396"/>
      <c r="Z49058" s="396"/>
      <c r="AA49058" s="441"/>
    </row>
    <row r="49059" spans="25:27" x14ac:dyDescent="0.2">
      <c r="Y49059" s="396"/>
      <c r="Z49059" s="396"/>
      <c r="AA49059" s="441"/>
    </row>
    <row r="49060" spans="25:27" x14ac:dyDescent="0.2">
      <c r="Y49060" s="396"/>
      <c r="Z49060" s="396"/>
      <c r="AA49060" s="441"/>
    </row>
    <row r="49061" spans="25:27" x14ac:dyDescent="0.2">
      <c r="Y49061" s="396"/>
      <c r="Z49061" s="396"/>
      <c r="AA49061" s="441"/>
    </row>
    <row r="49062" spans="25:27" x14ac:dyDescent="0.2">
      <c r="Y49062" s="396"/>
      <c r="Z49062" s="396"/>
      <c r="AA49062" s="441"/>
    </row>
    <row r="49063" spans="25:27" x14ac:dyDescent="0.2">
      <c r="Y49063" s="396"/>
      <c r="Z49063" s="396"/>
      <c r="AA49063" s="441"/>
    </row>
    <row r="49064" spans="25:27" x14ac:dyDescent="0.2">
      <c r="Y49064" s="396"/>
      <c r="Z49064" s="396"/>
      <c r="AA49064" s="441"/>
    </row>
    <row r="49065" spans="25:27" x14ac:dyDescent="0.2">
      <c r="Y49065" s="396"/>
      <c r="Z49065" s="396"/>
      <c r="AA49065" s="441"/>
    </row>
    <row r="49066" spans="25:27" x14ac:dyDescent="0.2">
      <c r="Y49066" s="396"/>
      <c r="Z49066" s="396"/>
      <c r="AA49066" s="441"/>
    </row>
    <row r="49067" spans="25:27" x14ac:dyDescent="0.2">
      <c r="Y49067" s="396"/>
      <c r="Z49067" s="396"/>
      <c r="AA49067" s="441"/>
    </row>
    <row r="49068" spans="25:27" x14ac:dyDescent="0.2">
      <c r="Y49068" s="396"/>
      <c r="Z49068" s="396"/>
      <c r="AA49068" s="441"/>
    </row>
    <row r="49069" spans="25:27" x14ac:dyDescent="0.2">
      <c r="Y49069" s="396"/>
      <c r="Z49069" s="396"/>
      <c r="AA49069" s="441"/>
    </row>
    <row r="49070" spans="25:27" x14ac:dyDescent="0.2">
      <c r="Y49070" s="396"/>
      <c r="Z49070" s="396"/>
      <c r="AA49070" s="441"/>
    </row>
    <row r="49071" spans="25:27" x14ac:dyDescent="0.2">
      <c r="Y49071" s="396"/>
      <c r="Z49071" s="396"/>
      <c r="AA49071" s="441"/>
    </row>
    <row r="49072" spans="25:27" x14ac:dyDescent="0.2">
      <c r="Y49072" s="396"/>
      <c r="Z49072" s="396"/>
      <c r="AA49072" s="441"/>
    </row>
    <row r="49073" spans="25:27" x14ac:dyDescent="0.2">
      <c r="Y49073" s="396"/>
      <c r="Z49073" s="396"/>
      <c r="AA49073" s="441"/>
    </row>
    <row r="49074" spans="25:27" x14ac:dyDescent="0.2">
      <c r="Y49074" s="396"/>
      <c r="Z49074" s="396"/>
      <c r="AA49074" s="441"/>
    </row>
    <row r="49075" spans="25:27" x14ac:dyDescent="0.2">
      <c r="Y49075" s="396"/>
      <c r="Z49075" s="396"/>
      <c r="AA49075" s="441"/>
    </row>
    <row r="49076" spans="25:27" x14ac:dyDescent="0.2">
      <c r="Y49076" s="396"/>
      <c r="Z49076" s="396"/>
      <c r="AA49076" s="441"/>
    </row>
    <row r="49077" spans="25:27" x14ac:dyDescent="0.2">
      <c r="Y49077" s="396"/>
      <c r="Z49077" s="396"/>
      <c r="AA49077" s="441"/>
    </row>
    <row r="49078" spans="25:27" x14ac:dyDescent="0.2">
      <c r="Y49078" s="396"/>
      <c r="Z49078" s="396"/>
      <c r="AA49078" s="441"/>
    </row>
    <row r="49079" spans="25:27" x14ac:dyDescent="0.2">
      <c r="Y49079" s="396"/>
      <c r="Z49079" s="396"/>
      <c r="AA49079" s="441"/>
    </row>
    <row r="49080" spans="25:27" x14ac:dyDescent="0.2">
      <c r="Y49080" s="396"/>
      <c r="Z49080" s="396"/>
      <c r="AA49080" s="441"/>
    </row>
    <row r="49081" spans="25:27" x14ac:dyDescent="0.2">
      <c r="Y49081" s="396"/>
      <c r="Z49081" s="396"/>
      <c r="AA49081" s="441"/>
    </row>
    <row r="49082" spans="25:27" x14ac:dyDescent="0.2">
      <c r="Y49082" s="396"/>
      <c r="Z49082" s="396"/>
      <c r="AA49082" s="441"/>
    </row>
    <row r="49083" spans="25:27" x14ac:dyDescent="0.2">
      <c r="Y49083" s="396"/>
      <c r="Z49083" s="396"/>
      <c r="AA49083" s="441"/>
    </row>
    <row r="49084" spans="25:27" x14ac:dyDescent="0.2">
      <c r="Y49084" s="396"/>
      <c r="Z49084" s="396"/>
      <c r="AA49084" s="441"/>
    </row>
    <row r="49085" spans="25:27" x14ac:dyDescent="0.2">
      <c r="Y49085" s="396"/>
      <c r="Z49085" s="396"/>
      <c r="AA49085" s="441"/>
    </row>
    <row r="49086" spans="25:27" x14ac:dyDescent="0.2">
      <c r="Y49086" s="396"/>
      <c r="Z49086" s="396"/>
      <c r="AA49086" s="441"/>
    </row>
    <row r="49087" spans="25:27" x14ac:dyDescent="0.2">
      <c r="Y49087" s="396"/>
      <c r="Z49087" s="396"/>
      <c r="AA49087" s="441"/>
    </row>
    <row r="49088" spans="25:27" x14ac:dyDescent="0.2">
      <c r="Y49088" s="396"/>
      <c r="Z49088" s="396"/>
      <c r="AA49088" s="441"/>
    </row>
    <row r="49089" spans="25:27" x14ac:dyDescent="0.2">
      <c r="Y49089" s="396"/>
      <c r="Z49089" s="396"/>
      <c r="AA49089" s="441"/>
    </row>
    <row r="49090" spans="25:27" x14ac:dyDescent="0.2">
      <c r="Y49090" s="396"/>
      <c r="Z49090" s="396"/>
      <c r="AA49090" s="441"/>
    </row>
    <row r="49091" spans="25:27" x14ac:dyDescent="0.2">
      <c r="Y49091" s="396"/>
      <c r="Z49091" s="396"/>
      <c r="AA49091" s="441"/>
    </row>
    <row r="49092" spans="25:27" x14ac:dyDescent="0.2">
      <c r="Y49092" s="396"/>
      <c r="Z49092" s="396"/>
      <c r="AA49092" s="441"/>
    </row>
    <row r="49093" spans="25:27" x14ac:dyDescent="0.2">
      <c r="Y49093" s="396"/>
      <c r="Z49093" s="396"/>
      <c r="AA49093" s="441"/>
    </row>
    <row r="49094" spans="25:27" x14ac:dyDescent="0.2">
      <c r="Y49094" s="396"/>
      <c r="Z49094" s="396"/>
      <c r="AA49094" s="441"/>
    </row>
    <row r="49095" spans="25:27" x14ac:dyDescent="0.2">
      <c r="Y49095" s="396"/>
      <c r="Z49095" s="396"/>
      <c r="AA49095" s="441"/>
    </row>
    <row r="49096" spans="25:27" x14ac:dyDescent="0.2">
      <c r="Y49096" s="396"/>
      <c r="Z49096" s="396"/>
      <c r="AA49096" s="441"/>
    </row>
    <row r="49097" spans="25:27" x14ac:dyDescent="0.2">
      <c r="Y49097" s="396"/>
      <c r="Z49097" s="396"/>
      <c r="AA49097" s="441"/>
    </row>
    <row r="49098" spans="25:27" x14ac:dyDescent="0.2">
      <c r="Y49098" s="396"/>
      <c r="Z49098" s="396"/>
      <c r="AA49098" s="441"/>
    </row>
    <row r="49099" spans="25:27" x14ac:dyDescent="0.2">
      <c r="Y49099" s="396"/>
      <c r="Z49099" s="396"/>
      <c r="AA49099" s="441"/>
    </row>
    <row r="49100" spans="25:27" x14ac:dyDescent="0.2">
      <c r="Y49100" s="396"/>
      <c r="Z49100" s="396"/>
      <c r="AA49100" s="441"/>
    </row>
    <row r="49101" spans="25:27" x14ac:dyDescent="0.2">
      <c r="Y49101" s="396"/>
      <c r="Z49101" s="396"/>
      <c r="AA49101" s="441"/>
    </row>
    <row r="49102" spans="25:27" x14ac:dyDescent="0.2">
      <c r="Y49102" s="396"/>
      <c r="Z49102" s="396"/>
      <c r="AA49102" s="441"/>
    </row>
    <row r="49103" spans="25:27" x14ac:dyDescent="0.2">
      <c r="Y49103" s="396"/>
      <c r="Z49103" s="396"/>
      <c r="AA49103" s="441"/>
    </row>
    <row r="49104" spans="25:27" x14ac:dyDescent="0.2">
      <c r="Y49104" s="396"/>
      <c r="Z49104" s="396"/>
      <c r="AA49104" s="441"/>
    </row>
    <row r="49105" spans="25:27" x14ac:dyDescent="0.2">
      <c r="Y49105" s="396"/>
      <c r="Z49105" s="396"/>
      <c r="AA49105" s="441"/>
    </row>
    <row r="49106" spans="25:27" x14ac:dyDescent="0.2">
      <c r="Y49106" s="396"/>
      <c r="Z49106" s="396"/>
      <c r="AA49106" s="441"/>
    </row>
    <row r="49107" spans="25:27" x14ac:dyDescent="0.2">
      <c r="Y49107" s="396"/>
      <c r="Z49107" s="396"/>
      <c r="AA49107" s="441"/>
    </row>
    <row r="49108" spans="25:27" x14ac:dyDescent="0.2">
      <c r="Y49108" s="396"/>
      <c r="Z49108" s="396"/>
      <c r="AA49108" s="441"/>
    </row>
    <row r="49109" spans="25:27" x14ac:dyDescent="0.2">
      <c r="Y49109" s="396"/>
      <c r="Z49109" s="396"/>
      <c r="AA49109" s="441"/>
    </row>
    <row r="49110" spans="25:27" x14ac:dyDescent="0.2">
      <c r="Y49110" s="396"/>
      <c r="Z49110" s="396"/>
      <c r="AA49110" s="441"/>
    </row>
    <row r="49111" spans="25:27" x14ac:dyDescent="0.2">
      <c r="Y49111" s="396"/>
      <c r="Z49111" s="396"/>
      <c r="AA49111" s="441"/>
    </row>
    <row r="49112" spans="25:27" x14ac:dyDescent="0.2">
      <c r="Y49112" s="396"/>
      <c r="Z49112" s="396"/>
      <c r="AA49112" s="441"/>
    </row>
    <row r="49113" spans="25:27" x14ac:dyDescent="0.2">
      <c r="Y49113" s="396"/>
      <c r="Z49113" s="396"/>
      <c r="AA49113" s="441"/>
    </row>
    <row r="49114" spans="25:27" x14ac:dyDescent="0.2">
      <c r="Y49114" s="396"/>
      <c r="Z49114" s="396"/>
      <c r="AA49114" s="441"/>
    </row>
    <row r="49115" spans="25:27" x14ac:dyDescent="0.2">
      <c r="Y49115" s="396"/>
      <c r="Z49115" s="396"/>
      <c r="AA49115" s="441"/>
    </row>
    <row r="49116" spans="25:27" x14ac:dyDescent="0.2">
      <c r="Y49116" s="396"/>
      <c r="Z49116" s="396"/>
      <c r="AA49116" s="441"/>
    </row>
    <row r="49117" spans="25:27" x14ac:dyDescent="0.2">
      <c r="Y49117" s="396"/>
      <c r="Z49117" s="396"/>
      <c r="AA49117" s="441"/>
    </row>
    <row r="49118" spans="25:27" x14ac:dyDescent="0.2">
      <c r="Y49118" s="396"/>
      <c r="Z49118" s="396"/>
      <c r="AA49118" s="441"/>
    </row>
    <row r="49119" spans="25:27" x14ac:dyDescent="0.2">
      <c r="Y49119" s="396"/>
      <c r="Z49119" s="396"/>
      <c r="AA49119" s="441"/>
    </row>
    <row r="49120" spans="25:27" x14ac:dyDescent="0.2">
      <c r="Y49120" s="396"/>
      <c r="Z49120" s="396"/>
      <c r="AA49120" s="441"/>
    </row>
    <row r="49121" spans="25:27" x14ac:dyDescent="0.2">
      <c r="Y49121" s="396"/>
      <c r="Z49121" s="396"/>
      <c r="AA49121" s="441"/>
    </row>
    <row r="49122" spans="25:27" x14ac:dyDescent="0.2">
      <c r="Y49122" s="396"/>
      <c r="Z49122" s="396"/>
      <c r="AA49122" s="441"/>
    </row>
    <row r="49123" spans="25:27" x14ac:dyDescent="0.2">
      <c r="Y49123" s="396"/>
      <c r="Z49123" s="396"/>
      <c r="AA49123" s="441"/>
    </row>
    <row r="49124" spans="25:27" x14ac:dyDescent="0.2">
      <c r="Y49124" s="396"/>
      <c r="Z49124" s="396"/>
      <c r="AA49124" s="441"/>
    </row>
    <row r="49125" spans="25:27" x14ac:dyDescent="0.2">
      <c r="Y49125" s="396"/>
      <c r="Z49125" s="396"/>
      <c r="AA49125" s="441"/>
    </row>
    <row r="49126" spans="25:27" x14ac:dyDescent="0.2">
      <c r="Y49126" s="396"/>
      <c r="Z49126" s="396"/>
      <c r="AA49126" s="441"/>
    </row>
    <row r="49127" spans="25:27" x14ac:dyDescent="0.2">
      <c r="Y49127" s="396"/>
      <c r="Z49127" s="396"/>
      <c r="AA49127" s="441"/>
    </row>
    <row r="49128" spans="25:27" x14ac:dyDescent="0.2">
      <c r="Y49128" s="396"/>
      <c r="Z49128" s="396"/>
      <c r="AA49128" s="441"/>
    </row>
    <row r="49129" spans="25:27" x14ac:dyDescent="0.2">
      <c r="Y49129" s="396"/>
      <c r="Z49129" s="396"/>
      <c r="AA49129" s="441"/>
    </row>
    <row r="49130" spans="25:27" x14ac:dyDescent="0.2">
      <c r="Y49130" s="396"/>
      <c r="Z49130" s="396"/>
      <c r="AA49130" s="441"/>
    </row>
    <row r="49131" spans="25:27" x14ac:dyDescent="0.2">
      <c r="Y49131" s="396"/>
      <c r="Z49131" s="396"/>
      <c r="AA49131" s="441"/>
    </row>
    <row r="49132" spans="25:27" x14ac:dyDescent="0.2">
      <c r="Y49132" s="396"/>
      <c r="Z49132" s="396"/>
      <c r="AA49132" s="441"/>
    </row>
    <row r="49133" spans="25:27" x14ac:dyDescent="0.2">
      <c r="Y49133" s="396"/>
      <c r="Z49133" s="396"/>
      <c r="AA49133" s="441"/>
    </row>
    <row r="49134" spans="25:27" x14ac:dyDescent="0.2">
      <c r="Y49134" s="396"/>
      <c r="Z49134" s="396"/>
      <c r="AA49134" s="441"/>
    </row>
    <row r="49135" spans="25:27" x14ac:dyDescent="0.2">
      <c r="Y49135" s="396"/>
      <c r="Z49135" s="396"/>
      <c r="AA49135" s="441"/>
    </row>
    <row r="49136" spans="25:27" x14ac:dyDescent="0.2">
      <c r="Y49136" s="396"/>
      <c r="Z49136" s="396"/>
      <c r="AA49136" s="441"/>
    </row>
    <row r="49137" spans="25:27" x14ac:dyDescent="0.2">
      <c r="Y49137" s="396"/>
      <c r="Z49137" s="396"/>
      <c r="AA49137" s="441"/>
    </row>
    <row r="49138" spans="25:27" x14ac:dyDescent="0.2">
      <c r="Y49138" s="396"/>
      <c r="Z49138" s="396"/>
      <c r="AA49138" s="441"/>
    </row>
    <row r="49139" spans="25:27" x14ac:dyDescent="0.2">
      <c r="Y49139" s="396"/>
      <c r="Z49139" s="396"/>
      <c r="AA49139" s="441"/>
    </row>
    <row r="49140" spans="25:27" x14ac:dyDescent="0.2">
      <c r="Y49140" s="396"/>
      <c r="Z49140" s="396"/>
      <c r="AA49140" s="441"/>
    </row>
    <row r="49141" spans="25:27" x14ac:dyDescent="0.2">
      <c r="Y49141" s="396"/>
      <c r="Z49141" s="396"/>
      <c r="AA49141" s="441"/>
    </row>
    <row r="49142" spans="25:27" x14ac:dyDescent="0.2">
      <c r="Y49142" s="396"/>
      <c r="Z49142" s="396"/>
      <c r="AA49142" s="441"/>
    </row>
    <row r="49143" spans="25:27" x14ac:dyDescent="0.2">
      <c r="Y49143" s="396"/>
      <c r="Z49143" s="396"/>
      <c r="AA49143" s="441"/>
    </row>
    <row r="49144" spans="25:27" x14ac:dyDescent="0.2">
      <c r="Y49144" s="396"/>
      <c r="Z49144" s="396"/>
      <c r="AA49144" s="441"/>
    </row>
    <row r="49145" spans="25:27" x14ac:dyDescent="0.2">
      <c r="Y49145" s="396"/>
      <c r="Z49145" s="396"/>
      <c r="AA49145" s="441"/>
    </row>
    <row r="49146" spans="25:27" x14ac:dyDescent="0.2">
      <c r="Y49146" s="396"/>
      <c r="Z49146" s="396"/>
      <c r="AA49146" s="441"/>
    </row>
    <row r="49147" spans="25:27" x14ac:dyDescent="0.2">
      <c r="Y49147" s="396"/>
      <c r="Z49147" s="396"/>
      <c r="AA49147" s="441"/>
    </row>
    <row r="49148" spans="25:27" x14ac:dyDescent="0.2">
      <c r="Y49148" s="396"/>
      <c r="Z49148" s="396"/>
      <c r="AA49148" s="441"/>
    </row>
    <row r="49149" spans="25:27" x14ac:dyDescent="0.2">
      <c r="Y49149" s="396"/>
      <c r="Z49149" s="396"/>
      <c r="AA49149" s="441"/>
    </row>
    <row r="49150" spans="25:27" x14ac:dyDescent="0.2">
      <c r="Y49150" s="396"/>
      <c r="Z49150" s="396"/>
      <c r="AA49150" s="441"/>
    </row>
    <row r="49151" spans="25:27" x14ac:dyDescent="0.2">
      <c r="Y49151" s="396"/>
      <c r="Z49151" s="396"/>
      <c r="AA49151" s="441"/>
    </row>
    <row r="49152" spans="25:27" x14ac:dyDescent="0.2">
      <c r="Y49152" s="396"/>
      <c r="Z49152" s="396"/>
      <c r="AA49152" s="441"/>
    </row>
    <row r="49153" spans="25:27" x14ac:dyDescent="0.2">
      <c r="Y49153" s="396"/>
      <c r="Z49153" s="396"/>
      <c r="AA49153" s="441"/>
    </row>
    <row r="49154" spans="25:27" x14ac:dyDescent="0.2">
      <c r="Y49154" s="396"/>
      <c r="Z49154" s="396"/>
      <c r="AA49154" s="441"/>
    </row>
    <row r="49155" spans="25:27" x14ac:dyDescent="0.2">
      <c r="Y49155" s="396"/>
      <c r="Z49155" s="396"/>
      <c r="AA49155" s="441"/>
    </row>
    <row r="49156" spans="25:27" x14ac:dyDescent="0.2">
      <c r="Y49156" s="396"/>
      <c r="Z49156" s="396"/>
      <c r="AA49156" s="441"/>
    </row>
    <row r="49157" spans="25:27" x14ac:dyDescent="0.2">
      <c r="Y49157" s="396"/>
      <c r="Z49157" s="396"/>
      <c r="AA49157" s="441"/>
    </row>
    <row r="49158" spans="25:27" x14ac:dyDescent="0.2">
      <c r="Y49158" s="396"/>
      <c r="Z49158" s="396"/>
      <c r="AA49158" s="441"/>
    </row>
    <row r="49159" spans="25:27" x14ac:dyDescent="0.2">
      <c r="Y49159" s="396"/>
      <c r="Z49159" s="396"/>
      <c r="AA49159" s="441"/>
    </row>
    <row r="49160" spans="25:27" x14ac:dyDescent="0.2">
      <c r="Y49160" s="396"/>
      <c r="Z49160" s="396"/>
      <c r="AA49160" s="441"/>
    </row>
    <row r="49161" spans="25:27" x14ac:dyDescent="0.2">
      <c r="Y49161" s="396"/>
      <c r="Z49161" s="396"/>
      <c r="AA49161" s="441"/>
    </row>
    <row r="49162" spans="25:27" x14ac:dyDescent="0.2">
      <c r="Y49162" s="396"/>
      <c r="Z49162" s="396"/>
      <c r="AA49162" s="441"/>
    </row>
    <row r="49163" spans="25:27" x14ac:dyDescent="0.2">
      <c r="Y49163" s="396"/>
      <c r="Z49163" s="396"/>
      <c r="AA49163" s="441"/>
    </row>
    <row r="49164" spans="25:27" x14ac:dyDescent="0.2">
      <c r="Y49164" s="396"/>
      <c r="Z49164" s="396"/>
      <c r="AA49164" s="441"/>
    </row>
    <row r="49165" spans="25:27" x14ac:dyDescent="0.2">
      <c r="Y49165" s="396"/>
      <c r="Z49165" s="396"/>
      <c r="AA49165" s="441"/>
    </row>
    <row r="49166" spans="25:27" x14ac:dyDescent="0.2">
      <c r="Y49166" s="396"/>
      <c r="Z49166" s="396"/>
      <c r="AA49166" s="441"/>
    </row>
    <row r="49167" spans="25:27" x14ac:dyDescent="0.2">
      <c r="Y49167" s="396"/>
      <c r="Z49167" s="396"/>
      <c r="AA49167" s="441"/>
    </row>
    <row r="49168" spans="25:27" x14ac:dyDescent="0.2">
      <c r="Y49168" s="396"/>
      <c r="Z49168" s="396"/>
      <c r="AA49168" s="441"/>
    </row>
    <row r="49169" spans="25:27" x14ac:dyDescent="0.2">
      <c r="Y49169" s="396"/>
      <c r="Z49169" s="396"/>
      <c r="AA49169" s="441"/>
    </row>
    <row r="49170" spans="25:27" x14ac:dyDescent="0.2">
      <c r="Y49170" s="396"/>
      <c r="Z49170" s="396"/>
      <c r="AA49170" s="441"/>
    </row>
    <row r="49171" spans="25:27" x14ac:dyDescent="0.2">
      <c r="Y49171" s="396"/>
      <c r="Z49171" s="396"/>
      <c r="AA49171" s="441"/>
    </row>
    <row r="49172" spans="25:27" x14ac:dyDescent="0.2">
      <c r="Y49172" s="396"/>
      <c r="Z49172" s="396"/>
      <c r="AA49172" s="441"/>
    </row>
    <row r="49173" spans="25:27" x14ac:dyDescent="0.2">
      <c r="Y49173" s="396"/>
      <c r="Z49173" s="396"/>
      <c r="AA49173" s="441"/>
    </row>
    <row r="49174" spans="25:27" x14ac:dyDescent="0.2">
      <c r="Y49174" s="396"/>
      <c r="Z49174" s="396"/>
      <c r="AA49174" s="441"/>
    </row>
    <row r="49175" spans="25:27" x14ac:dyDescent="0.2">
      <c r="Y49175" s="396"/>
      <c r="Z49175" s="396"/>
      <c r="AA49175" s="441"/>
    </row>
    <row r="49176" spans="25:27" x14ac:dyDescent="0.2">
      <c r="Y49176" s="396"/>
      <c r="Z49176" s="396"/>
      <c r="AA49176" s="441"/>
    </row>
    <row r="49177" spans="25:27" x14ac:dyDescent="0.2">
      <c r="Y49177" s="396"/>
      <c r="Z49177" s="396"/>
      <c r="AA49177" s="441"/>
    </row>
    <row r="49178" spans="25:27" x14ac:dyDescent="0.2">
      <c r="Y49178" s="396"/>
      <c r="Z49178" s="396"/>
      <c r="AA49178" s="441"/>
    </row>
    <row r="49179" spans="25:27" x14ac:dyDescent="0.2">
      <c r="Y49179" s="396"/>
      <c r="Z49179" s="396"/>
      <c r="AA49179" s="441"/>
    </row>
    <row r="49180" spans="25:27" x14ac:dyDescent="0.2">
      <c r="Y49180" s="396"/>
      <c r="Z49180" s="396"/>
      <c r="AA49180" s="441"/>
    </row>
    <row r="49181" spans="25:27" x14ac:dyDescent="0.2">
      <c r="Y49181" s="396"/>
      <c r="Z49181" s="396"/>
      <c r="AA49181" s="441"/>
    </row>
    <row r="49182" spans="25:27" x14ac:dyDescent="0.2">
      <c r="Y49182" s="396"/>
      <c r="Z49182" s="396"/>
      <c r="AA49182" s="441"/>
    </row>
    <row r="49183" spans="25:27" x14ac:dyDescent="0.2">
      <c r="Y49183" s="396"/>
      <c r="Z49183" s="396"/>
      <c r="AA49183" s="441"/>
    </row>
    <row r="49184" spans="25:27" x14ac:dyDescent="0.2">
      <c r="Y49184" s="396"/>
      <c r="Z49184" s="396"/>
      <c r="AA49184" s="441"/>
    </row>
    <row r="49185" spans="25:27" x14ac:dyDescent="0.2">
      <c r="Y49185" s="396"/>
      <c r="Z49185" s="396"/>
      <c r="AA49185" s="441"/>
    </row>
    <row r="49186" spans="25:27" x14ac:dyDescent="0.2">
      <c r="Y49186" s="396"/>
      <c r="Z49186" s="396"/>
      <c r="AA49186" s="441"/>
    </row>
    <row r="49187" spans="25:27" x14ac:dyDescent="0.2">
      <c r="Y49187" s="396"/>
      <c r="Z49187" s="396"/>
      <c r="AA49187" s="441"/>
    </row>
    <row r="49188" spans="25:27" x14ac:dyDescent="0.2">
      <c r="Y49188" s="396"/>
      <c r="Z49188" s="396"/>
      <c r="AA49188" s="441"/>
    </row>
    <row r="49189" spans="25:27" x14ac:dyDescent="0.2">
      <c r="Y49189" s="396"/>
      <c r="Z49189" s="396"/>
      <c r="AA49189" s="441"/>
    </row>
    <row r="49190" spans="25:27" x14ac:dyDescent="0.2">
      <c r="Y49190" s="396"/>
      <c r="Z49190" s="396"/>
      <c r="AA49190" s="441"/>
    </row>
    <row r="49191" spans="25:27" x14ac:dyDescent="0.2">
      <c r="Y49191" s="396"/>
      <c r="Z49191" s="396"/>
      <c r="AA49191" s="441"/>
    </row>
    <row r="49192" spans="25:27" x14ac:dyDescent="0.2">
      <c r="Y49192" s="396"/>
      <c r="Z49192" s="396"/>
      <c r="AA49192" s="441"/>
    </row>
    <row r="49193" spans="25:27" x14ac:dyDescent="0.2">
      <c r="Y49193" s="396"/>
      <c r="Z49193" s="396"/>
      <c r="AA49193" s="441"/>
    </row>
    <row r="49194" spans="25:27" x14ac:dyDescent="0.2">
      <c r="Y49194" s="396"/>
      <c r="Z49194" s="396"/>
      <c r="AA49194" s="441"/>
    </row>
    <row r="49195" spans="25:27" x14ac:dyDescent="0.2">
      <c r="Y49195" s="396"/>
      <c r="Z49195" s="396"/>
      <c r="AA49195" s="441"/>
    </row>
    <row r="49196" spans="25:27" x14ac:dyDescent="0.2">
      <c r="Y49196" s="396"/>
      <c r="Z49196" s="396"/>
      <c r="AA49196" s="441"/>
    </row>
    <row r="49197" spans="25:27" x14ac:dyDescent="0.2">
      <c r="Y49197" s="396"/>
      <c r="Z49197" s="396"/>
      <c r="AA49197" s="441"/>
    </row>
    <row r="49198" spans="25:27" x14ac:dyDescent="0.2">
      <c r="Y49198" s="396"/>
      <c r="Z49198" s="396"/>
      <c r="AA49198" s="441"/>
    </row>
    <row r="49199" spans="25:27" x14ac:dyDescent="0.2">
      <c r="Y49199" s="396"/>
      <c r="Z49199" s="396"/>
      <c r="AA49199" s="441"/>
    </row>
    <row r="49200" spans="25:27" x14ac:dyDescent="0.2">
      <c r="Y49200" s="396"/>
      <c r="Z49200" s="396"/>
      <c r="AA49200" s="441"/>
    </row>
    <row r="49201" spans="25:27" x14ac:dyDescent="0.2">
      <c r="Y49201" s="396"/>
      <c r="Z49201" s="396"/>
      <c r="AA49201" s="441"/>
    </row>
    <row r="49202" spans="25:27" x14ac:dyDescent="0.2">
      <c r="Y49202" s="396"/>
      <c r="Z49202" s="396"/>
      <c r="AA49202" s="441"/>
    </row>
    <row r="49203" spans="25:27" x14ac:dyDescent="0.2">
      <c r="Y49203" s="396"/>
      <c r="Z49203" s="396"/>
      <c r="AA49203" s="441"/>
    </row>
    <row r="49204" spans="25:27" x14ac:dyDescent="0.2">
      <c r="Y49204" s="396"/>
      <c r="Z49204" s="396"/>
      <c r="AA49204" s="441"/>
    </row>
    <row r="49205" spans="25:27" x14ac:dyDescent="0.2">
      <c r="Y49205" s="396"/>
      <c r="Z49205" s="396"/>
      <c r="AA49205" s="441"/>
    </row>
    <row r="49206" spans="25:27" x14ac:dyDescent="0.2">
      <c r="Y49206" s="396"/>
      <c r="Z49206" s="396"/>
      <c r="AA49206" s="441"/>
    </row>
    <row r="49207" spans="25:27" x14ac:dyDescent="0.2">
      <c r="Y49207" s="396"/>
      <c r="Z49207" s="396"/>
      <c r="AA49207" s="441"/>
    </row>
    <row r="49208" spans="25:27" x14ac:dyDescent="0.2">
      <c r="Y49208" s="396"/>
      <c r="Z49208" s="396"/>
      <c r="AA49208" s="441"/>
    </row>
    <row r="49209" spans="25:27" x14ac:dyDescent="0.2">
      <c r="Y49209" s="396"/>
      <c r="Z49209" s="396"/>
      <c r="AA49209" s="441"/>
    </row>
    <row r="49210" spans="25:27" x14ac:dyDescent="0.2">
      <c r="Y49210" s="396"/>
      <c r="Z49210" s="396"/>
      <c r="AA49210" s="441"/>
    </row>
    <row r="49211" spans="25:27" x14ac:dyDescent="0.2">
      <c r="Y49211" s="396"/>
      <c r="Z49211" s="396"/>
      <c r="AA49211" s="441"/>
    </row>
    <row r="49212" spans="25:27" x14ac:dyDescent="0.2">
      <c r="Y49212" s="396"/>
      <c r="Z49212" s="396"/>
      <c r="AA49212" s="441"/>
    </row>
    <row r="49213" spans="25:27" x14ac:dyDescent="0.2">
      <c r="Y49213" s="396"/>
      <c r="Z49213" s="396"/>
      <c r="AA49213" s="441"/>
    </row>
    <row r="49214" spans="25:27" x14ac:dyDescent="0.2">
      <c r="Y49214" s="396"/>
      <c r="Z49214" s="396"/>
      <c r="AA49214" s="441"/>
    </row>
    <row r="49215" spans="25:27" x14ac:dyDescent="0.2">
      <c r="Y49215" s="396"/>
      <c r="Z49215" s="396"/>
      <c r="AA49215" s="441"/>
    </row>
    <row r="49216" spans="25:27" x14ac:dyDescent="0.2">
      <c r="Y49216" s="396"/>
      <c r="Z49216" s="396"/>
      <c r="AA49216" s="441"/>
    </row>
    <row r="49217" spans="25:27" x14ac:dyDescent="0.2">
      <c r="Y49217" s="396"/>
      <c r="Z49217" s="396"/>
      <c r="AA49217" s="441"/>
    </row>
    <row r="49218" spans="25:27" x14ac:dyDescent="0.2">
      <c r="Y49218" s="396"/>
      <c r="Z49218" s="396"/>
      <c r="AA49218" s="441"/>
    </row>
    <row r="49219" spans="25:27" x14ac:dyDescent="0.2">
      <c r="Y49219" s="396"/>
      <c r="Z49219" s="396"/>
      <c r="AA49219" s="441"/>
    </row>
    <row r="49220" spans="25:27" x14ac:dyDescent="0.2">
      <c r="Y49220" s="396"/>
      <c r="Z49220" s="396"/>
      <c r="AA49220" s="441"/>
    </row>
    <row r="49221" spans="25:27" x14ac:dyDescent="0.2">
      <c r="Y49221" s="396"/>
      <c r="Z49221" s="396"/>
      <c r="AA49221" s="441"/>
    </row>
    <row r="49222" spans="25:27" x14ac:dyDescent="0.2">
      <c r="Y49222" s="396"/>
      <c r="Z49222" s="396"/>
      <c r="AA49222" s="441"/>
    </row>
    <row r="49223" spans="25:27" x14ac:dyDescent="0.2">
      <c r="Y49223" s="396"/>
      <c r="Z49223" s="396"/>
      <c r="AA49223" s="441"/>
    </row>
    <row r="49224" spans="25:27" x14ac:dyDescent="0.2">
      <c r="Y49224" s="396"/>
      <c r="Z49224" s="396"/>
      <c r="AA49224" s="441"/>
    </row>
    <row r="49225" spans="25:27" x14ac:dyDescent="0.2">
      <c r="Y49225" s="396"/>
      <c r="Z49225" s="396"/>
      <c r="AA49225" s="441"/>
    </row>
    <row r="49226" spans="25:27" x14ac:dyDescent="0.2">
      <c r="Y49226" s="396"/>
      <c r="Z49226" s="396"/>
      <c r="AA49226" s="441"/>
    </row>
    <row r="49227" spans="25:27" x14ac:dyDescent="0.2">
      <c r="Y49227" s="396"/>
      <c r="Z49227" s="396"/>
      <c r="AA49227" s="441"/>
    </row>
    <row r="49228" spans="25:27" x14ac:dyDescent="0.2">
      <c r="Y49228" s="396"/>
      <c r="Z49228" s="396"/>
      <c r="AA49228" s="441"/>
    </row>
    <row r="49229" spans="25:27" x14ac:dyDescent="0.2">
      <c r="Y49229" s="396"/>
      <c r="Z49229" s="396"/>
      <c r="AA49229" s="441"/>
    </row>
    <row r="49230" spans="25:27" x14ac:dyDescent="0.2">
      <c r="Y49230" s="396"/>
      <c r="Z49230" s="396"/>
      <c r="AA49230" s="441"/>
    </row>
    <row r="49231" spans="25:27" x14ac:dyDescent="0.2">
      <c r="Y49231" s="396"/>
      <c r="Z49231" s="396"/>
      <c r="AA49231" s="441"/>
    </row>
    <row r="49232" spans="25:27" x14ac:dyDescent="0.2">
      <c r="Y49232" s="396"/>
      <c r="Z49232" s="396"/>
      <c r="AA49232" s="441"/>
    </row>
    <row r="49233" spans="25:27" x14ac:dyDescent="0.2">
      <c r="Y49233" s="396"/>
      <c r="Z49233" s="396"/>
      <c r="AA49233" s="441"/>
    </row>
    <row r="49234" spans="25:27" x14ac:dyDescent="0.2">
      <c r="Y49234" s="396"/>
      <c r="Z49234" s="396"/>
      <c r="AA49234" s="441"/>
    </row>
    <row r="49235" spans="25:27" x14ac:dyDescent="0.2">
      <c r="Y49235" s="396"/>
      <c r="Z49235" s="396"/>
      <c r="AA49235" s="441"/>
    </row>
    <row r="49236" spans="25:27" x14ac:dyDescent="0.2">
      <c r="Y49236" s="396"/>
      <c r="Z49236" s="396"/>
      <c r="AA49236" s="441"/>
    </row>
    <row r="49237" spans="25:27" x14ac:dyDescent="0.2">
      <c r="Y49237" s="396"/>
      <c r="Z49237" s="396"/>
      <c r="AA49237" s="441"/>
    </row>
    <row r="49238" spans="25:27" x14ac:dyDescent="0.2">
      <c r="Y49238" s="396"/>
      <c r="Z49238" s="396"/>
      <c r="AA49238" s="441"/>
    </row>
    <row r="49239" spans="25:27" x14ac:dyDescent="0.2">
      <c r="Y49239" s="396"/>
      <c r="Z49239" s="396"/>
      <c r="AA49239" s="441"/>
    </row>
    <row r="49240" spans="25:27" x14ac:dyDescent="0.2">
      <c r="Y49240" s="396"/>
      <c r="Z49240" s="396"/>
      <c r="AA49240" s="441"/>
    </row>
    <row r="49241" spans="25:27" x14ac:dyDescent="0.2">
      <c r="Y49241" s="396"/>
      <c r="Z49241" s="396"/>
      <c r="AA49241" s="441"/>
    </row>
    <row r="49242" spans="25:27" x14ac:dyDescent="0.2">
      <c r="Y49242" s="396"/>
      <c r="Z49242" s="396"/>
      <c r="AA49242" s="441"/>
    </row>
    <row r="49243" spans="25:27" x14ac:dyDescent="0.2">
      <c r="Y49243" s="396"/>
      <c r="Z49243" s="396"/>
      <c r="AA49243" s="441"/>
    </row>
    <row r="49244" spans="25:27" x14ac:dyDescent="0.2">
      <c r="Y49244" s="396"/>
      <c r="Z49244" s="396"/>
      <c r="AA49244" s="441"/>
    </row>
    <row r="49245" spans="25:27" x14ac:dyDescent="0.2">
      <c r="Y49245" s="396"/>
      <c r="Z49245" s="396"/>
      <c r="AA49245" s="441"/>
    </row>
    <row r="49246" spans="25:27" x14ac:dyDescent="0.2">
      <c r="Y49246" s="396"/>
      <c r="Z49246" s="396"/>
      <c r="AA49246" s="441"/>
    </row>
    <row r="49247" spans="25:27" x14ac:dyDescent="0.2">
      <c r="Y49247" s="396"/>
      <c r="Z49247" s="396"/>
      <c r="AA49247" s="441"/>
    </row>
    <row r="49248" spans="25:27" x14ac:dyDescent="0.2">
      <c r="Y49248" s="396"/>
      <c r="Z49248" s="396"/>
      <c r="AA49248" s="441"/>
    </row>
    <row r="49249" spans="25:27" x14ac:dyDescent="0.2">
      <c r="Y49249" s="396"/>
      <c r="Z49249" s="396"/>
      <c r="AA49249" s="441"/>
    </row>
    <row r="49250" spans="25:27" x14ac:dyDescent="0.2">
      <c r="Y49250" s="396"/>
      <c r="Z49250" s="396"/>
      <c r="AA49250" s="441"/>
    </row>
    <row r="49251" spans="25:27" x14ac:dyDescent="0.2">
      <c r="Y49251" s="396"/>
      <c r="Z49251" s="396"/>
      <c r="AA49251" s="441"/>
    </row>
    <row r="49252" spans="25:27" x14ac:dyDescent="0.2">
      <c r="Y49252" s="396"/>
      <c r="Z49252" s="396"/>
      <c r="AA49252" s="441"/>
    </row>
    <row r="49253" spans="25:27" x14ac:dyDescent="0.2">
      <c r="Y49253" s="396"/>
      <c r="Z49253" s="396"/>
      <c r="AA49253" s="441"/>
    </row>
    <row r="49254" spans="25:27" x14ac:dyDescent="0.2">
      <c r="Y49254" s="396"/>
      <c r="Z49254" s="396"/>
      <c r="AA49254" s="441"/>
    </row>
    <row r="49255" spans="25:27" x14ac:dyDescent="0.2">
      <c r="Y49255" s="396"/>
      <c r="Z49255" s="396"/>
      <c r="AA49255" s="441"/>
    </row>
    <row r="49256" spans="25:27" x14ac:dyDescent="0.2">
      <c r="Y49256" s="396"/>
      <c r="Z49256" s="396"/>
      <c r="AA49256" s="441"/>
    </row>
    <row r="49257" spans="25:27" x14ac:dyDescent="0.2">
      <c r="Y49257" s="396"/>
      <c r="Z49257" s="396"/>
      <c r="AA49257" s="441"/>
    </row>
    <row r="49258" spans="25:27" x14ac:dyDescent="0.2">
      <c r="Y49258" s="396"/>
      <c r="Z49258" s="396"/>
      <c r="AA49258" s="441"/>
    </row>
    <row r="49259" spans="25:27" x14ac:dyDescent="0.2">
      <c r="Y49259" s="396"/>
      <c r="Z49259" s="396"/>
      <c r="AA49259" s="441"/>
    </row>
    <row r="49260" spans="25:27" x14ac:dyDescent="0.2">
      <c r="Y49260" s="396"/>
      <c r="Z49260" s="396"/>
      <c r="AA49260" s="441"/>
    </row>
    <row r="49261" spans="25:27" x14ac:dyDescent="0.2">
      <c r="Y49261" s="396"/>
      <c r="Z49261" s="396"/>
      <c r="AA49261" s="441"/>
    </row>
    <row r="49262" spans="25:27" x14ac:dyDescent="0.2">
      <c r="Y49262" s="396"/>
      <c r="Z49262" s="396"/>
      <c r="AA49262" s="441"/>
    </row>
    <row r="49263" spans="25:27" x14ac:dyDescent="0.2">
      <c r="Y49263" s="396"/>
      <c r="Z49263" s="396"/>
      <c r="AA49263" s="441"/>
    </row>
    <row r="49264" spans="25:27" x14ac:dyDescent="0.2">
      <c r="Y49264" s="396"/>
      <c r="Z49264" s="396"/>
      <c r="AA49264" s="441"/>
    </row>
    <row r="49265" spans="25:27" x14ac:dyDescent="0.2">
      <c r="Y49265" s="396"/>
      <c r="Z49265" s="396"/>
      <c r="AA49265" s="441"/>
    </row>
    <row r="49266" spans="25:27" x14ac:dyDescent="0.2">
      <c r="Y49266" s="396"/>
      <c r="Z49266" s="396"/>
      <c r="AA49266" s="441"/>
    </row>
    <row r="49267" spans="25:27" x14ac:dyDescent="0.2">
      <c r="Y49267" s="396"/>
      <c r="Z49267" s="396"/>
      <c r="AA49267" s="441"/>
    </row>
    <row r="49268" spans="25:27" x14ac:dyDescent="0.2">
      <c r="Y49268" s="396"/>
      <c r="Z49268" s="396"/>
      <c r="AA49268" s="441"/>
    </row>
    <row r="49269" spans="25:27" x14ac:dyDescent="0.2">
      <c r="Y49269" s="396"/>
      <c r="Z49269" s="396"/>
      <c r="AA49269" s="441"/>
    </row>
    <row r="49270" spans="25:27" x14ac:dyDescent="0.2">
      <c r="Y49270" s="396"/>
      <c r="Z49270" s="396"/>
      <c r="AA49270" s="441"/>
    </row>
    <row r="49271" spans="25:27" x14ac:dyDescent="0.2">
      <c r="Y49271" s="396"/>
      <c r="Z49271" s="396"/>
      <c r="AA49271" s="441"/>
    </row>
    <row r="49272" spans="25:27" x14ac:dyDescent="0.2">
      <c r="Y49272" s="396"/>
      <c r="Z49272" s="396"/>
      <c r="AA49272" s="441"/>
    </row>
    <row r="49273" spans="25:27" x14ac:dyDescent="0.2">
      <c r="Y49273" s="396"/>
      <c r="Z49273" s="396"/>
      <c r="AA49273" s="441"/>
    </row>
    <row r="49274" spans="25:27" x14ac:dyDescent="0.2">
      <c r="Y49274" s="396"/>
      <c r="Z49274" s="396"/>
      <c r="AA49274" s="441"/>
    </row>
    <row r="49275" spans="25:27" x14ac:dyDescent="0.2">
      <c r="Y49275" s="396"/>
      <c r="Z49275" s="396"/>
      <c r="AA49275" s="441"/>
    </row>
    <row r="49276" spans="25:27" x14ac:dyDescent="0.2">
      <c r="Y49276" s="396"/>
      <c r="Z49276" s="396"/>
      <c r="AA49276" s="441"/>
    </row>
    <row r="49277" spans="25:27" x14ac:dyDescent="0.2">
      <c r="Y49277" s="396"/>
      <c r="Z49277" s="396"/>
      <c r="AA49277" s="441"/>
    </row>
    <row r="49278" spans="25:27" x14ac:dyDescent="0.2">
      <c r="Y49278" s="396"/>
      <c r="Z49278" s="396"/>
      <c r="AA49278" s="441"/>
    </row>
    <row r="49279" spans="25:27" x14ac:dyDescent="0.2">
      <c r="Y49279" s="396"/>
      <c r="Z49279" s="396"/>
      <c r="AA49279" s="441"/>
    </row>
    <row r="49280" spans="25:27" x14ac:dyDescent="0.2">
      <c r="Y49280" s="396"/>
      <c r="Z49280" s="396"/>
      <c r="AA49280" s="441"/>
    </row>
    <row r="49281" spans="25:27" x14ac:dyDescent="0.2">
      <c r="Y49281" s="396"/>
      <c r="Z49281" s="396"/>
      <c r="AA49281" s="441"/>
    </row>
    <row r="49282" spans="25:27" x14ac:dyDescent="0.2">
      <c r="Y49282" s="396"/>
      <c r="Z49282" s="396"/>
      <c r="AA49282" s="441"/>
    </row>
    <row r="49283" spans="25:27" x14ac:dyDescent="0.2">
      <c r="Y49283" s="396"/>
      <c r="Z49283" s="396"/>
      <c r="AA49283" s="441"/>
    </row>
    <row r="49284" spans="25:27" x14ac:dyDescent="0.2">
      <c r="Y49284" s="396"/>
      <c r="Z49284" s="396"/>
      <c r="AA49284" s="441"/>
    </row>
    <row r="49285" spans="25:27" x14ac:dyDescent="0.2">
      <c r="Y49285" s="396"/>
      <c r="Z49285" s="396"/>
      <c r="AA49285" s="441"/>
    </row>
    <row r="49286" spans="25:27" x14ac:dyDescent="0.2">
      <c r="Y49286" s="396"/>
      <c r="Z49286" s="396"/>
      <c r="AA49286" s="441"/>
    </row>
    <row r="49287" spans="25:27" x14ac:dyDescent="0.2">
      <c r="Y49287" s="396"/>
      <c r="Z49287" s="396"/>
      <c r="AA49287" s="441"/>
    </row>
    <row r="49288" spans="25:27" x14ac:dyDescent="0.2">
      <c r="Y49288" s="396"/>
      <c r="Z49288" s="396"/>
      <c r="AA49288" s="441"/>
    </row>
    <row r="49289" spans="25:27" x14ac:dyDescent="0.2">
      <c r="Y49289" s="396"/>
      <c r="Z49289" s="396"/>
      <c r="AA49289" s="441"/>
    </row>
    <row r="49290" spans="25:27" x14ac:dyDescent="0.2">
      <c r="Y49290" s="396"/>
      <c r="Z49290" s="396"/>
      <c r="AA49290" s="441"/>
    </row>
    <row r="49291" spans="25:27" x14ac:dyDescent="0.2">
      <c r="Y49291" s="396"/>
      <c r="Z49291" s="396"/>
      <c r="AA49291" s="441"/>
    </row>
    <row r="49292" spans="25:27" x14ac:dyDescent="0.2">
      <c r="Y49292" s="396"/>
      <c r="Z49292" s="396"/>
      <c r="AA49292" s="441"/>
    </row>
    <row r="49293" spans="25:27" x14ac:dyDescent="0.2">
      <c r="Y49293" s="396"/>
      <c r="Z49293" s="396"/>
      <c r="AA49293" s="441"/>
    </row>
    <row r="49294" spans="25:27" x14ac:dyDescent="0.2">
      <c r="Y49294" s="396"/>
      <c r="Z49294" s="396"/>
      <c r="AA49294" s="441"/>
    </row>
    <row r="49295" spans="25:27" x14ac:dyDescent="0.2">
      <c r="Y49295" s="396"/>
      <c r="Z49295" s="396"/>
      <c r="AA49295" s="441"/>
    </row>
    <row r="49296" spans="25:27" x14ac:dyDescent="0.2">
      <c r="Y49296" s="396"/>
      <c r="Z49296" s="396"/>
      <c r="AA49296" s="441"/>
    </row>
    <row r="49297" spans="25:27" x14ac:dyDescent="0.2">
      <c r="Y49297" s="396"/>
      <c r="Z49297" s="396"/>
      <c r="AA49297" s="441"/>
    </row>
    <row r="49298" spans="25:27" x14ac:dyDescent="0.2">
      <c r="Y49298" s="396"/>
      <c r="Z49298" s="396"/>
      <c r="AA49298" s="441"/>
    </row>
    <row r="49299" spans="25:27" x14ac:dyDescent="0.2">
      <c r="Y49299" s="396"/>
      <c r="Z49299" s="396"/>
      <c r="AA49299" s="441"/>
    </row>
    <row r="49300" spans="25:27" x14ac:dyDescent="0.2">
      <c r="Y49300" s="396"/>
      <c r="Z49300" s="396"/>
      <c r="AA49300" s="441"/>
    </row>
    <row r="49301" spans="25:27" x14ac:dyDescent="0.2">
      <c r="Y49301" s="396"/>
      <c r="Z49301" s="396"/>
      <c r="AA49301" s="441"/>
    </row>
    <row r="49302" spans="25:27" x14ac:dyDescent="0.2">
      <c r="Y49302" s="396"/>
      <c r="Z49302" s="396"/>
      <c r="AA49302" s="441"/>
    </row>
    <row r="49303" spans="25:27" x14ac:dyDescent="0.2">
      <c r="Y49303" s="396"/>
      <c r="Z49303" s="396"/>
      <c r="AA49303" s="441"/>
    </row>
    <row r="49304" spans="25:27" x14ac:dyDescent="0.2">
      <c r="Y49304" s="396"/>
      <c r="Z49304" s="396"/>
      <c r="AA49304" s="441"/>
    </row>
    <row r="49305" spans="25:27" x14ac:dyDescent="0.2">
      <c r="Y49305" s="396"/>
      <c r="Z49305" s="396"/>
      <c r="AA49305" s="441"/>
    </row>
    <row r="49306" spans="25:27" x14ac:dyDescent="0.2">
      <c r="Y49306" s="396"/>
      <c r="Z49306" s="396"/>
      <c r="AA49306" s="441"/>
    </row>
    <row r="49307" spans="25:27" x14ac:dyDescent="0.2">
      <c r="Y49307" s="396"/>
      <c r="Z49307" s="396"/>
      <c r="AA49307" s="441"/>
    </row>
    <row r="49308" spans="25:27" x14ac:dyDescent="0.2">
      <c r="Y49308" s="396"/>
      <c r="Z49308" s="396"/>
      <c r="AA49308" s="441"/>
    </row>
    <row r="49309" spans="25:27" x14ac:dyDescent="0.2">
      <c r="Y49309" s="396"/>
      <c r="Z49309" s="396"/>
      <c r="AA49309" s="441"/>
    </row>
    <row r="49310" spans="25:27" x14ac:dyDescent="0.2">
      <c r="Y49310" s="396"/>
      <c r="Z49310" s="396"/>
      <c r="AA49310" s="441"/>
    </row>
    <row r="49311" spans="25:27" x14ac:dyDescent="0.2">
      <c r="Y49311" s="396"/>
      <c r="Z49311" s="396"/>
      <c r="AA49311" s="441"/>
    </row>
    <row r="49312" spans="25:27" x14ac:dyDescent="0.2">
      <c r="Y49312" s="396"/>
      <c r="Z49312" s="396"/>
      <c r="AA49312" s="441"/>
    </row>
    <row r="49313" spans="25:27" x14ac:dyDescent="0.2">
      <c r="Y49313" s="396"/>
      <c r="Z49313" s="396"/>
      <c r="AA49313" s="441"/>
    </row>
    <row r="49314" spans="25:27" x14ac:dyDescent="0.2">
      <c r="Y49314" s="396"/>
      <c r="Z49314" s="396"/>
      <c r="AA49314" s="441"/>
    </row>
    <row r="49315" spans="25:27" x14ac:dyDescent="0.2">
      <c r="Y49315" s="396"/>
      <c r="Z49315" s="396"/>
      <c r="AA49315" s="441"/>
    </row>
    <row r="49316" spans="25:27" x14ac:dyDescent="0.2">
      <c r="Y49316" s="396"/>
      <c r="Z49316" s="396"/>
      <c r="AA49316" s="441"/>
    </row>
    <row r="49317" spans="25:27" x14ac:dyDescent="0.2">
      <c r="Y49317" s="396"/>
      <c r="Z49317" s="396"/>
      <c r="AA49317" s="441"/>
    </row>
    <row r="49318" spans="25:27" x14ac:dyDescent="0.2">
      <c r="Y49318" s="396"/>
      <c r="Z49318" s="396"/>
      <c r="AA49318" s="441"/>
    </row>
    <row r="49319" spans="25:27" x14ac:dyDescent="0.2">
      <c r="Y49319" s="396"/>
      <c r="Z49319" s="396"/>
      <c r="AA49319" s="441"/>
    </row>
    <row r="49320" spans="25:27" x14ac:dyDescent="0.2">
      <c r="Y49320" s="396"/>
      <c r="Z49320" s="396"/>
      <c r="AA49320" s="441"/>
    </row>
    <row r="49321" spans="25:27" x14ac:dyDescent="0.2">
      <c r="Y49321" s="396"/>
      <c r="Z49321" s="396"/>
      <c r="AA49321" s="441"/>
    </row>
    <row r="49322" spans="25:27" x14ac:dyDescent="0.2">
      <c r="Y49322" s="396"/>
      <c r="Z49322" s="396"/>
      <c r="AA49322" s="441"/>
    </row>
    <row r="49323" spans="25:27" x14ac:dyDescent="0.2">
      <c r="Y49323" s="396"/>
      <c r="Z49323" s="396"/>
      <c r="AA49323" s="441"/>
    </row>
    <row r="49324" spans="25:27" x14ac:dyDescent="0.2">
      <c r="Y49324" s="396"/>
      <c r="Z49324" s="396"/>
      <c r="AA49324" s="441"/>
    </row>
    <row r="49325" spans="25:27" x14ac:dyDescent="0.2">
      <c r="Y49325" s="396"/>
      <c r="Z49325" s="396"/>
      <c r="AA49325" s="441"/>
    </row>
    <row r="49326" spans="25:27" x14ac:dyDescent="0.2">
      <c r="Y49326" s="396"/>
      <c r="Z49326" s="396"/>
      <c r="AA49326" s="441"/>
    </row>
    <row r="49327" spans="25:27" x14ac:dyDescent="0.2">
      <c r="Y49327" s="396"/>
      <c r="Z49327" s="396"/>
      <c r="AA49327" s="441"/>
    </row>
    <row r="49328" spans="25:27" x14ac:dyDescent="0.2">
      <c r="Y49328" s="396"/>
      <c r="Z49328" s="396"/>
      <c r="AA49328" s="441"/>
    </row>
    <row r="49329" spans="25:27" x14ac:dyDescent="0.2">
      <c r="Y49329" s="396"/>
      <c r="Z49329" s="396"/>
      <c r="AA49329" s="441"/>
    </row>
    <row r="49330" spans="25:27" x14ac:dyDescent="0.2">
      <c r="Y49330" s="396"/>
      <c r="Z49330" s="396"/>
      <c r="AA49330" s="441"/>
    </row>
    <row r="49331" spans="25:27" x14ac:dyDescent="0.2">
      <c r="Y49331" s="396"/>
      <c r="Z49331" s="396"/>
      <c r="AA49331" s="441"/>
    </row>
    <row r="49332" spans="25:27" x14ac:dyDescent="0.2">
      <c r="Y49332" s="396"/>
      <c r="Z49332" s="396"/>
      <c r="AA49332" s="441"/>
    </row>
    <row r="49333" spans="25:27" x14ac:dyDescent="0.2">
      <c r="Y49333" s="396"/>
      <c r="Z49333" s="396"/>
      <c r="AA49333" s="441"/>
    </row>
    <row r="49334" spans="25:27" x14ac:dyDescent="0.2">
      <c r="Y49334" s="396"/>
      <c r="Z49334" s="396"/>
      <c r="AA49334" s="441"/>
    </row>
    <row r="49335" spans="25:27" x14ac:dyDescent="0.2">
      <c r="Y49335" s="396"/>
      <c r="Z49335" s="396"/>
      <c r="AA49335" s="441"/>
    </row>
    <row r="49336" spans="25:27" x14ac:dyDescent="0.2">
      <c r="Y49336" s="396"/>
      <c r="Z49336" s="396"/>
      <c r="AA49336" s="441"/>
    </row>
    <row r="49337" spans="25:27" x14ac:dyDescent="0.2">
      <c r="Y49337" s="396"/>
      <c r="Z49337" s="396"/>
      <c r="AA49337" s="441"/>
    </row>
    <row r="49338" spans="25:27" x14ac:dyDescent="0.2">
      <c r="Y49338" s="396"/>
      <c r="Z49338" s="396"/>
      <c r="AA49338" s="441"/>
    </row>
    <row r="49339" spans="25:27" x14ac:dyDescent="0.2">
      <c r="Y49339" s="396"/>
      <c r="Z49339" s="396"/>
      <c r="AA49339" s="441"/>
    </row>
    <row r="49340" spans="25:27" x14ac:dyDescent="0.2">
      <c r="Y49340" s="396"/>
      <c r="Z49340" s="396"/>
      <c r="AA49340" s="441"/>
    </row>
    <row r="49341" spans="25:27" x14ac:dyDescent="0.2">
      <c r="Y49341" s="396"/>
      <c r="Z49341" s="396"/>
      <c r="AA49341" s="441"/>
    </row>
    <row r="49342" spans="25:27" x14ac:dyDescent="0.2">
      <c r="Y49342" s="396"/>
      <c r="Z49342" s="396"/>
      <c r="AA49342" s="441"/>
    </row>
    <row r="49343" spans="25:27" x14ac:dyDescent="0.2">
      <c r="Y49343" s="396"/>
      <c r="Z49343" s="396"/>
      <c r="AA49343" s="441"/>
    </row>
    <row r="49344" spans="25:27" x14ac:dyDescent="0.2">
      <c r="Y49344" s="396"/>
      <c r="Z49344" s="396"/>
      <c r="AA49344" s="441"/>
    </row>
    <row r="49345" spans="25:27" x14ac:dyDescent="0.2">
      <c r="Y49345" s="396"/>
      <c r="Z49345" s="396"/>
      <c r="AA49345" s="441"/>
    </row>
    <row r="49346" spans="25:27" x14ac:dyDescent="0.2">
      <c r="Y49346" s="396"/>
      <c r="Z49346" s="396"/>
      <c r="AA49346" s="441"/>
    </row>
    <row r="49347" spans="25:27" x14ac:dyDescent="0.2">
      <c r="Y49347" s="396"/>
      <c r="Z49347" s="396"/>
      <c r="AA49347" s="441"/>
    </row>
    <row r="49348" spans="25:27" x14ac:dyDescent="0.2">
      <c r="Y49348" s="396"/>
      <c r="Z49348" s="396"/>
      <c r="AA49348" s="441"/>
    </row>
    <row r="49349" spans="25:27" x14ac:dyDescent="0.2">
      <c r="Y49349" s="396"/>
      <c r="Z49349" s="396"/>
      <c r="AA49349" s="441"/>
    </row>
    <row r="49350" spans="25:27" x14ac:dyDescent="0.2">
      <c r="Y49350" s="396"/>
      <c r="Z49350" s="396"/>
      <c r="AA49350" s="441"/>
    </row>
    <row r="49351" spans="25:27" x14ac:dyDescent="0.2">
      <c r="Y49351" s="396"/>
      <c r="Z49351" s="396"/>
      <c r="AA49351" s="441"/>
    </row>
    <row r="49352" spans="25:27" x14ac:dyDescent="0.2">
      <c r="Y49352" s="396"/>
      <c r="Z49352" s="396"/>
      <c r="AA49352" s="441"/>
    </row>
    <row r="49353" spans="25:27" x14ac:dyDescent="0.2">
      <c r="Y49353" s="396"/>
      <c r="Z49353" s="396"/>
      <c r="AA49353" s="441"/>
    </row>
    <row r="49354" spans="25:27" x14ac:dyDescent="0.2">
      <c r="Y49354" s="396"/>
      <c r="Z49354" s="396"/>
      <c r="AA49354" s="441"/>
    </row>
    <row r="49355" spans="25:27" x14ac:dyDescent="0.2">
      <c r="Y49355" s="396"/>
      <c r="Z49355" s="396"/>
      <c r="AA49355" s="441"/>
    </row>
    <row r="49356" spans="25:27" x14ac:dyDescent="0.2">
      <c r="Y49356" s="396"/>
      <c r="Z49356" s="396"/>
      <c r="AA49356" s="441"/>
    </row>
    <row r="49357" spans="25:27" x14ac:dyDescent="0.2">
      <c r="Y49357" s="396"/>
      <c r="Z49357" s="396"/>
      <c r="AA49357" s="441"/>
    </row>
    <row r="49358" spans="25:27" x14ac:dyDescent="0.2">
      <c r="Y49358" s="396"/>
      <c r="Z49358" s="396"/>
      <c r="AA49358" s="441"/>
    </row>
    <row r="49359" spans="25:27" x14ac:dyDescent="0.2">
      <c r="Y49359" s="396"/>
      <c r="Z49359" s="396"/>
      <c r="AA49359" s="441"/>
    </row>
    <row r="49360" spans="25:27" x14ac:dyDescent="0.2">
      <c r="Y49360" s="396"/>
      <c r="Z49360" s="396"/>
      <c r="AA49360" s="441"/>
    </row>
    <row r="49361" spans="25:27" x14ac:dyDescent="0.2">
      <c r="Y49361" s="396"/>
      <c r="Z49361" s="396"/>
      <c r="AA49361" s="441"/>
    </row>
    <row r="49362" spans="25:27" x14ac:dyDescent="0.2">
      <c r="Y49362" s="396"/>
      <c r="Z49362" s="396"/>
      <c r="AA49362" s="441"/>
    </row>
    <row r="49363" spans="25:27" x14ac:dyDescent="0.2">
      <c r="Y49363" s="396"/>
      <c r="Z49363" s="396"/>
      <c r="AA49363" s="441"/>
    </row>
    <row r="49364" spans="25:27" x14ac:dyDescent="0.2">
      <c r="Y49364" s="396"/>
      <c r="Z49364" s="396"/>
      <c r="AA49364" s="441"/>
    </row>
    <row r="49365" spans="25:27" x14ac:dyDescent="0.2">
      <c r="Y49365" s="396"/>
      <c r="Z49365" s="396"/>
      <c r="AA49365" s="441"/>
    </row>
    <row r="49366" spans="25:27" x14ac:dyDescent="0.2">
      <c r="Y49366" s="396"/>
      <c r="Z49366" s="396"/>
      <c r="AA49366" s="441"/>
    </row>
    <row r="49367" spans="25:27" x14ac:dyDescent="0.2">
      <c r="Y49367" s="396"/>
      <c r="Z49367" s="396"/>
      <c r="AA49367" s="441"/>
    </row>
    <row r="49368" spans="25:27" x14ac:dyDescent="0.2">
      <c r="Y49368" s="396"/>
      <c r="Z49368" s="396"/>
      <c r="AA49368" s="441"/>
    </row>
    <row r="49369" spans="25:27" x14ac:dyDescent="0.2">
      <c r="Y49369" s="396"/>
      <c r="Z49369" s="396"/>
      <c r="AA49369" s="441"/>
    </row>
    <row r="49370" spans="25:27" x14ac:dyDescent="0.2">
      <c r="Y49370" s="396"/>
      <c r="Z49370" s="396"/>
      <c r="AA49370" s="441"/>
    </row>
    <row r="49371" spans="25:27" x14ac:dyDescent="0.2">
      <c r="Y49371" s="396"/>
      <c r="Z49371" s="396"/>
      <c r="AA49371" s="441"/>
    </row>
    <row r="49372" spans="25:27" x14ac:dyDescent="0.2">
      <c r="Y49372" s="396"/>
      <c r="Z49372" s="396"/>
      <c r="AA49372" s="441"/>
    </row>
    <row r="49373" spans="25:27" x14ac:dyDescent="0.2">
      <c r="Y49373" s="396"/>
      <c r="Z49373" s="396"/>
      <c r="AA49373" s="441"/>
    </row>
    <row r="49374" spans="25:27" x14ac:dyDescent="0.2">
      <c r="Y49374" s="396"/>
      <c r="Z49374" s="396"/>
      <c r="AA49374" s="441"/>
    </row>
    <row r="49375" spans="25:27" x14ac:dyDescent="0.2">
      <c r="Y49375" s="396"/>
      <c r="Z49375" s="396"/>
      <c r="AA49375" s="441"/>
    </row>
    <row r="49376" spans="25:27" x14ac:dyDescent="0.2">
      <c r="Y49376" s="396"/>
      <c r="Z49376" s="396"/>
      <c r="AA49376" s="441"/>
    </row>
    <row r="49377" spans="25:27" x14ac:dyDescent="0.2">
      <c r="Y49377" s="396"/>
      <c r="Z49377" s="396"/>
      <c r="AA49377" s="441"/>
    </row>
    <row r="49378" spans="25:27" x14ac:dyDescent="0.2">
      <c r="Y49378" s="396"/>
      <c r="Z49378" s="396"/>
      <c r="AA49378" s="441"/>
    </row>
    <row r="49379" spans="25:27" x14ac:dyDescent="0.2">
      <c r="Y49379" s="396"/>
      <c r="Z49379" s="396"/>
      <c r="AA49379" s="441"/>
    </row>
    <row r="49380" spans="25:27" x14ac:dyDescent="0.2">
      <c r="Y49380" s="396"/>
      <c r="Z49380" s="396"/>
      <c r="AA49380" s="441"/>
    </row>
    <row r="49381" spans="25:27" x14ac:dyDescent="0.2">
      <c r="Y49381" s="396"/>
      <c r="Z49381" s="396"/>
      <c r="AA49381" s="441"/>
    </row>
    <row r="49382" spans="25:27" x14ac:dyDescent="0.2">
      <c r="Y49382" s="396"/>
      <c r="Z49382" s="396"/>
      <c r="AA49382" s="441"/>
    </row>
    <row r="49383" spans="25:27" x14ac:dyDescent="0.2">
      <c r="Y49383" s="396"/>
      <c r="Z49383" s="396"/>
      <c r="AA49383" s="441"/>
    </row>
    <row r="49384" spans="25:27" x14ac:dyDescent="0.2">
      <c r="Y49384" s="396"/>
      <c r="Z49384" s="396"/>
      <c r="AA49384" s="441"/>
    </row>
    <row r="49385" spans="25:27" x14ac:dyDescent="0.2">
      <c r="Y49385" s="396"/>
      <c r="Z49385" s="396"/>
      <c r="AA49385" s="441"/>
    </row>
    <row r="49386" spans="25:27" x14ac:dyDescent="0.2">
      <c r="Y49386" s="396"/>
      <c r="Z49386" s="396"/>
      <c r="AA49386" s="441"/>
    </row>
    <row r="49387" spans="25:27" x14ac:dyDescent="0.2">
      <c r="Y49387" s="396"/>
      <c r="Z49387" s="396"/>
      <c r="AA49387" s="441"/>
    </row>
    <row r="49388" spans="25:27" x14ac:dyDescent="0.2">
      <c r="Y49388" s="396"/>
      <c r="Z49388" s="396"/>
      <c r="AA49388" s="441"/>
    </row>
    <row r="49389" spans="25:27" x14ac:dyDescent="0.2">
      <c r="Y49389" s="396"/>
      <c r="Z49389" s="396"/>
      <c r="AA49389" s="441"/>
    </row>
    <row r="49390" spans="25:27" x14ac:dyDescent="0.2">
      <c r="Y49390" s="396"/>
      <c r="Z49390" s="396"/>
      <c r="AA49390" s="441"/>
    </row>
    <row r="49391" spans="25:27" x14ac:dyDescent="0.2">
      <c r="Y49391" s="396"/>
      <c r="Z49391" s="396"/>
      <c r="AA49391" s="441"/>
    </row>
    <row r="49392" spans="25:27" x14ac:dyDescent="0.2">
      <c r="Y49392" s="396"/>
      <c r="Z49392" s="396"/>
      <c r="AA49392" s="441"/>
    </row>
    <row r="49393" spans="25:27" x14ac:dyDescent="0.2">
      <c r="Y49393" s="396"/>
      <c r="Z49393" s="396"/>
      <c r="AA49393" s="441"/>
    </row>
    <row r="49394" spans="25:27" x14ac:dyDescent="0.2">
      <c r="Y49394" s="396"/>
      <c r="Z49394" s="396"/>
      <c r="AA49394" s="441"/>
    </row>
    <row r="49395" spans="25:27" x14ac:dyDescent="0.2">
      <c r="Y49395" s="396"/>
      <c r="Z49395" s="396"/>
      <c r="AA49395" s="441"/>
    </row>
    <row r="49396" spans="25:27" x14ac:dyDescent="0.2">
      <c r="Y49396" s="396"/>
      <c r="Z49396" s="396"/>
      <c r="AA49396" s="441"/>
    </row>
    <row r="49397" spans="25:27" x14ac:dyDescent="0.2">
      <c r="Y49397" s="396"/>
      <c r="Z49397" s="396"/>
      <c r="AA49397" s="441"/>
    </row>
    <row r="49398" spans="25:27" x14ac:dyDescent="0.2">
      <c r="Y49398" s="396"/>
      <c r="Z49398" s="396"/>
      <c r="AA49398" s="441"/>
    </row>
    <row r="49399" spans="25:27" x14ac:dyDescent="0.2">
      <c r="Y49399" s="396"/>
      <c r="Z49399" s="396"/>
      <c r="AA49399" s="441"/>
    </row>
    <row r="49400" spans="25:27" x14ac:dyDescent="0.2">
      <c r="Y49400" s="396"/>
      <c r="Z49400" s="396"/>
      <c r="AA49400" s="441"/>
    </row>
    <row r="49401" spans="25:27" x14ac:dyDescent="0.2">
      <c r="Y49401" s="396"/>
      <c r="Z49401" s="396"/>
      <c r="AA49401" s="441"/>
    </row>
    <row r="49402" spans="25:27" x14ac:dyDescent="0.2">
      <c r="Y49402" s="396"/>
      <c r="Z49402" s="396"/>
      <c r="AA49402" s="441"/>
    </row>
    <row r="49403" spans="25:27" x14ac:dyDescent="0.2">
      <c r="Y49403" s="396"/>
      <c r="Z49403" s="396"/>
      <c r="AA49403" s="441"/>
    </row>
    <row r="49404" spans="25:27" x14ac:dyDescent="0.2">
      <c r="Y49404" s="396"/>
      <c r="Z49404" s="396"/>
      <c r="AA49404" s="441"/>
    </row>
    <row r="49405" spans="25:27" x14ac:dyDescent="0.2">
      <c r="Y49405" s="396"/>
      <c r="Z49405" s="396"/>
      <c r="AA49405" s="441"/>
    </row>
    <row r="49406" spans="25:27" x14ac:dyDescent="0.2">
      <c r="Y49406" s="396"/>
      <c r="Z49406" s="396"/>
      <c r="AA49406" s="441"/>
    </row>
    <row r="49407" spans="25:27" x14ac:dyDescent="0.2">
      <c r="Y49407" s="396"/>
      <c r="Z49407" s="396"/>
      <c r="AA49407" s="441"/>
    </row>
    <row r="49408" spans="25:27" x14ac:dyDescent="0.2">
      <c r="Y49408" s="396"/>
      <c r="Z49408" s="396"/>
      <c r="AA49408" s="441"/>
    </row>
    <row r="49409" spans="25:27" x14ac:dyDescent="0.2">
      <c r="Y49409" s="396"/>
      <c r="Z49409" s="396"/>
      <c r="AA49409" s="441"/>
    </row>
    <row r="49410" spans="25:27" x14ac:dyDescent="0.2">
      <c r="Y49410" s="396"/>
      <c r="Z49410" s="396"/>
      <c r="AA49410" s="441"/>
    </row>
    <row r="49411" spans="25:27" x14ac:dyDescent="0.2">
      <c r="Y49411" s="396"/>
      <c r="Z49411" s="396"/>
      <c r="AA49411" s="441"/>
    </row>
    <row r="49412" spans="25:27" x14ac:dyDescent="0.2">
      <c r="Y49412" s="396"/>
      <c r="Z49412" s="396"/>
      <c r="AA49412" s="441"/>
    </row>
    <row r="49413" spans="25:27" x14ac:dyDescent="0.2">
      <c r="Y49413" s="396"/>
      <c r="Z49413" s="396"/>
      <c r="AA49413" s="441"/>
    </row>
    <row r="49414" spans="25:27" x14ac:dyDescent="0.2">
      <c r="Y49414" s="396"/>
      <c r="Z49414" s="396"/>
      <c r="AA49414" s="441"/>
    </row>
    <row r="49415" spans="25:27" x14ac:dyDescent="0.2">
      <c r="Y49415" s="396"/>
      <c r="Z49415" s="396"/>
      <c r="AA49415" s="441"/>
    </row>
    <row r="49416" spans="25:27" x14ac:dyDescent="0.2">
      <c r="Y49416" s="396"/>
      <c r="Z49416" s="396"/>
      <c r="AA49416" s="441"/>
    </row>
    <row r="49417" spans="25:27" x14ac:dyDescent="0.2">
      <c r="Y49417" s="396"/>
      <c r="Z49417" s="396"/>
      <c r="AA49417" s="441"/>
    </row>
    <row r="49418" spans="25:27" x14ac:dyDescent="0.2">
      <c r="Y49418" s="396"/>
      <c r="Z49418" s="396"/>
      <c r="AA49418" s="441"/>
    </row>
    <row r="49419" spans="25:27" x14ac:dyDescent="0.2">
      <c r="Y49419" s="396"/>
      <c r="Z49419" s="396"/>
      <c r="AA49419" s="441"/>
    </row>
    <row r="49420" spans="25:27" x14ac:dyDescent="0.2">
      <c r="Y49420" s="396"/>
      <c r="Z49420" s="396"/>
      <c r="AA49420" s="441"/>
    </row>
    <row r="49421" spans="25:27" x14ac:dyDescent="0.2">
      <c r="Y49421" s="396"/>
      <c r="Z49421" s="396"/>
      <c r="AA49421" s="441"/>
    </row>
    <row r="49422" spans="25:27" x14ac:dyDescent="0.2">
      <c r="Y49422" s="396"/>
      <c r="Z49422" s="396"/>
      <c r="AA49422" s="441"/>
    </row>
    <row r="49423" spans="25:27" x14ac:dyDescent="0.2">
      <c r="Y49423" s="396"/>
      <c r="Z49423" s="396"/>
      <c r="AA49423" s="441"/>
    </row>
    <row r="49424" spans="25:27" x14ac:dyDescent="0.2">
      <c r="Y49424" s="396"/>
      <c r="Z49424" s="396"/>
      <c r="AA49424" s="441"/>
    </row>
    <row r="49425" spans="25:27" x14ac:dyDescent="0.2">
      <c r="Y49425" s="396"/>
      <c r="Z49425" s="396"/>
      <c r="AA49425" s="441"/>
    </row>
    <row r="49426" spans="25:27" x14ac:dyDescent="0.2">
      <c r="Y49426" s="396"/>
      <c r="Z49426" s="396"/>
      <c r="AA49426" s="441"/>
    </row>
    <row r="49427" spans="25:27" x14ac:dyDescent="0.2">
      <c r="Y49427" s="396"/>
      <c r="Z49427" s="396"/>
      <c r="AA49427" s="441"/>
    </row>
    <row r="49428" spans="25:27" x14ac:dyDescent="0.2">
      <c r="Y49428" s="396"/>
      <c r="Z49428" s="396"/>
      <c r="AA49428" s="441"/>
    </row>
    <row r="49429" spans="25:27" x14ac:dyDescent="0.2">
      <c r="Y49429" s="396"/>
      <c r="Z49429" s="396"/>
      <c r="AA49429" s="441"/>
    </row>
    <row r="49430" spans="25:27" x14ac:dyDescent="0.2">
      <c r="Y49430" s="396"/>
      <c r="Z49430" s="396"/>
      <c r="AA49430" s="441"/>
    </row>
    <row r="49431" spans="25:27" x14ac:dyDescent="0.2">
      <c r="Y49431" s="396"/>
      <c r="Z49431" s="396"/>
      <c r="AA49431" s="441"/>
    </row>
    <row r="49432" spans="25:27" x14ac:dyDescent="0.2">
      <c r="Y49432" s="396"/>
      <c r="Z49432" s="396"/>
      <c r="AA49432" s="441"/>
    </row>
    <row r="49433" spans="25:27" x14ac:dyDescent="0.2">
      <c r="Y49433" s="396"/>
      <c r="Z49433" s="396"/>
      <c r="AA49433" s="441"/>
    </row>
    <row r="49434" spans="25:27" x14ac:dyDescent="0.2">
      <c r="Y49434" s="396"/>
      <c r="Z49434" s="396"/>
      <c r="AA49434" s="441"/>
    </row>
    <row r="49435" spans="25:27" x14ac:dyDescent="0.2">
      <c r="Y49435" s="396"/>
      <c r="Z49435" s="396"/>
      <c r="AA49435" s="441"/>
    </row>
    <row r="49436" spans="25:27" x14ac:dyDescent="0.2">
      <c r="Y49436" s="396"/>
      <c r="Z49436" s="396"/>
      <c r="AA49436" s="441"/>
    </row>
    <row r="49437" spans="25:27" x14ac:dyDescent="0.2">
      <c r="Y49437" s="396"/>
      <c r="Z49437" s="396"/>
      <c r="AA49437" s="441"/>
    </row>
    <row r="49438" spans="25:27" x14ac:dyDescent="0.2">
      <c r="Y49438" s="396"/>
      <c r="Z49438" s="396"/>
      <c r="AA49438" s="441"/>
    </row>
    <row r="49439" spans="25:27" x14ac:dyDescent="0.2">
      <c r="Y49439" s="396"/>
      <c r="Z49439" s="396"/>
      <c r="AA49439" s="441"/>
    </row>
    <row r="49440" spans="25:27" x14ac:dyDescent="0.2">
      <c r="Y49440" s="396"/>
      <c r="Z49440" s="396"/>
      <c r="AA49440" s="441"/>
    </row>
    <row r="49441" spans="25:27" x14ac:dyDescent="0.2">
      <c r="Y49441" s="396"/>
      <c r="Z49441" s="396"/>
      <c r="AA49441" s="441"/>
    </row>
    <row r="49442" spans="25:27" x14ac:dyDescent="0.2">
      <c r="Y49442" s="396"/>
      <c r="Z49442" s="396"/>
      <c r="AA49442" s="441"/>
    </row>
    <row r="49443" spans="25:27" x14ac:dyDescent="0.2">
      <c r="Y49443" s="396"/>
      <c r="Z49443" s="396"/>
      <c r="AA49443" s="441"/>
    </row>
    <row r="49444" spans="25:27" x14ac:dyDescent="0.2">
      <c r="Y49444" s="396"/>
      <c r="Z49444" s="396"/>
      <c r="AA49444" s="441"/>
    </row>
    <row r="49445" spans="25:27" x14ac:dyDescent="0.2">
      <c r="Y49445" s="396"/>
      <c r="Z49445" s="396"/>
      <c r="AA49445" s="441"/>
    </row>
    <row r="49446" spans="25:27" x14ac:dyDescent="0.2">
      <c r="Y49446" s="396"/>
      <c r="Z49446" s="396"/>
      <c r="AA49446" s="441"/>
    </row>
    <row r="49447" spans="25:27" x14ac:dyDescent="0.2">
      <c r="Y49447" s="396"/>
      <c r="Z49447" s="396"/>
      <c r="AA49447" s="441"/>
    </row>
    <row r="49448" spans="25:27" x14ac:dyDescent="0.2">
      <c r="Y49448" s="396"/>
      <c r="Z49448" s="396"/>
      <c r="AA49448" s="441"/>
    </row>
    <row r="49449" spans="25:27" x14ac:dyDescent="0.2">
      <c r="Y49449" s="396"/>
      <c r="Z49449" s="396"/>
      <c r="AA49449" s="441"/>
    </row>
    <row r="49450" spans="25:27" x14ac:dyDescent="0.2">
      <c r="Y49450" s="396"/>
      <c r="Z49450" s="396"/>
      <c r="AA49450" s="441"/>
    </row>
    <row r="49451" spans="25:27" x14ac:dyDescent="0.2">
      <c r="Y49451" s="396"/>
      <c r="Z49451" s="396"/>
      <c r="AA49451" s="441"/>
    </row>
    <row r="49452" spans="25:27" x14ac:dyDescent="0.2">
      <c r="Y49452" s="396"/>
      <c r="Z49452" s="396"/>
      <c r="AA49452" s="441"/>
    </row>
    <row r="49453" spans="25:27" x14ac:dyDescent="0.2">
      <c r="Y49453" s="396"/>
      <c r="Z49453" s="396"/>
      <c r="AA49453" s="441"/>
    </row>
    <row r="49454" spans="25:27" x14ac:dyDescent="0.2">
      <c r="Y49454" s="396"/>
      <c r="Z49454" s="396"/>
      <c r="AA49454" s="441"/>
    </row>
    <row r="49455" spans="25:27" x14ac:dyDescent="0.2">
      <c r="Y49455" s="396"/>
      <c r="Z49455" s="396"/>
      <c r="AA49455" s="441"/>
    </row>
    <row r="49456" spans="25:27" x14ac:dyDescent="0.2">
      <c r="Y49456" s="396"/>
      <c r="Z49456" s="396"/>
      <c r="AA49456" s="441"/>
    </row>
    <row r="49457" spans="25:27" x14ac:dyDescent="0.2">
      <c r="Y49457" s="396"/>
      <c r="Z49457" s="396"/>
      <c r="AA49457" s="441"/>
    </row>
    <row r="49458" spans="25:27" x14ac:dyDescent="0.2">
      <c r="Y49458" s="396"/>
      <c r="Z49458" s="396"/>
      <c r="AA49458" s="441"/>
    </row>
    <row r="49459" spans="25:27" x14ac:dyDescent="0.2">
      <c r="Y49459" s="396"/>
      <c r="Z49459" s="396"/>
      <c r="AA49459" s="441"/>
    </row>
    <row r="49460" spans="25:27" x14ac:dyDescent="0.2">
      <c r="Y49460" s="396"/>
      <c r="Z49460" s="396"/>
      <c r="AA49460" s="441"/>
    </row>
    <row r="49461" spans="25:27" x14ac:dyDescent="0.2">
      <c r="Y49461" s="396"/>
      <c r="Z49461" s="396"/>
      <c r="AA49461" s="441"/>
    </row>
    <row r="49462" spans="25:27" x14ac:dyDescent="0.2">
      <c r="Y49462" s="396"/>
      <c r="Z49462" s="396"/>
      <c r="AA49462" s="441"/>
    </row>
    <row r="49463" spans="25:27" x14ac:dyDescent="0.2">
      <c r="Y49463" s="396"/>
      <c r="Z49463" s="396"/>
      <c r="AA49463" s="441"/>
    </row>
    <row r="49464" spans="25:27" x14ac:dyDescent="0.2">
      <c r="Y49464" s="396"/>
      <c r="Z49464" s="396"/>
      <c r="AA49464" s="441"/>
    </row>
    <row r="49465" spans="25:27" x14ac:dyDescent="0.2">
      <c r="Y49465" s="396"/>
      <c r="Z49465" s="396"/>
      <c r="AA49465" s="441"/>
    </row>
    <row r="49466" spans="25:27" x14ac:dyDescent="0.2">
      <c r="Y49466" s="396"/>
      <c r="Z49466" s="396"/>
      <c r="AA49466" s="441"/>
    </row>
    <row r="49467" spans="25:27" x14ac:dyDescent="0.2">
      <c r="Y49467" s="396"/>
      <c r="Z49467" s="396"/>
      <c r="AA49467" s="441"/>
    </row>
    <row r="49468" spans="25:27" x14ac:dyDescent="0.2">
      <c r="Y49468" s="396"/>
      <c r="Z49468" s="396"/>
      <c r="AA49468" s="441"/>
    </row>
    <row r="49469" spans="25:27" x14ac:dyDescent="0.2">
      <c r="Y49469" s="396"/>
      <c r="Z49469" s="396"/>
      <c r="AA49469" s="441"/>
    </row>
    <row r="49470" spans="25:27" x14ac:dyDescent="0.2">
      <c r="Y49470" s="396"/>
      <c r="Z49470" s="396"/>
      <c r="AA49470" s="441"/>
    </row>
    <row r="49471" spans="25:27" x14ac:dyDescent="0.2">
      <c r="Y49471" s="396"/>
      <c r="Z49471" s="396"/>
      <c r="AA49471" s="441"/>
    </row>
    <row r="49472" spans="25:27" x14ac:dyDescent="0.2">
      <c r="Y49472" s="396"/>
      <c r="Z49472" s="396"/>
      <c r="AA49472" s="441"/>
    </row>
    <row r="49473" spans="25:27" x14ac:dyDescent="0.2">
      <c r="Y49473" s="396"/>
      <c r="Z49473" s="396"/>
      <c r="AA49473" s="441"/>
    </row>
    <row r="49474" spans="25:27" x14ac:dyDescent="0.2">
      <c r="Y49474" s="396"/>
      <c r="Z49474" s="396"/>
      <c r="AA49474" s="441"/>
    </row>
    <row r="49475" spans="25:27" x14ac:dyDescent="0.2">
      <c r="Y49475" s="396"/>
      <c r="Z49475" s="396"/>
      <c r="AA49475" s="441"/>
    </row>
    <row r="49476" spans="25:27" x14ac:dyDescent="0.2">
      <c r="Y49476" s="396"/>
      <c r="Z49476" s="396"/>
      <c r="AA49476" s="441"/>
    </row>
    <row r="49477" spans="25:27" x14ac:dyDescent="0.2">
      <c r="Y49477" s="396"/>
      <c r="Z49477" s="396"/>
      <c r="AA49477" s="441"/>
    </row>
    <row r="49478" spans="25:27" x14ac:dyDescent="0.2">
      <c r="Y49478" s="396"/>
      <c r="Z49478" s="396"/>
      <c r="AA49478" s="441"/>
    </row>
    <row r="49479" spans="25:27" x14ac:dyDescent="0.2">
      <c r="Y49479" s="396"/>
      <c r="Z49479" s="396"/>
      <c r="AA49479" s="441"/>
    </row>
    <row r="49480" spans="25:27" x14ac:dyDescent="0.2">
      <c r="Y49480" s="396"/>
      <c r="Z49480" s="396"/>
      <c r="AA49480" s="441"/>
    </row>
    <row r="49481" spans="25:27" x14ac:dyDescent="0.2">
      <c r="Y49481" s="396"/>
      <c r="Z49481" s="396"/>
      <c r="AA49481" s="441"/>
    </row>
    <row r="49482" spans="25:27" x14ac:dyDescent="0.2">
      <c r="Y49482" s="396"/>
      <c r="Z49482" s="396"/>
      <c r="AA49482" s="441"/>
    </row>
    <row r="49483" spans="25:27" x14ac:dyDescent="0.2">
      <c r="Y49483" s="396"/>
      <c r="Z49483" s="396"/>
      <c r="AA49483" s="441"/>
    </row>
    <row r="49484" spans="25:27" x14ac:dyDescent="0.2">
      <c r="Y49484" s="396"/>
      <c r="Z49484" s="396"/>
      <c r="AA49484" s="441"/>
    </row>
    <row r="49485" spans="25:27" x14ac:dyDescent="0.2">
      <c r="Y49485" s="396"/>
      <c r="Z49485" s="396"/>
      <c r="AA49485" s="441"/>
    </row>
    <row r="49486" spans="25:27" x14ac:dyDescent="0.2">
      <c r="Y49486" s="396"/>
      <c r="Z49486" s="396"/>
      <c r="AA49486" s="441"/>
    </row>
    <row r="49487" spans="25:27" x14ac:dyDescent="0.2">
      <c r="Y49487" s="396"/>
      <c r="Z49487" s="396"/>
      <c r="AA49487" s="441"/>
    </row>
    <row r="49488" spans="25:27" x14ac:dyDescent="0.2">
      <c r="Y49488" s="396"/>
      <c r="Z49488" s="396"/>
      <c r="AA49488" s="441"/>
    </row>
    <row r="49489" spans="25:27" x14ac:dyDescent="0.2">
      <c r="Y49489" s="396"/>
      <c r="Z49489" s="396"/>
      <c r="AA49489" s="441"/>
    </row>
    <row r="49490" spans="25:27" x14ac:dyDescent="0.2">
      <c r="Y49490" s="396"/>
      <c r="Z49490" s="396"/>
      <c r="AA49490" s="441"/>
    </row>
    <row r="49491" spans="25:27" x14ac:dyDescent="0.2">
      <c r="Y49491" s="396"/>
      <c r="Z49491" s="396"/>
      <c r="AA49491" s="441"/>
    </row>
    <row r="49492" spans="25:27" x14ac:dyDescent="0.2">
      <c r="Y49492" s="396"/>
      <c r="Z49492" s="396"/>
      <c r="AA49492" s="441"/>
    </row>
    <row r="49493" spans="25:27" x14ac:dyDescent="0.2">
      <c r="Y49493" s="396"/>
      <c r="Z49493" s="396"/>
      <c r="AA49493" s="441"/>
    </row>
    <row r="49494" spans="25:27" x14ac:dyDescent="0.2">
      <c r="Y49494" s="396"/>
      <c r="Z49494" s="396"/>
      <c r="AA49494" s="441"/>
    </row>
    <row r="49495" spans="25:27" x14ac:dyDescent="0.2">
      <c r="Y49495" s="396"/>
      <c r="Z49495" s="396"/>
      <c r="AA49495" s="441"/>
    </row>
    <row r="49496" spans="25:27" x14ac:dyDescent="0.2">
      <c r="Y49496" s="396"/>
      <c r="Z49496" s="396"/>
      <c r="AA49496" s="441"/>
    </row>
    <row r="49497" spans="25:27" x14ac:dyDescent="0.2">
      <c r="Y49497" s="396"/>
      <c r="Z49497" s="396"/>
      <c r="AA49497" s="441"/>
    </row>
    <row r="49498" spans="25:27" x14ac:dyDescent="0.2">
      <c r="Y49498" s="396"/>
      <c r="Z49498" s="396"/>
      <c r="AA49498" s="441"/>
    </row>
    <row r="49499" spans="25:27" x14ac:dyDescent="0.2">
      <c r="Y49499" s="396"/>
      <c r="Z49499" s="396"/>
      <c r="AA49499" s="441"/>
    </row>
    <row r="49500" spans="25:27" x14ac:dyDescent="0.2">
      <c r="Y49500" s="396"/>
      <c r="Z49500" s="396"/>
      <c r="AA49500" s="441"/>
    </row>
    <row r="49501" spans="25:27" x14ac:dyDescent="0.2">
      <c r="Y49501" s="396"/>
      <c r="Z49501" s="396"/>
      <c r="AA49501" s="441"/>
    </row>
    <row r="49502" spans="25:27" x14ac:dyDescent="0.2">
      <c r="Y49502" s="396"/>
      <c r="Z49502" s="396"/>
      <c r="AA49502" s="441"/>
    </row>
    <row r="49503" spans="25:27" x14ac:dyDescent="0.2">
      <c r="Y49503" s="396"/>
      <c r="Z49503" s="396"/>
      <c r="AA49503" s="441"/>
    </row>
    <row r="49504" spans="25:27" x14ac:dyDescent="0.2">
      <c r="Y49504" s="396"/>
      <c r="Z49504" s="396"/>
      <c r="AA49504" s="441"/>
    </row>
    <row r="49505" spans="25:27" x14ac:dyDescent="0.2">
      <c r="Y49505" s="396"/>
      <c r="Z49505" s="396"/>
      <c r="AA49505" s="441"/>
    </row>
    <row r="49506" spans="25:27" x14ac:dyDescent="0.2">
      <c r="Y49506" s="396"/>
      <c r="Z49506" s="396"/>
      <c r="AA49506" s="441"/>
    </row>
    <row r="49507" spans="25:27" x14ac:dyDescent="0.2">
      <c r="Y49507" s="396"/>
      <c r="Z49507" s="396"/>
      <c r="AA49507" s="441"/>
    </row>
    <row r="49508" spans="25:27" x14ac:dyDescent="0.2">
      <c r="Y49508" s="396"/>
      <c r="Z49508" s="396"/>
      <c r="AA49508" s="441"/>
    </row>
    <row r="49509" spans="25:27" x14ac:dyDescent="0.2">
      <c r="Y49509" s="396"/>
      <c r="Z49509" s="396"/>
      <c r="AA49509" s="441"/>
    </row>
    <row r="49510" spans="25:27" x14ac:dyDescent="0.2">
      <c r="Y49510" s="396"/>
      <c r="Z49510" s="396"/>
      <c r="AA49510" s="441"/>
    </row>
    <row r="49511" spans="25:27" x14ac:dyDescent="0.2">
      <c r="Y49511" s="396"/>
      <c r="Z49511" s="396"/>
      <c r="AA49511" s="441"/>
    </row>
    <row r="49512" spans="25:27" x14ac:dyDescent="0.2">
      <c r="Y49512" s="396"/>
      <c r="Z49512" s="396"/>
      <c r="AA49512" s="441"/>
    </row>
    <row r="49513" spans="25:27" x14ac:dyDescent="0.2">
      <c r="Y49513" s="396"/>
      <c r="Z49513" s="396"/>
      <c r="AA49513" s="441"/>
    </row>
    <row r="49514" spans="25:27" x14ac:dyDescent="0.2">
      <c r="Y49514" s="396"/>
      <c r="Z49514" s="396"/>
      <c r="AA49514" s="441"/>
    </row>
    <row r="49515" spans="25:27" x14ac:dyDescent="0.2">
      <c r="Y49515" s="396"/>
      <c r="Z49515" s="396"/>
      <c r="AA49515" s="441"/>
    </row>
    <row r="49516" spans="25:27" x14ac:dyDescent="0.2">
      <c r="Y49516" s="396"/>
      <c r="Z49516" s="396"/>
      <c r="AA49516" s="441"/>
    </row>
    <row r="49517" spans="25:27" x14ac:dyDescent="0.2">
      <c r="Y49517" s="396"/>
      <c r="Z49517" s="396"/>
      <c r="AA49517" s="441"/>
    </row>
    <row r="49518" spans="25:27" x14ac:dyDescent="0.2">
      <c r="Y49518" s="396"/>
      <c r="Z49518" s="396"/>
      <c r="AA49518" s="441"/>
    </row>
    <row r="49519" spans="25:27" x14ac:dyDescent="0.2">
      <c r="Y49519" s="396"/>
      <c r="Z49519" s="396"/>
      <c r="AA49519" s="441"/>
    </row>
    <row r="49520" spans="25:27" x14ac:dyDescent="0.2">
      <c r="Y49520" s="396"/>
      <c r="Z49520" s="396"/>
      <c r="AA49520" s="441"/>
    </row>
    <row r="49521" spans="25:27" x14ac:dyDescent="0.2">
      <c r="Y49521" s="396"/>
      <c r="Z49521" s="396"/>
      <c r="AA49521" s="441"/>
    </row>
    <row r="49522" spans="25:27" x14ac:dyDescent="0.2">
      <c r="Y49522" s="396"/>
      <c r="Z49522" s="396"/>
      <c r="AA49522" s="441"/>
    </row>
    <row r="49523" spans="25:27" x14ac:dyDescent="0.2">
      <c r="Y49523" s="396"/>
      <c r="Z49523" s="396"/>
      <c r="AA49523" s="441"/>
    </row>
    <row r="49524" spans="25:27" x14ac:dyDescent="0.2">
      <c r="Y49524" s="396"/>
      <c r="Z49524" s="396"/>
      <c r="AA49524" s="441"/>
    </row>
    <row r="49525" spans="25:27" x14ac:dyDescent="0.2">
      <c r="Y49525" s="396"/>
      <c r="Z49525" s="396"/>
      <c r="AA49525" s="441"/>
    </row>
    <row r="49526" spans="25:27" x14ac:dyDescent="0.2">
      <c r="Y49526" s="396"/>
      <c r="Z49526" s="396"/>
      <c r="AA49526" s="441"/>
    </row>
    <row r="49527" spans="25:27" x14ac:dyDescent="0.2">
      <c r="Y49527" s="396"/>
      <c r="Z49527" s="396"/>
      <c r="AA49527" s="441"/>
    </row>
    <row r="49528" spans="25:27" x14ac:dyDescent="0.2">
      <c r="Y49528" s="396"/>
      <c r="Z49528" s="396"/>
      <c r="AA49528" s="441"/>
    </row>
    <row r="49529" spans="25:27" x14ac:dyDescent="0.2">
      <c r="Y49529" s="396"/>
      <c r="Z49529" s="396"/>
      <c r="AA49529" s="441"/>
    </row>
    <row r="49530" spans="25:27" x14ac:dyDescent="0.2">
      <c r="Y49530" s="396"/>
      <c r="Z49530" s="396"/>
      <c r="AA49530" s="441"/>
    </row>
    <row r="49531" spans="25:27" x14ac:dyDescent="0.2">
      <c r="Y49531" s="396"/>
      <c r="Z49531" s="396"/>
      <c r="AA49531" s="441"/>
    </row>
    <row r="49532" spans="25:27" x14ac:dyDescent="0.2">
      <c r="Y49532" s="396"/>
      <c r="Z49532" s="396"/>
      <c r="AA49532" s="441"/>
    </row>
    <row r="49533" spans="25:27" x14ac:dyDescent="0.2">
      <c r="Y49533" s="396"/>
      <c r="Z49533" s="396"/>
      <c r="AA49533" s="441"/>
    </row>
    <row r="49534" spans="25:27" x14ac:dyDescent="0.2">
      <c r="Y49534" s="396"/>
      <c r="Z49534" s="396"/>
      <c r="AA49534" s="441"/>
    </row>
    <row r="49535" spans="25:27" x14ac:dyDescent="0.2">
      <c r="Y49535" s="396"/>
      <c r="Z49535" s="396"/>
      <c r="AA49535" s="441"/>
    </row>
    <row r="49536" spans="25:27" x14ac:dyDescent="0.2">
      <c r="Y49536" s="396"/>
      <c r="Z49536" s="396"/>
      <c r="AA49536" s="441"/>
    </row>
    <row r="49537" spans="25:27" x14ac:dyDescent="0.2">
      <c r="Y49537" s="396"/>
      <c r="Z49537" s="396"/>
      <c r="AA49537" s="441"/>
    </row>
    <row r="49538" spans="25:27" x14ac:dyDescent="0.2">
      <c r="Y49538" s="396"/>
      <c r="Z49538" s="396"/>
      <c r="AA49538" s="441"/>
    </row>
    <row r="49539" spans="25:27" x14ac:dyDescent="0.2">
      <c r="Y49539" s="396"/>
      <c r="Z49539" s="396"/>
      <c r="AA49539" s="441"/>
    </row>
    <row r="49540" spans="25:27" x14ac:dyDescent="0.2">
      <c r="Y49540" s="396"/>
      <c r="Z49540" s="396"/>
      <c r="AA49540" s="441"/>
    </row>
    <row r="49541" spans="25:27" x14ac:dyDescent="0.2">
      <c r="Y49541" s="396"/>
      <c r="Z49541" s="396"/>
      <c r="AA49541" s="441"/>
    </row>
    <row r="49542" spans="25:27" x14ac:dyDescent="0.2">
      <c r="Y49542" s="396"/>
      <c r="Z49542" s="396"/>
      <c r="AA49542" s="441"/>
    </row>
    <row r="49543" spans="25:27" x14ac:dyDescent="0.2">
      <c r="Y49543" s="396"/>
      <c r="Z49543" s="396"/>
      <c r="AA49543" s="441"/>
    </row>
    <row r="49544" spans="25:27" x14ac:dyDescent="0.2">
      <c r="Y49544" s="396"/>
      <c r="Z49544" s="396"/>
      <c r="AA49544" s="441"/>
    </row>
    <row r="49545" spans="25:27" x14ac:dyDescent="0.2">
      <c r="Y49545" s="396"/>
      <c r="Z49545" s="396"/>
      <c r="AA49545" s="441"/>
    </row>
    <row r="49546" spans="25:27" x14ac:dyDescent="0.2">
      <c r="Y49546" s="396"/>
      <c r="Z49546" s="396"/>
      <c r="AA49546" s="441"/>
    </row>
    <row r="49547" spans="25:27" x14ac:dyDescent="0.2">
      <c r="Y49547" s="396"/>
      <c r="Z49547" s="396"/>
      <c r="AA49547" s="441"/>
    </row>
    <row r="49548" spans="25:27" x14ac:dyDescent="0.2">
      <c r="Y49548" s="396"/>
      <c r="Z49548" s="396"/>
      <c r="AA49548" s="441"/>
    </row>
    <row r="49549" spans="25:27" x14ac:dyDescent="0.2">
      <c r="Y49549" s="396"/>
      <c r="Z49549" s="396"/>
      <c r="AA49549" s="441"/>
    </row>
    <row r="49550" spans="25:27" x14ac:dyDescent="0.2">
      <c r="Y49550" s="396"/>
      <c r="Z49550" s="396"/>
      <c r="AA49550" s="441"/>
    </row>
    <row r="49551" spans="25:27" x14ac:dyDescent="0.2">
      <c r="Y49551" s="396"/>
      <c r="Z49551" s="396"/>
      <c r="AA49551" s="441"/>
    </row>
    <row r="49552" spans="25:27" x14ac:dyDescent="0.2">
      <c r="Y49552" s="396"/>
      <c r="Z49552" s="396"/>
      <c r="AA49552" s="441"/>
    </row>
    <row r="49553" spans="25:27" x14ac:dyDescent="0.2">
      <c r="Y49553" s="396"/>
      <c r="Z49553" s="396"/>
      <c r="AA49553" s="441"/>
    </row>
    <row r="49554" spans="25:27" x14ac:dyDescent="0.2">
      <c r="Y49554" s="396"/>
      <c r="Z49554" s="396"/>
      <c r="AA49554" s="441"/>
    </row>
    <row r="49555" spans="25:27" x14ac:dyDescent="0.2">
      <c r="Y49555" s="396"/>
      <c r="Z49555" s="396"/>
      <c r="AA49555" s="441"/>
    </row>
    <row r="49556" spans="25:27" x14ac:dyDescent="0.2">
      <c r="Y49556" s="396"/>
      <c r="Z49556" s="396"/>
      <c r="AA49556" s="441"/>
    </row>
    <row r="49557" spans="25:27" x14ac:dyDescent="0.2">
      <c r="Y49557" s="396"/>
      <c r="Z49557" s="396"/>
      <c r="AA49557" s="441"/>
    </row>
    <row r="49558" spans="25:27" x14ac:dyDescent="0.2">
      <c r="Y49558" s="396"/>
      <c r="Z49558" s="396"/>
      <c r="AA49558" s="441"/>
    </row>
    <row r="49559" spans="25:27" x14ac:dyDescent="0.2">
      <c r="Y49559" s="396"/>
      <c r="Z49559" s="396"/>
      <c r="AA49559" s="441"/>
    </row>
    <row r="49560" spans="25:27" x14ac:dyDescent="0.2">
      <c r="Y49560" s="396"/>
      <c r="Z49560" s="396"/>
      <c r="AA49560" s="441"/>
    </row>
    <row r="49561" spans="25:27" x14ac:dyDescent="0.2">
      <c r="Y49561" s="396"/>
      <c r="Z49561" s="396"/>
      <c r="AA49561" s="441"/>
    </row>
    <row r="49562" spans="25:27" x14ac:dyDescent="0.2">
      <c r="Y49562" s="396"/>
      <c r="Z49562" s="396"/>
      <c r="AA49562" s="441"/>
    </row>
    <row r="49563" spans="25:27" x14ac:dyDescent="0.2">
      <c r="Y49563" s="396"/>
      <c r="Z49563" s="396"/>
      <c r="AA49563" s="441"/>
    </row>
    <row r="49564" spans="25:27" x14ac:dyDescent="0.2">
      <c r="Y49564" s="396"/>
      <c r="Z49564" s="396"/>
      <c r="AA49564" s="441"/>
    </row>
    <row r="49565" spans="25:27" x14ac:dyDescent="0.2">
      <c r="Y49565" s="396"/>
      <c r="Z49565" s="396"/>
      <c r="AA49565" s="441"/>
    </row>
    <row r="49566" spans="25:27" x14ac:dyDescent="0.2">
      <c r="Y49566" s="396"/>
      <c r="Z49566" s="396"/>
      <c r="AA49566" s="441"/>
    </row>
    <row r="49567" spans="25:27" x14ac:dyDescent="0.2">
      <c r="Y49567" s="396"/>
      <c r="Z49567" s="396"/>
      <c r="AA49567" s="441"/>
    </row>
    <row r="49568" spans="25:27" x14ac:dyDescent="0.2">
      <c r="Y49568" s="396"/>
      <c r="Z49568" s="396"/>
      <c r="AA49568" s="441"/>
    </row>
    <row r="49569" spans="25:27" x14ac:dyDescent="0.2">
      <c r="Y49569" s="396"/>
      <c r="Z49569" s="396"/>
      <c r="AA49569" s="441"/>
    </row>
    <row r="49570" spans="25:27" x14ac:dyDescent="0.2">
      <c r="Y49570" s="396"/>
      <c r="Z49570" s="396"/>
      <c r="AA49570" s="441"/>
    </row>
    <row r="49571" spans="25:27" x14ac:dyDescent="0.2">
      <c r="Y49571" s="396"/>
      <c r="Z49571" s="396"/>
      <c r="AA49571" s="441"/>
    </row>
    <row r="49572" spans="25:27" x14ac:dyDescent="0.2">
      <c r="Y49572" s="396"/>
      <c r="Z49572" s="396"/>
      <c r="AA49572" s="441"/>
    </row>
    <row r="49573" spans="25:27" x14ac:dyDescent="0.2">
      <c r="Y49573" s="396"/>
      <c r="Z49573" s="396"/>
      <c r="AA49573" s="441"/>
    </row>
    <row r="49574" spans="25:27" x14ac:dyDescent="0.2">
      <c r="Y49574" s="396"/>
      <c r="Z49574" s="396"/>
      <c r="AA49574" s="441"/>
    </row>
    <row r="49575" spans="25:27" x14ac:dyDescent="0.2">
      <c r="Y49575" s="396"/>
      <c r="Z49575" s="396"/>
      <c r="AA49575" s="441"/>
    </row>
    <row r="49576" spans="25:27" x14ac:dyDescent="0.2">
      <c r="Y49576" s="396"/>
      <c r="Z49576" s="396"/>
      <c r="AA49576" s="441"/>
    </row>
    <row r="49577" spans="25:27" x14ac:dyDescent="0.2">
      <c r="Y49577" s="396"/>
      <c r="Z49577" s="396"/>
      <c r="AA49577" s="441"/>
    </row>
    <row r="49578" spans="25:27" x14ac:dyDescent="0.2">
      <c r="Y49578" s="396"/>
      <c r="Z49578" s="396"/>
      <c r="AA49578" s="441"/>
    </row>
    <row r="49579" spans="25:27" x14ac:dyDescent="0.2">
      <c r="Y49579" s="396"/>
      <c r="Z49579" s="396"/>
      <c r="AA49579" s="441"/>
    </row>
    <row r="49580" spans="25:27" x14ac:dyDescent="0.2">
      <c r="Y49580" s="396"/>
      <c r="Z49580" s="396"/>
      <c r="AA49580" s="441"/>
    </row>
    <row r="49581" spans="25:27" x14ac:dyDescent="0.2">
      <c r="Y49581" s="396"/>
      <c r="Z49581" s="396"/>
      <c r="AA49581" s="441"/>
    </row>
    <row r="49582" spans="25:27" x14ac:dyDescent="0.2">
      <c r="Y49582" s="396"/>
      <c r="Z49582" s="396"/>
      <c r="AA49582" s="441"/>
    </row>
    <row r="49583" spans="25:27" x14ac:dyDescent="0.2">
      <c r="Y49583" s="396"/>
      <c r="Z49583" s="396"/>
      <c r="AA49583" s="441"/>
    </row>
    <row r="49584" spans="25:27" x14ac:dyDescent="0.2">
      <c r="Y49584" s="396"/>
      <c r="Z49584" s="396"/>
      <c r="AA49584" s="441"/>
    </row>
    <row r="49585" spans="25:27" x14ac:dyDescent="0.2">
      <c r="Y49585" s="396"/>
      <c r="Z49585" s="396"/>
      <c r="AA49585" s="441"/>
    </row>
    <row r="49586" spans="25:27" x14ac:dyDescent="0.2">
      <c r="Y49586" s="396"/>
      <c r="Z49586" s="396"/>
      <c r="AA49586" s="441"/>
    </row>
    <row r="49587" spans="25:27" x14ac:dyDescent="0.2">
      <c r="Y49587" s="396"/>
      <c r="Z49587" s="396"/>
      <c r="AA49587" s="441"/>
    </row>
    <row r="49588" spans="25:27" x14ac:dyDescent="0.2">
      <c r="Y49588" s="396"/>
      <c r="Z49588" s="396"/>
      <c r="AA49588" s="441"/>
    </row>
    <row r="49589" spans="25:27" x14ac:dyDescent="0.2">
      <c r="Y49589" s="396"/>
      <c r="Z49589" s="396"/>
      <c r="AA49589" s="441"/>
    </row>
    <row r="49590" spans="25:27" x14ac:dyDescent="0.2">
      <c r="Y49590" s="396"/>
      <c r="Z49590" s="396"/>
      <c r="AA49590" s="441"/>
    </row>
    <row r="49591" spans="25:27" x14ac:dyDescent="0.2">
      <c r="Y49591" s="396"/>
      <c r="Z49591" s="396"/>
      <c r="AA49591" s="441"/>
    </row>
    <row r="49592" spans="25:27" x14ac:dyDescent="0.2">
      <c r="Y49592" s="396"/>
      <c r="Z49592" s="396"/>
      <c r="AA49592" s="441"/>
    </row>
    <row r="49593" spans="25:27" x14ac:dyDescent="0.2">
      <c r="Y49593" s="396"/>
      <c r="Z49593" s="396"/>
      <c r="AA49593" s="441"/>
    </row>
    <row r="49594" spans="25:27" x14ac:dyDescent="0.2">
      <c r="Y49594" s="396"/>
      <c r="Z49594" s="396"/>
      <c r="AA49594" s="441"/>
    </row>
    <row r="49595" spans="25:27" x14ac:dyDescent="0.2">
      <c r="Y49595" s="396"/>
      <c r="Z49595" s="396"/>
      <c r="AA49595" s="441"/>
    </row>
    <row r="49596" spans="25:27" x14ac:dyDescent="0.2">
      <c r="Y49596" s="396"/>
      <c r="Z49596" s="396"/>
      <c r="AA49596" s="441"/>
    </row>
    <row r="49597" spans="25:27" x14ac:dyDescent="0.2">
      <c r="Y49597" s="396"/>
      <c r="Z49597" s="396"/>
      <c r="AA49597" s="441"/>
    </row>
    <row r="49598" spans="25:27" x14ac:dyDescent="0.2">
      <c r="Y49598" s="396"/>
      <c r="Z49598" s="396"/>
      <c r="AA49598" s="441"/>
    </row>
    <row r="49599" spans="25:27" x14ac:dyDescent="0.2">
      <c r="Y49599" s="396"/>
      <c r="Z49599" s="396"/>
      <c r="AA49599" s="441"/>
    </row>
    <row r="49600" spans="25:27" x14ac:dyDescent="0.2">
      <c r="Y49600" s="396"/>
      <c r="Z49600" s="396"/>
      <c r="AA49600" s="441"/>
    </row>
    <row r="49601" spans="25:27" x14ac:dyDescent="0.2">
      <c r="Y49601" s="396"/>
      <c r="Z49601" s="396"/>
      <c r="AA49601" s="441"/>
    </row>
    <row r="49602" spans="25:27" x14ac:dyDescent="0.2">
      <c r="Y49602" s="396"/>
      <c r="Z49602" s="396"/>
      <c r="AA49602" s="441"/>
    </row>
    <row r="49603" spans="25:27" x14ac:dyDescent="0.2">
      <c r="Y49603" s="396"/>
      <c r="Z49603" s="396"/>
      <c r="AA49603" s="441"/>
    </row>
    <row r="49604" spans="25:27" x14ac:dyDescent="0.2">
      <c r="Y49604" s="396"/>
      <c r="Z49604" s="396"/>
      <c r="AA49604" s="441"/>
    </row>
    <row r="49605" spans="25:27" x14ac:dyDescent="0.2">
      <c r="Y49605" s="396"/>
      <c r="Z49605" s="396"/>
      <c r="AA49605" s="441"/>
    </row>
    <row r="49606" spans="25:27" x14ac:dyDescent="0.2">
      <c r="Y49606" s="396"/>
      <c r="Z49606" s="396"/>
      <c r="AA49606" s="441"/>
    </row>
    <row r="49607" spans="25:27" x14ac:dyDescent="0.2">
      <c r="Y49607" s="396"/>
      <c r="Z49607" s="396"/>
      <c r="AA49607" s="441"/>
    </row>
    <row r="49608" spans="25:27" x14ac:dyDescent="0.2">
      <c r="Y49608" s="396"/>
      <c r="Z49608" s="396"/>
      <c r="AA49608" s="441"/>
    </row>
    <row r="49609" spans="25:27" x14ac:dyDescent="0.2">
      <c r="Y49609" s="396"/>
      <c r="Z49609" s="396"/>
      <c r="AA49609" s="441"/>
    </row>
    <row r="49610" spans="25:27" x14ac:dyDescent="0.2">
      <c r="Y49610" s="396"/>
      <c r="Z49610" s="396"/>
      <c r="AA49610" s="441"/>
    </row>
    <row r="49611" spans="25:27" x14ac:dyDescent="0.2">
      <c r="Y49611" s="396"/>
      <c r="Z49611" s="396"/>
      <c r="AA49611" s="441"/>
    </row>
    <row r="49612" spans="25:27" x14ac:dyDescent="0.2">
      <c r="Y49612" s="396"/>
      <c r="Z49612" s="396"/>
      <c r="AA49612" s="441"/>
    </row>
    <row r="49613" spans="25:27" x14ac:dyDescent="0.2">
      <c r="Y49613" s="396"/>
      <c r="Z49613" s="396"/>
      <c r="AA49613" s="441"/>
    </row>
    <row r="49614" spans="25:27" x14ac:dyDescent="0.2">
      <c r="Y49614" s="396"/>
      <c r="Z49614" s="396"/>
      <c r="AA49614" s="441"/>
    </row>
    <row r="49615" spans="25:27" x14ac:dyDescent="0.2">
      <c r="Y49615" s="396"/>
      <c r="Z49615" s="396"/>
      <c r="AA49615" s="441"/>
    </row>
    <row r="49616" spans="25:27" x14ac:dyDescent="0.2">
      <c r="Y49616" s="396"/>
      <c r="Z49616" s="396"/>
      <c r="AA49616" s="441"/>
    </row>
    <row r="49617" spans="25:27" x14ac:dyDescent="0.2">
      <c r="Y49617" s="396"/>
      <c r="Z49617" s="396"/>
      <c r="AA49617" s="441"/>
    </row>
    <row r="49618" spans="25:27" x14ac:dyDescent="0.2">
      <c r="Y49618" s="396"/>
      <c r="Z49618" s="396"/>
      <c r="AA49618" s="441"/>
    </row>
    <row r="49619" spans="25:27" x14ac:dyDescent="0.2">
      <c r="Y49619" s="396"/>
      <c r="Z49619" s="396"/>
      <c r="AA49619" s="441"/>
    </row>
    <row r="49620" spans="25:27" x14ac:dyDescent="0.2">
      <c r="Y49620" s="396"/>
      <c r="Z49620" s="396"/>
      <c r="AA49620" s="441"/>
    </row>
    <row r="49621" spans="25:27" x14ac:dyDescent="0.2">
      <c r="Y49621" s="396"/>
      <c r="Z49621" s="396"/>
      <c r="AA49621" s="441"/>
    </row>
    <row r="49622" spans="25:27" x14ac:dyDescent="0.2">
      <c r="Y49622" s="396"/>
      <c r="Z49622" s="396"/>
      <c r="AA49622" s="441"/>
    </row>
    <row r="49623" spans="25:27" x14ac:dyDescent="0.2">
      <c r="Y49623" s="396"/>
      <c r="Z49623" s="396"/>
      <c r="AA49623" s="441"/>
    </row>
    <row r="49624" spans="25:27" x14ac:dyDescent="0.2">
      <c r="Y49624" s="396"/>
      <c r="Z49624" s="396"/>
      <c r="AA49624" s="441"/>
    </row>
    <row r="49625" spans="25:27" x14ac:dyDescent="0.2">
      <c r="Y49625" s="396"/>
      <c r="Z49625" s="396"/>
      <c r="AA49625" s="441"/>
    </row>
    <row r="49626" spans="25:27" x14ac:dyDescent="0.2">
      <c r="Y49626" s="396"/>
      <c r="Z49626" s="396"/>
      <c r="AA49626" s="441"/>
    </row>
    <row r="49627" spans="25:27" x14ac:dyDescent="0.2">
      <c r="Y49627" s="396"/>
      <c r="Z49627" s="396"/>
      <c r="AA49627" s="441"/>
    </row>
    <row r="49628" spans="25:27" x14ac:dyDescent="0.2">
      <c r="Y49628" s="396"/>
      <c r="Z49628" s="396"/>
      <c r="AA49628" s="441"/>
    </row>
    <row r="49629" spans="25:27" x14ac:dyDescent="0.2">
      <c r="Y49629" s="396"/>
      <c r="Z49629" s="396"/>
      <c r="AA49629" s="441"/>
    </row>
    <row r="49630" spans="25:27" x14ac:dyDescent="0.2">
      <c r="Y49630" s="396"/>
      <c r="Z49630" s="396"/>
      <c r="AA49630" s="441"/>
    </row>
    <row r="49631" spans="25:27" x14ac:dyDescent="0.2">
      <c r="Y49631" s="396"/>
      <c r="Z49631" s="396"/>
      <c r="AA49631" s="441"/>
    </row>
    <row r="49632" spans="25:27" x14ac:dyDescent="0.2">
      <c r="Y49632" s="396"/>
      <c r="Z49632" s="396"/>
      <c r="AA49632" s="441"/>
    </row>
    <row r="49633" spans="25:27" x14ac:dyDescent="0.2">
      <c r="Y49633" s="396"/>
      <c r="Z49633" s="396"/>
      <c r="AA49633" s="441"/>
    </row>
    <row r="49634" spans="25:27" x14ac:dyDescent="0.2">
      <c r="Y49634" s="396"/>
      <c r="Z49634" s="396"/>
      <c r="AA49634" s="441"/>
    </row>
    <row r="49635" spans="25:27" x14ac:dyDescent="0.2">
      <c r="Y49635" s="396"/>
      <c r="Z49635" s="396"/>
      <c r="AA49635" s="441"/>
    </row>
    <row r="49636" spans="25:27" x14ac:dyDescent="0.2">
      <c r="Y49636" s="396"/>
      <c r="Z49636" s="396"/>
      <c r="AA49636" s="441"/>
    </row>
    <row r="49637" spans="25:27" x14ac:dyDescent="0.2">
      <c r="Y49637" s="396"/>
      <c r="Z49637" s="396"/>
      <c r="AA49637" s="441"/>
    </row>
    <row r="49638" spans="25:27" x14ac:dyDescent="0.2">
      <c r="Y49638" s="396"/>
      <c r="Z49638" s="396"/>
      <c r="AA49638" s="441"/>
    </row>
    <row r="49639" spans="25:27" x14ac:dyDescent="0.2">
      <c r="Y49639" s="396"/>
      <c r="Z49639" s="396"/>
      <c r="AA49639" s="441"/>
    </row>
    <row r="49640" spans="25:27" x14ac:dyDescent="0.2">
      <c r="Y49640" s="396"/>
      <c r="Z49640" s="396"/>
      <c r="AA49640" s="441"/>
    </row>
    <row r="49641" spans="25:27" x14ac:dyDescent="0.2">
      <c r="Y49641" s="396"/>
      <c r="Z49641" s="396"/>
      <c r="AA49641" s="441"/>
    </row>
    <row r="49642" spans="25:27" x14ac:dyDescent="0.2">
      <c r="Y49642" s="396"/>
      <c r="Z49642" s="396"/>
      <c r="AA49642" s="441"/>
    </row>
    <row r="49643" spans="25:27" x14ac:dyDescent="0.2">
      <c r="Y49643" s="396"/>
      <c r="Z49643" s="396"/>
      <c r="AA49643" s="441"/>
    </row>
    <row r="49644" spans="25:27" x14ac:dyDescent="0.2">
      <c r="Y49644" s="396"/>
      <c r="Z49644" s="396"/>
      <c r="AA49644" s="441"/>
    </row>
    <row r="49645" spans="25:27" x14ac:dyDescent="0.2">
      <c r="Y49645" s="396"/>
      <c r="Z49645" s="396"/>
      <c r="AA49645" s="441"/>
    </row>
    <row r="49646" spans="25:27" x14ac:dyDescent="0.2">
      <c r="Y49646" s="396"/>
      <c r="Z49646" s="396"/>
      <c r="AA49646" s="441"/>
    </row>
    <row r="49647" spans="25:27" x14ac:dyDescent="0.2">
      <c r="Y49647" s="396"/>
      <c r="Z49647" s="396"/>
      <c r="AA49647" s="441"/>
    </row>
    <row r="49648" spans="25:27" x14ac:dyDescent="0.2">
      <c r="Y49648" s="396"/>
      <c r="Z49648" s="396"/>
      <c r="AA49648" s="441"/>
    </row>
    <row r="49649" spans="25:27" x14ac:dyDescent="0.2">
      <c r="Y49649" s="396"/>
      <c r="Z49649" s="396"/>
      <c r="AA49649" s="441"/>
    </row>
    <row r="49650" spans="25:27" x14ac:dyDescent="0.2">
      <c r="Y49650" s="396"/>
      <c r="Z49650" s="396"/>
      <c r="AA49650" s="441"/>
    </row>
    <row r="49651" spans="25:27" x14ac:dyDescent="0.2">
      <c r="Y49651" s="396"/>
      <c r="Z49651" s="396"/>
      <c r="AA49651" s="441"/>
    </row>
    <row r="49652" spans="25:27" x14ac:dyDescent="0.2">
      <c r="Y49652" s="396"/>
      <c r="Z49652" s="396"/>
      <c r="AA49652" s="441"/>
    </row>
    <row r="49653" spans="25:27" x14ac:dyDescent="0.2">
      <c r="Y49653" s="396"/>
      <c r="Z49653" s="396"/>
      <c r="AA49653" s="441"/>
    </row>
    <row r="49654" spans="25:27" x14ac:dyDescent="0.2">
      <c r="Y49654" s="396"/>
      <c r="Z49654" s="396"/>
      <c r="AA49654" s="441"/>
    </row>
    <row r="49655" spans="25:27" x14ac:dyDescent="0.2">
      <c r="Y49655" s="396"/>
      <c r="Z49655" s="396"/>
      <c r="AA49655" s="441"/>
    </row>
    <row r="49656" spans="25:27" x14ac:dyDescent="0.2">
      <c r="Y49656" s="396"/>
      <c r="Z49656" s="396"/>
      <c r="AA49656" s="441"/>
    </row>
    <row r="49657" spans="25:27" x14ac:dyDescent="0.2">
      <c r="Y49657" s="396"/>
      <c r="Z49657" s="396"/>
      <c r="AA49657" s="441"/>
    </row>
    <row r="49658" spans="25:27" x14ac:dyDescent="0.2">
      <c r="Y49658" s="396"/>
      <c r="Z49658" s="396"/>
      <c r="AA49658" s="441"/>
    </row>
    <row r="49659" spans="25:27" x14ac:dyDescent="0.2">
      <c r="Y49659" s="396"/>
      <c r="Z49659" s="396"/>
      <c r="AA49659" s="441"/>
    </row>
    <row r="49660" spans="25:27" x14ac:dyDescent="0.2">
      <c r="Y49660" s="396"/>
      <c r="Z49660" s="396"/>
      <c r="AA49660" s="441"/>
    </row>
    <row r="49661" spans="25:27" x14ac:dyDescent="0.2">
      <c r="Y49661" s="396"/>
      <c r="Z49661" s="396"/>
      <c r="AA49661" s="441"/>
    </row>
    <row r="49662" spans="25:27" x14ac:dyDescent="0.2">
      <c r="Y49662" s="396"/>
      <c r="Z49662" s="396"/>
      <c r="AA49662" s="441"/>
    </row>
    <row r="49663" spans="25:27" x14ac:dyDescent="0.2">
      <c r="Y49663" s="396"/>
      <c r="Z49663" s="396"/>
      <c r="AA49663" s="441"/>
    </row>
    <row r="49664" spans="25:27" x14ac:dyDescent="0.2">
      <c r="Y49664" s="396"/>
      <c r="Z49664" s="396"/>
      <c r="AA49664" s="441"/>
    </row>
    <row r="49665" spans="25:27" x14ac:dyDescent="0.2">
      <c r="Y49665" s="396"/>
      <c r="Z49665" s="396"/>
      <c r="AA49665" s="441"/>
    </row>
    <row r="49666" spans="25:27" x14ac:dyDescent="0.2">
      <c r="Y49666" s="396"/>
      <c r="Z49666" s="396"/>
      <c r="AA49666" s="441"/>
    </row>
    <row r="49667" spans="25:27" x14ac:dyDescent="0.2">
      <c r="Y49667" s="396"/>
      <c r="Z49667" s="396"/>
      <c r="AA49667" s="441"/>
    </row>
    <row r="49668" spans="25:27" x14ac:dyDescent="0.2">
      <c r="Y49668" s="396"/>
      <c r="Z49668" s="396"/>
      <c r="AA49668" s="441"/>
    </row>
    <row r="49669" spans="25:27" x14ac:dyDescent="0.2">
      <c r="Y49669" s="396"/>
      <c r="Z49669" s="396"/>
      <c r="AA49669" s="441"/>
    </row>
    <row r="49670" spans="25:27" x14ac:dyDescent="0.2">
      <c r="Y49670" s="396"/>
      <c r="Z49670" s="396"/>
      <c r="AA49670" s="441"/>
    </row>
    <row r="49671" spans="25:27" x14ac:dyDescent="0.2">
      <c r="Y49671" s="396"/>
      <c r="Z49671" s="396"/>
      <c r="AA49671" s="441"/>
    </row>
    <row r="49672" spans="25:27" x14ac:dyDescent="0.2">
      <c r="Y49672" s="396"/>
      <c r="Z49672" s="396"/>
      <c r="AA49672" s="441"/>
    </row>
    <row r="49673" spans="25:27" x14ac:dyDescent="0.2">
      <c r="Y49673" s="396"/>
      <c r="Z49673" s="396"/>
      <c r="AA49673" s="441"/>
    </row>
    <row r="49674" spans="25:27" x14ac:dyDescent="0.2">
      <c r="Y49674" s="396"/>
      <c r="Z49674" s="396"/>
      <c r="AA49674" s="441"/>
    </row>
    <row r="49675" spans="25:27" x14ac:dyDescent="0.2">
      <c r="Y49675" s="396"/>
      <c r="Z49675" s="396"/>
      <c r="AA49675" s="441"/>
    </row>
    <row r="49676" spans="25:27" x14ac:dyDescent="0.2">
      <c r="Y49676" s="396"/>
      <c r="Z49676" s="396"/>
      <c r="AA49676" s="441"/>
    </row>
    <row r="49677" spans="25:27" x14ac:dyDescent="0.2">
      <c r="Y49677" s="396"/>
      <c r="Z49677" s="396"/>
      <c r="AA49677" s="441"/>
    </row>
    <row r="49678" spans="25:27" x14ac:dyDescent="0.2">
      <c r="Y49678" s="396"/>
      <c r="Z49678" s="396"/>
      <c r="AA49678" s="441"/>
    </row>
    <row r="49679" spans="25:27" x14ac:dyDescent="0.2">
      <c r="Y49679" s="396"/>
      <c r="Z49679" s="396"/>
      <c r="AA49679" s="441"/>
    </row>
    <row r="49680" spans="25:27" x14ac:dyDescent="0.2">
      <c r="Y49680" s="396"/>
      <c r="Z49680" s="396"/>
      <c r="AA49680" s="441"/>
    </row>
    <row r="49681" spans="25:27" x14ac:dyDescent="0.2">
      <c r="Y49681" s="396"/>
      <c r="Z49681" s="396"/>
      <c r="AA49681" s="441"/>
    </row>
    <row r="49682" spans="25:27" x14ac:dyDescent="0.2">
      <c r="Y49682" s="396"/>
      <c r="Z49682" s="396"/>
      <c r="AA49682" s="441"/>
    </row>
    <row r="49683" spans="25:27" x14ac:dyDescent="0.2">
      <c r="Y49683" s="396"/>
      <c r="Z49683" s="396"/>
      <c r="AA49683" s="441"/>
    </row>
    <row r="49684" spans="25:27" x14ac:dyDescent="0.2">
      <c r="Y49684" s="396"/>
      <c r="Z49684" s="396"/>
      <c r="AA49684" s="441"/>
    </row>
    <row r="49685" spans="25:27" x14ac:dyDescent="0.2">
      <c r="Y49685" s="396"/>
      <c r="Z49685" s="396"/>
      <c r="AA49685" s="441"/>
    </row>
    <row r="49686" spans="25:27" x14ac:dyDescent="0.2">
      <c r="Y49686" s="396"/>
      <c r="Z49686" s="396"/>
      <c r="AA49686" s="441"/>
    </row>
    <row r="49687" spans="25:27" x14ac:dyDescent="0.2">
      <c r="Y49687" s="396"/>
      <c r="Z49687" s="396"/>
      <c r="AA49687" s="441"/>
    </row>
    <row r="49688" spans="25:27" x14ac:dyDescent="0.2">
      <c r="Y49688" s="396"/>
      <c r="Z49688" s="396"/>
      <c r="AA49688" s="441"/>
    </row>
    <row r="49689" spans="25:27" x14ac:dyDescent="0.2">
      <c r="Y49689" s="396"/>
      <c r="Z49689" s="396"/>
      <c r="AA49689" s="441"/>
    </row>
    <row r="49690" spans="25:27" x14ac:dyDescent="0.2">
      <c r="Y49690" s="396"/>
      <c r="Z49690" s="396"/>
      <c r="AA49690" s="441"/>
    </row>
    <row r="49691" spans="25:27" x14ac:dyDescent="0.2">
      <c r="Y49691" s="396"/>
      <c r="Z49691" s="396"/>
      <c r="AA49691" s="441"/>
    </row>
    <row r="49692" spans="25:27" x14ac:dyDescent="0.2">
      <c r="Y49692" s="396"/>
      <c r="Z49692" s="396"/>
      <c r="AA49692" s="441"/>
    </row>
    <row r="49693" spans="25:27" x14ac:dyDescent="0.2">
      <c r="Y49693" s="396"/>
      <c r="Z49693" s="396"/>
      <c r="AA49693" s="441"/>
    </row>
    <row r="49694" spans="25:27" x14ac:dyDescent="0.2">
      <c r="Y49694" s="396"/>
      <c r="Z49694" s="396"/>
      <c r="AA49694" s="441"/>
    </row>
    <row r="49695" spans="25:27" x14ac:dyDescent="0.2">
      <c r="Y49695" s="396"/>
      <c r="Z49695" s="396"/>
      <c r="AA49695" s="441"/>
    </row>
    <row r="49696" spans="25:27" x14ac:dyDescent="0.2">
      <c r="Y49696" s="396"/>
      <c r="Z49696" s="396"/>
      <c r="AA49696" s="441"/>
    </row>
    <row r="49697" spans="25:27" x14ac:dyDescent="0.2">
      <c r="Y49697" s="396"/>
      <c r="Z49697" s="396"/>
      <c r="AA49697" s="441"/>
    </row>
    <row r="49698" spans="25:27" x14ac:dyDescent="0.2">
      <c r="Y49698" s="396"/>
      <c r="Z49698" s="396"/>
      <c r="AA49698" s="441"/>
    </row>
    <row r="49699" spans="25:27" x14ac:dyDescent="0.2">
      <c r="Y49699" s="396"/>
      <c r="Z49699" s="396"/>
      <c r="AA49699" s="441"/>
    </row>
    <row r="49700" spans="25:27" x14ac:dyDescent="0.2">
      <c r="Y49700" s="396"/>
      <c r="Z49700" s="396"/>
      <c r="AA49700" s="441"/>
    </row>
    <row r="49701" spans="25:27" x14ac:dyDescent="0.2">
      <c r="Y49701" s="396"/>
      <c r="Z49701" s="396"/>
      <c r="AA49701" s="441"/>
    </row>
    <row r="49702" spans="25:27" x14ac:dyDescent="0.2">
      <c r="Y49702" s="396"/>
      <c r="Z49702" s="396"/>
      <c r="AA49702" s="441"/>
    </row>
    <row r="49703" spans="25:27" x14ac:dyDescent="0.2">
      <c r="Y49703" s="396"/>
      <c r="Z49703" s="396"/>
      <c r="AA49703" s="441"/>
    </row>
    <row r="49704" spans="25:27" x14ac:dyDescent="0.2">
      <c r="Y49704" s="396"/>
      <c r="Z49704" s="396"/>
      <c r="AA49704" s="441"/>
    </row>
    <row r="49705" spans="25:27" x14ac:dyDescent="0.2">
      <c r="Y49705" s="396"/>
      <c r="Z49705" s="396"/>
      <c r="AA49705" s="441"/>
    </row>
    <row r="49706" spans="25:27" x14ac:dyDescent="0.2">
      <c r="Y49706" s="396"/>
      <c r="Z49706" s="396"/>
      <c r="AA49706" s="441"/>
    </row>
    <row r="49707" spans="25:27" x14ac:dyDescent="0.2">
      <c r="Y49707" s="396"/>
      <c r="Z49707" s="396"/>
      <c r="AA49707" s="441"/>
    </row>
    <row r="49708" spans="25:27" x14ac:dyDescent="0.2">
      <c r="Y49708" s="396"/>
      <c r="Z49708" s="396"/>
      <c r="AA49708" s="441"/>
    </row>
    <row r="49709" spans="25:27" x14ac:dyDescent="0.2">
      <c r="Y49709" s="396"/>
      <c r="Z49709" s="396"/>
      <c r="AA49709" s="441"/>
    </row>
    <row r="49710" spans="25:27" x14ac:dyDescent="0.2">
      <c r="Y49710" s="396"/>
      <c r="Z49710" s="396"/>
      <c r="AA49710" s="441"/>
    </row>
    <row r="49711" spans="25:27" x14ac:dyDescent="0.2">
      <c r="Y49711" s="396"/>
      <c r="Z49711" s="396"/>
      <c r="AA49711" s="441"/>
    </row>
    <row r="49712" spans="25:27" x14ac:dyDescent="0.2">
      <c r="Y49712" s="396"/>
      <c r="Z49712" s="396"/>
      <c r="AA49712" s="441"/>
    </row>
    <row r="49713" spans="25:27" x14ac:dyDescent="0.2">
      <c r="Y49713" s="396"/>
      <c r="Z49713" s="396"/>
      <c r="AA49713" s="441"/>
    </row>
    <row r="49714" spans="25:27" x14ac:dyDescent="0.2">
      <c r="Y49714" s="396"/>
      <c r="Z49714" s="396"/>
      <c r="AA49714" s="441"/>
    </row>
    <row r="49715" spans="25:27" x14ac:dyDescent="0.2">
      <c r="Y49715" s="396"/>
      <c r="Z49715" s="396"/>
      <c r="AA49715" s="441"/>
    </row>
    <row r="49716" spans="25:27" x14ac:dyDescent="0.2">
      <c r="Y49716" s="396"/>
      <c r="Z49716" s="396"/>
      <c r="AA49716" s="441"/>
    </row>
    <row r="49717" spans="25:27" x14ac:dyDescent="0.2">
      <c r="Y49717" s="396"/>
      <c r="Z49717" s="396"/>
      <c r="AA49717" s="441"/>
    </row>
    <row r="49718" spans="25:27" x14ac:dyDescent="0.2">
      <c r="Y49718" s="396"/>
      <c r="Z49718" s="396"/>
      <c r="AA49718" s="441"/>
    </row>
    <row r="49719" spans="25:27" x14ac:dyDescent="0.2">
      <c r="Y49719" s="396"/>
      <c r="Z49719" s="396"/>
      <c r="AA49719" s="441"/>
    </row>
    <row r="49720" spans="25:27" x14ac:dyDescent="0.2">
      <c r="Y49720" s="396"/>
      <c r="Z49720" s="396"/>
      <c r="AA49720" s="441"/>
    </row>
    <row r="49721" spans="25:27" x14ac:dyDescent="0.2">
      <c r="Y49721" s="396"/>
      <c r="Z49721" s="396"/>
      <c r="AA49721" s="441"/>
    </row>
    <row r="49722" spans="25:27" x14ac:dyDescent="0.2">
      <c r="Y49722" s="396"/>
      <c r="Z49722" s="396"/>
      <c r="AA49722" s="441"/>
    </row>
    <row r="49723" spans="25:27" x14ac:dyDescent="0.2">
      <c r="Y49723" s="396"/>
      <c r="Z49723" s="396"/>
      <c r="AA49723" s="441"/>
    </row>
    <row r="49724" spans="25:27" x14ac:dyDescent="0.2">
      <c r="Y49724" s="396"/>
      <c r="Z49724" s="396"/>
      <c r="AA49724" s="441"/>
    </row>
    <row r="49725" spans="25:27" x14ac:dyDescent="0.2">
      <c r="Y49725" s="396"/>
      <c r="Z49725" s="396"/>
      <c r="AA49725" s="441"/>
    </row>
    <row r="49726" spans="25:27" x14ac:dyDescent="0.2">
      <c r="Y49726" s="396"/>
      <c r="Z49726" s="396"/>
      <c r="AA49726" s="441"/>
    </row>
    <row r="49727" spans="25:27" x14ac:dyDescent="0.2">
      <c r="Y49727" s="396"/>
      <c r="Z49727" s="396"/>
      <c r="AA49727" s="441"/>
    </row>
    <row r="49728" spans="25:27" x14ac:dyDescent="0.2">
      <c r="Y49728" s="396"/>
      <c r="Z49728" s="396"/>
      <c r="AA49728" s="441"/>
    </row>
    <row r="49729" spans="25:27" x14ac:dyDescent="0.2">
      <c r="Y49729" s="396"/>
      <c r="Z49729" s="396"/>
      <c r="AA49729" s="441"/>
    </row>
    <row r="49730" spans="25:27" x14ac:dyDescent="0.2">
      <c r="Y49730" s="396"/>
      <c r="Z49730" s="396"/>
      <c r="AA49730" s="441"/>
    </row>
    <row r="49731" spans="25:27" x14ac:dyDescent="0.2">
      <c r="Y49731" s="396"/>
      <c r="Z49731" s="396"/>
      <c r="AA49731" s="441"/>
    </row>
    <row r="49732" spans="25:27" x14ac:dyDescent="0.2">
      <c r="Y49732" s="396"/>
      <c r="Z49732" s="396"/>
      <c r="AA49732" s="441"/>
    </row>
    <row r="49733" spans="25:27" x14ac:dyDescent="0.2">
      <c r="Y49733" s="396"/>
      <c r="Z49733" s="396"/>
      <c r="AA49733" s="441"/>
    </row>
    <row r="49734" spans="25:27" x14ac:dyDescent="0.2">
      <c r="Y49734" s="396"/>
      <c r="Z49734" s="396"/>
      <c r="AA49734" s="441"/>
    </row>
    <row r="49735" spans="25:27" x14ac:dyDescent="0.2">
      <c r="Y49735" s="396"/>
      <c r="Z49735" s="396"/>
      <c r="AA49735" s="441"/>
    </row>
    <row r="49736" spans="25:27" x14ac:dyDescent="0.2">
      <c r="Y49736" s="396"/>
      <c r="Z49736" s="396"/>
      <c r="AA49736" s="441"/>
    </row>
    <row r="49737" spans="25:27" x14ac:dyDescent="0.2">
      <c r="Y49737" s="396"/>
      <c r="Z49737" s="396"/>
      <c r="AA49737" s="441"/>
    </row>
    <row r="49738" spans="25:27" x14ac:dyDescent="0.2">
      <c r="Y49738" s="396"/>
      <c r="Z49738" s="396"/>
      <c r="AA49738" s="441"/>
    </row>
    <row r="49739" spans="25:27" x14ac:dyDescent="0.2">
      <c r="Y49739" s="396"/>
      <c r="Z49739" s="396"/>
      <c r="AA49739" s="441"/>
    </row>
    <row r="49740" spans="25:27" x14ac:dyDescent="0.2">
      <c r="Y49740" s="396"/>
      <c r="Z49740" s="396"/>
      <c r="AA49740" s="441"/>
    </row>
    <row r="49741" spans="25:27" x14ac:dyDescent="0.2">
      <c r="Y49741" s="396"/>
      <c r="Z49741" s="396"/>
      <c r="AA49741" s="441"/>
    </row>
    <row r="49742" spans="25:27" x14ac:dyDescent="0.2">
      <c r="Y49742" s="396"/>
      <c r="Z49742" s="396"/>
      <c r="AA49742" s="441"/>
    </row>
    <row r="49743" spans="25:27" x14ac:dyDescent="0.2">
      <c r="Y49743" s="396"/>
      <c r="Z49743" s="396"/>
      <c r="AA49743" s="441"/>
    </row>
    <row r="49744" spans="25:27" x14ac:dyDescent="0.2">
      <c r="Y49744" s="396"/>
      <c r="Z49744" s="396"/>
      <c r="AA49744" s="441"/>
    </row>
    <row r="49745" spans="25:27" x14ac:dyDescent="0.2">
      <c r="Y49745" s="396"/>
      <c r="Z49745" s="396"/>
      <c r="AA49745" s="441"/>
    </row>
    <row r="49746" spans="25:27" x14ac:dyDescent="0.2">
      <c r="Y49746" s="396"/>
      <c r="Z49746" s="396"/>
      <c r="AA49746" s="441"/>
    </row>
    <row r="49747" spans="25:27" x14ac:dyDescent="0.2">
      <c r="Y49747" s="396"/>
      <c r="Z49747" s="396"/>
      <c r="AA49747" s="441"/>
    </row>
    <row r="49748" spans="25:27" x14ac:dyDescent="0.2">
      <c r="Y49748" s="396"/>
      <c r="Z49748" s="396"/>
      <c r="AA49748" s="441"/>
    </row>
    <row r="49749" spans="25:27" x14ac:dyDescent="0.2">
      <c r="Y49749" s="396"/>
      <c r="Z49749" s="396"/>
      <c r="AA49749" s="441"/>
    </row>
    <row r="49750" spans="25:27" x14ac:dyDescent="0.2">
      <c r="Y49750" s="396"/>
      <c r="Z49750" s="396"/>
      <c r="AA49750" s="441"/>
    </row>
    <row r="49751" spans="25:27" x14ac:dyDescent="0.2">
      <c r="Y49751" s="396"/>
      <c r="Z49751" s="396"/>
      <c r="AA49751" s="441"/>
    </row>
    <row r="49752" spans="25:27" x14ac:dyDescent="0.2">
      <c r="Y49752" s="396"/>
      <c r="Z49752" s="396"/>
      <c r="AA49752" s="441"/>
    </row>
    <row r="49753" spans="25:27" x14ac:dyDescent="0.2">
      <c r="Y49753" s="396"/>
      <c r="Z49753" s="396"/>
      <c r="AA49753" s="441"/>
    </row>
    <row r="49754" spans="25:27" x14ac:dyDescent="0.2">
      <c r="Y49754" s="396"/>
      <c r="Z49754" s="396"/>
      <c r="AA49754" s="441"/>
    </row>
    <row r="49755" spans="25:27" x14ac:dyDescent="0.2">
      <c r="Y49755" s="396"/>
      <c r="Z49755" s="396"/>
      <c r="AA49755" s="441"/>
    </row>
    <row r="49756" spans="25:27" x14ac:dyDescent="0.2">
      <c r="Y49756" s="396"/>
      <c r="Z49756" s="396"/>
      <c r="AA49756" s="441"/>
    </row>
    <row r="49757" spans="25:27" x14ac:dyDescent="0.2">
      <c r="Y49757" s="396"/>
      <c r="Z49757" s="396"/>
      <c r="AA49757" s="441"/>
    </row>
    <row r="49758" spans="25:27" x14ac:dyDescent="0.2">
      <c r="Y49758" s="396"/>
      <c r="Z49758" s="396"/>
      <c r="AA49758" s="441"/>
    </row>
    <row r="49759" spans="25:27" x14ac:dyDescent="0.2">
      <c r="Y49759" s="396"/>
      <c r="Z49759" s="396"/>
      <c r="AA49759" s="441"/>
    </row>
    <row r="49760" spans="25:27" x14ac:dyDescent="0.2">
      <c r="Y49760" s="396"/>
      <c r="Z49760" s="396"/>
      <c r="AA49760" s="441"/>
    </row>
    <row r="49761" spans="25:27" x14ac:dyDescent="0.2">
      <c r="Y49761" s="396"/>
      <c r="Z49761" s="396"/>
      <c r="AA49761" s="441"/>
    </row>
    <row r="49762" spans="25:27" x14ac:dyDescent="0.2">
      <c r="Y49762" s="396"/>
      <c r="Z49762" s="396"/>
      <c r="AA49762" s="441"/>
    </row>
    <row r="49763" spans="25:27" x14ac:dyDescent="0.2">
      <c r="Y49763" s="396"/>
      <c r="Z49763" s="396"/>
      <c r="AA49763" s="441"/>
    </row>
    <row r="49764" spans="25:27" x14ac:dyDescent="0.2">
      <c r="Y49764" s="396"/>
      <c r="Z49764" s="396"/>
      <c r="AA49764" s="441"/>
    </row>
    <row r="49765" spans="25:27" x14ac:dyDescent="0.2">
      <c r="Y49765" s="396"/>
      <c r="Z49765" s="396"/>
      <c r="AA49765" s="441"/>
    </row>
    <row r="49766" spans="25:27" x14ac:dyDescent="0.2">
      <c r="Y49766" s="396"/>
      <c r="Z49766" s="396"/>
      <c r="AA49766" s="441"/>
    </row>
    <row r="49767" spans="25:27" x14ac:dyDescent="0.2">
      <c r="Y49767" s="396"/>
      <c r="Z49767" s="396"/>
      <c r="AA49767" s="441"/>
    </row>
    <row r="49768" spans="25:27" x14ac:dyDescent="0.2">
      <c r="Y49768" s="396"/>
      <c r="Z49768" s="396"/>
      <c r="AA49768" s="441"/>
    </row>
    <row r="49769" spans="25:27" x14ac:dyDescent="0.2">
      <c r="Y49769" s="396"/>
      <c r="Z49769" s="396"/>
      <c r="AA49769" s="441"/>
    </row>
    <row r="49770" spans="25:27" x14ac:dyDescent="0.2">
      <c r="Y49770" s="396"/>
      <c r="Z49770" s="396"/>
      <c r="AA49770" s="441"/>
    </row>
    <row r="49771" spans="25:27" x14ac:dyDescent="0.2">
      <c r="Y49771" s="396"/>
      <c r="Z49771" s="396"/>
      <c r="AA49771" s="441"/>
    </row>
    <row r="49772" spans="25:27" x14ac:dyDescent="0.2">
      <c r="Y49772" s="396"/>
      <c r="Z49772" s="396"/>
      <c r="AA49772" s="441"/>
    </row>
    <row r="49773" spans="25:27" x14ac:dyDescent="0.2">
      <c r="Y49773" s="396"/>
      <c r="Z49773" s="396"/>
      <c r="AA49773" s="441"/>
    </row>
    <row r="49774" spans="25:27" x14ac:dyDescent="0.2">
      <c r="Y49774" s="396"/>
      <c r="Z49774" s="396"/>
      <c r="AA49774" s="441"/>
    </row>
    <row r="49775" spans="25:27" x14ac:dyDescent="0.2">
      <c r="Y49775" s="396"/>
      <c r="Z49775" s="396"/>
      <c r="AA49775" s="441"/>
    </row>
    <row r="49776" spans="25:27" x14ac:dyDescent="0.2">
      <c r="Y49776" s="396"/>
      <c r="Z49776" s="396"/>
      <c r="AA49776" s="441"/>
    </row>
    <row r="49777" spans="25:27" x14ac:dyDescent="0.2">
      <c r="Y49777" s="396"/>
      <c r="Z49777" s="396"/>
      <c r="AA49777" s="441"/>
    </row>
    <row r="49778" spans="25:27" x14ac:dyDescent="0.2">
      <c r="Y49778" s="396"/>
      <c r="Z49778" s="396"/>
      <c r="AA49778" s="441"/>
    </row>
    <row r="49779" spans="25:27" x14ac:dyDescent="0.2">
      <c r="Y49779" s="396"/>
      <c r="Z49779" s="396"/>
      <c r="AA49779" s="441"/>
    </row>
    <row r="49780" spans="25:27" x14ac:dyDescent="0.2">
      <c r="Y49780" s="396"/>
      <c r="Z49780" s="396"/>
      <c r="AA49780" s="441"/>
    </row>
    <row r="49781" spans="25:27" x14ac:dyDescent="0.2">
      <c r="Y49781" s="396"/>
      <c r="Z49781" s="396"/>
      <c r="AA49781" s="441"/>
    </row>
    <row r="49782" spans="25:27" x14ac:dyDescent="0.2">
      <c r="Y49782" s="396"/>
      <c r="Z49782" s="396"/>
      <c r="AA49782" s="441"/>
    </row>
    <row r="49783" spans="25:27" x14ac:dyDescent="0.2">
      <c r="Y49783" s="396"/>
      <c r="Z49783" s="396"/>
      <c r="AA49783" s="441"/>
    </row>
    <row r="49784" spans="25:27" x14ac:dyDescent="0.2">
      <c r="Y49784" s="396"/>
      <c r="Z49784" s="396"/>
      <c r="AA49784" s="441"/>
    </row>
    <row r="49785" spans="25:27" x14ac:dyDescent="0.2">
      <c r="Y49785" s="396"/>
      <c r="Z49785" s="396"/>
      <c r="AA49785" s="441"/>
    </row>
    <row r="49786" spans="25:27" x14ac:dyDescent="0.2">
      <c r="Y49786" s="396"/>
      <c r="Z49786" s="396"/>
      <c r="AA49786" s="441"/>
    </row>
    <row r="49787" spans="25:27" x14ac:dyDescent="0.2">
      <c r="Y49787" s="396"/>
      <c r="Z49787" s="396"/>
      <c r="AA49787" s="441"/>
    </row>
    <row r="49788" spans="25:27" x14ac:dyDescent="0.2">
      <c r="Y49788" s="396"/>
      <c r="Z49788" s="396"/>
      <c r="AA49788" s="441"/>
    </row>
    <row r="49789" spans="25:27" x14ac:dyDescent="0.2">
      <c r="Y49789" s="396"/>
      <c r="Z49789" s="396"/>
      <c r="AA49789" s="441"/>
    </row>
    <row r="49790" spans="25:27" x14ac:dyDescent="0.2">
      <c r="Y49790" s="396"/>
      <c r="Z49790" s="396"/>
      <c r="AA49790" s="441"/>
    </row>
    <row r="49791" spans="25:27" x14ac:dyDescent="0.2">
      <c r="Y49791" s="396"/>
      <c r="Z49791" s="396"/>
      <c r="AA49791" s="441"/>
    </row>
    <row r="49792" spans="25:27" x14ac:dyDescent="0.2">
      <c r="Y49792" s="396"/>
      <c r="Z49792" s="396"/>
      <c r="AA49792" s="441"/>
    </row>
    <row r="49793" spans="25:27" x14ac:dyDescent="0.2">
      <c r="Y49793" s="396"/>
      <c r="Z49793" s="396"/>
      <c r="AA49793" s="441"/>
    </row>
    <row r="49794" spans="25:27" x14ac:dyDescent="0.2">
      <c r="Y49794" s="396"/>
      <c r="Z49794" s="396"/>
      <c r="AA49794" s="441"/>
    </row>
    <row r="49795" spans="25:27" x14ac:dyDescent="0.2">
      <c r="Y49795" s="396"/>
      <c r="Z49795" s="396"/>
      <c r="AA49795" s="441"/>
    </row>
    <row r="49796" spans="25:27" x14ac:dyDescent="0.2">
      <c r="Y49796" s="396"/>
      <c r="Z49796" s="396"/>
      <c r="AA49796" s="441"/>
    </row>
    <row r="49797" spans="25:27" x14ac:dyDescent="0.2">
      <c r="Y49797" s="396"/>
      <c r="Z49797" s="396"/>
      <c r="AA49797" s="441"/>
    </row>
    <row r="49798" spans="25:27" x14ac:dyDescent="0.2">
      <c r="Y49798" s="396"/>
      <c r="Z49798" s="396"/>
      <c r="AA49798" s="441"/>
    </row>
    <row r="49799" spans="25:27" x14ac:dyDescent="0.2">
      <c r="Y49799" s="396"/>
      <c r="Z49799" s="396"/>
      <c r="AA49799" s="441"/>
    </row>
    <row r="49800" spans="25:27" x14ac:dyDescent="0.2">
      <c r="Y49800" s="396"/>
      <c r="Z49800" s="396"/>
      <c r="AA49800" s="441"/>
    </row>
    <row r="49801" spans="25:27" x14ac:dyDescent="0.2">
      <c r="Y49801" s="396"/>
      <c r="Z49801" s="396"/>
      <c r="AA49801" s="441"/>
    </row>
    <row r="49802" spans="25:27" x14ac:dyDescent="0.2">
      <c r="Y49802" s="396"/>
      <c r="Z49802" s="396"/>
      <c r="AA49802" s="441"/>
    </row>
    <row r="49803" spans="25:27" x14ac:dyDescent="0.2">
      <c r="Y49803" s="396"/>
      <c r="Z49803" s="396"/>
      <c r="AA49803" s="441"/>
    </row>
    <row r="49804" spans="25:27" x14ac:dyDescent="0.2">
      <c r="Y49804" s="396"/>
      <c r="Z49804" s="396"/>
      <c r="AA49804" s="441"/>
    </row>
    <row r="49805" spans="25:27" x14ac:dyDescent="0.2">
      <c r="Y49805" s="396"/>
      <c r="Z49805" s="396"/>
      <c r="AA49805" s="441"/>
    </row>
    <row r="49806" spans="25:27" x14ac:dyDescent="0.2">
      <c r="Y49806" s="396"/>
      <c r="Z49806" s="396"/>
      <c r="AA49806" s="441"/>
    </row>
    <row r="49807" spans="25:27" x14ac:dyDescent="0.2">
      <c r="Y49807" s="396"/>
      <c r="Z49807" s="396"/>
      <c r="AA49807" s="441"/>
    </row>
    <row r="49808" spans="25:27" x14ac:dyDescent="0.2">
      <c r="Y49808" s="396"/>
      <c r="Z49808" s="396"/>
      <c r="AA49808" s="441"/>
    </row>
    <row r="49809" spans="25:27" x14ac:dyDescent="0.2">
      <c r="Y49809" s="396"/>
      <c r="Z49809" s="396"/>
      <c r="AA49809" s="441"/>
    </row>
    <row r="49810" spans="25:27" x14ac:dyDescent="0.2">
      <c r="Y49810" s="396"/>
      <c r="Z49810" s="396"/>
      <c r="AA49810" s="441"/>
    </row>
    <row r="49811" spans="25:27" x14ac:dyDescent="0.2">
      <c r="Y49811" s="396"/>
      <c r="Z49811" s="396"/>
      <c r="AA49811" s="441"/>
    </row>
    <row r="49812" spans="25:27" x14ac:dyDescent="0.2">
      <c r="Y49812" s="396"/>
      <c r="Z49812" s="396"/>
      <c r="AA49812" s="441"/>
    </row>
    <row r="49813" spans="25:27" x14ac:dyDescent="0.2">
      <c r="Y49813" s="396"/>
      <c r="Z49813" s="396"/>
      <c r="AA49813" s="441"/>
    </row>
    <row r="49814" spans="25:27" x14ac:dyDescent="0.2">
      <c r="Y49814" s="396"/>
      <c r="Z49814" s="396"/>
      <c r="AA49814" s="441"/>
    </row>
    <row r="49815" spans="25:27" x14ac:dyDescent="0.2">
      <c r="Y49815" s="396"/>
      <c r="Z49815" s="396"/>
      <c r="AA49815" s="441"/>
    </row>
    <row r="49816" spans="25:27" x14ac:dyDescent="0.2">
      <c r="Y49816" s="396"/>
      <c r="Z49816" s="396"/>
      <c r="AA49816" s="441"/>
    </row>
    <row r="49817" spans="25:27" x14ac:dyDescent="0.2">
      <c r="Y49817" s="396"/>
      <c r="Z49817" s="396"/>
      <c r="AA49817" s="441"/>
    </row>
    <row r="49818" spans="25:27" x14ac:dyDescent="0.2">
      <c r="Y49818" s="396"/>
      <c r="Z49818" s="396"/>
      <c r="AA49818" s="441"/>
    </row>
    <row r="49819" spans="25:27" x14ac:dyDescent="0.2">
      <c r="Y49819" s="396"/>
      <c r="Z49819" s="396"/>
      <c r="AA49819" s="441"/>
    </row>
    <row r="49820" spans="25:27" x14ac:dyDescent="0.2">
      <c r="Y49820" s="396"/>
      <c r="Z49820" s="396"/>
      <c r="AA49820" s="441"/>
    </row>
    <row r="49821" spans="25:27" x14ac:dyDescent="0.2">
      <c r="Y49821" s="396"/>
      <c r="Z49821" s="396"/>
      <c r="AA49821" s="441"/>
    </row>
    <row r="49822" spans="25:27" x14ac:dyDescent="0.2">
      <c r="Y49822" s="396"/>
      <c r="Z49822" s="396"/>
      <c r="AA49822" s="441"/>
    </row>
    <row r="49823" spans="25:27" x14ac:dyDescent="0.2">
      <c r="Y49823" s="396"/>
      <c r="Z49823" s="396"/>
      <c r="AA49823" s="441"/>
    </row>
    <row r="49824" spans="25:27" x14ac:dyDescent="0.2">
      <c r="Y49824" s="396"/>
      <c r="Z49824" s="396"/>
      <c r="AA49824" s="441"/>
    </row>
    <row r="49825" spans="25:27" x14ac:dyDescent="0.2">
      <c r="Y49825" s="396"/>
      <c r="Z49825" s="396"/>
      <c r="AA49825" s="441"/>
    </row>
    <row r="49826" spans="25:27" x14ac:dyDescent="0.2">
      <c r="Y49826" s="396"/>
      <c r="Z49826" s="396"/>
      <c r="AA49826" s="441"/>
    </row>
    <row r="49827" spans="25:27" x14ac:dyDescent="0.2">
      <c r="Y49827" s="396"/>
      <c r="Z49827" s="396"/>
      <c r="AA49827" s="441"/>
    </row>
    <row r="49828" spans="25:27" x14ac:dyDescent="0.2">
      <c r="Y49828" s="396"/>
      <c r="Z49828" s="396"/>
      <c r="AA49828" s="441"/>
    </row>
    <row r="49829" spans="25:27" x14ac:dyDescent="0.2">
      <c r="Y49829" s="396"/>
      <c r="Z49829" s="396"/>
      <c r="AA49829" s="441"/>
    </row>
    <row r="49830" spans="25:27" x14ac:dyDescent="0.2">
      <c r="Y49830" s="396"/>
      <c r="Z49830" s="396"/>
      <c r="AA49830" s="441"/>
    </row>
    <row r="49831" spans="25:27" x14ac:dyDescent="0.2">
      <c r="Y49831" s="396"/>
      <c r="Z49831" s="396"/>
      <c r="AA49831" s="441"/>
    </row>
    <row r="49832" spans="25:27" x14ac:dyDescent="0.2">
      <c r="Y49832" s="396"/>
      <c r="Z49832" s="396"/>
      <c r="AA49832" s="441"/>
    </row>
    <row r="49833" spans="25:27" x14ac:dyDescent="0.2">
      <c r="Y49833" s="396"/>
      <c r="Z49833" s="396"/>
      <c r="AA49833" s="441"/>
    </row>
    <row r="49834" spans="25:27" x14ac:dyDescent="0.2">
      <c r="Y49834" s="396"/>
      <c r="Z49834" s="396"/>
      <c r="AA49834" s="441"/>
    </row>
    <row r="49835" spans="25:27" x14ac:dyDescent="0.2">
      <c r="Y49835" s="396"/>
      <c r="Z49835" s="396"/>
      <c r="AA49835" s="441"/>
    </row>
    <row r="49836" spans="25:27" x14ac:dyDescent="0.2">
      <c r="Y49836" s="396"/>
      <c r="Z49836" s="396"/>
      <c r="AA49836" s="441"/>
    </row>
    <row r="49837" spans="25:27" x14ac:dyDescent="0.2">
      <c r="Y49837" s="396"/>
      <c r="Z49837" s="396"/>
      <c r="AA49837" s="441"/>
    </row>
    <row r="49838" spans="25:27" x14ac:dyDescent="0.2">
      <c r="Y49838" s="396"/>
      <c r="Z49838" s="396"/>
      <c r="AA49838" s="441"/>
    </row>
    <row r="49839" spans="25:27" x14ac:dyDescent="0.2">
      <c r="Y49839" s="396"/>
      <c r="Z49839" s="396"/>
      <c r="AA49839" s="441"/>
    </row>
    <row r="49840" spans="25:27" x14ac:dyDescent="0.2">
      <c r="Y49840" s="396"/>
      <c r="Z49840" s="396"/>
      <c r="AA49840" s="441"/>
    </row>
    <row r="49841" spans="25:27" x14ac:dyDescent="0.2">
      <c r="Y49841" s="396"/>
      <c r="Z49841" s="396"/>
      <c r="AA49841" s="441"/>
    </row>
    <row r="49842" spans="25:27" x14ac:dyDescent="0.2">
      <c r="Y49842" s="396"/>
      <c r="Z49842" s="396"/>
      <c r="AA49842" s="441"/>
    </row>
    <row r="49843" spans="25:27" x14ac:dyDescent="0.2">
      <c r="Y49843" s="396"/>
      <c r="Z49843" s="396"/>
      <c r="AA49843" s="441"/>
    </row>
    <row r="49844" spans="25:27" x14ac:dyDescent="0.2">
      <c r="Y49844" s="396"/>
      <c r="Z49844" s="396"/>
      <c r="AA49844" s="441"/>
    </row>
    <row r="49845" spans="25:27" x14ac:dyDescent="0.2">
      <c r="Y49845" s="396"/>
      <c r="Z49845" s="396"/>
      <c r="AA49845" s="441"/>
    </row>
    <row r="49846" spans="25:27" x14ac:dyDescent="0.2">
      <c r="Y49846" s="396"/>
      <c r="Z49846" s="396"/>
      <c r="AA49846" s="441"/>
    </row>
    <row r="49847" spans="25:27" x14ac:dyDescent="0.2">
      <c r="Y49847" s="396"/>
      <c r="Z49847" s="396"/>
      <c r="AA49847" s="441"/>
    </row>
    <row r="49848" spans="25:27" x14ac:dyDescent="0.2">
      <c r="Y49848" s="396"/>
      <c r="Z49848" s="396"/>
      <c r="AA49848" s="441"/>
    </row>
    <row r="49849" spans="25:27" x14ac:dyDescent="0.2">
      <c r="Y49849" s="396"/>
      <c r="Z49849" s="396"/>
      <c r="AA49849" s="441"/>
    </row>
    <row r="49850" spans="25:27" x14ac:dyDescent="0.2">
      <c r="Y49850" s="396"/>
      <c r="Z49850" s="396"/>
      <c r="AA49850" s="441"/>
    </row>
    <row r="49851" spans="25:27" x14ac:dyDescent="0.2">
      <c r="Y49851" s="396"/>
      <c r="Z49851" s="396"/>
      <c r="AA49851" s="441"/>
    </row>
    <row r="49852" spans="25:27" x14ac:dyDescent="0.2">
      <c r="Y49852" s="396"/>
      <c r="Z49852" s="396"/>
      <c r="AA49852" s="441"/>
    </row>
    <row r="49853" spans="25:27" x14ac:dyDescent="0.2">
      <c r="Y49853" s="396"/>
      <c r="Z49853" s="396"/>
      <c r="AA49853" s="441"/>
    </row>
    <row r="49854" spans="25:27" x14ac:dyDescent="0.2">
      <c r="Y49854" s="396"/>
      <c r="Z49854" s="396"/>
      <c r="AA49854" s="441"/>
    </row>
    <row r="49855" spans="25:27" x14ac:dyDescent="0.2">
      <c r="Y49855" s="396"/>
      <c r="Z49855" s="396"/>
      <c r="AA49855" s="441"/>
    </row>
    <row r="49856" spans="25:27" x14ac:dyDescent="0.2">
      <c r="Y49856" s="396"/>
      <c r="Z49856" s="396"/>
      <c r="AA49856" s="441"/>
    </row>
    <row r="49857" spans="25:27" x14ac:dyDescent="0.2">
      <c r="Y49857" s="396"/>
      <c r="Z49857" s="396"/>
      <c r="AA49857" s="441"/>
    </row>
    <row r="49858" spans="25:27" x14ac:dyDescent="0.2">
      <c r="Y49858" s="396"/>
      <c r="Z49858" s="396"/>
      <c r="AA49858" s="441"/>
    </row>
    <row r="49859" spans="25:27" x14ac:dyDescent="0.2">
      <c r="Y49859" s="396"/>
      <c r="Z49859" s="396"/>
      <c r="AA49859" s="441"/>
    </row>
    <row r="49860" spans="25:27" x14ac:dyDescent="0.2">
      <c r="Y49860" s="396"/>
      <c r="Z49860" s="396"/>
      <c r="AA49860" s="441"/>
    </row>
    <row r="49861" spans="25:27" x14ac:dyDescent="0.2">
      <c r="Y49861" s="396"/>
      <c r="Z49861" s="396"/>
      <c r="AA49861" s="441"/>
    </row>
    <row r="49862" spans="25:27" x14ac:dyDescent="0.2">
      <c r="Y49862" s="396"/>
      <c r="Z49862" s="396"/>
      <c r="AA49862" s="441"/>
    </row>
    <row r="49863" spans="25:27" x14ac:dyDescent="0.2">
      <c r="Y49863" s="396"/>
      <c r="Z49863" s="396"/>
      <c r="AA49863" s="441"/>
    </row>
    <row r="49864" spans="25:27" x14ac:dyDescent="0.2">
      <c r="Y49864" s="396"/>
      <c r="Z49864" s="396"/>
      <c r="AA49864" s="441"/>
    </row>
    <row r="49865" spans="25:27" x14ac:dyDescent="0.2">
      <c r="Y49865" s="396"/>
      <c r="Z49865" s="396"/>
      <c r="AA49865" s="441"/>
    </row>
    <row r="49866" spans="25:27" x14ac:dyDescent="0.2">
      <c r="Y49866" s="396"/>
      <c r="Z49866" s="396"/>
      <c r="AA49866" s="441"/>
    </row>
    <row r="49867" spans="25:27" x14ac:dyDescent="0.2">
      <c r="Y49867" s="396"/>
      <c r="Z49867" s="396"/>
      <c r="AA49867" s="441"/>
    </row>
    <row r="49868" spans="25:27" x14ac:dyDescent="0.2">
      <c r="Y49868" s="396"/>
      <c r="Z49868" s="396"/>
      <c r="AA49868" s="441"/>
    </row>
    <row r="49869" spans="25:27" x14ac:dyDescent="0.2">
      <c r="Y49869" s="396"/>
      <c r="Z49869" s="396"/>
      <c r="AA49869" s="441"/>
    </row>
    <row r="49870" spans="25:27" x14ac:dyDescent="0.2">
      <c r="Y49870" s="396"/>
      <c r="Z49870" s="396"/>
      <c r="AA49870" s="441"/>
    </row>
    <row r="49871" spans="25:27" x14ac:dyDescent="0.2">
      <c r="Y49871" s="396"/>
      <c r="Z49871" s="396"/>
      <c r="AA49871" s="441"/>
    </row>
    <row r="49872" spans="25:27" x14ac:dyDescent="0.2">
      <c r="Y49872" s="396"/>
      <c r="Z49872" s="396"/>
      <c r="AA49872" s="441"/>
    </row>
    <row r="49873" spans="25:27" x14ac:dyDescent="0.2">
      <c r="Y49873" s="396"/>
      <c r="Z49873" s="396"/>
      <c r="AA49873" s="441"/>
    </row>
    <row r="49874" spans="25:27" x14ac:dyDescent="0.2">
      <c r="Y49874" s="396"/>
      <c r="Z49874" s="396"/>
      <c r="AA49874" s="441"/>
    </row>
    <row r="49875" spans="25:27" x14ac:dyDescent="0.2">
      <c r="Y49875" s="396"/>
      <c r="Z49875" s="396"/>
      <c r="AA49875" s="441"/>
    </row>
    <row r="49876" spans="25:27" x14ac:dyDescent="0.2">
      <c r="Y49876" s="396"/>
      <c r="Z49876" s="396"/>
      <c r="AA49876" s="441"/>
    </row>
    <row r="49877" spans="25:27" x14ac:dyDescent="0.2">
      <c r="Y49877" s="396"/>
      <c r="Z49877" s="396"/>
      <c r="AA49877" s="441"/>
    </row>
    <row r="49878" spans="25:27" x14ac:dyDescent="0.2">
      <c r="Y49878" s="396"/>
      <c r="Z49878" s="396"/>
      <c r="AA49878" s="441"/>
    </row>
    <row r="49879" spans="25:27" x14ac:dyDescent="0.2">
      <c r="Y49879" s="396"/>
      <c r="Z49879" s="396"/>
      <c r="AA49879" s="441"/>
    </row>
    <row r="49880" spans="25:27" x14ac:dyDescent="0.2">
      <c r="Y49880" s="396"/>
      <c r="Z49880" s="396"/>
      <c r="AA49880" s="441"/>
    </row>
    <row r="49881" spans="25:27" x14ac:dyDescent="0.2">
      <c r="Y49881" s="396"/>
      <c r="Z49881" s="396"/>
      <c r="AA49881" s="441"/>
    </row>
    <row r="49882" spans="25:27" x14ac:dyDescent="0.2">
      <c r="Y49882" s="396"/>
      <c r="Z49882" s="396"/>
      <c r="AA49882" s="441"/>
    </row>
    <row r="49883" spans="25:27" x14ac:dyDescent="0.2">
      <c r="Y49883" s="396"/>
      <c r="Z49883" s="396"/>
      <c r="AA49883" s="441"/>
    </row>
    <row r="49884" spans="25:27" x14ac:dyDescent="0.2">
      <c r="Y49884" s="396"/>
      <c r="Z49884" s="396"/>
      <c r="AA49884" s="441"/>
    </row>
    <row r="49885" spans="25:27" x14ac:dyDescent="0.2">
      <c r="Y49885" s="396"/>
      <c r="Z49885" s="396"/>
      <c r="AA49885" s="441"/>
    </row>
    <row r="49886" spans="25:27" x14ac:dyDescent="0.2">
      <c r="Y49886" s="396"/>
      <c r="Z49886" s="396"/>
      <c r="AA49886" s="441"/>
    </row>
    <row r="49887" spans="25:27" x14ac:dyDescent="0.2">
      <c r="Y49887" s="396"/>
      <c r="Z49887" s="396"/>
      <c r="AA49887" s="441"/>
    </row>
    <row r="49888" spans="25:27" x14ac:dyDescent="0.2">
      <c r="Y49888" s="396"/>
      <c r="Z49888" s="396"/>
      <c r="AA49888" s="441"/>
    </row>
    <row r="49889" spans="25:27" x14ac:dyDescent="0.2">
      <c r="Y49889" s="396"/>
      <c r="Z49889" s="396"/>
      <c r="AA49889" s="441"/>
    </row>
    <row r="49890" spans="25:27" x14ac:dyDescent="0.2">
      <c r="Y49890" s="396"/>
      <c r="Z49890" s="396"/>
      <c r="AA49890" s="441"/>
    </row>
    <row r="49891" spans="25:27" x14ac:dyDescent="0.2">
      <c r="Y49891" s="396"/>
      <c r="Z49891" s="396"/>
      <c r="AA49891" s="441"/>
    </row>
    <row r="49892" spans="25:27" x14ac:dyDescent="0.2">
      <c r="Y49892" s="396"/>
      <c r="Z49892" s="396"/>
      <c r="AA49892" s="441"/>
    </row>
    <row r="49893" spans="25:27" x14ac:dyDescent="0.2">
      <c r="Y49893" s="396"/>
      <c r="Z49893" s="396"/>
      <c r="AA49893" s="441"/>
    </row>
    <row r="49894" spans="25:27" x14ac:dyDescent="0.2">
      <c r="Y49894" s="396"/>
      <c r="Z49894" s="396"/>
      <c r="AA49894" s="441"/>
    </row>
    <row r="49895" spans="25:27" x14ac:dyDescent="0.2">
      <c r="Y49895" s="396"/>
      <c r="Z49895" s="396"/>
      <c r="AA49895" s="441"/>
    </row>
    <row r="49896" spans="25:27" x14ac:dyDescent="0.2">
      <c r="Y49896" s="396"/>
      <c r="Z49896" s="396"/>
      <c r="AA49896" s="441"/>
    </row>
    <row r="49897" spans="25:27" x14ac:dyDescent="0.2">
      <c r="Y49897" s="396"/>
      <c r="Z49897" s="396"/>
      <c r="AA49897" s="441"/>
    </row>
    <row r="49898" spans="25:27" x14ac:dyDescent="0.2">
      <c r="Y49898" s="396"/>
      <c r="Z49898" s="396"/>
      <c r="AA49898" s="441"/>
    </row>
    <row r="49899" spans="25:27" x14ac:dyDescent="0.2">
      <c r="Y49899" s="396"/>
      <c r="Z49899" s="396"/>
      <c r="AA49899" s="441"/>
    </row>
    <row r="49900" spans="25:27" x14ac:dyDescent="0.2">
      <c r="Y49900" s="396"/>
      <c r="Z49900" s="396"/>
      <c r="AA49900" s="441"/>
    </row>
    <row r="49901" spans="25:27" x14ac:dyDescent="0.2">
      <c r="Y49901" s="396"/>
      <c r="Z49901" s="396"/>
      <c r="AA49901" s="441"/>
    </row>
    <row r="49902" spans="25:27" x14ac:dyDescent="0.2">
      <c r="Y49902" s="396"/>
      <c r="Z49902" s="396"/>
      <c r="AA49902" s="441"/>
    </row>
    <row r="49903" spans="25:27" x14ac:dyDescent="0.2">
      <c r="Y49903" s="396"/>
      <c r="Z49903" s="396"/>
      <c r="AA49903" s="441"/>
    </row>
    <row r="49904" spans="25:27" x14ac:dyDescent="0.2">
      <c r="Y49904" s="396"/>
      <c r="Z49904" s="396"/>
      <c r="AA49904" s="441"/>
    </row>
    <row r="49905" spans="25:27" x14ac:dyDescent="0.2">
      <c r="Y49905" s="396"/>
      <c r="Z49905" s="396"/>
      <c r="AA49905" s="441"/>
    </row>
    <row r="49906" spans="25:27" x14ac:dyDescent="0.2">
      <c r="Y49906" s="396"/>
      <c r="Z49906" s="396"/>
      <c r="AA49906" s="441"/>
    </row>
    <row r="49907" spans="25:27" x14ac:dyDescent="0.2">
      <c r="Y49907" s="396"/>
      <c r="Z49907" s="396"/>
      <c r="AA49907" s="441"/>
    </row>
    <row r="49908" spans="25:27" x14ac:dyDescent="0.2">
      <c r="Y49908" s="396"/>
      <c r="Z49908" s="396"/>
      <c r="AA49908" s="441"/>
    </row>
    <row r="49909" spans="25:27" x14ac:dyDescent="0.2">
      <c r="Y49909" s="396"/>
      <c r="Z49909" s="396"/>
      <c r="AA49909" s="441"/>
    </row>
    <row r="49910" spans="25:27" x14ac:dyDescent="0.2">
      <c r="Y49910" s="396"/>
      <c r="Z49910" s="396"/>
      <c r="AA49910" s="441"/>
    </row>
    <row r="49911" spans="25:27" x14ac:dyDescent="0.2">
      <c r="Y49911" s="396"/>
      <c r="Z49911" s="396"/>
      <c r="AA49911" s="441"/>
    </row>
    <row r="49912" spans="25:27" x14ac:dyDescent="0.2">
      <c r="Y49912" s="396"/>
      <c r="Z49912" s="396"/>
      <c r="AA49912" s="441"/>
    </row>
    <row r="49913" spans="25:27" x14ac:dyDescent="0.2">
      <c r="Y49913" s="396"/>
      <c r="Z49913" s="396"/>
      <c r="AA49913" s="441"/>
    </row>
    <row r="49914" spans="25:27" x14ac:dyDescent="0.2">
      <c r="Y49914" s="396"/>
      <c r="Z49914" s="396"/>
      <c r="AA49914" s="441"/>
    </row>
    <row r="49915" spans="25:27" x14ac:dyDescent="0.2">
      <c r="Y49915" s="396"/>
      <c r="Z49915" s="396"/>
      <c r="AA49915" s="441"/>
    </row>
    <row r="49916" spans="25:27" x14ac:dyDescent="0.2">
      <c r="Y49916" s="396"/>
      <c r="Z49916" s="396"/>
      <c r="AA49916" s="441"/>
    </row>
    <row r="49917" spans="25:27" x14ac:dyDescent="0.2">
      <c r="Y49917" s="396"/>
      <c r="Z49917" s="396"/>
      <c r="AA49917" s="441"/>
    </row>
    <row r="49918" spans="25:27" x14ac:dyDescent="0.2">
      <c r="Y49918" s="396"/>
      <c r="Z49918" s="396"/>
      <c r="AA49918" s="441"/>
    </row>
    <row r="49919" spans="25:27" x14ac:dyDescent="0.2">
      <c r="Y49919" s="396"/>
      <c r="Z49919" s="396"/>
      <c r="AA49919" s="441"/>
    </row>
    <row r="49920" spans="25:27" x14ac:dyDescent="0.2">
      <c r="Y49920" s="396"/>
      <c r="Z49920" s="396"/>
      <c r="AA49920" s="441"/>
    </row>
    <row r="49921" spans="25:27" x14ac:dyDescent="0.2">
      <c r="Y49921" s="396"/>
      <c r="Z49921" s="396"/>
      <c r="AA49921" s="441"/>
    </row>
    <row r="49922" spans="25:27" x14ac:dyDescent="0.2">
      <c r="Y49922" s="396"/>
      <c r="Z49922" s="396"/>
      <c r="AA49922" s="441"/>
    </row>
    <row r="49923" spans="25:27" x14ac:dyDescent="0.2">
      <c r="Y49923" s="396"/>
      <c r="Z49923" s="396"/>
      <c r="AA49923" s="441"/>
    </row>
    <row r="49924" spans="25:27" x14ac:dyDescent="0.2">
      <c r="Y49924" s="396"/>
      <c r="Z49924" s="396"/>
      <c r="AA49924" s="441"/>
    </row>
    <row r="49925" spans="25:27" x14ac:dyDescent="0.2">
      <c r="Y49925" s="396"/>
      <c r="Z49925" s="396"/>
      <c r="AA49925" s="441"/>
    </row>
    <row r="49926" spans="25:27" x14ac:dyDescent="0.2">
      <c r="Y49926" s="396"/>
      <c r="Z49926" s="396"/>
      <c r="AA49926" s="441"/>
    </row>
    <row r="49927" spans="25:27" x14ac:dyDescent="0.2">
      <c r="Y49927" s="396"/>
      <c r="Z49927" s="396"/>
      <c r="AA49927" s="441"/>
    </row>
    <row r="49928" spans="25:27" x14ac:dyDescent="0.2">
      <c r="Y49928" s="396"/>
      <c r="Z49928" s="396"/>
      <c r="AA49928" s="441"/>
    </row>
    <row r="49929" spans="25:27" x14ac:dyDescent="0.2">
      <c r="Y49929" s="396"/>
      <c r="Z49929" s="396"/>
      <c r="AA49929" s="441"/>
    </row>
    <row r="49930" spans="25:27" x14ac:dyDescent="0.2">
      <c r="Y49930" s="396"/>
      <c r="Z49930" s="396"/>
      <c r="AA49930" s="441"/>
    </row>
    <row r="49931" spans="25:27" x14ac:dyDescent="0.2">
      <c r="Y49931" s="396"/>
      <c r="Z49931" s="396"/>
      <c r="AA49931" s="441"/>
    </row>
    <row r="49932" spans="25:27" x14ac:dyDescent="0.2">
      <c r="Y49932" s="396"/>
      <c r="Z49932" s="396"/>
      <c r="AA49932" s="441"/>
    </row>
    <row r="49933" spans="25:27" x14ac:dyDescent="0.2">
      <c r="Y49933" s="396"/>
      <c r="Z49933" s="396"/>
      <c r="AA49933" s="441"/>
    </row>
    <row r="49934" spans="25:27" x14ac:dyDescent="0.2">
      <c r="Y49934" s="396"/>
      <c r="Z49934" s="396"/>
      <c r="AA49934" s="441"/>
    </row>
    <row r="49935" spans="25:27" x14ac:dyDescent="0.2">
      <c r="Y49935" s="396"/>
      <c r="Z49935" s="396"/>
      <c r="AA49935" s="441"/>
    </row>
    <row r="49936" spans="25:27" x14ac:dyDescent="0.2">
      <c r="Y49936" s="396"/>
      <c r="Z49936" s="396"/>
      <c r="AA49936" s="441"/>
    </row>
    <row r="49937" spans="25:27" x14ac:dyDescent="0.2">
      <c r="Y49937" s="396"/>
      <c r="Z49937" s="396"/>
      <c r="AA49937" s="441"/>
    </row>
    <row r="49938" spans="25:27" x14ac:dyDescent="0.2">
      <c r="Y49938" s="396"/>
      <c r="Z49938" s="396"/>
      <c r="AA49938" s="441"/>
    </row>
    <row r="49939" spans="25:27" x14ac:dyDescent="0.2">
      <c r="Y49939" s="396"/>
      <c r="Z49939" s="396"/>
      <c r="AA49939" s="441"/>
    </row>
    <row r="49940" spans="25:27" x14ac:dyDescent="0.2">
      <c r="Y49940" s="396"/>
      <c r="Z49940" s="396"/>
      <c r="AA49940" s="441"/>
    </row>
    <row r="49941" spans="25:27" x14ac:dyDescent="0.2">
      <c r="Y49941" s="396"/>
      <c r="Z49941" s="396"/>
      <c r="AA49941" s="441"/>
    </row>
    <row r="49942" spans="25:27" x14ac:dyDescent="0.2">
      <c r="Y49942" s="396"/>
      <c r="Z49942" s="396"/>
      <c r="AA49942" s="441"/>
    </row>
    <row r="49943" spans="25:27" x14ac:dyDescent="0.2">
      <c r="Y49943" s="396"/>
      <c r="Z49943" s="396"/>
      <c r="AA49943" s="441"/>
    </row>
    <row r="49944" spans="25:27" x14ac:dyDescent="0.2">
      <c r="Y49944" s="396"/>
      <c r="Z49944" s="396"/>
      <c r="AA49944" s="441"/>
    </row>
    <row r="49945" spans="25:27" x14ac:dyDescent="0.2">
      <c r="Y49945" s="396"/>
      <c r="Z49945" s="396"/>
      <c r="AA49945" s="441"/>
    </row>
    <row r="49946" spans="25:27" x14ac:dyDescent="0.2">
      <c r="Y49946" s="396"/>
      <c r="Z49946" s="396"/>
      <c r="AA49946" s="441"/>
    </row>
    <row r="49947" spans="25:27" x14ac:dyDescent="0.2">
      <c r="Y49947" s="396"/>
      <c r="Z49947" s="396"/>
      <c r="AA49947" s="441"/>
    </row>
    <row r="49948" spans="25:27" x14ac:dyDescent="0.2">
      <c r="Y49948" s="396"/>
      <c r="Z49948" s="396"/>
      <c r="AA49948" s="441"/>
    </row>
    <row r="49949" spans="25:27" x14ac:dyDescent="0.2">
      <c r="Y49949" s="396"/>
      <c r="Z49949" s="396"/>
      <c r="AA49949" s="441"/>
    </row>
    <row r="49950" spans="25:27" x14ac:dyDescent="0.2">
      <c r="Y49950" s="396"/>
      <c r="Z49950" s="396"/>
      <c r="AA49950" s="441"/>
    </row>
    <row r="49951" spans="25:27" x14ac:dyDescent="0.2">
      <c r="Y49951" s="396"/>
      <c r="Z49951" s="396"/>
      <c r="AA49951" s="441"/>
    </row>
    <row r="49952" spans="25:27" x14ac:dyDescent="0.2">
      <c r="Y49952" s="396"/>
      <c r="Z49952" s="396"/>
      <c r="AA49952" s="441"/>
    </row>
    <row r="49953" spans="25:27" x14ac:dyDescent="0.2">
      <c r="Y49953" s="396"/>
      <c r="Z49953" s="396"/>
      <c r="AA49953" s="441"/>
    </row>
    <row r="49954" spans="25:27" x14ac:dyDescent="0.2">
      <c r="Y49954" s="396"/>
      <c r="Z49954" s="396"/>
      <c r="AA49954" s="441"/>
    </row>
    <row r="49955" spans="25:27" x14ac:dyDescent="0.2">
      <c r="Y49955" s="396"/>
      <c r="Z49955" s="396"/>
      <c r="AA49955" s="441"/>
    </row>
    <row r="49956" spans="25:27" x14ac:dyDescent="0.2">
      <c r="Y49956" s="396"/>
      <c r="Z49956" s="396"/>
      <c r="AA49956" s="441"/>
    </row>
    <row r="49957" spans="25:27" x14ac:dyDescent="0.2">
      <c r="Y49957" s="396"/>
      <c r="Z49957" s="396"/>
      <c r="AA49957" s="441"/>
    </row>
    <row r="49958" spans="25:27" x14ac:dyDescent="0.2">
      <c r="Y49958" s="396"/>
      <c r="Z49958" s="396"/>
      <c r="AA49958" s="441"/>
    </row>
    <row r="49959" spans="25:27" x14ac:dyDescent="0.2">
      <c r="Y49959" s="396"/>
      <c r="Z49959" s="396"/>
      <c r="AA49959" s="441"/>
    </row>
    <row r="49960" spans="25:27" x14ac:dyDescent="0.2">
      <c r="Y49960" s="396"/>
      <c r="Z49960" s="396"/>
      <c r="AA49960" s="441"/>
    </row>
    <row r="49961" spans="25:27" x14ac:dyDescent="0.2">
      <c r="Y49961" s="396"/>
      <c r="Z49961" s="396"/>
      <c r="AA49961" s="441"/>
    </row>
    <row r="49962" spans="25:27" x14ac:dyDescent="0.2">
      <c r="Y49962" s="396"/>
      <c r="Z49962" s="396"/>
      <c r="AA49962" s="441"/>
    </row>
    <row r="49963" spans="25:27" x14ac:dyDescent="0.2">
      <c r="Y49963" s="396"/>
      <c r="Z49963" s="396"/>
      <c r="AA49963" s="441"/>
    </row>
    <row r="49964" spans="25:27" x14ac:dyDescent="0.2">
      <c r="Y49964" s="396"/>
      <c r="Z49964" s="396"/>
      <c r="AA49964" s="441"/>
    </row>
    <row r="49965" spans="25:27" x14ac:dyDescent="0.2">
      <c r="Y49965" s="396"/>
      <c r="Z49965" s="396"/>
      <c r="AA49965" s="441"/>
    </row>
    <row r="49966" spans="25:27" x14ac:dyDescent="0.2">
      <c r="Y49966" s="396"/>
      <c r="Z49966" s="396"/>
      <c r="AA49966" s="441"/>
    </row>
    <row r="49967" spans="25:27" x14ac:dyDescent="0.2">
      <c r="Y49967" s="396"/>
      <c r="Z49967" s="396"/>
      <c r="AA49967" s="441"/>
    </row>
    <row r="49968" spans="25:27" x14ac:dyDescent="0.2">
      <c r="Y49968" s="396"/>
      <c r="Z49968" s="396"/>
      <c r="AA49968" s="441"/>
    </row>
    <row r="49969" spans="25:27" x14ac:dyDescent="0.2">
      <c r="Y49969" s="396"/>
      <c r="Z49969" s="396"/>
      <c r="AA49969" s="441"/>
    </row>
    <row r="49970" spans="25:27" x14ac:dyDescent="0.2">
      <c r="Y49970" s="396"/>
      <c r="Z49970" s="396"/>
      <c r="AA49970" s="441"/>
    </row>
    <row r="49971" spans="25:27" x14ac:dyDescent="0.2">
      <c r="Y49971" s="396"/>
      <c r="Z49971" s="396"/>
      <c r="AA49971" s="441"/>
    </row>
    <row r="49972" spans="25:27" x14ac:dyDescent="0.2">
      <c r="Y49972" s="396"/>
      <c r="Z49972" s="396"/>
      <c r="AA49972" s="441"/>
    </row>
    <row r="49973" spans="25:27" x14ac:dyDescent="0.2">
      <c r="Y49973" s="396"/>
      <c r="Z49973" s="396"/>
      <c r="AA49973" s="441"/>
    </row>
    <row r="49974" spans="25:27" x14ac:dyDescent="0.2">
      <c r="Y49974" s="396"/>
      <c r="Z49974" s="396"/>
      <c r="AA49974" s="441"/>
    </row>
    <row r="49975" spans="25:27" x14ac:dyDescent="0.2">
      <c r="Y49975" s="396"/>
      <c r="Z49975" s="396"/>
      <c r="AA49975" s="441"/>
    </row>
    <row r="49976" spans="25:27" x14ac:dyDescent="0.2">
      <c r="Y49976" s="396"/>
      <c r="Z49976" s="396"/>
      <c r="AA49976" s="441"/>
    </row>
    <row r="49977" spans="25:27" x14ac:dyDescent="0.2">
      <c r="Y49977" s="396"/>
      <c r="Z49977" s="396"/>
      <c r="AA49977" s="441"/>
    </row>
    <row r="49978" spans="25:27" x14ac:dyDescent="0.2">
      <c r="Y49978" s="396"/>
      <c r="Z49978" s="396"/>
      <c r="AA49978" s="441"/>
    </row>
    <row r="49979" spans="25:27" x14ac:dyDescent="0.2">
      <c r="Y49979" s="396"/>
      <c r="Z49979" s="396"/>
      <c r="AA49979" s="441"/>
    </row>
    <row r="49980" spans="25:27" x14ac:dyDescent="0.2">
      <c r="Y49980" s="396"/>
      <c r="Z49980" s="396"/>
      <c r="AA49980" s="441"/>
    </row>
    <row r="49981" spans="25:27" x14ac:dyDescent="0.2">
      <c r="Y49981" s="396"/>
      <c r="Z49981" s="396"/>
      <c r="AA49981" s="441"/>
    </row>
    <row r="49982" spans="25:27" x14ac:dyDescent="0.2">
      <c r="Y49982" s="396"/>
      <c r="Z49982" s="396"/>
      <c r="AA49982" s="441"/>
    </row>
    <row r="49983" spans="25:27" x14ac:dyDescent="0.2">
      <c r="Y49983" s="396"/>
      <c r="Z49983" s="396"/>
      <c r="AA49983" s="441"/>
    </row>
    <row r="49984" spans="25:27" x14ac:dyDescent="0.2">
      <c r="Y49984" s="396"/>
      <c r="Z49984" s="396"/>
      <c r="AA49984" s="441"/>
    </row>
    <row r="49985" spans="25:27" x14ac:dyDescent="0.2">
      <c r="Y49985" s="396"/>
      <c r="Z49985" s="396"/>
      <c r="AA49985" s="441"/>
    </row>
    <row r="49986" spans="25:27" x14ac:dyDescent="0.2">
      <c r="Y49986" s="396"/>
      <c r="Z49986" s="396"/>
      <c r="AA49986" s="441"/>
    </row>
    <row r="49987" spans="25:27" x14ac:dyDescent="0.2">
      <c r="Y49987" s="396"/>
      <c r="Z49987" s="396"/>
      <c r="AA49987" s="441"/>
    </row>
    <row r="49988" spans="25:27" x14ac:dyDescent="0.2">
      <c r="Y49988" s="396"/>
      <c r="Z49988" s="396"/>
      <c r="AA49988" s="441"/>
    </row>
    <row r="49989" spans="25:27" x14ac:dyDescent="0.2">
      <c r="Y49989" s="396"/>
      <c r="Z49989" s="396"/>
      <c r="AA49989" s="441"/>
    </row>
    <row r="49990" spans="25:27" x14ac:dyDescent="0.2">
      <c r="Y49990" s="396"/>
      <c r="Z49990" s="396"/>
      <c r="AA49990" s="441"/>
    </row>
    <row r="49991" spans="25:27" x14ac:dyDescent="0.2">
      <c r="Y49991" s="396"/>
      <c r="Z49991" s="396"/>
      <c r="AA49991" s="441"/>
    </row>
    <row r="49992" spans="25:27" x14ac:dyDescent="0.2">
      <c r="Y49992" s="396"/>
      <c r="Z49992" s="396"/>
      <c r="AA49992" s="441"/>
    </row>
    <row r="49993" spans="25:27" x14ac:dyDescent="0.2">
      <c r="Y49993" s="396"/>
      <c r="Z49993" s="396"/>
      <c r="AA49993" s="441"/>
    </row>
    <row r="49994" spans="25:27" x14ac:dyDescent="0.2">
      <c r="Y49994" s="396"/>
      <c r="Z49994" s="396"/>
      <c r="AA49994" s="441"/>
    </row>
    <row r="49995" spans="25:27" x14ac:dyDescent="0.2">
      <c r="Y49995" s="396"/>
      <c r="Z49995" s="396"/>
      <c r="AA49995" s="441"/>
    </row>
    <row r="49996" spans="25:27" x14ac:dyDescent="0.2">
      <c r="Y49996" s="396"/>
      <c r="Z49996" s="396"/>
      <c r="AA49996" s="441"/>
    </row>
    <row r="49997" spans="25:27" x14ac:dyDescent="0.2">
      <c r="Y49997" s="396"/>
      <c r="Z49997" s="396"/>
      <c r="AA49997" s="441"/>
    </row>
    <row r="49998" spans="25:27" x14ac:dyDescent="0.2">
      <c r="Y49998" s="396"/>
      <c r="Z49998" s="396"/>
      <c r="AA49998" s="441"/>
    </row>
    <row r="49999" spans="25:27" x14ac:dyDescent="0.2">
      <c r="Y49999" s="396"/>
      <c r="Z49999" s="396"/>
      <c r="AA49999" s="441"/>
    </row>
    <row r="50000" spans="25:27" x14ac:dyDescent="0.2">
      <c r="Y50000" s="396"/>
      <c r="Z50000" s="396"/>
      <c r="AA50000" s="441"/>
    </row>
    <row r="50001" spans="25:27" x14ac:dyDescent="0.2">
      <c r="Y50001" s="396"/>
      <c r="Z50001" s="396"/>
      <c r="AA50001" s="441"/>
    </row>
    <row r="50002" spans="25:27" x14ac:dyDescent="0.2">
      <c r="Y50002" s="396"/>
      <c r="Z50002" s="396"/>
      <c r="AA50002" s="441"/>
    </row>
    <row r="50003" spans="25:27" x14ac:dyDescent="0.2">
      <c r="Y50003" s="396"/>
      <c r="Z50003" s="396"/>
      <c r="AA50003" s="441"/>
    </row>
    <row r="50004" spans="25:27" x14ac:dyDescent="0.2">
      <c r="Y50004" s="396"/>
      <c r="Z50004" s="396"/>
      <c r="AA50004" s="441"/>
    </row>
    <row r="50005" spans="25:27" x14ac:dyDescent="0.2">
      <c r="Y50005" s="396"/>
      <c r="Z50005" s="396"/>
      <c r="AA50005" s="441"/>
    </row>
    <row r="50006" spans="25:27" x14ac:dyDescent="0.2">
      <c r="Y50006" s="396"/>
      <c r="Z50006" s="396"/>
      <c r="AA50006" s="441"/>
    </row>
    <row r="50007" spans="25:27" x14ac:dyDescent="0.2">
      <c r="Y50007" s="396"/>
      <c r="Z50007" s="396"/>
      <c r="AA50007" s="441"/>
    </row>
    <row r="50008" spans="25:27" x14ac:dyDescent="0.2">
      <c r="Y50008" s="396"/>
      <c r="Z50008" s="396"/>
      <c r="AA50008" s="441"/>
    </row>
    <row r="50009" spans="25:27" x14ac:dyDescent="0.2">
      <c r="Y50009" s="396"/>
      <c r="Z50009" s="396"/>
      <c r="AA50009" s="441"/>
    </row>
    <row r="50010" spans="25:27" x14ac:dyDescent="0.2">
      <c r="Y50010" s="396"/>
      <c r="Z50010" s="396"/>
      <c r="AA50010" s="441"/>
    </row>
    <row r="50011" spans="25:27" x14ac:dyDescent="0.2">
      <c r="Y50011" s="396"/>
      <c r="Z50011" s="396"/>
      <c r="AA50011" s="441"/>
    </row>
    <row r="50012" spans="25:27" x14ac:dyDescent="0.2">
      <c r="Y50012" s="396"/>
      <c r="Z50012" s="396"/>
      <c r="AA50012" s="441"/>
    </row>
    <row r="50013" spans="25:27" x14ac:dyDescent="0.2">
      <c r="Y50013" s="396"/>
      <c r="Z50013" s="396"/>
      <c r="AA50013" s="441"/>
    </row>
    <row r="50014" spans="25:27" x14ac:dyDescent="0.2">
      <c r="Y50014" s="396"/>
      <c r="Z50014" s="396"/>
      <c r="AA50014" s="441"/>
    </row>
    <row r="50015" spans="25:27" x14ac:dyDescent="0.2">
      <c r="Y50015" s="396"/>
      <c r="Z50015" s="396"/>
      <c r="AA50015" s="441"/>
    </row>
    <row r="50016" spans="25:27" x14ac:dyDescent="0.2">
      <c r="Y50016" s="396"/>
      <c r="Z50016" s="396"/>
      <c r="AA50016" s="441"/>
    </row>
    <row r="50017" spans="25:27" x14ac:dyDescent="0.2">
      <c r="Y50017" s="396"/>
      <c r="Z50017" s="396"/>
      <c r="AA50017" s="441"/>
    </row>
    <row r="50018" spans="25:27" x14ac:dyDescent="0.2">
      <c r="Y50018" s="396"/>
      <c r="Z50018" s="396"/>
      <c r="AA50018" s="441"/>
    </row>
    <row r="50019" spans="25:27" x14ac:dyDescent="0.2">
      <c r="Y50019" s="396"/>
      <c r="Z50019" s="396"/>
      <c r="AA50019" s="441"/>
    </row>
    <row r="50020" spans="25:27" x14ac:dyDescent="0.2">
      <c r="Y50020" s="396"/>
      <c r="Z50020" s="396"/>
      <c r="AA50020" s="441"/>
    </row>
    <row r="50021" spans="25:27" x14ac:dyDescent="0.2">
      <c r="Y50021" s="396"/>
      <c r="Z50021" s="396"/>
      <c r="AA50021" s="441"/>
    </row>
    <row r="50022" spans="25:27" x14ac:dyDescent="0.2">
      <c r="Y50022" s="396"/>
      <c r="Z50022" s="396"/>
      <c r="AA50022" s="441"/>
    </row>
    <row r="50023" spans="25:27" x14ac:dyDescent="0.2">
      <c r="Y50023" s="396"/>
      <c r="Z50023" s="396"/>
      <c r="AA50023" s="441"/>
    </row>
    <row r="50024" spans="25:27" x14ac:dyDescent="0.2">
      <c r="Y50024" s="396"/>
      <c r="Z50024" s="396"/>
      <c r="AA50024" s="441"/>
    </row>
    <row r="50025" spans="25:27" x14ac:dyDescent="0.2">
      <c r="Y50025" s="396"/>
      <c r="Z50025" s="396"/>
      <c r="AA50025" s="441"/>
    </row>
    <row r="50026" spans="25:27" x14ac:dyDescent="0.2">
      <c r="Y50026" s="396"/>
      <c r="Z50026" s="396"/>
      <c r="AA50026" s="441"/>
    </row>
    <row r="50027" spans="25:27" x14ac:dyDescent="0.2">
      <c r="Y50027" s="396"/>
      <c r="Z50027" s="396"/>
      <c r="AA50027" s="441"/>
    </row>
    <row r="50028" spans="25:27" x14ac:dyDescent="0.2">
      <c r="Y50028" s="396"/>
      <c r="Z50028" s="396"/>
      <c r="AA50028" s="441"/>
    </row>
    <row r="50029" spans="25:27" x14ac:dyDescent="0.2">
      <c r="Y50029" s="396"/>
      <c r="Z50029" s="396"/>
      <c r="AA50029" s="441"/>
    </row>
    <row r="50030" spans="25:27" x14ac:dyDescent="0.2">
      <c r="Y50030" s="396"/>
      <c r="Z50030" s="396"/>
      <c r="AA50030" s="441"/>
    </row>
    <row r="50031" spans="25:27" x14ac:dyDescent="0.2">
      <c r="Y50031" s="396"/>
      <c r="Z50031" s="396"/>
      <c r="AA50031" s="441"/>
    </row>
    <row r="50032" spans="25:27" x14ac:dyDescent="0.2">
      <c r="Y50032" s="396"/>
      <c r="Z50032" s="396"/>
      <c r="AA50032" s="441"/>
    </row>
    <row r="50033" spans="25:27" x14ac:dyDescent="0.2">
      <c r="Y50033" s="396"/>
      <c r="Z50033" s="396"/>
      <c r="AA50033" s="441"/>
    </row>
    <row r="50034" spans="25:27" x14ac:dyDescent="0.2">
      <c r="Y50034" s="396"/>
      <c r="Z50034" s="396"/>
      <c r="AA50034" s="441"/>
    </row>
    <row r="50035" spans="25:27" x14ac:dyDescent="0.2">
      <c r="Y50035" s="396"/>
      <c r="Z50035" s="396"/>
      <c r="AA50035" s="441"/>
    </row>
    <row r="50036" spans="25:27" x14ac:dyDescent="0.2">
      <c r="Y50036" s="396"/>
      <c r="Z50036" s="396"/>
      <c r="AA50036" s="441"/>
    </row>
    <row r="50037" spans="25:27" x14ac:dyDescent="0.2">
      <c r="Y50037" s="396"/>
      <c r="Z50037" s="396"/>
      <c r="AA50037" s="441"/>
    </row>
    <row r="50038" spans="25:27" x14ac:dyDescent="0.2">
      <c r="Y50038" s="396"/>
      <c r="Z50038" s="396"/>
      <c r="AA50038" s="441"/>
    </row>
    <row r="50039" spans="25:27" x14ac:dyDescent="0.2">
      <c r="Y50039" s="396"/>
      <c r="Z50039" s="396"/>
      <c r="AA50039" s="441"/>
    </row>
    <row r="50040" spans="25:27" x14ac:dyDescent="0.2">
      <c r="Y50040" s="396"/>
      <c r="Z50040" s="396"/>
      <c r="AA50040" s="441"/>
    </row>
    <row r="50041" spans="25:27" x14ac:dyDescent="0.2">
      <c r="Y50041" s="396"/>
      <c r="Z50041" s="396"/>
      <c r="AA50041" s="441"/>
    </row>
    <row r="50042" spans="25:27" x14ac:dyDescent="0.2">
      <c r="Y50042" s="396"/>
      <c r="Z50042" s="396"/>
      <c r="AA50042" s="441"/>
    </row>
    <row r="50043" spans="25:27" x14ac:dyDescent="0.2">
      <c r="Y50043" s="396"/>
      <c r="Z50043" s="396"/>
      <c r="AA50043" s="441"/>
    </row>
    <row r="50044" spans="25:27" x14ac:dyDescent="0.2">
      <c r="Y50044" s="396"/>
      <c r="Z50044" s="396"/>
      <c r="AA50044" s="441"/>
    </row>
    <row r="50045" spans="25:27" x14ac:dyDescent="0.2">
      <c r="Y50045" s="396"/>
      <c r="Z50045" s="396"/>
      <c r="AA50045" s="441"/>
    </row>
    <row r="50046" spans="25:27" x14ac:dyDescent="0.2">
      <c r="Y50046" s="396"/>
      <c r="Z50046" s="396"/>
      <c r="AA50046" s="441"/>
    </row>
    <row r="50047" spans="25:27" x14ac:dyDescent="0.2">
      <c r="Y50047" s="396"/>
      <c r="Z50047" s="396"/>
      <c r="AA50047" s="441"/>
    </row>
    <row r="50048" spans="25:27" x14ac:dyDescent="0.2">
      <c r="Y50048" s="396"/>
      <c r="Z50048" s="396"/>
      <c r="AA50048" s="441"/>
    </row>
    <row r="50049" spans="25:27" x14ac:dyDescent="0.2">
      <c r="Y50049" s="396"/>
      <c r="Z50049" s="396"/>
      <c r="AA50049" s="441"/>
    </row>
    <row r="50050" spans="25:27" x14ac:dyDescent="0.2">
      <c r="Y50050" s="396"/>
      <c r="Z50050" s="396"/>
      <c r="AA50050" s="441"/>
    </row>
    <row r="50051" spans="25:27" x14ac:dyDescent="0.2">
      <c r="Y50051" s="396"/>
      <c r="Z50051" s="396"/>
      <c r="AA50051" s="441"/>
    </row>
    <row r="50052" spans="25:27" x14ac:dyDescent="0.2">
      <c r="Y50052" s="396"/>
      <c r="Z50052" s="396"/>
      <c r="AA50052" s="441"/>
    </row>
    <row r="50053" spans="25:27" x14ac:dyDescent="0.2">
      <c r="Y50053" s="396"/>
      <c r="Z50053" s="396"/>
      <c r="AA50053" s="441"/>
    </row>
    <row r="50054" spans="25:27" x14ac:dyDescent="0.2">
      <c r="Y50054" s="396"/>
      <c r="Z50054" s="396"/>
      <c r="AA50054" s="441"/>
    </row>
    <row r="50055" spans="25:27" x14ac:dyDescent="0.2">
      <c r="Y50055" s="396"/>
      <c r="Z50055" s="396"/>
      <c r="AA50055" s="441"/>
    </row>
    <row r="50056" spans="25:27" x14ac:dyDescent="0.2">
      <c r="Y50056" s="396"/>
      <c r="Z50056" s="396"/>
      <c r="AA50056" s="441"/>
    </row>
    <row r="50057" spans="25:27" x14ac:dyDescent="0.2">
      <c r="Y50057" s="396"/>
      <c r="Z50057" s="396"/>
      <c r="AA50057" s="441"/>
    </row>
    <row r="50058" spans="25:27" x14ac:dyDescent="0.2">
      <c r="Y50058" s="396"/>
      <c r="Z50058" s="396"/>
      <c r="AA50058" s="441"/>
    </row>
    <row r="50059" spans="25:27" x14ac:dyDescent="0.2">
      <c r="Y50059" s="396"/>
      <c r="Z50059" s="396"/>
      <c r="AA50059" s="441"/>
    </row>
    <row r="50060" spans="25:27" x14ac:dyDescent="0.2">
      <c r="Y50060" s="396"/>
      <c r="Z50060" s="396"/>
      <c r="AA50060" s="441"/>
    </row>
    <row r="50061" spans="25:27" x14ac:dyDescent="0.2">
      <c r="Y50061" s="396"/>
      <c r="Z50061" s="396"/>
      <c r="AA50061" s="441"/>
    </row>
    <row r="50062" spans="25:27" x14ac:dyDescent="0.2">
      <c r="Y50062" s="396"/>
      <c r="Z50062" s="396"/>
      <c r="AA50062" s="441"/>
    </row>
    <row r="50063" spans="25:27" x14ac:dyDescent="0.2">
      <c r="Y50063" s="396"/>
      <c r="Z50063" s="396"/>
      <c r="AA50063" s="441"/>
    </row>
    <row r="50064" spans="25:27" x14ac:dyDescent="0.2">
      <c r="Y50064" s="396"/>
      <c r="Z50064" s="396"/>
      <c r="AA50064" s="441"/>
    </row>
    <row r="50065" spans="25:27" x14ac:dyDescent="0.2">
      <c r="Y50065" s="396"/>
      <c r="Z50065" s="396"/>
      <c r="AA50065" s="441"/>
    </row>
    <row r="50066" spans="25:27" x14ac:dyDescent="0.2">
      <c r="Y50066" s="396"/>
      <c r="Z50066" s="396"/>
      <c r="AA50066" s="441"/>
    </row>
    <row r="50067" spans="25:27" x14ac:dyDescent="0.2">
      <c r="Y50067" s="396"/>
      <c r="Z50067" s="396"/>
      <c r="AA50067" s="441"/>
    </row>
    <row r="50068" spans="25:27" x14ac:dyDescent="0.2">
      <c r="Y50068" s="396"/>
      <c r="Z50068" s="396"/>
      <c r="AA50068" s="441"/>
    </row>
    <row r="50069" spans="25:27" x14ac:dyDescent="0.2">
      <c r="Y50069" s="396"/>
      <c r="Z50069" s="396"/>
      <c r="AA50069" s="441"/>
    </row>
    <row r="50070" spans="25:27" x14ac:dyDescent="0.2">
      <c r="Y50070" s="396"/>
      <c r="Z50070" s="396"/>
      <c r="AA50070" s="441"/>
    </row>
    <row r="50071" spans="25:27" x14ac:dyDescent="0.2">
      <c r="Y50071" s="396"/>
      <c r="Z50071" s="396"/>
      <c r="AA50071" s="441"/>
    </row>
    <row r="50072" spans="25:27" x14ac:dyDescent="0.2">
      <c r="Y50072" s="396"/>
      <c r="Z50072" s="396"/>
      <c r="AA50072" s="441"/>
    </row>
    <row r="50073" spans="25:27" x14ac:dyDescent="0.2">
      <c r="Y50073" s="396"/>
      <c r="Z50073" s="396"/>
      <c r="AA50073" s="441"/>
    </row>
    <row r="50074" spans="25:27" x14ac:dyDescent="0.2">
      <c r="Y50074" s="396"/>
      <c r="Z50074" s="396"/>
      <c r="AA50074" s="441"/>
    </row>
    <row r="50075" spans="25:27" x14ac:dyDescent="0.2">
      <c r="Y50075" s="396"/>
      <c r="Z50075" s="396"/>
      <c r="AA50075" s="441"/>
    </row>
    <row r="50076" spans="25:27" x14ac:dyDescent="0.2">
      <c r="Y50076" s="396"/>
      <c r="Z50076" s="396"/>
      <c r="AA50076" s="441"/>
    </row>
    <row r="50077" spans="25:27" x14ac:dyDescent="0.2">
      <c r="Y50077" s="396"/>
      <c r="Z50077" s="396"/>
      <c r="AA50077" s="441"/>
    </row>
    <row r="50078" spans="25:27" x14ac:dyDescent="0.2">
      <c r="Y50078" s="396"/>
      <c r="Z50078" s="396"/>
      <c r="AA50078" s="441"/>
    </row>
    <row r="50079" spans="25:27" x14ac:dyDescent="0.2">
      <c r="Y50079" s="396"/>
      <c r="Z50079" s="396"/>
      <c r="AA50079" s="441"/>
    </row>
    <row r="50080" spans="25:27" x14ac:dyDescent="0.2">
      <c r="Y50080" s="396"/>
      <c r="Z50080" s="396"/>
      <c r="AA50080" s="441"/>
    </row>
    <row r="50081" spans="25:27" x14ac:dyDescent="0.2">
      <c r="Y50081" s="396"/>
      <c r="Z50081" s="396"/>
      <c r="AA50081" s="441"/>
    </row>
    <row r="50082" spans="25:27" x14ac:dyDescent="0.2">
      <c r="Y50082" s="396"/>
      <c r="Z50082" s="396"/>
      <c r="AA50082" s="441"/>
    </row>
    <row r="50083" spans="25:27" x14ac:dyDescent="0.2">
      <c r="Y50083" s="396"/>
      <c r="Z50083" s="396"/>
      <c r="AA50083" s="441"/>
    </row>
    <row r="50084" spans="25:27" x14ac:dyDescent="0.2">
      <c r="Y50084" s="396"/>
      <c r="Z50084" s="396"/>
      <c r="AA50084" s="441"/>
    </row>
    <row r="50085" spans="25:27" x14ac:dyDescent="0.2">
      <c r="Y50085" s="396"/>
      <c r="Z50085" s="396"/>
      <c r="AA50085" s="441"/>
    </row>
    <row r="50086" spans="25:27" x14ac:dyDescent="0.2">
      <c r="Y50086" s="396"/>
      <c r="Z50086" s="396"/>
      <c r="AA50086" s="441"/>
    </row>
    <row r="50087" spans="25:27" x14ac:dyDescent="0.2">
      <c r="Y50087" s="396"/>
      <c r="Z50087" s="396"/>
      <c r="AA50087" s="441"/>
    </row>
    <row r="50088" spans="25:27" x14ac:dyDescent="0.2">
      <c r="Y50088" s="396"/>
      <c r="Z50088" s="396"/>
      <c r="AA50088" s="441"/>
    </row>
    <row r="50089" spans="25:27" x14ac:dyDescent="0.2">
      <c r="Y50089" s="396"/>
      <c r="Z50089" s="396"/>
      <c r="AA50089" s="441"/>
    </row>
    <row r="50090" spans="25:27" x14ac:dyDescent="0.2">
      <c r="Y50090" s="396"/>
      <c r="Z50090" s="396"/>
      <c r="AA50090" s="441"/>
    </row>
    <row r="50091" spans="25:27" x14ac:dyDescent="0.2">
      <c r="Y50091" s="396"/>
      <c r="Z50091" s="396"/>
      <c r="AA50091" s="441"/>
    </row>
    <row r="50092" spans="25:27" x14ac:dyDescent="0.2">
      <c r="Y50092" s="396"/>
      <c r="Z50092" s="396"/>
      <c r="AA50092" s="441"/>
    </row>
    <row r="50093" spans="25:27" x14ac:dyDescent="0.2">
      <c r="Y50093" s="396"/>
      <c r="Z50093" s="396"/>
      <c r="AA50093" s="441"/>
    </row>
    <row r="50094" spans="25:27" x14ac:dyDescent="0.2">
      <c r="Y50094" s="396"/>
      <c r="Z50094" s="396"/>
      <c r="AA50094" s="441"/>
    </row>
    <row r="50095" spans="25:27" x14ac:dyDescent="0.2">
      <c r="Y50095" s="396"/>
      <c r="Z50095" s="396"/>
      <c r="AA50095" s="441"/>
    </row>
    <row r="50096" spans="25:27" x14ac:dyDescent="0.2">
      <c r="Y50096" s="396"/>
      <c r="Z50096" s="396"/>
      <c r="AA50096" s="441"/>
    </row>
    <row r="50097" spans="25:27" x14ac:dyDescent="0.2">
      <c r="Y50097" s="396"/>
      <c r="Z50097" s="396"/>
      <c r="AA50097" s="441"/>
    </row>
    <row r="50098" spans="25:27" x14ac:dyDescent="0.2">
      <c r="Y50098" s="396"/>
      <c r="Z50098" s="396"/>
      <c r="AA50098" s="441"/>
    </row>
    <row r="50099" spans="25:27" x14ac:dyDescent="0.2">
      <c r="Y50099" s="396"/>
      <c r="Z50099" s="396"/>
      <c r="AA50099" s="441"/>
    </row>
    <row r="50100" spans="25:27" x14ac:dyDescent="0.2">
      <c r="Y50100" s="396"/>
      <c r="Z50100" s="396"/>
      <c r="AA50100" s="441"/>
    </row>
    <row r="50101" spans="25:27" x14ac:dyDescent="0.2">
      <c r="Y50101" s="396"/>
      <c r="Z50101" s="396"/>
      <c r="AA50101" s="441"/>
    </row>
    <row r="50102" spans="25:27" x14ac:dyDescent="0.2">
      <c r="Y50102" s="396"/>
      <c r="Z50102" s="396"/>
      <c r="AA50102" s="441"/>
    </row>
    <row r="50103" spans="25:27" x14ac:dyDescent="0.2">
      <c r="Y50103" s="396"/>
      <c r="Z50103" s="396"/>
      <c r="AA50103" s="441"/>
    </row>
    <row r="50104" spans="25:27" x14ac:dyDescent="0.2">
      <c r="Y50104" s="396"/>
      <c r="Z50104" s="396"/>
      <c r="AA50104" s="441"/>
    </row>
    <row r="50105" spans="25:27" x14ac:dyDescent="0.2">
      <c r="Y50105" s="396"/>
      <c r="Z50105" s="396"/>
      <c r="AA50105" s="441"/>
    </row>
    <row r="50106" spans="25:27" x14ac:dyDescent="0.2">
      <c r="Y50106" s="396"/>
      <c r="Z50106" s="396"/>
      <c r="AA50106" s="441"/>
    </row>
    <row r="50107" spans="25:27" x14ac:dyDescent="0.2">
      <c r="Y50107" s="396"/>
      <c r="Z50107" s="396"/>
      <c r="AA50107" s="441"/>
    </row>
    <row r="50108" spans="25:27" x14ac:dyDescent="0.2">
      <c r="Y50108" s="396"/>
      <c r="Z50108" s="396"/>
      <c r="AA50108" s="441"/>
    </row>
    <row r="50109" spans="25:27" x14ac:dyDescent="0.2">
      <c r="Y50109" s="396"/>
      <c r="Z50109" s="396"/>
      <c r="AA50109" s="441"/>
    </row>
    <row r="50110" spans="25:27" x14ac:dyDescent="0.2">
      <c r="Y50110" s="396"/>
      <c r="Z50110" s="396"/>
      <c r="AA50110" s="441"/>
    </row>
    <row r="50111" spans="25:27" x14ac:dyDescent="0.2">
      <c r="Y50111" s="396"/>
      <c r="Z50111" s="396"/>
      <c r="AA50111" s="441"/>
    </row>
    <row r="50112" spans="25:27" x14ac:dyDescent="0.2">
      <c r="Y50112" s="396"/>
      <c r="Z50112" s="396"/>
      <c r="AA50112" s="441"/>
    </row>
    <row r="50113" spans="25:27" x14ac:dyDescent="0.2">
      <c r="Y50113" s="396"/>
      <c r="Z50113" s="396"/>
      <c r="AA50113" s="441"/>
    </row>
    <row r="50114" spans="25:27" x14ac:dyDescent="0.2">
      <c r="Y50114" s="396"/>
      <c r="Z50114" s="396"/>
      <c r="AA50114" s="441"/>
    </row>
    <row r="50115" spans="25:27" x14ac:dyDescent="0.2">
      <c r="Y50115" s="396"/>
      <c r="Z50115" s="396"/>
      <c r="AA50115" s="441"/>
    </row>
    <row r="50116" spans="25:27" x14ac:dyDescent="0.2">
      <c r="Y50116" s="396"/>
      <c r="Z50116" s="396"/>
      <c r="AA50116" s="441"/>
    </row>
    <row r="50117" spans="25:27" x14ac:dyDescent="0.2">
      <c r="Y50117" s="396"/>
      <c r="Z50117" s="396"/>
      <c r="AA50117" s="441"/>
    </row>
    <row r="50118" spans="25:27" x14ac:dyDescent="0.2">
      <c r="Y50118" s="396"/>
      <c r="Z50118" s="396"/>
      <c r="AA50118" s="441"/>
    </row>
    <row r="50119" spans="25:27" x14ac:dyDescent="0.2">
      <c r="Y50119" s="396"/>
      <c r="Z50119" s="396"/>
      <c r="AA50119" s="441"/>
    </row>
    <row r="50120" spans="25:27" x14ac:dyDescent="0.2">
      <c r="Y50120" s="396"/>
      <c r="Z50120" s="396"/>
      <c r="AA50120" s="441"/>
    </row>
    <row r="50121" spans="25:27" x14ac:dyDescent="0.2">
      <c r="Y50121" s="396"/>
      <c r="Z50121" s="396"/>
      <c r="AA50121" s="441"/>
    </row>
    <row r="50122" spans="25:27" x14ac:dyDescent="0.2">
      <c r="Y50122" s="396"/>
      <c r="Z50122" s="396"/>
      <c r="AA50122" s="441"/>
    </row>
    <row r="50123" spans="25:27" x14ac:dyDescent="0.2">
      <c r="Y50123" s="396"/>
      <c r="Z50123" s="396"/>
      <c r="AA50123" s="441"/>
    </row>
    <row r="50124" spans="25:27" x14ac:dyDescent="0.2">
      <c r="Y50124" s="396"/>
      <c r="Z50124" s="396"/>
      <c r="AA50124" s="441"/>
    </row>
    <row r="50125" spans="25:27" x14ac:dyDescent="0.2">
      <c r="Y50125" s="396"/>
      <c r="Z50125" s="396"/>
      <c r="AA50125" s="441"/>
    </row>
    <row r="50126" spans="25:27" x14ac:dyDescent="0.2">
      <c r="Y50126" s="396"/>
      <c r="Z50126" s="396"/>
      <c r="AA50126" s="441"/>
    </row>
    <row r="50127" spans="25:27" x14ac:dyDescent="0.2">
      <c r="Y50127" s="396"/>
      <c r="Z50127" s="396"/>
      <c r="AA50127" s="441"/>
    </row>
    <row r="50128" spans="25:27" x14ac:dyDescent="0.2">
      <c r="Y50128" s="396"/>
      <c r="Z50128" s="396"/>
      <c r="AA50128" s="441"/>
    </row>
    <row r="50129" spans="25:27" x14ac:dyDescent="0.2">
      <c r="Y50129" s="396"/>
      <c r="Z50129" s="396"/>
      <c r="AA50129" s="441"/>
    </row>
    <row r="50130" spans="25:27" x14ac:dyDescent="0.2">
      <c r="Y50130" s="396"/>
      <c r="Z50130" s="396"/>
      <c r="AA50130" s="441"/>
    </row>
    <row r="50131" spans="25:27" x14ac:dyDescent="0.2">
      <c r="Y50131" s="396"/>
      <c r="Z50131" s="396"/>
      <c r="AA50131" s="441"/>
    </row>
    <row r="50132" spans="25:27" x14ac:dyDescent="0.2">
      <c r="Y50132" s="396"/>
      <c r="Z50132" s="396"/>
      <c r="AA50132" s="441"/>
    </row>
    <row r="50133" spans="25:27" x14ac:dyDescent="0.2">
      <c r="Y50133" s="396"/>
      <c r="Z50133" s="396"/>
      <c r="AA50133" s="441"/>
    </row>
    <row r="50134" spans="25:27" x14ac:dyDescent="0.2">
      <c r="Y50134" s="396"/>
      <c r="Z50134" s="396"/>
      <c r="AA50134" s="441"/>
    </row>
    <row r="50135" spans="25:27" x14ac:dyDescent="0.2">
      <c r="Y50135" s="396"/>
      <c r="Z50135" s="396"/>
      <c r="AA50135" s="441"/>
    </row>
    <row r="50136" spans="25:27" x14ac:dyDescent="0.2">
      <c r="Y50136" s="396"/>
      <c r="Z50136" s="396"/>
      <c r="AA50136" s="441"/>
    </row>
    <row r="50137" spans="25:27" x14ac:dyDescent="0.2">
      <c r="Y50137" s="396"/>
      <c r="Z50137" s="396"/>
      <c r="AA50137" s="441"/>
    </row>
    <row r="50138" spans="25:27" x14ac:dyDescent="0.2">
      <c r="Y50138" s="396"/>
      <c r="Z50138" s="396"/>
      <c r="AA50138" s="441"/>
    </row>
    <row r="50139" spans="25:27" x14ac:dyDescent="0.2">
      <c r="Y50139" s="396"/>
      <c r="Z50139" s="396"/>
      <c r="AA50139" s="441"/>
    </row>
    <row r="50140" spans="25:27" x14ac:dyDescent="0.2">
      <c r="Y50140" s="396"/>
      <c r="Z50140" s="396"/>
      <c r="AA50140" s="441"/>
    </row>
    <row r="50141" spans="25:27" x14ac:dyDescent="0.2">
      <c r="Y50141" s="396"/>
      <c r="Z50141" s="396"/>
      <c r="AA50141" s="441"/>
    </row>
    <row r="50142" spans="25:27" x14ac:dyDescent="0.2">
      <c r="Y50142" s="396"/>
      <c r="Z50142" s="396"/>
      <c r="AA50142" s="441"/>
    </row>
    <row r="50143" spans="25:27" x14ac:dyDescent="0.2">
      <c r="Y50143" s="396"/>
      <c r="Z50143" s="396"/>
      <c r="AA50143" s="441"/>
    </row>
    <row r="50144" spans="25:27" x14ac:dyDescent="0.2">
      <c r="Y50144" s="396"/>
      <c r="Z50144" s="396"/>
      <c r="AA50144" s="441"/>
    </row>
    <row r="50145" spans="25:27" x14ac:dyDescent="0.2">
      <c r="Y50145" s="396"/>
      <c r="Z50145" s="396"/>
      <c r="AA50145" s="441"/>
    </row>
    <row r="50146" spans="25:27" x14ac:dyDescent="0.2">
      <c r="Y50146" s="396"/>
      <c r="Z50146" s="396"/>
      <c r="AA50146" s="441"/>
    </row>
    <row r="50147" spans="25:27" x14ac:dyDescent="0.2">
      <c r="Y50147" s="396"/>
      <c r="Z50147" s="396"/>
      <c r="AA50147" s="441"/>
    </row>
    <row r="50148" spans="25:27" x14ac:dyDescent="0.2">
      <c r="Y50148" s="396"/>
      <c r="Z50148" s="396"/>
      <c r="AA50148" s="441"/>
    </row>
    <row r="50149" spans="25:27" x14ac:dyDescent="0.2">
      <c r="Y50149" s="396"/>
      <c r="Z50149" s="396"/>
      <c r="AA50149" s="441"/>
    </row>
    <row r="50150" spans="25:27" x14ac:dyDescent="0.2">
      <c r="Y50150" s="396"/>
      <c r="Z50150" s="396"/>
      <c r="AA50150" s="441"/>
    </row>
    <row r="50151" spans="25:27" x14ac:dyDescent="0.2">
      <c r="Y50151" s="396"/>
      <c r="Z50151" s="396"/>
      <c r="AA50151" s="441"/>
    </row>
    <row r="50152" spans="25:27" x14ac:dyDescent="0.2">
      <c r="Y50152" s="396"/>
      <c r="Z50152" s="396"/>
      <c r="AA50152" s="441"/>
    </row>
    <row r="50153" spans="25:27" x14ac:dyDescent="0.2">
      <c r="Y50153" s="396"/>
      <c r="Z50153" s="396"/>
      <c r="AA50153" s="441"/>
    </row>
    <row r="50154" spans="25:27" x14ac:dyDescent="0.2">
      <c r="Y50154" s="396"/>
      <c r="Z50154" s="396"/>
      <c r="AA50154" s="441"/>
    </row>
    <row r="50155" spans="25:27" x14ac:dyDescent="0.2">
      <c r="Y50155" s="396"/>
      <c r="Z50155" s="396"/>
      <c r="AA50155" s="441"/>
    </row>
    <row r="50156" spans="25:27" x14ac:dyDescent="0.2">
      <c r="Y50156" s="396"/>
      <c r="Z50156" s="396"/>
      <c r="AA50156" s="441"/>
    </row>
    <row r="50157" spans="25:27" x14ac:dyDescent="0.2">
      <c r="Y50157" s="396"/>
      <c r="Z50157" s="396"/>
      <c r="AA50157" s="441"/>
    </row>
    <row r="50158" spans="25:27" x14ac:dyDescent="0.2">
      <c r="Y50158" s="396"/>
      <c r="Z50158" s="396"/>
      <c r="AA50158" s="441"/>
    </row>
    <row r="50159" spans="25:27" x14ac:dyDescent="0.2">
      <c r="Y50159" s="396"/>
      <c r="Z50159" s="396"/>
      <c r="AA50159" s="441"/>
    </row>
    <row r="50160" spans="25:27" x14ac:dyDescent="0.2">
      <c r="Y50160" s="396"/>
      <c r="Z50160" s="396"/>
      <c r="AA50160" s="441"/>
    </row>
    <row r="50161" spans="25:27" x14ac:dyDescent="0.2">
      <c r="Y50161" s="396"/>
      <c r="Z50161" s="396"/>
      <c r="AA50161" s="441"/>
    </row>
    <row r="50162" spans="25:27" x14ac:dyDescent="0.2">
      <c r="Y50162" s="396"/>
      <c r="Z50162" s="396"/>
      <c r="AA50162" s="441"/>
    </row>
    <row r="50163" spans="25:27" x14ac:dyDescent="0.2">
      <c r="Y50163" s="396"/>
      <c r="Z50163" s="396"/>
      <c r="AA50163" s="441"/>
    </row>
    <row r="50164" spans="25:27" x14ac:dyDescent="0.2">
      <c r="Y50164" s="396"/>
      <c r="Z50164" s="396"/>
      <c r="AA50164" s="441"/>
    </row>
    <row r="50165" spans="25:27" x14ac:dyDescent="0.2">
      <c r="Y50165" s="396"/>
      <c r="Z50165" s="396"/>
      <c r="AA50165" s="441"/>
    </row>
    <row r="50166" spans="25:27" x14ac:dyDescent="0.2">
      <c r="Y50166" s="396"/>
      <c r="Z50166" s="396"/>
      <c r="AA50166" s="441"/>
    </row>
    <row r="50167" spans="25:27" x14ac:dyDescent="0.2">
      <c r="Y50167" s="396"/>
      <c r="Z50167" s="396"/>
      <c r="AA50167" s="441"/>
    </row>
    <row r="50168" spans="25:27" x14ac:dyDescent="0.2">
      <c r="Y50168" s="396"/>
      <c r="Z50168" s="396"/>
      <c r="AA50168" s="441"/>
    </row>
    <row r="50169" spans="25:27" x14ac:dyDescent="0.2">
      <c r="Y50169" s="396"/>
      <c r="Z50169" s="396"/>
      <c r="AA50169" s="441"/>
    </row>
    <row r="50170" spans="25:27" x14ac:dyDescent="0.2">
      <c r="Y50170" s="396"/>
      <c r="Z50170" s="396"/>
      <c r="AA50170" s="441"/>
    </row>
    <row r="50171" spans="25:27" x14ac:dyDescent="0.2">
      <c r="Y50171" s="396"/>
      <c r="Z50171" s="396"/>
      <c r="AA50171" s="441"/>
    </row>
    <row r="50172" spans="25:27" x14ac:dyDescent="0.2">
      <c r="Y50172" s="396"/>
      <c r="Z50172" s="396"/>
      <c r="AA50172" s="441"/>
    </row>
    <row r="50173" spans="25:27" x14ac:dyDescent="0.2">
      <c r="Y50173" s="396"/>
      <c r="Z50173" s="396"/>
      <c r="AA50173" s="441"/>
    </row>
    <row r="50174" spans="25:27" x14ac:dyDescent="0.2">
      <c r="Y50174" s="396"/>
      <c r="Z50174" s="396"/>
      <c r="AA50174" s="441"/>
    </row>
    <row r="50175" spans="25:27" x14ac:dyDescent="0.2">
      <c r="Y50175" s="396"/>
      <c r="Z50175" s="396"/>
      <c r="AA50175" s="441"/>
    </row>
    <row r="50176" spans="25:27" x14ac:dyDescent="0.2">
      <c r="Y50176" s="396"/>
      <c r="Z50176" s="396"/>
      <c r="AA50176" s="441"/>
    </row>
    <row r="50177" spans="25:27" x14ac:dyDescent="0.2">
      <c r="Y50177" s="396"/>
      <c r="Z50177" s="396"/>
      <c r="AA50177" s="441"/>
    </row>
    <row r="50178" spans="25:27" x14ac:dyDescent="0.2">
      <c r="Y50178" s="396"/>
      <c r="Z50178" s="396"/>
      <c r="AA50178" s="441"/>
    </row>
    <row r="50179" spans="25:27" x14ac:dyDescent="0.2">
      <c r="Y50179" s="396"/>
      <c r="Z50179" s="396"/>
      <c r="AA50179" s="441"/>
    </row>
    <row r="50180" spans="25:27" x14ac:dyDescent="0.2">
      <c r="Y50180" s="396"/>
      <c r="Z50180" s="396"/>
      <c r="AA50180" s="441"/>
    </row>
    <row r="50181" spans="25:27" x14ac:dyDescent="0.2">
      <c r="Y50181" s="396"/>
      <c r="Z50181" s="396"/>
      <c r="AA50181" s="441"/>
    </row>
    <row r="50182" spans="25:27" x14ac:dyDescent="0.2">
      <c r="Y50182" s="396"/>
      <c r="Z50182" s="396"/>
      <c r="AA50182" s="441"/>
    </row>
    <row r="50183" spans="25:27" x14ac:dyDescent="0.2">
      <c r="Y50183" s="396"/>
      <c r="Z50183" s="396"/>
      <c r="AA50183" s="441"/>
    </row>
    <row r="50184" spans="25:27" x14ac:dyDescent="0.2">
      <c r="Y50184" s="396"/>
      <c r="Z50184" s="396"/>
      <c r="AA50184" s="441"/>
    </row>
    <row r="50185" spans="25:27" x14ac:dyDescent="0.2">
      <c r="Y50185" s="396"/>
      <c r="Z50185" s="396"/>
      <c r="AA50185" s="441"/>
    </row>
    <row r="50186" spans="25:27" x14ac:dyDescent="0.2">
      <c r="Y50186" s="396"/>
      <c r="Z50186" s="396"/>
      <c r="AA50186" s="441"/>
    </row>
    <row r="50187" spans="25:27" x14ac:dyDescent="0.2">
      <c r="Y50187" s="396"/>
      <c r="Z50187" s="396"/>
      <c r="AA50187" s="441"/>
    </row>
    <row r="50188" spans="25:27" x14ac:dyDescent="0.2">
      <c r="Y50188" s="396"/>
      <c r="Z50188" s="396"/>
      <c r="AA50188" s="441"/>
    </row>
    <row r="50189" spans="25:27" x14ac:dyDescent="0.2">
      <c r="Y50189" s="396"/>
      <c r="Z50189" s="396"/>
      <c r="AA50189" s="441"/>
    </row>
    <row r="50190" spans="25:27" x14ac:dyDescent="0.2">
      <c r="Y50190" s="396"/>
      <c r="Z50190" s="396"/>
      <c r="AA50190" s="441"/>
    </row>
    <row r="50191" spans="25:27" x14ac:dyDescent="0.2">
      <c r="Y50191" s="396"/>
      <c r="Z50191" s="396"/>
      <c r="AA50191" s="441"/>
    </row>
    <row r="50192" spans="25:27" x14ac:dyDescent="0.2">
      <c r="Y50192" s="396"/>
      <c r="Z50192" s="396"/>
      <c r="AA50192" s="441"/>
    </row>
    <row r="50193" spans="25:27" x14ac:dyDescent="0.2">
      <c r="Y50193" s="396"/>
      <c r="Z50193" s="396"/>
      <c r="AA50193" s="441"/>
    </row>
    <row r="50194" spans="25:27" x14ac:dyDescent="0.2">
      <c r="Y50194" s="396"/>
      <c r="Z50194" s="396"/>
      <c r="AA50194" s="441"/>
    </row>
    <row r="50195" spans="25:27" x14ac:dyDescent="0.2">
      <c r="Y50195" s="396"/>
      <c r="Z50195" s="396"/>
      <c r="AA50195" s="441"/>
    </row>
    <row r="50196" spans="25:27" x14ac:dyDescent="0.2">
      <c r="Y50196" s="396"/>
      <c r="Z50196" s="396"/>
      <c r="AA50196" s="441"/>
    </row>
    <row r="50197" spans="25:27" x14ac:dyDescent="0.2">
      <c r="Y50197" s="396"/>
      <c r="Z50197" s="396"/>
      <c r="AA50197" s="441"/>
    </row>
    <row r="50198" spans="25:27" x14ac:dyDescent="0.2">
      <c r="Y50198" s="396"/>
      <c r="Z50198" s="396"/>
      <c r="AA50198" s="441"/>
    </row>
    <row r="50199" spans="25:27" x14ac:dyDescent="0.2">
      <c r="Y50199" s="396"/>
      <c r="Z50199" s="396"/>
      <c r="AA50199" s="441"/>
    </row>
    <row r="50200" spans="25:27" x14ac:dyDescent="0.2">
      <c r="Y50200" s="396"/>
      <c r="Z50200" s="396"/>
      <c r="AA50200" s="441"/>
    </row>
    <row r="50201" spans="25:27" x14ac:dyDescent="0.2">
      <c r="Y50201" s="396"/>
      <c r="Z50201" s="396"/>
      <c r="AA50201" s="441"/>
    </row>
    <row r="50202" spans="25:27" x14ac:dyDescent="0.2">
      <c r="Y50202" s="396"/>
      <c r="Z50202" s="396"/>
      <c r="AA50202" s="441"/>
    </row>
    <row r="50203" spans="25:27" x14ac:dyDescent="0.2">
      <c r="Y50203" s="396"/>
      <c r="Z50203" s="396"/>
      <c r="AA50203" s="441"/>
    </row>
    <row r="50204" spans="25:27" x14ac:dyDescent="0.2">
      <c r="Y50204" s="396"/>
      <c r="Z50204" s="396"/>
      <c r="AA50204" s="441"/>
    </row>
    <row r="50205" spans="25:27" x14ac:dyDescent="0.2">
      <c r="Y50205" s="396"/>
      <c r="Z50205" s="396"/>
      <c r="AA50205" s="441"/>
    </row>
    <row r="50206" spans="25:27" x14ac:dyDescent="0.2">
      <c r="Y50206" s="396"/>
      <c r="Z50206" s="396"/>
      <c r="AA50206" s="441"/>
    </row>
    <row r="50207" spans="25:27" x14ac:dyDescent="0.2">
      <c r="Y50207" s="396"/>
      <c r="Z50207" s="396"/>
      <c r="AA50207" s="441"/>
    </row>
    <row r="50208" spans="25:27" x14ac:dyDescent="0.2">
      <c r="Y50208" s="396"/>
      <c r="Z50208" s="396"/>
      <c r="AA50208" s="441"/>
    </row>
    <row r="50209" spans="25:27" x14ac:dyDescent="0.2">
      <c r="Y50209" s="396"/>
      <c r="Z50209" s="396"/>
      <c r="AA50209" s="441"/>
    </row>
    <row r="50210" spans="25:27" x14ac:dyDescent="0.2">
      <c r="Y50210" s="396"/>
      <c r="Z50210" s="396"/>
      <c r="AA50210" s="441"/>
    </row>
    <row r="50211" spans="25:27" x14ac:dyDescent="0.2">
      <c r="Y50211" s="396"/>
      <c r="Z50211" s="396"/>
      <c r="AA50211" s="441"/>
    </row>
    <row r="50212" spans="25:27" x14ac:dyDescent="0.2">
      <c r="Y50212" s="396"/>
      <c r="Z50212" s="396"/>
      <c r="AA50212" s="441"/>
    </row>
    <row r="50213" spans="25:27" x14ac:dyDescent="0.2">
      <c r="Y50213" s="396"/>
      <c r="Z50213" s="396"/>
      <c r="AA50213" s="441"/>
    </row>
    <row r="50214" spans="25:27" x14ac:dyDescent="0.2">
      <c r="Y50214" s="396"/>
      <c r="Z50214" s="396"/>
      <c r="AA50214" s="441"/>
    </row>
    <row r="50215" spans="25:27" x14ac:dyDescent="0.2">
      <c r="Y50215" s="396"/>
      <c r="Z50215" s="396"/>
      <c r="AA50215" s="441"/>
    </row>
    <row r="50216" spans="25:27" x14ac:dyDescent="0.2">
      <c r="Y50216" s="396"/>
      <c r="Z50216" s="396"/>
      <c r="AA50216" s="441"/>
    </row>
    <row r="50217" spans="25:27" x14ac:dyDescent="0.2">
      <c r="Y50217" s="396"/>
      <c r="Z50217" s="396"/>
      <c r="AA50217" s="441"/>
    </row>
    <row r="50218" spans="25:27" x14ac:dyDescent="0.2">
      <c r="Y50218" s="396"/>
      <c r="Z50218" s="396"/>
      <c r="AA50218" s="441"/>
    </row>
    <row r="50219" spans="25:27" x14ac:dyDescent="0.2">
      <c r="Y50219" s="396"/>
      <c r="Z50219" s="396"/>
      <c r="AA50219" s="441"/>
    </row>
    <row r="50220" spans="25:27" x14ac:dyDescent="0.2">
      <c r="Y50220" s="396"/>
      <c r="Z50220" s="396"/>
      <c r="AA50220" s="441"/>
    </row>
    <row r="50221" spans="25:27" x14ac:dyDescent="0.2">
      <c r="Y50221" s="396"/>
      <c r="Z50221" s="396"/>
      <c r="AA50221" s="441"/>
    </row>
    <row r="50222" spans="25:27" x14ac:dyDescent="0.2">
      <c r="Y50222" s="396"/>
      <c r="Z50222" s="396"/>
      <c r="AA50222" s="441"/>
    </row>
    <row r="50223" spans="25:27" x14ac:dyDescent="0.2">
      <c r="Y50223" s="396"/>
      <c r="Z50223" s="396"/>
      <c r="AA50223" s="441"/>
    </row>
    <row r="50224" spans="25:27" x14ac:dyDescent="0.2">
      <c r="Y50224" s="396"/>
      <c r="Z50224" s="396"/>
      <c r="AA50224" s="441"/>
    </row>
    <row r="50225" spans="25:27" x14ac:dyDescent="0.2">
      <c r="Y50225" s="396"/>
      <c r="Z50225" s="396"/>
      <c r="AA50225" s="441"/>
    </row>
    <row r="50226" spans="25:27" x14ac:dyDescent="0.2">
      <c r="Y50226" s="396"/>
      <c r="Z50226" s="396"/>
      <c r="AA50226" s="441"/>
    </row>
    <row r="50227" spans="25:27" x14ac:dyDescent="0.2">
      <c r="Y50227" s="396"/>
      <c r="Z50227" s="396"/>
      <c r="AA50227" s="441"/>
    </row>
    <row r="50228" spans="25:27" x14ac:dyDescent="0.2">
      <c r="Y50228" s="396"/>
      <c r="Z50228" s="396"/>
      <c r="AA50228" s="441"/>
    </row>
    <row r="50229" spans="25:27" x14ac:dyDescent="0.2">
      <c r="Y50229" s="396"/>
      <c r="Z50229" s="396"/>
      <c r="AA50229" s="441"/>
    </row>
    <row r="50230" spans="25:27" x14ac:dyDescent="0.2">
      <c r="Y50230" s="396"/>
      <c r="Z50230" s="396"/>
      <c r="AA50230" s="441"/>
    </row>
    <row r="50231" spans="25:27" x14ac:dyDescent="0.2">
      <c r="Y50231" s="396"/>
      <c r="Z50231" s="396"/>
      <c r="AA50231" s="441"/>
    </row>
    <row r="50232" spans="25:27" x14ac:dyDescent="0.2">
      <c r="Y50232" s="396"/>
      <c r="Z50232" s="396"/>
      <c r="AA50232" s="441"/>
    </row>
    <row r="50233" spans="25:27" x14ac:dyDescent="0.2">
      <c r="Y50233" s="396"/>
      <c r="Z50233" s="396"/>
      <c r="AA50233" s="441"/>
    </row>
    <row r="50234" spans="25:27" x14ac:dyDescent="0.2">
      <c r="Y50234" s="396"/>
      <c r="Z50234" s="396"/>
      <c r="AA50234" s="441"/>
    </row>
    <row r="50235" spans="25:27" x14ac:dyDescent="0.2">
      <c r="Y50235" s="396"/>
      <c r="Z50235" s="396"/>
      <c r="AA50235" s="441"/>
    </row>
    <row r="50236" spans="25:27" x14ac:dyDescent="0.2">
      <c r="Y50236" s="396"/>
      <c r="Z50236" s="396"/>
      <c r="AA50236" s="441"/>
    </row>
    <row r="50237" spans="25:27" x14ac:dyDescent="0.2">
      <c r="Y50237" s="396"/>
      <c r="Z50237" s="396"/>
      <c r="AA50237" s="441"/>
    </row>
    <row r="50238" spans="25:27" x14ac:dyDescent="0.2">
      <c r="Y50238" s="396"/>
      <c r="Z50238" s="396"/>
      <c r="AA50238" s="441"/>
    </row>
    <row r="50239" spans="25:27" x14ac:dyDescent="0.2">
      <c r="Y50239" s="396"/>
      <c r="Z50239" s="396"/>
      <c r="AA50239" s="441"/>
    </row>
    <row r="50240" spans="25:27" x14ac:dyDescent="0.2">
      <c r="Y50240" s="396"/>
      <c r="Z50240" s="396"/>
      <c r="AA50240" s="441"/>
    </row>
    <row r="50241" spans="25:27" x14ac:dyDescent="0.2">
      <c r="Y50241" s="396"/>
      <c r="Z50241" s="396"/>
      <c r="AA50241" s="441"/>
    </row>
    <row r="50242" spans="25:27" x14ac:dyDescent="0.2">
      <c r="Y50242" s="396"/>
      <c r="Z50242" s="396"/>
      <c r="AA50242" s="441"/>
    </row>
    <row r="50243" spans="25:27" x14ac:dyDescent="0.2">
      <c r="Y50243" s="396"/>
      <c r="Z50243" s="396"/>
      <c r="AA50243" s="441"/>
    </row>
    <row r="50244" spans="25:27" x14ac:dyDescent="0.2">
      <c r="Y50244" s="396"/>
      <c r="Z50244" s="396"/>
      <c r="AA50244" s="441"/>
    </row>
    <row r="50245" spans="25:27" x14ac:dyDescent="0.2">
      <c r="Y50245" s="396"/>
      <c r="Z50245" s="396"/>
      <c r="AA50245" s="441"/>
    </row>
    <row r="50246" spans="25:27" x14ac:dyDescent="0.2">
      <c r="Y50246" s="396"/>
      <c r="Z50246" s="396"/>
      <c r="AA50246" s="441"/>
    </row>
    <row r="50247" spans="25:27" x14ac:dyDescent="0.2">
      <c r="Y50247" s="396"/>
      <c r="Z50247" s="396"/>
      <c r="AA50247" s="441"/>
    </row>
    <row r="50248" spans="25:27" x14ac:dyDescent="0.2">
      <c r="Y50248" s="396"/>
      <c r="Z50248" s="396"/>
      <c r="AA50248" s="441"/>
    </row>
    <row r="50249" spans="25:27" x14ac:dyDescent="0.2">
      <c r="Y50249" s="396"/>
      <c r="Z50249" s="396"/>
      <c r="AA50249" s="441"/>
    </row>
    <row r="50250" spans="25:27" x14ac:dyDescent="0.2">
      <c r="Y50250" s="396"/>
      <c r="Z50250" s="396"/>
      <c r="AA50250" s="441"/>
    </row>
    <row r="50251" spans="25:27" x14ac:dyDescent="0.2">
      <c r="Y50251" s="396"/>
      <c r="Z50251" s="396"/>
      <c r="AA50251" s="441"/>
    </row>
    <row r="50252" spans="25:27" x14ac:dyDescent="0.2">
      <c r="Y50252" s="396"/>
      <c r="Z50252" s="396"/>
      <c r="AA50252" s="441"/>
    </row>
    <row r="50253" spans="25:27" x14ac:dyDescent="0.2">
      <c r="Y50253" s="396"/>
      <c r="Z50253" s="396"/>
      <c r="AA50253" s="441"/>
    </row>
    <row r="50254" spans="25:27" x14ac:dyDescent="0.2">
      <c r="Y50254" s="396"/>
      <c r="Z50254" s="396"/>
      <c r="AA50254" s="441"/>
    </row>
    <row r="50255" spans="25:27" x14ac:dyDescent="0.2">
      <c r="Y50255" s="396"/>
      <c r="Z50255" s="396"/>
      <c r="AA50255" s="441"/>
    </row>
    <row r="50256" spans="25:27" x14ac:dyDescent="0.2">
      <c r="Y50256" s="396"/>
      <c r="Z50256" s="396"/>
      <c r="AA50256" s="441"/>
    </row>
    <row r="50257" spans="25:27" x14ac:dyDescent="0.2">
      <c r="Y50257" s="396"/>
      <c r="Z50257" s="396"/>
      <c r="AA50257" s="441"/>
    </row>
    <row r="50258" spans="25:27" x14ac:dyDescent="0.2">
      <c r="Y50258" s="396"/>
      <c r="Z50258" s="396"/>
      <c r="AA50258" s="441"/>
    </row>
    <row r="50259" spans="25:27" x14ac:dyDescent="0.2">
      <c r="Y50259" s="396"/>
      <c r="Z50259" s="396"/>
      <c r="AA50259" s="441"/>
    </row>
    <row r="50260" spans="25:27" x14ac:dyDescent="0.2">
      <c r="Y50260" s="396"/>
      <c r="Z50260" s="396"/>
      <c r="AA50260" s="441"/>
    </row>
    <row r="50261" spans="25:27" x14ac:dyDescent="0.2">
      <c r="Y50261" s="396"/>
      <c r="Z50261" s="396"/>
      <c r="AA50261" s="441"/>
    </row>
    <row r="50262" spans="25:27" x14ac:dyDescent="0.2">
      <c r="Y50262" s="396"/>
      <c r="Z50262" s="396"/>
      <c r="AA50262" s="441"/>
    </row>
    <row r="50263" spans="25:27" x14ac:dyDescent="0.2">
      <c r="Y50263" s="396"/>
      <c r="Z50263" s="396"/>
      <c r="AA50263" s="441"/>
    </row>
    <row r="50264" spans="25:27" x14ac:dyDescent="0.2">
      <c r="Y50264" s="396"/>
      <c r="Z50264" s="396"/>
      <c r="AA50264" s="441"/>
    </row>
    <row r="50265" spans="25:27" x14ac:dyDescent="0.2">
      <c r="Y50265" s="396"/>
      <c r="Z50265" s="396"/>
      <c r="AA50265" s="441"/>
    </row>
    <row r="50266" spans="25:27" x14ac:dyDescent="0.2">
      <c r="Y50266" s="396"/>
      <c r="Z50266" s="396"/>
      <c r="AA50266" s="441"/>
    </row>
    <row r="50267" spans="25:27" x14ac:dyDescent="0.2">
      <c r="Y50267" s="396"/>
      <c r="Z50267" s="396"/>
      <c r="AA50267" s="441"/>
    </row>
    <row r="50268" spans="25:27" x14ac:dyDescent="0.2">
      <c r="Y50268" s="396"/>
      <c r="Z50268" s="396"/>
      <c r="AA50268" s="441"/>
    </row>
    <row r="50269" spans="25:27" x14ac:dyDescent="0.2">
      <c r="Y50269" s="396"/>
      <c r="Z50269" s="396"/>
      <c r="AA50269" s="441"/>
    </row>
    <row r="50270" spans="25:27" x14ac:dyDescent="0.2">
      <c r="Y50270" s="396"/>
      <c r="Z50270" s="396"/>
      <c r="AA50270" s="441"/>
    </row>
    <row r="50271" spans="25:27" x14ac:dyDescent="0.2">
      <c r="Y50271" s="396"/>
      <c r="Z50271" s="396"/>
      <c r="AA50271" s="441"/>
    </row>
    <row r="50272" spans="25:27" x14ac:dyDescent="0.2">
      <c r="Y50272" s="396"/>
      <c r="Z50272" s="396"/>
      <c r="AA50272" s="441"/>
    </row>
    <row r="50273" spans="25:27" x14ac:dyDescent="0.2">
      <c r="Y50273" s="396"/>
      <c r="Z50273" s="396"/>
      <c r="AA50273" s="441"/>
    </row>
    <row r="50274" spans="25:27" x14ac:dyDescent="0.2">
      <c r="Y50274" s="396"/>
      <c r="Z50274" s="396"/>
      <c r="AA50274" s="441"/>
    </row>
    <row r="50275" spans="25:27" x14ac:dyDescent="0.2">
      <c r="Y50275" s="396"/>
      <c r="Z50275" s="396"/>
      <c r="AA50275" s="441"/>
    </row>
    <row r="50276" spans="25:27" x14ac:dyDescent="0.2">
      <c r="Y50276" s="396"/>
      <c r="Z50276" s="396"/>
      <c r="AA50276" s="441"/>
    </row>
    <row r="50277" spans="25:27" x14ac:dyDescent="0.2">
      <c r="Y50277" s="396"/>
      <c r="Z50277" s="396"/>
      <c r="AA50277" s="441"/>
    </row>
    <row r="50278" spans="25:27" x14ac:dyDescent="0.2">
      <c r="Y50278" s="396"/>
      <c r="Z50278" s="396"/>
      <c r="AA50278" s="441"/>
    </row>
    <row r="50279" spans="25:27" x14ac:dyDescent="0.2">
      <c r="Y50279" s="396"/>
      <c r="Z50279" s="396"/>
      <c r="AA50279" s="441"/>
    </row>
    <row r="50280" spans="25:27" x14ac:dyDescent="0.2">
      <c r="Y50280" s="396"/>
      <c r="Z50280" s="396"/>
      <c r="AA50280" s="441"/>
    </row>
    <row r="50281" spans="25:27" x14ac:dyDescent="0.2">
      <c r="Y50281" s="396"/>
      <c r="Z50281" s="396"/>
      <c r="AA50281" s="441"/>
    </row>
    <row r="50282" spans="25:27" x14ac:dyDescent="0.2">
      <c r="Y50282" s="396"/>
      <c r="Z50282" s="396"/>
      <c r="AA50282" s="441"/>
    </row>
    <row r="50283" spans="25:27" x14ac:dyDescent="0.2">
      <c r="Y50283" s="396"/>
      <c r="Z50283" s="396"/>
      <c r="AA50283" s="441"/>
    </row>
    <row r="50284" spans="25:27" x14ac:dyDescent="0.2">
      <c r="Y50284" s="396"/>
      <c r="Z50284" s="396"/>
      <c r="AA50284" s="441"/>
    </row>
    <row r="50285" spans="25:27" x14ac:dyDescent="0.2">
      <c r="Y50285" s="396"/>
      <c r="Z50285" s="396"/>
      <c r="AA50285" s="441"/>
    </row>
    <row r="50286" spans="25:27" x14ac:dyDescent="0.2">
      <c r="Y50286" s="396"/>
      <c r="Z50286" s="396"/>
      <c r="AA50286" s="441"/>
    </row>
    <row r="50287" spans="25:27" x14ac:dyDescent="0.2">
      <c r="Y50287" s="396"/>
      <c r="Z50287" s="396"/>
      <c r="AA50287" s="441"/>
    </row>
    <row r="50288" spans="25:27" x14ac:dyDescent="0.2">
      <c r="Y50288" s="396"/>
      <c r="Z50288" s="396"/>
      <c r="AA50288" s="441"/>
    </row>
    <row r="50289" spans="25:27" x14ac:dyDescent="0.2">
      <c r="Y50289" s="396"/>
      <c r="Z50289" s="396"/>
      <c r="AA50289" s="441"/>
    </row>
    <row r="50290" spans="25:27" x14ac:dyDescent="0.2">
      <c r="Y50290" s="396"/>
      <c r="Z50290" s="396"/>
      <c r="AA50290" s="441"/>
    </row>
    <row r="50291" spans="25:27" x14ac:dyDescent="0.2">
      <c r="Y50291" s="396"/>
      <c r="Z50291" s="396"/>
      <c r="AA50291" s="441"/>
    </row>
    <row r="50292" spans="25:27" x14ac:dyDescent="0.2">
      <c r="Y50292" s="396"/>
      <c r="Z50292" s="396"/>
      <c r="AA50292" s="441"/>
    </row>
    <row r="50293" spans="25:27" x14ac:dyDescent="0.2">
      <c r="Y50293" s="396"/>
      <c r="Z50293" s="396"/>
      <c r="AA50293" s="441"/>
    </row>
    <row r="50294" spans="25:27" x14ac:dyDescent="0.2">
      <c r="Y50294" s="396"/>
      <c r="Z50294" s="396"/>
      <c r="AA50294" s="441"/>
    </row>
    <row r="50295" spans="25:27" x14ac:dyDescent="0.2">
      <c r="Y50295" s="396"/>
      <c r="Z50295" s="396"/>
      <c r="AA50295" s="441"/>
    </row>
    <row r="50296" spans="25:27" x14ac:dyDescent="0.2">
      <c r="Y50296" s="396"/>
      <c r="Z50296" s="396"/>
      <c r="AA50296" s="441"/>
    </row>
    <row r="50297" spans="25:27" x14ac:dyDescent="0.2">
      <c r="Y50297" s="396"/>
      <c r="Z50297" s="396"/>
      <c r="AA50297" s="441"/>
    </row>
    <row r="50298" spans="25:27" x14ac:dyDescent="0.2">
      <c r="Y50298" s="396"/>
      <c r="Z50298" s="396"/>
      <c r="AA50298" s="441"/>
    </row>
    <row r="50299" spans="25:27" x14ac:dyDescent="0.2">
      <c r="Y50299" s="396"/>
      <c r="Z50299" s="396"/>
      <c r="AA50299" s="441"/>
    </row>
    <row r="50300" spans="25:27" x14ac:dyDescent="0.2">
      <c r="Y50300" s="396"/>
      <c r="Z50300" s="396"/>
      <c r="AA50300" s="441"/>
    </row>
    <row r="50301" spans="25:27" x14ac:dyDescent="0.2">
      <c r="Y50301" s="396"/>
      <c r="Z50301" s="396"/>
      <c r="AA50301" s="441"/>
    </row>
    <row r="50302" spans="25:27" x14ac:dyDescent="0.2">
      <c r="Y50302" s="396"/>
      <c r="Z50302" s="396"/>
      <c r="AA50302" s="441"/>
    </row>
    <row r="50303" spans="25:27" x14ac:dyDescent="0.2">
      <c r="Y50303" s="396"/>
      <c r="Z50303" s="396"/>
      <c r="AA50303" s="441"/>
    </row>
    <row r="50304" spans="25:27" x14ac:dyDescent="0.2">
      <c r="Y50304" s="396"/>
      <c r="Z50304" s="396"/>
      <c r="AA50304" s="441"/>
    </row>
    <row r="50305" spans="25:27" x14ac:dyDescent="0.2">
      <c r="Y50305" s="396"/>
      <c r="Z50305" s="396"/>
      <c r="AA50305" s="441"/>
    </row>
    <row r="50306" spans="25:27" x14ac:dyDescent="0.2">
      <c r="Y50306" s="396"/>
      <c r="Z50306" s="396"/>
      <c r="AA50306" s="441"/>
    </row>
    <row r="50307" spans="25:27" x14ac:dyDescent="0.2">
      <c r="Y50307" s="396"/>
      <c r="Z50307" s="396"/>
      <c r="AA50307" s="441"/>
    </row>
    <row r="50308" spans="25:27" x14ac:dyDescent="0.2">
      <c r="Y50308" s="396"/>
      <c r="Z50308" s="396"/>
      <c r="AA50308" s="441"/>
    </row>
    <row r="50309" spans="25:27" x14ac:dyDescent="0.2">
      <c r="Y50309" s="396"/>
      <c r="Z50309" s="396"/>
      <c r="AA50309" s="441"/>
    </row>
    <row r="50310" spans="25:27" x14ac:dyDescent="0.2">
      <c r="Y50310" s="396"/>
      <c r="Z50310" s="396"/>
      <c r="AA50310" s="441"/>
    </row>
    <row r="50311" spans="25:27" x14ac:dyDescent="0.2">
      <c r="Y50311" s="396"/>
      <c r="Z50311" s="396"/>
      <c r="AA50311" s="441"/>
    </row>
    <row r="50312" spans="25:27" x14ac:dyDescent="0.2">
      <c r="Y50312" s="396"/>
      <c r="Z50312" s="396"/>
      <c r="AA50312" s="441"/>
    </row>
    <row r="50313" spans="25:27" x14ac:dyDescent="0.2">
      <c r="Y50313" s="396"/>
      <c r="Z50313" s="396"/>
      <c r="AA50313" s="441"/>
    </row>
    <row r="50314" spans="25:27" x14ac:dyDescent="0.2">
      <c r="Y50314" s="396"/>
      <c r="Z50314" s="396"/>
      <c r="AA50314" s="441"/>
    </row>
    <row r="50315" spans="25:27" x14ac:dyDescent="0.2">
      <c r="Y50315" s="396"/>
      <c r="Z50315" s="396"/>
      <c r="AA50315" s="441"/>
    </row>
    <row r="50316" spans="25:27" x14ac:dyDescent="0.2">
      <c r="Y50316" s="396"/>
      <c r="Z50316" s="396"/>
      <c r="AA50316" s="441"/>
    </row>
    <row r="50317" spans="25:27" x14ac:dyDescent="0.2">
      <c r="Y50317" s="396"/>
      <c r="Z50317" s="396"/>
      <c r="AA50317" s="441"/>
    </row>
    <row r="50318" spans="25:27" x14ac:dyDescent="0.2">
      <c r="Y50318" s="396"/>
      <c r="Z50318" s="396"/>
      <c r="AA50318" s="441"/>
    </row>
    <row r="50319" spans="25:27" x14ac:dyDescent="0.2">
      <c r="Y50319" s="396"/>
      <c r="Z50319" s="396"/>
      <c r="AA50319" s="441"/>
    </row>
    <row r="50320" spans="25:27" x14ac:dyDescent="0.2">
      <c r="Y50320" s="396"/>
      <c r="Z50320" s="396"/>
      <c r="AA50320" s="441"/>
    </row>
    <row r="50321" spans="25:27" x14ac:dyDescent="0.2">
      <c r="Y50321" s="396"/>
      <c r="Z50321" s="396"/>
      <c r="AA50321" s="441"/>
    </row>
    <row r="50322" spans="25:27" x14ac:dyDescent="0.2">
      <c r="Y50322" s="396"/>
      <c r="Z50322" s="396"/>
      <c r="AA50322" s="441"/>
    </row>
    <row r="50323" spans="25:27" x14ac:dyDescent="0.2">
      <c r="Y50323" s="396"/>
      <c r="Z50323" s="396"/>
      <c r="AA50323" s="441"/>
    </row>
    <row r="50324" spans="25:27" x14ac:dyDescent="0.2">
      <c r="Y50324" s="396"/>
      <c r="Z50324" s="396"/>
      <c r="AA50324" s="441"/>
    </row>
    <row r="50325" spans="25:27" x14ac:dyDescent="0.2">
      <c r="Y50325" s="396"/>
      <c r="Z50325" s="396"/>
      <c r="AA50325" s="441"/>
    </row>
    <row r="50326" spans="25:27" x14ac:dyDescent="0.2">
      <c r="Y50326" s="396"/>
      <c r="Z50326" s="396"/>
      <c r="AA50326" s="441"/>
    </row>
    <row r="50327" spans="25:27" x14ac:dyDescent="0.2">
      <c r="Y50327" s="396"/>
      <c r="Z50327" s="396"/>
      <c r="AA50327" s="441"/>
    </row>
    <row r="50328" spans="25:27" x14ac:dyDescent="0.2">
      <c r="Y50328" s="396"/>
      <c r="Z50328" s="396"/>
      <c r="AA50328" s="441"/>
    </row>
    <row r="50329" spans="25:27" x14ac:dyDescent="0.2">
      <c r="Y50329" s="396"/>
      <c r="Z50329" s="396"/>
      <c r="AA50329" s="441"/>
    </row>
    <row r="50330" spans="25:27" x14ac:dyDescent="0.2">
      <c r="Y50330" s="396"/>
      <c r="Z50330" s="396"/>
      <c r="AA50330" s="441"/>
    </row>
    <row r="50331" spans="25:27" x14ac:dyDescent="0.2">
      <c r="Y50331" s="396"/>
      <c r="Z50331" s="396"/>
      <c r="AA50331" s="441"/>
    </row>
    <row r="50332" spans="25:27" x14ac:dyDescent="0.2">
      <c r="Y50332" s="396"/>
      <c r="Z50332" s="396"/>
      <c r="AA50332" s="441"/>
    </row>
    <row r="50333" spans="25:27" x14ac:dyDescent="0.2">
      <c r="Y50333" s="396"/>
      <c r="Z50333" s="396"/>
      <c r="AA50333" s="441"/>
    </row>
    <row r="50334" spans="25:27" x14ac:dyDescent="0.2">
      <c r="Y50334" s="396"/>
      <c r="Z50334" s="396"/>
      <c r="AA50334" s="441"/>
    </row>
    <row r="50335" spans="25:27" x14ac:dyDescent="0.2">
      <c r="Y50335" s="396"/>
      <c r="Z50335" s="396"/>
      <c r="AA50335" s="441"/>
    </row>
    <row r="50336" spans="25:27" x14ac:dyDescent="0.2">
      <c r="Y50336" s="396"/>
      <c r="Z50336" s="396"/>
      <c r="AA50336" s="441"/>
    </row>
    <row r="50337" spans="25:27" x14ac:dyDescent="0.2">
      <c r="Y50337" s="396"/>
      <c r="Z50337" s="396"/>
      <c r="AA50337" s="441"/>
    </row>
    <row r="50338" spans="25:27" x14ac:dyDescent="0.2">
      <c r="Y50338" s="396"/>
      <c r="Z50338" s="396"/>
      <c r="AA50338" s="441"/>
    </row>
    <row r="50339" spans="25:27" x14ac:dyDescent="0.2">
      <c r="Y50339" s="396"/>
      <c r="Z50339" s="396"/>
      <c r="AA50339" s="441"/>
    </row>
    <row r="50340" spans="25:27" x14ac:dyDescent="0.2">
      <c r="Y50340" s="396"/>
      <c r="Z50340" s="396"/>
      <c r="AA50340" s="441"/>
    </row>
    <row r="50341" spans="25:27" x14ac:dyDescent="0.2">
      <c r="Y50341" s="396"/>
      <c r="Z50341" s="396"/>
      <c r="AA50341" s="441"/>
    </row>
    <row r="50342" spans="25:27" x14ac:dyDescent="0.2">
      <c r="Y50342" s="396"/>
      <c r="Z50342" s="396"/>
      <c r="AA50342" s="441"/>
    </row>
    <row r="50343" spans="25:27" x14ac:dyDescent="0.2">
      <c r="Y50343" s="396"/>
      <c r="Z50343" s="396"/>
      <c r="AA50343" s="441"/>
    </row>
    <row r="50344" spans="25:27" x14ac:dyDescent="0.2">
      <c r="Y50344" s="396"/>
      <c r="Z50344" s="396"/>
      <c r="AA50344" s="441"/>
    </row>
    <row r="50345" spans="25:27" x14ac:dyDescent="0.2">
      <c r="Y50345" s="396"/>
      <c r="Z50345" s="396"/>
      <c r="AA50345" s="441"/>
    </row>
    <row r="50346" spans="25:27" x14ac:dyDescent="0.2">
      <c r="Y50346" s="396"/>
      <c r="Z50346" s="396"/>
      <c r="AA50346" s="441"/>
    </row>
    <row r="50347" spans="25:27" x14ac:dyDescent="0.2">
      <c r="Y50347" s="396"/>
      <c r="Z50347" s="396"/>
      <c r="AA50347" s="441"/>
    </row>
    <row r="50348" spans="25:27" x14ac:dyDescent="0.2">
      <c r="Y50348" s="396"/>
      <c r="Z50348" s="396"/>
      <c r="AA50348" s="441"/>
    </row>
    <row r="50349" spans="25:27" x14ac:dyDescent="0.2">
      <c r="Y50349" s="396"/>
      <c r="Z50349" s="396"/>
      <c r="AA50349" s="441"/>
    </row>
    <row r="50350" spans="25:27" x14ac:dyDescent="0.2">
      <c r="Y50350" s="396"/>
      <c r="Z50350" s="396"/>
      <c r="AA50350" s="441"/>
    </row>
    <row r="50351" spans="25:27" x14ac:dyDescent="0.2">
      <c r="Y50351" s="396"/>
      <c r="Z50351" s="396"/>
      <c r="AA50351" s="441"/>
    </row>
    <row r="50352" spans="25:27" x14ac:dyDescent="0.2">
      <c r="Y50352" s="396"/>
      <c r="Z50352" s="396"/>
      <c r="AA50352" s="441"/>
    </row>
    <row r="50353" spans="25:27" x14ac:dyDescent="0.2">
      <c r="Y50353" s="396"/>
      <c r="Z50353" s="396"/>
      <c r="AA50353" s="441"/>
    </row>
    <row r="50354" spans="25:27" x14ac:dyDescent="0.2">
      <c r="Y50354" s="396"/>
      <c r="Z50354" s="396"/>
      <c r="AA50354" s="441"/>
    </row>
    <row r="50355" spans="25:27" x14ac:dyDescent="0.2">
      <c r="Y50355" s="396"/>
      <c r="Z50355" s="396"/>
      <c r="AA50355" s="441"/>
    </row>
    <row r="50356" spans="25:27" x14ac:dyDescent="0.2">
      <c r="Y50356" s="396"/>
      <c r="Z50356" s="396"/>
      <c r="AA50356" s="441"/>
    </row>
    <row r="50357" spans="25:27" x14ac:dyDescent="0.2">
      <c r="Y50357" s="396"/>
      <c r="Z50357" s="396"/>
      <c r="AA50357" s="441"/>
    </row>
    <row r="50358" spans="25:27" x14ac:dyDescent="0.2">
      <c r="Y50358" s="396"/>
      <c r="Z50358" s="396"/>
      <c r="AA50358" s="441"/>
    </row>
    <row r="50359" spans="25:27" x14ac:dyDescent="0.2">
      <c r="Y50359" s="396"/>
      <c r="Z50359" s="396"/>
      <c r="AA50359" s="441"/>
    </row>
    <row r="50360" spans="25:27" x14ac:dyDescent="0.2">
      <c r="Y50360" s="396"/>
      <c r="Z50360" s="396"/>
      <c r="AA50360" s="441"/>
    </row>
    <row r="50361" spans="25:27" x14ac:dyDescent="0.2">
      <c r="Y50361" s="396"/>
      <c r="Z50361" s="396"/>
      <c r="AA50361" s="441"/>
    </row>
    <row r="50362" spans="25:27" x14ac:dyDescent="0.2">
      <c r="Y50362" s="396"/>
      <c r="Z50362" s="396"/>
      <c r="AA50362" s="441"/>
    </row>
    <row r="50363" spans="25:27" x14ac:dyDescent="0.2">
      <c r="Y50363" s="396"/>
      <c r="Z50363" s="396"/>
      <c r="AA50363" s="441"/>
    </row>
    <row r="50364" spans="25:27" x14ac:dyDescent="0.2">
      <c r="Y50364" s="396"/>
      <c r="Z50364" s="396"/>
      <c r="AA50364" s="441"/>
    </row>
    <row r="50365" spans="25:27" x14ac:dyDescent="0.2">
      <c r="Y50365" s="396"/>
      <c r="Z50365" s="396"/>
      <c r="AA50365" s="441"/>
    </row>
    <row r="50366" spans="25:27" x14ac:dyDescent="0.2">
      <c r="Y50366" s="396"/>
      <c r="Z50366" s="396"/>
      <c r="AA50366" s="441"/>
    </row>
    <row r="50367" spans="25:27" x14ac:dyDescent="0.2">
      <c r="Y50367" s="396"/>
      <c r="Z50367" s="396"/>
      <c r="AA50367" s="441"/>
    </row>
    <row r="50368" spans="25:27" x14ac:dyDescent="0.2">
      <c r="Y50368" s="396"/>
      <c r="Z50368" s="396"/>
      <c r="AA50368" s="441"/>
    </row>
    <row r="50369" spans="25:27" x14ac:dyDescent="0.2">
      <c r="Y50369" s="396"/>
      <c r="Z50369" s="396"/>
      <c r="AA50369" s="441"/>
    </row>
    <row r="50370" spans="25:27" x14ac:dyDescent="0.2">
      <c r="Y50370" s="396"/>
      <c r="Z50370" s="396"/>
      <c r="AA50370" s="441"/>
    </row>
    <row r="50371" spans="25:27" x14ac:dyDescent="0.2">
      <c r="Y50371" s="396"/>
      <c r="Z50371" s="396"/>
      <c r="AA50371" s="441"/>
    </row>
    <row r="50372" spans="25:27" x14ac:dyDescent="0.2">
      <c r="Y50372" s="396"/>
      <c r="Z50372" s="396"/>
      <c r="AA50372" s="441"/>
    </row>
    <row r="50373" spans="25:27" x14ac:dyDescent="0.2">
      <c r="Y50373" s="396"/>
      <c r="Z50373" s="396"/>
      <c r="AA50373" s="441"/>
    </row>
    <row r="50374" spans="25:27" x14ac:dyDescent="0.2">
      <c r="Y50374" s="396"/>
      <c r="Z50374" s="396"/>
      <c r="AA50374" s="441"/>
    </row>
    <row r="50375" spans="25:27" x14ac:dyDescent="0.2">
      <c r="Y50375" s="396"/>
      <c r="Z50375" s="396"/>
      <c r="AA50375" s="441"/>
    </row>
    <row r="50376" spans="25:27" x14ac:dyDescent="0.2">
      <c r="Y50376" s="396"/>
      <c r="Z50376" s="396"/>
      <c r="AA50376" s="441"/>
    </row>
    <row r="50377" spans="25:27" x14ac:dyDescent="0.2">
      <c r="Y50377" s="396"/>
      <c r="Z50377" s="396"/>
      <c r="AA50377" s="441"/>
    </row>
    <row r="50378" spans="25:27" x14ac:dyDescent="0.2">
      <c r="Y50378" s="396"/>
      <c r="Z50378" s="396"/>
      <c r="AA50378" s="441"/>
    </row>
    <row r="50379" spans="25:27" x14ac:dyDescent="0.2">
      <c r="Y50379" s="396"/>
      <c r="Z50379" s="396"/>
      <c r="AA50379" s="441"/>
    </row>
    <row r="50380" spans="25:27" x14ac:dyDescent="0.2">
      <c r="Y50380" s="396"/>
      <c r="Z50380" s="396"/>
      <c r="AA50380" s="441"/>
    </row>
    <row r="50381" spans="25:27" x14ac:dyDescent="0.2">
      <c r="Y50381" s="396"/>
      <c r="Z50381" s="396"/>
      <c r="AA50381" s="441"/>
    </row>
    <row r="50382" spans="25:27" x14ac:dyDescent="0.2">
      <c r="Y50382" s="396"/>
      <c r="Z50382" s="396"/>
      <c r="AA50382" s="441"/>
    </row>
    <row r="50383" spans="25:27" x14ac:dyDescent="0.2">
      <c r="Y50383" s="396"/>
      <c r="Z50383" s="396"/>
      <c r="AA50383" s="441"/>
    </row>
    <row r="50384" spans="25:27" x14ac:dyDescent="0.2">
      <c r="Y50384" s="396"/>
      <c r="Z50384" s="396"/>
      <c r="AA50384" s="441"/>
    </row>
    <row r="50385" spans="25:27" x14ac:dyDescent="0.2">
      <c r="Y50385" s="396"/>
      <c r="Z50385" s="396"/>
      <c r="AA50385" s="441"/>
    </row>
    <row r="50386" spans="25:27" x14ac:dyDescent="0.2">
      <c r="Y50386" s="396"/>
      <c r="Z50386" s="396"/>
      <c r="AA50386" s="441"/>
    </row>
    <row r="50387" spans="25:27" x14ac:dyDescent="0.2">
      <c r="Y50387" s="396"/>
      <c r="Z50387" s="396"/>
      <c r="AA50387" s="441"/>
    </row>
    <row r="50388" spans="25:27" x14ac:dyDescent="0.2">
      <c r="Y50388" s="396"/>
      <c r="Z50388" s="396"/>
      <c r="AA50388" s="441"/>
    </row>
    <row r="50389" spans="25:27" x14ac:dyDescent="0.2">
      <c r="Y50389" s="396"/>
      <c r="Z50389" s="396"/>
      <c r="AA50389" s="441"/>
    </row>
    <row r="50390" spans="25:27" x14ac:dyDescent="0.2">
      <c r="Y50390" s="396"/>
      <c r="Z50390" s="396"/>
      <c r="AA50390" s="441"/>
    </row>
    <row r="50391" spans="25:27" x14ac:dyDescent="0.2">
      <c r="Y50391" s="396"/>
      <c r="Z50391" s="396"/>
      <c r="AA50391" s="441"/>
    </row>
    <row r="50392" spans="25:27" x14ac:dyDescent="0.2">
      <c r="Y50392" s="396"/>
      <c r="Z50392" s="396"/>
      <c r="AA50392" s="441"/>
    </row>
    <row r="50393" spans="25:27" x14ac:dyDescent="0.2">
      <c r="Y50393" s="396"/>
      <c r="Z50393" s="396"/>
      <c r="AA50393" s="441"/>
    </row>
    <row r="50394" spans="25:27" x14ac:dyDescent="0.2">
      <c r="Y50394" s="396"/>
      <c r="Z50394" s="396"/>
      <c r="AA50394" s="441"/>
    </row>
    <row r="50395" spans="25:27" x14ac:dyDescent="0.2">
      <c r="Y50395" s="396"/>
      <c r="Z50395" s="396"/>
      <c r="AA50395" s="441"/>
    </row>
    <row r="50396" spans="25:27" x14ac:dyDescent="0.2">
      <c r="Y50396" s="396"/>
      <c r="Z50396" s="396"/>
      <c r="AA50396" s="441"/>
    </row>
    <row r="50397" spans="25:27" x14ac:dyDescent="0.2">
      <c r="Y50397" s="396"/>
      <c r="Z50397" s="396"/>
      <c r="AA50397" s="441"/>
    </row>
    <row r="50398" spans="25:27" x14ac:dyDescent="0.2">
      <c r="Y50398" s="396"/>
      <c r="Z50398" s="396"/>
      <c r="AA50398" s="441"/>
    </row>
    <row r="50399" spans="25:27" x14ac:dyDescent="0.2">
      <c r="Y50399" s="396"/>
      <c r="Z50399" s="396"/>
      <c r="AA50399" s="441"/>
    </row>
    <row r="50400" spans="25:27" x14ac:dyDescent="0.2">
      <c r="Y50400" s="396"/>
      <c r="Z50400" s="396"/>
      <c r="AA50400" s="441"/>
    </row>
    <row r="50401" spans="25:27" x14ac:dyDescent="0.2">
      <c r="Y50401" s="396"/>
      <c r="Z50401" s="396"/>
      <c r="AA50401" s="441"/>
    </row>
    <row r="50402" spans="25:27" x14ac:dyDescent="0.2">
      <c r="Y50402" s="396"/>
      <c r="Z50402" s="396"/>
      <c r="AA50402" s="441"/>
    </row>
    <row r="50403" spans="25:27" x14ac:dyDescent="0.2">
      <c r="Y50403" s="396"/>
      <c r="Z50403" s="396"/>
      <c r="AA50403" s="441"/>
    </row>
    <row r="50404" spans="25:27" x14ac:dyDescent="0.2">
      <c r="Y50404" s="396"/>
      <c r="Z50404" s="396"/>
      <c r="AA50404" s="441"/>
    </row>
    <row r="50405" spans="25:27" x14ac:dyDescent="0.2">
      <c r="Y50405" s="396"/>
      <c r="Z50405" s="396"/>
      <c r="AA50405" s="441"/>
    </row>
    <row r="50406" spans="25:27" x14ac:dyDescent="0.2">
      <c r="Y50406" s="396"/>
      <c r="Z50406" s="396"/>
      <c r="AA50406" s="441"/>
    </row>
    <row r="50407" spans="25:27" x14ac:dyDescent="0.2">
      <c r="Y50407" s="396"/>
      <c r="Z50407" s="396"/>
      <c r="AA50407" s="441"/>
    </row>
    <row r="50408" spans="25:27" x14ac:dyDescent="0.2">
      <c r="Y50408" s="396"/>
      <c r="Z50408" s="396"/>
      <c r="AA50408" s="441"/>
    </row>
    <row r="50409" spans="25:27" x14ac:dyDescent="0.2">
      <c r="Y50409" s="396"/>
      <c r="Z50409" s="396"/>
      <c r="AA50409" s="441"/>
    </row>
    <row r="50410" spans="25:27" x14ac:dyDescent="0.2">
      <c r="Y50410" s="396"/>
      <c r="Z50410" s="396"/>
      <c r="AA50410" s="441"/>
    </row>
    <row r="50411" spans="25:27" x14ac:dyDescent="0.2">
      <c r="Y50411" s="396"/>
      <c r="Z50411" s="396"/>
      <c r="AA50411" s="441"/>
    </row>
    <row r="50412" spans="25:27" x14ac:dyDescent="0.2">
      <c r="Y50412" s="396"/>
      <c r="Z50412" s="396"/>
      <c r="AA50412" s="441"/>
    </row>
    <row r="50413" spans="25:27" x14ac:dyDescent="0.2">
      <c r="Y50413" s="396"/>
      <c r="Z50413" s="396"/>
      <c r="AA50413" s="441"/>
    </row>
    <row r="50414" spans="25:27" x14ac:dyDescent="0.2">
      <c r="Y50414" s="396"/>
      <c r="Z50414" s="396"/>
      <c r="AA50414" s="441"/>
    </row>
    <row r="50415" spans="25:27" x14ac:dyDescent="0.2">
      <c r="Y50415" s="396"/>
      <c r="Z50415" s="396"/>
      <c r="AA50415" s="441"/>
    </row>
    <row r="50416" spans="25:27" x14ac:dyDescent="0.2">
      <c r="Y50416" s="396"/>
      <c r="Z50416" s="396"/>
      <c r="AA50416" s="441"/>
    </row>
    <row r="50417" spans="25:27" x14ac:dyDescent="0.2">
      <c r="Y50417" s="396"/>
      <c r="Z50417" s="396"/>
      <c r="AA50417" s="441"/>
    </row>
    <row r="50418" spans="25:27" x14ac:dyDescent="0.2">
      <c r="Y50418" s="396"/>
      <c r="Z50418" s="396"/>
      <c r="AA50418" s="441"/>
    </row>
    <row r="50419" spans="25:27" x14ac:dyDescent="0.2">
      <c r="Y50419" s="396"/>
      <c r="Z50419" s="396"/>
      <c r="AA50419" s="441"/>
    </row>
    <row r="50420" spans="25:27" x14ac:dyDescent="0.2">
      <c r="Y50420" s="396"/>
      <c r="Z50420" s="396"/>
      <c r="AA50420" s="441"/>
    </row>
    <row r="50421" spans="25:27" x14ac:dyDescent="0.2">
      <c r="Y50421" s="396"/>
      <c r="Z50421" s="396"/>
      <c r="AA50421" s="441"/>
    </row>
    <row r="50422" spans="25:27" x14ac:dyDescent="0.2">
      <c r="Y50422" s="396"/>
      <c r="Z50422" s="396"/>
      <c r="AA50422" s="441"/>
    </row>
    <row r="50423" spans="25:27" x14ac:dyDescent="0.2">
      <c r="Y50423" s="396"/>
      <c r="Z50423" s="396"/>
      <c r="AA50423" s="441"/>
    </row>
    <row r="50424" spans="25:27" x14ac:dyDescent="0.2">
      <c r="Y50424" s="396"/>
      <c r="Z50424" s="396"/>
      <c r="AA50424" s="441"/>
    </row>
    <row r="50425" spans="25:27" x14ac:dyDescent="0.2">
      <c r="Y50425" s="396"/>
      <c r="Z50425" s="396"/>
      <c r="AA50425" s="441"/>
    </row>
    <row r="50426" spans="25:27" x14ac:dyDescent="0.2">
      <c r="Y50426" s="396"/>
      <c r="Z50426" s="396"/>
      <c r="AA50426" s="441"/>
    </row>
    <row r="50427" spans="25:27" x14ac:dyDescent="0.2">
      <c r="Y50427" s="396"/>
      <c r="Z50427" s="396"/>
      <c r="AA50427" s="441"/>
    </row>
    <row r="50428" spans="25:27" x14ac:dyDescent="0.2">
      <c r="Y50428" s="396"/>
      <c r="Z50428" s="396"/>
      <c r="AA50428" s="441"/>
    </row>
    <row r="50429" spans="25:27" x14ac:dyDescent="0.2">
      <c r="Y50429" s="396"/>
      <c r="Z50429" s="396"/>
      <c r="AA50429" s="441"/>
    </row>
    <row r="50430" spans="25:27" x14ac:dyDescent="0.2">
      <c r="Y50430" s="396"/>
      <c r="Z50430" s="396"/>
      <c r="AA50430" s="441"/>
    </row>
    <row r="50431" spans="25:27" x14ac:dyDescent="0.2">
      <c r="Y50431" s="396"/>
      <c r="Z50431" s="396"/>
      <c r="AA50431" s="441"/>
    </row>
    <row r="50432" spans="25:27" x14ac:dyDescent="0.2">
      <c r="Y50432" s="396"/>
      <c r="Z50432" s="396"/>
      <c r="AA50432" s="441"/>
    </row>
    <row r="50433" spans="25:27" x14ac:dyDescent="0.2">
      <c r="Y50433" s="396"/>
      <c r="Z50433" s="396"/>
      <c r="AA50433" s="441"/>
    </row>
    <row r="50434" spans="25:27" x14ac:dyDescent="0.2">
      <c r="Y50434" s="396"/>
      <c r="Z50434" s="396"/>
      <c r="AA50434" s="441"/>
    </row>
    <row r="50435" spans="25:27" x14ac:dyDescent="0.2">
      <c r="Y50435" s="396"/>
      <c r="Z50435" s="396"/>
      <c r="AA50435" s="441"/>
    </row>
    <row r="50436" spans="25:27" x14ac:dyDescent="0.2">
      <c r="Y50436" s="396"/>
      <c r="Z50436" s="396"/>
      <c r="AA50436" s="441"/>
    </row>
    <row r="50437" spans="25:27" x14ac:dyDescent="0.2">
      <c r="Y50437" s="396"/>
      <c r="Z50437" s="396"/>
      <c r="AA50437" s="441"/>
    </row>
    <row r="50438" spans="25:27" x14ac:dyDescent="0.2">
      <c r="Y50438" s="396"/>
      <c r="Z50438" s="396"/>
      <c r="AA50438" s="441"/>
    </row>
    <row r="50439" spans="25:27" x14ac:dyDescent="0.2">
      <c r="Y50439" s="396"/>
      <c r="Z50439" s="396"/>
      <c r="AA50439" s="441"/>
    </row>
    <row r="50440" spans="25:27" x14ac:dyDescent="0.2">
      <c r="Y50440" s="396"/>
      <c r="Z50440" s="396"/>
      <c r="AA50440" s="441"/>
    </row>
    <row r="50441" spans="25:27" x14ac:dyDescent="0.2">
      <c r="Y50441" s="396"/>
      <c r="Z50441" s="396"/>
      <c r="AA50441" s="441"/>
    </row>
    <row r="50442" spans="25:27" x14ac:dyDescent="0.2">
      <c r="Y50442" s="396"/>
      <c r="Z50442" s="396"/>
      <c r="AA50442" s="441"/>
    </row>
    <row r="50443" spans="25:27" x14ac:dyDescent="0.2">
      <c r="Y50443" s="396"/>
      <c r="Z50443" s="396"/>
      <c r="AA50443" s="441"/>
    </row>
    <row r="50444" spans="25:27" x14ac:dyDescent="0.2">
      <c r="Y50444" s="396"/>
      <c r="Z50444" s="396"/>
      <c r="AA50444" s="441"/>
    </row>
    <row r="50445" spans="25:27" x14ac:dyDescent="0.2">
      <c r="Y50445" s="396"/>
      <c r="Z50445" s="396"/>
      <c r="AA50445" s="441"/>
    </row>
    <row r="50446" spans="25:27" x14ac:dyDescent="0.2">
      <c r="Y50446" s="396"/>
      <c r="Z50446" s="396"/>
      <c r="AA50446" s="441"/>
    </row>
    <row r="50447" spans="25:27" x14ac:dyDescent="0.2">
      <c r="Y50447" s="396"/>
      <c r="Z50447" s="396"/>
      <c r="AA50447" s="441"/>
    </row>
    <row r="50448" spans="25:27" x14ac:dyDescent="0.2">
      <c r="Y50448" s="396"/>
      <c r="Z50448" s="396"/>
      <c r="AA50448" s="441"/>
    </row>
    <row r="50449" spans="25:27" x14ac:dyDescent="0.2">
      <c r="Y50449" s="396"/>
      <c r="Z50449" s="396"/>
      <c r="AA50449" s="441"/>
    </row>
    <row r="50450" spans="25:27" x14ac:dyDescent="0.2">
      <c r="Y50450" s="396"/>
      <c r="Z50450" s="396"/>
      <c r="AA50450" s="441"/>
    </row>
    <row r="50451" spans="25:27" x14ac:dyDescent="0.2">
      <c r="Y50451" s="396"/>
      <c r="Z50451" s="396"/>
      <c r="AA50451" s="441"/>
    </row>
    <row r="50452" spans="25:27" x14ac:dyDescent="0.2">
      <c r="Y50452" s="396"/>
      <c r="Z50452" s="396"/>
      <c r="AA50452" s="441"/>
    </row>
    <row r="50453" spans="25:27" x14ac:dyDescent="0.2">
      <c r="Y50453" s="396"/>
      <c r="Z50453" s="396"/>
      <c r="AA50453" s="441"/>
    </row>
    <row r="50454" spans="25:27" x14ac:dyDescent="0.2">
      <c r="Y50454" s="396"/>
      <c r="Z50454" s="396"/>
      <c r="AA50454" s="441"/>
    </row>
    <row r="50455" spans="25:27" x14ac:dyDescent="0.2">
      <c r="Y50455" s="396"/>
      <c r="Z50455" s="396"/>
      <c r="AA50455" s="441"/>
    </row>
    <row r="50456" spans="25:27" x14ac:dyDescent="0.2">
      <c r="Y50456" s="396"/>
      <c r="Z50456" s="396"/>
      <c r="AA50456" s="441"/>
    </row>
    <row r="50457" spans="25:27" x14ac:dyDescent="0.2">
      <c r="Y50457" s="396"/>
      <c r="Z50457" s="396"/>
      <c r="AA50457" s="441"/>
    </row>
    <row r="50458" spans="25:27" x14ac:dyDescent="0.2">
      <c r="Y50458" s="396"/>
      <c r="Z50458" s="396"/>
      <c r="AA50458" s="441"/>
    </row>
    <row r="50459" spans="25:27" x14ac:dyDescent="0.2">
      <c r="Y50459" s="396"/>
      <c r="Z50459" s="396"/>
      <c r="AA50459" s="441"/>
    </row>
    <row r="50460" spans="25:27" x14ac:dyDescent="0.2">
      <c r="Y50460" s="396"/>
      <c r="Z50460" s="396"/>
      <c r="AA50460" s="441"/>
    </row>
    <row r="50461" spans="25:27" x14ac:dyDescent="0.2">
      <c r="Y50461" s="396"/>
      <c r="Z50461" s="396"/>
      <c r="AA50461" s="441"/>
    </row>
    <row r="50462" spans="25:27" x14ac:dyDescent="0.2">
      <c r="Y50462" s="396"/>
      <c r="Z50462" s="396"/>
      <c r="AA50462" s="441"/>
    </row>
    <row r="50463" spans="25:27" x14ac:dyDescent="0.2">
      <c r="Y50463" s="396"/>
      <c r="Z50463" s="396"/>
      <c r="AA50463" s="441"/>
    </row>
    <row r="50464" spans="25:27" x14ac:dyDescent="0.2">
      <c r="Y50464" s="396"/>
      <c r="Z50464" s="396"/>
      <c r="AA50464" s="441"/>
    </row>
    <row r="50465" spans="25:27" x14ac:dyDescent="0.2">
      <c r="Y50465" s="396"/>
      <c r="Z50465" s="396"/>
      <c r="AA50465" s="441"/>
    </row>
    <row r="50466" spans="25:27" x14ac:dyDescent="0.2">
      <c r="Y50466" s="396"/>
      <c r="Z50466" s="396"/>
      <c r="AA50466" s="441"/>
    </row>
    <row r="50467" spans="25:27" x14ac:dyDescent="0.2">
      <c r="Y50467" s="396"/>
      <c r="Z50467" s="396"/>
      <c r="AA50467" s="441"/>
    </row>
    <row r="50468" spans="25:27" x14ac:dyDescent="0.2">
      <c r="Y50468" s="396"/>
      <c r="Z50468" s="396"/>
      <c r="AA50468" s="441"/>
    </row>
    <row r="50469" spans="25:27" x14ac:dyDescent="0.2">
      <c r="Y50469" s="396"/>
      <c r="Z50469" s="396"/>
      <c r="AA50469" s="441"/>
    </row>
    <row r="50470" spans="25:27" x14ac:dyDescent="0.2">
      <c r="Y50470" s="396"/>
      <c r="Z50470" s="396"/>
      <c r="AA50470" s="441"/>
    </row>
    <row r="50471" spans="25:27" x14ac:dyDescent="0.2">
      <c r="Y50471" s="396"/>
      <c r="Z50471" s="396"/>
      <c r="AA50471" s="441"/>
    </row>
    <row r="50472" spans="25:27" x14ac:dyDescent="0.2">
      <c r="Y50472" s="396"/>
      <c r="Z50472" s="396"/>
      <c r="AA50472" s="441"/>
    </row>
    <row r="50473" spans="25:27" x14ac:dyDescent="0.2">
      <c r="Y50473" s="396"/>
      <c r="Z50473" s="396"/>
      <c r="AA50473" s="441"/>
    </row>
    <row r="50474" spans="25:27" x14ac:dyDescent="0.2">
      <c r="Y50474" s="396"/>
      <c r="Z50474" s="396"/>
      <c r="AA50474" s="441"/>
    </row>
    <row r="50475" spans="25:27" x14ac:dyDescent="0.2">
      <c r="Y50475" s="396"/>
      <c r="Z50475" s="396"/>
      <c r="AA50475" s="441"/>
    </row>
    <row r="50476" spans="25:27" x14ac:dyDescent="0.2">
      <c r="Y50476" s="396"/>
      <c r="Z50476" s="396"/>
      <c r="AA50476" s="441"/>
    </row>
    <row r="50477" spans="25:27" x14ac:dyDescent="0.2">
      <c r="Y50477" s="396"/>
      <c r="Z50477" s="396"/>
      <c r="AA50477" s="441"/>
    </row>
    <row r="50478" spans="25:27" x14ac:dyDescent="0.2">
      <c r="Y50478" s="396"/>
      <c r="Z50478" s="396"/>
      <c r="AA50478" s="441"/>
    </row>
    <row r="50479" spans="25:27" x14ac:dyDescent="0.2">
      <c r="Y50479" s="396"/>
      <c r="Z50479" s="396"/>
      <c r="AA50479" s="441"/>
    </row>
    <row r="50480" spans="25:27" x14ac:dyDescent="0.2">
      <c r="Y50480" s="396"/>
      <c r="Z50480" s="396"/>
      <c r="AA50480" s="441"/>
    </row>
    <row r="50481" spans="25:27" x14ac:dyDescent="0.2">
      <c r="Y50481" s="396"/>
      <c r="Z50481" s="396"/>
      <c r="AA50481" s="441"/>
    </row>
    <row r="50482" spans="25:27" x14ac:dyDescent="0.2">
      <c r="Y50482" s="396"/>
      <c r="Z50482" s="396"/>
      <c r="AA50482" s="441"/>
    </row>
    <row r="50483" spans="25:27" x14ac:dyDescent="0.2">
      <c r="Y50483" s="396"/>
      <c r="Z50483" s="396"/>
      <c r="AA50483" s="441"/>
    </row>
    <row r="50484" spans="25:27" x14ac:dyDescent="0.2">
      <c r="Y50484" s="396"/>
      <c r="Z50484" s="396"/>
      <c r="AA50484" s="441"/>
    </row>
    <row r="50485" spans="25:27" x14ac:dyDescent="0.2">
      <c r="Y50485" s="396"/>
      <c r="Z50485" s="396"/>
      <c r="AA50485" s="441"/>
    </row>
    <row r="50486" spans="25:27" x14ac:dyDescent="0.2">
      <c r="Y50486" s="396"/>
      <c r="Z50486" s="396"/>
      <c r="AA50486" s="441"/>
    </row>
    <row r="50487" spans="25:27" x14ac:dyDescent="0.2">
      <c r="Y50487" s="396"/>
      <c r="Z50487" s="396"/>
      <c r="AA50487" s="441"/>
    </row>
    <row r="50488" spans="25:27" x14ac:dyDescent="0.2">
      <c r="Y50488" s="396"/>
      <c r="Z50488" s="396"/>
      <c r="AA50488" s="441"/>
    </row>
    <row r="50489" spans="25:27" x14ac:dyDescent="0.2">
      <c r="Y50489" s="396"/>
      <c r="Z50489" s="396"/>
      <c r="AA50489" s="441"/>
    </row>
    <row r="50490" spans="25:27" x14ac:dyDescent="0.2">
      <c r="Y50490" s="396"/>
      <c r="Z50490" s="396"/>
      <c r="AA50490" s="441"/>
    </row>
    <row r="50491" spans="25:27" x14ac:dyDescent="0.2">
      <c r="Y50491" s="396"/>
      <c r="Z50491" s="396"/>
      <c r="AA50491" s="441"/>
    </row>
    <row r="50492" spans="25:27" x14ac:dyDescent="0.2">
      <c r="Y50492" s="396"/>
      <c r="Z50492" s="396"/>
      <c r="AA50492" s="441"/>
    </row>
    <row r="50493" spans="25:27" x14ac:dyDescent="0.2">
      <c r="Y50493" s="396"/>
      <c r="Z50493" s="396"/>
      <c r="AA50493" s="441"/>
    </row>
    <row r="50494" spans="25:27" x14ac:dyDescent="0.2">
      <c r="Y50494" s="396"/>
      <c r="Z50494" s="396"/>
      <c r="AA50494" s="441"/>
    </row>
    <row r="50495" spans="25:27" x14ac:dyDescent="0.2">
      <c r="Y50495" s="396"/>
      <c r="Z50495" s="396"/>
      <c r="AA50495" s="441"/>
    </row>
    <row r="50496" spans="25:27" x14ac:dyDescent="0.2">
      <c r="Y50496" s="396"/>
      <c r="Z50496" s="396"/>
      <c r="AA50496" s="441"/>
    </row>
    <row r="50497" spans="25:27" x14ac:dyDescent="0.2">
      <c r="Y50497" s="396"/>
      <c r="Z50497" s="396"/>
      <c r="AA50497" s="441"/>
    </row>
    <row r="50498" spans="25:27" x14ac:dyDescent="0.2">
      <c r="Y50498" s="396"/>
      <c r="Z50498" s="396"/>
      <c r="AA50498" s="441"/>
    </row>
    <row r="50499" spans="25:27" x14ac:dyDescent="0.2">
      <c r="Y50499" s="396"/>
      <c r="Z50499" s="396"/>
      <c r="AA50499" s="441"/>
    </row>
    <row r="50500" spans="25:27" x14ac:dyDescent="0.2">
      <c r="Y50500" s="396"/>
      <c r="Z50500" s="396"/>
      <c r="AA50500" s="441"/>
    </row>
    <row r="50501" spans="25:27" x14ac:dyDescent="0.2">
      <c r="Y50501" s="396"/>
      <c r="Z50501" s="396"/>
      <c r="AA50501" s="441"/>
    </row>
    <row r="50502" spans="25:27" x14ac:dyDescent="0.2">
      <c r="Y50502" s="396"/>
      <c r="Z50502" s="396"/>
      <c r="AA50502" s="441"/>
    </row>
    <row r="50503" spans="25:27" x14ac:dyDescent="0.2">
      <c r="Y50503" s="396"/>
      <c r="Z50503" s="396"/>
      <c r="AA50503" s="441"/>
    </row>
    <row r="50504" spans="25:27" x14ac:dyDescent="0.2">
      <c r="Y50504" s="396"/>
      <c r="Z50504" s="396"/>
      <c r="AA50504" s="441"/>
    </row>
    <row r="50505" spans="25:27" x14ac:dyDescent="0.2">
      <c r="Y50505" s="396"/>
      <c r="Z50505" s="396"/>
      <c r="AA50505" s="441"/>
    </row>
    <row r="50506" spans="25:27" x14ac:dyDescent="0.2">
      <c r="Y50506" s="396"/>
      <c r="Z50506" s="396"/>
      <c r="AA50506" s="441"/>
    </row>
    <row r="50507" spans="25:27" x14ac:dyDescent="0.2">
      <c r="Y50507" s="396"/>
      <c r="Z50507" s="396"/>
      <c r="AA50507" s="441"/>
    </row>
    <row r="50508" spans="25:27" x14ac:dyDescent="0.2">
      <c r="Y50508" s="396"/>
      <c r="Z50508" s="396"/>
      <c r="AA50508" s="441"/>
    </row>
    <row r="50509" spans="25:27" x14ac:dyDescent="0.2">
      <c r="Y50509" s="396"/>
      <c r="Z50509" s="396"/>
      <c r="AA50509" s="441"/>
    </row>
    <row r="50510" spans="25:27" x14ac:dyDescent="0.2">
      <c r="Y50510" s="396"/>
      <c r="Z50510" s="396"/>
      <c r="AA50510" s="441"/>
    </row>
    <row r="50511" spans="25:27" x14ac:dyDescent="0.2">
      <c r="Y50511" s="396"/>
      <c r="Z50511" s="396"/>
      <c r="AA50511" s="441"/>
    </row>
    <row r="50512" spans="25:27" x14ac:dyDescent="0.2">
      <c r="Y50512" s="396"/>
      <c r="Z50512" s="396"/>
      <c r="AA50512" s="441"/>
    </row>
    <row r="50513" spans="25:27" x14ac:dyDescent="0.2">
      <c r="Y50513" s="396"/>
      <c r="Z50513" s="396"/>
      <c r="AA50513" s="441"/>
    </row>
    <row r="50514" spans="25:27" x14ac:dyDescent="0.2">
      <c r="Y50514" s="396"/>
      <c r="Z50514" s="396"/>
      <c r="AA50514" s="441"/>
    </row>
    <row r="50515" spans="25:27" x14ac:dyDescent="0.2">
      <c r="Y50515" s="396"/>
      <c r="Z50515" s="396"/>
      <c r="AA50515" s="441"/>
    </row>
    <row r="50516" spans="25:27" x14ac:dyDescent="0.2">
      <c r="Y50516" s="396"/>
      <c r="Z50516" s="396"/>
      <c r="AA50516" s="441"/>
    </row>
    <row r="50517" spans="25:27" x14ac:dyDescent="0.2">
      <c r="Y50517" s="396"/>
      <c r="Z50517" s="396"/>
      <c r="AA50517" s="441"/>
    </row>
    <row r="50518" spans="25:27" x14ac:dyDescent="0.2">
      <c r="Y50518" s="396"/>
      <c r="Z50518" s="396"/>
      <c r="AA50518" s="441"/>
    </row>
    <row r="50519" spans="25:27" x14ac:dyDescent="0.2">
      <c r="Y50519" s="396"/>
      <c r="Z50519" s="396"/>
      <c r="AA50519" s="441"/>
    </row>
    <row r="50520" spans="25:27" x14ac:dyDescent="0.2">
      <c r="Y50520" s="396"/>
      <c r="Z50520" s="396"/>
      <c r="AA50520" s="441"/>
    </row>
    <row r="50521" spans="25:27" x14ac:dyDescent="0.2">
      <c r="Y50521" s="396"/>
      <c r="Z50521" s="396"/>
      <c r="AA50521" s="441"/>
    </row>
    <row r="50522" spans="25:27" x14ac:dyDescent="0.2">
      <c r="Y50522" s="396"/>
      <c r="Z50522" s="396"/>
      <c r="AA50522" s="441"/>
    </row>
    <row r="50523" spans="25:27" x14ac:dyDescent="0.2">
      <c r="Y50523" s="396"/>
      <c r="Z50523" s="396"/>
      <c r="AA50523" s="441"/>
    </row>
    <row r="50524" spans="25:27" x14ac:dyDescent="0.2">
      <c r="Y50524" s="396"/>
      <c r="Z50524" s="396"/>
      <c r="AA50524" s="441"/>
    </row>
    <row r="50525" spans="25:27" x14ac:dyDescent="0.2">
      <c r="Y50525" s="396"/>
      <c r="Z50525" s="396"/>
      <c r="AA50525" s="441"/>
    </row>
    <row r="50526" spans="25:27" x14ac:dyDescent="0.2">
      <c r="Y50526" s="396"/>
      <c r="Z50526" s="396"/>
      <c r="AA50526" s="441"/>
    </row>
    <row r="50527" spans="25:27" x14ac:dyDescent="0.2">
      <c r="Y50527" s="396"/>
      <c r="Z50527" s="396"/>
      <c r="AA50527" s="441"/>
    </row>
    <row r="50528" spans="25:27" x14ac:dyDescent="0.2">
      <c r="Y50528" s="396"/>
      <c r="Z50528" s="396"/>
      <c r="AA50528" s="441"/>
    </row>
    <row r="50529" spans="25:27" x14ac:dyDescent="0.2">
      <c r="Y50529" s="396"/>
      <c r="Z50529" s="396"/>
      <c r="AA50529" s="441"/>
    </row>
    <row r="50530" spans="25:27" x14ac:dyDescent="0.2">
      <c r="Y50530" s="396"/>
      <c r="Z50530" s="396"/>
      <c r="AA50530" s="441"/>
    </row>
    <row r="50531" spans="25:27" x14ac:dyDescent="0.2">
      <c r="Y50531" s="396"/>
      <c r="Z50531" s="396"/>
      <c r="AA50531" s="441"/>
    </row>
    <row r="50532" spans="25:27" x14ac:dyDescent="0.2">
      <c r="Y50532" s="396"/>
      <c r="Z50532" s="396"/>
      <c r="AA50532" s="441"/>
    </row>
    <row r="50533" spans="25:27" x14ac:dyDescent="0.2">
      <c r="Y50533" s="396"/>
      <c r="Z50533" s="396"/>
      <c r="AA50533" s="441"/>
    </row>
    <row r="50534" spans="25:27" x14ac:dyDescent="0.2">
      <c r="Y50534" s="396"/>
      <c r="Z50534" s="396"/>
      <c r="AA50534" s="441"/>
    </row>
    <row r="50535" spans="25:27" x14ac:dyDescent="0.2">
      <c r="Y50535" s="396"/>
      <c r="Z50535" s="396"/>
      <c r="AA50535" s="441"/>
    </row>
    <row r="50536" spans="25:27" x14ac:dyDescent="0.2">
      <c r="Y50536" s="396"/>
      <c r="Z50536" s="396"/>
      <c r="AA50536" s="441"/>
    </row>
    <row r="50537" spans="25:27" x14ac:dyDescent="0.2">
      <c r="Y50537" s="396"/>
      <c r="Z50537" s="396"/>
      <c r="AA50537" s="441"/>
    </row>
    <row r="50538" spans="25:27" x14ac:dyDescent="0.2">
      <c r="Y50538" s="396"/>
      <c r="Z50538" s="396"/>
      <c r="AA50538" s="441"/>
    </row>
    <row r="50539" spans="25:27" x14ac:dyDescent="0.2">
      <c r="Y50539" s="396"/>
      <c r="Z50539" s="396"/>
      <c r="AA50539" s="441"/>
    </row>
    <row r="50540" spans="25:27" x14ac:dyDescent="0.2">
      <c r="Y50540" s="396"/>
      <c r="Z50540" s="396"/>
      <c r="AA50540" s="441"/>
    </row>
    <row r="50541" spans="25:27" x14ac:dyDescent="0.2">
      <c r="Y50541" s="396"/>
      <c r="Z50541" s="396"/>
      <c r="AA50541" s="441"/>
    </row>
    <row r="50542" spans="25:27" x14ac:dyDescent="0.2">
      <c r="Y50542" s="396"/>
      <c r="Z50542" s="396"/>
      <c r="AA50542" s="441"/>
    </row>
    <row r="50543" spans="25:27" x14ac:dyDescent="0.2">
      <c r="Y50543" s="396"/>
      <c r="Z50543" s="396"/>
      <c r="AA50543" s="441"/>
    </row>
    <row r="50544" spans="25:27" x14ac:dyDescent="0.2">
      <c r="Y50544" s="396"/>
      <c r="Z50544" s="396"/>
      <c r="AA50544" s="441"/>
    </row>
    <row r="50545" spans="25:27" x14ac:dyDescent="0.2">
      <c r="Y50545" s="396"/>
      <c r="Z50545" s="396"/>
      <c r="AA50545" s="441"/>
    </row>
    <row r="50546" spans="25:27" x14ac:dyDescent="0.2">
      <c r="Y50546" s="396"/>
      <c r="Z50546" s="396"/>
      <c r="AA50546" s="441"/>
    </row>
    <row r="50547" spans="25:27" x14ac:dyDescent="0.2">
      <c r="Y50547" s="396"/>
      <c r="Z50547" s="396"/>
      <c r="AA50547" s="441"/>
    </row>
    <row r="50548" spans="25:27" x14ac:dyDescent="0.2">
      <c r="Y50548" s="396"/>
      <c r="Z50548" s="396"/>
      <c r="AA50548" s="441"/>
    </row>
    <row r="50549" spans="25:27" x14ac:dyDescent="0.2">
      <c r="Y50549" s="396"/>
      <c r="Z50549" s="396"/>
      <c r="AA50549" s="441"/>
    </row>
    <row r="50550" spans="25:27" x14ac:dyDescent="0.2">
      <c r="Y50550" s="396"/>
      <c r="Z50550" s="396"/>
      <c r="AA50550" s="441"/>
    </row>
    <row r="50551" spans="25:27" x14ac:dyDescent="0.2">
      <c r="Y50551" s="396"/>
      <c r="Z50551" s="396"/>
      <c r="AA50551" s="441"/>
    </row>
    <row r="50552" spans="25:27" x14ac:dyDescent="0.2">
      <c r="Y50552" s="396"/>
      <c r="Z50552" s="396"/>
      <c r="AA50552" s="441"/>
    </row>
    <row r="50553" spans="25:27" x14ac:dyDescent="0.2">
      <c r="Y50553" s="396"/>
      <c r="Z50553" s="396"/>
      <c r="AA50553" s="441"/>
    </row>
    <row r="50554" spans="25:27" x14ac:dyDescent="0.2">
      <c r="Y50554" s="396"/>
      <c r="Z50554" s="396"/>
      <c r="AA50554" s="441"/>
    </row>
    <row r="50555" spans="25:27" x14ac:dyDescent="0.2">
      <c r="Y50555" s="396"/>
      <c r="Z50555" s="396"/>
      <c r="AA50555" s="441"/>
    </row>
    <row r="50556" spans="25:27" x14ac:dyDescent="0.2">
      <c r="Y50556" s="396"/>
      <c r="Z50556" s="396"/>
      <c r="AA50556" s="441"/>
    </row>
    <row r="50557" spans="25:27" x14ac:dyDescent="0.2">
      <c r="Y50557" s="396"/>
      <c r="Z50557" s="396"/>
      <c r="AA50557" s="441"/>
    </row>
    <row r="50558" spans="25:27" x14ac:dyDescent="0.2">
      <c r="Y50558" s="396"/>
      <c r="Z50558" s="396"/>
      <c r="AA50558" s="441"/>
    </row>
    <row r="50559" spans="25:27" x14ac:dyDescent="0.2">
      <c r="Y50559" s="396"/>
      <c r="Z50559" s="396"/>
      <c r="AA50559" s="441"/>
    </row>
    <row r="50560" spans="25:27" x14ac:dyDescent="0.2">
      <c r="Y50560" s="396"/>
      <c r="Z50560" s="396"/>
      <c r="AA50560" s="441"/>
    </row>
    <row r="50561" spans="25:27" x14ac:dyDescent="0.2">
      <c r="Y50561" s="396"/>
      <c r="Z50561" s="396"/>
      <c r="AA50561" s="441"/>
    </row>
    <row r="50562" spans="25:27" x14ac:dyDescent="0.2">
      <c r="Y50562" s="396"/>
      <c r="Z50562" s="396"/>
      <c r="AA50562" s="441"/>
    </row>
    <row r="50563" spans="25:27" x14ac:dyDescent="0.2">
      <c r="Y50563" s="396"/>
      <c r="Z50563" s="396"/>
      <c r="AA50563" s="441"/>
    </row>
    <row r="50564" spans="25:27" x14ac:dyDescent="0.2">
      <c r="Y50564" s="396"/>
      <c r="Z50564" s="396"/>
      <c r="AA50564" s="441"/>
    </row>
    <row r="50565" spans="25:27" x14ac:dyDescent="0.2">
      <c r="Y50565" s="396"/>
      <c r="Z50565" s="396"/>
      <c r="AA50565" s="441"/>
    </row>
    <row r="50566" spans="25:27" x14ac:dyDescent="0.2">
      <c r="Y50566" s="396"/>
      <c r="Z50566" s="396"/>
      <c r="AA50566" s="441"/>
    </row>
    <row r="50567" spans="25:27" x14ac:dyDescent="0.2">
      <c r="Y50567" s="396"/>
      <c r="Z50567" s="396"/>
      <c r="AA50567" s="441"/>
    </row>
    <row r="50568" spans="25:27" x14ac:dyDescent="0.2">
      <c r="Y50568" s="396"/>
      <c r="Z50568" s="396"/>
      <c r="AA50568" s="441"/>
    </row>
    <row r="50569" spans="25:27" x14ac:dyDescent="0.2">
      <c r="Y50569" s="396"/>
      <c r="Z50569" s="396"/>
      <c r="AA50569" s="441"/>
    </row>
    <row r="50570" spans="25:27" x14ac:dyDescent="0.2">
      <c r="Y50570" s="396"/>
      <c r="Z50570" s="396"/>
      <c r="AA50570" s="441"/>
    </row>
    <row r="50571" spans="25:27" x14ac:dyDescent="0.2">
      <c r="Y50571" s="396"/>
      <c r="Z50571" s="396"/>
      <c r="AA50571" s="441"/>
    </row>
    <row r="50572" spans="25:27" x14ac:dyDescent="0.2">
      <c r="Y50572" s="396"/>
      <c r="Z50572" s="396"/>
      <c r="AA50572" s="441"/>
    </row>
    <row r="50573" spans="25:27" x14ac:dyDescent="0.2">
      <c r="Y50573" s="396"/>
      <c r="Z50573" s="396"/>
      <c r="AA50573" s="441"/>
    </row>
    <row r="50574" spans="25:27" x14ac:dyDescent="0.2">
      <c r="Y50574" s="396"/>
      <c r="Z50574" s="396"/>
      <c r="AA50574" s="441"/>
    </row>
    <row r="50575" spans="25:27" x14ac:dyDescent="0.2">
      <c r="Y50575" s="396"/>
      <c r="Z50575" s="396"/>
      <c r="AA50575" s="441"/>
    </row>
    <row r="50576" spans="25:27" x14ac:dyDescent="0.2">
      <c r="Y50576" s="396"/>
      <c r="Z50576" s="396"/>
      <c r="AA50576" s="441"/>
    </row>
    <row r="50577" spans="25:27" x14ac:dyDescent="0.2">
      <c r="Y50577" s="396"/>
      <c r="Z50577" s="396"/>
      <c r="AA50577" s="441"/>
    </row>
    <row r="50578" spans="25:27" x14ac:dyDescent="0.2">
      <c r="Y50578" s="396"/>
      <c r="Z50578" s="396"/>
      <c r="AA50578" s="441"/>
    </row>
    <row r="50579" spans="25:27" x14ac:dyDescent="0.2">
      <c r="Y50579" s="396"/>
      <c r="Z50579" s="396"/>
      <c r="AA50579" s="441"/>
    </row>
    <row r="50580" spans="25:27" x14ac:dyDescent="0.2">
      <c r="Y50580" s="396"/>
      <c r="Z50580" s="396"/>
      <c r="AA50580" s="441"/>
    </row>
    <row r="50581" spans="25:27" x14ac:dyDescent="0.2">
      <c r="Y50581" s="396"/>
      <c r="Z50581" s="396"/>
      <c r="AA50581" s="441"/>
    </row>
    <row r="50582" spans="25:27" x14ac:dyDescent="0.2">
      <c r="Y50582" s="396"/>
      <c r="Z50582" s="396"/>
      <c r="AA50582" s="441"/>
    </row>
    <row r="50583" spans="25:27" x14ac:dyDescent="0.2">
      <c r="Y50583" s="396"/>
      <c r="Z50583" s="396"/>
      <c r="AA50583" s="441"/>
    </row>
    <row r="50584" spans="25:27" x14ac:dyDescent="0.2">
      <c r="Y50584" s="396"/>
      <c r="Z50584" s="396"/>
      <c r="AA50584" s="441"/>
    </row>
    <row r="50585" spans="25:27" x14ac:dyDescent="0.2">
      <c r="Y50585" s="396"/>
      <c r="Z50585" s="396"/>
      <c r="AA50585" s="441"/>
    </row>
    <row r="50586" spans="25:27" x14ac:dyDescent="0.2">
      <c r="Y50586" s="396"/>
      <c r="Z50586" s="396"/>
      <c r="AA50586" s="441"/>
    </row>
    <row r="50587" spans="25:27" x14ac:dyDescent="0.2">
      <c r="Y50587" s="396"/>
      <c r="Z50587" s="396"/>
      <c r="AA50587" s="441"/>
    </row>
    <row r="50588" spans="25:27" x14ac:dyDescent="0.2">
      <c r="Y50588" s="396"/>
      <c r="Z50588" s="396"/>
      <c r="AA50588" s="441"/>
    </row>
    <row r="50589" spans="25:27" x14ac:dyDescent="0.2">
      <c r="Y50589" s="396"/>
      <c r="Z50589" s="396"/>
      <c r="AA50589" s="441"/>
    </row>
    <row r="50590" spans="25:27" x14ac:dyDescent="0.2">
      <c r="Y50590" s="396"/>
      <c r="Z50590" s="396"/>
      <c r="AA50590" s="441"/>
    </row>
    <row r="50591" spans="25:27" x14ac:dyDescent="0.2">
      <c r="Y50591" s="396"/>
      <c r="Z50591" s="396"/>
      <c r="AA50591" s="441"/>
    </row>
    <row r="50592" spans="25:27" x14ac:dyDescent="0.2">
      <c r="Y50592" s="396"/>
      <c r="Z50592" s="396"/>
      <c r="AA50592" s="441"/>
    </row>
    <row r="50593" spans="25:27" x14ac:dyDescent="0.2">
      <c r="Y50593" s="396"/>
      <c r="Z50593" s="396"/>
      <c r="AA50593" s="441"/>
    </row>
    <row r="50594" spans="25:27" x14ac:dyDescent="0.2">
      <c r="Y50594" s="396"/>
      <c r="Z50594" s="396"/>
      <c r="AA50594" s="441"/>
    </row>
    <row r="50595" spans="25:27" x14ac:dyDescent="0.2">
      <c r="Y50595" s="396"/>
      <c r="Z50595" s="396"/>
      <c r="AA50595" s="441"/>
    </row>
    <row r="50596" spans="25:27" x14ac:dyDescent="0.2">
      <c r="Y50596" s="396"/>
      <c r="Z50596" s="396"/>
      <c r="AA50596" s="441"/>
    </row>
    <row r="50597" spans="25:27" x14ac:dyDescent="0.2">
      <c r="Y50597" s="396"/>
      <c r="Z50597" s="396"/>
      <c r="AA50597" s="441"/>
    </row>
    <row r="50598" spans="25:27" x14ac:dyDescent="0.2">
      <c r="Y50598" s="396"/>
      <c r="Z50598" s="396"/>
      <c r="AA50598" s="441"/>
    </row>
    <row r="50599" spans="25:27" x14ac:dyDescent="0.2">
      <c r="Y50599" s="396"/>
      <c r="Z50599" s="396"/>
      <c r="AA50599" s="441"/>
    </row>
    <row r="50600" spans="25:27" x14ac:dyDescent="0.2">
      <c r="Y50600" s="396"/>
      <c r="Z50600" s="396"/>
      <c r="AA50600" s="441"/>
    </row>
    <row r="50601" spans="25:27" x14ac:dyDescent="0.2">
      <c r="Y50601" s="396"/>
      <c r="Z50601" s="396"/>
      <c r="AA50601" s="441"/>
    </row>
    <row r="50602" spans="25:27" x14ac:dyDescent="0.2">
      <c r="Y50602" s="396"/>
      <c r="Z50602" s="396"/>
      <c r="AA50602" s="441"/>
    </row>
    <row r="50603" spans="25:27" x14ac:dyDescent="0.2">
      <c r="Y50603" s="396"/>
      <c r="Z50603" s="396"/>
      <c r="AA50603" s="441"/>
    </row>
    <row r="50604" spans="25:27" x14ac:dyDescent="0.2">
      <c r="Y50604" s="396"/>
      <c r="Z50604" s="396"/>
      <c r="AA50604" s="441"/>
    </row>
    <row r="50605" spans="25:27" x14ac:dyDescent="0.2">
      <c r="Y50605" s="396"/>
      <c r="Z50605" s="396"/>
      <c r="AA50605" s="441"/>
    </row>
    <row r="50606" spans="25:27" x14ac:dyDescent="0.2">
      <c r="Y50606" s="396"/>
      <c r="Z50606" s="396"/>
      <c r="AA50606" s="441"/>
    </row>
    <row r="50607" spans="25:27" x14ac:dyDescent="0.2">
      <c r="Y50607" s="396"/>
      <c r="Z50607" s="396"/>
      <c r="AA50607" s="441"/>
    </row>
    <row r="50608" spans="25:27" x14ac:dyDescent="0.2">
      <c r="Y50608" s="396"/>
      <c r="Z50608" s="396"/>
      <c r="AA50608" s="441"/>
    </row>
    <row r="50609" spans="25:27" x14ac:dyDescent="0.2">
      <c r="Y50609" s="396"/>
      <c r="Z50609" s="396"/>
      <c r="AA50609" s="441"/>
    </row>
    <row r="50610" spans="25:27" x14ac:dyDescent="0.2">
      <c r="Y50610" s="396"/>
      <c r="Z50610" s="396"/>
      <c r="AA50610" s="441"/>
    </row>
    <row r="50611" spans="25:27" x14ac:dyDescent="0.2">
      <c r="Y50611" s="396"/>
      <c r="Z50611" s="396"/>
      <c r="AA50611" s="441"/>
    </row>
    <row r="50612" spans="25:27" x14ac:dyDescent="0.2">
      <c r="Y50612" s="396"/>
      <c r="Z50612" s="396"/>
      <c r="AA50612" s="441"/>
    </row>
    <row r="50613" spans="25:27" x14ac:dyDescent="0.2">
      <c r="Y50613" s="396"/>
      <c r="Z50613" s="396"/>
      <c r="AA50613" s="441"/>
    </row>
    <row r="50614" spans="25:27" x14ac:dyDescent="0.2">
      <c r="Y50614" s="396"/>
      <c r="Z50614" s="396"/>
      <c r="AA50614" s="441"/>
    </row>
    <row r="50615" spans="25:27" x14ac:dyDescent="0.2">
      <c r="Y50615" s="396"/>
      <c r="Z50615" s="396"/>
      <c r="AA50615" s="441"/>
    </row>
    <row r="50616" spans="25:27" x14ac:dyDescent="0.2">
      <c r="Y50616" s="396"/>
      <c r="Z50616" s="396"/>
      <c r="AA50616" s="441"/>
    </row>
    <row r="50617" spans="25:27" x14ac:dyDescent="0.2">
      <c r="Y50617" s="396"/>
      <c r="Z50617" s="396"/>
      <c r="AA50617" s="441"/>
    </row>
    <row r="50618" spans="25:27" x14ac:dyDescent="0.2">
      <c r="Y50618" s="396"/>
      <c r="Z50618" s="396"/>
      <c r="AA50618" s="441"/>
    </row>
    <row r="50619" spans="25:27" x14ac:dyDescent="0.2">
      <c r="Y50619" s="396"/>
      <c r="Z50619" s="396"/>
      <c r="AA50619" s="441"/>
    </row>
    <row r="50620" spans="25:27" x14ac:dyDescent="0.2">
      <c r="Y50620" s="396"/>
      <c r="Z50620" s="396"/>
      <c r="AA50620" s="441"/>
    </row>
    <row r="50621" spans="25:27" x14ac:dyDescent="0.2">
      <c r="Y50621" s="396"/>
      <c r="Z50621" s="396"/>
      <c r="AA50621" s="441"/>
    </row>
    <row r="50622" spans="25:27" x14ac:dyDescent="0.2">
      <c r="Y50622" s="396"/>
      <c r="Z50622" s="396"/>
      <c r="AA50622" s="441"/>
    </row>
    <row r="50623" spans="25:27" x14ac:dyDescent="0.2">
      <c r="Y50623" s="396"/>
      <c r="Z50623" s="396"/>
      <c r="AA50623" s="441"/>
    </row>
    <row r="50624" spans="25:27" x14ac:dyDescent="0.2">
      <c r="Y50624" s="396"/>
      <c r="Z50624" s="396"/>
      <c r="AA50624" s="441"/>
    </row>
    <row r="50625" spans="25:27" x14ac:dyDescent="0.2">
      <c r="Y50625" s="396"/>
      <c r="Z50625" s="396"/>
      <c r="AA50625" s="441"/>
    </row>
    <row r="50626" spans="25:27" x14ac:dyDescent="0.2">
      <c r="Y50626" s="396"/>
      <c r="Z50626" s="396"/>
      <c r="AA50626" s="441"/>
    </row>
    <row r="50627" spans="25:27" x14ac:dyDescent="0.2">
      <c r="Y50627" s="396"/>
      <c r="Z50627" s="396"/>
      <c r="AA50627" s="441"/>
    </row>
    <row r="50628" spans="25:27" x14ac:dyDescent="0.2">
      <c r="Y50628" s="396"/>
      <c r="Z50628" s="396"/>
      <c r="AA50628" s="441"/>
    </row>
    <row r="50629" spans="25:27" x14ac:dyDescent="0.2">
      <c r="Y50629" s="396"/>
      <c r="Z50629" s="396"/>
      <c r="AA50629" s="441"/>
    </row>
    <row r="50630" spans="25:27" x14ac:dyDescent="0.2">
      <c r="Y50630" s="396"/>
      <c r="Z50630" s="396"/>
      <c r="AA50630" s="441"/>
    </row>
    <row r="50631" spans="25:27" x14ac:dyDescent="0.2">
      <c r="Y50631" s="396"/>
      <c r="Z50631" s="396"/>
      <c r="AA50631" s="441"/>
    </row>
    <row r="50632" spans="25:27" x14ac:dyDescent="0.2">
      <c r="Y50632" s="396"/>
      <c r="Z50632" s="396"/>
      <c r="AA50632" s="441"/>
    </row>
    <row r="50633" spans="25:27" x14ac:dyDescent="0.2">
      <c r="Y50633" s="396"/>
      <c r="Z50633" s="396"/>
      <c r="AA50633" s="441"/>
    </row>
    <row r="50634" spans="25:27" x14ac:dyDescent="0.2">
      <c r="Y50634" s="396"/>
      <c r="Z50634" s="396"/>
      <c r="AA50634" s="441"/>
    </row>
    <row r="50635" spans="25:27" x14ac:dyDescent="0.2">
      <c r="Y50635" s="396"/>
      <c r="Z50635" s="396"/>
      <c r="AA50635" s="441"/>
    </row>
    <row r="50636" spans="25:27" x14ac:dyDescent="0.2">
      <c r="Y50636" s="396"/>
      <c r="Z50636" s="396"/>
      <c r="AA50636" s="441"/>
    </row>
    <row r="50637" spans="25:27" x14ac:dyDescent="0.2">
      <c r="Y50637" s="396"/>
      <c r="Z50637" s="396"/>
      <c r="AA50637" s="441"/>
    </row>
    <row r="50638" spans="25:27" x14ac:dyDescent="0.2">
      <c r="Y50638" s="396"/>
      <c r="Z50638" s="396"/>
      <c r="AA50638" s="441"/>
    </row>
    <row r="50639" spans="25:27" x14ac:dyDescent="0.2">
      <c r="Y50639" s="396"/>
      <c r="Z50639" s="396"/>
      <c r="AA50639" s="441"/>
    </row>
    <row r="50640" spans="25:27" x14ac:dyDescent="0.2">
      <c r="Y50640" s="396"/>
      <c r="Z50640" s="396"/>
      <c r="AA50640" s="441"/>
    </row>
    <row r="50641" spans="25:27" x14ac:dyDescent="0.2">
      <c r="Y50641" s="396"/>
      <c r="Z50641" s="396"/>
      <c r="AA50641" s="441"/>
    </row>
    <row r="50642" spans="25:27" x14ac:dyDescent="0.2">
      <c r="Y50642" s="396"/>
      <c r="Z50642" s="396"/>
      <c r="AA50642" s="441"/>
    </row>
    <row r="50643" spans="25:27" x14ac:dyDescent="0.2">
      <c r="Y50643" s="396"/>
      <c r="Z50643" s="396"/>
      <c r="AA50643" s="441"/>
    </row>
    <row r="50644" spans="25:27" x14ac:dyDescent="0.2">
      <c r="Y50644" s="396"/>
      <c r="Z50644" s="396"/>
      <c r="AA50644" s="441"/>
    </row>
    <row r="50645" spans="25:27" x14ac:dyDescent="0.2">
      <c r="Y50645" s="396"/>
      <c r="Z50645" s="396"/>
      <c r="AA50645" s="441"/>
    </row>
    <row r="50646" spans="25:27" x14ac:dyDescent="0.2">
      <c r="Y50646" s="396"/>
      <c r="Z50646" s="396"/>
      <c r="AA50646" s="441"/>
    </row>
    <row r="50647" spans="25:27" x14ac:dyDescent="0.2">
      <c r="Y50647" s="396"/>
      <c r="Z50647" s="396"/>
      <c r="AA50647" s="441"/>
    </row>
    <row r="50648" spans="25:27" x14ac:dyDescent="0.2">
      <c r="Y50648" s="396"/>
      <c r="Z50648" s="396"/>
      <c r="AA50648" s="441"/>
    </row>
    <row r="50649" spans="25:27" x14ac:dyDescent="0.2">
      <c r="Y50649" s="396"/>
      <c r="Z50649" s="396"/>
      <c r="AA50649" s="441"/>
    </row>
    <row r="50650" spans="25:27" x14ac:dyDescent="0.2">
      <c r="Y50650" s="396"/>
      <c r="Z50650" s="396"/>
      <c r="AA50650" s="441"/>
    </row>
    <row r="50651" spans="25:27" x14ac:dyDescent="0.2">
      <c r="Y50651" s="396"/>
      <c r="Z50651" s="396"/>
      <c r="AA50651" s="441"/>
    </row>
    <row r="50652" spans="25:27" x14ac:dyDescent="0.2">
      <c r="Y50652" s="396"/>
      <c r="Z50652" s="396"/>
      <c r="AA50652" s="441"/>
    </row>
    <row r="50653" spans="25:27" x14ac:dyDescent="0.2">
      <c r="Y50653" s="396"/>
      <c r="Z50653" s="396"/>
      <c r="AA50653" s="441"/>
    </row>
    <row r="50654" spans="25:27" x14ac:dyDescent="0.2">
      <c r="Y50654" s="396"/>
      <c r="Z50654" s="396"/>
      <c r="AA50654" s="441"/>
    </row>
    <row r="50655" spans="25:27" x14ac:dyDescent="0.2">
      <c r="Y50655" s="396"/>
      <c r="Z50655" s="396"/>
      <c r="AA50655" s="441"/>
    </row>
    <row r="50656" spans="25:27" x14ac:dyDescent="0.2">
      <c r="Y50656" s="396"/>
      <c r="Z50656" s="396"/>
      <c r="AA50656" s="441"/>
    </row>
    <row r="50657" spans="25:27" x14ac:dyDescent="0.2">
      <c r="Y50657" s="396"/>
      <c r="Z50657" s="396"/>
      <c r="AA50657" s="441"/>
    </row>
    <row r="50658" spans="25:27" x14ac:dyDescent="0.2">
      <c r="Y50658" s="396"/>
      <c r="Z50658" s="396"/>
      <c r="AA50658" s="441"/>
    </row>
    <row r="50659" spans="25:27" x14ac:dyDescent="0.2">
      <c r="Y50659" s="396"/>
      <c r="Z50659" s="396"/>
      <c r="AA50659" s="441"/>
    </row>
    <row r="50660" spans="25:27" x14ac:dyDescent="0.2">
      <c r="Y50660" s="396"/>
      <c r="Z50660" s="396"/>
      <c r="AA50660" s="441"/>
    </row>
    <row r="50661" spans="25:27" x14ac:dyDescent="0.2">
      <c r="Y50661" s="396"/>
      <c r="Z50661" s="396"/>
      <c r="AA50661" s="441"/>
    </row>
    <row r="50662" spans="25:27" x14ac:dyDescent="0.2">
      <c r="Y50662" s="396"/>
      <c r="Z50662" s="396"/>
      <c r="AA50662" s="441"/>
    </row>
    <row r="50663" spans="25:27" x14ac:dyDescent="0.2">
      <c r="Y50663" s="396"/>
      <c r="Z50663" s="396"/>
      <c r="AA50663" s="441"/>
    </row>
    <row r="50664" spans="25:27" x14ac:dyDescent="0.2">
      <c r="Y50664" s="396"/>
      <c r="Z50664" s="396"/>
      <c r="AA50664" s="441"/>
    </row>
    <row r="50665" spans="25:27" x14ac:dyDescent="0.2">
      <c r="Y50665" s="396"/>
      <c r="Z50665" s="396"/>
      <c r="AA50665" s="441"/>
    </row>
    <row r="50666" spans="25:27" x14ac:dyDescent="0.2">
      <c r="Y50666" s="396"/>
      <c r="Z50666" s="396"/>
      <c r="AA50666" s="441"/>
    </row>
    <row r="50667" spans="25:27" x14ac:dyDescent="0.2">
      <c r="Y50667" s="396"/>
      <c r="Z50667" s="396"/>
      <c r="AA50667" s="441"/>
    </row>
    <row r="50668" spans="25:27" x14ac:dyDescent="0.2">
      <c r="Y50668" s="396"/>
      <c r="Z50668" s="396"/>
      <c r="AA50668" s="441"/>
    </row>
    <row r="50669" spans="25:27" x14ac:dyDescent="0.2">
      <c r="Y50669" s="396"/>
      <c r="Z50669" s="396"/>
      <c r="AA50669" s="441"/>
    </row>
    <row r="50670" spans="25:27" x14ac:dyDescent="0.2">
      <c r="Y50670" s="396"/>
      <c r="Z50670" s="396"/>
      <c r="AA50670" s="441"/>
    </row>
    <row r="50671" spans="25:27" x14ac:dyDescent="0.2">
      <c r="Y50671" s="396"/>
      <c r="Z50671" s="396"/>
      <c r="AA50671" s="441"/>
    </row>
    <row r="50672" spans="25:27" x14ac:dyDescent="0.2">
      <c r="Y50672" s="396"/>
      <c r="Z50672" s="396"/>
      <c r="AA50672" s="441"/>
    </row>
    <row r="50673" spans="25:27" x14ac:dyDescent="0.2">
      <c r="Y50673" s="396"/>
      <c r="Z50673" s="396"/>
      <c r="AA50673" s="441"/>
    </row>
    <row r="50674" spans="25:27" x14ac:dyDescent="0.2">
      <c r="Y50674" s="396"/>
      <c r="Z50674" s="396"/>
      <c r="AA50674" s="441"/>
    </row>
    <row r="50675" spans="25:27" x14ac:dyDescent="0.2">
      <c r="Y50675" s="396"/>
      <c r="Z50675" s="396"/>
      <c r="AA50675" s="441"/>
    </row>
    <row r="50676" spans="25:27" x14ac:dyDescent="0.2">
      <c r="Y50676" s="396"/>
      <c r="Z50676" s="396"/>
      <c r="AA50676" s="441"/>
    </row>
    <row r="50677" spans="25:27" x14ac:dyDescent="0.2">
      <c r="Y50677" s="396"/>
      <c r="Z50677" s="396"/>
      <c r="AA50677" s="441"/>
    </row>
    <row r="50678" spans="25:27" x14ac:dyDescent="0.2">
      <c r="Y50678" s="396"/>
      <c r="Z50678" s="396"/>
      <c r="AA50678" s="441"/>
    </row>
    <row r="50679" spans="25:27" x14ac:dyDescent="0.2">
      <c r="Y50679" s="396"/>
      <c r="Z50679" s="396"/>
      <c r="AA50679" s="441"/>
    </row>
    <row r="50680" spans="25:27" x14ac:dyDescent="0.2">
      <c r="Y50680" s="396"/>
      <c r="Z50680" s="396"/>
      <c r="AA50680" s="441"/>
    </row>
    <row r="50681" spans="25:27" x14ac:dyDescent="0.2">
      <c r="Y50681" s="396"/>
      <c r="Z50681" s="396"/>
      <c r="AA50681" s="441"/>
    </row>
    <row r="50682" spans="25:27" x14ac:dyDescent="0.2">
      <c r="Y50682" s="396"/>
      <c r="Z50682" s="396"/>
      <c r="AA50682" s="441"/>
    </row>
    <row r="50683" spans="25:27" x14ac:dyDescent="0.2">
      <c r="Y50683" s="396"/>
      <c r="Z50683" s="396"/>
      <c r="AA50683" s="441"/>
    </row>
    <row r="50684" spans="25:27" x14ac:dyDescent="0.2">
      <c r="Y50684" s="396"/>
      <c r="Z50684" s="396"/>
      <c r="AA50684" s="441"/>
    </row>
    <row r="50685" spans="25:27" x14ac:dyDescent="0.2">
      <c r="Y50685" s="396"/>
      <c r="Z50685" s="396"/>
      <c r="AA50685" s="441"/>
    </row>
    <row r="50686" spans="25:27" x14ac:dyDescent="0.2">
      <c r="Y50686" s="396"/>
      <c r="Z50686" s="396"/>
      <c r="AA50686" s="441"/>
    </row>
    <row r="50687" spans="25:27" x14ac:dyDescent="0.2">
      <c r="Y50687" s="396"/>
      <c r="Z50687" s="396"/>
      <c r="AA50687" s="441"/>
    </row>
    <row r="50688" spans="25:27" x14ac:dyDescent="0.2">
      <c r="Y50688" s="396"/>
      <c r="Z50688" s="396"/>
      <c r="AA50688" s="441"/>
    </row>
    <row r="50689" spans="25:27" x14ac:dyDescent="0.2">
      <c r="Y50689" s="396"/>
      <c r="Z50689" s="396"/>
      <c r="AA50689" s="441"/>
    </row>
    <row r="50690" spans="25:27" x14ac:dyDescent="0.2">
      <c r="Y50690" s="396"/>
      <c r="Z50690" s="396"/>
      <c r="AA50690" s="441"/>
    </row>
    <row r="50691" spans="25:27" x14ac:dyDescent="0.2">
      <c r="Y50691" s="396"/>
      <c r="Z50691" s="396"/>
      <c r="AA50691" s="441"/>
    </row>
    <row r="50692" spans="25:27" x14ac:dyDescent="0.2">
      <c r="Y50692" s="396"/>
      <c r="Z50692" s="396"/>
      <c r="AA50692" s="441"/>
    </row>
    <row r="50693" spans="25:27" x14ac:dyDescent="0.2">
      <c r="Y50693" s="396"/>
      <c r="Z50693" s="396"/>
      <c r="AA50693" s="441"/>
    </row>
    <row r="50694" spans="25:27" x14ac:dyDescent="0.2">
      <c r="Y50694" s="396"/>
      <c r="Z50694" s="396"/>
      <c r="AA50694" s="441"/>
    </row>
    <row r="50695" spans="25:27" x14ac:dyDescent="0.2">
      <c r="Y50695" s="396"/>
      <c r="Z50695" s="396"/>
      <c r="AA50695" s="441"/>
    </row>
    <row r="50696" spans="25:27" x14ac:dyDescent="0.2">
      <c r="Y50696" s="396"/>
      <c r="Z50696" s="396"/>
      <c r="AA50696" s="441"/>
    </row>
    <row r="50697" spans="25:27" x14ac:dyDescent="0.2">
      <c r="Y50697" s="396"/>
      <c r="Z50697" s="396"/>
      <c r="AA50697" s="441"/>
    </row>
    <row r="50698" spans="25:27" x14ac:dyDescent="0.2">
      <c r="Y50698" s="396"/>
      <c r="Z50698" s="396"/>
      <c r="AA50698" s="441"/>
    </row>
    <row r="50699" spans="25:27" x14ac:dyDescent="0.2">
      <c r="Y50699" s="396"/>
      <c r="Z50699" s="396"/>
      <c r="AA50699" s="441"/>
    </row>
    <row r="50700" spans="25:27" x14ac:dyDescent="0.2">
      <c r="Y50700" s="396"/>
      <c r="Z50700" s="396"/>
      <c r="AA50700" s="441"/>
    </row>
    <row r="50701" spans="25:27" x14ac:dyDescent="0.2">
      <c r="Y50701" s="396"/>
      <c r="Z50701" s="396"/>
      <c r="AA50701" s="441"/>
    </row>
    <row r="50702" spans="25:27" x14ac:dyDescent="0.2">
      <c r="Y50702" s="396"/>
      <c r="Z50702" s="396"/>
      <c r="AA50702" s="441"/>
    </row>
    <row r="50703" spans="25:27" x14ac:dyDescent="0.2">
      <c r="Y50703" s="396"/>
      <c r="Z50703" s="396"/>
      <c r="AA50703" s="441"/>
    </row>
    <row r="50704" spans="25:27" x14ac:dyDescent="0.2">
      <c r="Y50704" s="396"/>
      <c r="Z50704" s="396"/>
      <c r="AA50704" s="441"/>
    </row>
    <row r="50705" spans="25:27" x14ac:dyDescent="0.2">
      <c r="Y50705" s="396"/>
      <c r="Z50705" s="396"/>
      <c r="AA50705" s="441"/>
    </row>
    <row r="50706" spans="25:27" x14ac:dyDescent="0.2">
      <c r="Y50706" s="396"/>
      <c r="Z50706" s="396"/>
      <c r="AA50706" s="441"/>
    </row>
    <row r="50707" spans="25:27" x14ac:dyDescent="0.2">
      <c r="Y50707" s="396"/>
      <c r="Z50707" s="396"/>
      <c r="AA50707" s="441"/>
    </row>
    <row r="50708" spans="25:27" x14ac:dyDescent="0.2">
      <c r="Y50708" s="396"/>
      <c r="Z50708" s="396"/>
      <c r="AA50708" s="441"/>
    </row>
    <row r="50709" spans="25:27" x14ac:dyDescent="0.2">
      <c r="Y50709" s="396"/>
      <c r="Z50709" s="396"/>
      <c r="AA50709" s="441"/>
    </row>
    <row r="50710" spans="25:27" x14ac:dyDescent="0.2">
      <c r="Y50710" s="396"/>
      <c r="Z50710" s="396"/>
      <c r="AA50710" s="441"/>
    </row>
    <row r="50711" spans="25:27" x14ac:dyDescent="0.2">
      <c r="Y50711" s="396"/>
      <c r="Z50711" s="396"/>
      <c r="AA50711" s="441"/>
    </row>
    <row r="50712" spans="25:27" x14ac:dyDescent="0.2">
      <c r="Y50712" s="396"/>
      <c r="Z50712" s="396"/>
      <c r="AA50712" s="441"/>
    </row>
    <row r="50713" spans="25:27" x14ac:dyDescent="0.2">
      <c r="Y50713" s="396"/>
      <c r="Z50713" s="396"/>
      <c r="AA50713" s="441"/>
    </row>
    <row r="50714" spans="25:27" x14ac:dyDescent="0.2">
      <c r="Y50714" s="396"/>
      <c r="Z50714" s="396"/>
      <c r="AA50714" s="441"/>
    </row>
    <row r="50715" spans="25:27" x14ac:dyDescent="0.2">
      <c r="Y50715" s="396"/>
      <c r="Z50715" s="396"/>
      <c r="AA50715" s="441"/>
    </row>
    <row r="50716" spans="25:27" x14ac:dyDescent="0.2">
      <c r="Y50716" s="396"/>
      <c r="Z50716" s="396"/>
      <c r="AA50716" s="441"/>
    </row>
    <row r="50717" spans="25:27" x14ac:dyDescent="0.2">
      <c r="Y50717" s="396"/>
      <c r="Z50717" s="396"/>
      <c r="AA50717" s="441"/>
    </row>
    <row r="50718" spans="25:27" x14ac:dyDescent="0.2">
      <c r="Y50718" s="396"/>
      <c r="Z50718" s="396"/>
      <c r="AA50718" s="441"/>
    </row>
    <row r="50719" spans="25:27" x14ac:dyDescent="0.2">
      <c r="Y50719" s="396"/>
      <c r="Z50719" s="396"/>
      <c r="AA50719" s="441"/>
    </row>
    <row r="50720" spans="25:27" x14ac:dyDescent="0.2">
      <c r="Y50720" s="396"/>
      <c r="Z50720" s="396"/>
      <c r="AA50720" s="441"/>
    </row>
    <row r="50721" spans="25:27" x14ac:dyDescent="0.2">
      <c r="Y50721" s="396"/>
      <c r="Z50721" s="396"/>
      <c r="AA50721" s="441"/>
    </row>
    <row r="50722" spans="25:27" x14ac:dyDescent="0.2">
      <c r="Y50722" s="396"/>
      <c r="Z50722" s="396"/>
      <c r="AA50722" s="441"/>
    </row>
    <row r="50723" spans="25:27" x14ac:dyDescent="0.2">
      <c r="Y50723" s="396"/>
      <c r="Z50723" s="396"/>
      <c r="AA50723" s="441"/>
    </row>
    <row r="50724" spans="25:27" x14ac:dyDescent="0.2">
      <c r="Y50724" s="396"/>
      <c r="Z50724" s="396"/>
      <c r="AA50724" s="441"/>
    </row>
    <row r="50725" spans="25:27" x14ac:dyDescent="0.2">
      <c r="Y50725" s="396"/>
      <c r="Z50725" s="396"/>
      <c r="AA50725" s="441"/>
    </row>
    <row r="50726" spans="25:27" x14ac:dyDescent="0.2">
      <c r="Y50726" s="396"/>
      <c r="Z50726" s="396"/>
      <c r="AA50726" s="441"/>
    </row>
    <row r="50727" spans="25:27" x14ac:dyDescent="0.2">
      <c r="Y50727" s="396"/>
      <c r="Z50727" s="396"/>
      <c r="AA50727" s="441"/>
    </row>
    <row r="50728" spans="25:27" x14ac:dyDescent="0.2">
      <c r="Y50728" s="396"/>
      <c r="Z50728" s="396"/>
      <c r="AA50728" s="441"/>
    </row>
    <row r="50729" spans="25:27" x14ac:dyDescent="0.2">
      <c r="Y50729" s="396"/>
      <c r="Z50729" s="396"/>
      <c r="AA50729" s="441"/>
    </row>
    <row r="50730" spans="25:27" x14ac:dyDescent="0.2">
      <c r="Y50730" s="396"/>
      <c r="Z50730" s="396"/>
      <c r="AA50730" s="441"/>
    </row>
    <row r="50731" spans="25:27" x14ac:dyDescent="0.2">
      <c r="Y50731" s="396"/>
      <c r="Z50731" s="396"/>
      <c r="AA50731" s="441"/>
    </row>
    <row r="50732" spans="25:27" x14ac:dyDescent="0.2">
      <c r="Y50732" s="396"/>
      <c r="Z50732" s="396"/>
      <c r="AA50732" s="441"/>
    </row>
    <row r="50733" spans="25:27" x14ac:dyDescent="0.2">
      <c r="Y50733" s="396"/>
      <c r="Z50733" s="396"/>
      <c r="AA50733" s="441"/>
    </row>
    <row r="50734" spans="25:27" x14ac:dyDescent="0.2">
      <c r="Y50734" s="396"/>
      <c r="Z50734" s="396"/>
      <c r="AA50734" s="441"/>
    </row>
    <row r="50735" spans="25:27" x14ac:dyDescent="0.2">
      <c r="Y50735" s="396"/>
      <c r="Z50735" s="396"/>
      <c r="AA50735" s="441"/>
    </row>
    <row r="50736" spans="25:27" x14ac:dyDescent="0.2">
      <c r="Y50736" s="396"/>
      <c r="Z50736" s="396"/>
      <c r="AA50736" s="441"/>
    </row>
    <row r="50737" spans="25:27" x14ac:dyDescent="0.2">
      <c r="Y50737" s="396"/>
      <c r="Z50737" s="396"/>
      <c r="AA50737" s="441"/>
    </row>
    <row r="50738" spans="25:27" x14ac:dyDescent="0.2">
      <c r="Y50738" s="396"/>
      <c r="Z50738" s="396"/>
      <c r="AA50738" s="441"/>
    </row>
    <row r="50739" spans="25:27" x14ac:dyDescent="0.2">
      <c r="Y50739" s="396"/>
      <c r="Z50739" s="396"/>
      <c r="AA50739" s="441"/>
    </row>
    <row r="50740" spans="25:27" x14ac:dyDescent="0.2">
      <c r="Y50740" s="396"/>
      <c r="Z50740" s="396"/>
      <c r="AA50740" s="441"/>
    </row>
    <row r="50741" spans="25:27" x14ac:dyDescent="0.2">
      <c r="Y50741" s="396"/>
      <c r="Z50741" s="396"/>
      <c r="AA50741" s="441"/>
    </row>
    <row r="50742" spans="25:27" x14ac:dyDescent="0.2">
      <c r="Y50742" s="396"/>
      <c r="Z50742" s="396"/>
      <c r="AA50742" s="441"/>
    </row>
    <row r="50743" spans="25:27" x14ac:dyDescent="0.2">
      <c r="Y50743" s="396"/>
      <c r="Z50743" s="396"/>
      <c r="AA50743" s="441"/>
    </row>
    <row r="50744" spans="25:27" x14ac:dyDescent="0.2">
      <c r="Y50744" s="396"/>
      <c r="Z50744" s="396"/>
      <c r="AA50744" s="441"/>
    </row>
    <row r="50745" spans="25:27" x14ac:dyDescent="0.2">
      <c r="Y50745" s="396"/>
      <c r="Z50745" s="396"/>
      <c r="AA50745" s="441"/>
    </row>
    <row r="50746" spans="25:27" x14ac:dyDescent="0.2">
      <c r="Y50746" s="396"/>
      <c r="Z50746" s="396"/>
      <c r="AA50746" s="441"/>
    </row>
    <row r="50747" spans="25:27" x14ac:dyDescent="0.2">
      <c r="Y50747" s="396"/>
      <c r="Z50747" s="396"/>
      <c r="AA50747" s="441"/>
    </row>
    <row r="50748" spans="25:27" x14ac:dyDescent="0.2">
      <c r="Y50748" s="396"/>
      <c r="Z50748" s="396"/>
      <c r="AA50748" s="441"/>
    </row>
    <row r="50749" spans="25:27" x14ac:dyDescent="0.2">
      <c r="Y50749" s="396"/>
      <c r="Z50749" s="396"/>
      <c r="AA50749" s="441"/>
    </row>
    <row r="50750" spans="25:27" x14ac:dyDescent="0.2">
      <c r="Y50750" s="396"/>
      <c r="Z50750" s="396"/>
      <c r="AA50750" s="441"/>
    </row>
    <row r="50751" spans="25:27" x14ac:dyDescent="0.2">
      <c r="Y50751" s="396"/>
      <c r="Z50751" s="396"/>
      <c r="AA50751" s="441"/>
    </row>
    <row r="50752" spans="25:27" x14ac:dyDescent="0.2">
      <c r="Y50752" s="396"/>
      <c r="Z50752" s="396"/>
      <c r="AA50752" s="441"/>
    </row>
    <row r="50753" spans="25:27" x14ac:dyDescent="0.2">
      <c r="Y50753" s="396"/>
      <c r="Z50753" s="396"/>
      <c r="AA50753" s="441"/>
    </row>
    <row r="50754" spans="25:27" x14ac:dyDescent="0.2">
      <c r="Y50754" s="396"/>
      <c r="Z50754" s="396"/>
      <c r="AA50754" s="441"/>
    </row>
    <row r="50755" spans="25:27" x14ac:dyDescent="0.2">
      <c r="Y50755" s="396"/>
      <c r="Z50755" s="396"/>
      <c r="AA50755" s="441"/>
    </row>
    <row r="50756" spans="25:27" x14ac:dyDescent="0.2">
      <c r="Y50756" s="396"/>
      <c r="Z50756" s="396"/>
      <c r="AA50756" s="441"/>
    </row>
    <row r="50757" spans="25:27" x14ac:dyDescent="0.2">
      <c r="Y50757" s="396"/>
      <c r="Z50757" s="396"/>
      <c r="AA50757" s="441"/>
    </row>
    <row r="50758" spans="25:27" x14ac:dyDescent="0.2">
      <c r="Y50758" s="396"/>
      <c r="Z50758" s="396"/>
      <c r="AA50758" s="441"/>
    </row>
    <row r="50759" spans="25:27" x14ac:dyDescent="0.2">
      <c r="Y50759" s="396"/>
      <c r="Z50759" s="396"/>
      <c r="AA50759" s="441"/>
    </row>
    <row r="50760" spans="25:27" x14ac:dyDescent="0.2">
      <c r="Y50760" s="396"/>
      <c r="Z50760" s="396"/>
      <c r="AA50760" s="441"/>
    </row>
    <row r="50761" spans="25:27" x14ac:dyDescent="0.2">
      <c r="Y50761" s="396"/>
      <c r="Z50761" s="396"/>
      <c r="AA50761" s="441"/>
    </row>
    <row r="50762" spans="25:27" x14ac:dyDescent="0.2">
      <c r="Y50762" s="396"/>
      <c r="Z50762" s="396"/>
      <c r="AA50762" s="441"/>
    </row>
    <row r="50763" spans="25:27" x14ac:dyDescent="0.2">
      <c r="Y50763" s="396"/>
      <c r="Z50763" s="396"/>
      <c r="AA50763" s="441"/>
    </row>
    <row r="50764" spans="25:27" x14ac:dyDescent="0.2">
      <c r="Y50764" s="396"/>
      <c r="Z50764" s="396"/>
      <c r="AA50764" s="441"/>
    </row>
    <row r="50765" spans="25:27" x14ac:dyDescent="0.2">
      <c r="Y50765" s="396"/>
      <c r="Z50765" s="396"/>
      <c r="AA50765" s="441"/>
    </row>
    <row r="50766" spans="25:27" x14ac:dyDescent="0.2">
      <c r="Y50766" s="396"/>
      <c r="Z50766" s="396"/>
      <c r="AA50766" s="441"/>
    </row>
    <row r="50767" spans="25:27" x14ac:dyDescent="0.2">
      <c r="Y50767" s="396"/>
      <c r="Z50767" s="396"/>
      <c r="AA50767" s="441"/>
    </row>
    <row r="50768" spans="25:27" x14ac:dyDescent="0.2">
      <c r="Y50768" s="396"/>
      <c r="Z50768" s="396"/>
      <c r="AA50768" s="441"/>
    </row>
    <row r="50769" spans="25:27" x14ac:dyDescent="0.2">
      <c r="Y50769" s="396"/>
      <c r="Z50769" s="396"/>
      <c r="AA50769" s="441"/>
    </row>
    <row r="50770" spans="25:27" x14ac:dyDescent="0.2">
      <c r="Y50770" s="396"/>
      <c r="Z50770" s="396"/>
      <c r="AA50770" s="441"/>
    </row>
    <row r="50771" spans="25:27" x14ac:dyDescent="0.2">
      <c r="Y50771" s="396"/>
      <c r="Z50771" s="396"/>
      <c r="AA50771" s="441"/>
    </row>
    <row r="50772" spans="25:27" x14ac:dyDescent="0.2">
      <c r="Y50772" s="396"/>
      <c r="Z50772" s="396"/>
      <c r="AA50772" s="441"/>
    </row>
    <row r="50773" spans="25:27" x14ac:dyDescent="0.2">
      <c r="Y50773" s="396"/>
      <c r="Z50773" s="396"/>
      <c r="AA50773" s="441"/>
    </row>
    <row r="50774" spans="25:27" x14ac:dyDescent="0.2">
      <c r="Y50774" s="396"/>
      <c r="Z50774" s="396"/>
      <c r="AA50774" s="441"/>
    </row>
    <row r="50775" spans="25:27" x14ac:dyDescent="0.2">
      <c r="Y50775" s="396"/>
      <c r="Z50775" s="396"/>
      <c r="AA50775" s="441"/>
    </row>
    <row r="50776" spans="25:27" x14ac:dyDescent="0.2">
      <c r="Y50776" s="396"/>
      <c r="Z50776" s="396"/>
      <c r="AA50776" s="441"/>
    </row>
    <row r="50777" spans="25:27" x14ac:dyDescent="0.2">
      <c r="Y50777" s="396"/>
      <c r="Z50777" s="396"/>
      <c r="AA50777" s="441"/>
    </row>
    <row r="50778" spans="25:27" x14ac:dyDescent="0.2">
      <c r="Y50778" s="396"/>
      <c r="Z50778" s="396"/>
      <c r="AA50778" s="441"/>
    </row>
    <row r="50779" spans="25:27" x14ac:dyDescent="0.2">
      <c r="Y50779" s="396"/>
      <c r="Z50779" s="396"/>
      <c r="AA50779" s="441"/>
    </row>
    <row r="50780" spans="25:27" x14ac:dyDescent="0.2">
      <c r="Y50780" s="396"/>
      <c r="Z50780" s="396"/>
      <c r="AA50780" s="441"/>
    </row>
    <row r="50781" spans="25:27" x14ac:dyDescent="0.2">
      <c r="Y50781" s="396"/>
      <c r="Z50781" s="396"/>
      <c r="AA50781" s="441"/>
    </row>
    <row r="50782" spans="25:27" x14ac:dyDescent="0.2">
      <c r="Y50782" s="396"/>
      <c r="Z50782" s="396"/>
      <c r="AA50782" s="441"/>
    </row>
    <row r="50783" spans="25:27" x14ac:dyDescent="0.2">
      <c r="Y50783" s="396"/>
      <c r="Z50783" s="396"/>
      <c r="AA50783" s="441"/>
    </row>
    <row r="50784" spans="25:27" x14ac:dyDescent="0.2">
      <c r="Y50784" s="396"/>
      <c r="Z50784" s="396"/>
      <c r="AA50784" s="441"/>
    </row>
    <row r="50785" spans="25:27" x14ac:dyDescent="0.2">
      <c r="Y50785" s="396"/>
      <c r="Z50785" s="396"/>
      <c r="AA50785" s="441"/>
    </row>
    <row r="50786" spans="25:27" x14ac:dyDescent="0.2">
      <c r="Y50786" s="396"/>
      <c r="Z50786" s="396"/>
      <c r="AA50786" s="441"/>
    </row>
    <row r="50787" spans="25:27" x14ac:dyDescent="0.2">
      <c r="Y50787" s="396"/>
      <c r="Z50787" s="396"/>
      <c r="AA50787" s="441"/>
    </row>
    <row r="50788" spans="25:27" x14ac:dyDescent="0.2">
      <c r="Y50788" s="396"/>
      <c r="Z50788" s="396"/>
      <c r="AA50788" s="441"/>
    </row>
    <row r="50789" spans="25:27" x14ac:dyDescent="0.2">
      <c r="Y50789" s="396"/>
      <c r="Z50789" s="396"/>
      <c r="AA50789" s="441"/>
    </row>
    <row r="50790" spans="25:27" x14ac:dyDescent="0.2">
      <c r="Y50790" s="396"/>
      <c r="Z50790" s="396"/>
      <c r="AA50790" s="441"/>
    </row>
    <row r="50791" spans="25:27" x14ac:dyDescent="0.2">
      <c r="Y50791" s="396"/>
      <c r="Z50791" s="396"/>
      <c r="AA50791" s="441"/>
    </row>
    <row r="50792" spans="25:27" x14ac:dyDescent="0.2">
      <c r="Y50792" s="396"/>
      <c r="Z50792" s="396"/>
      <c r="AA50792" s="441"/>
    </row>
    <row r="50793" spans="25:27" x14ac:dyDescent="0.2">
      <c r="Y50793" s="396"/>
      <c r="Z50793" s="396"/>
      <c r="AA50793" s="441"/>
    </row>
    <row r="50794" spans="25:27" x14ac:dyDescent="0.2">
      <c r="Y50794" s="396"/>
      <c r="Z50794" s="396"/>
      <c r="AA50794" s="441"/>
    </row>
    <row r="50795" spans="25:27" x14ac:dyDescent="0.2">
      <c r="Y50795" s="396"/>
      <c r="Z50795" s="396"/>
      <c r="AA50795" s="441"/>
    </row>
    <row r="50796" spans="25:27" x14ac:dyDescent="0.2">
      <c r="Y50796" s="396"/>
      <c r="Z50796" s="396"/>
      <c r="AA50796" s="441"/>
    </row>
    <row r="50797" spans="25:27" x14ac:dyDescent="0.2">
      <c r="Y50797" s="396"/>
      <c r="Z50797" s="396"/>
      <c r="AA50797" s="441"/>
    </row>
    <row r="50798" spans="25:27" x14ac:dyDescent="0.2">
      <c r="Y50798" s="396"/>
      <c r="Z50798" s="396"/>
      <c r="AA50798" s="441"/>
    </row>
    <row r="50799" spans="25:27" x14ac:dyDescent="0.2">
      <c r="Y50799" s="396"/>
      <c r="Z50799" s="396"/>
      <c r="AA50799" s="441"/>
    </row>
    <row r="50800" spans="25:27" x14ac:dyDescent="0.2">
      <c r="Y50800" s="396"/>
      <c r="Z50800" s="396"/>
      <c r="AA50800" s="441"/>
    </row>
    <row r="50801" spans="25:27" x14ac:dyDescent="0.2">
      <c r="Y50801" s="396"/>
      <c r="Z50801" s="396"/>
      <c r="AA50801" s="441"/>
    </row>
    <row r="50802" spans="25:27" x14ac:dyDescent="0.2">
      <c r="Y50802" s="396"/>
      <c r="Z50802" s="396"/>
      <c r="AA50802" s="441"/>
    </row>
    <row r="50803" spans="25:27" x14ac:dyDescent="0.2">
      <c r="Y50803" s="396"/>
      <c r="Z50803" s="396"/>
      <c r="AA50803" s="441"/>
    </row>
    <row r="50804" spans="25:27" x14ac:dyDescent="0.2">
      <c r="Y50804" s="396"/>
      <c r="Z50804" s="396"/>
      <c r="AA50804" s="441"/>
    </row>
    <row r="50805" spans="25:27" x14ac:dyDescent="0.2">
      <c r="Y50805" s="396"/>
      <c r="Z50805" s="396"/>
      <c r="AA50805" s="441"/>
    </row>
    <row r="50806" spans="25:27" x14ac:dyDescent="0.2">
      <c r="Y50806" s="396"/>
      <c r="Z50806" s="396"/>
      <c r="AA50806" s="441"/>
    </row>
    <row r="50807" spans="25:27" x14ac:dyDescent="0.2">
      <c r="Y50807" s="396"/>
      <c r="Z50807" s="396"/>
      <c r="AA50807" s="441"/>
    </row>
    <row r="50808" spans="25:27" x14ac:dyDescent="0.2">
      <c r="Y50808" s="396"/>
      <c r="Z50808" s="396"/>
      <c r="AA50808" s="441"/>
    </row>
    <row r="50809" spans="25:27" x14ac:dyDescent="0.2">
      <c r="Y50809" s="396"/>
      <c r="Z50809" s="396"/>
      <c r="AA50809" s="441"/>
    </row>
    <row r="50810" spans="25:27" x14ac:dyDescent="0.2">
      <c r="Y50810" s="396"/>
      <c r="Z50810" s="396"/>
      <c r="AA50810" s="441"/>
    </row>
    <row r="50811" spans="25:27" x14ac:dyDescent="0.2">
      <c r="Y50811" s="396"/>
      <c r="Z50811" s="396"/>
      <c r="AA50811" s="441"/>
    </row>
    <row r="50812" spans="25:27" x14ac:dyDescent="0.2">
      <c r="Y50812" s="396"/>
      <c r="Z50812" s="396"/>
      <c r="AA50812" s="441"/>
    </row>
    <row r="50813" spans="25:27" x14ac:dyDescent="0.2">
      <c r="Y50813" s="396"/>
      <c r="Z50813" s="396"/>
      <c r="AA50813" s="441"/>
    </row>
    <row r="50814" spans="25:27" x14ac:dyDescent="0.2">
      <c r="Y50814" s="396"/>
      <c r="Z50814" s="396"/>
      <c r="AA50814" s="441"/>
    </row>
    <row r="50815" spans="25:27" x14ac:dyDescent="0.2">
      <c r="Y50815" s="396"/>
      <c r="Z50815" s="396"/>
      <c r="AA50815" s="441"/>
    </row>
    <row r="50816" spans="25:27" x14ac:dyDescent="0.2">
      <c r="Y50816" s="396"/>
      <c r="Z50816" s="396"/>
      <c r="AA50816" s="441"/>
    </row>
    <row r="50817" spans="25:27" x14ac:dyDescent="0.2">
      <c r="Y50817" s="396"/>
      <c r="Z50817" s="396"/>
      <c r="AA50817" s="441"/>
    </row>
    <row r="50818" spans="25:27" x14ac:dyDescent="0.2">
      <c r="Y50818" s="396"/>
      <c r="Z50818" s="396"/>
      <c r="AA50818" s="441"/>
    </row>
    <row r="50819" spans="25:27" x14ac:dyDescent="0.2">
      <c r="Y50819" s="396"/>
      <c r="Z50819" s="396"/>
      <c r="AA50819" s="441"/>
    </row>
    <row r="50820" spans="25:27" x14ac:dyDescent="0.2">
      <c r="Y50820" s="396"/>
      <c r="Z50820" s="396"/>
      <c r="AA50820" s="441"/>
    </row>
    <row r="50821" spans="25:27" x14ac:dyDescent="0.2">
      <c r="Y50821" s="396"/>
      <c r="Z50821" s="396"/>
      <c r="AA50821" s="441"/>
    </row>
    <row r="50822" spans="25:27" x14ac:dyDescent="0.2">
      <c r="Y50822" s="396"/>
      <c r="Z50822" s="396"/>
      <c r="AA50822" s="441"/>
    </row>
    <row r="50823" spans="25:27" x14ac:dyDescent="0.2">
      <c r="Y50823" s="396"/>
      <c r="Z50823" s="396"/>
      <c r="AA50823" s="441"/>
    </row>
    <row r="50824" spans="25:27" x14ac:dyDescent="0.2">
      <c r="Y50824" s="396"/>
      <c r="Z50824" s="396"/>
      <c r="AA50824" s="441"/>
    </row>
    <row r="50825" spans="25:27" x14ac:dyDescent="0.2">
      <c r="Y50825" s="396"/>
      <c r="Z50825" s="396"/>
      <c r="AA50825" s="441"/>
    </row>
    <row r="50826" spans="25:27" x14ac:dyDescent="0.2">
      <c r="Y50826" s="396"/>
      <c r="Z50826" s="396"/>
      <c r="AA50826" s="441"/>
    </row>
    <row r="50827" spans="25:27" x14ac:dyDescent="0.2">
      <c r="Y50827" s="396"/>
      <c r="Z50827" s="396"/>
      <c r="AA50827" s="441"/>
    </row>
    <row r="50828" spans="25:27" x14ac:dyDescent="0.2">
      <c r="Y50828" s="396"/>
      <c r="Z50828" s="396"/>
      <c r="AA50828" s="441"/>
    </row>
    <row r="50829" spans="25:27" x14ac:dyDescent="0.2">
      <c r="Y50829" s="396"/>
      <c r="Z50829" s="396"/>
      <c r="AA50829" s="441"/>
    </row>
    <row r="50830" spans="25:27" x14ac:dyDescent="0.2">
      <c r="Y50830" s="396"/>
      <c r="Z50830" s="396"/>
      <c r="AA50830" s="441"/>
    </row>
    <row r="50831" spans="25:27" x14ac:dyDescent="0.2">
      <c r="Y50831" s="396"/>
      <c r="Z50831" s="396"/>
      <c r="AA50831" s="441"/>
    </row>
    <row r="50832" spans="25:27" x14ac:dyDescent="0.2">
      <c r="Y50832" s="396"/>
      <c r="Z50832" s="396"/>
      <c r="AA50832" s="441"/>
    </row>
    <row r="50833" spans="25:27" x14ac:dyDescent="0.2">
      <c r="Y50833" s="396"/>
      <c r="Z50833" s="396"/>
      <c r="AA50833" s="441"/>
    </row>
    <row r="50834" spans="25:27" x14ac:dyDescent="0.2">
      <c r="Y50834" s="396"/>
      <c r="Z50834" s="396"/>
      <c r="AA50834" s="441"/>
    </row>
    <row r="50835" spans="25:27" x14ac:dyDescent="0.2">
      <c r="Y50835" s="396"/>
      <c r="Z50835" s="396"/>
      <c r="AA50835" s="441"/>
    </row>
    <row r="50836" spans="25:27" x14ac:dyDescent="0.2">
      <c r="Y50836" s="396"/>
      <c r="Z50836" s="396"/>
      <c r="AA50836" s="441"/>
    </row>
    <row r="50837" spans="25:27" x14ac:dyDescent="0.2">
      <c r="Y50837" s="396"/>
      <c r="Z50837" s="396"/>
      <c r="AA50837" s="441"/>
    </row>
    <row r="50838" spans="25:27" x14ac:dyDescent="0.2">
      <c r="Y50838" s="396"/>
      <c r="Z50838" s="396"/>
      <c r="AA50838" s="441"/>
    </row>
    <row r="50839" spans="25:27" x14ac:dyDescent="0.2">
      <c r="Y50839" s="396"/>
      <c r="Z50839" s="396"/>
      <c r="AA50839" s="441"/>
    </row>
    <row r="50840" spans="25:27" x14ac:dyDescent="0.2">
      <c r="Y50840" s="396"/>
      <c r="Z50840" s="396"/>
      <c r="AA50840" s="441"/>
    </row>
    <row r="50841" spans="25:27" x14ac:dyDescent="0.2">
      <c r="Y50841" s="396"/>
      <c r="Z50841" s="396"/>
      <c r="AA50841" s="441"/>
    </row>
    <row r="50842" spans="25:27" x14ac:dyDescent="0.2">
      <c r="Y50842" s="396"/>
      <c r="Z50842" s="396"/>
      <c r="AA50842" s="441"/>
    </row>
    <row r="50843" spans="25:27" x14ac:dyDescent="0.2">
      <c r="Y50843" s="396"/>
      <c r="Z50843" s="396"/>
      <c r="AA50843" s="441"/>
    </row>
    <row r="50844" spans="25:27" x14ac:dyDescent="0.2">
      <c r="Y50844" s="396"/>
      <c r="Z50844" s="396"/>
      <c r="AA50844" s="441"/>
    </row>
    <row r="50845" spans="25:27" x14ac:dyDescent="0.2">
      <c r="Y50845" s="396"/>
      <c r="Z50845" s="396"/>
      <c r="AA50845" s="441"/>
    </row>
    <row r="50846" spans="25:27" x14ac:dyDescent="0.2">
      <c r="Y50846" s="396"/>
      <c r="Z50846" s="396"/>
      <c r="AA50846" s="441"/>
    </row>
    <row r="50847" spans="25:27" x14ac:dyDescent="0.2">
      <c r="Y50847" s="396"/>
      <c r="Z50847" s="396"/>
      <c r="AA50847" s="441"/>
    </row>
    <row r="50848" spans="25:27" x14ac:dyDescent="0.2">
      <c r="Y50848" s="396"/>
      <c r="Z50848" s="396"/>
      <c r="AA50848" s="441"/>
    </row>
    <row r="50849" spans="25:27" x14ac:dyDescent="0.2">
      <c r="Y50849" s="396"/>
      <c r="Z50849" s="396"/>
      <c r="AA50849" s="441"/>
    </row>
    <row r="50850" spans="25:27" x14ac:dyDescent="0.2">
      <c r="Y50850" s="396"/>
      <c r="Z50850" s="396"/>
      <c r="AA50850" s="441"/>
    </row>
    <row r="50851" spans="25:27" x14ac:dyDescent="0.2">
      <c r="Y50851" s="396"/>
      <c r="Z50851" s="396"/>
      <c r="AA50851" s="441"/>
    </row>
    <row r="50852" spans="25:27" x14ac:dyDescent="0.2">
      <c r="Y50852" s="396"/>
      <c r="Z50852" s="396"/>
      <c r="AA50852" s="441"/>
    </row>
    <row r="50853" spans="25:27" x14ac:dyDescent="0.2">
      <c r="Y50853" s="396"/>
      <c r="Z50853" s="396"/>
      <c r="AA50853" s="441"/>
    </row>
    <row r="50854" spans="25:27" x14ac:dyDescent="0.2">
      <c r="Y50854" s="396"/>
      <c r="Z50854" s="396"/>
      <c r="AA50854" s="441"/>
    </row>
    <row r="50855" spans="25:27" x14ac:dyDescent="0.2">
      <c r="Y50855" s="396"/>
      <c r="Z50855" s="396"/>
      <c r="AA50855" s="441"/>
    </row>
    <row r="50856" spans="25:27" x14ac:dyDescent="0.2">
      <c r="Y50856" s="396"/>
      <c r="Z50856" s="396"/>
      <c r="AA50856" s="441"/>
    </row>
    <row r="50857" spans="25:27" x14ac:dyDescent="0.2">
      <c r="Y50857" s="396"/>
      <c r="Z50857" s="396"/>
      <c r="AA50857" s="441"/>
    </row>
    <row r="50858" spans="25:27" x14ac:dyDescent="0.2">
      <c r="Y50858" s="396"/>
      <c r="Z50858" s="396"/>
      <c r="AA50858" s="441"/>
    </row>
    <row r="50859" spans="25:27" x14ac:dyDescent="0.2">
      <c r="Y50859" s="396"/>
      <c r="Z50859" s="396"/>
      <c r="AA50859" s="441"/>
    </row>
    <row r="50860" spans="25:27" x14ac:dyDescent="0.2">
      <c r="Y50860" s="396"/>
      <c r="Z50860" s="396"/>
      <c r="AA50860" s="441"/>
    </row>
    <row r="50861" spans="25:27" x14ac:dyDescent="0.2">
      <c r="Y50861" s="396"/>
      <c r="Z50861" s="396"/>
      <c r="AA50861" s="441"/>
    </row>
    <row r="50862" spans="25:27" x14ac:dyDescent="0.2">
      <c r="Y50862" s="396"/>
      <c r="Z50862" s="396"/>
      <c r="AA50862" s="441"/>
    </row>
    <row r="50863" spans="25:27" x14ac:dyDescent="0.2">
      <c r="Y50863" s="396"/>
      <c r="Z50863" s="396"/>
      <c r="AA50863" s="441"/>
    </row>
    <row r="50864" spans="25:27" x14ac:dyDescent="0.2">
      <c r="Y50864" s="396"/>
      <c r="Z50864" s="396"/>
      <c r="AA50864" s="441"/>
    </row>
    <row r="50865" spans="25:27" x14ac:dyDescent="0.2">
      <c r="Y50865" s="396"/>
      <c r="Z50865" s="396"/>
      <c r="AA50865" s="441"/>
    </row>
    <row r="50866" spans="25:27" x14ac:dyDescent="0.2">
      <c r="Y50866" s="396"/>
      <c r="Z50866" s="396"/>
      <c r="AA50866" s="441"/>
    </row>
    <row r="50867" spans="25:27" x14ac:dyDescent="0.2">
      <c r="Y50867" s="396"/>
      <c r="Z50867" s="396"/>
      <c r="AA50867" s="441"/>
    </row>
    <row r="50868" spans="25:27" x14ac:dyDescent="0.2">
      <c r="Y50868" s="396"/>
      <c r="Z50868" s="396"/>
      <c r="AA50868" s="441"/>
    </row>
    <row r="50869" spans="25:27" x14ac:dyDescent="0.2">
      <c r="Y50869" s="396"/>
      <c r="Z50869" s="396"/>
      <c r="AA50869" s="441"/>
    </row>
    <row r="50870" spans="25:27" x14ac:dyDescent="0.2">
      <c r="Y50870" s="396"/>
      <c r="Z50870" s="396"/>
      <c r="AA50870" s="441"/>
    </row>
    <row r="50871" spans="25:27" x14ac:dyDescent="0.2">
      <c r="Y50871" s="396"/>
      <c r="Z50871" s="396"/>
      <c r="AA50871" s="441"/>
    </row>
    <row r="50872" spans="25:27" x14ac:dyDescent="0.2">
      <c r="Y50872" s="396"/>
      <c r="Z50872" s="396"/>
      <c r="AA50872" s="441"/>
    </row>
    <row r="50873" spans="25:27" x14ac:dyDescent="0.2">
      <c r="Y50873" s="396"/>
      <c r="Z50873" s="396"/>
      <c r="AA50873" s="441"/>
    </row>
    <row r="50874" spans="25:27" x14ac:dyDescent="0.2">
      <c r="Y50874" s="396"/>
      <c r="Z50874" s="396"/>
      <c r="AA50874" s="441"/>
    </row>
    <row r="50875" spans="25:27" x14ac:dyDescent="0.2">
      <c r="Y50875" s="396"/>
      <c r="Z50875" s="396"/>
      <c r="AA50875" s="441"/>
    </row>
    <row r="50876" spans="25:27" x14ac:dyDescent="0.2">
      <c r="Y50876" s="396"/>
      <c r="Z50876" s="396"/>
      <c r="AA50876" s="441"/>
    </row>
    <row r="50877" spans="25:27" x14ac:dyDescent="0.2">
      <c r="Y50877" s="396"/>
      <c r="Z50877" s="396"/>
      <c r="AA50877" s="441"/>
    </row>
    <row r="50878" spans="25:27" x14ac:dyDescent="0.2">
      <c r="Y50878" s="396"/>
      <c r="Z50878" s="396"/>
      <c r="AA50878" s="441"/>
    </row>
    <row r="50879" spans="25:27" x14ac:dyDescent="0.2">
      <c r="Y50879" s="396"/>
      <c r="Z50879" s="396"/>
      <c r="AA50879" s="441"/>
    </row>
    <row r="50880" spans="25:27" x14ac:dyDescent="0.2">
      <c r="Y50880" s="396"/>
      <c r="Z50880" s="396"/>
      <c r="AA50880" s="441"/>
    </row>
    <row r="50881" spans="25:27" x14ac:dyDescent="0.2">
      <c r="Y50881" s="396"/>
      <c r="Z50881" s="396"/>
      <c r="AA50881" s="441"/>
    </row>
    <row r="50882" spans="25:27" x14ac:dyDescent="0.2">
      <c r="Y50882" s="396"/>
      <c r="Z50882" s="396"/>
      <c r="AA50882" s="441"/>
    </row>
    <row r="50883" spans="25:27" x14ac:dyDescent="0.2">
      <c r="Y50883" s="396"/>
      <c r="Z50883" s="396"/>
      <c r="AA50883" s="441"/>
    </row>
    <row r="50884" spans="25:27" x14ac:dyDescent="0.2">
      <c r="Y50884" s="396"/>
      <c r="Z50884" s="396"/>
      <c r="AA50884" s="441"/>
    </row>
    <row r="50885" spans="25:27" x14ac:dyDescent="0.2">
      <c r="Y50885" s="396"/>
      <c r="Z50885" s="396"/>
      <c r="AA50885" s="441"/>
    </row>
    <row r="50886" spans="25:27" x14ac:dyDescent="0.2">
      <c r="Y50886" s="396"/>
      <c r="Z50886" s="396"/>
      <c r="AA50886" s="441"/>
    </row>
    <row r="50887" spans="25:27" x14ac:dyDescent="0.2">
      <c r="Y50887" s="396"/>
      <c r="Z50887" s="396"/>
      <c r="AA50887" s="441"/>
    </row>
    <row r="50888" spans="25:27" x14ac:dyDescent="0.2">
      <c r="Y50888" s="396"/>
      <c r="Z50888" s="396"/>
      <c r="AA50888" s="441"/>
    </row>
    <row r="50889" spans="25:27" x14ac:dyDescent="0.2">
      <c r="Y50889" s="396"/>
      <c r="Z50889" s="396"/>
      <c r="AA50889" s="441"/>
    </row>
    <row r="50890" spans="25:27" x14ac:dyDescent="0.2">
      <c r="Y50890" s="396"/>
      <c r="Z50890" s="396"/>
      <c r="AA50890" s="441"/>
    </row>
    <row r="50891" spans="25:27" x14ac:dyDescent="0.2">
      <c r="Y50891" s="396"/>
      <c r="Z50891" s="396"/>
      <c r="AA50891" s="441"/>
    </row>
    <row r="50892" spans="25:27" x14ac:dyDescent="0.2">
      <c r="Y50892" s="396"/>
      <c r="Z50892" s="396"/>
      <c r="AA50892" s="441"/>
    </row>
    <row r="50893" spans="25:27" x14ac:dyDescent="0.2">
      <c r="Y50893" s="396"/>
      <c r="Z50893" s="396"/>
      <c r="AA50893" s="441"/>
    </row>
    <row r="50894" spans="25:27" x14ac:dyDescent="0.2">
      <c r="Y50894" s="396"/>
      <c r="Z50894" s="396"/>
      <c r="AA50894" s="441"/>
    </row>
    <row r="50895" spans="25:27" x14ac:dyDescent="0.2">
      <c r="Y50895" s="396"/>
      <c r="Z50895" s="396"/>
      <c r="AA50895" s="441"/>
    </row>
    <row r="50896" spans="25:27" x14ac:dyDescent="0.2">
      <c r="Y50896" s="396"/>
      <c r="Z50896" s="396"/>
      <c r="AA50896" s="441"/>
    </row>
    <row r="50897" spans="25:27" x14ac:dyDescent="0.2">
      <c r="Y50897" s="396"/>
      <c r="Z50897" s="396"/>
      <c r="AA50897" s="441"/>
    </row>
    <row r="50898" spans="25:27" x14ac:dyDescent="0.2">
      <c r="Y50898" s="396"/>
      <c r="Z50898" s="396"/>
      <c r="AA50898" s="441"/>
    </row>
    <row r="50899" spans="25:27" x14ac:dyDescent="0.2">
      <c r="Y50899" s="396"/>
      <c r="Z50899" s="396"/>
      <c r="AA50899" s="441"/>
    </row>
    <row r="50900" spans="25:27" x14ac:dyDescent="0.2">
      <c r="Y50900" s="396"/>
      <c r="Z50900" s="396"/>
      <c r="AA50900" s="441"/>
    </row>
    <row r="50901" spans="25:27" x14ac:dyDescent="0.2">
      <c r="Y50901" s="396"/>
      <c r="Z50901" s="396"/>
      <c r="AA50901" s="441"/>
    </row>
    <row r="50902" spans="25:27" x14ac:dyDescent="0.2">
      <c r="Y50902" s="396"/>
      <c r="Z50902" s="396"/>
      <c r="AA50902" s="441"/>
    </row>
    <row r="50903" spans="25:27" x14ac:dyDescent="0.2">
      <c r="Y50903" s="396"/>
      <c r="Z50903" s="396"/>
      <c r="AA50903" s="441"/>
    </row>
    <row r="50904" spans="25:27" x14ac:dyDescent="0.2">
      <c r="Y50904" s="396"/>
      <c r="Z50904" s="396"/>
      <c r="AA50904" s="441"/>
    </row>
    <row r="50905" spans="25:27" x14ac:dyDescent="0.2">
      <c r="Y50905" s="396"/>
      <c r="Z50905" s="396"/>
      <c r="AA50905" s="441"/>
    </row>
    <row r="50906" spans="25:27" x14ac:dyDescent="0.2">
      <c r="Y50906" s="396"/>
      <c r="Z50906" s="396"/>
      <c r="AA50906" s="441"/>
    </row>
    <row r="50907" spans="25:27" x14ac:dyDescent="0.2">
      <c r="Y50907" s="396"/>
      <c r="Z50907" s="396"/>
      <c r="AA50907" s="441"/>
    </row>
    <row r="50908" spans="25:27" x14ac:dyDescent="0.2">
      <c r="Y50908" s="396"/>
      <c r="Z50908" s="396"/>
      <c r="AA50908" s="441"/>
    </row>
    <row r="50909" spans="25:27" x14ac:dyDescent="0.2">
      <c r="Y50909" s="396"/>
      <c r="Z50909" s="396"/>
      <c r="AA50909" s="441"/>
    </row>
    <row r="50910" spans="25:27" x14ac:dyDescent="0.2">
      <c r="Y50910" s="396"/>
      <c r="Z50910" s="396"/>
      <c r="AA50910" s="441"/>
    </row>
    <row r="50911" spans="25:27" x14ac:dyDescent="0.2">
      <c r="Y50911" s="396"/>
      <c r="Z50911" s="396"/>
      <c r="AA50911" s="441"/>
    </row>
    <row r="50912" spans="25:27" x14ac:dyDescent="0.2">
      <c r="Y50912" s="396"/>
      <c r="Z50912" s="396"/>
      <c r="AA50912" s="441"/>
    </row>
    <row r="50913" spans="25:27" x14ac:dyDescent="0.2">
      <c r="Y50913" s="396"/>
      <c r="Z50913" s="396"/>
      <c r="AA50913" s="441"/>
    </row>
    <row r="50914" spans="25:27" x14ac:dyDescent="0.2">
      <c r="Y50914" s="396"/>
      <c r="Z50914" s="396"/>
      <c r="AA50914" s="441"/>
    </row>
    <row r="50915" spans="25:27" x14ac:dyDescent="0.2">
      <c r="Y50915" s="396"/>
      <c r="Z50915" s="396"/>
      <c r="AA50915" s="441"/>
    </row>
    <row r="50916" spans="25:27" x14ac:dyDescent="0.2">
      <c r="Y50916" s="396"/>
      <c r="Z50916" s="396"/>
      <c r="AA50916" s="441"/>
    </row>
    <row r="50917" spans="25:27" x14ac:dyDescent="0.2">
      <c r="Y50917" s="396"/>
      <c r="Z50917" s="396"/>
      <c r="AA50917" s="441"/>
    </row>
    <row r="50918" spans="25:27" x14ac:dyDescent="0.2">
      <c r="Y50918" s="396"/>
      <c r="Z50918" s="396"/>
      <c r="AA50918" s="441"/>
    </row>
    <row r="50919" spans="25:27" x14ac:dyDescent="0.2">
      <c r="Y50919" s="396"/>
      <c r="Z50919" s="396"/>
      <c r="AA50919" s="441"/>
    </row>
    <row r="50920" spans="25:27" x14ac:dyDescent="0.2">
      <c r="Y50920" s="396"/>
      <c r="Z50920" s="396"/>
      <c r="AA50920" s="441"/>
    </row>
    <row r="50921" spans="25:27" x14ac:dyDescent="0.2">
      <c r="Y50921" s="396"/>
      <c r="Z50921" s="396"/>
      <c r="AA50921" s="441"/>
    </row>
    <row r="50922" spans="25:27" x14ac:dyDescent="0.2">
      <c r="Y50922" s="396"/>
      <c r="Z50922" s="396"/>
      <c r="AA50922" s="441"/>
    </row>
    <row r="50923" spans="25:27" x14ac:dyDescent="0.2">
      <c r="Y50923" s="396"/>
      <c r="Z50923" s="396"/>
      <c r="AA50923" s="441"/>
    </row>
    <row r="50924" spans="25:27" x14ac:dyDescent="0.2">
      <c r="Y50924" s="396"/>
      <c r="Z50924" s="396"/>
      <c r="AA50924" s="441"/>
    </row>
    <row r="50925" spans="25:27" x14ac:dyDescent="0.2">
      <c r="Y50925" s="396"/>
      <c r="Z50925" s="396"/>
      <c r="AA50925" s="441"/>
    </row>
    <row r="50926" spans="25:27" x14ac:dyDescent="0.2">
      <c r="Y50926" s="396"/>
      <c r="Z50926" s="396"/>
      <c r="AA50926" s="441"/>
    </row>
    <row r="50927" spans="25:27" x14ac:dyDescent="0.2">
      <c r="Y50927" s="396"/>
      <c r="Z50927" s="396"/>
      <c r="AA50927" s="441"/>
    </row>
    <row r="50928" spans="25:27" x14ac:dyDescent="0.2">
      <c r="Y50928" s="396"/>
      <c r="Z50928" s="396"/>
      <c r="AA50928" s="441"/>
    </row>
    <row r="50929" spans="25:27" x14ac:dyDescent="0.2">
      <c r="Y50929" s="396"/>
      <c r="Z50929" s="396"/>
      <c r="AA50929" s="441"/>
    </row>
    <row r="50930" spans="25:27" x14ac:dyDescent="0.2">
      <c r="Y50930" s="396"/>
      <c r="Z50930" s="396"/>
      <c r="AA50930" s="441"/>
    </row>
    <row r="50931" spans="25:27" x14ac:dyDescent="0.2">
      <c r="Y50931" s="396"/>
      <c r="Z50931" s="396"/>
      <c r="AA50931" s="441"/>
    </row>
    <row r="50932" spans="25:27" x14ac:dyDescent="0.2">
      <c r="Y50932" s="396"/>
      <c r="Z50932" s="396"/>
      <c r="AA50932" s="441"/>
    </row>
    <row r="50933" spans="25:27" x14ac:dyDescent="0.2">
      <c r="Y50933" s="396"/>
      <c r="Z50933" s="396"/>
      <c r="AA50933" s="441"/>
    </row>
    <row r="50934" spans="25:27" x14ac:dyDescent="0.2">
      <c r="Y50934" s="396"/>
      <c r="Z50934" s="396"/>
      <c r="AA50934" s="441"/>
    </row>
    <row r="50935" spans="25:27" x14ac:dyDescent="0.2">
      <c r="Y50935" s="396"/>
      <c r="Z50935" s="396"/>
      <c r="AA50935" s="441"/>
    </row>
    <row r="50936" spans="25:27" x14ac:dyDescent="0.2">
      <c r="Y50936" s="396"/>
      <c r="Z50936" s="396"/>
      <c r="AA50936" s="441"/>
    </row>
    <row r="50937" spans="25:27" x14ac:dyDescent="0.2">
      <c r="Y50937" s="396"/>
      <c r="Z50937" s="396"/>
      <c r="AA50937" s="441"/>
    </row>
    <row r="50938" spans="25:27" x14ac:dyDescent="0.2">
      <c r="Y50938" s="396"/>
      <c r="Z50938" s="396"/>
      <c r="AA50938" s="441"/>
    </row>
    <row r="50939" spans="25:27" x14ac:dyDescent="0.2">
      <c r="Y50939" s="396"/>
      <c r="Z50939" s="396"/>
      <c r="AA50939" s="441"/>
    </row>
    <row r="50940" spans="25:27" x14ac:dyDescent="0.2">
      <c r="Y50940" s="396"/>
      <c r="Z50940" s="396"/>
      <c r="AA50940" s="441"/>
    </row>
    <row r="50941" spans="25:27" x14ac:dyDescent="0.2">
      <c r="Y50941" s="396"/>
      <c r="Z50941" s="396"/>
      <c r="AA50941" s="441"/>
    </row>
    <row r="50942" spans="25:27" x14ac:dyDescent="0.2">
      <c r="Y50942" s="396"/>
      <c r="Z50942" s="396"/>
      <c r="AA50942" s="441"/>
    </row>
    <row r="50943" spans="25:27" x14ac:dyDescent="0.2">
      <c r="Y50943" s="396"/>
      <c r="Z50943" s="396"/>
      <c r="AA50943" s="441"/>
    </row>
    <row r="50944" spans="25:27" x14ac:dyDescent="0.2">
      <c r="Y50944" s="396"/>
      <c r="Z50944" s="396"/>
      <c r="AA50944" s="441"/>
    </row>
    <row r="50945" spans="25:27" x14ac:dyDescent="0.2">
      <c r="Y50945" s="396"/>
      <c r="Z50945" s="396"/>
      <c r="AA50945" s="441"/>
    </row>
    <row r="50946" spans="25:27" x14ac:dyDescent="0.2">
      <c r="Y50946" s="396"/>
      <c r="Z50946" s="396"/>
      <c r="AA50946" s="441"/>
    </row>
    <row r="50947" spans="25:27" x14ac:dyDescent="0.2">
      <c r="Y50947" s="396"/>
      <c r="Z50947" s="396"/>
      <c r="AA50947" s="441"/>
    </row>
    <row r="50948" spans="25:27" x14ac:dyDescent="0.2">
      <c r="Y50948" s="396"/>
      <c r="Z50948" s="396"/>
      <c r="AA50948" s="441"/>
    </row>
    <row r="50949" spans="25:27" x14ac:dyDescent="0.2">
      <c r="Y50949" s="396"/>
      <c r="Z50949" s="396"/>
      <c r="AA50949" s="441"/>
    </row>
    <row r="50950" spans="25:27" x14ac:dyDescent="0.2">
      <c r="Y50950" s="396"/>
      <c r="Z50950" s="396"/>
      <c r="AA50950" s="441"/>
    </row>
    <row r="50951" spans="25:27" x14ac:dyDescent="0.2">
      <c r="Y50951" s="396"/>
      <c r="Z50951" s="396"/>
      <c r="AA50951" s="441"/>
    </row>
    <row r="50952" spans="25:27" x14ac:dyDescent="0.2">
      <c r="Y50952" s="396"/>
      <c r="Z50952" s="396"/>
      <c r="AA50952" s="441"/>
    </row>
    <row r="50953" spans="25:27" x14ac:dyDescent="0.2">
      <c r="Y50953" s="396"/>
      <c r="Z50953" s="396"/>
      <c r="AA50953" s="441"/>
    </row>
    <row r="50954" spans="25:27" x14ac:dyDescent="0.2">
      <c r="Y50954" s="396"/>
      <c r="Z50954" s="396"/>
      <c r="AA50954" s="441"/>
    </row>
    <row r="50955" spans="25:27" x14ac:dyDescent="0.2">
      <c r="Y50955" s="396"/>
      <c r="Z50955" s="396"/>
      <c r="AA50955" s="441"/>
    </row>
    <row r="50956" spans="25:27" x14ac:dyDescent="0.2">
      <c r="Y50956" s="396"/>
      <c r="Z50956" s="396"/>
      <c r="AA50956" s="441"/>
    </row>
    <row r="50957" spans="25:27" x14ac:dyDescent="0.2">
      <c r="Y50957" s="396"/>
      <c r="Z50957" s="396"/>
      <c r="AA50957" s="441"/>
    </row>
    <row r="50958" spans="25:27" x14ac:dyDescent="0.2">
      <c r="Y50958" s="396"/>
      <c r="Z50958" s="396"/>
      <c r="AA50958" s="441"/>
    </row>
    <row r="50959" spans="25:27" x14ac:dyDescent="0.2">
      <c r="Y50959" s="396"/>
      <c r="Z50959" s="396"/>
      <c r="AA50959" s="441"/>
    </row>
    <row r="50960" spans="25:27" x14ac:dyDescent="0.2">
      <c r="Y50960" s="396"/>
      <c r="Z50960" s="396"/>
      <c r="AA50960" s="441"/>
    </row>
    <row r="50961" spans="25:27" x14ac:dyDescent="0.2">
      <c r="Y50961" s="396"/>
      <c r="Z50961" s="396"/>
      <c r="AA50961" s="441"/>
    </row>
    <row r="50962" spans="25:27" x14ac:dyDescent="0.2">
      <c r="Y50962" s="396"/>
      <c r="Z50962" s="396"/>
      <c r="AA50962" s="441"/>
    </row>
    <row r="50963" spans="25:27" x14ac:dyDescent="0.2">
      <c r="Y50963" s="396"/>
      <c r="Z50963" s="396"/>
      <c r="AA50963" s="441"/>
    </row>
    <row r="50964" spans="25:27" x14ac:dyDescent="0.2">
      <c r="Y50964" s="396"/>
      <c r="Z50964" s="396"/>
      <c r="AA50964" s="441"/>
    </row>
    <row r="50965" spans="25:27" x14ac:dyDescent="0.2">
      <c r="Y50965" s="396"/>
      <c r="Z50965" s="396"/>
      <c r="AA50965" s="441"/>
    </row>
    <row r="50966" spans="25:27" x14ac:dyDescent="0.2">
      <c r="Y50966" s="396"/>
      <c r="Z50966" s="396"/>
      <c r="AA50966" s="441"/>
    </row>
    <row r="50967" spans="25:27" x14ac:dyDescent="0.2">
      <c r="Y50967" s="396"/>
      <c r="Z50967" s="396"/>
      <c r="AA50967" s="441"/>
    </row>
    <row r="50968" spans="25:27" x14ac:dyDescent="0.2">
      <c r="Y50968" s="396"/>
      <c r="Z50968" s="396"/>
      <c r="AA50968" s="441"/>
    </row>
    <row r="50969" spans="25:27" x14ac:dyDescent="0.2">
      <c r="Y50969" s="396"/>
      <c r="Z50969" s="396"/>
      <c r="AA50969" s="441"/>
    </row>
    <row r="50970" spans="25:27" x14ac:dyDescent="0.2">
      <c r="Y50970" s="396"/>
      <c r="Z50970" s="396"/>
      <c r="AA50970" s="441"/>
    </row>
    <row r="50971" spans="25:27" x14ac:dyDescent="0.2">
      <c r="Y50971" s="396"/>
      <c r="Z50971" s="396"/>
      <c r="AA50971" s="441"/>
    </row>
    <row r="50972" spans="25:27" x14ac:dyDescent="0.2">
      <c r="Y50972" s="396"/>
      <c r="Z50972" s="396"/>
      <c r="AA50972" s="441"/>
    </row>
    <row r="50973" spans="25:27" x14ac:dyDescent="0.2">
      <c r="Y50973" s="396"/>
      <c r="Z50973" s="396"/>
      <c r="AA50973" s="441"/>
    </row>
    <row r="50974" spans="25:27" x14ac:dyDescent="0.2">
      <c r="Y50974" s="396"/>
      <c r="Z50974" s="396"/>
      <c r="AA50974" s="441"/>
    </row>
    <row r="50975" spans="25:27" x14ac:dyDescent="0.2">
      <c r="Y50975" s="396"/>
      <c r="Z50975" s="396"/>
      <c r="AA50975" s="441"/>
    </row>
    <row r="50976" spans="25:27" x14ac:dyDescent="0.2">
      <c r="Y50976" s="396"/>
      <c r="Z50976" s="396"/>
      <c r="AA50976" s="441"/>
    </row>
    <row r="50977" spans="25:27" x14ac:dyDescent="0.2">
      <c r="Y50977" s="396"/>
      <c r="Z50977" s="396"/>
      <c r="AA50977" s="441"/>
    </row>
    <row r="50978" spans="25:27" x14ac:dyDescent="0.2">
      <c r="Y50978" s="396"/>
      <c r="Z50978" s="396"/>
      <c r="AA50978" s="441"/>
    </row>
    <row r="50979" spans="25:27" x14ac:dyDescent="0.2">
      <c r="Y50979" s="396"/>
      <c r="Z50979" s="396"/>
      <c r="AA50979" s="441"/>
    </row>
    <row r="50980" spans="25:27" x14ac:dyDescent="0.2">
      <c r="Y50980" s="396"/>
      <c r="Z50980" s="396"/>
      <c r="AA50980" s="441"/>
    </row>
    <row r="50981" spans="25:27" x14ac:dyDescent="0.2">
      <c r="Y50981" s="396"/>
      <c r="Z50981" s="396"/>
      <c r="AA50981" s="441"/>
    </row>
    <row r="50982" spans="25:27" x14ac:dyDescent="0.2">
      <c r="Y50982" s="396"/>
      <c r="Z50982" s="396"/>
      <c r="AA50982" s="441"/>
    </row>
    <row r="50983" spans="25:27" x14ac:dyDescent="0.2">
      <c r="Y50983" s="396"/>
      <c r="Z50983" s="396"/>
      <c r="AA50983" s="441"/>
    </row>
    <row r="50984" spans="25:27" x14ac:dyDescent="0.2">
      <c r="Y50984" s="396"/>
      <c r="Z50984" s="396"/>
      <c r="AA50984" s="441"/>
    </row>
    <row r="50985" spans="25:27" x14ac:dyDescent="0.2">
      <c r="Y50985" s="396"/>
      <c r="Z50985" s="396"/>
      <c r="AA50985" s="441"/>
    </row>
    <row r="50986" spans="25:27" x14ac:dyDescent="0.2">
      <c r="Y50986" s="396"/>
      <c r="Z50986" s="396"/>
      <c r="AA50986" s="441"/>
    </row>
    <row r="50987" spans="25:27" x14ac:dyDescent="0.2">
      <c r="Y50987" s="396"/>
      <c r="Z50987" s="396"/>
      <c r="AA50987" s="441"/>
    </row>
    <row r="50988" spans="25:27" x14ac:dyDescent="0.2">
      <c r="Y50988" s="396"/>
      <c r="Z50988" s="396"/>
      <c r="AA50988" s="441"/>
    </row>
    <row r="50989" spans="25:27" x14ac:dyDescent="0.2">
      <c r="Y50989" s="396"/>
      <c r="Z50989" s="396"/>
      <c r="AA50989" s="441"/>
    </row>
    <row r="50990" spans="25:27" x14ac:dyDescent="0.2">
      <c r="Y50990" s="396"/>
      <c r="Z50990" s="396"/>
      <c r="AA50990" s="441"/>
    </row>
    <row r="50991" spans="25:27" x14ac:dyDescent="0.2">
      <c r="Y50991" s="396"/>
      <c r="Z50991" s="396"/>
      <c r="AA50991" s="441"/>
    </row>
    <row r="50992" spans="25:27" x14ac:dyDescent="0.2">
      <c r="Y50992" s="396"/>
      <c r="Z50992" s="396"/>
      <c r="AA50992" s="441"/>
    </row>
    <row r="50993" spans="25:27" x14ac:dyDescent="0.2">
      <c r="Y50993" s="396"/>
      <c r="Z50993" s="396"/>
      <c r="AA50993" s="441"/>
    </row>
    <row r="50994" spans="25:27" x14ac:dyDescent="0.2">
      <c r="Y50994" s="396"/>
      <c r="Z50994" s="396"/>
      <c r="AA50994" s="441"/>
    </row>
    <row r="50995" spans="25:27" x14ac:dyDescent="0.2">
      <c r="Y50995" s="396"/>
      <c r="Z50995" s="396"/>
      <c r="AA50995" s="441"/>
    </row>
    <row r="50996" spans="25:27" x14ac:dyDescent="0.2">
      <c r="Y50996" s="396"/>
      <c r="Z50996" s="396"/>
      <c r="AA50996" s="441"/>
    </row>
    <row r="50997" spans="25:27" x14ac:dyDescent="0.2">
      <c r="Y50997" s="396"/>
      <c r="Z50997" s="396"/>
      <c r="AA50997" s="441"/>
    </row>
    <row r="50998" spans="25:27" x14ac:dyDescent="0.2">
      <c r="Y50998" s="396"/>
      <c r="Z50998" s="396"/>
      <c r="AA50998" s="441"/>
    </row>
    <row r="50999" spans="25:27" x14ac:dyDescent="0.2">
      <c r="Y50999" s="396"/>
      <c r="Z50999" s="396"/>
      <c r="AA50999" s="441"/>
    </row>
    <row r="51000" spans="25:27" x14ac:dyDescent="0.2">
      <c r="Y51000" s="396"/>
      <c r="Z51000" s="396"/>
      <c r="AA51000" s="441"/>
    </row>
    <row r="51001" spans="25:27" x14ac:dyDescent="0.2">
      <c r="Y51001" s="396"/>
      <c r="Z51001" s="396"/>
      <c r="AA51001" s="441"/>
    </row>
    <row r="51002" spans="25:27" x14ac:dyDescent="0.2">
      <c r="Y51002" s="396"/>
      <c r="Z51002" s="396"/>
      <c r="AA51002" s="441"/>
    </row>
    <row r="51003" spans="25:27" x14ac:dyDescent="0.2">
      <c r="Y51003" s="396"/>
      <c r="Z51003" s="396"/>
      <c r="AA51003" s="441"/>
    </row>
    <row r="51004" spans="25:27" x14ac:dyDescent="0.2">
      <c r="Y51004" s="396"/>
      <c r="Z51004" s="396"/>
      <c r="AA51004" s="441"/>
    </row>
    <row r="51005" spans="25:27" x14ac:dyDescent="0.2">
      <c r="Y51005" s="396"/>
      <c r="Z51005" s="396"/>
      <c r="AA51005" s="441"/>
    </row>
    <row r="51006" spans="25:27" x14ac:dyDescent="0.2">
      <c r="Y51006" s="396"/>
      <c r="Z51006" s="396"/>
      <c r="AA51006" s="441"/>
    </row>
    <row r="51007" spans="25:27" x14ac:dyDescent="0.2">
      <c r="Y51007" s="396"/>
      <c r="Z51007" s="396"/>
      <c r="AA51007" s="441"/>
    </row>
    <row r="51008" spans="25:27" x14ac:dyDescent="0.2">
      <c r="Y51008" s="396"/>
      <c r="Z51008" s="396"/>
      <c r="AA51008" s="441"/>
    </row>
    <row r="51009" spans="25:27" x14ac:dyDescent="0.2">
      <c r="Y51009" s="396"/>
      <c r="Z51009" s="396"/>
      <c r="AA51009" s="441"/>
    </row>
    <row r="51010" spans="25:27" x14ac:dyDescent="0.2">
      <c r="Y51010" s="396"/>
      <c r="Z51010" s="396"/>
      <c r="AA51010" s="441"/>
    </row>
    <row r="51011" spans="25:27" x14ac:dyDescent="0.2">
      <c r="Y51011" s="396"/>
      <c r="Z51011" s="396"/>
      <c r="AA51011" s="441"/>
    </row>
    <row r="51012" spans="25:27" x14ac:dyDescent="0.2">
      <c r="Y51012" s="396"/>
      <c r="Z51012" s="396"/>
      <c r="AA51012" s="441"/>
    </row>
    <row r="51013" spans="25:27" x14ac:dyDescent="0.2">
      <c r="Y51013" s="396"/>
      <c r="Z51013" s="396"/>
      <c r="AA51013" s="441"/>
    </row>
    <row r="51014" spans="25:27" x14ac:dyDescent="0.2">
      <c r="Y51014" s="396"/>
      <c r="Z51014" s="396"/>
      <c r="AA51014" s="441"/>
    </row>
    <row r="51015" spans="25:27" x14ac:dyDescent="0.2">
      <c r="Y51015" s="396"/>
      <c r="Z51015" s="396"/>
      <c r="AA51015" s="441"/>
    </row>
    <row r="51016" spans="25:27" x14ac:dyDescent="0.2">
      <c r="Y51016" s="396"/>
      <c r="Z51016" s="396"/>
      <c r="AA51016" s="441"/>
    </row>
    <row r="51017" spans="25:27" x14ac:dyDescent="0.2">
      <c r="Y51017" s="396"/>
      <c r="Z51017" s="396"/>
      <c r="AA51017" s="441"/>
    </row>
    <row r="51018" spans="25:27" x14ac:dyDescent="0.2">
      <c r="Y51018" s="396"/>
      <c r="Z51018" s="396"/>
      <c r="AA51018" s="441"/>
    </row>
    <row r="51019" spans="25:27" x14ac:dyDescent="0.2">
      <c r="Y51019" s="396"/>
      <c r="Z51019" s="396"/>
      <c r="AA51019" s="441"/>
    </row>
    <row r="51020" spans="25:27" x14ac:dyDescent="0.2">
      <c r="Y51020" s="396"/>
      <c r="Z51020" s="396"/>
      <c r="AA51020" s="441"/>
    </row>
    <row r="51021" spans="25:27" x14ac:dyDescent="0.2">
      <c r="Y51021" s="396"/>
      <c r="Z51021" s="396"/>
      <c r="AA51021" s="441"/>
    </row>
    <row r="51022" spans="25:27" x14ac:dyDescent="0.2">
      <c r="Y51022" s="396"/>
      <c r="Z51022" s="396"/>
      <c r="AA51022" s="441"/>
    </row>
    <row r="51023" spans="25:27" x14ac:dyDescent="0.2">
      <c r="Y51023" s="396"/>
      <c r="Z51023" s="396"/>
      <c r="AA51023" s="441"/>
    </row>
    <row r="51024" spans="25:27" x14ac:dyDescent="0.2">
      <c r="Y51024" s="396"/>
      <c r="Z51024" s="396"/>
      <c r="AA51024" s="441"/>
    </row>
    <row r="51025" spans="25:27" x14ac:dyDescent="0.2">
      <c r="Y51025" s="396"/>
      <c r="Z51025" s="396"/>
      <c r="AA51025" s="441"/>
    </row>
    <row r="51026" spans="25:27" x14ac:dyDescent="0.2">
      <c r="Y51026" s="396"/>
      <c r="Z51026" s="396"/>
      <c r="AA51026" s="441"/>
    </row>
    <row r="51027" spans="25:27" x14ac:dyDescent="0.2">
      <c r="Y51027" s="396"/>
      <c r="Z51027" s="396"/>
      <c r="AA51027" s="441"/>
    </row>
    <row r="51028" spans="25:27" x14ac:dyDescent="0.2">
      <c r="Y51028" s="396"/>
      <c r="Z51028" s="396"/>
      <c r="AA51028" s="441"/>
    </row>
    <row r="51029" spans="25:27" x14ac:dyDescent="0.2">
      <c r="Y51029" s="396"/>
      <c r="Z51029" s="396"/>
      <c r="AA51029" s="441"/>
    </row>
    <row r="51030" spans="25:27" x14ac:dyDescent="0.2">
      <c r="Y51030" s="396"/>
      <c r="Z51030" s="396"/>
      <c r="AA51030" s="441"/>
    </row>
    <row r="51031" spans="25:27" x14ac:dyDescent="0.2">
      <c r="Y51031" s="396"/>
      <c r="Z51031" s="396"/>
      <c r="AA51031" s="441"/>
    </row>
    <row r="51032" spans="25:27" x14ac:dyDescent="0.2">
      <c r="Y51032" s="396"/>
      <c r="Z51032" s="396"/>
      <c r="AA51032" s="441"/>
    </row>
    <row r="51033" spans="25:27" x14ac:dyDescent="0.2">
      <c r="Y51033" s="396"/>
      <c r="Z51033" s="396"/>
      <c r="AA51033" s="441"/>
    </row>
    <row r="51034" spans="25:27" x14ac:dyDescent="0.2">
      <c r="Y51034" s="396"/>
      <c r="Z51034" s="396"/>
      <c r="AA51034" s="441"/>
    </row>
    <row r="51035" spans="25:27" x14ac:dyDescent="0.2">
      <c r="Y51035" s="396"/>
      <c r="Z51035" s="396"/>
      <c r="AA51035" s="441"/>
    </row>
    <row r="51036" spans="25:27" x14ac:dyDescent="0.2">
      <c r="Y51036" s="396"/>
      <c r="Z51036" s="396"/>
      <c r="AA51036" s="441"/>
    </row>
    <row r="51037" spans="25:27" x14ac:dyDescent="0.2">
      <c r="Y51037" s="396"/>
      <c r="Z51037" s="396"/>
      <c r="AA51037" s="441"/>
    </row>
    <row r="51038" spans="25:27" x14ac:dyDescent="0.2">
      <c r="Y51038" s="396"/>
      <c r="Z51038" s="396"/>
      <c r="AA51038" s="441"/>
    </row>
    <row r="51039" spans="25:27" x14ac:dyDescent="0.2">
      <c r="Y51039" s="396"/>
      <c r="Z51039" s="396"/>
      <c r="AA51039" s="441"/>
    </row>
    <row r="51040" spans="25:27" x14ac:dyDescent="0.2">
      <c r="Y51040" s="396"/>
      <c r="Z51040" s="396"/>
      <c r="AA51040" s="441"/>
    </row>
    <row r="51041" spans="25:27" x14ac:dyDescent="0.2">
      <c r="Y51041" s="396"/>
      <c r="Z51041" s="396"/>
      <c r="AA51041" s="441"/>
    </row>
    <row r="51042" spans="25:27" x14ac:dyDescent="0.2">
      <c r="Y51042" s="396"/>
      <c r="Z51042" s="396"/>
      <c r="AA51042" s="441"/>
    </row>
    <row r="51043" spans="25:27" x14ac:dyDescent="0.2">
      <c r="Y51043" s="396"/>
      <c r="Z51043" s="396"/>
      <c r="AA51043" s="441"/>
    </row>
    <row r="51044" spans="25:27" x14ac:dyDescent="0.2">
      <c r="Y51044" s="396"/>
      <c r="Z51044" s="396"/>
      <c r="AA51044" s="441"/>
    </row>
    <row r="51045" spans="25:27" x14ac:dyDescent="0.2">
      <c r="Y51045" s="396"/>
      <c r="Z51045" s="396"/>
      <c r="AA51045" s="441"/>
    </row>
    <row r="51046" spans="25:27" x14ac:dyDescent="0.2">
      <c r="Y51046" s="396"/>
      <c r="Z51046" s="396"/>
      <c r="AA51046" s="441"/>
    </row>
    <row r="51047" spans="25:27" x14ac:dyDescent="0.2">
      <c r="Y51047" s="396"/>
      <c r="Z51047" s="396"/>
      <c r="AA51047" s="441"/>
    </row>
    <row r="51048" spans="25:27" x14ac:dyDescent="0.2">
      <c r="Y51048" s="396"/>
      <c r="Z51048" s="396"/>
      <c r="AA51048" s="441"/>
    </row>
    <row r="51049" spans="25:27" x14ac:dyDescent="0.2">
      <c r="Y51049" s="396"/>
      <c r="Z51049" s="396"/>
      <c r="AA51049" s="441"/>
    </row>
    <row r="51050" spans="25:27" x14ac:dyDescent="0.2">
      <c r="Y51050" s="396"/>
      <c r="Z51050" s="396"/>
      <c r="AA51050" s="441"/>
    </row>
    <row r="51051" spans="25:27" x14ac:dyDescent="0.2">
      <c r="Y51051" s="396"/>
      <c r="Z51051" s="396"/>
      <c r="AA51051" s="441"/>
    </row>
    <row r="51052" spans="25:27" x14ac:dyDescent="0.2">
      <c r="Y51052" s="396"/>
      <c r="Z51052" s="396"/>
      <c r="AA51052" s="441"/>
    </row>
    <row r="51053" spans="25:27" x14ac:dyDescent="0.2">
      <c r="Y51053" s="396"/>
      <c r="Z51053" s="396"/>
      <c r="AA51053" s="441"/>
    </row>
    <row r="51054" spans="25:27" x14ac:dyDescent="0.2">
      <c r="Y51054" s="396"/>
      <c r="Z51054" s="396"/>
      <c r="AA51054" s="441"/>
    </row>
    <row r="51055" spans="25:27" x14ac:dyDescent="0.2">
      <c r="Y51055" s="396"/>
      <c r="Z51055" s="396"/>
      <c r="AA51055" s="441"/>
    </row>
    <row r="51056" spans="25:27" x14ac:dyDescent="0.2">
      <c r="Y51056" s="396"/>
      <c r="Z51056" s="396"/>
      <c r="AA51056" s="441"/>
    </row>
    <row r="51057" spans="25:27" x14ac:dyDescent="0.2">
      <c r="Y51057" s="396"/>
      <c r="Z51057" s="396"/>
      <c r="AA51057" s="441"/>
    </row>
    <row r="51058" spans="25:27" x14ac:dyDescent="0.2">
      <c r="Y51058" s="396"/>
      <c r="Z51058" s="396"/>
      <c r="AA51058" s="441"/>
    </row>
    <row r="51059" spans="25:27" x14ac:dyDescent="0.2">
      <c r="Y51059" s="396"/>
      <c r="Z51059" s="396"/>
      <c r="AA51059" s="441"/>
    </row>
    <row r="51060" spans="25:27" x14ac:dyDescent="0.2">
      <c r="Y51060" s="396"/>
      <c r="Z51060" s="396"/>
      <c r="AA51060" s="441"/>
    </row>
    <row r="51061" spans="25:27" x14ac:dyDescent="0.2">
      <c r="Y51061" s="396"/>
      <c r="Z51061" s="396"/>
      <c r="AA51061" s="441"/>
    </row>
    <row r="51062" spans="25:27" x14ac:dyDescent="0.2">
      <c r="Y51062" s="396"/>
      <c r="Z51062" s="396"/>
      <c r="AA51062" s="441"/>
    </row>
    <row r="51063" spans="25:27" x14ac:dyDescent="0.2">
      <c r="Y51063" s="396"/>
      <c r="Z51063" s="396"/>
      <c r="AA51063" s="441"/>
    </row>
    <row r="51064" spans="25:27" x14ac:dyDescent="0.2">
      <c r="Y51064" s="396"/>
      <c r="Z51064" s="396"/>
      <c r="AA51064" s="441"/>
    </row>
    <row r="51065" spans="25:27" x14ac:dyDescent="0.2">
      <c r="Y51065" s="396"/>
      <c r="Z51065" s="396"/>
      <c r="AA51065" s="441"/>
    </row>
    <row r="51066" spans="25:27" x14ac:dyDescent="0.2">
      <c r="Y51066" s="396"/>
      <c r="Z51066" s="396"/>
      <c r="AA51066" s="441"/>
    </row>
    <row r="51067" spans="25:27" x14ac:dyDescent="0.2">
      <c r="Y51067" s="396"/>
      <c r="Z51067" s="396"/>
      <c r="AA51067" s="441"/>
    </row>
    <row r="51068" spans="25:27" x14ac:dyDescent="0.2">
      <c r="Y51068" s="396"/>
      <c r="Z51068" s="396"/>
      <c r="AA51068" s="441"/>
    </row>
    <row r="51069" spans="25:27" x14ac:dyDescent="0.2">
      <c r="Y51069" s="396"/>
      <c r="Z51069" s="396"/>
      <c r="AA51069" s="441"/>
    </row>
    <row r="51070" spans="25:27" x14ac:dyDescent="0.2">
      <c r="Y51070" s="396"/>
      <c r="Z51070" s="396"/>
      <c r="AA51070" s="441"/>
    </row>
    <row r="51071" spans="25:27" x14ac:dyDescent="0.2">
      <c r="Y51071" s="396"/>
      <c r="Z51071" s="396"/>
      <c r="AA51071" s="441"/>
    </row>
    <row r="51072" spans="25:27" x14ac:dyDescent="0.2">
      <c r="Y51072" s="396"/>
      <c r="Z51072" s="396"/>
      <c r="AA51072" s="441"/>
    </row>
    <row r="51073" spans="25:27" x14ac:dyDescent="0.2">
      <c r="Y51073" s="396"/>
      <c r="Z51073" s="396"/>
      <c r="AA51073" s="441"/>
    </row>
    <row r="51074" spans="25:27" x14ac:dyDescent="0.2">
      <c r="Y51074" s="396"/>
      <c r="Z51074" s="396"/>
      <c r="AA51074" s="441"/>
    </row>
    <row r="51075" spans="25:27" x14ac:dyDescent="0.2">
      <c r="Y51075" s="396"/>
      <c r="Z51075" s="396"/>
      <c r="AA51075" s="441"/>
    </row>
    <row r="51076" spans="25:27" x14ac:dyDescent="0.2">
      <c r="Y51076" s="396"/>
      <c r="Z51076" s="396"/>
      <c r="AA51076" s="441"/>
    </row>
    <row r="51077" spans="25:27" x14ac:dyDescent="0.2">
      <c r="Y51077" s="396"/>
      <c r="Z51077" s="396"/>
      <c r="AA51077" s="441"/>
    </row>
    <row r="51078" spans="25:27" x14ac:dyDescent="0.2">
      <c r="Y51078" s="396"/>
      <c r="Z51078" s="396"/>
      <c r="AA51078" s="441"/>
    </row>
    <row r="51079" spans="25:27" x14ac:dyDescent="0.2">
      <c r="Y51079" s="396"/>
      <c r="Z51079" s="396"/>
      <c r="AA51079" s="441"/>
    </row>
    <row r="51080" spans="25:27" x14ac:dyDescent="0.2">
      <c r="Y51080" s="396"/>
      <c r="Z51080" s="396"/>
      <c r="AA51080" s="441"/>
    </row>
    <row r="51081" spans="25:27" x14ac:dyDescent="0.2">
      <c r="Y51081" s="396"/>
      <c r="Z51081" s="396"/>
      <c r="AA51081" s="441"/>
    </row>
    <row r="51082" spans="25:27" x14ac:dyDescent="0.2">
      <c r="Y51082" s="396"/>
      <c r="Z51082" s="396"/>
      <c r="AA51082" s="441"/>
    </row>
    <row r="51083" spans="25:27" x14ac:dyDescent="0.2">
      <c r="Y51083" s="396"/>
      <c r="Z51083" s="396"/>
      <c r="AA51083" s="441"/>
    </row>
    <row r="51084" spans="25:27" x14ac:dyDescent="0.2">
      <c r="Y51084" s="396"/>
      <c r="Z51084" s="396"/>
      <c r="AA51084" s="441"/>
    </row>
    <row r="51085" spans="25:27" x14ac:dyDescent="0.2">
      <c r="Y51085" s="396"/>
      <c r="Z51085" s="396"/>
      <c r="AA51085" s="441"/>
    </row>
    <row r="51086" spans="25:27" x14ac:dyDescent="0.2">
      <c r="Y51086" s="396"/>
      <c r="Z51086" s="396"/>
      <c r="AA51086" s="441"/>
    </row>
    <row r="51087" spans="25:27" x14ac:dyDescent="0.2">
      <c r="Y51087" s="396"/>
      <c r="Z51087" s="396"/>
      <c r="AA51087" s="441"/>
    </row>
    <row r="51088" spans="25:27" x14ac:dyDescent="0.2">
      <c r="Y51088" s="396"/>
      <c r="Z51088" s="396"/>
      <c r="AA51088" s="441"/>
    </row>
    <row r="51089" spans="25:27" x14ac:dyDescent="0.2">
      <c r="Y51089" s="396"/>
      <c r="Z51089" s="396"/>
      <c r="AA51089" s="441"/>
    </row>
    <row r="51090" spans="25:27" x14ac:dyDescent="0.2">
      <c r="Y51090" s="396"/>
      <c r="Z51090" s="396"/>
      <c r="AA51090" s="441"/>
    </row>
    <row r="51091" spans="25:27" x14ac:dyDescent="0.2">
      <c r="Y51091" s="396"/>
      <c r="Z51091" s="396"/>
      <c r="AA51091" s="441"/>
    </row>
    <row r="51092" spans="25:27" x14ac:dyDescent="0.2">
      <c r="Y51092" s="396"/>
      <c r="Z51092" s="396"/>
      <c r="AA51092" s="441"/>
    </row>
    <row r="51093" spans="25:27" x14ac:dyDescent="0.2">
      <c r="Y51093" s="396"/>
      <c r="Z51093" s="396"/>
      <c r="AA51093" s="441"/>
    </row>
    <row r="51094" spans="25:27" x14ac:dyDescent="0.2">
      <c r="Y51094" s="396"/>
      <c r="Z51094" s="396"/>
      <c r="AA51094" s="441"/>
    </row>
    <row r="51095" spans="25:27" x14ac:dyDescent="0.2">
      <c r="Y51095" s="396"/>
      <c r="Z51095" s="396"/>
      <c r="AA51095" s="441"/>
    </row>
    <row r="51096" spans="25:27" x14ac:dyDescent="0.2">
      <c r="Y51096" s="396"/>
      <c r="Z51096" s="396"/>
      <c r="AA51096" s="441"/>
    </row>
    <row r="51097" spans="25:27" x14ac:dyDescent="0.2">
      <c r="Y51097" s="396"/>
      <c r="Z51097" s="396"/>
      <c r="AA51097" s="441"/>
    </row>
    <row r="51098" spans="25:27" x14ac:dyDescent="0.2">
      <c r="Y51098" s="396"/>
      <c r="Z51098" s="396"/>
      <c r="AA51098" s="441"/>
    </row>
    <row r="51099" spans="25:27" x14ac:dyDescent="0.2">
      <c r="Y51099" s="396"/>
      <c r="Z51099" s="396"/>
      <c r="AA51099" s="441"/>
    </row>
    <row r="51100" spans="25:27" x14ac:dyDescent="0.2">
      <c r="Y51100" s="396"/>
      <c r="Z51100" s="396"/>
      <c r="AA51100" s="441"/>
    </row>
    <row r="51101" spans="25:27" x14ac:dyDescent="0.2">
      <c r="Y51101" s="396"/>
      <c r="Z51101" s="396"/>
      <c r="AA51101" s="441"/>
    </row>
    <row r="51102" spans="25:27" x14ac:dyDescent="0.2">
      <c r="Y51102" s="396"/>
      <c r="Z51102" s="396"/>
      <c r="AA51102" s="441"/>
    </row>
    <row r="51103" spans="25:27" x14ac:dyDescent="0.2">
      <c r="Y51103" s="396"/>
      <c r="Z51103" s="396"/>
      <c r="AA51103" s="441"/>
    </row>
    <row r="51104" spans="25:27" x14ac:dyDescent="0.2">
      <c r="Y51104" s="396"/>
      <c r="Z51104" s="396"/>
      <c r="AA51104" s="441"/>
    </row>
    <row r="51105" spans="25:27" x14ac:dyDescent="0.2">
      <c r="Y51105" s="396"/>
      <c r="Z51105" s="396"/>
      <c r="AA51105" s="441"/>
    </row>
    <row r="51106" spans="25:27" x14ac:dyDescent="0.2">
      <c r="Y51106" s="396"/>
      <c r="Z51106" s="396"/>
      <c r="AA51106" s="441"/>
    </row>
    <row r="51107" spans="25:27" x14ac:dyDescent="0.2">
      <c r="Y51107" s="396"/>
      <c r="Z51107" s="396"/>
      <c r="AA51107" s="441"/>
    </row>
    <row r="51108" spans="25:27" x14ac:dyDescent="0.2">
      <c r="Y51108" s="396"/>
      <c r="Z51108" s="396"/>
      <c r="AA51108" s="441"/>
    </row>
    <row r="51109" spans="25:27" x14ac:dyDescent="0.2">
      <c r="Y51109" s="396"/>
      <c r="Z51109" s="396"/>
      <c r="AA51109" s="441"/>
    </row>
    <row r="51110" spans="25:27" x14ac:dyDescent="0.2">
      <c r="Y51110" s="396"/>
      <c r="Z51110" s="396"/>
      <c r="AA51110" s="441"/>
    </row>
    <row r="51111" spans="25:27" x14ac:dyDescent="0.2">
      <c r="Y51111" s="396"/>
      <c r="Z51111" s="396"/>
      <c r="AA51111" s="441"/>
    </row>
    <row r="51112" spans="25:27" x14ac:dyDescent="0.2">
      <c r="Y51112" s="396"/>
      <c r="Z51112" s="396"/>
      <c r="AA51112" s="441"/>
    </row>
    <row r="51113" spans="25:27" x14ac:dyDescent="0.2">
      <c r="Y51113" s="396"/>
      <c r="Z51113" s="396"/>
      <c r="AA51113" s="441"/>
    </row>
    <row r="51114" spans="25:27" x14ac:dyDescent="0.2">
      <c r="Y51114" s="396"/>
      <c r="Z51114" s="396"/>
      <c r="AA51114" s="441"/>
    </row>
    <row r="51115" spans="25:27" x14ac:dyDescent="0.2">
      <c r="Y51115" s="396"/>
      <c r="Z51115" s="396"/>
      <c r="AA51115" s="441"/>
    </row>
    <row r="51116" spans="25:27" x14ac:dyDescent="0.2">
      <c r="Y51116" s="396"/>
      <c r="Z51116" s="396"/>
      <c r="AA51116" s="441"/>
    </row>
    <row r="51117" spans="25:27" x14ac:dyDescent="0.2">
      <c r="Y51117" s="396"/>
      <c r="Z51117" s="396"/>
      <c r="AA51117" s="441"/>
    </row>
    <row r="51118" spans="25:27" x14ac:dyDescent="0.2">
      <c r="Y51118" s="396"/>
      <c r="Z51118" s="396"/>
      <c r="AA51118" s="441"/>
    </row>
    <row r="51119" spans="25:27" x14ac:dyDescent="0.2">
      <c r="Y51119" s="396"/>
      <c r="Z51119" s="396"/>
      <c r="AA51119" s="441"/>
    </row>
    <row r="51120" spans="25:27" x14ac:dyDescent="0.2">
      <c r="Y51120" s="396"/>
      <c r="Z51120" s="396"/>
      <c r="AA51120" s="441"/>
    </row>
    <row r="51121" spans="25:27" x14ac:dyDescent="0.2">
      <c r="Y51121" s="396"/>
      <c r="Z51121" s="396"/>
      <c r="AA51121" s="441"/>
    </row>
    <row r="51122" spans="25:27" x14ac:dyDescent="0.2">
      <c r="Y51122" s="396"/>
      <c r="Z51122" s="396"/>
      <c r="AA51122" s="441"/>
    </row>
    <row r="51123" spans="25:27" x14ac:dyDescent="0.2">
      <c r="Y51123" s="396"/>
      <c r="Z51123" s="396"/>
      <c r="AA51123" s="441"/>
    </row>
    <row r="51124" spans="25:27" x14ac:dyDescent="0.2">
      <c r="Y51124" s="396"/>
      <c r="Z51124" s="396"/>
      <c r="AA51124" s="441"/>
    </row>
    <row r="51125" spans="25:27" x14ac:dyDescent="0.2">
      <c r="Y51125" s="396"/>
      <c r="Z51125" s="396"/>
      <c r="AA51125" s="441"/>
    </row>
    <row r="51126" spans="25:27" x14ac:dyDescent="0.2">
      <c r="Y51126" s="396"/>
      <c r="Z51126" s="396"/>
      <c r="AA51126" s="441"/>
    </row>
    <row r="51127" spans="25:27" x14ac:dyDescent="0.2">
      <c r="Y51127" s="396"/>
      <c r="Z51127" s="396"/>
      <c r="AA51127" s="441"/>
    </row>
    <row r="51128" spans="25:27" x14ac:dyDescent="0.2">
      <c r="Y51128" s="396"/>
      <c r="Z51128" s="396"/>
      <c r="AA51128" s="441"/>
    </row>
    <row r="51129" spans="25:27" x14ac:dyDescent="0.2">
      <c r="Y51129" s="396"/>
      <c r="Z51129" s="396"/>
      <c r="AA51129" s="441"/>
    </row>
    <row r="51130" spans="25:27" x14ac:dyDescent="0.2">
      <c r="Y51130" s="396"/>
      <c r="Z51130" s="396"/>
      <c r="AA51130" s="441"/>
    </row>
    <row r="51131" spans="25:27" x14ac:dyDescent="0.2">
      <c r="Y51131" s="396"/>
      <c r="Z51131" s="396"/>
      <c r="AA51131" s="441"/>
    </row>
    <row r="51132" spans="25:27" x14ac:dyDescent="0.2">
      <c r="Y51132" s="396"/>
      <c r="Z51132" s="396"/>
      <c r="AA51132" s="441"/>
    </row>
    <row r="51133" spans="25:27" x14ac:dyDescent="0.2">
      <c r="Y51133" s="396"/>
      <c r="Z51133" s="396"/>
      <c r="AA51133" s="441"/>
    </row>
    <row r="51134" spans="25:27" x14ac:dyDescent="0.2">
      <c r="Y51134" s="396"/>
      <c r="Z51134" s="396"/>
      <c r="AA51134" s="441"/>
    </row>
    <row r="51135" spans="25:27" x14ac:dyDescent="0.2">
      <c r="Y51135" s="396"/>
      <c r="Z51135" s="396"/>
      <c r="AA51135" s="441"/>
    </row>
    <row r="51136" spans="25:27" x14ac:dyDescent="0.2">
      <c r="Y51136" s="396"/>
      <c r="Z51136" s="396"/>
      <c r="AA51136" s="441"/>
    </row>
    <row r="51137" spans="25:27" x14ac:dyDescent="0.2">
      <c r="Y51137" s="396"/>
      <c r="Z51137" s="396"/>
      <c r="AA51137" s="441"/>
    </row>
    <row r="51138" spans="25:27" x14ac:dyDescent="0.2">
      <c r="Y51138" s="396"/>
      <c r="Z51138" s="396"/>
      <c r="AA51138" s="441"/>
    </row>
    <row r="51139" spans="25:27" x14ac:dyDescent="0.2">
      <c r="Y51139" s="396"/>
      <c r="Z51139" s="396"/>
      <c r="AA51139" s="441"/>
    </row>
    <row r="51140" spans="25:27" x14ac:dyDescent="0.2">
      <c r="Y51140" s="396"/>
      <c r="Z51140" s="396"/>
      <c r="AA51140" s="441"/>
    </row>
    <row r="51141" spans="25:27" x14ac:dyDescent="0.2">
      <c r="Y51141" s="396"/>
      <c r="Z51141" s="396"/>
      <c r="AA51141" s="441"/>
    </row>
    <row r="51142" spans="25:27" x14ac:dyDescent="0.2">
      <c r="Y51142" s="396"/>
      <c r="Z51142" s="396"/>
      <c r="AA51142" s="441"/>
    </row>
    <row r="51143" spans="25:27" x14ac:dyDescent="0.2">
      <c r="Y51143" s="396"/>
      <c r="Z51143" s="396"/>
      <c r="AA51143" s="441"/>
    </row>
    <row r="51144" spans="25:27" x14ac:dyDescent="0.2">
      <c r="Y51144" s="396"/>
      <c r="Z51144" s="396"/>
      <c r="AA51144" s="441"/>
    </row>
    <row r="51145" spans="25:27" x14ac:dyDescent="0.2">
      <c r="Y51145" s="396"/>
      <c r="Z51145" s="396"/>
      <c r="AA51145" s="441"/>
    </row>
    <row r="51146" spans="25:27" x14ac:dyDescent="0.2">
      <c r="Y51146" s="396"/>
      <c r="Z51146" s="396"/>
      <c r="AA51146" s="441"/>
    </row>
    <row r="51147" spans="25:27" x14ac:dyDescent="0.2">
      <c r="Y51147" s="396"/>
      <c r="Z51147" s="396"/>
      <c r="AA51147" s="441"/>
    </row>
    <row r="51148" spans="25:27" x14ac:dyDescent="0.2">
      <c r="Y51148" s="396"/>
      <c r="Z51148" s="396"/>
      <c r="AA51148" s="441"/>
    </row>
    <row r="51149" spans="25:27" x14ac:dyDescent="0.2">
      <c r="Y51149" s="396"/>
      <c r="Z51149" s="396"/>
      <c r="AA51149" s="441"/>
    </row>
    <row r="51150" spans="25:27" x14ac:dyDescent="0.2">
      <c r="Y51150" s="396"/>
      <c r="Z51150" s="396"/>
      <c r="AA51150" s="441"/>
    </row>
    <row r="51151" spans="25:27" x14ac:dyDescent="0.2">
      <c r="Y51151" s="396"/>
      <c r="Z51151" s="396"/>
      <c r="AA51151" s="441"/>
    </row>
    <row r="51152" spans="25:27" x14ac:dyDescent="0.2">
      <c r="Y51152" s="396"/>
      <c r="Z51152" s="396"/>
      <c r="AA51152" s="441"/>
    </row>
    <row r="51153" spans="25:27" x14ac:dyDescent="0.2">
      <c r="Y51153" s="396"/>
      <c r="Z51153" s="396"/>
      <c r="AA51153" s="441"/>
    </row>
    <row r="51154" spans="25:27" x14ac:dyDescent="0.2">
      <c r="Y51154" s="396"/>
      <c r="Z51154" s="396"/>
      <c r="AA51154" s="441"/>
    </row>
    <row r="51155" spans="25:27" x14ac:dyDescent="0.2">
      <c r="Y51155" s="396"/>
      <c r="Z51155" s="396"/>
      <c r="AA51155" s="441"/>
    </row>
    <row r="51156" spans="25:27" x14ac:dyDescent="0.2">
      <c r="Y51156" s="396"/>
      <c r="Z51156" s="396"/>
      <c r="AA51156" s="441"/>
    </row>
    <row r="51157" spans="25:27" x14ac:dyDescent="0.2">
      <c r="Y51157" s="396"/>
      <c r="Z51157" s="396"/>
      <c r="AA51157" s="441"/>
    </row>
    <row r="51158" spans="25:27" x14ac:dyDescent="0.2">
      <c r="Y51158" s="396"/>
      <c r="Z51158" s="396"/>
      <c r="AA51158" s="441"/>
    </row>
    <row r="51159" spans="25:27" x14ac:dyDescent="0.2">
      <c r="Y51159" s="396"/>
      <c r="Z51159" s="396"/>
      <c r="AA51159" s="441"/>
    </row>
    <row r="51160" spans="25:27" x14ac:dyDescent="0.2">
      <c r="Y51160" s="396"/>
      <c r="Z51160" s="396"/>
      <c r="AA51160" s="441"/>
    </row>
    <row r="51161" spans="25:27" x14ac:dyDescent="0.2">
      <c r="Y51161" s="396"/>
      <c r="Z51161" s="396"/>
      <c r="AA51161" s="441"/>
    </row>
    <row r="51162" spans="25:27" x14ac:dyDescent="0.2">
      <c r="Y51162" s="396"/>
      <c r="Z51162" s="396"/>
      <c r="AA51162" s="441"/>
    </row>
    <row r="51163" spans="25:27" x14ac:dyDescent="0.2">
      <c r="Y51163" s="396"/>
      <c r="Z51163" s="396"/>
      <c r="AA51163" s="441"/>
    </row>
    <row r="51164" spans="25:27" x14ac:dyDescent="0.2">
      <c r="Y51164" s="396"/>
      <c r="Z51164" s="396"/>
      <c r="AA51164" s="441"/>
    </row>
    <row r="51165" spans="25:27" x14ac:dyDescent="0.2">
      <c r="Y51165" s="396"/>
      <c r="Z51165" s="396"/>
      <c r="AA51165" s="441"/>
    </row>
    <row r="51166" spans="25:27" x14ac:dyDescent="0.2">
      <c r="Y51166" s="396"/>
      <c r="Z51166" s="396"/>
      <c r="AA51166" s="441"/>
    </row>
    <row r="51167" spans="25:27" x14ac:dyDescent="0.2">
      <c r="Y51167" s="396"/>
      <c r="Z51167" s="396"/>
      <c r="AA51167" s="441"/>
    </row>
    <row r="51168" spans="25:27" x14ac:dyDescent="0.2">
      <c r="Y51168" s="396"/>
      <c r="Z51168" s="396"/>
      <c r="AA51168" s="441"/>
    </row>
    <row r="51169" spans="25:27" x14ac:dyDescent="0.2">
      <c r="Y51169" s="396"/>
      <c r="Z51169" s="396"/>
      <c r="AA51169" s="441"/>
    </row>
    <row r="51170" spans="25:27" x14ac:dyDescent="0.2">
      <c r="Y51170" s="396"/>
      <c r="Z51170" s="396"/>
      <c r="AA51170" s="441"/>
    </row>
    <row r="51171" spans="25:27" x14ac:dyDescent="0.2">
      <c r="Y51171" s="396"/>
      <c r="Z51171" s="396"/>
      <c r="AA51171" s="441"/>
    </row>
    <row r="51172" spans="25:27" x14ac:dyDescent="0.2">
      <c r="Y51172" s="396"/>
      <c r="Z51172" s="396"/>
      <c r="AA51172" s="441"/>
    </row>
    <row r="51173" spans="25:27" x14ac:dyDescent="0.2">
      <c r="Y51173" s="396"/>
      <c r="Z51173" s="396"/>
      <c r="AA51173" s="441"/>
    </row>
    <row r="51174" spans="25:27" x14ac:dyDescent="0.2">
      <c r="Y51174" s="396"/>
      <c r="Z51174" s="396"/>
      <c r="AA51174" s="441"/>
    </row>
    <row r="51175" spans="25:27" x14ac:dyDescent="0.2">
      <c r="Y51175" s="396"/>
      <c r="Z51175" s="396"/>
      <c r="AA51175" s="441"/>
    </row>
    <row r="51176" spans="25:27" x14ac:dyDescent="0.2">
      <c r="Y51176" s="396"/>
      <c r="Z51176" s="396"/>
      <c r="AA51176" s="441"/>
    </row>
    <row r="51177" spans="25:27" x14ac:dyDescent="0.2">
      <c r="Y51177" s="396"/>
      <c r="Z51177" s="396"/>
      <c r="AA51177" s="441"/>
    </row>
    <row r="51178" spans="25:27" x14ac:dyDescent="0.2">
      <c r="Y51178" s="396"/>
      <c r="Z51178" s="396"/>
      <c r="AA51178" s="441"/>
    </row>
    <row r="51179" spans="25:27" x14ac:dyDescent="0.2">
      <c r="Y51179" s="396"/>
      <c r="Z51179" s="396"/>
      <c r="AA51179" s="441"/>
    </row>
    <row r="51180" spans="25:27" x14ac:dyDescent="0.2">
      <c r="Y51180" s="396"/>
      <c r="Z51180" s="396"/>
      <c r="AA51180" s="441"/>
    </row>
    <row r="51181" spans="25:27" x14ac:dyDescent="0.2">
      <c r="Y51181" s="396"/>
      <c r="Z51181" s="396"/>
      <c r="AA51181" s="441"/>
    </row>
    <row r="51182" spans="25:27" x14ac:dyDescent="0.2">
      <c r="Y51182" s="396"/>
      <c r="Z51182" s="396"/>
      <c r="AA51182" s="441"/>
    </row>
    <row r="51183" spans="25:27" x14ac:dyDescent="0.2">
      <c r="Y51183" s="396"/>
      <c r="Z51183" s="396"/>
      <c r="AA51183" s="441"/>
    </row>
    <row r="51184" spans="25:27" x14ac:dyDescent="0.2">
      <c r="Y51184" s="396"/>
      <c r="Z51184" s="396"/>
      <c r="AA51184" s="441"/>
    </row>
    <row r="51185" spans="25:27" x14ac:dyDescent="0.2">
      <c r="Y51185" s="396"/>
      <c r="Z51185" s="396"/>
      <c r="AA51185" s="441"/>
    </row>
    <row r="51186" spans="25:27" x14ac:dyDescent="0.2">
      <c r="Y51186" s="396"/>
      <c r="Z51186" s="396"/>
      <c r="AA51186" s="441"/>
    </row>
    <row r="51187" spans="25:27" x14ac:dyDescent="0.2">
      <c r="Y51187" s="396"/>
      <c r="Z51187" s="396"/>
      <c r="AA51187" s="441"/>
    </row>
    <row r="51188" spans="25:27" x14ac:dyDescent="0.2">
      <c r="Y51188" s="396"/>
      <c r="Z51188" s="396"/>
      <c r="AA51188" s="441"/>
    </row>
    <row r="51189" spans="25:27" x14ac:dyDescent="0.2">
      <c r="Y51189" s="396"/>
      <c r="Z51189" s="396"/>
      <c r="AA51189" s="441"/>
    </row>
    <row r="51190" spans="25:27" x14ac:dyDescent="0.2">
      <c r="Y51190" s="396"/>
      <c r="Z51190" s="396"/>
      <c r="AA51190" s="441"/>
    </row>
    <row r="51191" spans="25:27" x14ac:dyDescent="0.2">
      <c r="Y51191" s="396"/>
      <c r="Z51191" s="396"/>
      <c r="AA51191" s="441"/>
    </row>
    <row r="51192" spans="25:27" x14ac:dyDescent="0.2">
      <c r="Y51192" s="396"/>
      <c r="Z51192" s="396"/>
      <c r="AA51192" s="441"/>
    </row>
    <row r="51193" spans="25:27" x14ac:dyDescent="0.2">
      <c r="Y51193" s="396"/>
      <c r="Z51193" s="396"/>
      <c r="AA51193" s="441"/>
    </row>
    <row r="51194" spans="25:27" x14ac:dyDescent="0.2">
      <c r="Y51194" s="396"/>
      <c r="Z51194" s="396"/>
      <c r="AA51194" s="441"/>
    </row>
    <row r="51195" spans="25:27" x14ac:dyDescent="0.2">
      <c r="Y51195" s="396"/>
      <c r="Z51195" s="396"/>
      <c r="AA51195" s="441"/>
    </row>
    <row r="51196" spans="25:27" x14ac:dyDescent="0.2">
      <c r="Y51196" s="396"/>
      <c r="Z51196" s="396"/>
      <c r="AA51196" s="441"/>
    </row>
    <row r="51197" spans="25:27" x14ac:dyDescent="0.2">
      <c r="Y51197" s="396"/>
      <c r="Z51197" s="396"/>
      <c r="AA51197" s="441"/>
    </row>
    <row r="51198" spans="25:27" x14ac:dyDescent="0.2">
      <c r="Y51198" s="396"/>
      <c r="Z51198" s="396"/>
      <c r="AA51198" s="441"/>
    </row>
    <row r="51199" spans="25:27" x14ac:dyDescent="0.2">
      <c r="Y51199" s="396"/>
      <c r="Z51199" s="396"/>
      <c r="AA51199" s="441"/>
    </row>
    <row r="51200" spans="25:27" x14ac:dyDescent="0.2">
      <c r="Y51200" s="396"/>
      <c r="Z51200" s="396"/>
      <c r="AA51200" s="441"/>
    </row>
    <row r="51201" spans="25:27" x14ac:dyDescent="0.2">
      <c r="Y51201" s="396"/>
      <c r="Z51201" s="396"/>
      <c r="AA51201" s="441"/>
    </row>
    <row r="51202" spans="25:27" x14ac:dyDescent="0.2">
      <c r="Y51202" s="396"/>
      <c r="Z51202" s="396"/>
      <c r="AA51202" s="441"/>
    </row>
    <row r="51203" spans="25:27" x14ac:dyDescent="0.2">
      <c r="Y51203" s="396"/>
      <c r="Z51203" s="396"/>
      <c r="AA51203" s="441"/>
    </row>
    <row r="51204" spans="25:27" x14ac:dyDescent="0.2">
      <c r="Y51204" s="396"/>
      <c r="Z51204" s="396"/>
      <c r="AA51204" s="441"/>
    </row>
    <row r="51205" spans="25:27" x14ac:dyDescent="0.2">
      <c r="Y51205" s="396"/>
      <c r="Z51205" s="396"/>
      <c r="AA51205" s="441"/>
    </row>
    <row r="51206" spans="25:27" x14ac:dyDescent="0.2">
      <c r="Y51206" s="396"/>
      <c r="Z51206" s="396"/>
      <c r="AA51206" s="441"/>
    </row>
    <row r="51207" spans="25:27" x14ac:dyDescent="0.2">
      <c r="Y51207" s="396"/>
      <c r="Z51207" s="396"/>
      <c r="AA51207" s="441"/>
    </row>
    <row r="51208" spans="25:27" x14ac:dyDescent="0.2">
      <c r="Y51208" s="396"/>
      <c r="Z51208" s="396"/>
      <c r="AA51208" s="441"/>
    </row>
    <row r="51209" spans="25:27" x14ac:dyDescent="0.2">
      <c r="Y51209" s="396"/>
      <c r="Z51209" s="396"/>
      <c r="AA51209" s="441"/>
    </row>
    <row r="51210" spans="25:27" x14ac:dyDescent="0.2">
      <c r="Y51210" s="396"/>
      <c r="Z51210" s="396"/>
      <c r="AA51210" s="441"/>
    </row>
    <row r="51211" spans="25:27" x14ac:dyDescent="0.2">
      <c r="Y51211" s="396"/>
      <c r="Z51211" s="396"/>
      <c r="AA51211" s="441"/>
    </row>
    <row r="51212" spans="25:27" x14ac:dyDescent="0.2">
      <c r="Y51212" s="396"/>
      <c r="Z51212" s="396"/>
      <c r="AA51212" s="441"/>
    </row>
    <row r="51213" spans="25:27" x14ac:dyDescent="0.2">
      <c r="Y51213" s="396"/>
      <c r="Z51213" s="396"/>
      <c r="AA51213" s="441"/>
    </row>
    <row r="51214" spans="25:27" x14ac:dyDescent="0.2">
      <c r="Y51214" s="396"/>
      <c r="Z51214" s="396"/>
      <c r="AA51214" s="441"/>
    </row>
    <row r="51215" spans="25:27" x14ac:dyDescent="0.2">
      <c r="Y51215" s="396"/>
      <c r="Z51215" s="396"/>
      <c r="AA51215" s="441"/>
    </row>
    <row r="51216" spans="25:27" x14ac:dyDescent="0.2">
      <c r="Y51216" s="396"/>
      <c r="Z51216" s="396"/>
      <c r="AA51216" s="441"/>
    </row>
    <row r="51217" spans="25:27" x14ac:dyDescent="0.2">
      <c r="Y51217" s="396"/>
      <c r="Z51217" s="396"/>
      <c r="AA51217" s="441"/>
    </row>
    <row r="51218" spans="25:27" x14ac:dyDescent="0.2">
      <c r="Y51218" s="396"/>
      <c r="Z51218" s="396"/>
      <c r="AA51218" s="441"/>
    </row>
    <row r="51219" spans="25:27" x14ac:dyDescent="0.2">
      <c r="Y51219" s="396"/>
      <c r="Z51219" s="396"/>
      <c r="AA51219" s="441"/>
    </row>
    <row r="51220" spans="25:27" x14ac:dyDescent="0.2">
      <c r="Y51220" s="396"/>
      <c r="Z51220" s="396"/>
      <c r="AA51220" s="441"/>
    </row>
    <row r="51221" spans="25:27" x14ac:dyDescent="0.2">
      <c r="Y51221" s="396"/>
      <c r="Z51221" s="396"/>
      <c r="AA51221" s="441"/>
    </row>
    <row r="51222" spans="25:27" x14ac:dyDescent="0.2">
      <c r="Y51222" s="396"/>
      <c r="Z51222" s="396"/>
      <c r="AA51222" s="441"/>
    </row>
    <row r="51223" spans="25:27" x14ac:dyDescent="0.2">
      <c r="Y51223" s="396"/>
      <c r="Z51223" s="396"/>
      <c r="AA51223" s="441"/>
    </row>
    <row r="51224" spans="25:27" x14ac:dyDescent="0.2">
      <c r="Y51224" s="396"/>
      <c r="Z51224" s="396"/>
      <c r="AA51224" s="441"/>
    </row>
    <row r="51225" spans="25:27" x14ac:dyDescent="0.2">
      <c r="Y51225" s="396"/>
      <c r="Z51225" s="396"/>
      <c r="AA51225" s="441"/>
    </row>
    <row r="51226" spans="25:27" x14ac:dyDescent="0.2">
      <c r="Y51226" s="396"/>
      <c r="Z51226" s="396"/>
      <c r="AA51226" s="441"/>
    </row>
    <row r="51227" spans="25:27" x14ac:dyDescent="0.2">
      <c r="Y51227" s="396"/>
      <c r="Z51227" s="396"/>
      <c r="AA51227" s="441"/>
    </row>
    <row r="51228" spans="25:27" x14ac:dyDescent="0.2">
      <c r="Y51228" s="396"/>
      <c r="Z51228" s="396"/>
      <c r="AA51228" s="441"/>
    </row>
    <row r="51229" spans="25:27" x14ac:dyDescent="0.2">
      <c r="Y51229" s="396"/>
      <c r="Z51229" s="396"/>
      <c r="AA51229" s="441"/>
    </row>
    <row r="51230" spans="25:27" x14ac:dyDescent="0.2">
      <c r="Y51230" s="396"/>
      <c r="Z51230" s="396"/>
      <c r="AA51230" s="441"/>
    </row>
    <row r="51231" spans="25:27" x14ac:dyDescent="0.2">
      <c r="Y51231" s="396"/>
      <c r="Z51231" s="396"/>
      <c r="AA51231" s="441"/>
    </row>
    <row r="51232" spans="25:27" x14ac:dyDescent="0.2">
      <c r="Y51232" s="396"/>
      <c r="Z51232" s="396"/>
      <c r="AA51232" s="441"/>
    </row>
    <row r="51233" spans="25:27" x14ac:dyDescent="0.2">
      <c r="Y51233" s="396"/>
      <c r="Z51233" s="396"/>
      <c r="AA51233" s="441"/>
    </row>
    <row r="51234" spans="25:27" x14ac:dyDescent="0.2">
      <c r="Y51234" s="396"/>
      <c r="Z51234" s="396"/>
      <c r="AA51234" s="441"/>
    </row>
    <row r="51235" spans="25:27" x14ac:dyDescent="0.2">
      <c r="Y51235" s="396"/>
      <c r="Z51235" s="396"/>
      <c r="AA51235" s="441"/>
    </row>
    <row r="51236" spans="25:27" x14ac:dyDescent="0.2">
      <c r="Y51236" s="396"/>
      <c r="Z51236" s="396"/>
      <c r="AA51236" s="441"/>
    </row>
    <row r="51237" spans="25:27" x14ac:dyDescent="0.2">
      <c r="Y51237" s="396"/>
      <c r="Z51237" s="396"/>
      <c r="AA51237" s="441"/>
    </row>
    <row r="51238" spans="25:27" x14ac:dyDescent="0.2">
      <c r="Y51238" s="396"/>
      <c r="Z51238" s="396"/>
      <c r="AA51238" s="441"/>
    </row>
    <row r="51239" spans="25:27" x14ac:dyDescent="0.2">
      <c r="Y51239" s="396"/>
      <c r="Z51239" s="396"/>
      <c r="AA51239" s="441"/>
    </row>
    <row r="51240" spans="25:27" x14ac:dyDescent="0.2">
      <c r="Y51240" s="396"/>
      <c r="Z51240" s="396"/>
      <c r="AA51240" s="441"/>
    </row>
    <row r="51241" spans="25:27" x14ac:dyDescent="0.2">
      <c r="Y51241" s="396"/>
      <c r="Z51241" s="396"/>
      <c r="AA51241" s="441"/>
    </row>
    <row r="51242" spans="25:27" x14ac:dyDescent="0.2">
      <c r="Y51242" s="396"/>
      <c r="Z51242" s="396"/>
      <c r="AA51242" s="441"/>
    </row>
    <row r="51243" spans="25:27" x14ac:dyDescent="0.2">
      <c r="Y51243" s="396"/>
      <c r="Z51243" s="396"/>
      <c r="AA51243" s="441"/>
    </row>
    <row r="51244" spans="25:27" x14ac:dyDescent="0.2">
      <c r="Y51244" s="396"/>
      <c r="Z51244" s="396"/>
      <c r="AA51244" s="441"/>
    </row>
    <row r="51245" spans="25:27" x14ac:dyDescent="0.2">
      <c r="Y51245" s="396"/>
      <c r="Z51245" s="396"/>
      <c r="AA51245" s="441"/>
    </row>
    <row r="51246" spans="25:27" x14ac:dyDescent="0.2">
      <c r="Y51246" s="396"/>
      <c r="Z51246" s="396"/>
      <c r="AA51246" s="441"/>
    </row>
    <row r="51247" spans="25:27" x14ac:dyDescent="0.2">
      <c r="Y51247" s="396"/>
      <c r="Z51247" s="396"/>
      <c r="AA51247" s="441"/>
    </row>
    <row r="51248" spans="25:27" x14ac:dyDescent="0.2">
      <c r="Y51248" s="396"/>
      <c r="Z51248" s="396"/>
      <c r="AA51248" s="441"/>
    </row>
    <row r="51249" spans="25:27" x14ac:dyDescent="0.2">
      <c r="Y51249" s="396"/>
      <c r="Z51249" s="396"/>
      <c r="AA51249" s="441"/>
    </row>
    <row r="51250" spans="25:27" x14ac:dyDescent="0.2">
      <c r="Y51250" s="396"/>
      <c r="Z51250" s="396"/>
      <c r="AA51250" s="441"/>
    </row>
    <row r="51251" spans="25:27" x14ac:dyDescent="0.2">
      <c r="Y51251" s="396"/>
      <c r="Z51251" s="396"/>
      <c r="AA51251" s="441"/>
    </row>
    <row r="51252" spans="25:27" x14ac:dyDescent="0.2">
      <c r="Y51252" s="396"/>
      <c r="Z51252" s="396"/>
      <c r="AA51252" s="441"/>
    </row>
    <row r="51253" spans="25:27" x14ac:dyDescent="0.2">
      <c r="Y51253" s="396"/>
      <c r="Z51253" s="396"/>
      <c r="AA51253" s="441"/>
    </row>
    <row r="51254" spans="25:27" x14ac:dyDescent="0.2">
      <c r="Y51254" s="396"/>
      <c r="Z51254" s="396"/>
      <c r="AA51254" s="441"/>
    </row>
    <row r="51255" spans="25:27" x14ac:dyDescent="0.2">
      <c r="Y51255" s="396"/>
      <c r="Z51255" s="396"/>
      <c r="AA51255" s="441"/>
    </row>
    <row r="51256" spans="25:27" x14ac:dyDescent="0.2">
      <c r="Y51256" s="396"/>
      <c r="Z51256" s="396"/>
      <c r="AA51256" s="441"/>
    </row>
    <row r="51257" spans="25:27" x14ac:dyDescent="0.2">
      <c r="Y51257" s="396"/>
      <c r="Z51257" s="396"/>
      <c r="AA51257" s="441"/>
    </row>
    <row r="51258" spans="25:27" x14ac:dyDescent="0.2">
      <c r="Y51258" s="396"/>
      <c r="Z51258" s="396"/>
      <c r="AA51258" s="441"/>
    </row>
    <row r="51259" spans="25:27" x14ac:dyDescent="0.2">
      <c r="Y51259" s="396"/>
      <c r="Z51259" s="396"/>
      <c r="AA51259" s="441"/>
    </row>
    <row r="51260" spans="25:27" x14ac:dyDescent="0.2">
      <c r="Y51260" s="396"/>
      <c r="Z51260" s="396"/>
      <c r="AA51260" s="441"/>
    </row>
    <row r="51261" spans="25:27" x14ac:dyDescent="0.2">
      <c r="Y51261" s="396"/>
      <c r="Z51261" s="396"/>
      <c r="AA51261" s="441"/>
    </row>
    <row r="51262" spans="25:27" x14ac:dyDescent="0.2">
      <c r="Y51262" s="396"/>
      <c r="Z51262" s="396"/>
      <c r="AA51262" s="441"/>
    </row>
    <row r="51263" spans="25:27" x14ac:dyDescent="0.2">
      <c r="Y51263" s="396"/>
      <c r="Z51263" s="396"/>
      <c r="AA51263" s="441"/>
    </row>
    <row r="51264" spans="25:27" x14ac:dyDescent="0.2">
      <c r="Y51264" s="396"/>
      <c r="Z51264" s="396"/>
      <c r="AA51264" s="441"/>
    </row>
    <row r="51265" spans="25:27" x14ac:dyDescent="0.2">
      <c r="Y51265" s="396"/>
      <c r="Z51265" s="396"/>
      <c r="AA51265" s="441"/>
    </row>
    <row r="51266" spans="25:27" x14ac:dyDescent="0.2">
      <c r="Y51266" s="396"/>
      <c r="Z51266" s="396"/>
      <c r="AA51266" s="441"/>
    </row>
    <row r="51267" spans="25:27" x14ac:dyDescent="0.2">
      <c r="Y51267" s="396"/>
      <c r="Z51267" s="396"/>
      <c r="AA51267" s="441"/>
    </row>
    <row r="51268" spans="25:27" x14ac:dyDescent="0.2">
      <c r="Y51268" s="396"/>
      <c r="Z51268" s="396"/>
      <c r="AA51268" s="441"/>
    </row>
    <row r="51269" spans="25:27" x14ac:dyDescent="0.2">
      <c r="Y51269" s="396"/>
      <c r="Z51269" s="396"/>
      <c r="AA51269" s="441"/>
    </row>
    <row r="51270" spans="25:27" x14ac:dyDescent="0.2">
      <c r="Y51270" s="396"/>
      <c r="Z51270" s="396"/>
      <c r="AA51270" s="441"/>
    </row>
    <row r="51271" spans="25:27" x14ac:dyDescent="0.2">
      <c r="Y51271" s="396"/>
      <c r="Z51271" s="396"/>
      <c r="AA51271" s="441"/>
    </row>
    <row r="51272" spans="25:27" x14ac:dyDescent="0.2">
      <c r="Y51272" s="396"/>
      <c r="Z51272" s="396"/>
      <c r="AA51272" s="441"/>
    </row>
    <row r="51273" spans="25:27" x14ac:dyDescent="0.2">
      <c r="Y51273" s="396"/>
      <c r="Z51273" s="396"/>
      <c r="AA51273" s="441"/>
    </row>
    <row r="51274" spans="25:27" x14ac:dyDescent="0.2">
      <c r="Y51274" s="396"/>
      <c r="Z51274" s="396"/>
      <c r="AA51274" s="441"/>
    </row>
    <row r="51275" spans="25:27" x14ac:dyDescent="0.2">
      <c r="Y51275" s="396"/>
      <c r="Z51275" s="396"/>
      <c r="AA51275" s="441"/>
    </row>
    <row r="51276" spans="25:27" x14ac:dyDescent="0.2">
      <c r="Y51276" s="396"/>
      <c r="Z51276" s="396"/>
      <c r="AA51276" s="441"/>
    </row>
    <row r="51277" spans="25:27" x14ac:dyDescent="0.2">
      <c r="Y51277" s="396"/>
      <c r="Z51277" s="396"/>
      <c r="AA51277" s="441"/>
    </row>
    <row r="51278" spans="25:27" x14ac:dyDescent="0.2">
      <c r="Y51278" s="396"/>
      <c r="Z51278" s="396"/>
      <c r="AA51278" s="441"/>
    </row>
    <row r="51279" spans="25:27" x14ac:dyDescent="0.2">
      <c r="Y51279" s="396"/>
      <c r="Z51279" s="396"/>
      <c r="AA51279" s="441"/>
    </row>
    <row r="51280" spans="25:27" x14ac:dyDescent="0.2">
      <c r="Y51280" s="396"/>
      <c r="Z51280" s="396"/>
      <c r="AA51280" s="441"/>
    </row>
    <row r="51281" spans="25:27" x14ac:dyDescent="0.2">
      <c r="Y51281" s="396"/>
      <c r="Z51281" s="396"/>
      <c r="AA51281" s="441"/>
    </row>
    <row r="51282" spans="25:27" x14ac:dyDescent="0.2">
      <c r="Y51282" s="396"/>
      <c r="Z51282" s="396"/>
      <c r="AA51282" s="441"/>
    </row>
    <row r="51283" spans="25:27" x14ac:dyDescent="0.2">
      <c r="Y51283" s="396"/>
      <c r="Z51283" s="396"/>
      <c r="AA51283" s="441"/>
    </row>
    <row r="51284" spans="25:27" x14ac:dyDescent="0.2">
      <c r="Y51284" s="396"/>
      <c r="Z51284" s="396"/>
      <c r="AA51284" s="441"/>
    </row>
    <row r="51285" spans="25:27" x14ac:dyDescent="0.2">
      <c r="Y51285" s="396"/>
      <c r="Z51285" s="396"/>
      <c r="AA51285" s="441"/>
    </row>
    <row r="51286" spans="25:27" x14ac:dyDescent="0.2">
      <c r="Y51286" s="396"/>
      <c r="Z51286" s="396"/>
      <c r="AA51286" s="441"/>
    </row>
    <row r="51287" spans="25:27" x14ac:dyDescent="0.2">
      <c r="Y51287" s="396"/>
      <c r="Z51287" s="396"/>
      <c r="AA51287" s="441"/>
    </row>
    <row r="51288" spans="25:27" x14ac:dyDescent="0.2">
      <c r="Y51288" s="396"/>
      <c r="Z51288" s="396"/>
      <c r="AA51288" s="441"/>
    </row>
    <row r="51289" spans="25:27" x14ac:dyDescent="0.2">
      <c r="Y51289" s="396"/>
      <c r="Z51289" s="396"/>
      <c r="AA51289" s="441"/>
    </row>
    <row r="51290" spans="25:27" x14ac:dyDescent="0.2">
      <c r="Y51290" s="396"/>
      <c r="Z51290" s="396"/>
      <c r="AA51290" s="441"/>
    </row>
    <row r="51291" spans="25:27" x14ac:dyDescent="0.2">
      <c r="Y51291" s="396"/>
      <c r="Z51291" s="396"/>
      <c r="AA51291" s="441"/>
    </row>
    <row r="51292" spans="25:27" x14ac:dyDescent="0.2">
      <c r="Y51292" s="396"/>
      <c r="Z51292" s="396"/>
      <c r="AA51292" s="441"/>
    </row>
    <row r="51293" spans="25:27" x14ac:dyDescent="0.2">
      <c r="Y51293" s="396"/>
      <c r="Z51293" s="396"/>
      <c r="AA51293" s="441"/>
    </row>
    <row r="51294" spans="25:27" x14ac:dyDescent="0.2">
      <c r="Y51294" s="396"/>
      <c r="Z51294" s="396"/>
      <c r="AA51294" s="441"/>
    </row>
    <row r="51295" spans="25:27" x14ac:dyDescent="0.2">
      <c r="Y51295" s="396"/>
      <c r="Z51295" s="396"/>
      <c r="AA51295" s="441"/>
    </row>
    <row r="51296" spans="25:27" x14ac:dyDescent="0.2">
      <c r="Y51296" s="396"/>
      <c r="Z51296" s="396"/>
      <c r="AA51296" s="441"/>
    </row>
    <row r="51297" spans="25:27" x14ac:dyDescent="0.2">
      <c r="Y51297" s="396"/>
      <c r="Z51297" s="396"/>
      <c r="AA51297" s="441"/>
    </row>
    <row r="51298" spans="25:27" x14ac:dyDescent="0.2">
      <c r="Y51298" s="396"/>
      <c r="Z51298" s="396"/>
      <c r="AA51298" s="441"/>
    </row>
    <row r="51299" spans="25:27" x14ac:dyDescent="0.2">
      <c r="Y51299" s="396"/>
      <c r="Z51299" s="396"/>
      <c r="AA51299" s="441"/>
    </row>
    <row r="51300" spans="25:27" x14ac:dyDescent="0.2">
      <c r="Y51300" s="396"/>
      <c r="Z51300" s="396"/>
      <c r="AA51300" s="441"/>
    </row>
    <row r="51301" spans="25:27" x14ac:dyDescent="0.2">
      <c r="Y51301" s="396"/>
      <c r="Z51301" s="396"/>
      <c r="AA51301" s="441"/>
    </row>
    <row r="51302" spans="25:27" x14ac:dyDescent="0.2">
      <c r="Y51302" s="396"/>
      <c r="Z51302" s="396"/>
      <c r="AA51302" s="441"/>
    </row>
    <row r="51303" spans="25:27" x14ac:dyDescent="0.2">
      <c r="Y51303" s="396"/>
      <c r="Z51303" s="396"/>
      <c r="AA51303" s="441"/>
    </row>
    <row r="51304" spans="25:27" x14ac:dyDescent="0.2">
      <c r="Y51304" s="396"/>
      <c r="Z51304" s="396"/>
      <c r="AA51304" s="441"/>
    </row>
    <row r="51305" spans="25:27" x14ac:dyDescent="0.2">
      <c r="Y51305" s="396"/>
      <c r="Z51305" s="396"/>
      <c r="AA51305" s="441"/>
    </row>
    <row r="51306" spans="25:27" x14ac:dyDescent="0.2">
      <c r="Y51306" s="396"/>
      <c r="Z51306" s="396"/>
      <c r="AA51306" s="441"/>
    </row>
    <row r="51307" spans="25:27" x14ac:dyDescent="0.2">
      <c r="Y51307" s="396"/>
      <c r="Z51307" s="396"/>
      <c r="AA51307" s="441"/>
    </row>
    <row r="51308" spans="25:27" x14ac:dyDescent="0.2">
      <c r="Y51308" s="396"/>
      <c r="Z51308" s="396"/>
      <c r="AA51308" s="441"/>
    </row>
    <row r="51309" spans="25:27" x14ac:dyDescent="0.2">
      <c r="Y51309" s="396"/>
      <c r="Z51309" s="396"/>
      <c r="AA51309" s="441"/>
    </row>
    <row r="51310" spans="25:27" x14ac:dyDescent="0.2">
      <c r="Y51310" s="396"/>
      <c r="Z51310" s="396"/>
      <c r="AA51310" s="441"/>
    </row>
    <row r="51311" spans="25:27" x14ac:dyDescent="0.2">
      <c r="Y51311" s="396"/>
      <c r="Z51311" s="396"/>
      <c r="AA51311" s="441"/>
    </row>
    <row r="51312" spans="25:27" x14ac:dyDescent="0.2">
      <c r="Y51312" s="396"/>
      <c r="Z51312" s="396"/>
      <c r="AA51312" s="441"/>
    </row>
    <row r="51313" spans="25:27" x14ac:dyDescent="0.2">
      <c r="Y51313" s="396"/>
      <c r="Z51313" s="396"/>
      <c r="AA51313" s="441"/>
    </row>
    <row r="51314" spans="25:27" x14ac:dyDescent="0.2">
      <c r="Y51314" s="396"/>
      <c r="Z51314" s="396"/>
      <c r="AA51314" s="441"/>
    </row>
    <row r="51315" spans="25:27" x14ac:dyDescent="0.2">
      <c r="Y51315" s="396"/>
      <c r="Z51315" s="396"/>
      <c r="AA51315" s="441"/>
    </row>
    <row r="51316" spans="25:27" x14ac:dyDescent="0.2">
      <c r="Y51316" s="396"/>
      <c r="Z51316" s="396"/>
      <c r="AA51316" s="441"/>
    </row>
    <row r="51317" spans="25:27" x14ac:dyDescent="0.2">
      <c r="Y51317" s="396"/>
      <c r="Z51317" s="396"/>
      <c r="AA51317" s="441"/>
    </row>
    <row r="51318" spans="25:27" x14ac:dyDescent="0.2">
      <c r="Y51318" s="396"/>
      <c r="Z51318" s="396"/>
      <c r="AA51318" s="441"/>
    </row>
    <row r="51319" spans="25:27" x14ac:dyDescent="0.2">
      <c r="Y51319" s="396"/>
      <c r="Z51319" s="396"/>
      <c r="AA51319" s="441"/>
    </row>
    <row r="51320" spans="25:27" x14ac:dyDescent="0.2">
      <c r="Y51320" s="396"/>
      <c r="Z51320" s="396"/>
      <c r="AA51320" s="441"/>
    </row>
    <row r="51321" spans="25:27" x14ac:dyDescent="0.2">
      <c r="Y51321" s="396"/>
      <c r="Z51321" s="396"/>
      <c r="AA51321" s="441"/>
    </row>
    <row r="51322" spans="25:27" x14ac:dyDescent="0.2">
      <c r="Y51322" s="396"/>
      <c r="Z51322" s="396"/>
      <c r="AA51322" s="441"/>
    </row>
    <row r="51323" spans="25:27" x14ac:dyDescent="0.2">
      <c r="Y51323" s="396"/>
      <c r="Z51323" s="396"/>
      <c r="AA51323" s="441"/>
    </row>
    <row r="51324" spans="25:27" x14ac:dyDescent="0.2">
      <c r="Y51324" s="396"/>
      <c r="Z51324" s="396"/>
      <c r="AA51324" s="441"/>
    </row>
    <row r="51325" spans="25:27" x14ac:dyDescent="0.2">
      <c r="Y51325" s="396"/>
      <c r="Z51325" s="396"/>
      <c r="AA51325" s="441"/>
    </row>
    <row r="51326" spans="25:27" x14ac:dyDescent="0.2">
      <c r="Y51326" s="396"/>
      <c r="Z51326" s="396"/>
      <c r="AA51326" s="441"/>
    </row>
    <row r="51327" spans="25:27" x14ac:dyDescent="0.2">
      <c r="Y51327" s="396"/>
      <c r="Z51327" s="396"/>
      <c r="AA51327" s="441"/>
    </row>
    <row r="51328" spans="25:27" x14ac:dyDescent="0.2">
      <c r="Y51328" s="396"/>
      <c r="Z51328" s="396"/>
      <c r="AA51328" s="441"/>
    </row>
    <row r="51329" spans="25:27" x14ac:dyDescent="0.2">
      <c r="Y51329" s="396"/>
      <c r="Z51329" s="396"/>
      <c r="AA51329" s="441"/>
    </row>
    <row r="51330" spans="25:27" x14ac:dyDescent="0.2">
      <c r="Y51330" s="396"/>
      <c r="Z51330" s="396"/>
      <c r="AA51330" s="441"/>
    </row>
    <row r="51331" spans="25:27" x14ac:dyDescent="0.2">
      <c r="Y51331" s="396"/>
      <c r="Z51331" s="396"/>
      <c r="AA51331" s="441"/>
    </row>
    <row r="51332" spans="25:27" x14ac:dyDescent="0.2">
      <c r="Y51332" s="396"/>
      <c r="Z51332" s="396"/>
      <c r="AA51332" s="441"/>
    </row>
    <row r="51333" spans="25:27" x14ac:dyDescent="0.2">
      <c r="Y51333" s="396"/>
      <c r="Z51333" s="396"/>
      <c r="AA51333" s="441"/>
    </row>
    <row r="51334" spans="25:27" x14ac:dyDescent="0.2">
      <c r="Y51334" s="396"/>
      <c r="Z51334" s="396"/>
      <c r="AA51334" s="441"/>
    </row>
    <row r="51335" spans="25:27" x14ac:dyDescent="0.2">
      <c r="Y51335" s="396"/>
      <c r="Z51335" s="396"/>
      <c r="AA51335" s="441"/>
    </row>
    <row r="51336" spans="25:27" x14ac:dyDescent="0.2">
      <c r="Y51336" s="396"/>
      <c r="Z51336" s="396"/>
      <c r="AA51336" s="441"/>
    </row>
    <row r="51337" spans="25:27" x14ac:dyDescent="0.2">
      <c r="Y51337" s="396"/>
      <c r="Z51337" s="396"/>
      <c r="AA51337" s="441"/>
    </row>
    <row r="51338" spans="25:27" x14ac:dyDescent="0.2">
      <c r="Y51338" s="396"/>
      <c r="Z51338" s="396"/>
      <c r="AA51338" s="441"/>
    </row>
    <row r="51339" spans="25:27" x14ac:dyDescent="0.2">
      <c r="Y51339" s="396"/>
      <c r="Z51339" s="396"/>
      <c r="AA51339" s="441"/>
    </row>
    <row r="51340" spans="25:27" x14ac:dyDescent="0.2">
      <c r="Y51340" s="396"/>
      <c r="Z51340" s="396"/>
      <c r="AA51340" s="441"/>
    </row>
    <row r="51341" spans="25:27" x14ac:dyDescent="0.2">
      <c r="Y51341" s="396"/>
      <c r="Z51341" s="396"/>
      <c r="AA51341" s="441"/>
    </row>
    <row r="51342" spans="25:27" x14ac:dyDescent="0.2">
      <c r="Y51342" s="396"/>
      <c r="Z51342" s="396"/>
      <c r="AA51342" s="441"/>
    </row>
    <row r="51343" spans="25:27" x14ac:dyDescent="0.2">
      <c r="Y51343" s="396"/>
      <c r="Z51343" s="396"/>
      <c r="AA51343" s="441"/>
    </row>
    <row r="51344" spans="25:27" x14ac:dyDescent="0.2">
      <c r="Y51344" s="396"/>
      <c r="Z51344" s="396"/>
      <c r="AA51344" s="441"/>
    </row>
    <row r="51345" spans="25:27" x14ac:dyDescent="0.2">
      <c r="Y51345" s="396"/>
      <c r="Z51345" s="396"/>
      <c r="AA51345" s="441"/>
    </row>
    <row r="51346" spans="25:27" x14ac:dyDescent="0.2">
      <c r="Y51346" s="396"/>
      <c r="Z51346" s="396"/>
      <c r="AA51346" s="441"/>
    </row>
    <row r="51347" spans="25:27" x14ac:dyDescent="0.2">
      <c r="Y51347" s="396"/>
      <c r="Z51347" s="396"/>
      <c r="AA51347" s="441"/>
    </row>
    <row r="51348" spans="25:27" x14ac:dyDescent="0.2">
      <c r="Y51348" s="396"/>
      <c r="Z51348" s="396"/>
      <c r="AA51348" s="441"/>
    </row>
    <row r="51349" spans="25:27" x14ac:dyDescent="0.2">
      <c r="Y51349" s="396"/>
      <c r="Z51349" s="396"/>
      <c r="AA51349" s="441"/>
    </row>
    <row r="51350" spans="25:27" x14ac:dyDescent="0.2">
      <c r="Y51350" s="396"/>
      <c r="Z51350" s="396"/>
      <c r="AA51350" s="441"/>
    </row>
    <row r="51351" spans="25:27" x14ac:dyDescent="0.2">
      <c r="Y51351" s="396"/>
      <c r="Z51351" s="396"/>
      <c r="AA51351" s="441"/>
    </row>
    <row r="51352" spans="25:27" x14ac:dyDescent="0.2">
      <c r="Y51352" s="396"/>
      <c r="Z51352" s="396"/>
      <c r="AA51352" s="441"/>
    </row>
    <row r="51353" spans="25:27" x14ac:dyDescent="0.2">
      <c r="Y51353" s="396"/>
      <c r="Z51353" s="396"/>
      <c r="AA51353" s="441"/>
    </row>
    <row r="51354" spans="25:27" x14ac:dyDescent="0.2">
      <c r="Y51354" s="396"/>
      <c r="Z51354" s="396"/>
      <c r="AA51354" s="441"/>
    </row>
    <row r="51355" spans="25:27" x14ac:dyDescent="0.2">
      <c r="Y51355" s="396"/>
      <c r="Z51355" s="396"/>
      <c r="AA51355" s="441"/>
    </row>
    <row r="51356" spans="25:27" x14ac:dyDescent="0.2">
      <c r="Y51356" s="396"/>
      <c r="Z51356" s="396"/>
      <c r="AA51356" s="441"/>
    </row>
    <row r="51357" spans="25:27" x14ac:dyDescent="0.2">
      <c r="Y51357" s="396"/>
      <c r="Z51357" s="396"/>
      <c r="AA51357" s="441"/>
    </row>
    <row r="51358" spans="25:27" x14ac:dyDescent="0.2">
      <c r="Y51358" s="396"/>
      <c r="Z51358" s="396"/>
      <c r="AA51358" s="441"/>
    </row>
    <row r="51359" spans="25:27" x14ac:dyDescent="0.2">
      <c r="Y51359" s="396"/>
      <c r="Z51359" s="396"/>
      <c r="AA51359" s="441"/>
    </row>
    <row r="51360" spans="25:27" x14ac:dyDescent="0.2">
      <c r="Y51360" s="396"/>
      <c r="Z51360" s="396"/>
      <c r="AA51360" s="441"/>
    </row>
    <row r="51361" spans="25:27" x14ac:dyDescent="0.2">
      <c r="Y51361" s="396"/>
      <c r="Z51361" s="396"/>
      <c r="AA51361" s="441"/>
    </row>
    <row r="51362" spans="25:27" x14ac:dyDescent="0.2">
      <c r="Y51362" s="396"/>
      <c r="Z51362" s="396"/>
      <c r="AA51362" s="441"/>
    </row>
    <row r="51363" spans="25:27" x14ac:dyDescent="0.2">
      <c r="Y51363" s="396"/>
      <c r="Z51363" s="396"/>
      <c r="AA51363" s="441"/>
    </row>
    <row r="51364" spans="25:27" x14ac:dyDescent="0.2">
      <c r="Y51364" s="396"/>
      <c r="Z51364" s="396"/>
      <c r="AA51364" s="441"/>
    </row>
    <row r="51365" spans="25:27" x14ac:dyDescent="0.2">
      <c r="Y51365" s="396"/>
      <c r="Z51365" s="396"/>
      <c r="AA51365" s="441"/>
    </row>
    <row r="51366" spans="25:27" x14ac:dyDescent="0.2">
      <c r="Y51366" s="396"/>
      <c r="Z51366" s="396"/>
      <c r="AA51366" s="441"/>
    </row>
    <row r="51367" spans="25:27" x14ac:dyDescent="0.2">
      <c r="Y51367" s="396"/>
      <c r="Z51367" s="396"/>
      <c r="AA51367" s="441"/>
    </row>
    <row r="51368" spans="25:27" x14ac:dyDescent="0.2">
      <c r="Y51368" s="396"/>
      <c r="Z51368" s="396"/>
      <c r="AA51368" s="441"/>
    </row>
    <row r="51369" spans="25:27" x14ac:dyDescent="0.2">
      <c r="Y51369" s="396"/>
      <c r="Z51369" s="396"/>
      <c r="AA51369" s="441"/>
    </row>
    <row r="51370" spans="25:27" x14ac:dyDescent="0.2">
      <c r="Y51370" s="396"/>
      <c r="Z51370" s="396"/>
      <c r="AA51370" s="441"/>
    </row>
    <row r="51371" spans="25:27" x14ac:dyDescent="0.2">
      <c r="Y51371" s="396"/>
      <c r="Z51371" s="396"/>
      <c r="AA51371" s="441"/>
    </row>
    <row r="51372" spans="25:27" x14ac:dyDescent="0.2">
      <c r="Y51372" s="396"/>
      <c r="Z51372" s="396"/>
      <c r="AA51372" s="441"/>
    </row>
    <row r="51373" spans="25:27" x14ac:dyDescent="0.2">
      <c r="Y51373" s="396"/>
      <c r="Z51373" s="396"/>
      <c r="AA51373" s="441"/>
    </row>
    <row r="51374" spans="25:27" x14ac:dyDescent="0.2">
      <c r="Y51374" s="396"/>
      <c r="Z51374" s="396"/>
      <c r="AA51374" s="441"/>
    </row>
    <row r="51375" spans="25:27" x14ac:dyDescent="0.2">
      <c r="Y51375" s="396"/>
      <c r="Z51375" s="396"/>
      <c r="AA51375" s="441"/>
    </row>
    <row r="51376" spans="25:27" x14ac:dyDescent="0.2">
      <c r="Y51376" s="396"/>
      <c r="Z51376" s="396"/>
      <c r="AA51376" s="441"/>
    </row>
    <row r="51377" spans="25:27" x14ac:dyDescent="0.2">
      <c r="Y51377" s="396"/>
      <c r="Z51377" s="396"/>
      <c r="AA51377" s="441"/>
    </row>
    <row r="51378" spans="25:27" x14ac:dyDescent="0.2">
      <c r="Y51378" s="396"/>
      <c r="Z51378" s="396"/>
      <c r="AA51378" s="441"/>
    </row>
    <row r="51379" spans="25:27" x14ac:dyDescent="0.2">
      <c r="Y51379" s="396"/>
      <c r="Z51379" s="396"/>
      <c r="AA51379" s="441"/>
    </row>
    <row r="51380" spans="25:27" x14ac:dyDescent="0.2">
      <c r="Y51380" s="396"/>
      <c r="Z51380" s="396"/>
      <c r="AA51380" s="441"/>
    </row>
    <row r="51381" spans="25:27" x14ac:dyDescent="0.2">
      <c r="Y51381" s="396"/>
      <c r="Z51381" s="396"/>
      <c r="AA51381" s="441"/>
    </row>
    <row r="51382" spans="25:27" x14ac:dyDescent="0.2">
      <c r="Y51382" s="396"/>
      <c r="Z51382" s="396"/>
      <c r="AA51382" s="441"/>
    </row>
    <row r="51383" spans="25:27" x14ac:dyDescent="0.2">
      <c r="Y51383" s="396"/>
      <c r="Z51383" s="396"/>
      <c r="AA51383" s="441"/>
    </row>
    <row r="51384" spans="25:27" x14ac:dyDescent="0.2">
      <c r="Y51384" s="396"/>
      <c r="Z51384" s="396"/>
      <c r="AA51384" s="441"/>
    </row>
    <row r="51385" spans="25:27" x14ac:dyDescent="0.2">
      <c r="Y51385" s="396"/>
      <c r="Z51385" s="396"/>
      <c r="AA51385" s="441"/>
    </row>
    <row r="51386" spans="25:27" x14ac:dyDescent="0.2">
      <c r="Y51386" s="396"/>
      <c r="Z51386" s="396"/>
      <c r="AA51386" s="441"/>
    </row>
    <row r="51387" spans="25:27" x14ac:dyDescent="0.2">
      <c r="Y51387" s="396"/>
      <c r="Z51387" s="396"/>
      <c r="AA51387" s="441"/>
    </row>
    <row r="51388" spans="25:27" x14ac:dyDescent="0.2">
      <c r="Y51388" s="396"/>
      <c r="Z51388" s="396"/>
      <c r="AA51388" s="441"/>
    </row>
    <row r="51389" spans="25:27" x14ac:dyDescent="0.2">
      <c r="Y51389" s="396"/>
      <c r="Z51389" s="396"/>
      <c r="AA51389" s="441"/>
    </row>
    <row r="51390" spans="25:27" x14ac:dyDescent="0.2">
      <c r="Y51390" s="396"/>
      <c r="Z51390" s="396"/>
      <c r="AA51390" s="441"/>
    </row>
    <row r="51391" spans="25:27" x14ac:dyDescent="0.2">
      <c r="Y51391" s="396"/>
      <c r="Z51391" s="396"/>
      <c r="AA51391" s="441"/>
    </row>
    <row r="51392" spans="25:27" x14ac:dyDescent="0.2">
      <c r="Y51392" s="396"/>
      <c r="Z51392" s="396"/>
      <c r="AA51392" s="441"/>
    </row>
    <row r="51393" spans="25:27" x14ac:dyDescent="0.2">
      <c r="Y51393" s="396"/>
      <c r="Z51393" s="396"/>
      <c r="AA51393" s="441"/>
    </row>
    <row r="51394" spans="25:27" x14ac:dyDescent="0.2">
      <c r="Y51394" s="396"/>
      <c r="Z51394" s="396"/>
      <c r="AA51394" s="441"/>
    </row>
    <row r="51395" spans="25:27" x14ac:dyDescent="0.2">
      <c r="Y51395" s="396"/>
      <c r="Z51395" s="396"/>
      <c r="AA51395" s="441"/>
    </row>
    <row r="51396" spans="25:27" x14ac:dyDescent="0.2">
      <c r="Y51396" s="396"/>
      <c r="Z51396" s="396"/>
      <c r="AA51396" s="441"/>
    </row>
    <row r="51397" spans="25:27" x14ac:dyDescent="0.2">
      <c r="Y51397" s="396"/>
      <c r="Z51397" s="396"/>
      <c r="AA51397" s="441"/>
    </row>
    <row r="51398" spans="25:27" x14ac:dyDescent="0.2">
      <c r="Y51398" s="396"/>
      <c r="Z51398" s="396"/>
      <c r="AA51398" s="441"/>
    </row>
    <row r="51399" spans="25:27" x14ac:dyDescent="0.2">
      <c r="Y51399" s="396"/>
      <c r="Z51399" s="396"/>
      <c r="AA51399" s="441"/>
    </row>
    <row r="51400" spans="25:27" x14ac:dyDescent="0.2">
      <c r="Y51400" s="396"/>
      <c r="Z51400" s="396"/>
      <c r="AA51400" s="441"/>
    </row>
    <row r="51401" spans="25:27" x14ac:dyDescent="0.2">
      <c r="Y51401" s="396"/>
      <c r="Z51401" s="396"/>
      <c r="AA51401" s="441"/>
    </row>
    <row r="51402" spans="25:27" x14ac:dyDescent="0.2">
      <c r="Y51402" s="396"/>
      <c r="Z51402" s="396"/>
      <c r="AA51402" s="441"/>
    </row>
    <row r="51403" spans="25:27" x14ac:dyDescent="0.2">
      <c r="Y51403" s="396"/>
      <c r="Z51403" s="396"/>
      <c r="AA51403" s="441"/>
    </row>
    <row r="51404" spans="25:27" x14ac:dyDescent="0.2">
      <c r="Y51404" s="396"/>
      <c r="Z51404" s="396"/>
      <c r="AA51404" s="441"/>
    </row>
    <row r="51405" spans="25:27" x14ac:dyDescent="0.2">
      <c r="Y51405" s="396"/>
      <c r="Z51405" s="396"/>
      <c r="AA51405" s="441"/>
    </row>
    <row r="51406" spans="25:27" x14ac:dyDescent="0.2">
      <c r="Y51406" s="396"/>
      <c r="Z51406" s="396"/>
      <c r="AA51406" s="441"/>
    </row>
    <row r="51407" spans="25:27" x14ac:dyDescent="0.2">
      <c r="Y51407" s="396"/>
      <c r="Z51407" s="396"/>
      <c r="AA51407" s="441"/>
    </row>
    <row r="51408" spans="25:27" x14ac:dyDescent="0.2">
      <c r="Y51408" s="396"/>
      <c r="Z51408" s="396"/>
      <c r="AA51408" s="441"/>
    </row>
    <row r="51409" spans="25:27" x14ac:dyDescent="0.2">
      <c r="Y51409" s="396"/>
      <c r="Z51409" s="396"/>
      <c r="AA51409" s="441"/>
    </row>
    <row r="51410" spans="25:27" x14ac:dyDescent="0.2">
      <c r="Y51410" s="396"/>
      <c r="Z51410" s="396"/>
      <c r="AA51410" s="441"/>
    </row>
    <row r="51411" spans="25:27" x14ac:dyDescent="0.2">
      <c r="Y51411" s="396"/>
      <c r="Z51411" s="396"/>
      <c r="AA51411" s="441"/>
    </row>
    <row r="51412" spans="25:27" x14ac:dyDescent="0.2">
      <c r="Y51412" s="396"/>
      <c r="Z51412" s="396"/>
      <c r="AA51412" s="441"/>
    </row>
    <row r="51413" spans="25:27" x14ac:dyDescent="0.2">
      <c r="Y51413" s="396"/>
      <c r="Z51413" s="396"/>
      <c r="AA51413" s="441"/>
    </row>
    <row r="51414" spans="25:27" x14ac:dyDescent="0.2">
      <c r="Y51414" s="396"/>
      <c r="Z51414" s="396"/>
      <c r="AA51414" s="441"/>
    </row>
    <row r="51415" spans="25:27" x14ac:dyDescent="0.2">
      <c r="Y51415" s="396"/>
      <c r="Z51415" s="396"/>
      <c r="AA51415" s="441"/>
    </row>
    <row r="51416" spans="25:27" x14ac:dyDescent="0.2">
      <c r="Y51416" s="396"/>
      <c r="Z51416" s="396"/>
      <c r="AA51416" s="441"/>
    </row>
    <row r="51417" spans="25:27" x14ac:dyDescent="0.2">
      <c r="Y51417" s="396"/>
      <c r="Z51417" s="396"/>
      <c r="AA51417" s="441"/>
    </row>
    <row r="51418" spans="25:27" x14ac:dyDescent="0.2">
      <c r="Y51418" s="396"/>
      <c r="Z51418" s="396"/>
      <c r="AA51418" s="441"/>
    </row>
    <row r="51419" spans="25:27" x14ac:dyDescent="0.2">
      <c r="Y51419" s="396"/>
      <c r="Z51419" s="396"/>
      <c r="AA51419" s="441"/>
    </row>
    <row r="51420" spans="25:27" x14ac:dyDescent="0.2">
      <c r="Y51420" s="396"/>
      <c r="Z51420" s="396"/>
      <c r="AA51420" s="441"/>
    </row>
    <row r="51421" spans="25:27" x14ac:dyDescent="0.2">
      <c r="Y51421" s="396"/>
      <c r="Z51421" s="396"/>
      <c r="AA51421" s="441"/>
    </row>
    <row r="51422" spans="25:27" x14ac:dyDescent="0.2">
      <c r="Y51422" s="396"/>
      <c r="Z51422" s="396"/>
      <c r="AA51422" s="441"/>
    </row>
    <row r="51423" spans="25:27" x14ac:dyDescent="0.2">
      <c r="Y51423" s="396"/>
      <c r="Z51423" s="396"/>
      <c r="AA51423" s="441"/>
    </row>
    <row r="51424" spans="25:27" x14ac:dyDescent="0.2">
      <c r="Y51424" s="396"/>
      <c r="Z51424" s="396"/>
      <c r="AA51424" s="441"/>
    </row>
    <row r="51425" spans="25:27" x14ac:dyDescent="0.2">
      <c r="Y51425" s="396"/>
      <c r="Z51425" s="396"/>
      <c r="AA51425" s="441"/>
    </row>
    <row r="51426" spans="25:27" x14ac:dyDescent="0.2">
      <c r="Y51426" s="396"/>
      <c r="Z51426" s="396"/>
      <c r="AA51426" s="441"/>
    </row>
    <row r="51427" spans="25:27" x14ac:dyDescent="0.2">
      <c r="Y51427" s="396"/>
      <c r="Z51427" s="396"/>
      <c r="AA51427" s="441"/>
    </row>
    <row r="51428" spans="25:27" x14ac:dyDescent="0.2">
      <c r="Y51428" s="396"/>
      <c r="Z51428" s="396"/>
      <c r="AA51428" s="441"/>
    </row>
    <row r="51429" spans="25:27" x14ac:dyDescent="0.2">
      <c r="Y51429" s="396"/>
      <c r="Z51429" s="396"/>
      <c r="AA51429" s="441"/>
    </row>
    <row r="51430" spans="25:27" x14ac:dyDescent="0.2">
      <c r="Y51430" s="396"/>
      <c r="Z51430" s="396"/>
      <c r="AA51430" s="441"/>
    </row>
    <row r="51431" spans="25:27" x14ac:dyDescent="0.2">
      <c r="Y51431" s="396"/>
      <c r="Z51431" s="396"/>
      <c r="AA51431" s="441"/>
    </row>
    <row r="51432" spans="25:27" x14ac:dyDescent="0.2">
      <c r="Y51432" s="396"/>
      <c r="Z51432" s="396"/>
      <c r="AA51432" s="441"/>
    </row>
    <row r="51433" spans="25:27" x14ac:dyDescent="0.2">
      <c r="Y51433" s="396"/>
      <c r="Z51433" s="396"/>
      <c r="AA51433" s="441"/>
    </row>
    <row r="51434" spans="25:27" x14ac:dyDescent="0.2">
      <c r="Y51434" s="396"/>
      <c r="Z51434" s="396"/>
      <c r="AA51434" s="441"/>
    </row>
    <row r="51435" spans="25:27" x14ac:dyDescent="0.2">
      <c r="Y51435" s="396"/>
      <c r="Z51435" s="396"/>
      <c r="AA51435" s="441"/>
    </row>
    <row r="51436" spans="25:27" x14ac:dyDescent="0.2">
      <c r="Y51436" s="396"/>
      <c r="Z51436" s="396"/>
      <c r="AA51436" s="441"/>
    </row>
    <row r="51437" spans="25:27" x14ac:dyDescent="0.2">
      <c r="Y51437" s="396"/>
      <c r="Z51437" s="396"/>
      <c r="AA51437" s="441"/>
    </row>
    <row r="51438" spans="25:27" x14ac:dyDescent="0.2">
      <c r="Y51438" s="396"/>
      <c r="Z51438" s="396"/>
      <c r="AA51438" s="441"/>
    </row>
    <row r="51439" spans="25:27" x14ac:dyDescent="0.2">
      <c r="Y51439" s="396"/>
      <c r="Z51439" s="396"/>
      <c r="AA51439" s="441"/>
    </row>
    <row r="51440" spans="25:27" x14ac:dyDescent="0.2">
      <c r="Y51440" s="396"/>
      <c r="Z51440" s="396"/>
      <c r="AA51440" s="441"/>
    </row>
    <row r="51441" spans="25:27" x14ac:dyDescent="0.2">
      <c r="Y51441" s="396"/>
      <c r="Z51441" s="396"/>
      <c r="AA51441" s="441"/>
    </row>
    <row r="51442" spans="25:27" x14ac:dyDescent="0.2">
      <c r="Y51442" s="396"/>
      <c r="Z51442" s="396"/>
      <c r="AA51442" s="441"/>
    </row>
    <row r="51443" spans="25:27" x14ac:dyDescent="0.2">
      <c r="Y51443" s="396"/>
      <c r="Z51443" s="396"/>
      <c r="AA51443" s="441"/>
    </row>
    <row r="51444" spans="25:27" x14ac:dyDescent="0.2">
      <c r="Y51444" s="396"/>
      <c r="Z51444" s="396"/>
      <c r="AA51444" s="441"/>
    </row>
    <row r="51445" spans="25:27" x14ac:dyDescent="0.2">
      <c r="Y51445" s="396"/>
      <c r="Z51445" s="396"/>
      <c r="AA51445" s="441"/>
    </row>
    <row r="51446" spans="25:27" x14ac:dyDescent="0.2">
      <c r="Y51446" s="396"/>
      <c r="Z51446" s="396"/>
      <c r="AA51446" s="441"/>
    </row>
    <row r="51447" spans="25:27" x14ac:dyDescent="0.2">
      <c r="Y51447" s="396"/>
      <c r="Z51447" s="396"/>
      <c r="AA51447" s="441"/>
    </row>
    <row r="51448" spans="25:27" x14ac:dyDescent="0.2">
      <c r="Y51448" s="396"/>
      <c r="Z51448" s="396"/>
      <c r="AA51448" s="441"/>
    </row>
    <row r="51449" spans="25:27" x14ac:dyDescent="0.2">
      <c r="Y51449" s="396"/>
      <c r="Z51449" s="396"/>
      <c r="AA51449" s="441"/>
    </row>
    <row r="51450" spans="25:27" x14ac:dyDescent="0.2">
      <c r="Y51450" s="396"/>
      <c r="Z51450" s="396"/>
      <c r="AA51450" s="441"/>
    </row>
    <row r="51451" spans="25:27" x14ac:dyDescent="0.2">
      <c r="Y51451" s="396"/>
      <c r="Z51451" s="396"/>
      <c r="AA51451" s="441"/>
    </row>
    <row r="51452" spans="25:27" x14ac:dyDescent="0.2">
      <c r="Y51452" s="396"/>
      <c r="Z51452" s="396"/>
      <c r="AA51452" s="441"/>
    </row>
    <row r="51453" spans="25:27" x14ac:dyDescent="0.2">
      <c r="Y51453" s="396"/>
      <c r="Z51453" s="396"/>
      <c r="AA51453" s="441"/>
    </row>
    <row r="51454" spans="25:27" x14ac:dyDescent="0.2">
      <c r="Y51454" s="396"/>
      <c r="Z51454" s="396"/>
      <c r="AA51454" s="441"/>
    </row>
    <row r="51455" spans="25:27" x14ac:dyDescent="0.2">
      <c r="Y51455" s="396"/>
      <c r="Z51455" s="396"/>
      <c r="AA51455" s="441"/>
    </row>
    <row r="51456" spans="25:27" x14ac:dyDescent="0.2">
      <c r="Y51456" s="396"/>
      <c r="Z51456" s="396"/>
      <c r="AA51456" s="441"/>
    </row>
    <row r="51457" spans="25:27" x14ac:dyDescent="0.2">
      <c r="Y51457" s="396"/>
      <c r="Z51457" s="396"/>
      <c r="AA51457" s="441"/>
    </row>
    <row r="51458" spans="25:27" x14ac:dyDescent="0.2">
      <c r="Y51458" s="396"/>
      <c r="Z51458" s="396"/>
      <c r="AA51458" s="441"/>
    </row>
    <row r="51459" spans="25:27" x14ac:dyDescent="0.2">
      <c r="Y51459" s="396"/>
      <c r="Z51459" s="396"/>
      <c r="AA51459" s="441"/>
    </row>
    <row r="51460" spans="25:27" x14ac:dyDescent="0.2">
      <c r="Y51460" s="396"/>
      <c r="Z51460" s="396"/>
      <c r="AA51460" s="441"/>
    </row>
    <row r="51461" spans="25:27" x14ac:dyDescent="0.2">
      <c r="Y51461" s="396"/>
      <c r="Z51461" s="396"/>
      <c r="AA51461" s="441"/>
    </row>
    <row r="51462" spans="25:27" x14ac:dyDescent="0.2">
      <c r="Y51462" s="396"/>
      <c r="Z51462" s="396"/>
      <c r="AA51462" s="441"/>
    </row>
    <row r="51463" spans="25:27" x14ac:dyDescent="0.2">
      <c r="Y51463" s="396"/>
      <c r="Z51463" s="396"/>
      <c r="AA51463" s="441"/>
    </row>
    <row r="51464" spans="25:27" x14ac:dyDescent="0.2">
      <c r="Y51464" s="396"/>
      <c r="Z51464" s="396"/>
      <c r="AA51464" s="441"/>
    </row>
    <row r="51465" spans="25:27" x14ac:dyDescent="0.2">
      <c r="Y51465" s="396"/>
      <c r="Z51465" s="396"/>
      <c r="AA51465" s="441"/>
    </row>
    <row r="51466" spans="25:27" x14ac:dyDescent="0.2">
      <c r="Y51466" s="396"/>
      <c r="Z51466" s="396"/>
      <c r="AA51466" s="441"/>
    </row>
    <row r="51467" spans="25:27" x14ac:dyDescent="0.2">
      <c r="Y51467" s="396"/>
      <c r="Z51467" s="396"/>
      <c r="AA51467" s="441"/>
    </row>
    <row r="51468" spans="25:27" x14ac:dyDescent="0.2">
      <c r="Y51468" s="396"/>
      <c r="Z51468" s="396"/>
      <c r="AA51468" s="441"/>
    </row>
    <row r="51469" spans="25:27" x14ac:dyDescent="0.2">
      <c r="Y51469" s="396"/>
      <c r="Z51469" s="396"/>
      <c r="AA51469" s="441"/>
    </row>
    <row r="51470" spans="25:27" x14ac:dyDescent="0.2">
      <c r="Y51470" s="396"/>
      <c r="Z51470" s="396"/>
      <c r="AA51470" s="441"/>
    </row>
    <row r="51471" spans="25:27" x14ac:dyDescent="0.2">
      <c r="Y51471" s="396"/>
      <c r="Z51471" s="396"/>
      <c r="AA51471" s="441"/>
    </row>
    <row r="51472" spans="25:27" x14ac:dyDescent="0.2">
      <c r="Y51472" s="396"/>
      <c r="Z51472" s="396"/>
      <c r="AA51472" s="441"/>
    </row>
    <row r="51473" spans="25:27" x14ac:dyDescent="0.2">
      <c r="Y51473" s="396"/>
      <c r="Z51473" s="396"/>
      <c r="AA51473" s="441"/>
    </row>
    <row r="51474" spans="25:27" x14ac:dyDescent="0.2">
      <c r="Y51474" s="396"/>
      <c r="Z51474" s="396"/>
      <c r="AA51474" s="441"/>
    </row>
    <row r="51475" spans="25:27" x14ac:dyDescent="0.2">
      <c r="Y51475" s="396"/>
      <c r="Z51475" s="396"/>
      <c r="AA51475" s="441"/>
    </row>
    <row r="51476" spans="25:27" x14ac:dyDescent="0.2">
      <c r="Y51476" s="396"/>
      <c r="Z51476" s="396"/>
      <c r="AA51476" s="441"/>
    </row>
    <row r="51477" spans="25:27" x14ac:dyDescent="0.2">
      <c r="Y51477" s="396"/>
      <c r="Z51477" s="396"/>
      <c r="AA51477" s="441"/>
    </row>
    <row r="51478" spans="25:27" x14ac:dyDescent="0.2">
      <c r="Y51478" s="396"/>
      <c r="Z51478" s="396"/>
      <c r="AA51478" s="441"/>
    </row>
    <row r="51479" spans="25:27" x14ac:dyDescent="0.2">
      <c r="Y51479" s="396"/>
      <c r="Z51479" s="396"/>
      <c r="AA51479" s="441"/>
    </row>
    <row r="51480" spans="25:27" x14ac:dyDescent="0.2">
      <c r="Y51480" s="396"/>
      <c r="Z51480" s="396"/>
      <c r="AA51480" s="441"/>
    </row>
    <row r="51481" spans="25:27" x14ac:dyDescent="0.2">
      <c r="Y51481" s="396"/>
      <c r="Z51481" s="396"/>
      <c r="AA51481" s="441"/>
    </row>
    <row r="51482" spans="25:27" x14ac:dyDescent="0.2">
      <c r="Y51482" s="396"/>
      <c r="Z51482" s="396"/>
      <c r="AA51482" s="441"/>
    </row>
    <row r="51483" spans="25:27" x14ac:dyDescent="0.2">
      <c r="Y51483" s="396"/>
      <c r="Z51483" s="396"/>
      <c r="AA51483" s="441"/>
    </row>
    <row r="51484" spans="25:27" x14ac:dyDescent="0.2">
      <c r="Y51484" s="396"/>
      <c r="Z51484" s="396"/>
      <c r="AA51484" s="441"/>
    </row>
    <row r="51485" spans="25:27" x14ac:dyDescent="0.2">
      <c r="Y51485" s="396"/>
      <c r="Z51485" s="396"/>
      <c r="AA51485" s="441"/>
    </row>
    <row r="51486" spans="25:27" x14ac:dyDescent="0.2">
      <c r="Y51486" s="396"/>
      <c r="Z51486" s="396"/>
      <c r="AA51486" s="441"/>
    </row>
    <row r="51487" spans="25:27" x14ac:dyDescent="0.2">
      <c r="Y51487" s="396"/>
      <c r="Z51487" s="396"/>
      <c r="AA51487" s="441"/>
    </row>
    <row r="51488" spans="25:27" x14ac:dyDescent="0.2">
      <c r="Y51488" s="396"/>
      <c r="Z51488" s="396"/>
      <c r="AA51488" s="441"/>
    </row>
    <row r="51489" spans="25:27" x14ac:dyDescent="0.2">
      <c r="Y51489" s="396"/>
      <c r="Z51489" s="396"/>
      <c r="AA51489" s="441"/>
    </row>
    <row r="51490" spans="25:27" x14ac:dyDescent="0.2">
      <c r="Y51490" s="396"/>
      <c r="Z51490" s="396"/>
      <c r="AA51490" s="441"/>
    </row>
    <row r="51491" spans="25:27" x14ac:dyDescent="0.2">
      <c r="Y51491" s="396"/>
      <c r="Z51491" s="396"/>
      <c r="AA51491" s="441"/>
    </row>
    <row r="51492" spans="25:27" x14ac:dyDescent="0.2">
      <c r="Y51492" s="396"/>
      <c r="Z51492" s="396"/>
      <c r="AA51492" s="441"/>
    </row>
    <row r="51493" spans="25:27" x14ac:dyDescent="0.2">
      <c r="Y51493" s="396"/>
      <c r="Z51493" s="396"/>
      <c r="AA51493" s="441"/>
    </row>
    <row r="51494" spans="25:27" x14ac:dyDescent="0.2">
      <c r="Y51494" s="396"/>
      <c r="Z51494" s="396"/>
      <c r="AA51494" s="441"/>
    </row>
    <row r="51495" spans="25:27" x14ac:dyDescent="0.2">
      <c r="Y51495" s="396"/>
      <c r="Z51495" s="396"/>
      <c r="AA51495" s="441"/>
    </row>
    <row r="51496" spans="25:27" x14ac:dyDescent="0.2">
      <c r="Y51496" s="396"/>
      <c r="Z51496" s="396"/>
      <c r="AA51496" s="441"/>
    </row>
    <row r="51497" spans="25:27" x14ac:dyDescent="0.2">
      <c r="Y51497" s="396"/>
      <c r="Z51497" s="396"/>
      <c r="AA51497" s="441"/>
    </row>
    <row r="51498" spans="25:27" x14ac:dyDescent="0.2">
      <c r="Y51498" s="396"/>
      <c r="Z51498" s="396"/>
      <c r="AA51498" s="441"/>
    </row>
    <row r="51499" spans="25:27" x14ac:dyDescent="0.2">
      <c r="Y51499" s="396"/>
      <c r="Z51499" s="396"/>
      <c r="AA51499" s="441"/>
    </row>
    <row r="51500" spans="25:27" x14ac:dyDescent="0.2">
      <c r="Y51500" s="396"/>
      <c r="Z51500" s="396"/>
      <c r="AA51500" s="441"/>
    </row>
    <row r="51501" spans="25:27" x14ac:dyDescent="0.2">
      <c r="Y51501" s="396"/>
      <c r="Z51501" s="396"/>
      <c r="AA51501" s="441"/>
    </row>
    <row r="51502" spans="25:27" x14ac:dyDescent="0.2">
      <c r="Y51502" s="396"/>
      <c r="Z51502" s="396"/>
      <c r="AA51502" s="441"/>
    </row>
    <row r="51503" spans="25:27" x14ac:dyDescent="0.2">
      <c r="Y51503" s="396"/>
      <c r="Z51503" s="396"/>
      <c r="AA51503" s="441"/>
    </row>
    <row r="51504" spans="25:27" x14ac:dyDescent="0.2">
      <c r="Y51504" s="396"/>
      <c r="Z51504" s="396"/>
      <c r="AA51504" s="441"/>
    </row>
    <row r="51505" spans="25:27" x14ac:dyDescent="0.2">
      <c r="Y51505" s="396"/>
      <c r="Z51505" s="396"/>
      <c r="AA51505" s="441"/>
    </row>
    <row r="51506" spans="25:27" x14ac:dyDescent="0.2">
      <c r="Y51506" s="396"/>
      <c r="Z51506" s="396"/>
      <c r="AA51506" s="441"/>
    </row>
    <row r="51507" spans="25:27" x14ac:dyDescent="0.2">
      <c r="Y51507" s="396"/>
      <c r="Z51507" s="396"/>
      <c r="AA51507" s="441"/>
    </row>
    <row r="51508" spans="25:27" x14ac:dyDescent="0.2">
      <c r="Y51508" s="396"/>
      <c r="Z51508" s="396"/>
      <c r="AA51508" s="441"/>
    </row>
    <row r="51509" spans="25:27" x14ac:dyDescent="0.2">
      <c r="Y51509" s="396"/>
      <c r="Z51509" s="396"/>
      <c r="AA51509" s="441"/>
    </row>
    <row r="51510" spans="25:27" x14ac:dyDescent="0.2">
      <c r="Y51510" s="396"/>
      <c r="Z51510" s="396"/>
      <c r="AA51510" s="441"/>
    </row>
    <row r="51511" spans="25:27" x14ac:dyDescent="0.2">
      <c r="Y51511" s="396"/>
      <c r="Z51511" s="396"/>
      <c r="AA51511" s="441"/>
    </row>
    <row r="51512" spans="25:27" x14ac:dyDescent="0.2">
      <c r="Y51512" s="396"/>
      <c r="Z51512" s="396"/>
      <c r="AA51512" s="441"/>
    </row>
    <row r="51513" spans="25:27" x14ac:dyDescent="0.2">
      <c r="Y51513" s="396"/>
      <c r="Z51513" s="396"/>
      <c r="AA51513" s="441"/>
    </row>
    <row r="51514" spans="25:27" x14ac:dyDescent="0.2">
      <c r="Y51514" s="396"/>
      <c r="Z51514" s="396"/>
      <c r="AA51514" s="441"/>
    </row>
    <row r="51515" spans="25:27" x14ac:dyDescent="0.2">
      <c r="Y51515" s="396"/>
      <c r="Z51515" s="396"/>
      <c r="AA51515" s="441"/>
    </row>
    <row r="51516" spans="25:27" x14ac:dyDescent="0.2">
      <c r="Y51516" s="396"/>
      <c r="Z51516" s="396"/>
      <c r="AA51516" s="441"/>
    </row>
    <row r="51517" spans="25:27" x14ac:dyDescent="0.2">
      <c r="Y51517" s="396"/>
      <c r="Z51517" s="396"/>
      <c r="AA51517" s="441"/>
    </row>
    <row r="51518" spans="25:27" x14ac:dyDescent="0.2">
      <c r="Y51518" s="396"/>
      <c r="Z51518" s="396"/>
      <c r="AA51518" s="441"/>
    </row>
    <row r="51519" spans="25:27" x14ac:dyDescent="0.2">
      <c r="Y51519" s="396"/>
      <c r="Z51519" s="396"/>
      <c r="AA51519" s="441"/>
    </row>
    <row r="51520" spans="25:27" x14ac:dyDescent="0.2">
      <c r="Y51520" s="396"/>
      <c r="Z51520" s="396"/>
      <c r="AA51520" s="441"/>
    </row>
    <row r="51521" spans="25:27" x14ac:dyDescent="0.2">
      <c r="Y51521" s="396"/>
      <c r="Z51521" s="396"/>
      <c r="AA51521" s="441"/>
    </row>
    <row r="51522" spans="25:27" x14ac:dyDescent="0.2">
      <c r="Y51522" s="396"/>
      <c r="Z51522" s="396"/>
      <c r="AA51522" s="441"/>
    </row>
    <row r="51523" spans="25:27" x14ac:dyDescent="0.2">
      <c r="Y51523" s="396"/>
      <c r="Z51523" s="396"/>
      <c r="AA51523" s="441"/>
    </row>
    <row r="51524" spans="25:27" x14ac:dyDescent="0.2">
      <c r="Y51524" s="396"/>
      <c r="Z51524" s="396"/>
      <c r="AA51524" s="441"/>
    </row>
    <row r="51525" spans="25:27" x14ac:dyDescent="0.2">
      <c r="Y51525" s="396"/>
      <c r="Z51525" s="396"/>
      <c r="AA51525" s="441"/>
    </row>
    <row r="51526" spans="25:27" x14ac:dyDescent="0.2">
      <c r="Y51526" s="396"/>
      <c r="Z51526" s="396"/>
      <c r="AA51526" s="441"/>
    </row>
    <row r="51527" spans="25:27" x14ac:dyDescent="0.2">
      <c r="Y51527" s="396"/>
      <c r="Z51527" s="396"/>
      <c r="AA51527" s="441"/>
    </row>
    <row r="51528" spans="25:27" x14ac:dyDescent="0.2">
      <c r="Y51528" s="396"/>
      <c r="Z51528" s="396"/>
      <c r="AA51528" s="441"/>
    </row>
    <row r="51529" spans="25:27" x14ac:dyDescent="0.2">
      <c r="Y51529" s="396"/>
      <c r="Z51529" s="396"/>
      <c r="AA51529" s="441"/>
    </row>
    <row r="51530" spans="25:27" x14ac:dyDescent="0.2">
      <c r="Y51530" s="396"/>
      <c r="Z51530" s="396"/>
      <c r="AA51530" s="441"/>
    </row>
    <row r="51531" spans="25:27" x14ac:dyDescent="0.2">
      <c r="Y51531" s="396"/>
      <c r="Z51531" s="396"/>
      <c r="AA51531" s="441"/>
    </row>
    <row r="51532" spans="25:27" x14ac:dyDescent="0.2">
      <c r="Y51532" s="396"/>
      <c r="Z51532" s="396"/>
      <c r="AA51532" s="441"/>
    </row>
    <row r="51533" spans="25:27" x14ac:dyDescent="0.2">
      <c r="Y51533" s="396"/>
      <c r="Z51533" s="396"/>
      <c r="AA51533" s="441"/>
    </row>
    <row r="51534" spans="25:27" x14ac:dyDescent="0.2">
      <c r="Y51534" s="396"/>
      <c r="Z51534" s="396"/>
      <c r="AA51534" s="441"/>
    </row>
    <row r="51535" spans="25:27" x14ac:dyDescent="0.2">
      <c r="Y51535" s="396"/>
      <c r="Z51535" s="396"/>
      <c r="AA51535" s="441"/>
    </row>
    <row r="51536" spans="25:27" x14ac:dyDescent="0.2">
      <c r="Y51536" s="396"/>
      <c r="Z51536" s="396"/>
      <c r="AA51536" s="441"/>
    </row>
    <row r="51537" spans="25:27" x14ac:dyDescent="0.2">
      <c r="Y51537" s="396"/>
      <c r="Z51537" s="396"/>
      <c r="AA51537" s="441"/>
    </row>
    <row r="51538" spans="25:27" x14ac:dyDescent="0.2">
      <c r="Y51538" s="396"/>
      <c r="Z51538" s="396"/>
      <c r="AA51538" s="441"/>
    </row>
    <row r="51539" spans="25:27" x14ac:dyDescent="0.2">
      <c r="Y51539" s="396"/>
      <c r="Z51539" s="396"/>
      <c r="AA51539" s="441"/>
    </row>
    <row r="51540" spans="25:27" x14ac:dyDescent="0.2">
      <c r="Y51540" s="396"/>
      <c r="Z51540" s="396"/>
      <c r="AA51540" s="441"/>
    </row>
    <row r="51541" spans="25:27" x14ac:dyDescent="0.2">
      <c r="Y51541" s="396"/>
      <c r="Z51541" s="396"/>
      <c r="AA51541" s="441"/>
    </row>
    <row r="51542" spans="25:27" x14ac:dyDescent="0.2">
      <c r="Y51542" s="396"/>
      <c r="Z51542" s="396"/>
      <c r="AA51542" s="441"/>
    </row>
    <row r="51543" spans="25:27" x14ac:dyDescent="0.2">
      <c r="Y51543" s="396"/>
      <c r="Z51543" s="396"/>
      <c r="AA51543" s="441"/>
    </row>
    <row r="51544" spans="25:27" x14ac:dyDescent="0.2">
      <c r="Y51544" s="396"/>
      <c r="Z51544" s="396"/>
      <c r="AA51544" s="441"/>
    </row>
    <row r="51545" spans="25:27" x14ac:dyDescent="0.2">
      <c r="Y51545" s="396"/>
      <c r="Z51545" s="396"/>
      <c r="AA51545" s="441"/>
    </row>
    <row r="51546" spans="25:27" x14ac:dyDescent="0.2">
      <c r="Y51546" s="396"/>
      <c r="Z51546" s="396"/>
      <c r="AA51546" s="441"/>
    </row>
    <row r="51547" spans="25:27" x14ac:dyDescent="0.2">
      <c r="Y51547" s="396"/>
      <c r="Z51547" s="396"/>
      <c r="AA51547" s="441"/>
    </row>
    <row r="51548" spans="25:27" x14ac:dyDescent="0.2">
      <c r="Y51548" s="396"/>
      <c r="Z51548" s="396"/>
      <c r="AA51548" s="441"/>
    </row>
    <row r="51549" spans="25:27" x14ac:dyDescent="0.2">
      <c r="Y51549" s="396"/>
      <c r="Z51549" s="396"/>
      <c r="AA51549" s="441"/>
    </row>
    <row r="51550" spans="25:27" x14ac:dyDescent="0.2">
      <c r="Y51550" s="396"/>
      <c r="Z51550" s="396"/>
      <c r="AA51550" s="441"/>
    </row>
    <row r="51551" spans="25:27" x14ac:dyDescent="0.2">
      <c r="Y51551" s="396"/>
      <c r="Z51551" s="396"/>
      <c r="AA51551" s="441"/>
    </row>
    <row r="51552" spans="25:27" x14ac:dyDescent="0.2">
      <c r="Y51552" s="396"/>
      <c r="Z51552" s="396"/>
      <c r="AA51552" s="441"/>
    </row>
    <row r="51553" spans="25:27" x14ac:dyDescent="0.2">
      <c r="Y51553" s="396"/>
      <c r="Z51553" s="396"/>
      <c r="AA51553" s="441"/>
    </row>
    <row r="51554" spans="25:27" x14ac:dyDescent="0.2">
      <c r="Y51554" s="396"/>
      <c r="Z51554" s="396"/>
      <c r="AA51554" s="441"/>
    </row>
    <row r="51555" spans="25:27" x14ac:dyDescent="0.2">
      <c r="Y51555" s="396"/>
      <c r="Z51555" s="396"/>
      <c r="AA51555" s="441"/>
    </row>
    <row r="51556" spans="25:27" x14ac:dyDescent="0.2">
      <c r="Y51556" s="396"/>
      <c r="Z51556" s="396"/>
      <c r="AA51556" s="441"/>
    </row>
    <row r="51557" spans="25:27" x14ac:dyDescent="0.2">
      <c r="Y51557" s="396"/>
      <c r="Z51557" s="396"/>
      <c r="AA51557" s="441"/>
    </row>
    <row r="51558" spans="25:27" x14ac:dyDescent="0.2">
      <c r="Y51558" s="396"/>
      <c r="Z51558" s="396"/>
      <c r="AA51558" s="441"/>
    </row>
    <row r="51559" spans="25:27" x14ac:dyDescent="0.2">
      <c r="Y51559" s="396"/>
      <c r="Z51559" s="396"/>
      <c r="AA51559" s="441"/>
    </row>
    <row r="51560" spans="25:27" x14ac:dyDescent="0.2">
      <c r="Y51560" s="396"/>
      <c r="Z51560" s="396"/>
      <c r="AA51560" s="441"/>
    </row>
    <row r="51561" spans="25:27" x14ac:dyDescent="0.2">
      <c r="Y51561" s="396"/>
      <c r="Z51561" s="396"/>
      <c r="AA51561" s="441"/>
    </row>
    <row r="51562" spans="25:27" x14ac:dyDescent="0.2">
      <c r="Y51562" s="396"/>
      <c r="Z51562" s="396"/>
      <c r="AA51562" s="441"/>
    </row>
    <row r="51563" spans="25:27" x14ac:dyDescent="0.2">
      <c r="Y51563" s="396"/>
      <c r="Z51563" s="396"/>
      <c r="AA51563" s="441"/>
    </row>
    <row r="51564" spans="25:27" x14ac:dyDescent="0.2">
      <c r="Y51564" s="396"/>
      <c r="Z51564" s="396"/>
      <c r="AA51564" s="441"/>
    </row>
    <row r="51565" spans="25:27" x14ac:dyDescent="0.2">
      <c r="Y51565" s="396"/>
      <c r="Z51565" s="396"/>
      <c r="AA51565" s="441"/>
    </row>
    <row r="51566" spans="25:27" x14ac:dyDescent="0.2">
      <c r="Y51566" s="396"/>
      <c r="Z51566" s="396"/>
      <c r="AA51566" s="441"/>
    </row>
    <row r="51567" spans="25:27" x14ac:dyDescent="0.2">
      <c r="Y51567" s="396"/>
      <c r="Z51567" s="396"/>
      <c r="AA51567" s="441"/>
    </row>
    <row r="51568" spans="25:27" x14ac:dyDescent="0.2">
      <c r="Y51568" s="396"/>
      <c r="Z51568" s="396"/>
      <c r="AA51568" s="441"/>
    </row>
    <row r="51569" spans="25:27" x14ac:dyDescent="0.2">
      <c r="Y51569" s="396"/>
      <c r="Z51569" s="396"/>
      <c r="AA51569" s="441"/>
    </row>
    <row r="51570" spans="25:27" x14ac:dyDescent="0.2">
      <c r="Y51570" s="396"/>
      <c r="Z51570" s="396"/>
      <c r="AA51570" s="441"/>
    </row>
    <row r="51571" spans="25:27" x14ac:dyDescent="0.2">
      <c r="Y51571" s="396"/>
      <c r="Z51571" s="396"/>
      <c r="AA51571" s="441"/>
    </row>
    <row r="51572" spans="25:27" x14ac:dyDescent="0.2">
      <c r="Y51572" s="396"/>
      <c r="Z51572" s="396"/>
      <c r="AA51572" s="441"/>
    </row>
    <row r="51573" spans="25:27" x14ac:dyDescent="0.2">
      <c r="Y51573" s="396"/>
      <c r="Z51573" s="396"/>
      <c r="AA51573" s="441"/>
    </row>
    <row r="51574" spans="25:27" x14ac:dyDescent="0.2">
      <c r="Y51574" s="396"/>
      <c r="Z51574" s="396"/>
      <c r="AA51574" s="441"/>
    </row>
    <row r="51575" spans="25:27" x14ac:dyDescent="0.2">
      <c r="Y51575" s="396"/>
      <c r="Z51575" s="396"/>
      <c r="AA51575" s="441"/>
    </row>
    <row r="51576" spans="25:27" x14ac:dyDescent="0.2">
      <c r="Y51576" s="396"/>
      <c r="Z51576" s="396"/>
      <c r="AA51576" s="441"/>
    </row>
    <row r="51577" spans="25:27" x14ac:dyDescent="0.2">
      <c r="Y51577" s="396"/>
      <c r="Z51577" s="396"/>
      <c r="AA51577" s="441"/>
    </row>
    <row r="51578" spans="25:27" x14ac:dyDescent="0.2">
      <c r="Y51578" s="396"/>
      <c r="Z51578" s="396"/>
      <c r="AA51578" s="441"/>
    </row>
    <row r="51579" spans="25:27" x14ac:dyDescent="0.2">
      <c r="Y51579" s="396"/>
      <c r="Z51579" s="396"/>
      <c r="AA51579" s="441"/>
    </row>
    <row r="51580" spans="25:27" x14ac:dyDescent="0.2">
      <c r="Y51580" s="396"/>
      <c r="Z51580" s="396"/>
      <c r="AA51580" s="441"/>
    </row>
    <row r="51581" spans="25:27" x14ac:dyDescent="0.2">
      <c r="Y51581" s="396"/>
      <c r="Z51581" s="396"/>
      <c r="AA51581" s="441"/>
    </row>
    <row r="51582" spans="25:27" x14ac:dyDescent="0.2">
      <c r="Y51582" s="396"/>
      <c r="Z51582" s="396"/>
      <c r="AA51582" s="441"/>
    </row>
    <row r="51583" spans="25:27" x14ac:dyDescent="0.2">
      <c r="Y51583" s="396"/>
      <c r="Z51583" s="396"/>
      <c r="AA51583" s="441"/>
    </row>
    <row r="51584" spans="25:27" x14ac:dyDescent="0.2">
      <c r="Y51584" s="396"/>
      <c r="Z51584" s="396"/>
      <c r="AA51584" s="441"/>
    </row>
    <row r="51585" spans="25:27" x14ac:dyDescent="0.2">
      <c r="Y51585" s="396"/>
      <c r="Z51585" s="396"/>
      <c r="AA51585" s="441"/>
    </row>
    <row r="51586" spans="25:27" x14ac:dyDescent="0.2">
      <c r="Y51586" s="396"/>
      <c r="Z51586" s="396"/>
      <c r="AA51586" s="441"/>
    </row>
    <row r="51587" spans="25:27" x14ac:dyDescent="0.2">
      <c r="Y51587" s="396"/>
      <c r="Z51587" s="396"/>
      <c r="AA51587" s="441"/>
    </row>
    <row r="51588" spans="25:27" x14ac:dyDescent="0.2">
      <c r="Y51588" s="396"/>
      <c r="Z51588" s="396"/>
      <c r="AA51588" s="441"/>
    </row>
    <row r="51589" spans="25:27" x14ac:dyDescent="0.2">
      <c r="Y51589" s="396"/>
      <c r="Z51589" s="396"/>
      <c r="AA51589" s="441"/>
    </row>
    <row r="51590" spans="25:27" x14ac:dyDescent="0.2">
      <c r="Y51590" s="396"/>
      <c r="Z51590" s="396"/>
      <c r="AA51590" s="441"/>
    </row>
    <row r="51591" spans="25:27" x14ac:dyDescent="0.2">
      <c r="Y51591" s="396"/>
      <c r="Z51591" s="396"/>
      <c r="AA51591" s="441"/>
    </row>
    <row r="51592" spans="25:27" x14ac:dyDescent="0.2">
      <c r="Y51592" s="396"/>
      <c r="Z51592" s="396"/>
      <c r="AA51592" s="441"/>
    </row>
    <row r="51593" spans="25:27" x14ac:dyDescent="0.2">
      <c r="Y51593" s="396"/>
      <c r="Z51593" s="396"/>
      <c r="AA51593" s="441"/>
    </row>
    <row r="51594" spans="25:27" x14ac:dyDescent="0.2">
      <c r="Y51594" s="396"/>
      <c r="Z51594" s="396"/>
      <c r="AA51594" s="441"/>
    </row>
    <row r="51595" spans="25:27" x14ac:dyDescent="0.2">
      <c r="Y51595" s="396"/>
      <c r="Z51595" s="396"/>
      <c r="AA51595" s="441"/>
    </row>
    <row r="51596" spans="25:27" x14ac:dyDescent="0.2">
      <c r="Y51596" s="396"/>
      <c r="Z51596" s="396"/>
      <c r="AA51596" s="441"/>
    </row>
    <row r="51597" spans="25:27" x14ac:dyDescent="0.2">
      <c r="Y51597" s="396"/>
      <c r="Z51597" s="396"/>
      <c r="AA51597" s="441"/>
    </row>
    <row r="51598" spans="25:27" x14ac:dyDescent="0.2">
      <c r="Y51598" s="396"/>
      <c r="Z51598" s="396"/>
      <c r="AA51598" s="441"/>
    </row>
    <row r="51599" spans="25:27" x14ac:dyDescent="0.2">
      <c r="Y51599" s="396"/>
      <c r="Z51599" s="396"/>
      <c r="AA51599" s="441"/>
    </row>
    <row r="51600" spans="25:27" x14ac:dyDescent="0.2">
      <c r="Y51600" s="396"/>
      <c r="Z51600" s="396"/>
      <c r="AA51600" s="441"/>
    </row>
    <row r="51601" spans="25:27" x14ac:dyDescent="0.2">
      <c r="Y51601" s="396"/>
      <c r="Z51601" s="396"/>
      <c r="AA51601" s="441"/>
    </row>
    <row r="51602" spans="25:27" x14ac:dyDescent="0.2">
      <c r="Y51602" s="396"/>
      <c r="Z51602" s="396"/>
      <c r="AA51602" s="441"/>
    </row>
    <row r="51603" spans="25:27" x14ac:dyDescent="0.2">
      <c r="Y51603" s="396"/>
      <c r="Z51603" s="396"/>
      <c r="AA51603" s="441"/>
    </row>
    <row r="51604" spans="25:27" x14ac:dyDescent="0.2">
      <c r="Y51604" s="396"/>
      <c r="Z51604" s="396"/>
      <c r="AA51604" s="441"/>
    </row>
    <row r="51605" spans="25:27" x14ac:dyDescent="0.2">
      <c r="Y51605" s="396"/>
      <c r="Z51605" s="396"/>
      <c r="AA51605" s="441"/>
    </row>
    <row r="51606" spans="25:27" x14ac:dyDescent="0.2">
      <c r="Y51606" s="396"/>
      <c r="Z51606" s="396"/>
      <c r="AA51606" s="441"/>
    </row>
    <row r="51607" spans="25:27" x14ac:dyDescent="0.2">
      <c r="Y51607" s="396"/>
      <c r="Z51607" s="396"/>
      <c r="AA51607" s="441"/>
    </row>
    <row r="51608" spans="25:27" x14ac:dyDescent="0.2">
      <c r="Y51608" s="396"/>
      <c r="Z51608" s="396"/>
      <c r="AA51608" s="441"/>
    </row>
    <row r="51609" spans="25:27" x14ac:dyDescent="0.2">
      <c r="Y51609" s="396"/>
      <c r="Z51609" s="396"/>
      <c r="AA51609" s="441"/>
    </row>
    <row r="51610" spans="25:27" x14ac:dyDescent="0.2">
      <c r="Y51610" s="396"/>
      <c r="Z51610" s="396"/>
      <c r="AA51610" s="441"/>
    </row>
    <row r="51611" spans="25:27" x14ac:dyDescent="0.2">
      <c r="Y51611" s="396"/>
      <c r="Z51611" s="396"/>
      <c r="AA51611" s="441"/>
    </row>
    <row r="51612" spans="25:27" x14ac:dyDescent="0.2">
      <c r="Y51612" s="396"/>
      <c r="Z51612" s="396"/>
      <c r="AA51612" s="441"/>
    </row>
    <row r="51613" spans="25:27" x14ac:dyDescent="0.2">
      <c r="Y51613" s="396"/>
      <c r="Z51613" s="396"/>
      <c r="AA51613" s="441"/>
    </row>
    <row r="51614" spans="25:27" x14ac:dyDescent="0.2">
      <c r="Y51614" s="396"/>
      <c r="Z51614" s="396"/>
      <c r="AA51614" s="441"/>
    </row>
    <row r="51615" spans="25:27" x14ac:dyDescent="0.2">
      <c r="Y51615" s="396"/>
      <c r="Z51615" s="396"/>
      <c r="AA51615" s="441"/>
    </row>
    <row r="51616" spans="25:27" x14ac:dyDescent="0.2">
      <c r="Y51616" s="396"/>
      <c r="Z51616" s="396"/>
      <c r="AA51616" s="441"/>
    </row>
    <row r="51617" spans="25:27" x14ac:dyDescent="0.2">
      <c r="Y51617" s="396"/>
      <c r="Z51617" s="396"/>
      <c r="AA51617" s="441"/>
    </row>
    <row r="51618" spans="25:27" x14ac:dyDescent="0.2">
      <c r="Y51618" s="396"/>
      <c r="Z51618" s="396"/>
      <c r="AA51618" s="441"/>
    </row>
    <row r="51619" spans="25:27" x14ac:dyDescent="0.2">
      <c r="Y51619" s="396"/>
      <c r="Z51619" s="396"/>
      <c r="AA51619" s="441"/>
    </row>
    <row r="51620" spans="25:27" x14ac:dyDescent="0.2">
      <c r="Y51620" s="396"/>
      <c r="Z51620" s="396"/>
      <c r="AA51620" s="441"/>
    </row>
    <row r="51621" spans="25:27" x14ac:dyDescent="0.2">
      <c r="Y51621" s="396"/>
      <c r="Z51621" s="396"/>
      <c r="AA51621" s="441"/>
    </row>
    <row r="51622" spans="25:27" x14ac:dyDescent="0.2">
      <c r="Y51622" s="396"/>
      <c r="Z51622" s="396"/>
      <c r="AA51622" s="441"/>
    </row>
    <row r="51623" spans="25:27" x14ac:dyDescent="0.2">
      <c r="Y51623" s="396"/>
      <c r="Z51623" s="396"/>
      <c r="AA51623" s="441"/>
    </row>
    <row r="51624" spans="25:27" x14ac:dyDescent="0.2">
      <c r="Y51624" s="396"/>
      <c r="Z51624" s="396"/>
      <c r="AA51624" s="441"/>
    </row>
    <row r="51625" spans="25:27" x14ac:dyDescent="0.2">
      <c r="Y51625" s="396"/>
      <c r="Z51625" s="396"/>
      <c r="AA51625" s="441"/>
    </row>
    <row r="51626" spans="25:27" x14ac:dyDescent="0.2">
      <c r="Y51626" s="396"/>
      <c r="Z51626" s="396"/>
      <c r="AA51626" s="441"/>
    </row>
    <row r="51627" spans="25:27" x14ac:dyDescent="0.2">
      <c r="Y51627" s="396"/>
      <c r="Z51627" s="396"/>
      <c r="AA51627" s="441"/>
    </row>
    <row r="51628" spans="25:27" x14ac:dyDescent="0.2">
      <c r="Y51628" s="396"/>
      <c r="Z51628" s="396"/>
      <c r="AA51628" s="441"/>
    </row>
    <row r="51629" spans="25:27" x14ac:dyDescent="0.2">
      <c r="Y51629" s="396"/>
      <c r="Z51629" s="396"/>
      <c r="AA51629" s="441"/>
    </row>
    <row r="51630" spans="25:27" x14ac:dyDescent="0.2">
      <c r="Y51630" s="396"/>
      <c r="Z51630" s="396"/>
      <c r="AA51630" s="441"/>
    </row>
    <row r="51631" spans="25:27" x14ac:dyDescent="0.2">
      <c r="Y51631" s="396"/>
      <c r="Z51631" s="396"/>
      <c r="AA51631" s="441"/>
    </row>
    <row r="51632" spans="25:27" x14ac:dyDescent="0.2">
      <c r="Y51632" s="396"/>
      <c r="Z51632" s="396"/>
      <c r="AA51632" s="441"/>
    </row>
    <row r="51633" spans="25:27" x14ac:dyDescent="0.2">
      <c r="Y51633" s="396"/>
      <c r="Z51633" s="396"/>
      <c r="AA51633" s="441"/>
    </row>
    <row r="51634" spans="25:27" x14ac:dyDescent="0.2">
      <c r="Y51634" s="396"/>
      <c r="Z51634" s="396"/>
      <c r="AA51634" s="441"/>
    </row>
    <row r="51635" spans="25:27" x14ac:dyDescent="0.2">
      <c r="Y51635" s="396"/>
      <c r="Z51635" s="396"/>
      <c r="AA51635" s="441"/>
    </row>
    <row r="51636" spans="25:27" x14ac:dyDescent="0.2">
      <c r="Y51636" s="396"/>
      <c r="Z51636" s="396"/>
      <c r="AA51636" s="441"/>
    </row>
    <row r="51637" spans="25:27" x14ac:dyDescent="0.2">
      <c r="Y51637" s="396"/>
      <c r="Z51637" s="396"/>
      <c r="AA51637" s="441"/>
    </row>
    <row r="51638" spans="25:27" x14ac:dyDescent="0.2">
      <c r="Y51638" s="396"/>
      <c r="Z51638" s="396"/>
      <c r="AA51638" s="441"/>
    </row>
    <row r="51639" spans="25:27" x14ac:dyDescent="0.2">
      <c r="Y51639" s="396"/>
      <c r="Z51639" s="396"/>
      <c r="AA51639" s="441"/>
    </row>
    <row r="51640" spans="25:27" x14ac:dyDescent="0.2">
      <c r="Y51640" s="396"/>
      <c r="Z51640" s="396"/>
      <c r="AA51640" s="441"/>
    </row>
    <row r="51641" spans="25:27" x14ac:dyDescent="0.2">
      <c r="Y51641" s="396"/>
      <c r="Z51641" s="396"/>
      <c r="AA51641" s="441"/>
    </row>
    <row r="51642" spans="25:27" x14ac:dyDescent="0.2">
      <c r="Y51642" s="396"/>
      <c r="Z51642" s="396"/>
      <c r="AA51642" s="441"/>
    </row>
    <row r="51643" spans="25:27" x14ac:dyDescent="0.2">
      <c r="Y51643" s="396"/>
      <c r="Z51643" s="396"/>
      <c r="AA51643" s="441"/>
    </row>
    <row r="51644" spans="25:27" x14ac:dyDescent="0.2">
      <c r="Y51644" s="396"/>
      <c r="Z51644" s="396"/>
      <c r="AA51644" s="441"/>
    </row>
    <row r="51645" spans="25:27" x14ac:dyDescent="0.2">
      <c r="Y51645" s="396"/>
      <c r="Z51645" s="396"/>
      <c r="AA51645" s="441"/>
    </row>
    <row r="51646" spans="25:27" x14ac:dyDescent="0.2">
      <c r="Y51646" s="396"/>
      <c r="Z51646" s="396"/>
      <c r="AA51646" s="441"/>
    </row>
    <row r="51647" spans="25:27" x14ac:dyDescent="0.2">
      <c r="Y51647" s="396"/>
      <c r="Z51647" s="396"/>
      <c r="AA51647" s="441"/>
    </row>
    <row r="51648" spans="25:27" x14ac:dyDescent="0.2">
      <c r="Y51648" s="396"/>
      <c r="Z51648" s="396"/>
      <c r="AA51648" s="441"/>
    </row>
    <row r="51649" spans="25:27" x14ac:dyDescent="0.2">
      <c r="Y51649" s="396"/>
      <c r="Z51649" s="396"/>
      <c r="AA51649" s="441"/>
    </row>
    <row r="51650" spans="25:27" x14ac:dyDescent="0.2">
      <c r="Y51650" s="396"/>
      <c r="Z51650" s="396"/>
      <c r="AA51650" s="441"/>
    </row>
    <row r="51651" spans="25:27" x14ac:dyDescent="0.2">
      <c r="Y51651" s="396"/>
      <c r="Z51651" s="396"/>
      <c r="AA51651" s="441"/>
    </row>
    <row r="51652" spans="25:27" x14ac:dyDescent="0.2">
      <c r="Y51652" s="396"/>
      <c r="Z51652" s="396"/>
      <c r="AA51652" s="441"/>
    </row>
    <row r="51653" spans="25:27" x14ac:dyDescent="0.2">
      <c r="Y51653" s="396"/>
      <c r="Z51653" s="396"/>
      <c r="AA51653" s="441"/>
    </row>
    <row r="51654" spans="25:27" x14ac:dyDescent="0.2">
      <c r="Y51654" s="396"/>
      <c r="Z51654" s="396"/>
      <c r="AA51654" s="441"/>
    </row>
    <row r="51655" spans="25:27" x14ac:dyDescent="0.2">
      <c r="Y51655" s="396"/>
      <c r="Z51655" s="396"/>
      <c r="AA51655" s="441"/>
    </row>
    <row r="51656" spans="25:27" x14ac:dyDescent="0.2">
      <c r="Y51656" s="396"/>
      <c r="Z51656" s="396"/>
      <c r="AA51656" s="441"/>
    </row>
    <row r="51657" spans="25:27" x14ac:dyDescent="0.2">
      <c r="Y51657" s="396"/>
      <c r="Z51657" s="396"/>
      <c r="AA51657" s="441"/>
    </row>
    <row r="51658" spans="25:27" x14ac:dyDescent="0.2">
      <c r="Y51658" s="396"/>
      <c r="Z51658" s="396"/>
      <c r="AA51658" s="441"/>
    </row>
    <row r="51659" spans="25:27" x14ac:dyDescent="0.2">
      <c r="Y51659" s="396"/>
      <c r="Z51659" s="396"/>
      <c r="AA51659" s="441"/>
    </row>
    <row r="51660" spans="25:27" x14ac:dyDescent="0.2">
      <c r="Y51660" s="396"/>
      <c r="Z51660" s="396"/>
      <c r="AA51660" s="441"/>
    </row>
    <row r="51661" spans="25:27" x14ac:dyDescent="0.2">
      <c r="Y51661" s="396"/>
      <c r="Z51661" s="396"/>
      <c r="AA51661" s="441"/>
    </row>
    <row r="51662" spans="25:27" x14ac:dyDescent="0.2">
      <c r="Y51662" s="396"/>
      <c r="Z51662" s="396"/>
      <c r="AA51662" s="441"/>
    </row>
    <row r="51663" spans="25:27" x14ac:dyDescent="0.2">
      <c r="Y51663" s="396"/>
      <c r="Z51663" s="396"/>
      <c r="AA51663" s="441"/>
    </row>
    <row r="51664" spans="25:27" x14ac:dyDescent="0.2">
      <c r="Y51664" s="396"/>
      <c r="Z51664" s="396"/>
      <c r="AA51664" s="441"/>
    </row>
    <row r="51665" spans="25:27" x14ac:dyDescent="0.2">
      <c r="Y51665" s="396"/>
      <c r="Z51665" s="396"/>
      <c r="AA51665" s="441"/>
    </row>
    <row r="51666" spans="25:27" x14ac:dyDescent="0.2">
      <c r="Y51666" s="396"/>
      <c r="Z51666" s="396"/>
      <c r="AA51666" s="441"/>
    </row>
    <row r="51667" spans="25:27" x14ac:dyDescent="0.2">
      <c r="Y51667" s="396"/>
      <c r="Z51667" s="396"/>
      <c r="AA51667" s="441"/>
    </row>
    <row r="51668" spans="25:27" x14ac:dyDescent="0.2">
      <c r="Y51668" s="396"/>
      <c r="Z51668" s="396"/>
      <c r="AA51668" s="441"/>
    </row>
    <row r="51669" spans="25:27" x14ac:dyDescent="0.2">
      <c r="Y51669" s="396"/>
      <c r="Z51669" s="396"/>
      <c r="AA51669" s="441"/>
    </row>
    <row r="51670" spans="25:27" x14ac:dyDescent="0.2">
      <c r="Y51670" s="396"/>
      <c r="Z51670" s="396"/>
      <c r="AA51670" s="441"/>
    </row>
    <row r="51671" spans="25:27" x14ac:dyDescent="0.2">
      <c r="Y51671" s="396"/>
      <c r="Z51671" s="396"/>
      <c r="AA51671" s="441"/>
    </row>
    <row r="51672" spans="25:27" x14ac:dyDescent="0.2">
      <c r="Y51672" s="396"/>
      <c r="Z51672" s="396"/>
      <c r="AA51672" s="441"/>
    </row>
    <row r="51673" spans="25:27" x14ac:dyDescent="0.2">
      <c r="Y51673" s="396"/>
      <c r="Z51673" s="396"/>
      <c r="AA51673" s="441"/>
    </row>
    <row r="51674" spans="25:27" x14ac:dyDescent="0.2">
      <c r="Y51674" s="396"/>
      <c r="Z51674" s="396"/>
      <c r="AA51674" s="441"/>
    </row>
    <row r="51675" spans="25:27" x14ac:dyDescent="0.2">
      <c r="Y51675" s="396"/>
      <c r="Z51675" s="396"/>
      <c r="AA51675" s="441"/>
    </row>
    <row r="51676" spans="25:27" x14ac:dyDescent="0.2">
      <c r="Y51676" s="396"/>
      <c r="Z51676" s="396"/>
      <c r="AA51676" s="441"/>
    </row>
    <row r="51677" spans="25:27" x14ac:dyDescent="0.2">
      <c r="Y51677" s="396"/>
      <c r="Z51677" s="396"/>
      <c r="AA51677" s="441"/>
    </row>
    <row r="51678" spans="25:27" x14ac:dyDescent="0.2">
      <c r="Y51678" s="396"/>
      <c r="Z51678" s="396"/>
      <c r="AA51678" s="441"/>
    </row>
    <row r="51679" spans="25:27" x14ac:dyDescent="0.2">
      <c r="Y51679" s="396"/>
      <c r="Z51679" s="396"/>
      <c r="AA51679" s="441"/>
    </row>
    <row r="51680" spans="25:27" x14ac:dyDescent="0.2">
      <c r="Y51680" s="396"/>
      <c r="Z51680" s="396"/>
      <c r="AA51680" s="441"/>
    </row>
    <row r="51681" spans="25:27" x14ac:dyDescent="0.2">
      <c r="Y51681" s="396"/>
      <c r="Z51681" s="396"/>
      <c r="AA51681" s="441"/>
    </row>
    <row r="51682" spans="25:27" x14ac:dyDescent="0.2">
      <c r="Y51682" s="396"/>
      <c r="Z51682" s="396"/>
      <c r="AA51682" s="441"/>
    </row>
    <row r="51683" spans="25:27" x14ac:dyDescent="0.2">
      <c r="Y51683" s="396"/>
      <c r="Z51683" s="396"/>
      <c r="AA51683" s="441"/>
    </row>
    <row r="51684" spans="25:27" x14ac:dyDescent="0.2">
      <c r="Y51684" s="396"/>
      <c r="Z51684" s="396"/>
      <c r="AA51684" s="441"/>
    </row>
    <row r="51685" spans="25:27" x14ac:dyDescent="0.2">
      <c r="Y51685" s="396"/>
      <c r="Z51685" s="396"/>
      <c r="AA51685" s="441"/>
    </row>
    <row r="51686" spans="25:27" x14ac:dyDescent="0.2">
      <c r="Y51686" s="396"/>
      <c r="Z51686" s="396"/>
      <c r="AA51686" s="441"/>
    </row>
    <row r="51687" spans="25:27" x14ac:dyDescent="0.2">
      <c r="Y51687" s="396"/>
      <c r="Z51687" s="396"/>
      <c r="AA51687" s="441"/>
    </row>
    <row r="51688" spans="25:27" x14ac:dyDescent="0.2">
      <c r="Y51688" s="396"/>
      <c r="Z51688" s="396"/>
      <c r="AA51688" s="441"/>
    </row>
    <row r="51689" spans="25:27" x14ac:dyDescent="0.2">
      <c r="Y51689" s="396"/>
      <c r="Z51689" s="396"/>
      <c r="AA51689" s="441"/>
    </row>
    <row r="51690" spans="25:27" x14ac:dyDescent="0.2">
      <c r="Y51690" s="396"/>
      <c r="Z51690" s="396"/>
      <c r="AA51690" s="441"/>
    </row>
    <row r="51691" spans="25:27" x14ac:dyDescent="0.2">
      <c r="Y51691" s="396"/>
      <c r="Z51691" s="396"/>
      <c r="AA51691" s="441"/>
    </row>
    <row r="51692" spans="25:27" x14ac:dyDescent="0.2">
      <c r="Y51692" s="396"/>
      <c r="Z51692" s="396"/>
      <c r="AA51692" s="441"/>
    </row>
    <row r="51693" spans="25:27" x14ac:dyDescent="0.2">
      <c r="Y51693" s="396"/>
      <c r="Z51693" s="396"/>
      <c r="AA51693" s="441"/>
    </row>
    <row r="51694" spans="25:27" x14ac:dyDescent="0.2">
      <c r="Y51694" s="396"/>
      <c r="Z51694" s="396"/>
      <c r="AA51694" s="441"/>
    </row>
    <row r="51695" spans="25:27" x14ac:dyDescent="0.2">
      <c r="Y51695" s="396"/>
      <c r="Z51695" s="396"/>
      <c r="AA51695" s="441"/>
    </row>
    <row r="51696" spans="25:27" x14ac:dyDescent="0.2">
      <c r="Y51696" s="396"/>
      <c r="Z51696" s="396"/>
      <c r="AA51696" s="441"/>
    </row>
    <row r="51697" spans="25:27" x14ac:dyDescent="0.2">
      <c r="Y51697" s="396"/>
      <c r="Z51697" s="396"/>
      <c r="AA51697" s="441"/>
    </row>
    <row r="51698" spans="25:27" x14ac:dyDescent="0.2">
      <c r="Y51698" s="396"/>
      <c r="Z51698" s="396"/>
      <c r="AA51698" s="441"/>
    </row>
    <row r="51699" spans="25:27" x14ac:dyDescent="0.2">
      <c r="Y51699" s="396"/>
      <c r="Z51699" s="396"/>
      <c r="AA51699" s="441"/>
    </row>
    <row r="51700" spans="25:27" x14ac:dyDescent="0.2">
      <c r="Y51700" s="396"/>
      <c r="Z51700" s="396"/>
      <c r="AA51700" s="441"/>
    </row>
    <row r="51701" spans="25:27" x14ac:dyDescent="0.2">
      <c r="Y51701" s="396"/>
      <c r="Z51701" s="396"/>
      <c r="AA51701" s="441"/>
    </row>
    <row r="51702" spans="25:27" x14ac:dyDescent="0.2">
      <c r="Y51702" s="396"/>
      <c r="Z51702" s="396"/>
      <c r="AA51702" s="441"/>
    </row>
    <row r="51703" spans="25:27" x14ac:dyDescent="0.2">
      <c r="Y51703" s="396"/>
      <c r="Z51703" s="396"/>
      <c r="AA51703" s="441"/>
    </row>
    <row r="51704" spans="25:27" x14ac:dyDescent="0.2">
      <c r="Y51704" s="396"/>
      <c r="Z51704" s="396"/>
      <c r="AA51704" s="441"/>
    </row>
    <row r="51705" spans="25:27" x14ac:dyDescent="0.2">
      <c r="Y51705" s="396"/>
      <c r="Z51705" s="396"/>
      <c r="AA51705" s="441"/>
    </row>
    <row r="51706" spans="25:27" x14ac:dyDescent="0.2">
      <c r="Y51706" s="396"/>
      <c r="Z51706" s="396"/>
      <c r="AA51706" s="441"/>
    </row>
    <row r="51707" spans="25:27" x14ac:dyDescent="0.2">
      <c r="Y51707" s="396"/>
      <c r="Z51707" s="396"/>
      <c r="AA51707" s="441"/>
    </row>
    <row r="51708" spans="25:27" x14ac:dyDescent="0.2">
      <c r="Y51708" s="396"/>
      <c r="Z51708" s="396"/>
      <c r="AA51708" s="441"/>
    </row>
    <row r="51709" spans="25:27" x14ac:dyDescent="0.2">
      <c r="Y51709" s="396"/>
      <c r="Z51709" s="396"/>
      <c r="AA51709" s="441"/>
    </row>
    <row r="51710" spans="25:27" x14ac:dyDescent="0.2">
      <c r="Y51710" s="396"/>
      <c r="Z51710" s="396"/>
      <c r="AA51710" s="441"/>
    </row>
    <row r="51711" spans="25:27" x14ac:dyDescent="0.2">
      <c r="Y51711" s="396"/>
      <c r="Z51711" s="396"/>
      <c r="AA51711" s="441"/>
    </row>
    <row r="51712" spans="25:27" x14ac:dyDescent="0.2">
      <c r="Y51712" s="396"/>
      <c r="Z51712" s="396"/>
      <c r="AA51712" s="441"/>
    </row>
    <row r="51713" spans="25:27" x14ac:dyDescent="0.2">
      <c r="Y51713" s="396"/>
      <c r="Z51713" s="396"/>
      <c r="AA51713" s="441"/>
    </row>
    <row r="51714" spans="25:27" x14ac:dyDescent="0.2">
      <c r="Y51714" s="396"/>
      <c r="Z51714" s="396"/>
      <c r="AA51714" s="441"/>
    </row>
    <row r="51715" spans="25:27" x14ac:dyDescent="0.2">
      <c r="Y51715" s="396"/>
      <c r="Z51715" s="396"/>
      <c r="AA51715" s="441"/>
    </row>
    <row r="51716" spans="25:27" x14ac:dyDescent="0.2">
      <c r="Y51716" s="396"/>
      <c r="Z51716" s="396"/>
      <c r="AA51716" s="441"/>
    </row>
    <row r="51717" spans="25:27" x14ac:dyDescent="0.2">
      <c r="Y51717" s="396"/>
      <c r="Z51717" s="396"/>
      <c r="AA51717" s="441"/>
    </row>
    <row r="51718" spans="25:27" x14ac:dyDescent="0.2">
      <c r="Y51718" s="396"/>
      <c r="Z51718" s="396"/>
      <c r="AA51718" s="441"/>
    </row>
    <row r="51719" spans="25:27" x14ac:dyDescent="0.2">
      <c r="Y51719" s="396"/>
      <c r="Z51719" s="396"/>
      <c r="AA51719" s="441"/>
    </row>
    <row r="51720" spans="25:27" x14ac:dyDescent="0.2">
      <c r="Y51720" s="396"/>
      <c r="Z51720" s="396"/>
      <c r="AA51720" s="441"/>
    </row>
    <row r="51721" spans="25:27" x14ac:dyDescent="0.2">
      <c r="Y51721" s="396"/>
      <c r="Z51721" s="396"/>
      <c r="AA51721" s="441"/>
    </row>
    <row r="51722" spans="25:27" x14ac:dyDescent="0.2">
      <c r="Y51722" s="396"/>
      <c r="Z51722" s="396"/>
      <c r="AA51722" s="441"/>
    </row>
    <row r="51723" spans="25:27" x14ac:dyDescent="0.2">
      <c r="Y51723" s="396"/>
      <c r="Z51723" s="396"/>
      <c r="AA51723" s="441"/>
    </row>
    <row r="51724" spans="25:27" x14ac:dyDescent="0.2">
      <c r="Y51724" s="396"/>
      <c r="Z51724" s="396"/>
      <c r="AA51724" s="441"/>
    </row>
    <row r="51725" spans="25:27" x14ac:dyDescent="0.2">
      <c r="Y51725" s="396"/>
      <c r="Z51725" s="396"/>
      <c r="AA51725" s="441"/>
    </row>
    <row r="51726" spans="25:27" x14ac:dyDescent="0.2">
      <c r="Y51726" s="396"/>
      <c r="Z51726" s="396"/>
      <c r="AA51726" s="441"/>
    </row>
    <row r="51727" spans="25:27" x14ac:dyDescent="0.2">
      <c r="Y51727" s="396"/>
      <c r="Z51727" s="396"/>
      <c r="AA51727" s="441"/>
    </row>
    <row r="51728" spans="25:27" x14ac:dyDescent="0.2">
      <c r="Y51728" s="396"/>
      <c r="Z51728" s="396"/>
      <c r="AA51728" s="441"/>
    </row>
    <row r="51729" spans="25:27" x14ac:dyDescent="0.2">
      <c r="Y51729" s="396"/>
      <c r="Z51729" s="396"/>
      <c r="AA51729" s="441"/>
    </row>
    <row r="51730" spans="25:27" x14ac:dyDescent="0.2">
      <c r="Y51730" s="396"/>
      <c r="Z51730" s="396"/>
      <c r="AA51730" s="441"/>
    </row>
    <row r="51731" spans="25:27" x14ac:dyDescent="0.2">
      <c r="Y51731" s="396"/>
      <c r="Z51731" s="396"/>
      <c r="AA51731" s="441"/>
    </row>
    <row r="51732" spans="25:27" x14ac:dyDescent="0.2">
      <c r="Y51732" s="396"/>
      <c r="Z51732" s="396"/>
      <c r="AA51732" s="441"/>
    </row>
    <row r="51733" spans="25:27" x14ac:dyDescent="0.2">
      <c r="Y51733" s="396"/>
      <c r="Z51733" s="396"/>
      <c r="AA51733" s="441"/>
    </row>
    <row r="51734" spans="25:27" x14ac:dyDescent="0.2">
      <c r="Y51734" s="396"/>
      <c r="Z51734" s="396"/>
      <c r="AA51734" s="441"/>
    </row>
    <row r="51735" spans="25:27" x14ac:dyDescent="0.2">
      <c r="Y51735" s="396"/>
      <c r="Z51735" s="396"/>
      <c r="AA51735" s="441"/>
    </row>
    <row r="51736" spans="25:27" x14ac:dyDescent="0.2">
      <c r="Y51736" s="396"/>
      <c r="Z51736" s="396"/>
      <c r="AA51736" s="441"/>
    </row>
    <row r="51737" spans="25:27" x14ac:dyDescent="0.2">
      <c r="Y51737" s="396"/>
      <c r="Z51737" s="396"/>
      <c r="AA51737" s="441"/>
    </row>
    <row r="51738" spans="25:27" x14ac:dyDescent="0.2">
      <c r="Y51738" s="396"/>
      <c r="Z51738" s="396"/>
      <c r="AA51738" s="441"/>
    </row>
    <row r="51739" spans="25:27" x14ac:dyDescent="0.2">
      <c r="Y51739" s="396"/>
      <c r="Z51739" s="396"/>
      <c r="AA51739" s="441"/>
    </row>
    <row r="51740" spans="25:27" x14ac:dyDescent="0.2">
      <c r="Y51740" s="396"/>
      <c r="Z51740" s="396"/>
      <c r="AA51740" s="441"/>
    </row>
    <row r="51741" spans="25:27" x14ac:dyDescent="0.2">
      <c r="Y51741" s="396"/>
      <c r="Z51741" s="396"/>
      <c r="AA51741" s="441"/>
    </row>
    <row r="51742" spans="25:27" x14ac:dyDescent="0.2">
      <c r="Y51742" s="396"/>
      <c r="Z51742" s="396"/>
      <c r="AA51742" s="441"/>
    </row>
    <row r="51743" spans="25:27" x14ac:dyDescent="0.2">
      <c r="Y51743" s="396"/>
      <c r="Z51743" s="396"/>
      <c r="AA51743" s="441"/>
    </row>
    <row r="51744" spans="25:27" x14ac:dyDescent="0.2">
      <c r="Y51744" s="396"/>
      <c r="Z51744" s="396"/>
      <c r="AA51744" s="441"/>
    </row>
    <row r="51745" spans="25:27" x14ac:dyDescent="0.2">
      <c r="Y51745" s="396"/>
      <c r="Z51745" s="396"/>
      <c r="AA51745" s="441"/>
    </row>
    <row r="51746" spans="25:27" x14ac:dyDescent="0.2">
      <c r="Y51746" s="396"/>
      <c r="Z51746" s="396"/>
      <c r="AA51746" s="441"/>
    </row>
    <row r="51747" spans="25:27" x14ac:dyDescent="0.2">
      <c r="Y51747" s="396"/>
      <c r="Z51747" s="396"/>
      <c r="AA51747" s="441"/>
    </row>
    <row r="51748" spans="25:27" x14ac:dyDescent="0.2">
      <c r="Y51748" s="396"/>
      <c r="Z51748" s="396"/>
      <c r="AA51748" s="441"/>
    </row>
    <row r="51749" spans="25:27" x14ac:dyDescent="0.2">
      <c r="Y51749" s="396"/>
      <c r="Z51749" s="396"/>
      <c r="AA51749" s="441"/>
    </row>
    <row r="51750" spans="25:27" x14ac:dyDescent="0.2">
      <c r="Y51750" s="396"/>
      <c r="Z51750" s="396"/>
      <c r="AA51750" s="441"/>
    </row>
    <row r="51751" spans="25:27" x14ac:dyDescent="0.2">
      <c r="Y51751" s="396"/>
      <c r="Z51751" s="396"/>
      <c r="AA51751" s="441"/>
    </row>
    <row r="51752" spans="25:27" x14ac:dyDescent="0.2">
      <c r="Y51752" s="396"/>
      <c r="Z51752" s="396"/>
      <c r="AA51752" s="441"/>
    </row>
    <row r="51753" spans="25:27" x14ac:dyDescent="0.2">
      <c r="Y51753" s="396"/>
      <c r="Z51753" s="396"/>
      <c r="AA51753" s="441"/>
    </row>
    <row r="51754" spans="25:27" x14ac:dyDescent="0.2">
      <c r="Y51754" s="396"/>
      <c r="Z51754" s="396"/>
      <c r="AA51754" s="441"/>
    </row>
    <row r="51755" spans="25:27" x14ac:dyDescent="0.2">
      <c r="Y51755" s="396"/>
      <c r="Z51755" s="396"/>
      <c r="AA51755" s="441"/>
    </row>
    <row r="51756" spans="25:27" x14ac:dyDescent="0.2">
      <c r="Y51756" s="396"/>
      <c r="Z51756" s="396"/>
      <c r="AA51756" s="441"/>
    </row>
    <row r="51757" spans="25:27" x14ac:dyDescent="0.2">
      <c r="Y51757" s="396"/>
      <c r="Z51757" s="396"/>
      <c r="AA51757" s="441"/>
    </row>
    <row r="51758" spans="25:27" x14ac:dyDescent="0.2">
      <c r="Y51758" s="396"/>
      <c r="Z51758" s="396"/>
      <c r="AA51758" s="441"/>
    </row>
    <row r="51759" spans="25:27" x14ac:dyDescent="0.2">
      <c r="Y51759" s="396"/>
      <c r="Z51759" s="396"/>
      <c r="AA51759" s="441"/>
    </row>
    <row r="51760" spans="25:27" x14ac:dyDescent="0.2">
      <c r="Y51760" s="396"/>
      <c r="Z51760" s="396"/>
      <c r="AA51760" s="441"/>
    </row>
    <row r="51761" spans="25:27" x14ac:dyDescent="0.2">
      <c r="Y51761" s="396"/>
      <c r="Z51761" s="396"/>
      <c r="AA51761" s="441"/>
    </row>
    <row r="51762" spans="25:27" x14ac:dyDescent="0.2">
      <c r="Y51762" s="396"/>
      <c r="Z51762" s="396"/>
      <c r="AA51762" s="441"/>
    </row>
    <row r="51763" spans="25:27" x14ac:dyDescent="0.2">
      <c r="Y51763" s="396"/>
      <c r="Z51763" s="396"/>
      <c r="AA51763" s="441"/>
    </row>
    <row r="51764" spans="25:27" x14ac:dyDescent="0.2">
      <c r="Y51764" s="396"/>
      <c r="Z51764" s="396"/>
      <c r="AA51764" s="441"/>
    </row>
    <row r="51765" spans="25:27" x14ac:dyDescent="0.2">
      <c r="Y51765" s="396"/>
      <c r="Z51765" s="396"/>
      <c r="AA51765" s="441"/>
    </row>
    <row r="51766" spans="25:27" x14ac:dyDescent="0.2">
      <c r="Y51766" s="396"/>
      <c r="Z51766" s="396"/>
      <c r="AA51766" s="441"/>
    </row>
    <row r="51767" spans="25:27" x14ac:dyDescent="0.2">
      <c r="Y51767" s="396"/>
      <c r="Z51767" s="396"/>
      <c r="AA51767" s="441"/>
    </row>
    <row r="51768" spans="25:27" x14ac:dyDescent="0.2">
      <c r="Y51768" s="396"/>
      <c r="Z51768" s="396"/>
      <c r="AA51768" s="441"/>
    </row>
    <row r="51769" spans="25:27" x14ac:dyDescent="0.2">
      <c r="Y51769" s="396"/>
      <c r="Z51769" s="396"/>
      <c r="AA51769" s="441"/>
    </row>
    <row r="51770" spans="25:27" x14ac:dyDescent="0.2">
      <c r="Y51770" s="396"/>
      <c r="Z51770" s="396"/>
      <c r="AA51770" s="441"/>
    </row>
    <row r="51771" spans="25:27" x14ac:dyDescent="0.2">
      <c r="Y51771" s="396"/>
      <c r="Z51771" s="396"/>
      <c r="AA51771" s="441"/>
    </row>
    <row r="51772" spans="25:27" x14ac:dyDescent="0.2">
      <c r="Y51772" s="396"/>
      <c r="Z51772" s="396"/>
      <c r="AA51772" s="441"/>
    </row>
    <row r="51773" spans="25:27" x14ac:dyDescent="0.2">
      <c r="Y51773" s="396"/>
      <c r="Z51773" s="396"/>
      <c r="AA51773" s="441"/>
    </row>
    <row r="51774" spans="25:27" x14ac:dyDescent="0.2">
      <c r="Y51774" s="396"/>
      <c r="Z51774" s="396"/>
      <c r="AA51774" s="441"/>
    </row>
    <row r="51775" spans="25:27" x14ac:dyDescent="0.2">
      <c r="Y51775" s="396"/>
      <c r="Z51775" s="396"/>
      <c r="AA51775" s="441"/>
    </row>
    <row r="51776" spans="25:27" x14ac:dyDescent="0.2">
      <c r="Y51776" s="396"/>
      <c r="Z51776" s="396"/>
      <c r="AA51776" s="441"/>
    </row>
    <row r="51777" spans="25:27" x14ac:dyDescent="0.2">
      <c r="Y51777" s="396"/>
      <c r="Z51777" s="396"/>
      <c r="AA51777" s="441"/>
    </row>
    <row r="51778" spans="25:27" x14ac:dyDescent="0.2">
      <c r="Y51778" s="396"/>
      <c r="Z51778" s="396"/>
      <c r="AA51778" s="441"/>
    </row>
    <row r="51779" spans="25:27" x14ac:dyDescent="0.2">
      <c r="Y51779" s="396"/>
      <c r="Z51779" s="396"/>
      <c r="AA51779" s="441"/>
    </row>
    <row r="51780" spans="25:27" x14ac:dyDescent="0.2">
      <c r="Y51780" s="396"/>
      <c r="Z51780" s="396"/>
      <c r="AA51780" s="441"/>
    </row>
    <row r="51781" spans="25:27" x14ac:dyDescent="0.2">
      <c r="Y51781" s="396"/>
      <c r="Z51781" s="396"/>
      <c r="AA51781" s="441"/>
    </row>
    <row r="51782" spans="25:27" x14ac:dyDescent="0.2">
      <c r="Y51782" s="396"/>
      <c r="Z51782" s="396"/>
      <c r="AA51782" s="441"/>
    </row>
    <row r="51783" spans="25:27" x14ac:dyDescent="0.2">
      <c r="Y51783" s="396"/>
      <c r="Z51783" s="396"/>
      <c r="AA51783" s="441"/>
    </row>
    <row r="51784" spans="25:27" x14ac:dyDescent="0.2">
      <c r="Y51784" s="396"/>
      <c r="Z51784" s="396"/>
      <c r="AA51784" s="441"/>
    </row>
    <row r="51785" spans="25:27" x14ac:dyDescent="0.2">
      <c r="Y51785" s="396"/>
      <c r="Z51785" s="396"/>
      <c r="AA51785" s="441"/>
    </row>
    <row r="51786" spans="25:27" x14ac:dyDescent="0.2">
      <c r="Y51786" s="396"/>
      <c r="Z51786" s="396"/>
      <c r="AA51786" s="441"/>
    </row>
    <row r="51787" spans="25:27" x14ac:dyDescent="0.2">
      <c r="Y51787" s="396"/>
      <c r="Z51787" s="396"/>
      <c r="AA51787" s="441"/>
    </row>
    <row r="51788" spans="25:27" x14ac:dyDescent="0.2">
      <c r="Y51788" s="396"/>
      <c r="Z51788" s="396"/>
      <c r="AA51788" s="441"/>
    </row>
    <row r="51789" spans="25:27" x14ac:dyDescent="0.2">
      <c r="Y51789" s="396"/>
      <c r="Z51789" s="396"/>
      <c r="AA51789" s="441"/>
    </row>
    <row r="51790" spans="25:27" x14ac:dyDescent="0.2">
      <c r="Y51790" s="396"/>
      <c r="Z51790" s="396"/>
      <c r="AA51790" s="441"/>
    </row>
    <row r="51791" spans="25:27" x14ac:dyDescent="0.2">
      <c r="Y51791" s="396"/>
      <c r="Z51791" s="396"/>
      <c r="AA51791" s="441"/>
    </row>
    <row r="51792" spans="25:27" x14ac:dyDescent="0.2">
      <c r="Y51792" s="396"/>
      <c r="Z51792" s="396"/>
      <c r="AA51792" s="441"/>
    </row>
    <row r="51793" spans="25:27" x14ac:dyDescent="0.2">
      <c r="Y51793" s="396"/>
      <c r="Z51793" s="396"/>
      <c r="AA51793" s="441"/>
    </row>
    <row r="51794" spans="25:27" x14ac:dyDescent="0.2">
      <c r="Y51794" s="396"/>
      <c r="Z51794" s="396"/>
      <c r="AA51794" s="441"/>
    </row>
    <row r="51795" spans="25:27" x14ac:dyDescent="0.2">
      <c r="Y51795" s="396"/>
      <c r="Z51795" s="396"/>
      <c r="AA51795" s="441"/>
    </row>
    <row r="51796" spans="25:27" x14ac:dyDescent="0.2">
      <c r="Y51796" s="396"/>
      <c r="Z51796" s="396"/>
      <c r="AA51796" s="441"/>
    </row>
    <row r="51797" spans="25:27" x14ac:dyDescent="0.2">
      <c r="Y51797" s="396"/>
      <c r="Z51797" s="396"/>
      <c r="AA51797" s="441"/>
    </row>
    <row r="51798" spans="25:27" x14ac:dyDescent="0.2">
      <c r="Y51798" s="396"/>
      <c r="Z51798" s="396"/>
      <c r="AA51798" s="441"/>
    </row>
    <row r="51799" spans="25:27" x14ac:dyDescent="0.2">
      <c r="Y51799" s="396"/>
      <c r="Z51799" s="396"/>
      <c r="AA51799" s="441"/>
    </row>
    <row r="51800" spans="25:27" x14ac:dyDescent="0.2">
      <c r="Y51800" s="396"/>
      <c r="Z51800" s="396"/>
      <c r="AA51800" s="441"/>
    </row>
    <row r="51801" spans="25:27" x14ac:dyDescent="0.2">
      <c r="Y51801" s="396"/>
      <c r="Z51801" s="396"/>
      <c r="AA51801" s="441"/>
    </row>
    <row r="51802" spans="25:27" x14ac:dyDescent="0.2">
      <c r="Y51802" s="396"/>
      <c r="Z51802" s="396"/>
      <c r="AA51802" s="441"/>
    </row>
    <row r="51803" spans="25:27" x14ac:dyDescent="0.2">
      <c r="Y51803" s="396"/>
      <c r="Z51803" s="396"/>
      <c r="AA51803" s="441"/>
    </row>
    <row r="51804" spans="25:27" x14ac:dyDescent="0.2">
      <c r="Y51804" s="396"/>
      <c r="Z51804" s="396"/>
      <c r="AA51804" s="441"/>
    </row>
    <row r="51805" spans="25:27" x14ac:dyDescent="0.2">
      <c r="Y51805" s="396"/>
      <c r="Z51805" s="396"/>
      <c r="AA51805" s="441"/>
    </row>
    <row r="51806" spans="25:27" x14ac:dyDescent="0.2">
      <c r="Y51806" s="396"/>
      <c r="Z51806" s="396"/>
      <c r="AA51806" s="441"/>
    </row>
    <row r="51807" spans="25:27" x14ac:dyDescent="0.2">
      <c r="Y51807" s="396"/>
      <c r="Z51807" s="396"/>
      <c r="AA51807" s="441"/>
    </row>
    <row r="51808" spans="25:27" x14ac:dyDescent="0.2">
      <c r="Y51808" s="396"/>
      <c r="Z51808" s="396"/>
      <c r="AA51808" s="441"/>
    </row>
    <row r="51809" spans="25:27" x14ac:dyDescent="0.2">
      <c r="Y51809" s="396"/>
      <c r="Z51809" s="396"/>
      <c r="AA51809" s="441"/>
    </row>
    <row r="51810" spans="25:27" x14ac:dyDescent="0.2">
      <c r="Y51810" s="396"/>
      <c r="Z51810" s="396"/>
      <c r="AA51810" s="441"/>
    </row>
    <row r="51811" spans="25:27" x14ac:dyDescent="0.2">
      <c r="Y51811" s="396"/>
      <c r="Z51811" s="396"/>
      <c r="AA51811" s="441"/>
    </row>
    <row r="51812" spans="25:27" x14ac:dyDescent="0.2">
      <c r="Y51812" s="396"/>
      <c r="Z51812" s="396"/>
      <c r="AA51812" s="441"/>
    </row>
    <row r="51813" spans="25:27" x14ac:dyDescent="0.2">
      <c r="Y51813" s="396"/>
      <c r="Z51813" s="396"/>
      <c r="AA51813" s="441"/>
    </row>
    <row r="51814" spans="25:27" x14ac:dyDescent="0.2">
      <c r="Y51814" s="396"/>
      <c r="Z51814" s="396"/>
      <c r="AA51814" s="441"/>
    </row>
    <row r="51815" spans="25:27" x14ac:dyDescent="0.2">
      <c r="Y51815" s="396"/>
      <c r="Z51815" s="396"/>
      <c r="AA51815" s="441"/>
    </row>
    <row r="51816" spans="25:27" x14ac:dyDescent="0.2">
      <c r="Y51816" s="396"/>
      <c r="Z51816" s="396"/>
      <c r="AA51816" s="441"/>
    </row>
    <row r="51817" spans="25:27" x14ac:dyDescent="0.2">
      <c r="Y51817" s="396"/>
      <c r="Z51817" s="396"/>
      <c r="AA51817" s="441"/>
    </row>
    <row r="51818" spans="25:27" x14ac:dyDescent="0.2">
      <c r="Y51818" s="396"/>
      <c r="Z51818" s="396"/>
      <c r="AA51818" s="441"/>
    </row>
    <row r="51819" spans="25:27" x14ac:dyDescent="0.2">
      <c r="Y51819" s="396"/>
      <c r="Z51819" s="396"/>
      <c r="AA51819" s="441"/>
    </row>
    <row r="51820" spans="25:27" x14ac:dyDescent="0.2">
      <c r="Y51820" s="396"/>
      <c r="Z51820" s="396"/>
      <c r="AA51820" s="441"/>
    </row>
    <row r="51821" spans="25:27" x14ac:dyDescent="0.2">
      <c r="Y51821" s="396"/>
      <c r="Z51821" s="396"/>
      <c r="AA51821" s="441"/>
    </row>
    <row r="51822" spans="25:27" x14ac:dyDescent="0.2">
      <c r="Y51822" s="396"/>
      <c r="Z51822" s="396"/>
      <c r="AA51822" s="441"/>
    </row>
    <row r="51823" spans="25:27" x14ac:dyDescent="0.2">
      <c r="Y51823" s="396"/>
      <c r="Z51823" s="396"/>
      <c r="AA51823" s="441"/>
    </row>
    <row r="51824" spans="25:27" x14ac:dyDescent="0.2">
      <c r="Y51824" s="396"/>
      <c r="Z51824" s="396"/>
      <c r="AA51824" s="441"/>
    </row>
    <row r="51825" spans="25:27" x14ac:dyDescent="0.2">
      <c r="Y51825" s="396"/>
      <c r="Z51825" s="396"/>
      <c r="AA51825" s="441"/>
    </row>
    <row r="51826" spans="25:27" x14ac:dyDescent="0.2">
      <c r="Y51826" s="396"/>
      <c r="Z51826" s="396"/>
      <c r="AA51826" s="441"/>
    </row>
    <row r="51827" spans="25:27" x14ac:dyDescent="0.2">
      <c r="Y51827" s="396"/>
      <c r="Z51827" s="396"/>
      <c r="AA51827" s="441"/>
    </row>
    <row r="51828" spans="25:27" x14ac:dyDescent="0.2">
      <c r="Y51828" s="396"/>
      <c r="Z51828" s="396"/>
      <c r="AA51828" s="441"/>
    </row>
    <row r="51829" spans="25:27" x14ac:dyDescent="0.2">
      <c r="Y51829" s="396"/>
      <c r="Z51829" s="396"/>
      <c r="AA51829" s="441"/>
    </row>
    <row r="51830" spans="25:27" x14ac:dyDescent="0.2">
      <c r="Y51830" s="396"/>
      <c r="Z51830" s="396"/>
      <c r="AA51830" s="441"/>
    </row>
    <row r="51831" spans="25:27" x14ac:dyDescent="0.2">
      <c r="Y51831" s="396"/>
      <c r="Z51831" s="396"/>
      <c r="AA51831" s="441"/>
    </row>
    <row r="51832" spans="25:27" x14ac:dyDescent="0.2">
      <c r="Y51832" s="396"/>
      <c r="Z51832" s="396"/>
      <c r="AA51832" s="441"/>
    </row>
    <row r="51833" spans="25:27" x14ac:dyDescent="0.2">
      <c r="Y51833" s="396"/>
      <c r="Z51833" s="396"/>
      <c r="AA51833" s="441"/>
    </row>
    <row r="51834" spans="25:27" x14ac:dyDescent="0.2">
      <c r="Y51834" s="396"/>
      <c r="Z51834" s="396"/>
      <c r="AA51834" s="441"/>
    </row>
    <row r="51835" spans="25:27" x14ac:dyDescent="0.2">
      <c r="Y51835" s="396"/>
      <c r="Z51835" s="396"/>
      <c r="AA51835" s="441"/>
    </row>
    <row r="51836" spans="25:27" x14ac:dyDescent="0.2">
      <c r="Y51836" s="396"/>
      <c r="Z51836" s="396"/>
      <c r="AA51836" s="441"/>
    </row>
    <row r="51837" spans="25:27" x14ac:dyDescent="0.2">
      <c r="Y51837" s="396"/>
      <c r="Z51837" s="396"/>
      <c r="AA51837" s="441"/>
    </row>
    <row r="51838" spans="25:27" x14ac:dyDescent="0.2">
      <c r="Y51838" s="396"/>
      <c r="Z51838" s="396"/>
      <c r="AA51838" s="441"/>
    </row>
    <row r="51839" spans="25:27" x14ac:dyDescent="0.2">
      <c r="Y51839" s="396"/>
      <c r="Z51839" s="396"/>
      <c r="AA51839" s="441"/>
    </row>
    <row r="51840" spans="25:27" x14ac:dyDescent="0.2">
      <c r="Y51840" s="396"/>
      <c r="Z51840" s="396"/>
      <c r="AA51840" s="441"/>
    </row>
    <row r="51841" spans="25:27" x14ac:dyDescent="0.2">
      <c r="Y51841" s="396"/>
      <c r="Z51841" s="396"/>
      <c r="AA51841" s="441"/>
    </row>
    <row r="51842" spans="25:27" x14ac:dyDescent="0.2">
      <c r="Y51842" s="396"/>
      <c r="Z51842" s="396"/>
      <c r="AA51842" s="441"/>
    </row>
    <row r="51843" spans="25:27" x14ac:dyDescent="0.2">
      <c r="Y51843" s="396"/>
      <c r="Z51843" s="396"/>
      <c r="AA51843" s="441"/>
    </row>
    <row r="51844" spans="25:27" x14ac:dyDescent="0.2">
      <c r="Y51844" s="396"/>
      <c r="Z51844" s="396"/>
      <c r="AA51844" s="441"/>
    </row>
    <row r="51845" spans="25:27" x14ac:dyDescent="0.2">
      <c r="Y51845" s="396"/>
      <c r="Z51845" s="396"/>
      <c r="AA51845" s="441"/>
    </row>
    <row r="51846" spans="25:27" x14ac:dyDescent="0.2">
      <c r="Y51846" s="396"/>
      <c r="Z51846" s="396"/>
      <c r="AA51846" s="441"/>
    </row>
    <row r="51847" spans="25:27" x14ac:dyDescent="0.2">
      <c r="Y51847" s="396"/>
      <c r="Z51847" s="396"/>
      <c r="AA51847" s="441"/>
    </row>
    <row r="51848" spans="25:27" x14ac:dyDescent="0.2">
      <c r="Y51848" s="396"/>
      <c r="Z51848" s="396"/>
      <c r="AA51848" s="441"/>
    </row>
    <row r="51849" spans="25:27" x14ac:dyDescent="0.2">
      <c r="Y51849" s="396"/>
      <c r="Z51849" s="396"/>
      <c r="AA51849" s="441"/>
    </row>
    <row r="51850" spans="25:27" x14ac:dyDescent="0.2">
      <c r="Y51850" s="396"/>
      <c r="Z51850" s="396"/>
      <c r="AA51850" s="441"/>
    </row>
    <row r="51851" spans="25:27" x14ac:dyDescent="0.2">
      <c r="Y51851" s="396"/>
      <c r="Z51851" s="396"/>
      <c r="AA51851" s="441"/>
    </row>
    <row r="51852" spans="25:27" x14ac:dyDescent="0.2">
      <c r="Y51852" s="396"/>
      <c r="Z51852" s="396"/>
      <c r="AA51852" s="441"/>
    </row>
    <row r="51853" spans="25:27" x14ac:dyDescent="0.2">
      <c r="Y51853" s="396"/>
      <c r="Z51853" s="396"/>
      <c r="AA51853" s="441"/>
    </row>
    <row r="51854" spans="25:27" x14ac:dyDescent="0.2">
      <c r="Y51854" s="396"/>
      <c r="Z51854" s="396"/>
      <c r="AA51854" s="441"/>
    </row>
    <row r="51855" spans="25:27" x14ac:dyDescent="0.2">
      <c r="Y51855" s="396"/>
      <c r="Z51855" s="396"/>
      <c r="AA51855" s="441"/>
    </row>
    <row r="51856" spans="25:27" x14ac:dyDescent="0.2">
      <c r="Y51856" s="396"/>
      <c r="Z51856" s="396"/>
      <c r="AA51856" s="441"/>
    </row>
    <row r="51857" spans="25:27" x14ac:dyDescent="0.2">
      <c r="Y51857" s="396"/>
      <c r="Z51857" s="396"/>
      <c r="AA51857" s="441"/>
    </row>
    <row r="51858" spans="25:27" x14ac:dyDescent="0.2">
      <c r="Y51858" s="396"/>
      <c r="Z51858" s="396"/>
      <c r="AA51858" s="441"/>
    </row>
    <row r="51859" spans="25:27" x14ac:dyDescent="0.2">
      <c r="Y51859" s="396"/>
      <c r="Z51859" s="396"/>
      <c r="AA51859" s="441"/>
    </row>
    <row r="51860" spans="25:27" x14ac:dyDescent="0.2">
      <c r="Y51860" s="396"/>
      <c r="Z51860" s="396"/>
      <c r="AA51860" s="441"/>
    </row>
    <row r="51861" spans="25:27" x14ac:dyDescent="0.2">
      <c r="Y51861" s="396"/>
      <c r="Z51861" s="396"/>
      <c r="AA51861" s="441"/>
    </row>
    <row r="51862" spans="25:27" x14ac:dyDescent="0.2">
      <c r="Y51862" s="396"/>
      <c r="Z51862" s="396"/>
      <c r="AA51862" s="441"/>
    </row>
    <row r="51863" spans="25:27" x14ac:dyDescent="0.2">
      <c r="Y51863" s="396"/>
      <c r="Z51863" s="396"/>
      <c r="AA51863" s="441"/>
    </row>
    <row r="51864" spans="25:27" x14ac:dyDescent="0.2">
      <c r="Y51864" s="396"/>
      <c r="Z51864" s="396"/>
      <c r="AA51864" s="441"/>
    </row>
    <row r="51865" spans="25:27" x14ac:dyDescent="0.2">
      <c r="Y51865" s="396"/>
      <c r="Z51865" s="396"/>
      <c r="AA51865" s="441"/>
    </row>
    <row r="51866" spans="25:27" x14ac:dyDescent="0.2">
      <c r="Y51866" s="396"/>
      <c r="Z51866" s="396"/>
      <c r="AA51866" s="441"/>
    </row>
    <row r="51867" spans="25:27" x14ac:dyDescent="0.2">
      <c r="Y51867" s="396"/>
      <c r="Z51867" s="396"/>
      <c r="AA51867" s="441"/>
    </row>
    <row r="51868" spans="25:27" x14ac:dyDescent="0.2">
      <c r="Y51868" s="396"/>
      <c r="Z51868" s="396"/>
      <c r="AA51868" s="441"/>
    </row>
    <row r="51869" spans="25:27" x14ac:dyDescent="0.2">
      <c r="Y51869" s="396"/>
      <c r="Z51869" s="396"/>
      <c r="AA51869" s="441"/>
    </row>
    <row r="51870" spans="25:27" x14ac:dyDescent="0.2">
      <c r="Y51870" s="396"/>
      <c r="Z51870" s="396"/>
      <c r="AA51870" s="441"/>
    </row>
    <row r="51871" spans="25:27" x14ac:dyDescent="0.2">
      <c r="Y51871" s="396"/>
      <c r="Z51871" s="396"/>
      <c r="AA51871" s="441"/>
    </row>
    <row r="51872" spans="25:27" x14ac:dyDescent="0.2">
      <c r="Y51872" s="396"/>
      <c r="Z51872" s="396"/>
      <c r="AA51872" s="441"/>
    </row>
    <row r="51873" spans="25:27" x14ac:dyDescent="0.2">
      <c r="Y51873" s="396"/>
      <c r="Z51873" s="396"/>
      <c r="AA51873" s="441"/>
    </row>
    <row r="51874" spans="25:27" x14ac:dyDescent="0.2">
      <c r="Y51874" s="396"/>
      <c r="Z51874" s="396"/>
      <c r="AA51874" s="441"/>
    </row>
    <row r="51875" spans="25:27" x14ac:dyDescent="0.2">
      <c r="Y51875" s="396"/>
      <c r="Z51875" s="396"/>
      <c r="AA51875" s="441"/>
    </row>
    <row r="51876" spans="25:27" x14ac:dyDescent="0.2">
      <c r="Y51876" s="396"/>
      <c r="Z51876" s="396"/>
      <c r="AA51876" s="441"/>
    </row>
    <row r="51877" spans="25:27" x14ac:dyDescent="0.2">
      <c r="Y51877" s="396"/>
      <c r="Z51877" s="396"/>
      <c r="AA51877" s="441"/>
    </row>
    <row r="51878" spans="25:27" x14ac:dyDescent="0.2">
      <c r="Y51878" s="396"/>
      <c r="Z51878" s="396"/>
      <c r="AA51878" s="441"/>
    </row>
    <row r="51879" spans="25:27" x14ac:dyDescent="0.2">
      <c r="Y51879" s="396"/>
      <c r="Z51879" s="396"/>
      <c r="AA51879" s="441"/>
    </row>
    <row r="51880" spans="25:27" x14ac:dyDescent="0.2">
      <c r="Y51880" s="396"/>
      <c r="Z51880" s="396"/>
      <c r="AA51880" s="441"/>
    </row>
    <row r="51881" spans="25:27" x14ac:dyDescent="0.2">
      <c r="Y51881" s="396"/>
      <c r="Z51881" s="396"/>
      <c r="AA51881" s="441"/>
    </row>
    <row r="51882" spans="25:27" x14ac:dyDescent="0.2">
      <c r="Y51882" s="396"/>
      <c r="Z51882" s="396"/>
      <c r="AA51882" s="441"/>
    </row>
    <row r="51883" spans="25:27" x14ac:dyDescent="0.2">
      <c r="Y51883" s="396"/>
      <c r="Z51883" s="396"/>
      <c r="AA51883" s="441"/>
    </row>
    <row r="51884" spans="25:27" x14ac:dyDescent="0.2">
      <c r="Y51884" s="396"/>
      <c r="Z51884" s="396"/>
      <c r="AA51884" s="441"/>
    </row>
    <row r="51885" spans="25:27" x14ac:dyDescent="0.2">
      <c r="Y51885" s="396"/>
      <c r="Z51885" s="396"/>
      <c r="AA51885" s="441"/>
    </row>
    <row r="51886" spans="25:27" x14ac:dyDescent="0.2">
      <c r="Y51886" s="396"/>
      <c r="Z51886" s="396"/>
      <c r="AA51886" s="441"/>
    </row>
    <row r="51887" spans="25:27" x14ac:dyDescent="0.2">
      <c r="Y51887" s="396"/>
      <c r="Z51887" s="396"/>
      <c r="AA51887" s="441"/>
    </row>
    <row r="51888" spans="25:27" x14ac:dyDescent="0.2">
      <c r="Y51888" s="396"/>
      <c r="Z51888" s="396"/>
      <c r="AA51888" s="441"/>
    </row>
    <row r="51889" spans="25:27" x14ac:dyDescent="0.2">
      <c r="Y51889" s="396"/>
      <c r="Z51889" s="396"/>
      <c r="AA51889" s="441"/>
    </row>
    <row r="51890" spans="25:27" x14ac:dyDescent="0.2">
      <c r="Y51890" s="396"/>
      <c r="Z51890" s="396"/>
      <c r="AA51890" s="441"/>
    </row>
    <row r="51891" spans="25:27" x14ac:dyDescent="0.2">
      <c r="Y51891" s="396"/>
      <c r="Z51891" s="396"/>
      <c r="AA51891" s="441"/>
    </row>
    <row r="51892" spans="25:27" x14ac:dyDescent="0.2">
      <c r="Y51892" s="396"/>
      <c r="Z51892" s="396"/>
      <c r="AA51892" s="441"/>
    </row>
    <row r="51893" spans="25:27" x14ac:dyDescent="0.2">
      <c r="Y51893" s="396"/>
      <c r="Z51893" s="396"/>
      <c r="AA51893" s="441"/>
    </row>
    <row r="51894" spans="25:27" x14ac:dyDescent="0.2">
      <c r="Y51894" s="396"/>
      <c r="Z51894" s="396"/>
      <c r="AA51894" s="441"/>
    </row>
    <row r="51895" spans="25:27" x14ac:dyDescent="0.2">
      <c r="Y51895" s="396"/>
      <c r="Z51895" s="396"/>
      <c r="AA51895" s="441"/>
    </row>
    <row r="51896" spans="25:27" x14ac:dyDescent="0.2">
      <c r="Y51896" s="396"/>
      <c r="Z51896" s="396"/>
      <c r="AA51896" s="441"/>
    </row>
    <row r="51897" spans="25:27" x14ac:dyDescent="0.2">
      <c r="Y51897" s="396"/>
      <c r="Z51897" s="396"/>
      <c r="AA51897" s="441"/>
    </row>
    <row r="51898" spans="25:27" x14ac:dyDescent="0.2">
      <c r="Y51898" s="396"/>
      <c r="Z51898" s="396"/>
      <c r="AA51898" s="441"/>
    </row>
    <row r="51899" spans="25:27" x14ac:dyDescent="0.2">
      <c r="Y51899" s="396"/>
      <c r="Z51899" s="396"/>
      <c r="AA51899" s="441"/>
    </row>
    <row r="51900" spans="25:27" x14ac:dyDescent="0.2">
      <c r="Y51900" s="396"/>
      <c r="Z51900" s="396"/>
      <c r="AA51900" s="441"/>
    </row>
    <row r="51901" spans="25:27" x14ac:dyDescent="0.2">
      <c r="Y51901" s="396"/>
      <c r="Z51901" s="396"/>
      <c r="AA51901" s="441"/>
    </row>
    <row r="51902" spans="25:27" x14ac:dyDescent="0.2">
      <c r="Y51902" s="396"/>
      <c r="Z51902" s="396"/>
      <c r="AA51902" s="441"/>
    </row>
    <row r="51903" spans="25:27" x14ac:dyDescent="0.2">
      <c r="Y51903" s="396"/>
      <c r="Z51903" s="396"/>
      <c r="AA51903" s="441"/>
    </row>
    <row r="51904" spans="25:27" x14ac:dyDescent="0.2">
      <c r="Y51904" s="396"/>
      <c r="Z51904" s="396"/>
      <c r="AA51904" s="441"/>
    </row>
    <row r="51905" spans="25:27" x14ac:dyDescent="0.2">
      <c r="Y51905" s="396"/>
      <c r="Z51905" s="396"/>
      <c r="AA51905" s="441"/>
    </row>
    <row r="51906" spans="25:27" x14ac:dyDescent="0.2">
      <c r="Y51906" s="396"/>
      <c r="Z51906" s="396"/>
      <c r="AA51906" s="441"/>
    </row>
    <row r="51907" spans="25:27" x14ac:dyDescent="0.2">
      <c r="Y51907" s="396"/>
      <c r="Z51907" s="396"/>
      <c r="AA51907" s="441"/>
    </row>
    <row r="51908" spans="25:27" x14ac:dyDescent="0.2">
      <c r="Y51908" s="396"/>
      <c r="Z51908" s="396"/>
      <c r="AA51908" s="441"/>
    </row>
    <row r="51909" spans="25:27" x14ac:dyDescent="0.2">
      <c r="Y51909" s="396"/>
      <c r="Z51909" s="396"/>
      <c r="AA51909" s="441"/>
    </row>
    <row r="51910" spans="25:27" x14ac:dyDescent="0.2">
      <c r="Y51910" s="396"/>
      <c r="Z51910" s="396"/>
      <c r="AA51910" s="441"/>
    </row>
    <row r="51911" spans="25:27" x14ac:dyDescent="0.2">
      <c r="Y51911" s="396"/>
      <c r="Z51911" s="396"/>
      <c r="AA51911" s="441"/>
    </row>
    <row r="51912" spans="25:27" x14ac:dyDescent="0.2">
      <c r="Y51912" s="396"/>
      <c r="Z51912" s="396"/>
      <c r="AA51912" s="441"/>
    </row>
    <row r="51913" spans="25:27" x14ac:dyDescent="0.2">
      <c r="Y51913" s="396"/>
      <c r="Z51913" s="396"/>
      <c r="AA51913" s="441"/>
    </row>
    <row r="51914" spans="25:27" x14ac:dyDescent="0.2">
      <c r="Y51914" s="396"/>
      <c r="Z51914" s="396"/>
      <c r="AA51914" s="441"/>
    </row>
    <row r="51915" spans="25:27" x14ac:dyDescent="0.2">
      <c r="Y51915" s="396"/>
      <c r="Z51915" s="396"/>
      <c r="AA51915" s="441"/>
    </row>
    <row r="51916" spans="25:27" x14ac:dyDescent="0.2">
      <c r="Y51916" s="396"/>
      <c r="Z51916" s="396"/>
      <c r="AA51916" s="441"/>
    </row>
    <row r="51917" spans="25:27" x14ac:dyDescent="0.2">
      <c r="Y51917" s="396"/>
      <c r="Z51917" s="396"/>
      <c r="AA51917" s="441"/>
    </row>
    <row r="51918" spans="25:27" x14ac:dyDescent="0.2">
      <c r="Y51918" s="396"/>
      <c r="Z51918" s="396"/>
      <c r="AA51918" s="441"/>
    </row>
    <row r="51919" spans="25:27" x14ac:dyDescent="0.2">
      <c r="Y51919" s="396"/>
      <c r="Z51919" s="396"/>
      <c r="AA51919" s="441"/>
    </row>
    <row r="51920" spans="25:27" x14ac:dyDescent="0.2">
      <c r="Y51920" s="396"/>
      <c r="Z51920" s="396"/>
      <c r="AA51920" s="441"/>
    </row>
    <row r="51921" spans="25:27" x14ac:dyDescent="0.2">
      <c r="Y51921" s="396"/>
      <c r="Z51921" s="396"/>
      <c r="AA51921" s="441"/>
    </row>
    <row r="51922" spans="25:27" x14ac:dyDescent="0.2">
      <c r="Y51922" s="396"/>
      <c r="Z51922" s="396"/>
      <c r="AA51922" s="441"/>
    </row>
    <row r="51923" spans="25:27" x14ac:dyDescent="0.2">
      <c r="Y51923" s="396"/>
      <c r="Z51923" s="396"/>
      <c r="AA51923" s="441"/>
    </row>
    <row r="51924" spans="25:27" x14ac:dyDescent="0.2">
      <c r="Y51924" s="396"/>
      <c r="Z51924" s="396"/>
      <c r="AA51924" s="441"/>
    </row>
    <row r="51925" spans="25:27" x14ac:dyDescent="0.2">
      <c r="Y51925" s="396"/>
      <c r="Z51925" s="396"/>
      <c r="AA51925" s="441"/>
    </row>
    <row r="51926" spans="25:27" x14ac:dyDescent="0.2">
      <c r="Y51926" s="396"/>
      <c r="Z51926" s="396"/>
      <c r="AA51926" s="441"/>
    </row>
    <row r="51927" spans="25:27" x14ac:dyDescent="0.2">
      <c r="Y51927" s="396"/>
      <c r="Z51927" s="396"/>
      <c r="AA51927" s="441"/>
    </row>
    <row r="51928" spans="25:27" x14ac:dyDescent="0.2">
      <c r="Y51928" s="396"/>
      <c r="Z51928" s="396"/>
      <c r="AA51928" s="441"/>
    </row>
    <row r="51929" spans="25:27" x14ac:dyDescent="0.2">
      <c r="Y51929" s="396"/>
      <c r="Z51929" s="396"/>
      <c r="AA51929" s="441"/>
    </row>
    <row r="51930" spans="25:27" x14ac:dyDescent="0.2">
      <c r="Y51930" s="396"/>
      <c r="Z51930" s="396"/>
      <c r="AA51930" s="441"/>
    </row>
    <row r="51931" spans="25:27" x14ac:dyDescent="0.2">
      <c r="Y51931" s="396"/>
      <c r="Z51931" s="396"/>
      <c r="AA51931" s="441"/>
    </row>
    <row r="51932" spans="25:27" x14ac:dyDescent="0.2">
      <c r="Y51932" s="396"/>
      <c r="Z51932" s="396"/>
      <c r="AA51932" s="441"/>
    </row>
    <row r="51933" spans="25:27" x14ac:dyDescent="0.2">
      <c r="Y51933" s="396"/>
      <c r="Z51933" s="396"/>
      <c r="AA51933" s="441"/>
    </row>
    <row r="51934" spans="25:27" x14ac:dyDescent="0.2">
      <c r="Y51934" s="396"/>
      <c r="Z51934" s="396"/>
      <c r="AA51934" s="441"/>
    </row>
    <row r="51935" spans="25:27" x14ac:dyDescent="0.2">
      <c r="Y51935" s="396"/>
      <c r="Z51935" s="396"/>
      <c r="AA51935" s="441"/>
    </row>
    <row r="51936" spans="25:27" x14ac:dyDescent="0.2">
      <c r="Y51936" s="396"/>
      <c r="Z51936" s="396"/>
      <c r="AA51936" s="441"/>
    </row>
    <row r="51937" spans="25:27" x14ac:dyDescent="0.2">
      <c r="Y51937" s="396"/>
      <c r="Z51937" s="396"/>
      <c r="AA51937" s="441"/>
    </row>
    <row r="51938" spans="25:27" x14ac:dyDescent="0.2">
      <c r="Y51938" s="396"/>
      <c r="Z51938" s="396"/>
      <c r="AA51938" s="441"/>
    </row>
    <row r="51939" spans="25:27" x14ac:dyDescent="0.2">
      <c r="Y51939" s="396"/>
      <c r="Z51939" s="396"/>
      <c r="AA51939" s="441"/>
    </row>
    <row r="51940" spans="25:27" x14ac:dyDescent="0.2">
      <c r="Y51940" s="396"/>
      <c r="Z51940" s="396"/>
      <c r="AA51940" s="441"/>
    </row>
    <row r="51941" spans="25:27" x14ac:dyDescent="0.2">
      <c r="Y51941" s="396"/>
      <c r="Z51941" s="396"/>
      <c r="AA51941" s="441"/>
    </row>
    <row r="51942" spans="25:27" x14ac:dyDescent="0.2">
      <c r="Y51942" s="396"/>
      <c r="Z51942" s="396"/>
      <c r="AA51942" s="441"/>
    </row>
    <row r="51943" spans="25:27" x14ac:dyDescent="0.2">
      <c r="Y51943" s="396"/>
      <c r="Z51943" s="396"/>
      <c r="AA51943" s="441"/>
    </row>
    <row r="51944" spans="25:27" x14ac:dyDescent="0.2">
      <c r="Y51944" s="396"/>
      <c r="Z51944" s="396"/>
      <c r="AA51944" s="441"/>
    </row>
    <row r="51945" spans="25:27" x14ac:dyDescent="0.2">
      <c r="Y51945" s="396"/>
      <c r="Z51945" s="396"/>
      <c r="AA51945" s="441"/>
    </row>
    <row r="51946" spans="25:27" x14ac:dyDescent="0.2">
      <c r="Y51946" s="396"/>
      <c r="Z51946" s="396"/>
      <c r="AA51946" s="441"/>
    </row>
    <row r="51947" spans="25:27" x14ac:dyDescent="0.2">
      <c r="Y51947" s="396"/>
      <c r="Z51947" s="396"/>
      <c r="AA51947" s="441"/>
    </row>
    <row r="51948" spans="25:27" x14ac:dyDescent="0.2">
      <c r="Y51948" s="396"/>
      <c r="Z51948" s="396"/>
      <c r="AA51948" s="441"/>
    </row>
    <row r="51949" spans="25:27" x14ac:dyDescent="0.2">
      <c r="Y51949" s="396"/>
      <c r="Z51949" s="396"/>
      <c r="AA51949" s="441"/>
    </row>
    <row r="51950" spans="25:27" x14ac:dyDescent="0.2">
      <c r="Y51950" s="396"/>
      <c r="Z51950" s="396"/>
      <c r="AA51950" s="441"/>
    </row>
    <row r="51951" spans="25:27" x14ac:dyDescent="0.2">
      <c r="Y51951" s="396"/>
      <c r="Z51951" s="396"/>
      <c r="AA51951" s="441"/>
    </row>
    <row r="51952" spans="25:27" x14ac:dyDescent="0.2">
      <c r="Y51952" s="396"/>
      <c r="Z51952" s="396"/>
      <c r="AA51952" s="441"/>
    </row>
    <row r="51953" spans="25:27" x14ac:dyDescent="0.2">
      <c r="Y51953" s="396"/>
      <c r="Z51953" s="396"/>
      <c r="AA51953" s="441"/>
    </row>
    <row r="51954" spans="25:27" x14ac:dyDescent="0.2">
      <c r="Y51954" s="396"/>
      <c r="Z51954" s="396"/>
      <c r="AA51954" s="441"/>
    </row>
    <row r="51955" spans="25:27" x14ac:dyDescent="0.2">
      <c r="Y51955" s="396"/>
      <c r="Z51955" s="396"/>
      <c r="AA51955" s="441"/>
    </row>
    <row r="51956" spans="25:27" x14ac:dyDescent="0.2">
      <c r="Y51956" s="396"/>
      <c r="Z51956" s="396"/>
      <c r="AA51956" s="441"/>
    </row>
    <row r="51957" spans="25:27" x14ac:dyDescent="0.2">
      <c r="Y51957" s="396"/>
      <c r="Z51957" s="396"/>
      <c r="AA51957" s="441"/>
    </row>
    <row r="51958" spans="25:27" x14ac:dyDescent="0.2">
      <c r="Y51958" s="396"/>
      <c r="Z51958" s="396"/>
      <c r="AA51958" s="441"/>
    </row>
    <row r="51959" spans="25:27" x14ac:dyDescent="0.2">
      <c r="Y51959" s="396"/>
      <c r="Z51959" s="396"/>
      <c r="AA51959" s="441"/>
    </row>
    <row r="51960" spans="25:27" x14ac:dyDescent="0.2">
      <c r="Y51960" s="396"/>
      <c r="Z51960" s="396"/>
      <c r="AA51960" s="441"/>
    </row>
    <row r="51961" spans="25:27" x14ac:dyDescent="0.2">
      <c r="Y51961" s="396"/>
      <c r="Z51961" s="396"/>
      <c r="AA51961" s="441"/>
    </row>
    <row r="51962" spans="25:27" x14ac:dyDescent="0.2">
      <c r="Y51962" s="396"/>
      <c r="Z51962" s="396"/>
      <c r="AA51962" s="441"/>
    </row>
    <row r="51963" spans="25:27" x14ac:dyDescent="0.2">
      <c r="Y51963" s="396"/>
      <c r="Z51963" s="396"/>
      <c r="AA51963" s="441"/>
    </row>
    <row r="51964" spans="25:27" x14ac:dyDescent="0.2">
      <c r="Y51964" s="396"/>
      <c r="Z51964" s="396"/>
      <c r="AA51964" s="441"/>
    </row>
    <row r="51965" spans="25:27" x14ac:dyDescent="0.2">
      <c r="Y51965" s="396"/>
      <c r="Z51965" s="396"/>
      <c r="AA51965" s="441"/>
    </row>
    <row r="51966" spans="25:27" x14ac:dyDescent="0.2">
      <c r="Y51966" s="396"/>
      <c r="Z51966" s="396"/>
      <c r="AA51966" s="441"/>
    </row>
    <row r="51967" spans="25:27" x14ac:dyDescent="0.2">
      <c r="Y51967" s="396"/>
      <c r="Z51967" s="396"/>
      <c r="AA51967" s="441"/>
    </row>
    <row r="51968" spans="25:27" x14ac:dyDescent="0.2">
      <c r="Y51968" s="396"/>
      <c r="Z51968" s="396"/>
      <c r="AA51968" s="441"/>
    </row>
    <row r="51969" spans="25:27" x14ac:dyDescent="0.2">
      <c r="Y51969" s="396"/>
      <c r="Z51969" s="396"/>
      <c r="AA51969" s="441"/>
    </row>
    <row r="51970" spans="25:27" x14ac:dyDescent="0.2">
      <c r="Y51970" s="396"/>
      <c r="Z51970" s="396"/>
      <c r="AA51970" s="441"/>
    </row>
    <row r="51971" spans="25:27" x14ac:dyDescent="0.2">
      <c r="Y51971" s="396"/>
      <c r="Z51971" s="396"/>
      <c r="AA51971" s="441"/>
    </row>
    <row r="51972" spans="25:27" x14ac:dyDescent="0.2">
      <c r="Y51972" s="396"/>
      <c r="Z51972" s="396"/>
      <c r="AA51972" s="441"/>
    </row>
    <row r="51973" spans="25:27" x14ac:dyDescent="0.2">
      <c r="Y51973" s="396"/>
      <c r="Z51973" s="396"/>
      <c r="AA51973" s="441"/>
    </row>
    <row r="51974" spans="25:27" x14ac:dyDescent="0.2">
      <c r="Y51974" s="396"/>
      <c r="Z51974" s="396"/>
      <c r="AA51974" s="441"/>
    </row>
    <row r="51975" spans="25:27" x14ac:dyDescent="0.2">
      <c r="Y51975" s="396"/>
      <c r="Z51975" s="396"/>
      <c r="AA51975" s="441"/>
    </row>
    <row r="51976" spans="25:27" x14ac:dyDescent="0.2">
      <c r="Y51976" s="396"/>
      <c r="Z51976" s="396"/>
      <c r="AA51976" s="441"/>
    </row>
    <row r="51977" spans="25:27" x14ac:dyDescent="0.2">
      <c r="Y51977" s="396"/>
      <c r="Z51977" s="396"/>
      <c r="AA51977" s="441"/>
    </row>
    <row r="51978" spans="25:27" x14ac:dyDescent="0.2">
      <c r="Y51978" s="396"/>
      <c r="Z51978" s="396"/>
      <c r="AA51978" s="441"/>
    </row>
    <row r="51979" spans="25:27" x14ac:dyDescent="0.2">
      <c r="Y51979" s="396"/>
      <c r="Z51979" s="396"/>
      <c r="AA51979" s="441"/>
    </row>
    <row r="51980" spans="25:27" x14ac:dyDescent="0.2">
      <c r="Y51980" s="396"/>
      <c r="Z51980" s="396"/>
      <c r="AA51980" s="441"/>
    </row>
    <row r="51981" spans="25:27" x14ac:dyDescent="0.2">
      <c r="Y51981" s="396"/>
      <c r="Z51981" s="396"/>
      <c r="AA51981" s="441"/>
    </row>
    <row r="51982" spans="25:27" x14ac:dyDescent="0.2">
      <c r="Y51982" s="396"/>
      <c r="Z51982" s="396"/>
      <c r="AA51982" s="441"/>
    </row>
    <row r="51983" spans="25:27" x14ac:dyDescent="0.2">
      <c r="Y51983" s="396"/>
      <c r="Z51983" s="396"/>
      <c r="AA51983" s="441"/>
    </row>
    <row r="51984" spans="25:27" x14ac:dyDescent="0.2">
      <c r="Y51984" s="396"/>
      <c r="Z51984" s="396"/>
      <c r="AA51984" s="441"/>
    </row>
    <row r="51985" spans="25:27" x14ac:dyDescent="0.2">
      <c r="Y51985" s="396"/>
      <c r="Z51985" s="396"/>
      <c r="AA51985" s="441"/>
    </row>
    <row r="51986" spans="25:27" x14ac:dyDescent="0.2">
      <c r="Y51986" s="396"/>
      <c r="Z51986" s="396"/>
      <c r="AA51986" s="441"/>
    </row>
    <row r="51987" spans="25:27" x14ac:dyDescent="0.2">
      <c r="Y51987" s="396"/>
      <c r="Z51987" s="396"/>
      <c r="AA51987" s="441"/>
    </row>
    <row r="51988" spans="25:27" x14ac:dyDescent="0.2">
      <c r="Y51988" s="396"/>
      <c r="Z51988" s="396"/>
      <c r="AA51988" s="441"/>
    </row>
    <row r="51989" spans="25:27" x14ac:dyDescent="0.2">
      <c r="Y51989" s="396"/>
      <c r="Z51989" s="396"/>
      <c r="AA51989" s="441"/>
    </row>
    <row r="51990" spans="25:27" x14ac:dyDescent="0.2">
      <c r="Y51990" s="396"/>
      <c r="Z51990" s="396"/>
      <c r="AA51990" s="441"/>
    </row>
    <row r="51991" spans="25:27" x14ac:dyDescent="0.2">
      <c r="Y51991" s="396"/>
      <c r="Z51991" s="396"/>
      <c r="AA51991" s="441"/>
    </row>
    <row r="51992" spans="25:27" x14ac:dyDescent="0.2">
      <c r="Y51992" s="396"/>
      <c r="Z51992" s="396"/>
      <c r="AA51992" s="441"/>
    </row>
    <row r="51993" spans="25:27" x14ac:dyDescent="0.2">
      <c r="Y51993" s="396"/>
      <c r="Z51993" s="396"/>
      <c r="AA51993" s="441"/>
    </row>
    <row r="51994" spans="25:27" x14ac:dyDescent="0.2">
      <c r="Y51994" s="396"/>
      <c r="Z51994" s="396"/>
      <c r="AA51994" s="441"/>
    </row>
    <row r="51995" spans="25:27" x14ac:dyDescent="0.2">
      <c r="Y51995" s="396"/>
      <c r="Z51995" s="396"/>
      <c r="AA51995" s="441"/>
    </row>
    <row r="51996" spans="25:27" x14ac:dyDescent="0.2">
      <c r="Y51996" s="396"/>
      <c r="Z51996" s="396"/>
      <c r="AA51996" s="441"/>
    </row>
    <row r="51997" spans="25:27" x14ac:dyDescent="0.2">
      <c r="Y51997" s="396"/>
      <c r="Z51997" s="396"/>
      <c r="AA51997" s="441"/>
    </row>
    <row r="51998" spans="25:27" x14ac:dyDescent="0.2">
      <c r="Y51998" s="396"/>
      <c r="Z51998" s="396"/>
      <c r="AA51998" s="441"/>
    </row>
    <row r="51999" spans="25:27" x14ac:dyDescent="0.2">
      <c r="Y51999" s="396"/>
      <c r="Z51999" s="396"/>
      <c r="AA51999" s="441"/>
    </row>
    <row r="52000" spans="25:27" x14ac:dyDescent="0.2">
      <c r="Y52000" s="396"/>
      <c r="Z52000" s="396"/>
      <c r="AA52000" s="441"/>
    </row>
    <row r="52001" spans="25:27" x14ac:dyDescent="0.2">
      <c r="Y52001" s="396"/>
      <c r="Z52001" s="396"/>
      <c r="AA52001" s="441"/>
    </row>
    <row r="52002" spans="25:27" x14ac:dyDescent="0.2">
      <c r="Y52002" s="396"/>
      <c r="Z52002" s="396"/>
      <c r="AA52002" s="441"/>
    </row>
    <row r="52003" spans="25:27" x14ac:dyDescent="0.2">
      <c r="Y52003" s="396"/>
      <c r="Z52003" s="396"/>
      <c r="AA52003" s="441"/>
    </row>
    <row r="52004" spans="25:27" x14ac:dyDescent="0.2">
      <c r="Y52004" s="396"/>
      <c r="Z52004" s="396"/>
      <c r="AA52004" s="441"/>
    </row>
    <row r="52005" spans="25:27" x14ac:dyDescent="0.2">
      <c r="Y52005" s="396"/>
      <c r="Z52005" s="396"/>
      <c r="AA52005" s="441"/>
    </row>
    <row r="52006" spans="25:27" x14ac:dyDescent="0.2">
      <c r="Y52006" s="396"/>
      <c r="Z52006" s="396"/>
      <c r="AA52006" s="441"/>
    </row>
    <row r="52007" spans="25:27" x14ac:dyDescent="0.2">
      <c r="Y52007" s="396"/>
      <c r="Z52007" s="396"/>
      <c r="AA52007" s="441"/>
    </row>
    <row r="52008" spans="25:27" x14ac:dyDescent="0.2">
      <c r="Y52008" s="396"/>
      <c r="Z52008" s="396"/>
      <c r="AA52008" s="441"/>
    </row>
    <row r="52009" spans="25:27" x14ac:dyDescent="0.2">
      <c r="Y52009" s="396"/>
      <c r="Z52009" s="396"/>
      <c r="AA52009" s="441"/>
    </row>
    <row r="52010" spans="25:27" x14ac:dyDescent="0.2">
      <c r="Y52010" s="396"/>
      <c r="Z52010" s="396"/>
      <c r="AA52010" s="441"/>
    </row>
    <row r="52011" spans="25:27" x14ac:dyDescent="0.2">
      <c r="Y52011" s="396"/>
      <c r="Z52011" s="396"/>
      <c r="AA52011" s="441"/>
    </row>
    <row r="52012" spans="25:27" x14ac:dyDescent="0.2">
      <c r="Y52012" s="396"/>
      <c r="Z52012" s="396"/>
      <c r="AA52012" s="441"/>
    </row>
    <row r="52013" spans="25:27" x14ac:dyDescent="0.2">
      <c r="Y52013" s="396"/>
      <c r="Z52013" s="396"/>
      <c r="AA52013" s="441"/>
    </row>
    <row r="52014" spans="25:27" x14ac:dyDescent="0.2">
      <c r="Y52014" s="396"/>
      <c r="Z52014" s="396"/>
      <c r="AA52014" s="441"/>
    </row>
    <row r="52015" spans="25:27" x14ac:dyDescent="0.2">
      <c r="Y52015" s="396"/>
      <c r="Z52015" s="396"/>
      <c r="AA52015" s="441"/>
    </row>
    <row r="52016" spans="25:27" x14ac:dyDescent="0.2">
      <c r="Y52016" s="396"/>
      <c r="Z52016" s="396"/>
      <c r="AA52016" s="441"/>
    </row>
    <row r="52017" spans="25:27" x14ac:dyDescent="0.2">
      <c r="Y52017" s="396"/>
      <c r="Z52017" s="396"/>
      <c r="AA52017" s="441"/>
    </row>
    <row r="52018" spans="25:27" x14ac:dyDescent="0.2">
      <c r="Y52018" s="396"/>
      <c r="Z52018" s="396"/>
      <c r="AA52018" s="441"/>
    </row>
    <row r="52019" spans="25:27" x14ac:dyDescent="0.2">
      <c r="Y52019" s="396"/>
      <c r="Z52019" s="396"/>
      <c r="AA52019" s="441"/>
    </row>
    <row r="52020" spans="25:27" x14ac:dyDescent="0.2">
      <c r="Y52020" s="396"/>
      <c r="Z52020" s="396"/>
      <c r="AA52020" s="441"/>
    </row>
    <row r="52021" spans="25:27" x14ac:dyDescent="0.2">
      <c r="Y52021" s="396"/>
      <c r="Z52021" s="396"/>
      <c r="AA52021" s="441"/>
    </row>
    <row r="52022" spans="25:27" x14ac:dyDescent="0.2">
      <c r="Y52022" s="396"/>
      <c r="Z52022" s="396"/>
      <c r="AA52022" s="441"/>
    </row>
    <row r="52023" spans="25:27" x14ac:dyDescent="0.2">
      <c r="Y52023" s="396"/>
      <c r="Z52023" s="396"/>
      <c r="AA52023" s="441"/>
    </row>
    <row r="52024" spans="25:27" x14ac:dyDescent="0.2">
      <c r="Y52024" s="396"/>
      <c r="Z52024" s="396"/>
      <c r="AA52024" s="441"/>
    </row>
    <row r="52025" spans="25:27" x14ac:dyDescent="0.2">
      <c r="Y52025" s="396"/>
      <c r="Z52025" s="396"/>
      <c r="AA52025" s="441"/>
    </row>
    <row r="52026" spans="25:27" x14ac:dyDescent="0.2">
      <c r="Y52026" s="396"/>
      <c r="Z52026" s="396"/>
      <c r="AA52026" s="441"/>
    </row>
    <row r="52027" spans="25:27" x14ac:dyDescent="0.2">
      <c r="Y52027" s="396"/>
      <c r="Z52027" s="396"/>
      <c r="AA52027" s="441"/>
    </row>
    <row r="52028" spans="25:27" x14ac:dyDescent="0.2">
      <c r="Y52028" s="396"/>
      <c r="Z52028" s="396"/>
      <c r="AA52028" s="441"/>
    </row>
    <row r="52029" spans="25:27" x14ac:dyDescent="0.2">
      <c r="Y52029" s="396"/>
      <c r="Z52029" s="396"/>
      <c r="AA52029" s="441"/>
    </row>
    <row r="52030" spans="25:27" x14ac:dyDescent="0.2">
      <c r="Y52030" s="396"/>
      <c r="Z52030" s="396"/>
      <c r="AA52030" s="441"/>
    </row>
    <row r="52031" spans="25:27" x14ac:dyDescent="0.2">
      <c r="Y52031" s="396"/>
      <c r="Z52031" s="396"/>
      <c r="AA52031" s="441"/>
    </row>
    <row r="52032" spans="25:27" x14ac:dyDescent="0.2">
      <c r="Y52032" s="396"/>
      <c r="Z52032" s="396"/>
      <c r="AA52032" s="441"/>
    </row>
    <row r="52033" spans="25:27" x14ac:dyDescent="0.2">
      <c r="Y52033" s="396"/>
      <c r="Z52033" s="396"/>
      <c r="AA52033" s="441"/>
    </row>
    <row r="52034" spans="25:27" x14ac:dyDescent="0.2">
      <c r="Y52034" s="396"/>
      <c r="Z52034" s="396"/>
      <c r="AA52034" s="441"/>
    </row>
    <row r="52035" spans="25:27" x14ac:dyDescent="0.2">
      <c r="Y52035" s="396"/>
      <c r="Z52035" s="396"/>
      <c r="AA52035" s="441"/>
    </row>
    <row r="52036" spans="25:27" x14ac:dyDescent="0.2">
      <c r="Y52036" s="396"/>
      <c r="Z52036" s="396"/>
      <c r="AA52036" s="441"/>
    </row>
    <row r="52037" spans="25:27" x14ac:dyDescent="0.2">
      <c r="Y52037" s="396"/>
      <c r="Z52037" s="396"/>
      <c r="AA52037" s="441"/>
    </row>
    <row r="52038" spans="25:27" x14ac:dyDescent="0.2">
      <c r="Y52038" s="396"/>
      <c r="Z52038" s="396"/>
      <c r="AA52038" s="441"/>
    </row>
    <row r="52039" spans="25:27" x14ac:dyDescent="0.2">
      <c r="Y52039" s="396"/>
      <c r="Z52039" s="396"/>
      <c r="AA52039" s="441"/>
    </row>
    <row r="52040" spans="25:27" x14ac:dyDescent="0.2">
      <c r="Y52040" s="396"/>
      <c r="Z52040" s="396"/>
      <c r="AA52040" s="441"/>
    </row>
    <row r="52041" spans="25:27" x14ac:dyDescent="0.2">
      <c r="Y52041" s="396"/>
      <c r="Z52041" s="396"/>
      <c r="AA52041" s="441"/>
    </row>
    <row r="52042" spans="25:27" x14ac:dyDescent="0.2">
      <c r="Y52042" s="396"/>
      <c r="Z52042" s="396"/>
      <c r="AA52042" s="441"/>
    </row>
    <row r="52043" spans="25:27" x14ac:dyDescent="0.2">
      <c r="Y52043" s="396"/>
      <c r="Z52043" s="396"/>
      <c r="AA52043" s="441"/>
    </row>
    <row r="52044" spans="25:27" x14ac:dyDescent="0.2">
      <c r="Y52044" s="396"/>
      <c r="Z52044" s="396"/>
      <c r="AA52044" s="441"/>
    </row>
    <row r="52045" spans="25:27" x14ac:dyDescent="0.2">
      <c r="Y52045" s="396"/>
      <c r="Z52045" s="396"/>
      <c r="AA52045" s="441"/>
    </row>
    <row r="52046" spans="25:27" x14ac:dyDescent="0.2">
      <c r="Y52046" s="396"/>
      <c r="Z52046" s="396"/>
      <c r="AA52046" s="441"/>
    </row>
    <row r="52047" spans="25:27" x14ac:dyDescent="0.2">
      <c r="Y52047" s="396"/>
      <c r="Z52047" s="396"/>
      <c r="AA52047" s="441"/>
    </row>
    <row r="52048" spans="25:27" x14ac:dyDescent="0.2">
      <c r="Y52048" s="396"/>
      <c r="Z52048" s="396"/>
      <c r="AA52048" s="441"/>
    </row>
    <row r="52049" spans="25:27" x14ac:dyDescent="0.2">
      <c r="Y52049" s="396"/>
      <c r="Z52049" s="396"/>
      <c r="AA52049" s="441"/>
    </row>
    <row r="52050" spans="25:27" x14ac:dyDescent="0.2">
      <c r="Y52050" s="396"/>
      <c r="Z52050" s="396"/>
      <c r="AA52050" s="441"/>
    </row>
    <row r="52051" spans="25:27" x14ac:dyDescent="0.2">
      <c r="Y52051" s="396"/>
      <c r="Z52051" s="396"/>
      <c r="AA52051" s="441"/>
    </row>
    <row r="52052" spans="25:27" x14ac:dyDescent="0.2">
      <c r="Y52052" s="396"/>
      <c r="Z52052" s="396"/>
      <c r="AA52052" s="441"/>
    </row>
    <row r="52053" spans="25:27" x14ac:dyDescent="0.2">
      <c r="Y52053" s="396"/>
      <c r="Z52053" s="396"/>
      <c r="AA52053" s="441"/>
    </row>
    <row r="52054" spans="25:27" x14ac:dyDescent="0.2">
      <c r="Y52054" s="396"/>
      <c r="Z52054" s="396"/>
      <c r="AA52054" s="441"/>
    </row>
    <row r="52055" spans="25:27" x14ac:dyDescent="0.2">
      <c r="Y52055" s="396"/>
      <c r="Z52055" s="396"/>
      <c r="AA52055" s="441"/>
    </row>
    <row r="52056" spans="25:27" x14ac:dyDescent="0.2">
      <c r="Y52056" s="396"/>
      <c r="Z52056" s="396"/>
      <c r="AA52056" s="441"/>
    </row>
    <row r="52057" spans="25:27" x14ac:dyDescent="0.2">
      <c r="Y52057" s="396"/>
      <c r="Z52057" s="396"/>
      <c r="AA52057" s="441"/>
    </row>
    <row r="52058" spans="25:27" x14ac:dyDescent="0.2">
      <c r="Y52058" s="396"/>
      <c r="Z52058" s="396"/>
      <c r="AA52058" s="441"/>
    </row>
    <row r="52059" spans="25:27" x14ac:dyDescent="0.2">
      <c r="Y52059" s="396"/>
      <c r="Z52059" s="396"/>
      <c r="AA52059" s="441"/>
    </row>
    <row r="52060" spans="25:27" x14ac:dyDescent="0.2">
      <c r="Y52060" s="396"/>
      <c r="Z52060" s="396"/>
      <c r="AA52060" s="441"/>
    </row>
    <row r="52061" spans="25:27" x14ac:dyDescent="0.2">
      <c r="Y52061" s="396"/>
      <c r="Z52061" s="396"/>
      <c r="AA52061" s="441"/>
    </row>
    <row r="52062" spans="25:27" x14ac:dyDescent="0.2">
      <c r="Y52062" s="396"/>
      <c r="Z52062" s="396"/>
      <c r="AA52062" s="441"/>
    </row>
    <row r="52063" spans="25:27" x14ac:dyDescent="0.2">
      <c r="Y52063" s="396"/>
      <c r="Z52063" s="396"/>
      <c r="AA52063" s="441"/>
    </row>
    <row r="52064" spans="25:27" x14ac:dyDescent="0.2">
      <c r="Y52064" s="396"/>
      <c r="Z52064" s="396"/>
      <c r="AA52064" s="441"/>
    </row>
    <row r="52065" spans="25:27" x14ac:dyDescent="0.2">
      <c r="Y52065" s="396"/>
      <c r="Z52065" s="396"/>
      <c r="AA52065" s="441"/>
    </row>
    <row r="52066" spans="25:27" x14ac:dyDescent="0.2">
      <c r="Y52066" s="396"/>
      <c r="Z52066" s="396"/>
      <c r="AA52066" s="441"/>
    </row>
    <row r="52067" spans="25:27" x14ac:dyDescent="0.2">
      <c r="Y52067" s="396"/>
      <c r="Z52067" s="396"/>
      <c r="AA52067" s="441"/>
    </row>
    <row r="52068" spans="25:27" x14ac:dyDescent="0.2">
      <c r="Y52068" s="396"/>
      <c r="Z52068" s="396"/>
      <c r="AA52068" s="441"/>
    </row>
    <row r="52069" spans="25:27" x14ac:dyDescent="0.2">
      <c r="Y52069" s="396"/>
      <c r="Z52069" s="396"/>
      <c r="AA52069" s="441"/>
    </row>
    <row r="52070" spans="25:27" x14ac:dyDescent="0.2">
      <c r="Y52070" s="396"/>
      <c r="Z52070" s="396"/>
      <c r="AA52070" s="441"/>
    </row>
    <row r="52071" spans="25:27" x14ac:dyDescent="0.2">
      <c r="Y52071" s="396"/>
      <c r="Z52071" s="396"/>
      <c r="AA52071" s="441"/>
    </row>
    <row r="52072" spans="25:27" x14ac:dyDescent="0.2">
      <c r="Y52072" s="396"/>
      <c r="Z52072" s="396"/>
      <c r="AA52072" s="441"/>
    </row>
    <row r="52073" spans="25:27" x14ac:dyDescent="0.2">
      <c r="Y52073" s="396"/>
      <c r="Z52073" s="396"/>
      <c r="AA52073" s="441"/>
    </row>
    <row r="52074" spans="25:27" x14ac:dyDescent="0.2">
      <c r="Y52074" s="396"/>
      <c r="Z52074" s="396"/>
      <c r="AA52074" s="441"/>
    </row>
    <row r="52075" spans="25:27" x14ac:dyDescent="0.2">
      <c r="Y52075" s="396"/>
      <c r="Z52075" s="396"/>
      <c r="AA52075" s="441"/>
    </row>
    <row r="52076" spans="25:27" x14ac:dyDescent="0.2">
      <c r="Y52076" s="396"/>
      <c r="Z52076" s="396"/>
      <c r="AA52076" s="441"/>
    </row>
    <row r="52077" spans="25:27" x14ac:dyDescent="0.2">
      <c r="Y52077" s="396"/>
      <c r="Z52077" s="396"/>
      <c r="AA52077" s="441"/>
    </row>
    <row r="52078" spans="25:27" x14ac:dyDescent="0.2">
      <c r="Y52078" s="396"/>
      <c r="Z52078" s="396"/>
      <c r="AA52078" s="441"/>
    </row>
    <row r="52079" spans="25:27" x14ac:dyDescent="0.2">
      <c r="Y52079" s="396"/>
      <c r="Z52079" s="396"/>
      <c r="AA52079" s="441"/>
    </row>
    <row r="52080" spans="25:27" x14ac:dyDescent="0.2">
      <c r="Y52080" s="396"/>
      <c r="Z52080" s="396"/>
      <c r="AA52080" s="441"/>
    </row>
    <row r="52081" spans="25:27" x14ac:dyDescent="0.2">
      <c r="Y52081" s="396"/>
      <c r="Z52081" s="396"/>
      <c r="AA52081" s="441"/>
    </row>
    <row r="52082" spans="25:27" x14ac:dyDescent="0.2">
      <c r="Y52082" s="396"/>
      <c r="Z52082" s="396"/>
      <c r="AA52082" s="441"/>
    </row>
    <row r="52083" spans="25:27" x14ac:dyDescent="0.2">
      <c r="Y52083" s="396"/>
      <c r="Z52083" s="396"/>
      <c r="AA52083" s="441"/>
    </row>
    <row r="52084" spans="25:27" x14ac:dyDescent="0.2">
      <c r="Y52084" s="396"/>
      <c r="Z52084" s="396"/>
      <c r="AA52084" s="441"/>
    </row>
    <row r="52085" spans="25:27" x14ac:dyDescent="0.2">
      <c r="Y52085" s="396"/>
      <c r="Z52085" s="396"/>
      <c r="AA52085" s="441"/>
    </row>
    <row r="52086" spans="25:27" x14ac:dyDescent="0.2">
      <c r="Y52086" s="396"/>
      <c r="Z52086" s="396"/>
      <c r="AA52086" s="441"/>
    </row>
    <row r="52087" spans="25:27" x14ac:dyDescent="0.2">
      <c r="Y52087" s="396"/>
      <c r="Z52087" s="396"/>
      <c r="AA52087" s="441"/>
    </row>
    <row r="52088" spans="25:27" x14ac:dyDescent="0.2">
      <c r="Y52088" s="396"/>
      <c r="Z52088" s="396"/>
      <c r="AA52088" s="441"/>
    </row>
    <row r="52089" spans="25:27" x14ac:dyDescent="0.2">
      <c r="Y52089" s="396"/>
      <c r="Z52089" s="396"/>
      <c r="AA52089" s="441"/>
    </row>
    <row r="52090" spans="25:27" x14ac:dyDescent="0.2">
      <c r="Y52090" s="396"/>
      <c r="Z52090" s="396"/>
      <c r="AA52090" s="441"/>
    </row>
    <row r="52091" spans="25:27" x14ac:dyDescent="0.2">
      <c r="Y52091" s="396"/>
      <c r="Z52091" s="396"/>
      <c r="AA52091" s="441"/>
    </row>
    <row r="52092" spans="25:27" x14ac:dyDescent="0.2">
      <c r="Y52092" s="396"/>
      <c r="Z52092" s="396"/>
      <c r="AA52092" s="441"/>
    </row>
    <row r="52093" spans="25:27" x14ac:dyDescent="0.2">
      <c r="Y52093" s="396"/>
      <c r="Z52093" s="396"/>
      <c r="AA52093" s="441"/>
    </row>
    <row r="52094" spans="25:27" x14ac:dyDescent="0.2">
      <c r="Y52094" s="396"/>
      <c r="Z52094" s="396"/>
      <c r="AA52094" s="441"/>
    </row>
    <row r="52095" spans="25:27" x14ac:dyDescent="0.2">
      <c r="Y52095" s="396"/>
      <c r="Z52095" s="396"/>
      <c r="AA52095" s="441"/>
    </row>
    <row r="52096" spans="25:27" x14ac:dyDescent="0.2">
      <c r="Y52096" s="396"/>
      <c r="Z52096" s="396"/>
      <c r="AA52096" s="441"/>
    </row>
    <row r="52097" spans="25:27" x14ac:dyDescent="0.2">
      <c r="Y52097" s="396"/>
      <c r="Z52097" s="396"/>
      <c r="AA52097" s="441"/>
    </row>
    <row r="52098" spans="25:27" x14ac:dyDescent="0.2">
      <c r="Y52098" s="396"/>
      <c r="Z52098" s="396"/>
      <c r="AA52098" s="441"/>
    </row>
    <row r="52099" spans="25:27" x14ac:dyDescent="0.2">
      <c r="Y52099" s="396"/>
      <c r="Z52099" s="396"/>
      <c r="AA52099" s="441"/>
    </row>
    <row r="52100" spans="25:27" x14ac:dyDescent="0.2">
      <c r="Y52100" s="396"/>
      <c r="Z52100" s="396"/>
      <c r="AA52100" s="441"/>
    </row>
    <row r="52101" spans="25:27" x14ac:dyDescent="0.2">
      <c r="Y52101" s="396"/>
      <c r="Z52101" s="396"/>
      <c r="AA52101" s="441"/>
    </row>
    <row r="52102" spans="25:27" x14ac:dyDescent="0.2">
      <c r="Y52102" s="396"/>
      <c r="Z52102" s="396"/>
      <c r="AA52102" s="441"/>
    </row>
    <row r="52103" spans="25:27" x14ac:dyDescent="0.2">
      <c r="Y52103" s="396"/>
      <c r="Z52103" s="396"/>
      <c r="AA52103" s="441"/>
    </row>
    <row r="52104" spans="25:27" x14ac:dyDescent="0.2">
      <c r="Y52104" s="396"/>
      <c r="Z52104" s="396"/>
      <c r="AA52104" s="441"/>
    </row>
    <row r="52105" spans="25:27" x14ac:dyDescent="0.2">
      <c r="Y52105" s="396"/>
      <c r="Z52105" s="396"/>
      <c r="AA52105" s="441"/>
    </row>
    <row r="52106" spans="25:27" x14ac:dyDescent="0.2">
      <c r="Y52106" s="396"/>
      <c r="Z52106" s="396"/>
      <c r="AA52106" s="441"/>
    </row>
    <row r="52107" spans="25:27" x14ac:dyDescent="0.2">
      <c r="Y52107" s="396"/>
      <c r="Z52107" s="396"/>
      <c r="AA52107" s="441"/>
    </row>
    <row r="52108" spans="25:27" x14ac:dyDescent="0.2">
      <c r="Y52108" s="396"/>
      <c r="Z52108" s="396"/>
      <c r="AA52108" s="441"/>
    </row>
    <row r="52109" spans="25:27" x14ac:dyDescent="0.2">
      <c r="Y52109" s="396"/>
      <c r="Z52109" s="396"/>
      <c r="AA52109" s="441"/>
    </row>
    <row r="52110" spans="25:27" x14ac:dyDescent="0.2">
      <c r="Y52110" s="396"/>
      <c r="Z52110" s="396"/>
      <c r="AA52110" s="441"/>
    </row>
    <row r="52111" spans="25:27" x14ac:dyDescent="0.2">
      <c r="Y52111" s="396"/>
      <c r="Z52111" s="396"/>
      <c r="AA52111" s="441"/>
    </row>
    <row r="52112" spans="25:27" x14ac:dyDescent="0.2">
      <c r="Y52112" s="396"/>
      <c r="Z52112" s="396"/>
      <c r="AA52112" s="441"/>
    </row>
    <row r="52113" spans="25:27" x14ac:dyDescent="0.2">
      <c r="Y52113" s="396"/>
      <c r="Z52113" s="396"/>
      <c r="AA52113" s="441"/>
    </row>
    <row r="52114" spans="25:27" x14ac:dyDescent="0.2">
      <c r="Y52114" s="396"/>
      <c r="Z52114" s="396"/>
      <c r="AA52114" s="441"/>
    </row>
    <row r="52115" spans="25:27" x14ac:dyDescent="0.2">
      <c r="Y52115" s="396"/>
      <c r="Z52115" s="396"/>
      <c r="AA52115" s="441"/>
    </row>
    <row r="52116" spans="25:27" x14ac:dyDescent="0.2">
      <c r="Y52116" s="396"/>
      <c r="Z52116" s="396"/>
      <c r="AA52116" s="441"/>
    </row>
    <row r="52117" spans="25:27" x14ac:dyDescent="0.2">
      <c r="Y52117" s="396"/>
      <c r="Z52117" s="396"/>
      <c r="AA52117" s="441"/>
    </row>
    <row r="52118" spans="25:27" x14ac:dyDescent="0.2">
      <c r="Y52118" s="396"/>
      <c r="Z52118" s="396"/>
      <c r="AA52118" s="441"/>
    </row>
    <row r="52119" spans="25:27" x14ac:dyDescent="0.2">
      <c r="Y52119" s="396"/>
      <c r="Z52119" s="396"/>
      <c r="AA52119" s="441"/>
    </row>
    <row r="52120" spans="25:27" x14ac:dyDescent="0.2">
      <c r="Y52120" s="396"/>
      <c r="Z52120" s="396"/>
      <c r="AA52120" s="441"/>
    </row>
    <row r="52121" spans="25:27" x14ac:dyDescent="0.2">
      <c r="Y52121" s="396"/>
      <c r="Z52121" s="396"/>
      <c r="AA52121" s="441"/>
    </row>
    <row r="52122" spans="25:27" x14ac:dyDescent="0.2">
      <c r="Y52122" s="396"/>
      <c r="Z52122" s="396"/>
      <c r="AA52122" s="441"/>
    </row>
    <row r="52123" spans="25:27" x14ac:dyDescent="0.2">
      <c r="Y52123" s="396"/>
      <c r="Z52123" s="396"/>
      <c r="AA52123" s="441"/>
    </row>
    <row r="52124" spans="25:27" x14ac:dyDescent="0.2">
      <c r="Y52124" s="396"/>
      <c r="Z52124" s="396"/>
      <c r="AA52124" s="441"/>
    </row>
    <row r="52125" spans="25:27" x14ac:dyDescent="0.2">
      <c r="Y52125" s="396"/>
      <c r="Z52125" s="396"/>
      <c r="AA52125" s="441"/>
    </row>
    <row r="52126" spans="25:27" x14ac:dyDescent="0.2">
      <c r="Y52126" s="396"/>
      <c r="Z52126" s="396"/>
      <c r="AA52126" s="441"/>
    </row>
    <row r="52127" spans="25:27" x14ac:dyDescent="0.2">
      <c r="Y52127" s="396"/>
      <c r="Z52127" s="396"/>
      <c r="AA52127" s="441"/>
    </row>
    <row r="52128" spans="25:27" x14ac:dyDescent="0.2">
      <c r="Y52128" s="396"/>
      <c r="Z52128" s="396"/>
      <c r="AA52128" s="441"/>
    </row>
    <row r="52129" spans="25:27" x14ac:dyDescent="0.2">
      <c r="Y52129" s="396"/>
      <c r="Z52129" s="396"/>
      <c r="AA52129" s="441"/>
    </row>
    <row r="52130" spans="25:27" x14ac:dyDescent="0.2">
      <c r="Y52130" s="396"/>
      <c r="Z52130" s="396"/>
      <c r="AA52130" s="441"/>
    </row>
    <row r="52131" spans="25:27" x14ac:dyDescent="0.2">
      <c r="Y52131" s="396"/>
      <c r="Z52131" s="396"/>
      <c r="AA52131" s="441"/>
    </row>
    <row r="52132" spans="25:27" x14ac:dyDescent="0.2">
      <c r="Y52132" s="396"/>
      <c r="Z52132" s="396"/>
      <c r="AA52132" s="441"/>
    </row>
    <row r="52133" spans="25:27" x14ac:dyDescent="0.2">
      <c r="Y52133" s="396"/>
      <c r="Z52133" s="396"/>
      <c r="AA52133" s="441"/>
    </row>
    <row r="52134" spans="25:27" x14ac:dyDescent="0.2">
      <c r="Y52134" s="396"/>
      <c r="Z52134" s="396"/>
      <c r="AA52134" s="441"/>
    </row>
    <row r="52135" spans="25:27" x14ac:dyDescent="0.2">
      <c r="Y52135" s="396"/>
      <c r="Z52135" s="396"/>
      <c r="AA52135" s="441"/>
    </row>
    <row r="52136" spans="25:27" x14ac:dyDescent="0.2">
      <c r="Y52136" s="396"/>
      <c r="Z52136" s="396"/>
      <c r="AA52136" s="441"/>
    </row>
    <row r="52137" spans="25:27" x14ac:dyDescent="0.2">
      <c r="Y52137" s="396"/>
      <c r="Z52137" s="396"/>
      <c r="AA52137" s="441"/>
    </row>
    <row r="52138" spans="25:27" x14ac:dyDescent="0.2">
      <c r="Y52138" s="396"/>
      <c r="Z52138" s="396"/>
      <c r="AA52138" s="441"/>
    </row>
    <row r="52139" spans="25:27" x14ac:dyDescent="0.2">
      <c r="Y52139" s="396"/>
      <c r="Z52139" s="396"/>
      <c r="AA52139" s="441"/>
    </row>
    <row r="52140" spans="25:27" x14ac:dyDescent="0.2">
      <c r="Y52140" s="396"/>
      <c r="Z52140" s="396"/>
      <c r="AA52140" s="441"/>
    </row>
    <row r="52141" spans="25:27" x14ac:dyDescent="0.2">
      <c r="Y52141" s="396"/>
      <c r="Z52141" s="396"/>
      <c r="AA52141" s="441"/>
    </row>
    <row r="52142" spans="25:27" x14ac:dyDescent="0.2">
      <c r="Y52142" s="396"/>
      <c r="Z52142" s="396"/>
      <c r="AA52142" s="441"/>
    </row>
    <row r="52143" spans="25:27" x14ac:dyDescent="0.2">
      <c r="Y52143" s="396"/>
      <c r="Z52143" s="396"/>
      <c r="AA52143" s="441"/>
    </row>
    <row r="52144" spans="25:27" x14ac:dyDescent="0.2">
      <c r="Y52144" s="396"/>
      <c r="Z52144" s="396"/>
      <c r="AA52144" s="441"/>
    </row>
    <row r="52145" spans="25:27" x14ac:dyDescent="0.2">
      <c r="Y52145" s="396"/>
      <c r="Z52145" s="396"/>
      <c r="AA52145" s="441"/>
    </row>
    <row r="52146" spans="25:27" x14ac:dyDescent="0.2">
      <c r="Y52146" s="396"/>
      <c r="Z52146" s="396"/>
      <c r="AA52146" s="441"/>
    </row>
    <row r="52147" spans="25:27" x14ac:dyDescent="0.2">
      <c r="Y52147" s="396"/>
      <c r="Z52147" s="396"/>
      <c r="AA52147" s="441"/>
    </row>
    <row r="52148" spans="25:27" x14ac:dyDescent="0.2">
      <c r="Y52148" s="396"/>
      <c r="Z52148" s="396"/>
      <c r="AA52148" s="441"/>
    </row>
    <row r="52149" spans="25:27" x14ac:dyDescent="0.2">
      <c r="Y52149" s="396"/>
      <c r="Z52149" s="396"/>
      <c r="AA52149" s="441"/>
    </row>
    <row r="52150" spans="25:27" x14ac:dyDescent="0.2">
      <c r="Y52150" s="396"/>
      <c r="Z52150" s="396"/>
      <c r="AA52150" s="441"/>
    </row>
    <row r="52151" spans="25:27" x14ac:dyDescent="0.2">
      <c r="Y52151" s="396"/>
      <c r="Z52151" s="396"/>
      <c r="AA52151" s="441"/>
    </row>
    <row r="52152" spans="25:27" x14ac:dyDescent="0.2">
      <c r="Y52152" s="396"/>
      <c r="Z52152" s="396"/>
      <c r="AA52152" s="441"/>
    </row>
    <row r="52153" spans="25:27" x14ac:dyDescent="0.2">
      <c r="Y52153" s="396"/>
      <c r="Z52153" s="396"/>
      <c r="AA52153" s="441"/>
    </row>
    <row r="52154" spans="25:27" x14ac:dyDescent="0.2">
      <c r="Y52154" s="396"/>
      <c r="Z52154" s="396"/>
      <c r="AA52154" s="441"/>
    </row>
    <row r="52155" spans="25:27" x14ac:dyDescent="0.2">
      <c r="Y52155" s="396"/>
      <c r="Z52155" s="396"/>
      <c r="AA52155" s="441"/>
    </row>
    <row r="52156" spans="25:27" x14ac:dyDescent="0.2">
      <c r="Y52156" s="396"/>
      <c r="Z52156" s="396"/>
      <c r="AA52156" s="441"/>
    </row>
    <row r="52157" spans="25:27" x14ac:dyDescent="0.2">
      <c r="Y52157" s="396"/>
      <c r="Z52157" s="396"/>
      <c r="AA52157" s="441"/>
    </row>
    <row r="52158" spans="25:27" x14ac:dyDescent="0.2">
      <c r="Y52158" s="396"/>
      <c r="Z52158" s="396"/>
      <c r="AA52158" s="441"/>
    </row>
    <row r="52159" spans="25:27" x14ac:dyDescent="0.2">
      <c r="Y52159" s="396"/>
      <c r="Z52159" s="396"/>
      <c r="AA52159" s="441"/>
    </row>
    <row r="52160" spans="25:27" x14ac:dyDescent="0.2">
      <c r="Y52160" s="396"/>
      <c r="Z52160" s="396"/>
      <c r="AA52160" s="441"/>
    </row>
    <row r="52161" spans="25:27" x14ac:dyDescent="0.2">
      <c r="Y52161" s="396"/>
      <c r="Z52161" s="396"/>
      <c r="AA52161" s="441"/>
    </row>
    <row r="52162" spans="25:27" x14ac:dyDescent="0.2">
      <c r="Y52162" s="396"/>
      <c r="Z52162" s="396"/>
      <c r="AA52162" s="441"/>
    </row>
    <row r="52163" spans="25:27" x14ac:dyDescent="0.2">
      <c r="Y52163" s="396"/>
      <c r="Z52163" s="396"/>
      <c r="AA52163" s="441"/>
    </row>
    <row r="52164" spans="25:27" x14ac:dyDescent="0.2">
      <c r="Y52164" s="396"/>
      <c r="Z52164" s="396"/>
      <c r="AA52164" s="441"/>
    </row>
    <row r="52165" spans="25:27" x14ac:dyDescent="0.2">
      <c r="Y52165" s="396"/>
      <c r="Z52165" s="396"/>
      <c r="AA52165" s="441"/>
    </row>
    <row r="52166" spans="25:27" x14ac:dyDescent="0.2">
      <c r="Y52166" s="396"/>
      <c r="Z52166" s="396"/>
      <c r="AA52166" s="441"/>
    </row>
    <row r="52167" spans="25:27" x14ac:dyDescent="0.2">
      <c r="Y52167" s="396"/>
      <c r="Z52167" s="396"/>
      <c r="AA52167" s="441"/>
    </row>
    <row r="52168" spans="25:27" x14ac:dyDescent="0.2">
      <c r="Y52168" s="396"/>
      <c r="Z52168" s="396"/>
      <c r="AA52168" s="441"/>
    </row>
    <row r="52169" spans="25:27" x14ac:dyDescent="0.2">
      <c r="Y52169" s="396"/>
      <c r="Z52169" s="396"/>
      <c r="AA52169" s="441"/>
    </row>
    <row r="52170" spans="25:27" x14ac:dyDescent="0.2">
      <c r="Y52170" s="396"/>
      <c r="Z52170" s="396"/>
      <c r="AA52170" s="441"/>
    </row>
    <row r="52171" spans="25:27" x14ac:dyDescent="0.2">
      <c r="Y52171" s="396"/>
      <c r="Z52171" s="396"/>
      <c r="AA52171" s="441"/>
    </row>
    <row r="52172" spans="25:27" x14ac:dyDescent="0.2">
      <c r="Y52172" s="396"/>
      <c r="Z52172" s="396"/>
      <c r="AA52172" s="441"/>
    </row>
    <row r="52173" spans="25:27" x14ac:dyDescent="0.2">
      <c r="Y52173" s="396"/>
      <c r="Z52173" s="396"/>
      <c r="AA52173" s="441"/>
    </row>
    <row r="52174" spans="25:27" x14ac:dyDescent="0.2">
      <c r="Y52174" s="396"/>
      <c r="Z52174" s="396"/>
      <c r="AA52174" s="441"/>
    </row>
    <row r="52175" spans="25:27" x14ac:dyDescent="0.2">
      <c r="Y52175" s="396"/>
      <c r="Z52175" s="396"/>
      <c r="AA52175" s="441"/>
    </row>
    <row r="52176" spans="25:27" x14ac:dyDescent="0.2">
      <c r="Y52176" s="396"/>
      <c r="Z52176" s="396"/>
      <c r="AA52176" s="441"/>
    </row>
    <row r="52177" spans="25:27" x14ac:dyDescent="0.2">
      <c r="Y52177" s="396"/>
      <c r="Z52177" s="396"/>
      <c r="AA52177" s="441"/>
    </row>
    <row r="52178" spans="25:27" x14ac:dyDescent="0.2">
      <c r="Y52178" s="396"/>
      <c r="Z52178" s="396"/>
      <c r="AA52178" s="441"/>
    </row>
    <row r="52179" spans="25:27" x14ac:dyDescent="0.2">
      <c r="Y52179" s="396"/>
      <c r="Z52179" s="396"/>
      <c r="AA52179" s="441"/>
    </row>
    <row r="52180" spans="25:27" x14ac:dyDescent="0.2">
      <c r="Y52180" s="396"/>
      <c r="Z52180" s="396"/>
      <c r="AA52180" s="441"/>
    </row>
    <row r="52181" spans="25:27" x14ac:dyDescent="0.2">
      <c r="Y52181" s="396"/>
      <c r="Z52181" s="396"/>
      <c r="AA52181" s="441"/>
    </row>
    <row r="52182" spans="25:27" x14ac:dyDescent="0.2">
      <c r="Y52182" s="396"/>
      <c r="Z52182" s="396"/>
      <c r="AA52182" s="441"/>
    </row>
    <row r="52183" spans="25:27" x14ac:dyDescent="0.2">
      <c r="Y52183" s="396"/>
      <c r="Z52183" s="396"/>
      <c r="AA52183" s="441"/>
    </row>
    <row r="52184" spans="25:27" x14ac:dyDescent="0.2">
      <c r="Y52184" s="396"/>
      <c r="Z52184" s="396"/>
      <c r="AA52184" s="441"/>
    </row>
    <row r="52185" spans="25:27" x14ac:dyDescent="0.2">
      <c r="Y52185" s="396"/>
      <c r="Z52185" s="396"/>
      <c r="AA52185" s="441"/>
    </row>
    <row r="52186" spans="25:27" x14ac:dyDescent="0.2">
      <c r="Y52186" s="396"/>
      <c r="Z52186" s="396"/>
      <c r="AA52186" s="441"/>
    </row>
    <row r="52187" spans="25:27" x14ac:dyDescent="0.2">
      <c r="Y52187" s="396"/>
      <c r="Z52187" s="396"/>
      <c r="AA52187" s="441"/>
    </row>
    <row r="52188" spans="25:27" x14ac:dyDescent="0.2">
      <c r="Y52188" s="396"/>
      <c r="Z52188" s="396"/>
      <c r="AA52188" s="441"/>
    </row>
    <row r="52189" spans="25:27" x14ac:dyDescent="0.2">
      <c r="Y52189" s="396"/>
      <c r="Z52189" s="396"/>
      <c r="AA52189" s="441"/>
    </row>
    <row r="52190" spans="25:27" x14ac:dyDescent="0.2">
      <c r="Y52190" s="396"/>
      <c r="Z52190" s="396"/>
      <c r="AA52190" s="441"/>
    </row>
    <row r="52191" spans="25:27" x14ac:dyDescent="0.2">
      <c r="Y52191" s="396"/>
      <c r="Z52191" s="396"/>
      <c r="AA52191" s="441"/>
    </row>
    <row r="52192" spans="25:27" x14ac:dyDescent="0.2">
      <c r="Y52192" s="396"/>
      <c r="Z52192" s="396"/>
      <c r="AA52192" s="441"/>
    </row>
    <row r="52193" spans="25:27" x14ac:dyDescent="0.2">
      <c r="Y52193" s="396"/>
      <c r="Z52193" s="396"/>
      <c r="AA52193" s="441"/>
    </row>
    <row r="52194" spans="25:27" x14ac:dyDescent="0.2">
      <c r="Y52194" s="396"/>
      <c r="Z52194" s="396"/>
      <c r="AA52194" s="441"/>
    </row>
    <row r="52195" spans="25:27" x14ac:dyDescent="0.2">
      <c r="Y52195" s="396"/>
      <c r="Z52195" s="396"/>
      <c r="AA52195" s="441"/>
    </row>
    <row r="52196" spans="25:27" x14ac:dyDescent="0.2">
      <c r="Y52196" s="396"/>
      <c r="Z52196" s="396"/>
      <c r="AA52196" s="441"/>
    </row>
    <row r="52197" spans="25:27" x14ac:dyDescent="0.2">
      <c r="Y52197" s="396"/>
      <c r="Z52197" s="396"/>
      <c r="AA52197" s="441"/>
    </row>
    <row r="52198" spans="25:27" x14ac:dyDescent="0.2">
      <c r="Y52198" s="396"/>
      <c r="Z52198" s="396"/>
      <c r="AA52198" s="441"/>
    </row>
    <row r="52199" spans="25:27" x14ac:dyDescent="0.2">
      <c r="Y52199" s="396"/>
      <c r="Z52199" s="396"/>
      <c r="AA52199" s="441"/>
    </row>
    <row r="52200" spans="25:27" x14ac:dyDescent="0.2">
      <c r="Y52200" s="396"/>
      <c r="Z52200" s="396"/>
      <c r="AA52200" s="441"/>
    </row>
    <row r="52201" spans="25:27" x14ac:dyDescent="0.2">
      <c r="Y52201" s="396"/>
      <c r="Z52201" s="396"/>
      <c r="AA52201" s="441"/>
    </row>
    <row r="52202" spans="25:27" x14ac:dyDescent="0.2">
      <c r="Y52202" s="396"/>
      <c r="Z52202" s="396"/>
      <c r="AA52202" s="441"/>
    </row>
    <row r="52203" spans="25:27" x14ac:dyDescent="0.2">
      <c r="Y52203" s="396"/>
      <c r="Z52203" s="396"/>
      <c r="AA52203" s="441"/>
    </row>
    <row r="52204" spans="25:27" x14ac:dyDescent="0.2">
      <c r="Y52204" s="396"/>
      <c r="Z52204" s="396"/>
      <c r="AA52204" s="441"/>
    </row>
    <row r="52205" spans="25:27" x14ac:dyDescent="0.2">
      <c r="Y52205" s="396"/>
      <c r="Z52205" s="396"/>
      <c r="AA52205" s="441"/>
    </row>
    <row r="52206" spans="25:27" x14ac:dyDescent="0.2">
      <c r="Y52206" s="396"/>
      <c r="Z52206" s="396"/>
      <c r="AA52206" s="441"/>
    </row>
    <row r="52207" spans="25:27" x14ac:dyDescent="0.2">
      <c r="Y52207" s="396"/>
      <c r="Z52207" s="396"/>
      <c r="AA52207" s="441"/>
    </row>
    <row r="52208" spans="25:27" x14ac:dyDescent="0.2">
      <c r="Y52208" s="396"/>
      <c r="Z52208" s="396"/>
      <c r="AA52208" s="441"/>
    </row>
    <row r="52209" spans="25:27" x14ac:dyDescent="0.2">
      <c r="Y52209" s="396"/>
      <c r="Z52209" s="396"/>
      <c r="AA52209" s="441"/>
    </row>
    <row r="52210" spans="25:27" x14ac:dyDescent="0.2">
      <c r="Y52210" s="396"/>
      <c r="Z52210" s="396"/>
      <c r="AA52210" s="441"/>
    </row>
    <row r="52211" spans="25:27" x14ac:dyDescent="0.2">
      <c r="Y52211" s="396"/>
      <c r="Z52211" s="396"/>
      <c r="AA52211" s="441"/>
    </row>
    <row r="52212" spans="25:27" x14ac:dyDescent="0.2">
      <c r="Y52212" s="396"/>
      <c r="Z52212" s="396"/>
      <c r="AA52212" s="441"/>
    </row>
    <row r="52213" spans="25:27" x14ac:dyDescent="0.2">
      <c r="Y52213" s="396"/>
      <c r="Z52213" s="396"/>
      <c r="AA52213" s="441"/>
    </row>
    <row r="52214" spans="25:27" x14ac:dyDescent="0.2">
      <c r="Y52214" s="396"/>
      <c r="Z52214" s="396"/>
      <c r="AA52214" s="441"/>
    </row>
    <row r="52215" spans="25:27" x14ac:dyDescent="0.2">
      <c r="Y52215" s="396"/>
      <c r="Z52215" s="396"/>
      <c r="AA52215" s="441"/>
    </row>
    <row r="52216" spans="25:27" x14ac:dyDescent="0.2">
      <c r="Y52216" s="396"/>
      <c r="Z52216" s="396"/>
      <c r="AA52216" s="441"/>
    </row>
    <row r="52217" spans="25:27" x14ac:dyDescent="0.2">
      <c r="Y52217" s="396"/>
      <c r="Z52217" s="396"/>
      <c r="AA52217" s="441"/>
    </row>
    <row r="52218" spans="25:27" x14ac:dyDescent="0.2">
      <c r="Y52218" s="396"/>
      <c r="Z52218" s="396"/>
      <c r="AA52218" s="441"/>
    </row>
    <row r="52219" spans="25:27" x14ac:dyDescent="0.2">
      <c r="Y52219" s="396"/>
      <c r="Z52219" s="396"/>
      <c r="AA52219" s="441"/>
    </row>
    <row r="52220" spans="25:27" x14ac:dyDescent="0.2">
      <c r="Y52220" s="396"/>
      <c r="Z52220" s="396"/>
      <c r="AA52220" s="441"/>
    </row>
    <row r="52221" spans="25:27" x14ac:dyDescent="0.2">
      <c r="Y52221" s="396"/>
      <c r="Z52221" s="396"/>
      <c r="AA52221" s="441"/>
    </row>
    <row r="52222" spans="25:27" x14ac:dyDescent="0.2">
      <c r="Y52222" s="396"/>
      <c r="Z52222" s="396"/>
      <c r="AA52222" s="441"/>
    </row>
    <row r="52223" spans="25:27" x14ac:dyDescent="0.2">
      <c r="Y52223" s="396"/>
      <c r="Z52223" s="396"/>
      <c r="AA52223" s="441"/>
    </row>
    <row r="52224" spans="25:27" x14ac:dyDescent="0.2">
      <c r="Y52224" s="396"/>
      <c r="Z52224" s="396"/>
      <c r="AA52224" s="441"/>
    </row>
    <row r="52225" spans="25:27" x14ac:dyDescent="0.2">
      <c r="Y52225" s="396"/>
      <c r="Z52225" s="396"/>
      <c r="AA52225" s="441"/>
    </row>
    <row r="52226" spans="25:27" x14ac:dyDescent="0.2">
      <c r="Y52226" s="396"/>
      <c r="Z52226" s="396"/>
      <c r="AA52226" s="441"/>
    </row>
    <row r="52227" spans="25:27" x14ac:dyDescent="0.2">
      <c r="Y52227" s="396"/>
      <c r="Z52227" s="396"/>
      <c r="AA52227" s="441"/>
    </row>
    <row r="52228" spans="25:27" x14ac:dyDescent="0.2">
      <c r="Y52228" s="396"/>
      <c r="Z52228" s="396"/>
      <c r="AA52228" s="441"/>
    </row>
    <row r="52229" spans="25:27" x14ac:dyDescent="0.2">
      <c r="Y52229" s="396"/>
      <c r="Z52229" s="396"/>
      <c r="AA52229" s="441"/>
    </row>
    <row r="52230" spans="25:27" x14ac:dyDescent="0.2">
      <c r="Y52230" s="396"/>
      <c r="Z52230" s="396"/>
      <c r="AA52230" s="441"/>
    </row>
    <row r="52231" spans="25:27" x14ac:dyDescent="0.2">
      <c r="Y52231" s="396"/>
      <c r="Z52231" s="396"/>
      <c r="AA52231" s="441"/>
    </row>
    <row r="52232" spans="25:27" x14ac:dyDescent="0.2">
      <c r="Y52232" s="396"/>
      <c r="Z52232" s="396"/>
      <c r="AA52232" s="441"/>
    </row>
    <row r="52233" spans="25:27" x14ac:dyDescent="0.2">
      <c r="Y52233" s="396"/>
      <c r="Z52233" s="396"/>
      <c r="AA52233" s="441"/>
    </row>
    <row r="52234" spans="25:27" x14ac:dyDescent="0.2">
      <c r="Y52234" s="396"/>
      <c r="Z52234" s="396"/>
      <c r="AA52234" s="441"/>
    </row>
    <row r="52235" spans="25:27" x14ac:dyDescent="0.2">
      <c r="Y52235" s="396"/>
      <c r="Z52235" s="396"/>
      <c r="AA52235" s="441"/>
    </row>
    <row r="52236" spans="25:27" x14ac:dyDescent="0.2">
      <c r="Y52236" s="396"/>
      <c r="Z52236" s="396"/>
      <c r="AA52236" s="441"/>
    </row>
    <row r="52237" spans="25:27" x14ac:dyDescent="0.2">
      <c r="Y52237" s="396"/>
      <c r="Z52237" s="396"/>
      <c r="AA52237" s="441"/>
    </row>
    <row r="52238" spans="25:27" x14ac:dyDescent="0.2">
      <c r="Y52238" s="396"/>
      <c r="Z52238" s="396"/>
      <c r="AA52238" s="441"/>
    </row>
    <row r="52239" spans="25:27" x14ac:dyDescent="0.2">
      <c r="Y52239" s="396"/>
      <c r="Z52239" s="396"/>
      <c r="AA52239" s="441"/>
    </row>
    <row r="52240" spans="25:27" x14ac:dyDescent="0.2">
      <c r="Y52240" s="396"/>
      <c r="Z52240" s="396"/>
      <c r="AA52240" s="441"/>
    </row>
    <row r="52241" spans="25:27" x14ac:dyDescent="0.2">
      <c r="Y52241" s="396"/>
      <c r="Z52241" s="396"/>
      <c r="AA52241" s="441"/>
    </row>
    <row r="52242" spans="25:27" x14ac:dyDescent="0.2">
      <c r="Y52242" s="396"/>
      <c r="Z52242" s="396"/>
      <c r="AA52242" s="441"/>
    </row>
    <row r="52243" spans="25:27" x14ac:dyDescent="0.2">
      <c r="Y52243" s="396"/>
      <c r="Z52243" s="396"/>
      <c r="AA52243" s="441"/>
    </row>
    <row r="52244" spans="25:27" x14ac:dyDescent="0.2">
      <c r="Y52244" s="396"/>
      <c r="Z52244" s="396"/>
      <c r="AA52244" s="441"/>
    </row>
    <row r="52245" spans="25:27" x14ac:dyDescent="0.2">
      <c r="Y52245" s="396"/>
      <c r="Z52245" s="396"/>
      <c r="AA52245" s="441"/>
    </row>
    <row r="52246" spans="25:27" x14ac:dyDescent="0.2">
      <c r="Y52246" s="396"/>
      <c r="Z52246" s="396"/>
      <c r="AA52246" s="441"/>
    </row>
    <row r="52247" spans="25:27" x14ac:dyDescent="0.2">
      <c r="Y52247" s="396"/>
      <c r="Z52247" s="396"/>
      <c r="AA52247" s="441"/>
    </row>
    <row r="52248" spans="25:27" x14ac:dyDescent="0.2">
      <c r="Y52248" s="396"/>
      <c r="Z52248" s="396"/>
      <c r="AA52248" s="441"/>
    </row>
    <row r="52249" spans="25:27" x14ac:dyDescent="0.2">
      <c r="Y52249" s="396"/>
      <c r="Z52249" s="396"/>
      <c r="AA52249" s="441"/>
    </row>
    <row r="52250" spans="25:27" x14ac:dyDescent="0.2">
      <c r="Y52250" s="396"/>
      <c r="Z52250" s="396"/>
      <c r="AA52250" s="441"/>
    </row>
    <row r="52251" spans="25:27" x14ac:dyDescent="0.2">
      <c r="Y52251" s="396"/>
      <c r="Z52251" s="396"/>
      <c r="AA52251" s="441"/>
    </row>
    <row r="52252" spans="25:27" x14ac:dyDescent="0.2">
      <c r="Y52252" s="396"/>
      <c r="Z52252" s="396"/>
      <c r="AA52252" s="441"/>
    </row>
    <row r="52253" spans="25:27" x14ac:dyDescent="0.2">
      <c r="Y52253" s="396"/>
      <c r="Z52253" s="396"/>
      <c r="AA52253" s="441"/>
    </row>
    <row r="52254" spans="25:27" x14ac:dyDescent="0.2">
      <c r="Y52254" s="396"/>
      <c r="Z52254" s="396"/>
      <c r="AA52254" s="441"/>
    </row>
    <row r="52255" spans="25:27" x14ac:dyDescent="0.2">
      <c r="Y52255" s="396"/>
      <c r="Z52255" s="396"/>
      <c r="AA52255" s="441"/>
    </row>
    <row r="52256" spans="25:27" x14ac:dyDescent="0.2">
      <c r="Y52256" s="396"/>
      <c r="Z52256" s="396"/>
      <c r="AA52256" s="441"/>
    </row>
    <row r="52257" spans="25:27" x14ac:dyDescent="0.2">
      <c r="Y52257" s="396"/>
      <c r="Z52257" s="396"/>
      <c r="AA52257" s="441"/>
    </row>
    <row r="52258" spans="25:27" x14ac:dyDescent="0.2">
      <c r="Y52258" s="396"/>
      <c r="Z52258" s="396"/>
      <c r="AA52258" s="441"/>
    </row>
    <row r="52259" spans="25:27" x14ac:dyDescent="0.2">
      <c r="Y52259" s="396"/>
      <c r="Z52259" s="396"/>
      <c r="AA52259" s="441"/>
    </row>
    <row r="52260" spans="25:27" x14ac:dyDescent="0.2">
      <c r="Y52260" s="396"/>
      <c r="Z52260" s="396"/>
      <c r="AA52260" s="441"/>
    </row>
    <row r="52261" spans="25:27" x14ac:dyDescent="0.2">
      <c r="Y52261" s="396"/>
      <c r="Z52261" s="396"/>
      <c r="AA52261" s="441"/>
    </row>
    <row r="52262" spans="25:27" x14ac:dyDescent="0.2">
      <c r="Y52262" s="396"/>
      <c r="Z52262" s="396"/>
      <c r="AA52262" s="441"/>
    </row>
    <row r="52263" spans="25:27" x14ac:dyDescent="0.2">
      <c r="Y52263" s="396"/>
      <c r="Z52263" s="396"/>
      <c r="AA52263" s="441"/>
    </row>
    <row r="52264" spans="25:27" x14ac:dyDescent="0.2">
      <c r="Y52264" s="396"/>
      <c r="Z52264" s="396"/>
      <c r="AA52264" s="441"/>
    </row>
    <row r="52265" spans="25:27" x14ac:dyDescent="0.2">
      <c r="Y52265" s="396"/>
      <c r="Z52265" s="396"/>
      <c r="AA52265" s="441"/>
    </row>
    <row r="52266" spans="25:27" x14ac:dyDescent="0.2">
      <c r="Y52266" s="396"/>
      <c r="Z52266" s="396"/>
      <c r="AA52266" s="441"/>
    </row>
    <row r="52267" spans="25:27" x14ac:dyDescent="0.2">
      <c r="Y52267" s="396"/>
      <c r="Z52267" s="396"/>
      <c r="AA52267" s="441"/>
    </row>
    <row r="52268" spans="25:27" x14ac:dyDescent="0.2">
      <c r="Y52268" s="396"/>
      <c r="Z52268" s="396"/>
      <c r="AA52268" s="441"/>
    </row>
    <row r="52269" spans="25:27" x14ac:dyDescent="0.2">
      <c r="Y52269" s="396"/>
      <c r="Z52269" s="396"/>
      <c r="AA52269" s="441"/>
    </row>
    <row r="52270" spans="25:27" x14ac:dyDescent="0.2">
      <c r="Y52270" s="396"/>
      <c r="Z52270" s="396"/>
      <c r="AA52270" s="441"/>
    </row>
    <row r="52271" spans="25:27" x14ac:dyDescent="0.2">
      <c r="Y52271" s="396"/>
      <c r="Z52271" s="396"/>
      <c r="AA52271" s="441"/>
    </row>
    <row r="52272" spans="25:27" x14ac:dyDescent="0.2">
      <c r="Y52272" s="396"/>
      <c r="Z52272" s="396"/>
      <c r="AA52272" s="441"/>
    </row>
    <row r="52273" spans="25:27" x14ac:dyDescent="0.2">
      <c r="Y52273" s="396"/>
      <c r="Z52273" s="396"/>
      <c r="AA52273" s="441"/>
    </row>
    <row r="52274" spans="25:27" x14ac:dyDescent="0.2">
      <c r="Y52274" s="396"/>
      <c r="Z52274" s="396"/>
      <c r="AA52274" s="441"/>
    </row>
    <row r="52275" spans="25:27" x14ac:dyDescent="0.2">
      <c r="Y52275" s="396"/>
      <c r="Z52275" s="396"/>
      <c r="AA52275" s="441"/>
    </row>
    <row r="52276" spans="25:27" x14ac:dyDescent="0.2">
      <c r="Y52276" s="396"/>
      <c r="Z52276" s="396"/>
      <c r="AA52276" s="441"/>
    </row>
    <row r="52277" spans="25:27" x14ac:dyDescent="0.2">
      <c r="Y52277" s="396"/>
      <c r="Z52277" s="396"/>
      <c r="AA52277" s="441"/>
    </row>
    <row r="52278" spans="25:27" x14ac:dyDescent="0.2">
      <c r="Y52278" s="396"/>
      <c r="Z52278" s="396"/>
      <c r="AA52278" s="441"/>
    </row>
    <row r="52279" spans="25:27" x14ac:dyDescent="0.2">
      <c r="Y52279" s="396"/>
      <c r="Z52279" s="396"/>
      <c r="AA52279" s="441"/>
    </row>
    <row r="52280" spans="25:27" x14ac:dyDescent="0.2">
      <c r="Y52280" s="396"/>
      <c r="Z52280" s="396"/>
      <c r="AA52280" s="441"/>
    </row>
    <row r="52281" spans="25:27" x14ac:dyDescent="0.2">
      <c r="Y52281" s="396"/>
      <c r="Z52281" s="396"/>
      <c r="AA52281" s="441"/>
    </row>
    <row r="52282" spans="25:27" x14ac:dyDescent="0.2">
      <c r="Y52282" s="396"/>
      <c r="Z52282" s="396"/>
      <c r="AA52282" s="441"/>
    </row>
    <row r="52283" spans="25:27" x14ac:dyDescent="0.2">
      <c r="Y52283" s="396"/>
      <c r="Z52283" s="396"/>
      <c r="AA52283" s="441"/>
    </row>
    <row r="52284" spans="25:27" x14ac:dyDescent="0.2">
      <c r="Y52284" s="396"/>
      <c r="Z52284" s="396"/>
      <c r="AA52284" s="441"/>
    </row>
    <row r="52285" spans="25:27" x14ac:dyDescent="0.2">
      <c r="Y52285" s="396"/>
      <c r="Z52285" s="396"/>
      <c r="AA52285" s="441"/>
    </row>
    <row r="52286" spans="25:27" x14ac:dyDescent="0.2">
      <c r="Y52286" s="396"/>
      <c r="Z52286" s="396"/>
      <c r="AA52286" s="441"/>
    </row>
    <row r="52287" spans="25:27" x14ac:dyDescent="0.2">
      <c r="Y52287" s="396"/>
      <c r="Z52287" s="396"/>
      <c r="AA52287" s="441"/>
    </row>
    <row r="52288" spans="25:27" x14ac:dyDescent="0.2">
      <c r="Y52288" s="396"/>
      <c r="Z52288" s="396"/>
      <c r="AA52288" s="441"/>
    </row>
    <row r="52289" spans="25:27" x14ac:dyDescent="0.2">
      <c r="Y52289" s="396"/>
      <c r="Z52289" s="396"/>
      <c r="AA52289" s="441"/>
    </row>
    <row r="52290" spans="25:27" x14ac:dyDescent="0.2">
      <c r="Y52290" s="396"/>
      <c r="Z52290" s="396"/>
      <c r="AA52290" s="441"/>
    </row>
    <row r="52291" spans="25:27" x14ac:dyDescent="0.2">
      <c r="Y52291" s="396"/>
      <c r="Z52291" s="396"/>
      <c r="AA52291" s="441"/>
    </row>
    <row r="52292" spans="25:27" x14ac:dyDescent="0.2">
      <c r="Y52292" s="396"/>
      <c r="Z52292" s="396"/>
      <c r="AA52292" s="441"/>
    </row>
    <row r="52293" spans="25:27" x14ac:dyDescent="0.2">
      <c r="Y52293" s="396"/>
      <c r="Z52293" s="396"/>
      <c r="AA52293" s="441"/>
    </row>
    <row r="52294" spans="25:27" x14ac:dyDescent="0.2">
      <c r="Y52294" s="396"/>
      <c r="Z52294" s="396"/>
      <c r="AA52294" s="441"/>
    </row>
    <row r="52295" spans="25:27" x14ac:dyDescent="0.2">
      <c r="Y52295" s="396"/>
      <c r="Z52295" s="396"/>
      <c r="AA52295" s="441"/>
    </row>
    <row r="52296" spans="25:27" x14ac:dyDescent="0.2">
      <c r="Y52296" s="396"/>
      <c r="Z52296" s="396"/>
      <c r="AA52296" s="441"/>
    </row>
    <row r="52297" spans="25:27" x14ac:dyDescent="0.2">
      <c r="Y52297" s="396"/>
      <c r="Z52297" s="396"/>
      <c r="AA52297" s="441"/>
    </row>
    <row r="52298" spans="25:27" x14ac:dyDescent="0.2">
      <c r="Y52298" s="396"/>
      <c r="Z52298" s="396"/>
      <c r="AA52298" s="441"/>
    </row>
    <row r="52299" spans="25:27" x14ac:dyDescent="0.2">
      <c r="Y52299" s="396"/>
      <c r="Z52299" s="396"/>
      <c r="AA52299" s="441"/>
    </row>
    <row r="52300" spans="25:27" x14ac:dyDescent="0.2">
      <c r="Y52300" s="396"/>
      <c r="Z52300" s="396"/>
      <c r="AA52300" s="441"/>
    </row>
    <row r="52301" spans="25:27" x14ac:dyDescent="0.2">
      <c r="Y52301" s="396"/>
      <c r="Z52301" s="396"/>
      <c r="AA52301" s="441"/>
    </row>
    <row r="52302" spans="25:27" x14ac:dyDescent="0.2">
      <c r="Y52302" s="396"/>
      <c r="Z52302" s="396"/>
      <c r="AA52302" s="441"/>
    </row>
    <row r="52303" spans="25:27" x14ac:dyDescent="0.2">
      <c r="Y52303" s="396"/>
      <c r="Z52303" s="396"/>
      <c r="AA52303" s="441"/>
    </row>
    <row r="52304" spans="25:27" x14ac:dyDescent="0.2">
      <c r="Y52304" s="396"/>
      <c r="Z52304" s="396"/>
      <c r="AA52304" s="441"/>
    </row>
    <row r="52305" spans="25:27" x14ac:dyDescent="0.2">
      <c r="Y52305" s="396"/>
      <c r="Z52305" s="396"/>
      <c r="AA52305" s="441"/>
    </row>
    <row r="52306" spans="25:27" x14ac:dyDescent="0.2">
      <c r="Y52306" s="396"/>
      <c r="Z52306" s="396"/>
      <c r="AA52306" s="441"/>
    </row>
    <row r="52307" spans="25:27" x14ac:dyDescent="0.2">
      <c r="Y52307" s="396"/>
      <c r="Z52307" s="396"/>
      <c r="AA52307" s="441"/>
    </row>
    <row r="52308" spans="25:27" x14ac:dyDescent="0.2">
      <c r="Y52308" s="396"/>
      <c r="Z52308" s="396"/>
      <c r="AA52308" s="441"/>
    </row>
    <row r="52309" spans="25:27" x14ac:dyDescent="0.2">
      <c r="Y52309" s="396"/>
      <c r="Z52309" s="396"/>
      <c r="AA52309" s="441"/>
    </row>
    <row r="52310" spans="25:27" x14ac:dyDescent="0.2">
      <c r="Y52310" s="396"/>
      <c r="Z52310" s="396"/>
      <c r="AA52310" s="441"/>
    </row>
    <row r="52311" spans="25:27" x14ac:dyDescent="0.2">
      <c r="Y52311" s="396"/>
      <c r="Z52311" s="396"/>
      <c r="AA52311" s="441"/>
    </row>
    <row r="52312" spans="25:27" x14ac:dyDescent="0.2">
      <c r="Y52312" s="396"/>
      <c r="Z52312" s="396"/>
      <c r="AA52312" s="441"/>
    </row>
    <row r="52313" spans="25:27" x14ac:dyDescent="0.2">
      <c r="Y52313" s="396"/>
      <c r="Z52313" s="396"/>
      <c r="AA52313" s="441"/>
    </row>
    <row r="52314" spans="25:27" x14ac:dyDescent="0.2">
      <c r="Y52314" s="396"/>
      <c r="Z52314" s="396"/>
      <c r="AA52314" s="441"/>
    </row>
    <row r="52315" spans="25:27" x14ac:dyDescent="0.2">
      <c r="Y52315" s="396"/>
      <c r="Z52315" s="396"/>
      <c r="AA52315" s="441"/>
    </row>
    <row r="52316" spans="25:27" x14ac:dyDescent="0.2">
      <c r="Y52316" s="396"/>
      <c r="Z52316" s="396"/>
      <c r="AA52316" s="441"/>
    </row>
    <row r="52317" spans="25:27" x14ac:dyDescent="0.2">
      <c r="Y52317" s="396"/>
      <c r="Z52317" s="396"/>
      <c r="AA52317" s="441"/>
    </row>
    <row r="52318" spans="25:27" x14ac:dyDescent="0.2">
      <c r="Y52318" s="396"/>
      <c r="Z52318" s="396"/>
      <c r="AA52318" s="441"/>
    </row>
    <row r="52319" spans="25:27" x14ac:dyDescent="0.2">
      <c r="Y52319" s="396"/>
      <c r="Z52319" s="396"/>
      <c r="AA52319" s="441"/>
    </row>
    <row r="52320" spans="25:27" x14ac:dyDescent="0.2">
      <c r="Y52320" s="396"/>
      <c r="Z52320" s="396"/>
      <c r="AA52320" s="441"/>
    </row>
    <row r="52321" spans="25:27" x14ac:dyDescent="0.2">
      <c r="Y52321" s="396"/>
      <c r="Z52321" s="396"/>
      <c r="AA52321" s="441"/>
    </row>
    <row r="52322" spans="25:27" x14ac:dyDescent="0.2">
      <c r="Y52322" s="396"/>
      <c r="Z52322" s="396"/>
      <c r="AA52322" s="441"/>
    </row>
    <row r="52323" spans="25:27" x14ac:dyDescent="0.2">
      <c r="Y52323" s="396"/>
      <c r="Z52323" s="396"/>
      <c r="AA52323" s="441"/>
    </row>
    <row r="52324" spans="25:27" x14ac:dyDescent="0.2">
      <c r="Y52324" s="396"/>
      <c r="Z52324" s="396"/>
      <c r="AA52324" s="441"/>
    </row>
    <row r="52325" spans="25:27" x14ac:dyDescent="0.2">
      <c r="Y52325" s="396"/>
      <c r="Z52325" s="396"/>
      <c r="AA52325" s="441"/>
    </row>
    <row r="52326" spans="25:27" x14ac:dyDescent="0.2">
      <c r="Y52326" s="396"/>
      <c r="Z52326" s="396"/>
      <c r="AA52326" s="441"/>
    </row>
    <row r="52327" spans="25:27" x14ac:dyDescent="0.2">
      <c r="Y52327" s="396"/>
      <c r="Z52327" s="396"/>
      <c r="AA52327" s="441"/>
    </row>
    <row r="52328" spans="25:27" x14ac:dyDescent="0.2">
      <c r="Y52328" s="396"/>
      <c r="Z52328" s="396"/>
      <c r="AA52328" s="441"/>
    </row>
    <row r="52329" spans="25:27" x14ac:dyDescent="0.2">
      <c r="Y52329" s="396"/>
      <c r="Z52329" s="396"/>
      <c r="AA52329" s="441"/>
    </row>
    <row r="52330" spans="25:27" x14ac:dyDescent="0.2">
      <c r="Y52330" s="396"/>
      <c r="Z52330" s="396"/>
      <c r="AA52330" s="441"/>
    </row>
    <row r="52331" spans="25:27" x14ac:dyDescent="0.2">
      <c r="Y52331" s="396"/>
      <c r="Z52331" s="396"/>
      <c r="AA52331" s="441"/>
    </row>
    <row r="52332" spans="25:27" x14ac:dyDescent="0.2">
      <c r="Y52332" s="396"/>
      <c r="Z52332" s="396"/>
      <c r="AA52332" s="441"/>
    </row>
    <row r="52333" spans="25:27" x14ac:dyDescent="0.2">
      <c r="Y52333" s="396"/>
      <c r="Z52333" s="396"/>
      <c r="AA52333" s="441"/>
    </row>
    <row r="52334" spans="25:27" x14ac:dyDescent="0.2">
      <c r="Y52334" s="396"/>
      <c r="Z52334" s="396"/>
      <c r="AA52334" s="441"/>
    </row>
    <row r="52335" spans="25:27" x14ac:dyDescent="0.2">
      <c r="Y52335" s="396"/>
      <c r="Z52335" s="396"/>
      <c r="AA52335" s="441"/>
    </row>
    <row r="52336" spans="25:27" x14ac:dyDescent="0.2">
      <c r="Y52336" s="396"/>
      <c r="Z52336" s="396"/>
      <c r="AA52336" s="441"/>
    </row>
    <row r="52337" spans="25:27" x14ac:dyDescent="0.2">
      <c r="Y52337" s="396"/>
      <c r="Z52337" s="396"/>
      <c r="AA52337" s="441"/>
    </row>
    <row r="52338" spans="25:27" x14ac:dyDescent="0.2">
      <c r="Y52338" s="396"/>
      <c r="Z52338" s="396"/>
      <c r="AA52338" s="441"/>
    </row>
    <row r="52339" spans="25:27" x14ac:dyDescent="0.2">
      <c r="Y52339" s="396"/>
      <c r="Z52339" s="396"/>
      <c r="AA52339" s="441"/>
    </row>
    <row r="52340" spans="25:27" x14ac:dyDescent="0.2">
      <c r="Y52340" s="396"/>
      <c r="Z52340" s="396"/>
      <c r="AA52340" s="441"/>
    </row>
    <row r="52341" spans="25:27" x14ac:dyDescent="0.2">
      <c r="Y52341" s="396"/>
      <c r="Z52341" s="396"/>
      <c r="AA52341" s="441"/>
    </row>
    <row r="52342" spans="25:27" x14ac:dyDescent="0.2">
      <c r="Y52342" s="396"/>
      <c r="Z52342" s="396"/>
      <c r="AA52342" s="441"/>
    </row>
    <row r="52343" spans="25:27" x14ac:dyDescent="0.2">
      <c r="Y52343" s="396"/>
      <c r="Z52343" s="396"/>
      <c r="AA52343" s="441"/>
    </row>
    <row r="52344" spans="25:27" x14ac:dyDescent="0.2">
      <c r="Y52344" s="396"/>
      <c r="Z52344" s="396"/>
      <c r="AA52344" s="441"/>
    </row>
    <row r="52345" spans="25:27" x14ac:dyDescent="0.2">
      <c r="Y52345" s="396"/>
      <c r="Z52345" s="396"/>
      <c r="AA52345" s="441"/>
    </row>
    <row r="52346" spans="25:27" x14ac:dyDescent="0.2">
      <c r="Y52346" s="396"/>
      <c r="Z52346" s="396"/>
      <c r="AA52346" s="441"/>
    </row>
    <row r="52347" spans="25:27" x14ac:dyDescent="0.2">
      <c r="Y52347" s="396"/>
      <c r="Z52347" s="396"/>
      <c r="AA52347" s="441"/>
    </row>
    <row r="52348" spans="25:27" x14ac:dyDescent="0.2">
      <c r="Y52348" s="396"/>
      <c r="Z52348" s="396"/>
      <c r="AA52348" s="441"/>
    </row>
    <row r="52349" spans="25:27" x14ac:dyDescent="0.2">
      <c r="Y52349" s="396"/>
      <c r="Z52349" s="396"/>
      <c r="AA52349" s="441"/>
    </row>
    <row r="52350" spans="25:27" x14ac:dyDescent="0.2">
      <c r="Y52350" s="396"/>
      <c r="Z52350" s="396"/>
      <c r="AA52350" s="441"/>
    </row>
    <row r="52351" spans="25:27" x14ac:dyDescent="0.2">
      <c r="Y52351" s="396"/>
      <c r="Z52351" s="396"/>
      <c r="AA52351" s="441"/>
    </row>
    <row r="52352" spans="25:27" x14ac:dyDescent="0.2">
      <c r="Y52352" s="396"/>
      <c r="Z52352" s="396"/>
      <c r="AA52352" s="441"/>
    </row>
    <row r="52353" spans="25:27" x14ac:dyDescent="0.2">
      <c r="Y52353" s="396"/>
      <c r="Z52353" s="396"/>
      <c r="AA52353" s="441"/>
    </row>
    <row r="52354" spans="25:27" x14ac:dyDescent="0.2">
      <c r="Y52354" s="396"/>
      <c r="Z52354" s="396"/>
      <c r="AA52354" s="441"/>
    </row>
    <row r="52355" spans="25:27" x14ac:dyDescent="0.2">
      <c r="Y52355" s="396"/>
      <c r="Z52355" s="396"/>
      <c r="AA52355" s="441"/>
    </row>
    <row r="52356" spans="25:27" x14ac:dyDescent="0.2">
      <c r="Y52356" s="396"/>
      <c r="Z52356" s="396"/>
      <c r="AA52356" s="441"/>
    </row>
    <row r="52357" spans="25:27" x14ac:dyDescent="0.2">
      <c r="Y52357" s="396"/>
      <c r="Z52357" s="396"/>
      <c r="AA52357" s="441"/>
    </row>
    <row r="52358" spans="25:27" x14ac:dyDescent="0.2">
      <c r="Y52358" s="396"/>
      <c r="Z52358" s="396"/>
      <c r="AA52358" s="441"/>
    </row>
    <row r="52359" spans="25:27" x14ac:dyDescent="0.2">
      <c r="Y52359" s="396"/>
      <c r="Z52359" s="396"/>
      <c r="AA52359" s="441"/>
    </row>
    <row r="52360" spans="25:27" x14ac:dyDescent="0.2">
      <c r="Y52360" s="396"/>
      <c r="Z52360" s="396"/>
      <c r="AA52360" s="441"/>
    </row>
    <row r="52361" spans="25:27" x14ac:dyDescent="0.2">
      <c r="Y52361" s="396"/>
      <c r="Z52361" s="396"/>
      <c r="AA52361" s="441"/>
    </row>
    <row r="52362" spans="25:27" x14ac:dyDescent="0.2">
      <c r="Y52362" s="396"/>
      <c r="Z52362" s="396"/>
      <c r="AA52362" s="441"/>
    </row>
    <row r="52363" spans="25:27" x14ac:dyDescent="0.2">
      <c r="Y52363" s="396"/>
      <c r="Z52363" s="396"/>
      <c r="AA52363" s="441"/>
    </row>
    <row r="52364" spans="25:27" x14ac:dyDescent="0.2">
      <c r="Y52364" s="396"/>
      <c r="Z52364" s="396"/>
      <c r="AA52364" s="441"/>
    </row>
    <row r="52365" spans="25:27" x14ac:dyDescent="0.2">
      <c r="Y52365" s="396"/>
      <c r="Z52365" s="396"/>
      <c r="AA52365" s="441"/>
    </row>
    <row r="52366" spans="25:27" x14ac:dyDescent="0.2">
      <c r="Y52366" s="396"/>
      <c r="Z52366" s="396"/>
      <c r="AA52366" s="441"/>
    </row>
    <row r="52367" spans="25:27" x14ac:dyDescent="0.2">
      <c r="Y52367" s="396"/>
      <c r="Z52367" s="396"/>
      <c r="AA52367" s="441"/>
    </row>
    <row r="52368" spans="25:27" x14ac:dyDescent="0.2">
      <c r="Y52368" s="396"/>
      <c r="Z52368" s="396"/>
      <c r="AA52368" s="441"/>
    </row>
    <row r="52369" spans="25:27" x14ac:dyDescent="0.2">
      <c r="Y52369" s="396"/>
      <c r="Z52369" s="396"/>
      <c r="AA52369" s="441"/>
    </row>
    <row r="52370" spans="25:27" x14ac:dyDescent="0.2">
      <c r="Y52370" s="396"/>
      <c r="Z52370" s="396"/>
      <c r="AA52370" s="441"/>
    </row>
    <row r="52371" spans="25:27" x14ac:dyDescent="0.2">
      <c r="Y52371" s="396"/>
      <c r="Z52371" s="396"/>
      <c r="AA52371" s="441"/>
    </row>
    <row r="52372" spans="25:27" x14ac:dyDescent="0.2">
      <c r="Y52372" s="396"/>
      <c r="Z52372" s="396"/>
      <c r="AA52372" s="441"/>
    </row>
    <row r="52373" spans="25:27" x14ac:dyDescent="0.2">
      <c r="Y52373" s="396"/>
      <c r="Z52373" s="396"/>
      <c r="AA52373" s="441"/>
    </row>
    <row r="52374" spans="25:27" x14ac:dyDescent="0.2">
      <c r="Y52374" s="396"/>
      <c r="Z52374" s="396"/>
      <c r="AA52374" s="441"/>
    </row>
    <row r="52375" spans="25:27" x14ac:dyDescent="0.2">
      <c r="Y52375" s="396"/>
      <c r="Z52375" s="396"/>
      <c r="AA52375" s="441"/>
    </row>
    <row r="52376" spans="25:27" x14ac:dyDescent="0.2">
      <c r="Y52376" s="396"/>
      <c r="Z52376" s="396"/>
      <c r="AA52376" s="441"/>
    </row>
    <row r="52377" spans="25:27" x14ac:dyDescent="0.2">
      <c r="Y52377" s="396"/>
      <c r="Z52377" s="396"/>
      <c r="AA52377" s="441"/>
    </row>
    <row r="52378" spans="25:27" x14ac:dyDescent="0.2">
      <c r="Y52378" s="396"/>
      <c r="Z52378" s="396"/>
      <c r="AA52378" s="441"/>
    </row>
    <row r="52379" spans="25:27" x14ac:dyDescent="0.2">
      <c r="Y52379" s="396"/>
      <c r="Z52379" s="396"/>
      <c r="AA52379" s="441"/>
    </row>
    <row r="52380" spans="25:27" x14ac:dyDescent="0.2">
      <c r="Y52380" s="396"/>
      <c r="Z52380" s="396"/>
      <c r="AA52380" s="441"/>
    </row>
    <row r="52381" spans="25:27" x14ac:dyDescent="0.2">
      <c r="Y52381" s="396"/>
      <c r="Z52381" s="396"/>
      <c r="AA52381" s="441"/>
    </row>
    <row r="52382" spans="25:27" x14ac:dyDescent="0.2">
      <c r="Y52382" s="396"/>
      <c r="Z52382" s="396"/>
      <c r="AA52382" s="441"/>
    </row>
    <row r="52383" spans="25:27" x14ac:dyDescent="0.2">
      <c r="Y52383" s="396"/>
      <c r="Z52383" s="396"/>
      <c r="AA52383" s="441"/>
    </row>
    <row r="52384" spans="25:27" x14ac:dyDescent="0.2">
      <c r="Y52384" s="396"/>
      <c r="Z52384" s="396"/>
      <c r="AA52384" s="441"/>
    </row>
    <row r="52385" spans="25:27" x14ac:dyDescent="0.2">
      <c r="Y52385" s="396"/>
      <c r="Z52385" s="396"/>
      <c r="AA52385" s="441"/>
    </row>
    <row r="52386" spans="25:27" x14ac:dyDescent="0.2">
      <c r="Y52386" s="396"/>
      <c r="Z52386" s="396"/>
      <c r="AA52386" s="441"/>
    </row>
    <row r="52387" spans="25:27" x14ac:dyDescent="0.2">
      <c r="Y52387" s="396"/>
      <c r="Z52387" s="396"/>
      <c r="AA52387" s="441"/>
    </row>
    <row r="52388" spans="25:27" x14ac:dyDescent="0.2">
      <c r="Y52388" s="396"/>
      <c r="Z52388" s="396"/>
      <c r="AA52388" s="441"/>
    </row>
    <row r="52389" spans="25:27" x14ac:dyDescent="0.2">
      <c r="Y52389" s="396"/>
      <c r="Z52389" s="396"/>
      <c r="AA52389" s="441"/>
    </row>
    <row r="52390" spans="25:27" x14ac:dyDescent="0.2">
      <c r="Y52390" s="396"/>
      <c r="Z52390" s="396"/>
      <c r="AA52390" s="441"/>
    </row>
    <row r="52391" spans="25:27" x14ac:dyDescent="0.2">
      <c r="Y52391" s="396"/>
      <c r="Z52391" s="396"/>
      <c r="AA52391" s="441"/>
    </row>
    <row r="52392" spans="25:27" x14ac:dyDescent="0.2">
      <c r="Y52392" s="396"/>
      <c r="Z52392" s="396"/>
      <c r="AA52392" s="441"/>
    </row>
    <row r="52393" spans="25:27" x14ac:dyDescent="0.2">
      <c r="Y52393" s="396"/>
      <c r="Z52393" s="396"/>
      <c r="AA52393" s="441"/>
    </row>
    <row r="52394" spans="25:27" x14ac:dyDescent="0.2">
      <c r="Y52394" s="396"/>
      <c r="Z52394" s="396"/>
      <c r="AA52394" s="441"/>
    </row>
    <row r="52395" spans="25:27" x14ac:dyDescent="0.2">
      <c r="Y52395" s="396"/>
      <c r="Z52395" s="396"/>
      <c r="AA52395" s="441"/>
    </row>
    <row r="52396" spans="25:27" x14ac:dyDescent="0.2">
      <c r="Y52396" s="396"/>
      <c r="Z52396" s="396"/>
      <c r="AA52396" s="441"/>
    </row>
    <row r="52397" spans="25:27" x14ac:dyDescent="0.2">
      <c r="Y52397" s="396"/>
      <c r="Z52397" s="396"/>
      <c r="AA52397" s="441"/>
    </row>
    <row r="52398" spans="25:27" x14ac:dyDescent="0.2">
      <c r="Y52398" s="396"/>
      <c r="Z52398" s="396"/>
      <c r="AA52398" s="441"/>
    </row>
    <row r="52399" spans="25:27" x14ac:dyDescent="0.2">
      <c r="Y52399" s="396"/>
      <c r="Z52399" s="396"/>
      <c r="AA52399" s="441"/>
    </row>
    <row r="52400" spans="25:27" x14ac:dyDescent="0.2">
      <c r="Y52400" s="396"/>
      <c r="Z52400" s="396"/>
      <c r="AA52400" s="441"/>
    </row>
    <row r="52401" spans="25:27" x14ac:dyDescent="0.2">
      <c r="Y52401" s="396"/>
      <c r="Z52401" s="396"/>
      <c r="AA52401" s="441"/>
    </row>
    <row r="52402" spans="25:27" x14ac:dyDescent="0.2">
      <c r="Y52402" s="396"/>
      <c r="Z52402" s="396"/>
      <c r="AA52402" s="441"/>
    </row>
    <row r="52403" spans="25:27" x14ac:dyDescent="0.2">
      <c r="Y52403" s="396"/>
      <c r="Z52403" s="396"/>
      <c r="AA52403" s="441"/>
    </row>
    <row r="52404" spans="25:27" x14ac:dyDescent="0.2">
      <c r="Y52404" s="396"/>
      <c r="Z52404" s="396"/>
      <c r="AA52404" s="441"/>
    </row>
    <row r="52405" spans="25:27" x14ac:dyDescent="0.2">
      <c r="Y52405" s="396"/>
      <c r="Z52405" s="396"/>
      <c r="AA52405" s="441"/>
    </row>
    <row r="52406" spans="25:27" x14ac:dyDescent="0.2">
      <c r="Y52406" s="396"/>
      <c r="Z52406" s="396"/>
      <c r="AA52406" s="441"/>
    </row>
    <row r="52407" spans="25:27" x14ac:dyDescent="0.2">
      <c r="Y52407" s="396"/>
      <c r="Z52407" s="396"/>
      <c r="AA52407" s="441"/>
    </row>
    <row r="52408" spans="25:27" x14ac:dyDescent="0.2">
      <c r="Y52408" s="396"/>
      <c r="Z52408" s="396"/>
      <c r="AA52408" s="441"/>
    </row>
    <row r="52409" spans="25:27" x14ac:dyDescent="0.2">
      <c r="Y52409" s="396"/>
      <c r="Z52409" s="396"/>
      <c r="AA52409" s="441"/>
    </row>
    <row r="52410" spans="25:27" x14ac:dyDescent="0.2">
      <c r="Y52410" s="396"/>
      <c r="Z52410" s="396"/>
      <c r="AA52410" s="441"/>
    </row>
    <row r="52411" spans="25:27" x14ac:dyDescent="0.2">
      <c r="Y52411" s="396"/>
      <c r="Z52411" s="396"/>
      <c r="AA52411" s="441"/>
    </row>
    <row r="52412" spans="25:27" x14ac:dyDescent="0.2">
      <c r="Y52412" s="396"/>
      <c r="Z52412" s="396"/>
      <c r="AA52412" s="441"/>
    </row>
    <row r="52413" spans="25:27" x14ac:dyDescent="0.2">
      <c r="Y52413" s="396"/>
      <c r="Z52413" s="396"/>
      <c r="AA52413" s="441"/>
    </row>
    <row r="52414" spans="25:27" x14ac:dyDescent="0.2">
      <c r="Y52414" s="396"/>
      <c r="Z52414" s="396"/>
      <c r="AA52414" s="441"/>
    </row>
    <row r="52415" spans="25:27" x14ac:dyDescent="0.2">
      <c r="Y52415" s="396"/>
      <c r="Z52415" s="396"/>
      <c r="AA52415" s="441"/>
    </row>
    <row r="52416" spans="25:27" x14ac:dyDescent="0.2">
      <c r="Y52416" s="396"/>
      <c r="Z52416" s="396"/>
      <c r="AA52416" s="441"/>
    </row>
    <row r="52417" spans="25:27" x14ac:dyDescent="0.2">
      <c r="Y52417" s="396"/>
      <c r="Z52417" s="396"/>
      <c r="AA52417" s="441"/>
    </row>
    <row r="52418" spans="25:27" x14ac:dyDescent="0.2">
      <c r="Y52418" s="396"/>
      <c r="Z52418" s="396"/>
      <c r="AA52418" s="441"/>
    </row>
    <row r="52419" spans="25:27" x14ac:dyDescent="0.2">
      <c r="Y52419" s="396"/>
      <c r="Z52419" s="396"/>
      <c r="AA52419" s="441"/>
    </row>
    <row r="52420" spans="25:27" x14ac:dyDescent="0.2">
      <c r="Y52420" s="396"/>
      <c r="Z52420" s="396"/>
      <c r="AA52420" s="441"/>
    </row>
    <row r="52421" spans="25:27" x14ac:dyDescent="0.2">
      <c r="Y52421" s="396"/>
      <c r="Z52421" s="396"/>
      <c r="AA52421" s="441"/>
    </row>
    <row r="52422" spans="25:27" x14ac:dyDescent="0.2">
      <c r="Y52422" s="396"/>
      <c r="Z52422" s="396"/>
      <c r="AA52422" s="441"/>
    </row>
    <row r="52423" spans="25:27" x14ac:dyDescent="0.2">
      <c r="Y52423" s="396"/>
      <c r="Z52423" s="396"/>
      <c r="AA52423" s="441"/>
    </row>
    <row r="52424" spans="25:27" x14ac:dyDescent="0.2">
      <c r="Y52424" s="396"/>
      <c r="Z52424" s="396"/>
      <c r="AA52424" s="441"/>
    </row>
    <row r="52425" spans="25:27" x14ac:dyDescent="0.2">
      <c r="Y52425" s="396"/>
      <c r="Z52425" s="396"/>
      <c r="AA52425" s="441"/>
    </row>
    <row r="52426" spans="25:27" x14ac:dyDescent="0.2">
      <c r="Y52426" s="396"/>
      <c r="Z52426" s="396"/>
      <c r="AA52426" s="441"/>
    </row>
    <row r="52427" spans="25:27" x14ac:dyDescent="0.2">
      <c r="Y52427" s="396"/>
      <c r="Z52427" s="396"/>
      <c r="AA52427" s="441"/>
    </row>
    <row r="52428" spans="25:27" x14ac:dyDescent="0.2">
      <c r="Y52428" s="396"/>
      <c r="Z52428" s="396"/>
      <c r="AA52428" s="441"/>
    </row>
    <row r="52429" spans="25:27" x14ac:dyDescent="0.2">
      <c r="Y52429" s="396"/>
      <c r="Z52429" s="396"/>
      <c r="AA52429" s="441"/>
    </row>
    <row r="52430" spans="25:27" x14ac:dyDescent="0.2">
      <c r="Y52430" s="396"/>
      <c r="Z52430" s="396"/>
      <c r="AA52430" s="441"/>
    </row>
    <row r="52431" spans="25:27" x14ac:dyDescent="0.2">
      <c r="Y52431" s="396"/>
      <c r="Z52431" s="396"/>
      <c r="AA52431" s="441"/>
    </row>
    <row r="52432" spans="25:27" x14ac:dyDescent="0.2">
      <c r="Y52432" s="396"/>
      <c r="Z52432" s="396"/>
      <c r="AA52432" s="441"/>
    </row>
    <row r="52433" spans="25:27" x14ac:dyDescent="0.2">
      <c r="Y52433" s="396"/>
      <c r="Z52433" s="396"/>
      <c r="AA52433" s="441"/>
    </row>
    <row r="52434" spans="25:27" x14ac:dyDescent="0.2">
      <c r="Y52434" s="396"/>
      <c r="Z52434" s="396"/>
      <c r="AA52434" s="441"/>
    </row>
    <row r="52435" spans="25:27" x14ac:dyDescent="0.2">
      <c r="Y52435" s="396"/>
      <c r="Z52435" s="396"/>
      <c r="AA52435" s="441"/>
    </row>
    <row r="52436" spans="25:27" x14ac:dyDescent="0.2">
      <c r="Y52436" s="396"/>
      <c r="Z52436" s="396"/>
      <c r="AA52436" s="441"/>
    </row>
    <row r="52437" spans="25:27" x14ac:dyDescent="0.2">
      <c r="Y52437" s="396"/>
      <c r="Z52437" s="396"/>
      <c r="AA52437" s="441"/>
    </row>
    <row r="52438" spans="25:27" x14ac:dyDescent="0.2">
      <c r="Y52438" s="396"/>
      <c r="Z52438" s="396"/>
      <c r="AA52438" s="441"/>
    </row>
    <row r="52439" spans="25:27" x14ac:dyDescent="0.2">
      <c r="Y52439" s="396"/>
      <c r="Z52439" s="396"/>
      <c r="AA52439" s="441"/>
    </row>
    <row r="52440" spans="25:27" x14ac:dyDescent="0.2">
      <c r="Y52440" s="396"/>
      <c r="Z52440" s="396"/>
      <c r="AA52440" s="441"/>
    </row>
    <row r="52441" spans="25:27" x14ac:dyDescent="0.2">
      <c r="Y52441" s="396"/>
      <c r="Z52441" s="396"/>
      <c r="AA52441" s="441"/>
    </row>
    <row r="52442" spans="25:27" x14ac:dyDescent="0.2">
      <c r="Y52442" s="396"/>
      <c r="Z52442" s="396"/>
      <c r="AA52442" s="441"/>
    </row>
    <row r="52443" spans="25:27" x14ac:dyDescent="0.2">
      <c r="Y52443" s="396"/>
      <c r="Z52443" s="396"/>
      <c r="AA52443" s="441"/>
    </row>
    <row r="52444" spans="25:27" x14ac:dyDescent="0.2">
      <c r="Y52444" s="396"/>
      <c r="Z52444" s="396"/>
      <c r="AA52444" s="441"/>
    </row>
    <row r="52445" spans="25:27" x14ac:dyDescent="0.2">
      <c r="Y52445" s="396"/>
      <c r="Z52445" s="396"/>
      <c r="AA52445" s="441"/>
    </row>
    <row r="52446" spans="25:27" x14ac:dyDescent="0.2">
      <c r="Y52446" s="396"/>
      <c r="Z52446" s="396"/>
      <c r="AA52446" s="441"/>
    </row>
    <row r="52447" spans="25:27" x14ac:dyDescent="0.2">
      <c r="Y52447" s="396"/>
      <c r="Z52447" s="396"/>
      <c r="AA52447" s="441"/>
    </row>
    <row r="52448" spans="25:27" x14ac:dyDescent="0.2">
      <c r="Y52448" s="396"/>
      <c r="Z52448" s="396"/>
      <c r="AA52448" s="441"/>
    </row>
    <row r="52449" spans="25:27" x14ac:dyDescent="0.2">
      <c r="Y52449" s="396"/>
      <c r="Z52449" s="396"/>
      <c r="AA52449" s="441"/>
    </row>
    <row r="52450" spans="25:27" x14ac:dyDescent="0.2">
      <c r="Y52450" s="396"/>
      <c r="Z52450" s="396"/>
      <c r="AA52450" s="441"/>
    </row>
    <row r="52451" spans="25:27" x14ac:dyDescent="0.2">
      <c r="Y52451" s="396"/>
      <c r="Z52451" s="396"/>
      <c r="AA52451" s="441"/>
    </row>
    <row r="52452" spans="25:27" x14ac:dyDescent="0.2">
      <c r="Y52452" s="396"/>
      <c r="Z52452" s="396"/>
      <c r="AA52452" s="441"/>
    </row>
    <row r="52453" spans="25:27" x14ac:dyDescent="0.2">
      <c r="Y52453" s="396"/>
      <c r="Z52453" s="396"/>
      <c r="AA52453" s="441"/>
    </row>
    <row r="52454" spans="25:27" x14ac:dyDescent="0.2">
      <c r="Y52454" s="396"/>
      <c r="Z52454" s="396"/>
      <c r="AA52454" s="441"/>
    </row>
    <row r="52455" spans="25:27" x14ac:dyDescent="0.2">
      <c r="Y52455" s="396"/>
      <c r="Z52455" s="396"/>
      <c r="AA52455" s="441"/>
    </row>
    <row r="52456" spans="25:27" x14ac:dyDescent="0.2">
      <c r="Y52456" s="396"/>
      <c r="Z52456" s="396"/>
      <c r="AA52456" s="441"/>
    </row>
    <row r="52457" spans="25:27" x14ac:dyDescent="0.2">
      <c r="Y52457" s="396"/>
      <c r="Z52457" s="396"/>
      <c r="AA52457" s="441"/>
    </row>
    <row r="52458" spans="25:27" x14ac:dyDescent="0.2">
      <c r="Y52458" s="396"/>
      <c r="Z52458" s="396"/>
      <c r="AA52458" s="441"/>
    </row>
    <row r="52459" spans="25:27" x14ac:dyDescent="0.2">
      <c r="Y52459" s="396"/>
      <c r="Z52459" s="396"/>
      <c r="AA52459" s="441"/>
    </row>
    <row r="52460" spans="25:27" x14ac:dyDescent="0.2">
      <c r="Y52460" s="396"/>
      <c r="Z52460" s="396"/>
      <c r="AA52460" s="441"/>
    </row>
    <row r="52461" spans="25:27" x14ac:dyDescent="0.2">
      <c r="Y52461" s="396"/>
      <c r="Z52461" s="396"/>
      <c r="AA52461" s="441"/>
    </row>
    <row r="52462" spans="25:27" x14ac:dyDescent="0.2">
      <c r="Y52462" s="396"/>
      <c r="Z52462" s="396"/>
      <c r="AA52462" s="441"/>
    </row>
    <row r="52463" spans="25:27" x14ac:dyDescent="0.2">
      <c r="Y52463" s="396"/>
      <c r="Z52463" s="396"/>
      <c r="AA52463" s="441"/>
    </row>
    <row r="52464" spans="25:27" x14ac:dyDescent="0.2">
      <c r="Y52464" s="396"/>
      <c r="Z52464" s="396"/>
      <c r="AA52464" s="441"/>
    </row>
    <row r="52465" spans="25:27" x14ac:dyDescent="0.2">
      <c r="Y52465" s="396"/>
      <c r="Z52465" s="396"/>
      <c r="AA52465" s="441"/>
    </row>
    <row r="52466" spans="25:27" x14ac:dyDescent="0.2">
      <c r="Y52466" s="396"/>
      <c r="Z52466" s="396"/>
      <c r="AA52466" s="441"/>
    </row>
    <row r="52467" spans="25:27" x14ac:dyDescent="0.2">
      <c r="Y52467" s="396"/>
      <c r="Z52467" s="396"/>
      <c r="AA52467" s="441"/>
    </row>
    <row r="52468" spans="25:27" x14ac:dyDescent="0.2">
      <c r="Y52468" s="396"/>
      <c r="Z52468" s="396"/>
      <c r="AA52468" s="441"/>
    </row>
    <row r="52469" spans="25:27" x14ac:dyDescent="0.2">
      <c r="Y52469" s="396"/>
      <c r="Z52469" s="396"/>
      <c r="AA52469" s="441"/>
    </row>
    <row r="52470" spans="25:27" x14ac:dyDescent="0.2">
      <c r="Y52470" s="396"/>
      <c r="Z52470" s="396"/>
      <c r="AA52470" s="441"/>
    </row>
    <row r="52471" spans="25:27" x14ac:dyDescent="0.2">
      <c r="Y52471" s="396"/>
      <c r="Z52471" s="396"/>
      <c r="AA52471" s="441"/>
    </row>
    <row r="52472" spans="25:27" x14ac:dyDescent="0.2">
      <c r="Y52472" s="396"/>
      <c r="Z52472" s="396"/>
      <c r="AA52472" s="441"/>
    </row>
    <row r="52473" spans="25:27" x14ac:dyDescent="0.2">
      <c r="Y52473" s="396"/>
      <c r="Z52473" s="396"/>
      <c r="AA52473" s="441"/>
    </row>
    <row r="52474" spans="25:27" x14ac:dyDescent="0.2">
      <c r="Y52474" s="396"/>
      <c r="Z52474" s="396"/>
      <c r="AA52474" s="441"/>
    </row>
    <row r="52475" spans="25:27" x14ac:dyDescent="0.2">
      <c r="Y52475" s="396"/>
      <c r="Z52475" s="396"/>
      <c r="AA52475" s="441"/>
    </row>
    <row r="52476" spans="25:27" x14ac:dyDescent="0.2">
      <c r="Y52476" s="396"/>
      <c r="Z52476" s="396"/>
      <c r="AA52476" s="441"/>
    </row>
    <row r="52477" spans="25:27" x14ac:dyDescent="0.2">
      <c r="Y52477" s="396"/>
      <c r="Z52477" s="396"/>
      <c r="AA52477" s="441"/>
    </row>
    <row r="52478" spans="25:27" x14ac:dyDescent="0.2">
      <c r="Y52478" s="396"/>
      <c r="Z52478" s="396"/>
      <c r="AA52478" s="441"/>
    </row>
    <row r="52479" spans="25:27" x14ac:dyDescent="0.2">
      <c r="Y52479" s="396"/>
      <c r="Z52479" s="396"/>
      <c r="AA52479" s="441"/>
    </row>
    <row r="52480" spans="25:27" x14ac:dyDescent="0.2">
      <c r="Y52480" s="396"/>
      <c r="Z52480" s="396"/>
      <c r="AA52480" s="441"/>
    </row>
    <row r="52481" spans="25:27" x14ac:dyDescent="0.2">
      <c r="Y52481" s="396"/>
      <c r="Z52481" s="396"/>
      <c r="AA52481" s="441"/>
    </row>
    <row r="52482" spans="25:27" x14ac:dyDescent="0.2">
      <c r="Y52482" s="396"/>
      <c r="Z52482" s="396"/>
      <c r="AA52482" s="441"/>
    </row>
    <row r="52483" spans="25:27" x14ac:dyDescent="0.2">
      <c r="Y52483" s="396"/>
      <c r="Z52483" s="396"/>
      <c r="AA52483" s="441"/>
    </row>
    <row r="52484" spans="25:27" x14ac:dyDescent="0.2">
      <c r="Y52484" s="396"/>
      <c r="Z52484" s="396"/>
      <c r="AA52484" s="441"/>
    </row>
    <row r="52485" spans="25:27" x14ac:dyDescent="0.2">
      <c r="Y52485" s="396"/>
      <c r="Z52485" s="396"/>
      <c r="AA52485" s="441"/>
    </row>
    <row r="52486" spans="25:27" x14ac:dyDescent="0.2">
      <c r="Y52486" s="396"/>
      <c r="Z52486" s="396"/>
      <c r="AA52486" s="441"/>
    </row>
    <row r="52487" spans="25:27" x14ac:dyDescent="0.2">
      <c r="Y52487" s="396"/>
      <c r="Z52487" s="396"/>
      <c r="AA52487" s="441"/>
    </row>
    <row r="52488" spans="25:27" x14ac:dyDescent="0.2">
      <c r="Y52488" s="396"/>
      <c r="Z52488" s="396"/>
      <c r="AA52488" s="441"/>
    </row>
    <row r="52489" spans="25:27" x14ac:dyDescent="0.2">
      <c r="Y52489" s="396"/>
      <c r="Z52489" s="396"/>
      <c r="AA52489" s="441"/>
    </row>
    <row r="52490" spans="25:27" x14ac:dyDescent="0.2">
      <c r="Y52490" s="396"/>
      <c r="Z52490" s="396"/>
      <c r="AA52490" s="441"/>
    </row>
    <row r="52491" spans="25:27" x14ac:dyDescent="0.2">
      <c r="Y52491" s="396"/>
      <c r="Z52491" s="396"/>
      <c r="AA52491" s="441"/>
    </row>
    <row r="52492" spans="25:27" x14ac:dyDescent="0.2">
      <c r="Y52492" s="396"/>
      <c r="Z52492" s="396"/>
      <c r="AA52492" s="441"/>
    </row>
    <row r="52493" spans="25:27" x14ac:dyDescent="0.2">
      <c r="Y52493" s="396"/>
      <c r="Z52493" s="396"/>
      <c r="AA52493" s="441"/>
    </row>
    <row r="52494" spans="25:27" x14ac:dyDescent="0.2">
      <c r="Y52494" s="396"/>
      <c r="Z52494" s="396"/>
      <c r="AA52494" s="441"/>
    </row>
    <row r="52495" spans="25:27" x14ac:dyDescent="0.2">
      <c r="Y52495" s="396"/>
      <c r="Z52495" s="396"/>
      <c r="AA52495" s="441"/>
    </row>
    <row r="52496" spans="25:27" x14ac:dyDescent="0.2">
      <c r="Y52496" s="396"/>
      <c r="Z52496" s="396"/>
      <c r="AA52496" s="441"/>
    </row>
    <row r="52497" spans="25:27" x14ac:dyDescent="0.2">
      <c r="Y52497" s="396"/>
      <c r="Z52497" s="396"/>
      <c r="AA52497" s="441"/>
    </row>
    <row r="52498" spans="25:27" x14ac:dyDescent="0.2">
      <c r="Y52498" s="396"/>
      <c r="Z52498" s="396"/>
      <c r="AA52498" s="441"/>
    </row>
    <row r="52499" spans="25:27" x14ac:dyDescent="0.2">
      <c r="Y52499" s="396"/>
      <c r="Z52499" s="396"/>
      <c r="AA52499" s="441"/>
    </row>
    <row r="52500" spans="25:27" x14ac:dyDescent="0.2">
      <c r="Y52500" s="396"/>
      <c r="Z52500" s="396"/>
      <c r="AA52500" s="441"/>
    </row>
    <row r="52501" spans="25:27" x14ac:dyDescent="0.2">
      <c r="Y52501" s="396"/>
      <c r="Z52501" s="396"/>
      <c r="AA52501" s="441"/>
    </row>
    <row r="52502" spans="25:27" x14ac:dyDescent="0.2">
      <c r="Y52502" s="396"/>
      <c r="Z52502" s="396"/>
      <c r="AA52502" s="441"/>
    </row>
    <row r="52503" spans="25:27" x14ac:dyDescent="0.2">
      <c r="Y52503" s="396"/>
      <c r="Z52503" s="396"/>
      <c r="AA52503" s="441"/>
    </row>
    <row r="52504" spans="25:27" x14ac:dyDescent="0.2">
      <c r="Y52504" s="396"/>
      <c r="Z52504" s="396"/>
      <c r="AA52504" s="441"/>
    </row>
    <row r="52505" spans="25:27" x14ac:dyDescent="0.2">
      <c r="Y52505" s="396"/>
      <c r="Z52505" s="396"/>
      <c r="AA52505" s="441"/>
    </row>
    <row r="52506" spans="25:27" x14ac:dyDescent="0.2">
      <c r="Y52506" s="396"/>
      <c r="Z52506" s="396"/>
      <c r="AA52506" s="441"/>
    </row>
    <row r="52507" spans="25:27" x14ac:dyDescent="0.2">
      <c r="Y52507" s="396"/>
      <c r="Z52507" s="396"/>
      <c r="AA52507" s="441"/>
    </row>
    <row r="52508" spans="25:27" x14ac:dyDescent="0.2">
      <c r="Y52508" s="396"/>
      <c r="Z52508" s="396"/>
      <c r="AA52508" s="441"/>
    </row>
    <row r="52509" spans="25:27" x14ac:dyDescent="0.2">
      <c r="Y52509" s="396"/>
      <c r="Z52509" s="396"/>
      <c r="AA52509" s="441"/>
    </row>
    <row r="52510" spans="25:27" x14ac:dyDescent="0.2">
      <c r="Y52510" s="396"/>
      <c r="Z52510" s="396"/>
      <c r="AA52510" s="441"/>
    </row>
    <row r="52511" spans="25:27" x14ac:dyDescent="0.2">
      <c r="Y52511" s="396"/>
      <c r="Z52511" s="396"/>
      <c r="AA52511" s="441"/>
    </row>
    <row r="52512" spans="25:27" x14ac:dyDescent="0.2">
      <c r="Y52512" s="396"/>
      <c r="Z52512" s="396"/>
      <c r="AA52512" s="441"/>
    </row>
    <row r="52513" spans="25:27" x14ac:dyDescent="0.2">
      <c r="Y52513" s="396"/>
      <c r="Z52513" s="396"/>
      <c r="AA52513" s="441"/>
    </row>
    <row r="52514" spans="25:27" x14ac:dyDescent="0.2">
      <c r="Y52514" s="396"/>
      <c r="Z52514" s="396"/>
      <c r="AA52514" s="441"/>
    </row>
    <row r="52515" spans="25:27" x14ac:dyDescent="0.2">
      <c r="Y52515" s="396"/>
      <c r="Z52515" s="396"/>
      <c r="AA52515" s="441"/>
    </row>
    <row r="52516" spans="25:27" x14ac:dyDescent="0.2">
      <c r="Y52516" s="396"/>
      <c r="Z52516" s="396"/>
      <c r="AA52516" s="441"/>
    </row>
    <row r="52517" spans="25:27" x14ac:dyDescent="0.2">
      <c r="Y52517" s="396"/>
      <c r="Z52517" s="396"/>
      <c r="AA52517" s="441"/>
    </row>
    <row r="52518" spans="25:27" x14ac:dyDescent="0.2">
      <c r="Y52518" s="396"/>
      <c r="Z52518" s="396"/>
      <c r="AA52518" s="441"/>
    </row>
    <row r="52519" spans="25:27" x14ac:dyDescent="0.2">
      <c r="Y52519" s="396"/>
      <c r="Z52519" s="396"/>
      <c r="AA52519" s="441"/>
    </row>
    <row r="52520" spans="25:27" x14ac:dyDescent="0.2">
      <c r="Y52520" s="396"/>
      <c r="Z52520" s="396"/>
      <c r="AA52520" s="441"/>
    </row>
    <row r="52521" spans="25:27" x14ac:dyDescent="0.2">
      <c r="Y52521" s="396"/>
      <c r="Z52521" s="396"/>
      <c r="AA52521" s="441"/>
    </row>
    <row r="52522" spans="25:27" x14ac:dyDescent="0.2">
      <c r="Y52522" s="396"/>
      <c r="Z52522" s="396"/>
      <c r="AA52522" s="441"/>
    </row>
    <row r="52523" spans="25:27" x14ac:dyDescent="0.2">
      <c r="Y52523" s="396"/>
      <c r="Z52523" s="396"/>
      <c r="AA52523" s="441"/>
    </row>
    <row r="52524" spans="25:27" x14ac:dyDescent="0.2">
      <c r="Y52524" s="396"/>
      <c r="Z52524" s="396"/>
      <c r="AA52524" s="441"/>
    </row>
    <row r="52525" spans="25:27" x14ac:dyDescent="0.2">
      <c r="Y52525" s="396"/>
      <c r="Z52525" s="396"/>
      <c r="AA52525" s="441"/>
    </row>
    <row r="52526" spans="25:27" x14ac:dyDescent="0.2">
      <c r="Y52526" s="396"/>
      <c r="Z52526" s="396"/>
      <c r="AA52526" s="441"/>
    </row>
    <row r="52527" spans="25:27" x14ac:dyDescent="0.2">
      <c r="Y52527" s="396"/>
      <c r="Z52527" s="396"/>
      <c r="AA52527" s="441"/>
    </row>
    <row r="52528" spans="25:27" x14ac:dyDescent="0.2">
      <c r="Y52528" s="396"/>
      <c r="Z52528" s="396"/>
      <c r="AA52528" s="441"/>
    </row>
    <row r="52529" spans="25:27" x14ac:dyDescent="0.2">
      <c r="Y52529" s="396"/>
      <c r="Z52529" s="396"/>
      <c r="AA52529" s="441"/>
    </row>
    <row r="52530" spans="25:27" x14ac:dyDescent="0.2">
      <c r="Y52530" s="396"/>
      <c r="Z52530" s="396"/>
      <c r="AA52530" s="441"/>
    </row>
    <row r="52531" spans="25:27" x14ac:dyDescent="0.2">
      <c r="Y52531" s="396"/>
      <c r="Z52531" s="396"/>
      <c r="AA52531" s="441"/>
    </row>
    <row r="52532" spans="25:27" x14ac:dyDescent="0.2">
      <c r="Y52532" s="396"/>
      <c r="Z52532" s="396"/>
      <c r="AA52532" s="441"/>
    </row>
    <row r="52533" spans="25:27" x14ac:dyDescent="0.2">
      <c r="Y52533" s="396"/>
      <c r="Z52533" s="396"/>
      <c r="AA52533" s="441"/>
    </row>
    <row r="52534" spans="25:27" x14ac:dyDescent="0.2">
      <c r="Y52534" s="396"/>
      <c r="Z52534" s="396"/>
      <c r="AA52534" s="441"/>
    </row>
    <row r="52535" spans="25:27" x14ac:dyDescent="0.2">
      <c r="Y52535" s="396"/>
      <c r="Z52535" s="396"/>
      <c r="AA52535" s="441"/>
    </row>
    <row r="52536" spans="25:27" x14ac:dyDescent="0.2">
      <c r="Y52536" s="396"/>
      <c r="Z52536" s="396"/>
      <c r="AA52536" s="441"/>
    </row>
    <row r="52537" spans="25:27" x14ac:dyDescent="0.2">
      <c r="Y52537" s="396"/>
      <c r="Z52537" s="396"/>
      <c r="AA52537" s="441"/>
    </row>
    <row r="52538" spans="25:27" x14ac:dyDescent="0.2">
      <c r="Y52538" s="396"/>
      <c r="Z52538" s="396"/>
      <c r="AA52538" s="441"/>
    </row>
    <row r="52539" spans="25:27" x14ac:dyDescent="0.2">
      <c r="Y52539" s="396"/>
      <c r="Z52539" s="396"/>
      <c r="AA52539" s="441"/>
    </row>
    <row r="52540" spans="25:27" x14ac:dyDescent="0.2">
      <c r="Y52540" s="396"/>
      <c r="Z52540" s="396"/>
      <c r="AA52540" s="441"/>
    </row>
    <row r="52541" spans="25:27" x14ac:dyDescent="0.2">
      <c r="Y52541" s="396"/>
      <c r="Z52541" s="396"/>
      <c r="AA52541" s="441"/>
    </row>
    <row r="52542" spans="25:27" x14ac:dyDescent="0.2">
      <c r="Y52542" s="396"/>
      <c r="Z52542" s="396"/>
      <c r="AA52542" s="441"/>
    </row>
    <row r="52543" spans="25:27" x14ac:dyDescent="0.2">
      <c r="Y52543" s="396"/>
      <c r="Z52543" s="396"/>
      <c r="AA52543" s="441"/>
    </row>
    <row r="52544" spans="25:27" x14ac:dyDescent="0.2">
      <c r="Y52544" s="396"/>
      <c r="Z52544" s="396"/>
      <c r="AA52544" s="441"/>
    </row>
    <row r="52545" spans="25:27" x14ac:dyDescent="0.2">
      <c r="Y52545" s="396"/>
      <c r="Z52545" s="396"/>
      <c r="AA52545" s="441"/>
    </row>
    <row r="52546" spans="25:27" x14ac:dyDescent="0.2">
      <c r="Y52546" s="396"/>
      <c r="Z52546" s="396"/>
      <c r="AA52546" s="441"/>
    </row>
    <row r="52547" spans="25:27" x14ac:dyDescent="0.2">
      <c r="Y52547" s="396"/>
      <c r="Z52547" s="396"/>
      <c r="AA52547" s="441"/>
    </row>
    <row r="52548" spans="25:27" x14ac:dyDescent="0.2">
      <c r="Y52548" s="396"/>
      <c r="Z52548" s="396"/>
      <c r="AA52548" s="441"/>
    </row>
    <row r="52549" spans="25:27" x14ac:dyDescent="0.2">
      <c r="Y52549" s="396"/>
      <c r="Z52549" s="396"/>
      <c r="AA52549" s="441"/>
    </row>
    <row r="52550" spans="25:27" x14ac:dyDescent="0.2">
      <c r="Y52550" s="396"/>
      <c r="Z52550" s="396"/>
      <c r="AA52550" s="441"/>
    </row>
    <row r="52551" spans="25:27" x14ac:dyDescent="0.2">
      <c r="Y52551" s="396"/>
      <c r="Z52551" s="396"/>
      <c r="AA52551" s="441"/>
    </row>
    <row r="52552" spans="25:27" x14ac:dyDescent="0.2">
      <c r="Y52552" s="396"/>
      <c r="Z52552" s="396"/>
      <c r="AA52552" s="441"/>
    </row>
    <row r="52553" spans="25:27" x14ac:dyDescent="0.2">
      <c r="Y52553" s="396"/>
      <c r="Z52553" s="396"/>
      <c r="AA52553" s="441"/>
    </row>
    <row r="52554" spans="25:27" x14ac:dyDescent="0.2">
      <c r="Y52554" s="396"/>
      <c r="Z52554" s="396"/>
      <c r="AA52554" s="441"/>
    </row>
    <row r="52555" spans="25:27" x14ac:dyDescent="0.2">
      <c r="Y52555" s="396"/>
      <c r="Z52555" s="396"/>
      <c r="AA52555" s="441"/>
    </row>
    <row r="52556" spans="25:27" x14ac:dyDescent="0.2">
      <c r="Y52556" s="396"/>
      <c r="Z52556" s="396"/>
      <c r="AA52556" s="441"/>
    </row>
    <row r="52557" spans="25:27" x14ac:dyDescent="0.2">
      <c r="Y52557" s="396"/>
      <c r="Z52557" s="396"/>
      <c r="AA52557" s="441"/>
    </row>
    <row r="52558" spans="25:27" x14ac:dyDescent="0.2">
      <c r="Y52558" s="396"/>
      <c r="Z52558" s="396"/>
      <c r="AA52558" s="441"/>
    </row>
    <row r="52559" spans="25:27" x14ac:dyDescent="0.2">
      <c r="Y52559" s="396"/>
      <c r="Z52559" s="396"/>
      <c r="AA52559" s="441"/>
    </row>
    <row r="52560" spans="25:27" x14ac:dyDescent="0.2">
      <c r="Y52560" s="396"/>
      <c r="Z52560" s="396"/>
      <c r="AA52560" s="441"/>
    </row>
    <row r="52561" spans="25:27" x14ac:dyDescent="0.2">
      <c r="Y52561" s="396"/>
      <c r="Z52561" s="396"/>
      <c r="AA52561" s="441"/>
    </row>
    <row r="52562" spans="25:27" x14ac:dyDescent="0.2">
      <c r="Y52562" s="396"/>
      <c r="Z52562" s="396"/>
      <c r="AA52562" s="441"/>
    </row>
    <row r="52563" spans="25:27" x14ac:dyDescent="0.2">
      <c r="Y52563" s="396"/>
      <c r="Z52563" s="396"/>
      <c r="AA52563" s="441"/>
    </row>
    <row r="52564" spans="25:27" x14ac:dyDescent="0.2">
      <c r="Y52564" s="396"/>
      <c r="Z52564" s="396"/>
      <c r="AA52564" s="441"/>
    </row>
    <row r="52565" spans="25:27" x14ac:dyDescent="0.2">
      <c r="Y52565" s="396"/>
      <c r="Z52565" s="396"/>
      <c r="AA52565" s="441"/>
    </row>
    <row r="52566" spans="25:27" x14ac:dyDescent="0.2">
      <c r="Y52566" s="396"/>
      <c r="Z52566" s="396"/>
      <c r="AA52566" s="441"/>
    </row>
    <row r="52567" spans="25:27" x14ac:dyDescent="0.2">
      <c r="Y52567" s="396"/>
      <c r="Z52567" s="396"/>
      <c r="AA52567" s="441"/>
    </row>
    <row r="52568" spans="25:27" x14ac:dyDescent="0.2">
      <c r="Y52568" s="396"/>
      <c r="Z52568" s="396"/>
      <c r="AA52568" s="441"/>
    </row>
    <row r="52569" spans="25:27" x14ac:dyDescent="0.2">
      <c r="Y52569" s="396"/>
      <c r="Z52569" s="396"/>
      <c r="AA52569" s="441"/>
    </row>
    <row r="52570" spans="25:27" x14ac:dyDescent="0.2">
      <c r="Y52570" s="396"/>
      <c r="Z52570" s="396"/>
      <c r="AA52570" s="441"/>
    </row>
    <row r="52571" spans="25:27" x14ac:dyDescent="0.2">
      <c r="Y52571" s="396"/>
      <c r="Z52571" s="396"/>
      <c r="AA52571" s="441"/>
    </row>
    <row r="52572" spans="25:27" x14ac:dyDescent="0.2">
      <c r="Y52572" s="396"/>
      <c r="Z52572" s="396"/>
      <c r="AA52572" s="441"/>
    </row>
    <row r="52573" spans="25:27" x14ac:dyDescent="0.2">
      <c r="Y52573" s="396"/>
      <c r="Z52573" s="396"/>
      <c r="AA52573" s="441"/>
    </row>
    <row r="52574" spans="25:27" x14ac:dyDescent="0.2">
      <c r="Y52574" s="396"/>
      <c r="Z52574" s="396"/>
      <c r="AA52574" s="441"/>
    </row>
    <row r="52575" spans="25:27" x14ac:dyDescent="0.2">
      <c r="Y52575" s="396"/>
      <c r="Z52575" s="396"/>
      <c r="AA52575" s="441"/>
    </row>
    <row r="52576" spans="25:27" x14ac:dyDescent="0.2">
      <c r="Y52576" s="396"/>
      <c r="Z52576" s="396"/>
      <c r="AA52576" s="441"/>
    </row>
    <row r="52577" spans="25:27" x14ac:dyDescent="0.2">
      <c r="Y52577" s="396"/>
      <c r="Z52577" s="396"/>
      <c r="AA52577" s="441"/>
    </row>
    <row r="52578" spans="25:27" x14ac:dyDescent="0.2">
      <c r="Y52578" s="396"/>
      <c r="Z52578" s="396"/>
      <c r="AA52578" s="441"/>
    </row>
    <row r="52579" spans="25:27" x14ac:dyDescent="0.2">
      <c r="Y52579" s="396"/>
      <c r="Z52579" s="396"/>
      <c r="AA52579" s="441"/>
    </row>
    <row r="52580" spans="25:27" x14ac:dyDescent="0.2">
      <c r="Y52580" s="396"/>
      <c r="Z52580" s="396"/>
      <c r="AA52580" s="441"/>
    </row>
    <row r="52581" spans="25:27" x14ac:dyDescent="0.2">
      <c r="Y52581" s="396"/>
      <c r="Z52581" s="396"/>
      <c r="AA52581" s="441"/>
    </row>
    <row r="52582" spans="25:27" x14ac:dyDescent="0.2">
      <c r="Y52582" s="396"/>
      <c r="Z52582" s="396"/>
      <c r="AA52582" s="441"/>
    </row>
    <row r="52583" spans="25:27" x14ac:dyDescent="0.2">
      <c r="Y52583" s="396"/>
      <c r="Z52583" s="396"/>
      <c r="AA52583" s="441"/>
    </row>
    <row r="52584" spans="25:27" x14ac:dyDescent="0.2">
      <c r="Y52584" s="396"/>
      <c r="Z52584" s="396"/>
      <c r="AA52584" s="441"/>
    </row>
    <row r="52585" spans="25:27" x14ac:dyDescent="0.2">
      <c r="Y52585" s="396"/>
      <c r="Z52585" s="396"/>
      <c r="AA52585" s="441"/>
    </row>
    <row r="52586" spans="25:27" x14ac:dyDescent="0.2">
      <c r="Y52586" s="396"/>
      <c r="Z52586" s="396"/>
      <c r="AA52586" s="441"/>
    </row>
    <row r="52587" spans="25:27" x14ac:dyDescent="0.2">
      <c r="Y52587" s="396"/>
      <c r="Z52587" s="396"/>
      <c r="AA52587" s="441"/>
    </row>
    <row r="52588" spans="25:27" x14ac:dyDescent="0.2">
      <c r="Y52588" s="396"/>
      <c r="Z52588" s="396"/>
      <c r="AA52588" s="441"/>
    </row>
    <row r="52589" spans="25:27" x14ac:dyDescent="0.2">
      <c r="Y52589" s="396"/>
      <c r="Z52589" s="396"/>
      <c r="AA52589" s="441"/>
    </row>
    <row r="52590" spans="25:27" x14ac:dyDescent="0.2">
      <c r="Y52590" s="396"/>
      <c r="Z52590" s="396"/>
      <c r="AA52590" s="441"/>
    </row>
    <row r="52591" spans="25:27" x14ac:dyDescent="0.2">
      <c r="Y52591" s="396"/>
      <c r="Z52591" s="396"/>
      <c r="AA52591" s="441"/>
    </row>
    <row r="52592" spans="25:27" x14ac:dyDescent="0.2">
      <c r="Y52592" s="396"/>
      <c r="Z52592" s="396"/>
      <c r="AA52592" s="441"/>
    </row>
    <row r="52593" spans="25:27" x14ac:dyDescent="0.2">
      <c r="Y52593" s="396"/>
      <c r="Z52593" s="396"/>
      <c r="AA52593" s="441"/>
    </row>
    <row r="52594" spans="25:27" x14ac:dyDescent="0.2">
      <c r="Y52594" s="396"/>
      <c r="Z52594" s="396"/>
      <c r="AA52594" s="441"/>
    </row>
    <row r="52595" spans="25:27" x14ac:dyDescent="0.2">
      <c r="Y52595" s="396"/>
      <c r="Z52595" s="396"/>
      <c r="AA52595" s="441"/>
    </row>
    <row r="52596" spans="25:27" x14ac:dyDescent="0.2">
      <c r="Y52596" s="396"/>
      <c r="Z52596" s="396"/>
      <c r="AA52596" s="441"/>
    </row>
    <row r="52597" spans="25:27" x14ac:dyDescent="0.2">
      <c r="Y52597" s="396"/>
      <c r="Z52597" s="396"/>
      <c r="AA52597" s="441"/>
    </row>
    <row r="52598" spans="25:27" x14ac:dyDescent="0.2">
      <c r="Y52598" s="396"/>
      <c r="Z52598" s="396"/>
      <c r="AA52598" s="441"/>
    </row>
    <row r="52599" spans="25:27" x14ac:dyDescent="0.2">
      <c r="Y52599" s="396"/>
      <c r="Z52599" s="396"/>
      <c r="AA52599" s="441"/>
    </row>
    <row r="52600" spans="25:27" x14ac:dyDescent="0.2">
      <c r="Y52600" s="396"/>
      <c r="Z52600" s="396"/>
      <c r="AA52600" s="441"/>
    </row>
    <row r="52601" spans="25:27" x14ac:dyDescent="0.2">
      <c r="Y52601" s="396"/>
      <c r="Z52601" s="396"/>
      <c r="AA52601" s="441"/>
    </row>
    <row r="52602" spans="25:27" x14ac:dyDescent="0.2">
      <c r="Y52602" s="396"/>
      <c r="Z52602" s="396"/>
      <c r="AA52602" s="441"/>
    </row>
    <row r="52603" spans="25:27" x14ac:dyDescent="0.2">
      <c r="Y52603" s="396"/>
      <c r="Z52603" s="396"/>
      <c r="AA52603" s="441"/>
    </row>
    <row r="52604" spans="25:27" x14ac:dyDescent="0.2">
      <c r="Y52604" s="396"/>
      <c r="Z52604" s="396"/>
      <c r="AA52604" s="441"/>
    </row>
    <row r="52605" spans="25:27" x14ac:dyDescent="0.2">
      <c r="Y52605" s="396"/>
      <c r="Z52605" s="396"/>
      <c r="AA52605" s="441"/>
    </row>
    <row r="52606" spans="25:27" x14ac:dyDescent="0.2">
      <c r="Y52606" s="396"/>
      <c r="Z52606" s="396"/>
      <c r="AA52606" s="441"/>
    </row>
    <row r="52607" spans="25:27" x14ac:dyDescent="0.2">
      <c r="Y52607" s="396"/>
      <c r="Z52607" s="396"/>
      <c r="AA52607" s="441"/>
    </row>
    <row r="52608" spans="25:27" x14ac:dyDescent="0.2">
      <c r="Y52608" s="396"/>
      <c r="Z52608" s="396"/>
      <c r="AA52608" s="441"/>
    </row>
    <row r="52609" spans="25:27" x14ac:dyDescent="0.2">
      <c r="Y52609" s="396"/>
      <c r="Z52609" s="396"/>
      <c r="AA52609" s="441"/>
    </row>
    <row r="52610" spans="25:27" x14ac:dyDescent="0.2">
      <c r="Y52610" s="396"/>
      <c r="Z52610" s="396"/>
      <c r="AA52610" s="441"/>
    </row>
    <row r="52611" spans="25:27" x14ac:dyDescent="0.2">
      <c r="Y52611" s="396"/>
      <c r="Z52611" s="396"/>
      <c r="AA52611" s="441"/>
    </row>
    <row r="52612" spans="25:27" x14ac:dyDescent="0.2">
      <c r="Y52612" s="396"/>
      <c r="Z52612" s="396"/>
      <c r="AA52612" s="441"/>
    </row>
    <row r="52613" spans="25:27" x14ac:dyDescent="0.2">
      <c r="Y52613" s="396"/>
      <c r="Z52613" s="396"/>
      <c r="AA52613" s="441"/>
    </row>
    <row r="52614" spans="25:27" x14ac:dyDescent="0.2">
      <c r="Y52614" s="396"/>
      <c r="Z52614" s="396"/>
      <c r="AA52614" s="441"/>
    </row>
    <row r="52615" spans="25:27" x14ac:dyDescent="0.2">
      <c r="Y52615" s="396"/>
      <c r="Z52615" s="396"/>
      <c r="AA52615" s="441"/>
    </row>
    <row r="52616" spans="25:27" x14ac:dyDescent="0.2">
      <c r="Y52616" s="396"/>
      <c r="Z52616" s="396"/>
      <c r="AA52616" s="441"/>
    </row>
    <row r="52617" spans="25:27" x14ac:dyDescent="0.2">
      <c r="Y52617" s="396"/>
      <c r="Z52617" s="396"/>
      <c r="AA52617" s="441"/>
    </row>
    <row r="52618" spans="25:27" x14ac:dyDescent="0.2">
      <c r="Y52618" s="396"/>
      <c r="Z52618" s="396"/>
      <c r="AA52618" s="441"/>
    </row>
    <row r="52619" spans="25:27" x14ac:dyDescent="0.2">
      <c r="Y52619" s="396"/>
      <c r="Z52619" s="396"/>
      <c r="AA52619" s="441"/>
    </row>
    <row r="52620" spans="25:27" x14ac:dyDescent="0.2">
      <c r="Y52620" s="396"/>
      <c r="Z52620" s="396"/>
      <c r="AA52620" s="441"/>
    </row>
    <row r="52621" spans="25:27" x14ac:dyDescent="0.2">
      <c r="Y52621" s="396"/>
      <c r="Z52621" s="396"/>
      <c r="AA52621" s="441"/>
    </row>
    <row r="52622" spans="25:27" x14ac:dyDescent="0.2">
      <c r="Y52622" s="396"/>
      <c r="Z52622" s="396"/>
      <c r="AA52622" s="441"/>
    </row>
    <row r="52623" spans="25:27" x14ac:dyDescent="0.2">
      <c r="Y52623" s="396"/>
      <c r="Z52623" s="396"/>
      <c r="AA52623" s="441"/>
    </row>
    <row r="52624" spans="25:27" x14ac:dyDescent="0.2">
      <c r="Y52624" s="396"/>
      <c r="Z52624" s="396"/>
      <c r="AA52624" s="441"/>
    </row>
    <row r="52625" spans="25:27" x14ac:dyDescent="0.2">
      <c r="Y52625" s="396"/>
      <c r="Z52625" s="396"/>
      <c r="AA52625" s="441"/>
    </row>
    <row r="52626" spans="25:27" x14ac:dyDescent="0.2">
      <c r="Y52626" s="396"/>
      <c r="Z52626" s="396"/>
      <c r="AA52626" s="441"/>
    </row>
    <row r="52627" spans="25:27" x14ac:dyDescent="0.2">
      <c r="Y52627" s="396"/>
      <c r="Z52627" s="396"/>
      <c r="AA52627" s="441"/>
    </row>
    <row r="52628" spans="25:27" x14ac:dyDescent="0.2">
      <c r="Y52628" s="396"/>
      <c r="Z52628" s="396"/>
      <c r="AA52628" s="441"/>
    </row>
    <row r="52629" spans="25:27" x14ac:dyDescent="0.2">
      <c r="Y52629" s="396"/>
      <c r="Z52629" s="396"/>
      <c r="AA52629" s="441"/>
    </row>
    <row r="52630" spans="25:27" x14ac:dyDescent="0.2">
      <c r="Y52630" s="396"/>
      <c r="Z52630" s="396"/>
      <c r="AA52630" s="441"/>
    </row>
    <row r="52631" spans="25:27" x14ac:dyDescent="0.2">
      <c r="Y52631" s="396"/>
      <c r="Z52631" s="396"/>
      <c r="AA52631" s="441"/>
    </row>
    <row r="52632" spans="25:27" x14ac:dyDescent="0.2">
      <c r="Y52632" s="396"/>
      <c r="Z52632" s="396"/>
      <c r="AA52632" s="441"/>
    </row>
    <row r="52633" spans="25:27" x14ac:dyDescent="0.2">
      <c r="Y52633" s="396"/>
      <c r="Z52633" s="396"/>
      <c r="AA52633" s="441"/>
    </row>
    <row r="52634" spans="25:27" x14ac:dyDescent="0.2">
      <c r="Y52634" s="396"/>
      <c r="Z52634" s="396"/>
      <c r="AA52634" s="441"/>
    </row>
    <row r="52635" spans="25:27" x14ac:dyDescent="0.2">
      <c r="Y52635" s="396"/>
      <c r="Z52635" s="396"/>
      <c r="AA52635" s="441"/>
    </row>
    <row r="52636" spans="25:27" x14ac:dyDescent="0.2">
      <c r="Y52636" s="396"/>
      <c r="Z52636" s="396"/>
      <c r="AA52636" s="441"/>
    </row>
    <row r="52637" spans="25:27" x14ac:dyDescent="0.2">
      <c r="Y52637" s="396"/>
      <c r="Z52637" s="396"/>
      <c r="AA52637" s="441"/>
    </row>
    <row r="52638" spans="25:27" x14ac:dyDescent="0.2">
      <c r="Y52638" s="396"/>
      <c r="Z52638" s="396"/>
      <c r="AA52638" s="441"/>
    </row>
    <row r="52639" spans="25:27" x14ac:dyDescent="0.2">
      <c r="Y52639" s="396"/>
      <c r="Z52639" s="396"/>
      <c r="AA52639" s="441"/>
    </row>
    <row r="52640" spans="25:27" x14ac:dyDescent="0.2">
      <c r="Y52640" s="396"/>
      <c r="Z52640" s="396"/>
      <c r="AA52640" s="441"/>
    </row>
    <row r="52641" spans="25:27" x14ac:dyDescent="0.2">
      <c r="Y52641" s="396"/>
      <c r="Z52641" s="396"/>
      <c r="AA52641" s="441"/>
    </row>
    <row r="52642" spans="25:27" x14ac:dyDescent="0.2">
      <c r="Y52642" s="396"/>
      <c r="Z52642" s="396"/>
      <c r="AA52642" s="441"/>
    </row>
    <row r="52643" spans="25:27" x14ac:dyDescent="0.2">
      <c r="Y52643" s="396"/>
      <c r="Z52643" s="396"/>
      <c r="AA52643" s="441"/>
    </row>
    <row r="52644" spans="25:27" x14ac:dyDescent="0.2">
      <c r="Y52644" s="396"/>
      <c r="Z52644" s="396"/>
      <c r="AA52644" s="441"/>
    </row>
    <row r="52645" spans="25:27" x14ac:dyDescent="0.2">
      <c r="Y52645" s="396"/>
      <c r="Z52645" s="396"/>
      <c r="AA52645" s="441"/>
    </row>
    <row r="52646" spans="25:27" x14ac:dyDescent="0.2">
      <c r="Y52646" s="396"/>
      <c r="Z52646" s="396"/>
      <c r="AA52646" s="441"/>
    </row>
    <row r="52647" spans="25:27" x14ac:dyDescent="0.2">
      <c r="Y52647" s="396"/>
      <c r="Z52647" s="396"/>
      <c r="AA52647" s="441"/>
    </row>
    <row r="52648" spans="25:27" x14ac:dyDescent="0.2">
      <c r="Y52648" s="396"/>
      <c r="Z52648" s="396"/>
      <c r="AA52648" s="441"/>
    </row>
    <row r="52649" spans="25:27" x14ac:dyDescent="0.2">
      <c r="Y52649" s="396"/>
      <c r="Z52649" s="396"/>
      <c r="AA52649" s="441"/>
    </row>
    <row r="52650" spans="25:27" x14ac:dyDescent="0.2">
      <c r="Y52650" s="396"/>
      <c r="Z52650" s="396"/>
      <c r="AA52650" s="441"/>
    </row>
    <row r="52651" spans="25:27" x14ac:dyDescent="0.2">
      <c r="Y52651" s="396"/>
      <c r="Z52651" s="396"/>
      <c r="AA52651" s="441"/>
    </row>
    <row r="52652" spans="25:27" x14ac:dyDescent="0.2">
      <c r="Y52652" s="396"/>
      <c r="Z52652" s="396"/>
      <c r="AA52652" s="441"/>
    </row>
    <row r="52653" spans="25:27" x14ac:dyDescent="0.2">
      <c r="Y52653" s="396"/>
      <c r="Z52653" s="396"/>
      <c r="AA52653" s="441"/>
    </row>
    <row r="52654" spans="25:27" x14ac:dyDescent="0.2">
      <c r="Y52654" s="396"/>
      <c r="Z52654" s="396"/>
      <c r="AA52654" s="441"/>
    </row>
    <row r="52655" spans="25:27" x14ac:dyDescent="0.2">
      <c r="Y52655" s="396"/>
      <c r="Z52655" s="396"/>
      <c r="AA52655" s="441"/>
    </row>
    <row r="52656" spans="25:27" x14ac:dyDescent="0.2">
      <c r="Y52656" s="396"/>
      <c r="Z52656" s="396"/>
      <c r="AA52656" s="441"/>
    </row>
    <row r="52657" spans="25:27" x14ac:dyDescent="0.2">
      <c r="Y52657" s="396"/>
      <c r="Z52657" s="396"/>
      <c r="AA52657" s="441"/>
    </row>
    <row r="52658" spans="25:27" x14ac:dyDescent="0.2">
      <c r="Y52658" s="396"/>
      <c r="Z52658" s="396"/>
      <c r="AA52658" s="441"/>
    </row>
    <row r="52659" spans="25:27" x14ac:dyDescent="0.2">
      <c r="Y52659" s="396"/>
      <c r="Z52659" s="396"/>
      <c r="AA52659" s="441"/>
    </row>
    <row r="52660" spans="25:27" x14ac:dyDescent="0.2">
      <c r="Y52660" s="396"/>
      <c r="Z52660" s="396"/>
      <c r="AA52660" s="441"/>
    </row>
    <row r="52661" spans="25:27" x14ac:dyDescent="0.2">
      <c r="Y52661" s="396"/>
      <c r="Z52661" s="396"/>
      <c r="AA52661" s="441"/>
    </row>
    <row r="52662" spans="25:27" x14ac:dyDescent="0.2">
      <c r="Y52662" s="396"/>
      <c r="Z52662" s="396"/>
      <c r="AA52662" s="441"/>
    </row>
    <row r="52663" spans="25:27" x14ac:dyDescent="0.2">
      <c r="Y52663" s="396"/>
      <c r="Z52663" s="396"/>
      <c r="AA52663" s="441"/>
    </row>
    <row r="52664" spans="25:27" x14ac:dyDescent="0.2">
      <c r="Y52664" s="396"/>
      <c r="Z52664" s="396"/>
      <c r="AA52664" s="441"/>
    </row>
    <row r="52665" spans="25:27" x14ac:dyDescent="0.2">
      <c r="Y52665" s="396"/>
      <c r="Z52665" s="396"/>
      <c r="AA52665" s="441"/>
    </row>
    <row r="52666" spans="25:27" x14ac:dyDescent="0.2">
      <c r="Y52666" s="396"/>
      <c r="Z52666" s="396"/>
      <c r="AA52666" s="441"/>
    </row>
    <row r="52667" spans="25:27" x14ac:dyDescent="0.2">
      <c r="Y52667" s="396"/>
      <c r="Z52667" s="396"/>
      <c r="AA52667" s="441"/>
    </row>
    <row r="52668" spans="25:27" x14ac:dyDescent="0.2">
      <c r="Y52668" s="396"/>
      <c r="Z52668" s="396"/>
      <c r="AA52668" s="441"/>
    </row>
    <row r="52669" spans="25:27" x14ac:dyDescent="0.2">
      <c r="Y52669" s="396"/>
      <c r="Z52669" s="396"/>
      <c r="AA52669" s="441"/>
    </row>
    <row r="52670" spans="25:27" x14ac:dyDescent="0.2">
      <c r="Y52670" s="396"/>
      <c r="Z52670" s="396"/>
      <c r="AA52670" s="441"/>
    </row>
    <row r="52671" spans="25:27" x14ac:dyDescent="0.2">
      <c r="Y52671" s="396"/>
      <c r="Z52671" s="396"/>
      <c r="AA52671" s="441"/>
    </row>
    <row r="52672" spans="25:27" x14ac:dyDescent="0.2">
      <c r="Y52672" s="396"/>
      <c r="Z52672" s="396"/>
      <c r="AA52672" s="441"/>
    </row>
    <row r="52673" spans="25:27" x14ac:dyDescent="0.2">
      <c r="Y52673" s="396"/>
      <c r="Z52673" s="396"/>
      <c r="AA52673" s="441"/>
    </row>
    <row r="52674" spans="25:27" x14ac:dyDescent="0.2">
      <c r="Y52674" s="396"/>
      <c r="Z52674" s="396"/>
      <c r="AA52674" s="441"/>
    </row>
    <row r="52675" spans="25:27" x14ac:dyDescent="0.2">
      <c r="Y52675" s="396"/>
      <c r="Z52675" s="396"/>
      <c r="AA52675" s="441"/>
    </row>
    <row r="52676" spans="25:27" x14ac:dyDescent="0.2">
      <c r="Y52676" s="396"/>
      <c r="Z52676" s="396"/>
      <c r="AA52676" s="441"/>
    </row>
    <row r="52677" spans="25:27" x14ac:dyDescent="0.2">
      <c r="Y52677" s="396"/>
      <c r="Z52677" s="396"/>
      <c r="AA52677" s="441"/>
    </row>
    <row r="52678" spans="25:27" x14ac:dyDescent="0.2">
      <c r="Y52678" s="396"/>
      <c r="Z52678" s="396"/>
      <c r="AA52678" s="441"/>
    </row>
    <row r="52679" spans="25:27" x14ac:dyDescent="0.2">
      <c r="Y52679" s="396"/>
      <c r="Z52679" s="396"/>
      <c r="AA52679" s="441"/>
    </row>
    <row r="52680" spans="25:27" x14ac:dyDescent="0.2">
      <c r="Y52680" s="396"/>
      <c r="Z52680" s="396"/>
      <c r="AA52680" s="441"/>
    </row>
    <row r="52681" spans="25:27" x14ac:dyDescent="0.2">
      <c r="Y52681" s="396"/>
      <c r="Z52681" s="396"/>
      <c r="AA52681" s="441"/>
    </row>
    <row r="52682" spans="25:27" x14ac:dyDescent="0.2">
      <c r="Y52682" s="396"/>
      <c r="Z52682" s="396"/>
      <c r="AA52682" s="441"/>
    </row>
    <row r="52683" spans="25:27" x14ac:dyDescent="0.2">
      <c r="Y52683" s="396"/>
      <c r="Z52683" s="396"/>
      <c r="AA52683" s="441"/>
    </row>
    <row r="52684" spans="25:27" x14ac:dyDescent="0.2">
      <c r="Y52684" s="396"/>
      <c r="Z52684" s="396"/>
      <c r="AA52684" s="441"/>
    </row>
    <row r="52685" spans="25:27" x14ac:dyDescent="0.2">
      <c r="Y52685" s="396"/>
      <c r="Z52685" s="396"/>
      <c r="AA52685" s="441"/>
    </row>
    <row r="52686" spans="25:27" x14ac:dyDescent="0.2">
      <c r="Y52686" s="396"/>
      <c r="Z52686" s="396"/>
      <c r="AA52686" s="441"/>
    </row>
    <row r="52687" spans="25:27" x14ac:dyDescent="0.2">
      <c r="Y52687" s="396"/>
      <c r="Z52687" s="396"/>
      <c r="AA52687" s="441"/>
    </row>
    <row r="52688" spans="25:27" x14ac:dyDescent="0.2">
      <c r="Y52688" s="396"/>
      <c r="Z52688" s="396"/>
      <c r="AA52688" s="441"/>
    </row>
    <row r="52689" spans="25:27" x14ac:dyDescent="0.2">
      <c r="Y52689" s="396"/>
      <c r="Z52689" s="396"/>
      <c r="AA52689" s="441"/>
    </row>
    <row r="52690" spans="25:27" x14ac:dyDescent="0.2">
      <c r="Y52690" s="396"/>
      <c r="Z52690" s="396"/>
      <c r="AA52690" s="441"/>
    </row>
    <row r="52691" spans="25:27" x14ac:dyDescent="0.2">
      <c r="Y52691" s="396"/>
      <c r="Z52691" s="396"/>
      <c r="AA52691" s="441"/>
    </row>
    <row r="52692" spans="25:27" x14ac:dyDescent="0.2">
      <c r="Y52692" s="396"/>
      <c r="Z52692" s="396"/>
      <c r="AA52692" s="441"/>
    </row>
    <row r="52693" spans="25:27" x14ac:dyDescent="0.2">
      <c r="Y52693" s="396"/>
      <c r="Z52693" s="396"/>
      <c r="AA52693" s="441"/>
    </row>
    <row r="52694" spans="25:27" x14ac:dyDescent="0.2">
      <c r="Y52694" s="396"/>
      <c r="Z52694" s="396"/>
      <c r="AA52694" s="441"/>
    </row>
    <row r="52695" spans="25:27" x14ac:dyDescent="0.2">
      <c r="Y52695" s="396"/>
      <c r="Z52695" s="396"/>
      <c r="AA52695" s="441"/>
    </row>
    <row r="52696" spans="25:27" x14ac:dyDescent="0.2">
      <c r="Y52696" s="396"/>
      <c r="Z52696" s="396"/>
      <c r="AA52696" s="441"/>
    </row>
    <row r="52697" spans="25:27" x14ac:dyDescent="0.2">
      <c r="Y52697" s="396"/>
      <c r="Z52697" s="396"/>
      <c r="AA52697" s="441"/>
    </row>
    <row r="52698" spans="25:27" x14ac:dyDescent="0.2">
      <c r="Y52698" s="396"/>
      <c r="Z52698" s="396"/>
      <c r="AA52698" s="441"/>
    </row>
    <row r="52699" spans="25:27" x14ac:dyDescent="0.2">
      <c r="Y52699" s="396"/>
      <c r="Z52699" s="396"/>
      <c r="AA52699" s="441"/>
    </row>
    <row r="52700" spans="25:27" x14ac:dyDescent="0.2">
      <c r="Y52700" s="396"/>
      <c r="Z52700" s="396"/>
      <c r="AA52700" s="441"/>
    </row>
    <row r="52701" spans="25:27" x14ac:dyDescent="0.2">
      <c r="Y52701" s="396"/>
      <c r="Z52701" s="396"/>
      <c r="AA52701" s="441"/>
    </row>
    <row r="52702" spans="25:27" x14ac:dyDescent="0.2">
      <c r="Y52702" s="396"/>
      <c r="Z52702" s="396"/>
      <c r="AA52702" s="441"/>
    </row>
    <row r="52703" spans="25:27" x14ac:dyDescent="0.2">
      <c r="Y52703" s="396"/>
      <c r="Z52703" s="396"/>
      <c r="AA52703" s="441"/>
    </row>
    <row r="52704" spans="25:27" x14ac:dyDescent="0.2">
      <c r="Y52704" s="396"/>
      <c r="Z52704" s="396"/>
      <c r="AA52704" s="441"/>
    </row>
    <row r="52705" spans="25:27" x14ac:dyDescent="0.2">
      <c r="Y52705" s="396"/>
      <c r="Z52705" s="396"/>
      <c r="AA52705" s="441"/>
    </row>
    <row r="52706" spans="25:27" x14ac:dyDescent="0.2">
      <c r="Y52706" s="396"/>
      <c r="Z52706" s="396"/>
      <c r="AA52706" s="441"/>
    </row>
    <row r="52707" spans="25:27" x14ac:dyDescent="0.2">
      <c r="Y52707" s="396"/>
      <c r="Z52707" s="396"/>
      <c r="AA52707" s="441"/>
    </row>
    <row r="52708" spans="25:27" x14ac:dyDescent="0.2">
      <c r="Y52708" s="396"/>
      <c r="Z52708" s="396"/>
      <c r="AA52708" s="441"/>
    </row>
    <row r="52709" spans="25:27" x14ac:dyDescent="0.2">
      <c r="Y52709" s="396"/>
      <c r="Z52709" s="396"/>
      <c r="AA52709" s="441"/>
    </row>
    <row r="52710" spans="25:27" x14ac:dyDescent="0.2">
      <c r="Y52710" s="396"/>
      <c r="Z52710" s="396"/>
      <c r="AA52710" s="441"/>
    </row>
    <row r="52711" spans="25:27" x14ac:dyDescent="0.2">
      <c r="Y52711" s="396"/>
      <c r="Z52711" s="396"/>
      <c r="AA52711" s="441"/>
    </row>
    <row r="52712" spans="25:27" x14ac:dyDescent="0.2">
      <c r="Y52712" s="396"/>
      <c r="Z52712" s="396"/>
      <c r="AA52712" s="441"/>
    </row>
    <row r="52713" spans="25:27" x14ac:dyDescent="0.2">
      <c r="Y52713" s="396"/>
      <c r="Z52713" s="396"/>
      <c r="AA52713" s="441"/>
    </row>
    <row r="52714" spans="25:27" x14ac:dyDescent="0.2">
      <c r="Y52714" s="396"/>
      <c r="Z52714" s="396"/>
      <c r="AA52714" s="441"/>
    </row>
    <row r="52715" spans="25:27" x14ac:dyDescent="0.2">
      <c r="Y52715" s="396"/>
      <c r="Z52715" s="396"/>
      <c r="AA52715" s="441"/>
    </row>
    <row r="52716" spans="25:27" x14ac:dyDescent="0.2">
      <c r="Y52716" s="396"/>
      <c r="Z52716" s="396"/>
      <c r="AA52716" s="441"/>
    </row>
    <row r="52717" spans="25:27" x14ac:dyDescent="0.2">
      <c r="Y52717" s="396"/>
      <c r="Z52717" s="396"/>
      <c r="AA52717" s="441"/>
    </row>
    <row r="52718" spans="25:27" x14ac:dyDescent="0.2">
      <c r="Y52718" s="396"/>
      <c r="Z52718" s="396"/>
      <c r="AA52718" s="441"/>
    </row>
    <row r="52719" spans="25:27" x14ac:dyDescent="0.2">
      <c r="Y52719" s="396"/>
      <c r="Z52719" s="396"/>
      <c r="AA52719" s="441"/>
    </row>
    <row r="52720" spans="25:27" x14ac:dyDescent="0.2">
      <c r="Y52720" s="396"/>
      <c r="Z52720" s="396"/>
      <c r="AA52720" s="441"/>
    </row>
    <row r="52721" spans="25:27" x14ac:dyDescent="0.2">
      <c r="Y52721" s="396"/>
      <c r="Z52721" s="396"/>
      <c r="AA52721" s="441"/>
    </row>
    <row r="52722" spans="25:27" x14ac:dyDescent="0.2">
      <c r="Y52722" s="396"/>
      <c r="Z52722" s="396"/>
      <c r="AA52722" s="441"/>
    </row>
    <row r="52723" spans="25:27" x14ac:dyDescent="0.2">
      <c r="Y52723" s="396"/>
      <c r="Z52723" s="396"/>
      <c r="AA52723" s="441"/>
    </row>
    <row r="52724" spans="25:27" x14ac:dyDescent="0.2">
      <c r="Y52724" s="396"/>
      <c r="Z52724" s="396"/>
      <c r="AA52724" s="441"/>
    </row>
    <row r="52725" spans="25:27" x14ac:dyDescent="0.2">
      <c r="Y52725" s="396"/>
      <c r="Z52725" s="396"/>
      <c r="AA52725" s="441"/>
    </row>
    <row r="52726" spans="25:27" x14ac:dyDescent="0.2">
      <c r="Y52726" s="396"/>
      <c r="Z52726" s="396"/>
      <c r="AA52726" s="441"/>
    </row>
    <row r="52727" spans="25:27" x14ac:dyDescent="0.2">
      <c r="Y52727" s="396"/>
      <c r="Z52727" s="396"/>
      <c r="AA52727" s="441"/>
    </row>
    <row r="52728" spans="25:27" x14ac:dyDescent="0.2">
      <c r="Y52728" s="396"/>
      <c r="Z52728" s="396"/>
      <c r="AA52728" s="441"/>
    </row>
    <row r="52729" spans="25:27" x14ac:dyDescent="0.2">
      <c r="Y52729" s="396"/>
      <c r="Z52729" s="396"/>
      <c r="AA52729" s="441"/>
    </row>
    <row r="52730" spans="25:27" x14ac:dyDescent="0.2">
      <c r="Y52730" s="396"/>
      <c r="Z52730" s="396"/>
      <c r="AA52730" s="441"/>
    </row>
    <row r="52731" spans="25:27" x14ac:dyDescent="0.2">
      <c r="Y52731" s="396"/>
      <c r="Z52731" s="396"/>
      <c r="AA52731" s="441"/>
    </row>
    <row r="52732" spans="25:27" x14ac:dyDescent="0.2">
      <c r="Y52732" s="396"/>
      <c r="Z52732" s="396"/>
      <c r="AA52732" s="441"/>
    </row>
    <row r="52733" spans="25:27" x14ac:dyDescent="0.2">
      <c r="Y52733" s="396"/>
      <c r="Z52733" s="396"/>
      <c r="AA52733" s="441"/>
    </row>
    <row r="52734" spans="25:27" x14ac:dyDescent="0.2">
      <c r="Y52734" s="396"/>
      <c r="Z52734" s="396"/>
      <c r="AA52734" s="441"/>
    </row>
    <row r="52735" spans="25:27" x14ac:dyDescent="0.2">
      <c r="Y52735" s="396"/>
      <c r="Z52735" s="396"/>
      <c r="AA52735" s="441"/>
    </row>
    <row r="52736" spans="25:27" x14ac:dyDescent="0.2">
      <c r="Y52736" s="396"/>
      <c r="Z52736" s="396"/>
      <c r="AA52736" s="441"/>
    </row>
    <row r="52737" spans="25:27" x14ac:dyDescent="0.2">
      <c r="Y52737" s="396"/>
      <c r="Z52737" s="396"/>
      <c r="AA52737" s="441"/>
    </row>
    <row r="52738" spans="25:27" x14ac:dyDescent="0.2">
      <c r="Y52738" s="396"/>
      <c r="Z52738" s="396"/>
      <c r="AA52738" s="441"/>
    </row>
    <row r="52739" spans="25:27" x14ac:dyDescent="0.2">
      <c r="Y52739" s="396"/>
      <c r="Z52739" s="396"/>
      <c r="AA52739" s="441"/>
    </row>
    <row r="52740" spans="25:27" x14ac:dyDescent="0.2">
      <c r="Y52740" s="396"/>
      <c r="Z52740" s="396"/>
      <c r="AA52740" s="441"/>
    </row>
    <row r="52741" spans="25:27" x14ac:dyDescent="0.2">
      <c r="Y52741" s="396"/>
      <c r="Z52741" s="396"/>
      <c r="AA52741" s="441"/>
    </row>
    <row r="52742" spans="25:27" x14ac:dyDescent="0.2">
      <c r="Y52742" s="396"/>
      <c r="Z52742" s="396"/>
      <c r="AA52742" s="441"/>
    </row>
    <row r="52743" spans="25:27" x14ac:dyDescent="0.2">
      <c r="Y52743" s="396"/>
      <c r="Z52743" s="396"/>
      <c r="AA52743" s="441"/>
    </row>
    <row r="52744" spans="25:27" x14ac:dyDescent="0.2">
      <c r="Y52744" s="396"/>
      <c r="Z52744" s="396"/>
      <c r="AA52744" s="441"/>
    </row>
    <row r="52745" spans="25:27" x14ac:dyDescent="0.2">
      <c r="Y52745" s="396"/>
      <c r="Z52745" s="396"/>
      <c r="AA52745" s="441"/>
    </row>
    <row r="52746" spans="25:27" x14ac:dyDescent="0.2">
      <c r="Y52746" s="396"/>
      <c r="Z52746" s="396"/>
      <c r="AA52746" s="441"/>
    </row>
    <row r="52747" spans="25:27" x14ac:dyDescent="0.2">
      <c r="Y52747" s="396"/>
      <c r="Z52747" s="396"/>
      <c r="AA52747" s="441"/>
    </row>
    <row r="52748" spans="25:27" x14ac:dyDescent="0.2">
      <c r="Y52748" s="396"/>
      <c r="Z52748" s="396"/>
      <c r="AA52748" s="441"/>
    </row>
    <row r="52749" spans="25:27" x14ac:dyDescent="0.2">
      <c r="Y52749" s="396"/>
      <c r="Z52749" s="396"/>
      <c r="AA52749" s="441"/>
    </row>
    <row r="52750" spans="25:27" x14ac:dyDescent="0.2">
      <c r="Y52750" s="396"/>
      <c r="Z52750" s="396"/>
      <c r="AA52750" s="441"/>
    </row>
    <row r="52751" spans="25:27" x14ac:dyDescent="0.2">
      <c r="Y52751" s="396"/>
      <c r="Z52751" s="396"/>
      <c r="AA52751" s="441"/>
    </row>
    <row r="52752" spans="25:27" x14ac:dyDescent="0.2">
      <c r="Y52752" s="396"/>
      <c r="Z52752" s="396"/>
      <c r="AA52752" s="441"/>
    </row>
    <row r="52753" spans="25:27" x14ac:dyDescent="0.2">
      <c r="Y52753" s="396"/>
      <c r="Z52753" s="396"/>
      <c r="AA52753" s="441"/>
    </row>
    <row r="52754" spans="25:27" x14ac:dyDescent="0.2">
      <c r="Y52754" s="396"/>
      <c r="Z52754" s="396"/>
      <c r="AA52754" s="441"/>
    </row>
    <row r="52755" spans="25:27" x14ac:dyDescent="0.2">
      <c r="Y52755" s="396"/>
      <c r="Z52755" s="396"/>
      <c r="AA52755" s="441"/>
    </row>
    <row r="52756" spans="25:27" x14ac:dyDescent="0.2">
      <c r="Y52756" s="396"/>
      <c r="Z52756" s="396"/>
      <c r="AA52756" s="441"/>
    </row>
    <row r="52757" spans="25:27" x14ac:dyDescent="0.2">
      <c r="Y52757" s="396"/>
      <c r="Z52757" s="396"/>
      <c r="AA52757" s="441"/>
    </row>
    <row r="52758" spans="25:27" x14ac:dyDescent="0.2">
      <c r="Y52758" s="396"/>
      <c r="Z52758" s="396"/>
      <c r="AA52758" s="441"/>
    </row>
    <row r="52759" spans="25:27" x14ac:dyDescent="0.2">
      <c r="Y52759" s="396"/>
      <c r="Z52759" s="396"/>
      <c r="AA52759" s="441"/>
    </row>
    <row r="52760" spans="25:27" x14ac:dyDescent="0.2">
      <c r="Y52760" s="396"/>
      <c r="Z52760" s="396"/>
      <c r="AA52760" s="441"/>
    </row>
    <row r="52761" spans="25:27" x14ac:dyDescent="0.2">
      <c r="Y52761" s="396"/>
      <c r="Z52761" s="396"/>
      <c r="AA52761" s="441"/>
    </row>
    <row r="52762" spans="25:27" x14ac:dyDescent="0.2">
      <c r="Y52762" s="396"/>
      <c r="Z52762" s="396"/>
      <c r="AA52762" s="441"/>
    </row>
    <row r="52763" spans="25:27" x14ac:dyDescent="0.2">
      <c r="Y52763" s="396"/>
      <c r="Z52763" s="396"/>
      <c r="AA52763" s="441"/>
    </row>
    <row r="52764" spans="25:27" x14ac:dyDescent="0.2">
      <c r="Y52764" s="396"/>
      <c r="Z52764" s="396"/>
      <c r="AA52764" s="441"/>
    </row>
    <row r="52765" spans="25:27" x14ac:dyDescent="0.2">
      <c r="Y52765" s="396"/>
      <c r="Z52765" s="396"/>
      <c r="AA52765" s="441"/>
    </row>
    <row r="52766" spans="25:27" x14ac:dyDescent="0.2">
      <c r="Y52766" s="396"/>
      <c r="Z52766" s="396"/>
      <c r="AA52766" s="441"/>
    </row>
    <row r="52767" spans="25:27" x14ac:dyDescent="0.2">
      <c r="Y52767" s="396"/>
      <c r="Z52767" s="396"/>
      <c r="AA52767" s="441"/>
    </row>
    <row r="52768" spans="25:27" x14ac:dyDescent="0.2">
      <c r="Y52768" s="396"/>
      <c r="Z52768" s="396"/>
      <c r="AA52768" s="441"/>
    </row>
    <row r="52769" spans="25:27" x14ac:dyDescent="0.2">
      <c r="Y52769" s="396"/>
      <c r="Z52769" s="396"/>
      <c r="AA52769" s="441"/>
    </row>
    <row r="52770" spans="25:27" x14ac:dyDescent="0.2">
      <c r="Y52770" s="396"/>
      <c r="Z52770" s="396"/>
      <c r="AA52770" s="441"/>
    </row>
    <row r="52771" spans="25:27" x14ac:dyDescent="0.2">
      <c r="Y52771" s="396"/>
      <c r="Z52771" s="396"/>
      <c r="AA52771" s="441"/>
    </row>
    <row r="52772" spans="25:27" x14ac:dyDescent="0.2">
      <c r="Y52772" s="396"/>
      <c r="Z52772" s="396"/>
      <c r="AA52772" s="441"/>
    </row>
    <row r="52773" spans="25:27" x14ac:dyDescent="0.2">
      <c r="Y52773" s="396"/>
      <c r="Z52773" s="396"/>
      <c r="AA52773" s="441"/>
    </row>
    <row r="52774" spans="25:27" x14ac:dyDescent="0.2">
      <c r="Y52774" s="396"/>
      <c r="Z52774" s="396"/>
      <c r="AA52774" s="441"/>
    </row>
    <row r="52775" spans="25:27" x14ac:dyDescent="0.2">
      <c r="Y52775" s="396"/>
      <c r="Z52775" s="396"/>
      <c r="AA52775" s="441"/>
    </row>
    <row r="52776" spans="25:27" x14ac:dyDescent="0.2">
      <c r="Y52776" s="396"/>
      <c r="Z52776" s="396"/>
      <c r="AA52776" s="441"/>
    </row>
    <row r="52777" spans="25:27" x14ac:dyDescent="0.2">
      <c r="Y52777" s="396"/>
      <c r="Z52777" s="396"/>
      <c r="AA52777" s="441"/>
    </row>
    <row r="52778" spans="25:27" x14ac:dyDescent="0.2">
      <c r="Y52778" s="396"/>
      <c r="Z52778" s="396"/>
      <c r="AA52778" s="441"/>
    </row>
    <row r="52779" spans="25:27" x14ac:dyDescent="0.2">
      <c r="Y52779" s="396"/>
      <c r="Z52779" s="396"/>
      <c r="AA52779" s="441"/>
    </row>
    <row r="52780" spans="25:27" x14ac:dyDescent="0.2">
      <c r="Y52780" s="396"/>
      <c r="Z52780" s="396"/>
      <c r="AA52780" s="441"/>
    </row>
    <row r="52781" spans="25:27" x14ac:dyDescent="0.2">
      <c r="Y52781" s="396"/>
      <c r="Z52781" s="396"/>
      <c r="AA52781" s="441"/>
    </row>
    <row r="52782" spans="25:27" x14ac:dyDescent="0.2">
      <c r="Y52782" s="396"/>
      <c r="Z52782" s="396"/>
      <c r="AA52782" s="441"/>
    </row>
    <row r="52783" spans="25:27" x14ac:dyDescent="0.2">
      <c r="Y52783" s="396"/>
      <c r="Z52783" s="396"/>
      <c r="AA52783" s="441"/>
    </row>
    <row r="52784" spans="25:27" x14ac:dyDescent="0.2">
      <c r="Y52784" s="396"/>
      <c r="Z52784" s="396"/>
      <c r="AA52784" s="441"/>
    </row>
    <row r="52785" spans="25:27" x14ac:dyDescent="0.2">
      <c r="Y52785" s="396"/>
      <c r="Z52785" s="396"/>
      <c r="AA52785" s="441"/>
    </row>
    <row r="52786" spans="25:27" x14ac:dyDescent="0.2">
      <c r="Y52786" s="396"/>
      <c r="Z52786" s="396"/>
      <c r="AA52786" s="441"/>
    </row>
    <row r="52787" spans="25:27" x14ac:dyDescent="0.2">
      <c r="Y52787" s="396"/>
      <c r="Z52787" s="396"/>
      <c r="AA52787" s="441"/>
    </row>
    <row r="52788" spans="25:27" x14ac:dyDescent="0.2">
      <c r="Y52788" s="396"/>
      <c r="Z52788" s="396"/>
      <c r="AA52788" s="441"/>
    </row>
    <row r="52789" spans="25:27" x14ac:dyDescent="0.2">
      <c r="Y52789" s="396"/>
      <c r="Z52789" s="396"/>
      <c r="AA52789" s="441"/>
    </row>
    <row r="52790" spans="25:27" x14ac:dyDescent="0.2">
      <c r="Y52790" s="396"/>
      <c r="Z52790" s="396"/>
      <c r="AA52790" s="441"/>
    </row>
    <row r="52791" spans="25:27" x14ac:dyDescent="0.2">
      <c r="Y52791" s="396"/>
      <c r="Z52791" s="396"/>
      <c r="AA52791" s="441"/>
    </row>
    <row r="52792" spans="25:27" x14ac:dyDescent="0.2">
      <c r="Y52792" s="396"/>
      <c r="Z52792" s="396"/>
      <c r="AA52792" s="441"/>
    </row>
    <row r="52793" spans="25:27" x14ac:dyDescent="0.2">
      <c r="Y52793" s="396"/>
      <c r="Z52793" s="396"/>
      <c r="AA52793" s="441"/>
    </row>
    <row r="52794" spans="25:27" x14ac:dyDescent="0.2">
      <c r="Y52794" s="396"/>
      <c r="Z52794" s="396"/>
      <c r="AA52794" s="441"/>
    </row>
    <row r="52795" spans="25:27" x14ac:dyDescent="0.2">
      <c r="Y52795" s="396"/>
      <c r="Z52795" s="396"/>
      <c r="AA52795" s="441"/>
    </row>
    <row r="52796" spans="25:27" x14ac:dyDescent="0.2">
      <c r="Y52796" s="396"/>
      <c r="Z52796" s="396"/>
      <c r="AA52796" s="441"/>
    </row>
    <row r="52797" spans="25:27" x14ac:dyDescent="0.2">
      <c r="Y52797" s="396"/>
      <c r="Z52797" s="396"/>
      <c r="AA52797" s="441"/>
    </row>
    <row r="52798" spans="25:27" x14ac:dyDescent="0.2">
      <c r="Y52798" s="396"/>
      <c r="Z52798" s="396"/>
      <c r="AA52798" s="441"/>
    </row>
    <row r="52799" spans="25:27" x14ac:dyDescent="0.2">
      <c r="Y52799" s="396"/>
      <c r="Z52799" s="396"/>
      <c r="AA52799" s="441"/>
    </row>
    <row r="52800" spans="25:27" x14ac:dyDescent="0.2">
      <c r="Y52800" s="396"/>
      <c r="Z52800" s="396"/>
      <c r="AA52800" s="441"/>
    </row>
    <row r="52801" spans="25:27" x14ac:dyDescent="0.2">
      <c r="Y52801" s="396"/>
      <c r="Z52801" s="396"/>
      <c r="AA52801" s="441"/>
    </row>
    <row r="52802" spans="25:27" x14ac:dyDescent="0.2">
      <c r="Y52802" s="396"/>
      <c r="Z52802" s="396"/>
      <c r="AA52802" s="441"/>
    </row>
    <row r="52803" spans="25:27" x14ac:dyDescent="0.2">
      <c r="Y52803" s="396"/>
      <c r="Z52803" s="396"/>
      <c r="AA52803" s="441"/>
    </row>
    <row r="52804" spans="25:27" x14ac:dyDescent="0.2">
      <c r="Y52804" s="396"/>
      <c r="Z52804" s="396"/>
      <c r="AA52804" s="441"/>
    </row>
    <row r="52805" spans="25:27" x14ac:dyDescent="0.2">
      <c r="Y52805" s="396"/>
      <c r="Z52805" s="396"/>
      <c r="AA52805" s="441"/>
    </row>
    <row r="52806" spans="25:27" x14ac:dyDescent="0.2">
      <c r="Y52806" s="396"/>
      <c r="Z52806" s="396"/>
      <c r="AA52806" s="441"/>
    </row>
    <row r="52807" spans="25:27" x14ac:dyDescent="0.2">
      <c r="Y52807" s="396"/>
      <c r="Z52807" s="396"/>
      <c r="AA52807" s="441"/>
    </row>
    <row r="52808" spans="25:27" x14ac:dyDescent="0.2">
      <c r="Y52808" s="396"/>
      <c r="Z52808" s="396"/>
      <c r="AA52808" s="441"/>
    </row>
    <row r="52809" spans="25:27" x14ac:dyDescent="0.2">
      <c r="Y52809" s="396"/>
      <c r="Z52809" s="396"/>
      <c r="AA52809" s="441"/>
    </row>
    <row r="52810" spans="25:27" x14ac:dyDescent="0.2">
      <c r="Y52810" s="396"/>
      <c r="Z52810" s="396"/>
      <c r="AA52810" s="441"/>
    </row>
    <row r="52811" spans="25:27" x14ac:dyDescent="0.2">
      <c r="Y52811" s="396"/>
      <c r="Z52811" s="396"/>
      <c r="AA52811" s="441"/>
    </row>
    <row r="52812" spans="25:27" x14ac:dyDescent="0.2">
      <c r="Y52812" s="396"/>
      <c r="Z52812" s="396"/>
      <c r="AA52812" s="441"/>
    </row>
    <row r="52813" spans="25:27" x14ac:dyDescent="0.2">
      <c r="Y52813" s="396"/>
      <c r="Z52813" s="396"/>
      <c r="AA52813" s="441"/>
    </row>
    <row r="52814" spans="25:27" x14ac:dyDescent="0.2">
      <c r="Y52814" s="396"/>
      <c r="Z52814" s="396"/>
      <c r="AA52814" s="441"/>
    </row>
    <row r="52815" spans="25:27" x14ac:dyDescent="0.2">
      <c r="Y52815" s="396"/>
      <c r="Z52815" s="396"/>
      <c r="AA52815" s="441"/>
    </row>
    <row r="52816" spans="25:27" x14ac:dyDescent="0.2">
      <c r="Y52816" s="396"/>
      <c r="Z52816" s="396"/>
      <c r="AA52816" s="441"/>
    </row>
    <row r="52817" spans="25:27" x14ac:dyDescent="0.2">
      <c r="Y52817" s="396"/>
      <c r="Z52817" s="396"/>
      <c r="AA52817" s="441"/>
    </row>
    <row r="52818" spans="25:27" x14ac:dyDescent="0.2">
      <c r="Y52818" s="396"/>
      <c r="Z52818" s="396"/>
      <c r="AA52818" s="441"/>
    </row>
    <row r="52819" spans="25:27" x14ac:dyDescent="0.2">
      <c r="Y52819" s="396"/>
      <c r="Z52819" s="396"/>
      <c r="AA52819" s="441"/>
    </row>
    <row r="52820" spans="25:27" x14ac:dyDescent="0.2">
      <c r="Y52820" s="396"/>
      <c r="Z52820" s="396"/>
      <c r="AA52820" s="441"/>
    </row>
    <row r="52821" spans="25:27" x14ac:dyDescent="0.2">
      <c r="Y52821" s="396"/>
      <c r="Z52821" s="396"/>
      <c r="AA52821" s="441"/>
    </row>
    <row r="52822" spans="25:27" x14ac:dyDescent="0.2">
      <c r="Y52822" s="396"/>
      <c r="Z52822" s="396"/>
      <c r="AA52822" s="441"/>
    </row>
    <row r="52823" spans="25:27" x14ac:dyDescent="0.2">
      <c r="Y52823" s="396"/>
      <c r="Z52823" s="396"/>
      <c r="AA52823" s="441"/>
    </row>
    <row r="52824" spans="25:27" x14ac:dyDescent="0.2">
      <c r="Y52824" s="396"/>
      <c r="Z52824" s="396"/>
      <c r="AA52824" s="441"/>
    </row>
    <row r="52825" spans="25:27" x14ac:dyDescent="0.2">
      <c r="Y52825" s="396"/>
      <c r="Z52825" s="396"/>
      <c r="AA52825" s="441"/>
    </row>
    <row r="52826" spans="25:27" x14ac:dyDescent="0.2">
      <c r="Y52826" s="396"/>
      <c r="Z52826" s="396"/>
      <c r="AA52826" s="441"/>
    </row>
    <row r="52827" spans="25:27" x14ac:dyDescent="0.2">
      <c r="Y52827" s="396"/>
      <c r="Z52827" s="396"/>
      <c r="AA52827" s="441"/>
    </row>
    <row r="52828" spans="25:27" x14ac:dyDescent="0.2">
      <c r="Y52828" s="396"/>
      <c r="Z52828" s="396"/>
      <c r="AA52828" s="441"/>
    </row>
    <row r="52829" spans="25:27" x14ac:dyDescent="0.2">
      <c r="Y52829" s="396"/>
      <c r="Z52829" s="396"/>
      <c r="AA52829" s="441"/>
    </row>
    <row r="52830" spans="25:27" x14ac:dyDescent="0.2">
      <c r="Y52830" s="396"/>
      <c r="Z52830" s="396"/>
      <c r="AA52830" s="441"/>
    </row>
    <row r="52831" spans="25:27" x14ac:dyDescent="0.2">
      <c r="Y52831" s="396"/>
      <c r="Z52831" s="396"/>
      <c r="AA52831" s="441"/>
    </row>
    <row r="52832" spans="25:27" x14ac:dyDescent="0.2">
      <c r="Y52832" s="396"/>
      <c r="Z52832" s="396"/>
      <c r="AA52832" s="441"/>
    </row>
    <row r="52833" spans="25:27" x14ac:dyDescent="0.2">
      <c r="Y52833" s="396"/>
      <c r="Z52833" s="396"/>
      <c r="AA52833" s="441"/>
    </row>
    <row r="52834" spans="25:27" x14ac:dyDescent="0.2">
      <c r="Y52834" s="396"/>
      <c r="Z52834" s="396"/>
      <c r="AA52834" s="441"/>
    </row>
    <row r="52835" spans="25:27" x14ac:dyDescent="0.2">
      <c r="Y52835" s="396"/>
      <c r="Z52835" s="396"/>
      <c r="AA52835" s="441"/>
    </row>
    <row r="52836" spans="25:27" x14ac:dyDescent="0.2">
      <c r="Y52836" s="396"/>
      <c r="Z52836" s="396"/>
      <c r="AA52836" s="441"/>
    </row>
    <row r="52837" spans="25:27" x14ac:dyDescent="0.2">
      <c r="Y52837" s="396"/>
      <c r="Z52837" s="396"/>
      <c r="AA52837" s="441"/>
    </row>
    <row r="52838" spans="25:27" x14ac:dyDescent="0.2">
      <c r="Y52838" s="396"/>
      <c r="Z52838" s="396"/>
      <c r="AA52838" s="441"/>
    </row>
    <row r="52839" spans="25:27" x14ac:dyDescent="0.2">
      <c r="Y52839" s="396"/>
      <c r="Z52839" s="396"/>
      <c r="AA52839" s="441"/>
    </row>
    <row r="52840" spans="25:27" x14ac:dyDescent="0.2">
      <c r="Y52840" s="396"/>
      <c r="Z52840" s="396"/>
      <c r="AA52840" s="441"/>
    </row>
    <row r="52841" spans="25:27" x14ac:dyDescent="0.2">
      <c r="Y52841" s="396"/>
      <c r="Z52841" s="396"/>
      <c r="AA52841" s="441"/>
    </row>
    <row r="52842" spans="25:27" x14ac:dyDescent="0.2">
      <c r="Y52842" s="396"/>
      <c r="Z52842" s="396"/>
      <c r="AA52842" s="441"/>
    </row>
    <row r="52843" spans="25:27" x14ac:dyDescent="0.2">
      <c r="Y52843" s="396"/>
      <c r="Z52843" s="396"/>
      <c r="AA52843" s="441"/>
    </row>
    <row r="52844" spans="25:27" x14ac:dyDescent="0.2">
      <c r="Y52844" s="396"/>
      <c r="Z52844" s="396"/>
      <c r="AA52844" s="441"/>
    </row>
    <row r="52845" spans="25:27" x14ac:dyDescent="0.2">
      <c r="Y52845" s="396"/>
      <c r="Z52845" s="396"/>
      <c r="AA52845" s="441"/>
    </row>
    <row r="52846" spans="25:27" x14ac:dyDescent="0.2">
      <c r="Y52846" s="396"/>
      <c r="Z52846" s="396"/>
      <c r="AA52846" s="441"/>
    </row>
    <row r="52847" spans="25:27" x14ac:dyDescent="0.2">
      <c r="Y52847" s="396"/>
      <c r="Z52847" s="396"/>
      <c r="AA52847" s="441"/>
    </row>
    <row r="52848" spans="25:27" x14ac:dyDescent="0.2">
      <c r="Y52848" s="396"/>
      <c r="Z52848" s="396"/>
      <c r="AA52848" s="441"/>
    </row>
    <row r="52849" spans="25:27" x14ac:dyDescent="0.2">
      <c r="Y52849" s="396"/>
      <c r="Z52849" s="396"/>
      <c r="AA52849" s="441"/>
    </row>
    <row r="52850" spans="25:27" x14ac:dyDescent="0.2">
      <c r="Y52850" s="396"/>
      <c r="Z52850" s="396"/>
      <c r="AA52850" s="441"/>
    </row>
    <row r="52851" spans="25:27" x14ac:dyDescent="0.2">
      <c r="Y52851" s="396"/>
      <c r="Z52851" s="396"/>
      <c r="AA52851" s="441"/>
    </row>
    <row r="52852" spans="25:27" x14ac:dyDescent="0.2">
      <c r="Y52852" s="396"/>
      <c r="Z52852" s="396"/>
      <c r="AA52852" s="441"/>
    </row>
    <row r="52853" spans="25:27" x14ac:dyDescent="0.2">
      <c r="Y52853" s="396"/>
      <c r="Z52853" s="396"/>
      <c r="AA52853" s="441"/>
    </row>
    <row r="52854" spans="25:27" x14ac:dyDescent="0.2">
      <c r="Y52854" s="396"/>
      <c r="Z52854" s="396"/>
      <c r="AA52854" s="441"/>
    </row>
    <row r="52855" spans="25:27" x14ac:dyDescent="0.2">
      <c r="Y52855" s="396"/>
      <c r="Z52855" s="396"/>
      <c r="AA52855" s="441"/>
    </row>
    <row r="52856" spans="25:27" x14ac:dyDescent="0.2">
      <c r="Y52856" s="396"/>
      <c r="Z52856" s="396"/>
      <c r="AA52856" s="441"/>
    </row>
    <row r="52857" spans="25:27" x14ac:dyDescent="0.2">
      <c r="Y52857" s="396"/>
      <c r="Z52857" s="396"/>
      <c r="AA52857" s="441"/>
    </row>
    <row r="52858" spans="25:27" x14ac:dyDescent="0.2">
      <c r="Y52858" s="396"/>
      <c r="Z52858" s="396"/>
      <c r="AA52858" s="441"/>
    </row>
    <row r="52859" spans="25:27" x14ac:dyDescent="0.2">
      <c r="Y52859" s="396"/>
      <c r="Z52859" s="396"/>
      <c r="AA52859" s="441"/>
    </row>
    <row r="52860" spans="25:27" x14ac:dyDescent="0.2">
      <c r="Y52860" s="396"/>
      <c r="Z52860" s="396"/>
      <c r="AA52860" s="441"/>
    </row>
    <row r="52861" spans="25:27" x14ac:dyDescent="0.2">
      <c r="Y52861" s="396"/>
      <c r="Z52861" s="396"/>
      <c r="AA52861" s="441"/>
    </row>
    <row r="52862" spans="25:27" x14ac:dyDescent="0.2">
      <c r="Y52862" s="396"/>
      <c r="Z52862" s="396"/>
      <c r="AA52862" s="441"/>
    </row>
    <row r="52863" spans="25:27" x14ac:dyDescent="0.2">
      <c r="Y52863" s="396"/>
      <c r="Z52863" s="396"/>
      <c r="AA52863" s="441"/>
    </row>
    <row r="52864" spans="25:27" x14ac:dyDescent="0.2">
      <c r="Y52864" s="396"/>
      <c r="Z52864" s="396"/>
      <c r="AA52864" s="441"/>
    </row>
    <row r="52865" spans="25:27" x14ac:dyDescent="0.2">
      <c r="Y52865" s="396"/>
      <c r="Z52865" s="396"/>
      <c r="AA52865" s="441"/>
    </row>
    <row r="52866" spans="25:27" x14ac:dyDescent="0.2">
      <c r="Y52866" s="396"/>
      <c r="Z52866" s="396"/>
      <c r="AA52866" s="441"/>
    </row>
    <row r="52867" spans="25:27" x14ac:dyDescent="0.2">
      <c r="Y52867" s="396"/>
      <c r="Z52867" s="396"/>
      <c r="AA52867" s="441"/>
    </row>
    <row r="52868" spans="25:27" x14ac:dyDescent="0.2">
      <c r="Y52868" s="396"/>
      <c r="Z52868" s="396"/>
      <c r="AA52868" s="441"/>
    </row>
    <row r="52869" spans="25:27" x14ac:dyDescent="0.2">
      <c r="Y52869" s="396"/>
      <c r="Z52869" s="396"/>
      <c r="AA52869" s="441"/>
    </row>
    <row r="52870" spans="25:27" x14ac:dyDescent="0.2">
      <c r="Y52870" s="396"/>
      <c r="Z52870" s="396"/>
      <c r="AA52870" s="441"/>
    </row>
    <row r="52871" spans="25:27" x14ac:dyDescent="0.2">
      <c r="Y52871" s="396"/>
      <c r="Z52871" s="396"/>
      <c r="AA52871" s="441"/>
    </row>
    <row r="52872" spans="25:27" x14ac:dyDescent="0.2">
      <c r="Y52872" s="396"/>
      <c r="Z52872" s="396"/>
      <c r="AA52872" s="441"/>
    </row>
    <row r="52873" spans="25:27" x14ac:dyDescent="0.2">
      <c r="Y52873" s="396"/>
      <c r="Z52873" s="396"/>
      <c r="AA52873" s="441"/>
    </row>
    <row r="52874" spans="25:27" x14ac:dyDescent="0.2">
      <c r="Y52874" s="396"/>
      <c r="Z52874" s="396"/>
      <c r="AA52874" s="441"/>
    </row>
    <row r="52875" spans="25:27" x14ac:dyDescent="0.2">
      <c r="Y52875" s="396"/>
      <c r="Z52875" s="396"/>
      <c r="AA52875" s="441"/>
    </row>
    <row r="52876" spans="25:27" x14ac:dyDescent="0.2">
      <c r="Y52876" s="396"/>
      <c r="Z52876" s="396"/>
      <c r="AA52876" s="441"/>
    </row>
    <row r="52877" spans="25:27" x14ac:dyDescent="0.2">
      <c r="Y52877" s="396"/>
      <c r="Z52877" s="396"/>
      <c r="AA52877" s="441"/>
    </row>
    <row r="52878" spans="25:27" x14ac:dyDescent="0.2">
      <c r="Y52878" s="396"/>
      <c r="Z52878" s="396"/>
      <c r="AA52878" s="441"/>
    </row>
    <row r="52879" spans="25:27" x14ac:dyDescent="0.2">
      <c r="Y52879" s="396"/>
      <c r="Z52879" s="396"/>
      <c r="AA52879" s="441"/>
    </row>
    <row r="52880" spans="25:27" x14ac:dyDescent="0.2">
      <c r="Y52880" s="396"/>
      <c r="Z52880" s="396"/>
      <c r="AA52880" s="441"/>
    </row>
    <row r="52881" spans="25:27" x14ac:dyDescent="0.2">
      <c r="Y52881" s="396"/>
      <c r="Z52881" s="396"/>
      <c r="AA52881" s="441"/>
    </row>
    <row r="52882" spans="25:27" x14ac:dyDescent="0.2">
      <c r="Y52882" s="396"/>
      <c r="Z52882" s="396"/>
      <c r="AA52882" s="441"/>
    </row>
    <row r="52883" spans="25:27" x14ac:dyDescent="0.2">
      <c r="Y52883" s="396"/>
      <c r="Z52883" s="396"/>
      <c r="AA52883" s="441"/>
    </row>
    <row r="52884" spans="25:27" x14ac:dyDescent="0.2">
      <c r="Y52884" s="396"/>
      <c r="Z52884" s="396"/>
      <c r="AA52884" s="441"/>
    </row>
    <row r="52885" spans="25:27" x14ac:dyDescent="0.2">
      <c r="Y52885" s="396"/>
      <c r="Z52885" s="396"/>
      <c r="AA52885" s="441"/>
    </row>
    <row r="52886" spans="25:27" x14ac:dyDescent="0.2">
      <c r="Y52886" s="396"/>
      <c r="Z52886" s="396"/>
      <c r="AA52886" s="441"/>
    </row>
    <row r="52887" spans="25:27" x14ac:dyDescent="0.2">
      <c r="Y52887" s="396"/>
      <c r="Z52887" s="396"/>
      <c r="AA52887" s="441"/>
    </row>
    <row r="52888" spans="25:27" x14ac:dyDescent="0.2">
      <c r="Y52888" s="396"/>
      <c r="Z52888" s="396"/>
      <c r="AA52888" s="441"/>
    </row>
    <row r="52889" spans="25:27" x14ac:dyDescent="0.2">
      <c r="Y52889" s="396"/>
      <c r="Z52889" s="396"/>
      <c r="AA52889" s="441"/>
    </row>
    <row r="52890" spans="25:27" x14ac:dyDescent="0.2">
      <c r="Y52890" s="396"/>
      <c r="Z52890" s="396"/>
      <c r="AA52890" s="441"/>
    </row>
    <row r="52891" spans="25:27" x14ac:dyDescent="0.2">
      <c r="Y52891" s="396"/>
      <c r="Z52891" s="396"/>
      <c r="AA52891" s="441"/>
    </row>
    <row r="52892" spans="25:27" x14ac:dyDescent="0.2">
      <c r="Y52892" s="396"/>
      <c r="Z52892" s="396"/>
      <c r="AA52892" s="441"/>
    </row>
    <row r="52893" spans="25:27" x14ac:dyDescent="0.2">
      <c r="Y52893" s="396"/>
      <c r="Z52893" s="396"/>
      <c r="AA52893" s="441"/>
    </row>
    <row r="52894" spans="25:27" x14ac:dyDescent="0.2">
      <c r="Y52894" s="396"/>
      <c r="Z52894" s="396"/>
      <c r="AA52894" s="441"/>
    </row>
    <row r="52895" spans="25:27" x14ac:dyDescent="0.2">
      <c r="Y52895" s="396"/>
      <c r="Z52895" s="396"/>
      <c r="AA52895" s="441"/>
    </row>
    <row r="52896" spans="25:27" x14ac:dyDescent="0.2">
      <c r="Y52896" s="396"/>
      <c r="Z52896" s="396"/>
      <c r="AA52896" s="441"/>
    </row>
    <row r="52897" spans="25:27" x14ac:dyDescent="0.2">
      <c r="Y52897" s="396"/>
      <c r="Z52897" s="396"/>
      <c r="AA52897" s="441"/>
    </row>
    <row r="52898" spans="25:27" x14ac:dyDescent="0.2">
      <c r="Y52898" s="396"/>
      <c r="Z52898" s="396"/>
      <c r="AA52898" s="441"/>
    </row>
    <row r="52899" spans="25:27" x14ac:dyDescent="0.2">
      <c r="Y52899" s="396"/>
      <c r="Z52899" s="396"/>
      <c r="AA52899" s="441"/>
    </row>
    <row r="52900" spans="25:27" x14ac:dyDescent="0.2">
      <c r="Y52900" s="396"/>
      <c r="Z52900" s="396"/>
      <c r="AA52900" s="441"/>
    </row>
    <row r="52901" spans="25:27" x14ac:dyDescent="0.2">
      <c r="Y52901" s="396"/>
      <c r="Z52901" s="396"/>
      <c r="AA52901" s="441"/>
    </row>
    <row r="52902" spans="25:27" x14ac:dyDescent="0.2">
      <c r="Y52902" s="396"/>
      <c r="Z52902" s="396"/>
      <c r="AA52902" s="441"/>
    </row>
    <row r="52903" spans="25:27" x14ac:dyDescent="0.2">
      <c r="Y52903" s="396"/>
      <c r="Z52903" s="396"/>
      <c r="AA52903" s="441"/>
    </row>
    <row r="52904" spans="25:27" x14ac:dyDescent="0.2">
      <c r="Y52904" s="396"/>
      <c r="Z52904" s="396"/>
      <c r="AA52904" s="441"/>
    </row>
    <row r="52905" spans="25:27" x14ac:dyDescent="0.2">
      <c r="Y52905" s="396"/>
      <c r="Z52905" s="396"/>
      <c r="AA52905" s="441"/>
    </row>
    <row r="52906" spans="25:27" x14ac:dyDescent="0.2">
      <c r="Y52906" s="396"/>
      <c r="Z52906" s="396"/>
      <c r="AA52906" s="441"/>
    </row>
    <row r="52907" spans="25:27" x14ac:dyDescent="0.2">
      <c r="Y52907" s="396"/>
      <c r="Z52907" s="396"/>
      <c r="AA52907" s="441"/>
    </row>
    <row r="52908" spans="25:27" x14ac:dyDescent="0.2">
      <c r="Y52908" s="396"/>
      <c r="Z52908" s="396"/>
      <c r="AA52908" s="441"/>
    </row>
    <row r="52909" spans="25:27" x14ac:dyDescent="0.2">
      <c r="Y52909" s="396"/>
      <c r="Z52909" s="396"/>
      <c r="AA52909" s="441"/>
    </row>
    <row r="52910" spans="25:27" x14ac:dyDescent="0.2">
      <c r="Y52910" s="396"/>
      <c r="Z52910" s="396"/>
      <c r="AA52910" s="441"/>
    </row>
    <row r="52911" spans="25:27" x14ac:dyDescent="0.2">
      <c r="Y52911" s="396"/>
      <c r="Z52911" s="396"/>
      <c r="AA52911" s="441"/>
    </row>
    <row r="52912" spans="25:27" x14ac:dyDescent="0.2">
      <c r="Y52912" s="396"/>
      <c r="Z52912" s="396"/>
      <c r="AA52912" s="441"/>
    </row>
    <row r="52913" spans="25:27" x14ac:dyDescent="0.2">
      <c r="Y52913" s="396"/>
      <c r="Z52913" s="396"/>
      <c r="AA52913" s="441"/>
    </row>
    <row r="52914" spans="25:27" x14ac:dyDescent="0.2">
      <c r="Y52914" s="396"/>
      <c r="Z52914" s="396"/>
      <c r="AA52914" s="441"/>
    </row>
    <row r="52915" spans="25:27" x14ac:dyDescent="0.2">
      <c r="Y52915" s="396"/>
      <c r="Z52915" s="396"/>
      <c r="AA52915" s="441"/>
    </row>
    <row r="52916" spans="25:27" x14ac:dyDescent="0.2">
      <c r="Y52916" s="396"/>
      <c r="Z52916" s="396"/>
      <c r="AA52916" s="441"/>
    </row>
    <row r="52917" spans="25:27" x14ac:dyDescent="0.2">
      <c r="Y52917" s="396"/>
      <c r="Z52917" s="396"/>
      <c r="AA52917" s="441"/>
    </row>
    <row r="52918" spans="25:27" x14ac:dyDescent="0.2">
      <c r="Y52918" s="396"/>
      <c r="Z52918" s="396"/>
      <c r="AA52918" s="441"/>
    </row>
    <row r="52919" spans="25:27" x14ac:dyDescent="0.2">
      <c r="Y52919" s="396"/>
      <c r="Z52919" s="396"/>
      <c r="AA52919" s="441"/>
    </row>
    <row r="52920" spans="25:27" x14ac:dyDescent="0.2">
      <c r="Y52920" s="396"/>
      <c r="Z52920" s="396"/>
      <c r="AA52920" s="441"/>
    </row>
    <row r="52921" spans="25:27" x14ac:dyDescent="0.2">
      <c r="Y52921" s="396"/>
      <c r="Z52921" s="396"/>
      <c r="AA52921" s="441"/>
    </row>
    <row r="52922" spans="25:27" x14ac:dyDescent="0.2">
      <c r="Y52922" s="396"/>
      <c r="Z52922" s="396"/>
      <c r="AA52922" s="441"/>
    </row>
    <row r="52923" spans="25:27" x14ac:dyDescent="0.2">
      <c r="Y52923" s="396"/>
      <c r="Z52923" s="396"/>
      <c r="AA52923" s="441"/>
    </row>
    <row r="52924" spans="25:27" x14ac:dyDescent="0.2">
      <c r="Y52924" s="396"/>
      <c r="Z52924" s="396"/>
      <c r="AA52924" s="441"/>
    </row>
    <row r="52925" spans="25:27" x14ac:dyDescent="0.2">
      <c r="Y52925" s="396"/>
      <c r="Z52925" s="396"/>
      <c r="AA52925" s="441"/>
    </row>
    <row r="52926" spans="25:27" x14ac:dyDescent="0.2">
      <c r="Y52926" s="396"/>
      <c r="Z52926" s="396"/>
      <c r="AA52926" s="441"/>
    </row>
    <row r="52927" spans="25:27" x14ac:dyDescent="0.2">
      <c r="Y52927" s="396"/>
      <c r="Z52927" s="396"/>
      <c r="AA52927" s="441"/>
    </row>
    <row r="52928" spans="25:27" x14ac:dyDescent="0.2">
      <c r="Y52928" s="396"/>
      <c r="Z52928" s="396"/>
      <c r="AA52928" s="441"/>
    </row>
    <row r="52929" spans="25:27" x14ac:dyDescent="0.2">
      <c r="Y52929" s="396"/>
      <c r="Z52929" s="396"/>
      <c r="AA52929" s="441"/>
    </row>
    <row r="52930" spans="25:27" x14ac:dyDescent="0.2">
      <c r="Y52930" s="396"/>
      <c r="Z52930" s="396"/>
      <c r="AA52930" s="441"/>
    </row>
    <row r="52931" spans="25:27" x14ac:dyDescent="0.2">
      <c r="Y52931" s="396"/>
      <c r="Z52931" s="396"/>
      <c r="AA52931" s="441"/>
    </row>
    <row r="52932" spans="25:27" x14ac:dyDescent="0.2">
      <c r="Y52932" s="396"/>
      <c r="Z52932" s="396"/>
      <c r="AA52932" s="441"/>
    </row>
    <row r="52933" spans="25:27" x14ac:dyDescent="0.2">
      <c r="Y52933" s="396"/>
      <c r="Z52933" s="396"/>
      <c r="AA52933" s="441"/>
    </row>
    <row r="52934" spans="25:27" x14ac:dyDescent="0.2">
      <c r="Y52934" s="396"/>
      <c r="Z52934" s="396"/>
      <c r="AA52934" s="441"/>
    </row>
    <row r="52935" spans="25:27" x14ac:dyDescent="0.2">
      <c r="Y52935" s="396"/>
      <c r="Z52935" s="396"/>
      <c r="AA52935" s="441"/>
    </row>
    <row r="52936" spans="25:27" x14ac:dyDescent="0.2">
      <c r="Y52936" s="396"/>
      <c r="Z52936" s="396"/>
      <c r="AA52936" s="441"/>
    </row>
    <row r="52937" spans="25:27" x14ac:dyDescent="0.2">
      <c r="Y52937" s="396"/>
      <c r="Z52937" s="396"/>
      <c r="AA52937" s="441"/>
    </row>
    <row r="52938" spans="25:27" x14ac:dyDescent="0.2">
      <c r="Y52938" s="396"/>
      <c r="Z52938" s="396"/>
      <c r="AA52938" s="441"/>
    </row>
    <row r="52939" spans="25:27" x14ac:dyDescent="0.2">
      <c r="Y52939" s="396"/>
      <c r="Z52939" s="396"/>
      <c r="AA52939" s="441"/>
    </row>
    <row r="52940" spans="25:27" x14ac:dyDescent="0.2">
      <c r="Y52940" s="396"/>
      <c r="Z52940" s="396"/>
      <c r="AA52940" s="441"/>
    </row>
    <row r="52941" spans="25:27" x14ac:dyDescent="0.2">
      <c r="Y52941" s="396"/>
      <c r="Z52941" s="396"/>
      <c r="AA52941" s="441"/>
    </row>
    <row r="52942" spans="25:27" x14ac:dyDescent="0.2">
      <c r="Y52942" s="396"/>
      <c r="Z52942" s="396"/>
      <c r="AA52942" s="441"/>
    </row>
    <row r="52943" spans="25:27" x14ac:dyDescent="0.2">
      <c r="Y52943" s="396"/>
      <c r="Z52943" s="396"/>
      <c r="AA52943" s="441"/>
    </row>
    <row r="52944" spans="25:27" x14ac:dyDescent="0.2">
      <c r="Y52944" s="396"/>
      <c r="Z52944" s="396"/>
      <c r="AA52944" s="441"/>
    </row>
    <row r="52945" spans="25:27" x14ac:dyDescent="0.2">
      <c r="Y52945" s="396"/>
      <c r="Z52945" s="396"/>
      <c r="AA52945" s="441"/>
    </row>
    <row r="52946" spans="25:27" x14ac:dyDescent="0.2">
      <c r="Y52946" s="396"/>
      <c r="Z52946" s="396"/>
      <c r="AA52946" s="441"/>
    </row>
    <row r="52947" spans="25:27" x14ac:dyDescent="0.2">
      <c r="Y52947" s="396"/>
      <c r="Z52947" s="396"/>
      <c r="AA52947" s="441"/>
    </row>
    <row r="52948" spans="25:27" x14ac:dyDescent="0.2">
      <c r="Y52948" s="396"/>
      <c r="Z52948" s="396"/>
      <c r="AA52948" s="441"/>
    </row>
    <row r="52949" spans="25:27" x14ac:dyDescent="0.2">
      <c r="Y52949" s="396"/>
      <c r="Z52949" s="396"/>
      <c r="AA52949" s="441"/>
    </row>
    <row r="52950" spans="25:27" x14ac:dyDescent="0.2">
      <c r="Y52950" s="396"/>
      <c r="Z52950" s="396"/>
      <c r="AA52950" s="441"/>
    </row>
    <row r="52951" spans="25:27" x14ac:dyDescent="0.2">
      <c r="Y52951" s="396"/>
      <c r="Z52951" s="396"/>
      <c r="AA52951" s="441"/>
    </row>
    <row r="52952" spans="25:27" x14ac:dyDescent="0.2">
      <c r="Y52952" s="396"/>
      <c r="Z52952" s="396"/>
      <c r="AA52952" s="441"/>
    </row>
    <row r="52953" spans="25:27" x14ac:dyDescent="0.2">
      <c r="Y52953" s="396"/>
      <c r="Z52953" s="396"/>
      <c r="AA52953" s="441"/>
    </row>
    <row r="52954" spans="25:27" x14ac:dyDescent="0.2">
      <c r="Y52954" s="396"/>
      <c r="Z52954" s="396"/>
      <c r="AA52954" s="441"/>
    </row>
    <row r="52955" spans="25:27" x14ac:dyDescent="0.2">
      <c r="Y52955" s="396"/>
      <c r="Z52955" s="396"/>
      <c r="AA52955" s="441"/>
    </row>
    <row r="52956" spans="25:27" x14ac:dyDescent="0.2">
      <c r="Y52956" s="396"/>
      <c r="Z52956" s="396"/>
      <c r="AA52956" s="441"/>
    </row>
    <row r="52957" spans="25:27" x14ac:dyDescent="0.2">
      <c r="Y52957" s="396"/>
      <c r="Z52957" s="396"/>
      <c r="AA52957" s="441"/>
    </row>
    <row r="52958" spans="25:27" x14ac:dyDescent="0.2">
      <c r="Y52958" s="396"/>
      <c r="Z52958" s="396"/>
      <c r="AA52958" s="441"/>
    </row>
    <row r="52959" spans="25:27" x14ac:dyDescent="0.2">
      <c r="Y52959" s="396"/>
      <c r="Z52959" s="396"/>
      <c r="AA52959" s="441"/>
    </row>
    <row r="52960" spans="25:27" x14ac:dyDescent="0.2">
      <c r="Y52960" s="396"/>
      <c r="Z52960" s="396"/>
      <c r="AA52960" s="441"/>
    </row>
    <row r="52961" spans="25:27" x14ac:dyDescent="0.2">
      <c r="Y52961" s="396"/>
      <c r="Z52961" s="396"/>
      <c r="AA52961" s="441"/>
    </row>
    <row r="52962" spans="25:27" x14ac:dyDescent="0.2">
      <c r="Y52962" s="396"/>
      <c r="Z52962" s="396"/>
      <c r="AA52962" s="441"/>
    </row>
    <row r="52963" spans="25:27" x14ac:dyDescent="0.2">
      <c r="Y52963" s="396"/>
      <c r="Z52963" s="396"/>
      <c r="AA52963" s="441"/>
    </row>
    <row r="52964" spans="25:27" x14ac:dyDescent="0.2">
      <c r="Y52964" s="396"/>
      <c r="Z52964" s="396"/>
      <c r="AA52964" s="441"/>
    </row>
    <row r="52965" spans="25:27" x14ac:dyDescent="0.2">
      <c r="Y52965" s="396"/>
      <c r="Z52965" s="396"/>
      <c r="AA52965" s="441"/>
    </row>
    <row r="52966" spans="25:27" x14ac:dyDescent="0.2">
      <c r="Y52966" s="396"/>
      <c r="Z52966" s="396"/>
      <c r="AA52966" s="441"/>
    </row>
    <row r="52967" spans="25:27" x14ac:dyDescent="0.2">
      <c r="Y52967" s="396"/>
      <c r="Z52967" s="396"/>
      <c r="AA52967" s="441"/>
    </row>
    <row r="52968" spans="25:27" x14ac:dyDescent="0.2">
      <c r="Y52968" s="396"/>
      <c r="Z52968" s="396"/>
      <c r="AA52968" s="441"/>
    </row>
    <row r="52969" spans="25:27" x14ac:dyDescent="0.2">
      <c r="Y52969" s="396"/>
      <c r="Z52969" s="396"/>
      <c r="AA52969" s="441"/>
    </row>
    <row r="52970" spans="25:27" x14ac:dyDescent="0.2">
      <c r="Y52970" s="396"/>
      <c r="Z52970" s="396"/>
      <c r="AA52970" s="441"/>
    </row>
    <row r="52971" spans="25:27" x14ac:dyDescent="0.2">
      <c r="Y52971" s="396"/>
      <c r="Z52971" s="396"/>
      <c r="AA52971" s="441"/>
    </row>
    <row r="52972" spans="25:27" x14ac:dyDescent="0.2">
      <c r="Y52972" s="396"/>
      <c r="Z52972" s="396"/>
      <c r="AA52972" s="441"/>
    </row>
    <row r="52973" spans="25:27" x14ac:dyDescent="0.2">
      <c r="Y52973" s="396"/>
      <c r="Z52973" s="396"/>
      <c r="AA52973" s="441"/>
    </row>
    <row r="52974" spans="25:27" x14ac:dyDescent="0.2">
      <c r="Y52974" s="396"/>
      <c r="Z52974" s="396"/>
      <c r="AA52974" s="441"/>
    </row>
    <row r="52975" spans="25:27" x14ac:dyDescent="0.2">
      <c r="Y52975" s="396"/>
      <c r="Z52975" s="396"/>
      <c r="AA52975" s="441"/>
    </row>
    <row r="52976" spans="25:27" x14ac:dyDescent="0.2">
      <c r="Y52976" s="396"/>
      <c r="Z52976" s="396"/>
      <c r="AA52976" s="441"/>
    </row>
    <row r="52977" spans="25:27" x14ac:dyDescent="0.2">
      <c r="Y52977" s="396"/>
      <c r="Z52977" s="396"/>
      <c r="AA52977" s="441"/>
    </row>
    <row r="52978" spans="25:27" x14ac:dyDescent="0.2">
      <c r="Y52978" s="396"/>
      <c r="Z52978" s="396"/>
      <c r="AA52978" s="441"/>
    </row>
    <row r="52979" spans="25:27" x14ac:dyDescent="0.2">
      <c r="Y52979" s="396"/>
      <c r="Z52979" s="396"/>
      <c r="AA52979" s="441"/>
    </row>
    <row r="52980" spans="25:27" x14ac:dyDescent="0.2">
      <c r="Y52980" s="396"/>
      <c r="Z52980" s="396"/>
      <c r="AA52980" s="441"/>
    </row>
    <row r="52981" spans="25:27" x14ac:dyDescent="0.2">
      <c r="Y52981" s="396"/>
      <c r="Z52981" s="396"/>
      <c r="AA52981" s="441"/>
    </row>
    <row r="52982" spans="25:27" x14ac:dyDescent="0.2">
      <c r="Y52982" s="396"/>
      <c r="Z52982" s="396"/>
      <c r="AA52982" s="441"/>
    </row>
    <row r="52983" spans="25:27" x14ac:dyDescent="0.2">
      <c r="Y52983" s="396"/>
      <c r="Z52983" s="396"/>
      <c r="AA52983" s="441"/>
    </row>
    <row r="52984" spans="25:27" x14ac:dyDescent="0.2">
      <c r="Y52984" s="396"/>
      <c r="Z52984" s="396"/>
      <c r="AA52984" s="441"/>
    </row>
    <row r="52985" spans="25:27" x14ac:dyDescent="0.2">
      <c r="Y52985" s="396"/>
      <c r="Z52985" s="396"/>
      <c r="AA52985" s="441"/>
    </row>
    <row r="52986" spans="25:27" x14ac:dyDescent="0.2">
      <c r="Y52986" s="396"/>
      <c r="Z52986" s="396"/>
      <c r="AA52986" s="441"/>
    </row>
    <row r="52987" spans="25:27" x14ac:dyDescent="0.2">
      <c r="Y52987" s="396"/>
      <c r="Z52987" s="396"/>
      <c r="AA52987" s="441"/>
    </row>
    <row r="52988" spans="25:27" x14ac:dyDescent="0.2">
      <c r="Y52988" s="396"/>
      <c r="Z52988" s="396"/>
      <c r="AA52988" s="441"/>
    </row>
    <row r="52989" spans="25:27" x14ac:dyDescent="0.2">
      <c r="Y52989" s="396"/>
      <c r="Z52989" s="396"/>
      <c r="AA52989" s="441"/>
    </row>
    <row r="52990" spans="25:27" x14ac:dyDescent="0.2">
      <c r="Y52990" s="396"/>
      <c r="Z52990" s="396"/>
      <c r="AA52990" s="441"/>
    </row>
    <row r="52991" spans="25:27" x14ac:dyDescent="0.2">
      <c r="Y52991" s="396"/>
      <c r="Z52991" s="396"/>
      <c r="AA52991" s="441"/>
    </row>
    <row r="52992" spans="25:27" x14ac:dyDescent="0.2">
      <c r="Y52992" s="396"/>
      <c r="Z52992" s="396"/>
      <c r="AA52992" s="441"/>
    </row>
    <row r="52993" spans="25:27" x14ac:dyDescent="0.2">
      <c r="Y52993" s="396"/>
      <c r="Z52993" s="396"/>
      <c r="AA52993" s="441"/>
    </row>
    <row r="52994" spans="25:27" x14ac:dyDescent="0.2">
      <c r="Y52994" s="396"/>
      <c r="Z52994" s="396"/>
      <c r="AA52994" s="441"/>
    </row>
    <row r="52995" spans="25:27" x14ac:dyDescent="0.2">
      <c r="Y52995" s="396"/>
      <c r="Z52995" s="396"/>
      <c r="AA52995" s="441"/>
    </row>
    <row r="52996" spans="25:27" x14ac:dyDescent="0.2">
      <c r="Y52996" s="396"/>
      <c r="Z52996" s="396"/>
      <c r="AA52996" s="441"/>
    </row>
    <row r="52997" spans="25:27" x14ac:dyDescent="0.2">
      <c r="Y52997" s="396"/>
      <c r="Z52997" s="396"/>
      <c r="AA52997" s="441"/>
    </row>
    <row r="52998" spans="25:27" x14ac:dyDescent="0.2">
      <c r="Y52998" s="396"/>
      <c r="Z52998" s="396"/>
      <c r="AA52998" s="441"/>
    </row>
    <row r="52999" spans="25:27" x14ac:dyDescent="0.2">
      <c r="Y52999" s="396"/>
      <c r="Z52999" s="396"/>
      <c r="AA52999" s="441"/>
    </row>
    <row r="53000" spans="25:27" x14ac:dyDescent="0.2">
      <c r="Y53000" s="396"/>
      <c r="Z53000" s="396"/>
      <c r="AA53000" s="441"/>
    </row>
    <row r="53001" spans="25:27" x14ac:dyDescent="0.2">
      <c r="Y53001" s="396"/>
      <c r="Z53001" s="396"/>
      <c r="AA53001" s="441"/>
    </row>
    <row r="53002" spans="25:27" x14ac:dyDescent="0.2">
      <c r="Y53002" s="396"/>
      <c r="Z53002" s="396"/>
      <c r="AA53002" s="441"/>
    </row>
    <row r="53003" spans="25:27" x14ac:dyDescent="0.2">
      <c r="Y53003" s="396"/>
      <c r="Z53003" s="396"/>
      <c r="AA53003" s="441"/>
    </row>
    <row r="53004" spans="25:27" x14ac:dyDescent="0.2">
      <c r="Y53004" s="396"/>
      <c r="Z53004" s="396"/>
      <c r="AA53004" s="441"/>
    </row>
    <row r="53005" spans="25:27" x14ac:dyDescent="0.2">
      <c r="Y53005" s="396"/>
      <c r="Z53005" s="396"/>
      <c r="AA53005" s="441"/>
    </row>
    <row r="53006" spans="25:27" x14ac:dyDescent="0.2">
      <c r="Y53006" s="396"/>
      <c r="Z53006" s="396"/>
      <c r="AA53006" s="441"/>
    </row>
    <row r="53007" spans="25:27" x14ac:dyDescent="0.2">
      <c r="Y53007" s="396"/>
      <c r="Z53007" s="396"/>
      <c r="AA53007" s="441"/>
    </row>
    <row r="53008" spans="25:27" x14ac:dyDescent="0.2">
      <c r="Y53008" s="396"/>
      <c r="Z53008" s="396"/>
      <c r="AA53008" s="441"/>
    </row>
    <row r="53009" spans="25:27" x14ac:dyDescent="0.2">
      <c r="Y53009" s="396"/>
      <c r="Z53009" s="396"/>
      <c r="AA53009" s="441"/>
    </row>
    <row r="53010" spans="25:27" x14ac:dyDescent="0.2">
      <c r="Y53010" s="396"/>
      <c r="Z53010" s="396"/>
      <c r="AA53010" s="441"/>
    </row>
    <row r="53011" spans="25:27" x14ac:dyDescent="0.2">
      <c r="Y53011" s="396"/>
      <c r="Z53011" s="396"/>
      <c r="AA53011" s="441"/>
    </row>
    <row r="53012" spans="25:27" x14ac:dyDescent="0.2">
      <c r="Y53012" s="396"/>
      <c r="Z53012" s="396"/>
      <c r="AA53012" s="441"/>
    </row>
    <row r="53013" spans="25:27" x14ac:dyDescent="0.2">
      <c r="Y53013" s="396"/>
      <c r="Z53013" s="396"/>
      <c r="AA53013" s="441"/>
    </row>
    <row r="53014" spans="25:27" x14ac:dyDescent="0.2">
      <c r="Y53014" s="396"/>
      <c r="Z53014" s="396"/>
      <c r="AA53014" s="441"/>
    </row>
    <row r="53015" spans="25:27" x14ac:dyDescent="0.2">
      <c r="Y53015" s="396"/>
      <c r="Z53015" s="396"/>
      <c r="AA53015" s="441"/>
    </row>
    <row r="53016" spans="25:27" x14ac:dyDescent="0.2">
      <c r="Y53016" s="396"/>
      <c r="Z53016" s="396"/>
      <c r="AA53016" s="441"/>
    </row>
    <row r="53017" spans="25:27" x14ac:dyDescent="0.2">
      <c r="Y53017" s="396"/>
      <c r="Z53017" s="396"/>
      <c r="AA53017" s="441"/>
    </row>
    <row r="53018" spans="25:27" x14ac:dyDescent="0.2">
      <c r="Y53018" s="396"/>
      <c r="Z53018" s="396"/>
      <c r="AA53018" s="441"/>
    </row>
    <row r="53019" spans="25:27" x14ac:dyDescent="0.2">
      <c r="Y53019" s="396"/>
      <c r="Z53019" s="396"/>
      <c r="AA53019" s="441"/>
    </row>
    <row r="53020" spans="25:27" x14ac:dyDescent="0.2">
      <c r="Y53020" s="396"/>
      <c r="Z53020" s="396"/>
      <c r="AA53020" s="441"/>
    </row>
    <row r="53021" spans="25:27" x14ac:dyDescent="0.2">
      <c r="Y53021" s="396"/>
      <c r="Z53021" s="396"/>
      <c r="AA53021" s="441"/>
    </row>
    <row r="53022" spans="25:27" x14ac:dyDescent="0.2">
      <c r="Y53022" s="396"/>
      <c r="Z53022" s="396"/>
      <c r="AA53022" s="441"/>
    </row>
    <row r="53023" spans="25:27" x14ac:dyDescent="0.2">
      <c r="Y53023" s="396"/>
      <c r="Z53023" s="396"/>
      <c r="AA53023" s="441"/>
    </row>
    <row r="53024" spans="25:27" x14ac:dyDescent="0.2">
      <c r="Y53024" s="396"/>
      <c r="Z53024" s="396"/>
      <c r="AA53024" s="441"/>
    </row>
    <row r="53025" spans="25:27" x14ac:dyDescent="0.2">
      <c r="Y53025" s="396"/>
      <c r="Z53025" s="396"/>
      <c r="AA53025" s="441"/>
    </row>
    <row r="53026" spans="25:27" x14ac:dyDescent="0.2">
      <c r="Y53026" s="396"/>
      <c r="Z53026" s="396"/>
      <c r="AA53026" s="441"/>
    </row>
    <row r="53027" spans="25:27" x14ac:dyDescent="0.2">
      <c r="Y53027" s="396"/>
      <c r="Z53027" s="396"/>
      <c r="AA53027" s="441"/>
    </row>
    <row r="53028" spans="25:27" x14ac:dyDescent="0.2">
      <c r="Y53028" s="396"/>
      <c r="Z53028" s="396"/>
      <c r="AA53028" s="441"/>
    </row>
    <row r="53029" spans="25:27" x14ac:dyDescent="0.2">
      <c r="Y53029" s="396"/>
      <c r="Z53029" s="396"/>
      <c r="AA53029" s="441"/>
    </row>
    <row r="53030" spans="25:27" x14ac:dyDescent="0.2">
      <c r="Y53030" s="396"/>
      <c r="Z53030" s="396"/>
      <c r="AA53030" s="441"/>
    </row>
    <row r="53031" spans="25:27" x14ac:dyDescent="0.2">
      <c r="Y53031" s="396"/>
      <c r="Z53031" s="396"/>
      <c r="AA53031" s="441"/>
    </row>
    <row r="53032" spans="25:27" x14ac:dyDescent="0.2">
      <c r="Y53032" s="396"/>
      <c r="Z53032" s="396"/>
      <c r="AA53032" s="441"/>
    </row>
    <row r="53033" spans="25:27" x14ac:dyDescent="0.2">
      <c r="Y53033" s="396"/>
      <c r="Z53033" s="396"/>
      <c r="AA53033" s="441"/>
    </row>
    <row r="53034" spans="25:27" x14ac:dyDescent="0.2">
      <c r="Y53034" s="396"/>
      <c r="Z53034" s="396"/>
      <c r="AA53034" s="441"/>
    </row>
    <row r="53035" spans="25:27" x14ac:dyDescent="0.2">
      <c r="Y53035" s="396"/>
      <c r="Z53035" s="396"/>
      <c r="AA53035" s="441"/>
    </row>
    <row r="53036" spans="25:27" x14ac:dyDescent="0.2">
      <c r="Y53036" s="396"/>
      <c r="Z53036" s="396"/>
      <c r="AA53036" s="441"/>
    </row>
    <row r="53037" spans="25:27" x14ac:dyDescent="0.2">
      <c r="Y53037" s="396"/>
      <c r="Z53037" s="396"/>
      <c r="AA53037" s="441"/>
    </row>
    <row r="53038" spans="25:27" x14ac:dyDescent="0.2">
      <c r="Y53038" s="396"/>
      <c r="Z53038" s="396"/>
      <c r="AA53038" s="441"/>
    </row>
    <row r="53039" spans="25:27" x14ac:dyDescent="0.2">
      <c r="Y53039" s="396"/>
      <c r="Z53039" s="396"/>
      <c r="AA53039" s="441"/>
    </row>
    <row r="53040" spans="25:27" x14ac:dyDescent="0.2">
      <c r="Y53040" s="396"/>
      <c r="Z53040" s="396"/>
      <c r="AA53040" s="441"/>
    </row>
    <row r="53041" spans="25:27" x14ac:dyDescent="0.2">
      <c r="Y53041" s="396"/>
      <c r="Z53041" s="396"/>
      <c r="AA53041" s="441"/>
    </row>
    <row r="53042" spans="25:27" x14ac:dyDescent="0.2">
      <c r="Y53042" s="396"/>
      <c r="Z53042" s="396"/>
      <c r="AA53042" s="441"/>
    </row>
    <row r="53043" spans="25:27" x14ac:dyDescent="0.2">
      <c r="Y53043" s="396"/>
      <c r="Z53043" s="396"/>
      <c r="AA53043" s="441"/>
    </row>
    <row r="53044" spans="25:27" x14ac:dyDescent="0.2">
      <c r="Y53044" s="396"/>
      <c r="Z53044" s="396"/>
      <c r="AA53044" s="441"/>
    </row>
    <row r="53045" spans="25:27" x14ac:dyDescent="0.2">
      <c r="Y53045" s="396"/>
      <c r="Z53045" s="396"/>
      <c r="AA53045" s="441"/>
    </row>
    <row r="53046" spans="25:27" x14ac:dyDescent="0.2">
      <c r="Y53046" s="396"/>
      <c r="Z53046" s="396"/>
      <c r="AA53046" s="441"/>
    </row>
    <row r="53047" spans="25:27" x14ac:dyDescent="0.2">
      <c r="Y53047" s="396"/>
      <c r="Z53047" s="396"/>
      <c r="AA53047" s="441"/>
    </row>
    <row r="53048" spans="25:27" x14ac:dyDescent="0.2">
      <c r="Y53048" s="396"/>
      <c r="Z53048" s="396"/>
      <c r="AA53048" s="441"/>
    </row>
    <row r="53049" spans="25:27" x14ac:dyDescent="0.2">
      <c r="Y53049" s="396"/>
      <c r="Z53049" s="396"/>
      <c r="AA53049" s="441"/>
    </row>
    <row r="53050" spans="25:27" x14ac:dyDescent="0.2">
      <c r="Y53050" s="396"/>
      <c r="Z53050" s="396"/>
      <c r="AA53050" s="441"/>
    </row>
    <row r="53051" spans="25:27" x14ac:dyDescent="0.2">
      <c r="Y53051" s="396"/>
      <c r="Z53051" s="396"/>
      <c r="AA53051" s="441"/>
    </row>
    <row r="53052" spans="25:27" x14ac:dyDescent="0.2">
      <c r="Y53052" s="396"/>
      <c r="Z53052" s="396"/>
      <c r="AA53052" s="441"/>
    </row>
    <row r="53053" spans="25:27" x14ac:dyDescent="0.2">
      <c r="Y53053" s="396"/>
      <c r="Z53053" s="396"/>
      <c r="AA53053" s="441"/>
    </row>
    <row r="53054" spans="25:27" x14ac:dyDescent="0.2">
      <c r="Y53054" s="396"/>
      <c r="Z53054" s="396"/>
      <c r="AA53054" s="441"/>
    </row>
    <row r="53055" spans="25:27" x14ac:dyDescent="0.2">
      <c r="Y53055" s="396"/>
      <c r="Z53055" s="396"/>
      <c r="AA53055" s="441"/>
    </row>
    <row r="53056" spans="25:27" x14ac:dyDescent="0.2">
      <c r="Y53056" s="396"/>
      <c r="Z53056" s="396"/>
      <c r="AA53056" s="441"/>
    </row>
    <row r="53057" spans="25:27" x14ac:dyDescent="0.2">
      <c r="Y53057" s="396"/>
      <c r="Z53057" s="396"/>
      <c r="AA53057" s="441"/>
    </row>
    <row r="53058" spans="25:27" x14ac:dyDescent="0.2">
      <c r="Y53058" s="396"/>
      <c r="Z53058" s="396"/>
      <c r="AA53058" s="441"/>
    </row>
    <row r="53059" spans="25:27" x14ac:dyDescent="0.2">
      <c r="Y53059" s="396"/>
      <c r="Z53059" s="396"/>
      <c r="AA53059" s="441"/>
    </row>
    <row r="53060" spans="25:27" x14ac:dyDescent="0.2">
      <c r="Y53060" s="396"/>
      <c r="Z53060" s="396"/>
      <c r="AA53060" s="441"/>
    </row>
    <row r="53061" spans="25:27" x14ac:dyDescent="0.2">
      <c r="Y53061" s="396"/>
      <c r="Z53061" s="396"/>
      <c r="AA53061" s="441"/>
    </row>
    <row r="53062" spans="25:27" x14ac:dyDescent="0.2">
      <c r="Y53062" s="396"/>
      <c r="Z53062" s="396"/>
      <c r="AA53062" s="441"/>
    </row>
    <row r="53063" spans="25:27" x14ac:dyDescent="0.2">
      <c r="Y53063" s="396"/>
      <c r="Z53063" s="396"/>
      <c r="AA53063" s="441"/>
    </row>
    <row r="53064" spans="25:27" x14ac:dyDescent="0.2">
      <c r="Y53064" s="396"/>
      <c r="Z53064" s="396"/>
      <c r="AA53064" s="441"/>
    </row>
    <row r="53065" spans="25:27" x14ac:dyDescent="0.2">
      <c r="Y53065" s="396"/>
      <c r="Z53065" s="396"/>
      <c r="AA53065" s="441"/>
    </row>
    <row r="53066" spans="25:27" x14ac:dyDescent="0.2">
      <c r="Y53066" s="396"/>
      <c r="Z53066" s="396"/>
      <c r="AA53066" s="441"/>
    </row>
    <row r="53067" spans="25:27" x14ac:dyDescent="0.2">
      <c r="Y53067" s="396"/>
      <c r="Z53067" s="396"/>
      <c r="AA53067" s="441"/>
    </row>
    <row r="53068" spans="25:27" x14ac:dyDescent="0.2">
      <c r="Y53068" s="396"/>
      <c r="Z53068" s="396"/>
      <c r="AA53068" s="441"/>
    </row>
    <row r="53069" spans="25:27" x14ac:dyDescent="0.2">
      <c r="Y53069" s="396"/>
      <c r="Z53069" s="396"/>
      <c r="AA53069" s="441"/>
    </row>
    <row r="53070" spans="25:27" x14ac:dyDescent="0.2">
      <c r="Y53070" s="396"/>
      <c r="Z53070" s="396"/>
      <c r="AA53070" s="441"/>
    </row>
    <row r="53071" spans="25:27" x14ac:dyDescent="0.2">
      <c r="Y53071" s="396"/>
      <c r="Z53071" s="396"/>
      <c r="AA53071" s="441"/>
    </row>
    <row r="53072" spans="25:27" x14ac:dyDescent="0.2">
      <c r="Y53072" s="396"/>
      <c r="Z53072" s="396"/>
      <c r="AA53072" s="441"/>
    </row>
    <row r="53073" spans="25:27" x14ac:dyDescent="0.2">
      <c r="Y53073" s="396"/>
      <c r="Z53073" s="396"/>
      <c r="AA53073" s="441"/>
    </row>
    <row r="53074" spans="25:27" x14ac:dyDescent="0.2">
      <c r="Y53074" s="396"/>
      <c r="Z53074" s="396"/>
      <c r="AA53074" s="441"/>
    </row>
    <row r="53075" spans="25:27" x14ac:dyDescent="0.2">
      <c r="Y53075" s="396"/>
      <c r="Z53075" s="396"/>
      <c r="AA53075" s="441"/>
    </row>
    <row r="53076" spans="25:27" x14ac:dyDescent="0.2">
      <c r="Y53076" s="396"/>
      <c r="Z53076" s="396"/>
      <c r="AA53076" s="441"/>
    </row>
    <row r="53077" spans="25:27" x14ac:dyDescent="0.2">
      <c r="Y53077" s="396"/>
      <c r="Z53077" s="396"/>
      <c r="AA53077" s="441"/>
    </row>
    <row r="53078" spans="25:27" x14ac:dyDescent="0.2">
      <c r="Y53078" s="396"/>
      <c r="Z53078" s="396"/>
      <c r="AA53078" s="441"/>
    </row>
    <row r="53079" spans="25:27" x14ac:dyDescent="0.2">
      <c r="Y53079" s="396"/>
      <c r="Z53079" s="396"/>
      <c r="AA53079" s="441"/>
    </row>
    <row r="53080" spans="25:27" x14ac:dyDescent="0.2">
      <c r="Y53080" s="396"/>
      <c r="Z53080" s="396"/>
      <c r="AA53080" s="441"/>
    </row>
    <row r="53081" spans="25:27" x14ac:dyDescent="0.2">
      <c r="Y53081" s="396"/>
      <c r="Z53081" s="396"/>
      <c r="AA53081" s="441"/>
    </row>
    <row r="53082" spans="25:27" x14ac:dyDescent="0.2">
      <c r="Y53082" s="396"/>
      <c r="Z53082" s="396"/>
      <c r="AA53082" s="441"/>
    </row>
    <row r="53083" spans="25:27" x14ac:dyDescent="0.2">
      <c r="Y53083" s="396"/>
      <c r="Z53083" s="396"/>
      <c r="AA53083" s="441"/>
    </row>
    <row r="53084" spans="25:27" x14ac:dyDescent="0.2">
      <c r="Y53084" s="396"/>
      <c r="Z53084" s="396"/>
      <c r="AA53084" s="441"/>
    </row>
    <row r="53085" spans="25:27" x14ac:dyDescent="0.2">
      <c r="Y53085" s="396"/>
      <c r="Z53085" s="396"/>
      <c r="AA53085" s="441"/>
    </row>
    <row r="53086" spans="25:27" x14ac:dyDescent="0.2">
      <c r="Y53086" s="396"/>
      <c r="Z53086" s="396"/>
      <c r="AA53086" s="441"/>
    </row>
    <row r="53087" spans="25:27" x14ac:dyDescent="0.2">
      <c r="Y53087" s="396"/>
      <c r="Z53087" s="396"/>
      <c r="AA53087" s="441"/>
    </row>
    <row r="53088" spans="25:27" x14ac:dyDescent="0.2">
      <c r="Y53088" s="396"/>
      <c r="Z53088" s="396"/>
      <c r="AA53088" s="441"/>
    </row>
    <row r="53089" spans="25:27" x14ac:dyDescent="0.2">
      <c r="Y53089" s="396"/>
      <c r="Z53089" s="396"/>
      <c r="AA53089" s="441"/>
    </row>
    <row r="53090" spans="25:27" x14ac:dyDescent="0.2">
      <c r="Y53090" s="396"/>
      <c r="Z53090" s="396"/>
      <c r="AA53090" s="441"/>
    </row>
    <row r="53091" spans="25:27" x14ac:dyDescent="0.2">
      <c r="Y53091" s="396"/>
      <c r="Z53091" s="396"/>
      <c r="AA53091" s="441"/>
    </row>
    <row r="53092" spans="25:27" x14ac:dyDescent="0.2">
      <c r="Y53092" s="396"/>
      <c r="Z53092" s="396"/>
      <c r="AA53092" s="441"/>
    </row>
    <row r="53093" spans="25:27" x14ac:dyDescent="0.2">
      <c r="Y53093" s="396"/>
      <c r="Z53093" s="396"/>
      <c r="AA53093" s="441"/>
    </row>
    <row r="53094" spans="25:27" x14ac:dyDescent="0.2">
      <c r="Y53094" s="396"/>
      <c r="Z53094" s="396"/>
      <c r="AA53094" s="441"/>
    </row>
    <row r="53095" spans="25:27" x14ac:dyDescent="0.2">
      <c r="Y53095" s="396"/>
      <c r="Z53095" s="396"/>
      <c r="AA53095" s="441"/>
    </row>
    <row r="53096" spans="25:27" x14ac:dyDescent="0.2">
      <c r="Y53096" s="396"/>
      <c r="Z53096" s="396"/>
      <c r="AA53096" s="441"/>
    </row>
    <row r="53097" spans="25:27" x14ac:dyDescent="0.2">
      <c r="Y53097" s="396"/>
      <c r="Z53097" s="396"/>
      <c r="AA53097" s="441"/>
    </row>
    <row r="53098" spans="25:27" x14ac:dyDescent="0.2">
      <c r="Y53098" s="396"/>
      <c r="Z53098" s="396"/>
      <c r="AA53098" s="441"/>
    </row>
    <row r="53099" spans="25:27" x14ac:dyDescent="0.2">
      <c r="Y53099" s="396"/>
      <c r="Z53099" s="396"/>
      <c r="AA53099" s="441"/>
    </row>
    <row r="53100" spans="25:27" x14ac:dyDescent="0.2">
      <c r="Y53100" s="396"/>
      <c r="Z53100" s="396"/>
      <c r="AA53100" s="441"/>
    </row>
    <row r="53101" spans="25:27" x14ac:dyDescent="0.2">
      <c r="Y53101" s="396"/>
      <c r="Z53101" s="396"/>
      <c r="AA53101" s="441"/>
    </row>
    <row r="53102" spans="25:27" x14ac:dyDescent="0.2">
      <c r="Y53102" s="396"/>
      <c r="Z53102" s="396"/>
      <c r="AA53102" s="441"/>
    </row>
    <row r="53103" spans="25:27" x14ac:dyDescent="0.2">
      <c r="Y53103" s="396"/>
      <c r="Z53103" s="396"/>
      <c r="AA53103" s="441"/>
    </row>
    <row r="53104" spans="25:27" x14ac:dyDescent="0.2">
      <c r="Y53104" s="396"/>
      <c r="Z53104" s="396"/>
      <c r="AA53104" s="441"/>
    </row>
    <row r="53105" spans="25:27" x14ac:dyDescent="0.2">
      <c r="Y53105" s="396"/>
      <c r="Z53105" s="396"/>
      <c r="AA53105" s="441"/>
    </row>
    <row r="53106" spans="25:27" x14ac:dyDescent="0.2">
      <c r="Y53106" s="396"/>
      <c r="Z53106" s="396"/>
      <c r="AA53106" s="441"/>
    </row>
    <row r="53107" spans="25:27" x14ac:dyDescent="0.2">
      <c r="Y53107" s="396"/>
      <c r="Z53107" s="396"/>
      <c r="AA53107" s="441"/>
    </row>
    <row r="53108" spans="25:27" x14ac:dyDescent="0.2">
      <c r="Y53108" s="396"/>
      <c r="Z53108" s="396"/>
      <c r="AA53108" s="441"/>
    </row>
    <row r="53109" spans="25:27" x14ac:dyDescent="0.2">
      <c r="Y53109" s="396"/>
      <c r="Z53109" s="396"/>
      <c r="AA53109" s="441"/>
    </row>
    <row r="53110" spans="25:27" x14ac:dyDescent="0.2">
      <c r="Y53110" s="396"/>
      <c r="Z53110" s="396"/>
      <c r="AA53110" s="441"/>
    </row>
    <row r="53111" spans="25:27" x14ac:dyDescent="0.2">
      <c r="Y53111" s="396"/>
      <c r="Z53111" s="396"/>
      <c r="AA53111" s="441"/>
    </row>
    <row r="53112" spans="25:27" x14ac:dyDescent="0.2">
      <c r="Y53112" s="396"/>
      <c r="Z53112" s="396"/>
      <c r="AA53112" s="441"/>
    </row>
    <row r="53113" spans="25:27" x14ac:dyDescent="0.2">
      <c r="Y53113" s="396"/>
      <c r="Z53113" s="396"/>
      <c r="AA53113" s="441"/>
    </row>
    <row r="53114" spans="25:27" x14ac:dyDescent="0.2">
      <c r="Y53114" s="396"/>
      <c r="Z53114" s="396"/>
      <c r="AA53114" s="441"/>
    </row>
    <row r="53115" spans="25:27" x14ac:dyDescent="0.2">
      <c r="Y53115" s="396"/>
      <c r="Z53115" s="396"/>
      <c r="AA53115" s="441"/>
    </row>
    <row r="53116" spans="25:27" x14ac:dyDescent="0.2">
      <c r="Y53116" s="396"/>
      <c r="Z53116" s="396"/>
      <c r="AA53116" s="441"/>
    </row>
    <row r="53117" spans="25:27" x14ac:dyDescent="0.2">
      <c r="Y53117" s="396"/>
      <c r="Z53117" s="396"/>
      <c r="AA53117" s="441"/>
    </row>
    <row r="53118" spans="25:27" x14ac:dyDescent="0.2">
      <c r="Y53118" s="396"/>
      <c r="Z53118" s="396"/>
      <c r="AA53118" s="441"/>
    </row>
    <row r="53119" spans="25:27" x14ac:dyDescent="0.2">
      <c r="Y53119" s="396"/>
      <c r="Z53119" s="396"/>
      <c r="AA53119" s="441"/>
    </row>
    <row r="53120" spans="25:27" x14ac:dyDescent="0.2">
      <c r="Y53120" s="396"/>
      <c r="Z53120" s="396"/>
      <c r="AA53120" s="441"/>
    </row>
    <row r="53121" spans="25:27" x14ac:dyDescent="0.2">
      <c r="Y53121" s="396"/>
      <c r="Z53121" s="396"/>
      <c r="AA53121" s="441"/>
    </row>
    <row r="53122" spans="25:27" x14ac:dyDescent="0.2">
      <c r="Y53122" s="396"/>
      <c r="Z53122" s="396"/>
      <c r="AA53122" s="441"/>
    </row>
    <row r="53123" spans="25:27" x14ac:dyDescent="0.2">
      <c r="Y53123" s="396"/>
      <c r="Z53123" s="396"/>
      <c r="AA53123" s="441"/>
    </row>
    <row r="53124" spans="25:27" x14ac:dyDescent="0.2">
      <c r="Y53124" s="396"/>
      <c r="Z53124" s="396"/>
      <c r="AA53124" s="441"/>
    </row>
    <row r="53125" spans="25:27" x14ac:dyDescent="0.2">
      <c r="Y53125" s="396"/>
      <c r="Z53125" s="396"/>
      <c r="AA53125" s="441"/>
    </row>
    <row r="53126" spans="25:27" x14ac:dyDescent="0.2">
      <c r="Y53126" s="396"/>
      <c r="Z53126" s="396"/>
      <c r="AA53126" s="441"/>
    </row>
    <row r="53127" spans="25:27" x14ac:dyDescent="0.2">
      <c r="Y53127" s="396"/>
      <c r="Z53127" s="396"/>
      <c r="AA53127" s="441"/>
    </row>
    <row r="53128" spans="25:27" x14ac:dyDescent="0.2">
      <c r="Y53128" s="396"/>
      <c r="Z53128" s="396"/>
      <c r="AA53128" s="441"/>
    </row>
    <row r="53129" spans="25:27" x14ac:dyDescent="0.2">
      <c r="Y53129" s="396"/>
      <c r="Z53129" s="396"/>
      <c r="AA53129" s="441"/>
    </row>
    <row r="53130" spans="25:27" x14ac:dyDescent="0.2">
      <c r="Y53130" s="396"/>
      <c r="Z53130" s="396"/>
      <c r="AA53130" s="441"/>
    </row>
    <row r="53131" spans="25:27" x14ac:dyDescent="0.2">
      <c r="Y53131" s="396"/>
      <c r="Z53131" s="396"/>
      <c r="AA53131" s="441"/>
    </row>
    <row r="53132" spans="25:27" x14ac:dyDescent="0.2">
      <c r="Y53132" s="396"/>
      <c r="Z53132" s="396"/>
      <c r="AA53132" s="441"/>
    </row>
    <row r="53133" spans="25:27" x14ac:dyDescent="0.2">
      <c r="Y53133" s="396"/>
      <c r="Z53133" s="396"/>
      <c r="AA53133" s="441"/>
    </row>
    <row r="53134" spans="25:27" x14ac:dyDescent="0.2">
      <c r="Y53134" s="396"/>
      <c r="Z53134" s="396"/>
      <c r="AA53134" s="441"/>
    </row>
    <row r="53135" spans="25:27" x14ac:dyDescent="0.2">
      <c r="Y53135" s="396"/>
      <c r="Z53135" s="396"/>
      <c r="AA53135" s="441"/>
    </row>
    <row r="53136" spans="25:27" x14ac:dyDescent="0.2">
      <c r="Y53136" s="396"/>
      <c r="Z53136" s="396"/>
      <c r="AA53136" s="441"/>
    </row>
    <row r="53137" spans="25:27" x14ac:dyDescent="0.2">
      <c r="Y53137" s="396"/>
      <c r="Z53137" s="396"/>
      <c r="AA53137" s="441"/>
    </row>
    <row r="53138" spans="25:27" x14ac:dyDescent="0.2">
      <c r="Y53138" s="396"/>
      <c r="Z53138" s="396"/>
      <c r="AA53138" s="441"/>
    </row>
    <row r="53139" spans="25:27" x14ac:dyDescent="0.2">
      <c r="Y53139" s="396"/>
      <c r="Z53139" s="396"/>
      <c r="AA53139" s="441"/>
    </row>
    <row r="53140" spans="25:27" x14ac:dyDescent="0.2">
      <c r="Y53140" s="396"/>
      <c r="Z53140" s="396"/>
      <c r="AA53140" s="441"/>
    </row>
    <row r="53141" spans="25:27" x14ac:dyDescent="0.2">
      <c r="Y53141" s="396"/>
      <c r="Z53141" s="396"/>
      <c r="AA53141" s="441"/>
    </row>
    <row r="53142" spans="25:27" x14ac:dyDescent="0.2">
      <c r="Y53142" s="396"/>
      <c r="Z53142" s="396"/>
      <c r="AA53142" s="441"/>
    </row>
    <row r="53143" spans="25:27" x14ac:dyDescent="0.2">
      <c r="Y53143" s="396"/>
      <c r="Z53143" s="396"/>
      <c r="AA53143" s="441"/>
    </row>
    <row r="53144" spans="25:27" x14ac:dyDescent="0.2">
      <c r="Y53144" s="396"/>
      <c r="Z53144" s="396"/>
      <c r="AA53144" s="441"/>
    </row>
    <row r="53145" spans="25:27" x14ac:dyDescent="0.2">
      <c r="Y53145" s="396"/>
      <c r="Z53145" s="396"/>
      <c r="AA53145" s="441"/>
    </row>
    <row r="53146" spans="25:27" x14ac:dyDescent="0.2">
      <c r="Y53146" s="396"/>
      <c r="Z53146" s="396"/>
      <c r="AA53146" s="441"/>
    </row>
    <row r="53147" spans="25:27" x14ac:dyDescent="0.2">
      <c r="Y53147" s="396"/>
      <c r="Z53147" s="396"/>
      <c r="AA53147" s="441"/>
    </row>
    <row r="53148" spans="25:27" x14ac:dyDescent="0.2">
      <c r="Y53148" s="396"/>
      <c r="Z53148" s="396"/>
      <c r="AA53148" s="441"/>
    </row>
    <row r="53149" spans="25:27" x14ac:dyDescent="0.2">
      <c r="Y53149" s="396"/>
      <c r="Z53149" s="396"/>
      <c r="AA53149" s="441"/>
    </row>
    <row r="53150" spans="25:27" x14ac:dyDescent="0.2">
      <c r="Y53150" s="396"/>
      <c r="Z53150" s="396"/>
      <c r="AA53150" s="441"/>
    </row>
    <row r="53151" spans="25:27" x14ac:dyDescent="0.2">
      <c r="Y53151" s="396"/>
      <c r="Z53151" s="396"/>
      <c r="AA53151" s="441"/>
    </row>
    <row r="53152" spans="25:27" x14ac:dyDescent="0.2">
      <c r="Y53152" s="396"/>
      <c r="Z53152" s="396"/>
      <c r="AA53152" s="441"/>
    </row>
    <row r="53153" spans="25:27" x14ac:dyDescent="0.2">
      <c r="Y53153" s="396"/>
      <c r="Z53153" s="396"/>
      <c r="AA53153" s="441"/>
    </row>
    <row r="53154" spans="25:27" x14ac:dyDescent="0.2">
      <c r="Y53154" s="396"/>
      <c r="Z53154" s="396"/>
      <c r="AA53154" s="441"/>
    </row>
    <row r="53155" spans="25:27" x14ac:dyDescent="0.2">
      <c r="Y53155" s="396"/>
      <c r="Z53155" s="396"/>
      <c r="AA53155" s="441"/>
    </row>
    <row r="53156" spans="25:27" x14ac:dyDescent="0.2">
      <c r="Y53156" s="396"/>
      <c r="Z53156" s="396"/>
      <c r="AA53156" s="441"/>
    </row>
    <row r="53157" spans="25:27" x14ac:dyDescent="0.2">
      <c r="Y53157" s="396"/>
      <c r="Z53157" s="396"/>
      <c r="AA53157" s="441"/>
    </row>
    <row r="53158" spans="25:27" x14ac:dyDescent="0.2">
      <c r="Y53158" s="396"/>
      <c r="Z53158" s="396"/>
      <c r="AA53158" s="441"/>
    </row>
    <row r="53159" spans="25:27" x14ac:dyDescent="0.2">
      <c r="Y53159" s="396"/>
      <c r="Z53159" s="396"/>
      <c r="AA53159" s="441"/>
    </row>
    <row r="53160" spans="25:27" x14ac:dyDescent="0.2">
      <c r="Y53160" s="396"/>
      <c r="Z53160" s="396"/>
      <c r="AA53160" s="441"/>
    </row>
    <row r="53161" spans="25:27" x14ac:dyDescent="0.2">
      <c r="Y53161" s="396"/>
      <c r="Z53161" s="396"/>
      <c r="AA53161" s="441"/>
    </row>
    <row r="53162" spans="25:27" x14ac:dyDescent="0.2">
      <c r="Y53162" s="396"/>
      <c r="Z53162" s="396"/>
      <c r="AA53162" s="441"/>
    </row>
    <row r="53163" spans="25:27" x14ac:dyDescent="0.2">
      <c r="Y53163" s="396"/>
      <c r="Z53163" s="396"/>
      <c r="AA53163" s="441"/>
    </row>
    <row r="53164" spans="25:27" x14ac:dyDescent="0.2">
      <c r="Y53164" s="396"/>
      <c r="Z53164" s="396"/>
      <c r="AA53164" s="441"/>
    </row>
    <row r="53165" spans="25:27" x14ac:dyDescent="0.2">
      <c r="Y53165" s="396"/>
      <c r="Z53165" s="396"/>
      <c r="AA53165" s="441"/>
    </row>
    <row r="53166" spans="25:27" x14ac:dyDescent="0.2">
      <c r="Y53166" s="396"/>
      <c r="Z53166" s="396"/>
      <c r="AA53166" s="441"/>
    </row>
    <row r="53167" spans="25:27" x14ac:dyDescent="0.2">
      <c r="Y53167" s="396"/>
      <c r="Z53167" s="396"/>
      <c r="AA53167" s="441"/>
    </row>
    <row r="53168" spans="25:27" x14ac:dyDescent="0.2">
      <c r="Y53168" s="396"/>
      <c r="Z53168" s="396"/>
      <c r="AA53168" s="441"/>
    </row>
    <row r="53169" spans="25:27" x14ac:dyDescent="0.2">
      <c r="Y53169" s="396"/>
      <c r="Z53169" s="396"/>
      <c r="AA53169" s="441"/>
    </row>
    <row r="53170" spans="25:27" x14ac:dyDescent="0.2">
      <c r="Y53170" s="396"/>
      <c r="Z53170" s="396"/>
      <c r="AA53170" s="441"/>
    </row>
    <row r="53171" spans="25:27" x14ac:dyDescent="0.2">
      <c r="Y53171" s="396"/>
      <c r="Z53171" s="396"/>
      <c r="AA53171" s="441"/>
    </row>
    <row r="53172" spans="25:27" x14ac:dyDescent="0.2">
      <c r="Y53172" s="396"/>
      <c r="Z53172" s="396"/>
      <c r="AA53172" s="441"/>
    </row>
    <row r="53173" spans="25:27" x14ac:dyDescent="0.2">
      <c r="Y53173" s="396"/>
      <c r="Z53173" s="396"/>
      <c r="AA53173" s="441"/>
    </row>
    <row r="53174" spans="25:27" x14ac:dyDescent="0.2">
      <c r="Y53174" s="396"/>
      <c r="Z53174" s="396"/>
      <c r="AA53174" s="441"/>
    </row>
    <row r="53175" spans="25:27" x14ac:dyDescent="0.2">
      <c r="Y53175" s="396"/>
      <c r="Z53175" s="396"/>
      <c r="AA53175" s="441"/>
    </row>
    <row r="53176" spans="25:27" x14ac:dyDescent="0.2">
      <c r="Y53176" s="396"/>
      <c r="Z53176" s="396"/>
      <c r="AA53176" s="441"/>
    </row>
    <row r="53177" spans="25:27" x14ac:dyDescent="0.2">
      <c r="Y53177" s="396"/>
      <c r="Z53177" s="396"/>
      <c r="AA53177" s="441"/>
    </row>
    <row r="53178" spans="25:27" x14ac:dyDescent="0.2">
      <c r="Y53178" s="396"/>
      <c r="Z53178" s="396"/>
      <c r="AA53178" s="441"/>
    </row>
    <row r="53179" spans="25:27" x14ac:dyDescent="0.2">
      <c r="Y53179" s="396"/>
      <c r="Z53179" s="396"/>
      <c r="AA53179" s="441"/>
    </row>
    <row r="53180" spans="25:27" x14ac:dyDescent="0.2">
      <c r="Y53180" s="396"/>
      <c r="Z53180" s="396"/>
      <c r="AA53180" s="441"/>
    </row>
    <row r="53181" spans="25:27" x14ac:dyDescent="0.2">
      <c r="Y53181" s="396"/>
      <c r="Z53181" s="396"/>
      <c r="AA53181" s="441"/>
    </row>
    <row r="53182" spans="25:27" x14ac:dyDescent="0.2">
      <c r="Y53182" s="396"/>
      <c r="Z53182" s="396"/>
      <c r="AA53182" s="441"/>
    </row>
    <row r="53183" spans="25:27" x14ac:dyDescent="0.2">
      <c r="Y53183" s="396"/>
      <c r="Z53183" s="396"/>
      <c r="AA53183" s="441"/>
    </row>
    <row r="53184" spans="25:27" x14ac:dyDescent="0.2">
      <c r="Y53184" s="396"/>
      <c r="Z53184" s="396"/>
      <c r="AA53184" s="441"/>
    </row>
    <row r="53185" spans="25:27" x14ac:dyDescent="0.2">
      <c r="Y53185" s="396"/>
      <c r="Z53185" s="396"/>
      <c r="AA53185" s="441"/>
    </row>
    <row r="53186" spans="25:27" x14ac:dyDescent="0.2">
      <c r="Y53186" s="396"/>
      <c r="Z53186" s="396"/>
      <c r="AA53186" s="441"/>
    </row>
    <row r="53187" spans="25:27" x14ac:dyDescent="0.2">
      <c r="Y53187" s="396"/>
      <c r="Z53187" s="396"/>
      <c r="AA53187" s="441"/>
    </row>
    <row r="53188" spans="25:27" x14ac:dyDescent="0.2">
      <c r="Y53188" s="396"/>
      <c r="Z53188" s="396"/>
      <c r="AA53188" s="441"/>
    </row>
    <row r="53189" spans="25:27" x14ac:dyDescent="0.2">
      <c r="Y53189" s="396"/>
      <c r="Z53189" s="396"/>
      <c r="AA53189" s="441"/>
    </row>
    <row r="53190" spans="25:27" x14ac:dyDescent="0.2">
      <c r="Y53190" s="396"/>
      <c r="Z53190" s="396"/>
      <c r="AA53190" s="441"/>
    </row>
    <row r="53191" spans="25:27" x14ac:dyDescent="0.2">
      <c r="Y53191" s="396"/>
      <c r="Z53191" s="396"/>
      <c r="AA53191" s="441"/>
    </row>
    <row r="53192" spans="25:27" x14ac:dyDescent="0.2">
      <c r="Y53192" s="396"/>
      <c r="Z53192" s="396"/>
      <c r="AA53192" s="441"/>
    </row>
    <row r="53193" spans="25:27" x14ac:dyDescent="0.2">
      <c r="Y53193" s="396"/>
      <c r="Z53193" s="396"/>
      <c r="AA53193" s="441"/>
    </row>
    <row r="53194" spans="25:27" x14ac:dyDescent="0.2">
      <c r="Y53194" s="396"/>
      <c r="Z53194" s="396"/>
      <c r="AA53194" s="441"/>
    </row>
    <row r="53195" spans="25:27" x14ac:dyDescent="0.2">
      <c r="Y53195" s="396"/>
      <c r="Z53195" s="396"/>
      <c r="AA53195" s="441"/>
    </row>
    <row r="53196" spans="25:27" x14ac:dyDescent="0.2">
      <c r="Y53196" s="396"/>
      <c r="Z53196" s="396"/>
      <c r="AA53196" s="441"/>
    </row>
    <row r="53197" spans="25:27" x14ac:dyDescent="0.2">
      <c r="Y53197" s="396"/>
      <c r="Z53197" s="396"/>
      <c r="AA53197" s="441"/>
    </row>
    <row r="53198" spans="25:27" x14ac:dyDescent="0.2">
      <c r="Y53198" s="396"/>
      <c r="Z53198" s="396"/>
      <c r="AA53198" s="441"/>
    </row>
    <row r="53199" spans="25:27" x14ac:dyDescent="0.2">
      <c r="Y53199" s="396"/>
      <c r="Z53199" s="396"/>
      <c r="AA53199" s="441"/>
    </row>
    <row r="53200" spans="25:27" x14ac:dyDescent="0.2">
      <c r="Y53200" s="396"/>
      <c r="Z53200" s="396"/>
      <c r="AA53200" s="441"/>
    </row>
    <row r="53201" spans="25:27" x14ac:dyDescent="0.2">
      <c r="Y53201" s="396"/>
      <c r="Z53201" s="396"/>
      <c r="AA53201" s="441"/>
    </row>
    <row r="53202" spans="25:27" x14ac:dyDescent="0.2">
      <c r="Y53202" s="396"/>
      <c r="Z53202" s="396"/>
      <c r="AA53202" s="441"/>
    </row>
    <row r="53203" spans="25:27" x14ac:dyDescent="0.2">
      <c r="Y53203" s="396"/>
      <c r="Z53203" s="396"/>
      <c r="AA53203" s="441"/>
    </row>
    <row r="53204" spans="25:27" x14ac:dyDescent="0.2">
      <c r="Y53204" s="396"/>
      <c r="Z53204" s="396"/>
      <c r="AA53204" s="441"/>
    </row>
    <row r="53205" spans="25:27" x14ac:dyDescent="0.2">
      <c r="Y53205" s="396"/>
      <c r="Z53205" s="396"/>
      <c r="AA53205" s="441"/>
    </row>
    <row r="53206" spans="25:27" x14ac:dyDescent="0.2">
      <c r="Y53206" s="396"/>
      <c r="Z53206" s="396"/>
      <c r="AA53206" s="441"/>
    </row>
    <row r="53207" spans="25:27" x14ac:dyDescent="0.2">
      <c r="Y53207" s="396"/>
      <c r="Z53207" s="396"/>
      <c r="AA53207" s="441"/>
    </row>
    <row r="53208" spans="25:27" x14ac:dyDescent="0.2">
      <c r="Y53208" s="396"/>
      <c r="Z53208" s="396"/>
      <c r="AA53208" s="441"/>
    </row>
    <row r="53209" spans="25:27" x14ac:dyDescent="0.2">
      <c r="Y53209" s="396"/>
      <c r="Z53209" s="396"/>
      <c r="AA53209" s="441"/>
    </row>
    <row r="53210" spans="25:27" x14ac:dyDescent="0.2">
      <c r="Y53210" s="396"/>
      <c r="Z53210" s="396"/>
      <c r="AA53210" s="441"/>
    </row>
    <row r="53211" spans="25:27" x14ac:dyDescent="0.2">
      <c r="Y53211" s="396"/>
      <c r="Z53211" s="396"/>
      <c r="AA53211" s="441"/>
    </row>
    <row r="53212" spans="25:27" x14ac:dyDescent="0.2">
      <c r="Y53212" s="396"/>
      <c r="Z53212" s="396"/>
      <c r="AA53212" s="441"/>
    </row>
    <row r="53213" spans="25:27" x14ac:dyDescent="0.2">
      <c r="Y53213" s="396"/>
      <c r="Z53213" s="396"/>
      <c r="AA53213" s="441"/>
    </row>
    <row r="53214" spans="25:27" x14ac:dyDescent="0.2">
      <c r="Y53214" s="396"/>
      <c r="Z53214" s="396"/>
      <c r="AA53214" s="441"/>
    </row>
    <row r="53215" spans="25:27" x14ac:dyDescent="0.2">
      <c r="Y53215" s="396"/>
      <c r="Z53215" s="396"/>
      <c r="AA53215" s="441"/>
    </row>
    <row r="53216" spans="25:27" x14ac:dyDescent="0.2">
      <c r="Y53216" s="396"/>
      <c r="Z53216" s="396"/>
      <c r="AA53216" s="441"/>
    </row>
    <row r="53217" spans="25:27" x14ac:dyDescent="0.2">
      <c r="Y53217" s="396"/>
      <c r="Z53217" s="396"/>
      <c r="AA53217" s="441"/>
    </row>
    <row r="53218" spans="25:27" x14ac:dyDescent="0.2">
      <c r="Y53218" s="396"/>
      <c r="Z53218" s="396"/>
      <c r="AA53218" s="441"/>
    </row>
    <row r="53219" spans="25:27" x14ac:dyDescent="0.2">
      <c r="Y53219" s="396"/>
      <c r="Z53219" s="396"/>
      <c r="AA53219" s="441"/>
    </row>
    <row r="53220" spans="25:27" x14ac:dyDescent="0.2">
      <c r="Y53220" s="396"/>
      <c r="Z53220" s="396"/>
      <c r="AA53220" s="441"/>
    </row>
    <row r="53221" spans="25:27" x14ac:dyDescent="0.2">
      <c r="Y53221" s="396"/>
      <c r="Z53221" s="396"/>
      <c r="AA53221" s="441"/>
    </row>
    <row r="53222" spans="25:27" x14ac:dyDescent="0.2">
      <c r="Y53222" s="396"/>
      <c r="Z53222" s="396"/>
      <c r="AA53222" s="441"/>
    </row>
    <row r="53223" spans="25:27" x14ac:dyDescent="0.2">
      <c r="Y53223" s="396"/>
      <c r="Z53223" s="396"/>
      <c r="AA53223" s="441"/>
    </row>
    <row r="53224" spans="25:27" x14ac:dyDescent="0.2">
      <c r="Y53224" s="396"/>
      <c r="Z53224" s="396"/>
      <c r="AA53224" s="441"/>
    </row>
    <row r="53225" spans="25:27" x14ac:dyDescent="0.2">
      <c r="Y53225" s="396"/>
      <c r="Z53225" s="396"/>
      <c r="AA53225" s="441"/>
    </row>
    <row r="53226" spans="25:27" x14ac:dyDescent="0.2">
      <c r="Y53226" s="396"/>
      <c r="Z53226" s="396"/>
      <c r="AA53226" s="441"/>
    </row>
    <row r="53227" spans="25:27" x14ac:dyDescent="0.2">
      <c r="Y53227" s="396"/>
      <c r="Z53227" s="396"/>
      <c r="AA53227" s="441"/>
    </row>
    <row r="53228" spans="25:27" x14ac:dyDescent="0.2">
      <c r="Y53228" s="396"/>
      <c r="Z53228" s="396"/>
      <c r="AA53228" s="441"/>
    </row>
    <row r="53229" spans="25:27" x14ac:dyDescent="0.2">
      <c r="Y53229" s="396"/>
      <c r="Z53229" s="396"/>
      <c r="AA53229" s="441"/>
    </row>
    <row r="53230" spans="25:27" x14ac:dyDescent="0.2">
      <c r="Y53230" s="396"/>
      <c r="Z53230" s="396"/>
      <c r="AA53230" s="441"/>
    </row>
    <row r="53231" spans="25:27" x14ac:dyDescent="0.2">
      <c r="Y53231" s="396"/>
      <c r="Z53231" s="396"/>
      <c r="AA53231" s="441"/>
    </row>
    <row r="53232" spans="25:27" x14ac:dyDescent="0.2">
      <c r="Y53232" s="396"/>
      <c r="Z53232" s="396"/>
      <c r="AA53232" s="441"/>
    </row>
    <row r="53233" spans="25:27" x14ac:dyDescent="0.2">
      <c r="Y53233" s="396"/>
      <c r="Z53233" s="396"/>
      <c r="AA53233" s="441"/>
    </row>
    <row r="53234" spans="25:27" x14ac:dyDescent="0.2">
      <c r="Y53234" s="396"/>
      <c r="Z53234" s="396"/>
      <c r="AA53234" s="441"/>
    </row>
    <row r="53235" spans="25:27" x14ac:dyDescent="0.2">
      <c r="Y53235" s="396"/>
      <c r="Z53235" s="396"/>
      <c r="AA53235" s="441"/>
    </row>
    <row r="53236" spans="25:27" x14ac:dyDescent="0.2">
      <c r="Y53236" s="396"/>
      <c r="Z53236" s="396"/>
      <c r="AA53236" s="441"/>
    </row>
    <row r="53237" spans="25:27" x14ac:dyDescent="0.2">
      <c r="Y53237" s="396"/>
      <c r="Z53237" s="396"/>
      <c r="AA53237" s="441"/>
    </row>
    <row r="53238" spans="25:27" x14ac:dyDescent="0.2">
      <c r="Y53238" s="396"/>
      <c r="Z53238" s="396"/>
      <c r="AA53238" s="441"/>
    </row>
    <row r="53239" spans="25:27" x14ac:dyDescent="0.2">
      <c r="Y53239" s="396"/>
      <c r="Z53239" s="396"/>
      <c r="AA53239" s="441"/>
    </row>
    <row r="53240" spans="25:27" x14ac:dyDescent="0.2">
      <c r="Y53240" s="396"/>
      <c r="Z53240" s="396"/>
      <c r="AA53240" s="441"/>
    </row>
    <row r="53241" spans="25:27" x14ac:dyDescent="0.2">
      <c r="Y53241" s="396"/>
      <c r="Z53241" s="396"/>
      <c r="AA53241" s="441"/>
    </row>
    <row r="53242" spans="25:27" x14ac:dyDescent="0.2">
      <c r="Y53242" s="396"/>
      <c r="Z53242" s="396"/>
      <c r="AA53242" s="441"/>
    </row>
    <row r="53243" spans="25:27" x14ac:dyDescent="0.2">
      <c r="Y53243" s="396"/>
      <c r="Z53243" s="396"/>
      <c r="AA53243" s="441"/>
    </row>
    <row r="53244" spans="25:27" x14ac:dyDescent="0.2">
      <c r="Y53244" s="396"/>
      <c r="Z53244" s="396"/>
      <c r="AA53244" s="441"/>
    </row>
    <row r="53245" spans="25:27" x14ac:dyDescent="0.2">
      <c r="Y53245" s="396"/>
      <c r="Z53245" s="396"/>
      <c r="AA53245" s="441"/>
    </row>
    <row r="53246" spans="25:27" x14ac:dyDescent="0.2">
      <c r="Y53246" s="396"/>
      <c r="Z53246" s="396"/>
      <c r="AA53246" s="441"/>
    </row>
    <row r="53247" spans="25:27" x14ac:dyDescent="0.2">
      <c r="Y53247" s="396"/>
      <c r="Z53247" s="396"/>
      <c r="AA53247" s="441"/>
    </row>
    <row r="53248" spans="25:27" x14ac:dyDescent="0.2">
      <c r="Y53248" s="396"/>
      <c r="Z53248" s="396"/>
      <c r="AA53248" s="441"/>
    </row>
    <row r="53249" spans="25:27" x14ac:dyDescent="0.2">
      <c r="Y53249" s="396"/>
      <c r="Z53249" s="396"/>
      <c r="AA53249" s="441"/>
    </row>
    <row r="53250" spans="25:27" x14ac:dyDescent="0.2">
      <c r="Y53250" s="396"/>
      <c r="Z53250" s="396"/>
      <c r="AA53250" s="441"/>
    </row>
    <row r="53251" spans="25:27" x14ac:dyDescent="0.2">
      <c r="Y53251" s="396"/>
      <c r="Z53251" s="396"/>
      <c r="AA53251" s="441"/>
    </row>
    <row r="53252" spans="25:27" x14ac:dyDescent="0.2">
      <c r="Y53252" s="396"/>
      <c r="Z53252" s="396"/>
      <c r="AA53252" s="441"/>
    </row>
    <row r="53253" spans="25:27" x14ac:dyDescent="0.2">
      <c r="Y53253" s="396"/>
      <c r="Z53253" s="396"/>
      <c r="AA53253" s="441"/>
    </row>
    <row r="53254" spans="25:27" x14ac:dyDescent="0.2">
      <c r="Y53254" s="396"/>
      <c r="Z53254" s="396"/>
      <c r="AA53254" s="441"/>
    </row>
    <row r="53255" spans="25:27" x14ac:dyDescent="0.2">
      <c r="Y53255" s="396"/>
      <c r="Z53255" s="396"/>
      <c r="AA53255" s="441"/>
    </row>
    <row r="53256" spans="25:27" x14ac:dyDescent="0.2">
      <c r="Y53256" s="396"/>
      <c r="Z53256" s="396"/>
      <c r="AA53256" s="441"/>
    </row>
    <row r="53257" spans="25:27" x14ac:dyDescent="0.2">
      <c r="Y53257" s="396"/>
      <c r="Z53257" s="396"/>
      <c r="AA53257" s="441"/>
    </row>
    <row r="53258" spans="25:27" x14ac:dyDescent="0.2">
      <c r="Y53258" s="396"/>
      <c r="Z53258" s="396"/>
      <c r="AA53258" s="441"/>
    </row>
    <row r="53259" spans="25:27" x14ac:dyDescent="0.2">
      <c r="Y53259" s="396"/>
      <c r="Z53259" s="396"/>
      <c r="AA53259" s="441"/>
    </row>
    <row r="53260" spans="25:27" x14ac:dyDescent="0.2">
      <c r="Y53260" s="396"/>
      <c r="Z53260" s="396"/>
      <c r="AA53260" s="441"/>
    </row>
    <row r="53261" spans="25:27" x14ac:dyDescent="0.2">
      <c r="Y53261" s="396"/>
      <c r="Z53261" s="396"/>
      <c r="AA53261" s="441"/>
    </row>
    <row r="53262" spans="25:27" x14ac:dyDescent="0.2">
      <c r="Y53262" s="396"/>
      <c r="Z53262" s="396"/>
      <c r="AA53262" s="441"/>
    </row>
    <row r="53263" spans="25:27" x14ac:dyDescent="0.2">
      <c r="Y53263" s="396"/>
      <c r="Z53263" s="396"/>
      <c r="AA53263" s="441"/>
    </row>
    <row r="53264" spans="25:27" x14ac:dyDescent="0.2">
      <c r="Y53264" s="396"/>
      <c r="Z53264" s="396"/>
      <c r="AA53264" s="441"/>
    </row>
    <row r="53265" spans="25:27" x14ac:dyDescent="0.2">
      <c r="Y53265" s="396"/>
      <c r="Z53265" s="396"/>
      <c r="AA53265" s="441"/>
    </row>
    <row r="53266" spans="25:27" x14ac:dyDescent="0.2">
      <c r="Y53266" s="396"/>
      <c r="Z53266" s="396"/>
      <c r="AA53266" s="441"/>
    </row>
    <row r="53267" spans="25:27" x14ac:dyDescent="0.2">
      <c r="Y53267" s="396"/>
      <c r="Z53267" s="396"/>
      <c r="AA53267" s="441"/>
    </row>
    <row r="53268" spans="25:27" x14ac:dyDescent="0.2">
      <c r="Y53268" s="396"/>
      <c r="Z53268" s="396"/>
      <c r="AA53268" s="441"/>
    </row>
    <row r="53269" spans="25:27" x14ac:dyDescent="0.2">
      <c r="Y53269" s="396"/>
      <c r="Z53269" s="396"/>
      <c r="AA53269" s="441"/>
    </row>
    <row r="53270" spans="25:27" x14ac:dyDescent="0.2">
      <c r="Y53270" s="396"/>
      <c r="Z53270" s="396"/>
      <c r="AA53270" s="441"/>
    </row>
    <row r="53271" spans="25:27" x14ac:dyDescent="0.2">
      <c r="Y53271" s="396"/>
      <c r="Z53271" s="396"/>
      <c r="AA53271" s="441"/>
    </row>
    <row r="53272" spans="25:27" x14ac:dyDescent="0.2">
      <c r="Y53272" s="396"/>
      <c r="Z53272" s="396"/>
      <c r="AA53272" s="441"/>
    </row>
    <row r="53273" spans="25:27" x14ac:dyDescent="0.2">
      <c r="Y53273" s="396"/>
      <c r="Z53273" s="396"/>
      <c r="AA53273" s="441"/>
    </row>
    <row r="53274" spans="25:27" x14ac:dyDescent="0.2">
      <c r="Y53274" s="396"/>
      <c r="Z53274" s="396"/>
      <c r="AA53274" s="441"/>
    </row>
    <row r="53275" spans="25:27" x14ac:dyDescent="0.2">
      <c r="Y53275" s="396"/>
      <c r="Z53275" s="396"/>
      <c r="AA53275" s="441"/>
    </row>
    <row r="53276" spans="25:27" x14ac:dyDescent="0.2">
      <c r="Y53276" s="396"/>
      <c r="Z53276" s="396"/>
      <c r="AA53276" s="441"/>
    </row>
    <row r="53277" spans="25:27" x14ac:dyDescent="0.2">
      <c r="Y53277" s="396"/>
      <c r="Z53277" s="396"/>
      <c r="AA53277" s="441"/>
    </row>
    <row r="53278" spans="25:27" x14ac:dyDescent="0.2">
      <c r="Y53278" s="396"/>
      <c r="Z53278" s="396"/>
      <c r="AA53278" s="441"/>
    </row>
    <row r="53279" spans="25:27" x14ac:dyDescent="0.2">
      <c r="Y53279" s="396"/>
      <c r="Z53279" s="396"/>
      <c r="AA53279" s="441"/>
    </row>
    <row r="53280" spans="25:27" x14ac:dyDescent="0.2">
      <c r="Y53280" s="396"/>
      <c r="Z53280" s="396"/>
      <c r="AA53280" s="441"/>
    </row>
    <row r="53281" spans="25:27" x14ac:dyDescent="0.2">
      <c r="Y53281" s="396"/>
      <c r="Z53281" s="396"/>
      <c r="AA53281" s="441"/>
    </row>
    <row r="53282" spans="25:27" x14ac:dyDescent="0.2">
      <c r="Y53282" s="396"/>
      <c r="Z53282" s="396"/>
      <c r="AA53282" s="441"/>
    </row>
    <row r="53283" spans="25:27" x14ac:dyDescent="0.2">
      <c r="Y53283" s="396"/>
      <c r="Z53283" s="396"/>
      <c r="AA53283" s="441"/>
    </row>
    <row r="53284" spans="25:27" x14ac:dyDescent="0.2">
      <c r="Y53284" s="396"/>
      <c r="Z53284" s="396"/>
      <c r="AA53284" s="441"/>
    </row>
    <row r="53285" spans="25:27" x14ac:dyDescent="0.2">
      <c r="Y53285" s="396"/>
      <c r="Z53285" s="396"/>
      <c r="AA53285" s="441"/>
    </row>
    <row r="53286" spans="25:27" x14ac:dyDescent="0.2">
      <c r="Y53286" s="396"/>
      <c r="Z53286" s="396"/>
      <c r="AA53286" s="441"/>
    </row>
    <row r="53287" spans="25:27" x14ac:dyDescent="0.2">
      <c r="Y53287" s="396"/>
      <c r="Z53287" s="396"/>
      <c r="AA53287" s="441"/>
    </row>
    <row r="53288" spans="25:27" x14ac:dyDescent="0.2">
      <c r="Y53288" s="396"/>
      <c r="Z53288" s="396"/>
      <c r="AA53288" s="441"/>
    </row>
    <row r="53289" spans="25:27" x14ac:dyDescent="0.2">
      <c r="Y53289" s="396"/>
      <c r="Z53289" s="396"/>
      <c r="AA53289" s="441"/>
    </row>
    <row r="53290" spans="25:27" x14ac:dyDescent="0.2">
      <c r="Y53290" s="396"/>
      <c r="Z53290" s="396"/>
      <c r="AA53290" s="441"/>
    </row>
    <row r="53291" spans="25:27" x14ac:dyDescent="0.2">
      <c r="Y53291" s="396"/>
      <c r="Z53291" s="396"/>
      <c r="AA53291" s="441"/>
    </row>
    <row r="53292" spans="25:27" x14ac:dyDescent="0.2">
      <c r="Y53292" s="396"/>
      <c r="Z53292" s="396"/>
      <c r="AA53292" s="441"/>
    </row>
    <row r="53293" spans="25:27" x14ac:dyDescent="0.2">
      <c r="Y53293" s="396"/>
      <c r="Z53293" s="396"/>
      <c r="AA53293" s="441"/>
    </row>
    <row r="53294" spans="25:27" x14ac:dyDescent="0.2">
      <c r="Y53294" s="396"/>
      <c r="Z53294" s="396"/>
      <c r="AA53294" s="441"/>
    </row>
    <row r="53295" spans="25:27" x14ac:dyDescent="0.2">
      <c r="Y53295" s="396"/>
      <c r="Z53295" s="396"/>
      <c r="AA53295" s="441"/>
    </row>
    <row r="53296" spans="25:27" x14ac:dyDescent="0.2">
      <c r="Y53296" s="396"/>
      <c r="Z53296" s="396"/>
      <c r="AA53296" s="441"/>
    </row>
    <row r="53297" spans="25:27" x14ac:dyDescent="0.2">
      <c r="Y53297" s="396"/>
      <c r="Z53297" s="396"/>
      <c r="AA53297" s="441"/>
    </row>
    <row r="53298" spans="25:27" x14ac:dyDescent="0.2">
      <c r="Y53298" s="396"/>
      <c r="Z53298" s="396"/>
      <c r="AA53298" s="441"/>
    </row>
    <row r="53299" spans="25:27" x14ac:dyDescent="0.2">
      <c r="Y53299" s="396"/>
      <c r="Z53299" s="396"/>
      <c r="AA53299" s="441"/>
    </row>
    <row r="53300" spans="25:27" x14ac:dyDescent="0.2">
      <c r="Y53300" s="396"/>
      <c r="Z53300" s="396"/>
      <c r="AA53300" s="441"/>
    </row>
    <row r="53301" spans="25:27" x14ac:dyDescent="0.2">
      <c r="Y53301" s="396"/>
      <c r="Z53301" s="396"/>
      <c r="AA53301" s="441"/>
    </row>
    <row r="53302" spans="25:27" x14ac:dyDescent="0.2">
      <c r="Y53302" s="396"/>
      <c r="Z53302" s="396"/>
      <c r="AA53302" s="441"/>
    </row>
    <row r="53303" spans="25:27" x14ac:dyDescent="0.2">
      <c r="Y53303" s="396"/>
      <c r="Z53303" s="396"/>
      <c r="AA53303" s="441"/>
    </row>
    <row r="53304" spans="25:27" x14ac:dyDescent="0.2">
      <c r="Y53304" s="396"/>
      <c r="Z53304" s="396"/>
      <c r="AA53304" s="441"/>
    </row>
    <row r="53305" spans="25:27" x14ac:dyDescent="0.2">
      <c r="Y53305" s="396"/>
      <c r="Z53305" s="396"/>
      <c r="AA53305" s="441"/>
    </row>
    <row r="53306" spans="25:27" x14ac:dyDescent="0.2">
      <c r="Y53306" s="396"/>
      <c r="Z53306" s="396"/>
      <c r="AA53306" s="441"/>
    </row>
    <row r="53307" spans="25:27" x14ac:dyDescent="0.2">
      <c r="Y53307" s="396"/>
      <c r="Z53307" s="396"/>
      <c r="AA53307" s="441"/>
    </row>
    <row r="53308" spans="25:27" x14ac:dyDescent="0.2">
      <c r="Y53308" s="396"/>
      <c r="Z53308" s="396"/>
      <c r="AA53308" s="441"/>
    </row>
    <row r="53309" spans="25:27" x14ac:dyDescent="0.2">
      <c r="Y53309" s="396"/>
      <c r="Z53309" s="396"/>
      <c r="AA53309" s="441"/>
    </row>
    <row r="53310" spans="25:27" x14ac:dyDescent="0.2">
      <c r="Y53310" s="396"/>
      <c r="Z53310" s="396"/>
      <c r="AA53310" s="441"/>
    </row>
    <row r="53311" spans="25:27" x14ac:dyDescent="0.2">
      <c r="Y53311" s="396"/>
      <c r="Z53311" s="396"/>
      <c r="AA53311" s="441"/>
    </row>
    <row r="53312" spans="25:27" x14ac:dyDescent="0.2">
      <c r="Y53312" s="396"/>
      <c r="Z53312" s="396"/>
      <c r="AA53312" s="441"/>
    </row>
    <row r="53313" spans="25:27" x14ac:dyDescent="0.2">
      <c r="Y53313" s="396"/>
      <c r="Z53313" s="396"/>
      <c r="AA53313" s="441"/>
    </row>
    <row r="53314" spans="25:27" x14ac:dyDescent="0.2">
      <c r="Y53314" s="396"/>
      <c r="Z53314" s="396"/>
      <c r="AA53314" s="441"/>
    </row>
    <row r="53315" spans="25:27" x14ac:dyDescent="0.2">
      <c r="Y53315" s="396"/>
      <c r="Z53315" s="396"/>
      <c r="AA53315" s="441"/>
    </row>
    <row r="53316" spans="25:27" x14ac:dyDescent="0.2">
      <c r="Y53316" s="396"/>
      <c r="Z53316" s="396"/>
      <c r="AA53316" s="441"/>
    </row>
    <row r="53317" spans="25:27" x14ac:dyDescent="0.2">
      <c r="Y53317" s="396"/>
      <c r="Z53317" s="396"/>
      <c r="AA53317" s="441"/>
    </row>
    <row r="53318" spans="25:27" x14ac:dyDescent="0.2">
      <c r="Y53318" s="396"/>
      <c r="Z53318" s="396"/>
      <c r="AA53318" s="441"/>
    </row>
    <row r="53319" spans="25:27" x14ac:dyDescent="0.2">
      <c r="Y53319" s="396"/>
      <c r="Z53319" s="396"/>
      <c r="AA53319" s="441"/>
    </row>
    <row r="53320" spans="25:27" x14ac:dyDescent="0.2">
      <c r="Y53320" s="396"/>
      <c r="Z53320" s="396"/>
      <c r="AA53320" s="441"/>
    </row>
    <row r="53321" spans="25:27" x14ac:dyDescent="0.2">
      <c r="Y53321" s="396"/>
      <c r="Z53321" s="396"/>
      <c r="AA53321" s="441"/>
    </row>
    <row r="53322" spans="25:27" x14ac:dyDescent="0.2">
      <c r="Y53322" s="396"/>
      <c r="Z53322" s="396"/>
      <c r="AA53322" s="441"/>
    </row>
    <row r="53323" spans="25:27" x14ac:dyDescent="0.2">
      <c r="Y53323" s="396"/>
      <c r="Z53323" s="396"/>
      <c r="AA53323" s="441"/>
    </row>
    <row r="53324" spans="25:27" x14ac:dyDescent="0.2">
      <c r="Y53324" s="396"/>
      <c r="Z53324" s="396"/>
      <c r="AA53324" s="441"/>
    </row>
    <row r="53325" spans="25:27" x14ac:dyDescent="0.2">
      <c r="Y53325" s="396"/>
      <c r="Z53325" s="396"/>
      <c r="AA53325" s="441"/>
    </row>
    <row r="53326" spans="25:27" x14ac:dyDescent="0.2">
      <c r="Y53326" s="396"/>
      <c r="Z53326" s="396"/>
      <c r="AA53326" s="441"/>
    </row>
    <row r="53327" spans="25:27" x14ac:dyDescent="0.2">
      <c r="Y53327" s="396"/>
      <c r="Z53327" s="396"/>
      <c r="AA53327" s="441"/>
    </row>
    <row r="53328" spans="25:27" x14ac:dyDescent="0.2">
      <c r="Y53328" s="396"/>
      <c r="Z53328" s="396"/>
      <c r="AA53328" s="441"/>
    </row>
    <row r="53329" spans="25:27" x14ac:dyDescent="0.2">
      <c r="Y53329" s="396"/>
      <c r="Z53329" s="396"/>
      <c r="AA53329" s="441"/>
    </row>
    <row r="53330" spans="25:27" x14ac:dyDescent="0.2">
      <c r="Y53330" s="396"/>
      <c r="Z53330" s="396"/>
      <c r="AA53330" s="441"/>
    </row>
    <row r="53331" spans="25:27" x14ac:dyDescent="0.2">
      <c r="Y53331" s="396"/>
      <c r="Z53331" s="396"/>
      <c r="AA53331" s="441"/>
    </row>
    <row r="53332" spans="25:27" x14ac:dyDescent="0.2">
      <c r="Y53332" s="396"/>
      <c r="Z53332" s="396"/>
      <c r="AA53332" s="441"/>
    </row>
    <row r="53333" spans="25:27" x14ac:dyDescent="0.2">
      <c r="Y53333" s="396"/>
      <c r="Z53333" s="396"/>
      <c r="AA53333" s="441"/>
    </row>
    <row r="53334" spans="25:27" x14ac:dyDescent="0.2">
      <c r="Y53334" s="396"/>
      <c r="Z53334" s="396"/>
      <c r="AA53334" s="441"/>
    </row>
    <row r="53335" spans="25:27" x14ac:dyDescent="0.2">
      <c r="Y53335" s="396"/>
      <c r="Z53335" s="396"/>
      <c r="AA53335" s="441"/>
    </row>
    <row r="53336" spans="25:27" x14ac:dyDescent="0.2">
      <c r="Y53336" s="396"/>
      <c r="Z53336" s="396"/>
      <c r="AA53336" s="441"/>
    </row>
    <row r="53337" spans="25:27" x14ac:dyDescent="0.2">
      <c r="Y53337" s="396"/>
      <c r="Z53337" s="396"/>
      <c r="AA53337" s="441"/>
    </row>
    <row r="53338" spans="25:27" x14ac:dyDescent="0.2">
      <c r="Y53338" s="396"/>
      <c r="Z53338" s="396"/>
      <c r="AA53338" s="441"/>
    </row>
    <row r="53339" spans="25:27" x14ac:dyDescent="0.2">
      <c r="Y53339" s="396"/>
      <c r="Z53339" s="396"/>
      <c r="AA53339" s="441"/>
    </row>
    <row r="53340" spans="25:27" x14ac:dyDescent="0.2">
      <c r="Y53340" s="396"/>
      <c r="Z53340" s="396"/>
      <c r="AA53340" s="441"/>
    </row>
    <row r="53341" spans="25:27" x14ac:dyDescent="0.2">
      <c r="Y53341" s="396"/>
      <c r="Z53341" s="396"/>
      <c r="AA53341" s="441"/>
    </row>
    <row r="53342" spans="25:27" x14ac:dyDescent="0.2">
      <c r="Y53342" s="396"/>
      <c r="Z53342" s="396"/>
      <c r="AA53342" s="441"/>
    </row>
    <row r="53343" spans="25:27" x14ac:dyDescent="0.2">
      <c r="Y53343" s="396"/>
      <c r="Z53343" s="396"/>
      <c r="AA53343" s="441"/>
    </row>
    <row r="53344" spans="25:27" x14ac:dyDescent="0.2">
      <c r="Y53344" s="396"/>
      <c r="Z53344" s="396"/>
      <c r="AA53344" s="441"/>
    </row>
    <row r="53345" spans="25:27" x14ac:dyDescent="0.2">
      <c r="Y53345" s="396"/>
      <c r="Z53345" s="396"/>
      <c r="AA53345" s="441"/>
    </row>
    <row r="53346" spans="25:27" x14ac:dyDescent="0.2">
      <c r="Y53346" s="396"/>
      <c r="Z53346" s="396"/>
      <c r="AA53346" s="441"/>
    </row>
    <row r="53347" spans="25:27" x14ac:dyDescent="0.2">
      <c r="Y53347" s="396"/>
      <c r="Z53347" s="396"/>
      <c r="AA53347" s="441"/>
    </row>
    <row r="53348" spans="25:27" x14ac:dyDescent="0.2">
      <c r="Y53348" s="396"/>
      <c r="Z53348" s="396"/>
      <c r="AA53348" s="441"/>
    </row>
    <row r="53349" spans="25:27" x14ac:dyDescent="0.2">
      <c r="Y53349" s="396"/>
      <c r="Z53349" s="396"/>
      <c r="AA53349" s="441"/>
    </row>
    <row r="53350" spans="25:27" x14ac:dyDescent="0.2">
      <c r="Y53350" s="396"/>
      <c r="Z53350" s="396"/>
      <c r="AA53350" s="441"/>
    </row>
    <row r="53351" spans="25:27" x14ac:dyDescent="0.2">
      <c r="Y53351" s="396"/>
      <c r="Z53351" s="396"/>
      <c r="AA53351" s="441"/>
    </row>
    <row r="53352" spans="25:27" x14ac:dyDescent="0.2">
      <c r="Y53352" s="396"/>
      <c r="Z53352" s="396"/>
      <c r="AA53352" s="441"/>
    </row>
    <row r="53353" spans="25:27" x14ac:dyDescent="0.2">
      <c r="Y53353" s="396"/>
      <c r="Z53353" s="396"/>
      <c r="AA53353" s="441"/>
    </row>
    <row r="53354" spans="25:27" x14ac:dyDescent="0.2">
      <c r="Y53354" s="396"/>
      <c r="Z53354" s="396"/>
      <c r="AA53354" s="441"/>
    </row>
    <row r="53355" spans="25:27" x14ac:dyDescent="0.2">
      <c r="Y53355" s="396"/>
      <c r="Z53355" s="396"/>
      <c r="AA53355" s="441"/>
    </row>
    <row r="53356" spans="25:27" x14ac:dyDescent="0.2">
      <c r="Y53356" s="396"/>
      <c r="Z53356" s="396"/>
      <c r="AA53356" s="441"/>
    </row>
    <row r="53357" spans="25:27" x14ac:dyDescent="0.2">
      <c r="Y53357" s="396"/>
      <c r="Z53357" s="396"/>
      <c r="AA53357" s="441"/>
    </row>
    <row r="53358" spans="25:27" x14ac:dyDescent="0.2">
      <c r="Y53358" s="396"/>
      <c r="Z53358" s="396"/>
      <c r="AA53358" s="441"/>
    </row>
    <row r="53359" spans="25:27" x14ac:dyDescent="0.2">
      <c r="Y53359" s="396"/>
      <c r="Z53359" s="396"/>
      <c r="AA53359" s="441"/>
    </row>
    <row r="53360" spans="25:27" x14ac:dyDescent="0.2">
      <c r="Y53360" s="396"/>
      <c r="Z53360" s="396"/>
      <c r="AA53360" s="441"/>
    </row>
    <row r="53361" spans="25:27" x14ac:dyDescent="0.2">
      <c r="Y53361" s="396"/>
      <c r="Z53361" s="396"/>
      <c r="AA53361" s="441"/>
    </row>
    <row r="53362" spans="25:27" x14ac:dyDescent="0.2">
      <c r="Y53362" s="396"/>
      <c r="Z53362" s="396"/>
      <c r="AA53362" s="441"/>
    </row>
    <row r="53363" spans="25:27" x14ac:dyDescent="0.2">
      <c r="Y53363" s="396"/>
      <c r="Z53363" s="396"/>
      <c r="AA53363" s="441"/>
    </row>
    <row r="53364" spans="25:27" x14ac:dyDescent="0.2">
      <c r="Y53364" s="396"/>
      <c r="Z53364" s="396"/>
      <c r="AA53364" s="441"/>
    </row>
    <row r="53365" spans="25:27" x14ac:dyDescent="0.2">
      <c r="Y53365" s="396"/>
      <c r="Z53365" s="396"/>
      <c r="AA53365" s="441"/>
    </row>
    <row r="53366" spans="25:27" x14ac:dyDescent="0.2">
      <c r="Y53366" s="396"/>
      <c r="Z53366" s="396"/>
      <c r="AA53366" s="441"/>
    </row>
    <row r="53367" spans="25:27" x14ac:dyDescent="0.2">
      <c r="Y53367" s="396"/>
      <c r="Z53367" s="396"/>
      <c r="AA53367" s="441"/>
    </row>
    <row r="53368" spans="25:27" x14ac:dyDescent="0.2">
      <c r="Y53368" s="396"/>
      <c r="Z53368" s="396"/>
      <c r="AA53368" s="441"/>
    </row>
    <row r="53369" spans="25:27" x14ac:dyDescent="0.2">
      <c r="Y53369" s="396"/>
      <c r="Z53369" s="396"/>
      <c r="AA53369" s="441"/>
    </row>
    <row r="53370" spans="25:27" x14ac:dyDescent="0.2">
      <c r="Y53370" s="396"/>
      <c r="Z53370" s="396"/>
      <c r="AA53370" s="441"/>
    </row>
    <row r="53371" spans="25:27" x14ac:dyDescent="0.2">
      <c r="Y53371" s="396"/>
      <c r="Z53371" s="396"/>
      <c r="AA53371" s="441"/>
    </row>
    <row r="53372" spans="25:27" x14ac:dyDescent="0.2">
      <c r="Y53372" s="396"/>
      <c r="Z53372" s="396"/>
      <c r="AA53372" s="441"/>
    </row>
    <row r="53373" spans="25:27" x14ac:dyDescent="0.2">
      <c r="Y53373" s="396"/>
      <c r="Z53373" s="396"/>
      <c r="AA53373" s="441"/>
    </row>
    <row r="53374" spans="25:27" x14ac:dyDescent="0.2">
      <c r="Y53374" s="396"/>
      <c r="Z53374" s="396"/>
      <c r="AA53374" s="441"/>
    </row>
    <row r="53375" spans="25:27" x14ac:dyDescent="0.2">
      <c r="Y53375" s="396"/>
      <c r="Z53375" s="396"/>
      <c r="AA53375" s="441"/>
    </row>
    <row r="53376" spans="25:27" x14ac:dyDescent="0.2">
      <c r="Y53376" s="396"/>
      <c r="Z53376" s="396"/>
      <c r="AA53376" s="441"/>
    </row>
    <row r="53377" spans="25:27" x14ac:dyDescent="0.2">
      <c r="Y53377" s="396"/>
      <c r="Z53377" s="396"/>
      <c r="AA53377" s="441"/>
    </row>
    <row r="53378" spans="25:27" x14ac:dyDescent="0.2">
      <c r="Y53378" s="396"/>
      <c r="Z53378" s="396"/>
      <c r="AA53378" s="441"/>
    </row>
    <row r="53379" spans="25:27" x14ac:dyDescent="0.2">
      <c r="Y53379" s="396"/>
      <c r="Z53379" s="396"/>
      <c r="AA53379" s="441"/>
    </row>
    <row r="53380" spans="25:27" x14ac:dyDescent="0.2">
      <c r="Y53380" s="396"/>
      <c r="Z53380" s="396"/>
      <c r="AA53380" s="441"/>
    </row>
    <row r="53381" spans="25:27" x14ac:dyDescent="0.2">
      <c r="Y53381" s="396"/>
      <c r="Z53381" s="396"/>
      <c r="AA53381" s="441"/>
    </row>
    <row r="53382" spans="25:27" x14ac:dyDescent="0.2">
      <c r="Y53382" s="396"/>
      <c r="Z53382" s="396"/>
      <c r="AA53382" s="441"/>
    </row>
    <row r="53383" spans="25:27" x14ac:dyDescent="0.2">
      <c r="Y53383" s="396"/>
      <c r="Z53383" s="396"/>
      <c r="AA53383" s="441"/>
    </row>
    <row r="53384" spans="25:27" x14ac:dyDescent="0.2">
      <c r="Y53384" s="396"/>
      <c r="Z53384" s="396"/>
      <c r="AA53384" s="441"/>
    </row>
    <row r="53385" spans="25:27" x14ac:dyDescent="0.2">
      <c r="Y53385" s="396"/>
      <c r="Z53385" s="396"/>
      <c r="AA53385" s="441"/>
    </row>
    <row r="53386" spans="25:27" x14ac:dyDescent="0.2">
      <c r="Y53386" s="396"/>
      <c r="Z53386" s="396"/>
      <c r="AA53386" s="441"/>
    </row>
    <row r="53387" spans="25:27" x14ac:dyDescent="0.2">
      <c r="Y53387" s="396"/>
      <c r="Z53387" s="396"/>
      <c r="AA53387" s="441"/>
    </row>
    <row r="53388" spans="25:27" x14ac:dyDescent="0.2">
      <c r="Y53388" s="396"/>
      <c r="Z53388" s="396"/>
      <c r="AA53388" s="441"/>
    </row>
    <row r="53389" spans="25:27" x14ac:dyDescent="0.2">
      <c r="Y53389" s="396"/>
      <c r="Z53389" s="396"/>
      <c r="AA53389" s="441"/>
    </row>
    <row r="53390" spans="25:27" x14ac:dyDescent="0.2">
      <c r="Y53390" s="396"/>
      <c r="Z53390" s="396"/>
      <c r="AA53390" s="441"/>
    </row>
    <row r="53391" spans="25:27" x14ac:dyDescent="0.2">
      <c r="Y53391" s="396"/>
      <c r="Z53391" s="396"/>
      <c r="AA53391" s="441"/>
    </row>
    <row r="53392" spans="25:27" x14ac:dyDescent="0.2">
      <c r="Y53392" s="396"/>
      <c r="Z53392" s="396"/>
      <c r="AA53392" s="441"/>
    </row>
    <row r="53393" spans="25:27" x14ac:dyDescent="0.2">
      <c r="Y53393" s="396"/>
      <c r="Z53393" s="396"/>
      <c r="AA53393" s="441"/>
    </row>
    <row r="53394" spans="25:27" x14ac:dyDescent="0.2">
      <c r="Y53394" s="396"/>
      <c r="Z53394" s="396"/>
      <c r="AA53394" s="441"/>
    </row>
    <row r="53395" spans="25:27" x14ac:dyDescent="0.2">
      <c r="Y53395" s="396"/>
      <c r="Z53395" s="396"/>
      <c r="AA53395" s="441"/>
    </row>
    <row r="53396" spans="25:27" x14ac:dyDescent="0.2">
      <c r="Y53396" s="396"/>
      <c r="Z53396" s="396"/>
      <c r="AA53396" s="441"/>
    </row>
    <row r="53397" spans="25:27" x14ac:dyDescent="0.2">
      <c r="Y53397" s="396"/>
      <c r="Z53397" s="396"/>
      <c r="AA53397" s="441"/>
    </row>
    <row r="53398" spans="25:27" x14ac:dyDescent="0.2">
      <c r="Y53398" s="396"/>
      <c r="Z53398" s="396"/>
      <c r="AA53398" s="441"/>
    </row>
    <row r="53399" spans="25:27" x14ac:dyDescent="0.2">
      <c r="Y53399" s="396"/>
      <c r="Z53399" s="396"/>
      <c r="AA53399" s="441"/>
    </row>
    <row r="53400" spans="25:27" x14ac:dyDescent="0.2">
      <c r="Y53400" s="396"/>
      <c r="Z53400" s="396"/>
      <c r="AA53400" s="441"/>
    </row>
    <row r="53401" spans="25:27" x14ac:dyDescent="0.2">
      <c r="Y53401" s="396"/>
      <c r="Z53401" s="396"/>
      <c r="AA53401" s="441"/>
    </row>
    <row r="53402" spans="25:27" x14ac:dyDescent="0.2">
      <c r="Y53402" s="396"/>
      <c r="Z53402" s="396"/>
      <c r="AA53402" s="441"/>
    </row>
    <row r="53403" spans="25:27" x14ac:dyDescent="0.2">
      <c r="Y53403" s="396"/>
      <c r="Z53403" s="396"/>
      <c r="AA53403" s="441"/>
    </row>
    <row r="53404" spans="25:27" x14ac:dyDescent="0.2">
      <c r="Y53404" s="396"/>
      <c r="Z53404" s="396"/>
      <c r="AA53404" s="441"/>
    </row>
    <row r="53405" spans="25:27" x14ac:dyDescent="0.2">
      <c r="Y53405" s="396"/>
      <c r="Z53405" s="396"/>
      <c r="AA53405" s="441"/>
    </row>
    <row r="53406" spans="25:27" x14ac:dyDescent="0.2">
      <c r="Y53406" s="396"/>
      <c r="Z53406" s="396"/>
      <c r="AA53406" s="441"/>
    </row>
    <row r="53407" spans="25:27" x14ac:dyDescent="0.2">
      <c r="Y53407" s="396"/>
      <c r="Z53407" s="396"/>
      <c r="AA53407" s="441"/>
    </row>
    <row r="53408" spans="25:27" x14ac:dyDescent="0.2">
      <c r="Y53408" s="396"/>
      <c r="Z53408" s="396"/>
      <c r="AA53408" s="441"/>
    </row>
    <row r="53409" spans="25:27" x14ac:dyDescent="0.2">
      <c r="Y53409" s="396"/>
      <c r="Z53409" s="396"/>
      <c r="AA53409" s="441"/>
    </row>
    <row r="53410" spans="25:27" x14ac:dyDescent="0.2">
      <c r="Y53410" s="396"/>
      <c r="Z53410" s="396"/>
      <c r="AA53410" s="441"/>
    </row>
    <row r="53411" spans="25:27" x14ac:dyDescent="0.2">
      <c r="Y53411" s="396"/>
      <c r="Z53411" s="396"/>
      <c r="AA53411" s="441"/>
    </row>
    <row r="53412" spans="25:27" x14ac:dyDescent="0.2">
      <c r="Y53412" s="396"/>
      <c r="Z53412" s="396"/>
      <c r="AA53412" s="441"/>
    </row>
    <row r="53413" spans="25:27" x14ac:dyDescent="0.2">
      <c r="Y53413" s="396"/>
      <c r="Z53413" s="396"/>
      <c r="AA53413" s="441"/>
    </row>
    <row r="53414" spans="25:27" x14ac:dyDescent="0.2">
      <c r="Y53414" s="396"/>
      <c r="Z53414" s="396"/>
      <c r="AA53414" s="441"/>
    </row>
    <row r="53415" spans="25:27" x14ac:dyDescent="0.2">
      <c r="Y53415" s="396"/>
      <c r="Z53415" s="396"/>
      <c r="AA53415" s="441"/>
    </row>
    <row r="53416" spans="25:27" x14ac:dyDescent="0.2">
      <c r="Y53416" s="396"/>
      <c r="Z53416" s="396"/>
      <c r="AA53416" s="441"/>
    </row>
    <row r="53417" spans="25:27" x14ac:dyDescent="0.2">
      <c r="Y53417" s="396"/>
      <c r="Z53417" s="396"/>
      <c r="AA53417" s="441"/>
    </row>
    <row r="53418" spans="25:27" x14ac:dyDescent="0.2">
      <c r="Y53418" s="396"/>
      <c r="Z53418" s="396"/>
      <c r="AA53418" s="441"/>
    </row>
    <row r="53419" spans="25:27" x14ac:dyDescent="0.2">
      <c r="Y53419" s="396"/>
      <c r="Z53419" s="396"/>
      <c r="AA53419" s="441"/>
    </row>
    <row r="53420" spans="25:27" x14ac:dyDescent="0.2">
      <c r="Y53420" s="396"/>
      <c r="Z53420" s="396"/>
      <c r="AA53420" s="441"/>
    </row>
    <row r="53421" spans="25:27" x14ac:dyDescent="0.2">
      <c r="Y53421" s="396"/>
      <c r="Z53421" s="396"/>
      <c r="AA53421" s="441"/>
    </row>
    <row r="53422" spans="25:27" x14ac:dyDescent="0.2">
      <c r="Y53422" s="396"/>
      <c r="Z53422" s="396"/>
      <c r="AA53422" s="441"/>
    </row>
    <row r="53423" spans="25:27" x14ac:dyDescent="0.2">
      <c r="Y53423" s="396"/>
      <c r="Z53423" s="396"/>
      <c r="AA53423" s="441"/>
    </row>
    <row r="53424" spans="25:27" x14ac:dyDescent="0.2">
      <c r="Y53424" s="396"/>
      <c r="Z53424" s="396"/>
      <c r="AA53424" s="441"/>
    </row>
    <row r="53425" spans="25:27" x14ac:dyDescent="0.2">
      <c r="Y53425" s="396"/>
      <c r="Z53425" s="396"/>
      <c r="AA53425" s="441"/>
    </row>
    <row r="53426" spans="25:27" x14ac:dyDescent="0.2">
      <c r="Y53426" s="396"/>
      <c r="Z53426" s="396"/>
      <c r="AA53426" s="441"/>
    </row>
    <row r="53427" spans="25:27" x14ac:dyDescent="0.2">
      <c r="Y53427" s="396"/>
      <c r="Z53427" s="396"/>
      <c r="AA53427" s="441"/>
    </row>
    <row r="53428" spans="25:27" x14ac:dyDescent="0.2">
      <c r="Y53428" s="396"/>
      <c r="Z53428" s="396"/>
      <c r="AA53428" s="441"/>
    </row>
    <row r="53429" spans="25:27" x14ac:dyDescent="0.2">
      <c r="Y53429" s="396"/>
      <c r="Z53429" s="396"/>
      <c r="AA53429" s="441"/>
    </row>
    <row r="53430" spans="25:27" x14ac:dyDescent="0.2">
      <c r="Y53430" s="396"/>
      <c r="Z53430" s="396"/>
      <c r="AA53430" s="441"/>
    </row>
    <row r="53431" spans="25:27" x14ac:dyDescent="0.2">
      <c r="Y53431" s="396"/>
      <c r="Z53431" s="396"/>
      <c r="AA53431" s="441"/>
    </row>
    <row r="53432" spans="25:27" x14ac:dyDescent="0.2">
      <c r="Y53432" s="396"/>
      <c r="Z53432" s="396"/>
      <c r="AA53432" s="441"/>
    </row>
    <row r="53433" spans="25:27" x14ac:dyDescent="0.2">
      <c r="Y53433" s="396"/>
      <c r="Z53433" s="396"/>
      <c r="AA53433" s="441"/>
    </row>
    <row r="53434" spans="25:27" x14ac:dyDescent="0.2">
      <c r="Y53434" s="396"/>
      <c r="Z53434" s="396"/>
      <c r="AA53434" s="441"/>
    </row>
    <row r="53435" spans="25:27" x14ac:dyDescent="0.2">
      <c r="Y53435" s="396"/>
      <c r="Z53435" s="396"/>
      <c r="AA53435" s="441"/>
    </row>
    <row r="53436" spans="25:27" x14ac:dyDescent="0.2">
      <c r="Y53436" s="396"/>
      <c r="Z53436" s="396"/>
      <c r="AA53436" s="441"/>
    </row>
    <row r="53437" spans="25:27" x14ac:dyDescent="0.2">
      <c r="Y53437" s="396"/>
      <c r="Z53437" s="396"/>
      <c r="AA53437" s="441"/>
    </row>
    <row r="53438" spans="25:27" x14ac:dyDescent="0.2">
      <c r="Y53438" s="396"/>
      <c r="Z53438" s="396"/>
      <c r="AA53438" s="441"/>
    </row>
    <row r="53439" spans="25:27" x14ac:dyDescent="0.2">
      <c r="Y53439" s="396"/>
      <c r="Z53439" s="396"/>
      <c r="AA53439" s="441"/>
    </row>
    <row r="53440" spans="25:27" x14ac:dyDescent="0.2">
      <c r="Y53440" s="396"/>
      <c r="Z53440" s="396"/>
      <c r="AA53440" s="441"/>
    </row>
    <row r="53441" spans="25:27" x14ac:dyDescent="0.2">
      <c r="Y53441" s="396"/>
      <c r="Z53441" s="396"/>
      <c r="AA53441" s="441"/>
    </row>
    <row r="53442" spans="25:27" x14ac:dyDescent="0.2">
      <c r="Y53442" s="396"/>
      <c r="Z53442" s="396"/>
      <c r="AA53442" s="441"/>
    </row>
    <row r="53443" spans="25:27" x14ac:dyDescent="0.2">
      <c r="Y53443" s="396"/>
      <c r="Z53443" s="396"/>
      <c r="AA53443" s="441"/>
    </row>
    <row r="53444" spans="25:27" x14ac:dyDescent="0.2">
      <c r="Y53444" s="396"/>
      <c r="Z53444" s="396"/>
      <c r="AA53444" s="441"/>
    </row>
    <row r="53445" spans="25:27" x14ac:dyDescent="0.2">
      <c r="Y53445" s="396"/>
      <c r="Z53445" s="396"/>
      <c r="AA53445" s="441"/>
    </row>
    <row r="53446" spans="25:27" x14ac:dyDescent="0.2">
      <c r="Y53446" s="396"/>
      <c r="Z53446" s="396"/>
      <c r="AA53446" s="441"/>
    </row>
    <row r="53447" spans="25:27" x14ac:dyDescent="0.2">
      <c r="Y53447" s="396"/>
      <c r="Z53447" s="396"/>
      <c r="AA53447" s="441"/>
    </row>
    <row r="53448" spans="25:27" x14ac:dyDescent="0.2">
      <c r="Y53448" s="396"/>
      <c r="Z53448" s="396"/>
      <c r="AA53448" s="441"/>
    </row>
    <row r="53449" spans="25:27" x14ac:dyDescent="0.2">
      <c r="Y53449" s="396"/>
      <c r="Z53449" s="396"/>
      <c r="AA53449" s="441"/>
    </row>
    <row r="53450" spans="25:27" x14ac:dyDescent="0.2">
      <c r="Y53450" s="396"/>
      <c r="Z53450" s="396"/>
      <c r="AA53450" s="441"/>
    </row>
    <row r="53451" spans="25:27" x14ac:dyDescent="0.2">
      <c r="Y53451" s="396"/>
      <c r="Z53451" s="396"/>
      <c r="AA53451" s="441"/>
    </row>
    <row r="53452" spans="25:27" x14ac:dyDescent="0.2">
      <c r="Y53452" s="396"/>
      <c r="Z53452" s="396"/>
      <c r="AA53452" s="441"/>
    </row>
    <row r="53453" spans="25:27" x14ac:dyDescent="0.2">
      <c r="Y53453" s="396"/>
      <c r="Z53453" s="396"/>
      <c r="AA53453" s="441"/>
    </row>
    <row r="53454" spans="25:27" x14ac:dyDescent="0.2">
      <c r="Y53454" s="396"/>
      <c r="Z53454" s="396"/>
      <c r="AA53454" s="441"/>
    </row>
    <row r="53455" spans="25:27" x14ac:dyDescent="0.2">
      <c r="Y53455" s="396"/>
      <c r="Z53455" s="396"/>
      <c r="AA53455" s="441"/>
    </row>
    <row r="53456" spans="25:27" x14ac:dyDescent="0.2">
      <c r="Y53456" s="396"/>
      <c r="Z53456" s="396"/>
      <c r="AA53456" s="441"/>
    </row>
    <row r="53457" spans="25:27" x14ac:dyDescent="0.2">
      <c r="Y53457" s="396"/>
      <c r="Z53457" s="396"/>
      <c r="AA53457" s="441"/>
    </row>
    <row r="53458" spans="25:27" x14ac:dyDescent="0.2">
      <c r="Y53458" s="396"/>
      <c r="Z53458" s="396"/>
      <c r="AA53458" s="441"/>
    </row>
    <row r="53459" spans="25:27" x14ac:dyDescent="0.2">
      <c r="Y53459" s="396"/>
      <c r="Z53459" s="396"/>
      <c r="AA53459" s="441"/>
    </row>
    <row r="53460" spans="25:27" x14ac:dyDescent="0.2">
      <c r="Y53460" s="396"/>
      <c r="Z53460" s="396"/>
      <c r="AA53460" s="441"/>
    </row>
    <row r="53461" spans="25:27" x14ac:dyDescent="0.2">
      <c r="Y53461" s="396"/>
      <c r="Z53461" s="396"/>
      <c r="AA53461" s="441"/>
    </row>
    <row r="53462" spans="25:27" x14ac:dyDescent="0.2">
      <c r="Y53462" s="396"/>
      <c r="Z53462" s="396"/>
      <c r="AA53462" s="441"/>
    </row>
    <row r="53463" spans="25:27" x14ac:dyDescent="0.2">
      <c r="Y53463" s="396"/>
      <c r="Z53463" s="396"/>
      <c r="AA53463" s="441"/>
    </row>
    <row r="53464" spans="25:27" x14ac:dyDescent="0.2">
      <c r="Y53464" s="396"/>
      <c r="Z53464" s="396"/>
      <c r="AA53464" s="441"/>
    </row>
    <row r="53465" spans="25:27" x14ac:dyDescent="0.2">
      <c r="Y53465" s="396"/>
      <c r="Z53465" s="396"/>
      <c r="AA53465" s="441"/>
    </row>
    <row r="53466" spans="25:27" x14ac:dyDescent="0.2">
      <c r="Y53466" s="396"/>
      <c r="Z53466" s="396"/>
      <c r="AA53466" s="441"/>
    </row>
    <row r="53467" spans="25:27" x14ac:dyDescent="0.2">
      <c r="Y53467" s="396"/>
      <c r="Z53467" s="396"/>
      <c r="AA53467" s="441"/>
    </row>
    <row r="53468" spans="25:27" x14ac:dyDescent="0.2">
      <c r="Y53468" s="396"/>
      <c r="Z53468" s="396"/>
      <c r="AA53468" s="441"/>
    </row>
    <row r="53469" spans="25:27" x14ac:dyDescent="0.2">
      <c r="Y53469" s="396"/>
      <c r="Z53469" s="396"/>
      <c r="AA53469" s="441"/>
    </row>
    <row r="53470" spans="25:27" x14ac:dyDescent="0.2">
      <c r="Y53470" s="396"/>
      <c r="Z53470" s="396"/>
      <c r="AA53470" s="441"/>
    </row>
    <row r="53471" spans="25:27" x14ac:dyDescent="0.2">
      <c r="Y53471" s="396"/>
      <c r="Z53471" s="396"/>
      <c r="AA53471" s="441"/>
    </row>
    <row r="53472" spans="25:27" x14ac:dyDescent="0.2">
      <c r="Y53472" s="396"/>
      <c r="Z53472" s="396"/>
      <c r="AA53472" s="441"/>
    </row>
    <row r="53473" spans="25:27" x14ac:dyDescent="0.2">
      <c r="Y53473" s="396"/>
      <c r="Z53473" s="396"/>
      <c r="AA53473" s="441"/>
    </row>
    <row r="53474" spans="25:27" x14ac:dyDescent="0.2">
      <c r="Y53474" s="396"/>
      <c r="Z53474" s="396"/>
      <c r="AA53474" s="441"/>
    </row>
    <row r="53475" spans="25:27" x14ac:dyDescent="0.2">
      <c r="Y53475" s="396"/>
      <c r="Z53475" s="396"/>
      <c r="AA53475" s="441"/>
    </row>
    <row r="53476" spans="25:27" x14ac:dyDescent="0.2">
      <c r="Y53476" s="396"/>
      <c r="Z53476" s="396"/>
      <c r="AA53476" s="441"/>
    </row>
    <row r="53477" spans="25:27" x14ac:dyDescent="0.2">
      <c r="Y53477" s="396"/>
      <c r="Z53477" s="396"/>
      <c r="AA53477" s="441"/>
    </row>
    <row r="53478" spans="25:27" x14ac:dyDescent="0.2">
      <c r="Y53478" s="396"/>
      <c r="Z53478" s="396"/>
      <c r="AA53478" s="441"/>
    </row>
    <row r="53479" spans="25:27" x14ac:dyDescent="0.2">
      <c r="Y53479" s="396"/>
      <c r="Z53479" s="396"/>
      <c r="AA53479" s="441"/>
    </row>
    <row r="53480" spans="25:27" x14ac:dyDescent="0.2">
      <c r="Y53480" s="396"/>
      <c r="Z53480" s="396"/>
      <c r="AA53480" s="441"/>
    </row>
    <row r="53481" spans="25:27" x14ac:dyDescent="0.2">
      <c r="Y53481" s="396"/>
      <c r="Z53481" s="396"/>
      <c r="AA53481" s="441"/>
    </row>
    <row r="53482" spans="25:27" x14ac:dyDescent="0.2">
      <c r="Y53482" s="396"/>
      <c r="Z53482" s="396"/>
      <c r="AA53482" s="441"/>
    </row>
    <row r="53483" spans="25:27" x14ac:dyDescent="0.2">
      <c r="Y53483" s="396"/>
      <c r="Z53483" s="396"/>
      <c r="AA53483" s="441"/>
    </row>
    <row r="53484" spans="25:27" x14ac:dyDescent="0.2">
      <c r="Y53484" s="396"/>
      <c r="Z53484" s="396"/>
      <c r="AA53484" s="441"/>
    </row>
    <row r="53485" spans="25:27" x14ac:dyDescent="0.2">
      <c r="Y53485" s="396"/>
      <c r="Z53485" s="396"/>
      <c r="AA53485" s="441"/>
    </row>
    <row r="53486" spans="25:27" x14ac:dyDescent="0.2">
      <c r="Y53486" s="396"/>
      <c r="Z53486" s="396"/>
      <c r="AA53486" s="441"/>
    </row>
    <row r="53487" spans="25:27" x14ac:dyDescent="0.2">
      <c r="Y53487" s="396"/>
      <c r="Z53487" s="396"/>
      <c r="AA53487" s="441"/>
    </row>
    <row r="53488" spans="25:27" x14ac:dyDescent="0.2">
      <c r="Y53488" s="396"/>
      <c r="Z53488" s="396"/>
      <c r="AA53488" s="441"/>
    </row>
    <row r="53489" spans="25:27" x14ac:dyDescent="0.2">
      <c r="Y53489" s="396"/>
      <c r="Z53489" s="396"/>
      <c r="AA53489" s="441"/>
    </row>
    <row r="53490" spans="25:27" x14ac:dyDescent="0.2">
      <c r="Y53490" s="396"/>
      <c r="Z53490" s="396"/>
      <c r="AA53490" s="441"/>
    </row>
    <row r="53491" spans="25:27" x14ac:dyDescent="0.2">
      <c r="Y53491" s="396"/>
      <c r="Z53491" s="396"/>
      <c r="AA53491" s="441"/>
    </row>
    <row r="53492" spans="25:27" x14ac:dyDescent="0.2">
      <c r="Y53492" s="396"/>
      <c r="Z53492" s="396"/>
      <c r="AA53492" s="441"/>
    </row>
    <row r="53493" spans="25:27" x14ac:dyDescent="0.2">
      <c r="Y53493" s="396"/>
      <c r="Z53493" s="396"/>
      <c r="AA53493" s="441"/>
    </row>
    <row r="53494" spans="25:27" x14ac:dyDescent="0.2">
      <c r="Y53494" s="396"/>
      <c r="Z53494" s="396"/>
      <c r="AA53494" s="441"/>
    </row>
    <row r="53495" spans="25:27" x14ac:dyDescent="0.2">
      <c r="Y53495" s="396"/>
      <c r="Z53495" s="396"/>
      <c r="AA53495" s="441"/>
    </row>
    <row r="53496" spans="25:27" x14ac:dyDescent="0.2">
      <c r="Y53496" s="396"/>
      <c r="Z53496" s="396"/>
      <c r="AA53496" s="441"/>
    </row>
    <row r="53497" spans="25:27" x14ac:dyDescent="0.2">
      <c r="Y53497" s="396"/>
      <c r="Z53497" s="396"/>
      <c r="AA53497" s="441"/>
    </row>
    <row r="53498" spans="25:27" x14ac:dyDescent="0.2">
      <c r="Y53498" s="396"/>
      <c r="Z53498" s="396"/>
      <c r="AA53498" s="441"/>
    </row>
    <row r="53499" spans="25:27" x14ac:dyDescent="0.2">
      <c r="Y53499" s="396"/>
      <c r="Z53499" s="396"/>
      <c r="AA53499" s="441"/>
    </row>
    <row r="53500" spans="25:27" x14ac:dyDescent="0.2">
      <c r="Y53500" s="396"/>
      <c r="Z53500" s="396"/>
      <c r="AA53500" s="441"/>
    </row>
    <row r="53501" spans="25:27" x14ac:dyDescent="0.2">
      <c r="Y53501" s="396"/>
      <c r="Z53501" s="396"/>
      <c r="AA53501" s="441"/>
    </row>
    <row r="53502" spans="25:27" x14ac:dyDescent="0.2">
      <c r="Y53502" s="396"/>
      <c r="Z53502" s="396"/>
      <c r="AA53502" s="441"/>
    </row>
    <row r="53503" spans="25:27" x14ac:dyDescent="0.2">
      <c r="Y53503" s="396"/>
      <c r="Z53503" s="396"/>
      <c r="AA53503" s="441"/>
    </row>
    <row r="53504" spans="25:27" x14ac:dyDescent="0.2">
      <c r="Y53504" s="396"/>
      <c r="Z53504" s="396"/>
      <c r="AA53504" s="441"/>
    </row>
    <row r="53505" spans="25:27" x14ac:dyDescent="0.2">
      <c r="Y53505" s="396"/>
      <c r="Z53505" s="396"/>
      <c r="AA53505" s="441"/>
    </row>
    <row r="53506" spans="25:27" x14ac:dyDescent="0.2">
      <c r="Y53506" s="396"/>
      <c r="Z53506" s="396"/>
      <c r="AA53506" s="441"/>
    </row>
    <row r="53507" spans="25:27" x14ac:dyDescent="0.2">
      <c r="Y53507" s="396"/>
      <c r="Z53507" s="396"/>
      <c r="AA53507" s="441"/>
    </row>
    <row r="53508" spans="25:27" x14ac:dyDescent="0.2">
      <c r="Y53508" s="396"/>
      <c r="Z53508" s="396"/>
      <c r="AA53508" s="441"/>
    </row>
    <row r="53509" spans="25:27" x14ac:dyDescent="0.2">
      <c r="Y53509" s="396"/>
      <c r="Z53509" s="396"/>
      <c r="AA53509" s="441"/>
    </row>
    <row r="53510" spans="25:27" x14ac:dyDescent="0.2">
      <c r="Y53510" s="396"/>
      <c r="Z53510" s="396"/>
      <c r="AA53510" s="441"/>
    </row>
    <row r="53511" spans="25:27" x14ac:dyDescent="0.2">
      <c r="Y53511" s="396"/>
      <c r="Z53511" s="396"/>
      <c r="AA53511" s="441"/>
    </row>
    <row r="53512" spans="25:27" x14ac:dyDescent="0.2">
      <c r="Y53512" s="396"/>
      <c r="Z53512" s="396"/>
      <c r="AA53512" s="441"/>
    </row>
    <row r="53513" spans="25:27" x14ac:dyDescent="0.2">
      <c r="Y53513" s="396"/>
      <c r="Z53513" s="396"/>
      <c r="AA53513" s="441"/>
    </row>
    <row r="53514" spans="25:27" x14ac:dyDescent="0.2">
      <c r="Y53514" s="396"/>
      <c r="Z53514" s="396"/>
      <c r="AA53514" s="441"/>
    </row>
    <row r="53515" spans="25:27" x14ac:dyDescent="0.2">
      <c r="Y53515" s="396"/>
      <c r="Z53515" s="396"/>
      <c r="AA53515" s="441"/>
    </row>
    <row r="53516" spans="25:27" x14ac:dyDescent="0.2">
      <c r="Y53516" s="396"/>
      <c r="Z53516" s="396"/>
      <c r="AA53516" s="441"/>
    </row>
    <row r="53517" spans="25:27" x14ac:dyDescent="0.2">
      <c r="Y53517" s="396"/>
      <c r="Z53517" s="396"/>
      <c r="AA53517" s="441"/>
    </row>
    <row r="53518" spans="25:27" x14ac:dyDescent="0.2">
      <c r="Y53518" s="396"/>
      <c r="Z53518" s="396"/>
      <c r="AA53518" s="441"/>
    </row>
    <row r="53519" spans="25:27" x14ac:dyDescent="0.2">
      <c r="Y53519" s="396"/>
      <c r="Z53519" s="396"/>
      <c r="AA53519" s="441"/>
    </row>
    <row r="53520" spans="25:27" x14ac:dyDescent="0.2">
      <c r="Y53520" s="396"/>
      <c r="Z53520" s="396"/>
      <c r="AA53520" s="441"/>
    </row>
    <row r="53521" spans="25:27" x14ac:dyDescent="0.2">
      <c r="Y53521" s="396"/>
      <c r="Z53521" s="396"/>
      <c r="AA53521" s="441"/>
    </row>
    <row r="53522" spans="25:27" x14ac:dyDescent="0.2">
      <c r="Y53522" s="396"/>
      <c r="Z53522" s="396"/>
      <c r="AA53522" s="441"/>
    </row>
    <row r="53523" spans="25:27" x14ac:dyDescent="0.2">
      <c r="Y53523" s="396"/>
      <c r="Z53523" s="396"/>
      <c r="AA53523" s="441"/>
    </row>
    <row r="53524" spans="25:27" x14ac:dyDescent="0.2">
      <c r="Y53524" s="396"/>
      <c r="Z53524" s="396"/>
      <c r="AA53524" s="441"/>
    </row>
    <row r="53525" spans="25:27" x14ac:dyDescent="0.2">
      <c r="Y53525" s="396"/>
      <c r="Z53525" s="396"/>
      <c r="AA53525" s="441"/>
    </row>
    <row r="53526" spans="25:27" x14ac:dyDescent="0.2">
      <c r="Y53526" s="396"/>
      <c r="Z53526" s="396"/>
      <c r="AA53526" s="441"/>
    </row>
    <row r="53527" spans="25:27" x14ac:dyDescent="0.2">
      <c r="Y53527" s="396"/>
      <c r="Z53527" s="396"/>
      <c r="AA53527" s="441"/>
    </row>
    <row r="53528" spans="25:27" x14ac:dyDescent="0.2">
      <c r="Y53528" s="396"/>
      <c r="Z53528" s="396"/>
      <c r="AA53528" s="441"/>
    </row>
    <row r="53529" spans="25:27" x14ac:dyDescent="0.2">
      <c r="Y53529" s="396"/>
      <c r="Z53529" s="396"/>
      <c r="AA53529" s="441"/>
    </row>
    <row r="53530" spans="25:27" x14ac:dyDescent="0.2">
      <c r="Y53530" s="396"/>
      <c r="Z53530" s="396"/>
      <c r="AA53530" s="441"/>
    </row>
    <row r="53531" spans="25:27" x14ac:dyDescent="0.2">
      <c r="Y53531" s="396"/>
      <c r="Z53531" s="396"/>
      <c r="AA53531" s="441"/>
    </row>
    <row r="53532" spans="25:27" x14ac:dyDescent="0.2">
      <c r="Y53532" s="396"/>
      <c r="Z53532" s="396"/>
      <c r="AA53532" s="441"/>
    </row>
    <row r="53533" spans="25:27" x14ac:dyDescent="0.2">
      <c r="Y53533" s="396"/>
      <c r="Z53533" s="396"/>
      <c r="AA53533" s="441"/>
    </row>
    <row r="53534" spans="25:27" x14ac:dyDescent="0.2">
      <c r="Y53534" s="396"/>
      <c r="Z53534" s="396"/>
      <c r="AA53534" s="441"/>
    </row>
    <row r="53535" spans="25:27" x14ac:dyDescent="0.2">
      <c r="Y53535" s="396"/>
      <c r="Z53535" s="396"/>
      <c r="AA53535" s="441"/>
    </row>
    <row r="53536" spans="25:27" x14ac:dyDescent="0.2">
      <c r="Y53536" s="396"/>
      <c r="Z53536" s="396"/>
      <c r="AA53536" s="441"/>
    </row>
    <row r="53537" spans="25:27" x14ac:dyDescent="0.2">
      <c r="Y53537" s="396"/>
      <c r="Z53537" s="396"/>
      <c r="AA53537" s="441"/>
    </row>
    <row r="53538" spans="25:27" x14ac:dyDescent="0.2">
      <c r="Y53538" s="396"/>
      <c r="Z53538" s="396"/>
      <c r="AA53538" s="441"/>
    </row>
    <row r="53539" spans="25:27" x14ac:dyDescent="0.2">
      <c r="Y53539" s="396"/>
      <c r="Z53539" s="396"/>
      <c r="AA53539" s="441"/>
    </row>
    <row r="53540" spans="25:27" x14ac:dyDescent="0.2">
      <c r="Y53540" s="396"/>
      <c r="Z53540" s="396"/>
      <c r="AA53540" s="441"/>
    </row>
    <row r="53541" spans="25:27" x14ac:dyDescent="0.2">
      <c r="Y53541" s="396"/>
      <c r="Z53541" s="396"/>
      <c r="AA53541" s="441"/>
    </row>
    <row r="53542" spans="25:27" x14ac:dyDescent="0.2">
      <c r="Y53542" s="396"/>
      <c r="Z53542" s="396"/>
      <c r="AA53542" s="441"/>
    </row>
    <row r="53543" spans="25:27" x14ac:dyDescent="0.2">
      <c r="Y53543" s="396"/>
      <c r="Z53543" s="396"/>
      <c r="AA53543" s="441"/>
    </row>
    <row r="53544" spans="25:27" x14ac:dyDescent="0.2">
      <c r="Y53544" s="396"/>
      <c r="Z53544" s="396"/>
      <c r="AA53544" s="441"/>
    </row>
    <row r="53545" spans="25:27" x14ac:dyDescent="0.2">
      <c r="Y53545" s="396"/>
      <c r="Z53545" s="396"/>
      <c r="AA53545" s="441"/>
    </row>
    <row r="53546" spans="25:27" x14ac:dyDescent="0.2">
      <c r="Y53546" s="396"/>
      <c r="Z53546" s="396"/>
      <c r="AA53546" s="441"/>
    </row>
    <row r="53547" spans="25:27" x14ac:dyDescent="0.2">
      <c r="Y53547" s="396"/>
      <c r="Z53547" s="396"/>
      <c r="AA53547" s="441"/>
    </row>
    <row r="53548" spans="25:27" x14ac:dyDescent="0.2">
      <c r="Y53548" s="396"/>
      <c r="Z53548" s="396"/>
      <c r="AA53548" s="441"/>
    </row>
    <row r="53549" spans="25:27" x14ac:dyDescent="0.2">
      <c r="Y53549" s="396"/>
      <c r="Z53549" s="396"/>
      <c r="AA53549" s="441"/>
    </row>
    <row r="53550" spans="25:27" x14ac:dyDescent="0.2">
      <c r="Y53550" s="396"/>
      <c r="Z53550" s="396"/>
      <c r="AA53550" s="441"/>
    </row>
    <row r="53551" spans="25:27" x14ac:dyDescent="0.2">
      <c r="Y53551" s="396"/>
      <c r="Z53551" s="396"/>
      <c r="AA53551" s="441"/>
    </row>
    <row r="53552" spans="25:27" x14ac:dyDescent="0.2">
      <c r="Y53552" s="396"/>
      <c r="Z53552" s="396"/>
      <c r="AA53552" s="441"/>
    </row>
    <row r="53553" spans="25:27" x14ac:dyDescent="0.2">
      <c r="Y53553" s="396"/>
      <c r="Z53553" s="396"/>
      <c r="AA53553" s="441"/>
    </row>
    <row r="53554" spans="25:27" x14ac:dyDescent="0.2">
      <c r="Y53554" s="396"/>
      <c r="Z53554" s="396"/>
      <c r="AA53554" s="441"/>
    </row>
    <row r="53555" spans="25:27" x14ac:dyDescent="0.2">
      <c r="Y53555" s="396"/>
      <c r="Z53555" s="396"/>
      <c r="AA53555" s="441"/>
    </row>
    <row r="53556" spans="25:27" x14ac:dyDescent="0.2">
      <c r="Y53556" s="396"/>
      <c r="Z53556" s="396"/>
      <c r="AA53556" s="441"/>
    </row>
    <row r="53557" spans="25:27" x14ac:dyDescent="0.2">
      <c r="Y53557" s="396"/>
      <c r="Z53557" s="396"/>
      <c r="AA53557" s="441"/>
    </row>
    <row r="53558" spans="25:27" x14ac:dyDescent="0.2">
      <c r="Y53558" s="396"/>
      <c r="Z53558" s="396"/>
      <c r="AA53558" s="441"/>
    </row>
    <row r="53559" spans="25:27" x14ac:dyDescent="0.2">
      <c r="Y53559" s="396"/>
      <c r="Z53559" s="396"/>
      <c r="AA53559" s="441"/>
    </row>
    <row r="53560" spans="25:27" x14ac:dyDescent="0.2">
      <c r="Y53560" s="396"/>
      <c r="Z53560" s="396"/>
      <c r="AA53560" s="441"/>
    </row>
    <row r="53561" spans="25:27" x14ac:dyDescent="0.2">
      <c r="Y53561" s="396"/>
      <c r="Z53561" s="396"/>
      <c r="AA53561" s="441"/>
    </row>
    <row r="53562" spans="25:27" x14ac:dyDescent="0.2">
      <c r="Y53562" s="396"/>
      <c r="Z53562" s="396"/>
      <c r="AA53562" s="441"/>
    </row>
    <row r="53563" spans="25:27" x14ac:dyDescent="0.2">
      <c r="Y53563" s="396"/>
      <c r="Z53563" s="396"/>
      <c r="AA53563" s="441"/>
    </row>
    <row r="53564" spans="25:27" x14ac:dyDescent="0.2">
      <c r="Y53564" s="396"/>
      <c r="Z53564" s="396"/>
      <c r="AA53564" s="441"/>
    </row>
    <row r="53565" spans="25:27" x14ac:dyDescent="0.2">
      <c r="Y53565" s="396"/>
      <c r="Z53565" s="396"/>
      <c r="AA53565" s="441"/>
    </row>
    <row r="53566" spans="25:27" x14ac:dyDescent="0.2">
      <c r="Y53566" s="396"/>
      <c r="Z53566" s="396"/>
      <c r="AA53566" s="441"/>
    </row>
    <row r="53567" spans="25:27" x14ac:dyDescent="0.2">
      <c r="Y53567" s="396"/>
      <c r="Z53567" s="396"/>
      <c r="AA53567" s="441"/>
    </row>
    <row r="53568" spans="25:27" x14ac:dyDescent="0.2">
      <c r="Y53568" s="396"/>
      <c r="Z53568" s="396"/>
      <c r="AA53568" s="441"/>
    </row>
    <row r="53569" spans="25:27" x14ac:dyDescent="0.2">
      <c r="Y53569" s="396"/>
      <c r="Z53569" s="396"/>
      <c r="AA53569" s="441"/>
    </row>
    <row r="53570" spans="25:27" x14ac:dyDescent="0.2">
      <c r="Y53570" s="396"/>
      <c r="Z53570" s="396"/>
      <c r="AA53570" s="441"/>
    </row>
    <row r="53571" spans="25:27" x14ac:dyDescent="0.2">
      <c r="Y53571" s="396"/>
      <c r="Z53571" s="396"/>
      <c r="AA53571" s="441"/>
    </row>
    <row r="53572" spans="25:27" x14ac:dyDescent="0.2">
      <c r="Y53572" s="396"/>
      <c r="Z53572" s="396"/>
      <c r="AA53572" s="441"/>
    </row>
    <row r="53573" spans="25:27" x14ac:dyDescent="0.2">
      <c r="Y53573" s="396"/>
      <c r="Z53573" s="396"/>
      <c r="AA53573" s="441"/>
    </row>
    <row r="53574" spans="25:27" x14ac:dyDescent="0.2">
      <c r="Y53574" s="396"/>
      <c r="Z53574" s="396"/>
      <c r="AA53574" s="441"/>
    </row>
    <row r="53575" spans="25:27" x14ac:dyDescent="0.2">
      <c r="Y53575" s="396"/>
      <c r="Z53575" s="396"/>
      <c r="AA53575" s="441"/>
    </row>
    <row r="53576" spans="25:27" x14ac:dyDescent="0.2">
      <c r="Y53576" s="396"/>
      <c r="Z53576" s="396"/>
      <c r="AA53576" s="441"/>
    </row>
    <row r="53577" spans="25:27" x14ac:dyDescent="0.2">
      <c r="Y53577" s="396"/>
      <c r="Z53577" s="396"/>
      <c r="AA53577" s="441"/>
    </row>
    <row r="53578" spans="25:27" x14ac:dyDescent="0.2">
      <c r="Y53578" s="396"/>
      <c r="Z53578" s="396"/>
      <c r="AA53578" s="441"/>
    </row>
    <row r="53579" spans="25:27" x14ac:dyDescent="0.2">
      <c r="Y53579" s="396"/>
      <c r="Z53579" s="396"/>
      <c r="AA53579" s="441"/>
    </row>
    <row r="53580" spans="25:27" x14ac:dyDescent="0.2">
      <c r="Y53580" s="396"/>
      <c r="Z53580" s="396"/>
      <c r="AA53580" s="441"/>
    </row>
    <row r="53581" spans="25:27" x14ac:dyDescent="0.2">
      <c r="Y53581" s="396"/>
      <c r="Z53581" s="396"/>
      <c r="AA53581" s="441"/>
    </row>
    <row r="53582" spans="25:27" x14ac:dyDescent="0.2">
      <c r="Y53582" s="396"/>
      <c r="Z53582" s="396"/>
      <c r="AA53582" s="441"/>
    </row>
    <row r="53583" spans="25:27" x14ac:dyDescent="0.2">
      <c r="Y53583" s="396"/>
      <c r="Z53583" s="396"/>
      <c r="AA53583" s="441"/>
    </row>
    <row r="53584" spans="25:27" x14ac:dyDescent="0.2">
      <c r="Y53584" s="396"/>
      <c r="Z53584" s="396"/>
      <c r="AA53584" s="441"/>
    </row>
    <row r="53585" spans="25:27" x14ac:dyDescent="0.2">
      <c r="Y53585" s="396"/>
      <c r="Z53585" s="396"/>
      <c r="AA53585" s="441"/>
    </row>
    <row r="53586" spans="25:27" x14ac:dyDescent="0.2">
      <c r="Y53586" s="396"/>
      <c r="Z53586" s="396"/>
      <c r="AA53586" s="441"/>
    </row>
    <row r="53587" spans="25:27" x14ac:dyDescent="0.2">
      <c r="Y53587" s="396"/>
      <c r="Z53587" s="396"/>
      <c r="AA53587" s="441"/>
    </row>
    <row r="53588" spans="25:27" x14ac:dyDescent="0.2">
      <c r="Y53588" s="396"/>
      <c r="Z53588" s="396"/>
      <c r="AA53588" s="441"/>
    </row>
    <row r="53589" spans="25:27" x14ac:dyDescent="0.2">
      <c r="Y53589" s="396"/>
      <c r="Z53589" s="396"/>
      <c r="AA53589" s="441"/>
    </row>
    <row r="53590" spans="25:27" x14ac:dyDescent="0.2">
      <c r="Y53590" s="396"/>
      <c r="Z53590" s="396"/>
      <c r="AA53590" s="441"/>
    </row>
    <row r="53591" spans="25:27" x14ac:dyDescent="0.2">
      <c r="Y53591" s="396"/>
      <c r="Z53591" s="396"/>
      <c r="AA53591" s="441"/>
    </row>
    <row r="53592" spans="25:27" x14ac:dyDescent="0.2">
      <c r="Y53592" s="396"/>
      <c r="Z53592" s="396"/>
      <c r="AA53592" s="441"/>
    </row>
    <row r="53593" spans="25:27" x14ac:dyDescent="0.2">
      <c r="Y53593" s="396"/>
      <c r="Z53593" s="396"/>
      <c r="AA53593" s="441"/>
    </row>
    <row r="53594" spans="25:27" x14ac:dyDescent="0.2">
      <c r="Y53594" s="396"/>
      <c r="Z53594" s="396"/>
      <c r="AA53594" s="441"/>
    </row>
    <row r="53595" spans="25:27" x14ac:dyDescent="0.2">
      <c r="Y53595" s="396"/>
      <c r="Z53595" s="396"/>
      <c r="AA53595" s="441"/>
    </row>
    <row r="53596" spans="25:27" x14ac:dyDescent="0.2">
      <c r="Y53596" s="396"/>
      <c r="Z53596" s="396"/>
      <c r="AA53596" s="441"/>
    </row>
    <row r="53597" spans="25:27" x14ac:dyDescent="0.2">
      <c r="Y53597" s="396"/>
      <c r="Z53597" s="396"/>
      <c r="AA53597" s="441"/>
    </row>
    <row r="53598" spans="25:27" x14ac:dyDescent="0.2">
      <c r="Y53598" s="396"/>
      <c r="Z53598" s="396"/>
      <c r="AA53598" s="441"/>
    </row>
    <row r="53599" spans="25:27" x14ac:dyDescent="0.2">
      <c r="Y53599" s="396"/>
      <c r="Z53599" s="396"/>
      <c r="AA53599" s="441"/>
    </row>
    <row r="53600" spans="25:27" x14ac:dyDescent="0.2">
      <c r="Y53600" s="396"/>
      <c r="Z53600" s="396"/>
      <c r="AA53600" s="441"/>
    </row>
    <row r="53601" spans="25:27" x14ac:dyDescent="0.2">
      <c r="Y53601" s="396"/>
      <c r="Z53601" s="396"/>
      <c r="AA53601" s="441"/>
    </row>
    <row r="53602" spans="25:27" x14ac:dyDescent="0.2">
      <c r="Y53602" s="396"/>
      <c r="Z53602" s="396"/>
      <c r="AA53602" s="441"/>
    </row>
    <row r="53603" spans="25:27" x14ac:dyDescent="0.2">
      <c r="Y53603" s="396"/>
      <c r="Z53603" s="396"/>
      <c r="AA53603" s="441"/>
    </row>
    <row r="53604" spans="25:27" x14ac:dyDescent="0.2">
      <c r="Y53604" s="396"/>
      <c r="Z53604" s="396"/>
      <c r="AA53604" s="441"/>
    </row>
    <row r="53605" spans="25:27" x14ac:dyDescent="0.2">
      <c r="Y53605" s="396"/>
      <c r="Z53605" s="396"/>
      <c r="AA53605" s="441"/>
    </row>
    <row r="53606" spans="25:27" x14ac:dyDescent="0.2">
      <c r="Y53606" s="396"/>
      <c r="Z53606" s="396"/>
      <c r="AA53606" s="441"/>
    </row>
    <row r="53607" spans="25:27" x14ac:dyDescent="0.2">
      <c r="Y53607" s="396"/>
      <c r="Z53607" s="396"/>
      <c r="AA53607" s="441"/>
    </row>
    <row r="53608" spans="25:27" x14ac:dyDescent="0.2">
      <c r="Y53608" s="396"/>
      <c r="Z53608" s="396"/>
      <c r="AA53608" s="441"/>
    </row>
    <row r="53609" spans="25:27" x14ac:dyDescent="0.2">
      <c r="Y53609" s="396"/>
      <c r="Z53609" s="396"/>
      <c r="AA53609" s="441"/>
    </row>
    <row r="53610" spans="25:27" x14ac:dyDescent="0.2">
      <c r="Y53610" s="396"/>
      <c r="Z53610" s="396"/>
      <c r="AA53610" s="441"/>
    </row>
    <row r="53611" spans="25:27" x14ac:dyDescent="0.2">
      <c r="Y53611" s="396"/>
      <c r="Z53611" s="396"/>
      <c r="AA53611" s="441"/>
    </row>
    <row r="53612" spans="25:27" x14ac:dyDescent="0.2">
      <c r="Y53612" s="396"/>
      <c r="Z53612" s="396"/>
      <c r="AA53612" s="441"/>
    </row>
    <row r="53613" spans="25:27" x14ac:dyDescent="0.2">
      <c r="Y53613" s="396"/>
      <c r="Z53613" s="396"/>
      <c r="AA53613" s="441"/>
    </row>
    <row r="53614" spans="25:27" x14ac:dyDescent="0.2">
      <c r="Y53614" s="396"/>
      <c r="Z53614" s="396"/>
      <c r="AA53614" s="441"/>
    </row>
    <row r="53615" spans="25:27" x14ac:dyDescent="0.2">
      <c r="Y53615" s="396"/>
      <c r="Z53615" s="396"/>
      <c r="AA53615" s="441"/>
    </row>
    <row r="53616" spans="25:27" x14ac:dyDescent="0.2">
      <c r="Y53616" s="396"/>
      <c r="Z53616" s="396"/>
      <c r="AA53616" s="441"/>
    </row>
    <row r="53617" spans="25:27" x14ac:dyDescent="0.2">
      <c r="Y53617" s="396"/>
      <c r="Z53617" s="396"/>
      <c r="AA53617" s="441"/>
    </row>
    <row r="53618" spans="25:27" x14ac:dyDescent="0.2">
      <c r="Y53618" s="396"/>
      <c r="Z53618" s="396"/>
      <c r="AA53618" s="441"/>
    </row>
    <row r="53619" spans="25:27" x14ac:dyDescent="0.2">
      <c r="Y53619" s="396"/>
      <c r="Z53619" s="396"/>
      <c r="AA53619" s="441"/>
    </row>
    <row r="53620" spans="25:27" x14ac:dyDescent="0.2">
      <c r="Y53620" s="396"/>
      <c r="Z53620" s="396"/>
      <c r="AA53620" s="441"/>
    </row>
    <row r="53621" spans="25:27" x14ac:dyDescent="0.2">
      <c r="Y53621" s="396"/>
      <c r="Z53621" s="396"/>
      <c r="AA53621" s="441"/>
    </row>
    <row r="53622" spans="25:27" x14ac:dyDescent="0.2">
      <c r="Y53622" s="396"/>
      <c r="Z53622" s="396"/>
      <c r="AA53622" s="441"/>
    </row>
    <row r="53623" spans="25:27" x14ac:dyDescent="0.2">
      <c r="Y53623" s="396"/>
      <c r="Z53623" s="396"/>
      <c r="AA53623" s="441"/>
    </row>
    <row r="53624" spans="25:27" x14ac:dyDescent="0.2">
      <c r="Y53624" s="396"/>
      <c r="Z53624" s="396"/>
      <c r="AA53624" s="441"/>
    </row>
    <row r="53625" spans="25:27" x14ac:dyDescent="0.2">
      <c r="Y53625" s="396"/>
      <c r="Z53625" s="396"/>
      <c r="AA53625" s="441"/>
    </row>
    <row r="53626" spans="25:27" x14ac:dyDescent="0.2">
      <c r="Y53626" s="396"/>
      <c r="Z53626" s="396"/>
      <c r="AA53626" s="441"/>
    </row>
    <row r="53627" spans="25:27" x14ac:dyDescent="0.2">
      <c r="Y53627" s="396"/>
      <c r="Z53627" s="396"/>
      <c r="AA53627" s="441"/>
    </row>
    <row r="53628" spans="25:27" x14ac:dyDescent="0.2">
      <c r="Y53628" s="396"/>
      <c r="Z53628" s="396"/>
      <c r="AA53628" s="441"/>
    </row>
    <row r="53629" spans="25:27" x14ac:dyDescent="0.2">
      <c r="Y53629" s="396"/>
      <c r="Z53629" s="396"/>
      <c r="AA53629" s="441"/>
    </row>
    <row r="53630" spans="25:27" x14ac:dyDescent="0.2">
      <c r="Y53630" s="396"/>
      <c r="Z53630" s="396"/>
      <c r="AA53630" s="441"/>
    </row>
    <row r="53631" spans="25:27" x14ac:dyDescent="0.2">
      <c r="Y53631" s="396"/>
      <c r="Z53631" s="396"/>
      <c r="AA53631" s="441"/>
    </row>
    <row r="53632" spans="25:27" x14ac:dyDescent="0.2">
      <c r="Y53632" s="396"/>
      <c r="Z53632" s="396"/>
      <c r="AA53632" s="441"/>
    </row>
    <row r="53633" spans="25:27" x14ac:dyDescent="0.2">
      <c r="Y53633" s="396"/>
      <c r="Z53633" s="396"/>
      <c r="AA53633" s="441"/>
    </row>
    <row r="53634" spans="25:27" x14ac:dyDescent="0.2">
      <c r="Y53634" s="396"/>
      <c r="Z53634" s="396"/>
      <c r="AA53634" s="441"/>
    </row>
    <row r="53635" spans="25:27" x14ac:dyDescent="0.2">
      <c r="Y53635" s="396"/>
      <c r="Z53635" s="396"/>
      <c r="AA53635" s="441"/>
    </row>
    <row r="53636" spans="25:27" x14ac:dyDescent="0.2">
      <c r="Y53636" s="396"/>
      <c r="Z53636" s="396"/>
      <c r="AA53636" s="441"/>
    </row>
    <row r="53637" spans="25:27" x14ac:dyDescent="0.2">
      <c r="Y53637" s="396"/>
      <c r="Z53637" s="396"/>
      <c r="AA53637" s="441"/>
    </row>
    <row r="53638" spans="25:27" x14ac:dyDescent="0.2">
      <c r="Y53638" s="396"/>
      <c r="Z53638" s="396"/>
      <c r="AA53638" s="441"/>
    </row>
    <row r="53639" spans="25:27" x14ac:dyDescent="0.2">
      <c r="Y53639" s="396"/>
      <c r="Z53639" s="396"/>
      <c r="AA53639" s="441"/>
    </row>
    <row r="53640" spans="25:27" x14ac:dyDescent="0.2">
      <c r="Y53640" s="396"/>
      <c r="Z53640" s="396"/>
      <c r="AA53640" s="441"/>
    </row>
    <row r="53641" spans="25:27" x14ac:dyDescent="0.2">
      <c r="Y53641" s="396"/>
      <c r="Z53641" s="396"/>
      <c r="AA53641" s="441"/>
    </row>
    <row r="53642" spans="25:27" x14ac:dyDescent="0.2">
      <c r="Y53642" s="396"/>
      <c r="Z53642" s="396"/>
      <c r="AA53642" s="441"/>
    </row>
    <row r="53643" spans="25:27" x14ac:dyDescent="0.2">
      <c r="Y53643" s="396"/>
      <c r="Z53643" s="396"/>
      <c r="AA53643" s="441"/>
    </row>
    <row r="53644" spans="25:27" x14ac:dyDescent="0.2">
      <c r="Y53644" s="396"/>
      <c r="Z53644" s="396"/>
      <c r="AA53644" s="441"/>
    </row>
    <row r="53645" spans="25:27" x14ac:dyDescent="0.2">
      <c r="Y53645" s="396"/>
      <c r="Z53645" s="396"/>
      <c r="AA53645" s="441"/>
    </row>
    <row r="53646" spans="25:27" x14ac:dyDescent="0.2">
      <c r="Y53646" s="396"/>
      <c r="Z53646" s="396"/>
      <c r="AA53646" s="441"/>
    </row>
    <row r="53647" spans="25:27" x14ac:dyDescent="0.2">
      <c r="Y53647" s="396"/>
      <c r="Z53647" s="396"/>
      <c r="AA53647" s="441"/>
    </row>
    <row r="53648" spans="25:27" x14ac:dyDescent="0.2">
      <c r="Y53648" s="396"/>
      <c r="Z53648" s="396"/>
      <c r="AA53648" s="441"/>
    </row>
    <row r="53649" spans="25:27" x14ac:dyDescent="0.2">
      <c r="Y53649" s="396"/>
      <c r="Z53649" s="396"/>
      <c r="AA53649" s="441"/>
    </row>
    <row r="53650" spans="25:27" x14ac:dyDescent="0.2">
      <c r="Y53650" s="396"/>
      <c r="Z53650" s="396"/>
      <c r="AA53650" s="441"/>
    </row>
    <row r="53651" spans="25:27" x14ac:dyDescent="0.2">
      <c r="Y53651" s="396"/>
      <c r="Z53651" s="396"/>
      <c r="AA53651" s="441"/>
    </row>
    <row r="53652" spans="25:27" x14ac:dyDescent="0.2">
      <c r="Y53652" s="396"/>
      <c r="Z53652" s="396"/>
      <c r="AA53652" s="441"/>
    </row>
    <row r="53653" spans="25:27" x14ac:dyDescent="0.2">
      <c r="Y53653" s="396"/>
      <c r="Z53653" s="396"/>
      <c r="AA53653" s="441"/>
    </row>
    <row r="53654" spans="25:27" x14ac:dyDescent="0.2">
      <c r="Y53654" s="396"/>
      <c r="Z53654" s="396"/>
      <c r="AA53654" s="441"/>
    </row>
    <row r="53655" spans="25:27" x14ac:dyDescent="0.2">
      <c r="Y53655" s="396"/>
      <c r="Z53655" s="396"/>
      <c r="AA53655" s="441"/>
    </row>
    <row r="53656" spans="25:27" x14ac:dyDescent="0.2">
      <c r="Y53656" s="396"/>
      <c r="Z53656" s="396"/>
      <c r="AA53656" s="441"/>
    </row>
    <row r="53657" spans="25:27" x14ac:dyDescent="0.2">
      <c r="Y53657" s="396"/>
      <c r="Z53657" s="396"/>
      <c r="AA53657" s="441"/>
    </row>
    <row r="53658" spans="25:27" x14ac:dyDescent="0.2">
      <c r="Y53658" s="396"/>
      <c r="Z53658" s="396"/>
      <c r="AA53658" s="441"/>
    </row>
    <row r="53659" spans="25:27" x14ac:dyDescent="0.2">
      <c r="Y53659" s="396"/>
      <c r="Z53659" s="396"/>
      <c r="AA53659" s="441"/>
    </row>
    <row r="53660" spans="25:27" x14ac:dyDescent="0.2">
      <c r="Y53660" s="396"/>
      <c r="Z53660" s="396"/>
      <c r="AA53660" s="441"/>
    </row>
    <row r="53661" spans="25:27" x14ac:dyDescent="0.2">
      <c r="Y53661" s="396"/>
      <c r="Z53661" s="396"/>
      <c r="AA53661" s="441"/>
    </row>
    <row r="53662" spans="25:27" x14ac:dyDescent="0.2">
      <c r="Y53662" s="396"/>
      <c r="Z53662" s="396"/>
      <c r="AA53662" s="441"/>
    </row>
    <row r="53663" spans="25:27" x14ac:dyDescent="0.2">
      <c r="Y53663" s="396"/>
      <c r="Z53663" s="396"/>
      <c r="AA53663" s="441"/>
    </row>
    <row r="53664" spans="25:27" x14ac:dyDescent="0.2">
      <c r="Y53664" s="396"/>
      <c r="Z53664" s="396"/>
      <c r="AA53664" s="441"/>
    </row>
    <row r="53665" spans="25:27" x14ac:dyDescent="0.2">
      <c r="Y53665" s="396"/>
      <c r="Z53665" s="396"/>
      <c r="AA53665" s="441"/>
    </row>
    <row r="53666" spans="25:27" x14ac:dyDescent="0.2">
      <c r="Y53666" s="396"/>
      <c r="Z53666" s="396"/>
      <c r="AA53666" s="441"/>
    </row>
    <row r="53667" spans="25:27" x14ac:dyDescent="0.2">
      <c r="Y53667" s="396"/>
      <c r="Z53667" s="396"/>
      <c r="AA53667" s="441"/>
    </row>
    <row r="53668" spans="25:27" x14ac:dyDescent="0.2">
      <c r="Y53668" s="396"/>
      <c r="Z53668" s="396"/>
      <c r="AA53668" s="441"/>
    </row>
    <row r="53669" spans="25:27" x14ac:dyDescent="0.2">
      <c r="Y53669" s="396"/>
      <c r="Z53669" s="396"/>
      <c r="AA53669" s="441"/>
    </row>
    <row r="53670" spans="25:27" x14ac:dyDescent="0.2">
      <c r="Y53670" s="396"/>
      <c r="Z53670" s="396"/>
      <c r="AA53670" s="441"/>
    </row>
    <row r="53671" spans="25:27" x14ac:dyDescent="0.2">
      <c r="Y53671" s="396"/>
      <c r="Z53671" s="396"/>
      <c r="AA53671" s="441"/>
    </row>
    <row r="53672" spans="25:27" x14ac:dyDescent="0.2">
      <c r="Y53672" s="396"/>
      <c r="Z53672" s="396"/>
      <c r="AA53672" s="441"/>
    </row>
    <row r="53673" spans="25:27" x14ac:dyDescent="0.2">
      <c r="Y53673" s="396"/>
      <c r="Z53673" s="396"/>
      <c r="AA53673" s="441"/>
    </row>
    <row r="53674" spans="25:27" x14ac:dyDescent="0.2">
      <c r="Y53674" s="396"/>
      <c r="Z53674" s="396"/>
      <c r="AA53674" s="441"/>
    </row>
    <row r="53675" spans="25:27" x14ac:dyDescent="0.2">
      <c r="Y53675" s="396"/>
      <c r="Z53675" s="396"/>
      <c r="AA53675" s="441"/>
    </row>
    <row r="53676" spans="25:27" x14ac:dyDescent="0.2">
      <c r="Y53676" s="396"/>
      <c r="Z53676" s="396"/>
      <c r="AA53676" s="441"/>
    </row>
    <row r="53677" spans="25:27" x14ac:dyDescent="0.2">
      <c r="Y53677" s="396"/>
      <c r="Z53677" s="396"/>
      <c r="AA53677" s="441"/>
    </row>
    <row r="53678" spans="25:27" x14ac:dyDescent="0.2">
      <c r="Y53678" s="396"/>
      <c r="Z53678" s="396"/>
      <c r="AA53678" s="441"/>
    </row>
    <row r="53679" spans="25:27" x14ac:dyDescent="0.2">
      <c r="Y53679" s="396"/>
      <c r="Z53679" s="396"/>
      <c r="AA53679" s="441"/>
    </row>
    <row r="53680" spans="25:27" x14ac:dyDescent="0.2">
      <c r="Y53680" s="396"/>
      <c r="Z53680" s="396"/>
      <c r="AA53680" s="441"/>
    </row>
    <row r="53681" spans="25:27" x14ac:dyDescent="0.2">
      <c r="Y53681" s="396"/>
      <c r="Z53681" s="396"/>
      <c r="AA53681" s="441"/>
    </row>
    <row r="53682" spans="25:27" x14ac:dyDescent="0.2">
      <c r="Y53682" s="396"/>
      <c r="Z53682" s="396"/>
      <c r="AA53682" s="441"/>
    </row>
    <row r="53683" spans="25:27" x14ac:dyDescent="0.2">
      <c r="Y53683" s="396"/>
      <c r="Z53683" s="396"/>
      <c r="AA53683" s="441"/>
    </row>
    <row r="53684" spans="25:27" x14ac:dyDescent="0.2">
      <c r="Y53684" s="396"/>
      <c r="Z53684" s="396"/>
      <c r="AA53684" s="441"/>
    </row>
    <row r="53685" spans="25:27" x14ac:dyDescent="0.2">
      <c r="Y53685" s="396"/>
      <c r="Z53685" s="396"/>
      <c r="AA53685" s="441"/>
    </row>
    <row r="53686" spans="25:27" x14ac:dyDescent="0.2">
      <c r="Y53686" s="396"/>
      <c r="Z53686" s="396"/>
      <c r="AA53686" s="441"/>
    </row>
    <row r="53687" spans="25:27" x14ac:dyDescent="0.2">
      <c r="Y53687" s="396"/>
      <c r="Z53687" s="396"/>
      <c r="AA53687" s="441"/>
    </row>
    <row r="53688" spans="25:27" x14ac:dyDescent="0.2">
      <c r="Y53688" s="396"/>
      <c r="Z53688" s="396"/>
      <c r="AA53688" s="441"/>
    </row>
    <row r="53689" spans="25:27" x14ac:dyDescent="0.2">
      <c r="Y53689" s="396"/>
      <c r="Z53689" s="396"/>
      <c r="AA53689" s="441"/>
    </row>
    <row r="53690" spans="25:27" x14ac:dyDescent="0.2">
      <c r="Y53690" s="396"/>
      <c r="Z53690" s="396"/>
      <c r="AA53690" s="441"/>
    </row>
    <row r="53691" spans="25:27" x14ac:dyDescent="0.2">
      <c r="Y53691" s="396"/>
      <c r="Z53691" s="396"/>
      <c r="AA53691" s="441"/>
    </row>
    <row r="53692" spans="25:27" x14ac:dyDescent="0.2">
      <c r="Y53692" s="396"/>
      <c r="Z53692" s="396"/>
      <c r="AA53692" s="441"/>
    </row>
    <row r="53693" spans="25:27" x14ac:dyDescent="0.2">
      <c r="Y53693" s="396"/>
      <c r="Z53693" s="396"/>
      <c r="AA53693" s="441"/>
    </row>
    <row r="53694" spans="25:27" x14ac:dyDescent="0.2">
      <c r="Y53694" s="396"/>
      <c r="Z53694" s="396"/>
      <c r="AA53694" s="441"/>
    </row>
    <row r="53695" spans="25:27" x14ac:dyDescent="0.2">
      <c r="Y53695" s="396"/>
      <c r="Z53695" s="396"/>
      <c r="AA53695" s="441"/>
    </row>
    <row r="53696" spans="25:27" x14ac:dyDescent="0.2">
      <c r="Y53696" s="396"/>
      <c r="Z53696" s="396"/>
      <c r="AA53696" s="441"/>
    </row>
    <row r="53697" spans="25:27" x14ac:dyDescent="0.2">
      <c r="Y53697" s="396"/>
      <c r="Z53697" s="396"/>
      <c r="AA53697" s="441"/>
    </row>
    <row r="53698" spans="25:27" x14ac:dyDescent="0.2">
      <c r="Y53698" s="396"/>
      <c r="Z53698" s="396"/>
      <c r="AA53698" s="441"/>
    </row>
    <row r="53699" spans="25:27" x14ac:dyDescent="0.2">
      <c r="Y53699" s="396"/>
      <c r="Z53699" s="396"/>
      <c r="AA53699" s="441"/>
    </row>
    <row r="53700" spans="25:27" x14ac:dyDescent="0.2">
      <c r="Y53700" s="396"/>
      <c r="Z53700" s="396"/>
      <c r="AA53700" s="441"/>
    </row>
    <row r="53701" spans="25:27" x14ac:dyDescent="0.2">
      <c r="Y53701" s="396"/>
      <c r="Z53701" s="396"/>
      <c r="AA53701" s="441"/>
    </row>
    <row r="53702" spans="25:27" x14ac:dyDescent="0.2">
      <c r="Y53702" s="396"/>
      <c r="Z53702" s="396"/>
      <c r="AA53702" s="441"/>
    </row>
    <row r="53703" spans="25:27" x14ac:dyDescent="0.2">
      <c r="Y53703" s="396"/>
      <c r="Z53703" s="396"/>
      <c r="AA53703" s="441"/>
    </row>
    <row r="53704" spans="25:27" x14ac:dyDescent="0.2">
      <c r="Y53704" s="396"/>
      <c r="Z53704" s="396"/>
      <c r="AA53704" s="441"/>
    </row>
    <row r="53705" spans="25:27" x14ac:dyDescent="0.2">
      <c r="Y53705" s="396"/>
      <c r="Z53705" s="396"/>
      <c r="AA53705" s="441"/>
    </row>
    <row r="53706" spans="25:27" x14ac:dyDescent="0.2">
      <c r="Y53706" s="396"/>
      <c r="Z53706" s="396"/>
      <c r="AA53706" s="441"/>
    </row>
    <row r="53707" spans="25:27" x14ac:dyDescent="0.2">
      <c r="Y53707" s="396"/>
      <c r="Z53707" s="396"/>
      <c r="AA53707" s="441"/>
    </row>
    <row r="53708" spans="25:27" x14ac:dyDescent="0.2">
      <c r="Y53708" s="396"/>
      <c r="Z53708" s="396"/>
      <c r="AA53708" s="441"/>
    </row>
    <row r="53709" spans="25:27" x14ac:dyDescent="0.2">
      <c r="Y53709" s="396"/>
      <c r="Z53709" s="396"/>
      <c r="AA53709" s="441"/>
    </row>
    <row r="53710" spans="25:27" x14ac:dyDescent="0.2">
      <c r="Y53710" s="396"/>
      <c r="Z53710" s="396"/>
      <c r="AA53710" s="441"/>
    </row>
    <row r="53711" spans="25:27" x14ac:dyDescent="0.2">
      <c r="Y53711" s="396"/>
      <c r="Z53711" s="396"/>
      <c r="AA53711" s="441"/>
    </row>
    <row r="53712" spans="25:27" x14ac:dyDescent="0.2">
      <c r="Y53712" s="396"/>
      <c r="Z53712" s="396"/>
      <c r="AA53712" s="441"/>
    </row>
    <row r="53713" spans="25:27" x14ac:dyDescent="0.2">
      <c r="Y53713" s="396"/>
      <c r="Z53713" s="396"/>
      <c r="AA53713" s="441"/>
    </row>
    <row r="53714" spans="25:27" x14ac:dyDescent="0.2">
      <c r="Y53714" s="396"/>
      <c r="Z53714" s="396"/>
      <c r="AA53714" s="441"/>
    </row>
    <row r="53715" spans="25:27" x14ac:dyDescent="0.2">
      <c r="Y53715" s="396"/>
      <c r="Z53715" s="396"/>
      <c r="AA53715" s="441"/>
    </row>
    <row r="53716" spans="25:27" x14ac:dyDescent="0.2">
      <c r="Y53716" s="396"/>
      <c r="Z53716" s="396"/>
      <c r="AA53716" s="441"/>
    </row>
    <row r="53717" spans="25:27" x14ac:dyDescent="0.2">
      <c r="Y53717" s="396"/>
      <c r="Z53717" s="396"/>
      <c r="AA53717" s="441"/>
    </row>
    <row r="53718" spans="25:27" x14ac:dyDescent="0.2">
      <c r="Y53718" s="396"/>
      <c r="Z53718" s="396"/>
      <c r="AA53718" s="441"/>
    </row>
    <row r="53719" spans="25:27" x14ac:dyDescent="0.2">
      <c r="Y53719" s="396"/>
      <c r="Z53719" s="396"/>
      <c r="AA53719" s="441"/>
    </row>
    <row r="53720" spans="25:27" x14ac:dyDescent="0.2">
      <c r="Y53720" s="396"/>
      <c r="Z53720" s="396"/>
      <c r="AA53720" s="441"/>
    </row>
    <row r="53721" spans="25:27" x14ac:dyDescent="0.2">
      <c r="Y53721" s="396"/>
      <c r="Z53721" s="396"/>
      <c r="AA53721" s="441"/>
    </row>
    <row r="53722" spans="25:27" x14ac:dyDescent="0.2">
      <c r="Y53722" s="396"/>
      <c r="Z53722" s="396"/>
      <c r="AA53722" s="441"/>
    </row>
    <row r="53723" spans="25:27" x14ac:dyDescent="0.2">
      <c r="Y53723" s="396"/>
      <c r="Z53723" s="396"/>
      <c r="AA53723" s="441"/>
    </row>
    <row r="53724" spans="25:27" x14ac:dyDescent="0.2">
      <c r="Y53724" s="396"/>
      <c r="Z53724" s="396"/>
      <c r="AA53724" s="441"/>
    </row>
    <row r="53725" spans="25:27" x14ac:dyDescent="0.2">
      <c r="Y53725" s="396"/>
      <c r="Z53725" s="396"/>
      <c r="AA53725" s="441"/>
    </row>
    <row r="53726" spans="25:27" x14ac:dyDescent="0.2">
      <c r="Y53726" s="396"/>
      <c r="Z53726" s="396"/>
      <c r="AA53726" s="441"/>
    </row>
    <row r="53727" spans="25:27" x14ac:dyDescent="0.2">
      <c r="Y53727" s="396"/>
      <c r="Z53727" s="396"/>
      <c r="AA53727" s="441"/>
    </row>
    <row r="53728" spans="25:27" x14ac:dyDescent="0.2">
      <c r="Y53728" s="396"/>
      <c r="Z53728" s="396"/>
      <c r="AA53728" s="441"/>
    </row>
    <row r="53729" spans="25:27" x14ac:dyDescent="0.2">
      <c r="Y53729" s="396"/>
      <c r="Z53729" s="396"/>
      <c r="AA53729" s="441"/>
    </row>
    <row r="53730" spans="25:27" x14ac:dyDescent="0.2">
      <c r="Y53730" s="396"/>
      <c r="Z53730" s="396"/>
      <c r="AA53730" s="441"/>
    </row>
    <row r="53731" spans="25:27" x14ac:dyDescent="0.2">
      <c r="Y53731" s="396"/>
      <c r="Z53731" s="396"/>
      <c r="AA53731" s="441"/>
    </row>
    <row r="53732" spans="25:27" x14ac:dyDescent="0.2">
      <c r="Y53732" s="396"/>
      <c r="Z53732" s="396"/>
      <c r="AA53732" s="441"/>
    </row>
    <row r="53733" spans="25:27" x14ac:dyDescent="0.2">
      <c r="Y53733" s="396"/>
      <c r="Z53733" s="396"/>
      <c r="AA53733" s="441"/>
    </row>
    <row r="53734" spans="25:27" x14ac:dyDescent="0.2">
      <c r="Y53734" s="396"/>
      <c r="Z53734" s="396"/>
      <c r="AA53734" s="441"/>
    </row>
    <row r="53735" spans="25:27" x14ac:dyDescent="0.2">
      <c r="Y53735" s="396"/>
      <c r="Z53735" s="396"/>
      <c r="AA53735" s="441"/>
    </row>
    <row r="53736" spans="25:27" x14ac:dyDescent="0.2">
      <c r="Y53736" s="396"/>
      <c r="Z53736" s="396"/>
      <c r="AA53736" s="441"/>
    </row>
    <row r="53737" spans="25:27" x14ac:dyDescent="0.2">
      <c r="Y53737" s="396"/>
      <c r="Z53737" s="396"/>
      <c r="AA53737" s="441"/>
    </row>
    <row r="53738" spans="25:27" x14ac:dyDescent="0.2">
      <c r="Y53738" s="396"/>
      <c r="Z53738" s="396"/>
      <c r="AA53738" s="441"/>
    </row>
    <row r="53739" spans="25:27" x14ac:dyDescent="0.2">
      <c r="Y53739" s="396"/>
      <c r="Z53739" s="396"/>
      <c r="AA53739" s="441"/>
    </row>
    <row r="53740" spans="25:27" x14ac:dyDescent="0.2">
      <c r="Y53740" s="396"/>
      <c r="Z53740" s="396"/>
      <c r="AA53740" s="441"/>
    </row>
    <row r="53741" spans="25:27" x14ac:dyDescent="0.2">
      <c r="Y53741" s="396"/>
      <c r="Z53741" s="396"/>
      <c r="AA53741" s="441"/>
    </row>
    <row r="53742" spans="25:27" x14ac:dyDescent="0.2">
      <c r="Y53742" s="396"/>
      <c r="Z53742" s="396"/>
      <c r="AA53742" s="441"/>
    </row>
    <row r="53743" spans="25:27" x14ac:dyDescent="0.2">
      <c r="Y53743" s="396"/>
      <c r="Z53743" s="396"/>
      <c r="AA53743" s="441"/>
    </row>
    <row r="53744" spans="25:27" x14ac:dyDescent="0.2">
      <c r="Y53744" s="396"/>
      <c r="Z53744" s="396"/>
      <c r="AA53744" s="441"/>
    </row>
    <row r="53745" spans="25:27" x14ac:dyDescent="0.2">
      <c r="Y53745" s="396"/>
      <c r="Z53745" s="396"/>
      <c r="AA53745" s="441"/>
    </row>
    <row r="53746" spans="25:27" x14ac:dyDescent="0.2">
      <c r="Y53746" s="396"/>
      <c r="Z53746" s="396"/>
      <c r="AA53746" s="441"/>
    </row>
    <row r="53747" spans="25:27" x14ac:dyDescent="0.2">
      <c r="Y53747" s="396"/>
      <c r="Z53747" s="396"/>
      <c r="AA53747" s="441"/>
    </row>
    <row r="53748" spans="25:27" x14ac:dyDescent="0.2">
      <c r="Y53748" s="396"/>
      <c r="Z53748" s="396"/>
      <c r="AA53748" s="441"/>
    </row>
    <row r="53749" spans="25:27" x14ac:dyDescent="0.2">
      <c r="Y53749" s="396"/>
      <c r="Z53749" s="396"/>
      <c r="AA53749" s="441"/>
    </row>
    <row r="53750" spans="25:27" x14ac:dyDescent="0.2">
      <c r="Y53750" s="396"/>
      <c r="Z53750" s="396"/>
      <c r="AA53750" s="441"/>
    </row>
    <row r="53751" spans="25:27" x14ac:dyDescent="0.2">
      <c r="Y53751" s="396"/>
      <c r="Z53751" s="396"/>
      <c r="AA53751" s="441"/>
    </row>
    <row r="53752" spans="25:27" x14ac:dyDescent="0.2">
      <c r="Y53752" s="396"/>
      <c r="Z53752" s="396"/>
      <c r="AA53752" s="441"/>
    </row>
    <row r="53753" spans="25:27" x14ac:dyDescent="0.2">
      <c r="Y53753" s="396"/>
      <c r="Z53753" s="396"/>
      <c r="AA53753" s="441"/>
    </row>
    <row r="53754" spans="25:27" x14ac:dyDescent="0.2">
      <c r="Y53754" s="396"/>
      <c r="Z53754" s="396"/>
      <c r="AA53754" s="441"/>
    </row>
    <row r="53755" spans="25:27" x14ac:dyDescent="0.2">
      <c r="Y53755" s="396"/>
      <c r="Z53755" s="396"/>
      <c r="AA53755" s="441"/>
    </row>
    <row r="53756" spans="25:27" x14ac:dyDescent="0.2">
      <c r="Y53756" s="396"/>
      <c r="Z53756" s="396"/>
      <c r="AA53756" s="441"/>
    </row>
    <row r="53757" spans="25:27" x14ac:dyDescent="0.2">
      <c r="Y53757" s="396"/>
      <c r="Z53757" s="396"/>
      <c r="AA53757" s="441"/>
    </row>
    <row r="53758" spans="25:27" x14ac:dyDescent="0.2">
      <c r="Y53758" s="396"/>
      <c r="Z53758" s="396"/>
      <c r="AA53758" s="441"/>
    </row>
    <row r="53759" spans="25:27" x14ac:dyDescent="0.2">
      <c r="Y53759" s="396"/>
      <c r="Z53759" s="396"/>
      <c r="AA53759" s="441"/>
    </row>
    <row r="53760" spans="25:27" x14ac:dyDescent="0.2">
      <c r="Y53760" s="396"/>
      <c r="Z53760" s="396"/>
      <c r="AA53760" s="441"/>
    </row>
    <row r="53761" spans="25:27" x14ac:dyDescent="0.2">
      <c r="Y53761" s="396"/>
      <c r="Z53761" s="396"/>
      <c r="AA53761" s="441"/>
    </row>
    <row r="53762" spans="25:27" x14ac:dyDescent="0.2">
      <c r="Y53762" s="396"/>
      <c r="Z53762" s="396"/>
      <c r="AA53762" s="441"/>
    </row>
    <row r="53763" spans="25:27" x14ac:dyDescent="0.2">
      <c r="Y53763" s="396"/>
      <c r="Z53763" s="396"/>
      <c r="AA53763" s="441"/>
    </row>
    <row r="53764" spans="25:27" x14ac:dyDescent="0.2">
      <c r="Y53764" s="396"/>
      <c r="Z53764" s="396"/>
      <c r="AA53764" s="441"/>
    </row>
    <row r="53765" spans="25:27" x14ac:dyDescent="0.2">
      <c r="Y53765" s="396"/>
      <c r="Z53765" s="396"/>
      <c r="AA53765" s="441"/>
    </row>
    <row r="53766" spans="25:27" x14ac:dyDescent="0.2">
      <c r="Y53766" s="396"/>
      <c r="Z53766" s="396"/>
      <c r="AA53766" s="441"/>
    </row>
    <row r="53767" spans="25:27" x14ac:dyDescent="0.2">
      <c r="Y53767" s="396"/>
      <c r="Z53767" s="396"/>
      <c r="AA53767" s="441"/>
    </row>
    <row r="53768" spans="25:27" x14ac:dyDescent="0.2">
      <c r="Y53768" s="396"/>
      <c r="Z53768" s="396"/>
      <c r="AA53768" s="441"/>
    </row>
    <row r="53769" spans="25:27" x14ac:dyDescent="0.2">
      <c r="Y53769" s="396"/>
      <c r="Z53769" s="396"/>
      <c r="AA53769" s="441"/>
    </row>
    <row r="53770" spans="25:27" x14ac:dyDescent="0.2">
      <c r="Y53770" s="396"/>
      <c r="Z53770" s="396"/>
      <c r="AA53770" s="441"/>
    </row>
    <row r="53771" spans="25:27" x14ac:dyDescent="0.2">
      <c r="Y53771" s="396"/>
      <c r="Z53771" s="396"/>
      <c r="AA53771" s="441"/>
    </row>
    <row r="53772" spans="25:27" x14ac:dyDescent="0.2">
      <c r="Y53772" s="396"/>
      <c r="Z53772" s="396"/>
      <c r="AA53772" s="441"/>
    </row>
    <row r="53773" spans="25:27" x14ac:dyDescent="0.2">
      <c r="Y53773" s="396"/>
      <c r="Z53773" s="396"/>
      <c r="AA53773" s="441"/>
    </row>
    <row r="53774" spans="25:27" x14ac:dyDescent="0.2">
      <c r="Y53774" s="396"/>
      <c r="Z53774" s="396"/>
      <c r="AA53774" s="441"/>
    </row>
    <row r="53775" spans="25:27" x14ac:dyDescent="0.2">
      <c r="Y53775" s="396"/>
      <c r="Z53775" s="396"/>
      <c r="AA53775" s="441"/>
    </row>
    <row r="53776" spans="25:27" x14ac:dyDescent="0.2">
      <c r="Y53776" s="396"/>
      <c r="Z53776" s="396"/>
      <c r="AA53776" s="441"/>
    </row>
    <row r="53777" spans="25:27" x14ac:dyDescent="0.2">
      <c r="Y53777" s="396"/>
      <c r="Z53777" s="396"/>
      <c r="AA53777" s="441"/>
    </row>
    <row r="53778" spans="25:27" x14ac:dyDescent="0.2">
      <c r="Y53778" s="396"/>
      <c r="Z53778" s="396"/>
      <c r="AA53778" s="441"/>
    </row>
    <row r="53779" spans="25:27" x14ac:dyDescent="0.2">
      <c r="Y53779" s="396"/>
      <c r="Z53779" s="396"/>
      <c r="AA53779" s="441"/>
    </row>
    <row r="53780" spans="25:27" x14ac:dyDescent="0.2">
      <c r="Y53780" s="396"/>
      <c r="Z53780" s="396"/>
      <c r="AA53780" s="441"/>
    </row>
    <row r="53781" spans="25:27" x14ac:dyDescent="0.2">
      <c r="Y53781" s="396"/>
      <c r="Z53781" s="396"/>
      <c r="AA53781" s="441"/>
    </row>
    <row r="53782" spans="25:27" x14ac:dyDescent="0.2">
      <c r="Y53782" s="396"/>
      <c r="Z53782" s="396"/>
      <c r="AA53782" s="441"/>
    </row>
    <row r="53783" spans="25:27" x14ac:dyDescent="0.2">
      <c r="Y53783" s="396"/>
      <c r="Z53783" s="396"/>
      <c r="AA53783" s="441"/>
    </row>
    <row r="53784" spans="25:27" x14ac:dyDescent="0.2">
      <c r="Y53784" s="396"/>
      <c r="Z53784" s="396"/>
      <c r="AA53784" s="441"/>
    </row>
    <row r="53785" spans="25:27" x14ac:dyDescent="0.2">
      <c r="Y53785" s="396"/>
      <c r="Z53785" s="396"/>
      <c r="AA53785" s="441"/>
    </row>
    <row r="53786" spans="25:27" x14ac:dyDescent="0.2">
      <c r="Y53786" s="396"/>
      <c r="Z53786" s="396"/>
      <c r="AA53786" s="441"/>
    </row>
    <row r="53787" spans="25:27" x14ac:dyDescent="0.2">
      <c r="Y53787" s="396"/>
      <c r="Z53787" s="396"/>
      <c r="AA53787" s="441"/>
    </row>
    <row r="53788" spans="25:27" x14ac:dyDescent="0.2">
      <c r="Y53788" s="396"/>
      <c r="Z53788" s="396"/>
      <c r="AA53788" s="441"/>
    </row>
    <row r="53789" spans="25:27" x14ac:dyDescent="0.2">
      <c r="Y53789" s="396"/>
      <c r="Z53789" s="396"/>
      <c r="AA53789" s="441"/>
    </row>
    <row r="53790" spans="25:27" x14ac:dyDescent="0.2">
      <c r="Y53790" s="396"/>
      <c r="Z53790" s="396"/>
      <c r="AA53790" s="441"/>
    </row>
    <row r="53791" spans="25:27" x14ac:dyDescent="0.2">
      <c r="Y53791" s="396"/>
      <c r="Z53791" s="396"/>
      <c r="AA53791" s="441"/>
    </row>
    <row r="53792" spans="25:27" x14ac:dyDescent="0.2">
      <c r="Y53792" s="396"/>
      <c r="Z53792" s="396"/>
      <c r="AA53792" s="441"/>
    </row>
    <row r="53793" spans="25:27" x14ac:dyDescent="0.2">
      <c r="Y53793" s="396"/>
      <c r="Z53793" s="396"/>
      <c r="AA53793" s="441"/>
    </row>
    <row r="53794" spans="25:27" x14ac:dyDescent="0.2">
      <c r="Y53794" s="396"/>
      <c r="Z53794" s="396"/>
      <c r="AA53794" s="441"/>
    </row>
    <row r="53795" spans="25:27" x14ac:dyDescent="0.2">
      <c r="Y53795" s="396"/>
      <c r="Z53795" s="396"/>
      <c r="AA53795" s="441"/>
    </row>
    <row r="53796" spans="25:27" x14ac:dyDescent="0.2">
      <c r="Y53796" s="396"/>
      <c r="Z53796" s="396"/>
      <c r="AA53796" s="441"/>
    </row>
    <row r="53797" spans="25:27" x14ac:dyDescent="0.2">
      <c r="Y53797" s="396"/>
      <c r="Z53797" s="396"/>
      <c r="AA53797" s="441"/>
    </row>
    <row r="53798" spans="25:27" x14ac:dyDescent="0.2">
      <c r="Y53798" s="396"/>
      <c r="Z53798" s="396"/>
      <c r="AA53798" s="441"/>
    </row>
    <row r="53799" spans="25:27" x14ac:dyDescent="0.2">
      <c r="Y53799" s="396"/>
      <c r="Z53799" s="396"/>
      <c r="AA53799" s="441"/>
    </row>
    <row r="53800" spans="25:27" x14ac:dyDescent="0.2">
      <c r="Y53800" s="396"/>
      <c r="Z53800" s="396"/>
      <c r="AA53800" s="441"/>
    </row>
    <row r="53801" spans="25:27" x14ac:dyDescent="0.2">
      <c r="Y53801" s="396"/>
      <c r="Z53801" s="396"/>
      <c r="AA53801" s="441"/>
    </row>
    <row r="53802" spans="25:27" x14ac:dyDescent="0.2">
      <c r="Y53802" s="396"/>
      <c r="Z53802" s="396"/>
      <c r="AA53802" s="441"/>
    </row>
    <row r="53803" spans="25:27" x14ac:dyDescent="0.2">
      <c r="Y53803" s="396"/>
      <c r="Z53803" s="396"/>
      <c r="AA53803" s="441"/>
    </row>
    <row r="53804" spans="25:27" x14ac:dyDescent="0.2">
      <c r="Y53804" s="396"/>
      <c r="Z53804" s="396"/>
      <c r="AA53804" s="441"/>
    </row>
    <row r="53805" spans="25:27" x14ac:dyDescent="0.2">
      <c r="Y53805" s="396"/>
      <c r="Z53805" s="396"/>
      <c r="AA53805" s="441"/>
    </row>
    <row r="53806" spans="25:27" x14ac:dyDescent="0.2">
      <c r="Y53806" s="396"/>
      <c r="Z53806" s="396"/>
      <c r="AA53806" s="441"/>
    </row>
    <row r="53807" spans="25:27" x14ac:dyDescent="0.2">
      <c r="Y53807" s="396"/>
      <c r="Z53807" s="396"/>
      <c r="AA53807" s="441"/>
    </row>
    <row r="53808" spans="25:27" x14ac:dyDescent="0.2">
      <c r="Y53808" s="396"/>
      <c r="Z53808" s="396"/>
      <c r="AA53808" s="441"/>
    </row>
    <row r="53809" spans="25:27" x14ac:dyDescent="0.2">
      <c r="Y53809" s="396"/>
      <c r="Z53809" s="396"/>
      <c r="AA53809" s="441"/>
    </row>
    <row r="53810" spans="25:27" x14ac:dyDescent="0.2">
      <c r="Y53810" s="396"/>
      <c r="Z53810" s="396"/>
      <c r="AA53810" s="441"/>
    </row>
    <row r="53811" spans="25:27" x14ac:dyDescent="0.2">
      <c r="Y53811" s="396"/>
      <c r="Z53811" s="396"/>
      <c r="AA53811" s="441"/>
    </row>
    <row r="53812" spans="25:27" x14ac:dyDescent="0.2">
      <c r="Y53812" s="396"/>
      <c r="Z53812" s="396"/>
      <c r="AA53812" s="441"/>
    </row>
    <row r="53813" spans="25:27" x14ac:dyDescent="0.2">
      <c r="Y53813" s="396"/>
      <c r="Z53813" s="396"/>
      <c r="AA53813" s="441"/>
    </row>
    <row r="53814" spans="25:27" x14ac:dyDescent="0.2">
      <c r="Y53814" s="396"/>
      <c r="Z53814" s="396"/>
      <c r="AA53814" s="441"/>
    </row>
    <row r="53815" spans="25:27" x14ac:dyDescent="0.2">
      <c r="Y53815" s="396"/>
      <c r="Z53815" s="396"/>
      <c r="AA53815" s="441"/>
    </row>
    <row r="53816" spans="25:27" x14ac:dyDescent="0.2">
      <c r="Y53816" s="396"/>
      <c r="Z53816" s="396"/>
      <c r="AA53816" s="441"/>
    </row>
    <row r="53817" spans="25:27" x14ac:dyDescent="0.2">
      <c r="Y53817" s="396"/>
      <c r="Z53817" s="396"/>
      <c r="AA53817" s="441"/>
    </row>
    <row r="53818" spans="25:27" x14ac:dyDescent="0.2">
      <c r="Y53818" s="396"/>
      <c r="Z53818" s="396"/>
      <c r="AA53818" s="441"/>
    </row>
    <row r="53819" spans="25:27" x14ac:dyDescent="0.2">
      <c r="Y53819" s="396"/>
      <c r="Z53819" s="396"/>
      <c r="AA53819" s="441"/>
    </row>
    <row r="53820" spans="25:27" x14ac:dyDescent="0.2">
      <c r="Y53820" s="396"/>
      <c r="Z53820" s="396"/>
      <c r="AA53820" s="441"/>
    </row>
    <row r="53821" spans="25:27" x14ac:dyDescent="0.2">
      <c r="Y53821" s="396"/>
      <c r="Z53821" s="396"/>
      <c r="AA53821" s="441"/>
    </row>
    <row r="53822" spans="25:27" x14ac:dyDescent="0.2">
      <c r="Y53822" s="396"/>
      <c r="Z53822" s="396"/>
      <c r="AA53822" s="441"/>
    </row>
    <row r="53823" spans="25:27" x14ac:dyDescent="0.2">
      <c r="Y53823" s="396"/>
      <c r="Z53823" s="396"/>
      <c r="AA53823" s="441"/>
    </row>
    <row r="53824" spans="25:27" x14ac:dyDescent="0.2">
      <c r="Y53824" s="396"/>
      <c r="Z53824" s="396"/>
      <c r="AA53824" s="441"/>
    </row>
    <row r="53825" spans="25:27" x14ac:dyDescent="0.2">
      <c r="Y53825" s="396"/>
      <c r="Z53825" s="396"/>
      <c r="AA53825" s="441"/>
    </row>
    <row r="53826" spans="25:27" x14ac:dyDescent="0.2">
      <c r="Y53826" s="396"/>
      <c r="Z53826" s="396"/>
      <c r="AA53826" s="441"/>
    </row>
    <row r="53827" spans="25:27" x14ac:dyDescent="0.2">
      <c r="Y53827" s="396"/>
      <c r="Z53827" s="396"/>
      <c r="AA53827" s="441"/>
    </row>
    <row r="53828" spans="25:27" x14ac:dyDescent="0.2">
      <c r="Y53828" s="396"/>
      <c r="Z53828" s="396"/>
      <c r="AA53828" s="441"/>
    </row>
    <row r="53829" spans="25:27" x14ac:dyDescent="0.2">
      <c r="Y53829" s="396"/>
      <c r="Z53829" s="396"/>
      <c r="AA53829" s="441"/>
    </row>
    <row r="53830" spans="25:27" x14ac:dyDescent="0.2">
      <c r="Y53830" s="396"/>
      <c r="Z53830" s="396"/>
      <c r="AA53830" s="441"/>
    </row>
    <row r="53831" spans="25:27" x14ac:dyDescent="0.2">
      <c r="Y53831" s="396"/>
      <c r="Z53831" s="396"/>
      <c r="AA53831" s="441"/>
    </row>
    <row r="53832" spans="25:27" x14ac:dyDescent="0.2">
      <c r="Y53832" s="396"/>
      <c r="Z53832" s="396"/>
      <c r="AA53832" s="441"/>
    </row>
    <row r="53833" spans="25:27" x14ac:dyDescent="0.2">
      <c r="Y53833" s="396"/>
      <c r="Z53833" s="396"/>
      <c r="AA53833" s="441"/>
    </row>
    <row r="53834" spans="25:27" x14ac:dyDescent="0.2">
      <c r="Y53834" s="396"/>
      <c r="Z53834" s="396"/>
      <c r="AA53834" s="441"/>
    </row>
    <row r="53835" spans="25:27" x14ac:dyDescent="0.2">
      <c r="Y53835" s="396"/>
      <c r="Z53835" s="396"/>
      <c r="AA53835" s="441"/>
    </row>
    <row r="53836" spans="25:27" x14ac:dyDescent="0.2">
      <c r="Y53836" s="396"/>
      <c r="Z53836" s="396"/>
      <c r="AA53836" s="441"/>
    </row>
    <row r="53837" spans="25:27" x14ac:dyDescent="0.2">
      <c r="Y53837" s="396"/>
      <c r="Z53837" s="396"/>
      <c r="AA53837" s="441"/>
    </row>
    <row r="53838" spans="25:27" x14ac:dyDescent="0.2">
      <c r="Y53838" s="396"/>
      <c r="Z53838" s="396"/>
      <c r="AA53838" s="441"/>
    </row>
    <row r="53839" spans="25:27" x14ac:dyDescent="0.2">
      <c r="Y53839" s="396"/>
      <c r="Z53839" s="396"/>
      <c r="AA53839" s="441"/>
    </row>
    <row r="53840" spans="25:27" x14ac:dyDescent="0.2">
      <c r="Y53840" s="396"/>
      <c r="Z53840" s="396"/>
      <c r="AA53840" s="441"/>
    </row>
    <row r="53841" spans="25:27" x14ac:dyDescent="0.2">
      <c r="Y53841" s="396"/>
      <c r="Z53841" s="396"/>
      <c r="AA53841" s="441"/>
    </row>
    <row r="53842" spans="25:27" x14ac:dyDescent="0.2">
      <c r="Y53842" s="396"/>
      <c r="Z53842" s="396"/>
      <c r="AA53842" s="441"/>
    </row>
    <row r="53843" spans="25:27" x14ac:dyDescent="0.2">
      <c r="Y53843" s="396"/>
      <c r="Z53843" s="396"/>
      <c r="AA53843" s="441"/>
    </row>
    <row r="53844" spans="25:27" x14ac:dyDescent="0.2">
      <c r="Y53844" s="396"/>
      <c r="Z53844" s="396"/>
      <c r="AA53844" s="441"/>
    </row>
    <row r="53845" spans="25:27" x14ac:dyDescent="0.2">
      <c r="Y53845" s="396"/>
      <c r="Z53845" s="396"/>
      <c r="AA53845" s="441"/>
    </row>
    <row r="53846" spans="25:27" x14ac:dyDescent="0.2">
      <c r="Y53846" s="396"/>
      <c r="Z53846" s="396"/>
      <c r="AA53846" s="441"/>
    </row>
    <row r="53847" spans="25:27" x14ac:dyDescent="0.2">
      <c r="Y53847" s="396"/>
      <c r="Z53847" s="396"/>
      <c r="AA53847" s="441"/>
    </row>
    <row r="53848" spans="25:27" x14ac:dyDescent="0.2">
      <c r="Y53848" s="396"/>
      <c r="Z53848" s="396"/>
      <c r="AA53848" s="441"/>
    </row>
    <row r="53849" spans="25:27" x14ac:dyDescent="0.2">
      <c r="Y53849" s="396"/>
      <c r="Z53849" s="396"/>
      <c r="AA53849" s="441"/>
    </row>
    <row r="53850" spans="25:27" x14ac:dyDescent="0.2">
      <c r="Y53850" s="396"/>
      <c r="Z53850" s="396"/>
      <c r="AA53850" s="441"/>
    </row>
    <row r="53851" spans="25:27" x14ac:dyDescent="0.2">
      <c r="Y53851" s="396"/>
      <c r="Z53851" s="396"/>
      <c r="AA53851" s="441"/>
    </row>
    <row r="53852" spans="25:27" x14ac:dyDescent="0.2">
      <c r="Y53852" s="396"/>
      <c r="Z53852" s="396"/>
      <c r="AA53852" s="441"/>
    </row>
    <row r="53853" spans="25:27" x14ac:dyDescent="0.2">
      <c r="Y53853" s="396"/>
      <c r="Z53853" s="396"/>
      <c r="AA53853" s="441"/>
    </row>
    <row r="53854" spans="25:27" x14ac:dyDescent="0.2">
      <c r="Y53854" s="396"/>
      <c r="Z53854" s="396"/>
      <c r="AA53854" s="441"/>
    </row>
    <row r="53855" spans="25:27" x14ac:dyDescent="0.2">
      <c r="Y53855" s="396"/>
      <c r="Z53855" s="396"/>
      <c r="AA53855" s="441"/>
    </row>
    <row r="53856" spans="25:27" x14ac:dyDescent="0.2">
      <c r="Y53856" s="396"/>
      <c r="Z53856" s="396"/>
      <c r="AA53856" s="441"/>
    </row>
    <row r="53857" spans="25:27" x14ac:dyDescent="0.2">
      <c r="Y53857" s="396"/>
      <c r="Z53857" s="396"/>
      <c r="AA53857" s="441"/>
    </row>
    <row r="53858" spans="25:27" x14ac:dyDescent="0.2">
      <c r="Y53858" s="396"/>
      <c r="Z53858" s="396"/>
      <c r="AA53858" s="441"/>
    </row>
    <row r="53859" spans="25:27" x14ac:dyDescent="0.2">
      <c r="Y53859" s="396"/>
      <c r="Z53859" s="396"/>
      <c r="AA53859" s="441"/>
    </row>
    <row r="53860" spans="25:27" x14ac:dyDescent="0.2">
      <c r="Y53860" s="396"/>
      <c r="Z53860" s="396"/>
      <c r="AA53860" s="441"/>
    </row>
    <row r="53861" spans="25:27" x14ac:dyDescent="0.2">
      <c r="Y53861" s="396"/>
      <c r="Z53861" s="396"/>
      <c r="AA53861" s="441"/>
    </row>
    <row r="53862" spans="25:27" x14ac:dyDescent="0.2">
      <c r="Y53862" s="396"/>
      <c r="Z53862" s="396"/>
      <c r="AA53862" s="441"/>
    </row>
    <row r="53863" spans="25:27" x14ac:dyDescent="0.2">
      <c r="Y53863" s="396"/>
      <c r="Z53863" s="396"/>
      <c r="AA53863" s="441"/>
    </row>
    <row r="53864" spans="25:27" x14ac:dyDescent="0.2">
      <c r="Y53864" s="396"/>
      <c r="Z53864" s="396"/>
      <c r="AA53864" s="441"/>
    </row>
    <row r="53865" spans="25:27" x14ac:dyDescent="0.2">
      <c r="Y53865" s="396"/>
      <c r="Z53865" s="396"/>
      <c r="AA53865" s="441"/>
    </row>
    <row r="53866" spans="25:27" x14ac:dyDescent="0.2">
      <c r="Y53866" s="396"/>
      <c r="Z53866" s="396"/>
      <c r="AA53866" s="441"/>
    </row>
    <row r="53867" spans="25:27" x14ac:dyDescent="0.2">
      <c r="Y53867" s="396"/>
      <c r="Z53867" s="396"/>
      <c r="AA53867" s="441"/>
    </row>
    <row r="53868" spans="25:27" x14ac:dyDescent="0.2">
      <c r="Y53868" s="396"/>
      <c r="Z53868" s="396"/>
      <c r="AA53868" s="441"/>
    </row>
    <row r="53869" spans="25:27" x14ac:dyDescent="0.2">
      <c r="Y53869" s="396"/>
      <c r="Z53869" s="396"/>
      <c r="AA53869" s="441"/>
    </row>
    <row r="53870" spans="25:27" x14ac:dyDescent="0.2">
      <c r="Y53870" s="396"/>
      <c r="Z53870" s="396"/>
      <c r="AA53870" s="441"/>
    </row>
    <row r="53871" spans="25:27" x14ac:dyDescent="0.2">
      <c r="Y53871" s="396"/>
      <c r="Z53871" s="396"/>
      <c r="AA53871" s="441"/>
    </row>
    <row r="53872" spans="25:27" x14ac:dyDescent="0.2">
      <c r="Y53872" s="396"/>
      <c r="Z53872" s="396"/>
      <c r="AA53872" s="441"/>
    </row>
    <row r="53873" spans="25:27" x14ac:dyDescent="0.2">
      <c r="Y53873" s="396"/>
      <c r="Z53873" s="396"/>
      <c r="AA53873" s="441"/>
    </row>
    <row r="53874" spans="25:27" x14ac:dyDescent="0.2">
      <c r="Y53874" s="396"/>
      <c r="Z53874" s="396"/>
      <c r="AA53874" s="441"/>
    </row>
    <row r="53875" spans="25:27" x14ac:dyDescent="0.2">
      <c r="Y53875" s="396"/>
      <c r="Z53875" s="396"/>
      <c r="AA53875" s="441"/>
    </row>
    <row r="53876" spans="25:27" x14ac:dyDescent="0.2">
      <c r="Y53876" s="396"/>
      <c r="Z53876" s="396"/>
      <c r="AA53876" s="441"/>
    </row>
    <row r="53877" spans="25:27" x14ac:dyDescent="0.2">
      <c r="Y53877" s="396"/>
      <c r="Z53877" s="396"/>
      <c r="AA53877" s="441"/>
    </row>
    <row r="53878" spans="25:27" x14ac:dyDescent="0.2">
      <c r="Y53878" s="396"/>
      <c r="Z53878" s="396"/>
      <c r="AA53878" s="441"/>
    </row>
    <row r="53879" spans="25:27" x14ac:dyDescent="0.2">
      <c r="Y53879" s="396"/>
      <c r="Z53879" s="396"/>
      <c r="AA53879" s="441"/>
    </row>
    <row r="53880" spans="25:27" x14ac:dyDescent="0.2">
      <c r="Y53880" s="396"/>
      <c r="Z53880" s="396"/>
      <c r="AA53880" s="441"/>
    </row>
    <row r="53881" spans="25:27" x14ac:dyDescent="0.2">
      <c r="Y53881" s="396"/>
      <c r="Z53881" s="396"/>
      <c r="AA53881" s="441"/>
    </row>
    <row r="53882" spans="25:27" x14ac:dyDescent="0.2">
      <c r="Y53882" s="396"/>
      <c r="Z53882" s="396"/>
      <c r="AA53882" s="441"/>
    </row>
    <row r="53883" spans="25:27" x14ac:dyDescent="0.2">
      <c r="Y53883" s="396"/>
      <c r="Z53883" s="396"/>
      <c r="AA53883" s="441"/>
    </row>
    <row r="53884" spans="25:27" x14ac:dyDescent="0.2">
      <c r="Y53884" s="396"/>
      <c r="Z53884" s="396"/>
      <c r="AA53884" s="441"/>
    </row>
    <row r="53885" spans="25:27" x14ac:dyDescent="0.2">
      <c r="Y53885" s="396"/>
      <c r="Z53885" s="396"/>
      <c r="AA53885" s="441"/>
    </row>
    <row r="53886" spans="25:27" x14ac:dyDescent="0.2">
      <c r="Y53886" s="396"/>
      <c r="Z53886" s="396"/>
      <c r="AA53886" s="441"/>
    </row>
    <row r="53887" spans="25:27" x14ac:dyDescent="0.2">
      <c r="Y53887" s="396"/>
      <c r="Z53887" s="396"/>
      <c r="AA53887" s="441"/>
    </row>
    <row r="53888" spans="25:27" x14ac:dyDescent="0.2">
      <c r="Y53888" s="396"/>
      <c r="Z53888" s="396"/>
      <c r="AA53888" s="441"/>
    </row>
    <row r="53889" spans="25:27" x14ac:dyDescent="0.2">
      <c r="Y53889" s="396"/>
      <c r="Z53889" s="396"/>
      <c r="AA53889" s="441"/>
    </row>
    <row r="53890" spans="25:27" x14ac:dyDescent="0.2">
      <c r="Y53890" s="396"/>
      <c r="Z53890" s="396"/>
      <c r="AA53890" s="441"/>
    </row>
    <row r="53891" spans="25:27" x14ac:dyDescent="0.2">
      <c r="Y53891" s="396"/>
      <c r="Z53891" s="396"/>
      <c r="AA53891" s="441"/>
    </row>
    <row r="53892" spans="25:27" x14ac:dyDescent="0.2">
      <c r="Y53892" s="396"/>
      <c r="Z53892" s="396"/>
      <c r="AA53892" s="441"/>
    </row>
    <row r="53893" spans="25:27" x14ac:dyDescent="0.2">
      <c r="Y53893" s="396"/>
      <c r="Z53893" s="396"/>
      <c r="AA53893" s="441"/>
    </row>
    <row r="53894" spans="25:27" x14ac:dyDescent="0.2">
      <c r="Y53894" s="396"/>
      <c r="Z53894" s="396"/>
      <c r="AA53894" s="441"/>
    </row>
    <row r="53895" spans="25:27" x14ac:dyDescent="0.2">
      <c r="Y53895" s="396"/>
      <c r="Z53895" s="396"/>
      <c r="AA53895" s="441"/>
    </row>
    <row r="53896" spans="25:27" x14ac:dyDescent="0.2">
      <c r="Y53896" s="396"/>
      <c r="Z53896" s="396"/>
      <c r="AA53896" s="441"/>
    </row>
    <row r="53897" spans="25:27" x14ac:dyDescent="0.2">
      <c r="Y53897" s="396"/>
      <c r="Z53897" s="396"/>
      <c r="AA53897" s="441"/>
    </row>
    <row r="53898" spans="25:27" x14ac:dyDescent="0.2">
      <c r="Y53898" s="396"/>
      <c r="Z53898" s="396"/>
      <c r="AA53898" s="441"/>
    </row>
    <row r="53899" spans="25:27" x14ac:dyDescent="0.2">
      <c r="Y53899" s="396"/>
      <c r="Z53899" s="396"/>
      <c r="AA53899" s="441"/>
    </row>
    <row r="53900" spans="25:27" x14ac:dyDescent="0.2">
      <c r="Y53900" s="396"/>
      <c r="Z53900" s="396"/>
      <c r="AA53900" s="441"/>
    </row>
    <row r="53901" spans="25:27" x14ac:dyDescent="0.2">
      <c r="Y53901" s="396"/>
      <c r="Z53901" s="396"/>
      <c r="AA53901" s="441"/>
    </row>
    <row r="53902" spans="25:27" x14ac:dyDescent="0.2">
      <c r="Y53902" s="396"/>
      <c r="Z53902" s="396"/>
      <c r="AA53902" s="441"/>
    </row>
    <row r="53903" spans="25:27" x14ac:dyDescent="0.2">
      <c r="Y53903" s="396"/>
      <c r="Z53903" s="396"/>
      <c r="AA53903" s="441"/>
    </row>
    <row r="53904" spans="25:27" x14ac:dyDescent="0.2">
      <c r="Y53904" s="396"/>
      <c r="Z53904" s="396"/>
      <c r="AA53904" s="441"/>
    </row>
    <row r="53905" spans="25:27" x14ac:dyDescent="0.2">
      <c r="Y53905" s="396"/>
      <c r="Z53905" s="396"/>
      <c r="AA53905" s="441"/>
    </row>
    <row r="53906" spans="25:27" x14ac:dyDescent="0.2">
      <c r="Y53906" s="396"/>
      <c r="Z53906" s="396"/>
      <c r="AA53906" s="441"/>
    </row>
    <row r="53907" spans="25:27" x14ac:dyDescent="0.2">
      <c r="Y53907" s="396"/>
      <c r="Z53907" s="396"/>
      <c r="AA53907" s="441"/>
    </row>
    <row r="53908" spans="25:27" x14ac:dyDescent="0.2">
      <c r="Y53908" s="396"/>
      <c r="Z53908" s="396"/>
      <c r="AA53908" s="441"/>
    </row>
    <row r="53909" spans="25:27" x14ac:dyDescent="0.2">
      <c r="Y53909" s="396"/>
      <c r="Z53909" s="396"/>
      <c r="AA53909" s="441"/>
    </row>
    <row r="53910" spans="25:27" x14ac:dyDescent="0.2">
      <c r="Y53910" s="396"/>
      <c r="Z53910" s="396"/>
      <c r="AA53910" s="441"/>
    </row>
    <row r="53911" spans="25:27" x14ac:dyDescent="0.2">
      <c r="Y53911" s="396"/>
      <c r="Z53911" s="396"/>
      <c r="AA53911" s="441"/>
    </row>
    <row r="53912" spans="25:27" x14ac:dyDescent="0.2">
      <c r="Y53912" s="396"/>
      <c r="Z53912" s="396"/>
      <c r="AA53912" s="441"/>
    </row>
    <row r="53913" spans="25:27" x14ac:dyDescent="0.2">
      <c r="Y53913" s="396"/>
      <c r="Z53913" s="396"/>
      <c r="AA53913" s="441"/>
    </row>
    <row r="53914" spans="25:27" x14ac:dyDescent="0.2">
      <c r="Y53914" s="396"/>
      <c r="Z53914" s="396"/>
      <c r="AA53914" s="441"/>
    </row>
    <row r="53915" spans="25:27" x14ac:dyDescent="0.2">
      <c r="Y53915" s="396"/>
      <c r="Z53915" s="396"/>
      <c r="AA53915" s="441"/>
    </row>
    <row r="53916" spans="25:27" x14ac:dyDescent="0.2">
      <c r="Y53916" s="396"/>
      <c r="Z53916" s="396"/>
      <c r="AA53916" s="441"/>
    </row>
    <row r="53917" spans="25:27" x14ac:dyDescent="0.2">
      <c r="Y53917" s="396"/>
      <c r="Z53917" s="396"/>
      <c r="AA53917" s="441"/>
    </row>
    <row r="53918" spans="25:27" x14ac:dyDescent="0.2">
      <c r="Y53918" s="396"/>
      <c r="Z53918" s="396"/>
      <c r="AA53918" s="441"/>
    </row>
    <row r="53919" spans="25:27" x14ac:dyDescent="0.2">
      <c r="Y53919" s="396"/>
      <c r="Z53919" s="396"/>
      <c r="AA53919" s="441"/>
    </row>
    <row r="53920" spans="25:27" x14ac:dyDescent="0.2">
      <c r="Y53920" s="396"/>
      <c r="Z53920" s="396"/>
      <c r="AA53920" s="441"/>
    </row>
    <row r="53921" spans="25:27" x14ac:dyDescent="0.2">
      <c r="Y53921" s="396"/>
      <c r="Z53921" s="396"/>
      <c r="AA53921" s="441"/>
    </row>
    <row r="53922" spans="25:27" x14ac:dyDescent="0.2">
      <c r="Y53922" s="396"/>
      <c r="Z53922" s="396"/>
      <c r="AA53922" s="441"/>
    </row>
    <row r="53923" spans="25:27" x14ac:dyDescent="0.2">
      <c r="Y53923" s="396"/>
      <c r="Z53923" s="396"/>
      <c r="AA53923" s="441"/>
    </row>
    <row r="53924" spans="25:27" x14ac:dyDescent="0.2">
      <c r="Y53924" s="396"/>
      <c r="Z53924" s="396"/>
      <c r="AA53924" s="441"/>
    </row>
    <row r="53925" spans="25:27" x14ac:dyDescent="0.2">
      <c r="Y53925" s="396"/>
      <c r="Z53925" s="396"/>
      <c r="AA53925" s="441"/>
    </row>
    <row r="53926" spans="25:27" x14ac:dyDescent="0.2">
      <c r="Y53926" s="396"/>
      <c r="Z53926" s="396"/>
      <c r="AA53926" s="441"/>
    </row>
    <row r="53927" spans="25:27" x14ac:dyDescent="0.2">
      <c r="Y53927" s="396"/>
      <c r="Z53927" s="396"/>
      <c r="AA53927" s="441"/>
    </row>
    <row r="53928" spans="25:27" x14ac:dyDescent="0.2">
      <c r="Y53928" s="396"/>
      <c r="Z53928" s="396"/>
      <c r="AA53928" s="441"/>
    </row>
    <row r="53929" spans="25:27" x14ac:dyDescent="0.2">
      <c r="Y53929" s="396"/>
      <c r="Z53929" s="396"/>
      <c r="AA53929" s="441"/>
    </row>
    <row r="53930" spans="25:27" x14ac:dyDescent="0.2">
      <c r="Y53930" s="396"/>
      <c r="Z53930" s="396"/>
      <c r="AA53930" s="441"/>
    </row>
    <row r="53931" spans="25:27" x14ac:dyDescent="0.2">
      <c r="Y53931" s="396"/>
      <c r="Z53931" s="396"/>
      <c r="AA53931" s="441"/>
    </row>
    <row r="53932" spans="25:27" x14ac:dyDescent="0.2">
      <c r="Y53932" s="396"/>
      <c r="Z53932" s="396"/>
      <c r="AA53932" s="441"/>
    </row>
    <row r="53933" spans="25:27" x14ac:dyDescent="0.2">
      <c r="Y53933" s="396"/>
      <c r="Z53933" s="396"/>
      <c r="AA53933" s="441"/>
    </row>
    <row r="53934" spans="25:27" x14ac:dyDescent="0.2">
      <c r="Y53934" s="396"/>
      <c r="Z53934" s="396"/>
      <c r="AA53934" s="441"/>
    </row>
    <row r="53935" spans="25:27" x14ac:dyDescent="0.2">
      <c r="Y53935" s="396"/>
      <c r="Z53935" s="396"/>
      <c r="AA53935" s="441"/>
    </row>
    <row r="53936" spans="25:27" x14ac:dyDescent="0.2">
      <c r="Y53936" s="396"/>
      <c r="Z53936" s="396"/>
      <c r="AA53936" s="441"/>
    </row>
    <row r="53937" spans="25:27" x14ac:dyDescent="0.2">
      <c r="Y53937" s="396"/>
      <c r="Z53937" s="396"/>
      <c r="AA53937" s="441"/>
    </row>
    <row r="53938" spans="25:27" x14ac:dyDescent="0.2">
      <c r="Y53938" s="396"/>
      <c r="Z53938" s="396"/>
      <c r="AA53938" s="441"/>
    </row>
    <row r="53939" spans="25:27" x14ac:dyDescent="0.2">
      <c r="Y53939" s="396"/>
      <c r="Z53939" s="396"/>
      <c r="AA53939" s="441"/>
    </row>
    <row r="53940" spans="25:27" x14ac:dyDescent="0.2">
      <c r="Y53940" s="396"/>
      <c r="Z53940" s="396"/>
      <c r="AA53940" s="441"/>
    </row>
    <row r="53941" spans="25:27" x14ac:dyDescent="0.2">
      <c r="Y53941" s="396"/>
      <c r="Z53941" s="396"/>
      <c r="AA53941" s="441"/>
    </row>
    <row r="53942" spans="25:27" x14ac:dyDescent="0.2">
      <c r="Y53942" s="396"/>
      <c r="Z53942" s="396"/>
      <c r="AA53942" s="441"/>
    </row>
    <row r="53943" spans="25:27" x14ac:dyDescent="0.2">
      <c r="Y53943" s="396"/>
      <c r="Z53943" s="396"/>
      <c r="AA53943" s="441"/>
    </row>
    <row r="53944" spans="25:27" x14ac:dyDescent="0.2">
      <c r="Y53944" s="396"/>
      <c r="Z53944" s="396"/>
      <c r="AA53944" s="441"/>
    </row>
    <row r="53945" spans="25:27" x14ac:dyDescent="0.2">
      <c r="Y53945" s="396"/>
      <c r="Z53945" s="396"/>
      <c r="AA53945" s="441"/>
    </row>
    <row r="53946" spans="25:27" x14ac:dyDescent="0.2">
      <c r="Y53946" s="396"/>
      <c r="Z53946" s="396"/>
      <c r="AA53946" s="441"/>
    </row>
    <row r="53947" spans="25:27" x14ac:dyDescent="0.2">
      <c r="Y53947" s="396"/>
      <c r="Z53947" s="396"/>
      <c r="AA53947" s="441"/>
    </row>
    <row r="53948" spans="25:27" x14ac:dyDescent="0.2">
      <c r="Y53948" s="396"/>
      <c r="Z53948" s="396"/>
      <c r="AA53948" s="441"/>
    </row>
    <row r="53949" spans="25:27" x14ac:dyDescent="0.2">
      <c r="Y53949" s="396"/>
      <c r="Z53949" s="396"/>
      <c r="AA53949" s="441"/>
    </row>
    <row r="53950" spans="25:27" x14ac:dyDescent="0.2">
      <c r="Y53950" s="396"/>
      <c r="Z53950" s="396"/>
      <c r="AA53950" s="441"/>
    </row>
    <row r="53951" spans="25:27" x14ac:dyDescent="0.2">
      <c r="Y53951" s="396"/>
      <c r="Z53951" s="396"/>
      <c r="AA53951" s="441"/>
    </row>
    <row r="53952" spans="25:27" x14ac:dyDescent="0.2">
      <c r="Y53952" s="396"/>
      <c r="Z53952" s="396"/>
      <c r="AA53952" s="441"/>
    </row>
    <row r="53953" spans="25:27" x14ac:dyDescent="0.2">
      <c r="Y53953" s="396"/>
      <c r="Z53953" s="396"/>
      <c r="AA53953" s="441"/>
    </row>
    <row r="53954" spans="25:27" x14ac:dyDescent="0.2">
      <c r="Y53954" s="396"/>
      <c r="Z53954" s="396"/>
      <c r="AA53954" s="441"/>
    </row>
    <row r="53955" spans="25:27" x14ac:dyDescent="0.2">
      <c r="Y53955" s="396"/>
      <c r="Z53955" s="396"/>
      <c r="AA53955" s="441"/>
    </row>
    <row r="53956" spans="25:27" x14ac:dyDescent="0.2">
      <c r="Y53956" s="396"/>
      <c r="Z53956" s="396"/>
      <c r="AA53956" s="441"/>
    </row>
    <row r="53957" spans="25:27" x14ac:dyDescent="0.2">
      <c r="Y53957" s="396"/>
      <c r="Z53957" s="396"/>
      <c r="AA53957" s="441"/>
    </row>
    <row r="53958" spans="25:27" x14ac:dyDescent="0.2">
      <c r="Y53958" s="396"/>
      <c r="Z53958" s="396"/>
      <c r="AA53958" s="441"/>
    </row>
    <row r="53959" spans="25:27" x14ac:dyDescent="0.2">
      <c r="Y53959" s="396"/>
      <c r="Z53959" s="396"/>
      <c r="AA53959" s="441"/>
    </row>
    <row r="53960" spans="25:27" x14ac:dyDescent="0.2">
      <c r="Y53960" s="396"/>
      <c r="Z53960" s="396"/>
      <c r="AA53960" s="441"/>
    </row>
    <row r="53961" spans="25:27" x14ac:dyDescent="0.2">
      <c r="Y53961" s="396"/>
      <c r="Z53961" s="396"/>
      <c r="AA53961" s="441"/>
    </row>
    <row r="53962" spans="25:27" x14ac:dyDescent="0.2">
      <c r="Y53962" s="396"/>
      <c r="Z53962" s="396"/>
      <c r="AA53962" s="441"/>
    </row>
    <row r="53963" spans="25:27" x14ac:dyDescent="0.2">
      <c r="Y53963" s="396"/>
      <c r="Z53963" s="396"/>
      <c r="AA53963" s="441"/>
    </row>
    <row r="53964" spans="25:27" x14ac:dyDescent="0.2">
      <c r="Y53964" s="396"/>
      <c r="Z53964" s="396"/>
      <c r="AA53964" s="441"/>
    </row>
    <row r="53965" spans="25:27" x14ac:dyDescent="0.2">
      <c r="Y53965" s="396"/>
      <c r="Z53965" s="396"/>
      <c r="AA53965" s="441"/>
    </row>
    <row r="53966" spans="25:27" x14ac:dyDescent="0.2">
      <c r="Y53966" s="396"/>
      <c r="Z53966" s="396"/>
      <c r="AA53966" s="441"/>
    </row>
    <row r="53967" spans="25:27" x14ac:dyDescent="0.2">
      <c r="Y53967" s="396"/>
      <c r="Z53967" s="396"/>
      <c r="AA53967" s="441"/>
    </row>
    <row r="53968" spans="25:27" x14ac:dyDescent="0.2">
      <c r="Y53968" s="396"/>
      <c r="Z53968" s="396"/>
      <c r="AA53968" s="441"/>
    </row>
    <row r="53969" spans="25:27" x14ac:dyDescent="0.2">
      <c r="Y53969" s="396"/>
      <c r="Z53969" s="396"/>
      <c r="AA53969" s="441"/>
    </row>
    <row r="53970" spans="25:27" x14ac:dyDescent="0.2">
      <c r="Y53970" s="396"/>
      <c r="Z53970" s="396"/>
      <c r="AA53970" s="441"/>
    </row>
    <row r="53971" spans="25:27" x14ac:dyDescent="0.2">
      <c r="Y53971" s="396"/>
      <c r="Z53971" s="396"/>
      <c r="AA53971" s="441"/>
    </row>
    <row r="53972" spans="25:27" x14ac:dyDescent="0.2">
      <c r="Y53972" s="396"/>
      <c r="Z53972" s="396"/>
      <c r="AA53972" s="441"/>
    </row>
    <row r="53973" spans="25:27" x14ac:dyDescent="0.2">
      <c r="Y53973" s="396"/>
      <c r="Z53973" s="396"/>
      <c r="AA53973" s="441"/>
    </row>
    <row r="53974" spans="25:27" x14ac:dyDescent="0.2">
      <c r="Y53974" s="396"/>
      <c r="Z53974" s="396"/>
      <c r="AA53974" s="441"/>
    </row>
    <row r="53975" spans="25:27" x14ac:dyDescent="0.2">
      <c r="Y53975" s="396"/>
      <c r="Z53975" s="396"/>
      <c r="AA53975" s="441"/>
    </row>
    <row r="53976" spans="25:27" x14ac:dyDescent="0.2">
      <c r="Y53976" s="396"/>
      <c r="Z53976" s="396"/>
      <c r="AA53976" s="441"/>
    </row>
    <row r="53977" spans="25:27" x14ac:dyDescent="0.2">
      <c r="Y53977" s="396"/>
      <c r="Z53977" s="396"/>
      <c r="AA53977" s="441"/>
    </row>
    <row r="53978" spans="25:27" x14ac:dyDescent="0.2">
      <c r="Y53978" s="396"/>
      <c r="Z53978" s="396"/>
      <c r="AA53978" s="441"/>
    </row>
    <row r="53979" spans="25:27" x14ac:dyDescent="0.2">
      <c r="Y53979" s="396"/>
      <c r="Z53979" s="396"/>
      <c r="AA53979" s="441"/>
    </row>
    <row r="53980" spans="25:27" x14ac:dyDescent="0.2">
      <c r="Y53980" s="396"/>
      <c r="Z53980" s="396"/>
      <c r="AA53980" s="441"/>
    </row>
    <row r="53981" spans="25:27" x14ac:dyDescent="0.2">
      <c r="Y53981" s="396"/>
      <c r="Z53981" s="396"/>
      <c r="AA53981" s="441"/>
    </row>
    <row r="53982" spans="25:27" x14ac:dyDescent="0.2">
      <c r="Y53982" s="396"/>
      <c r="Z53982" s="396"/>
      <c r="AA53982" s="441"/>
    </row>
    <row r="53983" spans="25:27" x14ac:dyDescent="0.2">
      <c r="Y53983" s="396"/>
      <c r="Z53983" s="396"/>
      <c r="AA53983" s="441"/>
    </row>
    <row r="53984" spans="25:27" x14ac:dyDescent="0.2">
      <c r="Y53984" s="396"/>
      <c r="Z53984" s="396"/>
      <c r="AA53984" s="441"/>
    </row>
    <row r="53985" spans="25:27" x14ac:dyDescent="0.2">
      <c r="Y53985" s="396"/>
      <c r="Z53985" s="396"/>
      <c r="AA53985" s="441"/>
    </row>
    <row r="53986" spans="25:27" x14ac:dyDescent="0.2">
      <c r="Y53986" s="396"/>
      <c r="Z53986" s="396"/>
      <c r="AA53986" s="441"/>
    </row>
    <row r="53987" spans="25:27" x14ac:dyDescent="0.2">
      <c r="Y53987" s="396"/>
      <c r="Z53987" s="396"/>
      <c r="AA53987" s="441"/>
    </row>
    <row r="53988" spans="25:27" x14ac:dyDescent="0.2">
      <c r="Y53988" s="396"/>
      <c r="Z53988" s="396"/>
      <c r="AA53988" s="441"/>
    </row>
    <row r="53989" spans="25:27" x14ac:dyDescent="0.2">
      <c r="Y53989" s="396"/>
      <c r="Z53989" s="396"/>
      <c r="AA53989" s="441"/>
    </row>
    <row r="53990" spans="25:27" x14ac:dyDescent="0.2">
      <c r="Y53990" s="396"/>
      <c r="Z53990" s="396"/>
      <c r="AA53990" s="441"/>
    </row>
    <row r="53991" spans="25:27" x14ac:dyDescent="0.2">
      <c r="Y53991" s="396"/>
      <c r="Z53991" s="396"/>
      <c r="AA53991" s="441"/>
    </row>
    <row r="53992" spans="25:27" x14ac:dyDescent="0.2">
      <c r="Y53992" s="396"/>
      <c r="Z53992" s="396"/>
      <c r="AA53992" s="441"/>
    </row>
    <row r="53993" spans="25:27" x14ac:dyDescent="0.2">
      <c r="Y53993" s="396"/>
      <c r="Z53993" s="396"/>
      <c r="AA53993" s="441"/>
    </row>
    <row r="53994" spans="25:27" x14ac:dyDescent="0.2">
      <c r="Y53994" s="396"/>
      <c r="Z53994" s="396"/>
      <c r="AA53994" s="441"/>
    </row>
    <row r="53995" spans="25:27" x14ac:dyDescent="0.2">
      <c r="Y53995" s="396"/>
      <c r="Z53995" s="396"/>
      <c r="AA53995" s="441"/>
    </row>
    <row r="53996" spans="25:27" x14ac:dyDescent="0.2">
      <c r="Y53996" s="396"/>
      <c r="Z53996" s="396"/>
      <c r="AA53996" s="441"/>
    </row>
    <row r="53997" spans="25:27" x14ac:dyDescent="0.2">
      <c r="Y53997" s="396"/>
      <c r="Z53997" s="396"/>
      <c r="AA53997" s="441"/>
    </row>
    <row r="53998" spans="25:27" x14ac:dyDescent="0.2">
      <c r="Y53998" s="396"/>
      <c r="Z53998" s="396"/>
      <c r="AA53998" s="441"/>
    </row>
    <row r="53999" spans="25:27" x14ac:dyDescent="0.2">
      <c r="Y53999" s="396"/>
      <c r="Z53999" s="396"/>
      <c r="AA53999" s="441"/>
    </row>
    <row r="54000" spans="25:27" x14ac:dyDescent="0.2">
      <c r="Y54000" s="396"/>
      <c r="Z54000" s="396"/>
      <c r="AA54000" s="441"/>
    </row>
    <row r="54001" spans="25:27" x14ac:dyDescent="0.2">
      <c r="Y54001" s="396"/>
      <c r="Z54001" s="396"/>
      <c r="AA54001" s="441"/>
    </row>
    <row r="54002" spans="25:27" x14ac:dyDescent="0.2">
      <c r="Y54002" s="396"/>
      <c r="Z54002" s="396"/>
      <c r="AA54002" s="441"/>
    </row>
    <row r="54003" spans="25:27" x14ac:dyDescent="0.2">
      <c r="Y54003" s="396"/>
      <c r="Z54003" s="396"/>
      <c r="AA54003" s="441"/>
    </row>
    <row r="54004" spans="25:27" x14ac:dyDescent="0.2">
      <c r="Y54004" s="396"/>
      <c r="Z54004" s="396"/>
      <c r="AA54004" s="441"/>
    </row>
    <row r="54005" spans="25:27" x14ac:dyDescent="0.2">
      <c r="Y54005" s="396"/>
      <c r="Z54005" s="396"/>
      <c r="AA54005" s="441"/>
    </row>
    <row r="54006" spans="25:27" x14ac:dyDescent="0.2">
      <c r="Y54006" s="396"/>
      <c r="Z54006" s="396"/>
      <c r="AA54006" s="441"/>
    </row>
    <row r="54007" spans="25:27" x14ac:dyDescent="0.2">
      <c r="Y54007" s="396"/>
      <c r="Z54007" s="396"/>
      <c r="AA54007" s="441"/>
    </row>
    <row r="54008" spans="25:27" x14ac:dyDescent="0.2">
      <c r="Y54008" s="396"/>
      <c r="Z54008" s="396"/>
      <c r="AA54008" s="441"/>
    </row>
    <row r="54009" spans="25:27" x14ac:dyDescent="0.2">
      <c r="Y54009" s="396"/>
      <c r="Z54009" s="396"/>
      <c r="AA54009" s="441"/>
    </row>
    <row r="54010" spans="25:27" x14ac:dyDescent="0.2">
      <c r="Y54010" s="396"/>
      <c r="Z54010" s="396"/>
      <c r="AA54010" s="441"/>
    </row>
    <row r="54011" spans="25:27" x14ac:dyDescent="0.2">
      <c r="Y54011" s="396"/>
      <c r="Z54011" s="396"/>
      <c r="AA54011" s="441"/>
    </row>
    <row r="54012" spans="25:27" x14ac:dyDescent="0.2">
      <c r="Y54012" s="396"/>
      <c r="Z54012" s="396"/>
      <c r="AA54012" s="441"/>
    </row>
    <row r="54013" spans="25:27" x14ac:dyDescent="0.2">
      <c r="Y54013" s="396"/>
      <c r="Z54013" s="396"/>
      <c r="AA54013" s="441"/>
    </row>
    <row r="54014" spans="25:27" x14ac:dyDescent="0.2">
      <c r="Y54014" s="396"/>
      <c r="Z54014" s="396"/>
      <c r="AA54014" s="441"/>
    </row>
    <row r="54015" spans="25:27" x14ac:dyDescent="0.2">
      <c r="Y54015" s="396"/>
      <c r="Z54015" s="396"/>
      <c r="AA54015" s="441"/>
    </row>
    <row r="54016" spans="25:27" x14ac:dyDescent="0.2">
      <c r="Y54016" s="396"/>
      <c r="Z54016" s="396"/>
      <c r="AA54016" s="441"/>
    </row>
    <row r="54017" spans="25:27" x14ac:dyDescent="0.2">
      <c r="Y54017" s="396"/>
      <c r="Z54017" s="396"/>
      <c r="AA54017" s="441"/>
    </row>
    <row r="54018" spans="25:27" x14ac:dyDescent="0.2">
      <c r="Y54018" s="396"/>
      <c r="Z54018" s="396"/>
      <c r="AA54018" s="441"/>
    </row>
    <row r="54019" spans="25:27" x14ac:dyDescent="0.2">
      <c r="Y54019" s="396"/>
      <c r="Z54019" s="396"/>
      <c r="AA54019" s="441"/>
    </row>
    <row r="54020" spans="25:27" x14ac:dyDescent="0.2">
      <c r="Y54020" s="396"/>
      <c r="Z54020" s="396"/>
      <c r="AA54020" s="441"/>
    </row>
    <row r="54021" spans="25:27" x14ac:dyDescent="0.2">
      <c r="Y54021" s="396"/>
      <c r="Z54021" s="396"/>
      <c r="AA54021" s="441"/>
    </row>
    <row r="54022" spans="25:27" x14ac:dyDescent="0.2">
      <c r="Y54022" s="396"/>
      <c r="Z54022" s="396"/>
      <c r="AA54022" s="441"/>
    </row>
    <row r="54023" spans="25:27" x14ac:dyDescent="0.2">
      <c r="Y54023" s="396"/>
      <c r="Z54023" s="396"/>
      <c r="AA54023" s="441"/>
    </row>
    <row r="54024" spans="25:27" x14ac:dyDescent="0.2">
      <c r="Y54024" s="396"/>
      <c r="Z54024" s="396"/>
      <c r="AA54024" s="441"/>
    </row>
    <row r="54025" spans="25:27" x14ac:dyDescent="0.2">
      <c r="Y54025" s="396"/>
      <c r="Z54025" s="396"/>
      <c r="AA54025" s="441"/>
    </row>
    <row r="54026" spans="25:27" x14ac:dyDescent="0.2">
      <c r="Y54026" s="396"/>
      <c r="Z54026" s="396"/>
      <c r="AA54026" s="441"/>
    </row>
    <row r="54027" spans="25:27" x14ac:dyDescent="0.2">
      <c r="Y54027" s="396"/>
      <c r="Z54027" s="396"/>
      <c r="AA54027" s="441"/>
    </row>
    <row r="54028" spans="25:27" x14ac:dyDescent="0.2">
      <c r="Y54028" s="396"/>
      <c r="Z54028" s="396"/>
      <c r="AA54028" s="441"/>
    </row>
    <row r="54029" spans="25:27" x14ac:dyDescent="0.2">
      <c r="Y54029" s="396"/>
      <c r="Z54029" s="396"/>
      <c r="AA54029" s="441"/>
    </row>
    <row r="54030" spans="25:27" x14ac:dyDescent="0.2">
      <c r="Y54030" s="396"/>
      <c r="Z54030" s="396"/>
      <c r="AA54030" s="441"/>
    </row>
    <row r="54031" spans="25:27" x14ac:dyDescent="0.2">
      <c r="Y54031" s="396"/>
      <c r="Z54031" s="396"/>
      <c r="AA54031" s="441"/>
    </row>
    <row r="54032" spans="25:27" x14ac:dyDescent="0.2">
      <c r="Y54032" s="396"/>
      <c r="Z54032" s="396"/>
      <c r="AA54032" s="441"/>
    </row>
    <row r="54033" spans="25:27" x14ac:dyDescent="0.2">
      <c r="Y54033" s="396"/>
      <c r="Z54033" s="396"/>
      <c r="AA54033" s="441"/>
    </row>
    <row r="54034" spans="25:27" x14ac:dyDescent="0.2">
      <c r="Y54034" s="396"/>
      <c r="Z54034" s="396"/>
      <c r="AA54034" s="441"/>
    </row>
    <row r="54035" spans="25:27" x14ac:dyDescent="0.2">
      <c r="Y54035" s="396"/>
      <c r="Z54035" s="396"/>
      <c r="AA54035" s="441"/>
    </row>
    <row r="54036" spans="25:27" x14ac:dyDescent="0.2">
      <c r="Y54036" s="396"/>
      <c r="Z54036" s="396"/>
      <c r="AA54036" s="441"/>
    </row>
    <row r="54037" spans="25:27" x14ac:dyDescent="0.2">
      <c r="Y54037" s="396"/>
      <c r="Z54037" s="396"/>
      <c r="AA54037" s="441"/>
    </row>
    <row r="54038" spans="25:27" x14ac:dyDescent="0.2">
      <c r="Y54038" s="396"/>
      <c r="Z54038" s="396"/>
      <c r="AA54038" s="441"/>
    </row>
    <row r="54039" spans="25:27" x14ac:dyDescent="0.2">
      <c r="Y54039" s="396"/>
      <c r="Z54039" s="396"/>
      <c r="AA54039" s="441"/>
    </row>
    <row r="54040" spans="25:27" x14ac:dyDescent="0.2">
      <c r="Y54040" s="396"/>
      <c r="Z54040" s="396"/>
      <c r="AA54040" s="441"/>
    </row>
    <row r="54041" spans="25:27" x14ac:dyDescent="0.2">
      <c r="Y54041" s="396"/>
      <c r="Z54041" s="396"/>
      <c r="AA54041" s="441"/>
    </row>
    <row r="54042" spans="25:27" x14ac:dyDescent="0.2">
      <c r="Y54042" s="396"/>
      <c r="Z54042" s="396"/>
      <c r="AA54042" s="441"/>
    </row>
    <row r="54043" spans="25:27" x14ac:dyDescent="0.2">
      <c r="Y54043" s="396"/>
      <c r="Z54043" s="396"/>
      <c r="AA54043" s="441"/>
    </row>
    <row r="54044" spans="25:27" x14ac:dyDescent="0.2">
      <c r="Y54044" s="396"/>
      <c r="Z54044" s="396"/>
      <c r="AA54044" s="441"/>
    </row>
    <row r="54045" spans="25:27" x14ac:dyDescent="0.2">
      <c r="Y54045" s="396"/>
      <c r="Z54045" s="396"/>
      <c r="AA54045" s="441"/>
    </row>
    <row r="54046" spans="25:27" x14ac:dyDescent="0.2">
      <c r="Y54046" s="396"/>
      <c r="Z54046" s="396"/>
      <c r="AA54046" s="441"/>
    </row>
    <row r="54047" spans="25:27" x14ac:dyDescent="0.2">
      <c r="Y54047" s="396"/>
      <c r="Z54047" s="396"/>
      <c r="AA54047" s="441"/>
    </row>
    <row r="54048" spans="25:27" x14ac:dyDescent="0.2">
      <c r="Y54048" s="396"/>
      <c r="Z54048" s="396"/>
      <c r="AA54048" s="441"/>
    </row>
    <row r="54049" spans="25:27" x14ac:dyDescent="0.2">
      <c r="Y54049" s="396"/>
      <c r="Z54049" s="396"/>
      <c r="AA54049" s="441"/>
    </row>
    <row r="54050" spans="25:27" x14ac:dyDescent="0.2">
      <c r="Y54050" s="396"/>
      <c r="Z54050" s="396"/>
      <c r="AA54050" s="441"/>
    </row>
    <row r="54051" spans="25:27" x14ac:dyDescent="0.2">
      <c r="Y54051" s="396"/>
      <c r="Z54051" s="396"/>
      <c r="AA54051" s="441"/>
    </row>
    <row r="54052" spans="25:27" x14ac:dyDescent="0.2">
      <c r="Y54052" s="396"/>
      <c r="Z54052" s="396"/>
      <c r="AA54052" s="441"/>
    </row>
    <row r="54053" spans="25:27" x14ac:dyDescent="0.2">
      <c r="Y54053" s="396"/>
      <c r="Z54053" s="396"/>
      <c r="AA54053" s="441"/>
    </row>
    <row r="54054" spans="25:27" x14ac:dyDescent="0.2">
      <c r="Y54054" s="396"/>
      <c r="Z54054" s="396"/>
      <c r="AA54054" s="441"/>
    </row>
    <row r="54055" spans="25:27" x14ac:dyDescent="0.2">
      <c r="Y54055" s="396"/>
      <c r="Z54055" s="396"/>
      <c r="AA54055" s="441"/>
    </row>
    <row r="54056" spans="25:27" x14ac:dyDescent="0.2">
      <c r="Y54056" s="396"/>
      <c r="Z54056" s="396"/>
      <c r="AA54056" s="441"/>
    </row>
    <row r="54057" spans="25:27" x14ac:dyDescent="0.2">
      <c r="Y54057" s="396"/>
      <c r="Z54057" s="396"/>
      <c r="AA54057" s="441"/>
    </row>
    <row r="54058" spans="25:27" x14ac:dyDescent="0.2">
      <c r="Y54058" s="396"/>
      <c r="Z54058" s="396"/>
      <c r="AA54058" s="441"/>
    </row>
    <row r="54059" spans="25:27" x14ac:dyDescent="0.2">
      <c r="Y54059" s="396"/>
      <c r="Z54059" s="396"/>
      <c r="AA54059" s="441"/>
    </row>
    <row r="54060" spans="25:27" x14ac:dyDescent="0.2">
      <c r="Y54060" s="396"/>
      <c r="Z54060" s="396"/>
      <c r="AA54060" s="441"/>
    </row>
    <row r="54061" spans="25:27" x14ac:dyDescent="0.2">
      <c r="Y54061" s="396"/>
      <c r="Z54061" s="396"/>
      <c r="AA54061" s="441"/>
    </row>
    <row r="54062" spans="25:27" x14ac:dyDescent="0.2">
      <c r="Y54062" s="396"/>
      <c r="Z54062" s="396"/>
      <c r="AA54062" s="441"/>
    </row>
    <row r="54063" spans="25:27" x14ac:dyDescent="0.2">
      <c r="Y54063" s="396"/>
      <c r="Z54063" s="396"/>
      <c r="AA54063" s="441"/>
    </row>
    <row r="54064" spans="25:27" x14ac:dyDescent="0.2">
      <c r="Y54064" s="396"/>
      <c r="Z54064" s="396"/>
      <c r="AA54064" s="441"/>
    </row>
    <row r="54065" spans="25:27" x14ac:dyDescent="0.2">
      <c r="Y54065" s="396"/>
      <c r="Z54065" s="396"/>
      <c r="AA54065" s="441"/>
    </row>
    <row r="54066" spans="25:27" x14ac:dyDescent="0.2">
      <c r="Y54066" s="396"/>
      <c r="Z54066" s="396"/>
      <c r="AA54066" s="441"/>
    </row>
    <row r="54067" spans="25:27" x14ac:dyDescent="0.2">
      <c r="Y54067" s="396"/>
      <c r="Z54067" s="396"/>
      <c r="AA54067" s="441"/>
    </row>
    <row r="54068" spans="25:27" x14ac:dyDescent="0.2">
      <c r="Y54068" s="396"/>
      <c r="Z54068" s="396"/>
      <c r="AA54068" s="441"/>
    </row>
    <row r="54069" spans="25:27" x14ac:dyDescent="0.2">
      <c r="Y54069" s="396"/>
      <c r="Z54069" s="396"/>
      <c r="AA54069" s="441"/>
    </row>
    <row r="54070" spans="25:27" x14ac:dyDescent="0.2">
      <c r="Y54070" s="396"/>
      <c r="Z54070" s="396"/>
      <c r="AA54070" s="441"/>
    </row>
    <row r="54071" spans="25:27" x14ac:dyDescent="0.2">
      <c r="Y54071" s="396"/>
      <c r="Z54071" s="396"/>
      <c r="AA54071" s="441"/>
    </row>
    <row r="54072" spans="25:27" x14ac:dyDescent="0.2">
      <c r="Y54072" s="396"/>
      <c r="Z54072" s="396"/>
      <c r="AA54072" s="441"/>
    </row>
    <row r="54073" spans="25:27" x14ac:dyDescent="0.2">
      <c r="Y54073" s="396"/>
      <c r="Z54073" s="396"/>
      <c r="AA54073" s="441"/>
    </row>
    <row r="54074" spans="25:27" x14ac:dyDescent="0.2">
      <c r="Y54074" s="396"/>
      <c r="Z54074" s="396"/>
      <c r="AA54074" s="441"/>
    </row>
    <row r="54075" spans="25:27" x14ac:dyDescent="0.2">
      <c r="Y54075" s="396"/>
      <c r="Z54075" s="396"/>
      <c r="AA54075" s="441"/>
    </row>
    <row r="54076" spans="25:27" x14ac:dyDescent="0.2">
      <c r="Y54076" s="396"/>
      <c r="Z54076" s="396"/>
      <c r="AA54076" s="441"/>
    </row>
    <row r="54077" spans="25:27" x14ac:dyDescent="0.2">
      <c r="Y54077" s="396"/>
      <c r="Z54077" s="396"/>
      <c r="AA54077" s="441"/>
    </row>
    <row r="54078" spans="25:27" x14ac:dyDescent="0.2">
      <c r="Y54078" s="396"/>
      <c r="Z54078" s="396"/>
      <c r="AA54078" s="441"/>
    </row>
    <row r="54079" spans="25:27" x14ac:dyDescent="0.2">
      <c r="Y54079" s="396"/>
      <c r="Z54079" s="396"/>
      <c r="AA54079" s="441"/>
    </row>
    <row r="54080" spans="25:27" x14ac:dyDescent="0.2">
      <c r="Y54080" s="396"/>
      <c r="Z54080" s="396"/>
      <c r="AA54080" s="441"/>
    </row>
    <row r="54081" spans="25:27" x14ac:dyDescent="0.2">
      <c r="Y54081" s="396"/>
      <c r="Z54081" s="396"/>
      <c r="AA54081" s="441"/>
    </row>
    <row r="54082" spans="25:27" x14ac:dyDescent="0.2">
      <c r="Y54082" s="396"/>
      <c r="Z54082" s="396"/>
      <c r="AA54082" s="441"/>
    </row>
    <row r="54083" spans="25:27" x14ac:dyDescent="0.2">
      <c r="Y54083" s="396"/>
      <c r="Z54083" s="396"/>
      <c r="AA54083" s="441"/>
    </row>
    <row r="54084" spans="25:27" x14ac:dyDescent="0.2">
      <c r="Y54084" s="396"/>
      <c r="Z54084" s="396"/>
      <c r="AA54084" s="441"/>
    </row>
    <row r="54085" spans="25:27" x14ac:dyDescent="0.2">
      <c r="Y54085" s="396"/>
      <c r="Z54085" s="396"/>
      <c r="AA54085" s="441"/>
    </row>
    <row r="54086" spans="25:27" x14ac:dyDescent="0.2">
      <c r="Y54086" s="396"/>
      <c r="Z54086" s="396"/>
      <c r="AA54086" s="441"/>
    </row>
    <row r="54087" spans="25:27" x14ac:dyDescent="0.2">
      <c r="Y54087" s="396"/>
      <c r="Z54087" s="396"/>
      <c r="AA54087" s="441"/>
    </row>
    <row r="54088" spans="25:27" x14ac:dyDescent="0.2">
      <c r="Y54088" s="396"/>
      <c r="Z54088" s="396"/>
      <c r="AA54088" s="441"/>
    </row>
    <row r="54089" spans="25:27" x14ac:dyDescent="0.2">
      <c r="Y54089" s="396"/>
      <c r="Z54089" s="396"/>
      <c r="AA54089" s="441"/>
    </row>
    <row r="54090" spans="25:27" x14ac:dyDescent="0.2">
      <c r="Y54090" s="396"/>
      <c r="Z54090" s="396"/>
      <c r="AA54090" s="441"/>
    </row>
    <row r="54091" spans="25:27" x14ac:dyDescent="0.2">
      <c r="Y54091" s="396"/>
      <c r="Z54091" s="396"/>
      <c r="AA54091" s="441"/>
    </row>
    <row r="54092" spans="25:27" x14ac:dyDescent="0.2">
      <c r="Y54092" s="396"/>
      <c r="Z54092" s="396"/>
      <c r="AA54092" s="441"/>
    </row>
    <row r="54093" spans="25:27" x14ac:dyDescent="0.2">
      <c r="Y54093" s="396"/>
      <c r="Z54093" s="396"/>
      <c r="AA54093" s="441"/>
    </row>
    <row r="54094" spans="25:27" x14ac:dyDescent="0.2">
      <c r="Y54094" s="396"/>
      <c r="Z54094" s="396"/>
      <c r="AA54094" s="441"/>
    </row>
    <row r="54095" spans="25:27" x14ac:dyDescent="0.2">
      <c r="Y54095" s="396"/>
      <c r="Z54095" s="396"/>
      <c r="AA54095" s="441"/>
    </row>
    <row r="54096" spans="25:27" x14ac:dyDescent="0.2">
      <c r="Y54096" s="396"/>
      <c r="Z54096" s="396"/>
      <c r="AA54096" s="441"/>
    </row>
    <row r="54097" spans="25:27" x14ac:dyDescent="0.2">
      <c r="Y54097" s="396"/>
      <c r="Z54097" s="396"/>
      <c r="AA54097" s="441"/>
    </row>
    <row r="54098" spans="25:27" x14ac:dyDescent="0.2">
      <c r="Y54098" s="396"/>
      <c r="Z54098" s="396"/>
      <c r="AA54098" s="441"/>
    </row>
    <row r="54099" spans="25:27" x14ac:dyDescent="0.2">
      <c r="Y54099" s="396"/>
      <c r="Z54099" s="396"/>
      <c r="AA54099" s="441"/>
    </row>
    <row r="54100" spans="25:27" x14ac:dyDescent="0.2">
      <c r="Y54100" s="396"/>
      <c r="Z54100" s="396"/>
      <c r="AA54100" s="441"/>
    </row>
    <row r="54101" spans="25:27" x14ac:dyDescent="0.2">
      <c r="Y54101" s="396"/>
      <c r="Z54101" s="396"/>
      <c r="AA54101" s="441"/>
    </row>
    <row r="54102" spans="25:27" x14ac:dyDescent="0.2">
      <c r="Y54102" s="396"/>
      <c r="Z54102" s="396"/>
      <c r="AA54102" s="441"/>
    </row>
    <row r="54103" spans="25:27" x14ac:dyDescent="0.2">
      <c r="Y54103" s="396"/>
      <c r="Z54103" s="396"/>
      <c r="AA54103" s="441"/>
    </row>
    <row r="54104" spans="25:27" x14ac:dyDescent="0.2">
      <c r="Y54104" s="396"/>
      <c r="Z54104" s="396"/>
      <c r="AA54104" s="441"/>
    </row>
    <row r="54105" spans="25:27" x14ac:dyDescent="0.2">
      <c r="Y54105" s="396"/>
      <c r="Z54105" s="396"/>
      <c r="AA54105" s="441"/>
    </row>
    <row r="54106" spans="25:27" x14ac:dyDescent="0.2">
      <c r="Y54106" s="396"/>
      <c r="Z54106" s="396"/>
      <c r="AA54106" s="441"/>
    </row>
    <row r="54107" spans="25:27" x14ac:dyDescent="0.2">
      <c r="Y54107" s="396"/>
      <c r="Z54107" s="396"/>
      <c r="AA54107" s="441"/>
    </row>
    <row r="54108" spans="25:27" x14ac:dyDescent="0.2">
      <c r="Y54108" s="396"/>
      <c r="Z54108" s="396"/>
      <c r="AA54108" s="441"/>
    </row>
    <row r="54109" spans="25:27" x14ac:dyDescent="0.2">
      <c r="Y54109" s="396"/>
      <c r="Z54109" s="396"/>
      <c r="AA54109" s="441"/>
    </row>
    <row r="54110" spans="25:27" x14ac:dyDescent="0.2">
      <c r="Y54110" s="396"/>
      <c r="Z54110" s="396"/>
      <c r="AA54110" s="441"/>
    </row>
    <row r="54111" spans="25:27" x14ac:dyDescent="0.2">
      <c r="Y54111" s="396"/>
      <c r="Z54111" s="396"/>
      <c r="AA54111" s="441"/>
    </row>
    <row r="54112" spans="25:27" x14ac:dyDescent="0.2">
      <c r="Y54112" s="396"/>
      <c r="Z54112" s="396"/>
      <c r="AA54112" s="441"/>
    </row>
    <row r="54113" spans="25:27" x14ac:dyDescent="0.2">
      <c r="Y54113" s="396"/>
      <c r="Z54113" s="396"/>
      <c r="AA54113" s="441"/>
    </row>
    <row r="54114" spans="25:27" x14ac:dyDescent="0.2">
      <c r="Y54114" s="396"/>
      <c r="Z54114" s="396"/>
      <c r="AA54114" s="441"/>
    </row>
    <row r="54115" spans="25:27" x14ac:dyDescent="0.2">
      <c r="Y54115" s="396"/>
      <c r="Z54115" s="396"/>
      <c r="AA54115" s="441"/>
    </row>
    <row r="54116" spans="25:27" x14ac:dyDescent="0.2">
      <c r="Y54116" s="396"/>
      <c r="Z54116" s="396"/>
      <c r="AA54116" s="441"/>
    </row>
    <row r="54117" spans="25:27" x14ac:dyDescent="0.2">
      <c r="Y54117" s="396"/>
      <c r="Z54117" s="396"/>
      <c r="AA54117" s="441"/>
    </row>
    <row r="54118" spans="25:27" x14ac:dyDescent="0.2">
      <c r="Y54118" s="396"/>
      <c r="Z54118" s="396"/>
      <c r="AA54118" s="441"/>
    </row>
    <row r="54119" spans="25:27" x14ac:dyDescent="0.2">
      <c r="Y54119" s="396"/>
      <c r="Z54119" s="396"/>
      <c r="AA54119" s="441"/>
    </row>
    <row r="54120" spans="25:27" x14ac:dyDescent="0.2">
      <c r="Y54120" s="396"/>
      <c r="Z54120" s="396"/>
      <c r="AA54120" s="441"/>
    </row>
    <row r="54121" spans="25:27" x14ac:dyDescent="0.2">
      <c r="Y54121" s="396"/>
      <c r="Z54121" s="396"/>
      <c r="AA54121" s="441"/>
    </row>
    <row r="54122" spans="25:27" x14ac:dyDescent="0.2">
      <c r="Y54122" s="396"/>
      <c r="Z54122" s="396"/>
      <c r="AA54122" s="441"/>
    </row>
    <row r="54123" spans="25:27" x14ac:dyDescent="0.2">
      <c r="Y54123" s="396"/>
      <c r="Z54123" s="396"/>
      <c r="AA54123" s="441"/>
    </row>
    <row r="54124" spans="25:27" x14ac:dyDescent="0.2">
      <c r="Y54124" s="396"/>
      <c r="Z54124" s="396"/>
      <c r="AA54124" s="441"/>
    </row>
    <row r="54125" spans="25:27" x14ac:dyDescent="0.2">
      <c r="Y54125" s="396"/>
      <c r="Z54125" s="396"/>
      <c r="AA54125" s="441"/>
    </row>
    <row r="54126" spans="25:27" x14ac:dyDescent="0.2">
      <c r="Y54126" s="396"/>
      <c r="Z54126" s="396"/>
      <c r="AA54126" s="441"/>
    </row>
    <row r="54127" spans="25:27" x14ac:dyDescent="0.2">
      <c r="Y54127" s="396"/>
      <c r="Z54127" s="396"/>
      <c r="AA54127" s="441"/>
    </row>
    <row r="54128" spans="25:27" x14ac:dyDescent="0.2">
      <c r="Y54128" s="396"/>
      <c r="Z54128" s="396"/>
      <c r="AA54128" s="441"/>
    </row>
    <row r="54129" spans="25:27" x14ac:dyDescent="0.2">
      <c r="Y54129" s="396"/>
      <c r="Z54129" s="396"/>
      <c r="AA54129" s="441"/>
    </row>
    <row r="54130" spans="25:27" x14ac:dyDescent="0.2">
      <c r="Y54130" s="396"/>
      <c r="Z54130" s="396"/>
      <c r="AA54130" s="441"/>
    </row>
    <row r="54131" spans="25:27" x14ac:dyDescent="0.2">
      <c r="Y54131" s="396"/>
      <c r="Z54131" s="396"/>
      <c r="AA54131" s="441"/>
    </row>
    <row r="54132" spans="25:27" x14ac:dyDescent="0.2">
      <c r="Y54132" s="396"/>
      <c r="Z54132" s="396"/>
      <c r="AA54132" s="441"/>
    </row>
    <row r="54133" spans="25:27" x14ac:dyDescent="0.2">
      <c r="Y54133" s="396"/>
      <c r="Z54133" s="396"/>
      <c r="AA54133" s="441"/>
    </row>
    <row r="54134" spans="25:27" x14ac:dyDescent="0.2">
      <c r="Y54134" s="396"/>
      <c r="Z54134" s="396"/>
      <c r="AA54134" s="441"/>
    </row>
    <row r="54135" spans="25:27" x14ac:dyDescent="0.2">
      <c r="Y54135" s="396"/>
      <c r="Z54135" s="396"/>
      <c r="AA54135" s="441"/>
    </row>
    <row r="54136" spans="25:27" x14ac:dyDescent="0.2">
      <c r="Y54136" s="396"/>
      <c r="Z54136" s="396"/>
      <c r="AA54136" s="441"/>
    </row>
    <row r="54137" spans="25:27" x14ac:dyDescent="0.2">
      <c r="Y54137" s="396"/>
      <c r="Z54137" s="396"/>
      <c r="AA54137" s="441"/>
    </row>
    <row r="54138" spans="25:27" x14ac:dyDescent="0.2">
      <c r="Y54138" s="396"/>
      <c r="Z54138" s="396"/>
      <c r="AA54138" s="441"/>
    </row>
    <row r="54139" spans="25:27" x14ac:dyDescent="0.2">
      <c r="Y54139" s="396"/>
      <c r="Z54139" s="396"/>
      <c r="AA54139" s="441"/>
    </row>
    <row r="54140" spans="25:27" x14ac:dyDescent="0.2">
      <c r="Y54140" s="396"/>
      <c r="Z54140" s="396"/>
      <c r="AA54140" s="441"/>
    </row>
    <row r="54141" spans="25:27" x14ac:dyDescent="0.2">
      <c r="Y54141" s="396"/>
      <c r="Z54141" s="396"/>
      <c r="AA54141" s="441"/>
    </row>
    <row r="54142" spans="25:27" x14ac:dyDescent="0.2">
      <c r="Y54142" s="396"/>
      <c r="Z54142" s="396"/>
      <c r="AA54142" s="441"/>
    </row>
    <row r="54143" spans="25:27" x14ac:dyDescent="0.2">
      <c r="Y54143" s="396"/>
      <c r="Z54143" s="396"/>
      <c r="AA54143" s="441"/>
    </row>
    <row r="54144" spans="25:27" x14ac:dyDescent="0.2">
      <c r="Y54144" s="396"/>
      <c r="Z54144" s="396"/>
      <c r="AA54144" s="441"/>
    </row>
    <row r="54145" spans="25:27" x14ac:dyDescent="0.2">
      <c r="Y54145" s="396"/>
      <c r="Z54145" s="396"/>
      <c r="AA54145" s="441"/>
    </row>
    <row r="54146" spans="25:27" x14ac:dyDescent="0.2">
      <c r="Y54146" s="396"/>
      <c r="Z54146" s="396"/>
      <c r="AA54146" s="441"/>
    </row>
    <row r="54147" spans="25:27" x14ac:dyDescent="0.2">
      <c r="Y54147" s="396"/>
      <c r="Z54147" s="396"/>
      <c r="AA54147" s="441"/>
    </row>
    <row r="54148" spans="25:27" x14ac:dyDescent="0.2">
      <c r="Y54148" s="396"/>
      <c r="Z54148" s="396"/>
      <c r="AA54148" s="441"/>
    </row>
    <row r="54149" spans="25:27" x14ac:dyDescent="0.2">
      <c r="Y54149" s="396"/>
      <c r="Z54149" s="396"/>
      <c r="AA54149" s="441"/>
    </row>
    <row r="54150" spans="25:27" x14ac:dyDescent="0.2">
      <c r="Y54150" s="396"/>
      <c r="Z54150" s="396"/>
      <c r="AA54150" s="441"/>
    </row>
    <row r="54151" spans="25:27" x14ac:dyDescent="0.2">
      <c r="Y54151" s="396"/>
      <c r="Z54151" s="396"/>
      <c r="AA54151" s="441"/>
    </row>
    <row r="54152" spans="25:27" x14ac:dyDescent="0.2">
      <c r="Y54152" s="396"/>
      <c r="Z54152" s="396"/>
      <c r="AA54152" s="441"/>
    </row>
    <row r="54153" spans="25:27" x14ac:dyDescent="0.2">
      <c r="Y54153" s="396"/>
      <c r="Z54153" s="396"/>
      <c r="AA54153" s="441"/>
    </row>
    <row r="54154" spans="25:27" x14ac:dyDescent="0.2">
      <c r="Y54154" s="396"/>
      <c r="Z54154" s="396"/>
      <c r="AA54154" s="441"/>
    </row>
    <row r="54155" spans="25:27" x14ac:dyDescent="0.2">
      <c r="Y54155" s="396"/>
      <c r="Z54155" s="396"/>
      <c r="AA54155" s="441"/>
    </row>
    <row r="54156" spans="25:27" x14ac:dyDescent="0.2">
      <c r="Y54156" s="396"/>
      <c r="Z54156" s="396"/>
      <c r="AA54156" s="441"/>
    </row>
    <row r="54157" spans="25:27" x14ac:dyDescent="0.2">
      <c r="Y54157" s="396"/>
      <c r="Z54157" s="396"/>
      <c r="AA54157" s="441"/>
    </row>
    <row r="54158" spans="25:27" x14ac:dyDescent="0.2">
      <c r="Y54158" s="396"/>
      <c r="Z54158" s="396"/>
      <c r="AA54158" s="441"/>
    </row>
    <row r="54159" spans="25:27" x14ac:dyDescent="0.2">
      <c r="Y54159" s="396"/>
      <c r="Z54159" s="396"/>
      <c r="AA54159" s="441"/>
    </row>
    <row r="54160" spans="25:27" x14ac:dyDescent="0.2">
      <c r="Y54160" s="396"/>
      <c r="Z54160" s="396"/>
      <c r="AA54160" s="441"/>
    </row>
    <row r="54161" spans="25:27" x14ac:dyDescent="0.2">
      <c r="Y54161" s="396"/>
      <c r="Z54161" s="396"/>
      <c r="AA54161" s="441"/>
    </row>
    <row r="54162" spans="25:27" x14ac:dyDescent="0.2">
      <c r="Y54162" s="396"/>
      <c r="Z54162" s="396"/>
      <c r="AA54162" s="441"/>
    </row>
    <row r="54163" spans="25:27" x14ac:dyDescent="0.2">
      <c r="Y54163" s="396"/>
      <c r="Z54163" s="396"/>
      <c r="AA54163" s="441"/>
    </row>
    <row r="54164" spans="25:27" x14ac:dyDescent="0.2">
      <c r="Y54164" s="396"/>
      <c r="Z54164" s="396"/>
      <c r="AA54164" s="441"/>
    </row>
    <row r="54165" spans="25:27" x14ac:dyDescent="0.2">
      <c r="Y54165" s="396"/>
      <c r="Z54165" s="396"/>
      <c r="AA54165" s="441"/>
    </row>
    <row r="54166" spans="25:27" x14ac:dyDescent="0.2">
      <c r="Y54166" s="396"/>
      <c r="Z54166" s="396"/>
      <c r="AA54166" s="441"/>
    </row>
    <row r="54167" spans="25:27" x14ac:dyDescent="0.2">
      <c r="Y54167" s="396"/>
      <c r="Z54167" s="396"/>
      <c r="AA54167" s="441"/>
    </row>
    <row r="54168" spans="25:27" x14ac:dyDescent="0.2">
      <c r="Y54168" s="396"/>
      <c r="Z54168" s="396"/>
      <c r="AA54168" s="441"/>
    </row>
    <row r="54169" spans="25:27" x14ac:dyDescent="0.2">
      <c r="Y54169" s="396"/>
      <c r="Z54169" s="396"/>
      <c r="AA54169" s="441"/>
    </row>
    <row r="54170" spans="25:27" x14ac:dyDescent="0.2">
      <c r="Y54170" s="396"/>
      <c r="Z54170" s="396"/>
      <c r="AA54170" s="441"/>
    </row>
    <row r="54171" spans="25:27" x14ac:dyDescent="0.2">
      <c r="Y54171" s="396"/>
      <c r="Z54171" s="396"/>
      <c r="AA54171" s="441"/>
    </row>
    <row r="54172" spans="25:27" x14ac:dyDescent="0.2">
      <c r="Y54172" s="396"/>
      <c r="Z54172" s="396"/>
      <c r="AA54172" s="441"/>
    </row>
    <row r="54173" spans="25:27" x14ac:dyDescent="0.2">
      <c r="Y54173" s="396"/>
      <c r="Z54173" s="396"/>
      <c r="AA54173" s="441"/>
    </row>
    <row r="54174" spans="25:27" x14ac:dyDescent="0.2">
      <c r="Y54174" s="396"/>
      <c r="Z54174" s="396"/>
      <c r="AA54174" s="441"/>
    </row>
    <row r="54175" spans="25:27" x14ac:dyDescent="0.2">
      <c r="Y54175" s="396"/>
      <c r="Z54175" s="396"/>
      <c r="AA54175" s="441"/>
    </row>
    <row r="54176" spans="25:27" x14ac:dyDescent="0.2">
      <c r="Y54176" s="396"/>
      <c r="Z54176" s="396"/>
      <c r="AA54176" s="441"/>
    </row>
    <row r="54177" spans="25:27" x14ac:dyDescent="0.2">
      <c r="Y54177" s="396"/>
      <c r="Z54177" s="396"/>
      <c r="AA54177" s="441"/>
    </row>
    <row r="54178" spans="25:27" x14ac:dyDescent="0.2">
      <c r="Y54178" s="396"/>
      <c r="Z54178" s="396"/>
      <c r="AA54178" s="441"/>
    </row>
    <row r="54179" spans="25:27" x14ac:dyDescent="0.2">
      <c r="Y54179" s="396"/>
      <c r="Z54179" s="396"/>
      <c r="AA54179" s="441"/>
    </row>
    <row r="54180" spans="25:27" x14ac:dyDescent="0.2">
      <c r="Y54180" s="396"/>
      <c r="Z54180" s="396"/>
      <c r="AA54180" s="441"/>
    </row>
    <row r="54181" spans="25:27" x14ac:dyDescent="0.2">
      <c r="Y54181" s="396"/>
      <c r="Z54181" s="396"/>
      <c r="AA54181" s="441"/>
    </row>
    <row r="54182" spans="25:27" x14ac:dyDescent="0.2">
      <c r="Y54182" s="396"/>
      <c r="Z54182" s="396"/>
      <c r="AA54182" s="441"/>
    </row>
    <row r="54183" spans="25:27" x14ac:dyDescent="0.2">
      <c r="Y54183" s="396"/>
      <c r="Z54183" s="396"/>
      <c r="AA54183" s="441"/>
    </row>
    <row r="54184" spans="25:27" x14ac:dyDescent="0.2">
      <c r="Y54184" s="396"/>
      <c r="Z54184" s="396"/>
      <c r="AA54184" s="441"/>
    </row>
    <row r="54185" spans="25:27" x14ac:dyDescent="0.2">
      <c r="Y54185" s="396"/>
      <c r="Z54185" s="396"/>
      <c r="AA54185" s="441"/>
    </row>
    <row r="54186" spans="25:27" x14ac:dyDescent="0.2">
      <c r="Y54186" s="396"/>
      <c r="Z54186" s="396"/>
      <c r="AA54186" s="441"/>
    </row>
    <row r="54187" spans="25:27" x14ac:dyDescent="0.2">
      <c r="Y54187" s="396"/>
      <c r="Z54187" s="396"/>
      <c r="AA54187" s="441"/>
    </row>
    <row r="54188" spans="25:27" x14ac:dyDescent="0.2">
      <c r="Y54188" s="396"/>
      <c r="Z54188" s="396"/>
      <c r="AA54188" s="441"/>
    </row>
    <row r="54189" spans="25:27" x14ac:dyDescent="0.2">
      <c r="Y54189" s="396"/>
      <c r="Z54189" s="396"/>
      <c r="AA54189" s="441"/>
    </row>
    <row r="54190" spans="25:27" x14ac:dyDescent="0.2">
      <c r="Y54190" s="396"/>
      <c r="Z54190" s="396"/>
      <c r="AA54190" s="441"/>
    </row>
    <row r="54191" spans="25:27" x14ac:dyDescent="0.2">
      <c r="Y54191" s="396"/>
      <c r="Z54191" s="396"/>
      <c r="AA54191" s="441"/>
    </row>
    <row r="54192" spans="25:27" x14ac:dyDescent="0.2">
      <c r="Y54192" s="396"/>
      <c r="Z54192" s="396"/>
      <c r="AA54192" s="441"/>
    </row>
    <row r="54193" spans="25:27" x14ac:dyDescent="0.2">
      <c r="Y54193" s="396"/>
      <c r="Z54193" s="396"/>
      <c r="AA54193" s="441"/>
    </row>
    <row r="54194" spans="25:27" x14ac:dyDescent="0.2">
      <c r="Y54194" s="396"/>
      <c r="Z54194" s="396"/>
      <c r="AA54194" s="441"/>
    </row>
    <row r="54195" spans="25:27" x14ac:dyDescent="0.2">
      <c r="Y54195" s="396"/>
      <c r="Z54195" s="396"/>
      <c r="AA54195" s="441"/>
    </row>
    <row r="54196" spans="25:27" x14ac:dyDescent="0.2">
      <c r="Y54196" s="396"/>
      <c r="Z54196" s="396"/>
      <c r="AA54196" s="441"/>
    </row>
    <row r="54197" spans="25:27" x14ac:dyDescent="0.2">
      <c r="Y54197" s="396"/>
      <c r="Z54197" s="396"/>
      <c r="AA54197" s="441"/>
    </row>
    <row r="54198" spans="25:27" x14ac:dyDescent="0.2">
      <c r="Y54198" s="396"/>
      <c r="Z54198" s="396"/>
      <c r="AA54198" s="441"/>
    </row>
    <row r="54199" spans="25:27" x14ac:dyDescent="0.2">
      <c r="Y54199" s="396"/>
      <c r="Z54199" s="396"/>
      <c r="AA54199" s="441"/>
    </row>
    <row r="54200" spans="25:27" x14ac:dyDescent="0.2">
      <c r="Y54200" s="396"/>
      <c r="Z54200" s="396"/>
      <c r="AA54200" s="441"/>
    </row>
    <row r="54201" spans="25:27" x14ac:dyDescent="0.2">
      <c r="Y54201" s="396"/>
      <c r="Z54201" s="396"/>
      <c r="AA54201" s="441"/>
    </row>
    <row r="54202" spans="25:27" x14ac:dyDescent="0.2">
      <c r="Y54202" s="396"/>
      <c r="Z54202" s="396"/>
      <c r="AA54202" s="441"/>
    </row>
    <row r="54203" spans="25:27" x14ac:dyDescent="0.2">
      <c r="Y54203" s="396"/>
      <c r="Z54203" s="396"/>
      <c r="AA54203" s="441"/>
    </row>
    <row r="54204" spans="25:27" x14ac:dyDescent="0.2">
      <c r="Y54204" s="396"/>
      <c r="Z54204" s="396"/>
      <c r="AA54204" s="441"/>
    </row>
    <row r="54205" spans="25:27" x14ac:dyDescent="0.2">
      <c r="Y54205" s="396"/>
      <c r="Z54205" s="396"/>
      <c r="AA54205" s="441"/>
    </row>
    <row r="54206" spans="25:27" x14ac:dyDescent="0.2">
      <c r="Y54206" s="396"/>
      <c r="Z54206" s="396"/>
      <c r="AA54206" s="441"/>
    </row>
    <row r="54207" spans="25:27" x14ac:dyDescent="0.2">
      <c r="Y54207" s="396"/>
      <c r="Z54207" s="396"/>
      <c r="AA54207" s="441"/>
    </row>
    <row r="54208" spans="25:27" x14ac:dyDescent="0.2">
      <c r="Y54208" s="396"/>
      <c r="Z54208" s="396"/>
      <c r="AA54208" s="441"/>
    </row>
    <row r="54209" spans="25:27" x14ac:dyDescent="0.2">
      <c r="Y54209" s="396"/>
      <c r="Z54209" s="396"/>
      <c r="AA54209" s="441"/>
    </row>
    <row r="54210" spans="25:27" x14ac:dyDescent="0.2">
      <c r="Y54210" s="396"/>
      <c r="Z54210" s="396"/>
      <c r="AA54210" s="441"/>
    </row>
    <row r="54211" spans="25:27" x14ac:dyDescent="0.2">
      <c r="Y54211" s="396"/>
      <c r="Z54211" s="396"/>
      <c r="AA54211" s="441"/>
    </row>
    <row r="54212" spans="25:27" x14ac:dyDescent="0.2">
      <c r="Y54212" s="396"/>
      <c r="Z54212" s="396"/>
      <c r="AA54212" s="441"/>
    </row>
    <row r="54213" spans="25:27" x14ac:dyDescent="0.2">
      <c r="Y54213" s="396"/>
      <c r="Z54213" s="396"/>
      <c r="AA54213" s="441"/>
    </row>
    <row r="54214" spans="25:27" x14ac:dyDescent="0.2">
      <c r="Y54214" s="396"/>
      <c r="Z54214" s="396"/>
      <c r="AA54214" s="441"/>
    </row>
    <row r="54215" spans="25:27" x14ac:dyDescent="0.2">
      <c r="Y54215" s="396"/>
      <c r="Z54215" s="396"/>
      <c r="AA54215" s="441"/>
    </row>
    <row r="54216" spans="25:27" x14ac:dyDescent="0.2">
      <c r="Y54216" s="396"/>
      <c r="Z54216" s="396"/>
      <c r="AA54216" s="441"/>
    </row>
    <row r="54217" spans="25:27" x14ac:dyDescent="0.2">
      <c r="Y54217" s="396"/>
      <c r="Z54217" s="396"/>
      <c r="AA54217" s="441"/>
    </row>
    <row r="54218" spans="25:27" x14ac:dyDescent="0.2">
      <c r="Y54218" s="396"/>
      <c r="Z54218" s="396"/>
      <c r="AA54218" s="441"/>
    </row>
    <row r="54219" spans="25:27" x14ac:dyDescent="0.2">
      <c r="Y54219" s="396"/>
      <c r="Z54219" s="396"/>
      <c r="AA54219" s="441"/>
    </row>
    <row r="54220" spans="25:27" x14ac:dyDescent="0.2">
      <c r="Y54220" s="396"/>
      <c r="Z54220" s="396"/>
      <c r="AA54220" s="441"/>
    </row>
    <row r="54221" spans="25:27" x14ac:dyDescent="0.2">
      <c r="Y54221" s="396"/>
      <c r="Z54221" s="396"/>
      <c r="AA54221" s="441"/>
    </row>
    <row r="54222" spans="25:27" x14ac:dyDescent="0.2">
      <c r="Y54222" s="396"/>
      <c r="Z54222" s="396"/>
      <c r="AA54222" s="441"/>
    </row>
    <row r="54223" spans="25:27" x14ac:dyDescent="0.2">
      <c r="Y54223" s="396"/>
      <c r="Z54223" s="396"/>
      <c r="AA54223" s="441"/>
    </row>
    <row r="54224" spans="25:27" x14ac:dyDescent="0.2">
      <c r="Y54224" s="396"/>
      <c r="Z54224" s="396"/>
      <c r="AA54224" s="441"/>
    </row>
    <row r="54225" spans="25:27" x14ac:dyDescent="0.2">
      <c r="Y54225" s="396"/>
      <c r="Z54225" s="396"/>
      <c r="AA54225" s="441"/>
    </row>
    <row r="54226" spans="25:27" x14ac:dyDescent="0.2">
      <c r="Y54226" s="396"/>
      <c r="Z54226" s="396"/>
      <c r="AA54226" s="441"/>
    </row>
    <row r="54227" spans="25:27" x14ac:dyDescent="0.2">
      <c r="Y54227" s="396"/>
      <c r="Z54227" s="396"/>
      <c r="AA54227" s="441"/>
    </row>
    <row r="54228" spans="25:27" x14ac:dyDescent="0.2">
      <c r="Y54228" s="396"/>
      <c r="Z54228" s="396"/>
      <c r="AA54228" s="441"/>
    </row>
    <row r="54229" spans="25:27" x14ac:dyDescent="0.2">
      <c r="Y54229" s="396"/>
      <c r="Z54229" s="396"/>
      <c r="AA54229" s="441"/>
    </row>
    <row r="54230" spans="25:27" x14ac:dyDescent="0.2">
      <c r="Y54230" s="396"/>
      <c r="Z54230" s="396"/>
      <c r="AA54230" s="441"/>
    </row>
    <row r="54231" spans="25:27" x14ac:dyDescent="0.2">
      <c r="Y54231" s="396"/>
      <c r="Z54231" s="396"/>
      <c r="AA54231" s="441"/>
    </row>
    <row r="54232" spans="25:27" x14ac:dyDescent="0.2">
      <c r="Y54232" s="396"/>
      <c r="Z54232" s="396"/>
      <c r="AA54232" s="441"/>
    </row>
    <row r="54233" spans="25:27" x14ac:dyDescent="0.2">
      <c r="Y54233" s="396"/>
      <c r="Z54233" s="396"/>
      <c r="AA54233" s="441"/>
    </row>
    <row r="54234" spans="25:27" x14ac:dyDescent="0.2">
      <c r="Y54234" s="396"/>
      <c r="Z54234" s="396"/>
      <c r="AA54234" s="441"/>
    </row>
    <row r="54235" spans="25:27" x14ac:dyDescent="0.2">
      <c r="Y54235" s="396"/>
      <c r="Z54235" s="396"/>
      <c r="AA54235" s="441"/>
    </row>
    <row r="54236" spans="25:27" x14ac:dyDescent="0.2">
      <c r="Y54236" s="396"/>
      <c r="Z54236" s="396"/>
      <c r="AA54236" s="441"/>
    </row>
    <row r="54237" spans="25:27" x14ac:dyDescent="0.2">
      <c r="Y54237" s="396"/>
      <c r="Z54237" s="396"/>
      <c r="AA54237" s="441"/>
    </row>
    <row r="54238" spans="25:27" x14ac:dyDescent="0.2">
      <c r="Y54238" s="396"/>
      <c r="Z54238" s="396"/>
      <c r="AA54238" s="441"/>
    </row>
    <row r="54239" spans="25:27" x14ac:dyDescent="0.2">
      <c r="Y54239" s="396"/>
      <c r="Z54239" s="396"/>
      <c r="AA54239" s="441"/>
    </row>
    <row r="54240" spans="25:27" x14ac:dyDescent="0.2">
      <c r="Y54240" s="396"/>
      <c r="Z54240" s="396"/>
      <c r="AA54240" s="441"/>
    </row>
    <row r="54241" spans="25:27" x14ac:dyDescent="0.2">
      <c r="Y54241" s="396"/>
      <c r="Z54241" s="396"/>
      <c r="AA54241" s="441"/>
    </row>
    <row r="54242" spans="25:27" x14ac:dyDescent="0.2">
      <c r="Y54242" s="396"/>
      <c r="Z54242" s="396"/>
      <c r="AA54242" s="441"/>
    </row>
    <row r="54243" spans="25:27" x14ac:dyDescent="0.2">
      <c r="Y54243" s="396"/>
      <c r="Z54243" s="396"/>
      <c r="AA54243" s="441"/>
    </row>
    <row r="54244" spans="25:27" x14ac:dyDescent="0.2">
      <c r="Y54244" s="396"/>
      <c r="Z54244" s="396"/>
      <c r="AA54244" s="441"/>
    </row>
    <row r="54245" spans="25:27" x14ac:dyDescent="0.2">
      <c r="Y54245" s="396"/>
      <c r="Z54245" s="396"/>
      <c r="AA54245" s="441"/>
    </row>
    <row r="54246" spans="25:27" x14ac:dyDescent="0.2">
      <c r="Y54246" s="396"/>
      <c r="Z54246" s="396"/>
      <c r="AA54246" s="441"/>
    </row>
    <row r="54247" spans="25:27" x14ac:dyDescent="0.2">
      <c r="Y54247" s="396"/>
      <c r="Z54247" s="396"/>
      <c r="AA54247" s="441"/>
    </row>
    <row r="54248" spans="25:27" x14ac:dyDescent="0.2">
      <c r="Y54248" s="396"/>
      <c r="Z54248" s="396"/>
      <c r="AA54248" s="441"/>
    </row>
    <row r="54249" spans="25:27" x14ac:dyDescent="0.2">
      <c r="Y54249" s="396"/>
      <c r="Z54249" s="396"/>
      <c r="AA54249" s="441"/>
    </row>
    <row r="54250" spans="25:27" x14ac:dyDescent="0.2">
      <c r="Y54250" s="396"/>
      <c r="Z54250" s="396"/>
      <c r="AA54250" s="441"/>
    </row>
    <row r="54251" spans="25:27" x14ac:dyDescent="0.2">
      <c r="Y54251" s="396"/>
      <c r="Z54251" s="396"/>
      <c r="AA54251" s="441"/>
    </row>
    <row r="54252" spans="25:27" x14ac:dyDescent="0.2">
      <c r="Y54252" s="396"/>
      <c r="Z54252" s="396"/>
      <c r="AA54252" s="441"/>
    </row>
    <row r="54253" spans="25:27" x14ac:dyDescent="0.2">
      <c r="Y54253" s="396"/>
      <c r="Z54253" s="396"/>
      <c r="AA54253" s="441"/>
    </row>
    <row r="54254" spans="25:27" x14ac:dyDescent="0.2">
      <c r="Y54254" s="396"/>
      <c r="Z54254" s="396"/>
      <c r="AA54254" s="441"/>
    </row>
    <row r="54255" spans="25:27" x14ac:dyDescent="0.2">
      <c r="Y54255" s="396"/>
      <c r="Z54255" s="396"/>
      <c r="AA54255" s="441"/>
    </row>
    <row r="54256" spans="25:27" x14ac:dyDescent="0.2">
      <c r="Y54256" s="396"/>
      <c r="Z54256" s="396"/>
      <c r="AA54256" s="441"/>
    </row>
    <row r="54257" spans="25:27" x14ac:dyDescent="0.2">
      <c r="Y54257" s="396"/>
      <c r="Z54257" s="396"/>
      <c r="AA54257" s="441"/>
    </row>
    <row r="54258" spans="25:27" x14ac:dyDescent="0.2">
      <c r="Y54258" s="396"/>
      <c r="Z54258" s="396"/>
      <c r="AA54258" s="441"/>
    </row>
    <row r="54259" spans="25:27" x14ac:dyDescent="0.2">
      <c r="Y54259" s="396"/>
      <c r="Z54259" s="396"/>
      <c r="AA54259" s="441"/>
    </row>
    <row r="54260" spans="25:27" x14ac:dyDescent="0.2">
      <c r="Y54260" s="396"/>
      <c r="Z54260" s="396"/>
      <c r="AA54260" s="441"/>
    </row>
    <row r="54261" spans="25:27" x14ac:dyDescent="0.2">
      <c r="Y54261" s="396"/>
      <c r="Z54261" s="396"/>
      <c r="AA54261" s="441"/>
    </row>
    <row r="54262" spans="25:27" x14ac:dyDescent="0.2">
      <c r="Y54262" s="396"/>
      <c r="Z54262" s="396"/>
      <c r="AA54262" s="441"/>
    </row>
    <row r="54263" spans="25:27" x14ac:dyDescent="0.2">
      <c r="Y54263" s="396"/>
      <c r="Z54263" s="396"/>
      <c r="AA54263" s="441"/>
    </row>
    <row r="54264" spans="25:27" x14ac:dyDescent="0.2">
      <c r="Y54264" s="396"/>
      <c r="Z54264" s="396"/>
      <c r="AA54264" s="441"/>
    </row>
    <row r="54265" spans="25:27" x14ac:dyDescent="0.2">
      <c r="Y54265" s="396"/>
      <c r="Z54265" s="396"/>
      <c r="AA54265" s="441"/>
    </row>
    <row r="54266" spans="25:27" x14ac:dyDescent="0.2">
      <c r="Y54266" s="396"/>
      <c r="Z54266" s="396"/>
      <c r="AA54266" s="441"/>
    </row>
    <row r="54267" spans="25:27" x14ac:dyDescent="0.2">
      <c r="Y54267" s="396"/>
      <c r="Z54267" s="396"/>
      <c r="AA54267" s="441"/>
    </row>
    <row r="54268" spans="25:27" x14ac:dyDescent="0.2">
      <c r="Y54268" s="396"/>
      <c r="Z54268" s="396"/>
      <c r="AA54268" s="441"/>
    </row>
    <row r="54269" spans="25:27" x14ac:dyDescent="0.2">
      <c r="Y54269" s="396"/>
      <c r="Z54269" s="396"/>
      <c r="AA54269" s="441"/>
    </row>
    <row r="54270" spans="25:27" x14ac:dyDescent="0.2">
      <c r="Y54270" s="396"/>
      <c r="Z54270" s="396"/>
      <c r="AA54270" s="441"/>
    </row>
    <row r="54271" spans="25:27" x14ac:dyDescent="0.2">
      <c r="Y54271" s="396"/>
      <c r="Z54271" s="396"/>
      <c r="AA54271" s="441"/>
    </row>
    <row r="54272" spans="25:27" x14ac:dyDescent="0.2">
      <c r="Y54272" s="396"/>
      <c r="Z54272" s="396"/>
      <c r="AA54272" s="441"/>
    </row>
    <row r="54273" spans="25:27" x14ac:dyDescent="0.2">
      <c r="Y54273" s="396"/>
      <c r="Z54273" s="396"/>
      <c r="AA54273" s="441"/>
    </row>
    <row r="54274" spans="25:27" x14ac:dyDescent="0.2">
      <c r="Y54274" s="396"/>
      <c r="Z54274" s="396"/>
      <c r="AA54274" s="441"/>
    </row>
    <row r="54275" spans="25:27" x14ac:dyDescent="0.2">
      <c r="Y54275" s="396"/>
      <c r="Z54275" s="396"/>
      <c r="AA54275" s="441"/>
    </row>
    <row r="54276" spans="25:27" x14ac:dyDescent="0.2">
      <c r="Y54276" s="396"/>
      <c r="Z54276" s="396"/>
      <c r="AA54276" s="441"/>
    </row>
    <row r="54277" spans="25:27" x14ac:dyDescent="0.2">
      <c r="Y54277" s="396"/>
      <c r="Z54277" s="396"/>
      <c r="AA54277" s="441"/>
    </row>
    <row r="54278" spans="25:27" x14ac:dyDescent="0.2">
      <c r="Y54278" s="396"/>
      <c r="Z54278" s="396"/>
      <c r="AA54278" s="441"/>
    </row>
    <row r="54279" spans="25:27" x14ac:dyDescent="0.2">
      <c r="Y54279" s="396"/>
      <c r="Z54279" s="396"/>
      <c r="AA54279" s="441"/>
    </row>
    <row r="54280" spans="25:27" x14ac:dyDescent="0.2">
      <c r="Y54280" s="396"/>
      <c r="Z54280" s="396"/>
      <c r="AA54280" s="441"/>
    </row>
    <row r="54281" spans="25:27" x14ac:dyDescent="0.2">
      <c r="Y54281" s="396"/>
      <c r="Z54281" s="396"/>
      <c r="AA54281" s="441"/>
    </row>
    <row r="54282" spans="25:27" x14ac:dyDescent="0.2">
      <c r="Y54282" s="396"/>
      <c r="Z54282" s="396"/>
      <c r="AA54282" s="441"/>
    </row>
    <row r="54283" spans="25:27" x14ac:dyDescent="0.2">
      <c r="Y54283" s="396"/>
      <c r="Z54283" s="396"/>
      <c r="AA54283" s="441"/>
    </row>
    <row r="54284" spans="25:27" x14ac:dyDescent="0.2">
      <c r="Y54284" s="396"/>
      <c r="Z54284" s="396"/>
      <c r="AA54284" s="441"/>
    </row>
    <row r="54285" spans="25:27" x14ac:dyDescent="0.2">
      <c r="Y54285" s="396"/>
      <c r="Z54285" s="396"/>
      <c r="AA54285" s="441"/>
    </row>
    <row r="54286" spans="25:27" x14ac:dyDescent="0.2">
      <c r="Y54286" s="396"/>
      <c r="Z54286" s="396"/>
      <c r="AA54286" s="441"/>
    </row>
    <row r="54287" spans="25:27" x14ac:dyDescent="0.2">
      <c r="Y54287" s="396"/>
      <c r="Z54287" s="396"/>
      <c r="AA54287" s="441"/>
    </row>
    <row r="54288" spans="25:27" x14ac:dyDescent="0.2">
      <c r="Y54288" s="396"/>
      <c r="Z54288" s="396"/>
      <c r="AA54288" s="441"/>
    </row>
    <row r="54289" spans="25:27" x14ac:dyDescent="0.2">
      <c r="Y54289" s="396"/>
      <c r="Z54289" s="396"/>
      <c r="AA54289" s="441"/>
    </row>
    <row r="54290" spans="25:27" x14ac:dyDescent="0.2">
      <c r="Y54290" s="396"/>
      <c r="Z54290" s="396"/>
      <c r="AA54290" s="441"/>
    </row>
    <row r="54291" spans="25:27" x14ac:dyDescent="0.2">
      <c r="Y54291" s="396"/>
      <c r="Z54291" s="396"/>
      <c r="AA54291" s="441"/>
    </row>
    <row r="54292" spans="25:27" x14ac:dyDescent="0.2">
      <c r="Y54292" s="396"/>
      <c r="Z54292" s="396"/>
      <c r="AA54292" s="441"/>
    </row>
    <row r="54293" spans="25:27" x14ac:dyDescent="0.2">
      <c r="Y54293" s="396"/>
      <c r="Z54293" s="396"/>
      <c r="AA54293" s="441"/>
    </row>
    <row r="54294" spans="25:27" x14ac:dyDescent="0.2">
      <c r="Y54294" s="396"/>
      <c r="Z54294" s="396"/>
      <c r="AA54294" s="441"/>
    </row>
    <row r="54295" spans="25:27" x14ac:dyDescent="0.2">
      <c r="Y54295" s="396"/>
      <c r="Z54295" s="396"/>
      <c r="AA54295" s="441"/>
    </row>
    <row r="54296" spans="25:27" x14ac:dyDescent="0.2">
      <c r="Y54296" s="396"/>
      <c r="Z54296" s="396"/>
      <c r="AA54296" s="441"/>
    </row>
    <row r="54297" spans="25:27" x14ac:dyDescent="0.2">
      <c r="Y54297" s="396"/>
      <c r="Z54297" s="396"/>
      <c r="AA54297" s="441"/>
    </row>
    <row r="54298" spans="25:27" x14ac:dyDescent="0.2">
      <c r="Y54298" s="396"/>
      <c r="Z54298" s="396"/>
      <c r="AA54298" s="441"/>
    </row>
    <row r="54299" spans="25:27" x14ac:dyDescent="0.2">
      <c r="Y54299" s="396"/>
      <c r="Z54299" s="396"/>
      <c r="AA54299" s="441"/>
    </row>
    <row r="54300" spans="25:27" x14ac:dyDescent="0.2">
      <c r="Y54300" s="396"/>
      <c r="Z54300" s="396"/>
      <c r="AA54300" s="441"/>
    </row>
    <row r="54301" spans="25:27" x14ac:dyDescent="0.2">
      <c r="Y54301" s="396"/>
      <c r="Z54301" s="396"/>
      <c r="AA54301" s="441"/>
    </row>
    <row r="54302" spans="25:27" x14ac:dyDescent="0.2">
      <c r="Y54302" s="396"/>
      <c r="Z54302" s="396"/>
      <c r="AA54302" s="441"/>
    </row>
    <row r="54303" spans="25:27" x14ac:dyDescent="0.2">
      <c r="Y54303" s="396"/>
      <c r="Z54303" s="396"/>
      <c r="AA54303" s="441"/>
    </row>
    <row r="54304" spans="25:27" x14ac:dyDescent="0.2">
      <c r="Y54304" s="396"/>
      <c r="Z54304" s="396"/>
      <c r="AA54304" s="441"/>
    </row>
    <row r="54305" spans="25:27" x14ac:dyDescent="0.2">
      <c r="Y54305" s="396"/>
      <c r="Z54305" s="396"/>
      <c r="AA54305" s="441"/>
    </row>
    <row r="54306" spans="25:27" x14ac:dyDescent="0.2">
      <c r="Y54306" s="396"/>
      <c r="Z54306" s="396"/>
      <c r="AA54306" s="441"/>
    </row>
    <row r="54307" spans="25:27" x14ac:dyDescent="0.2">
      <c r="Y54307" s="396"/>
      <c r="Z54307" s="396"/>
      <c r="AA54307" s="441"/>
    </row>
    <row r="54308" spans="25:27" x14ac:dyDescent="0.2">
      <c r="Y54308" s="396"/>
      <c r="Z54308" s="396"/>
      <c r="AA54308" s="441"/>
    </row>
    <row r="54309" spans="25:27" x14ac:dyDescent="0.2">
      <c r="Y54309" s="396"/>
      <c r="Z54309" s="396"/>
      <c r="AA54309" s="441"/>
    </row>
    <row r="54310" spans="25:27" x14ac:dyDescent="0.2">
      <c r="Y54310" s="396"/>
      <c r="Z54310" s="396"/>
      <c r="AA54310" s="441"/>
    </row>
    <row r="54311" spans="25:27" x14ac:dyDescent="0.2">
      <c r="Y54311" s="396"/>
      <c r="Z54311" s="396"/>
      <c r="AA54311" s="441"/>
    </row>
    <row r="54312" spans="25:27" x14ac:dyDescent="0.2">
      <c r="Y54312" s="396"/>
      <c r="Z54312" s="396"/>
      <c r="AA54312" s="441"/>
    </row>
    <row r="54313" spans="25:27" x14ac:dyDescent="0.2">
      <c r="Y54313" s="396"/>
      <c r="Z54313" s="396"/>
      <c r="AA54313" s="441"/>
    </row>
    <row r="54314" spans="25:27" x14ac:dyDescent="0.2">
      <c r="Y54314" s="396"/>
      <c r="Z54314" s="396"/>
      <c r="AA54314" s="441"/>
    </row>
    <row r="54315" spans="25:27" x14ac:dyDescent="0.2">
      <c r="Y54315" s="396"/>
      <c r="Z54315" s="396"/>
      <c r="AA54315" s="441"/>
    </row>
    <row r="54316" spans="25:27" x14ac:dyDescent="0.2">
      <c r="Y54316" s="396"/>
      <c r="Z54316" s="396"/>
      <c r="AA54316" s="441"/>
    </row>
    <row r="54317" spans="25:27" x14ac:dyDescent="0.2">
      <c r="Y54317" s="396"/>
      <c r="Z54317" s="396"/>
      <c r="AA54317" s="441"/>
    </row>
    <row r="54318" spans="25:27" x14ac:dyDescent="0.2">
      <c r="Y54318" s="396"/>
      <c r="Z54318" s="396"/>
      <c r="AA54318" s="441"/>
    </row>
    <row r="54319" spans="25:27" x14ac:dyDescent="0.2">
      <c r="Y54319" s="396"/>
      <c r="Z54319" s="396"/>
      <c r="AA54319" s="441"/>
    </row>
    <row r="54320" spans="25:27" x14ac:dyDescent="0.2">
      <c r="Y54320" s="396"/>
      <c r="Z54320" s="396"/>
      <c r="AA54320" s="441"/>
    </row>
    <row r="54321" spans="25:27" x14ac:dyDescent="0.2">
      <c r="Y54321" s="396"/>
      <c r="Z54321" s="396"/>
      <c r="AA54321" s="441"/>
    </row>
    <row r="54322" spans="25:27" x14ac:dyDescent="0.2">
      <c r="Y54322" s="396"/>
      <c r="Z54322" s="396"/>
      <c r="AA54322" s="441"/>
    </row>
    <row r="54323" spans="25:27" x14ac:dyDescent="0.2">
      <c r="Y54323" s="396"/>
      <c r="Z54323" s="396"/>
      <c r="AA54323" s="441"/>
    </row>
    <row r="54324" spans="25:27" x14ac:dyDescent="0.2">
      <c r="Y54324" s="396"/>
      <c r="Z54324" s="396"/>
      <c r="AA54324" s="441"/>
    </row>
    <row r="54325" spans="25:27" x14ac:dyDescent="0.2">
      <c r="Y54325" s="396"/>
      <c r="Z54325" s="396"/>
      <c r="AA54325" s="441"/>
    </row>
    <row r="54326" spans="25:27" x14ac:dyDescent="0.2">
      <c r="Y54326" s="396"/>
      <c r="Z54326" s="396"/>
      <c r="AA54326" s="441"/>
    </row>
    <row r="54327" spans="25:27" x14ac:dyDescent="0.2">
      <c r="Y54327" s="396"/>
      <c r="Z54327" s="396"/>
      <c r="AA54327" s="441"/>
    </row>
    <row r="54328" spans="25:27" x14ac:dyDescent="0.2">
      <c r="Y54328" s="396"/>
      <c r="Z54328" s="396"/>
      <c r="AA54328" s="441"/>
    </row>
    <row r="54329" spans="25:27" x14ac:dyDescent="0.2">
      <c r="Y54329" s="396"/>
      <c r="Z54329" s="396"/>
      <c r="AA54329" s="441"/>
    </row>
    <row r="54330" spans="25:27" x14ac:dyDescent="0.2">
      <c r="Y54330" s="396"/>
      <c r="Z54330" s="396"/>
      <c r="AA54330" s="441"/>
    </row>
    <row r="54331" spans="25:27" x14ac:dyDescent="0.2">
      <c r="Y54331" s="396"/>
      <c r="Z54331" s="396"/>
      <c r="AA54331" s="441"/>
    </row>
    <row r="54332" spans="25:27" x14ac:dyDescent="0.2">
      <c r="Y54332" s="396"/>
      <c r="Z54332" s="396"/>
      <c r="AA54332" s="441"/>
    </row>
    <row r="54333" spans="25:27" x14ac:dyDescent="0.2">
      <c r="Y54333" s="396"/>
      <c r="Z54333" s="396"/>
      <c r="AA54333" s="441"/>
    </row>
    <row r="54334" spans="25:27" x14ac:dyDescent="0.2">
      <c r="Y54334" s="396"/>
      <c r="Z54334" s="396"/>
      <c r="AA54334" s="441"/>
    </row>
    <row r="54335" spans="25:27" x14ac:dyDescent="0.2">
      <c r="Y54335" s="396"/>
      <c r="Z54335" s="396"/>
      <c r="AA54335" s="441"/>
    </row>
    <row r="54336" spans="25:27" x14ac:dyDescent="0.2">
      <c r="Y54336" s="396"/>
      <c r="Z54336" s="396"/>
      <c r="AA54336" s="441"/>
    </row>
    <row r="54337" spans="25:27" x14ac:dyDescent="0.2">
      <c r="Y54337" s="396"/>
      <c r="Z54337" s="396"/>
      <c r="AA54337" s="441"/>
    </row>
    <row r="54338" spans="25:27" x14ac:dyDescent="0.2">
      <c r="Y54338" s="396"/>
      <c r="Z54338" s="396"/>
      <c r="AA54338" s="441"/>
    </row>
    <row r="54339" spans="25:27" x14ac:dyDescent="0.2">
      <c r="Y54339" s="396"/>
      <c r="Z54339" s="396"/>
      <c r="AA54339" s="441"/>
    </row>
    <row r="54340" spans="25:27" x14ac:dyDescent="0.2">
      <c r="Y54340" s="396"/>
      <c r="Z54340" s="396"/>
      <c r="AA54340" s="441"/>
    </row>
    <row r="54341" spans="25:27" x14ac:dyDescent="0.2">
      <c r="Y54341" s="396"/>
      <c r="Z54341" s="396"/>
      <c r="AA54341" s="441"/>
    </row>
    <row r="54342" spans="25:27" x14ac:dyDescent="0.2">
      <c r="Y54342" s="396"/>
      <c r="Z54342" s="396"/>
      <c r="AA54342" s="441"/>
    </row>
    <row r="54343" spans="25:27" x14ac:dyDescent="0.2">
      <c r="Y54343" s="396"/>
      <c r="Z54343" s="396"/>
      <c r="AA54343" s="441"/>
    </row>
    <row r="54344" spans="25:27" x14ac:dyDescent="0.2">
      <c r="Y54344" s="396"/>
      <c r="Z54344" s="396"/>
      <c r="AA54344" s="441"/>
    </row>
    <row r="54345" spans="25:27" x14ac:dyDescent="0.2">
      <c r="Y54345" s="396"/>
      <c r="Z54345" s="396"/>
      <c r="AA54345" s="441"/>
    </row>
    <row r="54346" spans="25:27" x14ac:dyDescent="0.2">
      <c r="Y54346" s="396"/>
      <c r="Z54346" s="396"/>
      <c r="AA54346" s="441"/>
    </row>
    <row r="54347" spans="25:27" x14ac:dyDescent="0.2">
      <c r="Y54347" s="396"/>
      <c r="Z54347" s="396"/>
      <c r="AA54347" s="441"/>
    </row>
    <row r="54348" spans="25:27" x14ac:dyDescent="0.2">
      <c r="Y54348" s="396"/>
      <c r="Z54348" s="396"/>
      <c r="AA54348" s="441"/>
    </row>
    <row r="54349" spans="25:27" x14ac:dyDescent="0.2">
      <c r="Y54349" s="396"/>
      <c r="Z54349" s="396"/>
      <c r="AA54349" s="441"/>
    </row>
    <row r="54350" spans="25:27" x14ac:dyDescent="0.2">
      <c r="Y54350" s="396"/>
      <c r="Z54350" s="396"/>
      <c r="AA54350" s="441"/>
    </row>
    <row r="54351" spans="25:27" x14ac:dyDescent="0.2">
      <c r="Y54351" s="396"/>
      <c r="Z54351" s="396"/>
      <c r="AA54351" s="441"/>
    </row>
    <row r="54352" spans="25:27" x14ac:dyDescent="0.2">
      <c r="Y54352" s="396"/>
      <c r="Z54352" s="396"/>
      <c r="AA54352" s="441"/>
    </row>
    <row r="54353" spans="25:27" x14ac:dyDescent="0.2">
      <c r="Y54353" s="396"/>
      <c r="Z54353" s="396"/>
      <c r="AA54353" s="441"/>
    </row>
    <row r="54354" spans="25:27" x14ac:dyDescent="0.2">
      <c r="Y54354" s="396"/>
      <c r="Z54354" s="396"/>
      <c r="AA54354" s="441"/>
    </row>
    <row r="54355" spans="25:27" x14ac:dyDescent="0.2">
      <c r="Y54355" s="396"/>
      <c r="Z54355" s="396"/>
      <c r="AA54355" s="441"/>
    </row>
    <row r="54356" spans="25:27" x14ac:dyDescent="0.2">
      <c r="Y54356" s="396"/>
      <c r="Z54356" s="396"/>
      <c r="AA54356" s="441"/>
    </row>
    <row r="54357" spans="25:27" x14ac:dyDescent="0.2">
      <c r="Y54357" s="396"/>
      <c r="Z54357" s="396"/>
      <c r="AA54357" s="441"/>
    </row>
    <row r="54358" spans="25:27" x14ac:dyDescent="0.2">
      <c r="Y54358" s="396"/>
      <c r="Z54358" s="396"/>
      <c r="AA54358" s="441"/>
    </row>
    <row r="54359" spans="25:27" x14ac:dyDescent="0.2">
      <c r="Y54359" s="396"/>
      <c r="Z54359" s="396"/>
      <c r="AA54359" s="441"/>
    </row>
    <row r="54360" spans="25:27" x14ac:dyDescent="0.2">
      <c r="Y54360" s="396"/>
      <c r="Z54360" s="396"/>
      <c r="AA54360" s="441"/>
    </row>
    <row r="54361" spans="25:27" x14ac:dyDescent="0.2">
      <c r="Y54361" s="396"/>
      <c r="Z54361" s="396"/>
      <c r="AA54361" s="441"/>
    </row>
    <row r="54362" spans="25:27" x14ac:dyDescent="0.2">
      <c r="Y54362" s="396"/>
      <c r="Z54362" s="396"/>
      <c r="AA54362" s="441"/>
    </row>
    <row r="54363" spans="25:27" x14ac:dyDescent="0.2">
      <c r="Y54363" s="396"/>
      <c r="Z54363" s="396"/>
      <c r="AA54363" s="441"/>
    </row>
    <row r="54364" spans="25:27" x14ac:dyDescent="0.2">
      <c r="Y54364" s="396"/>
      <c r="Z54364" s="396"/>
      <c r="AA54364" s="441"/>
    </row>
    <row r="54365" spans="25:27" x14ac:dyDescent="0.2">
      <c r="Y54365" s="396"/>
      <c r="Z54365" s="396"/>
      <c r="AA54365" s="441"/>
    </row>
    <row r="54366" spans="25:27" x14ac:dyDescent="0.2">
      <c r="Y54366" s="396"/>
      <c r="Z54366" s="396"/>
      <c r="AA54366" s="441"/>
    </row>
    <row r="54367" spans="25:27" x14ac:dyDescent="0.2">
      <c r="Y54367" s="396"/>
      <c r="Z54367" s="396"/>
      <c r="AA54367" s="441"/>
    </row>
    <row r="54368" spans="25:27" x14ac:dyDescent="0.2">
      <c r="Y54368" s="396"/>
      <c r="Z54368" s="396"/>
      <c r="AA54368" s="441"/>
    </row>
    <row r="54369" spans="25:27" x14ac:dyDescent="0.2">
      <c r="Y54369" s="396"/>
      <c r="Z54369" s="396"/>
      <c r="AA54369" s="441"/>
    </row>
    <row r="54370" spans="25:27" x14ac:dyDescent="0.2">
      <c r="Y54370" s="396"/>
      <c r="Z54370" s="396"/>
      <c r="AA54370" s="441"/>
    </row>
    <row r="54371" spans="25:27" x14ac:dyDescent="0.2">
      <c r="Y54371" s="396"/>
      <c r="Z54371" s="396"/>
      <c r="AA54371" s="441"/>
    </row>
    <row r="54372" spans="25:27" x14ac:dyDescent="0.2">
      <c r="Y54372" s="396"/>
      <c r="Z54372" s="396"/>
      <c r="AA54372" s="441"/>
    </row>
    <row r="54373" spans="25:27" x14ac:dyDescent="0.2">
      <c r="Y54373" s="396"/>
      <c r="Z54373" s="396"/>
      <c r="AA54373" s="441"/>
    </row>
    <row r="54374" spans="25:27" x14ac:dyDescent="0.2">
      <c r="Y54374" s="396"/>
      <c r="Z54374" s="396"/>
      <c r="AA54374" s="441"/>
    </row>
    <row r="54375" spans="25:27" x14ac:dyDescent="0.2">
      <c r="Y54375" s="396"/>
      <c r="Z54375" s="396"/>
      <c r="AA54375" s="441"/>
    </row>
    <row r="54376" spans="25:27" x14ac:dyDescent="0.2">
      <c r="Y54376" s="396"/>
      <c r="Z54376" s="396"/>
      <c r="AA54376" s="441"/>
    </row>
    <row r="54377" spans="25:27" x14ac:dyDescent="0.2">
      <c r="Y54377" s="396"/>
      <c r="Z54377" s="396"/>
      <c r="AA54377" s="441"/>
    </row>
    <row r="54378" spans="25:27" x14ac:dyDescent="0.2">
      <c r="Y54378" s="396"/>
      <c r="Z54378" s="396"/>
      <c r="AA54378" s="441"/>
    </row>
    <row r="54379" spans="25:27" x14ac:dyDescent="0.2">
      <c r="Y54379" s="396"/>
      <c r="Z54379" s="396"/>
      <c r="AA54379" s="441"/>
    </row>
    <row r="54380" spans="25:27" x14ac:dyDescent="0.2">
      <c r="Y54380" s="396"/>
      <c r="Z54380" s="396"/>
      <c r="AA54380" s="441"/>
    </row>
    <row r="54381" spans="25:27" x14ac:dyDescent="0.2">
      <c r="Y54381" s="396"/>
      <c r="Z54381" s="396"/>
      <c r="AA54381" s="441"/>
    </row>
    <row r="54382" spans="25:27" x14ac:dyDescent="0.2">
      <c r="Y54382" s="396"/>
      <c r="Z54382" s="396"/>
      <c r="AA54382" s="441"/>
    </row>
    <row r="54383" spans="25:27" x14ac:dyDescent="0.2">
      <c r="Y54383" s="396"/>
      <c r="Z54383" s="396"/>
      <c r="AA54383" s="441"/>
    </row>
    <row r="54384" spans="25:27" x14ac:dyDescent="0.2">
      <c r="Y54384" s="396"/>
      <c r="Z54384" s="396"/>
      <c r="AA54384" s="441"/>
    </row>
    <row r="54385" spans="25:27" x14ac:dyDescent="0.2">
      <c r="Y54385" s="396"/>
      <c r="Z54385" s="396"/>
      <c r="AA54385" s="441"/>
    </row>
    <row r="54386" spans="25:27" x14ac:dyDescent="0.2">
      <c r="Y54386" s="396"/>
      <c r="Z54386" s="396"/>
      <c r="AA54386" s="441"/>
    </row>
    <row r="54387" spans="25:27" x14ac:dyDescent="0.2">
      <c r="Y54387" s="396"/>
      <c r="Z54387" s="396"/>
      <c r="AA54387" s="441"/>
    </row>
    <row r="54388" spans="25:27" x14ac:dyDescent="0.2">
      <c r="Y54388" s="396"/>
      <c r="Z54388" s="396"/>
      <c r="AA54388" s="441"/>
    </row>
    <row r="54389" spans="25:27" x14ac:dyDescent="0.2">
      <c r="Y54389" s="396"/>
      <c r="Z54389" s="396"/>
      <c r="AA54389" s="441"/>
    </row>
    <row r="54390" spans="25:27" x14ac:dyDescent="0.2">
      <c r="Y54390" s="396"/>
      <c r="Z54390" s="396"/>
      <c r="AA54390" s="441"/>
    </row>
    <row r="54391" spans="25:27" x14ac:dyDescent="0.2">
      <c r="Y54391" s="396"/>
      <c r="Z54391" s="396"/>
      <c r="AA54391" s="441"/>
    </row>
    <row r="54392" spans="25:27" x14ac:dyDescent="0.2">
      <c r="Y54392" s="396"/>
      <c r="Z54392" s="396"/>
      <c r="AA54392" s="441"/>
    </row>
    <row r="54393" spans="25:27" x14ac:dyDescent="0.2">
      <c r="Y54393" s="396"/>
      <c r="Z54393" s="396"/>
      <c r="AA54393" s="441"/>
    </row>
    <row r="54394" spans="25:27" x14ac:dyDescent="0.2">
      <c r="Y54394" s="396"/>
      <c r="Z54394" s="396"/>
      <c r="AA54394" s="441"/>
    </row>
    <row r="54395" spans="25:27" x14ac:dyDescent="0.2">
      <c r="Y54395" s="396"/>
      <c r="Z54395" s="396"/>
      <c r="AA54395" s="441"/>
    </row>
    <row r="54396" spans="25:27" x14ac:dyDescent="0.2">
      <c r="Y54396" s="396"/>
      <c r="Z54396" s="396"/>
      <c r="AA54396" s="441"/>
    </row>
    <row r="54397" spans="25:27" x14ac:dyDescent="0.2">
      <c r="Y54397" s="396"/>
      <c r="Z54397" s="396"/>
      <c r="AA54397" s="441"/>
    </row>
    <row r="54398" spans="25:27" x14ac:dyDescent="0.2">
      <c r="Y54398" s="396"/>
      <c r="Z54398" s="396"/>
      <c r="AA54398" s="441"/>
    </row>
    <row r="54399" spans="25:27" x14ac:dyDescent="0.2">
      <c r="Y54399" s="396"/>
      <c r="Z54399" s="396"/>
      <c r="AA54399" s="441"/>
    </row>
    <row r="54400" spans="25:27" x14ac:dyDescent="0.2">
      <c r="Y54400" s="396"/>
      <c r="Z54400" s="396"/>
      <c r="AA54400" s="441"/>
    </row>
    <row r="54401" spans="25:27" x14ac:dyDescent="0.2">
      <c r="Y54401" s="396"/>
      <c r="Z54401" s="396"/>
      <c r="AA54401" s="441"/>
    </row>
    <row r="54402" spans="25:27" x14ac:dyDescent="0.2">
      <c r="Y54402" s="396"/>
      <c r="Z54402" s="396"/>
      <c r="AA54402" s="441"/>
    </row>
    <row r="54403" spans="25:27" x14ac:dyDescent="0.2">
      <c r="Y54403" s="396"/>
      <c r="Z54403" s="396"/>
      <c r="AA54403" s="441"/>
    </row>
    <row r="54404" spans="25:27" x14ac:dyDescent="0.2">
      <c r="Y54404" s="396"/>
      <c r="Z54404" s="396"/>
      <c r="AA54404" s="441"/>
    </row>
    <row r="54405" spans="25:27" x14ac:dyDescent="0.2">
      <c r="Y54405" s="396"/>
      <c r="Z54405" s="396"/>
      <c r="AA54405" s="441"/>
    </row>
    <row r="54406" spans="25:27" x14ac:dyDescent="0.2">
      <c r="Y54406" s="396"/>
      <c r="Z54406" s="396"/>
      <c r="AA54406" s="441"/>
    </row>
    <row r="54407" spans="25:27" x14ac:dyDescent="0.2">
      <c r="Y54407" s="396"/>
      <c r="Z54407" s="396"/>
      <c r="AA54407" s="441"/>
    </row>
    <row r="54408" spans="25:27" x14ac:dyDescent="0.2">
      <c r="Y54408" s="396"/>
      <c r="Z54408" s="396"/>
      <c r="AA54408" s="441"/>
    </row>
    <row r="54409" spans="25:27" x14ac:dyDescent="0.2">
      <c r="Y54409" s="396"/>
      <c r="Z54409" s="396"/>
      <c r="AA54409" s="441"/>
    </row>
    <row r="54410" spans="25:27" x14ac:dyDescent="0.2">
      <c r="Y54410" s="396"/>
      <c r="Z54410" s="396"/>
      <c r="AA54410" s="441"/>
    </row>
    <row r="54411" spans="25:27" x14ac:dyDescent="0.2">
      <c r="Y54411" s="396"/>
      <c r="Z54411" s="396"/>
      <c r="AA54411" s="441"/>
    </row>
    <row r="54412" spans="25:27" x14ac:dyDescent="0.2">
      <c r="Y54412" s="396"/>
      <c r="Z54412" s="396"/>
      <c r="AA54412" s="441"/>
    </row>
    <row r="54413" spans="25:27" x14ac:dyDescent="0.2">
      <c r="Y54413" s="396"/>
      <c r="Z54413" s="396"/>
      <c r="AA54413" s="441"/>
    </row>
    <row r="54414" spans="25:27" x14ac:dyDescent="0.2">
      <c r="Y54414" s="396"/>
      <c r="Z54414" s="396"/>
      <c r="AA54414" s="441"/>
    </row>
    <row r="54415" spans="25:27" x14ac:dyDescent="0.2">
      <c r="Y54415" s="396"/>
      <c r="Z54415" s="396"/>
      <c r="AA54415" s="441"/>
    </row>
    <row r="54416" spans="25:27" x14ac:dyDescent="0.2">
      <c r="Y54416" s="396"/>
      <c r="Z54416" s="396"/>
      <c r="AA54416" s="441"/>
    </row>
    <row r="54417" spans="25:27" x14ac:dyDescent="0.2">
      <c r="Y54417" s="396"/>
      <c r="Z54417" s="396"/>
      <c r="AA54417" s="441"/>
    </row>
    <row r="54418" spans="25:27" x14ac:dyDescent="0.2">
      <c r="Y54418" s="396"/>
      <c r="Z54418" s="396"/>
      <c r="AA54418" s="441"/>
    </row>
    <row r="54419" spans="25:27" x14ac:dyDescent="0.2">
      <c r="Y54419" s="396"/>
      <c r="Z54419" s="396"/>
      <c r="AA54419" s="441"/>
    </row>
    <row r="54420" spans="25:27" x14ac:dyDescent="0.2">
      <c r="Y54420" s="396"/>
      <c r="Z54420" s="396"/>
      <c r="AA54420" s="441"/>
    </row>
    <row r="54421" spans="25:27" x14ac:dyDescent="0.2">
      <c r="Y54421" s="396"/>
      <c r="Z54421" s="396"/>
      <c r="AA54421" s="441"/>
    </row>
    <row r="54422" spans="25:27" x14ac:dyDescent="0.2">
      <c r="Y54422" s="396"/>
      <c r="Z54422" s="396"/>
      <c r="AA54422" s="441"/>
    </row>
    <row r="54423" spans="25:27" x14ac:dyDescent="0.2">
      <c r="Y54423" s="396"/>
      <c r="Z54423" s="396"/>
      <c r="AA54423" s="441"/>
    </row>
    <row r="54424" spans="25:27" x14ac:dyDescent="0.2">
      <c r="Y54424" s="396"/>
      <c r="Z54424" s="396"/>
      <c r="AA54424" s="441"/>
    </row>
    <row r="54425" spans="25:27" x14ac:dyDescent="0.2">
      <c r="Y54425" s="396"/>
      <c r="Z54425" s="396"/>
      <c r="AA54425" s="441"/>
    </row>
    <row r="54426" spans="25:27" x14ac:dyDescent="0.2">
      <c r="Y54426" s="396"/>
      <c r="Z54426" s="396"/>
      <c r="AA54426" s="441"/>
    </row>
    <row r="54427" spans="25:27" x14ac:dyDescent="0.2">
      <c r="Y54427" s="396"/>
      <c r="Z54427" s="396"/>
      <c r="AA54427" s="441"/>
    </row>
    <row r="54428" spans="25:27" x14ac:dyDescent="0.2">
      <c r="Y54428" s="396"/>
      <c r="Z54428" s="396"/>
      <c r="AA54428" s="441"/>
    </row>
    <row r="54429" spans="25:27" x14ac:dyDescent="0.2">
      <c r="Y54429" s="396"/>
      <c r="Z54429" s="396"/>
      <c r="AA54429" s="441"/>
    </row>
    <row r="54430" spans="25:27" x14ac:dyDescent="0.2">
      <c r="Y54430" s="396"/>
      <c r="Z54430" s="396"/>
      <c r="AA54430" s="441"/>
    </row>
    <row r="54431" spans="25:27" x14ac:dyDescent="0.2">
      <c r="Y54431" s="396"/>
      <c r="Z54431" s="396"/>
      <c r="AA54431" s="441"/>
    </row>
    <row r="54432" spans="25:27" x14ac:dyDescent="0.2">
      <c r="Y54432" s="396"/>
      <c r="Z54432" s="396"/>
      <c r="AA54432" s="441"/>
    </row>
    <row r="54433" spans="25:27" x14ac:dyDescent="0.2">
      <c r="Y54433" s="396"/>
      <c r="Z54433" s="396"/>
      <c r="AA54433" s="441"/>
    </row>
    <row r="54434" spans="25:27" x14ac:dyDescent="0.2">
      <c r="Y54434" s="396"/>
      <c r="Z54434" s="396"/>
      <c r="AA54434" s="441"/>
    </row>
    <row r="54435" spans="25:27" x14ac:dyDescent="0.2">
      <c r="Y54435" s="396"/>
      <c r="Z54435" s="396"/>
      <c r="AA54435" s="441"/>
    </row>
    <row r="54436" spans="25:27" x14ac:dyDescent="0.2">
      <c r="Y54436" s="396"/>
      <c r="Z54436" s="396"/>
      <c r="AA54436" s="441"/>
    </row>
    <row r="54437" spans="25:27" x14ac:dyDescent="0.2">
      <c r="Y54437" s="396"/>
      <c r="Z54437" s="396"/>
      <c r="AA54437" s="441"/>
    </row>
    <row r="54438" spans="25:27" x14ac:dyDescent="0.2">
      <c r="Y54438" s="396"/>
      <c r="Z54438" s="396"/>
      <c r="AA54438" s="441"/>
    </row>
    <row r="54439" spans="25:27" x14ac:dyDescent="0.2">
      <c r="Y54439" s="396"/>
      <c r="Z54439" s="396"/>
      <c r="AA54439" s="441"/>
    </row>
    <row r="54440" spans="25:27" x14ac:dyDescent="0.2">
      <c r="Y54440" s="396"/>
      <c r="Z54440" s="396"/>
      <c r="AA54440" s="441"/>
    </row>
    <row r="54441" spans="25:27" x14ac:dyDescent="0.2">
      <c r="Y54441" s="396"/>
      <c r="Z54441" s="396"/>
      <c r="AA54441" s="441"/>
    </row>
    <row r="54442" spans="25:27" x14ac:dyDescent="0.2">
      <c r="Y54442" s="396"/>
      <c r="Z54442" s="396"/>
      <c r="AA54442" s="441"/>
    </row>
    <row r="54443" spans="25:27" x14ac:dyDescent="0.2">
      <c r="Y54443" s="396"/>
      <c r="Z54443" s="396"/>
      <c r="AA54443" s="441"/>
    </row>
    <row r="54444" spans="25:27" x14ac:dyDescent="0.2">
      <c r="Y54444" s="396"/>
      <c r="Z54444" s="396"/>
      <c r="AA54444" s="441"/>
    </row>
    <row r="54445" spans="25:27" x14ac:dyDescent="0.2">
      <c r="Y54445" s="396"/>
      <c r="Z54445" s="396"/>
      <c r="AA54445" s="441"/>
    </row>
    <row r="54446" spans="25:27" x14ac:dyDescent="0.2">
      <c r="Y54446" s="396"/>
      <c r="Z54446" s="396"/>
      <c r="AA54446" s="441"/>
    </row>
    <row r="54447" spans="25:27" x14ac:dyDescent="0.2">
      <c r="Y54447" s="396"/>
      <c r="Z54447" s="396"/>
      <c r="AA54447" s="441"/>
    </row>
    <row r="54448" spans="25:27" x14ac:dyDescent="0.2">
      <c r="Y54448" s="396"/>
      <c r="Z54448" s="396"/>
      <c r="AA54448" s="441"/>
    </row>
    <row r="54449" spans="25:27" x14ac:dyDescent="0.2">
      <c r="Y54449" s="396"/>
      <c r="Z54449" s="396"/>
      <c r="AA54449" s="441"/>
    </row>
    <row r="54450" spans="25:27" x14ac:dyDescent="0.2">
      <c r="Y54450" s="396"/>
      <c r="Z54450" s="396"/>
      <c r="AA54450" s="441"/>
    </row>
    <row r="54451" spans="25:27" x14ac:dyDescent="0.2">
      <c r="Y54451" s="396"/>
      <c r="Z54451" s="396"/>
      <c r="AA54451" s="441"/>
    </row>
    <row r="54452" spans="25:27" x14ac:dyDescent="0.2">
      <c r="Y54452" s="396"/>
      <c r="Z54452" s="396"/>
      <c r="AA54452" s="441"/>
    </row>
    <row r="54453" spans="25:27" x14ac:dyDescent="0.2">
      <c r="Y54453" s="396"/>
      <c r="Z54453" s="396"/>
      <c r="AA54453" s="441"/>
    </row>
    <row r="54454" spans="25:27" x14ac:dyDescent="0.2">
      <c r="Y54454" s="396"/>
      <c r="Z54454" s="396"/>
      <c r="AA54454" s="441"/>
    </row>
    <row r="54455" spans="25:27" x14ac:dyDescent="0.2">
      <c r="Y54455" s="396"/>
      <c r="Z54455" s="396"/>
      <c r="AA54455" s="441"/>
    </row>
    <row r="54456" spans="25:27" x14ac:dyDescent="0.2">
      <c r="Y54456" s="396"/>
      <c r="Z54456" s="396"/>
      <c r="AA54456" s="441"/>
    </row>
    <row r="54457" spans="25:27" x14ac:dyDescent="0.2">
      <c r="Y54457" s="396"/>
      <c r="Z54457" s="396"/>
      <c r="AA54457" s="441"/>
    </row>
    <row r="54458" spans="25:27" x14ac:dyDescent="0.2">
      <c r="Y54458" s="396"/>
      <c r="Z54458" s="396"/>
      <c r="AA54458" s="441"/>
    </row>
    <row r="54459" spans="25:27" x14ac:dyDescent="0.2">
      <c r="Y54459" s="396"/>
      <c r="Z54459" s="396"/>
      <c r="AA54459" s="441"/>
    </row>
    <row r="54460" spans="25:27" x14ac:dyDescent="0.2">
      <c r="Y54460" s="396"/>
      <c r="Z54460" s="396"/>
      <c r="AA54460" s="441"/>
    </row>
    <row r="54461" spans="25:27" x14ac:dyDescent="0.2">
      <c r="Y54461" s="396"/>
      <c r="Z54461" s="396"/>
      <c r="AA54461" s="441"/>
    </row>
    <row r="54462" spans="25:27" x14ac:dyDescent="0.2">
      <c r="Y54462" s="396"/>
      <c r="Z54462" s="396"/>
      <c r="AA54462" s="441"/>
    </row>
    <row r="54463" spans="25:27" x14ac:dyDescent="0.2">
      <c r="Y54463" s="396"/>
      <c r="Z54463" s="396"/>
      <c r="AA54463" s="441"/>
    </row>
    <row r="54464" spans="25:27" x14ac:dyDescent="0.2">
      <c r="Y54464" s="396"/>
      <c r="Z54464" s="396"/>
      <c r="AA54464" s="441"/>
    </row>
    <row r="54465" spans="25:27" x14ac:dyDescent="0.2">
      <c r="Y54465" s="396"/>
      <c r="Z54465" s="396"/>
      <c r="AA54465" s="441"/>
    </row>
    <row r="54466" spans="25:27" x14ac:dyDescent="0.2">
      <c r="Y54466" s="396"/>
      <c r="Z54466" s="396"/>
      <c r="AA54466" s="441"/>
    </row>
    <row r="54467" spans="25:27" x14ac:dyDescent="0.2">
      <c r="Y54467" s="396"/>
      <c r="Z54467" s="396"/>
      <c r="AA54467" s="441"/>
    </row>
    <row r="54468" spans="25:27" x14ac:dyDescent="0.2">
      <c r="Y54468" s="396"/>
      <c r="Z54468" s="396"/>
      <c r="AA54468" s="441"/>
    </row>
    <row r="54469" spans="25:27" x14ac:dyDescent="0.2">
      <c r="Y54469" s="396"/>
      <c r="Z54469" s="396"/>
      <c r="AA54469" s="441"/>
    </row>
    <row r="54470" spans="25:27" x14ac:dyDescent="0.2">
      <c r="Y54470" s="396"/>
      <c r="Z54470" s="396"/>
      <c r="AA54470" s="441"/>
    </row>
    <row r="54471" spans="25:27" x14ac:dyDescent="0.2">
      <c r="Y54471" s="396"/>
      <c r="Z54471" s="396"/>
      <c r="AA54471" s="441"/>
    </row>
    <row r="54472" spans="25:27" x14ac:dyDescent="0.2">
      <c r="Y54472" s="396"/>
      <c r="Z54472" s="396"/>
      <c r="AA54472" s="441"/>
    </row>
    <row r="54473" spans="25:27" x14ac:dyDescent="0.2">
      <c r="Y54473" s="396"/>
      <c r="Z54473" s="396"/>
      <c r="AA54473" s="441"/>
    </row>
    <row r="54474" spans="25:27" x14ac:dyDescent="0.2">
      <c r="Y54474" s="396"/>
      <c r="Z54474" s="396"/>
      <c r="AA54474" s="441"/>
    </row>
    <row r="54475" spans="25:27" x14ac:dyDescent="0.2">
      <c r="Y54475" s="396"/>
      <c r="Z54475" s="396"/>
      <c r="AA54475" s="441"/>
    </row>
    <row r="54476" spans="25:27" x14ac:dyDescent="0.2">
      <c r="Y54476" s="396"/>
      <c r="Z54476" s="396"/>
      <c r="AA54476" s="441"/>
    </row>
    <row r="54477" spans="25:27" x14ac:dyDescent="0.2">
      <c r="Y54477" s="396"/>
      <c r="Z54477" s="396"/>
      <c r="AA54477" s="441"/>
    </row>
    <row r="54478" spans="25:27" x14ac:dyDescent="0.2">
      <c r="Y54478" s="396"/>
      <c r="Z54478" s="396"/>
      <c r="AA54478" s="441"/>
    </row>
    <row r="54479" spans="25:27" x14ac:dyDescent="0.2">
      <c r="Y54479" s="396"/>
      <c r="Z54479" s="396"/>
      <c r="AA54479" s="441"/>
    </row>
    <row r="54480" spans="25:27" x14ac:dyDescent="0.2">
      <c r="Y54480" s="396"/>
      <c r="Z54480" s="396"/>
      <c r="AA54480" s="441"/>
    </row>
    <row r="54481" spans="25:27" x14ac:dyDescent="0.2">
      <c r="Y54481" s="396"/>
      <c r="Z54481" s="396"/>
      <c r="AA54481" s="441"/>
    </row>
    <row r="54482" spans="25:27" x14ac:dyDescent="0.2">
      <c r="Y54482" s="396"/>
      <c r="Z54482" s="396"/>
      <c r="AA54482" s="441"/>
    </row>
    <row r="54483" spans="25:27" x14ac:dyDescent="0.2">
      <c r="Y54483" s="396"/>
      <c r="Z54483" s="396"/>
      <c r="AA54483" s="441"/>
    </row>
    <row r="54484" spans="25:27" x14ac:dyDescent="0.2">
      <c r="Y54484" s="396"/>
      <c r="Z54484" s="396"/>
      <c r="AA54484" s="441"/>
    </row>
    <row r="54485" spans="25:27" x14ac:dyDescent="0.2">
      <c r="Y54485" s="396"/>
      <c r="Z54485" s="396"/>
      <c r="AA54485" s="441"/>
    </row>
    <row r="54486" spans="25:27" x14ac:dyDescent="0.2">
      <c r="Y54486" s="396"/>
      <c r="Z54486" s="396"/>
      <c r="AA54486" s="441"/>
    </row>
    <row r="54487" spans="25:27" x14ac:dyDescent="0.2">
      <c r="Y54487" s="396"/>
      <c r="Z54487" s="396"/>
      <c r="AA54487" s="441"/>
    </row>
    <row r="54488" spans="25:27" x14ac:dyDescent="0.2">
      <c r="Y54488" s="396"/>
      <c r="Z54488" s="396"/>
      <c r="AA54488" s="441"/>
    </row>
    <row r="54489" spans="25:27" x14ac:dyDescent="0.2">
      <c r="Y54489" s="396"/>
      <c r="Z54489" s="396"/>
      <c r="AA54489" s="441"/>
    </row>
    <row r="54490" spans="25:27" x14ac:dyDescent="0.2">
      <c r="Y54490" s="396"/>
      <c r="Z54490" s="396"/>
      <c r="AA54490" s="441"/>
    </row>
    <row r="54491" spans="25:27" x14ac:dyDescent="0.2">
      <c r="Y54491" s="396"/>
      <c r="Z54491" s="396"/>
      <c r="AA54491" s="441"/>
    </row>
    <row r="54492" spans="25:27" x14ac:dyDescent="0.2">
      <c r="Y54492" s="396"/>
      <c r="Z54492" s="396"/>
      <c r="AA54492" s="441"/>
    </row>
    <row r="54493" spans="25:27" x14ac:dyDescent="0.2">
      <c r="Y54493" s="396"/>
      <c r="Z54493" s="396"/>
      <c r="AA54493" s="441"/>
    </row>
    <row r="54494" spans="25:27" x14ac:dyDescent="0.2">
      <c r="Y54494" s="396"/>
      <c r="Z54494" s="396"/>
      <c r="AA54494" s="441"/>
    </row>
    <row r="54495" spans="25:27" x14ac:dyDescent="0.2">
      <c r="Y54495" s="396"/>
      <c r="Z54495" s="396"/>
      <c r="AA54495" s="441"/>
    </row>
    <row r="54496" spans="25:27" x14ac:dyDescent="0.2">
      <c r="Y54496" s="396"/>
      <c r="Z54496" s="396"/>
      <c r="AA54496" s="441"/>
    </row>
    <row r="54497" spans="25:27" x14ac:dyDescent="0.2">
      <c r="Y54497" s="396"/>
      <c r="Z54497" s="396"/>
      <c r="AA54497" s="441"/>
    </row>
    <row r="54498" spans="25:27" x14ac:dyDescent="0.2">
      <c r="Y54498" s="396"/>
      <c r="Z54498" s="396"/>
      <c r="AA54498" s="441"/>
    </row>
    <row r="54499" spans="25:27" x14ac:dyDescent="0.2">
      <c r="Y54499" s="396"/>
      <c r="Z54499" s="396"/>
      <c r="AA54499" s="441"/>
    </row>
    <row r="54500" spans="25:27" x14ac:dyDescent="0.2">
      <c r="Y54500" s="396"/>
      <c r="Z54500" s="396"/>
      <c r="AA54500" s="441"/>
    </row>
    <row r="54501" spans="25:27" x14ac:dyDescent="0.2">
      <c r="Y54501" s="396"/>
      <c r="Z54501" s="396"/>
      <c r="AA54501" s="441"/>
    </row>
    <row r="54502" spans="25:27" x14ac:dyDescent="0.2">
      <c r="Y54502" s="396"/>
      <c r="Z54502" s="396"/>
      <c r="AA54502" s="441"/>
    </row>
    <row r="54503" spans="25:27" x14ac:dyDescent="0.2">
      <c r="Y54503" s="396"/>
      <c r="Z54503" s="396"/>
      <c r="AA54503" s="441"/>
    </row>
    <row r="54504" spans="25:27" x14ac:dyDescent="0.2">
      <c r="Y54504" s="396"/>
      <c r="Z54504" s="396"/>
      <c r="AA54504" s="441"/>
    </row>
    <row r="54505" spans="25:27" x14ac:dyDescent="0.2">
      <c r="Y54505" s="396"/>
      <c r="Z54505" s="396"/>
      <c r="AA54505" s="441"/>
    </row>
    <row r="54506" spans="25:27" x14ac:dyDescent="0.2">
      <c r="Y54506" s="396"/>
      <c r="Z54506" s="396"/>
      <c r="AA54506" s="441"/>
    </row>
    <row r="54507" spans="25:27" x14ac:dyDescent="0.2">
      <c r="Y54507" s="396"/>
      <c r="Z54507" s="396"/>
      <c r="AA54507" s="441"/>
    </row>
    <row r="54508" spans="25:27" x14ac:dyDescent="0.2">
      <c r="Y54508" s="396"/>
      <c r="Z54508" s="396"/>
      <c r="AA54508" s="441"/>
    </row>
    <row r="54509" spans="25:27" x14ac:dyDescent="0.2">
      <c r="Y54509" s="396"/>
      <c r="Z54509" s="396"/>
      <c r="AA54509" s="441"/>
    </row>
    <row r="54510" spans="25:27" x14ac:dyDescent="0.2">
      <c r="Y54510" s="396"/>
      <c r="Z54510" s="396"/>
      <c r="AA54510" s="441"/>
    </row>
    <row r="54511" spans="25:27" x14ac:dyDescent="0.2">
      <c r="Y54511" s="396"/>
      <c r="Z54511" s="396"/>
      <c r="AA54511" s="441"/>
    </row>
    <row r="54512" spans="25:27" x14ac:dyDescent="0.2">
      <c r="Y54512" s="396"/>
      <c r="Z54512" s="396"/>
      <c r="AA54512" s="441"/>
    </row>
    <row r="54513" spans="25:27" x14ac:dyDescent="0.2">
      <c r="Y54513" s="396"/>
      <c r="Z54513" s="396"/>
      <c r="AA54513" s="441"/>
    </row>
    <row r="54514" spans="25:27" x14ac:dyDescent="0.2">
      <c r="Y54514" s="396"/>
      <c r="Z54514" s="396"/>
      <c r="AA54514" s="441"/>
    </row>
    <row r="54515" spans="25:27" x14ac:dyDescent="0.2">
      <c r="Y54515" s="396"/>
      <c r="Z54515" s="396"/>
      <c r="AA54515" s="441"/>
    </row>
    <row r="54516" spans="25:27" x14ac:dyDescent="0.2">
      <c r="Y54516" s="396"/>
      <c r="Z54516" s="396"/>
      <c r="AA54516" s="441"/>
    </row>
    <row r="54517" spans="25:27" x14ac:dyDescent="0.2">
      <c r="Y54517" s="396"/>
      <c r="Z54517" s="396"/>
      <c r="AA54517" s="441"/>
    </row>
    <row r="54518" spans="25:27" x14ac:dyDescent="0.2">
      <c r="Y54518" s="396"/>
      <c r="Z54518" s="396"/>
      <c r="AA54518" s="441"/>
    </row>
    <row r="54519" spans="25:27" x14ac:dyDescent="0.2">
      <c r="Y54519" s="396"/>
      <c r="Z54519" s="396"/>
      <c r="AA54519" s="441"/>
    </row>
    <row r="54520" spans="25:27" x14ac:dyDescent="0.2">
      <c r="Y54520" s="396"/>
      <c r="Z54520" s="396"/>
      <c r="AA54520" s="441"/>
    </row>
    <row r="54521" spans="25:27" x14ac:dyDescent="0.2">
      <c r="Y54521" s="396"/>
      <c r="Z54521" s="396"/>
      <c r="AA54521" s="441"/>
    </row>
    <row r="54522" spans="25:27" x14ac:dyDescent="0.2">
      <c r="Y54522" s="396"/>
      <c r="Z54522" s="396"/>
      <c r="AA54522" s="441"/>
    </row>
    <row r="54523" spans="25:27" x14ac:dyDescent="0.2">
      <c r="Y54523" s="396"/>
      <c r="Z54523" s="396"/>
      <c r="AA54523" s="441"/>
    </row>
    <row r="54524" spans="25:27" x14ac:dyDescent="0.2">
      <c r="Y54524" s="396"/>
      <c r="Z54524" s="396"/>
      <c r="AA54524" s="441"/>
    </row>
    <row r="54525" spans="25:27" x14ac:dyDescent="0.2">
      <c r="Y54525" s="396"/>
      <c r="Z54525" s="396"/>
      <c r="AA54525" s="441"/>
    </row>
    <row r="54526" spans="25:27" x14ac:dyDescent="0.2">
      <c r="Y54526" s="396"/>
      <c r="Z54526" s="396"/>
      <c r="AA54526" s="441"/>
    </row>
    <row r="54527" spans="25:27" x14ac:dyDescent="0.2">
      <c r="Y54527" s="396"/>
      <c r="Z54527" s="396"/>
      <c r="AA54527" s="441"/>
    </row>
    <row r="54528" spans="25:27" x14ac:dyDescent="0.2">
      <c r="Y54528" s="396"/>
      <c r="Z54528" s="396"/>
      <c r="AA54528" s="441"/>
    </row>
    <row r="54529" spans="25:27" x14ac:dyDescent="0.2">
      <c r="Y54529" s="396"/>
      <c r="Z54529" s="396"/>
      <c r="AA54529" s="441"/>
    </row>
    <row r="54530" spans="25:27" x14ac:dyDescent="0.2">
      <c r="Y54530" s="396"/>
      <c r="Z54530" s="396"/>
      <c r="AA54530" s="441"/>
    </row>
    <row r="54531" spans="25:27" x14ac:dyDescent="0.2">
      <c r="Y54531" s="396"/>
      <c r="Z54531" s="396"/>
      <c r="AA54531" s="441"/>
    </row>
    <row r="54532" spans="25:27" x14ac:dyDescent="0.2">
      <c r="Y54532" s="396"/>
      <c r="Z54532" s="396"/>
      <c r="AA54532" s="441"/>
    </row>
    <row r="54533" spans="25:27" x14ac:dyDescent="0.2">
      <c r="Y54533" s="396"/>
      <c r="Z54533" s="396"/>
      <c r="AA54533" s="441"/>
    </row>
    <row r="54534" spans="25:27" x14ac:dyDescent="0.2">
      <c r="Y54534" s="396"/>
      <c r="Z54534" s="396"/>
      <c r="AA54534" s="441"/>
    </row>
    <row r="54535" spans="25:27" x14ac:dyDescent="0.2">
      <c r="Y54535" s="396"/>
      <c r="Z54535" s="396"/>
      <c r="AA54535" s="441"/>
    </row>
    <row r="54536" spans="25:27" x14ac:dyDescent="0.2">
      <c r="Y54536" s="396"/>
      <c r="Z54536" s="396"/>
      <c r="AA54536" s="441"/>
    </row>
    <row r="54537" spans="25:27" x14ac:dyDescent="0.2">
      <c r="Y54537" s="396"/>
      <c r="Z54537" s="396"/>
      <c r="AA54537" s="441"/>
    </row>
    <row r="54538" spans="25:27" x14ac:dyDescent="0.2">
      <c r="Y54538" s="396"/>
      <c r="Z54538" s="396"/>
      <c r="AA54538" s="441"/>
    </row>
    <row r="54539" spans="25:27" x14ac:dyDescent="0.2">
      <c r="Y54539" s="396"/>
      <c r="Z54539" s="396"/>
      <c r="AA54539" s="441"/>
    </row>
    <row r="54540" spans="25:27" x14ac:dyDescent="0.2">
      <c r="Y54540" s="396"/>
      <c r="Z54540" s="396"/>
      <c r="AA54540" s="441"/>
    </row>
    <row r="54541" spans="25:27" x14ac:dyDescent="0.2">
      <c r="Y54541" s="396"/>
      <c r="Z54541" s="396"/>
      <c r="AA54541" s="441"/>
    </row>
    <row r="54542" spans="25:27" x14ac:dyDescent="0.2">
      <c r="Y54542" s="396"/>
      <c r="Z54542" s="396"/>
      <c r="AA54542" s="441"/>
    </row>
    <row r="54543" spans="25:27" x14ac:dyDescent="0.2">
      <c r="Y54543" s="396"/>
      <c r="Z54543" s="396"/>
      <c r="AA54543" s="441"/>
    </row>
    <row r="54544" spans="25:27" x14ac:dyDescent="0.2">
      <c r="Y54544" s="396"/>
      <c r="Z54544" s="396"/>
      <c r="AA54544" s="441"/>
    </row>
    <row r="54545" spans="25:27" x14ac:dyDescent="0.2">
      <c r="Y54545" s="396"/>
      <c r="Z54545" s="396"/>
      <c r="AA54545" s="441"/>
    </row>
    <row r="54546" spans="25:27" x14ac:dyDescent="0.2">
      <c r="Y54546" s="396"/>
      <c r="Z54546" s="396"/>
      <c r="AA54546" s="441"/>
    </row>
    <row r="54547" spans="25:27" x14ac:dyDescent="0.2">
      <c r="Y54547" s="396"/>
      <c r="Z54547" s="396"/>
      <c r="AA54547" s="441"/>
    </row>
    <row r="54548" spans="25:27" x14ac:dyDescent="0.2">
      <c r="Y54548" s="396"/>
      <c r="Z54548" s="396"/>
      <c r="AA54548" s="441"/>
    </row>
    <row r="54549" spans="25:27" x14ac:dyDescent="0.2">
      <c r="Y54549" s="396"/>
      <c r="Z54549" s="396"/>
      <c r="AA54549" s="441"/>
    </row>
    <row r="54550" spans="25:27" x14ac:dyDescent="0.2">
      <c r="Y54550" s="396"/>
      <c r="Z54550" s="396"/>
      <c r="AA54550" s="441"/>
    </row>
    <row r="54551" spans="25:27" x14ac:dyDescent="0.2">
      <c r="Y54551" s="396"/>
      <c r="Z54551" s="396"/>
      <c r="AA54551" s="441"/>
    </row>
    <row r="54552" spans="25:27" x14ac:dyDescent="0.2">
      <c r="Y54552" s="396"/>
      <c r="Z54552" s="396"/>
      <c r="AA54552" s="441"/>
    </row>
    <row r="54553" spans="25:27" x14ac:dyDescent="0.2">
      <c r="Y54553" s="396"/>
      <c r="Z54553" s="396"/>
      <c r="AA54553" s="441"/>
    </row>
    <row r="54554" spans="25:27" x14ac:dyDescent="0.2">
      <c r="Y54554" s="396"/>
      <c r="Z54554" s="396"/>
      <c r="AA54554" s="441"/>
    </row>
    <row r="54555" spans="25:27" x14ac:dyDescent="0.2">
      <c r="Y54555" s="396"/>
      <c r="Z54555" s="396"/>
      <c r="AA54555" s="441"/>
    </row>
    <row r="54556" spans="25:27" x14ac:dyDescent="0.2">
      <c r="Y54556" s="396"/>
      <c r="Z54556" s="396"/>
      <c r="AA54556" s="441"/>
    </row>
    <row r="54557" spans="25:27" x14ac:dyDescent="0.2">
      <c r="Y54557" s="396"/>
      <c r="Z54557" s="396"/>
      <c r="AA54557" s="441"/>
    </row>
    <row r="54558" spans="25:27" x14ac:dyDescent="0.2">
      <c r="Y54558" s="396"/>
      <c r="Z54558" s="396"/>
      <c r="AA54558" s="441"/>
    </row>
    <row r="54559" spans="25:27" x14ac:dyDescent="0.2">
      <c r="Y54559" s="396"/>
      <c r="Z54559" s="396"/>
      <c r="AA54559" s="441"/>
    </row>
    <row r="54560" spans="25:27" x14ac:dyDescent="0.2">
      <c r="Y54560" s="396"/>
      <c r="Z54560" s="396"/>
      <c r="AA54560" s="441"/>
    </row>
    <row r="54561" spans="25:27" x14ac:dyDescent="0.2">
      <c r="Y54561" s="396"/>
      <c r="Z54561" s="396"/>
      <c r="AA54561" s="441"/>
    </row>
    <row r="54562" spans="25:27" x14ac:dyDescent="0.2">
      <c r="Y54562" s="396"/>
      <c r="Z54562" s="396"/>
      <c r="AA54562" s="441"/>
    </row>
    <row r="54563" spans="25:27" x14ac:dyDescent="0.2">
      <c r="Y54563" s="396"/>
      <c r="Z54563" s="396"/>
      <c r="AA54563" s="441"/>
    </row>
    <row r="54564" spans="25:27" x14ac:dyDescent="0.2">
      <c r="Y54564" s="396"/>
      <c r="Z54564" s="396"/>
      <c r="AA54564" s="441"/>
    </row>
    <row r="54565" spans="25:27" x14ac:dyDescent="0.2">
      <c r="Y54565" s="396"/>
      <c r="Z54565" s="396"/>
      <c r="AA54565" s="441"/>
    </row>
    <row r="54566" spans="25:27" x14ac:dyDescent="0.2">
      <c r="Y54566" s="396"/>
      <c r="Z54566" s="396"/>
      <c r="AA54566" s="441"/>
    </row>
    <row r="54567" spans="25:27" x14ac:dyDescent="0.2">
      <c r="Y54567" s="396"/>
      <c r="Z54567" s="396"/>
      <c r="AA54567" s="441"/>
    </row>
    <row r="54568" spans="25:27" x14ac:dyDescent="0.2">
      <c r="Y54568" s="396"/>
      <c r="Z54568" s="396"/>
      <c r="AA54568" s="441"/>
    </row>
    <row r="54569" spans="25:27" x14ac:dyDescent="0.2">
      <c r="Y54569" s="396"/>
      <c r="Z54569" s="396"/>
      <c r="AA54569" s="441"/>
    </row>
    <row r="54570" spans="25:27" x14ac:dyDescent="0.2">
      <c r="Y54570" s="396"/>
      <c r="Z54570" s="396"/>
      <c r="AA54570" s="441"/>
    </row>
    <row r="54571" spans="25:27" x14ac:dyDescent="0.2">
      <c r="Y54571" s="396"/>
      <c r="Z54571" s="396"/>
      <c r="AA54571" s="441"/>
    </row>
    <row r="54572" spans="25:27" x14ac:dyDescent="0.2">
      <c r="Y54572" s="396"/>
      <c r="Z54572" s="396"/>
      <c r="AA54572" s="441"/>
    </row>
    <row r="54573" spans="25:27" x14ac:dyDescent="0.2">
      <c r="Y54573" s="396"/>
      <c r="Z54573" s="396"/>
      <c r="AA54573" s="441"/>
    </row>
    <row r="54574" spans="25:27" x14ac:dyDescent="0.2">
      <c r="Y54574" s="396"/>
      <c r="Z54574" s="396"/>
      <c r="AA54574" s="441"/>
    </row>
    <row r="54575" spans="25:27" x14ac:dyDescent="0.2">
      <c r="Y54575" s="396"/>
      <c r="Z54575" s="396"/>
      <c r="AA54575" s="441"/>
    </row>
    <row r="54576" spans="25:27" x14ac:dyDescent="0.2">
      <c r="Y54576" s="396"/>
      <c r="Z54576" s="396"/>
      <c r="AA54576" s="441"/>
    </row>
    <row r="54577" spans="25:27" x14ac:dyDescent="0.2">
      <c r="Y54577" s="396"/>
      <c r="Z54577" s="396"/>
      <c r="AA54577" s="441"/>
    </row>
    <row r="54578" spans="25:27" x14ac:dyDescent="0.2">
      <c r="Y54578" s="396"/>
      <c r="Z54578" s="396"/>
      <c r="AA54578" s="441"/>
    </row>
    <row r="54579" spans="25:27" x14ac:dyDescent="0.2">
      <c r="Y54579" s="396"/>
      <c r="Z54579" s="396"/>
      <c r="AA54579" s="441"/>
    </row>
    <row r="54580" spans="25:27" x14ac:dyDescent="0.2">
      <c r="Y54580" s="396"/>
      <c r="Z54580" s="396"/>
      <c r="AA54580" s="441"/>
    </row>
    <row r="54581" spans="25:27" x14ac:dyDescent="0.2">
      <c r="Y54581" s="396"/>
      <c r="Z54581" s="396"/>
      <c r="AA54581" s="441"/>
    </row>
    <row r="54582" spans="25:27" x14ac:dyDescent="0.2">
      <c r="Y54582" s="396"/>
      <c r="Z54582" s="396"/>
      <c r="AA54582" s="441"/>
    </row>
    <row r="54583" spans="25:27" x14ac:dyDescent="0.2">
      <c r="Y54583" s="396"/>
      <c r="Z54583" s="396"/>
      <c r="AA54583" s="441"/>
    </row>
    <row r="54584" spans="25:27" x14ac:dyDescent="0.2">
      <c r="Y54584" s="396"/>
      <c r="Z54584" s="396"/>
      <c r="AA54584" s="441"/>
    </row>
    <row r="54585" spans="25:27" x14ac:dyDescent="0.2">
      <c r="Y54585" s="396"/>
      <c r="Z54585" s="396"/>
      <c r="AA54585" s="441"/>
    </row>
    <row r="54586" spans="25:27" x14ac:dyDescent="0.2">
      <c r="Y54586" s="396"/>
      <c r="Z54586" s="396"/>
      <c r="AA54586" s="441"/>
    </row>
    <row r="54587" spans="25:27" x14ac:dyDescent="0.2">
      <c r="Y54587" s="396"/>
      <c r="Z54587" s="396"/>
      <c r="AA54587" s="441"/>
    </row>
    <row r="54588" spans="25:27" x14ac:dyDescent="0.2">
      <c r="Y54588" s="396"/>
      <c r="Z54588" s="396"/>
      <c r="AA54588" s="441"/>
    </row>
    <row r="54589" spans="25:27" x14ac:dyDescent="0.2">
      <c r="Y54589" s="396"/>
      <c r="Z54589" s="396"/>
      <c r="AA54589" s="441"/>
    </row>
    <row r="54590" spans="25:27" x14ac:dyDescent="0.2">
      <c r="Y54590" s="396"/>
      <c r="Z54590" s="396"/>
      <c r="AA54590" s="441"/>
    </row>
    <row r="54591" spans="25:27" x14ac:dyDescent="0.2">
      <c r="Y54591" s="396"/>
      <c r="Z54591" s="396"/>
      <c r="AA54591" s="441"/>
    </row>
    <row r="54592" spans="25:27" x14ac:dyDescent="0.2">
      <c r="Y54592" s="396"/>
      <c r="Z54592" s="396"/>
      <c r="AA54592" s="441"/>
    </row>
    <row r="54593" spans="25:27" x14ac:dyDescent="0.2">
      <c r="Y54593" s="396"/>
      <c r="Z54593" s="396"/>
      <c r="AA54593" s="441"/>
    </row>
    <row r="54594" spans="25:27" x14ac:dyDescent="0.2">
      <c r="Y54594" s="396"/>
      <c r="Z54594" s="396"/>
      <c r="AA54594" s="441"/>
    </row>
    <row r="54595" spans="25:27" x14ac:dyDescent="0.2">
      <c r="Y54595" s="396"/>
      <c r="Z54595" s="396"/>
      <c r="AA54595" s="441"/>
    </row>
    <row r="54596" spans="25:27" x14ac:dyDescent="0.2">
      <c r="Y54596" s="396"/>
      <c r="Z54596" s="396"/>
      <c r="AA54596" s="441"/>
    </row>
    <row r="54597" spans="25:27" x14ac:dyDescent="0.2">
      <c r="Y54597" s="396"/>
      <c r="Z54597" s="396"/>
      <c r="AA54597" s="441"/>
    </row>
    <row r="54598" spans="25:27" x14ac:dyDescent="0.2">
      <c r="Y54598" s="396"/>
      <c r="Z54598" s="396"/>
      <c r="AA54598" s="441"/>
    </row>
    <row r="54599" spans="25:27" x14ac:dyDescent="0.2">
      <c r="Y54599" s="396"/>
      <c r="Z54599" s="396"/>
      <c r="AA54599" s="441"/>
    </row>
    <row r="54600" spans="25:27" x14ac:dyDescent="0.2">
      <c r="Y54600" s="396"/>
      <c r="Z54600" s="396"/>
      <c r="AA54600" s="441"/>
    </row>
    <row r="54601" spans="25:27" x14ac:dyDescent="0.2">
      <c r="Y54601" s="396"/>
      <c r="Z54601" s="396"/>
      <c r="AA54601" s="441"/>
    </row>
    <row r="54602" spans="25:27" x14ac:dyDescent="0.2">
      <c r="Y54602" s="396"/>
      <c r="Z54602" s="396"/>
      <c r="AA54602" s="441"/>
    </row>
    <row r="54603" spans="25:27" x14ac:dyDescent="0.2">
      <c r="Y54603" s="396"/>
      <c r="Z54603" s="396"/>
      <c r="AA54603" s="441"/>
    </row>
    <row r="54604" spans="25:27" x14ac:dyDescent="0.2">
      <c r="Y54604" s="396"/>
      <c r="Z54604" s="396"/>
      <c r="AA54604" s="441"/>
    </row>
    <row r="54605" spans="25:27" x14ac:dyDescent="0.2">
      <c r="Y54605" s="396"/>
      <c r="Z54605" s="396"/>
      <c r="AA54605" s="441"/>
    </row>
    <row r="54606" spans="25:27" x14ac:dyDescent="0.2">
      <c r="Y54606" s="396"/>
      <c r="Z54606" s="396"/>
      <c r="AA54606" s="441"/>
    </row>
    <row r="54607" spans="25:27" x14ac:dyDescent="0.2">
      <c r="Y54607" s="396"/>
      <c r="Z54607" s="396"/>
      <c r="AA54607" s="441"/>
    </row>
    <row r="54608" spans="25:27" x14ac:dyDescent="0.2">
      <c r="Y54608" s="396"/>
      <c r="Z54608" s="396"/>
      <c r="AA54608" s="441"/>
    </row>
    <row r="54609" spans="25:27" x14ac:dyDescent="0.2">
      <c r="Y54609" s="396"/>
      <c r="Z54609" s="396"/>
      <c r="AA54609" s="441"/>
    </row>
    <row r="54610" spans="25:27" x14ac:dyDescent="0.2">
      <c r="Y54610" s="396"/>
      <c r="Z54610" s="396"/>
      <c r="AA54610" s="441"/>
    </row>
    <row r="54611" spans="25:27" x14ac:dyDescent="0.2">
      <c r="Y54611" s="396"/>
      <c r="Z54611" s="396"/>
      <c r="AA54611" s="441"/>
    </row>
    <row r="54612" spans="25:27" x14ac:dyDescent="0.2">
      <c r="Y54612" s="396"/>
      <c r="Z54612" s="396"/>
      <c r="AA54612" s="441"/>
    </row>
    <row r="54613" spans="25:27" x14ac:dyDescent="0.2">
      <c r="Y54613" s="396"/>
      <c r="Z54613" s="396"/>
      <c r="AA54613" s="441"/>
    </row>
    <row r="54614" spans="25:27" x14ac:dyDescent="0.2">
      <c r="Y54614" s="396"/>
      <c r="Z54614" s="396"/>
      <c r="AA54614" s="441"/>
    </row>
    <row r="54615" spans="25:27" x14ac:dyDescent="0.2">
      <c r="Y54615" s="396"/>
      <c r="Z54615" s="396"/>
      <c r="AA54615" s="441"/>
    </row>
    <row r="54616" spans="25:27" x14ac:dyDescent="0.2">
      <c r="Y54616" s="396"/>
      <c r="Z54616" s="396"/>
      <c r="AA54616" s="441"/>
    </row>
    <row r="54617" spans="25:27" x14ac:dyDescent="0.2">
      <c r="Y54617" s="396"/>
      <c r="Z54617" s="396"/>
      <c r="AA54617" s="441"/>
    </row>
    <row r="54618" spans="25:27" x14ac:dyDescent="0.2">
      <c r="Y54618" s="396"/>
      <c r="Z54618" s="396"/>
      <c r="AA54618" s="441"/>
    </row>
    <row r="54619" spans="25:27" x14ac:dyDescent="0.2">
      <c r="Y54619" s="396"/>
      <c r="Z54619" s="396"/>
      <c r="AA54619" s="441"/>
    </row>
    <row r="54620" spans="25:27" x14ac:dyDescent="0.2">
      <c r="Y54620" s="396"/>
      <c r="Z54620" s="396"/>
      <c r="AA54620" s="441"/>
    </row>
    <row r="54621" spans="25:27" x14ac:dyDescent="0.2">
      <c r="Y54621" s="396"/>
      <c r="Z54621" s="396"/>
      <c r="AA54621" s="441"/>
    </row>
    <row r="54622" spans="25:27" x14ac:dyDescent="0.2">
      <c r="Y54622" s="396"/>
      <c r="Z54622" s="396"/>
      <c r="AA54622" s="441"/>
    </row>
    <row r="54623" spans="25:27" x14ac:dyDescent="0.2">
      <c r="Y54623" s="396"/>
      <c r="Z54623" s="396"/>
      <c r="AA54623" s="441"/>
    </row>
    <row r="54624" spans="25:27" x14ac:dyDescent="0.2">
      <c r="Y54624" s="396"/>
      <c r="Z54624" s="396"/>
      <c r="AA54624" s="441"/>
    </row>
    <row r="54625" spans="25:27" x14ac:dyDescent="0.2">
      <c r="Y54625" s="396"/>
      <c r="Z54625" s="396"/>
      <c r="AA54625" s="441"/>
    </row>
    <row r="54626" spans="25:27" x14ac:dyDescent="0.2">
      <c r="Y54626" s="396"/>
      <c r="Z54626" s="396"/>
      <c r="AA54626" s="441"/>
    </row>
    <row r="54627" spans="25:27" x14ac:dyDescent="0.2">
      <c r="Y54627" s="396"/>
      <c r="Z54627" s="396"/>
      <c r="AA54627" s="441"/>
    </row>
    <row r="54628" spans="25:27" x14ac:dyDescent="0.2">
      <c r="Y54628" s="396"/>
      <c r="Z54628" s="396"/>
      <c r="AA54628" s="441"/>
    </row>
    <row r="54629" spans="25:27" x14ac:dyDescent="0.2">
      <c r="Y54629" s="396"/>
      <c r="Z54629" s="396"/>
      <c r="AA54629" s="441"/>
    </row>
    <row r="54630" spans="25:27" x14ac:dyDescent="0.2">
      <c r="Y54630" s="396"/>
      <c r="Z54630" s="396"/>
      <c r="AA54630" s="441"/>
    </row>
    <row r="54631" spans="25:27" x14ac:dyDescent="0.2">
      <c r="Y54631" s="396"/>
      <c r="Z54631" s="396"/>
      <c r="AA54631" s="441"/>
    </row>
    <row r="54632" spans="25:27" x14ac:dyDescent="0.2">
      <c r="Y54632" s="396"/>
      <c r="Z54632" s="396"/>
      <c r="AA54632" s="441"/>
    </row>
    <row r="54633" spans="25:27" x14ac:dyDescent="0.2">
      <c r="Y54633" s="396"/>
      <c r="Z54633" s="396"/>
      <c r="AA54633" s="441"/>
    </row>
    <row r="54634" spans="25:27" x14ac:dyDescent="0.2">
      <c r="Y54634" s="396"/>
      <c r="Z54634" s="396"/>
      <c r="AA54634" s="441"/>
    </row>
    <row r="54635" spans="25:27" x14ac:dyDescent="0.2">
      <c r="Y54635" s="396"/>
      <c r="Z54635" s="396"/>
      <c r="AA54635" s="441"/>
    </row>
    <row r="54636" spans="25:27" x14ac:dyDescent="0.2">
      <c r="Y54636" s="396"/>
      <c r="Z54636" s="396"/>
      <c r="AA54636" s="441"/>
    </row>
    <row r="54637" spans="25:27" x14ac:dyDescent="0.2">
      <c r="Y54637" s="396"/>
      <c r="Z54637" s="396"/>
      <c r="AA54637" s="441"/>
    </row>
    <row r="54638" spans="25:27" x14ac:dyDescent="0.2">
      <c r="Y54638" s="396"/>
      <c r="Z54638" s="396"/>
      <c r="AA54638" s="441"/>
    </row>
    <row r="54639" spans="25:27" x14ac:dyDescent="0.2">
      <c r="Y54639" s="396"/>
      <c r="Z54639" s="396"/>
      <c r="AA54639" s="441"/>
    </row>
    <row r="54640" spans="25:27" x14ac:dyDescent="0.2">
      <c r="Y54640" s="396"/>
      <c r="Z54640" s="396"/>
      <c r="AA54640" s="441"/>
    </row>
    <row r="54641" spans="25:27" x14ac:dyDescent="0.2">
      <c r="Y54641" s="396"/>
      <c r="Z54641" s="396"/>
      <c r="AA54641" s="441"/>
    </row>
    <row r="54642" spans="25:27" x14ac:dyDescent="0.2">
      <c r="Y54642" s="396"/>
      <c r="Z54642" s="396"/>
      <c r="AA54642" s="441"/>
    </row>
    <row r="54643" spans="25:27" x14ac:dyDescent="0.2">
      <c r="Y54643" s="396"/>
      <c r="Z54643" s="396"/>
      <c r="AA54643" s="441"/>
    </row>
    <row r="54644" spans="25:27" x14ac:dyDescent="0.2">
      <c r="Y54644" s="396"/>
      <c r="Z54644" s="396"/>
      <c r="AA54644" s="441"/>
    </row>
    <row r="54645" spans="25:27" x14ac:dyDescent="0.2">
      <c r="Y54645" s="396"/>
      <c r="Z54645" s="396"/>
      <c r="AA54645" s="441"/>
    </row>
    <row r="54646" spans="25:27" x14ac:dyDescent="0.2">
      <c r="Y54646" s="396"/>
      <c r="Z54646" s="396"/>
      <c r="AA54646" s="441"/>
    </row>
    <row r="54647" spans="25:27" x14ac:dyDescent="0.2">
      <c r="Y54647" s="396"/>
      <c r="Z54647" s="396"/>
      <c r="AA54647" s="441"/>
    </row>
    <row r="54648" spans="25:27" x14ac:dyDescent="0.2">
      <c r="Y54648" s="396"/>
      <c r="Z54648" s="396"/>
      <c r="AA54648" s="441"/>
    </row>
    <row r="54649" spans="25:27" x14ac:dyDescent="0.2">
      <c r="Y54649" s="396"/>
      <c r="Z54649" s="396"/>
      <c r="AA54649" s="441"/>
    </row>
    <row r="54650" spans="25:27" x14ac:dyDescent="0.2">
      <c r="Y54650" s="396"/>
      <c r="Z54650" s="396"/>
      <c r="AA54650" s="441"/>
    </row>
    <row r="54651" spans="25:27" x14ac:dyDescent="0.2">
      <c r="Y54651" s="396"/>
      <c r="Z54651" s="396"/>
      <c r="AA54651" s="441"/>
    </row>
    <row r="54652" spans="25:27" x14ac:dyDescent="0.2">
      <c r="Y54652" s="396"/>
      <c r="Z54652" s="396"/>
      <c r="AA54652" s="441"/>
    </row>
    <row r="54653" spans="25:27" x14ac:dyDescent="0.2">
      <c r="Y54653" s="396"/>
      <c r="Z54653" s="396"/>
      <c r="AA54653" s="441"/>
    </row>
    <row r="54654" spans="25:27" x14ac:dyDescent="0.2">
      <c r="Y54654" s="396"/>
      <c r="Z54654" s="396"/>
      <c r="AA54654" s="441"/>
    </row>
    <row r="54655" spans="25:27" x14ac:dyDescent="0.2">
      <c r="Y54655" s="396"/>
      <c r="Z54655" s="396"/>
      <c r="AA54655" s="441"/>
    </row>
    <row r="54656" spans="25:27" x14ac:dyDescent="0.2">
      <c r="Y54656" s="396"/>
      <c r="Z54656" s="396"/>
      <c r="AA54656" s="441"/>
    </row>
    <row r="54657" spans="25:27" x14ac:dyDescent="0.2">
      <c r="Y54657" s="396"/>
      <c r="Z54657" s="396"/>
      <c r="AA54657" s="441"/>
    </row>
    <row r="54658" spans="25:27" x14ac:dyDescent="0.2">
      <c r="Y54658" s="396"/>
      <c r="Z54658" s="396"/>
      <c r="AA54658" s="441"/>
    </row>
    <row r="54659" spans="25:27" x14ac:dyDescent="0.2">
      <c r="Y54659" s="396"/>
      <c r="Z54659" s="396"/>
      <c r="AA54659" s="441"/>
    </row>
    <row r="54660" spans="25:27" x14ac:dyDescent="0.2">
      <c r="Y54660" s="396"/>
      <c r="Z54660" s="396"/>
      <c r="AA54660" s="441"/>
    </row>
    <row r="54661" spans="25:27" x14ac:dyDescent="0.2">
      <c r="Y54661" s="396"/>
      <c r="Z54661" s="396"/>
      <c r="AA54661" s="441"/>
    </row>
    <row r="54662" spans="25:27" x14ac:dyDescent="0.2">
      <c r="Y54662" s="396"/>
      <c r="Z54662" s="396"/>
      <c r="AA54662" s="441"/>
    </row>
    <row r="54663" spans="25:27" x14ac:dyDescent="0.2">
      <c r="Y54663" s="396"/>
      <c r="Z54663" s="396"/>
      <c r="AA54663" s="441"/>
    </row>
    <row r="54664" spans="25:27" x14ac:dyDescent="0.2">
      <c r="Y54664" s="396"/>
      <c r="Z54664" s="396"/>
      <c r="AA54664" s="441"/>
    </row>
    <row r="54665" spans="25:27" x14ac:dyDescent="0.2">
      <c r="Y54665" s="396"/>
      <c r="Z54665" s="396"/>
      <c r="AA54665" s="441"/>
    </row>
    <row r="54666" spans="25:27" x14ac:dyDescent="0.2">
      <c r="Y54666" s="396"/>
      <c r="Z54666" s="396"/>
      <c r="AA54666" s="441"/>
    </row>
    <row r="54667" spans="25:27" x14ac:dyDescent="0.2">
      <c r="Y54667" s="396"/>
      <c r="Z54667" s="396"/>
      <c r="AA54667" s="441"/>
    </row>
    <row r="54668" spans="25:27" x14ac:dyDescent="0.2">
      <c r="Y54668" s="396"/>
      <c r="Z54668" s="396"/>
      <c r="AA54668" s="441"/>
    </row>
    <row r="54669" spans="25:27" x14ac:dyDescent="0.2">
      <c r="Y54669" s="396"/>
      <c r="Z54669" s="396"/>
      <c r="AA54669" s="441"/>
    </row>
    <row r="54670" spans="25:27" x14ac:dyDescent="0.2">
      <c r="Y54670" s="396"/>
      <c r="Z54670" s="396"/>
      <c r="AA54670" s="441"/>
    </row>
    <row r="54671" spans="25:27" x14ac:dyDescent="0.2">
      <c r="Y54671" s="396"/>
      <c r="Z54671" s="396"/>
      <c r="AA54671" s="441"/>
    </row>
    <row r="54672" spans="25:27" x14ac:dyDescent="0.2">
      <c r="Y54672" s="396"/>
      <c r="Z54672" s="396"/>
      <c r="AA54672" s="441"/>
    </row>
    <row r="54673" spans="25:27" x14ac:dyDescent="0.2">
      <c r="Y54673" s="396"/>
      <c r="Z54673" s="396"/>
      <c r="AA54673" s="441"/>
    </row>
    <row r="54674" spans="25:27" x14ac:dyDescent="0.2">
      <c r="Y54674" s="396"/>
      <c r="Z54674" s="396"/>
      <c r="AA54674" s="441"/>
    </row>
    <row r="54675" spans="25:27" x14ac:dyDescent="0.2">
      <c r="Y54675" s="396"/>
      <c r="Z54675" s="396"/>
      <c r="AA54675" s="441"/>
    </row>
    <row r="54676" spans="25:27" x14ac:dyDescent="0.2">
      <c r="Y54676" s="396"/>
      <c r="Z54676" s="396"/>
      <c r="AA54676" s="441"/>
    </row>
    <row r="54677" spans="25:27" x14ac:dyDescent="0.2">
      <c r="Y54677" s="396"/>
      <c r="Z54677" s="396"/>
      <c r="AA54677" s="441"/>
    </row>
    <row r="54678" spans="25:27" x14ac:dyDescent="0.2">
      <c r="Y54678" s="396"/>
      <c r="Z54678" s="396"/>
      <c r="AA54678" s="441"/>
    </row>
    <row r="54679" spans="25:27" x14ac:dyDescent="0.2">
      <c r="Y54679" s="396"/>
      <c r="Z54679" s="396"/>
      <c r="AA54679" s="441"/>
    </row>
    <row r="54680" spans="25:27" x14ac:dyDescent="0.2">
      <c r="Y54680" s="396"/>
      <c r="Z54680" s="396"/>
      <c r="AA54680" s="441"/>
    </row>
    <row r="54681" spans="25:27" x14ac:dyDescent="0.2">
      <c r="Y54681" s="396"/>
      <c r="Z54681" s="396"/>
      <c r="AA54681" s="441"/>
    </row>
    <row r="54682" spans="25:27" x14ac:dyDescent="0.2">
      <c r="Y54682" s="396"/>
      <c r="Z54682" s="396"/>
      <c r="AA54682" s="441"/>
    </row>
    <row r="54683" spans="25:27" x14ac:dyDescent="0.2">
      <c r="Y54683" s="396"/>
      <c r="Z54683" s="396"/>
      <c r="AA54683" s="441"/>
    </row>
    <row r="54684" spans="25:27" x14ac:dyDescent="0.2">
      <c r="Y54684" s="396"/>
      <c r="Z54684" s="396"/>
      <c r="AA54684" s="441"/>
    </row>
    <row r="54685" spans="25:27" x14ac:dyDescent="0.2">
      <c r="Y54685" s="396"/>
      <c r="Z54685" s="396"/>
      <c r="AA54685" s="441"/>
    </row>
    <row r="54686" spans="25:27" x14ac:dyDescent="0.2">
      <c r="Y54686" s="396"/>
      <c r="Z54686" s="396"/>
      <c r="AA54686" s="441"/>
    </row>
    <row r="54687" spans="25:27" x14ac:dyDescent="0.2">
      <c r="Y54687" s="396"/>
      <c r="Z54687" s="396"/>
      <c r="AA54687" s="441"/>
    </row>
    <row r="54688" spans="25:27" x14ac:dyDescent="0.2">
      <c r="Y54688" s="396"/>
      <c r="Z54688" s="396"/>
      <c r="AA54688" s="441"/>
    </row>
    <row r="54689" spans="25:27" x14ac:dyDescent="0.2">
      <c r="Y54689" s="396"/>
      <c r="Z54689" s="396"/>
      <c r="AA54689" s="441"/>
    </row>
    <row r="54690" spans="25:27" x14ac:dyDescent="0.2">
      <c r="Y54690" s="396"/>
      <c r="Z54690" s="396"/>
      <c r="AA54690" s="441"/>
    </row>
    <row r="54691" spans="25:27" x14ac:dyDescent="0.2">
      <c r="Y54691" s="396"/>
      <c r="Z54691" s="396"/>
      <c r="AA54691" s="441"/>
    </row>
    <row r="54692" spans="25:27" x14ac:dyDescent="0.2">
      <c r="Y54692" s="396"/>
      <c r="Z54692" s="396"/>
      <c r="AA54692" s="441"/>
    </row>
    <row r="54693" spans="25:27" x14ac:dyDescent="0.2">
      <c r="Y54693" s="396"/>
      <c r="Z54693" s="396"/>
      <c r="AA54693" s="441"/>
    </row>
    <row r="54694" spans="25:27" x14ac:dyDescent="0.2">
      <c r="Y54694" s="396"/>
      <c r="Z54694" s="396"/>
      <c r="AA54694" s="441"/>
    </row>
    <row r="54695" spans="25:27" x14ac:dyDescent="0.2">
      <c r="Y54695" s="396"/>
      <c r="Z54695" s="396"/>
      <c r="AA54695" s="441"/>
    </row>
    <row r="54696" spans="25:27" x14ac:dyDescent="0.2">
      <c r="Y54696" s="396"/>
      <c r="Z54696" s="396"/>
      <c r="AA54696" s="441"/>
    </row>
    <row r="54697" spans="25:27" x14ac:dyDescent="0.2">
      <c r="Y54697" s="396"/>
      <c r="Z54697" s="396"/>
      <c r="AA54697" s="441"/>
    </row>
    <row r="54698" spans="25:27" x14ac:dyDescent="0.2">
      <c r="Y54698" s="396"/>
      <c r="Z54698" s="396"/>
      <c r="AA54698" s="441"/>
    </row>
    <row r="54699" spans="25:27" x14ac:dyDescent="0.2">
      <c r="Y54699" s="396"/>
      <c r="Z54699" s="396"/>
      <c r="AA54699" s="441"/>
    </row>
    <row r="54700" spans="25:27" x14ac:dyDescent="0.2">
      <c r="Y54700" s="396"/>
      <c r="Z54700" s="396"/>
      <c r="AA54700" s="441"/>
    </row>
    <row r="54701" spans="25:27" x14ac:dyDescent="0.2">
      <c r="Y54701" s="396"/>
      <c r="Z54701" s="396"/>
      <c r="AA54701" s="441"/>
    </row>
    <row r="54702" spans="25:27" x14ac:dyDescent="0.2">
      <c r="Y54702" s="396"/>
      <c r="Z54702" s="396"/>
      <c r="AA54702" s="441"/>
    </row>
    <row r="54703" spans="25:27" x14ac:dyDescent="0.2">
      <c r="Y54703" s="396"/>
      <c r="Z54703" s="396"/>
      <c r="AA54703" s="441"/>
    </row>
    <row r="54704" spans="25:27" x14ac:dyDescent="0.2">
      <c r="Y54704" s="396"/>
      <c r="Z54704" s="396"/>
      <c r="AA54704" s="441"/>
    </row>
    <row r="54705" spans="25:27" x14ac:dyDescent="0.2">
      <c r="Y54705" s="396"/>
      <c r="Z54705" s="396"/>
      <c r="AA54705" s="441"/>
    </row>
    <row r="54706" spans="25:27" x14ac:dyDescent="0.2">
      <c r="Y54706" s="396"/>
      <c r="Z54706" s="396"/>
      <c r="AA54706" s="441"/>
    </row>
    <row r="54707" spans="25:27" x14ac:dyDescent="0.2">
      <c r="Y54707" s="396"/>
      <c r="Z54707" s="396"/>
      <c r="AA54707" s="441"/>
    </row>
    <row r="54708" spans="25:27" x14ac:dyDescent="0.2">
      <c r="Y54708" s="396"/>
      <c r="Z54708" s="396"/>
      <c r="AA54708" s="441"/>
    </row>
    <row r="54709" spans="25:27" x14ac:dyDescent="0.2">
      <c r="Y54709" s="396"/>
      <c r="Z54709" s="396"/>
      <c r="AA54709" s="441"/>
    </row>
    <row r="54710" spans="25:27" x14ac:dyDescent="0.2">
      <c r="Y54710" s="396"/>
      <c r="Z54710" s="396"/>
      <c r="AA54710" s="441"/>
    </row>
    <row r="54711" spans="25:27" x14ac:dyDescent="0.2">
      <c r="Y54711" s="396"/>
      <c r="Z54711" s="396"/>
      <c r="AA54711" s="441"/>
    </row>
    <row r="54712" spans="25:27" x14ac:dyDescent="0.2">
      <c r="Y54712" s="396"/>
      <c r="Z54712" s="396"/>
      <c r="AA54712" s="441"/>
    </row>
    <row r="54713" spans="25:27" x14ac:dyDescent="0.2">
      <c r="Y54713" s="396"/>
      <c r="Z54713" s="396"/>
      <c r="AA54713" s="441"/>
    </row>
    <row r="54714" spans="25:27" x14ac:dyDescent="0.2">
      <c r="Y54714" s="396"/>
      <c r="Z54714" s="396"/>
      <c r="AA54714" s="441"/>
    </row>
    <row r="54715" spans="25:27" x14ac:dyDescent="0.2">
      <c r="Y54715" s="396"/>
      <c r="Z54715" s="396"/>
      <c r="AA54715" s="441"/>
    </row>
    <row r="54716" spans="25:27" x14ac:dyDescent="0.2">
      <c r="Y54716" s="396"/>
      <c r="Z54716" s="396"/>
      <c r="AA54716" s="441"/>
    </row>
    <row r="54717" spans="25:27" x14ac:dyDescent="0.2">
      <c r="Y54717" s="396"/>
      <c r="Z54717" s="396"/>
      <c r="AA54717" s="441"/>
    </row>
    <row r="54718" spans="25:27" x14ac:dyDescent="0.2">
      <c r="Y54718" s="396"/>
      <c r="Z54718" s="396"/>
      <c r="AA54718" s="441"/>
    </row>
    <row r="54719" spans="25:27" x14ac:dyDescent="0.2">
      <c r="Y54719" s="396"/>
      <c r="Z54719" s="396"/>
      <c r="AA54719" s="441"/>
    </row>
    <row r="54720" spans="25:27" x14ac:dyDescent="0.2">
      <c r="Y54720" s="396"/>
      <c r="Z54720" s="396"/>
      <c r="AA54720" s="441"/>
    </row>
    <row r="54721" spans="25:27" x14ac:dyDescent="0.2">
      <c r="Y54721" s="396"/>
      <c r="Z54721" s="396"/>
      <c r="AA54721" s="441"/>
    </row>
    <row r="54722" spans="25:27" x14ac:dyDescent="0.2">
      <c r="Y54722" s="396"/>
      <c r="Z54722" s="396"/>
      <c r="AA54722" s="441"/>
    </row>
    <row r="54723" spans="25:27" x14ac:dyDescent="0.2">
      <c r="Y54723" s="396"/>
      <c r="Z54723" s="396"/>
      <c r="AA54723" s="441"/>
    </row>
    <row r="54724" spans="25:27" x14ac:dyDescent="0.2">
      <c r="Y54724" s="396"/>
      <c r="Z54724" s="396"/>
      <c r="AA54724" s="441"/>
    </row>
    <row r="54725" spans="25:27" x14ac:dyDescent="0.2">
      <c r="Y54725" s="396"/>
      <c r="Z54725" s="396"/>
      <c r="AA54725" s="441"/>
    </row>
    <row r="54726" spans="25:27" x14ac:dyDescent="0.2">
      <c r="Y54726" s="396"/>
      <c r="Z54726" s="396"/>
      <c r="AA54726" s="441"/>
    </row>
    <row r="54727" spans="25:27" x14ac:dyDescent="0.2">
      <c r="Y54727" s="396"/>
      <c r="Z54727" s="396"/>
      <c r="AA54727" s="441"/>
    </row>
    <row r="54728" spans="25:27" x14ac:dyDescent="0.2">
      <c r="Y54728" s="396"/>
      <c r="Z54728" s="396"/>
      <c r="AA54728" s="441"/>
    </row>
    <row r="54729" spans="25:27" x14ac:dyDescent="0.2">
      <c r="Y54729" s="396"/>
      <c r="Z54729" s="396"/>
      <c r="AA54729" s="441"/>
    </row>
    <row r="54730" spans="25:27" x14ac:dyDescent="0.2">
      <c r="Y54730" s="396"/>
      <c r="Z54730" s="396"/>
      <c r="AA54730" s="441"/>
    </row>
    <row r="54731" spans="25:27" x14ac:dyDescent="0.2">
      <c r="Y54731" s="396"/>
      <c r="Z54731" s="396"/>
      <c r="AA54731" s="441"/>
    </row>
    <row r="54732" spans="25:27" x14ac:dyDescent="0.2">
      <c r="Y54732" s="396"/>
      <c r="Z54732" s="396"/>
      <c r="AA54732" s="441"/>
    </row>
    <row r="54733" spans="25:27" x14ac:dyDescent="0.2">
      <c r="Y54733" s="396"/>
      <c r="Z54733" s="396"/>
      <c r="AA54733" s="441"/>
    </row>
    <row r="54734" spans="25:27" x14ac:dyDescent="0.2">
      <c r="Y54734" s="396"/>
      <c r="Z54734" s="396"/>
      <c r="AA54734" s="441"/>
    </row>
    <row r="54735" spans="25:27" x14ac:dyDescent="0.2">
      <c r="Y54735" s="396"/>
      <c r="Z54735" s="396"/>
      <c r="AA54735" s="441"/>
    </row>
    <row r="54736" spans="25:27" x14ac:dyDescent="0.2">
      <c r="Y54736" s="396"/>
      <c r="Z54736" s="396"/>
      <c r="AA54736" s="441"/>
    </row>
    <row r="54737" spans="25:27" x14ac:dyDescent="0.2">
      <c r="Y54737" s="396"/>
      <c r="Z54737" s="396"/>
      <c r="AA54737" s="441"/>
    </row>
    <row r="54738" spans="25:27" x14ac:dyDescent="0.2">
      <c r="Y54738" s="396"/>
      <c r="Z54738" s="396"/>
      <c r="AA54738" s="441"/>
    </row>
    <row r="54739" spans="25:27" x14ac:dyDescent="0.2">
      <c r="Y54739" s="396"/>
      <c r="Z54739" s="396"/>
      <c r="AA54739" s="441"/>
    </row>
    <row r="54740" spans="25:27" x14ac:dyDescent="0.2">
      <c r="Y54740" s="396"/>
      <c r="Z54740" s="396"/>
      <c r="AA54740" s="441"/>
    </row>
    <row r="54741" spans="25:27" x14ac:dyDescent="0.2">
      <c r="Y54741" s="396"/>
      <c r="Z54741" s="396"/>
      <c r="AA54741" s="441"/>
    </row>
    <row r="54742" spans="25:27" x14ac:dyDescent="0.2">
      <c r="Y54742" s="396"/>
      <c r="Z54742" s="396"/>
      <c r="AA54742" s="441"/>
    </row>
    <row r="54743" spans="25:27" x14ac:dyDescent="0.2">
      <c r="Y54743" s="396"/>
      <c r="Z54743" s="396"/>
      <c r="AA54743" s="441"/>
    </row>
    <row r="54744" spans="25:27" x14ac:dyDescent="0.2">
      <c r="Y54744" s="396"/>
      <c r="Z54744" s="396"/>
      <c r="AA54744" s="441"/>
    </row>
    <row r="54745" spans="25:27" x14ac:dyDescent="0.2">
      <c r="Y54745" s="396"/>
      <c r="Z54745" s="396"/>
      <c r="AA54745" s="441"/>
    </row>
    <row r="54746" spans="25:27" x14ac:dyDescent="0.2">
      <c r="Y54746" s="396"/>
      <c r="Z54746" s="396"/>
      <c r="AA54746" s="441"/>
    </row>
    <row r="54747" spans="25:27" x14ac:dyDescent="0.2">
      <c r="Y54747" s="396"/>
      <c r="Z54747" s="396"/>
      <c r="AA54747" s="441"/>
    </row>
    <row r="54748" spans="25:27" x14ac:dyDescent="0.2">
      <c r="Y54748" s="396"/>
      <c r="Z54748" s="396"/>
      <c r="AA54748" s="441"/>
    </row>
    <row r="54749" spans="25:27" x14ac:dyDescent="0.2">
      <c r="Y54749" s="396"/>
      <c r="Z54749" s="396"/>
      <c r="AA54749" s="441"/>
    </row>
    <row r="54750" spans="25:27" x14ac:dyDescent="0.2">
      <c r="Y54750" s="396"/>
      <c r="Z54750" s="396"/>
      <c r="AA54750" s="441"/>
    </row>
    <row r="54751" spans="25:27" x14ac:dyDescent="0.2">
      <c r="Y54751" s="396"/>
      <c r="Z54751" s="396"/>
      <c r="AA54751" s="441"/>
    </row>
    <row r="54752" spans="25:27" x14ac:dyDescent="0.2">
      <c r="Y54752" s="396"/>
      <c r="Z54752" s="396"/>
      <c r="AA54752" s="441"/>
    </row>
    <row r="54753" spans="25:27" x14ac:dyDescent="0.2">
      <c r="Y54753" s="396"/>
      <c r="Z54753" s="396"/>
      <c r="AA54753" s="441"/>
    </row>
    <row r="54754" spans="25:27" x14ac:dyDescent="0.2">
      <c r="Y54754" s="396"/>
      <c r="Z54754" s="396"/>
      <c r="AA54754" s="441"/>
    </row>
    <row r="54755" spans="25:27" x14ac:dyDescent="0.2">
      <c r="Y54755" s="396"/>
      <c r="Z54755" s="396"/>
      <c r="AA54755" s="441"/>
    </row>
    <row r="54756" spans="25:27" x14ac:dyDescent="0.2">
      <c r="Y54756" s="396"/>
      <c r="Z54756" s="396"/>
      <c r="AA54756" s="441"/>
    </row>
    <row r="54757" spans="25:27" x14ac:dyDescent="0.2">
      <c r="Y54757" s="396"/>
      <c r="Z54757" s="396"/>
      <c r="AA54757" s="441"/>
    </row>
    <row r="54758" spans="25:27" x14ac:dyDescent="0.2">
      <c r="Y54758" s="396"/>
      <c r="Z54758" s="396"/>
      <c r="AA54758" s="441"/>
    </row>
    <row r="54759" spans="25:27" x14ac:dyDescent="0.2">
      <c r="Y54759" s="396"/>
      <c r="Z54759" s="396"/>
      <c r="AA54759" s="441"/>
    </row>
    <row r="54760" spans="25:27" x14ac:dyDescent="0.2">
      <c r="Y54760" s="396"/>
      <c r="Z54760" s="396"/>
      <c r="AA54760" s="441"/>
    </row>
    <row r="54761" spans="25:27" x14ac:dyDescent="0.2">
      <c r="Y54761" s="396"/>
      <c r="Z54761" s="396"/>
      <c r="AA54761" s="441"/>
    </row>
    <row r="54762" spans="25:27" x14ac:dyDescent="0.2">
      <c r="Y54762" s="396"/>
      <c r="Z54762" s="396"/>
      <c r="AA54762" s="441"/>
    </row>
    <row r="54763" spans="25:27" x14ac:dyDescent="0.2">
      <c r="Y54763" s="396"/>
      <c r="Z54763" s="396"/>
      <c r="AA54763" s="441"/>
    </row>
    <row r="54764" spans="25:27" x14ac:dyDescent="0.2">
      <c r="Y54764" s="396"/>
      <c r="Z54764" s="396"/>
      <c r="AA54764" s="441"/>
    </row>
    <row r="54765" spans="25:27" x14ac:dyDescent="0.2">
      <c r="Y54765" s="396"/>
      <c r="Z54765" s="396"/>
      <c r="AA54765" s="441"/>
    </row>
    <row r="54766" spans="25:27" x14ac:dyDescent="0.2">
      <c r="Y54766" s="396"/>
      <c r="Z54766" s="396"/>
      <c r="AA54766" s="441"/>
    </row>
    <row r="54767" spans="25:27" x14ac:dyDescent="0.2">
      <c r="Y54767" s="396"/>
      <c r="Z54767" s="396"/>
      <c r="AA54767" s="441"/>
    </row>
    <row r="54768" spans="25:27" x14ac:dyDescent="0.2">
      <c r="Y54768" s="396"/>
      <c r="Z54768" s="396"/>
      <c r="AA54768" s="441"/>
    </row>
    <row r="54769" spans="25:27" x14ac:dyDescent="0.2">
      <c r="Y54769" s="396"/>
      <c r="Z54769" s="396"/>
      <c r="AA54769" s="441"/>
    </row>
    <row r="54770" spans="25:27" x14ac:dyDescent="0.2">
      <c r="Y54770" s="396"/>
      <c r="Z54770" s="396"/>
      <c r="AA54770" s="441"/>
    </row>
    <row r="54771" spans="25:27" x14ac:dyDescent="0.2">
      <c r="Y54771" s="396"/>
      <c r="Z54771" s="396"/>
      <c r="AA54771" s="441"/>
    </row>
    <row r="54772" spans="25:27" x14ac:dyDescent="0.2">
      <c r="Y54772" s="396"/>
      <c r="Z54772" s="396"/>
      <c r="AA54772" s="441"/>
    </row>
    <row r="54773" spans="25:27" x14ac:dyDescent="0.2">
      <c r="Y54773" s="396"/>
      <c r="Z54773" s="396"/>
      <c r="AA54773" s="441"/>
    </row>
    <row r="54774" spans="25:27" x14ac:dyDescent="0.2">
      <c r="Y54774" s="396"/>
      <c r="Z54774" s="396"/>
      <c r="AA54774" s="441"/>
    </row>
    <row r="54775" spans="25:27" x14ac:dyDescent="0.2">
      <c r="Y54775" s="396"/>
      <c r="Z54775" s="396"/>
      <c r="AA54775" s="441"/>
    </row>
    <row r="54776" spans="25:27" x14ac:dyDescent="0.2">
      <c r="Y54776" s="396"/>
      <c r="Z54776" s="396"/>
      <c r="AA54776" s="441"/>
    </row>
    <row r="54777" spans="25:27" x14ac:dyDescent="0.2">
      <c r="Y54777" s="396"/>
      <c r="Z54777" s="396"/>
      <c r="AA54777" s="441"/>
    </row>
    <row r="54778" spans="25:27" x14ac:dyDescent="0.2">
      <c r="Y54778" s="396"/>
      <c r="Z54778" s="396"/>
      <c r="AA54778" s="441"/>
    </row>
    <row r="54779" spans="25:27" x14ac:dyDescent="0.2">
      <c r="Y54779" s="396"/>
      <c r="Z54779" s="396"/>
      <c r="AA54779" s="441"/>
    </row>
    <row r="54780" spans="25:27" x14ac:dyDescent="0.2">
      <c r="Y54780" s="396"/>
      <c r="Z54780" s="396"/>
      <c r="AA54780" s="441"/>
    </row>
    <row r="54781" spans="25:27" x14ac:dyDescent="0.2">
      <c r="Y54781" s="396"/>
      <c r="Z54781" s="396"/>
      <c r="AA54781" s="441"/>
    </row>
    <row r="54782" spans="25:27" x14ac:dyDescent="0.2">
      <c r="Y54782" s="396"/>
      <c r="Z54782" s="396"/>
      <c r="AA54782" s="441"/>
    </row>
    <row r="54783" spans="25:27" x14ac:dyDescent="0.2">
      <c r="Y54783" s="396"/>
      <c r="Z54783" s="396"/>
      <c r="AA54783" s="441"/>
    </row>
    <row r="54784" spans="25:27" x14ac:dyDescent="0.2">
      <c r="Y54784" s="396"/>
      <c r="Z54784" s="396"/>
      <c r="AA54784" s="441"/>
    </row>
    <row r="54785" spans="25:27" x14ac:dyDescent="0.2">
      <c r="Y54785" s="396"/>
      <c r="Z54785" s="396"/>
      <c r="AA54785" s="441"/>
    </row>
    <row r="54786" spans="25:27" x14ac:dyDescent="0.2">
      <c r="Y54786" s="396"/>
      <c r="Z54786" s="396"/>
      <c r="AA54786" s="441"/>
    </row>
    <row r="54787" spans="25:27" x14ac:dyDescent="0.2">
      <c r="Y54787" s="396"/>
      <c r="Z54787" s="396"/>
      <c r="AA54787" s="441"/>
    </row>
    <row r="54788" spans="25:27" x14ac:dyDescent="0.2">
      <c r="Y54788" s="396"/>
      <c r="Z54788" s="396"/>
      <c r="AA54788" s="441"/>
    </row>
    <row r="54789" spans="25:27" x14ac:dyDescent="0.2">
      <c r="Y54789" s="396"/>
      <c r="Z54789" s="396"/>
      <c r="AA54789" s="441"/>
    </row>
    <row r="54790" spans="25:27" x14ac:dyDescent="0.2">
      <c r="Y54790" s="396"/>
      <c r="Z54790" s="396"/>
      <c r="AA54790" s="441"/>
    </row>
    <row r="54791" spans="25:27" x14ac:dyDescent="0.2">
      <c r="Y54791" s="396"/>
      <c r="Z54791" s="396"/>
      <c r="AA54791" s="441"/>
    </row>
    <row r="54792" spans="25:27" x14ac:dyDescent="0.2">
      <c r="Y54792" s="396"/>
      <c r="Z54792" s="396"/>
      <c r="AA54792" s="441"/>
    </row>
    <row r="54793" spans="25:27" x14ac:dyDescent="0.2">
      <c r="Y54793" s="396"/>
      <c r="Z54793" s="396"/>
      <c r="AA54793" s="441"/>
    </row>
    <row r="54794" spans="25:27" x14ac:dyDescent="0.2">
      <c r="Y54794" s="396"/>
      <c r="Z54794" s="396"/>
      <c r="AA54794" s="441"/>
    </row>
    <row r="54795" spans="25:27" x14ac:dyDescent="0.2">
      <c r="Y54795" s="396"/>
      <c r="Z54795" s="396"/>
      <c r="AA54795" s="441"/>
    </row>
    <row r="54796" spans="25:27" x14ac:dyDescent="0.2">
      <c r="Y54796" s="396"/>
      <c r="Z54796" s="396"/>
      <c r="AA54796" s="441"/>
    </row>
    <row r="54797" spans="25:27" x14ac:dyDescent="0.2">
      <c r="Y54797" s="396"/>
      <c r="Z54797" s="396"/>
      <c r="AA54797" s="441"/>
    </row>
    <row r="54798" spans="25:27" x14ac:dyDescent="0.2">
      <c r="Y54798" s="396"/>
      <c r="Z54798" s="396"/>
      <c r="AA54798" s="441"/>
    </row>
    <row r="54799" spans="25:27" x14ac:dyDescent="0.2">
      <c r="Y54799" s="396"/>
      <c r="Z54799" s="396"/>
      <c r="AA54799" s="441"/>
    </row>
    <row r="54800" spans="25:27" x14ac:dyDescent="0.2">
      <c r="Y54800" s="396"/>
      <c r="Z54800" s="396"/>
      <c r="AA54800" s="441"/>
    </row>
    <row r="54801" spans="25:27" x14ac:dyDescent="0.2">
      <c r="Y54801" s="396"/>
      <c r="Z54801" s="396"/>
      <c r="AA54801" s="441"/>
    </row>
    <row r="54802" spans="25:27" x14ac:dyDescent="0.2">
      <c r="Y54802" s="396"/>
      <c r="Z54802" s="396"/>
      <c r="AA54802" s="441"/>
    </row>
    <row r="54803" spans="25:27" x14ac:dyDescent="0.2">
      <c r="Y54803" s="396"/>
      <c r="Z54803" s="396"/>
      <c r="AA54803" s="441"/>
    </row>
    <row r="54804" spans="25:27" x14ac:dyDescent="0.2">
      <c r="Y54804" s="396"/>
      <c r="Z54804" s="396"/>
      <c r="AA54804" s="441"/>
    </row>
    <row r="54805" spans="25:27" x14ac:dyDescent="0.2">
      <c r="Y54805" s="396"/>
      <c r="Z54805" s="396"/>
      <c r="AA54805" s="441"/>
    </row>
    <row r="54806" spans="25:27" x14ac:dyDescent="0.2">
      <c r="Y54806" s="396"/>
      <c r="Z54806" s="396"/>
      <c r="AA54806" s="441"/>
    </row>
    <row r="54807" spans="25:27" x14ac:dyDescent="0.2">
      <c r="Y54807" s="396"/>
      <c r="Z54807" s="396"/>
      <c r="AA54807" s="441"/>
    </row>
    <row r="54808" spans="25:27" x14ac:dyDescent="0.2">
      <c r="Y54808" s="396"/>
      <c r="Z54808" s="396"/>
      <c r="AA54808" s="441"/>
    </row>
    <row r="54809" spans="25:27" x14ac:dyDescent="0.2">
      <c r="Y54809" s="396"/>
      <c r="Z54809" s="396"/>
      <c r="AA54809" s="441"/>
    </row>
    <row r="54810" spans="25:27" x14ac:dyDescent="0.2">
      <c r="Y54810" s="396"/>
      <c r="Z54810" s="396"/>
      <c r="AA54810" s="441"/>
    </row>
    <row r="54811" spans="25:27" x14ac:dyDescent="0.2">
      <c r="Y54811" s="396"/>
      <c r="Z54811" s="396"/>
      <c r="AA54811" s="441"/>
    </row>
    <row r="54812" spans="25:27" x14ac:dyDescent="0.2">
      <c r="Y54812" s="396"/>
      <c r="Z54812" s="396"/>
      <c r="AA54812" s="441"/>
    </row>
    <row r="54813" spans="25:27" x14ac:dyDescent="0.2">
      <c r="Y54813" s="396"/>
      <c r="Z54813" s="396"/>
      <c r="AA54813" s="441"/>
    </row>
    <row r="54814" spans="25:27" x14ac:dyDescent="0.2">
      <c r="Y54814" s="396"/>
      <c r="Z54814" s="396"/>
      <c r="AA54814" s="441"/>
    </row>
    <row r="54815" spans="25:27" x14ac:dyDescent="0.2">
      <c r="Y54815" s="396"/>
      <c r="Z54815" s="396"/>
      <c r="AA54815" s="441"/>
    </row>
    <row r="54816" spans="25:27" x14ac:dyDescent="0.2">
      <c r="Y54816" s="396"/>
      <c r="Z54816" s="396"/>
      <c r="AA54816" s="441"/>
    </row>
    <row r="54817" spans="25:27" x14ac:dyDescent="0.2">
      <c r="Y54817" s="396"/>
      <c r="Z54817" s="396"/>
      <c r="AA54817" s="441"/>
    </row>
    <row r="54818" spans="25:27" x14ac:dyDescent="0.2">
      <c r="Y54818" s="396"/>
      <c r="Z54818" s="396"/>
      <c r="AA54818" s="441"/>
    </row>
    <row r="54819" spans="25:27" x14ac:dyDescent="0.2">
      <c r="Y54819" s="396"/>
      <c r="Z54819" s="396"/>
      <c r="AA54819" s="441"/>
    </row>
    <row r="54820" spans="25:27" x14ac:dyDescent="0.2">
      <c r="Y54820" s="396"/>
      <c r="Z54820" s="396"/>
      <c r="AA54820" s="441"/>
    </row>
    <row r="54821" spans="25:27" x14ac:dyDescent="0.2">
      <c r="Y54821" s="396"/>
      <c r="Z54821" s="396"/>
      <c r="AA54821" s="441"/>
    </row>
    <row r="54822" spans="25:27" x14ac:dyDescent="0.2">
      <c r="Y54822" s="396"/>
      <c r="Z54822" s="396"/>
      <c r="AA54822" s="441"/>
    </row>
    <row r="54823" spans="25:27" x14ac:dyDescent="0.2">
      <c r="Y54823" s="396"/>
      <c r="Z54823" s="396"/>
      <c r="AA54823" s="441"/>
    </row>
    <row r="54824" spans="25:27" x14ac:dyDescent="0.2">
      <c r="Y54824" s="396"/>
      <c r="Z54824" s="396"/>
      <c r="AA54824" s="441"/>
    </row>
    <row r="54825" spans="25:27" x14ac:dyDescent="0.2">
      <c r="Y54825" s="396"/>
      <c r="Z54825" s="396"/>
      <c r="AA54825" s="441"/>
    </row>
    <row r="54826" spans="25:27" x14ac:dyDescent="0.2">
      <c r="Y54826" s="396"/>
      <c r="Z54826" s="396"/>
      <c r="AA54826" s="441"/>
    </row>
    <row r="54827" spans="25:27" x14ac:dyDescent="0.2">
      <c r="Y54827" s="396"/>
      <c r="Z54827" s="396"/>
      <c r="AA54827" s="441"/>
    </row>
    <row r="54828" spans="25:27" x14ac:dyDescent="0.2">
      <c r="Y54828" s="396"/>
      <c r="Z54828" s="396"/>
      <c r="AA54828" s="441"/>
    </row>
    <row r="54829" spans="25:27" x14ac:dyDescent="0.2">
      <c r="Y54829" s="396"/>
      <c r="Z54829" s="396"/>
      <c r="AA54829" s="441"/>
    </row>
    <row r="54830" spans="25:27" x14ac:dyDescent="0.2">
      <c r="Y54830" s="396"/>
      <c r="Z54830" s="396"/>
      <c r="AA54830" s="441"/>
    </row>
    <row r="54831" spans="25:27" x14ac:dyDescent="0.2">
      <c r="Y54831" s="396"/>
      <c r="Z54831" s="396"/>
      <c r="AA54831" s="441"/>
    </row>
    <row r="54832" spans="25:27" x14ac:dyDescent="0.2">
      <c r="Y54832" s="396"/>
      <c r="Z54832" s="396"/>
      <c r="AA54832" s="441"/>
    </row>
    <row r="54833" spans="25:27" x14ac:dyDescent="0.2">
      <c r="Y54833" s="396"/>
      <c r="Z54833" s="396"/>
      <c r="AA54833" s="441"/>
    </row>
    <row r="54834" spans="25:27" x14ac:dyDescent="0.2">
      <c r="Y54834" s="396"/>
      <c r="Z54834" s="396"/>
      <c r="AA54834" s="441"/>
    </row>
    <row r="54835" spans="25:27" x14ac:dyDescent="0.2">
      <c r="Y54835" s="396"/>
      <c r="Z54835" s="396"/>
      <c r="AA54835" s="441"/>
    </row>
    <row r="54836" spans="25:27" x14ac:dyDescent="0.2">
      <c r="Y54836" s="396"/>
      <c r="Z54836" s="396"/>
      <c r="AA54836" s="441"/>
    </row>
    <row r="54837" spans="25:27" x14ac:dyDescent="0.2">
      <c r="Y54837" s="396"/>
      <c r="Z54837" s="396"/>
      <c r="AA54837" s="441"/>
    </row>
    <row r="54838" spans="25:27" x14ac:dyDescent="0.2">
      <c r="Y54838" s="396"/>
      <c r="Z54838" s="396"/>
      <c r="AA54838" s="441"/>
    </row>
    <row r="54839" spans="25:27" x14ac:dyDescent="0.2">
      <c r="Y54839" s="396"/>
      <c r="Z54839" s="396"/>
      <c r="AA54839" s="441"/>
    </row>
    <row r="54840" spans="25:27" x14ac:dyDescent="0.2">
      <c r="Y54840" s="396"/>
      <c r="Z54840" s="396"/>
      <c r="AA54840" s="441"/>
    </row>
    <row r="54841" spans="25:27" x14ac:dyDescent="0.2">
      <c r="Y54841" s="396"/>
      <c r="Z54841" s="396"/>
      <c r="AA54841" s="441"/>
    </row>
    <row r="54842" spans="25:27" x14ac:dyDescent="0.2">
      <c r="Y54842" s="396"/>
      <c r="Z54842" s="396"/>
      <c r="AA54842" s="441"/>
    </row>
    <row r="54843" spans="25:27" x14ac:dyDescent="0.2">
      <c r="Y54843" s="396"/>
      <c r="Z54843" s="396"/>
      <c r="AA54843" s="441"/>
    </row>
    <row r="54844" spans="25:27" x14ac:dyDescent="0.2">
      <c r="Y54844" s="396"/>
      <c r="Z54844" s="396"/>
      <c r="AA54844" s="441"/>
    </row>
    <row r="54845" spans="25:27" x14ac:dyDescent="0.2">
      <c r="Y54845" s="396"/>
      <c r="Z54845" s="396"/>
      <c r="AA54845" s="441"/>
    </row>
    <row r="54846" spans="25:27" x14ac:dyDescent="0.2">
      <c r="Y54846" s="396"/>
      <c r="Z54846" s="396"/>
      <c r="AA54846" s="441"/>
    </row>
    <row r="54847" spans="25:27" x14ac:dyDescent="0.2">
      <c r="Y54847" s="396"/>
      <c r="Z54847" s="396"/>
      <c r="AA54847" s="441"/>
    </row>
    <row r="54848" spans="25:27" x14ac:dyDescent="0.2">
      <c r="Y54848" s="396"/>
      <c r="Z54848" s="396"/>
      <c r="AA54848" s="441"/>
    </row>
    <row r="54849" spans="25:27" x14ac:dyDescent="0.2">
      <c r="Y54849" s="396"/>
      <c r="Z54849" s="396"/>
      <c r="AA54849" s="441"/>
    </row>
    <row r="54850" spans="25:27" x14ac:dyDescent="0.2">
      <c r="Y54850" s="396"/>
      <c r="Z54850" s="396"/>
      <c r="AA54850" s="441"/>
    </row>
    <row r="54851" spans="25:27" x14ac:dyDescent="0.2">
      <c r="Y54851" s="396"/>
      <c r="Z54851" s="396"/>
      <c r="AA54851" s="441"/>
    </row>
    <row r="54852" spans="25:27" x14ac:dyDescent="0.2">
      <c r="Y54852" s="396"/>
      <c r="Z54852" s="396"/>
      <c r="AA54852" s="441"/>
    </row>
    <row r="54853" spans="25:27" x14ac:dyDescent="0.2">
      <c r="Y54853" s="396"/>
      <c r="Z54853" s="396"/>
      <c r="AA54853" s="441"/>
    </row>
    <row r="54854" spans="25:27" x14ac:dyDescent="0.2">
      <c r="Y54854" s="396"/>
      <c r="Z54854" s="396"/>
      <c r="AA54854" s="441"/>
    </row>
    <row r="54855" spans="25:27" x14ac:dyDescent="0.2">
      <c r="Y54855" s="396"/>
      <c r="Z54855" s="396"/>
      <c r="AA54855" s="441"/>
    </row>
    <row r="54856" spans="25:27" x14ac:dyDescent="0.2">
      <c r="Y54856" s="396"/>
      <c r="Z54856" s="396"/>
      <c r="AA54856" s="441"/>
    </row>
    <row r="54857" spans="25:27" x14ac:dyDescent="0.2">
      <c r="Y54857" s="396"/>
      <c r="Z54857" s="396"/>
      <c r="AA54857" s="441"/>
    </row>
    <row r="54858" spans="25:27" x14ac:dyDescent="0.2">
      <c r="Y54858" s="396"/>
      <c r="Z54858" s="396"/>
      <c r="AA54858" s="441"/>
    </row>
    <row r="54859" spans="25:27" x14ac:dyDescent="0.2">
      <c r="Y54859" s="396"/>
      <c r="Z54859" s="396"/>
      <c r="AA54859" s="441"/>
    </row>
    <row r="54860" spans="25:27" x14ac:dyDescent="0.2">
      <c r="Y54860" s="396"/>
      <c r="Z54860" s="396"/>
      <c r="AA54860" s="441"/>
    </row>
    <row r="54861" spans="25:27" x14ac:dyDescent="0.2">
      <c r="Y54861" s="396"/>
      <c r="Z54861" s="396"/>
      <c r="AA54861" s="441"/>
    </row>
    <row r="54862" spans="25:27" x14ac:dyDescent="0.2">
      <c r="Y54862" s="396"/>
      <c r="Z54862" s="396"/>
      <c r="AA54862" s="441"/>
    </row>
    <row r="54863" spans="25:27" x14ac:dyDescent="0.2">
      <c r="Y54863" s="396"/>
      <c r="Z54863" s="396"/>
      <c r="AA54863" s="441"/>
    </row>
    <row r="54864" spans="25:27" x14ac:dyDescent="0.2">
      <c r="Y54864" s="396"/>
      <c r="Z54864" s="396"/>
      <c r="AA54864" s="441"/>
    </row>
    <row r="54865" spans="25:27" x14ac:dyDescent="0.2">
      <c r="Y54865" s="396"/>
      <c r="Z54865" s="396"/>
      <c r="AA54865" s="441"/>
    </row>
    <row r="54866" spans="25:27" x14ac:dyDescent="0.2">
      <c r="Y54866" s="396"/>
      <c r="Z54866" s="396"/>
      <c r="AA54866" s="441"/>
    </row>
    <row r="54867" spans="25:27" x14ac:dyDescent="0.2">
      <c r="Y54867" s="396"/>
      <c r="Z54867" s="396"/>
      <c r="AA54867" s="441"/>
    </row>
    <row r="54868" spans="25:27" x14ac:dyDescent="0.2">
      <c r="Y54868" s="396"/>
      <c r="Z54868" s="396"/>
      <c r="AA54868" s="441"/>
    </row>
    <row r="54869" spans="25:27" x14ac:dyDescent="0.2">
      <c r="Y54869" s="396"/>
      <c r="Z54869" s="396"/>
      <c r="AA54869" s="441"/>
    </row>
    <row r="54870" spans="25:27" x14ac:dyDescent="0.2">
      <c r="Y54870" s="396"/>
      <c r="Z54870" s="396"/>
      <c r="AA54870" s="441"/>
    </row>
    <row r="54871" spans="25:27" x14ac:dyDescent="0.2">
      <c r="Y54871" s="396"/>
      <c r="Z54871" s="396"/>
      <c r="AA54871" s="441"/>
    </row>
    <row r="54872" spans="25:27" x14ac:dyDescent="0.2">
      <c r="Y54872" s="396"/>
      <c r="Z54872" s="396"/>
      <c r="AA54872" s="441"/>
    </row>
    <row r="54873" spans="25:27" x14ac:dyDescent="0.2">
      <c r="Y54873" s="396"/>
      <c r="Z54873" s="396"/>
      <c r="AA54873" s="441"/>
    </row>
    <row r="54874" spans="25:27" x14ac:dyDescent="0.2">
      <c r="Y54874" s="396"/>
      <c r="Z54874" s="396"/>
      <c r="AA54874" s="441"/>
    </row>
    <row r="54875" spans="25:27" x14ac:dyDescent="0.2">
      <c r="Y54875" s="396"/>
      <c r="Z54875" s="396"/>
      <c r="AA54875" s="441"/>
    </row>
    <row r="54876" spans="25:27" x14ac:dyDescent="0.2">
      <c r="Y54876" s="396"/>
      <c r="Z54876" s="396"/>
      <c r="AA54876" s="441"/>
    </row>
    <row r="54877" spans="25:27" x14ac:dyDescent="0.2">
      <c r="Y54877" s="396"/>
      <c r="Z54877" s="396"/>
      <c r="AA54877" s="441"/>
    </row>
    <row r="54878" spans="25:27" x14ac:dyDescent="0.2">
      <c r="Y54878" s="396"/>
      <c r="Z54878" s="396"/>
      <c r="AA54878" s="441"/>
    </row>
    <row r="54879" spans="25:27" x14ac:dyDescent="0.2">
      <c r="Y54879" s="396"/>
      <c r="Z54879" s="396"/>
      <c r="AA54879" s="441"/>
    </row>
    <row r="54880" spans="25:27" x14ac:dyDescent="0.2">
      <c r="Y54880" s="396"/>
      <c r="Z54880" s="396"/>
      <c r="AA54880" s="441"/>
    </row>
    <row r="54881" spans="25:27" x14ac:dyDescent="0.2">
      <c r="Y54881" s="396"/>
      <c r="Z54881" s="396"/>
      <c r="AA54881" s="441"/>
    </row>
    <row r="54882" spans="25:27" x14ac:dyDescent="0.2">
      <c r="Y54882" s="396"/>
      <c r="Z54882" s="396"/>
      <c r="AA54882" s="441"/>
    </row>
    <row r="54883" spans="25:27" x14ac:dyDescent="0.2">
      <c r="Y54883" s="396"/>
      <c r="Z54883" s="396"/>
      <c r="AA54883" s="441"/>
    </row>
    <row r="54884" spans="25:27" x14ac:dyDescent="0.2">
      <c r="Y54884" s="396"/>
      <c r="Z54884" s="396"/>
      <c r="AA54884" s="441"/>
    </row>
    <row r="54885" spans="25:27" x14ac:dyDescent="0.2">
      <c r="Y54885" s="396"/>
      <c r="Z54885" s="396"/>
      <c r="AA54885" s="441"/>
    </row>
    <row r="54886" spans="25:27" x14ac:dyDescent="0.2">
      <c r="Y54886" s="396"/>
      <c r="Z54886" s="396"/>
      <c r="AA54886" s="441"/>
    </row>
    <row r="54887" spans="25:27" x14ac:dyDescent="0.2">
      <c r="Y54887" s="396"/>
      <c r="Z54887" s="396"/>
      <c r="AA54887" s="441"/>
    </row>
    <row r="54888" spans="25:27" x14ac:dyDescent="0.2">
      <c r="Y54888" s="396"/>
      <c r="Z54888" s="396"/>
      <c r="AA54888" s="441"/>
    </row>
    <row r="54889" spans="25:27" x14ac:dyDescent="0.2">
      <c r="Y54889" s="396"/>
      <c r="Z54889" s="396"/>
      <c r="AA54889" s="441"/>
    </row>
    <row r="54890" spans="25:27" x14ac:dyDescent="0.2">
      <c r="Y54890" s="396"/>
      <c r="Z54890" s="396"/>
      <c r="AA54890" s="441"/>
    </row>
    <row r="54891" spans="25:27" x14ac:dyDescent="0.2">
      <c r="Y54891" s="396"/>
      <c r="Z54891" s="396"/>
      <c r="AA54891" s="441"/>
    </row>
    <row r="54892" spans="25:27" x14ac:dyDescent="0.2">
      <c r="Y54892" s="396"/>
      <c r="Z54892" s="396"/>
      <c r="AA54892" s="441"/>
    </row>
    <row r="54893" spans="25:27" x14ac:dyDescent="0.2">
      <c r="Y54893" s="396"/>
      <c r="Z54893" s="396"/>
      <c r="AA54893" s="441"/>
    </row>
    <row r="54894" spans="25:27" x14ac:dyDescent="0.2">
      <c r="Y54894" s="396"/>
      <c r="Z54894" s="396"/>
      <c r="AA54894" s="441"/>
    </row>
    <row r="54895" spans="25:27" x14ac:dyDescent="0.2">
      <c r="Y54895" s="396"/>
      <c r="Z54895" s="396"/>
      <c r="AA54895" s="441"/>
    </row>
    <row r="54896" spans="25:27" x14ac:dyDescent="0.2">
      <c r="Y54896" s="396"/>
      <c r="Z54896" s="396"/>
      <c r="AA54896" s="441"/>
    </row>
    <row r="54897" spans="25:27" x14ac:dyDescent="0.2">
      <c r="Y54897" s="396"/>
      <c r="Z54897" s="396"/>
      <c r="AA54897" s="441"/>
    </row>
    <row r="54898" spans="25:27" x14ac:dyDescent="0.2">
      <c r="Y54898" s="396"/>
      <c r="Z54898" s="396"/>
      <c r="AA54898" s="441"/>
    </row>
    <row r="54899" spans="25:27" x14ac:dyDescent="0.2">
      <c r="Y54899" s="396"/>
      <c r="Z54899" s="396"/>
      <c r="AA54899" s="441"/>
    </row>
    <row r="54900" spans="25:27" x14ac:dyDescent="0.2">
      <c r="Y54900" s="396"/>
      <c r="Z54900" s="396"/>
      <c r="AA54900" s="441"/>
    </row>
    <row r="54901" spans="25:27" x14ac:dyDescent="0.2">
      <c r="Y54901" s="396"/>
      <c r="Z54901" s="396"/>
      <c r="AA54901" s="441"/>
    </row>
    <row r="54902" spans="25:27" x14ac:dyDescent="0.2">
      <c r="Y54902" s="396"/>
      <c r="Z54902" s="396"/>
      <c r="AA54902" s="441"/>
    </row>
    <row r="54903" spans="25:27" x14ac:dyDescent="0.2">
      <c r="Y54903" s="396"/>
      <c r="Z54903" s="396"/>
      <c r="AA54903" s="441"/>
    </row>
    <row r="54904" spans="25:27" x14ac:dyDescent="0.2">
      <c r="Y54904" s="396"/>
      <c r="Z54904" s="396"/>
      <c r="AA54904" s="441"/>
    </row>
    <row r="54905" spans="25:27" x14ac:dyDescent="0.2">
      <c r="Y54905" s="396"/>
      <c r="Z54905" s="396"/>
      <c r="AA54905" s="441"/>
    </row>
    <row r="54906" spans="25:27" x14ac:dyDescent="0.2">
      <c r="Y54906" s="396"/>
      <c r="Z54906" s="396"/>
      <c r="AA54906" s="441"/>
    </row>
    <row r="54907" spans="25:27" x14ac:dyDescent="0.2">
      <c r="Y54907" s="396"/>
      <c r="Z54907" s="396"/>
      <c r="AA54907" s="441"/>
    </row>
    <row r="54908" spans="25:27" x14ac:dyDescent="0.2">
      <c r="Y54908" s="396"/>
      <c r="Z54908" s="396"/>
      <c r="AA54908" s="441"/>
    </row>
    <row r="54909" spans="25:27" x14ac:dyDescent="0.2">
      <c r="Y54909" s="396"/>
      <c r="Z54909" s="396"/>
      <c r="AA54909" s="441"/>
    </row>
    <row r="54910" spans="25:27" x14ac:dyDescent="0.2">
      <c r="Y54910" s="396"/>
      <c r="Z54910" s="396"/>
      <c r="AA54910" s="441"/>
    </row>
    <row r="54911" spans="25:27" x14ac:dyDescent="0.2">
      <c r="Y54911" s="396"/>
      <c r="Z54911" s="396"/>
      <c r="AA54911" s="441"/>
    </row>
    <row r="54912" spans="25:27" x14ac:dyDescent="0.2">
      <c r="Y54912" s="396"/>
      <c r="Z54912" s="396"/>
      <c r="AA54912" s="441"/>
    </row>
    <row r="54913" spans="25:27" x14ac:dyDescent="0.2">
      <c r="Y54913" s="396"/>
      <c r="Z54913" s="396"/>
      <c r="AA54913" s="441"/>
    </row>
    <row r="54914" spans="25:27" x14ac:dyDescent="0.2">
      <c r="Y54914" s="396"/>
      <c r="Z54914" s="396"/>
      <c r="AA54914" s="441"/>
    </row>
    <row r="54915" spans="25:27" x14ac:dyDescent="0.2">
      <c r="Y54915" s="396"/>
      <c r="Z54915" s="396"/>
      <c r="AA54915" s="441"/>
    </row>
    <row r="54916" spans="25:27" x14ac:dyDescent="0.2">
      <c r="Y54916" s="396"/>
      <c r="Z54916" s="396"/>
      <c r="AA54916" s="441"/>
    </row>
    <row r="54917" spans="25:27" x14ac:dyDescent="0.2">
      <c r="Y54917" s="396"/>
      <c r="Z54917" s="396"/>
      <c r="AA54917" s="441"/>
    </row>
    <row r="54918" spans="25:27" x14ac:dyDescent="0.2">
      <c r="Y54918" s="396"/>
      <c r="Z54918" s="396"/>
      <c r="AA54918" s="441"/>
    </row>
    <row r="54919" spans="25:27" x14ac:dyDescent="0.2">
      <c r="Y54919" s="396"/>
      <c r="Z54919" s="396"/>
      <c r="AA54919" s="441"/>
    </row>
    <row r="54920" spans="25:27" x14ac:dyDescent="0.2">
      <c r="Y54920" s="396"/>
      <c r="Z54920" s="396"/>
      <c r="AA54920" s="441"/>
    </row>
    <row r="54921" spans="25:27" x14ac:dyDescent="0.2">
      <c r="Y54921" s="396"/>
      <c r="Z54921" s="396"/>
      <c r="AA54921" s="441"/>
    </row>
    <row r="54922" spans="25:27" x14ac:dyDescent="0.2">
      <c r="Y54922" s="396"/>
      <c r="Z54922" s="396"/>
      <c r="AA54922" s="441"/>
    </row>
    <row r="54923" spans="25:27" x14ac:dyDescent="0.2">
      <c r="Y54923" s="396"/>
      <c r="Z54923" s="396"/>
      <c r="AA54923" s="441"/>
    </row>
    <row r="54924" spans="25:27" x14ac:dyDescent="0.2">
      <c r="Y54924" s="396"/>
      <c r="Z54924" s="396"/>
      <c r="AA54924" s="441"/>
    </row>
    <row r="54925" spans="25:27" x14ac:dyDescent="0.2">
      <c r="Y54925" s="396"/>
      <c r="Z54925" s="396"/>
      <c r="AA54925" s="441"/>
    </row>
    <row r="54926" spans="25:27" x14ac:dyDescent="0.2">
      <c r="Y54926" s="396"/>
      <c r="Z54926" s="396"/>
      <c r="AA54926" s="441"/>
    </row>
    <row r="54927" spans="25:27" x14ac:dyDescent="0.2">
      <c r="Y54927" s="396"/>
      <c r="Z54927" s="396"/>
      <c r="AA54927" s="441"/>
    </row>
    <row r="54928" spans="25:27" x14ac:dyDescent="0.2">
      <c r="Y54928" s="396"/>
      <c r="Z54928" s="396"/>
      <c r="AA54928" s="441"/>
    </row>
    <row r="54929" spans="25:27" x14ac:dyDescent="0.2">
      <c r="Y54929" s="396"/>
      <c r="Z54929" s="396"/>
      <c r="AA54929" s="441"/>
    </row>
    <row r="54930" spans="25:27" x14ac:dyDescent="0.2">
      <c r="Y54930" s="396"/>
      <c r="Z54930" s="396"/>
      <c r="AA54930" s="441"/>
    </row>
    <row r="54931" spans="25:27" x14ac:dyDescent="0.2">
      <c r="Y54931" s="396"/>
      <c r="Z54931" s="396"/>
      <c r="AA54931" s="441"/>
    </row>
    <row r="54932" spans="25:27" x14ac:dyDescent="0.2">
      <c r="Y54932" s="396"/>
      <c r="Z54932" s="396"/>
      <c r="AA54932" s="441"/>
    </row>
    <row r="54933" spans="25:27" x14ac:dyDescent="0.2">
      <c r="Y54933" s="396"/>
      <c r="Z54933" s="396"/>
      <c r="AA54933" s="441"/>
    </row>
    <row r="54934" spans="25:27" x14ac:dyDescent="0.2">
      <c r="Y54934" s="396"/>
      <c r="Z54934" s="396"/>
      <c r="AA54934" s="441"/>
    </row>
    <row r="54935" spans="25:27" x14ac:dyDescent="0.2">
      <c r="Y54935" s="396"/>
      <c r="Z54935" s="396"/>
      <c r="AA54935" s="441"/>
    </row>
    <row r="54936" spans="25:27" x14ac:dyDescent="0.2">
      <c r="Y54936" s="396"/>
      <c r="Z54936" s="396"/>
      <c r="AA54936" s="441"/>
    </row>
    <row r="54937" spans="25:27" x14ac:dyDescent="0.2">
      <c r="Y54937" s="396"/>
      <c r="Z54937" s="396"/>
      <c r="AA54937" s="441"/>
    </row>
    <row r="54938" spans="25:27" x14ac:dyDescent="0.2">
      <c r="Y54938" s="396"/>
      <c r="Z54938" s="396"/>
      <c r="AA54938" s="441"/>
    </row>
    <row r="54939" spans="25:27" x14ac:dyDescent="0.2">
      <c r="Y54939" s="396"/>
      <c r="Z54939" s="396"/>
      <c r="AA54939" s="441"/>
    </row>
    <row r="54940" spans="25:27" x14ac:dyDescent="0.2">
      <c r="Y54940" s="396"/>
      <c r="Z54940" s="396"/>
      <c r="AA54940" s="441"/>
    </row>
    <row r="54941" spans="25:27" x14ac:dyDescent="0.2">
      <c r="Y54941" s="396"/>
      <c r="Z54941" s="396"/>
      <c r="AA54941" s="441"/>
    </row>
    <row r="54942" spans="25:27" x14ac:dyDescent="0.2">
      <c r="Y54942" s="396"/>
      <c r="Z54942" s="396"/>
      <c r="AA54942" s="441"/>
    </row>
    <row r="54943" spans="25:27" x14ac:dyDescent="0.2">
      <c r="Y54943" s="396"/>
      <c r="Z54943" s="396"/>
      <c r="AA54943" s="441"/>
    </row>
    <row r="54944" spans="25:27" x14ac:dyDescent="0.2">
      <c r="Y54944" s="396"/>
      <c r="Z54944" s="396"/>
      <c r="AA54944" s="441"/>
    </row>
    <row r="54945" spans="25:27" x14ac:dyDescent="0.2">
      <c r="Y54945" s="396"/>
      <c r="Z54945" s="396"/>
      <c r="AA54945" s="441"/>
    </row>
    <row r="54946" spans="25:27" x14ac:dyDescent="0.2">
      <c r="Y54946" s="396"/>
      <c r="Z54946" s="396"/>
      <c r="AA54946" s="441"/>
    </row>
    <row r="54947" spans="25:27" x14ac:dyDescent="0.2">
      <c r="Y54947" s="396"/>
      <c r="Z54947" s="396"/>
      <c r="AA54947" s="441"/>
    </row>
    <row r="54948" spans="25:27" x14ac:dyDescent="0.2">
      <c r="Y54948" s="396"/>
      <c r="Z54948" s="396"/>
      <c r="AA54948" s="441"/>
    </row>
    <row r="54949" spans="25:27" x14ac:dyDescent="0.2">
      <c r="Y54949" s="396"/>
      <c r="Z54949" s="396"/>
      <c r="AA54949" s="441"/>
    </row>
    <row r="54950" spans="25:27" x14ac:dyDescent="0.2">
      <c r="Y54950" s="396"/>
      <c r="Z54950" s="396"/>
      <c r="AA54950" s="441"/>
    </row>
    <row r="54951" spans="25:27" x14ac:dyDescent="0.2">
      <c r="Y54951" s="396"/>
      <c r="Z54951" s="396"/>
      <c r="AA54951" s="441"/>
    </row>
    <row r="54952" spans="25:27" x14ac:dyDescent="0.2">
      <c r="Y54952" s="396"/>
      <c r="Z54952" s="396"/>
      <c r="AA54952" s="441"/>
    </row>
    <row r="54953" spans="25:27" x14ac:dyDescent="0.2">
      <c r="Y54953" s="396"/>
      <c r="Z54953" s="396"/>
      <c r="AA54953" s="441"/>
    </row>
    <row r="54954" spans="25:27" x14ac:dyDescent="0.2">
      <c r="Y54954" s="396"/>
      <c r="Z54954" s="396"/>
      <c r="AA54954" s="441"/>
    </row>
    <row r="54955" spans="25:27" x14ac:dyDescent="0.2">
      <c r="Y54955" s="396"/>
      <c r="Z54955" s="396"/>
      <c r="AA54955" s="441"/>
    </row>
    <row r="54956" spans="25:27" x14ac:dyDescent="0.2">
      <c r="Y54956" s="396"/>
      <c r="Z54956" s="396"/>
      <c r="AA54956" s="441"/>
    </row>
    <row r="54957" spans="25:27" x14ac:dyDescent="0.2">
      <c r="Y54957" s="396"/>
      <c r="Z54957" s="396"/>
      <c r="AA54957" s="441"/>
    </row>
    <row r="54958" spans="25:27" x14ac:dyDescent="0.2">
      <c r="Y54958" s="396"/>
      <c r="Z54958" s="396"/>
      <c r="AA54958" s="441"/>
    </row>
    <row r="54959" spans="25:27" x14ac:dyDescent="0.2">
      <c r="Y54959" s="396"/>
      <c r="Z54959" s="396"/>
      <c r="AA54959" s="441"/>
    </row>
    <row r="54960" spans="25:27" x14ac:dyDescent="0.2">
      <c r="Y54960" s="396"/>
      <c r="Z54960" s="396"/>
      <c r="AA54960" s="441"/>
    </row>
    <row r="54961" spans="25:27" x14ac:dyDescent="0.2">
      <c r="Y54961" s="396"/>
      <c r="Z54961" s="396"/>
      <c r="AA54961" s="441"/>
    </row>
    <row r="54962" spans="25:27" x14ac:dyDescent="0.2">
      <c r="Y54962" s="396"/>
      <c r="Z54962" s="396"/>
      <c r="AA54962" s="441"/>
    </row>
    <row r="54963" spans="25:27" x14ac:dyDescent="0.2">
      <c r="Y54963" s="396"/>
      <c r="Z54963" s="396"/>
      <c r="AA54963" s="441"/>
    </row>
    <row r="54964" spans="25:27" x14ac:dyDescent="0.2">
      <c r="Y54964" s="396"/>
      <c r="Z54964" s="396"/>
      <c r="AA54964" s="441"/>
    </row>
    <row r="54965" spans="25:27" x14ac:dyDescent="0.2">
      <c r="Y54965" s="396"/>
      <c r="Z54965" s="396"/>
      <c r="AA54965" s="441"/>
    </row>
    <row r="54966" spans="25:27" x14ac:dyDescent="0.2">
      <c r="Y54966" s="396"/>
      <c r="Z54966" s="396"/>
      <c r="AA54966" s="441"/>
    </row>
    <row r="54967" spans="25:27" x14ac:dyDescent="0.2">
      <c r="Y54967" s="396"/>
      <c r="Z54967" s="396"/>
      <c r="AA54967" s="441"/>
    </row>
    <row r="54968" spans="25:27" x14ac:dyDescent="0.2">
      <c r="Y54968" s="396"/>
      <c r="Z54968" s="396"/>
      <c r="AA54968" s="441"/>
    </row>
    <row r="54969" spans="25:27" x14ac:dyDescent="0.2">
      <c r="Y54969" s="396"/>
      <c r="Z54969" s="396"/>
      <c r="AA54969" s="441"/>
    </row>
    <row r="54970" spans="25:27" x14ac:dyDescent="0.2">
      <c r="Y54970" s="396"/>
      <c r="Z54970" s="396"/>
      <c r="AA54970" s="441"/>
    </row>
    <row r="54971" spans="25:27" x14ac:dyDescent="0.2">
      <c r="Y54971" s="396"/>
      <c r="Z54971" s="396"/>
      <c r="AA54971" s="441"/>
    </row>
    <row r="54972" spans="25:27" x14ac:dyDescent="0.2">
      <c r="Y54972" s="396"/>
      <c r="Z54972" s="396"/>
      <c r="AA54972" s="441"/>
    </row>
    <row r="54973" spans="25:27" x14ac:dyDescent="0.2">
      <c r="Y54973" s="396"/>
      <c r="Z54973" s="396"/>
      <c r="AA54973" s="441"/>
    </row>
    <row r="54974" spans="25:27" x14ac:dyDescent="0.2">
      <c r="Y54974" s="396"/>
      <c r="Z54974" s="396"/>
      <c r="AA54974" s="441"/>
    </row>
    <row r="54975" spans="25:27" x14ac:dyDescent="0.2">
      <c r="Y54975" s="396"/>
      <c r="Z54975" s="396"/>
      <c r="AA54975" s="441"/>
    </row>
    <row r="54976" spans="25:27" x14ac:dyDescent="0.2">
      <c r="Y54976" s="396"/>
      <c r="Z54976" s="396"/>
      <c r="AA54976" s="441"/>
    </row>
    <row r="54977" spans="25:27" x14ac:dyDescent="0.2">
      <c r="Y54977" s="396"/>
      <c r="Z54977" s="396"/>
      <c r="AA54977" s="441"/>
    </row>
    <row r="54978" spans="25:27" x14ac:dyDescent="0.2">
      <c r="Y54978" s="396"/>
      <c r="Z54978" s="396"/>
      <c r="AA54978" s="441"/>
    </row>
    <row r="54979" spans="25:27" x14ac:dyDescent="0.2">
      <c r="Y54979" s="396"/>
      <c r="Z54979" s="396"/>
      <c r="AA54979" s="441"/>
    </row>
    <row r="54980" spans="25:27" x14ac:dyDescent="0.2">
      <c r="Y54980" s="396"/>
      <c r="Z54980" s="396"/>
      <c r="AA54980" s="441"/>
    </row>
    <row r="54981" spans="25:27" x14ac:dyDescent="0.2">
      <c r="Y54981" s="396"/>
      <c r="Z54981" s="396"/>
      <c r="AA54981" s="441"/>
    </row>
    <row r="54982" spans="25:27" x14ac:dyDescent="0.2">
      <c r="Y54982" s="396"/>
      <c r="Z54982" s="396"/>
      <c r="AA54982" s="441"/>
    </row>
    <row r="54983" spans="25:27" x14ac:dyDescent="0.2">
      <c r="Y54983" s="396"/>
      <c r="Z54983" s="396"/>
      <c r="AA54983" s="441"/>
    </row>
    <row r="54984" spans="25:27" x14ac:dyDescent="0.2">
      <c r="Y54984" s="396"/>
      <c r="Z54984" s="396"/>
      <c r="AA54984" s="441"/>
    </row>
    <row r="54985" spans="25:27" x14ac:dyDescent="0.2">
      <c r="Y54985" s="396"/>
      <c r="Z54985" s="396"/>
      <c r="AA54985" s="441"/>
    </row>
    <row r="54986" spans="25:27" x14ac:dyDescent="0.2">
      <c r="Y54986" s="396"/>
      <c r="Z54986" s="396"/>
      <c r="AA54986" s="441"/>
    </row>
    <row r="54987" spans="25:27" x14ac:dyDescent="0.2">
      <c r="Y54987" s="396"/>
      <c r="Z54987" s="396"/>
      <c r="AA54987" s="441"/>
    </row>
    <row r="54988" spans="25:27" x14ac:dyDescent="0.2">
      <c r="Y54988" s="396"/>
      <c r="Z54988" s="396"/>
      <c r="AA54988" s="441"/>
    </row>
    <row r="54989" spans="25:27" x14ac:dyDescent="0.2">
      <c r="Y54989" s="396"/>
      <c r="Z54989" s="396"/>
      <c r="AA54989" s="441"/>
    </row>
    <row r="54990" spans="25:27" x14ac:dyDescent="0.2">
      <c r="Y54990" s="396"/>
      <c r="Z54990" s="396"/>
      <c r="AA54990" s="441"/>
    </row>
    <row r="54991" spans="25:27" x14ac:dyDescent="0.2">
      <c r="Y54991" s="396"/>
      <c r="Z54991" s="396"/>
      <c r="AA54991" s="441"/>
    </row>
    <row r="54992" spans="25:27" x14ac:dyDescent="0.2">
      <c r="Y54992" s="396"/>
      <c r="Z54992" s="396"/>
      <c r="AA54992" s="441"/>
    </row>
    <row r="54993" spans="25:27" x14ac:dyDescent="0.2">
      <c r="Y54993" s="396"/>
      <c r="Z54993" s="396"/>
      <c r="AA54993" s="441"/>
    </row>
    <row r="54994" spans="25:27" x14ac:dyDescent="0.2">
      <c r="Y54994" s="396"/>
      <c r="Z54994" s="396"/>
      <c r="AA54994" s="441"/>
    </row>
    <row r="54995" spans="25:27" x14ac:dyDescent="0.2">
      <c r="Y54995" s="396"/>
      <c r="Z54995" s="396"/>
      <c r="AA54995" s="441"/>
    </row>
    <row r="54996" spans="25:27" x14ac:dyDescent="0.2">
      <c r="Y54996" s="396"/>
      <c r="Z54996" s="396"/>
      <c r="AA54996" s="441"/>
    </row>
    <row r="54997" spans="25:27" x14ac:dyDescent="0.2">
      <c r="Y54997" s="396"/>
      <c r="Z54997" s="396"/>
      <c r="AA54997" s="441"/>
    </row>
    <row r="54998" spans="25:27" x14ac:dyDescent="0.2">
      <c r="Y54998" s="396"/>
      <c r="Z54998" s="396"/>
      <c r="AA54998" s="441"/>
    </row>
    <row r="54999" spans="25:27" x14ac:dyDescent="0.2">
      <c r="Y54999" s="396"/>
      <c r="Z54999" s="396"/>
      <c r="AA54999" s="441"/>
    </row>
    <row r="55000" spans="25:27" x14ac:dyDescent="0.2">
      <c r="Y55000" s="396"/>
      <c r="Z55000" s="396"/>
      <c r="AA55000" s="441"/>
    </row>
    <row r="55001" spans="25:27" x14ac:dyDescent="0.2">
      <c r="Y55001" s="396"/>
      <c r="Z55001" s="396"/>
      <c r="AA55001" s="441"/>
    </row>
    <row r="55002" spans="25:27" x14ac:dyDescent="0.2">
      <c r="Y55002" s="396"/>
      <c r="Z55002" s="396"/>
      <c r="AA55002" s="441"/>
    </row>
    <row r="55003" spans="25:27" x14ac:dyDescent="0.2">
      <c r="Y55003" s="396"/>
      <c r="Z55003" s="396"/>
      <c r="AA55003" s="441"/>
    </row>
    <row r="55004" spans="25:27" x14ac:dyDescent="0.2">
      <c r="Y55004" s="396"/>
      <c r="Z55004" s="396"/>
      <c r="AA55004" s="441"/>
    </row>
    <row r="55005" spans="25:27" x14ac:dyDescent="0.2">
      <c r="Y55005" s="396"/>
      <c r="Z55005" s="396"/>
      <c r="AA55005" s="441"/>
    </row>
    <row r="55006" spans="25:27" x14ac:dyDescent="0.2">
      <c r="Y55006" s="396"/>
      <c r="Z55006" s="396"/>
      <c r="AA55006" s="441"/>
    </row>
    <row r="55007" spans="25:27" x14ac:dyDescent="0.2">
      <c r="Y55007" s="396"/>
      <c r="Z55007" s="396"/>
      <c r="AA55007" s="441"/>
    </row>
    <row r="55008" spans="25:27" x14ac:dyDescent="0.2">
      <c r="Y55008" s="396"/>
      <c r="Z55008" s="396"/>
      <c r="AA55008" s="441"/>
    </row>
    <row r="55009" spans="25:27" x14ac:dyDescent="0.2">
      <c r="Y55009" s="396"/>
      <c r="Z55009" s="396"/>
      <c r="AA55009" s="441"/>
    </row>
    <row r="55010" spans="25:27" x14ac:dyDescent="0.2">
      <c r="Y55010" s="396"/>
      <c r="Z55010" s="396"/>
      <c r="AA55010" s="441"/>
    </row>
    <row r="55011" spans="25:27" x14ac:dyDescent="0.2">
      <c r="Y55011" s="396"/>
      <c r="Z55011" s="396"/>
      <c r="AA55011" s="441"/>
    </row>
    <row r="55012" spans="25:27" x14ac:dyDescent="0.2">
      <c r="Y55012" s="396"/>
      <c r="Z55012" s="396"/>
      <c r="AA55012" s="441"/>
    </row>
    <row r="55013" spans="25:27" x14ac:dyDescent="0.2">
      <c r="Y55013" s="396"/>
      <c r="Z55013" s="396"/>
      <c r="AA55013" s="441"/>
    </row>
    <row r="55014" spans="25:27" x14ac:dyDescent="0.2">
      <c r="Y55014" s="396"/>
      <c r="Z55014" s="396"/>
      <c r="AA55014" s="441"/>
    </row>
    <row r="55015" spans="25:27" x14ac:dyDescent="0.2">
      <c r="Y55015" s="396"/>
      <c r="Z55015" s="396"/>
      <c r="AA55015" s="441"/>
    </row>
    <row r="55016" spans="25:27" x14ac:dyDescent="0.2">
      <c r="Y55016" s="396"/>
      <c r="Z55016" s="396"/>
      <c r="AA55016" s="441"/>
    </row>
    <row r="55017" spans="25:27" x14ac:dyDescent="0.2">
      <c r="Y55017" s="396"/>
      <c r="Z55017" s="396"/>
      <c r="AA55017" s="441"/>
    </row>
    <row r="55018" spans="25:27" x14ac:dyDescent="0.2">
      <c r="Y55018" s="396"/>
      <c r="Z55018" s="396"/>
      <c r="AA55018" s="441"/>
    </row>
    <row r="55019" spans="25:27" x14ac:dyDescent="0.2">
      <c r="Y55019" s="396"/>
      <c r="Z55019" s="396"/>
      <c r="AA55019" s="441"/>
    </row>
    <row r="55020" spans="25:27" x14ac:dyDescent="0.2">
      <c r="Y55020" s="396"/>
      <c r="Z55020" s="396"/>
      <c r="AA55020" s="441"/>
    </row>
    <row r="55021" spans="25:27" x14ac:dyDescent="0.2">
      <c r="Y55021" s="396"/>
      <c r="Z55021" s="396"/>
      <c r="AA55021" s="441"/>
    </row>
    <row r="55022" spans="25:27" x14ac:dyDescent="0.2">
      <c r="Y55022" s="396"/>
      <c r="Z55022" s="396"/>
      <c r="AA55022" s="441"/>
    </row>
    <row r="55023" spans="25:27" x14ac:dyDescent="0.2">
      <c r="Y55023" s="396"/>
      <c r="Z55023" s="396"/>
      <c r="AA55023" s="441"/>
    </row>
    <row r="55024" spans="25:27" x14ac:dyDescent="0.2">
      <c r="Y55024" s="396"/>
      <c r="Z55024" s="396"/>
      <c r="AA55024" s="441"/>
    </row>
    <row r="55025" spans="25:27" x14ac:dyDescent="0.2">
      <c r="Y55025" s="396"/>
      <c r="Z55025" s="396"/>
      <c r="AA55025" s="441"/>
    </row>
    <row r="55026" spans="25:27" x14ac:dyDescent="0.2">
      <c r="Y55026" s="396"/>
      <c r="Z55026" s="396"/>
      <c r="AA55026" s="441"/>
    </row>
    <row r="55027" spans="25:27" x14ac:dyDescent="0.2">
      <c r="Y55027" s="396"/>
      <c r="Z55027" s="396"/>
      <c r="AA55027" s="441"/>
    </row>
    <row r="55028" spans="25:27" x14ac:dyDescent="0.2">
      <c r="Y55028" s="396"/>
      <c r="Z55028" s="396"/>
      <c r="AA55028" s="441"/>
    </row>
    <row r="55029" spans="25:27" x14ac:dyDescent="0.2">
      <c r="Y55029" s="396"/>
      <c r="Z55029" s="396"/>
      <c r="AA55029" s="441"/>
    </row>
    <row r="55030" spans="25:27" x14ac:dyDescent="0.2">
      <c r="Y55030" s="396"/>
      <c r="Z55030" s="396"/>
      <c r="AA55030" s="441"/>
    </row>
    <row r="55031" spans="25:27" x14ac:dyDescent="0.2">
      <c r="Y55031" s="396"/>
      <c r="Z55031" s="396"/>
      <c r="AA55031" s="441"/>
    </row>
    <row r="55032" spans="25:27" x14ac:dyDescent="0.2">
      <c r="Y55032" s="396"/>
      <c r="Z55032" s="396"/>
      <c r="AA55032" s="441"/>
    </row>
    <row r="55033" spans="25:27" x14ac:dyDescent="0.2">
      <c r="Y55033" s="396"/>
      <c r="Z55033" s="396"/>
      <c r="AA55033" s="441"/>
    </row>
    <row r="55034" spans="25:27" x14ac:dyDescent="0.2">
      <c r="Y55034" s="396"/>
      <c r="Z55034" s="396"/>
      <c r="AA55034" s="441"/>
    </row>
    <row r="55035" spans="25:27" x14ac:dyDescent="0.2">
      <c r="Y55035" s="396"/>
      <c r="Z55035" s="396"/>
      <c r="AA55035" s="441"/>
    </row>
    <row r="55036" spans="25:27" x14ac:dyDescent="0.2">
      <c r="Y55036" s="396"/>
      <c r="Z55036" s="396"/>
      <c r="AA55036" s="441"/>
    </row>
    <row r="55037" spans="25:27" x14ac:dyDescent="0.2">
      <c r="Y55037" s="396"/>
      <c r="Z55037" s="396"/>
      <c r="AA55037" s="441"/>
    </row>
    <row r="55038" spans="25:27" x14ac:dyDescent="0.2">
      <c r="Y55038" s="396"/>
      <c r="Z55038" s="396"/>
      <c r="AA55038" s="441"/>
    </row>
    <row r="55039" spans="25:27" x14ac:dyDescent="0.2">
      <c r="Y55039" s="396"/>
      <c r="Z55039" s="396"/>
      <c r="AA55039" s="441"/>
    </row>
    <row r="55040" spans="25:27" x14ac:dyDescent="0.2">
      <c r="Y55040" s="396"/>
      <c r="Z55040" s="396"/>
      <c r="AA55040" s="441"/>
    </row>
    <row r="55041" spans="25:27" x14ac:dyDescent="0.2">
      <c r="Y55041" s="396"/>
      <c r="Z55041" s="396"/>
      <c r="AA55041" s="441"/>
    </row>
    <row r="55042" spans="25:27" x14ac:dyDescent="0.2">
      <c r="Y55042" s="396"/>
      <c r="Z55042" s="396"/>
      <c r="AA55042" s="441"/>
    </row>
    <row r="55043" spans="25:27" x14ac:dyDescent="0.2">
      <c r="Y55043" s="396"/>
      <c r="Z55043" s="396"/>
      <c r="AA55043" s="441"/>
    </row>
    <row r="55044" spans="25:27" x14ac:dyDescent="0.2">
      <c r="Y55044" s="396"/>
      <c r="Z55044" s="396"/>
      <c r="AA55044" s="441"/>
    </row>
    <row r="55045" spans="25:27" x14ac:dyDescent="0.2">
      <c r="Y55045" s="396"/>
      <c r="Z55045" s="396"/>
      <c r="AA55045" s="441"/>
    </row>
    <row r="55046" spans="25:27" x14ac:dyDescent="0.2">
      <c r="Y55046" s="396"/>
      <c r="Z55046" s="396"/>
      <c r="AA55046" s="441"/>
    </row>
    <row r="55047" spans="25:27" x14ac:dyDescent="0.2">
      <c r="Y55047" s="396"/>
      <c r="Z55047" s="396"/>
      <c r="AA55047" s="441"/>
    </row>
    <row r="55048" spans="25:27" x14ac:dyDescent="0.2">
      <c r="Y55048" s="396"/>
      <c r="Z55048" s="396"/>
      <c r="AA55048" s="441"/>
    </row>
    <row r="55049" spans="25:27" x14ac:dyDescent="0.2">
      <c r="Y55049" s="396"/>
      <c r="Z55049" s="396"/>
      <c r="AA55049" s="441"/>
    </row>
    <row r="55050" spans="25:27" x14ac:dyDescent="0.2">
      <c r="Y55050" s="396"/>
      <c r="Z55050" s="396"/>
      <c r="AA55050" s="441"/>
    </row>
    <row r="55051" spans="25:27" x14ac:dyDescent="0.2">
      <c r="Y55051" s="396"/>
      <c r="Z55051" s="396"/>
      <c r="AA55051" s="441"/>
    </row>
    <row r="55052" spans="25:27" x14ac:dyDescent="0.2">
      <c r="Y55052" s="396"/>
      <c r="Z55052" s="396"/>
      <c r="AA55052" s="441"/>
    </row>
    <row r="55053" spans="25:27" x14ac:dyDescent="0.2">
      <c r="Y55053" s="396"/>
      <c r="Z55053" s="396"/>
      <c r="AA55053" s="441"/>
    </row>
    <row r="55054" spans="25:27" x14ac:dyDescent="0.2">
      <c r="Y55054" s="396"/>
      <c r="Z55054" s="396"/>
      <c r="AA55054" s="441"/>
    </row>
    <row r="55055" spans="25:27" x14ac:dyDescent="0.2">
      <c r="Y55055" s="396"/>
      <c r="Z55055" s="396"/>
      <c r="AA55055" s="441"/>
    </row>
    <row r="55056" spans="25:27" x14ac:dyDescent="0.2">
      <c r="Y55056" s="396"/>
      <c r="Z55056" s="396"/>
      <c r="AA55056" s="441"/>
    </row>
    <row r="55057" spans="25:27" x14ac:dyDescent="0.2">
      <c r="Y55057" s="396"/>
      <c r="Z55057" s="396"/>
      <c r="AA55057" s="441"/>
    </row>
    <row r="55058" spans="25:27" x14ac:dyDescent="0.2">
      <c r="Y55058" s="396"/>
      <c r="Z55058" s="396"/>
      <c r="AA55058" s="441"/>
    </row>
    <row r="55059" spans="25:27" x14ac:dyDescent="0.2">
      <c r="Y55059" s="396"/>
      <c r="Z55059" s="396"/>
      <c r="AA55059" s="441"/>
    </row>
    <row r="55060" spans="25:27" x14ac:dyDescent="0.2">
      <c r="Y55060" s="396"/>
      <c r="Z55060" s="396"/>
      <c r="AA55060" s="441"/>
    </row>
    <row r="55061" spans="25:27" x14ac:dyDescent="0.2">
      <c r="Y55061" s="396"/>
      <c r="Z55061" s="396"/>
      <c r="AA55061" s="441"/>
    </row>
    <row r="55062" spans="25:27" x14ac:dyDescent="0.2">
      <c r="Y55062" s="396"/>
      <c r="Z55062" s="396"/>
      <c r="AA55062" s="441"/>
    </row>
    <row r="55063" spans="25:27" x14ac:dyDescent="0.2">
      <c r="Y55063" s="396"/>
      <c r="Z55063" s="396"/>
      <c r="AA55063" s="441"/>
    </row>
    <row r="55064" spans="25:27" x14ac:dyDescent="0.2">
      <c r="Y55064" s="396"/>
      <c r="Z55064" s="396"/>
      <c r="AA55064" s="441"/>
    </row>
    <row r="55065" spans="25:27" x14ac:dyDescent="0.2">
      <c r="Y55065" s="396"/>
      <c r="Z55065" s="396"/>
      <c r="AA55065" s="441"/>
    </row>
    <row r="55066" spans="25:27" x14ac:dyDescent="0.2">
      <c r="Y55066" s="396"/>
      <c r="Z55066" s="396"/>
      <c r="AA55066" s="441"/>
    </row>
    <row r="55067" spans="25:27" x14ac:dyDescent="0.2">
      <c r="Y55067" s="396"/>
      <c r="Z55067" s="396"/>
      <c r="AA55067" s="441"/>
    </row>
    <row r="55068" spans="25:27" x14ac:dyDescent="0.2">
      <c r="Y55068" s="396"/>
      <c r="Z55068" s="396"/>
      <c r="AA55068" s="441"/>
    </row>
    <row r="55069" spans="25:27" x14ac:dyDescent="0.2">
      <c r="Y55069" s="396"/>
      <c r="Z55069" s="396"/>
      <c r="AA55069" s="441"/>
    </row>
    <row r="55070" spans="25:27" x14ac:dyDescent="0.2">
      <c r="Y55070" s="396"/>
      <c r="Z55070" s="396"/>
      <c r="AA55070" s="441"/>
    </row>
    <row r="55071" spans="25:27" x14ac:dyDescent="0.2">
      <c r="Y55071" s="396"/>
      <c r="Z55071" s="396"/>
      <c r="AA55071" s="441"/>
    </row>
    <row r="55072" spans="25:27" x14ac:dyDescent="0.2">
      <c r="Y55072" s="396"/>
      <c r="Z55072" s="396"/>
      <c r="AA55072" s="441"/>
    </row>
    <row r="55073" spans="25:27" x14ac:dyDescent="0.2">
      <c r="Y55073" s="396"/>
      <c r="Z55073" s="396"/>
      <c r="AA55073" s="441"/>
    </row>
    <row r="55074" spans="25:27" x14ac:dyDescent="0.2">
      <c r="Y55074" s="396"/>
      <c r="Z55074" s="396"/>
      <c r="AA55074" s="441"/>
    </row>
    <row r="55075" spans="25:27" x14ac:dyDescent="0.2">
      <c r="Y55075" s="396"/>
      <c r="Z55075" s="396"/>
      <c r="AA55075" s="441"/>
    </row>
    <row r="55076" spans="25:27" x14ac:dyDescent="0.2">
      <c r="Y55076" s="396"/>
      <c r="Z55076" s="396"/>
      <c r="AA55076" s="441"/>
    </row>
    <row r="55077" spans="25:27" x14ac:dyDescent="0.2">
      <c r="Y55077" s="396"/>
      <c r="Z55077" s="396"/>
      <c r="AA55077" s="441"/>
    </row>
    <row r="55078" spans="25:27" x14ac:dyDescent="0.2">
      <c r="Y55078" s="396"/>
      <c r="Z55078" s="396"/>
      <c r="AA55078" s="441"/>
    </row>
    <row r="55079" spans="25:27" x14ac:dyDescent="0.2">
      <c r="Y55079" s="396"/>
      <c r="Z55079" s="396"/>
      <c r="AA55079" s="441"/>
    </row>
    <row r="55080" spans="25:27" x14ac:dyDescent="0.2">
      <c r="Y55080" s="396"/>
      <c r="Z55080" s="396"/>
      <c r="AA55080" s="441"/>
    </row>
    <row r="55081" spans="25:27" x14ac:dyDescent="0.2">
      <c r="Y55081" s="396"/>
      <c r="Z55081" s="396"/>
      <c r="AA55081" s="441"/>
    </row>
    <row r="55082" spans="25:27" x14ac:dyDescent="0.2">
      <c r="Y55082" s="396"/>
      <c r="Z55082" s="396"/>
      <c r="AA55082" s="441"/>
    </row>
    <row r="55083" spans="25:27" x14ac:dyDescent="0.2">
      <c r="Y55083" s="396"/>
      <c r="Z55083" s="396"/>
      <c r="AA55083" s="441"/>
    </row>
    <row r="55084" spans="25:27" x14ac:dyDescent="0.2">
      <c r="Y55084" s="396"/>
      <c r="Z55084" s="396"/>
      <c r="AA55084" s="441"/>
    </row>
    <row r="55085" spans="25:27" x14ac:dyDescent="0.2">
      <c r="Y55085" s="396"/>
      <c r="Z55085" s="396"/>
      <c r="AA55085" s="441"/>
    </row>
    <row r="55086" spans="25:27" x14ac:dyDescent="0.2">
      <c r="Y55086" s="396"/>
      <c r="Z55086" s="396"/>
      <c r="AA55086" s="441"/>
    </row>
    <row r="55087" spans="25:27" x14ac:dyDescent="0.2">
      <c r="Y55087" s="396"/>
      <c r="Z55087" s="396"/>
      <c r="AA55087" s="441"/>
    </row>
    <row r="55088" spans="25:27" x14ac:dyDescent="0.2">
      <c r="Y55088" s="396"/>
      <c r="Z55088" s="396"/>
      <c r="AA55088" s="441"/>
    </row>
    <row r="55089" spans="25:27" x14ac:dyDescent="0.2">
      <c r="Y55089" s="396"/>
      <c r="Z55089" s="396"/>
      <c r="AA55089" s="441"/>
    </row>
    <row r="55090" spans="25:27" x14ac:dyDescent="0.2">
      <c r="Y55090" s="396"/>
      <c r="Z55090" s="396"/>
      <c r="AA55090" s="441"/>
    </row>
    <row r="55091" spans="25:27" x14ac:dyDescent="0.2">
      <c r="Y55091" s="396"/>
      <c r="Z55091" s="396"/>
      <c r="AA55091" s="441"/>
    </row>
    <row r="55092" spans="25:27" x14ac:dyDescent="0.2">
      <c r="Y55092" s="396"/>
      <c r="Z55092" s="396"/>
      <c r="AA55092" s="441"/>
    </row>
    <row r="55093" spans="25:27" x14ac:dyDescent="0.2">
      <c r="Y55093" s="396"/>
      <c r="Z55093" s="396"/>
      <c r="AA55093" s="441"/>
    </row>
    <row r="55094" spans="25:27" x14ac:dyDescent="0.2">
      <c r="Y55094" s="396"/>
      <c r="Z55094" s="396"/>
      <c r="AA55094" s="441"/>
    </row>
    <row r="55095" spans="25:27" x14ac:dyDescent="0.2">
      <c r="Y55095" s="396"/>
      <c r="Z55095" s="396"/>
      <c r="AA55095" s="441"/>
    </row>
    <row r="55096" spans="25:27" x14ac:dyDescent="0.2">
      <c r="Y55096" s="396"/>
      <c r="Z55096" s="396"/>
      <c r="AA55096" s="441"/>
    </row>
    <row r="55097" spans="25:27" x14ac:dyDescent="0.2">
      <c r="Y55097" s="396"/>
      <c r="Z55097" s="396"/>
      <c r="AA55097" s="441"/>
    </row>
    <row r="55098" spans="25:27" x14ac:dyDescent="0.2">
      <c r="Y55098" s="396"/>
      <c r="Z55098" s="396"/>
      <c r="AA55098" s="441"/>
    </row>
    <row r="55099" spans="25:27" x14ac:dyDescent="0.2">
      <c r="Y55099" s="396"/>
      <c r="Z55099" s="396"/>
      <c r="AA55099" s="441"/>
    </row>
    <row r="55100" spans="25:27" x14ac:dyDescent="0.2">
      <c r="Y55100" s="396"/>
      <c r="Z55100" s="396"/>
      <c r="AA55100" s="441"/>
    </row>
    <row r="55101" spans="25:27" x14ac:dyDescent="0.2">
      <c r="Y55101" s="396"/>
      <c r="Z55101" s="396"/>
      <c r="AA55101" s="441"/>
    </row>
    <row r="55102" spans="25:27" x14ac:dyDescent="0.2">
      <c r="Y55102" s="396"/>
      <c r="Z55102" s="396"/>
      <c r="AA55102" s="441"/>
    </row>
    <row r="55103" spans="25:27" x14ac:dyDescent="0.2">
      <c r="Y55103" s="396"/>
      <c r="Z55103" s="396"/>
      <c r="AA55103" s="441"/>
    </row>
    <row r="55104" spans="25:27" x14ac:dyDescent="0.2">
      <c r="Y55104" s="396"/>
      <c r="Z55104" s="396"/>
      <c r="AA55104" s="441"/>
    </row>
    <row r="55105" spans="25:27" x14ac:dyDescent="0.2">
      <c r="Y55105" s="396"/>
      <c r="Z55105" s="396"/>
      <c r="AA55105" s="441"/>
    </row>
    <row r="55106" spans="25:27" x14ac:dyDescent="0.2">
      <c r="Y55106" s="396"/>
      <c r="Z55106" s="396"/>
      <c r="AA55106" s="441"/>
    </row>
    <row r="55107" spans="25:27" x14ac:dyDescent="0.2">
      <c r="Y55107" s="396"/>
      <c r="Z55107" s="396"/>
      <c r="AA55107" s="441"/>
    </row>
    <row r="55108" spans="25:27" x14ac:dyDescent="0.2">
      <c r="Y55108" s="396"/>
      <c r="Z55108" s="396"/>
      <c r="AA55108" s="441"/>
    </row>
    <row r="55109" spans="25:27" x14ac:dyDescent="0.2">
      <c r="Y55109" s="396"/>
      <c r="Z55109" s="396"/>
      <c r="AA55109" s="441"/>
    </row>
    <row r="55110" spans="25:27" x14ac:dyDescent="0.2">
      <c r="Y55110" s="396"/>
      <c r="Z55110" s="396"/>
      <c r="AA55110" s="441"/>
    </row>
    <row r="55111" spans="25:27" x14ac:dyDescent="0.2">
      <c r="Y55111" s="396"/>
      <c r="Z55111" s="396"/>
      <c r="AA55111" s="441"/>
    </row>
    <row r="55112" spans="25:27" x14ac:dyDescent="0.2">
      <c r="Y55112" s="396"/>
      <c r="Z55112" s="396"/>
      <c r="AA55112" s="441"/>
    </row>
    <row r="55113" spans="25:27" x14ac:dyDescent="0.2">
      <c r="Y55113" s="396"/>
      <c r="Z55113" s="396"/>
      <c r="AA55113" s="441"/>
    </row>
    <row r="55114" spans="25:27" x14ac:dyDescent="0.2">
      <c r="Y55114" s="396"/>
      <c r="Z55114" s="396"/>
      <c r="AA55114" s="441"/>
    </row>
    <row r="55115" spans="25:27" x14ac:dyDescent="0.2">
      <c r="Y55115" s="396"/>
      <c r="Z55115" s="396"/>
      <c r="AA55115" s="441"/>
    </row>
    <row r="55116" spans="25:27" x14ac:dyDescent="0.2">
      <c r="Y55116" s="396"/>
      <c r="Z55116" s="396"/>
      <c r="AA55116" s="441"/>
    </row>
    <row r="55117" spans="25:27" x14ac:dyDescent="0.2">
      <c r="Y55117" s="396"/>
      <c r="Z55117" s="396"/>
      <c r="AA55117" s="441"/>
    </row>
    <row r="55118" spans="25:27" x14ac:dyDescent="0.2">
      <c r="Y55118" s="396"/>
      <c r="Z55118" s="396"/>
      <c r="AA55118" s="441"/>
    </row>
    <row r="55119" spans="25:27" x14ac:dyDescent="0.2">
      <c r="Y55119" s="396"/>
      <c r="Z55119" s="396"/>
      <c r="AA55119" s="441"/>
    </row>
    <row r="55120" spans="25:27" x14ac:dyDescent="0.2">
      <c r="Y55120" s="396"/>
      <c r="Z55120" s="396"/>
      <c r="AA55120" s="441"/>
    </row>
    <row r="55121" spans="25:27" x14ac:dyDescent="0.2">
      <c r="Y55121" s="396"/>
      <c r="Z55121" s="396"/>
      <c r="AA55121" s="441"/>
    </row>
    <row r="55122" spans="25:27" x14ac:dyDescent="0.2">
      <c r="Y55122" s="396"/>
      <c r="Z55122" s="396"/>
      <c r="AA55122" s="441"/>
    </row>
    <row r="55123" spans="25:27" x14ac:dyDescent="0.2">
      <c r="Y55123" s="396"/>
      <c r="Z55123" s="396"/>
      <c r="AA55123" s="441"/>
    </row>
    <row r="55124" spans="25:27" x14ac:dyDescent="0.2">
      <c r="Y55124" s="396"/>
      <c r="Z55124" s="396"/>
      <c r="AA55124" s="441"/>
    </row>
    <row r="55125" spans="25:27" x14ac:dyDescent="0.2">
      <c r="Y55125" s="396"/>
      <c r="Z55125" s="396"/>
      <c r="AA55125" s="441"/>
    </row>
    <row r="55126" spans="25:27" x14ac:dyDescent="0.2">
      <c r="Y55126" s="396"/>
      <c r="Z55126" s="396"/>
      <c r="AA55126" s="441"/>
    </row>
    <row r="55127" spans="25:27" x14ac:dyDescent="0.2">
      <c r="Y55127" s="396"/>
      <c r="Z55127" s="396"/>
      <c r="AA55127" s="441"/>
    </row>
    <row r="55128" spans="25:27" x14ac:dyDescent="0.2">
      <c r="Y55128" s="396"/>
      <c r="Z55128" s="396"/>
      <c r="AA55128" s="441"/>
    </row>
    <row r="55129" spans="25:27" x14ac:dyDescent="0.2">
      <c r="Y55129" s="396"/>
      <c r="Z55129" s="396"/>
      <c r="AA55129" s="441"/>
    </row>
    <row r="55130" spans="25:27" x14ac:dyDescent="0.2">
      <c r="Y55130" s="396"/>
      <c r="Z55130" s="396"/>
      <c r="AA55130" s="441"/>
    </row>
    <row r="55131" spans="25:27" x14ac:dyDescent="0.2">
      <c r="Y55131" s="396"/>
      <c r="Z55131" s="396"/>
      <c r="AA55131" s="441"/>
    </row>
    <row r="55132" spans="25:27" x14ac:dyDescent="0.2">
      <c r="Y55132" s="396"/>
      <c r="Z55132" s="396"/>
      <c r="AA55132" s="441"/>
    </row>
    <row r="55133" spans="25:27" x14ac:dyDescent="0.2">
      <c r="Y55133" s="396"/>
      <c r="Z55133" s="396"/>
      <c r="AA55133" s="441"/>
    </row>
    <row r="55134" spans="25:27" x14ac:dyDescent="0.2">
      <c r="Y55134" s="396"/>
      <c r="Z55134" s="396"/>
      <c r="AA55134" s="441"/>
    </row>
    <row r="55135" spans="25:27" x14ac:dyDescent="0.2">
      <c r="Y55135" s="396"/>
      <c r="Z55135" s="396"/>
      <c r="AA55135" s="441"/>
    </row>
    <row r="55136" spans="25:27" x14ac:dyDescent="0.2">
      <c r="Y55136" s="396"/>
      <c r="Z55136" s="396"/>
      <c r="AA55136" s="441"/>
    </row>
    <row r="55137" spans="25:27" x14ac:dyDescent="0.2">
      <c r="Y55137" s="396"/>
      <c r="Z55137" s="396"/>
      <c r="AA55137" s="441"/>
    </row>
    <row r="55138" spans="25:27" x14ac:dyDescent="0.2">
      <c r="Y55138" s="396"/>
      <c r="Z55138" s="396"/>
      <c r="AA55138" s="441"/>
    </row>
    <row r="55139" spans="25:27" x14ac:dyDescent="0.2">
      <c r="Y55139" s="396"/>
      <c r="Z55139" s="396"/>
      <c r="AA55139" s="441"/>
    </row>
    <row r="55140" spans="25:27" x14ac:dyDescent="0.2">
      <c r="Y55140" s="396"/>
      <c r="Z55140" s="396"/>
      <c r="AA55140" s="441"/>
    </row>
    <row r="55141" spans="25:27" x14ac:dyDescent="0.2">
      <c r="Y55141" s="396"/>
      <c r="Z55141" s="396"/>
      <c r="AA55141" s="441"/>
    </row>
    <row r="55142" spans="25:27" x14ac:dyDescent="0.2">
      <c r="Y55142" s="396"/>
      <c r="Z55142" s="396"/>
      <c r="AA55142" s="441"/>
    </row>
    <row r="55143" spans="25:27" x14ac:dyDescent="0.2">
      <c r="Y55143" s="396"/>
      <c r="Z55143" s="396"/>
      <c r="AA55143" s="441"/>
    </row>
    <row r="55144" spans="25:27" x14ac:dyDescent="0.2">
      <c r="Y55144" s="396"/>
      <c r="Z55144" s="396"/>
      <c r="AA55144" s="441"/>
    </row>
    <row r="55145" spans="25:27" x14ac:dyDescent="0.2">
      <c r="Y55145" s="396"/>
      <c r="Z55145" s="396"/>
      <c r="AA55145" s="441"/>
    </row>
    <row r="55146" spans="25:27" x14ac:dyDescent="0.2">
      <c r="Y55146" s="396"/>
      <c r="Z55146" s="396"/>
      <c r="AA55146" s="441"/>
    </row>
    <row r="55147" spans="25:27" x14ac:dyDescent="0.2">
      <c r="Y55147" s="396"/>
      <c r="Z55147" s="396"/>
      <c r="AA55147" s="441"/>
    </row>
    <row r="55148" spans="25:27" x14ac:dyDescent="0.2">
      <c r="Y55148" s="396"/>
      <c r="Z55148" s="396"/>
      <c r="AA55148" s="441"/>
    </row>
    <row r="55149" spans="25:27" x14ac:dyDescent="0.2">
      <c r="Y55149" s="396"/>
      <c r="Z55149" s="396"/>
      <c r="AA55149" s="441"/>
    </row>
    <row r="55150" spans="25:27" x14ac:dyDescent="0.2">
      <c r="Y55150" s="396"/>
      <c r="Z55150" s="396"/>
      <c r="AA55150" s="441"/>
    </row>
    <row r="55151" spans="25:27" x14ac:dyDescent="0.2">
      <c r="Y55151" s="396"/>
      <c r="Z55151" s="396"/>
      <c r="AA55151" s="441"/>
    </row>
    <row r="55152" spans="25:27" x14ac:dyDescent="0.2">
      <c r="Y55152" s="396"/>
      <c r="Z55152" s="396"/>
      <c r="AA55152" s="441"/>
    </row>
    <row r="55153" spans="25:27" x14ac:dyDescent="0.2">
      <c r="Y55153" s="396"/>
      <c r="Z55153" s="396"/>
      <c r="AA55153" s="441"/>
    </row>
    <row r="55154" spans="25:27" x14ac:dyDescent="0.2">
      <c r="Y55154" s="396"/>
      <c r="Z55154" s="396"/>
      <c r="AA55154" s="441"/>
    </row>
    <row r="55155" spans="25:27" x14ac:dyDescent="0.2">
      <c r="Y55155" s="396"/>
      <c r="Z55155" s="396"/>
      <c r="AA55155" s="441"/>
    </row>
    <row r="55156" spans="25:27" x14ac:dyDescent="0.2">
      <c r="Y55156" s="396"/>
      <c r="Z55156" s="396"/>
      <c r="AA55156" s="441"/>
    </row>
    <row r="55157" spans="25:27" x14ac:dyDescent="0.2">
      <c r="Y55157" s="396"/>
      <c r="Z55157" s="396"/>
      <c r="AA55157" s="441"/>
    </row>
    <row r="55158" spans="25:27" x14ac:dyDescent="0.2">
      <c r="Y55158" s="396"/>
      <c r="Z55158" s="396"/>
      <c r="AA55158" s="441"/>
    </row>
    <row r="55159" spans="25:27" x14ac:dyDescent="0.2">
      <c r="Y55159" s="396"/>
      <c r="Z55159" s="396"/>
      <c r="AA55159" s="441"/>
    </row>
    <row r="55160" spans="25:27" x14ac:dyDescent="0.2">
      <c r="Y55160" s="396"/>
      <c r="Z55160" s="396"/>
      <c r="AA55160" s="441"/>
    </row>
    <row r="55161" spans="25:27" x14ac:dyDescent="0.2">
      <c r="Y55161" s="396"/>
      <c r="Z55161" s="396"/>
      <c r="AA55161" s="441"/>
    </row>
    <row r="55162" spans="25:27" x14ac:dyDescent="0.2">
      <c r="Y55162" s="396"/>
      <c r="Z55162" s="396"/>
      <c r="AA55162" s="441"/>
    </row>
    <row r="55163" spans="25:27" x14ac:dyDescent="0.2">
      <c r="Y55163" s="396"/>
      <c r="Z55163" s="396"/>
      <c r="AA55163" s="441"/>
    </row>
    <row r="55164" spans="25:27" x14ac:dyDescent="0.2">
      <c r="Y55164" s="396"/>
      <c r="Z55164" s="396"/>
      <c r="AA55164" s="441"/>
    </row>
    <row r="55165" spans="25:27" x14ac:dyDescent="0.2">
      <c r="Y55165" s="396"/>
      <c r="Z55165" s="396"/>
      <c r="AA55165" s="441"/>
    </row>
    <row r="55166" spans="25:27" x14ac:dyDescent="0.2">
      <c r="Y55166" s="396"/>
      <c r="Z55166" s="396"/>
      <c r="AA55166" s="441"/>
    </row>
    <row r="55167" spans="25:27" x14ac:dyDescent="0.2">
      <c r="Y55167" s="396"/>
      <c r="Z55167" s="396"/>
      <c r="AA55167" s="441"/>
    </row>
    <row r="55168" spans="25:27" x14ac:dyDescent="0.2">
      <c r="Y55168" s="396"/>
      <c r="Z55168" s="396"/>
      <c r="AA55168" s="441"/>
    </row>
    <row r="55169" spans="25:27" x14ac:dyDescent="0.2">
      <c r="Y55169" s="396"/>
      <c r="Z55169" s="396"/>
      <c r="AA55169" s="441"/>
    </row>
    <row r="55170" spans="25:27" x14ac:dyDescent="0.2">
      <c r="Y55170" s="396"/>
      <c r="Z55170" s="396"/>
      <c r="AA55170" s="441"/>
    </row>
    <row r="55171" spans="25:27" x14ac:dyDescent="0.2">
      <c r="Y55171" s="396"/>
      <c r="Z55171" s="396"/>
      <c r="AA55171" s="441"/>
    </row>
    <row r="55172" spans="25:27" x14ac:dyDescent="0.2">
      <c r="Y55172" s="396"/>
      <c r="Z55172" s="396"/>
      <c r="AA55172" s="441"/>
    </row>
    <row r="55173" spans="25:27" x14ac:dyDescent="0.2">
      <c r="Y55173" s="396"/>
      <c r="Z55173" s="396"/>
      <c r="AA55173" s="441"/>
    </row>
    <row r="55174" spans="25:27" x14ac:dyDescent="0.2">
      <c r="Y55174" s="396"/>
      <c r="Z55174" s="396"/>
      <c r="AA55174" s="441"/>
    </row>
    <row r="55175" spans="25:27" x14ac:dyDescent="0.2">
      <c r="Y55175" s="396"/>
      <c r="Z55175" s="396"/>
      <c r="AA55175" s="441"/>
    </row>
    <row r="55176" spans="25:27" x14ac:dyDescent="0.2">
      <c r="Y55176" s="396"/>
      <c r="Z55176" s="396"/>
      <c r="AA55176" s="441"/>
    </row>
    <row r="55177" spans="25:27" x14ac:dyDescent="0.2">
      <c r="Y55177" s="396"/>
      <c r="Z55177" s="396"/>
      <c r="AA55177" s="441"/>
    </row>
    <row r="55178" spans="25:27" x14ac:dyDescent="0.2">
      <c r="Y55178" s="396"/>
      <c r="Z55178" s="396"/>
      <c r="AA55178" s="441"/>
    </row>
    <row r="55179" spans="25:27" x14ac:dyDescent="0.2">
      <c r="Y55179" s="396"/>
      <c r="Z55179" s="396"/>
      <c r="AA55179" s="441"/>
    </row>
    <row r="55180" spans="25:27" x14ac:dyDescent="0.2">
      <c r="Y55180" s="396"/>
      <c r="Z55180" s="396"/>
      <c r="AA55180" s="441"/>
    </row>
    <row r="55181" spans="25:27" x14ac:dyDescent="0.2">
      <c r="Y55181" s="396"/>
      <c r="Z55181" s="396"/>
      <c r="AA55181" s="441"/>
    </row>
    <row r="55182" spans="25:27" x14ac:dyDescent="0.2">
      <c r="Y55182" s="396"/>
      <c r="Z55182" s="396"/>
      <c r="AA55182" s="441"/>
    </row>
    <row r="55183" spans="25:27" x14ac:dyDescent="0.2">
      <c r="Y55183" s="396"/>
      <c r="Z55183" s="396"/>
      <c r="AA55183" s="441"/>
    </row>
    <row r="55184" spans="25:27" x14ac:dyDescent="0.2">
      <c r="Y55184" s="396"/>
      <c r="Z55184" s="396"/>
      <c r="AA55184" s="441"/>
    </row>
    <row r="55185" spans="25:27" x14ac:dyDescent="0.2">
      <c r="Y55185" s="396"/>
      <c r="Z55185" s="396"/>
      <c r="AA55185" s="441"/>
    </row>
    <row r="55186" spans="25:27" x14ac:dyDescent="0.2">
      <c r="Y55186" s="396"/>
      <c r="Z55186" s="396"/>
      <c r="AA55186" s="441"/>
    </row>
    <row r="55187" spans="25:27" x14ac:dyDescent="0.2">
      <c r="Y55187" s="396"/>
      <c r="Z55187" s="396"/>
      <c r="AA55187" s="441"/>
    </row>
    <row r="55188" spans="25:27" x14ac:dyDescent="0.2">
      <c r="Y55188" s="396"/>
      <c r="Z55188" s="396"/>
      <c r="AA55188" s="441"/>
    </row>
    <row r="55189" spans="25:27" x14ac:dyDescent="0.2">
      <c r="Y55189" s="396"/>
      <c r="Z55189" s="396"/>
      <c r="AA55189" s="441"/>
    </row>
    <row r="55190" spans="25:27" x14ac:dyDescent="0.2">
      <c r="Y55190" s="396"/>
      <c r="Z55190" s="396"/>
      <c r="AA55190" s="441"/>
    </row>
    <row r="55191" spans="25:27" x14ac:dyDescent="0.2">
      <c r="Y55191" s="396"/>
      <c r="Z55191" s="396"/>
      <c r="AA55191" s="441"/>
    </row>
    <row r="55192" spans="25:27" x14ac:dyDescent="0.2">
      <c r="Y55192" s="396"/>
      <c r="Z55192" s="396"/>
      <c r="AA55192" s="441"/>
    </row>
    <row r="55193" spans="25:27" x14ac:dyDescent="0.2">
      <c r="Y55193" s="396"/>
      <c r="Z55193" s="396"/>
      <c r="AA55193" s="441"/>
    </row>
    <row r="55194" spans="25:27" x14ac:dyDescent="0.2">
      <c r="Y55194" s="396"/>
      <c r="Z55194" s="396"/>
      <c r="AA55194" s="441"/>
    </row>
    <row r="55195" spans="25:27" x14ac:dyDescent="0.2">
      <c r="Y55195" s="396"/>
      <c r="Z55195" s="396"/>
      <c r="AA55195" s="441"/>
    </row>
    <row r="55196" spans="25:27" x14ac:dyDescent="0.2">
      <c r="Y55196" s="396"/>
      <c r="Z55196" s="396"/>
      <c r="AA55196" s="441"/>
    </row>
    <row r="55197" spans="25:27" x14ac:dyDescent="0.2">
      <c r="Y55197" s="396"/>
      <c r="Z55197" s="396"/>
      <c r="AA55197" s="441"/>
    </row>
    <row r="55198" spans="25:27" x14ac:dyDescent="0.2">
      <c r="Y55198" s="396"/>
      <c r="Z55198" s="396"/>
      <c r="AA55198" s="441"/>
    </row>
    <row r="55199" spans="25:27" x14ac:dyDescent="0.2">
      <c r="Y55199" s="396"/>
      <c r="Z55199" s="396"/>
      <c r="AA55199" s="441"/>
    </row>
    <row r="55200" spans="25:27" x14ac:dyDescent="0.2">
      <c r="Y55200" s="396"/>
      <c r="Z55200" s="396"/>
      <c r="AA55200" s="441"/>
    </row>
    <row r="55201" spans="25:27" x14ac:dyDescent="0.2">
      <c r="Y55201" s="396"/>
      <c r="Z55201" s="396"/>
      <c r="AA55201" s="441"/>
    </row>
    <row r="55202" spans="25:27" x14ac:dyDescent="0.2">
      <c r="Y55202" s="396"/>
      <c r="Z55202" s="396"/>
      <c r="AA55202" s="441"/>
    </row>
    <row r="55203" spans="25:27" x14ac:dyDescent="0.2">
      <c r="Y55203" s="396"/>
      <c r="Z55203" s="396"/>
      <c r="AA55203" s="441"/>
    </row>
    <row r="55204" spans="25:27" x14ac:dyDescent="0.2">
      <c r="Y55204" s="396"/>
      <c r="Z55204" s="396"/>
      <c r="AA55204" s="441"/>
    </row>
    <row r="55205" spans="25:27" x14ac:dyDescent="0.2">
      <c r="Y55205" s="396"/>
      <c r="Z55205" s="396"/>
      <c r="AA55205" s="441"/>
    </row>
    <row r="55206" spans="25:27" x14ac:dyDescent="0.2">
      <c r="Y55206" s="396"/>
      <c r="Z55206" s="396"/>
      <c r="AA55206" s="441"/>
    </row>
    <row r="55207" spans="25:27" x14ac:dyDescent="0.2">
      <c r="Y55207" s="396"/>
      <c r="Z55207" s="396"/>
      <c r="AA55207" s="441"/>
    </row>
    <row r="55208" spans="25:27" x14ac:dyDescent="0.2">
      <c r="Y55208" s="396"/>
      <c r="Z55208" s="396"/>
      <c r="AA55208" s="441"/>
    </row>
    <row r="55209" spans="25:27" x14ac:dyDescent="0.2">
      <c r="Y55209" s="396"/>
      <c r="Z55209" s="396"/>
      <c r="AA55209" s="441"/>
    </row>
    <row r="55210" spans="25:27" x14ac:dyDescent="0.2">
      <c r="Y55210" s="396"/>
      <c r="Z55210" s="396"/>
      <c r="AA55210" s="441"/>
    </row>
    <row r="55211" spans="25:27" x14ac:dyDescent="0.2">
      <c r="Y55211" s="396"/>
      <c r="Z55211" s="396"/>
      <c r="AA55211" s="441"/>
    </row>
    <row r="55212" spans="25:27" x14ac:dyDescent="0.2">
      <c r="Y55212" s="396"/>
      <c r="Z55212" s="396"/>
      <c r="AA55212" s="441"/>
    </row>
    <row r="55213" spans="25:27" x14ac:dyDescent="0.2">
      <c r="Y55213" s="396"/>
      <c r="Z55213" s="396"/>
      <c r="AA55213" s="441"/>
    </row>
    <row r="55214" spans="25:27" x14ac:dyDescent="0.2">
      <c r="Y55214" s="396"/>
      <c r="Z55214" s="396"/>
      <c r="AA55214" s="441"/>
    </row>
    <row r="55215" spans="25:27" x14ac:dyDescent="0.2">
      <c r="Y55215" s="396"/>
      <c r="Z55215" s="396"/>
      <c r="AA55215" s="441"/>
    </row>
    <row r="55216" spans="25:27" x14ac:dyDescent="0.2">
      <c r="Y55216" s="396"/>
      <c r="Z55216" s="396"/>
      <c r="AA55216" s="441"/>
    </row>
    <row r="55217" spans="25:27" x14ac:dyDescent="0.2">
      <c r="Y55217" s="396"/>
      <c r="Z55217" s="396"/>
      <c r="AA55217" s="441"/>
    </row>
    <row r="55218" spans="25:27" x14ac:dyDescent="0.2">
      <c r="Y55218" s="396"/>
      <c r="Z55218" s="396"/>
      <c r="AA55218" s="441"/>
    </row>
    <row r="55219" spans="25:27" x14ac:dyDescent="0.2">
      <c r="Y55219" s="396"/>
      <c r="Z55219" s="396"/>
      <c r="AA55219" s="441"/>
    </row>
    <row r="55220" spans="25:27" x14ac:dyDescent="0.2">
      <c r="Y55220" s="396"/>
      <c r="Z55220" s="396"/>
      <c r="AA55220" s="441"/>
    </row>
    <row r="55221" spans="25:27" x14ac:dyDescent="0.2">
      <c r="Y55221" s="396"/>
      <c r="Z55221" s="396"/>
      <c r="AA55221" s="441"/>
    </row>
    <row r="55222" spans="25:27" x14ac:dyDescent="0.2">
      <c r="Y55222" s="396"/>
      <c r="Z55222" s="396"/>
      <c r="AA55222" s="441"/>
    </row>
    <row r="55223" spans="25:27" x14ac:dyDescent="0.2">
      <c r="Y55223" s="396"/>
      <c r="Z55223" s="396"/>
      <c r="AA55223" s="441"/>
    </row>
    <row r="55224" spans="25:27" x14ac:dyDescent="0.2">
      <c r="Y55224" s="396"/>
      <c r="Z55224" s="396"/>
      <c r="AA55224" s="441"/>
    </row>
    <row r="55225" spans="25:27" x14ac:dyDescent="0.2">
      <c r="Y55225" s="396"/>
      <c r="Z55225" s="396"/>
      <c r="AA55225" s="441"/>
    </row>
    <row r="55226" spans="25:27" x14ac:dyDescent="0.2">
      <c r="Y55226" s="396"/>
      <c r="Z55226" s="396"/>
      <c r="AA55226" s="441"/>
    </row>
    <row r="55227" spans="25:27" x14ac:dyDescent="0.2">
      <c r="Y55227" s="396"/>
      <c r="Z55227" s="396"/>
      <c r="AA55227" s="441"/>
    </row>
    <row r="55228" spans="25:27" x14ac:dyDescent="0.2">
      <c r="Y55228" s="396"/>
      <c r="Z55228" s="396"/>
      <c r="AA55228" s="441"/>
    </row>
    <row r="55229" spans="25:27" x14ac:dyDescent="0.2">
      <c r="Y55229" s="396"/>
      <c r="Z55229" s="396"/>
      <c r="AA55229" s="441"/>
    </row>
    <row r="55230" spans="25:27" x14ac:dyDescent="0.2">
      <c r="Y55230" s="396"/>
      <c r="Z55230" s="396"/>
      <c r="AA55230" s="441"/>
    </row>
    <row r="55231" spans="25:27" x14ac:dyDescent="0.2">
      <c r="Y55231" s="396"/>
      <c r="Z55231" s="396"/>
      <c r="AA55231" s="441"/>
    </row>
    <row r="55232" spans="25:27" x14ac:dyDescent="0.2">
      <c r="Y55232" s="396"/>
      <c r="Z55232" s="396"/>
      <c r="AA55232" s="441"/>
    </row>
    <row r="55233" spans="25:27" x14ac:dyDescent="0.2">
      <c r="Y55233" s="396"/>
      <c r="Z55233" s="396"/>
      <c r="AA55233" s="441"/>
    </row>
    <row r="55234" spans="25:27" x14ac:dyDescent="0.2">
      <c r="Y55234" s="396"/>
      <c r="Z55234" s="396"/>
      <c r="AA55234" s="441"/>
    </row>
    <row r="55235" spans="25:27" x14ac:dyDescent="0.2">
      <c r="Y55235" s="396"/>
      <c r="Z55235" s="396"/>
      <c r="AA55235" s="441"/>
    </row>
    <row r="55236" spans="25:27" x14ac:dyDescent="0.2">
      <c r="Y55236" s="396"/>
      <c r="Z55236" s="396"/>
      <c r="AA55236" s="441"/>
    </row>
    <row r="55237" spans="25:27" x14ac:dyDescent="0.2">
      <c r="Y55237" s="396"/>
      <c r="Z55237" s="396"/>
      <c r="AA55237" s="441"/>
    </row>
    <row r="55238" spans="25:27" x14ac:dyDescent="0.2">
      <c r="Y55238" s="396"/>
      <c r="Z55238" s="396"/>
      <c r="AA55238" s="441"/>
    </row>
    <row r="55239" spans="25:27" x14ac:dyDescent="0.2">
      <c r="Y55239" s="396"/>
      <c r="Z55239" s="396"/>
      <c r="AA55239" s="441"/>
    </row>
    <row r="55240" spans="25:27" x14ac:dyDescent="0.2">
      <c r="Y55240" s="396"/>
      <c r="Z55240" s="396"/>
      <c r="AA55240" s="441"/>
    </row>
    <row r="55241" spans="25:27" x14ac:dyDescent="0.2">
      <c r="Y55241" s="396"/>
      <c r="Z55241" s="396"/>
      <c r="AA55241" s="441"/>
    </row>
    <row r="55242" spans="25:27" x14ac:dyDescent="0.2">
      <c r="Y55242" s="396"/>
      <c r="Z55242" s="396"/>
      <c r="AA55242" s="441"/>
    </row>
    <row r="55243" spans="25:27" x14ac:dyDescent="0.2">
      <c r="Y55243" s="396"/>
      <c r="Z55243" s="396"/>
      <c r="AA55243" s="441"/>
    </row>
    <row r="55244" spans="25:27" x14ac:dyDescent="0.2">
      <c r="Y55244" s="396"/>
      <c r="Z55244" s="396"/>
      <c r="AA55244" s="441"/>
    </row>
    <row r="55245" spans="25:27" x14ac:dyDescent="0.2">
      <c r="Y55245" s="396"/>
      <c r="Z55245" s="396"/>
      <c r="AA55245" s="441"/>
    </row>
    <row r="55246" spans="25:27" x14ac:dyDescent="0.2">
      <c r="Y55246" s="396"/>
      <c r="Z55246" s="396"/>
      <c r="AA55246" s="441"/>
    </row>
    <row r="55247" spans="25:27" x14ac:dyDescent="0.2">
      <c r="Y55247" s="396"/>
      <c r="Z55247" s="396"/>
      <c r="AA55247" s="441"/>
    </row>
    <row r="55248" spans="25:27" x14ac:dyDescent="0.2">
      <c r="Y55248" s="396"/>
      <c r="Z55248" s="396"/>
      <c r="AA55248" s="441"/>
    </row>
    <row r="55249" spans="25:27" x14ac:dyDescent="0.2">
      <c r="Y55249" s="396"/>
      <c r="Z55249" s="396"/>
      <c r="AA55249" s="441"/>
    </row>
    <row r="55250" spans="25:27" x14ac:dyDescent="0.2">
      <c r="Y55250" s="396"/>
      <c r="Z55250" s="396"/>
      <c r="AA55250" s="441"/>
    </row>
    <row r="55251" spans="25:27" x14ac:dyDescent="0.2">
      <c r="Y55251" s="396"/>
      <c r="Z55251" s="396"/>
      <c r="AA55251" s="441"/>
    </row>
    <row r="55252" spans="25:27" x14ac:dyDescent="0.2">
      <c r="Y55252" s="396"/>
      <c r="Z55252" s="396"/>
      <c r="AA55252" s="441"/>
    </row>
    <row r="55253" spans="25:27" x14ac:dyDescent="0.2">
      <c r="Y55253" s="396"/>
      <c r="Z55253" s="396"/>
      <c r="AA55253" s="441"/>
    </row>
    <row r="55254" spans="25:27" x14ac:dyDescent="0.2">
      <c r="Y55254" s="396"/>
      <c r="Z55254" s="396"/>
      <c r="AA55254" s="441"/>
    </row>
    <row r="55255" spans="25:27" x14ac:dyDescent="0.2">
      <c r="Y55255" s="396"/>
      <c r="Z55255" s="396"/>
      <c r="AA55255" s="441"/>
    </row>
    <row r="55256" spans="25:27" x14ac:dyDescent="0.2">
      <c r="Y55256" s="396"/>
      <c r="Z55256" s="396"/>
      <c r="AA55256" s="441"/>
    </row>
    <row r="55257" spans="25:27" x14ac:dyDescent="0.2">
      <c r="Y55257" s="396"/>
      <c r="Z55257" s="396"/>
      <c r="AA55257" s="441"/>
    </row>
    <row r="55258" spans="25:27" x14ac:dyDescent="0.2">
      <c r="Y55258" s="396"/>
      <c r="Z55258" s="396"/>
      <c r="AA55258" s="441"/>
    </row>
    <row r="55259" spans="25:27" x14ac:dyDescent="0.2">
      <c r="Y55259" s="396"/>
      <c r="Z55259" s="396"/>
      <c r="AA55259" s="441"/>
    </row>
    <row r="55260" spans="25:27" x14ac:dyDescent="0.2">
      <c r="Y55260" s="396"/>
      <c r="Z55260" s="396"/>
      <c r="AA55260" s="441"/>
    </row>
    <row r="55261" spans="25:27" x14ac:dyDescent="0.2">
      <c r="Y55261" s="396"/>
      <c r="Z55261" s="396"/>
      <c r="AA55261" s="441"/>
    </row>
    <row r="55262" spans="25:27" x14ac:dyDescent="0.2">
      <c r="Y55262" s="396"/>
      <c r="Z55262" s="396"/>
      <c r="AA55262" s="441"/>
    </row>
    <row r="55263" spans="25:27" x14ac:dyDescent="0.2">
      <c r="Y55263" s="396"/>
      <c r="Z55263" s="396"/>
      <c r="AA55263" s="441"/>
    </row>
    <row r="55264" spans="25:27" x14ac:dyDescent="0.2">
      <c r="Y55264" s="396"/>
      <c r="Z55264" s="396"/>
      <c r="AA55264" s="441"/>
    </row>
    <row r="55265" spans="25:27" x14ac:dyDescent="0.2">
      <c r="Y55265" s="396"/>
      <c r="Z55265" s="396"/>
      <c r="AA55265" s="441"/>
    </row>
    <row r="55266" spans="25:27" x14ac:dyDescent="0.2">
      <c r="Y55266" s="396"/>
      <c r="Z55266" s="396"/>
      <c r="AA55266" s="441"/>
    </row>
    <row r="55267" spans="25:27" x14ac:dyDescent="0.2">
      <c r="Y55267" s="396"/>
      <c r="Z55267" s="396"/>
      <c r="AA55267" s="441"/>
    </row>
    <row r="55268" spans="25:27" x14ac:dyDescent="0.2">
      <c r="Y55268" s="396"/>
      <c r="Z55268" s="396"/>
      <c r="AA55268" s="441"/>
    </row>
    <row r="55269" spans="25:27" x14ac:dyDescent="0.2">
      <c r="Y55269" s="396"/>
      <c r="Z55269" s="396"/>
      <c r="AA55269" s="441"/>
    </row>
    <row r="55270" spans="25:27" x14ac:dyDescent="0.2">
      <c r="Y55270" s="396"/>
      <c r="Z55270" s="396"/>
      <c r="AA55270" s="441"/>
    </row>
    <row r="55271" spans="25:27" x14ac:dyDescent="0.2">
      <c r="Y55271" s="396"/>
      <c r="Z55271" s="396"/>
      <c r="AA55271" s="441"/>
    </row>
    <row r="55272" spans="25:27" x14ac:dyDescent="0.2">
      <c r="Y55272" s="396"/>
      <c r="Z55272" s="396"/>
      <c r="AA55272" s="441"/>
    </row>
    <row r="55273" spans="25:27" x14ac:dyDescent="0.2">
      <c r="Y55273" s="396"/>
      <c r="Z55273" s="396"/>
      <c r="AA55273" s="441"/>
    </row>
    <row r="55274" spans="25:27" x14ac:dyDescent="0.2">
      <c r="Y55274" s="396"/>
      <c r="Z55274" s="396"/>
      <c r="AA55274" s="441"/>
    </row>
    <row r="55275" spans="25:27" x14ac:dyDescent="0.2">
      <c r="Y55275" s="396"/>
      <c r="Z55275" s="396"/>
      <c r="AA55275" s="441"/>
    </row>
    <row r="55276" spans="25:27" x14ac:dyDescent="0.2">
      <c r="Y55276" s="396"/>
      <c r="Z55276" s="396"/>
      <c r="AA55276" s="441"/>
    </row>
    <row r="55277" spans="25:27" x14ac:dyDescent="0.2">
      <c r="Y55277" s="396"/>
      <c r="Z55277" s="396"/>
      <c r="AA55277" s="441"/>
    </row>
    <row r="55278" spans="25:27" x14ac:dyDescent="0.2">
      <c r="Y55278" s="396"/>
      <c r="Z55278" s="396"/>
      <c r="AA55278" s="441"/>
    </row>
    <row r="55279" spans="25:27" x14ac:dyDescent="0.2">
      <c r="Y55279" s="396"/>
      <c r="Z55279" s="396"/>
      <c r="AA55279" s="441"/>
    </row>
    <row r="55280" spans="25:27" x14ac:dyDescent="0.2">
      <c r="Y55280" s="396"/>
      <c r="Z55280" s="396"/>
      <c r="AA55280" s="441"/>
    </row>
    <row r="55281" spans="25:27" x14ac:dyDescent="0.2">
      <c r="Y55281" s="396"/>
      <c r="Z55281" s="396"/>
      <c r="AA55281" s="441"/>
    </row>
    <row r="55282" spans="25:27" x14ac:dyDescent="0.2">
      <c r="Y55282" s="396"/>
      <c r="Z55282" s="396"/>
      <c r="AA55282" s="441"/>
    </row>
    <row r="55283" spans="25:27" x14ac:dyDescent="0.2">
      <c r="Y55283" s="396"/>
      <c r="Z55283" s="396"/>
      <c r="AA55283" s="441"/>
    </row>
    <row r="55284" spans="25:27" x14ac:dyDescent="0.2">
      <c r="Y55284" s="396"/>
      <c r="Z55284" s="396"/>
      <c r="AA55284" s="441"/>
    </row>
    <row r="55285" spans="25:27" x14ac:dyDescent="0.2">
      <c r="Y55285" s="396"/>
      <c r="Z55285" s="396"/>
      <c r="AA55285" s="441"/>
    </row>
    <row r="55286" spans="25:27" x14ac:dyDescent="0.2">
      <c r="Y55286" s="396"/>
      <c r="Z55286" s="396"/>
      <c r="AA55286" s="441"/>
    </row>
    <row r="55287" spans="25:27" x14ac:dyDescent="0.2">
      <c r="Y55287" s="396"/>
      <c r="Z55287" s="396"/>
      <c r="AA55287" s="441"/>
    </row>
    <row r="55288" spans="25:27" x14ac:dyDescent="0.2">
      <c r="Y55288" s="396"/>
      <c r="Z55288" s="396"/>
      <c r="AA55288" s="441"/>
    </row>
    <row r="55289" spans="25:27" x14ac:dyDescent="0.2">
      <c r="Y55289" s="396"/>
      <c r="Z55289" s="396"/>
      <c r="AA55289" s="441"/>
    </row>
    <row r="55290" spans="25:27" x14ac:dyDescent="0.2">
      <c r="Y55290" s="396"/>
      <c r="Z55290" s="396"/>
      <c r="AA55290" s="441"/>
    </row>
    <row r="55291" spans="25:27" x14ac:dyDescent="0.2">
      <c r="Y55291" s="396"/>
      <c r="Z55291" s="396"/>
      <c r="AA55291" s="441"/>
    </row>
    <row r="55292" spans="25:27" x14ac:dyDescent="0.2">
      <c r="Y55292" s="396"/>
      <c r="Z55292" s="396"/>
      <c r="AA55292" s="441"/>
    </row>
    <row r="55293" spans="25:27" x14ac:dyDescent="0.2">
      <c r="Y55293" s="396"/>
      <c r="Z55293" s="396"/>
      <c r="AA55293" s="441"/>
    </row>
    <row r="55294" spans="25:27" x14ac:dyDescent="0.2">
      <c r="Y55294" s="396"/>
      <c r="Z55294" s="396"/>
      <c r="AA55294" s="441"/>
    </row>
    <row r="55295" spans="25:27" x14ac:dyDescent="0.2">
      <c r="Y55295" s="396"/>
      <c r="Z55295" s="396"/>
      <c r="AA55295" s="441"/>
    </row>
    <row r="55296" spans="25:27" x14ac:dyDescent="0.2">
      <c r="Y55296" s="396"/>
      <c r="Z55296" s="396"/>
      <c r="AA55296" s="441"/>
    </row>
    <row r="55297" spans="25:27" x14ac:dyDescent="0.2">
      <c r="Y55297" s="396"/>
      <c r="Z55297" s="396"/>
      <c r="AA55297" s="441"/>
    </row>
    <row r="55298" spans="25:27" x14ac:dyDescent="0.2">
      <c r="Y55298" s="396"/>
      <c r="Z55298" s="396"/>
      <c r="AA55298" s="441"/>
    </row>
    <row r="55299" spans="25:27" x14ac:dyDescent="0.2">
      <c r="Y55299" s="396"/>
      <c r="Z55299" s="396"/>
      <c r="AA55299" s="441"/>
    </row>
    <row r="55300" spans="25:27" x14ac:dyDescent="0.2">
      <c r="Y55300" s="396"/>
      <c r="Z55300" s="396"/>
      <c r="AA55300" s="441"/>
    </row>
    <row r="55301" spans="25:27" x14ac:dyDescent="0.2">
      <c r="Y55301" s="396"/>
      <c r="Z55301" s="396"/>
      <c r="AA55301" s="441"/>
    </row>
    <row r="55302" spans="25:27" x14ac:dyDescent="0.2">
      <c r="Y55302" s="396"/>
      <c r="Z55302" s="396"/>
      <c r="AA55302" s="441"/>
    </row>
    <row r="55303" spans="25:27" x14ac:dyDescent="0.2">
      <c r="Y55303" s="396"/>
      <c r="Z55303" s="396"/>
      <c r="AA55303" s="441"/>
    </row>
    <row r="55304" spans="25:27" x14ac:dyDescent="0.2">
      <c r="Y55304" s="396"/>
      <c r="Z55304" s="396"/>
      <c r="AA55304" s="441"/>
    </row>
    <row r="55305" spans="25:27" x14ac:dyDescent="0.2">
      <c r="Y55305" s="396"/>
      <c r="Z55305" s="396"/>
      <c r="AA55305" s="441"/>
    </row>
    <row r="55306" spans="25:27" x14ac:dyDescent="0.2">
      <c r="Y55306" s="396"/>
      <c r="Z55306" s="396"/>
      <c r="AA55306" s="441"/>
    </row>
    <row r="55307" spans="25:27" x14ac:dyDescent="0.2">
      <c r="Y55307" s="396"/>
      <c r="Z55307" s="396"/>
      <c r="AA55307" s="441"/>
    </row>
    <row r="55308" spans="25:27" x14ac:dyDescent="0.2">
      <c r="Y55308" s="396"/>
      <c r="Z55308" s="396"/>
      <c r="AA55308" s="441"/>
    </row>
    <row r="55309" spans="25:27" x14ac:dyDescent="0.2">
      <c r="Y55309" s="396"/>
      <c r="Z55309" s="396"/>
      <c r="AA55309" s="441"/>
    </row>
    <row r="55310" spans="25:27" x14ac:dyDescent="0.2">
      <c r="Y55310" s="396"/>
      <c r="Z55310" s="396"/>
      <c r="AA55310" s="441"/>
    </row>
    <row r="55311" spans="25:27" x14ac:dyDescent="0.2">
      <c r="Y55311" s="396"/>
      <c r="Z55311" s="396"/>
      <c r="AA55311" s="441"/>
    </row>
    <row r="55312" spans="25:27" x14ac:dyDescent="0.2">
      <c r="Y55312" s="396"/>
      <c r="Z55312" s="396"/>
      <c r="AA55312" s="441"/>
    </row>
    <row r="55313" spans="25:27" x14ac:dyDescent="0.2">
      <c r="Y55313" s="396"/>
      <c r="Z55313" s="396"/>
      <c r="AA55313" s="441"/>
    </row>
    <row r="55314" spans="25:27" x14ac:dyDescent="0.2">
      <c r="Y55314" s="396"/>
      <c r="Z55314" s="396"/>
      <c r="AA55314" s="441"/>
    </row>
    <row r="55315" spans="25:27" x14ac:dyDescent="0.2">
      <c r="Y55315" s="396"/>
      <c r="Z55315" s="396"/>
      <c r="AA55315" s="441"/>
    </row>
    <row r="55316" spans="25:27" x14ac:dyDescent="0.2">
      <c r="Y55316" s="396"/>
      <c r="Z55316" s="396"/>
      <c r="AA55316" s="441"/>
    </row>
    <row r="55317" spans="25:27" x14ac:dyDescent="0.2">
      <c r="Y55317" s="396"/>
      <c r="Z55317" s="396"/>
      <c r="AA55317" s="441"/>
    </row>
    <row r="55318" spans="25:27" x14ac:dyDescent="0.2">
      <c r="Y55318" s="396"/>
      <c r="Z55318" s="396"/>
      <c r="AA55318" s="441"/>
    </row>
    <row r="55319" spans="25:27" x14ac:dyDescent="0.2">
      <c r="Y55319" s="396"/>
      <c r="Z55319" s="396"/>
      <c r="AA55319" s="441"/>
    </row>
    <row r="55320" spans="25:27" x14ac:dyDescent="0.2">
      <c r="Y55320" s="396"/>
      <c r="Z55320" s="396"/>
      <c r="AA55320" s="441"/>
    </row>
    <row r="55321" spans="25:27" x14ac:dyDescent="0.2">
      <c r="Y55321" s="396"/>
      <c r="Z55321" s="396"/>
      <c r="AA55321" s="441"/>
    </row>
    <row r="55322" spans="25:27" x14ac:dyDescent="0.2">
      <c r="Y55322" s="396"/>
      <c r="Z55322" s="396"/>
      <c r="AA55322" s="441"/>
    </row>
    <row r="55323" spans="25:27" x14ac:dyDescent="0.2">
      <c r="Y55323" s="396"/>
      <c r="Z55323" s="396"/>
      <c r="AA55323" s="441"/>
    </row>
    <row r="55324" spans="25:27" x14ac:dyDescent="0.2">
      <c r="Y55324" s="396"/>
      <c r="Z55324" s="396"/>
      <c r="AA55324" s="441"/>
    </row>
    <row r="55325" spans="25:27" x14ac:dyDescent="0.2">
      <c r="Y55325" s="396"/>
      <c r="Z55325" s="396"/>
      <c r="AA55325" s="441"/>
    </row>
    <row r="55326" spans="25:27" x14ac:dyDescent="0.2">
      <c r="Y55326" s="396"/>
      <c r="Z55326" s="396"/>
      <c r="AA55326" s="441"/>
    </row>
    <row r="55327" spans="25:27" x14ac:dyDescent="0.2">
      <c r="Y55327" s="396"/>
      <c r="Z55327" s="396"/>
      <c r="AA55327" s="441"/>
    </row>
    <row r="55328" spans="25:27" x14ac:dyDescent="0.2">
      <c r="Y55328" s="396"/>
      <c r="Z55328" s="396"/>
      <c r="AA55328" s="441"/>
    </row>
    <row r="55329" spans="25:27" x14ac:dyDescent="0.2">
      <c r="Y55329" s="396"/>
      <c r="Z55329" s="396"/>
      <c r="AA55329" s="441"/>
    </row>
    <row r="55330" spans="25:27" x14ac:dyDescent="0.2">
      <c r="Y55330" s="396"/>
      <c r="Z55330" s="396"/>
      <c r="AA55330" s="441"/>
    </row>
    <row r="55331" spans="25:27" x14ac:dyDescent="0.2">
      <c r="Y55331" s="396"/>
      <c r="Z55331" s="396"/>
      <c r="AA55331" s="441"/>
    </row>
    <row r="55332" spans="25:27" x14ac:dyDescent="0.2">
      <c r="Y55332" s="396"/>
      <c r="Z55332" s="396"/>
      <c r="AA55332" s="441"/>
    </row>
    <row r="55333" spans="25:27" x14ac:dyDescent="0.2">
      <c r="Y55333" s="396"/>
      <c r="Z55333" s="396"/>
      <c r="AA55333" s="441"/>
    </row>
    <row r="55334" spans="25:27" x14ac:dyDescent="0.2">
      <c r="Y55334" s="396"/>
      <c r="Z55334" s="396"/>
      <c r="AA55334" s="441"/>
    </row>
    <row r="55335" spans="25:27" x14ac:dyDescent="0.2">
      <c r="Y55335" s="396"/>
      <c r="Z55335" s="396"/>
      <c r="AA55335" s="441"/>
    </row>
    <row r="55336" spans="25:27" x14ac:dyDescent="0.2">
      <c r="Y55336" s="396"/>
      <c r="Z55336" s="396"/>
      <c r="AA55336" s="441"/>
    </row>
    <row r="55337" spans="25:27" x14ac:dyDescent="0.2">
      <c r="Y55337" s="396"/>
      <c r="Z55337" s="396"/>
      <c r="AA55337" s="441"/>
    </row>
    <row r="55338" spans="25:27" x14ac:dyDescent="0.2">
      <c r="Y55338" s="396"/>
      <c r="Z55338" s="396"/>
      <c r="AA55338" s="441"/>
    </row>
    <row r="55339" spans="25:27" x14ac:dyDescent="0.2">
      <c r="Y55339" s="396"/>
      <c r="Z55339" s="396"/>
      <c r="AA55339" s="441"/>
    </row>
    <row r="55340" spans="25:27" x14ac:dyDescent="0.2">
      <c r="Y55340" s="396"/>
      <c r="Z55340" s="396"/>
      <c r="AA55340" s="441"/>
    </row>
    <row r="55341" spans="25:27" x14ac:dyDescent="0.2">
      <c r="Y55341" s="396"/>
      <c r="Z55341" s="396"/>
      <c r="AA55341" s="441"/>
    </row>
    <row r="55342" spans="25:27" x14ac:dyDescent="0.2">
      <c r="Y55342" s="396"/>
      <c r="Z55342" s="396"/>
      <c r="AA55342" s="441"/>
    </row>
    <row r="55343" spans="25:27" x14ac:dyDescent="0.2">
      <c r="Y55343" s="396"/>
      <c r="Z55343" s="396"/>
      <c r="AA55343" s="441"/>
    </row>
    <row r="55344" spans="25:27" x14ac:dyDescent="0.2">
      <c r="Y55344" s="396"/>
      <c r="Z55344" s="396"/>
      <c r="AA55344" s="441"/>
    </row>
    <row r="55345" spans="25:27" x14ac:dyDescent="0.2">
      <c r="Y55345" s="396"/>
      <c r="Z55345" s="396"/>
      <c r="AA55345" s="441"/>
    </row>
    <row r="55346" spans="25:27" x14ac:dyDescent="0.2">
      <c r="Y55346" s="396"/>
      <c r="Z55346" s="396"/>
      <c r="AA55346" s="441"/>
    </row>
    <row r="55347" spans="25:27" x14ac:dyDescent="0.2">
      <c r="Y55347" s="396"/>
      <c r="Z55347" s="396"/>
      <c r="AA55347" s="441"/>
    </row>
    <row r="55348" spans="25:27" x14ac:dyDescent="0.2">
      <c r="Y55348" s="396"/>
      <c r="Z55348" s="396"/>
      <c r="AA55348" s="441"/>
    </row>
    <row r="55349" spans="25:27" x14ac:dyDescent="0.2">
      <c r="Y55349" s="396"/>
      <c r="Z55349" s="396"/>
      <c r="AA55349" s="441"/>
    </row>
    <row r="55350" spans="25:27" x14ac:dyDescent="0.2">
      <c r="Y55350" s="396"/>
      <c r="Z55350" s="396"/>
      <c r="AA55350" s="441"/>
    </row>
    <row r="55351" spans="25:27" x14ac:dyDescent="0.2">
      <c r="Y55351" s="396"/>
      <c r="Z55351" s="396"/>
      <c r="AA55351" s="441"/>
    </row>
    <row r="55352" spans="25:27" x14ac:dyDescent="0.2">
      <c r="Y55352" s="396"/>
      <c r="Z55352" s="396"/>
      <c r="AA55352" s="441"/>
    </row>
    <row r="55353" spans="25:27" x14ac:dyDescent="0.2">
      <c r="Y55353" s="396"/>
      <c r="Z55353" s="396"/>
      <c r="AA55353" s="441"/>
    </row>
    <row r="55354" spans="25:27" x14ac:dyDescent="0.2">
      <c r="Y55354" s="396"/>
      <c r="Z55354" s="396"/>
      <c r="AA55354" s="441"/>
    </row>
    <row r="55355" spans="25:27" x14ac:dyDescent="0.2">
      <c r="Y55355" s="396"/>
      <c r="Z55355" s="396"/>
      <c r="AA55355" s="441"/>
    </row>
    <row r="55356" spans="25:27" x14ac:dyDescent="0.2">
      <c r="Y55356" s="396"/>
      <c r="Z55356" s="396"/>
      <c r="AA55356" s="441"/>
    </row>
    <row r="55357" spans="25:27" x14ac:dyDescent="0.2">
      <c r="Y55357" s="396"/>
      <c r="Z55357" s="396"/>
      <c r="AA55357" s="441"/>
    </row>
    <row r="55358" spans="25:27" x14ac:dyDescent="0.2">
      <c r="Y55358" s="396"/>
      <c r="Z55358" s="396"/>
      <c r="AA55358" s="441"/>
    </row>
    <row r="55359" spans="25:27" x14ac:dyDescent="0.2">
      <c r="Y55359" s="396"/>
      <c r="Z55359" s="396"/>
      <c r="AA55359" s="441"/>
    </row>
    <row r="55360" spans="25:27" x14ac:dyDescent="0.2">
      <c r="Y55360" s="396"/>
      <c r="Z55360" s="396"/>
      <c r="AA55360" s="441"/>
    </row>
    <row r="55361" spans="25:27" x14ac:dyDescent="0.2">
      <c r="Y55361" s="396"/>
      <c r="Z55361" s="396"/>
      <c r="AA55361" s="441"/>
    </row>
    <row r="55362" spans="25:27" x14ac:dyDescent="0.2">
      <c r="Y55362" s="396"/>
      <c r="Z55362" s="396"/>
      <c r="AA55362" s="441"/>
    </row>
    <row r="55363" spans="25:27" x14ac:dyDescent="0.2">
      <c r="Y55363" s="396"/>
      <c r="Z55363" s="396"/>
      <c r="AA55363" s="441"/>
    </row>
    <row r="55364" spans="25:27" x14ac:dyDescent="0.2">
      <c r="Y55364" s="396"/>
      <c r="Z55364" s="396"/>
      <c r="AA55364" s="441"/>
    </row>
    <row r="55365" spans="25:27" x14ac:dyDescent="0.2">
      <c r="Y55365" s="396"/>
      <c r="Z55365" s="396"/>
      <c r="AA55365" s="441"/>
    </row>
    <row r="55366" spans="25:27" x14ac:dyDescent="0.2">
      <c r="Y55366" s="396"/>
      <c r="Z55366" s="396"/>
      <c r="AA55366" s="441"/>
    </row>
    <row r="55367" spans="25:27" x14ac:dyDescent="0.2">
      <c r="Y55367" s="396"/>
      <c r="Z55367" s="396"/>
      <c r="AA55367" s="441"/>
    </row>
    <row r="55368" spans="25:27" x14ac:dyDescent="0.2">
      <c r="Y55368" s="396"/>
      <c r="Z55368" s="396"/>
      <c r="AA55368" s="441"/>
    </row>
    <row r="55369" spans="25:27" x14ac:dyDescent="0.2">
      <c r="Y55369" s="396"/>
      <c r="Z55369" s="396"/>
      <c r="AA55369" s="441"/>
    </row>
    <row r="55370" spans="25:27" x14ac:dyDescent="0.2">
      <c r="Y55370" s="396"/>
      <c r="Z55370" s="396"/>
      <c r="AA55370" s="441"/>
    </row>
    <row r="55371" spans="25:27" x14ac:dyDescent="0.2">
      <c r="Y55371" s="396"/>
      <c r="Z55371" s="396"/>
      <c r="AA55371" s="441"/>
    </row>
    <row r="55372" spans="25:27" x14ac:dyDescent="0.2">
      <c r="Y55372" s="396"/>
      <c r="Z55372" s="396"/>
      <c r="AA55372" s="441"/>
    </row>
    <row r="55373" spans="25:27" x14ac:dyDescent="0.2">
      <c r="Y55373" s="396"/>
      <c r="Z55373" s="396"/>
      <c r="AA55373" s="441"/>
    </row>
    <row r="55374" spans="25:27" x14ac:dyDescent="0.2">
      <c r="Y55374" s="396"/>
      <c r="Z55374" s="396"/>
      <c r="AA55374" s="441"/>
    </row>
    <row r="55375" spans="25:27" x14ac:dyDescent="0.2">
      <c r="Y55375" s="396"/>
      <c r="Z55375" s="396"/>
      <c r="AA55375" s="441"/>
    </row>
    <row r="55376" spans="25:27" x14ac:dyDescent="0.2">
      <c r="Y55376" s="396"/>
      <c r="Z55376" s="396"/>
      <c r="AA55376" s="441"/>
    </row>
    <row r="55377" spans="25:27" x14ac:dyDescent="0.2">
      <c r="Y55377" s="396"/>
      <c r="Z55377" s="396"/>
      <c r="AA55377" s="441"/>
    </row>
    <row r="55378" spans="25:27" x14ac:dyDescent="0.2">
      <c r="Y55378" s="396"/>
      <c r="Z55378" s="396"/>
      <c r="AA55378" s="441"/>
    </row>
    <row r="55379" spans="25:27" x14ac:dyDescent="0.2">
      <c r="Y55379" s="396"/>
      <c r="Z55379" s="396"/>
      <c r="AA55379" s="441"/>
    </row>
    <row r="55380" spans="25:27" x14ac:dyDescent="0.2">
      <c r="Y55380" s="396"/>
      <c r="Z55380" s="396"/>
      <c r="AA55380" s="441"/>
    </row>
    <row r="55381" spans="25:27" x14ac:dyDescent="0.2">
      <c r="Y55381" s="396"/>
      <c r="Z55381" s="396"/>
      <c r="AA55381" s="441"/>
    </row>
    <row r="55382" spans="25:27" x14ac:dyDescent="0.2">
      <c r="Y55382" s="396"/>
      <c r="Z55382" s="396"/>
      <c r="AA55382" s="441"/>
    </row>
    <row r="55383" spans="25:27" x14ac:dyDescent="0.2">
      <c r="Y55383" s="396"/>
      <c r="Z55383" s="396"/>
      <c r="AA55383" s="441"/>
    </row>
    <row r="55384" spans="25:27" x14ac:dyDescent="0.2">
      <c r="Y55384" s="396"/>
      <c r="Z55384" s="396"/>
      <c r="AA55384" s="441"/>
    </row>
    <row r="55385" spans="25:27" x14ac:dyDescent="0.2">
      <c r="Y55385" s="396"/>
      <c r="Z55385" s="396"/>
      <c r="AA55385" s="441"/>
    </row>
    <row r="55386" spans="25:27" x14ac:dyDescent="0.2">
      <c r="Y55386" s="396"/>
      <c r="Z55386" s="396"/>
      <c r="AA55386" s="441"/>
    </row>
    <row r="55387" spans="25:27" x14ac:dyDescent="0.2">
      <c r="Y55387" s="396"/>
      <c r="Z55387" s="396"/>
      <c r="AA55387" s="441"/>
    </row>
    <row r="55388" spans="25:27" x14ac:dyDescent="0.2">
      <c r="Y55388" s="396"/>
      <c r="Z55388" s="396"/>
      <c r="AA55388" s="441"/>
    </row>
    <row r="55389" spans="25:27" x14ac:dyDescent="0.2">
      <c r="Y55389" s="396"/>
      <c r="Z55389" s="396"/>
      <c r="AA55389" s="441"/>
    </row>
    <row r="55390" spans="25:27" x14ac:dyDescent="0.2">
      <c r="Y55390" s="396"/>
      <c r="Z55390" s="396"/>
      <c r="AA55390" s="441"/>
    </row>
    <row r="55391" spans="25:27" x14ac:dyDescent="0.2">
      <c r="Y55391" s="396"/>
      <c r="Z55391" s="396"/>
      <c r="AA55391" s="441"/>
    </row>
    <row r="55392" spans="25:27" x14ac:dyDescent="0.2">
      <c r="Y55392" s="396"/>
      <c r="Z55392" s="396"/>
      <c r="AA55392" s="441"/>
    </row>
    <row r="55393" spans="25:27" x14ac:dyDescent="0.2">
      <c r="Y55393" s="396"/>
      <c r="Z55393" s="396"/>
      <c r="AA55393" s="441"/>
    </row>
    <row r="55394" spans="25:27" x14ac:dyDescent="0.2">
      <c r="Y55394" s="396"/>
      <c r="Z55394" s="396"/>
      <c r="AA55394" s="441"/>
    </row>
    <row r="55395" spans="25:27" x14ac:dyDescent="0.2">
      <c r="Y55395" s="396"/>
      <c r="Z55395" s="396"/>
      <c r="AA55395" s="441"/>
    </row>
    <row r="55396" spans="25:27" x14ac:dyDescent="0.2">
      <c r="Y55396" s="396"/>
      <c r="Z55396" s="396"/>
      <c r="AA55396" s="441"/>
    </row>
    <row r="55397" spans="25:27" x14ac:dyDescent="0.2">
      <c r="Y55397" s="396"/>
      <c r="Z55397" s="396"/>
      <c r="AA55397" s="441"/>
    </row>
    <row r="55398" spans="25:27" x14ac:dyDescent="0.2">
      <c r="Y55398" s="396"/>
      <c r="Z55398" s="396"/>
      <c r="AA55398" s="441"/>
    </row>
    <row r="55399" spans="25:27" x14ac:dyDescent="0.2">
      <c r="Y55399" s="396"/>
      <c r="Z55399" s="396"/>
      <c r="AA55399" s="441"/>
    </row>
    <row r="55400" spans="25:27" x14ac:dyDescent="0.2">
      <c r="Y55400" s="396"/>
      <c r="Z55400" s="396"/>
      <c r="AA55400" s="441"/>
    </row>
    <row r="55401" spans="25:27" x14ac:dyDescent="0.2">
      <c r="Y55401" s="396"/>
      <c r="Z55401" s="396"/>
      <c r="AA55401" s="441"/>
    </row>
    <row r="55402" spans="25:27" x14ac:dyDescent="0.2">
      <c r="Y55402" s="396"/>
      <c r="Z55402" s="396"/>
      <c r="AA55402" s="441"/>
    </row>
    <row r="55403" spans="25:27" x14ac:dyDescent="0.2">
      <c r="Y55403" s="396"/>
      <c r="Z55403" s="396"/>
      <c r="AA55403" s="441"/>
    </row>
    <row r="55404" spans="25:27" x14ac:dyDescent="0.2">
      <c r="Y55404" s="396"/>
      <c r="Z55404" s="396"/>
      <c r="AA55404" s="441"/>
    </row>
    <row r="55405" spans="25:27" x14ac:dyDescent="0.2">
      <c r="Y55405" s="396"/>
      <c r="Z55405" s="396"/>
      <c r="AA55405" s="441"/>
    </row>
    <row r="55406" spans="25:27" x14ac:dyDescent="0.2">
      <c r="Y55406" s="396"/>
      <c r="Z55406" s="396"/>
      <c r="AA55406" s="441"/>
    </row>
    <row r="55407" spans="25:27" x14ac:dyDescent="0.2">
      <c r="Y55407" s="396"/>
      <c r="Z55407" s="396"/>
      <c r="AA55407" s="441"/>
    </row>
    <row r="55408" spans="25:27" x14ac:dyDescent="0.2">
      <c r="Y55408" s="396"/>
      <c r="Z55408" s="396"/>
      <c r="AA55408" s="441"/>
    </row>
    <row r="55409" spans="25:27" x14ac:dyDescent="0.2">
      <c r="Y55409" s="396"/>
      <c r="Z55409" s="396"/>
      <c r="AA55409" s="441"/>
    </row>
    <row r="55410" spans="25:27" x14ac:dyDescent="0.2">
      <c r="Y55410" s="396"/>
      <c r="Z55410" s="396"/>
      <c r="AA55410" s="441"/>
    </row>
    <row r="55411" spans="25:27" x14ac:dyDescent="0.2">
      <c r="Y55411" s="396"/>
      <c r="Z55411" s="396"/>
      <c r="AA55411" s="441"/>
    </row>
    <row r="55412" spans="25:27" x14ac:dyDescent="0.2">
      <c r="Y55412" s="396"/>
      <c r="Z55412" s="396"/>
      <c r="AA55412" s="441"/>
    </row>
    <row r="55413" spans="25:27" x14ac:dyDescent="0.2">
      <c r="Y55413" s="396"/>
      <c r="Z55413" s="396"/>
      <c r="AA55413" s="441"/>
    </row>
    <row r="55414" spans="25:27" x14ac:dyDescent="0.2">
      <c r="Y55414" s="396"/>
      <c r="Z55414" s="396"/>
      <c r="AA55414" s="441"/>
    </row>
    <row r="55415" spans="25:27" x14ac:dyDescent="0.2">
      <c r="Y55415" s="396"/>
      <c r="Z55415" s="396"/>
      <c r="AA55415" s="441"/>
    </row>
    <row r="55416" spans="25:27" x14ac:dyDescent="0.2">
      <c r="Y55416" s="396"/>
      <c r="Z55416" s="396"/>
      <c r="AA55416" s="441"/>
    </row>
    <row r="55417" spans="25:27" x14ac:dyDescent="0.2">
      <c r="Y55417" s="396"/>
      <c r="Z55417" s="396"/>
      <c r="AA55417" s="441"/>
    </row>
    <row r="55418" spans="25:27" x14ac:dyDescent="0.2">
      <c r="Y55418" s="396"/>
      <c r="Z55418" s="396"/>
      <c r="AA55418" s="441"/>
    </row>
    <row r="55419" spans="25:27" x14ac:dyDescent="0.2">
      <c r="Y55419" s="396"/>
      <c r="Z55419" s="396"/>
      <c r="AA55419" s="441"/>
    </row>
    <row r="55420" spans="25:27" x14ac:dyDescent="0.2">
      <c r="Y55420" s="396"/>
      <c r="Z55420" s="396"/>
      <c r="AA55420" s="441"/>
    </row>
    <row r="55421" spans="25:27" x14ac:dyDescent="0.2">
      <c r="Y55421" s="396"/>
      <c r="Z55421" s="396"/>
      <c r="AA55421" s="441"/>
    </row>
    <row r="55422" spans="25:27" x14ac:dyDescent="0.2">
      <c r="Y55422" s="396"/>
      <c r="Z55422" s="396"/>
      <c r="AA55422" s="441"/>
    </row>
    <row r="55423" spans="25:27" x14ac:dyDescent="0.2">
      <c r="Y55423" s="396"/>
      <c r="Z55423" s="396"/>
      <c r="AA55423" s="441"/>
    </row>
    <row r="55424" spans="25:27" x14ac:dyDescent="0.2">
      <c r="Y55424" s="396"/>
      <c r="Z55424" s="396"/>
      <c r="AA55424" s="441"/>
    </row>
    <row r="55425" spans="25:27" x14ac:dyDescent="0.2">
      <c r="Y55425" s="396"/>
      <c r="Z55425" s="396"/>
      <c r="AA55425" s="441"/>
    </row>
    <row r="55426" spans="25:27" x14ac:dyDescent="0.2">
      <c r="Y55426" s="396"/>
      <c r="Z55426" s="396"/>
      <c r="AA55426" s="441"/>
    </row>
    <row r="55427" spans="25:27" x14ac:dyDescent="0.2">
      <c r="Y55427" s="396"/>
      <c r="Z55427" s="396"/>
      <c r="AA55427" s="441"/>
    </row>
    <row r="55428" spans="25:27" x14ac:dyDescent="0.2">
      <c r="Y55428" s="396"/>
      <c r="Z55428" s="396"/>
      <c r="AA55428" s="441"/>
    </row>
    <row r="55429" spans="25:27" x14ac:dyDescent="0.2">
      <c r="Y55429" s="396"/>
      <c r="Z55429" s="396"/>
      <c r="AA55429" s="441"/>
    </row>
    <row r="55430" spans="25:27" x14ac:dyDescent="0.2">
      <c r="Y55430" s="396"/>
      <c r="Z55430" s="396"/>
      <c r="AA55430" s="441"/>
    </row>
    <row r="55431" spans="25:27" x14ac:dyDescent="0.2">
      <c r="Y55431" s="396"/>
      <c r="Z55431" s="396"/>
      <c r="AA55431" s="441"/>
    </row>
    <row r="55432" spans="25:27" x14ac:dyDescent="0.2">
      <c r="Y55432" s="396"/>
      <c r="Z55432" s="396"/>
      <c r="AA55432" s="441"/>
    </row>
    <row r="55433" spans="25:27" x14ac:dyDescent="0.2">
      <c r="Y55433" s="396"/>
      <c r="Z55433" s="396"/>
      <c r="AA55433" s="441"/>
    </row>
    <row r="55434" spans="25:27" x14ac:dyDescent="0.2">
      <c r="Y55434" s="396"/>
      <c r="Z55434" s="396"/>
      <c r="AA55434" s="441"/>
    </row>
    <row r="55435" spans="25:27" x14ac:dyDescent="0.2">
      <c r="Y55435" s="396"/>
      <c r="Z55435" s="396"/>
      <c r="AA55435" s="441"/>
    </row>
    <row r="55436" spans="25:27" x14ac:dyDescent="0.2">
      <c r="Y55436" s="396"/>
      <c r="Z55436" s="396"/>
      <c r="AA55436" s="441"/>
    </row>
    <row r="55437" spans="25:27" x14ac:dyDescent="0.2">
      <c r="Y55437" s="396"/>
      <c r="Z55437" s="396"/>
      <c r="AA55437" s="441"/>
    </row>
    <row r="55438" spans="25:27" x14ac:dyDescent="0.2">
      <c r="Y55438" s="396"/>
      <c r="Z55438" s="396"/>
      <c r="AA55438" s="441"/>
    </row>
    <row r="55439" spans="25:27" x14ac:dyDescent="0.2">
      <c r="Y55439" s="396"/>
      <c r="Z55439" s="396"/>
      <c r="AA55439" s="441"/>
    </row>
    <row r="55440" spans="25:27" x14ac:dyDescent="0.2">
      <c r="Y55440" s="396"/>
      <c r="Z55440" s="396"/>
      <c r="AA55440" s="441"/>
    </row>
    <row r="55441" spans="25:27" x14ac:dyDescent="0.2">
      <c r="Y55441" s="396"/>
      <c r="Z55441" s="396"/>
      <c r="AA55441" s="441"/>
    </row>
    <row r="55442" spans="25:27" x14ac:dyDescent="0.2">
      <c r="Y55442" s="396"/>
      <c r="Z55442" s="396"/>
      <c r="AA55442" s="441"/>
    </row>
    <row r="55443" spans="25:27" x14ac:dyDescent="0.2">
      <c r="Y55443" s="396"/>
      <c r="Z55443" s="396"/>
      <c r="AA55443" s="441"/>
    </row>
    <row r="55444" spans="25:27" x14ac:dyDescent="0.2">
      <c r="Y55444" s="396"/>
      <c r="Z55444" s="396"/>
      <c r="AA55444" s="441"/>
    </row>
    <row r="55445" spans="25:27" x14ac:dyDescent="0.2">
      <c r="Y55445" s="396"/>
      <c r="Z55445" s="396"/>
      <c r="AA55445" s="441"/>
    </row>
    <row r="55446" spans="25:27" x14ac:dyDescent="0.2">
      <c r="Y55446" s="396"/>
      <c r="Z55446" s="396"/>
      <c r="AA55446" s="441"/>
    </row>
    <row r="55447" spans="25:27" x14ac:dyDescent="0.2">
      <c r="Y55447" s="396"/>
      <c r="Z55447" s="396"/>
      <c r="AA55447" s="441"/>
    </row>
    <row r="55448" spans="25:27" x14ac:dyDescent="0.2">
      <c r="Y55448" s="396"/>
      <c r="Z55448" s="396"/>
      <c r="AA55448" s="441"/>
    </row>
    <row r="55449" spans="25:27" x14ac:dyDescent="0.2">
      <c r="Y55449" s="396"/>
      <c r="Z55449" s="396"/>
      <c r="AA55449" s="441"/>
    </row>
    <row r="55450" spans="25:27" x14ac:dyDescent="0.2">
      <c r="Y55450" s="396"/>
      <c r="Z55450" s="396"/>
      <c r="AA55450" s="441"/>
    </row>
    <row r="55451" spans="25:27" x14ac:dyDescent="0.2">
      <c r="Y55451" s="396"/>
      <c r="Z55451" s="396"/>
      <c r="AA55451" s="441"/>
    </row>
    <row r="55452" spans="25:27" x14ac:dyDescent="0.2">
      <c r="Y55452" s="396"/>
      <c r="Z55452" s="396"/>
      <c r="AA55452" s="441"/>
    </row>
    <row r="55453" spans="25:27" x14ac:dyDescent="0.2">
      <c r="Y55453" s="396"/>
      <c r="Z55453" s="396"/>
      <c r="AA55453" s="441"/>
    </row>
    <row r="55454" spans="25:27" x14ac:dyDescent="0.2">
      <c r="Y55454" s="396"/>
      <c r="Z55454" s="396"/>
      <c r="AA55454" s="441"/>
    </row>
    <row r="55455" spans="25:27" x14ac:dyDescent="0.2">
      <c r="Y55455" s="396"/>
      <c r="Z55455" s="396"/>
      <c r="AA55455" s="441"/>
    </row>
    <row r="55456" spans="25:27" x14ac:dyDescent="0.2">
      <c r="Y55456" s="396"/>
      <c r="Z55456" s="396"/>
      <c r="AA55456" s="441"/>
    </row>
    <row r="55457" spans="25:27" x14ac:dyDescent="0.2">
      <c r="Y55457" s="396"/>
      <c r="Z55457" s="396"/>
      <c r="AA55457" s="441"/>
    </row>
    <row r="55458" spans="25:27" x14ac:dyDescent="0.2">
      <c r="Y55458" s="396"/>
      <c r="Z55458" s="396"/>
      <c r="AA55458" s="441"/>
    </row>
    <row r="55459" spans="25:27" x14ac:dyDescent="0.2">
      <c r="Y55459" s="396"/>
      <c r="Z55459" s="396"/>
      <c r="AA55459" s="441"/>
    </row>
    <row r="55460" spans="25:27" x14ac:dyDescent="0.2">
      <c r="Y55460" s="396"/>
      <c r="Z55460" s="396"/>
      <c r="AA55460" s="441"/>
    </row>
    <row r="55461" spans="25:27" x14ac:dyDescent="0.2">
      <c r="Y55461" s="396"/>
      <c r="Z55461" s="396"/>
      <c r="AA55461" s="441"/>
    </row>
    <row r="55462" spans="25:27" x14ac:dyDescent="0.2">
      <c r="Y55462" s="396"/>
      <c r="Z55462" s="396"/>
      <c r="AA55462" s="441"/>
    </row>
    <row r="55463" spans="25:27" x14ac:dyDescent="0.2">
      <c r="Y55463" s="396"/>
      <c r="Z55463" s="396"/>
      <c r="AA55463" s="441"/>
    </row>
    <row r="55464" spans="25:27" x14ac:dyDescent="0.2">
      <c r="Y55464" s="396"/>
      <c r="Z55464" s="396"/>
      <c r="AA55464" s="441"/>
    </row>
    <row r="55465" spans="25:27" x14ac:dyDescent="0.2">
      <c r="Y55465" s="396"/>
      <c r="Z55465" s="396"/>
      <c r="AA55465" s="441"/>
    </row>
    <row r="55466" spans="25:27" x14ac:dyDescent="0.2">
      <c r="Y55466" s="396"/>
      <c r="Z55466" s="396"/>
      <c r="AA55466" s="441"/>
    </row>
    <row r="55467" spans="25:27" x14ac:dyDescent="0.2">
      <c r="Y55467" s="396"/>
      <c r="Z55467" s="396"/>
      <c r="AA55467" s="441"/>
    </row>
    <row r="55468" spans="25:27" x14ac:dyDescent="0.2">
      <c r="Y55468" s="396"/>
      <c r="Z55468" s="396"/>
      <c r="AA55468" s="441"/>
    </row>
    <row r="55469" spans="25:27" x14ac:dyDescent="0.2">
      <c r="Y55469" s="396"/>
      <c r="Z55469" s="396"/>
      <c r="AA55469" s="441"/>
    </row>
    <row r="55470" spans="25:27" x14ac:dyDescent="0.2">
      <c r="Y55470" s="396"/>
      <c r="Z55470" s="396"/>
      <c r="AA55470" s="441"/>
    </row>
    <row r="55471" spans="25:27" x14ac:dyDescent="0.2">
      <c r="Y55471" s="396"/>
      <c r="Z55471" s="396"/>
      <c r="AA55471" s="441"/>
    </row>
    <row r="55472" spans="25:27" x14ac:dyDescent="0.2">
      <c r="Y55472" s="396"/>
      <c r="Z55472" s="396"/>
      <c r="AA55472" s="441"/>
    </row>
    <row r="55473" spans="25:27" x14ac:dyDescent="0.2">
      <c r="Y55473" s="396"/>
      <c r="Z55473" s="396"/>
      <c r="AA55473" s="441"/>
    </row>
    <row r="55474" spans="25:27" x14ac:dyDescent="0.2">
      <c r="Y55474" s="396"/>
      <c r="Z55474" s="396"/>
      <c r="AA55474" s="441"/>
    </row>
    <row r="55475" spans="25:27" x14ac:dyDescent="0.2">
      <c r="Y55475" s="396"/>
      <c r="Z55475" s="396"/>
      <c r="AA55475" s="441"/>
    </row>
    <row r="55476" spans="25:27" x14ac:dyDescent="0.2">
      <c r="Y55476" s="396"/>
      <c r="Z55476" s="396"/>
      <c r="AA55476" s="441"/>
    </row>
    <row r="55477" spans="25:27" x14ac:dyDescent="0.2">
      <c r="Y55477" s="396"/>
      <c r="Z55477" s="396"/>
      <c r="AA55477" s="441"/>
    </row>
    <row r="55478" spans="25:27" x14ac:dyDescent="0.2">
      <c r="Y55478" s="396"/>
      <c r="Z55478" s="396"/>
      <c r="AA55478" s="441"/>
    </row>
    <row r="55479" spans="25:27" x14ac:dyDescent="0.2">
      <c r="Y55479" s="396"/>
      <c r="Z55479" s="396"/>
      <c r="AA55479" s="441"/>
    </row>
    <row r="55480" spans="25:27" x14ac:dyDescent="0.2">
      <c r="Y55480" s="396"/>
      <c r="Z55480" s="396"/>
      <c r="AA55480" s="441"/>
    </row>
    <row r="55481" spans="25:27" x14ac:dyDescent="0.2">
      <c r="Y55481" s="396"/>
      <c r="Z55481" s="396"/>
      <c r="AA55481" s="441"/>
    </row>
    <row r="55482" spans="25:27" x14ac:dyDescent="0.2">
      <c r="Y55482" s="396"/>
      <c r="Z55482" s="396"/>
      <c r="AA55482" s="441"/>
    </row>
    <row r="55483" spans="25:27" x14ac:dyDescent="0.2">
      <c r="Y55483" s="396"/>
      <c r="Z55483" s="396"/>
      <c r="AA55483" s="441"/>
    </row>
    <row r="55484" spans="25:27" x14ac:dyDescent="0.2">
      <c r="Y55484" s="396"/>
      <c r="Z55484" s="396"/>
      <c r="AA55484" s="441"/>
    </row>
    <row r="55485" spans="25:27" x14ac:dyDescent="0.2">
      <c r="Y55485" s="396"/>
      <c r="Z55485" s="396"/>
      <c r="AA55485" s="441"/>
    </row>
    <row r="55486" spans="25:27" x14ac:dyDescent="0.2">
      <c r="Y55486" s="396"/>
      <c r="Z55486" s="396"/>
      <c r="AA55486" s="441"/>
    </row>
    <row r="55487" spans="25:27" x14ac:dyDescent="0.2">
      <c r="Y55487" s="396"/>
      <c r="Z55487" s="396"/>
      <c r="AA55487" s="441"/>
    </row>
    <row r="55488" spans="25:27" x14ac:dyDescent="0.2">
      <c r="Y55488" s="396"/>
      <c r="Z55488" s="396"/>
      <c r="AA55488" s="441"/>
    </row>
    <row r="55489" spans="25:27" x14ac:dyDescent="0.2">
      <c r="Y55489" s="396"/>
      <c r="Z55489" s="396"/>
      <c r="AA55489" s="441"/>
    </row>
    <row r="55490" spans="25:27" x14ac:dyDescent="0.2">
      <c r="Y55490" s="396"/>
      <c r="Z55490" s="396"/>
      <c r="AA55490" s="441"/>
    </row>
    <row r="55491" spans="25:27" x14ac:dyDescent="0.2">
      <c r="Y55491" s="396"/>
      <c r="Z55491" s="396"/>
      <c r="AA55491" s="441"/>
    </row>
    <row r="55492" spans="25:27" x14ac:dyDescent="0.2">
      <c r="Y55492" s="396"/>
      <c r="Z55492" s="396"/>
      <c r="AA55492" s="441"/>
    </row>
    <row r="55493" spans="25:27" x14ac:dyDescent="0.2">
      <c r="Y55493" s="396"/>
      <c r="Z55493" s="396"/>
      <c r="AA55493" s="441"/>
    </row>
    <row r="55494" spans="25:27" x14ac:dyDescent="0.2">
      <c r="Y55494" s="396"/>
      <c r="Z55494" s="396"/>
      <c r="AA55494" s="441"/>
    </row>
    <row r="55495" spans="25:27" x14ac:dyDescent="0.2">
      <c r="Y55495" s="396"/>
      <c r="Z55495" s="396"/>
      <c r="AA55495" s="441"/>
    </row>
    <row r="55496" spans="25:27" x14ac:dyDescent="0.2">
      <c r="Y55496" s="396"/>
      <c r="Z55496" s="396"/>
      <c r="AA55496" s="441"/>
    </row>
    <row r="55497" spans="25:27" x14ac:dyDescent="0.2">
      <c r="Y55497" s="396"/>
      <c r="Z55497" s="396"/>
      <c r="AA55497" s="441"/>
    </row>
    <row r="55498" spans="25:27" x14ac:dyDescent="0.2">
      <c r="Y55498" s="396"/>
      <c r="Z55498" s="396"/>
      <c r="AA55498" s="441"/>
    </row>
    <row r="55499" spans="25:27" x14ac:dyDescent="0.2">
      <c r="Y55499" s="396"/>
      <c r="Z55499" s="396"/>
      <c r="AA55499" s="441"/>
    </row>
    <row r="55500" spans="25:27" x14ac:dyDescent="0.2">
      <c r="Y55500" s="396"/>
      <c r="Z55500" s="396"/>
      <c r="AA55500" s="441"/>
    </row>
    <row r="55501" spans="25:27" x14ac:dyDescent="0.2">
      <c r="Y55501" s="396"/>
      <c r="Z55501" s="396"/>
      <c r="AA55501" s="441"/>
    </row>
    <row r="55502" spans="25:27" x14ac:dyDescent="0.2">
      <c r="Y55502" s="396"/>
      <c r="Z55502" s="396"/>
      <c r="AA55502" s="441"/>
    </row>
    <row r="55503" spans="25:27" x14ac:dyDescent="0.2">
      <c r="Y55503" s="396"/>
      <c r="Z55503" s="396"/>
      <c r="AA55503" s="441"/>
    </row>
    <row r="55504" spans="25:27" x14ac:dyDescent="0.2">
      <c r="Y55504" s="396"/>
      <c r="Z55504" s="396"/>
      <c r="AA55504" s="441"/>
    </row>
    <row r="55505" spans="25:27" x14ac:dyDescent="0.2">
      <c r="Y55505" s="396"/>
      <c r="Z55505" s="396"/>
      <c r="AA55505" s="441"/>
    </row>
    <row r="55506" spans="25:27" x14ac:dyDescent="0.2">
      <c r="Y55506" s="396"/>
      <c r="Z55506" s="396"/>
      <c r="AA55506" s="441"/>
    </row>
    <row r="55507" spans="25:27" x14ac:dyDescent="0.2">
      <c r="Y55507" s="396"/>
      <c r="Z55507" s="396"/>
      <c r="AA55507" s="441"/>
    </row>
    <row r="55508" spans="25:27" x14ac:dyDescent="0.2">
      <c r="Y55508" s="396"/>
      <c r="Z55508" s="396"/>
      <c r="AA55508" s="441"/>
    </row>
    <row r="55509" spans="25:27" x14ac:dyDescent="0.2">
      <c r="Y55509" s="396"/>
      <c r="Z55509" s="396"/>
      <c r="AA55509" s="441"/>
    </row>
    <row r="55510" spans="25:27" x14ac:dyDescent="0.2">
      <c r="Y55510" s="396"/>
      <c r="Z55510" s="396"/>
      <c r="AA55510" s="441"/>
    </row>
    <row r="55511" spans="25:27" x14ac:dyDescent="0.2">
      <c r="Y55511" s="396"/>
      <c r="Z55511" s="396"/>
      <c r="AA55511" s="441"/>
    </row>
    <row r="55512" spans="25:27" x14ac:dyDescent="0.2">
      <c r="Y55512" s="396"/>
      <c r="Z55512" s="396"/>
      <c r="AA55512" s="441"/>
    </row>
    <row r="55513" spans="25:27" x14ac:dyDescent="0.2">
      <c r="Y55513" s="396"/>
      <c r="Z55513" s="396"/>
      <c r="AA55513" s="441"/>
    </row>
    <row r="55514" spans="25:27" x14ac:dyDescent="0.2">
      <c r="Y55514" s="396"/>
      <c r="Z55514" s="396"/>
      <c r="AA55514" s="441"/>
    </row>
    <row r="55515" spans="25:27" x14ac:dyDescent="0.2">
      <c r="Y55515" s="396"/>
      <c r="Z55515" s="396"/>
      <c r="AA55515" s="441"/>
    </row>
    <row r="55516" spans="25:27" x14ac:dyDescent="0.2">
      <c r="Y55516" s="396"/>
      <c r="Z55516" s="396"/>
      <c r="AA55516" s="441"/>
    </row>
    <row r="55517" spans="25:27" x14ac:dyDescent="0.2">
      <c r="Y55517" s="396"/>
      <c r="Z55517" s="396"/>
      <c r="AA55517" s="441"/>
    </row>
    <row r="55518" spans="25:27" x14ac:dyDescent="0.2">
      <c r="Y55518" s="396"/>
      <c r="Z55518" s="396"/>
      <c r="AA55518" s="441"/>
    </row>
    <row r="55519" spans="25:27" x14ac:dyDescent="0.2">
      <c r="Y55519" s="396"/>
      <c r="Z55519" s="396"/>
      <c r="AA55519" s="441"/>
    </row>
    <row r="55520" spans="25:27" x14ac:dyDescent="0.2">
      <c r="Y55520" s="396"/>
      <c r="Z55520" s="396"/>
      <c r="AA55520" s="441"/>
    </row>
    <row r="55521" spans="25:27" x14ac:dyDescent="0.2">
      <c r="Y55521" s="396"/>
      <c r="Z55521" s="396"/>
      <c r="AA55521" s="441"/>
    </row>
    <row r="55522" spans="25:27" x14ac:dyDescent="0.2">
      <c r="Y55522" s="396"/>
      <c r="Z55522" s="396"/>
      <c r="AA55522" s="441"/>
    </row>
    <row r="55523" spans="25:27" x14ac:dyDescent="0.2">
      <c r="Y55523" s="396"/>
      <c r="Z55523" s="396"/>
      <c r="AA55523" s="441"/>
    </row>
    <row r="55524" spans="25:27" x14ac:dyDescent="0.2">
      <c r="Y55524" s="396"/>
      <c r="Z55524" s="396"/>
      <c r="AA55524" s="441"/>
    </row>
    <row r="55525" spans="25:27" x14ac:dyDescent="0.2">
      <c r="Y55525" s="396"/>
      <c r="Z55525" s="396"/>
      <c r="AA55525" s="441"/>
    </row>
    <row r="55526" spans="25:27" x14ac:dyDescent="0.2">
      <c r="Y55526" s="396"/>
      <c r="Z55526" s="396"/>
      <c r="AA55526" s="441"/>
    </row>
    <row r="55527" spans="25:27" x14ac:dyDescent="0.2">
      <c r="Y55527" s="396"/>
      <c r="Z55527" s="396"/>
      <c r="AA55527" s="441"/>
    </row>
    <row r="55528" spans="25:27" x14ac:dyDescent="0.2">
      <c r="Y55528" s="396"/>
      <c r="Z55528" s="396"/>
      <c r="AA55528" s="441"/>
    </row>
    <row r="55529" spans="25:27" x14ac:dyDescent="0.2">
      <c r="Y55529" s="396"/>
      <c r="Z55529" s="396"/>
      <c r="AA55529" s="441"/>
    </row>
    <row r="55530" spans="25:27" x14ac:dyDescent="0.2">
      <c r="Y55530" s="396"/>
      <c r="Z55530" s="396"/>
      <c r="AA55530" s="441"/>
    </row>
    <row r="55531" spans="25:27" x14ac:dyDescent="0.2">
      <c r="Y55531" s="396"/>
      <c r="Z55531" s="396"/>
      <c r="AA55531" s="441"/>
    </row>
    <row r="55532" spans="25:27" x14ac:dyDescent="0.2">
      <c r="Y55532" s="396"/>
      <c r="Z55532" s="396"/>
      <c r="AA55532" s="441"/>
    </row>
    <row r="55533" spans="25:27" x14ac:dyDescent="0.2">
      <c r="Y55533" s="396"/>
      <c r="Z55533" s="396"/>
      <c r="AA55533" s="441"/>
    </row>
    <row r="55534" spans="25:27" x14ac:dyDescent="0.2">
      <c r="Y55534" s="396"/>
      <c r="Z55534" s="396"/>
      <c r="AA55534" s="441"/>
    </row>
    <row r="55535" spans="25:27" x14ac:dyDescent="0.2">
      <c r="Y55535" s="396"/>
      <c r="Z55535" s="396"/>
      <c r="AA55535" s="441"/>
    </row>
    <row r="55536" spans="25:27" x14ac:dyDescent="0.2">
      <c r="Y55536" s="396"/>
      <c r="Z55536" s="396"/>
      <c r="AA55536" s="441"/>
    </row>
    <row r="55537" spans="25:27" x14ac:dyDescent="0.2">
      <c r="Y55537" s="396"/>
      <c r="Z55537" s="396"/>
      <c r="AA55537" s="441"/>
    </row>
    <row r="55538" spans="25:27" x14ac:dyDescent="0.2">
      <c r="Y55538" s="396"/>
      <c r="Z55538" s="396"/>
      <c r="AA55538" s="441"/>
    </row>
    <row r="55539" spans="25:27" x14ac:dyDescent="0.2">
      <c r="Y55539" s="396"/>
      <c r="Z55539" s="396"/>
      <c r="AA55539" s="441"/>
    </row>
    <row r="55540" spans="25:27" x14ac:dyDescent="0.2">
      <c r="Y55540" s="396"/>
      <c r="Z55540" s="396"/>
      <c r="AA55540" s="441"/>
    </row>
    <row r="55541" spans="25:27" x14ac:dyDescent="0.2">
      <c r="Y55541" s="396"/>
      <c r="Z55541" s="396"/>
      <c r="AA55541" s="441"/>
    </row>
    <row r="55542" spans="25:27" x14ac:dyDescent="0.2">
      <c r="Y55542" s="396"/>
      <c r="Z55542" s="396"/>
      <c r="AA55542" s="441"/>
    </row>
    <row r="55543" spans="25:27" x14ac:dyDescent="0.2">
      <c r="Y55543" s="396"/>
      <c r="Z55543" s="396"/>
      <c r="AA55543" s="441"/>
    </row>
    <row r="55544" spans="25:27" x14ac:dyDescent="0.2">
      <c r="Y55544" s="396"/>
      <c r="Z55544" s="396"/>
      <c r="AA55544" s="441"/>
    </row>
    <row r="55545" spans="25:27" x14ac:dyDescent="0.2">
      <c r="Y55545" s="396"/>
      <c r="Z55545" s="396"/>
      <c r="AA55545" s="441"/>
    </row>
    <row r="55546" spans="25:27" x14ac:dyDescent="0.2">
      <c r="Y55546" s="396"/>
      <c r="Z55546" s="396"/>
      <c r="AA55546" s="441"/>
    </row>
    <row r="55547" spans="25:27" x14ac:dyDescent="0.2">
      <c r="Y55547" s="396"/>
      <c r="Z55547" s="396"/>
      <c r="AA55547" s="441"/>
    </row>
    <row r="55548" spans="25:27" x14ac:dyDescent="0.2">
      <c r="Y55548" s="396"/>
      <c r="Z55548" s="396"/>
      <c r="AA55548" s="441"/>
    </row>
    <row r="55549" spans="25:27" x14ac:dyDescent="0.2">
      <c r="Y55549" s="396"/>
      <c r="Z55549" s="396"/>
      <c r="AA55549" s="441"/>
    </row>
    <row r="55550" spans="25:27" x14ac:dyDescent="0.2">
      <c r="Y55550" s="396"/>
      <c r="Z55550" s="396"/>
      <c r="AA55550" s="441"/>
    </row>
    <row r="55551" spans="25:27" x14ac:dyDescent="0.2">
      <c r="Y55551" s="396"/>
      <c r="Z55551" s="396"/>
      <c r="AA55551" s="441"/>
    </row>
    <row r="55552" spans="25:27" x14ac:dyDescent="0.2">
      <c r="Y55552" s="396"/>
      <c r="Z55552" s="396"/>
      <c r="AA55552" s="441"/>
    </row>
    <row r="55553" spans="25:27" x14ac:dyDescent="0.2">
      <c r="Y55553" s="396"/>
      <c r="Z55553" s="396"/>
      <c r="AA55553" s="441"/>
    </row>
    <row r="55554" spans="25:27" x14ac:dyDescent="0.2">
      <c r="Y55554" s="396"/>
      <c r="Z55554" s="396"/>
      <c r="AA55554" s="441"/>
    </row>
    <row r="55555" spans="25:27" x14ac:dyDescent="0.2">
      <c r="Y55555" s="396"/>
      <c r="Z55555" s="396"/>
      <c r="AA55555" s="441"/>
    </row>
    <row r="55556" spans="25:27" x14ac:dyDescent="0.2">
      <c r="Y55556" s="396"/>
      <c r="Z55556" s="396"/>
      <c r="AA55556" s="441"/>
    </row>
    <row r="55557" spans="25:27" x14ac:dyDescent="0.2">
      <c r="Y55557" s="396"/>
      <c r="Z55557" s="396"/>
      <c r="AA55557" s="441"/>
    </row>
    <row r="55558" spans="25:27" x14ac:dyDescent="0.2">
      <c r="Y55558" s="396"/>
      <c r="Z55558" s="396"/>
      <c r="AA55558" s="441"/>
    </row>
    <row r="55559" spans="25:27" x14ac:dyDescent="0.2">
      <c r="Y55559" s="396"/>
      <c r="Z55559" s="396"/>
      <c r="AA55559" s="441"/>
    </row>
    <row r="55560" spans="25:27" x14ac:dyDescent="0.2">
      <c r="Y55560" s="396"/>
      <c r="Z55560" s="396"/>
      <c r="AA55560" s="441"/>
    </row>
    <row r="55561" spans="25:27" x14ac:dyDescent="0.2">
      <c r="Y55561" s="396"/>
      <c r="Z55561" s="396"/>
      <c r="AA55561" s="441"/>
    </row>
    <row r="55562" spans="25:27" x14ac:dyDescent="0.2">
      <c r="Y55562" s="396"/>
      <c r="Z55562" s="396"/>
      <c r="AA55562" s="441"/>
    </row>
    <row r="55563" spans="25:27" x14ac:dyDescent="0.2">
      <c r="Y55563" s="396"/>
      <c r="Z55563" s="396"/>
      <c r="AA55563" s="441"/>
    </row>
    <row r="55564" spans="25:27" x14ac:dyDescent="0.2">
      <c r="Y55564" s="396"/>
      <c r="Z55564" s="396"/>
      <c r="AA55564" s="441"/>
    </row>
    <row r="55565" spans="25:27" x14ac:dyDescent="0.2">
      <c r="Y55565" s="396"/>
      <c r="Z55565" s="396"/>
      <c r="AA55565" s="441"/>
    </row>
    <row r="55566" spans="25:27" x14ac:dyDescent="0.2">
      <c r="Y55566" s="396"/>
      <c r="Z55566" s="396"/>
      <c r="AA55566" s="441"/>
    </row>
    <row r="55567" spans="25:27" x14ac:dyDescent="0.2">
      <c r="Y55567" s="396"/>
      <c r="Z55567" s="396"/>
      <c r="AA55567" s="441"/>
    </row>
    <row r="55568" spans="25:27" x14ac:dyDescent="0.2">
      <c r="Y55568" s="396"/>
      <c r="Z55568" s="396"/>
      <c r="AA55568" s="441"/>
    </row>
    <row r="55569" spans="25:27" x14ac:dyDescent="0.2">
      <c r="Y55569" s="396"/>
      <c r="Z55569" s="396"/>
      <c r="AA55569" s="441"/>
    </row>
    <row r="55570" spans="25:27" x14ac:dyDescent="0.2">
      <c r="Y55570" s="396"/>
      <c r="Z55570" s="396"/>
      <c r="AA55570" s="441"/>
    </row>
    <row r="55571" spans="25:27" x14ac:dyDescent="0.2">
      <c r="Y55571" s="396"/>
      <c r="Z55571" s="396"/>
      <c r="AA55571" s="441"/>
    </row>
    <row r="55572" spans="25:27" x14ac:dyDescent="0.2">
      <c r="Y55572" s="396"/>
      <c r="Z55572" s="396"/>
      <c r="AA55572" s="441"/>
    </row>
    <row r="55573" spans="25:27" x14ac:dyDescent="0.2">
      <c r="Y55573" s="396"/>
      <c r="Z55573" s="396"/>
      <c r="AA55573" s="441"/>
    </row>
    <row r="55574" spans="25:27" x14ac:dyDescent="0.2">
      <c r="Y55574" s="396"/>
      <c r="Z55574" s="396"/>
      <c r="AA55574" s="441"/>
    </row>
    <row r="55575" spans="25:27" x14ac:dyDescent="0.2">
      <c r="Y55575" s="396"/>
      <c r="Z55575" s="396"/>
      <c r="AA55575" s="441"/>
    </row>
    <row r="55576" spans="25:27" x14ac:dyDescent="0.2">
      <c r="Y55576" s="396"/>
      <c r="Z55576" s="396"/>
      <c r="AA55576" s="441"/>
    </row>
    <row r="55577" spans="25:27" x14ac:dyDescent="0.2">
      <c r="Y55577" s="396"/>
      <c r="Z55577" s="396"/>
      <c r="AA55577" s="441"/>
    </row>
    <row r="55578" spans="25:27" x14ac:dyDescent="0.2">
      <c r="Y55578" s="396"/>
      <c r="Z55578" s="396"/>
      <c r="AA55578" s="441"/>
    </row>
    <row r="55579" spans="25:27" x14ac:dyDescent="0.2">
      <c r="Y55579" s="396"/>
      <c r="Z55579" s="396"/>
      <c r="AA55579" s="441"/>
    </row>
    <row r="55580" spans="25:27" x14ac:dyDescent="0.2">
      <c r="Y55580" s="396"/>
      <c r="Z55580" s="396"/>
      <c r="AA55580" s="441"/>
    </row>
    <row r="55581" spans="25:27" x14ac:dyDescent="0.2">
      <c r="Y55581" s="396"/>
      <c r="Z55581" s="396"/>
      <c r="AA55581" s="441"/>
    </row>
    <row r="55582" spans="25:27" x14ac:dyDescent="0.2">
      <c r="Y55582" s="396"/>
      <c r="Z55582" s="396"/>
      <c r="AA55582" s="441"/>
    </row>
    <row r="55583" spans="25:27" x14ac:dyDescent="0.2">
      <c r="Y55583" s="396"/>
      <c r="Z55583" s="396"/>
      <c r="AA55583" s="441"/>
    </row>
    <row r="55584" spans="25:27" x14ac:dyDescent="0.2">
      <c r="Y55584" s="396"/>
      <c r="Z55584" s="396"/>
      <c r="AA55584" s="441"/>
    </row>
    <row r="55585" spans="25:27" x14ac:dyDescent="0.2">
      <c r="Y55585" s="396"/>
      <c r="Z55585" s="396"/>
      <c r="AA55585" s="441"/>
    </row>
    <row r="55586" spans="25:27" x14ac:dyDescent="0.2">
      <c r="Y55586" s="396"/>
      <c r="Z55586" s="396"/>
      <c r="AA55586" s="441"/>
    </row>
    <row r="55587" spans="25:27" x14ac:dyDescent="0.2">
      <c r="Y55587" s="396"/>
      <c r="Z55587" s="396"/>
      <c r="AA55587" s="441"/>
    </row>
    <row r="55588" spans="25:27" x14ac:dyDescent="0.2">
      <c r="Y55588" s="396"/>
      <c r="Z55588" s="396"/>
      <c r="AA55588" s="441"/>
    </row>
    <row r="55589" spans="25:27" x14ac:dyDescent="0.2">
      <c r="Y55589" s="396"/>
      <c r="Z55589" s="396"/>
      <c r="AA55589" s="441"/>
    </row>
    <row r="55590" spans="25:27" x14ac:dyDescent="0.2">
      <c r="Y55590" s="396"/>
      <c r="Z55590" s="396"/>
      <c r="AA55590" s="441"/>
    </row>
    <row r="55591" spans="25:27" x14ac:dyDescent="0.2">
      <c r="Y55591" s="396"/>
      <c r="Z55591" s="396"/>
      <c r="AA55591" s="441"/>
    </row>
    <row r="55592" spans="25:27" x14ac:dyDescent="0.2">
      <c r="Y55592" s="396"/>
      <c r="Z55592" s="396"/>
      <c r="AA55592" s="441"/>
    </row>
    <row r="55593" spans="25:27" x14ac:dyDescent="0.2">
      <c r="Y55593" s="396"/>
      <c r="Z55593" s="396"/>
      <c r="AA55593" s="441"/>
    </row>
    <row r="55594" spans="25:27" x14ac:dyDescent="0.2">
      <c r="Y55594" s="396"/>
      <c r="Z55594" s="396"/>
      <c r="AA55594" s="441"/>
    </row>
    <row r="55595" spans="25:27" x14ac:dyDescent="0.2">
      <c r="Y55595" s="396"/>
      <c r="Z55595" s="396"/>
      <c r="AA55595" s="441"/>
    </row>
    <row r="55596" spans="25:27" x14ac:dyDescent="0.2">
      <c r="Y55596" s="396"/>
      <c r="Z55596" s="396"/>
      <c r="AA55596" s="441"/>
    </row>
    <row r="55597" spans="25:27" x14ac:dyDescent="0.2">
      <c r="Y55597" s="396"/>
      <c r="Z55597" s="396"/>
      <c r="AA55597" s="441"/>
    </row>
    <row r="55598" spans="25:27" x14ac:dyDescent="0.2">
      <c r="Y55598" s="396"/>
      <c r="Z55598" s="396"/>
      <c r="AA55598" s="441"/>
    </row>
    <row r="55599" spans="25:27" x14ac:dyDescent="0.2">
      <c r="Y55599" s="396"/>
      <c r="Z55599" s="396"/>
      <c r="AA55599" s="441"/>
    </row>
    <row r="55600" spans="25:27" x14ac:dyDescent="0.2">
      <c r="Y55600" s="396"/>
      <c r="Z55600" s="396"/>
      <c r="AA55600" s="441"/>
    </row>
    <row r="55601" spans="25:27" x14ac:dyDescent="0.2">
      <c r="Y55601" s="396"/>
      <c r="Z55601" s="396"/>
      <c r="AA55601" s="441"/>
    </row>
    <row r="55602" spans="25:27" x14ac:dyDescent="0.2">
      <c r="Y55602" s="396"/>
      <c r="Z55602" s="396"/>
      <c r="AA55602" s="441"/>
    </row>
    <row r="55603" spans="25:27" x14ac:dyDescent="0.2">
      <c r="Y55603" s="396"/>
      <c r="Z55603" s="396"/>
      <c r="AA55603" s="441"/>
    </row>
    <row r="55604" spans="25:27" x14ac:dyDescent="0.2">
      <c r="Y55604" s="396"/>
      <c r="Z55604" s="396"/>
      <c r="AA55604" s="441"/>
    </row>
    <row r="55605" spans="25:27" x14ac:dyDescent="0.2">
      <c r="Y55605" s="396"/>
      <c r="Z55605" s="396"/>
      <c r="AA55605" s="441"/>
    </row>
    <row r="55606" spans="25:27" x14ac:dyDescent="0.2">
      <c r="Y55606" s="396"/>
      <c r="Z55606" s="396"/>
      <c r="AA55606" s="441"/>
    </row>
    <row r="55607" spans="25:27" x14ac:dyDescent="0.2">
      <c r="Y55607" s="396"/>
      <c r="Z55607" s="396"/>
      <c r="AA55607" s="441"/>
    </row>
    <row r="55608" spans="25:27" x14ac:dyDescent="0.2">
      <c r="Y55608" s="396"/>
      <c r="Z55608" s="396"/>
      <c r="AA55608" s="441"/>
    </row>
    <row r="55609" spans="25:27" x14ac:dyDescent="0.2">
      <c r="Y55609" s="396"/>
      <c r="Z55609" s="396"/>
      <c r="AA55609" s="441"/>
    </row>
    <row r="55610" spans="25:27" x14ac:dyDescent="0.2">
      <c r="Y55610" s="396"/>
      <c r="Z55610" s="396"/>
      <c r="AA55610" s="441"/>
    </row>
    <row r="55611" spans="25:27" x14ac:dyDescent="0.2">
      <c r="Y55611" s="396"/>
      <c r="Z55611" s="396"/>
      <c r="AA55611" s="441"/>
    </row>
    <row r="55612" spans="25:27" x14ac:dyDescent="0.2">
      <c r="Y55612" s="396"/>
      <c r="Z55612" s="396"/>
      <c r="AA55612" s="441"/>
    </row>
    <row r="55613" spans="25:27" x14ac:dyDescent="0.2">
      <c r="Y55613" s="396"/>
      <c r="Z55613" s="396"/>
      <c r="AA55613" s="441"/>
    </row>
    <row r="55614" spans="25:27" x14ac:dyDescent="0.2">
      <c r="Y55614" s="396"/>
      <c r="Z55614" s="396"/>
      <c r="AA55614" s="441"/>
    </row>
    <row r="55615" spans="25:27" x14ac:dyDescent="0.2">
      <c r="Y55615" s="396"/>
      <c r="Z55615" s="396"/>
      <c r="AA55615" s="441"/>
    </row>
    <row r="55616" spans="25:27" x14ac:dyDescent="0.2">
      <c r="Y55616" s="396"/>
      <c r="Z55616" s="396"/>
      <c r="AA55616" s="441"/>
    </row>
    <row r="55617" spans="25:27" x14ac:dyDescent="0.2">
      <c r="Y55617" s="396"/>
      <c r="Z55617" s="396"/>
      <c r="AA55617" s="441"/>
    </row>
    <row r="55618" spans="25:27" x14ac:dyDescent="0.2">
      <c r="Y55618" s="396"/>
      <c r="Z55618" s="396"/>
      <c r="AA55618" s="441"/>
    </row>
    <row r="55619" spans="25:27" x14ac:dyDescent="0.2">
      <c r="Y55619" s="396"/>
      <c r="Z55619" s="396"/>
      <c r="AA55619" s="441"/>
    </row>
    <row r="55620" spans="25:27" x14ac:dyDescent="0.2">
      <c r="Y55620" s="396"/>
      <c r="Z55620" s="396"/>
      <c r="AA55620" s="441"/>
    </row>
    <row r="55621" spans="25:27" x14ac:dyDescent="0.2">
      <c r="Y55621" s="396"/>
      <c r="Z55621" s="396"/>
      <c r="AA55621" s="441"/>
    </row>
    <row r="55622" spans="25:27" x14ac:dyDescent="0.2">
      <c r="Y55622" s="396"/>
      <c r="Z55622" s="396"/>
      <c r="AA55622" s="441"/>
    </row>
    <row r="55623" spans="25:27" x14ac:dyDescent="0.2">
      <c r="Y55623" s="396"/>
      <c r="Z55623" s="396"/>
      <c r="AA55623" s="441"/>
    </row>
    <row r="55624" spans="25:27" x14ac:dyDescent="0.2">
      <c r="Y55624" s="396"/>
      <c r="Z55624" s="396"/>
      <c r="AA55624" s="441"/>
    </row>
    <row r="55625" spans="25:27" x14ac:dyDescent="0.2">
      <c r="Y55625" s="396"/>
      <c r="Z55625" s="396"/>
      <c r="AA55625" s="441"/>
    </row>
    <row r="55626" spans="25:27" x14ac:dyDescent="0.2">
      <c r="Y55626" s="396"/>
      <c r="Z55626" s="396"/>
      <c r="AA55626" s="441"/>
    </row>
    <row r="55627" spans="25:27" x14ac:dyDescent="0.2">
      <c r="Y55627" s="396"/>
      <c r="Z55627" s="396"/>
      <c r="AA55627" s="441"/>
    </row>
    <row r="55628" spans="25:27" x14ac:dyDescent="0.2">
      <c r="Y55628" s="396"/>
      <c r="Z55628" s="396"/>
      <c r="AA55628" s="441"/>
    </row>
    <row r="55629" spans="25:27" x14ac:dyDescent="0.2">
      <c r="Y55629" s="396"/>
      <c r="Z55629" s="396"/>
      <c r="AA55629" s="441"/>
    </row>
    <row r="55630" spans="25:27" x14ac:dyDescent="0.2">
      <c r="Y55630" s="396"/>
      <c r="Z55630" s="396"/>
      <c r="AA55630" s="441"/>
    </row>
    <row r="55631" spans="25:27" x14ac:dyDescent="0.2">
      <c r="Y55631" s="396"/>
      <c r="Z55631" s="396"/>
      <c r="AA55631" s="441"/>
    </row>
    <row r="55632" spans="25:27" x14ac:dyDescent="0.2">
      <c r="Y55632" s="396"/>
      <c r="Z55632" s="396"/>
      <c r="AA55632" s="441"/>
    </row>
    <row r="55633" spans="25:27" x14ac:dyDescent="0.2">
      <c r="Y55633" s="396"/>
      <c r="Z55633" s="396"/>
      <c r="AA55633" s="441"/>
    </row>
    <row r="55634" spans="25:27" x14ac:dyDescent="0.2">
      <c r="Y55634" s="396"/>
      <c r="Z55634" s="396"/>
      <c r="AA55634" s="441"/>
    </row>
    <row r="55635" spans="25:27" x14ac:dyDescent="0.2">
      <c r="Y55635" s="396"/>
      <c r="Z55635" s="396"/>
      <c r="AA55635" s="441"/>
    </row>
    <row r="55636" spans="25:27" x14ac:dyDescent="0.2">
      <c r="Y55636" s="396"/>
      <c r="Z55636" s="396"/>
      <c r="AA55636" s="441"/>
    </row>
    <row r="55637" spans="25:27" x14ac:dyDescent="0.2">
      <c r="Y55637" s="396"/>
      <c r="Z55637" s="396"/>
      <c r="AA55637" s="441"/>
    </row>
    <row r="55638" spans="25:27" x14ac:dyDescent="0.2">
      <c r="Y55638" s="396"/>
      <c r="Z55638" s="396"/>
      <c r="AA55638" s="441"/>
    </row>
    <row r="55639" spans="25:27" x14ac:dyDescent="0.2">
      <c r="Y55639" s="396"/>
      <c r="Z55639" s="396"/>
      <c r="AA55639" s="441"/>
    </row>
    <row r="55640" spans="25:27" x14ac:dyDescent="0.2">
      <c r="Y55640" s="396"/>
      <c r="Z55640" s="396"/>
      <c r="AA55640" s="441"/>
    </row>
    <row r="55641" spans="25:27" x14ac:dyDescent="0.2">
      <c r="Y55641" s="396"/>
      <c r="Z55641" s="396"/>
      <c r="AA55641" s="441"/>
    </row>
    <row r="55642" spans="25:27" x14ac:dyDescent="0.2">
      <c r="Y55642" s="396"/>
      <c r="Z55642" s="396"/>
      <c r="AA55642" s="441"/>
    </row>
    <row r="55643" spans="25:27" x14ac:dyDescent="0.2">
      <c r="Y55643" s="396"/>
      <c r="Z55643" s="396"/>
      <c r="AA55643" s="441"/>
    </row>
    <row r="55644" spans="25:27" x14ac:dyDescent="0.2">
      <c r="Y55644" s="396"/>
      <c r="Z55644" s="396"/>
      <c r="AA55644" s="441"/>
    </row>
    <row r="55645" spans="25:27" x14ac:dyDescent="0.2">
      <c r="Y55645" s="396"/>
      <c r="Z55645" s="396"/>
      <c r="AA55645" s="441"/>
    </row>
    <row r="55646" spans="25:27" x14ac:dyDescent="0.2">
      <c r="Y55646" s="396"/>
      <c r="Z55646" s="396"/>
      <c r="AA55646" s="441"/>
    </row>
    <row r="55647" spans="25:27" x14ac:dyDescent="0.2">
      <c r="Y55647" s="396"/>
      <c r="Z55647" s="396"/>
      <c r="AA55647" s="441"/>
    </row>
    <row r="55648" spans="25:27" x14ac:dyDescent="0.2">
      <c r="Y55648" s="396"/>
      <c r="Z55648" s="396"/>
      <c r="AA55648" s="441"/>
    </row>
    <row r="55649" spans="25:27" x14ac:dyDescent="0.2">
      <c r="Y55649" s="396"/>
      <c r="Z55649" s="396"/>
      <c r="AA55649" s="441"/>
    </row>
    <row r="55650" spans="25:27" x14ac:dyDescent="0.2">
      <c r="Y55650" s="396"/>
      <c r="Z55650" s="396"/>
      <c r="AA55650" s="441"/>
    </row>
    <row r="55651" spans="25:27" x14ac:dyDescent="0.2">
      <c r="Y55651" s="396"/>
      <c r="Z55651" s="396"/>
      <c r="AA55651" s="441"/>
    </row>
    <row r="55652" spans="25:27" x14ac:dyDescent="0.2">
      <c r="Y55652" s="396"/>
      <c r="Z55652" s="396"/>
      <c r="AA55652" s="441"/>
    </row>
    <row r="55653" spans="25:27" x14ac:dyDescent="0.2">
      <c r="Y55653" s="396"/>
      <c r="Z55653" s="396"/>
      <c r="AA55653" s="441"/>
    </row>
    <row r="55654" spans="25:27" x14ac:dyDescent="0.2">
      <c r="Y55654" s="396"/>
      <c r="Z55654" s="396"/>
      <c r="AA55654" s="441"/>
    </row>
    <row r="55655" spans="25:27" x14ac:dyDescent="0.2">
      <c r="Y55655" s="396"/>
      <c r="Z55655" s="396"/>
      <c r="AA55655" s="441"/>
    </row>
    <row r="55656" spans="25:27" x14ac:dyDescent="0.2">
      <c r="Y55656" s="396"/>
      <c r="Z55656" s="396"/>
      <c r="AA55656" s="441"/>
    </row>
    <row r="55657" spans="25:27" x14ac:dyDescent="0.2">
      <c r="Y55657" s="396"/>
      <c r="Z55657" s="396"/>
      <c r="AA55657" s="441"/>
    </row>
    <row r="55658" spans="25:27" x14ac:dyDescent="0.2">
      <c r="Y55658" s="396"/>
      <c r="Z55658" s="396"/>
      <c r="AA55658" s="441"/>
    </row>
    <row r="55659" spans="25:27" x14ac:dyDescent="0.2">
      <c r="Y55659" s="396"/>
      <c r="Z55659" s="396"/>
      <c r="AA55659" s="441"/>
    </row>
    <row r="55660" spans="25:27" x14ac:dyDescent="0.2">
      <c r="Y55660" s="396"/>
      <c r="Z55660" s="396"/>
      <c r="AA55660" s="441"/>
    </row>
    <row r="55661" spans="25:27" x14ac:dyDescent="0.2">
      <c r="Y55661" s="396"/>
      <c r="Z55661" s="396"/>
      <c r="AA55661" s="441"/>
    </row>
    <row r="55662" spans="25:27" x14ac:dyDescent="0.2">
      <c r="Y55662" s="396"/>
      <c r="Z55662" s="396"/>
      <c r="AA55662" s="441"/>
    </row>
    <row r="55663" spans="25:27" x14ac:dyDescent="0.2">
      <c r="Y55663" s="396"/>
      <c r="Z55663" s="396"/>
      <c r="AA55663" s="441"/>
    </row>
    <row r="55664" spans="25:27" x14ac:dyDescent="0.2">
      <c r="Y55664" s="396"/>
      <c r="Z55664" s="396"/>
      <c r="AA55664" s="441"/>
    </row>
    <row r="55665" spans="25:27" x14ac:dyDescent="0.2">
      <c r="Y55665" s="396"/>
      <c r="Z55665" s="396"/>
      <c r="AA55665" s="441"/>
    </row>
    <row r="55666" spans="25:27" x14ac:dyDescent="0.2">
      <c r="Y55666" s="396"/>
      <c r="Z55666" s="396"/>
      <c r="AA55666" s="441"/>
    </row>
    <row r="55667" spans="25:27" x14ac:dyDescent="0.2">
      <c r="Y55667" s="396"/>
      <c r="Z55667" s="396"/>
      <c r="AA55667" s="441"/>
    </row>
    <row r="55668" spans="25:27" x14ac:dyDescent="0.2">
      <c r="Y55668" s="396"/>
      <c r="Z55668" s="396"/>
      <c r="AA55668" s="441"/>
    </row>
    <row r="55669" spans="25:27" x14ac:dyDescent="0.2">
      <c r="Y55669" s="396"/>
      <c r="Z55669" s="396"/>
      <c r="AA55669" s="441"/>
    </row>
    <row r="55670" spans="25:27" x14ac:dyDescent="0.2">
      <c r="Y55670" s="396"/>
      <c r="Z55670" s="396"/>
      <c r="AA55670" s="441"/>
    </row>
    <row r="55671" spans="25:27" x14ac:dyDescent="0.2">
      <c r="Y55671" s="396"/>
      <c r="Z55671" s="396"/>
      <c r="AA55671" s="441"/>
    </row>
    <row r="55672" spans="25:27" x14ac:dyDescent="0.2">
      <c r="Y55672" s="396"/>
      <c r="Z55672" s="396"/>
      <c r="AA55672" s="441"/>
    </row>
    <row r="55673" spans="25:27" x14ac:dyDescent="0.2">
      <c r="Y55673" s="396"/>
      <c r="Z55673" s="396"/>
      <c r="AA55673" s="441"/>
    </row>
    <row r="55674" spans="25:27" x14ac:dyDescent="0.2">
      <c r="Y55674" s="396"/>
      <c r="Z55674" s="396"/>
      <c r="AA55674" s="441"/>
    </row>
    <row r="55675" spans="25:27" x14ac:dyDescent="0.2">
      <c r="Y55675" s="396"/>
      <c r="Z55675" s="396"/>
      <c r="AA55675" s="441"/>
    </row>
    <row r="55676" spans="25:27" x14ac:dyDescent="0.2">
      <c r="Y55676" s="396"/>
      <c r="Z55676" s="396"/>
      <c r="AA55676" s="441"/>
    </row>
    <row r="55677" spans="25:27" x14ac:dyDescent="0.2">
      <c r="Y55677" s="396"/>
      <c r="Z55677" s="396"/>
      <c r="AA55677" s="441"/>
    </row>
    <row r="55678" spans="25:27" x14ac:dyDescent="0.2">
      <c r="Y55678" s="396"/>
      <c r="Z55678" s="396"/>
      <c r="AA55678" s="441"/>
    </row>
    <row r="55679" spans="25:27" x14ac:dyDescent="0.2">
      <c r="Y55679" s="396"/>
      <c r="Z55679" s="396"/>
      <c r="AA55679" s="441"/>
    </row>
    <row r="55680" spans="25:27" x14ac:dyDescent="0.2">
      <c r="Y55680" s="396"/>
      <c r="Z55680" s="396"/>
      <c r="AA55680" s="441"/>
    </row>
    <row r="55681" spans="25:27" x14ac:dyDescent="0.2">
      <c r="Y55681" s="396"/>
      <c r="Z55681" s="396"/>
      <c r="AA55681" s="441"/>
    </row>
    <row r="55682" spans="25:27" x14ac:dyDescent="0.2">
      <c r="Y55682" s="396"/>
      <c r="Z55682" s="396"/>
      <c r="AA55682" s="441"/>
    </row>
    <row r="55683" spans="25:27" x14ac:dyDescent="0.2">
      <c r="Y55683" s="396"/>
      <c r="Z55683" s="396"/>
      <c r="AA55683" s="441"/>
    </row>
    <row r="55684" spans="25:27" x14ac:dyDescent="0.2">
      <c r="Y55684" s="396"/>
      <c r="Z55684" s="396"/>
      <c r="AA55684" s="441"/>
    </row>
    <row r="55685" spans="25:27" x14ac:dyDescent="0.2">
      <c r="Y55685" s="396"/>
      <c r="Z55685" s="396"/>
      <c r="AA55685" s="441"/>
    </row>
    <row r="55686" spans="25:27" x14ac:dyDescent="0.2">
      <c r="Y55686" s="396"/>
      <c r="Z55686" s="396"/>
      <c r="AA55686" s="441"/>
    </row>
    <row r="55687" spans="25:27" x14ac:dyDescent="0.2">
      <c r="Y55687" s="396"/>
      <c r="Z55687" s="396"/>
      <c r="AA55687" s="441"/>
    </row>
    <row r="55688" spans="25:27" x14ac:dyDescent="0.2">
      <c r="Y55688" s="396"/>
      <c r="Z55688" s="396"/>
      <c r="AA55688" s="441"/>
    </row>
    <row r="55689" spans="25:27" x14ac:dyDescent="0.2">
      <c r="Y55689" s="396"/>
      <c r="Z55689" s="396"/>
      <c r="AA55689" s="441"/>
    </row>
    <row r="55690" spans="25:27" x14ac:dyDescent="0.2">
      <c r="Y55690" s="396"/>
      <c r="Z55690" s="396"/>
      <c r="AA55690" s="441"/>
    </row>
    <row r="55691" spans="25:27" x14ac:dyDescent="0.2">
      <c r="Y55691" s="396"/>
      <c r="Z55691" s="396"/>
      <c r="AA55691" s="441"/>
    </row>
    <row r="55692" spans="25:27" x14ac:dyDescent="0.2">
      <c r="Y55692" s="396"/>
      <c r="Z55692" s="396"/>
      <c r="AA55692" s="441"/>
    </row>
    <row r="55693" spans="25:27" x14ac:dyDescent="0.2">
      <c r="Y55693" s="396"/>
      <c r="Z55693" s="396"/>
      <c r="AA55693" s="441"/>
    </row>
    <row r="55694" spans="25:27" x14ac:dyDescent="0.2">
      <c r="Y55694" s="396"/>
      <c r="Z55694" s="396"/>
      <c r="AA55694" s="441"/>
    </row>
    <row r="55695" spans="25:27" x14ac:dyDescent="0.2">
      <c r="Y55695" s="396"/>
      <c r="Z55695" s="396"/>
      <c r="AA55695" s="441"/>
    </row>
    <row r="55696" spans="25:27" x14ac:dyDescent="0.2">
      <c r="Y55696" s="396"/>
      <c r="Z55696" s="396"/>
      <c r="AA55696" s="441"/>
    </row>
    <row r="55697" spans="25:27" x14ac:dyDescent="0.2">
      <c r="Y55697" s="396"/>
      <c r="Z55697" s="396"/>
      <c r="AA55697" s="441"/>
    </row>
    <row r="55698" spans="25:27" x14ac:dyDescent="0.2">
      <c r="Y55698" s="396"/>
      <c r="Z55698" s="396"/>
      <c r="AA55698" s="441"/>
    </row>
    <row r="55699" spans="25:27" x14ac:dyDescent="0.2">
      <c r="Y55699" s="396"/>
      <c r="Z55699" s="396"/>
      <c r="AA55699" s="441"/>
    </row>
    <row r="55700" spans="25:27" x14ac:dyDescent="0.2">
      <c r="Y55700" s="396"/>
      <c r="Z55700" s="396"/>
      <c r="AA55700" s="441"/>
    </row>
    <row r="55701" spans="25:27" x14ac:dyDescent="0.2">
      <c r="Y55701" s="396"/>
      <c r="Z55701" s="396"/>
      <c r="AA55701" s="441"/>
    </row>
    <row r="55702" spans="25:27" x14ac:dyDescent="0.2">
      <c r="Y55702" s="396"/>
      <c r="Z55702" s="396"/>
      <c r="AA55702" s="441"/>
    </row>
    <row r="55703" spans="25:27" x14ac:dyDescent="0.2">
      <c r="Y55703" s="396"/>
      <c r="Z55703" s="396"/>
      <c r="AA55703" s="441"/>
    </row>
    <row r="55704" spans="25:27" x14ac:dyDescent="0.2">
      <c r="Y55704" s="396"/>
      <c r="Z55704" s="396"/>
      <c r="AA55704" s="441"/>
    </row>
    <row r="55705" spans="25:27" x14ac:dyDescent="0.2">
      <c r="Y55705" s="396"/>
      <c r="Z55705" s="396"/>
      <c r="AA55705" s="441"/>
    </row>
    <row r="55706" spans="25:27" x14ac:dyDescent="0.2">
      <c r="Y55706" s="396"/>
      <c r="Z55706" s="396"/>
      <c r="AA55706" s="441"/>
    </row>
    <row r="55707" spans="25:27" x14ac:dyDescent="0.2">
      <c r="Y55707" s="396"/>
      <c r="Z55707" s="396"/>
      <c r="AA55707" s="441"/>
    </row>
    <row r="55708" spans="25:27" x14ac:dyDescent="0.2">
      <c r="Y55708" s="396"/>
      <c r="Z55708" s="396"/>
      <c r="AA55708" s="441"/>
    </row>
    <row r="55709" spans="25:27" x14ac:dyDescent="0.2">
      <c r="Y55709" s="396"/>
      <c r="Z55709" s="396"/>
      <c r="AA55709" s="441"/>
    </row>
    <row r="55710" spans="25:27" x14ac:dyDescent="0.2">
      <c r="Y55710" s="396"/>
      <c r="Z55710" s="396"/>
      <c r="AA55710" s="441"/>
    </row>
    <row r="55711" spans="25:27" x14ac:dyDescent="0.2">
      <c r="Y55711" s="396"/>
      <c r="Z55711" s="396"/>
      <c r="AA55711" s="441"/>
    </row>
    <row r="55712" spans="25:27" x14ac:dyDescent="0.2">
      <c r="Y55712" s="396"/>
      <c r="Z55712" s="396"/>
      <c r="AA55712" s="441"/>
    </row>
    <row r="55713" spans="25:27" x14ac:dyDescent="0.2">
      <c r="Y55713" s="396"/>
      <c r="Z55713" s="396"/>
      <c r="AA55713" s="441"/>
    </row>
    <row r="55714" spans="25:27" x14ac:dyDescent="0.2">
      <c r="Y55714" s="396"/>
      <c r="Z55714" s="396"/>
      <c r="AA55714" s="441"/>
    </row>
    <row r="55715" spans="25:27" x14ac:dyDescent="0.2">
      <c r="Y55715" s="396"/>
      <c r="Z55715" s="396"/>
      <c r="AA55715" s="441"/>
    </row>
    <row r="55716" spans="25:27" x14ac:dyDescent="0.2">
      <c r="Y55716" s="396"/>
      <c r="Z55716" s="396"/>
      <c r="AA55716" s="441"/>
    </row>
    <row r="55717" spans="25:27" x14ac:dyDescent="0.2">
      <c r="Y55717" s="396"/>
      <c r="Z55717" s="396"/>
      <c r="AA55717" s="441"/>
    </row>
    <row r="55718" spans="25:27" x14ac:dyDescent="0.2">
      <c r="Y55718" s="396"/>
      <c r="Z55718" s="396"/>
      <c r="AA55718" s="441"/>
    </row>
    <row r="55719" spans="25:27" x14ac:dyDescent="0.2">
      <c r="Y55719" s="396"/>
      <c r="Z55719" s="396"/>
      <c r="AA55719" s="441"/>
    </row>
    <row r="55720" spans="25:27" x14ac:dyDescent="0.2">
      <c r="Y55720" s="396"/>
      <c r="Z55720" s="396"/>
      <c r="AA55720" s="441"/>
    </row>
    <row r="55721" spans="25:27" x14ac:dyDescent="0.2">
      <c r="Y55721" s="396"/>
      <c r="Z55721" s="396"/>
      <c r="AA55721" s="441"/>
    </row>
    <row r="55722" spans="25:27" x14ac:dyDescent="0.2">
      <c r="Y55722" s="396"/>
      <c r="Z55722" s="396"/>
      <c r="AA55722" s="441"/>
    </row>
    <row r="55723" spans="25:27" x14ac:dyDescent="0.2">
      <c r="Y55723" s="396"/>
      <c r="Z55723" s="396"/>
      <c r="AA55723" s="441"/>
    </row>
    <row r="55724" spans="25:27" x14ac:dyDescent="0.2">
      <c r="Y55724" s="396"/>
      <c r="Z55724" s="396"/>
      <c r="AA55724" s="441"/>
    </row>
    <row r="55725" spans="25:27" x14ac:dyDescent="0.2">
      <c r="Y55725" s="396"/>
      <c r="Z55725" s="396"/>
      <c r="AA55725" s="441"/>
    </row>
    <row r="55726" spans="25:27" x14ac:dyDescent="0.2">
      <c r="Y55726" s="396"/>
      <c r="Z55726" s="396"/>
      <c r="AA55726" s="441"/>
    </row>
    <row r="55727" spans="25:27" x14ac:dyDescent="0.2">
      <c r="Y55727" s="396"/>
      <c r="Z55727" s="396"/>
      <c r="AA55727" s="441"/>
    </row>
    <row r="55728" spans="25:27" x14ac:dyDescent="0.2">
      <c r="Y55728" s="396"/>
      <c r="Z55728" s="396"/>
      <c r="AA55728" s="441"/>
    </row>
    <row r="55729" spans="25:27" x14ac:dyDescent="0.2">
      <c r="Y55729" s="396"/>
      <c r="Z55729" s="396"/>
      <c r="AA55729" s="441"/>
    </row>
    <row r="55730" spans="25:27" x14ac:dyDescent="0.2">
      <c r="Y55730" s="396"/>
      <c r="Z55730" s="396"/>
      <c r="AA55730" s="441"/>
    </row>
    <row r="55731" spans="25:27" x14ac:dyDescent="0.2">
      <c r="Y55731" s="396"/>
      <c r="Z55731" s="396"/>
      <c r="AA55731" s="441"/>
    </row>
    <row r="55732" spans="25:27" x14ac:dyDescent="0.2">
      <c r="Y55732" s="396"/>
      <c r="Z55732" s="396"/>
      <c r="AA55732" s="441"/>
    </row>
    <row r="55733" spans="25:27" x14ac:dyDescent="0.2">
      <c r="Y55733" s="396"/>
      <c r="Z55733" s="396"/>
      <c r="AA55733" s="441"/>
    </row>
    <row r="55734" spans="25:27" x14ac:dyDescent="0.2">
      <c r="Y55734" s="396"/>
      <c r="Z55734" s="396"/>
      <c r="AA55734" s="441"/>
    </row>
    <row r="55735" spans="25:27" x14ac:dyDescent="0.2">
      <c r="Y55735" s="396"/>
      <c r="Z55735" s="396"/>
      <c r="AA55735" s="441"/>
    </row>
    <row r="55736" spans="25:27" x14ac:dyDescent="0.2">
      <c r="Y55736" s="396"/>
      <c r="Z55736" s="396"/>
      <c r="AA55736" s="441"/>
    </row>
    <row r="55737" spans="25:27" x14ac:dyDescent="0.2">
      <c r="Y55737" s="396"/>
      <c r="Z55737" s="396"/>
      <c r="AA55737" s="441"/>
    </row>
    <row r="55738" spans="25:27" x14ac:dyDescent="0.2">
      <c r="Y55738" s="396"/>
      <c r="Z55738" s="396"/>
      <c r="AA55738" s="441"/>
    </row>
    <row r="55739" spans="25:27" x14ac:dyDescent="0.2">
      <c r="Y55739" s="396"/>
      <c r="Z55739" s="396"/>
      <c r="AA55739" s="441"/>
    </row>
    <row r="55740" spans="25:27" x14ac:dyDescent="0.2">
      <c r="Y55740" s="396"/>
      <c r="Z55740" s="396"/>
      <c r="AA55740" s="441"/>
    </row>
    <row r="55741" spans="25:27" x14ac:dyDescent="0.2">
      <c r="Y55741" s="396"/>
      <c r="Z55741" s="396"/>
      <c r="AA55741" s="441"/>
    </row>
    <row r="55742" spans="25:27" x14ac:dyDescent="0.2">
      <c r="Y55742" s="396"/>
      <c r="Z55742" s="396"/>
      <c r="AA55742" s="441"/>
    </row>
    <row r="55743" spans="25:27" x14ac:dyDescent="0.2">
      <c r="Y55743" s="396"/>
      <c r="Z55743" s="396"/>
      <c r="AA55743" s="441"/>
    </row>
    <row r="55744" spans="25:27" x14ac:dyDescent="0.2">
      <c r="Y55744" s="396"/>
      <c r="Z55744" s="396"/>
      <c r="AA55744" s="441"/>
    </row>
    <row r="55745" spans="25:27" x14ac:dyDescent="0.2">
      <c r="Y55745" s="396"/>
      <c r="Z55745" s="396"/>
      <c r="AA55745" s="441"/>
    </row>
    <row r="55746" spans="25:27" x14ac:dyDescent="0.2">
      <c r="Y55746" s="396"/>
      <c r="Z55746" s="396"/>
      <c r="AA55746" s="441"/>
    </row>
    <row r="55747" spans="25:27" x14ac:dyDescent="0.2">
      <c r="Y55747" s="396"/>
      <c r="Z55747" s="396"/>
      <c r="AA55747" s="441"/>
    </row>
    <row r="55748" spans="25:27" x14ac:dyDescent="0.2">
      <c r="Y55748" s="396"/>
      <c r="Z55748" s="396"/>
      <c r="AA55748" s="441"/>
    </row>
    <row r="55749" spans="25:27" x14ac:dyDescent="0.2">
      <c r="Y55749" s="396"/>
      <c r="Z55749" s="396"/>
      <c r="AA55749" s="441"/>
    </row>
    <row r="55750" spans="25:27" x14ac:dyDescent="0.2">
      <c r="Y55750" s="396"/>
      <c r="Z55750" s="396"/>
      <c r="AA55750" s="441"/>
    </row>
    <row r="55751" spans="25:27" x14ac:dyDescent="0.2">
      <c r="Y55751" s="396"/>
      <c r="Z55751" s="396"/>
      <c r="AA55751" s="441"/>
    </row>
    <row r="55752" spans="25:27" x14ac:dyDescent="0.2">
      <c r="Y55752" s="396"/>
      <c r="Z55752" s="396"/>
      <c r="AA55752" s="441"/>
    </row>
    <row r="55753" spans="25:27" x14ac:dyDescent="0.2">
      <c r="Y55753" s="396"/>
      <c r="Z55753" s="396"/>
      <c r="AA55753" s="441"/>
    </row>
    <row r="55754" spans="25:27" x14ac:dyDescent="0.2">
      <c r="Y55754" s="396"/>
      <c r="Z55754" s="396"/>
      <c r="AA55754" s="441"/>
    </row>
    <row r="55755" spans="25:27" x14ac:dyDescent="0.2">
      <c r="Y55755" s="396"/>
      <c r="Z55755" s="396"/>
      <c r="AA55755" s="441"/>
    </row>
    <row r="55756" spans="25:27" x14ac:dyDescent="0.2">
      <c r="Y55756" s="396"/>
      <c r="Z55756" s="396"/>
      <c r="AA55756" s="441"/>
    </row>
    <row r="55757" spans="25:27" x14ac:dyDescent="0.2">
      <c r="Y55757" s="396"/>
      <c r="Z55757" s="396"/>
      <c r="AA55757" s="441"/>
    </row>
    <row r="55758" spans="25:27" x14ac:dyDescent="0.2">
      <c r="Y55758" s="396"/>
      <c r="Z55758" s="396"/>
      <c r="AA55758" s="441"/>
    </row>
    <row r="55759" spans="25:27" x14ac:dyDescent="0.2">
      <c r="Y55759" s="396"/>
      <c r="Z55759" s="396"/>
      <c r="AA55759" s="441"/>
    </row>
    <row r="55760" spans="25:27" x14ac:dyDescent="0.2">
      <c r="Y55760" s="396"/>
      <c r="Z55760" s="396"/>
      <c r="AA55760" s="441"/>
    </row>
    <row r="55761" spans="25:27" x14ac:dyDescent="0.2">
      <c r="Y55761" s="396"/>
      <c r="Z55761" s="396"/>
      <c r="AA55761" s="441"/>
    </row>
    <row r="55762" spans="25:27" x14ac:dyDescent="0.2">
      <c r="Y55762" s="396"/>
      <c r="Z55762" s="396"/>
      <c r="AA55762" s="441"/>
    </row>
    <row r="55763" spans="25:27" x14ac:dyDescent="0.2">
      <c r="Y55763" s="396"/>
      <c r="Z55763" s="396"/>
      <c r="AA55763" s="441"/>
    </row>
    <row r="55764" spans="25:27" x14ac:dyDescent="0.2">
      <c r="Y55764" s="396"/>
      <c r="Z55764" s="396"/>
      <c r="AA55764" s="441"/>
    </row>
    <row r="55765" spans="25:27" x14ac:dyDescent="0.2">
      <c r="Y55765" s="396"/>
      <c r="Z55765" s="396"/>
      <c r="AA55765" s="441"/>
    </row>
    <row r="55766" spans="25:27" x14ac:dyDescent="0.2">
      <c r="Y55766" s="396"/>
      <c r="Z55766" s="396"/>
      <c r="AA55766" s="441"/>
    </row>
    <row r="55767" spans="25:27" x14ac:dyDescent="0.2">
      <c r="Y55767" s="396"/>
      <c r="Z55767" s="396"/>
      <c r="AA55767" s="441"/>
    </row>
    <row r="55768" spans="25:27" x14ac:dyDescent="0.2">
      <c r="Y55768" s="396"/>
      <c r="Z55768" s="396"/>
      <c r="AA55768" s="441"/>
    </row>
    <row r="55769" spans="25:27" x14ac:dyDescent="0.2">
      <c r="Y55769" s="396"/>
      <c r="Z55769" s="396"/>
      <c r="AA55769" s="441"/>
    </row>
    <row r="55770" spans="25:27" x14ac:dyDescent="0.2">
      <c r="Y55770" s="396"/>
      <c r="Z55770" s="396"/>
      <c r="AA55770" s="441"/>
    </row>
    <row r="55771" spans="25:27" x14ac:dyDescent="0.2">
      <c r="Y55771" s="396"/>
      <c r="Z55771" s="396"/>
      <c r="AA55771" s="441"/>
    </row>
    <row r="55772" spans="25:27" x14ac:dyDescent="0.2">
      <c r="Y55772" s="396"/>
      <c r="Z55772" s="396"/>
      <c r="AA55772" s="441"/>
    </row>
    <row r="55773" spans="25:27" x14ac:dyDescent="0.2">
      <c r="Y55773" s="396"/>
      <c r="Z55773" s="396"/>
      <c r="AA55773" s="441"/>
    </row>
    <row r="55774" spans="25:27" x14ac:dyDescent="0.2">
      <c r="Y55774" s="396"/>
      <c r="Z55774" s="396"/>
      <c r="AA55774" s="441"/>
    </row>
    <row r="55775" spans="25:27" x14ac:dyDescent="0.2">
      <c r="Y55775" s="396"/>
      <c r="Z55775" s="396"/>
      <c r="AA55775" s="441"/>
    </row>
    <row r="55776" spans="25:27" x14ac:dyDescent="0.2">
      <c r="Y55776" s="396"/>
      <c r="Z55776" s="396"/>
      <c r="AA55776" s="441"/>
    </row>
    <row r="55777" spans="25:27" x14ac:dyDescent="0.2">
      <c r="Y55777" s="396"/>
      <c r="Z55777" s="396"/>
      <c r="AA55777" s="441"/>
    </row>
    <row r="55778" spans="25:27" x14ac:dyDescent="0.2">
      <c r="Y55778" s="396"/>
      <c r="Z55778" s="396"/>
      <c r="AA55778" s="441"/>
    </row>
    <row r="55779" spans="25:27" x14ac:dyDescent="0.2">
      <c r="Y55779" s="396"/>
      <c r="Z55779" s="396"/>
      <c r="AA55779" s="441"/>
    </row>
    <row r="55780" spans="25:27" x14ac:dyDescent="0.2">
      <c r="Y55780" s="396"/>
      <c r="Z55780" s="396"/>
      <c r="AA55780" s="441"/>
    </row>
    <row r="55781" spans="25:27" x14ac:dyDescent="0.2">
      <c r="Y55781" s="396"/>
      <c r="Z55781" s="396"/>
      <c r="AA55781" s="441"/>
    </row>
    <row r="55782" spans="25:27" x14ac:dyDescent="0.2">
      <c r="Y55782" s="396"/>
      <c r="Z55782" s="396"/>
      <c r="AA55782" s="441"/>
    </row>
    <row r="55783" spans="25:27" x14ac:dyDescent="0.2">
      <c r="Y55783" s="396"/>
      <c r="Z55783" s="396"/>
      <c r="AA55783" s="441"/>
    </row>
    <row r="55784" spans="25:27" x14ac:dyDescent="0.2">
      <c r="Y55784" s="396"/>
      <c r="Z55784" s="396"/>
      <c r="AA55784" s="441"/>
    </row>
    <row r="55785" spans="25:27" x14ac:dyDescent="0.2">
      <c r="Y55785" s="396"/>
      <c r="Z55785" s="396"/>
      <c r="AA55785" s="441"/>
    </row>
    <row r="55786" spans="25:27" x14ac:dyDescent="0.2">
      <c r="Y55786" s="396"/>
      <c r="Z55786" s="396"/>
      <c r="AA55786" s="441"/>
    </row>
    <row r="55787" spans="25:27" x14ac:dyDescent="0.2">
      <c r="Y55787" s="396"/>
      <c r="Z55787" s="396"/>
      <c r="AA55787" s="441"/>
    </row>
    <row r="55788" spans="25:27" x14ac:dyDescent="0.2">
      <c r="Y55788" s="396"/>
      <c r="Z55788" s="396"/>
      <c r="AA55788" s="441"/>
    </row>
    <row r="55789" spans="25:27" x14ac:dyDescent="0.2">
      <c r="Y55789" s="396"/>
      <c r="Z55789" s="396"/>
      <c r="AA55789" s="441"/>
    </row>
    <row r="55790" spans="25:27" x14ac:dyDescent="0.2">
      <c r="Y55790" s="396"/>
      <c r="Z55790" s="396"/>
      <c r="AA55790" s="441"/>
    </row>
    <row r="55791" spans="25:27" x14ac:dyDescent="0.2">
      <c r="Y55791" s="396"/>
      <c r="Z55791" s="396"/>
      <c r="AA55791" s="441"/>
    </row>
    <row r="55792" spans="25:27" x14ac:dyDescent="0.2">
      <c r="Y55792" s="396"/>
      <c r="Z55792" s="396"/>
      <c r="AA55792" s="441"/>
    </row>
    <row r="55793" spans="25:27" x14ac:dyDescent="0.2">
      <c r="Y55793" s="396"/>
      <c r="Z55793" s="396"/>
      <c r="AA55793" s="441"/>
    </row>
    <row r="55794" spans="25:27" x14ac:dyDescent="0.2">
      <c r="Y55794" s="396"/>
      <c r="Z55794" s="396"/>
      <c r="AA55794" s="441"/>
    </row>
    <row r="55795" spans="25:27" x14ac:dyDescent="0.2">
      <c r="Y55795" s="396"/>
      <c r="Z55795" s="396"/>
      <c r="AA55795" s="441"/>
    </row>
    <row r="55796" spans="25:27" x14ac:dyDescent="0.2">
      <c r="Y55796" s="396"/>
      <c r="Z55796" s="396"/>
      <c r="AA55796" s="441"/>
    </row>
    <row r="55797" spans="25:27" x14ac:dyDescent="0.2">
      <c r="Y55797" s="396"/>
      <c r="Z55797" s="396"/>
      <c r="AA55797" s="441"/>
    </row>
    <row r="55798" spans="25:27" x14ac:dyDescent="0.2">
      <c r="Y55798" s="396"/>
      <c r="Z55798" s="396"/>
      <c r="AA55798" s="441"/>
    </row>
    <row r="55799" spans="25:27" x14ac:dyDescent="0.2">
      <c r="Y55799" s="396"/>
      <c r="Z55799" s="396"/>
      <c r="AA55799" s="441"/>
    </row>
    <row r="55800" spans="25:27" x14ac:dyDescent="0.2">
      <c r="Y55800" s="396"/>
      <c r="Z55800" s="396"/>
      <c r="AA55800" s="441"/>
    </row>
    <row r="55801" spans="25:27" x14ac:dyDescent="0.2">
      <c r="Y55801" s="396"/>
      <c r="Z55801" s="396"/>
      <c r="AA55801" s="441"/>
    </row>
    <row r="55802" spans="25:27" x14ac:dyDescent="0.2">
      <c r="Y55802" s="396"/>
      <c r="Z55802" s="396"/>
      <c r="AA55802" s="441"/>
    </row>
    <row r="55803" spans="25:27" x14ac:dyDescent="0.2">
      <c r="Y55803" s="396"/>
      <c r="Z55803" s="396"/>
      <c r="AA55803" s="441"/>
    </row>
    <row r="55804" spans="25:27" x14ac:dyDescent="0.2">
      <c r="Y55804" s="396"/>
      <c r="Z55804" s="396"/>
      <c r="AA55804" s="441"/>
    </row>
    <row r="55805" spans="25:27" x14ac:dyDescent="0.2">
      <c r="Y55805" s="396"/>
      <c r="Z55805" s="396"/>
      <c r="AA55805" s="441"/>
    </row>
    <row r="55806" spans="25:27" x14ac:dyDescent="0.2">
      <c r="Y55806" s="396"/>
      <c r="Z55806" s="396"/>
      <c r="AA55806" s="441"/>
    </row>
    <row r="55807" spans="25:27" x14ac:dyDescent="0.2">
      <c r="Y55807" s="396"/>
      <c r="Z55807" s="396"/>
      <c r="AA55807" s="441"/>
    </row>
    <row r="55808" spans="25:27" x14ac:dyDescent="0.2">
      <c r="Y55808" s="396"/>
      <c r="Z55808" s="396"/>
      <c r="AA55808" s="441"/>
    </row>
    <row r="55809" spans="25:27" x14ac:dyDescent="0.2">
      <c r="Y55809" s="396"/>
      <c r="Z55809" s="396"/>
      <c r="AA55809" s="441"/>
    </row>
    <row r="55810" spans="25:27" x14ac:dyDescent="0.2">
      <c r="Y55810" s="396"/>
      <c r="Z55810" s="396"/>
      <c r="AA55810" s="441"/>
    </row>
    <row r="55811" spans="25:27" x14ac:dyDescent="0.2">
      <c r="Y55811" s="396"/>
      <c r="Z55811" s="396"/>
      <c r="AA55811" s="441"/>
    </row>
    <row r="55812" spans="25:27" x14ac:dyDescent="0.2">
      <c r="Y55812" s="396"/>
      <c r="Z55812" s="396"/>
      <c r="AA55812" s="441"/>
    </row>
    <row r="55813" spans="25:27" x14ac:dyDescent="0.2">
      <c r="Y55813" s="396"/>
      <c r="Z55813" s="396"/>
      <c r="AA55813" s="441"/>
    </row>
    <row r="55814" spans="25:27" x14ac:dyDescent="0.2">
      <c r="Y55814" s="396"/>
      <c r="Z55814" s="396"/>
      <c r="AA55814" s="441"/>
    </row>
    <row r="55815" spans="25:27" x14ac:dyDescent="0.2">
      <c r="Y55815" s="396"/>
      <c r="Z55815" s="396"/>
      <c r="AA55815" s="441"/>
    </row>
    <row r="55816" spans="25:27" x14ac:dyDescent="0.2">
      <c r="Y55816" s="396"/>
      <c r="Z55816" s="396"/>
      <c r="AA55816" s="441"/>
    </row>
    <row r="55817" spans="25:27" x14ac:dyDescent="0.2">
      <c r="Y55817" s="396"/>
      <c r="Z55817" s="396"/>
      <c r="AA55817" s="441"/>
    </row>
    <row r="55818" spans="25:27" x14ac:dyDescent="0.2">
      <c r="Y55818" s="396"/>
      <c r="Z55818" s="396"/>
      <c r="AA55818" s="441"/>
    </row>
    <row r="55819" spans="25:27" x14ac:dyDescent="0.2">
      <c r="Y55819" s="396"/>
      <c r="Z55819" s="396"/>
      <c r="AA55819" s="441"/>
    </row>
    <row r="55820" spans="25:27" x14ac:dyDescent="0.2">
      <c r="Y55820" s="396"/>
      <c r="Z55820" s="396"/>
      <c r="AA55820" s="441"/>
    </row>
    <row r="55821" spans="25:27" x14ac:dyDescent="0.2">
      <c r="Y55821" s="396"/>
      <c r="Z55821" s="396"/>
      <c r="AA55821" s="441"/>
    </row>
    <row r="55822" spans="25:27" x14ac:dyDescent="0.2">
      <c r="Y55822" s="396"/>
      <c r="Z55822" s="396"/>
      <c r="AA55822" s="441"/>
    </row>
    <row r="55823" spans="25:27" x14ac:dyDescent="0.2">
      <c r="Y55823" s="396"/>
      <c r="Z55823" s="396"/>
      <c r="AA55823" s="441"/>
    </row>
    <row r="55824" spans="25:27" x14ac:dyDescent="0.2">
      <c r="Y55824" s="396"/>
      <c r="Z55824" s="396"/>
      <c r="AA55824" s="441"/>
    </row>
    <row r="55825" spans="25:27" x14ac:dyDescent="0.2">
      <c r="Y55825" s="396"/>
      <c r="Z55825" s="396"/>
      <c r="AA55825" s="441"/>
    </row>
    <row r="55826" spans="25:27" x14ac:dyDescent="0.2">
      <c r="Y55826" s="396"/>
      <c r="Z55826" s="396"/>
      <c r="AA55826" s="441"/>
    </row>
    <row r="55827" spans="25:27" x14ac:dyDescent="0.2">
      <c r="Y55827" s="396"/>
      <c r="Z55827" s="396"/>
      <c r="AA55827" s="441"/>
    </row>
    <row r="55828" spans="25:27" x14ac:dyDescent="0.2">
      <c r="Y55828" s="396"/>
      <c r="Z55828" s="396"/>
      <c r="AA55828" s="441"/>
    </row>
    <row r="55829" spans="25:27" x14ac:dyDescent="0.2">
      <c r="Y55829" s="396"/>
      <c r="Z55829" s="396"/>
      <c r="AA55829" s="441"/>
    </row>
    <row r="55830" spans="25:27" x14ac:dyDescent="0.2">
      <c r="Y55830" s="396"/>
      <c r="Z55830" s="396"/>
      <c r="AA55830" s="441"/>
    </row>
    <row r="55831" spans="25:27" x14ac:dyDescent="0.2">
      <c r="Y55831" s="396"/>
      <c r="Z55831" s="396"/>
      <c r="AA55831" s="441"/>
    </row>
    <row r="55832" spans="25:27" x14ac:dyDescent="0.2">
      <c r="Y55832" s="396"/>
      <c r="Z55832" s="396"/>
      <c r="AA55832" s="441"/>
    </row>
    <row r="55833" spans="25:27" x14ac:dyDescent="0.2">
      <c r="Y55833" s="396"/>
      <c r="Z55833" s="396"/>
      <c r="AA55833" s="441"/>
    </row>
    <row r="55834" spans="25:27" x14ac:dyDescent="0.2">
      <c r="Y55834" s="396"/>
      <c r="Z55834" s="396"/>
      <c r="AA55834" s="441"/>
    </row>
    <row r="55835" spans="25:27" x14ac:dyDescent="0.2">
      <c r="Y55835" s="396"/>
      <c r="Z55835" s="396"/>
      <c r="AA55835" s="441"/>
    </row>
    <row r="55836" spans="25:27" x14ac:dyDescent="0.2">
      <c r="Y55836" s="396"/>
      <c r="Z55836" s="396"/>
      <c r="AA55836" s="441"/>
    </row>
    <row r="55837" spans="25:27" x14ac:dyDescent="0.2">
      <c r="Y55837" s="396"/>
      <c r="Z55837" s="396"/>
      <c r="AA55837" s="441"/>
    </row>
    <row r="55838" spans="25:27" x14ac:dyDescent="0.2">
      <c r="Y55838" s="396"/>
      <c r="Z55838" s="396"/>
      <c r="AA55838" s="441"/>
    </row>
    <row r="55839" spans="25:27" x14ac:dyDescent="0.2">
      <c r="Y55839" s="396"/>
      <c r="Z55839" s="396"/>
      <c r="AA55839" s="441"/>
    </row>
    <row r="55840" spans="25:27" x14ac:dyDescent="0.2">
      <c r="Y55840" s="396"/>
      <c r="Z55840" s="396"/>
      <c r="AA55840" s="441"/>
    </row>
    <row r="55841" spans="25:27" x14ac:dyDescent="0.2">
      <c r="Y55841" s="396"/>
      <c r="Z55841" s="396"/>
      <c r="AA55841" s="441"/>
    </row>
    <row r="55842" spans="25:27" x14ac:dyDescent="0.2">
      <c r="Y55842" s="396"/>
      <c r="Z55842" s="396"/>
      <c r="AA55842" s="441"/>
    </row>
    <row r="55843" spans="25:27" x14ac:dyDescent="0.2">
      <c r="Y55843" s="396"/>
      <c r="Z55843" s="396"/>
      <c r="AA55843" s="441"/>
    </row>
    <row r="55844" spans="25:27" x14ac:dyDescent="0.2">
      <c r="Y55844" s="396"/>
      <c r="Z55844" s="396"/>
      <c r="AA55844" s="441"/>
    </row>
    <row r="55845" spans="25:27" x14ac:dyDescent="0.2">
      <c r="Y55845" s="396"/>
      <c r="Z55845" s="396"/>
      <c r="AA55845" s="441"/>
    </row>
    <row r="55846" spans="25:27" x14ac:dyDescent="0.2">
      <c r="Y55846" s="396"/>
      <c r="Z55846" s="396"/>
      <c r="AA55846" s="441"/>
    </row>
    <row r="55847" spans="25:27" x14ac:dyDescent="0.2">
      <c r="Y55847" s="396"/>
      <c r="Z55847" s="396"/>
      <c r="AA55847" s="441"/>
    </row>
    <row r="55848" spans="25:27" x14ac:dyDescent="0.2">
      <c r="Y55848" s="396"/>
      <c r="Z55848" s="396"/>
      <c r="AA55848" s="441"/>
    </row>
    <row r="55849" spans="25:27" x14ac:dyDescent="0.2">
      <c r="Y55849" s="396"/>
      <c r="Z55849" s="396"/>
      <c r="AA55849" s="441"/>
    </row>
    <row r="55850" spans="25:27" x14ac:dyDescent="0.2">
      <c r="Y55850" s="396"/>
      <c r="Z55850" s="396"/>
      <c r="AA55850" s="441"/>
    </row>
    <row r="55851" spans="25:27" x14ac:dyDescent="0.2">
      <c r="Y55851" s="396"/>
      <c r="Z55851" s="396"/>
      <c r="AA55851" s="441"/>
    </row>
    <row r="55852" spans="25:27" x14ac:dyDescent="0.2">
      <c r="Y55852" s="396"/>
      <c r="Z55852" s="396"/>
      <c r="AA55852" s="441"/>
    </row>
    <row r="55853" spans="25:27" x14ac:dyDescent="0.2">
      <c r="Y55853" s="396"/>
      <c r="Z55853" s="396"/>
      <c r="AA55853" s="441"/>
    </row>
    <row r="55854" spans="25:27" x14ac:dyDescent="0.2">
      <c r="Y55854" s="396"/>
      <c r="Z55854" s="396"/>
      <c r="AA55854" s="441"/>
    </row>
    <row r="55855" spans="25:27" x14ac:dyDescent="0.2">
      <c r="Y55855" s="396"/>
      <c r="Z55855" s="396"/>
      <c r="AA55855" s="441"/>
    </row>
    <row r="55856" spans="25:27" x14ac:dyDescent="0.2">
      <c r="Y55856" s="396"/>
      <c r="Z55856" s="396"/>
      <c r="AA55856" s="441"/>
    </row>
    <row r="55857" spans="25:27" x14ac:dyDescent="0.2">
      <c r="Y55857" s="396"/>
      <c r="Z55857" s="396"/>
      <c r="AA55857" s="441"/>
    </row>
    <row r="55858" spans="25:27" x14ac:dyDescent="0.2">
      <c r="Y55858" s="396"/>
      <c r="Z55858" s="396"/>
      <c r="AA55858" s="441"/>
    </row>
    <row r="55859" spans="25:27" x14ac:dyDescent="0.2">
      <c r="Y55859" s="396"/>
      <c r="Z55859" s="396"/>
      <c r="AA55859" s="441"/>
    </row>
    <row r="55860" spans="25:27" x14ac:dyDescent="0.2">
      <c r="Y55860" s="396"/>
      <c r="Z55860" s="396"/>
      <c r="AA55860" s="441"/>
    </row>
    <row r="55861" spans="25:27" x14ac:dyDescent="0.2">
      <c r="Y55861" s="396"/>
      <c r="Z55861" s="396"/>
      <c r="AA55861" s="441"/>
    </row>
    <row r="55862" spans="25:27" x14ac:dyDescent="0.2">
      <c r="Y55862" s="396"/>
      <c r="Z55862" s="396"/>
      <c r="AA55862" s="441"/>
    </row>
    <row r="55863" spans="25:27" x14ac:dyDescent="0.2">
      <c r="Y55863" s="396"/>
      <c r="Z55863" s="396"/>
      <c r="AA55863" s="441"/>
    </row>
    <row r="55864" spans="25:27" x14ac:dyDescent="0.2">
      <c r="Y55864" s="396"/>
      <c r="Z55864" s="396"/>
      <c r="AA55864" s="441"/>
    </row>
    <row r="55865" spans="25:27" x14ac:dyDescent="0.2">
      <c r="Y55865" s="396"/>
      <c r="Z55865" s="396"/>
      <c r="AA55865" s="441"/>
    </row>
    <row r="55866" spans="25:27" x14ac:dyDescent="0.2">
      <c r="Y55866" s="396"/>
      <c r="Z55866" s="396"/>
      <c r="AA55866" s="441"/>
    </row>
    <row r="55867" spans="25:27" x14ac:dyDescent="0.2">
      <c r="Y55867" s="396"/>
      <c r="Z55867" s="396"/>
      <c r="AA55867" s="441"/>
    </row>
    <row r="55868" spans="25:27" x14ac:dyDescent="0.2">
      <c r="Y55868" s="396"/>
      <c r="Z55868" s="396"/>
      <c r="AA55868" s="441"/>
    </row>
    <row r="55869" spans="25:27" x14ac:dyDescent="0.2">
      <c r="Y55869" s="396"/>
      <c r="Z55869" s="396"/>
      <c r="AA55869" s="441"/>
    </row>
    <row r="55870" spans="25:27" x14ac:dyDescent="0.2">
      <c r="Y55870" s="396"/>
      <c r="Z55870" s="396"/>
      <c r="AA55870" s="441"/>
    </row>
    <row r="55871" spans="25:27" x14ac:dyDescent="0.2">
      <c r="Y55871" s="396"/>
      <c r="Z55871" s="396"/>
      <c r="AA55871" s="441"/>
    </row>
    <row r="55872" spans="25:27" x14ac:dyDescent="0.2">
      <c r="Y55872" s="396"/>
      <c r="Z55872" s="396"/>
      <c r="AA55872" s="441"/>
    </row>
    <row r="55873" spans="25:27" x14ac:dyDescent="0.2">
      <c r="Y55873" s="396"/>
      <c r="Z55873" s="396"/>
      <c r="AA55873" s="441"/>
    </row>
    <row r="55874" spans="25:27" x14ac:dyDescent="0.2">
      <c r="Y55874" s="396"/>
      <c r="Z55874" s="396"/>
      <c r="AA55874" s="441"/>
    </row>
    <row r="55875" spans="25:27" x14ac:dyDescent="0.2">
      <c r="Y55875" s="396"/>
      <c r="Z55875" s="396"/>
      <c r="AA55875" s="441"/>
    </row>
    <row r="55876" spans="25:27" x14ac:dyDescent="0.2">
      <c r="Y55876" s="396"/>
      <c r="Z55876" s="396"/>
      <c r="AA55876" s="441"/>
    </row>
    <row r="55877" spans="25:27" x14ac:dyDescent="0.2">
      <c r="Y55877" s="396"/>
      <c r="Z55877" s="396"/>
      <c r="AA55877" s="441"/>
    </row>
    <row r="55878" spans="25:27" x14ac:dyDescent="0.2">
      <c r="Y55878" s="396"/>
      <c r="Z55878" s="396"/>
      <c r="AA55878" s="441"/>
    </row>
    <row r="55879" spans="25:27" x14ac:dyDescent="0.2">
      <c r="Y55879" s="396"/>
      <c r="Z55879" s="396"/>
      <c r="AA55879" s="441"/>
    </row>
    <row r="55880" spans="25:27" x14ac:dyDescent="0.2">
      <c r="Y55880" s="396"/>
      <c r="Z55880" s="396"/>
      <c r="AA55880" s="441"/>
    </row>
    <row r="55881" spans="25:27" x14ac:dyDescent="0.2">
      <c r="Y55881" s="396"/>
      <c r="Z55881" s="396"/>
      <c r="AA55881" s="441"/>
    </row>
    <row r="55882" spans="25:27" x14ac:dyDescent="0.2">
      <c r="Y55882" s="396"/>
      <c r="Z55882" s="396"/>
      <c r="AA55882" s="441"/>
    </row>
    <row r="55883" spans="25:27" x14ac:dyDescent="0.2">
      <c r="Y55883" s="396"/>
      <c r="Z55883" s="396"/>
      <c r="AA55883" s="441"/>
    </row>
    <row r="55884" spans="25:27" x14ac:dyDescent="0.2">
      <c r="Y55884" s="396"/>
      <c r="Z55884" s="396"/>
      <c r="AA55884" s="441"/>
    </row>
    <row r="55885" spans="25:27" x14ac:dyDescent="0.2">
      <c r="Y55885" s="396"/>
      <c r="Z55885" s="396"/>
      <c r="AA55885" s="441"/>
    </row>
    <row r="55886" spans="25:27" x14ac:dyDescent="0.2">
      <c r="Y55886" s="396"/>
      <c r="Z55886" s="396"/>
      <c r="AA55886" s="441"/>
    </row>
    <row r="55887" spans="25:27" x14ac:dyDescent="0.2">
      <c r="Y55887" s="396"/>
      <c r="Z55887" s="396"/>
      <c r="AA55887" s="441"/>
    </row>
    <row r="55888" spans="25:27" x14ac:dyDescent="0.2">
      <c r="Y55888" s="396"/>
      <c r="Z55888" s="396"/>
      <c r="AA55888" s="441"/>
    </row>
    <row r="55889" spans="25:27" x14ac:dyDescent="0.2">
      <c r="Y55889" s="396"/>
      <c r="Z55889" s="396"/>
      <c r="AA55889" s="441"/>
    </row>
    <row r="55890" spans="25:27" x14ac:dyDescent="0.2">
      <c r="Y55890" s="396"/>
      <c r="Z55890" s="396"/>
      <c r="AA55890" s="441"/>
    </row>
    <row r="55891" spans="25:27" x14ac:dyDescent="0.2">
      <c r="Y55891" s="396"/>
      <c r="Z55891" s="396"/>
      <c r="AA55891" s="441"/>
    </row>
    <row r="55892" spans="25:27" x14ac:dyDescent="0.2">
      <c r="Y55892" s="396"/>
      <c r="Z55892" s="396"/>
      <c r="AA55892" s="441"/>
    </row>
    <row r="55893" spans="25:27" x14ac:dyDescent="0.2">
      <c r="Y55893" s="396"/>
      <c r="Z55893" s="396"/>
      <c r="AA55893" s="441"/>
    </row>
    <row r="55894" spans="25:27" x14ac:dyDescent="0.2">
      <c r="Y55894" s="396"/>
      <c r="Z55894" s="396"/>
      <c r="AA55894" s="441"/>
    </row>
    <row r="55895" spans="25:27" x14ac:dyDescent="0.2">
      <c r="Y55895" s="396"/>
      <c r="Z55895" s="396"/>
      <c r="AA55895" s="441"/>
    </row>
    <row r="55896" spans="25:27" x14ac:dyDescent="0.2">
      <c r="Y55896" s="396"/>
      <c r="Z55896" s="396"/>
      <c r="AA55896" s="441"/>
    </row>
    <row r="55897" spans="25:27" x14ac:dyDescent="0.2">
      <c r="Y55897" s="396"/>
      <c r="Z55897" s="396"/>
      <c r="AA55897" s="441"/>
    </row>
    <row r="55898" spans="25:27" x14ac:dyDescent="0.2">
      <c r="Y55898" s="396"/>
      <c r="Z55898" s="396"/>
      <c r="AA55898" s="441"/>
    </row>
    <row r="55899" spans="25:27" x14ac:dyDescent="0.2">
      <c r="Y55899" s="396"/>
      <c r="Z55899" s="396"/>
      <c r="AA55899" s="441"/>
    </row>
    <row r="55900" spans="25:27" x14ac:dyDescent="0.2">
      <c r="Y55900" s="396"/>
      <c r="Z55900" s="396"/>
      <c r="AA55900" s="441"/>
    </row>
    <row r="55901" spans="25:27" x14ac:dyDescent="0.2">
      <c r="Y55901" s="396"/>
      <c r="Z55901" s="396"/>
      <c r="AA55901" s="441"/>
    </row>
    <row r="55902" spans="25:27" x14ac:dyDescent="0.2">
      <c r="Y55902" s="396"/>
      <c r="Z55902" s="396"/>
      <c r="AA55902" s="441"/>
    </row>
    <row r="55903" spans="25:27" x14ac:dyDescent="0.2">
      <c r="Y55903" s="396"/>
      <c r="Z55903" s="396"/>
      <c r="AA55903" s="441"/>
    </row>
    <row r="55904" spans="25:27" x14ac:dyDescent="0.2">
      <c r="Y55904" s="396"/>
      <c r="Z55904" s="396"/>
      <c r="AA55904" s="441"/>
    </row>
    <row r="55905" spans="25:27" x14ac:dyDescent="0.2">
      <c r="Y55905" s="396"/>
      <c r="Z55905" s="396"/>
      <c r="AA55905" s="441"/>
    </row>
    <row r="55906" spans="25:27" x14ac:dyDescent="0.2">
      <c r="Y55906" s="396"/>
      <c r="Z55906" s="396"/>
      <c r="AA55906" s="441"/>
    </row>
    <row r="55907" spans="25:27" x14ac:dyDescent="0.2">
      <c r="Y55907" s="396"/>
      <c r="Z55907" s="396"/>
      <c r="AA55907" s="441"/>
    </row>
    <row r="55908" spans="25:27" x14ac:dyDescent="0.2">
      <c r="Y55908" s="396"/>
      <c r="Z55908" s="396"/>
      <c r="AA55908" s="441"/>
    </row>
    <row r="55909" spans="25:27" x14ac:dyDescent="0.2">
      <c r="Y55909" s="396"/>
      <c r="Z55909" s="396"/>
      <c r="AA55909" s="441"/>
    </row>
    <row r="55910" spans="25:27" x14ac:dyDescent="0.2">
      <c r="Y55910" s="396"/>
      <c r="Z55910" s="396"/>
      <c r="AA55910" s="441"/>
    </row>
    <row r="55911" spans="25:27" x14ac:dyDescent="0.2">
      <c r="Y55911" s="396"/>
      <c r="Z55911" s="396"/>
      <c r="AA55911" s="441"/>
    </row>
    <row r="55912" spans="25:27" x14ac:dyDescent="0.2">
      <c r="Y55912" s="396"/>
      <c r="Z55912" s="396"/>
      <c r="AA55912" s="441"/>
    </row>
    <row r="55913" spans="25:27" x14ac:dyDescent="0.2">
      <c r="Y55913" s="396"/>
      <c r="Z55913" s="396"/>
      <c r="AA55913" s="441"/>
    </row>
    <row r="55914" spans="25:27" x14ac:dyDescent="0.2">
      <c r="Y55914" s="396"/>
      <c r="Z55914" s="396"/>
      <c r="AA55914" s="441"/>
    </row>
    <row r="55915" spans="25:27" x14ac:dyDescent="0.2">
      <c r="Y55915" s="396"/>
      <c r="Z55915" s="396"/>
      <c r="AA55915" s="441"/>
    </row>
    <row r="55916" spans="25:27" x14ac:dyDescent="0.2">
      <c r="Y55916" s="396"/>
      <c r="Z55916" s="396"/>
      <c r="AA55916" s="441"/>
    </row>
    <row r="55917" spans="25:27" x14ac:dyDescent="0.2">
      <c r="Y55917" s="396"/>
      <c r="Z55917" s="396"/>
      <c r="AA55917" s="441"/>
    </row>
    <row r="55918" spans="25:27" x14ac:dyDescent="0.2">
      <c r="Y55918" s="396"/>
      <c r="Z55918" s="396"/>
      <c r="AA55918" s="441"/>
    </row>
    <row r="55919" spans="25:27" x14ac:dyDescent="0.2">
      <c r="Y55919" s="396"/>
      <c r="Z55919" s="396"/>
      <c r="AA55919" s="441"/>
    </row>
    <row r="55920" spans="25:27" x14ac:dyDescent="0.2">
      <c r="Y55920" s="396"/>
      <c r="Z55920" s="396"/>
      <c r="AA55920" s="441"/>
    </row>
    <row r="55921" spans="25:27" x14ac:dyDescent="0.2">
      <c r="Y55921" s="396"/>
      <c r="Z55921" s="396"/>
      <c r="AA55921" s="441"/>
    </row>
    <row r="55922" spans="25:27" x14ac:dyDescent="0.2">
      <c r="Y55922" s="396"/>
      <c r="Z55922" s="396"/>
      <c r="AA55922" s="441"/>
    </row>
    <row r="55923" spans="25:27" x14ac:dyDescent="0.2">
      <c r="Y55923" s="396"/>
      <c r="Z55923" s="396"/>
      <c r="AA55923" s="441"/>
    </row>
    <row r="55924" spans="25:27" x14ac:dyDescent="0.2">
      <c r="Y55924" s="396"/>
      <c r="Z55924" s="396"/>
      <c r="AA55924" s="441"/>
    </row>
    <row r="55925" spans="25:27" x14ac:dyDescent="0.2">
      <c r="Y55925" s="396"/>
      <c r="Z55925" s="396"/>
      <c r="AA55925" s="441"/>
    </row>
    <row r="55926" spans="25:27" x14ac:dyDescent="0.2">
      <c r="Y55926" s="396"/>
      <c r="Z55926" s="396"/>
      <c r="AA55926" s="441"/>
    </row>
    <row r="55927" spans="25:27" x14ac:dyDescent="0.2">
      <c r="Y55927" s="396"/>
      <c r="Z55927" s="396"/>
      <c r="AA55927" s="441"/>
    </row>
    <row r="55928" spans="25:27" x14ac:dyDescent="0.2">
      <c r="Y55928" s="396"/>
      <c r="Z55928" s="396"/>
      <c r="AA55928" s="441"/>
    </row>
    <row r="55929" spans="25:27" x14ac:dyDescent="0.2">
      <c r="Y55929" s="396"/>
      <c r="Z55929" s="396"/>
      <c r="AA55929" s="441"/>
    </row>
    <row r="55930" spans="25:27" x14ac:dyDescent="0.2">
      <c r="Y55930" s="396"/>
      <c r="Z55930" s="396"/>
      <c r="AA55930" s="441"/>
    </row>
    <row r="55931" spans="25:27" x14ac:dyDescent="0.2">
      <c r="Y55931" s="396"/>
      <c r="Z55931" s="396"/>
      <c r="AA55931" s="441"/>
    </row>
    <row r="55932" spans="25:27" x14ac:dyDescent="0.2">
      <c r="Y55932" s="396"/>
      <c r="Z55932" s="396"/>
      <c r="AA55932" s="441"/>
    </row>
    <row r="55933" spans="25:27" x14ac:dyDescent="0.2">
      <c r="Y55933" s="396"/>
      <c r="Z55933" s="396"/>
      <c r="AA55933" s="441"/>
    </row>
    <row r="55934" spans="25:27" x14ac:dyDescent="0.2">
      <c r="Y55934" s="396"/>
      <c r="Z55934" s="396"/>
      <c r="AA55934" s="441"/>
    </row>
    <row r="55935" spans="25:27" x14ac:dyDescent="0.2">
      <c r="Y55935" s="396"/>
      <c r="Z55935" s="396"/>
      <c r="AA55935" s="441"/>
    </row>
    <row r="55936" spans="25:27" x14ac:dyDescent="0.2">
      <c r="Y55936" s="396"/>
      <c r="Z55936" s="396"/>
      <c r="AA55936" s="441"/>
    </row>
    <row r="55937" spans="25:27" x14ac:dyDescent="0.2">
      <c r="Y55937" s="396"/>
      <c r="Z55937" s="396"/>
      <c r="AA55937" s="441"/>
    </row>
    <row r="55938" spans="25:27" x14ac:dyDescent="0.2">
      <c r="Y55938" s="396"/>
      <c r="Z55938" s="396"/>
      <c r="AA55938" s="441"/>
    </row>
    <row r="55939" spans="25:27" x14ac:dyDescent="0.2">
      <c r="Y55939" s="396"/>
      <c r="Z55939" s="396"/>
      <c r="AA55939" s="441"/>
    </row>
    <row r="55940" spans="25:27" x14ac:dyDescent="0.2">
      <c r="Y55940" s="396"/>
      <c r="Z55940" s="396"/>
      <c r="AA55940" s="441"/>
    </row>
    <row r="55941" spans="25:27" x14ac:dyDescent="0.2">
      <c r="Y55941" s="396"/>
      <c r="Z55941" s="396"/>
      <c r="AA55941" s="441"/>
    </row>
    <row r="55942" spans="25:27" x14ac:dyDescent="0.2">
      <c r="Y55942" s="396"/>
      <c r="Z55942" s="396"/>
      <c r="AA55942" s="441"/>
    </row>
    <row r="55943" spans="25:27" x14ac:dyDescent="0.2">
      <c r="Y55943" s="396"/>
      <c r="Z55943" s="396"/>
      <c r="AA55943" s="441"/>
    </row>
    <row r="55944" spans="25:27" x14ac:dyDescent="0.2">
      <c r="Y55944" s="396"/>
      <c r="Z55944" s="396"/>
      <c r="AA55944" s="441"/>
    </row>
    <row r="55945" spans="25:27" x14ac:dyDescent="0.2">
      <c r="Y55945" s="396"/>
      <c r="Z55945" s="396"/>
      <c r="AA55945" s="441"/>
    </row>
    <row r="55946" spans="25:27" x14ac:dyDescent="0.2">
      <c r="Y55946" s="396"/>
      <c r="Z55946" s="396"/>
      <c r="AA55946" s="441"/>
    </row>
    <row r="55947" spans="25:27" x14ac:dyDescent="0.2">
      <c r="Y55947" s="396"/>
      <c r="Z55947" s="396"/>
      <c r="AA55947" s="441"/>
    </row>
    <row r="55948" spans="25:27" x14ac:dyDescent="0.2">
      <c r="Y55948" s="396"/>
      <c r="Z55948" s="396"/>
      <c r="AA55948" s="441"/>
    </row>
    <row r="55949" spans="25:27" x14ac:dyDescent="0.2">
      <c r="Y55949" s="396"/>
      <c r="Z55949" s="396"/>
      <c r="AA55949" s="441"/>
    </row>
    <row r="55950" spans="25:27" x14ac:dyDescent="0.2">
      <c r="Y55950" s="396"/>
      <c r="Z55950" s="396"/>
      <c r="AA55950" s="441"/>
    </row>
    <row r="55951" spans="25:27" x14ac:dyDescent="0.2">
      <c r="Y55951" s="396"/>
      <c r="Z55951" s="396"/>
      <c r="AA55951" s="441"/>
    </row>
    <row r="55952" spans="25:27" x14ac:dyDescent="0.2">
      <c r="Y55952" s="396"/>
      <c r="Z55952" s="396"/>
      <c r="AA55952" s="441"/>
    </row>
    <row r="55953" spans="25:27" x14ac:dyDescent="0.2">
      <c r="Y55953" s="396"/>
      <c r="Z55953" s="396"/>
      <c r="AA55953" s="441"/>
    </row>
    <row r="55954" spans="25:27" x14ac:dyDescent="0.2">
      <c r="Y55954" s="396"/>
      <c r="Z55954" s="396"/>
      <c r="AA55954" s="441"/>
    </row>
    <row r="55955" spans="25:27" x14ac:dyDescent="0.2">
      <c r="Y55955" s="396"/>
      <c r="Z55955" s="396"/>
      <c r="AA55955" s="441"/>
    </row>
    <row r="55956" spans="25:27" x14ac:dyDescent="0.2">
      <c r="Y55956" s="396"/>
      <c r="Z55956" s="396"/>
      <c r="AA55956" s="441"/>
    </row>
    <row r="55957" spans="25:27" x14ac:dyDescent="0.2">
      <c r="Y55957" s="396"/>
      <c r="Z55957" s="396"/>
      <c r="AA55957" s="441"/>
    </row>
    <row r="55958" spans="25:27" x14ac:dyDescent="0.2">
      <c r="Y55958" s="396"/>
      <c r="Z55958" s="396"/>
      <c r="AA55958" s="441"/>
    </row>
    <row r="55959" spans="25:27" x14ac:dyDescent="0.2">
      <c r="Y55959" s="396"/>
      <c r="Z55959" s="396"/>
      <c r="AA55959" s="441"/>
    </row>
    <row r="55960" spans="25:27" x14ac:dyDescent="0.2">
      <c r="Y55960" s="396"/>
      <c r="Z55960" s="396"/>
      <c r="AA55960" s="441"/>
    </row>
    <row r="55961" spans="25:27" x14ac:dyDescent="0.2">
      <c r="Y55961" s="396"/>
      <c r="Z55961" s="396"/>
      <c r="AA55961" s="441"/>
    </row>
    <row r="55962" spans="25:27" x14ac:dyDescent="0.2">
      <c r="Y55962" s="396"/>
      <c r="Z55962" s="396"/>
      <c r="AA55962" s="441"/>
    </row>
    <row r="55963" spans="25:27" x14ac:dyDescent="0.2">
      <c r="Y55963" s="396"/>
      <c r="Z55963" s="396"/>
      <c r="AA55963" s="441"/>
    </row>
    <row r="55964" spans="25:27" x14ac:dyDescent="0.2">
      <c r="Y55964" s="396"/>
      <c r="Z55964" s="396"/>
      <c r="AA55964" s="441"/>
    </row>
    <row r="55965" spans="25:27" x14ac:dyDescent="0.2">
      <c r="Y55965" s="396"/>
      <c r="Z55965" s="396"/>
      <c r="AA55965" s="441"/>
    </row>
    <row r="55966" spans="25:27" x14ac:dyDescent="0.2">
      <c r="Y55966" s="396"/>
      <c r="Z55966" s="396"/>
      <c r="AA55966" s="441"/>
    </row>
    <row r="55967" spans="25:27" x14ac:dyDescent="0.2">
      <c r="Y55967" s="396"/>
      <c r="Z55967" s="396"/>
      <c r="AA55967" s="441"/>
    </row>
    <row r="55968" spans="25:27" x14ac:dyDescent="0.2">
      <c r="Y55968" s="396"/>
      <c r="Z55968" s="396"/>
      <c r="AA55968" s="441"/>
    </row>
    <row r="55969" spans="25:27" x14ac:dyDescent="0.2">
      <c r="Y55969" s="396"/>
      <c r="Z55969" s="396"/>
      <c r="AA55969" s="441"/>
    </row>
    <row r="55970" spans="25:27" x14ac:dyDescent="0.2">
      <c r="Y55970" s="396"/>
      <c r="Z55970" s="396"/>
      <c r="AA55970" s="441"/>
    </row>
    <row r="55971" spans="25:27" x14ac:dyDescent="0.2">
      <c r="Y55971" s="396"/>
      <c r="Z55971" s="396"/>
      <c r="AA55971" s="441"/>
    </row>
    <row r="55972" spans="25:27" x14ac:dyDescent="0.2">
      <c r="Y55972" s="396"/>
      <c r="Z55972" s="396"/>
      <c r="AA55972" s="441"/>
    </row>
    <row r="55973" spans="25:27" x14ac:dyDescent="0.2">
      <c r="Y55973" s="396"/>
      <c r="Z55973" s="396"/>
      <c r="AA55973" s="441"/>
    </row>
    <row r="55974" spans="25:27" x14ac:dyDescent="0.2">
      <c r="Y55974" s="396"/>
      <c r="Z55974" s="396"/>
      <c r="AA55974" s="441"/>
    </row>
    <row r="55975" spans="25:27" x14ac:dyDescent="0.2">
      <c r="Y55975" s="396"/>
      <c r="Z55975" s="396"/>
      <c r="AA55975" s="441"/>
    </row>
    <row r="55976" spans="25:27" x14ac:dyDescent="0.2">
      <c r="Y55976" s="396"/>
      <c r="Z55976" s="396"/>
      <c r="AA55976" s="441"/>
    </row>
    <row r="55977" spans="25:27" x14ac:dyDescent="0.2">
      <c r="Y55977" s="396"/>
      <c r="Z55977" s="396"/>
      <c r="AA55977" s="441"/>
    </row>
    <row r="55978" spans="25:27" x14ac:dyDescent="0.2">
      <c r="Y55978" s="396"/>
      <c r="Z55978" s="396"/>
      <c r="AA55978" s="441"/>
    </row>
    <row r="55979" spans="25:27" x14ac:dyDescent="0.2">
      <c r="Y55979" s="396"/>
      <c r="Z55979" s="396"/>
      <c r="AA55979" s="441"/>
    </row>
    <row r="55980" spans="25:27" x14ac:dyDescent="0.2">
      <c r="Y55980" s="396"/>
      <c r="Z55980" s="396"/>
      <c r="AA55980" s="441"/>
    </row>
    <row r="55981" spans="25:27" x14ac:dyDescent="0.2">
      <c r="Y55981" s="396"/>
      <c r="Z55981" s="396"/>
      <c r="AA55981" s="441"/>
    </row>
    <row r="55982" spans="25:27" x14ac:dyDescent="0.2">
      <c r="Y55982" s="396"/>
      <c r="Z55982" s="396"/>
      <c r="AA55982" s="441"/>
    </row>
    <row r="55983" spans="25:27" x14ac:dyDescent="0.2">
      <c r="Y55983" s="396"/>
      <c r="Z55983" s="396"/>
      <c r="AA55983" s="441"/>
    </row>
    <row r="55984" spans="25:27" x14ac:dyDescent="0.2">
      <c r="Y55984" s="396"/>
      <c r="Z55984" s="396"/>
      <c r="AA55984" s="441"/>
    </row>
    <row r="55985" spans="25:27" x14ac:dyDescent="0.2">
      <c r="Y55985" s="396"/>
      <c r="Z55985" s="396"/>
      <c r="AA55985" s="441"/>
    </row>
    <row r="55986" spans="25:27" x14ac:dyDescent="0.2">
      <c r="Y55986" s="396"/>
      <c r="Z55986" s="396"/>
      <c r="AA55986" s="441"/>
    </row>
    <row r="55987" spans="25:27" x14ac:dyDescent="0.2">
      <c r="Y55987" s="396"/>
      <c r="Z55987" s="396"/>
      <c r="AA55987" s="441"/>
    </row>
    <row r="55988" spans="25:27" x14ac:dyDescent="0.2">
      <c r="Y55988" s="396"/>
      <c r="Z55988" s="396"/>
      <c r="AA55988" s="441"/>
    </row>
    <row r="55989" spans="25:27" x14ac:dyDescent="0.2">
      <c r="Y55989" s="396"/>
      <c r="Z55989" s="396"/>
      <c r="AA55989" s="441"/>
    </row>
    <row r="55990" spans="25:27" x14ac:dyDescent="0.2">
      <c r="Y55990" s="396"/>
      <c r="Z55990" s="396"/>
      <c r="AA55990" s="441"/>
    </row>
    <row r="55991" spans="25:27" x14ac:dyDescent="0.2">
      <c r="Y55991" s="396"/>
      <c r="Z55991" s="396"/>
      <c r="AA55991" s="441"/>
    </row>
    <row r="55992" spans="25:27" x14ac:dyDescent="0.2">
      <c r="Y55992" s="396"/>
      <c r="Z55992" s="396"/>
      <c r="AA55992" s="441"/>
    </row>
    <row r="55993" spans="25:27" x14ac:dyDescent="0.2">
      <c r="Y55993" s="396"/>
      <c r="Z55993" s="396"/>
      <c r="AA55993" s="441"/>
    </row>
    <row r="55994" spans="25:27" x14ac:dyDescent="0.2">
      <c r="Y55994" s="396"/>
      <c r="Z55994" s="396"/>
      <c r="AA55994" s="441"/>
    </row>
    <row r="55995" spans="25:27" x14ac:dyDescent="0.2">
      <c r="Y55995" s="396"/>
      <c r="Z55995" s="396"/>
      <c r="AA55995" s="441"/>
    </row>
    <row r="55996" spans="25:27" x14ac:dyDescent="0.2">
      <c r="Y55996" s="396"/>
      <c r="Z55996" s="396"/>
      <c r="AA55996" s="441"/>
    </row>
    <row r="55997" spans="25:27" x14ac:dyDescent="0.2">
      <c r="Y55997" s="396"/>
      <c r="Z55997" s="396"/>
      <c r="AA55997" s="441"/>
    </row>
    <row r="55998" spans="25:27" x14ac:dyDescent="0.2">
      <c r="Y55998" s="396"/>
      <c r="Z55998" s="396"/>
      <c r="AA55998" s="441"/>
    </row>
    <row r="55999" spans="25:27" x14ac:dyDescent="0.2">
      <c r="Y55999" s="396"/>
      <c r="Z55999" s="396"/>
      <c r="AA55999" s="441"/>
    </row>
    <row r="56000" spans="25:27" x14ac:dyDescent="0.2">
      <c r="Y56000" s="396"/>
      <c r="Z56000" s="396"/>
      <c r="AA56000" s="441"/>
    </row>
    <row r="56001" spans="25:27" x14ac:dyDescent="0.2">
      <c r="Y56001" s="396"/>
      <c r="Z56001" s="396"/>
      <c r="AA56001" s="441"/>
    </row>
    <row r="56002" spans="25:27" x14ac:dyDescent="0.2">
      <c r="Y56002" s="396"/>
      <c r="Z56002" s="396"/>
      <c r="AA56002" s="441"/>
    </row>
    <row r="56003" spans="25:27" x14ac:dyDescent="0.2">
      <c r="Y56003" s="396"/>
      <c r="Z56003" s="396"/>
      <c r="AA56003" s="441"/>
    </row>
    <row r="56004" spans="25:27" x14ac:dyDescent="0.2">
      <c r="Y56004" s="396"/>
      <c r="Z56004" s="396"/>
      <c r="AA56004" s="441"/>
    </row>
    <row r="56005" spans="25:27" x14ac:dyDescent="0.2">
      <c r="Y56005" s="396"/>
      <c r="Z56005" s="396"/>
      <c r="AA56005" s="441"/>
    </row>
    <row r="56006" spans="25:27" x14ac:dyDescent="0.2">
      <c r="Y56006" s="396"/>
      <c r="Z56006" s="396"/>
      <c r="AA56006" s="441"/>
    </row>
    <row r="56007" spans="25:27" x14ac:dyDescent="0.2">
      <c r="Y56007" s="396"/>
      <c r="Z56007" s="396"/>
      <c r="AA56007" s="441"/>
    </row>
    <row r="56008" spans="25:27" x14ac:dyDescent="0.2">
      <c r="Y56008" s="396"/>
      <c r="Z56008" s="396"/>
      <c r="AA56008" s="441"/>
    </row>
    <row r="56009" spans="25:27" x14ac:dyDescent="0.2">
      <c r="Y56009" s="396"/>
      <c r="Z56009" s="396"/>
      <c r="AA56009" s="441"/>
    </row>
    <row r="56010" spans="25:27" x14ac:dyDescent="0.2">
      <c r="Y56010" s="396"/>
      <c r="Z56010" s="396"/>
      <c r="AA56010" s="441"/>
    </row>
    <row r="56011" spans="25:27" x14ac:dyDescent="0.2">
      <c r="Y56011" s="396"/>
      <c r="Z56011" s="396"/>
      <c r="AA56011" s="441"/>
    </row>
    <row r="56012" spans="25:27" x14ac:dyDescent="0.2">
      <c r="Y56012" s="396"/>
      <c r="Z56012" s="396"/>
      <c r="AA56012" s="441"/>
    </row>
    <row r="56013" spans="25:27" x14ac:dyDescent="0.2">
      <c r="Y56013" s="396"/>
      <c r="Z56013" s="396"/>
      <c r="AA56013" s="441"/>
    </row>
    <row r="56014" spans="25:27" x14ac:dyDescent="0.2">
      <c r="Y56014" s="396"/>
      <c r="Z56014" s="396"/>
      <c r="AA56014" s="441"/>
    </row>
    <row r="56015" spans="25:27" x14ac:dyDescent="0.2">
      <c r="Y56015" s="396"/>
      <c r="Z56015" s="396"/>
      <c r="AA56015" s="441"/>
    </row>
    <row r="56016" spans="25:27" x14ac:dyDescent="0.2">
      <c r="Y56016" s="396"/>
      <c r="Z56016" s="396"/>
      <c r="AA56016" s="441"/>
    </row>
    <row r="56017" spans="25:27" x14ac:dyDescent="0.2">
      <c r="Y56017" s="396"/>
      <c r="Z56017" s="396"/>
      <c r="AA56017" s="441"/>
    </row>
    <row r="56018" spans="25:27" x14ac:dyDescent="0.2">
      <c r="Y56018" s="396"/>
      <c r="Z56018" s="396"/>
      <c r="AA56018" s="441"/>
    </row>
    <row r="56019" spans="25:27" x14ac:dyDescent="0.2">
      <c r="Y56019" s="396"/>
      <c r="Z56019" s="396"/>
      <c r="AA56019" s="441"/>
    </row>
    <row r="56020" spans="25:27" x14ac:dyDescent="0.2">
      <c r="Y56020" s="396"/>
      <c r="Z56020" s="396"/>
      <c r="AA56020" s="441"/>
    </row>
    <row r="56021" spans="25:27" x14ac:dyDescent="0.2">
      <c r="Y56021" s="396"/>
      <c r="Z56021" s="396"/>
      <c r="AA56021" s="441"/>
    </row>
    <row r="56022" spans="25:27" x14ac:dyDescent="0.2">
      <c r="Y56022" s="396"/>
      <c r="Z56022" s="396"/>
      <c r="AA56022" s="441"/>
    </row>
    <row r="56023" spans="25:27" x14ac:dyDescent="0.2">
      <c r="Y56023" s="396"/>
      <c r="Z56023" s="396"/>
      <c r="AA56023" s="441"/>
    </row>
    <row r="56024" spans="25:27" x14ac:dyDescent="0.2">
      <c r="Y56024" s="396"/>
      <c r="Z56024" s="396"/>
      <c r="AA56024" s="441"/>
    </row>
    <row r="56025" spans="25:27" x14ac:dyDescent="0.2">
      <c r="Y56025" s="396"/>
      <c r="Z56025" s="396"/>
      <c r="AA56025" s="441"/>
    </row>
    <row r="56026" spans="25:27" x14ac:dyDescent="0.2">
      <c r="Y56026" s="396"/>
      <c r="Z56026" s="396"/>
      <c r="AA56026" s="441"/>
    </row>
    <row r="56027" spans="25:27" x14ac:dyDescent="0.2">
      <c r="Y56027" s="396"/>
      <c r="Z56027" s="396"/>
      <c r="AA56027" s="441"/>
    </row>
    <row r="56028" spans="25:27" x14ac:dyDescent="0.2">
      <c r="Y56028" s="396"/>
      <c r="Z56028" s="396"/>
      <c r="AA56028" s="441"/>
    </row>
    <row r="56029" spans="25:27" x14ac:dyDescent="0.2">
      <c r="Y56029" s="396"/>
      <c r="Z56029" s="396"/>
      <c r="AA56029" s="441"/>
    </row>
    <row r="56030" spans="25:27" x14ac:dyDescent="0.2">
      <c r="Y56030" s="396"/>
      <c r="Z56030" s="396"/>
      <c r="AA56030" s="441"/>
    </row>
    <row r="56031" spans="25:27" x14ac:dyDescent="0.2">
      <c r="Y56031" s="396"/>
      <c r="Z56031" s="396"/>
      <c r="AA56031" s="441"/>
    </row>
    <row r="56032" spans="25:27" x14ac:dyDescent="0.2">
      <c r="Y56032" s="396"/>
      <c r="Z56032" s="396"/>
      <c r="AA56032" s="441"/>
    </row>
    <row r="56033" spans="25:27" x14ac:dyDescent="0.2">
      <c r="Y56033" s="396"/>
      <c r="Z56033" s="396"/>
      <c r="AA56033" s="441"/>
    </row>
    <row r="56034" spans="25:27" x14ac:dyDescent="0.2">
      <c r="Y56034" s="396"/>
      <c r="Z56034" s="396"/>
      <c r="AA56034" s="441"/>
    </row>
    <row r="56035" spans="25:27" x14ac:dyDescent="0.2">
      <c r="Y56035" s="396"/>
      <c r="Z56035" s="396"/>
      <c r="AA56035" s="441"/>
    </row>
    <row r="56036" spans="25:27" x14ac:dyDescent="0.2">
      <c r="Y56036" s="396"/>
      <c r="Z56036" s="396"/>
      <c r="AA56036" s="441"/>
    </row>
    <row r="56037" spans="25:27" x14ac:dyDescent="0.2">
      <c r="Y56037" s="396"/>
      <c r="Z56037" s="396"/>
      <c r="AA56037" s="441"/>
    </row>
    <row r="56038" spans="25:27" x14ac:dyDescent="0.2">
      <c r="Y56038" s="396"/>
      <c r="Z56038" s="396"/>
      <c r="AA56038" s="441"/>
    </row>
    <row r="56039" spans="25:27" x14ac:dyDescent="0.2">
      <c r="Y56039" s="396"/>
      <c r="Z56039" s="396"/>
      <c r="AA56039" s="441"/>
    </row>
    <row r="56040" spans="25:27" x14ac:dyDescent="0.2">
      <c r="Y56040" s="396"/>
      <c r="Z56040" s="396"/>
      <c r="AA56040" s="441"/>
    </row>
    <row r="56041" spans="25:27" x14ac:dyDescent="0.2">
      <c r="Y56041" s="396"/>
      <c r="Z56041" s="396"/>
      <c r="AA56041" s="441"/>
    </row>
    <row r="56042" spans="25:27" x14ac:dyDescent="0.2">
      <c r="Y56042" s="396"/>
      <c r="Z56042" s="396"/>
      <c r="AA56042" s="441"/>
    </row>
    <row r="56043" spans="25:27" x14ac:dyDescent="0.2">
      <c r="Y56043" s="396"/>
      <c r="Z56043" s="396"/>
      <c r="AA56043" s="441"/>
    </row>
    <row r="56044" spans="25:27" x14ac:dyDescent="0.2">
      <c r="Y56044" s="396"/>
      <c r="Z56044" s="396"/>
      <c r="AA56044" s="441"/>
    </row>
    <row r="56045" spans="25:27" x14ac:dyDescent="0.2">
      <c r="Y56045" s="396"/>
      <c r="Z56045" s="396"/>
      <c r="AA56045" s="441"/>
    </row>
    <row r="56046" spans="25:27" x14ac:dyDescent="0.2">
      <c r="Y56046" s="396"/>
      <c r="Z56046" s="396"/>
      <c r="AA56046" s="441"/>
    </row>
    <row r="56047" spans="25:27" x14ac:dyDescent="0.2">
      <c r="Y56047" s="396"/>
      <c r="Z56047" s="396"/>
      <c r="AA56047" s="441"/>
    </row>
    <row r="56048" spans="25:27" x14ac:dyDescent="0.2">
      <c r="Y56048" s="396"/>
      <c r="Z56048" s="396"/>
      <c r="AA56048" s="441"/>
    </row>
    <row r="56049" spans="25:27" x14ac:dyDescent="0.2">
      <c r="Y56049" s="396"/>
      <c r="Z56049" s="396"/>
      <c r="AA56049" s="441"/>
    </row>
    <row r="56050" spans="25:27" x14ac:dyDescent="0.2">
      <c r="Y56050" s="396"/>
      <c r="Z56050" s="396"/>
      <c r="AA56050" s="441"/>
    </row>
    <row r="56051" spans="25:27" x14ac:dyDescent="0.2">
      <c r="Y56051" s="396"/>
      <c r="Z56051" s="396"/>
      <c r="AA56051" s="441"/>
    </row>
    <row r="56052" spans="25:27" x14ac:dyDescent="0.2">
      <c r="Y56052" s="396"/>
      <c r="Z56052" s="396"/>
      <c r="AA56052" s="441"/>
    </row>
    <row r="56053" spans="25:27" x14ac:dyDescent="0.2">
      <c r="Y56053" s="396"/>
      <c r="Z56053" s="396"/>
      <c r="AA56053" s="441"/>
    </row>
    <row r="56054" spans="25:27" x14ac:dyDescent="0.2">
      <c r="Y56054" s="396"/>
      <c r="Z56054" s="396"/>
      <c r="AA56054" s="441"/>
    </row>
    <row r="56055" spans="25:27" x14ac:dyDescent="0.2">
      <c r="Y56055" s="396"/>
      <c r="Z56055" s="396"/>
      <c r="AA56055" s="441"/>
    </row>
    <row r="56056" spans="25:27" x14ac:dyDescent="0.2">
      <c r="Y56056" s="396"/>
      <c r="Z56056" s="396"/>
      <c r="AA56056" s="441"/>
    </row>
    <row r="56057" spans="25:27" x14ac:dyDescent="0.2">
      <c r="Y56057" s="396"/>
      <c r="Z56057" s="396"/>
      <c r="AA56057" s="441"/>
    </row>
    <row r="56058" spans="25:27" x14ac:dyDescent="0.2">
      <c r="Y56058" s="396"/>
      <c r="Z56058" s="396"/>
      <c r="AA56058" s="441"/>
    </row>
    <row r="56059" spans="25:27" x14ac:dyDescent="0.2">
      <c r="Y56059" s="396"/>
      <c r="Z56059" s="396"/>
      <c r="AA56059" s="441"/>
    </row>
    <row r="56060" spans="25:27" x14ac:dyDescent="0.2">
      <c r="Y56060" s="396"/>
      <c r="Z56060" s="396"/>
      <c r="AA56060" s="441"/>
    </row>
    <row r="56061" spans="25:27" x14ac:dyDescent="0.2">
      <c r="Y56061" s="396"/>
      <c r="Z56061" s="396"/>
      <c r="AA56061" s="441"/>
    </row>
    <row r="56062" spans="25:27" x14ac:dyDescent="0.2">
      <c r="Y56062" s="396"/>
      <c r="Z56062" s="396"/>
      <c r="AA56062" s="441"/>
    </row>
    <row r="56063" spans="25:27" x14ac:dyDescent="0.2">
      <c r="Y56063" s="396"/>
      <c r="Z56063" s="396"/>
      <c r="AA56063" s="441"/>
    </row>
    <row r="56064" spans="25:27" x14ac:dyDescent="0.2">
      <c r="Y56064" s="396"/>
      <c r="Z56064" s="396"/>
      <c r="AA56064" s="441"/>
    </row>
    <row r="56065" spans="25:27" x14ac:dyDescent="0.2">
      <c r="Y56065" s="396"/>
      <c r="Z56065" s="396"/>
      <c r="AA56065" s="441"/>
    </row>
    <row r="56066" spans="25:27" x14ac:dyDescent="0.2">
      <c r="Y56066" s="396"/>
      <c r="Z56066" s="396"/>
      <c r="AA56066" s="441"/>
    </row>
    <row r="56067" spans="25:27" x14ac:dyDescent="0.2">
      <c r="Y56067" s="396"/>
      <c r="Z56067" s="396"/>
      <c r="AA56067" s="441"/>
    </row>
    <row r="56068" spans="25:27" x14ac:dyDescent="0.2">
      <c r="Y56068" s="396"/>
      <c r="Z56068" s="396"/>
      <c r="AA56068" s="441"/>
    </row>
    <row r="56069" spans="25:27" x14ac:dyDescent="0.2">
      <c r="Y56069" s="396"/>
      <c r="Z56069" s="396"/>
      <c r="AA56069" s="441"/>
    </row>
    <row r="56070" spans="25:27" x14ac:dyDescent="0.2">
      <c r="Y56070" s="396"/>
      <c r="Z56070" s="396"/>
      <c r="AA56070" s="441"/>
    </row>
    <row r="56071" spans="25:27" x14ac:dyDescent="0.2">
      <c r="Y56071" s="396"/>
      <c r="Z56071" s="396"/>
      <c r="AA56071" s="441"/>
    </row>
    <row r="56072" spans="25:27" x14ac:dyDescent="0.2">
      <c r="Y56072" s="396"/>
      <c r="Z56072" s="396"/>
      <c r="AA56072" s="441"/>
    </row>
    <row r="56073" spans="25:27" x14ac:dyDescent="0.2">
      <c r="Y56073" s="396"/>
      <c r="Z56073" s="396"/>
      <c r="AA56073" s="441"/>
    </row>
    <row r="56074" spans="25:27" x14ac:dyDescent="0.2">
      <c r="Y56074" s="396"/>
      <c r="Z56074" s="396"/>
      <c r="AA56074" s="441"/>
    </row>
    <row r="56075" spans="25:27" x14ac:dyDescent="0.2">
      <c r="Y56075" s="396"/>
      <c r="Z56075" s="396"/>
      <c r="AA56075" s="441"/>
    </row>
    <row r="56076" spans="25:27" x14ac:dyDescent="0.2">
      <c r="Y56076" s="396"/>
      <c r="Z56076" s="396"/>
      <c r="AA56076" s="441"/>
    </row>
    <row r="56077" spans="25:27" x14ac:dyDescent="0.2">
      <c r="Y56077" s="396"/>
      <c r="Z56077" s="396"/>
      <c r="AA56077" s="441"/>
    </row>
    <row r="56078" spans="25:27" x14ac:dyDescent="0.2">
      <c r="Y56078" s="396"/>
      <c r="Z56078" s="396"/>
      <c r="AA56078" s="441"/>
    </row>
    <row r="56079" spans="25:27" x14ac:dyDescent="0.2">
      <c r="Y56079" s="396"/>
      <c r="Z56079" s="396"/>
      <c r="AA56079" s="441"/>
    </row>
    <row r="56080" spans="25:27" x14ac:dyDescent="0.2">
      <c r="Y56080" s="396"/>
      <c r="Z56080" s="396"/>
      <c r="AA56080" s="441"/>
    </row>
    <row r="56081" spans="25:27" x14ac:dyDescent="0.2">
      <c r="Y56081" s="396"/>
      <c r="Z56081" s="396"/>
      <c r="AA56081" s="441"/>
    </row>
    <row r="56082" spans="25:27" x14ac:dyDescent="0.2">
      <c r="Y56082" s="396"/>
      <c r="Z56082" s="396"/>
      <c r="AA56082" s="441"/>
    </row>
    <row r="56083" spans="25:27" x14ac:dyDescent="0.2">
      <c r="Y56083" s="396"/>
      <c r="Z56083" s="396"/>
      <c r="AA56083" s="441"/>
    </row>
    <row r="56084" spans="25:27" x14ac:dyDescent="0.2">
      <c r="Y56084" s="396"/>
      <c r="Z56084" s="396"/>
      <c r="AA56084" s="441"/>
    </row>
    <row r="56085" spans="25:27" x14ac:dyDescent="0.2">
      <c r="Y56085" s="396"/>
      <c r="Z56085" s="396"/>
      <c r="AA56085" s="441"/>
    </row>
    <row r="56086" spans="25:27" x14ac:dyDescent="0.2">
      <c r="Y56086" s="396"/>
      <c r="Z56086" s="396"/>
      <c r="AA56086" s="441"/>
    </row>
    <row r="56087" spans="25:27" x14ac:dyDescent="0.2">
      <c r="Y56087" s="396"/>
      <c r="Z56087" s="396"/>
      <c r="AA56087" s="441"/>
    </row>
    <row r="56088" spans="25:27" x14ac:dyDescent="0.2">
      <c r="Y56088" s="396"/>
      <c r="Z56088" s="396"/>
      <c r="AA56088" s="441"/>
    </row>
    <row r="56089" spans="25:27" x14ac:dyDescent="0.2">
      <c r="Y56089" s="396"/>
      <c r="Z56089" s="396"/>
      <c r="AA56089" s="441"/>
    </row>
    <row r="56090" spans="25:27" x14ac:dyDescent="0.2">
      <c r="Y56090" s="396"/>
      <c r="Z56090" s="396"/>
      <c r="AA56090" s="441"/>
    </row>
    <row r="56091" spans="25:27" x14ac:dyDescent="0.2">
      <c r="Y56091" s="396"/>
      <c r="Z56091" s="396"/>
      <c r="AA56091" s="441"/>
    </row>
    <row r="56092" spans="25:27" x14ac:dyDescent="0.2">
      <c r="Y56092" s="396"/>
      <c r="Z56092" s="396"/>
      <c r="AA56092" s="441"/>
    </row>
    <row r="56093" spans="25:27" x14ac:dyDescent="0.2">
      <c r="Y56093" s="396"/>
      <c r="Z56093" s="396"/>
      <c r="AA56093" s="441"/>
    </row>
    <row r="56094" spans="25:27" x14ac:dyDescent="0.2">
      <c r="Y56094" s="396"/>
      <c r="Z56094" s="396"/>
      <c r="AA56094" s="441"/>
    </row>
    <row r="56095" spans="25:27" x14ac:dyDescent="0.2">
      <c r="Y56095" s="396"/>
      <c r="Z56095" s="396"/>
      <c r="AA56095" s="441"/>
    </row>
    <row r="56096" spans="25:27" x14ac:dyDescent="0.2">
      <c r="Y56096" s="396"/>
      <c r="Z56096" s="396"/>
      <c r="AA56096" s="441"/>
    </row>
    <row r="56097" spans="25:27" x14ac:dyDescent="0.2">
      <c r="Y56097" s="396"/>
      <c r="Z56097" s="396"/>
      <c r="AA56097" s="441"/>
    </row>
    <row r="56098" spans="25:27" x14ac:dyDescent="0.2">
      <c r="Y56098" s="396"/>
      <c r="Z56098" s="396"/>
      <c r="AA56098" s="441"/>
    </row>
    <row r="56099" spans="25:27" x14ac:dyDescent="0.2">
      <c r="Y56099" s="396"/>
      <c r="Z56099" s="396"/>
      <c r="AA56099" s="441"/>
    </row>
    <row r="56100" spans="25:27" x14ac:dyDescent="0.2">
      <c r="Y56100" s="396"/>
      <c r="Z56100" s="396"/>
      <c r="AA56100" s="441"/>
    </row>
    <row r="56101" spans="25:27" x14ac:dyDescent="0.2">
      <c r="Y56101" s="396"/>
      <c r="Z56101" s="396"/>
      <c r="AA56101" s="441"/>
    </row>
    <row r="56102" spans="25:27" x14ac:dyDescent="0.2">
      <c r="Y56102" s="396"/>
      <c r="Z56102" s="396"/>
      <c r="AA56102" s="441"/>
    </row>
    <row r="56103" spans="25:27" x14ac:dyDescent="0.2">
      <c r="Y56103" s="396"/>
      <c r="Z56103" s="396"/>
      <c r="AA56103" s="441"/>
    </row>
    <row r="56104" spans="25:27" x14ac:dyDescent="0.2">
      <c r="Y56104" s="396"/>
      <c r="Z56104" s="396"/>
      <c r="AA56104" s="441"/>
    </row>
    <row r="56105" spans="25:27" x14ac:dyDescent="0.2">
      <c r="Y56105" s="396"/>
      <c r="Z56105" s="396"/>
      <c r="AA56105" s="441"/>
    </row>
    <row r="56106" spans="25:27" x14ac:dyDescent="0.2">
      <c r="Y56106" s="396"/>
      <c r="Z56106" s="396"/>
      <c r="AA56106" s="441"/>
    </row>
    <row r="56107" spans="25:27" x14ac:dyDescent="0.2">
      <c r="Y56107" s="396"/>
      <c r="Z56107" s="396"/>
      <c r="AA56107" s="441"/>
    </row>
    <row r="56108" spans="25:27" x14ac:dyDescent="0.2">
      <c r="Y56108" s="396"/>
      <c r="Z56108" s="396"/>
      <c r="AA56108" s="441"/>
    </row>
    <row r="56109" spans="25:27" x14ac:dyDescent="0.2">
      <c r="Y56109" s="396"/>
      <c r="Z56109" s="396"/>
      <c r="AA56109" s="441"/>
    </row>
    <row r="56110" spans="25:27" x14ac:dyDescent="0.2">
      <c r="Y56110" s="396"/>
      <c r="Z56110" s="396"/>
      <c r="AA56110" s="441"/>
    </row>
    <row r="56111" spans="25:27" x14ac:dyDescent="0.2">
      <c r="Y56111" s="396"/>
      <c r="Z56111" s="396"/>
      <c r="AA56111" s="441"/>
    </row>
    <row r="56112" spans="25:27" x14ac:dyDescent="0.2">
      <c r="Y56112" s="396"/>
      <c r="Z56112" s="396"/>
      <c r="AA56112" s="441"/>
    </row>
    <row r="56113" spans="25:27" x14ac:dyDescent="0.2">
      <c r="Y56113" s="396"/>
      <c r="Z56113" s="396"/>
      <c r="AA56113" s="441"/>
    </row>
    <row r="56114" spans="25:27" x14ac:dyDescent="0.2">
      <c r="Y56114" s="396"/>
      <c r="Z56114" s="396"/>
      <c r="AA56114" s="441"/>
    </row>
    <row r="56115" spans="25:27" x14ac:dyDescent="0.2">
      <c r="Y56115" s="396"/>
      <c r="Z56115" s="396"/>
      <c r="AA56115" s="441"/>
    </row>
    <row r="56116" spans="25:27" x14ac:dyDescent="0.2">
      <c r="Y56116" s="396"/>
      <c r="Z56116" s="396"/>
      <c r="AA56116" s="441"/>
    </row>
    <row r="56117" spans="25:27" x14ac:dyDescent="0.2">
      <c r="Y56117" s="396"/>
      <c r="Z56117" s="396"/>
      <c r="AA56117" s="441"/>
    </row>
    <row r="56118" spans="25:27" x14ac:dyDescent="0.2">
      <c r="Y56118" s="396"/>
      <c r="Z56118" s="396"/>
      <c r="AA56118" s="441"/>
    </row>
    <row r="56119" spans="25:27" x14ac:dyDescent="0.2">
      <c r="Y56119" s="396"/>
      <c r="Z56119" s="396"/>
      <c r="AA56119" s="441"/>
    </row>
    <row r="56120" spans="25:27" x14ac:dyDescent="0.2">
      <c r="Y56120" s="396"/>
      <c r="Z56120" s="396"/>
      <c r="AA56120" s="441"/>
    </row>
    <row r="56121" spans="25:27" x14ac:dyDescent="0.2">
      <c r="Y56121" s="396"/>
      <c r="Z56121" s="396"/>
      <c r="AA56121" s="441"/>
    </row>
    <row r="56122" spans="25:27" x14ac:dyDescent="0.2">
      <c r="Y56122" s="396"/>
      <c r="Z56122" s="396"/>
      <c r="AA56122" s="441"/>
    </row>
    <row r="56123" spans="25:27" x14ac:dyDescent="0.2">
      <c r="Y56123" s="396"/>
      <c r="Z56123" s="396"/>
      <c r="AA56123" s="441"/>
    </row>
    <row r="56124" spans="25:27" x14ac:dyDescent="0.2">
      <c r="Y56124" s="396"/>
      <c r="Z56124" s="396"/>
      <c r="AA56124" s="441"/>
    </row>
    <row r="56125" spans="25:27" x14ac:dyDescent="0.2">
      <c r="Y56125" s="396"/>
      <c r="Z56125" s="396"/>
      <c r="AA56125" s="441"/>
    </row>
    <row r="56126" spans="25:27" x14ac:dyDescent="0.2">
      <c r="Y56126" s="396"/>
      <c r="Z56126" s="396"/>
      <c r="AA56126" s="441"/>
    </row>
    <row r="56127" spans="25:27" x14ac:dyDescent="0.2">
      <c r="Y56127" s="396"/>
      <c r="Z56127" s="396"/>
      <c r="AA56127" s="441"/>
    </row>
    <row r="56128" spans="25:27" x14ac:dyDescent="0.2">
      <c r="Y56128" s="396"/>
      <c r="Z56128" s="396"/>
      <c r="AA56128" s="441"/>
    </row>
    <row r="56129" spans="25:27" x14ac:dyDescent="0.2">
      <c r="Y56129" s="396"/>
      <c r="Z56129" s="396"/>
      <c r="AA56129" s="441"/>
    </row>
    <row r="56130" spans="25:27" x14ac:dyDescent="0.2">
      <c r="Y56130" s="396"/>
      <c r="Z56130" s="396"/>
      <c r="AA56130" s="441"/>
    </row>
    <row r="56131" spans="25:27" x14ac:dyDescent="0.2">
      <c r="Y56131" s="396"/>
      <c r="Z56131" s="396"/>
      <c r="AA56131" s="441"/>
    </row>
    <row r="56132" spans="25:27" x14ac:dyDescent="0.2">
      <c r="Y56132" s="396"/>
      <c r="Z56132" s="396"/>
      <c r="AA56132" s="441"/>
    </row>
    <row r="56133" spans="25:27" x14ac:dyDescent="0.2">
      <c r="Y56133" s="396"/>
      <c r="Z56133" s="396"/>
      <c r="AA56133" s="441"/>
    </row>
    <row r="56134" spans="25:27" x14ac:dyDescent="0.2">
      <c r="Y56134" s="396"/>
      <c r="Z56134" s="396"/>
      <c r="AA56134" s="441"/>
    </row>
    <row r="56135" spans="25:27" x14ac:dyDescent="0.2">
      <c r="Y56135" s="396"/>
      <c r="Z56135" s="396"/>
      <c r="AA56135" s="441"/>
    </row>
    <row r="56136" spans="25:27" x14ac:dyDescent="0.2">
      <c r="Y56136" s="396"/>
      <c r="Z56136" s="396"/>
      <c r="AA56136" s="441"/>
    </row>
    <row r="56137" spans="25:27" x14ac:dyDescent="0.2">
      <c r="Y56137" s="396"/>
      <c r="Z56137" s="396"/>
      <c r="AA56137" s="441"/>
    </row>
    <row r="56138" spans="25:27" x14ac:dyDescent="0.2">
      <c r="Y56138" s="396"/>
      <c r="Z56138" s="396"/>
      <c r="AA56138" s="441"/>
    </row>
    <row r="56139" spans="25:27" x14ac:dyDescent="0.2">
      <c r="Y56139" s="396"/>
      <c r="Z56139" s="396"/>
      <c r="AA56139" s="441"/>
    </row>
    <row r="56140" spans="25:27" x14ac:dyDescent="0.2">
      <c r="Y56140" s="396"/>
      <c r="Z56140" s="396"/>
      <c r="AA56140" s="441"/>
    </row>
    <row r="56141" spans="25:27" x14ac:dyDescent="0.2">
      <c r="Y56141" s="396"/>
      <c r="Z56141" s="396"/>
      <c r="AA56141" s="441"/>
    </row>
    <row r="56142" spans="25:27" x14ac:dyDescent="0.2">
      <c r="Y56142" s="396"/>
      <c r="Z56142" s="396"/>
      <c r="AA56142" s="441"/>
    </row>
    <row r="56143" spans="25:27" x14ac:dyDescent="0.2">
      <c r="Y56143" s="396"/>
      <c r="Z56143" s="396"/>
      <c r="AA56143" s="441"/>
    </row>
    <row r="56144" spans="25:27" x14ac:dyDescent="0.2">
      <c r="Y56144" s="396"/>
      <c r="Z56144" s="396"/>
      <c r="AA56144" s="441"/>
    </row>
    <row r="56145" spans="25:27" x14ac:dyDescent="0.2">
      <c r="Y56145" s="396"/>
      <c r="Z56145" s="396"/>
      <c r="AA56145" s="441"/>
    </row>
    <row r="56146" spans="25:27" x14ac:dyDescent="0.2">
      <c r="Y56146" s="396"/>
      <c r="Z56146" s="396"/>
      <c r="AA56146" s="441"/>
    </row>
    <row r="56147" spans="25:27" x14ac:dyDescent="0.2">
      <c r="Y56147" s="396"/>
      <c r="Z56147" s="396"/>
      <c r="AA56147" s="441"/>
    </row>
    <row r="56148" spans="25:27" x14ac:dyDescent="0.2">
      <c r="Y56148" s="396"/>
      <c r="Z56148" s="396"/>
      <c r="AA56148" s="441"/>
    </row>
    <row r="56149" spans="25:27" x14ac:dyDescent="0.2">
      <c r="Y56149" s="396"/>
      <c r="Z56149" s="396"/>
      <c r="AA56149" s="441"/>
    </row>
    <row r="56150" spans="25:27" x14ac:dyDescent="0.2">
      <c r="Y56150" s="396"/>
      <c r="Z56150" s="396"/>
      <c r="AA56150" s="441"/>
    </row>
    <row r="56151" spans="25:27" x14ac:dyDescent="0.2">
      <c r="Y56151" s="396"/>
      <c r="Z56151" s="396"/>
      <c r="AA56151" s="441"/>
    </row>
    <row r="56152" spans="25:27" x14ac:dyDescent="0.2">
      <c r="Y56152" s="396"/>
      <c r="Z56152" s="396"/>
      <c r="AA56152" s="441"/>
    </row>
    <row r="56153" spans="25:27" x14ac:dyDescent="0.2">
      <c r="Y56153" s="396"/>
      <c r="Z56153" s="396"/>
      <c r="AA56153" s="441"/>
    </row>
    <row r="56154" spans="25:27" x14ac:dyDescent="0.2">
      <c r="Y56154" s="396"/>
      <c r="Z56154" s="396"/>
      <c r="AA56154" s="441"/>
    </row>
    <row r="56155" spans="25:27" x14ac:dyDescent="0.2">
      <c r="Y56155" s="396"/>
      <c r="Z56155" s="396"/>
      <c r="AA56155" s="441"/>
    </row>
    <row r="56156" spans="25:27" x14ac:dyDescent="0.2">
      <c r="Y56156" s="396"/>
      <c r="Z56156" s="396"/>
      <c r="AA56156" s="441"/>
    </row>
    <row r="56157" spans="25:27" x14ac:dyDescent="0.2">
      <c r="Y56157" s="396"/>
      <c r="Z56157" s="396"/>
      <c r="AA56157" s="441"/>
    </row>
    <row r="56158" spans="25:27" x14ac:dyDescent="0.2">
      <c r="Y56158" s="396"/>
      <c r="Z56158" s="396"/>
      <c r="AA56158" s="441"/>
    </row>
    <row r="56159" spans="25:27" x14ac:dyDescent="0.2">
      <c r="Y56159" s="396"/>
      <c r="Z56159" s="396"/>
      <c r="AA56159" s="441"/>
    </row>
    <row r="56160" spans="25:27" x14ac:dyDescent="0.2">
      <c r="Y56160" s="396"/>
      <c r="Z56160" s="396"/>
      <c r="AA56160" s="441"/>
    </row>
    <row r="56161" spans="25:27" x14ac:dyDescent="0.2">
      <c r="Y56161" s="396"/>
      <c r="Z56161" s="396"/>
      <c r="AA56161" s="441"/>
    </row>
    <row r="56162" spans="25:27" x14ac:dyDescent="0.2">
      <c r="Y56162" s="396"/>
      <c r="Z56162" s="396"/>
      <c r="AA56162" s="441"/>
    </row>
    <row r="56163" spans="25:27" x14ac:dyDescent="0.2">
      <c r="Y56163" s="396"/>
      <c r="Z56163" s="396"/>
      <c r="AA56163" s="441"/>
    </row>
    <row r="56164" spans="25:27" x14ac:dyDescent="0.2">
      <c r="Y56164" s="396"/>
      <c r="Z56164" s="396"/>
      <c r="AA56164" s="441"/>
    </row>
    <row r="56165" spans="25:27" x14ac:dyDescent="0.2">
      <c r="Y56165" s="396"/>
      <c r="Z56165" s="396"/>
      <c r="AA56165" s="441"/>
    </row>
    <row r="56166" spans="25:27" x14ac:dyDescent="0.2">
      <c r="Y56166" s="396"/>
      <c r="Z56166" s="396"/>
      <c r="AA56166" s="441"/>
    </row>
    <row r="56167" spans="25:27" x14ac:dyDescent="0.2">
      <c r="Y56167" s="396"/>
      <c r="Z56167" s="396"/>
      <c r="AA56167" s="441"/>
    </row>
    <row r="56168" spans="25:27" x14ac:dyDescent="0.2">
      <c r="Y56168" s="396"/>
      <c r="Z56168" s="396"/>
      <c r="AA56168" s="441"/>
    </row>
    <row r="56169" spans="25:27" x14ac:dyDescent="0.2">
      <c r="Y56169" s="396"/>
      <c r="Z56169" s="396"/>
      <c r="AA56169" s="441"/>
    </row>
    <row r="56170" spans="25:27" x14ac:dyDescent="0.2">
      <c r="Y56170" s="396"/>
      <c r="Z56170" s="396"/>
      <c r="AA56170" s="441"/>
    </row>
    <row r="56171" spans="25:27" x14ac:dyDescent="0.2">
      <c r="Y56171" s="396"/>
      <c r="Z56171" s="396"/>
      <c r="AA56171" s="441"/>
    </row>
    <row r="56172" spans="25:27" x14ac:dyDescent="0.2">
      <c r="Y56172" s="396"/>
      <c r="Z56172" s="396"/>
      <c r="AA56172" s="441"/>
    </row>
    <row r="56173" spans="25:27" x14ac:dyDescent="0.2">
      <c r="Y56173" s="396"/>
      <c r="Z56173" s="396"/>
      <c r="AA56173" s="441"/>
    </row>
    <row r="56174" spans="25:27" x14ac:dyDescent="0.2">
      <c r="Y56174" s="396"/>
      <c r="Z56174" s="396"/>
      <c r="AA56174" s="441"/>
    </row>
    <row r="56175" spans="25:27" x14ac:dyDescent="0.2">
      <c r="Y56175" s="396"/>
      <c r="Z56175" s="396"/>
      <c r="AA56175" s="441"/>
    </row>
    <row r="56176" spans="25:27" x14ac:dyDescent="0.2">
      <c r="Y56176" s="396"/>
      <c r="Z56176" s="396"/>
      <c r="AA56176" s="441"/>
    </row>
    <row r="56177" spans="25:27" x14ac:dyDescent="0.2">
      <c r="Y56177" s="396"/>
      <c r="Z56177" s="396"/>
      <c r="AA56177" s="441"/>
    </row>
    <row r="56178" spans="25:27" x14ac:dyDescent="0.2">
      <c r="Y56178" s="396"/>
      <c r="Z56178" s="396"/>
      <c r="AA56178" s="441"/>
    </row>
    <row r="56179" spans="25:27" x14ac:dyDescent="0.2">
      <c r="Y56179" s="396"/>
      <c r="Z56179" s="396"/>
      <c r="AA56179" s="441"/>
    </row>
    <row r="56180" spans="25:27" x14ac:dyDescent="0.2">
      <c r="Y56180" s="396"/>
      <c r="Z56180" s="396"/>
      <c r="AA56180" s="441"/>
    </row>
    <row r="56181" spans="25:27" x14ac:dyDescent="0.2">
      <c r="Y56181" s="396"/>
      <c r="Z56181" s="396"/>
      <c r="AA56181" s="441"/>
    </row>
    <row r="56182" spans="25:27" x14ac:dyDescent="0.2">
      <c r="Y56182" s="396"/>
      <c r="Z56182" s="396"/>
      <c r="AA56182" s="441"/>
    </row>
    <row r="56183" spans="25:27" x14ac:dyDescent="0.2">
      <c r="Y56183" s="396"/>
      <c r="Z56183" s="396"/>
      <c r="AA56183" s="441"/>
    </row>
    <row r="56184" spans="25:27" x14ac:dyDescent="0.2">
      <c r="Y56184" s="396"/>
      <c r="Z56184" s="396"/>
      <c r="AA56184" s="441"/>
    </row>
    <row r="56185" spans="25:27" x14ac:dyDescent="0.2">
      <c r="Y56185" s="396"/>
      <c r="Z56185" s="396"/>
      <c r="AA56185" s="441"/>
    </row>
    <row r="56186" spans="25:27" x14ac:dyDescent="0.2">
      <c r="Y56186" s="396"/>
      <c r="Z56186" s="396"/>
      <c r="AA56186" s="441"/>
    </row>
    <row r="56187" spans="25:27" x14ac:dyDescent="0.2">
      <c r="Y56187" s="396"/>
      <c r="Z56187" s="396"/>
      <c r="AA56187" s="441"/>
    </row>
    <row r="56188" spans="25:27" x14ac:dyDescent="0.2">
      <c r="Y56188" s="396"/>
      <c r="Z56188" s="396"/>
      <c r="AA56188" s="441"/>
    </row>
    <row r="56189" spans="25:27" x14ac:dyDescent="0.2">
      <c r="Y56189" s="396"/>
      <c r="Z56189" s="396"/>
      <c r="AA56189" s="441"/>
    </row>
    <row r="56190" spans="25:27" x14ac:dyDescent="0.2">
      <c r="Y56190" s="396"/>
      <c r="Z56190" s="396"/>
      <c r="AA56190" s="441"/>
    </row>
    <row r="56191" spans="25:27" x14ac:dyDescent="0.2">
      <c r="Y56191" s="396"/>
      <c r="Z56191" s="396"/>
      <c r="AA56191" s="441"/>
    </row>
    <row r="56192" spans="25:27" x14ac:dyDescent="0.2">
      <c r="Y56192" s="396"/>
      <c r="Z56192" s="396"/>
      <c r="AA56192" s="441"/>
    </row>
    <row r="56193" spans="25:27" x14ac:dyDescent="0.2">
      <c r="Y56193" s="396"/>
      <c r="Z56193" s="396"/>
      <c r="AA56193" s="441"/>
    </row>
    <row r="56194" spans="25:27" x14ac:dyDescent="0.2">
      <c r="Y56194" s="396"/>
      <c r="Z56194" s="396"/>
      <c r="AA56194" s="441"/>
    </row>
    <row r="56195" spans="25:27" x14ac:dyDescent="0.2">
      <c r="Y56195" s="396"/>
      <c r="Z56195" s="396"/>
      <c r="AA56195" s="441"/>
    </row>
    <row r="56196" spans="25:27" x14ac:dyDescent="0.2">
      <c r="Y56196" s="396"/>
      <c r="Z56196" s="396"/>
      <c r="AA56196" s="441"/>
    </row>
    <row r="56197" spans="25:27" x14ac:dyDescent="0.2">
      <c r="Y56197" s="396"/>
      <c r="Z56197" s="396"/>
      <c r="AA56197" s="441"/>
    </row>
    <row r="56198" spans="25:27" x14ac:dyDescent="0.2">
      <c r="Y56198" s="396"/>
      <c r="Z56198" s="396"/>
      <c r="AA56198" s="441"/>
    </row>
    <row r="56199" spans="25:27" x14ac:dyDescent="0.2">
      <c r="Y56199" s="396"/>
      <c r="Z56199" s="396"/>
      <c r="AA56199" s="441"/>
    </row>
    <row r="56200" spans="25:27" x14ac:dyDescent="0.2">
      <c r="Y56200" s="396"/>
      <c r="Z56200" s="396"/>
      <c r="AA56200" s="441"/>
    </row>
    <row r="56201" spans="25:27" x14ac:dyDescent="0.2">
      <c r="Y56201" s="396"/>
      <c r="Z56201" s="396"/>
      <c r="AA56201" s="441"/>
    </row>
    <row r="56202" spans="25:27" x14ac:dyDescent="0.2">
      <c r="Y56202" s="396"/>
      <c r="Z56202" s="396"/>
      <c r="AA56202" s="441"/>
    </row>
    <row r="56203" spans="25:27" x14ac:dyDescent="0.2">
      <c r="Y56203" s="396"/>
      <c r="Z56203" s="396"/>
      <c r="AA56203" s="441"/>
    </row>
    <row r="56204" spans="25:27" x14ac:dyDescent="0.2">
      <c r="Y56204" s="396"/>
      <c r="Z56204" s="396"/>
      <c r="AA56204" s="441"/>
    </row>
    <row r="56205" spans="25:27" x14ac:dyDescent="0.2">
      <c r="Y56205" s="396"/>
      <c r="Z56205" s="396"/>
      <c r="AA56205" s="441"/>
    </row>
    <row r="56206" spans="25:27" x14ac:dyDescent="0.2">
      <c r="Y56206" s="396"/>
      <c r="Z56206" s="396"/>
      <c r="AA56206" s="441"/>
    </row>
    <row r="56207" spans="25:27" x14ac:dyDescent="0.2">
      <c r="Y56207" s="396"/>
      <c r="Z56207" s="396"/>
      <c r="AA56207" s="441"/>
    </row>
    <row r="56208" spans="25:27" x14ac:dyDescent="0.2">
      <c r="Y56208" s="396"/>
      <c r="Z56208" s="396"/>
      <c r="AA56208" s="441"/>
    </row>
    <row r="56209" spans="25:27" x14ac:dyDescent="0.2">
      <c r="Y56209" s="396"/>
      <c r="Z56209" s="396"/>
      <c r="AA56209" s="441"/>
    </row>
    <row r="56210" spans="25:27" x14ac:dyDescent="0.2">
      <c r="Y56210" s="396"/>
      <c r="Z56210" s="396"/>
      <c r="AA56210" s="441"/>
    </row>
    <row r="56211" spans="25:27" x14ac:dyDescent="0.2">
      <c r="Y56211" s="396"/>
      <c r="Z56211" s="396"/>
      <c r="AA56211" s="441"/>
    </row>
    <row r="56212" spans="25:27" x14ac:dyDescent="0.2">
      <c r="Y56212" s="396"/>
      <c r="Z56212" s="396"/>
      <c r="AA56212" s="441"/>
    </row>
    <row r="56213" spans="25:27" x14ac:dyDescent="0.2">
      <c r="Y56213" s="396"/>
      <c r="Z56213" s="396"/>
      <c r="AA56213" s="441"/>
    </row>
    <row r="56214" spans="25:27" x14ac:dyDescent="0.2">
      <c r="Y56214" s="396"/>
      <c r="Z56214" s="396"/>
      <c r="AA56214" s="441"/>
    </row>
    <row r="56215" spans="25:27" x14ac:dyDescent="0.2">
      <c r="Y56215" s="396"/>
      <c r="Z56215" s="396"/>
      <c r="AA56215" s="441"/>
    </row>
    <row r="56216" spans="25:27" x14ac:dyDescent="0.2">
      <c r="Y56216" s="396"/>
      <c r="Z56216" s="396"/>
      <c r="AA56216" s="441"/>
    </row>
    <row r="56217" spans="25:27" x14ac:dyDescent="0.2">
      <c r="Y56217" s="396"/>
      <c r="Z56217" s="396"/>
      <c r="AA56217" s="441"/>
    </row>
    <row r="56218" spans="25:27" x14ac:dyDescent="0.2">
      <c r="Y56218" s="396"/>
      <c r="Z56218" s="396"/>
      <c r="AA56218" s="441"/>
    </row>
    <row r="56219" spans="25:27" x14ac:dyDescent="0.2">
      <c r="Y56219" s="396"/>
      <c r="Z56219" s="396"/>
      <c r="AA56219" s="441"/>
    </row>
    <row r="56220" spans="25:27" x14ac:dyDescent="0.2">
      <c r="Y56220" s="396"/>
      <c r="Z56220" s="396"/>
      <c r="AA56220" s="441"/>
    </row>
    <row r="56221" spans="25:27" x14ac:dyDescent="0.2">
      <c r="Y56221" s="396"/>
      <c r="Z56221" s="396"/>
      <c r="AA56221" s="441"/>
    </row>
    <row r="56222" spans="25:27" x14ac:dyDescent="0.2">
      <c r="Y56222" s="396"/>
      <c r="Z56222" s="396"/>
      <c r="AA56222" s="441"/>
    </row>
    <row r="56223" spans="25:27" x14ac:dyDescent="0.2">
      <c r="Y56223" s="396"/>
      <c r="Z56223" s="396"/>
      <c r="AA56223" s="441"/>
    </row>
    <row r="56224" spans="25:27" x14ac:dyDescent="0.2">
      <c r="Y56224" s="396"/>
      <c r="Z56224" s="396"/>
      <c r="AA56224" s="441"/>
    </row>
    <row r="56225" spans="25:27" x14ac:dyDescent="0.2">
      <c r="Y56225" s="396"/>
      <c r="Z56225" s="396"/>
      <c r="AA56225" s="441"/>
    </row>
    <row r="56226" spans="25:27" x14ac:dyDescent="0.2">
      <c r="Y56226" s="396"/>
      <c r="Z56226" s="396"/>
      <c r="AA56226" s="441"/>
    </row>
    <row r="56227" spans="25:27" x14ac:dyDescent="0.2">
      <c r="Y56227" s="396"/>
      <c r="Z56227" s="396"/>
      <c r="AA56227" s="441"/>
    </row>
    <row r="56228" spans="25:27" x14ac:dyDescent="0.2">
      <c r="Y56228" s="396"/>
      <c r="Z56228" s="396"/>
      <c r="AA56228" s="441"/>
    </row>
    <row r="56229" spans="25:27" x14ac:dyDescent="0.2">
      <c r="Y56229" s="396"/>
      <c r="Z56229" s="396"/>
      <c r="AA56229" s="441"/>
    </row>
    <row r="56230" spans="25:27" x14ac:dyDescent="0.2">
      <c r="Y56230" s="396"/>
      <c r="Z56230" s="396"/>
      <c r="AA56230" s="441"/>
    </row>
    <row r="56231" spans="25:27" x14ac:dyDescent="0.2">
      <c r="Y56231" s="396"/>
      <c r="Z56231" s="396"/>
      <c r="AA56231" s="441"/>
    </row>
    <row r="56232" spans="25:27" x14ac:dyDescent="0.2">
      <c r="Y56232" s="396"/>
      <c r="Z56232" s="396"/>
      <c r="AA56232" s="441"/>
    </row>
    <row r="56233" spans="25:27" x14ac:dyDescent="0.2">
      <c r="Y56233" s="396"/>
      <c r="Z56233" s="396"/>
      <c r="AA56233" s="441"/>
    </row>
    <row r="56234" spans="25:27" x14ac:dyDescent="0.2">
      <c r="Y56234" s="396"/>
      <c r="Z56234" s="396"/>
      <c r="AA56234" s="441"/>
    </row>
    <row r="56235" spans="25:27" x14ac:dyDescent="0.2">
      <c r="Y56235" s="396"/>
      <c r="Z56235" s="396"/>
      <c r="AA56235" s="441"/>
    </row>
    <row r="56236" spans="25:27" x14ac:dyDescent="0.2">
      <c r="Y56236" s="396"/>
      <c r="Z56236" s="396"/>
      <c r="AA56236" s="441"/>
    </row>
    <row r="56237" spans="25:27" x14ac:dyDescent="0.2">
      <c r="Y56237" s="396"/>
      <c r="Z56237" s="396"/>
      <c r="AA56237" s="441"/>
    </row>
    <row r="56238" spans="25:27" x14ac:dyDescent="0.2">
      <c r="Y56238" s="396"/>
      <c r="Z56238" s="396"/>
      <c r="AA56238" s="441"/>
    </row>
    <row r="56239" spans="25:27" x14ac:dyDescent="0.2">
      <c r="Y56239" s="396"/>
      <c r="Z56239" s="396"/>
      <c r="AA56239" s="441"/>
    </row>
    <row r="56240" spans="25:27" x14ac:dyDescent="0.2">
      <c r="Y56240" s="396"/>
      <c r="Z56240" s="396"/>
      <c r="AA56240" s="441"/>
    </row>
    <row r="56241" spans="25:27" x14ac:dyDescent="0.2">
      <c r="Y56241" s="396"/>
      <c r="Z56241" s="396"/>
      <c r="AA56241" s="441"/>
    </row>
    <row r="56242" spans="25:27" x14ac:dyDescent="0.2">
      <c r="Y56242" s="396"/>
      <c r="Z56242" s="396"/>
      <c r="AA56242" s="441"/>
    </row>
    <row r="56243" spans="25:27" x14ac:dyDescent="0.2">
      <c r="Y56243" s="396"/>
      <c r="Z56243" s="396"/>
      <c r="AA56243" s="441"/>
    </row>
    <row r="56244" spans="25:27" x14ac:dyDescent="0.2">
      <c r="Y56244" s="396"/>
      <c r="Z56244" s="396"/>
      <c r="AA56244" s="441"/>
    </row>
    <row r="56245" spans="25:27" x14ac:dyDescent="0.2">
      <c r="Y56245" s="396"/>
      <c r="Z56245" s="396"/>
      <c r="AA56245" s="441"/>
    </row>
    <row r="56246" spans="25:27" x14ac:dyDescent="0.2">
      <c r="Y56246" s="396"/>
      <c r="Z56246" s="396"/>
      <c r="AA56246" s="441"/>
    </row>
    <row r="56247" spans="25:27" x14ac:dyDescent="0.2">
      <c r="Y56247" s="396"/>
      <c r="Z56247" s="396"/>
      <c r="AA56247" s="441"/>
    </row>
    <row r="56248" spans="25:27" x14ac:dyDescent="0.2">
      <c r="Y56248" s="396"/>
      <c r="Z56248" s="396"/>
      <c r="AA56248" s="441"/>
    </row>
    <row r="56249" spans="25:27" x14ac:dyDescent="0.2">
      <c r="Y56249" s="396"/>
      <c r="Z56249" s="396"/>
      <c r="AA56249" s="441"/>
    </row>
    <row r="56250" spans="25:27" x14ac:dyDescent="0.2">
      <c r="Y56250" s="396"/>
      <c r="Z56250" s="396"/>
      <c r="AA56250" s="441"/>
    </row>
    <row r="56251" spans="25:27" x14ac:dyDescent="0.2">
      <c r="Y56251" s="396"/>
      <c r="Z56251" s="396"/>
      <c r="AA56251" s="441"/>
    </row>
    <row r="56252" spans="25:27" x14ac:dyDescent="0.2">
      <c r="Y56252" s="396"/>
      <c r="Z56252" s="396"/>
      <c r="AA56252" s="441"/>
    </row>
    <row r="56253" spans="25:27" x14ac:dyDescent="0.2">
      <c r="Y56253" s="396"/>
      <c r="Z56253" s="396"/>
      <c r="AA56253" s="441"/>
    </row>
    <row r="56254" spans="25:27" x14ac:dyDescent="0.2">
      <c r="Y56254" s="396"/>
      <c r="Z56254" s="396"/>
      <c r="AA56254" s="441"/>
    </row>
    <row r="56255" spans="25:27" x14ac:dyDescent="0.2">
      <c r="Y56255" s="396"/>
      <c r="Z56255" s="396"/>
      <c r="AA56255" s="441"/>
    </row>
    <row r="56256" spans="25:27" x14ac:dyDescent="0.2">
      <c r="Y56256" s="396"/>
      <c r="Z56256" s="396"/>
      <c r="AA56256" s="441"/>
    </row>
    <row r="56257" spans="25:27" x14ac:dyDescent="0.2">
      <c r="Y56257" s="396"/>
      <c r="Z56257" s="396"/>
      <c r="AA56257" s="441"/>
    </row>
    <row r="56258" spans="25:27" x14ac:dyDescent="0.2">
      <c r="Y56258" s="396"/>
      <c r="Z56258" s="396"/>
      <c r="AA56258" s="441"/>
    </row>
    <row r="56259" spans="25:27" x14ac:dyDescent="0.2">
      <c r="Y56259" s="396"/>
      <c r="Z56259" s="396"/>
      <c r="AA56259" s="441"/>
    </row>
    <row r="56260" spans="25:27" x14ac:dyDescent="0.2">
      <c r="Y56260" s="396"/>
      <c r="Z56260" s="396"/>
      <c r="AA56260" s="441"/>
    </row>
    <row r="56261" spans="25:27" x14ac:dyDescent="0.2">
      <c r="Y56261" s="396"/>
      <c r="Z56261" s="396"/>
      <c r="AA56261" s="441"/>
    </row>
    <row r="56262" spans="25:27" x14ac:dyDescent="0.2">
      <c r="Y56262" s="396"/>
      <c r="Z56262" s="396"/>
      <c r="AA56262" s="441"/>
    </row>
    <row r="56263" spans="25:27" x14ac:dyDescent="0.2">
      <c r="Y56263" s="396"/>
      <c r="Z56263" s="396"/>
      <c r="AA56263" s="441"/>
    </row>
    <row r="56264" spans="25:27" x14ac:dyDescent="0.2">
      <c r="Y56264" s="396"/>
      <c r="Z56264" s="396"/>
      <c r="AA56264" s="441"/>
    </row>
    <row r="56265" spans="25:27" x14ac:dyDescent="0.2">
      <c r="Y56265" s="396"/>
      <c r="Z56265" s="396"/>
      <c r="AA56265" s="441"/>
    </row>
    <row r="56266" spans="25:27" x14ac:dyDescent="0.2">
      <c r="Y56266" s="396"/>
      <c r="Z56266" s="396"/>
      <c r="AA56266" s="441"/>
    </row>
    <row r="56267" spans="25:27" x14ac:dyDescent="0.2">
      <c r="Y56267" s="396"/>
      <c r="Z56267" s="396"/>
      <c r="AA56267" s="441"/>
    </row>
    <row r="56268" spans="25:27" x14ac:dyDescent="0.2">
      <c r="Y56268" s="396"/>
      <c r="Z56268" s="396"/>
      <c r="AA56268" s="441"/>
    </row>
    <row r="56269" spans="25:27" x14ac:dyDescent="0.2">
      <c r="Y56269" s="396"/>
      <c r="Z56269" s="396"/>
      <c r="AA56269" s="441"/>
    </row>
    <row r="56270" spans="25:27" x14ac:dyDescent="0.2">
      <c r="Y56270" s="396"/>
      <c r="Z56270" s="396"/>
      <c r="AA56270" s="441"/>
    </row>
    <row r="56271" spans="25:27" x14ac:dyDescent="0.2">
      <c r="Y56271" s="396"/>
      <c r="Z56271" s="396"/>
      <c r="AA56271" s="441"/>
    </row>
    <row r="56272" spans="25:27" x14ac:dyDescent="0.2">
      <c r="Y56272" s="396"/>
      <c r="Z56272" s="396"/>
      <c r="AA56272" s="441"/>
    </row>
    <row r="56273" spans="25:27" x14ac:dyDescent="0.2">
      <c r="Y56273" s="396"/>
      <c r="Z56273" s="396"/>
      <c r="AA56273" s="441"/>
    </row>
    <row r="56274" spans="25:27" x14ac:dyDescent="0.2">
      <c r="Y56274" s="396"/>
      <c r="Z56274" s="396"/>
      <c r="AA56274" s="441"/>
    </row>
    <row r="56275" spans="25:27" x14ac:dyDescent="0.2">
      <c r="Y56275" s="396"/>
      <c r="Z56275" s="396"/>
      <c r="AA56275" s="441"/>
    </row>
    <row r="56276" spans="25:27" x14ac:dyDescent="0.2">
      <c r="Y56276" s="396"/>
      <c r="Z56276" s="396"/>
      <c r="AA56276" s="441"/>
    </row>
    <row r="56277" spans="25:27" x14ac:dyDescent="0.2">
      <c r="Y56277" s="396"/>
      <c r="Z56277" s="396"/>
      <c r="AA56277" s="441"/>
    </row>
    <row r="56278" spans="25:27" x14ac:dyDescent="0.2">
      <c r="Y56278" s="396"/>
      <c r="Z56278" s="396"/>
      <c r="AA56278" s="441"/>
    </row>
    <row r="56279" spans="25:27" x14ac:dyDescent="0.2">
      <c r="Y56279" s="396"/>
      <c r="Z56279" s="396"/>
      <c r="AA56279" s="441"/>
    </row>
    <row r="56280" spans="25:27" x14ac:dyDescent="0.2">
      <c r="Y56280" s="396"/>
      <c r="Z56280" s="396"/>
      <c r="AA56280" s="441"/>
    </row>
    <row r="56281" spans="25:27" x14ac:dyDescent="0.2">
      <c r="Y56281" s="396"/>
      <c r="Z56281" s="396"/>
      <c r="AA56281" s="441"/>
    </row>
    <row r="56282" spans="25:27" x14ac:dyDescent="0.2">
      <c r="Y56282" s="396"/>
      <c r="Z56282" s="396"/>
      <c r="AA56282" s="441"/>
    </row>
    <row r="56283" spans="25:27" x14ac:dyDescent="0.2">
      <c r="Y56283" s="396"/>
      <c r="Z56283" s="396"/>
      <c r="AA56283" s="441"/>
    </row>
    <row r="56284" spans="25:27" x14ac:dyDescent="0.2">
      <c r="Y56284" s="396"/>
      <c r="Z56284" s="396"/>
      <c r="AA56284" s="441"/>
    </row>
    <row r="56285" spans="25:27" x14ac:dyDescent="0.2">
      <c r="Y56285" s="396"/>
      <c r="Z56285" s="396"/>
      <c r="AA56285" s="441"/>
    </row>
    <row r="56286" spans="25:27" x14ac:dyDescent="0.2">
      <c r="Y56286" s="396"/>
      <c r="Z56286" s="396"/>
      <c r="AA56286" s="441"/>
    </row>
    <row r="56287" spans="25:27" x14ac:dyDescent="0.2">
      <c r="Y56287" s="396"/>
      <c r="Z56287" s="396"/>
      <c r="AA56287" s="441"/>
    </row>
    <row r="56288" spans="25:27" x14ac:dyDescent="0.2">
      <c r="Y56288" s="396"/>
      <c r="Z56288" s="396"/>
      <c r="AA56288" s="441"/>
    </row>
    <row r="56289" spans="25:27" x14ac:dyDescent="0.2">
      <c r="Y56289" s="396"/>
      <c r="Z56289" s="396"/>
      <c r="AA56289" s="441"/>
    </row>
    <row r="56290" spans="25:27" x14ac:dyDescent="0.2">
      <c r="Y56290" s="396"/>
      <c r="Z56290" s="396"/>
      <c r="AA56290" s="441"/>
    </row>
    <row r="56291" spans="25:27" x14ac:dyDescent="0.2">
      <c r="Y56291" s="396"/>
      <c r="Z56291" s="396"/>
      <c r="AA56291" s="441"/>
    </row>
    <row r="56292" spans="25:27" x14ac:dyDescent="0.2">
      <c r="Y56292" s="396"/>
      <c r="Z56292" s="396"/>
      <c r="AA56292" s="441"/>
    </row>
    <row r="56293" spans="25:27" x14ac:dyDescent="0.2">
      <c r="Y56293" s="396"/>
      <c r="Z56293" s="396"/>
      <c r="AA56293" s="441"/>
    </row>
    <row r="56294" spans="25:27" x14ac:dyDescent="0.2">
      <c r="Y56294" s="396"/>
      <c r="Z56294" s="396"/>
      <c r="AA56294" s="441"/>
    </row>
    <row r="56295" spans="25:27" x14ac:dyDescent="0.2">
      <c r="Y56295" s="396"/>
      <c r="Z56295" s="396"/>
      <c r="AA56295" s="441"/>
    </row>
    <row r="56296" spans="25:27" x14ac:dyDescent="0.2">
      <c r="Y56296" s="396"/>
      <c r="Z56296" s="396"/>
      <c r="AA56296" s="441"/>
    </row>
    <row r="56297" spans="25:27" x14ac:dyDescent="0.2">
      <c r="Y56297" s="396"/>
      <c r="Z56297" s="396"/>
      <c r="AA56297" s="441"/>
    </row>
    <row r="56298" spans="25:27" x14ac:dyDescent="0.2">
      <c r="Y56298" s="396"/>
      <c r="Z56298" s="396"/>
      <c r="AA56298" s="441"/>
    </row>
    <row r="56299" spans="25:27" x14ac:dyDescent="0.2">
      <c r="Y56299" s="396"/>
      <c r="Z56299" s="396"/>
      <c r="AA56299" s="441"/>
    </row>
    <row r="56300" spans="25:27" x14ac:dyDescent="0.2">
      <c r="Y56300" s="396"/>
      <c r="Z56300" s="396"/>
      <c r="AA56300" s="441"/>
    </row>
    <row r="56301" spans="25:27" x14ac:dyDescent="0.2">
      <c r="Y56301" s="396"/>
      <c r="Z56301" s="396"/>
      <c r="AA56301" s="441"/>
    </row>
    <row r="56302" spans="25:27" x14ac:dyDescent="0.2">
      <c r="Y56302" s="396"/>
      <c r="Z56302" s="396"/>
      <c r="AA56302" s="441"/>
    </row>
    <row r="56303" spans="25:27" x14ac:dyDescent="0.2">
      <c r="Y56303" s="396"/>
      <c r="Z56303" s="396"/>
      <c r="AA56303" s="441"/>
    </row>
    <row r="56304" spans="25:27" x14ac:dyDescent="0.2">
      <c r="Y56304" s="396"/>
      <c r="Z56304" s="396"/>
      <c r="AA56304" s="441"/>
    </row>
    <row r="56305" spans="25:27" x14ac:dyDescent="0.2">
      <c r="Y56305" s="396"/>
      <c r="Z56305" s="396"/>
      <c r="AA56305" s="441"/>
    </row>
    <row r="56306" spans="25:27" x14ac:dyDescent="0.2">
      <c r="Y56306" s="396"/>
      <c r="Z56306" s="396"/>
      <c r="AA56306" s="441"/>
    </row>
    <row r="56307" spans="25:27" x14ac:dyDescent="0.2">
      <c r="Y56307" s="396"/>
      <c r="Z56307" s="396"/>
      <c r="AA56307" s="441"/>
    </row>
    <row r="56308" spans="25:27" x14ac:dyDescent="0.2">
      <c r="Y56308" s="396"/>
      <c r="Z56308" s="396"/>
      <c r="AA56308" s="441"/>
    </row>
    <row r="56309" spans="25:27" x14ac:dyDescent="0.2">
      <c r="Y56309" s="396"/>
      <c r="Z56309" s="396"/>
      <c r="AA56309" s="441"/>
    </row>
    <row r="56310" spans="25:27" x14ac:dyDescent="0.2">
      <c r="Y56310" s="396"/>
      <c r="Z56310" s="396"/>
      <c r="AA56310" s="441"/>
    </row>
    <row r="56311" spans="25:27" x14ac:dyDescent="0.2">
      <c r="Y56311" s="396"/>
      <c r="Z56311" s="396"/>
      <c r="AA56311" s="441"/>
    </row>
    <row r="56312" spans="25:27" x14ac:dyDescent="0.2">
      <c r="Y56312" s="396"/>
      <c r="Z56312" s="396"/>
      <c r="AA56312" s="441"/>
    </row>
    <row r="56313" spans="25:27" x14ac:dyDescent="0.2">
      <c r="Y56313" s="396"/>
      <c r="Z56313" s="396"/>
      <c r="AA56313" s="441"/>
    </row>
    <row r="56314" spans="25:27" x14ac:dyDescent="0.2">
      <c r="Y56314" s="396"/>
      <c r="Z56314" s="396"/>
      <c r="AA56314" s="441"/>
    </row>
    <row r="56315" spans="25:27" x14ac:dyDescent="0.2">
      <c r="Y56315" s="396"/>
      <c r="Z56315" s="396"/>
      <c r="AA56315" s="441"/>
    </row>
    <row r="56316" spans="25:27" x14ac:dyDescent="0.2">
      <c r="Y56316" s="396"/>
      <c r="Z56316" s="396"/>
      <c r="AA56316" s="441"/>
    </row>
    <row r="56317" spans="25:27" x14ac:dyDescent="0.2">
      <c r="Y56317" s="396"/>
      <c r="Z56317" s="396"/>
      <c r="AA56317" s="441"/>
    </row>
    <row r="56318" spans="25:27" x14ac:dyDescent="0.2">
      <c r="Y56318" s="396"/>
      <c r="Z56318" s="396"/>
      <c r="AA56318" s="441"/>
    </row>
    <row r="56319" spans="25:27" x14ac:dyDescent="0.2">
      <c r="Y56319" s="396"/>
      <c r="Z56319" s="396"/>
      <c r="AA56319" s="441"/>
    </row>
    <row r="56320" spans="25:27" x14ac:dyDescent="0.2">
      <c r="Y56320" s="396"/>
      <c r="Z56320" s="396"/>
      <c r="AA56320" s="441"/>
    </row>
    <row r="56321" spans="25:27" x14ac:dyDescent="0.2">
      <c r="Y56321" s="396"/>
      <c r="Z56321" s="396"/>
      <c r="AA56321" s="441"/>
    </row>
    <row r="56322" spans="25:27" x14ac:dyDescent="0.2">
      <c r="Y56322" s="396"/>
      <c r="Z56322" s="396"/>
      <c r="AA56322" s="441"/>
    </row>
    <row r="56323" spans="25:27" x14ac:dyDescent="0.2">
      <c r="Y56323" s="396"/>
      <c r="Z56323" s="396"/>
      <c r="AA56323" s="441"/>
    </row>
    <row r="56324" spans="25:27" x14ac:dyDescent="0.2">
      <c r="Y56324" s="396"/>
      <c r="Z56324" s="396"/>
      <c r="AA56324" s="441"/>
    </row>
    <row r="56325" spans="25:27" x14ac:dyDescent="0.2">
      <c r="Y56325" s="396"/>
      <c r="Z56325" s="396"/>
      <c r="AA56325" s="441"/>
    </row>
    <row r="56326" spans="25:27" x14ac:dyDescent="0.2">
      <c r="Y56326" s="396"/>
      <c r="Z56326" s="396"/>
      <c r="AA56326" s="441"/>
    </row>
    <row r="56327" spans="25:27" x14ac:dyDescent="0.2">
      <c r="Y56327" s="396"/>
      <c r="Z56327" s="396"/>
      <c r="AA56327" s="441"/>
    </row>
    <row r="56328" spans="25:27" x14ac:dyDescent="0.2">
      <c r="Y56328" s="396"/>
      <c r="Z56328" s="396"/>
      <c r="AA56328" s="441"/>
    </row>
    <row r="56329" spans="25:27" x14ac:dyDescent="0.2">
      <c r="Y56329" s="396"/>
      <c r="Z56329" s="396"/>
      <c r="AA56329" s="441"/>
    </row>
    <row r="56330" spans="25:27" x14ac:dyDescent="0.2">
      <c r="Y56330" s="396"/>
      <c r="Z56330" s="396"/>
      <c r="AA56330" s="441"/>
    </row>
    <row r="56331" spans="25:27" x14ac:dyDescent="0.2">
      <c r="Y56331" s="396"/>
      <c r="Z56331" s="396"/>
      <c r="AA56331" s="441"/>
    </row>
    <row r="56332" spans="25:27" x14ac:dyDescent="0.2">
      <c r="Y56332" s="396"/>
      <c r="Z56332" s="396"/>
      <c r="AA56332" s="441"/>
    </row>
    <row r="56333" spans="25:27" x14ac:dyDescent="0.2">
      <c r="Y56333" s="396"/>
      <c r="Z56333" s="396"/>
      <c r="AA56333" s="441"/>
    </row>
    <row r="56334" spans="25:27" x14ac:dyDescent="0.2">
      <c r="Y56334" s="396"/>
      <c r="Z56334" s="396"/>
      <c r="AA56334" s="441"/>
    </row>
    <row r="56335" spans="25:27" x14ac:dyDescent="0.2">
      <c r="Y56335" s="396"/>
      <c r="Z56335" s="396"/>
      <c r="AA56335" s="441"/>
    </row>
    <row r="56336" spans="25:27" x14ac:dyDescent="0.2">
      <c r="Y56336" s="396"/>
      <c r="Z56336" s="396"/>
      <c r="AA56336" s="441"/>
    </row>
    <row r="56337" spans="25:27" x14ac:dyDescent="0.2">
      <c r="Y56337" s="396"/>
      <c r="Z56337" s="396"/>
      <c r="AA56337" s="441"/>
    </row>
    <row r="56338" spans="25:27" x14ac:dyDescent="0.2">
      <c r="Y56338" s="396"/>
      <c r="Z56338" s="396"/>
      <c r="AA56338" s="441"/>
    </row>
    <row r="56339" spans="25:27" x14ac:dyDescent="0.2">
      <c r="Y56339" s="396"/>
      <c r="Z56339" s="396"/>
      <c r="AA56339" s="441"/>
    </row>
    <row r="56340" spans="25:27" x14ac:dyDescent="0.2">
      <c r="Y56340" s="396"/>
      <c r="Z56340" s="396"/>
      <c r="AA56340" s="441"/>
    </row>
    <row r="56341" spans="25:27" x14ac:dyDescent="0.2">
      <c r="Y56341" s="396"/>
      <c r="Z56341" s="396"/>
      <c r="AA56341" s="441"/>
    </row>
    <row r="56342" spans="25:27" x14ac:dyDescent="0.2">
      <c r="Y56342" s="396"/>
      <c r="Z56342" s="396"/>
      <c r="AA56342" s="441"/>
    </row>
    <row r="56343" spans="25:27" x14ac:dyDescent="0.2">
      <c r="Y56343" s="396"/>
      <c r="Z56343" s="396"/>
      <c r="AA56343" s="441"/>
    </row>
    <row r="56344" spans="25:27" x14ac:dyDescent="0.2">
      <c r="Y56344" s="396"/>
      <c r="Z56344" s="396"/>
      <c r="AA56344" s="441"/>
    </row>
    <row r="56345" spans="25:27" x14ac:dyDescent="0.2">
      <c r="Y56345" s="396"/>
      <c r="Z56345" s="396"/>
      <c r="AA56345" s="441"/>
    </row>
    <row r="56346" spans="25:27" x14ac:dyDescent="0.2">
      <c r="Y56346" s="396"/>
      <c r="Z56346" s="396"/>
      <c r="AA56346" s="441"/>
    </row>
    <row r="56347" spans="25:27" x14ac:dyDescent="0.2">
      <c r="Y56347" s="396"/>
      <c r="Z56347" s="396"/>
      <c r="AA56347" s="441"/>
    </row>
    <row r="56348" spans="25:27" x14ac:dyDescent="0.2">
      <c r="Y56348" s="396"/>
      <c r="Z56348" s="396"/>
      <c r="AA56348" s="441"/>
    </row>
    <row r="56349" spans="25:27" x14ac:dyDescent="0.2">
      <c r="Y56349" s="396"/>
      <c r="Z56349" s="396"/>
      <c r="AA56349" s="441"/>
    </row>
    <row r="56350" spans="25:27" x14ac:dyDescent="0.2">
      <c r="Y56350" s="396"/>
      <c r="Z56350" s="396"/>
      <c r="AA56350" s="441"/>
    </row>
    <row r="56351" spans="25:27" x14ac:dyDescent="0.2">
      <c r="Y56351" s="396"/>
      <c r="Z56351" s="396"/>
      <c r="AA56351" s="441"/>
    </row>
    <row r="56352" spans="25:27" x14ac:dyDescent="0.2">
      <c r="Y56352" s="396"/>
      <c r="Z56352" s="396"/>
      <c r="AA56352" s="441"/>
    </row>
    <row r="56353" spans="25:27" x14ac:dyDescent="0.2">
      <c r="Y56353" s="396"/>
      <c r="Z56353" s="396"/>
      <c r="AA56353" s="441"/>
    </row>
    <row r="56354" spans="25:27" x14ac:dyDescent="0.2">
      <c r="Y56354" s="396"/>
      <c r="Z56354" s="396"/>
      <c r="AA56354" s="441"/>
    </row>
    <row r="56355" spans="25:27" x14ac:dyDescent="0.2">
      <c r="Y56355" s="396"/>
      <c r="Z56355" s="396"/>
      <c r="AA56355" s="441"/>
    </row>
    <row r="56356" spans="25:27" x14ac:dyDescent="0.2">
      <c r="Y56356" s="396"/>
      <c r="Z56356" s="396"/>
      <c r="AA56356" s="441"/>
    </row>
    <row r="56357" spans="25:27" x14ac:dyDescent="0.2">
      <c r="Y56357" s="396"/>
      <c r="Z56357" s="396"/>
      <c r="AA56357" s="441"/>
    </row>
    <row r="56358" spans="25:27" x14ac:dyDescent="0.2">
      <c r="Y56358" s="396"/>
      <c r="Z56358" s="396"/>
      <c r="AA56358" s="441"/>
    </row>
    <row r="56359" spans="25:27" x14ac:dyDescent="0.2">
      <c r="Y56359" s="396"/>
      <c r="Z56359" s="396"/>
      <c r="AA56359" s="441"/>
    </row>
    <row r="56360" spans="25:27" x14ac:dyDescent="0.2">
      <c r="Y56360" s="396"/>
      <c r="Z56360" s="396"/>
      <c r="AA56360" s="441"/>
    </row>
    <row r="56361" spans="25:27" x14ac:dyDescent="0.2">
      <c r="Y56361" s="396"/>
      <c r="Z56361" s="396"/>
      <c r="AA56361" s="441"/>
    </row>
    <row r="56362" spans="25:27" x14ac:dyDescent="0.2">
      <c r="Y56362" s="396"/>
      <c r="Z56362" s="396"/>
      <c r="AA56362" s="441"/>
    </row>
    <row r="56363" spans="25:27" x14ac:dyDescent="0.2">
      <c r="Y56363" s="396"/>
      <c r="Z56363" s="396"/>
      <c r="AA56363" s="441"/>
    </row>
    <row r="56364" spans="25:27" x14ac:dyDescent="0.2">
      <c r="Y56364" s="396"/>
      <c r="Z56364" s="396"/>
      <c r="AA56364" s="441"/>
    </row>
    <row r="56365" spans="25:27" x14ac:dyDescent="0.2">
      <c r="Y56365" s="396"/>
      <c r="Z56365" s="396"/>
      <c r="AA56365" s="441"/>
    </row>
    <row r="56366" spans="25:27" x14ac:dyDescent="0.2">
      <c r="Y56366" s="396"/>
      <c r="Z56366" s="396"/>
      <c r="AA56366" s="441"/>
    </row>
    <row r="56367" spans="25:27" x14ac:dyDescent="0.2">
      <c r="Y56367" s="396"/>
      <c r="Z56367" s="396"/>
      <c r="AA56367" s="441"/>
    </row>
    <row r="56368" spans="25:27" x14ac:dyDescent="0.2">
      <c r="Y56368" s="396"/>
      <c r="Z56368" s="396"/>
      <c r="AA56368" s="441"/>
    </row>
    <row r="56369" spans="25:27" x14ac:dyDescent="0.2">
      <c r="Y56369" s="396"/>
      <c r="Z56369" s="396"/>
      <c r="AA56369" s="441"/>
    </row>
    <row r="56370" spans="25:27" x14ac:dyDescent="0.2">
      <c r="Y56370" s="396"/>
      <c r="Z56370" s="396"/>
      <c r="AA56370" s="441"/>
    </row>
    <row r="56371" spans="25:27" x14ac:dyDescent="0.2">
      <c r="Y56371" s="396"/>
      <c r="Z56371" s="396"/>
      <c r="AA56371" s="441"/>
    </row>
    <row r="56372" spans="25:27" x14ac:dyDescent="0.2">
      <c r="Y56372" s="396"/>
      <c r="Z56372" s="396"/>
      <c r="AA56372" s="441"/>
    </row>
    <row r="56373" spans="25:27" x14ac:dyDescent="0.2">
      <c r="Y56373" s="396"/>
      <c r="Z56373" s="396"/>
      <c r="AA56373" s="441"/>
    </row>
    <row r="56374" spans="25:27" x14ac:dyDescent="0.2">
      <c r="Y56374" s="396"/>
      <c r="Z56374" s="396"/>
      <c r="AA56374" s="441"/>
    </row>
    <row r="56375" spans="25:27" x14ac:dyDescent="0.2">
      <c r="Y56375" s="396"/>
      <c r="Z56375" s="396"/>
      <c r="AA56375" s="441"/>
    </row>
    <row r="56376" spans="25:27" x14ac:dyDescent="0.2">
      <c r="Y56376" s="396"/>
      <c r="Z56376" s="396"/>
      <c r="AA56376" s="441"/>
    </row>
    <row r="56377" spans="25:27" x14ac:dyDescent="0.2">
      <c r="Y56377" s="396"/>
      <c r="Z56377" s="396"/>
      <c r="AA56377" s="441"/>
    </row>
    <row r="56378" spans="25:27" x14ac:dyDescent="0.2">
      <c r="Y56378" s="396"/>
      <c r="Z56378" s="396"/>
      <c r="AA56378" s="441"/>
    </row>
    <row r="56379" spans="25:27" x14ac:dyDescent="0.2">
      <c r="Y56379" s="396"/>
      <c r="Z56379" s="396"/>
      <c r="AA56379" s="441"/>
    </row>
    <row r="56380" spans="25:27" x14ac:dyDescent="0.2">
      <c r="Y56380" s="396"/>
      <c r="Z56380" s="396"/>
      <c r="AA56380" s="441"/>
    </row>
    <row r="56381" spans="25:27" x14ac:dyDescent="0.2">
      <c r="Y56381" s="396"/>
      <c r="Z56381" s="396"/>
      <c r="AA56381" s="441"/>
    </row>
    <row r="56382" spans="25:27" x14ac:dyDescent="0.2">
      <c r="Y56382" s="396"/>
      <c r="Z56382" s="396"/>
      <c r="AA56382" s="441"/>
    </row>
    <row r="56383" spans="25:27" x14ac:dyDescent="0.2">
      <c r="Y56383" s="396"/>
      <c r="Z56383" s="396"/>
      <c r="AA56383" s="441"/>
    </row>
    <row r="56384" spans="25:27" x14ac:dyDescent="0.2">
      <c r="Y56384" s="396"/>
      <c r="Z56384" s="396"/>
      <c r="AA56384" s="441"/>
    </row>
    <row r="56385" spans="25:27" x14ac:dyDescent="0.2">
      <c r="Y56385" s="396"/>
      <c r="Z56385" s="396"/>
      <c r="AA56385" s="441"/>
    </row>
    <row r="56386" spans="25:27" x14ac:dyDescent="0.2">
      <c r="Y56386" s="396"/>
      <c r="Z56386" s="396"/>
      <c r="AA56386" s="441"/>
    </row>
    <row r="56387" spans="25:27" x14ac:dyDescent="0.2">
      <c r="Y56387" s="396"/>
      <c r="Z56387" s="396"/>
      <c r="AA56387" s="441"/>
    </row>
    <row r="56388" spans="25:27" x14ac:dyDescent="0.2">
      <c r="Y56388" s="396"/>
      <c r="Z56388" s="396"/>
      <c r="AA56388" s="441"/>
    </row>
    <row r="56389" spans="25:27" x14ac:dyDescent="0.2">
      <c r="Y56389" s="396"/>
      <c r="Z56389" s="396"/>
      <c r="AA56389" s="441"/>
    </row>
    <row r="56390" spans="25:27" x14ac:dyDescent="0.2">
      <c r="Y56390" s="396"/>
      <c r="Z56390" s="396"/>
      <c r="AA56390" s="441"/>
    </row>
    <row r="56391" spans="25:27" x14ac:dyDescent="0.2">
      <c r="Y56391" s="396"/>
      <c r="Z56391" s="396"/>
      <c r="AA56391" s="441"/>
    </row>
    <row r="56392" spans="25:27" x14ac:dyDescent="0.2">
      <c r="Y56392" s="396"/>
      <c r="Z56392" s="396"/>
      <c r="AA56392" s="441"/>
    </row>
    <row r="56393" spans="25:27" x14ac:dyDescent="0.2">
      <c r="Y56393" s="396"/>
      <c r="Z56393" s="396"/>
      <c r="AA56393" s="441"/>
    </row>
    <row r="56394" spans="25:27" x14ac:dyDescent="0.2">
      <c r="Y56394" s="396"/>
      <c r="Z56394" s="396"/>
      <c r="AA56394" s="441"/>
    </row>
    <row r="56395" spans="25:27" x14ac:dyDescent="0.2">
      <c r="Y56395" s="396"/>
      <c r="Z56395" s="396"/>
      <c r="AA56395" s="441"/>
    </row>
    <row r="56396" spans="25:27" x14ac:dyDescent="0.2">
      <c r="Y56396" s="396"/>
      <c r="Z56396" s="396"/>
      <c r="AA56396" s="441"/>
    </row>
    <row r="56397" spans="25:27" x14ac:dyDescent="0.2">
      <c r="Y56397" s="396"/>
      <c r="Z56397" s="396"/>
      <c r="AA56397" s="441"/>
    </row>
    <row r="56398" spans="25:27" x14ac:dyDescent="0.2">
      <c r="Y56398" s="396"/>
      <c r="Z56398" s="396"/>
      <c r="AA56398" s="441"/>
    </row>
    <row r="56399" spans="25:27" x14ac:dyDescent="0.2">
      <c r="Y56399" s="396"/>
      <c r="Z56399" s="396"/>
      <c r="AA56399" s="441"/>
    </row>
    <row r="56400" spans="25:27" x14ac:dyDescent="0.2">
      <c r="Y56400" s="396"/>
      <c r="Z56400" s="396"/>
      <c r="AA56400" s="441"/>
    </row>
    <row r="56401" spans="25:27" x14ac:dyDescent="0.2">
      <c r="Y56401" s="396"/>
      <c r="Z56401" s="396"/>
      <c r="AA56401" s="441"/>
    </row>
    <row r="56402" spans="25:27" x14ac:dyDescent="0.2">
      <c r="Y56402" s="396"/>
      <c r="Z56402" s="396"/>
      <c r="AA56402" s="441"/>
    </row>
    <row r="56403" spans="25:27" x14ac:dyDescent="0.2">
      <c r="Y56403" s="396"/>
      <c r="Z56403" s="396"/>
      <c r="AA56403" s="441"/>
    </row>
    <row r="56404" spans="25:27" x14ac:dyDescent="0.2">
      <c r="Y56404" s="396"/>
      <c r="Z56404" s="396"/>
      <c r="AA56404" s="441"/>
    </row>
    <row r="56405" spans="25:27" x14ac:dyDescent="0.2">
      <c r="Y56405" s="396"/>
      <c r="Z56405" s="396"/>
      <c r="AA56405" s="441"/>
    </row>
    <row r="56406" spans="25:27" x14ac:dyDescent="0.2">
      <c r="Y56406" s="396"/>
      <c r="Z56406" s="396"/>
      <c r="AA56406" s="441"/>
    </row>
    <row r="56407" spans="25:27" x14ac:dyDescent="0.2">
      <c r="Y56407" s="396"/>
      <c r="Z56407" s="396"/>
      <c r="AA56407" s="441"/>
    </row>
    <row r="56408" spans="25:27" x14ac:dyDescent="0.2">
      <c r="Y56408" s="396"/>
      <c r="Z56408" s="396"/>
      <c r="AA56408" s="441"/>
    </row>
    <row r="56409" spans="25:27" x14ac:dyDescent="0.2">
      <c r="Y56409" s="396"/>
      <c r="Z56409" s="396"/>
      <c r="AA56409" s="441"/>
    </row>
    <row r="56410" spans="25:27" x14ac:dyDescent="0.2">
      <c r="Y56410" s="396"/>
      <c r="Z56410" s="396"/>
      <c r="AA56410" s="441"/>
    </row>
    <row r="56411" spans="25:27" x14ac:dyDescent="0.2">
      <c r="Y56411" s="396"/>
      <c r="Z56411" s="396"/>
      <c r="AA56411" s="441"/>
    </row>
    <row r="56412" spans="25:27" x14ac:dyDescent="0.2">
      <c r="Y56412" s="396"/>
      <c r="Z56412" s="396"/>
      <c r="AA56412" s="441"/>
    </row>
    <row r="56413" spans="25:27" x14ac:dyDescent="0.2">
      <c r="Y56413" s="396"/>
      <c r="Z56413" s="396"/>
      <c r="AA56413" s="441"/>
    </row>
    <row r="56414" spans="25:27" x14ac:dyDescent="0.2">
      <c r="Y56414" s="396"/>
      <c r="Z56414" s="396"/>
      <c r="AA56414" s="441"/>
    </row>
    <row r="56415" spans="25:27" x14ac:dyDescent="0.2">
      <c r="Y56415" s="396"/>
      <c r="Z56415" s="396"/>
      <c r="AA56415" s="441"/>
    </row>
    <row r="56416" spans="25:27" x14ac:dyDescent="0.2">
      <c r="Y56416" s="396"/>
      <c r="Z56416" s="396"/>
      <c r="AA56416" s="441"/>
    </row>
    <row r="56417" spans="25:27" x14ac:dyDescent="0.2">
      <c r="Y56417" s="396"/>
      <c r="Z56417" s="396"/>
      <c r="AA56417" s="441"/>
    </row>
    <row r="56418" spans="25:27" x14ac:dyDescent="0.2">
      <c r="Y56418" s="396"/>
      <c r="Z56418" s="396"/>
      <c r="AA56418" s="441"/>
    </row>
    <row r="56419" spans="25:27" x14ac:dyDescent="0.2">
      <c r="Y56419" s="396"/>
      <c r="Z56419" s="396"/>
      <c r="AA56419" s="441"/>
    </row>
    <row r="56420" spans="25:27" x14ac:dyDescent="0.2">
      <c r="Y56420" s="396"/>
      <c r="Z56420" s="396"/>
      <c r="AA56420" s="441"/>
    </row>
    <row r="56421" spans="25:27" x14ac:dyDescent="0.2">
      <c r="Y56421" s="396"/>
      <c r="Z56421" s="396"/>
      <c r="AA56421" s="441"/>
    </row>
    <row r="56422" spans="25:27" x14ac:dyDescent="0.2">
      <c r="Y56422" s="396"/>
      <c r="Z56422" s="396"/>
      <c r="AA56422" s="441"/>
    </row>
    <row r="56423" spans="25:27" x14ac:dyDescent="0.2">
      <c r="Y56423" s="396"/>
      <c r="Z56423" s="396"/>
      <c r="AA56423" s="441"/>
    </row>
    <row r="56424" spans="25:27" x14ac:dyDescent="0.2">
      <c r="Y56424" s="396"/>
      <c r="Z56424" s="396"/>
      <c r="AA56424" s="441"/>
    </row>
    <row r="56425" spans="25:27" x14ac:dyDescent="0.2">
      <c r="Y56425" s="396"/>
      <c r="Z56425" s="396"/>
      <c r="AA56425" s="441"/>
    </row>
    <row r="56426" spans="25:27" x14ac:dyDescent="0.2">
      <c r="Y56426" s="396"/>
      <c r="Z56426" s="396"/>
      <c r="AA56426" s="441"/>
    </row>
    <row r="56427" spans="25:27" x14ac:dyDescent="0.2">
      <c r="Y56427" s="396"/>
      <c r="Z56427" s="396"/>
      <c r="AA56427" s="441"/>
    </row>
    <row r="56428" spans="25:27" x14ac:dyDescent="0.2">
      <c r="Y56428" s="396"/>
      <c r="Z56428" s="396"/>
      <c r="AA56428" s="441"/>
    </row>
    <row r="56429" spans="25:27" x14ac:dyDescent="0.2">
      <c r="Y56429" s="396"/>
      <c r="Z56429" s="396"/>
      <c r="AA56429" s="441"/>
    </row>
    <row r="56430" spans="25:27" x14ac:dyDescent="0.2">
      <c r="Y56430" s="396"/>
      <c r="Z56430" s="396"/>
      <c r="AA56430" s="441"/>
    </row>
    <row r="56431" spans="25:27" x14ac:dyDescent="0.2">
      <c r="Y56431" s="396"/>
      <c r="Z56431" s="396"/>
      <c r="AA56431" s="441"/>
    </row>
    <row r="56432" spans="25:27" x14ac:dyDescent="0.2">
      <c r="Y56432" s="396"/>
      <c r="Z56432" s="396"/>
      <c r="AA56432" s="441"/>
    </row>
    <row r="56433" spans="25:27" x14ac:dyDescent="0.2">
      <c r="Y56433" s="396"/>
      <c r="Z56433" s="396"/>
      <c r="AA56433" s="441"/>
    </row>
    <row r="56434" spans="25:27" x14ac:dyDescent="0.2">
      <c r="Y56434" s="396"/>
      <c r="Z56434" s="396"/>
      <c r="AA56434" s="441"/>
    </row>
    <row r="56435" spans="25:27" x14ac:dyDescent="0.2">
      <c r="Y56435" s="396"/>
      <c r="Z56435" s="396"/>
      <c r="AA56435" s="441"/>
    </row>
    <row r="56436" spans="25:27" x14ac:dyDescent="0.2">
      <c r="Y56436" s="396"/>
      <c r="Z56436" s="396"/>
      <c r="AA56436" s="441"/>
    </row>
    <row r="56437" spans="25:27" x14ac:dyDescent="0.2">
      <c r="Y56437" s="396"/>
      <c r="Z56437" s="396"/>
      <c r="AA56437" s="441"/>
    </row>
    <row r="56438" spans="25:27" x14ac:dyDescent="0.2">
      <c r="Y56438" s="396"/>
      <c r="Z56438" s="396"/>
      <c r="AA56438" s="441"/>
    </row>
    <row r="56439" spans="25:27" x14ac:dyDescent="0.2">
      <c r="Y56439" s="396"/>
      <c r="Z56439" s="396"/>
      <c r="AA56439" s="441"/>
    </row>
    <row r="56440" spans="25:27" x14ac:dyDescent="0.2">
      <c r="Y56440" s="396"/>
      <c r="Z56440" s="396"/>
      <c r="AA56440" s="441"/>
    </row>
    <row r="56441" spans="25:27" x14ac:dyDescent="0.2">
      <c r="Y56441" s="396"/>
      <c r="Z56441" s="396"/>
      <c r="AA56441" s="441"/>
    </row>
    <row r="56442" spans="25:27" x14ac:dyDescent="0.2">
      <c r="Y56442" s="396"/>
      <c r="Z56442" s="396"/>
      <c r="AA56442" s="441"/>
    </row>
    <row r="56443" spans="25:27" x14ac:dyDescent="0.2">
      <c r="Y56443" s="396"/>
      <c r="Z56443" s="396"/>
      <c r="AA56443" s="441"/>
    </row>
    <row r="56444" spans="25:27" x14ac:dyDescent="0.2">
      <c r="Y56444" s="396"/>
      <c r="Z56444" s="396"/>
      <c r="AA56444" s="441"/>
    </row>
    <row r="56445" spans="25:27" x14ac:dyDescent="0.2">
      <c r="Y56445" s="396"/>
      <c r="Z56445" s="396"/>
      <c r="AA56445" s="441"/>
    </row>
    <row r="56446" spans="25:27" x14ac:dyDescent="0.2">
      <c r="Y56446" s="396"/>
      <c r="Z56446" s="396"/>
      <c r="AA56446" s="441"/>
    </row>
    <row r="56447" spans="25:27" x14ac:dyDescent="0.2">
      <c r="Y56447" s="396"/>
      <c r="Z56447" s="396"/>
      <c r="AA56447" s="441"/>
    </row>
    <row r="56448" spans="25:27" x14ac:dyDescent="0.2">
      <c r="Y56448" s="396"/>
      <c r="Z56448" s="396"/>
      <c r="AA56448" s="441"/>
    </row>
    <row r="56449" spans="25:27" x14ac:dyDescent="0.2">
      <c r="Y56449" s="396"/>
      <c r="Z56449" s="396"/>
      <c r="AA56449" s="441"/>
    </row>
    <row r="56450" spans="25:27" x14ac:dyDescent="0.2">
      <c r="Y56450" s="396"/>
      <c r="Z56450" s="396"/>
      <c r="AA56450" s="441"/>
    </row>
    <row r="56451" spans="25:27" x14ac:dyDescent="0.2">
      <c r="Y56451" s="396"/>
      <c r="Z56451" s="396"/>
      <c r="AA56451" s="441"/>
    </row>
    <row r="56452" spans="25:27" x14ac:dyDescent="0.2">
      <c r="Y56452" s="396"/>
      <c r="Z56452" s="396"/>
      <c r="AA56452" s="441"/>
    </row>
    <row r="56453" spans="25:27" x14ac:dyDescent="0.2">
      <c r="Y56453" s="396"/>
      <c r="Z56453" s="396"/>
      <c r="AA56453" s="441"/>
    </row>
    <row r="56454" spans="25:27" x14ac:dyDescent="0.2">
      <c r="Y56454" s="396"/>
      <c r="Z56454" s="396"/>
      <c r="AA56454" s="441"/>
    </row>
    <row r="56455" spans="25:27" x14ac:dyDescent="0.2">
      <c r="Y56455" s="396"/>
      <c r="Z56455" s="396"/>
      <c r="AA56455" s="441"/>
    </row>
    <row r="56456" spans="25:27" x14ac:dyDescent="0.2">
      <c r="Y56456" s="396"/>
      <c r="Z56456" s="396"/>
      <c r="AA56456" s="441"/>
    </row>
    <row r="56457" spans="25:27" x14ac:dyDescent="0.2">
      <c r="Y56457" s="396"/>
      <c r="Z56457" s="396"/>
      <c r="AA56457" s="441"/>
    </row>
    <row r="56458" spans="25:27" x14ac:dyDescent="0.2">
      <c r="Y56458" s="396"/>
      <c r="Z56458" s="396"/>
      <c r="AA56458" s="441"/>
    </row>
    <row r="56459" spans="25:27" x14ac:dyDescent="0.2">
      <c r="Y56459" s="396"/>
      <c r="Z56459" s="396"/>
      <c r="AA56459" s="441"/>
    </row>
    <row r="56460" spans="25:27" x14ac:dyDescent="0.2">
      <c r="Y56460" s="396"/>
      <c r="Z56460" s="396"/>
      <c r="AA56460" s="441"/>
    </row>
    <row r="56461" spans="25:27" x14ac:dyDescent="0.2">
      <c r="Y56461" s="396"/>
      <c r="Z56461" s="396"/>
      <c r="AA56461" s="441"/>
    </row>
    <row r="56462" spans="25:27" x14ac:dyDescent="0.2">
      <c r="Y56462" s="396"/>
      <c r="Z56462" s="396"/>
      <c r="AA56462" s="441"/>
    </row>
    <row r="56463" spans="25:27" x14ac:dyDescent="0.2">
      <c r="Y56463" s="396"/>
      <c r="Z56463" s="396"/>
      <c r="AA56463" s="441"/>
    </row>
    <row r="56464" spans="25:27" x14ac:dyDescent="0.2">
      <c r="Y56464" s="396"/>
      <c r="Z56464" s="396"/>
      <c r="AA56464" s="441"/>
    </row>
    <row r="56465" spans="25:27" x14ac:dyDescent="0.2">
      <c r="Y56465" s="396"/>
      <c r="Z56465" s="396"/>
      <c r="AA56465" s="441"/>
    </row>
    <row r="56466" spans="25:27" x14ac:dyDescent="0.2">
      <c r="Y56466" s="396"/>
      <c r="Z56466" s="396"/>
      <c r="AA56466" s="441"/>
    </row>
    <row r="56467" spans="25:27" x14ac:dyDescent="0.2">
      <c r="Y56467" s="396"/>
      <c r="Z56467" s="396"/>
      <c r="AA56467" s="441"/>
    </row>
    <row r="56468" spans="25:27" x14ac:dyDescent="0.2">
      <c r="Y56468" s="396"/>
      <c r="Z56468" s="396"/>
      <c r="AA56468" s="441"/>
    </row>
    <row r="56469" spans="25:27" x14ac:dyDescent="0.2">
      <c r="Y56469" s="396"/>
      <c r="Z56469" s="396"/>
      <c r="AA56469" s="441"/>
    </row>
    <row r="56470" spans="25:27" x14ac:dyDescent="0.2">
      <c r="Y56470" s="396"/>
      <c r="Z56470" s="396"/>
      <c r="AA56470" s="441"/>
    </row>
    <row r="56471" spans="25:27" x14ac:dyDescent="0.2">
      <c r="Y56471" s="396"/>
      <c r="Z56471" s="396"/>
      <c r="AA56471" s="441"/>
    </row>
    <row r="56472" spans="25:27" x14ac:dyDescent="0.2">
      <c r="Y56472" s="396"/>
      <c r="Z56472" s="396"/>
      <c r="AA56472" s="441"/>
    </row>
    <row r="56473" spans="25:27" x14ac:dyDescent="0.2">
      <c r="Y56473" s="396"/>
      <c r="Z56473" s="396"/>
      <c r="AA56473" s="441"/>
    </row>
    <row r="56474" spans="25:27" x14ac:dyDescent="0.2">
      <c r="Y56474" s="396"/>
      <c r="Z56474" s="396"/>
      <c r="AA56474" s="441"/>
    </row>
    <row r="56475" spans="25:27" x14ac:dyDescent="0.2">
      <c r="Y56475" s="396"/>
      <c r="Z56475" s="396"/>
      <c r="AA56475" s="441"/>
    </row>
    <row r="56476" spans="25:27" x14ac:dyDescent="0.2">
      <c r="Y56476" s="396"/>
      <c r="Z56476" s="396"/>
      <c r="AA56476" s="441"/>
    </row>
    <row r="56477" spans="25:27" x14ac:dyDescent="0.2">
      <c r="Y56477" s="396"/>
      <c r="Z56477" s="396"/>
      <c r="AA56477" s="441"/>
    </row>
    <row r="56478" spans="25:27" x14ac:dyDescent="0.2">
      <c r="Y56478" s="396"/>
      <c r="Z56478" s="396"/>
      <c r="AA56478" s="441"/>
    </row>
    <row r="56479" spans="25:27" x14ac:dyDescent="0.2">
      <c r="Y56479" s="396"/>
      <c r="Z56479" s="396"/>
      <c r="AA56479" s="441"/>
    </row>
    <row r="56480" spans="25:27" x14ac:dyDescent="0.2">
      <c r="Y56480" s="396"/>
      <c r="Z56480" s="396"/>
      <c r="AA56480" s="441"/>
    </row>
    <row r="56481" spans="25:27" x14ac:dyDescent="0.2">
      <c r="Y56481" s="396"/>
      <c r="Z56481" s="396"/>
      <c r="AA56481" s="441"/>
    </row>
    <row r="56482" spans="25:27" x14ac:dyDescent="0.2">
      <c r="Y56482" s="396"/>
      <c r="Z56482" s="396"/>
      <c r="AA56482" s="441"/>
    </row>
    <row r="56483" spans="25:27" x14ac:dyDescent="0.2">
      <c r="Y56483" s="396"/>
      <c r="Z56483" s="396"/>
      <c r="AA56483" s="441"/>
    </row>
    <row r="56484" spans="25:27" x14ac:dyDescent="0.2">
      <c r="Y56484" s="396"/>
      <c r="Z56484" s="396"/>
      <c r="AA56484" s="441"/>
    </row>
    <row r="56485" spans="25:27" x14ac:dyDescent="0.2">
      <c r="Y56485" s="396"/>
      <c r="Z56485" s="396"/>
      <c r="AA56485" s="441"/>
    </row>
    <row r="56486" spans="25:27" x14ac:dyDescent="0.2">
      <c r="Y56486" s="396"/>
      <c r="Z56486" s="396"/>
      <c r="AA56486" s="441"/>
    </row>
    <row r="56487" spans="25:27" x14ac:dyDescent="0.2">
      <c r="Y56487" s="396"/>
      <c r="Z56487" s="396"/>
      <c r="AA56487" s="441"/>
    </row>
    <row r="56488" spans="25:27" x14ac:dyDescent="0.2">
      <c r="Y56488" s="396"/>
      <c r="Z56488" s="396"/>
      <c r="AA56488" s="441"/>
    </row>
    <row r="56489" spans="25:27" x14ac:dyDescent="0.2">
      <c r="Y56489" s="396"/>
      <c r="Z56489" s="396"/>
      <c r="AA56489" s="441"/>
    </row>
    <row r="56490" spans="25:27" x14ac:dyDescent="0.2">
      <c r="Y56490" s="396"/>
      <c r="Z56490" s="396"/>
      <c r="AA56490" s="441"/>
    </row>
    <row r="56491" spans="25:27" x14ac:dyDescent="0.2">
      <c r="Y56491" s="396"/>
      <c r="Z56491" s="396"/>
      <c r="AA56491" s="441"/>
    </row>
    <row r="56492" spans="25:27" x14ac:dyDescent="0.2">
      <c r="Y56492" s="396"/>
      <c r="Z56492" s="396"/>
      <c r="AA56492" s="441"/>
    </row>
    <row r="56493" spans="25:27" x14ac:dyDescent="0.2">
      <c r="Y56493" s="396"/>
      <c r="Z56493" s="396"/>
      <c r="AA56493" s="441"/>
    </row>
    <row r="56494" spans="25:27" x14ac:dyDescent="0.2">
      <c r="Y56494" s="396"/>
      <c r="Z56494" s="396"/>
      <c r="AA56494" s="441"/>
    </row>
    <row r="56495" spans="25:27" x14ac:dyDescent="0.2">
      <c r="Y56495" s="396"/>
      <c r="Z56495" s="396"/>
      <c r="AA56495" s="441"/>
    </row>
    <row r="56496" spans="25:27" x14ac:dyDescent="0.2">
      <c r="Y56496" s="396"/>
      <c r="Z56496" s="396"/>
      <c r="AA56496" s="441"/>
    </row>
    <row r="56497" spans="25:27" x14ac:dyDescent="0.2">
      <c r="Y56497" s="396"/>
      <c r="Z56497" s="396"/>
      <c r="AA56497" s="441"/>
    </row>
    <row r="56498" spans="25:27" x14ac:dyDescent="0.2">
      <c r="Y56498" s="396"/>
      <c r="Z56498" s="396"/>
      <c r="AA56498" s="441"/>
    </row>
    <row r="56499" spans="25:27" x14ac:dyDescent="0.2">
      <c r="Y56499" s="396"/>
      <c r="Z56499" s="396"/>
      <c r="AA56499" s="441"/>
    </row>
    <row r="56500" spans="25:27" x14ac:dyDescent="0.2">
      <c r="Y56500" s="396"/>
      <c r="Z56500" s="396"/>
      <c r="AA56500" s="441"/>
    </row>
    <row r="56501" spans="25:27" x14ac:dyDescent="0.2">
      <c r="Y56501" s="396"/>
      <c r="Z56501" s="396"/>
      <c r="AA56501" s="441"/>
    </row>
    <row r="56502" spans="25:27" x14ac:dyDescent="0.2">
      <c r="Y56502" s="396"/>
      <c r="Z56502" s="396"/>
      <c r="AA56502" s="441"/>
    </row>
    <row r="56503" spans="25:27" x14ac:dyDescent="0.2">
      <c r="Y56503" s="396"/>
      <c r="Z56503" s="396"/>
      <c r="AA56503" s="441"/>
    </row>
    <row r="56504" spans="25:27" x14ac:dyDescent="0.2">
      <c r="Y56504" s="396"/>
      <c r="Z56504" s="396"/>
      <c r="AA56504" s="441"/>
    </row>
    <row r="56505" spans="25:27" x14ac:dyDescent="0.2">
      <c r="Y56505" s="396"/>
      <c r="Z56505" s="396"/>
      <c r="AA56505" s="441"/>
    </row>
    <row r="56506" spans="25:27" x14ac:dyDescent="0.2">
      <c r="Y56506" s="396"/>
      <c r="Z56506" s="396"/>
      <c r="AA56506" s="441"/>
    </row>
    <row r="56507" spans="25:27" x14ac:dyDescent="0.2">
      <c r="Y56507" s="396"/>
      <c r="Z56507" s="396"/>
      <c r="AA56507" s="441"/>
    </row>
    <row r="56508" spans="25:27" x14ac:dyDescent="0.2">
      <c r="Y56508" s="396"/>
      <c r="Z56508" s="396"/>
      <c r="AA56508" s="441"/>
    </row>
    <row r="56509" spans="25:27" x14ac:dyDescent="0.2">
      <c r="Y56509" s="396"/>
      <c r="Z56509" s="396"/>
      <c r="AA56509" s="441"/>
    </row>
    <row r="56510" spans="25:27" x14ac:dyDescent="0.2">
      <c r="Y56510" s="396"/>
      <c r="Z56510" s="396"/>
      <c r="AA56510" s="441"/>
    </row>
    <row r="56511" spans="25:27" x14ac:dyDescent="0.2">
      <c r="Y56511" s="396"/>
      <c r="Z56511" s="396"/>
      <c r="AA56511" s="441"/>
    </row>
    <row r="56512" spans="25:27" x14ac:dyDescent="0.2">
      <c r="Y56512" s="396"/>
      <c r="Z56512" s="396"/>
      <c r="AA56512" s="441"/>
    </row>
    <row r="56513" spans="25:27" x14ac:dyDescent="0.2">
      <c r="Y56513" s="396"/>
      <c r="Z56513" s="396"/>
      <c r="AA56513" s="441"/>
    </row>
    <row r="56514" spans="25:27" x14ac:dyDescent="0.2">
      <c r="Y56514" s="396"/>
      <c r="Z56514" s="396"/>
      <c r="AA56514" s="441"/>
    </row>
    <row r="56515" spans="25:27" x14ac:dyDescent="0.2">
      <c r="Y56515" s="396"/>
      <c r="Z56515" s="396"/>
      <c r="AA56515" s="441"/>
    </row>
    <row r="56516" spans="25:27" x14ac:dyDescent="0.2">
      <c r="Y56516" s="396"/>
      <c r="Z56516" s="396"/>
      <c r="AA56516" s="441"/>
    </row>
    <row r="56517" spans="25:27" x14ac:dyDescent="0.2">
      <c r="Y56517" s="396"/>
      <c r="Z56517" s="396"/>
      <c r="AA56517" s="441"/>
    </row>
    <row r="56518" spans="25:27" x14ac:dyDescent="0.2">
      <c r="Y56518" s="396"/>
      <c r="Z56518" s="396"/>
      <c r="AA56518" s="441"/>
    </row>
    <row r="56519" spans="25:27" x14ac:dyDescent="0.2">
      <c r="Y56519" s="396"/>
      <c r="Z56519" s="396"/>
      <c r="AA56519" s="441"/>
    </row>
    <row r="56520" spans="25:27" x14ac:dyDescent="0.2">
      <c r="Y56520" s="396"/>
      <c r="Z56520" s="396"/>
      <c r="AA56520" s="441"/>
    </row>
    <row r="56521" spans="25:27" x14ac:dyDescent="0.2">
      <c r="Y56521" s="396"/>
      <c r="Z56521" s="396"/>
      <c r="AA56521" s="441"/>
    </row>
    <row r="56522" spans="25:27" x14ac:dyDescent="0.2">
      <c r="Y56522" s="396"/>
      <c r="Z56522" s="396"/>
      <c r="AA56522" s="441"/>
    </row>
    <row r="56523" spans="25:27" x14ac:dyDescent="0.2">
      <c r="Y56523" s="396"/>
      <c r="Z56523" s="396"/>
      <c r="AA56523" s="441"/>
    </row>
    <row r="56524" spans="25:27" x14ac:dyDescent="0.2">
      <c r="Y56524" s="396"/>
      <c r="Z56524" s="396"/>
      <c r="AA56524" s="441"/>
    </row>
    <row r="56525" spans="25:27" x14ac:dyDescent="0.2">
      <c r="Y56525" s="396"/>
      <c r="Z56525" s="396"/>
      <c r="AA56525" s="441"/>
    </row>
    <row r="56526" spans="25:27" x14ac:dyDescent="0.2">
      <c r="Y56526" s="396"/>
      <c r="Z56526" s="396"/>
      <c r="AA56526" s="441"/>
    </row>
    <row r="56527" spans="25:27" x14ac:dyDescent="0.2">
      <c r="Y56527" s="396"/>
      <c r="Z56527" s="396"/>
      <c r="AA56527" s="441"/>
    </row>
    <row r="56528" spans="25:27" x14ac:dyDescent="0.2">
      <c r="Y56528" s="396"/>
      <c r="Z56528" s="396"/>
      <c r="AA56528" s="441"/>
    </row>
    <row r="56529" spans="25:27" x14ac:dyDescent="0.2">
      <c r="Y56529" s="396"/>
      <c r="Z56529" s="396"/>
      <c r="AA56529" s="441"/>
    </row>
    <row r="56530" spans="25:27" x14ac:dyDescent="0.2">
      <c r="Y56530" s="396"/>
      <c r="Z56530" s="396"/>
      <c r="AA56530" s="441"/>
    </row>
    <row r="56531" spans="25:27" x14ac:dyDescent="0.2">
      <c r="Y56531" s="396"/>
      <c r="Z56531" s="396"/>
      <c r="AA56531" s="441"/>
    </row>
    <row r="56532" spans="25:27" x14ac:dyDescent="0.2">
      <c r="Y56532" s="396"/>
      <c r="Z56532" s="396"/>
      <c r="AA56532" s="441"/>
    </row>
    <row r="56533" spans="25:27" x14ac:dyDescent="0.2">
      <c r="Y56533" s="396"/>
      <c r="Z56533" s="396"/>
      <c r="AA56533" s="441"/>
    </row>
    <row r="56534" spans="25:27" x14ac:dyDescent="0.2">
      <c r="Y56534" s="396"/>
      <c r="Z56534" s="396"/>
      <c r="AA56534" s="441"/>
    </row>
    <row r="56535" spans="25:27" x14ac:dyDescent="0.2">
      <c r="Y56535" s="396"/>
      <c r="Z56535" s="396"/>
      <c r="AA56535" s="441"/>
    </row>
    <row r="56536" spans="25:27" x14ac:dyDescent="0.2">
      <c r="Y56536" s="396"/>
      <c r="Z56536" s="396"/>
      <c r="AA56536" s="441"/>
    </row>
    <row r="56537" spans="25:27" x14ac:dyDescent="0.2">
      <c r="Y56537" s="396"/>
      <c r="Z56537" s="396"/>
      <c r="AA56537" s="441"/>
    </row>
    <row r="56538" spans="25:27" x14ac:dyDescent="0.2">
      <c r="Y56538" s="396"/>
      <c r="Z56538" s="396"/>
      <c r="AA56538" s="441"/>
    </row>
    <row r="56539" spans="25:27" x14ac:dyDescent="0.2">
      <c r="Y56539" s="396"/>
      <c r="Z56539" s="396"/>
      <c r="AA56539" s="441"/>
    </row>
    <row r="56540" spans="25:27" x14ac:dyDescent="0.2">
      <c r="Y56540" s="396"/>
      <c r="Z56540" s="396"/>
      <c r="AA56540" s="441"/>
    </row>
    <row r="56541" spans="25:27" x14ac:dyDescent="0.2">
      <c r="Y56541" s="396"/>
      <c r="Z56541" s="396"/>
      <c r="AA56541" s="441"/>
    </row>
    <row r="56542" spans="25:27" x14ac:dyDescent="0.2">
      <c r="Y56542" s="396"/>
      <c r="Z56542" s="396"/>
      <c r="AA56542" s="441"/>
    </row>
    <row r="56543" spans="25:27" x14ac:dyDescent="0.2">
      <c r="Y56543" s="396"/>
      <c r="Z56543" s="396"/>
      <c r="AA56543" s="441"/>
    </row>
    <row r="56544" spans="25:27" x14ac:dyDescent="0.2">
      <c r="Y56544" s="396"/>
      <c r="Z56544" s="396"/>
      <c r="AA56544" s="441"/>
    </row>
    <row r="56545" spans="25:27" x14ac:dyDescent="0.2">
      <c r="Y56545" s="396"/>
      <c r="Z56545" s="396"/>
      <c r="AA56545" s="441"/>
    </row>
    <row r="56546" spans="25:27" x14ac:dyDescent="0.2">
      <c r="Y56546" s="396"/>
      <c r="Z56546" s="396"/>
      <c r="AA56546" s="441"/>
    </row>
    <row r="56547" spans="25:27" x14ac:dyDescent="0.2">
      <c r="Y56547" s="396"/>
      <c r="Z56547" s="396"/>
      <c r="AA56547" s="441"/>
    </row>
    <row r="56548" spans="25:27" x14ac:dyDescent="0.2">
      <c r="Y56548" s="396"/>
      <c r="Z56548" s="396"/>
      <c r="AA56548" s="441"/>
    </row>
    <row r="56549" spans="25:27" x14ac:dyDescent="0.2">
      <c r="Y56549" s="396"/>
      <c r="Z56549" s="396"/>
      <c r="AA56549" s="441"/>
    </row>
    <row r="56550" spans="25:27" x14ac:dyDescent="0.2">
      <c r="Y56550" s="396"/>
      <c r="Z56550" s="396"/>
      <c r="AA56550" s="441"/>
    </row>
    <row r="56551" spans="25:27" x14ac:dyDescent="0.2">
      <c r="Y56551" s="396"/>
      <c r="Z56551" s="396"/>
      <c r="AA56551" s="441"/>
    </row>
    <row r="56552" spans="25:27" x14ac:dyDescent="0.2">
      <c r="Y56552" s="396"/>
      <c r="Z56552" s="396"/>
      <c r="AA56552" s="441"/>
    </row>
    <row r="56553" spans="25:27" x14ac:dyDescent="0.2">
      <c r="Y56553" s="396"/>
      <c r="Z56553" s="396"/>
      <c r="AA56553" s="441"/>
    </row>
    <row r="56554" spans="25:27" x14ac:dyDescent="0.2">
      <c r="Y56554" s="396"/>
      <c r="Z56554" s="396"/>
      <c r="AA56554" s="441"/>
    </row>
    <row r="56555" spans="25:27" x14ac:dyDescent="0.2">
      <c r="Y56555" s="396"/>
      <c r="Z56555" s="396"/>
      <c r="AA56555" s="441"/>
    </row>
    <row r="56556" spans="25:27" x14ac:dyDescent="0.2">
      <c r="Y56556" s="396"/>
      <c r="Z56556" s="396"/>
      <c r="AA56556" s="441"/>
    </row>
    <row r="56557" spans="25:27" x14ac:dyDescent="0.2">
      <c r="Y56557" s="396"/>
      <c r="Z56557" s="396"/>
      <c r="AA56557" s="441"/>
    </row>
    <row r="56558" spans="25:27" x14ac:dyDescent="0.2">
      <c r="Y56558" s="396"/>
      <c r="Z56558" s="396"/>
      <c r="AA56558" s="441"/>
    </row>
    <row r="56559" spans="25:27" x14ac:dyDescent="0.2">
      <c r="Y56559" s="396"/>
      <c r="Z56559" s="396"/>
      <c r="AA56559" s="441"/>
    </row>
    <row r="56560" spans="25:27" x14ac:dyDescent="0.2">
      <c r="Y56560" s="396"/>
      <c r="Z56560" s="396"/>
      <c r="AA56560" s="441"/>
    </row>
    <row r="56561" spans="25:27" x14ac:dyDescent="0.2">
      <c r="Y56561" s="396"/>
      <c r="Z56561" s="396"/>
      <c r="AA56561" s="441"/>
    </row>
    <row r="56562" spans="25:27" x14ac:dyDescent="0.2">
      <c r="Y56562" s="396"/>
      <c r="Z56562" s="396"/>
      <c r="AA56562" s="441"/>
    </row>
    <row r="56563" spans="25:27" x14ac:dyDescent="0.2">
      <c r="Y56563" s="396"/>
      <c r="Z56563" s="396"/>
      <c r="AA56563" s="441"/>
    </row>
    <row r="56564" spans="25:27" x14ac:dyDescent="0.2">
      <c r="Y56564" s="396"/>
      <c r="Z56564" s="396"/>
      <c r="AA56564" s="441"/>
    </row>
    <row r="56565" spans="25:27" x14ac:dyDescent="0.2">
      <c r="Y56565" s="396"/>
      <c r="Z56565" s="396"/>
      <c r="AA56565" s="441"/>
    </row>
    <row r="56566" spans="25:27" x14ac:dyDescent="0.2">
      <c r="Y56566" s="396"/>
      <c r="Z56566" s="396"/>
      <c r="AA56566" s="441"/>
    </row>
    <row r="56567" spans="25:27" x14ac:dyDescent="0.2">
      <c r="Y56567" s="396"/>
      <c r="Z56567" s="396"/>
      <c r="AA56567" s="441"/>
    </row>
    <row r="56568" spans="25:27" x14ac:dyDescent="0.2">
      <c r="Y56568" s="396"/>
      <c r="Z56568" s="396"/>
      <c r="AA56568" s="441"/>
    </row>
    <row r="56569" spans="25:27" x14ac:dyDescent="0.2">
      <c r="Y56569" s="396"/>
      <c r="Z56569" s="396"/>
      <c r="AA56569" s="441"/>
    </row>
    <row r="56570" spans="25:27" x14ac:dyDescent="0.2">
      <c r="Y56570" s="396"/>
      <c r="Z56570" s="396"/>
      <c r="AA56570" s="441"/>
    </row>
    <row r="56571" spans="25:27" x14ac:dyDescent="0.2">
      <c r="Y56571" s="396"/>
      <c r="Z56571" s="396"/>
      <c r="AA56571" s="441"/>
    </row>
    <row r="56572" spans="25:27" x14ac:dyDescent="0.2">
      <c r="Y56572" s="396"/>
      <c r="Z56572" s="396"/>
      <c r="AA56572" s="441"/>
    </row>
    <row r="56573" spans="25:27" x14ac:dyDescent="0.2">
      <c r="Y56573" s="396"/>
      <c r="Z56573" s="396"/>
      <c r="AA56573" s="441"/>
    </row>
    <row r="56574" spans="25:27" x14ac:dyDescent="0.2">
      <c r="Y56574" s="396"/>
      <c r="Z56574" s="396"/>
      <c r="AA56574" s="441"/>
    </row>
    <row r="56575" spans="25:27" x14ac:dyDescent="0.2">
      <c r="Y56575" s="396"/>
      <c r="Z56575" s="396"/>
      <c r="AA56575" s="441"/>
    </row>
    <row r="56576" spans="25:27" x14ac:dyDescent="0.2">
      <c r="Y56576" s="396"/>
      <c r="Z56576" s="396"/>
      <c r="AA56576" s="441"/>
    </row>
    <row r="56577" spans="25:27" x14ac:dyDescent="0.2">
      <c r="Y56577" s="396"/>
      <c r="Z56577" s="396"/>
      <c r="AA56577" s="441"/>
    </row>
    <row r="56578" spans="25:27" x14ac:dyDescent="0.2">
      <c r="Y56578" s="396"/>
      <c r="Z56578" s="396"/>
      <c r="AA56578" s="441"/>
    </row>
    <row r="56579" spans="25:27" x14ac:dyDescent="0.2">
      <c r="Y56579" s="396"/>
      <c r="Z56579" s="396"/>
      <c r="AA56579" s="441"/>
    </row>
    <row r="56580" spans="25:27" x14ac:dyDescent="0.2">
      <c r="Y56580" s="396"/>
      <c r="Z56580" s="396"/>
      <c r="AA56580" s="441"/>
    </row>
    <row r="56581" spans="25:27" x14ac:dyDescent="0.2">
      <c r="Y56581" s="396"/>
      <c r="Z56581" s="396"/>
      <c r="AA56581" s="441"/>
    </row>
    <row r="56582" spans="25:27" x14ac:dyDescent="0.2">
      <c r="Y56582" s="396"/>
      <c r="Z56582" s="396"/>
      <c r="AA56582" s="441"/>
    </row>
    <row r="56583" spans="25:27" x14ac:dyDescent="0.2">
      <c r="Y56583" s="396"/>
      <c r="Z56583" s="396"/>
      <c r="AA56583" s="441"/>
    </row>
    <row r="56584" spans="25:27" x14ac:dyDescent="0.2">
      <c r="Y56584" s="396"/>
      <c r="Z56584" s="396"/>
      <c r="AA56584" s="441"/>
    </row>
    <row r="56585" spans="25:27" x14ac:dyDescent="0.2">
      <c r="Y56585" s="396"/>
      <c r="Z56585" s="396"/>
      <c r="AA56585" s="441"/>
    </row>
    <row r="56586" spans="25:27" x14ac:dyDescent="0.2">
      <c r="Y56586" s="396"/>
      <c r="Z56586" s="396"/>
      <c r="AA56586" s="441"/>
    </row>
    <row r="56587" spans="25:27" x14ac:dyDescent="0.2">
      <c r="Y56587" s="396"/>
      <c r="Z56587" s="396"/>
      <c r="AA56587" s="441"/>
    </row>
    <row r="56588" spans="25:27" x14ac:dyDescent="0.2">
      <c r="Y56588" s="396"/>
      <c r="Z56588" s="396"/>
      <c r="AA56588" s="441"/>
    </row>
    <row r="56589" spans="25:27" x14ac:dyDescent="0.2">
      <c r="Y56589" s="396"/>
      <c r="Z56589" s="396"/>
      <c r="AA56589" s="441"/>
    </row>
    <row r="56590" spans="25:27" x14ac:dyDescent="0.2">
      <c r="Y56590" s="396"/>
      <c r="Z56590" s="396"/>
      <c r="AA56590" s="441"/>
    </row>
    <row r="56591" spans="25:27" x14ac:dyDescent="0.2">
      <c r="Y56591" s="396"/>
      <c r="Z56591" s="396"/>
      <c r="AA56591" s="441"/>
    </row>
    <row r="56592" spans="25:27" x14ac:dyDescent="0.2">
      <c r="Y56592" s="396"/>
      <c r="Z56592" s="396"/>
      <c r="AA56592" s="441"/>
    </row>
    <row r="56593" spans="25:27" x14ac:dyDescent="0.2">
      <c r="Y56593" s="396"/>
      <c r="Z56593" s="396"/>
      <c r="AA56593" s="441"/>
    </row>
    <row r="56594" spans="25:27" x14ac:dyDescent="0.2">
      <c r="Y56594" s="396"/>
      <c r="Z56594" s="396"/>
      <c r="AA56594" s="441"/>
    </row>
    <row r="56595" spans="25:27" x14ac:dyDescent="0.2">
      <c r="Y56595" s="396"/>
      <c r="Z56595" s="396"/>
      <c r="AA56595" s="441"/>
    </row>
    <row r="56596" spans="25:27" x14ac:dyDescent="0.2">
      <c r="Y56596" s="396"/>
      <c r="Z56596" s="396"/>
      <c r="AA56596" s="441"/>
    </row>
    <row r="56597" spans="25:27" x14ac:dyDescent="0.2">
      <c r="Y56597" s="396"/>
      <c r="Z56597" s="396"/>
      <c r="AA56597" s="441"/>
    </row>
    <row r="56598" spans="25:27" x14ac:dyDescent="0.2">
      <c r="Y56598" s="396"/>
      <c r="Z56598" s="396"/>
      <c r="AA56598" s="441"/>
    </row>
    <row r="56599" spans="25:27" x14ac:dyDescent="0.2">
      <c r="Y56599" s="396"/>
      <c r="Z56599" s="396"/>
      <c r="AA56599" s="441"/>
    </row>
    <row r="56600" spans="25:27" x14ac:dyDescent="0.2">
      <c r="Y56600" s="396"/>
      <c r="Z56600" s="396"/>
      <c r="AA56600" s="441"/>
    </row>
    <row r="56601" spans="25:27" x14ac:dyDescent="0.2">
      <c r="Y56601" s="396"/>
      <c r="Z56601" s="396"/>
      <c r="AA56601" s="441"/>
    </row>
    <row r="56602" spans="25:27" x14ac:dyDescent="0.2">
      <c r="Y56602" s="396"/>
      <c r="Z56602" s="396"/>
      <c r="AA56602" s="441"/>
    </row>
    <row r="56603" spans="25:27" x14ac:dyDescent="0.2">
      <c r="Y56603" s="396"/>
      <c r="Z56603" s="396"/>
      <c r="AA56603" s="441"/>
    </row>
    <row r="56604" spans="25:27" x14ac:dyDescent="0.2">
      <c r="Y56604" s="396"/>
      <c r="Z56604" s="396"/>
      <c r="AA56604" s="441"/>
    </row>
    <row r="56605" spans="25:27" x14ac:dyDescent="0.2">
      <c r="Y56605" s="396"/>
      <c r="Z56605" s="396"/>
      <c r="AA56605" s="441"/>
    </row>
    <row r="56606" spans="25:27" x14ac:dyDescent="0.2">
      <c r="Y56606" s="396"/>
      <c r="Z56606" s="396"/>
      <c r="AA56606" s="441"/>
    </row>
    <row r="56607" spans="25:27" x14ac:dyDescent="0.2">
      <c r="Y56607" s="396"/>
      <c r="Z56607" s="396"/>
      <c r="AA56607" s="441"/>
    </row>
    <row r="56608" spans="25:27" x14ac:dyDescent="0.2">
      <c r="Y56608" s="396"/>
      <c r="Z56608" s="396"/>
      <c r="AA56608" s="441"/>
    </row>
    <row r="56609" spans="25:27" x14ac:dyDescent="0.2">
      <c r="Y56609" s="396"/>
      <c r="Z56609" s="396"/>
      <c r="AA56609" s="441"/>
    </row>
    <row r="56610" spans="25:27" x14ac:dyDescent="0.2">
      <c r="Y56610" s="396"/>
      <c r="Z56610" s="396"/>
      <c r="AA56610" s="441"/>
    </row>
    <row r="56611" spans="25:27" x14ac:dyDescent="0.2">
      <c r="Y56611" s="396"/>
      <c r="Z56611" s="396"/>
      <c r="AA56611" s="441"/>
    </row>
    <row r="56612" spans="25:27" x14ac:dyDescent="0.2">
      <c r="Y56612" s="396"/>
      <c r="Z56612" s="396"/>
      <c r="AA56612" s="441"/>
    </row>
    <row r="56613" spans="25:27" x14ac:dyDescent="0.2">
      <c r="Y56613" s="396"/>
      <c r="Z56613" s="396"/>
      <c r="AA56613" s="441"/>
    </row>
    <row r="56614" spans="25:27" x14ac:dyDescent="0.2">
      <c r="Y56614" s="396"/>
      <c r="Z56614" s="396"/>
      <c r="AA56614" s="441"/>
    </row>
    <row r="56615" spans="25:27" x14ac:dyDescent="0.2">
      <c r="Y56615" s="396"/>
      <c r="Z56615" s="396"/>
      <c r="AA56615" s="441"/>
    </row>
    <row r="56616" spans="25:27" x14ac:dyDescent="0.2">
      <c r="Y56616" s="396"/>
      <c r="Z56616" s="396"/>
      <c r="AA56616" s="441"/>
    </row>
    <row r="56617" spans="25:27" x14ac:dyDescent="0.2">
      <c r="Y56617" s="396"/>
      <c r="Z56617" s="396"/>
      <c r="AA56617" s="441"/>
    </row>
    <row r="56618" spans="25:27" x14ac:dyDescent="0.2">
      <c r="Y56618" s="396"/>
      <c r="Z56618" s="396"/>
      <c r="AA56618" s="441"/>
    </row>
    <row r="56619" spans="25:27" x14ac:dyDescent="0.2">
      <c r="Y56619" s="396"/>
      <c r="Z56619" s="396"/>
      <c r="AA56619" s="441"/>
    </row>
    <row r="56620" spans="25:27" x14ac:dyDescent="0.2">
      <c r="Y56620" s="396"/>
      <c r="Z56620" s="396"/>
      <c r="AA56620" s="441"/>
    </row>
    <row r="56621" spans="25:27" x14ac:dyDescent="0.2">
      <c r="Y56621" s="396"/>
      <c r="Z56621" s="396"/>
      <c r="AA56621" s="441"/>
    </row>
    <row r="56622" spans="25:27" x14ac:dyDescent="0.2">
      <c r="Y56622" s="396"/>
      <c r="Z56622" s="396"/>
      <c r="AA56622" s="441"/>
    </row>
    <row r="56623" spans="25:27" x14ac:dyDescent="0.2">
      <c r="Y56623" s="396"/>
      <c r="Z56623" s="396"/>
      <c r="AA56623" s="441"/>
    </row>
    <row r="56624" spans="25:27" x14ac:dyDescent="0.2">
      <c r="Y56624" s="396"/>
      <c r="Z56624" s="396"/>
      <c r="AA56624" s="441"/>
    </row>
    <row r="56625" spans="25:27" x14ac:dyDescent="0.2">
      <c r="Y56625" s="396"/>
      <c r="Z56625" s="396"/>
      <c r="AA56625" s="441"/>
    </row>
    <row r="56626" spans="25:27" x14ac:dyDescent="0.2">
      <c r="Y56626" s="396"/>
      <c r="Z56626" s="396"/>
      <c r="AA56626" s="441"/>
    </row>
    <row r="56627" spans="25:27" x14ac:dyDescent="0.2">
      <c r="Y56627" s="396"/>
      <c r="Z56627" s="396"/>
      <c r="AA56627" s="441"/>
    </row>
    <row r="56628" spans="25:27" x14ac:dyDescent="0.2">
      <c r="Y56628" s="396"/>
      <c r="Z56628" s="396"/>
      <c r="AA56628" s="441"/>
    </row>
    <row r="56629" spans="25:27" x14ac:dyDescent="0.2">
      <c r="Y56629" s="396"/>
      <c r="Z56629" s="396"/>
      <c r="AA56629" s="441"/>
    </row>
    <row r="56630" spans="25:27" x14ac:dyDescent="0.2">
      <c r="Y56630" s="396"/>
      <c r="Z56630" s="396"/>
      <c r="AA56630" s="441"/>
    </row>
    <row r="56631" spans="25:27" x14ac:dyDescent="0.2">
      <c r="Y56631" s="396"/>
      <c r="Z56631" s="396"/>
      <c r="AA56631" s="441"/>
    </row>
    <row r="56632" spans="25:27" x14ac:dyDescent="0.2">
      <c r="Y56632" s="396"/>
      <c r="Z56632" s="396"/>
      <c r="AA56632" s="441"/>
    </row>
    <row r="56633" spans="25:27" x14ac:dyDescent="0.2">
      <c r="Y56633" s="396"/>
      <c r="Z56633" s="396"/>
      <c r="AA56633" s="441"/>
    </row>
    <row r="56634" spans="25:27" x14ac:dyDescent="0.2">
      <c r="Y56634" s="396"/>
      <c r="Z56634" s="396"/>
      <c r="AA56634" s="441"/>
    </row>
    <row r="56635" spans="25:27" x14ac:dyDescent="0.2">
      <c r="Y56635" s="396"/>
      <c r="Z56635" s="396"/>
      <c r="AA56635" s="441"/>
    </row>
    <row r="56636" spans="25:27" x14ac:dyDescent="0.2">
      <c r="Y56636" s="396"/>
      <c r="Z56636" s="396"/>
      <c r="AA56636" s="441"/>
    </row>
    <row r="56637" spans="25:27" x14ac:dyDescent="0.2">
      <c r="Y56637" s="396"/>
      <c r="Z56637" s="396"/>
      <c r="AA56637" s="441"/>
    </row>
    <row r="56638" spans="25:27" x14ac:dyDescent="0.2">
      <c r="Y56638" s="396"/>
      <c r="Z56638" s="396"/>
      <c r="AA56638" s="441"/>
    </row>
    <row r="56639" spans="25:27" x14ac:dyDescent="0.2">
      <c r="Y56639" s="396"/>
      <c r="Z56639" s="396"/>
      <c r="AA56639" s="441"/>
    </row>
    <row r="56640" spans="25:27" x14ac:dyDescent="0.2">
      <c r="Y56640" s="396"/>
      <c r="Z56640" s="396"/>
      <c r="AA56640" s="441"/>
    </row>
    <row r="56641" spans="25:27" x14ac:dyDescent="0.2">
      <c r="Y56641" s="396"/>
      <c r="Z56641" s="396"/>
      <c r="AA56641" s="441"/>
    </row>
    <row r="56642" spans="25:27" x14ac:dyDescent="0.2">
      <c r="Y56642" s="396"/>
      <c r="Z56642" s="396"/>
      <c r="AA56642" s="441"/>
    </row>
    <row r="56643" spans="25:27" x14ac:dyDescent="0.2">
      <c r="Y56643" s="396"/>
      <c r="Z56643" s="396"/>
      <c r="AA56643" s="441"/>
    </row>
    <row r="56644" spans="25:27" x14ac:dyDescent="0.2">
      <c r="Y56644" s="396"/>
      <c r="Z56644" s="396"/>
      <c r="AA56644" s="441"/>
    </row>
    <row r="56645" spans="25:27" x14ac:dyDescent="0.2">
      <c r="Y56645" s="396"/>
      <c r="Z56645" s="396"/>
      <c r="AA56645" s="441"/>
    </row>
    <row r="56646" spans="25:27" x14ac:dyDescent="0.2">
      <c r="Y56646" s="396"/>
      <c r="Z56646" s="396"/>
      <c r="AA56646" s="441"/>
    </row>
    <row r="56647" spans="25:27" x14ac:dyDescent="0.2">
      <c r="Y56647" s="396"/>
      <c r="Z56647" s="396"/>
      <c r="AA56647" s="441"/>
    </row>
    <row r="56648" spans="25:27" x14ac:dyDescent="0.2">
      <c r="Y56648" s="396"/>
      <c r="Z56648" s="396"/>
      <c r="AA56648" s="441"/>
    </row>
    <row r="56649" spans="25:27" x14ac:dyDescent="0.2">
      <c r="Y56649" s="396"/>
      <c r="Z56649" s="396"/>
      <c r="AA56649" s="441"/>
    </row>
    <row r="56650" spans="25:27" x14ac:dyDescent="0.2">
      <c r="Y56650" s="396"/>
      <c r="Z56650" s="396"/>
      <c r="AA56650" s="441"/>
    </row>
    <row r="56651" spans="25:27" x14ac:dyDescent="0.2">
      <c r="Y56651" s="396"/>
      <c r="Z56651" s="396"/>
      <c r="AA56651" s="441"/>
    </row>
    <row r="56652" spans="25:27" x14ac:dyDescent="0.2">
      <c r="Y56652" s="396"/>
      <c r="Z56652" s="396"/>
      <c r="AA56652" s="441"/>
    </row>
    <row r="56653" spans="25:27" x14ac:dyDescent="0.2">
      <c r="Y56653" s="396"/>
      <c r="Z56653" s="396"/>
      <c r="AA56653" s="441"/>
    </row>
    <row r="56654" spans="25:27" x14ac:dyDescent="0.2">
      <c r="Y56654" s="396"/>
      <c r="Z56654" s="396"/>
      <c r="AA56654" s="441"/>
    </row>
    <row r="56655" spans="25:27" x14ac:dyDescent="0.2">
      <c r="Y56655" s="396"/>
      <c r="Z56655" s="396"/>
      <c r="AA56655" s="441"/>
    </row>
    <row r="56656" spans="25:27" x14ac:dyDescent="0.2">
      <c r="Y56656" s="396"/>
      <c r="Z56656" s="396"/>
      <c r="AA56656" s="441"/>
    </row>
    <row r="56657" spans="25:27" x14ac:dyDescent="0.2">
      <c r="Y56657" s="396"/>
      <c r="Z56657" s="396"/>
      <c r="AA56657" s="441"/>
    </row>
    <row r="56658" spans="25:27" x14ac:dyDescent="0.2">
      <c r="Y56658" s="396"/>
      <c r="Z56658" s="396"/>
      <c r="AA56658" s="441"/>
    </row>
    <row r="56659" spans="25:27" x14ac:dyDescent="0.2">
      <c r="Y56659" s="396"/>
      <c r="Z56659" s="396"/>
      <c r="AA56659" s="441"/>
    </row>
    <row r="56660" spans="25:27" x14ac:dyDescent="0.2">
      <c r="Y56660" s="396"/>
      <c r="Z56660" s="396"/>
      <c r="AA56660" s="441"/>
    </row>
    <row r="56661" spans="25:27" x14ac:dyDescent="0.2">
      <c r="Y56661" s="396"/>
      <c r="Z56661" s="396"/>
      <c r="AA56661" s="441"/>
    </row>
    <row r="56662" spans="25:27" x14ac:dyDescent="0.2">
      <c r="Y56662" s="396"/>
      <c r="Z56662" s="396"/>
      <c r="AA56662" s="441"/>
    </row>
    <row r="56663" spans="25:27" x14ac:dyDescent="0.2">
      <c r="Y56663" s="396"/>
      <c r="Z56663" s="396"/>
      <c r="AA56663" s="441"/>
    </row>
    <row r="56664" spans="25:27" x14ac:dyDescent="0.2">
      <c r="Y56664" s="396"/>
      <c r="Z56664" s="396"/>
      <c r="AA56664" s="441"/>
    </row>
    <row r="56665" spans="25:27" x14ac:dyDescent="0.2">
      <c r="Y56665" s="396"/>
      <c r="Z56665" s="396"/>
      <c r="AA56665" s="441"/>
    </row>
    <row r="56666" spans="25:27" x14ac:dyDescent="0.2">
      <c r="Y56666" s="396"/>
      <c r="Z56666" s="396"/>
      <c r="AA56666" s="441"/>
    </row>
    <row r="56667" spans="25:27" x14ac:dyDescent="0.2">
      <c r="Y56667" s="396"/>
      <c r="Z56667" s="396"/>
      <c r="AA56667" s="441"/>
    </row>
    <row r="56668" spans="25:27" x14ac:dyDescent="0.2">
      <c r="Y56668" s="396"/>
      <c r="Z56668" s="396"/>
      <c r="AA56668" s="441"/>
    </row>
    <row r="56669" spans="25:27" x14ac:dyDescent="0.2">
      <c r="Y56669" s="396"/>
      <c r="Z56669" s="396"/>
      <c r="AA56669" s="441"/>
    </row>
    <row r="56670" spans="25:27" x14ac:dyDescent="0.2">
      <c r="Y56670" s="396"/>
      <c r="Z56670" s="396"/>
      <c r="AA56670" s="441"/>
    </row>
    <row r="56671" spans="25:27" x14ac:dyDescent="0.2">
      <c r="Y56671" s="396"/>
      <c r="Z56671" s="396"/>
      <c r="AA56671" s="441"/>
    </row>
    <row r="56672" spans="25:27" x14ac:dyDescent="0.2">
      <c r="Y56672" s="396"/>
      <c r="Z56672" s="396"/>
      <c r="AA56672" s="441"/>
    </row>
    <row r="56673" spans="25:27" x14ac:dyDescent="0.2">
      <c r="Y56673" s="396"/>
      <c r="Z56673" s="396"/>
      <c r="AA56673" s="441"/>
    </row>
    <row r="56674" spans="25:27" x14ac:dyDescent="0.2">
      <c r="Y56674" s="396"/>
      <c r="Z56674" s="396"/>
      <c r="AA56674" s="441"/>
    </row>
    <row r="56675" spans="25:27" x14ac:dyDescent="0.2">
      <c r="Y56675" s="396"/>
      <c r="Z56675" s="396"/>
      <c r="AA56675" s="441"/>
    </row>
    <row r="56676" spans="25:27" x14ac:dyDescent="0.2">
      <c r="Y56676" s="396"/>
      <c r="Z56676" s="396"/>
      <c r="AA56676" s="441"/>
    </row>
    <row r="56677" spans="25:27" x14ac:dyDescent="0.2">
      <c r="Y56677" s="396"/>
      <c r="Z56677" s="396"/>
      <c r="AA56677" s="441"/>
    </row>
    <row r="56678" spans="25:27" x14ac:dyDescent="0.2">
      <c r="Y56678" s="396"/>
      <c r="Z56678" s="396"/>
      <c r="AA56678" s="441"/>
    </row>
    <row r="56679" spans="25:27" x14ac:dyDescent="0.2">
      <c r="Y56679" s="396"/>
      <c r="Z56679" s="396"/>
      <c r="AA56679" s="441"/>
    </row>
    <row r="56680" spans="25:27" x14ac:dyDescent="0.2">
      <c r="Y56680" s="396"/>
      <c r="Z56680" s="396"/>
      <c r="AA56680" s="441"/>
    </row>
    <row r="56681" spans="25:27" x14ac:dyDescent="0.2">
      <c r="Y56681" s="396"/>
      <c r="Z56681" s="396"/>
      <c r="AA56681" s="441"/>
    </row>
    <row r="56682" spans="25:27" x14ac:dyDescent="0.2">
      <c r="Y56682" s="396"/>
      <c r="Z56682" s="396"/>
      <c r="AA56682" s="441"/>
    </row>
    <row r="56683" spans="25:27" x14ac:dyDescent="0.2">
      <c r="Y56683" s="396"/>
      <c r="Z56683" s="396"/>
      <c r="AA56683" s="441"/>
    </row>
    <row r="56684" spans="25:27" x14ac:dyDescent="0.2">
      <c r="Y56684" s="396"/>
      <c r="Z56684" s="396"/>
      <c r="AA56684" s="441"/>
    </row>
    <row r="56685" spans="25:27" x14ac:dyDescent="0.2">
      <c r="Y56685" s="396"/>
      <c r="Z56685" s="396"/>
      <c r="AA56685" s="441"/>
    </row>
    <row r="56686" spans="25:27" x14ac:dyDescent="0.2">
      <c r="Y56686" s="396"/>
      <c r="Z56686" s="396"/>
      <c r="AA56686" s="441"/>
    </row>
    <row r="56687" spans="25:27" x14ac:dyDescent="0.2">
      <c r="Y56687" s="396"/>
      <c r="Z56687" s="396"/>
      <c r="AA56687" s="441"/>
    </row>
    <row r="56688" spans="25:27" x14ac:dyDescent="0.2">
      <c r="Y56688" s="396"/>
      <c r="Z56688" s="396"/>
      <c r="AA56688" s="441"/>
    </row>
    <row r="56689" spans="25:27" x14ac:dyDescent="0.2">
      <c r="Y56689" s="396"/>
      <c r="Z56689" s="396"/>
      <c r="AA56689" s="441"/>
    </row>
    <row r="56690" spans="25:27" x14ac:dyDescent="0.2">
      <c r="Y56690" s="396"/>
      <c r="Z56690" s="396"/>
      <c r="AA56690" s="441"/>
    </row>
    <row r="56691" spans="25:27" x14ac:dyDescent="0.2">
      <c r="Y56691" s="396"/>
      <c r="Z56691" s="396"/>
      <c r="AA56691" s="441"/>
    </row>
    <row r="56692" spans="25:27" x14ac:dyDescent="0.2">
      <c r="Y56692" s="396"/>
      <c r="Z56692" s="396"/>
      <c r="AA56692" s="441"/>
    </row>
    <row r="56693" spans="25:27" x14ac:dyDescent="0.2">
      <c r="Y56693" s="396"/>
      <c r="Z56693" s="396"/>
      <c r="AA56693" s="441"/>
    </row>
    <row r="56694" spans="25:27" x14ac:dyDescent="0.2">
      <c r="Y56694" s="396"/>
      <c r="Z56694" s="396"/>
      <c r="AA56694" s="441"/>
    </row>
    <row r="56695" spans="25:27" x14ac:dyDescent="0.2">
      <c r="Y56695" s="396"/>
      <c r="Z56695" s="396"/>
      <c r="AA56695" s="441"/>
    </row>
    <row r="56696" spans="25:27" x14ac:dyDescent="0.2">
      <c r="Y56696" s="396"/>
      <c r="Z56696" s="396"/>
      <c r="AA56696" s="441"/>
    </row>
    <row r="56697" spans="25:27" x14ac:dyDescent="0.2">
      <c r="Y56697" s="396"/>
      <c r="Z56697" s="396"/>
      <c r="AA56697" s="441"/>
    </row>
    <row r="56698" spans="25:27" x14ac:dyDescent="0.2">
      <c r="Y56698" s="396"/>
      <c r="Z56698" s="396"/>
      <c r="AA56698" s="441"/>
    </row>
    <row r="56699" spans="25:27" x14ac:dyDescent="0.2">
      <c r="Y56699" s="396"/>
      <c r="Z56699" s="396"/>
      <c r="AA56699" s="441"/>
    </row>
    <row r="56700" spans="25:27" x14ac:dyDescent="0.2">
      <c r="Y56700" s="396"/>
      <c r="Z56700" s="396"/>
      <c r="AA56700" s="441"/>
    </row>
    <row r="56701" spans="25:27" x14ac:dyDescent="0.2">
      <c r="Y56701" s="396"/>
      <c r="Z56701" s="396"/>
      <c r="AA56701" s="441"/>
    </row>
    <row r="56702" spans="25:27" x14ac:dyDescent="0.2">
      <c r="Y56702" s="396"/>
      <c r="Z56702" s="396"/>
      <c r="AA56702" s="441"/>
    </row>
    <row r="56703" spans="25:27" x14ac:dyDescent="0.2">
      <c r="Y56703" s="396"/>
      <c r="Z56703" s="396"/>
      <c r="AA56703" s="441"/>
    </row>
    <row r="56704" spans="25:27" x14ac:dyDescent="0.2">
      <c r="Y56704" s="396"/>
      <c r="Z56704" s="396"/>
      <c r="AA56704" s="441"/>
    </row>
    <row r="56705" spans="25:27" x14ac:dyDescent="0.2">
      <c r="Y56705" s="396"/>
      <c r="Z56705" s="396"/>
      <c r="AA56705" s="441"/>
    </row>
    <row r="56706" spans="25:27" x14ac:dyDescent="0.2">
      <c r="Y56706" s="396"/>
      <c r="Z56706" s="396"/>
      <c r="AA56706" s="441"/>
    </row>
    <row r="56707" spans="25:27" x14ac:dyDescent="0.2">
      <c r="Y56707" s="396"/>
      <c r="Z56707" s="396"/>
      <c r="AA56707" s="441"/>
    </row>
    <row r="56708" spans="25:27" x14ac:dyDescent="0.2">
      <c r="Y56708" s="396"/>
      <c r="Z56708" s="396"/>
      <c r="AA56708" s="441"/>
    </row>
    <row r="56709" spans="25:27" x14ac:dyDescent="0.2">
      <c r="Y56709" s="396"/>
      <c r="Z56709" s="396"/>
      <c r="AA56709" s="441"/>
    </row>
    <row r="56710" spans="25:27" x14ac:dyDescent="0.2">
      <c r="Y56710" s="396"/>
      <c r="Z56710" s="396"/>
      <c r="AA56710" s="441"/>
    </row>
    <row r="56711" spans="25:27" x14ac:dyDescent="0.2">
      <c r="Y56711" s="396"/>
      <c r="Z56711" s="396"/>
      <c r="AA56711" s="441"/>
    </row>
    <row r="56712" spans="25:27" x14ac:dyDescent="0.2">
      <c r="Y56712" s="396"/>
      <c r="Z56712" s="396"/>
      <c r="AA56712" s="441"/>
    </row>
    <row r="56713" spans="25:27" x14ac:dyDescent="0.2">
      <c r="Y56713" s="396"/>
      <c r="Z56713" s="396"/>
      <c r="AA56713" s="441"/>
    </row>
    <row r="56714" spans="25:27" x14ac:dyDescent="0.2">
      <c r="Y56714" s="396"/>
      <c r="Z56714" s="396"/>
      <c r="AA56714" s="441"/>
    </row>
    <row r="56715" spans="25:27" x14ac:dyDescent="0.2">
      <c r="Y56715" s="396"/>
      <c r="Z56715" s="396"/>
      <c r="AA56715" s="441"/>
    </row>
    <row r="56716" spans="25:27" x14ac:dyDescent="0.2">
      <c r="Y56716" s="396"/>
      <c r="Z56716" s="396"/>
      <c r="AA56716" s="441"/>
    </row>
    <row r="56717" spans="25:27" x14ac:dyDescent="0.2">
      <c r="Y56717" s="396"/>
      <c r="Z56717" s="396"/>
      <c r="AA56717" s="441"/>
    </row>
    <row r="56718" spans="25:27" x14ac:dyDescent="0.2">
      <c r="Y56718" s="396"/>
      <c r="Z56718" s="396"/>
      <c r="AA56718" s="441"/>
    </row>
    <row r="56719" spans="25:27" x14ac:dyDescent="0.2">
      <c r="Y56719" s="396"/>
      <c r="Z56719" s="396"/>
      <c r="AA56719" s="441"/>
    </row>
    <row r="56720" spans="25:27" x14ac:dyDescent="0.2">
      <c r="Y56720" s="396"/>
      <c r="Z56720" s="396"/>
      <c r="AA56720" s="441"/>
    </row>
    <row r="56721" spans="25:27" x14ac:dyDescent="0.2">
      <c r="Y56721" s="396"/>
      <c r="Z56721" s="396"/>
      <c r="AA56721" s="441"/>
    </row>
    <row r="56722" spans="25:27" x14ac:dyDescent="0.2">
      <c r="Y56722" s="396"/>
      <c r="Z56722" s="396"/>
      <c r="AA56722" s="441"/>
    </row>
    <row r="56723" spans="25:27" x14ac:dyDescent="0.2">
      <c r="Y56723" s="396"/>
      <c r="Z56723" s="396"/>
      <c r="AA56723" s="441"/>
    </row>
    <row r="56724" spans="25:27" x14ac:dyDescent="0.2">
      <c r="Y56724" s="396"/>
      <c r="Z56724" s="396"/>
      <c r="AA56724" s="441"/>
    </row>
    <row r="56725" spans="25:27" x14ac:dyDescent="0.2">
      <c r="Y56725" s="396"/>
      <c r="Z56725" s="396"/>
      <c r="AA56725" s="441"/>
    </row>
    <row r="56726" spans="25:27" x14ac:dyDescent="0.2">
      <c r="Y56726" s="396"/>
      <c r="Z56726" s="396"/>
      <c r="AA56726" s="441"/>
    </row>
    <row r="56727" spans="25:27" x14ac:dyDescent="0.2">
      <c r="Y56727" s="396"/>
      <c r="Z56727" s="396"/>
      <c r="AA56727" s="441"/>
    </row>
    <row r="56728" spans="25:27" x14ac:dyDescent="0.2">
      <c r="Y56728" s="396"/>
      <c r="Z56728" s="396"/>
      <c r="AA56728" s="441"/>
    </row>
    <row r="56729" spans="25:27" x14ac:dyDescent="0.2">
      <c r="Y56729" s="396"/>
      <c r="Z56729" s="396"/>
      <c r="AA56729" s="441"/>
    </row>
    <row r="56730" spans="25:27" x14ac:dyDescent="0.2">
      <c r="Y56730" s="396"/>
      <c r="Z56730" s="396"/>
      <c r="AA56730" s="441"/>
    </row>
    <row r="56731" spans="25:27" x14ac:dyDescent="0.2">
      <c r="Y56731" s="396"/>
      <c r="Z56731" s="396"/>
      <c r="AA56731" s="441"/>
    </row>
    <row r="56732" spans="25:27" x14ac:dyDescent="0.2">
      <c r="Y56732" s="396"/>
      <c r="Z56732" s="396"/>
      <c r="AA56732" s="441"/>
    </row>
    <row r="56733" spans="25:27" x14ac:dyDescent="0.2">
      <c r="Y56733" s="396"/>
      <c r="Z56733" s="396"/>
      <c r="AA56733" s="441"/>
    </row>
    <row r="56734" spans="25:27" x14ac:dyDescent="0.2">
      <c r="Y56734" s="396"/>
      <c r="Z56734" s="396"/>
      <c r="AA56734" s="441"/>
    </row>
    <row r="56735" spans="25:27" x14ac:dyDescent="0.2">
      <c r="Y56735" s="396"/>
      <c r="Z56735" s="396"/>
      <c r="AA56735" s="441"/>
    </row>
    <row r="56736" spans="25:27" x14ac:dyDescent="0.2">
      <c r="Y56736" s="396"/>
      <c r="Z56736" s="396"/>
      <c r="AA56736" s="441"/>
    </row>
    <row r="56737" spans="25:27" x14ac:dyDescent="0.2">
      <c r="Y56737" s="396"/>
      <c r="Z56737" s="396"/>
      <c r="AA56737" s="441"/>
    </row>
    <row r="56738" spans="25:27" x14ac:dyDescent="0.2">
      <c r="Y56738" s="396"/>
      <c r="Z56738" s="396"/>
      <c r="AA56738" s="441"/>
    </row>
    <row r="56739" spans="25:27" x14ac:dyDescent="0.2">
      <c r="Y56739" s="396"/>
      <c r="Z56739" s="396"/>
      <c r="AA56739" s="441"/>
    </row>
    <row r="56740" spans="25:27" x14ac:dyDescent="0.2">
      <c r="Y56740" s="396"/>
      <c r="Z56740" s="396"/>
      <c r="AA56740" s="441"/>
    </row>
    <row r="56741" spans="25:27" x14ac:dyDescent="0.2">
      <c r="Y56741" s="396"/>
      <c r="Z56741" s="396"/>
      <c r="AA56741" s="441"/>
    </row>
    <row r="56742" spans="25:27" x14ac:dyDescent="0.2">
      <c r="Y56742" s="396"/>
      <c r="Z56742" s="396"/>
      <c r="AA56742" s="441"/>
    </row>
    <row r="56743" spans="25:27" x14ac:dyDescent="0.2">
      <c r="Y56743" s="396"/>
      <c r="Z56743" s="396"/>
      <c r="AA56743" s="441"/>
    </row>
    <row r="56744" spans="25:27" x14ac:dyDescent="0.2">
      <c r="Y56744" s="396"/>
      <c r="Z56744" s="396"/>
      <c r="AA56744" s="441"/>
    </row>
    <row r="56745" spans="25:27" x14ac:dyDescent="0.2">
      <c r="Y56745" s="396"/>
      <c r="Z56745" s="396"/>
      <c r="AA56745" s="441"/>
    </row>
    <row r="56746" spans="25:27" x14ac:dyDescent="0.2">
      <c r="Y56746" s="396"/>
      <c r="Z56746" s="396"/>
      <c r="AA56746" s="441"/>
    </row>
    <row r="56747" spans="25:27" x14ac:dyDescent="0.2">
      <c r="Y56747" s="396"/>
      <c r="Z56747" s="396"/>
      <c r="AA56747" s="441"/>
    </row>
    <row r="56748" spans="25:27" x14ac:dyDescent="0.2">
      <c r="Y56748" s="396"/>
      <c r="Z56748" s="396"/>
      <c r="AA56748" s="441"/>
    </row>
    <row r="56749" spans="25:27" x14ac:dyDescent="0.2">
      <c r="Y56749" s="396"/>
      <c r="Z56749" s="396"/>
      <c r="AA56749" s="441"/>
    </row>
    <row r="56750" spans="25:27" x14ac:dyDescent="0.2">
      <c r="Y56750" s="396"/>
      <c r="Z56750" s="396"/>
      <c r="AA56750" s="441"/>
    </row>
    <row r="56751" spans="25:27" x14ac:dyDescent="0.2">
      <c r="Y56751" s="396"/>
      <c r="Z56751" s="396"/>
      <c r="AA56751" s="441"/>
    </row>
    <row r="56752" spans="25:27" x14ac:dyDescent="0.2">
      <c r="Y56752" s="396"/>
      <c r="Z56752" s="396"/>
      <c r="AA56752" s="441"/>
    </row>
    <row r="56753" spans="25:27" x14ac:dyDescent="0.2">
      <c r="Y56753" s="396"/>
      <c r="Z56753" s="396"/>
      <c r="AA56753" s="441"/>
    </row>
    <row r="56754" spans="25:27" x14ac:dyDescent="0.2">
      <c r="Y56754" s="396"/>
      <c r="Z56754" s="396"/>
      <c r="AA56754" s="441"/>
    </row>
    <row r="56755" spans="25:27" x14ac:dyDescent="0.2">
      <c r="Y56755" s="396"/>
      <c r="Z56755" s="396"/>
      <c r="AA56755" s="441"/>
    </row>
    <row r="56756" spans="25:27" x14ac:dyDescent="0.2">
      <c r="Y56756" s="396"/>
      <c r="Z56756" s="396"/>
      <c r="AA56756" s="441"/>
    </row>
    <row r="56757" spans="25:27" x14ac:dyDescent="0.2">
      <c r="Y56757" s="396"/>
      <c r="Z56757" s="396"/>
      <c r="AA56757" s="441"/>
    </row>
    <row r="56758" spans="25:27" x14ac:dyDescent="0.2">
      <c r="Y56758" s="396"/>
      <c r="Z56758" s="396"/>
      <c r="AA56758" s="441"/>
    </row>
    <row r="56759" spans="25:27" x14ac:dyDescent="0.2">
      <c r="Y56759" s="396"/>
      <c r="Z56759" s="396"/>
      <c r="AA56759" s="441"/>
    </row>
    <row r="56760" spans="25:27" x14ac:dyDescent="0.2">
      <c r="Y56760" s="396"/>
      <c r="Z56760" s="396"/>
      <c r="AA56760" s="441"/>
    </row>
    <row r="56761" spans="25:27" x14ac:dyDescent="0.2">
      <c r="Y56761" s="396"/>
      <c r="Z56761" s="396"/>
      <c r="AA56761" s="441"/>
    </row>
    <row r="56762" spans="25:27" x14ac:dyDescent="0.2">
      <c r="Y56762" s="396"/>
      <c r="Z56762" s="396"/>
      <c r="AA56762" s="441"/>
    </row>
    <row r="56763" spans="25:27" x14ac:dyDescent="0.2">
      <c r="Y56763" s="396"/>
      <c r="Z56763" s="396"/>
      <c r="AA56763" s="441"/>
    </row>
    <row r="56764" spans="25:27" x14ac:dyDescent="0.2">
      <c r="Y56764" s="396"/>
      <c r="Z56764" s="396"/>
      <c r="AA56764" s="441"/>
    </row>
    <row r="56765" spans="25:27" x14ac:dyDescent="0.2">
      <c r="Y56765" s="396"/>
      <c r="Z56765" s="396"/>
      <c r="AA56765" s="441"/>
    </row>
    <row r="56766" spans="25:27" x14ac:dyDescent="0.2">
      <c r="Y56766" s="396"/>
      <c r="Z56766" s="396"/>
      <c r="AA56766" s="441"/>
    </row>
    <row r="56767" spans="25:27" x14ac:dyDescent="0.2">
      <c r="Y56767" s="396"/>
      <c r="Z56767" s="396"/>
      <c r="AA56767" s="441"/>
    </row>
    <row r="56768" spans="25:27" x14ac:dyDescent="0.2">
      <c r="Y56768" s="396"/>
      <c r="Z56768" s="396"/>
      <c r="AA56768" s="441"/>
    </row>
    <row r="56769" spans="25:27" x14ac:dyDescent="0.2">
      <c r="Y56769" s="396"/>
      <c r="Z56769" s="396"/>
      <c r="AA56769" s="441"/>
    </row>
    <row r="56770" spans="25:27" x14ac:dyDescent="0.2">
      <c r="Y56770" s="396"/>
      <c r="Z56770" s="396"/>
      <c r="AA56770" s="441"/>
    </row>
    <row r="56771" spans="25:27" x14ac:dyDescent="0.2">
      <c r="Y56771" s="396"/>
      <c r="Z56771" s="396"/>
      <c r="AA56771" s="441"/>
    </row>
    <row r="56772" spans="25:27" x14ac:dyDescent="0.2">
      <c r="Y56772" s="396"/>
      <c r="Z56772" s="396"/>
      <c r="AA56772" s="441"/>
    </row>
    <row r="56773" spans="25:27" x14ac:dyDescent="0.2">
      <c r="Y56773" s="396"/>
      <c r="Z56773" s="396"/>
      <c r="AA56773" s="441"/>
    </row>
    <row r="56774" spans="25:27" x14ac:dyDescent="0.2">
      <c r="Y56774" s="396"/>
      <c r="Z56774" s="396"/>
      <c r="AA56774" s="441"/>
    </row>
    <row r="56775" spans="25:27" x14ac:dyDescent="0.2">
      <c r="Y56775" s="396"/>
      <c r="Z56775" s="396"/>
      <c r="AA56775" s="441"/>
    </row>
    <row r="56776" spans="25:27" x14ac:dyDescent="0.2">
      <c r="Y56776" s="396"/>
      <c r="Z56776" s="396"/>
      <c r="AA56776" s="441"/>
    </row>
    <row r="56777" spans="25:27" x14ac:dyDescent="0.2">
      <c r="Y56777" s="396"/>
      <c r="Z56777" s="396"/>
      <c r="AA56777" s="441"/>
    </row>
    <row r="56778" spans="25:27" x14ac:dyDescent="0.2">
      <c r="Y56778" s="396"/>
      <c r="Z56778" s="396"/>
      <c r="AA56778" s="441"/>
    </row>
    <row r="56779" spans="25:27" x14ac:dyDescent="0.2">
      <c r="Y56779" s="396"/>
      <c r="Z56779" s="396"/>
      <c r="AA56779" s="441"/>
    </row>
    <row r="56780" spans="25:27" x14ac:dyDescent="0.2">
      <c r="Y56780" s="396"/>
      <c r="Z56780" s="396"/>
      <c r="AA56780" s="441"/>
    </row>
    <row r="56781" spans="25:27" x14ac:dyDescent="0.2">
      <c r="Y56781" s="396"/>
      <c r="Z56781" s="396"/>
      <c r="AA56781" s="441"/>
    </row>
    <row r="56782" spans="25:27" x14ac:dyDescent="0.2">
      <c r="Y56782" s="396"/>
      <c r="Z56782" s="396"/>
      <c r="AA56782" s="441"/>
    </row>
    <row r="56783" spans="25:27" x14ac:dyDescent="0.2">
      <c r="Y56783" s="396"/>
      <c r="Z56783" s="396"/>
      <c r="AA56783" s="441"/>
    </row>
    <row r="56784" spans="25:27" x14ac:dyDescent="0.2">
      <c r="Y56784" s="396"/>
      <c r="Z56784" s="396"/>
      <c r="AA56784" s="441"/>
    </row>
    <row r="56785" spans="25:27" x14ac:dyDescent="0.2">
      <c r="Y56785" s="396"/>
      <c r="Z56785" s="396"/>
      <c r="AA56785" s="441"/>
    </row>
    <row r="56786" spans="25:27" x14ac:dyDescent="0.2">
      <c r="Y56786" s="396"/>
      <c r="Z56786" s="396"/>
      <c r="AA56786" s="441"/>
    </row>
    <row r="56787" spans="25:27" x14ac:dyDescent="0.2">
      <c r="Y56787" s="396"/>
      <c r="Z56787" s="396"/>
      <c r="AA56787" s="441"/>
    </row>
    <row r="56788" spans="25:27" x14ac:dyDescent="0.2">
      <c r="Y56788" s="396"/>
      <c r="Z56788" s="396"/>
      <c r="AA56788" s="441"/>
    </row>
    <row r="56789" spans="25:27" x14ac:dyDescent="0.2">
      <c r="Y56789" s="396"/>
      <c r="Z56789" s="396"/>
      <c r="AA56789" s="441"/>
    </row>
    <row r="56790" spans="25:27" x14ac:dyDescent="0.2">
      <c r="Y56790" s="396"/>
      <c r="Z56790" s="396"/>
      <c r="AA56790" s="441"/>
    </row>
    <row r="56791" spans="25:27" x14ac:dyDescent="0.2">
      <c r="Y56791" s="396"/>
      <c r="Z56791" s="396"/>
      <c r="AA56791" s="441"/>
    </row>
    <row r="56792" spans="25:27" x14ac:dyDescent="0.2">
      <c r="Y56792" s="396"/>
      <c r="Z56792" s="396"/>
      <c r="AA56792" s="441"/>
    </row>
    <row r="56793" spans="25:27" x14ac:dyDescent="0.2">
      <c r="Y56793" s="396"/>
      <c r="Z56793" s="396"/>
      <c r="AA56793" s="441"/>
    </row>
    <row r="56794" spans="25:27" x14ac:dyDescent="0.2">
      <c r="Y56794" s="396"/>
      <c r="Z56794" s="396"/>
      <c r="AA56794" s="441"/>
    </row>
    <row r="56795" spans="25:27" x14ac:dyDescent="0.2">
      <c r="Y56795" s="396"/>
      <c r="Z56795" s="396"/>
      <c r="AA56795" s="441"/>
    </row>
    <row r="56796" spans="25:27" x14ac:dyDescent="0.2">
      <c r="Y56796" s="396"/>
      <c r="Z56796" s="396"/>
      <c r="AA56796" s="441"/>
    </row>
    <row r="56797" spans="25:27" x14ac:dyDescent="0.2">
      <c r="Y56797" s="396"/>
      <c r="Z56797" s="396"/>
      <c r="AA56797" s="441"/>
    </row>
    <row r="56798" spans="25:27" x14ac:dyDescent="0.2">
      <c r="Y56798" s="396"/>
      <c r="Z56798" s="396"/>
      <c r="AA56798" s="441"/>
    </row>
    <row r="56799" spans="25:27" x14ac:dyDescent="0.2">
      <c r="Y56799" s="396"/>
      <c r="Z56799" s="396"/>
      <c r="AA56799" s="441"/>
    </row>
    <row r="56800" spans="25:27" x14ac:dyDescent="0.2">
      <c r="Y56800" s="396"/>
      <c r="Z56800" s="396"/>
      <c r="AA56800" s="441"/>
    </row>
    <row r="56801" spans="25:27" x14ac:dyDescent="0.2">
      <c r="Y56801" s="396"/>
      <c r="Z56801" s="396"/>
      <c r="AA56801" s="441"/>
    </row>
    <row r="56802" spans="25:27" x14ac:dyDescent="0.2">
      <c r="Y56802" s="396"/>
      <c r="Z56802" s="396"/>
      <c r="AA56802" s="441"/>
    </row>
    <row r="56803" spans="25:27" x14ac:dyDescent="0.2">
      <c r="Y56803" s="396"/>
      <c r="Z56803" s="396"/>
      <c r="AA56803" s="441"/>
    </row>
    <row r="56804" spans="25:27" x14ac:dyDescent="0.2">
      <c r="Y56804" s="396"/>
      <c r="Z56804" s="396"/>
      <c r="AA56804" s="441"/>
    </row>
    <row r="56805" spans="25:27" x14ac:dyDescent="0.2">
      <c r="Y56805" s="396"/>
      <c r="Z56805" s="396"/>
      <c r="AA56805" s="441"/>
    </row>
    <row r="56806" spans="25:27" x14ac:dyDescent="0.2">
      <c r="Y56806" s="396"/>
      <c r="Z56806" s="396"/>
      <c r="AA56806" s="441"/>
    </row>
    <row r="56807" spans="25:27" x14ac:dyDescent="0.2">
      <c r="Y56807" s="396"/>
      <c r="Z56807" s="396"/>
      <c r="AA56807" s="441"/>
    </row>
    <row r="56808" spans="25:27" x14ac:dyDescent="0.2">
      <c r="Y56808" s="396"/>
      <c r="Z56808" s="396"/>
      <c r="AA56808" s="441"/>
    </row>
    <row r="56809" spans="25:27" x14ac:dyDescent="0.2">
      <c r="Y56809" s="396"/>
      <c r="Z56809" s="396"/>
      <c r="AA56809" s="441"/>
    </row>
    <row r="56810" spans="25:27" x14ac:dyDescent="0.2">
      <c r="Y56810" s="396"/>
      <c r="Z56810" s="396"/>
      <c r="AA56810" s="441"/>
    </row>
    <row r="56811" spans="25:27" x14ac:dyDescent="0.2">
      <c r="Y56811" s="396"/>
      <c r="Z56811" s="396"/>
      <c r="AA56811" s="441"/>
    </row>
    <row r="56812" spans="25:27" x14ac:dyDescent="0.2">
      <c r="Y56812" s="396"/>
      <c r="Z56812" s="396"/>
      <c r="AA56812" s="441"/>
    </row>
    <row r="56813" spans="25:27" x14ac:dyDescent="0.2">
      <c r="Y56813" s="396"/>
      <c r="Z56813" s="396"/>
      <c r="AA56813" s="441"/>
    </row>
    <row r="56814" spans="25:27" x14ac:dyDescent="0.2">
      <c r="Y56814" s="396"/>
      <c r="Z56814" s="396"/>
      <c r="AA56814" s="441"/>
    </row>
    <row r="56815" spans="25:27" x14ac:dyDescent="0.2">
      <c r="Y56815" s="396"/>
      <c r="Z56815" s="396"/>
      <c r="AA56815" s="441"/>
    </row>
    <row r="56816" spans="25:27" x14ac:dyDescent="0.2">
      <c r="Y56816" s="396"/>
      <c r="Z56816" s="396"/>
      <c r="AA56816" s="441"/>
    </row>
    <row r="56817" spans="25:27" x14ac:dyDescent="0.2">
      <c r="Y56817" s="396"/>
      <c r="Z56817" s="396"/>
      <c r="AA56817" s="441"/>
    </row>
    <row r="56818" spans="25:27" x14ac:dyDescent="0.2">
      <c r="Y56818" s="396"/>
      <c r="Z56818" s="396"/>
      <c r="AA56818" s="441"/>
    </row>
    <row r="56819" spans="25:27" x14ac:dyDescent="0.2">
      <c r="Y56819" s="396"/>
      <c r="Z56819" s="396"/>
      <c r="AA56819" s="441"/>
    </row>
    <row r="56820" spans="25:27" x14ac:dyDescent="0.2">
      <c r="Y56820" s="396"/>
      <c r="Z56820" s="396"/>
      <c r="AA56820" s="441"/>
    </row>
    <row r="56821" spans="25:27" x14ac:dyDescent="0.2">
      <c r="Y56821" s="396"/>
      <c r="Z56821" s="396"/>
      <c r="AA56821" s="441"/>
    </row>
    <row r="56822" spans="25:27" x14ac:dyDescent="0.2">
      <c r="Y56822" s="396"/>
      <c r="Z56822" s="396"/>
      <c r="AA56822" s="441"/>
    </row>
    <row r="56823" spans="25:27" x14ac:dyDescent="0.2">
      <c r="Y56823" s="396"/>
      <c r="Z56823" s="396"/>
      <c r="AA56823" s="441"/>
    </row>
    <row r="56824" spans="25:27" x14ac:dyDescent="0.2">
      <c r="Y56824" s="396"/>
      <c r="Z56824" s="396"/>
      <c r="AA56824" s="441"/>
    </row>
    <row r="56825" spans="25:27" x14ac:dyDescent="0.2">
      <c r="Y56825" s="396"/>
      <c r="Z56825" s="396"/>
      <c r="AA56825" s="441"/>
    </row>
    <row r="56826" spans="25:27" x14ac:dyDescent="0.2">
      <c r="Y56826" s="396"/>
      <c r="Z56826" s="396"/>
      <c r="AA56826" s="441"/>
    </row>
    <row r="56827" spans="25:27" x14ac:dyDescent="0.2">
      <c r="Y56827" s="396"/>
      <c r="Z56827" s="396"/>
      <c r="AA56827" s="441"/>
    </row>
    <row r="56828" spans="25:27" x14ac:dyDescent="0.2">
      <c r="Y56828" s="396"/>
      <c r="Z56828" s="396"/>
      <c r="AA56828" s="441"/>
    </row>
    <row r="56829" spans="25:27" x14ac:dyDescent="0.2">
      <c r="Y56829" s="396"/>
      <c r="Z56829" s="396"/>
      <c r="AA56829" s="441"/>
    </row>
    <row r="56830" spans="25:27" x14ac:dyDescent="0.2">
      <c r="Y56830" s="396"/>
      <c r="Z56830" s="396"/>
      <c r="AA56830" s="441"/>
    </row>
    <row r="56831" spans="25:27" x14ac:dyDescent="0.2">
      <c r="Y56831" s="396"/>
      <c r="Z56831" s="396"/>
      <c r="AA56831" s="441"/>
    </row>
    <row r="56832" spans="25:27" x14ac:dyDescent="0.2">
      <c r="Y56832" s="396"/>
      <c r="Z56832" s="396"/>
      <c r="AA56832" s="441"/>
    </row>
    <row r="56833" spans="25:27" x14ac:dyDescent="0.2">
      <c r="Y56833" s="396"/>
      <c r="Z56833" s="396"/>
      <c r="AA56833" s="441"/>
    </row>
    <row r="56834" spans="25:27" x14ac:dyDescent="0.2">
      <c r="Y56834" s="396"/>
      <c r="Z56834" s="396"/>
      <c r="AA56834" s="441"/>
    </row>
    <row r="56835" spans="25:27" x14ac:dyDescent="0.2">
      <c r="Y56835" s="396"/>
      <c r="Z56835" s="396"/>
      <c r="AA56835" s="441"/>
    </row>
    <row r="56836" spans="25:27" x14ac:dyDescent="0.2">
      <c r="Y56836" s="396"/>
      <c r="Z56836" s="396"/>
      <c r="AA56836" s="441"/>
    </row>
    <row r="56837" spans="25:27" x14ac:dyDescent="0.2">
      <c r="Y56837" s="396"/>
      <c r="Z56837" s="396"/>
      <c r="AA56837" s="441"/>
    </row>
    <row r="56838" spans="25:27" x14ac:dyDescent="0.2">
      <c r="Y56838" s="396"/>
      <c r="Z56838" s="396"/>
      <c r="AA56838" s="441"/>
    </row>
    <row r="56839" spans="25:27" x14ac:dyDescent="0.2">
      <c r="Y56839" s="396"/>
      <c r="Z56839" s="396"/>
      <c r="AA56839" s="441"/>
    </row>
    <row r="56840" spans="25:27" x14ac:dyDescent="0.2">
      <c r="Y56840" s="396"/>
      <c r="Z56840" s="396"/>
      <c r="AA56840" s="441"/>
    </row>
    <row r="56841" spans="25:27" x14ac:dyDescent="0.2">
      <c r="Y56841" s="396"/>
      <c r="Z56841" s="396"/>
      <c r="AA56841" s="441"/>
    </row>
    <row r="56842" spans="25:27" x14ac:dyDescent="0.2">
      <c r="Y56842" s="396"/>
      <c r="Z56842" s="396"/>
      <c r="AA56842" s="441"/>
    </row>
    <row r="56843" spans="25:27" x14ac:dyDescent="0.2">
      <c r="Y56843" s="396"/>
      <c r="Z56843" s="396"/>
      <c r="AA56843" s="441"/>
    </row>
    <row r="56844" spans="25:27" x14ac:dyDescent="0.2">
      <c r="Y56844" s="396"/>
      <c r="Z56844" s="396"/>
      <c r="AA56844" s="441"/>
    </row>
    <row r="56845" spans="25:27" x14ac:dyDescent="0.2">
      <c r="Y56845" s="396"/>
      <c r="Z56845" s="396"/>
      <c r="AA56845" s="441"/>
    </row>
    <row r="56846" spans="25:27" x14ac:dyDescent="0.2">
      <c r="Y56846" s="396"/>
      <c r="Z56846" s="396"/>
      <c r="AA56846" s="441"/>
    </row>
    <row r="56847" spans="25:27" x14ac:dyDescent="0.2">
      <c r="Y56847" s="396"/>
      <c r="Z56847" s="396"/>
      <c r="AA56847" s="441"/>
    </row>
    <row r="56848" spans="25:27" x14ac:dyDescent="0.2">
      <c r="Y56848" s="396"/>
      <c r="Z56848" s="396"/>
      <c r="AA56848" s="441"/>
    </row>
    <row r="56849" spans="25:27" x14ac:dyDescent="0.2">
      <c r="Y56849" s="396"/>
      <c r="Z56849" s="396"/>
      <c r="AA56849" s="441"/>
    </row>
    <row r="56850" spans="25:27" x14ac:dyDescent="0.2">
      <c r="Y56850" s="396"/>
      <c r="Z56850" s="396"/>
      <c r="AA56850" s="441"/>
    </row>
    <row r="56851" spans="25:27" x14ac:dyDescent="0.2">
      <c r="Y56851" s="396"/>
      <c r="Z56851" s="396"/>
      <c r="AA56851" s="441"/>
    </row>
    <row r="56852" spans="25:27" x14ac:dyDescent="0.2">
      <c r="Y56852" s="396"/>
      <c r="Z56852" s="396"/>
      <c r="AA56852" s="441"/>
    </row>
    <row r="56853" spans="25:27" x14ac:dyDescent="0.2">
      <c r="Y56853" s="396"/>
      <c r="Z56853" s="396"/>
      <c r="AA56853" s="441"/>
    </row>
    <row r="56854" spans="25:27" x14ac:dyDescent="0.2">
      <c r="Y56854" s="396"/>
      <c r="Z56854" s="396"/>
      <c r="AA56854" s="441"/>
    </row>
    <row r="56855" spans="25:27" x14ac:dyDescent="0.2">
      <c r="Y56855" s="396"/>
      <c r="Z56855" s="396"/>
      <c r="AA56855" s="441"/>
    </row>
    <row r="56856" spans="25:27" x14ac:dyDescent="0.2">
      <c r="Y56856" s="396"/>
      <c r="Z56856" s="396"/>
      <c r="AA56856" s="441"/>
    </row>
    <row r="56857" spans="25:27" x14ac:dyDescent="0.2">
      <c r="Y56857" s="396"/>
      <c r="Z56857" s="396"/>
      <c r="AA56857" s="441"/>
    </row>
    <row r="56858" spans="25:27" x14ac:dyDescent="0.2">
      <c r="Y56858" s="396"/>
      <c r="Z56858" s="396"/>
      <c r="AA56858" s="441"/>
    </row>
    <row r="56859" spans="25:27" x14ac:dyDescent="0.2">
      <c r="Y56859" s="396"/>
      <c r="Z56859" s="396"/>
      <c r="AA56859" s="441"/>
    </row>
    <row r="56860" spans="25:27" x14ac:dyDescent="0.2">
      <c r="Y56860" s="396"/>
      <c r="Z56860" s="396"/>
      <c r="AA56860" s="441"/>
    </row>
    <row r="56861" spans="25:27" x14ac:dyDescent="0.2">
      <c r="Y56861" s="396"/>
      <c r="Z56861" s="396"/>
      <c r="AA56861" s="441"/>
    </row>
    <row r="56862" spans="25:27" x14ac:dyDescent="0.2">
      <c r="Y56862" s="396"/>
      <c r="Z56862" s="396"/>
      <c r="AA56862" s="441"/>
    </row>
    <row r="56863" spans="25:27" x14ac:dyDescent="0.2">
      <c r="Y56863" s="396"/>
      <c r="Z56863" s="396"/>
      <c r="AA56863" s="441"/>
    </row>
    <row r="56864" spans="25:27" x14ac:dyDescent="0.2">
      <c r="Y56864" s="396"/>
      <c r="Z56864" s="396"/>
      <c r="AA56864" s="441"/>
    </row>
    <row r="56865" spans="25:27" x14ac:dyDescent="0.2">
      <c r="Y56865" s="396"/>
      <c r="Z56865" s="396"/>
      <c r="AA56865" s="441"/>
    </row>
    <row r="56866" spans="25:27" x14ac:dyDescent="0.2">
      <c r="Y56866" s="396"/>
      <c r="Z56866" s="396"/>
      <c r="AA56866" s="441"/>
    </row>
    <row r="56867" spans="25:27" x14ac:dyDescent="0.2">
      <c r="Y56867" s="396"/>
      <c r="Z56867" s="396"/>
      <c r="AA56867" s="441"/>
    </row>
    <row r="56868" spans="25:27" x14ac:dyDescent="0.2">
      <c r="Y56868" s="396"/>
      <c r="Z56868" s="396"/>
      <c r="AA56868" s="441"/>
    </row>
    <row r="56869" spans="25:27" x14ac:dyDescent="0.2">
      <c r="Y56869" s="396"/>
      <c r="Z56869" s="396"/>
      <c r="AA56869" s="441"/>
    </row>
    <row r="56870" spans="25:27" x14ac:dyDescent="0.2">
      <c r="Y56870" s="396"/>
      <c r="Z56870" s="396"/>
      <c r="AA56870" s="441"/>
    </row>
    <row r="56871" spans="25:27" x14ac:dyDescent="0.2">
      <c r="Y56871" s="396"/>
      <c r="Z56871" s="396"/>
      <c r="AA56871" s="441"/>
    </row>
    <row r="56872" spans="25:27" x14ac:dyDescent="0.2">
      <c r="Y56872" s="396"/>
      <c r="Z56872" s="396"/>
      <c r="AA56872" s="441"/>
    </row>
    <row r="56873" spans="25:27" x14ac:dyDescent="0.2">
      <c r="Y56873" s="396"/>
      <c r="Z56873" s="396"/>
      <c r="AA56873" s="441"/>
    </row>
    <row r="56874" spans="25:27" x14ac:dyDescent="0.2">
      <c r="Y56874" s="396"/>
      <c r="Z56874" s="396"/>
      <c r="AA56874" s="441"/>
    </row>
    <row r="56875" spans="25:27" x14ac:dyDescent="0.2">
      <c r="Y56875" s="396"/>
      <c r="Z56875" s="396"/>
      <c r="AA56875" s="441"/>
    </row>
    <row r="56876" spans="25:27" x14ac:dyDescent="0.2">
      <c r="Y56876" s="396"/>
      <c r="Z56876" s="396"/>
      <c r="AA56876" s="441"/>
    </row>
    <row r="56877" spans="25:27" x14ac:dyDescent="0.2">
      <c r="Y56877" s="396"/>
      <c r="Z56877" s="396"/>
      <c r="AA56877" s="441"/>
    </row>
    <row r="56878" spans="25:27" x14ac:dyDescent="0.2">
      <c r="Y56878" s="396"/>
      <c r="Z56878" s="396"/>
      <c r="AA56878" s="441"/>
    </row>
    <row r="56879" spans="25:27" x14ac:dyDescent="0.2">
      <c r="Y56879" s="396"/>
      <c r="Z56879" s="396"/>
      <c r="AA56879" s="441"/>
    </row>
    <row r="56880" spans="25:27" x14ac:dyDescent="0.2">
      <c r="Y56880" s="396"/>
      <c r="Z56880" s="396"/>
      <c r="AA56880" s="441"/>
    </row>
    <row r="56881" spans="25:27" x14ac:dyDescent="0.2">
      <c r="Y56881" s="396"/>
      <c r="Z56881" s="396"/>
      <c r="AA56881" s="441"/>
    </row>
    <row r="56882" spans="25:27" x14ac:dyDescent="0.2">
      <c r="Y56882" s="396"/>
      <c r="Z56882" s="396"/>
      <c r="AA56882" s="441"/>
    </row>
    <row r="56883" spans="25:27" x14ac:dyDescent="0.2">
      <c r="Y56883" s="396"/>
      <c r="Z56883" s="396"/>
      <c r="AA56883" s="441"/>
    </row>
    <row r="56884" spans="25:27" x14ac:dyDescent="0.2">
      <c r="Y56884" s="396"/>
      <c r="Z56884" s="396"/>
      <c r="AA56884" s="441"/>
    </row>
    <row r="56885" spans="25:27" x14ac:dyDescent="0.2">
      <c r="Y56885" s="396"/>
      <c r="Z56885" s="396"/>
      <c r="AA56885" s="441"/>
    </row>
    <row r="56886" spans="25:27" x14ac:dyDescent="0.2">
      <c r="Y56886" s="396"/>
      <c r="Z56886" s="396"/>
      <c r="AA56886" s="441"/>
    </row>
    <row r="56887" spans="25:27" x14ac:dyDescent="0.2">
      <c r="Y56887" s="396"/>
      <c r="Z56887" s="396"/>
      <c r="AA56887" s="441"/>
    </row>
    <row r="56888" spans="25:27" x14ac:dyDescent="0.2">
      <c r="Y56888" s="396"/>
      <c r="Z56888" s="396"/>
      <c r="AA56888" s="441"/>
    </row>
    <row r="56889" spans="25:27" x14ac:dyDescent="0.2">
      <c r="Y56889" s="396"/>
      <c r="Z56889" s="396"/>
      <c r="AA56889" s="441"/>
    </row>
    <row r="56890" spans="25:27" x14ac:dyDescent="0.2">
      <c r="Y56890" s="396"/>
      <c r="Z56890" s="396"/>
      <c r="AA56890" s="441"/>
    </row>
    <row r="56891" spans="25:27" x14ac:dyDescent="0.2">
      <c r="Y56891" s="396"/>
      <c r="Z56891" s="396"/>
      <c r="AA56891" s="441"/>
    </row>
    <row r="56892" spans="25:27" x14ac:dyDescent="0.2">
      <c r="Y56892" s="396"/>
      <c r="Z56892" s="396"/>
      <c r="AA56892" s="441"/>
    </row>
    <row r="56893" spans="25:27" x14ac:dyDescent="0.2">
      <c r="Y56893" s="396"/>
      <c r="Z56893" s="396"/>
      <c r="AA56893" s="441"/>
    </row>
    <row r="56894" spans="25:27" x14ac:dyDescent="0.2">
      <c r="Y56894" s="396"/>
      <c r="Z56894" s="396"/>
      <c r="AA56894" s="441"/>
    </row>
    <row r="56895" spans="25:27" x14ac:dyDescent="0.2">
      <c r="Y56895" s="396"/>
      <c r="Z56895" s="396"/>
      <c r="AA56895" s="441"/>
    </row>
    <row r="56896" spans="25:27" x14ac:dyDescent="0.2">
      <c r="Y56896" s="396"/>
      <c r="Z56896" s="396"/>
      <c r="AA56896" s="441"/>
    </row>
    <row r="56897" spans="25:27" x14ac:dyDescent="0.2">
      <c r="Y56897" s="396"/>
      <c r="Z56897" s="396"/>
      <c r="AA56897" s="441"/>
    </row>
    <row r="56898" spans="25:27" x14ac:dyDescent="0.2">
      <c r="Y56898" s="396"/>
      <c r="Z56898" s="396"/>
      <c r="AA56898" s="441"/>
    </row>
    <row r="56899" spans="25:27" x14ac:dyDescent="0.2">
      <c r="Y56899" s="396"/>
      <c r="Z56899" s="396"/>
      <c r="AA56899" s="441"/>
    </row>
    <row r="56900" spans="25:27" x14ac:dyDescent="0.2">
      <c r="Y56900" s="396"/>
      <c r="Z56900" s="396"/>
      <c r="AA56900" s="441"/>
    </row>
    <row r="56901" spans="25:27" x14ac:dyDescent="0.2">
      <c r="Y56901" s="396"/>
      <c r="Z56901" s="396"/>
      <c r="AA56901" s="441"/>
    </row>
    <row r="56902" spans="25:27" x14ac:dyDescent="0.2">
      <c r="Y56902" s="396"/>
      <c r="Z56902" s="396"/>
      <c r="AA56902" s="441"/>
    </row>
    <row r="56903" spans="25:27" x14ac:dyDescent="0.2">
      <c r="Y56903" s="396"/>
      <c r="Z56903" s="396"/>
      <c r="AA56903" s="441"/>
    </row>
    <row r="56904" spans="25:27" x14ac:dyDescent="0.2">
      <c r="Y56904" s="396"/>
      <c r="Z56904" s="396"/>
      <c r="AA56904" s="441"/>
    </row>
    <row r="56905" spans="25:27" x14ac:dyDescent="0.2">
      <c r="Y56905" s="396"/>
      <c r="Z56905" s="396"/>
      <c r="AA56905" s="441"/>
    </row>
    <row r="56906" spans="25:27" x14ac:dyDescent="0.2">
      <c r="Y56906" s="396"/>
      <c r="Z56906" s="396"/>
      <c r="AA56906" s="441"/>
    </row>
    <row r="56907" spans="25:27" x14ac:dyDescent="0.2">
      <c r="Y56907" s="396"/>
      <c r="Z56907" s="396"/>
      <c r="AA56907" s="441"/>
    </row>
    <row r="56908" spans="25:27" x14ac:dyDescent="0.2">
      <c r="Y56908" s="396"/>
      <c r="Z56908" s="396"/>
      <c r="AA56908" s="441"/>
    </row>
    <row r="56909" spans="25:27" x14ac:dyDescent="0.2">
      <c r="Y56909" s="396"/>
      <c r="Z56909" s="396"/>
      <c r="AA56909" s="441"/>
    </row>
    <row r="56910" spans="25:27" x14ac:dyDescent="0.2">
      <c r="Y56910" s="396"/>
      <c r="Z56910" s="396"/>
      <c r="AA56910" s="441"/>
    </row>
    <row r="56911" spans="25:27" x14ac:dyDescent="0.2">
      <c r="Y56911" s="396"/>
      <c r="Z56911" s="396"/>
      <c r="AA56911" s="441"/>
    </row>
    <row r="56912" spans="25:27" x14ac:dyDescent="0.2">
      <c r="Y56912" s="396"/>
      <c r="Z56912" s="396"/>
      <c r="AA56912" s="441"/>
    </row>
    <row r="56913" spans="25:27" x14ac:dyDescent="0.2">
      <c r="Y56913" s="396"/>
      <c r="Z56913" s="396"/>
      <c r="AA56913" s="441"/>
    </row>
    <row r="56914" spans="25:27" x14ac:dyDescent="0.2">
      <c r="Y56914" s="396"/>
      <c r="Z56914" s="396"/>
      <c r="AA56914" s="441"/>
    </row>
    <row r="56915" spans="25:27" x14ac:dyDescent="0.2">
      <c r="Y56915" s="396"/>
      <c r="Z56915" s="396"/>
      <c r="AA56915" s="441"/>
    </row>
    <row r="56916" spans="25:27" x14ac:dyDescent="0.2">
      <c r="Y56916" s="396"/>
      <c r="Z56916" s="396"/>
      <c r="AA56916" s="441"/>
    </row>
    <row r="56917" spans="25:27" x14ac:dyDescent="0.2">
      <c r="Y56917" s="396"/>
      <c r="Z56917" s="396"/>
      <c r="AA56917" s="441"/>
    </row>
    <row r="56918" spans="25:27" x14ac:dyDescent="0.2">
      <c r="Y56918" s="396"/>
      <c r="Z56918" s="396"/>
      <c r="AA56918" s="441"/>
    </row>
    <row r="56919" spans="25:27" x14ac:dyDescent="0.2">
      <c r="Y56919" s="396"/>
      <c r="Z56919" s="396"/>
      <c r="AA56919" s="441"/>
    </row>
    <row r="56920" spans="25:27" x14ac:dyDescent="0.2">
      <c r="Y56920" s="396"/>
      <c r="Z56920" s="396"/>
      <c r="AA56920" s="441"/>
    </row>
    <row r="56921" spans="25:27" x14ac:dyDescent="0.2">
      <c r="Y56921" s="396"/>
      <c r="Z56921" s="396"/>
      <c r="AA56921" s="441"/>
    </row>
    <row r="56922" spans="25:27" x14ac:dyDescent="0.2">
      <c r="Y56922" s="396"/>
      <c r="Z56922" s="396"/>
      <c r="AA56922" s="441"/>
    </row>
    <row r="56923" spans="25:27" x14ac:dyDescent="0.2">
      <c r="Y56923" s="396"/>
      <c r="Z56923" s="396"/>
      <c r="AA56923" s="441"/>
    </row>
    <row r="56924" spans="25:27" x14ac:dyDescent="0.2">
      <c r="Y56924" s="396"/>
      <c r="Z56924" s="396"/>
      <c r="AA56924" s="441"/>
    </row>
    <row r="56925" spans="25:27" x14ac:dyDescent="0.2">
      <c r="Y56925" s="396"/>
      <c r="Z56925" s="396"/>
      <c r="AA56925" s="441"/>
    </row>
    <row r="56926" spans="25:27" x14ac:dyDescent="0.2">
      <c r="Y56926" s="396"/>
      <c r="Z56926" s="396"/>
      <c r="AA56926" s="441"/>
    </row>
    <row r="56927" spans="25:27" x14ac:dyDescent="0.2">
      <c r="Y56927" s="396"/>
      <c r="Z56927" s="396"/>
      <c r="AA56927" s="441"/>
    </row>
    <row r="56928" spans="25:27" x14ac:dyDescent="0.2">
      <c r="Y56928" s="396"/>
      <c r="Z56928" s="396"/>
      <c r="AA56928" s="441"/>
    </row>
    <row r="56929" spans="25:27" x14ac:dyDescent="0.2">
      <c r="Y56929" s="396"/>
      <c r="Z56929" s="396"/>
      <c r="AA56929" s="441"/>
    </row>
    <row r="56930" spans="25:27" x14ac:dyDescent="0.2">
      <c r="Y56930" s="396"/>
      <c r="Z56930" s="396"/>
      <c r="AA56930" s="441"/>
    </row>
    <row r="56931" spans="25:27" x14ac:dyDescent="0.2">
      <c r="Y56931" s="396"/>
      <c r="Z56931" s="396"/>
      <c r="AA56931" s="441"/>
    </row>
    <row r="56932" spans="25:27" x14ac:dyDescent="0.2">
      <c r="Y56932" s="396"/>
      <c r="Z56932" s="396"/>
      <c r="AA56932" s="441"/>
    </row>
    <row r="56933" spans="25:27" x14ac:dyDescent="0.2">
      <c r="Y56933" s="396"/>
      <c r="Z56933" s="396"/>
      <c r="AA56933" s="441"/>
    </row>
    <row r="56934" spans="25:27" x14ac:dyDescent="0.2">
      <c r="Y56934" s="396"/>
      <c r="Z56934" s="396"/>
      <c r="AA56934" s="441"/>
    </row>
    <row r="56935" spans="25:27" x14ac:dyDescent="0.2">
      <c r="Y56935" s="396"/>
      <c r="Z56935" s="396"/>
      <c r="AA56935" s="441"/>
    </row>
    <row r="56936" spans="25:27" x14ac:dyDescent="0.2">
      <c r="Y56936" s="396"/>
      <c r="Z56936" s="396"/>
      <c r="AA56936" s="441"/>
    </row>
    <row r="56937" spans="25:27" x14ac:dyDescent="0.2">
      <c r="Y56937" s="396"/>
      <c r="Z56937" s="396"/>
      <c r="AA56937" s="441"/>
    </row>
    <row r="56938" spans="25:27" x14ac:dyDescent="0.2">
      <c r="Y56938" s="396"/>
      <c r="Z56938" s="396"/>
      <c r="AA56938" s="441"/>
    </row>
    <row r="56939" spans="25:27" x14ac:dyDescent="0.2">
      <c r="Y56939" s="396"/>
      <c r="Z56939" s="396"/>
      <c r="AA56939" s="441"/>
    </row>
    <row r="56940" spans="25:27" x14ac:dyDescent="0.2">
      <c r="Y56940" s="396"/>
      <c r="Z56940" s="396"/>
      <c r="AA56940" s="441"/>
    </row>
    <row r="56941" spans="25:27" x14ac:dyDescent="0.2">
      <c r="Y56941" s="396"/>
      <c r="Z56941" s="396"/>
      <c r="AA56941" s="441"/>
    </row>
    <row r="56942" spans="25:27" x14ac:dyDescent="0.2">
      <c r="Y56942" s="396"/>
      <c r="Z56942" s="396"/>
      <c r="AA56942" s="441"/>
    </row>
    <row r="56943" spans="25:27" x14ac:dyDescent="0.2">
      <c r="Y56943" s="396"/>
      <c r="Z56943" s="396"/>
      <c r="AA56943" s="441"/>
    </row>
    <row r="56944" spans="25:27" x14ac:dyDescent="0.2">
      <c r="Y56944" s="396"/>
      <c r="Z56944" s="396"/>
      <c r="AA56944" s="441"/>
    </row>
    <row r="56945" spans="25:27" x14ac:dyDescent="0.2">
      <c r="Y56945" s="396"/>
      <c r="Z56945" s="396"/>
      <c r="AA56945" s="441"/>
    </row>
    <row r="56946" spans="25:27" x14ac:dyDescent="0.2">
      <c r="Y56946" s="396"/>
      <c r="Z56946" s="396"/>
      <c r="AA56946" s="441"/>
    </row>
    <row r="56947" spans="25:27" x14ac:dyDescent="0.2">
      <c r="Y56947" s="396"/>
      <c r="Z56947" s="396"/>
      <c r="AA56947" s="441"/>
    </row>
    <row r="56948" spans="25:27" x14ac:dyDescent="0.2">
      <c r="Y56948" s="396"/>
      <c r="Z56948" s="396"/>
      <c r="AA56948" s="441"/>
    </row>
    <row r="56949" spans="25:27" x14ac:dyDescent="0.2">
      <c r="Y56949" s="396"/>
      <c r="Z56949" s="396"/>
      <c r="AA56949" s="441"/>
    </row>
    <row r="56950" spans="25:27" x14ac:dyDescent="0.2">
      <c r="Y56950" s="396"/>
      <c r="Z56950" s="396"/>
      <c r="AA56950" s="441"/>
    </row>
    <row r="56951" spans="25:27" x14ac:dyDescent="0.2">
      <c r="Y56951" s="396"/>
      <c r="Z56951" s="396"/>
      <c r="AA56951" s="441"/>
    </row>
    <row r="56952" spans="25:27" x14ac:dyDescent="0.2">
      <c r="Y56952" s="396"/>
      <c r="Z56952" s="396"/>
      <c r="AA56952" s="441"/>
    </row>
    <row r="56953" spans="25:27" x14ac:dyDescent="0.2">
      <c r="Y56953" s="396"/>
      <c r="Z56953" s="396"/>
      <c r="AA56953" s="441"/>
    </row>
    <row r="56954" spans="25:27" x14ac:dyDescent="0.2">
      <c r="Y56954" s="396"/>
      <c r="Z56954" s="396"/>
      <c r="AA56954" s="441"/>
    </row>
    <row r="56955" spans="25:27" x14ac:dyDescent="0.2">
      <c r="Y56955" s="396"/>
      <c r="Z56955" s="396"/>
      <c r="AA56955" s="441"/>
    </row>
    <row r="56956" spans="25:27" x14ac:dyDescent="0.2">
      <c r="Y56956" s="396"/>
      <c r="Z56956" s="396"/>
      <c r="AA56956" s="441"/>
    </row>
    <row r="56957" spans="25:27" x14ac:dyDescent="0.2">
      <c r="Y56957" s="396"/>
      <c r="Z56957" s="396"/>
      <c r="AA56957" s="441"/>
    </row>
    <row r="56958" spans="25:27" x14ac:dyDescent="0.2">
      <c r="Y56958" s="396"/>
      <c r="Z56958" s="396"/>
      <c r="AA56958" s="441"/>
    </row>
    <row r="56959" spans="25:27" x14ac:dyDescent="0.2">
      <c r="Y56959" s="396"/>
      <c r="Z56959" s="396"/>
      <c r="AA56959" s="441"/>
    </row>
    <row r="56960" spans="25:27" x14ac:dyDescent="0.2">
      <c r="Y56960" s="396"/>
      <c r="Z56960" s="396"/>
      <c r="AA56960" s="441"/>
    </row>
    <row r="56961" spans="25:27" x14ac:dyDescent="0.2">
      <c r="Y56961" s="396"/>
      <c r="Z56961" s="396"/>
      <c r="AA56961" s="441"/>
    </row>
    <row r="56962" spans="25:27" x14ac:dyDescent="0.2">
      <c r="Y56962" s="396"/>
      <c r="Z56962" s="396"/>
      <c r="AA56962" s="441"/>
    </row>
    <row r="56963" spans="25:27" x14ac:dyDescent="0.2">
      <c r="Y56963" s="396"/>
      <c r="Z56963" s="396"/>
      <c r="AA56963" s="441"/>
    </row>
    <row r="56964" spans="25:27" x14ac:dyDescent="0.2">
      <c r="Y56964" s="396"/>
      <c r="Z56964" s="396"/>
      <c r="AA56964" s="441"/>
    </row>
    <row r="56965" spans="25:27" x14ac:dyDescent="0.2">
      <c r="Y56965" s="396"/>
      <c r="Z56965" s="396"/>
      <c r="AA56965" s="441"/>
    </row>
    <row r="56966" spans="25:27" x14ac:dyDescent="0.2">
      <c r="Y56966" s="396"/>
      <c r="Z56966" s="396"/>
      <c r="AA56966" s="441"/>
    </row>
    <row r="56967" spans="25:27" x14ac:dyDescent="0.2">
      <c r="Y56967" s="396"/>
      <c r="Z56967" s="396"/>
      <c r="AA56967" s="441"/>
    </row>
    <row r="56968" spans="25:27" x14ac:dyDescent="0.2">
      <c r="Y56968" s="396"/>
      <c r="Z56968" s="396"/>
      <c r="AA56968" s="441"/>
    </row>
    <row r="56969" spans="25:27" x14ac:dyDescent="0.2">
      <c r="Y56969" s="396"/>
      <c r="Z56969" s="396"/>
      <c r="AA56969" s="441"/>
    </row>
    <row r="56970" spans="25:27" x14ac:dyDescent="0.2">
      <c r="Y56970" s="396"/>
      <c r="Z56970" s="396"/>
      <c r="AA56970" s="441"/>
    </row>
    <row r="56971" spans="25:27" x14ac:dyDescent="0.2">
      <c r="Y56971" s="396"/>
      <c r="Z56971" s="396"/>
      <c r="AA56971" s="441"/>
    </row>
    <row r="56972" spans="25:27" x14ac:dyDescent="0.2">
      <c r="Y56972" s="396"/>
      <c r="Z56972" s="396"/>
      <c r="AA56972" s="441"/>
    </row>
    <row r="56973" spans="25:27" x14ac:dyDescent="0.2">
      <c r="Y56973" s="396"/>
      <c r="Z56973" s="396"/>
      <c r="AA56973" s="441"/>
    </row>
    <row r="56974" spans="25:27" x14ac:dyDescent="0.2">
      <c r="Y56974" s="396"/>
      <c r="Z56974" s="396"/>
      <c r="AA56974" s="441"/>
    </row>
    <row r="56975" spans="25:27" x14ac:dyDescent="0.2">
      <c r="Y56975" s="396"/>
      <c r="Z56975" s="396"/>
      <c r="AA56975" s="441"/>
    </row>
    <row r="56976" spans="25:27" x14ac:dyDescent="0.2">
      <c r="Y56976" s="396"/>
      <c r="Z56976" s="396"/>
      <c r="AA56976" s="441"/>
    </row>
    <row r="56977" spans="25:27" x14ac:dyDescent="0.2">
      <c r="Y56977" s="396"/>
      <c r="Z56977" s="396"/>
      <c r="AA56977" s="441"/>
    </row>
    <row r="56978" spans="25:27" x14ac:dyDescent="0.2">
      <c r="Y56978" s="396"/>
      <c r="Z56978" s="396"/>
      <c r="AA56978" s="441"/>
    </row>
    <row r="56979" spans="25:27" x14ac:dyDescent="0.2">
      <c r="Y56979" s="396"/>
      <c r="Z56979" s="396"/>
      <c r="AA56979" s="441"/>
    </row>
    <row r="56980" spans="25:27" x14ac:dyDescent="0.2">
      <c r="Y56980" s="396"/>
      <c r="Z56980" s="396"/>
      <c r="AA56980" s="441"/>
    </row>
    <row r="56981" spans="25:27" x14ac:dyDescent="0.2">
      <c r="Y56981" s="396"/>
      <c r="Z56981" s="396"/>
      <c r="AA56981" s="441"/>
    </row>
    <row r="56982" spans="25:27" x14ac:dyDescent="0.2">
      <c r="Y56982" s="396"/>
      <c r="Z56982" s="396"/>
      <c r="AA56982" s="441"/>
    </row>
    <row r="56983" spans="25:27" x14ac:dyDescent="0.2">
      <c r="Y56983" s="396"/>
      <c r="Z56983" s="396"/>
      <c r="AA56983" s="441"/>
    </row>
    <row r="56984" spans="25:27" x14ac:dyDescent="0.2">
      <c r="Y56984" s="396"/>
      <c r="Z56984" s="396"/>
      <c r="AA56984" s="441"/>
    </row>
    <row r="56985" spans="25:27" x14ac:dyDescent="0.2">
      <c r="Y56985" s="396"/>
      <c r="Z56985" s="396"/>
      <c r="AA56985" s="441"/>
    </row>
    <row r="56986" spans="25:27" x14ac:dyDescent="0.2">
      <c r="Y56986" s="396"/>
      <c r="Z56986" s="396"/>
      <c r="AA56986" s="441"/>
    </row>
    <row r="56987" spans="25:27" x14ac:dyDescent="0.2">
      <c r="Y56987" s="396"/>
      <c r="Z56987" s="396"/>
      <c r="AA56987" s="441"/>
    </row>
    <row r="56988" spans="25:27" x14ac:dyDescent="0.2">
      <c r="Y56988" s="396"/>
      <c r="Z56988" s="396"/>
      <c r="AA56988" s="441"/>
    </row>
    <row r="56989" spans="25:27" x14ac:dyDescent="0.2">
      <c r="Y56989" s="396"/>
      <c r="Z56989" s="396"/>
      <c r="AA56989" s="441"/>
    </row>
    <row r="56990" spans="25:27" x14ac:dyDescent="0.2">
      <c r="Y56990" s="396"/>
      <c r="Z56990" s="396"/>
      <c r="AA56990" s="441"/>
    </row>
    <row r="56991" spans="25:27" x14ac:dyDescent="0.2">
      <c r="Y56991" s="396"/>
      <c r="Z56991" s="396"/>
      <c r="AA56991" s="441"/>
    </row>
    <row r="56992" spans="25:27" x14ac:dyDescent="0.2">
      <c r="Y56992" s="396"/>
      <c r="Z56992" s="396"/>
      <c r="AA56992" s="441"/>
    </row>
    <row r="56993" spans="25:27" x14ac:dyDescent="0.2">
      <c r="Y56993" s="396"/>
      <c r="Z56993" s="396"/>
      <c r="AA56993" s="441"/>
    </row>
    <row r="56994" spans="25:27" x14ac:dyDescent="0.2">
      <c r="Y56994" s="396"/>
      <c r="Z56994" s="396"/>
      <c r="AA56994" s="441"/>
    </row>
    <row r="56995" spans="25:27" x14ac:dyDescent="0.2">
      <c r="Y56995" s="396"/>
      <c r="Z56995" s="396"/>
      <c r="AA56995" s="441"/>
    </row>
    <row r="56996" spans="25:27" x14ac:dyDescent="0.2">
      <c r="Y56996" s="396"/>
      <c r="Z56996" s="396"/>
      <c r="AA56996" s="441"/>
    </row>
    <row r="56997" spans="25:27" x14ac:dyDescent="0.2">
      <c r="Y56997" s="396"/>
      <c r="Z56997" s="396"/>
      <c r="AA56997" s="441"/>
    </row>
    <row r="56998" spans="25:27" x14ac:dyDescent="0.2">
      <c r="Y56998" s="396"/>
      <c r="Z56998" s="396"/>
      <c r="AA56998" s="441"/>
    </row>
    <row r="56999" spans="25:27" x14ac:dyDescent="0.2">
      <c r="Y56999" s="396"/>
      <c r="Z56999" s="396"/>
      <c r="AA56999" s="441"/>
    </row>
    <row r="57000" spans="25:27" x14ac:dyDescent="0.2">
      <c r="Y57000" s="396"/>
      <c r="Z57000" s="396"/>
      <c r="AA57000" s="441"/>
    </row>
    <row r="57001" spans="25:27" x14ac:dyDescent="0.2">
      <c r="Y57001" s="396"/>
      <c r="Z57001" s="396"/>
      <c r="AA57001" s="441"/>
    </row>
    <row r="57002" spans="25:27" x14ac:dyDescent="0.2">
      <c r="Y57002" s="396"/>
      <c r="Z57002" s="396"/>
      <c r="AA57002" s="441"/>
    </row>
    <row r="57003" spans="25:27" x14ac:dyDescent="0.2">
      <c r="Y57003" s="396"/>
      <c r="Z57003" s="396"/>
      <c r="AA57003" s="441"/>
    </row>
    <row r="57004" spans="25:27" x14ac:dyDescent="0.2">
      <c r="Y57004" s="396"/>
      <c r="Z57004" s="396"/>
      <c r="AA57004" s="441"/>
    </row>
    <row r="57005" spans="25:27" x14ac:dyDescent="0.2">
      <c r="Y57005" s="396"/>
      <c r="Z57005" s="396"/>
      <c r="AA57005" s="441"/>
    </row>
    <row r="57006" spans="25:27" x14ac:dyDescent="0.2">
      <c r="Y57006" s="396"/>
      <c r="Z57006" s="396"/>
      <c r="AA57006" s="441"/>
    </row>
    <row r="57007" spans="25:27" x14ac:dyDescent="0.2">
      <c r="Y57007" s="396"/>
      <c r="Z57007" s="396"/>
      <c r="AA57007" s="441"/>
    </row>
    <row r="57008" spans="25:27" x14ac:dyDescent="0.2">
      <c r="Y57008" s="396"/>
      <c r="Z57008" s="396"/>
      <c r="AA57008" s="441"/>
    </row>
    <row r="57009" spans="25:27" x14ac:dyDescent="0.2">
      <c r="Y57009" s="396"/>
      <c r="Z57009" s="396"/>
      <c r="AA57009" s="441"/>
    </row>
    <row r="57010" spans="25:27" x14ac:dyDescent="0.2">
      <c r="Y57010" s="396"/>
      <c r="Z57010" s="396"/>
      <c r="AA57010" s="441"/>
    </row>
    <row r="57011" spans="25:27" x14ac:dyDescent="0.2">
      <c r="Y57011" s="396"/>
      <c r="Z57011" s="396"/>
      <c r="AA57011" s="441"/>
    </row>
    <row r="57012" spans="25:27" x14ac:dyDescent="0.2">
      <c r="Y57012" s="396"/>
      <c r="Z57012" s="396"/>
      <c r="AA57012" s="441"/>
    </row>
    <row r="57013" spans="25:27" x14ac:dyDescent="0.2">
      <c r="Y57013" s="396"/>
      <c r="Z57013" s="396"/>
      <c r="AA57013" s="441"/>
    </row>
    <row r="57014" spans="25:27" x14ac:dyDescent="0.2">
      <c r="Y57014" s="396"/>
      <c r="Z57014" s="396"/>
      <c r="AA57014" s="441"/>
    </row>
    <row r="57015" spans="25:27" x14ac:dyDescent="0.2">
      <c r="Y57015" s="396"/>
      <c r="Z57015" s="396"/>
      <c r="AA57015" s="441"/>
    </row>
    <row r="57016" spans="25:27" x14ac:dyDescent="0.2">
      <c r="Y57016" s="396"/>
      <c r="Z57016" s="396"/>
      <c r="AA57016" s="441"/>
    </row>
    <row r="57017" spans="25:27" x14ac:dyDescent="0.2">
      <c r="Y57017" s="396"/>
      <c r="Z57017" s="396"/>
      <c r="AA57017" s="441"/>
    </row>
    <row r="57018" spans="25:27" x14ac:dyDescent="0.2">
      <c r="Y57018" s="396"/>
      <c r="Z57018" s="396"/>
      <c r="AA57018" s="441"/>
    </row>
    <row r="57019" spans="25:27" x14ac:dyDescent="0.2">
      <c r="Y57019" s="396"/>
      <c r="Z57019" s="396"/>
      <c r="AA57019" s="441"/>
    </row>
    <row r="57020" spans="25:27" x14ac:dyDescent="0.2">
      <c r="Y57020" s="396"/>
      <c r="Z57020" s="396"/>
      <c r="AA57020" s="441"/>
    </row>
    <row r="57021" spans="25:27" x14ac:dyDescent="0.2">
      <c r="Y57021" s="396"/>
      <c r="Z57021" s="396"/>
      <c r="AA57021" s="441"/>
    </row>
    <row r="57022" spans="25:27" x14ac:dyDescent="0.2">
      <c r="Y57022" s="396"/>
      <c r="Z57022" s="396"/>
      <c r="AA57022" s="441"/>
    </row>
    <row r="57023" spans="25:27" x14ac:dyDescent="0.2">
      <c r="Y57023" s="396"/>
      <c r="Z57023" s="396"/>
      <c r="AA57023" s="441"/>
    </row>
    <row r="57024" spans="25:27" x14ac:dyDescent="0.2">
      <c r="Y57024" s="396"/>
      <c r="Z57024" s="396"/>
      <c r="AA57024" s="441"/>
    </row>
    <row r="57025" spans="25:27" x14ac:dyDescent="0.2">
      <c r="Y57025" s="396"/>
      <c r="Z57025" s="396"/>
      <c r="AA57025" s="441"/>
    </row>
    <row r="57026" spans="25:27" x14ac:dyDescent="0.2">
      <c r="Y57026" s="396"/>
      <c r="Z57026" s="396"/>
      <c r="AA57026" s="441"/>
    </row>
    <row r="57027" spans="25:27" x14ac:dyDescent="0.2">
      <c r="Y57027" s="396"/>
      <c r="Z57027" s="396"/>
      <c r="AA57027" s="441"/>
    </row>
    <row r="57028" spans="25:27" x14ac:dyDescent="0.2">
      <c r="Y57028" s="396"/>
      <c r="Z57028" s="396"/>
      <c r="AA57028" s="441"/>
    </row>
    <row r="57029" spans="25:27" x14ac:dyDescent="0.2">
      <c r="Y57029" s="396"/>
      <c r="Z57029" s="396"/>
      <c r="AA57029" s="441"/>
    </row>
    <row r="57030" spans="25:27" x14ac:dyDescent="0.2">
      <c r="Y57030" s="396"/>
      <c r="Z57030" s="396"/>
      <c r="AA57030" s="441"/>
    </row>
    <row r="57031" spans="25:27" x14ac:dyDescent="0.2">
      <c r="Y57031" s="396"/>
      <c r="Z57031" s="396"/>
      <c r="AA57031" s="441"/>
    </row>
    <row r="57032" spans="25:27" x14ac:dyDescent="0.2">
      <c r="Y57032" s="396"/>
      <c r="Z57032" s="396"/>
      <c r="AA57032" s="441"/>
    </row>
    <row r="57033" spans="25:27" x14ac:dyDescent="0.2">
      <c r="Y57033" s="396"/>
      <c r="Z57033" s="396"/>
      <c r="AA57033" s="441"/>
    </row>
    <row r="57034" spans="25:27" x14ac:dyDescent="0.2">
      <c r="Y57034" s="396"/>
      <c r="Z57034" s="396"/>
      <c r="AA57034" s="441"/>
    </row>
    <row r="57035" spans="25:27" x14ac:dyDescent="0.2">
      <c r="Y57035" s="396"/>
      <c r="Z57035" s="396"/>
      <c r="AA57035" s="441"/>
    </row>
    <row r="57036" spans="25:27" x14ac:dyDescent="0.2">
      <c r="Y57036" s="396"/>
      <c r="Z57036" s="396"/>
      <c r="AA57036" s="441"/>
    </row>
    <row r="57037" spans="25:27" x14ac:dyDescent="0.2">
      <c r="Y57037" s="396"/>
      <c r="Z57037" s="396"/>
      <c r="AA57037" s="441"/>
    </row>
    <row r="57038" spans="25:27" x14ac:dyDescent="0.2">
      <c r="Y57038" s="396"/>
      <c r="Z57038" s="396"/>
      <c r="AA57038" s="441"/>
    </row>
    <row r="57039" spans="25:27" x14ac:dyDescent="0.2">
      <c r="Y57039" s="396"/>
      <c r="Z57039" s="396"/>
      <c r="AA57039" s="441"/>
    </row>
    <row r="57040" spans="25:27" x14ac:dyDescent="0.2">
      <c r="Y57040" s="396"/>
      <c r="Z57040" s="396"/>
      <c r="AA57040" s="441"/>
    </row>
    <row r="57041" spans="25:27" x14ac:dyDescent="0.2">
      <c r="Y57041" s="396"/>
      <c r="Z57041" s="396"/>
      <c r="AA57041" s="441"/>
    </row>
    <row r="57042" spans="25:27" x14ac:dyDescent="0.2">
      <c r="Y57042" s="396"/>
      <c r="Z57042" s="396"/>
      <c r="AA57042" s="441"/>
    </row>
    <row r="57043" spans="25:27" x14ac:dyDescent="0.2">
      <c r="Y57043" s="396"/>
      <c r="Z57043" s="396"/>
      <c r="AA57043" s="441"/>
    </row>
    <row r="57044" spans="25:27" x14ac:dyDescent="0.2">
      <c r="Y57044" s="396"/>
      <c r="Z57044" s="396"/>
      <c r="AA57044" s="441"/>
    </row>
    <row r="57045" spans="25:27" x14ac:dyDescent="0.2">
      <c r="Y57045" s="396"/>
      <c r="Z57045" s="396"/>
      <c r="AA57045" s="441"/>
    </row>
    <row r="57046" spans="25:27" x14ac:dyDescent="0.2">
      <c r="Y57046" s="396"/>
      <c r="Z57046" s="396"/>
      <c r="AA57046" s="441"/>
    </row>
    <row r="57047" spans="25:27" x14ac:dyDescent="0.2">
      <c r="Y57047" s="396"/>
      <c r="Z57047" s="396"/>
      <c r="AA57047" s="441"/>
    </row>
    <row r="57048" spans="25:27" x14ac:dyDescent="0.2">
      <c r="Y57048" s="396"/>
      <c r="Z57048" s="396"/>
      <c r="AA57048" s="441"/>
    </row>
    <row r="57049" spans="25:27" x14ac:dyDescent="0.2">
      <c r="Y57049" s="396"/>
      <c r="Z57049" s="396"/>
      <c r="AA57049" s="441"/>
    </row>
    <row r="57050" spans="25:27" x14ac:dyDescent="0.2">
      <c r="Y57050" s="396"/>
      <c r="Z57050" s="396"/>
      <c r="AA57050" s="441"/>
    </row>
    <row r="57051" spans="25:27" x14ac:dyDescent="0.2">
      <c r="Y57051" s="396"/>
      <c r="Z57051" s="396"/>
      <c r="AA57051" s="441"/>
    </row>
    <row r="57052" spans="25:27" x14ac:dyDescent="0.2">
      <c r="Y57052" s="396"/>
      <c r="Z57052" s="396"/>
      <c r="AA57052" s="441"/>
    </row>
    <row r="57053" spans="25:27" x14ac:dyDescent="0.2">
      <c r="Y57053" s="396"/>
      <c r="Z57053" s="396"/>
      <c r="AA57053" s="441"/>
    </row>
    <row r="57054" spans="25:27" x14ac:dyDescent="0.2">
      <c r="Y57054" s="396"/>
      <c r="Z57054" s="396"/>
      <c r="AA57054" s="441"/>
    </row>
    <row r="57055" spans="25:27" x14ac:dyDescent="0.2">
      <c r="Y57055" s="396"/>
      <c r="Z57055" s="396"/>
      <c r="AA57055" s="441"/>
    </row>
    <row r="57056" spans="25:27" x14ac:dyDescent="0.2">
      <c r="Y57056" s="396"/>
      <c r="Z57056" s="396"/>
      <c r="AA57056" s="441"/>
    </row>
    <row r="57057" spans="25:27" x14ac:dyDescent="0.2">
      <c r="Y57057" s="396"/>
      <c r="Z57057" s="396"/>
      <c r="AA57057" s="441"/>
    </row>
    <row r="57058" spans="25:27" x14ac:dyDescent="0.2">
      <c r="Y57058" s="396"/>
      <c r="Z57058" s="396"/>
      <c r="AA57058" s="441"/>
    </row>
    <row r="57059" spans="25:27" x14ac:dyDescent="0.2">
      <c r="Y57059" s="396"/>
      <c r="Z57059" s="396"/>
      <c r="AA57059" s="441"/>
    </row>
    <row r="57060" spans="25:27" x14ac:dyDescent="0.2">
      <c r="Y57060" s="396"/>
      <c r="Z57060" s="396"/>
      <c r="AA57060" s="441"/>
    </row>
    <row r="57061" spans="25:27" x14ac:dyDescent="0.2">
      <c r="Y57061" s="396"/>
      <c r="Z57061" s="396"/>
      <c r="AA57061" s="441"/>
    </row>
    <row r="57062" spans="25:27" x14ac:dyDescent="0.2">
      <c r="Y57062" s="396"/>
      <c r="Z57062" s="396"/>
      <c r="AA57062" s="441"/>
    </row>
    <row r="57063" spans="25:27" x14ac:dyDescent="0.2">
      <c r="Y57063" s="396"/>
      <c r="Z57063" s="396"/>
      <c r="AA57063" s="441"/>
    </row>
    <row r="57064" spans="25:27" x14ac:dyDescent="0.2">
      <c r="Y57064" s="396"/>
      <c r="Z57064" s="396"/>
      <c r="AA57064" s="441"/>
    </row>
    <row r="57065" spans="25:27" x14ac:dyDescent="0.2">
      <c r="Y57065" s="396"/>
      <c r="Z57065" s="396"/>
      <c r="AA57065" s="441"/>
    </row>
    <row r="57066" spans="25:27" x14ac:dyDescent="0.2">
      <c r="Y57066" s="396"/>
      <c r="Z57066" s="396"/>
      <c r="AA57066" s="441"/>
    </row>
    <row r="57067" spans="25:27" x14ac:dyDescent="0.2">
      <c r="Y57067" s="396"/>
      <c r="Z57067" s="396"/>
      <c r="AA57067" s="441"/>
    </row>
    <row r="57068" spans="25:27" x14ac:dyDescent="0.2">
      <c r="Y57068" s="396"/>
      <c r="Z57068" s="396"/>
      <c r="AA57068" s="441"/>
    </row>
    <row r="57069" spans="25:27" x14ac:dyDescent="0.2">
      <c r="Y57069" s="396"/>
      <c r="Z57069" s="396"/>
      <c r="AA57069" s="441"/>
    </row>
    <row r="57070" spans="25:27" x14ac:dyDescent="0.2">
      <c r="Y57070" s="396"/>
      <c r="Z57070" s="396"/>
      <c r="AA57070" s="441"/>
    </row>
    <row r="57071" spans="25:27" x14ac:dyDescent="0.2">
      <c r="Y57071" s="396"/>
      <c r="Z57071" s="396"/>
      <c r="AA57071" s="441"/>
    </row>
    <row r="57072" spans="25:27" x14ac:dyDescent="0.2">
      <c r="Y57072" s="396"/>
      <c r="Z57072" s="396"/>
      <c r="AA57072" s="441"/>
    </row>
    <row r="57073" spans="25:27" x14ac:dyDescent="0.2">
      <c r="Y57073" s="396"/>
      <c r="Z57073" s="396"/>
      <c r="AA57073" s="441"/>
    </row>
    <row r="57074" spans="25:27" x14ac:dyDescent="0.2">
      <c r="Y57074" s="396"/>
      <c r="Z57074" s="396"/>
      <c r="AA57074" s="441"/>
    </row>
    <row r="57075" spans="25:27" x14ac:dyDescent="0.2">
      <c r="Y57075" s="396"/>
      <c r="Z57075" s="396"/>
      <c r="AA57075" s="441"/>
    </row>
    <row r="57076" spans="25:27" x14ac:dyDescent="0.2">
      <c r="Y57076" s="396"/>
      <c r="Z57076" s="396"/>
      <c r="AA57076" s="441"/>
    </row>
    <row r="57077" spans="25:27" x14ac:dyDescent="0.2">
      <c r="Y57077" s="396"/>
      <c r="Z57077" s="396"/>
      <c r="AA57077" s="441"/>
    </row>
    <row r="57078" spans="25:27" x14ac:dyDescent="0.2">
      <c r="Y57078" s="396"/>
      <c r="Z57078" s="396"/>
      <c r="AA57078" s="441"/>
    </row>
    <row r="57079" spans="25:27" x14ac:dyDescent="0.2">
      <c r="Y57079" s="396"/>
      <c r="Z57079" s="396"/>
      <c r="AA57079" s="441"/>
    </row>
    <row r="57080" spans="25:27" x14ac:dyDescent="0.2">
      <c r="Y57080" s="396"/>
      <c r="Z57080" s="396"/>
      <c r="AA57080" s="441"/>
    </row>
    <row r="57081" spans="25:27" x14ac:dyDescent="0.2">
      <c r="Y57081" s="396"/>
      <c r="Z57081" s="396"/>
      <c r="AA57081" s="441"/>
    </row>
    <row r="57082" spans="25:27" x14ac:dyDescent="0.2">
      <c r="Y57082" s="396"/>
      <c r="Z57082" s="396"/>
      <c r="AA57082" s="441"/>
    </row>
    <row r="57083" spans="25:27" x14ac:dyDescent="0.2">
      <c r="Y57083" s="396"/>
      <c r="Z57083" s="396"/>
      <c r="AA57083" s="441"/>
    </row>
    <row r="57084" spans="25:27" x14ac:dyDescent="0.2">
      <c r="Y57084" s="396"/>
      <c r="Z57084" s="396"/>
      <c r="AA57084" s="441"/>
    </row>
    <row r="57085" spans="25:27" x14ac:dyDescent="0.2">
      <c r="Y57085" s="396"/>
      <c r="Z57085" s="396"/>
      <c r="AA57085" s="441"/>
    </row>
    <row r="57086" spans="25:27" x14ac:dyDescent="0.2">
      <c r="Y57086" s="396"/>
      <c r="Z57086" s="396"/>
      <c r="AA57086" s="441"/>
    </row>
    <row r="57087" spans="25:27" x14ac:dyDescent="0.2">
      <c r="Y57087" s="396"/>
      <c r="Z57087" s="396"/>
      <c r="AA57087" s="441"/>
    </row>
    <row r="57088" spans="25:27" x14ac:dyDescent="0.2">
      <c r="Y57088" s="396"/>
      <c r="Z57088" s="396"/>
      <c r="AA57088" s="441"/>
    </row>
    <row r="57089" spans="25:27" x14ac:dyDescent="0.2">
      <c r="Y57089" s="396"/>
      <c r="Z57089" s="396"/>
      <c r="AA57089" s="441"/>
    </row>
    <row r="57090" spans="25:27" x14ac:dyDescent="0.2">
      <c r="Y57090" s="396"/>
      <c r="Z57090" s="396"/>
      <c r="AA57090" s="441"/>
    </row>
    <row r="57091" spans="25:27" x14ac:dyDescent="0.2">
      <c r="Y57091" s="396"/>
      <c r="Z57091" s="396"/>
      <c r="AA57091" s="441"/>
    </row>
    <row r="57092" spans="25:27" x14ac:dyDescent="0.2">
      <c r="Y57092" s="396"/>
      <c r="Z57092" s="396"/>
      <c r="AA57092" s="441"/>
    </row>
    <row r="57093" spans="25:27" x14ac:dyDescent="0.2">
      <c r="Y57093" s="396"/>
      <c r="Z57093" s="396"/>
      <c r="AA57093" s="441"/>
    </row>
    <row r="57094" spans="25:27" x14ac:dyDescent="0.2">
      <c r="Y57094" s="396"/>
      <c r="Z57094" s="396"/>
      <c r="AA57094" s="441"/>
    </row>
    <row r="57095" spans="25:27" x14ac:dyDescent="0.2">
      <c r="Y57095" s="396"/>
      <c r="Z57095" s="396"/>
      <c r="AA57095" s="441"/>
    </row>
    <row r="57096" spans="25:27" x14ac:dyDescent="0.2">
      <c r="Y57096" s="396"/>
      <c r="Z57096" s="396"/>
      <c r="AA57096" s="441"/>
    </row>
    <row r="57097" spans="25:27" x14ac:dyDescent="0.2">
      <c r="Y57097" s="396"/>
      <c r="Z57097" s="396"/>
      <c r="AA57097" s="441"/>
    </row>
    <row r="57098" spans="25:27" x14ac:dyDescent="0.2">
      <c r="Y57098" s="396"/>
      <c r="Z57098" s="396"/>
      <c r="AA57098" s="441"/>
    </row>
    <row r="57099" spans="25:27" x14ac:dyDescent="0.2">
      <c r="Y57099" s="396"/>
      <c r="Z57099" s="396"/>
      <c r="AA57099" s="441"/>
    </row>
    <row r="57100" spans="25:27" x14ac:dyDescent="0.2">
      <c r="Y57100" s="396"/>
      <c r="Z57100" s="396"/>
      <c r="AA57100" s="441"/>
    </row>
    <row r="57101" spans="25:27" x14ac:dyDescent="0.2">
      <c r="Y57101" s="396"/>
      <c r="Z57101" s="396"/>
      <c r="AA57101" s="441"/>
    </row>
    <row r="57102" spans="25:27" x14ac:dyDescent="0.2">
      <c r="Y57102" s="396"/>
      <c r="Z57102" s="396"/>
      <c r="AA57102" s="441"/>
    </row>
    <row r="57103" spans="25:27" x14ac:dyDescent="0.2">
      <c r="Y57103" s="396"/>
      <c r="Z57103" s="396"/>
      <c r="AA57103" s="441"/>
    </row>
    <row r="57104" spans="25:27" x14ac:dyDescent="0.2">
      <c r="Y57104" s="396"/>
      <c r="Z57104" s="396"/>
      <c r="AA57104" s="441"/>
    </row>
    <row r="57105" spans="25:27" x14ac:dyDescent="0.2">
      <c r="Y57105" s="396"/>
      <c r="Z57105" s="396"/>
      <c r="AA57105" s="441"/>
    </row>
    <row r="57106" spans="25:27" x14ac:dyDescent="0.2">
      <c r="Y57106" s="396"/>
      <c r="Z57106" s="396"/>
      <c r="AA57106" s="441"/>
    </row>
    <row r="57107" spans="25:27" x14ac:dyDescent="0.2">
      <c r="Y57107" s="396"/>
      <c r="Z57107" s="396"/>
      <c r="AA57107" s="441"/>
    </row>
    <row r="57108" spans="25:27" x14ac:dyDescent="0.2">
      <c r="Y57108" s="396"/>
      <c r="Z57108" s="396"/>
      <c r="AA57108" s="441"/>
    </row>
    <row r="57109" spans="25:27" x14ac:dyDescent="0.2">
      <c r="Y57109" s="396"/>
      <c r="Z57109" s="396"/>
      <c r="AA57109" s="441"/>
    </row>
    <row r="57110" spans="25:27" x14ac:dyDescent="0.2">
      <c r="Y57110" s="396"/>
      <c r="Z57110" s="396"/>
      <c r="AA57110" s="441"/>
    </row>
    <row r="57111" spans="25:27" x14ac:dyDescent="0.2">
      <c r="Y57111" s="396"/>
      <c r="Z57111" s="396"/>
      <c r="AA57111" s="441"/>
    </row>
    <row r="57112" spans="25:27" x14ac:dyDescent="0.2">
      <c r="Y57112" s="396"/>
      <c r="Z57112" s="396"/>
      <c r="AA57112" s="441"/>
    </row>
    <row r="57113" spans="25:27" x14ac:dyDescent="0.2">
      <c r="Y57113" s="396"/>
      <c r="Z57113" s="396"/>
      <c r="AA57113" s="441"/>
    </row>
    <row r="57114" spans="25:27" x14ac:dyDescent="0.2">
      <c r="Y57114" s="396"/>
      <c r="Z57114" s="396"/>
      <c r="AA57114" s="441"/>
    </row>
    <row r="57115" spans="25:27" x14ac:dyDescent="0.2">
      <c r="Y57115" s="396"/>
      <c r="Z57115" s="396"/>
      <c r="AA57115" s="441"/>
    </row>
    <row r="57116" spans="25:27" x14ac:dyDescent="0.2">
      <c r="Y57116" s="396"/>
      <c r="Z57116" s="396"/>
      <c r="AA57116" s="441"/>
    </row>
    <row r="57117" spans="25:27" x14ac:dyDescent="0.2">
      <c r="Y57117" s="396"/>
      <c r="Z57117" s="396"/>
      <c r="AA57117" s="441"/>
    </row>
    <row r="57118" spans="25:27" x14ac:dyDescent="0.2">
      <c r="Y57118" s="396"/>
      <c r="Z57118" s="396"/>
      <c r="AA57118" s="441"/>
    </row>
    <row r="57119" spans="25:27" x14ac:dyDescent="0.2">
      <c r="Y57119" s="396"/>
      <c r="Z57119" s="396"/>
      <c r="AA57119" s="441"/>
    </row>
    <row r="57120" spans="25:27" x14ac:dyDescent="0.2">
      <c r="Y57120" s="396"/>
      <c r="Z57120" s="396"/>
      <c r="AA57120" s="441"/>
    </row>
    <row r="57121" spans="25:27" x14ac:dyDescent="0.2">
      <c r="Y57121" s="396"/>
      <c r="Z57121" s="396"/>
      <c r="AA57121" s="441"/>
    </row>
    <row r="57122" spans="25:27" x14ac:dyDescent="0.2">
      <c r="Y57122" s="396"/>
      <c r="Z57122" s="396"/>
      <c r="AA57122" s="441"/>
    </row>
    <row r="57123" spans="25:27" x14ac:dyDescent="0.2">
      <c r="Y57123" s="396"/>
      <c r="Z57123" s="396"/>
      <c r="AA57123" s="441"/>
    </row>
    <row r="57124" spans="25:27" x14ac:dyDescent="0.2">
      <c r="Y57124" s="396"/>
      <c r="Z57124" s="396"/>
      <c r="AA57124" s="441"/>
    </row>
    <row r="57125" spans="25:27" x14ac:dyDescent="0.2">
      <c r="Y57125" s="396"/>
      <c r="Z57125" s="396"/>
      <c r="AA57125" s="441"/>
    </row>
    <row r="57126" spans="25:27" x14ac:dyDescent="0.2">
      <c r="Y57126" s="396"/>
      <c r="Z57126" s="396"/>
      <c r="AA57126" s="441"/>
    </row>
    <row r="57127" spans="25:27" x14ac:dyDescent="0.2">
      <c r="Y57127" s="396"/>
      <c r="Z57127" s="396"/>
      <c r="AA57127" s="441"/>
    </row>
    <row r="57128" spans="25:27" x14ac:dyDescent="0.2">
      <c r="Y57128" s="396"/>
      <c r="Z57128" s="396"/>
      <c r="AA57128" s="441"/>
    </row>
    <row r="57129" spans="25:27" x14ac:dyDescent="0.2">
      <c r="Y57129" s="396"/>
      <c r="Z57129" s="396"/>
      <c r="AA57129" s="441"/>
    </row>
    <row r="57130" spans="25:27" x14ac:dyDescent="0.2">
      <c r="Y57130" s="396"/>
      <c r="Z57130" s="396"/>
      <c r="AA57130" s="441"/>
    </row>
    <row r="57131" spans="25:27" x14ac:dyDescent="0.2">
      <c r="Y57131" s="396"/>
      <c r="Z57131" s="396"/>
      <c r="AA57131" s="441"/>
    </row>
    <row r="57132" spans="25:27" x14ac:dyDescent="0.2">
      <c r="Y57132" s="396"/>
      <c r="Z57132" s="396"/>
      <c r="AA57132" s="441"/>
    </row>
    <row r="57133" spans="25:27" x14ac:dyDescent="0.2">
      <c r="Y57133" s="396"/>
      <c r="Z57133" s="396"/>
      <c r="AA57133" s="441"/>
    </row>
    <row r="57134" spans="25:27" x14ac:dyDescent="0.2">
      <c r="Y57134" s="396"/>
      <c r="Z57134" s="396"/>
      <c r="AA57134" s="441"/>
    </row>
    <row r="57135" spans="25:27" x14ac:dyDescent="0.2">
      <c r="Y57135" s="396"/>
      <c r="Z57135" s="396"/>
      <c r="AA57135" s="441"/>
    </row>
    <row r="57136" spans="25:27" x14ac:dyDescent="0.2">
      <c r="Y57136" s="396"/>
      <c r="Z57136" s="396"/>
      <c r="AA57136" s="441"/>
    </row>
    <row r="57137" spans="25:27" x14ac:dyDescent="0.2">
      <c r="Y57137" s="396"/>
      <c r="Z57137" s="396"/>
      <c r="AA57137" s="441"/>
    </row>
    <row r="57138" spans="25:27" x14ac:dyDescent="0.2">
      <c r="Y57138" s="396"/>
      <c r="Z57138" s="396"/>
      <c r="AA57138" s="441"/>
    </row>
    <row r="57139" spans="25:27" x14ac:dyDescent="0.2">
      <c r="Y57139" s="396"/>
      <c r="Z57139" s="396"/>
      <c r="AA57139" s="441"/>
    </row>
    <row r="57140" spans="25:27" x14ac:dyDescent="0.2">
      <c r="Y57140" s="396"/>
      <c r="Z57140" s="396"/>
      <c r="AA57140" s="441"/>
    </row>
    <row r="57141" spans="25:27" x14ac:dyDescent="0.2">
      <c r="Y57141" s="396"/>
      <c r="Z57141" s="396"/>
      <c r="AA57141" s="441"/>
    </row>
    <row r="57142" spans="25:27" x14ac:dyDescent="0.2">
      <c r="Y57142" s="396"/>
      <c r="Z57142" s="396"/>
      <c r="AA57142" s="441"/>
    </row>
    <row r="57143" spans="25:27" x14ac:dyDescent="0.2">
      <c r="Y57143" s="396"/>
      <c r="Z57143" s="396"/>
      <c r="AA57143" s="441"/>
    </row>
    <row r="57144" spans="25:27" x14ac:dyDescent="0.2">
      <c r="Y57144" s="396"/>
      <c r="Z57144" s="396"/>
      <c r="AA57144" s="441"/>
    </row>
    <row r="57145" spans="25:27" x14ac:dyDescent="0.2">
      <c r="Y57145" s="396"/>
      <c r="Z57145" s="396"/>
      <c r="AA57145" s="441"/>
    </row>
    <row r="57146" spans="25:27" x14ac:dyDescent="0.2">
      <c r="Y57146" s="396"/>
      <c r="Z57146" s="396"/>
      <c r="AA57146" s="441"/>
    </row>
    <row r="57147" spans="25:27" x14ac:dyDescent="0.2">
      <c r="Y57147" s="396"/>
      <c r="Z57147" s="396"/>
      <c r="AA57147" s="441"/>
    </row>
    <row r="57148" spans="25:27" x14ac:dyDescent="0.2">
      <c r="Y57148" s="396"/>
      <c r="Z57148" s="396"/>
      <c r="AA57148" s="441"/>
    </row>
    <row r="57149" spans="25:27" x14ac:dyDescent="0.2">
      <c r="Y57149" s="396"/>
      <c r="Z57149" s="396"/>
      <c r="AA57149" s="441"/>
    </row>
    <row r="57150" spans="25:27" x14ac:dyDescent="0.2">
      <c r="Y57150" s="396"/>
      <c r="Z57150" s="396"/>
      <c r="AA57150" s="441"/>
    </row>
    <row r="57151" spans="25:27" x14ac:dyDescent="0.2">
      <c r="Y57151" s="396"/>
      <c r="Z57151" s="396"/>
      <c r="AA57151" s="441"/>
    </row>
    <row r="57152" spans="25:27" x14ac:dyDescent="0.2">
      <c r="Y57152" s="396"/>
      <c r="Z57152" s="396"/>
      <c r="AA57152" s="441"/>
    </row>
    <row r="57153" spans="25:27" x14ac:dyDescent="0.2">
      <c r="Y57153" s="396"/>
      <c r="Z57153" s="396"/>
      <c r="AA57153" s="441"/>
    </row>
    <row r="57154" spans="25:27" x14ac:dyDescent="0.2">
      <c r="Y57154" s="396"/>
      <c r="Z57154" s="396"/>
      <c r="AA57154" s="441"/>
    </row>
    <row r="57155" spans="25:27" x14ac:dyDescent="0.2">
      <c r="Y57155" s="396"/>
      <c r="Z57155" s="396"/>
      <c r="AA57155" s="441"/>
    </row>
    <row r="57156" spans="25:27" x14ac:dyDescent="0.2">
      <c r="Y57156" s="396"/>
      <c r="Z57156" s="396"/>
      <c r="AA57156" s="441"/>
    </row>
    <row r="57157" spans="25:27" x14ac:dyDescent="0.2">
      <c r="Y57157" s="396"/>
      <c r="Z57157" s="396"/>
      <c r="AA57157" s="441"/>
    </row>
    <row r="57158" spans="25:27" x14ac:dyDescent="0.2">
      <c r="Y57158" s="396"/>
      <c r="Z57158" s="396"/>
      <c r="AA57158" s="441"/>
    </row>
    <row r="57159" spans="25:27" x14ac:dyDescent="0.2">
      <c r="Y57159" s="396"/>
      <c r="Z57159" s="396"/>
      <c r="AA57159" s="441"/>
    </row>
    <row r="57160" spans="25:27" x14ac:dyDescent="0.2">
      <c r="Y57160" s="396"/>
      <c r="Z57160" s="396"/>
      <c r="AA57160" s="441"/>
    </row>
    <row r="57161" spans="25:27" x14ac:dyDescent="0.2">
      <c r="Y57161" s="396"/>
      <c r="Z57161" s="396"/>
      <c r="AA57161" s="441"/>
    </row>
    <row r="57162" spans="25:27" x14ac:dyDescent="0.2">
      <c r="Y57162" s="396"/>
      <c r="Z57162" s="396"/>
      <c r="AA57162" s="441"/>
    </row>
    <row r="57163" spans="25:27" x14ac:dyDescent="0.2">
      <c r="Y57163" s="396"/>
      <c r="Z57163" s="396"/>
      <c r="AA57163" s="441"/>
    </row>
    <row r="57164" spans="25:27" x14ac:dyDescent="0.2">
      <c r="Y57164" s="396"/>
      <c r="Z57164" s="396"/>
      <c r="AA57164" s="441"/>
    </row>
    <row r="57165" spans="25:27" x14ac:dyDescent="0.2">
      <c r="Y57165" s="396"/>
      <c r="Z57165" s="396"/>
      <c r="AA57165" s="441"/>
    </row>
    <row r="57166" spans="25:27" x14ac:dyDescent="0.2">
      <c r="Y57166" s="396"/>
      <c r="Z57166" s="396"/>
      <c r="AA57166" s="441"/>
    </row>
    <row r="57167" spans="25:27" x14ac:dyDescent="0.2">
      <c r="Y57167" s="396"/>
      <c r="Z57167" s="396"/>
      <c r="AA57167" s="441"/>
    </row>
    <row r="57168" spans="25:27" x14ac:dyDescent="0.2">
      <c r="Y57168" s="396"/>
      <c r="Z57168" s="396"/>
      <c r="AA57168" s="441"/>
    </row>
    <row r="57169" spans="25:27" x14ac:dyDescent="0.2">
      <c r="Y57169" s="396"/>
      <c r="Z57169" s="396"/>
      <c r="AA57169" s="441"/>
    </row>
    <row r="57170" spans="25:27" x14ac:dyDescent="0.2">
      <c r="Y57170" s="396"/>
      <c r="Z57170" s="396"/>
      <c r="AA57170" s="441"/>
    </row>
    <row r="57171" spans="25:27" x14ac:dyDescent="0.2">
      <c r="Y57171" s="396"/>
      <c r="Z57171" s="396"/>
      <c r="AA57171" s="441"/>
    </row>
    <row r="57172" spans="25:27" x14ac:dyDescent="0.2">
      <c r="Y57172" s="396"/>
      <c r="Z57172" s="396"/>
      <c r="AA57172" s="441"/>
    </row>
    <row r="57173" spans="25:27" x14ac:dyDescent="0.2">
      <c r="Y57173" s="396"/>
      <c r="Z57173" s="396"/>
      <c r="AA57173" s="441"/>
    </row>
    <row r="57174" spans="25:27" x14ac:dyDescent="0.2">
      <c r="Y57174" s="396"/>
      <c r="Z57174" s="396"/>
      <c r="AA57174" s="441"/>
    </row>
    <row r="57175" spans="25:27" x14ac:dyDescent="0.2">
      <c r="Y57175" s="396"/>
      <c r="Z57175" s="396"/>
      <c r="AA57175" s="441"/>
    </row>
    <row r="57176" spans="25:27" x14ac:dyDescent="0.2">
      <c r="Y57176" s="396"/>
      <c r="Z57176" s="396"/>
      <c r="AA57176" s="441"/>
    </row>
    <row r="57177" spans="25:27" x14ac:dyDescent="0.2">
      <c r="Y57177" s="396"/>
      <c r="Z57177" s="396"/>
      <c r="AA57177" s="441"/>
    </row>
    <row r="57178" spans="25:27" x14ac:dyDescent="0.2">
      <c r="Y57178" s="396"/>
      <c r="Z57178" s="396"/>
      <c r="AA57178" s="441"/>
    </row>
    <row r="57179" spans="25:27" x14ac:dyDescent="0.2">
      <c r="Y57179" s="396"/>
      <c r="Z57179" s="396"/>
      <c r="AA57179" s="441"/>
    </row>
    <row r="57180" spans="25:27" x14ac:dyDescent="0.2">
      <c r="Y57180" s="396"/>
      <c r="Z57180" s="396"/>
      <c r="AA57180" s="441"/>
    </row>
    <row r="57181" spans="25:27" x14ac:dyDescent="0.2">
      <c r="Y57181" s="396"/>
      <c r="Z57181" s="396"/>
      <c r="AA57181" s="441"/>
    </row>
    <row r="57182" spans="25:27" x14ac:dyDescent="0.2">
      <c r="Y57182" s="396"/>
      <c r="Z57182" s="396"/>
      <c r="AA57182" s="441"/>
    </row>
    <row r="57183" spans="25:27" x14ac:dyDescent="0.2">
      <c r="Y57183" s="396"/>
      <c r="Z57183" s="396"/>
      <c r="AA57183" s="441"/>
    </row>
    <row r="57184" spans="25:27" x14ac:dyDescent="0.2">
      <c r="Y57184" s="396"/>
      <c r="Z57184" s="396"/>
      <c r="AA57184" s="441"/>
    </row>
    <row r="57185" spans="25:27" x14ac:dyDescent="0.2">
      <c r="Y57185" s="396"/>
      <c r="Z57185" s="396"/>
      <c r="AA57185" s="441"/>
    </row>
    <row r="57186" spans="25:27" x14ac:dyDescent="0.2">
      <c r="Y57186" s="396"/>
      <c r="Z57186" s="396"/>
      <c r="AA57186" s="441"/>
    </row>
    <row r="57187" spans="25:27" x14ac:dyDescent="0.2">
      <c r="Y57187" s="396"/>
      <c r="Z57187" s="396"/>
      <c r="AA57187" s="441"/>
    </row>
    <row r="57188" spans="25:27" x14ac:dyDescent="0.2">
      <c r="Y57188" s="396"/>
      <c r="Z57188" s="396"/>
      <c r="AA57188" s="441"/>
    </row>
    <row r="57189" spans="25:27" x14ac:dyDescent="0.2">
      <c r="Y57189" s="396"/>
      <c r="Z57189" s="396"/>
      <c r="AA57189" s="441"/>
    </row>
    <row r="57190" spans="25:27" x14ac:dyDescent="0.2">
      <c r="Y57190" s="396"/>
      <c r="Z57190" s="396"/>
      <c r="AA57190" s="441"/>
    </row>
    <row r="57191" spans="25:27" x14ac:dyDescent="0.2">
      <c r="Y57191" s="396"/>
      <c r="Z57191" s="396"/>
      <c r="AA57191" s="441"/>
    </row>
    <row r="57192" spans="25:27" x14ac:dyDescent="0.2">
      <c r="Y57192" s="396"/>
      <c r="Z57192" s="396"/>
      <c r="AA57192" s="441"/>
    </row>
    <row r="57193" spans="25:27" x14ac:dyDescent="0.2">
      <c r="Y57193" s="396"/>
      <c r="Z57193" s="396"/>
      <c r="AA57193" s="441"/>
    </row>
    <row r="57194" spans="25:27" x14ac:dyDescent="0.2">
      <c r="Y57194" s="396"/>
      <c r="Z57194" s="396"/>
      <c r="AA57194" s="441"/>
    </row>
    <row r="57195" spans="25:27" x14ac:dyDescent="0.2">
      <c r="Y57195" s="396"/>
      <c r="Z57195" s="396"/>
      <c r="AA57195" s="441"/>
    </row>
    <row r="57196" spans="25:27" x14ac:dyDescent="0.2">
      <c r="Y57196" s="396"/>
      <c r="Z57196" s="396"/>
      <c r="AA57196" s="441"/>
    </row>
    <row r="57197" spans="25:27" x14ac:dyDescent="0.2">
      <c r="Y57197" s="396"/>
      <c r="Z57197" s="396"/>
      <c r="AA57197" s="441"/>
    </row>
    <row r="57198" spans="25:27" x14ac:dyDescent="0.2">
      <c r="Y57198" s="396"/>
      <c r="Z57198" s="396"/>
      <c r="AA57198" s="441"/>
    </row>
    <row r="57199" spans="25:27" x14ac:dyDescent="0.2">
      <c r="Y57199" s="396"/>
      <c r="Z57199" s="396"/>
      <c r="AA57199" s="441"/>
    </row>
    <row r="57200" spans="25:27" x14ac:dyDescent="0.2">
      <c r="Y57200" s="396"/>
      <c r="Z57200" s="396"/>
      <c r="AA57200" s="441"/>
    </row>
    <row r="57201" spans="25:27" x14ac:dyDescent="0.2">
      <c r="Y57201" s="396"/>
      <c r="Z57201" s="396"/>
      <c r="AA57201" s="441"/>
    </row>
    <row r="57202" spans="25:27" x14ac:dyDescent="0.2">
      <c r="Y57202" s="396"/>
      <c r="Z57202" s="396"/>
      <c r="AA57202" s="441"/>
    </row>
    <row r="57203" spans="25:27" x14ac:dyDescent="0.2">
      <c r="Y57203" s="396"/>
      <c r="Z57203" s="396"/>
      <c r="AA57203" s="441"/>
    </row>
    <row r="57204" spans="25:27" x14ac:dyDescent="0.2">
      <c r="Y57204" s="396"/>
      <c r="Z57204" s="396"/>
      <c r="AA57204" s="441"/>
    </row>
    <row r="57205" spans="25:27" x14ac:dyDescent="0.2">
      <c r="Y57205" s="396"/>
      <c r="Z57205" s="396"/>
      <c r="AA57205" s="441"/>
    </row>
    <row r="57206" spans="25:27" x14ac:dyDescent="0.2">
      <c r="Y57206" s="396"/>
      <c r="Z57206" s="396"/>
      <c r="AA57206" s="441"/>
    </row>
    <row r="57207" spans="25:27" x14ac:dyDescent="0.2">
      <c r="Y57207" s="396"/>
      <c r="Z57207" s="396"/>
      <c r="AA57207" s="441"/>
    </row>
    <row r="57208" spans="25:27" x14ac:dyDescent="0.2">
      <c r="Y57208" s="396"/>
      <c r="Z57208" s="396"/>
      <c r="AA57208" s="441"/>
    </row>
    <row r="57209" spans="25:27" x14ac:dyDescent="0.2">
      <c r="Y57209" s="396"/>
      <c r="Z57209" s="396"/>
      <c r="AA57209" s="441"/>
    </row>
    <row r="57210" spans="25:27" x14ac:dyDescent="0.2">
      <c r="Y57210" s="396"/>
      <c r="Z57210" s="396"/>
      <c r="AA57210" s="441"/>
    </row>
    <row r="57211" spans="25:27" x14ac:dyDescent="0.2">
      <c r="Y57211" s="396"/>
      <c r="Z57211" s="396"/>
      <c r="AA57211" s="441"/>
    </row>
    <row r="57212" spans="25:27" x14ac:dyDescent="0.2">
      <c r="Y57212" s="396"/>
      <c r="Z57212" s="396"/>
      <c r="AA57212" s="441"/>
    </row>
    <row r="57213" spans="25:27" x14ac:dyDescent="0.2">
      <c r="Y57213" s="396"/>
      <c r="Z57213" s="396"/>
      <c r="AA57213" s="441"/>
    </row>
    <row r="57214" spans="25:27" x14ac:dyDescent="0.2">
      <c r="Y57214" s="396"/>
      <c r="Z57214" s="396"/>
      <c r="AA57214" s="441"/>
    </row>
    <row r="57215" spans="25:27" x14ac:dyDescent="0.2">
      <c r="Y57215" s="396"/>
      <c r="Z57215" s="396"/>
      <c r="AA57215" s="441"/>
    </row>
    <row r="57216" spans="25:27" x14ac:dyDescent="0.2">
      <c r="Y57216" s="396"/>
      <c r="Z57216" s="396"/>
      <c r="AA57216" s="441"/>
    </row>
    <row r="57217" spans="25:27" x14ac:dyDescent="0.2">
      <c r="Y57217" s="396"/>
      <c r="Z57217" s="396"/>
      <c r="AA57217" s="441"/>
    </row>
    <row r="57218" spans="25:27" x14ac:dyDescent="0.2">
      <c r="Y57218" s="396"/>
      <c r="Z57218" s="396"/>
      <c r="AA57218" s="441"/>
    </row>
    <row r="57219" spans="25:27" x14ac:dyDescent="0.2">
      <c r="Y57219" s="396"/>
      <c r="Z57219" s="396"/>
      <c r="AA57219" s="441"/>
    </row>
    <row r="57220" spans="25:27" x14ac:dyDescent="0.2">
      <c r="Y57220" s="396"/>
      <c r="Z57220" s="396"/>
      <c r="AA57220" s="441"/>
    </row>
    <row r="57221" spans="25:27" x14ac:dyDescent="0.2">
      <c r="Y57221" s="396"/>
      <c r="Z57221" s="396"/>
      <c r="AA57221" s="441"/>
    </row>
    <row r="57222" spans="25:27" x14ac:dyDescent="0.2">
      <c r="Y57222" s="396"/>
      <c r="Z57222" s="396"/>
      <c r="AA57222" s="441"/>
    </row>
    <row r="57223" spans="25:27" x14ac:dyDescent="0.2">
      <c r="Y57223" s="396"/>
      <c r="Z57223" s="396"/>
      <c r="AA57223" s="441"/>
    </row>
    <row r="57224" spans="25:27" x14ac:dyDescent="0.2">
      <c r="Y57224" s="396"/>
      <c r="Z57224" s="396"/>
      <c r="AA57224" s="441"/>
    </row>
    <row r="57225" spans="25:27" x14ac:dyDescent="0.2">
      <c r="Y57225" s="396"/>
      <c r="Z57225" s="396"/>
      <c r="AA57225" s="441"/>
    </row>
    <row r="57226" spans="25:27" x14ac:dyDescent="0.2">
      <c r="Y57226" s="396"/>
      <c r="Z57226" s="396"/>
      <c r="AA57226" s="441"/>
    </row>
    <row r="57227" spans="25:27" x14ac:dyDescent="0.2">
      <c r="Y57227" s="396"/>
      <c r="Z57227" s="396"/>
      <c r="AA57227" s="441"/>
    </row>
    <row r="57228" spans="25:27" x14ac:dyDescent="0.2">
      <c r="Y57228" s="396"/>
      <c r="Z57228" s="396"/>
      <c r="AA57228" s="441"/>
    </row>
    <row r="57229" spans="25:27" x14ac:dyDescent="0.2">
      <c r="Y57229" s="396"/>
      <c r="Z57229" s="396"/>
      <c r="AA57229" s="441"/>
    </row>
    <row r="57230" spans="25:27" x14ac:dyDescent="0.2">
      <c r="Y57230" s="396"/>
      <c r="Z57230" s="396"/>
      <c r="AA57230" s="441"/>
    </row>
    <row r="57231" spans="25:27" x14ac:dyDescent="0.2">
      <c r="Y57231" s="396"/>
      <c r="Z57231" s="396"/>
      <c r="AA57231" s="441"/>
    </row>
    <row r="57232" spans="25:27" x14ac:dyDescent="0.2">
      <c r="Y57232" s="396"/>
      <c r="Z57232" s="396"/>
      <c r="AA57232" s="441"/>
    </row>
    <row r="57233" spans="25:27" x14ac:dyDescent="0.2">
      <c r="Y57233" s="396"/>
      <c r="Z57233" s="396"/>
      <c r="AA57233" s="441"/>
    </row>
    <row r="57234" spans="25:27" x14ac:dyDescent="0.2">
      <c r="Y57234" s="396"/>
      <c r="Z57234" s="396"/>
      <c r="AA57234" s="441"/>
    </row>
    <row r="57235" spans="25:27" x14ac:dyDescent="0.2">
      <c r="Y57235" s="396"/>
      <c r="Z57235" s="396"/>
      <c r="AA57235" s="441"/>
    </row>
    <row r="57236" spans="25:27" x14ac:dyDescent="0.2">
      <c r="Y57236" s="396"/>
      <c r="Z57236" s="396"/>
      <c r="AA57236" s="441"/>
    </row>
    <row r="57237" spans="25:27" x14ac:dyDescent="0.2">
      <c r="Y57237" s="396"/>
      <c r="Z57237" s="396"/>
      <c r="AA57237" s="441"/>
    </row>
    <row r="57238" spans="25:27" x14ac:dyDescent="0.2">
      <c r="Y57238" s="396"/>
      <c r="Z57238" s="396"/>
      <c r="AA57238" s="441"/>
    </row>
    <row r="57239" spans="25:27" x14ac:dyDescent="0.2">
      <c r="Y57239" s="396"/>
      <c r="Z57239" s="396"/>
      <c r="AA57239" s="441"/>
    </row>
    <row r="57240" spans="25:27" x14ac:dyDescent="0.2">
      <c r="Y57240" s="396"/>
      <c r="Z57240" s="396"/>
      <c r="AA57240" s="441"/>
    </row>
    <row r="57241" spans="25:27" x14ac:dyDescent="0.2">
      <c r="Y57241" s="396"/>
      <c r="Z57241" s="396"/>
      <c r="AA57241" s="441"/>
    </row>
    <row r="57242" spans="25:27" x14ac:dyDescent="0.2">
      <c r="Y57242" s="396"/>
      <c r="Z57242" s="396"/>
      <c r="AA57242" s="441"/>
    </row>
    <row r="57243" spans="25:27" x14ac:dyDescent="0.2">
      <c r="Y57243" s="396"/>
      <c r="Z57243" s="396"/>
      <c r="AA57243" s="441"/>
    </row>
    <row r="57244" spans="25:27" x14ac:dyDescent="0.2">
      <c r="Y57244" s="396"/>
      <c r="Z57244" s="396"/>
      <c r="AA57244" s="441"/>
    </row>
    <row r="57245" spans="25:27" x14ac:dyDescent="0.2">
      <c r="Y57245" s="396"/>
      <c r="Z57245" s="396"/>
      <c r="AA57245" s="441"/>
    </row>
    <row r="57246" spans="25:27" x14ac:dyDescent="0.2">
      <c r="Y57246" s="396"/>
      <c r="Z57246" s="396"/>
      <c r="AA57246" s="441"/>
    </row>
    <row r="57247" spans="25:27" x14ac:dyDescent="0.2">
      <c r="Y57247" s="396"/>
      <c r="Z57247" s="396"/>
      <c r="AA57247" s="441"/>
    </row>
    <row r="57248" spans="25:27" x14ac:dyDescent="0.2">
      <c r="Y57248" s="396"/>
      <c r="Z57248" s="396"/>
      <c r="AA57248" s="441"/>
    </row>
    <row r="57249" spans="25:27" x14ac:dyDescent="0.2">
      <c r="Y57249" s="396"/>
      <c r="Z57249" s="396"/>
      <c r="AA57249" s="441"/>
    </row>
    <row r="57250" spans="25:27" x14ac:dyDescent="0.2">
      <c r="Y57250" s="396"/>
      <c r="Z57250" s="396"/>
      <c r="AA57250" s="441"/>
    </row>
    <row r="57251" spans="25:27" x14ac:dyDescent="0.2">
      <c r="Y57251" s="396"/>
      <c r="Z57251" s="396"/>
      <c r="AA57251" s="441"/>
    </row>
    <row r="57252" spans="25:27" x14ac:dyDescent="0.2">
      <c r="Y57252" s="396"/>
      <c r="Z57252" s="396"/>
      <c r="AA57252" s="441"/>
    </row>
    <row r="57253" spans="25:27" x14ac:dyDescent="0.2">
      <c r="Y57253" s="396"/>
      <c r="Z57253" s="396"/>
      <c r="AA57253" s="441"/>
    </row>
    <row r="57254" spans="25:27" x14ac:dyDescent="0.2">
      <c r="Y57254" s="396"/>
      <c r="Z57254" s="396"/>
      <c r="AA57254" s="441"/>
    </row>
    <row r="57255" spans="25:27" x14ac:dyDescent="0.2">
      <c r="Y57255" s="396"/>
      <c r="Z57255" s="396"/>
      <c r="AA57255" s="441"/>
    </row>
    <row r="57256" spans="25:27" x14ac:dyDescent="0.2">
      <c r="Y57256" s="396"/>
      <c r="Z57256" s="396"/>
      <c r="AA57256" s="441"/>
    </row>
    <row r="57257" spans="25:27" x14ac:dyDescent="0.2">
      <c r="Y57257" s="396"/>
      <c r="Z57257" s="396"/>
      <c r="AA57257" s="441"/>
    </row>
    <row r="57258" spans="25:27" x14ac:dyDescent="0.2">
      <c r="Y57258" s="396"/>
      <c r="Z57258" s="396"/>
      <c r="AA57258" s="441"/>
    </row>
    <row r="57259" spans="25:27" x14ac:dyDescent="0.2">
      <c r="Y57259" s="396"/>
      <c r="Z57259" s="396"/>
      <c r="AA57259" s="441"/>
    </row>
    <row r="57260" spans="25:27" x14ac:dyDescent="0.2">
      <c r="Y57260" s="396"/>
      <c r="Z57260" s="396"/>
      <c r="AA57260" s="441"/>
    </row>
    <row r="57261" spans="25:27" x14ac:dyDescent="0.2">
      <c r="Y57261" s="396"/>
      <c r="Z57261" s="396"/>
      <c r="AA57261" s="441"/>
    </row>
    <row r="57262" spans="25:27" x14ac:dyDescent="0.2">
      <c r="Y57262" s="396"/>
      <c r="Z57262" s="396"/>
      <c r="AA57262" s="441"/>
    </row>
    <row r="57263" spans="25:27" x14ac:dyDescent="0.2">
      <c r="Y57263" s="396"/>
      <c r="Z57263" s="396"/>
      <c r="AA57263" s="441"/>
    </row>
    <row r="57264" spans="25:27" x14ac:dyDescent="0.2">
      <c r="Y57264" s="396"/>
      <c r="Z57264" s="396"/>
      <c r="AA57264" s="441"/>
    </row>
    <row r="57265" spans="25:27" x14ac:dyDescent="0.2">
      <c r="Y57265" s="396"/>
      <c r="Z57265" s="396"/>
      <c r="AA57265" s="441"/>
    </row>
    <row r="57266" spans="25:27" x14ac:dyDescent="0.2">
      <c r="Y57266" s="396"/>
      <c r="Z57266" s="396"/>
      <c r="AA57266" s="441"/>
    </row>
    <row r="57267" spans="25:27" x14ac:dyDescent="0.2">
      <c r="Y57267" s="396"/>
      <c r="Z57267" s="396"/>
      <c r="AA57267" s="441"/>
    </row>
    <row r="57268" spans="25:27" x14ac:dyDescent="0.2">
      <c r="Y57268" s="396"/>
      <c r="Z57268" s="396"/>
      <c r="AA57268" s="441"/>
    </row>
    <row r="57269" spans="25:27" x14ac:dyDescent="0.2">
      <c r="Y57269" s="396"/>
      <c r="Z57269" s="396"/>
      <c r="AA57269" s="441"/>
    </row>
    <row r="57270" spans="25:27" x14ac:dyDescent="0.2">
      <c r="Y57270" s="396"/>
      <c r="Z57270" s="396"/>
      <c r="AA57270" s="441"/>
    </row>
    <row r="57271" spans="25:27" x14ac:dyDescent="0.2">
      <c r="Y57271" s="396"/>
      <c r="Z57271" s="396"/>
      <c r="AA57271" s="441"/>
    </row>
    <row r="57272" spans="25:27" x14ac:dyDescent="0.2">
      <c r="Y57272" s="396"/>
      <c r="Z57272" s="396"/>
      <c r="AA57272" s="441"/>
    </row>
    <row r="57273" spans="25:27" x14ac:dyDescent="0.2">
      <c r="Y57273" s="396"/>
      <c r="Z57273" s="396"/>
      <c r="AA57273" s="441"/>
    </row>
    <row r="57274" spans="25:27" x14ac:dyDescent="0.2">
      <c r="Y57274" s="396"/>
      <c r="Z57274" s="396"/>
      <c r="AA57274" s="441"/>
    </row>
    <row r="57275" spans="25:27" x14ac:dyDescent="0.2">
      <c r="Y57275" s="396"/>
      <c r="Z57275" s="396"/>
      <c r="AA57275" s="441"/>
    </row>
    <row r="57276" spans="25:27" x14ac:dyDescent="0.2">
      <c r="Y57276" s="396"/>
      <c r="Z57276" s="396"/>
      <c r="AA57276" s="441"/>
    </row>
    <row r="57277" spans="25:27" x14ac:dyDescent="0.2">
      <c r="Y57277" s="396"/>
      <c r="Z57277" s="396"/>
      <c r="AA57277" s="441"/>
    </row>
    <row r="57278" spans="25:27" x14ac:dyDescent="0.2">
      <c r="Y57278" s="396"/>
      <c r="Z57278" s="396"/>
      <c r="AA57278" s="441"/>
    </row>
    <row r="57279" spans="25:27" x14ac:dyDescent="0.2">
      <c r="Y57279" s="396"/>
      <c r="Z57279" s="396"/>
      <c r="AA57279" s="441"/>
    </row>
    <row r="57280" spans="25:27" x14ac:dyDescent="0.2">
      <c r="Y57280" s="396"/>
      <c r="Z57280" s="396"/>
      <c r="AA57280" s="441"/>
    </row>
    <row r="57281" spans="25:27" x14ac:dyDescent="0.2">
      <c r="Y57281" s="396"/>
      <c r="Z57281" s="396"/>
      <c r="AA57281" s="441"/>
    </row>
    <row r="57282" spans="25:27" x14ac:dyDescent="0.2">
      <c r="Y57282" s="396"/>
      <c r="Z57282" s="396"/>
      <c r="AA57282" s="441"/>
    </row>
    <row r="57283" spans="25:27" x14ac:dyDescent="0.2">
      <c r="Y57283" s="396"/>
      <c r="Z57283" s="396"/>
      <c r="AA57283" s="441"/>
    </row>
    <row r="57284" spans="25:27" x14ac:dyDescent="0.2">
      <c r="Y57284" s="396"/>
      <c r="Z57284" s="396"/>
      <c r="AA57284" s="441"/>
    </row>
    <row r="57285" spans="25:27" x14ac:dyDescent="0.2">
      <c r="Y57285" s="396"/>
      <c r="Z57285" s="396"/>
      <c r="AA57285" s="441"/>
    </row>
    <row r="57286" spans="25:27" x14ac:dyDescent="0.2">
      <c r="Y57286" s="396"/>
      <c r="Z57286" s="396"/>
      <c r="AA57286" s="441"/>
    </row>
    <row r="57287" spans="25:27" x14ac:dyDescent="0.2">
      <c r="Y57287" s="396"/>
      <c r="Z57287" s="396"/>
      <c r="AA57287" s="441"/>
    </row>
    <row r="57288" spans="25:27" x14ac:dyDescent="0.2">
      <c r="Y57288" s="396"/>
      <c r="Z57288" s="396"/>
      <c r="AA57288" s="441"/>
    </row>
    <row r="57289" spans="25:27" x14ac:dyDescent="0.2">
      <c r="Y57289" s="396"/>
      <c r="Z57289" s="396"/>
      <c r="AA57289" s="441"/>
    </row>
    <row r="57290" spans="25:27" x14ac:dyDescent="0.2">
      <c r="Y57290" s="396"/>
      <c r="Z57290" s="396"/>
      <c r="AA57290" s="441"/>
    </row>
    <row r="57291" spans="25:27" x14ac:dyDescent="0.2">
      <c r="Y57291" s="396"/>
      <c r="Z57291" s="396"/>
      <c r="AA57291" s="441"/>
    </row>
    <row r="57292" spans="25:27" x14ac:dyDescent="0.2">
      <c r="Y57292" s="396"/>
      <c r="Z57292" s="396"/>
      <c r="AA57292" s="441"/>
    </row>
    <row r="57293" spans="25:27" x14ac:dyDescent="0.2">
      <c r="Y57293" s="396"/>
      <c r="Z57293" s="396"/>
      <c r="AA57293" s="441"/>
    </row>
    <row r="57294" spans="25:27" x14ac:dyDescent="0.2">
      <c r="Y57294" s="396"/>
      <c r="Z57294" s="396"/>
      <c r="AA57294" s="441"/>
    </row>
    <row r="57295" spans="25:27" x14ac:dyDescent="0.2">
      <c r="Y57295" s="396"/>
      <c r="Z57295" s="396"/>
      <c r="AA57295" s="441"/>
    </row>
    <row r="57296" spans="25:27" x14ac:dyDescent="0.2">
      <c r="Y57296" s="396"/>
      <c r="Z57296" s="396"/>
      <c r="AA57296" s="441"/>
    </row>
    <row r="57297" spans="25:27" x14ac:dyDescent="0.2">
      <c r="Y57297" s="396"/>
      <c r="Z57297" s="396"/>
      <c r="AA57297" s="441"/>
    </row>
    <row r="57298" spans="25:27" x14ac:dyDescent="0.2">
      <c r="Y57298" s="396"/>
      <c r="Z57298" s="396"/>
      <c r="AA57298" s="441"/>
    </row>
    <row r="57299" spans="25:27" x14ac:dyDescent="0.2">
      <c r="Y57299" s="396"/>
      <c r="Z57299" s="396"/>
      <c r="AA57299" s="441"/>
    </row>
    <row r="57300" spans="25:27" x14ac:dyDescent="0.2">
      <c r="Y57300" s="396"/>
      <c r="Z57300" s="396"/>
      <c r="AA57300" s="441"/>
    </row>
    <row r="57301" spans="25:27" x14ac:dyDescent="0.2">
      <c r="Y57301" s="396"/>
      <c r="Z57301" s="396"/>
      <c r="AA57301" s="441"/>
    </row>
    <row r="57302" spans="25:27" x14ac:dyDescent="0.2">
      <c r="Y57302" s="396"/>
      <c r="Z57302" s="396"/>
      <c r="AA57302" s="441"/>
    </row>
    <row r="57303" spans="25:27" x14ac:dyDescent="0.2">
      <c r="Y57303" s="396"/>
      <c r="Z57303" s="396"/>
      <c r="AA57303" s="441"/>
    </row>
    <row r="57304" spans="25:27" x14ac:dyDescent="0.2">
      <c r="Y57304" s="396"/>
      <c r="Z57304" s="396"/>
      <c r="AA57304" s="441"/>
    </row>
    <row r="57305" spans="25:27" x14ac:dyDescent="0.2">
      <c r="Y57305" s="396"/>
      <c r="Z57305" s="396"/>
      <c r="AA57305" s="441"/>
    </row>
    <row r="57306" spans="25:27" x14ac:dyDescent="0.2">
      <c r="Y57306" s="396"/>
      <c r="Z57306" s="396"/>
      <c r="AA57306" s="441"/>
    </row>
    <row r="57307" spans="25:27" x14ac:dyDescent="0.2">
      <c r="Y57307" s="396"/>
      <c r="Z57307" s="396"/>
      <c r="AA57307" s="441"/>
    </row>
    <row r="57308" spans="25:27" x14ac:dyDescent="0.2">
      <c r="Y57308" s="396"/>
      <c r="Z57308" s="396"/>
      <c r="AA57308" s="441"/>
    </row>
    <row r="57309" spans="25:27" x14ac:dyDescent="0.2">
      <c r="Y57309" s="396"/>
      <c r="Z57309" s="396"/>
      <c r="AA57309" s="441"/>
    </row>
    <row r="57310" spans="25:27" x14ac:dyDescent="0.2">
      <c r="Y57310" s="396"/>
      <c r="Z57310" s="396"/>
      <c r="AA57310" s="441"/>
    </row>
    <row r="57311" spans="25:27" x14ac:dyDescent="0.2">
      <c r="Y57311" s="396"/>
      <c r="Z57311" s="396"/>
      <c r="AA57311" s="441"/>
    </row>
    <row r="57312" spans="25:27" x14ac:dyDescent="0.2">
      <c r="Y57312" s="396"/>
      <c r="Z57312" s="396"/>
      <c r="AA57312" s="441"/>
    </row>
    <row r="57313" spans="25:27" x14ac:dyDescent="0.2">
      <c r="Y57313" s="396"/>
      <c r="Z57313" s="396"/>
      <c r="AA57313" s="441"/>
    </row>
    <row r="57314" spans="25:27" x14ac:dyDescent="0.2">
      <c r="Y57314" s="396"/>
      <c r="Z57314" s="396"/>
      <c r="AA57314" s="441"/>
    </row>
    <row r="57315" spans="25:27" x14ac:dyDescent="0.2">
      <c r="Y57315" s="396"/>
      <c r="Z57315" s="396"/>
      <c r="AA57315" s="441"/>
    </row>
    <row r="57316" spans="25:27" x14ac:dyDescent="0.2">
      <c r="Y57316" s="396"/>
      <c r="Z57316" s="396"/>
      <c r="AA57316" s="441"/>
    </row>
    <row r="57317" spans="25:27" x14ac:dyDescent="0.2">
      <c r="Y57317" s="396"/>
      <c r="Z57317" s="396"/>
      <c r="AA57317" s="441"/>
    </row>
    <row r="57318" spans="25:27" x14ac:dyDescent="0.2">
      <c r="Y57318" s="396"/>
      <c r="Z57318" s="396"/>
      <c r="AA57318" s="441"/>
    </row>
    <row r="57319" spans="25:27" x14ac:dyDescent="0.2">
      <c r="Y57319" s="396"/>
      <c r="Z57319" s="396"/>
      <c r="AA57319" s="441"/>
    </row>
    <row r="57320" spans="25:27" x14ac:dyDescent="0.2">
      <c r="Y57320" s="396"/>
      <c r="Z57320" s="396"/>
      <c r="AA57320" s="441"/>
    </row>
    <row r="57321" spans="25:27" x14ac:dyDescent="0.2">
      <c r="Y57321" s="396"/>
      <c r="Z57321" s="396"/>
      <c r="AA57321" s="441"/>
    </row>
    <row r="57322" spans="25:27" x14ac:dyDescent="0.2">
      <c r="Y57322" s="396"/>
      <c r="Z57322" s="396"/>
      <c r="AA57322" s="441"/>
    </row>
    <row r="57323" spans="25:27" x14ac:dyDescent="0.2">
      <c r="Y57323" s="396"/>
      <c r="Z57323" s="396"/>
      <c r="AA57323" s="441"/>
    </row>
    <row r="57324" spans="25:27" x14ac:dyDescent="0.2">
      <c r="Y57324" s="396"/>
      <c r="Z57324" s="396"/>
      <c r="AA57324" s="441"/>
    </row>
    <row r="57325" spans="25:27" x14ac:dyDescent="0.2">
      <c r="Y57325" s="396"/>
      <c r="Z57325" s="396"/>
      <c r="AA57325" s="441"/>
    </row>
    <row r="57326" spans="25:27" x14ac:dyDescent="0.2">
      <c r="Y57326" s="396"/>
      <c r="Z57326" s="396"/>
      <c r="AA57326" s="441"/>
    </row>
    <row r="57327" spans="25:27" x14ac:dyDescent="0.2">
      <c r="Y57327" s="396"/>
      <c r="Z57327" s="396"/>
      <c r="AA57327" s="441"/>
    </row>
    <row r="57328" spans="25:27" x14ac:dyDescent="0.2">
      <c r="Y57328" s="396"/>
      <c r="Z57328" s="396"/>
      <c r="AA57328" s="441"/>
    </row>
    <row r="57329" spans="25:27" x14ac:dyDescent="0.2">
      <c r="Y57329" s="396"/>
      <c r="Z57329" s="396"/>
      <c r="AA57329" s="441"/>
    </row>
    <row r="57330" spans="25:27" x14ac:dyDescent="0.2">
      <c r="Y57330" s="396"/>
      <c r="Z57330" s="396"/>
      <c r="AA57330" s="441"/>
    </row>
    <row r="57331" spans="25:27" x14ac:dyDescent="0.2">
      <c r="Y57331" s="396"/>
      <c r="Z57331" s="396"/>
      <c r="AA57331" s="441"/>
    </row>
    <row r="57332" spans="25:27" x14ac:dyDescent="0.2">
      <c r="Y57332" s="396"/>
      <c r="Z57332" s="396"/>
      <c r="AA57332" s="441"/>
    </row>
    <row r="57333" spans="25:27" x14ac:dyDescent="0.2">
      <c r="Y57333" s="396"/>
      <c r="Z57333" s="396"/>
      <c r="AA57333" s="441"/>
    </row>
    <row r="57334" spans="25:27" x14ac:dyDescent="0.2">
      <c r="Y57334" s="396"/>
      <c r="Z57334" s="396"/>
      <c r="AA57334" s="441"/>
    </row>
    <row r="57335" spans="25:27" x14ac:dyDescent="0.2">
      <c r="Y57335" s="396"/>
      <c r="Z57335" s="396"/>
      <c r="AA57335" s="441"/>
    </row>
    <row r="57336" spans="25:27" x14ac:dyDescent="0.2">
      <c r="Y57336" s="396"/>
      <c r="Z57336" s="396"/>
      <c r="AA57336" s="441"/>
    </row>
    <row r="57337" spans="25:27" x14ac:dyDescent="0.2">
      <c r="Y57337" s="396"/>
      <c r="Z57337" s="396"/>
      <c r="AA57337" s="441"/>
    </row>
    <row r="57338" spans="25:27" x14ac:dyDescent="0.2">
      <c r="Y57338" s="396"/>
      <c r="Z57338" s="396"/>
      <c r="AA57338" s="441"/>
    </row>
    <row r="57339" spans="25:27" x14ac:dyDescent="0.2">
      <c r="Y57339" s="396"/>
      <c r="Z57339" s="396"/>
      <c r="AA57339" s="441"/>
    </row>
    <row r="57340" spans="25:27" x14ac:dyDescent="0.2">
      <c r="Y57340" s="396"/>
      <c r="Z57340" s="396"/>
      <c r="AA57340" s="441"/>
    </row>
    <row r="57341" spans="25:27" x14ac:dyDescent="0.2">
      <c r="Y57341" s="396"/>
      <c r="Z57341" s="396"/>
      <c r="AA57341" s="441"/>
    </row>
    <row r="57342" spans="25:27" x14ac:dyDescent="0.2">
      <c r="Y57342" s="396"/>
      <c r="Z57342" s="396"/>
      <c r="AA57342" s="441"/>
    </row>
    <row r="57343" spans="25:27" x14ac:dyDescent="0.2">
      <c r="Y57343" s="396"/>
      <c r="Z57343" s="396"/>
      <c r="AA57343" s="441"/>
    </row>
    <row r="57344" spans="25:27" x14ac:dyDescent="0.2">
      <c r="Y57344" s="396"/>
      <c r="Z57344" s="396"/>
      <c r="AA57344" s="441"/>
    </row>
    <row r="57345" spans="25:27" x14ac:dyDescent="0.2">
      <c r="Y57345" s="396"/>
      <c r="Z57345" s="396"/>
      <c r="AA57345" s="441"/>
    </row>
    <row r="57346" spans="25:27" x14ac:dyDescent="0.2">
      <c r="Y57346" s="396"/>
      <c r="Z57346" s="396"/>
      <c r="AA57346" s="441"/>
    </row>
    <row r="57347" spans="25:27" x14ac:dyDescent="0.2">
      <c r="Y57347" s="396"/>
      <c r="Z57347" s="396"/>
      <c r="AA57347" s="441"/>
    </row>
    <row r="57348" spans="25:27" x14ac:dyDescent="0.2">
      <c r="Y57348" s="396"/>
      <c r="Z57348" s="396"/>
      <c r="AA57348" s="441"/>
    </row>
    <row r="57349" spans="25:27" x14ac:dyDescent="0.2">
      <c r="Y57349" s="396"/>
      <c r="Z57349" s="396"/>
      <c r="AA57349" s="441"/>
    </row>
    <row r="57350" spans="25:27" x14ac:dyDescent="0.2">
      <c r="Y57350" s="396"/>
      <c r="Z57350" s="396"/>
      <c r="AA57350" s="441"/>
    </row>
    <row r="57351" spans="25:27" x14ac:dyDescent="0.2">
      <c r="Y57351" s="396"/>
      <c r="Z57351" s="396"/>
      <c r="AA57351" s="441"/>
    </row>
    <row r="57352" spans="25:27" x14ac:dyDescent="0.2">
      <c r="Y57352" s="396"/>
      <c r="Z57352" s="396"/>
      <c r="AA57352" s="441"/>
    </row>
    <row r="57353" spans="25:27" x14ac:dyDescent="0.2">
      <c r="Y57353" s="396"/>
      <c r="Z57353" s="396"/>
      <c r="AA57353" s="441"/>
    </row>
    <row r="57354" spans="25:27" x14ac:dyDescent="0.2">
      <c r="Y57354" s="396"/>
      <c r="Z57354" s="396"/>
      <c r="AA57354" s="441"/>
    </row>
    <row r="57355" spans="25:27" x14ac:dyDescent="0.2">
      <c r="Y57355" s="396"/>
      <c r="Z57355" s="396"/>
      <c r="AA57355" s="441"/>
    </row>
    <row r="57356" spans="25:27" x14ac:dyDescent="0.2">
      <c r="Y57356" s="396"/>
      <c r="Z57356" s="396"/>
      <c r="AA57356" s="441"/>
    </row>
    <row r="57357" spans="25:27" x14ac:dyDescent="0.2">
      <c r="Y57357" s="396"/>
      <c r="Z57357" s="396"/>
      <c r="AA57357" s="441"/>
    </row>
    <row r="57358" spans="25:27" x14ac:dyDescent="0.2">
      <c r="Y57358" s="396"/>
      <c r="Z57358" s="396"/>
      <c r="AA57358" s="441"/>
    </row>
    <row r="57359" spans="25:27" x14ac:dyDescent="0.2">
      <c r="Y57359" s="396"/>
      <c r="Z57359" s="396"/>
      <c r="AA57359" s="441"/>
    </row>
    <row r="57360" spans="25:27" x14ac:dyDescent="0.2">
      <c r="Y57360" s="396"/>
      <c r="Z57360" s="396"/>
      <c r="AA57360" s="441"/>
    </row>
    <row r="57361" spans="25:27" x14ac:dyDescent="0.2">
      <c r="Y57361" s="396"/>
      <c r="Z57361" s="396"/>
      <c r="AA57361" s="441"/>
    </row>
    <row r="57362" spans="25:27" x14ac:dyDescent="0.2">
      <c r="Y57362" s="396"/>
      <c r="Z57362" s="396"/>
      <c r="AA57362" s="441"/>
    </row>
    <row r="57363" spans="25:27" x14ac:dyDescent="0.2">
      <c r="Y57363" s="396"/>
      <c r="Z57363" s="396"/>
      <c r="AA57363" s="441"/>
    </row>
    <row r="57364" spans="25:27" x14ac:dyDescent="0.2">
      <c r="Y57364" s="396"/>
      <c r="Z57364" s="396"/>
      <c r="AA57364" s="441"/>
    </row>
    <row r="57365" spans="25:27" x14ac:dyDescent="0.2">
      <c r="Y57365" s="396"/>
      <c r="Z57365" s="396"/>
      <c r="AA57365" s="441"/>
    </row>
    <row r="57366" spans="25:27" x14ac:dyDescent="0.2">
      <c r="Y57366" s="396"/>
      <c r="Z57366" s="396"/>
      <c r="AA57366" s="441"/>
    </row>
    <row r="57367" spans="25:27" x14ac:dyDescent="0.2">
      <c r="Y57367" s="396"/>
      <c r="Z57367" s="396"/>
      <c r="AA57367" s="441"/>
    </row>
    <row r="57368" spans="25:27" x14ac:dyDescent="0.2">
      <c r="Y57368" s="396"/>
      <c r="Z57368" s="396"/>
      <c r="AA57368" s="441"/>
    </row>
    <row r="57369" spans="25:27" x14ac:dyDescent="0.2">
      <c r="Y57369" s="396"/>
      <c r="Z57369" s="396"/>
      <c r="AA57369" s="441"/>
    </row>
    <row r="57370" spans="25:27" x14ac:dyDescent="0.2">
      <c r="Y57370" s="396"/>
      <c r="Z57370" s="396"/>
      <c r="AA57370" s="441"/>
    </row>
    <row r="57371" spans="25:27" x14ac:dyDescent="0.2">
      <c r="Y57371" s="396"/>
      <c r="Z57371" s="396"/>
      <c r="AA57371" s="441"/>
    </row>
    <row r="57372" spans="25:27" x14ac:dyDescent="0.2">
      <c r="Y57372" s="396"/>
      <c r="Z57372" s="396"/>
      <c r="AA57372" s="441"/>
    </row>
    <row r="57373" spans="25:27" x14ac:dyDescent="0.2">
      <c r="Y57373" s="396"/>
      <c r="Z57373" s="396"/>
      <c r="AA57373" s="441"/>
    </row>
    <row r="57374" spans="25:27" x14ac:dyDescent="0.2">
      <c r="Y57374" s="396"/>
      <c r="Z57374" s="396"/>
      <c r="AA57374" s="441"/>
    </row>
    <row r="57375" spans="25:27" x14ac:dyDescent="0.2">
      <c r="Y57375" s="396"/>
      <c r="Z57375" s="396"/>
      <c r="AA57375" s="441"/>
    </row>
    <row r="57376" spans="25:27" x14ac:dyDescent="0.2">
      <c r="Y57376" s="396"/>
      <c r="Z57376" s="396"/>
      <c r="AA57376" s="441"/>
    </row>
    <row r="57377" spans="25:27" x14ac:dyDescent="0.2">
      <c r="Y57377" s="396"/>
      <c r="Z57377" s="396"/>
      <c r="AA57377" s="441"/>
    </row>
    <row r="57378" spans="25:27" x14ac:dyDescent="0.2">
      <c r="Y57378" s="396"/>
      <c r="Z57378" s="396"/>
      <c r="AA57378" s="441"/>
    </row>
    <row r="57379" spans="25:27" x14ac:dyDescent="0.2">
      <c r="Y57379" s="396"/>
      <c r="Z57379" s="396"/>
      <c r="AA57379" s="441"/>
    </row>
    <row r="57380" spans="25:27" x14ac:dyDescent="0.2">
      <c r="Y57380" s="396"/>
      <c r="Z57380" s="396"/>
      <c r="AA57380" s="441"/>
    </row>
    <row r="57381" spans="25:27" x14ac:dyDescent="0.2">
      <c r="Y57381" s="396"/>
      <c r="Z57381" s="396"/>
      <c r="AA57381" s="441"/>
    </row>
    <row r="57382" spans="25:27" x14ac:dyDescent="0.2">
      <c r="Y57382" s="396"/>
      <c r="Z57382" s="396"/>
      <c r="AA57382" s="441"/>
    </row>
    <row r="57383" spans="25:27" x14ac:dyDescent="0.2">
      <c r="Y57383" s="396"/>
      <c r="Z57383" s="396"/>
      <c r="AA57383" s="441"/>
    </row>
    <row r="57384" spans="25:27" x14ac:dyDescent="0.2">
      <c r="Y57384" s="396"/>
      <c r="Z57384" s="396"/>
      <c r="AA57384" s="441"/>
    </row>
    <row r="57385" spans="25:27" x14ac:dyDescent="0.2">
      <c r="Y57385" s="396"/>
      <c r="Z57385" s="396"/>
      <c r="AA57385" s="441"/>
    </row>
    <row r="57386" spans="25:27" x14ac:dyDescent="0.2">
      <c r="Y57386" s="396"/>
      <c r="Z57386" s="396"/>
      <c r="AA57386" s="441"/>
    </row>
    <row r="57387" spans="25:27" x14ac:dyDescent="0.2">
      <c r="Y57387" s="396"/>
      <c r="Z57387" s="396"/>
      <c r="AA57387" s="441"/>
    </row>
    <row r="57388" spans="25:27" x14ac:dyDescent="0.2">
      <c r="Y57388" s="396"/>
      <c r="Z57388" s="396"/>
      <c r="AA57388" s="441"/>
    </row>
    <row r="57389" spans="25:27" x14ac:dyDescent="0.2">
      <c r="Y57389" s="396"/>
      <c r="Z57389" s="396"/>
      <c r="AA57389" s="441"/>
    </row>
    <row r="57390" spans="25:27" x14ac:dyDescent="0.2">
      <c r="Y57390" s="396"/>
      <c r="Z57390" s="396"/>
      <c r="AA57390" s="441"/>
    </row>
    <row r="57391" spans="25:27" x14ac:dyDescent="0.2">
      <c r="Y57391" s="396"/>
      <c r="Z57391" s="396"/>
      <c r="AA57391" s="441"/>
    </row>
    <row r="57392" spans="25:27" x14ac:dyDescent="0.2">
      <c r="Y57392" s="396"/>
      <c r="Z57392" s="396"/>
      <c r="AA57392" s="441"/>
    </row>
    <row r="57393" spans="25:27" x14ac:dyDescent="0.2">
      <c r="Y57393" s="396"/>
      <c r="Z57393" s="396"/>
      <c r="AA57393" s="441"/>
    </row>
    <row r="57394" spans="25:27" x14ac:dyDescent="0.2">
      <c r="Y57394" s="396"/>
      <c r="Z57394" s="396"/>
      <c r="AA57394" s="441"/>
    </row>
    <row r="57395" spans="25:27" x14ac:dyDescent="0.2">
      <c r="Y57395" s="396"/>
      <c r="Z57395" s="396"/>
      <c r="AA57395" s="441"/>
    </row>
    <row r="57396" spans="25:27" x14ac:dyDescent="0.2">
      <c r="Y57396" s="396"/>
      <c r="Z57396" s="396"/>
      <c r="AA57396" s="441"/>
    </row>
    <row r="57397" spans="25:27" x14ac:dyDescent="0.2">
      <c r="Y57397" s="396"/>
      <c r="Z57397" s="396"/>
      <c r="AA57397" s="441"/>
    </row>
    <row r="57398" spans="25:27" x14ac:dyDescent="0.2">
      <c r="Y57398" s="396"/>
      <c r="Z57398" s="396"/>
      <c r="AA57398" s="441"/>
    </row>
    <row r="57399" spans="25:27" x14ac:dyDescent="0.2">
      <c r="Y57399" s="396"/>
      <c r="Z57399" s="396"/>
      <c r="AA57399" s="441"/>
    </row>
    <row r="57400" spans="25:27" x14ac:dyDescent="0.2">
      <c r="Y57400" s="396"/>
      <c r="Z57400" s="396"/>
      <c r="AA57400" s="441"/>
    </row>
    <row r="57401" spans="25:27" x14ac:dyDescent="0.2">
      <c r="Y57401" s="396"/>
      <c r="Z57401" s="396"/>
      <c r="AA57401" s="441"/>
    </row>
    <row r="57402" spans="25:27" x14ac:dyDescent="0.2">
      <c r="Y57402" s="396"/>
      <c r="Z57402" s="396"/>
      <c r="AA57402" s="441"/>
    </row>
    <row r="57403" spans="25:27" x14ac:dyDescent="0.2">
      <c r="Y57403" s="396"/>
      <c r="Z57403" s="396"/>
      <c r="AA57403" s="441"/>
    </row>
    <row r="57404" spans="25:27" x14ac:dyDescent="0.2">
      <c r="Y57404" s="396"/>
      <c r="Z57404" s="396"/>
      <c r="AA57404" s="441"/>
    </row>
    <row r="57405" spans="25:27" x14ac:dyDescent="0.2">
      <c r="Y57405" s="396"/>
      <c r="Z57405" s="396"/>
      <c r="AA57405" s="441"/>
    </row>
    <row r="57406" spans="25:27" x14ac:dyDescent="0.2">
      <c r="Y57406" s="396"/>
      <c r="Z57406" s="396"/>
      <c r="AA57406" s="441"/>
    </row>
    <row r="57407" spans="25:27" x14ac:dyDescent="0.2">
      <c r="Y57407" s="396"/>
      <c r="Z57407" s="396"/>
      <c r="AA57407" s="441"/>
    </row>
    <row r="57408" spans="25:27" x14ac:dyDescent="0.2">
      <c r="Y57408" s="396"/>
      <c r="Z57408" s="396"/>
      <c r="AA57408" s="441"/>
    </row>
    <row r="57409" spans="25:27" x14ac:dyDescent="0.2">
      <c r="Y57409" s="396"/>
      <c r="Z57409" s="396"/>
      <c r="AA57409" s="441"/>
    </row>
    <row r="57410" spans="25:27" x14ac:dyDescent="0.2">
      <c r="Y57410" s="396"/>
      <c r="Z57410" s="396"/>
      <c r="AA57410" s="441"/>
    </row>
    <row r="57411" spans="25:27" x14ac:dyDescent="0.2">
      <c r="Y57411" s="396"/>
      <c r="Z57411" s="396"/>
      <c r="AA57411" s="441"/>
    </row>
    <row r="57412" spans="25:27" x14ac:dyDescent="0.2">
      <c r="Y57412" s="396"/>
      <c r="Z57412" s="396"/>
      <c r="AA57412" s="441"/>
    </row>
    <row r="57413" spans="25:27" x14ac:dyDescent="0.2">
      <c r="Y57413" s="396"/>
      <c r="Z57413" s="396"/>
      <c r="AA57413" s="441"/>
    </row>
    <row r="57414" spans="25:27" x14ac:dyDescent="0.2">
      <c r="Y57414" s="396"/>
      <c r="Z57414" s="396"/>
      <c r="AA57414" s="441"/>
    </row>
    <row r="57415" spans="25:27" x14ac:dyDescent="0.2">
      <c r="Y57415" s="396"/>
      <c r="Z57415" s="396"/>
      <c r="AA57415" s="441"/>
    </row>
    <row r="57416" spans="25:27" x14ac:dyDescent="0.2">
      <c r="Y57416" s="396"/>
      <c r="Z57416" s="396"/>
      <c r="AA57416" s="441"/>
    </row>
    <row r="57417" spans="25:27" x14ac:dyDescent="0.2">
      <c r="Y57417" s="396"/>
      <c r="Z57417" s="396"/>
      <c r="AA57417" s="441"/>
    </row>
    <row r="57418" spans="25:27" x14ac:dyDescent="0.2">
      <c r="Y57418" s="396"/>
      <c r="Z57418" s="396"/>
      <c r="AA57418" s="441"/>
    </row>
    <row r="57419" spans="25:27" x14ac:dyDescent="0.2">
      <c r="Y57419" s="396"/>
      <c r="Z57419" s="396"/>
      <c r="AA57419" s="441"/>
    </row>
    <row r="57420" spans="25:27" x14ac:dyDescent="0.2">
      <c r="Y57420" s="396"/>
      <c r="Z57420" s="396"/>
      <c r="AA57420" s="441"/>
    </row>
    <row r="57421" spans="25:27" x14ac:dyDescent="0.2">
      <c r="Y57421" s="396"/>
      <c r="Z57421" s="396"/>
      <c r="AA57421" s="441"/>
    </row>
    <row r="57422" spans="25:27" x14ac:dyDescent="0.2">
      <c r="Y57422" s="396"/>
      <c r="Z57422" s="396"/>
      <c r="AA57422" s="441"/>
    </row>
    <row r="57423" spans="25:27" x14ac:dyDescent="0.2">
      <c r="Y57423" s="396"/>
      <c r="Z57423" s="396"/>
      <c r="AA57423" s="441"/>
    </row>
    <row r="57424" spans="25:27" x14ac:dyDescent="0.2">
      <c r="Y57424" s="396"/>
      <c r="Z57424" s="396"/>
      <c r="AA57424" s="441"/>
    </row>
    <row r="57425" spans="25:27" x14ac:dyDescent="0.2">
      <c r="Y57425" s="396"/>
      <c r="Z57425" s="396"/>
      <c r="AA57425" s="441"/>
    </row>
    <row r="57426" spans="25:27" x14ac:dyDescent="0.2">
      <c r="Y57426" s="396"/>
      <c r="Z57426" s="396"/>
      <c r="AA57426" s="441"/>
    </row>
    <row r="57427" spans="25:27" x14ac:dyDescent="0.2">
      <c r="Y57427" s="396"/>
      <c r="Z57427" s="396"/>
      <c r="AA57427" s="441"/>
    </row>
    <row r="57428" spans="25:27" x14ac:dyDescent="0.2">
      <c r="Y57428" s="396"/>
      <c r="Z57428" s="396"/>
      <c r="AA57428" s="441"/>
    </row>
    <row r="57429" spans="25:27" x14ac:dyDescent="0.2">
      <c r="Y57429" s="396"/>
      <c r="Z57429" s="396"/>
      <c r="AA57429" s="441"/>
    </row>
    <row r="57430" spans="25:27" x14ac:dyDescent="0.2">
      <c r="Y57430" s="396"/>
      <c r="Z57430" s="396"/>
      <c r="AA57430" s="441"/>
    </row>
    <row r="57431" spans="25:27" x14ac:dyDescent="0.2">
      <c r="Y57431" s="396"/>
      <c r="Z57431" s="396"/>
      <c r="AA57431" s="441"/>
    </row>
    <row r="57432" spans="25:27" x14ac:dyDescent="0.2">
      <c r="Y57432" s="396"/>
      <c r="Z57432" s="396"/>
      <c r="AA57432" s="441"/>
    </row>
    <row r="57433" spans="25:27" x14ac:dyDescent="0.2">
      <c r="Y57433" s="396"/>
      <c r="Z57433" s="396"/>
      <c r="AA57433" s="441"/>
    </row>
    <row r="57434" spans="25:27" x14ac:dyDescent="0.2">
      <c r="Y57434" s="396"/>
      <c r="Z57434" s="396"/>
      <c r="AA57434" s="441"/>
    </row>
    <row r="57435" spans="25:27" x14ac:dyDescent="0.2">
      <c r="Y57435" s="396"/>
      <c r="Z57435" s="396"/>
      <c r="AA57435" s="441"/>
    </row>
    <row r="57436" spans="25:27" x14ac:dyDescent="0.2">
      <c r="Y57436" s="396"/>
      <c r="Z57436" s="396"/>
      <c r="AA57436" s="441"/>
    </row>
    <row r="57437" spans="25:27" x14ac:dyDescent="0.2">
      <c r="Y57437" s="396"/>
      <c r="Z57437" s="396"/>
      <c r="AA57437" s="441"/>
    </row>
    <row r="57438" spans="25:27" x14ac:dyDescent="0.2">
      <c r="Y57438" s="396"/>
      <c r="Z57438" s="396"/>
      <c r="AA57438" s="441"/>
    </row>
    <row r="57439" spans="25:27" x14ac:dyDescent="0.2">
      <c r="Y57439" s="396"/>
      <c r="Z57439" s="396"/>
      <c r="AA57439" s="441"/>
    </row>
    <row r="57440" spans="25:27" x14ac:dyDescent="0.2">
      <c r="Y57440" s="396"/>
      <c r="Z57440" s="396"/>
      <c r="AA57440" s="441"/>
    </row>
    <row r="57441" spans="25:27" x14ac:dyDescent="0.2">
      <c r="Y57441" s="396"/>
      <c r="Z57441" s="396"/>
      <c r="AA57441" s="441"/>
    </row>
    <row r="57442" spans="25:27" x14ac:dyDescent="0.2">
      <c r="Y57442" s="396"/>
      <c r="Z57442" s="396"/>
      <c r="AA57442" s="441"/>
    </row>
    <row r="57443" spans="25:27" x14ac:dyDescent="0.2">
      <c r="Y57443" s="396"/>
      <c r="Z57443" s="396"/>
      <c r="AA57443" s="441"/>
    </row>
    <row r="57444" spans="25:27" x14ac:dyDescent="0.2">
      <c r="Y57444" s="396"/>
      <c r="Z57444" s="396"/>
      <c r="AA57444" s="441"/>
    </row>
    <row r="57445" spans="25:27" x14ac:dyDescent="0.2">
      <c r="Y57445" s="396"/>
      <c r="Z57445" s="396"/>
      <c r="AA57445" s="441"/>
    </row>
    <row r="57446" spans="25:27" x14ac:dyDescent="0.2">
      <c r="Y57446" s="396"/>
      <c r="Z57446" s="396"/>
      <c r="AA57446" s="441"/>
    </row>
    <row r="57447" spans="25:27" x14ac:dyDescent="0.2">
      <c r="Y57447" s="396"/>
      <c r="Z57447" s="396"/>
      <c r="AA57447" s="441"/>
    </row>
    <row r="57448" spans="25:27" x14ac:dyDescent="0.2">
      <c r="Y57448" s="396"/>
      <c r="Z57448" s="396"/>
      <c r="AA57448" s="441"/>
    </row>
    <row r="57449" spans="25:27" x14ac:dyDescent="0.2">
      <c r="Y57449" s="396"/>
      <c r="Z57449" s="396"/>
      <c r="AA57449" s="441"/>
    </row>
    <row r="57450" spans="25:27" x14ac:dyDescent="0.2">
      <c r="Y57450" s="396"/>
      <c r="Z57450" s="396"/>
      <c r="AA57450" s="441"/>
    </row>
    <row r="57451" spans="25:27" x14ac:dyDescent="0.2">
      <c r="Y57451" s="396"/>
      <c r="Z57451" s="396"/>
      <c r="AA57451" s="441"/>
    </row>
    <row r="57452" spans="25:27" x14ac:dyDescent="0.2">
      <c r="Y57452" s="396"/>
      <c r="Z57452" s="396"/>
      <c r="AA57452" s="441"/>
    </row>
    <row r="57453" spans="25:27" x14ac:dyDescent="0.2">
      <c r="Y57453" s="396"/>
      <c r="Z57453" s="396"/>
      <c r="AA57453" s="441"/>
    </row>
    <row r="57454" spans="25:27" x14ac:dyDescent="0.2">
      <c r="Y57454" s="396"/>
      <c r="Z57454" s="396"/>
      <c r="AA57454" s="441"/>
    </row>
    <row r="57455" spans="25:27" x14ac:dyDescent="0.2">
      <c r="Y57455" s="396"/>
      <c r="Z57455" s="396"/>
      <c r="AA57455" s="441"/>
    </row>
    <row r="57456" spans="25:27" x14ac:dyDescent="0.2">
      <c r="Y57456" s="396"/>
      <c r="Z57456" s="396"/>
      <c r="AA57456" s="441"/>
    </row>
    <row r="57457" spans="25:27" x14ac:dyDescent="0.2">
      <c r="Y57457" s="396"/>
      <c r="Z57457" s="396"/>
      <c r="AA57457" s="441"/>
    </row>
    <row r="57458" spans="25:27" x14ac:dyDescent="0.2">
      <c r="Y57458" s="396"/>
      <c r="Z57458" s="396"/>
      <c r="AA57458" s="441"/>
    </row>
    <row r="57459" spans="25:27" x14ac:dyDescent="0.2">
      <c r="Y57459" s="396"/>
      <c r="Z57459" s="396"/>
      <c r="AA57459" s="441"/>
    </row>
    <row r="57460" spans="25:27" x14ac:dyDescent="0.2">
      <c r="Y57460" s="396"/>
      <c r="Z57460" s="396"/>
      <c r="AA57460" s="441"/>
    </row>
    <row r="57461" spans="25:27" x14ac:dyDescent="0.2">
      <c r="Y57461" s="396"/>
      <c r="Z57461" s="396"/>
      <c r="AA57461" s="441"/>
    </row>
    <row r="57462" spans="25:27" x14ac:dyDescent="0.2">
      <c r="Y57462" s="396"/>
      <c r="Z57462" s="396"/>
      <c r="AA57462" s="441"/>
    </row>
    <row r="57463" spans="25:27" x14ac:dyDescent="0.2">
      <c r="Y57463" s="396"/>
      <c r="Z57463" s="396"/>
      <c r="AA57463" s="441"/>
    </row>
    <row r="57464" spans="25:27" x14ac:dyDescent="0.2">
      <c r="Y57464" s="396"/>
      <c r="Z57464" s="396"/>
      <c r="AA57464" s="441"/>
    </row>
    <row r="57465" spans="25:27" x14ac:dyDescent="0.2">
      <c r="Y57465" s="396"/>
      <c r="Z57465" s="396"/>
      <c r="AA57465" s="441"/>
    </row>
    <row r="57466" spans="25:27" x14ac:dyDescent="0.2">
      <c r="Y57466" s="396"/>
      <c r="Z57466" s="396"/>
      <c r="AA57466" s="441"/>
    </row>
    <row r="57467" spans="25:27" x14ac:dyDescent="0.2">
      <c r="Y57467" s="396"/>
      <c r="Z57467" s="396"/>
      <c r="AA57467" s="441"/>
    </row>
    <row r="57468" spans="25:27" x14ac:dyDescent="0.2">
      <c r="Y57468" s="396"/>
      <c r="Z57468" s="396"/>
      <c r="AA57468" s="441"/>
    </row>
    <row r="57469" spans="25:27" x14ac:dyDescent="0.2">
      <c r="Y57469" s="396"/>
      <c r="Z57469" s="396"/>
      <c r="AA57469" s="441"/>
    </row>
    <row r="57470" spans="25:27" x14ac:dyDescent="0.2">
      <c r="Y57470" s="396"/>
      <c r="Z57470" s="396"/>
      <c r="AA57470" s="441"/>
    </row>
    <row r="57471" spans="25:27" x14ac:dyDescent="0.2">
      <c r="Y57471" s="396"/>
      <c r="Z57471" s="396"/>
      <c r="AA57471" s="441"/>
    </row>
    <row r="57472" spans="25:27" x14ac:dyDescent="0.2">
      <c r="Y57472" s="396"/>
      <c r="Z57472" s="396"/>
      <c r="AA57472" s="441"/>
    </row>
    <row r="57473" spans="25:27" x14ac:dyDescent="0.2">
      <c r="Y57473" s="396"/>
      <c r="Z57473" s="396"/>
      <c r="AA57473" s="441"/>
    </row>
    <row r="57474" spans="25:27" x14ac:dyDescent="0.2">
      <c r="Y57474" s="396"/>
      <c r="Z57474" s="396"/>
      <c r="AA57474" s="441"/>
    </row>
    <row r="57475" spans="25:27" x14ac:dyDescent="0.2">
      <c r="Y57475" s="396"/>
      <c r="Z57475" s="396"/>
      <c r="AA57475" s="441"/>
    </row>
    <row r="57476" spans="25:27" x14ac:dyDescent="0.2">
      <c r="Y57476" s="396"/>
      <c r="Z57476" s="396"/>
      <c r="AA57476" s="441"/>
    </row>
    <row r="57477" spans="25:27" x14ac:dyDescent="0.2">
      <c r="Y57477" s="396"/>
      <c r="Z57477" s="396"/>
      <c r="AA57477" s="441"/>
    </row>
    <row r="57478" spans="25:27" x14ac:dyDescent="0.2">
      <c r="Y57478" s="396"/>
      <c r="Z57478" s="396"/>
      <c r="AA57478" s="441"/>
    </row>
    <row r="57479" spans="25:27" x14ac:dyDescent="0.2">
      <c r="Y57479" s="396"/>
      <c r="Z57479" s="396"/>
      <c r="AA57479" s="441"/>
    </row>
    <row r="57480" spans="25:27" x14ac:dyDescent="0.2">
      <c r="Y57480" s="396"/>
      <c r="Z57480" s="396"/>
      <c r="AA57480" s="441"/>
    </row>
    <row r="57481" spans="25:27" x14ac:dyDescent="0.2">
      <c r="Y57481" s="396"/>
      <c r="Z57481" s="396"/>
      <c r="AA57481" s="441"/>
    </row>
    <row r="57482" spans="25:27" x14ac:dyDescent="0.2">
      <c r="Y57482" s="396"/>
      <c r="Z57482" s="396"/>
      <c r="AA57482" s="441"/>
    </row>
    <row r="57483" spans="25:27" x14ac:dyDescent="0.2">
      <c r="Y57483" s="396"/>
      <c r="Z57483" s="396"/>
      <c r="AA57483" s="441"/>
    </row>
    <row r="57484" spans="25:27" x14ac:dyDescent="0.2">
      <c r="Y57484" s="396"/>
      <c r="Z57484" s="396"/>
      <c r="AA57484" s="441"/>
    </row>
    <row r="57485" spans="25:27" x14ac:dyDescent="0.2">
      <c r="Y57485" s="396"/>
      <c r="Z57485" s="396"/>
      <c r="AA57485" s="441"/>
    </row>
    <row r="57486" spans="25:27" x14ac:dyDescent="0.2">
      <c r="Y57486" s="396"/>
      <c r="Z57486" s="396"/>
      <c r="AA57486" s="441"/>
    </row>
    <row r="57487" spans="25:27" x14ac:dyDescent="0.2">
      <c r="Y57487" s="396"/>
      <c r="Z57487" s="396"/>
      <c r="AA57487" s="441"/>
    </row>
    <row r="57488" spans="25:27" x14ac:dyDescent="0.2">
      <c r="Y57488" s="396"/>
      <c r="Z57488" s="396"/>
      <c r="AA57488" s="441"/>
    </row>
    <row r="57489" spans="25:27" x14ac:dyDescent="0.2">
      <c r="Y57489" s="396"/>
      <c r="Z57489" s="396"/>
      <c r="AA57489" s="441"/>
    </row>
    <row r="57490" spans="25:27" x14ac:dyDescent="0.2">
      <c r="Y57490" s="396"/>
      <c r="Z57490" s="396"/>
      <c r="AA57490" s="441"/>
    </row>
    <row r="57491" spans="25:27" x14ac:dyDescent="0.2">
      <c r="Y57491" s="396"/>
      <c r="Z57491" s="396"/>
      <c r="AA57491" s="441"/>
    </row>
    <row r="57492" spans="25:27" x14ac:dyDescent="0.2">
      <c r="Y57492" s="396"/>
      <c r="Z57492" s="396"/>
      <c r="AA57492" s="441"/>
    </row>
    <row r="57493" spans="25:27" x14ac:dyDescent="0.2">
      <c r="Y57493" s="396"/>
      <c r="Z57493" s="396"/>
      <c r="AA57493" s="441"/>
    </row>
    <row r="57494" spans="25:27" x14ac:dyDescent="0.2">
      <c r="Y57494" s="396"/>
      <c r="Z57494" s="396"/>
      <c r="AA57494" s="441"/>
    </row>
    <row r="57495" spans="25:27" x14ac:dyDescent="0.2">
      <c r="Y57495" s="396"/>
      <c r="Z57495" s="396"/>
      <c r="AA57495" s="441"/>
    </row>
    <row r="57496" spans="25:27" x14ac:dyDescent="0.2">
      <c r="Y57496" s="396"/>
      <c r="Z57496" s="396"/>
      <c r="AA57496" s="441"/>
    </row>
    <row r="57497" spans="25:27" x14ac:dyDescent="0.2">
      <c r="Y57497" s="396"/>
      <c r="Z57497" s="396"/>
      <c r="AA57497" s="441"/>
    </row>
    <row r="57498" spans="25:27" x14ac:dyDescent="0.2">
      <c r="Y57498" s="396"/>
      <c r="Z57498" s="396"/>
      <c r="AA57498" s="441"/>
    </row>
    <row r="57499" spans="25:27" x14ac:dyDescent="0.2">
      <c r="Y57499" s="396"/>
      <c r="Z57499" s="396"/>
      <c r="AA57499" s="441"/>
    </row>
    <row r="57500" spans="25:27" x14ac:dyDescent="0.2">
      <c r="Y57500" s="396"/>
      <c r="Z57500" s="396"/>
      <c r="AA57500" s="441"/>
    </row>
    <row r="57501" spans="25:27" x14ac:dyDescent="0.2">
      <c r="Y57501" s="396"/>
      <c r="Z57501" s="396"/>
      <c r="AA57501" s="441"/>
    </row>
    <row r="57502" spans="25:27" x14ac:dyDescent="0.2">
      <c r="Y57502" s="396"/>
      <c r="Z57502" s="396"/>
      <c r="AA57502" s="441"/>
    </row>
    <row r="57503" spans="25:27" x14ac:dyDescent="0.2">
      <c r="Y57503" s="396"/>
      <c r="Z57503" s="396"/>
      <c r="AA57503" s="441"/>
    </row>
    <row r="57504" spans="25:27" x14ac:dyDescent="0.2">
      <c r="Y57504" s="396"/>
      <c r="Z57504" s="396"/>
      <c r="AA57504" s="441"/>
    </row>
    <row r="57505" spans="25:27" x14ac:dyDescent="0.2">
      <c r="Y57505" s="396"/>
      <c r="Z57505" s="396"/>
      <c r="AA57505" s="441"/>
    </row>
    <row r="57506" spans="25:27" x14ac:dyDescent="0.2">
      <c r="Y57506" s="396"/>
      <c r="Z57506" s="396"/>
      <c r="AA57506" s="441"/>
    </row>
    <row r="57507" spans="25:27" x14ac:dyDescent="0.2">
      <c r="Y57507" s="396"/>
      <c r="Z57507" s="396"/>
      <c r="AA57507" s="441"/>
    </row>
    <row r="57508" spans="25:27" x14ac:dyDescent="0.2">
      <c r="Y57508" s="396"/>
      <c r="Z57508" s="396"/>
      <c r="AA57508" s="441"/>
    </row>
    <row r="57509" spans="25:27" x14ac:dyDescent="0.2">
      <c r="Y57509" s="396"/>
      <c r="Z57509" s="396"/>
      <c r="AA57509" s="441"/>
    </row>
    <row r="57510" spans="25:27" x14ac:dyDescent="0.2">
      <c r="Y57510" s="396"/>
      <c r="Z57510" s="396"/>
      <c r="AA57510" s="441"/>
    </row>
    <row r="57511" spans="25:27" x14ac:dyDescent="0.2">
      <c r="Y57511" s="396"/>
      <c r="Z57511" s="396"/>
      <c r="AA57511" s="441"/>
    </row>
    <row r="57512" spans="25:27" x14ac:dyDescent="0.2">
      <c r="Y57512" s="396"/>
      <c r="Z57512" s="396"/>
      <c r="AA57512" s="441"/>
    </row>
    <row r="57513" spans="25:27" x14ac:dyDescent="0.2">
      <c r="Y57513" s="396"/>
      <c r="Z57513" s="396"/>
      <c r="AA57513" s="441"/>
    </row>
    <row r="57514" spans="25:27" x14ac:dyDescent="0.2">
      <c r="Y57514" s="396"/>
      <c r="Z57514" s="396"/>
      <c r="AA57514" s="441"/>
    </row>
    <row r="57515" spans="25:27" x14ac:dyDescent="0.2">
      <c r="Y57515" s="396"/>
      <c r="Z57515" s="396"/>
      <c r="AA57515" s="441"/>
    </row>
    <row r="57516" spans="25:27" x14ac:dyDescent="0.2">
      <c r="Y57516" s="396"/>
      <c r="Z57516" s="396"/>
      <c r="AA57516" s="441"/>
    </row>
    <row r="57517" spans="25:27" x14ac:dyDescent="0.2">
      <c r="Y57517" s="396"/>
      <c r="Z57517" s="396"/>
      <c r="AA57517" s="441"/>
    </row>
    <row r="57518" spans="25:27" x14ac:dyDescent="0.2">
      <c r="Y57518" s="396"/>
      <c r="Z57518" s="396"/>
      <c r="AA57518" s="441"/>
    </row>
    <row r="57519" spans="25:27" x14ac:dyDescent="0.2">
      <c r="Y57519" s="396"/>
      <c r="Z57519" s="396"/>
      <c r="AA57519" s="441"/>
    </row>
    <row r="57520" spans="25:27" x14ac:dyDescent="0.2">
      <c r="Y57520" s="396"/>
      <c r="Z57520" s="396"/>
      <c r="AA57520" s="441"/>
    </row>
    <row r="57521" spans="25:27" x14ac:dyDescent="0.2">
      <c r="Y57521" s="396"/>
      <c r="Z57521" s="396"/>
      <c r="AA57521" s="441"/>
    </row>
    <row r="57522" spans="25:27" x14ac:dyDescent="0.2">
      <c r="Y57522" s="396"/>
      <c r="Z57522" s="396"/>
      <c r="AA57522" s="441"/>
    </row>
    <row r="57523" spans="25:27" x14ac:dyDescent="0.2">
      <c r="Y57523" s="396"/>
      <c r="Z57523" s="396"/>
      <c r="AA57523" s="441"/>
    </row>
    <row r="57524" spans="25:27" x14ac:dyDescent="0.2">
      <c r="Y57524" s="396"/>
      <c r="Z57524" s="396"/>
      <c r="AA57524" s="441"/>
    </row>
    <row r="57525" spans="25:27" x14ac:dyDescent="0.2">
      <c r="Y57525" s="396"/>
      <c r="Z57525" s="396"/>
      <c r="AA57525" s="441"/>
    </row>
    <row r="57526" spans="25:27" x14ac:dyDescent="0.2">
      <c r="Y57526" s="396"/>
      <c r="Z57526" s="396"/>
      <c r="AA57526" s="441"/>
    </row>
    <row r="57527" spans="25:27" x14ac:dyDescent="0.2">
      <c r="Y57527" s="396"/>
      <c r="Z57527" s="396"/>
      <c r="AA57527" s="441"/>
    </row>
    <row r="57528" spans="25:27" x14ac:dyDescent="0.2">
      <c r="Y57528" s="396"/>
      <c r="Z57528" s="396"/>
      <c r="AA57528" s="441"/>
    </row>
    <row r="57529" spans="25:27" x14ac:dyDescent="0.2">
      <c r="Y57529" s="396"/>
      <c r="Z57529" s="396"/>
      <c r="AA57529" s="441"/>
    </row>
    <row r="57530" spans="25:27" x14ac:dyDescent="0.2">
      <c r="Y57530" s="396"/>
      <c r="Z57530" s="396"/>
      <c r="AA57530" s="441"/>
    </row>
    <row r="57531" spans="25:27" x14ac:dyDescent="0.2">
      <c r="Y57531" s="396"/>
      <c r="Z57531" s="396"/>
      <c r="AA57531" s="441"/>
    </row>
    <row r="57532" spans="25:27" x14ac:dyDescent="0.2">
      <c r="Y57532" s="396"/>
      <c r="Z57532" s="396"/>
      <c r="AA57532" s="441"/>
    </row>
    <row r="57533" spans="25:27" x14ac:dyDescent="0.2">
      <c r="Y57533" s="396"/>
      <c r="Z57533" s="396"/>
      <c r="AA57533" s="441"/>
    </row>
    <row r="57534" spans="25:27" x14ac:dyDescent="0.2">
      <c r="Y57534" s="396"/>
      <c r="Z57534" s="396"/>
      <c r="AA57534" s="441"/>
    </row>
    <row r="57535" spans="25:27" x14ac:dyDescent="0.2">
      <c r="Y57535" s="396"/>
      <c r="Z57535" s="396"/>
      <c r="AA57535" s="441"/>
    </row>
    <row r="57536" spans="25:27" x14ac:dyDescent="0.2">
      <c r="Y57536" s="396"/>
      <c r="Z57536" s="396"/>
      <c r="AA57536" s="441"/>
    </row>
    <row r="57537" spans="25:27" x14ac:dyDescent="0.2">
      <c r="Y57537" s="396"/>
      <c r="Z57537" s="396"/>
      <c r="AA57537" s="441"/>
    </row>
    <row r="57538" spans="25:27" x14ac:dyDescent="0.2">
      <c r="Y57538" s="396"/>
      <c r="Z57538" s="396"/>
      <c r="AA57538" s="441"/>
    </row>
    <row r="57539" spans="25:27" x14ac:dyDescent="0.2">
      <c r="Y57539" s="396"/>
      <c r="Z57539" s="396"/>
      <c r="AA57539" s="441"/>
    </row>
    <row r="57540" spans="25:27" x14ac:dyDescent="0.2">
      <c r="Y57540" s="396"/>
      <c r="Z57540" s="396"/>
      <c r="AA57540" s="441"/>
    </row>
    <row r="57541" spans="25:27" x14ac:dyDescent="0.2">
      <c r="Y57541" s="396"/>
      <c r="Z57541" s="396"/>
      <c r="AA57541" s="441"/>
    </row>
    <row r="57542" spans="25:27" x14ac:dyDescent="0.2">
      <c r="Y57542" s="396"/>
      <c r="Z57542" s="396"/>
      <c r="AA57542" s="441"/>
    </row>
    <row r="57543" spans="25:27" x14ac:dyDescent="0.2">
      <c r="Y57543" s="396"/>
      <c r="Z57543" s="396"/>
      <c r="AA57543" s="441"/>
    </row>
    <row r="57544" spans="25:27" x14ac:dyDescent="0.2">
      <c r="Y57544" s="396"/>
      <c r="Z57544" s="396"/>
      <c r="AA57544" s="441"/>
    </row>
    <row r="57545" spans="25:27" x14ac:dyDescent="0.2">
      <c r="Y57545" s="396"/>
      <c r="Z57545" s="396"/>
      <c r="AA57545" s="441"/>
    </row>
    <row r="57546" spans="25:27" x14ac:dyDescent="0.2">
      <c r="Y57546" s="396"/>
      <c r="Z57546" s="396"/>
      <c r="AA57546" s="441"/>
    </row>
    <row r="57547" spans="25:27" x14ac:dyDescent="0.2">
      <c r="Y57547" s="396"/>
      <c r="Z57547" s="396"/>
      <c r="AA57547" s="441"/>
    </row>
    <row r="57548" spans="25:27" x14ac:dyDescent="0.2">
      <c r="Y57548" s="396"/>
      <c r="Z57548" s="396"/>
      <c r="AA57548" s="441"/>
    </row>
    <row r="57549" spans="25:27" x14ac:dyDescent="0.2">
      <c r="Y57549" s="396"/>
      <c r="Z57549" s="396"/>
      <c r="AA57549" s="441"/>
    </row>
    <row r="57550" spans="25:27" x14ac:dyDescent="0.2">
      <c r="Y57550" s="396"/>
      <c r="Z57550" s="396"/>
      <c r="AA57550" s="441"/>
    </row>
    <row r="57551" spans="25:27" x14ac:dyDescent="0.2">
      <c r="Y57551" s="396"/>
      <c r="Z57551" s="396"/>
      <c r="AA57551" s="441"/>
    </row>
    <row r="57552" spans="25:27" x14ac:dyDescent="0.2">
      <c r="Y57552" s="396"/>
      <c r="Z57552" s="396"/>
      <c r="AA57552" s="441"/>
    </row>
    <row r="57553" spans="25:27" x14ac:dyDescent="0.2">
      <c r="Y57553" s="396"/>
      <c r="Z57553" s="396"/>
      <c r="AA57553" s="441"/>
    </row>
    <row r="57554" spans="25:27" x14ac:dyDescent="0.2">
      <c r="Y57554" s="396"/>
      <c r="Z57554" s="396"/>
      <c r="AA57554" s="441"/>
    </row>
    <row r="57555" spans="25:27" x14ac:dyDescent="0.2">
      <c r="Y57555" s="396"/>
      <c r="Z57555" s="396"/>
      <c r="AA57555" s="441"/>
    </row>
    <row r="57556" spans="25:27" x14ac:dyDescent="0.2">
      <c r="Y57556" s="396"/>
      <c r="Z57556" s="396"/>
      <c r="AA57556" s="441"/>
    </row>
    <row r="57557" spans="25:27" x14ac:dyDescent="0.2">
      <c r="Y57557" s="396"/>
      <c r="Z57557" s="396"/>
      <c r="AA57557" s="441"/>
    </row>
    <row r="57558" spans="25:27" x14ac:dyDescent="0.2">
      <c r="Y57558" s="396"/>
      <c r="Z57558" s="396"/>
      <c r="AA57558" s="441"/>
    </row>
    <row r="57559" spans="25:27" x14ac:dyDescent="0.2">
      <c r="Y57559" s="396"/>
      <c r="Z57559" s="396"/>
      <c r="AA57559" s="441"/>
    </row>
    <row r="57560" spans="25:27" x14ac:dyDescent="0.2">
      <c r="Y57560" s="396"/>
      <c r="Z57560" s="396"/>
      <c r="AA57560" s="441"/>
    </row>
    <row r="57561" spans="25:27" x14ac:dyDescent="0.2">
      <c r="Y57561" s="396"/>
      <c r="Z57561" s="396"/>
      <c r="AA57561" s="441"/>
    </row>
    <row r="57562" spans="25:27" x14ac:dyDescent="0.2">
      <c r="Y57562" s="396"/>
      <c r="Z57562" s="396"/>
      <c r="AA57562" s="441"/>
    </row>
    <row r="57563" spans="25:27" x14ac:dyDescent="0.2">
      <c r="Y57563" s="396"/>
      <c r="Z57563" s="396"/>
      <c r="AA57563" s="441"/>
    </row>
    <row r="57564" spans="25:27" x14ac:dyDescent="0.2">
      <c r="Y57564" s="396"/>
      <c r="Z57564" s="396"/>
      <c r="AA57564" s="441"/>
    </row>
    <row r="57565" spans="25:27" x14ac:dyDescent="0.2">
      <c r="Y57565" s="396"/>
      <c r="Z57565" s="396"/>
      <c r="AA57565" s="441"/>
    </row>
    <row r="57566" spans="25:27" x14ac:dyDescent="0.2">
      <c r="Y57566" s="396"/>
      <c r="Z57566" s="396"/>
      <c r="AA57566" s="441"/>
    </row>
    <row r="57567" spans="25:27" x14ac:dyDescent="0.2">
      <c r="Y57567" s="396"/>
      <c r="Z57567" s="396"/>
      <c r="AA57567" s="441"/>
    </row>
    <row r="57568" spans="25:27" x14ac:dyDescent="0.2">
      <c r="Y57568" s="396"/>
      <c r="Z57568" s="396"/>
      <c r="AA57568" s="441"/>
    </row>
    <row r="57569" spans="25:27" x14ac:dyDescent="0.2">
      <c r="Y57569" s="396"/>
      <c r="Z57569" s="396"/>
      <c r="AA57569" s="441"/>
    </row>
    <row r="57570" spans="25:27" x14ac:dyDescent="0.2">
      <c r="Y57570" s="396"/>
      <c r="Z57570" s="396"/>
      <c r="AA57570" s="441"/>
    </row>
    <row r="57571" spans="25:27" x14ac:dyDescent="0.2">
      <c r="Y57571" s="396"/>
      <c r="Z57571" s="396"/>
      <c r="AA57571" s="441"/>
    </row>
    <row r="57572" spans="25:27" x14ac:dyDescent="0.2">
      <c r="Y57572" s="396"/>
      <c r="Z57572" s="396"/>
      <c r="AA57572" s="441"/>
    </row>
    <row r="57573" spans="25:27" x14ac:dyDescent="0.2">
      <c r="Y57573" s="396"/>
      <c r="Z57573" s="396"/>
      <c r="AA57573" s="441"/>
    </row>
    <row r="57574" spans="25:27" x14ac:dyDescent="0.2">
      <c r="Y57574" s="396"/>
      <c r="Z57574" s="396"/>
      <c r="AA57574" s="441"/>
    </row>
    <row r="57575" spans="25:27" x14ac:dyDescent="0.2">
      <c r="Y57575" s="396"/>
      <c r="Z57575" s="396"/>
      <c r="AA57575" s="441"/>
    </row>
    <row r="57576" spans="25:27" x14ac:dyDescent="0.2">
      <c r="Y57576" s="396"/>
      <c r="Z57576" s="396"/>
      <c r="AA57576" s="441"/>
    </row>
    <row r="57577" spans="25:27" x14ac:dyDescent="0.2">
      <c r="Y57577" s="396"/>
      <c r="Z57577" s="396"/>
      <c r="AA57577" s="441"/>
    </row>
    <row r="57578" spans="25:27" x14ac:dyDescent="0.2">
      <c r="Y57578" s="396"/>
      <c r="Z57578" s="396"/>
      <c r="AA57578" s="441"/>
    </row>
    <row r="57579" spans="25:27" x14ac:dyDescent="0.2">
      <c r="Y57579" s="396"/>
      <c r="Z57579" s="396"/>
      <c r="AA57579" s="441"/>
    </row>
    <row r="57580" spans="25:27" x14ac:dyDescent="0.2">
      <c r="Y57580" s="396"/>
      <c r="Z57580" s="396"/>
      <c r="AA57580" s="441"/>
    </row>
    <row r="57581" spans="25:27" x14ac:dyDescent="0.2">
      <c r="Y57581" s="396"/>
      <c r="Z57581" s="396"/>
      <c r="AA57581" s="441"/>
    </row>
    <row r="57582" spans="25:27" x14ac:dyDescent="0.2">
      <c r="Y57582" s="396"/>
      <c r="Z57582" s="396"/>
      <c r="AA57582" s="441"/>
    </row>
    <row r="57583" spans="25:27" x14ac:dyDescent="0.2">
      <c r="Y57583" s="396"/>
      <c r="Z57583" s="396"/>
      <c r="AA57583" s="441"/>
    </row>
    <row r="57584" spans="25:27" x14ac:dyDescent="0.2">
      <c r="Y57584" s="396"/>
      <c r="Z57584" s="396"/>
      <c r="AA57584" s="441"/>
    </row>
    <row r="57585" spans="25:27" x14ac:dyDescent="0.2">
      <c r="Y57585" s="396"/>
      <c r="Z57585" s="396"/>
      <c r="AA57585" s="441"/>
    </row>
    <row r="57586" spans="25:27" x14ac:dyDescent="0.2">
      <c r="Y57586" s="396"/>
      <c r="Z57586" s="396"/>
      <c r="AA57586" s="441"/>
    </row>
    <row r="57587" spans="25:27" x14ac:dyDescent="0.2">
      <c r="Y57587" s="396"/>
      <c r="Z57587" s="396"/>
      <c r="AA57587" s="441"/>
    </row>
    <row r="57588" spans="25:27" x14ac:dyDescent="0.2">
      <c r="Y57588" s="396"/>
      <c r="Z57588" s="396"/>
      <c r="AA57588" s="441"/>
    </row>
    <row r="57589" spans="25:27" x14ac:dyDescent="0.2">
      <c r="Y57589" s="396"/>
      <c r="Z57589" s="396"/>
      <c r="AA57589" s="441"/>
    </row>
    <row r="57590" spans="25:27" x14ac:dyDescent="0.2">
      <c r="Y57590" s="396"/>
      <c r="Z57590" s="396"/>
      <c r="AA57590" s="441"/>
    </row>
    <row r="57591" spans="25:27" x14ac:dyDescent="0.2">
      <c r="Y57591" s="396"/>
      <c r="Z57591" s="396"/>
      <c r="AA57591" s="441"/>
    </row>
    <row r="57592" spans="25:27" x14ac:dyDescent="0.2">
      <c r="Y57592" s="396"/>
      <c r="Z57592" s="396"/>
      <c r="AA57592" s="441"/>
    </row>
    <row r="57593" spans="25:27" x14ac:dyDescent="0.2">
      <c r="Y57593" s="396"/>
      <c r="Z57593" s="396"/>
      <c r="AA57593" s="441"/>
    </row>
    <row r="57594" spans="25:27" x14ac:dyDescent="0.2">
      <c r="Y57594" s="396"/>
      <c r="Z57594" s="396"/>
      <c r="AA57594" s="441"/>
    </row>
    <row r="57595" spans="25:27" x14ac:dyDescent="0.2">
      <c r="Y57595" s="396"/>
      <c r="Z57595" s="396"/>
      <c r="AA57595" s="441"/>
    </row>
    <row r="57596" spans="25:27" x14ac:dyDescent="0.2">
      <c r="Y57596" s="396"/>
      <c r="Z57596" s="396"/>
      <c r="AA57596" s="441"/>
    </row>
    <row r="57597" spans="25:27" x14ac:dyDescent="0.2">
      <c r="Y57597" s="396"/>
      <c r="Z57597" s="396"/>
      <c r="AA57597" s="441"/>
    </row>
    <row r="57598" spans="25:27" x14ac:dyDescent="0.2">
      <c r="Y57598" s="396"/>
      <c r="Z57598" s="396"/>
      <c r="AA57598" s="441"/>
    </row>
    <row r="57599" spans="25:27" x14ac:dyDescent="0.2">
      <c r="Y57599" s="396"/>
      <c r="Z57599" s="396"/>
      <c r="AA57599" s="441"/>
    </row>
    <row r="57600" spans="25:27" x14ac:dyDescent="0.2">
      <c r="Y57600" s="396"/>
      <c r="Z57600" s="396"/>
      <c r="AA57600" s="441"/>
    </row>
    <row r="57601" spans="25:27" x14ac:dyDescent="0.2">
      <c r="Y57601" s="396"/>
      <c r="Z57601" s="396"/>
      <c r="AA57601" s="441"/>
    </row>
    <row r="57602" spans="25:27" x14ac:dyDescent="0.2">
      <c r="Y57602" s="396"/>
      <c r="Z57602" s="396"/>
      <c r="AA57602" s="441"/>
    </row>
    <row r="57603" spans="25:27" x14ac:dyDescent="0.2">
      <c r="Y57603" s="396"/>
      <c r="Z57603" s="396"/>
      <c r="AA57603" s="441"/>
    </row>
    <row r="57604" spans="25:27" x14ac:dyDescent="0.2">
      <c r="Y57604" s="396"/>
      <c r="Z57604" s="396"/>
      <c r="AA57604" s="441"/>
    </row>
    <row r="57605" spans="25:27" x14ac:dyDescent="0.2">
      <c r="Y57605" s="396"/>
      <c r="Z57605" s="396"/>
      <c r="AA57605" s="441"/>
    </row>
    <row r="57606" spans="25:27" x14ac:dyDescent="0.2">
      <c r="Y57606" s="396"/>
      <c r="Z57606" s="396"/>
      <c r="AA57606" s="441"/>
    </row>
    <row r="57607" spans="25:27" x14ac:dyDescent="0.2">
      <c r="Y57607" s="396"/>
      <c r="Z57607" s="396"/>
      <c r="AA57607" s="441"/>
    </row>
    <row r="57608" spans="25:27" x14ac:dyDescent="0.2">
      <c r="Y57608" s="396"/>
      <c r="Z57608" s="396"/>
      <c r="AA57608" s="441"/>
    </row>
    <row r="57609" spans="25:27" x14ac:dyDescent="0.2">
      <c r="Y57609" s="396"/>
      <c r="Z57609" s="396"/>
      <c r="AA57609" s="441"/>
    </row>
    <row r="57610" spans="25:27" x14ac:dyDescent="0.2">
      <c r="Y57610" s="396"/>
      <c r="Z57610" s="396"/>
      <c r="AA57610" s="441"/>
    </row>
    <row r="57611" spans="25:27" x14ac:dyDescent="0.2">
      <c r="Y57611" s="396"/>
      <c r="Z57611" s="396"/>
      <c r="AA57611" s="441"/>
    </row>
    <row r="57612" spans="25:27" x14ac:dyDescent="0.2">
      <c r="Y57612" s="396"/>
      <c r="Z57612" s="396"/>
      <c r="AA57612" s="441"/>
    </row>
    <row r="57613" spans="25:27" x14ac:dyDescent="0.2">
      <c r="Y57613" s="396"/>
      <c r="Z57613" s="396"/>
      <c r="AA57613" s="441"/>
    </row>
    <row r="57614" spans="25:27" x14ac:dyDescent="0.2">
      <c r="Y57614" s="396"/>
      <c r="Z57614" s="396"/>
      <c r="AA57614" s="441"/>
    </row>
    <row r="57615" spans="25:27" x14ac:dyDescent="0.2">
      <c r="Y57615" s="396"/>
      <c r="Z57615" s="396"/>
      <c r="AA57615" s="441"/>
    </row>
    <row r="57616" spans="25:27" x14ac:dyDescent="0.2">
      <c r="Y57616" s="396"/>
      <c r="Z57616" s="396"/>
      <c r="AA57616" s="441"/>
    </row>
    <row r="57617" spans="25:27" x14ac:dyDescent="0.2">
      <c r="Y57617" s="396"/>
      <c r="Z57617" s="396"/>
      <c r="AA57617" s="441"/>
    </row>
    <row r="57618" spans="25:27" x14ac:dyDescent="0.2">
      <c r="Y57618" s="396"/>
      <c r="Z57618" s="396"/>
      <c r="AA57618" s="441"/>
    </row>
    <row r="57619" spans="25:27" x14ac:dyDescent="0.2">
      <c r="Y57619" s="396"/>
      <c r="Z57619" s="396"/>
      <c r="AA57619" s="441"/>
    </row>
    <row r="57620" spans="25:27" x14ac:dyDescent="0.2">
      <c r="Y57620" s="396"/>
      <c r="Z57620" s="396"/>
      <c r="AA57620" s="441"/>
    </row>
    <row r="57621" spans="25:27" x14ac:dyDescent="0.2">
      <c r="Y57621" s="396"/>
      <c r="Z57621" s="396"/>
      <c r="AA57621" s="441"/>
    </row>
    <row r="57622" spans="25:27" x14ac:dyDescent="0.2">
      <c r="Y57622" s="396"/>
      <c r="Z57622" s="396"/>
      <c r="AA57622" s="441"/>
    </row>
    <row r="57623" spans="25:27" x14ac:dyDescent="0.2">
      <c r="Y57623" s="396"/>
      <c r="Z57623" s="396"/>
      <c r="AA57623" s="441"/>
    </row>
    <row r="57624" spans="25:27" x14ac:dyDescent="0.2">
      <c r="Y57624" s="396"/>
      <c r="Z57624" s="396"/>
      <c r="AA57624" s="441"/>
    </row>
    <row r="57625" spans="25:27" x14ac:dyDescent="0.2">
      <c r="Y57625" s="396"/>
      <c r="Z57625" s="396"/>
      <c r="AA57625" s="441"/>
    </row>
    <row r="57626" spans="25:27" x14ac:dyDescent="0.2">
      <c r="Y57626" s="396"/>
      <c r="Z57626" s="396"/>
      <c r="AA57626" s="441"/>
    </row>
    <row r="57627" spans="25:27" x14ac:dyDescent="0.2">
      <c r="Y57627" s="396"/>
      <c r="Z57627" s="396"/>
      <c r="AA57627" s="441"/>
    </row>
    <row r="57628" spans="25:27" x14ac:dyDescent="0.2">
      <c r="Y57628" s="396"/>
      <c r="Z57628" s="396"/>
      <c r="AA57628" s="441"/>
    </row>
    <row r="57629" spans="25:27" x14ac:dyDescent="0.2">
      <c r="Y57629" s="396"/>
      <c r="Z57629" s="396"/>
      <c r="AA57629" s="441"/>
    </row>
    <row r="57630" spans="25:27" x14ac:dyDescent="0.2">
      <c r="Y57630" s="396"/>
      <c r="Z57630" s="396"/>
      <c r="AA57630" s="441"/>
    </row>
    <row r="57631" spans="25:27" x14ac:dyDescent="0.2">
      <c r="Y57631" s="396"/>
      <c r="Z57631" s="396"/>
      <c r="AA57631" s="441"/>
    </row>
    <row r="57632" spans="25:27" x14ac:dyDescent="0.2">
      <c r="Y57632" s="396"/>
      <c r="Z57632" s="396"/>
      <c r="AA57632" s="441"/>
    </row>
    <row r="57633" spans="25:27" x14ac:dyDescent="0.2">
      <c r="Y57633" s="396"/>
      <c r="Z57633" s="396"/>
      <c r="AA57633" s="441"/>
    </row>
    <row r="57634" spans="25:27" x14ac:dyDescent="0.2">
      <c r="Y57634" s="396"/>
      <c r="Z57634" s="396"/>
      <c r="AA57634" s="441"/>
    </row>
    <row r="57635" spans="25:27" x14ac:dyDescent="0.2">
      <c r="Y57635" s="396"/>
      <c r="Z57635" s="396"/>
      <c r="AA57635" s="441"/>
    </row>
    <row r="57636" spans="25:27" x14ac:dyDescent="0.2">
      <c r="Y57636" s="396"/>
      <c r="Z57636" s="396"/>
      <c r="AA57636" s="441"/>
    </row>
    <row r="57637" spans="25:27" x14ac:dyDescent="0.2">
      <c r="Y57637" s="396"/>
      <c r="Z57637" s="396"/>
      <c r="AA57637" s="441"/>
    </row>
    <row r="57638" spans="25:27" x14ac:dyDescent="0.2">
      <c r="Y57638" s="396"/>
      <c r="Z57638" s="396"/>
      <c r="AA57638" s="441"/>
    </row>
    <row r="57639" spans="25:27" x14ac:dyDescent="0.2">
      <c r="Y57639" s="396"/>
      <c r="Z57639" s="396"/>
      <c r="AA57639" s="441"/>
    </row>
    <row r="57640" spans="25:27" x14ac:dyDescent="0.2">
      <c r="Y57640" s="396"/>
      <c r="Z57640" s="396"/>
      <c r="AA57640" s="441"/>
    </row>
    <row r="57641" spans="25:27" x14ac:dyDescent="0.2">
      <c r="Y57641" s="396"/>
      <c r="Z57641" s="396"/>
      <c r="AA57641" s="441"/>
    </row>
    <row r="57642" spans="25:27" x14ac:dyDescent="0.2">
      <c r="Y57642" s="396"/>
      <c r="Z57642" s="396"/>
      <c r="AA57642" s="441"/>
    </row>
    <row r="57643" spans="25:27" x14ac:dyDescent="0.2">
      <c r="Y57643" s="396"/>
      <c r="Z57643" s="396"/>
      <c r="AA57643" s="441"/>
    </row>
    <row r="57644" spans="25:27" x14ac:dyDescent="0.2">
      <c r="Y57644" s="396"/>
      <c r="Z57644" s="396"/>
      <c r="AA57644" s="441"/>
    </row>
    <row r="57645" spans="25:27" x14ac:dyDescent="0.2">
      <c r="Y57645" s="396"/>
      <c r="Z57645" s="396"/>
      <c r="AA57645" s="441"/>
    </row>
    <row r="57646" spans="25:27" x14ac:dyDescent="0.2">
      <c r="Y57646" s="396"/>
      <c r="Z57646" s="396"/>
      <c r="AA57646" s="441"/>
    </row>
    <row r="57647" spans="25:27" x14ac:dyDescent="0.2">
      <c r="Y57647" s="396"/>
      <c r="Z57647" s="396"/>
      <c r="AA57647" s="441"/>
    </row>
    <row r="57648" spans="25:27" x14ac:dyDescent="0.2">
      <c r="Y57648" s="396"/>
      <c r="Z57648" s="396"/>
      <c r="AA57648" s="441"/>
    </row>
    <row r="57649" spans="25:27" x14ac:dyDescent="0.2">
      <c r="Y57649" s="396"/>
      <c r="Z57649" s="396"/>
      <c r="AA57649" s="441"/>
    </row>
    <row r="57650" spans="25:27" x14ac:dyDescent="0.2">
      <c r="Y57650" s="396"/>
      <c r="Z57650" s="396"/>
      <c r="AA57650" s="441"/>
    </row>
    <row r="57651" spans="25:27" x14ac:dyDescent="0.2">
      <c r="Y57651" s="396"/>
      <c r="Z57651" s="396"/>
      <c r="AA57651" s="441"/>
    </row>
    <row r="57652" spans="25:27" x14ac:dyDescent="0.2">
      <c r="Y57652" s="396"/>
      <c r="Z57652" s="396"/>
      <c r="AA57652" s="441"/>
    </row>
    <row r="57653" spans="25:27" x14ac:dyDescent="0.2">
      <c r="Y57653" s="396"/>
      <c r="Z57653" s="396"/>
      <c r="AA57653" s="441"/>
    </row>
    <row r="57654" spans="25:27" x14ac:dyDescent="0.2">
      <c r="Y57654" s="396"/>
      <c r="Z57654" s="396"/>
      <c r="AA57654" s="441"/>
    </row>
    <row r="57655" spans="25:27" x14ac:dyDescent="0.2">
      <c r="Y57655" s="396"/>
      <c r="Z57655" s="396"/>
      <c r="AA57655" s="441"/>
    </row>
    <row r="57656" spans="25:27" x14ac:dyDescent="0.2">
      <c r="Y57656" s="396"/>
      <c r="Z57656" s="396"/>
      <c r="AA57656" s="441"/>
    </row>
    <row r="57657" spans="25:27" x14ac:dyDescent="0.2">
      <c r="Y57657" s="396"/>
      <c r="Z57657" s="396"/>
      <c r="AA57657" s="441"/>
    </row>
    <row r="57658" spans="25:27" x14ac:dyDescent="0.2">
      <c r="Y57658" s="396"/>
      <c r="Z57658" s="396"/>
      <c r="AA57658" s="441"/>
    </row>
    <row r="57659" spans="25:27" x14ac:dyDescent="0.2">
      <c r="Y57659" s="396"/>
      <c r="Z57659" s="396"/>
      <c r="AA57659" s="441"/>
    </row>
    <row r="57660" spans="25:27" x14ac:dyDescent="0.2">
      <c r="Y57660" s="396"/>
      <c r="Z57660" s="396"/>
      <c r="AA57660" s="441"/>
    </row>
    <row r="57661" spans="25:27" x14ac:dyDescent="0.2">
      <c r="Y57661" s="396"/>
      <c r="Z57661" s="396"/>
      <c r="AA57661" s="441"/>
    </row>
    <row r="57662" spans="25:27" x14ac:dyDescent="0.2">
      <c r="Y57662" s="396"/>
      <c r="Z57662" s="396"/>
      <c r="AA57662" s="441"/>
    </row>
    <row r="57663" spans="25:27" x14ac:dyDescent="0.2">
      <c r="Y57663" s="396"/>
      <c r="Z57663" s="396"/>
      <c r="AA57663" s="441"/>
    </row>
    <row r="57664" spans="25:27" x14ac:dyDescent="0.2">
      <c r="Y57664" s="396"/>
      <c r="Z57664" s="396"/>
      <c r="AA57664" s="441"/>
    </row>
    <row r="57665" spans="25:27" x14ac:dyDescent="0.2">
      <c r="Y57665" s="396"/>
      <c r="Z57665" s="396"/>
      <c r="AA57665" s="441"/>
    </row>
    <row r="57666" spans="25:27" x14ac:dyDescent="0.2">
      <c r="Y57666" s="396"/>
      <c r="Z57666" s="396"/>
      <c r="AA57666" s="441"/>
    </row>
    <row r="57667" spans="25:27" x14ac:dyDescent="0.2">
      <c r="Y57667" s="396"/>
      <c r="Z57667" s="396"/>
      <c r="AA57667" s="441"/>
    </row>
    <row r="57668" spans="25:27" x14ac:dyDescent="0.2">
      <c r="Y57668" s="396"/>
      <c r="Z57668" s="396"/>
      <c r="AA57668" s="441"/>
    </row>
    <row r="57669" spans="25:27" x14ac:dyDescent="0.2">
      <c r="Y57669" s="396"/>
      <c r="Z57669" s="396"/>
      <c r="AA57669" s="441"/>
    </row>
    <row r="57670" spans="25:27" x14ac:dyDescent="0.2">
      <c r="Y57670" s="396"/>
      <c r="Z57670" s="396"/>
      <c r="AA57670" s="441"/>
    </row>
    <row r="57671" spans="25:27" x14ac:dyDescent="0.2">
      <c r="Y57671" s="396"/>
      <c r="Z57671" s="396"/>
      <c r="AA57671" s="441"/>
    </row>
    <row r="57672" spans="25:27" x14ac:dyDescent="0.2">
      <c r="Y57672" s="396"/>
      <c r="Z57672" s="396"/>
      <c r="AA57672" s="441"/>
    </row>
    <row r="57673" spans="25:27" x14ac:dyDescent="0.2">
      <c r="Y57673" s="396"/>
      <c r="Z57673" s="396"/>
      <c r="AA57673" s="441"/>
    </row>
    <row r="57674" spans="25:27" x14ac:dyDescent="0.2">
      <c r="Y57674" s="396"/>
      <c r="Z57674" s="396"/>
      <c r="AA57674" s="441"/>
    </row>
    <row r="57675" spans="25:27" x14ac:dyDescent="0.2">
      <c r="Y57675" s="396"/>
      <c r="Z57675" s="396"/>
      <c r="AA57675" s="441"/>
    </row>
    <row r="57676" spans="25:27" x14ac:dyDescent="0.2">
      <c r="Y57676" s="396"/>
      <c r="Z57676" s="396"/>
      <c r="AA57676" s="441"/>
    </row>
    <row r="57677" spans="25:27" x14ac:dyDescent="0.2">
      <c r="Y57677" s="396"/>
      <c r="Z57677" s="396"/>
      <c r="AA57677" s="441"/>
    </row>
    <row r="57678" spans="25:27" x14ac:dyDescent="0.2">
      <c r="Y57678" s="396"/>
      <c r="Z57678" s="396"/>
      <c r="AA57678" s="441"/>
    </row>
    <row r="57679" spans="25:27" x14ac:dyDescent="0.2">
      <c r="Y57679" s="396"/>
      <c r="Z57679" s="396"/>
      <c r="AA57679" s="441"/>
    </row>
    <row r="57680" spans="25:27" x14ac:dyDescent="0.2">
      <c r="Y57680" s="396"/>
      <c r="Z57680" s="396"/>
      <c r="AA57680" s="441"/>
    </row>
    <row r="57681" spans="25:27" x14ac:dyDescent="0.2">
      <c r="Y57681" s="396"/>
      <c r="Z57681" s="396"/>
      <c r="AA57681" s="441"/>
    </row>
    <row r="57682" spans="25:27" x14ac:dyDescent="0.2">
      <c r="Y57682" s="396"/>
      <c r="Z57682" s="396"/>
      <c r="AA57682" s="441"/>
    </row>
    <row r="57683" spans="25:27" x14ac:dyDescent="0.2">
      <c r="Y57683" s="396"/>
      <c r="Z57683" s="396"/>
      <c r="AA57683" s="441"/>
    </row>
    <row r="57684" spans="25:27" x14ac:dyDescent="0.2">
      <c r="Y57684" s="396"/>
      <c r="Z57684" s="396"/>
      <c r="AA57684" s="441"/>
    </row>
    <row r="57685" spans="25:27" x14ac:dyDescent="0.2">
      <c r="Y57685" s="396"/>
      <c r="Z57685" s="396"/>
      <c r="AA57685" s="441"/>
    </row>
    <row r="57686" spans="25:27" x14ac:dyDescent="0.2">
      <c r="Y57686" s="396"/>
      <c r="Z57686" s="396"/>
      <c r="AA57686" s="441"/>
    </row>
    <row r="57687" spans="25:27" x14ac:dyDescent="0.2">
      <c r="Y57687" s="396"/>
      <c r="Z57687" s="396"/>
      <c r="AA57687" s="441"/>
    </row>
    <row r="57688" spans="25:27" x14ac:dyDescent="0.2">
      <c r="Y57688" s="396"/>
      <c r="Z57688" s="396"/>
      <c r="AA57688" s="441"/>
    </row>
    <row r="57689" spans="25:27" x14ac:dyDescent="0.2">
      <c r="Y57689" s="396"/>
      <c r="Z57689" s="396"/>
      <c r="AA57689" s="441"/>
    </row>
    <row r="57690" spans="25:27" x14ac:dyDescent="0.2">
      <c r="Y57690" s="396"/>
      <c r="Z57690" s="396"/>
      <c r="AA57690" s="441"/>
    </row>
    <row r="57691" spans="25:27" x14ac:dyDescent="0.2">
      <c r="Y57691" s="396"/>
      <c r="Z57691" s="396"/>
      <c r="AA57691" s="441"/>
    </row>
    <row r="57692" spans="25:27" x14ac:dyDescent="0.2">
      <c r="Y57692" s="396"/>
      <c r="Z57692" s="396"/>
      <c r="AA57692" s="441"/>
    </row>
    <row r="57693" spans="25:27" x14ac:dyDescent="0.2">
      <c r="Y57693" s="396"/>
      <c r="Z57693" s="396"/>
      <c r="AA57693" s="441"/>
    </row>
    <row r="57694" spans="25:27" x14ac:dyDescent="0.2">
      <c r="Y57694" s="396"/>
      <c r="Z57694" s="396"/>
      <c r="AA57694" s="441"/>
    </row>
    <row r="57695" spans="25:27" x14ac:dyDescent="0.2">
      <c r="Y57695" s="396"/>
      <c r="Z57695" s="396"/>
      <c r="AA57695" s="441"/>
    </row>
    <row r="57696" spans="25:27" x14ac:dyDescent="0.2">
      <c r="Y57696" s="396"/>
      <c r="Z57696" s="396"/>
      <c r="AA57696" s="441"/>
    </row>
    <row r="57697" spans="25:27" x14ac:dyDescent="0.2">
      <c r="Y57697" s="396"/>
      <c r="Z57697" s="396"/>
      <c r="AA57697" s="441"/>
    </row>
    <row r="57698" spans="25:27" x14ac:dyDescent="0.2">
      <c r="Y57698" s="396"/>
      <c r="Z57698" s="396"/>
      <c r="AA57698" s="441"/>
    </row>
    <row r="57699" spans="25:27" x14ac:dyDescent="0.2">
      <c r="Y57699" s="396"/>
      <c r="Z57699" s="396"/>
      <c r="AA57699" s="441"/>
    </row>
    <row r="57700" spans="25:27" x14ac:dyDescent="0.2">
      <c r="Y57700" s="396"/>
      <c r="Z57700" s="396"/>
      <c r="AA57700" s="441"/>
    </row>
    <row r="57701" spans="25:27" x14ac:dyDescent="0.2">
      <c r="Y57701" s="396"/>
      <c r="Z57701" s="396"/>
      <c r="AA57701" s="441"/>
    </row>
    <row r="57702" spans="25:27" x14ac:dyDescent="0.2">
      <c r="Y57702" s="396"/>
      <c r="Z57702" s="396"/>
      <c r="AA57702" s="441"/>
    </row>
    <row r="57703" spans="25:27" x14ac:dyDescent="0.2">
      <c r="Y57703" s="396"/>
      <c r="Z57703" s="396"/>
      <c r="AA57703" s="441"/>
    </row>
    <row r="57704" spans="25:27" x14ac:dyDescent="0.2">
      <c r="Y57704" s="396"/>
      <c r="Z57704" s="396"/>
      <c r="AA57704" s="441"/>
    </row>
    <row r="57705" spans="25:27" x14ac:dyDescent="0.2">
      <c r="Y57705" s="396"/>
      <c r="Z57705" s="396"/>
      <c r="AA57705" s="441"/>
    </row>
    <row r="57706" spans="25:27" x14ac:dyDescent="0.2">
      <c r="Y57706" s="396"/>
      <c r="Z57706" s="396"/>
      <c r="AA57706" s="441"/>
    </row>
    <row r="57707" spans="25:27" x14ac:dyDescent="0.2">
      <c r="Y57707" s="396"/>
      <c r="Z57707" s="396"/>
      <c r="AA57707" s="441"/>
    </row>
    <row r="57708" spans="25:27" x14ac:dyDescent="0.2">
      <c r="Y57708" s="396"/>
      <c r="Z57708" s="396"/>
      <c r="AA57708" s="441"/>
    </row>
    <row r="57709" spans="25:27" x14ac:dyDescent="0.2">
      <c r="Y57709" s="396"/>
      <c r="Z57709" s="396"/>
      <c r="AA57709" s="441"/>
    </row>
    <row r="57710" spans="25:27" x14ac:dyDescent="0.2">
      <c r="Y57710" s="396"/>
      <c r="Z57710" s="396"/>
      <c r="AA57710" s="441"/>
    </row>
    <row r="57711" spans="25:27" x14ac:dyDescent="0.2">
      <c r="Y57711" s="396"/>
      <c r="Z57711" s="396"/>
      <c r="AA57711" s="441"/>
    </row>
    <row r="57712" spans="25:27" x14ac:dyDescent="0.2">
      <c r="Y57712" s="396"/>
      <c r="Z57712" s="396"/>
      <c r="AA57712" s="441"/>
    </row>
    <row r="57713" spans="25:27" x14ac:dyDescent="0.2">
      <c r="Y57713" s="396"/>
      <c r="Z57713" s="396"/>
      <c r="AA57713" s="441"/>
    </row>
    <row r="57714" spans="25:27" x14ac:dyDescent="0.2">
      <c r="Y57714" s="396"/>
      <c r="Z57714" s="396"/>
      <c r="AA57714" s="441"/>
    </row>
    <row r="57715" spans="25:27" x14ac:dyDescent="0.2">
      <c r="Y57715" s="396"/>
      <c r="Z57715" s="396"/>
      <c r="AA57715" s="441"/>
    </row>
    <row r="57716" spans="25:27" x14ac:dyDescent="0.2">
      <c r="Y57716" s="396"/>
      <c r="Z57716" s="396"/>
      <c r="AA57716" s="441"/>
    </row>
    <row r="57717" spans="25:27" x14ac:dyDescent="0.2">
      <c r="Y57717" s="396"/>
      <c r="Z57717" s="396"/>
      <c r="AA57717" s="441"/>
    </row>
    <row r="57718" spans="25:27" x14ac:dyDescent="0.2">
      <c r="Y57718" s="396"/>
      <c r="Z57718" s="396"/>
      <c r="AA57718" s="441"/>
    </row>
    <row r="57719" spans="25:27" x14ac:dyDescent="0.2">
      <c r="Y57719" s="396"/>
      <c r="Z57719" s="396"/>
      <c r="AA57719" s="441"/>
    </row>
    <row r="57720" spans="25:27" x14ac:dyDescent="0.2">
      <c r="Y57720" s="396"/>
      <c r="Z57720" s="396"/>
      <c r="AA57720" s="441"/>
    </row>
    <row r="57721" spans="25:27" x14ac:dyDescent="0.2">
      <c r="Y57721" s="396"/>
      <c r="Z57721" s="396"/>
      <c r="AA57721" s="441"/>
    </row>
    <row r="57722" spans="25:27" x14ac:dyDescent="0.2">
      <c r="Y57722" s="396"/>
      <c r="Z57722" s="396"/>
      <c r="AA57722" s="441"/>
    </row>
    <row r="57723" spans="25:27" x14ac:dyDescent="0.2">
      <c r="Y57723" s="396"/>
      <c r="Z57723" s="396"/>
      <c r="AA57723" s="441"/>
    </row>
    <row r="57724" spans="25:27" x14ac:dyDescent="0.2">
      <c r="Y57724" s="396"/>
      <c r="Z57724" s="396"/>
      <c r="AA57724" s="441"/>
    </row>
    <row r="57725" spans="25:27" x14ac:dyDescent="0.2">
      <c r="Y57725" s="396"/>
      <c r="Z57725" s="396"/>
      <c r="AA57725" s="441"/>
    </row>
    <row r="57726" spans="25:27" x14ac:dyDescent="0.2">
      <c r="Y57726" s="396"/>
      <c r="Z57726" s="396"/>
      <c r="AA57726" s="441"/>
    </row>
    <row r="57727" spans="25:27" x14ac:dyDescent="0.2">
      <c r="Y57727" s="396"/>
      <c r="Z57727" s="396"/>
      <c r="AA57727" s="441"/>
    </row>
    <row r="57728" spans="25:27" x14ac:dyDescent="0.2">
      <c r="Y57728" s="396"/>
      <c r="Z57728" s="396"/>
      <c r="AA57728" s="441"/>
    </row>
    <row r="57729" spans="25:27" x14ac:dyDescent="0.2">
      <c r="Y57729" s="396"/>
      <c r="Z57729" s="396"/>
      <c r="AA57729" s="441"/>
    </row>
    <row r="57730" spans="25:27" x14ac:dyDescent="0.2">
      <c r="Y57730" s="396"/>
      <c r="Z57730" s="396"/>
      <c r="AA57730" s="441"/>
    </row>
    <row r="57731" spans="25:27" x14ac:dyDescent="0.2">
      <c r="Y57731" s="396"/>
      <c r="Z57731" s="396"/>
      <c r="AA57731" s="441"/>
    </row>
    <row r="57732" spans="25:27" x14ac:dyDescent="0.2">
      <c r="Y57732" s="396"/>
      <c r="Z57732" s="396"/>
      <c r="AA57732" s="441"/>
    </row>
    <row r="57733" spans="25:27" x14ac:dyDescent="0.2">
      <c r="Y57733" s="396"/>
      <c r="Z57733" s="396"/>
      <c r="AA57733" s="441"/>
    </row>
    <row r="57734" spans="25:27" x14ac:dyDescent="0.2">
      <c r="Y57734" s="396"/>
      <c r="Z57734" s="396"/>
      <c r="AA57734" s="441"/>
    </row>
    <row r="57735" spans="25:27" x14ac:dyDescent="0.2">
      <c r="Y57735" s="396"/>
      <c r="Z57735" s="396"/>
      <c r="AA57735" s="441"/>
    </row>
    <row r="57736" spans="25:27" x14ac:dyDescent="0.2">
      <c r="Y57736" s="396"/>
      <c r="Z57736" s="396"/>
      <c r="AA57736" s="441"/>
    </row>
    <row r="57737" spans="25:27" x14ac:dyDescent="0.2">
      <c r="Y57737" s="396"/>
      <c r="Z57737" s="396"/>
      <c r="AA57737" s="441"/>
    </row>
    <row r="57738" spans="25:27" x14ac:dyDescent="0.2">
      <c r="Y57738" s="396"/>
      <c r="Z57738" s="396"/>
      <c r="AA57738" s="441"/>
    </row>
    <row r="57739" spans="25:27" x14ac:dyDescent="0.2">
      <c r="Y57739" s="396"/>
      <c r="Z57739" s="396"/>
      <c r="AA57739" s="441"/>
    </row>
    <row r="57740" spans="25:27" x14ac:dyDescent="0.2">
      <c r="Y57740" s="396"/>
      <c r="Z57740" s="396"/>
      <c r="AA57740" s="441"/>
    </row>
    <row r="57741" spans="25:27" x14ac:dyDescent="0.2">
      <c r="Y57741" s="396"/>
      <c r="Z57741" s="396"/>
      <c r="AA57741" s="441"/>
    </row>
    <row r="57742" spans="25:27" x14ac:dyDescent="0.2">
      <c r="Y57742" s="396"/>
      <c r="Z57742" s="396"/>
      <c r="AA57742" s="441"/>
    </row>
    <row r="57743" spans="25:27" x14ac:dyDescent="0.2">
      <c r="Y57743" s="396"/>
      <c r="Z57743" s="396"/>
      <c r="AA57743" s="441"/>
    </row>
    <row r="57744" spans="25:27" x14ac:dyDescent="0.2">
      <c r="Y57744" s="396"/>
      <c r="Z57744" s="396"/>
      <c r="AA57744" s="441"/>
    </row>
    <row r="57745" spans="25:27" x14ac:dyDescent="0.2">
      <c r="Y57745" s="396"/>
      <c r="Z57745" s="396"/>
      <c r="AA57745" s="441"/>
    </row>
    <row r="57746" spans="25:27" x14ac:dyDescent="0.2">
      <c r="Y57746" s="396"/>
      <c r="Z57746" s="396"/>
      <c r="AA57746" s="441"/>
    </row>
    <row r="57747" spans="25:27" x14ac:dyDescent="0.2">
      <c r="Y57747" s="396"/>
      <c r="Z57747" s="396"/>
      <c r="AA57747" s="441"/>
    </row>
    <row r="57748" spans="25:27" x14ac:dyDescent="0.2">
      <c r="Y57748" s="396"/>
      <c r="Z57748" s="396"/>
      <c r="AA57748" s="441"/>
    </row>
    <row r="57749" spans="25:27" x14ac:dyDescent="0.2">
      <c r="Y57749" s="396"/>
      <c r="Z57749" s="396"/>
      <c r="AA57749" s="441"/>
    </row>
    <row r="57750" spans="25:27" x14ac:dyDescent="0.2">
      <c r="Y57750" s="396"/>
      <c r="Z57750" s="396"/>
      <c r="AA57750" s="441"/>
    </row>
    <row r="57751" spans="25:27" x14ac:dyDescent="0.2">
      <c r="Y57751" s="396"/>
      <c r="Z57751" s="396"/>
      <c r="AA57751" s="441"/>
    </row>
    <row r="57752" spans="25:27" x14ac:dyDescent="0.2">
      <c r="Y57752" s="396"/>
      <c r="Z57752" s="396"/>
      <c r="AA57752" s="441"/>
    </row>
    <row r="57753" spans="25:27" x14ac:dyDescent="0.2">
      <c r="Y57753" s="396"/>
      <c r="Z57753" s="396"/>
      <c r="AA57753" s="441"/>
    </row>
    <row r="57754" spans="25:27" x14ac:dyDescent="0.2">
      <c r="Y57754" s="396"/>
      <c r="Z57754" s="396"/>
      <c r="AA57754" s="441"/>
    </row>
    <row r="57755" spans="25:27" x14ac:dyDescent="0.2">
      <c r="Y57755" s="396"/>
      <c r="Z57755" s="396"/>
      <c r="AA57755" s="441"/>
    </row>
    <row r="57756" spans="25:27" x14ac:dyDescent="0.2">
      <c r="Y57756" s="396"/>
      <c r="Z57756" s="396"/>
      <c r="AA57756" s="441"/>
    </row>
    <row r="57757" spans="25:27" x14ac:dyDescent="0.2">
      <c r="Y57757" s="396"/>
      <c r="Z57757" s="396"/>
      <c r="AA57757" s="441"/>
    </row>
    <row r="57758" spans="25:27" x14ac:dyDescent="0.2">
      <c r="Y57758" s="396"/>
      <c r="Z57758" s="396"/>
      <c r="AA57758" s="441"/>
    </row>
    <row r="57759" spans="25:27" x14ac:dyDescent="0.2">
      <c r="Y57759" s="396"/>
      <c r="Z57759" s="396"/>
      <c r="AA57759" s="441"/>
    </row>
    <row r="57760" spans="25:27" x14ac:dyDescent="0.2">
      <c r="Y57760" s="396"/>
      <c r="Z57760" s="396"/>
      <c r="AA57760" s="441"/>
    </row>
    <row r="57761" spans="25:27" x14ac:dyDescent="0.2">
      <c r="Y57761" s="396"/>
      <c r="Z57761" s="396"/>
      <c r="AA57761" s="441"/>
    </row>
    <row r="57762" spans="25:27" x14ac:dyDescent="0.2">
      <c r="Y57762" s="396"/>
      <c r="Z57762" s="396"/>
      <c r="AA57762" s="441"/>
    </row>
    <row r="57763" spans="25:27" x14ac:dyDescent="0.2">
      <c r="Y57763" s="396"/>
      <c r="Z57763" s="396"/>
      <c r="AA57763" s="441"/>
    </row>
    <row r="57764" spans="25:27" x14ac:dyDescent="0.2">
      <c r="Y57764" s="396"/>
      <c r="Z57764" s="396"/>
      <c r="AA57764" s="441"/>
    </row>
    <row r="57765" spans="25:27" x14ac:dyDescent="0.2">
      <c r="Y57765" s="396"/>
      <c r="Z57765" s="396"/>
      <c r="AA57765" s="441"/>
    </row>
    <row r="57766" spans="25:27" x14ac:dyDescent="0.2">
      <c r="Y57766" s="396"/>
      <c r="Z57766" s="396"/>
      <c r="AA57766" s="441"/>
    </row>
    <row r="57767" spans="25:27" x14ac:dyDescent="0.2">
      <c r="Y57767" s="396"/>
      <c r="Z57767" s="396"/>
      <c r="AA57767" s="441"/>
    </row>
    <row r="57768" spans="25:27" x14ac:dyDescent="0.2">
      <c r="Y57768" s="396"/>
      <c r="Z57768" s="396"/>
      <c r="AA57768" s="441"/>
    </row>
    <row r="57769" spans="25:27" x14ac:dyDescent="0.2">
      <c r="Y57769" s="396"/>
      <c r="Z57769" s="396"/>
      <c r="AA57769" s="441"/>
    </row>
    <row r="57770" spans="25:27" x14ac:dyDescent="0.2">
      <c r="Y57770" s="396"/>
      <c r="Z57770" s="396"/>
      <c r="AA57770" s="441"/>
    </row>
    <row r="57771" spans="25:27" x14ac:dyDescent="0.2">
      <c r="Y57771" s="396"/>
      <c r="Z57771" s="396"/>
      <c r="AA57771" s="441"/>
    </row>
    <row r="57772" spans="25:27" x14ac:dyDescent="0.2">
      <c r="Y57772" s="396"/>
      <c r="Z57772" s="396"/>
      <c r="AA57772" s="441"/>
    </row>
    <row r="57773" spans="25:27" x14ac:dyDescent="0.2">
      <c r="Y57773" s="396"/>
      <c r="Z57773" s="396"/>
      <c r="AA57773" s="441"/>
    </row>
    <row r="57774" spans="25:27" x14ac:dyDescent="0.2">
      <c r="Y57774" s="396"/>
      <c r="Z57774" s="396"/>
      <c r="AA57774" s="441"/>
    </row>
    <row r="57775" spans="25:27" x14ac:dyDescent="0.2">
      <c r="Y57775" s="396"/>
      <c r="Z57775" s="396"/>
      <c r="AA57775" s="441"/>
    </row>
    <row r="57776" spans="25:27" x14ac:dyDescent="0.2">
      <c r="Y57776" s="396"/>
      <c r="Z57776" s="396"/>
      <c r="AA57776" s="441"/>
    </row>
    <row r="57777" spans="25:27" x14ac:dyDescent="0.2">
      <c r="Y57777" s="396"/>
      <c r="Z57777" s="396"/>
      <c r="AA57777" s="441"/>
    </row>
    <row r="57778" spans="25:27" x14ac:dyDescent="0.2">
      <c r="Y57778" s="396"/>
      <c r="Z57778" s="396"/>
      <c r="AA57778" s="441"/>
    </row>
    <row r="57779" spans="25:27" x14ac:dyDescent="0.2">
      <c r="Y57779" s="396"/>
      <c r="Z57779" s="396"/>
      <c r="AA57779" s="441"/>
    </row>
    <row r="57780" spans="25:27" x14ac:dyDescent="0.2">
      <c r="Y57780" s="396"/>
      <c r="Z57780" s="396"/>
      <c r="AA57780" s="441"/>
    </row>
    <row r="57781" spans="25:27" x14ac:dyDescent="0.2">
      <c r="Y57781" s="396"/>
      <c r="Z57781" s="396"/>
      <c r="AA57781" s="441"/>
    </row>
    <row r="57782" spans="25:27" x14ac:dyDescent="0.2">
      <c r="Y57782" s="396"/>
      <c r="Z57782" s="396"/>
      <c r="AA57782" s="441"/>
    </row>
    <row r="57783" spans="25:27" x14ac:dyDescent="0.2">
      <c r="Y57783" s="396"/>
      <c r="Z57783" s="396"/>
      <c r="AA57783" s="441"/>
    </row>
    <row r="57784" spans="25:27" x14ac:dyDescent="0.2">
      <c r="Y57784" s="396"/>
      <c r="Z57784" s="396"/>
      <c r="AA57784" s="441"/>
    </row>
    <row r="57785" spans="25:27" x14ac:dyDescent="0.2">
      <c r="Y57785" s="396"/>
      <c r="Z57785" s="396"/>
      <c r="AA57785" s="441"/>
    </row>
    <row r="57786" spans="25:27" x14ac:dyDescent="0.2">
      <c r="Y57786" s="396"/>
      <c r="Z57786" s="396"/>
      <c r="AA57786" s="441"/>
    </row>
    <row r="57787" spans="25:27" x14ac:dyDescent="0.2">
      <c r="Y57787" s="396"/>
      <c r="Z57787" s="396"/>
      <c r="AA57787" s="441"/>
    </row>
    <row r="57788" spans="25:27" x14ac:dyDescent="0.2">
      <c r="Y57788" s="396"/>
      <c r="Z57788" s="396"/>
      <c r="AA57788" s="441"/>
    </row>
    <row r="57789" spans="25:27" x14ac:dyDescent="0.2">
      <c r="Y57789" s="396"/>
      <c r="Z57789" s="396"/>
      <c r="AA57789" s="441"/>
    </row>
    <row r="57790" spans="25:27" x14ac:dyDescent="0.2">
      <c r="Y57790" s="396"/>
      <c r="Z57790" s="396"/>
      <c r="AA57790" s="441"/>
    </row>
    <row r="57791" spans="25:27" x14ac:dyDescent="0.2">
      <c r="Y57791" s="396"/>
      <c r="Z57791" s="396"/>
      <c r="AA57791" s="441"/>
    </row>
    <row r="57792" spans="25:27" x14ac:dyDescent="0.2">
      <c r="Y57792" s="396"/>
      <c r="Z57792" s="396"/>
      <c r="AA57792" s="441"/>
    </row>
    <row r="57793" spans="25:27" x14ac:dyDescent="0.2">
      <c r="Y57793" s="396"/>
      <c r="Z57793" s="396"/>
      <c r="AA57793" s="441"/>
    </row>
    <row r="57794" spans="25:27" x14ac:dyDescent="0.2">
      <c r="Y57794" s="396"/>
      <c r="Z57794" s="396"/>
      <c r="AA57794" s="441"/>
    </row>
    <row r="57795" spans="25:27" x14ac:dyDescent="0.2">
      <c r="Y57795" s="396"/>
      <c r="Z57795" s="396"/>
      <c r="AA57795" s="441"/>
    </row>
    <row r="57796" spans="25:27" x14ac:dyDescent="0.2">
      <c r="Y57796" s="396"/>
      <c r="Z57796" s="396"/>
      <c r="AA57796" s="441"/>
    </row>
    <row r="57797" spans="25:27" x14ac:dyDescent="0.2">
      <c r="Y57797" s="396"/>
      <c r="Z57797" s="396"/>
      <c r="AA57797" s="441"/>
    </row>
    <row r="57798" spans="25:27" x14ac:dyDescent="0.2">
      <c r="Y57798" s="396"/>
      <c r="Z57798" s="396"/>
      <c r="AA57798" s="441"/>
    </row>
    <row r="57799" spans="25:27" x14ac:dyDescent="0.2">
      <c r="Y57799" s="396"/>
      <c r="Z57799" s="396"/>
      <c r="AA57799" s="441"/>
    </row>
    <row r="57800" spans="25:27" x14ac:dyDescent="0.2">
      <c r="Y57800" s="396"/>
      <c r="Z57800" s="396"/>
      <c r="AA57800" s="441"/>
    </row>
    <row r="57801" spans="25:27" x14ac:dyDescent="0.2">
      <c r="Y57801" s="396"/>
      <c r="Z57801" s="396"/>
      <c r="AA57801" s="441"/>
    </row>
    <row r="57802" spans="25:27" x14ac:dyDescent="0.2">
      <c r="Y57802" s="396"/>
      <c r="Z57802" s="396"/>
      <c r="AA57802" s="441"/>
    </row>
    <row r="57803" spans="25:27" x14ac:dyDescent="0.2">
      <c r="Y57803" s="396"/>
      <c r="Z57803" s="396"/>
      <c r="AA57803" s="441"/>
    </row>
    <row r="57804" spans="25:27" x14ac:dyDescent="0.2">
      <c r="Y57804" s="396"/>
      <c r="Z57804" s="396"/>
      <c r="AA57804" s="441"/>
    </row>
    <row r="57805" spans="25:27" x14ac:dyDescent="0.2">
      <c r="Y57805" s="396"/>
      <c r="Z57805" s="396"/>
      <c r="AA57805" s="441"/>
    </row>
    <row r="57806" spans="25:27" x14ac:dyDescent="0.2">
      <c r="Y57806" s="396"/>
      <c r="Z57806" s="396"/>
      <c r="AA57806" s="441"/>
    </row>
    <row r="57807" spans="25:27" x14ac:dyDescent="0.2">
      <c r="Y57807" s="396"/>
      <c r="Z57807" s="396"/>
      <c r="AA57807" s="441"/>
    </row>
    <row r="57808" spans="25:27" x14ac:dyDescent="0.2">
      <c r="Y57808" s="396"/>
      <c r="Z57808" s="396"/>
      <c r="AA57808" s="441"/>
    </row>
    <row r="57809" spans="25:27" x14ac:dyDescent="0.2">
      <c r="Y57809" s="396"/>
      <c r="Z57809" s="396"/>
      <c r="AA57809" s="441"/>
    </row>
    <row r="57810" spans="25:27" x14ac:dyDescent="0.2">
      <c r="Y57810" s="396"/>
      <c r="Z57810" s="396"/>
      <c r="AA57810" s="441"/>
    </row>
    <row r="57811" spans="25:27" x14ac:dyDescent="0.2">
      <c r="Y57811" s="396"/>
      <c r="Z57811" s="396"/>
      <c r="AA57811" s="441"/>
    </row>
    <row r="57812" spans="25:27" x14ac:dyDescent="0.2">
      <c r="Y57812" s="396"/>
      <c r="Z57812" s="396"/>
      <c r="AA57812" s="441"/>
    </row>
    <row r="57813" spans="25:27" x14ac:dyDescent="0.2">
      <c r="Y57813" s="396"/>
      <c r="Z57813" s="396"/>
      <c r="AA57813" s="441"/>
    </row>
    <row r="57814" spans="25:27" x14ac:dyDescent="0.2">
      <c r="Y57814" s="396"/>
      <c r="Z57814" s="396"/>
      <c r="AA57814" s="441"/>
    </row>
    <row r="57815" spans="25:27" x14ac:dyDescent="0.2">
      <c r="Y57815" s="396"/>
      <c r="Z57815" s="396"/>
      <c r="AA57815" s="441"/>
    </row>
    <row r="57816" spans="25:27" x14ac:dyDescent="0.2">
      <c r="Y57816" s="396"/>
      <c r="Z57816" s="396"/>
      <c r="AA57816" s="441"/>
    </row>
    <row r="57817" spans="25:27" x14ac:dyDescent="0.2">
      <c r="Y57817" s="396"/>
      <c r="Z57817" s="396"/>
      <c r="AA57817" s="441"/>
    </row>
    <row r="57818" spans="25:27" x14ac:dyDescent="0.2">
      <c r="Y57818" s="396"/>
      <c r="Z57818" s="396"/>
      <c r="AA57818" s="441"/>
    </row>
    <row r="57819" spans="25:27" x14ac:dyDescent="0.2">
      <c r="Y57819" s="396"/>
      <c r="Z57819" s="396"/>
      <c r="AA57819" s="441"/>
    </row>
    <row r="57820" spans="25:27" x14ac:dyDescent="0.2">
      <c r="Y57820" s="396"/>
      <c r="Z57820" s="396"/>
      <c r="AA57820" s="441"/>
    </row>
    <row r="57821" spans="25:27" x14ac:dyDescent="0.2">
      <c r="Y57821" s="396"/>
      <c r="Z57821" s="396"/>
      <c r="AA57821" s="441"/>
    </row>
    <row r="57822" spans="25:27" x14ac:dyDescent="0.2">
      <c r="Y57822" s="396"/>
      <c r="Z57822" s="396"/>
      <c r="AA57822" s="441"/>
    </row>
    <row r="57823" spans="25:27" x14ac:dyDescent="0.2">
      <c r="Y57823" s="396"/>
      <c r="Z57823" s="396"/>
      <c r="AA57823" s="441"/>
    </row>
    <row r="57824" spans="25:27" x14ac:dyDescent="0.2">
      <c r="Y57824" s="396"/>
      <c r="Z57824" s="396"/>
      <c r="AA57824" s="441"/>
    </row>
    <row r="57825" spans="25:27" x14ac:dyDescent="0.2">
      <c r="Y57825" s="396"/>
      <c r="Z57825" s="396"/>
      <c r="AA57825" s="441"/>
    </row>
    <row r="57826" spans="25:27" x14ac:dyDescent="0.2">
      <c r="Y57826" s="396"/>
      <c r="Z57826" s="396"/>
      <c r="AA57826" s="441"/>
    </row>
    <row r="57827" spans="25:27" x14ac:dyDescent="0.2">
      <c r="Y57827" s="396"/>
      <c r="Z57827" s="396"/>
      <c r="AA57827" s="441"/>
    </row>
    <row r="57828" spans="25:27" x14ac:dyDescent="0.2">
      <c r="Y57828" s="396"/>
      <c r="Z57828" s="396"/>
      <c r="AA57828" s="441"/>
    </row>
    <row r="57829" spans="25:27" x14ac:dyDescent="0.2">
      <c r="Y57829" s="396"/>
      <c r="Z57829" s="396"/>
      <c r="AA57829" s="441"/>
    </row>
    <row r="57830" spans="25:27" x14ac:dyDescent="0.2">
      <c r="Y57830" s="396"/>
      <c r="Z57830" s="396"/>
      <c r="AA57830" s="441"/>
    </row>
    <row r="57831" spans="25:27" x14ac:dyDescent="0.2">
      <c r="Y57831" s="396"/>
      <c r="Z57831" s="396"/>
      <c r="AA57831" s="441"/>
    </row>
    <row r="57832" spans="25:27" x14ac:dyDescent="0.2">
      <c r="Y57832" s="396"/>
      <c r="Z57832" s="396"/>
      <c r="AA57832" s="441"/>
    </row>
    <row r="57833" spans="25:27" x14ac:dyDescent="0.2">
      <c r="Y57833" s="396"/>
      <c r="Z57833" s="396"/>
      <c r="AA57833" s="441"/>
    </row>
    <row r="57834" spans="25:27" x14ac:dyDescent="0.2">
      <c r="Y57834" s="396"/>
      <c r="Z57834" s="396"/>
      <c r="AA57834" s="441"/>
    </row>
    <row r="57835" spans="25:27" x14ac:dyDescent="0.2">
      <c r="Y57835" s="396"/>
      <c r="Z57835" s="396"/>
      <c r="AA57835" s="441"/>
    </row>
    <row r="57836" spans="25:27" x14ac:dyDescent="0.2">
      <c r="Y57836" s="396"/>
      <c r="Z57836" s="396"/>
      <c r="AA57836" s="441"/>
    </row>
    <row r="57837" spans="25:27" x14ac:dyDescent="0.2">
      <c r="Y57837" s="396"/>
      <c r="Z57837" s="396"/>
      <c r="AA57837" s="441"/>
    </row>
    <row r="57838" spans="25:27" x14ac:dyDescent="0.2">
      <c r="Y57838" s="396"/>
      <c r="Z57838" s="396"/>
      <c r="AA57838" s="441"/>
    </row>
    <row r="57839" spans="25:27" x14ac:dyDescent="0.2">
      <c r="Y57839" s="396"/>
      <c r="Z57839" s="396"/>
      <c r="AA57839" s="441"/>
    </row>
    <row r="57840" spans="25:27" x14ac:dyDescent="0.2">
      <c r="Y57840" s="396"/>
      <c r="Z57840" s="396"/>
      <c r="AA57840" s="441"/>
    </row>
    <row r="57841" spans="25:27" x14ac:dyDescent="0.2">
      <c r="Y57841" s="396"/>
      <c r="Z57841" s="396"/>
      <c r="AA57841" s="441"/>
    </row>
    <row r="57842" spans="25:27" x14ac:dyDescent="0.2">
      <c r="Y57842" s="396"/>
      <c r="Z57842" s="396"/>
      <c r="AA57842" s="441"/>
    </row>
    <row r="57843" spans="25:27" x14ac:dyDescent="0.2">
      <c r="Y57843" s="396"/>
      <c r="Z57843" s="396"/>
      <c r="AA57843" s="441"/>
    </row>
    <row r="57844" spans="25:27" x14ac:dyDescent="0.2">
      <c r="Y57844" s="396"/>
      <c r="Z57844" s="396"/>
      <c r="AA57844" s="441"/>
    </row>
    <row r="57845" spans="25:27" x14ac:dyDescent="0.2">
      <c r="Y57845" s="396"/>
      <c r="Z57845" s="396"/>
      <c r="AA57845" s="441"/>
    </row>
    <row r="57846" spans="25:27" x14ac:dyDescent="0.2">
      <c r="Y57846" s="396"/>
      <c r="Z57846" s="396"/>
      <c r="AA57846" s="441"/>
    </row>
    <row r="57847" spans="25:27" x14ac:dyDescent="0.2">
      <c r="Y57847" s="396"/>
      <c r="Z57847" s="396"/>
      <c r="AA57847" s="441"/>
    </row>
    <row r="57848" spans="25:27" x14ac:dyDescent="0.2">
      <c r="Y57848" s="396"/>
      <c r="Z57848" s="396"/>
      <c r="AA57848" s="441"/>
    </row>
    <row r="57849" spans="25:27" x14ac:dyDescent="0.2">
      <c r="Y57849" s="396"/>
      <c r="Z57849" s="396"/>
      <c r="AA57849" s="441"/>
    </row>
    <row r="57850" spans="25:27" x14ac:dyDescent="0.2">
      <c r="Y57850" s="396"/>
      <c r="Z57850" s="396"/>
      <c r="AA57850" s="441"/>
    </row>
    <row r="57851" spans="25:27" x14ac:dyDescent="0.2">
      <c r="Y57851" s="396"/>
      <c r="Z57851" s="396"/>
      <c r="AA57851" s="441"/>
    </row>
    <row r="57852" spans="25:27" x14ac:dyDescent="0.2">
      <c r="Y57852" s="396"/>
      <c r="Z57852" s="396"/>
      <c r="AA57852" s="441"/>
    </row>
    <row r="57853" spans="25:27" x14ac:dyDescent="0.2">
      <c r="Y57853" s="396"/>
      <c r="Z57853" s="396"/>
      <c r="AA57853" s="441"/>
    </row>
    <row r="57854" spans="25:27" x14ac:dyDescent="0.2">
      <c r="Y57854" s="396"/>
      <c r="Z57854" s="396"/>
      <c r="AA57854" s="441"/>
    </row>
    <row r="57855" spans="25:27" x14ac:dyDescent="0.2">
      <c r="Y57855" s="396"/>
      <c r="Z57855" s="396"/>
      <c r="AA57855" s="441"/>
    </row>
    <row r="57856" spans="25:27" x14ac:dyDescent="0.2">
      <c r="Y57856" s="396"/>
      <c r="Z57856" s="396"/>
      <c r="AA57856" s="441"/>
    </row>
    <row r="57857" spans="25:27" x14ac:dyDescent="0.2">
      <c r="Y57857" s="396"/>
      <c r="Z57857" s="396"/>
      <c r="AA57857" s="441"/>
    </row>
    <row r="57858" spans="25:27" x14ac:dyDescent="0.2">
      <c r="Y57858" s="396"/>
      <c r="Z57858" s="396"/>
      <c r="AA57858" s="441"/>
    </row>
    <row r="57859" spans="25:27" x14ac:dyDescent="0.2">
      <c r="Y57859" s="396"/>
      <c r="Z57859" s="396"/>
      <c r="AA57859" s="441"/>
    </row>
    <row r="57860" spans="25:27" x14ac:dyDescent="0.2">
      <c r="Y57860" s="396"/>
      <c r="Z57860" s="396"/>
      <c r="AA57860" s="441"/>
    </row>
    <row r="57861" spans="25:27" x14ac:dyDescent="0.2">
      <c r="Y57861" s="396"/>
      <c r="Z57861" s="396"/>
      <c r="AA57861" s="441"/>
    </row>
    <row r="57862" spans="25:27" x14ac:dyDescent="0.2">
      <c r="Y57862" s="396"/>
      <c r="Z57862" s="396"/>
      <c r="AA57862" s="441"/>
    </row>
    <row r="57863" spans="25:27" x14ac:dyDescent="0.2">
      <c r="Y57863" s="396"/>
      <c r="Z57863" s="396"/>
      <c r="AA57863" s="441"/>
    </row>
    <row r="57864" spans="25:27" x14ac:dyDescent="0.2">
      <c r="Y57864" s="396"/>
      <c r="Z57864" s="396"/>
      <c r="AA57864" s="441"/>
    </row>
    <row r="57865" spans="25:27" x14ac:dyDescent="0.2">
      <c r="Y57865" s="396"/>
      <c r="Z57865" s="396"/>
      <c r="AA57865" s="441"/>
    </row>
    <row r="57866" spans="25:27" x14ac:dyDescent="0.2">
      <c r="Y57866" s="396"/>
      <c r="Z57866" s="396"/>
      <c r="AA57866" s="441"/>
    </row>
    <row r="57867" spans="25:27" x14ac:dyDescent="0.2">
      <c r="Y57867" s="396"/>
      <c r="Z57867" s="396"/>
      <c r="AA57867" s="441"/>
    </row>
    <row r="57868" spans="25:27" x14ac:dyDescent="0.2">
      <c r="Y57868" s="396"/>
      <c r="Z57868" s="396"/>
      <c r="AA57868" s="441"/>
    </row>
    <row r="57869" spans="25:27" x14ac:dyDescent="0.2">
      <c r="Y57869" s="396"/>
      <c r="Z57869" s="396"/>
      <c r="AA57869" s="441"/>
    </row>
    <row r="57870" spans="25:27" x14ac:dyDescent="0.2">
      <c r="Y57870" s="396"/>
      <c r="Z57870" s="396"/>
      <c r="AA57870" s="441"/>
    </row>
    <row r="57871" spans="25:27" x14ac:dyDescent="0.2">
      <c r="Y57871" s="396"/>
      <c r="Z57871" s="396"/>
      <c r="AA57871" s="441"/>
    </row>
    <row r="57872" spans="25:27" x14ac:dyDescent="0.2">
      <c r="Y57872" s="396"/>
      <c r="Z57872" s="396"/>
      <c r="AA57872" s="441"/>
    </row>
    <row r="57873" spans="25:27" x14ac:dyDescent="0.2">
      <c r="Y57873" s="396"/>
      <c r="Z57873" s="396"/>
      <c r="AA57873" s="441"/>
    </row>
    <row r="57874" spans="25:27" x14ac:dyDescent="0.2">
      <c r="Y57874" s="396"/>
      <c r="Z57874" s="396"/>
      <c r="AA57874" s="441"/>
    </row>
    <row r="57875" spans="25:27" x14ac:dyDescent="0.2">
      <c r="Y57875" s="396"/>
      <c r="Z57875" s="396"/>
      <c r="AA57875" s="441"/>
    </row>
    <row r="57876" spans="25:27" x14ac:dyDescent="0.2">
      <c r="Y57876" s="396"/>
      <c r="Z57876" s="396"/>
      <c r="AA57876" s="441"/>
    </row>
    <row r="57877" spans="25:27" x14ac:dyDescent="0.2">
      <c r="Y57877" s="396"/>
      <c r="Z57877" s="396"/>
      <c r="AA57877" s="441"/>
    </row>
    <row r="57878" spans="25:27" x14ac:dyDescent="0.2">
      <c r="Y57878" s="396"/>
      <c r="Z57878" s="396"/>
      <c r="AA57878" s="441"/>
    </row>
    <row r="57879" spans="25:27" x14ac:dyDescent="0.2">
      <c r="Y57879" s="396"/>
      <c r="Z57879" s="396"/>
      <c r="AA57879" s="441"/>
    </row>
    <row r="57880" spans="25:27" x14ac:dyDescent="0.2">
      <c r="Y57880" s="396"/>
      <c r="Z57880" s="396"/>
      <c r="AA57880" s="441"/>
    </row>
    <row r="57881" spans="25:27" x14ac:dyDescent="0.2">
      <c r="Y57881" s="396"/>
      <c r="Z57881" s="396"/>
      <c r="AA57881" s="441"/>
    </row>
    <row r="57882" spans="25:27" x14ac:dyDescent="0.2">
      <c r="Y57882" s="396"/>
      <c r="Z57882" s="396"/>
      <c r="AA57882" s="441"/>
    </row>
    <row r="57883" spans="25:27" x14ac:dyDescent="0.2">
      <c r="Y57883" s="396"/>
      <c r="Z57883" s="396"/>
      <c r="AA57883" s="441"/>
    </row>
    <row r="57884" spans="25:27" x14ac:dyDescent="0.2">
      <c r="Y57884" s="396"/>
      <c r="Z57884" s="396"/>
      <c r="AA57884" s="441"/>
    </row>
    <row r="57885" spans="25:27" x14ac:dyDescent="0.2">
      <c r="Y57885" s="396"/>
      <c r="Z57885" s="396"/>
      <c r="AA57885" s="441"/>
    </row>
    <row r="57886" spans="25:27" x14ac:dyDescent="0.2">
      <c r="Y57886" s="396"/>
      <c r="Z57886" s="396"/>
      <c r="AA57886" s="441"/>
    </row>
    <row r="57887" spans="25:27" x14ac:dyDescent="0.2">
      <c r="Y57887" s="396"/>
      <c r="Z57887" s="396"/>
      <c r="AA57887" s="441"/>
    </row>
    <row r="57888" spans="25:27" x14ac:dyDescent="0.2">
      <c r="Y57888" s="396"/>
      <c r="Z57888" s="396"/>
      <c r="AA57888" s="441"/>
    </row>
    <row r="57889" spans="25:27" x14ac:dyDescent="0.2">
      <c r="Y57889" s="396"/>
      <c r="Z57889" s="396"/>
      <c r="AA57889" s="441"/>
    </row>
    <row r="57890" spans="25:27" x14ac:dyDescent="0.2">
      <c r="Y57890" s="396"/>
      <c r="Z57890" s="396"/>
      <c r="AA57890" s="441"/>
    </row>
    <row r="57891" spans="25:27" x14ac:dyDescent="0.2">
      <c r="Y57891" s="396"/>
      <c r="Z57891" s="396"/>
      <c r="AA57891" s="441"/>
    </row>
    <row r="57892" spans="25:27" x14ac:dyDescent="0.2">
      <c r="Y57892" s="396"/>
      <c r="Z57892" s="396"/>
      <c r="AA57892" s="441"/>
    </row>
    <row r="57893" spans="25:27" x14ac:dyDescent="0.2">
      <c r="Y57893" s="396"/>
      <c r="Z57893" s="396"/>
      <c r="AA57893" s="441"/>
    </row>
    <row r="57894" spans="25:27" x14ac:dyDescent="0.2">
      <c r="Y57894" s="396"/>
      <c r="Z57894" s="396"/>
      <c r="AA57894" s="441"/>
    </row>
    <row r="57895" spans="25:27" x14ac:dyDescent="0.2">
      <c r="Y57895" s="396"/>
      <c r="Z57895" s="396"/>
      <c r="AA57895" s="441"/>
    </row>
    <row r="57896" spans="25:27" x14ac:dyDescent="0.2">
      <c r="Y57896" s="396"/>
      <c r="Z57896" s="396"/>
      <c r="AA57896" s="441"/>
    </row>
    <row r="57897" spans="25:27" x14ac:dyDescent="0.2">
      <c r="Y57897" s="396"/>
      <c r="Z57897" s="396"/>
      <c r="AA57897" s="441"/>
    </row>
    <row r="57898" spans="25:27" x14ac:dyDescent="0.2">
      <c r="Y57898" s="396"/>
      <c r="Z57898" s="396"/>
      <c r="AA57898" s="441"/>
    </row>
    <row r="57899" spans="25:27" x14ac:dyDescent="0.2">
      <c r="Y57899" s="396"/>
      <c r="Z57899" s="396"/>
      <c r="AA57899" s="441"/>
    </row>
    <row r="57900" spans="25:27" x14ac:dyDescent="0.2">
      <c r="Y57900" s="396"/>
      <c r="Z57900" s="396"/>
      <c r="AA57900" s="441"/>
    </row>
    <row r="57901" spans="25:27" x14ac:dyDescent="0.2">
      <c r="Y57901" s="396"/>
      <c r="Z57901" s="396"/>
      <c r="AA57901" s="441"/>
    </row>
    <row r="57902" spans="25:27" x14ac:dyDescent="0.2">
      <c r="Y57902" s="396"/>
      <c r="Z57902" s="396"/>
      <c r="AA57902" s="441"/>
    </row>
    <row r="57903" spans="25:27" x14ac:dyDescent="0.2">
      <c r="Y57903" s="396"/>
      <c r="Z57903" s="396"/>
      <c r="AA57903" s="441"/>
    </row>
    <row r="57904" spans="25:27" x14ac:dyDescent="0.2">
      <c r="Y57904" s="396"/>
      <c r="Z57904" s="396"/>
      <c r="AA57904" s="441"/>
    </row>
    <row r="57905" spans="25:27" x14ac:dyDescent="0.2">
      <c r="Y57905" s="396"/>
      <c r="Z57905" s="396"/>
      <c r="AA57905" s="441"/>
    </row>
    <row r="57906" spans="25:27" x14ac:dyDescent="0.2">
      <c r="Y57906" s="396"/>
      <c r="Z57906" s="396"/>
      <c r="AA57906" s="441"/>
    </row>
    <row r="57907" spans="25:27" x14ac:dyDescent="0.2">
      <c r="Y57907" s="396"/>
      <c r="Z57907" s="396"/>
      <c r="AA57907" s="441"/>
    </row>
    <row r="57908" spans="25:27" x14ac:dyDescent="0.2">
      <c r="Y57908" s="396"/>
      <c r="Z57908" s="396"/>
      <c r="AA57908" s="441"/>
    </row>
    <row r="57909" spans="25:27" x14ac:dyDescent="0.2">
      <c r="Y57909" s="396"/>
      <c r="Z57909" s="396"/>
      <c r="AA57909" s="441"/>
    </row>
    <row r="57910" spans="25:27" x14ac:dyDescent="0.2">
      <c r="Y57910" s="396"/>
      <c r="Z57910" s="396"/>
      <c r="AA57910" s="441"/>
    </row>
    <row r="57911" spans="25:27" x14ac:dyDescent="0.2">
      <c r="Y57911" s="396"/>
      <c r="Z57911" s="396"/>
      <c r="AA57911" s="441"/>
    </row>
    <row r="57912" spans="25:27" x14ac:dyDescent="0.2">
      <c r="Y57912" s="396"/>
      <c r="Z57912" s="396"/>
      <c r="AA57912" s="441"/>
    </row>
    <row r="57913" spans="25:27" x14ac:dyDescent="0.2">
      <c r="Y57913" s="396"/>
      <c r="Z57913" s="396"/>
      <c r="AA57913" s="441"/>
    </row>
    <row r="57914" spans="25:27" x14ac:dyDescent="0.2">
      <c r="Y57914" s="396"/>
      <c r="Z57914" s="396"/>
      <c r="AA57914" s="441"/>
    </row>
    <row r="57915" spans="25:27" x14ac:dyDescent="0.2">
      <c r="Y57915" s="396"/>
      <c r="Z57915" s="396"/>
      <c r="AA57915" s="441"/>
    </row>
    <row r="57916" spans="25:27" x14ac:dyDescent="0.2">
      <c r="Y57916" s="396"/>
      <c r="Z57916" s="396"/>
      <c r="AA57916" s="441"/>
    </row>
    <row r="57917" spans="25:27" x14ac:dyDescent="0.2">
      <c r="Y57917" s="396"/>
      <c r="Z57917" s="396"/>
      <c r="AA57917" s="441"/>
    </row>
    <row r="57918" spans="25:27" x14ac:dyDescent="0.2">
      <c r="Y57918" s="396"/>
      <c r="Z57918" s="396"/>
      <c r="AA57918" s="441"/>
    </row>
    <row r="57919" spans="25:27" x14ac:dyDescent="0.2">
      <c r="Y57919" s="396"/>
      <c r="Z57919" s="396"/>
      <c r="AA57919" s="441"/>
    </row>
    <row r="57920" spans="25:27" x14ac:dyDescent="0.2">
      <c r="Y57920" s="396"/>
      <c r="Z57920" s="396"/>
      <c r="AA57920" s="441"/>
    </row>
    <row r="57921" spans="25:27" x14ac:dyDescent="0.2">
      <c r="Y57921" s="396"/>
      <c r="Z57921" s="396"/>
      <c r="AA57921" s="441"/>
    </row>
    <row r="57922" spans="25:27" x14ac:dyDescent="0.2">
      <c r="Y57922" s="396"/>
      <c r="Z57922" s="396"/>
      <c r="AA57922" s="441"/>
    </row>
    <row r="57923" spans="25:27" x14ac:dyDescent="0.2">
      <c r="Y57923" s="396"/>
      <c r="Z57923" s="396"/>
      <c r="AA57923" s="441"/>
    </row>
    <row r="57924" spans="25:27" x14ac:dyDescent="0.2">
      <c r="Y57924" s="396"/>
      <c r="Z57924" s="396"/>
      <c r="AA57924" s="441"/>
    </row>
    <row r="57925" spans="25:27" x14ac:dyDescent="0.2">
      <c r="Y57925" s="396"/>
      <c r="Z57925" s="396"/>
      <c r="AA57925" s="441"/>
    </row>
    <row r="57926" spans="25:27" x14ac:dyDescent="0.2">
      <c r="Y57926" s="396"/>
      <c r="Z57926" s="396"/>
      <c r="AA57926" s="441"/>
    </row>
    <row r="57927" spans="25:27" x14ac:dyDescent="0.2">
      <c r="Y57927" s="396"/>
      <c r="Z57927" s="396"/>
      <c r="AA57927" s="441"/>
    </row>
    <row r="57928" spans="25:27" x14ac:dyDescent="0.2">
      <c r="Y57928" s="396"/>
      <c r="Z57928" s="396"/>
      <c r="AA57928" s="441"/>
    </row>
    <row r="57929" spans="25:27" x14ac:dyDescent="0.2">
      <c r="Y57929" s="396"/>
      <c r="Z57929" s="396"/>
      <c r="AA57929" s="441"/>
    </row>
    <row r="57930" spans="25:27" x14ac:dyDescent="0.2">
      <c r="Y57930" s="396"/>
      <c r="Z57930" s="396"/>
      <c r="AA57930" s="441"/>
    </row>
    <row r="57931" spans="25:27" x14ac:dyDescent="0.2">
      <c r="Y57931" s="396"/>
      <c r="Z57931" s="396"/>
      <c r="AA57931" s="441"/>
    </row>
    <row r="57932" spans="25:27" x14ac:dyDescent="0.2">
      <c r="Y57932" s="396"/>
      <c r="Z57932" s="396"/>
      <c r="AA57932" s="441"/>
    </row>
    <row r="57933" spans="25:27" x14ac:dyDescent="0.2">
      <c r="Y57933" s="396"/>
      <c r="Z57933" s="396"/>
      <c r="AA57933" s="441"/>
    </row>
    <row r="57934" spans="25:27" x14ac:dyDescent="0.2">
      <c r="Y57934" s="396"/>
      <c r="Z57934" s="396"/>
      <c r="AA57934" s="441"/>
    </row>
    <row r="57935" spans="25:27" x14ac:dyDescent="0.2">
      <c r="Y57935" s="396"/>
      <c r="Z57935" s="396"/>
      <c r="AA57935" s="441"/>
    </row>
    <row r="57936" spans="25:27" x14ac:dyDescent="0.2">
      <c r="Y57936" s="396"/>
      <c r="Z57936" s="396"/>
      <c r="AA57936" s="441"/>
    </row>
    <row r="57937" spans="25:27" x14ac:dyDescent="0.2">
      <c r="Y57937" s="396"/>
      <c r="Z57937" s="396"/>
      <c r="AA57937" s="441"/>
    </row>
    <row r="57938" spans="25:27" x14ac:dyDescent="0.2">
      <c r="Y57938" s="396"/>
      <c r="Z57938" s="396"/>
      <c r="AA57938" s="441"/>
    </row>
    <row r="57939" spans="25:27" x14ac:dyDescent="0.2">
      <c r="Y57939" s="396"/>
      <c r="Z57939" s="396"/>
      <c r="AA57939" s="441"/>
    </row>
    <row r="57940" spans="25:27" x14ac:dyDescent="0.2">
      <c r="Y57940" s="396"/>
      <c r="Z57940" s="396"/>
      <c r="AA57940" s="441"/>
    </row>
    <row r="57941" spans="25:27" x14ac:dyDescent="0.2">
      <c r="Y57941" s="396"/>
      <c r="Z57941" s="396"/>
      <c r="AA57941" s="441"/>
    </row>
    <row r="57942" spans="25:27" x14ac:dyDescent="0.2">
      <c r="Y57942" s="396"/>
      <c r="Z57942" s="396"/>
      <c r="AA57942" s="441"/>
    </row>
    <row r="57943" spans="25:27" x14ac:dyDescent="0.2">
      <c r="Y57943" s="396"/>
      <c r="Z57943" s="396"/>
      <c r="AA57943" s="441"/>
    </row>
    <row r="57944" spans="25:27" x14ac:dyDescent="0.2">
      <c r="Y57944" s="396"/>
      <c r="Z57944" s="396"/>
      <c r="AA57944" s="441"/>
    </row>
    <row r="57945" spans="25:27" x14ac:dyDescent="0.2">
      <c r="Y57945" s="396"/>
      <c r="Z57945" s="396"/>
      <c r="AA57945" s="441"/>
    </row>
    <row r="57946" spans="25:27" x14ac:dyDescent="0.2">
      <c r="Y57946" s="396"/>
      <c r="Z57946" s="396"/>
      <c r="AA57946" s="441"/>
    </row>
    <row r="57947" spans="25:27" x14ac:dyDescent="0.2">
      <c r="Y57947" s="396"/>
      <c r="Z57947" s="396"/>
      <c r="AA57947" s="441"/>
    </row>
    <row r="57948" spans="25:27" x14ac:dyDescent="0.2">
      <c r="Y57948" s="396"/>
      <c r="Z57948" s="396"/>
      <c r="AA57948" s="441"/>
    </row>
    <row r="57949" spans="25:27" x14ac:dyDescent="0.2">
      <c r="Y57949" s="396"/>
      <c r="Z57949" s="396"/>
      <c r="AA57949" s="441"/>
    </row>
    <row r="57950" spans="25:27" x14ac:dyDescent="0.2">
      <c r="Y57950" s="396"/>
      <c r="Z57950" s="396"/>
      <c r="AA57950" s="441"/>
    </row>
    <row r="57951" spans="25:27" x14ac:dyDescent="0.2">
      <c r="Y57951" s="396"/>
      <c r="Z57951" s="396"/>
      <c r="AA57951" s="441"/>
    </row>
    <row r="57952" spans="25:27" x14ac:dyDescent="0.2">
      <c r="Y57952" s="396"/>
      <c r="Z57952" s="396"/>
      <c r="AA57952" s="441"/>
    </row>
    <row r="57953" spans="25:27" x14ac:dyDescent="0.2">
      <c r="Y57953" s="396"/>
      <c r="Z57953" s="396"/>
      <c r="AA57953" s="441"/>
    </row>
    <row r="57954" spans="25:27" x14ac:dyDescent="0.2">
      <c r="Y57954" s="396"/>
      <c r="Z57954" s="396"/>
      <c r="AA57954" s="441"/>
    </row>
    <row r="57955" spans="25:27" x14ac:dyDescent="0.2">
      <c r="Y57955" s="396"/>
      <c r="Z57955" s="396"/>
      <c r="AA57955" s="441"/>
    </row>
    <row r="57956" spans="25:27" x14ac:dyDescent="0.2">
      <c r="Y57956" s="396"/>
      <c r="Z57956" s="396"/>
      <c r="AA57956" s="441"/>
    </row>
    <row r="57957" spans="25:27" x14ac:dyDescent="0.2">
      <c r="Y57957" s="396"/>
      <c r="Z57957" s="396"/>
      <c r="AA57957" s="441"/>
    </row>
    <row r="57958" spans="25:27" x14ac:dyDescent="0.2">
      <c r="Y57958" s="396"/>
      <c r="Z57958" s="396"/>
      <c r="AA57958" s="441"/>
    </row>
    <row r="57959" spans="25:27" x14ac:dyDescent="0.2">
      <c r="Y57959" s="396"/>
      <c r="Z57959" s="396"/>
      <c r="AA57959" s="441"/>
    </row>
    <row r="57960" spans="25:27" x14ac:dyDescent="0.2">
      <c r="Y57960" s="396"/>
      <c r="Z57960" s="396"/>
      <c r="AA57960" s="441"/>
    </row>
    <row r="57961" spans="25:27" x14ac:dyDescent="0.2">
      <c r="Y57961" s="396"/>
      <c r="Z57961" s="396"/>
      <c r="AA57961" s="441"/>
    </row>
    <row r="57962" spans="25:27" x14ac:dyDescent="0.2">
      <c r="Y57962" s="396"/>
      <c r="Z57962" s="396"/>
      <c r="AA57962" s="441"/>
    </row>
    <row r="57963" spans="25:27" x14ac:dyDescent="0.2">
      <c r="Y57963" s="396"/>
      <c r="Z57963" s="396"/>
      <c r="AA57963" s="441"/>
    </row>
    <row r="57964" spans="25:27" x14ac:dyDescent="0.2">
      <c r="Y57964" s="396"/>
      <c r="Z57964" s="396"/>
      <c r="AA57964" s="441"/>
    </row>
    <row r="57965" spans="25:27" x14ac:dyDescent="0.2">
      <c r="Y57965" s="396"/>
      <c r="Z57965" s="396"/>
      <c r="AA57965" s="441"/>
    </row>
    <row r="57966" spans="25:27" x14ac:dyDescent="0.2">
      <c r="Y57966" s="396"/>
      <c r="Z57966" s="396"/>
      <c r="AA57966" s="441"/>
    </row>
    <row r="57967" spans="25:27" x14ac:dyDescent="0.2">
      <c r="Y57967" s="396"/>
      <c r="Z57967" s="396"/>
      <c r="AA57967" s="441"/>
    </row>
    <row r="57968" spans="25:27" x14ac:dyDescent="0.2">
      <c r="Y57968" s="396"/>
      <c r="Z57968" s="396"/>
      <c r="AA57968" s="441"/>
    </row>
    <row r="57969" spans="25:27" x14ac:dyDescent="0.2">
      <c r="Y57969" s="396"/>
      <c r="Z57969" s="396"/>
      <c r="AA57969" s="441"/>
    </row>
    <row r="57970" spans="25:27" x14ac:dyDescent="0.2">
      <c r="Y57970" s="396"/>
      <c r="Z57970" s="396"/>
      <c r="AA57970" s="441"/>
    </row>
    <row r="57971" spans="25:27" x14ac:dyDescent="0.2">
      <c r="Y57971" s="396"/>
      <c r="Z57971" s="396"/>
      <c r="AA57971" s="441"/>
    </row>
    <row r="57972" spans="25:27" x14ac:dyDescent="0.2">
      <c r="Y57972" s="396"/>
      <c r="Z57972" s="396"/>
      <c r="AA57972" s="441"/>
    </row>
    <row r="57973" spans="25:27" x14ac:dyDescent="0.2">
      <c r="Y57973" s="396"/>
      <c r="Z57973" s="396"/>
      <c r="AA57973" s="441"/>
    </row>
    <row r="57974" spans="25:27" x14ac:dyDescent="0.2">
      <c r="Y57974" s="396"/>
      <c r="Z57974" s="396"/>
      <c r="AA57974" s="441"/>
    </row>
    <row r="57975" spans="25:27" x14ac:dyDescent="0.2">
      <c r="Y57975" s="396"/>
      <c r="Z57975" s="396"/>
      <c r="AA57975" s="441"/>
    </row>
    <row r="57976" spans="25:27" x14ac:dyDescent="0.2">
      <c r="Y57976" s="396"/>
      <c r="Z57976" s="396"/>
      <c r="AA57976" s="441"/>
    </row>
    <row r="57977" spans="25:27" x14ac:dyDescent="0.2">
      <c r="Y57977" s="396"/>
      <c r="Z57977" s="396"/>
      <c r="AA57977" s="441"/>
    </row>
    <row r="57978" spans="25:27" x14ac:dyDescent="0.2">
      <c r="Y57978" s="396"/>
      <c r="Z57978" s="396"/>
      <c r="AA57978" s="441"/>
    </row>
    <row r="57979" spans="25:27" x14ac:dyDescent="0.2">
      <c r="Y57979" s="396"/>
      <c r="Z57979" s="396"/>
      <c r="AA57979" s="441"/>
    </row>
    <row r="57980" spans="25:27" x14ac:dyDescent="0.2">
      <c r="Y57980" s="396"/>
      <c r="Z57980" s="396"/>
      <c r="AA57980" s="441"/>
    </row>
    <row r="57981" spans="25:27" x14ac:dyDescent="0.2">
      <c r="Y57981" s="396"/>
      <c r="Z57981" s="396"/>
      <c r="AA57981" s="441"/>
    </row>
    <row r="57982" spans="25:27" x14ac:dyDescent="0.2">
      <c r="Y57982" s="396"/>
      <c r="Z57982" s="396"/>
      <c r="AA57982" s="441"/>
    </row>
    <row r="57983" spans="25:27" x14ac:dyDescent="0.2">
      <c r="Y57983" s="396"/>
      <c r="Z57983" s="396"/>
      <c r="AA57983" s="441"/>
    </row>
    <row r="57984" spans="25:27" x14ac:dyDescent="0.2">
      <c r="Y57984" s="396"/>
      <c r="Z57984" s="396"/>
      <c r="AA57984" s="441"/>
    </row>
    <row r="57985" spans="25:27" x14ac:dyDescent="0.2">
      <c r="Y57985" s="396"/>
      <c r="Z57985" s="396"/>
      <c r="AA57985" s="441"/>
    </row>
    <row r="57986" spans="25:27" x14ac:dyDescent="0.2">
      <c r="Y57986" s="396"/>
      <c r="Z57986" s="396"/>
      <c r="AA57986" s="441"/>
    </row>
    <row r="57987" spans="25:27" x14ac:dyDescent="0.2">
      <c r="Y57987" s="396"/>
      <c r="Z57987" s="396"/>
      <c r="AA57987" s="441"/>
    </row>
    <row r="57988" spans="25:27" x14ac:dyDescent="0.2">
      <c r="Y57988" s="396"/>
      <c r="Z57988" s="396"/>
      <c r="AA57988" s="441"/>
    </row>
    <row r="57989" spans="25:27" x14ac:dyDescent="0.2">
      <c r="Y57989" s="396"/>
      <c r="Z57989" s="396"/>
      <c r="AA57989" s="441"/>
    </row>
    <row r="57990" spans="25:27" x14ac:dyDescent="0.2">
      <c r="Y57990" s="396"/>
      <c r="Z57990" s="396"/>
      <c r="AA57990" s="441"/>
    </row>
    <row r="57991" spans="25:27" x14ac:dyDescent="0.2">
      <c r="Y57991" s="396"/>
      <c r="Z57991" s="396"/>
      <c r="AA57991" s="441"/>
    </row>
    <row r="57992" spans="25:27" x14ac:dyDescent="0.2">
      <c r="Y57992" s="396"/>
      <c r="Z57992" s="396"/>
      <c r="AA57992" s="441"/>
    </row>
    <row r="57993" spans="25:27" x14ac:dyDescent="0.2">
      <c r="Y57993" s="396"/>
      <c r="Z57993" s="396"/>
      <c r="AA57993" s="441"/>
    </row>
    <row r="57994" spans="25:27" x14ac:dyDescent="0.2">
      <c r="Y57994" s="396"/>
      <c r="Z57994" s="396"/>
      <c r="AA57994" s="441"/>
    </row>
    <row r="57995" spans="25:27" x14ac:dyDescent="0.2">
      <c r="Y57995" s="396"/>
      <c r="Z57995" s="396"/>
      <c r="AA57995" s="441"/>
    </row>
    <row r="57996" spans="25:27" x14ac:dyDescent="0.2">
      <c r="Y57996" s="396"/>
      <c r="Z57996" s="396"/>
      <c r="AA57996" s="441"/>
    </row>
    <row r="57997" spans="25:27" x14ac:dyDescent="0.2">
      <c r="Y57997" s="396"/>
      <c r="Z57997" s="396"/>
      <c r="AA57997" s="441"/>
    </row>
    <row r="57998" spans="25:27" x14ac:dyDescent="0.2">
      <c r="Y57998" s="396"/>
      <c r="Z57998" s="396"/>
      <c r="AA57998" s="441"/>
    </row>
    <row r="57999" spans="25:27" x14ac:dyDescent="0.2">
      <c r="Y57999" s="396"/>
      <c r="Z57999" s="396"/>
      <c r="AA57999" s="441"/>
    </row>
    <row r="58000" spans="25:27" x14ac:dyDescent="0.2">
      <c r="Y58000" s="396"/>
      <c r="Z58000" s="396"/>
      <c r="AA58000" s="441"/>
    </row>
    <row r="58001" spans="25:27" x14ac:dyDescent="0.2">
      <c r="Y58001" s="396"/>
      <c r="Z58001" s="396"/>
      <c r="AA58001" s="441"/>
    </row>
    <row r="58002" spans="25:27" x14ac:dyDescent="0.2">
      <c r="Y58002" s="396"/>
      <c r="Z58002" s="396"/>
      <c r="AA58002" s="441"/>
    </row>
    <row r="58003" spans="25:27" x14ac:dyDescent="0.2">
      <c r="Y58003" s="396"/>
      <c r="Z58003" s="396"/>
      <c r="AA58003" s="441"/>
    </row>
    <row r="58004" spans="25:27" x14ac:dyDescent="0.2">
      <c r="Y58004" s="396"/>
      <c r="Z58004" s="396"/>
      <c r="AA58004" s="441"/>
    </row>
    <row r="58005" spans="25:27" x14ac:dyDescent="0.2">
      <c r="Y58005" s="396"/>
      <c r="Z58005" s="396"/>
      <c r="AA58005" s="441"/>
    </row>
    <row r="58006" spans="25:27" x14ac:dyDescent="0.2">
      <c r="Y58006" s="396"/>
      <c r="Z58006" s="396"/>
      <c r="AA58006" s="441"/>
    </row>
    <row r="58007" spans="25:27" x14ac:dyDescent="0.2">
      <c r="Y58007" s="396"/>
      <c r="Z58007" s="396"/>
      <c r="AA58007" s="441"/>
    </row>
    <row r="58008" spans="25:27" x14ac:dyDescent="0.2">
      <c r="Y58008" s="396"/>
      <c r="Z58008" s="396"/>
      <c r="AA58008" s="441"/>
    </row>
    <row r="58009" spans="25:27" x14ac:dyDescent="0.2">
      <c r="Y58009" s="396"/>
      <c r="Z58009" s="396"/>
      <c r="AA58009" s="441"/>
    </row>
    <row r="58010" spans="25:27" x14ac:dyDescent="0.2">
      <c r="Y58010" s="396"/>
      <c r="Z58010" s="396"/>
      <c r="AA58010" s="441"/>
    </row>
    <row r="58011" spans="25:27" x14ac:dyDescent="0.2">
      <c r="Y58011" s="396"/>
      <c r="Z58011" s="396"/>
      <c r="AA58011" s="441"/>
    </row>
    <row r="58012" spans="25:27" x14ac:dyDescent="0.2">
      <c r="Y58012" s="396"/>
      <c r="Z58012" s="396"/>
      <c r="AA58012" s="441"/>
    </row>
    <row r="58013" spans="25:27" x14ac:dyDescent="0.2">
      <c r="Y58013" s="396"/>
      <c r="Z58013" s="396"/>
      <c r="AA58013" s="441"/>
    </row>
    <row r="58014" spans="25:27" x14ac:dyDescent="0.2">
      <c r="Y58014" s="396"/>
      <c r="Z58014" s="396"/>
      <c r="AA58014" s="441"/>
    </row>
    <row r="58015" spans="25:27" x14ac:dyDescent="0.2">
      <c r="Y58015" s="396"/>
      <c r="Z58015" s="396"/>
      <c r="AA58015" s="441"/>
    </row>
    <row r="58016" spans="25:27" x14ac:dyDescent="0.2">
      <c r="Y58016" s="396"/>
      <c r="Z58016" s="396"/>
      <c r="AA58016" s="441"/>
    </row>
    <row r="58017" spans="25:27" x14ac:dyDescent="0.2">
      <c r="Y58017" s="396"/>
      <c r="Z58017" s="396"/>
      <c r="AA58017" s="441"/>
    </row>
    <row r="58018" spans="25:27" x14ac:dyDescent="0.2">
      <c r="Y58018" s="396"/>
      <c r="Z58018" s="396"/>
      <c r="AA58018" s="441"/>
    </row>
    <row r="58019" spans="25:27" x14ac:dyDescent="0.2">
      <c r="Y58019" s="396"/>
      <c r="Z58019" s="396"/>
      <c r="AA58019" s="441"/>
    </row>
    <row r="58020" spans="25:27" x14ac:dyDescent="0.2">
      <c r="Y58020" s="396"/>
      <c r="Z58020" s="396"/>
      <c r="AA58020" s="441"/>
    </row>
    <row r="58021" spans="25:27" x14ac:dyDescent="0.2">
      <c r="Y58021" s="396"/>
      <c r="Z58021" s="396"/>
      <c r="AA58021" s="441"/>
    </row>
    <row r="58022" spans="25:27" x14ac:dyDescent="0.2">
      <c r="Y58022" s="396"/>
      <c r="Z58022" s="396"/>
      <c r="AA58022" s="441"/>
    </row>
    <row r="58023" spans="25:27" x14ac:dyDescent="0.2">
      <c r="Y58023" s="396"/>
      <c r="Z58023" s="396"/>
      <c r="AA58023" s="441"/>
    </row>
    <row r="58024" spans="25:27" x14ac:dyDescent="0.2">
      <c r="Y58024" s="396"/>
      <c r="Z58024" s="396"/>
      <c r="AA58024" s="441"/>
    </row>
    <row r="58025" spans="25:27" x14ac:dyDescent="0.2">
      <c r="Y58025" s="396"/>
      <c r="Z58025" s="396"/>
      <c r="AA58025" s="441"/>
    </row>
    <row r="58026" spans="25:27" x14ac:dyDescent="0.2">
      <c r="Y58026" s="396"/>
      <c r="Z58026" s="396"/>
      <c r="AA58026" s="441"/>
    </row>
    <row r="58027" spans="25:27" x14ac:dyDescent="0.2">
      <c r="Y58027" s="396"/>
      <c r="Z58027" s="396"/>
      <c r="AA58027" s="441"/>
    </row>
    <row r="58028" spans="25:27" x14ac:dyDescent="0.2">
      <c r="Y58028" s="396"/>
      <c r="Z58028" s="396"/>
      <c r="AA58028" s="441"/>
    </row>
    <row r="58029" spans="25:27" x14ac:dyDescent="0.2">
      <c r="Y58029" s="396"/>
      <c r="Z58029" s="396"/>
      <c r="AA58029" s="441"/>
    </row>
    <row r="58030" spans="25:27" x14ac:dyDescent="0.2">
      <c r="Y58030" s="396"/>
      <c r="Z58030" s="396"/>
      <c r="AA58030" s="441"/>
    </row>
    <row r="58031" spans="25:27" x14ac:dyDescent="0.2">
      <c r="Y58031" s="396"/>
      <c r="Z58031" s="396"/>
      <c r="AA58031" s="441"/>
    </row>
    <row r="58032" spans="25:27" x14ac:dyDescent="0.2">
      <c r="Y58032" s="396"/>
      <c r="Z58032" s="396"/>
      <c r="AA58032" s="441"/>
    </row>
    <row r="58033" spans="25:27" x14ac:dyDescent="0.2">
      <c r="Y58033" s="396"/>
      <c r="Z58033" s="396"/>
      <c r="AA58033" s="441"/>
    </row>
    <row r="58034" spans="25:27" x14ac:dyDescent="0.2">
      <c r="Y58034" s="396"/>
      <c r="Z58034" s="396"/>
      <c r="AA58034" s="441"/>
    </row>
    <row r="58035" spans="25:27" x14ac:dyDescent="0.2">
      <c r="Y58035" s="396"/>
      <c r="Z58035" s="396"/>
      <c r="AA58035" s="441"/>
    </row>
    <row r="58036" spans="25:27" x14ac:dyDescent="0.2">
      <c r="Y58036" s="396"/>
      <c r="Z58036" s="396"/>
      <c r="AA58036" s="441"/>
    </row>
    <row r="58037" spans="25:27" x14ac:dyDescent="0.2">
      <c r="Y58037" s="396"/>
      <c r="Z58037" s="396"/>
      <c r="AA58037" s="441"/>
    </row>
    <row r="58038" spans="25:27" x14ac:dyDescent="0.2">
      <c r="Y58038" s="396"/>
      <c r="Z58038" s="396"/>
      <c r="AA58038" s="441"/>
    </row>
    <row r="58039" spans="25:27" x14ac:dyDescent="0.2">
      <c r="Y58039" s="396"/>
      <c r="Z58039" s="396"/>
      <c r="AA58039" s="441"/>
    </row>
    <row r="58040" spans="25:27" x14ac:dyDescent="0.2">
      <c r="Y58040" s="396"/>
      <c r="Z58040" s="396"/>
      <c r="AA58040" s="441"/>
    </row>
    <row r="58041" spans="25:27" x14ac:dyDescent="0.2">
      <c r="Y58041" s="396"/>
      <c r="Z58041" s="396"/>
      <c r="AA58041" s="441"/>
    </row>
    <row r="58042" spans="25:27" x14ac:dyDescent="0.2">
      <c r="Y58042" s="396"/>
      <c r="Z58042" s="396"/>
      <c r="AA58042" s="441"/>
    </row>
    <row r="58043" spans="25:27" x14ac:dyDescent="0.2">
      <c r="Y58043" s="396"/>
      <c r="Z58043" s="396"/>
      <c r="AA58043" s="441"/>
    </row>
    <row r="58044" spans="25:27" x14ac:dyDescent="0.2">
      <c r="Y58044" s="396"/>
      <c r="Z58044" s="396"/>
      <c r="AA58044" s="441"/>
    </row>
    <row r="58045" spans="25:27" x14ac:dyDescent="0.2">
      <c r="Y58045" s="396"/>
      <c r="Z58045" s="396"/>
      <c r="AA58045" s="441"/>
    </row>
    <row r="58046" spans="25:27" x14ac:dyDescent="0.2">
      <c r="Y58046" s="396"/>
      <c r="Z58046" s="396"/>
      <c r="AA58046" s="441"/>
    </row>
    <row r="58047" spans="25:27" x14ac:dyDescent="0.2">
      <c r="Y58047" s="396"/>
      <c r="Z58047" s="396"/>
      <c r="AA58047" s="441"/>
    </row>
    <row r="58048" spans="25:27" x14ac:dyDescent="0.2">
      <c r="Y58048" s="396"/>
      <c r="Z58048" s="396"/>
      <c r="AA58048" s="441"/>
    </row>
    <row r="58049" spans="25:27" x14ac:dyDescent="0.2">
      <c r="Y58049" s="396"/>
      <c r="Z58049" s="396"/>
      <c r="AA58049" s="441"/>
    </row>
    <row r="58050" spans="25:27" x14ac:dyDescent="0.2">
      <c r="Y58050" s="396"/>
      <c r="Z58050" s="396"/>
      <c r="AA58050" s="441"/>
    </row>
    <row r="58051" spans="25:27" x14ac:dyDescent="0.2">
      <c r="Y58051" s="396"/>
      <c r="Z58051" s="396"/>
      <c r="AA58051" s="441"/>
    </row>
    <row r="58052" spans="25:27" x14ac:dyDescent="0.2">
      <c r="Y58052" s="396"/>
      <c r="Z58052" s="396"/>
      <c r="AA58052" s="441"/>
    </row>
    <row r="58053" spans="25:27" x14ac:dyDescent="0.2">
      <c r="Y58053" s="396"/>
      <c r="Z58053" s="396"/>
      <c r="AA58053" s="441"/>
    </row>
    <row r="58054" spans="25:27" x14ac:dyDescent="0.2">
      <c r="Y58054" s="396"/>
      <c r="Z58054" s="396"/>
      <c r="AA58054" s="441"/>
    </row>
    <row r="58055" spans="25:27" x14ac:dyDescent="0.2">
      <c r="Y58055" s="396"/>
      <c r="Z58055" s="396"/>
      <c r="AA58055" s="441"/>
    </row>
    <row r="58056" spans="25:27" x14ac:dyDescent="0.2">
      <c r="Y58056" s="396"/>
      <c r="Z58056" s="396"/>
      <c r="AA58056" s="441"/>
    </row>
    <row r="58057" spans="25:27" x14ac:dyDescent="0.2">
      <c r="Y58057" s="396"/>
      <c r="Z58057" s="396"/>
      <c r="AA58057" s="441"/>
    </row>
    <row r="58058" spans="25:27" x14ac:dyDescent="0.2">
      <c r="Y58058" s="396"/>
      <c r="Z58058" s="396"/>
      <c r="AA58058" s="441"/>
    </row>
    <row r="58059" spans="25:27" x14ac:dyDescent="0.2">
      <c r="Y58059" s="396"/>
      <c r="Z58059" s="396"/>
      <c r="AA58059" s="441"/>
    </row>
    <row r="58060" spans="25:27" x14ac:dyDescent="0.2">
      <c r="Y58060" s="396"/>
      <c r="Z58060" s="396"/>
      <c r="AA58060" s="441"/>
    </row>
    <row r="58061" spans="25:27" x14ac:dyDescent="0.2">
      <c r="Y58061" s="396"/>
      <c r="Z58061" s="396"/>
      <c r="AA58061" s="441"/>
    </row>
    <row r="58062" spans="25:27" x14ac:dyDescent="0.2">
      <c r="Y58062" s="396"/>
      <c r="Z58062" s="396"/>
      <c r="AA58062" s="441"/>
    </row>
    <row r="58063" spans="25:27" x14ac:dyDescent="0.2">
      <c r="Y58063" s="396"/>
      <c r="Z58063" s="396"/>
      <c r="AA58063" s="441"/>
    </row>
    <row r="58064" spans="25:27" x14ac:dyDescent="0.2">
      <c r="Y58064" s="396"/>
      <c r="Z58064" s="396"/>
      <c r="AA58064" s="441"/>
    </row>
    <row r="58065" spans="25:27" x14ac:dyDescent="0.2">
      <c r="Y58065" s="396"/>
      <c r="Z58065" s="396"/>
      <c r="AA58065" s="441"/>
    </row>
    <row r="58066" spans="25:27" x14ac:dyDescent="0.2">
      <c r="Y58066" s="396"/>
      <c r="Z58066" s="396"/>
      <c r="AA58066" s="441"/>
    </row>
    <row r="58067" spans="25:27" x14ac:dyDescent="0.2">
      <c r="Y58067" s="396"/>
      <c r="Z58067" s="396"/>
      <c r="AA58067" s="441"/>
    </row>
    <row r="58068" spans="25:27" x14ac:dyDescent="0.2">
      <c r="Y58068" s="396"/>
      <c r="Z58068" s="396"/>
      <c r="AA58068" s="441"/>
    </row>
    <row r="58069" spans="25:27" x14ac:dyDescent="0.2">
      <c r="Y58069" s="396"/>
      <c r="Z58069" s="396"/>
      <c r="AA58069" s="441"/>
    </row>
    <row r="58070" spans="25:27" x14ac:dyDescent="0.2">
      <c r="Y58070" s="396"/>
      <c r="Z58070" s="396"/>
      <c r="AA58070" s="441"/>
    </row>
    <row r="58071" spans="25:27" x14ac:dyDescent="0.2">
      <c r="Y58071" s="396"/>
      <c r="Z58071" s="396"/>
      <c r="AA58071" s="441"/>
    </row>
    <row r="58072" spans="25:27" x14ac:dyDescent="0.2">
      <c r="Y58072" s="396"/>
      <c r="Z58072" s="396"/>
      <c r="AA58072" s="441"/>
    </row>
    <row r="58073" spans="25:27" x14ac:dyDescent="0.2">
      <c r="Y58073" s="396"/>
      <c r="Z58073" s="396"/>
      <c r="AA58073" s="441"/>
    </row>
    <row r="58074" spans="25:27" x14ac:dyDescent="0.2">
      <c r="Y58074" s="396"/>
      <c r="Z58074" s="396"/>
      <c r="AA58074" s="441"/>
    </row>
    <row r="58075" spans="25:27" x14ac:dyDescent="0.2">
      <c r="Y58075" s="396"/>
      <c r="Z58075" s="396"/>
      <c r="AA58075" s="441"/>
    </row>
    <row r="58076" spans="25:27" x14ac:dyDescent="0.2">
      <c r="Y58076" s="396"/>
      <c r="Z58076" s="396"/>
      <c r="AA58076" s="441"/>
    </row>
    <row r="58077" spans="25:27" x14ac:dyDescent="0.2">
      <c r="Y58077" s="396"/>
      <c r="Z58077" s="396"/>
      <c r="AA58077" s="441"/>
    </row>
    <row r="58078" spans="25:27" x14ac:dyDescent="0.2">
      <c r="Y58078" s="396"/>
      <c r="Z58078" s="396"/>
      <c r="AA58078" s="441"/>
    </row>
    <row r="58079" spans="25:27" x14ac:dyDescent="0.2">
      <c r="Y58079" s="396"/>
      <c r="Z58079" s="396"/>
      <c r="AA58079" s="441"/>
    </row>
    <row r="58080" spans="25:27" x14ac:dyDescent="0.2">
      <c r="Y58080" s="396"/>
      <c r="Z58080" s="396"/>
      <c r="AA58080" s="441"/>
    </row>
    <row r="58081" spans="25:27" x14ac:dyDescent="0.2">
      <c r="Y58081" s="396"/>
      <c r="Z58081" s="396"/>
      <c r="AA58081" s="441"/>
    </row>
    <row r="58082" spans="25:27" x14ac:dyDescent="0.2">
      <c r="Y58082" s="396"/>
      <c r="Z58082" s="396"/>
      <c r="AA58082" s="441"/>
    </row>
    <row r="58083" spans="25:27" x14ac:dyDescent="0.2">
      <c r="Y58083" s="396"/>
      <c r="Z58083" s="396"/>
      <c r="AA58083" s="441"/>
    </row>
    <row r="58084" spans="25:27" x14ac:dyDescent="0.2">
      <c r="Y58084" s="396"/>
      <c r="Z58084" s="396"/>
      <c r="AA58084" s="441"/>
    </row>
    <row r="58085" spans="25:27" x14ac:dyDescent="0.2">
      <c r="Y58085" s="396"/>
      <c r="Z58085" s="396"/>
      <c r="AA58085" s="441"/>
    </row>
    <row r="58086" spans="25:27" x14ac:dyDescent="0.2">
      <c r="Y58086" s="396"/>
      <c r="Z58086" s="396"/>
      <c r="AA58086" s="441"/>
    </row>
    <row r="58087" spans="25:27" x14ac:dyDescent="0.2">
      <c r="Y58087" s="396"/>
      <c r="Z58087" s="396"/>
      <c r="AA58087" s="441"/>
    </row>
    <row r="58088" spans="25:27" x14ac:dyDescent="0.2">
      <c r="Y58088" s="396"/>
      <c r="Z58088" s="396"/>
      <c r="AA58088" s="441"/>
    </row>
    <row r="58089" spans="25:27" x14ac:dyDescent="0.2">
      <c r="Y58089" s="396"/>
      <c r="Z58089" s="396"/>
      <c r="AA58089" s="441"/>
    </row>
    <row r="58090" spans="25:27" x14ac:dyDescent="0.2">
      <c r="Y58090" s="396"/>
      <c r="Z58090" s="396"/>
      <c r="AA58090" s="441"/>
    </row>
    <row r="58091" spans="25:27" x14ac:dyDescent="0.2">
      <c r="Y58091" s="396"/>
      <c r="Z58091" s="396"/>
      <c r="AA58091" s="441"/>
    </row>
    <row r="58092" spans="25:27" x14ac:dyDescent="0.2">
      <c r="Y58092" s="396"/>
      <c r="Z58092" s="396"/>
      <c r="AA58092" s="441"/>
    </row>
    <row r="58093" spans="25:27" x14ac:dyDescent="0.2">
      <c r="Y58093" s="396"/>
      <c r="Z58093" s="396"/>
      <c r="AA58093" s="441"/>
    </row>
    <row r="58094" spans="25:27" x14ac:dyDescent="0.2">
      <c r="Y58094" s="396"/>
      <c r="Z58094" s="396"/>
      <c r="AA58094" s="441"/>
    </row>
    <row r="58095" spans="25:27" x14ac:dyDescent="0.2">
      <c r="Y58095" s="396"/>
      <c r="Z58095" s="396"/>
      <c r="AA58095" s="441"/>
    </row>
    <row r="58096" spans="25:27" x14ac:dyDescent="0.2">
      <c r="Y58096" s="396"/>
      <c r="Z58096" s="396"/>
      <c r="AA58096" s="441"/>
    </row>
    <row r="58097" spans="25:27" x14ac:dyDescent="0.2">
      <c r="Y58097" s="396"/>
      <c r="Z58097" s="396"/>
      <c r="AA58097" s="441"/>
    </row>
    <row r="58098" spans="25:27" x14ac:dyDescent="0.2">
      <c r="Y58098" s="396"/>
      <c r="Z58098" s="396"/>
      <c r="AA58098" s="441"/>
    </row>
    <row r="58099" spans="25:27" x14ac:dyDescent="0.2">
      <c r="Y58099" s="396"/>
      <c r="Z58099" s="396"/>
      <c r="AA58099" s="441"/>
    </row>
    <row r="58100" spans="25:27" x14ac:dyDescent="0.2">
      <c r="Y58100" s="396"/>
      <c r="Z58100" s="396"/>
      <c r="AA58100" s="441"/>
    </row>
    <row r="58101" spans="25:27" x14ac:dyDescent="0.2">
      <c r="Y58101" s="396"/>
      <c r="Z58101" s="396"/>
      <c r="AA58101" s="441"/>
    </row>
    <row r="58102" spans="25:27" x14ac:dyDescent="0.2">
      <c r="Y58102" s="396"/>
      <c r="Z58102" s="396"/>
      <c r="AA58102" s="441"/>
    </row>
    <row r="58103" spans="25:27" x14ac:dyDescent="0.2">
      <c r="Y58103" s="396"/>
      <c r="Z58103" s="396"/>
      <c r="AA58103" s="441"/>
    </row>
    <row r="58104" spans="25:27" x14ac:dyDescent="0.2">
      <c r="Y58104" s="396"/>
      <c r="Z58104" s="396"/>
      <c r="AA58104" s="441"/>
    </row>
    <row r="58105" spans="25:27" x14ac:dyDescent="0.2">
      <c r="Y58105" s="396"/>
      <c r="Z58105" s="396"/>
      <c r="AA58105" s="441"/>
    </row>
    <row r="58106" spans="25:27" x14ac:dyDescent="0.2">
      <c r="Y58106" s="396"/>
      <c r="Z58106" s="396"/>
      <c r="AA58106" s="441"/>
    </row>
    <row r="58107" spans="25:27" x14ac:dyDescent="0.2">
      <c r="Y58107" s="396"/>
      <c r="Z58107" s="396"/>
      <c r="AA58107" s="441"/>
    </row>
    <row r="58108" spans="25:27" x14ac:dyDescent="0.2">
      <c r="Y58108" s="396"/>
      <c r="Z58108" s="396"/>
      <c r="AA58108" s="441"/>
    </row>
    <row r="58109" spans="25:27" x14ac:dyDescent="0.2">
      <c r="Y58109" s="396"/>
      <c r="Z58109" s="396"/>
      <c r="AA58109" s="441"/>
    </row>
    <row r="58110" spans="25:27" x14ac:dyDescent="0.2">
      <c r="Y58110" s="396"/>
      <c r="Z58110" s="396"/>
      <c r="AA58110" s="441"/>
    </row>
    <row r="58111" spans="25:27" x14ac:dyDescent="0.2">
      <c r="Y58111" s="396"/>
      <c r="Z58111" s="396"/>
      <c r="AA58111" s="441"/>
    </row>
    <row r="58112" spans="25:27" x14ac:dyDescent="0.2">
      <c r="Y58112" s="396"/>
      <c r="Z58112" s="396"/>
      <c r="AA58112" s="441"/>
    </row>
    <row r="58113" spans="25:27" x14ac:dyDescent="0.2">
      <c r="Y58113" s="396"/>
      <c r="Z58113" s="396"/>
      <c r="AA58113" s="441"/>
    </row>
    <row r="58114" spans="25:27" x14ac:dyDescent="0.2">
      <c r="Y58114" s="396"/>
      <c r="Z58114" s="396"/>
      <c r="AA58114" s="441"/>
    </row>
    <row r="58115" spans="25:27" x14ac:dyDescent="0.2">
      <c r="Y58115" s="396"/>
      <c r="Z58115" s="396"/>
      <c r="AA58115" s="441"/>
    </row>
    <row r="58116" spans="25:27" x14ac:dyDescent="0.2">
      <c r="Y58116" s="396"/>
      <c r="Z58116" s="396"/>
      <c r="AA58116" s="441"/>
    </row>
    <row r="58117" spans="25:27" x14ac:dyDescent="0.2">
      <c r="Y58117" s="396"/>
      <c r="Z58117" s="396"/>
      <c r="AA58117" s="441"/>
    </row>
    <row r="58118" spans="25:27" x14ac:dyDescent="0.2">
      <c r="Y58118" s="396"/>
      <c r="Z58118" s="396"/>
      <c r="AA58118" s="441"/>
    </row>
    <row r="58119" spans="25:27" x14ac:dyDescent="0.2">
      <c r="Y58119" s="396"/>
      <c r="Z58119" s="396"/>
      <c r="AA58119" s="441"/>
    </row>
    <row r="58120" spans="25:27" x14ac:dyDescent="0.2">
      <c r="Y58120" s="396"/>
      <c r="Z58120" s="396"/>
      <c r="AA58120" s="441"/>
    </row>
    <row r="58121" spans="25:27" x14ac:dyDescent="0.2">
      <c r="Y58121" s="396"/>
      <c r="Z58121" s="396"/>
      <c r="AA58121" s="441"/>
    </row>
    <row r="58122" spans="25:27" x14ac:dyDescent="0.2">
      <c r="Y58122" s="396"/>
      <c r="Z58122" s="396"/>
      <c r="AA58122" s="441"/>
    </row>
    <row r="58123" spans="25:27" x14ac:dyDescent="0.2">
      <c r="Y58123" s="396"/>
      <c r="Z58123" s="396"/>
      <c r="AA58123" s="441"/>
    </row>
    <row r="58124" spans="25:27" x14ac:dyDescent="0.2">
      <c r="Y58124" s="396"/>
      <c r="Z58124" s="396"/>
      <c r="AA58124" s="441"/>
    </row>
    <row r="58125" spans="25:27" x14ac:dyDescent="0.2">
      <c r="Y58125" s="396"/>
      <c r="Z58125" s="396"/>
      <c r="AA58125" s="441"/>
    </row>
    <row r="58126" spans="25:27" x14ac:dyDescent="0.2">
      <c r="Y58126" s="396"/>
      <c r="Z58126" s="396"/>
      <c r="AA58126" s="441"/>
    </row>
    <row r="58127" spans="25:27" x14ac:dyDescent="0.2">
      <c r="Y58127" s="396"/>
      <c r="Z58127" s="396"/>
      <c r="AA58127" s="441"/>
    </row>
    <row r="58128" spans="25:27" x14ac:dyDescent="0.2">
      <c r="Y58128" s="396"/>
      <c r="Z58128" s="396"/>
      <c r="AA58128" s="441"/>
    </row>
    <row r="58129" spans="25:27" x14ac:dyDescent="0.2">
      <c r="Y58129" s="396"/>
      <c r="Z58129" s="396"/>
      <c r="AA58129" s="441"/>
    </row>
    <row r="58130" spans="25:27" x14ac:dyDescent="0.2">
      <c r="Y58130" s="396"/>
      <c r="Z58130" s="396"/>
      <c r="AA58130" s="441"/>
    </row>
    <row r="58131" spans="25:27" x14ac:dyDescent="0.2">
      <c r="Y58131" s="396"/>
      <c r="Z58131" s="396"/>
      <c r="AA58131" s="441"/>
    </row>
    <row r="58132" spans="25:27" x14ac:dyDescent="0.2">
      <c r="Y58132" s="396"/>
      <c r="Z58132" s="396"/>
      <c r="AA58132" s="441"/>
    </row>
    <row r="58133" spans="25:27" x14ac:dyDescent="0.2">
      <c r="Y58133" s="396"/>
      <c r="Z58133" s="396"/>
      <c r="AA58133" s="441"/>
    </row>
    <row r="58134" spans="25:27" x14ac:dyDescent="0.2">
      <c r="Y58134" s="396"/>
      <c r="Z58134" s="396"/>
      <c r="AA58134" s="441"/>
    </row>
    <row r="58135" spans="25:27" x14ac:dyDescent="0.2">
      <c r="Y58135" s="396"/>
      <c r="Z58135" s="396"/>
      <c r="AA58135" s="441"/>
    </row>
    <row r="58136" spans="25:27" x14ac:dyDescent="0.2">
      <c r="Y58136" s="396"/>
      <c r="Z58136" s="396"/>
      <c r="AA58136" s="441"/>
    </row>
    <row r="58137" spans="25:27" x14ac:dyDescent="0.2">
      <c r="Y58137" s="396"/>
      <c r="Z58137" s="396"/>
      <c r="AA58137" s="441"/>
    </row>
    <row r="58138" spans="25:27" x14ac:dyDescent="0.2">
      <c r="Y58138" s="396"/>
      <c r="Z58138" s="396"/>
      <c r="AA58138" s="441"/>
    </row>
    <row r="58139" spans="25:27" x14ac:dyDescent="0.2">
      <c r="Y58139" s="396"/>
      <c r="Z58139" s="396"/>
      <c r="AA58139" s="441"/>
    </row>
    <row r="58140" spans="25:27" x14ac:dyDescent="0.2">
      <c r="Y58140" s="396"/>
      <c r="Z58140" s="396"/>
      <c r="AA58140" s="441"/>
    </row>
    <row r="58141" spans="25:27" x14ac:dyDescent="0.2">
      <c r="Y58141" s="396"/>
      <c r="Z58141" s="396"/>
      <c r="AA58141" s="441"/>
    </row>
    <row r="58142" spans="25:27" x14ac:dyDescent="0.2">
      <c r="Y58142" s="396"/>
      <c r="Z58142" s="396"/>
      <c r="AA58142" s="441"/>
    </row>
    <row r="58143" spans="25:27" x14ac:dyDescent="0.2">
      <c r="Y58143" s="396"/>
      <c r="Z58143" s="396"/>
      <c r="AA58143" s="441"/>
    </row>
    <row r="58144" spans="25:27" x14ac:dyDescent="0.2">
      <c r="Y58144" s="396"/>
      <c r="Z58144" s="396"/>
      <c r="AA58144" s="441"/>
    </row>
    <row r="58145" spans="25:27" x14ac:dyDescent="0.2">
      <c r="Y58145" s="396"/>
      <c r="Z58145" s="396"/>
      <c r="AA58145" s="441"/>
    </row>
    <row r="58146" spans="25:27" x14ac:dyDescent="0.2">
      <c r="Y58146" s="396"/>
      <c r="Z58146" s="396"/>
      <c r="AA58146" s="441"/>
    </row>
    <row r="58147" spans="25:27" x14ac:dyDescent="0.2">
      <c r="Y58147" s="396"/>
      <c r="Z58147" s="396"/>
      <c r="AA58147" s="441"/>
    </row>
    <row r="58148" spans="25:27" x14ac:dyDescent="0.2">
      <c r="Y58148" s="396"/>
      <c r="Z58148" s="396"/>
      <c r="AA58148" s="441"/>
    </row>
    <row r="58149" spans="25:27" x14ac:dyDescent="0.2">
      <c r="Y58149" s="396"/>
      <c r="Z58149" s="396"/>
      <c r="AA58149" s="441"/>
    </row>
    <row r="58150" spans="25:27" x14ac:dyDescent="0.2">
      <c r="Y58150" s="396"/>
      <c r="Z58150" s="396"/>
      <c r="AA58150" s="441"/>
    </row>
    <row r="58151" spans="25:27" x14ac:dyDescent="0.2">
      <c r="Y58151" s="396"/>
      <c r="Z58151" s="396"/>
      <c r="AA58151" s="441"/>
    </row>
    <row r="58152" spans="25:27" x14ac:dyDescent="0.2">
      <c r="Y58152" s="396"/>
      <c r="Z58152" s="396"/>
      <c r="AA58152" s="441"/>
    </row>
    <row r="58153" spans="25:27" x14ac:dyDescent="0.2">
      <c r="Y58153" s="396"/>
      <c r="Z58153" s="396"/>
      <c r="AA58153" s="441"/>
    </row>
    <row r="58154" spans="25:27" x14ac:dyDescent="0.2">
      <c r="Y58154" s="396"/>
      <c r="Z58154" s="396"/>
      <c r="AA58154" s="441"/>
    </row>
    <row r="58155" spans="25:27" x14ac:dyDescent="0.2">
      <c r="Y58155" s="396"/>
      <c r="Z58155" s="396"/>
      <c r="AA58155" s="441"/>
    </row>
    <row r="58156" spans="25:27" x14ac:dyDescent="0.2">
      <c r="Y58156" s="396"/>
      <c r="Z58156" s="396"/>
      <c r="AA58156" s="441"/>
    </row>
    <row r="58157" spans="25:27" x14ac:dyDescent="0.2">
      <c r="Y58157" s="396"/>
      <c r="Z58157" s="396"/>
      <c r="AA58157" s="441"/>
    </row>
    <row r="58158" spans="25:27" x14ac:dyDescent="0.2">
      <c r="Y58158" s="396"/>
      <c r="Z58158" s="396"/>
      <c r="AA58158" s="441"/>
    </row>
    <row r="58159" spans="25:27" x14ac:dyDescent="0.2">
      <c r="Y58159" s="396"/>
      <c r="Z58159" s="396"/>
      <c r="AA58159" s="441"/>
    </row>
    <row r="58160" spans="25:27" x14ac:dyDescent="0.2">
      <c r="Y58160" s="396"/>
      <c r="Z58160" s="396"/>
      <c r="AA58160" s="441"/>
    </row>
    <row r="58161" spans="25:27" x14ac:dyDescent="0.2">
      <c r="Y58161" s="396"/>
      <c r="Z58161" s="396"/>
      <c r="AA58161" s="441"/>
    </row>
    <row r="58162" spans="25:27" x14ac:dyDescent="0.2">
      <c r="Y58162" s="396"/>
      <c r="Z58162" s="396"/>
      <c r="AA58162" s="441"/>
    </row>
    <row r="58163" spans="25:27" x14ac:dyDescent="0.2">
      <c r="Y58163" s="396"/>
      <c r="Z58163" s="396"/>
      <c r="AA58163" s="441"/>
    </row>
    <row r="58164" spans="25:27" x14ac:dyDescent="0.2">
      <c r="Y58164" s="396"/>
      <c r="Z58164" s="396"/>
      <c r="AA58164" s="441"/>
    </row>
    <row r="58165" spans="25:27" x14ac:dyDescent="0.2">
      <c r="Y58165" s="396"/>
      <c r="Z58165" s="396"/>
      <c r="AA58165" s="441"/>
    </row>
    <row r="58166" spans="25:27" x14ac:dyDescent="0.2">
      <c r="Y58166" s="396"/>
      <c r="Z58166" s="396"/>
      <c r="AA58166" s="441"/>
    </row>
    <row r="58167" spans="25:27" x14ac:dyDescent="0.2">
      <c r="Y58167" s="396"/>
      <c r="Z58167" s="396"/>
      <c r="AA58167" s="441"/>
    </row>
    <row r="58168" spans="25:27" x14ac:dyDescent="0.2">
      <c r="Y58168" s="396"/>
      <c r="Z58168" s="396"/>
      <c r="AA58168" s="441"/>
    </row>
    <row r="58169" spans="25:27" x14ac:dyDescent="0.2">
      <c r="Y58169" s="396"/>
      <c r="Z58169" s="396"/>
      <c r="AA58169" s="441"/>
    </row>
    <row r="58170" spans="25:27" x14ac:dyDescent="0.2">
      <c r="Y58170" s="396"/>
      <c r="Z58170" s="396"/>
      <c r="AA58170" s="441"/>
    </row>
    <row r="58171" spans="25:27" x14ac:dyDescent="0.2">
      <c r="Y58171" s="396"/>
      <c r="Z58171" s="396"/>
      <c r="AA58171" s="441"/>
    </row>
    <row r="58172" spans="25:27" x14ac:dyDescent="0.2">
      <c r="Y58172" s="396"/>
      <c r="Z58172" s="396"/>
      <c r="AA58172" s="441"/>
    </row>
    <row r="58173" spans="25:27" x14ac:dyDescent="0.2">
      <c r="Y58173" s="396"/>
      <c r="Z58173" s="396"/>
      <c r="AA58173" s="441"/>
    </row>
    <row r="58174" spans="25:27" x14ac:dyDescent="0.2">
      <c r="Y58174" s="396"/>
      <c r="Z58174" s="396"/>
      <c r="AA58174" s="441"/>
    </row>
    <row r="58175" spans="25:27" x14ac:dyDescent="0.2">
      <c r="Y58175" s="396"/>
      <c r="Z58175" s="396"/>
      <c r="AA58175" s="441"/>
    </row>
    <row r="58176" spans="25:27" x14ac:dyDescent="0.2">
      <c r="Y58176" s="396"/>
      <c r="Z58176" s="396"/>
      <c r="AA58176" s="441"/>
    </row>
    <row r="58177" spans="25:27" x14ac:dyDescent="0.2">
      <c r="Y58177" s="396"/>
      <c r="Z58177" s="396"/>
      <c r="AA58177" s="441"/>
    </row>
    <row r="58178" spans="25:27" x14ac:dyDescent="0.2">
      <c r="Y58178" s="396"/>
      <c r="Z58178" s="396"/>
      <c r="AA58178" s="441"/>
    </row>
    <row r="58179" spans="25:27" x14ac:dyDescent="0.2">
      <c r="Y58179" s="396"/>
      <c r="Z58179" s="396"/>
      <c r="AA58179" s="441"/>
    </row>
    <row r="58180" spans="25:27" x14ac:dyDescent="0.2">
      <c r="Y58180" s="396"/>
      <c r="Z58180" s="396"/>
      <c r="AA58180" s="441"/>
    </row>
    <row r="58181" spans="25:27" x14ac:dyDescent="0.2">
      <c r="Y58181" s="396"/>
      <c r="Z58181" s="396"/>
      <c r="AA58181" s="441"/>
    </row>
    <row r="58182" spans="25:27" x14ac:dyDescent="0.2">
      <c r="Y58182" s="396"/>
      <c r="Z58182" s="396"/>
      <c r="AA58182" s="441"/>
    </row>
    <row r="58183" spans="25:27" x14ac:dyDescent="0.2">
      <c r="Y58183" s="396"/>
      <c r="Z58183" s="396"/>
      <c r="AA58183" s="441"/>
    </row>
    <row r="58184" spans="25:27" x14ac:dyDescent="0.2">
      <c r="Y58184" s="396"/>
      <c r="Z58184" s="396"/>
      <c r="AA58184" s="441"/>
    </row>
    <row r="58185" spans="25:27" x14ac:dyDescent="0.2">
      <c r="Y58185" s="396"/>
      <c r="Z58185" s="396"/>
      <c r="AA58185" s="441"/>
    </row>
    <row r="58186" spans="25:27" x14ac:dyDescent="0.2">
      <c r="Y58186" s="396"/>
      <c r="Z58186" s="396"/>
      <c r="AA58186" s="441"/>
    </row>
    <row r="58187" spans="25:27" x14ac:dyDescent="0.2">
      <c r="Y58187" s="396"/>
      <c r="Z58187" s="396"/>
      <c r="AA58187" s="441"/>
    </row>
    <row r="58188" spans="25:27" x14ac:dyDescent="0.2">
      <c r="Y58188" s="396"/>
      <c r="Z58188" s="396"/>
      <c r="AA58188" s="441"/>
    </row>
    <row r="58189" spans="25:27" x14ac:dyDescent="0.2">
      <c r="Y58189" s="396"/>
      <c r="Z58189" s="396"/>
      <c r="AA58189" s="441"/>
    </row>
    <row r="58190" spans="25:27" x14ac:dyDescent="0.2">
      <c r="Y58190" s="396"/>
      <c r="Z58190" s="396"/>
      <c r="AA58190" s="441"/>
    </row>
    <row r="58191" spans="25:27" x14ac:dyDescent="0.2">
      <c r="Y58191" s="396"/>
      <c r="Z58191" s="396"/>
      <c r="AA58191" s="441"/>
    </row>
    <row r="58192" spans="25:27" x14ac:dyDescent="0.2">
      <c r="Y58192" s="396"/>
      <c r="Z58192" s="396"/>
      <c r="AA58192" s="441"/>
    </row>
    <row r="58193" spans="25:27" x14ac:dyDescent="0.2">
      <c r="Y58193" s="396"/>
      <c r="Z58193" s="396"/>
      <c r="AA58193" s="441"/>
    </row>
    <row r="58194" spans="25:27" x14ac:dyDescent="0.2">
      <c r="Y58194" s="396"/>
      <c r="Z58194" s="396"/>
      <c r="AA58194" s="441"/>
    </row>
    <row r="58195" spans="25:27" x14ac:dyDescent="0.2">
      <c r="Y58195" s="396"/>
      <c r="Z58195" s="396"/>
      <c r="AA58195" s="441"/>
    </row>
    <row r="58196" spans="25:27" x14ac:dyDescent="0.2">
      <c r="Y58196" s="396"/>
      <c r="Z58196" s="396"/>
      <c r="AA58196" s="441"/>
    </row>
    <row r="58197" spans="25:27" x14ac:dyDescent="0.2">
      <c r="Y58197" s="396"/>
      <c r="Z58197" s="396"/>
      <c r="AA58197" s="441"/>
    </row>
    <row r="58198" spans="25:27" x14ac:dyDescent="0.2">
      <c r="Y58198" s="396"/>
      <c r="Z58198" s="396"/>
      <c r="AA58198" s="441"/>
    </row>
    <row r="58199" spans="25:27" x14ac:dyDescent="0.2">
      <c r="Y58199" s="396"/>
      <c r="Z58199" s="396"/>
      <c r="AA58199" s="441"/>
    </row>
    <row r="58200" spans="25:27" x14ac:dyDescent="0.2">
      <c r="Y58200" s="396"/>
      <c r="Z58200" s="396"/>
      <c r="AA58200" s="441"/>
    </row>
    <row r="58201" spans="25:27" x14ac:dyDescent="0.2">
      <c r="Y58201" s="396"/>
      <c r="Z58201" s="396"/>
      <c r="AA58201" s="441"/>
    </row>
    <row r="58202" spans="25:27" x14ac:dyDescent="0.2">
      <c r="Y58202" s="396"/>
      <c r="Z58202" s="396"/>
      <c r="AA58202" s="441"/>
    </row>
    <row r="58203" spans="25:27" x14ac:dyDescent="0.2">
      <c r="Y58203" s="396"/>
      <c r="Z58203" s="396"/>
      <c r="AA58203" s="441"/>
    </row>
    <row r="58204" spans="25:27" x14ac:dyDescent="0.2">
      <c r="Y58204" s="396"/>
      <c r="Z58204" s="396"/>
      <c r="AA58204" s="441"/>
    </row>
    <row r="58205" spans="25:27" x14ac:dyDescent="0.2">
      <c r="Y58205" s="396"/>
      <c r="Z58205" s="396"/>
      <c r="AA58205" s="441"/>
    </row>
    <row r="58206" spans="25:27" x14ac:dyDescent="0.2">
      <c r="Y58206" s="396"/>
      <c r="Z58206" s="396"/>
      <c r="AA58206" s="441"/>
    </row>
    <row r="58207" spans="25:27" x14ac:dyDescent="0.2">
      <c r="Y58207" s="396"/>
      <c r="Z58207" s="396"/>
      <c r="AA58207" s="441"/>
    </row>
    <row r="58208" spans="25:27" x14ac:dyDescent="0.2">
      <c r="Y58208" s="396"/>
      <c r="Z58208" s="396"/>
      <c r="AA58208" s="441"/>
    </row>
    <row r="58209" spans="25:27" x14ac:dyDescent="0.2">
      <c r="Y58209" s="396"/>
      <c r="Z58209" s="396"/>
      <c r="AA58209" s="441"/>
    </row>
    <row r="58210" spans="25:27" x14ac:dyDescent="0.2">
      <c r="Y58210" s="396"/>
      <c r="Z58210" s="396"/>
      <c r="AA58210" s="441"/>
    </row>
    <row r="58211" spans="25:27" x14ac:dyDescent="0.2">
      <c r="Y58211" s="396"/>
      <c r="Z58211" s="396"/>
      <c r="AA58211" s="441"/>
    </row>
    <row r="58212" spans="25:27" x14ac:dyDescent="0.2">
      <c r="Y58212" s="396"/>
      <c r="Z58212" s="396"/>
      <c r="AA58212" s="441"/>
    </row>
    <row r="58213" spans="25:27" x14ac:dyDescent="0.2">
      <c r="Y58213" s="396"/>
      <c r="Z58213" s="396"/>
      <c r="AA58213" s="441"/>
    </row>
    <row r="58214" spans="25:27" x14ac:dyDescent="0.2">
      <c r="Y58214" s="396"/>
      <c r="Z58214" s="396"/>
      <c r="AA58214" s="441"/>
    </row>
    <row r="58215" spans="25:27" x14ac:dyDescent="0.2">
      <c r="Y58215" s="396"/>
      <c r="Z58215" s="396"/>
      <c r="AA58215" s="441"/>
    </row>
    <row r="58216" spans="25:27" x14ac:dyDescent="0.2">
      <c r="Y58216" s="396"/>
      <c r="Z58216" s="396"/>
      <c r="AA58216" s="441"/>
    </row>
    <row r="58217" spans="25:27" x14ac:dyDescent="0.2">
      <c r="Y58217" s="396"/>
      <c r="Z58217" s="396"/>
      <c r="AA58217" s="441"/>
    </row>
    <row r="58218" spans="25:27" x14ac:dyDescent="0.2">
      <c r="Y58218" s="396"/>
      <c r="Z58218" s="396"/>
      <c r="AA58218" s="441"/>
    </row>
    <row r="58219" spans="25:27" x14ac:dyDescent="0.2">
      <c r="Y58219" s="396"/>
      <c r="Z58219" s="396"/>
      <c r="AA58219" s="441"/>
    </row>
    <row r="58220" spans="25:27" x14ac:dyDescent="0.2">
      <c r="Y58220" s="396"/>
      <c r="Z58220" s="396"/>
      <c r="AA58220" s="441"/>
    </row>
    <row r="58221" spans="25:27" x14ac:dyDescent="0.2">
      <c r="Y58221" s="396"/>
      <c r="Z58221" s="396"/>
      <c r="AA58221" s="441"/>
    </row>
    <row r="58222" spans="25:27" x14ac:dyDescent="0.2">
      <c r="Y58222" s="396"/>
      <c r="Z58222" s="396"/>
      <c r="AA58222" s="441"/>
    </row>
    <row r="58223" spans="25:27" x14ac:dyDescent="0.2">
      <c r="Y58223" s="396"/>
      <c r="Z58223" s="396"/>
      <c r="AA58223" s="441"/>
    </row>
    <row r="58224" spans="25:27" x14ac:dyDescent="0.2">
      <c r="Y58224" s="396"/>
      <c r="Z58224" s="396"/>
      <c r="AA58224" s="441"/>
    </row>
    <row r="58225" spans="25:27" x14ac:dyDescent="0.2">
      <c r="Y58225" s="396"/>
      <c r="Z58225" s="396"/>
      <c r="AA58225" s="441"/>
    </row>
    <row r="58226" spans="25:27" x14ac:dyDescent="0.2">
      <c r="Y58226" s="396"/>
      <c r="Z58226" s="396"/>
      <c r="AA58226" s="441"/>
    </row>
    <row r="58227" spans="25:27" x14ac:dyDescent="0.2">
      <c r="Y58227" s="396"/>
      <c r="Z58227" s="396"/>
      <c r="AA58227" s="441"/>
    </row>
    <row r="58228" spans="25:27" x14ac:dyDescent="0.2">
      <c r="Y58228" s="396"/>
      <c r="Z58228" s="396"/>
      <c r="AA58228" s="441"/>
    </row>
    <row r="58229" spans="25:27" x14ac:dyDescent="0.2">
      <c r="Y58229" s="396"/>
      <c r="Z58229" s="396"/>
      <c r="AA58229" s="441"/>
    </row>
    <row r="58230" spans="25:27" x14ac:dyDescent="0.2">
      <c r="Y58230" s="396"/>
      <c r="Z58230" s="396"/>
      <c r="AA58230" s="441"/>
    </row>
    <row r="58231" spans="25:27" x14ac:dyDescent="0.2">
      <c r="Y58231" s="396"/>
      <c r="Z58231" s="396"/>
      <c r="AA58231" s="441"/>
    </row>
    <row r="58232" spans="25:27" x14ac:dyDescent="0.2">
      <c r="Y58232" s="396"/>
      <c r="Z58232" s="396"/>
      <c r="AA58232" s="441"/>
    </row>
    <row r="58233" spans="25:27" x14ac:dyDescent="0.2">
      <c r="Y58233" s="396"/>
      <c r="Z58233" s="396"/>
      <c r="AA58233" s="441"/>
    </row>
    <row r="58234" spans="25:27" x14ac:dyDescent="0.2">
      <c r="Y58234" s="396"/>
      <c r="Z58234" s="396"/>
      <c r="AA58234" s="441"/>
    </row>
    <row r="58235" spans="25:27" x14ac:dyDescent="0.2">
      <c r="Y58235" s="396"/>
      <c r="Z58235" s="396"/>
      <c r="AA58235" s="441"/>
    </row>
    <row r="58236" spans="25:27" x14ac:dyDescent="0.2">
      <c r="Y58236" s="396"/>
      <c r="Z58236" s="396"/>
      <c r="AA58236" s="441"/>
    </row>
    <row r="58237" spans="25:27" x14ac:dyDescent="0.2">
      <c r="Y58237" s="396"/>
      <c r="Z58237" s="396"/>
      <c r="AA58237" s="441"/>
    </row>
    <row r="58238" spans="25:27" x14ac:dyDescent="0.2">
      <c r="Y58238" s="396"/>
      <c r="Z58238" s="396"/>
      <c r="AA58238" s="441"/>
    </row>
    <row r="58239" spans="25:27" x14ac:dyDescent="0.2">
      <c r="Y58239" s="396"/>
      <c r="Z58239" s="396"/>
      <c r="AA58239" s="441"/>
    </row>
    <row r="58240" spans="25:27" x14ac:dyDescent="0.2">
      <c r="Y58240" s="396"/>
      <c r="Z58240" s="396"/>
      <c r="AA58240" s="441"/>
    </row>
    <row r="58241" spans="25:27" x14ac:dyDescent="0.2">
      <c r="Y58241" s="396"/>
      <c r="Z58241" s="396"/>
      <c r="AA58241" s="441"/>
    </row>
    <row r="58242" spans="25:27" x14ac:dyDescent="0.2">
      <c r="Y58242" s="396"/>
      <c r="Z58242" s="396"/>
      <c r="AA58242" s="441"/>
    </row>
    <row r="58243" spans="25:27" x14ac:dyDescent="0.2">
      <c r="Y58243" s="396"/>
      <c r="Z58243" s="396"/>
      <c r="AA58243" s="441"/>
    </row>
    <row r="58244" spans="25:27" x14ac:dyDescent="0.2">
      <c r="Y58244" s="396"/>
      <c r="Z58244" s="396"/>
      <c r="AA58244" s="441"/>
    </row>
    <row r="58245" spans="25:27" x14ac:dyDescent="0.2">
      <c r="Y58245" s="396"/>
      <c r="Z58245" s="396"/>
      <c r="AA58245" s="441"/>
    </row>
    <row r="58246" spans="25:27" x14ac:dyDescent="0.2">
      <c r="Y58246" s="396"/>
      <c r="Z58246" s="396"/>
      <c r="AA58246" s="441"/>
    </row>
    <row r="58247" spans="25:27" x14ac:dyDescent="0.2">
      <c r="Y58247" s="396"/>
      <c r="Z58247" s="396"/>
      <c r="AA58247" s="441"/>
    </row>
    <row r="58248" spans="25:27" x14ac:dyDescent="0.2">
      <c r="Y58248" s="396"/>
      <c r="Z58248" s="396"/>
      <c r="AA58248" s="441"/>
    </row>
    <row r="58249" spans="25:27" x14ac:dyDescent="0.2">
      <c r="Y58249" s="396"/>
      <c r="Z58249" s="396"/>
      <c r="AA58249" s="441"/>
    </row>
    <row r="58250" spans="25:27" x14ac:dyDescent="0.2">
      <c r="Y58250" s="396"/>
      <c r="Z58250" s="396"/>
      <c r="AA58250" s="441"/>
    </row>
    <row r="58251" spans="25:27" x14ac:dyDescent="0.2">
      <c r="Y58251" s="396"/>
      <c r="Z58251" s="396"/>
      <c r="AA58251" s="441"/>
    </row>
    <row r="58252" spans="25:27" x14ac:dyDescent="0.2">
      <c r="Y58252" s="396"/>
      <c r="Z58252" s="396"/>
      <c r="AA58252" s="441"/>
    </row>
    <row r="58253" spans="25:27" x14ac:dyDescent="0.2">
      <c r="Y58253" s="396"/>
      <c r="Z58253" s="396"/>
      <c r="AA58253" s="441"/>
    </row>
    <row r="58254" spans="25:27" x14ac:dyDescent="0.2">
      <c r="Y58254" s="396"/>
      <c r="Z58254" s="396"/>
      <c r="AA58254" s="441"/>
    </row>
    <row r="58255" spans="25:27" x14ac:dyDescent="0.2">
      <c r="Y58255" s="396"/>
      <c r="Z58255" s="396"/>
      <c r="AA58255" s="441"/>
    </row>
    <row r="58256" spans="25:27" x14ac:dyDescent="0.2">
      <c r="Y58256" s="396"/>
      <c r="Z58256" s="396"/>
      <c r="AA58256" s="441"/>
    </row>
    <row r="58257" spans="25:27" x14ac:dyDescent="0.2">
      <c r="Y58257" s="396"/>
      <c r="Z58257" s="396"/>
      <c r="AA58257" s="441"/>
    </row>
    <row r="58258" spans="25:27" x14ac:dyDescent="0.2">
      <c r="Y58258" s="396"/>
      <c r="Z58258" s="396"/>
      <c r="AA58258" s="441"/>
    </row>
    <row r="58259" spans="25:27" x14ac:dyDescent="0.2">
      <c r="Y58259" s="396"/>
      <c r="Z58259" s="396"/>
      <c r="AA58259" s="441"/>
    </row>
    <row r="58260" spans="25:27" x14ac:dyDescent="0.2">
      <c r="Y58260" s="396"/>
      <c r="Z58260" s="396"/>
      <c r="AA58260" s="441"/>
    </row>
    <row r="58261" spans="25:27" x14ac:dyDescent="0.2">
      <c r="Y58261" s="396"/>
      <c r="Z58261" s="396"/>
      <c r="AA58261" s="441"/>
    </row>
    <row r="58262" spans="25:27" x14ac:dyDescent="0.2">
      <c r="Y58262" s="396"/>
      <c r="Z58262" s="396"/>
      <c r="AA58262" s="441"/>
    </row>
    <row r="58263" spans="25:27" x14ac:dyDescent="0.2">
      <c r="Y58263" s="396"/>
      <c r="Z58263" s="396"/>
      <c r="AA58263" s="441"/>
    </row>
    <row r="58264" spans="25:27" x14ac:dyDescent="0.2">
      <c r="Y58264" s="396"/>
      <c r="Z58264" s="396"/>
      <c r="AA58264" s="441"/>
    </row>
    <row r="58265" spans="25:27" x14ac:dyDescent="0.2">
      <c r="Y58265" s="396"/>
      <c r="Z58265" s="396"/>
      <c r="AA58265" s="441"/>
    </row>
    <row r="58266" spans="25:27" x14ac:dyDescent="0.2">
      <c r="Y58266" s="396"/>
      <c r="Z58266" s="396"/>
      <c r="AA58266" s="441"/>
    </row>
    <row r="58267" spans="25:27" x14ac:dyDescent="0.2">
      <c r="Y58267" s="396"/>
      <c r="Z58267" s="396"/>
      <c r="AA58267" s="441"/>
    </row>
    <row r="58268" spans="25:27" x14ac:dyDescent="0.2">
      <c r="Y58268" s="396"/>
      <c r="Z58268" s="396"/>
      <c r="AA58268" s="441"/>
    </row>
    <row r="58269" spans="25:27" x14ac:dyDescent="0.2">
      <c r="Y58269" s="396"/>
      <c r="Z58269" s="396"/>
      <c r="AA58269" s="441"/>
    </row>
    <row r="58270" spans="25:27" x14ac:dyDescent="0.2">
      <c r="Y58270" s="396"/>
      <c r="Z58270" s="396"/>
      <c r="AA58270" s="441"/>
    </row>
    <row r="58271" spans="25:27" x14ac:dyDescent="0.2">
      <c r="Y58271" s="396"/>
      <c r="Z58271" s="396"/>
      <c r="AA58271" s="441"/>
    </row>
    <row r="58272" spans="25:27" x14ac:dyDescent="0.2">
      <c r="Y58272" s="396"/>
      <c r="Z58272" s="396"/>
      <c r="AA58272" s="441"/>
    </row>
    <row r="58273" spans="25:27" x14ac:dyDescent="0.2">
      <c r="Y58273" s="396"/>
      <c r="Z58273" s="396"/>
      <c r="AA58273" s="441"/>
    </row>
    <row r="58274" spans="25:27" x14ac:dyDescent="0.2">
      <c r="Y58274" s="396"/>
      <c r="Z58274" s="396"/>
      <c r="AA58274" s="441"/>
    </row>
    <row r="58275" spans="25:27" x14ac:dyDescent="0.2">
      <c r="Y58275" s="396"/>
      <c r="Z58275" s="396"/>
      <c r="AA58275" s="441"/>
    </row>
    <row r="58276" spans="25:27" x14ac:dyDescent="0.2">
      <c r="Y58276" s="396"/>
      <c r="Z58276" s="396"/>
      <c r="AA58276" s="441"/>
    </row>
    <row r="58277" spans="25:27" x14ac:dyDescent="0.2">
      <c r="Y58277" s="396"/>
      <c r="Z58277" s="396"/>
      <c r="AA58277" s="441"/>
    </row>
    <row r="58278" spans="25:27" x14ac:dyDescent="0.2">
      <c r="Y58278" s="396"/>
      <c r="Z58278" s="396"/>
      <c r="AA58278" s="441"/>
    </row>
    <row r="58279" spans="25:27" x14ac:dyDescent="0.2">
      <c r="Y58279" s="396"/>
      <c r="Z58279" s="396"/>
      <c r="AA58279" s="441"/>
    </row>
    <row r="58280" spans="25:27" x14ac:dyDescent="0.2">
      <c r="Y58280" s="396"/>
      <c r="Z58280" s="396"/>
      <c r="AA58280" s="441"/>
    </row>
    <row r="58281" spans="25:27" x14ac:dyDescent="0.2">
      <c r="Y58281" s="396"/>
      <c r="Z58281" s="396"/>
      <c r="AA58281" s="441"/>
    </row>
    <row r="58282" spans="25:27" x14ac:dyDescent="0.2">
      <c r="Y58282" s="396"/>
      <c r="Z58282" s="396"/>
      <c r="AA58282" s="441"/>
    </row>
    <row r="58283" spans="25:27" x14ac:dyDescent="0.2">
      <c r="Y58283" s="396"/>
      <c r="Z58283" s="396"/>
      <c r="AA58283" s="441"/>
    </row>
    <row r="58284" spans="25:27" x14ac:dyDescent="0.2">
      <c r="Y58284" s="396"/>
      <c r="Z58284" s="396"/>
      <c r="AA58284" s="441"/>
    </row>
    <row r="58285" spans="25:27" x14ac:dyDescent="0.2">
      <c r="Y58285" s="396"/>
      <c r="Z58285" s="396"/>
      <c r="AA58285" s="441"/>
    </row>
    <row r="58286" spans="25:27" x14ac:dyDescent="0.2">
      <c r="Y58286" s="396"/>
      <c r="Z58286" s="396"/>
      <c r="AA58286" s="441"/>
    </row>
    <row r="58287" spans="25:27" x14ac:dyDescent="0.2">
      <c r="Y58287" s="396"/>
      <c r="Z58287" s="396"/>
      <c r="AA58287" s="441"/>
    </row>
    <row r="58288" spans="25:27" x14ac:dyDescent="0.2">
      <c r="Y58288" s="396"/>
      <c r="Z58288" s="396"/>
      <c r="AA58288" s="441"/>
    </row>
    <row r="58289" spans="25:27" x14ac:dyDescent="0.2">
      <c r="Y58289" s="396"/>
      <c r="Z58289" s="396"/>
      <c r="AA58289" s="441"/>
    </row>
    <row r="58290" spans="25:27" x14ac:dyDescent="0.2">
      <c r="Y58290" s="396"/>
      <c r="Z58290" s="396"/>
      <c r="AA58290" s="441"/>
    </row>
    <row r="58291" spans="25:27" x14ac:dyDescent="0.2">
      <c r="Y58291" s="396"/>
      <c r="Z58291" s="396"/>
      <c r="AA58291" s="441"/>
    </row>
    <row r="58292" spans="25:27" x14ac:dyDescent="0.2">
      <c r="Y58292" s="396"/>
      <c r="Z58292" s="396"/>
      <c r="AA58292" s="441"/>
    </row>
    <row r="58293" spans="25:27" x14ac:dyDescent="0.2">
      <c r="Y58293" s="396"/>
      <c r="Z58293" s="396"/>
      <c r="AA58293" s="441"/>
    </row>
    <row r="58294" spans="25:27" x14ac:dyDescent="0.2">
      <c r="Y58294" s="396"/>
      <c r="Z58294" s="396"/>
      <c r="AA58294" s="441"/>
    </row>
    <row r="58295" spans="25:27" x14ac:dyDescent="0.2">
      <c r="Y58295" s="396"/>
      <c r="Z58295" s="396"/>
      <c r="AA58295" s="441"/>
    </row>
    <row r="58296" spans="25:27" x14ac:dyDescent="0.2">
      <c r="Y58296" s="396"/>
      <c r="Z58296" s="396"/>
      <c r="AA58296" s="441"/>
    </row>
    <row r="58297" spans="25:27" x14ac:dyDescent="0.2">
      <c r="Y58297" s="396"/>
      <c r="Z58297" s="396"/>
      <c r="AA58297" s="441"/>
    </row>
    <row r="58298" spans="25:27" x14ac:dyDescent="0.2">
      <c r="Y58298" s="396"/>
      <c r="Z58298" s="396"/>
      <c r="AA58298" s="441"/>
    </row>
    <row r="58299" spans="25:27" x14ac:dyDescent="0.2">
      <c r="Y58299" s="396"/>
      <c r="Z58299" s="396"/>
      <c r="AA58299" s="441"/>
    </row>
    <row r="58300" spans="25:27" x14ac:dyDescent="0.2">
      <c r="Y58300" s="396"/>
      <c r="Z58300" s="396"/>
      <c r="AA58300" s="441"/>
    </row>
    <row r="58301" spans="25:27" x14ac:dyDescent="0.2">
      <c r="Y58301" s="396"/>
      <c r="Z58301" s="396"/>
      <c r="AA58301" s="441"/>
    </row>
    <row r="58302" spans="25:27" x14ac:dyDescent="0.2">
      <c r="Y58302" s="396"/>
      <c r="Z58302" s="396"/>
      <c r="AA58302" s="441"/>
    </row>
    <row r="58303" spans="25:27" x14ac:dyDescent="0.2">
      <c r="Y58303" s="396"/>
      <c r="Z58303" s="396"/>
      <c r="AA58303" s="441"/>
    </row>
    <row r="58304" spans="25:27" x14ac:dyDescent="0.2">
      <c r="Y58304" s="396"/>
      <c r="Z58304" s="396"/>
      <c r="AA58304" s="441"/>
    </row>
    <row r="58305" spans="25:27" x14ac:dyDescent="0.2">
      <c r="Y58305" s="396"/>
      <c r="Z58305" s="396"/>
      <c r="AA58305" s="441"/>
    </row>
    <row r="58306" spans="25:27" x14ac:dyDescent="0.2">
      <c r="Y58306" s="396"/>
      <c r="Z58306" s="396"/>
      <c r="AA58306" s="441"/>
    </row>
    <row r="58307" spans="25:27" x14ac:dyDescent="0.2">
      <c r="Y58307" s="396"/>
      <c r="Z58307" s="396"/>
      <c r="AA58307" s="441"/>
    </row>
    <row r="58308" spans="25:27" x14ac:dyDescent="0.2">
      <c r="Y58308" s="396"/>
      <c r="Z58308" s="396"/>
      <c r="AA58308" s="441"/>
    </row>
    <row r="58309" spans="25:27" x14ac:dyDescent="0.2">
      <c r="Y58309" s="396"/>
      <c r="Z58309" s="396"/>
      <c r="AA58309" s="441"/>
    </row>
    <row r="58310" spans="25:27" x14ac:dyDescent="0.2">
      <c r="Y58310" s="396"/>
      <c r="Z58310" s="396"/>
      <c r="AA58310" s="441"/>
    </row>
    <row r="58311" spans="25:27" x14ac:dyDescent="0.2">
      <c r="Y58311" s="396"/>
      <c r="Z58311" s="396"/>
      <c r="AA58311" s="441"/>
    </row>
    <row r="58312" spans="25:27" x14ac:dyDescent="0.2">
      <c r="Y58312" s="396"/>
      <c r="Z58312" s="396"/>
      <c r="AA58312" s="441"/>
    </row>
    <row r="58313" spans="25:27" x14ac:dyDescent="0.2">
      <c r="Y58313" s="396"/>
      <c r="Z58313" s="396"/>
      <c r="AA58313" s="441"/>
    </row>
    <row r="58314" spans="25:27" x14ac:dyDescent="0.2">
      <c r="Y58314" s="396"/>
      <c r="Z58314" s="396"/>
      <c r="AA58314" s="441"/>
    </row>
    <row r="58315" spans="25:27" x14ac:dyDescent="0.2">
      <c r="Y58315" s="396"/>
      <c r="Z58315" s="396"/>
      <c r="AA58315" s="441"/>
    </row>
    <row r="58316" spans="25:27" x14ac:dyDescent="0.2">
      <c r="Y58316" s="396"/>
      <c r="Z58316" s="396"/>
      <c r="AA58316" s="441"/>
    </row>
    <row r="58317" spans="25:27" x14ac:dyDescent="0.2">
      <c r="Y58317" s="396"/>
      <c r="Z58317" s="396"/>
      <c r="AA58317" s="441"/>
    </row>
    <row r="58318" spans="25:27" x14ac:dyDescent="0.2">
      <c r="Y58318" s="396"/>
      <c r="Z58318" s="396"/>
      <c r="AA58318" s="441"/>
    </row>
    <row r="58319" spans="25:27" x14ac:dyDescent="0.2">
      <c r="Y58319" s="396"/>
      <c r="Z58319" s="396"/>
      <c r="AA58319" s="441"/>
    </row>
    <row r="58320" spans="25:27" x14ac:dyDescent="0.2">
      <c r="Y58320" s="396"/>
      <c r="Z58320" s="396"/>
      <c r="AA58320" s="441"/>
    </row>
    <row r="58321" spans="25:27" x14ac:dyDescent="0.2">
      <c r="Y58321" s="396"/>
      <c r="Z58321" s="396"/>
      <c r="AA58321" s="441"/>
    </row>
    <row r="58322" spans="25:27" x14ac:dyDescent="0.2">
      <c r="Y58322" s="396"/>
      <c r="Z58322" s="396"/>
      <c r="AA58322" s="441"/>
    </row>
    <row r="58323" spans="25:27" x14ac:dyDescent="0.2">
      <c r="Y58323" s="396"/>
      <c r="Z58323" s="396"/>
      <c r="AA58323" s="441"/>
    </row>
    <row r="58324" spans="25:27" x14ac:dyDescent="0.2">
      <c r="Y58324" s="396"/>
      <c r="Z58324" s="396"/>
      <c r="AA58324" s="441"/>
    </row>
    <row r="58325" spans="25:27" x14ac:dyDescent="0.2">
      <c r="Y58325" s="396"/>
      <c r="Z58325" s="396"/>
      <c r="AA58325" s="441"/>
    </row>
    <row r="58326" spans="25:27" x14ac:dyDescent="0.2">
      <c r="Y58326" s="396"/>
      <c r="Z58326" s="396"/>
      <c r="AA58326" s="441"/>
    </row>
    <row r="58327" spans="25:27" x14ac:dyDescent="0.2">
      <c r="Y58327" s="396"/>
      <c r="Z58327" s="396"/>
      <c r="AA58327" s="441"/>
    </row>
    <row r="58328" spans="25:27" x14ac:dyDescent="0.2">
      <c r="Y58328" s="396"/>
      <c r="Z58328" s="396"/>
      <c r="AA58328" s="441"/>
    </row>
    <row r="58329" spans="25:27" x14ac:dyDescent="0.2">
      <c r="Y58329" s="396"/>
      <c r="Z58329" s="396"/>
      <c r="AA58329" s="441"/>
    </row>
    <row r="58330" spans="25:27" x14ac:dyDescent="0.2">
      <c r="Y58330" s="396"/>
      <c r="Z58330" s="396"/>
      <c r="AA58330" s="441"/>
    </row>
    <row r="58331" spans="25:27" x14ac:dyDescent="0.2">
      <c r="Y58331" s="396"/>
      <c r="Z58331" s="396"/>
      <c r="AA58331" s="441"/>
    </row>
    <row r="58332" spans="25:27" x14ac:dyDescent="0.2">
      <c r="Y58332" s="396"/>
      <c r="Z58332" s="396"/>
      <c r="AA58332" s="441"/>
    </row>
    <row r="58333" spans="25:27" x14ac:dyDescent="0.2">
      <c r="Y58333" s="396"/>
      <c r="Z58333" s="396"/>
      <c r="AA58333" s="441"/>
    </row>
    <row r="58334" spans="25:27" x14ac:dyDescent="0.2">
      <c r="Y58334" s="396"/>
      <c r="Z58334" s="396"/>
      <c r="AA58334" s="441"/>
    </row>
    <row r="58335" spans="25:27" x14ac:dyDescent="0.2">
      <c r="Y58335" s="396"/>
      <c r="Z58335" s="396"/>
      <c r="AA58335" s="441"/>
    </row>
    <row r="58336" spans="25:27" x14ac:dyDescent="0.2">
      <c r="Y58336" s="396"/>
      <c r="Z58336" s="396"/>
      <c r="AA58336" s="441"/>
    </row>
    <row r="58337" spans="25:27" x14ac:dyDescent="0.2">
      <c r="Y58337" s="396"/>
      <c r="Z58337" s="396"/>
      <c r="AA58337" s="441"/>
    </row>
    <row r="58338" spans="25:27" x14ac:dyDescent="0.2">
      <c r="Y58338" s="396"/>
      <c r="Z58338" s="396"/>
      <c r="AA58338" s="441"/>
    </row>
    <row r="58339" spans="25:27" x14ac:dyDescent="0.2">
      <c r="Y58339" s="396"/>
      <c r="Z58339" s="396"/>
      <c r="AA58339" s="441"/>
    </row>
    <row r="58340" spans="25:27" x14ac:dyDescent="0.2">
      <c r="Y58340" s="396"/>
      <c r="Z58340" s="396"/>
      <c r="AA58340" s="441"/>
    </row>
    <row r="58341" spans="25:27" x14ac:dyDescent="0.2">
      <c r="Y58341" s="396"/>
      <c r="Z58341" s="396"/>
      <c r="AA58341" s="441"/>
    </row>
    <row r="58342" spans="25:27" x14ac:dyDescent="0.2">
      <c r="Y58342" s="396"/>
      <c r="Z58342" s="396"/>
      <c r="AA58342" s="441"/>
    </row>
    <row r="58343" spans="25:27" x14ac:dyDescent="0.2">
      <c r="Y58343" s="396"/>
      <c r="Z58343" s="396"/>
      <c r="AA58343" s="441"/>
    </row>
    <row r="58344" spans="25:27" x14ac:dyDescent="0.2">
      <c r="Y58344" s="396"/>
      <c r="Z58344" s="396"/>
      <c r="AA58344" s="441"/>
    </row>
    <row r="58345" spans="25:27" x14ac:dyDescent="0.2">
      <c r="Y58345" s="396"/>
      <c r="Z58345" s="396"/>
      <c r="AA58345" s="441"/>
    </row>
    <row r="58346" spans="25:27" x14ac:dyDescent="0.2">
      <c r="Y58346" s="396"/>
      <c r="Z58346" s="396"/>
      <c r="AA58346" s="441"/>
    </row>
    <row r="58347" spans="25:27" x14ac:dyDescent="0.2">
      <c r="Y58347" s="396"/>
      <c r="Z58347" s="396"/>
      <c r="AA58347" s="441"/>
    </row>
    <row r="58348" spans="25:27" x14ac:dyDescent="0.2">
      <c r="Y58348" s="396"/>
      <c r="Z58348" s="396"/>
      <c r="AA58348" s="441"/>
    </row>
    <row r="58349" spans="25:27" x14ac:dyDescent="0.2">
      <c r="Y58349" s="396"/>
      <c r="Z58349" s="396"/>
      <c r="AA58349" s="441"/>
    </row>
    <row r="58350" spans="25:27" x14ac:dyDescent="0.2">
      <c r="Y58350" s="396"/>
      <c r="Z58350" s="396"/>
      <c r="AA58350" s="441"/>
    </row>
    <row r="58351" spans="25:27" x14ac:dyDescent="0.2">
      <c r="Y58351" s="396"/>
      <c r="Z58351" s="396"/>
      <c r="AA58351" s="441"/>
    </row>
    <row r="58352" spans="25:27" x14ac:dyDescent="0.2">
      <c r="Y58352" s="396"/>
      <c r="Z58352" s="396"/>
      <c r="AA58352" s="441"/>
    </row>
    <row r="58353" spans="25:27" x14ac:dyDescent="0.2">
      <c r="Y58353" s="396"/>
      <c r="Z58353" s="396"/>
      <c r="AA58353" s="441"/>
    </row>
    <row r="58354" spans="25:27" x14ac:dyDescent="0.2">
      <c r="Y58354" s="396"/>
      <c r="Z58354" s="396"/>
      <c r="AA58354" s="441"/>
    </row>
    <row r="58355" spans="25:27" x14ac:dyDescent="0.2">
      <c r="Y58355" s="396"/>
      <c r="Z58355" s="396"/>
      <c r="AA58355" s="441"/>
    </row>
    <row r="58356" spans="25:27" x14ac:dyDescent="0.2">
      <c r="Y58356" s="396"/>
      <c r="Z58356" s="396"/>
      <c r="AA58356" s="441"/>
    </row>
    <row r="58357" spans="25:27" x14ac:dyDescent="0.2">
      <c r="Y58357" s="396"/>
      <c r="Z58357" s="396"/>
      <c r="AA58357" s="441"/>
    </row>
    <row r="58358" spans="25:27" x14ac:dyDescent="0.2">
      <c r="Y58358" s="396"/>
      <c r="Z58358" s="396"/>
      <c r="AA58358" s="441"/>
    </row>
    <row r="58359" spans="25:27" x14ac:dyDescent="0.2">
      <c r="Y58359" s="396"/>
      <c r="Z58359" s="396"/>
      <c r="AA58359" s="441"/>
    </row>
    <row r="58360" spans="25:27" x14ac:dyDescent="0.2">
      <c r="Y58360" s="396"/>
      <c r="Z58360" s="396"/>
      <c r="AA58360" s="441"/>
    </row>
    <row r="58361" spans="25:27" x14ac:dyDescent="0.2">
      <c r="Y58361" s="396"/>
      <c r="Z58361" s="396"/>
      <c r="AA58361" s="441"/>
    </row>
    <row r="58362" spans="25:27" x14ac:dyDescent="0.2">
      <c r="Y58362" s="396"/>
      <c r="Z58362" s="396"/>
      <c r="AA58362" s="441"/>
    </row>
    <row r="58363" spans="25:27" x14ac:dyDescent="0.2">
      <c r="Y58363" s="396"/>
      <c r="Z58363" s="396"/>
      <c r="AA58363" s="441"/>
    </row>
    <row r="58364" spans="25:27" x14ac:dyDescent="0.2">
      <c r="Y58364" s="396"/>
      <c r="Z58364" s="396"/>
      <c r="AA58364" s="441"/>
    </row>
    <row r="58365" spans="25:27" x14ac:dyDescent="0.2">
      <c r="Y58365" s="396"/>
      <c r="Z58365" s="396"/>
      <c r="AA58365" s="441"/>
    </row>
    <row r="58366" spans="25:27" x14ac:dyDescent="0.2">
      <c r="Y58366" s="396"/>
      <c r="Z58366" s="396"/>
      <c r="AA58366" s="441"/>
    </row>
    <row r="58367" spans="25:27" x14ac:dyDescent="0.2">
      <c r="Y58367" s="396"/>
      <c r="Z58367" s="396"/>
      <c r="AA58367" s="441"/>
    </row>
    <row r="58368" spans="25:27" x14ac:dyDescent="0.2">
      <c r="Y58368" s="396"/>
      <c r="Z58368" s="396"/>
      <c r="AA58368" s="441"/>
    </row>
    <row r="58369" spans="25:27" x14ac:dyDescent="0.2">
      <c r="Y58369" s="396"/>
      <c r="Z58369" s="396"/>
      <c r="AA58369" s="441"/>
    </row>
    <row r="58370" spans="25:27" x14ac:dyDescent="0.2">
      <c r="Y58370" s="396"/>
      <c r="Z58370" s="396"/>
      <c r="AA58370" s="441"/>
    </row>
    <row r="58371" spans="25:27" x14ac:dyDescent="0.2">
      <c r="Y58371" s="396"/>
      <c r="Z58371" s="396"/>
      <c r="AA58371" s="441"/>
    </row>
    <row r="58372" spans="25:27" x14ac:dyDescent="0.2">
      <c r="Y58372" s="396"/>
      <c r="Z58372" s="396"/>
      <c r="AA58372" s="441"/>
    </row>
    <row r="58373" spans="25:27" x14ac:dyDescent="0.2">
      <c r="Y58373" s="396"/>
      <c r="Z58373" s="396"/>
      <c r="AA58373" s="441"/>
    </row>
    <row r="58374" spans="25:27" x14ac:dyDescent="0.2">
      <c r="Y58374" s="396"/>
      <c r="Z58374" s="396"/>
      <c r="AA58374" s="441"/>
    </row>
    <row r="58375" spans="25:27" x14ac:dyDescent="0.2">
      <c r="Y58375" s="396"/>
      <c r="Z58375" s="396"/>
      <c r="AA58375" s="441"/>
    </row>
    <row r="58376" spans="25:27" x14ac:dyDescent="0.2">
      <c r="Y58376" s="396"/>
      <c r="Z58376" s="396"/>
      <c r="AA58376" s="441"/>
    </row>
    <row r="58377" spans="25:27" x14ac:dyDescent="0.2">
      <c r="Y58377" s="396"/>
      <c r="Z58377" s="396"/>
      <c r="AA58377" s="441"/>
    </row>
    <row r="58378" spans="25:27" x14ac:dyDescent="0.2">
      <c r="Y58378" s="396"/>
      <c r="Z58378" s="396"/>
      <c r="AA58378" s="441"/>
    </row>
    <row r="58379" spans="25:27" x14ac:dyDescent="0.2">
      <c r="Y58379" s="396"/>
      <c r="Z58379" s="396"/>
      <c r="AA58379" s="441"/>
    </row>
    <row r="58380" spans="25:27" x14ac:dyDescent="0.2">
      <c r="Y58380" s="396"/>
      <c r="Z58380" s="396"/>
      <c r="AA58380" s="441"/>
    </row>
    <row r="58381" spans="25:27" x14ac:dyDescent="0.2">
      <c r="Y58381" s="396"/>
      <c r="Z58381" s="396"/>
      <c r="AA58381" s="441"/>
    </row>
    <row r="58382" spans="25:27" x14ac:dyDescent="0.2">
      <c r="Y58382" s="396"/>
      <c r="Z58382" s="396"/>
      <c r="AA58382" s="441"/>
    </row>
    <row r="58383" spans="25:27" x14ac:dyDescent="0.2">
      <c r="Y58383" s="396"/>
      <c r="Z58383" s="396"/>
      <c r="AA58383" s="441"/>
    </row>
    <row r="58384" spans="25:27" x14ac:dyDescent="0.2">
      <c r="Y58384" s="396"/>
      <c r="Z58384" s="396"/>
      <c r="AA58384" s="441"/>
    </row>
    <row r="58385" spans="25:27" x14ac:dyDescent="0.2">
      <c r="Y58385" s="396"/>
      <c r="Z58385" s="396"/>
      <c r="AA58385" s="441"/>
    </row>
    <row r="58386" spans="25:27" x14ac:dyDescent="0.2">
      <c r="Y58386" s="396"/>
      <c r="Z58386" s="396"/>
      <c r="AA58386" s="441"/>
    </row>
    <row r="58387" spans="25:27" x14ac:dyDescent="0.2">
      <c r="Y58387" s="396"/>
      <c r="Z58387" s="396"/>
      <c r="AA58387" s="441"/>
    </row>
    <row r="58388" spans="25:27" x14ac:dyDescent="0.2">
      <c r="Y58388" s="396"/>
      <c r="Z58388" s="396"/>
      <c r="AA58388" s="441"/>
    </row>
    <row r="58389" spans="25:27" x14ac:dyDescent="0.2">
      <c r="Y58389" s="396"/>
      <c r="Z58389" s="396"/>
      <c r="AA58389" s="441"/>
    </row>
    <row r="58390" spans="25:27" x14ac:dyDescent="0.2">
      <c r="Y58390" s="396"/>
      <c r="Z58390" s="396"/>
      <c r="AA58390" s="441"/>
    </row>
    <row r="58391" spans="25:27" x14ac:dyDescent="0.2">
      <c r="Y58391" s="396"/>
      <c r="Z58391" s="396"/>
      <c r="AA58391" s="441"/>
    </row>
    <row r="58392" spans="25:27" x14ac:dyDescent="0.2">
      <c r="Y58392" s="396"/>
      <c r="Z58392" s="396"/>
      <c r="AA58392" s="441"/>
    </row>
    <row r="58393" spans="25:27" x14ac:dyDescent="0.2">
      <c r="Y58393" s="396"/>
      <c r="Z58393" s="396"/>
      <c r="AA58393" s="441"/>
    </row>
    <row r="58394" spans="25:27" x14ac:dyDescent="0.2">
      <c r="Y58394" s="396"/>
      <c r="Z58394" s="396"/>
      <c r="AA58394" s="441"/>
    </row>
    <row r="58395" spans="25:27" x14ac:dyDescent="0.2">
      <c r="Y58395" s="396"/>
      <c r="Z58395" s="396"/>
      <c r="AA58395" s="441"/>
    </row>
    <row r="58396" spans="25:27" x14ac:dyDescent="0.2">
      <c r="Y58396" s="396"/>
      <c r="Z58396" s="396"/>
      <c r="AA58396" s="441"/>
    </row>
    <row r="58397" spans="25:27" x14ac:dyDescent="0.2">
      <c r="Y58397" s="396"/>
      <c r="Z58397" s="396"/>
      <c r="AA58397" s="441"/>
    </row>
    <row r="58398" spans="25:27" x14ac:dyDescent="0.2">
      <c r="Y58398" s="396"/>
      <c r="Z58398" s="396"/>
      <c r="AA58398" s="441"/>
    </row>
    <row r="58399" spans="25:27" x14ac:dyDescent="0.2">
      <c r="Y58399" s="396"/>
      <c r="Z58399" s="396"/>
      <c r="AA58399" s="441"/>
    </row>
    <row r="58400" spans="25:27" x14ac:dyDescent="0.2">
      <c r="Y58400" s="396"/>
      <c r="Z58400" s="396"/>
      <c r="AA58400" s="441"/>
    </row>
    <row r="58401" spans="25:27" x14ac:dyDescent="0.2">
      <c r="Y58401" s="396"/>
      <c r="Z58401" s="396"/>
      <c r="AA58401" s="441"/>
    </row>
    <row r="58402" spans="25:27" x14ac:dyDescent="0.2">
      <c r="Y58402" s="396"/>
      <c r="Z58402" s="396"/>
      <c r="AA58402" s="441"/>
    </row>
    <row r="58403" spans="25:27" x14ac:dyDescent="0.2">
      <c r="Y58403" s="396"/>
      <c r="Z58403" s="396"/>
      <c r="AA58403" s="441"/>
    </row>
    <row r="58404" spans="25:27" x14ac:dyDescent="0.2">
      <c r="Y58404" s="396"/>
      <c r="Z58404" s="396"/>
      <c r="AA58404" s="441"/>
    </row>
    <row r="58405" spans="25:27" x14ac:dyDescent="0.2">
      <c r="Y58405" s="396"/>
      <c r="Z58405" s="396"/>
      <c r="AA58405" s="441"/>
    </row>
    <row r="58406" spans="25:27" x14ac:dyDescent="0.2">
      <c r="Y58406" s="396"/>
      <c r="Z58406" s="396"/>
      <c r="AA58406" s="441"/>
    </row>
    <row r="58407" spans="25:27" x14ac:dyDescent="0.2">
      <c r="Y58407" s="396"/>
      <c r="Z58407" s="396"/>
      <c r="AA58407" s="441"/>
    </row>
    <row r="58408" spans="25:27" x14ac:dyDescent="0.2">
      <c r="Y58408" s="396"/>
      <c r="Z58408" s="396"/>
      <c r="AA58408" s="441"/>
    </row>
    <row r="58409" spans="25:27" x14ac:dyDescent="0.2">
      <c r="Y58409" s="396"/>
      <c r="Z58409" s="396"/>
      <c r="AA58409" s="441"/>
    </row>
    <row r="58410" spans="25:27" x14ac:dyDescent="0.2">
      <c r="Y58410" s="396"/>
      <c r="Z58410" s="396"/>
      <c r="AA58410" s="441"/>
    </row>
    <row r="58411" spans="25:27" x14ac:dyDescent="0.2">
      <c r="Y58411" s="396"/>
      <c r="Z58411" s="396"/>
      <c r="AA58411" s="441"/>
    </row>
    <row r="58412" spans="25:27" x14ac:dyDescent="0.2">
      <c r="Y58412" s="396"/>
      <c r="Z58412" s="396"/>
      <c r="AA58412" s="441"/>
    </row>
    <row r="58413" spans="25:27" x14ac:dyDescent="0.2">
      <c r="Y58413" s="396"/>
      <c r="Z58413" s="396"/>
      <c r="AA58413" s="441"/>
    </row>
    <row r="58414" spans="25:27" x14ac:dyDescent="0.2">
      <c r="Y58414" s="396"/>
      <c r="Z58414" s="396"/>
      <c r="AA58414" s="441"/>
    </row>
    <row r="58415" spans="25:27" x14ac:dyDescent="0.2">
      <c r="Y58415" s="396"/>
      <c r="Z58415" s="396"/>
      <c r="AA58415" s="441"/>
    </row>
    <row r="58416" spans="25:27" x14ac:dyDescent="0.2">
      <c r="Y58416" s="396"/>
      <c r="Z58416" s="396"/>
      <c r="AA58416" s="441"/>
    </row>
    <row r="58417" spans="25:27" x14ac:dyDescent="0.2">
      <c r="Y58417" s="396"/>
      <c r="Z58417" s="396"/>
      <c r="AA58417" s="441"/>
    </row>
    <row r="58418" spans="25:27" x14ac:dyDescent="0.2">
      <c r="Y58418" s="396"/>
      <c r="Z58418" s="396"/>
      <c r="AA58418" s="441"/>
    </row>
    <row r="58419" spans="25:27" x14ac:dyDescent="0.2">
      <c r="Y58419" s="396"/>
      <c r="Z58419" s="396"/>
      <c r="AA58419" s="441"/>
    </row>
    <row r="58420" spans="25:27" x14ac:dyDescent="0.2">
      <c r="Y58420" s="396"/>
      <c r="Z58420" s="396"/>
      <c r="AA58420" s="441"/>
    </row>
    <row r="58421" spans="25:27" x14ac:dyDescent="0.2">
      <c r="Y58421" s="396"/>
      <c r="Z58421" s="396"/>
      <c r="AA58421" s="441"/>
    </row>
    <row r="58422" spans="25:27" x14ac:dyDescent="0.2">
      <c r="Y58422" s="396"/>
      <c r="Z58422" s="396"/>
      <c r="AA58422" s="441"/>
    </row>
    <row r="58423" spans="25:27" x14ac:dyDescent="0.2">
      <c r="Y58423" s="396"/>
      <c r="Z58423" s="396"/>
      <c r="AA58423" s="441"/>
    </row>
    <row r="58424" spans="25:27" x14ac:dyDescent="0.2">
      <c r="Y58424" s="396"/>
      <c r="Z58424" s="396"/>
      <c r="AA58424" s="441"/>
    </row>
    <row r="58425" spans="25:27" x14ac:dyDescent="0.2">
      <c r="Y58425" s="396"/>
      <c r="Z58425" s="396"/>
      <c r="AA58425" s="441"/>
    </row>
    <row r="58426" spans="25:27" x14ac:dyDescent="0.2">
      <c r="Y58426" s="396"/>
      <c r="Z58426" s="396"/>
      <c r="AA58426" s="441"/>
    </row>
    <row r="58427" spans="25:27" x14ac:dyDescent="0.2">
      <c r="Y58427" s="396"/>
      <c r="Z58427" s="396"/>
      <c r="AA58427" s="441"/>
    </row>
    <row r="58428" spans="25:27" x14ac:dyDescent="0.2">
      <c r="Y58428" s="396"/>
      <c r="Z58428" s="396"/>
      <c r="AA58428" s="441"/>
    </row>
    <row r="58429" spans="25:27" x14ac:dyDescent="0.2">
      <c r="Y58429" s="396"/>
      <c r="Z58429" s="396"/>
      <c r="AA58429" s="441"/>
    </row>
    <row r="58430" spans="25:27" x14ac:dyDescent="0.2">
      <c r="Y58430" s="396"/>
      <c r="Z58430" s="396"/>
      <c r="AA58430" s="441"/>
    </row>
    <row r="58431" spans="25:27" x14ac:dyDescent="0.2">
      <c r="Y58431" s="396"/>
      <c r="Z58431" s="396"/>
      <c r="AA58431" s="441"/>
    </row>
    <row r="58432" spans="25:27" x14ac:dyDescent="0.2">
      <c r="Y58432" s="396"/>
      <c r="Z58432" s="396"/>
      <c r="AA58432" s="441"/>
    </row>
    <row r="58433" spans="25:27" x14ac:dyDescent="0.2">
      <c r="Y58433" s="396"/>
      <c r="Z58433" s="396"/>
      <c r="AA58433" s="441"/>
    </row>
    <row r="58434" spans="25:27" x14ac:dyDescent="0.2">
      <c r="Y58434" s="396"/>
      <c r="Z58434" s="396"/>
      <c r="AA58434" s="441"/>
    </row>
    <row r="58435" spans="25:27" x14ac:dyDescent="0.2">
      <c r="Y58435" s="396"/>
      <c r="Z58435" s="396"/>
      <c r="AA58435" s="441"/>
    </row>
    <row r="58436" spans="25:27" x14ac:dyDescent="0.2">
      <c r="Y58436" s="396"/>
      <c r="Z58436" s="396"/>
      <c r="AA58436" s="441"/>
    </row>
    <row r="58437" spans="25:27" x14ac:dyDescent="0.2">
      <c r="Y58437" s="396"/>
      <c r="Z58437" s="396"/>
      <c r="AA58437" s="441"/>
    </row>
    <row r="58438" spans="25:27" x14ac:dyDescent="0.2">
      <c r="Y58438" s="396"/>
      <c r="Z58438" s="396"/>
      <c r="AA58438" s="441"/>
    </row>
    <row r="58439" spans="25:27" x14ac:dyDescent="0.2">
      <c r="Y58439" s="396"/>
      <c r="Z58439" s="396"/>
      <c r="AA58439" s="441"/>
    </row>
    <row r="58440" spans="25:27" x14ac:dyDescent="0.2">
      <c r="Y58440" s="396"/>
      <c r="Z58440" s="396"/>
      <c r="AA58440" s="441"/>
    </row>
    <row r="58441" spans="25:27" x14ac:dyDescent="0.2">
      <c r="Y58441" s="396"/>
      <c r="Z58441" s="396"/>
      <c r="AA58441" s="441"/>
    </row>
    <row r="58442" spans="25:27" x14ac:dyDescent="0.2">
      <c r="Y58442" s="396"/>
      <c r="Z58442" s="396"/>
      <c r="AA58442" s="441"/>
    </row>
    <row r="58443" spans="25:27" x14ac:dyDescent="0.2">
      <c r="Y58443" s="396"/>
      <c r="Z58443" s="396"/>
      <c r="AA58443" s="441"/>
    </row>
    <row r="58444" spans="25:27" x14ac:dyDescent="0.2">
      <c r="Y58444" s="396"/>
      <c r="Z58444" s="396"/>
      <c r="AA58444" s="441"/>
    </row>
    <row r="58445" spans="25:27" x14ac:dyDescent="0.2">
      <c r="Y58445" s="396"/>
      <c r="Z58445" s="396"/>
      <c r="AA58445" s="441"/>
    </row>
    <row r="58446" spans="25:27" x14ac:dyDescent="0.2">
      <c r="Y58446" s="396"/>
      <c r="Z58446" s="396"/>
      <c r="AA58446" s="441"/>
    </row>
    <row r="58447" spans="25:27" x14ac:dyDescent="0.2">
      <c r="Y58447" s="396"/>
      <c r="Z58447" s="396"/>
      <c r="AA58447" s="441"/>
    </row>
    <row r="58448" spans="25:27" x14ac:dyDescent="0.2">
      <c r="Y58448" s="396"/>
      <c r="Z58448" s="396"/>
      <c r="AA58448" s="441"/>
    </row>
    <row r="58449" spans="25:27" x14ac:dyDescent="0.2">
      <c r="Y58449" s="396"/>
      <c r="Z58449" s="396"/>
      <c r="AA58449" s="441"/>
    </row>
    <row r="58450" spans="25:27" x14ac:dyDescent="0.2">
      <c r="Y58450" s="396"/>
      <c r="Z58450" s="396"/>
      <c r="AA58450" s="441"/>
    </row>
    <row r="58451" spans="25:27" x14ac:dyDescent="0.2">
      <c r="Y58451" s="396"/>
      <c r="Z58451" s="396"/>
      <c r="AA58451" s="441"/>
    </row>
    <row r="58452" spans="25:27" x14ac:dyDescent="0.2">
      <c r="Y58452" s="396"/>
      <c r="Z58452" s="396"/>
      <c r="AA58452" s="441"/>
    </row>
    <row r="58453" spans="25:27" x14ac:dyDescent="0.2">
      <c r="Y58453" s="396"/>
      <c r="Z58453" s="396"/>
      <c r="AA58453" s="441"/>
    </row>
    <row r="58454" spans="25:27" x14ac:dyDescent="0.2">
      <c r="Y58454" s="396"/>
      <c r="Z58454" s="396"/>
      <c r="AA58454" s="441"/>
    </row>
    <row r="58455" spans="25:27" x14ac:dyDescent="0.2">
      <c r="Y58455" s="396"/>
      <c r="Z58455" s="396"/>
      <c r="AA58455" s="441"/>
    </row>
    <row r="58456" spans="25:27" x14ac:dyDescent="0.2">
      <c r="Y58456" s="396"/>
      <c r="Z58456" s="396"/>
      <c r="AA58456" s="441"/>
    </row>
    <row r="58457" spans="25:27" x14ac:dyDescent="0.2">
      <c r="Y58457" s="396"/>
      <c r="Z58457" s="396"/>
      <c r="AA58457" s="441"/>
    </row>
    <row r="58458" spans="25:27" x14ac:dyDescent="0.2">
      <c r="Y58458" s="396"/>
      <c r="Z58458" s="396"/>
      <c r="AA58458" s="441"/>
    </row>
    <row r="58459" spans="25:27" x14ac:dyDescent="0.2">
      <c r="Y58459" s="396"/>
      <c r="Z58459" s="396"/>
      <c r="AA58459" s="441"/>
    </row>
    <row r="58460" spans="25:27" x14ac:dyDescent="0.2">
      <c r="Y58460" s="396"/>
      <c r="Z58460" s="396"/>
      <c r="AA58460" s="441"/>
    </row>
    <row r="58461" spans="25:27" x14ac:dyDescent="0.2">
      <c r="Y58461" s="396"/>
      <c r="Z58461" s="396"/>
      <c r="AA58461" s="441"/>
    </row>
    <row r="58462" spans="25:27" x14ac:dyDescent="0.2">
      <c r="Y58462" s="396"/>
      <c r="Z58462" s="396"/>
      <c r="AA58462" s="441"/>
    </row>
    <row r="58463" spans="25:27" x14ac:dyDescent="0.2">
      <c r="Y58463" s="396"/>
      <c r="Z58463" s="396"/>
      <c r="AA58463" s="441"/>
    </row>
    <row r="58464" spans="25:27" x14ac:dyDescent="0.2">
      <c r="Y58464" s="396"/>
      <c r="Z58464" s="396"/>
      <c r="AA58464" s="441"/>
    </row>
    <row r="58465" spans="25:27" x14ac:dyDescent="0.2">
      <c r="Y58465" s="396"/>
      <c r="Z58465" s="396"/>
      <c r="AA58465" s="441"/>
    </row>
    <row r="58466" spans="25:27" x14ac:dyDescent="0.2">
      <c r="Y58466" s="396"/>
      <c r="Z58466" s="396"/>
      <c r="AA58466" s="441"/>
    </row>
    <row r="58467" spans="25:27" x14ac:dyDescent="0.2">
      <c r="Y58467" s="396"/>
      <c r="Z58467" s="396"/>
      <c r="AA58467" s="441"/>
    </row>
    <row r="58468" spans="25:27" x14ac:dyDescent="0.2">
      <c r="Y58468" s="396"/>
      <c r="Z58468" s="396"/>
      <c r="AA58468" s="441"/>
    </row>
    <row r="58469" spans="25:27" x14ac:dyDescent="0.2">
      <c r="Y58469" s="396"/>
      <c r="Z58469" s="396"/>
      <c r="AA58469" s="441"/>
    </row>
    <row r="58470" spans="25:27" x14ac:dyDescent="0.2">
      <c r="Y58470" s="396"/>
      <c r="Z58470" s="396"/>
      <c r="AA58470" s="441"/>
    </row>
    <row r="58471" spans="25:27" x14ac:dyDescent="0.2">
      <c r="Y58471" s="396"/>
      <c r="Z58471" s="396"/>
      <c r="AA58471" s="441"/>
    </row>
    <row r="58472" spans="25:27" x14ac:dyDescent="0.2">
      <c r="Y58472" s="396"/>
      <c r="Z58472" s="396"/>
      <c r="AA58472" s="441"/>
    </row>
    <row r="58473" spans="25:27" x14ac:dyDescent="0.2">
      <c r="Y58473" s="396"/>
      <c r="Z58473" s="396"/>
      <c r="AA58473" s="441"/>
    </row>
    <row r="58474" spans="25:27" x14ac:dyDescent="0.2">
      <c r="Y58474" s="396"/>
      <c r="Z58474" s="396"/>
      <c r="AA58474" s="441"/>
    </row>
    <row r="58475" spans="25:27" x14ac:dyDescent="0.2">
      <c r="Y58475" s="396"/>
      <c r="Z58475" s="396"/>
      <c r="AA58475" s="441"/>
    </row>
    <row r="58476" spans="25:27" x14ac:dyDescent="0.2">
      <c r="Y58476" s="396"/>
      <c r="Z58476" s="396"/>
      <c r="AA58476" s="441"/>
    </row>
    <row r="58477" spans="25:27" x14ac:dyDescent="0.2">
      <c r="Y58477" s="396"/>
      <c r="Z58477" s="396"/>
      <c r="AA58477" s="441"/>
    </row>
    <row r="58478" spans="25:27" x14ac:dyDescent="0.2">
      <c r="Y58478" s="396"/>
      <c r="Z58478" s="396"/>
      <c r="AA58478" s="441"/>
    </row>
    <row r="58479" spans="25:27" x14ac:dyDescent="0.2">
      <c r="Y58479" s="396"/>
      <c r="Z58479" s="396"/>
      <c r="AA58479" s="441"/>
    </row>
    <row r="58480" spans="25:27" x14ac:dyDescent="0.2">
      <c r="Y58480" s="396"/>
      <c r="Z58480" s="396"/>
      <c r="AA58480" s="441"/>
    </row>
    <row r="58481" spans="25:27" x14ac:dyDescent="0.2">
      <c r="Y58481" s="396"/>
      <c r="Z58481" s="396"/>
      <c r="AA58481" s="441"/>
    </row>
    <row r="58482" spans="25:27" x14ac:dyDescent="0.2">
      <c r="Y58482" s="396"/>
      <c r="Z58482" s="396"/>
      <c r="AA58482" s="441"/>
    </row>
    <row r="58483" spans="25:27" x14ac:dyDescent="0.2">
      <c r="Y58483" s="396"/>
      <c r="Z58483" s="396"/>
      <c r="AA58483" s="441"/>
    </row>
    <row r="58484" spans="25:27" x14ac:dyDescent="0.2">
      <c r="Y58484" s="396"/>
      <c r="Z58484" s="396"/>
      <c r="AA58484" s="441"/>
    </row>
    <row r="58485" spans="25:27" x14ac:dyDescent="0.2">
      <c r="Y58485" s="396"/>
      <c r="Z58485" s="396"/>
      <c r="AA58485" s="441"/>
    </row>
    <row r="58486" spans="25:27" x14ac:dyDescent="0.2">
      <c r="Y58486" s="396"/>
      <c r="Z58486" s="396"/>
      <c r="AA58486" s="441"/>
    </row>
    <row r="58487" spans="25:27" x14ac:dyDescent="0.2">
      <c r="Y58487" s="396"/>
      <c r="Z58487" s="396"/>
      <c r="AA58487" s="441"/>
    </row>
    <row r="58488" spans="25:27" x14ac:dyDescent="0.2">
      <c r="Y58488" s="396"/>
      <c r="Z58488" s="396"/>
      <c r="AA58488" s="441"/>
    </row>
    <row r="58489" spans="25:27" x14ac:dyDescent="0.2">
      <c r="Y58489" s="396"/>
      <c r="Z58489" s="396"/>
      <c r="AA58489" s="441"/>
    </row>
    <row r="58490" spans="25:27" x14ac:dyDescent="0.2">
      <c r="Y58490" s="396"/>
      <c r="Z58490" s="396"/>
      <c r="AA58490" s="441"/>
    </row>
    <row r="58491" spans="25:27" x14ac:dyDescent="0.2">
      <c r="Y58491" s="396"/>
      <c r="Z58491" s="396"/>
      <c r="AA58491" s="441"/>
    </row>
    <row r="58492" spans="25:27" x14ac:dyDescent="0.2">
      <c r="Y58492" s="396"/>
      <c r="Z58492" s="396"/>
      <c r="AA58492" s="441"/>
    </row>
    <row r="58493" spans="25:27" x14ac:dyDescent="0.2">
      <c r="Y58493" s="396"/>
      <c r="Z58493" s="396"/>
      <c r="AA58493" s="441"/>
    </row>
    <row r="58494" spans="25:27" x14ac:dyDescent="0.2">
      <c r="Y58494" s="396"/>
      <c r="Z58494" s="396"/>
      <c r="AA58494" s="441"/>
    </row>
    <row r="58495" spans="25:27" x14ac:dyDescent="0.2">
      <c r="Y58495" s="396"/>
      <c r="Z58495" s="396"/>
      <c r="AA58495" s="441"/>
    </row>
    <row r="58496" spans="25:27" x14ac:dyDescent="0.2">
      <c r="Y58496" s="396"/>
      <c r="Z58496" s="396"/>
      <c r="AA58496" s="441"/>
    </row>
    <row r="58497" spans="25:27" x14ac:dyDescent="0.2">
      <c r="Y58497" s="396"/>
      <c r="Z58497" s="396"/>
      <c r="AA58497" s="441"/>
    </row>
    <row r="58498" spans="25:27" x14ac:dyDescent="0.2">
      <c r="Y58498" s="396"/>
      <c r="Z58498" s="396"/>
      <c r="AA58498" s="441"/>
    </row>
    <row r="58499" spans="25:27" x14ac:dyDescent="0.2">
      <c r="Y58499" s="396"/>
      <c r="Z58499" s="396"/>
      <c r="AA58499" s="441"/>
    </row>
    <row r="58500" spans="25:27" x14ac:dyDescent="0.2">
      <c r="Y58500" s="396"/>
      <c r="Z58500" s="396"/>
      <c r="AA58500" s="441"/>
    </row>
    <row r="58501" spans="25:27" x14ac:dyDescent="0.2">
      <c r="Y58501" s="396"/>
      <c r="Z58501" s="396"/>
      <c r="AA58501" s="441"/>
    </row>
    <row r="58502" spans="25:27" x14ac:dyDescent="0.2">
      <c r="Y58502" s="396"/>
      <c r="Z58502" s="396"/>
      <c r="AA58502" s="441"/>
    </row>
    <row r="58503" spans="25:27" x14ac:dyDescent="0.2">
      <c r="Y58503" s="396"/>
      <c r="Z58503" s="396"/>
      <c r="AA58503" s="441"/>
    </row>
    <row r="58504" spans="25:27" x14ac:dyDescent="0.2">
      <c r="Y58504" s="396"/>
      <c r="Z58504" s="396"/>
      <c r="AA58504" s="441"/>
    </row>
    <row r="58505" spans="25:27" x14ac:dyDescent="0.2">
      <c r="Y58505" s="396"/>
      <c r="Z58505" s="396"/>
      <c r="AA58505" s="441"/>
    </row>
    <row r="58506" spans="25:27" x14ac:dyDescent="0.2">
      <c r="Y58506" s="396"/>
      <c r="Z58506" s="396"/>
      <c r="AA58506" s="441"/>
    </row>
    <row r="58507" spans="25:27" x14ac:dyDescent="0.2">
      <c r="Y58507" s="396"/>
      <c r="Z58507" s="396"/>
      <c r="AA58507" s="441"/>
    </row>
    <row r="58508" spans="25:27" x14ac:dyDescent="0.2">
      <c r="Y58508" s="396"/>
      <c r="Z58508" s="396"/>
      <c r="AA58508" s="441"/>
    </row>
    <row r="58509" spans="25:27" x14ac:dyDescent="0.2">
      <c r="Y58509" s="396"/>
      <c r="Z58509" s="396"/>
      <c r="AA58509" s="441"/>
    </row>
    <row r="58510" spans="25:27" x14ac:dyDescent="0.2">
      <c r="Y58510" s="396"/>
      <c r="Z58510" s="396"/>
      <c r="AA58510" s="441"/>
    </row>
    <row r="58511" spans="25:27" x14ac:dyDescent="0.2">
      <c r="Y58511" s="396"/>
      <c r="Z58511" s="396"/>
      <c r="AA58511" s="441"/>
    </row>
    <row r="58512" spans="25:27" x14ac:dyDescent="0.2">
      <c r="Y58512" s="396"/>
      <c r="Z58512" s="396"/>
      <c r="AA58512" s="441"/>
    </row>
    <row r="58513" spans="25:27" x14ac:dyDescent="0.2">
      <c r="Y58513" s="396"/>
      <c r="Z58513" s="396"/>
      <c r="AA58513" s="441"/>
    </row>
    <row r="58514" spans="25:27" x14ac:dyDescent="0.2">
      <c r="Y58514" s="396"/>
      <c r="Z58514" s="396"/>
      <c r="AA58514" s="441"/>
    </row>
    <row r="58515" spans="25:27" x14ac:dyDescent="0.2">
      <c r="Y58515" s="396"/>
      <c r="Z58515" s="396"/>
      <c r="AA58515" s="441"/>
    </row>
    <row r="58516" spans="25:27" x14ac:dyDescent="0.2">
      <c r="Y58516" s="396"/>
      <c r="Z58516" s="396"/>
      <c r="AA58516" s="441"/>
    </row>
    <row r="58517" spans="25:27" x14ac:dyDescent="0.2">
      <c r="Y58517" s="396"/>
      <c r="Z58517" s="396"/>
      <c r="AA58517" s="441"/>
    </row>
    <row r="58518" spans="25:27" x14ac:dyDescent="0.2">
      <c r="Y58518" s="396"/>
      <c r="Z58518" s="396"/>
      <c r="AA58518" s="441"/>
    </row>
    <row r="58519" spans="25:27" x14ac:dyDescent="0.2">
      <c r="Y58519" s="396"/>
      <c r="Z58519" s="396"/>
      <c r="AA58519" s="441"/>
    </row>
    <row r="58520" spans="25:27" x14ac:dyDescent="0.2">
      <c r="Y58520" s="396"/>
      <c r="Z58520" s="396"/>
      <c r="AA58520" s="441"/>
    </row>
    <row r="58521" spans="25:27" x14ac:dyDescent="0.2">
      <c r="Y58521" s="396"/>
      <c r="Z58521" s="396"/>
      <c r="AA58521" s="441"/>
    </row>
    <row r="58522" spans="25:27" x14ac:dyDescent="0.2">
      <c r="Y58522" s="396"/>
      <c r="Z58522" s="396"/>
      <c r="AA58522" s="441"/>
    </row>
    <row r="58523" spans="25:27" x14ac:dyDescent="0.2">
      <c r="Y58523" s="396"/>
      <c r="Z58523" s="396"/>
      <c r="AA58523" s="441"/>
    </row>
    <row r="58524" spans="25:27" x14ac:dyDescent="0.2">
      <c r="Y58524" s="396"/>
      <c r="Z58524" s="396"/>
      <c r="AA58524" s="441"/>
    </row>
    <row r="58525" spans="25:27" x14ac:dyDescent="0.2">
      <c r="Y58525" s="396"/>
      <c r="Z58525" s="396"/>
      <c r="AA58525" s="441"/>
    </row>
    <row r="58526" spans="25:27" x14ac:dyDescent="0.2">
      <c r="Y58526" s="396"/>
      <c r="Z58526" s="396"/>
      <c r="AA58526" s="441"/>
    </row>
    <row r="58527" spans="25:27" x14ac:dyDescent="0.2">
      <c r="Y58527" s="396"/>
      <c r="Z58527" s="396"/>
      <c r="AA58527" s="441"/>
    </row>
    <row r="58528" spans="25:27" x14ac:dyDescent="0.2">
      <c r="Y58528" s="396"/>
      <c r="Z58528" s="396"/>
      <c r="AA58528" s="441"/>
    </row>
    <row r="58529" spans="25:27" x14ac:dyDescent="0.2">
      <c r="Y58529" s="396"/>
      <c r="Z58529" s="396"/>
      <c r="AA58529" s="441"/>
    </row>
    <row r="58530" spans="25:27" x14ac:dyDescent="0.2">
      <c r="Y58530" s="396"/>
      <c r="Z58530" s="396"/>
      <c r="AA58530" s="441"/>
    </row>
    <row r="58531" spans="25:27" x14ac:dyDescent="0.2">
      <c r="Y58531" s="396"/>
      <c r="Z58531" s="396"/>
      <c r="AA58531" s="441"/>
    </row>
    <row r="58532" spans="25:27" x14ac:dyDescent="0.2">
      <c r="Y58532" s="396"/>
      <c r="Z58532" s="396"/>
      <c r="AA58532" s="441"/>
    </row>
    <row r="58533" spans="25:27" x14ac:dyDescent="0.2">
      <c r="Y58533" s="396"/>
      <c r="Z58533" s="396"/>
      <c r="AA58533" s="441"/>
    </row>
    <row r="58534" spans="25:27" x14ac:dyDescent="0.2">
      <c r="Y58534" s="396"/>
      <c r="Z58534" s="396"/>
      <c r="AA58534" s="441"/>
    </row>
    <row r="58535" spans="25:27" x14ac:dyDescent="0.2">
      <c r="Y58535" s="396"/>
      <c r="Z58535" s="396"/>
      <c r="AA58535" s="441"/>
    </row>
    <row r="58536" spans="25:27" x14ac:dyDescent="0.2">
      <c r="Y58536" s="396"/>
      <c r="Z58536" s="396"/>
      <c r="AA58536" s="441"/>
    </row>
    <row r="58537" spans="25:27" x14ac:dyDescent="0.2">
      <c r="Y58537" s="396"/>
      <c r="Z58537" s="396"/>
      <c r="AA58537" s="441"/>
    </row>
    <row r="58538" spans="25:27" x14ac:dyDescent="0.2">
      <c r="Y58538" s="396"/>
      <c r="Z58538" s="396"/>
      <c r="AA58538" s="441"/>
    </row>
    <row r="58539" spans="25:27" x14ac:dyDescent="0.2">
      <c r="Y58539" s="396"/>
      <c r="Z58539" s="396"/>
      <c r="AA58539" s="441"/>
    </row>
    <row r="58540" spans="25:27" x14ac:dyDescent="0.2">
      <c r="Y58540" s="396"/>
      <c r="Z58540" s="396"/>
      <c r="AA58540" s="441"/>
    </row>
    <row r="58541" spans="25:27" x14ac:dyDescent="0.2">
      <c r="Y58541" s="396"/>
      <c r="Z58541" s="396"/>
      <c r="AA58541" s="441"/>
    </row>
    <row r="58542" spans="25:27" x14ac:dyDescent="0.2">
      <c r="Y58542" s="396"/>
      <c r="Z58542" s="396"/>
      <c r="AA58542" s="441"/>
    </row>
    <row r="58543" spans="25:27" x14ac:dyDescent="0.2">
      <c r="Y58543" s="396"/>
      <c r="Z58543" s="396"/>
      <c r="AA58543" s="441"/>
    </row>
    <row r="58544" spans="25:27" x14ac:dyDescent="0.2">
      <c r="Y58544" s="396"/>
      <c r="Z58544" s="396"/>
      <c r="AA58544" s="441"/>
    </row>
    <row r="58545" spans="25:27" x14ac:dyDescent="0.2">
      <c r="Y58545" s="396"/>
      <c r="Z58545" s="396"/>
      <c r="AA58545" s="441"/>
    </row>
    <row r="58546" spans="25:27" x14ac:dyDescent="0.2">
      <c r="Y58546" s="396"/>
      <c r="Z58546" s="396"/>
      <c r="AA58546" s="441"/>
    </row>
    <row r="58547" spans="25:27" x14ac:dyDescent="0.2">
      <c r="Y58547" s="396"/>
      <c r="Z58547" s="396"/>
      <c r="AA58547" s="441"/>
    </row>
    <row r="58548" spans="25:27" x14ac:dyDescent="0.2">
      <c r="Y58548" s="396"/>
      <c r="Z58548" s="396"/>
      <c r="AA58548" s="441"/>
    </row>
    <row r="58549" spans="25:27" x14ac:dyDescent="0.2">
      <c r="Y58549" s="396"/>
      <c r="Z58549" s="396"/>
      <c r="AA58549" s="441"/>
    </row>
    <row r="58550" spans="25:27" x14ac:dyDescent="0.2">
      <c r="Y58550" s="396"/>
      <c r="Z58550" s="396"/>
      <c r="AA58550" s="441"/>
    </row>
    <row r="58551" spans="25:27" x14ac:dyDescent="0.2">
      <c r="Y58551" s="396"/>
      <c r="Z58551" s="396"/>
      <c r="AA58551" s="441"/>
    </row>
    <row r="58552" spans="25:27" x14ac:dyDescent="0.2">
      <c r="Y58552" s="396"/>
      <c r="Z58552" s="396"/>
      <c r="AA58552" s="441"/>
    </row>
    <row r="58553" spans="25:27" x14ac:dyDescent="0.2">
      <c r="Y58553" s="396"/>
      <c r="Z58553" s="396"/>
      <c r="AA58553" s="441"/>
    </row>
    <row r="58554" spans="25:27" x14ac:dyDescent="0.2">
      <c r="Y58554" s="396"/>
      <c r="Z58554" s="396"/>
      <c r="AA58554" s="441"/>
    </row>
    <row r="58555" spans="25:27" x14ac:dyDescent="0.2">
      <c r="Y58555" s="396"/>
      <c r="Z58555" s="396"/>
      <c r="AA58555" s="441"/>
    </row>
    <row r="58556" spans="25:27" x14ac:dyDescent="0.2">
      <c r="Y58556" s="396"/>
      <c r="Z58556" s="396"/>
      <c r="AA58556" s="441"/>
    </row>
    <row r="58557" spans="25:27" x14ac:dyDescent="0.2">
      <c r="Y58557" s="396"/>
      <c r="Z58557" s="396"/>
      <c r="AA58557" s="441"/>
    </row>
    <row r="58558" spans="25:27" x14ac:dyDescent="0.2">
      <c r="Y58558" s="396"/>
      <c r="Z58558" s="396"/>
      <c r="AA58558" s="441"/>
    </row>
    <row r="58559" spans="25:27" x14ac:dyDescent="0.2">
      <c r="Y58559" s="396"/>
      <c r="Z58559" s="396"/>
      <c r="AA58559" s="441"/>
    </row>
    <row r="58560" spans="25:27" x14ac:dyDescent="0.2">
      <c r="Y58560" s="396"/>
      <c r="Z58560" s="396"/>
      <c r="AA58560" s="441"/>
    </row>
    <row r="58561" spans="25:27" x14ac:dyDescent="0.2">
      <c r="Y58561" s="396"/>
      <c r="Z58561" s="396"/>
      <c r="AA58561" s="441"/>
    </row>
    <row r="58562" spans="25:27" x14ac:dyDescent="0.2">
      <c r="Y58562" s="396"/>
      <c r="Z58562" s="396"/>
      <c r="AA58562" s="441"/>
    </row>
    <row r="58563" spans="25:27" x14ac:dyDescent="0.2">
      <c r="Y58563" s="396"/>
      <c r="Z58563" s="396"/>
      <c r="AA58563" s="441"/>
    </row>
    <row r="58564" spans="25:27" x14ac:dyDescent="0.2">
      <c r="Y58564" s="396"/>
      <c r="Z58564" s="396"/>
      <c r="AA58564" s="441"/>
    </row>
    <row r="58565" spans="25:27" x14ac:dyDescent="0.2">
      <c r="Y58565" s="396"/>
      <c r="Z58565" s="396"/>
      <c r="AA58565" s="441"/>
    </row>
    <row r="58566" spans="25:27" x14ac:dyDescent="0.2">
      <c r="Y58566" s="396"/>
      <c r="Z58566" s="396"/>
      <c r="AA58566" s="441"/>
    </row>
    <row r="58567" spans="25:27" x14ac:dyDescent="0.2">
      <c r="Y58567" s="396"/>
      <c r="Z58567" s="396"/>
      <c r="AA58567" s="441"/>
    </row>
    <row r="58568" spans="25:27" x14ac:dyDescent="0.2">
      <c r="Y58568" s="396"/>
      <c r="Z58568" s="396"/>
      <c r="AA58568" s="441"/>
    </row>
    <row r="58569" spans="25:27" x14ac:dyDescent="0.2">
      <c r="Y58569" s="396"/>
      <c r="Z58569" s="396"/>
      <c r="AA58569" s="441"/>
    </row>
    <row r="58570" spans="25:27" x14ac:dyDescent="0.2">
      <c r="Y58570" s="396"/>
      <c r="Z58570" s="396"/>
      <c r="AA58570" s="441"/>
    </row>
    <row r="58571" spans="25:27" x14ac:dyDescent="0.2">
      <c r="Y58571" s="396"/>
      <c r="Z58571" s="396"/>
      <c r="AA58571" s="441"/>
    </row>
    <row r="58572" spans="25:27" x14ac:dyDescent="0.2">
      <c r="Y58572" s="396"/>
      <c r="Z58572" s="396"/>
      <c r="AA58572" s="441"/>
    </row>
    <row r="58573" spans="25:27" x14ac:dyDescent="0.2">
      <c r="Y58573" s="396"/>
      <c r="Z58573" s="396"/>
      <c r="AA58573" s="441"/>
    </row>
    <row r="58574" spans="25:27" x14ac:dyDescent="0.2">
      <c r="Y58574" s="396"/>
      <c r="Z58574" s="396"/>
      <c r="AA58574" s="441"/>
    </row>
    <row r="58575" spans="25:27" x14ac:dyDescent="0.2">
      <c r="Y58575" s="396"/>
      <c r="Z58575" s="396"/>
      <c r="AA58575" s="441"/>
    </row>
    <row r="58576" spans="25:27" x14ac:dyDescent="0.2">
      <c r="Y58576" s="396"/>
      <c r="Z58576" s="396"/>
      <c r="AA58576" s="441"/>
    </row>
    <row r="58577" spans="25:27" x14ac:dyDescent="0.2">
      <c r="Y58577" s="396"/>
      <c r="Z58577" s="396"/>
      <c r="AA58577" s="441"/>
    </row>
    <row r="58578" spans="25:27" x14ac:dyDescent="0.2">
      <c r="Y58578" s="396"/>
      <c r="Z58578" s="396"/>
      <c r="AA58578" s="441"/>
    </row>
    <row r="58579" spans="25:27" x14ac:dyDescent="0.2">
      <c r="Y58579" s="396"/>
      <c r="Z58579" s="396"/>
      <c r="AA58579" s="441"/>
    </row>
    <row r="58580" spans="25:27" x14ac:dyDescent="0.2">
      <c r="Y58580" s="396"/>
      <c r="Z58580" s="396"/>
      <c r="AA58580" s="441"/>
    </row>
    <row r="58581" spans="25:27" x14ac:dyDescent="0.2">
      <c r="Y58581" s="396"/>
      <c r="Z58581" s="396"/>
      <c r="AA58581" s="441"/>
    </row>
    <row r="58582" spans="25:27" x14ac:dyDescent="0.2">
      <c r="Y58582" s="396"/>
      <c r="Z58582" s="396"/>
      <c r="AA58582" s="441"/>
    </row>
    <row r="58583" spans="25:27" x14ac:dyDescent="0.2">
      <c r="Y58583" s="396"/>
      <c r="Z58583" s="396"/>
      <c r="AA58583" s="441"/>
    </row>
    <row r="58584" spans="25:27" x14ac:dyDescent="0.2">
      <c r="Y58584" s="396"/>
      <c r="Z58584" s="396"/>
      <c r="AA58584" s="441"/>
    </row>
    <row r="58585" spans="25:27" x14ac:dyDescent="0.2">
      <c r="Y58585" s="396"/>
      <c r="Z58585" s="396"/>
      <c r="AA58585" s="441"/>
    </row>
    <row r="58586" spans="25:27" x14ac:dyDescent="0.2">
      <c r="Y58586" s="396"/>
      <c r="Z58586" s="396"/>
      <c r="AA58586" s="441"/>
    </row>
    <row r="58587" spans="25:27" x14ac:dyDescent="0.2">
      <c r="Y58587" s="396"/>
      <c r="Z58587" s="396"/>
      <c r="AA58587" s="441"/>
    </row>
    <row r="58588" spans="25:27" x14ac:dyDescent="0.2">
      <c r="Y58588" s="396"/>
      <c r="Z58588" s="396"/>
      <c r="AA58588" s="441"/>
    </row>
    <row r="58589" spans="25:27" x14ac:dyDescent="0.2">
      <c r="Y58589" s="396"/>
      <c r="Z58589" s="396"/>
      <c r="AA58589" s="441"/>
    </row>
    <row r="58590" spans="25:27" x14ac:dyDescent="0.2">
      <c r="Y58590" s="396"/>
      <c r="Z58590" s="396"/>
      <c r="AA58590" s="441"/>
    </row>
    <row r="58591" spans="25:27" x14ac:dyDescent="0.2">
      <c r="Y58591" s="396"/>
      <c r="Z58591" s="396"/>
      <c r="AA58591" s="441"/>
    </row>
    <row r="58592" spans="25:27" x14ac:dyDescent="0.2">
      <c r="Y58592" s="396"/>
      <c r="Z58592" s="396"/>
      <c r="AA58592" s="441"/>
    </row>
    <row r="58593" spans="25:27" x14ac:dyDescent="0.2">
      <c r="Y58593" s="396"/>
      <c r="Z58593" s="396"/>
      <c r="AA58593" s="441"/>
    </row>
    <row r="58594" spans="25:27" x14ac:dyDescent="0.2">
      <c r="Y58594" s="396"/>
      <c r="Z58594" s="396"/>
      <c r="AA58594" s="441"/>
    </row>
    <row r="58595" spans="25:27" x14ac:dyDescent="0.2">
      <c r="Y58595" s="396"/>
      <c r="Z58595" s="396"/>
      <c r="AA58595" s="441"/>
    </row>
    <row r="58596" spans="25:27" x14ac:dyDescent="0.2">
      <c r="Y58596" s="396"/>
      <c r="Z58596" s="396"/>
      <c r="AA58596" s="441"/>
    </row>
    <row r="58597" spans="25:27" x14ac:dyDescent="0.2">
      <c r="Y58597" s="396"/>
      <c r="Z58597" s="396"/>
      <c r="AA58597" s="441"/>
    </row>
    <row r="58598" spans="25:27" x14ac:dyDescent="0.2">
      <c r="Y58598" s="396"/>
      <c r="Z58598" s="396"/>
      <c r="AA58598" s="441"/>
    </row>
    <row r="58599" spans="25:27" x14ac:dyDescent="0.2">
      <c r="Y58599" s="396"/>
      <c r="Z58599" s="396"/>
      <c r="AA58599" s="441"/>
    </row>
    <row r="58600" spans="25:27" x14ac:dyDescent="0.2">
      <c r="Y58600" s="396"/>
      <c r="Z58600" s="396"/>
      <c r="AA58600" s="441"/>
    </row>
    <row r="58601" spans="25:27" x14ac:dyDescent="0.2">
      <c r="Y58601" s="396"/>
      <c r="Z58601" s="396"/>
      <c r="AA58601" s="441"/>
    </row>
    <row r="58602" spans="25:27" x14ac:dyDescent="0.2">
      <c r="Y58602" s="396"/>
      <c r="Z58602" s="396"/>
      <c r="AA58602" s="441"/>
    </row>
    <row r="58603" spans="25:27" x14ac:dyDescent="0.2">
      <c r="Y58603" s="396"/>
      <c r="Z58603" s="396"/>
      <c r="AA58603" s="441"/>
    </row>
    <row r="58604" spans="25:27" x14ac:dyDescent="0.2">
      <c r="Y58604" s="396"/>
      <c r="Z58604" s="396"/>
      <c r="AA58604" s="441"/>
    </row>
    <row r="58605" spans="25:27" x14ac:dyDescent="0.2">
      <c r="Y58605" s="396"/>
      <c r="Z58605" s="396"/>
      <c r="AA58605" s="441"/>
    </row>
    <row r="58606" spans="25:27" x14ac:dyDescent="0.2">
      <c r="Y58606" s="396"/>
      <c r="Z58606" s="396"/>
      <c r="AA58606" s="441"/>
    </row>
    <row r="58607" spans="25:27" x14ac:dyDescent="0.2">
      <c r="Y58607" s="396"/>
      <c r="Z58607" s="396"/>
      <c r="AA58607" s="441"/>
    </row>
    <row r="58608" spans="25:27" x14ac:dyDescent="0.2">
      <c r="Y58608" s="396"/>
      <c r="Z58608" s="396"/>
      <c r="AA58608" s="441"/>
    </row>
    <row r="58609" spans="25:27" x14ac:dyDescent="0.2">
      <c r="Y58609" s="396"/>
      <c r="Z58609" s="396"/>
      <c r="AA58609" s="441"/>
    </row>
    <row r="58610" spans="25:27" x14ac:dyDescent="0.2">
      <c r="Y58610" s="396"/>
      <c r="Z58610" s="396"/>
      <c r="AA58610" s="441"/>
    </row>
    <row r="58611" spans="25:27" x14ac:dyDescent="0.2">
      <c r="Y58611" s="396"/>
      <c r="Z58611" s="396"/>
      <c r="AA58611" s="441"/>
    </row>
    <row r="58612" spans="25:27" x14ac:dyDescent="0.2">
      <c r="Y58612" s="396"/>
      <c r="Z58612" s="396"/>
      <c r="AA58612" s="441"/>
    </row>
    <row r="58613" spans="25:27" x14ac:dyDescent="0.2">
      <c r="Y58613" s="396"/>
      <c r="Z58613" s="396"/>
      <c r="AA58613" s="441"/>
    </row>
    <row r="58614" spans="25:27" x14ac:dyDescent="0.2">
      <c r="Y58614" s="396"/>
      <c r="Z58614" s="396"/>
      <c r="AA58614" s="441"/>
    </row>
    <row r="58615" spans="25:27" x14ac:dyDescent="0.2">
      <c r="Y58615" s="396"/>
      <c r="Z58615" s="396"/>
      <c r="AA58615" s="441"/>
    </row>
    <row r="58616" spans="25:27" x14ac:dyDescent="0.2">
      <c r="Y58616" s="396"/>
      <c r="Z58616" s="396"/>
      <c r="AA58616" s="441"/>
    </row>
    <row r="58617" spans="25:27" x14ac:dyDescent="0.2">
      <c r="Y58617" s="396"/>
      <c r="Z58617" s="396"/>
      <c r="AA58617" s="441"/>
    </row>
    <row r="58618" spans="25:27" x14ac:dyDescent="0.2">
      <c r="Y58618" s="396"/>
      <c r="Z58618" s="396"/>
      <c r="AA58618" s="441"/>
    </row>
    <row r="58619" spans="25:27" x14ac:dyDescent="0.2">
      <c r="Y58619" s="396"/>
      <c r="Z58619" s="396"/>
      <c r="AA58619" s="441"/>
    </row>
    <row r="58620" spans="25:27" x14ac:dyDescent="0.2">
      <c r="Y58620" s="396"/>
      <c r="Z58620" s="396"/>
      <c r="AA58620" s="441"/>
    </row>
    <row r="58621" spans="25:27" x14ac:dyDescent="0.2">
      <c r="Y58621" s="396"/>
      <c r="Z58621" s="396"/>
      <c r="AA58621" s="441"/>
    </row>
    <row r="58622" spans="25:27" x14ac:dyDescent="0.2">
      <c r="Y58622" s="396"/>
      <c r="Z58622" s="396"/>
      <c r="AA58622" s="441"/>
    </row>
    <row r="58623" spans="25:27" x14ac:dyDescent="0.2">
      <c r="Y58623" s="396"/>
      <c r="Z58623" s="396"/>
      <c r="AA58623" s="441"/>
    </row>
    <row r="58624" spans="25:27" x14ac:dyDescent="0.2">
      <c r="Y58624" s="396"/>
      <c r="Z58624" s="396"/>
      <c r="AA58624" s="441"/>
    </row>
    <row r="58625" spans="25:27" x14ac:dyDescent="0.2">
      <c r="Y58625" s="396"/>
      <c r="Z58625" s="396"/>
      <c r="AA58625" s="441"/>
    </row>
    <row r="58626" spans="25:27" x14ac:dyDescent="0.2">
      <c r="Y58626" s="396"/>
      <c r="Z58626" s="396"/>
      <c r="AA58626" s="441"/>
    </row>
    <row r="58627" spans="25:27" x14ac:dyDescent="0.2">
      <c r="Y58627" s="396"/>
      <c r="Z58627" s="396"/>
      <c r="AA58627" s="441"/>
    </row>
    <row r="58628" spans="25:27" x14ac:dyDescent="0.2">
      <c r="Y58628" s="396"/>
      <c r="Z58628" s="396"/>
      <c r="AA58628" s="441"/>
    </row>
    <row r="58629" spans="25:27" x14ac:dyDescent="0.2">
      <c r="Y58629" s="396"/>
      <c r="Z58629" s="396"/>
      <c r="AA58629" s="441"/>
    </row>
    <row r="58630" spans="25:27" x14ac:dyDescent="0.2">
      <c r="Y58630" s="396"/>
      <c r="Z58630" s="396"/>
      <c r="AA58630" s="441"/>
    </row>
    <row r="58631" spans="25:27" x14ac:dyDescent="0.2">
      <c r="Y58631" s="396"/>
      <c r="Z58631" s="396"/>
      <c r="AA58631" s="441"/>
    </row>
    <row r="58632" spans="25:27" x14ac:dyDescent="0.2">
      <c r="Y58632" s="396"/>
      <c r="Z58632" s="396"/>
      <c r="AA58632" s="441"/>
    </row>
    <row r="58633" spans="25:27" x14ac:dyDescent="0.2">
      <c r="Y58633" s="396"/>
      <c r="Z58633" s="396"/>
      <c r="AA58633" s="441"/>
    </row>
    <row r="58634" spans="25:27" x14ac:dyDescent="0.2">
      <c r="Y58634" s="396"/>
      <c r="Z58634" s="396"/>
      <c r="AA58634" s="441"/>
    </row>
    <row r="58635" spans="25:27" x14ac:dyDescent="0.2">
      <c r="Y58635" s="396"/>
      <c r="Z58635" s="396"/>
      <c r="AA58635" s="441"/>
    </row>
    <row r="58636" spans="25:27" x14ac:dyDescent="0.2">
      <c r="Y58636" s="396"/>
      <c r="Z58636" s="396"/>
      <c r="AA58636" s="441"/>
    </row>
    <row r="58637" spans="25:27" x14ac:dyDescent="0.2">
      <c r="Y58637" s="396"/>
      <c r="Z58637" s="396"/>
      <c r="AA58637" s="441"/>
    </row>
    <row r="58638" spans="25:27" x14ac:dyDescent="0.2">
      <c r="Y58638" s="396"/>
      <c r="Z58638" s="396"/>
      <c r="AA58638" s="441"/>
    </row>
    <row r="58639" spans="25:27" x14ac:dyDescent="0.2">
      <c r="Y58639" s="396"/>
      <c r="Z58639" s="396"/>
      <c r="AA58639" s="441"/>
    </row>
    <row r="58640" spans="25:27" x14ac:dyDescent="0.2">
      <c r="Y58640" s="396"/>
      <c r="Z58640" s="396"/>
      <c r="AA58640" s="441"/>
    </row>
    <row r="58641" spans="25:27" x14ac:dyDescent="0.2">
      <c r="Y58641" s="396"/>
      <c r="Z58641" s="396"/>
      <c r="AA58641" s="441"/>
    </row>
    <row r="58642" spans="25:27" x14ac:dyDescent="0.2">
      <c r="Y58642" s="396"/>
      <c r="Z58642" s="396"/>
      <c r="AA58642" s="441"/>
    </row>
    <row r="58643" spans="25:27" x14ac:dyDescent="0.2">
      <c r="Y58643" s="396"/>
      <c r="Z58643" s="396"/>
      <c r="AA58643" s="441"/>
    </row>
    <row r="58644" spans="25:27" x14ac:dyDescent="0.2">
      <c r="Y58644" s="396"/>
      <c r="Z58644" s="396"/>
      <c r="AA58644" s="441"/>
    </row>
    <row r="58645" spans="25:27" x14ac:dyDescent="0.2">
      <c r="Y58645" s="396"/>
      <c r="Z58645" s="396"/>
      <c r="AA58645" s="441"/>
    </row>
    <row r="58646" spans="25:27" x14ac:dyDescent="0.2">
      <c r="Y58646" s="396"/>
      <c r="Z58646" s="396"/>
      <c r="AA58646" s="441"/>
    </row>
    <row r="58647" spans="25:27" x14ac:dyDescent="0.2">
      <c r="Y58647" s="396"/>
      <c r="Z58647" s="396"/>
      <c r="AA58647" s="441"/>
    </row>
    <row r="58648" spans="25:27" x14ac:dyDescent="0.2">
      <c r="Y58648" s="396"/>
      <c r="Z58648" s="396"/>
      <c r="AA58648" s="441"/>
    </row>
    <row r="58649" spans="25:27" x14ac:dyDescent="0.2">
      <c r="Y58649" s="396"/>
      <c r="Z58649" s="396"/>
      <c r="AA58649" s="441"/>
    </row>
    <row r="58650" spans="25:27" x14ac:dyDescent="0.2">
      <c r="Y58650" s="396"/>
      <c r="Z58650" s="396"/>
      <c r="AA58650" s="441"/>
    </row>
    <row r="58651" spans="25:27" x14ac:dyDescent="0.2">
      <c r="Y58651" s="396"/>
      <c r="Z58651" s="396"/>
      <c r="AA58651" s="441"/>
    </row>
    <row r="58652" spans="25:27" x14ac:dyDescent="0.2">
      <c r="Y58652" s="396"/>
      <c r="Z58652" s="396"/>
      <c r="AA58652" s="441"/>
    </row>
    <row r="58653" spans="25:27" x14ac:dyDescent="0.2">
      <c r="Y58653" s="396"/>
      <c r="Z58653" s="396"/>
      <c r="AA58653" s="441"/>
    </row>
    <row r="58654" spans="25:27" x14ac:dyDescent="0.2">
      <c r="Y58654" s="396"/>
      <c r="Z58654" s="396"/>
      <c r="AA58654" s="441"/>
    </row>
    <row r="58655" spans="25:27" x14ac:dyDescent="0.2">
      <c r="Y58655" s="396"/>
      <c r="Z58655" s="396"/>
      <c r="AA58655" s="441"/>
    </row>
    <row r="58656" spans="25:27" x14ac:dyDescent="0.2">
      <c r="Y58656" s="396"/>
      <c r="Z58656" s="396"/>
      <c r="AA58656" s="441"/>
    </row>
    <row r="58657" spans="25:27" x14ac:dyDescent="0.2">
      <c r="Y58657" s="396"/>
      <c r="Z58657" s="396"/>
      <c r="AA58657" s="441"/>
    </row>
    <row r="58658" spans="25:27" x14ac:dyDescent="0.2">
      <c r="Y58658" s="396"/>
      <c r="Z58658" s="396"/>
      <c r="AA58658" s="441"/>
    </row>
    <row r="58659" spans="25:27" x14ac:dyDescent="0.2">
      <c r="Y58659" s="396"/>
      <c r="Z58659" s="396"/>
      <c r="AA58659" s="441"/>
    </row>
    <row r="58660" spans="25:27" x14ac:dyDescent="0.2">
      <c r="Y58660" s="396"/>
      <c r="Z58660" s="396"/>
      <c r="AA58660" s="441"/>
    </row>
    <row r="58661" spans="25:27" x14ac:dyDescent="0.2">
      <c r="Y58661" s="396"/>
      <c r="Z58661" s="396"/>
      <c r="AA58661" s="441"/>
    </row>
    <row r="58662" spans="25:27" x14ac:dyDescent="0.2">
      <c r="Y58662" s="396"/>
      <c r="Z58662" s="396"/>
      <c r="AA58662" s="441"/>
    </row>
    <row r="58663" spans="25:27" x14ac:dyDescent="0.2">
      <c r="Y58663" s="396"/>
      <c r="Z58663" s="396"/>
      <c r="AA58663" s="441"/>
    </row>
    <row r="58664" spans="25:27" x14ac:dyDescent="0.2">
      <c r="Y58664" s="396"/>
      <c r="Z58664" s="396"/>
      <c r="AA58664" s="441"/>
    </row>
    <row r="58665" spans="25:27" x14ac:dyDescent="0.2">
      <c r="Y58665" s="396"/>
      <c r="Z58665" s="396"/>
      <c r="AA58665" s="441"/>
    </row>
    <row r="58666" spans="25:27" x14ac:dyDescent="0.2">
      <c r="Y58666" s="396"/>
      <c r="Z58666" s="396"/>
      <c r="AA58666" s="441"/>
    </row>
    <row r="58667" spans="25:27" x14ac:dyDescent="0.2">
      <c r="Y58667" s="396"/>
      <c r="Z58667" s="396"/>
      <c r="AA58667" s="441"/>
    </row>
    <row r="58668" spans="25:27" x14ac:dyDescent="0.2">
      <c r="Y58668" s="396"/>
      <c r="Z58668" s="396"/>
      <c r="AA58668" s="441"/>
    </row>
    <row r="58669" spans="25:27" x14ac:dyDescent="0.2">
      <c r="Y58669" s="396"/>
      <c r="Z58669" s="396"/>
      <c r="AA58669" s="441"/>
    </row>
    <row r="58670" spans="25:27" x14ac:dyDescent="0.2">
      <c r="Y58670" s="396"/>
      <c r="Z58670" s="396"/>
      <c r="AA58670" s="441"/>
    </row>
    <row r="58671" spans="25:27" x14ac:dyDescent="0.2">
      <c r="Y58671" s="396"/>
      <c r="Z58671" s="396"/>
      <c r="AA58671" s="441"/>
    </row>
    <row r="58672" spans="25:27" x14ac:dyDescent="0.2">
      <c r="Y58672" s="396"/>
      <c r="Z58672" s="396"/>
      <c r="AA58672" s="441"/>
    </row>
    <row r="58673" spans="25:27" x14ac:dyDescent="0.2">
      <c r="Y58673" s="396"/>
      <c r="Z58673" s="396"/>
      <c r="AA58673" s="441"/>
    </row>
    <row r="58674" spans="25:27" x14ac:dyDescent="0.2">
      <c r="Y58674" s="396"/>
      <c r="Z58674" s="396"/>
      <c r="AA58674" s="441"/>
    </row>
    <row r="58675" spans="25:27" x14ac:dyDescent="0.2">
      <c r="Y58675" s="396"/>
      <c r="Z58675" s="396"/>
      <c r="AA58675" s="441"/>
    </row>
    <row r="58676" spans="25:27" x14ac:dyDescent="0.2">
      <c r="Y58676" s="396"/>
      <c r="Z58676" s="396"/>
      <c r="AA58676" s="441"/>
    </row>
    <row r="58677" spans="25:27" x14ac:dyDescent="0.2">
      <c r="Y58677" s="396"/>
      <c r="Z58677" s="396"/>
      <c r="AA58677" s="441"/>
    </row>
    <row r="58678" spans="25:27" x14ac:dyDescent="0.2">
      <c r="Y58678" s="396"/>
      <c r="Z58678" s="396"/>
      <c r="AA58678" s="441"/>
    </row>
    <row r="58679" spans="25:27" x14ac:dyDescent="0.2">
      <c r="Y58679" s="396"/>
      <c r="Z58679" s="396"/>
      <c r="AA58679" s="441"/>
    </row>
    <row r="58680" spans="25:27" x14ac:dyDescent="0.2">
      <c r="Y58680" s="396"/>
      <c r="Z58680" s="396"/>
      <c r="AA58680" s="441"/>
    </row>
    <row r="58681" spans="25:27" x14ac:dyDescent="0.2">
      <c r="Y58681" s="396"/>
      <c r="Z58681" s="396"/>
      <c r="AA58681" s="441"/>
    </row>
    <row r="58682" spans="25:27" x14ac:dyDescent="0.2">
      <c r="Y58682" s="396"/>
      <c r="Z58682" s="396"/>
      <c r="AA58682" s="441"/>
    </row>
    <row r="58683" spans="25:27" x14ac:dyDescent="0.2">
      <c r="Y58683" s="396"/>
      <c r="Z58683" s="396"/>
      <c r="AA58683" s="441"/>
    </row>
    <row r="58684" spans="25:27" x14ac:dyDescent="0.2">
      <c r="Y58684" s="396"/>
      <c r="Z58684" s="396"/>
      <c r="AA58684" s="441"/>
    </row>
    <row r="58685" spans="25:27" x14ac:dyDescent="0.2">
      <c r="Y58685" s="396"/>
      <c r="Z58685" s="396"/>
      <c r="AA58685" s="441"/>
    </row>
    <row r="58686" spans="25:27" x14ac:dyDescent="0.2">
      <c r="Y58686" s="396"/>
      <c r="Z58686" s="396"/>
      <c r="AA58686" s="441"/>
    </row>
    <row r="58687" spans="25:27" x14ac:dyDescent="0.2">
      <c r="Y58687" s="396"/>
      <c r="Z58687" s="396"/>
      <c r="AA58687" s="441"/>
    </row>
    <row r="58688" spans="25:27" x14ac:dyDescent="0.2">
      <c r="Y58688" s="396"/>
      <c r="Z58688" s="396"/>
      <c r="AA58688" s="441"/>
    </row>
    <row r="58689" spans="25:27" x14ac:dyDescent="0.2">
      <c r="Y58689" s="396"/>
      <c r="Z58689" s="396"/>
      <c r="AA58689" s="441"/>
    </row>
    <row r="58690" spans="25:27" x14ac:dyDescent="0.2">
      <c r="Y58690" s="396"/>
      <c r="Z58690" s="396"/>
      <c r="AA58690" s="441"/>
    </row>
    <row r="58691" spans="25:27" x14ac:dyDescent="0.2">
      <c r="Y58691" s="396"/>
      <c r="Z58691" s="396"/>
      <c r="AA58691" s="441"/>
    </row>
    <row r="58692" spans="25:27" x14ac:dyDescent="0.2">
      <c r="Y58692" s="396"/>
      <c r="Z58692" s="396"/>
      <c r="AA58692" s="441"/>
    </row>
    <row r="58693" spans="25:27" x14ac:dyDescent="0.2">
      <c r="Y58693" s="396"/>
      <c r="Z58693" s="396"/>
      <c r="AA58693" s="441"/>
    </row>
    <row r="58694" spans="25:27" x14ac:dyDescent="0.2">
      <c r="Y58694" s="396"/>
      <c r="Z58694" s="396"/>
      <c r="AA58694" s="441"/>
    </row>
    <row r="58695" spans="25:27" x14ac:dyDescent="0.2">
      <c r="Y58695" s="396"/>
      <c r="Z58695" s="396"/>
      <c r="AA58695" s="441"/>
    </row>
    <row r="58696" spans="25:27" x14ac:dyDescent="0.2">
      <c r="Y58696" s="396"/>
      <c r="Z58696" s="396"/>
      <c r="AA58696" s="441"/>
    </row>
    <row r="58697" spans="25:27" x14ac:dyDescent="0.2">
      <c r="Y58697" s="396"/>
      <c r="Z58697" s="396"/>
      <c r="AA58697" s="441"/>
    </row>
    <row r="58698" spans="25:27" x14ac:dyDescent="0.2">
      <c r="Y58698" s="396"/>
      <c r="Z58698" s="396"/>
      <c r="AA58698" s="441"/>
    </row>
    <row r="58699" spans="25:27" x14ac:dyDescent="0.2">
      <c r="Y58699" s="396"/>
      <c r="Z58699" s="396"/>
      <c r="AA58699" s="441"/>
    </row>
    <row r="58700" spans="25:27" x14ac:dyDescent="0.2">
      <c r="Y58700" s="396"/>
      <c r="Z58700" s="396"/>
      <c r="AA58700" s="441"/>
    </row>
    <row r="58701" spans="25:27" x14ac:dyDescent="0.2">
      <c r="Y58701" s="396"/>
      <c r="Z58701" s="396"/>
      <c r="AA58701" s="441"/>
    </row>
    <row r="58702" spans="25:27" x14ac:dyDescent="0.2">
      <c r="Y58702" s="396"/>
      <c r="Z58702" s="396"/>
      <c r="AA58702" s="441"/>
    </row>
    <row r="58703" spans="25:27" x14ac:dyDescent="0.2">
      <c r="Y58703" s="396"/>
      <c r="Z58703" s="396"/>
      <c r="AA58703" s="441"/>
    </row>
    <row r="58704" spans="25:27" x14ac:dyDescent="0.2">
      <c r="Y58704" s="396"/>
      <c r="Z58704" s="396"/>
      <c r="AA58704" s="441"/>
    </row>
    <row r="58705" spans="25:27" x14ac:dyDescent="0.2">
      <c r="Y58705" s="396"/>
      <c r="Z58705" s="396"/>
      <c r="AA58705" s="441"/>
    </row>
    <row r="58706" spans="25:27" x14ac:dyDescent="0.2">
      <c r="Y58706" s="396"/>
      <c r="Z58706" s="396"/>
      <c r="AA58706" s="441"/>
    </row>
    <row r="58707" spans="25:27" x14ac:dyDescent="0.2">
      <c r="Y58707" s="396"/>
      <c r="Z58707" s="396"/>
      <c r="AA58707" s="441"/>
    </row>
    <row r="58708" spans="25:27" x14ac:dyDescent="0.2">
      <c r="Y58708" s="396"/>
      <c r="Z58708" s="396"/>
      <c r="AA58708" s="441"/>
    </row>
    <row r="58709" spans="25:27" x14ac:dyDescent="0.2">
      <c r="Y58709" s="396"/>
      <c r="Z58709" s="396"/>
      <c r="AA58709" s="441"/>
    </row>
    <row r="58710" spans="25:27" x14ac:dyDescent="0.2">
      <c r="Y58710" s="396"/>
      <c r="Z58710" s="396"/>
      <c r="AA58710" s="441"/>
    </row>
    <row r="58711" spans="25:27" x14ac:dyDescent="0.2">
      <c r="Y58711" s="396"/>
      <c r="Z58711" s="396"/>
      <c r="AA58711" s="441"/>
    </row>
    <row r="58712" spans="25:27" x14ac:dyDescent="0.2">
      <c r="Y58712" s="396"/>
      <c r="Z58712" s="396"/>
      <c r="AA58712" s="441"/>
    </row>
    <row r="58713" spans="25:27" x14ac:dyDescent="0.2">
      <c r="Y58713" s="396"/>
      <c r="Z58713" s="396"/>
      <c r="AA58713" s="441"/>
    </row>
    <row r="58714" spans="25:27" x14ac:dyDescent="0.2">
      <c r="Y58714" s="396"/>
      <c r="Z58714" s="396"/>
      <c r="AA58714" s="441"/>
    </row>
    <row r="58715" spans="25:27" x14ac:dyDescent="0.2">
      <c r="Y58715" s="396"/>
      <c r="Z58715" s="396"/>
      <c r="AA58715" s="441"/>
    </row>
    <row r="58716" spans="25:27" x14ac:dyDescent="0.2">
      <c r="Y58716" s="396"/>
      <c r="Z58716" s="396"/>
      <c r="AA58716" s="441"/>
    </row>
    <row r="58717" spans="25:27" x14ac:dyDescent="0.2">
      <c r="Y58717" s="396"/>
      <c r="Z58717" s="396"/>
      <c r="AA58717" s="441"/>
    </row>
    <row r="58718" spans="25:27" x14ac:dyDescent="0.2">
      <c r="Y58718" s="396"/>
      <c r="Z58718" s="396"/>
      <c r="AA58718" s="441"/>
    </row>
    <row r="58719" spans="25:27" x14ac:dyDescent="0.2">
      <c r="Y58719" s="396"/>
      <c r="Z58719" s="396"/>
      <c r="AA58719" s="441"/>
    </row>
    <row r="58720" spans="25:27" x14ac:dyDescent="0.2">
      <c r="Y58720" s="396"/>
      <c r="Z58720" s="396"/>
      <c r="AA58720" s="441"/>
    </row>
    <row r="58721" spans="25:27" x14ac:dyDescent="0.2">
      <c r="Y58721" s="396"/>
      <c r="Z58721" s="396"/>
      <c r="AA58721" s="441"/>
    </row>
    <row r="58722" spans="25:27" x14ac:dyDescent="0.2">
      <c r="Y58722" s="396"/>
      <c r="Z58722" s="396"/>
      <c r="AA58722" s="441"/>
    </row>
    <row r="58723" spans="25:27" x14ac:dyDescent="0.2">
      <c r="Y58723" s="396"/>
      <c r="Z58723" s="396"/>
      <c r="AA58723" s="441"/>
    </row>
    <row r="58724" spans="25:27" x14ac:dyDescent="0.2">
      <c r="Y58724" s="396"/>
      <c r="Z58724" s="396"/>
      <c r="AA58724" s="441"/>
    </row>
    <row r="58725" spans="25:27" x14ac:dyDescent="0.2">
      <c r="Y58725" s="396"/>
      <c r="Z58725" s="396"/>
      <c r="AA58725" s="441"/>
    </row>
    <row r="58726" spans="25:27" x14ac:dyDescent="0.2">
      <c r="Y58726" s="396"/>
      <c r="Z58726" s="396"/>
      <c r="AA58726" s="441"/>
    </row>
    <row r="58727" spans="25:27" x14ac:dyDescent="0.2">
      <c r="Y58727" s="396"/>
      <c r="Z58727" s="396"/>
      <c r="AA58727" s="441"/>
    </row>
    <row r="58728" spans="25:27" x14ac:dyDescent="0.2">
      <c r="Y58728" s="396"/>
      <c r="Z58728" s="396"/>
      <c r="AA58728" s="441"/>
    </row>
    <row r="58729" spans="25:27" x14ac:dyDescent="0.2">
      <c r="Y58729" s="396"/>
      <c r="Z58729" s="396"/>
      <c r="AA58729" s="441"/>
    </row>
    <row r="58730" spans="25:27" x14ac:dyDescent="0.2">
      <c r="Y58730" s="396"/>
      <c r="Z58730" s="396"/>
      <c r="AA58730" s="441"/>
    </row>
    <row r="58731" spans="25:27" x14ac:dyDescent="0.2">
      <c r="Y58731" s="396"/>
      <c r="Z58731" s="396"/>
      <c r="AA58731" s="441"/>
    </row>
    <row r="58732" spans="25:27" x14ac:dyDescent="0.2">
      <c r="Y58732" s="396"/>
      <c r="Z58732" s="396"/>
      <c r="AA58732" s="441"/>
    </row>
    <row r="58733" spans="25:27" x14ac:dyDescent="0.2">
      <c r="Y58733" s="396"/>
      <c r="Z58733" s="396"/>
      <c r="AA58733" s="441"/>
    </row>
    <row r="58734" spans="25:27" x14ac:dyDescent="0.2">
      <c r="Y58734" s="396"/>
      <c r="Z58734" s="396"/>
      <c r="AA58734" s="441"/>
    </row>
    <row r="58735" spans="25:27" x14ac:dyDescent="0.2">
      <c r="Y58735" s="396"/>
      <c r="Z58735" s="396"/>
      <c r="AA58735" s="441"/>
    </row>
    <row r="58736" spans="25:27" x14ac:dyDescent="0.2">
      <c r="Y58736" s="396"/>
      <c r="Z58736" s="396"/>
      <c r="AA58736" s="441"/>
    </row>
    <row r="58737" spans="25:27" x14ac:dyDescent="0.2">
      <c r="Y58737" s="396"/>
      <c r="Z58737" s="396"/>
      <c r="AA58737" s="441"/>
    </row>
    <row r="58738" spans="25:27" x14ac:dyDescent="0.2">
      <c r="Y58738" s="396"/>
      <c r="Z58738" s="396"/>
      <c r="AA58738" s="441"/>
    </row>
    <row r="58739" spans="25:27" x14ac:dyDescent="0.2">
      <c r="Y58739" s="396"/>
      <c r="Z58739" s="396"/>
      <c r="AA58739" s="441"/>
    </row>
    <row r="58740" spans="25:27" x14ac:dyDescent="0.2">
      <c r="Y58740" s="396"/>
      <c r="Z58740" s="396"/>
      <c r="AA58740" s="441"/>
    </row>
    <row r="58741" spans="25:27" x14ac:dyDescent="0.2">
      <c r="Y58741" s="396"/>
      <c r="Z58741" s="396"/>
      <c r="AA58741" s="441"/>
    </row>
    <row r="58742" spans="25:27" x14ac:dyDescent="0.2">
      <c r="Y58742" s="396"/>
      <c r="Z58742" s="396"/>
      <c r="AA58742" s="441"/>
    </row>
    <row r="58743" spans="25:27" x14ac:dyDescent="0.2">
      <c r="Y58743" s="396"/>
      <c r="Z58743" s="396"/>
      <c r="AA58743" s="441"/>
    </row>
    <row r="58744" spans="25:27" x14ac:dyDescent="0.2">
      <c r="Y58744" s="396"/>
      <c r="Z58744" s="396"/>
      <c r="AA58744" s="441"/>
    </row>
    <row r="58745" spans="25:27" x14ac:dyDescent="0.2">
      <c r="Y58745" s="396"/>
      <c r="Z58745" s="396"/>
      <c r="AA58745" s="441"/>
    </row>
    <row r="58746" spans="25:27" x14ac:dyDescent="0.2">
      <c r="Y58746" s="396"/>
      <c r="Z58746" s="396"/>
      <c r="AA58746" s="441"/>
    </row>
    <row r="58747" spans="25:27" x14ac:dyDescent="0.2">
      <c r="Y58747" s="396"/>
      <c r="Z58747" s="396"/>
      <c r="AA58747" s="441"/>
    </row>
    <row r="58748" spans="25:27" x14ac:dyDescent="0.2">
      <c r="Y58748" s="396"/>
      <c r="Z58748" s="396"/>
      <c r="AA58748" s="441"/>
    </row>
    <row r="58749" spans="25:27" x14ac:dyDescent="0.2">
      <c r="Y58749" s="396"/>
      <c r="Z58749" s="396"/>
      <c r="AA58749" s="441"/>
    </row>
    <row r="58750" spans="25:27" x14ac:dyDescent="0.2">
      <c r="Y58750" s="396"/>
      <c r="Z58750" s="396"/>
      <c r="AA58750" s="441"/>
    </row>
    <row r="58751" spans="25:27" x14ac:dyDescent="0.2">
      <c r="Y58751" s="396"/>
      <c r="Z58751" s="396"/>
      <c r="AA58751" s="441"/>
    </row>
    <row r="58752" spans="25:27" x14ac:dyDescent="0.2">
      <c r="Y58752" s="396"/>
      <c r="Z58752" s="396"/>
      <c r="AA58752" s="441"/>
    </row>
    <row r="58753" spans="25:27" x14ac:dyDescent="0.2">
      <c r="Y58753" s="396"/>
      <c r="Z58753" s="396"/>
      <c r="AA58753" s="441"/>
    </row>
    <row r="58754" spans="25:27" x14ac:dyDescent="0.2">
      <c r="Y58754" s="396"/>
      <c r="Z58754" s="396"/>
      <c r="AA58754" s="441"/>
    </row>
    <row r="58755" spans="25:27" x14ac:dyDescent="0.2">
      <c r="Y58755" s="396"/>
      <c r="Z58755" s="396"/>
      <c r="AA58755" s="441"/>
    </row>
    <row r="58756" spans="25:27" x14ac:dyDescent="0.2">
      <c r="Y58756" s="396"/>
      <c r="Z58756" s="396"/>
      <c r="AA58756" s="441"/>
    </row>
    <row r="58757" spans="25:27" x14ac:dyDescent="0.2">
      <c r="Y58757" s="396"/>
      <c r="Z58757" s="396"/>
      <c r="AA58757" s="441"/>
    </row>
    <row r="58758" spans="25:27" x14ac:dyDescent="0.2">
      <c r="Y58758" s="396"/>
      <c r="Z58758" s="396"/>
      <c r="AA58758" s="441"/>
    </row>
    <row r="58759" spans="25:27" x14ac:dyDescent="0.2">
      <c r="Y58759" s="396"/>
      <c r="Z58759" s="396"/>
      <c r="AA58759" s="441"/>
    </row>
    <row r="58760" spans="25:27" x14ac:dyDescent="0.2">
      <c r="Y58760" s="396"/>
      <c r="Z58760" s="396"/>
      <c r="AA58760" s="441"/>
    </row>
    <row r="58761" spans="25:27" x14ac:dyDescent="0.2">
      <c r="Y58761" s="396"/>
      <c r="Z58761" s="396"/>
      <c r="AA58761" s="441"/>
    </row>
    <row r="58762" spans="25:27" x14ac:dyDescent="0.2">
      <c r="Y58762" s="396"/>
      <c r="Z58762" s="396"/>
      <c r="AA58762" s="441"/>
    </row>
    <row r="58763" spans="25:27" x14ac:dyDescent="0.2">
      <c r="Y58763" s="396"/>
      <c r="Z58763" s="396"/>
      <c r="AA58763" s="441"/>
    </row>
    <row r="58764" spans="25:27" x14ac:dyDescent="0.2">
      <c r="Y58764" s="396"/>
      <c r="Z58764" s="396"/>
      <c r="AA58764" s="441"/>
    </row>
    <row r="58765" spans="25:27" x14ac:dyDescent="0.2">
      <c r="Y58765" s="396"/>
      <c r="Z58765" s="396"/>
      <c r="AA58765" s="441"/>
    </row>
    <row r="58766" spans="25:27" x14ac:dyDescent="0.2">
      <c r="Y58766" s="396"/>
      <c r="Z58766" s="396"/>
      <c r="AA58766" s="441"/>
    </row>
    <row r="58767" spans="25:27" x14ac:dyDescent="0.2">
      <c r="Y58767" s="396"/>
      <c r="Z58767" s="396"/>
      <c r="AA58767" s="441"/>
    </row>
    <row r="58768" spans="25:27" x14ac:dyDescent="0.2">
      <c r="Y58768" s="396"/>
      <c r="Z58768" s="396"/>
      <c r="AA58768" s="441"/>
    </row>
    <row r="58769" spans="25:27" x14ac:dyDescent="0.2">
      <c r="Y58769" s="396"/>
      <c r="Z58769" s="396"/>
      <c r="AA58769" s="441"/>
    </row>
    <row r="58770" spans="25:27" x14ac:dyDescent="0.2">
      <c r="Y58770" s="396"/>
      <c r="Z58770" s="396"/>
      <c r="AA58770" s="441"/>
    </row>
    <row r="58771" spans="25:27" x14ac:dyDescent="0.2">
      <c r="Y58771" s="396"/>
      <c r="Z58771" s="396"/>
      <c r="AA58771" s="441"/>
    </row>
    <row r="58772" spans="25:27" x14ac:dyDescent="0.2">
      <c r="Y58772" s="396"/>
      <c r="Z58772" s="396"/>
      <c r="AA58772" s="441"/>
    </row>
    <row r="58773" spans="25:27" x14ac:dyDescent="0.2">
      <c r="Y58773" s="396"/>
      <c r="Z58773" s="396"/>
      <c r="AA58773" s="441"/>
    </row>
    <row r="58774" spans="25:27" x14ac:dyDescent="0.2">
      <c r="Y58774" s="396"/>
      <c r="Z58774" s="396"/>
      <c r="AA58774" s="441"/>
    </row>
    <row r="58775" spans="25:27" x14ac:dyDescent="0.2">
      <c r="Y58775" s="396"/>
      <c r="Z58775" s="396"/>
      <c r="AA58775" s="441"/>
    </row>
    <row r="58776" spans="25:27" x14ac:dyDescent="0.2">
      <c r="Y58776" s="396"/>
      <c r="Z58776" s="396"/>
      <c r="AA58776" s="441"/>
    </row>
    <row r="58777" spans="25:27" x14ac:dyDescent="0.2">
      <c r="Y58777" s="396"/>
      <c r="Z58777" s="396"/>
      <c r="AA58777" s="441"/>
    </row>
    <row r="58778" spans="25:27" x14ac:dyDescent="0.2">
      <c r="Y58778" s="396"/>
      <c r="Z58778" s="396"/>
      <c r="AA58778" s="441"/>
    </row>
    <row r="58779" spans="25:27" x14ac:dyDescent="0.2">
      <c r="Y58779" s="396"/>
      <c r="Z58779" s="396"/>
      <c r="AA58779" s="441"/>
    </row>
    <row r="58780" spans="25:27" x14ac:dyDescent="0.2">
      <c r="Y58780" s="396"/>
      <c r="Z58780" s="396"/>
      <c r="AA58780" s="441"/>
    </row>
    <row r="58781" spans="25:27" x14ac:dyDescent="0.2">
      <c r="Y58781" s="396"/>
      <c r="Z58781" s="396"/>
      <c r="AA58781" s="441"/>
    </row>
    <row r="58782" spans="25:27" x14ac:dyDescent="0.2">
      <c r="Y58782" s="396"/>
      <c r="Z58782" s="396"/>
      <c r="AA58782" s="441"/>
    </row>
    <row r="58783" spans="25:27" x14ac:dyDescent="0.2">
      <c r="Y58783" s="396"/>
      <c r="Z58783" s="396"/>
      <c r="AA58783" s="441"/>
    </row>
    <row r="58784" spans="25:27" x14ac:dyDescent="0.2">
      <c r="Y58784" s="396"/>
      <c r="Z58784" s="396"/>
      <c r="AA58784" s="441"/>
    </row>
    <row r="58785" spans="25:27" x14ac:dyDescent="0.2">
      <c r="Y58785" s="396"/>
      <c r="Z58785" s="396"/>
      <c r="AA58785" s="441"/>
    </row>
    <row r="58786" spans="25:27" x14ac:dyDescent="0.2">
      <c r="Y58786" s="396"/>
      <c r="Z58786" s="396"/>
      <c r="AA58786" s="441"/>
    </row>
    <row r="58787" spans="25:27" x14ac:dyDescent="0.2">
      <c r="Y58787" s="396"/>
      <c r="Z58787" s="396"/>
      <c r="AA58787" s="441"/>
    </row>
    <row r="58788" spans="25:27" x14ac:dyDescent="0.2">
      <c r="Y58788" s="396"/>
      <c r="Z58788" s="396"/>
      <c r="AA58788" s="441"/>
    </row>
    <row r="58789" spans="25:27" x14ac:dyDescent="0.2">
      <c r="Y58789" s="396"/>
      <c r="Z58789" s="396"/>
      <c r="AA58789" s="441"/>
    </row>
    <row r="58790" spans="25:27" x14ac:dyDescent="0.2">
      <c r="Y58790" s="396"/>
      <c r="Z58790" s="396"/>
      <c r="AA58790" s="441"/>
    </row>
    <row r="58791" spans="25:27" x14ac:dyDescent="0.2">
      <c r="Y58791" s="396"/>
      <c r="Z58791" s="396"/>
      <c r="AA58791" s="441"/>
    </row>
    <row r="58792" spans="25:27" x14ac:dyDescent="0.2">
      <c r="Y58792" s="396"/>
      <c r="Z58792" s="396"/>
      <c r="AA58792" s="441"/>
    </row>
    <row r="58793" spans="25:27" x14ac:dyDescent="0.2">
      <c r="Y58793" s="396"/>
      <c r="Z58793" s="396"/>
      <c r="AA58793" s="441"/>
    </row>
    <row r="58794" spans="25:27" x14ac:dyDescent="0.2">
      <c r="Y58794" s="396"/>
      <c r="Z58794" s="396"/>
      <c r="AA58794" s="441"/>
    </row>
    <row r="58795" spans="25:27" x14ac:dyDescent="0.2">
      <c r="Y58795" s="396"/>
      <c r="Z58795" s="396"/>
      <c r="AA58795" s="441"/>
    </row>
    <row r="58796" spans="25:27" x14ac:dyDescent="0.2">
      <c r="Y58796" s="396"/>
      <c r="Z58796" s="396"/>
      <c r="AA58796" s="441"/>
    </row>
    <row r="58797" spans="25:27" x14ac:dyDescent="0.2">
      <c r="Y58797" s="396"/>
      <c r="Z58797" s="396"/>
      <c r="AA58797" s="441"/>
    </row>
    <row r="58798" spans="25:27" x14ac:dyDescent="0.2">
      <c r="Y58798" s="396"/>
      <c r="Z58798" s="396"/>
      <c r="AA58798" s="441"/>
    </row>
    <row r="58799" spans="25:27" x14ac:dyDescent="0.2">
      <c r="Y58799" s="396"/>
      <c r="Z58799" s="396"/>
      <c r="AA58799" s="441"/>
    </row>
    <row r="58800" spans="25:27" x14ac:dyDescent="0.2">
      <c r="Y58800" s="396"/>
      <c r="Z58800" s="396"/>
      <c r="AA58800" s="441"/>
    </row>
    <row r="58801" spans="25:27" x14ac:dyDescent="0.2">
      <c r="Y58801" s="396"/>
      <c r="Z58801" s="396"/>
      <c r="AA58801" s="441"/>
    </row>
    <row r="58802" spans="25:27" x14ac:dyDescent="0.2">
      <c r="Y58802" s="396"/>
      <c r="Z58802" s="396"/>
      <c r="AA58802" s="441"/>
    </row>
    <row r="58803" spans="25:27" x14ac:dyDescent="0.2">
      <c r="Y58803" s="396"/>
      <c r="Z58803" s="396"/>
      <c r="AA58803" s="441"/>
    </row>
    <row r="58804" spans="25:27" x14ac:dyDescent="0.2">
      <c r="Y58804" s="396"/>
      <c r="Z58804" s="396"/>
      <c r="AA58804" s="441"/>
    </row>
    <row r="58805" spans="25:27" x14ac:dyDescent="0.2">
      <c r="Y58805" s="396"/>
      <c r="Z58805" s="396"/>
      <c r="AA58805" s="441"/>
    </row>
    <row r="58806" spans="25:27" x14ac:dyDescent="0.2">
      <c r="Y58806" s="396"/>
      <c r="Z58806" s="396"/>
      <c r="AA58806" s="441"/>
    </row>
    <row r="58807" spans="25:27" x14ac:dyDescent="0.2">
      <c r="Y58807" s="396"/>
      <c r="Z58807" s="396"/>
      <c r="AA58807" s="441"/>
    </row>
    <row r="58808" spans="25:27" x14ac:dyDescent="0.2">
      <c r="Y58808" s="396"/>
      <c r="Z58808" s="396"/>
      <c r="AA58808" s="441"/>
    </row>
    <row r="58809" spans="25:27" x14ac:dyDescent="0.2">
      <c r="Y58809" s="396"/>
      <c r="Z58809" s="396"/>
      <c r="AA58809" s="441"/>
    </row>
    <row r="58810" spans="25:27" x14ac:dyDescent="0.2">
      <c r="Y58810" s="396"/>
      <c r="Z58810" s="396"/>
      <c r="AA58810" s="441"/>
    </row>
    <row r="58811" spans="25:27" x14ac:dyDescent="0.2">
      <c r="Y58811" s="396"/>
      <c r="Z58811" s="396"/>
      <c r="AA58811" s="441"/>
    </row>
    <row r="58812" spans="25:27" x14ac:dyDescent="0.2">
      <c r="Y58812" s="396"/>
      <c r="Z58812" s="396"/>
      <c r="AA58812" s="441"/>
    </row>
    <row r="58813" spans="25:27" x14ac:dyDescent="0.2">
      <c r="Y58813" s="396"/>
      <c r="Z58813" s="396"/>
      <c r="AA58813" s="441"/>
    </row>
    <row r="58814" spans="25:27" x14ac:dyDescent="0.2">
      <c r="Y58814" s="396"/>
      <c r="Z58814" s="396"/>
      <c r="AA58814" s="441"/>
    </row>
    <row r="58815" spans="25:27" x14ac:dyDescent="0.2">
      <c r="Y58815" s="396"/>
      <c r="Z58815" s="396"/>
      <c r="AA58815" s="441"/>
    </row>
    <row r="58816" spans="25:27" x14ac:dyDescent="0.2">
      <c r="Y58816" s="396"/>
      <c r="Z58816" s="396"/>
      <c r="AA58816" s="441"/>
    </row>
    <row r="58817" spans="25:27" x14ac:dyDescent="0.2">
      <c r="Y58817" s="396"/>
      <c r="Z58817" s="396"/>
      <c r="AA58817" s="441"/>
    </row>
    <row r="58818" spans="25:27" x14ac:dyDescent="0.2">
      <c r="Y58818" s="396"/>
      <c r="Z58818" s="396"/>
      <c r="AA58818" s="441"/>
    </row>
    <row r="58819" spans="25:27" x14ac:dyDescent="0.2">
      <c r="Y58819" s="396"/>
      <c r="Z58819" s="396"/>
      <c r="AA58819" s="441"/>
    </row>
    <row r="58820" spans="25:27" x14ac:dyDescent="0.2">
      <c r="Y58820" s="396"/>
      <c r="Z58820" s="396"/>
      <c r="AA58820" s="441"/>
    </row>
    <row r="58821" spans="25:27" x14ac:dyDescent="0.2">
      <c r="Y58821" s="396"/>
      <c r="Z58821" s="396"/>
      <c r="AA58821" s="441"/>
    </row>
    <row r="58822" spans="25:27" x14ac:dyDescent="0.2">
      <c r="Y58822" s="396"/>
      <c r="Z58822" s="396"/>
      <c r="AA58822" s="441"/>
    </row>
    <row r="58823" spans="25:27" x14ac:dyDescent="0.2">
      <c r="Y58823" s="396"/>
      <c r="Z58823" s="396"/>
      <c r="AA58823" s="441"/>
    </row>
    <row r="58824" spans="25:27" x14ac:dyDescent="0.2">
      <c r="Y58824" s="396"/>
      <c r="Z58824" s="396"/>
      <c r="AA58824" s="441"/>
    </row>
    <row r="58825" spans="25:27" x14ac:dyDescent="0.2">
      <c r="Y58825" s="396"/>
      <c r="Z58825" s="396"/>
      <c r="AA58825" s="441"/>
    </row>
    <row r="58826" spans="25:27" x14ac:dyDescent="0.2">
      <c r="Y58826" s="396"/>
      <c r="Z58826" s="396"/>
      <c r="AA58826" s="441"/>
    </row>
    <row r="58827" spans="25:27" x14ac:dyDescent="0.2">
      <c r="Y58827" s="396"/>
      <c r="Z58827" s="396"/>
      <c r="AA58827" s="441"/>
    </row>
    <row r="58828" spans="25:27" x14ac:dyDescent="0.2">
      <c r="Y58828" s="396"/>
      <c r="Z58828" s="396"/>
      <c r="AA58828" s="441"/>
    </row>
    <row r="58829" spans="25:27" x14ac:dyDescent="0.2">
      <c r="Y58829" s="396"/>
      <c r="Z58829" s="396"/>
      <c r="AA58829" s="441"/>
    </row>
    <row r="58830" spans="25:27" x14ac:dyDescent="0.2">
      <c r="Y58830" s="396"/>
      <c r="Z58830" s="396"/>
      <c r="AA58830" s="441"/>
    </row>
    <row r="58831" spans="25:27" x14ac:dyDescent="0.2">
      <c r="Y58831" s="396"/>
      <c r="Z58831" s="396"/>
      <c r="AA58831" s="441"/>
    </row>
    <row r="58832" spans="25:27" x14ac:dyDescent="0.2">
      <c r="Y58832" s="396"/>
      <c r="Z58832" s="396"/>
      <c r="AA58832" s="441"/>
    </row>
    <row r="58833" spans="25:27" x14ac:dyDescent="0.2">
      <c r="Y58833" s="396"/>
      <c r="Z58833" s="396"/>
      <c r="AA58833" s="441"/>
    </row>
    <row r="58834" spans="25:27" x14ac:dyDescent="0.2">
      <c r="Y58834" s="396"/>
      <c r="Z58834" s="396"/>
      <c r="AA58834" s="441"/>
    </row>
    <row r="58835" spans="25:27" x14ac:dyDescent="0.2">
      <c r="Y58835" s="396"/>
      <c r="Z58835" s="396"/>
      <c r="AA58835" s="441"/>
    </row>
    <row r="58836" spans="25:27" x14ac:dyDescent="0.2">
      <c r="Y58836" s="396"/>
      <c r="Z58836" s="396"/>
      <c r="AA58836" s="441"/>
    </row>
    <row r="58837" spans="25:27" x14ac:dyDescent="0.2">
      <c r="Y58837" s="396"/>
      <c r="Z58837" s="396"/>
      <c r="AA58837" s="441"/>
    </row>
    <row r="58838" spans="25:27" x14ac:dyDescent="0.2">
      <c r="Y58838" s="396"/>
      <c r="Z58838" s="396"/>
      <c r="AA58838" s="441"/>
    </row>
    <row r="58839" spans="25:27" x14ac:dyDescent="0.2">
      <c r="Y58839" s="396"/>
      <c r="Z58839" s="396"/>
      <c r="AA58839" s="441"/>
    </row>
    <row r="58840" spans="25:27" x14ac:dyDescent="0.2">
      <c r="Y58840" s="396"/>
      <c r="Z58840" s="396"/>
      <c r="AA58840" s="441"/>
    </row>
    <row r="58841" spans="25:27" x14ac:dyDescent="0.2">
      <c r="Y58841" s="396"/>
      <c r="Z58841" s="396"/>
      <c r="AA58841" s="441"/>
    </row>
    <row r="58842" spans="25:27" x14ac:dyDescent="0.2">
      <c r="Y58842" s="396"/>
      <c r="Z58842" s="396"/>
      <c r="AA58842" s="441"/>
    </row>
    <row r="58843" spans="25:27" x14ac:dyDescent="0.2">
      <c r="Y58843" s="396"/>
      <c r="Z58843" s="396"/>
      <c r="AA58843" s="441"/>
    </row>
    <row r="58844" spans="25:27" x14ac:dyDescent="0.2">
      <c r="Y58844" s="396"/>
      <c r="Z58844" s="396"/>
      <c r="AA58844" s="441"/>
    </row>
    <row r="58845" spans="25:27" x14ac:dyDescent="0.2">
      <c r="Y58845" s="396"/>
      <c r="Z58845" s="396"/>
      <c r="AA58845" s="441"/>
    </row>
    <row r="58846" spans="25:27" x14ac:dyDescent="0.2">
      <c r="Y58846" s="396"/>
      <c r="Z58846" s="396"/>
      <c r="AA58846" s="441"/>
    </row>
    <row r="58847" spans="25:27" x14ac:dyDescent="0.2">
      <c r="Y58847" s="396"/>
      <c r="Z58847" s="396"/>
      <c r="AA58847" s="441"/>
    </row>
    <row r="58848" spans="25:27" x14ac:dyDescent="0.2">
      <c r="Y58848" s="396"/>
      <c r="Z58848" s="396"/>
      <c r="AA58848" s="441"/>
    </row>
    <row r="58849" spans="25:27" x14ac:dyDescent="0.2">
      <c r="Y58849" s="396"/>
      <c r="Z58849" s="396"/>
      <c r="AA58849" s="441"/>
    </row>
    <row r="58850" spans="25:27" x14ac:dyDescent="0.2">
      <c r="Y58850" s="396"/>
      <c r="Z58850" s="396"/>
      <c r="AA58850" s="441"/>
    </row>
    <row r="58851" spans="25:27" x14ac:dyDescent="0.2">
      <c r="Y58851" s="396"/>
      <c r="Z58851" s="396"/>
      <c r="AA58851" s="441"/>
    </row>
    <row r="58852" spans="25:27" x14ac:dyDescent="0.2">
      <c r="Y58852" s="396"/>
      <c r="Z58852" s="396"/>
      <c r="AA58852" s="441"/>
    </row>
    <row r="58853" spans="25:27" x14ac:dyDescent="0.2">
      <c r="Y58853" s="396"/>
      <c r="Z58853" s="396"/>
      <c r="AA58853" s="441"/>
    </row>
    <row r="58854" spans="25:27" x14ac:dyDescent="0.2">
      <c r="Y58854" s="396"/>
      <c r="Z58854" s="396"/>
      <c r="AA58854" s="441"/>
    </row>
    <row r="58855" spans="25:27" x14ac:dyDescent="0.2">
      <c r="Y58855" s="396"/>
      <c r="Z58855" s="396"/>
      <c r="AA58855" s="441"/>
    </row>
    <row r="58856" spans="25:27" x14ac:dyDescent="0.2">
      <c r="Y58856" s="396"/>
      <c r="Z58856" s="396"/>
      <c r="AA58856" s="441"/>
    </row>
    <row r="58857" spans="25:27" x14ac:dyDescent="0.2">
      <c r="Y58857" s="396"/>
      <c r="Z58857" s="396"/>
      <c r="AA58857" s="441"/>
    </row>
    <row r="58858" spans="25:27" x14ac:dyDescent="0.2">
      <c r="Y58858" s="396"/>
      <c r="Z58858" s="396"/>
      <c r="AA58858" s="441"/>
    </row>
    <row r="58859" spans="25:27" x14ac:dyDescent="0.2">
      <c r="Y58859" s="396"/>
      <c r="Z58859" s="396"/>
      <c r="AA58859" s="441"/>
    </row>
    <row r="58860" spans="25:27" x14ac:dyDescent="0.2">
      <c r="Y58860" s="396"/>
      <c r="Z58860" s="396"/>
      <c r="AA58860" s="441"/>
    </row>
    <row r="58861" spans="25:27" x14ac:dyDescent="0.2">
      <c r="Y58861" s="396"/>
      <c r="Z58861" s="396"/>
      <c r="AA58861" s="441"/>
    </row>
    <row r="58862" spans="25:27" x14ac:dyDescent="0.2">
      <c r="Y58862" s="396"/>
      <c r="Z58862" s="396"/>
      <c r="AA58862" s="441"/>
    </row>
    <row r="58863" spans="25:27" x14ac:dyDescent="0.2">
      <c r="Y58863" s="396"/>
      <c r="Z58863" s="396"/>
      <c r="AA58863" s="441"/>
    </row>
    <row r="58864" spans="25:27" x14ac:dyDescent="0.2">
      <c r="Y58864" s="396"/>
      <c r="Z58864" s="396"/>
      <c r="AA58864" s="441"/>
    </row>
    <row r="58865" spans="25:27" x14ac:dyDescent="0.2">
      <c r="Y58865" s="396"/>
      <c r="Z58865" s="396"/>
      <c r="AA58865" s="441"/>
    </row>
    <row r="58866" spans="25:27" x14ac:dyDescent="0.2">
      <c r="Y58866" s="396"/>
      <c r="Z58866" s="396"/>
      <c r="AA58866" s="441"/>
    </row>
    <row r="58867" spans="25:27" x14ac:dyDescent="0.2">
      <c r="Y58867" s="396"/>
      <c r="Z58867" s="396"/>
      <c r="AA58867" s="441"/>
    </row>
    <row r="58868" spans="25:27" x14ac:dyDescent="0.2">
      <c r="Y58868" s="396"/>
      <c r="Z58868" s="396"/>
      <c r="AA58868" s="441"/>
    </row>
    <row r="58869" spans="25:27" x14ac:dyDescent="0.2">
      <c r="Y58869" s="396"/>
      <c r="Z58869" s="396"/>
      <c r="AA58869" s="441"/>
    </row>
    <row r="58870" spans="25:27" x14ac:dyDescent="0.2">
      <c r="Y58870" s="396"/>
      <c r="Z58870" s="396"/>
      <c r="AA58870" s="441"/>
    </row>
    <row r="58871" spans="25:27" x14ac:dyDescent="0.2">
      <c r="Y58871" s="396"/>
      <c r="Z58871" s="396"/>
      <c r="AA58871" s="441"/>
    </row>
    <row r="58872" spans="25:27" x14ac:dyDescent="0.2">
      <c r="Y58872" s="396"/>
      <c r="Z58872" s="396"/>
      <c r="AA58872" s="441"/>
    </row>
    <row r="58873" spans="25:27" x14ac:dyDescent="0.2">
      <c r="Y58873" s="396"/>
      <c r="Z58873" s="396"/>
      <c r="AA58873" s="441"/>
    </row>
    <row r="58874" spans="25:27" x14ac:dyDescent="0.2">
      <c r="Y58874" s="396"/>
      <c r="Z58874" s="396"/>
      <c r="AA58874" s="441"/>
    </row>
    <row r="58875" spans="25:27" x14ac:dyDescent="0.2">
      <c r="Y58875" s="396"/>
      <c r="Z58875" s="396"/>
      <c r="AA58875" s="441"/>
    </row>
    <row r="58876" spans="25:27" x14ac:dyDescent="0.2">
      <c r="Y58876" s="396"/>
      <c r="Z58876" s="396"/>
      <c r="AA58876" s="441"/>
    </row>
    <row r="58877" spans="25:27" x14ac:dyDescent="0.2">
      <c r="Y58877" s="396"/>
      <c r="Z58877" s="396"/>
      <c r="AA58877" s="441"/>
    </row>
    <row r="58878" spans="25:27" x14ac:dyDescent="0.2">
      <c r="Y58878" s="396"/>
      <c r="Z58878" s="396"/>
      <c r="AA58878" s="441"/>
    </row>
    <row r="58879" spans="25:27" x14ac:dyDescent="0.2">
      <c r="Y58879" s="396"/>
      <c r="Z58879" s="396"/>
      <c r="AA58879" s="441"/>
    </row>
    <row r="58880" spans="25:27" x14ac:dyDescent="0.2">
      <c r="Y58880" s="396"/>
      <c r="Z58880" s="396"/>
      <c r="AA58880" s="441"/>
    </row>
    <row r="58881" spans="25:27" x14ac:dyDescent="0.2">
      <c r="Y58881" s="396"/>
      <c r="Z58881" s="396"/>
      <c r="AA58881" s="441"/>
    </row>
    <row r="58882" spans="25:27" x14ac:dyDescent="0.2">
      <c r="Y58882" s="396"/>
      <c r="Z58882" s="396"/>
      <c r="AA58882" s="441"/>
    </row>
    <row r="58883" spans="25:27" x14ac:dyDescent="0.2">
      <c r="Y58883" s="396"/>
      <c r="Z58883" s="396"/>
      <c r="AA58883" s="441"/>
    </row>
    <row r="58884" spans="25:27" x14ac:dyDescent="0.2">
      <c r="Y58884" s="396"/>
      <c r="Z58884" s="396"/>
      <c r="AA58884" s="441"/>
    </row>
    <row r="58885" spans="25:27" x14ac:dyDescent="0.2">
      <c r="Y58885" s="396"/>
      <c r="Z58885" s="396"/>
      <c r="AA58885" s="441"/>
    </row>
    <row r="58886" spans="25:27" x14ac:dyDescent="0.2">
      <c r="Y58886" s="396"/>
      <c r="Z58886" s="396"/>
      <c r="AA58886" s="441"/>
    </row>
    <row r="58887" spans="25:27" x14ac:dyDescent="0.2">
      <c r="Y58887" s="396"/>
      <c r="Z58887" s="396"/>
      <c r="AA58887" s="441"/>
    </row>
    <row r="58888" spans="25:27" x14ac:dyDescent="0.2">
      <c r="Y58888" s="396"/>
      <c r="Z58888" s="396"/>
      <c r="AA58888" s="441"/>
    </row>
    <row r="58889" spans="25:27" x14ac:dyDescent="0.2">
      <c r="Y58889" s="396"/>
      <c r="Z58889" s="396"/>
      <c r="AA58889" s="441"/>
    </row>
    <row r="58890" spans="25:27" x14ac:dyDescent="0.2">
      <c r="Y58890" s="396"/>
      <c r="Z58890" s="396"/>
      <c r="AA58890" s="441"/>
    </row>
    <row r="58891" spans="25:27" x14ac:dyDescent="0.2">
      <c r="Y58891" s="396"/>
      <c r="Z58891" s="396"/>
      <c r="AA58891" s="441"/>
    </row>
    <row r="58892" spans="25:27" x14ac:dyDescent="0.2">
      <c r="Y58892" s="396"/>
      <c r="Z58892" s="396"/>
      <c r="AA58892" s="441"/>
    </row>
    <row r="58893" spans="25:27" x14ac:dyDescent="0.2">
      <c r="Y58893" s="396"/>
      <c r="Z58893" s="396"/>
      <c r="AA58893" s="441"/>
    </row>
    <row r="58894" spans="25:27" x14ac:dyDescent="0.2">
      <c r="Y58894" s="396"/>
      <c r="Z58894" s="396"/>
      <c r="AA58894" s="441"/>
    </row>
    <row r="58895" spans="25:27" x14ac:dyDescent="0.2">
      <c r="Y58895" s="396"/>
      <c r="Z58895" s="396"/>
      <c r="AA58895" s="441"/>
    </row>
    <row r="58896" spans="25:27" x14ac:dyDescent="0.2">
      <c r="Y58896" s="396"/>
      <c r="Z58896" s="396"/>
      <c r="AA58896" s="441"/>
    </row>
    <row r="58897" spans="25:27" x14ac:dyDescent="0.2">
      <c r="Y58897" s="396"/>
      <c r="Z58897" s="396"/>
      <c r="AA58897" s="441"/>
    </row>
    <row r="58898" spans="25:27" x14ac:dyDescent="0.2">
      <c r="Y58898" s="396"/>
      <c r="Z58898" s="396"/>
      <c r="AA58898" s="441"/>
    </row>
    <row r="58899" spans="25:27" x14ac:dyDescent="0.2">
      <c r="Y58899" s="396"/>
      <c r="Z58899" s="396"/>
      <c r="AA58899" s="441"/>
    </row>
    <row r="58900" spans="25:27" x14ac:dyDescent="0.2">
      <c r="Y58900" s="396"/>
      <c r="Z58900" s="396"/>
      <c r="AA58900" s="441"/>
    </row>
    <row r="58901" spans="25:27" x14ac:dyDescent="0.2">
      <c r="Y58901" s="396"/>
      <c r="Z58901" s="396"/>
      <c r="AA58901" s="441"/>
    </row>
    <row r="58902" spans="25:27" x14ac:dyDescent="0.2">
      <c r="Y58902" s="396"/>
      <c r="Z58902" s="396"/>
      <c r="AA58902" s="441"/>
    </row>
    <row r="58903" spans="25:27" x14ac:dyDescent="0.2">
      <c r="Y58903" s="396"/>
      <c r="Z58903" s="396"/>
      <c r="AA58903" s="441"/>
    </row>
    <row r="58904" spans="25:27" x14ac:dyDescent="0.2">
      <c r="Y58904" s="396"/>
      <c r="Z58904" s="396"/>
      <c r="AA58904" s="441"/>
    </row>
    <row r="58905" spans="25:27" x14ac:dyDescent="0.2">
      <c r="Y58905" s="396"/>
      <c r="Z58905" s="396"/>
      <c r="AA58905" s="441"/>
    </row>
    <row r="58906" spans="25:27" x14ac:dyDescent="0.2">
      <c r="Y58906" s="396"/>
      <c r="Z58906" s="396"/>
      <c r="AA58906" s="441"/>
    </row>
    <row r="58907" spans="25:27" x14ac:dyDescent="0.2">
      <c r="Y58907" s="396"/>
      <c r="Z58907" s="396"/>
      <c r="AA58907" s="441"/>
    </row>
    <row r="58908" spans="25:27" x14ac:dyDescent="0.2">
      <c r="Y58908" s="396"/>
      <c r="Z58908" s="396"/>
      <c r="AA58908" s="441"/>
    </row>
    <row r="58909" spans="25:27" x14ac:dyDescent="0.2">
      <c r="Y58909" s="396"/>
      <c r="Z58909" s="396"/>
      <c r="AA58909" s="441"/>
    </row>
    <row r="58910" spans="25:27" x14ac:dyDescent="0.2">
      <c r="Y58910" s="396"/>
      <c r="Z58910" s="396"/>
      <c r="AA58910" s="441"/>
    </row>
    <row r="58911" spans="25:27" x14ac:dyDescent="0.2">
      <c r="Y58911" s="396"/>
      <c r="Z58911" s="396"/>
      <c r="AA58911" s="441"/>
    </row>
    <row r="58912" spans="25:27" x14ac:dyDescent="0.2">
      <c r="Y58912" s="396"/>
      <c r="Z58912" s="396"/>
      <c r="AA58912" s="441"/>
    </row>
    <row r="58913" spans="25:27" x14ac:dyDescent="0.2">
      <c r="Y58913" s="396"/>
      <c r="Z58913" s="396"/>
      <c r="AA58913" s="441"/>
    </row>
    <row r="58914" spans="25:27" x14ac:dyDescent="0.2">
      <c r="Y58914" s="396"/>
      <c r="Z58914" s="396"/>
      <c r="AA58914" s="441"/>
    </row>
    <row r="58915" spans="25:27" x14ac:dyDescent="0.2">
      <c r="Y58915" s="396"/>
      <c r="Z58915" s="396"/>
      <c r="AA58915" s="441"/>
    </row>
    <row r="58916" spans="25:27" x14ac:dyDescent="0.2">
      <c r="Y58916" s="396"/>
      <c r="Z58916" s="396"/>
      <c r="AA58916" s="441"/>
    </row>
    <row r="58917" spans="25:27" x14ac:dyDescent="0.2">
      <c r="Y58917" s="396"/>
      <c r="Z58917" s="396"/>
      <c r="AA58917" s="441"/>
    </row>
    <row r="58918" spans="25:27" x14ac:dyDescent="0.2">
      <c r="Y58918" s="396"/>
      <c r="Z58918" s="396"/>
      <c r="AA58918" s="441"/>
    </row>
    <row r="58919" spans="25:27" x14ac:dyDescent="0.2">
      <c r="Y58919" s="396"/>
      <c r="Z58919" s="396"/>
      <c r="AA58919" s="441"/>
    </row>
    <row r="58920" spans="25:27" x14ac:dyDescent="0.2">
      <c r="Y58920" s="396"/>
      <c r="Z58920" s="396"/>
      <c r="AA58920" s="441"/>
    </row>
    <row r="58921" spans="25:27" x14ac:dyDescent="0.2">
      <c r="Y58921" s="396"/>
      <c r="Z58921" s="396"/>
      <c r="AA58921" s="441"/>
    </row>
    <row r="58922" spans="25:27" x14ac:dyDescent="0.2">
      <c r="Y58922" s="396"/>
      <c r="Z58922" s="396"/>
      <c r="AA58922" s="441"/>
    </row>
    <row r="58923" spans="25:27" x14ac:dyDescent="0.2">
      <c r="Y58923" s="396"/>
      <c r="Z58923" s="396"/>
      <c r="AA58923" s="441"/>
    </row>
    <row r="58924" spans="25:27" x14ac:dyDescent="0.2">
      <c r="Y58924" s="396"/>
      <c r="Z58924" s="396"/>
      <c r="AA58924" s="441"/>
    </row>
    <row r="58925" spans="25:27" x14ac:dyDescent="0.2">
      <c r="Y58925" s="396"/>
      <c r="Z58925" s="396"/>
      <c r="AA58925" s="441"/>
    </row>
    <row r="58926" spans="25:27" x14ac:dyDescent="0.2">
      <c r="Y58926" s="396"/>
      <c r="Z58926" s="396"/>
      <c r="AA58926" s="441"/>
    </row>
    <row r="58927" spans="25:27" x14ac:dyDescent="0.2">
      <c r="Y58927" s="396"/>
      <c r="Z58927" s="396"/>
      <c r="AA58927" s="441"/>
    </row>
    <row r="58928" spans="25:27" x14ac:dyDescent="0.2">
      <c r="Y58928" s="396"/>
      <c r="Z58928" s="396"/>
      <c r="AA58928" s="441"/>
    </row>
    <row r="58929" spans="25:27" x14ac:dyDescent="0.2">
      <c r="Y58929" s="396"/>
      <c r="Z58929" s="396"/>
      <c r="AA58929" s="441"/>
    </row>
    <row r="58930" spans="25:27" x14ac:dyDescent="0.2">
      <c r="Y58930" s="396"/>
      <c r="Z58930" s="396"/>
      <c r="AA58930" s="441"/>
    </row>
    <row r="58931" spans="25:27" x14ac:dyDescent="0.2">
      <c r="Y58931" s="396"/>
      <c r="Z58931" s="396"/>
      <c r="AA58931" s="441"/>
    </row>
    <row r="58932" spans="25:27" x14ac:dyDescent="0.2">
      <c r="Y58932" s="396"/>
      <c r="Z58932" s="396"/>
      <c r="AA58932" s="441"/>
    </row>
    <row r="58933" spans="25:27" x14ac:dyDescent="0.2">
      <c r="Y58933" s="396"/>
      <c r="Z58933" s="396"/>
      <c r="AA58933" s="441"/>
    </row>
    <row r="58934" spans="25:27" x14ac:dyDescent="0.2">
      <c r="Y58934" s="396"/>
      <c r="Z58934" s="396"/>
      <c r="AA58934" s="441"/>
    </row>
    <row r="58935" spans="25:27" x14ac:dyDescent="0.2">
      <c r="Y58935" s="396"/>
      <c r="Z58935" s="396"/>
      <c r="AA58935" s="441"/>
    </row>
    <row r="58936" spans="25:27" x14ac:dyDescent="0.2">
      <c r="Y58936" s="396"/>
      <c r="Z58936" s="396"/>
      <c r="AA58936" s="441"/>
    </row>
    <row r="58937" spans="25:27" x14ac:dyDescent="0.2">
      <c r="Y58937" s="396"/>
      <c r="Z58937" s="396"/>
      <c r="AA58937" s="441"/>
    </row>
    <row r="58938" spans="25:27" x14ac:dyDescent="0.2">
      <c r="Y58938" s="396"/>
      <c r="Z58938" s="396"/>
      <c r="AA58938" s="441"/>
    </row>
    <row r="58939" spans="25:27" x14ac:dyDescent="0.2">
      <c r="Y58939" s="396"/>
      <c r="Z58939" s="396"/>
      <c r="AA58939" s="441"/>
    </row>
    <row r="58940" spans="25:27" x14ac:dyDescent="0.2">
      <c r="Y58940" s="396"/>
      <c r="Z58940" s="396"/>
      <c r="AA58940" s="441"/>
    </row>
    <row r="58941" spans="25:27" x14ac:dyDescent="0.2">
      <c r="Y58941" s="396"/>
      <c r="Z58941" s="396"/>
      <c r="AA58941" s="441"/>
    </row>
    <row r="58942" spans="25:27" x14ac:dyDescent="0.2">
      <c r="Y58942" s="396"/>
      <c r="Z58942" s="396"/>
      <c r="AA58942" s="441"/>
    </row>
    <row r="58943" spans="25:27" x14ac:dyDescent="0.2">
      <c r="Y58943" s="396"/>
      <c r="Z58943" s="396"/>
      <c r="AA58943" s="441"/>
    </row>
    <row r="58944" spans="25:27" x14ac:dyDescent="0.2">
      <c r="Y58944" s="396"/>
      <c r="Z58944" s="396"/>
      <c r="AA58944" s="441"/>
    </row>
    <row r="58945" spans="25:27" x14ac:dyDescent="0.2">
      <c r="Y58945" s="396"/>
      <c r="Z58945" s="396"/>
      <c r="AA58945" s="441"/>
    </row>
    <row r="58946" spans="25:27" x14ac:dyDescent="0.2">
      <c r="Y58946" s="396"/>
      <c r="Z58946" s="396"/>
      <c r="AA58946" s="441"/>
    </row>
    <row r="58947" spans="25:27" x14ac:dyDescent="0.2">
      <c r="Y58947" s="396"/>
      <c r="Z58947" s="396"/>
      <c r="AA58947" s="441"/>
    </row>
    <row r="58948" spans="25:27" x14ac:dyDescent="0.2">
      <c r="Y58948" s="396"/>
      <c r="Z58948" s="396"/>
      <c r="AA58948" s="441"/>
    </row>
    <row r="58949" spans="25:27" x14ac:dyDescent="0.2">
      <c r="Y58949" s="396"/>
      <c r="Z58949" s="396"/>
      <c r="AA58949" s="441"/>
    </row>
    <row r="58950" spans="25:27" x14ac:dyDescent="0.2">
      <c r="Y58950" s="396"/>
      <c r="Z58950" s="396"/>
      <c r="AA58950" s="441"/>
    </row>
    <row r="58951" spans="25:27" x14ac:dyDescent="0.2">
      <c r="Y58951" s="396"/>
      <c r="Z58951" s="396"/>
      <c r="AA58951" s="441"/>
    </row>
    <row r="58952" spans="25:27" x14ac:dyDescent="0.2">
      <c r="Y58952" s="396"/>
      <c r="Z58952" s="396"/>
      <c r="AA58952" s="441"/>
    </row>
    <row r="58953" spans="25:27" x14ac:dyDescent="0.2">
      <c r="Y58953" s="396"/>
      <c r="Z58953" s="396"/>
      <c r="AA58953" s="441"/>
    </row>
    <row r="58954" spans="25:27" x14ac:dyDescent="0.2">
      <c r="Y58954" s="396"/>
      <c r="Z58954" s="396"/>
      <c r="AA58954" s="441"/>
    </row>
    <row r="58955" spans="25:27" x14ac:dyDescent="0.2">
      <c r="Y58955" s="396"/>
      <c r="Z58955" s="396"/>
      <c r="AA58955" s="441"/>
    </row>
    <row r="58956" spans="25:27" x14ac:dyDescent="0.2">
      <c r="Y58956" s="396"/>
      <c r="Z58956" s="396"/>
      <c r="AA58956" s="441"/>
    </row>
    <row r="58957" spans="25:27" x14ac:dyDescent="0.2">
      <c r="Y58957" s="396"/>
      <c r="Z58957" s="396"/>
      <c r="AA58957" s="441"/>
    </row>
    <row r="58958" spans="25:27" x14ac:dyDescent="0.2">
      <c r="Y58958" s="396"/>
      <c r="Z58958" s="396"/>
      <c r="AA58958" s="441"/>
    </row>
    <row r="58959" spans="25:27" x14ac:dyDescent="0.2">
      <c r="Y58959" s="396"/>
      <c r="Z58959" s="396"/>
      <c r="AA58959" s="441"/>
    </row>
    <row r="58960" spans="25:27" x14ac:dyDescent="0.2">
      <c r="Y58960" s="396"/>
      <c r="Z58960" s="396"/>
      <c r="AA58960" s="441"/>
    </row>
    <row r="58961" spans="25:27" x14ac:dyDescent="0.2">
      <c r="Y58961" s="396"/>
      <c r="Z58961" s="396"/>
      <c r="AA58961" s="441"/>
    </row>
    <row r="58962" spans="25:27" x14ac:dyDescent="0.2">
      <c r="Y58962" s="396"/>
      <c r="Z58962" s="396"/>
      <c r="AA58962" s="441"/>
    </row>
    <row r="58963" spans="25:27" x14ac:dyDescent="0.2">
      <c r="Y58963" s="396"/>
      <c r="Z58963" s="396"/>
      <c r="AA58963" s="441"/>
    </row>
    <row r="58964" spans="25:27" x14ac:dyDescent="0.2">
      <c r="Y58964" s="396"/>
      <c r="Z58964" s="396"/>
      <c r="AA58964" s="441"/>
    </row>
    <row r="58965" spans="25:27" x14ac:dyDescent="0.2">
      <c r="Y58965" s="396"/>
      <c r="Z58965" s="396"/>
      <c r="AA58965" s="441"/>
    </row>
    <row r="58966" spans="25:27" x14ac:dyDescent="0.2">
      <c r="Y58966" s="396"/>
      <c r="Z58966" s="396"/>
      <c r="AA58966" s="441"/>
    </row>
    <row r="58967" spans="25:27" x14ac:dyDescent="0.2">
      <c r="Y58967" s="396"/>
      <c r="Z58967" s="396"/>
      <c r="AA58967" s="441"/>
    </row>
    <row r="58968" spans="25:27" x14ac:dyDescent="0.2">
      <c r="Y58968" s="396"/>
      <c r="Z58968" s="396"/>
      <c r="AA58968" s="441"/>
    </row>
    <row r="58969" spans="25:27" x14ac:dyDescent="0.2">
      <c r="Y58969" s="396"/>
      <c r="Z58969" s="396"/>
      <c r="AA58969" s="441"/>
    </row>
    <row r="58970" spans="25:27" x14ac:dyDescent="0.2">
      <c r="Y58970" s="396"/>
      <c r="Z58970" s="396"/>
      <c r="AA58970" s="441"/>
    </row>
    <row r="58971" spans="25:27" x14ac:dyDescent="0.2">
      <c r="Y58971" s="396"/>
      <c r="Z58971" s="396"/>
      <c r="AA58971" s="441"/>
    </row>
    <row r="58972" spans="25:27" x14ac:dyDescent="0.2">
      <c r="Y58972" s="396"/>
      <c r="Z58972" s="396"/>
      <c r="AA58972" s="441"/>
    </row>
    <row r="58973" spans="25:27" x14ac:dyDescent="0.2">
      <c r="Y58973" s="396"/>
      <c r="Z58973" s="396"/>
      <c r="AA58973" s="441"/>
    </row>
    <row r="58974" spans="25:27" x14ac:dyDescent="0.2">
      <c r="Y58974" s="396"/>
      <c r="Z58974" s="396"/>
      <c r="AA58974" s="441"/>
    </row>
    <row r="58975" spans="25:27" x14ac:dyDescent="0.2">
      <c r="Y58975" s="396"/>
      <c r="Z58975" s="396"/>
      <c r="AA58975" s="441"/>
    </row>
    <row r="58976" spans="25:27" x14ac:dyDescent="0.2">
      <c r="Y58976" s="396"/>
      <c r="Z58976" s="396"/>
      <c r="AA58976" s="441"/>
    </row>
    <row r="58977" spans="25:27" x14ac:dyDescent="0.2">
      <c r="Y58977" s="396"/>
      <c r="Z58977" s="396"/>
      <c r="AA58977" s="441"/>
    </row>
    <row r="58978" spans="25:27" x14ac:dyDescent="0.2">
      <c r="Y58978" s="396"/>
      <c r="Z58978" s="396"/>
      <c r="AA58978" s="441"/>
    </row>
    <row r="58979" spans="25:27" x14ac:dyDescent="0.2">
      <c r="Y58979" s="396"/>
      <c r="Z58979" s="396"/>
      <c r="AA58979" s="441"/>
    </row>
    <row r="58980" spans="25:27" x14ac:dyDescent="0.2">
      <c r="Y58980" s="396"/>
      <c r="Z58980" s="396"/>
      <c r="AA58980" s="441"/>
    </row>
    <row r="58981" spans="25:27" x14ac:dyDescent="0.2">
      <c r="Y58981" s="396"/>
      <c r="Z58981" s="396"/>
      <c r="AA58981" s="441"/>
    </row>
    <row r="58982" spans="25:27" x14ac:dyDescent="0.2">
      <c r="Y58982" s="396"/>
      <c r="Z58982" s="396"/>
      <c r="AA58982" s="441"/>
    </row>
    <row r="58983" spans="25:27" x14ac:dyDescent="0.2">
      <c r="Y58983" s="396"/>
      <c r="Z58983" s="396"/>
      <c r="AA58983" s="441"/>
    </row>
    <row r="58984" spans="25:27" x14ac:dyDescent="0.2">
      <c r="Y58984" s="396"/>
      <c r="Z58984" s="396"/>
      <c r="AA58984" s="441"/>
    </row>
    <row r="58985" spans="25:27" x14ac:dyDescent="0.2">
      <c r="Y58985" s="396"/>
      <c r="Z58985" s="396"/>
      <c r="AA58985" s="441"/>
    </row>
    <row r="58986" spans="25:27" x14ac:dyDescent="0.2">
      <c r="Y58986" s="396"/>
      <c r="Z58986" s="396"/>
      <c r="AA58986" s="441"/>
    </row>
    <row r="58987" spans="25:27" x14ac:dyDescent="0.2">
      <c r="Y58987" s="396"/>
      <c r="Z58987" s="396"/>
      <c r="AA58987" s="441"/>
    </row>
    <row r="58988" spans="25:27" x14ac:dyDescent="0.2">
      <c r="Y58988" s="396"/>
      <c r="Z58988" s="396"/>
      <c r="AA58988" s="441"/>
    </row>
    <row r="58989" spans="25:27" x14ac:dyDescent="0.2">
      <c r="Y58989" s="396"/>
      <c r="Z58989" s="396"/>
      <c r="AA58989" s="441"/>
    </row>
    <row r="58990" spans="25:27" x14ac:dyDescent="0.2">
      <c r="Y58990" s="396"/>
      <c r="Z58990" s="396"/>
      <c r="AA58990" s="441"/>
    </row>
    <row r="58991" spans="25:27" x14ac:dyDescent="0.2">
      <c r="Y58991" s="396"/>
      <c r="Z58991" s="396"/>
      <c r="AA58991" s="441"/>
    </row>
    <row r="58992" spans="25:27" x14ac:dyDescent="0.2">
      <c r="Y58992" s="396"/>
      <c r="Z58992" s="396"/>
      <c r="AA58992" s="441"/>
    </row>
    <row r="58993" spans="25:27" x14ac:dyDescent="0.2">
      <c r="Y58993" s="396"/>
      <c r="Z58993" s="396"/>
      <c r="AA58993" s="441"/>
    </row>
    <row r="58994" spans="25:27" x14ac:dyDescent="0.2">
      <c r="Y58994" s="396"/>
      <c r="Z58994" s="396"/>
      <c r="AA58994" s="441"/>
    </row>
    <row r="58995" spans="25:27" x14ac:dyDescent="0.2">
      <c r="Y58995" s="396"/>
      <c r="Z58995" s="396"/>
      <c r="AA58995" s="441"/>
    </row>
    <row r="58996" spans="25:27" x14ac:dyDescent="0.2">
      <c r="Y58996" s="396"/>
      <c r="Z58996" s="396"/>
      <c r="AA58996" s="441"/>
    </row>
    <row r="58997" spans="25:27" x14ac:dyDescent="0.2">
      <c r="Y58997" s="396"/>
      <c r="Z58997" s="396"/>
      <c r="AA58997" s="441"/>
    </row>
    <row r="58998" spans="25:27" x14ac:dyDescent="0.2">
      <c r="Y58998" s="396"/>
      <c r="Z58998" s="396"/>
      <c r="AA58998" s="441"/>
    </row>
    <row r="58999" spans="25:27" x14ac:dyDescent="0.2">
      <c r="Y58999" s="396"/>
      <c r="Z58999" s="396"/>
      <c r="AA58999" s="441"/>
    </row>
    <row r="59000" spans="25:27" x14ac:dyDescent="0.2">
      <c r="Y59000" s="396"/>
      <c r="Z59000" s="396"/>
      <c r="AA59000" s="441"/>
    </row>
    <row r="59001" spans="25:27" x14ac:dyDescent="0.2">
      <c r="Y59001" s="396"/>
      <c r="Z59001" s="396"/>
      <c r="AA59001" s="441"/>
    </row>
    <row r="59002" spans="25:27" x14ac:dyDescent="0.2">
      <c r="Y59002" s="396"/>
      <c r="Z59002" s="396"/>
      <c r="AA59002" s="441"/>
    </row>
    <row r="59003" spans="25:27" x14ac:dyDescent="0.2">
      <c r="Y59003" s="396"/>
      <c r="Z59003" s="396"/>
      <c r="AA59003" s="441"/>
    </row>
    <row r="59004" spans="25:27" x14ac:dyDescent="0.2">
      <c r="Y59004" s="396"/>
      <c r="Z59004" s="396"/>
      <c r="AA59004" s="441"/>
    </row>
    <row r="59005" spans="25:27" x14ac:dyDescent="0.2">
      <c r="Y59005" s="396"/>
      <c r="Z59005" s="396"/>
      <c r="AA59005" s="441"/>
    </row>
    <row r="59006" spans="25:27" x14ac:dyDescent="0.2">
      <c r="Y59006" s="396"/>
      <c r="Z59006" s="396"/>
      <c r="AA59006" s="441"/>
    </row>
    <row r="59007" spans="25:27" x14ac:dyDescent="0.2">
      <c r="Y59007" s="396"/>
      <c r="Z59007" s="396"/>
      <c r="AA59007" s="441"/>
    </row>
    <row r="59008" spans="25:27" x14ac:dyDescent="0.2">
      <c r="Y59008" s="396"/>
      <c r="Z59008" s="396"/>
      <c r="AA59008" s="441"/>
    </row>
    <row r="59009" spans="25:27" x14ac:dyDescent="0.2">
      <c r="Y59009" s="396"/>
      <c r="Z59009" s="396"/>
      <c r="AA59009" s="441"/>
    </row>
    <row r="59010" spans="25:27" x14ac:dyDescent="0.2">
      <c r="Y59010" s="396"/>
      <c r="Z59010" s="396"/>
      <c r="AA59010" s="441"/>
    </row>
    <row r="59011" spans="25:27" x14ac:dyDescent="0.2">
      <c r="Y59011" s="396"/>
      <c r="Z59011" s="396"/>
      <c r="AA59011" s="441"/>
    </row>
    <row r="59012" spans="25:27" x14ac:dyDescent="0.2">
      <c r="Y59012" s="396"/>
      <c r="Z59012" s="396"/>
      <c r="AA59012" s="441"/>
    </row>
    <row r="59013" spans="25:27" x14ac:dyDescent="0.2">
      <c r="Y59013" s="396"/>
      <c r="Z59013" s="396"/>
      <c r="AA59013" s="441"/>
    </row>
    <row r="59014" spans="25:27" x14ac:dyDescent="0.2">
      <c r="Y59014" s="396"/>
      <c r="Z59014" s="396"/>
      <c r="AA59014" s="441"/>
    </row>
    <row r="59015" spans="25:27" x14ac:dyDescent="0.2">
      <c r="Y59015" s="396"/>
      <c r="Z59015" s="396"/>
      <c r="AA59015" s="441"/>
    </row>
    <row r="59016" spans="25:27" x14ac:dyDescent="0.2">
      <c r="Y59016" s="396"/>
      <c r="Z59016" s="396"/>
      <c r="AA59016" s="441"/>
    </row>
    <row r="59017" spans="25:27" x14ac:dyDescent="0.2">
      <c r="Y59017" s="396"/>
      <c r="Z59017" s="396"/>
      <c r="AA59017" s="441"/>
    </row>
    <row r="59018" spans="25:27" x14ac:dyDescent="0.2">
      <c r="Y59018" s="396"/>
      <c r="Z59018" s="396"/>
      <c r="AA59018" s="441"/>
    </row>
    <row r="59019" spans="25:27" x14ac:dyDescent="0.2">
      <c r="Y59019" s="396"/>
      <c r="Z59019" s="396"/>
      <c r="AA59019" s="441"/>
    </row>
    <row r="59020" spans="25:27" x14ac:dyDescent="0.2">
      <c r="Y59020" s="396"/>
      <c r="Z59020" s="396"/>
      <c r="AA59020" s="441"/>
    </row>
    <row r="59021" spans="25:27" x14ac:dyDescent="0.2">
      <c r="Y59021" s="396"/>
      <c r="Z59021" s="396"/>
      <c r="AA59021" s="441"/>
    </row>
    <row r="59022" spans="25:27" x14ac:dyDescent="0.2">
      <c r="Y59022" s="396"/>
      <c r="Z59022" s="396"/>
      <c r="AA59022" s="441"/>
    </row>
    <row r="59023" spans="25:27" x14ac:dyDescent="0.2">
      <c r="Y59023" s="396"/>
      <c r="Z59023" s="396"/>
      <c r="AA59023" s="441"/>
    </row>
    <row r="59024" spans="25:27" x14ac:dyDescent="0.2">
      <c r="Y59024" s="396"/>
      <c r="Z59024" s="396"/>
      <c r="AA59024" s="441"/>
    </row>
    <row r="59025" spans="25:27" x14ac:dyDescent="0.2">
      <c r="Y59025" s="396"/>
      <c r="Z59025" s="396"/>
      <c r="AA59025" s="441"/>
    </row>
    <row r="59026" spans="25:27" x14ac:dyDescent="0.2">
      <c r="Y59026" s="396"/>
      <c r="Z59026" s="396"/>
      <c r="AA59026" s="441"/>
    </row>
    <row r="59027" spans="25:27" x14ac:dyDescent="0.2">
      <c r="Y59027" s="396"/>
      <c r="Z59027" s="396"/>
      <c r="AA59027" s="441"/>
    </row>
    <row r="59028" spans="25:27" x14ac:dyDescent="0.2">
      <c r="Y59028" s="396"/>
      <c r="Z59028" s="396"/>
      <c r="AA59028" s="441"/>
    </row>
    <row r="59029" spans="25:27" x14ac:dyDescent="0.2">
      <c r="Y59029" s="396"/>
      <c r="Z59029" s="396"/>
      <c r="AA59029" s="441"/>
    </row>
    <row r="59030" spans="25:27" x14ac:dyDescent="0.2">
      <c r="Y59030" s="396"/>
      <c r="Z59030" s="396"/>
      <c r="AA59030" s="441"/>
    </row>
    <row r="59031" spans="25:27" x14ac:dyDescent="0.2">
      <c r="Y59031" s="396"/>
      <c r="Z59031" s="396"/>
      <c r="AA59031" s="441"/>
    </row>
    <row r="59032" spans="25:27" x14ac:dyDescent="0.2">
      <c r="Y59032" s="396"/>
      <c r="Z59032" s="396"/>
      <c r="AA59032" s="441"/>
    </row>
    <row r="59033" spans="25:27" x14ac:dyDescent="0.2">
      <c r="Y59033" s="396"/>
      <c r="Z59033" s="396"/>
      <c r="AA59033" s="441"/>
    </row>
    <row r="59034" spans="25:27" x14ac:dyDescent="0.2">
      <c r="Y59034" s="396"/>
      <c r="Z59034" s="396"/>
      <c r="AA59034" s="441"/>
    </row>
    <row r="59035" spans="25:27" x14ac:dyDescent="0.2">
      <c r="Y59035" s="396"/>
      <c r="Z59035" s="396"/>
      <c r="AA59035" s="441"/>
    </row>
    <row r="59036" spans="25:27" x14ac:dyDescent="0.2">
      <c r="Y59036" s="396"/>
      <c r="Z59036" s="396"/>
      <c r="AA59036" s="441"/>
    </row>
    <row r="59037" spans="25:27" x14ac:dyDescent="0.2">
      <c r="Y59037" s="396"/>
      <c r="Z59037" s="396"/>
      <c r="AA59037" s="441"/>
    </row>
    <row r="59038" spans="25:27" x14ac:dyDescent="0.2">
      <c r="Y59038" s="396"/>
      <c r="Z59038" s="396"/>
      <c r="AA59038" s="441"/>
    </row>
    <row r="59039" spans="25:27" x14ac:dyDescent="0.2">
      <c r="Y59039" s="396"/>
      <c r="Z59039" s="396"/>
      <c r="AA59039" s="441"/>
    </row>
    <row r="59040" spans="25:27" x14ac:dyDescent="0.2">
      <c r="Y59040" s="396"/>
      <c r="Z59040" s="396"/>
      <c r="AA59040" s="441"/>
    </row>
    <row r="59041" spans="25:27" x14ac:dyDescent="0.2">
      <c r="Y59041" s="396"/>
      <c r="Z59041" s="396"/>
      <c r="AA59041" s="441"/>
    </row>
    <row r="59042" spans="25:27" x14ac:dyDescent="0.2">
      <c r="Y59042" s="396"/>
      <c r="Z59042" s="396"/>
      <c r="AA59042" s="441"/>
    </row>
    <row r="59043" spans="25:27" x14ac:dyDescent="0.2">
      <c r="Y59043" s="396"/>
      <c r="Z59043" s="396"/>
      <c r="AA59043" s="441"/>
    </row>
    <row r="59044" spans="25:27" x14ac:dyDescent="0.2">
      <c r="Y59044" s="396"/>
      <c r="Z59044" s="396"/>
      <c r="AA59044" s="441"/>
    </row>
    <row r="59045" spans="25:27" x14ac:dyDescent="0.2">
      <c r="Y59045" s="396"/>
      <c r="Z59045" s="396"/>
      <c r="AA59045" s="441"/>
    </row>
    <row r="59046" spans="25:27" x14ac:dyDescent="0.2">
      <c r="Y59046" s="396"/>
      <c r="Z59046" s="396"/>
      <c r="AA59046" s="441"/>
    </row>
    <row r="59047" spans="25:27" x14ac:dyDescent="0.2">
      <c r="Y59047" s="396"/>
      <c r="Z59047" s="396"/>
      <c r="AA59047" s="441"/>
    </row>
    <row r="59048" spans="25:27" x14ac:dyDescent="0.2">
      <c r="Y59048" s="396"/>
      <c r="Z59048" s="396"/>
      <c r="AA59048" s="441"/>
    </row>
    <row r="59049" spans="25:27" x14ac:dyDescent="0.2">
      <c r="Y59049" s="396"/>
      <c r="Z59049" s="396"/>
      <c r="AA59049" s="441"/>
    </row>
    <row r="59050" spans="25:27" x14ac:dyDescent="0.2">
      <c r="Y59050" s="396"/>
      <c r="Z59050" s="396"/>
      <c r="AA59050" s="441"/>
    </row>
    <row r="59051" spans="25:27" x14ac:dyDescent="0.2">
      <c r="Y59051" s="396"/>
      <c r="Z59051" s="396"/>
      <c r="AA59051" s="441"/>
    </row>
    <row r="59052" spans="25:27" x14ac:dyDescent="0.2">
      <c r="Y59052" s="396"/>
      <c r="Z59052" s="396"/>
      <c r="AA59052" s="441"/>
    </row>
    <row r="59053" spans="25:27" x14ac:dyDescent="0.2">
      <c r="Y59053" s="396"/>
      <c r="Z59053" s="396"/>
      <c r="AA59053" s="441"/>
    </row>
    <row r="59054" spans="25:27" x14ac:dyDescent="0.2">
      <c r="Y59054" s="396"/>
      <c r="Z59054" s="396"/>
      <c r="AA59054" s="441"/>
    </row>
    <row r="59055" spans="25:27" x14ac:dyDescent="0.2">
      <c r="Y59055" s="396"/>
      <c r="Z59055" s="396"/>
      <c r="AA59055" s="441"/>
    </row>
    <row r="59056" spans="25:27" x14ac:dyDescent="0.2">
      <c r="Y59056" s="396"/>
      <c r="Z59056" s="396"/>
      <c r="AA59056" s="441"/>
    </row>
    <row r="59057" spans="25:27" x14ac:dyDescent="0.2">
      <c r="Y59057" s="396"/>
      <c r="Z59057" s="396"/>
      <c r="AA59057" s="441"/>
    </row>
    <row r="59058" spans="25:27" x14ac:dyDescent="0.2">
      <c r="Y59058" s="396"/>
      <c r="Z59058" s="396"/>
      <c r="AA59058" s="441"/>
    </row>
    <row r="59059" spans="25:27" x14ac:dyDescent="0.2">
      <c r="Y59059" s="396"/>
      <c r="Z59059" s="396"/>
      <c r="AA59059" s="441"/>
    </row>
    <row r="59060" spans="25:27" x14ac:dyDescent="0.2">
      <c r="Y59060" s="396"/>
      <c r="Z59060" s="396"/>
      <c r="AA59060" s="441"/>
    </row>
    <row r="59061" spans="25:27" x14ac:dyDescent="0.2">
      <c r="Y59061" s="396"/>
      <c r="Z59061" s="396"/>
      <c r="AA59061" s="441"/>
    </row>
    <row r="59062" spans="25:27" x14ac:dyDescent="0.2">
      <c r="Y59062" s="396"/>
      <c r="Z59062" s="396"/>
      <c r="AA59062" s="441"/>
    </row>
    <row r="59063" spans="25:27" x14ac:dyDescent="0.2">
      <c r="Y59063" s="396"/>
      <c r="Z59063" s="396"/>
      <c r="AA59063" s="441"/>
    </row>
    <row r="59064" spans="25:27" x14ac:dyDescent="0.2">
      <c r="Y59064" s="396"/>
      <c r="Z59064" s="396"/>
      <c r="AA59064" s="441"/>
    </row>
    <row r="59065" spans="25:27" x14ac:dyDescent="0.2">
      <c r="Y59065" s="396"/>
      <c r="Z59065" s="396"/>
      <c r="AA59065" s="441"/>
    </row>
    <row r="59066" spans="25:27" x14ac:dyDescent="0.2">
      <c r="Y59066" s="396"/>
      <c r="Z59066" s="396"/>
      <c r="AA59066" s="441"/>
    </row>
    <row r="59067" spans="25:27" x14ac:dyDescent="0.2">
      <c r="Y59067" s="396"/>
      <c r="Z59067" s="396"/>
      <c r="AA59067" s="441"/>
    </row>
    <row r="59068" spans="25:27" x14ac:dyDescent="0.2">
      <c r="Y59068" s="396"/>
      <c r="Z59068" s="396"/>
      <c r="AA59068" s="441"/>
    </row>
    <row r="59069" spans="25:27" x14ac:dyDescent="0.2">
      <c r="Y59069" s="396"/>
      <c r="Z59069" s="396"/>
      <c r="AA59069" s="441"/>
    </row>
    <row r="59070" spans="25:27" x14ac:dyDescent="0.2">
      <c r="Y59070" s="396"/>
      <c r="Z59070" s="396"/>
      <c r="AA59070" s="441"/>
    </row>
    <row r="59071" spans="25:27" x14ac:dyDescent="0.2">
      <c r="Y59071" s="396"/>
      <c r="Z59071" s="396"/>
      <c r="AA59071" s="441"/>
    </row>
    <row r="59072" spans="25:27" x14ac:dyDescent="0.2">
      <c r="Y59072" s="396"/>
      <c r="Z59072" s="396"/>
      <c r="AA59072" s="441"/>
    </row>
    <row r="59073" spans="25:27" x14ac:dyDescent="0.2">
      <c r="Y59073" s="396"/>
      <c r="Z59073" s="396"/>
      <c r="AA59073" s="441"/>
    </row>
    <row r="59074" spans="25:27" x14ac:dyDescent="0.2">
      <c r="Y59074" s="396"/>
      <c r="Z59074" s="396"/>
      <c r="AA59074" s="441"/>
    </row>
    <row r="59075" spans="25:27" x14ac:dyDescent="0.2">
      <c r="Y59075" s="396"/>
      <c r="Z59075" s="396"/>
      <c r="AA59075" s="441"/>
    </row>
    <row r="59076" spans="25:27" x14ac:dyDescent="0.2">
      <c r="Y59076" s="396"/>
      <c r="Z59076" s="396"/>
      <c r="AA59076" s="441"/>
    </row>
    <row r="59077" spans="25:27" x14ac:dyDescent="0.2">
      <c r="Y59077" s="396"/>
      <c r="Z59077" s="396"/>
      <c r="AA59077" s="441"/>
    </row>
    <row r="59078" spans="25:27" x14ac:dyDescent="0.2">
      <c r="Y59078" s="396"/>
      <c r="Z59078" s="396"/>
      <c r="AA59078" s="441"/>
    </row>
    <row r="59079" spans="25:27" x14ac:dyDescent="0.2">
      <c r="Y59079" s="396"/>
      <c r="Z59079" s="396"/>
      <c r="AA59079" s="441"/>
    </row>
    <row r="59080" spans="25:27" x14ac:dyDescent="0.2">
      <c r="Y59080" s="396"/>
      <c r="Z59080" s="396"/>
      <c r="AA59080" s="441"/>
    </row>
    <row r="59081" spans="25:27" x14ac:dyDescent="0.2">
      <c r="Y59081" s="396"/>
      <c r="Z59081" s="396"/>
      <c r="AA59081" s="441"/>
    </row>
    <row r="59082" spans="25:27" x14ac:dyDescent="0.2">
      <c r="Y59082" s="396"/>
      <c r="Z59082" s="396"/>
      <c r="AA59082" s="441"/>
    </row>
    <row r="59083" spans="25:27" x14ac:dyDescent="0.2">
      <c r="Y59083" s="396"/>
      <c r="Z59083" s="396"/>
      <c r="AA59083" s="441"/>
    </row>
    <row r="59084" spans="25:27" x14ac:dyDescent="0.2">
      <c r="Y59084" s="396"/>
      <c r="Z59084" s="396"/>
      <c r="AA59084" s="441"/>
    </row>
    <row r="59085" spans="25:27" x14ac:dyDescent="0.2">
      <c r="Y59085" s="396"/>
      <c r="Z59085" s="396"/>
      <c r="AA59085" s="441"/>
    </row>
    <row r="59086" spans="25:27" x14ac:dyDescent="0.2">
      <c r="Y59086" s="396"/>
      <c r="Z59086" s="396"/>
      <c r="AA59086" s="441"/>
    </row>
    <row r="59087" spans="25:27" x14ac:dyDescent="0.2">
      <c r="Y59087" s="396"/>
      <c r="Z59087" s="396"/>
      <c r="AA59087" s="441"/>
    </row>
    <row r="59088" spans="25:27" x14ac:dyDescent="0.2">
      <c r="Y59088" s="396"/>
      <c r="Z59088" s="396"/>
      <c r="AA59088" s="441"/>
    </row>
    <row r="59089" spans="25:27" x14ac:dyDescent="0.2">
      <c r="Y59089" s="396"/>
      <c r="Z59089" s="396"/>
      <c r="AA59089" s="441"/>
    </row>
    <row r="59090" spans="25:27" x14ac:dyDescent="0.2">
      <c r="Y59090" s="396"/>
      <c r="Z59090" s="396"/>
      <c r="AA59090" s="441"/>
    </row>
    <row r="59091" spans="25:27" x14ac:dyDescent="0.2">
      <c r="Y59091" s="396"/>
      <c r="Z59091" s="396"/>
      <c r="AA59091" s="441"/>
    </row>
    <row r="59092" spans="25:27" x14ac:dyDescent="0.2">
      <c r="Y59092" s="396"/>
      <c r="Z59092" s="396"/>
      <c r="AA59092" s="441"/>
    </row>
    <row r="59093" spans="25:27" x14ac:dyDescent="0.2">
      <c r="Y59093" s="396"/>
      <c r="Z59093" s="396"/>
      <c r="AA59093" s="441"/>
    </row>
    <row r="59094" spans="25:27" x14ac:dyDescent="0.2">
      <c r="Y59094" s="396"/>
      <c r="Z59094" s="396"/>
      <c r="AA59094" s="441"/>
    </row>
    <row r="59095" spans="25:27" x14ac:dyDescent="0.2">
      <c r="Y59095" s="396"/>
      <c r="Z59095" s="396"/>
      <c r="AA59095" s="441"/>
    </row>
    <row r="59096" spans="25:27" x14ac:dyDescent="0.2">
      <c r="Y59096" s="396"/>
      <c r="Z59096" s="396"/>
      <c r="AA59096" s="441"/>
    </row>
    <row r="59097" spans="25:27" x14ac:dyDescent="0.2">
      <c r="Y59097" s="396"/>
      <c r="Z59097" s="396"/>
      <c r="AA59097" s="441"/>
    </row>
    <row r="59098" spans="25:27" x14ac:dyDescent="0.2">
      <c r="Y59098" s="396"/>
      <c r="Z59098" s="396"/>
      <c r="AA59098" s="441"/>
    </row>
    <row r="59099" spans="25:27" x14ac:dyDescent="0.2">
      <c r="Y59099" s="396"/>
      <c r="Z59099" s="396"/>
      <c r="AA59099" s="441"/>
    </row>
    <row r="59100" spans="25:27" x14ac:dyDescent="0.2">
      <c r="Y59100" s="396"/>
      <c r="Z59100" s="396"/>
      <c r="AA59100" s="441"/>
    </row>
    <row r="59101" spans="25:27" x14ac:dyDescent="0.2">
      <c r="Y59101" s="396"/>
      <c r="Z59101" s="396"/>
      <c r="AA59101" s="441"/>
    </row>
    <row r="59102" spans="25:27" x14ac:dyDescent="0.2">
      <c r="Y59102" s="396"/>
      <c r="Z59102" s="396"/>
      <c r="AA59102" s="441"/>
    </row>
    <row r="59103" spans="25:27" x14ac:dyDescent="0.2">
      <c r="Y59103" s="396"/>
      <c r="Z59103" s="396"/>
      <c r="AA59103" s="441"/>
    </row>
    <row r="59104" spans="25:27" x14ac:dyDescent="0.2">
      <c r="Y59104" s="396"/>
      <c r="Z59104" s="396"/>
      <c r="AA59104" s="441"/>
    </row>
    <row r="59105" spans="25:27" x14ac:dyDescent="0.2">
      <c r="Y59105" s="396"/>
      <c r="Z59105" s="396"/>
      <c r="AA59105" s="441"/>
    </row>
    <row r="59106" spans="25:27" x14ac:dyDescent="0.2">
      <c r="Y59106" s="396"/>
      <c r="Z59106" s="396"/>
      <c r="AA59106" s="441"/>
    </row>
    <row r="59107" spans="25:27" x14ac:dyDescent="0.2">
      <c r="Y59107" s="396"/>
      <c r="Z59107" s="396"/>
      <c r="AA59107" s="441"/>
    </row>
    <row r="59108" spans="25:27" x14ac:dyDescent="0.2">
      <c r="Y59108" s="396"/>
      <c r="Z59108" s="396"/>
      <c r="AA59108" s="441"/>
    </row>
    <row r="59109" spans="25:27" x14ac:dyDescent="0.2">
      <c r="Y59109" s="396"/>
      <c r="Z59109" s="396"/>
      <c r="AA59109" s="441"/>
    </row>
    <row r="59110" spans="25:27" x14ac:dyDescent="0.2">
      <c r="Y59110" s="396"/>
      <c r="Z59110" s="396"/>
      <c r="AA59110" s="441"/>
    </row>
    <row r="59111" spans="25:27" x14ac:dyDescent="0.2">
      <c r="Y59111" s="396"/>
      <c r="Z59111" s="396"/>
      <c r="AA59111" s="441"/>
    </row>
    <row r="59112" spans="25:27" x14ac:dyDescent="0.2">
      <c r="Y59112" s="396"/>
      <c r="Z59112" s="396"/>
      <c r="AA59112" s="441"/>
    </row>
    <row r="59113" spans="25:27" x14ac:dyDescent="0.2">
      <c r="Y59113" s="396"/>
      <c r="Z59113" s="396"/>
      <c r="AA59113" s="441"/>
    </row>
    <row r="59114" spans="25:27" x14ac:dyDescent="0.2">
      <c r="Y59114" s="396"/>
      <c r="Z59114" s="396"/>
      <c r="AA59114" s="441"/>
    </row>
    <row r="59115" spans="25:27" x14ac:dyDescent="0.2">
      <c r="Y59115" s="396"/>
      <c r="Z59115" s="396"/>
      <c r="AA59115" s="441"/>
    </row>
    <row r="59116" spans="25:27" x14ac:dyDescent="0.2">
      <c r="Y59116" s="396"/>
      <c r="Z59116" s="396"/>
      <c r="AA59116" s="441"/>
    </row>
    <row r="59117" spans="25:27" x14ac:dyDescent="0.2">
      <c r="Y59117" s="396"/>
      <c r="Z59117" s="396"/>
      <c r="AA59117" s="441"/>
    </row>
    <row r="59118" spans="25:27" x14ac:dyDescent="0.2">
      <c r="Y59118" s="396"/>
      <c r="Z59118" s="396"/>
      <c r="AA59118" s="441"/>
    </row>
    <row r="59119" spans="25:27" x14ac:dyDescent="0.2">
      <c r="Y59119" s="396"/>
      <c r="Z59119" s="396"/>
      <c r="AA59119" s="441"/>
    </row>
    <row r="59120" spans="25:27" x14ac:dyDescent="0.2">
      <c r="Y59120" s="396"/>
      <c r="Z59120" s="396"/>
      <c r="AA59120" s="441"/>
    </row>
    <row r="59121" spans="25:27" x14ac:dyDescent="0.2">
      <c r="Y59121" s="396"/>
      <c r="Z59121" s="396"/>
      <c r="AA59121" s="441"/>
    </row>
    <row r="59122" spans="25:27" x14ac:dyDescent="0.2">
      <c r="Y59122" s="396"/>
      <c r="Z59122" s="396"/>
      <c r="AA59122" s="441"/>
    </row>
    <row r="59123" spans="25:27" x14ac:dyDescent="0.2">
      <c r="Y59123" s="396"/>
      <c r="Z59123" s="396"/>
      <c r="AA59123" s="441"/>
    </row>
    <row r="59124" spans="25:27" x14ac:dyDescent="0.2">
      <c r="Y59124" s="396"/>
      <c r="Z59124" s="396"/>
      <c r="AA59124" s="441"/>
    </row>
    <row r="59125" spans="25:27" x14ac:dyDescent="0.2">
      <c r="Y59125" s="396"/>
      <c r="Z59125" s="396"/>
      <c r="AA59125" s="441"/>
    </row>
    <row r="59126" spans="25:27" x14ac:dyDescent="0.2">
      <c r="Y59126" s="396"/>
      <c r="Z59126" s="396"/>
      <c r="AA59126" s="441"/>
    </row>
    <row r="59127" spans="25:27" x14ac:dyDescent="0.2">
      <c r="Y59127" s="396"/>
      <c r="Z59127" s="396"/>
      <c r="AA59127" s="441"/>
    </row>
    <row r="59128" spans="25:27" x14ac:dyDescent="0.2">
      <c r="Y59128" s="396"/>
      <c r="Z59128" s="396"/>
      <c r="AA59128" s="441"/>
    </row>
    <row r="59129" spans="25:27" x14ac:dyDescent="0.2">
      <c r="Y59129" s="396"/>
      <c r="Z59129" s="396"/>
      <c r="AA59129" s="441"/>
    </row>
    <row r="59130" spans="25:27" x14ac:dyDescent="0.2">
      <c r="Y59130" s="396"/>
      <c r="Z59130" s="396"/>
      <c r="AA59130" s="441"/>
    </row>
    <row r="59131" spans="25:27" x14ac:dyDescent="0.2">
      <c r="Y59131" s="396"/>
      <c r="Z59131" s="396"/>
      <c r="AA59131" s="441"/>
    </row>
    <row r="59132" spans="25:27" x14ac:dyDescent="0.2">
      <c r="Y59132" s="396"/>
      <c r="Z59132" s="396"/>
      <c r="AA59132" s="441"/>
    </row>
    <row r="59133" spans="25:27" x14ac:dyDescent="0.2">
      <c r="Y59133" s="396"/>
      <c r="Z59133" s="396"/>
      <c r="AA59133" s="441"/>
    </row>
    <row r="59134" spans="25:27" x14ac:dyDescent="0.2">
      <c r="Y59134" s="396"/>
      <c r="Z59134" s="396"/>
      <c r="AA59134" s="441"/>
    </row>
    <row r="59135" spans="25:27" x14ac:dyDescent="0.2">
      <c r="Y59135" s="396"/>
      <c r="Z59135" s="396"/>
      <c r="AA59135" s="441"/>
    </row>
    <row r="59136" spans="25:27" x14ac:dyDescent="0.2">
      <c r="Y59136" s="396"/>
      <c r="Z59136" s="396"/>
      <c r="AA59136" s="441"/>
    </row>
    <row r="59137" spans="25:27" x14ac:dyDescent="0.2">
      <c r="Y59137" s="396"/>
      <c r="Z59137" s="396"/>
      <c r="AA59137" s="441"/>
    </row>
    <row r="59138" spans="25:27" x14ac:dyDescent="0.2">
      <c r="Y59138" s="396"/>
      <c r="Z59138" s="396"/>
      <c r="AA59138" s="441"/>
    </row>
    <row r="59139" spans="25:27" x14ac:dyDescent="0.2">
      <c r="Y59139" s="396"/>
      <c r="Z59139" s="396"/>
      <c r="AA59139" s="441"/>
    </row>
    <row r="59140" spans="25:27" x14ac:dyDescent="0.2">
      <c r="Y59140" s="396"/>
      <c r="Z59140" s="396"/>
      <c r="AA59140" s="441"/>
    </row>
    <row r="59141" spans="25:27" x14ac:dyDescent="0.2">
      <c r="Y59141" s="396"/>
      <c r="Z59141" s="396"/>
      <c r="AA59141" s="441"/>
    </row>
    <row r="59142" spans="25:27" x14ac:dyDescent="0.2">
      <c r="Y59142" s="396"/>
      <c r="Z59142" s="396"/>
      <c r="AA59142" s="441"/>
    </row>
    <row r="59143" spans="25:27" x14ac:dyDescent="0.2">
      <c r="Y59143" s="396"/>
      <c r="Z59143" s="396"/>
      <c r="AA59143" s="441"/>
    </row>
    <row r="59144" spans="25:27" x14ac:dyDescent="0.2">
      <c r="Y59144" s="396"/>
      <c r="Z59144" s="396"/>
      <c r="AA59144" s="441"/>
    </row>
    <row r="59145" spans="25:27" x14ac:dyDescent="0.2">
      <c r="Y59145" s="396"/>
      <c r="Z59145" s="396"/>
      <c r="AA59145" s="441"/>
    </row>
    <row r="59146" spans="25:27" x14ac:dyDescent="0.2">
      <c r="Y59146" s="396"/>
      <c r="Z59146" s="396"/>
      <c r="AA59146" s="441"/>
    </row>
    <row r="59147" spans="25:27" x14ac:dyDescent="0.2">
      <c r="Y59147" s="396"/>
      <c r="Z59147" s="396"/>
      <c r="AA59147" s="441"/>
    </row>
    <row r="59148" spans="25:27" x14ac:dyDescent="0.2">
      <c r="Y59148" s="396"/>
      <c r="Z59148" s="396"/>
      <c r="AA59148" s="441"/>
    </row>
    <row r="59149" spans="25:27" x14ac:dyDescent="0.2">
      <c r="Y59149" s="396"/>
      <c r="Z59149" s="396"/>
      <c r="AA59149" s="441"/>
    </row>
    <row r="59150" spans="25:27" x14ac:dyDescent="0.2">
      <c r="Y59150" s="396"/>
      <c r="Z59150" s="396"/>
      <c r="AA59150" s="441"/>
    </row>
    <row r="59151" spans="25:27" x14ac:dyDescent="0.2">
      <c r="Y59151" s="396"/>
      <c r="Z59151" s="396"/>
      <c r="AA59151" s="441"/>
    </row>
    <row r="59152" spans="25:27" x14ac:dyDescent="0.2">
      <c r="Y59152" s="396"/>
      <c r="Z59152" s="396"/>
      <c r="AA59152" s="441"/>
    </row>
    <row r="59153" spans="25:27" x14ac:dyDescent="0.2">
      <c r="Y59153" s="396"/>
      <c r="Z59153" s="396"/>
      <c r="AA59153" s="441"/>
    </row>
    <row r="59154" spans="25:27" x14ac:dyDescent="0.2">
      <c r="Y59154" s="396"/>
      <c r="Z59154" s="396"/>
      <c r="AA59154" s="441"/>
    </row>
    <row r="59155" spans="25:27" x14ac:dyDescent="0.2">
      <c r="Y59155" s="396"/>
      <c r="Z59155" s="396"/>
      <c r="AA59155" s="441"/>
    </row>
    <row r="59156" spans="25:27" x14ac:dyDescent="0.2">
      <c r="Y59156" s="396"/>
      <c r="Z59156" s="396"/>
      <c r="AA59156" s="441"/>
    </row>
    <row r="59157" spans="25:27" x14ac:dyDescent="0.2">
      <c r="Y59157" s="396"/>
      <c r="Z59157" s="396"/>
      <c r="AA59157" s="441"/>
    </row>
    <row r="59158" spans="25:27" x14ac:dyDescent="0.2">
      <c r="Y59158" s="396"/>
      <c r="Z59158" s="396"/>
      <c r="AA59158" s="441"/>
    </row>
    <row r="59159" spans="25:27" x14ac:dyDescent="0.2">
      <c r="Y59159" s="396"/>
      <c r="Z59159" s="396"/>
      <c r="AA59159" s="441"/>
    </row>
    <row r="59160" spans="25:27" x14ac:dyDescent="0.2">
      <c r="Y59160" s="396"/>
      <c r="Z59160" s="396"/>
      <c r="AA59160" s="441"/>
    </row>
    <row r="59161" spans="25:27" x14ac:dyDescent="0.2">
      <c r="Y59161" s="396"/>
      <c r="Z59161" s="396"/>
      <c r="AA59161" s="441"/>
    </row>
    <row r="59162" spans="25:27" x14ac:dyDescent="0.2">
      <c r="Y59162" s="396"/>
      <c r="Z59162" s="396"/>
      <c r="AA59162" s="441"/>
    </row>
    <row r="59163" spans="25:27" x14ac:dyDescent="0.2">
      <c r="Y59163" s="396"/>
      <c r="Z59163" s="396"/>
      <c r="AA59163" s="441"/>
    </row>
    <row r="59164" spans="25:27" x14ac:dyDescent="0.2">
      <c r="Y59164" s="396"/>
      <c r="Z59164" s="396"/>
      <c r="AA59164" s="441"/>
    </row>
    <row r="59165" spans="25:27" x14ac:dyDescent="0.2">
      <c r="Y59165" s="396"/>
      <c r="Z59165" s="396"/>
      <c r="AA59165" s="441"/>
    </row>
    <row r="59166" spans="25:27" x14ac:dyDescent="0.2">
      <c r="Y59166" s="396"/>
      <c r="Z59166" s="396"/>
      <c r="AA59166" s="441"/>
    </row>
    <row r="59167" spans="25:27" x14ac:dyDescent="0.2">
      <c r="Y59167" s="396"/>
      <c r="Z59167" s="396"/>
      <c r="AA59167" s="441"/>
    </row>
    <row r="59168" spans="25:27" x14ac:dyDescent="0.2">
      <c r="Y59168" s="396"/>
      <c r="Z59168" s="396"/>
      <c r="AA59168" s="441"/>
    </row>
    <row r="59169" spans="25:27" x14ac:dyDescent="0.2">
      <c r="Y59169" s="396"/>
      <c r="Z59169" s="396"/>
      <c r="AA59169" s="441"/>
    </row>
    <row r="59170" spans="25:27" x14ac:dyDescent="0.2">
      <c r="Y59170" s="396"/>
      <c r="Z59170" s="396"/>
      <c r="AA59170" s="441"/>
    </row>
    <row r="59171" spans="25:27" x14ac:dyDescent="0.2">
      <c r="Y59171" s="396"/>
      <c r="Z59171" s="396"/>
      <c r="AA59171" s="441"/>
    </row>
    <row r="59172" spans="25:27" x14ac:dyDescent="0.2">
      <c r="Y59172" s="396"/>
      <c r="Z59172" s="396"/>
      <c r="AA59172" s="441"/>
    </row>
    <row r="59173" spans="25:27" x14ac:dyDescent="0.2">
      <c r="Y59173" s="396"/>
      <c r="Z59173" s="396"/>
      <c r="AA59173" s="441"/>
    </row>
    <row r="59174" spans="25:27" x14ac:dyDescent="0.2">
      <c r="Y59174" s="396"/>
      <c r="Z59174" s="396"/>
      <c r="AA59174" s="441"/>
    </row>
    <row r="59175" spans="25:27" x14ac:dyDescent="0.2">
      <c r="Y59175" s="396"/>
      <c r="Z59175" s="396"/>
      <c r="AA59175" s="441"/>
    </row>
    <row r="59176" spans="25:27" x14ac:dyDescent="0.2">
      <c r="Y59176" s="396"/>
      <c r="Z59176" s="396"/>
      <c r="AA59176" s="441"/>
    </row>
    <row r="59177" spans="25:27" x14ac:dyDescent="0.2">
      <c r="Y59177" s="396"/>
      <c r="Z59177" s="396"/>
      <c r="AA59177" s="441"/>
    </row>
    <row r="59178" spans="25:27" x14ac:dyDescent="0.2">
      <c r="Y59178" s="396"/>
      <c r="Z59178" s="396"/>
      <c r="AA59178" s="441"/>
    </row>
    <row r="59179" spans="25:27" x14ac:dyDescent="0.2">
      <c r="Y59179" s="396"/>
      <c r="Z59179" s="396"/>
      <c r="AA59179" s="441"/>
    </row>
    <row r="59180" spans="25:27" x14ac:dyDescent="0.2">
      <c r="Y59180" s="396"/>
      <c r="Z59180" s="396"/>
      <c r="AA59180" s="441"/>
    </row>
    <row r="59181" spans="25:27" x14ac:dyDescent="0.2">
      <c r="Y59181" s="396"/>
      <c r="Z59181" s="396"/>
      <c r="AA59181" s="441"/>
    </row>
    <row r="59182" spans="25:27" x14ac:dyDescent="0.2">
      <c r="Y59182" s="396"/>
      <c r="Z59182" s="396"/>
      <c r="AA59182" s="441"/>
    </row>
    <row r="59183" spans="25:27" x14ac:dyDescent="0.2">
      <c r="Y59183" s="396"/>
      <c r="Z59183" s="396"/>
      <c r="AA59183" s="441"/>
    </row>
    <row r="59184" spans="25:27" x14ac:dyDescent="0.2">
      <c r="Y59184" s="396"/>
      <c r="Z59184" s="396"/>
      <c r="AA59184" s="441"/>
    </row>
    <row r="59185" spans="25:27" x14ac:dyDescent="0.2">
      <c r="Y59185" s="396"/>
      <c r="Z59185" s="396"/>
      <c r="AA59185" s="441"/>
    </row>
    <row r="59186" spans="25:27" x14ac:dyDescent="0.2">
      <c r="Y59186" s="396"/>
      <c r="Z59186" s="396"/>
      <c r="AA59186" s="441"/>
    </row>
    <row r="59187" spans="25:27" x14ac:dyDescent="0.2">
      <c r="Y59187" s="396"/>
      <c r="Z59187" s="396"/>
      <c r="AA59187" s="441"/>
    </row>
    <row r="59188" spans="25:27" x14ac:dyDescent="0.2">
      <c r="Y59188" s="396"/>
      <c r="Z59188" s="396"/>
      <c r="AA59188" s="441"/>
    </row>
    <row r="59189" spans="25:27" x14ac:dyDescent="0.2">
      <c r="Y59189" s="396"/>
      <c r="Z59189" s="396"/>
      <c r="AA59189" s="441"/>
    </row>
    <row r="59190" spans="25:27" x14ac:dyDescent="0.2">
      <c r="Y59190" s="396"/>
      <c r="Z59190" s="396"/>
      <c r="AA59190" s="441"/>
    </row>
    <row r="59191" spans="25:27" x14ac:dyDescent="0.2">
      <c r="Y59191" s="396"/>
      <c r="Z59191" s="396"/>
      <c r="AA59191" s="441"/>
    </row>
    <row r="59192" spans="25:27" x14ac:dyDescent="0.2">
      <c r="Y59192" s="396"/>
      <c r="Z59192" s="396"/>
      <c r="AA59192" s="441"/>
    </row>
    <row r="59193" spans="25:27" x14ac:dyDescent="0.2">
      <c r="Y59193" s="396"/>
      <c r="Z59193" s="396"/>
      <c r="AA59193" s="441"/>
    </row>
    <row r="59194" spans="25:27" x14ac:dyDescent="0.2">
      <c r="Y59194" s="396"/>
      <c r="Z59194" s="396"/>
      <c r="AA59194" s="441"/>
    </row>
    <row r="59195" spans="25:27" x14ac:dyDescent="0.2">
      <c r="Y59195" s="396"/>
      <c r="Z59195" s="396"/>
      <c r="AA59195" s="441"/>
    </row>
    <row r="59196" spans="25:27" x14ac:dyDescent="0.2">
      <c r="Y59196" s="396"/>
      <c r="Z59196" s="396"/>
      <c r="AA59196" s="441"/>
    </row>
    <row r="59197" spans="25:27" x14ac:dyDescent="0.2">
      <c r="Y59197" s="396"/>
      <c r="Z59197" s="396"/>
      <c r="AA59197" s="441"/>
    </row>
    <row r="59198" spans="25:27" x14ac:dyDescent="0.2">
      <c r="Y59198" s="396"/>
      <c r="Z59198" s="396"/>
      <c r="AA59198" s="441"/>
    </row>
    <row r="59199" spans="25:27" x14ac:dyDescent="0.2">
      <c r="Y59199" s="396"/>
      <c r="Z59199" s="396"/>
      <c r="AA59199" s="441"/>
    </row>
    <row r="59200" spans="25:27" x14ac:dyDescent="0.2">
      <c r="Y59200" s="396"/>
      <c r="Z59200" s="396"/>
      <c r="AA59200" s="441"/>
    </row>
    <row r="59201" spans="25:27" x14ac:dyDescent="0.2">
      <c r="Y59201" s="396"/>
      <c r="Z59201" s="396"/>
      <c r="AA59201" s="441"/>
    </row>
    <row r="59202" spans="25:27" x14ac:dyDescent="0.2">
      <c r="Y59202" s="396"/>
      <c r="Z59202" s="396"/>
      <c r="AA59202" s="441"/>
    </row>
    <row r="59203" spans="25:27" x14ac:dyDescent="0.2">
      <c r="Y59203" s="396"/>
      <c r="Z59203" s="396"/>
      <c r="AA59203" s="441"/>
    </row>
    <row r="59204" spans="25:27" x14ac:dyDescent="0.2">
      <c r="Y59204" s="396"/>
      <c r="Z59204" s="396"/>
      <c r="AA59204" s="441"/>
    </row>
    <row r="59205" spans="25:27" x14ac:dyDescent="0.2">
      <c r="Y59205" s="396"/>
      <c r="Z59205" s="396"/>
      <c r="AA59205" s="441"/>
    </row>
    <row r="59206" spans="25:27" x14ac:dyDescent="0.2">
      <c r="Y59206" s="396"/>
      <c r="Z59206" s="396"/>
      <c r="AA59206" s="441"/>
    </row>
    <row r="59207" spans="25:27" x14ac:dyDescent="0.2">
      <c r="Y59207" s="396"/>
      <c r="Z59207" s="396"/>
      <c r="AA59207" s="441"/>
    </row>
    <row r="59208" spans="25:27" x14ac:dyDescent="0.2">
      <c r="Y59208" s="396"/>
      <c r="Z59208" s="396"/>
      <c r="AA59208" s="441"/>
    </row>
    <row r="59209" spans="25:27" x14ac:dyDescent="0.2">
      <c r="Y59209" s="396"/>
      <c r="Z59209" s="396"/>
      <c r="AA59209" s="441"/>
    </row>
    <row r="59210" spans="25:27" x14ac:dyDescent="0.2">
      <c r="Y59210" s="396"/>
      <c r="Z59210" s="396"/>
      <c r="AA59210" s="441"/>
    </row>
    <row r="59211" spans="25:27" x14ac:dyDescent="0.2">
      <c r="Y59211" s="396"/>
      <c r="Z59211" s="396"/>
      <c r="AA59211" s="441"/>
    </row>
    <row r="59212" spans="25:27" x14ac:dyDescent="0.2">
      <c r="Y59212" s="396"/>
      <c r="Z59212" s="396"/>
      <c r="AA59212" s="441"/>
    </row>
    <row r="59213" spans="25:27" x14ac:dyDescent="0.2">
      <c r="Y59213" s="396"/>
      <c r="Z59213" s="396"/>
      <c r="AA59213" s="441"/>
    </row>
    <row r="59214" spans="25:27" x14ac:dyDescent="0.2">
      <c r="Y59214" s="396"/>
      <c r="Z59214" s="396"/>
      <c r="AA59214" s="441"/>
    </row>
    <row r="59215" spans="25:27" x14ac:dyDescent="0.2">
      <c r="Y59215" s="396"/>
      <c r="Z59215" s="396"/>
      <c r="AA59215" s="441"/>
    </row>
    <row r="59216" spans="25:27" x14ac:dyDescent="0.2">
      <c r="Y59216" s="396"/>
      <c r="Z59216" s="396"/>
      <c r="AA59216" s="441"/>
    </row>
    <row r="59217" spans="25:27" x14ac:dyDescent="0.2">
      <c r="Y59217" s="396"/>
      <c r="Z59217" s="396"/>
      <c r="AA59217" s="441"/>
    </row>
    <row r="59218" spans="25:27" x14ac:dyDescent="0.2">
      <c r="Y59218" s="396"/>
      <c r="Z59218" s="396"/>
      <c r="AA59218" s="441"/>
    </row>
    <row r="59219" spans="25:27" x14ac:dyDescent="0.2">
      <c r="Y59219" s="396"/>
      <c r="Z59219" s="396"/>
      <c r="AA59219" s="441"/>
    </row>
    <row r="59220" spans="25:27" x14ac:dyDescent="0.2">
      <c r="Y59220" s="396"/>
      <c r="Z59220" s="396"/>
      <c r="AA59220" s="441"/>
    </row>
    <row r="59221" spans="25:27" x14ac:dyDescent="0.2">
      <c r="Y59221" s="396"/>
      <c r="Z59221" s="396"/>
      <c r="AA59221" s="441"/>
    </row>
    <row r="59222" spans="25:27" x14ac:dyDescent="0.2">
      <c r="Y59222" s="396"/>
      <c r="Z59222" s="396"/>
      <c r="AA59222" s="441"/>
    </row>
    <row r="59223" spans="25:27" x14ac:dyDescent="0.2">
      <c r="Y59223" s="396"/>
      <c r="Z59223" s="396"/>
      <c r="AA59223" s="441"/>
    </row>
    <row r="59224" spans="25:27" x14ac:dyDescent="0.2">
      <c r="Y59224" s="396"/>
      <c r="Z59224" s="396"/>
      <c r="AA59224" s="441"/>
    </row>
    <row r="59225" spans="25:27" x14ac:dyDescent="0.2">
      <c r="Y59225" s="396"/>
      <c r="Z59225" s="396"/>
      <c r="AA59225" s="441"/>
    </row>
    <row r="59226" spans="25:27" x14ac:dyDescent="0.2">
      <c r="Y59226" s="396"/>
      <c r="Z59226" s="396"/>
      <c r="AA59226" s="441"/>
    </row>
    <row r="59227" spans="25:27" x14ac:dyDescent="0.2">
      <c r="Y59227" s="396"/>
      <c r="Z59227" s="396"/>
      <c r="AA59227" s="441"/>
    </row>
    <row r="59228" spans="25:27" x14ac:dyDescent="0.2">
      <c r="Y59228" s="396"/>
      <c r="Z59228" s="396"/>
      <c r="AA59228" s="441"/>
    </row>
    <row r="59229" spans="25:27" x14ac:dyDescent="0.2">
      <c r="Y59229" s="396"/>
      <c r="Z59229" s="396"/>
      <c r="AA59229" s="441"/>
    </row>
    <row r="59230" spans="25:27" x14ac:dyDescent="0.2">
      <c r="Y59230" s="396"/>
      <c r="Z59230" s="396"/>
      <c r="AA59230" s="441"/>
    </row>
    <row r="59231" spans="25:27" x14ac:dyDescent="0.2">
      <c r="Y59231" s="396"/>
      <c r="Z59231" s="396"/>
      <c r="AA59231" s="441"/>
    </row>
    <row r="59232" spans="25:27" x14ac:dyDescent="0.2">
      <c r="Y59232" s="396"/>
      <c r="Z59232" s="396"/>
      <c r="AA59232" s="441"/>
    </row>
    <row r="59233" spans="25:27" x14ac:dyDescent="0.2">
      <c r="Y59233" s="396"/>
      <c r="Z59233" s="396"/>
      <c r="AA59233" s="441"/>
    </row>
    <row r="59234" spans="25:27" x14ac:dyDescent="0.2">
      <c r="Y59234" s="396"/>
      <c r="Z59234" s="396"/>
      <c r="AA59234" s="441"/>
    </row>
    <row r="59235" spans="25:27" x14ac:dyDescent="0.2">
      <c r="Y59235" s="396"/>
      <c r="Z59235" s="396"/>
      <c r="AA59235" s="441"/>
    </row>
    <row r="59236" spans="25:27" x14ac:dyDescent="0.2">
      <c r="Y59236" s="396"/>
      <c r="Z59236" s="396"/>
      <c r="AA59236" s="441"/>
    </row>
    <row r="59237" spans="25:27" x14ac:dyDescent="0.2">
      <c r="Y59237" s="396"/>
      <c r="Z59237" s="396"/>
      <c r="AA59237" s="441"/>
    </row>
    <row r="59238" spans="25:27" x14ac:dyDescent="0.2">
      <c r="Y59238" s="396"/>
      <c r="Z59238" s="396"/>
      <c r="AA59238" s="441"/>
    </row>
    <row r="59239" spans="25:27" x14ac:dyDescent="0.2">
      <c r="Y59239" s="396"/>
      <c r="Z59239" s="396"/>
      <c r="AA59239" s="441"/>
    </row>
    <row r="59240" spans="25:27" x14ac:dyDescent="0.2">
      <c r="Y59240" s="396"/>
      <c r="Z59240" s="396"/>
      <c r="AA59240" s="441"/>
    </row>
    <row r="59241" spans="25:27" x14ac:dyDescent="0.2">
      <c r="Y59241" s="396"/>
      <c r="Z59241" s="396"/>
      <c r="AA59241" s="441"/>
    </row>
    <row r="59242" spans="25:27" x14ac:dyDescent="0.2">
      <c r="Y59242" s="396"/>
      <c r="Z59242" s="396"/>
      <c r="AA59242" s="441"/>
    </row>
    <row r="59243" spans="25:27" x14ac:dyDescent="0.2">
      <c r="Y59243" s="396"/>
      <c r="Z59243" s="396"/>
      <c r="AA59243" s="441"/>
    </row>
    <row r="59244" spans="25:27" x14ac:dyDescent="0.2">
      <c r="Y59244" s="396"/>
      <c r="Z59244" s="396"/>
      <c r="AA59244" s="441"/>
    </row>
    <row r="59245" spans="25:27" x14ac:dyDescent="0.2">
      <c r="Y59245" s="396"/>
      <c r="Z59245" s="396"/>
      <c r="AA59245" s="441"/>
    </row>
    <row r="59246" spans="25:27" x14ac:dyDescent="0.2">
      <c r="Y59246" s="396"/>
      <c r="Z59246" s="396"/>
      <c r="AA59246" s="441"/>
    </row>
    <row r="59247" spans="25:27" x14ac:dyDescent="0.2">
      <c r="Y59247" s="396"/>
      <c r="Z59247" s="396"/>
      <c r="AA59247" s="441"/>
    </row>
    <row r="59248" spans="25:27" x14ac:dyDescent="0.2">
      <c r="Y59248" s="396"/>
      <c r="Z59248" s="396"/>
      <c r="AA59248" s="441"/>
    </row>
    <row r="59249" spans="25:27" x14ac:dyDescent="0.2">
      <c r="Y59249" s="396"/>
      <c r="Z59249" s="396"/>
      <c r="AA59249" s="441"/>
    </row>
    <row r="59250" spans="25:27" x14ac:dyDescent="0.2">
      <c r="Y59250" s="396"/>
      <c r="Z59250" s="396"/>
      <c r="AA59250" s="441"/>
    </row>
    <row r="59251" spans="25:27" x14ac:dyDescent="0.2">
      <c r="Y59251" s="396"/>
      <c r="Z59251" s="396"/>
      <c r="AA59251" s="441"/>
    </row>
    <row r="59252" spans="25:27" x14ac:dyDescent="0.2">
      <c r="Y59252" s="396"/>
      <c r="Z59252" s="396"/>
      <c r="AA59252" s="441"/>
    </row>
    <row r="59253" spans="25:27" x14ac:dyDescent="0.2">
      <c r="Y59253" s="396"/>
      <c r="Z59253" s="396"/>
      <c r="AA59253" s="441"/>
    </row>
    <row r="59254" spans="25:27" x14ac:dyDescent="0.2">
      <c r="Y59254" s="396"/>
      <c r="Z59254" s="396"/>
      <c r="AA59254" s="441"/>
    </row>
    <row r="59255" spans="25:27" x14ac:dyDescent="0.2">
      <c r="Y59255" s="396"/>
      <c r="Z59255" s="396"/>
      <c r="AA59255" s="441"/>
    </row>
    <row r="59256" spans="25:27" x14ac:dyDescent="0.2">
      <c r="Y59256" s="396"/>
      <c r="Z59256" s="396"/>
      <c r="AA59256" s="441"/>
    </row>
    <row r="59257" spans="25:27" x14ac:dyDescent="0.2">
      <c r="Y59257" s="396"/>
      <c r="Z59257" s="396"/>
      <c r="AA59257" s="441"/>
    </row>
    <row r="59258" spans="25:27" x14ac:dyDescent="0.2">
      <c r="Y59258" s="396"/>
      <c r="Z59258" s="396"/>
      <c r="AA59258" s="441"/>
    </row>
    <row r="59259" spans="25:27" x14ac:dyDescent="0.2">
      <c r="Y59259" s="396"/>
      <c r="Z59259" s="396"/>
      <c r="AA59259" s="441"/>
    </row>
    <row r="59260" spans="25:27" x14ac:dyDescent="0.2">
      <c r="Y59260" s="396"/>
      <c r="Z59260" s="396"/>
      <c r="AA59260" s="441"/>
    </row>
    <row r="59261" spans="25:27" x14ac:dyDescent="0.2">
      <c r="Y59261" s="396"/>
      <c r="Z59261" s="396"/>
      <c r="AA59261" s="441"/>
    </row>
    <row r="59262" spans="25:27" x14ac:dyDescent="0.2">
      <c r="Y59262" s="396"/>
      <c r="Z59262" s="396"/>
      <c r="AA59262" s="441"/>
    </row>
    <row r="59263" spans="25:27" x14ac:dyDescent="0.2">
      <c r="Y59263" s="396"/>
      <c r="Z59263" s="396"/>
      <c r="AA59263" s="441"/>
    </row>
    <row r="59264" spans="25:27" x14ac:dyDescent="0.2">
      <c r="Y59264" s="396"/>
      <c r="Z59264" s="396"/>
      <c r="AA59264" s="441"/>
    </row>
    <row r="59265" spans="25:27" x14ac:dyDescent="0.2">
      <c r="Y59265" s="396"/>
      <c r="Z59265" s="396"/>
      <c r="AA59265" s="441"/>
    </row>
    <row r="59266" spans="25:27" x14ac:dyDescent="0.2">
      <c r="Y59266" s="396"/>
      <c r="Z59266" s="396"/>
      <c r="AA59266" s="441"/>
    </row>
    <row r="59267" spans="25:27" x14ac:dyDescent="0.2">
      <c r="Y59267" s="396"/>
      <c r="Z59267" s="396"/>
      <c r="AA59267" s="441"/>
    </row>
    <row r="59268" spans="25:27" x14ac:dyDescent="0.2">
      <c r="Y59268" s="396"/>
      <c r="Z59268" s="396"/>
      <c r="AA59268" s="441"/>
    </row>
    <row r="59269" spans="25:27" x14ac:dyDescent="0.2">
      <c r="Y59269" s="396"/>
      <c r="Z59269" s="396"/>
      <c r="AA59269" s="441"/>
    </row>
    <row r="59270" spans="25:27" x14ac:dyDescent="0.2">
      <c r="Y59270" s="396"/>
      <c r="Z59270" s="396"/>
      <c r="AA59270" s="441"/>
    </row>
    <row r="59271" spans="25:27" x14ac:dyDescent="0.2">
      <c r="Y59271" s="396"/>
      <c r="Z59271" s="396"/>
      <c r="AA59271" s="441"/>
    </row>
    <row r="59272" spans="25:27" x14ac:dyDescent="0.2">
      <c r="Y59272" s="396"/>
      <c r="Z59272" s="396"/>
      <c r="AA59272" s="441"/>
    </row>
    <row r="59273" spans="25:27" x14ac:dyDescent="0.2">
      <c r="Y59273" s="396"/>
      <c r="Z59273" s="396"/>
      <c r="AA59273" s="441"/>
    </row>
    <row r="59274" spans="25:27" x14ac:dyDescent="0.2">
      <c r="Y59274" s="396"/>
      <c r="Z59274" s="396"/>
      <c r="AA59274" s="441"/>
    </row>
    <row r="59275" spans="25:27" x14ac:dyDescent="0.2">
      <c r="Y59275" s="396"/>
      <c r="Z59275" s="396"/>
      <c r="AA59275" s="441"/>
    </row>
    <row r="59276" spans="25:27" x14ac:dyDescent="0.2">
      <c r="Y59276" s="396"/>
      <c r="Z59276" s="396"/>
      <c r="AA59276" s="441"/>
    </row>
    <row r="59277" spans="25:27" x14ac:dyDescent="0.2">
      <c r="Y59277" s="396"/>
      <c r="Z59277" s="396"/>
      <c r="AA59277" s="441"/>
    </row>
    <row r="59278" spans="25:27" x14ac:dyDescent="0.2">
      <c r="Y59278" s="396"/>
      <c r="Z59278" s="396"/>
      <c r="AA59278" s="441"/>
    </row>
    <row r="59279" spans="25:27" x14ac:dyDescent="0.2">
      <c r="Y59279" s="396"/>
      <c r="Z59279" s="396"/>
      <c r="AA59279" s="441"/>
    </row>
    <row r="59280" spans="25:27" x14ac:dyDescent="0.2">
      <c r="Y59280" s="396"/>
      <c r="Z59280" s="396"/>
      <c r="AA59280" s="441"/>
    </row>
    <row r="59281" spans="25:27" x14ac:dyDescent="0.2">
      <c r="Y59281" s="396"/>
      <c r="Z59281" s="396"/>
      <c r="AA59281" s="441"/>
    </row>
    <row r="59282" spans="25:27" x14ac:dyDescent="0.2">
      <c r="Y59282" s="396"/>
      <c r="Z59282" s="396"/>
      <c r="AA59282" s="441"/>
    </row>
    <row r="59283" spans="25:27" x14ac:dyDescent="0.2">
      <c r="Y59283" s="396"/>
      <c r="Z59283" s="396"/>
      <c r="AA59283" s="441"/>
    </row>
    <row r="59284" spans="25:27" x14ac:dyDescent="0.2">
      <c r="Y59284" s="396"/>
      <c r="Z59284" s="396"/>
      <c r="AA59284" s="441"/>
    </row>
    <row r="59285" spans="25:27" x14ac:dyDescent="0.2">
      <c r="Y59285" s="396"/>
      <c r="Z59285" s="396"/>
      <c r="AA59285" s="441"/>
    </row>
    <row r="59286" spans="25:27" x14ac:dyDescent="0.2">
      <c r="Y59286" s="396"/>
      <c r="Z59286" s="396"/>
      <c r="AA59286" s="441"/>
    </row>
    <row r="59287" spans="25:27" x14ac:dyDescent="0.2">
      <c r="Y59287" s="396"/>
      <c r="Z59287" s="396"/>
      <c r="AA59287" s="441"/>
    </row>
    <row r="59288" spans="25:27" x14ac:dyDescent="0.2">
      <c r="Y59288" s="396"/>
      <c r="Z59288" s="396"/>
      <c r="AA59288" s="441"/>
    </row>
    <row r="59289" spans="25:27" x14ac:dyDescent="0.2">
      <c r="Y59289" s="396"/>
      <c r="Z59289" s="396"/>
      <c r="AA59289" s="441"/>
    </row>
    <row r="59290" spans="25:27" x14ac:dyDescent="0.2">
      <c r="Y59290" s="396"/>
      <c r="Z59290" s="396"/>
      <c r="AA59290" s="441"/>
    </row>
    <row r="59291" spans="25:27" x14ac:dyDescent="0.2">
      <c r="Y59291" s="396"/>
      <c r="Z59291" s="396"/>
      <c r="AA59291" s="441"/>
    </row>
    <row r="59292" spans="25:27" x14ac:dyDescent="0.2">
      <c r="Y59292" s="396"/>
      <c r="Z59292" s="396"/>
      <c r="AA59292" s="441"/>
    </row>
    <row r="59293" spans="25:27" x14ac:dyDescent="0.2">
      <c r="Y59293" s="396"/>
      <c r="Z59293" s="396"/>
      <c r="AA59293" s="441"/>
    </row>
    <row r="59294" spans="25:27" x14ac:dyDescent="0.2">
      <c r="Y59294" s="396"/>
      <c r="Z59294" s="396"/>
      <c r="AA59294" s="441"/>
    </row>
    <row r="59295" spans="25:27" x14ac:dyDescent="0.2">
      <c r="Y59295" s="396"/>
      <c r="Z59295" s="396"/>
      <c r="AA59295" s="441"/>
    </row>
    <row r="59296" spans="25:27" x14ac:dyDescent="0.2">
      <c r="Y59296" s="396"/>
      <c r="Z59296" s="396"/>
      <c r="AA59296" s="441"/>
    </row>
    <row r="59297" spans="25:27" x14ac:dyDescent="0.2">
      <c r="Y59297" s="396"/>
      <c r="Z59297" s="396"/>
      <c r="AA59297" s="441"/>
    </row>
    <row r="59298" spans="25:27" x14ac:dyDescent="0.2">
      <c r="Y59298" s="396"/>
      <c r="Z59298" s="396"/>
      <c r="AA59298" s="441"/>
    </row>
    <row r="59299" spans="25:27" x14ac:dyDescent="0.2">
      <c r="Y59299" s="396"/>
      <c r="Z59299" s="396"/>
      <c r="AA59299" s="441"/>
    </row>
    <row r="59300" spans="25:27" x14ac:dyDescent="0.2">
      <c r="Y59300" s="396"/>
      <c r="Z59300" s="396"/>
      <c r="AA59300" s="441"/>
    </row>
    <row r="59301" spans="25:27" x14ac:dyDescent="0.2">
      <c r="Y59301" s="396"/>
      <c r="Z59301" s="396"/>
      <c r="AA59301" s="441"/>
    </row>
    <row r="59302" spans="25:27" x14ac:dyDescent="0.2">
      <c r="Y59302" s="396"/>
      <c r="Z59302" s="396"/>
      <c r="AA59302" s="441"/>
    </row>
    <row r="59303" spans="25:27" x14ac:dyDescent="0.2">
      <c r="Y59303" s="396"/>
      <c r="Z59303" s="396"/>
      <c r="AA59303" s="441"/>
    </row>
    <row r="59304" spans="25:27" x14ac:dyDescent="0.2">
      <c r="Y59304" s="396"/>
      <c r="Z59304" s="396"/>
      <c r="AA59304" s="441"/>
    </row>
    <row r="59305" spans="25:27" x14ac:dyDescent="0.2">
      <c r="Y59305" s="396"/>
      <c r="Z59305" s="396"/>
      <c r="AA59305" s="441"/>
    </row>
    <row r="59306" spans="25:27" x14ac:dyDescent="0.2">
      <c r="Y59306" s="396"/>
      <c r="Z59306" s="396"/>
      <c r="AA59306" s="441"/>
    </row>
    <row r="59307" spans="25:27" x14ac:dyDescent="0.2">
      <c r="Y59307" s="396"/>
      <c r="Z59307" s="396"/>
      <c r="AA59307" s="441"/>
    </row>
    <row r="59308" spans="25:27" x14ac:dyDescent="0.2">
      <c r="Y59308" s="396"/>
      <c r="Z59308" s="396"/>
      <c r="AA59308" s="441"/>
    </row>
    <row r="59309" spans="25:27" x14ac:dyDescent="0.2">
      <c r="Y59309" s="396"/>
      <c r="Z59309" s="396"/>
      <c r="AA59309" s="441"/>
    </row>
    <row r="59310" spans="25:27" x14ac:dyDescent="0.2">
      <c r="Y59310" s="396"/>
      <c r="Z59310" s="396"/>
      <c r="AA59310" s="441"/>
    </row>
    <row r="59311" spans="25:27" x14ac:dyDescent="0.2">
      <c r="Y59311" s="396"/>
      <c r="Z59311" s="396"/>
      <c r="AA59311" s="441"/>
    </row>
    <row r="59312" spans="25:27" x14ac:dyDescent="0.2">
      <c r="Y59312" s="396"/>
      <c r="Z59312" s="396"/>
      <c r="AA59312" s="441"/>
    </row>
    <row r="59313" spans="25:27" x14ac:dyDescent="0.2">
      <c r="Y59313" s="396"/>
      <c r="Z59313" s="396"/>
      <c r="AA59313" s="441"/>
    </row>
    <row r="59314" spans="25:27" x14ac:dyDescent="0.2">
      <c r="Y59314" s="396"/>
      <c r="Z59314" s="396"/>
      <c r="AA59314" s="441"/>
    </row>
    <row r="59315" spans="25:27" x14ac:dyDescent="0.2">
      <c r="Y59315" s="396"/>
      <c r="Z59315" s="396"/>
      <c r="AA59315" s="441"/>
    </row>
    <row r="59316" spans="25:27" x14ac:dyDescent="0.2">
      <c r="Y59316" s="396"/>
      <c r="Z59316" s="396"/>
      <c r="AA59316" s="441"/>
    </row>
    <row r="59317" spans="25:27" x14ac:dyDescent="0.2">
      <c r="Y59317" s="396"/>
      <c r="Z59317" s="396"/>
      <c r="AA59317" s="441"/>
    </row>
    <row r="59318" spans="25:27" x14ac:dyDescent="0.2">
      <c r="Y59318" s="396"/>
      <c r="Z59318" s="396"/>
      <c r="AA59318" s="441"/>
    </row>
    <row r="59319" spans="25:27" x14ac:dyDescent="0.2">
      <c r="Y59319" s="396"/>
      <c r="Z59319" s="396"/>
      <c r="AA59319" s="441"/>
    </row>
    <row r="59320" spans="25:27" x14ac:dyDescent="0.2">
      <c r="Y59320" s="396"/>
      <c r="Z59320" s="396"/>
      <c r="AA59320" s="441"/>
    </row>
    <row r="59321" spans="25:27" x14ac:dyDescent="0.2">
      <c r="Y59321" s="396"/>
      <c r="Z59321" s="396"/>
      <c r="AA59321" s="441"/>
    </row>
    <row r="59322" spans="25:27" x14ac:dyDescent="0.2">
      <c r="Y59322" s="396"/>
      <c r="Z59322" s="396"/>
      <c r="AA59322" s="441"/>
    </row>
    <row r="59323" spans="25:27" x14ac:dyDescent="0.2">
      <c r="Y59323" s="396"/>
      <c r="Z59323" s="396"/>
      <c r="AA59323" s="441"/>
    </row>
    <row r="59324" spans="25:27" x14ac:dyDescent="0.2">
      <c r="Y59324" s="396"/>
      <c r="Z59324" s="396"/>
      <c r="AA59324" s="441"/>
    </row>
    <row r="59325" spans="25:27" x14ac:dyDescent="0.2">
      <c r="Y59325" s="396"/>
      <c r="Z59325" s="396"/>
      <c r="AA59325" s="441"/>
    </row>
    <row r="59326" spans="25:27" x14ac:dyDescent="0.2">
      <c r="Y59326" s="396"/>
      <c r="Z59326" s="396"/>
      <c r="AA59326" s="441"/>
    </row>
    <row r="59327" spans="25:27" x14ac:dyDescent="0.2">
      <c r="Y59327" s="396"/>
      <c r="Z59327" s="396"/>
      <c r="AA59327" s="441"/>
    </row>
    <row r="59328" spans="25:27" x14ac:dyDescent="0.2">
      <c r="Y59328" s="396"/>
      <c r="Z59328" s="396"/>
      <c r="AA59328" s="441"/>
    </row>
    <row r="59329" spans="25:27" x14ac:dyDescent="0.2">
      <c r="Y59329" s="396"/>
      <c r="Z59329" s="396"/>
      <c r="AA59329" s="441"/>
    </row>
    <row r="59330" spans="25:27" x14ac:dyDescent="0.2">
      <c r="Y59330" s="396"/>
      <c r="Z59330" s="396"/>
      <c r="AA59330" s="441"/>
    </row>
    <row r="59331" spans="25:27" x14ac:dyDescent="0.2">
      <c r="Y59331" s="396"/>
      <c r="Z59331" s="396"/>
      <c r="AA59331" s="441"/>
    </row>
    <row r="59332" spans="25:27" x14ac:dyDescent="0.2">
      <c r="Y59332" s="396"/>
      <c r="Z59332" s="396"/>
      <c r="AA59332" s="441"/>
    </row>
    <row r="59333" spans="25:27" x14ac:dyDescent="0.2">
      <c r="Y59333" s="396"/>
      <c r="Z59333" s="396"/>
      <c r="AA59333" s="441"/>
    </row>
    <row r="59334" spans="25:27" x14ac:dyDescent="0.2">
      <c r="Y59334" s="396"/>
      <c r="Z59334" s="396"/>
      <c r="AA59334" s="441"/>
    </row>
    <row r="59335" spans="25:27" x14ac:dyDescent="0.2">
      <c r="Y59335" s="396"/>
      <c r="Z59335" s="396"/>
      <c r="AA59335" s="441"/>
    </row>
    <row r="59336" spans="25:27" x14ac:dyDescent="0.2">
      <c r="Y59336" s="396"/>
      <c r="Z59336" s="396"/>
      <c r="AA59336" s="441"/>
    </row>
    <row r="59337" spans="25:27" x14ac:dyDescent="0.2">
      <c r="Y59337" s="396"/>
      <c r="Z59337" s="396"/>
      <c r="AA59337" s="441"/>
    </row>
    <row r="59338" spans="25:27" x14ac:dyDescent="0.2">
      <c r="Y59338" s="396"/>
      <c r="Z59338" s="396"/>
      <c r="AA59338" s="441"/>
    </row>
    <row r="59339" spans="25:27" x14ac:dyDescent="0.2">
      <c r="Y59339" s="396"/>
      <c r="Z59339" s="396"/>
      <c r="AA59339" s="441"/>
    </row>
    <row r="59340" spans="25:27" x14ac:dyDescent="0.2">
      <c r="Y59340" s="396"/>
      <c r="Z59340" s="396"/>
      <c r="AA59340" s="441"/>
    </row>
    <row r="59341" spans="25:27" x14ac:dyDescent="0.2">
      <c r="Y59341" s="396"/>
      <c r="Z59341" s="396"/>
      <c r="AA59341" s="441"/>
    </row>
    <row r="59342" spans="25:27" x14ac:dyDescent="0.2">
      <c r="Y59342" s="396"/>
      <c r="Z59342" s="396"/>
      <c r="AA59342" s="441"/>
    </row>
    <row r="59343" spans="25:27" x14ac:dyDescent="0.2">
      <c r="Y59343" s="396"/>
      <c r="Z59343" s="396"/>
      <c r="AA59343" s="441"/>
    </row>
    <row r="59344" spans="25:27" x14ac:dyDescent="0.2">
      <c r="Y59344" s="396"/>
      <c r="Z59344" s="396"/>
      <c r="AA59344" s="441"/>
    </row>
    <row r="59345" spans="25:27" x14ac:dyDescent="0.2">
      <c r="Y59345" s="396"/>
      <c r="Z59345" s="396"/>
      <c r="AA59345" s="441"/>
    </row>
    <row r="59346" spans="25:27" x14ac:dyDescent="0.2">
      <c r="Y59346" s="396"/>
      <c r="Z59346" s="396"/>
      <c r="AA59346" s="441"/>
    </row>
    <row r="59347" spans="25:27" x14ac:dyDescent="0.2">
      <c r="Y59347" s="396"/>
      <c r="Z59347" s="396"/>
      <c r="AA59347" s="441"/>
    </row>
    <row r="59348" spans="25:27" x14ac:dyDescent="0.2">
      <c r="Y59348" s="396"/>
      <c r="Z59348" s="396"/>
      <c r="AA59348" s="441"/>
    </row>
    <row r="59349" spans="25:27" x14ac:dyDescent="0.2">
      <c r="Y59349" s="396"/>
      <c r="Z59349" s="396"/>
      <c r="AA59349" s="441"/>
    </row>
    <row r="59350" spans="25:27" x14ac:dyDescent="0.2">
      <c r="Y59350" s="396"/>
      <c r="Z59350" s="396"/>
      <c r="AA59350" s="441"/>
    </row>
    <row r="59351" spans="25:27" x14ac:dyDescent="0.2">
      <c r="Y59351" s="396"/>
      <c r="Z59351" s="396"/>
      <c r="AA59351" s="441"/>
    </row>
    <row r="59352" spans="25:27" x14ac:dyDescent="0.2">
      <c r="Y59352" s="396"/>
      <c r="Z59352" s="396"/>
      <c r="AA59352" s="441"/>
    </row>
    <row r="59353" spans="25:27" x14ac:dyDescent="0.2">
      <c r="Y59353" s="396"/>
      <c r="Z59353" s="396"/>
      <c r="AA59353" s="441"/>
    </row>
    <row r="59354" spans="25:27" x14ac:dyDescent="0.2">
      <c r="Y59354" s="396"/>
      <c r="Z59354" s="396"/>
      <c r="AA59354" s="441"/>
    </row>
    <row r="59355" spans="25:27" x14ac:dyDescent="0.2">
      <c r="Y59355" s="396"/>
      <c r="Z59355" s="396"/>
      <c r="AA59355" s="441"/>
    </row>
    <row r="59356" spans="25:27" x14ac:dyDescent="0.2">
      <c r="Y59356" s="396"/>
      <c r="Z59356" s="396"/>
      <c r="AA59356" s="441"/>
    </row>
    <row r="59357" spans="25:27" x14ac:dyDescent="0.2">
      <c r="Y59357" s="396"/>
      <c r="Z59357" s="396"/>
      <c r="AA59357" s="441"/>
    </row>
    <row r="59358" spans="25:27" x14ac:dyDescent="0.2">
      <c r="Y59358" s="396"/>
      <c r="Z59358" s="396"/>
      <c r="AA59358" s="441"/>
    </row>
    <row r="59359" spans="25:27" x14ac:dyDescent="0.2">
      <c r="Y59359" s="396"/>
      <c r="Z59359" s="396"/>
      <c r="AA59359" s="441"/>
    </row>
    <row r="59360" spans="25:27" x14ac:dyDescent="0.2">
      <c r="Y59360" s="396"/>
      <c r="Z59360" s="396"/>
      <c r="AA59360" s="441"/>
    </row>
    <row r="59361" spans="25:27" x14ac:dyDescent="0.2">
      <c r="Y59361" s="396"/>
      <c r="Z59361" s="396"/>
      <c r="AA59361" s="441"/>
    </row>
    <row r="59362" spans="25:27" x14ac:dyDescent="0.2">
      <c r="Y59362" s="396"/>
      <c r="Z59362" s="396"/>
      <c r="AA59362" s="441"/>
    </row>
    <row r="59363" spans="25:27" x14ac:dyDescent="0.2">
      <c r="Y59363" s="396"/>
      <c r="Z59363" s="396"/>
      <c r="AA59363" s="441"/>
    </row>
    <row r="59364" spans="25:27" x14ac:dyDescent="0.2">
      <c r="Y59364" s="396"/>
      <c r="Z59364" s="396"/>
      <c r="AA59364" s="441"/>
    </row>
    <row r="59365" spans="25:27" x14ac:dyDescent="0.2">
      <c r="Y59365" s="396"/>
      <c r="Z59365" s="396"/>
      <c r="AA59365" s="441"/>
    </row>
    <row r="59366" spans="25:27" x14ac:dyDescent="0.2">
      <c r="Y59366" s="396"/>
      <c r="Z59366" s="396"/>
      <c r="AA59366" s="441"/>
    </row>
    <row r="59367" spans="25:27" x14ac:dyDescent="0.2">
      <c r="Y59367" s="396"/>
      <c r="Z59367" s="396"/>
      <c r="AA59367" s="441"/>
    </row>
    <row r="59368" spans="25:27" x14ac:dyDescent="0.2">
      <c r="Y59368" s="396"/>
      <c r="Z59368" s="396"/>
      <c r="AA59368" s="441"/>
    </row>
    <row r="59369" spans="25:27" x14ac:dyDescent="0.2">
      <c r="Y59369" s="396"/>
      <c r="Z59369" s="396"/>
      <c r="AA59369" s="441"/>
    </row>
    <row r="59370" spans="25:27" x14ac:dyDescent="0.2">
      <c r="Y59370" s="396"/>
      <c r="Z59370" s="396"/>
      <c r="AA59370" s="441"/>
    </row>
    <row r="59371" spans="25:27" x14ac:dyDescent="0.2">
      <c r="Y59371" s="396"/>
      <c r="Z59371" s="396"/>
      <c r="AA59371" s="441"/>
    </row>
    <row r="59372" spans="25:27" x14ac:dyDescent="0.2">
      <c r="Y59372" s="396"/>
      <c r="Z59372" s="396"/>
      <c r="AA59372" s="441"/>
    </row>
    <row r="59373" spans="25:27" x14ac:dyDescent="0.2">
      <c r="Y59373" s="396"/>
      <c r="Z59373" s="396"/>
      <c r="AA59373" s="441"/>
    </row>
    <row r="59374" spans="25:27" x14ac:dyDescent="0.2">
      <c r="Y59374" s="396"/>
      <c r="Z59374" s="396"/>
      <c r="AA59374" s="441"/>
    </row>
    <row r="59375" spans="25:27" x14ac:dyDescent="0.2">
      <c r="Y59375" s="396"/>
      <c r="Z59375" s="396"/>
      <c r="AA59375" s="441"/>
    </row>
    <row r="59376" spans="25:27" x14ac:dyDescent="0.2">
      <c r="Y59376" s="396"/>
      <c r="Z59376" s="396"/>
      <c r="AA59376" s="441"/>
    </row>
    <row r="59377" spans="25:27" x14ac:dyDescent="0.2">
      <c r="Y59377" s="396"/>
      <c r="Z59377" s="396"/>
      <c r="AA59377" s="441"/>
    </row>
    <row r="59378" spans="25:27" x14ac:dyDescent="0.2">
      <c r="Y59378" s="396"/>
      <c r="Z59378" s="396"/>
      <c r="AA59378" s="441"/>
    </row>
    <row r="59379" spans="25:27" x14ac:dyDescent="0.2">
      <c r="Y59379" s="396"/>
      <c r="Z59379" s="396"/>
      <c r="AA59379" s="441"/>
    </row>
    <row r="59380" spans="25:27" x14ac:dyDescent="0.2">
      <c r="Y59380" s="396"/>
      <c r="Z59380" s="396"/>
      <c r="AA59380" s="441"/>
    </row>
    <row r="59381" spans="25:27" x14ac:dyDescent="0.2">
      <c r="Y59381" s="396"/>
      <c r="Z59381" s="396"/>
      <c r="AA59381" s="441"/>
    </row>
    <row r="59382" spans="25:27" x14ac:dyDescent="0.2">
      <c r="Y59382" s="396"/>
      <c r="Z59382" s="396"/>
      <c r="AA59382" s="441"/>
    </row>
    <row r="59383" spans="25:27" x14ac:dyDescent="0.2">
      <c r="Y59383" s="396"/>
      <c r="Z59383" s="396"/>
      <c r="AA59383" s="441"/>
    </row>
    <row r="59384" spans="25:27" x14ac:dyDescent="0.2">
      <c r="Y59384" s="396"/>
      <c r="Z59384" s="396"/>
      <c r="AA59384" s="441"/>
    </row>
    <row r="59385" spans="25:27" x14ac:dyDescent="0.2">
      <c r="Y59385" s="396"/>
      <c r="Z59385" s="396"/>
      <c r="AA59385" s="441"/>
    </row>
    <row r="59386" spans="25:27" x14ac:dyDescent="0.2">
      <c r="Y59386" s="396"/>
      <c r="Z59386" s="396"/>
      <c r="AA59386" s="441"/>
    </row>
    <row r="59387" spans="25:27" x14ac:dyDescent="0.2">
      <c r="Y59387" s="396"/>
      <c r="Z59387" s="396"/>
      <c r="AA59387" s="441"/>
    </row>
    <row r="59388" spans="25:27" x14ac:dyDescent="0.2">
      <c r="Y59388" s="396"/>
      <c r="Z59388" s="396"/>
      <c r="AA59388" s="441"/>
    </row>
    <row r="59389" spans="25:27" x14ac:dyDescent="0.2">
      <c r="Y59389" s="396"/>
      <c r="Z59389" s="396"/>
      <c r="AA59389" s="441"/>
    </row>
    <row r="59390" spans="25:27" x14ac:dyDescent="0.2">
      <c r="Y59390" s="396"/>
      <c r="Z59390" s="396"/>
      <c r="AA59390" s="441"/>
    </row>
    <row r="59391" spans="25:27" x14ac:dyDescent="0.2">
      <c r="Y59391" s="396"/>
      <c r="Z59391" s="396"/>
      <c r="AA59391" s="441"/>
    </row>
    <row r="59392" spans="25:27" x14ac:dyDescent="0.2">
      <c r="Y59392" s="396"/>
      <c r="Z59392" s="396"/>
      <c r="AA59392" s="441"/>
    </row>
    <row r="59393" spans="25:27" x14ac:dyDescent="0.2">
      <c r="Y59393" s="396"/>
      <c r="Z59393" s="396"/>
      <c r="AA59393" s="441"/>
    </row>
    <row r="59394" spans="25:27" x14ac:dyDescent="0.2">
      <c r="Y59394" s="396"/>
      <c r="Z59394" s="396"/>
      <c r="AA59394" s="441"/>
    </row>
    <row r="59395" spans="25:27" x14ac:dyDescent="0.2">
      <c r="Y59395" s="396"/>
      <c r="Z59395" s="396"/>
      <c r="AA59395" s="441"/>
    </row>
    <row r="59396" spans="25:27" x14ac:dyDescent="0.2">
      <c r="Y59396" s="396"/>
      <c r="Z59396" s="396"/>
      <c r="AA59396" s="441"/>
    </row>
    <row r="59397" spans="25:27" x14ac:dyDescent="0.2">
      <c r="Y59397" s="396"/>
      <c r="Z59397" s="396"/>
      <c r="AA59397" s="441"/>
    </row>
    <row r="59398" spans="25:27" x14ac:dyDescent="0.2">
      <c r="Y59398" s="396"/>
      <c r="Z59398" s="396"/>
      <c r="AA59398" s="441"/>
    </row>
    <row r="59399" spans="25:27" x14ac:dyDescent="0.2">
      <c r="Y59399" s="396"/>
      <c r="Z59399" s="396"/>
      <c r="AA59399" s="441"/>
    </row>
    <row r="59400" spans="25:27" x14ac:dyDescent="0.2">
      <c r="Y59400" s="396"/>
      <c r="Z59400" s="396"/>
      <c r="AA59400" s="441"/>
    </row>
    <row r="59401" spans="25:27" x14ac:dyDescent="0.2">
      <c r="Y59401" s="396"/>
      <c r="Z59401" s="396"/>
      <c r="AA59401" s="441"/>
    </row>
    <row r="59402" spans="25:27" x14ac:dyDescent="0.2">
      <c r="Y59402" s="396"/>
      <c r="Z59402" s="396"/>
      <c r="AA59402" s="441"/>
    </row>
    <row r="59403" spans="25:27" x14ac:dyDescent="0.2">
      <c r="Y59403" s="396"/>
      <c r="Z59403" s="396"/>
      <c r="AA59403" s="441"/>
    </row>
    <row r="59404" spans="25:27" x14ac:dyDescent="0.2">
      <c r="Y59404" s="396"/>
      <c r="Z59404" s="396"/>
      <c r="AA59404" s="441"/>
    </row>
    <row r="59405" spans="25:27" x14ac:dyDescent="0.2">
      <c r="Y59405" s="396"/>
      <c r="Z59405" s="396"/>
      <c r="AA59405" s="441"/>
    </row>
    <row r="59406" spans="25:27" x14ac:dyDescent="0.2">
      <c r="Y59406" s="396"/>
      <c r="Z59406" s="396"/>
      <c r="AA59406" s="441"/>
    </row>
    <row r="59407" spans="25:27" x14ac:dyDescent="0.2">
      <c r="Y59407" s="396"/>
      <c r="Z59407" s="396"/>
      <c r="AA59407" s="441"/>
    </row>
    <row r="59408" spans="25:27" x14ac:dyDescent="0.2">
      <c r="Y59408" s="396"/>
      <c r="Z59408" s="396"/>
      <c r="AA59408" s="441"/>
    </row>
    <row r="59409" spans="25:27" x14ac:dyDescent="0.2">
      <c r="Y59409" s="396"/>
      <c r="Z59409" s="396"/>
      <c r="AA59409" s="441"/>
    </row>
    <row r="59410" spans="25:27" x14ac:dyDescent="0.2">
      <c r="Y59410" s="396"/>
      <c r="Z59410" s="396"/>
      <c r="AA59410" s="441"/>
    </row>
    <row r="59411" spans="25:27" x14ac:dyDescent="0.2">
      <c r="Y59411" s="396"/>
      <c r="Z59411" s="396"/>
      <c r="AA59411" s="441"/>
    </row>
    <row r="59412" spans="25:27" x14ac:dyDescent="0.2">
      <c r="Y59412" s="396"/>
      <c r="Z59412" s="396"/>
      <c r="AA59412" s="441"/>
    </row>
    <row r="59413" spans="25:27" x14ac:dyDescent="0.2">
      <c r="Y59413" s="396"/>
      <c r="Z59413" s="396"/>
      <c r="AA59413" s="441"/>
    </row>
    <row r="59414" spans="25:27" x14ac:dyDescent="0.2">
      <c r="Y59414" s="396"/>
      <c r="Z59414" s="396"/>
      <c r="AA59414" s="441"/>
    </row>
    <row r="59415" spans="25:27" x14ac:dyDescent="0.2">
      <c r="Y59415" s="396"/>
      <c r="Z59415" s="396"/>
      <c r="AA59415" s="441"/>
    </row>
    <row r="59416" spans="25:27" x14ac:dyDescent="0.2">
      <c r="Y59416" s="396"/>
      <c r="Z59416" s="396"/>
      <c r="AA59416" s="441"/>
    </row>
    <row r="59417" spans="25:27" x14ac:dyDescent="0.2">
      <c r="Y59417" s="396"/>
      <c r="Z59417" s="396"/>
      <c r="AA59417" s="441"/>
    </row>
    <row r="59418" spans="25:27" x14ac:dyDescent="0.2">
      <c r="Y59418" s="396"/>
      <c r="Z59418" s="396"/>
      <c r="AA59418" s="441"/>
    </row>
    <row r="59419" spans="25:27" x14ac:dyDescent="0.2">
      <c r="Y59419" s="396"/>
      <c r="Z59419" s="396"/>
      <c r="AA59419" s="441"/>
    </row>
    <row r="59420" spans="25:27" x14ac:dyDescent="0.2">
      <c r="Y59420" s="396"/>
      <c r="Z59420" s="396"/>
      <c r="AA59420" s="441"/>
    </row>
    <row r="59421" spans="25:27" x14ac:dyDescent="0.2">
      <c r="Y59421" s="396"/>
      <c r="Z59421" s="396"/>
      <c r="AA59421" s="441"/>
    </row>
    <row r="59422" spans="25:27" x14ac:dyDescent="0.2">
      <c r="Y59422" s="396"/>
      <c r="Z59422" s="396"/>
      <c r="AA59422" s="441"/>
    </row>
    <row r="59423" spans="25:27" x14ac:dyDescent="0.2">
      <c r="Y59423" s="396"/>
      <c r="Z59423" s="396"/>
      <c r="AA59423" s="441"/>
    </row>
    <row r="59424" spans="25:27" x14ac:dyDescent="0.2">
      <c r="Y59424" s="396"/>
      <c r="Z59424" s="396"/>
      <c r="AA59424" s="441"/>
    </row>
    <row r="59425" spans="25:27" x14ac:dyDescent="0.2">
      <c r="Y59425" s="396"/>
      <c r="Z59425" s="396"/>
      <c r="AA59425" s="441"/>
    </row>
    <row r="59426" spans="25:27" x14ac:dyDescent="0.2">
      <c r="Y59426" s="396"/>
      <c r="Z59426" s="396"/>
      <c r="AA59426" s="441"/>
    </row>
    <row r="59427" spans="25:27" x14ac:dyDescent="0.2">
      <c r="Y59427" s="396"/>
      <c r="Z59427" s="396"/>
      <c r="AA59427" s="441"/>
    </row>
    <row r="59428" spans="25:27" x14ac:dyDescent="0.2">
      <c r="Y59428" s="396"/>
      <c r="Z59428" s="396"/>
      <c r="AA59428" s="441"/>
    </row>
    <row r="59429" spans="25:27" x14ac:dyDescent="0.2">
      <c r="Y59429" s="396"/>
      <c r="Z59429" s="396"/>
      <c r="AA59429" s="441"/>
    </row>
    <row r="59430" spans="25:27" x14ac:dyDescent="0.2">
      <c r="Y59430" s="396"/>
      <c r="Z59430" s="396"/>
      <c r="AA59430" s="441"/>
    </row>
    <row r="59431" spans="25:27" x14ac:dyDescent="0.2">
      <c r="Y59431" s="396"/>
      <c r="Z59431" s="396"/>
      <c r="AA59431" s="441"/>
    </row>
    <row r="59432" spans="25:27" x14ac:dyDescent="0.2">
      <c r="Y59432" s="396"/>
      <c r="Z59432" s="396"/>
      <c r="AA59432" s="441"/>
    </row>
    <row r="59433" spans="25:27" x14ac:dyDescent="0.2">
      <c r="Y59433" s="396"/>
      <c r="Z59433" s="396"/>
      <c r="AA59433" s="441"/>
    </row>
    <row r="59434" spans="25:27" x14ac:dyDescent="0.2">
      <c r="Y59434" s="396"/>
      <c r="Z59434" s="396"/>
      <c r="AA59434" s="441"/>
    </row>
    <row r="59435" spans="25:27" x14ac:dyDescent="0.2">
      <c r="Y59435" s="396"/>
      <c r="Z59435" s="396"/>
      <c r="AA59435" s="441"/>
    </row>
    <row r="59436" spans="25:27" x14ac:dyDescent="0.2">
      <c r="Y59436" s="396"/>
      <c r="Z59436" s="396"/>
      <c r="AA59436" s="441"/>
    </row>
    <row r="59437" spans="25:27" x14ac:dyDescent="0.2">
      <c r="Y59437" s="396"/>
      <c r="Z59437" s="396"/>
      <c r="AA59437" s="441"/>
    </row>
    <row r="59438" spans="25:27" x14ac:dyDescent="0.2">
      <c r="Y59438" s="396"/>
      <c r="Z59438" s="396"/>
      <c r="AA59438" s="441"/>
    </row>
    <row r="59439" spans="25:27" x14ac:dyDescent="0.2">
      <c r="Y59439" s="396"/>
      <c r="Z59439" s="396"/>
      <c r="AA59439" s="441"/>
    </row>
    <row r="59440" spans="25:27" x14ac:dyDescent="0.2">
      <c r="Y59440" s="396"/>
      <c r="Z59440" s="396"/>
      <c r="AA59440" s="441"/>
    </row>
    <row r="59441" spans="25:27" x14ac:dyDescent="0.2">
      <c r="Y59441" s="396"/>
      <c r="Z59441" s="396"/>
      <c r="AA59441" s="441"/>
    </row>
    <row r="59442" spans="25:27" x14ac:dyDescent="0.2">
      <c r="Y59442" s="396"/>
      <c r="Z59442" s="396"/>
      <c r="AA59442" s="441"/>
    </row>
    <row r="59443" spans="25:27" x14ac:dyDescent="0.2">
      <c r="Y59443" s="396"/>
      <c r="Z59443" s="396"/>
      <c r="AA59443" s="441"/>
    </row>
    <row r="59444" spans="25:27" x14ac:dyDescent="0.2">
      <c r="Y59444" s="396"/>
      <c r="Z59444" s="396"/>
      <c r="AA59444" s="441"/>
    </row>
    <row r="59445" spans="25:27" x14ac:dyDescent="0.2">
      <c r="Y59445" s="396"/>
      <c r="Z59445" s="396"/>
      <c r="AA59445" s="441"/>
    </row>
    <row r="59446" spans="25:27" x14ac:dyDescent="0.2">
      <c r="Y59446" s="396"/>
      <c r="Z59446" s="396"/>
      <c r="AA59446" s="441"/>
    </row>
    <row r="59447" spans="25:27" x14ac:dyDescent="0.2">
      <c r="Y59447" s="396"/>
      <c r="Z59447" s="396"/>
      <c r="AA59447" s="441"/>
    </row>
    <row r="59448" spans="25:27" x14ac:dyDescent="0.2">
      <c r="Y59448" s="396"/>
      <c r="Z59448" s="396"/>
      <c r="AA59448" s="441"/>
    </row>
    <row r="59449" spans="25:27" x14ac:dyDescent="0.2">
      <c r="Y59449" s="396"/>
      <c r="Z59449" s="396"/>
      <c r="AA59449" s="441"/>
    </row>
    <row r="59450" spans="25:27" x14ac:dyDescent="0.2">
      <c r="Y59450" s="396"/>
      <c r="Z59450" s="396"/>
      <c r="AA59450" s="441"/>
    </row>
    <row r="59451" spans="25:27" x14ac:dyDescent="0.2">
      <c r="Y59451" s="396"/>
      <c r="Z59451" s="396"/>
      <c r="AA59451" s="441"/>
    </row>
    <row r="59452" spans="25:27" x14ac:dyDescent="0.2">
      <c r="Y59452" s="396"/>
      <c r="Z59452" s="396"/>
      <c r="AA59452" s="441"/>
    </row>
    <row r="59453" spans="25:27" x14ac:dyDescent="0.2">
      <c r="Y59453" s="396"/>
      <c r="Z59453" s="396"/>
      <c r="AA59453" s="441"/>
    </row>
    <row r="59454" spans="25:27" x14ac:dyDescent="0.2">
      <c r="Y59454" s="396"/>
      <c r="Z59454" s="396"/>
      <c r="AA59454" s="441"/>
    </row>
    <row r="59455" spans="25:27" x14ac:dyDescent="0.2">
      <c r="Y59455" s="396"/>
      <c r="Z59455" s="396"/>
      <c r="AA59455" s="441"/>
    </row>
    <row r="59456" spans="25:27" x14ac:dyDescent="0.2">
      <c r="Y59456" s="396"/>
      <c r="Z59456" s="396"/>
      <c r="AA59456" s="441"/>
    </row>
    <row r="59457" spans="25:27" x14ac:dyDescent="0.2">
      <c r="Y59457" s="396"/>
      <c r="Z59457" s="396"/>
      <c r="AA59457" s="441"/>
    </row>
    <row r="59458" spans="25:27" x14ac:dyDescent="0.2">
      <c r="Y59458" s="396"/>
      <c r="Z59458" s="396"/>
      <c r="AA59458" s="441"/>
    </row>
    <row r="59459" spans="25:27" x14ac:dyDescent="0.2">
      <c r="Y59459" s="396"/>
      <c r="Z59459" s="396"/>
      <c r="AA59459" s="441"/>
    </row>
    <row r="59460" spans="25:27" x14ac:dyDescent="0.2">
      <c r="Y59460" s="396"/>
      <c r="Z59460" s="396"/>
      <c r="AA59460" s="441"/>
    </row>
    <row r="59461" spans="25:27" x14ac:dyDescent="0.2">
      <c r="Y59461" s="396"/>
      <c r="Z59461" s="396"/>
      <c r="AA59461" s="441"/>
    </row>
    <row r="59462" spans="25:27" x14ac:dyDescent="0.2">
      <c r="Y59462" s="396"/>
      <c r="Z59462" s="396"/>
      <c r="AA59462" s="441"/>
    </row>
    <row r="59463" spans="25:27" x14ac:dyDescent="0.2">
      <c r="Y59463" s="396"/>
      <c r="Z59463" s="396"/>
      <c r="AA59463" s="441"/>
    </row>
    <row r="59464" spans="25:27" x14ac:dyDescent="0.2">
      <c r="Y59464" s="396"/>
      <c r="Z59464" s="396"/>
      <c r="AA59464" s="441"/>
    </row>
    <row r="59465" spans="25:27" x14ac:dyDescent="0.2">
      <c r="Y59465" s="396"/>
      <c r="Z59465" s="396"/>
      <c r="AA59465" s="441"/>
    </row>
    <row r="59466" spans="25:27" x14ac:dyDescent="0.2">
      <c r="Y59466" s="396"/>
      <c r="Z59466" s="396"/>
      <c r="AA59466" s="441"/>
    </row>
    <row r="59467" spans="25:27" x14ac:dyDescent="0.2">
      <c r="Y59467" s="396"/>
      <c r="Z59467" s="396"/>
      <c r="AA59467" s="441"/>
    </row>
    <row r="59468" spans="25:27" x14ac:dyDescent="0.2">
      <c r="Y59468" s="396"/>
      <c r="Z59468" s="396"/>
      <c r="AA59468" s="441"/>
    </row>
    <row r="59469" spans="25:27" x14ac:dyDescent="0.2">
      <c r="Y59469" s="396"/>
      <c r="Z59469" s="396"/>
      <c r="AA59469" s="441"/>
    </row>
    <row r="59470" spans="25:27" x14ac:dyDescent="0.2">
      <c r="Y59470" s="396"/>
      <c r="Z59470" s="396"/>
      <c r="AA59470" s="441"/>
    </row>
    <row r="59471" spans="25:27" x14ac:dyDescent="0.2">
      <c r="Y59471" s="396"/>
      <c r="Z59471" s="396"/>
      <c r="AA59471" s="441"/>
    </row>
    <row r="59472" spans="25:27" x14ac:dyDescent="0.2">
      <c r="Y59472" s="396"/>
      <c r="Z59472" s="396"/>
      <c r="AA59472" s="441"/>
    </row>
    <row r="59473" spans="25:27" x14ac:dyDescent="0.2">
      <c r="Y59473" s="396"/>
      <c r="Z59473" s="396"/>
      <c r="AA59473" s="441"/>
    </row>
    <row r="59474" spans="25:27" x14ac:dyDescent="0.2">
      <c r="Y59474" s="396"/>
      <c r="Z59474" s="396"/>
      <c r="AA59474" s="441"/>
    </row>
    <row r="59475" spans="25:27" x14ac:dyDescent="0.2">
      <c r="Y59475" s="396"/>
      <c r="Z59475" s="396"/>
      <c r="AA59475" s="441"/>
    </row>
    <row r="59476" spans="25:27" x14ac:dyDescent="0.2">
      <c r="Y59476" s="396"/>
      <c r="Z59476" s="396"/>
      <c r="AA59476" s="441"/>
    </row>
    <row r="59477" spans="25:27" x14ac:dyDescent="0.2">
      <c r="Y59477" s="396"/>
      <c r="Z59477" s="396"/>
      <c r="AA59477" s="441"/>
    </row>
    <row r="59478" spans="25:27" x14ac:dyDescent="0.2">
      <c r="Y59478" s="396"/>
      <c r="Z59478" s="396"/>
      <c r="AA59478" s="441"/>
    </row>
    <row r="59479" spans="25:27" x14ac:dyDescent="0.2">
      <c r="Y59479" s="396"/>
      <c r="Z59479" s="396"/>
      <c r="AA59479" s="441"/>
    </row>
    <row r="59480" spans="25:27" x14ac:dyDescent="0.2">
      <c r="Y59480" s="396"/>
      <c r="Z59480" s="396"/>
      <c r="AA59480" s="441"/>
    </row>
    <row r="59481" spans="25:27" x14ac:dyDescent="0.2">
      <c r="Y59481" s="396"/>
      <c r="Z59481" s="396"/>
      <c r="AA59481" s="441"/>
    </row>
    <row r="59482" spans="25:27" x14ac:dyDescent="0.2">
      <c r="Y59482" s="396"/>
      <c r="Z59482" s="396"/>
      <c r="AA59482" s="441"/>
    </row>
    <row r="59483" spans="25:27" x14ac:dyDescent="0.2">
      <c r="Y59483" s="396"/>
      <c r="Z59483" s="396"/>
      <c r="AA59483" s="441"/>
    </row>
    <row r="59484" spans="25:27" x14ac:dyDescent="0.2">
      <c r="Y59484" s="396"/>
      <c r="Z59484" s="396"/>
      <c r="AA59484" s="441"/>
    </row>
    <row r="59485" spans="25:27" x14ac:dyDescent="0.2">
      <c r="Y59485" s="396"/>
      <c r="Z59485" s="396"/>
      <c r="AA59485" s="441"/>
    </row>
    <row r="59486" spans="25:27" x14ac:dyDescent="0.2">
      <c r="Y59486" s="396"/>
      <c r="Z59486" s="396"/>
      <c r="AA59486" s="441"/>
    </row>
    <row r="59487" spans="25:27" x14ac:dyDescent="0.2">
      <c r="Y59487" s="396"/>
      <c r="Z59487" s="396"/>
      <c r="AA59487" s="441"/>
    </row>
    <row r="59488" spans="25:27" x14ac:dyDescent="0.2">
      <c r="Y59488" s="396"/>
      <c r="Z59488" s="396"/>
      <c r="AA59488" s="441"/>
    </row>
    <row r="59489" spans="25:27" x14ac:dyDescent="0.2">
      <c r="Y59489" s="396"/>
      <c r="Z59489" s="396"/>
      <c r="AA59489" s="441"/>
    </row>
    <row r="59490" spans="25:27" x14ac:dyDescent="0.2">
      <c r="Y59490" s="396"/>
      <c r="Z59490" s="396"/>
      <c r="AA59490" s="441"/>
    </row>
    <row r="59491" spans="25:27" x14ac:dyDescent="0.2">
      <c r="Y59491" s="396"/>
      <c r="Z59491" s="396"/>
      <c r="AA59491" s="441"/>
    </row>
    <row r="59492" spans="25:27" x14ac:dyDescent="0.2">
      <c r="Y59492" s="396"/>
      <c r="Z59492" s="396"/>
      <c r="AA59492" s="441"/>
    </row>
    <row r="59493" spans="25:27" x14ac:dyDescent="0.2">
      <c r="Y59493" s="396"/>
      <c r="Z59493" s="396"/>
      <c r="AA59493" s="441"/>
    </row>
    <row r="59494" spans="25:27" x14ac:dyDescent="0.2">
      <c r="Y59494" s="396"/>
      <c r="Z59494" s="396"/>
      <c r="AA59494" s="441"/>
    </row>
    <row r="59495" spans="25:27" x14ac:dyDescent="0.2">
      <c r="Y59495" s="396"/>
      <c r="Z59495" s="396"/>
      <c r="AA59495" s="441"/>
    </row>
    <row r="59496" spans="25:27" x14ac:dyDescent="0.2">
      <c r="Y59496" s="396"/>
      <c r="Z59496" s="396"/>
      <c r="AA59496" s="441"/>
    </row>
    <row r="59497" spans="25:27" x14ac:dyDescent="0.2">
      <c r="Y59497" s="396"/>
      <c r="Z59497" s="396"/>
      <c r="AA59497" s="441"/>
    </row>
    <row r="59498" spans="25:27" x14ac:dyDescent="0.2">
      <c r="Y59498" s="396"/>
      <c r="Z59498" s="396"/>
      <c r="AA59498" s="441"/>
    </row>
    <row r="59499" spans="25:27" x14ac:dyDescent="0.2">
      <c r="Y59499" s="396"/>
      <c r="Z59499" s="396"/>
      <c r="AA59499" s="441"/>
    </row>
    <row r="59500" spans="25:27" x14ac:dyDescent="0.2">
      <c r="Y59500" s="396"/>
      <c r="Z59500" s="396"/>
      <c r="AA59500" s="441"/>
    </row>
    <row r="59501" spans="25:27" x14ac:dyDescent="0.2">
      <c r="Y59501" s="396"/>
      <c r="Z59501" s="396"/>
      <c r="AA59501" s="441"/>
    </row>
    <row r="59502" spans="25:27" x14ac:dyDescent="0.2">
      <c r="Y59502" s="396"/>
      <c r="Z59502" s="396"/>
      <c r="AA59502" s="441"/>
    </row>
    <row r="59503" spans="25:27" x14ac:dyDescent="0.2">
      <c r="Y59503" s="396"/>
      <c r="Z59503" s="396"/>
      <c r="AA59503" s="441"/>
    </row>
    <row r="59504" spans="25:27" x14ac:dyDescent="0.2">
      <c r="Y59504" s="396"/>
      <c r="Z59504" s="396"/>
      <c r="AA59504" s="441"/>
    </row>
    <row r="59505" spans="25:27" x14ac:dyDescent="0.2">
      <c r="Y59505" s="396"/>
      <c r="Z59505" s="396"/>
      <c r="AA59505" s="441"/>
    </row>
    <row r="59506" spans="25:27" x14ac:dyDescent="0.2">
      <c r="Y59506" s="396"/>
      <c r="Z59506" s="396"/>
      <c r="AA59506" s="441"/>
    </row>
    <row r="59507" spans="25:27" x14ac:dyDescent="0.2">
      <c r="Y59507" s="396"/>
      <c r="Z59507" s="396"/>
      <c r="AA59507" s="441"/>
    </row>
    <row r="59508" spans="25:27" x14ac:dyDescent="0.2">
      <c r="Y59508" s="396"/>
      <c r="Z59508" s="396"/>
      <c r="AA59508" s="441"/>
    </row>
    <row r="59509" spans="25:27" x14ac:dyDescent="0.2">
      <c r="Y59509" s="396"/>
      <c r="Z59509" s="396"/>
      <c r="AA59509" s="441"/>
    </row>
    <row r="59510" spans="25:27" x14ac:dyDescent="0.2">
      <c r="Y59510" s="396"/>
      <c r="Z59510" s="396"/>
      <c r="AA59510" s="441"/>
    </row>
    <row r="59511" spans="25:27" x14ac:dyDescent="0.2">
      <c r="Y59511" s="396"/>
      <c r="Z59511" s="396"/>
      <c r="AA59511" s="441"/>
    </row>
    <row r="59512" spans="25:27" x14ac:dyDescent="0.2">
      <c r="Y59512" s="396"/>
      <c r="Z59512" s="396"/>
      <c r="AA59512" s="441"/>
    </row>
    <row r="59513" spans="25:27" x14ac:dyDescent="0.2">
      <c r="Y59513" s="396"/>
      <c r="Z59513" s="396"/>
      <c r="AA59513" s="441"/>
    </row>
    <row r="59514" spans="25:27" x14ac:dyDescent="0.2">
      <c r="Y59514" s="396"/>
      <c r="Z59514" s="396"/>
      <c r="AA59514" s="441"/>
    </row>
    <row r="59515" spans="25:27" x14ac:dyDescent="0.2">
      <c r="Y59515" s="396"/>
      <c r="Z59515" s="396"/>
      <c r="AA59515" s="441"/>
    </row>
    <row r="59516" spans="25:27" x14ac:dyDescent="0.2">
      <c r="Y59516" s="396"/>
      <c r="Z59516" s="396"/>
      <c r="AA59516" s="441"/>
    </row>
    <row r="59517" spans="25:27" x14ac:dyDescent="0.2">
      <c r="Y59517" s="396"/>
      <c r="Z59517" s="396"/>
      <c r="AA59517" s="441"/>
    </row>
    <row r="59518" spans="25:27" x14ac:dyDescent="0.2">
      <c r="Y59518" s="396"/>
      <c r="Z59518" s="396"/>
      <c r="AA59518" s="441"/>
    </row>
    <row r="59519" spans="25:27" x14ac:dyDescent="0.2">
      <c r="Y59519" s="396"/>
      <c r="Z59519" s="396"/>
      <c r="AA59519" s="441"/>
    </row>
    <row r="59520" spans="25:27" x14ac:dyDescent="0.2">
      <c r="Y59520" s="396"/>
      <c r="Z59520" s="396"/>
      <c r="AA59520" s="441"/>
    </row>
    <row r="59521" spans="25:27" x14ac:dyDescent="0.2">
      <c r="Y59521" s="396"/>
      <c r="Z59521" s="396"/>
      <c r="AA59521" s="441"/>
    </row>
    <row r="59522" spans="25:27" x14ac:dyDescent="0.2">
      <c r="Y59522" s="396"/>
      <c r="Z59522" s="396"/>
      <c r="AA59522" s="441"/>
    </row>
    <row r="59523" spans="25:27" x14ac:dyDescent="0.2">
      <c r="Y59523" s="396"/>
      <c r="Z59523" s="396"/>
      <c r="AA59523" s="441"/>
    </row>
    <row r="59524" spans="25:27" x14ac:dyDescent="0.2">
      <c r="Y59524" s="396"/>
      <c r="Z59524" s="396"/>
      <c r="AA59524" s="441"/>
    </row>
    <row r="59525" spans="25:27" x14ac:dyDescent="0.2">
      <c r="Y59525" s="396"/>
      <c r="Z59525" s="396"/>
      <c r="AA59525" s="441"/>
    </row>
    <row r="59526" spans="25:27" x14ac:dyDescent="0.2">
      <c r="Y59526" s="396"/>
      <c r="Z59526" s="396"/>
      <c r="AA59526" s="441"/>
    </row>
    <row r="59527" spans="25:27" x14ac:dyDescent="0.2">
      <c r="Y59527" s="396"/>
      <c r="Z59527" s="396"/>
      <c r="AA59527" s="441"/>
    </row>
    <row r="59528" spans="25:27" x14ac:dyDescent="0.2">
      <c r="Y59528" s="396"/>
      <c r="Z59528" s="396"/>
      <c r="AA59528" s="441"/>
    </row>
    <row r="59529" spans="25:27" x14ac:dyDescent="0.2">
      <c r="Y59529" s="396"/>
      <c r="Z59529" s="396"/>
      <c r="AA59529" s="441"/>
    </row>
    <row r="59530" spans="25:27" x14ac:dyDescent="0.2">
      <c r="Y59530" s="396"/>
      <c r="Z59530" s="396"/>
      <c r="AA59530" s="441"/>
    </row>
    <row r="59531" spans="25:27" x14ac:dyDescent="0.2">
      <c r="Y59531" s="396"/>
      <c r="Z59531" s="396"/>
      <c r="AA59531" s="441"/>
    </row>
    <row r="59532" spans="25:27" x14ac:dyDescent="0.2">
      <c r="Y59532" s="396"/>
      <c r="Z59532" s="396"/>
      <c r="AA59532" s="441"/>
    </row>
    <row r="59533" spans="25:27" x14ac:dyDescent="0.2">
      <c r="Y59533" s="396"/>
      <c r="Z59533" s="396"/>
      <c r="AA59533" s="441"/>
    </row>
    <row r="59534" spans="25:27" x14ac:dyDescent="0.2">
      <c r="Y59534" s="396"/>
      <c r="Z59534" s="396"/>
      <c r="AA59534" s="441"/>
    </row>
    <row r="59535" spans="25:27" x14ac:dyDescent="0.2">
      <c r="Y59535" s="396"/>
      <c r="Z59535" s="396"/>
      <c r="AA59535" s="441"/>
    </row>
    <row r="59536" spans="25:27" x14ac:dyDescent="0.2">
      <c r="Y59536" s="396"/>
      <c r="Z59536" s="396"/>
      <c r="AA59536" s="441"/>
    </row>
    <row r="59537" spans="25:27" x14ac:dyDescent="0.2">
      <c r="Y59537" s="396"/>
      <c r="Z59537" s="396"/>
      <c r="AA59537" s="441"/>
    </row>
    <row r="59538" spans="25:27" x14ac:dyDescent="0.2">
      <c r="Y59538" s="396"/>
      <c r="Z59538" s="396"/>
      <c r="AA59538" s="441"/>
    </row>
    <row r="59539" spans="25:27" x14ac:dyDescent="0.2">
      <c r="Y59539" s="396"/>
      <c r="Z59539" s="396"/>
      <c r="AA59539" s="441"/>
    </row>
    <row r="59540" spans="25:27" x14ac:dyDescent="0.2">
      <c r="Y59540" s="396"/>
      <c r="Z59540" s="396"/>
      <c r="AA59540" s="441"/>
    </row>
    <row r="59541" spans="25:27" x14ac:dyDescent="0.2">
      <c r="Y59541" s="396"/>
      <c r="Z59541" s="396"/>
      <c r="AA59541" s="441"/>
    </row>
    <row r="59542" spans="25:27" x14ac:dyDescent="0.2">
      <c r="Y59542" s="396"/>
      <c r="Z59542" s="396"/>
      <c r="AA59542" s="441"/>
    </row>
    <row r="59543" spans="25:27" x14ac:dyDescent="0.2">
      <c r="Y59543" s="396"/>
      <c r="Z59543" s="396"/>
      <c r="AA59543" s="441"/>
    </row>
    <row r="59544" spans="25:27" x14ac:dyDescent="0.2">
      <c r="Y59544" s="396"/>
      <c r="Z59544" s="396"/>
      <c r="AA59544" s="441"/>
    </row>
    <row r="59545" spans="25:27" x14ac:dyDescent="0.2">
      <c r="Y59545" s="396"/>
      <c r="Z59545" s="396"/>
      <c r="AA59545" s="441"/>
    </row>
    <row r="59546" spans="25:27" x14ac:dyDescent="0.2">
      <c r="Y59546" s="396"/>
      <c r="Z59546" s="396"/>
      <c r="AA59546" s="441"/>
    </row>
    <row r="59547" spans="25:27" x14ac:dyDescent="0.2">
      <c r="Y59547" s="396"/>
      <c r="Z59547" s="396"/>
      <c r="AA59547" s="441"/>
    </row>
    <row r="59548" spans="25:27" x14ac:dyDescent="0.2">
      <c r="Y59548" s="396"/>
      <c r="Z59548" s="396"/>
      <c r="AA59548" s="441"/>
    </row>
    <row r="59549" spans="25:27" x14ac:dyDescent="0.2">
      <c r="Y59549" s="396"/>
      <c r="Z59549" s="396"/>
      <c r="AA59549" s="441"/>
    </row>
    <row r="59550" spans="25:27" x14ac:dyDescent="0.2">
      <c r="Y59550" s="396"/>
      <c r="Z59550" s="396"/>
      <c r="AA59550" s="441"/>
    </row>
    <row r="59551" spans="25:27" x14ac:dyDescent="0.2">
      <c r="Y59551" s="396"/>
      <c r="Z59551" s="396"/>
      <c r="AA59551" s="441"/>
    </row>
    <row r="59552" spans="25:27" x14ac:dyDescent="0.2">
      <c r="Y59552" s="396"/>
      <c r="Z59552" s="396"/>
      <c r="AA59552" s="441"/>
    </row>
    <row r="59553" spans="25:27" x14ac:dyDescent="0.2">
      <c r="Y59553" s="396"/>
      <c r="Z59553" s="396"/>
      <c r="AA59553" s="441"/>
    </row>
    <row r="59554" spans="25:27" x14ac:dyDescent="0.2">
      <c r="Y59554" s="396"/>
      <c r="Z59554" s="396"/>
      <c r="AA59554" s="441"/>
    </row>
    <row r="59555" spans="25:27" x14ac:dyDescent="0.2">
      <c r="Y59555" s="396"/>
      <c r="Z59555" s="396"/>
      <c r="AA59555" s="441"/>
    </row>
    <row r="59556" spans="25:27" x14ac:dyDescent="0.2">
      <c r="Y59556" s="396"/>
      <c r="Z59556" s="396"/>
      <c r="AA59556" s="441"/>
    </row>
    <row r="59557" spans="25:27" x14ac:dyDescent="0.2">
      <c r="Y59557" s="396"/>
      <c r="Z59557" s="396"/>
      <c r="AA59557" s="441"/>
    </row>
    <row r="59558" spans="25:27" x14ac:dyDescent="0.2">
      <c r="Y59558" s="396"/>
      <c r="Z59558" s="396"/>
      <c r="AA59558" s="441"/>
    </row>
    <row r="59559" spans="25:27" x14ac:dyDescent="0.2">
      <c r="Y59559" s="396"/>
      <c r="Z59559" s="396"/>
      <c r="AA59559" s="441"/>
    </row>
    <row r="59560" spans="25:27" x14ac:dyDescent="0.2">
      <c r="Y59560" s="396"/>
      <c r="Z59560" s="396"/>
      <c r="AA59560" s="441"/>
    </row>
    <row r="59561" spans="25:27" x14ac:dyDescent="0.2">
      <c r="Y59561" s="396"/>
      <c r="Z59561" s="396"/>
      <c r="AA59561" s="441"/>
    </row>
    <row r="59562" spans="25:27" x14ac:dyDescent="0.2">
      <c r="Y59562" s="396"/>
      <c r="Z59562" s="396"/>
      <c r="AA59562" s="441"/>
    </row>
    <row r="59563" spans="25:27" x14ac:dyDescent="0.2">
      <c r="Y59563" s="396"/>
      <c r="Z59563" s="396"/>
      <c r="AA59563" s="441"/>
    </row>
    <row r="59564" spans="25:27" x14ac:dyDescent="0.2">
      <c r="Y59564" s="396"/>
      <c r="Z59564" s="396"/>
      <c r="AA59564" s="441"/>
    </row>
    <row r="59565" spans="25:27" x14ac:dyDescent="0.2">
      <c r="Y59565" s="396"/>
      <c r="Z59565" s="396"/>
      <c r="AA59565" s="441"/>
    </row>
    <row r="59566" spans="25:27" x14ac:dyDescent="0.2">
      <c r="Y59566" s="396"/>
      <c r="Z59566" s="396"/>
      <c r="AA59566" s="441"/>
    </row>
    <row r="59567" spans="25:27" x14ac:dyDescent="0.2">
      <c r="Y59567" s="396"/>
      <c r="Z59567" s="396"/>
      <c r="AA59567" s="441"/>
    </row>
    <row r="59568" spans="25:27" x14ac:dyDescent="0.2">
      <c r="Y59568" s="396"/>
      <c r="Z59568" s="396"/>
      <c r="AA59568" s="441"/>
    </row>
    <row r="59569" spans="25:27" x14ac:dyDescent="0.2">
      <c r="Y59569" s="396"/>
      <c r="Z59569" s="396"/>
      <c r="AA59569" s="441"/>
    </row>
    <row r="59570" spans="25:27" x14ac:dyDescent="0.2">
      <c r="Y59570" s="396"/>
      <c r="Z59570" s="396"/>
      <c r="AA59570" s="441"/>
    </row>
    <row r="59571" spans="25:27" x14ac:dyDescent="0.2">
      <c r="Y59571" s="396"/>
      <c r="Z59571" s="396"/>
      <c r="AA59571" s="441"/>
    </row>
    <row r="59572" spans="25:27" x14ac:dyDescent="0.2">
      <c r="Y59572" s="396"/>
      <c r="Z59572" s="396"/>
      <c r="AA59572" s="441"/>
    </row>
    <row r="59573" spans="25:27" x14ac:dyDescent="0.2">
      <c r="Y59573" s="396"/>
      <c r="Z59573" s="396"/>
      <c r="AA59573" s="441"/>
    </row>
    <row r="59574" spans="25:27" x14ac:dyDescent="0.2">
      <c r="Y59574" s="396"/>
      <c r="Z59574" s="396"/>
      <c r="AA59574" s="441"/>
    </row>
    <row r="59575" spans="25:27" x14ac:dyDescent="0.2">
      <c r="Y59575" s="396"/>
      <c r="Z59575" s="396"/>
      <c r="AA59575" s="441"/>
    </row>
    <row r="59576" spans="25:27" x14ac:dyDescent="0.2">
      <c r="Y59576" s="396"/>
      <c r="Z59576" s="396"/>
      <c r="AA59576" s="441"/>
    </row>
    <row r="59577" spans="25:27" x14ac:dyDescent="0.2">
      <c r="Y59577" s="396"/>
      <c r="Z59577" s="396"/>
      <c r="AA59577" s="441"/>
    </row>
    <row r="59578" spans="25:27" x14ac:dyDescent="0.2">
      <c r="Y59578" s="396"/>
      <c r="Z59578" s="396"/>
      <c r="AA59578" s="441"/>
    </row>
    <row r="59579" spans="25:27" x14ac:dyDescent="0.2">
      <c r="Y59579" s="396"/>
      <c r="Z59579" s="396"/>
      <c r="AA59579" s="441"/>
    </row>
    <row r="59580" spans="25:27" x14ac:dyDescent="0.2">
      <c r="Y59580" s="396"/>
      <c r="Z59580" s="396"/>
      <c r="AA59580" s="441"/>
    </row>
    <row r="59581" spans="25:27" x14ac:dyDescent="0.2">
      <c r="Y59581" s="396"/>
      <c r="Z59581" s="396"/>
      <c r="AA59581" s="441"/>
    </row>
    <row r="59582" spans="25:27" x14ac:dyDescent="0.2">
      <c r="Y59582" s="396"/>
      <c r="Z59582" s="396"/>
      <c r="AA59582" s="441"/>
    </row>
    <row r="59583" spans="25:27" x14ac:dyDescent="0.2">
      <c r="Y59583" s="396"/>
      <c r="Z59583" s="396"/>
      <c r="AA59583" s="441"/>
    </row>
    <row r="59584" spans="25:27" x14ac:dyDescent="0.2">
      <c r="Y59584" s="396"/>
      <c r="Z59584" s="396"/>
      <c r="AA59584" s="441"/>
    </row>
    <row r="59585" spans="25:27" x14ac:dyDescent="0.2">
      <c r="Y59585" s="396"/>
      <c r="Z59585" s="396"/>
      <c r="AA59585" s="441"/>
    </row>
    <row r="59586" spans="25:27" x14ac:dyDescent="0.2">
      <c r="Y59586" s="396"/>
      <c r="Z59586" s="396"/>
      <c r="AA59586" s="441"/>
    </row>
    <row r="59587" spans="25:27" x14ac:dyDescent="0.2">
      <c r="Y59587" s="396"/>
      <c r="Z59587" s="396"/>
      <c r="AA59587" s="441"/>
    </row>
    <row r="59588" spans="25:27" x14ac:dyDescent="0.2">
      <c r="Y59588" s="396"/>
      <c r="Z59588" s="396"/>
      <c r="AA59588" s="441"/>
    </row>
    <row r="59589" spans="25:27" x14ac:dyDescent="0.2">
      <c r="Y59589" s="396"/>
      <c r="Z59589" s="396"/>
      <c r="AA59589" s="441"/>
    </row>
    <row r="59590" spans="25:27" x14ac:dyDescent="0.2">
      <c r="Y59590" s="396"/>
      <c r="Z59590" s="396"/>
      <c r="AA59590" s="441"/>
    </row>
    <row r="59591" spans="25:27" x14ac:dyDescent="0.2">
      <c r="Y59591" s="396"/>
      <c r="Z59591" s="396"/>
      <c r="AA59591" s="441"/>
    </row>
    <row r="59592" spans="25:27" x14ac:dyDescent="0.2">
      <c r="Y59592" s="396"/>
      <c r="Z59592" s="396"/>
      <c r="AA59592" s="441"/>
    </row>
    <row r="59593" spans="25:27" x14ac:dyDescent="0.2">
      <c r="Y59593" s="396"/>
      <c r="Z59593" s="396"/>
      <c r="AA59593" s="441"/>
    </row>
    <row r="59594" spans="25:27" x14ac:dyDescent="0.2">
      <c r="Y59594" s="396"/>
      <c r="Z59594" s="396"/>
      <c r="AA59594" s="441"/>
    </row>
    <row r="59595" spans="25:27" x14ac:dyDescent="0.2">
      <c r="Y59595" s="396"/>
      <c r="Z59595" s="396"/>
      <c r="AA59595" s="441"/>
    </row>
    <row r="59596" spans="25:27" x14ac:dyDescent="0.2">
      <c r="Y59596" s="396"/>
      <c r="Z59596" s="396"/>
      <c r="AA59596" s="441"/>
    </row>
    <row r="59597" spans="25:27" x14ac:dyDescent="0.2">
      <c r="Y59597" s="396"/>
      <c r="Z59597" s="396"/>
      <c r="AA59597" s="441"/>
    </row>
    <row r="59598" spans="25:27" x14ac:dyDescent="0.2">
      <c r="Y59598" s="396"/>
      <c r="Z59598" s="396"/>
      <c r="AA59598" s="441"/>
    </row>
    <row r="59599" spans="25:27" x14ac:dyDescent="0.2">
      <c r="Y59599" s="396"/>
      <c r="Z59599" s="396"/>
      <c r="AA59599" s="441"/>
    </row>
    <row r="59600" spans="25:27" x14ac:dyDescent="0.2">
      <c r="Y59600" s="396"/>
      <c r="Z59600" s="396"/>
      <c r="AA59600" s="441"/>
    </row>
    <row r="59601" spans="25:27" x14ac:dyDescent="0.2">
      <c r="Y59601" s="396"/>
      <c r="Z59601" s="396"/>
      <c r="AA59601" s="441"/>
    </row>
    <row r="59602" spans="25:27" x14ac:dyDescent="0.2">
      <c r="Y59602" s="396"/>
      <c r="Z59602" s="396"/>
      <c r="AA59602" s="441"/>
    </row>
    <row r="59603" spans="25:27" x14ac:dyDescent="0.2">
      <c r="Y59603" s="396"/>
      <c r="Z59603" s="396"/>
      <c r="AA59603" s="441"/>
    </row>
    <row r="59604" spans="25:27" x14ac:dyDescent="0.2">
      <c r="Y59604" s="396"/>
      <c r="Z59604" s="396"/>
      <c r="AA59604" s="441"/>
    </row>
    <row r="59605" spans="25:27" x14ac:dyDescent="0.2">
      <c r="Y59605" s="396"/>
      <c r="Z59605" s="396"/>
      <c r="AA59605" s="441"/>
    </row>
    <row r="59606" spans="25:27" x14ac:dyDescent="0.2">
      <c r="Y59606" s="396"/>
      <c r="Z59606" s="396"/>
      <c r="AA59606" s="441"/>
    </row>
    <row r="59607" spans="25:27" x14ac:dyDescent="0.2">
      <c r="Y59607" s="396"/>
      <c r="Z59607" s="396"/>
      <c r="AA59607" s="441"/>
    </row>
    <row r="59608" spans="25:27" x14ac:dyDescent="0.2">
      <c r="Y59608" s="396"/>
      <c r="Z59608" s="396"/>
      <c r="AA59608" s="441"/>
    </row>
    <row r="59609" spans="25:27" x14ac:dyDescent="0.2">
      <c r="Y59609" s="396"/>
      <c r="Z59609" s="396"/>
      <c r="AA59609" s="441"/>
    </row>
    <row r="59610" spans="25:27" x14ac:dyDescent="0.2">
      <c r="Y59610" s="396"/>
      <c r="Z59610" s="396"/>
      <c r="AA59610" s="441"/>
    </row>
    <row r="59611" spans="25:27" x14ac:dyDescent="0.2">
      <c r="Y59611" s="396"/>
      <c r="Z59611" s="396"/>
      <c r="AA59611" s="441"/>
    </row>
    <row r="59612" spans="25:27" x14ac:dyDescent="0.2">
      <c r="Y59612" s="396"/>
      <c r="Z59612" s="396"/>
      <c r="AA59612" s="441"/>
    </row>
    <row r="59613" spans="25:27" x14ac:dyDescent="0.2">
      <c r="Y59613" s="396"/>
      <c r="Z59613" s="396"/>
      <c r="AA59613" s="441"/>
    </row>
    <row r="59614" spans="25:27" x14ac:dyDescent="0.2">
      <c r="Y59614" s="396"/>
      <c r="Z59614" s="396"/>
      <c r="AA59614" s="441"/>
    </row>
    <row r="59615" spans="25:27" x14ac:dyDescent="0.2">
      <c r="Y59615" s="396"/>
      <c r="Z59615" s="396"/>
      <c r="AA59615" s="441"/>
    </row>
    <row r="59616" spans="25:27" x14ac:dyDescent="0.2">
      <c r="Y59616" s="396"/>
      <c r="Z59616" s="396"/>
      <c r="AA59616" s="441"/>
    </row>
    <row r="59617" spans="25:27" x14ac:dyDescent="0.2">
      <c r="Y59617" s="396"/>
      <c r="Z59617" s="396"/>
      <c r="AA59617" s="441"/>
    </row>
    <row r="59618" spans="25:27" x14ac:dyDescent="0.2">
      <c r="Y59618" s="396"/>
      <c r="Z59618" s="396"/>
      <c r="AA59618" s="441"/>
    </row>
    <row r="59619" spans="25:27" x14ac:dyDescent="0.2">
      <c r="Y59619" s="396"/>
      <c r="Z59619" s="396"/>
      <c r="AA59619" s="441"/>
    </row>
    <row r="59620" spans="25:27" x14ac:dyDescent="0.2">
      <c r="Y59620" s="396"/>
      <c r="Z59620" s="396"/>
      <c r="AA59620" s="441"/>
    </row>
    <row r="59621" spans="25:27" x14ac:dyDescent="0.2">
      <c r="Y59621" s="396"/>
      <c r="Z59621" s="396"/>
      <c r="AA59621" s="441"/>
    </row>
    <row r="59622" spans="25:27" x14ac:dyDescent="0.2">
      <c r="Y59622" s="396"/>
      <c r="Z59622" s="396"/>
      <c r="AA59622" s="441"/>
    </row>
    <row r="59623" spans="25:27" x14ac:dyDescent="0.2">
      <c r="Y59623" s="396"/>
      <c r="Z59623" s="396"/>
      <c r="AA59623" s="441"/>
    </row>
    <row r="59624" spans="25:27" x14ac:dyDescent="0.2">
      <c r="Y59624" s="396"/>
      <c r="Z59624" s="396"/>
      <c r="AA59624" s="441"/>
    </row>
    <row r="59625" spans="25:27" x14ac:dyDescent="0.2">
      <c r="Y59625" s="396"/>
      <c r="Z59625" s="396"/>
      <c r="AA59625" s="441"/>
    </row>
    <row r="59626" spans="25:27" x14ac:dyDescent="0.2">
      <c r="Y59626" s="396"/>
      <c r="Z59626" s="396"/>
      <c r="AA59626" s="441"/>
    </row>
    <row r="59627" spans="25:27" x14ac:dyDescent="0.2">
      <c r="Y59627" s="396"/>
      <c r="Z59627" s="396"/>
      <c r="AA59627" s="441"/>
    </row>
    <row r="59628" spans="25:27" x14ac:dyDescent="0.2">
      <c r="Y59628" s="396"/>
      <c r="Z59628" s="396"/>
      <c r="AA59628" s="441"/>
    </row>
    <row r="59629" spans="25:27" x14ac:dyDescent="0.2">
      <c r="Y59629" s="396"/>
      <c r="Z59629" s="396"/>
      <c r="AA59629" s="441"/>
    </row>
    <row r="59630" spans="25:27" x14ac:dyDescent="0.2">
      <c r="Y59630" s="396"/>
      <c r="Z59630" s="396"/>
      <c r="AA59630" s="441"/>
    </row>
    <row r="59631" spans="25:27" x14ac:dyDescent="0.2">
      <c r="Y59631" s="396"/>
      <c r="Z59631" s="396"/>
      <c r="AA59631" s="441"/>
    </row>
    <row r="59632" spans="25:27" x14ac:dyDescent="0.2">
      <c r="Y59632" s="396"/>
      <c r="Z59632" s="396"/>
      <c r="AA59632" s="441"/>
    </row>
    <row r="59633" spans="25:27" x14ac:dyDescent="0.2">
      <c r="Y59633" s="396"/>
      <c r="Z59633" s="396"/>
      <c r="AA59633" s="441"/>
    </row>
    <row r="59634" spans="25:27" x14ac:dyDescent="0.2">
      <c r="Y59634" s="396"/>
      <c r="Z59634" s="396"/>
      <c r="AA59634" s="441"/>
    </row>
    <row r="59635" spans="25:27" x14ac:dyDescent="0.2">
      <c r="Y59635" s="396"/>
      <c r="Z59635" s="396"/>
      <c r="AA59635" s="441"/>
    </row>
    <row r="59636" spans="25:27" x14ac:dyDescent="0.2">
      <c r="Y59636" s="396"/>
      <c r="Z59636" s="396"/>
      <c r="AA59636" s="441"/>
    </row>
    <row r="59637" spans="25:27" x14ac:dyDescent="0.2">
      <c r="Y59637" s="396"/>
      <c r="Z59637" s="396"/>
      <c r="AA59637" s="441"/>
    </row>
    <row r="59638" spans="25:27" x14ac:dyDescent="0.2">
      <c r="Y59638" s="396"/>
      <c r="Z59638" s="396"/>
      <c r="AA59638" s="441"/>
    </row>
    <row r="59639" spans="25:27" x14ac:dyDescent="0.2">
      <c r="Y59639" s="396"/>
      <c r="Z59639" s="396"/>
      <c r="AA59639" s="441"/>
    </row>
    <row r="59640" spans="25:27" x14ac:dyDescent="0.2">
      <c r="Y59640" s="396"/>
      <c r="Z59640" s="396"/>
      <c r="AA59640" s="441"/>
    </row>
    <row r="59641" spans="25:27" x14ac:dyDescent="0.2">
      <c r="Y59641" s="396"/>
      <c r="Z59641" s="396"/>
      <c r="AA59641" s="441"/>
    </row>
    <row r="59642" spans="25:27" x14ac:dyDescent="0.2">
      <c r="Y59642" s="396"/>
      <c r="Z59642" s="396"/>
      <c r="AA59642" s="441"/>
    </row>
    <row r="59643" spans="25:27" x14ac:dyDescent="0.2">
      <c r="Y59643" s="396"/>
      <c r="Z59643" s="396"/>
      <c r="AA59643" s="441"/>
    </row>
    <row r="59644" spans="25:27" x14ac:dyDescent="0.2">
      <c r="Y59644" s="396"/>
      <c r="Z59644" s="396"/>
      <c r="AA59644" s="441"/>
    </row>
    <row r="59645" spans="25:27" x14ac:dyDescent="0.2">
      <c r="Y59645" s="396"/>
      <c r="Z59645" s="396"/>
      <c r="AA59645" s="441"/>
    </row>
    <row r="59646" spans="25:27" x14ac:dyDescent="0.2">
      <c r="Y59646" s="396"/>
      <c r="Z59646" s="396"/>
      <c r="AA59646" s="441"/>
    </row>
    <row r="59647" spans="25:27" x14ac:dyDescent="0.2">
      <c r="Y59647" s="396"/>
      <c r="Z59647" s="396"/>
      <c r="AA59647" s="441"/>
    </row>
    <row r="59648" spans="25:27" x14ac:dyDescent="0.2">
      <c r="Y59648" s="396"/>
      <c r="Z59648" s="396"/>
      <c r="AA59648" s="441"/>
    </row>
    <row r="59649" spans="25:27" x14ac:dyDescent="0.2">
      <c r="Y59649" s="396"/>
      <c r="Z59649" s="396"/>
      <c r="AA59649" s="441"/>
    </row>
    <row r="59650" spans="25:27" x14ac:dyDescent="0.2">
      <c r="Y59650" s="396"/>
      <c r="Z59650" s="396"/>
      <c r="AA59650" s="441"/>
    </row>
    <row r="59651" spans="25:27" x14ac:dyDescent="0.2">
      <c r="Y59651" s="396"/>
      <c r="Z59651" s="396"/>
      <c r="AA59651" s="441"/>
    </row>
    <row r="59652" spans="25:27" x14ac:dyDescent="0.2">
      <c r="Y59652" s="396"/>
      <c r="Z59652" s="396"/>
      <c r="AA59652" s="441"/>
    </row>
    <row r="59653" spans="25:27" x14ac:dyDescent="0.2">
      <c r="Y59653" s="396"/>
      <c r="Z59653" s="396"/>
      <c r="AA59653" s="441"/>
    </row>
    <row r="59654" spans="25:27" x14ac:dyDescent="0.2">
      <c r="Y59654" s="396"/>
      <c r="Z59654" s="396"/>
      <c r="AA59654" s="441"/>
    </row>
    <row r="59655" spans="25:27" x14ac:dyDescent="0.2">
      <c r="Y59655" s="396"/>
      <c r="Z59655" s="396"/>
      <c r="AA59655" s="441"/>
    </row>
    <row r="59656" spans="25:27" x14ac:dyDescent="0.2">
      <c r="Y59656" s="396"/>
      <c r="Z59656" s="396"/>
      <c r="AA59656" s="441"/>
    </row>
    <row r="59657" spans="25:27" x14ac:dyDescent="0.2">
      <c r="Y59657" s="396"/>
      <c r="Z59657" s="396"/>
      <c r="AA59657" s="441"/>
    </row>
    <row r="59658" spans="25:27" x14ac:dyDescent="0.2">
      <c r="Y59658" s="396"/>
      <c r="Z59658" s="396"/>
      <c r="AA59658" s="441"/>
    </row>
    <row r="59659" spans="25:27" x14ac:dyDescent="0.2">
      <c r="Y59659" s="396"/>
      <c r="Z59659" s="396"/>
      <c r="AA59659" s="441"/>
    </row>
    <row r="59660" spans="25:27" x14ac:dyDescent="0.2">
      <c r="Y59660" s="396"/>
      <c r="Z59660" s="396"/>
      <c r="AA59660" s="441"/>
    </row>
    <row r="59661" spans="25:27" x14ac:dyDescent="0.2">
      <c r="Y59661" s="396"/>
      <c r="Z59661" s="396"/>
      <c r="AA59661" s="441"/>
    </row>
    <row r="59662" spans="25:27" x14ac:dyDescent="0.2">
      <c r="Y59662" s="396"/>
      <c r="Z59662" s="396"/>
      <c r="AA59662" s="441"/>
    </row>
    <row r="59663" spans="25:27" x14ac:dyDescent="0.2">
      <c r="Y59663" s="396"/>
      <c r="Z59663" s="396"/>
      <c r="AA59663" s="441"/>
    </row>
    <row r="59664" spans="25:27" x14ac:dyDescent="0.2">
      <c r="Y59664" s="396"/>
      <c r="Z59664" s="396"/>
      <c r="AA59664" s="441"/>
    </row>
    <row r="59665" spans="25:27" x14ac:dyDescent="0.2">
      <c r="Y59665" s="396"/>
      <c r="Z59665" s="396"/>
      <c r="AA59665" s="441"/>
    </row>
    <row r="59666" spans="25:27" x14ac:dyDescent="0.2">
      <c r="Y59666" s="396"/>
      <c r="Z59666" s="396"/>
      <c r="AA59666" s="441"/>
    </row>
    <row r="59667" spans="25:27" x14ac:dyDescent="0.2">
      <c r="Y59667" s="396"/>
      <c r="Z59667" s="396"/>
      <c r="AA59667" s="441"/>
    </row>
    <row r="59668" spans="25:27" x14ac:dyDescent="0.2">
      <c r="Y59668" s="396"/>
      <c r="Z59668" s="396"/>
      <c r="AA59668" s="441"/>
    </row>
    <row r="59669" spans="25:27" x14ac:dyDescent="0.2">
      <c r="Y59669" s="396"/>
      <c r="Z59669" s="396"/>
      <c r="AA59669" s="441"/>
    </row>
    <row r="59670" spans="25:27" x14ac:dyDescent="0.2">
      <c r="Y59670" s="396"/>
      <c r="Z59670" s="396"/>
      <c r="AA59670" s="441"/>
    </row>
    <row r="59671" spans="25:27" x14ac:dyDescent="0.2">
      <c r="Y59671" s="396"/>
      <c r="Z59671" s="396"/>
      <c r="AA59671" s="441"/>
    </row>
    <row r="59672" spans="25:27" x14ac:dyDescent="0.2">
      <c r="Y59672" s="396"/>
      <c r="Z59672" s="396"/>
      <c r="AA59672" s="441"/>
    </row>
    <row r="59673" spans="25:27" x14ac:dyDescent="0.2">
      <c r="Y59673" s="396"/>
      <c r="Z59673" s="396"/>
      <c r="AA59673" s="441"/>
    </row>
    <row r="59674" spans="25:27" x14ac:dyDescent="0.2">
      <c r="Y59674" s="396"/>
      <c r="Z59674" s="396"/>
      <c r="AA59674" s="441"/>
    </row>
    <row r="59675" spans="25:27" x14ac:dyDescent="0.2">
      <c r="Y59675" s="396"/>
      <c r="Z59675" s="396"/>
      <c r="AA59675" s="441"/>
    </row>
    <row r="59676" spans="25:27" x14ac:dyDescent="0.2">
      <c r="Y59676" s="396"/>
      <c r="Z59676" s="396"/>
      <c r="AA59676" s="441"/>
    </row>
    <row r="59677" spans="25:27" x14ac:dyDescent="0.2">
      <c r="Y59677" s="396"/>
      <c r="Z59677" s="396"/>
      <c r="AA59677" s="441"/>
    </row>
    <row r="59678" spans="25:27" x14ac:dyDescent="0.2">
      <c r="Y59678" s="396"/>
      <c r="Z59678" s="396"/>
      <c r="AA59678" s="441"/>
    </row>
    <row r="59679" spans="25:27" x14ac:dyDescent="0.2">
      <c r="Y59679" s="396"/>
      <c r="Z59679" s="396"/>
      <c r="AA59679" s="441"/>
    </row>
    <row r="59680" spans="25:27" x14ac:dyDescent="0.2">
      <c r="Y59680" s="396"/>
      <c r="Z59680" s="396"/>
      <c r="AA59680" s="441"/>
    </row>
    <row r="59681" spans="25:27" x14ac:dyDescent="0.2">
      <c r="Y59681" s="396"/>
      <c r="Z59681" s="396"/>
      <c r="AA59681" s="441"/>
    </row>
    <row r="59682" spans="25:27" x14ac:dyDescent="0.2">
      <c r="Y59682" s="396"/>
      <c r="Z59682" s="396"/>
      <c r="AA59682" s="441"/>
    </row>
    <row r="59683" spans="25:27" x14ac:dyDescent="0.2">
      <c r="Y59683" s="396"/>
      <c r="Z59683" s="396"/>
      <c r="AA59683" s="441"/>
    </row>
    <row r="59684" spans="25:27" x14ac:dyDescent="0.2">
      <c r="Y59684" s="396"/>
      <c r="Z59684" s="396"/>
      <c r="AA59684" s="441"/>
    </row>
    <row r="59685" spans="25:27" x14ac:dyDescent="0.2">
      <c r="Y59685" s="396"/>
      <c r="Z59685" s="396"/>
      <c r="AA59685" s="441"/>
    </row>
    <row r="59686" spans="25:27" x14ac:dyDescent="0.2">
      <c r="Y59686" s="396"/>
      <c r="Z59686" s="396"/>
      <c r="AA59686" s="441"/>
    </row>
    <row r="59687" spans="25:27" x14ac:dyDescent="0.2">
      <c r="Y59687" s="396"/>
      <c r="Z59687" s="396"/>
      <c r="AA59687" s="441"/>
    </row>
    <row r="59688" spans="25:27" x14ac:dyDescent="0.2">
      <c r="Y59688" s="396"/>
      <c r="Z59688" s="396"/>
      <c r="AA59688" s="441"/>
    </row>
    <row r="59689" spans="25:27" x14ac:dyDescent="0.2">
      <c r="Y59689" s="396"/>
      <c r="Z59689" s="396"/>
      <c r="AA59689" s="441"/>
    </row>
    <row r="59690" spans="25:27" x14ac:dyDescent="0.2">
      <c r="Y59690" s="396"/>
      <c r="Z59690" s="396"/>
      <c r="AA59690" s="441"/>
    </row>
    <row r="59691" spans="25:27" x14ac:dyDescent="0.2">
      <c r="Y59691" s="396"/>
      <c r="Z59691" s="396"/>
      <c r="AA59691" s="441"/>
    </row>
    <row r="59692" spans="25:27" x14ac:dyDescent="0.2">
      <c r="Y59692" s="396"/>
      <c r="Z59692" s="396"/>
      <c r="AA59692" s="441"/>
    </row>
    <row r="59693" spans="25:27" x14ac:dyDescent="0.2">
      <c r="Y59693" s="396"/>
      <c r="Z59693" s="396"/>
      <c r="AA59693" s="441"/>
    </row>
    <row r="59694" spans="25:27" x14ac:dyDescent="0.2">
      <c r="Y59694" s="396"/>
      <c r="Z59694" s="396"/>
      <c r="AA59694" s="441"/>
    </row>
    <row r="59695" spans="25:27" x14ac:dyDescent="0.2">
      <c r="Y59695" s="396"/>
      <c r="Z59695" s="396"/>
      <c r="AA59695" s="441"/>
    </row>
    <row r="59696" spans="25:27" x14ac:dyDescent="0.2">
      <c r="Y59696" s="396"/>
      <c r="Z59696" s="396"/>
      <c r="AA59696" s="441"/>
    </row>
    <row r="59697" spans="25:27" x14ac:dyDescent="0.2">
      <c r="Y59697" s="396"/>
      <c r="Z59697" s="396"/>
      <c r="AA59697" s="441"/>
    </row>
    <row r="59698" spans="25:27" x14ac:dyDescent="0.2">
      <c r="Y59698" s="396"/>
      <c r="Z59698" s="396"/>
      <c r="AA59698" s="441"/>
    </row>
    <row r="59699" spans="25:27" x14ac:dyDescent="0.2">
      <c r="Y59699" s="396"/>
      <c r="Z59699" s="396"/>
      <c r="AA59699" s="441"/>
    </row>
    <row r="59700" spans="25:27" x14ac:dyDescent="0.2">
      <c r="Y59700" s="396"/>
      <c r="Z59700" s="396"/>
      <c r="AA59700" s="441"/>
    </row>
    <row r="59701" spans="25:27" x14ac:dyDescent="0.2">
      <c r="Y59701" s="396"/>
      <c r="Z59701" s="396"/>
      <c r="AA59701" s="441"/>
    </row>
    <row r="59702" spans="25:27" x14ac:dyDescent="0.2">
      <c r="Y59702" s="396"/>
      <c r="Z59702" s="396"/>
      <c r="AA59702" s="441"/>
    </row>
    <row r="59703" spans="25:27" x14ac:dyDescent="0.2">
      <c r="Y59703" s="396"/>
      <c r="Z59703" s="396"/>
      <c r="AA59703" s="441"/>
    </row>
    <row r="59704" spans="25:27" x14ac:dyDescent="0.2">
      <c r="Y59704" s="396"/>
      <c r="Z59704" s="396"/>
      <c r="AA59704" s="441"/>
    </row>
    <row r="59705" spans="25:27" x14ac:dyDescent="0.2">
      <c r="Y59705" s="396"/>
      <c r="Z59705" s="396"/>
      <c r="AA59705" s="441"/>
    </row>
    <row r="59706" spans="25:27" x14ac:dyDescent="0.2">
      <c r="Y59706" s="396"/>
      <c r="Z59706" s="396"/>
      <c r="AA59706" s="441"/>
    </row>
    <row r="59707" spans="25:27" x14ac:dyDescent="0.2">
      <c r="Y59707" s="396"/>
      <c r="Z59707" s="396"/>
      <c r="AA59707" s="441"/>
    </row>
    <row r="59708" spans="25:27" x14ac:dyDescent="0.2">
      <c r="Y59708" s="396"/>
      <c r="Z59708" s="396"/>
      <c r="AA59708" s="441"/>
    </row>
    <row r="59709" spans="25:27" x14ac:dyDescent="0.2">
      <c r="Y59709" s="396"/>
      <c r="Z59709" s="396"/>
      <c r="AA59709" s="441"/>
    </row>
    <row r="59710" spans="25:27" x14ac:dyDescent="0.2">
      <c r="Y59710" s="396"/>
      <c r="Z59710" s="396"/>
      <c r="AA59710" s="441"/>
    </row>
    <row r="59711" spans="25:27" x14ac:dyDescent="0.2">
      <c r="Y59711" s="396"/>
      <c r="Z59711" s="396"/>
      <c r="AA59711" s="441"/>
    </row>
    <row r="59712" spans="25:27" x14ac:dyDescent="0.2">
      <c r="Y59712" s="396"/>
      <c r="Z59712" s="396"/>
      <c r="AA59712" s="441"/>
    </row>
    <row r="59713" spans="25:27" x14ac:dyDescent="0.2">
      <c r="Y59713" s="396"/>
      <c r="Z59713" s="396"/>
      <c r="AA59713" s="441"/>
    </row>
    <row r="59714" spans="25:27" x14ac:dyDescent="0.2">
      <c r="Y59714" s="396"/>
      <c r="Z59714" s="396"/>
      <c r="AA59714" s="441"/>
    </row>
    <row r="59715" spans="25:27" x14ac:dyDescent="0.2">
      <c r="Y59715" s="396"/>
      <c r="Z59715" s="396"/>
      <c r="AA59715" s="441"/>
    </row>
    <row r="59716" spans="25:27" x14ac:dyDescent="0.2">
      <c r="Y59716" s="396"/>
      <c r="Z59716" s="396"/>
      <c r="AA59716" s="441"/>
    </row>
    <row r="59717" spans="25:27" x14ac:dyDescent="0.2">
      <c r="Y59717" s="396"/>
      <c r="Z59717" s="396"/>
      <c r="AA59717" s="441"/>
    </row>
    <row r="59718" spans="25:27" x14ac:dyDescent="0.2">
      <c r="Y59718" s="396"/>
      <c r="Z59718" s="396"/>
      <c r="AA59718" s="441"/>
    </row>
    <row r="59719" spans="25:27" x14ac:dyDescent="0.2">
      <c r="Y59719" s="396"/>
      <c r="Z59719" s="396"/>
      <c r="AA59719" s="441"/>
    </row>
    <row r="59720" spans="25:27" x14ac:dyDescent="0.2">
      <c r="Y59720" s="396"/>
      <c r="Z59720" s="396"/>
      <c r="AA59720" s="441"/>
    </row>
    <row r="59721" spans="25:27" x14ac:dyDescent="0.2">
      <c r="Y59721" s="396"/>
      <c r="Z59721" s="396"/>
      <c r="AA59721" s="441"/>
    </row>
    <row r="59722" spans="25:27" x14ac:dyDescent="0.2">
      <c r="Y59722" s="396"/>
      <c r="Z59722" s="396"/>
      <c r="AA59722" s="441"/>
    </row>
    <row r="59723" spans="25:27" x14ac:dyDescent="0.2">
      <c r="Y59723" s="396"/>
      <c r="Z59723" s="396"/>
      <c r="AA59723" s="441"/>
    </row>
    <row r="59724" spans="25:27" x14ac:dyDescent="0.2">
      <c r="Y59724" s="396"/>
      <c r="Z59724" s="396"/>
      <c r="AA59724" s="441"/>
    </row>
    <row r="59725" spans="25:27" x14ac:dyDescent="0.2">
      <c r="Y59725" s="396"/>
      <c r="Z59725" s="396"/>
      <c r="AA59725" s="441"/>
    </row>
    <row r="59726" spans="25:27" x14ac:dyDescent="0.2">
      <c r="Y59726" s="396"/>
      <c r="Z59726" s="396"/>
      <c r="AA59726" s="441"/>
    </row>
    <row r="59727" spans="25:27" x14ac:dyDescent="0.2">
      <c r="Y59727" s="396"/>
      <c r="Z59727" s="396"/>
      <c r="AA59727" s="441"/>
    </row>
    <row r="59728" spans="25:27" x14ac:dyDescent="0.2">
      <c r="Y59728" s="396"/>
      <c r="Z59728" s="396"/>
      <c r="AA59728" s="441"/>
    </row>
    <row r="59729" spans="25:27" x14ac:dyDescent="0.2">
      <c r="Y59729" s="396"/>
      <c r="Z59729" s="396"/>
      <c r="AA59729" s="441"/>
    </row>
    <row r="59730" spans="25:27" x14ac:dyDescent="0.2">
      <c r="Y59730" s="396"/>
      <c r="Z59730" s="396"/>
      <c r="AA59730" s="441"/>
    </row>
    <row r="59731" spans="25:27" x14ac:dyDescent="0.2">
      <c r="Y59731" s="396"/>
      <c r="Z59731" s="396"/>
      <c r="AA59731" s="441"/>
    </row>
    <row r="59732" spans="25:27" x14ac:dyDescent="0.2">
      <c r="Y59732" s="396"/>
      <c r="Z59732" s="396"/>
      <c r="AA59732" s="441"/>
    </row>
    <row r="59733" spans="25:27" x14ac:dyDescent="0.2">
      <c r="Y59733" s="396"/>
      <c r="Z59733" s="396"/>
      <c r="AA59733" s="441"/>
    </row>
    <row r="59734" spans="25:27" x14ac:dyDescent="0.2">
      <c r="Y59734" s="396"/>
      <c r="Z59734" s="396"/>
      <c r="AA59734" s="441"/>
    </row>
    <row r="59735" spans="25:27" x14ac:dyDescent="0.2">
      <c r="Y59735" s="396"/>
      <c r="Z59735" s="396"/>
      <c r="AA59735" s="441"/>
    </row>
    <row r="59736" spans="25:27" x14ac:dyDescent="0.2">
      <c r="Y59736" s="396"/>
      <c r="Z59736" s="396"/>
      <c r="AA59736" s="441"/>
    </row>
    <row r="59737" spans="25:27" x14ac:dyDescent="0.2">
      <c r="Y59737" s="396"/>
      <c r="Z59737" s="396"/>
      <c r="AA59737" s="441"/>
    </row>
    <row r="59738" spans="25:27" x14ac:dyDescent="0.2">
      <c r="Y59738" s="396"/>
      <c r="Z59738" s="396"/>
      <c r="AA59738" s="441"/>
    </row>
    <row r="59739" spans="25:27" x14ac:dyDescent="0.2">
      <c r="Y59739" s="396"/>
      <c r="Z59739" s="396"/>
      <c r="AA59739" s="441"/>
    </row>
    <row r="59740" spans="25:27" x14ac:dyDescent="0.2">
      <c r="Y59740" s="396"/>
      <c r="Z59740" s="396"/>
      <c r="AA59740" s="441"/>
    </row>
    <row r="59741" spans="25:27" x14ac:dyDescent="0.2">
      <c r="Y59741" s="396"/>
      <c r="Z59741" s="396"/>
      <c r="AA59741" s="441"/>
    </row>
    <row r="59742" spans="25:27" x14ac:dyDescent="0.2">
      <c r="Y59742" s="396"/>
      <c r="Z59742" s="396"/>
      <c r="AA59742" s="441"/>
    </row>
    <row r="59743" spans="25:27" x14ac:dyDescent="0.2">
      <c r="Y59743" s="396"/>
      <c r="Z59743" s="396"/>
      <c r="AA59743" s="441"/>
    </row>
    <row r="59744" spans="25:27" x14ac:dyDescent="0.2">
      <c r="Y59744" s="396"/>
      <c r="Z59744" s="396"/>
      <c r="AA59744" s="441"/>
    </row>
    <row r="59745" spans="25:27" x14ac:dyDescent="0.2">
      <c r="Y59745" s="396"/>
      <c r="Z59745" s="396"/>
      <c r="AA59745" s="441"/>
    </row>
    <row r="59746" spans="25:27" x14ac:dyDescent="0.2">
      <c r="Y59746" s="396"/>
      <c r="Z59746" s="396"/>
      <c r="AA59746" s="441"/>
    </row>
    <row r="59747" spans="25:27" x14ac:dyDescent="0.2">
      <c r="Y59747" s="396"/>
      <c r="Z59747" s="396"/>
      <c r="AA59747" s="441"/>
    </row>
    <row r="59748" spans="25:27" x14ac:dyDescent="0.2">
      <c r="Y59748" s="396"/>
      <c r="Z59748" s="396"/>
      <c r="AA59748" s="441"/>
    </row>
    <row r="59749" spans="25:27" x14ac:dyDescent="0.2">
      <c r="Y59749" s="396"/>
      <c r="Z59749" s="396"/>
      <c r="AA59749" s="441"/>
    </row>
    <row r="59750" spans="25:27" x14ac:dyDescent="0.2">
      <c r="Y59750" s="396"/>
      <c r="Z59750" s="396"/>
      <c r="AA59750" s="441"/>
    </row>
    <row r="59751" spans="25:27" x14ac:dyDescent="0.2">
      <c r="Y59751" s="396"/>
      <c r="Z59751" s="396"/>
      <c r="AA59751" s="441"/>
    </row>
    <row r="59752" spans="25:27" x14ac:dyDescent="0.2">
      <c r="Y59752" s="396"/>
      <c r="Z59752" s="396"/>
      <c r="AA59752" s="441"/>
    </row>
    <row r="59753" spans="25:27" x14ac:dyDescent="0.2">
      <c r="Y59753" s="396"/>
      <c r="Z59753" s="396"/>
      <c r="AA59753" s="441"/>
    </row>
    <row r="59754" spans="25:27" x14ac:dyDescent="0.2">
      <c r="Y59754" s="396"/>
      <c r="Z59754" s="396"/>
      <c r="AA59754" s="441"/>
    </row>
    <row r="59755" spans="25:27" x14ac:dyDescent="0.2">
      <c r="Y59755" s="396"/>
      <c r="Z59755" s="396"/>
      <c r="AA59755" s="441"/>
    </row>
    <row r="59756" spans="25:27" x14ac:dyDescent="0.2">
      <c r="Y59756" s="396"/>
      <c r="Z59756" s="396"/>
      <c r="AA59756" s="441"/>
    </row>
    <row r="59757" spans="25:27" x14ac:dyDescent="0.2">
      <c r="Y59757" s="396"/>
      <c r="Z59757" s="396"/>
      <c r="AA59757" s="441"/>
    </row>
    <row r="59758" spans="25:27" x14ac:dyDescent="0.2">
      <c r="Y59758" s="396"/>
      <c r="Z59758" s="396"/>
      <c r="AA59758" s="441"/>
    </row>
    <row r="59759" spans="25:27" x14ac:dyDescent="0.2">
      <c r="Y59759" s="396"/>
      <c r="Z59759" s="396"/>
      <c r="AA59759" s="441"/>
    </row>
    <row r="59760" spans="25:27" x14ac:dyDescent="0.2">
      <c r="Y59760" s="396"/>
      <c r="Z59760" s="396"/>
      <c r="AA59760" s="441"/>
    </row>
    <row r="59761" spans="25:27" x14ac:dyDescent="0.2">
      <c r="Y59761" s="396"/>
      <c r="Z59761" s="396"/>
      <c r="AA59761" s="441"/>
    </row>
    <row r="59762" spans="25:27" x14ac:dyDescent="0.2">
      <c r="Y59762" s="396"/>
      <c r="Z59762" s="396"/>
      <c r="AA59762" s="441"/>
    </row>
    <row r="59763" spans="25:27" x14ac:dyDescent="0.2">
      <c r="Y59763" s="396"/>
      <c r="Z59763" s="396"/>
      <c r="AA59763" s="441"/>
    </row>
    <row r="59764" spans="25:27" x14ac:dyDescent="0.2">
      <c r="Y59764" s="396"/>
      <c r="Z59764" s="396"/>
      <c r="AA59764" s="441"/>
    </row>
    <row r="59765" spans="25:27" x14ac:dyDescent="0.2">
      <c r="Y59765" s="396"/>
      <c r="Z59765" s="396"/>
      <c r="AA59765" s="441"/>
    </row>
    <row r="59766" spans="25:27" x14ac:dyDescent="0.2">
      <c r="Y59766" s="396"/>
      <c r="Z59766" s="396"/>
      <c r="AA59766" s="441"/>
    </row>
    <row r="59767" spans="25:27" x14ac:dyDescent="0.2">
      <c r="Y59767" s="396"/>
      <c r="Z59767" s="396"/>
      <c r="AA59767" s="441"/>
    </row>
    <row r="59768" spans="25:27" x14ac:dyDescent="0.2">
      <c r="Y59768" s="396"/>
      <c r="Z59768" s="396"/>
      <c r="AA59768" s="441"/>
    </row>
    <row r="59769" spans="25:27" x14ac:dyDescent="0.2">
      <c r="Y59769" s="396"/>
      <c r="Z59769" s="396"/>
      <c r="AA59769" s="441"/>
    </row>
    <row r="59770" spans="25:27" x14ac:dyDescent="0.2">
      <c r="Y59770" s="396"/>
      <c r="Z59770" s="396"/>
      <c r="AA59770" s="441"/>
    </row>
    <row r="59771" spans="25:27" x14ac:dyDescent="0.2">
      <c r="Y59771" s="396"/>
      <c r="Z59771" s="396"/>
      <c r="AA59771" s="441"/>
    </row>
    <row r="59772" spans="25:27" x14ac:dyDescent="0.2">
      <c r="Y59772" s="396"/>
      <c r="Z59772" s="396"/>
      <c r="AA59772" s="441"/>
    </row>
    <row r="59773" spans="25:27" x14ac:dyDescent="0.2">
      <c r="Y59773" s="396"/>
      <c r="Z59773" s="396"/>
      <c r="AA59773" s="441"/>
    </row>
    <row r="59774" spans="25:27" x14ac:dyDescent="0.2">
      <c r="Y59774" s="396"/>
      <c r="Z59774" s="396"/>
      <c r="AA59774" s="441"/>
    </row>
    <row r="59775" spans="25:27" x14ac:dyDescent="0.2">
      <c r="Y59775" s="396"/>
      <c r="Z59775" s="396"/>
      <c r="AA59775" s="441"/>
    </row>
    <row r="59776" spans="25:27" x14ac:dyDescent="0.2">
      <c r="Y59776" s="396"/>
      <c r="Z59776" s="396"/>
      <c r="AA59776" s="441"/>
    </row>
    <row r="59777" spans="25:27" x14ac:dyDescent="0.2">
      <c r="Y59777" s="396"/>
      <c r="Z59777" s="396"/>
      <c r="AA59777" s="441"/>
    </row>
    <row r="59778" spans="25:27" x14ac:dyDescent="0.2">
      <c r="Y59778" s="396"/>
      <c r="Z59778" s="396"/>
      <c r="AA59778" s="441"/>
    </row>
    <row r="59779" spans="25:27" x14ac:dyDescent="0.2">
      <c r="Y59779" s="396"/>
      <c r="Z59779" s="396"/>
      <c r="AA59779" s="441"/>
    </row>
    <row r="59780" spans="25:27" x14ac:dyDescent="0.2">
      <c r="Y59780" s="396"/>
      <c r="Z59780" s="396"/>
      <c r="AA59780" s="441"/>
    </row>
    <row r="59781" spans="25:27" x14ac:dyDescent="0.2">
      <c r="Y59781" s="396"/>
      <c r="Z59781" s="396"/>
      <c r="AA59781" s="441"/>
    </row>
    <row r="59782" spans="25:27" x14ac:dyDescent="0.2">
      <c r="Y59782" s="396"/>
      <c r="Z59782" s="396"/>
      <c r="AA59782" s="441"/>
    </row>
    <row r="59783" spans="25:27" x14ac:dyDescent="0.2">
      <c r="Y59783" s="396"/>
      <c r="Z59783" s="396"/>
      <c r="AA59783" s="441"/>
    </row>
    <row r="59784" spans="25:27" x14ac:dyDescent="0.2">
      <c r="Y59784" s="396"/>
      <c r="Z59784" s="396"/>
      <c r="AA59784" s="441"/>
    </row>
    <row r="59785" spans="25:27" x14ac:dyDescent="0.2">
      <c r="Y59785" s="396"/>
      <c r="Z59785" s="396"/>
      <c r="AA59785" s="441"/>
    </row>
    <row r="59786" spans="25:27" x14ac:dyDescent="0.2">
      <c r="Y59786" s="396"/>
      <c r="Z59786" s="396"/>
      <c r="AA59786" s="441"/>
    </row>
    <row r="59787" spans="25:27" x14ac:dyDescent="0.2">
      <c r="Y59787" s="396"/>
      <c r="Z59787" s="396"/>
      <c r="AA59787" s="441"/>
    </row>
    <row r="59788" spans="25:27" x14ac:dyDescent="0.2">
      <c r="Y59788" s="396"/>
      <c r="Z59788" s="396"/>
      <c r="AA59788" s="441"/>
    </row>
    <row r="59789" spans="25:27" x14ac:dyDescent="0.2">
      <c r="Y59789" s="396"/>
      <c r="Z59789" s="396"/>
      <c r="AA59789" s="441"/>
    </row>
    <row r="59790" spans="25:27" x14ac:dyDescent="0.2">
      <c r="Y59790" s="396"/>
      <c r="Z59790" s="396"/>
      <c r="AA59790" s="441"/>
    </row>
    <row r="59791" spans="25:27" x14ac:dyDescent="0.2">
      <c r="Y59791" s="396"/>
      <c r="Z59791" s="396"/>
      <c r="AA59791" s="441"/>
    </row>
    <row r="59792" spans="25:27" x14ac:dyDescent="0.2">
      <c r="Y59792" s="396"/>
      <c r="Z59792" s="396"/>
      <c r="AA59792" s="441"/>
    </row>
    <row r="59793" spans="25:27" x14ac:dyDescent="0.2">
      <c r="Y59793" s="396"/>
      <c r="Z59793" s="396"/>
      <c r="AA59793" s="441"/>
    </row>
    <row r="59794" spans="25:27" x14ac:dyDescent="0.2">
      <c r="Y59794" s="396"/>
      <c r="Z59794" s="396"/>
      <c r="AA59794" s="441"/>
    </row>
    <row r="59795" spans="25:27" x14ac:dyDescent="0.2">
      <c r="Y59795" s="396"/>
      <c r="Z59795" s="396"/>
      <c r="AA59795" s="441"/>
    </row>
    <row r="59796" spans="25:27" x14ac:dyDescent="0.2">
      <c r="Y59796" s="396"/>
      <c r="Z59796" s="396"/>
      <c r="AA59796" s="441"/>
    </row>
    <row r="59797" spans="25:27" x14ac:dyDescent="0.2">
      <c r="Y59797" s="396"/>
      <c r="Z59797" s="396"/>
      <c r="AA59797" s="441"/>
    </row>
    <row r="59798" spans="25:27" x14ac:dyDescent="0.2">
      <c r="Y59798" s="396"/>
      <c r="Z59798" s="396"/>
      <c r="AA59798" s="441"/>
    </row>
    <row r="59799" spans="25:27" x14ac:dyDescent="0.2">
      <c r="Y59799" s="396"/>
      <c r="Z59799" s="396"/>
      <c r="AA59799" s="441"/>
    </row>
    <row r="59800" spans="25:27" x14ac:dyDescent="0.2">
      <c r="Y59800" s="396"/>
      <c r="Z59800" s="396"/>
      <c r="AA59800" s="441"/>
    </row>
    <row r="59801" spans="25:27" x14ac:dyDescent="0.2">
      <c r="Y59801" s="396"/>
      <c r="Z59801" s="396"/>
      <c r="AA59801" s="441"/>
    </row>
    <row r="59802" spans="25:27" x14ac:dyDescent="0.2">
      <c r="Y59802" s="396"/>
      <c r="Z59802" s="396"/>
      <c r="AA59802" s="441"/>
    </row>
    <row r="59803" spans="25:27" x14ac:dyDescent="0.2">
      <c r="Y59803" s="396"/>
      <c r="Z59803" s="396"/>
      <c r="AA59803" s="441"/>
    </row>
    <row r="59804" spans="25:27" x14ac:dyDescent="0.2">
      <c r="Y59804" s="396"/>
      <c r="Z59804" s="396"/>
      <c r="AA59804" s="441"/>
    </row>
    <row r="59805" spans="25:27" x14ac:dyDescent="0.2">
      <c r="Y59805" s="396"/>
      <c r="Z59805" s="396"/>
      <c r="AA59805" s="441"/>
    </row>
    <row r="59806" spans="25:27" x14ac:dyDescent="0.2">
      <c r="Y59806" s="396"/>
      <c r="Z59806" s="396"/>
      <c r="AA59806" s="441"/>
    </row>
    <row r="59807" spans="25:27" x14ac:dyDescent="0.2">
      <c r="Y59807" s="396"/>
      <c r="Z59807" s="396"/>
      <c r="AA59807" s="441"/>
    </row>
    <row r="59808" spans="25:27" x14ac:dyDescent="0.2">
      <c r="Y59808" s="396"/>
      <c r="Z59808" s="396"/>
      <c r="AA59808" s="441"/>
    </row>
    <row r="59809" spans="25:27" x14ac:dyDescent="0.2">
      <c r="Y59809" s="396"/>
      <c r="Z59809" s="396"/>
      <c r="AA59809" s="441"/>
    </row>
    <row r="59810" spans="25:27" x14ac:dyDescent="0.2">
      <c r="Y59810" s="396"/>
      <c r="Z59810" s="396"/>
      <c r="AA59810" s="441"/>
    </row>
    <row r="59811" spans="25:27" x14ac:dyDescent="0.2">
      <c r="Y59811" s="396"/>
      <c r="Z59811" s="396"/>
      <c r="AA59811" s="441"/>
    </row>
    <row r="59812" spans="25:27" x14ac:dyDescent="0.2">
      <c r="Y59812" s="396"/>
      <c r="Z59812" s="396"/>
      <c r="AA59812" s="441"/>
    </row>
    <row r="59813" spans="25:27" x14ac:dyDescent="0.2">
      <c r="Y59813" s="396"/>
      <c r="Z59813" s="396"/>
      <c r="AA59813" s="441"/>
    </row>
    <row r="59814" spans="25:27" x14ac:dyDescent="0.2">
      <c r="Y59814" s="396"/>
      <c r="Z59814" s="396"/>
      <c r="AA59814" s="441"/>
    </row>
    <row r="59815" spans="25:27" x14ac:dyDescent="0.2">
      <c r="Y59815" s="396"/>
      <c r="Z59815" s="396"/>
      <c r="AA59815" s="441"/>
    </row>
    <row r="59816" spans="25:27" x14ac:dyDescent="0.2">
      <c r="Y59816" s="396"/>
      <c r="Z59816" s="396"/>
      <c r="AA59816" s="441"/>
    </row>
    <row r="59817" spans="25:27" x14ac:dyDescent="0.2">
      <c r="Y59817" s="396"/>
      <c r="Z59817" s="396"/>
      <c r="AA59817" s="441"/>
    </row>
    <row r="59818" spans="25:27" x14ac:dyDescent="0.2">
      <c r="Y59818" s="396"/>
      <c r="Z59818" s="396"/>
      <c r="AA59818" s="441"/>
    </row>
    <row r="59819" spans="25:27" x14ac:dyDescent="0.2">
      <c r="Y59819" s="396"/>
      <c r="Z59819" s="396"/>
      <c r="AA59819" s="441"/>
    </row>
    <row r="59820" spans="25:27" x14ac:dyDescent="0.2">
      <c r="Y59820" s="396"/>
      <c r="Z59820" s="396"/>
      <c r="AA59820" s="441"/>
    </row>
    <row r="59821" spans="25:27" x14ac:dyDescent="0.2">
      <c r="Y59821" s="396"/>
      <c r="Z59821" s="396"/>
      <c r="AA59821" s="441"/>
    </row>
    <row r="59822" spans="25:27" x14ac:dyDescent="0.2">
      <c r="Y59822" s="396"/>
      <c r="Z59822" s="396"/>
      <c r="AA59822" s="441"/>
    </row>
    <row r="59823" spans="25:27" x14ac:dyDescent="0.2">
      <c r="Y59823" s="396"/>
      <c r="Z59823" s="396"/>
      <c r="AA59823" s="441"/>
    </row>
    <row r="59824" spans="25:27" x14ac:dyDescent="0.2">
      <c r="Y59824" s="396"/>
      <c r="Z59824" s="396"/>
      <c r="AA59824" s="441"/>
    </row>
    <row r="59825" spans="25:27" x14ac:dyDescent="0.2">
      <c r="Y59825" s="396"/>
      <c r="Z59825" s="396"/>
      <c r="AA59825" s="441"/>
    </row>
    <row r="59826" spans="25:27" x14ac:dyDescent="0.2">
      <c r="Y59826" s="396"/>
      <c r="Z59826" s="396"/>
      <c r="AA59826" s="441"/>
    </row>
    <row r="59827" spans="25:27" x14ac:dyDescent="0.2">
      <c r="Y59827" s="396"/>
      <c r="Z59827" s="396"/>
      <c r="AA59827" s="441"/>
    </row>
    <row r="59828" spans="25:27" x14ac:dyDescent="0.2">
      <c r="Y59828" s="396"/>
      <c r="Z59828" s="396"/>
      <c r="AA59828" s="441"/>
    </row>
    <row r="59829" spans="25:27" x14ac:dyDescent="0.2">
      <c r="Y59829" s="396"/>
      <c r="Z59829" s="396"/>
      <c r="AA59829" s="441"/>
    </row>
    <row r="59830" spans="25:27" x14ac:dyDescent="0.2">
      <c r="Y59830" s="396"/>
      <c r="Z59830" s="396"/>
      <c r="AA59830" s="441"/>
    </row>
    <row r="59831" spans="25:27" x14ac:dyDescent="0.2">
      <c r="Y59831" s="396"/>
      <c r="Z59831" s="396"/>
      <c r="AA59831" s="441"/>
    </row>
    <row r="59832" spans="25:27" x14ac:dyDescent="0.2">
      <c r="Y59832" s="396"/>
      <c r="Z59832" s="396"/>
      <c r="AA59832" s="441"/>
    </row>
    <row r="59833" spans="25:27" x14ac:dyDescent="0.2">
      <c r="Y59833" s="396"/>
      <c r="Z59833" s="396"/>
      <c r="AA59833" s="441"/>
    </row>
    <row r="59834" spans="25:27" x14ac:dyDescent="0.2">
      <c r="Y59834" s="396"/>
      <c r="Z59834" s="396"/>
      <c r="AA59834" s="441"/>
    </row>
    <row r="59835" spans="25:27" x14ac:dyDescent="0.2">
      <c r="Y59835" s="396"/>
      <c r="Z59835" s="396"/>
      <c r="AA59835" s="441"/>
    </row>
    <row r="59836" spans="25:27" x14ac:dyDescent="0.2">
      <c r="Y59836" s="396"/>
      <c r="Z59836" s="396"/>
      <c r="AA59836" s="441"/>
    </row>
    <row r="59837" spans="25:27" x14ac:dyDescent="0.2">
      <c r="Y59837" s="396"/>
      <c r="Z59837" s="396"/>
      <c r="AA59837" s="441"/>
    </row>
    <row r="59838" spans="25:27" x14ac:dyDescent="0.2">
      <c r="Y59838" s="396"/>
      <c r="Z59838" s="396"/>
      <c r="AA59838" s="441"/>
    </row>
    <row r="59839" spans="25:27" x14ac:dyDescent="0.2">
      <c r="Y59839" s="396"/>
      <c r="Z59839" s="396"/>
      <c r="AA59839" s="441"/>
    </row>
    <row r="59840" spans="25:27" x14ac:dyDescent="0.2">
      <c r="Y59840" s="396"/>
      <c r="Z59840" s="396"/>
      <c r="AA59840" s="441"/>
    </row>
    <row r="59841" spans="25:27" x14ac:dyDescent="0.2">
      <c r="Y59841" s="396"/>
      <c r="Z59841" s="396"/>
      <c r="AA59841" s="441"/>
    </row>
    <row r="59842" spans="25:27" x14ac:dyDescent="0.2">
      <c r="Y59842" s="396"/>
      <c r="Z59842" s="396"/>
      <c r="AA59842" s="441"/>
    </row>
    <row r="59843" spans="25:27" x14ac:dyDescent="0.2">
      <c r="Y59843" s="396"/>
      <c r="Z59843" s="396"/>
      <c r="AA59843" s="441"/>
    </row>
    <row r="59844" spans="25:27" x14ac:dyDescent="0.2">
      <c r="Y59844" s="396"/>
      <c r="Z59844" s="396"/>
      <c r="AA59844" s="441"/>
    </row>
    <row r="59845" spans="25:27" x14ac:dyDescent="0.2">
      <c r="Y59845" s="396"/>
      <c r="Z59845" s="396"/>
      <c r="AA59845" s="441"/>
    </row>
    <row r="59846" spans="25:27" x14ac:dyDescent="0.2">
      <c r="Y59846" s="396"/>
      <c r="Z59846" s="396"/>
      <c r="AA59846" s="441"/>
    </row>
    <row r="59847" spans="25:27" x14ac:dyDescent="0.2">
      <c r="Y59847" s="396"/>
      <c r="Z59847" s="396"/>
      <c r="AA59847" s="441"/>
    </row>
    <row r="59848" spans="25:27" x14ac:dyDescent="0.2">
      <c r="Y59848" s="396"/>
      <c r="Z59848" s="396"/>
      <c r="AA59848" s="441"/>
    </row>
    <row r="59849" spans="25:27" x14ac:dyDescent="0.2">
      <c r="Y59849" s="396"/>
      <c r="Z59849" s="396"/>
      <c r="AA59849" s="441"/>
    </row>
    <row r="59850" spans="25:27" x14ac:dyDescent="0.2">
      <c r="Y59850" s="396"/>
      <c r="Z59850" s="396"/>
      <c r="AA59850" s="441"/>
    </row>
    <row r="59851" spans="25:27" x14ac:dyDescent="0.2">
      <c r="Y59851" s="396"/>
      <c r="Z59851" s="396"/>
      <c r="AA59851" s="441"/>
    </row>
    <row r="59852" spans="25:27" x14ac:dyDescent="0.2">
      <c r="Y59852" s="396"/>
      <c r="Z59852" s="396"/>
      <c r="AA59852" s="441"/>
    </row>
    <row r="59853" spans="25:27" x14ac:dyDescent="0.2">
      <c r="Y59853" s="396"/>
      <c r="Z59853" s="396"/>
      <c r="AA59853" s="441"/>
    </row>
    <row r="59854" spans="25:27" x14ac:dyDescent="0.2">
      <c r="Y59854" s="396"/>
      <c r="Z59854" s="396"/>
      <c r="AA59854" s="441"/>
    </row>
    <row r="59855" spans="25:27" x14ac:dyDescent="0.2">
      <c r="Y59855" s="396"/>
      <c r="Z59855" s="396"/>
      <c r="AA59855" s="441"/>
    </row>
    <row r="59856" spans="25:27" x14ac:dyDescent="0.2">
      <c r="Y59856" s="396"/>
      <c r="Z59856" s="396"/>
      <c r="AA59856" s="441"/>
    </row>
    <row r="59857" spans="25:27" x14ac:dyDescent="0.2">
      <c r="Y59857" s="396"/>
      <c r="Z59857" s="396"/>
      <c r="AA59857" s="441"/>
    </row>
    <row r="59858" spans="25:27" x14ac:dyDescent="0.2">
      <c r="Y59858" s="396"/>
      <c r="Z59858" s="396"/>
      <c r="AA59858" s="441"/>
    </row>
    <row r="59859" spans="25:27" x14ac:dyDescent="0.2">
      <c r="Y59859" s="396"/>
      <c r="Z59859" s="396"/>
      <c r="AA59859" s="441"/>
    </row>
    <row r="59860" spans="25:27" x14ac:dyDescent="0.2">
      <c r="Y59860" s="396"/>
      <c r="Z59860" s="396"/>
      <c r="AA59860" s="441"/>
    </row>
    <row r="59861" spans="25:27" x14ac:dyDescent="0.2">
      <c r="Y59861" s="396"/>
      <c r="Z59861" s="396"/>
      <c r="AA59861" s="441"/>
    </row>
    <row r="59862" spans="25:27" x14ac:dyDescent="0.2">
      <c r="Y59862" s="396"/>
      <c r="Z59862" s="396"/>
      <c r="AA59862" s="441"/>
    </row>
    <row r="59863" spans="25:27" x14ac:dyDescent="0.2">
      <c r="Y59863" s="396"/>
      <c r="Z59863" s="396"/>
      <c r="AA59863" s="441"/>
    </row>
    <row r="59864" spans="25:27" x14ac:dyDescent="0.2">
      <c r="Y59864" s="396"/>
      <c r="Z59864" s="396"/>
      <c r="AA59864" s="441"/>
    </row>
    <row r="59865" spans="25:27" x14ac:dyDescent="0.2">
      <c r="Y59865" s="396"/>
      <c r="Z59865" s="396"/>
      <c r="AA59865" s="441"/>
    </row>
    <row r="59866" spans="25:27" x14ac:dyDescent="0.2">
      <c r="Y59866" s="396"/>
      <c r="Z59866" s="396"/>
      <c r="AA59866" s="441"/>
    </row>
    <row r="59867" spans="25:27" x14ac:dyDescent="0.2">
      <c r="Y59867" s="396"/>
      <c r="Z59867" s="396"/>
      <c r="AA59867" s="441"/>
    </row>
    <row r="59868" spans="25:27" x14ac:dyDescent="0.2">
      <c r="Y59868" s="396"/>
      <c r="Z59868" s="396"/>
      <c r="AA59868" s="441"/>
    </row>
    <row r="59869" spans="25:27" x14ac:dyDescent="0.2">
      <c r="Y59869" s="396"/>
      <c r="Z59869" s="396"/>
      <c r="AA59869" s="441"/>
    </row>
    <row r="59870" spans="25:27" x14ac:dyDescent="0.2">
      <c r="Y59870" s="396"/>
      <c r="Z59870" s="396"/>
      <c r="AA59870" s="441"/>
    </row>
    <row r="59871" spans="25:27" x14ac:dyDescent="0.2">
      <c r="Y59871" s="396"/>
      <c r="Z59871" s="396"/>
      <c r="AA59871" s="441"/>
    </row>
    <row r="59872" spans="25:27" x14ac:dyDescent="0.2">
      <c r="Y59872" s="396"/>
      <c r="Z59872" s="396"/>
      <c r="AA59872" s="441"/>
    </row>
    <row r="59873" spans="25:27" x14ac:dyDescent="0.2">
      <c r="Y59873" s="396"/>
      <c r="Z59873" s="396"/>
      <c r="AA59873" s="441"/>
    </row>
    <row r="59874" spans="25:27" x14ac:dyDescent="0.2">
      <c r="Y59874" s="396"/>
      <c r="Z59874" s="396"/>
      <c r="AA59874" s="441"/>
    </row>
    <row r="59875" spans="25:27" x14ac:dyDescent="0.2">
      <c r="Y59875" s="396"/>
      <c r="Z59875" s="396"/>
      <c r="AA59875" s="441"/>
    </row>
    <row r="59876" spans="25:27" x14ac:dyDescent="0.2">
      <c r="Y59876" s="396"/>
      <c r="Z59876" s="396"/>
      <c r="AA59876" s="441"/>
    </row>
    <row r="59877" spans="25:27" x14ac:dyDescent="0.2">
      <c r="Y59877" s="396"/>
      <c r="Z59877" s="396"/>
      <c r="AA59877" s="441"/>
    </row>
    <row r="59878" spans="25:27" x14ac:dyDescent="0.2">
      <c r="Y59878" s="396"/>
      <c r="Z59878" s="396"/>
      <c r="AA59878" s="441"/>
    </row>
    <row r="59879" spans="25:27" x14ac:dyDescent="0.2">
      <c r="Y59879" s="396"/>
      <c r="Z59879" s="396"/>
      <c r="AA59879" s="441"/>
    </row>
    <row r="59880" spans="25:27" x14ac:dyDescent="0.2">
      <c r="Y59880" s="396"/>
      <c r="Z59880" s="396"/>
      <c r="AA59880" s="441"/>
    </row>
    <row r="59881" spans="25:27" x14ac:dyDescent="0.2">
      <c r="Y59881" s="396"/>
      <c r="Z59881" s="396"/>
      <c r="AA59881" s="441"/>
    </row>
    <row r="59882" spans="25:27" x14ac:dyDescent="0.2">
      <c r="Y59882" s="396"/>
      <c r="Z59882" s="396"/>
      <c r="AA59882" s="441"/>
    </row>
    <row r="59883" spans="25:27" x14ac:dyDescent="0.2">
      <c r="Y59883" s="396"/>
      <c r="Z59883" s="396"/>
      <c r="AA59883" s="441"/>
    </row>
    <row r="59884" spans="25:27" x14ac:dyDescent="0.2">
      <c r="Y59884" s="396"/>
      <c r="Z59884" s="396"/>
      <c r="AA59884" s="441"/>
    </row>
    <row r="59885" spans="25:27" x14ac:dyDescent="0.2">
      <c r="Y59885" s="396"/>
      <c r="Z59885" s="396"/>
      <c r="AA59885" s="441"/>
    </row>
    <row r="59886" spans="25:27" x14ac:dyDescent="0.2">
      <c r="Y59886" s="396"/>
      <c r="Z59886" s="396"/>
      <c r="AA59886" s="441"/>
    </row>
    <row r="59887" spans="25:27" x14ac:dyDescent="0.2">
      <c r="Y59887" s="396"/>
      <c r="Z59887" s="396"/>
      <c r="AA59887" s="441"/>
    </row>
    <row r="59888" spans="25:27" x14ac:dyDescent="0.2">
      <c r="Y59888" s="396"/>
      <c r="Z59888" s="396"/>
      <c r="AA59888" s="441"/>
    </row>
    <row r="59889" spans="25:27" x14ac:dyDescent="0.2">
      <c r="Y59889" s="396"/>
      <c r="Z59889" s="396"/>
      <c r="AA59889" s="441"/>
    </row>
    <row r="59890" spans="25:27" x14ac:dyDescent="0.2">
      <c r="Y59890" s="396"/>
      <c r="Z59890" s="396"/>
      <c r="AA59890" s="441"/>
    </row>
    <row r="59891" spans="25:27" x14ac:dyDescent="0.2">
      <c r="Y59891" s="396"/>
      <c r="Z59891" s="396"/>
      <c r="AA59891" s="441"/>
    </row>
    <row r="59892" spans="25:27" x14ac:dyDescent="0.2">
      <c r="Y59892" s="396"/>
      <c r="Z59892" s="396"/>
      <c r="AA59892" s="441"/>
    </row>
    <row r="59893" spans="25:27" x14ac:dyDescent="0.2">
      <c r="Y59893" s="396"/>
      <c r="Z59893" s="396"/>
      <c r="AA59893" s="441"/>
    </row>
    <row r="59894" spans="25:27" x14ac:dyDescent="0.2">
      <c r="Y59894" s="396"/>
      <c r="Z59894" s="396"/>
      <c r="AA59894" s="441"/>
    </row>
    <row r="59895" spans="25:27" x14ac:dyDescent="0.2">
      <c r="Y59895" s="396"/>
      <c r="Z59895" s="396"/>
      <c r="AA59895" s="441"/>
    </row>
    <row r="59896" spans="25:27" x14ac:dyDescent="0.2">
      <c r="Y59896" s="396"/>
      <c r="Z59896" s="396"/>
      <c r="AA59896" s="441"/>
    </row>
    <row r="59897" spans="25:27" x14ac:dyDescent="0.2">
      <c r="Y59897" s="396"/>
      <c r="Z59897" s="396"/>
      <c r="AA59897" s="441"/>
    </row>
    <row r="59898" spans="25:27" x14ac:dyDescent="0.2">
      <c r="Y59898" s="396"/>
      <c r="Z59898" s="396"/>
      <c r="AA59898" s="441"/>
    </row>
    <row r="59899" spans="25:27" x14ac:dyDescent="0.2">
      <c r="Y59899" s="396"/>
      <c r="Z59899" s="396"/>
      <c r="AA59899" s="441"/>
    </row>
    <row r="59900" spans="25:27" x14ac:dyDescent="0.2">
      <c r="Y59900" s="396"/>
      <c r="Z59900" s="396"/>
      <c r="AA59900" s="441"/>
    </row>
    <row r="59901" spans="25:27" x14ac:dyDescent="0.2">
      <c r="Y59901" s="396"/>
      <c r="Z59901" s="396"/>
      <c r="AA59901" s="441"/>
    </row>
    <row r="59902" spans="25:27" x14ac:dyDescent="0.2">
      <c r="Y59902" s="396"/>
      <c r="Z59902" s="396"/>
      <c r="AA59902" s="441"/>
    </row>
    <row r="59903" spans="25:27" x14ac:dyDescent="0.2">
      <c r="Y59903" s="396"/>
      <c r="Z59903" s="396"/>
      <c r="AA59903" s="441"/>
    </row>
    <row r="59904" spans="25:27" x14ac:dyDescent="0.2">
      <c r="Y59904" s="396"/>
      <c r="Z59904" s="396"/>
      <c r="AA59904" s="441"/>
    </row>
    <row r="59905" spans="25:27" x14ac:dyDescent="0.2">
      <c r="Y59905" s="396"/>
      <c r="Z59905" s="396"/>
      <c r="AA59905" s="441"/>
    </row>
    <row r="59906" spans="25:27" x14ac:dyDescent="0.2">
      <c r="Y59906" s="396"/>
      <c r="Z59906" s="396"/>
      <c r="AA59906" s="441"/>
    </row>
    <row r="59907" spans="25:27" x14ac:dyDescent="0.2">
      <c r="Y59907" s="396"/>
      <c r="Z59907" s="396"/>
      <c r="AA59907" s="441"/>
    </row>
    <row r="59908" spans="25:27" x14ac:dyDescent="0.2">
      <c r="Y59908" s="396"/>
      <c r="Z59908" s="396"/>
      <c r="AA59908" s="441"/>
    </row>
    <row r="59909" spans="25:27" x14ac:dyDescent="0.2">
      <c r="Y59909" s="396"/>
      <c r="Z59909" s="396"/>
      <c r="AA59909" s="441"/>
    </row>
    <row r="59910" spans="25:27" x14ac:dyDescent="0.2">
      <c r="Y59910" s="396"/>
      <c r="Z59910" s="396"/>
      <c r="AA59910" s="441"/>
    </row>
    <row r="59911" spans="25:27" x14ac:dyDescent="0.2">
      <c r="Y59911" s="396"/>
      <c r="Z59911" s="396"/>
      <c r="AA59911" s="441"/>
    </row>
    <row r="59912" spans="25:27" x14ac:dyDescent="0.2">
      <c r="Y59912" s="396"/>
      <c r="Z59912" s="396"/>
      <c r="AA59912" s="441"/>
    </row>
    <row r="59913" spans="25:27" x14ac:dyDescent="0.2">
      <c r="Y59913" s="396"/>
      <c r="Z59913" s="396"/>
      <c r="AA59913" s="441"/>
    </row>
    <row r="59914" spans="25:27" x14ac:dyDescent="0.2">
      <c r="Y59914" s="396"/>
      <c r="Z59914" s="396"/>
      <c r="AA59914" s="441"/>
    </row>
    <row r="59915" spans="25:27" x14ac:dyDescent="0.2">
      <c r="Y59915" s="396"/>
      <c r="Z59915" s="396"/>
      <c r="AA59915" s="441"/>
    </row>
    <row r="59916" spans="25:27" x14ac:dyDescent="0.2">
      <c r="Y59916" s="396"/>
      <c r="Z59916" s="396"/>
      <c r="AA59916" s="441"/>
    </row>
    <row r="59917" spans="25:27" x14ac:dyDescent="0.2">
      <c r="Y59917" s="396"/>
      <c r="Z59917" s="396"/>
      <c r="AA59917" s="441"/>
    </row>
    <row r="59918" spans="25:27" x14ac:dyDescent="0.2">
      <c r="Y59918" s="396"/>
      <c r="Z59918" s="396"/>
      <c r="AA59918" s="441"/>
    </row>
    <row r="59919" spans="25:27" x14ac:dyDescent="0.2">
      <c r="Y59919" s="396"/>
      <c r="Z59919" s="396"/>
      <c r="AA59919" s="441"/>
    </row>
    <row r="59920" spans="25:27" x14ac:dyDescent="0.2">
      <c r="Y59920" s="396"/>
      <c r="Z59920" s="396"/>
      <c r="AA59920" s="441"/>
    </row>
    <row r="59921" spans="25:27" x14ac:dyDescent="0.2">
      <c r="Y59921" s="396"/>
      <c r="Z59921" s="396"/>
      <c r="AA59921" s="441"/>
    </row>
    <row r="59922" spans="25:27" x14ac:dyDescent="0.2">
      <c r="Y59922" s="396"/>
      <c r="Z59922" s="396"/>
      <c r="AA59922" s="441"/>
    </row>
    <row r="59923" spans="25:27" x14ac:dyDescent="0.2">
      <c r="Y59923" s="396"/>
      <c r="Z59923" s="396"/>
      <c r="AA59923" s="441"/>
    </row>
    <row r="59924" spans="25:27" x14ac:dyDescent="0.2">
      <c r="Y59924" s="396"/>
      <c r="Z59924" s="396"/>
      <c r="AA59924" s="441"/>
    </row>
    <row r="59925" spans="25:27" x14ac:dyDescent="0.2">
      <c r="Y59925" s="396"/>
      <c r="Z59925" s="396"/>
      <c r="AA59925" s="441"/>
    </row>
    <row r="59926" spans="25:27" x14ac:dyDescent="0.2">
      <c r="Y59926" s="396"/>
      <c r="Z59926" s="396"/>
      <c r="AA59926" s="441"/>
    </row>
    <row r="59927" spans="25:27" x14ac:dyDescent="0.2">
      <c r="Y59927" s="396"/>
      <c r="Z59927" s="396"/>
      <c r="AA59927" s="441"/>
    </row>
    <row r="59928" spans="25:27" x14ac:dyDescent="0.2">
      <c r="Y59928" s="396"/>
      <c r="Z59928" s="396"/>
      <c r="AA59928" s="441"/>
    </row>
    <row r="59929" spans="25:27" x14ac:dyDescent="0.2">
      <c r="Y59929" s="396"/>
      <c r="Z59929" s="396"/>
      <c r="AA59929" s="441"/>
    </row>
    <row r="59930" spans="25:27" x14ac:dyDescent="0.2">
      <c r="Y59930" s="396"/>
      <c r="Z59930" s="396"/>
      <c r="AA59930" s="441"/>
    </row>
    <row r="59931" spans="25:27" x14ac:dyDescent="0.2">
      <c r="Y59931" s="396"/>
      <c r="Z59931" s="396"/>
      <c r="AA59931" s="441"/>
    </row>
    <row r="59932" spans="25:27" x14ac:dyDescent="0.2">
      <c r="Y59932" s="396"/>
      <c r="Z59932" s="396"/>
      <c r="AA59932" s="441"/>
    </row>
    <row r="59933" spans="25:27" x14ac:dyDescent="0.2">
      <c r="Y59933" s="396"/>
      <c r="Z59933" s="396"/>
      <c r="AA59933" s="441"/>
    </row>
    <row r="59934" spans="25:27" x14ac:dyDescent="0.2">
      <c r="Y59934" s="396"/>
      <c r="Z59934" s="396"/>
      <c r="AA59934" s="441"/>
    </row>
    <row r="59935" spans="25:27" x14ac:dyDescent="0.2">
      <c r="Y59935" s="396"/>
      <c r="Z59935" s="396"/>
      <c r="AA59935" s="441"/>
    </row>
    <row r="59936" spans="25:27" x14ac:dyDescent="0.2">
      <c r="Y59936" s="396"/>
      <c r="Z59936" s="396"/>
      <c r="AA59936" s="441"/>
    </row>
    <row r="59937" spans="25:27" x14ac:dyDescent="0.2">
      <c r="Y59937" s="396"/>
      <c r="Z59937" s="396"/>
      <c r="AA59937" s="441"/>
    </row>
    <row r="59938" spans="25:27" x14ac:dyDescent="0.2">
      <c r="Y59938" s="396"/>
      <c r="Z59938" s="396"/>
      <c r="AA59938" s="441"/>
    </row>
    <row r="59939" spans="25:27" x14ac:dyDescent="0.2">
      <c r="Y59939" s="396"/>
      <c r="Z59939" s="396"/>
      <c r="AA59939" s="441"/>
    </row>
    <row r="59940" spans="25:27" x14ac:dyDescent="0.2">
      <c r="Y59940" s="396"/>
      <c r="Z59940" s="396"/>
      <c r="AA59940" s="441"/>
    </row>
    <row r="59941" spans="25:27" x14ac:dyDescent="0.2">
      <c r="Y59941" s="396"/>
      <c r="Z59941" s="396"/>
      <c r="AA59941" s="441"/>
    </row>
    <row r="59942" spans="25:27" x14ac:dyDescent="0.2">
      <c r="Y59942" s="396"/>
      <c r="Z59942" s="396"/>
      <c r="AA59942" s="441"/>
    </row>
    <row r="59943" spans="25:27" x14ac:dyDescent="0.2">
      <c r="Y59943" s="396"/>
      <c r="Z59943" s="396"/>
      <c r="AA59943" s="441"/>
    </row>
    <row r="59944" spans="25:27" x14ac:dyDescent="0.2">
      <c r="Y59944" s="396"/>
      <c r="Z59944" s="396"/>
      <c r="AA59944" s="441"/>
    </row>
    <row r="59945" spans="25:27" x14ac:dyDescent="0.2">
      <c r="Y59945" s="396"/>
      <c r="Z59945" s="396"/>
      <c r="AA59945" s="441"/>
    </row>
    <row r="59946" spans="25:27" x14ac:dyDescent="0.2">
      <c r="Y59946" s="396"/>
      <c r="Z59946" s="396"/>
      <c r="AA59946" s="441"/>
    </row>
    <row r="59947" spans="25:27" x14ac:dyDescent="0.2">
      <c r="Y59947" s="396"/>
      <c r="Z59947" s="396"/>
      <c r="AA59947" s="441"/>
    </row>
    <row r="59948" spans="25:27" x14ac:dyDescent="0.2">
      <c r="Y59948" s="396"/>
      <c r="Z59948" s="396"/>
      <c r="AA59948" s="441"/>
    </row>
    <row r="59949" spans="25:27" x14ac:dyDescent="0.2">
      <c r="Y59949" s="396"/>
      <c r="Z59949" s="396"/>
      <c r="AA59949" s="441"/>
    </row>
    <row r="59950" spans="25:27" x14ac:dyDescent="0.2">
      <c r="Y59950" s="396"/>
      <c r="Z59950" s="396"/>
      <c r="AA59950" s="441"/>
    </row>
    <row r="59951" spans="25:27" x14ac:dyDescent="0.2">
      <c r="Y59951" s="396"/>
      <c r="Z59951" s="396"/>
      <c r="AA59951" s="441"/>
    </row>
    <row r="59952" spans="25:27" x14ac:dyDescent="0.2">
      <c r="Y59952" s="396"/>
      <c r="Z59952" s="396"/>
      <c r="AA59952" s="441"/>
    </row>
    <row r="59953" spans="25:27" x14ac:dyDescent="0.2">
      <c r="Y59953" s="396"/>
      <c r="Z59953" s="396"/>
      <c r="AA59953" s="441"/>
    </row>
    <row r="59954" spans="25:27" x14ac:dyDescent="0.2">
      <c r="Y59954" s="396"/>
      <c r="Z59954" s="396"/>
      <c r="AA59954" s="441"/>
    </row>
    <row r="59955" spans="25:27" x14ac:dyDescent="0.2">
      <c r="Y59955" s="396"/>
      <c r="Z59955" s="396"/>
      <c r="AA59955" s="441"/>
    </row>
    <row r="59956" spans="25:27" x14ac:dyDescent="0.2">
      <c r="Y59956" s="396"/>
      <c r="Z59956" s="396"/>
      <c r="AA59956" s="441"/>
    </row>
    <row r="59957" spans="25:27" x14ac:dyDescent="0.2">
      <c r="Y59957" s="396"/>
      <c r="Z59957" s="396"/>
      <c r="AA59957" s="441"/>
    </row>
    <row r="59958" spans="25:27" x14ac:dyDescent="0.2">
      <c r="Y59958" s="396"/>
      <c r="Z59958" s="396"/>
      <c r="AA59958" s="441"/>
    </row>
    <row r="59959" spans="25:27" x14ac:dyDescent="0.2">
      <c r="Y59959" s="396"/>
      <c r="Z59959" s="396"/>
      <c r="AA59959" s="441"/>
    </row>
    <row r="59960" spans="25:27" x14ac:dyDescent="0.2">
      <c r="Y59960" s="396"/>
      <c r="Z59960" s="396"/>
      <c r="AA59960" s="441"/>
    </row>
    <row r="59961" spans="25:27" x14ac:dyDescent="0.2">
      <c r="Y59961" s="396"/>
      <c r="Z59961" s="396"/>
      <c r="AA59961" s="441"/>
    </row>
    <row r="59962" spans="25:27" x14ac:dyDescent="0.2">
      <c r="Y59962" s="396"/>
      <c r="Z59962" s="396"/>
      <c r="AA59962" s="441"/>
    </row>
    <row r="59963" spans="25:27" x14ac:dyDescent="0.2">
      <c r="Y59963" s="396"/>
      <c r="Z59963" s="396"/>
      <c r="AA59963" s="441"/>
    </row>
    <row r="59964" spans="25:27" x14ac:dyDescent="0.2">
      <c r="Y59964" s="396"/>
      <c r="Z59964" s="396"/>
      <c r="AA59964" s="441"/>
    </row>
    <row r="59965" spans="25:27" x14ac:dyDescent="0.2">
      <c r="Y59965" s="396"/>
      <c r="Z59965" s="396"/>
      <c r="AA59965" s="441"/>
    </row>
    <row r="59966" spans="25:27" x14ac:dyDescent="0.2">
      <c r="Y59966" s="396"/>
      <c r="Z59966" s="396"/>
      <c r="AA59966" s="441"/>
    </row>
    <row r="59967" spans="25:27" x14ac:dyDescent="0.2">
      <c r="Y59967" s="396"/>
      <c r="Z59967" s="396"/>
      <c r="AA59967" s="441"/>
    </row>
    <row r="59968" spans="25:27" x14ac:dyDescent="0.2">
      <c r="Y59968" s="396"/>
      <c r="Z59968" s="396"/>
      <c r="AA59968" s="441"/>
    </row>
    <row r="59969" spans="25:27" x14ac:dyDescent="0.2">
      <c r="Y59969" s="396"/>
      <c r="Z59969" s="396"/>
      <c r="AA59969" s="441"/>
    </row>
    <row r="59970" spans="25:27" x14ac:dyDescent="0.2">
      <c r="Y59970" s="396"/>
      <c r="Z59970" s="396"/>
      <c r="AA59970" s="441"/>
    </row>
    <row r="59971" spans="25:27" x14ac:dyDescent="0.2">
      <c r="Y59971" s="396"/>
      <c r="Z59971" s="396"/>
      <c r="AA59971" s="441"/>
    </row>
    <row r="59972" spans="25:27" x14ac:dyDescent="0.2">
      <c r="Y59972" s="396"/>
      <c r="Z59972" s="396"/>
      <c r="AA59972" s="441"/>
    </row>
    <row r="59973" spans="25:27" x14ac:dyDescent="0.2">
      <c r="Y59973" s="396"/>
      <c r="Z59973" s="396"/>
      <c r="AA59973" s="441"/>
    </row>
    <row r="59974" spans="25:27" x14ac:dyDescent="0.2">
      <c r="Y59974" s="396"/>
      <c r="Z59974" s="396"/>
      <c r="AA59974" s="441"/>
    </row>
    <row r="59975" spans="25:27" x14ac:dyDescent="0.2">
      <c r="Y59975" s="396"/>
      <c r="Z59975" s="396"/>
      <c r="AA59975" s="441"/>
    </row>
    <row r="59976" spans="25:27" x14ac:dyDescent="0.2">
      <c r="Y59976" s="396"/>
      <c r="Z59976" s="396"/>
      <c r="AA59976" s="441"/>
    </row>
    <row r="59977" spans="25:27" x14ac:dyDescent="0.2">
      <c r="Y59977" s="396"/>
      <c r="Z59977" s="396"/>
      <c r="AA59977" s="441"/>
    </row>
    <row r="59978" spans="25:27" x14ac:dyDescent="0.2">
      <c r="Y59978" s="396"/>
      <c r="Z59978" s="396"/>
      <c r="AA59978" s="441"/>
    </row>
    <row r="59979" spans="25:27" x14ac:dyDescent="0.2">
      <c r="Y59979" s="396"/>
      <c r="Z59979" s="396"/>
      <c r="AA59979" s="441"/>
    </row>
    <row r="59980" spans="25:27" x14ac:dyDescent="0.2">
      <c r="Y59980" s="396"/>
      <c r="Z59980" s="396"/>
      <c r="AA59980" s="441"/>
    </row>
    <row r="59981" spans="25:27" x14ac:dyDescent="0.2">
      <c r="Y59981" s="396"/>
      <c r="Z59981" s="396"/>
      <c r="AA59981" s="441"/>
    </row>
    <row r="59982" spans="25:27" x14ac:dyDescent="0.2">
      <c r="Y59982" s="396"/>
      <c r="Z59982" s="396"/>
      <c r="AA59982" s="441"/>
    </row>
    <row r="59983" spans="25:27" x14ac:dyDescent="0.2">
      <c r="Y59983" s="396"/>
      <c r="Z59983" s="396"/>
      <c r="AA59983" s="441"/>
    </row>
    <row r="59984" spans="25:27" x14ac:dyDescent="0.2">
      <c r="Y59984" s="396"/>
      <c r="Z59984" s="396"/>
      <c r="AA59984" s="441"/>
    </row>
    <row r="59985" spans="25:27" x14ac:dyDescent="0.2">
      <c r="Y59985" s="396"/>
      <c r="Z59985" s="396"/>
      <c r="AA59985" s="441"/>
    </row>
    <row r="59986" spans="25:27" x14ac:dyDescent="0.2">
      <c r="Y59986" s="396"/>
      <c r="Z59986" s="396"/>
      <c r="AA59986" s="441"/>
    </row>
    <row r="59987" spans="25:27" x14ac:dyDescent="0.2">
      <c r="Y59987" s="396"/>
      <c r="Z59987" s="396"/>
      <c r="AA59987" s="441"/>
    </row>
    <row r="59988" spans="25:27" x14ac:dyDescent="0.2">
      <c r="Y59988" s="396"/>
      <c r="Z59988" s="396"/>
      <c r="AA59988" s="441"/>
    </row>
    <row r="59989" spans="25:27" x14ac:dyDescent="0.2">
      <c r="Y59989" s="396"/>
      <c r="Z59989" s="396"/>
      <c r="AA59989" s="441"/>
    </row>
    <row r="59990" spans="25:27" x14ac:dyDescent="0.2">
      <c r="Y59990" s="396"/>
      <c r="Z59990" s="396"/>
      <c r="AA59990" s="441"/>
    </row>
    <row r="59991" spans="25:27" x14ac:dyDescent="0.2">
      <c r="Y59991" s="396"/>
      <c r="Z59991" s="396"/>
      <c r="AA59991" s="441"/>
    </row>
    <row r="59992" spans="25:27" x14ac:dyDescent="0.2">
      <c r="Y59992" s="396"/>
      <c r="Z59992" s="396"/>
      <c r="AA59992" s="441"/>
    </row>
    <row r="59993" spans="25:27" x14ac:dyDescent="0.2">
      <c r="Y59993" s="396"/>
      <c r="Z59993" s="396"/>
      <c r="AA59993" s="441"/>
    </row>
    <row r="59994" spans="25:27" x14ac:dyDescent="0.2">
      <c r="Y59994" s="396"/>
      <c r="Z59994" s="396"/>
      <c r="AA59994" s="441"/>
    </row>
    <row r="59995" spans="25:27" x14ac:dyDescent="0.2">
      <c r="Y59995" s="396"/>
      <c r="Z59995" s="396"/>
      <c r="AA59995" s="441"/>
    </row>
    <row r="59996" spans="25:27" x14ac:dyDescent="0.2">
      <c r="Y59996" s="396"/>
      <c r="Z59996" s="396"/>
      <c r="AA59996" s="441"/>
    </row>
    <row r="59997" spans="25:27" x14ac:dyDescent="0.2">
      <c r="Y59997" s="396"/>
      <c r="Z59997" s="396"/>
      <c r="AA59997" s="441"/>
    </row>
    <row r="59998" spans="25:27" x14ac:dyDescent="0.2">
      <c r="Y59998" s="396"/>
      <c r="Z59998" s="396"/>
      <c r="AA59998" s="441"/>
    </row>
    <row r="59999" spans="25:27" x14ac:dyDescent="0.2">
      <c r="Y59999" s="396"/>
      <c r="Z59999" s="396"/>
      <c r="AA59999" s="441"/>
    </row>
    <row r="60000" spans="25:27" x14ac:dyDescent="0.2">
      <c r="Y60000" s="396"/>
      <c r="Z60000" s="396"/>
      <c r="AA60000" s="441"/>
    </row>
    <row r="60001" spans="25:27" x14ac:dyDescent="0.2">
      <c r="Y60001" s="396"/>
      <c r="Z60001" s="396"/>
      <c r="AA60001" s="441"/>
    </row>
    <row r="60002" spans="25:27" x14ac:dyDescent="0.2">
      <c r="Y60002" s="396"/>
      <c r="Z60002" s="396"/>
      <c r="AA60002" s="441"/>
    </row>
    <row r="60003" spans="25:27" x14ac:dyDescent="0.2">
      <c r="Y60003" s="396"/>
      <c r="Z60003" s="396"/>
      <c r="AA60003" s="441"/>
    </row>
    <row r="60004" spans="25:27" x14ac:dyDescent="0.2">
      <c r="Y60004" s="396"/>
      <c r="Z60004" s="396"/>
      <c r="AA60004" s="441"/>
    </row>
    <row r="60005" spans="25:27" x14ac:dyDescent="0.2">
      <c r="Y60005" s="396"/>
      <c r="Z60005" s="396"/>
      <c r="AA60005" s="441"/>
    </row>
    <row r="60006" spans="25:27" x14ac:dyDescent="0.2">
      <c r="Y60006" s="396"/>
      <c r="Z60006" s="396"/>
      <c r="AA60006" s="441"/>
    </row>
    <row r="60007" spans="25:27" x14ac:dyDescent="0.2">
      <c r="Y60007" s="396"/>
      <c r="Z60007" s="396"/>
      <c r="AA60007" s="441"/>
    </row>
    <row r="60008" spans="25:27" x14ac:dyDescent="0.2">
      <c r="Y60008" s="396"/>
      <c r="Z60008" s="396"/>
      <c r="AA60008" s="441"/>
    </row>
    <row r="60009" spans="25:27" x14ac:dyDescent="0.2">
      <c r="Y60009" s="396"/>
      <c r="Z60009" s="396"/>
      <c r="AA60009" s="441"/>
    </row>
    <row r="60010" spans="25:27" x14ac:dyDescent="0.2">
      <c r="Y60010" s="396"/>
      <c r="Z60010" s="396"/>
      <c r="AA60010" s="441"/>
    </row>
    <row r="60011" spans="25:27" x14ac:dyDescent="0.2">
      <c r="Y60011" s="396"/>
      <c r="Z60011" s="396"/>
      <c r="AA60011" s="441"/>
    </row>
    <row r="60012" spans="25:27" x14ac:dyDescent="0.2">
      <c r="Y60012" s="396"/>
      <c r="Z60012" s="396"/>
      <c r="AA60012" s="441"/>
    </row>
    <row r="60013" spans="25:27" x14ac:dyDescent="0.2">
      <c r="Y60013" s="396"/>
      <c r="Z60013" s="396"/>
      <c r="AA60013" s="441"/>
    </row>
    <row r="60014" spans="25:27" x14ac:dyDescent="0.2">
      <c r="Y60014" s="396"/>
      <c r="Z60014" s="396"/>
      <c r="AA60014" s="441"/>
    </row>
    <row r="60015" spans="25:27" x14ac:dyDescent="0.2">
      <c r="Y60015" s="396"/>
      <c r="Z60015" s="396"/>
      <c r="AA60015" s="441"/>
    </row>
    <row r="60016" spans="25:27" x14ac:dyDescent="0.2">
      <c r="Y60016" s="396"/>
      <c r="Z60016" s="396"/>
      <c r="AA60016" s="441"/>
    </row>
    <row r="60017" spans="25:27" x14ac:dyDescent="0.2">
      <c r="Y60017" s="396"/>
      <c r="Z60017" s="396"/>
      <c r="AA60017" s="441"/>
    </row>
    <row r="60018" spans="25:27" x14ac:dyDescent="0.2">
      <c r="Y60018" s="396"/>
      <c r="Z60018" s="396"/>
      <c r="AA60018" s="441"/>
    </row>
    <row r="60019" spans="25:27" x14ac:dyDescent="0.2">
      <c r="Y60019" s="396"/>
      <c r="Z60019" s="396"/>
      <c r="AA60019" s="441"/>
    </row>
    <row r="60020" spans="25:27" x14ac:dyDescent="0.2">
      <c r="Y60020" s="396"/>
      <c r="Z60020" s="396"/>
      <c r="AA60020" s="441"/>
    </row>
    <row r="60021" spans="25:27" x14ac:dyDescent="0.2">
      <c r="Y60021" s="396"/>
      <c r="Z60021" s="396"/>
      <c r="AA60021" s="441"/>
    </row>
    <row r="60022" spans="25:27" x14ac:dyDescent="0.2">
      <c r="Y60022" s="396"/>
      <c r="Z60022" s="396"/>
      <c r="AA60022" s="441"/>
    </row>
    <row r="60023" spans="25:27" x14ac:dyDescent="0.2">
      <c r="Y60023" s="396"/>
      <c r="Z60023" s="396"/>
      <c r="AA60023" s="441"/>
    </row>
    <row r="60024" spans="25:27" x14ac:dyDescent="0.2">
      <c r="Y60024" s="396"/>
      <c r="Z60024" s="396"/>
      <c r="AA60024" s="441"/>
    </row>
    <row r="60025" spans="25:27" x14ac:dyDescent="0.2">
      <c r="Y60025" s="396"/>
      <c r="Z60025" s="396"/>
      <c r="AA60025" s="441"/>
    </row>
    <row r="60026" spans="25:27" x14ac:dyDescent="0.2">
      <c r="Y60026" s="396"/>
      <c r="Z60026" s="396"/>
      <c r="AA60026" s="441"/>
    </row>
    <row r="60027" spans="25:27" x14ac:dyDescent="0.2">
      <c r="Y60027" s="396"/>
      <c r="Z60027" s="396"/>
      <c r="AA60027" s="441"/>
    </row>
    <row r="60028" spans="25:27" x14ac:dyDescent="0.2">
      <c r="Y60028" s="396"/>
      <c r="Z60028" s="396"/>
      <c r="AA60028" s="441"/>
    </row>
    <row r="60029" spans="25:27" x14ac:dyDescent="0.2">
      <c r="Y60029" s="396"/>
      <c r="Z60029" s="396"/>
      <c r="AA60029" s="441"/>
    </row>
    <row r="60030" spans="25:27" x14ac:dyDescent="0.2">
      <c r="Y60030" s="396"/>
      <c r="Z60030" s="396"/>
      <c r="AA60030" s="441"/>
    </row>
    <row r="60031" spans="25:27" x14ac:dyDescent="0.2">
      <c r="Y60031" s="396"/>
      <c r="Z60031" s="396"/>
      <c r="AA60031" s="441"/>
    </row>
    <row r="60032" spans="25:27" x14ac:dyDescent="0.2">
      <c r="Y60032" s="396"/>
      <c r="Z60032" s="396"/>
      <c r="AA60032" s="441"/>
    </row>
    <row r="60033" spans="25:27" x14ac:dyDescent="0.2">
      <c r="Y60033" s="396"/>
      <c r="Z60033" s="396"/>
      <c r="AA60033" s="441"/>
    </row>
    <row r="60034" spans="25:27" x14ac:dyDescent="0.2">
      <c r="Y60034" s="396"/>
      <c r="Z60034" s="396"/>
      <c r="AA60034" s="441"/>
    </row>
    <row r="60035" spans="25:27" x14ac:dyDescent="0.2">
      <c r="Y60035" s="396"/>
      <c r="Z60035" s="396"/>
      <c r="AA60035" s="441"/>
    </row>
    <row r="60036" spans="25:27" x14ac:dyDescent="0.2">
      <c r="Y60036" s="396"/>
      <c r="Z60036" s="396"/>
      <c r="AA60036" s="441"/>
    </row>
    <row r="60037" spans="25:27" x14ac:dyDescent="0.2">
      <c r="Y60037" s="396"/>
      <c r="Z60037" s="396"/>
      <c r="AA60037" s="441"/>
    </row>
    <row r="60038" spans="25:27" x14ac:dyDescent="0.2">
      <c r="Y60038" s="396"/>
      <c r="Z60038" s="396"/>
      <c r="AA60038" s="441"/>
    </row>
    <row r="60039" spans="25:27" x14ac:dyDescent="0.2">
      <c r="Y60039" s="396"/>
      <c r="Z60039" s="396"/>
      <c r="AA60039" s="441"/>
    </row>
    <row r="60040" spans="25:27" x14ac:dyDescent="0.2">
      <c r="Y60040" s="396"/>
      <c r="Z60040" s="396"/>
      <c r="AA60040" s="441"/>
    </row>
    <row r="60041" spans="25:27" x14ac:dyDescent="0.2">
      <c r="Y60041" s="396"/>
      <c r="Z60041" s="396"/>
      <c r="AA60041" s="441"/>
    </row>
    <row r="60042" spans="25:27" x14ac:dyDescent="0.2">
      <c r="Y60042" s="396"/>
      <c r="Z60042" s="396"/>
      <c r="AA60042" s="441"/>
    </row>
    <row r="60043" spans="25:27" x14ac:dyDescent="0.2">
      <c r="Y60043" s="396"/>
      <c r="Z60043" s="396"/>
      <c r="AA60043" s="441"/>
    </row>
    <row r="60044" spans="25:27" x14ac:dyDescent="0.2">
      <c r="Y60044" s="396"/>
      <c r="Z60044" s="396"/>
      <c r="AA60044" s="441"/>
    </row>
    <row r="60045" spans="25:27" x14ac:dyDescent="0.2">
      <c r="Y60045" s="396"/>
      <c r="Z60045" s="396"/>
      <c r="AA60045" s="441"/>
    </row>
    <row r="60046" spans="25:27" x14ac:dyDescent="0.2">
      <c r="Y60046" s="396"/>
      <c r="Z60046" s="396"/>
      <c r="AA60046" s="441"/>
    </row>
    <row r="60047" spans="25:27" x14ac:dyDescent="0.2">
      <c r="Y60047" s="396"/>
      <c r="Z60047" s="396"/>
      <c r="AA60047" s="441"/>
    </row>
    <row r="60048" spans="25:27" x14ac:dyDescent="0.2">
      <c r="Y60048" s="396"/>
      <c r="Z60048" s="396"/>
      <c r="AA60048" s="441"/>
    </row>
    <row r="60049" spans="25:27" x14ac:dyDescent="0.2">
      <c r="Y60049" s="396"/>
      <c r="Z60049" s="396"/>
      <c r="AA60049" s="441"/>
    </row>
    <row r="60050" spans="25:27" x14ac:dyDescent="0.2">
      <c r="Y60050" s="396"/>
      <c r="Z60050" s="396"/>
      <c r="AA60050" s="441"/>
    </row>
    <row r="60051" spans="25:27" x14ac:dyDescent="0.2">
      <c r="Y60051" s="396"/>
      <c r="Z60051" s="396"/>
      <c r="AA60051" s="441"/>
    </row>
    <row r="60052" spans="25:27" x14ac:dyDescent="0.2">
      <c r="Y60052" s="396"/>
      <c r="Z60052" s="396"/>
      <c r="AA60052" s="441"/>
    </row>
    <row r="60053" spans="25:27" x14ac:dyDescent="0.2">
      <c r="Y60053" s="396"/>
      <c r="Z60053" s="396"/>
      <c r="AA60053" s="441"/>
    </row>
    <row r="60054" spans="25:27" x14ac:dyDescent="0.2">
      <c r="Y60054" s="396"/>
      <c r="Z60054" s="396"/>
      <c r="AA60054" s="441"/>
    </row>
    <row r="60055" spans="25:27" x14ac:dyDescent="0.2">
      <c r="Y60055" s="396"/>
      <c r="Z60055" s="396"/>
      <c r="AA60055" s="441"/>
    </row>
    <row r="60056" spans="25:27" x14ac:dyDescent="0.2">
      <c r="Y60056" s="396"/>
      <c r="Z60056" s="396"/>
      <c r="AA60056" s="441"/>
    </row>
    <row r="60057" spans="25:27" x14ac:dyDescent="0.2">
      <c r="Y60057" s="396"/>
      <c r="Z60057" s="396"/>
      <c r="AA60057" s="441"/>
    </row>
    <row r="60058" spans="25:27" x14ac:dyDescent="0.2">
      <c r="Y60058" s="396"/>
      <c r="Z60058" s="396"/>
      <c r="AA60058" s="441"/>
    </row>
    <row r="60059" spans="25:27" x14ac:dyDescent="0.2">
      <c r="Y60059" s="396"/>
      <c r="Z60059" s="396"/>
      <c r="AA60059" s="441"/>
    </row>
    <row r="60060" spans="25:27" x14ac:dyDescent="0.2">
      <c r="Y60060" s="396"/>
      <c r="Z60060" s="396"/>
      <c r="AA60060" s="441"/>
    </row>
    <row r="60061" spans="25:27" x14ac:dyDescent="0.2">
      <c r="Y60061" s="396"/>
      <c r="Z60061" s="396"/>
      <c r="AA60061" s="441"/>
    </row>
    <row r="60062" spans="25:27" x14ac:dyDescent="0.2">
      <c r="Y60062" s="396"/>
      <c r="Z60062" s="396"/>
      <c r="AA60062" s="441"/>
    </row>
    <row r="60063" spans="25:27" x14ac:dyDescent="0.2">
      <c r="Y60063" s="396"/>
      <c r="Z60063" s="396"/>
      <c r="AA60063" s="441"/>
    </row>
    <row r="60064" spans="25:27" x14ac:dyDescent="0.2">
      <c r="Y60064" s="396"/>
      <c r="Z60064" s="396"/>
      <c r="AA60064" s="441"/>
    </row>
    <row r="60065" spans="25:27" x14ac:dyDescent="0.2">
      <c r="Y60065" s="396"/>
      <c r="Z60065" s="396"/>
      <c r="AA60065" s="441"/>
    </row>
    <row r="60066" spans="25:27" x14ac:dyDescent="0.2">
      <c r="Y60066" s="396"/>
      <c r="Z60066" s="396"/>
      <c r="AA60066" s="441"/>
    </row>
    <row r="60067" spans="25:27" x14ac:dyDescent="0.2">
      <c r="Y60067" s="396"/>
      <c r="Z60067" s="396"/>
      <c r="AA60067" s="441"/>
    </row>
    <row r="60068" spans="25:27" x14ac:dyDescent="0.2">
      <c r="Y60068" s="396"/>
      <c r="Z60068" s="396"/>
      <c r="AA60068" s="441"/>
    </row>
    <row r="60069" spans="25:27" x14ac:dyDescent="0.2">
      <c r="Y60069" s="396"/>
      <c r="Z60069" s="396"/>
      <c r="AA60069" s="441"/>
    </row>
    <row r="60070" spans="25:27" x14ac:dyDescent="0.2">
      <c r="Y60070" s="396"/>
      <c r="Z60070" s="396"/>
      <c r="AA60070" s="441"/>
    </row>
    <row r="60071" spans="25:27" x14ac:dyDescent="0.2">
      <c r="Y60071" s="396"/>
      <c r="Z60071" s="396"/>
      <c r="AA60071" s="441"/>
    </row>
    <row r="60072" spans="25:27" x14ac:dyDescent="0.2">
      <c r="Y60072" s="396"/>
      <c r="Z60072" s="396"/>
      <c r="AA60072" s="441"/>
    </row>
    <row r="60073" spans="25:27" x14ac:dyDescent="0.2">
      <c r="Y60073" s="396"/>
      <c r="Z60073" s="396"/>
      <c r="AA60073" s="441"/>
    </row>
    <row r="60074" spans="25:27" x14ac:dyDescent="0.2">
      <c r="Y60074" s="396"/>
      <c r="Z60074" s="396"/>
      <c r="AA60074" s="441"/>
    </row>
    <row r="60075" spans="25:27" x14ac:dyDescent="0.2">
      <c r="Y60075" s="396"/>
      <c r="Z60075" s="396"/>
      <c r="AA60075" s="441"/>
    </row>
    <row r="60076" spans="25:27" x14ac:dyDescent="0.2">
      <c r="Y60076" s="396"/>
      <c r="Z60076" s="396"/>
      <c r="AA60076" s="441"/>
    </row>
    <row r="60077" spans="25:27" x14ac:dyDescent="0.2">
      <c r="Y60077" s="396"/>
      <c r="Z60077" s="396"/>
      <c r="AA60077" s="441"/>
    </row>
    <row r="60078" spans="25:27" x14ac:dyDescent="0.2">
      <c r="Y60078" s="396"/>
      <c r="Z60078" s="396"/>
      <c r="AA60078" s="441"/>
    </row>
    <row r="60079" spans="25:27" x14ac:dyDescent="0.2">
      <c r="Y60079" s="396"/>
      <c r="Z60079" s="396"/>
      <c r="AA60079" s="441"/>
    </row>
    <row r="60080" spans="25:27" x14ac:dyDescent="0.2">
      <c r="Y60080" s="396"/>
      <c r="Z60080" s="396"/>
      <c r="AA60080" s="441"/>
    </row>
    <row r="60081" spans="25:27" x14ac:dyDescent="0.2">
      <c r="Y60081" s="396"/>
      <c r="Z60081" s="396"/>
      <c r="AA60081" s="441"/>
    </row>
    <row r="60082" spans="25:27" x14ac:dyDescent="0.2">
      <c r="Y60082" s="396"/>
      <c r="Z60082" s="396"/>
      <c r="AA60082" s="441"/>
    </row>
    <row r="60083" spans="25:27" x14ac:dyDescent="0.2">
      <c r="Y60083" s="396"/>
      <c r="Z60083" s="396"/>
      <c r="AA60083" s="441"/>
    </row>
    <row r="60084" spans="25:27" x14ac:dyDescent="0.2">
      <c r="Y60084" s="396"/>
      <c r="Z60084" s="396"/>
      <c r="AA60084" s="441"/>
    </row>
    <row r="60085" spans="25:27" x14ac:dyDescent="0.2">
      <c r="Y60085" s="396"/>
      <c r="Z60085" s="396"/>
      <c r="AA60085" s="441"/>
    </row>
    <row r="60086" spans="25:27" x14ac:dyDescent="0.2">
      <c r="Y60086" s="396"/>
      <c r="Z60086" s="396"/>
      <c r="AA60086" s="441"/>
    </row>
    <row r="60087" spans="25:27" x14ac:dyDescent="0.2">
      <c r="Y60087" s="396"/>
      <c r="Z60087" s="396"/>
      <c r="AA60087" s="441"/>
    </row>
    <row r="60088" spans="25:27" x14ac:dyDescent="0.2">
      <c r="Y60088" s="396"/>
      <c r="Z60088" s="396"/>
      <c r="AA60088" s="441"/>
    </row>
    <row r="60089" spans="25:27" x14ac:dyDescent="0.2">
      <c r="Y60089" s="396"/>
      <c r="Z60089" s="396"/>
      <c r="AA60089" s="441"/>
    </row>
    <row r="60090" spans="25:27" x14ac:dyDescent="0.2">
      <c r="Y60090" s="396"/>
      <c r="Z60090" s="396"/>
      <c r="AA60090" s="441"/>
    </row>
    <row r="60091" spans="25:27" x14ac:dyDescent="0.2">
      <c r="Y60091" s="396"/>
      <c r="Z60091" s="396"/>
      <c r="AA60091" s="441"/>
    </row>
    <row r="60092" spans="25:27" x14ac:dyDescent="0.2">
      <c r="Y60092" s="396"/>
      <c r="Z60092" s="396"/>
      <c r="AA60092" s="441"/>
    </row>
    <row r="60093" spans="25:27" x14ac:dyDescent="0.2">
      <c r="Y60093" s="396"/>
      <c r="Z60093" s="396"/>
      <c r="AA60093" s="441"/>
    </row>
    <row r="60094" spans="25:27" x14ac:dyDescent="0.2">
      <c r="Y60094" s="396"/>
      <c r="Z60094" s="396"/>
      <c r="AA60094" s="441"/>
    </row>
    <row r="60095" spans="25:27" x14ac:dyDescent="0.2">
      <c r="Y60095" s="396"/>
      <c r="Z60095" s="396"/>
      <c r="AA60095" s="441"/>
    </row>
    <row r="60096" spans="25:27" x14ac:dyDescent="0.2">
      <c r="Y60096" s="396"/>
      <c r="Z60096" s="396"/>
      <c r="AA60096" s="441"/>
    </row>
    <row r="60097" spans="25:27" x14ac:dyDescent="0.2">
      <c r="Y60097" s="396"/>
      <c r="Z60097" s="396"/>
      <c r="AA60097" s="441"/>
    </row>
    <row r="60098" spans="25:27" x14ac:dyDescent="0.2">
      <c r="Y60098" s="396"/>
      <c r="Z60098" s="396"/>
      <c r="AA60098" s="441"/>
    </row>
    <row r="60099" spans="25:27" x14ac:dyDescent="0.2">
      <c r="Y60099" s="396"/>
      <c r="Z60099" s="396"/>
      <c r="AA60099" s="441"/>
    </row>
    <row r="60100" spans="25:27" x14ac:dyDescent="0.2">
      <c r="Y60100" s="396"/>
      <c r="Z60100" s="396"/>
      <c r="AA60100" s="441"/>
    </row>
    <row r="60101" spans="25:27" x14ac:dyDescent="0.2">
      <c r="Y60101" s="396"/>
      <c r="Z60101" s="396"/>
      <c r="AA60101" s="441"/>
    </row>
    <row r="60102" spans="25:27" x14ac:dyDescent="0.2">
      <c r="Y60102" s="396"/>
      <c r="Z60102" s="396"/>
      <c r="AA60102" s="441"/>
    </row>
    <row r="60103" spans="25:27" x14ac:dyDescent="0.2">
      <c r="Y60103" s="396"/>
      <c r="Z60103" s="396"/>
      <c r="AA60103" s="441"/>
    </row>
    <row r="60104" spans="25:27" x14ac:dyDescent="0.2">
      <c r="Y60104" s="396"/>
      <c r="Z60104" s="396"/>
      <c r="AA60104" s="441"/>
    </row>
    <row r="60105" spans="25:27" x14ac:dyDescent="0.2">
      <c r="Y60105" s="396"/>
      <c r="Z60105" s="396"/>
      <c r="AA60105" s="441"/>
    </row>
    <row r="60106" spans="25:27" x14ac:dyDescent="0.2">
      <c r="Y60106" s="396"/>
      <c r="Z60106" s="396"/>
      <c r="AA60106" s="441"/>
    </row>
    <row r="60107" spans="25:27" x14ac:dyDescent="0.2">
      <c r="Y60107" s="396"/>
      <c r="Z60107" s="396"/>
      <c r="AA60107" s="441"/>
    </row>
    <row r="60108" spans="25:27" x14ac:dyDescent="0.2">
      <c r="Y60108" s="396"/>
      <c r="Z60108" s="396"/>
      <c r="AA60108" s="441"/>
    </row>
    <row r="60109" spans="25:27" x14ac:dyDescent="0.2">
      <c r="Y60109" s="396"/>
      <c r="Z60109" s="396"/>
      <c r="AA60109" s="441"/>
    </row>
    <row r="60110" spans="25:27" x14ac:dyDescent="0.2">
      <c r="Y60110" s="396"/>
      <c r="Z60110" s="396"/>
      <c r="AA60110" s="441"/>
    </row>
    <row r="60111" spans="25:27" x14ac:dyDescent="0.2">
      <c r="Y60111" s="396"/>
      <c r="Z60111" s="396"/>
      <c r="AA60111" s="441"/>
    </row>
    <row r="60112" spans="25:27" x14ac:dyDescent="0.2">
      <c r="Y60112" s="396"/>
      <c r="Z60112" s="396"/>
      <c r="AA60112" s="441"/>
    </row>
    <row r="60113" spans="25:27" x14ac:dyDescent="0.2">
      <c r="Y60113" s="396"/>
      <c r="Z60113" s="396"/>
      <c r="AA60113" s="441"/>
    </row>
    <row r="60114" spans="25:27" x14ac:dyDescent="0.2">
      <c r="Y60114" s="396"/>
      <c r="Z60114" s="396"/>
      <c r="AA60114" s="441"/>
    </row>
    <row r="60115" spans="25:27" x14ac:dyDescent="0.2">
      <c r="Y60115" s="396"/>
      <c r="Z60115" s="396"/>
      <c r="AA60115" s="441"/>
    </row>
    <row r="60116" spans="25:27" x14ac:dyDescent="0.2">
      <c r="Y60116" s="396"/>
      <c r="Z60116" s="396"/>
      <c r="AA60116" s="441"/>
    </row>
    <row r="60117" spans="25:27" x14ac:dyDescent="0.2">
      <c r="Y60117" s="396"/>
      <c r="Z60117" s="396"/>
      <c r="AA60117" s="441"/>
    </row>
    <row r="60118" spans="25:27" x14ac:dyDescent="0.2">
      <c r="Y60118" s="396"/>
      <c r="Z60118" s="396"/>
      <c r="AA60118" s="441"/>
    </row>
    <row r="60119" spans="25:27" x14ac:dyDescent="0.2">
      <c r="Y60119" s="396"/>
      <c r="Z60119" s="396"/>
      <c r="AA60119" s="441"/>
    </row>
    <row r="60120" spans="25:27" x14ac:dyDescent="0.2">
      <c r="Y60120" s="396"/>
      <c r="Z60120" s="396"/>
      <c r="AA60120" s="441"/>
    </row>
    <row r="60121" spans="25:27" x14ac:dyDescent="0.2">
      <c r="Y60121" s="396"/>
      <c r="Z60121" s="396"/>
      <c r="AA60121" s="441"/>
    </row>
    <row r="60122" spans="25:27" x14ac:dyDescent="0.2">
      <c r="Y60122" s="396"/>
      <c r="Z60122" s="396"/>
      <c r="AA60122" s="441"/>
    </row>
    <row r="60123" spans="25:27" x14ac:dyDescent="0.2">
      <c r="Y60123" s="396"/>
      <c r="Z60123" s="396"/>
      <c r="AA60123" s="441"/>
    </row>
    <row r="60124" spans="25:27" x14ac:dyDescent="0.2">
      <c r="Y60124" s="396"/>
      <c r="Z60124" s="396"/>
      <c r="AA60124" s="441"/>
    </row>
    <row r="60125" spans="25:27" x14ac:dyDescent="0.2">
      <c r="Y60125" s="396"/>
      <c r="Z60125" s="396"/>
      <c r="AA60125" s="441"/>
    </row>
    <row r="60126" spans="25:27" x14ac:dyDescent="0.2">
      <c r="Y60126" s="396"/>
      <c r="Z60126" s="396"/>
      <c r="AA60126" s="441"/>
    </row>
    <row r="60127" spans="25:27" x14ac:dyDescent="0.2">
      <c r="Y60127" s="396"/>
      <c r="Z60127" s="396"/>
      <c r="AA60127" s="441"/>
    </row>
    <row r="60128" spans="25:27" x14ac:dyDescent="0.2">
      <c r="Y60128" s="396"/>
      <c r="Z60128" s="396"/>
      <c r="AA60128" s="441"/>
    </row>
    <row r="60129" spans="25:27" x14ac:dyDescent="0.2">
      <c r="Y60129" s="396"/>
      <c r="Z60129" s="396"/>
      <c r="AA60129" s="441"/>
    </row>
    <row r="60130" spans="25:27" x14ac:dyDescent="0.2">
      <c r="Y60130" s="396"/>
      <c r="Z60130" s="396"/>
      <c r="AA60130" s="441"/>
    </row>
    <row r="60131" spans="25:27" x14ac:dyDescent="0.2">
      <c r="Y60131" s="396"/>
      <c r="Z60131" s="396"/>
      <c r="AA60131" s="441"/>
    </row>
    <row r="60132" spans="25:27" x14ac:dyDescent="0.2">
      <c r="Y60132" s="396"/>
      <c r="Z60132" s="396"/>
      <c r="AA60132" s="441"/>
    </row>
    <row r="60133" spans="25:27" x14ac:dyDescent="0.2">
      <c r="Y60133" s="396"/>
      <c r="Z60133" s="396"/>
      <c r="AA60133" s="441"/>
    </row>
    <row r="60134" spans="25:27" x14ac:dyDescent="0.2">
      <c r="Y60134" s="396"/>
      <c r="Z60134" s="396"/>
      <c r="AA60134" s="441"/>
    </row>
    <row r="60135" spans="25:27" x14ac:dyDescent="0.2">
      <c r="Y60135" s="396"/>
      <c r="Z60135" s="396"/>
      <c r="AA60135" s="441"/>
    </row>
    <row r="60136" spans="25:27" x14ac:dyDescent="0.2">
      <c r="Y60136" s="396"/>
      <c r="Z60136" s="396"/>
      <c r="AA60136" s="441"/>
    </row>
    <row r="60137" spans="25:27" x14ac:dyDescent="0.2">
      <c r="Y60137" s="396"/>
      <c r="Z60137" s="396"/>
      <c r="AA60137" s="441"/>
    </row>
    <row r="60138" spans="25:27" x14ac:dyDescent="0.2">
      <c r="Y60138" s="396"/>
      <c r="Z60138" s="396"/>
      <c r="AA60138" s="441"/>
    </row>
    <row r="60139" spans="25:27" x14ac:dyDescent="0.2">
      <c r="Y60139" s="396"/>
      <c r="Z60139" s="396"/>
      <c r="AA60139" s="441"/>
    </row>
    <row r="60140" spans="25:27" x14ac:dyDescent="0.2">
      <c r="Y60140" s="396"/>
      <c r="Z60140" s="396"/>
      <c r="AA60140" s="441"/>
    </row>
    <row r="60141" spans="25:27" x14ac:dyDescent="0.2">
      <c r="Y60141" s="396"/>
      <c r="Z60141" s="396"/>
      <c r="AA60141" s="441"/>
    </row>
    <row r="60142" spans="25:27" x14ac:dyDescent="0.2">
      <c r="Y60142" s="396"/>
      <c r="Z60142" s="396"/>
      <c r="AA60142" s="441"/>
    </row>
    <row r="60143" spans="25:27" x14ac:dyDescent="0.2">
      <c r="Y60143" s="396"/>
      <c r="Z60143" s="396"/>
      <c r="AA60143" s="441"/>
    </row>
    <row r="60144" spans="25:27" x14ac:dyDescent="0.2">
      <c r="Y60144" s="396"/>
      <c r="Z60144" s="396"/>
      <c r="AA60144" s="441"/>
    </row>
    <row r="60145" spans="25:27" x14ac:dyDescent="0.2">
      <c r="Y60145" s="396"/>
      <c r="Z60145" s="396"/>
      <c r="AA60145" s="441"/>
    </row>
    <row r="60146" spans="25:27" x14ac:dyDescent="0.2">
      <c r="Y60146" s="396"/>
      <c r="Z60146" s="396"/>
      <c r="AA60146" s="441"/>
    </row>
    <row r="60147" spans="25:27" x14ac:dyDescent="0.2">
      <c r="Y60147" s="396"/>
      <c r="Z60147" s="396"/>
      <c r="AA60147" s="441"/>
    </row>
    <row r="60148" spans="25:27" x14ac:dyDescent="0.2">
      <c r="Y60148" s="396"/>
      <c r="Z60148" s="396"/>
      <c r="AA60148" s="441"/>
    </row>
    <row r="60149" spans="25:27" x14ac:dyDescent="0.2">
      <c r="Y60149" s="396"/>
      <c r="Z60149" s="396"/>
      <c r="AA60149" s="441"/>
    </row>
    <row r="60150" spans="25:27" x14ac:dyDescent="0.2">
      <c r="Y60150" s="396"/>
      <c r="Z60150" s="396"/>
      <c r="AA60150" s="441"/>
    </row>
    <row r="60151" spans="25:27" x14ac:dyDescent="0.2">
      <c r="Y60151" s="396"/>
      <c r="Z60151" s="396"/>
      <c r="AA60151" s="441"/>
    </row>
    <row r="60152" spans="25:27" x14ac:dyDescent="0.2">
      <c r="Y60152" s="396"/>
      <c r="Z60152" s="396"/>
      <c r="AA60152" s="441"/>
    </row>
    <row r="60153" spans="25:27" x14ac:dyDescent="0.2">
      <c r="Y60153" s="396"/>
      <c r="Z60153" s="396"/>
      <c r="AA60153" s="441"/>
    </row>
    <row r="60154" spans="25:27" x14ac:dyDescent="0.2">
      <c r="Y60154" s="396"/>
      <c r="Z60154" s="396"/>
      <c r="AA60154" s="441"/>
    </row>
    <row r="60155" spans="25:27" x14ac:dyDescent="0.2">
      <c r="Y60155" s="396"/>
      <c r="Z60155" s="396"/>
      <c r="AA60155" s="441"/>
    </row>
    <row r="60156" spans="25:27" x14ac:dyDescent="0.2">
      <c r="Y60156" s="396"/>
      <c r="Z60156" s="396"/>
      <c r="AA60156" s="441"/>
    </row>
    <row r="60157" spans="25:27" x14ac:dyDescent="0.2">
      <c r="Y60157" s="396"/>
      <c r="Z60157" s="396"/>
      <c r="AA60157" s="441"/>
    </row>
    <row r="60158" spans="25:27" x14ac:dyDescent="0.2">
      <c r="Y60158" s="396"/>
      <c r="Z60158" s="396"/>
      <c r="AA60158" s="441"/>
    </row>
    <row r="60159" spans="25:27" x14ac:dyDescent="0.2">
      <c r="Y60159" s="396"/>
      <c r="Z60159" s="396"/>
      <c r="AA60159" s="441"/>
    </row>
    <row r="60160" spans="25:27" x14ac:dyDescent="0.2">
      <c r="Y60160" s="396"/>
      <c r="Z60160" s="396"/>
      <c r="AA60160" s="441"/>
    </row>
    <row r="60161" spans="25:27" x14ac:dyDescent="0.2">
      <c r="Y60161" s="396"/>
      <c r="Z60161" s="396"/>
      <c r="AA60161" s="441"/>
    </row>
    <row r="60162" spans="25:27" x14ac:dyDescent="0.2">
      <c r="Y60162" s="396"/>
      <c r="Z60162" s="396"/>
      <c r="AA60162" s="441"/>
    </row>
    <row r="60163" spans="25:27" x14ac:dyDescent="0.2">
      <c r="Y60163" s="396"/>
      <c r="Z60163" s="396"/>
      <c r="AA60163" s="441"/>
    </row>
    <row r="60164" spans="25:27" x14ac:dyDescent="0.2">
      <c r="Y60164" s="396"/>
      <c r="Z60164" s="396"/>
      <c r="AA60164" s="441"/>
    </row>
    <row r="60165" spans="25:27" x14ac:dyDescent="0.2">
      <c r="Y60165" s="396"/>
      <c r="Z60165" s="396"/>
      <c r="AA60165" s="441"/>
    </row>
    <row r="60166" spans="25:27" x14ac:dyDescent="0.2">
      <c r="Y60166" s="396"/>
      <c r="Z60166" s="396"/>
      <c r="AA60166" s="441"/>
    </row>
    <row r="60167" spans="25:27" x14ac:dyDescent="0.2">
      <c r="Y60167" s="396"/>
      <c r="Z60167" s="396"/>
      <c r="AA60167" s="441"/>
    </row>
    <row r="60168" spans="25:27" x14ac:dyDescent="0.2">
      <c r="Y60168" s="396"/>
      <c r="Z60168" s="396"/>
      <c r="AA60168" s="441"/>
    </row>
    <row r="60169" spans="25:27" x14ac:dyDescent="0.2">
      <c r="Y60169" s="396"/>
      <c r="Z60169" s="396"/>
      <c r="AA60169" s="441"/>
    </row>
    <row r="60170" spans="25:27" x14ac:dyDescent="0.2">
      <c r="Y60170" s="396"/>
      <c r="Z60170" s="396"/>
      <c r="AA60170" s="441"/>
    </row>
    <row r="60171" spans="25:27" x14ac:dyDescent="0.2">
      <c r="Y60171" s="396"/>
      <c r="Z60171" s="396"/>
      <c r="AA60171" s="441"/>
    </row>
    <row r="60172" spans="25:27" x14ac:dyDescent="0.2">
      <c r="Y60172" s="396"/>
      <c r="Z60172" s="396"/>
      <c r="AA60172" s="441"/>
    </row>
    <row r="60173" spans="25:27" x14ac:dyDescent="0.2">
      <c r="Y60173" s="396"/>
      <c r="Z60173" s="396"/>
      <c r="AA60173" s="441"/>
    </row>
    <row r="60174" spans="25:27" x14ac:dyDescent="0.2">
      <c r="Y60174" s="396"/>
      <c r="Z60174" s="396"/>
      <c r="AA60174" s="441"/>
    </row>
    <row r="60175" spans="25:27" x14ac:dyDescent="0.2">
      <c r="Y60175" s="396"/>
      <c r="Z60175" s="396"/>
      <c r="AA60175" s="441"/>
    </row>
    <row r="60176" spans="25:27" x14ac:dyDescent="0.2">
      <c r="Y60176" s="396"/>
      <c r="Z60176" s="396"/>
      <c r="AA60176" s="441"/>
    </row>
    <row r="60177" spans="25:27" x14ac:dyDescent="0.2">
      <c r="Y60177" s="396"/>
      <c r="Z60177" s="396"/>
      <c r="AA60177" s="441"/>
    </row>
    <row r="60178" spans="25:27" x14ac:dyDescent="0.2">
      <c r="Y60178" s="396"/>
      <c r="Z60178" s="396"/>
      <c r="AA60178" s="441"/>
    </row>
    <row r="60179" spans="25:27" x14ac:dyDescent="0.2">
      <c r="Y60179" s="396"/>
      <c r="Z60179" s="396"/>
      <c r="AA60179" s="441"/>
    </row>
    <row r="60180" spans="25:27" x14ac:dyDescent="0.2">
      <c r="Y60180" s="396"/>
      <c r="Z60180" s="396"/>
      <c r="AA60180" s="441"/>
    </row>
    <row r="60181" spans="25:27" x14ac:dyDescent="0.2">
      <c r="Y60181" s="396"/>
      <c r="Z60181" s="396"/>
      <c r="AA60181" s="441"/>
    </row>
    <row r="60182" spans="25:27" x14ac:dyDescent="0.2">
      <c r="Y60182" s="396"/>
      <c r="Z60182" s="396"/>
      <c r="AA60182" s="441"/>
    </row>
    <row r="60183" spans="25:27" x14ac:dyDescent="0.2">
      <c r="Y60183" s="396"/>
      <c r="Z60183" s="396"/>
      <c r="AA60183" s="441"/>
    </row>
    <row r="60184" spans="25:27" x14ac:dyDescent="0.2">
      <c r="Y60184" s="396"/>
      <c r="Z60184" s="396"/>
      <c r="AA60184" s="441"/>
    </row>
    <row r="60185" spans="25:27" x14ac:dyDescent="0.2">
      <c r="Y60185" s="396"/>
      <c r="Z60185" s="396"/>
      <c r="AA60185" s="441"/>
    </row>
    <row r="60186" spans="25:27" x14ac:dyDescent="0.2">
      <c r="Y60186" s="396"/>
      <c r="Z60186" s="396"/>
      <c r="AA60186" s="441"/>
    </row>
    <row r="60187" spans="25:27" x14ac:dyDescent="0.2">
      <c r="Y60187" s="396"/>
      <c r="Z60187" s="396"/>
      <c r="AA60187" s="441"/>
    </row>
    <row r="60188" spans="25:27" x14ac:dyDescent="0.2">
      <c r="Y60188" s="396"/>
      <c r="Z60188" s="396"/>
      <c r="AA60188" s="441"/>
    </row>
    <row r="60189" spans="25:27" x14ac:dyDescent="0.2">
      <c r="Y60189" s="396"/>
      <c r="Z60189" s="396"/>
      <c r="AA60189" s="441"/>
    </row>
    <row r="60190" spans="25:27" x14ac:dyDescent="0.2">
      <c r="Y60190" s="396"/>
      <c r="Z60190" s="396"/>
      <c r="AA60190" s="441"/>
    </row>
    <row r="60191" spans="25:27" x14ac:dyDescent="0.2">
      <c r="Y60191" s="396"/>
      <c r="Z60191" s="396"/>
      <c r="AA60191" s="441"/>
    </row>
    <row r="60192" spans="25:27" x14ac:dyDescent="0.2">
      <c r="Y60192" s="396"/>
      <c r="Z60192" s="396"/>
      <c r="AA60192" s="441"/>
    </row>
    <row r="60193" spans="25:27" x14ac:dyDescent="0.2">
      <c r="Y60193" s="396"/>
      <c r="Z60193" s="396"/>
      <c r="AA60193" s="441"/>
    </row>
    <row r="60194" spans="25:27" x14ac:dyDescent="0.2">
      <c r="Y60194" s="396"/>
      <c r="Z60194" s="396"/>
      <c r="AA60194" s="441"/>
    </row>
    <row r="60195" spans="25:27" x14ac:dyDescent="0.2">
      <c r="Y60195" s="396"/>
      <c r="Z60195" s="396"/>
      <c r="AA60195" s="441"/>
    </row>
    <row r="60196" spans="25:27" x14ac:dyDescent="0.2">
      <c r="Y60196" s="396"/>
      <c r="Z60196" s="396"/>
      <c r="AA60196" s="441"/>
    </row>
    <row r="60197" spans="25:27" x14ac:dyDescent="0.2">
      <c r="Y60197" s="396"/>
      <c r="Z60197" s="396"/>
      <c r="AA60197" s="441"/>
    </row>
    <row r="60198" spans="25:27" x14ac:dyDescent="0.2">
      <c r="Y60198" s="396"/>
      <c r="Z60198" s="396"/>
      <c r="AA60198" s="441"/>
    </row>
    <row r="60199" spans="25:27" x14ac:dyDescent="0.2">
      <c r="Y60199" s="396"/>
      <c r="Z60199" s="396"/>
      <c r="AA60199" s="441"/>
    </row>
    <row r="60200" spans="25:27" x14ac:dyDescent="0.2">
      <c r="Y60200" s="396"/>
      <c r="Z60200" s="396"/>
      <c r="AA60200" s="441"/>
    </row>
    <row r="60201" spans="25:27" x14ac:dyDescent="0.2">
      <c r="Y60201" s="396"/>
      <c r="Z60201" s="396"/>
      <c r="AA60201" s="441"/>
    </row>
    <row r="60202" spans="25:27" x14ac:dyDescent="0.2">
      <c r="Y60202" s="396"/>
      <c r="Z60202" s="396"/>
      <c r="AA60202" s="441"/>
    </row>
    <row r="60203" spans="25:27" x14ac:dyDescent="0.2">
      <c r="Y60203" s="396"/>
      <c r="Z60203" s="396"/>
      <c r="AA60203" s="441"/>
    </row>
    <row r="60204" spans="25:27" x14ac:dyDescent="0.2">
      <c r="Y60204" s="396"/>
      <c r="Z60204" s="396"/>
      <c r="AA60204" s="441"/>
    </row>
    <row r="60205" spans="25:27" x14ac:dyDescent="0.2">
      <c r="Y60205" s="396"/>
      <c r="Z60205" s="396"/>
      <c r="AA60205" s="441"/>
    </row>
    <row r="60206" spans="25:27" x14ac:dyDescent="0.2">
      <c r="Y60206" s="396"/>
      <c r="Z60206" s="396"/>
      <c r="AA60206" s="441"/>
    </row>
    <row r="60207" spans="25:27" x14ac:dyDescent="0.2">
      <c r="Y60207" s="396"/>
      <c r="Z60207" s="396"/>
      <c r="AA60207" s="441"/>
    </row>
    <row r="60208" spans="25:27" x14ac:dyDescent="0.2">
      <c r="Y60208" s="396"/>
      <c r="Z60208" s="396"/>
      <c r="AA60208" s="441"/>
    </row>
    <row r="60209" spans="25:27" x14ac:dyDescent="0.2">
      <c r="Y60209" s="396"/>
      <c r="Z60209" s="396"/>
      <c r="AA60209" s="441"/>
    </row>
    <row r="60210" spans="25:27" x14ac:dyDescent="0.2">
      <c r="Y60210" s="396"/>
      <c r="Z60210" s="396"/>
      <c r="AA60210" s="441"/>
    </row>
    <row r="60211" spans="25:27" x14ac:dyDescent="0.2">
      <c r="Y60211" s="396"/>
      <c r="Z60211" s="396"/>
      <c r="AA60211" s="441"/>
    </row>
    <row r="60212" spans="25:27" x14ac:dyDescent="0.2">
      <c r="Y60212" s="396"/>
      <c r="Z60212" s="396"/>
      <c r="AA60212" s="441"/>
    </row>
    <row r="60213" spans="25:27" x14ac:dyDescent="0.2">
      <c r="Y60213" s="396"/>
      <c r="Z60213" s="396"/>
      <c r="AA60213" s="441"/>
    </row>
    <row r="60214" spans="25:27" x14ac:dyDescent="0.2">
      <c r="Y60214" s="396"/>
      <c r="Z60214" s="396"/>
      <c r="AA60214" s="441"/>
    </row>
    <row r="60215" spans="25:27" x14ac:dyDescent="0.2">
      <c r="Y60215" s="396"/>
      <c r="Z60215" s="396"/>
      <c r="AA60215" s="441"/>
    </row>
    <row r="60216" spans="25:27" x14ac:dyDescent="0.2">
      <c r="Y60216" s="396"/>
      <c r="Z60216" s="396"/>
      <c r="AA60216" s="441"/>
    </row>
    <row r="60217" spans="25:27" x14ac:dyDescent="0.2">
      <c r="Y60217" s="396"/>
      <c r="Z60217" s="396"/>
      <c r="AA60217" s="441"/>
    </row>
    <row r="60218" spans="25:27" x14ac:dyDescent="0.2">
      <c r="Y60218" s="396"/>
      <c r="Z60218" s="396"/>
      <c r="AA60218" s="441"/>
    </row>
    <row r="60219" spans="25:27" x14ac:dyDescent="0.2">
      <c r="Y60219" s="396"/>
      <c r="Z60219" s="396"/>
      <c r="AA60219" s="441"/>
    </row>
    <row r="60220" spans="25:27" x14ac:dyDescent="0.2">
      <c r="Y60220" s="396"/>
      <c r="Z60220" s="396"/>
      <c r="AA60220" s="441"/>
    </row>
    <row r="60221" spans="25:27" x14ac:dyDescent="0.2">
      <c r="Y60221" s="396"/>
      <c r="Z60221" s="396"/>
      <c r="AA60221" s="441"/>
    </row>
    <row r="60222" spans="25:27" x14ac:dyDescent="0.2">
      <c r="Y60222" s="396"/>
      <c r="Z60222" s="396"/>
      <c r="AA60222" s="441"/>
    </row>
    <row r="60223" spans="25:27" x14ac:dyDescent="0.2">
      <c r="Y60223" s="396"/>
      <c r="Z60223" s="396"/>
      <c r="AA60223" s="441"/>
    </row>
    <row r="60224" spans="25:27" x14ac:dyDescent="0.2">
      <c r="Y60224" s="396"/>
      <c r="Z60224" s="396"/>
      <c r="AA60224" s="441"/>
    </row>
    <row r="60225" spans="25:27" x14ac:dyDescent="0.2">
      <c r="Y60225" s="396"/>
      <c r="Z60225" s="396"/>
      <c r="AA60225" s="441"/>
    </row>
    <row r="60226" spans="25:27" x14ac:dyDescent="0.2">
      <c r="Y60226" s="396"/>
      <c r="Z60226" s="396"/>
      <c r="AA60226" s="441"/>
    </row>
    <row r="60227" spans="25:27" x14ac:dyDescent="0.2">
      <c r="Y60227" s="396"/>
      <c r="Z60227" s="396"/>
      <c r="AA60227" s="441"/>
    </row>
    <row r="60228" spans="25:27" x14ac:dyDescent="0.2">
      <c r="Y60228" s="396"/>
      <c r="Z60228" s="396"/>
      <c r="AA60228" s="441"/>
    </row>
    <row r="60229" spans="25:27" x14ac:dyDescent="0.2">
      <c r="Y60229" s="396"/>
      <c r="Z60229" s="396"/>
      <c r="AA60229" s="441"/>
    </row>
    <row r="60230" spans="25:27" x14ac:dyDescent="0.2">
      <c r="Y60230" s="396"/>
      <c r="Z60230" s="396"/>
      <c r="AA60230" s="441"/>
    </row>
    <row r="60231" spans="25:27" x14ac:dyDescent="0.2">
      <c r="Y60231" s="396"/>
      <c r="Z60231" s="396"/>
      <c r="AA60231" s="441"/>
    </row>
    <row r="60232" spans="25:27" x14ac:dyDescent="0.2">
      <c r="Y60232" s="396"/>
      <c r="Z60232" s="396"/>
      <c r="AA60232" s="441"/>
    </row>
    <row r="60233" spans="25:27" x14ac:dyDescent="0.2">
      <c r="Y60233" s="396"/>
      <c r="Z60233" s="396"/>
      <c r="AA60233" s="441"/>
    </row>
    <row r="60234" spans="25:27" x14ac:dyDescent="0.2">
      <c r="Y60234" s="396"/>
      <c r="Z60234" s="396"/>
      <c r="AA60234" s="441"/>
    </row>
    <row r="60235" spans="25:27" x14ac:dyDescent="0.2">
      <c r="Y60235" s="396"/>
      <c r="Z60235" s="396"/>
      <c r="AA60235" s="441"/>
    </row>
    <row r="60236" spans="25:27" x14ac:dyDescent="0.2">
      <c r="Y60236" s="396"/>
      <c r="Z60236" s="396"/>
      <c r="AA60236" s="441"/>
    </row>
    <row r="60237" spans="25:27" x14ac:dyDescent="0.2">
      <c r="Y60237" s="396"/>
      <c r="Z60237" s="396"/>
      <c r="AA60237" s="441"/>
    </row>
    <row r="60238" spans="25:27" x14ac:dyDescent="0.2">
      <c r="Y60238" s="396"/>
      <c r="Z60238" s="396"/>
      <c r="AA60238" s="441"/>
    </row>
    <row r="60239" spans="25:27" x14ac:dyDescent="0.2">
      <c r="Y60239" s="396"/>
      <c r="Z60239" s="396"/>
      <c r="AA60239" s="441"/>
    </row>
    <row r="60240" spans="25:27" x14ac:dyDescent="0.2">
      <c r="Y60240" s="396"/>
      <c r="Z60240" s="396"/>
      <c r="AA60240" s="441"/>
    </row>
    <row r="60241" spans="25:27" x14ac:dyDescent="0.2">
      <c r="Y60241" s="396"/>
      <c r="Z60241" s="396"/>
      <c r="AA60241" s="441"/>
    </row>
    <row r="60242" spans="25:27" x14ac:dyDescent="0.2">
      <c r="Y60242" s="396"/>
      <c r="Z60242" s="396"/>
      <c r="AA60242" s="441"/>
    </row>
    <row r="60243" spans="25:27" x14ac:dyDescent="0.2">
      <c r="Y60243" s="396"/>
      <c r="Z60243" s="396"/>
      <c r="AA60243" s="441"/>
    </row>
    <row r="60244" spans="25:27" x14ac:dyDescent="0.2">
      <c r="Y60244" s="396"/>
      <c r="Z60244" s="396"/>
      <c r="AA60244" s="441"/>
    </row>
    <row r="60245" spans="25:27" x14ac:dyDescent="0.2">
      <c r="Y60245" s="396"/>
      <c r="Z60245" s="396"/>
      <c r="AA60245" s="441"/>
    </row>
    <row r="60246" spans="25:27" x14ac:dyDescent="0.2">
      <c r="Y60246" s="396"/>
      <c r="Z60246" s="396"/>
      <c r="AA60246" s="441"/>
    </row>
    <row r="60247" spans="25:27" x14ac:dyDescent="0.2">
      <c r="Y60247" s="396"/>
      <c r="Z60247" s="396"/>
      <c r="AA60247" s="441"/>
    </row>
    <row r="60248" spans="25:27" x14ac:dyDescent="0.2">
      <c r="Y60248" s="396"/>
      <c r="Z60248" s="396"/>
      <c r="AA60248" s="441"/>
    </row>
    <row r="60249" spans="25:27" x14ac:dyDescent="0.2">
      <c r="Y60249" s="396"/>
      <c r="Z60249" s="396"/>
      <c r="AA60249" s="441"/>
    </row>
    <row r="60250" spans="25:27" x14ac:dyDescent="0.2">
      <c r="Y60250" s="396"/>
      <c r="Z60250" s="396"/>
      <c r="AA60250" s="441"/>
    </row>
    <row r="60251" spans="25:27" x14ac:dyDescent="0.2">
      <c r="Y60251" s="396"/>
      <c r="Z60251" s="396"/>
      <c r="AA60251" s="441"/>
    </row>
    <row r="60252" spans="25:27" x14ac:dyDescent="0.2">
      <c r="Y60252" s="396"/>
      <c r="Z60252" s="396"/>
      <c r="AA60252" s="441"/>
    </row>
    <row r="60253" spans="25:27" x14ac:dyDescent="0.2">
      <c r="Y60253" s="396"/>
      <c r="Z60253" s="396"/>
      <c r="AA60253" s="441"/>
    </row>
    <row r="60254" spans="25:27" x14ac:dyDescent="0.2">
      <c r="Y60254" s="396"/>
      <c r="Z60254" s="396"/>
      <c r="AA60254" s="441"/>
    </row>
    <row r="60255" spans="25:27" x14ac:dyDescent="0.2">
      <c r="Y60255" s="396"/>
      <c r="Z60255" s="396"/>
      <c r="AA60255" s="441"/>
    </row>
    <row r="60256" spans="25:27" x14ac:dyDescent="0.2">
      <c r="Y60256" s="396"/>
      <c r="Z60256" s="396"/>
      <c r="AA60256" s="441"/>
    </row>
    <row r="60257" spans="25:27" x14ac:dyDescent="0.2">
      <c r="Y60257" s="396"/>
      <c r="Z60257" s="396"/>
      <c r="AA60257" s="441"/>
    </row>
    <row r="60258" spans="25:27" x14ac:dyDescent="0.2">
      <c r="Y60258" s="396"/>
      <c r="Z60258" s="396"/>
      <c r="AA60258" s="441"/>
    </row>
    <row r="60259" spans="25:27" x14ac:dyDescent="0.2">
      <c r="Y60259" s="396"/>
      <c r="Z60259" s="396"/>
      <c r="AA60259" s="441"/>
    </row>
    <row r="60260" spans="25:27" x14ac:dyDescent="0.2">
      <c r="Y60260" s="396"/>
      <c r="Z60260" s="396"/>
      <c r="AA60260" s="441"/>
    </row>
    <row r="60261" spans="25:27" x14ac:dyDescent="0.2">
      <c r="Y60261" s="396"/>
      <c r="Z60261" s="396"/>
      <c r="AA60261" s="441"/>
    </row>
    <row r="60262" spans="25:27" x14ac:dyDescent="0.2">
      <c r="Y60262" s="396"/>
      <c r="Z60262" s="396"/>
      <c r="AA60262" s="441"/>
    </row>
    <row r="60263" spans="25:27" x14ac:dyDescent="0.2">
      <c r="Y60263" s="396"/>
      <c r="Z60263" s="396"/>
      <c r="AA60263" s="441"/>
    </row>
    <row r="60264" spans="25:27" x14ac:dyDescent="0.2">
      <c r="Y60264" s="396"/>
      <c r="Z60264" s="396"/>
      <c r="AA60264" s="441"/>
    </row>
    <row r="60265" spans="25:27" x14ac:dyDescent="0.2">
      <c r="Y60265" s="396"/>
      <c r="Z60265" s="396"/>
      <c r="AA60265" s="441"/>
    </row>
    <row r="60266" spans="25:27" x14ac:dyDescent="0.2">
      <c r="Y60266" s="396"/>
      <c r="Z60266" s="396"/>
      <c r="AA60266" s="441"/>
    </row>
    <row r="60267" spans="25:27" x14ac:dyDescent="0.2">
      <c r="Y60267" s="396"/>
      <c r="Z60267" s="396"/>
      <c r="AA60267" s="441"/>
    </row>
    <row r="60268" spans="25:27" x14ac:dyDescent="0.2">
      <c r="Y60268" s="396"/>
      <c r="Z60268" s="396"/>
      <c r="AA60268" s="441"/>
    </row>
    <row r="60269" spans="25:27" x14ac:dyDescent="0.2">
      <c r="Y60269" s="396"/>
      <c r="Z60269" s="396"/>
      <c r="AA60269" s="441"/>
    </row>
    <row r="60270" spans="25:27" x14ac:dyDescent="0.2">
      <c r="Y60270" s="396"/>
      <c r="Z60270" s="396"/>
      <c r="AA60270" s="441"/>
    </row>
    <row r="60271" spans="25:27" x14ac:dyDescent="0.2">
      <c r="Y60271" s="396"/>
      <c r="Z60271" s="396"/>
      <c r="AA60271" s="441"/>
    </row>
    <row r="60272" spans="25:27" x14ac:dyDescent="0.2">
      <c r="Y60272" s="396"/>
      <c r="Z60272" s="396"/>
      <c r="AA60272" s="441"/>
    </row>
    <row r="60273" spans="25:27" x14ac:dyDescent="0.2">
      <c r="Y60273" s="396"/>
      <c r="Z60273" s="396"/>
      <c r="AA60273" s="441"/>
    </row>
    <row r="60274" spans="25:27" x14ac:dyDescent="0.2">
      <c r="Y60274" s="396"/>
      <c r="Z60274" s="396"/>
      <c r="AA60274" s="441"/>
    </row>
    <row r="60275" spans="25:27" x14ac:dyDescent="0.2">
      <c r="Y60275" s="396"/>
      <c r="Z60275" s="396"/>
      <c r="AA60275" s="441"/>
    </row>
    <row r="60276" spans="25:27" x14ac:dyDescent="0.2">
      <c r="Y60276" s="396"/>
      <c r="Z60276" s="396"/>
      <c r="AA60276" s="441"/>
    </row>
    <row r="60277" spans="25:27" x14ac:dyDescent="0.2">
      <c r="Y60277" s="396"/>
      <c r="Z60277" s="396"/>
      <c r="AA60277" s="441"/>
    </row>
    <row r="60278" spans="25:27" x14ac:dyDescent="0.2">
      <c r="Y60278" s="396"/>
      <c r="Z60278" s="396"/>
      <c r="AA60278" s="441"/>
    </row>
    <row r="60279" spans="25:27" x14ac:dyDescent="0.2">
      <c r="Y60279" s="396"/>
      <c r="Z60279" s="396"/>
      <c r="AA60279" s="441"/>
    </row>
    <row r="60280" spans="25:27" x14ac:dyDescent="0.2">
      <c r="Y60280" s="396"/>
      <c r="Z60280" s="396"/>
      <c r="AA60280" s="441"/>
    </row>
    <row r="60281" spans="25:27" x14ac:dyDescent="0.2">
      <c r="Y60281" s="396"/>
      <c r="Z60281" s="396"/>
      <c r="AA60281" s="441"/>
    </row>
    <row r="60282" spans="25:27" x14ac:dyDescent="0.2">
      <c r="Y60282" s="396"/>
      <c r="Z60282" s="396"/>
      <c r="AA60282" s="441"/>
    </row>
    <row r="60283" spans="25:27" x14ac:dyDescent="0.2">
      <c r="Y60283" s="396"/>
      <c r="Z60283" s="396"/>
      <c r="AA60283" s="441"/>
    </row>
    <row r="60284" spans="25:27" x14ac:dyDescent="0.2">
      <c r="Y60284" s="396"/>
      <c r="Z60284" s="396"/>
      <c r="AA60284" s="441"/>
    </row>
    <row r="60285" spans="25:27" x14ac:dyDescent="0.2">
      <c r="Y60285" s="396"/>
      <c r="Z60285" s="396"/>
      <c r="AA60285" s="441"/>
    </row>
    <row r="60286" spans="25:27" x14ac:dyDescent="0.2">
      <c r="Y60286" s="396"/>
      <c r="Z60286" s="396"/>
      <c r="AA60286" s="441"/>
    </row>
    <row r="60287" spans="25:27" x14ac:dyDescent="0.2">
      <c r="Y60287" s="396"/>
      <c r="Z60287" s="396"/>
      <c r="AA60287" s="441"/>
    </row>
    <row r="60288" spans="25:27" x14ac:dyDescent="0.2">
      <c r="Y60288" s="396"/>
      <c r="Z60288" s="396"/>
      <c r="AA60288" s="441"/>
    </row>
    <row r="60289" spans="25:27" x14ac:dyDescent="0.2">
      <c r="Y60289" s="396"/>
      <c r="Z60289" s="396"/>
      <c r="AA60289" s="441"/>
    </row>
    <row r="60290" spans="25:27" x14ac:dyDescent="0.2">
      <c r="Y60290" s="396"/>
      <c r="Z60290" s="396"/>
      <c r="AA60290" s="441"/>
    </row>
    <row r="60291" spans="25:27" x14ac:dyDescent="0.2">
      <c r="Y60291" s="396"/>
      <c r="Z60291" s="396"/>
      <c r="AA60291" s="441"/>
    </row>
    <row r="60292" spans="25:27" x14ac:dyDescent="0.2">
      <c r="Y60292" s="396"/>
      <c r="Z60292" s="396"/>
      <c r="AA60292" s="441"/>
    </row>
    <row r="60293" spans="25:27" x14ac:dyDescent="0.2">
      <c r="Y60293" s="396"/>
      <c r="Z60293" s="396"/>
      <c r="AA60293" s="441"/>
    </row>
    <row r="60294" spans="25:27" x14ac:dyDescent="0.2">
      <c r="Y60294" s="396"/>
      <c r="Z60294" s="396"/>
      <c r="AA60294" s="441"/>
    </row>
    <row r="60295" spans="25:27" x14ac:dyDescent="0.2">
      <c r="Y60295" s="396"/>
      <c r="Z60295" s="396"/>
      <c r="AA60295" s="441"/>
    </row>
    <row r="60296" spans="25:27" x14ac:dyDescent="0.2">
      <c r="Y60296" s="396"/>
      <c r="Z60296" s="396"/>
      <c r="AA60296" s="441"/>
    </row>
    <row r="60297" spans="25:27" x14ac:dyDescent="0.2">
      <c r="Y60297" s="396"/>
      <c r="Z60297" s="396"/>
      <c r="AA60297" s="441"/>
    </row>
    <row r="60298" spans="25:27" x14ac:dyDescent="0.2">
      <c r="Y60298" s="396"/>
      <c r="Z60298" s="396"/>
      <c r="AA60298" s="441"/>
    </row>
    <row r="60299" spans="25:27" x14ac:dyDescent="0.2">
      <c r="Y60299" s="396"/>
      <c r="Z60299" s="396"/>
      <c r="AA60299" s="441"/>
    </row>
    <row r="60300" spans="25:27" x14ac:dyDescent="0.2">
      <c r="Y60300" s="396"/>
      <c r="Z60300" s="396"/>
      <c r="AA60300" s="441"/>
    </row>
    <row r="60301" spans="25:27" x14ac:dyDescent="0.2">
      <c r="Y60301" s="396"/>
      <c r="Z60301" s="396"/>
      <c r="AA60301" s="441"/>
    </row>
    <row r="60302" spans="25:27" x14ac:dyDescent="0.2">
      <c r="Y60302" s="396"/>
      <c r="Z60302" s="396"/>
      <c r="AA60302" s="441"/>
    </row>
    <row r="60303" spans="25:27" x14ac:dyDescent="0.2">
      <c r="Y60303" s="396"/>
      <c r="Z60303" s="396"/>
      <c r="AA60303" s="441"/>
    </row>
    <row r="60304" spans="25:27" x14ac:dyDescent="0.2">
      <c r="Y60304" s="396"/>
      <c r="Z60304" s="396"/>
      <c r="AA60304" s="441"/>
    </row>
    <row r="60305" spans="25:27" x14ac:dyDescent="0.2">
      <c r="Y60305" s="396"/>
      <c r="Z60305" s="396"/>
      <c r="AA60305" s="441"/>
    </row>
    <row r="60306" spans="25:27" x14ac:dyDescent="0.2">
      <c r="Y60306" s="396"/>
      <c r="Z60306" s="396"/>
      <c r="AA60306" s="441"/>
    </row>
    <row r="60307" spans="25:27" x14ac:dyDescent="0.2">
      <c r="Y60307" s="396"/>
      <c r="Z60307" s="396"/>
      <c r="AA60307" s="441"/>
    </row>
    <row r="60308" spans="25:27" x14ac:dyDescent="0.2">
      <c r="Y60308" s="396"/>
      <c r="Z60308" s="396"/>
      <c r="AA60308" s="441"/>
    </row>
    <row r="60309" spans="25:27" x14ac:dyDescent="0.2">
      <c r="Y60309" s="396"/>
      <c r="Z60309" s="396"/>
      <c r="AA60309" s="441"/>
    </row>
    <row r="60310" spans="25:27" x14ac:dyDescent="0.2">
      <c r="Y60310" s="396"/>
      <c r="Z60310" s="396"/>
      <c r="AA60310" s="441"/>
    </row>
    <row r="60311" spans="25:27" x14ac:dyDescent="0.2">
      <c r="Y60311" s="396"/>
      <c r="Z60311" s="396"/>
      <c r="AA60311" s="441"/>
    </row>
    <row r="60312" spans="25:27" x14ac:dyDescent="0.2">
      <c r="Y60312" s="396"/>
      <c r="Z60312" s="396"/>
      <c r="AA60312" s="441"/>
    </row>
    <row r="60313" spans="25:27" x14ac:dyDescent="0.2">
      <c r="Y60313" s="396"/>
      <c r="Z60313" s="396"/>
      <c r="AA60313" s="441"/>
    </row>
    <row r="60314" spans="25:27" x14ac:dyDescent="0.2">
      <c r="Y60314" s="396"/>
      <c r="Z60314" s="396"/>
      <c r="AA60314" s="441"/>
    </row>
    <row r="60315" spans="25:27" x14ac:dyDescent="0.2">
      <c r="Y60315" s="396"/>
      <c r="Z60315" s="396"/>
      <c r="AA60315" s="441"/>
    </row>
    <row r="60316" spans="25:27" x14ac:dyDescent="0.2">
      <c r="Y60316" s="396"/>
      <c r="Z60316" s="396"/>
      <c r="AA60316" s="441"/>
    </row>
    <row r="60317" spans="25:27" x14ac:dyDescent="0.2">
      <c r="Y60317" s="396"/>
      <c r="Z60317" s="396"/>
      <c r="AA60317" s="441"/>
    </row>
    <row r="60318" spans="25:27" x14ac:dyDescent="0.2">
      <c r="Y60318" s="396"/>
      <c r="Z60318" s="396"/>
      <c r="AA60318" s="441"/>
    </row>
    <row r="60319" spans="25:27" x14ac:dyDescent="0.2">
      <c r="Y60319" s="396"/>
      <c r="Z60319" s="396"/>
      <c r="AA60319" s="441"/>
    </row>
    <row r="60320" spans="25:27" x14ac:dyDescent="0.2">
      <c r="Y60320" s="396"/>
      <c r="Z60320" s="396"/>
      <c r="AA60320" s="441"/>
    </row>
    <row r="60321" spans="25:27" x14ac:dyDescent="0.2">
      <c r="Y60321" s="396"/>
      <c r="Z60321" s="396"/>
      <c r="AA60321" s="441"/>
    </row>
    <row r="60322" spans="25:27" x14ac:dyDescent="0.2">
      <c r="Y60322" s="396"/>
      <c r="Z60322" s="396"/>
      <c r="AA60322" s="441"/>
    </row>
    <row r="60323" spans="25:27" x14ac:dyDescent="0.2">
      <c r="Y60323" s="396"/>
      <c r="Z60323" s="396"/>
      <c r="AA60323" s="441"/>
    </row>
    <row r="60324" spans="25:27" x14ac:dyDescent="0.2">
      <c r="Y60324" s="396"/>
      <c r="Z60324" s="396"/>
      <c r="AA60324" s="441"/>
    </row>
    <row r="60325" spans="25:27" x14ac:dyDescent="0.2">
      <c r="Y60325" s="396"/>
      <c r="Z60325" s="396"/>
      <c r="AA60325" s="441"/>
    </row>
    <row r="60326" spans="25:27" x14ac:dyDescent="0.2">
      <c r="Y60326" s="396"/>
      <c r="Z60326" s="396"/>
      <c r="AA60326" s="441"/>
    </row>
    <row r="60327" spans="25:27" x14ac:dyDescent="0.2">
      <c r="Y60327" s="396"/>
      <c r="Z60327" s="396"/>
      <c r="AA60327" s="441"/>
    </row>
    <row r="60328" spans="25:27" x14ac:dyDescent="0.2">
      <c r="Y60328" s="396"/>
      <c r="Z60328" s="396"/>
      <c r="AA60328" s="441"/>
    </row>
    <row r="60329" spans="25:27" x14ac:dyDescent="0.2">
      <c r="Y60329" s="396"/>
      <c r="Z60329" s="396"/>
      <c r="AA60329" s="441"/>
    </row>
    <row r="60330" spans="25:27" x14ac:dyDescent="0.2">
      <c r="Y60330" s="396"/>
      <c r="Z60330" s="396"/>
      <c r="AA60330" s="441"/>
    </row>
    <row r="60331" spans="25:27" x14ac:dyDescent="0.2">
      <c r="Y60331" s="396"/>
      <c r="Z60331" s="396"/>
      <c r="AA60331" s="441"/>
    </row>
    <row r="60332" spans="25:27" x14ac:dyDescent="0.2">
      <c r="Y60332" s="396"/>
      <c r="Z60332" s="396"/>
      <c r="AA60332" s="441"/>
    </row>
    <row r="60333" spans="25:27" x14ac:dyDescent="0.2">
      <c r="Y60333" s="396"/>
      <c r="Z60333" s="396"/>
      <c r="AA60333" s="441"/>
    </row>
    <row r="60334" spans="25:27" x14ac:dyDescent="0.2">
      <c r="Y60334" s="396"/>
      <c r="Z60334" s="396"/>
      <c r="AA60334" s="441"/>
    </row>
    <row r="60335" spans="25:27" x14ac:dyDescent="0.2">
      <c r="Y60335" s="396"/>
      <c r="Z60335" s="396"/>
      <c r="AA60335" s="441"/>
    </row>
    <row r="60336" spans="25:27" x14ac:dyDescent="0.2">
      <c r="Y60336" s="396"/>
      <c r="Z60336" s="396"/>
      <c r="AA60336" s="441"/>
    </row>
    <row r="60337" spans="25:27" x14ac:dyDescent="0.2">
      <c r="Y60337" s="396"/>
      <c r="Z60337" s="396"/>
      <c r="AA60337" s="441"/>
    </row>
    <row r="60338" spans="25:27" x14ac:dyDescent="0.2">
      <c r="Y60338" s="396"/>
      <c r="Z60338" s="396"/>
      <c r="AA60338" s="441"/>
    </row>
    <row r="60339" spans="25:27" x14ac:dyDescent="0.2">
      <c r="Y60339" s="396"/>
      <c r="Z60339" s="396"/>
      <c r="AA60339" s="441"/>
    </row>
    <row r="60340" spans="25:27" x14ac:dyDescent="0.2">
      <c r="Y60340" s="396"/>
      <c r="Z60340" s="396"/>
      <c r="AA60340" s="441"/>
    </row>
    <row r="60341" spans="25:27" x14ac:dyDescent="0.2">
      <c r="Y60341" s="396"/>
      <c r="Z60341" s="396"/>
      <c r="AA60341" s="441"/>
    </row>
    <row r="60342" spans="25:27" x14ac:dyDescent="0.2">
      <c r="Y60342" s="396"/>
      <c r="Z60342" s="396"/>
      <c r="AA60342" s="441"/>
    </row>
    <row r="60343" spans="25:27" x14ac:dyDescent="0.2">
      <c r="Y60343" s="396"/>
      <c r="Z60343" s="396"/>
      <c r="AA60343" s="441"/>
    </row>
    <row r="60344" spans="25:27" x14ac:dyDescent="0.2">
      <c r="Y60344" s="396"/>
      <c r="Z60344" s="396"/>
      <c r="AA60344" s="441"/>
    </row>
    <row r="60345" spans="25:27" x14ac:dyDescent="0.2">
      <c r="Y60345" s="396"/>
      <c r="Z60345" s="396"/>
      <c r="AA60345" s="441"/>
    </row>
    <row r="60346" spans="25:27" x14ac:dyDescent="0.2">
      <c r="Y60346" s="396"/>
      <c r="Z60346" s="396"/>
      <c r="AA60346" s="441"/>
    </row>
    <row r="60347" spans="25:27" x14ac:dyDescent="0.2">
      <c r="Y60347" s="396"/>
      <c r="Z60347" s="396"/>
      <c r="AA60347" s="441"/>
    </row>
    <row r="60348" spans="25:27" x14ac:dyDescent="0.2">
      <c r="Y60348" s="396"/>
      <c r="Z60348" s="396"/>
      <c r="AA60348" s="441"/>
    </row>
    <row r="60349" spans="25:27" x14ac:dyDescent="0.2">
      <c r="Y60349" s="396"/>
      <c r="Z60349" s="396"/>
      <c r="AA60349" s="441"/>
    </row>
    <row r="60350" spans="25:27" x14ac:dyDescent="0.2">
      <c r="Y60350" s="396"/>
      <c r="Z60350" s="396"/>
      <c r="AA60350" s="441"/>
    </row>
    <row r="60351" spans="25:27" x14ac:dyDescent="0.2">
      <c r="Y60351" s="396"/>
      <c r="Z60351" s="396"/>
      <c r="AA60351" s="441"/>
    </row>
    <row r="60352" spans="25:27" x14ac:dyDescent="0.2">
      <c r="Y60352" s="396"/>
      <c r="Z60352" s="396"/>
      <c r="AA60352" s="441"/>
    </row>
    <row r="60353" spans="25:27" x14ac:dyDescent="0.2">
      <c r="Y60353" s="396"/>
      <c r="Z60353" s="396"/>
      <c r="AA60353" s="441"/>
    </row>
    <row r="60354" spans="25:27" x14ac:dyDescent="0.2">
      <c r="Y60354" s="396"/>
      <c r="Z60354" s="396"/>
      <c r="AA60354" s="441"/>
    </row>
    <row r="60355" spans="25:27" x14ac:dyDescent="0.2">
      <c r="Y60355" s="396"/>
      <c r="Z60355" s="396"/>
      <c r="AA60355" s="441"/>
    </row>
    <row r="60356" spans="25:27" x14ac:dyDescent="0.2">
      <c r="Y60356" s="396"/>
      <c r="Z60356" s="396"/>
      <c r="AA60356" s="441"/>
    </row>
    <row r="60357" spans="25:27" x14ac:dyDescent="0.2">
      <c r="Y60357" s="396"/>
      <c r="Z60357" s="396"/>
      <c r="AA60357" s="441"/>
    </row>
    <row r="60358" spans="25:27" x14ac:dyDescent="0.2">
      <c r="Y60358" s="396"/>
      <c r="Z60358" s="396"/>
      <c r="AA60358" s="441"/>
    </row>
    <row r="60359" spans="25:27" x14ac:dyDescent="0.2">
      <c r="Y60359" s="396"/>
      <c r="Z60359" s="396"/>
      <c r="AA60359" s="441"/>
    </row>
    <row r="60360" spans="25:27" x14ac:dyDescent="0.2">
      <c r="Y60360" s="396"/>
      <c r="Z60360" s="396"/>
      <c r="AA60360" s="441"/>
    </row>
    <row r="60361" spans="25:27" x14ac:dyDescent="0.2">
      <c r="Y60361" s="396"/>
      <c r="Z60361" s="396"/>
      <c r="AA60361" s="441"/>
    </row>
    <row r="60362" spans="25:27" x14ac:dyDescent="0.2">
      <c r="Y60362" s="396"/>
      <c r="Z60362" s="396"/>
      <c r="AA60362" s="441"/>
    </row>
    <row r="60363" spans="25:27" x14ac:dyDescent="0.2">
      <c r="Y60363" s="396"/>
      <c r="Z60363" s="396"/>
      <c r="AA60363" s="441"/>
    </row>
    <row r="60364" spans="25:27" x14ac:dyDescent="0.2">
      <c r="Y60364" s="396"/>
      <c r="Z60364" s="396"/>
      <c r="AA60364" s="441"/>
    </row>
    <row r="60365" spans="25:27" x14ac:dyDescent="0.2">
      <c r="Y60365" s="396"/>
      <c r="Z60365" s="396"/>
      <c r="AA60365" s="441"/>
    </row>
    <row r="60366" spans="25:27" x14ac:dyDescent="0.2">
      <c r="Y60366" s="396"/>
      <c r="Z60366" s="396"/>
      <c r="AA60366" s="441"/>
    </row>
    <row r="60367" spans="25:27" x14ac:dyDescent="0.2">
      <c r="Y60367" s="396"/>
      <c r="Z60367" s="396"/>
      <c r="AA60367" s="441"/>
    </row>
    <row r="60368" spans="25:27" x14ac:dyDescent="0.2">
      <c r="Y60368" s="396"/>
      <c r="Z60368" s="396"/>
      <c r="AA60368" s="441"/>
    </row>
    <row r="60369" spans="25:27" x14ac:dyDescent="0.2">
      <c r="Y60369" s="396"/>
      <c r="Z60369" s="396"/>
      <c r="AA60369" s="441"/>
    </row>
    <row r="60370" spans="25:27" x14ac:dyDescent="0.2">
      <c r="Y60370" s="396"/>
      <c r="Z60370" s="396"/>
      <c r="AA60370" s="441"/>
    </row>
    <row r="60371" spans="25:27" x14ac:dyDescent="0.2">
      <c r="Y60371" s="396"/>
      <c r="Z60371" s="396"/>
      <c r="AA60371" s="441"/>
    </row>
    <row r="60372" spans="25:27" x14ac:dyDescent="0.2">
      <c r="Y60372" s="396"/>
      <c r="Z60372" s="396"/>
      <c r="AA60372" s="441"/>
    </row>
    <row r="60373" spans="25:27" x14ac:dyDescent="0.2">
      <c r="Y60373" s="396"/>
      <c r="Z60373" s="396"/>
      <c r="AA60373" s="441"/>
    </row>
    <row r="60374" spans="25:27" x14ac:dyDescent="0.2">
      <c r="Y60374" s="396"/>
      <c r="Z60374" s="396"/>
      <c r="AA60374" s="441"/>
    </row>
    <row r="60375" spans="25:27" x14ac:dyDescent="0.2">
      <c r="Y60375" s="396"/>
      <c r="Z60375" s="396"/>
      <c r="AA60375" s="441"/>
    </row>
    <row r="60376" spans="25:27" x14ac:dyDescent="0.2">
      <c r="Y60376" s="396"/>
      <c r="Z60376" s="396"/>
      <c r="AA60376" s="441"/>
    </row>
    <row r="60377" spans="25:27" x14ac:dyDescent="0.2">
      <c r="Y60377" s="396"/>
      <c r="Z60377" s="396"/>
      <c r="AA60377" s="441"/>
    </row>
    <row r="60378" spans="25:27" x14ac:dyDescent="0.2">
      <c r="Y60378" s="396"/>
      <c r="Z60378" s="396"/>
      <c r="AA60378" s="441"/>
    </row>
    <row r="60379" spans="25:27" x14ac:dyDescent="0.2">
      <c r="Y60379" s="396"/>
      <c r="Z60379" s="396"/>
      <c r="AA60379" s="441"/>
    </row>
    <row r="60380" spans="25:27" x14ac:dyDescent="0.2">
      <c r="Y60380" s="396"/>
      <c r="Z60380" s="396"/>
      <c r="AA60380" s="441"/>
    </row>
    <row r="60381" spans="25:27" x14ac:dyDescent="0.2">
      <c r="Y60381" s="396"/>
      <c r="Z60381" s="396"/>
      <c r="AA60381" s="441"/>
    </row>
    <row r="60382" spans="25:27" x14ac:dyDescent="0.2">
      <c r="Y60382" s="396"/>
      <c r="Z60382" s="396"/>
      <c r="AA60382" s="441"/>
    </row>
    <row r="60383" spans="25:27" x14ac:dyDescent="0.2">
      <c r="Y60383" s="396"/>
      <c r="Z60383" s="396"/>
      <c r="AA60383" s="441"/>
    </row>
    <row r="60384" spans="25:27" x14ac:dyDescent="0.2">
      <c r="Y60384" s="396"/>
      <c r="Z60384" s="396"/>
      <c r="AA60384" s="441"/>
    </row>
    <row r="60385" spans="25:27" x14ac:dyDescent="0.2">
      <c r="Y60385" s="396"/>
      <c r="Z60385" s="396"/>
      <c r="AA60385" s="441"/>
    </row>
    <row r="60386" spans="25:27" x14ac:dyDescent="0.2">
      <c r="Y60386" s="396"/>
      <c r="Z60386" s="396"/>
      <c r="AA60386" s="441"/>
    </row>
    <row r="60387" spans="25:27" x14ac:dyDescent="0.2">
      <c r="Y60387" s="396"/>
      <c r="Z60387" s="396"/>
      <c r="AA60387" s="441"/>
    </row>
    <row r="60388" spans="25:27" x14ac:dyDescent="0.2">
      <c r="Y60388" s="396"/>
      <c r="Z60388" s="396"/>
      <c r="AA60388" s="441"/>
    </row>
    <row r="60389" spans="25:27" x14ac:dyDescent="0.2">
      <c r="Y60389" s="396"/>
      <c r="Z60389" s="396"/>
      <c r="AA60389" s="441"/>
    </row>
    <row r="60390" spans="25:27" x14ac:dyDescent="0.2">
      <c r="Y60390" s="396"/>
      <c r="Z60390" s="396"/>
      <c r="AA60390" s="441"/>
    </row>
    <row r="60391" spans="25:27" x14ac:dyDescent="0.2">
      <c r="Y60391" s="396"/>
      <c r="Z60391" s="396"/>
      <c r="AA60391" s="441"/>
    </row>
    <row r="60392" spans="25:27" x14ac:dyDescent="0.2">
      <c r="Y60392" s="396"/>
      <c r="Z60392" s="396"/>
      <c r="AA60392" s="441"/>
    </row>
    <row r="60393" spans="25:27" x14ac:dyDescent="0.2">
      <c r="Y60393" s="396"/>
      <c r="Z60393" s="396"/>
      <c r="AA60393" s="441"/>
    </row>
    <row r="60394" spans="25:27" x14ac:dyDescent="0.2">
      <c r="Y60394" s="396"/>
      <c r="Z60394" s="396"/>
      <c r="AA60394" s="441"/>
    </row>
    <row r="60395" spans="25:27" x14ac:dyDescent="0.2">
      <c r="Y60395" s="396"/>
      <c r="Z60395" s="396"/>
      <c r="AA60395" s="441"/>
    </row>
    <row r="60396" spans="25:27" x14ac:dyDescent="0.2">
      <c r="Y60396" s="396"/>
      <c r="Z60396" s="396"/>
      <c r="AA60396" s="441"/>
    </row>
    <row r="60397" spans="25:27" x14ac:dyDescent="0.2">
      <c r="Y60397" s="396"/>
      <c r="Z60397" s="396"/>
      <c r="AA60397" s="441"/>
    </row>
    <row r="60398" spans="25:27" x14ac:dyDescent="0.2">
      <c r="Y60398" s="396"/>
      <c r="Z60398" s="396"/>
      <c r="AA60398" s="441"/>
    </row>
    <row r="60399" spans="25:27" x14ac:dyDescent="0.2">
      <c r="Y60399" s="396"/>
      <c r="Z60399" s="396"/>
      <c r="AA60399" s="441"/>
    </row>
    <row r="60400" spans="25:27" x14ac:dyDescent="0.2">
      <c r="Y60400" s="396"/>
      <c r="Z60400" s="396"/>
      <c r="AA60400" s="441"/>
    </row>
    <row r="60401" spans="25:27" x14ac:dyDescent="0.2">
      <c r="Y60401" s="396"/>
      <c r="Z60401" s="396"/>
      <c r="AA60401" s="441"/>
    </row>
    <row r="60402" spans="25:27" x14ac:dyDescent="0.2">
      <c r="Y60402" s="396"/>
      <c r="Z60402" s="396"/>
      <c r="AA60402" s="441"/>
    </row>
    <row r="60403" spans="25:27" x14ac:dyDescent="0.2">
      <c r="Y60403" s="396"/>
      <c r="Z60403" s="396"/>
      <c r="AA60403" s="441"/>
    </row>
    <row r="60404" spans="25:27" x14ac:dyDescent="0.2">
      <c r="Y60404" s="396"/>
      <c r="Z60404" s="396"/>
      <c r="AA60404" s="441"/>
    </row>
    <row r="60405" spans="25:27" x14ac:dyDescent="0.2">
      <c r="Y60405" s="396"/>
      <c r="Z60405" s="396"/>
      <c r="AA60405" s="441"/>
    </row>
    <row r="60406" spans="25:27" x14ac:dyDescent="0.2">
      <c r="Y60406" s="396"/>
      <c r="Z60406" s="396"/>
      <c r="AA60406" s="441"/>
    </row>
    <row r="60407" spans="25:27" x14ac:dyDescent="0.2">
      <c r="Y60407" s="396"/>
      <c r="Z60407" s="396"/>
      <c r="AA60407" s="441"/>
    </row>
    <row r="60408" spans="25:27" x14ac:dyDescent="0.2">
      <c r="Y60408" s="396"/>
      <c r="Z60408" s="396"/>
      <c r="AA60408" s="441"/>
    </row>
    <row r="60409" spans="25:27" x14ac:dyDescent="0.2">
      <c r="Y60409" s="396"/>
      <c r="Z60409" s="396"/>
      <c r="AA60409" s="441"/>
    </row>
    <row r="60410" spans="25:27" x14ac:dyDescent="0.2">
      <c r="Y60410" s="396"/>
      <c r="Z60410" s="396"/>
      <c r="AA60410" s="441"/>
    </row>
    <row r="60411" spans="25:27" x14ac:dyDescent="0.2">
      <c r="Y60411" s="396"/>
      <c r="Z60411" s="396"/>
      <c r="AA60411" s="441"/>
    </row>
    <row r="60412" spans="25:27" x14ac:dyDescent="0.2">
      <c r="Y60412" s="396"/>
      <c r="Z60412" s="396"/>
      <c r="AA60412" s="441"/>
    </row>
    <row r="60413" spans="25:27" x14ac:dyDescent="0.2">
      <c r="Y60413" s="396"/>
      <c r="Z60413" s="396"/>
      <c r="AA60413" s="441"/>
    </row>
    <row r="60414" spans="25:27" x14ac:dyDescent="0.2">
      <c r="Y60414" s="396"/>
      <c r="Z60414" s="396"/>
      <c r="AA60414" s="441"/>
    </row>
    <row r="60415" spans="25:27" x14ac:dyDescent="0.2">
      <c r="Y60415" s="396"/>
      <c r="Z60415" s="396"/>
      <c r="AA60415" s="441"/>
    </row>
    <row r="60416" spans="25:27" x14ac:dyDescent="0.2">
      <c r="Y60416" s="396"/>
      <c r="Z60416" s="396"/>
      <c r="AA60416" s="441"/>
    </row>
    <row r="60417" spans="25:27" x14ac:dyDescent="0.2">
      <c r="Y60417" s="396"/>
      <c r="Z60417" s="396"/>
      <c r="AA60417" s="441"/>
    </row>
    <row r="60418" spans="25:27" x14ac:dyDescent="0.2">
      <c r="Y60418" s="396"/>
      <c r="Z60418" s="396"/>
      <c r="AA60418" s="441"/>
    </row>
    <row r="60419" spans="25:27" x14ac:dyDescent="0.2">
      <c r="Y60419" s="396"/>
      <c r="Z60419" s="396"/>
      <c r="AA60419" s="441"/>
    </row>
    <row r="60420" spans="25:27" x14ac:dyDescent="0.2">
      <c r="Y60420" s="396"/>
      <c r="Z60420" s="396"/>
      <c r="AA60420" s="441"/>
    </row>
    <row r="60421" spans="25:27" x14ac:dyDescent="0.2">
      <c r="Y60421" s="396"/>
      <c r="Z60421" s="396"/>
      <c r="AA60421" s="441"/>
    </row>
    <row r="60422" spans="25:27" x14ac:dyDescent="0.2">
      <c r="Y60422" s="396"/>
      <c r="Z60422" s="396"/>
      <c r="AA60422" s="441"/>
    </row>
    <row r="60423" spans="25:27" x14ac:dyDescent="0.2">
      <c r="Y60423" s="396"/>
      <c r="Z60423" s="396"/>
      <c r="AA60423" s="441"/>
    </row>
    <row r="60424" spans="25:27" x14ac:dyDescent="0.2">
      <c r="Y60424" s="396"/>
      <c r="Z60424" s="396"/>
      <c r="AA60424" s="441"/>
    </row>
    <row r="60425" spans="25:27" x14ac:dyDescent="0.2">
      <c r="Y60425" s="396"/>
      <c r="Z60425" s="396"/>
      <c r="AA60425" s="441"/>
    </row>
    <row r="60426" spans="25:27" x14ac:dyDescent="0.2">
      <c r="Y60426" s="396"/>
      <c r="Z60426" s="396"/>
      <c r="AA60426" s="441"/>
    </row>
    <row r="60427" spans="25:27" x14ac:dyDescent="0.2">
      <c r="Y60427" s="396"/>
      <c r="Z60427" s="396"/>
      <c r="AA60427" s="441"/>
    </row>
    <row r="60428" spans="25:27" x14ac:dyDescent="0.2">
      <c r="Y60428" s="396"/>
      <c r="Z60428" s="396"/>
      <c r="AA60428" s="441"/>
    </row>
    <row r="60429" spans="25:27" x14ac:dyDescent="0.2">
      <c r="Y60429" s="396"/>
      <c r="Z60429" s="396"/>
      <c r="AA60429" s="441"/>
    </row>
    <row r="60430" spans="25:27" x14ac:dyDescent="0.2">
      <c r="Y60430" s="396"/>
      <c r="Z60430" s="396"/>
      <c r="AA60430" s="441"/>
    </row>
    <row r="60431" spans="25:27" x14ac:dyDescent="0.2">
      <c r="Y60431" s="396"/>
      <c r="Z60431" s="396"/>
      <c r="AA60431" s="441"/>
    </row>
    <row r="60432" spans="25:27" x14ac:dyDescent="0.2">
      <c r="Y60432" s="396"/>
      <c r="Z60432" s="396"/>
      <c r="AA60432" s="441"/>
    </row>
    <row r="60433" spans="25:27" x14ac:dyDescent="0.2">
      <c r="Y60433" s="396"/>
      <c r="Z60433" s="396"/>
      <c r="AA60433" s="441"/>
    </row>
    <row r="60434" spans="25:27" x14ac:dyDescent="0.2">
      <c r="Y60434" s="396"/>
      <c r="Z60434" s="396"/>
      <c r="AA60434" s="441"/>
    </row>
    <row r="60435" spans="25:27" x14ac:dyDescent="0.2">
      <c r="Y60435" s="396"/>
      <c r="Z60435" s="396"/>
      <c r="AA60435" s="441"/>
    </row>
    <row r="60436" spans="25:27" x14ac:dyDescent="0.2">
      <c r="Y60436" s="396"/>
      <c r="Z60436" s="396"/>
      <c r="AA60436" s="441"/>
    </row>
    <row r="60437" spans="25:27" x14ac:dyDescent="0.2">
      <c r="Y60437" s="396"/>
      <c r="Z60437" s="396"/>
      <c r="AA60437" s="441"/>
    </row>
    <row r="60438" spans="25:27" x14ac:dyDescent="0.2">
      <c r="Y60438" s="396"/>
      <c r="Z60438" s="396"/>
      <c r="AA60438" s="441"/>
    </row>
    <row r="60439" spans="25:27" x14ac:dyDescent="0.2">
      <c r="Y60439" s="396"/>
      <c r="Z60439" s="396"/>
      <c r="AA60439" s="441"/>
    </row>
    <row r="60440" spans="25:27" x14ac:dyDescent="0.2">
      <c r="Y60440" s="396"/>
      <c r="Z60440" s="396"/>
      <c r="AA60440" s="441"/>
    </row>
    <row r="60441" spans="25:27" x14ac:dyDescent="0.2">
      <c r="Y60441" s="396"/>
      <c r="Z60441" s="396"/>
      <c r="AA60441" s="441"/>
    </row>
    <row r="60442" spans="25:27" x14ac:dyDescent="0.2">
      <c r="Y60442" s="396"/>
      <c r="Z60442" s="396"/>
      <c r="AA60442" s="441"/>
    </row>
    <row r="60443" spans="25:27" x14ac:dyDescent="0.2">
      <c r="Y60443" s="396"/>
      <c r="Z60443" s="396"/>
      <c r="AA60443" s="441"/>
    </row>
    <row r="60444" spans="25:27" x14ac:dyDescent="0.2">
      <c r="Y60444" s="396"/>
      <c r="Z60444" s="396"/>
      <c r="AA60444" s="441"/>
    </row>
    <row r="60445" spans="25:27" x14ac:dyDescent="0.2">
      <c r="Y60445" s="396"/>
      <c r="Z60445" s="396"/>
      <c r="AA60445" s="441"/>
    </row>
    <row r="60446" spans="25:27" x14ac:dyDescent="0.2">
      <c r="Y60446" s="396"/>
      <c r="Z60446" s="396"/>
      <c r="AA60446" s="441"/>
    </row>
    <row r="60447" spans="25:27" x14ac:dyDescent="0.2">
      <c r="Y60447" s="396"/>
      <c r="Z60447" s="396"/>
      <c r="AA60447" s="441"/>
    </row>
    <row r="60448" spans="25:27" x14ac:dyDescent="0.2">
      <c r="Y60448" s="396"/>
      <c r="Z60448" s="396"/>
      <c r="AA60448" s="441"/>
    </row>
    <row r="60449" spans="25:27" x14ac:dyDescent="0.2">
      <c r="Y60449" s="396"/>
      <c r="Z60449" s="396"/>
      <c r="AA60449" s="441"/>
    </row>
    <row r="60450" spans="25:27" x14ac:dyDescent="0.2">
      <c r="Y60450" s="396"/>
      <c r="Z60450" s="396"/>
      <c r="AA60450" s="441"/>
    </row>
    <row r="60451" spans="25:27" x14ac:dyDescent="0.2">
      <c r="Y60451" s="396"/>
      <c r="Z60451" s="396"/>
      <c r="AA60451" s="441"/>
    </row>
    <row r="60452" spans="25:27" x14ac:dyDescent="0.2">
      <c r="Y60452" s="396"/>
      <c r="Z60452" s="396"/>
      <c r="AA60452" s="441"/>
    </row>
    <row r="60453" spans="25:27" x14ac:dyDescent="0.2">
      <c r="Y60453" s="396"/>
      <c r="Z60453" s="396"/>
      <c r="AA60453" s="441"/>
    </row>
    <row r="60454" spans="25:27" x14ac:dyDescent="0.2">
      <c r="Y60454" s="396"/>
      <c r="Z60454" s="396"/>
      <c r="AA60454" s="441"/>
    </row>
    <row r="60455" spans="25:27" x14ac:dyDescent="0.2">
      <c r="Y60455" s="396"/>
      <c r="Z60455" s="396"/>
      <c r="AA60455" s="441"/>
    </row>
    <row r="60456" spans="25:27" x14ac:dyDescent="0.2">
      <c r="Y60456" s="396"/>
      <c r="Z60456" s="396"/>
      <c r="AA60456" s="441"/>
    </row>
    <row r="60457" spans="25:27" x14ac:dyDescent="0.2">
      <c r="Y60457" s="396"/>
      <c r="Z60457" s="396"/>
      <c r="AA60457" s="441"/>
    </row>
    <row r="60458" spans="25:27" x14ac:dyDescent="0.2">
      <c r="Y60458" s="396"/>
      <c r="Z60458" s="396"/>
      <c r="AA60458" s="441"/>
    </row>
    <row r="60459" spans="25:27" x14ac:dyDescent="0.2">
      <c r="Y60459" s="396"/>
      <c r="Z60459" s="396"/>
      <c r="AA60459" s="441"/>
    </row>
    <row r="60460" spans="25:27" x14ac:dyDescent="0.2">
      <c r="Y60460" s="396"/>
      <c r="Z60460" s="396"/>
      <c r="AA60460" s="441"/>
    </row>
    <row r="60461" spans="25:27" x14ac:dyDescent="0.2">
      <c r="Y60461" s="396"/>
      <c r="Z60461" s="396"/>
      <c r="AA60461" s="441"/>
    </row>
    <row r="60462" spans="25:27" x14ac:dyDescent="0.2">
      <c r="Y60462" s="396"/>
      <c r="Z60462" s="396"/>
      <c r="AA60462" s="441"/>
    </row>
    <row r="60463" spans="25:27" x14ac:dyDescent="0.2">
      <c r="Y60463" s="396"/>
      <c r="Z60463" s="396"/>
      <c r="AA60463" s="441"/>
    </row>
    <row r="60464" spans="25:27" x14ac:dyDescent="0.2">
      <c r="Y60464" s="396"/>
      <c r="Z60464" s="396"/>
      <c r="AA60464" s="441"/>
    </row>
    <row r="60465" spans="25:27" x14ac:dyDescent="0.2">
      <c r="Y60465" s="396"/>
      <c r="Z60465" s="396"/>
      <c r="AA60465" s="441"/>
    </row>
    <row r="60466" spans="25:27" x14ac:dyDescent="0.2">
      <c r="Y60466" s="396"/>
      <c r="Z60466" s="396"/>
      <c r="AA60466" s="441"/>
    </row>
    <row r="60467" spans="25:27" x14ac:dyDescent="0.2">
      <c r="Y60467" s="396"/>
      <c r="Z60467" s="396"/>
      <c r="AA60467" s="441"/>
    </row>
    <row r="60468" spans="25:27" x14ac:dyDescent="0.2">
      <c r="Y60468" s="396"/>
      <c r="Z60468" s="396"/>
      <c r="AA60468" s="441"/>
    </row>
    <row r="60469" spans="25:27" x14ac:dyDescent="0.2">
      <c r="Y60469" s="396"/>
      <c r="Z60469" s="396"/>
      <c r="AA60469" s="441"/>
    </row>
    <row r="60470" spans="25:27" x14ac:dyDescent="0.2">
      <c r="Y60470" s="396"/>
      <c r="Z60470" s="396"/>
      <c r="AA60470" s="441"/>
    </row>
    <row r="60471" spans="25:27" x14ac:dyDescent="0.2">
      <c r="Y60471" s="396"/>
      <c r="Z60471" s="396"/>
      <c r="AA60471" s="441"/>
    </row>
    <row r="60472" spans="25:27" x14ac:dyDescent="0.2">
      <c r="Y60472" s="396"/>
      <c r="Z60472" s="396"/>
      <c r="AA60472" s="441"/>
    </row>
    <row r="60473" spans="25:27" x14ac:dyDescent="0.2">
      <c r="Y60473" s="396"/>
      <c r="Z60473" s="396"/>
      <c r="AA60473" s="441"/>
    </row>
    <row r="60474" spans="25:27" x14ac:dyDescent="0.2">
      <c r="Y60474" s="396"/>
      <c r="Z60474" s="396"/>
      <c r="AA60474" s="441"/>
    </row>
    <row r="60475" spans="25:27" x14ac:dyDescent="0.2">
      <c r="Y60475" s="396"/>
      <c r="Z60475" s="396"/>
      <c r="AA60475" s="441"/>
    </row>
    <row r="60476" spans="25:27" x14ac:dyDescent="0.2">
      <c r="Y60476" s="396"/>
      <c r="Z60476" s="396"/>
      <c r="AA60476" s="441"/>
    </row>
    <row r="60477" spans="25:27" x14ac:dyDescent="0.2">
      <c r="Y60477" s="396"/>
      <c r="Z60477" s="396"/>
      <c r="AA60477" s="441"/>
    </row>
    <row r="60478" spans="25:27" x14ac:dyDescent="0.2">
      <c r="Y60478" s="396"/>
      <c r="Z60478" s="396"/>
      <c r="AA60478" s="441"/>
    </row>
    <row r="60479" spans="25:27" x14ac:dyDescent="0.2">
      <c r="Y60479" s="396"/>
      <c r="Z60479" s="396"/>
      <c r="AA60479" s="441"/>
    </row>
    <row r="60480" spans="25:27" x14ac:dyDescent="0.2">
      <c r="Y60480" s="396"/>
      <c r="Z60480" s="396"/>
      <c r="AA60480" s="441"/>
    </row>
    <row r="60481" spans="25:27" x14ac:dyDescent="0.2">
      <c r="Y60481" s="396"/>
      <c r="Z60481" s="396"/>
      <c r="AA60481" s="441"/>
    </row>
    <row r="60482" spans="25:27" x14ac:dyDescent="0.2">
      <c r="Y60482" s="396"/>
      <c r="Z60482" s="396"/>
      <c r="AA60482" s="441"/>
    </row>
    <row r="60483" spans="25:27" x14ac:dyDescent="0.2">
      <c r="Y60483" s="396"/>
      <c r="Z60483" s="396"/>
      <c r="AA60483" s="441"/>
    </row>
    <row r="60484" spans="25:27" x14ac:dyDescent="0.2">
      <c r="Y60484" s="396"/>
      <c r="Z60484" s="396"/>
      <c r="AA60484" s="441"/>
    </row>
    <row r="60485" spans="25:27" x14ac:dyDescent="0.2">
      <c r="Y60485" s="396"/>
      <c r="Z60485" s="396"/>
      <c r="AA60485" s="441"/>
    </row>
    <row r="60486" spans="25:27" x14ac:dyDescent="0.2">
      <c r="Y60486" s="396"/>
      <c r="Z60486" s="396"/>
      <c r="AA60486" s="441"/>
    </row>
    <row r="60487" spans="25:27" x14ac:dyDescent="0.2">
      <c r="Y60487" s="396"/>
      <c r="Z60487" s="396"/>
      <c r="AA60487" s="441"/>
    </row>
    <row r="60488" spans="25:27" x14ac:dyDescent="0.2">
      <c r="Y60488" s="396"/>
      <c r="Z60488" s="396"/>
      <c r="AA60488" s="441"/>
    </row>
    <row r="60489" spans="25:27" x14ac:dyDescent="0.2">
      <c r="Y60489" s="396"/>
      <c r="Z60489" s="396"/>
      <c r="AA60489" s="441"/>
    </row>
    <row r="60490" spans="25:27" x14ac:dyDescent="0.2">
      <c r="Y60490" s="396"/>
      <c r="Z60490" s="396"/>
      <c r="AA60490" s="441"/>
    </row>
    <row r="60491" spans="25:27" x14ac:dyDescent="0.2">
      <c r="Y60491" s="396"/>
      <c r="Z60491" s="396"/>
      <c r="AA60491" s="441"/>
    </row>
    <row r="60492" spans="25:27" x14ac:dyDescent="0.2">
      <c r="Y60492" s="396"/>
      <c r="Z60492" s="396"/>
      <c r="AA60492" s="441"/>
    </row>
    <row r="60493" spans="25:27" x14ac:dyDescent="0.2">
      <c r="Y60493" s="396"/>
      <c r="Z60493" s="396"/>
      <c r="AA60493" s="441"/>
    </row>
    <row r="60494" spans="25:27" x14ac:dyDescent="0.2">
      <c r="Y60494" s="396"/>
      <c r="Z60494" s="396"/>
      <c r="AA60494" s="441"/>
    </row>
    <row r="60495" spans="25:27" x14ac:dyDescent="0.2">
      <c r="Y60495" s="396"/>
      <c r="Z60495" s="396"/>
      <c r="AA60495" s="441"/>
    </row>
    <row r="60496" spans="25:27" x14ac:dyDescent="0.2">
      <c r="Y60496" s="396"/>
      <c r="Z60496" s="396"/>
      <c r="AA60496" s="441"/>
    </row>
    <row r="60497" spans="25:27" x14ac:dyDescent="0.2">
      <c r="Y60497" s="396"/>
      <c r="Z60497" s="396"/>
      <c r="AA60497" s="441"/>
    </row>
    <row r="60498" spans="25:27" x14ac:dyDescent="0.2">
      <c r="Y60498" s="396"/>
      <c r="Z60498" s="396"/>
      <c r="AA60498" s="441"/>
    </row>
    <row r="60499" spans="25:27" x14ac:dyDescent="0.2">
      <c r="Y60499" s="396"/>
      <c r="Z60499" s="396"/>
      <c r="AA60499" s="441"/>
    </row>
    <row r="60500" spans="25:27" x14ac:dyDescent="0.2">
      <c r="Y60500" s="396"/>
      <c r="Z60500" s="396"/>
      <c r="AA60500" s="441"/>
    </row>
    <row r="60501" spans="25:27" x14ac:dyDescent="0.2">
      <c r="Y60501" s="396"/>
      <c r="Z60501" s="396"/>
      <c r="AA60501" s="441"/>
    </row>
    <row r="60502" spans="25:27" x14ac:dyDescent="0.2">
      <c r="Y60502" s="396"/>
      <c r="Z60502" s="396"/>
      <c r="AA60502" s="441"/>
    </row>
    <row r="60503" spans="25:27" x14ac:dyDescent="0.2">
      <c r="Y60503" s="396"/>
      <c r="Z60503" s="396"/>
      <c r="AA60503" s="441"/>
    </row>
    <row r="60504" spans="25:27" x14ac:dyDescent="0.2">
      <c r="Y60504" s="396"/>
      <c r="Z60504" s="396"/>
      <c r="AA60504" s="441"/>
    </row>
    <row r="60505" spans="25:27" x14ac:dyDescent="0.2">
      <c r="Y60505" s="396"/>
      <c r="Z60505" s="396"/>
      <c r="AA60505" s="441"/>
    </row>
    <row r="60506" spans="25:27" x14ac:dyDescent="0.2">
      <c r="Y60506" s="396"/>
      <c r="Z60506" s="396"/>
      <c r="AA60506" s="441"/>
    </row>
    <row r="60507" spans="25:27" x14ac:dyDescent="0.2">
      <c r="Y60507" s="396"/>
      <c r="Z60507" s="396"/>
      <c r="AA60507" s="441"/>
    </row>
    <row r="60508" spans="25:27" x14ac:dyDescent="0.2">
      <c r="Y60508" s="396"/>
      <c r="Z60508" s="396"/>
      <c r="AA60508" s="441"/>
    </row>
    <row r="60509" spans="25:27" x14ac:dyDescent="0.2">
      <c r="Y60509" s="396"/>
      <c r="Z60509" s="396"/>
      <c r="AA60509" s="441"/>
    </row>
    <row r="60510" spans="25:27" x14ac:dyDescent="0.2">
      <c r="Y60510" s="396"/>
      <c r="Z60510" s="396"/>
      <c r="AA60510" s="441"/>
    </row>
    <row r="60511" spans="25:27" x14ac:dyDescent="0.2">
      <c r="Y60511" s="396"/>
      <c r="Z60511" s="396"/>
      <c r="AA60511" s="441"/>
    </row>
    <row r="60512" spans="25:27" x14ac:dyDescent="0.2">
      <c r="Y60512" s="396"/>
      <c r="Z60512" s="396"/>
      <c r="AA60512" s="441"/>
    </row>
    <row r="60513" spans="25:27" x14ac:dyDescent="0.2">
      <c r="Y60513" s="396"/>
      <c r="Z60513" s="396"/>
      <c r="AA60513" s="441"/>
    </row>
    <row r="60514" spans="25:27" x14ac:dyDescent="0.2">
      <c r="Y60514" s="396"/>
      <c r="Z60514" s="396"/>
      <c r="AA60514" s="441"/>
    </row>
    <row r="60515" spans="25:27" x14ac:dyDescent="0.2">
      <c r="Y60515" s="396"/>
      <c r="Z60515" s="396"/>
      <c r="AA60515" s="441"/>
    </row>
    <row r="60516" spans="25:27" x14ac:dyDescent="0.2">
      <c r="Y60516" s="396"/>
      <c r="Z60516" s="396"/>
      <c r="AA60516" s="441"/>
    </row>
    <row r="60517" spans="25:27" x14ac:dyDescent="0.2">
      <c r="Y60517" s="396"/>
      <c r="Z60517" s="396"/>
      <c r="AA60517" s="441"/>
    </row>
    <row r="60518" spans="25:27" x14ac:dyDescent="0.2">
      <c r="Y60518" s="396"/>
      <c r="Z60518" s="396"/>
      <c r="AA60518" s="441"/>
    </row>
    <row r="60519" spans="25:27" x14ac:dyDescent="0.2">
      <c r="Y60519" s="396"/>
      <c r="Z60519" s="396"/>
      <c r="AA60519" s="441"/>
    </row>
    <row r="60520" spans="25:27" x14ac:dyDescent="0.2">
      <c r="Y60520" s="396"/>
      <c r="Z60520" s="396"/>
      <c r="AA60520" s="441"/>
    </row>
    <row r="60521" spans="25:27" x14ac:dyDescent="0.2">
      <c r="Y60521" s="396"/>
      <c r="Z60521" s="396"/>
      <c r="AA60521" s="441"/>
    </row>
    <row r="60522" spans="25:27" x14ac:dyDescent="0.2">
      <c r="Y60522" s="396"/>
      <c r="Z60522" s="396"/>
      <c r="AA60522" s="441"/>
    </row>
    <row r="60523" spans="25:27" x14ac:dyDescent="0.2">
      <c r="Y60523" s="396"/>
      <c r="Z60523" s="396"/>
      <c r="AA60523" s="441"/>
    </row>
    <row r="60524" spans="25:27" x14ac:dyDescent="0.2">
      <c r="Y60524" s="396"/>
      <c r="Z60524" s="396"/>
      <c r="AA60524" s="441"/>
    </row>
    <row r="60525" spans="25:27" x14ac:dyDescent="0.2">
      <c r="Y60525" s="396"/>
      <c r="Z60525" s="396"/>
      <c r="AA60525" s="441"/>
    </row>
    <row r="60526" spans="25:27" x14ac:dyDescent="0.2">
      <c r="Y60526" s="396"/>
      <c r="Z60526" s="396"/>
      <c r="AA60526" s="441"/>
    </row>
    <row r="60527" spans="25:27" x14ac:dyDescent="0.2">
      <c r="Y60527" s="396"/>
      <c r="Z60527" s="396"/>
      <c r="AA60527" s="441"/>
    </row>
    <row r="60528" spans="25:27" x14ac:dyDescent="0.2">
      <c r="Y60528" s="396"/>
      <c r="Z60528" s="396"/>
      <c r="AA60528" s="441"/>
    </row>
    <row r="60529" spans="25:27" x14ac:dyDescent="0.2">
      <c r="Y60529" s="396"/>
      <c r="Z60529" s="396"/>
      <c r="AA60529" s="441"/>
    </row>
    <row r="60530" spans="25:27" x14ac:dyDescent="0.2">
      <c r="Y60530" s="396"/>
      <c r="Z60530" s="396"/>
      <c r="AA60530" s="441"/>
    </row>
    <row r="60531" spans="25:27" x14ac:dyDescent="0.2">
      <c r="Y60531" s="396"/>
      <c r="Z60531" s="396"/>
      <c r="AA60531" s="441"/>
    </row>
    <row r="60532" spans="25:27" x14ac:dyDescent="0.2">
      <c r="Y60532" s="396"/>
      <c r="Z60532" s="396"/>
      <c r="AA60532" s="441"/>
    </row>
    <row r="60533" spans="25:27" x14ac:dyDescent="0.2">
      <c r="Y60533" s="396"/>
      <c r="Z60533" s="396"/>
      <c r="AA60533" s="441"/>
    </row>
    <row r="60534" spans="25:27" x14ac:dyDescent="0.2">
      <c r="Y60534" s="396"/>
      <c r="Z60534" s="396"/>
      <c r="AA60534" s="441"/>
    </row>
    <row r="60535" spans="25:27" x14ac:dyDescent="0.2">
      <c r="Y60535" s="396"/>
      <c r="Z60535" s="396"/>
      <c r="AA60535" s="441"/>
    </row>
    <row r="60536" spans="25:27" x14ac:dyDescent="0.2">
      <c r="Y60536" s="396"/>
      <c r="Z60536" s="396"/>
      <c r="AA60536" s="441"/>
    </row>
    <row r="60537" spans="25:27" x14ac:dyDescent="0.2">
      <c r="Y60537" s="396"/>
      <c r="Z60537" s="396"/>
      <c r="AA60537" s="441"/>
    </row>
    <row r="60538" spans="25:27" x14ac:dyDescent="0.2">
      <c r="Y60538" s="396"/>
      <c r="Z60538" s="396"/>
      <c r="AA60538" s="441"/>
    </row>
    <row r="60539" spans="25:27" x14ac:dyDescent="0.2">
      <c r="Y60539" s="396"/>
      <c r="Z60539" s="396"/>
      <c r="AA60539" s="441"/>
    </row>
    <row r="60540" spans="25:27" x14ac:dyDescent="0.2">
      <c r="Y60540" s="396"/>
      <c r="Z60540" s="396"/>
      <c r="AA60540" s="441"/>
    </row>
    <row r="60541" spans="25:27" x14ac:dyDescent="0.2">
      <c r="Y60541" s="396"/>
      <c r="Z60541" s="396"/>
      <c r="AA60541" s="441"/>
    </row>
    <row r="60542" spans="25:27" x14ac:dyDescent="0.2">
      <c r="Y60542" s="396"/>
      <c r="Z60542" s="396"/>
      <c r="AA60542" s="441"/>
    </row>
    <row r="60543" spans="25:27" x14ac:dyDescent="0.2">
      <c r="Y60543" s="396"/>
      <c r="Z60543" s="396"/>
      <c r="AA60543" s="441"/>
    </row>
    <row r="60544" spans="25:27" x14ac:dyDescent="0.2">
      <c r="Y60544" s="396"/>
      <c r="Z60544" s="396"/>
      <c r="AA60544" s="441"/>
    </row>
    <row r="60545" spans="25:27" x14ac:dyDescent="0.2">
      <c r="Y60545" s="396"/>
      <c r="Z60545" s="396"/>
      <c r="AA60545" s="441"/>
    </row>
    <row r="60546" spans="25:27" x14ac:dyDescent="0.2">
      <c r="Y60546" s="396"/>
      <c r="Z60546" s="396"/>
      <c r="AA60546" s="441"/>
    </row>
    <row r="60547" spans="25:27" x14ac:dyDescent="0.2">
      <c r="Y60547" s="396"/>
      <c r="Z60547" s="396"/>
      <c r="AA60547" s="441"/>
    </row>
    <row r="60548" spans="25:27" x14ac:dyDescent="0.2">
      <c r="Y60548" s="396"/>
      <c r="Z60548" s="396"/>
      <c r="AA60548" s="441"/>
    </row>
    <row r="60549" spans="25:27" x14ac:dyDescent="0.2">
      <c r="Y60549" s="396"/>
      <c r="Z60549" s="396"/>
      <c r="AA60549" s="441"/>
    </row>
    <row r="60550" spans="25:27" x14ac:dyDescent="0.2">
      <c r="Y60550" s="396"/>
      <c r="Z60550" s="396"/>
      <c r="AA60550" s="441"/>
    </row>
    <row r="60551" spans="25:27" x14ac:dyDescent="0.2">
      <c r="Y60551" s="396"/>
      <c r="Z60551" s="396"/>
      <c r="AA60551" s="441"/>
    </row>
    <row r="60552" spans="25:27" x14ac:dyDescent="0.2">
      <c r="Y60552" s="396"/>
      <c r="Z60552" s="396"/>
      <c r="AA60552" s="441"/>
    </row>
    <row r="60553" spans="25:27" x14ac:dyDescent="0.2">
      <c r="Y60553" s="396"/>
      <c r="Z60553" s="396"/>
      <c r="AA60553" s="441"/>
    </row>
    <row r="60554" spans="25:27" x14ac:dyDescent="0.2">
      <c r="Y60554" s="396"/>
      <c r="Z60554" s="396"/>
      <c r="AA60554" s="441"/>
    </row>
    <row r="60555" spans="25:27" x14ac:dyDescent="0.2">
      <c r="Y60555" s="396"/>
      <c r="Z60555" s="396"/>
      <c r="AA60555" s="441"/>
    </row>
    <row r="60556" spans="25:27" x14ac:dyDescent="0.2">
      <c r="Y60556" s="396"/>
      <c r="Z60556" s="396"/>
      <c r="AA60556" s="441"/>
    </row>
    <row r="60557" spans="25:27" x14ac:dyDescent="0.2">
      <c r="Y60557" s="396"/>
      <c r="Z60557" s="396"/>
      <c r="AA60557" s="441"/>
    </row>
    <row r="60558" spans="25:27" x14ac:dyDescent="0.2">
      <c r="Y60558" s="396"/>
      <c r="Z60558" s="396"/>
      <c r="AA60558" s="441"/>
    </row>
    <row r="60559" spans="25:27" x14ac:dyDescent="0.2">
      <c r="Y60559" s="396"/>
      <c r="Z60559" s="396"/>
      <c r="AA60559" s="441"/>
    </row>
    <row r="60560" spans="25:27" x14ac:dyDescent="0.2">
      <c r="Y60560" s="396"/>
      <c r="Z60560" s="396"/>
      <c r="AA60560" s="441"/>
    </row>
    <row r="60561" spans="25:27" x14ac:dyDescent="0.2">
      <c r="Y60561" s="396"/>
      <c r="Z60561" s="396"/>
      <c r="AA60561" s="441"/>
    </row>
    <row r="60562" spans="25:27" x14ac:dyDescent="0.2">
      <c r="Y60562" s="396"/>
      <c r="Z60562" s="396"/>
      <c r="AA60562" s="441"/>
    </row>
    <row r="60563" spans="25:27" x14ac:dyDescent="0.2">
      <c r="Y60563" s="396"/>
      <c r="Z60563" s="396"/>
      <c r="AA60563" s="441"/>
    </row>
    <row r="60564" spans="25:27" x14ac:dyDescent="0.2">
      <c r="Y60564" s="396"/>
      <c r="Z60564" s="396"/>
      <c r="AA60564" s="441"/>
    </row>
    <row r="60565" spans="25:27" x14ac:dyDescent="0.2">
      <c r="Y60565" s="396"/>
      <c r="Z60565" s="396"/>
      <c r="AA60565" s="441"/>
    </row>
    <row r="60566" spans="25:27" x14ac:dyDescent="0.2">
      <c r="Y60566" s="396"/>
      <c r="Z60566" s="396"/>
      <c r="AA60566" s="441"/>
    </row>
    <row r="60567" spans="25:27" x14ac:dyDescent="0.2">
      <c r="Y60567" s="396"/>
      <c r="Z60567" s="396"/>
      <c r="AA60567" s="441"/>
    </row>
    <row r="60568" spans="25:27" x14ac:dyDescent="0.2">
      <c r="Y60568" s="396"/>
      <c r="Z60568" s="396"/>
      <c r="AA60568" s="441"/>
    </row>
    <row r="60569" spans="25:27" x14ac:dyDescent="0.2">
      <c r="Y60569" s="396"/>
      <c r="Z60569" s="396"/>
      <c r="AA60569" s="441"/>
    </row>
    <row r="60570" spans="25:27" x14ac:dyDescent="0.2">
      <c r="Y60570" s="396"/>
      <c r="Z60570" s="396"/>
      <c r="AA60570" s="441"/>
    </row>
    <row r="60571" spans="25:27" x14ac:dyDescent="0.2">
      <c r="Y60571" s="396"/>
      <c r="Z60571" s="396"/>
      <c r="AA60571" s="441"/>
    </row>
    <row r="60572" spans="25:27" x14ac:dyDescent="0.2">
      <c r="Y60572" s="396"/>
      <c r="Z60572" s="396"/>
      <c r="AA60572" s="441"/>
    </row>
    <row r="60573" spans="25:27" x14ac:dyDescent="0.2">
      <c r="Y60573" s="396"/>
      <c r="Z60573" s="396"/>
      <c r="AA60573" s="441"/>
    </row>
    <row r="60574" spans="25:27" x14ac:dyDescent="0.2">
      <c r="Y60574" s="396"/>
      <c r="Z60574" s="396"/>
      <c r="AA60574" s="441"/>
    </row>
    <row r="60575" spans="25:27" x14ac:dyDescent="0.2">
      <c r="Y60575" s="396"/>
      <c r="Z60575" s="396"/>
      <c r="AA60575" s="441"/>
    </row>
    <row r="60576" spans="25:27" x14ac:dyDescent="0.2">
      <c r="Y60576" s="396"/>
      <c r="Z60576" s="396"/>
      <c r="AA60576" s="441"/>
    </row>
    <row r="60577" spans="25:27" x14ac:dyDescent="0.2">
      <c r="Y60577" s="396"/>
      <c r="Z60577" s="396"/>
      <c r="AA60577" s="441"/>
    </row>
    <row r="60578" spans="25:27" x14ac:dyDescent="0.2">
      <c r="Y60578" s="396"/>
      <c r="Z60578" s="396"/>
      <c r="AA60578" s="441"/>
    </row>
    <row r="60579" spans="25:27" x14ac:dyDescent="0.2">
      <c r="Y60579" s="396"/>
      <c r="Z60579" s="396"/>
      <c r="AA60579" s="441"/>
    </row>
    <row r="60580" spans="25:27" x14ac:dyDescent="0.2">
      <c r="Y60580" s="396"/>
      <c r="Z60580" s="396"/>
      <c r="AA60580" s="441"/>
    </row>
    <row r="60581" spans="25:27" x14ac:dyDescent="0.2">
      <c r="Y60581" s="396"/>
      <c r="Z60581" s="396"/>
      <c r="AA60581" s="441"/>
    </row>
    <row r="60582" spans="25:27" x14ac:dyDescent="0.2">
      <c r="Y60582" s="396"/>
      <c r="Z60582" s="396"/>
      <c r="AA60582" s="441"/>
    </row>
    <row r="60583" spans="25:27" x14ac:dyDescent="0.2">
      <c r="Y60583" s="396"/>
      <c r="Z60583" s="396"/>
      <c r="AA60583" s="441"/>
    </row>
    <row r="60584" spans="25:27" x14ac:dyDescent="0.2">
      <c r="Y60584" s="396"/>
      <c r="Z60584" s="396"/>
      <c r="AA60584" s="441"/>
    </row>
    <row r="60585" spans="25:27" x14ac:dyDescent="0.2">
      <c r="Y60585" s="396"/>
      <c r="Z60585" s="396"/>
      <c r="AA60585" s="441"/>
    </row>
    <row r="60586" spans="25:27" x14ac:dyDescent="0.2">
      <c r="Y60586" s="396"/>
      <c r="Z60586" s="396"/>
      <c r="AA60586" s="441"/>
    </row>
    <row r="60587" spans="25:27" x14ac:dyDescent="0.2">
      <c r="Y60587" s="396"/>
      <c r="Z60587" s="396"/>
      <c r="AA60587" s="441"/>
    </row>
    <row r="60588" spans="25:27" x14ac:dyDescent="0.2">
      <c r="Y60588" s="396"/>
      <c r="Z60588" s="396"/>
      <c r="AA60588" s="441"/>
    </row>
    <row r="60589" spans="25:27" x14ac:dyDescent="0.2">
      <c r="Y60589" s="396"/>
      <c r="Z60589" s="396"/>
      <c r="AA60589" s="441"/>
    </row>
    <row r="60590" spans="25:27" x14ac:dyDescent="0.2">
      <c r="Y60590" s="396"/>
      <c r="Z60590" s="396"/>
      <c r="AA60590" s="441"/>
    </row>
    <row r="60591" spans="25:27" x14ac:dyDescent="0.2">
      <c r="Y60591" s="396"/>
      <c r="Z60591" s="396"/>
      <c r="AA60591" s="441"/>
    </row>
    <row r="60592" spans="25:27" x14ac:dyDescent="0.2">
      <c r="Y60592" s="396"/>
      <c r="Z60592" s="396"/>
      <c r="AA60592" s="441"/>
    </row>
    <row r="60593" spans="25:27" x14ac:dyDescent="0.2">
      <c r="Y60593" s="396"/>
      <c r="Z60593" s="396"/>
      <c r="AA60593" s="441"/>
    </row>
    <row r="60594" spans="25:27" x14ac:dyDescent="0.2">
      <c r="Y60594" s="396"/>
      <c r="Z60594" s="396"/>
      <c r="AA60594" s="441"/>
    </row>
    <row r="60595" spans="25:27" x14ac:dyDescent="0.2">
      <c r="Y60595" s="396"/>
      <c r="Z60595" s="396"/>
      <c r="AA60595" s="441"/>
    </row>
    <row r="60596" spans="25:27" x14ac:dyDescent="0.2">
      <c r="Y60596" s="396"/>
      <c r="Z60596" s="396"/>
      <c r="AA60596" s="441"/>
    </row>
    <row r="60597" spans="25:27" x14ac:dyDescent="0.2">
      <c r="Y60597" s="396"/>
      <c r="Z60597" s="396"/>
      <c r="AA60597" s="441"/>
    </row>
    <row r="60598" spans="25:27" x14ac:dyDescent="0.2">
      <c r="Y60598" s="396"/>
      <c r="Z60598" s="396"/>
      <c r="AA60598" s="441"/>
    </row>
    <row r="60599" spans="25:27" x14ac:dyDescent="0.2">
      <c r="Y60599" s="396"/>
      <c r="Z60599" s="396"/>
      <c r="AA60599" s="441"/>
    </row>
    <row r="60600" spans="25:27" x14ac:dyDescent="0.2">
      <c r="Y60600" s="396"/>
      <c r="Z60600" s="396"/>
      <c r="AA60600" s="441"/>
    </row>
    <row r="60601" spans="25:27" x14ac:dyDescent="0.2">
      <c r="Y60601" s="396"/>
      <c r="Z60601" s="396"/>
      <c r="AA60601" s="441"/>
    </row>
    <row r="60602" spans="25:27" x14ac:dyDescent="0.2">
      <c r="Y60602" s="396"/>
      <c r="Z60602" s="396"/>
      <c r="AA60602" s="441"/>
    </row>
    <row r="60603" spans="25:27" x14ac:dyDescent="0.2">
      <c r="Y60603" s="396"/>
      <c r="Z60603" s="396"/>
      <c r="AA60603" s="441"/>
    </row>
    <row r="60604" spans="25:27" x14ac:dyDescent="0.2">
      <c r="Y60604" s="396"/>
      <c r="Z60604" s="396"/>
      <c r="AA60604" s="441"/>
    </row>
    <row r="60605" spans="25:27" x14ac:dyDescent="0.2">
      <c r="Y60605" s="396"/>
      <c r="Z60605" s="396"/>
      <c r="AA60605" s="441"/>
    </row>
    <row r="60606" spans="25:27" x14ac:dyDescent="0.2">
      <c r="Y60606" s="396"/>
      <c r="Z60606" s="396"/>
      <c r="AA60606" s="441"/>
    </row>
    <row r="60607" spans="25:27" x14ac:dyDescent="0.2">
      <c r="Y60607" s="396"/>
      <c r="Z60607" s="396"/>
      <c r="AA60607" s="441"/>
    </row>
    <row r="60608" spans="25:27" x14ac:dyDescent="0.2">
      <c r="Y60608" s="396"/>
      <c r="Z60608" s="396"/>
      <c r="AA60608" s="441"/>
    </row>
    <row r="60609" spans="25:27" x14ac:dyDescent="0.2">
      <c r="Y60609" s="396"/>
      <c r="Z60609" s="396"/>
      <c r="AA60609" s="441"/>
    </row>
    <row r="60610" spans="25:27" x14ac:dyDescent="0.2">
      <c r="Y60610" s="396"/>
      <c r="Z60610" s="396"/>
      <c r="AA60610" s="441"/>
    </row>
    <row r="60611" spans="25:27" x14ac:dyDescent="0.2">
      <c r="Y60611" s="396"/>
      <c r="Z60611" s="396"/>
      <c r="AA60611" s="441"/>
    </row>
    <row r="60612" spans="25:27" x14ac:dyDescent="0.2">
      <c r="Y60612" s="396"/>
      <c r="Z60612" s="396"/>
      <c r="AA60612" s="441"/>
    </row>
    <row r="60613" spans="25:27" x14ac:dyDescent="0.2">
      <c r="Y60613" s="396"/>
      <c r="Z60613" s="396"/>
      <c r="AA60613" s="441"/>
    </row>
    <row r="60614" spans="25:27" x14ac:dyDescent="0.2">
      <c r="Y60614" s="396"/>
      <c r="Z60614" s="396"/>
      <c r="AA60614" s="441"/>
    </row>
    <row r="60615" spans="25:27" x14ac:dyDescent="0.2">
      <c r="Y60615" s="396"/>
      <c r="Z60615" s="396"/>
      <c r="AA60615" s="441"/>
    </row>
    <row r="60616" spans="25:27" x14ac:dyDescent="0.2">
      <c r="Y60616" s="396"/>
      <c r="Z60616" s="396"/>
      <c r="AA60616" s="441"/>
    </row>
    <row r="60617" spans="25:27" x14ac:dyDescent="0.2">
      <c r="Y60617" s="396"/>
      <c r="Z60617" s="396"/>
      <c r="AA60617" s="441"/>
    </row>
    <row r="60618" spans="25:27" x14ac:dyDescent="0.2">
      <c r="Y60618" s="396"/>
      <c r="Z60618" s="396"/>
      <c r="AA60618" s="441"/>
    </row>
    <row r="60619" spans="25:27" x14ac:dyDescent="0.2">
      <c r="Y60619" s="396"/>
      <c r="Z60619" s="396"/>
      <c r="AA60619" s="441"/>
    </row>
    <row r="60620" spans="25:27" x14ac:dyDescent="0.2">
      <c r="Y60620" s="396"/>
      <c r="Z60620" s="396"/>
      <c r="AA60620" s="441"/>
    </row>
    <row r="60621" spans="25:27" x14ac:dyDescent="0.2">
      <c r="Y60621" s="396"/>
      <c r="Z60621" s="396"/>
      <c r="AA60621" s="441"/>
    </row>
    <row r="60622" spans="25:27" x14ac:dyDescent="0.2">
      <c r="Y60622" s="396"/>
      <c r="Z60622" s="396"/>
      <c r="AA60622" s="441"/>
    </row>
    <row r="60623" spans="25:27" x14ac:dyDescent="0.2">
      <c r="Y60623" s="396"/>
      <c r="Z60623" s="396"/>
      <c r="AA60623" s="441"/>
    </row>
    <row r="60624" spans="25:27" x14ac:dyDescent="0.2">
      <c r="Y60624" s="396"/>
      <c r="Z60624" s="396"/>
      <c r="AA60624" s="441"/>
    </row>
    <row r="60625" spans="25:27" x14ac:dyDescent="0.2">
      <c r="Y60625" s="396"/>
      <c r="Z60625" s="396"/>
      <c r="AA60625" s="441"/>
    </row>
    <row r="60626" spans="25:27" x14ac:dyDescent="0.2">
      <c r="Y60626" s="396"/>
      <c r="Z60626" s="396"/>
      <c r="AA60626" s="441"/>
    </row>
    <row r="60627" spans="25:27" x14ac:dyDescent="0.2">
      <c r="Y60627" s="396"/>
      <c r="Z60627" s="396"/>
      <c r="AA60627" s="441"/>
    </row>
    <row r="60628" spans="25:27" x14ac:dyDescent="0.2">
      <c r="Y60628" s="396"/>
      <c r="Z60628" s="396"/>
      <c r="AA60628" s="441"/>
    </row>
    <row r="60629" spans="25:27" x14ac:dyDescent="0.2">
      <c r="Y60629" s="396"/>
      <c r="Z60629" s="396"/>
      <c r="AA60629" s="441"/>
    </row>
    <row r="60630" spans="25:27" x14ac:dyDescent="0.2">
      <c r="Y60630" s="396"/>
      <c r="Z60630" s="396"/>
      <c r="AA60630" s="441"/>
    </row>
    <row r="60631" spans="25:27" x14ac:dyDescent="0.2">
      <c r="Y60631" s="396"/>
      <c r="Z60631" s="396"/>
      <c r="AA60631" s="441"/>
    </row>
    <row r="60632" spans="25:27" x14ac:dyDescent="0.2">
      <c r="Y60632" s="396"/>
      <c r="Z60632" s="396"/>
      <c r="AA60632" s="441"/>
    </row>
    <row r="60633" spans="25:27" x14ac:dyDescent="0.2">
      <c r="Y60633" s="396"/>
      <c r="Z60633" s="396"/>
      <c r="AA60633" s="441"/>
    </row>
    <row r="60634" spans="25:27" x14ac:dyDescent="0.2">
      <c r="Y60634" s="396"/>
      <c r="Z60634" s="396"/>
      <c r="AA60634" s="441"/>
    </row>
    <row r="60635" spans="25:27" x14ac:dyDescent="0.2">
      <c r="Y60635" s="396"/>
      <c r="Z60635" s="396"/>
      <c r="AA60635" s="441"/>
    </row>
    <row r="60636" spans="25:27" x14ac:dyDescent="0.2">
      <c r="Y60636" s="396"/>
      <c r="Z60636" s="396"/>
      <c r="AA60636" s="441"/>
    </row>
    <row r="60637" spans="25:27" x14ac:dyDescent="0.2">
      <c r="Y60637" s="396"/>
      <c r="Z60637" s="396"/>
      <c r="AA60637" s="441"/>
    </row>
    <row r="60638" spans="25:27" x14ac:dyDescent="0.2">
      <c r="Y60638" s="396"/>
      <c r="Z60638" s="396"/>
      <c r="AA60638" s="441"/>
    </row>
    <row r="60639" spans="25:27" x14ac:dyDescent="0.2">
      <c r="Y60639" s="396"/>
      <c r="Z60639" s="396"/>
      <c r="AA60639" s="441"/>
    </row>
    <row r="60640" spans="25:27" x14ac:dyDescent="0.2">
      <c r="Y60640" s="396"/>
      <c r="Z60640" s="396"/>
      <c r="AA60640" s="441"/>
    </row>
    <row r="60641" spans="25:27" x14ac:dyDescent="0.2">
      <c r="Y60641" s="396"/>
      <c r="Z60641" s="396"/>
      <c r="AA60641" s="441"/>
    </row>
    <row r="60642" spans="25:27" x14ac:dyDescent="0.2">
      <c r="Y60642" s="396"/>
      <c r="Z60642" s="396"/>
      <c r="AA60642" s="441"/>
    </row>
    <row r="60643" spans="25:27" x14ac:dyDescent="0.2">
      <c r="Y60643" s="396"/>
      <c r="Z60643" s="396"/>
      <c r="AA60643" s="441"/>
    </row>
    <row r="60644" spans="25:27" x14ac:dyDescent="0.2">
      <c r="Y60644" s="396"/>
      <c r="Z60644" s="396"/>
      <c r="AA60644" s="441"/>
    </row>
    <row r="60645" spans="25:27" x14ac:dyDescent="0.2">
      <c r="Y60645" s="396"/>
      <c r="Z60645" s="396"/>
      <c r="AA60645" s="441"/>
    </row>
    <row r="60646" spans="25:27" x14ac:dyDescent="0.2">
      <c r="Y60646" s="396"/>
      <c r="Z60646" s="396"/>
      <c r="AA60646" s="441"/>
    </row>
    <row r="60647" spans="25:27" x14ac:dyDescent="0.2">
      <c r="Y60647" s="396"/>
      <c r="Z60647" s="396"/>
      <c r="AA60647" s="441"/>
    </row>
    <row r="60648" spans="25:27" x14ac:dyDescent="0.2">
      <c r="Y60648" s="396"/>
      <c r="Z60648" s="396"/>
      <c r="AA60648" s="441"/>
    </row>
    <row r="60649" spans="25:27" x14ac:dyDescent="0.2">
      <c r="Y60649" s="396"/>
      <c r="Z60649" s="396"/>
      <c r="AA60649" s="441"/>
    </row>
    <row r="60650" spans="25:27" x14ac:dyDescent="0.2">
      <c r="Y60650" s="396"/>
      <c r="Z60650" s="396"/>
      <c r="AA60650" s="441"/>
    </row>
    <row r="60651" spans="25:27" x14ac:dyDescent="0.2">
      <c r="Y60651" s="396"/>
      <c r="Z60651" s="396"/>
      <c r="AA60651" s="441"/>
    </row>
    <row r="60652" spans="25:27" x14ac:dyDescent="0.2">
      <c r="Y60652" s="396"/>
      <c r="Z60652" s="396"/>
      <c r="AA60652" s="441"/>
    </row>
    <row r="60653" spans="25:27" x14ac:dyDescent="0.2">
      <c r="Y60653" s="396"/>
      <c r="Z60653" s="396"/>
      <c r="AA60653" s="441"/>
    </row>
    <row r="60654" spans="25:27" x14ac:dyDescent="0.2">
      <c r="Y60654" s="396"/>
      <c r="Z60654" s="396"/>
      <c r="AA60654" s="441"/>
    </row>
    <row r="60655" spans="25:27" x14ac:dyDescent="0.2">
      <c r="Y60655" s="396"/>
      <c r="Z60655" s="396"/>
      <c r="AA60655" s="441"/>
    </row>
    <row r="60656" spans="25:27" x14ac:dyDescent="0.2">
      <c r="Y60656" s="396"/>
      <c r="Z60656" s="396"/>
      <c r="AA60656" s="441"/>
    </row>
    <row r="60657" spans="25:27" x14ac:dyDescent="0.2">
      <c r="Y60657" s="396"/>
      <c r="Z60657" s="396"/>
      <c r="AA60657" s="441"/>
    </row>
    <row r="60658" spans="25:27" x14ac:dyDescent="0.2">
      <c r="Y60658" s="396"/>
      <c r="Z60658" s="396"/>
      <c r="AA60658" s="441"/>
    </row>
    <row r="60659" spans="25:27" x14ac:dyDescent="0.2">
      <c r="Y60659" s="396"/>
      <c r="Z60659" s="396"/>
      <c r="AA60659" s="441"/>
    </row>
    <row r="60660" spans="25:27" x14ac:dyDescent="0.2">
      <c r="Y60660" s="396"/>
      <c r="Z60660" s="396"/>
      <c r="AA60660" s="441"/>
    </row>
    <row r="60661" spans="25:27" x14ac:dyDescent="0.2">
      <c r="Y60661" s="396"/>
      <c r="Z60661" s="396"/>
      <c r="AA60661" s="441"/>
    </row>
    <row r="60662" spans="25:27" x14ac:dyDescent="0.2">
      <c r="Y60662" s="396"/>
      <c r="Z60662" s="396"/>
      <c r="AA60662" s="441"/>
    </row>
    <row r="60663" spans="25:27" x14ac:dyDescent="0.2">
      <c r="Y60663" s="396"/>
      <c r="Z60663" s="396"/>
      <c r="AA60663" s="441"/>
    </row>
    <row r="60664" spans="25:27" x14ac:dyDescent="0.2">
      <c r="Y60664" s="396"/>
      <c r="Z60664" s="396"/>
      <c r="AA60664" s="441"/>
    </row>
    <row r="60665" spans="25:27" x14ac:dyDescent="0.2">
      <c r="Y60665" s="396"/>
      <c r="Z60665" s="396"/>
      <c r="AA60665" s="441"/>
    </row>
    <row r="60666" spans="25:27" x14ac:dyDescent="0.2">
      <c r="Y60666" s="396"/>
      <c r="Z60666" s="396"/>
      <c r="AA60666" s="441"/>
    </row>
    <row r="60667" spans="25:27" x14ac:dyDescent="0.2">
      <c r="Y60667" s="396"/>
      <c r="Z60667" s="396"/>
      <c r="AA60667" s="441"/>
    </row>
    <row r="60668" spans="25:27" x14ac:dyDescent="0.2">
      <c r="Y60668" s="396"/>
      <c r="Z60668" s="396"/>
      <c r="AA60668" s="441"/>
    </row>
    <row r="60669" spans="25:27" x14ac:dyDescent="0.2">
      <c r="Y60669" s="396"/>
      <c r="Z60669" s="396"/>
      <c r="AA60669" s="441"/>
    </row>
    <row r="60670" spans="25:27" x14ac:dyDescent="0.2">
      <c r="Y60670" s="396"/>
      <c r="Z60670" s="396"/>
      <c r="AA60670" s="441"/>
    </row>
    <row r="60671" spans="25:27" x14ac:dyDescent="0.2">
      <c r="Y60671" s="396"/>
      <c r="Z60671" s="396"/>
      <c r="AA60671" s="441"/>
    </row>
    <row r="60672" spans="25:27" x14ac:dyDescent="0.2">
      <c r="Y60672" s="396"/>
      <c r="Z60672" s="396"/>
      <c r="AA60672" s="441"/>
    </row>
    <row r="60673" spans="25:27" x14ac:dyDescent="0.2">
      <c r="Y60673" s="396"/>
      <c r="Z60673" s="396"/>
      <c r="AA60673" s="441"/>
    </row>
    <row r="60674" spans="25:27" x14ac:dyDescent="0.2">
      <c r="Y60674" s="396"/>
      <c r="Z60674" s="396"/>
      <c r="AA60674" s="441"/>
    </row>
    <row r="60675" spans="25:27" x14ac:dyDescent="0.2">
      <c r="Y60675" s="396"/>
      <c r="Z60675" s="396"/>
      <c r="AA60675" s="441"/>
    </row>
    <row r="60676" spans="25:27" x14ac:dyDescent="0.2">
      <c r="Y60676" s="396"/>
      <c r="Z60676" s="396"/>
      <c r="AA60676" s="441"/>
    </row>
    <row r="60677" spans="25:27" x14ac:dyDescent="0.2">
      <c r="Y60677" s="396"/>
      <c r="Z60677" s="396"/>
      <c r="AA60677" s="441"/>
    </row>
    <row r="60678" spans="25:27" x14ac:dyDescent="0.2">
      <c r="Y60678" s="396"/>
      <c r="Z60678" s="396"/>
      <c r="AA60678" s="441"/>
    </row>
    <row r="60679" spans="25:27" x14ac:dyDescent="0.2">
      <c r="Y60679" s="396"/>
      <c r="Z60679" s="396"/>
      <c r="AA60679" s="441"/>
    </row>
    <row r="60680" spans="25:27" x14ac:dyDescent="0.2">
      <c r="Y60680" s="396"/>
      <c r="Z60680" s="396"/>
      <c r="AA60680" s="441"/>
    </row>
    <row r="60681" spans="25:27" x14ac:dyDescent="0.2">
      <c r="Y60681" s="396"/>
      <c r="Z60681" s="396"/>
      <c r="AA60681" s="441"/>
    </row>
    <row r="60682" spans="25:27" x14ac:dyDescent="0.2">
      <c r="Y60682" s="396"/>
      <c r="Z60682" s="396"/>
      <c r="AA60682" s="441"/>
    </row>
    <row r="60683" spans="25:27" x14ac:dyDescent="0.2">
      <c r="Y60683" s="396"/>
      <c r="Z60683" s="396"/>
      <c r="AA60683" s="441"/>
    </row>
    <row r="60684" spans="25:27" x14ac:dyDescent="0.2">
      <c r="Y60684" s="396"/>
      <c r="Z60684" s="396"/>
      <c r="AA60684" s="441"/>
    </row>
    <row r="60685" spans="25:27" x14ac:dyDescent="0.2">
      <c r="Y60685" s="396"/>
      <c r="Z60685" s="396"/>
      <c r="AA60685" s="441"/>
    </row>
    <row r="60686" spans="25:27" x14ac:dyDescent="0.2">
      <c r="Y60686" s="396"/>
      <c r="Z60686" s="396"/>
      <c r="AA60686" s="441"/>
    </row>
    <row r="60687" spans="25:27" x14ac:dyDescent="0.2">
      <c r="Y60687" s="396"/>
      <c r="Z60687" s="396"/>
      <c r="AA60687" s="441"/>
    </row>
    <row r="60688" spans="25:27" x14ac:dyDescent="0.2">
      <c r="Y60688" s="396"/>
      <c r="Z60688" s="396"/>
      <c r="AA60688" s="441"/>
    </row>
    <row r="60689" spans="25:27" x14ac:dyDescent="0.2">
      <c r="Y60689" s="396"/>
      <c r="Z60689" s="396"/>
      <c r="AA60689" s="441"/>
    </row>
    <row r="60690" spans="25:27" x14ac:dyDescent="0.2">
      <c r="Y60690" s="396"/>
      <c r="Z60690" s="396"/>
      <c r="AA60690" s="441"/>
    </row>
    <row r="60691" spans="25:27" x14ac:dyDescent="0.2">
      <c r="Y60691" s="396"/>
      <c r="Z60691" s="396"/>
      <c r="AA60691" s="441"/>
    </row>
    <row r="60692" spans="25:27" x14ac:dyDescent="0.2">
      <c r="Y60692" s="396"/>
      <c r="Z60692" s="396"/>
      <c r="AA60692" s="441"/>
    </row>
    <row r="60693" spans="25:27" x14ac:dyDescent="0.2">
      <c r="Y60693" s="396"/>
      <c r="Z60693" s="396"/>
      <c r="AA60693" s="441"/>
    </row>
    <row r="60694" spans="25:27" x14ac:dyDescent="0.2">
      <c r="Y60694" s="396"/>
      <c r="Z60694" s="396"/>
      <c r="AA60694" s="441"/>
    </row>
    <row r="60695" spans="25:27" x14ac:dyDescent="0.2">
      <c r="Y60695" s="396"/>
      <c r="Z60695" s="396"/>
      <c r="AA60695" s="441"/>
    </row>
    <row r="60696" spans="25:27" x14ac:dyDescent="0.2">
      <c r="Y60696" s="396"/>
      <c r="Z60696" s="396"/>
      <c r="AA60696" s="441"/>
    </row>
    <row r="60697" spans="25:27" x14ac:dyDescent="0.2">
      <c r="Y60697" s="396"/>
      <c r="Z60697" s="396"/>
      <c r="AA60697" s="441"/>
    </row>
    <row r="60698" spans="25:27" x14ac:dyDescent="0.2">
      <c r="Y60698" s="396"/>
      <c r="Z60698" s="396"/>
      <c r="AA60698" s="441"/>
    </row>
    <row r="60699" spans="25:27" x14ac:dyDescent="0.2">
      <c r="Y60699" s="396"/>
      <c r="Z60699" s="396"/>
      <c r="AA60699" s="441"/>
    </row>
    <row r="60700" spans="25:27" x14ac:dyDescent="0.2">
      <c r="Y60700" s="396"/>
      <c r="Z60700" s="396"/>
      <c r="AA60700" s="441"/>
    </row>
    <row r="60701" spans="25:27" x14ac:dyDescent="0.2">
      <c r="Y60701" s="396"/>
      <c r="Z60701" s="396"/>
      <c r="AA60701" s="441"/>
    </row>
    <row r="60702" spans="25:27" x14ac:dyDescent="0.2">
      <c r="Y60702" s="396"/>
      <c r="Z60702" s="396"/>
      <c r="AA60702" s="441"/>
    </row>
    <row r="60703" spans="25:27" x14ac:dyDescent="0.2">
      <c r="Y60703" s="396"/>
      <c r="Z60703" s="396"/>
      <c r="AA60703" s="441"/>
    </row>
    <row r="60704" spans="25:27" x14ac:dyDescent="0.2">
      <c r="Y60704" s="396"/>
      <c r="Z60704" s="396"/>
      <c r="AA60704" s="441"/>
    </row>
    <row r="60705" spans="25:27" x14ac:dyDescent="0.2">
      <c r="Y60705" s="396"/>
      <c r="Z60705" s="396"/>
      <c r="AA60705" s="441"/>
    </row>
    <row r="60706" spans="25:27" x14ac:dyDescent="0.2">
      <c r="Y60706" s="396"/>
      <c r="Z60706" s="396"/>
      <c r="AA60706" s="441"/>
    </row>
    <row r="60707" spans="25:27" x14ac:dyDescent="0.2">
      <c r="Y60707" s="396"/>
      <c r="Z60707" s="396"/>
      <c r="AA60707" s="441"/>
    </row>
    <row r="60708" spans="25:27" x14ac:dyDescent="0.2">
      <c r="Y60708" s="396"/>
      <c r="Z60708" s="396"/>
      <c r="AA60708" s="441"/>
    </row>
    <row r="60709" spans="25:27" x14ac:dyDescent="0.2">
      <c r="Y60709" s="396"/>
      <c r="Z60709" s="396"/>
      <c r="AA60709" s="441"/>
    </row>
    <row r="60710" spans="25:27" x14ac:dyDescent="0.2">
      <c r="Y60710" s="396"/>
      <c r="Z60710" s="396"/>
      <c r="AA60710" s="441"/>
    </row>
    <row r="60711" spans="25:27" x14ac:dyDescent="0.2">
      <c r="Y60711" s="396"/>
      <c r="Z60711" s="396"/>
      <c r="AA60711" s="441"/>
    </row>
    <row r="60712" spans="25:27" x14ac:dyDescent="0.2">
      <c r="Y60712" s="396"/>
      <c r="Z60712" s="396"/>
      <c r="AA60712" s="441"/>
    </row>
    <row r="60713" spans="25:27" x14ac:dyDescent="0.2">
      <c r="Y60713" s="396"/>
      <c r="Z60713" s="396"/>
      <c r="AA60713" s="441"/>
    </row>
    <row r="60714" spans="25:27" x14ac:dyDescent="0.2">
      <c r="Y60714" s="396"/>
      <c r="Z60714" s="396"/>
      <c r="AA60714" s="441"/>
    </row>
    <row r="60715" spans="25:27" x14ac:dyDescent="0.2">
      <c r="Y60715" s="396"/>
      <c r="Z60715" s="396"/>
      <c r="AA60715" s="441"/>
    </row>
    <row r="60716" spans="25:27" x14ac:dyDescent="0.2">
      <c r="Y60716" s="396"/>
      <c r="Z60716" s="396"/>
      <c r="AA60716" s="441"/>
    </row>
    <row r="60717" spans="25:27" x14ac:dyDescent="0.2">
      <c r="Y60717" s="396"/>
      <c r="Z60717" s="396"/>
      <c r="AA60717" s="441"/>
    </row>
    <row r="60718" spans="25:27" x14ac:dyDescent="0.2">
      <c r="Y60718" s="396"/>
      <c r="Z60718" s="396"/>
      <c r="AA60718" s="441"/>
    </row>
    <row r="60719" spans="25:27" x14ac:dyDescent="0.2">
      <c r="Y60719" s="396"/>
      <c r="Z60719" s="396"/>
      <c r="AA60719" s="441"/>
    </row>
    <row r="60720" spans="25:27" x14ac:dyDescent="0.2">
      <c r="Y60720" s="396"/>
      <c r="Z60720" s="396"/>
      <c r="AA60720" s="441"/>
    </row>
    <row r="60721" spans="25:27" x14ac:dyDescent="0.2">
      <c r="Y60721" s="396"/>
      <c r="Z60721" s="396"/>
      <c r="AA60721" s="441"/>
    </row>
    <row r="60722" spans="25:27" x14ac:dyDescent="0.2">
      <c r="Y60722" s="396"/>
      <c r="Z60722" s="396"/>
      <c r="AA60722" s="441"/>
    </row>
    <row r="60723" spans="25:27" x14ac:dyDescent="0.2">
      <c r="Y60723" s="396"/>
      <c r="Z60723" s="396"/>
      <c r="AA60723" s="441"/>
    </row>
    <row r="60724" spans="25:27" x14ac:dyDescent="0.2">
      <c r="Y60724" s="396"/>
      <c r="Z60724" s="396"/>
      <c r="AA60724" s="441"/>
    </row>
    <row r="60725" spans="25:27" x14ac:dyDescent="0.2">
      <c r="Y60725" s="396"/>
      <c r="Z60725" s="396"/>
      <c r="AA60725" s="441"/>
    </row>
    <row r="60726" spans="25:27" x14ac:dyDescent="0.2">
      <c r="Y60726" s="396"/>
      <c r="Z60726" s="396"/>
      <c r="AA60726" s="441"/>
    </row>
    <row r="60727" spans="25:27" x14ac:dyDescent="0.2">
      <c r="Y60727" s="396"/>
      <c r="Z60727" s="396"/>
      <c r="AA60727" s="441"/>
    </row>
    <row r="60728" spans="25:27" x14ac:dyDescent="0.2">
      <c r="Y60728" s="396"/>
      <c r="Z60728" s="396"/>
      <c r="AA60728" s="441"/>
    </row>
    <row r="60729" spans="25:27" x14ac:dyDescent="0.2">
      <c r="Y60729" s="396"/>
      <c r="Z60729" s="396"/>
      <c r="AA60729" s="441"/>
    </row>
    <row r="60730" spans="25:27" x14ac:dyDescent="0.2">
      <c r="Y60730" s="396"/>
      <c r="Z60730" s="396"/>
      <c r="AA60730" s="441"/>
    </row>
    <row r="60731" spans="25:27" x14ac:dyDescent="0.2">
      <c r="Y60731" s="396"/>
      <c r="Z60731" s="396"/>
      <c r="AA60731" s="441"/>
    </row>
    <row r="60732" spans="25:27" x14ac:dyDescent="0.2">
      <c r="Y60732" s="396"/>
      <c r="Z60732" s="396"/>
      <c r="AA60732" s="441"/>
    </row>
    <row r="60733" spans="25:27" x14ac:dyDescent="0.2">
      <c r="Y60733" s="396"/>
      <c r="Z60733" s="396"/>
      <c r="AA60733" s="441"/>
    </row>
    <row r="60734" spans="25:27" x14ac:dyDescent="0.2">
      <c r="Y60734" s="396"/>
      <c r="Z60734" s="396"/>
      <c r="AA60734" s="441"/>
    </row>
    <row r="60735" spans="25:27" x14ac:dyDescent="0.2">
      <c r="Y60735" s="396"/>
      <c r="Z60735" s="396"/>
      <c r="AA60735" s="441"/>
    </row>
    <row r="60736" spans="25:27" x14ac:dyDescent="0.2">
      <c r="Y60736" s="396"/>
      <c r="Z60736" s="396"/>
      <c r="AA60736" s="441"/>
    </row>
    <row r="60737" spans="25:27" x14ac:dyDescent="0.2">
      <c r="Y60737" s="396"/>
      <c r="Z60737" s="396"/>
      <c r="AA60737" s="441"/>
    </row>
    <row r="60738" spans="25:27" x14ac:dyDescent="0.2">
      <c r="Y60738" s="396"/>
      <c r="Z60738" s="396"/>
      <c r="AA60738" s="441"/>
    </row>
    <row r="60739" spans="25:27" x14ac:dyDescent="0.2">
      <c r="Y60739" s="396"/>
      <c r="Z60739" s="396"/>
      <c r="AA60739" s="441"/>
    </row>
    <row r="60740" spans="25:27" x14ac:dyDescent="0.2">
      <c r="Y60740" s="396"/>
      <c r="Z60740" s="396"/>
      <c r="AA60740" s="441"/>
    </row>
    <row r="60741" spans="25:27" x14ac:dyDescent="0.2">
      <c r="Y60741" s="396"/>
      <c r="Z60741" s="396"/>
      <c r="AA60741" s="441"/>
    </row>
    <row r="60742" spans="25:27" x14ac:dyDescent="0.2">
      <c r="Y60742" s="396"/>
      <c r="Z60742" s="396"/>
      <c r="AA60742" s="441"/>
    </row>
    <row r="60743" spans="25:27" x14ac:dyDescent="0.2">
      <c r="Y60743" s="396"/>
      <c r="Z60743" s="396"/>
      <c r="AA60743" s="441"/>
    </row>
    <row r="60744" spans="25:27" x14ac:dyDescent="0.2">
      <c r="Y60744" s="396"/>
      <c r="Z60744" s="396"/>
      <c r="AA60744" s="441"/>
    </row>
    <row r="60745" spans="25:27" x14ac:dyDescent="0.2">
      <c r="Y60745" s="396"/>
      <c r="Z60745" s="396"/>
      <c r="AA60745" s="441"/>
    </row>
    <row r="60746" spans="25:27" x14ac:dyDescent="0.2">
      <c r="Y60746" s="396"/>
      <c r="Z60746" s="396"/>
      <c r="AA60746" s="441"/>
    </row>
    <row r="60747" spans="25:27" x14ac:dyDescent="0.2">
      <c r="Y60747" s="396"/>
      <c r="Z60747" s="396"/>
      <c r="AA60747" s="441"/>
    </row>
    <row r="60748" spans="25:27" x14ac:dyDescent="0.2">
      <c r="Y60748" s="396"/>
      <c r="Z60748" s="396"/>
      <c r="AA60748" s="441"/>
    </row>
    <row r="60749" spans="25:27" x14ac:dyDescent="0.2">
      <c r="Y60749" s="396"/>
      <c r="Z60749" s="396"/>
      <c r="AA60749" s="441"/>
    </row>
    <row r="60750" spans="25:27" x14ac:dyDescent="0.2">
      <c r="Y60750" s="396"/>
      <c r="Z60750" s="396"/>
      <c r="AA60750" s="441"/>
    </row>
    <row r="60751" spans="25:27" x14ac:dyDescent="0.2">
      <c r="Y60751" s="396"/>
      <c r="Z60751" s="396"/>
      <c r="AA60751" s="441"/>
    </row>
    <row r="60752" spans="25:27" x14ac:dyDescent="0.2">
      <c r="Y60752" s="396"/>
      <c r="Z60752" s="396"/>
      <c r="AA60752" s="441"/>
    </row>
    <row r="60753" spans="25:27" x14ac:dyDescent="0.2">
      <c r="Y60753" s="396"/>
      <c r="Z60753" s="396"/>
      <c r="AA60753" s="441"/>
    </row>
    <row r="60754" spans="25:27" x14ac:dyDescent="0.2">
      <c r="Y60754" s="396"/>
      <c r="Z60754" s="396"/>
      <c r="AA60754" s="441"/>
    </row>
    <row r="60755" spans="25:27" x14ac:dyDescent="0.2">
      <c r="Y60755" s="396"/>
      <c r="Z60755" s="396"/>
      <c r="AA60755" s="441"/>
    </row>
    <row r="60756" spans="25:27" x14ac:dyDescent="0.2">
      <c r="Y60756" s="396"/>
      <c r="Z60756" s="396"/>
      <c r="AA60756" s="441"/>
    </row>
    <row r="60757" spans="25:27" x14ac:dyDescent="0.2">
      <c r="Y60757" s="396"/>
      <c r="Z60757" s="396"/>
      <c r="AA60757" s="441"/>
    </row>
    <row r="60758" spans="25:27" x14ac:dyDescent="0.2">
      <c r="Y60758" s="396"/>
      <c r="Z60758" s="396"/>
      <c r="AA60758" s="441"/>
    </row>
    <row r="60759" spans="25:27" x14ac:dyDescent="0.2">
      <c r="Y60759" s="396"/>
      <c r="Z60759" s="396"/>
      <c r="AA60759" s="441"/>
    </row>
    <row r="60760" spans="25:27" x14ac:dyDescent="0.2">
      <c r="Y60760" s="396"/>
      <c r="Z60760" s="396"/>
      <c r="AA60760" s="441"/>
    </row>
    <row r="60761" spans="25:27" x14ac:dyDescent="0.2">
      <c r="Y60761" s="396"/>
      <c r="Z60761" s="396"/>
      <c r="AA60761" s="441"/>
    </row>
    <row r="60762" spans="25:27" x14ac:dyDescent="0.2">
      <c r="Y60762" s="396"/>
      <c r="Z60762" s="396"/>
      <c r="AA60762" s="441"/>
    </row>
    <row r="60763" spans="25:27" x14ac:dyDescent="0.2">
      <c r="Y60763" s="396"/>
      <c r="Z60763" s="396"/>
      <c r="AA60763" s="441"/>
    </row>
    <row r="60764" spans="25:27" x14ac:dyDescent="0.2">
      <c r="Y60764" s="396"/>
      <c r="Z60764" s="396"/>
      <c r="AA60764" s="441"/>
    </row>
    <row r="60765" spans="25:27" x14ac:dyDescent="0.2">
      <c r="Y60765" s="396"/>
      <c r="Z60765" s="396"/>
      <c r="AA60765" s="441"/>
    </row>
    <row r="60766" spans="25:27" x14ac:dyDescent="0.2">
      <c r="Y60766" s="396"/>
      <c r="Z60766" s="396"/>
      <c r="AA60766" s="441"/>
    </row>
    <row r="60767" spans="25:27" x14ac:dyDescent="0.2">
      <c r="Y60767" s="396"/>
      <c r="Z60767" s="396"/>
      <c r="AA60767" s="441"/>
    </row>
    <row r="60768" spans="25:27" x14ac:dyDescent="0.2">
      <c r="Y60768" s="396"/>
      <c r="Z60768" s="396"/>
      <c r="AA60768" s="441"/>
    </row>
    <row r="60769" spans="25:27" x14ac:dyDescent="0.2">
      <c r="Y60769" s="396"/>
      <c r="Z60769" s="396"/>
      <c r="AA60769" s="441"/>
    </row>
    <row r="60770" spans="25:27" x14ac:dyDescent="0.2">
      <c r="Y60770" s="396"/>
      <c r="Z60770" s="396"/>
      <c r="AA60770" s="441"/>
    </row>
    <row r="60771" spans="25:27" x14ac:dyDescent="0.2">
      <c r="Y60771" s="396"/>
      <c r="Z60771" s="396"/>
      <c r="AA60771" s="441"/>
    </row>
    <row r="60772" spans="25:27" x14ac:dyDescent="0.2">
      <c r="Y60772" s="396"/>
      <c r="Z60772" s="396"/>
      <c r="AA60772" s="441"/>
    </row>
    <row r="60773" spans="25:27" x14ac:dyDescent="0.2">
      <c r="Y60773" s="396"/>
      <c r="Z60773" s="396"/>
      <c r="AA60773" s="441"/>
    </row>
    <row r="60774" spans="25:27" x14ac:dyDescent="0.2">
      <c r="Y60774" s="396"/>
      <c r="Z60774" s="396"/>
      <c r="AA60774" s="441"/>
    </row>
    <row r="60775" spans="25:27" x14ac:dyDescent="0.2">
      <c r="Y60775" s="396"/>
      <c r="Z60775" s="396"/>
      <c r="AA60775" s="441"/>
    </row>
    <row r="60776" spans="25:27" x14ac:dyDescent="0.2">
      <c r="Y60776" s="396"/>
      <c r="Z60776" s="396"/>
      <c r="AA60776" s="441"/>
    </row>
    <row r="60777" spans="25:27" x14ac:dyDescent="0.2">
      <c r="Y60777" s="396"/>
      <c r="Z60777" s="396"/>
      <c r="AA60777" s="441"/>
    </row>
    <row r="60778" spans="25:27" x14ac:dyDescent="0.2">
      <c r="Y60778" s="396"/>
      <c r="Z60778" s="396"/>
      <c r="AA60778" s="441"/>
    </row>
    <row r="60779" spans="25:27" x14ac:dyDescent="0.2">
      <c r="Y60779" s="396"/>
      <c r="Z60779" s="396"/>
      <c r="AA60779" s="441"/>
    </row>
    <row r="60780" spans="25:27" x14ac:dyDescent="0.2">
      <c r="Y60780" s="396"/>
      <c r="Z60780" s="396"/>
      <c r="AA60780" s="441"/>
    </row>
    <row r="60781" spans="25:27" x14ac:dyDescent="0.2">
      <c r="Y60781" s="396"/>
      <c r="Z60781" s="396"/>
      <c r="AA60781" s="441"/>
    </row>
    <row r="60782" spans="25:27" x14ac:dyDescent="0.2">
      <c r="Y60782" s="396"/>
      <c r="Z60782" s="396"/>
      <c r="AA60782" s="441"/>
    </row>
    <row r="60783" spans="25:27" x14ac:dyDescent="0.2">
      <c r="Y60783" s="396"/>
      <c r="Z60783" s="396"/>
      <c r="AA60783" s="441"/>
    </row>
    <row r="60784" spans="25:27" x14ac:dyDescent="0.2">
      <c r="Y60784" s="396"/>
      <c r="Z60784" s="396"/>
      <c r="AA60784" s="441"/>
    </row>
    <row r="60785" spans="25:27" x14ac:dyDescent="0.2">
      <c r="Y60785" s="396"/>
      <c r="Z60785" s="396"/>
      <c r="AA60785" s="441"/>
    </row>
    <row r="60786" spans="25:27" x14ac:dyDescent="0.2">
      <c r="Y60786" s="396"/>
      <c r="Z60786" s="396"/>
      <c r="AA60786" s="441"/>
    </row>
    <row r="60787" spans="25:27" x14ac:dyDescent="0.2">
      <c r="Y60787" s="396"/>
      <c r="Z60787" s="396"/>
      <c r="AA60787" s="441"/>
    </row>
    <row r="60788" spans="25:27" x14ac:dyDescent="0.2">
      <c r="Y60788" s="396"/>
      <c r="Z60788" s="396"/>
      <c r="AA60788" s="441"/>
    </row>
    <row r="60789" spans="25:27" x14ac:dyDescent="0.2">
      <c r="Y60789" s="396"/>
      <c r="Z60789" s="396"/>
      <c r="AA60789" s="441"/>
    </row>
    <row r="60790" spans="25:27" x14ac:dyDescent="0.2">
      <c r="Y60790" s="396"/>
      <c r="Z60790" s="396"/>
      <c r="AA60790" s="441"/>
    </row>
    <row r="60791" spans="25:27" x14ac:dyDescent="0.2">
      <c r="Y60791" s="396"/>
      <c r="Z60791" s="396"/>
      <c r="AA60791" s="441"/>
    </row>
    <row r="60792" spans="25:27" x14ac:dyDescent="0.2">
      <c r="Y60792" s="396"/>
      <c r="Z60792" s="396"/>
      <c r="AA60792" s="441"/>
    </row>
    <row r="60793" spans="25:27" x14ac:dyDescent="0.2">
      <c r="Y60793" s="396"/>
      <c r="Z60793" s="396"/>
      <c r="AA60793" s="441"/>
    </row>
    <row r="60794" spans="25:27" x14ac:dyDescent="0.2">
      <c r="Y60794" s="396"/>
      <c r="Z60794" s="396"/>
      <c r="AA60794" s="441"/>
    </row>
    <row r="60795" spans="25:27" x14ac:dyDescent="0.2">
      <c r="Y60795" s="396"/>
      <c r="Z60795" s="396"/>
      <c r="AA60795" s="441"/>
    </row>
    <row r="60796" spans="25:27" x14ac:dyDescent="0.2">
      <c r="Y60796" s="396"/>
      <c r="Z60796" s="396"/>
      <c r="AA60796" s="441"/>
    </row>
    <row r="60797" spans="25:27" x14ac:dyDescent="0.2">
      <c r="Y60797" s="396"/>
      <c r="Z60797" s="396"/>
      <c r="AA60797" s="441"/>
    </row>
    <row r="60798" spans="25:27" x14ac:dyDescent="0.2">
      <c r="Y60798" s="396"/>
      <c r="Z60798" s="396"/>
      <c r="AA60798" s="441"/>
    </row>
    <row r="60799" spans="25:27" x14ac:dyDescent="0.2">
      <c r="Y60799" s="396"/>
      <c r="Z60799" s="396"/>
      <c r="AA60799" s="441"/>
    </row>
    <row r="60800" spans="25:27" x14ac:dyDescent="0.2">
      <c r="Y60800" s="396"/>
      <c r="Z60800" s="396"/>
      <c r="AA60800" s="441"/>
    </row>
    <row r="60801" spans="25:27" x14ac:dyDescent="0.2">
      <c r="Y60801" s="396"/>
      <c r="Z60801" s="396"/>
      <c r="AA60801" s="441"/>
    </row>
    <row r="60802" spans="25:27" x14ac:dyDescent="0.2">
      <c r="Y60802" s="396"/>
      <c r="Z60802" s="396"/>
      <c r="AA60802" s="441"/>
    </row>
    <row r="60803" spans="25:27" x14ac:dyDescent="0.2">
      <c r="Y60803" s="396"/>
      <c r="Z60803" s="396"/>
      <c r="AA60803" s="441"/>
    </row>
    <row r="60804" spans="25:27" x14ac:dyDescent="0.2">
      <c r="Y60804" s="396"/>
      <c r="Z60804" s="396"/>
      <c r="AA60804" s="441"/>
    </row>
    <row r="60805" spans="25:27" x14ac:dyDescent="0.2">
      <c r="Y60805" s="396"/>
      <c r="Z60805" s="396"/>
      <c r="AA60805" s="441"/>
    </row>
    <row r="60806" spans="25:27" x14ac:dyDescent="0.2">
      <c r="Y60806" s="396"/>
      <c r="Z60806" s="396"/>
      <c r="AA60806" s="441"/>
    </row>
    <row r="60807" spans="25:27" x14ac:dyDescent="0.2">
      <c r="Y60807" s="396"/>
      <c r="Z60807" s="396"/>
      <c r="AA60807" s="441"/>
    </row>
    <row r="60808" spans="25:27" x14ac:dyDescent="0.2">
      <c r="Y60808" s="396"/>
      <c r="Z60808" s="396"/>
      <c r="AA60808" s="441"/>
    </row>
    <row r="60809" spans="25:27" x14ac:dyDescent="0.2">
      <c r="Y60809" s="396"/>
      <c r="Z60809" s="396"/>
      <c r="AA60809" s="441"/>
    </row>
    <row r="60810" spans="25:27" x14ac:dyDescent="0.2">
      <c r="Y60810" s="396"/>
      <c r="Z60810" s="396"/>
      <c r="AA60810" s="441"/>
    </row>
    <row r="60811" spans="25:27" x14ac:dyDescent="0.2">
      <c r="Y60811" s="396"/>
      <c r="Z60811" s="396"/>
      <c r="AA60811" s="441"/>
    </row>
    <row r="60812" spans="25:27" x14ac:dyDescent="0.2">
      <c r="Y60812" s="396"/>
      <c r="Z60812" s="396"/>
      <c r="AA60812" s="441"/>
    </row>
    <row r="60813" spans="25:27" x14ac:dyDescent="0.2">
      <c r="Y60813" s="396"/>
      <c r="Z60813" s="396"/>
      <c r="AA60813" s="441"/>
    </row>
    <row r="60814" spans="25:27" x14ac:dyDescent="0.2">
      <c r="Y60814" s="396"/>
      <c r="Z60814" s="396"/>
      <c r="AA60814" s="441"/>
    </row>
    <row r="60815" spans="25:27" x14ac:dyDescent="0.2">
      <c r="Y60815" s="396"/>
      <c r="Z60815" s="396"/>
      <c r="AA60815" s="441"/>
    </row>
    <row r="60816" spans="25:27" x14ac:dyDescent="0.2">
      <c r="Y60816" s="396"/>
      <c r="Z60816" s="396"/>
      <c r="AA60816" s="441"/>
    </row>
    <row r="60817" spans="25:27" x14ac:dyDescent="0.2">
      <c r="Y60817" s="396"/>
      <c r="Z60817" s="396"/>
      <c r="AA60817" s="441"/>
    </row>
    <row r="60818" spans="25:27" x14ac:dyDescent="0.2">
      <c r="Y60818" s="396"/>
      <c r="Z60818" s="396"/>
      <c r="AA60818" s="441"/>
    </row>
    <row r="60819" spans="25:27" x14ac:dyDescent="0.2">
      <c r="Y60819" s="396"/>
      <c r="Z60819" s="396"/>
      <c r="AA60819" s="441"/>
    </row>
    <row r="60820" spans="25:27" x14ac:dyDescent="0.2">
      <c r="Y60820" s="396"/>
      <c r="Z60820" s="396"/>
      <c r="AA60820" s="441"/>
    </row>
    <row r="60821" spans="25:27" x14ac:dyDescent="0.2">
      <c r="Y60821" s="396"/>
      <c r="Z60821" s="396"/>
      <c r="AA60821" s="441"/>
    </row>
    <row r="60822" spans="25:27" x14ac:dyDescent="0.2">
      <c r="Y60822" s="396"/>
      <c r="Z60822" s="396"/>
      <c r="AA60822" s="441"/>
    </row>
    <row r="60823" spans="25:27" x14ac:dyDescent="0.2">
      <c r="Y60823" s="396"/>
      <c r="Z60823" s="396"/>
      <c r="AA60823" s="441"/>
    </row>
    <row r="60824" spans="25:27" x14ac:dyDescent="0.2">
      <c r="Y60824" s="396"/>
      <c r="Z60824" s="396"/>
      <c r="AA60824" s="441"/>
    </row>
    <row r="60825" spans="25:27" x14ac:dyDescent="0.2">
      <c r="Y60825" s="396"/>
      <c r="Z60825" s="396"/>
      <c r="AA60825" s="441"/>
    </row>
    <row r="60826" spans="25:27" x14ac:dyDescent="0.2">
      <c r="Y60826" s="396"/>
      <c r="Z60826" s="396"/>
      <c r="AA60826" s="441"/>
    </row>
    <row r="60827" spans="25:27" x14ac:dyDescent="0.2">
      <c r="Y60827" s="396"/>
      <c r="Z60827" s="396"/>
      <c r="AA60827" s="441"/>
    </row>
    <row r="60828" spans="25:27" x14ac:dyDescent="0.2">
      <c r="Y60828" s="396"/>
      <c r="Z60828" s="396"/>
      <c r="AA60828" s="441"/>
    </row>
    <row r="60829" spans="25:27" x14ac:dyDescent="0.2">
      <c r="Y60829" s="396"/>
      <c r="Z60829" s="396"/>
      <c r="AA60829" s="441"/>
    </row>
    <row r="60830" spans="25:27" x14ac:dyDescent="0.2">
      <c r="Y60830" s="396"/>
      <c r="Z60830" s="396"/>
      <c r="AA60830" s="441"/>
    </row>
    <row r="60831" spans="25:27" x14ac:dyDescent="0.2">
      <c r="Y60831" s="396"/>
      <c r="Z60831" s="396"/>
      <c r="AA60831" s="441"/>
    </row>
    <row r="60832" spans="25:27" x14ac:dyDescent="0.2">
      <c r="Y60832" s="396"/>
      <c r="Z60832" s="396"/>
      <c r="AA60832" s="441"/>
    </row>
    <row r="60833" spans="25:27" x14ac:dyDescent="0.2">
      <c r="Y60833" s="396"/>
      <c r="Z60833" s="396"/>
      <c r="AA60833" s="441"/>
    </row>
    <row r="60834" spans="25:27" x14ac:dyDescent="0.2">
      <c r="Y60834" s="396"/>
      <c r="Z60834" s="396"/>
      <c r="AA60834" s="441"/>
    </row>
    <row r="60835" spans="25:27" x14ac:dyDescent="0.2">
      <c r="Y60835" s="396"/>
      <c r="Z60835" s="396"/>
      <c r="AA60835" s="441"/>
    </row>
    <row r="60836" spans="25:27" x14ac:dyDescent="0.2">
      <c r="Y60836" s="396"/>
      <c r="Z60836" s="396"/>
      <c r="AA60836" s="441"/>
    </row>
    <row r="60837" spans="25:27" x14ac:dyDescent="0.2">
      <c r="Y60837" s="396"/>
      <c r="Z60837" s="396"/>
      <c r="AA60837" s="441"/>
    </row>
    <row r="60838" spans="25:27" x14ac:dyDescent="0.2">
      <c r="Y60838" s="396"/>
      <c r="Z60838" s="396"/>
      <c r="AA60838" s="441"/>
    </row>
    <row r="60839" spans="25:27" x14ac:dyDescent="0.2">
      <c r="Y60839" s="396"/>
      <c r="Z60839" s="396"/>
      <c r="AA60839" s="441"/>
    </row>
    <row r="60840" spans="25:27" x14ac:dyDescent="0.2">
      <c r="Y60840" s="396"/>
      <c r="Z60840" s="396"/>
      <c r="AA60840" s="441"/>
    </row>
    <row r="60841" spans="25:27" x14ac:dyDescent="0.2">
      <c r="Y60841" s="396"/>
      <c r="Z60841" s="396"/>
      <c r="AA60841" s="441"/>
    </row>
    <row r="60842" spans="25:27" x14ac:dyDescent="0.2">
      <c r="Y60842" s="396"/>
      <c r="Z60842" s="396"/>
      <c r="AA60842" s="441"/>
    </row>
    <row r="60843" spans="25:27" x14ac:dyDescent="0.2">
      <c r="Y60843" s="396"/>
      <c r="Z60843" s="396"/>
      <c r="AA60843" s="441"/>
    </row>
    <row r="60844" spans="25:27" x14ac:dyDescent="0.2">
      <c r="Y60844" s="396"/>
      <c r="Z60844" s="396"/>
      <c r="AA60844" s="441"/>
    </row>
    <row r="60845" spans="25:27" x14ac:dyDescent="0.2">
      <c r="Y60845" s="396"/>
      <c r="Z60845" s="396"/>
      <c r="AA60845" s="441"/>
    </row>
    <row r="60846" spans="25:27" x14ac:dyDescent="0.2">
      <c r="Y60846" s="396"/>
      <c r="Z60846" s="396"/>
      <c r="AA60846" s="441"/>
    </row>
    <row r="60847" spans="25:27" x14ac:dyDescent="0.2">
      <c r="Y60847" s="396"/>
      <c r="Z60847" s="396"/>
      <c r="AA60847" s="441"/>
    </row>
    <row r="60848" spans="25:27" x14ac:dyDescent="0.2">
      <c r="Y60848" s="396"/>
      <c r="Z60848" s="396"/>
      <c r="AA60848" s="441"/>
    </row>
    <row r="60849" spans="25:27" x14ac:dyDescent="0.2">
      <c r="Y60849" s="396"/>
      <c r="Z60849" s="396"/>
      <c r="AA60849" s="441"/>
    </row>
    <row r="60850" spans="25:27" x14ac:dyDescent="0.2">
      <c r="Y60850" s="396"/>
      <c r="Z60850" s="396"/>
      <c r="AA60850" s="441"/>
    </row>
    <row r="60851" spans="25:27" x14ac:dyDescent="0.2">
      <c r="Y60851" s="396"/>
      <c r="Z60851" s="396"/>
      <c r="AA60851" s="441"/>
    </row>
    <row r="60852" spans="25:27" x14ac:dyDescent="0.2">
      <c r="Y60852" s="396"/>
      <c r="Z60852" s="396"/>
      <c r="AA60852" s="441"/>
    </row>
    <row r="60853" spans="25:27" x14ac:dyDescent="0.2">
      <c r="Y60853" s="396"/>
      <c r="Z60853" s="396"/>
      <c r="AA60853" s="441"/>
    </row>
    <row r="60854" spans="25:27" x14ac:dyDescent="0.2">
      <c r="Y60854" s="396"/>
      <c r="Z60854" s="396"/>
      <c r="AA60854" s="441"/>
    </row>
    <row r="60855" spans="25:27" x14ac:dyDescent="0.2">
      <c r="Y60855" s="396"/>
      <c r="Z60855" s="396"/>
      <c r="AA60855" s="441"/>
    </row>
    <row r="60856" spans="25:27" x14ac:dyDescent="0.2">
      <c r="Y60856" s="396"/>
      <c r="Z60856" s="396"/>
      <c r="AA60856" s="441"/>
    </row>
    <row r="60857" spans="25:27" x14ac:dyDescent="0.2">
      <c r="Y60857" s="396"/>
      <c r="Z60857" s="396"/>
      <c r="AA60857" s="441"/>
    </row>
    <row r="60858" spans="25:27" x14ac:dyDescent="0.2">
      <c r="Y60858" s="396"/>
      <c r="Z60858" s="396"/>
      <c r="AA60858" s="441"/>
    </row>
    <row r="60859" spans="25:27" x14ac:dyDescent="0.2">
      <c r="Y60859" s="396"/>
      <c r="Z60859" s="396"/>
      <c r="AA60859" s="441"/>
    </row>
    <row r="60860" spans="25:27" x14ac:dyDescent="0.2">
      <c r="Y60860" s="396"/>
      <c r="Z60860" s="396"/>
      <c r="AA60860" s="441"/>
    </row>
    <row r="60861" spans="25:27" x14ac:dyDescent="0.2">
      <c r="Y60861" s="396"/>
      <c r="Z60861" s="396"/>
      <c r="AA60861" s="441"/>
    </row>
    <row r="60862" spans="25:27" x14ac:dyDescent="0.2">
      <c r="Y60862" s="396"/>
      <c r="Z60862" s="396"/>
      <c r="AA60862" s="441"/>
    </row>
    <row r="60863" spans="25:27" x14ac:dyDescent="0.2">
      <c r="Y60863" s="396"/>
      <c r="Z60863" s="396"/>
      <c r="AA60863" s="441"/>
    </row>
    <row r="60864" spans="25:27" x14ac:dyDescent="0.2">
      <c r="Y60864" s="396"/>
      <c r="Z60864" s="396"/>
      <c r="AA60864" s="441"/>
    </row>
    <row r="60865" spans="25:27" x14ac:dyDescent="0.2">
      <c r="Y60865" s="396"/>
      <c r="Z60865" s="396"/>
      <c r="AA60865" s="441"/>
    </row>
    <row r="60866" spans="25:27" x14ac:dyDescent="0.2">
      <c r="Y60866" s="396"/>
      <c r="Z60866" s="396"/>
      <c r="AA60866" s="441"/>
    </row>
    <row r="60867" spans="25:27" x14ac:dyDescent="0.2">
      <c r="Y60867" s="396"/>
      <c r="Z60867" s="396"/>
      <c r="AA60867" s="441"/>
    </row>
    <row r="60868" spans="25:27" x14ac:dyDescent="0.2">
      <c r="Y60868" s="396"/>
      <c r="Z60868" s="396"/>
      <c r="AA60868" s="441"/>
    </row>
    <row r="60869" spans="25:27" x14ac:dyDescent="0.2">
      <c r="Y60869" s="396"/>
      <c r="Z60869" s="396"/>
      <c r="AA60869" s="441"/>
    </row>
    <row r="60870" spans="25:27" x14ac:dyDescent="0.2">
      <c r="Y60870" s="396"/>
      <c r="Z60870" s="396"/>
      <c r="AA60870" s="441"/>
    </row>
    <row r="60871" spans="25:27" x14ac:dyDescent="0.2">
      <c r="Y60871" s="396"/>
      <c r="Z60871" s="396"/>
      <c r="AA60871" s="441"/>
    </row>
    <row r="60872" spans="25:27" x14ac:dyDescent="0.2">
      <c r="Y60872" s="396"/>
      <c r="Z60872" s="396"/>
      <c r="AA60872" s="441"/>
    </row>
    <row r="60873" spans="25:27" x14ac:dyDescent="0.2">
      <c r="Y60873" s="396"/>
      <c r="Z60873" s="396"/>
      <c r="AA60873" s="441"/>
    </row>
    <row r="60874" spans="25:27" x14ac:dyDescent="0.2">
      <c r="Y60874" s="396"/>
      <c r="Z60874" s="396"/>
      <c r="AA60874" s="441"/>
    </row>
    <row r="60875" spans="25:27" x14ac:dyDescent="0.2">
      <c r="Y60875" s="396"/>
      <c r="Z60875" s="396"/>
      <c r="AA60875" s="441"/>
    </row>
    <row r="60876" spans="25:27" x14ac:dyDescent="0.2">
      <c r="Y60876" s="396"/>
      <c r="Z60876" s="396"/>
      <c r="AA60876" s="441"/>
    </row>
    <row r="60877" spans="25:27" x14ac:dyDescent="0.2">
      <c r="Y60877" s="396"/>
      <c r="Z60877" s="396"/>
      <c r="AA60877" s="441"/>
    </row>
    <row r="60878" spans="25:27" x14ac:dyDescent="0.2">
      <c r="Y60878" s="396"/>
      <c r="Z60878" s="396"/>
      <c r="AA60878" s="441"/>
    </row>
    <row r="60879" spans="25:27" x14ac:dyDescent="0.2">
      <c r="Y60879" s="396"/>
      <c r="Z60879" s="396"/>
      <c r="AA60879" s="441"/>
    </row>
    <row r="60880" spans="25:27" x14ac:dyDescent="0.2">
      <c r="Y60880" s="396"/>
      <c r="Z60880" s="396"/>
      <c r="AA60880" s="441"/>
    </row>
    <row r="60881" spans="25:27" x14ac:dyDescent="0.2">
      <c r="Y60881" s="396"/>
      <c r="Z60881" s="396"/>
      <c r="AA60881" s="441"/>
    </row>
    <row r="60882" spans="25:27" x14ac:dyDescent="0.2">
      <c r="Y60882" s="396"/>
      <c r="Z60882" s="396"/>
      <c r="AA60882" s="441"/>
    </row>
    <row r="60883" spans="25:27" x14ac:dyDescent="0.2">
      <c r="Y60883" s="396"/>
      <c r="Z60883" s="396"/>
      <c r="AA60883" s="441"/>
    </row>
    <row r="60884" spans="25:27" x14ac:dyDescent="0.2">
      <c r="Y60884" s="396"/>
      <c r="Z60884" s="396"/>
      <c r="AA60884" s="441"/>
    </row>
    <row r="60885" spans="25:27" x14ac:dyDescent="0.2">
      <c r="Y60885" s="396"/>
      <c r="Z60885" s="396"/>
      <c r="AA60885" s="441"/>
    </row>
    <row r="60886" spans="25:27" x14ac:dyDescent="0.2">
      <c r="Y60886" s="396"/>
      <c r="Z60886" s="396"/>
      <c r="AA60886" s="441"/>
    </row>
    <row r="60887" spans="25:27" x14ac:dyDescent="0.2">
      <c r="Y60887" s="396"/>
      <c r="Z60887" s="396"/>
      <c r="AA60887" s="441"/>
    </row>
    <row r="60888" spans="25:27" x14ac:dyDescent="0.2">
      <c r="Y60888" s="396"/>
      <c r="Z60888" s="396"/>
      <c r="AA60888" s="441"/>
    </row>
    <row r="60889" spans="25:27" x14ac:dyDescent="0.2">
      <c r="Y60889" s="396"/>
      <c r="Z60889" s="396"/>
      <c r="AA60889" s="441"/>
    </row>
    <row r="60890" spans="25:27" x14ac:dyDescent="0.2">
      <c r="Y60890" s="396"/>
      <c r="Z60890" s="396"/>
      <c r="AA60890" s="441"/>
    </row>
    <row r="60891" spans="25:27" x14ac:dyDescent="0.2">
      <c r="Y60891" s="396"/>
      <c r="Z60891" s="396"/>
      <c r="AA60891" s="441"/>
    </row>
    <row r="60892" spans="25:27" x14ac:dyDescent="0.2">
      <c r="Y60892" s="396"/>
      <c r="Z60892" s="396"/>
      <c r="AA60892" s="441"/>
    </row>
    <row r="60893" spans="25:27" x14ac:dyDescent="0.2">
      <c r="Y60893" s="396"/>
      <c r="Z60893" s="396"/>
      <c r="AA60893" s="441"/>
    </row>
    <row r="60894" spans="25:27" x14ac:dyDescent="0.2">
      <c r="Y60894" s="396"/>
      <c r="Z60894" s="396"/>
      <c r="AA60894" s="441"/>
    </row>
    <row r="60895" spans="25:27" x14ac:dyDescent="0.2">
      <c r="Y60895" s="396"/>
      <c r="Z60895" s="396"/>
      <c r="AA60895" s="441"/>
    </row>
    <row r="60896" spans="25:27" x14ac:dyDescent="0.2">
      <c r="Y60896" s="396"/>
      <c r="Z60896" s="396"/>
      <c r="AA60896" s="441"/>
    </row>
    <row r="60897" spans="25:27" x14ac:dyDescent="0.2">
      <c r="Y60897" s="396"/>
      <c r="Z60897" s="396"/>
      <c r="AA60897" s="441"/>
    </row>
    <row r="60898" spans="25:27" x14ac:dyDescent="0.2">
      <c r="Y60898" s="396"/>
      <c r="Z60898" s="396"/>
      <c r="AA60898" s="441"/>
    </row>
    <row r="60899" spans="25:27" x14ac:dyDescent="0.2">
      <c r="Y60899" s="396"/>
      <c r="Z60899" s="396"/>
      <c r="AA60899" s="441"/>
    </row>
    <row r="60900" spans="25:27" x14ac:dyDescent="0.2">
      <c r="Y60900" s="396"/>
      <c r="Z60900" s="396"/>
      <c r="AA60900" s="441"/>
    </row>
    <row r="60901" spans="25:27" x14ac:dyDescent="0.2">
      <c r="Y60901" s="396"/>
      <c r="Z60901" s="396"/>
      <c r="AA60901" s="441"/>
    </row>
    <row r="60902" spans="25:27" x14ac:dyDescent="0.2">
      <c r="Y60902" s="396"/>
      <c r="Z60902" s="396"/>
      <c r="AA60902" s="441"/>
    </row>
    <row r="60903" spans="25:27" x14ac:dyDescent="0.2">
      <c r="Y60903" s="396"/>
      <c r="Z60903" s="396"/>
      <c r="AA60903" s="441"/>
    </row>
    <row r="60904" spans="25:27" x14ac:dyDescent="0.2">
      <c r="Y60904" s="396"/>
      <c r="Z60904" s="396"/>
      <c r="AA60904" s="441"/>
    </row>
    <row r="60905" spans="25:27" x14ac:dyDescent="0.2">
      <c r="Y60905" s="396"/>
      <c r="Z60905" s="396"/>
      <c r="AA60905" s="441"/>
    </row>
    <row r="60906" spans="25:27" x14ac:dyDescent="0.2">
      <c r="Y60906" s="396"/>
      <c r="Z60906" s="396"/>
      <c r="AA60906" s="441"/>
    </row>
    <row r="60907" spans="25:27" x14ac:dyDescent="0.2">
      <c r="Y60907" s="396"/>
      <c r="Z60907" s="396"/>
      <c r="AA60907" s="441"/>
    </row>
    <row r="60908" spans="25:27" x14ac:dyDescent="0.2">
      <c r="Y60908" s="396"/>
      <c r="Z60908" s="396"/>
      <c r="AA60908" s="441"/>
    </row>
    <row r="60909" spans="25:27" x14ac:dyDescent="0.2">
      <c r="Y60909" s="396"/>
      <c r="Z60909" s="396"/>
      <c r="AA60909" s="441"/>
    </row>
    <row r="60910" spans="25:27" x14ac:dyDescent="0.2">
      <c r="Y60910" s="396"/>
      <c r="Z60910" s="396"/>
      <c r="AA60910" s="441"/>
    </row>
    <row r="60911" spans="25:27" x14ac:dyDescent="0.2">
      <c r="Y60911" s="396"/>
      <c r="Z60911" s="396"/>
      <c r="AA60911" s="441"/>
    </row>
    <row r="60912" spans="25:27" x14ac:dyDescent="0.2">
      <c r="Y60912" s="396"/>
      <c r="Z60912" s="396"/>
      <c r="AA60912" s="441"/>
    </row>
    <row r="60913" spans="25:27" x14ac:dyDescent="0.2">
      <c r="Y60913" s="396"/>
      <c r="Z60913" s="396"/>
      <c r="AA60913" s="441"/>
    </row>
    <row r="60914" spans="25:27" x14ac:dyDescent="0.2">
      <c r="Y60914" s="396"/>
      <c r="Z60914" s="396"/>
      <c r="AA60914" s="441"/>
    </row>
    <row r="60915" spans="25:27" x14ac:dyDescent="0.2">
      <c r="Y60915" s="396"/>
      <c r="Z60915" s="396"/>
      <c r="AA60915" s="441"/>
    </row>
    <row r="60916" spans="25:27" x14ac:dyDescent="0.2">
      <c r="Y60916" s="396"/>
      <c r="Z60916" s="396"/>
      <c r="AA60916" s="441"/>
    </row>
    <row r="60917" spans="25:27" x14ac:dyDescent="0.2">
      <c r="Y60917" s="396"/>
      <c r="Z60917" s="396"/>
      <c r="AA60917" s="441"/>
    </row>
    <row r="60918" spans="25:27" x14ac:dyDescent="0.2">
      <c r="Y60918" s="396"/>
      <c r="Z60918" s="396"/>
      <c r="AA60918" s="441"/>
    </row>
    <row r="60919" spans="25:27" x14ac:dyDescent="0.2">
      <c r="Y60919" s="396"/>
      <c r="Z60919" s="396"/>
      <c r="AA60919" s="441"/>
    </row>
    <row r="60920" spans="25:27" x14ac:dyDescent="0.2">
      <c r="Y60920" s="396"/>
      <c r="Z60920" s="396"/>
      <c r="AA60920" s="441"/>
    </row>
    <row r="60921" spans="25:27" x14ac:dyDescent="0.2">
      <c r="Y60921" s="396"/>
      <c r="Z60921" s="396"/>
      <c r="AA60921" s="441"/>
    </row>
    <row r="60922" spans="25:27" x14ac:dyDescent="0.2">
      <c r="Y60922" s="396"/>
      <c r="Z60922" s="396"/>
      <c r="AA60922" s="441"/>
    </row>
    <row r="60923" spans="25:27" x14ac:dyDescent="0.2">
      <c r="Y60923" s="396"/>
      <c r="Z60923" s="396"/>
      <c r="AA60923" s="441"/>
    </row>
    <row r="60924" spans="25:27" x14ac:dyDescent="0.2">
      <c r="Y60924" s="396"/>
      <c r="Z60924" s="396"/>
      <c r="AA60924" s="441"/>
    </row>
    <row r="60925" spans="25:27" x14ac:dyDescent="0.2">
      <c r="Y60925" s="396"/>
      <c r="Z60925" s="396"/>
      <c r="AA60925" s="441"/>
    </row>
    <row r="60926" spans="25:27" x14ac:dyDescent="0.2">
      <c r="Y60926" s="396"/>
      <c r="Z60926" s="396"/>
      <c r="AA60926" s="441"/>
    </row>
    <row r="60927" spans="25:27" x14ac:dyDescent="0.2">
      <c r="Y60927" s="396"/>
      <c r="Z60927" s="396"/>
      <c r="AA60927" s="441"/>
    </row>
    <row r="60928" spans="25:27" x14ac:dyDescent="0.2">
      <c r="Y60928" s="396"/>
      <c r="Z60928" s="396"/>
      <c r="AA60928" s="441"/>
    </row>
    <row r="60929" spans="25:27" x14ac:dyDescent="0.2">
      <c r="Y60929" s="396"/>
      <c r="Z60929" s="396"/>
      <c r="AA60929" s="441"/>
    </row>
    <row r="60930" spans="25:27" x14ac:dyDescent="0.2">
      <c r="Y60930" s="396"/>
      <c r="Z60930" s="396"/>
      <c r="AA60930" s="441"/>
    </row>
    <row r="60931" spans="25:27" x14ac:dyDescent="0.2">
      <c r="Y60931" s="396"/>
      <c r="Z60931" s="396"/>
      <c r="AA60931" s="441"/>
    </row>
    <row r="60932" spans="25:27" x14ac:dyDescent="0.2">
      <c r="Y60932" s="396"/>
      <c r="Z60932" s="396"/>
      <c r="AA60932" s="441"/>
    </row>
    <row r="60933" spans="25:27" x14ac:dyDescent="0.2">
      <c r="Y60933" s="396"/>
      <c r="Z60933" s="396"/>
      <c r="AA60933" s="441"/>
    </row>
    <row r="60934" spans="25:27" x14ac:dyDescent="0.2">
      <c r="Y60934" s="396"/>
      <c r="Z60934" s="396"/>
      <c r="AA60934" s="441"/>
    </row>
    <row r="60935" spans="25:27" x14ac:dyDescent="0.2">
      <c r="Y60935" s="396"/>
      <c r="Z60935" s="396"/>
      <c r="AA60935" s="441"/>
    </row>
    <row r="60936" spans="25:27" x14ac:dyDescent="0.2">
      <c r="Y60936" s="396"/>
      <c r="Z60936" s="396"/>
      <c r="AA60936" s="441"/>
    </row>
    <row r="60937" spans="25:27" x14ac:dyDescent="0.2">
      <c r="Y60937" s="396"/>
      <c r="Z60937" s="396"/>
      <c r="AA60937" s="441"/>
    </row>
    <row r="60938" spans="25:27" x14ac:dyDescent="0.2">
      <c r="Y60938" s="396"/>
      <c r="Z60938" s="396"/>
      <c r="AA60938" s="441"/>
    </row>
    <row r="60939" spans="25:27" x14ac:dyDescent="0.2">
      <c r="Y60939" s="396"/>
      <c r="Z60939" s="396"/>
      <c r="AA60939" s="441"/>
    </row>
    <row r="60940" spans="25:27" x14ac:dyDescent="0.2">
      <c r="Y60940" s="396"/>
      <c r="Z60940" s="396"/>
      <c r="AA60940" s="441"/>
    </row>
    <row r="60941" spans="25:27" x14ac:dyDescent="0.2">
      <c r="Y60941" s="396"/>
      <c r="Z60941" s="396"/>
      <c r="AA60941" s="441"/>
    </row>
    <row r="60942" spans="25:27" x14ac:dyDescent="0.2">
      <c r="Y60942" s="396"/>
      <c r="Z60942" s="396"/>
      <c r="AA60942" s="441"/>
    </row>
    <row r="60943" spans="25:27" x14ac:dyDescent="0.2">
      <c r="Y60943" s="396"/>
      <c r="Z60943" s="396"/>
      <c r="AA60943" s="441"/>
    </row>
    <row r="60944" spans="25:27" x14ac:dyDescent="0.2">
      <c r="Y60944" s="396"/>
      <c r="Z60944" s="396"/>
      <c r="AA60944" s="441"/>
    </row>
    <row r="60945" spans="25:27" x14ac:dyDescent="0.2">
      <c r="Y60945" s="396"/>
      <c r="Z60945" s="396"/>
      <c r="AA60945" s="441"/>
    </row>
    <row r="60946" spans="25:27" x14ac:dyDescent="0.2">
      <c r="Y60946" s="396"/>
      <c r="Z60946" s="396"/>
      <c r="AA60946" s="441"/>
    </row>
    <row r="60947" spans="25:27" x14ac:dyDescent="0.2">
      <c r="Y60947" s="396"/>
      <c r="Z60947" s="396"/>
      <c r="AA60947" s="441"/>
    </row>
    <row r="60948" spans="25:27" x14ac:dyDescent="0.2">
      <c r="Y60948" s="396"/>
      <c r="Z60948" s="396"/>
      <c r="AA60948" s="441"/>
    </row>
    <row r="60949" spans="25:27" x14ac:dyDescent="0.2">
      <c r="Y60949" s="396"/>
      <c r="Z60949" s="396"/>
      <c r="AA60949" s="441"/>
    </row>
    <row r="60950" spans="25:27" x14ac:dyDescent="0.2">
      <c r="Y60950" s="396"/>
      <c r="Z60950" s="396"/>
      <c r="AA60950" s="441"/>
    </row>
    <row r="60951" spans="25:27" x14ac:dyDescent="0.2">
      <c r="Y60951" s="396"/>
      <c r="Z60951" s="396"/>
      <c r="AA60951" s="441"/>
    </row>
    <row r="60952" spans="25:27" x14ac:dyDescent="0.2">
      <c r="Y60952" s="396"/>
      <c r="Z60952" s="396"/>
      <c r="AA60952" s="441"/>
    </row>
    <row r="60953" spans="25:27" x14ac:dyDescent="0.2">
      <c r="Y60953" s="396"/>
      <c r="Z60953" s="396"/>
      <c r="AA60953" s="441"/>
    </row>
    <row r="60954" spans="25:27" x14ac:dyDescent="0.2">
      <c r="Y60954" s="396"/>
      <c r="Z60954" s="396"/>
      <c r="AA60954" s="441"/>
    </row>
    <row r="60955" spans="25:27" x14ac:dyDescent="0.2">
      <c r="Y60955" s="396"/>
      <c r="Z60955" s="396"/>
      <c r="AA60955" s="441"/>
    </row>
    <row r="60956" spans="25:27" x14ac:dyDescent="0.2">
      <c r="Y60956" s="396"/>
      <c r="Z60956" s="396"/>
      <c r="AA60956" s="441"/>
    </row>
    <row r="60957" spans="25:27" x14ac:dyDescent="0.2">
      <c r="Y60957" s="396"/>
      <c r="Z60957" s="396"/>
      <c r="AA60957" s="441"/>
    </row>
    <row r="60958" spans="25:27" x14ac:dyDescent="0.2">
      <c r="Y60958" s="396"/>
      <c r="Z60958" s="396"/>
      <c r="AA60958" s="441"/>
    </row>
    <row r="60959" spans="25:27" x14ac:dyDescent="0.2">
      <c r="Y60959" s="396"/>
      <c r="Z60959" s="396"/>
      <c r="AA60959" s="441"/>
    </row>
    <row r="60960" spans="25:27" x14ac:dyDescent="0.2">
      <c r="Y60960" s="396"/>
      <c r="Z60960" s="396"/>
      <c r="AA60960" s="441"/>
    </row>
    <row r="60961" spans="25:27" x14ac:dyDescent="0.2">
      <c r="Y60961" s="396"/>
      <c r="Z60961" s="396"/>
      <c r="AA60961" s="441"/>
    </row>
    <row r="60962" spans="25:27" x14ac:dyDescent="0.2">
      <c r="Y60962" s="396"/>
      <c r="Z60962" s="396"/>
      <c r="AA60962" s="441"/>
    </row>
    <row r="60963" spans="25:27" x14ac:dyDescent="0.2">
      <c r="Y60963" s="396"/>
      <c r="Z60963" s="396"/>
      <c r="AA60963" s="441"/>
    </row>
    <row r="60964" spans="25:27" x14ac:dyDescent="0.2">
      <c r="Y60964" s="396"/>
      <c r="Z60964" s="396"/>
      <c r="AA60964" s="441"/>
    </row>
    <row r="60965" spans="25:27" x14ac:dyDescent="0.2">
      <c r="Y60965" s="396"/>
      <c r="Z60965" s="396"/>
      <c r="AA60965" s="441"/>
    </row>
    <row r="60966" spans="25:27" x14ac:dyDescent="0.2">
      <c r="Y60966" s="396"/>
      <c r="Z60966" s="396"/>
      <c r="AA60966" s="441"/>
    </row>
    <row r="60967" spans="25:27" x14ac:dyDescent="0.2">
      <c r="Y60967" s="396"/>
      <c r="Z60967" s="396"/>
      <c r="AA60967" s="441"/>
    </row>
    <row r="60968" spans="25:27" x14ac:dyDescent="0.2">
      <c r="Y60968" s="396"/>
      <c r="Z60968" s="396"/>
      <c r="AA60968" s="441"/>
    </row>
    <row r="60969" spans="25:27" x14ac:dyDescent="0.2">
      <c r="Y60969" s="396"/>
      <c r="Z60969" s="396"/>
      <c r="AA60969" s="441"/>
    </row>
    <row r="60970" spans="25:27" x14ac:dyDescent="0.2">
      <c r="Y60970" s="396"/>
      <c r="Z60970" s="396"/>
      <c r="AA60970" s="441"/>
    </row>
    <row r="60971" spans="25:27" x14ac:dyDescent="0.2">
      <c r="Y60971" s="396"/>
      <c r="Z60971" s="396"/>
      <c r="AA60971" s="441"/>
    </row>
    <row r="60972" spans="25:27" x14ac:dyDescent="0.2">
      <c r="Y60972" s="396"/>
      <c r="Z60972" s="396"/>
      <c r="AA60972" s="441"/>
    </row>
    <row r="60973" spans="25:27" x14ac:dyDescent="0.2">
      <c r="Y60973" s="396"/>
      <c r="Z60973" s="396"/>
      <c r="AA60973" s="441"/>
    </row>
    <row r="60974" spans="25:27" x14ac:dyDescent="0.2">
      <c r="Y60974" s="396"/>
      <c r="Z60974" s="396"/>
      <c r="AA60974" s="441"/>
    </row>
    <row r="60975" spans="25:27" x14ac:dyDescent="0.2">
      <c r="Y60975" s="396"/>
      <c r="Z60975" s="396"/>
      <c r="AA60975" s="441"/>
    </row>
    <row r="60976" spans="25:27" x14ac:dyDescent="0.2">
      <c r="Y60976" s="396"/>
      <c r="Z60976" s="396"/>
      <c r="AA60976" s="441"/>
    </row>
    <row r="60977" spans="25:27" x14ac:dyDescent="0.2">
      <c r="Y60977" s="396"/>
      <c r="Z60977" s="396"/>
      <c r="AA60977" s="441"/>
    </row>
    <row r="60978" spans="25:27" x14ac:dyDescent="0.2">
      <c r="Y60978" s="396"/>
      <c r="Z60978" s="396"/>
      <c r="AA60978" s="441"/>
    </row>
    <row r="60979" spans="25:27" x14ac:dyDescent="0.2">
      <c r="Y60979" s="396"/>
      <c r="Z60979" s="396"/>
      <c r="AA60979" s="441"/>
    </row>
    <row r="60980" spans="25:27" x14ac:dyDescent="0.2">
      <c r="Y60980" s="396"/>
      <c r="Z60980" s="396"/>
      <c r="AA60980" s="441"/>
    </row>
    <row r="60981" spans="25:27" x14ac:dyDescent="0.2">
      <c r="Y60981" s="396"/>
      <c r="Z60981" s="396"/>
      <c r="AA60981" s="441"/>
    </row>
    <row r="60982" spans="25:27" x14ac:dyDescent="0.2">
      <c r="Y60982" s="396"/>
      <c r="Z60982" s="396"/>
      <c r="AA60982" s="441"/>
    </row>
    <row r="60983" spans="25:27" x14ac:dyDescent="0.2">
      <c r="Y60983" s="396"/>
      <c r="Z60983" s="396"/>
      <c r="AA60983" s="441"/>
    </row>
    <row r="60984" spans="25:27" x14ac:dyDescent="0.2">
      <c r="Y60984" s="396"/>
      <c r="Z60984" s="396"/>
      <c r="AA60984" s="441"/>
    </row>
    <row r="60985" spans="25:27" x14ac:dyDescent="0.2">
      <c r="Y60985" s="396"/>
      <c r="Z60985" s="396"/>
      <c r="AA60985" s="441"/>
    </row>
    <row r="60986" spans="25:27" x14ac:dyDescent="0.2">
      <c r="Y60986" s="396"/>
      <c r="Z60986" s="396"/>
      <c r="AA60986" s="441"/>
    </row>
    <row r="60987" spans="25:27" x14ac:dyDescent="0.2">
      <c r="Y60987" s="396"/>
      <c r="Z60987" s="396"/>
      <c r="AA60987" s="441"/>
    </row>
    <row r="60988" spans="25:27" x14ac:dyDescent="0.2">
      <c r="Y60988" s="396"/>
      <c r="Z60988" s="396"/>
      <c r="AA60988" s="441"/>
    </row>
    <row r="60989" spans="25:27" x14ac:dyDescent="0.2">
      <c r="Y60989" s="396"/>
      <c r="Z60989" s="396"/>
      <c r="AA60989" s="441"/>
    </row>
    <row r="60990" spans="25:27" x14ac:dyDescent="0.2">
      <c r="Y60990" s="396"/>
      <c r="Z60990" s="396"/>
      <c r="AA60990" s="441"/>
    </row>
    <row r="60991" spans="25:27" x14ac:dyDescent="0.2">
      <c r="Y60991" s="396"/>
      <c r="Z60991" s="396"/>
      <c r="AA60991" s="441"/>
    </row>
    <row r="60992" spans="25:27" x14ac:dyDescent="0.2">
      <c r="Y60992" s="396"/>
      <c r="Z60992" s="396"/>
      <c r="AA60992" s="441"/>
    </row>
    <row r="60993" spans="25:27" x14ac:dyDescent="0.2">
      <c r="Y60993" s="396"/>
      <c r="Z60993" s="396"/>
      <c r="AA60993" s="441"/>
    </row>
    <row r="60994" spans="25:27" x14ac:dyDescent="0.2">
      <c r="Y60994" s="396"/>
      <c r="Z60994" s="396"/>
      <c r="AA60994" s="441"/>
    </row>
    <row r="60995" spans="25:27" x14ac:dyDescent="0.2">
      <c r="Y60995" s="396"/>
      <c r="Z60995" s="396"/>
      <c r="AA60995" s="441"/>
    </row>
    <row r="60996" spans="25:27" x14ac:dyDescent="0.2">
      <c r="Y60996" s="396"/>
      <c r="Z60996" s="396"/>
      <c r="AA60996" s="441"/>
    </row>
    <row r="60997" spans="25:27" x14ac:dyDescent="0.2">
      <c r="Y60997" s="396"/>
      <c r="Z60997" s="396"/>
      <c r="AA60997" s="441"/>
    </row>
    <row r="60998" spans="25:27" x14ac:dyDescent="0.2">
      <c r="Y60998" s="396"/>
      <c r="Z60998" s="396"/>
      <c r="AA60998" s="441"/>
    </row>
    <row r="60999" spans="25:27" x14ac:dyDescent="0.2">
      <c r="Y60999" s="396"/>
      <c r="Z60999" s="396"/>
      <c r="AA60999" s="441"/>
    </row>
    <row r="61000" spans="25:27" x14ac:dyDescent="0.2">
      <c r="Y61000" s="396"/>
      <c r="Z61000" s="396"/>
      <c r="AA61000" s="441"/>
    </row>
    <row r="61001" spans="25:27" x14ac:dyDescent="0.2">
      <c r="Y61001" s="396"/>
      <c r="Z61001" s="396"/>
      <c r="AA61001" s="441"/>
    </row>
    <row r="61002" spans="25:27" x14ac:dyDescent="0.2">
      <c r="Y61002" s="396"/>
      <c r="Z61002" s="396"/>
      <c r="AA61002" s="441"/>
    </row>
    <row r="61003" spans="25:27" x14ac:dyDescent="0.2">
      <c r="Y61003" s="396"/>
      <c r="Z61003" s="396"/>
      <c r="AA61003" s="441"/>
    </row>
    <row r="61004" spans="25:27" x14ac:dyDescent="0.2">
      <c r="Y61004" s="396"/>
      <c r="Z61004" s="396"/>
      <c r="AA61004" s="441"/>
    </row>
    <row r="61005" spans="25:27" x14ac:dyDescent="0.2">
      <c r="Y61005" s="396"/>
      <c r="Z61005" s="396"/>
      <c r="AA61005" s="441"/>
    </row>
    <row r="61006" spans="25:27" x14ac:dyDescent="0.2">
      <c r="Y61006" s="396"/>
      <c r="Z61006" s="396"/>
      <c r="AA61006" s="441"/>
    </row>
    <row r="61007" spans="25:27" x14ac:dyDescent="0.2">
      <c r="Y61007" s="396"/>
      <c r="Z61007" s="396"/>
      <c r="AA61007" s="441"/>
    </row>
    <row r="61008" spans="25:27" x14ac:dyDescent="0.2">
      <c r="Y61008" s="396"/>
      <c r="Z61008" s="396"/>
      <c r="AA61008" s="441"/>
    </row>
    <row r="61009" spans="25:27" x14ac:dyDescent="0.2">
      <c r="Y61009" s="396"/>
      <c r="Z61009" s="396"/>
      <c r="AA61009" s="441"/>
    </row>
    <row r="61010" spans="25:27" x14ac:dyDescent="0.2">
      <c r="Y61010" s="396"/>
      <c r="Z61010" s="396"/>
      <c r="AA61010" s="441"/>
    </row>
    <row r="61011" spans="25:27" x14ac:dyDescent="0.2">
      <c r="Y61011" s="396"/>
      <c r="Z61011" s="396"/>
      <c r="AA61011" s="441"/>
    </row>
    <row r="61012" spans="25:27" x14ac:dyDescent="0.2">
      <c r="Y61012" s="396"/>
      <c r="Z61012" s="396"/>
      <c r="AA61012" s="441"/>
    </row>
    <row r="61013" spans="25:27" x14ac:dyDescent="0.2">
      <c r="Y61013" s="396"/>
      <c r="Z61013" s="396"/>
      <c r="AA61013" s="441"/>
    </row>
    <row r="61014" spans="25:27" x14ac:dyDescent="0.2">
      <c r="Y61014" s="396"/>
      <c r="Z61014" s="396"/>
      <c r="AA61014" s="441"/>
    </row>
    <row r="61015" spans="25:27" x14ac:dyDescent="0.2">
      <c r="Y61015" s="396"/>
      <c r="Z61015" s="396"/>
      <c r="AA61015" s="441"/>
    </row>
    <row r="61016" spans="25:27" x14ac:dyDescent="0.2">
      <c r="Y61016" s="396"/>
      <c r="Z61016" s="396"/>
      <c r="AA61016" s="441"/>
    </row>
    <row r="61017" spans="25:27" x14ac:dyDescent="0.2">
      <c r="Y61017" s="396"/>
      <c r="Z61017" s="396"/>
      <c r="AA61017" s="441"/>
    </row>
    <row r="61018" spans="25:27" x14ac:dyDescent="0.2">
      <c r="Y61018" s="396"/>
      <c r="Z61018" s="396"/>
      <c r="AA61018" s="441"/>
    </row>
    <row r="61019" spans="25:27" x14ac:dyDescent="0.2">
      <c r="Y61019" s="396"/>
      <c r="Z61019" s="396"/>
      <c r="AA61019" s="441"/>
    </row>
    <row r="61020" spans="25:27" x14ac:dyDescent="0.2">
      <c r="Y61020" s="396"/>
      <c r="Z61020" s="396"/>
      <c r="AA61020" s="441"/>
    </row>
    <row r="61021" spans="25:27" x14ac:dyDescent="0.2">
      <c r="Y61021" s="396"/>
      <c r="Z61021" s="396"/>
      <c r="AA61021" s="441"/>
    </row>
    <row r="61022" spans="25:27" x14ac:dyDescent="0.2">
      <c r="Y61022" s="396"/>
      <c r="Z61022" s="396"/>
      <c r="AA61022" s="441"/>
    </row>
    <row r="61023" spans="25:27" x14ac:dyDescent="0.2">
      <c r="Y61023" s="396"/>
      <c r="Z61023" s="396"/>
      <c r="AA61023" s="441"/>
    </row>
    <row r="61024" spans="25:27" x14ac:dyDescent="0.2">
      <c r="Y61024" s="396"/>
      <c r="Z61024" s="396"/>
      <c r="AA61024" s="441"/>
    </row>
    <row r="61025" spans="25:27" x14ac:dyDescent="0.2">
      <c r="Y61025" s="396"/>
      <c r="Z61025" s="396"/>
      <c r="AA61025" s="441"/>
    </row>
    <row r="61026" spans="25:27" x14ac:dyDescent="0.2">
      <c r="Y61026" s="396"/>
      <c r="Z61026" s="396"/>
      <c r="AA61026" s="441"/>
    </row>
    <row r="61027" spans="25:27" x14ac:dyDescent="0.2">
      <c r="Y61027" s="396"/>
      <c r="Z61027" s="396"/>
      <c r="AA61027" s="441"/>
    </row>
    <row r="61028" spans="25:27" x14ac:dyDescent="0.2">
      <c r="Y61028" s="396"/>
      <c r="Z61028" s="396"/>
      <c r="AA61028" s="441"/>
    </row>
    <row r="61029" spans="25:27" x14ac:dyDescent="0.2">
      <c r="Y61029" s="396"/>
      <c r="Z61029" s="396"/>
      <c r="AA61029" s="441"/>
    </row>
    <row r="61030" spans="25:27" x14ac:dyDescent="0.2">
      <c r="Y61030" s="396"/>
      <c r="Z61030" s="396"/>
      <c r="AA61030" s="441"/>
    </row>
    <row r="61031" spans="25:27" x14ac:dyDescent="0.2">
      <c r="Y61031" s="396"/>
      <c r="Z61031" s="396"/>
      <c r="AA61031" s="441"/>
    </row>
    <row r="61032" spans="25:27" x14ac:dyDescent="0.2">
      <c r="Y61032" s="396"/>
      <c r="Z61032" s="396"/>
      <c r="AA61032" s="441"/>
    </row>
    <row r="61033" spans="25:27" x14ac:dyDescent="0.2">
      <c r="Y61033" s="396"/>
      <c r="Z61033" s="396"/>
      <c r="AA61033" s="441"/>
    </row>
    <row r="61034" spans="25:27" x14ac:dyDescent="0.2">
      <c r="Y61034" s="396"/>
      <c r="Z61034" s="396"/>
      <c r="AA61034" s="441"/>
    </row>
    <row r="61035" spans="25:27" x14ac:dyDescent="0.2">
      <c r="Y61035" s="396"/>
      <c r="Z61035" s="396"/>
      <c r="AA61035" s="441"/>
    </row>
    <row r="61036" spans="25:27" x14ac:dyDescent="0.2">
      <c r="Y61036" s="396"/>
      <c r="Z61036" s="396"/>
      <c r="AA61036" s="441"/>
    </row>
    <row r="61037" spans="25:27" x14ac:dyDescent="0.2">
      <c r="Y61037" s="396"/>
      <c r="Z61037" s="396"/>
      <c r="AA61037" s="441"/>
    </row>
    <row r="61038" spans="25:27" x14ac:dyDescent="0.2">
      <c r="Y61038" s="396"/>
      <c r="Z61038" s="396"/>
      <c r="AA61038" s="441"/>
    </row>
    <row r="61039" spans="25:27" x14ac:dyDescent="0.2">
      <c r="Y61039" s="396"/>
      <c r="Z61039" s="396"/>
      <c r="AA61039" s="441"/>
    </row>
    <row r="61040" spans="25:27" x14ac:dyDescent="0.2">
      <c r="Y61040" s="396"/>
      <c r="Z61040" s="396"/>
      <c r="AA61040" s="441"/>
    </row>
    <row r="61041" spans="25:27" x14ac:dyDescent="0.2">
      <c r="Y61041" s="396"/>
      <c r="Z61041" s="396"/>
      <c r="AA61041" s="441"/>
    </row>
    <row r="61042" spans="25:27" x14ac:dyDescent="0.2">
      <c r="Y61042" s="396"/>
      <c r="Z61042" s="396"/>
      <c r="AA61042" s="441"/>
    </row>
    <row r="61043" spans="25:27" x14ac:dyDescent="0.2">
      <c r="Y61043" s="396"/>
      <c r="Z61043" s="396"/>
      <c r="AA61043" s="441"/>
    </row>
    <row r="61044" spans="25:27" x14ac:dyDescent="0.2">
      <c r="Y61044" s="396"/>
      <c r="Z61044" s="396"/>
      <c r="AA61044" s="441"/>
    </row>
    <row r="61045" spans="25:27" x14ac:dyDescent="0.2">
      <c r="Y61045" s="396"/>
      <c r="Z61045" s="396"/>
      <c r="AA61045" s="441"/>
    </row>
    <row r="61046" spans="25:27" x14ac:dyDescent="0.2">
      <c r="Y61046" s="396"/>
      <c r="Z61046" s="396"/>
      <c r="AA61046" s="441"/>
    </row>
    <row r="61047" spans="25:27" x14ac:dyDescent="0.2">
      <c r="Y61047" s="396"/>
      <c r="Z61047" s="396"/>
      <c r="AA61047" s="441"/>
    </row>
    <row r="61048" spans="25:27" x14ac:dyDescent="0.2">
      <c r="Y61048" s="396"/>
      <c r="Z61048" s="396"/>
      <c r="AA61048" s="441"/>
    </row>
    <row r="61049" spans="25:27" x14ac:dyDescent="0.2">
      <c r="Y61049" s="396"/>
      <c r="Z61049" s="396"/>
      <c r="AA61049" s="441"/>
    </row>
    <row r="61050" spans="25:27" x14ac:dyDescent="0.2">
      <c r="Y61050" s="396"/>
      <c r="Z61050" s="396"/>
      <c r="AA61050" s="441"/>
    </row>
    <row r="61051" spans="25:27" x14ac:dyDescent="0.2">
      <c r="Y61051" s="396"/>
      <c r="Z61051" s="396"/>
      <c r="AA61051" s="441"/>
    </row>
    <row r="61052" spans="25:27" x14ac:dyDescent="0.2">
      <c r="Y61052" s="396"/>
      <c r="Z61052" s="396"/>
      <c r="AA61052" s="441"/>
    </row>
    <row r="61053" spans="25:27" x14ac:dyDescent="0.2">
      <c r="Y61053" s="396"/>
      <c r="Z61053" s="396"/>
      <c r="AA61053" s="441"/>
    </row>
    <row r="61054" spans="25:27" x14ac:dyDescent="0.2">
      <c r="Y61054" s="396"/>
      <c r="Z61054" s="396"/>
      <c r="AA61054" s="441"/>
    </row>
    <row r="61055" spans="25:27" x14ac:dyDescent="0.2">
      <c r="Y61055" s="396"/>
      <c r="Z61055" s="396"/>
      <c r="AA61055" s="441"/>
    </row>
    <row r="61056" spans="25:27" x14ac:dyDescent="0.2">
      <c r="Y61056" s="396"/>
      <c r="Z61056" s="396"/>
      <c r="AA61056" s="441"/>
    </row>
    <row r="61057" spans="25:27" x14ac:dyDescent="0.2">
      <c r="Y61057" s="396"/>
      <c r="Z61057" s="396"/>
      <c r="AA61057" s="441"/>
    </row>
    <row r="61058" spans="25:27" x14ac:dyDescent="0.2">
      <c r="Y61058" s="396"/>
      <c r="Z61058" s="396"/>
      <c r="AA61058" s="441"/>
    </row>
    <row r="61059" spans="25:27" x14ac:dyDescent="0.2">
      <c r="Y61059" s="396"/>
      <c r="Z61059" s="396"/>
      <c r="AA61059" s="441"/>
    </row>
    <row r="61060" spans="25:27" x14ac:dyDescent="0.2">
      <c r="Y61060" s="396"/>
      <c r="Z61060" s="396"/>
      <c r="AA61060" s="441"/>
    </row>
    <row r="61061" spans="25:27" x14ac:dyDescent="0.2">
      <c r="Y61061" s="396"/>
      <c r="Z61061" s="396"/>
      <c r="AA61061" s="441"/>
    </row>
    <row r="61062" spans="25:27" x14ac:dyDescent="0.2">
      <c r="Y61062" s="396"/>
      <c r="Z61062" s="396"/>
      <c r="AA61062" s="441"/>
    </row>
    <row r="61063" spans="25:27" x14ac:dyDescent="0.2">
      <c r="Y61063" s="396"/>
      <c r="Z61063" s="396"/>
      <c r="AA61063" s="441"/>
    </row>
    <row r="61064" spans="25:27" x14ac:dyDescent="0.2">
      <c r="Y61064" s="396"/>
      <c r="Z61064" s="396"/>
      <c r="AA61064" s="441"/>
    </row>
    <row r="61065" spans="25:27" x14ac:dyDescent="0.2">
      <c r="Y61065" s="396"/>
      <c r="Z61065" s="396"/>
      <c r="AA61065" s="441"/>
    </row>
    <row r="61066" spans="25:27" x14ac:dyDescent="0.2">
      <c r="Y61066" s="396"/>
      <c r="Z61066" s="396"/>
      <c r="AA61066" s="441"/>
    </row>
    <row r="61067" spans="25:27" x14ac:dyDescent="0.2">
      <c r="Y61067" s="396"/>
      <c r="Z61067" s="396"/>
      <c r="AA61067" s="441"/>
    </row>
    <row r="61068" spans="25:27" x14ac:dyDescent="0.2">
      <c r="Y61068" s="396"/>
      <c r="Z61068" s="396"/>
      <c r="AA61068" s="441"/>
    </row>
    <row r="61069" spans="25:27" x14ac:dyDescent="0.2">
      <c r="Y61069" s="396"/>
      <c r="Z61069" s="396"/>
      <c r="AA61069" s="441"/>
    </row>
    <row r="61070" spans="25:27" x14ac:dyDescent="0.2">
      <c r="Y61070" s="396"/>
      <c r="Z61070" s="396"/>
      <c r="AA61070" s="441"/>
    </row>
    <row r="61071" spans="25:27" x14ac:dyDescent="0.2">
      <c r="Y61071" s="396"/>
      <c r="Z61071" s="396"/>
      <c r="AA61071" s="441"/>
    </row>
    <row r="61072" spans="25:27" x14ac:dyDescent="0.2">
      <c r="Y61072" s="396"/>
      <c r="Z61072" s="396"/>
      <c r="AA61072" s="441"/>
    </row>
    <row r="61073" spans="25:27" x14ac:dyDescent="0.2">
      <c r="Y61073" s="396"/>
      <c r="Z61073" s="396"/>
      <c r="AA61073" s="441"/>
    </row>
    <row r="61074" spans="25:27" x14ac:dyDescent="0.2">
      <c r="Y61074" s="396"/>
      <c r="Z61074" s="396"/>
      <c r="AA61074" s="441"/>
    </row>
    <row r="61075" spans="25:27" x14ac:dyDescent="0.2">
      <c r="Y61075" s="396"/>
      <c r="Z61075" s="396"/>
      <c r="AA61075" s="441"/>
    </row>
    <row r="61076" spans="25:27" x14ac:dyDescent="0.2">
      <c r="Y61076" s="396"/>
      <c r="Z61076" s="396"/>
      <c r="AA61076" s="441"/>
    </row>
    <row r="61077" spans="25:27" x14ac:dyDescent="0.2">
      <c r="Y61077" s="396"/>
      <c r="Z61077" s="396"/>
      <c r="AA61077" s="441"/>
    </row>
    <row r="61078" spans="25:27" x14ac:dyDescent="0.2">
      <c r="Y61078" s="396"/>
      <c r="Z61078" s="396"/>
      <c r="AA61078" s="441"/>
    </row>
    <row r="61079" spans="25:27" x14ac:dyDescent="0.2">
      <c r="Y61079" s="396"/>
      <c r="Z61079" s="396"/>
      <c r="AA61079" s="441"/>
    </row>
    <row r="61080" spans="25:27" x14ac:dyDescent="0.2">
      <c r="Y61080" s="396"/>
      <c r="Z61080" s="396"/>
      <c r="AA61080" s="441"/>
    </row>
    <row r="61081" spans="25:27" x14ac:dyDescent="0.2">
      <c r="Y61081" s="396"/>
      <c r="Z61081" s="396"/>
      <c r="AA61081" s="441"/>
    </row>
    <row r="61082" spans="25:27" x14ac:dyDescent="0.2">
      <c r="Y61082" s="396"/>
      <c r="Z61082" s="396"/>
      <c r="AA61082" s="441"/>
    </row>
    <row r="61083" spans="25:27" x14ac:dyDescent="0.2">
      <c r="Y61083" s="396"/>
      <c r="Z61083" s="396"/>
      <c r="AA61083" s="441"/>
    </row>
    <row r="61084" spans="25:27" x14ac:dyDescent="0.2">
      <c r="Y61084" s="396"/>
      <c r="Z61084" s="396"/>
      <c r="AA61084" s="441"/>
    </row>
    <row r="61085" spans="25:27" x14ac:dyDescent="0.2">
      <c r="Y61085" s="396"/>
      <c r="Z61085" s="396"/>
      <c r="AA61085" s="441"/>
    </row>
    <row r="61086" spans="25:27" x14ac:dyDescent="0.2">
      <c r="Y61086" s="396"/>
      <c r="Z61086" s="396"/>
      <c r="AA61086" s="441"/>
    </row>
    <row r="61087" spans="25:27" x14ac:dyDescent="0.2">
      <c r="Y61087" s="396"/>
      <c r="Z61087" s="396"/>
      <c r="AA61087" s="441"/>
    </row>
    <row r="61088" spans="25:27" x14ac:dyDescent="0.2">
      <c r="Y61088" s="396"/>
      <c r="Z61088" s="396"/>
      <c r="AA61088" s="441"/>
    </row>
    <row r="61089" spans="25:27" x14ac:dyDescent="0.2">
      <c r="Y61089" s="396"/>
      <c r="Z61089" s="396"/>
      <c r="AA61089" s="441"/>
    </row>
    <row r="61090" spans="25:27" x14ac:dyDescent="0.2">
      <c r="Y61090" s="396"/>
      <c r="Z61090" s="396"/>
      <c r="AA61090" s="441"/>
    </row>
    <row r="61091" spans="25:27" x14ac:dyDescent="0.2">
      <c r="Y61091" s="396"/>
      <c r="Z61091" s="396"/>
      <c r="AA61091" s="441"/>
    </row>
    <row r="61092" spans="25:27" x14ac:dyDescent="0.2">
      <c r="Y61092" s="396"/>
      <c r="Z61092" s="396"/>
      <c r="AA61092" s="441"/>
    </row>
    <row r="61093" spans="25:27" x14ac:dyDescent="0.2">
      <c r="Y61093" s="396"/>
      <c r="Z61093" s="396"/>
      <c r="AA61093" s="441"/>
    </row>
    <row r="61094" spans="25:27" x14ac:dyDescent="0.2">
      <c r="Y61094" s="396"/>
      <c r="Z61094" s="396"/>
      <c r="AA61094" s="441"/>
    </row>
    <row r="61095" spans="25:27" x14ac:dyDescent="0.2">
      <c r="Y61095" s="396"/>
      <c r="Z61095" s="396"/>
      <c r="AA61095" s="441"/>
    </row>
    <row r="61096" spans="25:27" x14ac:dyDescent="0.2">
      <c r="Y61096" s="396"/>
      <c r="Z61096" s="396"/>
      <c r="AA61096" s="441"/>
    </row>
    <row r="61097" spans="25:27" x14ac:dyDescent="0.2">
      <c r="Y61097" s="396"/>
      <c r="Z61097" s="396"/>
      <c r="AA61097" s="441"/>
    </row>
    <row r="61098" spans="25:27" x14ac:dyDescent="0.2">
      <c r="Y61098" s="396"/>
      <c r="Z61098" s="396"/>
      <c r="AA61098" s="441"/>
    </row>
    <row r="61099" spans="25:27" x14ac:dyDescent="0.2">
      <c r="Y61099" s="396"/>
      <c r="Z61099" s="396"/>
      <c r="AA61099" s="441"/>
    </row>
    <row r="61100" spans="25:27" x14ac:dyDescent="0.2">
      <c r="Y61100" s="396"/>
      <c r="Z61100" s="396"/>
      <c r="AA61100" s="441"/>
    </row>
    <row r="61101" spans="25:27" x14ac:dyDescent="0.2">
      <c r="Y61101" s="396"/>
      <c r="Z61101" s="396"/>
      <c r="AA61101" s="441"/>
    </row>
    <row r="61102" spans="25:27" x14ac:dyDescent="0.2">
      <c r="Y61102" s="396"/>
      <c r="Z61102" s="396"/>
      <c r="AA61102" s="441"/>
    </row>
    <row r="61103" spans="25:27" x14ac:dyDescent="0.2">
      <c r="Y61103" s="396"/>
      <c r="Z61103" s="396"/>
      <c r="AA61103" s="441"/>
    </row>
    <row r="61104" spans="25:27" x14ac:dyDescent="0.2">
      <c r="Y61104" s="396"/>
      <c r="Z61104" s="396"/>
      <c r="AA61104" s="441"/>
    </row>
    <row r="61105" spans="25:27" x14ac:dyDescent="0.2">
      <c r="Y61105" s="396"/>
      <c r="Z61105" s="396"/>
      <c r="AA61105" s="441"/>
    </row>
    <row r="61106" spans="25:27" x14ac:dyDescent="0.2">
      <c r="Y61106" s="396"/>
      <c r="Z61106" s="396"/>
      <c r="AA61106" s="441"/>
    </row>
    <row r="61107" spans="25:27" x14ac:dyDescent="0.2">
      <c r="Y61107" s="396"/>
      <c r="Z61107" s="396"/>
      <c r="AA61107" s="441"/>
    </row>
    <row r="61108" spans="25:27" x14ac:dyDescent="0.2">
      <c r="Y61108" s="396"/>
      <c r="Z61108" s="396"/>
      <c r="AA61108" s="441"/>
    </row>
    <row r="61109" spans="25:27" x14ac:dyDescent="0.2">
      <c r="Y61109" s="396"/>
      <c r="Z61109" s="396"/>
      <c r="AA61109" s="441"/>
    </row>
    <row r="61110" spans="25:27" x14ac:dyDescent="0.2">
      <c r="Y61110" s="396"/>
      <c r="Z61110" s="396"/>
      <c r="AA61110" s="441"/>
    </row>
    <row r="61111" spans="25:27" x14ac:dyDescent="0.2">
      <c r="Y61111" s="396"/>
      <c r="Z61111" s="396"/>
      <c r="AA61111" s="441"/>
    </row>
    <row r="61112" spans="25:27" x14ac:dyDescent="0.2">
      <c r="Y61112" s="396"/>
      <c r="Z61112" s="396"/>
      <c r="AA61112" s="441"/>
    </row>
    <row r="61113" spans="25:27" x14ac:dyDescent="0.2">
      <c r="Y61113" s="396"/>
      <c r="Z61113" s="396"/>
      <c r="AA61113" s="441"/>
    </row>
    <row r="61114" spans="25:27" x14ac:dyDescent="0.2">
      <c r="Y61114" s="396"/>
      <c r="Z61114" s="396"/>
      <c r="AA61114" s="441"/>
    </row>
    <row r="61115" spans="25:27" x14ac:dyDescent="0.2">
      <c r="Y61115" s="396"/>
      <c r="Z61115" s="396"/>
      <c r="AA61115" s="441"/>
    </row>
    <row r="61116" spans="25:27" x14ac:dyDescent="0.2">
      <c r="Y61116" s="396"/>
      <c r="Z61116" s="396"/>
      <c r="AA61116" s="441"/>
    </row>
    <row r="61117" spans="25:27" x14ac:dyDescent="0.2">
      <c r="Y61117" s="396"/>
      <c r="Z61117" s="396"/>
      <c r="AA61117" s="441"/>
    </row>
    <row r="61118" spans="25:27" x14ac:dyDescent="0.2">
      <c r="Y61118" s="396"/>
      <c r="Z61118" s="396"/>
      <c r="AA61118" s="441"/>
    </row>
    <row r="61119" spans="25:27" x14ac:dyDescent="0.2">
      <c r="Y61119" s="396"/>
      <c r="Z61119" s="396"/>
      <c r="AA61119" s="441"/>
    </row>
    <row r="61120" spans="25:27" x14ac:dyDescent="0.2">
      <c r="Y61120" s="396"/>
      <c r="Z61120" s="396"/>
      <c r="AA61120" s="441"/>
    </row>
    <row r="61121" spans="25:27" x14ac:dyDescent="0.2">
      <c r="Y61121" s="396"/>
      <c r="Z61121" s="396"/>
      <c r="AA61121" s="441"/>
    </row>
    <row r="61122" spans="25:27" x14ac:dyDescent="0.2">
      <c r="Y61122" s="396"/>
      <c r="Z61122" s="396"/>
      <c r="AA61122" s="441"/>
    </row>
    <row r="61123" spans="25:27" x14ac:dyDescent="0.2">
      <c r="Y61123" s="396"/>
      <c r="Z61123" s="396"/>
      <c r="AA61123" s="441"/>
    </row>
    <row r="61124" spans="25:27" x14ac:dyDescent="0.2">
      <c r="Y61124" s="396"/>
      <c r="Z61124" s="396"/>
      <c r="AA61124" s="441"/>
    </row>
    <row r="61125" spans="25:27" x14ac:dyDescent="0.2">
      <c r="Y61125" s="396"/>
      <c r="Z61125" s="396"/>
      <c r="AA61125" s="441"/>
    </row>
    <row r="61126" spans="25:27" x14ac:dyDescent="0.2">
      <c r="Y61126" s="396"/>
      <c r="Z61126" s="396"/>
      <c r="AA61126" s="441"/>
    </row>
    <row r="61127" spans="25:27" x14ac:dyDescent="0.2">
      <c r="Y61127" s="396"/>
      <c r="Z61127" s="396"/>
      <c r="AA61127" s="441"/>
    </row>
    <row r="61128" spans="25:27" x14ac:dyDescent="0.2">
      <c r="Y61128" s="396"/>
      <c r="Z61128" s="396"/>
      <c r="AA61128" s="441"/>
    </row>
    <row r="61129" spans="25:27" x14ac:dyDescent="0.2">
      <c r="Y61129" s="396"/>
      <c r="Z61129" s="396"/>
      <c r="AA61129" s="441"/>
    </row>
    <row r="61130" spans="25:27" x14ac:dyDescent="0.2">
      <c r="Y61130" s="396"/>
      <c r="Z61130" s="396"/>
      <c r="AA61130" s="441"/>
    </row>
    <row r="61131" spans="25:27" x14ac:dyDescent="0.2">
      <c r="Y61131" s="396"/>
      <c r="Z61131" s="396"/>
      <c r="AA61131" s="441"/>
    </row>
    <row r="61132" spans="25:27" x14ac:dyDescent="0.2">
      <c r="Y61132" s="396"/>
      <c r="Z61132" s="396"/>
      <c r="AA61132" s="441"/>
    </row>
    <row r="61133" spans="25:27" x14ac:dyDescent="0.2">
      <c r="Y61133" s="396"/>
      <c r="Z61133" s="396"/>
      <c r="AA61133" s="441"/>
    </row>
    <row r="61134" spans="25:27" x14ac:dyDescent="0.2">
      <c r="Y61134" s="396"/>
      <c r="Z61134" s="396"/>
      <c r="AA61134" s="441"/>
    </row>
    <row r="61135" spans="25:27" x14ac:dyDescent="0.2">
      <c r="Y61135" s="396"/>
      <c r="Z61135" s="396"/>
      <c r="AA61135" s="441"/>
    </row>
    <row r="61136" spans="25:27" x14ac:dyDescent="0.2">
      <c r="Y61136" s="396"/>
      <c r="Z61136" s="396"/>
      <c r="AA61136" s="441"/>
    </row>
    <row r="61137" spans="25:27" x14ac:dyDescent="0.2">
      <c r="Y61137" s="396"/>
      <c r="Z61137" s="396"/>
      <c r="AA61137" s="441"/>
    </row>
    <row r="61138" spans="25:27" x14ac:dyDescent="0.2">
      <c r="Y61138" s="396"/>
      <c r="Z61138" s="396"/>
      <c r="AA61138" s="441"/>
    </row>
    <row r="61139" spans="25:27" x14ac:dyDescent="0.2">
      <c r="Y61139" s="396"/>
      <c r="Z61139" s="396"/>
      <c r="AA61139" s="441"/>
    </row>
    <row r="61140" spans="25:27" x14ac:dyDescent="0.2">
      <c r="Y61140" s="396"/>
      <c r="Z61140" s="396"/>
      <c r="AA61140" s="441"/>
    </row>
    <row r="61141" spans="25:27" x14ac:dyDescent="0.2">
      <c r="Y61141" s="396"/>
      <c r="Z61141" s="396"/>
      <c r="AA61141" s="441"/>
    </row>
    <row r="61142" spans="25:27" x14ac:dyDescent="0.2">
      <c r="Y61142" s="396"/>
      <c r="Z61142" s="396"/>
      <c r="AA61142" s="441"/>
    </row>
    <row r="61143" spans="25:27" x14ac:dyDescent="0.2">
      <c r="Y61143" s="396"/>
      <c r="Z61143" s="396"/>
      <c r="AA61143" s="441"/>
    </row>
    <row r="61144" spans="25:27" x14ac:dyDescent="0.2">
      <c r="Y61144" s="396"/>
      <c r="Z61144" s="396"/>
      <c r="AA61144" s="441"/>
    </row>
    <row r="61145" spans="25:27" x14ac:dyDescent="0.2">
      <c r="Y61145" s="396"/>
      <c r="Z61145" s="396"/>
      <c r="AA61145" s="441"/>
    </row>
    <row r="61146" spans="25:27" x14ac:dyDescent="0.2">
      <c r="Y61146" s="396"/>
      <c r="Z61146" s="396"/>
      <c r="AA61146" s="441"/>
    </row>
    <row r="61147" spans="25:27" x14ac:dyDescent="0.2">
      <c r="Y61147" s="396"/>
      <c r="Z61147" s="396"/>
      <c r="AA61147" s="441"/>
    </row>
    <row r="61148" spans="25:27" x14ac:dyDescent="0.2">
      <c r="Y61148" s="396"/>
      <c r="Z61148" s="396"/>
      <c r="AA61148" s="441"/>
    </row>
    <row r="61149" spans="25:27" x14ac:dyDescent="0.2">
      <c r="Y61149" s="396"/>
      <c r="Z61149" s="396"/>
      <c r="AA61149" s="441"/>
    </row>
    <row r="61150" spans="25:27" x14ac:dyDescent="0.2">
      <c r="Y61150" s="396"/>
      <c r="Z61150" s="396"/>
      <c r="AA61150" s="441"/>
    </row>
    <row r="61151" spans="25:27" x14ac:dyDescent="0.2">
      <c r="Y61151" s="396"/>
      <c r="Z61151" s="396"/>
      <c r="AA61151" s="441"/>
    </row>
    <row r="61152" spans="25:27" x14ac:dyDescent="0.2">
      <c r="Y61152" s="396"/>
      <c r="Z61152" s="396"/>
      <c r="AA61152" s="441"/>
    </row>
    <row r="61153" spans="25:27" x14ac:dyDescent="0.2">
      <c r="Y61153" s="396"/>
      <c r="Z61153" s="396"/>
      <c r="AA61153" s="441"/>
    </row>
    <row r="61154" spans="25:27" x14ac:dyDescent="0.2">
      <c r="Y61154" s="396"/>
      <c r="Z61154" s="396"/>
      <c r="AA61154" s="441"/>
    </row>
    <row r="61155" spans="25:27" x14ac:dyDescent="0.2">
      <c r="Y61155" s="396"/>
      <c r="Z61155" s="396"/>
      <c r="AA61155" s="441"/>
    </row>
    <row r="61156" spans="25:27" x14ac:dyDescent="0.2">
      <c r="Y61156" s="396"/>
      <c r="Z61156" s="396"/>
      <c r="AA61156" s="441"/>
    </row>
    <row r="61157" spans="25:27" x14ac:dyDescent="0.2">
      <c r="Y61157" s="396"/>
      <c r="Z61157" s="396"/>
      <c r="AA61157" s="441"/>
    </row>
    <row r="61158" spans="25:27" x14ac:dyDescent="0.2">
      <c r="Y61158" s="396"/>
      <c r="Z61158" s="396"/>
      <c r="AA61158" s="441"/>
    </row>
    <row r="61159" spans="25:27" x14ac:dyDescent="0.2">
      <c r="Y61159" s="396"/>
      <c r="Z61159" s="396"/>
      <c r="AA61159" s="441"/>
    </row>
    <row r="61160" spans="25:27" x14ac:dyDescent="0.2">
      <c r="Y61160" s="396"/>
      <c r="Z61160" s="396"/>
      <c r="AA61160" s="441"/>
    </row>
    <row r="61161" spans="25:27" x14ac:dyDescent="0.2">
      <c r="Y61161" s="396"/>
      <c r="Z61161" s="396"/>
      <c r="AA61161" s="441"/>
    </row>
    <row r="61162" spans="25:27" x14ac:dyDescent="0.2">
      <c r="Y61162" s="396"/>
      <c r="Z61162" s="396"/>
      <c r="AA61162" s="441"/>
    </row>
    <row r="61163" spans="25:27" x14ac:dyDescent="0.2">
      <c r="Y61163" s="396"/>
      <c r="Z61163" s="396"/>
      <c r="AA61163" s="441"/>
    </row>
    <row r="61164" spans="25:27" x14ac:dyDescent="0.2">
      <c r="Y61164" s="396"/>
      <c r="Z61164" s="396"/>
      <c r="AA61164" s="441"/>
    </row>
    <row r="61165" spans="25:27" x14ac:dyDescent="0.2">
      <c r="Y61165" s="396"/>
      <c r="Z61165" s="396"/>
      <c r="AA61165" s="441"/>
    </row>
    <row r="61166" spans="25:27" x14ac:dyDescent="0.2">
      <c r="Y61166" s="396"/>
      <c r="Z61166" s="396"/>
      <c r="AA61166" s="441"/>
    </row>
    <row r="61167" spans="25:27" x14ac:dyDescent="0.2">
      <c r="Y61167" s="396"/>
      <c r="Z61167" s="396"/>
      <c r="AA61167" s="441"/>
    </row>
    <row r="61168" spans="25:27" x14ac:dyDescent="0.2">
      <c r="Y61168" s="396"/>
      <c r="Z61168" s="396"/>
      <c r="AA61168" s="441"/>
    </row>
    <row r="61169" spans="25:27" x14ac:dyDescent="0.2">
      <c r="Y61169" s="396"/>
      <c r="Z61169" s="396"/>
      <c r="AA61169" s="441"/>
    </row>
    <row r="61170" spans="25:27" x14ac:dyDescent="0.2">
      <c r="Y61170" s="396"/>
      <c r="Z61170" s="396"/>
      <c r="AA61170" s="441"/>
    </row>
    <row r="61171" spans="25:27" x14ac:dyDescent="0.2">
      <c r="Y61171" s="396"/>
      <c r="Z61171" s="396"/>
      <c r="AA61171" s="441"/>
    </row>
    <row r="61172" spans="25:27" x14ac:dyDescent="0.2">
      <c r="Y61172" s="396"/>
      <c r="Z61172" s="396"/>
      <c r="AA61172" s="441"/>
    </row>
    <row r="61173" spans="25:27" x14ac:dyDescent="0.2">
      <c r="Y61173" s="396"/>
      <c r="Z61173" s="396"/>
      <c r="AA61173" s="441"/>
    </row>
    <row r="61174" spans="25:27" x14ac:dyDescent="0.2">
      <c r="Y61174" s="396"/>
      <c r="Z61174" s="396"/>
      <c r="AA61174" s="441"/>
    </row>
    <row r="61175" spans="25:27" x14ac:dyDescent="0.2">
      <c r="Y61175" s="396"/>
      <c r="Z61175" s="396"/>
      <c r="AA61175" s="441"/>
    </row>
    <row r="61176" spans="25:27" x14ac:dyDescent="0.2">
      <c r="Y61176" s="396"/>
      <c r="Z61176" s="396"/>
      <c r="AA61176" s="441"/>
    </row>
    <row r="61177" spans="25:27" x14ac:dyDescent="0.2">
      <c r="Y61177" s="396"/>
      <c r="Z61177" s="396"/>
      <c r="AA61177" s="441"/>
    </row>
    <row r="61178" spans="25:27" x14ac:dyDescent="0.2">
      <c r="Y61178" s="396"/>
      <c r="Z61178" s="396"/>
      <c r="AA61178" s="441"/>
    </row>
    <row r="61179" spans="25:27" x14ac:dyDescent="0.2">
      <c r="Y61179" s="396"/>
      <c r="Z61179" s="396"/>
      <c r="AA61179" s="441"/>
    </row>
    <row r="61180" spans="25:27" x14ac:dyDescent="0.2">
      <c r="Y61180" s="396"/>
      <c r="Z61180" s="396"/>
      <c r="AA61180" s="441"/>
    </row>
    <row r="61181" spans="25:27" x14ac:dyDescent="0.2">
      <c r="Y61181" s="396"/>
      <c r="Z61181" s="396"/>
      <c r="AA61181" s="441"/>
    </row>
    <row r="61182" spans="25:27" x14ac:dyDescent="0.2">
      <c r="Y61182" s="396"/>
      <c r="Z61182" s="396"/>
      <c r="AA61182" s="441"/>
    </row>
    <row r="61183" spans="25:27" x14ac:dyDescent="0.2">
      <c r="Y61183" s="396"/>
      <c r="Z61183" s="396"/>
      <c r="AA61183" s="441"/>
    </row>
    <row r="61184" spans="25:27" x14ac:dyDescent="0.2">
      <c r="Y61184" s="396"/>
      <c r="Z61184" s="396"/>
      <c r="AA61184" s="441"/>
    </row>
    <row r="61185" spans="25:27" x14ac:dyDescent="0.2">
      <c r="Y61185" s="396"/>
      <c r="Z61185" s="396"/>
      <c r="AA61185" s="441"/>
    </row>
    <row r="61186" spans="25:27" x14ac:dyDescent="0.2">
      <c r="Y61186" s="396"/>
      <c r="Z61186" s="396"/>
      <c r="AA61186" s="441"/>
    </row>
    <row r="61187" spans="25:27" x14ac:dyDescent="0.2">
      <c r="Y61187" s="396"/>
      <c r="Z61187" s="396"/>
      <c r="AA61187" s="441"/>
    </row>
    <row r="61188" spans="25:27" x14ac:dyDescent="0.2">
      <c r="Y61188" s="396"/>
      <c r="Z61188" s="396"/>
      <c r="AA61188" s="441"/>
    </row>
    <row r="61189" spans="25:27" x14ac:dyDescent="0.2">
      <c r="Y61189" s="396"/>
      <c r="Z61189" s="396"/>
      <c r="AA61189" s="441"/>
    </row>
    <row r="61190" spans="25:27" x14ac:dyDescent="0.2">
      <c r="Y61190" s="396"/>
      <c r="Z61190" s="396"/>
      <c r="AA61190" s="441"/>
    </row>
    <row r="61191" spans="25:27" x14ac:dyDescent="0.2">
      <c r="Y61191" s="396"/>
      <c r="Z61191" s="396"/>
      <c r="AA61191" s="441"/>
    </row>
    <row r="61192" spans="25:27" x14ac:dyDescent="0.2">
      <c r="Y61192" s="396"/>
      <c r="Z61192" s="396"/>
      <c r="AA61192" s="441"/>
    </row>
    <row r="61193" spans="25:27" x14ac:dyDescent="0.2">
      <c r="Y61193" s="396"/>
      <c r="Z61193" s="396"/>
      <c r="AA61193" s="441"/>
    </row>
    <row r="61194" spans="25:27" x14ac:dyDescent="0.2">
      <c r="Y61194" s="396"/>
      <c r="Z61194" s="396"/>
      <c r="AA61194" s="441"/>
    </row>
    <row r="61195" spans="25:27" x14ac:dyDescent="0.2">
      <c r="Y61195" s="396"/>
      <c r="Z61195" s="396"/>
      <c r="AA61195" s="441"/>
    </row>
    <row r="61196" spans="25:27" x14ac:dyDescent="0.2">
      <c r="Y61196" s="396"/>
      <c r="Z61196" s="396"/>
      <c r="AA61196" s="441"/>
    </row>
    <row r="61197" spans="25:27" x14ac:dyDescent="0.2">
      <c r="Y61197" s="396"/>
      <c r="Z61197" s="396"/>
      <c r="AA61197" s="441"/>
    </row>
    <row r="61198" spans="25:27" x14ac:dyDescent="0.2">
      <c r="Y61198" s="396"/>
      <c r="Z61198" s="396"/>
      <c r="AA61198" s="441"/>
    </row>
    <row r="61199" spans="25:27" x14ac:dyDescent="0.2">
      <c r="Y61199" s="396"/>
      <c r="Z61199" s="396"/>
      <c r="AA61199" s="441"/>
    </row>
    <row r="61200" spans="25:27" x14ac:dyDescent="0.2">
      <c r="Y61200" s="396"/>
      <c r="Z61200" s="396"/>
      <c r="AA61200" s="441"/>
    </row>
    <row r="61201" spans="25:27" x14ac:dyDescent="0.2">
      <c r="Y61201" s="396"/>
      <c r="Z61201" s="396"/>
      <c r="AA61201" s="441"/>
    </row>
    <row r="61202" spans="25:27" x14ac:dyDescent="0.2">
      <c r="Y61202" s="396"/>
      <c r="Z61202" s="396"/>
      <c r="AA61202" s="441"/>
    </row>
    <row r="61203" spans="25:27" x14ac:dyDescent="0.2">
      <c r="Y61203" s="396"/>
      <c r="Z61203" s="396"/>
      <c r="AA61203" s="441"/>
    </row>
    <row r="61204" spans="25:27" x14ac:dyDescent="0.2">
      <c r="Y61204" s="396"/>
      <c r="Z61204" s="396"/>
      <c r="AA61204" s="441"/>
    </row>
    <row r="61205" spans="25:27" x14ac:dyDescent="0.2">
      <c r="Y61205" s="396"/>
      <c r="Z61205" s="396"/>
      <c r="AA61205" s="441"/>
    </row>
    <row r="61206" spans="25:27" x14ac:dyDescent="0.2">
      <c r="Y61206" s="396"/>
      <c r="Z61206" s="396"/>
      <c r="AA61206" s="441"/>
    </row>
    <row r="61207" spans="25:27" x14ac:dyDescent="0.2">
      <c r="Y61207" s="396"/>
      <c r="Z61207" s="396"/>
      <c r="AA61207" s="441"/>
    </row>
    <row r="61208" spans="25:27" x14ac:dyDescent="0.2">
      <c r="Y61208" s="396"/>
      <c r="Z61208" s="396"/>
      <c r="AA61208" s="441"/>
    </row>
    <row r="61209" spans="25:27" x14ac:dyDescent="0.2">
      <c r="Y61209" s="396"/>
      <c r="Z61209" s="396"/>
      <c r="AA61209" s="441"/>
    </row>
    <row r="61210" spans="25:27" x14ac:dyDescent="0.2">
      <c r="Y61210" s="396"/>
      <c r="Z61210" s="396"/>
      <c r="AA61210" s="441"/>
    </row>
    <row r="61211" spans="25:27" x14ac:dyDescent="0.2">
      <c r="Y61211" s="396"/>
      <c r="Z61211" s="396"/>
      <c r="AA61211" s="441"/>
    </row>
    <row r="61212" spans="25:27" x14ac:dyDescent="0.2">
      <c r="Y61212" s="396"/>
      <c r="Z61212" s="396"/>
      <c r="AA61212" s="441"/>
    </row>
    <row r="61213" spans="25:27" x14ac:dyDescent="0.2">
      <c r="Y61213" s="396"/>
      <c r="Z61213" s="396"/>
      <c r="AA61213" s="441"/>
    </row>
    <row r="61214" spans="25:27" x14ac:dyDescent="0.2">
      <c r="Y61214" s="396"/>
      <c r="Z61214" s="396"/>
      <c r="AA61214" s="441"/>
    </row>
    <row r="61215" spans="25:27" x14ac:dyDescent="0.2">
      <c r="Y61215" s="396"/>
      <c r="Z61215" s="396"/>
      <c r="AA61215" s="441"/>
    </row>
    <row r="61216" spans="25:27" x14ac:dyDescent="0.2">
      <c r="Y61216" s="396"/>
      <c r="Z61216" s="396"/>
      <c r="AA61216" s="441"/>
    </row>
    <row r="61217" spans="25:27" x14ac:dyDescent="0.2">
      <c r="Y61217" s="396"/>
      <c r="Z61217" s="396"/>
      <c r="AA61217" s="441"/>
    </row>
    <row r="61218" spans="25:27" x14ac:dyDescent="0.2">
      <c r="Y61218" s="396"/>
      <c r="Z61218" s="396"/>
      <c r="AA61218" s="441"/>
    </row>
    <row r="61219" spans="25:27" x14ac:dyDescent="0.2">
      <c r="Y61219" s="396"/>
      <c r="Z61219" s="396"/>
      <c r="AA61219" s="441"/>
    </row>
    <row r="61220" spans="25:27" x14ac:dyDescent="0.2">
      <c r="Y61220" s="396"/>
      <c r="Z61220" s="396"/>
      <c r="AA61220" s="441"/>
    </row>
    <row r="61221" spans="25:27" x14ac:dyDescent="0.2">
      <c r="Y61221" s="396"/>
      <c r="Z61221" s="396"/>
      <c r="AA61221" s="441"/>
    </row>
    <row r="61222" spans="25:27" x14ac:dyDescent="0.2">
      <c r="Y61222" s="396"/>
      <c r="Z61222" s="396"/>
      <c r="AA61222" s="441"/>
    </row>
    <row r="61223" spans="25:27" x14ac:dyDescent="0.2">
      <c r="Y61223" s="396"/>
      <c r="Z61223" s="396"/>
      <c r="AA61223" s="441"/>
    </row>
    <row r="61224" spans="25:27" x14ac:dyDescent="0.2">
      <c r="Y61224" s="396"/>
      <c r="Z61224" s="396"/>
      <c r="AA61224" s="441"/>
    </row>
    <row r="61225" spans="25:27" x14ac:dyDescent="0.2">
      <c r="Y61225" s="396"/>
      <c r="Z61225" s="396"/>
      <c r="AA61225" s="441"/>
    </row>
    <row r="61226" spans="25:27" x14ac:dyDescent="0.2">
      <c r="Y61226" s="396"/>
      <c r="Z61226" s="396"/>
      <c r="AA61226" s="441"/>
    </row>
    <row r="61227" spans="25:27" x14ac:dyDescent="0.2">
      <c r="Y61227" s="396"/>
      <c r="Z61227" s="396"/>
      <c r="AA61227" s="441"/>
    </row>
    <row r="61228" spans="25:27" x14ac:dyDescent="0.2">
      <c r="Y61228" s="396"/>
      <c r="Z61228" s="396"/>
      <c r="AA61228" s="441"/>
    </row>
    <row r="61229" spans="25:27" x14ac:dyDescent="0.2">
      <c r="Y61229" s="396"/>
      <c r="Z61229" s="396"/>
      <c r="AA61229" s="441"/>
    </row>
    <row r="61230" spans="25:27" x14ac:dyDescent="0.2">
      <c r="Y61230" s="396"/>
      <c r="Z61230" s="396"/>
      <c r="AA61230" s="441"/>
    </row>
    <row r="61231" spans="25:27" x14ac:dyDescent="0.2">
      <c r="Y61231" s="396"/>
      <c r="Z61231" s="396"/>
      <c r="AA61231" s="441"/>
    </row>
    <row r="61232" spans="25:27" x14ac:dyDescent="0.2">
      <c r="Y61232" s="396"/>
      <c r="Z61232" s="396"/>
      <c r="AA61232" s="441"/>
    </row>
    <row r="61233" spans="25:27" x14ac:dyDescent="0.2">
      <c r="Y61233" s="396"/>
      <c r="Z61233" s="396"/>
      <c r="AA61233" s="441"/>
    </row>
    <row r="61234" spans="25:27" x14ac:dyDescent="0.2">
      <c r="Y61234" s="396"/>
      <c r="Z61234" s="396"/>
      <c r="AA61234" s="441"/>
    </row>
    <row r="61235" spans="25:27" x14ac:dyDescent="0.2">
      <c r="Y61235" s="396"/>
      <c r="Z61235" s="396"/>
      <c r="AA61235" s="441"/>
    </row>
    <row r="61236" spans="25:27" x14ac:dyDescent="0.2">
      <c r="Y61236" s="396"/>
      <c r="Z61236" s="396"/>
      <c r="AA61236" s="441"/>
    </row>
    <row r="61237" spans="25:27" x14ac:dyDescent="0.2">
      <c r="Y61237" s="396"/>
      <c r="Z61237" s="396"/>
      <c r="AA61237" s="441"/>
    </row>
    <row r="61238" spans="25:27" x14ac:dyDescent="0.2">
      <c r="Y61238" s="396"/>
      <c r="Z61238" s="396"/>
      <c r="AA61238" s="441"/>
    </row>
    <row r="61239" spans="25:27" x14ac:dyDescent="0.2">
      <c r="Y61239" s="396"/>
      <c r="Z61239" s="396"/>
      <c r="AA61239" s="441"/>
    </row>
    <row r="61240" spans="25:27" x14ac:dyDescent="0.2">
      <c r="Y61240" s="396"/>
      <c r="Z61240" s="396"/>
      <c r="AA61240" s="441"/>
    </row>
    <row r="61241" spans="25:27" x14ac:dyDescent="0.2">
      <c r="Y61241" s="396"/>
      <c r="Z61241" s="396"/>
      <c r="AA61241" s="441"/>
    </row>
    <row r="61242" spans="25:27" x14ac:dyDescent="0.2">
      <c r="Y61242" s="396"/>
      <c r="Z61242" s="396"/>
      <c r="AA61242" s="441"/>
    </row>
    <row r="61243" spans="25:27" x14ac:dyDescent="0.2">
      <c r="Y61243" s="396"/>
      <c r="Z61243" s="396"/>
      <c r="AA61243" s="441"/>
    </row>
    <row r="61244" spans="25:27" x14ac:dyDescent="0.2">
      <c r="Y61244" s="396"/>
      <c r="Z61244" s="396"/>
      <c r="AA61244" s="441"/>
    </row>
    <row r="61245" spans="25:27" x14ac:dyDescent="0.2">
      <c r="Y61245" s="396"/>
      <c r="Z61245" s="396"/>
      <c r="AA61245" s="441"/>
    </row>
    <row r="61246" spans="25:27" x14ac:dyDescent="0.2">
      <c r="Y61246" s="396"/>
      <c r="Z61246" s="396"/>
      <c r="AA61246" s="441"/>
    </row>
    <row r="61247" spans="25:27" x14ac:dyDescent="0.2">
      <c r="Y61247" s="396"/>
      <c r="Z61247" s="396"/>
      <c r="AA61247" s="441"/>
    </row>
    <row r="61248" spans="25:27" x14ac:dyDescent="0.2">
      <c r="Y61248" s="396"/>
      <c r="Z61248" s="396"/>
      <c r="AA61248" s="441"/>
    </row>
    <row r="61249" spans="25:27" x14ac:dyDescent="0.2">
      <c r="Y61249" s="396"/>
      <c r="Z61249" s="396"/>
      <c r="AA61249" s="441"/>
    </row>
    <row r="61250" spans="25:27" x14ac:dyDescent="0.2">
      <c r="Y61250" s="396"/>
      <c r="Z61250" s="396"/>
      <c r="AA61250" s="441"/>
    </row>
    <row r="61251" spans="25:27" x14ac:dyDescent="0.2">
      <c r="Y61251" s="396"/>
      <c r="Z61251" s="396"/>
      <c r="AA61251" s="441"/>
    </row>
    <row r="61252" spans="25:27" x14ac:dyDescent="0.2">
      <c r="Y61252" s="396"/>
      <c r="Z61252" s="396"/>
      <c r="AA61252" s="441"/>
    </row>
    <row r="61253" spans="25:27" x14ac:dyDescent="0.2">
      <c r="Y61253" s="396"/>
      <c r="Z61253" s="396"/>
      <c r="AA61253" s="441"/>
    </row>
    <row r="61254" spans="25:27" x14ac:dyDescent="0.2">
      <c r="Y61254" s="396"/>
      <c r="Z61254" s="396"/>
      <c r="AA61254" s="441"/>
    </row>
    <row r="61255" spans="25:27" x14ac:dyDescent="0.2">
      <c r="Y61255" s="396"/>
      <c r="Z61255" s="396"/>
      <c r="AA61255" s="441"/>
    </row>
    <row r="61256" spans="25:27" x14ac:dyDescent="0.2">
      <c r="Y61256" s="396"/>
      <c r="Z61256" s="396"/>
      <c r="AA61256" s="441"/>
    </row>
    <row r="61257" spans="25:27" x14ac:dyDescent="0.2">
      <c r="Y61257" s="396"/>
      <c r="Z61257" s="396"/>
      <c r="AA61257" s="441"/>
    </row>
    <row r="61258" spans="25:27" x14ac:dyDescent="0.2">
      <c r="Y61258" s="396"/>
      <c r="Z61258" s="396"/>
      <c r="AA61258" s="441"/>
    </row>
    <row r="61259" spans="25:27" x14ac:dyDescent="0.2">
      <c r="Y61259" s="396"/>
      <c r="Z61259" s="396"/>
      <c r="AA61259" s="441"/>
    </row>
    <row r="61260" spans="25:27" x14ac:dyDescent="0.2">
      <c r="Y61260" s="396"/>
      <c r="Z61260" s="396"/>
      <c r="AA61260" s="441"/>
    </row>
    <row r="61261" spans="25:27" x14ac:dyDescent="0.2">
      <c r="Y61261" s="396"/>
      <c r="Z61261" s="396"/>
      <c r="AA61261" s="441"/>
    </row>
    <row r="61262" spans="25:27" x14ac:dyDescent="0.2">
      <c r="Y61262" s="396"/>
      <c r="Z61262" s="396"/>
      <c r="AA61262" s="441"/>
    </row>
    <row r="61263" spans="25:27" x14ac:dyDescent="0.2">
      <c r="Y61263" s="396"/>
      <c r="Z61263" s="396"/>
      <c r="AA61263" s="441"/>
    </row>
    <row r="61264" spans="25:27" x14ac:dyDescent="0.2">
      <c r="Y61264" s="396"/>
      <c r="Z61264" s="396"/>
      <c r="AA61264" s="441"/>
    </row>
    <row r="61265" spans="25:27" x14ac:dyDescent="0.2">
      <c r="Y61265" s="396"/>
      <c r="Z61265" s="396"/>
      <c r="AA61265" s="441"/>
    </row>
    <row r="61266" spans="25:27" x14ac:dyDescent="0.2">
      <c r="Y61266" s="396"/>
      <c r="Z61266" s="396"/>
      <c r="AA61266" s="441"/>
    </row>
    <row r="61267" spans="25:27" x14ac:dyDescent="0.2">
      <c r="Y61267" s="396"/>
      <c r="Z61267" s="396"/>
      <c r="AA61267" s="441"/>
    </row>
    <row r="61268" spans="25:27" x14ac:dyDescent="0.2">
      <c r="Y61268" s="396"/>
      <c r="Z61268" s="396"/>
      <c r="AA61268" s="441"/>
    </row>
    <row r="61269" spans="25:27" x14ac:dyDescent="0.2">
      <c r="Y61269" s="396"/>
      <c r="Z61269" s="396"/>
      <c r="AA61269" s="441"/>
    </row>
    <row r="61270" spans="25:27" x14ac:dyDescent="0.2">
      <c r="Y61270" s="396"/>
      <c r="Z61270" s="396"/>
      <c r="AA61270" s="441"/>
    </row>
    <row r="61271" spans="25:27" x14ac:dyDescent="0.2">
      <c r="Y61271" s="396"/>
      <c r="Z61271" s="396"/>
      <c r="AA61271" s="441"/>
    </row>
    <row r="61272" spans="25:27" x14ac:dyDescent="0.2">
      <c r="Y61272" s="396"/>
      <c r="Z61272" s="396"/>
      <c r="AA61272" s="441"/>
    </row>
    <row r="61273" spans="25:27" x14ac:dyDescent="0.2">
      <c r="Y61273" s="396"/>
      <c r="Z61273" s="396"/>
      <c r="AA61273" s="441"/>
    </row>
    <row r="61274" spans="25:27" x14ac:dyDescent="0.2">
      <c r="Y61274" s="396"/>
      <c r="Z61274" s="396"/>
      <c r="AA61274" s="441"/>
    </row>
    <row r="61275" spans="25:27" x14ac:dyDescent="0.2">
      <c r="Y61275" s="396"/>
      <c r="Z61275" s="396"/>
      <c r="AA61275" s="441"/>
    </row>
    <row r="61276" spans="25:27" x14ac:dyDescent="0.2">
      <c r="Y61276" s="396"/>
      <c r="Z61276" s="396"/>
      <c r="AA61276" s="441"/>
    </row>
    <row r="61277" spans="25:27" x14ac:dyDescent="0.2">
      <c r="Y61277" s="396"/>
      <c r="Z61277" s="396"/>
      <c r="AA61277" s="441"/>
    </row>
    <row r="61278" spans="25:27" x14ac:dyDescent="0.2">
      <c r="Y61278" s="396"/>
      <c r="Z61278" s="396"/>
      <c r="AA61278" s="441"/>
    </row>
    <row r="61279" spans="25:27" x14ac:dyDescent="0.2">
      <c r="Y61279" s="396"/>
      <c r="Z61279" s="396"/>
      <c r="AA61279" s="441"/>
    </row>
    <row r="61280" spans="25:27" x14ac:dyDescent="0.2">
      <c r="Y61280" s="396"/>
      <c r="Z61280" s="396"/>
      <c r="AA61280" s="441"/>
    </row>
    <row r="61281" spans="25:27" x14ac:dyDescent="0.2">
      <c r="Y61281" s="396"/>
      <c r="Z61281" s="396"/>
      <c r="AA61281" s="441"/>
    </row>
    <row r="61282" spans="25:27" x14ac:dyDescent="0.2">
      <c r="Y61282" s="396"/>
      <c r="Z61282" s="396"/>
      <c r="AA61282" s="441"/>
    </row>
    <row r="61283" spans="25:27" x14ac:dyDescent="0.2">
      <c r="Y61283" s="396"/>
      <c r="Z61283" s="396"/>
      <c r="AA61283" s="441"/>
    </row>
    <row r="61284" spans="25:27" x14ac:dyDescent="0.2">
      <c r="Y61284" s="396"/>
      <c r="Z61284" s="396"/>
      <c r="AA61284" s="441"/>
    </row>
    <row r="61285" spans="25:27" x14ac:dyDescent="0.2">
      <c r="Y61285" s="396"/>
      <c r="Z61285" s="396"/>
      <c r="AA61285" s="441"/>
    </row>
    <row r="61286" spans="25:27" x14ac:dyDescent="0.2">
      <c r="Y61286" s="396"/>
      <c r="Z61286" s="396"/>
      <c r="AA61286" s="441"/>
    </row>
    <row r="61287" spans="25:27" x14ac:dyDescent="0.2">
      <c r="Y61287" s="396"/>
      <c r="Z61287" s="396"/>
      <c r="AA61287" s="441"/>
    </row>
    <row r="61288" spans="25:27" x14ac:dyDescent="0.2">
      <c r="Y61288" s="396"/>
      <c r="Z61288" s="396"/>
      <c r="AA61288" s="441"/>
    </row>
    <row r="61289" spans="25:27" x14ac:dyDescent="0.2">
      <c r="Y61289" s="396"/>
      <c r="Z61289" s="396"/>
      <c r="AA61289" s="441"/>
    </row>
    <row r="61290" spans="25:27" x14ac:dyDescent="0.2">
      <c r="Y61290" s="396"/>
      <c r="Z61290" s="396"/>
      <c r="AA61290" s="441"/>
    </row>
    <row r="61291" spans="25:27" x14ac:dyDescent="0.2">
      <c r="Y61291" s="396"/>
      <c r="Z61291" s="396"/>
      <c r="AA61291" s="441"/>
    </row>
    <row r="61292" spans="25:27" x14ac:dyDescent="0.2">
      <c r="Y61292" s="396"/>
      <c r="Z61292" s="396"/>
      <c r="AA61292" s="441"/>
    </row>
    <row r="61293" spans="25:27" x14ac:dyDescent="0.2">
      <c r="Y61293" s="396"/>
      <c r="Z61293" s="396"/>
      <c r="AA61293" s="441"/>
    </row>
    <row r="61294" spans="25:27" x14ac:dyDescent="0.2">
      <c r="Y61294" s="396"/>
      <c r="Z61294" s="396"/>
      <c r="AA61294" s="441"/>
    </row>
    <row r="61295" spans="25:27" x14ac:dyDescent="0.2">
      <c r="Y61295" s="396"/>
      <c r="Z61295" s="396"/>
      <c r="AA61295" s="441"/>
    </row>
    <row r="61296" spans="25:27" x14ac:dyDescent="0.2">
      <c r="Y61296" s="396"/>
      <c r="Z61296" s="396"/>
      <c r="AA61296" s="441"/>
    </row>
    <row r="61297" spans="25:27" x14ac:dyDescent="0.2">
      <c r="Y61297" s="396"/>
      <c r="Z61297" s="396"/>
      <c r="AA61297" s="441"/>
    </row>
    <row r="61298" spans="25:27" x14ac:dyDescent="0.2">
      <c r="Y61298" s="396"/>
      <c r="Z61298" s="396"/>
      <c r="AA61298" s="441"/>
    </row>
    <row r="61299" spans="25:27" x14ac:dyDescent="0.2">
      <c r="Y61299" s="396"/>
      <c r="Z61299" s="396"/>
      <c r="AA61299" s="441"/>
    </row>
    <row r="61300" spans="25:27" x14ac:dyDescent="0.2">
      <c r="Y61300" s="396"/>
      <c r="Z61300" s="396"/>
      <c r="AA61300" s="441"/>
    </row>
    <row r="61301" spans="25:27" x14ac:dyDescent="0.2">
      <c r="Y61301" s="396"/>
      <c r="Z61301" s="396"/>
      <c r="AA61301" s="441"/>
    </row>
    <row r="61302" spans="25:27" x14ac:dyDescent="0.2">
      <c r="Y61302" s="396"/>
      <c r="Z61302" s="396"/>
      <c r="AA61302" s="441"/>
    </row>
    <row r="61303" spans="25:27" x14ac:dyDescent="0.2">
      <c r="Y61303" s="396"/>
      <c r="Z61303" s="396"/>
      <c r="AA61303" s="441"/>
    </row>
    <row r="61304" spans="25:27" x14ac:dyDescent="0.2">
      <c r="Y61304" s="396"/>
      <c r="Z61304" s="396"/>
      <c r="AA61304" s="441"/>
    </row>
    <row r="61305" spans="25:27" x14ac:dyDescent="0.2">
      <c r="Y61305" s="396"/>
      <c r="Z61305" s="396"/>
      <c r="AA61305" s="441"/>
    </row>
    <row r="61306" spans="25:27" x14ac:dyDescent="0.2">
      <c r="Y61306" s="396"/>
      <c r="Z61306" s="396"/>
      <c r="AA61306" s="441"/>
    </row>
    <row r="61307" spans="25:27" x14ac:dyDescent="0.2">
      <c r="Y61307" s="396"/>
      <c r="Z61307" s="396"/>
      <c r="AA61307" s="441"/>
    </row>
    <row r="61308" spans="25:27" x14ac:dyDescent="0.2">
      <c r="Y61308" s="396"/>
      <c r="Z61308" s="396"/>
      <c r="AA61308" s="441"/>
    </row>
    <row r="61309" spans="25:27" x14ac:dyDescent="0.2">
      <c r="Y61309" s="396"/>
      <c r="Z61309" s="396"/>
      <c r="AA61309" s="441"/>
    </row>
    <row r="61310" spans="25:27" x14ac:dyDescent="0.2">
      <c r="Y61310" s="396"/>
      <c r="Z61310" s="396"/>
      <c r="AA61310" s="441"/>
    </row>
    <row r="61311" spans="25:27" x14ac:dyDescent="0.2">
      <c r="Y61311" s="396"/>
      <c r="Z61311" s="396"/>
      <c r="AA61311" s="441"/>
    </row>
    <row r="61312" spans="25:27" x14ac:dyDescent="0.2">
      <c r="Y61312" s="396"/>
      <c r="Z61312" s="396"/>
      <c r="AA61312" s="441"/>
    </row>
    <row r="61313" spans="25:27" x14ac:dyDescent="0.2">
      <c r="Y61313" s="396"/>
      <c r="Z61313" s="396"/>
      <c r="AA61313" s="441"/>
    </row>
    <row r="61314" spans="25:27" x14ac:dyDescent="0.2">
      <c r="Y61314" s="396"/>
      <c r="Z61314" s="396"/>
      <c r="AA61314" s="441"/>
    </row>
    <row r="61315" spans="25:27" x14ac:dyDescent="0.2">
      <c r="Y61315" s="396"/>
      <c r="Z61315" s="396"/>
      <c r="AA61315" s="441"/>
    </row>
    <row r="61316" spans="25:27" x14ac:dyDescent="0.2">
      <c r="Y61316" s="396"/>
      <c r="Z61316" s="396"/>
      <c r="AA61316" s="441"/>
    </row>
    <row r="61317" spans="25:27" x14ac:dyDescent="0.2">
      <c r="Y61317" s="396"/>
      <c r="Z61317" s="396"/>
      <c r="AA61317" s="441"/>
    </row>
    <row r="61318" spans="25:27" x14ac:dyDescent="0.2">
      <c r="Y61318" s="396"/>
      <c r="Z61318" s="396"/>
      <c r="AA61318" s="441"/>
    </row>
    <row r="61319" spans="25:27" x14ac:dyDescent="0.2">
      <c r="Y61319" s="396"/>
      <c r="Z61319" s="396"/>
      <c r="AA61319" s="441"/>
    </row>
    <row r="61320" spans="25:27" x14ac:dyDescent="0.2">
      <c r="Y61320" s="396"/>
      <c r="Z61320" s="396"/>
      <c r="AA61320" s="441"/>
    </row>
    <row r="61321" spans="25:27" x14ac:dyDescent="0.2">
      <c r="Y61321" s="396"/>
      <c r="Z61321" s="396"/>
      <c r="AA61321" s="441"/>
    </row>
    <row r="61322" spans="25:27" x14ac:dyDescent="0.2">
      <c r="Y61322" s="396"/>
      <c r="Z61322" s="396"/>
      <c r="AA61322" s="441"/>
    </row>
    <row r="61323" spans="25:27" x14ac:dyDescent="0.2">
      <c r="Y61323" s="396"/>
      <c r="Z61323" s="396"/>
      <c r="AA61323" s="441"/>
    </row>
    <row r="61324" spans="25:27" x14ac:dyDescent="0.2">
      <c r="Y61324" s="396"/>
      <c r="Z61324" s="396"/>
      <c r="AA61324" s="441"/>
    </row>
    <row r="61325" spans="25:27" x14ac:dyDescent="0.2">
      <c r="Y61325" s="396"/>
      <c r="Z61325" s="396"/>
      <c r="AA61325" s="441"/>
    </row>
    <row r="61326" spans="25:27" x14ac:dyDescent="0.2">
      <c r="Y61326" s="396"/>
      <c r="Z61326" s="396"/>
      <c r="AA61326" s="441"/>
    </row>
    <row r="61327" spans="25:27" x14ac:dyDescent="0.2">
      <c r="Y61327" s="396"/>
      <c r="Z61327" s="396"/>
      <c r="AA61327" s="441"/>
    </row>
    <row r="61328" spans="25:27" x14ac:dyDescent="0.2">
      <c r="Y61328" s="396"/>
      <c r="Z61328" s="396"/>
      <c r="AA61328" s="441"/>
    </row>
    <row r="61329" spans="25:27" x14ac:dyDescent="0.2">
      <c r="Y61329" s="396"/>
      <c r="Z61329" s="396"/>
      <c r="AA61329" s="441"/>
    </row>
    <row r="61330" spans="25:27" x14ac:dyDescent="0.2">
      <c r="Y61330" s="396"/>
      <c r="Z61330" s="396"/>
      <c r="AA61330" s="441"/>
    </row>
    <row r="61331" spans="25:27" x14ac:dyDescent="0.2">
      <c r="Y61331" s="396"/>
      <c r="Z61331" s="396"/>
      <c r="AA61331" s="441"/>
    </row>
    <row r="61332" spans="25:27" x14ac:dyDescent="0.2">
      <c r="Y61332" s="396"/>
      <c r="Z61332" s="396"/>
      <c r="AA61332" s="441"/>
    </row>
    <row r="61333" spans="25:27" x14ac:dyDescent="0.2">
      <c r="Y61333" s="396"/>
      <c r="Z61333" s="396"/>
      <c r="AA61333" s="441"/>
    </row>
    <row r="61334" spans="25:27" x14ac:dyDescent="0.2">
      <c r="Y61334" s="396"/>
      <c r="Z61334" s="396"/>
      <c r="AA61334" s="441"/>
    </row>
    <row r="61335" spans="25:27" x14ac:dyDescent="0.2">
      <c r="Y61335" s="396"/>
      <c r="Z61335" s="396"/>
      <c r="AA61335" s="441"/>
    </row>
    <row r="61336" spans="25:27" x14ac:dyDescent="0.2">
      <c r="Y61336" s="396"/>
      <c r="Z61336" s="396"/>
      <c r="AA61336" s="441"/>
    </row>
    <row r="61337" spans="25:27" x14ac:dyDescent="0.2">
      <c r="Y61337" s="396"/>
      <c r="Z61337" s="396"/>
      <c r="AA61337" s="441"/>
    </row>
    <row r="61338" spans="25:27" x14ac:dyDescent="0.2">
      <c r="Y61338" s="396"/>
      <c r="Z61338" s="396"/>
      <c r="AA61338" s="441"/>
    </row>
    <row r="61339" spans="25:27" x14ac:dyDescent="0.2">
      <c r="Y61339" s="396"/>
      <c r="Z61339" s="396"/>
      <c r="AA61339" s="441"/>
    </row>
    <row r="61340" spans="25:27" x14ac:dyDescent="0.2">
      <c r="Y61340" s="396"/>
      <c r="Z61340" s="396"/>
      <c r="AA61340" s="441"/>
    </row>
    <row r="61341" spans="25:27" x14ac:dyDescent="0.2">
      <c r="Y61341" s="396"/>
      <c r="Z61341" s="396"/>
      <c r="AA61341" s="441"/>
    </row>
    <row r="61342" spans="25:27" x14ac:dyDescent="0.2">
      <c r="Y61342" s="396"/>
      <c r="Z61342" s="396"/>
      <c r="AA61342" s="441"/>
    </row>
    <row r="61343" spans="25:27" x14ac:dyDescent="0.2">
      <c r="Y61343" s="396"/>
      <c r="Z61343" s="396"/>
      <c r="AA61343" s="441"/>
    </row>
    <row r="61344" spans="25:27" x14ac:dyDescent="0.2">
      <c r="Y61344" s="396"/>
      <c r="Z61344" s="396"/>
      <c r="AA61344" s="441"/>
    </row>
    <row r="61345" spans="25:27" x14ac:dyDescent="0.2">
      <c r="Y61345" s="396"/>
      <c r="Z61345" s="396"/>
      <c r="AA61345" s="441"/>
    </row>
    <row r="61346" spans="25:27" x14ac:dyDescent="0.2">
      <c r="Y61346" s="396"/>
      <c r="Z61346" s="396"/>
      <c r="AA61346" s="441"/>
    </row>
    <row r="61347" spans="25:27" x14ac:dyDescent="0.2">
      <c r="Y61347" s="396"/>
      <c r="Z61347" s="396"/>
      <c r="AA61347" s="441"/>
    </row>
    <row r="61348" spans="25:27" x14ac:dyDescent="0.2">
      <c r="Y61348" s="396"/>
      <c r="Z61348" s="396"/>
      <c r="AA61348" s="441"/>
    </row>
    <row r="61349" spans="25:27" x14ac:dyDescent="0.2">
      <c r="Y61349" s="396"/>
      <c r="Z61349" s="396"/>
      <c r="AA61349" s="441"/>
    </row>
    <row r="61350" spans="25:27" x14ac:dyDescent="0.2">
      <c r="Y61350" s="396"/>
      <c r="Z61350" s="396"/>
      <c r="AA61350" s="441"/>
    </row>
    <row r="61351" spans="25:27" x14ac:dyDescent="0.2">
      <c r="Y61351" s="396"/>
      <c r="Z61351" s="396"/>
      <c r="AA61351" s="441"/>
    </row>
    <row r="61352" spans="25:27" x14ac:dyDescent="0.2">
      <c r="Y61352" s="396"/>
      <c r="Z61352" s="396"/>
      <c r="AA61352" s="441"/>
    </row>
    <row r="61353" spans="25:27" x14ac:dyDescent="0.2">
      <c r="Y61353" s="396"/>
      <c r="Z61353" s="396"/>
      <c r="AA61353" s="441"/>
    </row>
    <row r="61354" spans="25:27" x14ac:dyDescent="0.2">
      <c r="Y61354" s="396"/>
      <c r="Z61354" s="396"/>
      <c r="AA61354" s="441"/>
    </row>
    <row r="61355" spans="25:27" x14ac:dyDescent="0.2">
      <c r="Y61355" s="396"/>
      <c r="Z61355" s="396"/>
      <c r="AA61355" s="441"/>
    </row>
    <row r="61356" spans="25:27" x14ac:dyDescent="0.2">
      <c r="Y61356" s="396"/>
      <c r="Z61356" s="396"/>
      <c r="AA61356" s="441"/>
    </row>
    <row r="61357" spans="25:27" x14ac:dyDescent="0.2">
      <c r="Y61357" s="396"/>
      <c r="Z61357" s="396"/>
      <c r="AA61357" s="441"/>
    </row>
    <row r="61358" spans="25:27" x14ac:dyDescent="0.2">
      <c r="Y61358" s="396"/>
      <c r="Z61358" s="396"/>
      <c r="AA61358" s="441"/>
    </row>
    <row r="61359" spans="25:27" x14ac:dyDescent="0.2">
      <c r="Y61359" s="396"/>
      <c r="Z61359" s="396"/>
      <c r="AA61359" s="441"/>
    </row>
    <row r="61360" spans="25:27" x14ac:dyDescent="0.2">
      <c r="Y61360" s="396"/>
      <c r="Z61360" s="396"/>
      <c r="AA61360" s="441"/>
    </row>
    <row r="61361" spans="25:27" x14ac:dyDescent="0.2">
      <c r="Y61361" s="396"/>
      <c r="Z61361" s="396"/>
      <c r="AA61361" s="441"/>
    </row>
    <row r="61362" spans="25:27" x14ac:dyDescent="0.2">
      <c r="Y61362" s="396"/>
      <c r="Z61362" s="396"/>
      <c r="AA61362" s="441"/>
    </row>
    <row r="61363" spans="25:27" x14ac:dyDescent="0.2">
      <c r="Y61363" s="396"/>
      <c r="Z61363" s="396"/>
      <c r="AA61363" s="441"/>
    </row>
    <row r="61364" spans="25:27" x14ac:dyDescent="0.2">
      <c r="Y61364" s="396"/>
      <c r="Z61364" s="396"/>
      <c r="AA61364" s="441"/>
    </row>
    <row r="61365" spans="25:27" x14ac:dyDescent="0.2">
      <c r="Y61365" s="396"/>
      <c r="Z61365" s="396"/>
      <c r="AA61365" s="441"/>
    </row>
    <row r="61366" spans="25:27" x14ac:dyDescent="0.2">
      <c r="Y61366" s="396"/>
      <c r="Z61366" s="396"/>
      <c r="AA61366" s="441"/>
    </row>
    <row r="61367" spans="25:27" x14ac:dyDescent="0.2">
      <c r="Y61367" s="396"/>
      <c r="Z61367" s="396"/>
      <c r="AA61367" s="441"/>
    </row>
    <row r="61368" spans="25:27" x14ac:dyDescent="0.2">
      <c r="Y61368" s="396"/>
      <c r="Z61368" s="396"/>
      <c r="AA61368" s="441"/>
    </row>
    <row r="61369" spans="25:27" x14ac:dyDescent="0.2">
      <c r="Y61369" s="396"/>
      <c r="Z61369" s="396"/>
      <c r="AA61369" s="441"/>
    </row>
    <row r="61370" spans="25:27" x14ac:dyDescent="0.2">
      <c r="Y61370" s="396"/>
      <c r="Z61370" s="396"/>
      <c r="AA61370" s="441"/>
    </row>
    <row r="61371" spans="25:27" x14ac:dyDescent="0.2">
      <c r="Y61371" s="396"/>
      <c r="Z61371" s="396"/>
      <c r="AA61371" s="441"/>
    </row>
    <row r="61372" spans="25:27" x14ac:dyDescent="0.2">
      <c r="Y61372" s="396"/>
      <c r="Z61372" s="396"/>
      <c r="AA61372" s="441"/>
    </row>
    <row r="61373" spans="25:27" x14ac:dyDescent="0.2">
      <c r="Y61373" s="396"/>
      <c r="Z61373" s="396"/>
      <c r="AA61373" s="441"/>
    </row>
    <row r="61374" spans="25:27" x14ac:dyDescent="0.2">
      <c r="Y61374" s="396"/>
      <c r="Z61374" s="396"/>
      <c r="AA61374" s="441"/>
    </row>
    <row r="61375" spans="25:27" x14ac:dyDescent="0.2">
      <c r="Y61375" s="396"/>
      <c r="Z61375" s="396"/>
      <c r="AA61375" s="441"/>
    </row>
    <row r="61376" spans="25:27" x14ac:dyDescent="0.2">
      <c r="Y61376" s="396"/>
      <c r="Z61376" s="396"/>
      <c r="AA61376" s="441"/>
    </row>
    <row r="61377" spans="25:27" x14ac:dyDescent="0.2">
      <c r="Y61377" s="396"/>
      <c r="Z61377" s="396"/>
      <c r="AA61377" s="441"/>
    </row>
    <row r="61378" spans="25:27" x14ac:dyDescent="0.2">
      <c r="Y61378" s="396"/>
      <c r="Z61378" s="396"/>
      <c r="AA61378" s="441"/>
    </row>
    <row r="61379" spans="25:27" x14ac:dyDescent="0.2">
      <c r="Y61379" s="396"/>
      <c r="Z61379" s="396"/>
      <c r="AA61379" s="441"/>
    </row>
    <row r="61380" spans="25:27" x14ac:dyDescent="0.2">
      <c r="Y61380" s="396"/>
      <c r="Z61380" s="396"/>
      <c r="AA61380" s="441"/>
    </row>
    <row r="61381" spans="25:27" x14ac:dyDescent="0.2">
      <c r="Y61381" s="396"/>
      <c r="Z61381" s="396"/>
      <c r="AA61381" s="441"/>
    </row>
    <row r="61382" spans="25:27" x14ac:dyDescent="0.2">
      <c r="Y61382" s="396"/>
      <c r="Z61382" s="396"/>
      <c r="AA61382" s="441"/>
    </row>
    <row r="61383" spans="25:27" x14ac:dyDescent="0.2">
      <c r="Y61383" s="396"/>
      <c r="Z61383" s="396"/>
      <c r="AA61383" s="441"/>
    </row>
    <row r="61384" spans="25:27" x14ac:dyDescent="0.2">
      <c r="Y61384" s="396"/>
      <c r="Z61384" s="396"/>
      <c r="AA61384" s="441"/>
    </row>
    <row r="61385" spans="25:27" x14ac:dyDescent="0.2">
      <c r="Y61385" s="396"/>
      <c r="Z61385" s="396"/>
      <c r="AA61385" s="441"/>
    </row>
    <row r="61386" spans="25:27" x14ac:dyDescent="0.2">
      <c r="Y61386" s="396"/>
      <c r="Z61386" s="396"/>
      <c r="AA61386" s="441"/>
    </row>
    <row r="61387" spans="25:27" x14ac:dyDescent="0.2">
      <c r="Y61387" s="396"/>
      <c r="Z61387" s="396"/>
      <c r="AA61387" s="441"/>
    </row>
    <row r="61388" spans="25:27" x14ac:dyDescent="0.2">
      <c r="Y61388" s="396"/>
      <c r="Z61388" s="396"/>
      <c r="AA61388" s="441"/>
    </row>
    <row r="61389" spans="25:27" x14ac:dyDescent="0.2">
      <c r="Y61389" s="396"/>
      <c r="Z61389" s="396"/>
      <c r="AA61389" s="441"/>
    </row>
    <row r="61390" spans="25:27" x14ac:dyDescent="0.2">
      <c r="Y61390" s="396"/>
      <c r="Z61390" s="396"/>
      <c r="AA61390" s="441"/>
    </row>
    <row r="61391" spans="25:27" x14ac:dyDescent="0.2">
      <c r="Y61391" s="396"/>
      <c r="Z61391" s="396"/>
      <c r="AA61391" s="441"/>
    </row>
    <row r="61392" spans="25:27" x14ac:dyDescent="0.2">
      <c r="Y61392" s="396"/>
      <c r="Z61392" s="396"/>
      <c r="AA61392" s="441"/>
    </row>
    <row r="61393" spans="25:27" x14ac:dyDescent="0.2">
      <c r="Y61393" s="396"/>
      <c r="Z61393" s="396"/>
      <c r="AA61393" s="441"/>
    </row>
    <row r="61394" spans="25:27" x14ac:dyDescent="0.2">
      <c r="Y61394" s="396"/>
      <c r="Z61394" s="396"/>
      <c r="AA61394" s="441"/>
    </row>
    <row r="61395" spans="25:27" x14ac:dyDescent="0.2">
      <c r="Y61395" s="396"/>
      <c r="Z61395" s="396"/>
      <c r="AA61395" s="441"/>
    </row>
    <row r="61396" spans="25:27" x14ac:dyDescent="0.2">
      <c r="Y61396" s="396"/>
      <c r="Z61396" s="396"/>
      <c r="AA61396" s="441"/>
    </row>
    <row r="61397" spans="25:27" x14ac:dyDescent="0.2">
      <c r="Y61397" s="396"/>
      <c r="Z61397" s="396"/>
      <c r="AA61397" s="441"/>
    </row>
    <row r="61398" spans="25:27" x14ac:dyDescent="0.2">
      <c r="Y61398" s="396"/>
      <c r="Z61398" s="396"/>
      <c r="AA61398" s="441"/>
    </row>
    <row r="61399" spans="25:27" x14ac:dyDescent="0.2">
      <c r="Y61399" s="396"/>
      <c r="Z61399" s="396"/>
      <c r="AA61399" s="441"/>
    </row>
    <row r="61400" spans="25:27" x14ac:dyDescent="0.2">
      <c r="Y61400" s="396"/>
      <c r="Z61400" s="396"/>
      <c r="AA61400" s="441"/>
    </row>
    <row r="61401" spans="25:27" x14ac:dyDescent="0.2">
      <c r="Y61401" s="396"/>
      <c r="Z61401" s="396"/>
      <c r="AA61401" s="441"/>
    </row>
    <row r="61402" spans="25:27" x14ac:dyDescent="0.2">
      <c r="Y61402" s="396"/>
      <c r="Z61402" s="396"/>
      <c r="AA61402" s="441"/>
    </row>
    <row r="61403" spans="25:27" x14ac:dyDescent="0.2">
      <c r="Y61403" s="396"/>
      <c r="Z61403" s="396"/>
      <c r="AA61403" s="441"/>
    </row>
    <row r="61404" spans="25:27" x14ac:dyDescent="0.2">
      <c r="Y61404" s="396"/>
      <c r="Z61404" s="396"/>
      <c r="AA61404" s="441"/>
    </row>
    <row r="61405" spans="25:27" x14ac:dyDescent="0.2">
      <c r="Y61405" s="396"/>
      <c r="Z61405" s="396"/>
      <c r="AA61405" s="441"/>
    </row>
    <row r="61406" spans="25:27" x14ac:dyDescent="0.2">
      <c r="Y61406" s="396"/>
      <c r="Z61406" s="396"/>
      <c r="AA61406" s="441"/>
    </row>
    <row r="61407" spans="25:27" x14ac:dyDescent="0.2">
      <c r="Y61407" s="396"/>
      <c r="Z61407" s="396"/>
      <c r="AA61407" s="441"/>
    </row>
    <row r="61408" spans="25:27" x14ac:dyDescent="0.2">
      <c r="Y61408" s="396"/>
      <c r="Z61408" s="396"/>
      <c r="AA61408" s="441"/>
    </row>
    <row r="61409" spans="25:27" x14ac:dyDescent="0.2">
      <c r="Y61409" s="396"/>
      <c r="Z61409" s="396"/>
      <c r="AA61409" s="441"/>
    </row>
    <row r="61410" spans="25:27" x14ac:dyDescent="0.2">
      <c r="Y61410" s="396"/>
      <c r="Z61410" s="396"/>
      <c r="AA61410" s="441"/>
    </row>
    <row r="61411" spans="25:27" x14ac:dyDescent="0.2">
      <c r="Y61411" s="396"/>
      <c r="Z61411" s="396"/>
      <c r="AA61411" s="441"/>
    </row>
    <row r="61412" spans="25:27" x14ac:dyDescent="0.2">
      <c r="Y61412" s="396"/>
      <c r="Z61412" s="396"/>
      <c r="AA61412" s="441"/>
    </row>
    <row r="61413" spans="25:27" x14ac:dyDescent="0.2">
      <c r="Y61413" s="396"/>
      <c r="Z61413" s="396"/>
      <c r="AA61413" s="441"/>
    </row>
    <row r="61414" spans="25:27" x14ac:dyDescent="0.2">
      <c r="Y61414" s="396"/>
      <c r="Z61414" s="396"/>
      <c r="AA61414" s="441"/>
    </row>
    <row r="61415" spans="25:27" x14ac:dyDescent="0.2">
      <c r="Y61415" s="396"/>
      <c r="Z61415" s="396"/>
      <c r="AA61415" s="441"/>
    </row>
    <row r="61416" spans="25:27" x14ac:dyDescent="0.2">
      <c r="Y61416" s="396"/>
      <c r="Z61416" s="396"/>
      <c r="AA61416" s="441"/>
    </row>
    <row r="61417" spans="25:27" x14ac:dyDescent="0.2">
      <c r="Y61417" s="396"/>
      <c r="Z61417" s="396"/>
      <c r="AA61417" s="441"/>
    </row>
    <row r="61418" spans="25:27" x14ac:dyDescent="0.2">
      <c r="Y61418" s="396"/>
      <c r="Z61418" s="396"/>
      <c r="AA61418" s="441"/>
    </row>
    <row r="61419" spans="25:27" x14ac:dyDescent="0.2">
      <c r="Y61419" s="396"/>
      <c r="Z61419" s="396"/>
      <c r="AA61419" s="441"/>
    </row>
    <row r="61420" spans="25:27" x14ac:dyDescent="0.2">
      <c r="Y61420" s="396"/>
      <c r="Z61420" s="396"/>
      <c r="AA61420" s="441"/>
    </row>
    <row r="61421" spans="25:27" x14ac:dyDescent="0.2">
      <c r="Y61421" s="396"/>
      <c r="Z61421" s="396"/>
      <c r="AA61421" s="441"/>
    </row>
    <row r="61422" spans="25:27" x14ac:dyDescent="0.2">
      <c r="Y61422" s="396"/>
      <c r="Z61422" s="396"/>
      <c r="AA61422" s="441"/>
    </row>
    <row r="61423" spans="25:27" x14ac:dyDescent="0.2">
      <c r="Y61423" s="396"/>
      <c r="Z61423" s="396"/>
      <c r="AA61423" s="441"/>
    </row>
    <row r="61424" spans="25:27" x14ac:dyDescent="0.2">
      <c r="Y61424" s="396"/>
      <c r="Z61424" s="396"/>
      <c r="AA61424" s="441"/>
    </row>
    <row r="61425" spans="25:27" x14ac:dyDescent="0.2">
      <c r="Y61425" s="396"/>
      <c r="Z61425" s="396"/>
      <c r="AA61425" s="441"/>
    </row>
    <row r="61426" spans="25:27" x14ac:dyDescent="0.2">
      <c r="Y61426" s="396"/>
      <c r="Z61426" s="396"/>
      <c r="AA61426" s="441"/>
    </row>
    <row r="61427" spans="25:27" x14ac:dyDescent="0.2">
      <c r="Y61427" s="396"/>
      <c r="Z61427" s="396"/>
      <c r="AA61427" s="441"/>
    </row>
    <row r="61428" spans="25:27" x14ac:dyDescent="0.2">
      <c r="Y61428" s="396"/>
      <c r="Z61428" s="396"/>
      <c r="AA61428" s="441"/>
    </row>
    <row r="61429" spans="25:27" x14ac:dyDescent="0.2">
      <c r="Y61429" s="396"/>
      <c r="Z61429" s="396"/>
      <c r="AA61429" s="441"/>
    </row>
    <row r="61430" spans="25:27" x14ac:dyDescent="0.2">
      <c r="Y61430" s="396"/>
      <c r="Z61430" s="396"/>
      <c r="AA61430" s="441"/>
    </row>
    <row r="61431" spans="25:27" x14ac:dyDescent="0.2">
      <c r="Y61431" s="396"/>
      <c r="Z61431" s="396"/>
      <c r="AA61431" s="441"/>
    </row>
    <row r="61432" spans="25:27" x14ac:dyDescent="0.2">
      <c r="Y61432" s="396"/>
      <c r="Z61432" s="396"/>
      <c r="AA61432" s="441"/>
    </row>
    <row r="61433" spans="25:27" x14ac:dyDescent="0.2">
      <c r="Y61433" s="396"/>
      <c r="Z61433" s="396"/>
      <c r="AA61433" s="441"/>
    </row>
    <row r="61434" spans="25:27" x14ac:dyDescent="0.2">
      <c r="Y61434" s="396"/>
      <c r="Z61434" s="396"/>
      <c r="AA61434" s="441"/>
    </row>
    <row r="61435" spans="25:27" x14ac:dyDescent="0.2">
      <c r="Y61435" s="396"/>
      <c r="Z61435" s="396"/>
      <c r="AA61435" s="441"/>
    </row>
    <row r="61436" spans="25:27" x14ac:dyDescent="0.2">
      <c r="Y61436" s="396"/>
      <c r="Z61436" s="396"/>
      <c r="AA61436" s="441"/>
    </row>
    <row r="61437" spans="25:27" x14ac:dyDescent="0.2">
      <c r="Y61437" s="396"/>
      <c r="Z61437" s="396"/>
      <c r="AA61437" s="441"/>
    </row>
    <row r="61438" spans="25:27" x14ac:dyDescent="0.2">
      <c r="Y61438" s="396"/>
      <c r="Z61438" s="396"/>
      <c r="AA61438" s="441"/>
    </row>
    <row r="61439" spans="25:27" x14ac:dyDescent="0.2">
      <c r="Y61439" s="396"/>
      <c r="Z61439" s="396"/>
      <c r="AA61439" s="441"/>
    </row>
    <row r="61440" spans="25:27" x14ac:dyDescent="0.2">
      <c r="Y61440" s="396"/>
      <c r="Z61440" s="396"/>
      <c r="AA61440" s="441"/>
    </row>
    <row r="61441" spans="25:27" x14ac:dyDescent="0.2">
      <c r="Y61441" s="396"/>
      <c r="Z61441" s="396"/>
      <c r="AA61441" s="441"/>
    </row>
    <row r="61442" spans="25:27" x14ac:dyDescent="0.2">
      <c r="Y61442" s="396"/>
      <c r="Z61442" s="396"/>
      <c r="AA61442" s="441"/>
    </row>
    <row r="61443" spans="25:27" x14ac:dyDescent="0.2">
      <c r="Y61443" s="396"/>
      <c r="Z61443" s="396"/>
      <c r="AA61443" s="441"/>
    </row>
    <row r="61444" spans="25:27" x14ac:dyDescent="0.2">
      <c r="Y61444" s="396"/>
      <c r="Z61444" s="396"/>
      <c r="AA61444" s="441"/>
    </row>
    <row r="61445" spans="25:27" x14ac:dyDescent="0.2">
      <c r="Y61445" s="396"/>
      <c r="Z61445" s="396"/>
      <c r="AA61445" s="441"/>
    </row>
    <row r="61446" spans="25:27" x14ac:dyDescent="0.2">
      <c r="Y61446" s="396"/>
      <c r="Z61446" s="396"/>
      <c r="AA61446" s="441"/>
    </row>
    <row r="61447" spans="25:27" x14ac:dyDescent="0.2">
      <c r="Y61447" s="396"/>
      <c r="Z61447" s="396"/>
      <c r="AA61447" s="441"/>
    </row>
    <row r="61448" spans="25:27" x14ac:dyDescent="0.2">
      <c r="Y61448" s="396"/>
      <c r="Z61448" s="396"/>
      <c r="AA61448" s="441"/>
    </row>
    <row r="61449" spans="25:27" x14ac:dyDescent="0.2">
      <c r="Y61449" s="396"/>
      <c r="Z61449" s="396"/>
      <c r="AA61449" s="441"/>
    </row>
    <row r="61450" spans="25:27" x14ac:dyDescent="0.2">
      <c r="Y61450" s="396"/>
      <c r="Z61450" s="396"/>
      <c r="AA61450" s="441"/>
    </row>
    <row r="61451" spans="25:27" x14ac:dyDescent="0.2">
      <c r="Y61451" s="396"/>
      <c r="Z61451" s="396"/>
      <c r="AA61451" s="441"/>
    </row>
    <row r="61452" spans="25:27" x14ac:dyDescent="0.2">
      <c r="Y61452" s="396"/>
      <c r="Z61452" s="396"/>
      <c r="AA61452" s="441"/>
    </row>
    <row r="61453" spans="25:27" x14ac:dyDescent="0.2">
      <c r="Y61453" s="396"/>
      <c r="Z61453" s="396"/>
      <c r="AA61453" s="441"/>
    </row>
    <row r="61454" spans="25:27" x14ac:dyDescent="0.2">
      <c r="Y61454" s="396"/>
      <c r="Z61454" s="396"/>
      <c r="AA61454" s="441"/>
    </row>
    <row r="61455" spans="25:27" x14ac:dyDescent="0.2">
      <c r="Y61455" s="396"/>
      <c r="Z61455" s="396"/>
      <c r="AA61455" s="441"/>
    </row>
    <row r="61456" spans="25:27" x14ac:dyDescent="0.2">
      <c r="Y61456" s="396"/>
      <c r="Z61456" s="396"/>
      <c r="AA61456" s="441"/>
    </row>
    <row r="61457" spans="25:27" x14ac:dyDescent="0.2">
      <c r="Y61457" s="396"/>
      <c r="Z61457" s="396"/>
      <c r="AA61457" s="441"/>
    </row>
    <row r="61458" spans="25:27" x14ac:dyDescent="0.2">
      <c r="Y61458" s="396"/>
      <c r="Z61458" s="396"/>
      <c r="AA61458" s="441"/>
    </row>
    <row r="61459" spans="25:27" x14ac:dyDescent="0.2">
      <c r="Y61459" s="396"/>
      <c r="Z61459" s="396"/>
      <c r="AA61459" s="441"/>
    </row>
    <row r="61460" spans="25:27" x14ac:dyDescent="0.2">
      <c r="Y61460" s="396"/>
      <c r="Z61460" s="396"/>
      <c r="AA61460" s="441"/>
    </row>
    <row r="61461" spans="25:27" x14ac:dyDescent="0.2">
      <c r="Y61461" s="396"/>
      <c r="Z61461" s="396"/>
      <c r="AA61461" s="441"/>
    </row>
    <row r="61462" spans="25:27" x14ac:dyDescent="0.2">
      <c r="Y61462" s="396"/>
      <c r="Z61462" s="396"/>
      <c r="AA61462" s="441"/>
    </row>
    <row r="61463" spans="25:27" x14ac:dyDescent="0.2">
      <c r="Y61463" s="396"/>
      <c r="Z61463" s="396"/>
      <c r="AA61463" s="441"/>
    </row>
    <row r="61464" spans="25:27" x14ac:dyDescent="0.2">
      <c r="Y61464" s="396"/>
      <c r="Z61464" s="396"/>
      <c r="AA61464" s="441"/>
    </row>
    <row r="61465" spans="25:27" x14ac:dyDescent="0.2">
      <c r="Y61465" s="396"/>
      <c r="Z61465" s="396"/>
      <c r="AA61465" s="441"/>
    </row>
    <row r="61466" spans="25:27" x14ac:dyDescent="0.2">
      <c r="Y61466" s="396"/>
      <c r="Z61466" s="396"/>
      <c r="AA61466" s="441"/>
    </row>
    <row r="61467" spans="25:27" x14ac:dyDescent="0.2">
      <c r="Y61467" s="396"/>
      <c r="Z61467" s="396"/>
      <c r="AA61467" s="441"/>
    </row>
    <row r="61468" spans="25:27" x14ac:dyDescent="0.2">
      <c r="Y61468" s="396"/>
      <c r="Z61468" s="396"/>
      <c r="AA61468" s="441"/>
    </row>
    <row r="61469" spans="25:27" x14ac:dyDescent="0.2">
      <c r="Y61469" s="396"/>
      <c r="Z61469" s="396"/>
      <c r="AA61469" s="441"/>
    </row>
    <row r="61470" spans="25:27" x14ac:dyDescent="0.2">
      <c r="Y61470" s="396"/>
      <c r="Z61470" s="396"/>
      <c r="AA61470" s="441"/>
    </row>
    <row r="61471" spans="25:27" x14ac:dyDescent="0.2">
      <c r="Y61471" s="396"/>
      <c r="Z61471" s="396"/>
      <c r="AA61471" s="441"/>
    </row>
    <row r="61472" spans="25:27" x14ac:dyDescent="0.2">
      <c r="Y61472" s="396"/>
      <c r="Z61472" s="396"/>
      <c r="AA61472" s="441"/>
    </row>
    <row r="61473" spans="25:27" x14ac:dyDescent="0.2">
      <c r="Y61473" s="396"/>
      <c r="Z61473" s="396"/>
      <c r="AA61473" s="441"/>
    </row>
    <row r="61474" spans="25:27" x14ac:dyDescent="0.2">
      <c r="Y61474" s="396"/>
      <c r="Z61474" s="396"/>
      <c r="AA61474" s="441"/>
    </row>
    <row r="61475" spans="25:27" x14ac:dyDescent="0.2">
      <c r="Y61475" s="396"/>
      <c r="Z61475" s="396"/>
      <c r="AA61475" s="441"/>
    </row>
    <row r="61476" spans="25:27" x14ac:dyDescent="0.2">
      <c r="Y61476" s="396"/>
      <c r="Z61476" s="396"/>
      <c r="AA61476" s="441"/>
    </row>
    <row r="61477" spans="25:27" x14ac:dyDescent="0.2">
      <c r="Y61477" s="396"/>
      <c r="Z61477" s="396"/>
      <c r="AA61477" s="441"/>
    </row>
    <row r="61478" spans="25:27" x14ac:dyDescent="0.2">
      <c r="Y61478" s="396"/>
      <c r="Z61478" s="396"/>
      <c r="AA61478" s="441"/>
    </row>
    <row r="61479" spans="25:27" x14ac:dyDescent="0.2">
      <c r="Y61479" s="396"/>
      <c r="Z61479" s="396"/>
      <c r="AA61479" s="441"/>
    </row>
    <row r="61480" spans="25:27" x14ac:dyDescent="0.2">
      <c r="Y61480" s="396"/>
      <c r="Z61480" s="396"/>
      <c r="AA61480" s="441"/>
    </row>
    <row r="61481" spans="25:27" x14ac:dyDescent="0.2">
      <c r="Y61481" s="396"/>
      <c r="Z61481" s="396"/>
      <c r="AA61481" s="441"/>
    </row>
    <row r="61482" spans="25:27" x14ac:dyDescent="0.2">
      <c r="Y61482" s="396"/>
      <c r="Z61482" s="396"/>
      <c r="AA61482" s="441"/>
    </row>
    <row r="61483" spans="25:27" x14ac:dyDescent="0.2">
      <c r="Y61483" s="396"/>
      <c r="Z61483" s="396"/>
      <c r="AA61483" s="441"/>
    </row>
    <row r="61484" spans="25:27" x14ac:dyDescent="0.2">
      <c r="Y61484" s="396"/>
      <c r="Z61484" s="396"/>
      <c r="AA61484" s="441"/>
    </row>
    <row r="61485" spans="25:27" x14ac:dyDescent="0.2">
      <c r="Y61485" s="396"/>
      <c r="Z61485" s="396"/>
      <c r="AA61485" s="441"/>
    </row>
    <row r="61486" spans="25:27" x14ac:dyDescent="0.2">
      <c r="Y61486" s="396"/>
      <c r="Z61486" s="396"/>
      <c r="AA61486" s="441"/>
    </row>
    <row r="61487" spans="25:27" x14ac:dyDescent="0.2">
      <c r="Y61487" s="396"/>
      <c r="Z61487" s="396"/>
      <c r="AA61487" s="441"/>
    </row>
    <row r="61488" spans="25:27" x14ac:dyDescent="0.2">
      <c r="Y61488" s="396"/>
      <c r="Z61488" s="396"/>
      <c r="AA61488" s="441"/>
    </row>
    <row r="61489" spans="25:27" x14ac:dyDescent="0.2">
      <c r="Y61489" s="396"/>
      <c r="Z61489" s="396"/>
      <c r="AA61489" s="441"/>
    </row>
    <row r="61490" spans="25:27" x14ac:dyDescent="0.2">
      <c r="Y61490" s="396"/>
      <c r="Z61490" s="396"/>
      <c r="AA61490" s="441"/>
    </row>
    <row r="61491" spans="25:27" x14ac:dyDescent="0.2">
      <c r="Y61491" s="396"/>
      <c r="Z61491" s="396"/>
      <c r="AA61491" s="441"/>
    </row>
    <row r="61492" spans="25:27" x14ac:dyDescent="0.2">
      <c r="Y61492" s="396"/>
      <c r="Z61492" s="396"/>
      <c r="AA61492" s="441"/>
    </row>
    <row r="61493" spans="25:27" x14ac:dyDescent="0.2">
      <c r="Y61493" s="396"/>
      <c r="Z61493" s="396"/>
      <c r="AA61493" s="441"/>
    </row>
    <row r="61494" spans="25:27" x14ac:dyDescent="0.2">
      <c r="Y61494" s="396"/>
      <c r="Z61494" s="396"/>
      <c r="AA61494" s="441"/>
    </row>
    <row r="61495" spans="25:27" x14ac:dyDescent="0.2">
      <c r="Y61495" s="396"/>
      <c r="Z61495" s="396"/>
      <c r="AA61495" s="441"/>
    </row>
    <row r="61496" spans="25:27" x14ac:dyDescent="0.2">
      <c r="Y61496" s="396"/>
      <c r="Z61496" s="396"/>
      <c r="AA61496" s="441"/>
    </row>
    <row r="61497" spans="25:27" x14ac:dyDescent="0.2">
      <c r="Y61497" s="396"/>
      <c r="Z61497" s="396"/>
      <c r="AA61497" s="441"/>
    </row>
    <row r="61498" spans="25:27" x14ac:dyDescent="0.2">
      <c r="Y61498" s="396"/>
      <c r="Z61498" s="396"/>
      <c r="AA61498" s="441"/>
    </row>
    <row r="61499" spans="25:27" x14ac:dyDescent="0.2">
      <c r="Y61499" s="396"/>
      <c r="Z61499" s="396"/>
      <c r="AA61499" s="441"/>
    </row>
    <row r="61500" spans="25:27" x14ac:dyDescent="0.2">
      <c r="Y61500" s="396"/>
      <c r="Z61500" s="396"/>
      <c r="AA61500" s="441"/>
    </row>
    <row r="61501" spans="25:27" x14ac:dyDescent="0.2">
      <c r="Y61501" s="396"/>
      <c r="Z61501" s="396"/>
      <c r="AA61501" s="441"/>
    </row>
    <row r="61502" spans="25:27" x14ac:dyDescent="0.2">
      <c r="Y61502" s="396"/>
      <c r="Z61502" s="396"/>
      <c r="AA61502" s="441"/>
    </row>
    <row r="61503" spans="25:27" x14ac:dyDescent="0.2">
      <c r="Y61503" s="396"/>
      <c r="Z61503" s="396"/>
      <c r="AA61503" s="441"/>
    </row>
    <row r="61504" spans="25:27" x14ac:dyDescent="0.2">
      <c r="Y61504" s="396"/>
      <c r="Z61504" s="396"/>
      <c r="AA61504" s="441"/>
    </row>
    <row r="61505" spans="25:27" x14ac:dyDescent="0.2">
      <c r="Y61505" s="396"/>
      <c r="Z61505" s="396"/>
      <c r="AA61505" s="441"/>
    </row>
    <row r="61506" spans="25:27" x14ac:dyDescent="0.2">
      <c r="Y61506" s="396"/>
      <c r="Z61506" s="396"/>
      <c r="AA61506" s="441"/>
    </row>
    <row r="61507" spans="25:27" x14ac:dyDescent="0.2">
      <c r="Y61507" s="396"/>
      <c r="Z61507" s="396"/>
      <c r="AA61507" s="441"/>
    </row>
    <row r="61508" spans="25:27" x14ac:dyDescent="0.2">
      <c r="Y61508" s="396"/>
      <c r="Z61508" s="396"/>
      <c r="AA61508" s="441"/>
    </row>
    <row r="61509" spans="25:27" x14ac:dyDescent="0.2">
      <c r="Y61509" s="396"/>
      <c r="Z61509" s="396"/>
      <c r="AA61509" s="441"/>
    </row>
    <row r="61510" spans="25:27" x14ac:dyDescent="0.2">
      <c r="Y61510" s="396"/>
      <c r="Z61510" s="396"/>
      <c r="AA61510" s="441"/>
    </row>
    <row r="61511" spans="25:27" x14ac:dyDescent="0.2">
      <c r="Y61511" s="396"/>
      <c r="Z61511" s="396"/>
      <c r="AA61511" s="441"/>
    </row>
    <row r="61512" spans="25:27" x14ac:dyDescent="0.2">
      <c r="Y61512" s="396"/>
      <c r="Z61512" s="396"/>
      <c r="AA61512" s="441"/>
    </row>
    <row r="61513" spans="25:27" x14ac:dyDescent="0.2">
      <c r="Y61513" s="396"/>
      <c r="Z61513" s="396"/>
      <c r="AA61513" s="441"/>
    </row>
    <row r="61514" spans="25:27" x14ac:dyDescent="0.2">
      <c r="Y61514" s="396"/>
      <c r="Z61514" s="396"/>
      <c r="AA61514" s="441"/>
    </row>
    <row r="61515" spans="25:27" x14ac:dyDescent="0.2">
      <c r="Y61515" s="396"/>
      <c r="Z61515" s="396"/>
      <c r="AA61515" s="441"/>
    </row>
    <row r="61516" spans="25:27" x14ac:dyDescent="0.2">
      <c r="Y61516" s="396"/>
      <c r="Z61516" s="396"/>
      <c r="AA61516" s="441"/>
    </row>
    <row r="61517" spans="25:27" x14ac:dyDescent="0.2">
      <c r="Y61517" s="396"/>
      <c r="Z61517" s="396"/>
      <c r="AA61517" s="441"/>
    </row>
    <row r="61518" spans="25:27" x14ac:dyDescent="0.2">
      <c r="Y61518" s="396"/>
      <c r="Z61518" s="396"/>
      <c r="AA61518" s="441"/>
    </row>
    <row r="61519" spans="25:27" x14ac:dyDescent="0.2">
      <c r="Y61519" s="396"/>
      <c r="Z61519" s="396"/>
      <c r="AA61519" s="441"/>
    </row>
    <row r="61520" spans="25:27" x14ac:dyDescent="0.2">
      <c r="Y61520" s="396"/>
      <c r="Z61520" s="396"/>
      <c r="AA61520" s="441"/>
    </row>
    <row r="61521" spans="25:27" x14ac:dyDescent="0.2">
      <c r="Y61521" s="396"/>
      <c r="Z61521" s="396"/>
      <c r="AA61521" s="441"/>
    </row>
    <row r="61522" spans="25:27" x14ac:dyDescent="0.2">
      <c r="Y61522" s="396"/>
      <c r="Z61522" s="396"/>
      <c r="AA61522" s="441"/>
    </row>
    <row r="61523" spans="25:27" x14ac:dyDescent="0.2">
      <c r="Y61523" s="396"/>
      <c r="Z61523" s="396"/>
      <c r="AA61523" s="441"/>
    </row>
    <row r="61524" spans="25:27" x14ac:dyDescent="0.2">
      <c r="Y61524" s="396"/>
      <c r="Z61524" s="396"/>
      <c r="AA61524" s="441"/>
    </row>
    <row r="61525" spans="25:27" x14ac:dyDescent="0.2">
      <c r="Y61525" s="396"/>
      <c r="Z61525" s="396"/>
      <c r="AA61525" s="441"/>
    </row>
    <row r="61526" spans="25:27" x14ac:dyDescent="0.2">
      <c r="Y61526" s="396"/>
      <c r="Z61526" s="396"/>
      <c r="AA61526" s="441"/>
    </row>
    <row r="61527" spans="25:27" x14ac:dyDescent="0.2">
      <c r="Y61527" s="396"/>
      <c r="Z61527" s="396"/>
      <c r="AA61527" s="441"/>
    </row>
    <row r="61528" spans="25:27" x14ac:dyDescent="0.2">
      <c r="Y61528" s="396"/>
      <c r="Z61528" s="396"/>
      <c r="AA61528" s="441"/>
    </row>
    <row r="61529" spans="25:27" x14ac:dyDescent="0.2">
      <c r="Y61529" s="396"/>
      <c r="Z61529" s="396"/>
      <c r="AA61529" s="441"/>
    </row>
    <row r="61530" spans="25:27" x14ac:dyDescent="0.2">
      <c r="Y61530" s="396"/>
      <c r="Z61530" s="396"/>
      <c r="AA61530" s="441"/>
    </row>
    <row r="61531" spans="25:27" x14ac:dyDescent="0.2">
      <c r="Y61531" s="396"/>
      <c r="Z61531" s="396"/>
      <c r="AA61531" s="441"/>
    </row>
    <row r="61532" spans="25:27" x14ac:dyDescent="0.2">
      <c r="Y61532" s="396"/>
      <c r="Z61532" s="396"/>
      <c r="AA61532" s="441"/>
    </row>
    <row r="61533" spans="25:27" x14ac:dyDescent="0.2">
      <c r="Y61533" s="396"/>
      <c r="Z61533" s="396"/>
      <c r="AA61533" s="441"/>
    </row>
    <row r="61534" spans="25:27" x14ac:dyDescent="0.2">
      <c r="Y61534" s="396"/>
      <c r="Z61534" s="396"/>
      <c r="AA61534" s="441"/>
    </row>
    <row r="61535" spans="25:27" x14ac:dyDescent="0.2">
      <c r="Y61535" s="396"/>
      <c r="Z61535" s="396"/>
      <c r="AA61535" s="441"/>
    </row>
    <row r="61536" spans="25:27" x14ac:dyDescent="0.2">
      <c r="Y61536" s="396"/>
      <c r="Z61536" s="396"/>
      <c r="AA61536" s="441"/>
    </row>
    <row r="61537" spans="25:27" x14ac:dyDescent="0.2">
      <c r="Y61537" s="396"/>
      <c r="Z61537" s="396"/>
      <c r="AA61537" s="441"/>
    </row>
    <row r="61538" spans="25:27" x14ac:dyDescent="0.2">
      <c r="Y61538" s="396"/>
      <c r="Z61538" s="396"/>
      <c r="AA61538" s="441"/>
    </row>
    <row r="61539" spans="25:27" x14ac:dyDescent="0.2">
      <c r="Y61539" s="396"/>
      <c r="Z61539" s="396"/>
      <c r="AA61539" s="441"/>
    </row>
    <row r="61540" spans="25:27" x14ac:dyDescent="0.2">
      <c r="Y61540" s="396"/>
      <c r="Z61540" s="396"/>
      <c r="AA61540" s="441"/>
    </row>
    <row r="61541" spans="25:27" x14ac:dyDescent="0.2">
      <c r="Y61541" s="396"/>
      <c r="Z61541" s="396"/>
      <c r="AA61541" s="441"/>
    </row>
    <row r="61542" spans="25:27" x14ac:dyDescent="0.2">
      <c r="Y61542" s="396"/>
      <c r="Z61542" s="396"/>
      <c r="AA61542" s="441"/>
    </row>
    <row r="61543" spans="25:27" x14ac:dyDescent="0.2">
      <c r="Y61543" s="396"/>
      <c r="Z61543" s="396"/>
      <c r="AA61543" s="441"/>
    </row>
    <row r="61544" spans="25:27" x14ac:dyDescent="0.2">
      <c r="Y61544" s="396"/>
      <c r="Z61544" s="396"/>
      <c r="AA61544" s="441"/>
    </row>
    <row r="61545" spans="25:27" x14ac:dyDescent="0.2">
      <c r="Y61545" s="396"/>
      <c r="Z61545" s="396"/>
      <c r="AA61545" s="441"/>
    </row>
    <row r="61546" spans="25:27" x14ac:dyDescent="0.2">
      <c r="Y61546" s="396"/>
      <c r="Z61546" s="396"/>
      <c r="AA61546" s="441"/>
    </row>
    <row r="61547" spans="25:27" x14ac:dyDescent="0.2">
      <c r="Y61547" s="396"/>
      <c r="Z61547" s="396"/>
      <c r="AA61547" s="441"/>
    </row>
    <row r="61548" spans="25:27" x14ac:dyDescent="0.2">
      <c r="Y61548" s="396"/>
      <c r="Z61548" s="396"/>
      <c r="AA61548" s="441"/>
    </row>
    <row r="61549" spans="25:27" x14ac:dyDescent="0.2">
      <c r="Y61549" s="396"/>
      <c r="Z61549" s="396"/>
      <c r="AA61549" s="441"/>
    </row>
    <row r="61550" spans="25:27" x14ac:dyDescent="0.2">
      <c r="Y61550" s="396"/>
      <c r="Z61550" s="396"/>
      <c r="AA61550" s="441"/>
    </row>
    <row r="61551" spans="25:27" x14ac:dyDescent="0.2">
      <c r="Y61551" s="396"/>
      <c r="Z61551" s="396"/>
      <c r="AA61551" s="441"/>
    </row>
    <row r="61552" spans="25:27" x14ac:dyDescent="0.2">
      <c r="Y61552" s="396"/>
      <c r="Z61552" s="396"/>
      <c r="AA61552" s="441"/>
    </row>
    <row r="61553" spans="25:27" x14ac:dyDescent="0.2">
      <c r="Y61553" s="396"/>
      <c r="Z61553" s="396"/>
      <c r="AA61553" s="441"/>
    </row>
    <row r="61554" spans="25:27" x14ac:dyDescent="0.2">
      <c r="Y61554" s="396"/>
      <c r="Z61554" s="396"/>
      <c r="AA61554" s="441"/>
    </row>
    <row r="61555" spans="25:27" x14ac:dyDescent="0.2">
      <c r="Y61555" s="396"/>
      <c r="Z61555" s="396"/>
      <c r="AA61555" s="441"/>
    </row>
    <row r="61556" spans="25:27" x14ac:dyDescent="0.2">
      <c r="Y61556" s="396"/>
      <c r="Z61556" s="396"/>
      <c r="AA61556" s="441"/>
    </row>
    <row r="61557" spans="25:27" x14ac:dyDescent="0.2">
      <c r="Y61557" s="396"/>
      <c r="Z61557" s="396"/>
      <c r="AA61557" s="441"/>
    </row>
    <row r="61558" spans="25:27" x14ac:dyDescent="0.2">
      <c r="Y61558" s="396"/>
      <c r="Z61558" s="396"/>
      <c r="AA61558" s="441"/>
    </row>
    <row r="61559" spans="25:27" x14ac:dyDescent="0.2">
      <c r="Y61559" s="396"/>
      <c r="Z61559" s="396"/>
      <c r="AA61559" s="441"/>
    </row>
    <row r="61560" spans="25:27" x14ac:dyDescent="0.2">
      <c r="Y61560" s="396"/>
      <c r="Z61560" s="396"/>
      <c r="AA61560" s="441"/>
    </row>
    <row r="61561" spans="25:27" x14ac:dyDescent="0.2">
      <c r="Y61561" s="396"/>
      <c r="Z61561" s="396"/>
      <c r="AA61561" s="441"/>
    </row>
    <row r="61562" spans="25:27" x14ac:dyDescent="0.2">
      <c r="Y61562" s="396"/>
      <c r="Z61562" s="396"/>
      <c r="AA61562" s="441"/>
    </row>
    <row r="61563" spans="25:27" x14ac:dyDescent="0.2">
      <c r="Y61563" s="396"/>
      <c r="Z61563" s="396"/>
      <c r="AA61563" s="441"/>
    </row>
    <row r="61564" spans="25:27" x14ac:dyDescent="0.2">
      <c r="Y61564" s="396"/>
      <c r="Z61564" s="396"/>
      <c r="AA61564" s="441"/>
    </row>
    <row r="61565" spans="25:27" x14ac:dyDescent="0.2">
      <c r="Y61565" s="396"/>
      <c r="Z61565" s="396"/>
      <c r="AA61565" s="441"/>
    </row>
    <row r="61566" spans="25:27" x14ac:dyDescent="0.2">
      <c r="Y61566" s="396"/>
      <c r="Z61566" s="396"/>
      <c r="AA61566" s="441"/>
    </row>
    <row r="61567" spans="25:27" x14ac:dyDescent="0.2">
      <c r="Y61567" s="396"/>
      <c r="Z61567" s="396"/>
      <c r="AA61567" s="441"/>
    </row>
    <row r="61568" spans="25:27" x14ac:dyDescent="0.2">
      <c r="Y61568" s="396"/>
      <c r="Z61568" s="396"/>
      <c r="AA61568" s="441"/>
    </row>
    <row r="61569" spans="25:27" x14ac:dyDescent="0.2">
      <c r="Y61569" s="396"/>
      <c r="Z61569" s="396"/>
      <c r="AA61569" s="441"/>
    </row>
    <row r="61570" spans="25:27" x14ac:dyDescent="0.2">
      <c r="Y61570" s="396"/>
      <c r="Z61570" s="396"/>
      <c r="AA61570" s="441"/>
    </row>
    <row r="61571" spans="25:27" x14ac:dyDescent="0.2">
      <c r="Y61571" s="396"/>
      <c r="Z61571" s="396"/>
      <c r="AA61571" s="441"/>
    </row>
    <row r="61572" spans="25:27" x14ac:dyDescent="0.2">
      <c r="Y61572" s="396"/>
      <c r="Z61572" s="396"/>
      <c r="AA61572" s="441"/>
    </row>
    <row r="61573" spans="25:27" x14ac:dyDescent="0.2">
      <c r="Y61573" s="396"/>
      <c r="Z61573" s="396"/>
      <c r="AA61573" s="441"/>
    </row>
    <row r="61574" spans="25:27" x14ac:dyDescent="0.2">
      <c r="Y61574" s="396"/>
      <c r="Z61574" s="396"/>
      <c r="AA61574" s="441"/>
    </row>
    <row r="61575" spans="25:27" x14ac:dyDescent="0.2">
      <c r="Y61575" s="396"/>
      <c r="Z61575" s="396"/>
      <c r="AA61575" s="441"/>
    </row>
    <row r="61576" spans="25:27" x14ac:dyDescent="0.2">
      <c r="Y61576" s="396"/>
      <c r="Z61576" s="396"/>
      <c r="AA61576" s="441"/>
    </row>
    <row r="61577" spans="25:27" x14ac:dyDescent="0.2">
      <c r="Y61577" s="396"/>
      <c r="Z61577" s="396"/>
      <c r="AA61577" s="441"/>
    </row>
    <row r="61578" spans="25:27" x14ac:dyDescent="0.2">
      <c r="Y61578" s="396"/>
      <c r="Z61578" s="396"/>
      <c r="AA61578" s="441"/>
    </row>
    <row r="61579" spans="25:27" x14ac:dyDescent="0.2">
      <c r="Y61579" s="396"/>
      <c r="Z61579" s="396"/>
      <c r="AA61579" s="441"/>
    </row>
    <row r="61580" spans="25:27" x14ac:dyDescent="0.2">
      <c r="Y61580" s="396"/>
      <c r="Z61580" s="396"/>
      <c r="AA61580" s="441"/>
    </row>
    <row r="61581" spans="25:27" x14ac:dyDescent="0.2">
      <c r="Y61581" s="396"/>
      <c r="Z61581" s="396"/>
      <c r="AA61581" s="441"/>
    </row>
    <row r="61582" spans="25:27" x14ac:dyDescent="0.2">
      <c r="Y61582" s="396"/>
      <c r="Z61582" s="396"/>
      <c r="AA61582" s="441"/>
    </row>
    <row r="61583" spans="25:27" x14ac:dyDescent="0.2">
      <c r="Y61583" s="396"/>
      <c r="Z61583" s="396"/>
      <c r="AA61583" s="441"/>
    </row>
    <row r="61584" spans="25:27" x14ac:dyDescent="0.2">
      <c r="Y61584" s="396"/>
      <c r="Z61584" s="396"/>
      <c r="AA61584" s="441"/>
    </row>
    <row r="61585" spans="25:27" x14ac:dyDescent="0.2">
      <c r="Y61585" s="396"/>
      <c r="Z61585" s="396"/>
      <c r="AA61585" s="441"/>
    </row>
    <row r="61586" spans="25:27" x14ac:dyDescent="0.2">
      <c r="Y61586" s="396"/>
      <c r="Z61586" s="396"/>
      <c r="AA61586" s="441"/>
    </row>
    <row r="61587" spans="25:27" x14ac:dyDescent="0.2">
      <c r="Y61587" s="396"/>
      <c r="Z61587" s="396"/>
      <c r="AA61587" s="441"/>
    </row>
    <row r="61588" spans="25:27" x14ac:dyDescent="0.2">
      <c r="Y61588" s="396"/>
      <c r="Z61588" s="396"/>
      <c r="AA61588" s="441"/>
    </row>
    <row r="61589" spans="25:27" x14ac:dyDescent="0.2">
      <c r="Y61589" s="396"/>
      <c r="Z61589" s="396"/>
      <c r="AA61589" s="441"/>
    </row>
    <row r="61590" spans="25:27" x14ac:dyDescent="0.2">
      <c r="Y61590" s="396"/>
      <c r="Z61590" s="396"/>
      <c r="AA61590" s="441"/>
    </row>
    <row r="61591" spans="25:27" x14ac:dyDescent="0.2">
      <c r="Y61591" s="396"/>
      <c r="Z61591" s="396"/>
      <c r="AA61591" s="441"/>
    </row>
    <row r="61592" spans="25:27" x14ac:dyDescent="0.2">
      <c r="Y61592" s="396"/>
      <c r="Z61592" s="396"/>
      <c r="AA61592" s="441"/>
    </row>
    <row r="61593" spans="25:27" x14ac:dyDescent="0.2">
      <c r="Y61593" s="396"/>
      <c r="Z61593" s="396"/>
      <c r="AA61593" s="441"/>
    </row>
    <row r="61594" spans="25:27" x14ac:dyDescent="0.2">
      <c r="Y61594" s="396"/>
      <c r="Z61594" s="396"/>
      <c r="AA61594" s="441"/>
    </row>
    <row r="61595" spans="25:27" x14ac:dyDescent="0.2">
      <c r="Y61595" s="396"/>
      <c r="Z61595" s="396"/>
      <c r="AA61595" s="441"/>
    </row>
    <row r="61596" spans="25:27" x14ac:dyDescent="0.2">
      <c r="Y61596" s="396"/>
      <c r="Z61596" s="396"/>
      <c r="AA61596" s="441"/>
    </row>
    <row r="61597" spans="25:27" x14ac:dyDescent="0.2">
      <c r="Y61597" s="396"/>
      <c r="Z61597" s="396"/>
      <c r="AA61597" s="441"/>
    </row>
    <row r="61598" spans="25:27" x14ac:dyDescent="0.2">
      <c r="Y61598" s="396"/>
      <c r="Z61598" s="396"/>
      <c r="AA61598" s="441"/>
    </row>
    <row r="61599" spans="25:27" x14ac:dyDescent="0.2">
      <c r="Y61599" s="396"/>
      <c r="Z61599" s="396"/>
      <c r="AA61599" s="441"/>
    </row>
    <row r="61600" spans="25:27" x14ac:dyDescent="0.2">
      <c r="Y61600" s="396"/>
      <c r="Z61600" s="396"/>
      <c r="AA61600" s="441"/>
    </row>
    <row r="61601" spans="25:27" x14ac:dyDescent="0.2">
      <c r="Y61601" s="396"/>
      <c r="Z61601" s="396"/>
      <c r="AA61601" s="441"/>
    </row>
    <row r="61602" spans="25:27" x14ac:dyDescent="0.2">
      <c r="Y61602" s="396"/>
      <c r="Z61602" s="396"/>
      <c r="AA61602" s="441"/>
    </row>
    <row r="61603" spans="25:27" x14ac:dyDescent="0.2">
      <c r="Y61603" s="396"/>
      <c r="Z61603" s="396"/>
      <c r="AA61603" s="441"/>
    </row>
    <row r="61604" spans="25:27" x14ac:dyDescent="0.2">
      <c r="Y61604" s="396"/>
      <c r="Z61604" s="396"/>
      <c r="AA61604" s="441"/>
    </row>
    <row r="61605" spans="25:27" x14ac:dyDescent="0.2">
      <c r="Y61605" s="396"/>
      <c r="Z61605" s="396"/>
      <c r="AA61605" s="441"/>
    </row>
    <row r="61606" spans="25:27" x14ac:dyDescent="0.2">
      <c r="Y61606" s="396"/>
      <c r="Z61606" s="396"/>
      <c r="AA61606" s="441"/>
    </row>
    <row r="61607" spans="25:27" x14ac:dyDescent="0.2">
      <c r="Y61607" s="396"/>
      <c r="Z61607" s="396"/>
      <c r="AA61607" s="441"/>
    </row>
    <row r="61608" spans="25:27" x14ac:dyDescent="0.2">
      <c r="Y61608" s="396"/>
      <c r="Z61608" s="396"/>
      <c r="AA61608" s="441"/>
    </row>
    <row r="61609" spans="25:27" x14ac:dyDescent="0.2">
      <c r="Y61609" s="396"/>
      <c r="Z61609" s="396"/>
      <c r="AA61609" s="441"/>
    </row>
    <row r="61610" spans="25:27" x14ac:dyDescent="0.2">
      <c r="Y61610" s="396"/>
      <c r="Z61610" s="396"/>
      <c r="AA61610" s="441"/>
    </row>
    <row r="61611" spans="25:27" x14ac:dyDescent="0.2">
      <c r="Y61611" s="396"/>
      <c r="Z61611" s="396"/>
      <c r="AA61611" s="441"/>
    </row>
    <row r="61612" spans="25:27" x14ac:dyDescent="0.2">
      <c r="Y61612" s="396"/>
      <c r="Z61612" s="396"/>
      <c r="AA61612" s="441"/>
    </row>
    <row r="61613" spans="25:27" x14ac:dyDescent="0.2">
      <c r="Y61613" s="396"/>
      <c r="Z61613" s="396"/>
      <c r="AA61613" s="441"/>
    </row>
    <row r="61614" spans="25:27" x14ac:dyDescent="0.2">
      <c r="Y61614" s="396"/>
      <c r="Z61614" s="396"/>
      <c r="AA61614" s="441"/>
    </row>
    <row r="61615" spans="25:27" x14ac:dyDescent="0.2">
      <c r="Y61615" s="396"/>
      <c r="Z61615" s="396"/>
      <c r="AA61615" s="441"/>
    </row>
    <row r="61616" spans="25:27" x14ac:dyDescent="0.2">
      <c r="Y61616" s="396"/>
      <c r="Z61616" s="396"/>
      <c r="AA61616" s="441"/>
    </row>
    <row r="61617" spans="25:27" x14ac:dyDescent="0.2">
      <c r="Y61617" s="396"/>
      <c r="Z61617" s="396"/>
      <c r="AA61617" s="441"/>
    </row>
    <row r="61618" spans="25:27" x14ac:dyDescent="0.2">
      <c r="Y61618" s="396"/>
      <c r="Z61618" s="396"/>
      <c r="AA61618" s="441"/>
    </row>
    <row r="61619" spans="25:27" x14ac:dyDescent="0.2">
      <c r="Y61619" s="396"/>
      <c r="Z61619" s="396"/>
      <c r="AA61619" s="441"/>
    </row>
    <row r="61620" spans="25:27" x14ac:dyDescent="0.2">
      <c r="Y61620" s="396"/>
      <c r="Z61620" s="396"/>
      <c r="AA61620" s="441"/>
    </row>
    <row r="61621" spans="25:27" x14ac:dyDescent="0.2">
      <c r="Y61621" s="396"/>
      <c r="Z61621" s="396"/>
      <c r="AA61621" s="441"/>
    </row>
    <row r="61622" spans="25:27" x14ac:dyDescent="0.2">
      <c r="Y61622" s="396"/>
      <c r="Z61622" s="396"/>
      <c r="AA61622" s="441"/>
    </row>
    <row r="61623" spans="25:27" x14ac:dyDescent="0.2">
      <c r="Y61623" s="396"/>
      <c r="Z61623" s="396"/>
      <c r="AA61623" s="441"/>
    </row>
    <row r="61624" spans="25:27" x14ac:dyDescent="0.2">
      <c r="Y61624" s="396"/>
      <c r="Z61624" s="396"/>
      <c r="AA61624" s="441"/>
    </row>
    <row r="61625" spans="25:27" x14ac:dyDescent="0.2">
      <c r="Y61625" s="396"/>
      <c r="Z61625" s="396"/>
      <c r="AA61625" s="441"/>
    </row>
    <row r="61626" spans="25:27" x14ac:dyDescent="0.2">
      <c r="Y61626" s="396"/>
      <c r="Z61626" s="396"/>
      <c r="AA61626" s="441"/>
    </row>
    <row r="61627" spans="25:27" x14ac:dyDescent="0.2">
      <c r="Y61627" s="396"/>
      <c r="Z61627" s="396"/>
      <c r="AA61627" s="441"/>
    </row>
    <row r="61628" spans="25:27" x14ac:dyDescent="0.2">
      <c r="Y61628" s="396"/>
      <c r="Z61628" s="396"/>
      <c r="AA61628" s="441"/>
    </row>
    <row r="61629" spans="25:27" x14ac:dyDescent="0.2">
      <c r="Y61629" s="396"/>
      <c r="Z61629" s="396"/>
      <c r="AA61629" s="441"/>
    </row>
    <row r="61630" spans="25:27" x14ac:dyDescent="0.2">
      <c r="Y61630" s="396"/>
      <c r="Z61630" s="396"/>
      <c r="AA61630" s="441"/>
    </row>
    <row r="61631" spans="25:27" x14ac:dyDescent="0.2">
      <c r="Y61631" s="396"/>
      <c r="Z61631" s="396"/>
      <c r="AA61631" s="441"/>
    </row>
    <row r="61632" spans="25:27" x14ac:dyDescent="0.2">
      <c r="Y61632" s="396"/>
      <c r="Z61632" s="396"/>
      <c r="AA61632" s="441"/>
    </row>
    <row r="61633" spans="25:27" x14ac:dyDescent="0.2">
      <c r="Y61633" s="396"/>
      <c r="Z61633" s="396"/>
      <c r="AA61633" s="441"/>
    </row>
    <row r="61634" spans="25:27" x14ac:dyDescent="0.2">
      <c r="Y61634" s="396"/>
      <c r="Z61634" s="396"/>
      <c r="AA61634" s="441"/>
    </row>
    <row r="61635" spans="25:27" x14ac:dyDescent="0.2">
      <c r="Y61635" s="396"/>
      <c r="Z61635" s="396"/>
      <c r="AA61635" s="441"/>
    </row>
    <row r="61636" spans="25:27" x14ac:dyDescent="0.2">
      <c r="Y61636" s="396"/>
      <c r="Z61636" s="396"/>
      <c r="AA61636" s="441"/>
    </row>
    <row r="61637" spans="25:27" x14ac:dyDescent="0.2">
      <c r="Y61637" s="396"/>
      <c r="Z61637" s="396"/>
      <c r="AA61637" s="441"/>
    </row>
    <row r="61638" spans="25:27" x14ac:dyDescent="0.2">
      <c r="Y61638" s="396"/>
      <c r="Z61638" s="396"/>
      <c r="AA61638" s="441"/>
    </row>
    <row r="61639" spans="25:27" x14ac:dyDescent="0.2">
      <c r="Y61639" s="396"/>
      <c r="Z61639" s="396"/>
      <c r="AA61639" s="441"/>
    </row>
    <row r="61640" spans="25:27" x14ac:dyDescent="0.2">
      <c r="Y61640" s="396"/>
      <c r="Z61640" s="396"/>
      <c r="AA61640" s="441"/>
    </row>
    <row r="61641" spans="25:27" x14ac:dyDescent="0.2">
      <c r="Y61641" s="396"/>
      <c r="Z61641" s="396"/>
      <c r="AA61641" s="441"/>
    </row>
    <row r="61642" spans="25:27" x14ac:dyDescent="0.2">
      <c r="Y61642" s="396"/>
      <c r="Z61642" s="396"/>
      <c r="AA61642" s="441"/>
    </row>
    <row r="61643" spans="25:27" x14ac:dyDescent="0.2">
      <c r="Y61643" s="396"/>
      <c r="Z61643" s="396"/>
      <c r="AA61643" s="441"/>
    </row>
    <row r="61644" spans="25:27" x14ac:dyDescent="0.2">
      <c r="Y61644" s="396"/>
      <c r="Z61644" s="396"/>
      <c r="AA61644" s="441"/>
    </row>
    <row r="61645" spans="25:27" x14ac:dyDescent="0.2">
      <c r="Y61645" s="396"/>
      <c r="Z61645" s="396"/>
      <c r="AA61645" s="441"/>
    </row>
    <row r="61646" spans="25:27" x14ac:dyDescent="0.2">
      <c r="Y61646" s="396"/>
      <c r="Z61646" s="396"/>
      <c r="AA61646" s="441"/>
    </row>
    <row r="61647" spans="25:27" x14ac:dyDescent="0.2">
      <c r="Y61647" s="396"/>
      <c r="Z61647" s="396"/>
      <c r="AA61647" s="441"/>
    </row>
    <row r="61648" spans="25:27" x14ac:dyDescent="0.2">
      <c r="Y61648" s="396"/>
      <c r="Z61648" s="396"/>
      <c r="AA61648" s="441"/>
    </row>
    <row r="61649" spans="25:27" x14ac:dyDescent="0.2">
      <c r="Y61649" s="396"/>
      <c r="Z61649" s="396"/>
      <c r="AA61649" s="441"/>
    </row>
    <row r="61650" spans="25:27" x14ac:dyDescent="0.2">
      <c r="Y61650" s="396"/>
      <c r="Z61650" s="396"/>
      <c r="AA61650" s="441"/>
    </row>
    <row r="61651" spans="25:27" x14ac:dyDescent="0.2">
      <c r="Y61651" s="396"/>
      <c r="Z61651" s="396"/>
      <c r="AA61651" s="441"/>
    </row>
    <row r="61652" spans="25:27" x14ac:dyDescent="0.2">
      <c r="Y61652" s="396"/>
      <c r="Z61652" s="396"/>
      <c r="AA61652" s="441"/>
    </row>
    <row r="61653" spans="25:27" x14ac:dyDescent="0.2">
      <c r="Y61653" s="396"/>
      <c r="Z61653" s="396"/>
      <c r="AA61653" s="441"/>
    </row>
    <row r="61654" spans="25:27" x14ac:dyDescent="0.2">
      <c r="Y61654" s="396"/>
      <c r="Z61654" s="396"/>
      <c r="AA61654" s="441"/>
    </row>
    <row r="61655" spans="25:27" x14ac:dyDescent="0.2">
      <c r="Y61655" s="396"/>
      <c r="Z61655" s="396"/>
      <c r="AA61655" s="441"/>
    </row>
    <row r="61656" spans="25:27" x14ac:dyDescent="0.2">
      <c r="Y61656" s="396"/>
      <c r="Z61656" s="396"/>
      <c r="AA61656" s="441"/>
    </row>
    <row r="61657" spans="25:27" x14ac:dyDescent="0.2">
      <c r="Y61657" s="396"/>
      <c r="Z61657" s="396"/>
      <c r="AA61657" s="441"/>
    </row>
    <row r="61658" spans="25:27" x14ac:dyDescent="0.2">
      <c r="Y61658" s="396"/>
      <c r="Z61658" s="396"/>
      <c r="AA61658" s="441"/>
    </row>
    <row r="61659" spans="25:27" x14ac:dyDescent="0.2">
      <c r="Y61659" s="396"/>
      <c r="Z61659" s="396"/>
      <c r="AA61659" s="441"/>
    </row>
    <row r="61660" spans="25:27" x14ac:dyDescent="0.2">
      <c r="Y61660" s="396"/>
      <c r="Z61660" s="396"/>
      <c r="AA61660" s="441"/>
    </row>
    <row r="61661" spans="25:27" x14ac:dyDescent="0.2">
      <c r="Y61661" s="396"/>
      <c r="Z61661" s="396"/>
      <c r="AA61661" s="441"/>
    </row>
    <row r="61662" spans="25:27" x14ac:dyDescent="0.2">
      <c r="Y61662" s="396"/>
      <c r="Z61662" s="396"/>
      <c r="AA61662" s="441"/>
    </row>
    <row r="61663" spans="25:27" x14ac:dyDescent="0.2">
      <c r="Y61663" s="396"/>
      <c r="Z61663" s="396"/>
      <c r="AA61663" s="441"/>
    </row>
    <row r="61664" spans="25:27" x14ac:dyDescent="0.2">
      <c r="Y61664" s="396"/>
      <c r="Z61664" s="396"/>
      <c r="AA61664" s="441"/>
    </row>
    <row r="61665" spans="25:27" x14ac:dyDescent="0.2">
      <c r="Y61665" s="396"/>
      <c r="Z61665" s="396"/>
      <c r="AA61665" s="441"/>
    </row>
    <row r="61666" spans="25:27" x14ac:dyDescent="0.2">
      <c r="Y61666" s="396"/>
      <c r="Z61666" s="396"/>
      <c r="AA61666" s="441"/>
    </row>
    <row r="61667" spans="25:27" x14ac:dyDescent="0.2">
      <c r="Y61667" s="396"/>
      <c r="Z61667" s="396"/>
      <c r="AA61667" s="441"/>
    </row>
    <row r="61668" spans="25:27" x14ac:dyDescent="0.2">
      <c r="Y61668" s="396"/>
      <c r="Z61668" s="396"/>
      <c r="AA61668" s="441"/>
    </row>
    <row r="61669" spans="25:27" x14ac:dyDescent="0.2">
      <c r="Y61669" s="396"/>
      <c r="Z61669" s="396"/>
      <c r="AA61669" s="441"/>
    </row>
    <row r="61670" spans="25:27" x14ac:dyDescent="0.2">
      <c r="Y61670" s="396"/>
      <c r="Z61670" s="396"/>
      <c r="AA61670" s="441"/>
    </row>
    <row r="61671" spans="25:27" x14ac:dyDescent="0.2">
      <c r="Y61671" s="396"/>
      <c r="Z61671" s="396"/>
      <c r="AA61671" s="441"/>
    </row>
    <row r="61672" spans="25:27" x14ac:dyDescent="0.2">
      <c r="Y61672" s="396"/>
      <c r="Z61672" s="396"/>
      <c r="AA61672" s="441"/>
    </row>
    <row r="61673" spans="25:27" x14ac:dyDescent="0.2">
      <c r="Y61673" s="396"/>
      <c r="Z61673" s="396"/>
      <c r="AA61673" s="441"/>
    </row>
    <row r="61674" spans="25:27" x14ac:dyDescent="0.2">
      <c r="Y61674" s="396"/>
      <c r="Z61674" s="396"/>
      <c r="AA61674" s="441"/>
    </row>
    <row r="61675" spans="25:27" x14ac:dyDescent="0.2">
      <c r="Y61675" s="396"/>
      <c r="Z61675" s="396"/>
      <c r="AA61675" s="441"/>
    </row>
    <row r="61676" spans="25:27" x14ac:dyDescent="0.2">
      <c r="Y61676" s="396"/>
      <c r="Z61676" s="396"/>
      <c r="AA61676" s="441"/>
    </row>
    <row r="61677" spans="25:27" x14ac:dyDescent="0.2">
      <c r="Y61677" s="396"/>
      <c r="Z61677" s="396"/>
      <c r="AA61677" s="441"/>
    </row>
    <row r="61678" spans="25:27" x14ac:dyDescent="0.2">
      <c r="Y61678" s="396"/>
      <c r="Z61678" s="396"/>
      <c r="AA61678" s="441"/>
    </row>
    <row r="61679" spans="25:27" x14ac:dyDescent="0.2">
      <c r="Y61679" s="396"/>
      <c r="Z61679" s="396"/>
      <c r="AA61679" s="441"/>
    </row>
    <row r="61680" spans="25:27" x14ac:dyDescent="0.2">
      <c r="Y61680" s="396"/>
      <c r="Z61680" s="396"/>
      <c r="AA61680" s="441"/>
    </row>
    <row r="61681" spans="25:27" x14ac:dyDescent="0.2">
      <c r="Y61681" s="396"/>
      <c r="Z61681" s="396"/>
      <c r="AA61681" s="441"/>
    </row>
    <row r="61682" spans="25:27" x14ac:dyDescent="0.2">
      <c r="Y61682" s="396"/>
      <c r="Z61682" s="396"/>
      <c r="AA61682" s="441"/>
    </row>
    <row r="61683" spans="25:27" x14ac:dyDescent="0.2">
      <c r="Y61683" s="396"/>
      <c r="Z61683" s="396"/>
      <c r="AA61683" s="441"/>
    </row>
    <row r="61684" spans="25:27" x14ac:dyDescent="0.2">
      <c r="Y61684" s="396"/>
      <c r="Z61684" s="396"/>
      <c r="AA61684" s="441"/>
    </row>
    <row r="61685" spans="25:27" x14ac:dyDescent="0.2">
      <c r="Y61685" s="396"/>
      <c r="Z61685" s="396"/>
      <c r="AA61685" s="441"/>
    </row>
    <row r="61686" spans="25:27" x14ac:dyDescent="0.2">
      <c r="Y61686" s="396"/>
      <c r="Z61686" s="396"/>
      <c r="AA61686" s="441"/>
    </row>
    <row r="61687" spans="25:27" x14ac:dyDescent="0.2">
      <c r="Y61687" s="396"/>
      <c r="Z61687" s="396"/>
      <c r="AA61687" s="441"/>
    </row>
    <row r="61688" spans="25:27" x14ac:dyDescent="0.2">
      <c r="Y61688" s="396"/>
      <c r="Z61688" s="396"/>
      <c r="AA61688" s="441"/>
    </row>
    <row r="61689" spans="25:27" x14ac:dyDescent="0.2">
      <c r="Y61689" s="396"/>
      <c r="Z61689" s="396"/>
      <c r="AA61689" s="441"/>
    </row>
    <row r="61690" spans="25:27" x14ac:dyDescent="0.2">
      <c r="Y61690" s="396"/>
      <c r="Z61690" s="396"/>
      <c r="AA61690" s="441"/>
    </row>
    <row r="61691" spans="25:27" x14ac:dyDescent="0.2">
      <c r="Y61691" s="396"/>
      <c r="Z61691" s="396"/>
      <c r="AA61691" s="441"/>
    </row>
    <row r="61692" spans="25:27" x14ac:dyDescent="0.2">
      <c r="Y61692" s="396"/>
      <c r="Z61692" s="396"/>
      <c r="AA61692" s="441"/>
    </row>
    <row r="61693" spans="25:27" x14ac:dyDescent="0.2">
      <c r="Y61693" s="396"/>
      <c r="Z61693" s="396"/>
      <c r="AA61693" s="441"/>
    </row>
    <row r="61694" spans="25:27" x14ac:dyDescent="0.2">
      <c r="Y61694" s="396"/>
      <c r="Z61694" s="396"/>
      <c r="AA61694" s="441"/>
    </row>
    <row r="61695" spans="25:27" x14ac:dyDescent="0.2">
      <c r="Y61695" s="396"/>
      <c r="Z61695" s="396"/>
      <c r="AA61695" s="441"/>
    </row>
    <row r="61696" spans="25:27" x14ac:dyDescent="0.2">
      <c r="Y61696" s="396"/>
      <c r="Z61696" s="396"/>
      <c r="AA61696" s="441"/>
    </row>
    <row r="61697" spans="25:27" x14ac:dyDescent="0.2">
      <c r="Y61697" s="396"/>
      <c r="Z61697" s="396"/>
      <c r="AA61697" s="441"/>
    </row>
    <row r="61698" spans="25:27" x14ac:dyDescent="0.2">
      <c r="Y61698" s="396"/>
      <c r="Z61698" s="396"/>
      <c r="AA61698" s="441"/>
    </row>
    <row r="61699" spans="25:27" x14ac:dyDescent="0.2">
      <c r="Y61699" s="396"/>
      <c r="Z61699" s="396"/>
      <c r="AA61699" s="441"/>
    </row>
    <row r="61700" spans="25:27" x14ac:dyDescent="0.2">
      <c r="Y61700" s="396"/>
      <c r="Z61700" s="396"/>
      <c r="AA61700" s="441"/>
    </row>
    <row r="61701" spans="25:27" x14ac:dyDescent="0.2">
      <c r="Y61701" s="396"/>
      <c r="Z61701" s="396"/>
      <c r="AA61701" s="441"/>
    </row>
    <row r="61702" spans="25:27" x14ac:dyDescent="0.2">
      <c r="Y61702" s="396"/>
      <c r="Z61702" s="396"/>
      <c r="AA61702" s="441"/>
    </row>
    <row r="61703" spans="25:27" x14ac:dyDescent="0.2">
      <c r="Y61703" s="396"/>
      <c r="Z61703" s="396"/>
      <c r="AA61703" s="441"/>
    </row>
    <row r="61704" spans="25:27" x14ac:dyDescent="0.2">
      <c r="Y61704" s="396"/>
      <c r="Z61704" s="396"/>
      <c r="AA61704" s="441"/>
    </row>
    <row r="61705" spans="25:27" x14ac:dyDescent="0.2">
      <c r="Y61705" s="396"/>
      <c r="Z61705" s="396"/>
      <c r="AA61705" s="441"/>
    </row>
    <row r="61706" spans="25:27" x14ac:dyDescent="0.2">
      <c r="Y61706" s="396"/>
      <c r="Z61706" s="396"/>
      <c r="AA61706" s="441"/>
    </row>
    <row r="61707" spans="25:27" x14ac:dyDescent="0.2">
      <c r="Y61707" s="396"/>
      <c r="Z61707" s="396"/>
      <c r="AA61707" s="441"/>
    </row>
    <row r="61708" spans="25:27" x14ac:dyDescent="0.2">
      <c r="Y61708" s="396"/>
      <c r="Z61708" s="396"/>
      <c r="AA61708" s="441"/>
    </row>
    <row r="61709" spans="25:27" x14ac:dyDescent="0.2">
      <c r="Y61709" s="396"/>
      <c r="Z61709" s="396"/>
      <c r="AA61709" s="441"/>
    </row>
    <row r="61710" spans="25:27" x14ac:dyDescent="0.2">
      <c r="Y61710" s="396"/>
      <c r="Z61710" s="396"/>
      <c r="AA61710" s="441"/>
    </row>
    <row r="61711" spans="25:27" x14ac:dyDescent="0.2">
      <c r="Y61711" s="396"/>
      <c r="Z61711" s="396"/>
      <c r="AA61711" s="441"/>
    </row>
    <row r="61712" spans="25:27" x14ac:dyDescent="0.2">
      <c r="Y61712" s="396"/>
      <c r="Z61712" s="396"/>
      <c r="AA61712" s="441"/>
    </row>
    <row r="61713" spans="25:27" x14ac:dyDescent="0.2">
      <c r="Y61713" s="396"/>
      <c r="Z61713" s="396"/>
      <c r="AA61713" s="441"/>
    </row>
    <row r="61714" spans="25:27" x14ac:dyDescent="0.2">
      <c r="Y61714" s="396"/>
      <c r="Z61714" s="396"/>
      <c r="AA61714" s="441"/>
    </row>
    <row r="61715" spans="25:27" x14ac:dyDescent="0.2">
      <c r="Y61715" s="396"/>
      <c r="Z61715" s="396"/>
      <c r="AA61715" s="441"/>
    </row>
    <row r="61716" spans="25:27" x14ac:dyDescent="0.2">
      <c r="Y61716" s="396"/>
      <c r="Z61716" s="396"/>
      <c r="AA61716" s="441"/>
    </row>
    <row r="61717" spans="25:27" x14ac:dyDescent="0.2">
      <c r="Y61717" s="396"/>
      <c r="Z61717" s="396"/>
      <c r="AA61717" s="441"/>
    </row>
    <row r="61718" spans="25:27" x14ac:dyDescent="0.2">
      <c r="Y61718" s="396"/>
      <c r="Z61718" s="396"/>
      <c r="AA61718" s="441"/>
    </row>
    <row r="61719" spans="25:27" x14ac:dyDescent="0.2">
      <c r="Y61719" s="396"/>
      <c r="Z61719" s="396"/>
      <c r="AA61719" s="441"/>
    </row>
    <row r="61720" spans="25:27" x14ac:dyDescent="0.2">
      <c r="Y61720" s="396"/>
      <c r="Z61720" s="396"/>
      <c r="AA61720" s="441"/>
    </row>
    <row r="61721" spans="25:27" x14ac:dyDescent="0.2">
      <c r="Y61721" s="396"/>
      <c r="Z61721" s="396"/>
      <c r="AA61721" s="441"/>
    </row>
    <row r="61722" spans="25:27" x14ac:dyDescent="0.2">
      <c r="Y61722" s="396"/>
      <c r="Z61722" s="396"/>
      <c r="AA61722" s="441"/>
    </row>
    <row r="61723" spans="25:27" x14ac:dyDescent="0.2">
      <c r="Y61723" s="396"/>
      <c r="Z61723" s="396"/>
      <c r="AA61723" s="441"/>
    </row>
    <row r="61724" spans="25:27" x14ac:dyDescent="0.2">
      <c r="Y61724" s="396"/>
      <c r="Z61724" s="396"/>
      <c r="AA61724" s="441"/>
    </row>
    <row r="61725" spans="25:27" x14ac:dyDescent="0.2">
      <c r="Y61725" s="396"/>
      <c r="Z61725" s="396"/>
      <c r="AA61725" s="441"/>
    </row>
    <row r="61726" spans="25:27" x14ac:dyDescent="0.2">
      <c r="Y61726" s="396"/>
      <c r="Z61726" s="396"/>
      <c r="AA61726" s="441"/>
    </row>
    <row r="61727" spans="25:27" x14ac:dyDescent="0.2">
      <c r="Y61727" s="396"/>
      <c r="Z61727" s="396"/>
      <c r="AA61727" s="441"/>
    </row>
    <row r="61728" spans="25:27" x14ac:dyDescent="0.2">
      <c r="Y61728" s="396"/>
      <c r="Z61728" s="396"/>
      <c r="AA61728" s="441"/>
    </row>
    <row r="61729" spans="25:27" x14ac:dyDescent="0.2">
      <c r="Y61729" s="396"/>
      <c r="Z61729" s="396"/>
      <c r="AA61729" s="441"/>
    </row>
    <row r="61730" spans="25:27" x14ac:dyDescent="0.2">
      <c r="Y61730" s="396"/>
      <c r="Z61730" s="396"/>
      <c r="AA61730" s="441"/>
    </row>
    <row r="61731" spans="25:27" x14ac:dyDescent="0.2">
      <c r="Y61731" s="396"/>
      <c r="Z61731" s="396"/>
      <c r="AA61731" s="441"/>
    </row>
    <row r="61732" spans="25:27" x14ac:dyDescent="0.2">
      <c r="Y61732" s="396"/>
      <c r="Z61732" s="396"/>
      <c r="AA61732" s="441"/>
    </row>
    <row r="61733" spans="25:27" x14ac:dyDescent="0.2">
      <c r="Y61733" s="396"/>
      <c r="Z61733" s="396"/>
      <c r="AA61733" s="441"/>
    </row>
    <row r="61734" spans="25:27" x14ac:dyDescent="0.2">
      <c r="Y61734" s="396"/>
      <c r="Z61734" s="396"/>
      <c r="AA61734" s="441"/>
    </row>
    <row r="61735" spans="25:27" x14ac:dyDescent="0.2">
      <c r="Y61735" s="396"/>
      <c r="Z61735" s="396"/>
      <c r="AA61735" s="441"/>
    </row>
    <row r="61736" spans="25:27" x14ac:dyDescent="0.2">
      <c r="Y61736" s="396"/>
      <c r="Z61736" s="396"/>
      <c r="AA61736" s="441"/>
    </row>
    <row r="61737" spans="25:27" x14ac:dyDescent="0.2">
      <c r="Y61737" s="396"/>
      <c r="Z61737" s="396"/>
      <c r="AA61737" s="441"/>
    </row>
    <row r="61738" spans="25:27" x14ac:dyDescent="0.2">
      <c r="Y61738" s="396"/>
      <c r="Z61738" s="396"/>
      <c r="AA61738" s="441"/>
    </row>
    <row r="61739" spans="25:27" x14ac:dyDescent="0.2">
      <c r="Y61739" s="396"/>
      <c r="Z61739" s="396"/>
      <c r="AA61739" s="441"/>
    </row>
    <row r="61740" spans="25:27" x14ac:dyDescent="0.2">
      <c r="Y61740" s="396"/>
      <c r="Z61740" s="396"/>
      <c r="AA61740" s="441"/>
    </row>
    <row r="61741" spans="25:27" x14ac:dyDescent="0.2">
      <c r="Y61741" s="396"/>
      <c r="Z61741" s="396"/>
      <c r="AA61741" s="441"/>
    </row>
    <row r="61742" spans="25:27" x14ac:dyDescent="0.2">
      <c r="Y61742" s="396"/>
      <c r="Z61742" s="396"/>
      <c r="AA61742" s="441"/>
    </row>
    <row r="61743" spans="25:27" x14ac:dyDescent="0.2">
      <c r="Y61743" s="396"/>
      <c r="Z61743" s="396"/>
      <c r="AA61743" s="441"/>
    </row>
    <row r="61744" spans="25:27" x14ac:dyDescent="0.2">
      <c r="Y61744" s="396"/>
      <c r="Z61744" s="396"/>
      <c r="AA61744" s="441"/>
    </row>
    <row r="61745" spans="25:27" x14ac:dyDescent="0.2">
      <c r="Y61745" s="396"/>
      <c r="Z61745" s="396"/>
      <c r="AA61745" s="441"/>
    </row>
    <row r="61746" spans="25:27" x14ac:dyDescent="0.2">
      <c r="Y61746" s="396"/>
      <c r="Z61746" s="396"/>
      <c r="AA61746" s="441"/>
    </row>
    <row r="61747" spans="25:27" x14ac:dyDescent="0.2">
      <c r="Y61747" s="396"/>
      <c r="Z61747" s="396"/>
      <c r="AA61747" s="441"/>
    </row>
    <row r="61748" spans="25:27" x14ac:dyDescent="0.2">
      <c r="Y61748" s="396"/>
      <c r="Z61748" s="396"/>
      <c r="AA61748" s="441"/>
    </row>
    <row r="61749" spans="25:27" x14ac:dyDescent="0.2">
      <c r="Y61749" s="396"/>
      <c r="Z61749" s="396"/>
      <c r="AA61749" s="441"/>
    </row>
    <row r="61750" spans="25:27" x14ac:dyDescent="0.2">
      <c r="Y61750" s="396"/>
      <c r="Z61750" s="396"/>
      <c r="AA61750" s="441"/>
    </row>
    <row r="61751" spans="25:27" x14ac:dyDescent="0.2">
      <c r="Y61751" s="396"/>
      <c r="Z61751" s="396"/>
      <c r="AA61751" s="441"/>
    </row>
    <row r="61752" spans="25:27" x14ac:dyDescent="0.2">
      <c r="Y61752" s="396"/>
      <c r="Z61752" s="396"/>
      <c r="AA61752" s="441"/>
    </row>
    <row r="61753" spans="25:27" x14ac:dyDescent="0.2">
      <c r="Y61753" s="396"/>
      <c r="Z61753" s="396"/>
      <c r="AA61753" s="441"/>
    </row>
    <row r="61754" spans="25:27" x14ac:dyDescent="0.2">
      <c r="Y61754" s="396"/>
      <c r="Z61754" s="396"/>
      <c r="AA61754" s="441"/>
    </row>
    <row r="61755" spans="25:27" x14ac:dyDescent="0.2">
      <c r="Y61755" s="396"/>
      <c r="Z61755" s="396"/>
      <c r="AA61755" s="441"/>
    </row>
    <row r="61756" spans="25:27" x14ac:dyDescent="0.2">
      <c r="Y61756" s="396"/>
      <c r="Z61756" s="396"/>
      <c r="AA61756" s="441"/>
    </row>
    <row r="61757" spans="25:27" x14ac:dyDescent="0.2">
      <c r="Y61757" s="396"/>
      <c r="Z61757" s="396"/>
      <c r="AA61757" s="441"/>
    </row>
    <row r="61758" spans="25:27" x14ac:dyDescent="0.2">
      <c r="Y61758" s="396"/>
      <c r="Z61758" s="396"/>
      <c r="AA61758" s="441"/>
    </row>
    <row r="61759" spans="25:27" x14ac:dyDescent="0.2">
      <c r="Y61759" s="396"/>
      <c r="Z61759" s="396"/>
      <c r="AA61759" s="441"/>
    </row>
    <row r="61760" spans="25:27" x14ac:dyDescent="0.2">
      <c r="Y61760" s="396"/>
      <c r="Z61760" s="396"/>
      <c r="AA61760" s="441"/>
    </row>
    <row r="61761" spans="25:27" x14ac:dyDescent="0.2">
      <c r="Y61761" s="396"/>
      <c r="Z61761" s="396"/>
      <c r="AA61761" s="441"/>
    </row>
    <row r="61762" spans="25:27" x14ac:dyDescent="0.2">
      <c r="Y61762" s="396"/>
      <c r="Z61762" s="396"/>
      <c r="AA61762" s="441"/>
    </row>
    <row r="61763" spans="25:27" x14ac:dyDescent="0.2">
      <c r="Y61763" s="396"/>
      <c r="Z61763" s="396"/>
      <c r="AA61763" s="441"/>
    </row>
    <row r="61764" spans="25:27" x14ac:dyDescent="0.2">
      <c r="Y61764" s="396"/>
      <c r="Z61764" s="396"/>
      <c r="AA61764" s="441"/>
    </row>
    <row r="61765" spans="25:27" x14ac:dyDescent="0.2">
      <c r="Y61765" s="396"/>
      <c r="Z61765" s="396"/>
      <c r="AA61765" s="441"/>
    </row>
    <row r="61766" spans="25:27" x14ac:dyDescent="0.2">
      <c r="Y61766" s="396"/>
      <c r="Z61766" s="396"/>
      <c r="AA61766" s="441"/>
    </row>
    <row r="61767" spans="25:27" x14ac:dyDescent="0.2">
      <c r="Y61767" s="396"/>
      <c r="Z61767" s="396"/>
      <c r="AA61767" s="441"/>
    </row>
    <row r="61768" spans="25:27" x14ac:dyDescent="0.2">
      <c r="Y61768" s="396"/>
      <c r="Z61768" s="396"/>
      <c r="AA61768" s="441"/>
    </row>
    <row r="61769" spans="25:27" x14ac:dyDescent="0.2">
      <c r="Y61769" s="396"/>
      <c r="Z61769" s="396"/>
      <c r="AA61769" s="441"/>
    </row>
    <row r="61770" spans="25:27" x14ac:dyDescent="0.2">
      <c r="Y61770" s="396"/>
      <c r="Z61770" s="396"/>
      <c r="AA61770" s="441"/>
    </row>
    <row r="61771" spans="25:27" x14ac:dyDescent="0.2">
      <c r="Y61771" s="396"/>
      <c r="Z61771" s="396"/>
      <c r="AA61771" s="441"/>
    </row>
    <row r="61772" spans="25:27" x14ac:dyDescent="0.2">
      <c r="Y61772" s="396"/>
      <c r="Z61772" s="396"/>
      <c r="AA61772" s="441"/>
    </row>
    <row r="61773" spans="25:27" x14ac:dyDescent="0.2">
      <c r="Y61773" s="396"/>
      <c r="Z61773" s="396"/>
      <c r="AA61773" s="441"/>
    </row>
    <row r="61774" spans="25:27" x14ac:dyDescent="0.2">
      <c r="Y61774" s="396"/>
      <c r="Z61774" s="396"/>
      <c r="AA61774" s="441"/>
    </row>
    <row r="61775" spans="25:27" x14ac:dyDescent="0.2">
      <c r="Y61775" s="396"/>
      <c r="Z61775" s="396"/>
      <c r="AA61775" s="441"/>
    </row>
    <row r="61776" spans="25:27" x14ac:dyDescent="0.2">
      <c r="Y61776" s="396"/>
      <c r="Z61776" s="396"/>
      <c r="AA61776" s="441"/>
    </row>
    <row r="61777" spans="25:27" x14ac:dyDescent="0.2">
      <c r="Y61777" s="396"/>
      <c r="Z61777" s="396"/>
      <c r="AA61777" s="441"/>
    </row>
    <row r="61778" spans="25:27" x14ac:dyDescent="0.2">
      <c r="Y61778" s="396"/>
      <c r="Z61778" s="396"/>
      <c r="AA61778" s="441"/>
    </row>
    <row r="61779" spans="25:27" x14ac:dyDescent="0.2">
      <c r="Y61779" s="396"/>
      <c r="Z61779" s="396"/>
      <c r="AA61779" s="441"/>
    </row>
    <row r="61780" spans="25:27" x14ac:dyDescent="0.2">
      <c r="Y61780" s="396"/>
      <c r="Z61780" s="396"/>
      <c r="AA61780" s="441"/>
    </row>
    <row r="61781" spans="25:27" x14ac:dyDescent="0.2">
      <c r="Y61781" s="396"/>
      <c r="Z61781" s="396"/>
      <c r="AA61781" s="441"/>
    </row>
    <row r="61782" spans="25:27" x14ac:dyDescent="0.2">
      <c r="Y61782" s="396"/>
      <c r="Z61782" s="396"/>
      <c r="AA61782" s="441"/>
    </row>
    <row r="61783" spans="25:27" x14ac:dyDescent="0.2">
      <c r="Y61783" s="396"/>
      <c r="Z61783" s="396"/>
      <c r="AA61783" s="441"/>
    </row>
    <row r="61784" spans="25:27" x14ac:dyDescent="0.2">
      <c r="Y61784" s="396"/>
      <c r="Z61784" s="396"/>
      <c r="AA61784" s="441"/>
    </row>
    <row r="61785" spans="25:27" x14ac:dyDescent="0.2">
      <c r="Y61785" s="396"/>
      <c r="Z61785" s="396"/>
      <c r="AA61785" s="441"/>
    </row>
    <row r="61786" spans="25:27" x14ac:dyDescent="0.2">
      <c r="Y61786" s="396"/>
      <c r="Z61786" s="396"/>
      <c r="AA61786" s="441"/>
    </row>
    <row r="61787" spans="25:27" x14ac:dyDescent="0.2">
      <c r="Y61787" s="396"/>
      <c r="Z61787" s="396"/>
      <c r="AA61787" s="441"/>
    </row>
    <row r="61788" spans="25:27" x14ac:dyDescent="0.2">
      <c r="Y61788" s="396"/>
      <c r="Z61788" s="396"/>
      <c r="AA61788" s="441"/>
    </row>
    <row r="61789" spans="25:27" x14ac:dyDescent="0.2">
      <c r="Y61789" s="396"/>
      <c r="Z61789" s="396"/>
      <c r="AA61789" s="441"/>
    </row>
    <row r="61790" spans="25:27" x14ac:dyDescent="0.2">
      <c r="Y61790" s="396"/>
      <c r="Z61790" s="396"/>
      <c r="AA61790" s="441"/>
    </row>
    <row r="61791" spans="25:27" x14ac:dyDescent="0.2">
      <c r="Y61791" s="396"/>
      <c r="Z61791" s="396"/>
      <c r="AA61791" s="441"/>
    </row>
    <row r="61792" spans="25:27" x14ac:dyDescent="0.2">
      <c r="Y61792" s="396"/>
      <c r="Z61792" s="396"/>
      <c r="AA61792" s="441"/>
    </row>
    <row r="61793" spans="25:27" x14ac:dyDescent="0.2">
      <c r="Y61793" s="396"/>
      <c r="Z61793" s="396"/>
      <c r="AA61793" s="441"/>
    </row>
    <row r="61794" spans="25:27" x14ac:dyDescent="0.2">
      <c r="Y61794" s="396"/>
      <c r="Z61794" s="396"/>
      <c r="AA61794" s="441"/>
    </row>
    <row r="61795" spans="25:27" x14ac:dyDescent="0.2">
      <c r="Y61795" s="396"/>
      <c r="Z61795" s="396"/>
      <c r="AA61795" s="441"/>
    </row>
    <row r="61796" spans="25:27" x14ac:dyDescent="0.2">
      <c r="Y61796" s="396"/>
      <c r="Z61796" s="396"/>
      <c r="AA61796" s="441"/>
    </row>
    <row r="61797" spans="25:27" x14ac:dyDescent="0.2">
      <c r="Y61797" s="396"/>
      <c r="Z61797" s="396"/>
      <c r="AA61797" s="441"/>
    </row>
    <row r="61798" spans="25:27" x14ac:dyDescent="0.2">
      <c r="Y61798" s="396"/>
      <c r="Z61798" s="396"/>
      <c r="AA61798" s="441"/>
    </row>
    <row r="61799" spans="25:27" x14ac:dyDescent="0.2">
      <c r="Y61799" s="396"/>
      <c r="Z61799" s="396"/>
      <c r="AA61799" s="441"/>
    </row>
    <row r="61800" spans="25:27" x14ac:dyDescent="0.2">
      <c r="Y61800" s="396"/>
      <c r="Z61800" s="396"/>
      <c r="AA61800" s="441"/>
    </row>
    <row r="61801" spans="25:27" x14ac:dyDescent="0.2">
      <c r="Y61801" s="396"/>
      <c r="Z61801" s="396"/>
      <c r="AA61801" s="441"/>
    </row>
    <row r="61802" spans="25:27" x14ac:dyDescent="0.2">
      <c r="Y61802" s="396"/>
      <c r="Z61802" s="396"/>
      <c r="AA61802" s="441"/>
    </row>
    <row r="61803" spans="25:27" x14ac:dyDescent="0.2">
      <c r="Y61803" s="396"/>
      <c r="Z61803" s="396"/>
      <c r="AA61803" s="441"/>
    </row>
    <row r="61804" spans="25:27" x14ac:dyDescent="0.2">
      <c r="Y61804" s="396"/>
      <c r="Z61804" s="396"/>
      <c r="AA61804" s="441"/>
    </row>
    <row r="61805" spans="25:27" x14ac:dyDescent="0.2">
      <c r="Y61805" s="396"/>
      <c r="Z61805" s="396"/>
      <c r="AA61805" s="441"/>
    </row>
    <row r="61806" spans="25:27" x14ac:dyDescent="0.2">
      <c r="Y61806" s="396"/>
      <c r="Z61806" s="396"/>
      <c r="AA61806" s="441"/>
    </row>
    <row r="61807" spans="25:27" x14ac:dyDescent="0.2">
      <c r="Y61807" s="396"/>
      <c r="Z61807" s="396"/>
      <c r="AA61807" s="441"/>
    </row>
    <row r="61808" spans="25:27" x14ac:dyDescent="0.2">
      <c r="Y61808" s="396"/>
      <c r="Z61808" s="396"/>
      <c r="AA61808" s="441"/>
    </row>
    <row r="61809" spans="25:27" x14ac:dyDescent="0.2">
      <c r="Y61809" s="396"/>
      <c r="Z61809" s="396"/>
      <c r="AA61809" s="441"/>
    </row>
    <row r="61810" spans="25:27" x14ac:dyDescent="0.2">
      <c r="Y61810" s="396"/>
      <c r="Z61810" s="396"/>
      <c r="AA61810" s="441"/>
    </row>
    <row r="61811" spans="25:27" x14ac:dyDescent="0.2">
      <c r="Y61811" s="396"/>
      <c r="Z61811" s="396"/>
      <c r="AA61811" s="441"/>
    </row>
    <row r="61812" spans="25:27" x14ac:dyDescent="0.2">
      <c r="Y61812" s="396"/>
      <c r="Z61812" s="396"/>
      <c r="AA61812" s="441"/>
    </row>
    <row r="61813" spans="25:27" x14ac:dyDescent="0.2">
      <c r="Y61813" s="396"/>
      <c r="Z61813" s="396"/>
      <c r="AA61813" s="441"/>
    </row>
    <row r="61814" spans="25:27" x14ac:dyDescent="0.2">
      <c r="Y61814" s="396"/>
      <c r="Z61814" s="396"/>
      <c r="AA61814" s="441"/>
    </row>
    <row r="61815" spans="25:27" x14ac:dyDescent="0.2">
      <c r="Y61815" s="396"/>
      <c r="Z61815" s="396"/>
      <c r="AA61815" s="441"/>
    </row>
    <row r="61816" spans="25:27" x14ac:dyDescent="0.2">
      <c r="Y61816" s="396"/>
      <c r="Z61816" s="396"/>
      <c r="AA61816" s="441"/>
    </row>
    <row r="61817" spans="25:27" x14ac:dyDescent="0.2">
      <c r="Y61817" s="396"/>
      <c r="Z61817" s="396"/>
      <c r="AA61817" s="441"/>
    </row>
    <row r="61818" spans="25:27" x14ac:dyDescent="0.2">
      <c r="Y61818" s="396"/>
      <c r="Z61818" s="396"/>
      <c r="AA61818" s="441"/>
    </row>
    <row r="61819" spans="25:27" x14ac:dyDescent="0.2">
      <c r="Y61819" s="396"/>
      <c r="Z61819" s="396"/>
      <c r="AA61819" s="441"/>
    </row>
    <row r="61820" spans="25:27" x14ac:dyDescent="0.2">
      <c r="Y61820" s="396"/>
      <c r="Z61820" s="396"/>
      <c r="AA61820" s="441"/>
    </row>
    <row r="61821" spans="25:27" x14ac:dyDescent="0.2">
      <c r="Y61821" s="396"/>
      <c r="Z61821" s="396"/>
      <c r="AA61821" s="441"/>
    </row>
    <row r="61822" spans="25:27" x14ac:dyDescent="0.2">
      <c r="Y61822" s="396"/>
      <c r="Z61822" s="396"/>
      <c r="AA61822" s="441"/>
    </row>
    <row r="61823" spans="25:27" x14ac:dyDescent="0.2">
      <c r="Y61823" s="396"/>
      <c r="Z61823" s="396"/>
      <c r="AA61823" s="441"/>
    </row>
    <row r="61824" spans="25:27" x14ac:dyDescent="0.2">
      <c r="Y61824" s="396"/>
      <c r="Z61824" s="396"/>
      <c r="AA61824" s="441"/>
    </row>
    <row r="61825" spans="25:27" x14ac:dyDescent="0.2">
      <c r="Y61825" s="396"/>
      <c r="Z61825" s="396"/>
      <c r="AA61825" s="441"/>
    </row>
    <row r="61826" spans="25:27" x14ac:dyDescent="0.2">
      <c r="Y61826" s="396"/>
      <c r="Z61826" s="396"/>
      <c r="AA61826" s="441"/>
    </row>
    <row r="61827" spans="25:27" x14ac:dyDescent="0.2">
      <c r="Y61827" s="396"/>
      <c r="Z61827" s="396"/>
      <c r="AA61827" s="441"/>
    </row>
    <row r="61828" spans="25:27" x14ac:dyDescent="0.2">
      <c r="Y61828" s="396"/>
      <c r="Z61828" s="396"/>
      <c r="AA61828" s="441"/>
    </row>
    <row r="61829" spans="25:27" x14ac:dyDescent="0.2">
      <c r="Y61829" s="396"/>
      <c r="Z61829" s="396"/>
      <c r="AA61829" s="441"/>
    </row>
    <row r="61830" spans="25:27" x14ac:dyDescent="0.2">
      <c r="Y61830" s="396"/>
      <c r="Z61830" s="396"/>
      <c r="AA61830" s="441"/>
    </row>
    <row r="61831" spans="25:27" x14ac:dyDescent="0.2">
      <c r="Y61831" s="396"/>
      <c r="Z61831" s="396"/>
      <c r="AA61831" s="441"/>
    </row>
    <row r="61832" spans="25:27" x14ac:dyDescent="0.2">
      <c r="Y61832" s="396"/>
      <c r="Z61832" s="396"/>
      <c r="AA61832" s="441"/>
    </row>
    <row r="61833" spans="25:27" x14ac:dyDescent="0.2">
      <c r="Y61833" s="396"/>
      <c r="Z61833" s="396"/>
      <c r="AA61833" s="441"/>
    </row>
    <row r="61834" spans="25:27" x14ac:dyDescent="0.2">
      <c r="Y61834" s="396"/>
      <c r="Z61834" s="396"/>
      <c r="AA61834" s="441"/>
    </row>
    <row r="61835" spans="25:27" x14ac:dyDescent="0.2">
      <c r="Y61835" s="396"/>
      <c r="Z61835" s="396"/>
      <c r="AA61835" s="441"/>
    </row>
    <row r="61836" spans="25:27" x14ac:dyDescent="0.2">
      <c r="Y61836" s="396"/>
      <c r="Z61836" s="396"/>
      <c r="AA61836" s="441"/>
    </row>
    <row r="61837" spans="25:27" x14ac:dyDescent="0.2">
      <c r="Y61837" s="396"/>
      <c r="Z61837" s="396"/>
      <c r="AA61837" s="441"/>
    </row>
    <row r="61838" spans="25:27" x14ac:dyDescent="0.2">
      <c r="Y61838" s="396"/>
      <c r="Z61838" s="396"/>
      <c r="AA61838" s="441"/>
    </row>
    <row r="61839" spans="25:27" x14ac:dyDescent="0.2">
      <c r="Y61839" s="396"/>
      <c r="Z61839" s="396"/>
      <c r="AA61839" s="441"/>
    </row>
    <row r="61840" spans="25:27" x14ac:dyDescent="0.2">
      <c r="Y61840" s="396"/>
      <c r="Z61840" s="396"/>
      <c r="AA61840" s="441"/>
    </row>
    <row r="61841" spans="25:27" x14ac:dyDescent="0.2">
      <c r="Y61841" s="396"/>
      <c r="Z61841" s="396"/>
      <c r="AA61841" s="441"/>
    </row>
    <row r="61842" spans="25:27" x14ac:dyDescent="0.2">
      <c r="Y61842" s="396"/>
      <c r="Z61842" s="396"/>
      <c r="AA61842" s="441"/>
    </row>
    <row r="61843" spans="25:27" x14ac:dyDescent="0.2">
      <c r="Y61843" s="396"/>
      <c r="Z61843" s="396"/>
      <c r="AA61843" s="441"/>
    </row>
    <row r="61844" spans="25:27" x14ac:dyDescent="0.2">
      <c r="Y61844" s="396"/>
      <c r="Z61844" s="396"/>
      <c r="AA61844" s="441"/>
    </row>
    <row r="61845" spans="25:27" x14ac:dyDescent="0.2">
      <c r="Y61845" s="396"/>
      <c r="Z61845" s="396"/>
      <c r="AA61845" s="441"/>
    </row>
    <row r="61846" spans="25:27" x14ac:dyDescent="0.2">
      <c r="Y61846" s="396"/>
      <c r="Z61846" s="396"/>
      <c r="AA61846" s="441"/>
    </row>
    <row r="61847" spans="25:27" x14ac:dyDescent="0.2">
      <c r="Y61847" s="396"/>
      <c r="Z61847" s="396"/>
      <c r="AA61847" s="441"/>
    </row>
    <row r="61848" spans="25:27" x14ac:dyDescent="0.2">
      <c r="Y61848" s="396"/>
      <c r="Z61848" s="396"/>
      <c r="AA61848" s="441"/>
    </row>
    <row r="61849" spans="25:27" x14ac:dyDescent="0.2">
      <c r="Y61849" s="396"/>
      <c r="Z61849" s="396"/>
      <c r="AA61849" s="441"/>
    </row>
    <row r="61850" spans="25:27" x14ac:dyDescent="0.2">
      <c r="Y61850" s="396"/>
      <c r="Z61850" s="396"/>
      <c r="AA61850" s="441"/>
    </row>
    <row r="61851" spans="25:27" x14ac:dyDescent="0.2">
      <c r="Y61851" s="396"/>
      <c r="Z61851" s="396"/>
      <c r="AA61851" s="441"/>
    </row>
    <row r="61852" spans="25:27" x14ac:dyDescent="0.2">
      <c r="Y61852" s="396"/>
      <c r="Z61852" s="396"/>
      <c r="AA61852" s="441"/>
    </row>
    <row r="61853" spans="25:27" x14ac:dyDescent="0.2">
      <c r="Y61853" s="396"/>
      <c r="Z61853" s="396"/>
      <c r="AA61853" s="441"/>
    </row>
    <row r="61854" spans="25:27" x14ac:dyDescent="0.2">
      <c r="Y61854" s="396"/>
      <c r="Z61854" s="396"/>
      <c r="AA61854" s="441"/>
    </row>
    <row r="61855" spans="25:27" x14ac:dyDescent="0.2">
      <c r="Y61855" s="396"/>
      <c r="Z61855" s="396"/>
      <c r="AA61855" s="441"/>
    </row>
    <row r="61856" spans="25:27" x14ac:dyDescent="0.2">
      <c r="Y61856" s="396"/>
      <c r="Z61856" s="396"/>
      <c r="AA61856" s="441"/>
    </row>
    <row r="61857" spans="25:27" x14ac:dyDescent="0.2">
      <c r="Y61857" s="396"/>
      <c r="Z61857" s="396"/>
      <c r="AA61857" s="441"/>
    </row>
    <row r="61858" spans="25:27" x14ac:dyDescent="0.2">
      <c r="Y61858" s="396"/>
      <c r="Z61858" s="396"/>
      <c r="AA61858" s="441"/>
    </row>
    <row r="61859" spans="25:27" x14ac:dyDescent="0.2">
      <c r="Y61859" s="396"/>
      <c r="Z61859" s="396"/>
      <c r="AA61859" s="441"/>
    </row>
    <row r="61860" spans="25:27" x14ac:dyDescent="0.2">
      <c r="Y61860" s="396"/>
      <c r="Z61860" s="396"/>
      <c r="AA61860" s="441"/>
    </row>
    <row r="61861" spans="25:27" x14ac:dyDescent="0.2">
      <c r="Y61861" s="396"/>
      <c r="Z61861" s="396"/>
      <c r="AA61861" s="441"/>
    </row>
    <row r="61862" spans="25:27" x14ac:dyDescent="0.2">
      <c r="Y61862" s="396"/>
      <c r="Z61862" s="396"/>
      <c r="AA61862" s="441"/>
    </row>
    <row r="61863" spans="25:27" x14ac:dyDescent="0.2">
      <c r="Y61863" s="396"/>
      <c r="Z61863" s="396"/>
      <c r="AA61863" s="441"/>
    </row>
    <row r="61864" spans="25:27" x14ac:dyDescent="0.2">
      <c r="Y61864" s="396"/>
      <c r="Z61864" s="396"/>
      <c r="AA61864" s="441"/>
    </row>
    <row r="61865" spans="25:27" x14ac:dyDescent="0.2">
      <c r="Y61865" s="396"/>
      <c r="Z61865" s="396"/>
      <c r="AA61865" s="441"/>
    </row>
    <row r="61866" spans="25:27" x14ac:dyDescent="0.2">
      <c r="Y61866" s="396"/>
      <c r="Z61866" s="396"/>
      <c r="AA61866" s="441"/>
    </row>
    <row r="61867" spans="25:27" x14ac:dyDescent="0.2">
      <c r="Y61867" s="396"/>
      <c r="Z61867" s="396"/>
      <c r="AA61867" s="441"/>
    </row>
    <row r="61868" spans="25:27" x14ac:dyDescent="0.2">
      <c r="Y61868" s="396"/>
      <c r="Z61868" s="396"/>
      <c r="AA61868" s="441"/>
    </row>
    <row r="61869" spans="25:27" x14ac:dyDescent="0.2">
      <c r="Y61869" s="396"/>
      <c r="Z61869" s="396"/>
      <c r="AA61869" s="441"/>
    </row>
    <row r="61870" spans="25:27" x14ac:dyDescent="0.2">
      <c r="Y61870" s="396"/>
      <c r="Z61870" s="396"/>
      <c r="AA61870" s="441"/>
    </row>
    <row r="61871" spans="25:27" x14ac:dyDescent="0.2">
      <c r="Y61871" s="396"/>
      <c r="Z61871" s="396"/>
      <c r="AA61871" s="441"/>
    </row>
    <row r="61872" spans="25:27" x14ac:dyDescent="0.2">
      <c r="Y61872" s="396"/>
      <c r="Z61872" s="396"/>
      <c r="AA61872" s="441"/>
    </row>
    <row r="61873" spans="25:27" x14ac:dyDescent="0.2">
      <c r="Y61873" s="396"/>
      <c r="Z61873" s="396"/>
      <c r="AA61873" s="441"/>
    </row>
    <row r="61874" spans="25:27" x14ac:dyDescent="0.2">
      <c r="Y61874" s="396"/>
      <c r="Z61874" s="396"/>
      <c r="AA61874" s="441"/>
    </row>
    <row r="61875" spans="25:27" x14ac:dyDescent="0.2">
      <c r="Y61875" s="396"/>
      <c r="Z61875" s="396"/>
      <c r="AA61875" s="441"/>
    </row>
    <row r="61876" spans="25:27" x14ac:dyDescent="0.2">
      <c r="Y61876" s="396"/>
      <c r="Z61876" s="396"/>
      <c r="AA61876" s="441"/>
    </row>
    <row r="61877" spans="25:27" x14ac:dyDescent="0.2">
      <c r="Y61877" s="396"/>
      <c r="Z61877" s="396"/>
      <c r="AA61877" s="441"/>
    </row>
    <row r="61878" spans="25:27" x14ac:dyDescent="0.2">
      <c r="Y61878" s="396"/>
      <c r="Z61878" s="396"/>
      <c r="AA61878" s="441"/>
    </row>
    <row r="61879" spans="25:27" x14ac:dyDescent="0.2">
      <c r="Y61879" s="396"/>
      <c r="Z61879" s="396"/>
      <c r="AA61879" s="441"/>
    </row>
    <row r="61880" spans="25:27" x14ac:dyDescent="0.2">
      <c r="Y61880" s="396"/>
      <c r="Z61880" s="396"/>
      <c r="AA61880" s="441"/>
    </row>
    <row r="61881" spans="25:27" x14ac:dyDescent="0.2">
      <c r="Y61881" s="396"/>
      <c r="Z61881" s="396"/>
      <c r="AA61881" s="441"/>
    </row>
    <row r="61882" spans="25:27" x14ac:dyDescent="0.2">
      <c r="Y61882" s="396"/>
      <c r="Z61882" s="396"/>
      <c r="AA61882" s="441"/>
    </row>
    <row r="61883" spans="25:27" x14ac:dyDescent="0.2">
      <c r="Y61883" s="396"/>
      <c r="Z61883" s="396"/>
      <c r="AA61883" s="441"/>
    </row>
    <row r="61884" spans="25:27" x14ac:dyDescent="0.2">
      <c r="Y61884" s="396"/>
      <c r="Z61884" s="396"/>
      <c r="AA61884" s="441"/>
    </row>
    <row r="61885" spans="25:27" x14ac:dyDescent="0.2">
      <c r="Y61885" s="396"/>
      <c r="Z61885" s="396"/>
      <c r="AA61885" s="441"/>
    </row>
    <row r="61886" spans="25:27" x14ac:dyDescent="0.2">
      <c r="Y61886" s="396"/>
      <c r="Z61886" s="396"/>
      <c r="AA61886" s="441"/>
    </row>
    <row r="61887" spans="25:27" x14ac:dyDescent="0.2">
      <c r="Y61887" s="396"/>
      <c r="Z61887" s="396"/>
      <c r="AA61887" s="441"/>
    </row>
    <row r="61888" spans="25:27" x14ac:dyDescent="0.2">
      <c r="Y61888" s="396"/>
      <c r="Z61888" s="396"/>
      <c r="AA61888" s="441"/>
    </row>
    <row r="61889" spans="25:27" x14ac:dyDescent="0.2">
      <c r="Y61889" s="396"/>
      <c r="Z61889" s="396"/>
      <c r="AA61889" s="441"/>
    </row>
    <row r="61890" spans="25:27" x14ac:dyDescent="0.2">
      <c r="Y61890" s="396"/>
      <c r="Z61890" s="396"/>
      <c r="AA61890" s="441"/>
    </row>
    <row r="61891" spans="25:27" x14ac:dyDescent="0.2">
      <c r="Y61891" s="396"/>
      <c r="Z61891" s="396"/>
      <c r="AA61891" s="441"/>
    </row>
    <row r="61892" spans="25:27" x14ac:dyDescent="0.2">
      <c r="Y61892" s="396"/>
      <c r="Z61892" s="396"/>
      <c r="AA61892" s="441"/>
    </row>
    <row r="61893" spans="25:27" x14ac:dyDescent="0.2">
      <c r="Y61893" s="396"/>
      <c r="Z61893" s="396"/>
      <c r="AA61893" s="441"/>
    </row>
    <row r="61894" spans="25:27" x14ac:dyDescent="0.2">
      <c r="Y61894" s="396"/>
      <c r="Z61894" s="396"/>
      <c r="AA61894" s="441"/>
    </row>
    <row r="61895" spans="25:27" x14ac:dyDescent="0.2">
      <c r="Y61895" s="396"/>
      <c r="Z61895" s="396"/>
      <c r="AA61895" s="441"/>
    </row>
    <row r="61896" spans="25:27" x14ac:dyDescent="0.2">
      <c r="Y61896" s="396"/>
      <c r="Z61896" s="396"/>
      <c r="AA61896" s="441"/>
    </row>
    <row r="61897" spans="25:27" x14ac:dyDescent="0.2">
      <c r="Y61897" s="396"/>
      <c r="Z61897" s="396"/>
      <c r="AA61897" s="441"/>
    </row>
    <row r="61898" spans="25:27" x14ac:dyDescent="0.2">
      <c r="Y61898" s="396"/>
      <c r="Z61898" s="396"/>
      <c r="AA61898" s="441"/>
    </row>
    <row r="61899" spans="25:27" x14ac:dyDescent="0.2">
      <c r="Y61899" s="396"/>
      <c r="Z61899" s="396"/>
      <c r="AA61899" s="441"/>
    </row>
    <row r="61900" spans="25:27" x14ac:dyDescent="0.2">
      <c r="Y61900" s="396"/>
      <c r="Z61900" s="396"/>
      <c r="AA61900" s="441"/>
    </row>
    <row r="61901" spans="25:27" x14ac:dyDescent="0.2">
      <c r="Y61901" s="396"/>
      <c r="Z61901" s="396"/>
      <c r="AA61901" s="441"/>
    </row>
    <row r="61902" spans="25:27" x14ac:dyDescent="0.2">
      <c r="Y61902" s="396"/>
      <c r="Z61902" s="396"/>
      <c r="AA61902" s="441"/>
    </row>
    <row r="61903" spans="25:27" x14ac:dyDescent="0.2">
      <c r="Y61903" s="396"/>
      <c r="Z61903" s="396"/>
      <c r="AA61903" s="441"/>
    </row>
    <row r="61904" spans="25:27" x14ac:dyDescent="0.2">
      <c r="Y61904" s="396"/>
      <c r="Z61904" s="396"/>
      <c r="AA61904" s="441"/>
    </row>
    <row r="61905" spans="25:27" x14ac:dyDescent="0.2">
      <c r="Y61905" s="396"/>
      <c r="Z61905" s="396"/>
      <c r="AA61905" s="441"/>
    </row>
    <row r="61906" spans="25:27" x14ac:dyDescent="0.2">
      <c r="Y61906" s="396"/>
      <c r="Z61906" s="396"/>
      <c r="AA61906" s="441"/>
    </row>
    <row r="61907" spans="25:27" x14ac:dyDescent="0.2">
      <c r="Y61907" s="396"/>
      <c r="Z61907" s="396"/>
      <c r="AA61907" s="441"/>
    </row>
    <row r="61908" spans="25:27" x14ac:dyDescent="0.2">
      <c r="Y61908" s="396"/>
      <c r="Z61908" s="396"/>
      <c r="AA61908" s="441"/>
    </row>
    <row r="61909" spans="25:27" x14ac:dyDescent="0.2">
      <c r="Y61909" s="396"/>
      <c r="Z61909" s="396"/>
      <c r="AA61909" s="441"/>
    </row>
    <row r="61910" spans="25:27" x14ac:dyDescent="0.2">
      <c r="Y61910" s="396"/>
      <c r="Z61910" s="396"/>
      <c r="AA61910" s="441"/>
    </row>
    <row r="61911" spans="25:27" x14ac:dyDescent="0.2">
      <c r="Y61911" s="396"/>
      <c r="Z61911" s="396"/>
      <c r="AA61911" s="441"/>
    </row>
    <row r="61912" spans="25:27" x14ac:dyDescent="0.2">
      <c r="Y61912" s="396"/>
      <c r="Z61912" s="396"/>
      <c r="AA61912" s="441"/>
    </row>
    <row r="61913" spans="25:27" x14ac:dyDescent="0.2">
      <c r="Y61913" s="396"/>
      <c r="Z61913" s="396"/>
      <c r="AA61913" s="441"/>
    </row>
    <row r="61914" spans="25:27" x14ac:dyDescent="0.2">
      <c r="Y61914" s="396"/>
      <c r="Z61914" s="396"/>
      <c r="AA61914" s="441"/>
    </row>
    <row r="61915" spans="25:27" x14ac:dyDescent="0.2">
      <c r="Y61915" s="396"/>
      <c r="Z61915" s="396"/>
      <c r="AA61915" s="441"/>
    </row>
    <row r="61916" spans="25:27" x14ac:dyDescent="0.2">
      <c r="Y61916" s="396"/>
      <c r="Z61916" s="396"/>
      <c r="AA61916" s="441"/>
    </row>
    <row r="61917" spans="25:27" x14ac:dyDescent="0.2">
      <c r="Y61917" s="396"/>
      <c r="Z61917" s="396"/>
      <c r="AA61917" s="441"/>
    </row>
    <row r="61918" spans="25:27" x14ac:dyDescent="0.2">
      <c r="Y61918" s="396"/>
      <c r="Z61918" s="396"/>
      <c r="AA61918" s="441"/>
    </row>
    <row r="61919" spans="25:27" x14ac:dyDescent="0.2">
      <c r="Y61919" s="396"/>
      <c r="Z61919" s="396"/>
      <c r="AA61919" s="441"/>
    </row>
    <row r="61920" spans="25:27" x14ac:dyDescent="0.2">
      <c r="Y61920" s="396"/>
      <c r="Z61920" s="396"/>
      <c r="AA61920" s="441"/>
    </row>
    <row r="61921" spans="25:27" x14ac:dyDescent="0.2">
      <c r="Y61921" s="396"/>
      <c r="Z61921" s="396"/>
      <c r="AA61921" s="441"/>
    </row>
    <row r="61922" spans="25:27" x14ac:dyDescent="0.2">
      <c r="Y61922" s="396"/>
      <c r="Z61922" s="396"/>
      <c r="AA61922" s="441"/>
    </row>
    <row r="61923" spans="25:27" x14ac:dyDescent="0.2">
      <c r="Y61923" s="396"/>
      <c r="Z61923" s="396"/>
      <c r="AA61923" s="441"/>
    </row>
    <row r="61924" spans="25:27" x14ac:dyDescent="0.2">
      <c r="Y61924" s="396"/>
      <c r="Z61924" s="396"/>
      <c r="AA61924" s="441"/>
    </row>
    <row r="61925" spans="25:27" x14ac:dyDescent="0.2">
      <c r="Y61925" s="396"/>
      <c r="Z61925" s="396"/>
      <c r="AA61925" s="441"/>
    </row>
    <row r="61926" spans="25:27" x14ac:dyDescent="0.2">
      <c r="Y61926" s="396"/>
      <c r="Z61926" s="396"/>
      <c r="AA61926" s="441"/>
    </row>
    <row r="61927" spans="25:27" x14ac:dyDescent="0.2">
      <c r="Y61927" s="396"/>
      <c r="Z61927" s="396"/>
      <c r="AA61927" s="441"/>
    </row>
    <row r="61928" spans="25:27" x14ac:dyDescent="0.2">
      <c r="Y61928" s="396"/>
      <c r="Z61928" s="396"/>
      <c r="AA61928" s="441"/>
    </row>
    <row r="61929" spans="25:27" x14ac:dyDescent="0.2">
      <c r="Y61929" s="396"/>
      <c r="Z61929" s="396"/>
      <c r="AA61929" s="441"/>
    </row>
    <row r="61930" spans="25:27" x14ac:dyDescent="0.2">
      <c r="Y61930" s="396"/>
      <c r="Z61930" s="396"/>
      <c r="AA61930" s="441"/>
    </row>
    <row r="61931" spans="25:27" x14ac:dyDescent="0.2">
      <c r="Y61931" s="396"/>
      <c r="Z61931" s="396"/>
      <c r="AA61931" s="441"/>
    </row>
    <row r="61932" spans="25:27" x14ac:dyDescent="0.2">
      <c r="Y61932" s="396"/>
      <c r="Z61932" s="396"/>
      <c r="AA61932" s="441"/>
    </row>
    <row r="61933" spans="25:27" x14ac:dyDescent="0.2">
      <c r="Y61933" s="396"/>
      <c r="Z61933" s="396"/>
      <c r="AA61933" s="441"/>
    </row>
    <row r="61934" spans="25:27" x14ac:dyDescent="0.2">
      <c r="Y61934" s="396"/>
      <c r="Z61934" s="396"/>
      <c r="AA61934" s="441"/>
    </row>
    <row r="61935" spans="25:27" x14ac:dyDescent="0.2">
      <c r="Y61935" s="396"/>
      <c r="Z61935" s="396"/>
      <c r="AA61935" s="441"/>
    </row>
    <row r="61936" spans="25:27" x14ac:dyDescent="0.2">
      <c r="Y61936" s="396"/>
      <c r="Z61936" s="396"/>
      <c r="AA61936" s="441"/>
    </row>
    <row r="61937" spans="25:27" x14ac:dyDescent="0.2">
      <c r="Y61937" s="396"/>
      <c r="Z61937" s="396"/>
      <c r="AA61937" s="441"/>
    </row>
    <row r="61938" spans="25:27" x14ac:dyDescent="0.2">
      <c r="Y61938" s="396"/>
      <c r="Z61938" s="396"/>
      <c r="AA61938" s="441"/>
    </row>
    <row r="61939" spans="25:27" x14ac:dyDescent="0.2">
      <c r="Y61939" s="396"/>
      <c r="Z61939" s="396"/>
      <c r="AA61939" s="441"/>
    </row>
    <row r="61940" spans="25:27" x14ac:dyDescent="0.2">
      <c r="Y61940" s="396"/>
      <c r="Z61940" s="396"/>
      <c r="AA61940" s="441"/>
    </row>
    <row r="61941" spans="25:27" x14ac:dyDescent="0.2">
      <c r="Y61941" s="396"/>
      <c r="Z61941" s="396"/>
      <c r="AA61941" s="441"/>
    </row>
    <row r="61942" spans="25:27" x14ac:dyDescent="0.2">
      <c r="Y61942" s="396"/>
      <c r="Z61942" s="396"/>
      <c r="AA61942" s="441"/>
    </row>
    <row r="61943" spans="25:27" x14ac:dyDescent="0.2">
      <c r="Y61943" s="396"/>
      <c r="Z61943" s="396"/>
      <c r="AA61943" s="441"/>
    </row>
    <row r="61944" spans="25:27" x14ac:dyDescent="0.2">
      <c r="Y61944" s="396"/>
      <c r="Z61944" s="396"/>
      <c r="AA61944" s="441"/>
    </row>
    <row r="61945" spans="25:27" x14ac:dyDescent="0.2">
      <c r="Y61945" s="396"/>
      <c r="Z61945" s="396"/>
      <c r="AA61945" s="441"/>
    </row>
    <row r="61946" spans="25:27" x14ac:dyDescent="0.2">
      <c r="Y61946" s="396"/>
      <c r="Z61946" s="396"/>
      <c r="AA61946" s="441"/>
    </row>
    <row r="61947" spans="25:27" x14ac:dyDescent="0.2">
      <c r="Y61947" s="396"/>
      <c r="Z61947" s="396"/>
      <c r="AA61947" s="441"/>
    </row>
    <row r="61948" spans="25:27" x14ac:dyDescent="0.2">
      <c r="Y61948" s="396"/>
      <c r="Z61948" s="396"/>
      <c r="AA61948" s="441"/>
    </row>
    <row r="61949" spans="25:27" x14ac:dyDescent="0.2">
      <c r="Y61949" s="396"/>
      <c r="Z61949" s="396"/>
      <c r="AA61949" s="441"/>
    </row>
    <row r="61950" spans="25:27" x14ac:dyDescent="0.2">
      <c r="Y61950" s="396"/>
      <c r="Z61950" s="396"/>
      <c r="AA61950" s="441"/>
    </row>
    <row r="61951" spans="25:27" x14ac:dyDescent="0.2">
      <c r="Y61951" s="396"/>
      <c r="Z61951" s="396"/>
      <c r="AA61951" s="441"/>
    </row>
    <row r="61952" spans="25:27" x14ac:dyDescent="0.2">
      <c r="Y61952" s="396"/>
      <c r="Z61952" s="396"/>
      <c r="AA61952" s="441"/>
    </row>
    <row r="61953" spans="25:27" x14ac:dyDescent="0.2">
      <c r="Y61953" s="396"/>
      <c r="Z61953" s="396"/>
      <c r="AA61953" s="441"/>
    </row>
    <row r="61954" spans="25:27" x14ac:dyDescent="0.2">
      <c r="Y61954" s="396"/>
      <c r="Z61954" s="396"/>
      <c r="AA61954" s="441"/>
    </row>
    <row r="61955" spans="25:27" x14ac:dyDescent="0.2">
      <c r="Y61955" s="396"/>
      <c r="Z61955" s="396"/>
      <c r="AA61955" s="441"/>
    </row>
    <row r="61956" spans="25:27" x14ac:dyDescent="0.2">
      <c r="Y61956" s="396"/>
      <c r="Z61956" s="396"/>
      <c r="AA61956" s="441"/>
    </row>
    <row r="61957" spans="25:27" x14ac:dyDescent="0.2">
      <c r="Y61957" s="396"/>
      <c r="Z61957" s="396"/>
      <c r="AA61957" s="441"/>
    </row>
    <row r="61958" spans="25:27" x14ac:dyDescent="0.2">
      <c r="Y61958" s="396"/>
      <c r="Z61958" s="396"/>
      <c r="AA61958" s="441"/>
    </row>
    <row r="61959" spans="25:27" x14ac:dyDescent="0.2">
      <c r="Y61959" s="396"/>
      <c r="Z61959" s="396"/>
      <c r="AA61959" s="441"/>
    </row>
    <row r="61960" spans="25:27" x14ac:dyDescent="0.2">
      <c r="Y61960" s="396"/>
      <c r="Z61960" s="396"/>
      <c r="AA61960" s="441"/>
    </row>
    <row r="61961" spans="25:27" x14ac:dyDescent="0.2">
      <c r="Y61961" s="396"/>
      <c r="Z61961" s="396"/>
      <c r="AA61961" s="441"/>
    </row>
    <row r="61962" spans="25:27" x14ac:dyDescent="0.2">
      <c r="Y61962" s="396"/>
      <c r="Z61962" s="396"/>
      <c r="AA61962" s="441"/>
    </row>
    <row r="61963" spans="25:27" x14ac:dyDescent="0.2">
      <c r="Y61963" s="396"/>
      <c r="Z61963" s="396"/>
      <c r="AA61963" s="441"/>
    </row>
    <row r="61964" spans="25:27" x14ac:dyDescent="0.2">
      <c r="Y61964" s="396"/>
      <c r="Z61964" s="396"/>
      <c r="AA61964" s="441"/>
    </row>
    <row r="61965" spans="25:27" x14ac:dyDescent="0.2">
      <c r="Y61965" s="396"/>
      <c r="Z61965" s="396"/>
      <c r="AA61965" s="441"/>
    </row>
    <row r="61966" spans="25:27" x14ac:dyDescent="0.2">
      <c r="Y61966" s="396"/>
      <c r="Z61966" s="396"/>
      <c r="AA61966" s="441"/>
    </row>
    <row r="61967" spans="25:27" x14ac:dyDescent="0.2">
      <c r="Y61967" s="396"/>
      <c r="Z61967" s="396"/>
      <c r="AA61967" s="441"/>
    </row>
    <row r="61968" spans="25:27" x14ac:dyDescent="0.2">
      <c r="Y61968" s="396"/>
      <c r="Z61968" s="396"/>
      <c r="AA61968" s="441"/>
    </row>
    <row r="61969" spans="25:27" x14ac:dyDescent="0.2">
      <c r="Y61969" s="396"/>
      <c r="Z61969" s="396"/>
      <c r="AA61969" s="441"/>
    </row>
    <row r="61970" spans="25:27" x14ac:dyDescent="0.2">
      <c r="Y61970" s="396"/>
      <c r="Z61970" s="396"/>
      <c r="AA61970" s="441"/>
    </row>
    <row r="61971" spans="25:27" x14ac:dyDescent="0.2">
      <c r="Y61971" s="396"/>
      <c r="Z61971" s="396"/>
      <c r="AA61971" s="441"/>
    </row>
    <row r="61972" spans="25:27" x14ac:dyDescent="0.2">
      <c r="Y61972" s="396"/>
      <c r="Z61972" s="396"/>
      <c r="AA61972" s="441"/>
    </row>
    <row r="61973" spans="25:27" x14ac:dyDescent="0.2">
      <c r="Y61973" s="396"/>
      <c r="Z61973" s="396"/>
      <c r="AA61973" s="441"/>
    </row>
    <row r="61974" spans="25:27" x14ac:dyDescent="0.2">
      <c r="Y61974" s="396"/>
      <c r="Z61974" s="396"/>
      <c r="AA61974" s="441"/>
    </row>
    <row r="61975" spans="25:27" x14ac:dyDescent="0.2">
      <c r="Y61975" s="396"/>
      <c r="Z61975" s="396"/>
      <c r="AA61975" s="441"/>
    </row>
    <row r="61976" spans="25:27" x14ac:dyDescent="0.2">
      <c r="Y61976" s="396"/>
      <c r="Z61976" s="396"/>
      <c r="AA61976" s="441"/>
    </row>
    <row r="61977" spans="25:27" x14ac:dyDescent="0.2">
      <c r="Y61977" s="396"/>
      <c r="Z61977" s="396"/>
      <c r="AA61977" s="441"/>
    </row>
    <row r="61978" spans="25:27" x14ac:dyDescent="0.2">
      <c r="Y61978" s="396"/>
      <c r="Z61978" s="396"/>
      <c r="AA61978" s="441"/>
    </row>
    <row r="61979" spans="25:27" x14ac:dyDescent="0.2">
      <c r="Y61979" s="396"/>
      <c r="Z61979" s="396"/>
      <c r="AA61979" s="441"/>
    </row>
    <row r="61980" spans="25:27" x14ac:dyDescent="0.2">
      <c r="Y61980" s="396"/>
      <c r="Z61980" s="396"/>
      <c r="AA61980" s="441"/>
    </row>
    <row r="61981" spans="25:27" x14ac:dyDescent="0.2">
      <c r="Y61981" s="396"/>
      <c r="Z61981" s="396"/>
      <c r="AA61981" s="441"/>
    </row>
    <row r="61982" spans="25:27" x14ac:dyDescent="0.2">
      <c r="Y61982" s="396"/>
      <c r="Z61982" s="396"/>
      <c r="AA61982" s="441"/>
    </row>
    <row r="61983" spans="25:27" x14ac:dyDescent="0.2">
      <c r="Y61983" s="396"/>
      <c r="Z61983" s="396"/>
      <c r="AA61983" s="441"/>
    </row>
    <row r="61984" spans="25:27" x14ac:dyDescent="0.2">
      <c r="Y61984" s="396"/>
      <c r="Z61984" s="396"/>
      <c r="AA61984" s="441"/>
    </row>
    <row r="61985" spans="25:27" x14ac:dyDescent="0.2">
      <c r="Y61985" s="396"/>
      <c r="Z61985" s="396"/>
      <c r="AA61985" s="441"/>
    </row>
    <row r="61986" spans="25:27" x14ac:dyDescent="0.2">
      <c r="Y61986" s="396"/>
      <c r="Z61986" s="396"/>
      <c r="AA61986" s="441"/>
    </row>
    <row r="61987" spans="25:27" x14ac:dyDescent="0.2">
      <c r="Y61987" s="396"/>
      <c r="Z61987" s="396"/>
      <c r="AA61987" s="441"/>
    </row>
    <row r="61988" spans="25:27" x14ac:dyDescent="0.2">
      <c r="Y61988" s="396"/>
      <c r="Z61988" s="396"/>
      <c r="AA61988" s="441"/>
    </row>
    <row r="61989" spans="25:27" x14ac:dyDescent="0.2">
      <c r="Y61989" s="396"/>
      <c r="Z61989" s="396"/>
      <c r="AA61989" s="441"/>
    </row>
    <row r="61990" spans="25:27" x14ac:dyDescent="0.2">
      <c r="Y61990" s="396"/>
      <c r="Z61990" s="396"/>
      <c r="AA61990" s="441"/>
    </row>
    <row r="61991" spans="25:27" x14ac:dyDescent="0.2">
      <c r="Y61991" s="396"/>
      <c r="Z61991" s="396"/>
      <c r="AA61991" s="441"/>
    </row>
    <row r="61992" spans="25:27" x14ac:dyDescent="0.2">
      <c r="Y61992" s="396"/>
      <c r="Z61992" s="396"/>
      <c r="AA61992" s="441"/>
    </row>
    <row r="61993" spans="25:27" x14ac:dyDescent="0.2">
      <c r="Y61993" s="396"/>
      <c r="Z61993" s="396"/>
      <c r="AA61993" s="441"/>
    </row>
    <row r="61994" spans="25:27" x14ac:dyDescent="0.2">
      <c r="Y61994" s="396"/>
      <c r="Z61994" s="396"/>
      <c r="AA61994" s="441"/>
    </row>
    <row r="61995" spans="25:27" x14ac:dyDescent="0.2">
      <c r="Y61995" s="396"/>
      <c r="Z61995" s="396"/>
      <c r="AA61995" s="441"/>
    </row>
    <row r="61996" spans="25:27" x14ac:dyDescent="0.2">
      <c r="Y61996" s="396"/>
      <c r="Z61996" s="396"/>
      <c r="AA61996" s="441"/>
    </row>
    <row r="61997" spans="25:27" x14ac:dyDescent="0.2">
      <c r="Y61997" s="396"/>
      <c r="Z61997" s="396"/>
      <c r="AA61997" s="441"/>
    </row>
    <row r="61998" spans="25:27" x14ac:dyDescent="0.2">
      <c r="Y61998" s="396"/>
      <c r="Z61998" s="396"/>
      <c r="AA61998" s="441"/>
    </row>
    <row r="61999" spans="25:27" x14ac:dyDescent="0.2">
      <c r="Y61999" s="396"/>
      <c r="Z61999" s="396"/>
      <c r="AA61999" s="441"/>
    </row>
    <row r="62000" spans="25:27" x14ac:dyDescent="0.2">
      <c r="Y62000" s="396"/>
      <c r="Z62000" s="396"/>
      <c r="AA62000" s="441"/>
    </row>
    <row r="62001" spans="25:27" x14ac:dyDescent="0.2">
      <c r="Y62001" s="396"/>
      <c r="Z62001" s="396"/>
      <c r="AA62001" s="441"/>
    </row>
    <row r="62002" spans="25:27" x14ac:dyDescent="0.2">
      <c r="Y62002" s="396"/>
      <c r="Z62002" s="396"/>
      <c r="AA62002" s="441"/>
    </row>
    <row r="62003" spans="25:27" x14ac:dyDescent="0.2">
      <c r="Y62003" s="396"/>
      <c r="Z62003" s="396"/>
      <c r="AA62003" s="441"/>
    </row>
    <row r="62004" spans="25:27" x14ac:dyDescent="0.2">
      <c r="Y62004" s="396"/>
      <c r="Z62004" s="396"/>
      <c r="AA62004" s="441"/>
    </row>
    <row r="62005" spans="25:27" x14ac:dyDescent="0.2">
      <c r="Y62005" s="396"/>
      <c r="Z62005" s="396"/>
      <c r="AA62005" s="441"/>
    </row>
    <row r="62006" spans="25:27" x14ac:dyDescent="0.2">
      <c r="Y62006" s="396"/>
      <c r="Z62006" s="396"/>
      <c r="AA62006" s="441"/>
    </row>
    <row r="62007" spans="25:27" x14ac:dyDescent="0.2">
      <c r="Y62007" s="396"/>
      <c r="Z62007" s="396"/>
      <c r="AA62007" s="441"/>
    </row>
    <row r="62008" spans="25:27" x14ac:dyDescent="0.2">
      <c r="Y62008" s="396"/>
      <c r="Z62008" s="396"/>
      <c r="AA62008" s="441"/>
    </row>
    <row r="62009" spans="25:27" x14ac:dyDescent="0.2">
      <c r="Y62009" s="396"/>
      <c r="Z62009" s="396"/>
      <c r="AA62009" s="441"/>
    </row>
    <row r="62010" spans="25:27" x14ac:dyDescent="0.2">
      <c r="Y62010" s="396"/>
      <c r="Z62010" s="396"/>
      <c r="AA62010" s="441"/>
    </row>
    <row r="62011" spans="25:27" x14ac:dyDescent="0.2">
      <c r="Y62011" s="396"/>
      <c r="Z62011" s="396"/>
      <c r="AA62011" s="441"/>
    </row>
    <row r="62012" spans="25:27" x14ac:dyDescent="0.2">
      <c r="Y62012" s="396"/>
      <c r="Z62012" s="396"/>
      <c r="AA62012" s="441"/>
    </row>
    <row r="62013" spans="25:27" x14ac:dyDescent="0.2">
      <c r="Y62013" s="396"/>
      <c r="Z62013" s="396"/>
      <c r="AA62013" s="441"/>
    </row>
    <row r="62014" spans="25:27" x14ac:dyDescent="0.2">
      <c r="Y62014" s="396"/>
      <c r="Z62014" s="396"/>
      <c r="AA62014" s="441"/>
    </row>
    <row r="62015" spans="25:27" x14ac:dyDescent="0.2">
      <c r="Y62015" s="396"/>
      <c r="Z62015" s="396"/>
      <c r="AA62015" s="441"/>
    </row>
    <row r="62016" spans="25:27" x14ac:dyDescent="0.2">
      <c r="Y62016" s="396"/>
      <c r="Z62016" s="396"/>
      <c r="AA62016" s="441"/>
    </row>
    <row r="62017" spans="25:27" x14ac:dyDescent="0.2">
      <c r="Y62017" s="396"/>
      <c r="Z62017" s="396"/>
      <c r="AA62017" s="441"/>
    </row>
    <row r="62018" spans="25:27" x14ac:dyDescent="0.2">
      <c r="Y62018" s="396"/>
      <c r="Z62018" s="396"/>
      <c r="AA62018" s="441"/>
    </row>
    <row r="62019" spans="25:27" x14ac:dyDescent="0.2">
      <c r="Y62019" s="396"/>
      <c r="Z62019" s="396"/>
      <c r="AA62019" s="441"/>
    </row>
    <row r="62020" spans="25:27" x14ac:dyDescent="0.2">
      <c r="Y62020" s="396"/>
      <c r="Z62020" s="396"/>
      <c r="AA62020" s="441"/>
    </row>
    <row r="62021" spans="25:27" x14ac:dyDescent="0.2">
      <c r="Y62021" s="396"/>
      <c r="Z62021" s="396"/>
      <c r="AA62021" s="441"/>
    </row>
    <row r="62022" spans="25:27" x14ac:dyDescent="0.2">
      <c r="Y62022" s="396"/>
      <c r="Z62022" s="396"/>
      <c r="AA62022" s="441"/>
    </row>
    <row r="62023" spans="25:27" x14ac:dyDescent="0.2">
      <c r="Y62023" s="396"/>
      <c r="Z62023" s="396"/>
      <c r="AA62023" s="441"/>
    </row>
    <row r="62024" spans="25:27" x14ac:dyDescent="0.2">
      <c r="Y62024" s="396"/>
      <c r="Z62024" s="396"/>
      <c r="AA62024" s="441"/>
    </row>
    <row r="62025" spans="25:27" x14ac:dyDescent="0.2">
      <c r="Y62025" s="396"/>
      <c r="Z62025" s="396"/>
      <c r="AA62025" s="441"/>
    </row>
    <row r="62026" spans="25:27" x14ac:dyDescent="0.2">
      <c r="Y62026" s="396"/>
      <c r="Z62026" s="396"/>
      <c r="AA62026" s="441"/>
    </row>
    <row r="62027" spans="25:27" x14ac:dyDescent="0.2">
      <c r="Y62027" s="396"/>
      <c r="Z62027" s="396"/>
      <c r="AA62027" s="441"/>
    </row>
    <row r="62028" spans="25:27" x14ac:dyDescent="0.2">
      <c r="Y62028" s="396"/>
      <c r="Z62028" s="396"/>
      <c r="AA62028" s="441"/>
    </row>
    <row r="62029" spans="25:27" x14ac:dyDescent="0.2">
      <c r="Y62029" s="396"/>
      <c r="Z62029" s="396"/>
      <c r="AA62029" s="441"/>
    </row>
    <row r="62030" spans="25:27" x14ac:dyDescent="0.2">
      <c r="Y62030" s="396"/>
      <c r="Z62030" s="396"/>
      <c r="AA62030" s="441"/>
    </row>
    <row r="62031" spans="25:27" x14ac:dyDescent="0.2">
      <c r="Y62031" s="396"/>
      <c r="Z62031" s="396"/>
      <c r="AA62031" s="441"/>
    </row>
    <row r="62032" spans="25:27" x14ac:dyDescent="0.2">
      <c r="Y62032" s="396"/>
      <c r="Z62032" s="396"/>
      <c r="AA62032" s="441"/>
    </row>
    <row r="62033" spans="25:27" x14ac:dyDescent="0.2">
      <c r="Y62033" s="396"/>
      <c r="Z62033" s="396"/>
      <c r="AA62033" s="441"/>
    </row>
    <row r="62034" spans="25:27" x14ac:dyDescent="0.2">
      <c r="Y62034" s="396"/>
      <c r="Z62034" s="396"/>
      <c r="AA62034" s="441"/>
    </row>
    <row r="62035" spans="25:27" x14ac:dyDescent="0.2">
      <c r="Y62035" s="396"/>
      <c r="Z62035" s="396"/>
      <c r="AA62035" s="441"/>
    </row>
    <row r="62036" spans="25:27" x14ac:dyDescent="0.2">
      <c r="Y62036" s="396"/>
      <c r="Z62036" s="396"/>
      <c r="AA62036" s="441"/>
    </row>
    <row r="62037" spans="25:27" x14ac:dyDescent="0.2">
      <c r="Y62037" s="396"/>
      <c r="Z62037" s="396"/>
      <c r="AA62037" s="441"/>
    </row>
    <row r="62038" spans="25:27" x14ac:dyDescent="0.2">
      <c r="Y62038" s="396"/>
      <c r="Z62038" s="396"/>
      <c r="AA62038" s="441"/>
    </row>
    <row r="62039" spans="25:27" x14ac:dyDescent="0.2">
      <c r="Y62039" s="396"/>
      <c r="Z62039" s="396"/>
      <c r="AA62039" s="441"/>
    </row>
    <row r="62040" spans="25:27" x14ac:dyDescent="0.2">
      <c r="Y62040" s="396"/>
      <c r="Z62040" s="396"/>
      <c r="AA62040" s="441"/>
    </row>
    <row r="62041" spans="25:27" x14ac:dyDescent="0.2">
      <c r="Y62041" s="396"/>
      <c r="Z62041" s="396"/>
      <c r="AA62041" s="441"/>
    </row>
    <row r="62042" spans="25:27" x14ac:dyDescent="0.2">
      <c r="Y62042" s="396"/>
      <c r="Z62042" s="396"/>
      <c r="AA62042" s="441"/>
    </row>
    <row r="62043" spans="25:27" x14ac:dyDescent="0.2">
      <c r="Y62043" s="396"/>
      <c r="Z62043" s="396"/>
      <c r="AA62043" s="441"/>
    </row>
    <row r="62044" spans="25:27" x14ac:dyDescent="0.2">
      <c r="Y62044" s="396"/>
      <c r="Z62044" s="396"/>
      <c r="AA62044" s="441"/>
    </row>
    <row r="62045" spans="25:27" x14ac:dyDescent="0.2">
      <c r="Y62045" s="396"/>
      <c r="Z62045" s="396"/>
      <c r="AA62045" s="441"/>
    </row>
    <row r="62046" spans="25:27" x14ac:dyDescent="0.2">
      <c r="Y62046" s="396"/>
      <c r="Z62046" s="396"/>
      <c r="AA62046" s="441"/>
    </row>
    <row r="62047" spans="25:27" x14ac:dyDescent="0.2">
      <c r="Y62047" s="396"/>
      <c r="Z62047" s="396"/>
      <c r="AA62047" s="441"/>
    </row>
    <row r="62048" spans="25:27" x14ac:dyDescent="0.2">
      <c r="Y62048" s="396"/>
      <c r="Z62048" s="396"/>
      <c r="AA62048" s="441"/>
    </row>
    <row r="62049" spans="25:27" x14ac:dyDescent="0.2">
      <c r="Y62049" s="396"/>
      <c r="Z62049" s="396"/>
      <c r="AA62049" s="441"/>
    </row>
    <row r="62050" spans="25:27" x14ac:dyDescent="0.2">
      <c r="Y62050" s="396"/>
      <c r="Z62050" s="396"/>
      <c r="AA62050" s="441"/>
    </row>
    <row r="62051" spans="25:27" x14ac:dyDescent="0.2">
      <c r="Y62051" s="396"/>
      <c r="Z62051" s="396"/>
      <c r="AA62051" s="441"/>
    </row>
    <row r="62052" spans="25:27" x14ac:dyDescent="0.2">
      <c r="Y62052" s="396"/>
      <c r="Z62052" s="396"/>
      <c r="AA62052" s="441"/>
    </row>
    <row r="62053" spans="25:27" x14ac:dyDescent="0.2">
      <c r="Y62053" s="396"/>
      <c r="Z62053" s="396"/>
      <c r="AA62053" s="441"/>
    </row>
    <row r="62054" spans="25:27" x14ac:dyDescent="0.2">
      <c r="Y62054" s="396"/>
      <c r="Z62054" s="396"/>
      <c r="AA62054" s="441"/>
    </row>
    <row r="62055" spans="25:27" x14ac:dyDescent="0.2">
      <c r="Y62055" s="396"/>
      <c r="Z62055" s="396"/>
      <c r="AA62055" s="441"/>
    </row>
    <row r="62056" spans="25:27" x14ac:dyDescent="0.2">
      <c r="Y62056" s="396"/>
      <c r="Z62056" s="396"/>
      <c r="AA62056" s="441"/>
    </row>
    <row r="62057" spans="25:27" x14ac:dyDescent="0.2">
      <c r="Y62057" s="396"/>
      <c r="Z62057" s="396"/>
      <c r="AA62057" s="441"/>
    </row>
    <row r="62058" spans="25:27" x14ac:dyDescent="0.2">
      <c r="Y62058" s="396"/>
      <c r="Z62058" s="396"/>
      <c r="AA62058" s="441"/>
    </row>
    <row r="62059" spans="25:27" x14ac:dyDescent="0.2">
      <c r="Y62059" s="396"/>
      <c r="Z62059" s="396"/>
      <c r="AA62059" s="441"/>
    </row>
    <row r="62060" spans="25:27" x14ac:dyDescent="0.2">
      <c r="Y62060" s="396"/>
      <c r="Z62060" s="396"/>
      <c r="AA62060" s="441"/>
    </row>
    <row r="62061" spans="25:27" x14ac:dyDescent="0.2">
      <c r="Y62061" s="396"/>
      <c r="Z62061" s="396"/>
      <c r="AA62061" s="441"/>
    </row>
    <row r="62062" spans="25:27" x14ac:dyDescent="0.2">
      <c r="Y62062" s="396"/>
      <c r="Z62062" s="396"/>
      <c r="AA62062" s="441"/>
    </row>
    <row r="62063" spans="25:27" x14ac:dyDescent="0.2">
      <c r="Y62063" s="396"/>
      <c r="Z62063" s="396"/>
      <c r="AA62063" s="441"/>
    </row>
    <row r="62064" spans="25:27" x14ac:dyDescent="0.2">
      <c r="Y62064" s="396"/>
      <c r="Z62064" s="396"/>
      <c r="AA62064" s="441"/>
    </row>
    <row r="62065" spans="25:27" x14ac:dyDescent="0.2">
      <c r="Y62065" s="396"/>
      <c r="Z62065" s="396"/>
      <c r="AA62065" s="441"/>
    </row>
    <row r="62066" spans="25:27" x14ac:dyDescent="0.2">
      <c r="Y62066" s="396"/>
      <c r="Z62066" s="396"/>
      <c r="AA62066" s="441"/>
    </row>
    <row r="62067" spans="25:27" x14ac:dyDescent="0.2">
      <c r="Y62067" s="396"/>
      <c r="Z62067" s="396"/>
      <c r="AA62067" s="441"/>
    </row>
    <row r="62068" spans="25:27" x14ac:dyDescent="0.2">
      <c r="Y62068" s="396"/>
      <c r="Z62068" s="396"/>
      <c r="AA62068" s="441"/>
    </row>
    <row r="62069" spans="25:27" x14ac:dyDescent="0.2">
      <c r="Y62069" s="396"/>
      <c r="Z62069" s="396"/>
      <c r="AA62069" s="441"/>
    </row>
    <row r="62070" spans="25:27" x14ac:dyDescent="0.2">
      <c r="Y62070" s="396"/>
      <c r="Z62070" s="396"/>
      <c r="AA62070" s="441"/>
    </row>
    <row r="62071" spans="25:27" x14ac:dyDescent="0.2">
      <c r="Y62071" s="396"/>
      <c r="Z62071" s="396"/>
      <c r="AA62071" s="441"/>
    </row>
    <row r="62072" spans="25:27" x14ac:dyDescent="0.2">
      <c r="Y62072" s="396"/>
      <c r="Z62072" s="396"/>
      <c r="AA62072" s="441"/>
    </row>
    <row r="62073" spans="25:27" x14ac:dyDescent="0.2">
      <c r="Y62073" s="396"/>
      <c r="Z62073" s="396"/>
      <c r="AA62073" s="441"/>
    </row>
    <row r="62074" spans="25:27" x14ac:dyDescent="0.2">
      <c r="Y62074" s="396"/>
      <c r="Z62074" s="396"/>
      <c r="AA62074" s="441"/>
    </row>
    <row r="62075" spans="25:27" x14ac:dyDescent="0.2">
      <c r="Y62075" s="396"/>
      <c r="Z62075" s="396"/>
      <c r="AA62075" s="441"/>
    </row>
    <row r="62076" spans="25:27" x14ac:dyDescent="0.2">
      <c r="Y62076" s="396"/>
      <c r="Z62076" s="396"/>
      <c r="AA62076" s="441"/>
    </row>
    <row r="62077" spans="25:27" x14ac:dyDescent="0.2">
      <c r="Y62077" s="396"/>
      <c r="Z62077" s="396"/>
      <c r="AA62077" s="441"/>
    </row>
    <row r="62078" spans="25:27" x14ac:dyDescent="0.2">
      <c r="Y62078" s="396"/>
      <c r="Z62078" s="396"/>
      <c r="AA62078" s="441"/>
    </row>
    <row r="62079" spans="25:27" x14ac:dyDescent="0.2">
      <c r="Y62079" s="396"/>
      <c r="Z62079" s="396"/>
      <c r="AA62079" s="441"/>
    </row>
    <row r="62080" spans="25:27" x14ac:dyDescent="0.2">
      <c r="Y62080" s="396"/>
      <c r="Z62080" s="396"/>
      <c r="AA62080" s="441"/>
    </row>
    <row r="62081" spans="25:27" x14ac:dyDescent="0.2">
      <c r="Y62081" s="396"/>
      <c r="Z62081" s="396"/>
      <c r="AA62081" s="441"/>
    </row>
    <row r="62082" spans="25:27" x14ac:dyDescent="0.2">
      <c r="Y62082" s="396"/>
      <c r="Z62082" s="396"/>
      <c r="AA62082" s="441"/>
    </row>
    <row r="62083" spans="25:27" x14ac:dyDescent="0.2">
      <c r="Y62083" s="396"/>
      <c r="Z62083" s="396"/>
      <c r="AA62083" s="441"/>
    </row>
    <row r="62084" spans="25:27" x14ac:dyDescent="0.2">
      <c r="Y62084" s="396"/>
      <c r="Z62084" s="396"/>
      <c r="AA62084" s="441"/>
    </row>
    <row r="62085" spans="25:27" x14ac:dyDescent="0.2">
      <c r="Y62085" s="396"/>
      <c r="Z62085" s="396"/>
      <c r="AA62085" s="441"/>
    </row>
    <row r="62086" spans="25:27" x14ac:dyDescent="0.2">
      <c r="Y62086" s="396"/>
      <c r="Z62086" s="396"/>
      <c r="AA62086" s="441"/>
    </row>
    <row r="62087" spans="25:27" x14ac:dyDescent="0.2">
      <c r="Y62087" s="396"/>
      <c r="Z62087" s="396"/>
      <c r="AA62087" s="441"/>
    </row>
    <row r="62088" spans="25:27" x14ac:dyDescent="0.2">
      <c r="Y62088" s="396"/>
      <c r="Z62088" s="396"/>
      <c r="AA62088" s="441"/>
    </row>
    <row r="62089" spans="25:27" x14ac:dyDescent="0.2">
      <c r="Y62089" s="396"/>
      <c r="Z62089" s="396"/>
      <c r="AA62089" s="441"/>
    </row>
    <row r="62090" spans="25:27" x14ac:dyDescent="0.2">
      <c r="Y62090" s="396"/>
      <c r="Z62090" s="396"/>
      <c r="AA62090" s="441"/>
    </row>
    <row r="62091" spans="25:27" x14ac:dyDescent="0.2">
      <c r="Y62091" s="396"/>
      <c r="Z62091" s="396"/>
      <c r="AA62091" s="441"/>
    </row>
    <row r="62092" spans="25:27" x14ac:dyDescent="0.2">
      <c r="Y62092" s="396"/>
      <c r="Z62092" s="396"/>
      <c r="AA62092" s="441"/>
    </row>
    <row r="62093" spans="25:27" x14ac:dyDescent="0.2">
      <c r="Y62093" s="396"/>
      <c r="Z62093" s="396"/>
      <c r="AA62093" s="441"/>
    </row>
    <row r="62094" spans="25:27" x14ac:dyDescent="0.2">
      <c r="Y62094" s="396"/>
      <c r="Z62094" s="396"/>
      <c r="AA62094" s="441"/>
    </row>
    <row r="62095" spans="25:27" x14ac:dyDescent="0.2">
      <c r="Y62095" s="396"/>
      <c r="Z62095" s="396"/>
      <c r="AA62095" s="441"/>
    </row>
    <row r="62096" spans="25:27" x14ac:dyDescent="0.2">
      <c r="Y62096" s="396"/>
      <c r="Z62096" s="396"/>
      <c r="AA62096" s="441"/>
    </row>
    <row r="62097" spans="25:27" x14ac:dyDescent="0.2">
      <c r="Y62097" s="396"/>
      <c r="Z62097" s="396"/>
      <c r="AA62097" s="441"/>
    </row>
    <row r="62098" spans="25:27" x14ac:dyDescent="0.2">
      <c r="Y62098" s="396"/>
      <c r="Z62098" s="396"/>
      <c r="AA62098" s="441"/>
    </row>
    <row r="62099" spans="25:27" x14ac:dyDescent="0.2">
      <c r="Y62099" s="396"/>
      <c r="Z62099" s="396"/>
      <c r="AA62099" s="441"/>
    </row>
    <row r="62100" spans="25:27" x14ac:dyDescent="0.2">
      <c r="Y62100" s="396"/>
      <c r="Z62100" s="396"/>
      <c r="AA62100" s="441"/>
    </row>
    <row r="62101" spans="25:27" x14ac:dyDescent="0.2">
      <c r="Y62101" s="396"/>
      <c r="Z62101" s="396"/>
      <c r="AA62101" s="441"/>
    </row>
    <row r="62102" spans="25:27" x14ac:dyDescent="0.2">
      <c r="Y62102" s="396"/>
      <c r="Z62102" s="396"/>
      <c r="AA62102" s="441"/>
    </row>
    <row r="62103" spans="25:27" x14ac:dyDescent="0.2">
      <c r="Y62103" s="396"/>
      <c r="Z62103" s="396"/>
      <c r="AA62103" s="441"/>
    </row>
    <row r="62104" spans="25:27" x14ac:dyDescent="0.2">
      <c r="Y62104" s="396"/>
      <c r="Z62104" s="396"/>
      <c r="AA62104" s="441"/>
    </row>
    <row r="62105" spans="25:27" x14ac:dyDescent="0.2">
      <c r="Y62105" s="396"/>
      <c r="Z62105" s="396"/>
      <c r="AA62105" s="441"/>
    </row>
    <row r="62106" spans="25:27" x14ac:dyDescent="0.2">
      <c r="Y62106" s="396"/>
      <c r="Z62106" s="396"/>
      <c r="AA62106" s="441"/>
    </row>
    <row r="62107" spans="25:27" x14ac:dyDescent="0.2">
      <c r="Y62107" s="396"/>
      <c r="Z62107" s="396"/>
      <c r="AA62107" s="441"/>
    </row>
    <row r="62108" spans="25:27" x14ac:dyDescent="0.2">
      <c r="Y62108" s="396"/>
      <c r="Z62108" s="396"/>
      <c r="AA62108" s="441"/>
    </row>
    <row r="62109" spans="25:27" x14ac:dyDescent="0.2">
      <c r="Y62109" s="396"/>
      <c r="Z62109" s="396"/>
      <c r="AA62109" s="441"/>
    </row>
    <row r="62110" spans="25:27" x14ac:dyDescent="0.2">
      <c r="Y62110" s="396"/>
      <c r="Z62110" s="396"/>
      <c r="AA62110" s="441"/>
    </row>
    <row r="62111" spans="25:27" x14ac:dyDescent="0.2">
      <c r="Y62111" s="396"/>
      <c r="Z62111" s="396"/>
      <c r="AA62111" s="441"/>
    </row>
    <row r="62112" spans="25:27" x14ac:dyDescent="0.2">
      <c r="Y62112" s="396"/>
      <c r="Z62112" s="396"/>
      <c r="AA62112" s="441"/>
    </row>
    <row r="62113" spans="25:27" x14ac:dyDescent="0.2">
      <c r="Y62113" s="396"/>
      <c r="Z62113" s="396"/>
      <c r="AA62113" s="441"/>
    </row>
    <row r="62114" spans="25:27" x14ac:dyDescent="0.2">
      <c r="Y62114" s="396"/>
      <c r="Z62114" s="396"/>
      <c r="AA62114" s="441"/>
    </row>
    <row r="62115" spans="25:27" x14ac:dyDescent="0.2">
      <c r="Y62115" s="396"/>
      <c r="Z62115" s="396"/>
      <c r="AA62115" s="441"/>
    </row>
    <row r="62116" spans="25:27" x14ac:dyDescent="0.2">
      <c r="Y62116" s="396"/>
      <c r="Z62116" s="396"/>
      <c r="AA62116" s="441"/>
    </row>
    <row r="62117" spans="25:27" x14ac:dyDescent="0.2">
      <c r="Y62117" s="396"/>
      <c r="Z62117" s="396"/>
      <c r="AA62117" s="441"/>
    </row>
    <row r="62118" spans="25:27" x14ac:dyDescent="0.2">
      <c r="Y62118" s="396"/>
      <c r="Z62118" s="396"/>
      <c r="AA62118" s="441"/>
    </row>
    <row r="62119" spans="25:27" x14ac:dyDescent="0.2">
      <c r="Y62119" s="396"/>
      <c r="Z62119" s="396"/>
      <c r="AA62119" s="441"/>
    </row>
    <row r="62120" spans="25:27" x14ac:dyDescent="0.2">
      <c r="Y62120" s="396"/>
      <c r="Z62120" s="396"/>
      <c r="AA62120" s="441"/>
    </row>
    <row r="62121" spans="25:27" x14ac:dyDescent="0.2">
      <c r="Y62121" s="396"/>
      <c r="Z62121" s="396"/>
      <c r="AA62121" s="441"/>
    </row>
    <row r="62122" spans="25:27" x14ac:dyDescent="0.2">
      <c r="Y62122" s="396"/>
      <c r="Z62122" s="396"/>
      <c r="AA62122" s="441"/>
    </row>
    <row r="62123" spans="25:27" x14ac:dyDescent="0.2">
      <c r="Y62123" s="396"/>
      <c r="Z62123" s="396"/>
      <c r="AA62123" s="441"/>
    </row>
    <row r="62124" spans="25:27" x14ac:dyDescent="0.2">
      <c r="Y62124" s="396"/>
      <c r="Z62124" s="396"/>
      <c r="AA62124" s="441"/>
    </row>
    <row r="62125" spans="25:27" x14ac:dyDescent="0.2">
      <c r="Y62125" s="396"/>
      <c r="Z62125" s="396"/>
      <c r="AA62125" s="441"/>
    </row>
    <row r="62126" spans="25:27" x14ac:dyDescent="0.2">
      <c r="Y62126" s="396"/>
      <c r="Z62126" s="396"/>
      <c r="AA62126" s="441"/>
    </row>
    <row r="62127" spans="25:27" x14ac:dyDescent="0.2">
      <c r="Y62127" s="396"/>
      <c r="Z62127" s="396"/>
      <c r="AA62127" s="441"/>
    </row>
    <row r="62128" spans="25:27" x14ac:dyDescent="0.2">
      <c r="Y62128" s="396"/>
      <c r="Z62128" s="396"/>
      <c r="AA62128" s="441"/>
    </row>
    <row r="62129" spans="25:27" x14ac:dyDescent="0.2">
      <c r="Y62129" s="396"/>
      <c r="Z62129" s="396"/>
      <c r="AA62129" s="441"/>
    </row>
    <row r="62130" spans="25:27" x14ac:dyDescent="0.2">
      <c r="Y62130" s="396"/>
      <c r="Z62130" s="396"/>
      <c r="AA62130" s="441"/>
    </row>
    <row r="62131" spans="25:27" x14ac:dyDescent="0.2">
      <c r="Y62131" s="396"/>
      <c r="Z62131" s="396"/>
      <c r="AA62131" s="441"/>
    </row>
    <row r="62132" spans="25:27" x14ac:dyDescent="0.2">
      <c r="Y62132" s="396"/>
      <c r="Z62132" s="396"/>
      <c r="AA62132" s="441"/>
    </row>
    <row r="62133" spans="25:27" x14ac:dyDescent="0.2">
      <c r="Y62133" s="396"/>
      <c r="Z62133" s="396"/>
      <c r="AA62133" s="441"/>
    </row>
    <row r="62134" spans="25:27" x14ac:dyDescent="0.2">
      <c r="Y62134" s="396"/>
      <c r="Z62134" s="396"/>
      <c r="AA62134" s="441"/>
    </row>
    <row r="62135" spans="25:27" x14ac:dyDescent="0.2">
      <c r="Y62135" s="396"/>
      <c r="Z62135" s="396"/>
      <c r="AA62135" s="441"/>
    </row>
    <row r="62136" spans="25:27" x14ac:dyDescent="0.2">
      <c r="Y62136" s="396"/>
      <c r="Z62136" s="396"/>
      <c r="AA62136" s="441"/>
    </row>
    <row r="62137" spans="25:27" x14ac:dyDescent="0.2">
      <c r="Y62137" s="396"/>
      <c r="Z62137" s="396"/>
      <c r="AA62137" s="441"/>
    </row>
    <row r="62138" spans="25:27" x14ac:dyDescent="0.2">
      <c r="Y62138" s="396"/>
      <c r="Z62138" s="396"/>
      <c r="AA62138" s="441"/>
    </row>
    <row r="62139" spans="25:27" x14ac:dyDescent="0.2">
      <c r="Y62139" s="396"/>
      <c r="Z62139" s="396"/>
      <c r="AA62139" s="441"/>
    </row>
    <row r="62140" spans="25:27" x14ac:dyDescent="0.2">
      <c r="Y62140" s="396"/>
      <c r="Z62140" s="396"/>
      <c r="AA62140" s="441"/>
    </row>
    <row r="62141" spans="25:27" x14ac:dyDescent="0.2">
      <c r="Y62141" s="396"/>
      <c r="Z62141" s="396"/>
      <c r="AA62141" s="441"/>
    </row>
    <row r="62142" spans="25:27" x14ac:dyDescent="0.2">
      <c r="Y62142" s="396"/>
      <c r="Z62142" s="396"/>
      <c r="AA62142" s="441"/>
    </row>
    <row r="62143" spans="25:27" x14ac:dyDescent="0.2">
      <c r="Y62143" s="396"/>
      <c r="Z62143" s="396"/>
      <c r="AA62143" s="441"/>
    </row>
    <row r="62144" spans="25:27" x14ac:dyDescent="0.2">
      <c r="Y62144" s="396"/>
      <c r="Z62144" s="396"/>
      <c r="AA62144" s="441"/>
    </row>
    <row r="62145" spans="25:27" x14ac:dyDescent="0.2">
      <c r="Y62145" s="396"/>
      <c r="Z62145" s="396"/>
      <c r="AA62145" s="441"/>
    </row>
    <row r="62146" spans="25:27" x14ac:dyDescent="0.2">
      <c r="Y62146" s="396"/>
      <c r="Z62146" s="396"/>
      <c r="AA62146" s="441"/>
    </row>
    <row r="62147" spans="25:27" x14ac:dyDescent="0.2">
      <c r="Y62147" s="396"/>
      <c r="Z62147" s="396"/>
      <c r="AA62147" s="441"/>
    </row>
    <row r="62148" spans="25:27" x14ac:dyDescent="0.2">
      <c r="Y62148" s="396"/>
      <c r="Z62148" s="396"/>
      <c r="AA62148" s="441"/>
    </row>
    <row r="62149" spans="25:27" x14ac:dyDescent="0.2">
      <c r="Y62149" s="396"/>
      <c r="Z62149" s="396"/>
      <c r="AA62149" s="441"/>
    </row>
    <row r="62150" spans="25:27" x14ac:dyDescent="0.2">
      <c r="Y62150" s="396"/>
      <c r="Z62150" s="396"/>
      <c r="AA62150" s="441"/>
    </row>
    <row r="62151" spans="25:27" x14ac:dyDescent="0.2">
      <c r="Y62151" s="396"/>
      <c r="Z62151" s="396"/>
      <c r="AA62151" s="441"/>
    </row>
    <row r="62152" spans="25:27" x14ac:dyDescent="0.2">
      <c r="Y62152" s="396"/>
      <c r="Z62152" s="396"/>
      <c r="AA62152" s="441"/>
    </row>
    <row r="62153" spans="25:27" x14ac:dyDescent="0.2">
      <c r="Y62153" s="396"/>
      <c r="Z62153" s="396"/>
      <c r="AA62153" s="441"/>
    </row>
    <row r="62154" spans="25:27" x14ac:dyDescent="0.2">
      <c r="Y62154" s="396"/>
      <c r="Z62154" s="396"/>
      <c r="AA62154" s="441"/>
    </row>
    <row r="62155" spans="25:27" x14ac:dyDescent="0.2">
      <c r="Y62155" s="396"/>
      <c r="Z62155" s="396"/>
      <c r="AA62155" s="441"/>
    </row>
    <row r="62156" spans="25:27" x14ac:dyDescent="0.2">
      <c r="Y62156" s="396"/>
      <c r="Z62156" s="396"/>
      <c r="AA62156" s="441"/>
    </row>
    <row r="62157" spans="25:27" x14ac:dyDescent="0.2">
      <c r="Y62157" s="396"/>
      <c r="Z62157" s="396"/>
      <c r="AA62157" s="441"/>
    </row>
    <row r="62158" spans="25:27" x14ac:dyDescent="0.2">
      <c r="Y62158" s="396"/>
      <c r="Z62158" s="396"/>
      <c r="AA62158" s="441"/>
    </row>
    <row r="62159" spans="25:27" x14ac:dyDescent="0.2">
      <c r="Y62159" s="396"/>
      <c r="Z62159" s="396"/>
      <c r="AA62159" s="441"/>
    </row>
    <row r="62160" spans="25:27" x14ac:dyDescent="0.2">
      <c r="Y62160" s="396"/>
      <c r="Z62160" s="396"/>
      <c r="AA62160" s="441"/>
    </row>
    <row r="62161" spans="25:27" x14ac:dyDescent="0.2">
      <c r="Y62161" s="396"/>
      <c r="Z62161" s="396"/>
      <c r="AA62161" s="441"/>
    </row>
    <row r="62162" spans="25:27" x14ac:dyDescent="0.2">
      <c r="Y62162" s="396"/>
      <c r="Z62162" s="396"/>
      <c r="AA62162" s="441"/>
    </row>
    <row r="62163" spans="25:27" x14ac:dyDescent="0.2">
      <c r="Y62163" s="396"/>
      <c r="Z62163" s="396"/>
      <c r="AA62163" s="441"/>
    </row>
    <row r="62164" spans="25:27" x14ac:dyDescent="0.2">
      <c r="Y62164" s="396"/>
      <c r="Z62164" s="396"/>
      <c r="AA62164" s="441"/>
    </row>
    <row r="62165" spans="25:27" x14ac:dyDescent="0.2">
      <c r="Y62165" s="396"/>
      <c r="Z62165" s="396"/>
      <c r="AA62165" s="441"/>
    </row>
    <row r="62166" spans="25:27" x14ac:dyDescent="0.2">
      <c r="Y62166" s="396"/>
      <c r="Z62166" s="396"/>
      <c r="AA62166" s="441"/>
    </row>
    <row r="62167" spans="25:27" x14ac:dyDescent="0.2">
      <c r="Y62167" s="396"/>
      <c r="Z62167" s="396"/>
      <c r="AA62167" s="441"/>
    </row>
    <row r="62168" spans="25:27" x14ac:dyDescent="0.2">
      <c r="Y62168" s="396"/>
      <c r="Z62168" s="396"/>
      <c r="AA62168" s="441"/>
    </row>
    <row r="62169" spans="25:27" x14ac:dyDescent="0.2">
      <c r="Y62169" s="396"/>
      <c r="Z62169" s="396"/>
      <c r="AA62169" s="441"/>
    </row>
    <row r="62170" spans="25:27" x14ac:dyDescent="0.2">
      <c r="Y62170" s="396"/>
      <c r="Z62170" s="396"/>
      <c r="AA62170" s="441"/>
    </row>
    <row r="62171" spans="25:27" x14ac:dyDescent="0.2">
      <c r="Y62171" s="396"/>
      <c r="Z62171" s="396"/>
      <c r="AA62171" s="441"/>
    </row>
    <row r="62172" spans="25:27" x14ac:dyDescent="0.2">
      <c r="Y62172" s="396"/>
      <c r="Z62172" s="396"/>
      <c r="AA62172" s="441"/>
    </row>
    <row r="62173" spans="25:27" x14ac:dyDescent="0.2">
      <c r="Y62173" s="396"/>
      <c r="Z62173" s="396"/>
      <c r="AA62173" s="441"/>
    </row>
    <row r="62174" spans="25:27" x14ac:dyDescent="0.2">
      <c r="Y62174" s="396"/>
      <c r="Z62174" s="396"/>
      <c r="AA62174" s="441"/>
    </row>
    <row r="62175" spans="25:27" x14ac:dyDescent="0.2">
      <c r="Y62175" s="396"/>
      <c r="Z62175" s="396"/>
      <c r="AA62175" s="441"/>
    </row>
    <row r="62176" spans="25:27" x14ac:dyDescent="0.2">
      <c r="Y62176" s="396"/>
      <c r="Z62176" s="396"/>
      <c r="AA62176" s="441"/>
    </row>
    <row r="62177" spans="25:27" x14ac:dyDescent="0.2">
      <c r="Y62177" s="396"/>
      <c r="Z62177" s="396"/>
      <c r="AA62177" s="441"/>
    </row>
    <row r="62178" spans="25:27" x14ac:dyDescent="0.2">
      <c r="Y62178" s="396"/>
      <c r="Z62178" s="396"/>
      <c r="AA62178" s="441"/>
    </row>
    <row r="62179" spans="25:27" x14ac:dyDescent="0.2">
      <c r="Y62179" s="396"/>
      <c r="Z62179" s="396"/>
      <c r="AA62179" s="441"/>
    </row>
    <row r="62180" spans="25:27" x14ac:dyDescent="0.2">
      <c r="Y62180" s="396"/>
      <c r="Z62180" s="396"/>
      <c r="AA62180" s="441"/>
    </row>
    <row r="62181" spans="25:27" x14ac:dyDescent="0.2">
      <c r="Y62181" s="396"/>
      <c r="Z62181" s="396"/>
      <c r="AA62181" s="441"/>
    </row>
    <row r="62182" spans="25:27" x14ac:dyDescent="0.2">
      <c r="Y62182" s="396"/>
      <c r="Z62182" s="396"/>
      <c r="AA62182" s="441"/>
    </row>
    <row r="62183" spans="25:27" x14ac:dyDescent="0.2">
      <c r="Y62183" s="396"/>
      <c r="Z62183" s="396"/>
      <c r="AA62183" s="441"/>
    </row>
    <row r="62184" spans="25:27" x14ac:dyDescent="0.2">
      <c r="Y62184" s="396"/>
      <c r="Z62184" s="396"/>
      <c r="AA62184" s="441"/>
    </row>
    <row r="62185" spans="25:27" x14ac:dyDescent="0.2">
      <c r="Y62185" s="396"/>
      <c r="Z62185" s="396"/>
      <c r="AA62185" s="441"/>
    </row>
    <row r="62186" spans="25:27" x14ac:dyDescent="0.2">
      <c r="Y62186" s="396"/>
      <c r="Z62186" s="396"/>
      <c r="AA62186" s="441"/>
    </row>
    <row r="62187" spans="25:27" x14ac:dyDescent="0.2">
      <c r="Y62187" s="396"/>
      <c r="Z62187" s="396"/>
      <c r="AA62187" s="441"/>
    </row>
    <row r="62188" spans="25:27" x14ac:dyDescent="0.2">
      <c r="Y62188" s="396"/>
      <c r="Z62188" s="396"/>
      <c r="AA62188" s="441"/>
    </row>
    <row r="62189" spans="25:27" x14ac:dyDescent="0.2">
      <c r="Y62189" s="396"/>
      <c r="Z62189" s="396"/>
      <c r="AA62189" s="441"/>
    </row>
    <row r="62190" spans="25:27" x14ac:dyDescent="0.2">
      <c r="Y62190" s="396"/>
      <c r="Z62190" s="396"/>
      <c r="AA62190" s="441"/>
    </row>
    <row r="62191" spans="25:27" x14ac:dyDescent="0.2">
      <c r="Y62191" s="396"/>
      <c r="Z62191" s="396"/>
      <c r="AA62191" s="441"/>
    </row>
    <row r="62192" spans="25:27" x14ac:dyDescent="0.2">
      <c r="Y62192" s="396"/>
      <c r="Z62192" s="396"/>
      <c r="AA62192" s="441"/>
    </row>
    <row r="62193" spans="25:27" x14ac:dyDescent="0.2">
      <c r="Y62193" s="396"/>
      <c r="Z62193" s="396"/>
      <c r="AA62193" s="441"/>
    </row>
    <row r="62194" spans="25:27" x14ac:dyDescent="0.2">
      <c r="Y62194" s="396"/>
      <c r="Z62194" s="396"/>
      <c r="AA62194" s="441"/>
    </row>
    <row r="62195" spans="25:27" x14ac:dyDescent="0.2">
      <c r="Y62195" s="396"/>
      <c r="Z62195" s="396"/>
      <c r="AA62195" s="441"/>
    </row>
    <row r="62196" spans="25:27" x14ac:dyDescent="0.2">
      <c r="Y62196" s="396"/>
      <c r="Z62196" s="396"/>
      <c r="AA62196" s="441"/>
    </row>
    <row r="62197" spans="25:27" x14ac:dyDescent="0.2">
      <c r="Y62197" s="396"/>
      <c r="Z62197" s="396"/>
      <c r="AA62197" s="441"/>
    </row>
    <row r="62198" spans="25:27" x14ac:dyDescent="0.2">
      <c r="Y62198" s="396"/>
      <c r="Z62198" s="396"/>
      <c r="AA62198" s="441"/>
    </row>
    <row r="62199" spans="25:27" x14ac:dyDescent="0.2">
      <c r="Y62199" s="396"/>
      <c r="Z62199" s="396"/>
      <c r="AA62199" s="441"/>
    </row>
    <row r="62200" spans="25:27" x14ac:dyDescent="0.2">
      <c r="Y62200" s="396"/>
      <c r="Z62200" s="396"/>
      <c r="AA62200" s="441"/>
    </row>
    <row r="62201" spans="25:27" x14ac:dyDescent="0.2">
      <c r="Y62201" s="396"/>
      <c r="Z62201" s="396"/>
      <c r="AA62201" s="441"/>
    </row>
    <row r="62202" spans="25:27" x14ac:dyDescent="0.2">
      <c r="Y62202" s="396"/>
      <c r="Z62202" s="396"/>
      <c r="AA62202" s="441"/>
    </row>
    <row r="62203" spans="25:27" x14ac:dyDescent="0.2">
      <c r="Y62203" s="396"/>
      <c r="Z62203" s="396"/>
      <c r="AA62203" s="441"/>
    </row>
    <row r="62204" spans="25:27" x14ac:dyDescent="0.2">
      <c r="Y62204" s="396"/>
      <c r="Z62204" s="396"/>
      <c r="AA62204" s="441"/>
    </row>
    <row r="62205" spans="25:27" x14ac:dyDescent="0.2">
      <c r="Y62205" s="396"/>
      <c r="Z62205" s="396"/>
      <c r="AA62205" s="441"/>
    </row>
    <row r="62206" spans="25:27" x14ac:dyDescent="0.2">
      <c r="Y62206" s="396"/>
      <c r="Z62206" s="396"/>
      <c r="AA62206" s="441"/>
    </row>
    <row r="62207" spans="25:27" x14ac:dyDescent="0.2">
      <c r="Y62207" s="396"/>
      <c r="Z62207" s="396"/>
      <c r="AA62207" s="441"/>
    </row>
    <row r="62208" spans="25:27" x14ac:dyDescent="0.2">
      <c r="Y62208" s="396"/>
      <c r="Z62208" s="396"/>
      <c r="AA62208" s="441"/>
    </row>
    <row r="62209" spans="25:27" x14ac:dyDescent="0.2">
      <c r="Y62209" s="396"/>
      <c r="Z62209" s="396"/>
      <c r="AA62209" s="441"/>
    </row>
    <row r="62210" spans="25:27" x14ac:dyDescent="0.2">
      <c r="Y62210" s="396"/>
      <c r="Z62210" s="396"/>
      <c r="AA62210" s="441"/>
    </row>
    <row r="62211" spans="25:27" x14ac:dyDescent="0.2">
      <c r="Y62211" s="396"/>
      <c r="Z62211" s="396"/>
      <c r="AA62211" s="441"/>
    </row>
    <row r="62212" spans="25:27" x14ac:dyDescent="0.2">
      <c r="Y62212" s="396"/>
      <c r="Z62212" s="396"/>
      <c r="AA62212" s="441"/>
    </row>
    <row r="62213" spans="25:27" x14ac:dyDescent="0.2">
      <c r="Y62213" s="396"/>
      <c r="Z62213" s="396"/>
      <c r="AA62213" s="441"/>
    </row>
    <row r="62214" spans="25:27" x14ac:dyDescent="0.2">
      <c r="Y62214" s="396"/>
      <c r="Z62214" s="396"/>
      <c r="AA62214" s="441"/>
    </row>
    <row r="62215" spans="25:27" x14ac:dyDescent="0.2">
      <c r="Y62215" s="396"/>
      <c r="Z62215" s="396"/>
      <c r="AA62215" s="441"/>
    </row>
    <row r="62216" spans="25:27" x14ac:dyDescent="0.2">
      <c r="Y62216" s="396"/>
      <c r="Z62216" s="396"/>
      <c r="AA62216" s="441"/>
    </row>
    <row r="62217" spans="25:27" x14ac:dyDescent="0.2">
      <c r="Y62217" s="396"/>
      <c r="Z62217" s="396"/>
      <c r="AA62217" s="441"/>
    </row>
    <row r="62218" spans="25:27" x14ac:dyDescent="0.2">
      <c r="Y62218" s="396"/>
      <c r="Z62218" s="396"/>
      <c r="AA62218" s="441"/>
    </row>
    <row r="62219" spans="25:27" x14ac:dyDescent="0.2">
      <c r="Y62219" s="396"/>
      <c r="Z62219" s="396"/>
      <c r="AA62219" s="441"/>
    </row>
    <row r="62220" spans="25:27" x14ac:dyDescent="0.2">
      <c r="Y62220" s="396"/>
      <c r="Z62220" s="396"/>
      <c r="AA62220" s="441"/>
    </row>
    <row r="62221" spans="25:27" x14ac:dyDescent="0.2">
      <c r="Y62221" s="396"/>
      <c r="Z62221" s="396"/>
      <c r="AA62221" s="441"/>
    </row>
    <row r="62222" spans="25:27" x14ac:dyDescent="0.2">
      <c r="Y62222" s="396"/>
      <c r="Z62222" s="396"/>
      <c r="AA62222" s="441"/>
    </row>
    <row r="62223" spans="25:27" x14ac:dyDescent="0.2">
      <c r="Y62223" s="396"/>
      <c r="Z62223" s="396"/>
      <c r="AA62223" s="441"/>
    </row>
    <row r="62224" spans="25:27" x14ac:dyDescent="0.2">
      <c r="Y62224" s="396"/>
      <c r="Z62224" s="396"/>
      <c r="AA62224" s="441"/>
    </row>
    <row r="62225" spans="25:27" x14ac:dyDescent="0.2">
      <c r="Y62225" s="396"/>
      <c r="Z62225" s="396"/>
      <c r="AA62225" s="441"/>
    </row>
    <row r="62226" spans="25:27" x14ac:dyDescent="0.2">
      <c r="Y62226" s="396"/>
      <c r="Z62226" s="396"/>
      <c r="AA62226" s="441"/>
    </row>
    <row r="62227" spans="25:27" x14ac:dyDescent="0.2">
      <c r="Y62227" s="396"/>
      <c r="Z62227" s="396"/>
      <c r="AA62227" s="441"/>
    </row>
    <row r="62228" spans="25:27" x14ac:dyDescent="0.2">
      <c r="Y62228" s="396"/>
      <c r="Z62228" s="396"/>
      <c r="AA62228" s="441"/>
    </row>
    <row r="62229" spans="25:27" x14ac:dyDescent="0.2">
      <c r="Y62229" s="396"/>
      <c r="Z62229" s="396"/>
      <c r="AA62229" s="441"/>
    </row>
    <row r="62230" spans="25:27" x14ac:dyDescent="0.2">
      <c r="Y62230" s="396"/>
      <c r="Z62230" s="396"/>
      <c r="AA62230" s="441"/>
    </row>
    <row r="62231" spans="25:27" x14ac:dyDescent="0.2">
      <c r="Y62231" s="396"/>
      <c r="Z62231" s="396"/>
      <c r="AA62231" s="441"/>
    </row>
    <row r="62232" spans="25:27" x14ac:dyDescent="0.2">
      <c r="Y62232" s="396"/>
      <c r="Z62232" s="396"/>
      <c r="AA62232" s="441"/>
    </row>
    <row r="62233" spans="25:27" x14ac:dyDescent="0.2">
      <c r="Y62233" s="396"/>
      <c r="Z62233" s="396"/>
      <c r="AA62233" s="441"/>
    </row>
    <row r="62234" spans="25:27" x14ac:dyDescent="0.2">
      <c r="Y62234" s="396"/>
      <c r="Z62234" s="396"/>
      <c r="AA62234" s="441"/>
    </row>
    <row r="62235" spans="25:27" x14ac:dyDescent="0.2">
      <c r="Y62235" s="396"/>
      <c r="Z62235" s="396"/>
      <c r="AA62235" s="441"/>
    </row>
    <row r="62236" spans="25:27" x14ac:dyDescent="0.2">
      <c r="Y62236" s="396"/>
      <c r="Z62236" s="396"/>
      <c r="AA62236" s="441"/>
    </row>
    <row r="62237" spans="25:27" x14ac:dyDescent="0.2">
      <c r="Y62237" s="396"/>
      <c r="Z62237" s="396"/>
      <c r="AA62237" s="441"/>
    </row>
    <row r="62238" spans="25:27" x14ac:dyDescent="0.2">
      <c r="Y62238" s="396"/>
      <c r="Z62238" s="396"/>
      <c r="AA62238" s="441"/>
    </row>
    <row r="62239" spans="25:27" x14ac:dyDescent="0.2">
      <c r="Y62239" s="396"/>
      <c r="Z62239" s="396"/>
      <c r="AA62239" s="441"/>
    </row>
    <row r="62240" spans="25:27" x14ac:dyDescent="0.2">
      <c r="Y62240" s="396"/>
      <c r="Z62240" s="396"/>
      <c r="AA62240" s="441"/>
    </row>
    <row r="62241" spans="25:27" x14ac:dyDescent="0.2">
      <c r="Y62241" s="396"/>
      <c r="Z62241" s="396"/>
      <c r="AA62241" s="441"/>
    </row>
    <row r="62242" spans="25:27" x14ac:dyDescent="0.2">
      <c r="Y62242" s="396"/>
      <c r="Z62242" s="396"/>
      <c r="AA62242" s="441"/>
    </row>
    <row r="62243" spans="25:27" x14ac:dyDescent="0.2">
      <c r="Y62243" s="396"/>
      <c r="Z62243" s="396"/>
      <c r="AA62243" s="441"/>
    </row>
    <row r="62244" spans="25:27" x14ac:dyDescent="0.2">
      <c r="Y62244" s="396"/>
      <c r="Z62244" s="396"/>
      <c r="AA62244" s="441"/>
    </row>
    <row r="62245" spans="25:27" x14ac:dyDescent="0.2">
      <c r="Y62245" s="396"/>
      <c r="Z62245" s="396"/>
      <c r="AA62245" s="441"/>
    </row>
    <row r="62246" spans="25:27" x14ac:dyDescent="0.2">
      <c r="Y62246" s="396"/>
      <c r="Z62246" s="396"/>
      <c r="AA62246" s="441"/>
    </row>
    <row r="62247" spans="25:27" x14ac:dyDescent="0.2">
      <c r="Y62247" s="396"/>
      <c r="Z62247" s="396"/>
      <c r="AA62247" s="441"/>
    </row>
    <row r="62248" spans="25:27" x14ac:dyDescent="0.2">
      <c r="Y62248" s="396"/>
      <c r="Z62248" s="396"/>
      <c r="AA62248" s="441"/>
    </row>
    <row r="62249" spans="25:27" x14ac:dyDescent="0.2">
      <c r="Y62249" s="396"/>
      <c r="Z62249" s="396"/>
      <c r="AA62249" s="441"/>
    </row>
    <row r="62250" spans="25:27" x14ac:dyDescent="0.2">
      <c r="Y62250" s="396"/>
      <c r="Z62250" s="396"/>
      <c r="AA62250" s="441"/>
    </row>
    <row r="62251" spans="25:27" x14ac:dyDescent="0.2">
      <c r="Y62251" s="396"/>
      <c r="Z62251" s="396"/>
      <c r="AA62251" s="441"/>
    </row>
    <row r="62252" spans="25:27" x14ac:dyDescent="0.2">
      <c r="Y62252" s="396"/>
      <c r="Z62252" s="396"/>
      <c r="AA62252" s="441"/>
    </row>
    <row r="62253" spans="25:27" x14ac:dyDescent="0.2">
      <c r="Y62253" s="396"/>
      <c r="Z62253" s="396"/>
      <c r="AA62253" s="441"/>
    </row>
    <row r="62254" spans="25:27" x14ac:dyDescent="0.2">
      <c r="Y62254" s="396"/>
      <c r="Z62254" s="396"/>
      <c r="AA62254" s="441"/>
    </row>
    <row r="62255" spans="25:27" x14ac:dyDescent="0.2">
      <c r="Y62255" s="396"/>
      <c r="Z62255" s="396"/>
      <c r="AA62255" s="441"/>
    </row>
    <row r="62256" spans="25:27" x14ac:dyDescent="0.2">
      <c r="Y62256" s="396"/>
      <c r="Z62256" s="396"/>
      <c r="AA62256" s="441"/>
    </row>
    <row r="62257" spans="25:27" x14ac:dyDescent="0.2">
      <c r="Y62257" s="396"/>
      <c r="Z62257" s="396"/>
      <c r="AA62257" s="441"/>
    </row>
    <row r="62258" spans="25:27" x14ac:dyDescent="0.2">
      <c r="Y62258" s="396"/>
      <c r="Z62258" s="396"/>
      <c r="AA62258" s="441"/>
    </row>
    <row r="62259" spans="25:27" x14ac:dyDescent="0.2">
      <c r="Y62259" s="396"/>
      <c r="Z62259" s="396"/>
      <c r="AA62259" s="441"/>
    </row>
    <row r="62260" spans="25:27" x14ac:dyDescent="0.2">
      <c r="Y62260" s="396"/>
      <c r="Z62260" s="396"/>
      <c r="AA62260" s="441"/>
    </row>
    <row r="62261" spans="25:27" x14ac:dyDescent="0.2">
      <c r="Y62261" s="396"/>
      <c r="Z62261" s="396"/>
      <c r="AA62261" s="441"/>
    </row>
    <row r="62262" spans="25:27" x14ac:dyDescent="0.2">
      <c r="Y62262" s="396"/>
      <c r="Z62262" s="396"/>
      <c r="AA62262" s="441"/>
    </row>
    <row r="62263" spans="25:27" x14ac:dyDescent="0.2">
      <c r="Y62263" s="396"/>
      <c r="Z62263" s="396"/>
      <c r="AA62263" s="441"/>
    </row>
    <row r="62264" spans="25:27" x14ac:dyDescent="0.2">
      <c r="Y62264" s="396"/>
      <c r="Z62264" s="396"/>
      <c r="AA62264" s="441"/>
    </row>
    <row r="62265" spans="25:27" x14ac:dyDescent="0.2">
      <c r="Y62265" s="396"/>
      <c r="Z62265" s="396"/>
      <c r="AA62265" s="441"/>
    </row>
    <row r="62266" spans="25:27" x14ac:dyDescent="0.2">
      <c r="Y62266" s="396"/>
      <c r="Z62266" s="396"/>
      <c r="AA62266" s="441"/>
    </row>
    <row r="62267" spans="25:27" x14ac:dyDescent="0.2">
      <c r="Y62267" s="396"/>
      <c r="Z62267" s="396"/>
      <c r="AA62267" s="441"/>
    </row>
    <row r="62268" spans="25:27" x14ac:dyDescent="0.2">
      <c r="Y62268" s="396"/>
      <c r="Z62268" s="396"/>
      <c r="AA62268" s="441"/>
    </row>
    <row r="62269" spans="25:27" x14ac:dyDescent="0.2">
      <c r="Y62269" s="396"/>
      <c r="Z62269" s="396"/>
      <c r="AA62269" s="441"/>
    </row>
    <row r="62270" spans="25:27" x14ac:dyDescent="0.2">
      <c r="Y62270" s="396"/>
      <c r="Z62270" s="396"/>
      <c r="AA62270" s="441"/>
    </row>
    <row r="62271" spans="25:27" x14ac:dyDescent="0.2">
      <c r="Y62271" s="396"/>
      <c r="Z62271" s="396"/>
      <c r="AA62271" s="441"/>
    </row>
    <row r="62272" spans="25:27" x14ac:dyDescent="0.2">
      <c r="Y62272" s="396"/>
      <c r="Z62272" s="396"/>
      <c r="AA62272" s="441"/>
    </row>
    <row r="62273" spans="25:27" x14ac:dyDescent="0.2">
      <c r="Y62273" s="396"/>
      <c r="Z62273" s="396"/>
      <c r="AA62273" s="441"/>
    </row>
    <row r="62274" spans="25:27" x14ac:dyDescent="0.2">
      <c r="Y62274" s="396"/>
      <c r="Z62274" s="396"/>
      <c r="AA62274" s="441"/>
    </row>
    <row r="62275" spans="25:27" x14ac:dyDescent="0.2">
      <c r="Y62275" s="396"/>
      <c r="Z62275" s="396"/>
      <c r="AA62275" s="441"/>
    </row>
    <row r="62276" spans="25:27" x14ac:dyDescent="0.2">
      <c r="Y62276" s="396"/>
      <c r="Z62276" s="396"/>
      <c r="AA62276" s="441"/>
    </row>
    <row r="62277" spans="25:27" x14ac:dyDescent="0.2">
      <c r="Y62277" s="396"/>
      <c r="Z62277" s="396"/>
      <c r="AA62277" s="441"/>
    </row>
    <row r="62278" spans="25:27" x14ac:dyDescent="0.2">
      <c r="Y62278" s="396"/>
      <c r="Z62278" s="396"/>
      <c r="AA62278" s="441"/>
    </row>
    <row r="62279" spans="25:27" x14ac:dyDescent="0.2">
      <c r="Y62279" s="396"/>
      <c r="Z62279" s="396"/>
      <c r="AA62279" s="441"/>
    </row>
    <row r="62280" spans="25:27" x14ac:dyDescent="0.2">
      <c r="Y62280" s="396"/>
      <c r="Z62280" s="396"/>
      <c r="AA62280" s="441"/>
    </row>
    <row r="62281" spans="25:27" x14ac:dyDescent="0.2">
      <c r="Y62281" s="396"/>
      <c r="Z62281" s="396"/>
      <c r="AA62281" s="441"/>
    </row>
    <row r="62282" spans="25:27" x14ac:dyDescent="0.2">
      <c r="Y62282" s="396"/>
      <c r="Z62282" s="396"/>
      <c r="AA62282" s="441"/>
    </row>
    <row r="62283" spans="25:27" x14ac:dyDescent="0.2">
      <c r="Y62283" s="396"/>
      <c r="Z62283" s="396"/>
      <c r="AA62283" s="441"/>
    </row>
    <row r="62284" spans="25:27" x14ac:dyDescent="0.2">
      <c r="Y62284" s="396"/>
      <c r="Z62284" s="396"/>
      <c r="AA62284" s="441"/>
    </row>
    <row r="62285" spans="25:27" x14ac:dyDescent="0.2">
      <c r="Y62285" s="396"/>
      <c r="Z62285" s="396"/>
      <c r="AA62285" s="441"/>
    </row>
    <row r="62286" spans="25:27" x14ac:dyDescent="0.2">
      <c r="Y62286" s="396"/>
      <c r="Z62286" s="396"/>
      <c r="AA62286" s="441"/>
    </row>
    <row r="62287" spans="25:27" x14ac:dyDescent="0.2">
      <c r="Y62287" s="396"/>
      <c r="Z62287" s="396"/>
      <c r="AA62287" s="441"/>
    </row>
    <row r="62288" spans="25:27" x14ac:dyDescent="0.2">
      <c r="Y62288" s="396"/>
      <c r="Z62288" s="396"/>
      <c r="AA62288" s="441"/>
    </row>
    <row r="62289" spans="25:27" x14ac:dyDescent="0.2">
      <c r="Y62289" s="396"/>
      <c r="Z62289" s="396"/>
      <c r="AA62289" s="441"/>
    </row>
    <row r="62290" spans="25:27" x14ac:dyDescent="0.2">
      <c r="Y62290" s="396"/>
      <c r="Z62290" s="396"/>
      <c r="AA62290" s="441"/>
    </row>
    <row r="62291" spans="25:27" x14ac:dyDescent="0.2">
      <c r="Y62291" s="396"/>
      <c r="Z62291" s="396"/>
      <c r="AA62291" s="441"/>
    </row>
    <row r="62292" spans="25:27" x14ac:dyDescent="0.2">
      <c r="Y62292" s="396"/>
      <c r="Z62292" s="396"/>
      <c r="AA62292" s="441"/>
    </row>
    <row r="62293" spans="25:27" x14ac:dyDescent="0.2">
      <c r="Y62293" s="396"/>
      <c r="Z62293" s="396"/>
      <c r="AA62293" s="441"/>
    </row>
    <row r="62294" spans="25:27" x14ac:dyDescent="0.2">
      <c r="Y62294" s="396"/>
      <c r="Z62294" s="396"/>
      <c r="AA62294" s="441"/>
    </row>
    <row r="62295" spans="25:27" x14ac:dyDescent="0.2">
      <c r="Y62295" s="396"/>
      <c r="Z62295" s="396"/>
      <c r="AA62295" s="441"/>
    </row>
    <row r="62296" spans="25:27" x14ac:dyDescent="0.2">
      <c r="Y62296" s="396"/>
      <c r="Z62296" s="396"/>
      <c r="AA62296" s="441"/>
    </row>
    <row r="62297" spans="25:27" x14ac:dyDescent="0.2">
      <c r="Y62297" s="396"/>
      <c r="Z62297" s="396"/>
      <c r="AA62297" s="441"/>
    </row>
    <row r="62298" spans="25:27" x14ac:dyDescent="0.2">
      <c r="Y62298" s="396"/>
      <c r="Z62298" s="396"/>
      <c r="AA62298" s="441"/>
    </row>
    <row r="62299" spans="25:27" x14ac:dyDescent="0.2">
      <c r="Y62299" s="396"/>
      <c r="Z62299" s="396"/>
      <c r="AA62299" s="441"/>
    </row>
    <row r="62300" spans="25:27" x14ac:dyDescent="0.2">
      <c r="Y62300" s="396"/>
      <c r="Z62300" s="396"/>
      <c r="AA62300" s="441"/>
    </row>
    <row r="62301" spans="25:27" x14ac:dyDescent="0.2">
      <c r="Y62301" s="396"/>
      <c r="Z62301" s="396"/>
      <c r="AA62301" s="441"/>
    </row>
    <row r="62302" spans="25:27" x14ac:dyDescent="0.2">
      <c r="Y62302" s="396"/>
      <c r="Z62302" s="396"/>
      <c r="AA62302" s="441"/>
    </row>
    <row r="62303" spans="25:27" x14ac:dyDescent="0.2">
      <c r="Y62303" s="396"/>
      <c r="Z62303" s="396"/>
      <c r="AA62303" s="441"/>
    </row>
    <row r="62304" spans="25:27" x14ac:dyDescent="0.2">
      <c r="Y62304" s="396"/>
      <c r="Z62304" s="396"/>
      <c r="AA62304" s="441"/>
    </row>
    <row r="62305" spans="25:27" x14ac:dyDescent="0.2">
      <c r="Y62305" s="396"/>
      <c r="Z62305" s="396"/>
      <c r="AA62305" s="441"/>
    </row>
    <row r="62306" spans="25:27" x14ac:dyDescent="0.2">
      <c r="Y62306" s="396"/>
      <c r="Z62306" s="396"/>
      <c r="AA62306" s="441"/>
    </row>
    <row r="62307" spans="25:27" x14ac:dyDescent="0.2">
      <c r="Y62307" s="396"/>
      <c r="Z62307" s="396"/>
      <c r="AA62307" s="441"/>
    </row>
    <row r="62308" spans="25:27" x14ac:dyDescent="0.2">
      <c r="Y62308" s="396"/>
      <c r="Z62308" s="396"/>
      <c r="AA62308" s="441"/>
    </row>
    <row r="62309" spans="25:27" x14ac:dyDescent="0.2">
      <c r="Y62309" s="396"/>
      <c r="Z62309" s="396"/>
      <c r="AA62309" s="441"/>
    </row>
    <row r="62310" spans="25:27" x14ac:dyDescent="0.2">
      <c r="Y62310" s="396"/>
      <c r="Z62310" s="396"/>
      <c r="AA62310" s="441"/>
    </row>
    <row r="62311" spans="25:27" x14ac:dyDescent="0.2">
      <c r="Y62311" s="396"/>
      <c r="Z62311" s="396"/>
      <c r="AA62311" s="441"/>
    </row>
    <row r="62312" spans="25:27" x14ac:dyDescent="0.2">
      <c r="Y62312" s="396"/>
      <c r="Z62312" s="396"/>
      <c r="AA62312" s="441"/>
    </row>
    <row r="62313" spans="25:27" x14ac:dyDescent="0.2">
      <c r="Y62313" s="396"/>
      <c r="Z62313" s="396"/>
      <c r="AA62313" s="441"/>
    </row>
    <row r="62314" spans="25:27" x14ac:dyDescent="0.2">
      <c r="Y62314" s="396"/>
      <c r="Z62314" s="396"/>
      <c r="AA62314" s="441"/>
    </row>
    <row r="62315" spans="25:27" x14ac:dyDescent="0.2">
      <c r="Y62315" s="396"/>
      <c r="Z62315" s="396"/>
      <c r="AA62315" s="441"/>
    </row>
    <row r="62316" spans="25:27" x14ac:dyDescent="0.2">
      <c r="Y62316" s="396"/>
      <c r="Z62316" s="396"/>
      <c r="AA62316" s="441"/>
    </row>
    <row r="62317" spans="25:27" x14ac:dyDescent="0.2">
      <c r="Y62317" s="396"/>
      <c r="Z62317" s="396"/>
      <c r="AA62317" s="441"/>
    </row>
    <row r="62318" spans="25:27" x14ac:dyDescent="0.2">
      <c r="Y62318" s="396"/>
      <c r="Z62318" s="396"/>
      <c r="AA62318" s="441"/>
    </row>
    <row r="62319" spans="25:27" x14ac:dyDescent="0.2">
      <c r="Y62319" s="396"/>
      <c r="Z62319" s="396"/>
      <c r="AA62319" s="441"/>
    </row>
    <row r="62320" spans="25:27" x14ac:dyDescent="0.2">
      <c r="Y62320" s="396"/>
      <c r="Z62320" s="396"/>
      <c r="AA62320" s="441"/>
    </row>
    <row r="62321" spans="25:27" x14ac:dyDescent="0.2">
      <c r="Y62321" s="396"/>
      <c r="Z62321" s="396"/>
      <c r="AA62321" s="441"/>
    </row>
    <row r="62322" spans="25:27" x14ac:dyDescent="0.2">
      <c r="Y62322" s="396"/>
      <c r="Z62322" s="396"/>
      <c r="AA62322" s="441"/>
    </row>
    <row r="62323" spans="25:27" x14ac:dyDescent="0.2">
      <c r="Y62323" s="396"/>
      <c r="Z62323" s="396"/>
      <c r="AA62323" s="441"/>
    </row>
    <row r="62324" spans="25:27" x14ac:dyDescent="0.2">
      <c r="Y62324" s="396"/>
      <c r="Z62324" s="396"/>
      <c r="AA62324" s="441"/>
    </row>
    <row r="62325" spans="25:27" x14ac:dyDescent="0.2">
      <c r="Y62325" s="396"/>
      <c r="Z62325" s="396"/>
      <c r="AA62325" s="441"/>
    </row>
    <row r="62326" spans="25:27" x14ac:dyDescent="0.2">
      <c r="Y62326" s="396"/>
      <c r="Z62326" s="396"/>
      <c r="AA62326" s="441"/>
    </row>
    <row r="62327" spans="25:27" x14ac:dyDescent="0.2">
      <c r="Y62327" s="396"/>
      <c r="Z62327" s="396"/>
      <c r="AA62327" s="441"/>
    </row>
    <row r="62328" spans="25:27" x14ac:dyDescent="0.2">
      <c r="Y62328" s="396"/>
      <c r="Z62328" s="396"/>
      <c r="AA62328" s="441"/>
    </row>
    <row r="62329" spans="25:27" x14ac:dyDescent="0.2">
      <c r="Y62329" s="396"/>
      <c r="Z62329" s="396"/>
      <c r="AA62329" s="441"/>
    </row>
    <row r="62330" spans="25:27" x14ac:dyDescent="0.2">
      <c r="Y62330" s="396"/>
      <c r="Z62330" s="396"/>
      <c r="AA62330" s="441"/>
    </row>
    <row r="62331" spans="25:27" x14ac:dyDescent="0.2">
      <c r="Y62331" s="396"/>
      <c r="Z62331" s="396"/>
      <c r="AA62331" s="441"/>
    </row>
    <row r="62332" spans="25:27" x14ac:dyDescent="0.2">
      <c r="Y62332" s="396"/>
      <c r="Z62332" s="396"/>
      <c r="AA62332" s="441"/>
    </row>
    <row r="62333" spans="25:27" x14ac:dyDescent="0.2">
      <c r="Y62333" s="396"/>
      <c r="Z62333" s="396"/>
      <c r="AA62333" s="441"/>
    </row>
    <row r="62334" spans="25:27" x14ac:dyDescent="0.2">
      <c r="Y62334" s="396"/>
      <c r="Z62334" s="396"/>
      <c r="AA62334" s="441"/>
    </row>
    <row r="62335" spans="25:27" x14ac:dyDescent="0.2">
      <c r="Y62335" s="396"/>
      <c r="Z62335" s="396"/>
      <c r="AA62335" s="441"/>
    </row>
    <row r="62336" spans="25:27" x14ac:dyDescent="0.2">
      <c r="Y62336" s="396"/>
      <c r="Z62336" s="396"/>
      <c r="AA62336" s="441"/>
    </row>
    <row r="62337" spans="25:27" x14ac:dyDescent="0.2">
      <c r="Y62337" s="396"/>
      <c r="Z62337" s="396"/>
      <c r="AA62337" s="441"/>
    </row>
    <row r="62338" spans="25:27" x14ac:dyDescent="0.2">
      <c r="Y62338" s="396"/>
      <c r="Z62338" s="396"/>
      <c r="AA62338" s="441"/>
    </row>
    <row r="62339" spans="25:27" x14ac:dyDescent="0.2">
      <c r="Y62339" s="396"/>
      <c r="Z62339" s="396"/>
      <c r="AA62339" s="441"/>
    </row>
    <row r="62340" spans="25:27" x14ac:dyDescent="0.2">
      <c r="Y62340" s="396"/>
      <c r="Z62340" s="396"/>
      <c r="AA62340" s="441"/>
    </row>
    <row r="62341" spans="25:27" x14ac:dyDescent="0.2">
      <c r="Y62341" s="396"/>
      <c r="Z62341" s="396"/>
      <c r="AA62341" s="441"/>
    </row>
    <row r="62342" spans="25:27" x14ac:dyDescent="0.2">
      <c r="Y62342" s="396"/>
      <c r="Z62342" s="396"/>
      <c r="AA62342" s="441"/>
    </row>
    <row r="62343" spans="25:27" x14ac:dyDescent="0.2">
      <c r="Y62343" s="396"/>
      <c r="Z62343" s="396"/>
      <c r="AA62343" s="441"/>
    </row>
    <row r="62344" spans="25:27" x14ac:dyDescent="0.2">
      <c r="Y62344" s="396"/>
      <c r="Z62344" s="396"/>
      <c r="AA62344" s="441"/>
    </row>
    <row r="62345" spans="25:27" x14ac:dyDescent="0.2">
      <c r="Y62345" s="396"/>
      <c r="Z62345" s="396"/>
      <c r="AA62345" s="441"/>
    </row>
    <row r="62346" spans="25:27" x14ac:dyDescent="0.2">
      <c r="Y62346" s="396"/>
      <c r="Z62346" s="396"/>
      <c r="AA62346" s="441"/>
    </row>
    <row r="62347" spans="25:27" x14ac:dyDescent="0.2">
      <c r="Y62347" s="396"/>
      <c r="Z62347" s="396"/>
      <c r="AA62347" s="441"/>
    </row>
    <row r="62348" spans="25:27" x14ac:dyDescent="0.2">
      <c r="Y62348" s="396"/>
      <c r="Z62348" s="396"/>
      <c r="AA62348" s="441"/>
    </row>
    <row r="62349" spans="25:27" x14ac:dyDescent="0.2">
      <c r="Y62349" s="396"/>
      <c r="Z62349" s="396"/>
      <c r="AA62349" s="441"/>
    </row>
    <row r="62350" spans="25:27" x14ac:dyDescent="0.2">
      <c r="Y62350" s="396"/>
      <c r="Z62350" s="396"/>
      <c r="AA62350" s="441"/>
    </row>
    <row r="62351" spans="25:27" x14ac:dyDescent="0.2">
      <c r="Y62351" s="396"/>
      <c r="Z62351" s="396"/>
      <c r="AA62351" s="441"/>
    </row>
    <row r="62352" spans="25:27" x14ac:dyDescent="0.2">
      <c r="Y62352" s="396"/>
      <c r="Z62352" s="396"/>
      <c r="AA62352" s="441"/>
    </row>
    <row r="62353" spans="25:27" x14ac:dyDescent="0.2">
      <c r="Y62353" s="396"/>
      <c r="Z62353" s="396"/>
      <c r="AA62353" s="441"/>
    </row>
    <row r="62354" spans="25:27" x14ac:dyDescent="0.2">
      <c r="Y62354" s="396"/>
      <c r="Z62354" s="396"/>
      <c r="AA62354" s="441"/>
    </row>
    <row r="62355" spans="25:27" x14ac:dyDescent="0.2">
      <c r="Y62355" s="396"/>
      <c r="Z62355" s="396"/>
      <c r="AA62355" s="441"/>
    </row>
    <row r="62356" spans="25:27" x14ac:dyDescent="0.2">
      <c r="Y62356" s="396"/>
      <c r="Z62356" s="396"/>
      <c r="AA62356" s="441"/>
    </row>
    <row r="62357" spans="25:27" x14ac:dyDescent="0.2">
      <c r="Y62357" s="396"/>
      <c r="Z62357" s="396"/>
      <c r="AA62357" s="441"/>
    </row>
    <row r="62358" spans="25:27" x14ac:dyDescent="0.2">
      <c r="Y62358" s="396"/>
      <c r="Z62358" s="396"/>
      <c r="AA62358" s="441"/>
    </row>
    <row r="62359" spans="25:27" x14ac:dyDescent="0.2">
      <c r="Y62359" s="396"/>
      <c r="Z62359" s="396"/>
      <c r="AA62359" s="441"/>
    </row>
    <row r="62360" spans="25:27" x14ac:dyDescent="0.2">
      <c r="Y62360" s="396"/>
      <c r="Z62360" s="396"/>
      <c r="AA62360" s="441"/>
    </row>
    <row r="62361" spans="25:27" x14ac:dyDescent="0.2">
      <c r="Y62361" s="396"/>
      <c r="Z62361" s="396"/>
      <c r="AA62361" s="441"/>
    </row>
    <row r="62362" spans="25:27" x14ac:dyDescent="0.2">
      <c r="Y62362" s="396"/>
      <c r="Z62362" s="396"/>
      <c r="AA62362" s="441"/>
    </row>
    <row r="62363" spans="25:27" x14ac:dyDescent="0.2">
      <c r="Y62363" s="396"/>
      <c r="Z62363" s="396"/>
      <c r="AA62363" s="441"/>
    </row>
    <row r="62364" spans="25:27" x14ac:dyDescent="0.2">
      <c r="Y62364" s="396"/>
      <c r="Z62364" s="396"/>
      <c r="AA62364" s="441"/>
    </row>
    <row r="62365" spans="25:27" x14ac:dyDescent="0.2">
      <c r="Y62365" s="396"/>
      <c r="Z62365" s="396"/>
      <c r="AA62365" s="441"/>
    </row>
    <row r="62366" spans="25:27" x14ac:dyDescent="0.2">
      <c r="Y62366" s="396"/>
      <c r="Z62366" s="396"/>
      <c r="AA62366" s="441"/>
    </row>
    <row r="62367" spans="25:27" x14ac:dyDescent="0.2">
      <c r="Y62367" s="396"/>
      <c r="Z62367" s="396"/>
      <c r="AA62367" s="441"/>
    </row>
    <row r="62368" spans="25:27" x14ac:dyDescent="0.2">
      <c r="Y62368" s="396"/>
      <c r="Z62368" s="396"/>
      <c r="AA62368" s="441"/>
    </row>
    <row r="62369" spans="25:27" x14ac:dyDescent="0.2">
      <c r="Y62369" s="396"/>
      <c r="Z62369" s="396"/>
      <c r="AA62369" s="441"/>
    </row>
    <row r="62370" spans="25:27" x14ac:dyDescent="0.2">
      <c r="Y62370" s="396"/>
      <c r="Z62370" s="396"/>
      <c r="AA62370" s="441"/>
    </row>
    <row r="62371" spans="25:27" x14ac:dyDescent="0.2">
      <c r="Y62371" s="396"/>
      <c r="Z62371" s="396"/>
      <c r="AA62371" s="441"/>
    </row>
    <row r="62372" spans="25:27" x14ac:dyDescent="0.2">
      <c r="Y62372" s="396"/>
      <c r="Z62372" s="396"/>
      <c r="AA62372" s="441"/>
    </row>
    <row r="62373" spans="25:27" x14ac:dyDescent="0.2">
      <c r="Y62373" s="396"/>
      <c r="Z62373" s="396"/>
      <c r="AA62373" s="441"/>
    </row>
    <row r="62374" spans="25:27" x14ac:dyDescent="0.2">
      <c r="Y62374" s="396"/>
      <c r="Z62374" s="396"/>
      <c r="AA62374" s="441"/>
    </row>
    <row r="62375" spans="25:27" x14ac:dyDescent="0.2">
      <c r="Y62375" s="396"/>
      <c r="Z62375" s="396"/>
      <c r="AA62375" s="441"/>
    </row>
    <row r="62376" spans="25:27" x14ac:dyDescent="0.2">
      <c r="Y62376" s="396"/>
      <c r="Z62376" s="396"/>
      <c r="AA62376" s="441"/>
    </row>
    <row r="62377" spans="25:27" x14ac:dyDescent="0.2">
      <c r="Y62377" s="396"/>
      <c r="Z62377" s="396"/>
      <c r="AA62377" s="441"/>
    </row>
    <row r="62378" spans="25:27" x14ac:dyDescent="0.2">
      <c r="Y62378" s="396"/>
      <c r="Z62378" s="396"/>
      <c r="AA62378" s="441"/>
    </row>
    <row r="62379" spans="25:27" x14ac:dyDescent="0.2">
      <c r="Y62379" s="396"/>
      <c r="Z62379" s="396"/>
      <c r="AA62379" s="441"/>
    </row>
    <row r="62380" spans="25:27" x14ac:dyDescent="0.2">
      <c r="Y62380" s="396"/>
      <c r="Z62380" s="396"/>
      <c r="AA62380" s="441"/>
    </row>
    <row r="62381" spans="25:27" x14ac:dyDescent="0.2">
      <c r="Y62381" s="396"/>
      <c r="Z62381" s="396"/>
      <c r="AA62381" s="441"/>
    </row>
    <row r="62382" spans="25:27" x14ac:dyDescent="0.2">
      <c r="Y62382" s="396"/>
      <c r="Z62382" s="396"/>
      <c r="AA62382" s="441"/>
    </row>
    <row r="62383" spans="25:27" x14ac:dyDescent="0.2">
      <c r="Y62383" s="396"/>
      <c r="Z62383" s="396"/>
      <c r="AA62383" s="441"/>
    </row>
    <row r="62384" spans="25:27" x14ac:dyDescent="0.2">
      <c r="Y62384" s="396"/>
      <c r="Z62384" s="396"/>
      <c r="AA62384" s="441"/>
    </row>
    <row r="62385" spans="25:27" x14ac:dyDescent="0.2">
      <c r="Y62385" s="396"/>
      <c r="Z62385" s="396"/>
      <c r="AA62385" s="441"/>
    </row>
    <row r="62386" spans="25:27" x14ac:dyDescent="0.2">
      <c r="Y62386" s="396"/>
      <c r="Z62386" s="396"/>
      <c r="AA62386" s="441"/>
    </row>
    <row r="62387" spans="25:27" x14ac:dyDescent="0.2">
      <c r="Y62387" s="396"/>
      <c r="Z62387" s="396"/>
      <c r="AA62387" s="441"/>
    </row>
    <row r="62388" spans="25:27" x14ac:dyDescent="0.2">
      <c r="Y62388" s="396"/>
      <c r="Z62388" s="396"/>
      <c r="AA62388" s="441"/>
    </row>
    <row r="62389" spans="25:27" x14ac:dyDescent="0.2">
      <c r="Y62389" s="396"/>
      <c r="Z62389" s="396"/>
      <c r="AA62389" s="441"/>
    </row>
    <row r="62390" spans="25:27" x14ac:dyDescent="0.2">
      <c r="Y62390" s="396"/>
      <c r="Z62390" s="396"/>
      <c r="AA62390" s="441"/>
    </row>
    <row r="62391" spans="25:27" x14ac:dyDescent="0.2">
      <c r="Y62391" s="396"/>
      <c r="Z62391" s="396"/>
      <c r="AA62391" s="441"/>
    </row>
    <row r="62392" spans="25:27" x14ac:dyDescent="0.2">
      <c r="Y62392" s="396"/>
      <c r="Z62392" s="396"/>
      <c r="AA62392" s="441"/>
    </row>
    <row r="62393" spans="25:27" x14ac:dyDescent="0.2">
      <c r="Y62393" s="396"/>
      <c r="Z62393" s="396"/>
      <c r="AA62393" s="441"/>
    </row>
    <row r="62394" spans="25:27" x14ac:dyDescent="0.2">
      <c r="Y62394" s="396"/>
      <c r="Z62394" s="396"/>
      <c r="AA62394" s="441"/>
    </row>
    <row r="62395" spans="25:27" x14ac:dyDescent="0.2">
      <c r="Y62395" s="396"/>
      <c r="Z62395" s="396"/>
      <c r="AA62395" s="441"/>
    </row>
    <row r="62396" spans="25:27" x14ac:dyDescent="0.2">
      <c r="Y62396" s="396"/>
      <c r="Z62396" s="396"/>
      <c r="AA62396" s="441"/>
    </row>
    <row r="62397" spans="25:27" x14ac:dyDescent="0.2">
      <c r="Y62397" s="396"/>
      <c r="Z62397" s="396"/>
      <c r="AA62397" s="441"/>
    </row>
    <row r="62398" spans="25:27" x14ac:dyDescent="0.2">
      <c r="Y62398" s="396"/>
      <c r="Z62398" s="396"/>
      <c r="AA62398" s="441"/>
    </row>
    <row r="62399" spans="25:27" x14ac:dyDescent="0.2">
      <c r="Y62399" s="396"/>
      <c r="Z62399" s="396"/>
      <c r="AA62399" s="441"/>
    </row>
    <row r="62400" spans="25:27" x14ac:dyDescent="0.2">
      <c r="Y62400" s="396"/>
      <c r="Z62400" s="396"/>
      <c r="AA62400" s="441"/>
    </row>
    <row r="62401" spans="25:27" x14ac:dyDescent="0.2">
      <c r="Y62401" s="396"/>
      <c r="Z62401" s="396"/>
      <c r="AA62401" s="441"/>
    </row>
    <row r="62402" spans="25:27" x14ac:dyDescent="0.2">
      <c r="Y62402" s="396"/>
      <c r="Z62402" s="396"/>
      <c r="AA62402" s="441"/>
    </row>
    <row r="62403" spans="25:27" x14ac:dyDescent="0.2">
      <c r="Y62403" s="396"/>
      <c r="Z62403" s="396"/>
      <c r="AA62403" s="441"/>
    </row>
    <row r="62404" spans="25:27" x14ac:dyDescent="0.2">
      <c r="Y62404" s="396"/>
      <c r="Z62404" s="396"/>
      <c r="AA62404" s="441"/>
    </row>
    <row r="62405" spans="25:27" x14ac:dyDescent="0.2">
      <c r="Y62405" s="396"/>
      <c r="Z62405" s="396"/>
      <c r="AA62405" s="441"/>
    </row>
    <row r="62406" spans="25:27" x14ac:dyDescent="0.2">
      <c r="Y62406" s="396"/>
      <c r="Z62406" s="396"/>
      <c r="AA62406" s="441"/>
    </row>
    <row r="62407" spans="25:27" x14ac:dyDescent="0.2">
      <c r="Y62407" s="396"/>
      <c r="Z62407" s="396"/>
      <c r="AA62407" s="441"/>
    </row>
    <row r="62408" spans="25:27" x14ac:dyDescent="0.2">
      <c r="Y62408" s="396"/>
      <c r="Z62408" s="396"/>
      <c r="AA62408" s="441"/>
    </row>
    <row r="62409" spans="25:27" x14ac:dyDescent="0.2">
      <c r="Y62409" s="396"/>
      <c r="Z62409" s="396"/>
      <c r="AA62409" s="441"/>
    </row>
    <row r="62410" spans="25:27" x14ac:dyDescent="0.2">
      <c r="Y62410" s="396"/>
      <c r="Z62410" s="396"/>
      <c r="AA62410" s="441"/>
    </row>
    <row r="62411" spans="25:27" x14ac:dyDescent="0.2">
      <c r="Y62411" s="396"/>
      <c r="Z62411" s="396"/>
      <c r="AA62411" s="441"/>
    </row>
    <row r="62412" spans="25:27" x14ac:dyDescent="0.2">
      <c r="Y62412" s="396"/>
      <c r="Z62412" s="396"/>
      <c r="AA62412" s="441"/>
    </row>
    <row r="62413" spans="25:27" x14ac:dyDescent="0.2">
      <c r="Y62413" s="396"/>
      <c r="Z62413" s="396"/>
      <c r="AA62413" s="441"/>
    </row>
    <row r="62414" spans="25:27" x14ac:dyDescent="0.2">
      <c r="Y62414" s="396"/>
      <c r="Z62414" s="396"/>
      <c r="AA62414" s="441"/>
    </row>
    <row r="62415" spans="25:27" x14ac:dyDescent="0.2">
      <c r="Y62415" s="396"/>
      <c r="Z62415" s="396"/>
      <c r="AA62415" s="441"/>
    </row>
    <row r="62416" spans="25:27" x14ac:dyDescent="0.2">
      <c r="Y62416" s="396"/>
      <c r="Z62416" s="396"/>
      <c r="AA62416" s="441"/>
    </row>
    <row r="62417" spans="25:27" x14ac:dyDescent="0.2">
      <c r="Y62417" s="396"/>
      <c r="Z62417" s="396"/>
      <c r="AA62417" s="441"/>
    </row>
    <row r="62418" spans="25:27" x14ac:dyDescent="0.2">
      <c r="Y62418" s="396"/>
      <c r="Z62418" s="396"/>
      <c r="AA62418" s="441"/>
    </row>
    <row r="62419" spans="25:27" x14ac:dyDescent="0.2">
      <c r="Y62419" s="396"/>
      <c r="Z62419" s="396"/>
      <c r="AA62419" s="441"/>
    </row>
    <row r="62420" spans="25:27" x14ac:dyDescent="0.2">
      <c r="Y62420" s="396"/>
      <c r="Z62420" s="396"/>
      <c r="AA62420" s="441"/>
    </row>
    <row r="62421" spans="25:27" x14ac:dyDescent="0.2">
      <c r="Y62421" s="396"/>
      <c r="Z62421" s="396"/>
      <c r="AA62421" s="441"/>
    </row>
    <row r="62422" spans="25:27" x14ac:dyDescent="0.2">
      <c r="Y62422" s="396"/>
      <c r="Z62422" s="396"/>
      <c r="AA62422" s="441"/>
    </row>
    <row r="62423" spans="25:27" x14ac:dyDescent="0.2">
      <c r="Y62423" s="396"/>
      <c r="Z62423" s="396"/>
      <c r="AA62423" s="441"/>
    </row>
    <row r="62424" spans="25:27" x14ac:dyDescent="0.2">
      <c r="Y62424" s="396"/>
      <c r="Z62424" s="396"/>
      <c r="AA62424" s="441"/>
    </row>
    <row r="62425" spans="25:27" x14ac:dyDescent="0.2">
      <c r="Y62425" s="396"/>
      <c r="Z62425" s="396"/>
      <c r="AA62425" s="441"/>
    </row>
    <row r="62426" spans="25:27" x14ac:dyDescent="0.2">
      <c r="Y62426" s="396"/>
      <c r="Z62426" s="396"/>
      <c r="AA62426" s="441"/>
    </row>
    <row r="62427" spans="25:27" x14ac:dyDescent="0.2">
      <c r="Y62427" s="396"/>
      <c r="Z62427" s="396"/>
      <c r="AA62427" s="441"/>
    </row>
    <row r="62428" spans="25:27" x14ac:dyDescent="0.2">
      <c r="Y62428" s="396"/>
      <c r="Z62428" s="396"/>
      <c r="AA62428" s="441"/>
    </row>
    <row r="62429" spans="25:27" x14ac:dyDescent="0.2">
      <c r="Y62429" s="396"/>
      <c r="Z62429" s="396"/>
      <c r="AA62429" s="441"/>
    </row>
    <row r="62430" spans="25:27" x14ac:dyDescent="0.2">
      <c r="Y62430" s="396"/>
      <c r="Z62430" s="396"/>
      <c r="AA62430" s="441"/>
    </row>
    <row r="62431" spans="25:27" x14ac:dyDescent="0.2">
      <c r="Y62431" s="396"/>
      <c r="Z62431" s="396"/>
      <c r="AA62431" s="441"/>
    </row>
    <row r="62432" spans="25:27" x14ac:dyDescent="0.2">
      <c r="Y62432" s="396"/>
      <c r="Z62432" s="396"/>
      <c r="AA62432" s="441"/>
    </row>
    <row r="62433" spans="25:27" x14ac:dyDescent="0.2">
      <c r="Y62433" s="396"/>
      <c r="Z62433" s="396"/>
      <c r="AA62433" s="441"/>
    </row>
    <row r="62434" spans="25:27" x14ac:dyDescent="0.2">
      <c r="Y62434" s="396"/>
      <c r="Z62434" s="396"/>
      <c r="AA62434" s="441"/>
    </row>
    <row r="62435" spans="25:27" x14ac:dyDescent="0.2">
      <c r="Y62435" s="396"/>
      <c r="Z62435" s="396"/>
      <c r="AA62435" s="441"/>
    </row>
    <row r="62436" spans="25:27" x14ac:dyDescent="0.2">
      <c r="Y62436" s="396"/>
      <c r="Z62436" s="396"/>
      <c r="AA62436" s="441"/>
    </row>
    <row r="62437" spans="25:27" x14ac:dyDescent="0.2">
      <c r="Y62437" s="396"/>
      <c r="Z62437" s="396"/>
      <c r="AA62437" s="441"/>
    </row>
    <row r="62438" spans="25:27" x14ac:dyDescent="0.2">
      <c r="Y62438" s="396"/>
      <c r="Z62438" s="396"/>
      <c r="AA62438" s="441"/>
    </row>
    <row r="62439" spans="25:27" x14ac:dyDescent="0.2">
      <c r="Y62439" s="396"/>
      <c r="Z62439" s="396"/>
      <c r="AA62439" s="441"/>
    </row>
    <row r="62440" spans="25:27" x14ac:dyDescent="0.2">
      <c r="Y62440" s="396"/>
      <c r="Z62440" s="396"/>
      <c r="AA62440" s="441"/>
    </row>
    <row r="62441" spans="25:27" x14ac:dyDescent="0.2">
      <c r="Y62441" s="396"/>
      <c r="Z62441" s="396"/>
      <c r="AA62441" s="441"/>
    </row>
    <row r="62442" spans="25:27" x14ac:dyDescent="0.2">
      <c r="Y62442" s="396"/>
      <c r="Z62442" s="396"/>
      <c r="AA62442" s="441"/>
    </row>
    <row r="62443" spans="25:27" x14ac:dyDescent="0.2">
      <c r="Y62443" s="396"/>
      <c r="Z62443" s="396"/>
      <c r="AA62443" s="441"/>
    </row>
    <row r="62444" spans="25:27" x14ac:dyDescent="0.2">
      <c r="Y62444" s="396"/>
      <c r="Z62444" s="396"/>
      <c r="AA62444" s="441"/>
    </row>
    <row r="62445" spans="25:27" x14ac:dyDescent="0.2">
      <c r="Y62445" s="396"/>
      <c r="Z62445" s="396"/>
      <c r="AA62445" s="441"/>
    </row>
    <row r="62446" spans="25:27" x14ac:dyDescent="0.2">
      <c r="Y62446" s="396"/>
      <c r="Z62446" s="396"/>
      <c r="AA62446" s="441"/>
    </row>
    <row r="62447" spans="25:27" x14ac:dyDescent="0.2">
      <c r="Y62447" s="396"/>
      <c r="Z62447" s="396"/>
      <c r="AA62447" s="441"/>
    </row>
    <row r="62448" spans="25:27" x14ac:dyDescent="0.2">
      <c r="Y62448" s="396"/>
      <c r="Z62448" s="396"/>
      <c r="AA62448" s="441"/>
    </row>
    <row r="62449" spans="25:27" x14ac:dyDescent="0.2">
      <c r="Y62449" s="396"/>
      <c r="Z62449" s="396"/>
      <c r="AA62449" s="441"/>
    </row>
    <row r="62450" spans="25:27" x14ac:dyDescent="0.2">
      <c r="Y62450" s="396"/>
      <c r="Z62450" s="396"/>
      <c r="AA62450" s="441"/>
    </row>
    <row r="62451" spans="25:27" x14ac:dyDescent="0.2">
      <c r="Y62451" s="396"/>
      <c r="Z62451" s="396"/>
      <c r="AA62451" s="441"/>
    </row>
    <row r="62452" spans="25:27" x14ac:dyDescent="0.2">
      <c r="Y62452" s="396"/>
      <c r="Z62452" s="396"/>
      <c r="AA62452" s="441"/>
    </row>
    <row r="62453" spans="25:27" x14ac:dyDescent="0.2">
      <c r="Y62453" s="396"/>
      <c r="Z62453" s="396"/>
      <c r="AA62453" s="441"/>
    </row>
    <row r="62454" spans="25:27" x14ac:dyDescent="0.2">
      <c r="Y62454" s="396"/>
      <c r="Z62454" s="396"/>
      <c r="AA62454" s="441"/>
    </row>
    <row r="62455" spans="25:27" x14ac:dyDescent="0.2">
      <c r="Y62455" s="396"/>
      <c r="Z62455" s="396"/>
      <c r="AA62455" s="441"/>
    </row>
    <row r="62456" spans="25:27" x14ac:dyDescent="0.2">
      <c r="Y62456" s="396"/>
      <c r="Z62456" s="396"/>
      <c r="AA62456" s="441"/>
    </row>
    <row r="62457" spans="25:27" x14ac:dyDescent="0.2">
      <c r="Y62457" s="396"/>
      <c r="Z62457" s="396"/>
      <c r="AA62457" s="441"/>
    </row>
    <row r="62458" spans="25:27" x14ac:dyDescent="0.2">
      <c r="Y62458" s="396"/>
      <c r="Z62458" s="396"/>
      <c r="AA62458" s="441"/>
    </row>
    <row r="62459" spans="25:27" x14ac:dyDescent="0.2">
      <c r="Y62459" s="396"/>
      <c r="Z62459" s="396"/>
      <c r="AA62459" s="441"/>
    </row>
    <row r="62460" spans="25:27" x14ac:dyDescent="0.2">
      <c r="Y62460" s="396"/>
      <c r="Z62460" s="396"/>
      <c r="AA62460" s="441"/>
    </row>
    <row r="62461" spans="25:27" x14ac:dyDescent="0.2">
      <c r="Y62461" s="396"/>
      <c r="Z62461" s="396"/>
      <c r="AA62461" s="441"/>
    </row>
    <row r="62462" spans="25:27" x14ac:dyDescent="0.2">
      <c r="Y62462" s="396"/>
      <c r="Z62462" s="396"/>
      <c r="AA62462" s="441"/>
    </row>
    <row r="62463" spans="25:27" x14ac:dyDescent="0.2">
      <c r="Y62463" s="396"/>
      <c r="Z62463" s="396"/>
      <c r="AA62463" s="441"/>
    </row>
    <row r="62464" spans="25:27" x14ac:dyDescent="0.2">
      <c r="Y62464" s="396"/>
      <c r="Z62464" s="396"/>
      <c r="AA62464" s="441"/>
    </row>
    <row r="62465" spans="25:27" x14ac:dyDescent="0.2">
      <c r="Y62465" s="396"/>
      <c r="Z62465" s="396"/>
      <c r="AA62465" s="441"/>
    </row>
    <row r="62466" spans="25:27" x14ac:dyDescent="0.2">
      <c r="Y62466" s="396"/>
      <c r="Z62466" s="396"/>
      <c r="AA62466" s="441"/>
    </row>
    <row r="62467" spans="25:27" x14ac:dyDescent="0.2">
      <c r="Y62467" s="396"/>
      <c r="Z62467" s="396"/>
      <c r="AA62467" s="441"/>
    </row>
    <row r="62468" spans="25:27" x14ac:dyDescent="0.2">
      <c r="Y62468" s="396"/>
      <c r="Z62468" s="396"/>
      <c r="AA62468" s="441"/>
    </row>
    <row r="62469" spans="25:27" x14ac:dyDescent="0.2">
      <c r="Y62469" s="396"/>
      <c r="Z62469" s="396"/>
      <c r="AA62469" s="441"/>
    </row>
    <row r="62470" spans="25:27" x14ac:dyDescent="0.2">
      <c r="Y62470" s="396"/>
      <c r="Z62470" s="396"/>
      <c r="AA62470" s="441"/>
    </row>
    <row r="62471" spans="25:27" x14ac:dyDescent="0.2">
      <c r="Y62471" s="396"/>
      <c r="Z62471" s="396"/>
      <c r="AA62471" s="441"/>
    </row>
    <row r="62472" spans="25:27" x14ac:dyDescent="0.2">
      <c r="Y62472" s="396"/>
      <c r="Z62472" s="396"/>
      <c r="AA62472" s="441"/>
    </row>
    <row r="62473" spans="25:27" x14ac:dyDescent="0.2">
      <c r="Y62473" s="396"/>
      <c r="Z62473" s="396"/>
      <c r="AA62473" s="441"/>
    </row>
    <row r="62474" spans="25:27" x14ac:dyDescent="0.2">
      <c r="Y62474" s="396"/>
      <c r="Z62474" s="396"/>
      <c r="AA62474" s="441"/>
    </row>
    <row r="62475" spans="25:27" x14ac:dyDescent="0.2">
      <c r="Y62475" s="396"/>
      <c r="Z62475" s="396"/>
      <c r="AA62475" s="441"/>
    </row>
    <row r="62476" spans="25:27" x14ac:dyDescent="0.2">
      <c r="Y62476" s="396"/>
      <c r="Z62476" s="396"/>
      <c r="AA62476" s="441"/>
    </row>
    <row r="62477" spans="25:27" x14ac:dyDescent="0.2">
      <c r="Y62477" s="396"/>
      <c r="Z62477" s="396"/>
      <c r="AA62477" s="441"/>
    </row>
    <row r="62478" spans="25:27" x14ac:dyDescent="0.2">
      <c r="Y62478" s="396"/>
      <c r="Z62478" s="396"/>
      <c r="AA62478" s="441"/>
    </row>
    <row r="62479" spans="25:27" x14ac:dyDescent="0.2">
      <c r="Y62479" s="396"/>
      <c r="Z62479" s="396"/>
      <c r="AA62479" s="441"/>
    </row>
    <row r="62480" spans="25:27" x14ac:dyDescent="0.2">
      <c r="Y62480" s="396"/>
      <c r="Z62480" s="396"/>
      <c r="AA62480" s="441"/>
    </row>
    <row r="62481" spans="25:27" x14ac:dyDescent="0.2">
      <c r="Y62481" s="396"/>
      <c r="Z62481" s="396"/>
      <c r="AA62481" s="441"/>
    </row>
    <row r="62482" spans="25:27" x14ac:dyDescent="0.2">
      <c r="Y62482" s="396"/>
      <c r="Z62482" s="396"/>
      <c r="AA62482" s="441"/>
    </row>
    <row r="62483" spans="25:27" x14ac:dyDescent="0.2">
      <c r="Y62483" s="396"/>
      <c r="Z62483" s="396"/>
      <c r="AA62483" s="441"/>
    </row>
    <row r="62484" spans="25:27" x14ac:dyDescent="0.2">
      <c r="Y62484" s="396"/>
      <c r="Z62484" s="396"/>
      <c r="AA62484" s="441"/>
    </row>
    <row r="62485" spans="25:27" x14ac:dyDescent="0.2">
      <c r="Y62485" s="396"/>
      <c r="Z62485" s="396"/>
      <c r="AA62485" s="441"/>
    </row>
    <row r="62486" spans="25:27" x14ac:dyDescent="0.2">
      <c r="Y62486" s="396"/>
      <c r="Z62486" s="396"/>
      <c r="AA62486" s="441"/>
    </row>
    <row r="62487" spans="25:27" x14ac:dyDescent="0.2">
      <c r="Y62487" s="396"/>
      <c r="Z62487" s="396"/>
      <c r="AA62487" s="441"/>
    </row>
    <row r="62488" spans="25:27" x14ac:dyDescent="0.2">
      <c r="Y62488" s="396"/>
      <c r="Z62488" s="396"/>
      <c r="AA62488" s="441"/>
    </row>
    <row r="62489" spans="25:27" x14ac:dyDescent="0.2">
      <c r="Y62489" s="396"/>
      <c r="Z62489" s="396"/>
      <c r="AA62489" s="441"/>
    </row>
    <row r="62490" spans="25:27" x14ac:dyDescent="0.2">
      <c r="Y62490" s="396"/>
      <c r="Z62490" s="396"/>
      <c r="AA62490" s="441"/>
    </row>
    <row r="62491" spans="25:27" x14ac:dyDescent="0.2">
      <c r="Y62491" s="396"/>
      <c r="Z62491" s="396"/>
      <c r="AA62491" s="441"/>
    </row>
    <row r="62492" spans="25:27" x14ac:dyDescent="0.2">
      <c r="Y62492" s="396"/>
      <c r="Z62492" s="396"/>
      <c r="AA62492" s="441"/>
    </row>
    <row r="62493" spans="25:27" x14ac:dyDescent="0.2">
      <c r="Y62493" s="396"/>
      <c r="Z62493" s="396"/>
      <c r="AA62493" s="441"/>
    </row>
    <row r="62494" spans="25:27" x14ac:dyDescent="0.2">
      <c r="Y62494" s="396"/>
      <c r="Z62494" s="396"/>
      <c r="AA62494" s="441"/>
    </row>
    <row r="62495" spans="25:27" x14ac:dyDescent="0.2">
      <c r="Y62495" s="396"/>
      <c r="Z62495" s="396"/>
      <c r="AA62495" s="441"/>
    </row>
    <row r="62496" spans="25:27" x14ac:dyDescent="0.2">
      <c r="Y62496" s="396"/>
      <c r="Z62496" s="396"/>
      <c r="AA62496" s="441"/>
    </row>
    <row r="62497" spans="25:27" x14ac:dyDescent="0.2">
      <c r="Y62497" s="396"/>
      <c r="Z62497" s="396"/>
      <c r="AA62497" s="441"/>
    </row>
    <row r="62498" spans="25:27" x14ac:dyDescent="0.2">
      <c r="Y62498" s="396"/>
      <c r="Z62498" s="396"/>
      <c r="AA62498" s="441"/>
    </row>
    <row r="62499" spans="25:27" x14ac:dyDescent="0.2">
      <c r="Y62499" s="396"/>
      <c r="Z62499" s="396"/>
      <c r="AA62499" s="441"/>
    </row>
    <row r="62500" spans="25:27" x14ac:dyDescent="0.2">
      <c r="Y62500" s="396"/>
      <c r="Z62500" s="396"/>
      <c r="AA62500" s="441"/>
    </row>
    <row r="62501" spans="25:27" x14ac:dyDescent="0.2">
      <c r="Y62501" s="396"/>
      <c r="Z62501" s="396"/>
      <c r="AA62501" s="441"/>
    </row>
    <row r="62502" spans="25:27" x14ac:dyDescent="0.2">
      <c r="Y62502" s="396"/>
      <c r="Z62502" s="396"/>
      <c r="AA62502" s="441"/>
    </row>
    <row r="62503" spans="25:27" x14ac:dyDescent="0.2">
      <c r="Y62503" s="396"/>
      <c r="Z62503" s="396"/>
      <c r="AA62503" s="441"/>
    </row>
    <row r="62504" spans="25:27" x14ac:dyDescent="0.2">
      <c r="Y62504" s="396"/>
      <c r="Z62504" s="396"/>
      <c r="AA62504" s="441"/>
    </row>
    <row r="62505" spans="25:27" x14ac:dyDescent="0.2">
      <c r="Y62505" s="396"/>
      <c r="Z62505" s="396"/>
      <c r="AA62505" s="441"/>
    </row>
    <row r="62506" spans="25:27" x14ac:dyDescent="0.2">
      <c r="Y62506" s="396"/>
      <c r="Z62506" s="396"/>
      <c r="AA62506" s="441"/>
    </row>
    <row r="62507" spans="25:27" x14ac:dyDescent="0.2">
      <c r="Y62507" s="396"/>
      <c r="Z62507" s="396"/>
      <c r="AA62507" s="441"/>
    </row>
    <row r="62508" spans="25:27" x14ac:dyDescent="0.2">
      <c r="Y62508" s="396"/>
      <c r="Z62508" s="396"/>
      <c r="AA62508" s="441"/>
    </row>
    <row r="62509" spans="25:27" x14ac:dyDescent="0.2">
      <c r="Y62509" s="396"/>
      <c r="Z62509" s="396"/>
      <c r="AA62509" s="441"/>
    </row>
    <row r="62510" spans="25:27" x14ac:dyDescent="0.2">
      <c r="Y62510" s="396"/>
      <c r="Z62510" s="396"/>
      <c r="AA62510" s="441"/>
    </row>
    <row r="62511" spans="25:27" x14ac:dyDescent="0.2">
      <c r="Y62511" s="396"/>
      <c r="Z62511" s="396"/>
      <c r="AA62511" s="441"/>
    </row>
    <row r="62512" spans="25:27" x14ac:dyDescent="0.2">
      <c r="Y62512" s="396"/>
      <c r="Z62512" s="396"/>
      <c r="AA62512" s="441"/>
    </row>
    <row r="62513" spans="25:27" x14ac:dyDescent="0.2">
      <c r="Y62513" s="396"/>
      <c r="Z62513" s="396"/>
      <c r="AA62513" s="441"/>
    </row>
    <row r="62514" spans="25:27" x14ac:dyDescent="0.2">
      <c r="Y62514" s="396"/>
      <c r="Z62514" s="396"/>
      <c r="AA62514" s="441"/>
    </row>
    <row r="62515" spans="25:27" x14ac:dyDescent="0.2">
      <c r="Y62515" s="396"/>
      <c r="Z62515" s="396"/>
      <c r="AA62515" s="441"/>
    </row>
    <row r="62516" spans="25:27" x14ac:dyDescent="0.2">
      <c r="Y62516" s="396"/>
      <c r="Z62516" s="396"/>
      <c r="AA62516" s="441"/>
    </row>
    <row r="62517" spans="25:27" x14ac:dyDescent="0.2">
      <c r="Y62517" s="396"/>
      <c r="Z62517" s="396"/>
      <c r="AA62517" s="441"/>
    </row>
    <row r="62518" spans="25:27" x14ac:dyDescent="0.2">
      <c r="Y62518" s="396"/>
      <c r="Z62518" s="396"/>
      <c r="AA62518" s="441"/>
    </row>
    <row r="62519" spans="25:27" x14ac:dyDescent="0.2">
      <c r="Y62519" s="396"/>
      <c r="Z62519" s="396"/>
      <c r="AA62519" s="441"/>
    </row>
    <row r="62520" spans="25:27" x14ac:dyDescent="0.2">
      <c r="Y62520" s="396"/>
      <c r="Z62520" s="396"/>
      <c r="AA62520" s="441"/>
    </row>
    <row r="62521" spans="25:27" x14ac:dyDescent="0.2">
      <c r="Y62521" s="396"/>
      <c r="Z62521" s="396"/>
      <c r="AA62521" s="441"/>
    </row>
    <row r="62522" spans="25:27" x14ac:dyDescent="0.2">
      <c r="Y62522" s="396"/>
      <c r="Z62522" s="396"/>
      <c r="AA62522" s="441"/>
    </row>
    <row r="62523" spans="25:27" x14ac:dyDescent="0.2">
      <c r="Y62523" s="396"/>
      <c r="Z62523" s="396"/>
      <c r="AA62523" s="441"/>
    </row>
    <row r="62524" spans="25:27" x14ac:dyDescent="0.2">
      <c r="Y62524" s="396"/>
      <c r="Z62524" s="396"/>
      <c r="AA62524" s="441"/>
    </row>
    <row r="62525" spans="25:27" x14ac:dyDescent="0.2">
      <c r="Y62525" s="396"/>
      <c r="Z62525" s="396"/>
      <c r="AA62525" s="441"/>
    </row>
    <row r="62526" spans="25:27" x14ac:dyDescent="0.2">
      <c r="Y62526" s="396"/>
      <c r="Z62526" s="396"/>
      <c r="AA62526" s="441"/>
    </row>
    <row r="62527" spans="25:27" x14ac:dyDescent="0.2">
      <c r="Y62527" s="396"/>
      <c r="Z62527" s="396"/>
      <c r="AA62527" s="441"/>
    </row>
    <row r="62528" spans="25:27" x14ac:dyDescent="0.2">
      <c r="Y62528" s="396"/>
      <c r="Z62528" s="396"/>
      <c r="AA62528" s="441"/>
    </row>
    <row r="62529" spans="25:27" x14ac:dyDescent="0.2">
      <c r="Y62529" s="396"/>
      <c r="Z62529" s="396"/>
      <c r="AA62529" s="441"/>
    </row>
    <row r="62530" spans="25:27" x14ac:dyDescent="0.2">
      <c r="Y62530" s="396"/>
      <c r="Z62530" s="396"/>
      <c r="AA62530" s="441"/>
    </row>
    <row r="62531" spans="25:27" x14ac:dyDescent="0.2">
      <c r="Y62531" s="396"/>
      <c r="Z62531" s="396"/>
      <c r="AA62531" s="441"/>
    </row>
    <row r="62532" spans="25:27" x14ac:dyDescent="0.2">
      <c r="Y62532" s="396"/>
      <c r="Z62532" s="396"/>
      <c r="AA62532" s="441"/>
    </row>
    <row r="62533" spans="25:27" x14ac:dyDescent="0.2">
      <c r="Y62533" s="396"/>
      <c r="Z62533" s="396"/>
      <c r="AA62533" s="441"/>
    </row>
    <row r="62534" spans="25:27" x14ac:dyDescent="0.2">
      <c r="Y62534" s="396"/>
      <c r="Z62534" s="396"/>
      <c r="AA62534" s="441"/>
    </row>
    <row r="62535" spans="25:27" x14ac:dyDescent="0.2">
      <c r="Y62535" s="396"/>
      <c r="Z62535" s="396"/>
      <c r="AA62535" s="441"/>
    </row>
    <row r="62536" spans="25:27" x14ac:dyDescent="0.2">
      <c r="Y62536" s="396"/>
      <c r="Z62536" s="396"/>
      <c r="AA62536" s="441"/>
    </row>
    <row r="62537" spans="25:27" x14ac:dyDescent="0.2">
      <c r="Y62537" s="396"/>
      <c r="Z62537" s="396"/>
      <c r="AA62537" s="441"/>
    </row>
    <row r="62538" spans="25:27" x14ac:dyDescent="0.2">
      <c r="Y62538" s="396"/>
      <c r="Z62538" s="396"/>
      <c r="AA62538" s="441"/>
    </row>
    <row r="62539" spans="25:27" x14ac:dyDescent="0.2">
      <c r="Y62539" s="396"/>
      <c r="Z62539" s="396"/>
      <c r="AA62539" s="441"/>
    </row>
    <row r="62540" spans="25:27" x14ac:dyDescent="0.2">
      <c r="Y62540" s="396"/>
      <c r="Z62540" s="396"/>
      <c r="AA62540" s="441"/>
    </row>
    <row r="62541" spans="25:27" x14ac:dyDescent="0.2">
      <c r="Y62541" s="396"/>
      <c r="Z62541" s="396"/>
      <c r="AA62541" s="441"/>
    </row>
    <row r="62542" spans="25:27" x14ac:dyDescent="0.2">
      <c r="Y62542" s="396"/>
      <c r="Z62542" s="396"/>
      <c r="AA62542" s="441"/>
    </row>
    <row r="62543" spans="25:27" x14ac:dyDescent="0.2">
      <c r="Y62543" s="396"/>
      <c r="Z62543" s="396"/>
      <c r="AA62543" s="441"/>
    </row>
    <row r="62544" spans="25:27" x14ac:dyDescent="0.2">
      <c r="Y62544" s="396"/>
      <c r="Z62544" s="396"/>
      <c r="AA62544" s="441"/>
    </row>
    <row r="62545" spans="25:27" x14ac:dyDescent="0.2">
      <c r="Y62545" s="396"/>
      <c r="Z62545" s="396"/>
      <c r="AA62545" s="441"/>
    </row>
    <row r="62546" spans="25:27" x14ac:dyDescent="0.2">
      <c r="Y62546" s="396"/>
      <c r="Z62546" s="396"/>
      <c r="AA62546" s="441"/>
    </row>
    <row r="62547" spans="25:27" x14ac:dyDescent="0.2">
      <c r="Y62547" s="396"/>
      <c r="Z62547" s="396"/>
      <c r="AA62547" s="441"/>
    </row>
    <row r="62548" spans="25:27" x14ac:dyDescent="0.2">
      <c r="Y62548" s="396"/>
      <c r="Z62548" s="396"/>
      <c r="AA62548" s="441"/>
    </row>
    <row r="62549" spans="25:27" x14ac:dyDescent="0.2">
      <c r="Y62549" s="396"/>
      <c r="Z62549" s="396"/>
      <c r="AA62549" s="441"/>
    </row>
    <row r="62550" spans="25:27" x14ac:dyDescent="0.2">
      <c r="Y62550" s="396"/>
      <c r="Z62550" s="396"/>
      <c r="AA62550" s="441"/>
    </row>
    <row r="62551" spans="25:27" x14ac:dyDescent="0.2">
      <c r="Y62551" s="396"/>
      <c r="Z62551" s="396"/>
      <c r="AA62551" s="441"/>
    </row>
    <row r="62552" spans="25:27" x14ac:dyDescent="0.2">
      <c r="Y62552" s="396"/>
      <c r="Z62552" s="396"/>
      <c r="AA62552" s="441"/>
    </row>
    <row r="62553" spans="25:27" x14ac:dyDescent="0.2">
      <c r="Y62553" s="396"/>
      <c r="Z62553" s="396"/>
      <c r="AA62553" s="441"/>
    </row>
    <row r="62554" spans="25:27" x14ac:dyDescent="0.2">
      <c r="Y62554" s="396"/>
      <c r="Z62554" s="396"/>
      <c r="AA62554" s="441"/>
    </row>
    <row r="62555" spans="25:27" x14ac:dyDescent="0.2">
      <c r="Y62555" s="396"/>
      <c r="Z62555" s="396"/>
      <c r="AA62555" s="441"/>
    </row>
    <row r="62556" spans="25:27" x14ac:dyDescent="0.2">
      <c r="Y62556" s="396"/>
      <c r="Z62556" s="396"/>
      <c r="AA62556" s="441"/>
    </row>
    <row r="62557" spans="25:27" x14ac:dyDescent="0.2">
      <c r="Y62557" s="396"/>
      <c r="Z62557" s="396"/>
      <c r="AA62557" s="441"/>
    </row>
    <row r="62558" spans="25:27" x14ac:dyDescent="0.2">
      <c r="Y62558" s="396"/>
      <c r="Z62558" s="396"/>
      <c r="AA62558" s="441"/>
    </row>
    <row r="62559" spans="25:27" x14ac:dyDescent="0.2">
      <c r="Y62559" s="396"/>
      <c r="Z62559" s="396"/>
      <c r="AA62559" s="441"/>
    </row>
    <row r="62560" spans="25:27" x14ac:dyDescent="0.2">
      <c r="Y62560" s="396"/>
      <c r="Z62560" s="396"/>
      <c r="AA62560" s="441"/>
    </row>
    <row r="62561" spans="25:27" x14ac:dyDescent="0.2">
      <c r="Y62561" s="396"/>
      <c r="Z62561" s="396"/>
      <c r="AA62561" s="441"/>
    </row>
    <row r="62562" spans="25:27" x14ac:dyDescent="0.2">
      <c r="Y62562" s="396"/>
      <c r="Z62562" s="396"/>
      <c r="AA62562" s="441"/>
    </row>
    <row r="62563" spans="25:27" x14ac:dyDescent="0.2">
      <c r="Y62563" s="396"/>
      <c r="Z62563" s="396"/>
      <c r="AA62563" s="441"/>
    </row>
    <row r="62564" spans="25:27" x14ac:dyDescent="0.2">
      <c r="Y62564" s="396"/>
      <c r="Z62564" s="396"/>
      <c r="AA62564" s="441"/>
    </row>
    <row r="62565" spans="25:27" x14ac:dyDescent="0.2">
      <c r="Y62565" s="396"/>
      <c r="Z62565" s="396"/>
      <c r="AA62565" s="441"/>
    </row>
    <row r="62566" spans="25:27" x14ac:dyDescent="0.2">
      <c r="Y62566" s="396"/>
      <c r="Z62566" s="396"/>
      <c r="AA62566" s="441"/>
    </row>
    <row r="62567" spans="25:27" x14ac:dyDescent="0.2">
      <c r="Y62567" s="396"/>
      <c r="Z62567" s="396"/>
      <c r="AA62567" s="441"/>
    </row>
    <row r="62568" spans="25:27" x14ac:dyDescent="0.2">
      <c r="Y62568" s="396"/>
      <c r="Z62568" s="396"/>
      <c r="AA62568" s="441"/>
    </row>
    <row r="62569" spans="25:27" x14ac:dyDescent="0.2">
      <c r="Y62569" s="396"/>
      <c r="Z62569" s="396"/>
      <c r="AA62569" s="441"/>
    </row>
    <row r="62570" spans="25:27" x14ac:dyDescent="0.2">
      <c r="Y62570" s="396"/>
      <c r="Z62570" s="396"/>
      <c r="AA62570" s="441"/>
    </row>
    <row r="62571" spans="25:27" x14ac:dyDescent="0.2">
      <c r="Y62571" s="396"/>
      <c r="Z62571" s="396"/>
      <c r="AA62571" s="441"/>
    </row>
    <row r="62572" spans="25:27" x14ac:dyDescent="0.2">
      <c r="Y62572" s="396"/>
      <c r="Z62572" s="396"/>
      <c r="AA62572" s="441"/>
    </row>
    <row r="62573" spans="25:27" x14ac:dyDescent="0.2">
      <c r="Y62573" s="396"/>
      <c r="Z62573" s="396"/>
      <c r="AA62573" s="441"/>
    </row>
    <row r="62574" spans="25:27" x14ac:dyDescent="0.2">
      <c r="Y62574" s="396"/>
      <c r="Z62574" s="396"/>
      <c r="AA62574" s="441"/>
    </row>
    <row r="62575" spans="25:27" x14ac:dyDescent="0.2">
      <c r="Y62575" s="396"/>
      <c r="Z62575" s="396"/>
      <c r="AA62575" s="441"/>
    </row>
    <row r="62576" spans="25:27" x14ac:dyDescent="0.2">
      <c r="Y62576" s="396"/>
      <c r="Z62576" s="396"/>
      <c r="AA62576" s="441"/>
    </row>
    <row r="62577" spans="25:27" x14ac:dyDescent="0.2">
      <c r="Y62577" s="396"/>
      <c r="Z62577" s="396"/>
      <c r="AA62577" s="441"/>
    </row>
    <row r="62578" spans="25:27" x14ac:dyDescent="0.2">
      <c r="Y62578" s="396"/>
      <c r="Z62578" s="396"/>
      <c r="AA62578" s="441"/>
    </row>
    <row r="62579" spans="25:27" x14ac:dyDescent="0.2">
      <c r="Y62579" s="396"/>
      <c r="Z62579" s="396"/>
      <c r="AA62579" s="441"/>
    </row>
    <row r="62580" spans="25:27" x14ac:dyDescent="0.2">
      <c r="Y62580" s="396"/>
      <c r="Z62580" s="396"/>
      <c r="AA62580" s="441"/>
    </row>
    <row r="62581" spans="25:27" x14ac:dyDescent="0.2">
      <c r="Y62581" s="396"/>
      <c r="Z62581" s="396"/>
      <c r="AA62581" s="441"/>
    </row>
    <row r="62582" spans="25:27" x14ac:dyDescent="0.2">
      <c r="Y62582" s="396"/>
      <c r="Z62582" s="396"/>
      <c r="AA62582" s="441"/>
    </row>
    <row r="62583" spans="25:27" x14ac:dyDescent="0.2">
      <c r="Y62583" s="396"/>
      <c r="Z62583" s="396"/>
      <c r="AA62583" s="441"/>
    </row>
    <row r="62584" spans="25:27" x14ac:dyDescent="0.2">
      <c r="Y62584" s="396"/>
      <c r="Z62584" s="396"/>
      <c r="AA62584" s="441"/>
    </row>
    <row r="62585" spans="25:27" x14ac:dyDescent="0.2">
      <c r="Y62585" s="396"/>
      <c r="Z62585" s="396"/>
      <c r="AA62585" s="441"/>
    </row>
    <row r="62586" spans="25:27" x14ac:dyDescent="0.2">
      <c r="Y62586" s="396"/>
      <c r="Z62586" s="396"/>
      <c r="AA62586" s="441"/>
    </row>
    <row r="62587" spans="25:27" x14ac:dyDescent="0.2">
      <c r="Y62587" s="396"/>
      <c r="Z62587" s="396"/>
      <c r="AA62587" s="441"/>
    </row>
    <row r="62588" spans="25:27" x14ac:dyDescent="0.2">
      <c r="Y62588" s="396"/>
      <c r="Z62588" s="396"/>
      <c r="AA62588" s="441"/>
    </row>
    <row r="62589" spans="25:27" x14ac:dyDescent="0.2">
      <c r="Y62589" s="396"/>
      <c r="Z62589" s="396"/>
      <c r="AA62589" s="441"/>
    </row>
    <row r="62590" spans="25:27" x14ac:dyDescent="0.2">
      <c r="Y62590" s="396"/>
      <c r="Z62590" s="396"/>
      <c r="AA62590" s="441"/>
    </row>
    <row r="62591" spans="25:27" x14ac:dyDescent="0.2">
      <c r="Y62591" s="396"/>
      <c r="Z62591" s="396"/>
      <c r="AA62591" s="441"/>
    </row>
    <row r="62592" spans="25:27" x14ac:dyDescent="0.2">
      <c r="Y62592" s="396"/>
      <c r="Z62592" s="396"/>
      <c r="AA62592" s="441"/>
    </row>
    <row r="62593" spans="25:27" x14ac:dyDescent="0.2">
      <c r="Y62593" s="396"/>
      <c r="Z62593" s="396"/>
      <c r="AA62593" s="441"/>
    </row>
    <row r="62594" spans="25:27" x14ac:dyDescent="0.2">
      <c r="Y62594" s="396"/>
      <c r="Z62594" s="396"/>
      <c r="AA62594" s="441"/>
    </row>
    <row r="62595" spans="25:27" x14ac:dyDescent="0.2">
      <c r="Y62595" s="396"/>
      <c r="Z62595" s="396"/>
      <c r="AA62595" s="441"/>
    </row>
    <row r="62596" spans="25:27" x14ac:dyDescent="0.2">
      <c r="Y62596" s="396"/>
      <c r="Z62596" s="396"/>
      <c r="AA62596" s="441"/>
    </row>
    <row r="62597" spans="25:27" x14ac:dyDescent="0.2">
      <c r="Y62597" s="396"/>
      <c r="Z62597" s="396"/>
      <c r="AA62597" s="441"/>
    </row>
    <row r="62598" spans="25:27" x14ac:dyDescent="0.2">
      <c r="Y62598" s="396"/>
      <c r="Z62598" s="396"/>
      <c r="AA62598" s="441"/>
    </row>
    <row r="62599" spans="25:27" x14ac:dyDescent="0.2">
      <c r="Y62599" s="396"/>
      <c r="Z62599" s="396"/>
      <c r="AA62599" s="441"/>
    </row>
    <row r="62600" spans="25:27" x14ac:dyDescent="0.2">
      <c r="Y62600" s="396"/>
      <c r="Z62600" s="396"/>
      <c r="AA62600" s="441"/>
    </row>
    <row r="62601" spans="25:27" x14ac:dyDescent="0.2">
      <c r="Y62601" s="396"/>
      <c r="Z62601" s="396"/>
      <c r="AA62601" s="441"/>
    </row>
    <row r="62602" spans="25:27" x14ac:dyDescent="0.2">
      <c r="Y62602" s="396"/>
      <c r="Z62602" s="396"/>
      <c r="AA62602" s="441"/>
    </row>
    <row r="62603" spans="25:27" x14ac:dyDescent="0.2">
      <c r="Y62603" s="396"/>
      <c r="Z62603" s="396"/>
      <c r="AA62603" s="441"/>
    </row>
    <row r="62604" spans="25:27" x14ac:dyDescent="0.2">
      <c r="Y62604" s="396"/>
      <c r="Z62604" s="396"/>
      <c r="AA62604" s="441"/>
    </row>
    <row r="62605" spans="25:27" x14ac:dyDescent="0.2">
      <c r="Y62605" s="396"/>
      <c r="Z62605" s="396"/>
      <c r="AA62605" s="441"/>
    </row>
    <row r="62606" spans="25:27" x14ac:dyDescent="0.2">
      <c r="Y62606" s="396"/>
      <c r="Z62606" s="396"/>
      <c r="AA62606" s="441"/>
    </row>
    <row r="62607" spans="25:27" x14ac:dyDescent="0.2">
      <c r="Y62607" s="396"/>
      <c r="Z62607" s="396"/>
      <c r="AA62607" s="441"/>
    </row>
    <row r="62608" spans="25:27" x14ac:dyDescent="0.2">
      <c r="Y62608" s="396"/>
      <c r="Z62608" s="396"/>
      <c r="AA62608" s="441"/>
    </row>
    <row r="62609" spans="25:27" x14ac:dyDescent="0.2">
      <c r="Y62609" s="396"/>
      <c r="Z62609" s="396"/>
      <c r="AA62609" s="441"/>
    </row>
    <row r="62610" spans="25:27" x14ac:dyDescent="0.2">
      <c r="Y62610" s="396"/>
      <c r="Z62610" s="396"/>
      <c r="AA62610" s="441"/>
    </row>
    <row r="62611" spans="25:27" x14ac:dyDescent="0.2">
      <c r="Y62611" s="396"/>
      <c r="Z62611" s="396"/>
      <c r="AA62611" s="441"/>
    </row>
    <row r="62612" spans="25:27" x14ac:dyDescent="0.2">
      <c r="Y62612" s="396"/>
      <c r="Z62612" s="396"/>
      <c r="AA62612" s="441"/>
    </row>
    <row r="62613" spans="25:27" x14ac:dyDescent="0.2">
      <c r="Y62613" s="396"/>
      <c r="Z62613" s="396"/>
      <c r="AA62613" s="441"/>
    </row>
    <row r="62614" spans="25:27" x14ac:dyDescent="0.2">
      <c r="Y62614" s="396"/>
      <c r="Z62614" s="396"/>
      <c r="AA62614" s="441"/>
    </row>
    <row r="62615" spans="25:27" x14ac:dyDescent="0.2">
      <c r="Y62615" s="396"/>
      <c r="Z62615" s="396"/>
      <c r="AA62615" s="441"/>
    </row>
    <row r="62616" spans="25:27" x14ac:dyDescent="0.2">
      <c r="Y62616" s="396"/>
      <c r="Z62616" s="396"/>
      <c r="AA62616" s="441"/>
    </row>
    <row r="62617" spans="25:27" x14ac:dyDescent="0.2">
      <c r="Y62617" s="396"/>
      <c r="Z62617" s="396"/>
      <c r="AA62617" s="441"/>
    </row>
    <row r="62618" spans="25:27" x14ac:dyDescent="0.2">
      <c r="Y62618" s="396"/>
      <c r="Z62618" s="396"/>
      <c r="AA62618" s="441"/>
    </row>
    <row r="62619" spans="25:27" x14ac:dyDescent="0.2">
      <c r="Y62619" s="396"/>
      <c r="Z62619" s="396"/>
      <c r="AA62619" s="441"/>
    </row>
    <row r="62620" spans="25:27" x14ac:dyDescent="0.2">
      <c r="Y62620" s="396"/>
      <c r="Z62620" s="396"/>
      <c r="AA62620" s="441"/>
    </row>
    <row r="62621" spans="25:27" x14ac:dyDescent="0.2">
      <c r="Y62621" s="396"/>
      <c r="Z62621" s="396"/>
      <c r="AA62621" s="441"/>
    </row>
    <row r="62622" spans="25:27" x14ac:dyDescent="0.2">
      <c r="Y62622" s="396"/>
      <c r="Z62622" s="396"/>
      <c r="AA62622" s="441"/>
    </row>
    <row r="62623" spans="25:27" x14ac:dyDescent="0.2">
      <c r="Y62623" s="396"/>
      <c r="Z62623" s="396"/>
      <c r="AA62623" s="441"/>
    </row>
    <row r="62624" spans="25:27" x14ac:dyDescent="0.2">
      <c r="Y62624" s="396"/>
      <c r="Z62624" s="396"/>
      <c r="AA62624" s="441"/>
    </row>
    <row r="62625" spans="25:27" x14ac:dyDescent="0.2">
      <c r="Y62625" s="396"/>
      <c r="Z62625" s="396"/>
      <c r="AA62625" s="441"/>
    </row>
    <row r="62626" spans="25:27" x14ac:dyDescent="0.2">
      <c r="Y62626" s="396"/>
      <c r="Z62626" s="396"/>
      <c r="AA62626" s="441"/>
    </row>
    <row r="62627" spans="25:27" x14ac:dyDescent="0.2">
      <c r="Y62627" s="396"/>
      <c r="Z62627" s="396"/>
      <c r="AA62627" s="441"/>
    </row>
    <row r="62628" spans="25:27" x14ac:dyDescent="0.2">
      <c r="Y62628" s="396"/>
      <c r="Z62628" s="396"/>
      <c r="AA62628" s="441"/>
    </row>
    <row r="62629" spans="25:27" x14ac:dyDescent="0.2">
      <c r="Y62629" s="396"/>
      <c r="Z62629" s="396"/>
      <c r="AA62629" s="441"/>
    </row>
    <row r="62630" spans="25:27" x14ac:dyDescent="0.2">
      <c r="Y62630" s="396"/>
      <c r="Z62630" s="396"/>
      <c r="AA62630" s="441"/>
    </row>
    <row r="62631" spans="25:27" x14ac:dyDescent="0.2">
      <c r="Y62631" s="396"/>
      <c r="Z62631" s="396"/>
      <c r="AA62631" s="441"/>
    </row>
    <row r="62632" spans="25:27" x14ac:dyDescent="0.2">
      <c r="Y62632" s="396"/>
      <c r="Z62632" s="396"/>
      <c r="AA62632" s="441"/>
    </row>
    <row r="62633" spans="25:27" x14ac:dyDescent="0.2">
      <c r="Y62633" s="396"/>
      <c r="Z62633" s="396"/>
      <c r="AA62633" s="441"/>
    </row>
    <row r="62634" spans="25:27" x14ac:dyDescent="0.2">
      <c r="Y62634" s="396"/>
      <c r="Z62634" s="396"/>
      <c r="AA62634" s="441"/>
    </row>
    <row r="62635" spans="25:27" x14ac:dyDescent="0.2">
      <c r="Y62635" s="396"/>
      <c r="Z62635" s="396"/>
      <c r="AA62635" s="441"/>
    </row>
    <row r="62636" spans="25:27" x14ac:dyDescent="0.2">
      <c r="Y62636" s="396"/>
      <c r="Z62636" s="396"/>
      <c r="AA62636" s="441"/>
    </row>
    <row r="62637" spans="25:27" x14ac:dyDescent="0.2">
      <c r="Y62637" s="396"/>
      <c r="Z62637" s="396"/>
      <c r="AA62637" s="441"/>
    </row>
    <row r="62638" spans="25:27" x14ac:dyDescent="0.2">
      <c r="Y62638" s="396"/>
      <c r="Z62638" s="396"/>
      <c r="AA62638" s="441"/>
    </row>
    <row r="62639" spans="25:27" x14ac:dyDescent="0.2">
      <c r="Y62639" s="396"/>
      <c r="Z62639" s="396"/>
      <c r="AA62639" s="441"/>
    </row>
    <row r="62640" spans="25:27" x14ac:dyDescent="0.2">
      <c r="Y62640" s="396"/>
      <c r="Z62640" s="396"/>
      <c r="AA62640" s="441"/>
    </row>
    <row r="62641" spans="25:27" x14ac:dyDescent="0.2">
      <c r="Y62641" s="396"/>
      <c r="Z62641" s="396"/>
      <c r="AA62641" s="441"/>
    </row>
    <row r="62642" spans="25:27" x14ac:dyDescent="0.2">
      <c r="Y62642" s="396"/>
      <c r="Z62642" s="396"/>
      <c r="AA62642" s="441"/>
    </row>
    <row r="62643" spans="25:27" x14ac:dyDescent="0.2">
      <c r="Y62643" s="396"/>
      <c r="Z62643" s="396"/>
      <c r="AA62643" s="441"/>
    </row>
    <row r="62644" spans="25:27" x14ac:dyDescent="0.2">
      <c r="Y62644" s="396"/>
      <c r="Z62644" s="396"/>
      <c r="AA62644" s="441"/>
    </row>
    <row r="62645" spans="25:27" x14ac:dyDescent="0.2">
      <c r="Y62645" s="396"/>
      <c r="Z62645" s="396"/>
      <c r="AA62645" s="441"/>
    </row>
    <row r="62646" spans="25:27" x14ac:dyDescent="0.2">
      <c r="Y62646" s="396"/>
      <c r="Z62646" s="396"/>
      <c r="AA62646" s="441"/>
    </row>
    <row r="62647" spans="25:27" x14ac:dyDescent="0.2">
      <c r="Y62647" s="396"/>
      <c r="Z62647" s="396"/>
      <c r="AA62647" s="441"/>
    </row>
    <row r="62648" spans="25:27" x14ac:dyDescent="0.2">
      <c r="Y62648" s="396"/>
      <c r="Z62648" s="396"/>
      <c r="AA62648" s="441"/>
    </row>
    <row r="62649" spans="25:27" x14ac:dyDescent="0.2">
      <c r="Y62649" s="396"/>
      <c r="Z62649" s="396"/>
      <c r="AA62649" s="441"/>
    </row>
    <row r="62650" spans="25:27" x14ac:dyDescent="0.2">
      <c r="Y62650" s="396"/>
      <c r="Z62650" s="396"/>
      <c r="AA62650" s="441"/>
    </row>
    <row r="62651" spans="25:27" x14ac:dyDescent="0.2">
      <c r="Y62651" s="396"/>
      <c r="Z62651" s="396"/>
      <c r="AA62651" s="441"/>
    </row>
    <row r="62652" spans="25:27" x14ac:dyDescent="0.2">
      <c r="Y62652" s="396"/>
      <c r="Z62652" s="396"/>
      <c r="AA62652" s="441"/>
    </row>
    <row r="62653" spans="25:27" x14ac:dyDescent="0.2">
      <c r="Y62653" s="396"/>
      <c r="Z62653" s="396"/>
      <c r="AA62653" s="441"/>
    </row>
    <row r="62654" spans="25:27" x14ac:dyDescent="0.2">
      <c r="Y62654" s="396"/>
      <c r="Z62654" s="396"/>
      <c r="AA62654" s="441"/>
    </row>
    <row r="62655" spans="25:27" x14ac:dyDescent="0.2">
      <c r="Y62655" s="396"/>
      <c r="Z62655" s="396"/>
      <c r="AA62655" s="441"/>
    </row>
    <row r="62656" spans="25:27" x14ac:dyDescent="0.2">
      <c r="Y62656" s="396"/>
      <c r="Z62656" s="396"/>
      <c r="AA62656" s="441"/>
    </row>
    <row r="62657" spans="25:27" x14ac:dyDescent="0.2">
      <c r="Y62657" s="396"/>
      <c r="Z62657" s="396"/>
      <c r="AA62657" s="441"/>
    </row>
    <row r="62658" spans="25:27" x14ac:dyDescent="0.2">
      <c r="Y62658" s="396"/>
      <c r="Z62658" s="396"/>
      <c r="AA62658" s="441"/>
    </row>
    <row r="62659" spans="25:27" x14ac:dyDescent="0.2">
      <c r="Y62659" s="396"/>
      <c r="Z62659" s="396"/>
      <c r="AA62659" s="441"/>
    </row>
    <row r="62660" spans="25:27" x14ac:dyDescent="0.2">
      <c r="Y62660" s="396"/>
      <c r="Z62660" s="396"/>
      <c r="AA62660" s="441"/>
    </row>
    <row r="62661" spans="25:27" x14ac:dyDescent="0.2">
      <c r="Y62661" s="396"/>
      <c r="Z62661" s="396"/>
      <c r="AA62661" s="441"/>
    </row>
    <row r="62662" spans="25:27" x14ac:dyDescent="0.2">
      <c r="Y62662" s="396"/>
      <c r="Z62662" s="396"/>
      <c r="AA62662" s="441"/>
    </row>
    <row r="62663" spans="25:27" x14ac:dyDescent="0.2">
      <c r="Y62663" s="396"/>
      <c r="Z62663" s="396"/>
      <c r="AA62663" s="441"/>
    </row>
    <row r="62664" spans="25:27" x14ac:dyDescent="0.2">
      <c r="Y62664" s="396"/>
      <c r="Z62664" s="396"/>
      <c r="AA62664" s="441"/>
    </row>
    <row r="62665" spans="25:27" x14ac:dyDescent="0.2">
      <c r="Y62665" s="396"/>
      <c r="Z62665" s="396"/>
      <c r="AA62665" s="441"/>
    </row>
    <row r="62666" spans="25:27" x14ac:dyDescent="0.2">
      <c r="Y62666" s="396"/>
      <c r="Z62666" s="396"/>
      <c r="AA62666" s="441"/>
    </row>
    <row r="62667" spans="25:27" x14ac:dyDescent="0.2">
      <c r="Y62667" s="396"/>
      <c r="Z62667" s="396"/>
      <c r="AA62667" s="441"/>
    </row>
    <row r="62668" spans="25:27" x14ac:dyDescent="0.2">
      <c r="Y62668" s="396"/>
      <c r="Z62668" s="396"/>
      <c r="AA62668" s="441"/>
    </row>
    <row r="62669" spans="25:27" x14ac:dyDescent="0.2">
      <c r="Y62669" s="396"/>
      <c r="Z62669" s="396"/>
      <c r="AA62669" s="441"/>
    </row>
    <row r="62670" spans="25:27" x14ac:dyDescent="0.2">
      <c r="Y62670" s="396"/>
      <c r="Z62670" s="396"/>
      <c r="AA62670" s="441"/>
    </row>
    <row r="62671" spans="25:27" x14ac:dyDescent="0.2">
      <c r="Y62671" s="396"/>
      <c r="Z62671" s="396"/>
      <c r="AA62671" s="441"/>
    </row>
    <row r="62672" spans="25:27" x14ac:dyDescent="0.2">
      <c r="Y62672" s="396"/>
      <c r="Z62672" s="396"/>
      <c r="AA62672" s="441"/>
    </row>
    <row r="62673" spans="25:27" x14ac:dyDescent="0.2">
      <c r="Y62673" s="396"/>
      <c r="Z62673" s="396"/>
      <c r="AA62673" s="441"/>
    </row>
    <row r="62674" spans="25:27" x14ac:dyDescent="0.2">
      <c r="Y62674" s="396"/>
      <c r="Z62674" s="396"/>
      <c r="AA62674" s="441"/>
    </row>
    <row r="62675" spans="25:27" x14ac:dyDescent="0.2">
      <c r="Y62675" s="396"/>
      <c r="Z62675" s="396"/>
      <c r="AA62675" s="441"/>
    </row>
    <row r="62676" spans="25:27" x14ac:dyDescent="0.2">
      <c r="Y62676" s="396"/>
      <c r="Z62676" s="396"/>
      <c r="AA62676" s="441"/>
    </row>
    <row r="62677" spans="25:27" x14ac:dyDescent="0.2">
      <c r="Y62677" s="396"/>
      <c r="Z62677" s="396"/>
      <c r="AA62677" s="441"/>
    </row>
    <row r="62678" spans="25:27" x14ac:dyDescent="0.2">
      <c r="Y62678" s="396"/>
      <c r="Z62678" s="396"/>
      <c r="AA62678" s="441"/>
    </row>
    <row r="62679" spans="25:27" x14ac:dyDescent="0.2">
      <c r="Y62679" s="396"/>
      <c r="Z62679" s="396"/>
      <c r="AA62679" s="441"/>
    </row>
    <row r="62680" spans="25:27" x14ac:dyDescent="0.2">
      <c r="Y62680" s="396"/>
      <c r="Z62680" s="396"/>
      <c r="AA62680" s="441"/>
    </row>
    <row r="62681" spans="25:27" x14ac:dyDescent="0.2">
      <c r="Y62681" s="396"/>
      <c r="Z62681" s="396"/>
      <c r="AA62681" s="441"/>
    </row>
    <row r="62682" spans="25:27" x14ac:dyDescent="0.2">
      <c r="Y62682" s="396"/>
      <c r="Z62682" s="396"/>
      <c r="AA62682" s="441"/>
    </row>
    <row r="62683" spans="25:27" x14ac:dyDescent="0.2">
      <c r="Y62683" s="396"/>
      <c r="Z62683" s="396"/>
      <c r="AA62683" s="441"/>
    </row>
    <row r="62684" spans="25:27" x14ac:dyDescent="0.2">
      <c r="Y62684" s="396"/>
      <c r="Z62684" s="396"/>
      <c r="AA62684" s="441"/>
    </row>
    <row r="62685" spans="25:27" x14ac:dyDescent="0.2">
      <c r="Y62685" s="396"/>
      <c r="Z62685" s="396"/>
      <c r="AA62685" s="441"/>
    </row>
    <row r="62686" spans="25:27" x14ac:dyDescent="0.2">
      <c r="Y62686" s="396"/>
      <c r="Z62686" s="396"/>
      <c r="AA62686" s="441"/>
    </row>
    <row r="62687" spans="25:27" x14ac:dyDescent="0.2">
      <c r="Y62687" s="396"/>
      <c r="Z62687" s="396"/>
      <c r="AA62687" s="441"/>
    </row>
    <row r="62688" spans="25:27" x14ac:dyDescent="0.2">
      <c r="Y62688" s="396"/>
      <c r="Z62688" s="396"/>
      <c r="AA62688" s="441"/>
    </row>
    <row r="62689" spans="25:27" x14ac:dyDescent="0.2">
      <c r="Y62689" s="396"/>
      <c r="Z62689" s="396"/>
      <c r="AA62689" s="441"/>
    </row>
    <row r="62690" spans="25:27" x14ac:dyDescent="0.2">
      <c r="Y62690" s="396"/>
      <c r="Z62690" s="396"/>
      <c r="AA62690" s="441"/>
    </row>
    <row r="62691" spans="25:27" x14ac:dyDescent="0.2">
      <c r="Y62691" s="396"/>
      <c r="Z62691" s="396"/>
      <c r="AA62691" s="441"/>
    </row>
    <row r="62692" spans="25:27" x14ac:dyDescent="0.2">
      <c r="Y62692" s="396"/>
      <c r="Z62692" s="396"/>
      <c r="AA62692" s="441"/>
    </row>
    <row r="62693" spans="25:27" x14ac:dyDescent="0.2">
      <c r="Y62693" s="396"/>
      <c r="Z62693" s="396"/>
      <c r="AA62693" s="441"/>
    </row>
    <row r="62694" spans="25:27" x14ac:dyDescent="0.2">
      <c r="Y62694" s="396"/>
      <c r="Z62694" s="396"/>
      <c r="AA62694" s="441"/>
    </row>
    <row r="62695" spans="25:27" x14ac:dyDescent="0.2">
      <c r="Y62695" s="396"/>
      <c r="Z62695" s="396"/>
      <c r="AA62695" s="441"/>
    </row>
    <row r="62696" spans="25:27" x14ac:dyDescent="0.2">
      <c r="Y62696" s="396"/>
      <c r="Z62696" s="396"/>
      <c r="AA62696" s="441"/>
    </row>
    <row r="62697" spans="25:27" x14ac:dyDescent="0.2">
      <c r="Y62697" s="396"/>
      <c r="Z62697" s="396"/>
      <c r="AA62697" s="441"/>
    </row>
    <row r="62698" spans="25:27" x14ac:dyDescent="0.2">
      <c r="Y62698" s="396"/>
      <c r="Z62698" s="396"/>
      <c r="AA62698" s="441"/>
    </row>
    <row r="62699" spans="25:27" x14ac:dyDescent="0.2">
      <c r="Y62699" s="396"/>
      <c r="Z62699" s="396"/>
      <c r="AA62699" s="441"/>
    </row>
    <row r="62700" spans="25:27" x14ac:dyDescent="0.2">
      <c r="Y62700" s="396"/>
      <c r="Z62700" s="396"/>
      <c r="AA62700" s="441"/>
    </row>
    <row r="62701" spans="25:27" x14ac:dyDescent="0.2">
      <c r="Y62701" s="396"/>
      <c r="Z62701" s="396"/>
      <c r="AA62701" s="441"/>
    </row>
    <row r="62702" spans="25:27" x14ac:dyDescent="0.2">
      <c r="Y62702" s="396"/>
      <c r="Z62702" s="396"/>
      <c r="AA62702" s="441"/>
    </row>
    <row r="62703" spans="25:27" x14ac:dyDescent="0.2">
      <c r="Y62703" s="396"/>
      <c r="Z62703" s="396"/>
      <c r="AA62703" s="441"/>
    </row>
    <row r="62704" spans="25:27" x14ac:dyDescent="0.2">
      <c r="Y62704" s="396"/>
      <c r="Z62704" s="396"/>
      <c r="AA62704" s="441"/>
    </row>
    <row r="62705" spans="25:27" x14ac:dyDescent="0.2">
      <c r="Y62705" s="396"/>
      <c r="Z62705" s="396"/>
      <c r="AA62705" s="441"/>
    </row>
    <row r="62706" spans="25:27" x14ac:dyDescent="0.2">
      <c r="Y62706" s="396"/>
      <c r="Z62706" s="396"/>
      <c r="AA62706" s="441"/>
    </row>
    <row r="62707" spans="25:27" x14ac:dyDescent="0.2">
      <c r="Y62707" s="396"/>
      <c r="Z62707" s="396"/>
      <c r="AA62707" s="441"/>
    </row>
    <row r="62708" spans="25:27" x14ac:dyDescent="0.2">
      <c r="Y62708" s="396"/>
      <c r="Z62708" s="396"/>
      <c r="AA62708" s="441"/>
    </row>
    <row r="62709" spans="25:27" x14ac:dyDescent="0.2">
      <c r="Y62709" s="396"/>
      <c r="Z62709" s="396"/>
      <c r="AA62709" s="441"/>
    </row>
    <row r="62710" spans="25:27" x14ac:dyDescent="0.2">
      <c r="Y62710" s="396"/>
      <c r="Z62710" s="396"/>
      <c r="AA62710" s="441"/>
    </row>
    <row r="62711" spans="25:27" x14ac:dyDescent="0.2">
      <c r="Y62711" s="396"/>
      <c r="Z62711" s="396"/>
      <c r="AA62711" s="441"/>
    </row>
    <row r="62712" spans="25:27" x14ac:dyDescent="0.2">
      <c r="Y62712" s="396"/>
      <c r="Z62712" s="396"/>
      <c r="AA62712" s="441"/>
    </row>
    <row r="62713" spans="25:27" x14ac:dyDescent="0.2">
      <c r="Y62713" s="396"/>
      <c r="Z62713" s="396"/>
      <c r="AA62713" s="441"/>
    </row>
    <row r="62714" spans="25:27" x14ac:dyDescent="0.2">
      <c r="Y62714" s="396"/>
      <c r="Z62714" s="396"/>
      <c r="AA62714" s="441"/>
    </row>
    <row r="62715" spans="25:27" x14ac:dyDescent="0.2">
      <c r="Y62715" s="396"/>
      <c r="Z62715" s="396"/>
      <c r="AA62715" s="441"/>
    </row>
    <row r="62716" spans="25:27" x14ac:dyDescent="0.2">
      <c r="Y62716" s="396"/>
      <c r="Z62716" s="396"/>
      <c r="AA62716" s="441"/>
    </row>
    <row r="62717" spans="25:27" x14ac:dyDescent="0.2">
      <c r="Y62717" s="396"/>
      <c r="Z62717" s="396"/>
      <c r="AA62717" s="441"/>
    </row>
    <row r="62718" spans="25:27" x14ac:dyDescent="0.2">
      <c r="Y62718" s="396"/>
      <c r="Z62718" s="396"/>
      <c r="AA62718" s="441"/>
    </row>
    <row r="62719" spans="25:27" x14ac:dyDescent="0.2">
      <c r="Y62719" s="396"/>
      <c r="Z62719" s="396"/>
      <c r="AA62719" s="441"/>
    </row>
    <row r="62720" spans="25:27" x14ac:dyDescent="0.2">
      <c r="Y62720" s="396"/>
      <c r="Z62720" s="396"/>
      <c r="AA62720" s="441"/>
    </row>
    <row r="62721" spans="25:27" x14ac:dyDescent="0.2">
      <c r="Y62721" s="396"/>
      <c r="Z62721" s="396"/>
      <c r="AA62721" s="441"/>
    </row>
    <row r="62722" spans="25:27" x14ac:dyDescent="0.2">
      <c r="Y62722" s="396"/>
      <c r="Z62722" s="396"/>
      <c r="AA62722" s="441"/>
    </row>
    <row r="62723" spans="25:27" x14ac:dyDescent="0.2">
      <c r="Y62723" s="396"/>
      <c r="Z62723" s="396"/>
      <c r="AA62723" s="441"/>
    </row>
    <row r="62724" spans="25:27" x14ac:dyDescent="0.2">
      <c r="Y62724" s="396"/>
      <c r="Z62724" s="396"/>
      <c r="AA62724" s="441"/>
    </row>
    <row r="62725" spans="25:27" x14ac:dyDescent="0.2">
      <c r="Y62725" s="396"/>
      <c r="Z62725" s="396"/>
      <c r="AA62725" s="441"/>
    </row>
    <row r="62726" spans="25:27" x14ac:dyDescent="0.2">
      <c r="Y62726" s="396"/>
      <c r="Z62726" s="396"/>
      <c r="AA62726" s="441"/>
    </row>
    <row r="62727" spans="25:27" x14ac:dyDescent="0.2">
      <c r="Y62727" s="396"/>
      <c r="Z62727" s="396"/>
      <c r="AA62727" s="441"/>
    </row>
    <row r="62728" spans="25:27" x14ac:dyDescent="0.2">
      <c r="Y62728" s="396"/>
      <c r="Z62728" s="396"/>
      <c r="AA62728" s="441"/>
    </row>
    <row r="62729" spans="25:27" x14ac:dyDescent="0.2">
      <c r="Y62729" s="396"/>
      <c r="Z62729" s="396"/>
      <c r="AA62729" s="441"/>
    </row>
    <row r="62730" spans="25:27" x14ac:dyDescent="0.2">
      <c r="Y62730" s="396"/>
      <c r="Z62730" s="396"/>
      <c r="AA62730" s="441"/>
    </row>
    <row r="62731" spans="25:27" x14ac:dyDescent="0.2">
      <c r="Y62731" s="396"/>
      <c r="Z62731" s="396"/>
      <c r="AA62731" s="441"/>
    </row>
    <row r="62732" spans="25:27" x14ac:dyDescent="0.2">
      <c r="Y62732" s="396"/>
      <c r="Z62732" s="396"/>
      <c r="AA62732" s="441"/>
    </row>
    <row r="62733" spans="25:27" x14ac:dyDescent="0.2">
      <c r="Y62733" s="396"/>
      <c r="Z62733" s="396"/>
      <c r="AA62733" s="441"/>
    </row>
    <row r="62734" spans="25:27" x14ac:dyDescent="0.2">
      <c r="Y62734" s="396"/>
      <c r="Z62734" s="396"/>
      <c r="AA62734" s="441"/>
    </row>
    <row r="62735" spans="25:27" x14ac:dyDescent="0.2">
      <c r="Y62735" s="396"/>
      <c r="Z62735" s="396"/>
      <c r="AA62735" s="441"/>
    </row>
    <row r="62736" spans="25:27" x14ac:dyDescent="0.2">
      <c r="Y62736" s="396"/>
      <c r="Z62736" s="396"/>
      <c r="AA62736" s="441"/>
    </row>
    <row r="62737" spans="25:27" x14ac:dyDescent="0.2">
      <c r="Y62737" s="396"/>
      <c r="Z62737" s="396"/>
      <c r="AA62737" s="441"/>
    </row>
    <row r="62738" spans="25:27" x14ac:dyDescent="0.2">
      <c r="Y62738" s="396"/>
      <c r="Z62738" s="396"/>
      <c r="AA62738" s="441"/>
    </row>
    <row r="62739" spans="25:27" x14ac:dyDescent="0.2">
      <c r="Y62739" s="396"/>
      <c r="Z62739" s="396"/>
      <c r="AA62739" s="441"/>
    </row>
    <row r="62740" spans="25:27" x14ac:dyDescent="0.2">
      <c r="Y62740" s="396"/>
      <c r="Z62740" s="396"/>
      <c r="AA62740" s="441"/>
    </row>
    <row r="62741" spans="25:27" x14ac:dyDescent="0.2">
      <c r="Y62741" s="396"/>
      <c r="Z62741" s="396"/>
      <c r="AA62741" s="441"/>
    </row>
    <row r="62742" spans="25:27" x14ac:dyDescent="0.2">
      <c r="Y62742" s="396"/>
      <c r="Z62742" s="396"/>
      <c r="AA62742" s="441"/>
    </row>
    <row r="62743" spans="25:27" x14ac:dyDescent="0.2">
      <c r="Y62743" s="396"/>
      <c r="Z62743" s="396"/>
      <c r="AA62743" s="441"/>
    </row>
    <row r="62744" spans="25:27" x14ac:dyDescent="0.2">
      <c r="Y62744" s="396"/>
      <c r="Z62744" s="396"/>
      <c r="AA62744" s="441"/>
    </row>
    <row r="62745" spans="25:27" x14ac:dyDescent="0.2">
      <c r="Y62745" s="396"/>
      <c r="Z62745" s="396"/>
      <c r="AA62745" s="441"/>
    </row>
    <row r="62746" spans="25:27" x14ac:dyDescent="0.2">
      <c r="Y62746" s="396"/>
      <c r="Z62746" s="396"/>
      <c r="AA62746" s="441"/>
    </row>
    <row r="62747" spans="25:27" x14ac:dyDescent="0.2">
      <c r="Y62747" s="396"/>
      <c r="Z62747" s="396"/>
      <c r="AA62747" s="441"/>
    </row>
    <row r="62748" spans="25:27" x14ac:dyDescent="0.2">
      <c r="Y62748" s="396"/>
      <c r="Z62748" s="396"/>
      <c r="AA62748" s="441"/>
    </row>
    <row r="62749" spans="25:27" x14ac:dyDescent="0.2">
      <c r="Y62749" s="396"/>
      <c r="Z62749" s="396"/>
      <c r="AA62749" s="441"/>
    </row>
    <row r="62750" spans="25:27" x14ac:dyDescent="0.2">
      <c r="Y62750" s="396"/>
      <c r="Z62750" s="396"/>
      <c r="AA62750" s="441"/>
    </row>
    <row r="62751" spans="25:27" x14ac:dyDescent="0.2">
      <c r="Y62751" s="396"/>
      <c r="Z62751" s="396"/>
      <c r="AA62751" s="441"/>
    </row>
    <row r="62752" spans="25:27" x14ac:dyDescent="0.2">
      <c r="Y62752" s="396"/>
      <c r="Z62752" s="396"/>
      <c r="AA62752" s="441"/>
    </row>
    <row r="62753" spans="25:27" x14ac:dyDescent="0.2">
      <c r="Y62753" s="396"/>
      <c r="Z62753" s="396"/>
      <c r="AA62753" s="441"/>
    </row>
    <row r="62754" spans="25:27" x14ac:dyDescent="0.2">
      <c r="Y62754" s="396"/>
      <c r="Z62754" s="396"/>
      <c r="AA62754" s="441"/>
    </row>
    <row r="62755" spans="25:27" x14ac:dyDescent="0.2">
      <c r="Y62755" s="396"/>
      <c r="Z62755" s="396"/>
      <c r="AA62755" s="441"/>
    </row>
    <row r="62756" spans="25:27" x14ac:dyDescent="0.2">
      <c r="Y62756" s="396"/>
      <c r="Z62756" s="396"/>
      <c r="AA62756" s="441"/>
    </row>
    <row r="62757" spans="25:27" x14ac:dyDescent="0.2">
      <c r="Y62757" s="396"/>
      <c r="Z62757" s="396"/>
      <c r="AA62757" s="441"/>
    </row>
    <row r="62758" spans="25:27" x14ac:dyDescent="0.2">
      <c r="Y62758" s="396"/>
      <c r="Z62758" s="396"/>
      <c r="AA62758" s="441"/>
    </row>
    <row r="62759" spans="25:27" x14ac:dyDescent="0.2">
      <c r="Y62759" s="396"/>
      <c r="Z62759" s="396"/>
      <c r="AA62759" s="441"/>
    </row>
    <row r="62760" spans="25:27" x14ac:dyDescent="0.2">
      <c r="Y62760" s="396"/>
      <c r="Z62760" s="396"/>
      <c r="AA62760" s="441"/>
    </row>
    <row r="62761" spans="25:27" x14ac:dyDescent="0.2">
      <c r="Y62761" s="396"/>
      <c r="Z62761" s="396"/>
      <c r="AA62761" s="441"/>
    </row>
    <row r="62762" spans="25:27" x14ac:dyDescent="0.2">
      <c r="Y62762" s="396"/>
      <c r="Z62762" s="396"/>
      <c r="AA62762" s="441"/>
    </row>
    <row r="62763" spans="25:27" x14ac:dyDescent="0.2">
      <c r="Y62763" s="396"/>
      <c r="Z62763" s="396"/>
      <c r="AA62763" s="441"/>
    </row>
    <row r="62764" spans="25:27" x14ac:dyDescent="0.2">
      <c r="Y62764" s="396"/>
      <c r="Z62764" s="396"/>
      <c r="AA62764" s="441"/>
    </row>
    <row r="62765" spans="25:27" x14ac:dyDescent="0.2">
      <c r="Y62765" s="396"/>
      <c r="Z62765" s="396"/>
      <c r="AA62765" s="441"/>
    </row>
    <row r="62766" spans="25:27" x14ac:dyDescent="0.2">
      <c r="Y62766" s="396"/>
      <c r="Z62766" s="396"/>
      <c r="AA62766" s="441"/>
    </row>
    <row r="62767" spans="25:27" x14ac:dyDescent="0.2">
      <c r="Y62767" s="396"/>
      <c r="Z62767" s="396"/>
      <c r="AA62767" s="441"/>
    </row>
    <row r="62768" spans="25:27" x14ac:dyDescent="0.2">
      <c r="Y62768" s="396"/>
      <c r="Z62768" s="396"/>
      <c r="AA62768" s="441"/>
    </row>
    <row r="62769" spans="25:27" x14ac:dyDescent="0.2">
      <c r="Y62769" s="396"/>
      <c r="Z62769" s="396"/>
      <c r="AA62769" s="441"/>
    </row>
    <row r="62770" spans="25:27" x14ac:dyDescent="0.2">
      <c r="Y62770" s="396"/>
      <c r="Z62770" s="396"/>
      <c r="AA62770" s="441"/>
    </row>
    <row r="62771" spans="25:27" x14ac:dyDescent="0.2">
      <c r="Y62771" s="396"/>
      <c r="Z62771" s="396"/>
      <c r="AA62771" s="441"/>
    </row>
    <row r="62772" spans="25:27" x14ac:dyDescent="0.2">
      <c r="Y62772" s="396"/>
      <c r="Z62772" s="396"/>
      <c r="AA62772" s="441"/>
    </row>
    <row r="62773" spans="25:27" x14ac:dyDescent="0.2">
      <c r="Y62773" s="396"/>
      <c r="Z62773" s="396"/>
      <c r="AA62773" s="441"/>
    </row>
    <row r="62774" spans="25:27" x14ac:dyDescent="0.2">
      <c r="Y62774" s="396"/>
      <c r="Z62774" s="396"/>
      <c r="AA62774" s="441"/>
    </row>
    <row r="62775" spans="25:27" x14ac:dyDescent="0.2">
      <c r="Y62775" s="396"/>
      <c r="Z62775" s="396"/>
      <c r="AA62775" s="441"/>
    </row>
    <row r="62776" spans="25:27" x14ac:dyDescent="0.2">
      <c r="Y62776" s="396"/>
      <c r="Z62776" s="396"/>
      <c r="AA62776" s="441"/>
    </row>
    <row r="62777" spans="25:27" x14ac:dyDescent="0.2">
      <c r="Y62777" s="396"/>
      <c r="Z62777" s="396"/>
      <c r="AA62777" s="441"/>
    </row>
    <row r="62778" spans="25:27" x14ac:dyDescent="0.2">
      <c r="Y62778" s="396"/>
      <c r="Z62778" s="396"/>
      <c r="AA62778" s="441"/>
    </row>
    <row r="62779" spans="25:27" x14ac:dyDescent="0.2">
      <c r="Y62779" s="396"/>
      <c r="Z62779" s="396"/>
      <c r="AA62779" s="441"/>
    </row>
    <row r="62780" spans="25:27" x14ac:dyDescent="0.2">
      <c r="Y62780" s="396"/>
      <c r="Z62780" s="396"/>
      <c r="AA62780" s="441"/>
    </row>
    <row r="62781" spans="25:27" x14ac:dyDescent="0.2">
      <c r="Y62781" s="396"/>
      <c r="Z62781" s="396"/>
      <c r="AA62781" s="441"/>
    </row>
    <row r="62782" spans="25:27" x14ac:dyDescent="0.2">
      <c r="Y62782" s="396"/>
      <c r="Z62782" s="396"/>
      <c r="AA62782" s="441"/>
    </row>
    <row r="62783" spans="25:27" x14ac:dyDescent="0.2">
      <c r="Y62783" s="396"/>
      <c r="Z62783" s="396"/>
      <c r="AA62783" s="441"/>
    </row>
    <row r="62784" spans="25:27" x14ac:dyDescent="0.2">
      <c r="Y62784" s="396"/>
      <c r="Z62784" s="396"/>
      <c r="AA62784" s="441"/>
    </row>
    <row r="62785" spans="25:27" x14ac:dyDescent="0.2">
      <c r="Y62785" s="396"/>
      <c r="Z62785" s="396"/>
      <c r="AA62785" s="441"/>
    </row>
    <row r="62786" spans="25:27" x14ac:dyDescent="0.2">
      <c r="Y62786" s="396"/>
      <c r="Z62786" s="396"/>
      <c r="AA62786" s="441"/>
    </row>
    <row r="62787" spans="25:27" x14ac:dyDescent="0.2">
      <c r="Y62787" s="396"/>
      <c r="Z62787" s="396"/>
      <c r="AA62787" s="441"/>
    </row>
    <row r="62788" spans="25:27" x14ac:dyDescent="0.2">
      <c r="Y62788" s="396"/>
      <c r="Z62788" s="396"/>
      <c r="AA62788" s="441"/>
    </row>
    <row r="62789" spans="25:27" x14ac:dyDescent="0.2">
      <c r="Y62789" s="396"/>
      <c r="Z62789" s="396"/>
      <c r="AA62789" s="441"/>
    </row>
    <row r="62790" spans="25:27" x14ac:dyDescent="0.2">
      <c r="Y62790" s="396"/>
      <c r="Z62790" s="396"/>
      <c r="AA62790" s="441"/>
    </row>
    <row r="62791" spans="25:27" x14ac:dyDescent="0.2">
      <c r="Y62791" s="396"/>
      <c r="Z62791" s="396"/>
      <c r="AA62791" s="441"/>
    </row>
    <row r="62792" spans="25:27" x14ac:dyDescent="0.2">
      <c r="Y62792" s="396"/>
      <c r="Z62792" s="396"/>
      <c r="AA62792" s="441"/>
    </row>
    <row r="62793" spans="25:27" x14ac:dyDescent="0.2">
      <c r="Y62793" s="396"/>
      <c r="Z62793" s="396"/>
      <c r="AA62793" s="441"/>
    </row>
    <row r="62794" spans="25:27" x14ac:dyDescent="0.2">
      <c r="Y62794" s="396"/>
      <c r="Z62794" s="396"/>
      <c r="AA62794" s="441"/>
    </row>
    <row r="62795" spans="25:27" x14ac:dyDescent="0.2">
      <c r="Y62795" s="396"/>
      <c r="Z62795" s="396"/>
      <c r="AA62795" s="441"/>
    </row>
    <row r="62796" spans="25:27" x14ac:dyDescent="0.2">
      <c r="Y62796" s="396"/>
      <c r="Z62796" s="396"/>
      <c r="AA62796" s="441"/>
    </row>
    <row r="62797" spans="25:27" x14ac:dyDescent="0.2">
      <c r="Y62797" s="396"/>
      <c r="Z62797" s="396"/>
      <c r="AA62797" s="441"/>
    </row>
    <row r="62798" spans="25:27" x14ac:dyDescent="0.2">
      <c r="Y62798" s="396"/>
      <c r="Z62798" s="396"/>
      <c r="AA62798" s="441"/>
    </row>
    <row r="62799" spans="25:27" x14ac:dyDescent="0.2">
      <c r="Y62799" s="396"/>
      <c r="Z62799" s="396"/>
      <c r="AA62799" s="441"/>
    </row>
    <row r="62800" spans="25:27" x14ac:dyDescent="0.2">
      <c r="Y62800" s="396"/>
      <c r="Z62800" s="396"/>
      <c r="AA62800" s="441"/>
    </row>
    <row r="62801" spans="25:27" x14ac:dyDescent="0.2">
      <c r="Y62801" s="396"/>
      <c r="Z62801" s="396"/>
      <c r="AA62801" s="441"/>
    </row>
    <row r="62802" spans="25:27" x14ac:dyDescent="0.2">
      <c r="Y62802" s="396"/>
      <c r="Z62802" s="396"/>
      <c r="AA62802" s="441"/>
    </row>
    <row r="62803" spans="25:27" x14ac:dyDescent="0.2">
      <c r="Y62803" s="396"/>
      <c r="Z62803" s="396"/>
      <c r="AA62803" s="441"/>
    </row>
    <row r="62804" spans="25:27" x14ac:dyDescent="0.2">
      <c r="Y62804" s="396"/>
      <c r="Z62804" s="396"/>
      <c r="AA62804" s="441"/>
    </row>
    <row r="62805" spans="25:27" x14ac:dyDescent="0.2">
      <c r="Y62805" s="396"/>
      <c r="Z62805" s="396"/>
      <c r="AA62805" s="441"/>
    </row>
    <row r="62806" spans="25:27" x14ac:dyDescent="0.2">
      <c r="Y62806" s="396"/>
      <c r="Z62806" s="396"/>
      <c r="AA62806" s="441"/>
    </row>
    <row r="62807" spans="25:27" x14ac:dyDescent="0.2">
      <c r="Y62807" s="396"/>
      <c r="Z62807" s="396"/>
      <c r="AA62807" s="441"/>
    </row>
    <row r="62808" spans="25:27" x14ac:dyDescent="0.2">
      <c r="Y62808" s="396"/>
      <c r="Z62808" s="396"/>
      <c r="AA62808" s="441"/>
    </row>
    <row r="62809" spans="25:27" x14ac:dyDescent="0.2">
      <c r="Y62809" s="396"/>
      <c r="Z62809" s="396"/>
      <c r="AA62809" s="441"/>
    </row>
    <row r="62810" spans="25:27" x14ac:dyDescent="0.2">
      <c r="Y62810" s="396"/>
      <c r="Z62810" s="396"/>
      <c r="AA62810" s="441"/>
    </row>
    <row r="62811" spans="25:27" x14ac:dyDescent="0.2">
      <c r="Y62811" s="396"/>
      <c r="Z62811" s="396"/>
      <c r="AA62811" s="441"/>
    </row>
    <row r="62812" spans="25:27" x14ac:dyDescent="0.2">
      <c r="Y62812" s="396"/>
      <c r="Z62812" s="396"/>
      <c r="AA62812" s="441"/>
    </row>
    <row r="62813" spans="25:27" x14ac:dyDescent="0.2">
      <c r="Y62813" s="396"/>
      <c r="Z62813" s="396"/>
      <c r="AA62813" s="441"/>
    </row>
    <row r="62814" spans="25:27" x14ac:dyDescent="0.2">
      <c r="Y62814" s="396"/>
      <c r="Z62814" s="396"/>
      <c r="AA62814" s="441"/>
    </row>
    <row r="62815" spans="25:27" x14ac:dyDescent="0.2">
      <c r="Y62815" s="396"/>
      <c r="Z62815" s="396"/>
      <c r="AA62815" s="441"/>
    </row>
    <row r="62816" spans="25:27" x14ac:dyDescent="0.2">
      <c r="Y62816" s="396"/>
      <c r="Z62816" s="396"/>
      <c r="AA62816" s="441"/>
    </row>
    <row r="62817" spans="25:27" x14ac:dyDescent="0.2">
      <c r="Y62817" s="396"/>
      <c r="Z62817" s="396"/>
      <c r="AA62817" s="441"/>
    </row>
    <row r="62818" spans="25:27" x14ac:dyDescent="0.2">
      <c r="Y62818" s="396"/>
      <c r="Z62818" s="396"/>
      <c r="AA62818" s="441"/>
    </row>
    <row r="62819" spans="25:27" x14ac:dyDescent="0.2">
      <c r="Y62819" s="396"/>
      <c r="Z62819" s="396"/>
      <c r="AA62819" s="441"/>
    </row>
    <row r="62820" spans="25:27" x14ac:dyDescent="0.2">
      <c r="Y62820" s="396"/>
      <c r="Z62820" s="396"/>
      <c r="AA62820" s="441"/>
    </row>
    <row r="62821" spans="25:27" x14ac:dyDescent="0.2">
      <c r="Y62821" s="396"/>
      <c r="Z62821" s="396"/>
      <c r="AA62821" s="441"/>
    </row>
    <row r="62822" spans="25:27" x14ac:dyDescent="0.2">
      <c r="Y62822" s="396"/>
      <c r="Z62822" s="396"/>
      <c r="AA62822" s="441"/>
    </row>
    <row r="62823" spans="25:27" x14ac:dyDescent="0.2">
      <c r="Y62823" s="396"/>
      <c r="Z62823" s="396"/>
      <c r="AA62823" s="441"/>
    </row>
    <row r="62824" spans="25:27" x14ac:dyDescent="0.2">
      <c r="Y62824" s="396"/>
      <c r="Z62824" s="396"/>
      <c r="AA62824" s="441"/>
    </row>
    <row r="62825" spans="25:27" x14ac:dyDescent="0.2">
      <c r="Y62825" s="396"/>
      <c r="Z62825" s="396"/>
      <c r="AA62825" s="441"/>
    </row>
    <row r="62826" spans="25:27" x14ac:dyDescent="0.2">
      <c r="Y62826" s="396"/>
      <c r="Z62826" s="396"/>
      <c r="AA62826" s="441"/>
    </row>
    <row r="62827" spans="25:27" x14ac:dyDescent="0.2">
      <c r="Y62827" s="396"/>
      <c r="Z62827" s="396"/>
      <c r="AA62827" s="441"/>
    </row>
    <row r="62828" spans="25:27" x14ac:dyDescent="0.2">
      <c r="Y62828" s="396"/>
      <c r="Z62828" s="396"/>
      <c r="AA62828" s="441"/>
    </row>
    <row r="62829" spans="25:27" x14ac:dyDescent="0.2">
      <c r="Y62829" s="396"/>
      <c r="Z62829" s="396"/>
      <c r="AA62829" s="441"/>
    </row>
    <row r="62830" spans="25:27" x14ac:dyDescent="0.2">
      <c r="Y62830" s="396"/>
      <c r="Z62830" s="396"/>
      <c r="AA62830" s="441"/>
    </row>
    <row r="62831" spans="25:27" x14ac:dyDescent="0.2">
      <c r="Y62831" s="396"/>
      <c r="Z62831" s="396"/>
      <c r="AA62831" s="441"/>
    </row>
    <row r="62832" spans="25:27" x14ac:dyDescent="0.2">
      <c r="Y62832" s="396"/>
      <c r="Z62832" s="396"/>
      <c r="AA62832" s="441"/>
    </row>
    <row r="62833" spans="25:27" x14ac:dyDescent="0.2">
      <c r="Y62833" s="396"/>
      <c r="Z62833" s="396"/>
      <c r="AA62833" s="441"/>
    </row>
    <row r="62834" spans="25:27" x14ac:dyDescent="0.2">
      <c r="Y62834" s="396"/>
      <c r="Z62834" s="396"/>
      <c r="AA62834" s="441"/>
    </row>
    <row r="62835" spans="25:27" x14ac:dyDescent="0.2">
      <c r="Y62835" s="396"/>
      <c r="Z62835" s="396"/>
      <c r="AA62835" s="441"/>
    </row>
    <row r="62836" spans="25:27" x14ac:dyDescent="0.2">
      <c r="Y62836" s="396"/>
      <c r="Z62836" s="396"/>
      <c r="AA62836" s="441"/>
    </row>
    <row r="62837" spans="25:27" x14ac:dyDescent="0.2">
      <c r="Y62837" s="396"/>
      <c r="Z62837" s="396"/>
      <c r="AA62837" s="441"/>
    </row>
    <row r="62838" spans="25:27" x14ac:dyDescent="0.2">
      <c r="Y62838" s="396"/>
      <c r="Z62838" s="396"/>
      <c r="AA62838" s="441"/>
    </row>
    <row r="62839" spans="25:27" x14ac:dyDescent="0.2">
      <c r="Y62839" s="396"/>
      <c r="Z62839" s="396"/>
      <c r="AA62839" s="441"/>
    </row>
    <row r="62840" spans="25:27" x14ac:dyDescent="0.2">
      <c r="Y62840" s="396"/>
      <c r="Z62840" s="396"/>
      <c r="AA62840" s="441"/>
    </row>
    <row r="62841" spans="25:27" x14ac:dyDescent="0.2">
      <c r="Y62841" s="396"/>
      <c r="Z62841" s="396"/>
      <c r="AA62841" s="441"/>
    </row>
    <row r="62842" spans="25:27" x14ac:dyDescent="0.2">
      <c r="Y62842" s="396"/>
      <c r="Z62842" s="396"/>
      <c r="AA62842" s="441"/>
    </row>
    <row r="62843" spans="25:27" x14ac:dyDescent="0.2">
      <c r="Y62843" s="396"/>
      <c r="Z62843" s="396"/>
      <c r="AA62843" s="441"/>
    </row>
    <row r="62844" spans="25:27" x14ac:dyDescent="0.2">
      <c r="Y62844" s="396"/>
      <c r="Z62844" s="396"/>
      <c r="AA62844" s="441"/>
    </row>
    <row r="62845" spans="25:27" x14ac:dyDescent="0.2">
      <c r="Y62845" s="396"/>
      <c r="Z62845" s="396"/>
      <c r="AA62845" s="441"/>
    </row>
    <row r="62846" spans="25:27" x14ac:dyDescent="0.2">
      <c r="Y62846" s="396"/>
      <c r="Z62846" s="396"/>
      <c r="AA62846" s="441"/>
    </row>
    <row r="62847" spans="25:27" x14ac:dyDescent="0.2">
      <c r="Y62847" s="396"/>
      <c r="Z62847" s="396"/>
      <c r="AA62847" s="441"/>
    </row>
    <row r="62848" spans="25:27" x14ac:dyDescent="0.2">
      <c r="Y62848" s="396"/>
      <c r="Z62848" s="396"/>
      <c r="AA62848" s="441"/>
    </row>
    <row r="62849" spans="25:27" x14ac:dyDescent="0.2">
      <c r="Y62849" s="396"/>
      <c r="Z62849" s="396"/>
      <c r="AA62849" s="441"/>
    </row>
    <row r="62850" spans="25:27" x14ac:dyDescent="0.2">
      <c r="Y62850" s="396"/>
      <c r="Z62850" s="396"/>
      <c r="AA62850" s="441"/>
    </row>
    <row r="62851" spans="25:27" x14ac:dyDescent="0.2">
      <c r="Y62851" s="396"/>
      <c r="Z62851" s="396"/>
      <c r="AA62851" s="441"/>
    </row>
    <row r="62852" spans="25:27" x14ac:dyDescent="0.2">
      <c r="Y62852" s="396"/>
      <c r="Z62852" s="396"/>
      <c r="AA62852" s="441"/>
    </row>
    <row r="62853" spans="25:27" x14ac:dyDescent="0.2">
      <c r="Y62853" s="396"/>
      <c r="Z62853" s="396"/>
      <c r="AA62853" s="441"/>
    </row>
    <row r="62854" spans="25:27" x14ac:dyDescent="0.2">
      <c r="Y62854" s="396"/>
      <c r="Z62854" s="396"/>
      <c r="AA62854" s="441"/>
    </row>
    <row r="62855" spans="25:27" x14ac:dyDescent="0.2">
      <c r="Y62855" s="396"/>
      <c r="Z62855" s="396"/>
      <c r="AA62855" s="441"/>
    </row>
    <row r="62856" spans="25:27" x14ac:dyDescent="0.2">
      <c r="Y62856" s="396"/>
      <c r="Z62856" s="396"/>
      <c r="AA62856" s="441"/>
    </row>
    <row r="62857" spans="25:27" x14ac:dyDescent="0.2">
      <c r="Y62857" s="396"/>
      <c r="Z62857" s="396"/>
      <c r="AA62857" s="441"/>
    </row>
    <row r="62858" spans="25:27" x14ac:dyDescent="0.2">
      <c r="Y62858" s="396"/>
      <c r="Z62858" s="396"/>
      <c r="AA62858" s="441"/>
    </row>
    <row r="62859" spans="25:27" x14ac:dyDescent="0.2">
      <c r="Y62859" s="396"/>
      <c r="Z62859" s="396"/>
      <c r="AA62859" s="441"/>
    </row>
    <row r="62860" spans="25:27" x14ac:dyDescent="0.2">
      <c r="Y62860" s="396"/>
      <c r="Z62860" s="396"/>
      <c r="AA62860" s="441"/>
    </row>
    <row r="62861" spans="25:27" x14ac:dyDescent="0.2">
      <c r="Y62861" s="396"/>
      <c r="Z62861" s="396"/>
      <c r="AA62861" s="441"/>
    </row>
    <row r="62862" spans="25:27" x14ac:dyDescent="0.2">
      <c r="Y62862" s="396"/>
      <c r="Z62862" s="396"/>
      <c r="AA62862" s="441"/>
    </row>
    <row r="62863" spans="25:27" x14ac:dyDescent="0.2">
      <c r="Y62863" s="396"/>
      <c r="Z62863" s="396"/>
      <c r="AA62863" s="441"/>
    </row>
    <row r="62864" spans="25:27" x14ac:dyDescent="0.2">
      <c r="Y62864" s="396"/>
      <c r="Z62864" s="396"/>
      <c r="AA62864" s="441"/>
    </row>
    <row r="62865" spans="25:27" x14ac:dyDescent="0.2">
      <c r="Y62865" s="396"/>
      <c r="Z62865" s="396"/>
      <c r="AA62865" s="441"/>
    </row>
    <row r="62866" spans="25:27" x14ac:dyDescent="0.2">
      <c r="Y62866" s="396"/>
      <c r="Z62866" s="396"/>
      <c r="AA62866" s="441"/>
    </row>
    <row r="62867" spans="25:27" x14ac:dyDescent="0.2">
      <c r="Y62867" s="396"/>
      <c r="Z62867" s="396"/>
      <c r="AA62867" s="441"/>
    </row>
    <row r="62868" spans="25:27" x14ac:dyDescent="0.2">
      <c r="Y62868" s="396"/>
      <c r="Z62868" s="396"/>
      <c r="AA62868" s="441"/>
    </row>
    <row r="62869" spans="25:27" x14ac:dyDescent="0.2">
      <c r="Y62869" s="396"/>
      <c r="Z62869" s="396"/>
      <c r="AA62869" s="441"/>
    </row>
    <row r="62870" spans="25:27" x14ac:dyDescent="0.2">
      <c r="Y62870" s="396"/>
      <c r="Z62870" s="396"/>
      <c r="AA62870" s="441"/>
    </row>
    <row r="62871" spans="25:27" x14ac:dyDescent="0.2">
      <c r="Y62871" s="396"/>
      <c r="Z62871" s="396"/>
      <c r="AA62871" s="441"/>
    </row>
    <row r="62872" spans="25:27" x14ac:dyDescent="0.2">
      <c r="Y62872" s="396"/>
      <c r="Z62872" s="396"/>
      <c r="AA62872" s="441"/>
    </row>
    <row r="62873" spans="25:27" x14ac:dyDescent="0.2">
      <c r="Y62873" s="396"/>
      <c r="Z62873" s="396"/>
      <c r="AA62873" s="441"/>
    </row>
    <row r="62874" spans="25:27" x14ac:dyDescent="0.2">
      <c r="Y62874" s="396"/>
      <c r="Z62874" s="396"/>
      <c r="AA62874" s="441"/>
    </row>
    <row r="62875" spans="25:27" x14ac:dyDescent="0.2">
      <c r="Y62875" s="396"/>
      <c r="Z62875" s="396"/>
      <c r="AA62875" s="441"/>
    </row>
    <row r="62876" spans="25:27" x14ac:dyDescent="0.2">
      <c r="Y62876" s="396"/>
      <c r="Z62876" s="396"/>
      <c r="AA62876" s="441"/>
    </row>
    <row r="62877" spans="25:27" x14ac:dyDescent="0.2">
      <c r="Y62877" s="396"/>
      <c r="Z62877" s="396"/>
      <c r="AA62877" s="441"/>
    </row>
    <row r="62878" spans="25:27" x14ac:dyDescent="0.2">
      <c r="Y62878" s="396"/>
      <c r="Z62878" s="396"/>
      <c r="AA62878" s="441"/>
    </row>
    <row r="62879" spans="25:27" x14ac:dyDescent="0.2">
      <c r="Y62879" s="396"/>
      <c r="Z62879" s="396"/>
      <c r="AA62879" s="441"/>
    </row>
    <row r="62880" spans="25:27" x14ac:dyDescent="0.2">
      <c r="Y62880" s="396"/>
      <c r="Z62880" s="396"/>
      <c r="AA62880" s="441"/>
    </row>
    <row r="62881" spans="25:27" x14ac:dyDescent="0.2">
      <c r="Y62881" s="396"/>
      <c r="Z62881" s="396"/>
      <c r="AA62881" s="441"/>
    </row>
    <row r="62882" spans="25:27" x14ac:dyDescent="0.2">
      <c r="Y62882" s="396"/>
      <c r="Z62882" s="396"/>
      <c r="AA62882" s="441"/>
    </row>
    <row r="62883" spans="25:27" x14ac:dyDescent="0.2">
      <c r="Y62883" s="396"/>
      <c r="Z62883" s="396"/>
      <c r="AA62883" s="441"/>
    </row>
    <row r="62884" spans="25:27" x14ac:dyDescent="0.2">
      <c r="Y62884" s="396"/>
      <c r="Z62884" s="396"/>
      <c r="AA62884" s="441"/>
    </row>
    <row r="62885" spans="25:27" x14ac:dyDescent="0.2">
      <c r="Y62885" s="396"/>
      <c r="Z62885" s="396"/>
      <c r="AA62885" s="441"/>
    </row>
    <row r="62886" spans="25:27" x14ac:dyDescent="0.2">
      <c r="Y62886" s="396"/>
      <c r="Z62886" s="396"/>
      <c r="AA62886" s="441"/>
    </row>
    <row r="62887" spans="25:27" x14ac:dyDescent="0.2">
      <c r="Y62887" s="396"/>
      <c r="Z62887" s="396"/>
      <c r="AA62887" s="441"/>
    </row>
    <row r="62888" spans="25:27" x14ac:dyDescent="0.2">
      <c r="Y62888" s="396"/>
      <c r="Z62888" s="396"/>
      <c r="AA62888" s="441"/>
    </row>
    <row r="62889" spans="25:27" x14ac:dyDescent="0.2">
      <c r="Y62889" s="396"/>
      <c r="Z62889" s="396"/>
      <c r="AA62889" s="441"/>
    </row>
    <row r="62890" spans="25:27" x14ac:dyDescent="0.2">
      <c r="Y62890" s="396"/>
      <c r="Z62890" s="396"/>
      <c r="AA62890" s="441"/>
    </row>
    <row r="62891" spans="25:27" x14ac:dyDescent="0.2">
      <c r="Y62891" s="396"/>
      <c r="Z62891" s="396"/>
      <c r="AA62891" s="441"/>
    </row>
    <row r="62892" spans="25:27" x14ac:dyDescent="0.2">
      <c r="Y62892" s="396"/>
      <c r="Z62892" s="396"/>
      <c r="AA62892" s="441"/>
    </row>
    <row r="62893" spans="25:27" x14ac:dyDescent="0.2">
      <c r="Y62893" s="396"/>
      <c r="Z62893" s="396"/>
      <c r="AA62893" s="441"/>
    </row>
    <row r="62894" spans="25:27" x14ac:dyDescent="0.2">
      <c r="Y62894" s="396"/>
      <c r="Z62894" s="396"/>
      <c r="AA62894" s="441"/>
    </row>
    <row r="62895" spans="25:27" x14ac:dyDescent="0.2">
      <c r="Y62895" s="396"/>
      <c r="Z62895" s="396"/>
      <c r="AA62895" s="441"/>
    </row>
    <row r="62896" spans="25:27" x14ac:dyDescent="0.2">
      <c r="Y62896" s="396"/>
      <c r="Z62896" s="396"/>
      <c r="AA62896" s="441"/>
    </row>
    <row r="62897" spans="25:27" x14ac:dyDescent="0.2">
      <c r="Y62897" s="396"/>
      <c r="Z62897" s="396"/>
      <c r="AA62897" s="441"/>
    </row>
    <row r="62898" spans="25:27" x14ac:dyDescent="0.2">
      <c r="Y62898" s="396"/>
      <c r="Z62898" s="396"/>
      <c r="AA62898" s="441"/>
    </row>
    <row r="62899" spans="25:27" x14ac:dyDescent="0.2">
      <c r="Y62899" s="396"/>
      <c r="Z62899" s="396"/>
      <c r="AA62899" s="441"/>
    </row>
    <row r="62900" spans="25:27" x14ac:dyDescent="0.2">
      <c r="Y62900" s="396"/>
      <c r="Z62900" s="396"/>
      <c r="AA62900" s="441"/>
    </row>
    <row r="62901" spans="25:27" x14ac:dyDescent="0.2">
      <c r="Y62901" s="396"/>
      <c r="Z62901" s="396"/>
      <c r="AA62901" s="441"/>
    </row>
    <row r="62902" spans="25:27" x14ac:dyDescent="0.2">
      <c r="Y62902" s="396"/>
      <c r="Z62902" s="396"/>
      <c r="AA62902" s="441"/>
    </row>
    <row r="62903" spans="25:27" x14ac:dyDescent="0.2">
      <c r="Y62903" s="396"/>
      <c r="Z62903" s="396"/>
      <c r="AA62903" s="441"/>
    </row>
    <row r="62904" spans="25:27" x14ac:dyDescent="0.2">
      <c r="Y62904" s="396"/>
      <c r="Z62904" s="396"/>
      <c r="AA62904" s="441"/>
    </row>
    <row r="62905" spans="25:27" x14ac:dyDescent="0.2">
      <c r="Y62905" s="396"/>
      <c r="Z62905" s="396"/>
      <c r="AA62905" s="441"/>
    </row>
    <row r="62906" spans="25:27" x14ac:dyDescent="0.2">
      <c r="Y62906" s="396"/>
      <c r="Z62906" s="396"/>
      <c r="AA62906" s="441"/>
    </row>
    <row r="62907" spans="25:27" x14ac:dyDescent="0.2">
      <c r="Y62907" s="396"/>
      <c r="Z62907" s="396"/>
      <c r="AA62907" s="441"/>
    </row>
    <row r="62908" spans="25:27" x14ac:dyDescent="0.2">
      <c r="Y62908" s="396"/>
      <c r="Z62908" s="396"/>
      <c r="AA62908" s="441"/>
    </row>
    <row r="62909" spans="25:27" x14ac:dyDescent="0.2">
      <c r="Y62909" s="396"/>
      <c r="Z62909" s="396"/>
      <c r="AA62909" s="441"/>
    </row>
    <row r="62910" spans="25:27" x14ac:dyDescent="0.2">
      <c r="Y62910" s="396"/>
      <c r="Z62910" s="396"/>
      <c r="AA62910" s="441"/>
    </row>
    <row r="62911" spans="25:27" x14ac:dyDescent="0.2">
      <c r="Y62911" s="396"/>
      <c r="Z62911" s="396"/>
      <c r="AA62911" s="441"/>
    </row>
    <row r="62912" spans="25:27" x14ac:dyDescent="0.2">
      <c r="Y62912" s="396"/>
      <c r="Z62912" s="396"/>
      <c r="AA62912" s="441"/>
    </row>
    <row r="62913" spans="25:27" x14ac:dyDescent="0.2">
      <c r="Y62913" s="396"/>
      <c r="Z62913" s="396"/>
      <c r="AA62913" s="441"/>
    </row>
    <row r="62914" spans="25:27" x14ac:dyDescent="0.2">
      <c r="Y62914" s="396"/>
      <c r="Z62914" s="396"/>
      <c r="AA62914" s="441"/>
    </row>
    <row r="62915" spans="25:27" x14ac:dyDescent="0.2">
      <c r="Y62915" s="396"/>
      <c r="Z62915" s="396"/>
      <c r="AA62915" s="441"/>
    </row>
    <row r="62916" spans="25:27" x14ac:dyDescent="0.2">
      <c r="Y62916" s="396"/>
      <c r="Z62916" s="396"/>
      <c r="AA62916" s="441"/>
    </row>
    <row r="62917" spans="25:27" x14ac:dyDescent="0.2">
      <c r="Y62917" s="396"/>
      <c r="Z62917" s="396"/>
      <c r="AA62917" s="441"/>
    </row>
    <row r="62918" spans="25:27" x14ac:dyDescent="0.2">
      <c r="Y62918" s="396"/>
      <c r="Z62918" s="396"/>
      <c r="AA62918" s="441"/>
    </row>
    <row r="62919" spans="25:27" x14ac:dyDescent="0.2">
      <c r="Y62919" s="396"/>
      <c r="Z62919" s="396"/>
      <c r="AA62919" s="441"/>
    </row>
    <row r="62920" spans="25:27" x14ac:dyDescent="0.2">
      <c r="Y62920" s="396"/>
      <c r="Z62920" s="396"/>
      <c r="AA62920" s="441"/>
    </row>
    <row r="62921" spans="25:27" x14ac:dyDescent="0.2">
      <c r="Y62921" s="396"/>
      <c r="Z62921" s="396"/>
      <c r="AA62921" s="441"/>
    </row>
    <row r="62922" spans="25:27" x14ac:dyDescent="0.2">
      <c r="Y62922" s="396"/>
      <c r="Z62922" s="396"/>
      <c r="AA62922" s="441"/>
    </row>
    <row r="62923" spans="25:27" x14ac:dyDescent="0.2">
      <c r="Y62923" s="396"/>
      <c r="Z62923" s="396"/>
      <c r="AA62923" s="441"/>
    </row>
    <row r="62924" spans="25:27" x14ac:dyDescent="0.2">
      <c r="Y62924" s="396"/>
      <c r="Z62924" s="396"/>
      <c r="AA62924" s="441"/>
    </row>
    <row r="62925" spans="25:27" x14ac:dyDescent="0.2">
      <c r="Y62925" s="396"/>
      <c r="Z62925" s="396"/>
      <c r="AA62925" s="441"/>
    </row>
    <row r="62926" spans="25:27" x14ac:dyDescent="0.2">
      <c r="Y62926" s="396"/>
      <c r="Z62926" s="396"/>
      <c r="AA62926" s="441"/>
    </row>
    <row r="62927" spans="25:27" x14ac:dyDescent="0.2">
      <c r="Y62927" s="396"/>
      <c r="Z62927" s="396"/>
      <c r="AA62927" s="441"/>
    </row>
    <row r="62928" spans="25:27" x14ac:dyDescent="0.2">
      <c r="Y62928" s="396"/>
      <c r="Z62928" s="396"/>
      <c r="AA62928" s="441"/>
    </row>
    <row r="62929" spans="25:27" x14ac:dyDescent="0.2">
      <c r="Y62929" s="396"/>
      <c r="Z62929" s="396"/>
      <c r="AA62929" s="441"/>
    </row>
    <row r="62930" spans="25:27" x14ac:dyDescent="0.2">
      <c r="Y62930" s="396"/>
      <c r="Z62930" s="396"/>
      <c r="AA62930" s="441"/>
    </row>
    <row r="62931" spans="25:27" x14ac:dyDescent="0.2">
      <c r="Y62931" s="396"/>
      <c r="Z62931" s="396"/>
      <c r="AA62931" s="441"/>
    </row>
    <row r="62932" spans="25:27" x14ac:dyDescent="0.2">
      <c r="Y62932" s="396"/>
      <c r="Z62932" s="396"/>
      <c r="AA62932" s="441"/>
    </row>
    <row r="62933" spans="25:27" x14ac:dyDescent="0.2">
      <c r="Y62933" s="396"/>
      <c r="Z62933" s="396"/>
      <c r="AA62933" s="441"/>
    </row>
    <row r="62934" spans="25:27" x14ac:dyDescent="0.2">
      <c r="Y62934" s="396"/>
      <c r="Z62934" s="396"/>
      <c r="AA62934" s="441"/>
    </row>
    <row r="62935" spans="25:27" x14ac:dyDescent="0.2">
      <c r="Y62935" s="396"/>
      <c r="Z62935" s="396"/>
      <c r="AA62935" s="441"/>
    </row>
    <row r="62936" spans="25:27" x14ac:dyDescent="0.2">
      <c r="Y62936" s="396"/>
      <c r="Z62936" s="396"/>
      <c r="AA62936" s="441"/>
    </row>
    <row r="62937" spans="25:27" x14ac:dyDescent="0.2">
      <c r="Y62937" s="396"/>
      <c r="Z62937" s="396"/>
      <c r="AA62937" s="441"/>
    </row>
    <row r="62938" spans="25:27" x14ac:dyDescent="0.2">
      <c r="Y62938" s="396"/>
      <c r="Z62938" s="396"/>
      <c r="AA62938" s="441"/>
    </row>
    <row r="62939" spans="25:27" x14ac:dyDescent="0.2">
      <c r="Y62939" s="396"/>
      <c r="Z62939" s="396"/>
      <c r="AA62939" s="441"/>
    </row>
    <row r="62940" spans="25:27" x14ac:dyDescent="0.2">
      <c r="Y62940" s="396"/>
      <c r="Z62940" s="396"/>
      <c r="AA62940" s="441"/>
    </row>
    <row r="62941" spans="25:27" x14ac:dyDescent="0.2">
      <c r="Y62941" s="396"/>
      <c r="Z62941" s="396"/>
      <c r="AA62941" s="441"/>
    </row>
    <row r="62942" spans="25:27" x14ac:dyDescent="0.2">
      <c r="Y62942" s="396"/>
      <c r="Z62942" s="396"/>
      <c r="AA62942" s="441"/>
    </row>
    <row r="62943" spans="25:27" x14ac:dyDescent="0.2">
      <c r="Y62943" s="396"/>
      <c r="Z62943" s="396"/>
      <c r="AA62943" s="441"/>
    </row>
    <row r="62944" spans="25:27" x14ac:dyDescent="0.2">
      <c r="Y62944" s="396"/>
      <c r="Z62944" s="396"/>
      <c r="AA62944" s="441"/>
    </row>
    <row r="62945" spans="25:27" x14ac:dyDescent="0.2">
      <c r="Y62945" s="396"/>
      <c r="Z62945" s="396"/>
      <c r="AA62945" s="441"/>
    </row>
    <row r="62946" spans="25:27" x14ac:dyDescent="0.2">
      <c r="Y62946" s="396"/>
      <c r="Z62946" s="396"/>
      <c r="AA62946" s="441"/>
    </row>
    <row r="62947" spans="25:27" x14ac:dyDescent="0.2">
      <c r="Y62947" s="396"/>
      <c r="Z62947" s="396"/>
      <c r="AA62947" s="441"/>
    </row>
    <row r="62948" spans="25:27" x14ac:dyDescent="0.2">
      <c r="Y62948" s="396"/>
      <c r="Z62948" s="396"/>
      <c r="AA62948" s="441"/>
    </row>
    <row r="62949" spans="25:27" x14ac:dyDescent="0.2">
      <c r="Y62949" s="396"/>
      <c r="Z62949" s="396"/>
      <c r="AA62949" s="441"/>
    </row>
    <row r="62950" spans="25:27" x14ac:dyDescent="0.2">
      <c r="Y62950" s="396"/>
      <c r="Z62950" s="396"/>
      <c r="AA62950" s="441"/>
    </row>
    <row r="62951" spans="25:27" x14ac:dyDescent="0.2">
      <c r="Y62951" s="396"/>
      <c r="Z62951" s="396"/>
      <c r="AA62951" s="441"/>
    </row>
    <row r="62952" spans="25:27" x14ac:dyDescent="0.2">
      <c r="Y62952" s="396"/>
      <c r="Z62952" s="396"/>
      <c r="AA62952" s="441"/>
    </row>
    <row r="62953" spans="25:27" x14ac:dyDescent="0.2">
      <c r="Y62953" s="396"/>
      <c r="Z62953" s="396"/>
      <c r="AA62953" s="441"/>
    </row>
    <row r="62954" spans="25:27" x14ac:dyDescent="0.2">
      <c r="Y62954" s="396"/>
      <c r="Z62954" s="396"/>
      <c r="AA62954" s="441"/>
    </row>
    <row r="62955" spans="25:27" x14ac:dyDescent="0.2">
      <c r="Y62955" s="396"/>
      <c r="Z62955" s="396"/>
      <c r="AA62955" s="441"/>
    </row>
    <row r="62956" spans="25:27" x14ac:dyDescent="0.2">
      <c r="Y62956" s="396"/>
      <c r="Z62956" s="396"/>
      <c r="AA62956" s="441"/>
    </row>
    <row r="62957" spans="25:27" x14ac:dyDescent="0.2">
      <c r="Y62957" s="396"/>
      <c r="Z62957" s="396"/>
      <c r="AA62957" s="441"/>
    </row>
    <row r="62958" spans="25:27" x14ac:dyDescent="0.2">
      <c r="Y62958" s="396"/>
      <c r="Z62958" s="396"/>
      <c r="AA62958" s="441"/>
    </row>
    <row r="62959" spans="25:27" x14ac:dyDescent="0.2">
      <c r="Y62959" s="396"/>
      <c r="Z62959" s="396"/>
      <c r="AA62959" s="441"/>
    </row>
    <row r="62960" spans="25:27" x14ac:dyDescent="0.2">
      <c r="Y62960" s="396"/>
      <c r="Z62960" s="396"/>
      <c r="AA62960" s="441"/>
    </row>
    <row r="62961" spans="25:27" x14ac:dyDescent="0.2">
      <c r="Y62961" s="396"/>
      <c r="Z62961" s="396"/>
      <c r="AA62961" s="441"/>
    </row>
    <row r="62962" spans="25:27" x14ac:dyDescent="0.2">
      <c r="Y62962" s="396"/>
      <c r="Z62962" s="396"/>
      <c r="AA62962" s="441"/>
    </row>
    <row r="62963" spans="25:27" x14ac:dyDescent="0.2">
      <c r="Y62963" s="396"/>
      <c r="Z62963" s="396"/>
      <c r="AA62963" s="441"/>
    </row>
    <row r="62964" spans="25:27" x14ac:dyDescent="0.2">
      <c r="Y62964" s="396"/>
      <c r="Z62964" s="396"/>
      <c r="AA62964" s="441"/>
    </row>
    <row r="62965" spans="25:27" x14ac:dyDescent="0.2">
      <c r="Y62965" s="396"/>
      <c r="Z62965" s="396"/>
      <c r="AA62965" s="441"/>
    </row>
    <row r="62966" spans="25:27" x14ac:dyDescent="0.2">
      <c r="Y62966" s="396"/>
      <c r="Z62966" s="396"/>
      <c r="AA62966" s="441"/>
    </row>
    <row r="62967" spans="25:27" x14ac:dyDescent="0.2">
      <c r="Y62967" s="396"/>
      <c r="Z62967" s="396"/>
      <c r="AA62967" s="441"/>
    </row>
    <row r="62968" spans="25:27" x14ac:dyDescent="0.2">
      <c r="Y62968" s="396"/>
      <c r="Z62968" s="396"/>
      <c r="AA62968" s="441"/>
    </row>
    <row r="62969" spans="25:27" x14ac:dyDescent="0.2">
      <c r="Y62969" s="396"/>
      <c r="Z62969" s="396"/>
      <c r="AA62969" s="441"/>
    </row>
    <row r="62970" spans="25:27" x14ac:dyDescent="0.2">
      <c r="Y62970" s="396"/>
      <c r="Z62970" s="396"/>
      <c r="AA62970" s="441"/>
    </row>
    <row r="62971" spans="25:27" x14ac:dyDescent="0.2">
      <c r="Y62971" s="396"/>
      <c r="Z62971" s="396"/>
      <c r="AA62971" s="441"/>
    </row>
    <row r="62972" spans="25:27" x14ac:dyDescent="0.2">
      <c r="Y62972" s="396"/>
      <c r="Z62972" s="396"/>
      <c r="AA62972" s="441"/>
    </row>
    <row r="62973" spans="25:27" x14ac:dyDescent="0.2">
      <c r="Y62973" s="396"/>
      <c r="Z62973" s="396"/>
      <c r="AA62973" s="441"/>
    </row>
    <row r="62974" spans="25:27" x14ac:dyDescent="0.2">
      <c r="Y62974" s="396"/>
      <c r="Z62974" s="396"/>
      <c r="AA62974" s="441"/>
    </row>
    <row r="62975" spans="25:27" x14ac:dyDescent="0.2">
      <c r="Y62975" s="396"/>
      <c r="Z62975" s="396"/>
      <c r="AA62975" s="441"/>
    </row>
    <row r="62976" spans="25:27" x14ac:dyDescent="0.2">
      <c r="Y62976" s="396"/>
      <c r="Z62976" s="396"/>
      <c r="AA62976" s="441"/>
    </row>
    <row r="62977" spans="25:27" x14ac:dyDescent="0.2">
      <c r="Y62977" s="396"/>
      <c r="Z62977" s="396"/>
      <c r="AA62977" s="441"/>
    </row>
    <row r="62978" spans="25:27" x14ac:dyDescent="0.2">
      <c r="Y62978" s="396"/>
      <c r="Z62978" s="396"/>
      <c r="AA62978" s="441"/>
    </row>
    <row r="62979" spans="25:27" x14ac:dyDescent="0.2">
      <c r="Y62979" s="396"/>
      <c r="Z62979" s="396"/>
      <c r="AA62979" s="441"/>
    </row>
    <row r="62980" spans="25:27" x14ac:dyDescent="0.2">
      <c r="Y62980" s="396"/>
      <c r="Z62980" s="396"/>
      <c r="AA62980" s="441"/>
    </row>
    <row r="62981" spans="25:27" x14ac:dyDescent="0.2">
      <c r="Y62981" s="396"/>
      <c r="Z62981" s="396"/>
      <c r="AA62981" s="441"/>
    </row>
    <row r="62982" spans="25:27" x14ac:dyDescent="0.2">
      <c r="Y62982" s="396"/>
      <c r="Z62982" s="396"/>
      <c r="AA62982" s="441"/>
    </row>
    <row r="62983" spans="25:27" x14ac:dyDescent="0.2">
      <c r="Y62983" s="396"/>
      <c r="Z62983" s="396"/>
      <c r="AA62983" s="441"/>
    </row>
    <row r="62984" spans="25:27" x14ac:dyDescent="0.2">
      <c r="Y62984" s="396"/>
      <c r="Z62984" s="396"/>
      <c r="AA62984" s="441"/>
    </row>
    <row r="62985" spans="25:27" x14ac:dyDescent="0.2">
      <c r="Y62985" s="396"/>
      <c r="Z62985" s="396"/>
      <c r="AA62985" s="441"/>
    </row>
    <row r="62986" spans="25:27" x14ac:dyDescent="0.2">
      <c r="Y62986" s="396"/>
      <c r="Z62986" s="396"/>
      <c r="AA62986" s="441"/>
    </row>
    <row r="62987" spans="25:27" x14ac:dyDescent="0.2">
      <c r="Y62987" s="396"/>
      <c r="Z62987" s="396"/>
      <c r="AA62987" s="441"/>
    </row>
    <row r="62988" spans="25:27" x14ac:dyDescent="0.2">
      <c r="Y62988" s="396"/>
      <c r="Z62988" s="396"/>
      <c r="AA62988" s="441"/>
    </row>
    <row r="62989" spans="25:27" x14ac:dyDescent="0.2">
      <c r="Y62989" s="396"/>
      <c r="Z62989" s="396"/>
      <c r="AA62989" s="441"/>
    </row>
    <row r="62990" spans="25:27" x14ac:dyDescent="0.2">
      <c r="Y62990" s="396"/>
      <c r="Z62990" s="396"/>
      <c r="AA62990" s="441"/>
    </row>
    <row r="62991" spans="25:27" x14ac:dyDescent="0.2">
      <c r="Y62991" s="396"/>
      <c r="Z62991" s="396"/>
      <c r="AA62991" s="441"/>
    </row>
    <row r="62992" spans="25:27" x14ac:dyDescent="0.2">
      <c r="Y62992" s="396"/>
      <c r="Z62992" s="396"/>
      <c r="AA62992" s="441"/>
    </row>
    <row r="62993" spans="25:27" x14ac:dyDescent="0.2">
      <c r="Y62993" s="396"/>
      <c r="Z62993" s="396"/>
      <c r="AA62993" s="441"/>
    </row>
    <row r="62994" spans="25:27" x14ac:dyDescent="0.2">
      <c r="Y62994" s="396"/>
      <c r="Z62994" s="396"/>
      <c r="AA62994" s="441"/>
    </row>
    <row r="62995" spans="25:27" x14ac:dyDescent="0.2">
      <c r="Y62995" s="396"/>
      <c r="Z62995" s="396"/>
      <c r="AA62995" s="441"/>
    </row>
    <row r="62996" spans="25:27" x14ac:dyDescent="0.2">
      <c r="Y62996" s="396"/>
      <c r="Z62996" s="396"/>
      <c r="AA62996" s="441"/>
    </row>
    <row r="62997" spans="25:27" x14ac:dyDescent="0.2">
      <c r="Y62997" s="396"/>
      <c r="Z62997" s="396"/>
      <c r="AA62997" s="441"/>
    </row>
    <row r="62998" spans="25:27" x14ac:dyDescent="0.2">
      <c r="Y62998" s="396"/>
      <c r="Z62998" s="396"/>
      <c r="AA62998" s="441"/>
    </row>
    <row r="62999" spans="25:27" x14ac:dyDescent="0.2">
      <c r="Y62999" s="396"/>
      <c r="Z62999" s="396"/>
      <c r="AA62999" s="441"/>
    </row>
    <row r="63000" spans="25:27" x14ac:dyDescent="0.2">
      <c r="Y63000" s="396"/>
      <c r="Z63000" s="396"/>
      <c r="AA63000" s="441"/>
    </row>
    <row r="63001" spans="25:27" x14ac:dyDescent="0.2">
      <c r="Y63001" s="396"/>
      <c r="Z63001" s="396"/>
      <c r="AA63001" s="441"/>
    </row>
    <row r="63002" spans="25:27" x14ac:dyDescent="0.2">
      <c r="Y63002" s="396"/>
      <c r="Z63002" s="396"/>
      <c r="AA63002" s="441"/>
    </row>
    <row r="63003" spans="25:27" x14ac:dyDescent="0.2">
      <c r="Y63003" s="396"/>
      <c r="Z63003" s="396"/>
      <c r="AA63003" s="441"/>
    </row>
    <row r="63004" spans="25:27" x14ac:dyDescent="0.2">
      <c r="Y63004" s="396"/>
      <c r="Z63004" s="396"/>
      <c r="AA63004" s="441"/>
    </row>
    <row r="63005" spans="25:27" x14ac:dyDescent="0.2">
      <c r="Y63005" s="396"/>
      <c r="Z63005" s="396"/>
      <c r="AA63005" s="441"/>
    </row>
    <row r="63006" spans="25:27" x14ac:dyDescent="0.2">
      <c r="Y63006" s="396"/>
      <c r="Z63006" s="396"/>
      <c r="AA63006" s="441"/>
    </row>
    <row r="63007" spans="25:27" x14ac:dyDescent="0.2">
      <c r="Y63007" s="396"/>
      <c r="Z63007" s="396"/>
      <c r="AA63007" s="441"/>
    </row>
    <row r="63008" spans="25:27" x14ac:dyDescent="0.2">
      <c r="Y63008" s="396"/>
      <c r="Z63008" s="396"/>
      <c r="AA63008" s="441"/>
    </row>
    <row r="63009" spans="25:27" x14ac:dyDescent="0.2">
      <c r="Y63009" s="396"/>
      <c r="Z63009" s="396"/>
      <c r="AA63009" s="441"/>
    </row>
    <row r="63010" spans="25:27" x14ac:dyDescent="0.2">
      <c r="Y63010" s="396"/>
      <c r="Z63010" s="396"/>
      <c r="AA63010" s="441"/>
    </row>
    <row r="63011" spans="25:27" x14ac:dyDescent="0.2">
      <c r="Y63011" s="396"/>
      <c r="Z63011" s="396"/>
      <c r="AA63011" s="441"/>
    </row>
    <row r="63012" spans="25:27" x14ac:dyDescent="0.2">
      <c r="Y63012" s="396"/>
      <c r="Z63012" s="396"/>
      <c r="AA63012" s="441"/>
    </row>
    <row r="63013" spans="25:27" x14ac:dyDescent="0.2">
      <c r="Y63013" s="396"/>
      <c r="Z63013" s="396"/>
      <c r="AA63013" s="441"/>
    </row>
    <row r="63014" spans="25:27" x14ac:dyDescent="0.2">
      <c r="Y63014" s="396"/>
      <c r="Z63014" s="396"/>
      <c r="AA63014" s="441"/>
    </row>
    <row r="63015" spans="25:27" x14ac:dyDescent="0.2">
      <c r="Y63015" s="396"/>
      <c r="Z63015" s="396"/>
      <c r="AA63015" s="441"/>
    </row>
    <row r="63016" spans="25:27" x14ac:dyDescent="0.2">
      <c r="Y63016" s="396"/>
      <c r="Z63016" s="396"/>
      <c r="AA63016" s="441"/>
    </row>
    <row r="63017" spans="25:27" x14ac:dyDescent="0.2">
      <c r="Y63017" s="396"/>
      <c r="Z63017" s="396"/>
      <c r="AA63017" s="441"/>
    </row>
    <row r="63018" spans="25:27" x14ac:dyDescent="0.2">
      <c r="Y63018" s="396"/>
      <c r="Z63018" s="396"/>
      <c r="AA63018" s="441"/>
    </row>
    <row r="63019" spans="25:27" x14ac:dyDescent="0.2">
      <c r="Y63019" s="396"/>
      <c r="Z63019" s="396"/>
      <c r="AA63019" s="441"/>
    </row>
    <row r="63020" spans="25:27" x14ac:dyDescent="0.2">
      <c r="Y63020" s="396"/>
      <c r="Z63020" s="396"/>
      <c r="AA63020" s="441"/>
    </row>
    <row r="63021" spans="25:27" x14ac:dyDescent="0.2">
      <c r="Y63021" s="396"/>
      <c r="Z63021" s="396"/>
      <c r="AA63021" s="441"/>
    </row>
    <row r="63022" spans="25:27" x14ac:dyDescent="0.2">
      <c r="Y63022" s="396"/>
      <c r="Z63022" s="396"/>
      <c r="AA63022" s="441"/>
    </row>
    <row r="63023" spans="25:27" x14ac:dyDescent="0.2">
      <c r="Y63023" s="396"/>
      <c r="Z63023" s="396"/>
      <c r="AA63023" s="441"/>
    </row>
    <row r="63024" spans="25:27" x14ac:dyDescent="0.2">
      <c r="Y63024" s="396"/>
      <c r="Z63024" s="396"/>
      <c r="AA63024" s="441"/>
    </row>
    <row r="63025" spans="25:27" x14ac:dyDescent="0.2">
      <c r="Y63025" s="396"/>
      <c r="Z63025" s="396"/>
      <c r="AA63025" s="441"/>
    </row>
    <row r="63026" spans="25:27" x14ac:dyDescent="0.2">
      <c r="Y63026" s="396"/>
      <c r="Z63026" s="396"/>
      <c r="AA63026" s="441"/>
    </row>
    <row r="63027" spans="25:27" x14ac:dyDescent="0.2">
      <c r="Y63027" s="396"/>
      <c r="Z63027" s="396"/>
      <c r="AA63027" s="441"/>
    </row>
    <row r="63028" spans="25:27" x14ac:dyDescent="0.2">
      <c r="Y63028" s="396"/>
      <c r="Z63028" s="396"/>
      <c r="AA63028" s="441"/>
    </row>
    <row r="63029" spans="25:27" x14ac:dyDescent="0.2">
      <c r="Y63029" s="396"/>
      <c r="Z63029" s="396"/>
      <c r="AA63029" s="441"/>
    </row>
    <row r="63030" spans="25:27" x14ac:dyDescent="0.2">
      <c r="Y63030" s="396"/>
      <c r="Z63030" s="396"/>
      <c r="AA63030" s="441"/>
    </row>
    <row r="63031" spans="25:27" x14ac:dyDescent="0.2">
      <c r="Y63031" s="396"/>
      <c r="Z63031" s="396"/>
      <c r="AA63031" s="441"/>
    </row>
    <row r="63032" spans="25:27" x14ac:dyDescent="0.2">
      <c r="Y63032" s="396"/>
      <c r="Z63032" s="396"/>
      <c r="AA63032" s="441"/>
    </row>
    <row r="63033" spans="25:27" x14ac:dyDescent="0.2">
      <c r="Y63033" s="396"/>
      <c r="Z63033" s="396"/>
      <c r="AA63033" s="441"/>
    </row>
    <row r="63034" spans="25:27" x14ac:dyDescent="0.2">
      <c r="Y63034" s="396"/>
      <c r="Z63034" s="396"/>
      <c r="AA63034" s="441"/>
    </row>
    <row r="63035" spans="25:27" x14ac:dyDescent="0.2">
      <c r="Y63035" s="396"/>
      <c r="Z63035" s="396"/>
      <c r="AA63035" s="441"/>
    </row>
    <row r="63036" spans="25:27" x14ac:dyDescent="0.2">
      <c r="Y63036" s="396"/>
      <c r="Z63036" s="396"/>
      <c r="AA63036" s="441"/>
    </row>
    <row r="63037" spans="25:27" x14ac:dyDescent="0.2">
      <c r="Y63037" s="396"/>
      <c r="Z63037" s="396"/>
      <c r="AA63037" s="441"/>
    </row>
    <row r="63038" spans="25:27" x14ac:dyDescent="0.2">
      <c r="Y63038" s="396"/>
      <c r="Z63038" s="396"/>
      <c r="AA63038" s="441"/>
    </row>
    <row r="63039" spans="25:27" x14ac:dyDescent="0.2">
      <c r="Y63039" s="396"/>
      <c r="Z63039" s="396"/>
      <c r="AA63039" s="441"/>
    </row>
    <row r="63040" spans="25:27" x14ac:dyDescent="0.2">
      <c r="Y63040" s="396"/>
      <c r="Z63040" s="396"/>
      <c r="AA63040" s="441"/>
    </row>
    <row r="63041" spans="25:27" x14ac:dyDescent="0.2">
      <c r="Y63041" s="396"/>
      <c r="Z63041" s="396"/>
      <c r="AA63041" s="441"/>
    </row>
    <row r="63042" spans="25:27" x14ac:dyDescent="0.2">
      <c r="Y63042" s="396"/>
      <c r="Z63042" s="396"/>
      <c r="AA63042" s="441"/>
    </row>
    <row r="63043" spans="25:27" x14ac:dyDescent="0.2">
      <c r="Y63043" s="396"/>
      <c r="Z63043" s="396"/>
      <c r="AA63043" s="441"/>
    </row>
    <row r="63044" spans="25:27" x14ac:dyDescent="0.2">
      <c r="Y63044" s="396"/>
      <c r="Z63044" s="396"/>
      <c r="AA63044" s="441"/>
    </row>
    <row r="63045" spans="25:27" x14ac:dyDescent="0.2">
      <c r="Y63045" s="396"/>
      <c r="Z63045" s="396"/>
      <c r="AA63045" s="441"/>
    </row>
    <row r="63046" spans="25:27" x14ac:dyDescent="0.2">
      <c r="Y63046" s="396"/>
      <c r="Z63046" s="396"/>
      <c r="AA63046" s="441"/>
    </row>
    <row r="63047" spans="25:27" x14ac:dyDescent="0.2">
      <c r="Y63047" s="396"/>
      <c r="Z63047" s="396"/>
      <c r="AA63047" s="441"/>
    </row>
    <row r="63048" spans="25:27" x14ac:dyDescent="0.2">
      <c r="Y63048" s="396"/>
      <c r="Z63048" s="396"/>
      <c r="AA63048" s="441"/>
    </row>
    <row r="63049" spans="25:27" x14ac:dyDescent="0.2">
      <c r="Y63049" s="396"/>
      <c r="Z63049" s="396"/>
      <c r="AA63049" s="441"/>
    </row>
    <row r="63050" spans="25:27" x14ac:dyDescent="0.2">
      <c r="Y63050" s="396"/>
      <c r="Z63050" s="396"/>
      <c r="AA63050" s="441"/>
    </row>
    <row r="63051" spans="25:27" x14ac:dyDescent="0.2">
      <c r="Y63051" s="396"/>
      <c r="Z63051" s="396"/>
      <c r="AA63051" s="441"/>
    </row>
    <row r="63052" spans="25:27" x14ac:dyDescent="0.2">
      <c r="Y63052" s="396"/>
      <c r="Z63052" s="396"/>
      <c r="AA63052" s="441"/>
    </row>
    <row r="63053" spans="25:27" x14ac:dyDescent="0.2">
      <c r="Y63053" s="396"/>
      <c r="Z63053" s="396"/>
      <c r="AA63053" s="441"/>
    </row>
    <row r="63054" spans="25:27" x14ac:dyDescent="0.2">
      <c r="Y63054" s="396"/>
      <c r="Z63054" s="396"/>
      <c r="AA63054" s="441"/>
    </row>
    <row r="63055" spans="25:27" x14ac:dyDescent="0.2">
      <c r="Y63055" s="396"/>
      <c r="Z63055" s="396"/>
      <c r="AA63055" s="441"/>
    </row>
    <row r="63056" spans="25:27" x14ac:dyDescent="0.2">
      <c r="Y63056" s="396"/>
      <c r="Z63056" s="396"/>
      <c r="AA63056" s="441"/>
    </row>
    <row r="63057" spans="25:27" x14ac:dyDescent="0.2">
      <c r="Y63057" s="396"/>
      <c r="Z63057" s="396"/>
      <c r="AA63057" s="441"/>
    </row>
    <row r="63058" spans="25:27" x14ac:dyDescent="0.2">
      <c r="Y63058" s="396"/>
      <c r="Z63058" s="396"/>
      <c r="AA63058" s="441"/>
    </row>
    <row r="63059" spans="25:27" x14ac:dyDescent="0.2">
      <c r="Y63059" s="396"/>
      <c r="Z63059" s="396"/>
      <c r="AA63059" s="441"/>
    </row>
    <row r="63060" spans="25:27" x14ac:dyDescent="0.2">
      <c r="Y63060" s="396"/>
      <c r="Z63060" s="396"/>
      <c r="AA63060" s="441"/>
    </row>
    <row r="63061" spans="25:27" x14ac:dyDescent="0.2">
      <c r="Y63061" s="396"/>
      <c r="Z63061" s="396"/>
      <c r="AA63061" s="441"/>
    </row>
    <row r="63062" spans="25:27" x14ac:dyDescent="0.2">
      <c r="Y63062" s="396"/>
      <c r="Z63062" s="396"/>
      <c r="AA63062" s="441"/>
    </row>
    <row r="63063" spans="25:27" x14ac:dyDescent="0.2">
      <c r="Y63063" s="396"/>
      <c r="Z63063" s="396"/>
      <c r="AA63063" s="441"/>
    </row>
    <row r="63064" spans="25:27" x14ac:dyDescent="0.2">
      <c r="Y63064" s="396"/>
      <c r="Z63064" s="396"/>
      <c r="AA63064" s="441"/>
    </row>
    <row r="63065" spans="25:27" x14ac:dyDescent="0.2">
      <c r="Y63065" s="396"/>
      <c r="Z63065" s="396"/>
      <c r="AA63065" s="441"/>
    </row>
    <row r="63066" spans="25:27" x14ac:dyDescent="0.2">
      <c r="Y63066" s="396"/>
      <c r="Z63066" s="396"/>
      <c r="AA63066" s="441"/>
    </row>
    <row r="63067" spans="25:27" x14ac:dyDescent="0.2">
      <c r="Y63067" s="396"/>
      <c r="Z63067" s="396"/>
      <c r="AA63067" s="441"/>
    </row>
    <row r="63068" spans="25:27" x14ac:dyDescent="0.2">
      <c r="Y63068" s="396"/>
      <c r="Z63068" s="396"/>
      <c r="AA63068" s="441"/>
    </row>
    <row r="63069" spans="25:27" x14ac:dyDescent="0.2">
      <c r="Y63069" s="396"/>
      <c r="Z63069" s="396"/>
      <c r="AA63069" s="441"/>
    </row>
    <row r="63070" spans="25:27" x14ac:dyDescent="0.2">
      <c r="Y63070" s="396"/>
      <c r="Z63070" s="396"/>
      <c r="AA63070" s="441"/>
    </row>
    <row r="63071" spans="25:27" x14ac:dyDescent="0.2">
      <c r="Y63071" s="396"/>
      <c r="Z63071" s="396"/>
      <c r="AA63071" s="441"/>
    </row>
    <row r="63072" spans="25:27" x14ac:dyDescent="0.2">
      <c r="Y63072" s="396"/>
      <c r="Z63072" s="396"/>
      <c r="AA63072" s="441"/>
    </row>
    <row r="63073" spans="25:27" x14ac:dyDescent="0.2">
      <c r="Y63073" s="396"/>
      <c r="Z63073" s="396"/>
      <c r="AA63073" s="441"/>
    </row>
    <row r="63074" spans="25:27" x14ac:dyDescent="0.2">
      <c r="Y63074" s="396"/>
      <c r="Z63074" s="396"/>
      <c r="AA63074" s="441"/>
    </row>
    <row r="63075" spans="25:27" x14ac:dyDescent="0.2">
      <c r="Y63075" s="396"/>
      <c r="Z63075" s="396"/>
      <c r="AA63075" s="441"/>
    </row>
    <row r="63076" spans="25:27" x14ac:dyDescent="0.2">
      <c r="Y63076" s="396"/>
      <c r="Z63076" s="396"/>
      <c r="AA63076" s="441"/>
    </row>
    <row r="63077" spans="25:27" x14ac:dyDescent="0.2">
      <c r="Y63077" s="396"/>
      <c r="Z63077" s="396"/>
      <c r="AA63077" s="441"/>
    </row>
    <row r="63078" spans="25:27" x14ac:dyDescent="0.2">
      <c r="Y63078" s="396"/>
      <c r="Z63078" s="396"/>
      <c r="AA63078" s="441"/>
    </row>
    <row r="63079" spans="25:27" x14ac:dyDescent="0.2">
      <c r="Y63079" s="396"/>
      <c r="Z63079" s="396"/>
      <c r="AA63079" s="441"/>
    </row>
    <row r="63080" spans="25:27" x14ac:dyDescent="0.2">
      <c r="Y63080" s="396"/>
      <c r="Z63080" s="396"/>
      <c r="AA63080" s="441"/>
    </row>
    <row r="63081" spans="25:27" x14ac:dyDescent="0.2">
      <c r="Y63081" s="396"/>
      <c r="Z63081" s="396"/>
      <c r="AA63081" s="441"/>
    </row>
    <row r="63082" spans="25:27" x14ac:dyDescent="0.2">
      <c r="Y63082" s="396"/>
      <c r="Z63082" s="396"/>
      <c r="AA63082" s="441"/>
    </row>
    <row r="63083" spans="25:27" x14ac:dyDescent="0.2">
      <c r="Y63083" s="396"/>
      <c r="Z63083" s="396"/>
      <c r="AA63083" s="441"/>
    </row>
    <row r="63084" spans="25:27" x14ac:dyDescent="0.2">
      <c r="Y63084" s="396"/>
      <c r="Z63084" s="396"/>
      <c r="AA63084" s="441"/>
    </row>
    <row r="63085" spans="25:27" x14ac:dyDescent="0.2">
      <c r="Y63085" s="396"/>
      <c r="Z63085" s="396"/>
      <c r="AA63085" s="441"/>
    </row>
    <row r="63086" spans="25:27" x14ac:dyDescent="0.2">
      <c r="Y63086" s="396"/>
      <c r="Z63086" s="396"/>
      <c r="AA63086" s="441"/>
    </row>
    <row r="63087" spans="25:27" x14ac:dyDescent="0.2">
      <c r="Y63087" s="396"/>
      <c r="Z63087" s="396"/>
      <c r="AA63087" s="441"/>
    </row>
    <row r="63088" spans="25:27" x14ac:dyDescent="0.2">
      <c r="Y63088" s="396"/>
      <c r="Z63088" s="396"/>
      <c r="AA63088" s="441"/>
    </row>
    <row r="63089" spans="25:27" x14ac:dyDescent="0.2">
      <c r="Y63089" s="396"/>
      <c r="Z63089" s="396"/>
      <c r="AA63089" s="441"/>
    </row>
    <row r="63090" spans="25:27" x14ac:dyDescent="0.2">
      <c r="Y63090" s="396"/>
      <c r="Z63090" s="396"/>
      <c r="AA63090" s="441"/>
    </row>
    <row r="63091" spans="25:27" x14ac:dyDescent="0.2">
      <c r="Y63091" s="396"/>
      <c r="Z63091" s="396"/>
      <c r="AA63091" s="441"/>
    </row>
    <row r="63092" spans="25:27" x14ac:dyDescent="0.2">
      <c r="Y63092" s="396"/>
      <c r="Z63092" s="396"/>
      <c r="AA63092" s="441"/>
    </row>
    <row r="63093" spans="25:27" x14ac:dyDescent="0.2">
      <c r="Y63093" s="396"/>
      <c r="Z63093" s="396"/>
      <c r="AA63093" s="441"/>
    </row>
    <row r="63094" spans="25:27" x14ac:dyDescent="0.2">
      <c r="Y63094" s="396"/>
      <c r="Z63094" s="396"/>
      <c r="AA63094" s="441"/>
    </row>
    <row r="63095" spans="25:27" x14ac:dyDescent="0.2">
      <c r="Y63095" s="396"/>
      <c r="Z63095" s="396"/>
      <c r="AA63095" s="441"/>
    </row>
    <row r="63096" spans="25:27" x14ac:dyDescent="0.2">
      <c r="Y63096" s="396"/>
      <c r="Z63096" s="396"/>
      <c r="AA63096" s="441"/>
    </row>
    <row r="63097" spans="25:27" x14ac:dyDescent="0.2">
      <c r="Y63097" s="396"/>
      <c r="Z63097" s="396"/>
      <c r="AA63097" s="441"/>
    </row>
    <row r="63098" spans="25:27" x14ac:dyDescent="0.2">
      <c r="Y63098" s="396"/>
      <c r="Z63098" s="396"/>
      <c r="AA63098" s="441"/>
    </row>
    <row r="63099" spans="25:27" x14ac:dyDescent="0.2">
      <c r="Y63099" s="396"/>
      <c r="Z63099" s="396"/>
      <c r="AA63099" s="441"/>
    </row>
    <row r="63100" spans="25:27" x14ac:dyDescent="0.2">
      <c r="Y63100" s="396"/>
      <c r="Z63100" s="396"/>
      <c r="AA63100" s="441"/>
    </row>
    <row r="63101" spans="25:27" x14ac:dyDescent="0.2">
      <c r="Y63101" s="396"/>
      <c r="Z63101" s="396"/>
      <c r="AA63101" s="441"/>
    </row>
    <row r="63102" spans="25:27" x14ac:dyDescent="0.2">
      <c r="Y63102" s="396"/>
      <c r="Z63102" s="396"/>
      <c r="AA63102" s="441"/>
    </row>
    <row r="63103" spans="25:27" x14ac:dyDescent="0.2">
      <c r="Y63103" s="396"/>
      <c r="Z63103" s="396"/>
      <c r="AA63103" s="441"/>
    </row>
    <row r="63104" spans="25:27" x14ac:dyDescent="0.2">
      <c r="Y63104" s="396"/>
      <c r="Z63104" s="396"/>
      <c r="AA63104" s="441"/>
    </row>
    <row r="63105" spans="25:27" x14ac:dyDescent="0.2">
      <c r="Y63105" s="396"/>
      <c r="Z63105" s="396"/>
      <c r="AA63105" s="441"/>
    </row>
    <row r="63106" spans="25:27" x14ac:dyDescent="0.2">
      <c r="Y63106" s="396"/>
      <c r="Z63106" s="396"/>
      <c r="AA63106" s="441"/>
    </row>
    <row r="63107" spans="25:27" x14ac:dyDescent="0.2">
      <c r="Y63107" s="396"/>
      <c r="Z63107" s="396"/>
      <c r="AA63107" s="441"/>
    </row>
    <row r="63108" spans="25:27" x14ac:dyDescent="0.2">
      <c r="Y63108" s="396"/>
      <c r="Z63108" s="396"/>
      <c r="AA63108" s="441"/>
    </row>
    <row r="63109" spans="25:27" x14ac:dyDescent="0.2">
      <c r="Y63109" s="396"/>
      <c r="Z63109" s="396"/>
      <c r="AA63109" s="441"/>
    </row>
    <row r="63110" spans="25:27" x14ac:dyDescent="0.2">
      <c r="Y63110" s="396"/>
      <c r="Z63110" s="396"/>
      <c r="AA63110" s="441"/>
    </row>
    <row r="63111" spans="25:27" x14ac:dyDescent="0.2">
      <c r="Y63111" s="396"/>
      <c r="Z63111" s="396"/>
      <c r="AA63111" s="441"/>
    </row>
    <row r="63112" spans="25:27" x14ac:dyDescent="0.2">
      <c r="Y63112" s="396"/>
      <c r="Z63112" s="396"/>
      <c r="AA63112" s="441"/>
    </row>
    <row r="63113" spans="25:27" x14ac:dyDescent="0.2">
      <c r="Y63113" s="396"/>
      <c r="Z63113" s="396"/>
      <c r="AA63113" s="441"/>
    </row>
    <row r="63114" spans="25:27" x14ac:dyDescent="0.2">
      <c r="Y63114" s="396"/>
      <c r="Z63114" s="396"/>
      <c r="AA63114" s="441"/>
    </row>
    <row r="63115" spans="25:27" x14ac:dyDescent="0.2">
      <c r="Y63115" s="396"/>
      <c r="Z63115" s="396"/>
      <c r="AA63115" s="441"/>
    </row>
    <row r="63116" spans="25:27" x14ac:dyDescent="0.2">
      <c r="Y63116" s="396"/>
      <c r="Z63116" s="396"/>
      <c r="AA63116" s="441"/>
    </row>
    <row r="63117" spans="25:27" x14ac:dyDescent="0.2">
      <c r="Y63117" s="396"/>
      <c r="Z63117" s="396"/>
      <c r="AA63117" s="441"/>
    </row>
    <row r="63118" spans="25:27" x14ac:dyDescent="0.2">
      <c r="Y63118" s="396"/>
      <c r="Z63118" s="396"/>
      <c r="AA63118" s="441"/>
    </row>
    <row r="63119" spans="25:27" x14ac:dyDescent="0.2">
      <c r="Y63119" s="396"/>
      <c r="Z63119" s="396"/>
      <c r="AA63119" s="441"/>
    </row>
    <row r="63120" spans="25:27" x14ac:dyDescent="0.2">
      <c r="Y63120" s="396"/>
      <c r="Z63120" s="396"/>
      <c r="AA63120" s="441"/>
    </row>
    <row r="63121" spans="25:27" x14ac:dyDescent="0.2">
      <c r="Y63121" s="396"/>
      <c r="Z63121" s="396"/>
      <c r="AA63121" s="441"/>
    </row>
    <row r="63122" spans="25:27" x14ac:dyDescent="0.2">
      <c r="Y63122" s="396"/>
      <c r="Z63122" s="396"/>
      <c r="AA63122" s="441"/>
    </row>
    <row r="63123" spans="25:27" x14ac:dyDescent="0.2">
      <c r="Y63123" s="396"/>
      <c r="Z63123" s="396"/>
      <c r="AA63123" s="441"/>
    </row>
    <row r="63124" spans="25:27" x14ac:dyDescent="0.2">
      <c r="Y63124" s="396"/>
      <c r="Z63124" s="396"/>
      <c r="AA63124" s="441"/>
    </row>
    <row r="63125" spans="25:27" x14ac:dyDescent="0.2">
      <c r="Y63125" s="396"/>
      <c r="Z63125" s="396"/>
      <c r="AA63125" s="441"/>
    </row>
    <row r="63126" spans="25:27" x14ac:dyDescent="0.2">
      <c r="Y63126" s="396"/>
      <c r="Z63126" s="396"/>
      <c r="AA63126" s="441"/>
    </row>
    <row r="63127" spans="25:27" x14ac:dyDescent="0.2">
      <c r="Y63127" s="396"/>
      <c r="Z63127" s="396"/>
      <c r="AA63127" s="441"/>
    </row>
    <row r="63128" spans="25:27" x14ac:dyDescent="0.2">
      <c r="Y63128" s="396"/>
      <c r="Z63128" s="396"/>
      <c r="AA63128" s="441"/>
    </row>
    <row r="63129" spans="25:27" x14ac:dyDescent="0.2">
      <c r="Y63129" s="396"/>
      <c r="Z63129" s="396"/>
      <c r="AA63129" s="441"/>
    </row>
    <row r="63130" spans="25:27" x14ac:dyDescent="0.2">
      <c r="Y63130" s="396"/>
      <c r="Z63130" s="396"/>
      <c r="AA63130" s="441"/>
    </row>
    <row r="63131" spans="25:27" x14ac:dyDescent="0.2">
      <c r="Y63131" s="396"/>
      <c r="Z63131" s="396"/>
      <c r="AA63131" s="441"/>
    </row>
    <row r="63132" spans="25:27" x14ac:dyDescent="0.2">
      <c r="Y63132" s="396"/>
      <c r="Z63132" s="396"/>
      <c r="AA63132" s="441"/>
    </row>
    <row r="63133" spans="25:27" x14ac:dyDescent="0.2">
      <c r="Y63133" s="396"/>
      <c r="Z63133" s="396"/>
      <c r="AA63133" s="441"/>
    </row>
    <row r="63134" spans="25:27" x14ac:dyDescent="0.2">
      <c r="Y63134" s="396"/>
      <c r="Z63134" s="396"/>
      <c r="AA63134" s="441"/>
    </row>
    <row r="63135" spans="25:27" x14ac:dyDescent="0.2">
      <c r="Y63135" s="396"/>
      <c r="Z63135" s="396"/>
      <c r="AA63135" s="441"/>
    </row>
    <row r="63136" spans="25:27" x14ac:dyDescent="0.2">
      <c r="Y63136" s="396"/>
      <c r="Z63136" s="396"/>
      <c r="AA63136" s="441"/>
    </row>
    <row r="63137" spans="25:27" x14ac:dyDescent="0.2">
      <c r="Y63137" s="396"/>
      <c r="Z63137" s="396"/>
      <c r="AA63137" s="441"/>
    </row>
    <row r="63138" spans="25:27" x14ac:dyDescent="0.2">
      <c r="Y63138" s="396"/>
      <c r="Z63138" s="396"/>
      <c r="AA63138" s="441"/>
    </row>
    <row r="63139" spans="25:27" x14ac:dyDescent="0.2">
      <c r="Y63139" s="396"/>
      <c r="Z63139" s="396"/>
      <c r="AA63139" s="441"/>
    </row>
    <row r="63140" spans="25:27" x14ac:dyDescent="0.2">
      <c r="Y63140" s="396"/>
      <c r="Z63140" s="396"/>
      <c r="AA63140" s="441"/>
    </row>
    <row r="63141" spans="25:27" x14ac:dyDescent="0.2">
      <c r="Y63141" s="396"/>
      <c r="Z63141" s="396"/>
      <c r="AA63141" s="441"/>
    </row>
    <row r="63142" spans="25:27" x14ac:dyDescent="0.2">
      <c r="Y63142" s="396"/>
      <c r="Z63142" s="396"/>
      <c r="AA63142" s="441"/>
    </row>
    <row r="63143" spans="25:27" x14ac:dyDescent="0.2">
      <c r="Y63143" s="396"/>
      <c r="Z63143" s="396"/>
      <c r="AA63143" s="441"/>
    </row>
    <row r="63144" spans="25:27" x14ac:dyDescent="0.2">
      <c r="Y63144" s="396"/>
      <c r="Z63144" s="396"/>
      <c r="AA63144" s="441"/>
    </row>
    <row r="63145" spans="25:27" x14ac:dyDescent="0.2">
      <c r="Y63145" s="396"/>
      <c r="Z63145" s="396"/>
      <c r="AA63145" s="441"/>
    </row>
    <row r="63146" spans="25:27" x14ac:dyDescent="0.2">
      <c r="Y63146" s="396"/>
      <c r="Z63146" s="396"/>
      <c r="AA63146" s="441"/>
    </row>
    <row r="63147" spans="25:27" x14ac:dyDescent="0.2">
      <c r="Y63147" s="396"/>
      <c r="Z63147" s="396"/>
      <c r="AA63147" s="441"/>
    </row>
    <row r="63148" spans="25:27" x14ac:dyDescent="0.2">
      <c r="Y63148" s="396"/>
      <c r="Z63148" s="396"/>
      <c r="AA63148" s="441"/>
    </row>
    <row r="63149" spans="25:27" x14ac:dyDescent="0.2">
      <c r="Y63149" s="396"/>
      <c r="Z63149" s="396"/>
      <c r="AA63149" s="441"/>
    </row>
    <row r="63150" spans="25:27" x14ac:dyDescent="0.2">
      <c r="Y63150" s="396"/>
      <c r="Z63150" s="396"/>
      <c r="AA63150" s="441"/>
    </row>
    <row r="63151" spans="25:27" x14ac:dyDescent="0.2">
      <c r="Y63151" s="396"/>
      <c r="Z63151" s="396"/>
      <c r="AA63151" s="441"/>
    </row>
    <row r="63152" spans="25:27" x14ac:dyDescent="0.2">
      <c r="Y63152" s="396"/>
      <c r="Z63152" s="396"/>
      <c r="AA63152" s="441"/>
    </row>
    <row r="63153" spans="25:27" x14ac:dyDescent="0.2">
      <c r="Y63153" s="396"/>
      <c r="Z63153" s="396"/>
      <c r="AA63153" s="441"/>
    </row>
    <row r="63154" spans="25:27" x14ac:dyDescent="0.2">
      <c r="Y63154" s="396"/>
      <c r="Z63154" s="396"/>
      <c r="AA63154" s="441"/>
    </row>
    <row r="63155" spans="25:27" x14ac:dyDescent="0.2">
      <c r="Y63155" s="396"/>
      <c r="Z63155" s="396"/>
      <c r="AA63155" s="441"/>
    </row>
    <row r="63156" spans="25:27" x14ac:dyDescent="0.2">
      <c r="Y63156" s="396"/>
      <c r="Z63156" s="396"/>
      <c r="AA63156" s="441"/>
    </row>
    <row r="63157" spans="25:27" x14ac:dyDescent="0.2">
      <c r="Y63157" s="396"/>
      <c r="Z63157" s="396"/>
      <c r="AA63157" s="441"/>
    </row>
    <row r="63158" spans="25:27" x14ac:dyDescent="0.2">
      <c r="Y63158" s="396"/>
      <c r="Z63158" s="396"/>
      <c r="AA63158" s="441"/>
    </row>
    <row r="63159" spans="25:27" x14ac:dyDescent="0.2">
      <c r="Y63159" s="396"/>
      <c r="Z63159" s="396"/>
      <c r="AA63159" s="441"/>
    </row>
    <row r="63160" spans="25:27" x14ac:dyDescent="0.2">
      <c r="Y63160" s="396"/>
      <c r="Z63160" s="396"/>
      <c r="AA63160" s="441"/>
    </row>
    <row r="63161" spans="25:27" x14ac:dyDescent="0.2">
      <c r="Y63161" s="396"/>
      <c r="Z63161" s="396"/>
      <c r="AA63161" s="441"/>
    </row>
    <row r="63162" spans="25:27" x14ac:dyDescent="0.2">
      <c r="Y63162" s="396"/>
      <c r="Z63162" s="396"/>
      <c r="AA63162" s="441"/>
    </row>
    <row r="63163" spans="25:27" x14ac:dyDescent="0.2">
      <c r="Y63163" s="396"/>
      <c r="Z63163" s="396"/>
      <c r="AA63163" s="441"/>
    </row>
    <row r="63164" spans="25:27" x14ac:dyDescent="0.2">
      <c r="Y63164" s="396"/>
      <c r="Z63164" s="396"/>
      <c r="AA63164" s="441"/>
    </row>
    <row r="63165" spans="25:27" x14ac:dyDescent="0.2">
      <c r="Y63165" s="396"/>
      <c r="Z63165" s="396"/>
      <c r="AA63165" s="441"/>
    </row>
    <row r="63166" spans="25:27" x14ac:dyDescent="0.2">
      <c r="Y63166" s="396"/>
      <c r="Z63166" s="396"/>
      <c r="AA63166" s="441"/>
    </row>
    <row r="63167" spans="25:27" x14ac:dyDescent="0.2">
      <c r="Y63167" s="396"/>
      <c r="Z63167" s="396"/>
      <c r="AA63167" s="441"/>
    </row>
    <row r="63168" spans="25:27" x14ac:dyDescent="0.2">
      <c r="Y63168" s="396"/>
      <c r="Z63168" s="396"/>
      <c r="AA63168" s="441"/>
    </row>
    <row r="63169" spans="25:27" x14ac:dyDescent="0.2">
      <c r="Y63169" s="396"/>
      <c r="Z63169" s="396"/>
      <c r="AA63169" s="441"/>
    </row>
    <row r="63170" spans="25:27" x14ac:dyDescent="0.2">
      <c r="Y63170" s="396"/>
      <c r="Z63170" s="396"/>
      <c r="AA63170" s="441"/>
    </row>
    <row r="63171" spans="25:27" x14ac:dyDescent="0.2">
      <c r="Y63171" s="396"/>
      <c r="Z63171" s="396"/>
      <c r="AA63171" s="441"/>
    </row>
    <row r="63172" spans="25:27" x14ac:dyDescent="0.2">
      <c r="Y63172" s="396"/>
      <c r="Z63172" s="396"/>
      <c r="AA63172" s="441"/>
    </row>
    <row r="63173" spans="25:27" x14ac:dyDescent="0.2">
      <c r="Y63173" s="396"/>
      <c r="Z63173" s="396"/>
      <c r="AA63173" s="441"/>
    </row>
    <row r="63174" spans="25:27" x14ac:dyDescent="0.2">
      <c r="Y63174" s="396"/>
      <c r="Z63174" s="396"/>
      <c r="AA63174" s="441"/>
    </row>
    <row r="63175" spans="25:27" x14ac:dyDescent="0.2">
      <c r="Y63175" s="396"/>
      <c r="Z63175" s="396"/>
      <c r="AA63175" s="441"/>
    </row>
    <row r="63176" spans="25:27" x14ac:dyDescent="0.2">
      <c r="Y63176" s="396"/>
      <c r="Z63176" s="396"/>
      <c r="AA63176" s="441"/>
    </row>
    <row r="63177" spans="25:27" x14ac:dyDescent="0.2">
      <c r="Y63177" s="396"/>
      <c r="Z63177" s="396"/>
      <c r="AA63177" s="441"/>
    </row>
    <row r="63178" spans="25:27" x14ac:dyDescent="0.2">
      <c r="Y63178" s="396"/>
      <c r="Z63178" s="396"/>
      <c r="AA63178" s="441"/>
    </row>
    <row r="63179" spans="25:27" x14ac:dyDescent="0.2">
      <c r="Y63179" s="396"/>
      <c r="Z63179" s="396"/>
      <c r="AA63179" s="441"/>
    </row>
    <row r="63180" spans="25:27" x14ac:dyDescent="0.2">
      <c r="Y63180" s="396"/>
      <c r="Z63180" s="396"/>
      <c r="AA63180" s="441"/>
    </row>
    <row r="63181" spans="25:27" x14ac:dyDescent="0.2">
      <c r="Y63181" s="396"/>
      <c r="Z63181" s="396"/>
      <c r="AA63181" s="441"/>
    </row>
    <row r="63182" spans="25:27" x14ac:dyDescent="0.2">
      <c r="Y63182" s="396"/>
      <c r="Z63182" s="396"/>
      <c r="AA63182" s="441"/>
    </row>
    <row r="63183" spans="25:27" x14ac:dyDescent="0.2">
      <c r="Y63183" s="396"/>
      <c r="Z63183" s="396"/>
      <c r="AA63183" s="441"/>
    </row>
    <row r="63184" spans="25:27" x14ac:dyDescent="0.2">
      <c r="Y63184" s="396"/>
      <c r="Z63184" s="396"/>
      <c r="AA63184" s="441"/>
    </row>
    <row r="63185" spans="25:27" x14ac:dyDescent="0.2">
      <c r="Y63185" s="396"/>
      <c r="Z63185" s="396"/>
      <c r="AA63185" s="441"/>
    </row>
    <row r="63186" spans="25:27" x14ac:dyDescent="0.2">
      <c r="Y63186" s="396"/>
      <c r="Z63186" s="396"/>
      <c r="AA63186" s="441"/>
    </row>
    <row r="63187" spans="25:27" x14ac:dyDescent="0.2">
      <c r="Y63187" s="396"/>
      <c r="Z63187" s="396"/>
      <c r="AA63187" s="441"/>
    </row>
    <row r="63188" spans="25:27" x14ac:dyDescent="0.2">
      <c r="Y63188" s="396"/>
      <c r="Z63188" s="396"/>
      <c r="AA63188" s="441"/>
    </row>
    <row r="63189" spans="25:27" x14ac:dyDescent="0.2">
      <c r="Y63189" s="396"/>
      <c r="Z63189" s="396"/>
      <c r="AA63189" s="441"/>
    </row>
    <row r="63190" spans="25:27" x14ac:dyDescent="0.2">
      <c r="Y63190" s="396"/>
      <c r="Z63190" s="396"/>
      <c r="AA63190" s="441"/>
    </row>
    <row r="63191" spans="25:27" x14ac:dyDescent="0.2">
      <c r="Y63191" s="396"/>
      <c r="Z63191" s="396"/>
      <c r="AA63191" s="441"/>
    </row>
    <row r="63192" spans="25:27" x14ac:dyDescent="0.2">
      <c r="Y63192" s="396"/>
      <c r="Z63192" s="396"/>
      <c r="AA63192" s="441"/>
    </row>
    <row r="63193" spans="25:27" x14ac:dyDescent="0.2">
      <c r="Y63193" s="396"/>
      <c r="Z63193" s="396"/>
      <c r="AA63193" s="441"/>
    </row>
    <row r="63194" spans="25:27" x14ac:dyDescent="0.2">
      <c r="Y63194" s="396"/>
      <c r="Z63194" s="396"/>
      <c r="AA63194" s="441"/>
    </row>
    <row r="63195" spans="25:27" x14ac:dyDescent="0.2">
      <c r="Y63195" s="396"/>
      <c r="Z63195" s="396"/>
      <c r="AA63195" s="441"/>
    </row>
    <row r="63196" spans="25:27" x14ac:dyDescent="0.2">
      <c r="Y63196" s="396"/>
      <c r="Z63196" s="396"/>
      <c r="AA63196" s="441"/>
    </row>
    <row r="63197" spans="25:27" x14ac:dyDescent="0.2">
      <c r="Y63197" s="396"/>
      <c r="Z63197" s="396"/>
      <c r="AA63197" s="441"/>
    </row>
    <row r="63198" spans="25:27" x14ac:dyDescent="0.2">
      <c r="Y63198" s="396"/>
      <c r="Z63198" s="396"/>
      <c r="AA63198" s="441"/>
    </row>
    <row r="63199" spans="25:27" x14ac:dyDescent="0.2">
      <c r="Y63199" s="396"/>
      <c r="Z63199" s="396"/>
      <c r="AA63199" s="441"/>
    </row>
    <row r="63200" spans="25:27" x14ac:dyDescent="0.2">
      <c r="Y63200" s="396"/>
      <c r="Z63200" s="396"/>
      <c r="AA63200" s="441"/>
    </row>
    <row r="63201" spans="25:27" x14ac:dyDescent="0.2">
      <c r="Y63201" s="396"/>
      <c r="Z63201" s="396"/>
      <c r="AA63201" s="441"/>
    </row>
    <row r="63202" spans="25:27" x14ac:dyDescent="0.2">
      <c r="Y63202" s="396"/>
      <c r="Z63202" s="396"/>
      <c r="AA63202" s="441"/>
    </row>
    <row r="63203" spans="25:27" x14ac:dyDescent="0.2">
      <c r="Y63203" s="396"/>
      <c r="Z63203" s="396"/>
      <c r="AA63203" s="441"/>
    </row>
    <row r="63204" spans="25:27" x14ac:dyDescent="0.2">
      <c r="Y63204" s="396"/>
      <c r="Z63204" s="396"/>
      <c r="AA63204" s="441"/>
    </row>
    <row r="63205" spans="25:27" x14ac:dyDescent="0.2">
      <c r="Y63205" s="396"/>
      <c r="Z63205" s="396"/>
      <c r="AA63205" s="441"/>
    </row>
    <row r="63206" spans="25:27" x14ac:dyDescent="0.2">
      <c r="Y63206" s="396"/>
      <c r="Z63206" s="396"/>
      <c r="AA63206" s="441"/>
    </row>
    <row r="63207" spans="25:27" x14ac:dyDescent="0.2">
      <c r="Y63207" s="396"/>
      <c r="Z63207" s="396"/>
      <c r="AA63207" s="441"/>
    </row>
    <row r="63208" spans="25:27" x14ac:dyDescent="0.2">
      <c r="Y63208" s="396"/>
      <c r="Z63208" s="396"/>
      <c r="AA63208" s="441"/>
    </row>
    <row r="63209" spans="25:27" x14ac:dyDescent="0.2">
      <c r="Y63209" s="396"/>
      <c r="Z63209" s="396"/>
      <c r="AA63209" s="441"/>
    </row>
    <row r="63210" spans="25:27" x14ac:dyDescent="0.2">
      <c r="Y63210" s="396"/>
      <c r="Z63210" s="396"/>
      <c r="AA63210" s="441"/>
    </row>
    <row r="63211" spans="25:27" x14ac:dyDescent="0.2">
      <c r="Y63211" s="396"/>
      <c r="Z63211" s="396"/>
      <c r="AA63211" s="441"/>
    </row>
    <row r="63212" spans="25:27" x14ac:dyDescent="0.2">
      <c r="Y63212" s="396"/>
      <c r="Z63212" s="396"/>
      <c r="AA63212" s="441"/>
    </row>
    <row r="63213" spans="25:27" x14ac:dyDescent="0.2">
      <c r="Y63213" s="396"/>
      <c r="Z63213" s="396"/>
      <c r="AA63213" s="441"/>
    </row>
    <row r="63214" spans="25:27" x14ac:dyDescent="0.2">
      <c r="Y63214" s="396"/>
      <c r="Z63214" s="396"/>
      <c r="AA63214" s="441"/>
    </row>
    <row r="63215" spans="25:27" x14ac:dyDescent="0.2">
      <c r="Y63215" s="396"/>
      <c r="Z63215" s="396"/>
      <c r="AA63215" s="441"/>
    </row>
    <row r="63216" spans="25:27" x14ac:dyDescent="0.2">
      <c r="Y63216" s="396"/>
      <c r="Z63216" s="396"/>
      <c r="AA63216" s="441"/>
    </row>
    <row r="63217" spans="25:27" x14ac:dyDescent="0.2">
      <c r="Y63217" s="396"/>
      <c r="Z63217" s="396"/>
      <c r="AA63217" s="441"/>
    </row>
    <row r="63218" spans="25:27" x14ac:dyDescent="0.2">
      <c r="Y63218" s="396"/>
      <c r="Z63218" s="396"/>
      <c r="AA63218" s="441"/>
    </row>
    <row r="63219" spans="25:27" x14ac:dyDescent="0.2">
      <c r="Y63219" s="396"/>
      <c r="Z63219" s="396"/>
      <c r="AA63219" s="441"/>
    </row>
    <row r="63220" spans="25:27" x14ac:dyDescent="0.2">
      <c r="Y63220" s="396"/>
      <c r="Z63220" s="396"/>
      <c r="AA63220" s="441"/>
    </row>
    <row r="63221" spans="25:27" x14ac:dyDescent="0.2">
      <c r="Y63221" s="396"/>
      <c r="Z63221" s="396"/>
      <c r="AA63221" s="441"/>
    </row>
    <row r="63222" spans="25:27" x14ac:dyDescent="0.2">
      <c r="Y63222" s="396"/>
      <c r="Z63222" s="396"/>
      <c r="AA63222" s="441"/>
    </row>
    <row r="63223" spans="25:27" x14ac:dyDescent="0.2">
      <c r="Y63223" s="396"/>
      <c r="Z63223" s="396"/>
      <c r="AA63223" s="441"/>
    </row>
    <row r="63224" spans="25:27" x14ac:dyDescent="0.2">
      <c r="Y63224" s="396"/>
      <c r="Z63224" s="396"/>
      <c r="AA63224" s="441"/>
    </row>
    <row r="63225" spans="25:27" x14ac:dyDescent="0.2">
      <c r="Y63225" s="396"/>
      <c r="Z63225" s="396"/>
      <c r="AA63225" s="441"/>
    </row>
    <row r="63226" spans="25:27" x14ac:dyDescent="0.2">
      <c r="Y63226" s="396"/>
      <c r="Z63226" s="396"/>
      <c r="AA63226" s="441"/>
    </row>
    <row r="63227" spans="25:27" x14ac:dyDescent="0.2">
      <c r="Y63227" s="396"/>
      <c r="Z63227" s="396"/>
      <c r="AA63227" s="441"/>
    </row>
    <row r="63228" spans="25:27" x14ac:dyDescent="0.2">
      <c r="Y63228" s="396"/>
      <c r="Z63228" s="396"/>
      <c r="AA63228" s="441"/>
    </row>
    <row r="63229" spans="25:27" x14ac:dyDescent="0.2">
      <c r="Y63229" s="396"/>
      <c r="Z63229" s="396"/>
      <c r="AA63229" s="441"/>
    </row>
    <row r="63230" spans="25:27" x14ac:dyDescent="0.2">
      <c r="Y63230" s="396"/>
      <c r="Z63230" s="396"/>
      <c r="AA63230" s="441"/>
    </row>
    <row r="63231" spans="25:27" x14ac:dyDescent="0.2">
      <c r="Y63231" s="396"/>
      <c r="Z63231" s="396"/>
      <c r="AA63231" s="441"/>
    </row>
    <row r="63232" spans="25:27" x14ac:dyDescent="0.2">
      <c r="Y63232" s="396"/>
      <c r="Z63232" s="396"/>
      <c r="AA63232" s="441"/>
    </row>
    <row r="63233" spans="25:27" x14ac:dyDescent="0.2">
      <c r="Y63233" s="396"/>
      <c r="Z63233" s="396"/>
      <c r="AA63233" s="441"/>
    </row>
    <row r="63234" spans="25:27" x14ac:dyDescent="0.2">
      <c r="Y63234" s="396"/>
      <c r="Z63234" s="396"/>
      <c r="AA63234" s="441"/>
    </row>
    <row r="63235" spans="25:27" x14ac:dyDescent="0.2">
      <c r="Y63235" s="396"/>
      <c r="Z63235" s="396"/>
      <c r="AA63235" s="441"/>
    </row>
    <row r="63236" spans="25:27" x14ac:dyDescent="0.2">
      <c r="Y63236" s="396"/>
      <c r="Z63236" s="396"/>
      <c r="AA63236" s="441"/>
    </row>
    <row r="63237" spans="25:27" x14ac:dyDescent="0.2">
      <c r="Y63237" s="396"/>
      <c r="Z63237" s="396"/>
      <c r="AA63237" s="441"/>
    </row>
    <row r="63238" spans="25:27" x14ac:dyDescent="0.2">
      <c r="Y63238" s="396"/>
      <c r="Z63238" s="396"/>
      <c r="AA63238" s="441"/>
    </row>
    <row r="63239" spans="25:27" x14ac:dyDescent="0.2">
      <c r="Y63239" s="396"/>
      <c r="Z63239" s="396"/>
      <c r="AA63239" s="441"/>
    </row>
    <row r="63240" spans="25:27" x14ac:dyDescent="0.2">
      <c r="Y63240" s="396"/>
      <c r="Z63240" s="396"/>
      <c r="AA63240" s="441"/>
    </row>
    <row r="63241" spans="25:27" x14ac:dyDescent="0.2">
      <c r="Y63241" s="396"/>
      <c r="Z63241" s="396"/>
      <c r="AA63241" s="441"/>
    </row>
    <row r="63242" spans="25:27" x14ac:dyDescent="0.2">
      <c r="Y63242" s="396"/>
      <c r="Z63242" s="396"/>
      <c r="AA63242" s="441"/>
    </row>
    <row r="63243" spans="25:27" x14ac:dyDescent="0.2">
      <c r="Y63243" s="396"/>
      <c r="Z63243" s="396"/>
      <c r="AA63243" s="441"/>
    </row>
    <row r="63244" spans="25:27" x14ac:dyDescent="0.2">
      <c r="Y63244" s="396"/>
      <c r="Z63244" s="396"/>
      <c r="AA63244" s="441"/>
    </row>
    <row r="63245" spans="25:27" x14ac:dyDescent="0.2">
      <c r="Y63245" s="396"/>
      <c r="Z63245" s="396"/>
      <c r="AA63245" s="441"/>
    </row>
    <row r="63246" spans="25:27" x14ac:dyDescent="0.2">
      <c r="Y63246" s="396"/>
      <c r="Z63246" s="396"/>
      <c r="AA63246" s="441"/>
    </row>
    <row r="63247" spans="25:27" x14ac:dyDescent="0.2">
      <c r="Y63247" s="396"/>
      <c r="Z63247" s="396"/>
      <c r="AA63247" s="441"/>
    </row>
    <row r="63248" spans="25:27" x14ac:dyDescent="0.2">
      <c r="Y63248" s="396"/>
      <c r="Z63248" s="396"/>
      <c r="AA63248" s="441"/>
    </row>
    <row r="63249" spans="25:27" x14ac:dyDescent="0.2">
      <c r="Y63249" s="396"/>
      <c r="Z63249" s="396"/>
      <c r="AA63249" s="441"/>
    </row>
    <row r="63250" spans="25:27" x14ac:dyDescent="0.2">
      <c r="Y63250" s="396"/>
      <c r="Z63250" s="396"/>
      <c r="AA63250" s="441"/>
    </row>
    <row r="63251" spans="25:27" x14ac:dyDescent="0.2">
      <c r="Y63251" s="396"/>
      <c r="Z63251" s="396"/>
      <c r="AA63251" s="441"/>
    </row>
    <row r="63252" spans="25:27" x14ac:dyDescent="0.2">
      <c r="Y63252" s="396"/>
      <c r="Z63252" s="396"/>
      <c r="AA63252" s="441"/>
    </row>
    <row r="63253" spans="25:27" x14ac:dyDescent="0.2">
      <c r="Y63253" s="396"/>
      <c r="Z63253" s="396"/>
      <c r="AA63253" s="441"/>
    </row>
    <row r="63254" spans="25:27" x14ac:dyDescent="0.2">
      <c r="Y63254" s="396"/>
      <c r="Z63254" s="396"/>
      <c r="AA63254" s="441"/>
    </row>
    <row r="63255" spans="25:27" x14ac:dyDescent="0.2">
      <c r="Y63255" s="396"/>
      <c r="Z63255" s="396"/>
      <c r="AA63255" s="441"/>
    </row>
    <row r="63256" spans="25:27" x14ac:dyDescent="0.2">
      <c r="Y63256" s="396"/>
      <c r="Z63256" s="396"/>
      <c r="AA63256" s="441"/>
    </row>
    <row r="63257" spans="25:27" x14ac:dyDescent="0.2">
      <c r="Y63257" s="396"/>
      <c r="Z63257" s="396"/>
      <c r="AA63257" s="441"/>
    </row>
    <row r="63258" spans="25:27" x14ac:dyDescent="0.2">
      <c r="Y63258" s="396"/>
      <c r="Z63258" s="396"/>
      <c r="AA63258" s="441"/>
    </row>
    <row r="63259" spans="25:27" x14ac:dyDescent="0.2">
      <c r="Y63259" s="396"/>
      <c r="Z63259" s="396"/>
      <c r="AA63259" s="441"/>
    </row>
    <row r="63260" spans="25:27" x14ac:dyDescent="0.2">
      <c r="Y63260" s="396"/>
      <c r="Z63260" s="396"/>
      <c r="AA63260" s="441"/>
    </row>
    <row r="63261" spans="25:27" x14ac:dyDescent="0.2">
      <c r="Y63261" s="396"/>
      <c r="Z63261" s="396"/>
      <c r="AA63261" s="441"/>
    </row>
    <row r="63262" spans="25:27" x14ac:dyDescent="0.2">
      <c r="Y63262" s="396"/>
      <c r="Z63262" s="396"/>
      <c r="AA63262" s="441"/>
    </row>
    <row r="63263" spans="25:27" x14ac:dyDescent="0.2">
      <c r="Y63263" s="396"/>
      <c r="Z63263" s="396"/>
      <c r="AA63263" s="441"/>
    </row>
    <row r="63264" spans="25:27" x14ac:dyDescent="0.2">
      <c r="Y63264" s="396"/>
      <c r="Z63264" s="396"/>
      <c r="AA63264" s="441"/>
    </row>
    <row r="63265" spans="25:27" x14ac:dyDescent="0.2">
      <c r="Y63265" s="396"/>
      <c r="Z63265" s="396"/>
      <c r="AA63265" s="441"/>
    </row>
    <row r="63266" spans="25:27" x14ac:dyDescent="0.2">
      <c r="Y63266" s="396"/>
      <c r="Z63266" s="396"/>
      <c r="AA63266" s="441"/>
    </row>
    <row r="63267" spans="25:27" x14ac:dyDescent="0.2">
      <c r="Y63267" s="396"/>
      <c r="Z63267" s="396"/>
      <c r="AA63267" s="441"/>
    </row>
    <row r="63268" spans="25:27" x14ac:dyDescent="0.2">
      <c r="Y63268" s="396"/>
      <c r="Z63268" s="396"/>
      <c r="AA63268" s="441"/>
    </row>
    <row r="63269" spans="25:27" x14ac:dyDescent="0.2">
      <c r="Y63269" s="396"/>
      <c r="Z63269" s="396"/>
      <c r="AA63269" s="441"/>
    </row>
    <row r="63270" spans="25:27" x14ac:dyDescent="0.2">
      <c r="Y63270" s="396"/>
      <c r="Z63270" s="396"/>
      <c r="AA63270" s="441"/>
    </row>
    <row r="63271" spans="25:27" x14ac:dyDescent="0.2">
      <c r="Y63271" s="396"/>
      <c r="Z63271" s="396"/>
      <c r="AA63271" s="441"/>
    </row>
    <row r="63272" spans="25:27" x14ac:dyDescent="0.2">
      <c r="Y63272" s="396"/>
      <c r="Z63272" s="396"/>
      <c r="AA63272" s="441"/>
    </row>
    <row r="63273" spans="25:27" x14ac:dyDescent="0.2">
      <c r="Y63273" s="396"/>
      <c r="Z63273" s="396"/>
      <c r="AA63273" s="441"/>
    </row>
    <row r="63274" spans="25:27" x14ac:dyDescent="0.2">
      <c r="Y63274" s="396"/>
      <c r="Z63274" s="396"/>
      <c r="AA63274" s="441"/>
    </row>
    <row r="63275" spans="25:27" x14ac:dyDescent="0.2">
      <c r="Y63275" s="396"/>
      <c r="Z63275" s="396"/>
      <c r="AA63275" s="441"/>
    </row>
    <row r="63276" spans="25:27" x14ac:dyDescent="0.2">
      <c r="Y63276" s="396"/>
      <c r="Z63276" s="396"/>
      <c r="AA63276" s="441"/>
    </row>
    <row r="63277" spans="25:27" x14ac:dyDescent="0.2">
      <c r="Y63277" s="396"/>
      <c r="Z63277" s="396"/>
      <c r="AA63277" s="441"/>
    </row>
    <row r="63278" spans="25:27" x14ac:dyDescent="0.2">
      <c r="Y63278" s="396"/>
      <c r="Z63278" s="396"/>
      <c r="AA63278" s="441"/>
    </row>
    <row r="63279" spans="25:27" x14ac:dyDescent="0.2">
      <c r="Y63279" s="396"/>
      <c r="Z63279" s="396"/>
      <c r="AA63279" s="441"/>
    </row>
    <row r="63280" spans="25:27" x14ac:dyDescent="0.2">
      <c r="Y63280" s="396"/>
      <c r="Z63280" s="396"/>
      <c r="AA63280" s="441"/>
    </row>
    <row r="63281" spans="25:27" x14ac:dyDescent="0.2">
      <c r="Y63281" s="396"/>
      <c r="Z63281" s="396"/>
      <c r="AA63281" s="441"/>
    </row>
    <row r="63282" spans="25:27" x14ac:dyDescent="0.2">
      <c r="Y63282" s="396"/>
      <c r="Z63282" s="396"/>
      <c r="AA63282" s="441"/>
    </row>
    <row r="63283" spans="25:27" x14ac:dyDescent="0.2">
      <c r="Y63283" s="396"/>
      <c r="Z63283" s="396"/>
      <c r="AA63283" s="441"/>
    </row>
    <row r="63284" spans="25:27" x14ac:dyDescent="0.2">
      <c r="Y63284" s="396"/>
      <c r="Z63284" s="396"/>
      <c r="AA63284" s="441"/>
    </row>
    <row r="63285" spans="25:27" x14ac:dyDescent="0.2">
      <c r="Y63285" s="396"/>
      <c r="Z63285" s="396"/>
      <c r="AA63285" s="441"/>
    </row>
    <row r="63286" spans="25:27" x14ac:dyDescent="0.2">
      <c r="Y63286" s="396"/>
      <c r="Z63286" s="396"/>
      <c r="AA63286" s="441"/>
    </row>
    <row r="63287" spans="25:27" x14ac:dyDescent="0.2">
      <c r="Y63287" s="396"/>
      <c r="Z63287" s="396"/>
      <c r="AA63287" s="441"/>
    </row>
    <row r="63288" spans="25:27" x14ac:dyDescent="0.2">
      <c r="Y63288" s="396"/>
      <c r="Z63288" s="396"/>
      <c r="AA63288" s="441"/>
    </row>
    <row r="63289" spans="25:27" x14ac:dyDescent="0.2">
      <c r="Y63289" s="396"/>
      <c r="Z63289" s="396"/>
      <c r="AA63289" s="441"/>
    </row>
    <row r="63290" spans="25:27" x14ac:dyDescent="0.2">
      <c r="Y63290" s="396"/>
      <c r="Z63290" s="396"/>
      <c r="AA63290" s="441"/>
    </row>
    <row r="63291" spans="25:27" x14ac:dyDescent="0.2">
      <c r="Y63291" s="396"/>
      <c r="Z63291" s="396"/>
      <c r="AA63291" s="441"/>
    </row>
    <row r="63292" spans="25:27" x14ac:dyDescent="0.2">
      <c r="Y63292" s="396"/>
      <c r="Z63292" s="396"/>
      <c r="AA63292" s="441"/>
    </row>
    <row r="63293" spans="25:27" x14ac:dyDescent="0.2">
      <c r="Y63293" s="396"/>
      <c r="Z63293" s="396"/>
      <c r="AA63293" s="441"/>
    </row>
    <row r="63294" spans="25:27" x14ac:dyDescent="0.2">
      <c r="Y63294" s="396"/>
      <c r="Z63294" s="396"/>
      <c r="AA63294" s="441"/>
    </row>
    <row r="63295" spans="25:27" x14ac:dyDescent="0.2">
      <c r="Y63295" s="396"/>
      <c r="Z63295" s="396"/>
      <c r="AA63295" s="441"/>
    </row>
    <row r="63296" spans="25:27" x14ac:dyDescent="0.2">
      <c r="Y63296" s="396"/>
      <c r="Z63296" s="396"/>
      <c r="AA63296" s="441"/>
    </row>
    <row r="63297" spans="25:27" x14ac:dyDescent="0.2">
      <c r="Y63297" s="396"/>
      <c r="Z63297" s="396"/>
      <c r="AA63297" s="441"/>
    </row>
    <row r="63298" spans="25:27" x14ac:dyDescent="0.2">
      <c r="Y63298" s="396"/>
      <c r="Z63298" s="396"/>
      <c r="AA63298" s="441"/>
    </row>
    <row r="63299" spans="25:27" x14ac:dyDescent="0.2">
      <c r="Y63299" s="396"/>
      <c r="Z63299" s="396"/>
      <c r="AA63299" s="441"/>
    </row>
    <row r="63300" spans="25:27" x14ac:dyDescent="0.2">
      <c r="Y63300" s="396"/>
      <c r="Z63300" s="396"/>
      <c r="AA63300" s="441"/>
    </row>
    <row r="63301" spans="25:27" x14ac:dyDescent="0.2">
      <c r="Y63301" s="396"/>
      <c r="Z63301" s="396"/>
      <c r="AA63301" s="441"/>
    </row>
    <row r="63302" spans="25:27" x14ac:dyDescent="0.2">
      <c r="Y63302" s="396"/>
      <c r="Z63302" s="396"/>
      <c r="AA63302" s="441"/>
    </row>
    <row r="63303" spans="25:27" x14ac:dyDescent="0.2">
      <c r="Y63303" s="396"/>
      <c r="Z63303" s="396"/>
      <c r="AA63303" s="441"/>
    </row>
    <row r="63304" spans="25:27" x14ac:dyDescent="0.2">
      <c r="Y63304" s="396"/>
      <c r="Z63304" s="396"/>
      <c r="AA63304" s="441"/>
    </row>
    <row r="63305" spans="25:27" x14ac:dyDescent="0.2">
      <c r="Y63305" s="396"/>
      <c r="Z63305" s="396"/>
      <c r="AA63305" s="441"/>
    </row>
    <row r="63306" spans="25:27" x14ac:dyDescent="0.2">
      <c r="Y63306" s="396"/>
      <c r="Z63306" s="396"/>
      <c r="AA63306" s="441"/>
    </row>
    <row r="63307" spans="25:27" x14ac:dyDescent="0.2">
      <c r="Y63307" s="396"/>
      <c r="Z63307" s="396"/>
      <c r="AA63307" s="441"/>
    </row>
    <row r="63308" spans="25:27" x14ac:dyDescent="0.2">
      <c r="Y63308" s="396"/>
      <c r="Z63308" s="396"/>
      <c r="AA63308" s="441"/>
    </row>
    <row r="63309" spans="25:27" x14ac:dyDescent="0.2">
      <c r="Y63309" s="396"/>
      <c r="Z63309" s="396"/>
      <c r="AA63309" s="441"/>
    </row>
    <row r="63310" spans="25:27" x14ac:dyDescent="0.2">
      <c r="Y63310" s="396"/>
      <c r="Z63310" s="396"/>
      <c r="AA63310" s="441"/>
    </row>
    <row r="63311" spans="25:27" x14ac:dyDescent="0.2">
      <c r="Y63311" s="396"/>
      <c r="Z63311" s="396"/>
      <c r="AA63311" s="441"/>
    </row>
    <row r="63312" spans="25:27" x14ac:dyDescent="0.2">
      <c r="Y63312" s="396"/>
      <c r="Z63312" s="396"/>
      <c r="AA63312" s="441"/>
    </row>
    <row r="63313" spans="25:27" x14ac:dyDescent="0.2">
      <c r="Y63313" s="396"/>
      <c r="Z63313" s="396"/>
      <c r="AA63313" s="441"/>
    </row>
    <row r="63314" spans="25:27" x14ac:dyDescent="0.2">
      <c r="Y63314" s="396"/>
      <c r="Z63314" s="396"/>
      <c r="AA63314" s="441"/>
    </row>
    <row r="63315" spans="25:27" x14ac:dyDescent="0.2">
      <c r="Y63315" s="396"/>
      <c r="Z63315" s="396"/>
      <c r="AA63315" s="441"/>
    </row>
    <row r="63316" spans="25:27" x14ac:dyDescent="0.2">
      <c r="Y63316" s="396"/>
      <c r="Z63316" s="396"/>
      <c r="AA63316" s="441"/>
    </row>
    <row r="63317" spans="25:27" x14ac:dyDescent="0.2">
      <c r="Y63317" s="396"/>
      <c r="Z63317" s="396"/>
      <c r="AA63317" s="441"/>
    </row>
    <row r="63318" spans="25:27" x14ac:dyDescent="0.2">
      <c r="Y63318" s="396"/>
      <c r="Z63318" s="396"/>
      <c r="AA63318" s="441"/>
    </row>
    <row r="63319" spans="25:27" x14ac:dyDescent="0.2">
      <c r="Y63319" s="396"/>
      <c r="Z63319" s="396"/>
      <c r="AA63319" s="441"/>
    </row>
    <row r="63320" spans="25:27" x14ac:dyDescent="0.2">
      <c r="Y63320" s="396"/>
      <c r="Z63320" s="396"/>
      <c r="AA63320" s="441"/>
    </row>
    <row r="63321" spans="25:27" x14ac:dyDescent="0.2">
      <c r="Y63321" s="396"/>
      <c r="Z63321" s="396"/>
      <c r="AA63321" s="441"/>
    </row>
    <row r="63322" spans="25:27" x14ac:dyDescent="0.2">
      <c r="Y63322" s="396"/>
      <c r="Z63322" s="396"/>
      <c r="AA63322" s="441"/>
    </row>
    <row r="63323" spans="25:27" x14ac:dyDescent="0.2">
      <c r="Y63323" s="396"/>
      <c r="Z63323" s="396"/>
      <c r="AA63323" s="441"/>
    </row>
    <row r="63324" spans="25:27" x14ac:dyDescent="0.2">
      <c r="Y63324" s="396"/>
      <c r="Z63324" s="396"/>
      <c r="AA63324" s="441"/>
    </row>
    <row r="63325" spans="25:27" x14ac:dyDescent="0.2">
      <c r="Y63325" s="396"/>
      <c r="Z63325" s="396"/>
      <c r="AA63325" s="441"/>
    </row>
    <row r="63326" spans="25:27" x14ac:dyDescent="0.2">
      <c r="Y63326" s="396"/>
      <c r="Z63326" s="396"/>
      <c r="AA63326" s="441"/>
    </row>
    <row r="63327" spans="25:27" x14ac:dyDescent="0.2">
      <c r="Y63327" s="396"/>
      <c r="Z63327" s="396"/>
      <c r="AA63327" s="441"/>
    </row>
    <row r="63328" spans="25:27" x14ac:dyDescent="0.2">
      <c r="Y63328" s="396"/>
      <c r="Z63328" s="396"/>
      <c r="AA63328" s="441"/>
    </row>
    <row r="63329" spans="25:27" x14ac:dyDescent="0.2">
      <c r="Y63329" s="396"/>
      <c r="Z63329" s="396"/>
      <c r="AA63329" s="441"/>
    </row>
    <row r="63330" spans="25:27" x14ac:dyDescent="0.2">
      <c r="Y63330" s="396"/>
      <c r="Z63330" s="396"/>
      <c r="AA63330" s="441"/>
    </row>
    <row r="63331" spans="25:27" x14ac:dyDescent="0.2">
      <c r="Y63331" s="396"/>
      <c r="Z63331" s="396"/>
      <c r="AA63331" s="441"/>
    </row>
    <row r="63332" spans="25:27" x14ac:dyDescent="0.2">
      <c r="Y63332" s="396"/>
      <c r="Z63332" s="396"/>
      <c r="AA63332" s="441"/>
    </row>
    <row r="63333" spans="25:27" x14ac:dyDescent="0.2">
      <c r="Y63333" s="396"/>
      <c r="Z63333" s="396"/>
      <c r="AA63333" s="441"/>
    </row>
    <row r="63334" spans="25:27" x14ac:dyDescent="0.2">
      <c r="Y63334" s="396"/>
      <c r="Z63334" s="396"/>
      <c r="AA63334" s="441"/>
    </row>
    <row r="63335" spans="25:27" x14ac:dyDescent="0.2">
      <c r="Y63335" s="396"/>
      <c r="Z63335" s="396"/>
      <c r="AA63335" s="441"/>
    </row>
    <row r="63336" spans="25:27" x14ac:dyDescent="0.2">
      <c r="Y63336" s="396"/>
      <c r="Z63336" s="396"/>
      <c r="AA63336" s="441"/>
    </row>
    <row r="63337" spans="25:27" x14ac:dyDescent="0.2">
      <c r="Y63337" s="396"/>
      <c r="Z63337" s="396"/>
      <c r="AA63337" s="441"/>
    </row>
    <row r="63338" spans="25:27" x14ac:dyDescent="0.2">
      <c r="Y63338" s="396"/>
      <c r="Z63338" s="396"/>
      <c r="AA63338" s="441"/>
    </row>
    <row r="63339" spans="25:27" x14ac:dyDescent="0.2">
      <c r="Y63339" s="396"/>
      <c r="Z63339" s="396"/>
      <c r="AA63339" s="441"/>
    </row>
    <row r="63340" spans="25:27" x14ac:dyDescent="0.2">
      <c r="Y63340" s="396"/>
      <c r="Z63340" s="396"/>
      <c r="AA63340" s="441"/>
    </row>
    <row r="63341" spans="25:27" x14ac:dyDescent="0.2">
      <c r="Y63341" s="396"/>
      <c r="Z63341" s="396"/>
      <c r="AA63341" s="441"/>
    </row>
    <row r="63342" spans="25:27" x14ac:dyDescent="0.2">
      <c r="Y63342" s="396"/>
      <c r="Z63342" s="396"/>
      <c r="AA63342" s="441"/>
    </row>
    <row r="63343" spans="25:27" x14ac:dyDescent="0.2">
      <c r="Y63343" s="396"/>
      <c r="Z63343" s="396"/>
      <c r="AA63343" s="441"/>
    </row>
    <row r="63344" spans="25:27" x14ac:dyDescent="0.2">
      <c r="Y63344" s="396"/>
      <c r="Z63344" s="396"/>
      <c r="AA63344" s="441"/>
    </row>
    <row r="63345" spans="25:27" x14ac:dyDescent="0.2">
      <c r="Y63345" s="396"/>
      <c r="Z63345" s="396"/>
      <c r="AA63345" s="441"/>
    </row>
    <row r="63346" spans="25:27" x14ac:dyDescent="0.2">
      <c r="Y63346" s="396"/>
      <c r="Z63346" s="396"/>
      <c r="AA63346" s="441"/>
    </row>
    <row r="63347" spans="25:27" x14ac:dyDescent="0.2">
      <c r="Y63347" s="396"/>
      <c r="Z63347" s="396"/>
      <c r="AA63347" s="441"/>
    </row>
    <row r="63348" spans="25:27" x14ac:dyDescent="0.2">
      <c r="Y63348" s="396"/>
      <c r="Z63348" s="396"/>
      <c r="AA63348" s="441"/>
    </row>
    <row r="63349" spans="25:27" x14ac:dyDescent="0.2">
      <c r="Y63349" s="396"/>
      <c r="Z63349" s="396"/>
      <c r="AA63349" s="441"/>
    </row>
    <row r="63350" spans="25:27" x14ac:dyDescent="0.2">
      <c r="Y63350" s="396"/>
      <c r="Z63350" s="396"/>
      <c r="AA63350" s="441"/>
    </row>
    <row r="63351" spans="25:27" x14ac:dyDescent="0.2">
      <c r="Y63351" s="396"/>
      <c r="Z63351" s="396"/>
      <c r="AA63351" s="441"/>
    </row>
    <row r="63352" spans="25:27" x14ac:dyDescent="0.2">
      <c r="Y63352" s="396"/>
      <c r="Z63352" s="396"/>
      <c r="AA63352" s="441"/>
    </row>
    <row r="63353" spans="25:27" x14ac:dyDescent="0.2">
      <c r="Y63353" s="396"/>
      <c r="Z63353" s="396"/>
      <c r="AA63353" s="441"/>
    </row>
    <row r="63354" spans="25:27" x14ac:dyDescent="0.2">
      <c r="Y63354" s="396"/>
      <c r="Z63354" s="396"/>
      <c r="AA63354" s="441"/>
    </row>
    <row r="63355" spans="25:27" x14ac:dyDescent="0.2">
      <c r="Y63355" s="396"/>
      <c r="Z63355" s="396"/>
      <c r="AA63355" s="441"/>
    </row>
    <row r="63356" spans="25:27" x14ac:dyDescent="0.2">
      <c r="Y63356" s="396"/>
      <c r="Z63356" s="396"/>
      <c r="AA63356" s="441"/>
    </row>
    <row r="63357" spans="25:27" x14ac:dyDescent="0.2">
      <c r="Y63357" s="396"/>
      <c r="Z63357" s="396"/>
      <c r="AA63357" s="441"/>
    </row>
    <row r="63358" spans="25:27" x14ac:dyDescent="0.2">
      <c r="Y63358" s="396"/>
      <c r="Z63358" s="396"/>
      <c r="AA63358" s="441"/>
    </row>
    <row r="63359" spans="25:27" x14ac:dyDescent="0.2">
      <c r="Y63359" s="396"/>
      <c r="Z63359" s="396"/>
      <c r="AA63359" s="441"/>
    </row>
    <row r="63360" spans="25:27" x14ac:dyDescent="0.2">
      <c r="Y63360" s="396"/>
      <c r="Z63360" s="396"/>
      <c r="AA63360" s="441"/>
    </row>
    <row r="63361" spans="25:27" x14ac:dyDescent="0.2">
      <c r="Y63361" s="396"/>
      <c r="Z63361" s="396"/>
      <c r="AA63361" s="441"/>
    </row>
    <row r="63362" spans="25:27" x14ac:dyDescent="0.2">
      <c r="Y63362" s="396"/>
      <c r="Z63362" s="396"/>
      <c r="AA63362" s="441"/>
    </row>
    <row r="63363" spans="25:27" x14ac:dyDescent="0.2">
      <c r="Y63363" s="396"/>
      <c r="Z63363" s="396"/>
      <c r="AA63363" s="441"/>
    </row>
    <row r="63364" spans="25:27" x14ac:dyDescent="0.2">
      <c r="Y63364" s="396"/>
      <c r="Z63364" s="396"/>
      <c r="AA63364" s="441"/>
    </row>
    <row r="63365" spans="25:27" x14ac:dyDescent="0.2">
      <c r="Y63365" s="396"/>
      <c r="Z63365" s="396"/>
      <c r="AA63365" s="441"/>
    </row>
    <row r="63366" spans="25:27" x14ac:dyDescent="0.2">
      <c r="Y63366" s="396"/>
      <c r="Z63366" s="396"/>
      <c r="AA63366" s="441"/>
    </row>
    <row r="63367" spans="25:27" x14ac:dyDescent="0.2">
      <c r="Y63367" s="396"/>
      <c r="Z63367" s="396"/>
      <c r="AA63367" s="441"/>
    </row>
    <row r="63368" spans="25:27" x14ac:dyDescent="0.2">
      <c r="Y63368" s="396"/>
      <c r="Z63368" s="396"/>
      <c r="AA63368" s="441"/>
    </row>
    <row r="63369" spans="25:27" x14ac:dyDescent="0.2">
      <c r="Y63369" s="396"/>
      <c r="Z63369" s="396"/>
      <c r="AA63369" s="441"/>
    </row>
    <row r="63370" spans="25:27" x14ac:dyDescent="0.2">
      <c r="Y63370" s="396"/>
      <c r="Z63370" s="396"/>
      <c r="AA63370" s="441"/>
    </row>
    <row r="63371" spans="25:27" x14ac:dyDescent="0.2">
      <c r="Y63371" s="396"/>
      <c r="Z63371" s="396"/>
      <c r="AA63371" s="441"/>
    </row>
    <row r="63372" spans="25:27" x14ac:dyDescent="0.2">
      <c r="Y63372" s="396"/>
      <c r="Z63372" s="396"/>
      <c r="AA63372" s="441"/>
    </row>
    <row r="63373" spans="25:27" x14ac:dyDescent="0.2">
      <c r="Y63373" s="396"/>
      <c r="Z63373" s="396"/>
      <c r="AA63373" s="441"/>
    </row>
    <row r="63374" spans="25:27" x14ac:dyDescent="0.2">
      <c r="Y63374" s="396"/>
      <c r="Z63374" s="396"/>
      <c r="AA63374" s="441"/>
    </row>
    <row r="63375" spans="25:27" x14ac:dyDescent="0.2">
      <c r="Y63375" s="396"/>
      <c r="Z63375" s="396"/>
      <c r="AA63375" s="441"/>
    </row>
    <row r="63376" spans="25:27" x14ac:dyDescent="0.2">
      <c r="Y63376" s="396"/>
      <c r="Z63376" s="396"/>
      <c r="AA63376" s="441"/>
    </row>
    <row r="63377" spans="25:27" x14ac:dyDescent="0.2">
      <c r="Y63377" s="396"/>
      <c r="Z63377" s="396"/>
      <c r="AA63377" s="441"/>
    </row>
    <row r="63378" spans="25:27" x14ac:dyDescent="0.2">
      <c r="Y63378" s="396"/>
      <c r="Z63378" s="396"/>
      <c r="AA63378" s="441"/>
    </row>
    <row r="63379" spans="25:27" x14ac:dyDescent="0.2">
      <c r="Y63379" s="396"/>
      <c r="Z63379" s="396"/>
      <c r="AA63379" s="441"/>
    </row>
    <row r="63380" spans="25:27" x14ac:dyDescent="0.2">
      <c r="Y63380" s="396"/>
      <c r="Z63380" s="396"/>
      <c r="AA63380" s="441"/>
    </row>
    <row r="63381" spans="25:27" x14ac:dyDescent="0.2">
      <c r="Y63381" s="396"/>
      <c r="Z63381" s="396"/>
      <c r="AA63381" s="441"/>
    </row>
    <row r="63382" spans="25:27" x14ac:dyDescent="0.2">
      <c r="Y63382" s="396"/>
      <c r="Z63382" s="396"/>
      <c r="AA63382" s="441"/>
    </row>
    <row r="63383" spans="25:27" x14ac:dyDescent="0.2">
      <c r="Y63383" s="396"/>
      <c r="Z63383" s="396"/>
      <c r="AA63383" s="441"/>
    </row>
    <row r="63384" spans="25:27" x14ac:dyDescent="0.2">
      <c r="Y63384" s="396"/>
      <c r="Z63384" s="396"/>
      <c r="AA63384" s="441"/>
    </row>
    <row r="63385" spans="25:27" x14ac:dyDescent="0.2">
      <c r="Y63385" s="396"/>
      <c r="Z63385" s="396"/>
      <c r="AA63385" s="441"/>
    </row>
    <row r="63386" spans="25:27" x14ac:dyDescent="0.2">
      <c r="Y63386" s="396"/>
      <c r="Z63386" s="396"/>
      <c r="AA63386" s="441"/>
    </row>
    <row r="63387" spans="25:27" x14ac:dyDescent="0.2">
      <c r="Y63387" s="396"/>
      <c r="Z63387" s="396"/>
      <c r="AA63387" s="441"/>
    </row>
    <row r="63388" spans="25:27" x14ac:dyDescent="0.2">
      <c r="Y63388" s="396"/>
      <c r="Z63388" s="396"/>
      <c r="AA63388" s="441"/>
    </row>
    <row r="63389" spans="25:27" x14ac:dyDescent="0.2">
      <c r="Y63389" s="396"/>
      <c r="Z63389" s="396"/>
      <c r="AA63389" s="441"/>
    </row>
    <row r="63390" spans="25:27" x14ac:dyDescent="0.2">
      <c r="Y63390" s="396"/>
      <c r="Z63390" s="396"/>
      <c r="AA63390" s="441"/>
    </row>
    <row r="63391" spans="25:27" x14ac:dyDescent="0.2">
      <c r="Y63391" s="396"/>
      <c r="Z63391" s="396"/>
      <c r="AA63391" s="441"/>
    </row>
    <row r="63392" spans="25:27" x14ac:dyDescent="0.2">
      <c r="Y63392" s="396"/>
      <c r="Z63392" s="396"/>
      <c r="AA63392" s="441"/>
    </row>
    <row r="63393" spans="25:27" x14ac:dyDescent="0.2">
      <c r="Y63393" s="396"/>
      <c r="Z63393" s="396"/>
      <c r="AA63393" s="441"/>
    </row>
    <row r="63394" spans="25:27" x14ac:dyDescent="0.2">
      <c r="Y63394" s="396"/>
      <c r="Z63394" s="396"/>
      <c r="AA63394" s="441"/>
    </row>
    <row r="63395" spans="25:27" x14ac:dyDescent="0.2">
      <c r="Y63395" s="396"/>
      <c r="Z63395" s="396"/>
      <c r="AA63395" s="441"/>
    </row>
    <row r="63396" spans="25:27" x14ac:dyDescent="0.2">
      <c r="Y63396" s="396"/>
      <c r="Z63396" s="396"/>
      <c r="AA63396" s="441"/>
    </row>
    <row r="63397" spans="25:27" x14ac:dyDescent="0.2">
      <c r="Y63397" s="396"/>
      <c r="Z63397" s="396"/>
      <c r="AA63397" s="441"/>
    </row>
    <row r="63398" spans="25:27" x14ac:dyDescent="0.2">
      <c r="Y63398" s="396"/>
      <c r="Z63398" s="396"/>
      <c r="AA63398" s="441"/>
    </row>
    <row r="63399" spans="25:27" x14ac:dyDescent="0.2">
      <c r="Y63399" s="396"/>
      <c r="Z63399" s="396"/>
      <c r="AA63399" s="441"/>
    </row>
    <row r="63400" spans="25:27" x14ac:dyDescent="0.2">
      <c r="Y63400" s="396"/>
      <c r="Z63400" s="396"/>
      <c r="AA63400" s="441"/>
    </row>
    <row r="63401" spans="25:27" x14ac:dyDescent="0.2">
      <c r="Y63401" s="396"/>
      <c r="Z63401" s="396"/>
      <c r="AA63401" s="441"/>
    </row>
    <row r="63402" spans="25:27" x14ac:dyDescent="0.2">
      <c r="Y63402" s="396"/>
      <c r="Z63402" s="396"/>
      <c r="AA63402" s="441"/>
    </row>
    <row r="63403" spans="25:27" x14ac:dyDescent="0.2">
      <c r="Y63403" s="396"/>
      <c r="Z63403" s="396"/>
      <c r="AA63403" s="441"/>
    </row>
    <row r="63404" spans="25:27" x14ac:dyDescent="0.2">
      <c r="Y63404" s="396"/>
      <c r="Z63404" s="396"/>
      <c r="AA63404" s="441"/>
    </row>
    <row r="63405" spans="25:27" x14ac:dyDescent="0.2">
      <c r="Y63405" s="396"/>
      <c r="Z63405" s="396"/>
      <c r="AA63405" s="441"/>
    </row>
    <row r="63406" spans="25:27" x14ac:dyDescent="0.2">
      <c r="Y63406" s="396"/>
      <c r="Z63406" s="396"/>
      <c r="AA63406" s="441"/>
    </row>
    <row r="63407" spans="25:27" x14ac:dyDescent="0.2">
      <c r="Y63407" s="396"/>
      <c r="Z63407" s="396"/>
      <c r="AA63407" s="441"/>
    </row>
    <row r="63408" spans="25:27" x14ac:dyDescent="0.2">
      <c r="Y63408" s="396"/>
      <c r="Z63408" s="396"/>
      <c r="AA63408" s="441"/>
    </row>
    <row r="63409" spans="25:27" x14ac:dyDescent="0.2">
      <c r="Y63409" s="396"/>
      <c r="Z63409" s="396"/>
      <c r="AA63409" s="441"/>
    </row>
    <row r="63410" spans="25:27" x14ac:dyDescent="0.2">
      <c r="Y63410" s="396"/>
      <c r="Z63410" s="396"/>
      <c r="AA63410" s="441"/>
    </row>
    <row r="63411" spans="25:27" x14ac:dyDescent="0.2">
      <c r="Y63411" s="396"/>
      <c r="Z63411" s="396"/>
      <c r="AA63411" s="441"/>
    </row>
    <row r="63412" spans="25:27" x14ac:dyDescent="0.2">
      <c r="Y63412" s="396"/>
      <c r="Z63412" s="396"/>
      <c r="AA63412" s="441"/>
    </row>
    <row r="63413" spans="25:27" x14ac:dyDescent="0.2">
      <c r="Y63413" s="396"/>
      <c r="Z63413" s="396"/>
      <c r="AA63413" s="441"/>
    </row>
    <row r="63414" spans="25:27" x14ac:dyDescent="0.2">
      <c r="Y63414" s="396"/>
      <c r="Z63414" s="396"/>
      <c r="AA63414" s="441"/>
    </row>
    <row r="63415" spans="25:27" x14ac:dyDescent="0.2">
      <c r="Y63415" s="396"/>
      <c r="Z63415" s="396"/>
      <c r="AA63415" s="441"/>
    </row>
    <row r="63416" spans="25:27" x14ac:dyDescent="0.2">
      <c r="Y63416" s="396"/>
      <c r="Z63416" s="396"/>
      <c r="AA63416" s="441"/>
    </row>
    <row r="63417" spans="25:27" x14ac:dyDescent="0.2">
      <c r="Y63417" s="396"/>
      <c r="Z63417" s="396"/>
      <c r="AA63417" s="441"/>
    </row>
    <row r="63418" spans="25:27" x14ac:dyDescent="0.2">
      <c r="Y63418" s="396"/>
      <c r="Z63418" s="396"/>
      <c r="AA63418" s="441"/>
    </row>
    <row r="63419" spans="25:27" x14ac:dyDescent="0.2">
      <c r="Y63419" s="396"/>
      <c r="Z63419" s="396"/>
      <c r="AA63419" s="441"/>
    </row>
    <row r="63420" spans="25:27" x14ac:dyDescent="0.2">
      <c r="Y63420" s="396"/>
      <c r="Z63420" s="396"/>
      <c r="AA63420" s="441"/>
    </row>
    <row r="63421" spans="25:27" x14ac:dyDescent="0.2">
      <c r="Y63421" s="396"/>
      <c r="Z63421" s="396"/>
      <c r="AA63421" s="441"/>
    </row>
    <row r="63422" spans="25:27" x14ac:dyDescent="0.2">
      <c r="Y63422" s="396"/>
      <c r="Z63422" s="396"/>
      <c r="AA63422" s="441"/>
    </row>
    <row r="63423" spans="25:27" x14ac:dyDescent="0.2">
      <c r="Y63423" s="396"/>
      <c r="Z63423" s="396"/>
      <c r="AA63423" s="441"/>
    </row>
    <row r="63424" spans="25:27" x14ac:dyDescent="0.2">
      <c r="Y63424" s="396"/>
      <c r="Z63424" s="396"/>
      <c r="AA63424" s="441"/>
    </row>
    <row r="63425" spans="25:27" x14ac:dyDescent="0.2">
      <c r="Y63425" s="396"/>
      <c r="Z63425" s="396"/>
      <c r="AA63425" s="441"/>
    </row>
    <row r="63426" spans="25:27" x14ac:dyDescent="0.2">
      <c r="Y63426" s="396"/>
      <c r="Z63426" s="396"/>
      <c r="AA63426" s="441"/>
    </row>
    <row r="63427" spans="25:27" x14ac:dyDescent="0.2">
      <c r="Y63427" s="396"/>
      <c r="Z63427" s="396"/>
      <c r="AA63427" s="441"/>
    </row>
    <row r="63428" spans="25:27" x14ac:dyDescent="0.2">
      <c r="Y63428" s="396"/>
      <c r="Z63428" s="396"/>
      <c r="AA63428" s="441"/>
    </row>
    <row r="63429" spans="25:27" x14ac:dyDescent="0.2">
      <c r="Y63429" s="396"/>
      <c r="Z63429" s="396"/>
      <c r="AA63429" s="441"/>
    </row>
    <row r="63430" spans="25:27" x14ac:dyDescent="0.2">
      <c r="Y63430" s="396"/>
      <c r="Z63430" s="396"/>
      <c r="AA63430" s="441"/>
    </row>
    <row r="63431" spans="25:27" x14ac:dyDescent="0.2">
      <c r="Y63431" s="396"/>
      <c r="Z63431" s="396"/>
      <c r="AA63431" s="441"/>
    </row>
    <row r="63432" spans="25:27" x14ac:dyDescent="0.2">
      <c r="Y63432" s="396"/>
      <c r="Z63432" s="396"/>
      <c r="AA63432" s="441"/>
    </row>
    <row r="63433" spans="25:27" x14ac:dyDescent="0.2">
      <c r="Y63433" s="396"/>
      <c r="Z63433" s="396"/>
      <c r="AA63433" s="441"/>
    </row>
    <row r="63434" spans="25:27" x14ac:dyDescent="0.2">
      <c r="Y63434" s="396"/>
      <c r="Z63434" s="396"/>
      <c r="AA63434" s="441"/>
    </row>
    <row r="63435" spans="25:27" x14ac:dyDescent="0.2">
      <c r="Y63435" s="396"/>
      <c r="Z63435" s="396"/>
      <c r="AA63435" s="441"/>
    </row>
    <row r="63436" spans="25:27" x14ac:dyDescent="0.2">
      <c r="Y63436" s="396"/>
      <c r="Z63436" s="396"/>
      <c r="AA63436" s="441"/>
    </row>
    <row r="63437" spans="25:27" x14ac:dyDescent="0.2">
      <c r="Y63437" s="396"/>
      <c r="Z63437" s="396"/>
      <c r="AA63437" s="441"/>
    </row>
    <row r="63438" spans="25:27" x14ac:dyDescent="0.2">
      <c r="Y63438" s="396"/>
      <c r="Z63438" s="396"/>
      <c r="AA63438" s="441"/>
    </row>
    <row r="63439" spans="25:27" x14ac:dyDescent="0.2">
      <c r="Y63439" s="396"/>
      <c r="Z63439" s="396"/>
      <c r="AA63439" s="441"/>
    </row>
    <row r="63440" spans="25:27" x14ac:dyDescent="0.2">
      <c r="Y63440" s="396"/>
      <c r="Z63440" s="396"/>
      <c r="AA63440" s="441"/>
    </row>
    <row r="63441" spans="25:27" x14ac:dyDescent="0.2">
      <c r="Y63441" s="396"/>
      <c r="Z63441" s="396"/>
      <c r="AA63441" s="441"/>
    </row>
    <row r="63442" spans="25:27" x14ac:dyDescent="0.2">
      <c r="Y63442" s="396"/>
      <c r="Z63442" s="396"/>
      <c r="AA63442" s="441"/>
    </row>
    <row r="63443" spans="25:27" x14ac:dyDescent="0.2">
      <c r="Y63443" s="396"/>
      <c r="Z63443" s="396"/>
      <c r="AA63443" s="441"/>
    </row>
    <row r="63444" spans="25:27" x14ac:dyDescent="0.2">
      <c r="Y63444" s="396"/>
      <c r="Z63444" s="396"/>
      <c r="AA63444" s="441"/>
    </row>
    <row r="63445" spans="25:27" x14ac:dyDescent="0.2">
      <c r="Y63445" s="396"/>
      <c r="Z63445" s="396"/>
      <c r="AA63445" s="441"/>
    </row>
    <row r="63446" spans="25:27" x14ac:dyDescent="0.2">
      <c r="Y63446" s="396"/>
      <c r="Z63446" s="396"/>
      <c r="AA63446" s="441"/>
    </row>
    <row r="63447" spans="25:27" x14ac:dyDescent="0.2">
      <c r="Y63447" s="396"/>
      <c r="Z63447" s="396"/>
      <c r="AA63447" s="441"/>
    </row>
    <row r="63448" spans="25:27" x14ac:dyDescent="0.2">
      <c r="Y63448" s="396"/>
      <c r="Z63448" s="396"/>
      <c r="AA63448" s="441"/>
    </row>
    <row r="63449" spans="25:27" x14ac:dyDescent="0.2">
      <c r="Y63449" s="396"/>
      <c r="Z63449" s="396"/>
      <c r="AA63449" s="441"/>
    </row>
    <row r="63450" spans="25:27" x14ac:dyDescent="0.2">
      <c r="Y63450" s="396"/>
      <c r="Z63450" s="396"/>
      <c r="AA63450" s="441"/>
    </row>
    <row r="63451" spans="25:27" x14ac:dyDescent="0.2">
      <c r="Y63451" s="396"/>
      <c r="Z63451" s="396"/>
      <c r="AA63451" s="441"/>
    </row>
    <row r="63452" spans="25:27" x14ac:dyDescent="0.2">
      <c r="Y63452" s="396"/>
      <c r="Z63452" s="396"/>
      <c r="AA63452" s="441"/>
    </row>
    <row r="63453" spans="25:27" x14ac:dyDescent="0.2">
      <c r="Y63453" s="396"/>
      <c r="Z63453" s="396"/>
      <c r="AA63453" s="441"/>
    </row>
    <row r="63454" spans="25:27" x14ac:dyDescent="0.2">
      <c r="Y63454" s="396"/>
      <c r="Z63454" s="396"/>
      <c r="AA63454" s="441"/>
    </row>
    <row r="63455" spans="25:27" x14ac:dyDescent="0.2">
      <c r="Y63455" s="396"/>
      <c r="Z63455" s="396"/>
      <c r="AA63455" s="441"/>
    </row>
    <row r="63456" spans="25:27" x14ac:dyDescent="0.2">
      <c r="Y63456" s="396"/>
      <c r="Z63456" s="396"/>
      <c r="AA63456" s="441"/>
    </row>
    <row r="63457" spans="25:27" x14ac:dyDescent="0.2">
      <c r="Y63457" s="396"/>
      <c r="Z63457" s="396"/>
      <c r="AA63457" s="441"/>
    </row>
    <row r="63458" spans="25:27" x14ac:dyDescent="0.2">
      <c r="Y63458" s="396"/>
      <c r="Z63458" s="396"/>
      <c r="AA63458" s="441"/>
    </row>
    <row r="63459" spans="25:27" x14ac:dyDescent="0.2">
      <c r="Y63459" s="396"/>
      <c r="Z63459" s="396"/>
      <c r="AA63459" s="441"/>
    </row>
    <row r="63460" spans="25:27" x14ac:dyDescent="0.2">
      <c r="Y63460" s="396"/>
      <c r="Z63460" s="396"/>
      <c r="AA63460" s="441"/>
    </row>
    <row r="63461" spans="25:27" x14ac:dyDescent="0.2">
      <c r="Y63461" s="396"/>
      <c r="Z63461" s="396"/>
      <c r="AA63461" s="441"/>
    </row>
    <row r="63462" spans="25:27" x14ac:dyDescent="0.2">
      <c r="Y63462" s="396"/>
      <c r="Z63462" s="396"/>
      <c r="AA63462" s="441"/>
    </row>
    <row r="63463" spans="25:27" x14ac:dyDescent="0.2">
      <c r="Y63463" s="396"/>
      <c r="Z63463" s="396"/>
      <c r="AA63463" s="441"/>
    </row>
    <row r="63464" spans="25:27" x14ac:dyDescent="0.2">
      <c r="Y63464" s="396"/>
      <c r="Z63464" s="396"/>
      <c r="AA63464" s="441"/>
    </row>
    <row r="63465" spans="25:27" x14ac:dyDescent="0.2">
      <c r="Y63465" s="396"/>
      <c r="Z63465" s="396"/>
      <c r="AA63465" s="441"/>
    </row>
    <row r="63466" spans="25:27" x14ac:dyDescent="0.2">
      <c r="Y63466" s="396"/>
      <c r="Z63466" s="396"/>
      <c r="AA63466" s="441"/>
    </row>
    <row r="63467" spans="25:27" x14ac:dyDescent="0.2">
      <c r="Y63467" s="396"/>
      <c r="Z63467" s="396"/>
      <c r="AA63467" s="441"/>
    </row>
    <row r="63468" spans="25:27" x14ac:dyDescent="0.2">
      <c r="Y63468" s="396"/>
      <c r="Z63468" s="396"/>
      <c r="AA63468" s="441"/>
    </row>
    <row r="63469" spans="25:27" x14ac:dyDescent="0.2">
      <c r="Y63469" s="396"/>
      <c r="Z63469" s="396"/>
      <c r="AA63469" s="441"/>
    </row>
    <row r="63470" spans="25:27" x14ac:dyDescent="0.2">
      <c r="Y63470" s="396"/>
      <c r="Z63470" s="396"/>
      <c r="AA63470" s="441"/>
    </row>
    <row r="63471" spans="25:27" x14ac:dyDescent="0.2">
      <c r="Y63471" s="396"/>
      <c r="Z63471" s="396"/>
      <c r="AA63471" s="441"/>
    </row>
    <row r="63472" spans="25:27" x14ac:dyDescent="0.2">
      <c r="Y63472" s="396"/>
      <c r="Z63472" s="396"/>
      <c r="AA63472" s="441"/>
    </row>
    <row r="63473" spans="25:27" x14ac:dyDescent="0.2">
      <c r="Y63473" s="396"/>
      <c r="Z63473" s="396"/>
      <c r="AA63473" s="441"/>
    </row>
    <row r="63474" spans="25:27" x14ac:dyDescent="0.2">
      <c r="Y63474" s="396"/>
      <c r="Z63474" s="396"/>
      <c r="AA63474" s="441"/>
    </row>
    <row r="63475" spans="25:27" x14ac:dyDescent="0.2">
      <c r="Y63475" s="396"/>
      <c r="Z63475" s="396"/>
      <c r="AA63475" s="441"/>
    </row>
    <row r="63476" spans="25:27" x14ac:dyDescent="0.2">
      <c r="Y63476" s="396"/>
      <c r="Z63476" s="396"/>
      <c r="AA63476" s="441"/>
    </row>
    <row r="63477" spans="25:27" x14ac:dyDescent="0.2">
      <c r="Y63477" s="396"/>
      <c r="Z63477" s="396"/>
      <c r="AA63477" s="441"/>
    </row>
    <row r="63478" spans="25:27" x14ac:dyDescent="0.2">
      <c r="Y63478" s="396"/>
      <c r="Z63478" s="396"/>
      <c r="AA63478" s="441"/>
    </row>
    <row r="63479" spans="25:27" x14ac:dyDescent="0.2">
      <c r="Y63479" s="396"/>
      <c r="Z63479" s="396"/>
      <c r="AA63479" s="441"/>
    </row>
    <row r="63480" spans="25:27" x14ac:dyDescent="0.2">
      <c r="Y63480" s="396"/>
      <c r="Z63480" s="396"/>
      <c r="AA63480" s="441"/>
    </row>
    <row r="63481" spans="25:27" x14ac:dyDescent="0.2">
      <c r="Y63481" s="396"/>
      <c r="Z63481" s="396"/>
      <c r="AA63481" s="441"/>
    </row>
    <row r="63482" spans="25:27" x14ac:dyDescent="0.2">
      <c r="Y63482" s="396"/>
      <c r="Z63482" s="396"/>
      <c r="AA63482" s="441"/>
    </row>
    <row r="63483" spans="25:27" x14ac:dyDescent="0.2">
      <c r="Y63483" s="396"/>
      <c r="Z63483" s="396"/>
      <c r="AA63483" s="441"/>
    </row>
    <row r="63484" spans="25:27" x14ac:dyDescent="0.2">
      <c r="Y63484" s="396"/>
      <c r="Z63484" s="396"/>
      <c r="AA63484" s="441"/>
    </row>
    <row r="63485" spans="25:27" x14ac:dyDescent="0.2">
      <c r="Y63485" s="396"/>
      <c r="Z63485" s="396"/>
      <c r="AA63485" s="441"/>
    </row>
    <row r="63486" spans="25:27" x14ac:dyDescent="0.2">
      <c r="Y63486" s="396"/>
      <c r="Z63486" s="396"/>
      <c r="AA63486" s="441"/>
    </row>
    <row r="63487" spans="25:27" x14ac:dyDescent="0.2">
      <c r="Y63487" s="396"/>
      <c r="Z63487" s="396"/>
      <c r="AA63487" s="441"/>
    </row>
    <row r="63488" spans="25:27" x14ac:dyDescent="0.2">
      <c r="Y63488" s="396"/>
      <c r="Z63488" s="396"/>
      <c r="AA63488" s="441"/>
    </row>
    <row r="63489" spans="25:27" x14ac:dyDescent="0.2">
      <c r="Y63489" s="396"/>
      <c r="Z63489" s="396"/>
      <c r="AA63489" s="441"/>
    </row>
    <row r="63490" spans="25:27" x14ac:dyDescent="0.2">
      <c r="Y63490" s="396"/>
      <c r="Z63490" s="396"/>
      <c r="AA63490" s="441"/>
    </row>
    <row r="63491" spans="25:27" x14ac:dyDescent="0.2">
      <c r="Y63491" s="396"/>
      <c r="Z63491" s="396"/>
      <c r="AA63491" s="441"/>
    </row>
    <row r="63492" spans="25:27" x14ac:dyDescent="0.2">
      <c r="Y63492" s="396"/>
      <c r="Z63492" s="396"/>
      <c r="AA63492" s="441"/>
    </row>
    <row r="63493" spans="25:27" x14ac:dyDescent="0.2">
      <c r="Y63493" s="396"/>
      <c r="Z63493" s="396"/>
      <c r="AA63493" s="441"/>
    </row>
    <row r="63494" spans="25:27" x14ac:dyDescent="0.2">
      <c r="Y63494" s="396"/>
      <c r="Z63494" s="396"/>
      <c r="AA63494" s="441"/>
    </row>
    <row r="63495" spans="25:27" x14ac:dyDescent="0.2">
      <c r="Y63495" s="396"/>
      <c r="Z63495" s="396"/>
      <c r="AA63495" s="441"/>
    </row>
    <row r="63496" spans="25:27" x14ac:dyDescent="0.2">
      <c r="Y63496" s="396"/>
      <c r="Z63496" s="396"/>
      <c r="AA63496" s="441"/>
    </row>
    <row r="63497" spans="25:27" x14ac:dyDescent="0.2">
      <c r="Y63497" s="396"/>
      <c r="Z63497" s="396"/>
      <c r="AA63497" s="441"/>
    </row>
    <row r="63498" spans="25:27" x14ac:dyDescent="0.2">
      <c r="Y63498" s="396"/>
      <c r="Z63498" s="396"/>
      <c r="AA63498" s="441"/>
    </row>
    <row r="63499" spans="25:27" x14ac:dyDescent="0.2">
      <c r="Y63499" s="396"/>
      <c r="Z63499" s="396"/>
      <c r="AA63499" s="441"/>
    </row>
    <row r="63500" spans="25:27" x14ac:dyDescent="0.2">
      <c r="Y63500" s="396"/>
      <c r="Z63500" s="396"/>
      <c r="AA63500" s="441"/>
    </row>
    <row r="63501" spans="25:27" x14ac:dyDescent="0.2">
      <c r="Y63501" s="396"/>
      <c r="Z63501" s="396"/>
      <c r="AA63501" s="441"/>
    </row>
    <row r="63502" spans="25:27" x14ac:dyDescent="0.2">
      <c r="Y63502" s="396"/>
      <c r="Z63502" s="396"/>
      <c r="AA63502" s="441"/>
    </row>
    <row r="63503" spans="25:27" x14ac:dyDescent="0.2">
      <c r="Y63503" s="396"/>
      <c r="Z63503" s="396"/>
      <c r="AA63503" s="441"/>
    </row>
    <row r="63504" spans="25:27" x14ac:dyDescent="0.2">
      <c r="Y63504" s="396"/>
      <c r="Z63504" s="396"/>
      <c r="AA63504" s="441"/>
    </row>
    <row r="63505" spans="25:27" x14ac:dyDescent="0.2">
      <c r="Y63505" s="396"/>
      <c r="Z63505" s="396"/>
      <c r="AA63505" s="441"/>
    </row>
    <row r="63506" spans="25:27" x14ac:dyDescent="0.2">
      <c r="Y63506" s="396"/>
      <c r="Z63506" s="396"/>
      <c r="AA63506" s="441"/>
    </row>
    <row r="63507" spans="25:27" x14ac:dyDescent="0.2">
      <c r="Y63507" s="396"/>
      <c r="Z63507" s="396"/>
      <c r="AA63507" s="441"/>
    </row>
    <row r="63508" spans="25:27" x14ac:dyDescent="0.2">
      <c r="Y63508" s="396"/>
      <c r="Z63508" s="396"/>
      <c r="AA63508" s="441"/>
    </row>
    <row r="63509" spans="25:27" x14ac:dyDescent="0.2">
      <c r="Y63509" s="396"/>
      <c r="Z63509" s="396"/>
      <c r="AA63509" s="441"/>
    </row>
    <row r="63510" spans="25:27" x14ac:dyDescent="0.2">
      <c r="Y63510" s="396"/>
      <c r="Z63510" s="396"/>
      <c r="AA63510" s="441"/>
    </row>
    <row r="63511" spans="25:27" x14ac:dyDescent="0.2">
      <c r="Y63511" s="396"/>
      <c r="Z63511" s="396"/>
      <c r="AA63511" s="441"/>
    </row>
    <row r="63512" spans="25:27" x14ac:dyDescent="0.2">
      <c r="Y63512" s="396"/>
      <c r="Z63512" s="396"/>
      <c r="AA63512" s="441"/>
    </row>
    <row r="63513" spans="25:27" x14ac:dyDescent="0.2">
      <c r="Y63513" s="396"/>
      <c r="Z63513" s="396"/>
      <c r="AA63513" s="441"/>
    </row>
    <row r="63514" spans="25:27" x14ac:dyDescent="0.2">
      <c r="Y63514" s="396"/>
      <c r="Z63514" s="396"/>
      <c r="AA63514" s="441"/>
    </row>
    <row r="63515" spans="25:27" x14ac:dyDescent="0.2">
      <c r="Y63515" s="396"/>
      <c r="Z63515" s="396"/>
      <c r="AA63515" s="441"/>
    </row>
    <row r="63516" spans="25:27" x14ac:dyDescent="0.2">
      <c r="Y63516" s="396"/>
      <c r="Z63516" s="396"/>
      <c r="AA63516" s="441"/>
    </row>
    <row r="63517" spans="25:27" x14ac:dyDescent="0.2">
      <c r="Y63517" s="396"/>
      <c r="Z63517" s="396"/>
      <c r="AA63517" s="441"/>
    </row>
    <row r="63518" spans="25:27" x14ac:dyDescent="0.2">
      <c r="Y63518" s="396"/>
      <c r="Z63518" s="396"/>
      <c r="AA63518" s="441"/>
    </row>
    <row r="63519" spans="25:27" x14ac:dyDescent="0.2">
      <c r="Y63519" s="396"/>
      <c r="Z63519" s="396"/>
      <c r="AA63519" s="441"/>
    </row>
    <row r="63520" spans="25:27" x14ac:dyDescent="0.2">
      <c r="Y63520" s="396"/>
      <c r="Z63520" s="396"/>
      <c r="AA63520" s="441"/>
    </row>
    <row r="63521" spans="25:27" x14ac:dyDescent="0.2">
      <c r="Y63521" s="396"/>
      <c r="Z63521" s="396"/>
      <c r="AA63521" s="441"/>
    </row>
    <row r="63522" spans="25:27" x14ac:dyDescent="0.2">
      <c r="Y63522" s="396"/>
      <c r="Z63522" s="396"/>
      <c r="AA63522" s="441"/>
    </row>
    <row r="63523" spans="25:27" x14ac:dyDescent="0.2">
      <c r="Y63523" s="396"/>
      <c r="Z63523" s="396"/>
      <c r="AA63523" s="441"/>
    </row>
    <row r="63524" spans="25:27" x14ac:dyDescent="0.2">
      <c r="Y63524" s="396"/>
      <c r="Z63524" s="396"/>
      <c r="AA63524" s="441"/>
    </row>
    <row r="63525" spans="25:27" x14ac:dyDescent="0.2">
      <c r="Y63525" s="396"/>
      <c r="Z63525" s="396"/>
      <c r="AA63525" s="441"/>
    </row>
    <row r="63526" spans="25:27" x14ac:dyDescent="0.2">
      <c r="Y63526" s="396"/>
      <c r="Z63526" s="396"/>
      <c r="AA63526" s="441"/>
    </row>
    <row r="63527" spans="25:27" x14ac:dyDescent="0.2">
      <c r="Y63527" s="396"/>
      <c r="Z63527" s="396"/>
      <c r="AA63527" s="441"/>
    </row>
    <row r="63528" spans="25:27" x14ac:dyDescent="0.2">
      <c r="Y63528" s="396"/>
      <c r="Z63528" s="396"/>
      <c r="AA63528" s="441"/>
    </row>
    <row r="63529" spans="25:27" x14ac:dyDescent="0.2">
      <c r="Y63529" s="396"/>
      <c r="Z63529" s="396"/>
      <c r="AA63529" s="441"/>
    </row>
    <row r="63530" spans="25:27" x14ac:dyDescent="0.2">
      <c r="Y63530" s="396"/>
      <c r="Z63530" s="396"/>
      <c r="AA63530" s="441"/>
    </row>
    <row r="63531" spans="25:27" x14ac:dyDescent="0.2">
      <c r="Y63531" s="396"/>
      <c r="Z63531" s="396"/>
      <c r="AA63531" s="441"/>
    </row>
    <row r="63532" spans="25:27" x14ac:dyDescent="0.2">
      <c r="Y63532" s="396"/>
      <c r="Z63532" s="396"/>
      <c r="AA63532" s="441"/>
    </row>
    <row r="63533" spans="25:27" x14ac:dyDescent="0.2">
      <c r="Y63533" s="396"/>
      <c r="Z63533" s="396"/>
      <c r="AA63533" s="441"/>
    </row>
    <row r="63534" spans="25:27" x14ac:dyDescent="0.2">
      <c r="Y63534" s="396"/>
      <c r="Z63534" s="396"/>
      <c r="AA63534" s="441"/>
    </row>
    <row r="63535" spans="25:27" x14ac:dyDescent="0.2">
      <c r="Y63535" s="396"/>
      <c r="Z63535" s="396"/>
      <c r="AA63535" s="441"/>
    </row>
    <row r="63536" spans="25:27" x14ac:dyDescent="0.2">
      <c r="Y63536" s="396"/>
      <c r="Z63536" s="396"/>
      <c r="AA63536" s="441"/>
    </row>
    <row r="63537" spans="25:27" x14ac:dyDescent="0.2">
      <c r="Y63537" s="396"/>
      <c r="Z63537" s="396"/>
      <c r="AA63537" s="441"/>
    </row>
    <row r="63538" spans="25:27" x14ac:dyDescent="0.2">
      <c r="Y63538" s="396"/>
      <c r="Z63538" s="396"/>
      <c r="AA63538" s="441"/>
    </row>
    <row r="63539" spans="25:27" x14ac:dyDescent="0.2">
      <c r="Y63539" s="396"/>
      <c r="Z63539" s="396"/>
      <c r="AA63539" s="441"/>
    </row>
    <row r="63540" spans="25:27" x14ac:dyDescent="0.2">
      <c r="Y63540" s="396"/>
      <c r="Z63540" s="396"/>
      <c r="AA63540" s="441"/>
    </row>
    <row r="63541" spans="25:27" x14ac:dyDescent="0.2">
      <c r="Y63541" s="396"/>
      <c r="Z63541" s="396"/>
      <c r="AA63541" s="441"/>
    </row>
    <row r="63542" spans="25:27" x14ac:dyDescent="0.2">
      <c r="Y63542" s="396"/>
      <c r="Z63542" s="396"/>
      <c r="AA63542" s="441"/>
    </row>
    <row r="63543" spans="25:27" x14ac:dyDescent="0.2">
      <c r="Y63543" s="396"/>
      <c r="Z63543" s="396"/>
      <c r="AA63543" s="441"/>
    </row>
    <row r="63544" spans="25:27" x14ac:dyDescent="0.2">
      <c r="Y63544" s="396"/>
      <c r="Z63544" s="396"/>
      <c r="AA63544" s="441"/>
    </row>
    <row r="63545" spans="25:27" x14ac:dyDescent="0.2">
      <c r="Y63545" s="396"/>
      <c r="Z63545" s="396"/>
      <c r="AA63545" s="441"/>
    </row>
    <row r="63546" spans="25:27" x14ac:dyDescent="0.2">
      <c r="Y63546" s="396"/>
      <c r="Z63546" s="396"/>
      <c r="AA63546" s="441"/>
    </row>
    <row r="63547" spans="25:27" x14ac:dyDescent="0.2">
      <c r="Y63547" s="396"/>
      <c r="Z63547" s="396"/>
      <c r="AA63547" s="441"/>
    </row>
    <row r="63548" spans="25:27" x14ac:dyDescent="0.2">
      <c r="Y63548" s="396"/>
      <c r="Z63548" s="396"/>
      <c r="AA63548" s="441"/>
    </row>
    <row r="63549" spans="25:27" x14ac:dyDescent="0.2">
      <c r="Y63549" s="396"/>
      <c r="Z63549" s="396"/>
      <c r="AA63549" s="441"/>
    </row>
    <row r="63550" spans="25:27" x14ac:dyDescent="0.2">
      <c r="Y63550" s="396"/>
      <c r="Z63550" s="396"/>
      <c r="AA63550" s="441"/>
    </row>
    <row r="63551" spans="25:27" x14ac:dyDescent="0.2">
      <c r="Y63551" s="396"/>
      <c r="Z63551" s="396"/>
      <c r="AA63551" s="441"/>
    </row>
    <row r="63552" spans="25:27" x14ac:dyDescent="0.2">
      <c r="Y63552" s="396"/>
      <c r="Z63552" s="396"/>
      <c r="AA63552" s="441"/>
    </row>
    <row r="63553" spans="25:27" x14ac:dyDescent="0.2">
      <c r="Y63553" s="396"/>
      <c r="Z63553" s="396"/>
      <c r="AA63553" s="441"/>
    </row>
    <row r="63554" spans="25:27" x14ac:dyDescent="0.2">
      <c r="Y63554" s="396"/>
      <c r="Z63554" s="396"/>
      <c r="AA63554" s="441"/>
    </row>
    <row r="63555" spans="25:27" x14ac:dyDescent="0.2">
      <c r="Y63555" s="396"/>
      <c r="Z63555" s="396"/>
      <c r="AA63555" s="441"/>
    </row>
    <row r="63556" spans="25:27" x14ac:dyDescent="0.2">
      <c r="Y63556" s="396"/>
      <c r="Z63556" s="396"/>
      <c r="AA63556" s="441"/>
    </row>
    <row r="63557" spans="25:27" x14ac:dyDescent="0.2">
      <c r="Y63557" s="396"/>
      <c r="Z63557" s="396"/>
      <c r="AA63557" s="441"/>
    </row>
    <row r="63558" spans="25:27" x14ac:dyDescent="0.2">
      <c r="Y63558" s="396"/>
      <c r="Z63558" s="396"/>
      <c r="AA63558" s="441"/>
    </row>
    <row r="63559" spans="25:27" x14ac:dyDescent="0.2">
      <c r="Y63559" s="396"/>
      <c r="Z63559" s="396"/>
      <c r="AA63559" s="441"/>
    </row>
    <row r="63560" spans="25:27" x14ac:dyDescent="0.2">
      <c r="Y63560" s="396"/>
      <c r="Z63560" s="396"/>
      <c r="AA63560" s="441"/>
    </row>
    <row r="63561" spans="25:27" x14ac:dyDescent="0.2">
      <c r="Y63561" s="396"/>
      <c r="Z63561" s="396"/>
      <c r="AA63561" s="441"/>
    </row>
    <row r="63562" spans="25:27" x14ac:dyDescent="0.2">
      <c r="Y63562" s="396"/>
      <c r="Z63562" s="396"/>
      <c r="AA63562" s="441"/>
    </row>
    <row r="63563" spans="25:27" x14ac:dyDescent="0.2">
      <c r="Y63563" s="396"/>
      <c r="Z63563" s="396"/>
      <c r="AA63563" s="441"/>
    </row>
    <row r="63564" spans="25:27" x14ac:dyDescent="0.2">
      <c r="Y63564" s="396"/>
      <c r="Z63564" s="396"/>
      <c r="AA63564" s="441"/>
    </row>
    <row r="63565" spans="25:27" x14ac:dyDescent="0.2">
      <c r="Y63565" s="396"/>
      <c r="Z63565" s="396"/>
      <c r="AA63565" s="441"/>
    </row>
    <row r="63566" spans="25:27" x14ac:dyDescent="0.2">
      <c r="Y63566" s="396"/>
      <c r="Z63566" s="396"/>
      <c r="AA63566" s="441"/>
    </row>
    <row r="63567" spans="25:27" x14ac:dyDescent="0.2">
      <c r="Y63567" s="396"/>
      <c r="Z63567" s="396"/>
      <c r="AA63567" s="441"/>
    </row>
    <row r="63568" spans="25:27" x14ac:dyDescent="0.2">
      <c r="Y63568" s="396"/>
      <c r="Z63568" s="396"/>
      <c r="AA63568" s="441"/>
    </row>
    <row r="63569" spans="25:27" x14ac:dyDescent="0.2">
      <c r="Y63569" s="396"/>
      <c r="Z63569" s="396"/>
      <c r="AA63569" s="441"/>
    </row>
    <row r="63570" spans="25:27" x14ac:dyDescent="0.2">
      <c r="Y63570" s="396"/>
      <c r="Z63570" s="396"/>
      <c r="AA63570" s="441"/>
    </row>
    <row r="63571" spans="25:27" x14ac:dyDescent="0.2">
      <c r="Y63571" s="396"/>
      <c r="Z63571" s="396"/>
      <c r="AA63571" s="441"/>
    </row>
    <row r="63572" spans="25:27" x14ac:dyDescent="0.2">
      <c r="Y63572" s="396"/>
      <c r="Z63572" s="396"/>
      <c r="AA63572" s="441"/>
    </row>
    <row r="63573" spans="25:27" x14ac:dyDescent="0.2">
      <c r="Y63573" s="396"/>
      <c r="Z63573" s="396"/>
      <c r="AA63573" s="441"/>
    </row>
    <row r="63574" spans="25:27" x14ac:dyDescent="0.2">
      <c r="Y63574" s="396"/>
      <c r="Z63574" s="396"/>
      <c r="AA63574" s="441"/>
    </row>
    <row r="63575" spans="25:27" x14ac:dyDescent="0.2">
      <c r="Y63575" s="396"/>
      <c r="Z63575" s="396"/>
      <c r="AA63575" s="441"/>
    </row>
    <row r="63576" spans="25:27" x14ac:dyDescent="0.2">
      <c r="Y63576" s="396"/>
      <c r="Z63576" s="396"/>
      <c r="AA63576" s="441"/>
    </row>
    <row r="63577" spans="25:27" x14ac:dyDescent="0.2">
      <c r="Y63577" s="396"/>
      <c r="Z63577" s="396"/>
      <c r="AA63577" s="441"/>
    </row>
    <row r="63578" spans="25:27" x14ac:dyDescent="0.2">
      <c r="Y63578" s="396"/>
      <c r="Z63578" s="396"/>
      <c r="AA63578" s="441"/>
    </row>
    <row r="63579" spans="25:27" x14ac:dyDescent="0.2">
      <c r="Y63579" s="396"/>
      <c r="Z63579" s="396"/>
      <c r="AA63579" s="441"/>
    </row>
    <row r="63580" spans="25:27" x14ac:dyDescent="0.2">
      <c r="Y63580" s="396"/>
      <c r="Z63580" s="396"/>
      <c r="AA63580" s="441"/>
    </row>
    <row r="63581" spans="25:27" x14ac:dyDescent="0.2">
      <c r="Y63581" s="396"/>
      <c r="Z63581" s="396"/>
      <c r="AA63581" s="441"/>
    </row>
    <row r="63582" spans="25:27" x14ac:dyDescent="0.2">
      <c r="Y63582" s="396"/>
      <c r="Z63582" s="396"/>
      <c r="AA63582" s="441"/>
    </row>
    <row r="63583" spans="25:27" x14ac:dyDescent="0.2">
      <c r="Y63583" s="396"/>
      <c r="Z63583" s="396"/>
      <c r="AA63583" s="441"/>
    </row>
    <row r="63584" spans="25:27" x14ac:dyDescent="0.2">
      <c r="Y63584" s="396"/>
      <c r="Z63584" s="396"/>
      <c r="AA63584" s="441"/>
    </row>
    <row r="63585" spans="25:27" x14ac:dyDescent="0.2">
      <c r="Y63585" s="396"/>
      <c r="Z63585" s="396"/>
      <c r="AA63585" s="441"/>
    </row>
    <row r="63586" spans="25:27" x14ac:dyDescent="0.2">
      <c r="Y63586" s="396"/>
      <c r="Z63586" s="396"/>
      <c r="AA63586" s="441"/>
    </row>
    <row r="63587" spans="25:27" x14ac:dyDescent="0.2">
      <c r="Y63587" s="396"/>
      <c r="Z63587" s="396"/>
      <c r="AA63587" s="441"/>
    </row>
    <row r="63588" spans="25:27" x14ac:dyDescent="0.2">
      <c r="Y63588" s="396"/>
      <c r="Z63588" s="396"/>
      <c r="AA63588" s="441"/>
    </row>
    <row r="63589" spans="25:27" x14ac:dyDescent="0.2">
      <c r="Y63589" s="396"/>
      <c r="Z63589" s="396"/>
      <c r="AA63589" s="441"/>
    </row>
    <row r="63590" spans="25:27" x14ac:dyDescent="0.2">
      <c r="Y63590" s="396"/>
      <c r="Z63590" s="396"/>
      <c r="AA63590" s="441"/>
    </row>
    <row r="63591" spans="25:27" x14ac:dyDescent="0.2">
      <c r="Y63591" s="396"/>
      <c r="Z63591" s="396"/>
      <c r="AA63591" s="441"/>
    </row>
    <row r="63592" spans="25:27" x14ac:dyDescent="0.2">
      <c r="Y63592" s="396"/>
      <c r="Z63592" s="396"/>
      <c r="AA63592" s="441"/>
    </row>
    <row r="63593" spans="25:27" x14ac:dyDescent="0.2">
      <c r="Y63593" s="396"/>
      <c r="Z63593" s="396"/>
      <c r="AA63593" s="441"/>
    </row>
    <row r="63594" spans="25:27" x14ac:dyDescent="0.2">
      <c r="Y63594" s="396"/>
      <c r="Z63594" s="396"/>
      <c r="AA63594" s="441"/>
    </row>
    <row r="63595" spans="25:27" x14ac:dyDescent="0.2">
      <c r="Y63595" s="396"/>
      <c r="Z63595" s="396"/>
      <c r="AA63595" s="441"/>
    </row>
    <row r="63596" spans="25:27" x14ac:dyDescent="0.2">
      <c r="Y63596" s="396"/>
      <c r="Z63596" s="396"/>
      <c r="AA63596" s="441"/>
    </row>
    <row r="63597" spans="25:27" x14ac:dyDescent="0.2">
      <c r="Y63597" s="396"/>
      <c r="Z63597" s="396"/>
      <c r="AA63597" s="441"/>
    </row>
    <row r="63598" spans="25:27" x14ac:dyDescent="0.2">
      <c r="Y63598" s="396"/>
      <c r="Z63598" s="396"/>
      <c r="AA63598" s="441"/>
    </row>
    <row r="63599" spans="25:27" x14ac:dyDescent="0.2">
      <c r="Y63599" s="396"/>
      <c r="Z63599" s="396"/>
      <c r="AA63599" s="441"/>
    </row>
    <row r="63600" spans="25:27" x14ac:dyDescent="0.2">
      <c r="Y63600" s="396"/>
      <c r="Z63600" s="396"/>
      <c r="AA63600" s="441"/>
    </row>
    <row r="63601" spans="25:27" x14ac:dyDescent="0.2">
      <c r="Y63601" s="396"/>
      <c r="Z63601" s="396"/>
      <c r="AA63601" s="441"/>
    </row>
    <row r="63602" spans="25:27" x14ac:dyDescent="0.2">
      <c r="Y63602" s="396"/>
      <c r="Z63602" s="396"/>
      <c r="AA63602" s="441"/>
    </row>
    <row r="63603" spans="25:27" x14ac:dyDescent="0.2">
      <c r="Y63603" s="396"/>
      <c r="Z63603" s="396"/>
      <c r="AA63603" s="441"/>
    </row>
    <row r="63604" spans="25:27" x14ac:dyDescent="0.2">
      <c r="Y63604" s="396"/>
      <c r="Z63604" s="396"/>
      <c r="AA63604" s="441"/>
    </row>
    <row r="63605" spans="25:27" x14ac:dyDescent="0.2">
      <c r="Y63605" s="396"/>
      <c r="Z63605" s="396"/>
      <c r="AA63605" s="441"/>
    </row>
    <row r="63606" spans="25:27" x14ac:dyDescent="0.2">
      <c r="Y63606" s="396"/>
      <c r="Z63606" s="396"/>
      <c r="AA63606" s="441"/>
    </row>
    <row r="63607" spans="25:27" x14ac:dyDescent="0.2">
      <c r="Y63607" s="396"/>
      <c r="Z63607" s="396"/>
      <c r="AA63607" s="441"/>
    </row>
    <row r="63608" spans="25:27" x14ac:dyDescent="0.2">
      <c r="Y63608" s="396"/>
      <c r="Z63608" s="396"/>
      <c r="AA63608" s="441"/>
    </row>
    <row r="63609" spans="25:27" x14ac:dyDescent="0.2">
      <c r="Y63609" s="396"/>
      <c r="Z63609" s="396"/>
      <c r="AA63609" s="441"/>
    </row>
    <row r="63610" spans="25:27" x14ac:dyDescent="0.2">
      <c r="Y63610" s="396"/>
      <c r="Z63610" s="396"/>
      <c r="AA63610" s="441"/>
    </row>
    <row r="63611" spans="25:27" x14ac:dyDescent="0.2">
      <c r="Y63611" s="396"/>
      <c r="Z63611" s="396"/>
      <c r="AA63611" s="441"/>
    </row>
    <row r="63612" spans="25:27" x14ac:dyDescent="0.2">
      <c r="Y63612" s="396"/>
      <c r="Z63612" s="396"/>
      <c r="AA63612" s="441"/>
    </row>
    <row r="63613" spans="25:27" x14ac:dyDescent="0.2">
      <c r="Y63613" s="396"/>
      <c r="Z63613" s="396"/>
      <c r="AA63613" s="441"/>
    </row>
    <row r="63614" spans="25:27" x14ac:dyDescent="0.2">
      <c r="Y63614" s="396"/>
      <c r="Z63614" s="396"/>
      <c r="AA63614" s="441"/>
    </row>
    <row r="63615" spans="25:27" x14ac:dyDescent="0.2">
      <c r="Y63615" s="396"/>
      <c r="Z63615" s="396"/>
      <c r="AA63615" s="441"/>
    </row>
    <row r="63616" spans="25:27" x14ac:dyDescent="0.2">
      <c r="Y63616" s="396"/>
      <c r="Z63616" s="396"/>
      <c r="AA63616" s="441"/>
    </row>
    <row r="63617" spans="25:27" x14ac:dyDescent="0.2">
      <c r="Y63617" s="396"/>
      <c r="Z63617" s="396"/>
      <c r="AA63617" s="441"/>
    </row>
    <row r="63618" spans="25:27" x14ac:dyDescent="0.2">
      <c r="Y63618" s="396"/>
      <c r="Z63618" s="396"/>
      <c r="AA63618" s="441"/>
    </row>
    <row r="63619" spans="25:27" x14ac:dyDescent="0.2">
      <c r="Y63619" s="396"/>
      <c r="Z63619" s="396"/>
      <c r="AA63619" s="441"/>
    </row>
    <row r="63620" spans="25:27" x14ac:dyDescent="0.2">
      <c r="Y63620" s="396"/>
      <c r="Z63620" s="396"/>
      <c r="AA63620" s="441"/>
    </row>
    <row r="63621" spans="25:27" x14ac:dyDescent="0.2">
      <c r="Y63621" s="396"/>
      <c r="Z63621" s="396"/>
      <c r="AA63621" s="441"/>
    </row>
    <row r="63622" spans="25:27" x14ac:dyDescent="0.2">
      <c r="Y63622" s="396"/>
      <c r="Z63622" s="396"/>
      <c r="AA63622" s="441"/>
    </row>
    <row r="63623" spans="25:27" x14ac:dyDescent="0.2">
      <c r="Y63623" s="396"/>
      <c r="Z63623" s="396"/>
      <c r="AA63623" s="441"/>
    </row>
    <row r="63624" spans="25:27" x14ac:dyDescent="0.2">
      <c r="Y63624" s="396"/>
      <c r="Z63624" s="396"/>
      <c r="AA63624" s="441"/>
    </row>
    <row r="63625" spans="25:27" x14ac:dyDescent="0.2">
      <c r="Y63625" s="396"/>
      <c r="Z63625" s="396"/>
      <c r="AA63625" s="441"/>
    </row>
    <row r="63626" spans="25:27" x14ac:dyDescent="0.2">
      <c r="Y63626" s="396"/>
      <c r="Z63626" s="396"/>
      <c r="AA63626" s="441"/>
    </row>
    <row r="63627" spans="25:27" x14ac:dyDescent="0.2">
      <c r="Y63627" s="396"/>
      <c r="Z63627" s="396"/>
      <c r="AA63627" s="441"/>
    </row>
    <row r="63628" spans="25:27" x14ac:dyDescent="0.2">
      <c r="Y63628" s="396"/>
      <c r="Z63628" s="396"/>
      <c r="AA63628" s="441"/>
    </row>
    <row r="63629" spans="25:27" x14ac:dyDescent="0.2">
      <c r="Y63629" s="396"/>
      <c r="Z63629" s="396"/>
      <c r="AA63629" s="441"/>
    </row>
    <row r="63630" spans="25:27" x14ac:dyDescent="0.2">
      <c r="Y63630" s="396"/>
      <c r="Z63630" s="396"/>
      <c r="AA63630" s="441"/>
    </row>
    <row r="63631" spans="25:27" x14ac:dyDescent="0.2">
      <c r="Y63631" s="396"/>
      <c r="Z63631" s="396"/>
      <c r="AA63631" s="441"/>
    </row>
    <row r="63632" spans="25:27" x14ac:dyDescent="0.2">
      <c r="Y63632" s="396"/>
      <c r="Z63632" s="396"/>
      <c r="AA63632" s="441"/>
    </row>
    <row r="63633" spans="25:27" x14ac:dyDescent="0.2">
      <c r="Y63633" s="396"/>
      <c r="Z63633" s="396"/>
      <c r="AA63633" s="441"/>
    </row>
    <row r="63634" spans="25:27" x14ac:dyDescent="0.2">
      <c r="Y63634" s="396"/>
      <c r="Z63634" s="396"/>
      <c r="AA63634" s="441"/>
    </row>
    <row r="63635" spans="25:27" x14ac:dyDescent="0.2">
      <c r="Y63635" s="396"/>
      <c r="Z63635" s="396"/>
      <c r="AA63635" s="441"/>
    </row>
    <row r="63636" spans="25:27" x14ac:dyDescent="0.2">
      <c r="Y63636" s="396"/>
      <c r="Z63636" s="396"/>
      <c r="AA63636" s="441"/>
    </row>
    <row r="63637" spans="25:27" x14ac:dyDescent="0.2">
      <c r="Y63637" s="396"/>
      <c r="Z63637" s="396"/>
      <c r="AA63637" s="441"/>
    </row>
    <row r="63638" spans="25:27" x14ac:dyDescent="0.2">
      <c r="Y63638" s="396"/>
      <c r="Z63638" s="396"/>
      <c r="AA63638" s="441"/>
    </row>
    <row r="63639" spans="25:27" x14ac:dyDescent="0.2">
      <c r="Y63639" s="396"/>
      <c r="Z63639" s="396"/>
      <c r="AA63639" s="441"/>
    </row>
    <row r="63640" spans="25:27" x14ac:dyDescent="0.2">
      <c r="Y63640" s="396"/>
      <c r="Z63640" s="396"/>
      <c r="AA63640" s="441"/>
    </row>
    <row r="63641" spans="25:27" x14ac:dyDescent="0.2">
      <c r="Y63641" s="396"/>
      <c r="Z63641" s="396"/>
      <c r="AA63641" s="441"/>
    </row>
    <row r="63642" spans="25:27" x14ac:dyDescent="0.2">
      <c r="Y63642" s="396"/>
      <c r="Z63642" s="396"/>
      <c r="AA63642" s="441"/>
    </row>
    <row r="63643" spans="25:27" x14ac:dyDescent="0.2">
      <c r="Y63643" s="396"/>
      <c r="Z63643" s="396"/>
      <c r="AA63643" s="441"/>
    </row>
    <row r="63644" spans="25:27" x14ac:dyDescent="0.2">
      <c r="Y63644" s="396"/>
      <c r="Z63644" s="396"/>
      <c r="AA63644" s="441"/>
    </row>
    <row r="63645" spans="25:27" x14ac:dyDescent="0.2">
      <c r="Y63645" s="396"/>
      <c r="Z63645" s="396"/>
      <c r="AA63645" s="441"/>
    </row>
    <row r="63646" spans="25:27" x14ac:dyDescent="0.2">
      <c r="Y63646" s="396"/>
      <c r="Z63646" s="396"/>
      <c r="AA63646" s="441"/>
    </row>
    <row r="63647" spans="25:27" x14ac:dyDescent="0.2">
      <c r="Y63647" s="396"/>
      <c r="Z63647" s="396"/>
      <c r="AA63647" s="441"/>
    </row>
    <row r="63648" spans="25:27" x14ac:dyDescent="0.2">
      <c r="Y63648" s="396"/>
      <c r="Z63648" s="396"/>
      <c r="AA63648" s="441"/>
    </row>
    <row r="63649" spans="25:27" x14ac:dyDescent="0.2">
      <c r="Y63649" s="396"/>
      <c r="Z63649" s="396"/>
      <c r="AA63649" s="441"/>
    </row>
    <row r="63650" spans="25:27" x14ac:dyDescent="0.2">
      <c r="Y63650" s="396"/>
      <c r="Z63650" s="396"/>
      <c r="AA63650" s="441"/>
    </row>
    <row r="63651" spans="25:27" x14ac:dyDescent="0.2">
      <c r="Y63651" s="396"/>
      <c r="Z63651" s="396"/>
      <c r="AA63651" s="441"/>
    </row>
    <row r="63652" spans="25:27" x14ac:dyDescent="0.2">
      <c r="Y63652" s="396"/>
      <c r="Z63652" s="396"/>
      <c r="AA63652" s="441"/>
    </row>
    <row r="63653" spans="25:27" x14ac:dyDescent="0.2">
      <c r="Y63653" s="396"/>
      <c r="Z63653" s="396"/>
      <c r="AA63653" s="441"/>
    </row>
    <row r="63654" spans="25:27" x14ac:dyDescent="0.2">
      <c r="Y63654" s="396"/>
      <c r="Z63654" s="396"/>
      <c r="AA63654" s="441"/>
    </row>
    <row r="63655" spans="25:27" x14ac:dyDescent="0.2">
      <c r="Y63655" s="396"/>
      <c r="Z63655" s="396"/>
      <c r="AA63655" s="441"/>
    </row>
    <row r="63656" spans="25:27" x14ac:dyDescent="0.2">
      <c r="Y63656" s="396"/>
      <c r="Z63656" s="396"/>
      <c r="AA63656" s="441"/>
    </row>
    <row r="63657" spans="25:27" x14ac:dyDescent="0.2">
      <c r="Y63657" s="396"/>
      <c r="Z63657" s="396"/>
      <c r="AA63657" s="441"/>
    </row>
    <row r="63658" spans="25:27" x14ac:dyDescent="0.2">
      <c r="Y63658" s="396"/>
      <c r="Z63658" s="396"/>
      <c r="AA63658" s="441"/>
    </row>
    <row r="63659" spans="25:27" x14ac:dyDescent="0.2">
      <c r="Y63659" s="396"/>
      <c r="Z63659" s="396"/>
      <c r="AA63659" s="441"/>
    </row>
    <row r="63660" spans="25:27" x14ac:dyDescent="0.2">
      <c r="Y63660" s="396"/>
      <c r="Z63660" s="396"/>
      <c r="AA63660" s="441"/>
    </row>
    <row r="63661" spans="25:27" x14ac:dyDescent="0.2">
      <c r="Y63661" s="396"/>
      <c r="Z63661" s="396"/>
      <c r="AA63661" s="441"/>
    </row>
    <row r="63662" spans="25:27" x14ac:dyDescent="0.2">
      <c r="Y63662" s="396"/>
      <c r="Z63662" s="396"/>
      <c r="AA63662" s="441"/>
    </row>
    <row r="63663" spans="25:27" x14ac:dyDescent="0.2">
      <c r="Y63663" s="396"/>
      <c r="Z63663" s="396"/>
      <c r="AA63663" s="441"/>
    </row>
    <row r="63664" spans="25:27" x14ac:dyDescent="0.2">
      <c r="Y63664" s="396"/>
      <c r="Z63664" s="396"/>
      <c r="AA63664" s="441"/>
    </row>
    <row r="63665" spans="25:27" x14ac:dyDescent="0.2">
      <c r="Y63665" s="396"/>
      <c r="Z63665" s="396"/>
      <c r="AA63665" s="441"/>
    </row>
    <row r="63666" spans="25:27" x14ac:dyDescent="0.2">
      <c r="Y63666" s="396"/>
      <c r="Z63666" s="396"/>
      <c r="AA63666" s="441"/>
    </row>
    <row r="63667" spans="25:27" x14ac:dyDescent="0.2">
      <c r="Y63667" s="396"/>
      <c r="Z63667" s="396"/>
      <c r="AA63667" s="441"/>
    </row>
    <row r="63668" spans="25:27" x14ac:dyDescent="0.2">
      <c r="Y63668" s="396"/>
      <c r="Z63668" s="396"/>
      <c r="AA63668" s="441"/>
    </row>
    <row r="63669" spans="25:27" x14ac:dyDescent="0.2">
      <c r="Y63669" s="396"/>
      <c r="Z63669" s="396"/>
      <c r="AA63669" s="441"/>
    </row>
    <row r="63670" spans="25:27" x14ac:dyDescent="0.2">
      <c r="Y63670" s="396"/>
      <c r="Z63670" s="396"/>
      <c r="AA63670" s="441"/>
    </row>
    <row r="63671" spans="25:27" x14ac:dyDescent="0.2">
      <c r="Y63671" s="396"/>
      <c r="Z63671" s="396"/>
      <c r="AA63671" s="441"/>
    </row>
    <row r="63672" spans="25:27" x14ac:dyDescent="0.2">
      <c r="Y63672" s="396"/>
      <c r="Z63672" s="396"/>
      <c r="AA63672" s="441"/>
    </row>
    <row r="63673" spans="25:27" x14ac:dyDescent="0.2">
      <c r="Y63673" s="396"/>
      <c r="Z63673" s="396"/>
      <c r="AA63673" s="441"/>
    </row>
    <row r="63674" spans="25:27" x14ac:dyDescent="0.2">
      <c r="Y63674" s="396"/>
      <c r="Z63674" s="396"/>
      <c r="AA63674" s="441"/>
    </row>
    <row r="63675" spans="25:27" x14ac:dyDescent="0.2">
      <c r="Y63675" s="396"/>
      <c r="Z63675" s="396"/>
      <c r="AA63675" s="441"/>
    </row>
    <row r="63676" spans="25:27" x14ac:dyDescent="0.2">
      <c r="Y63676" s="396"/>
      <c r="Z63676" s="396"/>
      <c r="AA63676" s="441"/>
    </row>
    <row r="63677" spans="25:27" x14ac:dyDescent="0.2">
      <c r="Y63677" s="396"/>
      <c r="Z63677" s="396"/>
      <c r="AA63677" s="441"/>
    </row>
    <row r="63678" spans="25:27" x14ac:dyDescent="0.2">
      <c r="Y63678" s="396"/>
      <c r="Z63678" s="396"/>
      <c r="AA63678" s="441"/>
    </row>
    <row r="63679" spans="25:27" x14ac:dyDescent="0.2">
      <c r="Y63679" s="396"/>
      <c r="Z63679" s="396"/>
      <c r="AA63679" s="441"/>
    </row>
    <row r="63680" spans="25:27" x14ac:dyDescent="0.2">
      <c r="Y63680" s="396"/>
      <c r="Z63680" s="396"/>
      <c r="AA63680" s="441"/>
    </row>
    <row r="63681" spans="25:27" x14ac:dyDescent="0.2">
      <c r="Y63681" s="396"/>
      <c r="Z63681" s="396"/>
      <c r="AA63681" s="441"/>
    </row>
    <row r="63682" spans="25:27" x14ac:dyDescent="0.2">
      <c r="Y63682" s="396"/>
      <c r="Z63682" s="396"/>
      <c r="AA63682" s="441"/>
    </row>
    <row r="63683" spans="25:27" x14ac:dyDescent="0.2">
      <c r="Y63683" s="396"/>
      <c r="Z63683" s="396"/>
      <c r="AA63683" s="441"/>
    </row>
    <row r="63684" spans="25:27" x14ac:dyDescent="0.2">
      <c r="Y63684" s="396"/>
      <c r="Z63684" s="396"/>
      <c r="AA63684" s="441"/>
    </row>
    <row r="63685" spans="25:27" x14ac:dyDescent="0.2">
      <c r="Y63685" s="396"/>
      <c r="Z63685" s="396"/>
      <c r="AA63685" s="441"/>
    </row>
    <row r="63686" spans="25:27" x14ac:dyDescent="0.2">
      <c r="Y63686" s="396"/>
      <c r="Z63686" s="396"/>
      <c r="AA63686" s="441"/>
    </row>
    <row r="63687" spans="25:27" x14ac:dyDescent="0.2">
      <c r="Y63687" s="396"/>
      <c r="Z63687" s="396"/>
      <c r="AA63687" s="441"/>
    </row>
    <row r="63688" spans="25:27" x14ac:dyDescent="0.2">
      <c r="Y63688" s="396"/>
      <c r="Z63688" s="396"/>
      <c r="AA63688" s="441"/>
    </row>
    <row r="63689" spans="25:27" x14ac:dyDescent="0.2">
      <c r="Y63689" s="396"/>
      <c r="Z63689" s="396"/>
      <c r="AA63689" s="441"/>
    </row>
    <row r="63690" spans="25:27" x14ac:dyDescent="0.2">
      <c r="Y63690" s="396"/>
      <c r="Z63690" s="396"/>
      <c r="AA63690" s="441"/>
    </row>
    <row r="63691" spans="25:27" x14ac:dyDescent="0.2">
      <c r="Y63691" s="396"/>
      <c r="Z63691" s="396"/>
      <c r="AA63691" s="441"/>
    </row>
    <row r="63692" spans="25:27" x14ac:dyDescent="0.2">
      <c r="Y63692" s="396"/>
      <c r="Z63692" s="396"/>
      <c r="AA63692" s="441"/>
    </row>
    <row r="63693" spans="25:27" x14ac:dyDescent="0.2">
      <c r="Y63693" s="396"/>
      <c r="Z63693" s="396"/>
      <c r="AA63693" s="441"/>
    </row>
    <row r="63694" spans="25:27" x14ac:dyDescent="0.2">
      <c r="Y63694" s="396"/>
      <c r="Z63694" s="396"/>
      <c r="AA63694" s="441"/>
    </row>
    <row r="63695" spans="25:27" x14ac:dyDescent="0.2">
      <c r="Y63695" s="396"/>
      <c r="Z63695" s="396"/>
      <c r="AA63695" s="441"/>
    </row>
    <row r="63696" spans="25:27" x14ac:dyDescent="0.2">
      <c r="Y63696" s="396"/>
      <c r="Z63696" s="396"/>
      <c r="AA63696" s="441"/>
    </row>
    <row r="63697" spans="25:27" x14ac:dyDescent="0.2">
      <c r="Y63697" s="396"/>
      <c r="Z63697" s="396"/>
      <c r="AA63697" s="441"/>
    </row>
    <row r="63698" spans="25:27" x14ac:dyDescent="0.2">
      <c r="Y63698" s="396"/>
      <c r="Z63698" s="396"/>
      <c r="AA63698" s="441"/>
    </row>
    <row r="63699" spans="25:27" x14ac:dyDescent="0.2">
      <c r="Y63699" s="396"/>
      <c r="Z63699" s="396"/>
      <c r="AA63699" s="441"/>
    </row>
    <row r="63700" spans="25:27" x14ac:dyDescent="0.2">
      <c r="Y63700" s="396"/>
      <c r="Z63700" s="396"/>
      <c r="AA63700" s="441"/>
    </row>
    <row r="63701" spans="25:27" x14ac:dyDescent="0.2">
      <c r="Y63701" s="396"/>
      <c r="Z63701" s="396"/>
      <c r="AA63701" s="441"/>
    </row>
    <row r="63702" spans="25:27" x14ac:dyDescent="0.2">
      <c r="Y63702" s="396"/>
      <c r="Z63702" s="396"/>
      <c r="AA63702" s="441"/>
    </row>
    <row r="63703" spans="25:27" x14ac:dyDescent="0.2">
      <c r="Y63703" s="396"/>
      <c r="Z63703" s="396"/>
      <c r="AA63703" s="441"/>
    </row>
    <row r="63704" spans="25:27" x14ac:dyDescent="0.2">
      <c r="Y63704" s="396"/>
      <c r="Z63704" s="396"/>
      <c r="AA63704" s="441"/>
    </row>
    <row r="63705" spans="25:27" x14ac:dyDescent="0.2">
      <c r="Y63705" s="396"/>
      <c r="Z63705" s="396"/>
      <c r="AA63705" s="441"/>
    </row>
    <row r="63706" spans="25:27" x14ac:dyDescent="0.2">
      <c r="Y63706" s="396"/>
      <c r="Z63706" s="396"/>
      <c r="AA63706" s="441"/>
    </row>
    <row r="63707" spans="25:27" x14ac:dyDescent="0.2">
      <c r="Y63707" s="396"/>
      <c r="Z63707" s="396"/>
      <c r="AA63707" s="441"/>
    </row>
    <row r="63708" spans="25:27" x14ac:dyDescent="0.2">
      <c r="Y63708" s="396"/>
      <c r="Z63708" s="396"/>
      <c r="AA63708" s="441"/>
    </row>
    <row r="63709" spans="25:27" x14ac:dyDescent="0.2">
      <c r="Y63709" s="396"/>
      <c r="Z63709" s="396"/>
      <c r="AA63709" s="441"/>
    </row>
    <row r="63710" spans="25:27" x14ac:dyDescent="0.2">
      <c r="Y63710" s="396"/>
      <c r="Z63710" s="396"/>
      <c r="AA63710" s="441"/>
    </row>
    <row r="63711" spans="25:27" x14ac:dyDescent="0.2">
      <c r="Y63711" s="396"/>
      <c r="Z63711" s="396"/>
      <c r="AA63711" s="441"/>
    </row>
    <row r="63712" spans="25:27" x14ac:dyDescent="0.2">
      <c r="Y63712" s="396"/>
      <c r="Z63712" s="396"/>
      <c r="AA63712" s="441"/>
    </row>
    <row r="63713" spans="25:27" x14ac:dyDescent="0.2">
      <c r="Y63713" s="396"/>
      <c r="Z63713" s="396"/>
      <c r="AA63713" s="441"/>
    </row>
    <row r="63714" spans="25:27" x14ac:dyDescent="0.2">
      <c r="Y63714" s="396"/>
      <c r="Z63714" s="396"/>
      <c r="AA63714" s="441"/>
    </row>
    <row r="63715" spans="25:27" x14ac:dyDescent="0.2">
      <c r="Y63715" s="396"/>
      <c r="Z63715" s="396"/>
      <c r="AA63715" s="441"/>
    </row>
    <row r="63716" spans="25:27" x14ac:dyDescent="0.2">
      <c r="Y63716" s="396"/>
      <c r="Z63716" s="396"/>
      <c r="AA63716" s="441"/>
    </row>
    <row r="63717" spans="25:27" x14ac:dyDescent="0.2">
      <c r="Y63717" s="396"/>
      <c r="Z63717" s="396"/>
      <c r="AA63717" s="441"/>
    </row>
    <row r="63718" spans="25:27" x14ac:dyDescent="0.2">
      <c r="Y63718" s="396"/>
      <c r="Z63718" s="396"/>
      <c r="AA63718" s="441"/>
    </row>
    <row r="63719" spans="25:27" x14ac:dyDescent="0.2">
      <c r="Y63719" s="396"/>
      <c r="Z63719" s="396"/>
      <c r="AA63719" s="441"/>
    </row>
    <row r="63720" spans="25:27" x14ac:dyDescent="0.2">
      <c r="Y63720" s="396"/>
      <c r="Z63720" s="396"/>
      <c r="AA63720" s="441"/>
    </row>
    <row r="63721" spans="25:27" x14ac:dyDescent="0.2">
      <c r="Y63721" s="396"/>
      <c r="Z63721" s="396"/>
      <c r="AA63721" s="441"/>
    </row>
    <row r="63722" spans="25:27" x14ac:dyDescent="0.2">
      <c r="Y63722" s="396"/>
      <c r="Z63722" s="396"/>
      <c r="AA63722" s="441"/>
    </row>
    <row r="63723" spans="25:27" x14ac:dyDescent="0.2">
      <c r="Y63723" s="396"/>
      <c r="Z63723" s="396"/>
      <c r="AA63723" s="441"/>
    </row>
    <row r="63724" spans="25:27" x14ac:dyDescent="0.2">
      <c r="Y63724" s="396"/>
      <c r="Z63724" s="396"/>
      <c r="AA63724" s="441"/>
    </row>
    <row r="63725" spans="25:27" x14ac:dyDescent="0.2">
      <c r="Y63725" s="396"/>
      <c r="Z63725" s="396"/>
      <c r="AA63725" s="441"/>
    </row>
    <row r="63726" spans="25:27" x14ac:dyDescent="0.2">
      <c r="Y63726" s="396"/>
      <c r="Z63726" s="396"/>
      <c r="AA63726" s="441"/>
    </row>
    <row r="63727" spans="25:27" x14ac:dyDescent="0.2">
      <c r="Y63727" s="396"/>
      <c r="Z63727" s="396"/>
      <c r="AA63727" s="441"/>
    </row>
    <row r="63728" spans="25:27" x14ac:dyDescent="0.2">
      <c r="Y63728" s="396"/>
      <c r="Z63728" s="396"/>
      <c r="AA63728" s="441"/>
    </row>
    <row r="63729" spans="25:27" x14ac:dyDescent="0.2">
      <c r="Y63729" s="396"/>
      <c r="Z63729" s="396"/>
      <c r="AA63729" s="441"/>
    </row>
    <row r="63730" spans="25:27" x14ac:dyDescent="0.2">
      <c r="Y63730" s="396"/>
      <c r="Z63730" s="396"/>
      <c r="AA63730" s="441"/>
    </row>
    <row r="63731" spans="25:27" x14ac:dyDescent="0.2">
      <c r="Y63731" s="396"/>
      <c r="Z63731" s="396"/>
      <c r="AA63731" s="441"/>
    </row>
    <row r="63732" spans="25:27" x14ac:dyDescent="0.2">
      <c r="Y63732" s="396"/>
      <c r="Z63732" s="396"/>
      <c r="AA63732" s="441"/>
    </row>
    <row r="63733" spans="25:27" x14ac:dyDescent="0.2">
      <c r="Y63733" s="396"/>
      <c r="Z63733" s="396"/>
      <c r="AA63733" s="441"/>
    </row>
    <row r="63734" spans="25:27" x14ac:dyDescent="0.2">
      <c r="Y63734" s="396"/>
      <c r="Z63734" s="396"/>
      <c r="AA63734" s="441"/>
    </row>
    <row r="63735" spans="25:27" x14ac:dyDescent="0.2">
      <c r="Y63735" s="396"/>
      <c r="Z63735" s="396"/>
      <c r="AA63735" s="441"/>
    </row>
    <row r="63736" spans="25:27" x14ac:dyDescent="0.2">
      <c r="Y63736" s="396"/>
      <c r="Z63736" s="396"/>
      <c r="AA63736" s="441"/>
    </row>
    <row r="63737" spans="25:27" x14ac:dyDescent="0.2">
      <c r="Y63737" s="396"/>
      <c r="Z63737" s="396"/>
      <c r="AA63737" s="441"/>
    </row>
    <row r="63738" spans="25:27" x14ac:dyDescent="0.2">
      <c r="Y63738" s="396"/>
      <c r="Z63738" s="396"/>
      <c r="AA63738" s="441"/>
    </row>
    <row r="63739" spans="25:27" x14ac:dyDescent="0.2">
      <c r="Y63739" s="396"/>
      <c r="Z63739" s="396"/>
      <c r="AA63739" s="441"/>
    </row>
    <row r="63740" spans="25:27" x14ac:dyDescent="0.2">
      <c r="Y63740" s="396"/>
      <c r="Z63740" s="396"/>
      <c r="AA63740" s="441"/>
    </row>
    <row r="63741" spans="25:27" x14ac:dyDescent="0.2">
      <c r="Y63741" s="396"/>
      <c r="Z63741" s="396"/>
      <c r="AA63741" s="441"/>
    </row>
    <row r="63742" spans="25:27" x14ac:dyDescent="0.2">
      <c r="Y63742" s="396"/>
      <c r="Z63742" s="396"/>
      <c r="AA63742" s="441"/>
    </row>
    <row r="63743" spans="25:27" x14ac:dyDescent="0.2">
      <c r="Y63743" s="396"/>
      <c r="Z63743" s="396"/>
      <c r="AA63743" s="441"/>
    </row>
    <row r="63744" spans="25:27" x14ac:dyDescent="0.2">
      <c r="Y63744" s="396"/>
      <c r="Z63744" s="396"/>
      <c r="AA63744" s="441"/>
    </row>
    <row r="63745" spans="25:27" x14ac:dyDescent="0.2">
      <c r="Y63745" s="396"/>
      <c r="Z63745" s="396"/>
      <c r="AA63745" s="441"/>
    </row>
    <row r="63746" spans="25:27" x14ac:dyDescent="0.2">
      <c r="Y63746" s="396"/>
      <c r="Z63746" s="396"/>
      <c r="AA63746" s="441"/>
    </row>
    <row r="63747" spans="25:27" x14ac:dyDescent="0.2">
      <c r="Y63747" s="396"/>
      <c r="Z63747" s="396"/>
      <c r="AA63747" s="441"/>
    </row>
    <row r="63748" spans="25:27" x14ac:dyDescent="0.2">
      <c r="Y63748" s="396"/>
      <c r="Z63748" s="396"/>
      <c r="AA63748" s="441"/>
    </row>
    <row r="63749" spans="25:27" x14ac:dyDescent="0.2">
      <c r="Y63749" s="396"/>
      <c r="Z63749" s="396"/>
      <c r="AA63749" s="441"/>
    </row>
    <row r="63750" spans="25:27" x14ac:dyDescent="0.2">
      <c r="Y63750" s="396"/>
      <c r="Z63750" s="396"/>
      <c r="AA63750" s="441"/>
    </row>
    <row r="63751" spans="25:27" x14ac:dyDescent="0.2">
      <c r="Y63751" s="396"/>
      <c r="Z63751" s="396"/>
      <c r="AA63751" s="441"/>
    </row>
    <row r="63752" spans="25:27" x14ac:dyDescent="0.2">
      <c r="Y63752" s="396"/>
      <c r="Z63752" s="396"/>
      <c r="AA63752" s="441"/>
    </row>
    <row r="63753" spans="25:27" x14ac:dyDescent="0.2">
      <c r="Y63753" s="396"/>
      <c r="Z63753" s="396"/>
      <c r="AA63753" s="441"/>
    </row>
    <row r="63754" spans="25:27" x14ac:dyDescent="0.2">
      <c r="Y63754" s="396"/>
      <c r="Z63754" s="396"/>
      <c r="AA63754" s="441"/>
    </row>
    <row r="63755" spans="25:27" x14ac:dyDescent="0.2">
      <c r="Y63755" s="396"/>
      <c r="Z63755" s="396"/>
      <c r="AA63755" s="441"/>
    </row>
    <row r="63756" spans="25:27" x14ac:dyDescent="0.2">
      <c r="Y63756" s="396"/>
      <c r="Z63756" s="396"/>
      <c r="AA63756" s="441"/>
    </row>
    <row r="63757" spans="25:27" x14ac:dyDescent="0.2">
      <c r="Y63757" s="396"/>
      <c r="Z63757" s="396"/>
      <c r="AA63757" s="441"/>
    </row>
    <row r="63758" spans="25:27" x14ac:dyDescent="0.2">
      <c r="Y63758" s="396"/>
      <c r="Z63758" s="396"/>
      <c r="AA63758" s="441"/>
    </row>
    <row r="63759" spans="25:27" x14ac:dyDescent="0.2">
      <c r="Y63759" s="396"/>
      <c r="Z63759" s="396"/>
      <c r="AA63759" s="441"/>
    </row>
    <row r="63760" spans="25:27" x14ac:dyDescent="0.2">
      <c r="Y63760" s="396"/>
      <c r="Z63760" s="396"/>
      <c r="AA63760" s="441"/>
    </row>
    <row r="63761" spans="25:27" x14ac:dyDescent="0.2">
      <c r="Y63761" s="396"/>
      <c r="Z63761" s="396"/>
      <c r="AA63761" s="441"/>
    </row>
    <row r="63762" spans="25:27" x14ac:dyDescent="0.2">
      <c r="Y63762" s="396"/>
      <c r="Z63762" s="396"/>
      <c r="AA63762" s="441"/>
    </row>
    <row r="63763" spans="25:27" x14ac:dyDescent="0.2">
      <c r="Y63763" s="396"/>
      <c r="Z63763" s="396"/>
      <c r="AA63763" s="441"/>
    </row>
    <row r="63764" spans="25:27" x14ac:dyDescent="0.2">
      <c r="Y63764" s="396"/>
      <c r="Z63764" s="396"/>
      <c r="AA63764" s="441"/>
    </row>
    <row r="63765" spans="25:27" x14ac:dyDescent="0.2">
      <c r="Y63765" s="396"/>
      <c r="Z63765" s="396"/>
      <c r="AA63765" s="441"/>
    </row>
    <row r="63766" spans="25:27" x14ac:dyDescent="0.2">
      <c r="Y63766" s="396"/>
      <c r="Z63766" s="396"/>
      <c r="AA63766" s="441"/>
    </row>
    <row r="63767" spans="25:27" x14ac:dyDescent="0.2">
      <c r="Y63767" s="396"/>
      <c r="Z63767" s="396"/>
      <c r="AA63767" s="441"/>
    </row>
    <row r="63768" spans="25:27" x14ac:dyDescent="0.2">
      <c r="Y63768" s="396"/>
      <c r="Z63768" s="396"/>
      <c r="AA63768" s="441"/>
    </row>
    <row r="63769" spans="25:27" x14ac:dyDescent="0.2">
      <c r="Y63769" s="396"/>
      <c r="Z63769" s="396"/>
      <c r="AA63769" s="441"/>
    </row>
    <row r="63770" spans="25:27" x14ac:dyDescent="0.2">
      <c r="Y63770" s="396"/>
      <c r="Z63770" s="396"/>
      <c r="AA63770" s="441"/>
    </row>
    <row r="63771" spans="25:27" x14ac:dyDescent="0.2">
      <c r="Y63771" s="396"/>
      <c r="Z63771" s="396"/>
      <c r="AA63771" s="441"/>
    </row>
    <row r="63772" spans="25:27" x14ac:dyDescent="0.2">
      <c r="Y63772" s="396"/>
      <c r="Z63772" s="396"/>
      <c r="AA63772" s="441"/>
    </row>
    <row r="63773" spans="25:27" x14ac:dyDescent="0.2">
      <c r="Y63773" s="396"/>
      <c r="Z63773" s="396"/>
      <c r="AA63773" s="441"/>
    </row>
    <row r="63774" spans="25:27" x14ac:dyDescent="0.2">
      <c r="Y63774" s="396"/>
      <c r="Z63774" s="396"/>
      <c r="AA63774" s="441"/>
    </row>
    <row r="63775" spans="25:27" x14ac:dyDescent="0.2">
      <c r="Y63775" s="396"/>
      <c r="Z63775" s="396"/>
      <c r="AA63775" s="441"/>
    </row>
    <row r="63776" spans="25:27" x14ac:dyDescent="0.2">
      <c r="Y63776" s="396"/>
      <c r="Z63776" s="396"/>
      <c r="AA63776" s="441"/>
    </row>
    <row r="63777" spans="25:27" x14ac:dyDescent="0.2">
      <c r="Y63777" s="396"/>
      <c r="Z63777" s="396"/>
      <c r="AA63777" s="441"/>
    </row>
    <row r="63778" spans="25:27" x14ac:dyDescent="0.2">
      <c r="Y63778" s="396"/>
      <c r="Z63778" s="396"/>
      <c r="AA63778" s="441"/>
    </row>
    <row r="63779" spans="25:27" x14ac:dyDescent="0.2">
      <c r="Y63779" s="396"/>
      <c r="Z63779" s="396"/>
      <c r="AA63779" s="441"/>
    </row>
    <row r="63780" spans="25:27" x14ac:dyDescent="0.2">
      <c r="Y63780" s="396"/>
      <c r="Z63780" s="396"/>
      <c r="AA63780" s="441"/>
    </row>
    <row r="63781" spans="25:27" x14ac:dyDescent="0.2">
      <c r="Y63781" s="396"/>
      <c r="Z63781" s="396"/>
      <c r="AA63781" s="441"/>
    </row>
    <row r="63782" spans="25:27" x14ac:dyDescent="0.2">
      <c r="Y63782" s="396"/>
      <c r="Z63782" s="396"/>
      <c r="AA63782" s="441"/>
    </row>
    <row r="63783" spans="25:27" x14ac:dyDescent="0.2">
      <c r="Y63783" s="396"/>
      <c r="Z63783" s="396"/>
      <c r="AA63783" s="441"/>
    </row>
    <row r="63784" spans="25:27" x14ac:dyDescent="0.2">
      <c r="Y63784" s="396"/>
      <c r="Z63784" s="396"/>
      <c r="AA63784" s="441"/>
    </row>
    <row r="63785" spans="25:27" x14ac:dyDescent="0.2">
      <c r="Y63785" s="396"/>
      <c r="Z63785" s="396"/>
      <c r="AA63785" s="441"/>
    </row>
    <row r="63786" spans="25:27" x14ac:dyDescent="0.2">
      <c r="Y63786" s="396"/>
      <c r="Z63786" s="396"/>
      <c r="AA63786" s="441"/>
    </row>
    <row r="63787" spans="25:27" x14ac:dyDescent="0.2">
      <c r="Y63787" s="396"/>
      <c r="Z63787" s="396"/>
      <c r="AA63787" s="441"/>
    </row>
    <row r="63788" spans="25:27" x14ac:dyDescent="0.2">
      <c r="Y63788" s="396"/>
      <c r="Z63788" s="396"/>
      <c r="AA63788" s="441"/>
    </row>
    <row r="63789" spans="25:27" x14ac:dyDescent="0.2">
      <c r="Y63789" s="396"/>
      <c r="Z63789" s="396"/>
      <c r="AA63789" s="441"/>
    </row>
    <row r="63790" spans="25:27" x14ac:dyDescent="0.2">
      <c r="Y63790" s="396"/>
      <c r="Z63790" s="396"/>
      <c r="AA63790" s="441"/>
    </row>
    <row r="63791" spans="25:27" x14ac:dyDescent="0.2">
      <c r="Y63791" s="396"/>
      <c r="Z63791" s="396"/>
      <c r="AA63791" s="441"/>
    </row>
    <row r="63792" spans="25:27" x14ac:dyDescent="0.2">
      <c r="Y63792" s="396"/>
      <c r="Z63792" s="396"/>
      <c r="AA63792" s="441"/>
    </row>
    <row r="63793" spans="25:27" x14ac:dyDescent="0.2">
      <c r="Y63793" s="396"/>
      <c r="Z63793" s="396"/>
      <c r="AA63793" s="441"/>
    </row>
    <row r="63794" spans="25:27" x14ac:dyDescent="0.2">
      <c r="Y63794" s="396"/>
      <c r="Z63794" s="396"/>
      <c r="AA63794" s="441"/>
    </row>
    <row r="63795" spans="25:27" x14ac:dyDescent="0.2">
      <c r="Y63795" s="396"/>
      <c r="Z63795" s="396"/>
      <c r="AA63795" s="441"/>
    </row>
    <row r="63796" spans="25:27" x14ac:dyDescent="0.2">
      <c r="Y63796" s="396"/>
      <c r="Z63796" s="396"/>
      <c r="AA63796" s="441"/>
    </row>
    <row r="63797" spans="25:27" x14ac:dyDescent="0.2">
      <c r="Y63797" s="396"/>
      <c r="Z63797" s="396"/>
      <c r="AA63797" s="441"/>
    </row>
    <row r="63798" spans="25:27" x14ac:dyDescent="0.2">
      <c r="Y63798" s="396"/>
      <c r="Z63798" s="396"/>
      <c r="AA63798" s="441"/>
    </row>
    <row r="63799" spans="25:27" x14ac:dyDescent="0.2">
      <c r="Y63799" s="396"/>
      <c r="Z63799" s="396"/>
      <c r="AA63799" s="441"/>
    </row>
    <row r="63800" spans="25:27" x14ac:dyDescent="0.2">
      <c r="Y63800" s="396"/>
      <c r="Z63800" s="396"/>
      <c r="AA63800" s="441"/>
    </row>
    <row r="63801" spans="25:27" x14ac:dyDescent="0.2">
      <c r="Y63801" s="396"/>
      <c r="Z63801" s="396"/>
      <c r="AA63801" s="441"/>
    </row>
    <row r="63802" spans="25:27" x14ac:dyDescent="0.2">
      <c r="Y63802" s="396"/>
      <c r="Z63802" s="396"/>
      <c r="AA63802" s="441"/>
    </row>
    <row r="63803" spans="25:27" x14ac:dyDescent="0.2">
      <c r="Y63803" s="396"/>
      <c r="Z63803" s="396"/>
      <c r="AA63803" s="441"/>
    </row>
    <row r="63804" spans="25:27" x14ac:dyDescent="0.2">
      <c r="Y63804" s="396"/>
      <c r="Z63804" s="396"/>
      <c r="AA63804" s="441"/>
    </row>
    <row r="63805" spans="25:27" x14ac:dyDescent="0.2">
      <c r="Y63805" s="396"/>
      <c r="Z63805" s="396"/>
      <c r="AA63805" s="441"/>
    </row>
    <row r="63806" spans="25:27" x14ac:dyDescent="0.2">
      <c r="Y63806" s="396"/>
      <c r="Z63806" s="396"/>
      <c r="AA63806" s="441"/>
    </row>
    <row r="63807" spans="25:27" x14ac:dyDescent="0.2">
      <c r="Y63807" s="396"/>
      <c r="Z63807" s="396"/>
      <c r="AA63807" s="441"/>
    </row>
    <row r="63808" spans="25:27" x14ac:dyDescent="0.2">
      <c r="Y63808" s="396"/>
      <c r="Z63808" s="396"/>
      <c r="AA63808" s="441"/>
    </row>
    <row r="63809" spans="25:27" x14ac:dyDescent="0.2">
      <c r="Y63809" s="396"/>
      <c r="Z63809" s="396"/>
      <c r="AA63809" s="441"/>
    </row>
    <row r="63810" spans="25:27" x14ac:dyDescent="0.2">
      <c r="Y63810" s="396"/>
      <c r="Z63810" s="396"/>
      <c r="AA63810" s="441"/>
    </row>
    <row r="63811" spans="25:27" x14ac:dyDescent="0.2">
      <c r="Y63811" s="396"/>
      <c r="Z63811" s="396"/>
      <c r="AA63811" s="441"/>
    </row>
    <row r="63812" spans="25:27" x14ac:dyDescent="0.2">
      <c r="Y63812" s="396"/>
      <c r="Z63812" s="396"/>
      <c r="AA63812" s="441"/>
    </row>
    <row r="63813" spans="25:27" x14ac:dyDescent="0.2">
      <c r="Y63813" s="396"/>
      <c r="Z63813" s="396"/>
      <c r="AA63813" s="441"/>
    </row>
    <row r="63814" spans="25:27" x14ac:dyDescent="0.2">
      <c r="Y63814" s="396"/>
      <c r="Z63814" s="396"/>
      <c r="AA63814" s="441"/>
    </row>
    <row r="63815" spans="25:27" x14ac:dyDescent="0.2">
      <c r="Y63815" s="396"/>
      <c r="Z63815" s="396"/>
      <c r="AA63815" s="441"/>
    </row>
    <row r="63816" spans="25:27" x14ac:dyDescent="0.2">
      <c r="Y63816" s="396"/>
      <c r="Z63816" s="396"/>
      <c r="AA63816" s="441"/>
    </row>
    <row r="63817" spans="25:27" x14ac:dyDescent="0.2">
      <c r="Y63817" s="396"/>
      <c r="Z63817" s="396"/>
      <c r="AA63817" s="441"/>
    </row>
    <row r="63818" spans="25:27" x14ac:dyDescent="0.2">
      <c r="Y63818" s="396"/>
      <c r="Z63818" s="396"/>
      <c r="AA63818" s="441"/>
    </row>
    <row r="63819" spans="25:27" x14ac:dyDescent="0.2">
      <c r="Y63819" s="396"/>
      <c r="Z63819" s="396"/>
      <c r="AA63819" s="441"/>
    </row>
    <row r="63820" spans="25:27" x14ac:dyDescent="0.2">
      <c r="Y63820" s="396"/>
      <c r="Z63820" s="396"/>
      <c r="AA63820" s="441"/>
    </row>
    <row r="63821" spans="25:27" x14ac:dyDescent="0.2">
      <c r="Y63821" s="396"/>
      <c r="Z63821" s="396"/>
      <c r="AA63821" s="441"/>
    </row>
    <row r="63822" spans="25:27" x14ac:dyDescent="0.2">
      <c r="Y63822" s="396"/>
      <c r="Z63822" s="396"/>
      <c r="AA63822" s="441"/>
    </row>
    <row r="63823" spans="25:27" x14ac:dyDescent="0.2">
      <c r="Y63823" s="396"/>
      <c r="Z63823" s="396"/>
      <c r="AA63823" s="441"/>
    </row>
    <row r="63824" spans="25:27" x14ac:dyDescent="0.2">
      <c r="Y63824" s="396"/>
      <c r="Z63824" s="396"/>
      <c r="AA63824" s="441"/>
    </row>
    <row r="63825" spans="25:27" x14ac:dyDescent="0.2">
      <c r="Y63825" s="396"/>
      <c r="Z63825" s="396"/>
      <c r="AA63825" s="441"/>
    </row>
    <row r="63826" spans="25:27" x14ac:dyDescent="0.2">
      <c r="Y63826" s="396"/>
      <c r="Z63826" s="396"/>
      <c r="AA63826" s="441"/>
    </row>
    <row r="63827" spans="25:27" x14ac:dyDescent="0.2">
      <c r="Y63827" s="396"/>
      <c r="Z63827" s="396"/>
      <c r="AA63827" s="441"/>
    </row>
    <row r="63828" spans="25:27" x14ac:dyDescent="0.2">
      <c r="Y63828" s="396"/>
      <c r="Z63828" s="396"/>
      <c r="AA63828" s="441"/>
    </row>
    <row r="63829" spans="25:27" x14ac:dyDescent="0.2">
      <c r="Y63829" s="396"/>
      <c r="Z63829" s="396"/>
      <c r="AA63829" s="441"/>
    </row>
    <row r="63830" spans="25:27" x14ac:dyDescent="0.2">
      <c r="Y63830" s="396"/>
      <c r="Z63830" s="396"/>
      <c r="AA63830" s="441"/>
    </row>
    <row r="63831" spans="25:27" x14ac:dyDescent="0.2">
      <c r="Y63831" s="396"/>
      <c r="Z63831" s="396"/>
      <c r="AA63831" s="441"/>
    </row>
    <row r="63832" spans="25:27" x14ac:dyDescent="0.2">
      <c r="Y63832" s="396"/>
      <c r="Z63832" s="396"/>
      <c r="AA63832" s="441"/>
    </row>
    <row r="63833" spans="25:27" x14ac:dyDescent="0.2">
      <c r="Y63833" s="396"/>
      <c r="Z63833" s="396"/>
      <c r="AA63833" s="441"/>
    </row>
    <row r="63834" spans="25:27" x14ac:dyDescent="0.2">
      <c r="Y63834" s="396"/>
      <c r="Z63834" s="396"/>
      <c r="AA63834" s="441"/>
    </row>
    <row r="63835" spans="25:27" x14ac:dyDescent="0.2">
      <c r="Y63835" s="396"/>
      <c r="Z63835" s="396"/>
      <c r="AA63835" s="441"/>
    </row>
    <row r="63836" spans="25:27" x14ac:dyDescent="0.2">
      <c r="Y63836" s="396"/>
      <c r="Z63836" s="396"/>
      <c r="AA63836" s="441"/>
    </row>
    <row r="63837" spans="25:27" x14ac:dyDescent="0.2">
      <c r="Y63837" s="396"/>
      <c r="Z63837" s="396"/>
      <c r="AA63837" s="441"/>
    </row>
    <row r="63838" spans="25:27" x14ac:dyDescent="0.2">
      <c r="Y63838" s="396"/>
      <c r="Z63838" s="396"/>
      <c r="AA63838" s="441"/>
    </row>
    <row r="63839" spans="25:27" x14ac:dyDescent="0.2">
      <c r="Y63839" s="396"/>
      <c r="Z63839" s="396"/>
      <c r="AA63839" s="441"/>
    </row>
    <row r="63840" spans="25:27" x14ac:dyDescent="0.2">
      <c r="Y63840" s="396"/>
      <c r="Z63840" s="396"/>
      <c r="AA63840" s="441"/>
    </row>
    <row r="63841" spans="25:27" x14ac:dyDescent="0.2">
      <c r="Y63841" s="396"/>
      <c r="Z63841" s="396"/>
      <c r="AA63841" s="441"/>
    </row>
    <row r="63842" spans="25:27" x14ac:dyDescent="0.2">
      <c r="Y63842" s="396"/>
      <c r="Z63842" s="396"/>
      <c r="AA63842" s="441"/>
    </row>
    <row r="63843" spans="25:27" x14ac:dyDescent="0.2">
      <c r="Y63843" s="396"/>
      <c r="Z63843" s="396"/>
      <c r="AA63843" s="441"/>
    </row>
    <row r="63844" spans="25:27" x14ac:dyDescent="0.2">
      <c r="Y63844" s="396"/>
      <c r="Z63844" s="396"/>
      <c r="AA63844" s="441"/>
    </row>
    <row r="63845" spans="25:27" x14ac:dyDescent="0.2">
      <c r="Y63845" s="396"/>
      <c r="Z63845" s="396"/>
      <c r="AA63845" s="441"/>
    </row>
    <row r="63846" spans="25:27" x14ac:dyDescent="0.2">
      <c r="Y63846" s="396"/>
      <c r="Z63846" s="396"/>
      <c r="AA63846" s="441"/>
    </row>
    <row r="63847" spans="25:27" x14ac:dyDescent="0.2">
      <c r="Y63847" s="396"/>
      <c r="Z63847" s="396"/>
      <c r="AA63847" s="441"/>
    </row>
    <row r="63848" spans="25:27" x14ac:dyDescent="0.2">
      <c r="Y63848" s="396"/>
      <c r="Z63848" s="396"/>
      <c r="AA63848" s="441"/>
    </row>
    <row r="63849" spans="25:27" x14ac:dyDescent="0.2">
      <c r="Y63849" s="396"/>
      <c r="Z63849" s="396"/>
      <c r="AA63849" s="441"/>
    </row>
    <row r="63850" spans="25:27" x14ac:dyDescent="0.2">
      <c r="Y63850" s="396"/>
      <c r="Z63850" s="396"/>
      <c r="AA63850" s="441"/>
    </row>
    <row r="63851" spans="25:27" x14ac:dyDescent="0.2">
      <c r="Y63851" s="396"/>
      <c r="Z63851" s="396"/>
      <c r="AA63851" s="441"/>
    </row>
    <row r="63852" spans="25:27" x14ac:dyDescent="0.2">
      <c r="Y63852" s="396"/>
      <c r="Z63852" s="396"/>
      <c r="AA63852" s="441"/>
    </row>
    <row r="63853" spans="25:27" x14ac:dyDescent="0.2">
      <c r="Y63853" s="396"/>
      <c r="Z63853" s="396"/>
      <c r="AA63853" s="441"/>
    </row>
    <row r="63854" spans="25:27" x14ac:dyDescent="0.2">
      <c r="Y63854" s="396"/>
      <c r="Z63854" s="396"/>
      <c r="AA63854" s="441"/>
    </row>
    <row r="63855" spans="25:27" x14ac:dyDescent="0.2">
      <c r="Y63855" s="396"/>
      <c r="Z63855" s="396"/>
      <c r="AA63855" s="441"/>
    </row>
    <row r="63856" spans="25:27" x14ac:dyDescent="0.2">
      <c r="Y63856" s="396"/>
      <c r="Z63856" s="396"/>
      <c r="AA63856" s="441"/>
    </row>
    <row r="63857" spans="25:27" x14ac:dyDescent="0.2">
      <c r="Y63857" s="396"/>
      <c r="Z63857" s="396"/>
      <c r="AA63857" s="441"/>
    </row>
    <row r="63858" spans="25:27" x14ac:dyDescent="0.2">
      <c r="Y63858" s="396"/>
      <c r="Z63858" s="396"/>
      <c r="AA63858" s="441"/>
    </row>
    <row r="63859" spans="25:27" x14ac:dyDescent="0.2">
      <c r="Y63859" s="396"/>
      <c r="Z63859" s="396"/>
      <c r="AA63859" s="441"/>
    </row>
    <row r="63860" spans="25:27" x14ac:dyDescent="0.2">
      <c r="Y63860" s="396"/>
      <c r="Z63860" s="396"/>
      <c r="AA63860" s="441"/>
    </row>
    <row r="63861" spans="25:27" x14ac:dyDescent="0.2">
      <c r="Y63861" s="396"/>
      <c r="Z63861" s="396"/>
      <c r="AA63861" s="441"/>
    </row>
    <row r="63862" spans="25:27" x14ac:dyDescent="0.2">
      <c r="Y63862" s="396"/>
      <c r="Z63862" s="396"/>
      <c r="AA63862" s="441"/>
    </row>
    <row r="63863" spans="25:27" x14ac:dyDescent="0.2">
      <c r="Y63863" s="396"/>
      <c r="Z63863" s="396"/>
      <c r="AA63863" s="441"/>
    </row>
    <row r="63864" spans="25:27" x14ac:dyDescent="0.2">
      <c r="Y63864" s="396"/>
      <c r="Z63864" s="396"/>
      <c r="AA63864" s="441"/>
    </row>
    <row r="63865" spans="25:27" x14ac:dyDescent="0.2">
      <c r="Y63865" s="396"/>
      <c r="Z63865" s="396"/>
      <c r="AA63865" s="441"/>
    </row>
    <row r="63866" spans="25:27" x14ac:dyDescent="0.2">
      <c r="Y63866" s="396"/>
      <c r="Z63866" s="396"/>
      <c r="AA63866" s="441"/>
    </row>
    <row r="63867" spans="25:27" x14ac:dyDescent="0.2">
      <c r="Y63867" s="396"/>
      <c r="Z63867" s="396"/>
      <c r="AA63867" s="441"/>
    </row>
    <row r="63868" spans="25:27" x14ac:dyDescent="0.2">
      <c r="Y63868" s="396"/>
      <c r="Z63868" s="396"/>
      <c r="AA63868" s="441"/>
    </row>
    <row r="63869" spans="25:27" x14ac:dyDescent="0.2">
      <c r="Y63869" s="396"/>
      <c r="Z63869" s="396"/>
      <c r="AA63869" s="441"/>
    </row>
    <row r="63870" spans="25:27" x14ac:dyDescent="0.2">
      <c r="Y63870" s="396"/>
      <c r="Z63870" s="396"/>
      <c r="AA63870" s="441"/>
    </row>
    <row r="63871" spans="25:27" x14ac:dyDescent="0.2">
      <c r="Y63871" s="396"/>
      <c r="Z63871" s="396"/>
      <c r="AA63871" s="441"/>
    </row>
    <row r="63872" spans="25:27" x14ac:dyDescent="0.2">
      <c r="Y63872" s="396"/>
      <c r="Z63872" s="396"/>
      <c r="AA63872" s="441"/>
    </row>
    <row r="63873" spans="25:27" x14ac:dyDescent="0.2">
      <c r="Y63873" s="396"/>
      <c r="Z63873" s="396"/>
      <c r="AA63873" s="441"/>
    </row>
    <row r="63874" spans="25:27" x14ac:dyDescent="0.2">
      <c r="Y63874" s="396"/>
      <c r="Z63874" s="396"/>
      <c r="AA63874" s="441"/>
    </row>
    <row r="63875" spans="25:27" x14ac:dyDescent="0.2">
      <c r="Y63875" s="396"/>
      <c r="Z63875" s="396"/>
      <c r="AA63875" s="441"/>
    </row>
    <row r="63876" spans="25:27" x14ac:dyDescent="0.2">
      <c r="Y63876" s="396"/>
      <c r="Z63876" s="396"/>
      <c r="AA63876" s="441"/>
    </row>
    <row r="63877" spans="25:27" x14ac:dyDescent="0.2">
      <c r="Y63877" s="396"/>
      <c r="Z63877" s="396"/>
      <c r="AA63877" s="441"/>
    </row>
    <row r="63878" spans="25:27" x14ac:dyDescent="0.2">
      <c r="Y63878" s="396"/>
      <c r="Z63878" s="396"/>
      <c r="AA63878" s="441"/>
    </row>
    <row r="63879" spans="25:27" x14ac:dyDescent="0.2">
      <c r="Y63879" s="396"/>
      <c r="Z63879" s="396"/>
      <c r="AA63879" s="441"/>
    </row>
    <row r="63880" spans="25:27" x14ac:dyDescent="0.2">
      <c r="Y63880" s="396"/>
      <c r="Z63880" s="396"/>
      <c r="AA63880" s="441"/>
    </row>
    <row r="63881" spans="25:27" x14ac:dyDescent="0.2">
      <c r="Y63881" s="396"/>
      <c r="Z63881" s="396"/>
      <c r="AA63881" s="441"/>
    </row>
    <row r="63882" spans="25:27" x14ac:dyDescent="0.2">
      <c r="Y63882" s="396"/>
      <c r="Z63882" s="396"/>
      <c r="AA63882" s="441"/>
    </row>
    <row r="63883" spans="25:27" x14ac:dyDescent="0.2">
      <c r="Y63883" s="396"/>
      <c r="Z63883" s="396"/>
      <c r="AA63883" s="441"/>
    </row>
    <row r="63884" spans="25:27" x14ac:dyDescent="0.2">
      <c r="Y63884" s="396"/>
      <c r="Z63884" s="396"/>
      <c r="AA63884" s="441"/>
    </row>
    <row r="63885" spans="25:27" x14ac:dyDescent="0.2">
      <c r="Y63885" s="396"/>
      <c r="Z63885" s="396"/>
      <c r="AA63885" s="441"/>
    </row>
    <row r="63886" spans="25:27" x14ac:dyDescent="0.2">
      <c r="Y63886" s="396"/>
      <c r="Z63886" s="396"/>
      <c r="AA63886" s="441"/>
    </row>
    <row r="63887" spans="25:27" x14ac:dyDescent="0.2">
      <c r="Y63887" s="396"/>
      <c r="Z63887" s="396"/>
      <c r="AA63887" s="441"/>
    </row>
    <row r="63888" spans="25:27" x14ac:dyDescent="0.2">
      <c r="Y63888" s="396"/>
      <c r="Z63888" s="396"/>
      <c r="AA63888" s="441"/>
    </row>
    <row r="63889" spans="25:27" x14ac:dyDescent="0.2">
      <c r="Y63889" s="396"/>
      <c r="Z63889" s="396"/>
      <c r="AA63889" s="441"/>
    </row>
    <row r="63890" spans="25:27" x14ac:dyDescent="0.2">
      <c r="Y63890" s="396"/>
      <c r="Z63890" s="396"/>
      <c r="AA63890" s="441"/>
    </row>
    <row r="63891" spans="25:27" x14ac:dyDescent="0.2">
      <c r="Y63891" s="396"/>
      <c r="Z63891" s="396"/>
      <c r="AA63891" s="441"/>
    </row>
    <row r="63892" spans="25:27" x14ac:dyDescent="0.2">
      <c r="Y63892" s="396"/>
      <c r="Z63892" s="396"/>
      <c r="AA63892" s="441"/>
    </row>
    <row r="63893" spans="25:27" x14ac:dyDescent="0.2">
      <c r="Y63893" s="396"/>
      <c r="Z63893" s="396"/>
      <c r="AA63893" s="441"/>
    </row>
    <row r="63894" spans="25:27" x14ac:dyDescent="0.2">
      <c r="Y63894" s="396"/>
      <c r="Z63894" s="396"/>
      <c r="AA63894" s="441"/>
    </row>
    <row r="63895" spans="25:27" x14ac:dyDescent="0.2">
      <c r="Y63895" s="396"/>
      <c r="Z63895" s="396"/>
      <c r="AA63895" s="441"/>
    </row>
    <row r="63896" spans="25:27" x14ac:dyDescent="0.2">
      <c r="Y63896" s="396"/>
      <c r="Z63896" s="396"/>
      <c r="AA63896" s="441"/>
    </row>
    <row r="63897" spans="25:27" x14ac:dyDescent="0.2">
      <c r="Y63897" s="396"/>
      <c r="Z63897" s="396"/>
      <c r="AA63897" s="441"/>
    </row>
    <row r="63898" spans="25:27" x14ac:dyDescent="0.2">
      <c r="Y63898" s="396"/>
      <c r="Z63898" s="396"/>
      <c r="AA63898" s="441"/>
    </row>
    <row r="63899" spans="25:27" x14ac:dyDescent="0.2">
      <c r="Y63899" s="396"/>
      <c r="Z63899" s="396"/>
      <c r="AA63899" s="441"/>
    </row>
    <row r="63900" spans="25:27" x14ac:dyDescent="0.2">
      <c r="Y63900" s="396"/>
      <c r="Z63900" s="396"/>
      <c r="AA63900" s="441"/>
    </row>
    <row r="63901" spans="25:27" x14ac:dyDescent="0.2">
      <c r="Y63901" s="396"/>
      <c r="Z63901" s="396"/>
      <c r="AA63901" s="441"/>
    </row>
    <row r="63902" spans="25:27" x14ac:dyDescent="0.2">
      <c r="Y63902" s="396"/>
      <c r="Z63902" s="396"/>
      <c r="AA63902" s="441"/>
    </row>
    <row r="63903" spans="25:27" x14ac:dyDescent="0.2">
      <c r="Y63903" s="396"/>
      <c r="Z63903" s="396"/>
      <c r="AA63903" s="441"/>
    </row>
    <row r="63904" spans="25:27" x14ac:dyDescent="0.2">
      <c r="Y63904" s="396"/>
      <c r="Z63904" s="396"/>
      <c r="AA63904" s="441"/>
    </row>
    <row r="63905" spans="25:27" x14ac:dyDescent="0.2">
      <c r="Y63905" s="396"/>
      <c r="Z63905" s="396"/>
      <c r="AA63905" s="441"/>
    </row>
    <row r="63906" spans="25:27" x14ac:dyDescent="0.2">
      <c r="Y63906" s="396"/>
      <c r="Z63906" s="396"/>
      <c r="AA63906" s="441"/>
    </row>
    <row r="63907" spans="25:27" x14ac:dyDescent="0.2">
      <c r="Y63907" s="396"/>
      <c r="Z63907" s="396"/>
      <c r="AA63907" s="441"/>
    </row>
    <row r="63908" spans="25:27" x14ac:dyDescent="0.2">
      <c r="Y63908" s="396"/>
      <c r="Z63908" s="396"/>
      <c r="AA63908" s="441"/>
    </row>
    <row r="63909" spans="25:27" x14ac:dyDescent="0.2">
      <c r="Y63909" s="396"/>
      <c r="Z63909" s="396"/>
      <c r="AA63909" s="441"/>
    </row>
    <row r="63910" spans="25:27" x14ac:dyDescent="0.2">
      <c r="Y63910" s="396"/>
      <c r="Z63910" s="396"/>
      <c r="AA63910" s="441"/>
    </row>
    <row r="63911" spans="25:27" x14ac:dyDescent="0.2">
      <c r="Y63911" s="396"/>
      <c r="Z63911" s="396"/>
      <c r="AA63911" s="441"/>
    </row>
    <row r="63912" spans="25:27" x14ac:dyDescent="0.2">
      <c r="Y63912" s="396"/>
      <c r="Z63912" s="396"/>
      <c r="AA63912" s="441"/>
    </row>
    <row r="63913" spans="25:27" x14ac:dyDescent="0.2">
      <c r="Y63913" s="396"/>
      <c r="Z63913" s="396"/>
      <c r="AA63913" s="441"/>
    </row>
    <row r="63914" spans="25:27" x14ac:dyDescent="0.2">
      <c r="Y63914" s="396"/>
      <c r="Z63914" s="396"/>
      <c r="AA63914" s="441"/>
    </row>
    <row r="63915" spans="25:27" x14ac:dyDescent="0.2">
      <c r="Y63915" s="396"/>
      <c r="Z63915" s="396"/>
      <c r="AA63915" s="441"/>
    </row>
    <row r="63916" spans="25:27" x14ac:dyDescent="0.2">
      <c r="Y63916" s="396"/>
      <c r="Z63916" s="396"/>
      <c r="AA63916" s="441"/>
    </row>
    <row r="63917" spans="25:27" x14ac:dyDescent="0.2">
      <c r="Y63917" s="396"/>
      <c r="Z63917" s="396"/>
      <c r="AA63917" s="441"/>
    </row>
    <row r="63918" spans="25:27" x14ac:dyDescent="0.2">
      <c r="Y63918" s="396"/>
      <c r="Z63918" s="396"/>
      <c r="AA63918" s="441"/>
    </row>
    <row r="63919" spans="25:27" x14ac:dyDescent="0.2">
      <c r="Y63919" s="396"/>
      <c r="Z63919" s="396"/>
      <c r="AA63919" s="441"/>
    </row>
    <row r="63920" spans="25:27" x14ac:dyDescent="0.2">
      <c r="Y63920" s="396"/>
      <c r="Z63920" s="396"/>
      <c r="AA63920" s="441"/>
    </row>
    <row r="63921" spans="25:27" x14ac:dyDescent="0.2">
      <c r="Y63921" s="396"/>
      <c r="Z63921" s="396"/>
      <c r="AA63921" s="441"/>
    </row>
    <row r="63922" spans="25:27" x14ac:dyDescent="0.2">
      <c r="Y63922" s="396"/>
      <c r="Z63922" s="396"/>
      <c r="AA63922" s="441"/>
    </row>
    <row r="63923" spans="25:27" x14ac:dyDescent="0.2">
      <c r="Y63923" s="396"/>
      <c r="Z63923" s="396"/>
      <c r="AA63923" s="441"/>
    </row>
    <row r="63924" spans="25:27" x14ac:dyDescent="0.2">
      <c r="Y63924" s="396"/>
      <c r="Z63924" s="396"/>
      <c r="AA63924" s="441"/>
    </row>
    <row r="63925" spans="25:27" x14ac:dyDescent="0.2">
      <c r="Y63925" s="396"/>
      <c r="Z63925" s="396"/>
      <c r="AA63925" s="441"/>
    </row>
    <row r="63926" spans="25:27" x14ac:dyDescent="0.2">
      <c r="Y63926" s="396"/>
      <c r="Z63926" s="396"/>
      <c r="AA63926" s="441"/>
    </row>
    <row r="63927" spans="25:27" x14ac:dyDescent="0.2">
      <c r="Y63927" s="396"/>
      <c r="Z63927" s="396"/>
      <c r="AA63927" s="441"/>
    </row>
    <row r="63928" spans="25:27" x14ac:dyDescent="0.2">
      <c r="Y63928" s="396"/>
      <c r="Z63928" s="396"/>
      <c r="AA63928" s="441"/>
    </row>
    <row r="63929" spans="25:27" x14ac:dyDescent="0.2">
      <c r="Y63929" s="396"/>
      <c r="Z63929" s="396"/>
      <c r="AA63929" s="441"/>
    </row>
    <row r="63930" spans="25:27" x14ac:dyDescent="0.2">
      <c r="Y63930" s="396"/>
      <c r="Z63930" s="396"/>
      <c r="AA63930" s="441"/>
    </row>
    <row r="63931" spans="25:27" x14ac:dyDescent="0.2">
      <c r="Y63931" s="396"/>
      <c r="Z63931" s="396"/>
      <c r="AA63931" s="441"/>
    </row>
    <row r="63932" spans="25:27" x14ac:dyDescent="0.2">
      <c r="Y63932" s="396"/>
      <c r="Z63932" s="396"/>
      <c r="AA63932" s="441"/>
    </row>
    <row r="63933" spans="25:27" x14ac:dyDescent="0.2">
      <c r="Y63933" s="396"/>
      <c r="Z63933" s="396"/>
      <c r="AA63933" s="441"/>
    </row>
    <row r="63934" spans="25:27" x14ac:dyDescent="0.2">
      <c r="Y63934" s="396"/>
      <c r="Z63934" s="396"/>
      <c r="AA63934" s="441"/>
    </row>
    <row r="63935" spans="25:27" x14ac:dyDescent="0.2">
      <c r="Y63935" s="396"/>
      <c r="Z63935" s="396"/>
      <c r="AA63935" s="441"/>
    </row>
    <row r="63936" spans="25:27" x14ac:dyDescent="0.2">
      <c r="Y63936" s="396"/>
      <c r="Z63936" s="396"/>
      <c r="AA63936" s="441"/>
    </row>
    <row r="63937" spans="25:27" x14ac:dyDescent="0.2">
      <c r="Y63937" s="396"/>
      <c r="Z63937" s="396"/>
      <c r="AA63937" s="441"/>
    </row>
    <row r="63938" spans="25:27" x14ac:dyDescent="0.2">
      <c r="Y63938" s="396"/>
      <c r="Z63938" s="396"/>
      <c r="AA63938" s="441"/>
    </row>
    <row r="63939" spans="25:27" x14ac:dyDescent="0.2">
      <c r="Y63939" s="396"/>
      <c r="Z63939" s="396"/>
      <c r="AA63939" s="441"/>
    </row>
    <row r="63940" spans="25:27" x14ac:dyDescent="0.2">
      <c r="Y63940" s="396"/>
      <c r="Z63940" s="396"/>
      <c r="AA63940" s="441"/>
    </row>
    <row r="63941" spans="25:27" x14ac:dyDescent="0.2">
      <c r="Y63941" s="396"/>
      <c r="Z63941" s="396"/>
      <c r="AA63941" s="441"/>
    </row>
    <row r="63942" spans="25:27" x14ac:dyDescent="0.2">
      <c r="Y63942" s="396"/>
      <c r="Z63942" s="396"/>
      <c r="AA63942" s="441"/>
    </row>
    <row r="63943" spans="25:27" x14ac:dyDescent="0.2">
      <c r="Y63943" s="396"/>
      <c r="Z63943" s="396"/>
      <c r="AA63943" s="441"/>
    </row>
    <row r="63944" spans="25:27" x14ac:dyDescent="0.2">
      <c r="Y63944" s="396"/>
      <c r="Z63944" s="396"/>
      <c r="AA63944" s="441"/>
    </row>
    <row r="63945" spans="25:27" x14ac:dyDescent="0.2">
      <c r="Y63945" s="396"/>
      <c r="Z63945" s="396"/>
      <c r="AA63945" s="441"/>
    </row>
    <row r="63946" spans="25:27" x14ac:dyDescent="0.2">
      <c r="Y63946" s="396"/>
      <c r="Z63946" s="396"/>
      <c r="AA63946" s="441"/>
    </row>
    <row r="63947" spans="25:27" x14ac:dyDescent="0.2">
      <c r="Y63947" s="396"/>
      <c r="Z63947" s="396"/>
      <c r="AA63947" s="441"/>
    </row>
    <row r="63948" spans="25:27" x14ac:dyDescent="0.2">
      <c r="Y63948" s="396"/>
      <c r="Z63948" s="396"/>
      <c r="AA63948" s="441"/>
    </row>
    <row r="63949" spans="25:27" x14ac:dyDescent="0.2">
      <c r="Y63949" s="396"/>
      <c r="Z63949" s="396"/>
      <c r="AA63949" s="441"/>
    </row>
    <row r="63950" spans="25:27" x14ac:dyDescent="0.2">
      <c r="Y63950" s="396"/>
      <c r="Z63950" s="396"/>
      <c r="AA63950" s="441"/>
    </row>
    <row r="63951" spans="25:27" x14ac:dyDescent="0.2">
      <c r="Y63951" s="396"/>
      <c r="Z63951" s="396"/>
      <c r="AA63951" s="441"/>
    </row>
    <row r="63952" spans="25:27" x14ac:dyDescent="0.2">
      <c r="Y63952" s="396"/>
      <c r="Z63952" s="396"/>
      <c r="AA63952" s="441"/>
    </row>
    <row r="63953" spans="25:27" x14ac:dyDescent="0.2">
      <c r="Y63953" s="396"/>
      <c r="Z63953" s="396"/>
      <c r="AA63953" s="441"/>
    </row>
    <row r="63954" spans="25:27" x14ac:dyDescent="0.2">
      <c r="Y63954" s="396"/>
      <c r="Z63954" s="396"/>
      <c r="AA63954" s="441"/>
    </row>
    <row r="63955" spans="25:27" x14ac:dyDescent="0.2">
      <c r="Y63955" s="396"/>
      <c r="Z63955" s="396"/>
      <c r="AA63955" s="441"/>
    </row>
    <row r="63956" spans="25:27" x14ac:dyDescent="0.2">
      <c r="Y63956" s="396"/>
      <c r="Z63956" s="396"/>
      <c r="AA63956" s="441"/>
    </row>
    <row r="63957" spans="25:27" x14ac:dyDescent="0.2">
      <c r="Y63957" s="396"/>
      <c r="Z63957" s="396"/>
      <c r="AA63957" s="441"/>
    </row>
    <row r="63958" spans="25:27" x14ac:dyDescent="0.2">
      <c r="Y63958" s="396"/>
      <c r="Z63958" s="396"/>
      <c r="AA63958" s="441"/>
    </row>
    <row r="63959" spans="25:27" x14ac:dyDescent="0.2">
      <c r="Y63959" s="396"/>
      <c r="Z63959" s="396"/>
      <c r="AA63959" s="441"/>
    </row>
    <row r="63960" spans="25:27" x14ac:dyDescent="0.2">
      <c r="Y63960" s="396"/>
      <c r="Z63960" s="396"/>
      <c r="AA63960" s="441"/>
    </row>
    <row r="63961" spans="25:27" x14ac:dyDescent="0.2">
      <c r="Y63961" s="396"/>
      <c r="Z63961" s="396"/>
      <c r="AA63961" s="441"/>
    </row>
    <row r="63962" spans="25:27" x14ac:dyDescent="0.2">
      <c r="Y63962" s="396"/>
      <c r="Z63962" s="396"/>
      <c r="AA63962" s="441"/>
    </row>
    <row r="63963" spans="25:27" x14ac:dyDescent="0.2">
      <c r="Y63963" s="396"/>
      <c r="Z63963" s="396"/>
      <c r="AA63963" s="441"/>
    </row>
    <row r="63964" spans="25:27" x14ac:dyDescent="0.2">
      <c r="Y63964" s="396"/>
      <c r="Z63964" s="396"/>
      <c r="AA63964" s="441"/>
    </row>
    <row r="63965" spans="25:27" x14ac:dyDescent="0.2">
      <c r="Y63965" s="396"/>
      <c r="Z63965" s="396"/>
      <c r="AA63965" s="441"/>
    </row>
    <row r="63966" spans="25:27" x14ac:dyDescent="0.2">
      <c r="Y63966" s="396"/>
      <c r="Z63966" s="396"/>
      <c r="AA63966" s="441"/>
    </row>
    <row r="63967" spans="25:27" x14ac:dyDescent="0.2">
      <c r="Y63967" s="396"/>
      <c r="Z63967" s="396"/>
      <c r="AA63967" s="441"/>
    </row>
    <row r="63968" spans="25:27" x14ac:dyDescent="0.2">
      <c r="Y63968" s="396"/>
      <c r="Z63968" s="396"/>
      <c r="AA63968" s="441"/>
    </row>
    <row r="63969" spans="25:27" x14ac:dyDescent="0.2">
      <c r="Y63969" s="396"/>
      <c r="Z63969" s="396"/>
      <c r="AA63969" s="441"/>
    </row>
    <row r="63970" spans="25:27" x14ac:dyDescent="0.2">
      <c r="Y63970" s="396"/>
      <c r="Z63970" s="396"/>
      <c r="AA63970" s="441"/>
    </row>
    <row r="63971" spans="25:27" x14ac:dyDescent="0.2">
      <c r="Y63971" s="396"/>
      <c r="Z63971" s="396"/>
      <c r="AA63971" s="441"/>
    </row>
    <row r="63972" spans="25:27" x14ac:dyDescent="0.2">
      <c r="Y63972" s="396"/>
      <c r="Z63972" s="396"/>
      <c r="AA63972" s="441"/>
    </row>
    <row r="63973" spans="25:27" x14ac:dyDescent="0.2">
      <c r="Y63973" s="396"/>
      <c r="Z63973" s="396"/>
      <c r="AA63973" s="441"/>
    </row>
    <row r="63974" spans="25:27" x14ac:dyDescent="0.2">
      <c r="Y63974" s="396"/>
      <c r="Z63974" s="396"/>
      <c r="AA63974" s="441"/>
    </row>
    <row r="63975" spans="25:27" x14ac:dyDescent="0.2">
      <c r="Y63975" s="396"/>
      <c r="Z63975" s="396"/>
      <c r="AA63975" s="441"/>
    </row>
    <row r="63976" spans="25:27" x14ac:dyDescent="0.2">
      <c r="Y63976" s="396"/>
      <c r="Z63976" s="396"/>
      <c r="AA63976" s="441"/>
    </row>
    <row r="63977" spans="25:27" x14ac:dyDescent="0.2">
      <c r="Y63977" s="396"/>
      <c r="Z63977" s="396"/>
      <c r="AA63977" s="441"/>
    </row>
    <row r="63978" spans="25:27" x14ac:dyDescent="0.2">
      <c r="Y63978" s="396"/>
      <c r="Z63978" s="396"/>
      <c r="AA63978" s="441"/>
    </row>
    <row r="63979" spans="25:27" x14ac:dyDescent="0.2">
      <c r="Y63979" s="396"/>
      <c r="Z63979" s="396"/>
      <c r="AA63979" s="441"/>
    </row>
    <row r="63980" spans="25:27" x14ac:dyDescent="0.2">
      <c r="Y63980" s="396"/>
      <c r="Z63980" s="396"/>
      <c r="AA63980" s="441"/>
    </row>
    <row r="63981" spans="25:27" x14ac:dyDescent="0.2">
      <c r="Y63981" s="396"/>
      <c r="Z63981" s="396"/>
      <c r="AA63981" s="441"/>
    </row>
    <row r="63982" spans="25:27" x14ac:dyDescent="0.2">
      <c r="Y63982" s="396"/>
      <c r="Z63982" s="396"/>
      <c r="AA63982" s="441"/>
    </row>
    <row r="63983" spans="25:27" x14ac:dyDescent="0.2">
      <c r="Y63983" s="396"/>
      <c r="Z63983" s="396"/>
      <c r="AA63983" s="441"/>
    </row>
    <row r="63984" spans="25:27" x14ac:dyDescent="0.2">
      <c r="Y63984" s="396"/>
      <c r="Z63984" s="396"/>
      <c r="AA63984" s="441"/>
    </row>
    <row r="63985" spans="25:27" x14ac:dyDescent="0.2">
      <c r="Y63985" s="396"/>
      <c r="Z63985" s="396"/>
      <c r="AA63985" s="441"/>
    </row>
    <row r="63986" spans="25:27" x14ac:dyDescent="0.2">
      <c r="Y63986" s="396"/>
      <c r="Z63986" s="396"/>
      <c r="AA63986" s="441"/>
    </row>
    <row r="63987" spans="25:27" x14ac:dyDescent="0.2">
      <c r="Y63987" s="396"/>
      <c r="Z63987" s="396"/>
      <c r="AA63987" s="441"/>
    </row>
    <row r="63988" spans="25:27" x14ac:dyDescent="0.2">
      <c r="Y63988" s="396"/>
      <c r="Z63988" s="396"/>
      <c r="AA63988" s="441"/>
    </row>
    <row r="63989" spans="25:27" x14ac:dyDescent="0.2">
      <c r="Y63989" s="396"/>
      <c r="Z63989" s="396"/>
      <c r="AA63989" s="441"/>
    </row>
    <row r="63990" spans="25:27" x14ac:dyDescent="0.2">
      <c r="Y63990" s="396"/>
      <c r="Z63990" s="396"/>
      <c r="AA63990" s="441"/>
    </row>
    <row r="63991" spans="25:27" x14ac:dyDescent="0.2">
      <c r="Y63991" s="396"/>
      <c r="Z63991" s="396"/>
      <c r="AA63991" s="441"/>
    </row>
    <row r="63992" spans="25:27" x14ac:dyDescent="0.2">
      <c r="Y63992" s="396"/>
      <c r="Z63992" s="396"/>
      <c r="AA63992" s="441"/>
    </row>
    <row r="63993" spans="25:27" x14ac:dyDescent="0.2">
      <c r="Y63993" s="396"/>
      <c r="Z63993" s="396"/>
      <c r="AA63993" s="441"/>
    </row>
    <row r="63994" spans="25:27" x14ac:dyDescent="0.2">
      <c r="Y63994" s="396"/>
      <c r="Z63994" s="396"/>
      <c r="AA63994" s="441"/>
    </row>
    <row r="63995" spans="25:27" x14ac:dyDescent="0.2">
      <c r="Y63995" s="396"/>
      <c r="Z63995" s="396"/>
      <c r="AA63995" s="441"/>
    </row>
    <row r="63996" spans="25:27" x14ac:dyDescent="0.2">
      <c r="Y63996" s="396"/>
      <c r="Z63996" s="396"/>
      <c r="AA63996" s="441"/>
    </row>
    <row r="63997" spans="25:27" x14ac:dyDescent="0.2">
      <c r="Y63997" s="396"/>
      <c r="Z63997" s="396"/>
      <c r="AA63997" s="441"/>
    </row>
    <row r="63998" spans="25:27" x14ac:dyDescent="0.2">
      <c r="Y63998" s="396"/>
      <c r="Z63998" s="396"/>
      <c r="AA63998" s="441"/>
    </row>
    <row r="63999" spans="25:27" x14ac:dyDescent="0.2">
      <c r="Y63999" s="396"/>
      <c r="Z63999" s="396"/>
      <c r="AA63999" s="441"/>
    </row>
    <row r="64000" spans="25:27" x14ac:dyDescent="0.2">
      <c r="Y64000" s="396"/>
      <c r="Z64000" s="396"/>
      <c r="AA64000" s="441"/>
    </row>
    <row r="64001" spans="25:27" x14ac:dyDescent="0.2">
      <c r="Y64001" s="396"/>
      <c r="Z64001" s="396"/>
      <c r="AA64001" s="441"/>
    </row>
    <row r="64002" spans="25:27" x14ac:dyDescent="0.2">
      <c r="Y64002" s="396"/>
      <c r="Z64002" s="396"/>
      <c r="AA64002" s="441"/>
    </row>
    <row r="64003" spans="25:27" x14ac:dyDescent="0.2">
      <c r="Y64003" s="396"/>
      <c r="Z64003" s="396"/>
      <c r="AA64003" s="441"/>
    </row>
    <row r="64004" spans="25:27" x14ac:dyDescent="0.2">
      <c r="Y64004" s="396"/>
      <c r="Z64004" s="396"/>
      <c r="AA64004" s="441"/>
    </row>
    <row r="64005" spans="25:27" x14ac:dyDescent="0.2">
      <c r="Y64005" s="396"/>
      <c r="Z64005" s="396"/>
      <c r="AA64005" s="441"/>
    </row>
    <row r="64006" spans="25:27" x14ac:dyDescent="0.2">
      <c r="Y64006" s="396"/>
      <c r="Z64006" s="396"/>
      <c r="AA64006" s="441"/>
    </row>
    <row r="64007" spans="25:27" x14ac:dyDescent="0.2">
      <c r="Y64007" s="396"/>
      <c r="Z64007" s="396"/>
      <c r="AA64007" s="441"/>
    </row>
    <row r="64008" spans="25:27" x14ac:dyDescent="0.2">
      <c r="Y64008" s="396"/>
      <c r="Z64008" s="396"/>
      <c r="AA64008" s="441"/>
    </row>
    <row r="64009" spans="25:27" x14ac:dyDescent="0.2">
      <c r="Y64009" s="396"/>
      <c r="Z64009" s="396"/>
      <c r="AA64009" s="441"/>
    </row>
    <row r="64010" spans="25:27" x14ac:dyDescent="0.2">
      <c r="Y64010" s="396"/>
      <c r="Z64010" s="396"/>
      <c r="AA64010" s="441"/>
    </row>
    <row r="64011" spans="25:27" x14ac:dyDescent="0.2">
      <c r="Y64011" s="396"/>
      <c r="Z64011" s="396"/>
      <c r="AA64011" s="441"/>
    </row>
    <row r="64012" spans="25:27" x14ac:dyDescent="0.2">
      <c r="Y64012" s="396"/>
      <c r="Z64012" s="396"/>
      <c r="AA64012" s="441"/>
    </row>
    <row r="64013" spans="25:27" x14ac:dyDescent="0.2">
      <c r="Y64013" s="396"/>
      <c r="Z64013" s="396"/>
      <c r="AA64013" s="441"/>
    </row>
    <row r="64014" spans="25:27" x14ac:dyDescent="0.2">
      <c r="Y64014" s="396"/>
      <c r="Z64014" s="396"/>
      <c r="AA64014" s="441"/>
    </row>
    <row r="64015" spans="25:27" x14ac:dyDescent="0.2">
      <c r="Y64015" s="396"/>
      <c r="Z64015" s="396"/>
      <c r="AA64015" s="441"/>
    </row>
    <row r="64016" spans="25:27" x14ac:dyDescent="0.2">
      <c r="Y64016" s="396"/>
      <c r="Z64016" s="396"/>
      <c r="AA64016" s="441"/>
    </row>
    <row r="64017" spans="25:27" x14ac:dyDescent="0.2">
      <c r="Y64017" s="396"/>
      <c r="Z64017" s="396"/>
      <c r="AA64017" s="441"/>
    </row>
    <row r="64018" spans="25:27" x14ac:dyDescent="0.2">
      <c r="Y64018" s="396"/>
      <c r="Z64018" s="396"/>
      <c r="AA64018" s="441"/>
    </row>
    <row r="64019" spans="25:27" x14ac:dyDescent="0.2">
      <c r="Y64019" s="396"/>
      <c r="Z64019" s="396"/>
      <c r="AA64019" s="441"/>
    </row>
    <row r="64020" spans="25:27" x14ac:dyDescent="0.2">
      <c r="Y64020" s="396"/>
      <c r="Z64020" s="396"/>
      <c r="AA64020" s="441"/>
    </row>
    <row r="64021" spans="25:27" x14ac:dyDescent="0.2">
      <c r="Y64021" s="396"/>
      <c r="Z64021" s="396"/>
      <c r="AA64021" s="441"/>
    </row>
    <row r="64022" spans="25:27" x14ac:dyDescent="0.2">
      <c r="Y64022" s="396"/>
      <c r="Z64022" s="396"/>
      <c r="AA64022" s="441"/>
    </row>
    <row r="64023" spans="25:27" x14ac:dyDescent="0.2">
      <c r="Y64023" s="396"/>
      <c r="Z64023" s="396"/>
      <c r="AA64023" s="441"/>
    </row>
    <row r="64024" spans="25:27" x14ac:dyDescent="0.2">
      <c r="Y64024" s="396"/>
      <c r="Z64024" s="396"/>
      <c r="AA64024" s="441"/>
    </row>
    <row r="64025" spans="25:27" x14ac:dyDescent="0.2">
      <c r="Y64025" s="396"/>
      <c r="Z64025" s="396"/>
      <c r="AA64025" s="441"/>
    </row>
    <row r="64026" spans="25:27" x14ac:dyDescent="0.2">
      <c r="Y64026" s="396"/>
      <c r="Z64026" s="396"/>
      <c r="AA64026" s="441"/>
    </row>
    <row r="64027" spans="25:27" x14ac:dyDescent="0.2">
      <c r="Y64027" s="396"/>
      <c r="Z64027" s="396"/>
      <c r="AA64027" s="441"/>
    </row>
    <row r="64028" spans="25:27" x14ac:dyDescent="0.2">
      <c r="Y64028" s="396"/>
      <c r="Z64028" s="396"/>
      <c r="AA64028" s="441"/>
    </row>
    <row r="64029" spans="25:27" x14ac:dyDescent="0.2">
      <c r="Y64029" s="396"/>
      <c r="Z64029" s="396"/>
      <c r="AA64029" s="441"/>
    </row>
    <row r="64030" spans="25:27" x14ac:dyDescent="0.2">
      <c r="Y64030" s="396"/>
      <c r="Z64030" s="396"/>
      <c r="AA64030" s="441"/>
    </row>
    <row r="64031" spans="25:27" x14ac:dyDescent="0.2">
      <c r="Y64031" s="396"/>
      <c r="Z64031" s="396"/>
      <c r="AA64031" s="441"/>
    </row>
    <row r="64032" spans="25:27" x14ac:dyDescent="0.2">
      <c r="Y64032" s="396"/>
      <c r="Z64032" s="396"/>
      <c r="AA64032" s="441"/>
    </row>
    <row r="64033" spans="25:27" x14ac:dyDescent="0.2">
      <c r="Y64033" s="396"/>
      <c r="Z64033" s="396"/>
      <c r="AA64033" s="441"/>
    </row>
    <row r="64034" spans="25:27" x14ac:dyDescent="0.2">
      <c r="Y64034" s="396"/>
      <c r="Z64034" s="396"/>
      <c r="AA64034" s="441"/>
    </row>
    <row r="64035" spans="25:27" x14ac:dyDescent="0.2">
      <c r="Y64035" s="396"/>
      <c r="Z64035" s="396"/>
      <c r="AA64035" s="441"/>
    </row>
    <row r="64036" spans="25:27" x14ac:dyDescent="0.2">
      <c r="Y64036" s="396"/>
      <c r="Z64036" s="396"/>
      <c r="AA64036" s="441"/>
    </row>
    <row r="64037" spans="25:27" x14ac:dyDescent="0.2">
      <c r="Y64037" s="396"/>
      <c r="Z64037" s="396"/>
      <c r="AA64037" s="441"/>
    </row>
    <row r="64038" spans="25:27" x14ac:dyDescent="0.2">
      <c r="Y64038" s="396"/>
      <c r="Z64038" s="396"/>
      <c r="AA64038" s="441"/>
    </row>
    <row r="64039" spans="25:27" x14ac:dyDescent="0.2">
      <c r="Y64039" s="396"/>
      <c r="Z64039" s="396"/>
      <c r="AA64039" s="441"/>
    </row>
    <row r="64040" spans="25:27" x14ac:dyDescent="0.2">
      <c r="Y64040" s="396"/>
      <c r="Z64040" s="396"/>
      <c r="AA64040" s="441"/>
    </row>
    <row r="64041" spans="25:27" x14ac:dyDescent="0.2">
      <c r="Y64041" s="396"/>
      <c r="Z64041" s="396"/>
      <c r="AA64041" s="441"/>
    </row>
    <row r="64042" spans="25:27" x14ac:dyDescent="0.2">
      <c r="Y64042" s="396"/>
      <c r="Z64042" s="396"/>
      <c r="AA64042" s="441"/>
    </row>
    <row r="64043" spans="25:27" x14ac:dyDescent="0.2">
      <c r="Y64043" s="396"/>
      <c r="Z64043" s="396"/>
      <c r="AA64043" s="441"/>
    </row>
    <row r="64044" spans="25:27" x14ac:dyDescent="0.2">
      <c r="Y64044" s="396"/>
      <c r="Z64044" s="396"/>
      <c r="AA64044" s="441"/>
    </row>
    <row r="64045" spans="25:27" x14ac:dyDescent="0.2">
      <c r="Y64045" s="396"/>
      <c r="Z64045" s="396"/>
      <c r="AA64045" s="441"/>
    </row>
    <row r="64046" spans="25:27" x14ac:dyDescent="0.2">
      <c r="Y64046" s="396"/>
      <c r="Z64046" s="396"/>
      <c r="AA64046" s="441"/>
    </row>
    <row r="64047" spans="25:27" x14ac:dyDescent="0.2">
      <c r="Y64047" s="396"/>
      <c r="Z64047" s="396"/>
      <c r="AA64047" s="441"/>
    </row>
    <row r="64048" spans="25:27" x14ac:dyDescent="0.2">
      <c r="Y64048" s="396"/>
      <c r="Z64048" s="396"/>
      <c r="AA64048" s="441"/>
    </row>
    <row r="64049" spans="25:27" x14ac:dyDescent="0.2">
      <c r="Y64049" s="396"/>
      <c r="Z64049" s="396"/>
      <c r="AA64049" s="441"/>
    </row>
    <row r="64050" spans="25:27" x14ac:dyDescent="0.2">
      <c r="Y64050" s="396"/>
      <c r="Z64050" s="396"/>
      <c r="AA64050" s="441"/>
    </row>
    <row r="64051" spans="25:27" x14ac:dyDescent="0.2">
      <c r="Y64051" s="396"/>
      <c r="Z64051" s="396"/>
      <c r="AA64051" s="441"/>
    </row>
    <row r="64052" spans="25:27" x14ac:dyDescent="0.2">
      <c r="Y64052" s="396"/>
      <c r="Z64052" s="396"/>
      <c r="AA64052" s="441"/>
    </row>
    <row r="64053" spans="25:27" x14ac:dyDescent="0.2">
      <c r="Y64053" s="396"/>
      <c r="Z64053" s="396"/>
      <c r="AA64053" s="441"/>
    </row>
    <row r="64054" spans="25:27" x14ac:dyDescent="0.2">
      <c r="Y64054" s="396"/>
      <c r="Z64054" s="396"/>
      <c r="AA64054" s="441"/>
    </row>
    <row r="64055" spans="25:27" x14ac:dyDescent="0.2">
      <c r="Y64055" s="396"/>
      <c r="Z64055" s="396"/>
      <c r="AA64055" s="441"/>
    </row>
    <row r="64056" spans="25:27" x14ac:dyDescent="0.2">
      <c r="Y64056" s="396"/>
      <c r="Z64056" s="396"/>
      <c r="AA64056" s="441"/>
    </row>
    <row r="64057" spans="25:27" x14ac:dyDescent="0.2">
      <c r="Y64057" s="396"/>
      <c r="Z64057" s="396"/>
      <c r="AA64057" s="441"/>
    </row>
    <row r="64058" spans="25:27" x14ac:dyDescent="0.2">
      <c r="Y64058" s="396"/>
      <c r="Z64058" s="396"/>
      <c r="AA64058" s="441"/>
    </row>
    <row r="64059" spans="25:27" x14ac:dyDescent="0.2">
      <c r="Y64059" s="396"/>
      <c r="Z64059" s="396"/>
      <c r="AA64059" s="441"/>
    </row>
    <row r="64060" spans="25:27" x14ac:dyDescent="0.2">
      <c r="Y64060" s="396"/>
      <c r="Z64060" s="396"/>
      <c r="AA64060" s="441"/>
    </row>
    <row r="64061" spans="25:27" x14ac:dyDescent="0.2">
      <c r="Y64061" s="396"/>
      <c r="Z64061" s="396"/>
      <c r="AA64061" s="441"/>
    </row>
    <row r="64062" spans="25:27" x14ac:dyDescent="0.2">
      <c r="Y64062" s="396"/>
      <c r="Z64062" s="396"/>
      <c r="AA64062" s="441"/>
    </row>
    <row r="64063" spans="25:27" x14ac:dyDescent="0.2">
      <c r="Y64063" s="396"/>
      <c r="Z64063" s="396"/>
      <c r="AA64063" s="441"/>
    </row>
    <row r="64064" spans="25:27" x14ac:dyDescent="0.2">
      <c r="Y64064" s="396"/>
      <c r="Z64064" s="396"/>
      <c r="AA64064" s="441"/>
    </row>
    <row r="64065" spans="25:27" x14ac:dyDescent="0.2">
      <c r="Y64065" s="396"/>
      <c r="Z64065" s="396"/>
      <c r="AA64065" s="441"/>
    </row>
    <row r="64066" spans="25:27" x14ac:dyDescent="0.2">
      <c r="Y64066" s="396"/>
      <c r="Z64066" s="396"/>
      <c r="AA64066" s="441"/>
    </row>
    <row r="64067" spans="25:27" x14ac:dyDescent="0.2">
      <c r="Y64067" s="396"/>
      <c r="Z64067" s="396"/>
      <c r="AA64067" s="441"/>
    </row>
    <row r="64068" spans="25:27" x14ac:dyDescent="0.2">
      <c r="Y64068" s="396"/>
      <c r="Z64068" s="396"/>
      <c r="AA64068" s="441"/>
    </row>
    <row r="64069" spans="25:27" x14ac:dyDescent="0.2">
      <c r="Y64069" s="396"/>
      <c r="Z64069" s="396"/>
      <c r="AA64069" s="441"/>
    </row>
    <row r="64070" spans="25:27" x14ac:dyDescent="0.2">
      <c r="Y64070" s="396"/>
      <c r="Z64070" s="396"/>
      <c r="AA64070" s="441"/>
    </row>
    <row r="64071" spans="25:27" x14ac:dyDescent="0.2">
      <c r="Y64071" s="396"/>
      <c r="Z64071" s="396"/>
      <c r="AA64071" s="441"/>
    </row>
    <row r="64072" spans="25:27" x14ac:dyDescent="0.2">
      <c r="Y64072" s="396"/>
      <c r="Z64072" s="396"/>
      <c r="AA64072" s="441"/>
    </row>
    <row r="64073" spans="25:27" x14ac:dyDescent="0.2">
      <c r="Y64073" s="396"/>
      <c r="Z64073" s="396"/>
      <c r="AA64073" s="441"/>
    </row>
    <row r="64074" spans="25:27" x14ac:dyDescent="0.2">
      <c r="Y64074" s="396"/>
      <c r="Z64074" s="396"/>
      <c r="AA64074" s="441"/>
    </row>
    <row r="64075" spans="25:27" x14ac:dyDescent="0.2">
      <c r="Y64075" s="396"/>
      <c r="Z64075" s="396"/>
      <c r="AA64075" s="441"/>
    </row>
    <row r="64076" spans="25:27" x14ac:dyDescent="0.2">
      <c r="Y64076" s="396"/>
      <c r="Z64076" s="396"/>
      <c r="AA64076" s="441"/>
    </row>
    <row r="64077" spans="25:27" x14ac:dyDescent="0.2">
      <c r="Y64077" s="396"/>
      <c r="Z64077" s="396"/>
      <c r="AA64077" s="441"/>
    </row>
    <row r="64078" spans="25:27" x14ac:dyDescent="0.2">
      <c r="Y64078" s="396"/>
      <c r="Z64078" s="396"/>
      <c r="AA64078" s="441"/>
    </row>
    <row r="64079" spans="25:27" x14ac:dyDescent="0.2">
      <c r="Y64079" s="396"/>
      <c r="Z64079" s="396"/>
      <c r="AA64079" s="441"/>
    </row>
    <row r="64080" spans="25:27" x14ac:dyDescent="0.2">
      <c r="Y64080" s="396"/>
      <c r="Z64080" s="396"/>
      <c r="AA64080" s="441"/>
    </row>
    <row r="64081" spans="25:27" x14ac:dyDescent="0.2">
      <c r="Y64081" s="396"/>
      <c r="Z64081" s="396"/>
      <c r="AA64081" s="441"/>
    </row>
    <row r="64082" spans="25:27" x14ac:dyDescent="0.2">
      <c r="Y64082" s="396"/>
      <c r="Z64082" s="396"/>
      <c r="AA64082" s="441"/>
    </row>
    <row r="64083" spans="25:27" x14ac:dyDescent="0.2">
      <c r="Y64083" s="396"/>
      <c r="Z64083" s="396"/>
      <c r="AA64083" s="441"/>
    </row>
    <row r="64084" spans="25:27" x14ac:dyDescent="0.2">
      <c r="Y64084" s="396"/>
      <c r="Z64084" s="396"/>
      <c r="AA64084" s="441"/>
    </row>
    <row r="64085" spans="25:27" x14ac:dyDescent="0.2">
      <c r="Y64085" s="396"/>
      <c r="Z64085" s="396"/>
      <c r="AA64085" s="441"/>
    </row>
    <row r="64086" spans="25:27" x14ac:dyDescent="0.2">
      <c r="Y64086" s="396"/>
      <c r="Z64086" s="396"/>
      <c r="AA64086" s="441"/>
    </row>
    <row r="64087" spans="25:27" x14ac:dyDescent="0.2">
      <c r="Y64087" s="396"/>
      <c r="Z64087" s="396"/>
      <c r="AA64087" s="441"/>
    </row>
    <row r="64088" spans="25:27" x14ac:dyDescent="0.2">
      <c r="Y64088" s="396"/>
      <c r="Z64088" s="396"/>
      <c r="AA64088" s="441"/>
    </row>
    <row r="64089" spans="25:27" x14ac:dyDescent="0.2">
      <c r="Y64089" s="396"/>
      <c r="Z64089" s="396"/>
      <c r="AA64089" s="441"/>
    </row>
    <row r="64090" spans="25:27" x14ac:dyDescent="0.2">
      <c r="Y64090" s="396"/>
      <c r="Z64090" s="396"/>
      <c r="AA64090" s="441"/>
    </row>
    <row r="64091" spans="25:27" x14ac:dyDescent="0.2">
      <c r="Y64091" s="396"/>
      <c r="Z64091" s="396"/>
      <c r="AA64091" s="441"/>
    </row>
    <row r="64092" spans="25:27" x14ac:dyDescent="0.2">
      <c r="Y64092" s="396"/>
      <c r="Z64092" s="396"/>
      <c r="AA64092" s="441"/>
    </row>
    <row r="64093" spans="25:27" x14ac:dyDescent="0.2">
      <c r="Y64093" s="396"/>
      <c r="Z64093" s="396"/>
      <c r="AA64093" s="441"/>
    </row>
    <row r="64094" spans="25:27" x14ac:dyDescent="0.2">
      <c r="Y64094" s="396"/>
      <c r="Z64094" s="396"/>
      <c r="AA64094" s="441"/>
    </row>
    <row r="64095" spans="25:27" x14ac:dyDescent="0.2">
      <c r="Y64095" s="396"/>
      <c r="Z64095" s="396"/>
      <c r="AA64095" s="441"/>
    </row>
    <row r="64096" spans="25:27" x14ac:dyDescent="0.2">
      <c r="Y64096" s="396"/>
      <c r="Z64096" s="396"/>
      <c r="AA64096" s="441"/>
    </row>
    <row r="64097" spans="25:27" x14ac:dyDescent="0.2">
      <c r="Y64097" s="396"/>
      <c r="Z64097" s="396"/>
      <c r="AA64097" s="441"/>
    </row>
    <row r="64098" spans="25:27" x14ac:dyDescent="0.2">
      <c r="Y64098" s="396"/>
      <c r="Z64098" s="396"/>
      <c r="AA64098" s="441"/>
    </row>
    <row r="64099" spans="25:27" x14ac:dyDescent="0.2">
      <c r="Y64099" s="396"/>
      <c r="Z64099" s="396"/>
      <c r="AA64099" s="441"/>
    </row>
    <row r="64100" spans="25:27" x14ac:dyDescent="0.2">
      <c r="Y64100" s="396"/>
      <c r="Z64100" s="396"/>
      <c r="AA64100" s="441"/>
    </row>
    <row r="64101" spans="25:27" x14ac:dyDescent="0.2">
      <c r="Y64101" s="396"/>
      <c r="Z64101" s="396"/>
      <c r="AA64101" s="441"/>
    </row>
    <row r="64102" spans="25:27" x14ac:dyDescent="0.2">
      <c r="Y64102" s="396"/>
      <c r="Z64102" s="396"/>
      <c r="AA64102" s="441"/>
    </row>
    <row r="64103" spans="25:27" x14ac:dyDescent="0.2">
      <c r="Y64103" s="396"/>
      <c r="Z64103" s="396"/>
      <c r="AA64103" s="441"/>
    </row>
    <row r="64104" spans="25:27" x14ac:dyDescent="0.2">
      <c r="Y64104" s="396"/>
      <c r="Z64104" s="396"/>
      <c r="AA64104" s="441"/>
    </row>
    <row r="64105" spans="25:27" x14ac:dyDescent="0.2">
      <c r="Y64105" s="396"/>
      <c r="Z64105" s="396"/>
      <c r="AA64105" s="441"/>
    </row>
    <row r="64106" spans="25:27" x14ac:dyDescent="0.2">
      <c r="Y64106" s="396"/>
      <c r="Z64106" s="396"/>
      <c r="AA64106" s="441"/>
    </row>
    <row r="64107" spans="25:27" x14ac:dyDescent="0.2">
      <c r="Y64107" s="396"/>
      <c r="Z64107" s="396"/>
      <c r="AA64107" s="441"/>
    </row>
    <row r="64108" spans="25:27" x14ac:dyDescent="0.2">
      <c r="Y64108" s="396"/>
      <c r="Z64108" s="396"/>
      <c r="AA64108" s="441"/>
    </row>
    <row r="64109" spans="25:27" x14ac:dyDescent="0.2">
      <c r="Y64109" s="396"/>
      <c r="Z64109" s="396"/>
      <c r="AA64109" s="441"/>
    </row>
    <row r="64110" spans="25:27" x14ac:dyDescent="0.2">
      <c r="Y64110" s="396"/>
      <c r="Z64110" s="396"/>
      <c r="AA64110" s="441"/>
    </row>
    <row r="64111" spans="25:27" x14ac:dyDescent="0.2">
      <c r="Y64111" s="396"/>
      <c r="Z64111" s="396"/>
      <c r="AA64111" s="441"/>
    </row>
    <row r="64112" spans="25:27" x14ac:dyDescent="0.2">
      <c r="Y64112" s="396"/>
      <c r="Z64112" s="396"/>
      <c r="AA64112" s="441"/>
    </row>
    <row r="64113" spans="25:27" x14ac:dyDescent="0.2">
      <c r="Y64113" s="396"/>
      <c r="Z64113" s="396"/>
      <c r="AA64113" s="441"/>
    </row>
    <row r="64114" spans="25:27" x14ac:dyDescent="0.2">
      <c r="Y64114" s="396"/>
      <c r="Z64114" s="396"/>
      <c r="AA64114" s="441"/>
    </row>
    <row r="64115" spans="25:27" x14ac:dyDescent="0.2">
      <c r="Y64115" s="396"/>
      <c r="Z64115" s="396"/>
      <c r="AA64115" s="441"/>
    </row>
    <row r="64116" spans="25:27" x14ac:dyDescent="0.2">
      <c r="Y64116" s="396"/>
      <c r="Z64116" s="396"/>
      <c r="AA64116" s="441"/>
    </row>
    <row r="64117" spans="25:27" x14ac:dyDescent="0.2">
      <c r="Y64117" s="396"/>
      <c r="Z64117" s="396"/>
      <c r="AA64117" s="441"/>
    </row>
    <row r="64118" spans="25:27" x14ac:dyDescent="0.2">
      <c r="Y64118" s="396"/>
      <c r="Z64118" s="396"/>
      <c r="AA64118" s="441"/>
    </row>
    <row r="64119" spans="25:27" x14ac:dyDescent="0.2">
      <c r="Y64119" s="396"/>
      <c r="Z64119" s="396"/>
      <c r="AA64119" s="441"/>
    </row>
    <row r="64120" spans="25:27" x14ac:dyDescent="0.2">
      <c r="Y64120" s="396"/>
      <c r="Z64120" s="396"/>
      <c r="AA64120" s="441"/>
    </row>
    <row r="64121" spans="25:27" x14ac:dyDescent="0.2">
      <c r="Y64121" s="396"/>
      <c r="Z64121" s="396"/>
      <c r="AA64121" s="441"/>
    </row>
    <row r="64122" spans="25:27" x14ac:dyDescent="0.2">
      <c r="Y64122" s="396"/>
      <c r="Z64122" s="396"/>
      <c r="AA64122" s="441"/>
    </row>
    <row r="64123" spans="25:27" x14ac:dyDescent="0.2">
      <c r="Y64123" s="396"/>
      <c r="Z64123" s="396"/>
      <c r="AA64123" s="441"/>
    </row>
    <row r="64124" spans="25:27" x14ac:dyDescent="0.2">
      <c r="Y64124" s="396"/>
      <c r="Z64124" s="396"/>
      <c r="AA64124" s="441"/>
    </row>
    <row r="64125" spans="25:27" x14ac:dyDescent="0.2">
      <c r="Y64125" s="396"/>
      <c r="Z64125" s="396"/>
      <c r="AA64125" s="441"/>
    </row>
    <row r="64126" spans="25:27" x14ac:dyDescent="0.2">
      <c r="Y64126" s="396"/>
      <c r="Z64126" s="396"/>
      <c r="AA64126" s="441"/>
    </row>
    <row r="64127" spans="25:27" x14ac:dyDescent="0.2">
      <c r="Y64127" s="396"/>
      <c r="Z64127" s="396"/>
      <c r="AA64127" s="441"/>
    </row>
    <row r="64128" spans="25:27" x14ac:dyDescent="0.2">
      <c r="Y64128" s="396"/>
      <c r="Z64128" s="396"/>
      <c r="AA64128" s="441"/>
    </row>
    <row r="64129" spans="25:27" x14ac:dyDescent="0.2">
      <c r="Y64129" s="396"/>
      <c r="Z64129" s="396"/>
      <c r="AA64129" s="441"/>
    </row>
    <row r="64130" spans="25:27" x14ac:dyDescent="0.2">
      <c r="Y64130" s="396"/>
      <c r="Z64130" s="396"/>
      <c r="AA64130" s="441"/>
    </row>
    <row r="64131" spans="25:27" x14ac:dyDescent="0.2">
      <c r="Y64131" s="396"/>
      <c r="Z64131" s="396"/>
      <c r="AA64131" s="441"/>
    </row>
    <row r="64132" spans="25:27" x14ac:dyDescent="0.2">
      <c r="Y64132" s="396"/>
      <c r="Z64132" s="396"/>
      <c r="AA64132" s="441"/>
    </row>
    <row r="64133" spans="25:27" x14ac:dyDescent="0.2">
      <c r="Y64133" s="396"/>
      <c r="Z64133" s="396"/>
      <c r="AA64133" s="441"/>
    </row>
    <row r="64134" spans="25:27" x14ac:dyDescent="0.2">
      <c r="Y64134" s="396"/>
      <c r="Z64134" s="396"/>
      <c r="AA64134" s="441"/>
    </row>
    <row r="64135" spans="25:27" x14ac:dyDescent="0.2">
      <c r="Y64135" s="396"/>
      <c r="Z64135" s="396"/>
      <c r="AA64135" s="441"/>
    </row>
    <row r="64136" spans="25:27" x14ac:dyDescent="0.2">
      <c r="Y64136" s="396"/>
      <c r="Z64136" s="396"/>
      <c r="AA64136" s="441"/>
    </row>
    <row r="64137" spans="25:27" x14ac:dyDescent="0.2">
      <c r="Y64137" s="396"/>
      <c r="Z64137" s="396"/>
      <c r="AA64137" s="441"/>
    </row>
    <row r="64138" spans="25:27" x14ac:dyDescent="0.2">
      <c r="Y64138" s="396"/>
      <c r="Z64138" s="396"/>
      <c r="AA64138" s="441"/>
    </row>
    <row r="64139" spans="25:27" x14ac:dyDescent="0.2">
      <c r="Y64139" s="396"/>
      <c r="Z64139" s="396"/>
      <c r="AA64139" s="441"/>
    </row>
    <row r="64140" spans="25:27" x14ac:dyDescent="0.2">
      <c r="Y64140" s="396"/>
      <c r="Z64140" s="396"/>
      <c r="AA64140" s="441"/>
    </row>
    <row r="64141" spans="25:27" x14ac:dyDescent="0.2">
      <c r="Y64141" s="396"/>
      <c r="Z64141" s="396"/>
      <c r="AA64141" s="441"/>
    </row>
    <row r="64142" spans="25:27" x14ac:dyDescent="0.2">
      <c r="Y64142" s="396"/>
      <c r="Z64142" s="396"/>
      <c r="AA64142" s="441"/>
    </row>
    <row r="64143" spans="25:27" x14ac:dyDescent="0.2">
      <c r="Y64143" s="396"/>
      <c r="Z64143" s="396"/>
      <c r="AA64143" s="441"/>
    </row>
    <row r="64144" spans="25:27" x14ac:dyDescent="0.2">
      <c r="Y64144" s="396"/>
      <c r="Z64144" s="396"/>
      <c r="AA64144" s="441"/>
    </row>
    <row r="64145" spans="25:27" x14ac:dyDescent="0.2">
      <c r="Y64145" s="396"/>
      <c r="Z64145" s="396"/>
      <c r="AA64145" s="441"/>
    </row>
    <row r="64146" spans="25:27" x14ac:dyDescent="0.2">
      <c r="Y64146" s="396"/>
      <c r="Z64146" s="396"/>
      <c r="AA64146" s="441"/>
    </row>
    <row r="64147" spans="25:27" x14ac:dyDescent="0.2">
      <c r="Y64147" s="396"/>
      <c r="Z64147" s="396"/>
      <c r="AA64147" s="441"/>
    </row>
    <row r="64148" spans="25:27" x14ac:dyDescent="0.2">
      <c r="Y64148" s="396"/>
      <c r="Z64148" s="396"/>
      <c r="AA64148" s="441"/>
    </row>
    <row r="64149" spans="25:27" x14ac:dyDescent="0.2">
      <c r="Y64149" s="396"/>
      <c r="Z64149" s="396"/>
      <c r="AA64149" s="441"/>
    </row>
    <row r="64150" spans="25:27" x14ac:dyDescent="0.2">
      <c r="Y64150" s="396"/>
      <c r="Z64150" s="396"/>
      <c r="AA64150" s="441"/>
    </row>
    <row r="64151" spans="25:27" x14ac:dyDescent="0.2">
      <c r="Y64151" s="396"/>
      <c r="Z64151" s="396"/>
      <c r="AA64151" s="441"/>
    </row>
    <row r="64152" spans="25:27" x14ac:dyDescent="0.2">
      <c r="Y64152" s="396"/>
      <c r="Z64152" s="396"/>
      <c r="AA64152" s="441"/>
    </row>
    <row r="64153" spans="25:27" x14ac:dyDescent="0.2">
      <c r="Y64153" s="396"/>
      <c r="Z64153" s="396"/>
      <c r="AA64153" s="441"/>
    </row>
    <row r="64154" spans="25:27" x14ac:dyDescent="0.2">
      <c r="Y64154" s="396"/>
      <c r="Z64154" s="396"/>
      <c r="AA64154" s="441"/>
    </row>
    <row r="64155" spans="25:27" x14ac:dyDescent="0.2">
      <c r="Y64155" s="396"/>
      <c r="Z64155" s="396"/>
      <c r="AA64155" s="441"/>
    </row>
    <row r="64156" spans="25:27" x14ac:dyDescent="0.2">
      <c r="Y64156" s="396"/>
      <c r="Z64156" s="396"/>
      <c r="AA64156" s="441"/>
    </row>
    <row r="64157" spans="25:27" x14ac:dyDescent="0.2">
      <c r="Y64157" s="396"/>
      <c r="Z64157" s="396"/>
      <c r="AA64157" s="441"/>
    </row>
    <row r="64158" spans="25:27" x14ac:dyDescent="0.2">
      <c r="Y64158" s="396"/>
      <c r="Z64158" s="396"/>
      <c r="AA64158" s="441"/>
    </row>
    <row r="64159" spans="25:27" x14ac:dyDescent="0.2">
      <c r="Y64159" s="396"/>
      <c r="Z64159" s="396"/>
      <c r="AA64159" s="441"/>
    </row>
    <row r="64160" spans="25:27" x14ac:dyDescent="0.2">
      <c r="Y64160" s="396"/>
      <c r="Z64160" s="396"/>
      <c r="AA64160" s="441"/>
    </row>
    <row r="64161" spans="25:27" x14ac:dyDescent="0.2">
      <c r="Y64161" s="396"/>
      <c r="Z64161" s="396"/>
      <c r="AA64161" s="441"/>
    </row>
    <row r="64162" spans="25:27" x14ac:dyDescent="0.2">
      <c r="Y64162" s="396"/>
      <c r="Z64162" s="396"/>
      <c r="AA64162" s="441"/>
    </row>
    <row r="64163" spans="25:27" x14ac:dyDescent="0.2">
      <c r="Y64163" s="396"/>
      <c r="Z64163" s="396"/>
      <c r="AA64163" s="441"/>
    </row>
    <row r="64164" spans="25:27" x14ac:dyDescent="0.2">
      <c r="Y64164" s="396"/>
      <c r="Z64164" s="396"/>
      <c r="AA64164" s="441"/>
    </row>
    <row r="64165" spans="25:27" x14ac:dyDescent="0.2">
      <c r="Y64165" s="396"/>
      <c r="Z64165" s="396"/>
      <c r="AA64165" s="441"/>
    </row>
    <row r="64166" spans="25:27" x14ac:dyDescent="0.2">
      <c r="Y64166" s="396"/>
      <c r="Z64166" s="396"/>
      <c r="AA64166" s="441"/>
    </row>
    <row r="64167" spans="25:27" x14ac:dyDescent="0.2">
      <c r="Y64167" s="396"/>
      <c r="Z64167" s="396"/>
      <c r="AA64167" s="441"/>
    </row>
    <row r="64168" spans="25:27" x14ac:dyDescent="0.2">
      <c r="Y64168" s="396"/>
      <c r="Z64168" s="396"/>
      <c r="AA64168" s="441"/>
    </row>
    <row r="64169" spans="25:27" x14ac:dyDescent="0.2">
      <c r="Y64169" s="396"/>
      <c r="Z64169" s="396"/>
      <c r="AA64169" s="441"/>
    </row>
    <row r="64170" spans="25:27" x14ac:dyDescent="0.2">
      <c r="Y64170" s="396"/>
      <c r="Z64170" s="396"/>
      <c r="AA64170" s="441"/>
    </row>
    <row r="64171" spans="25:27" x14ac:dyDescent="0.2">
      <c r="Y64171" s="396"/>
      <c r="Z64171" s="396"/>
      <c r="AA64171" s="441"/>
    </row>
    <row r="64172" spans="25:27" x14ac:dyDescent="0.2">
      <c r="Y64172" s="396"/>
      <c r="Z64172" s="396"/>
      <c r="AA64172" s="441"/>
    </row>
    <row r="64173" spans="25:27" x14ac:dyDescent="0.2">
      <c r="Y64173" s="396"/>
      <c r="Z64173" s="396"/>
      <c r="AA64173" s="441"/>
    </row>
    <row r="64174" spans="25:27" x14ac:dyDescent="0.2">
      <c r="Y64174" s="396"/>
      <c r="Z64174" s="396"/>
      <c r="AA64174" s="441"/>
    </row>
    <row r="64175" spans="25:27" x14ac:dyDescent="0.2">
      <c r="Y64175" s="396"/>
      <c r="Z64175" s="396"/>
      <c r="AA64175" s="441"/>
    </row>
    <row r="64176" spans="25:27" x14ac:dyDescent="0.2">
      <c r="Y64176" s="396"/>
      <c r="Z64176" s="396"/>
      <c r="AA64176" s="441"/>
    </row>
    <row r="64177" spans="25:27" x14ac:dyDescent="0.2">
      <c r="Y64177" s="396"/>
      <c r="Z64177" s="396"/>
      <c r="AA64177" s="441"/>
    </row>
    <row r="64178" spans="25:27" x14ac:dyDescent="0.2">
      <c r="Y64178" s="396"/>
      <c r="Z64178" s="396"/>
      <c r="AA64178" s="441"/>
    </row>
    <row r="64179" spans="25:27" x14ac:dyDescent="0.2">
      <c r="Y64179" s="396"/>
      <c r="Z64179" s="396"/>
      <c r="AA64179" s="441"/>
    </row>
    <row r="64180" spans="25:27" x14ac:dyDescent="0.2">
      <c r="Y64180" s="396"/>
      <c r="Z64180" s="396"/>
      <c r="AA64180" s="441"/>
    </row>
    <row r="64181" spans="25:27" x14ac:dyDescent="0.2">
      <c r="Y64181" s="396"/>
      <c r="Z64181" s="396"/>
      <c r="AA64181" s="441"/>
    </row>
    <row r="64182" spans="25:27" x14ac:dyDescent="0.2">
      <c r="Y64182" s="396"/>
      <c r="Z64182" s="396"/>
      <c r="AA64182" s="441"/>
    </row>
    <row r="64183" spans="25:27" x14ac:dyDescent="0.2">
      <c r="Y64183" s="396"/>
      <c r="Z64183" s="396"/>
      <c r="AA64183" s="441"/>
    </row>
    <row r="64184" spans="25:27" x14ac:dyDescent="0.2">
      <c r="Y64184" s="396"/>
      <c r="Z64184" s="396"/>
      <c r="AA64184" s="441"/>
    </row>
    <row r="64185" spans="25:27" x14ac:dyDescent="0.2">
      <c r="Y64185" s="396"/>
      <c r="Z64185" s="396"/>
      <c r="AA64185" s="441"/>
    </row>
    <row r="64186" spans="25:27" x14ac:dyDescent="0.2">
      <c r="Y64186" s="396"/>
      <c r="Z64186" s="396"/>
      <c r="AA64186" s="441"/>
    </row>
    <row r="64187" spans="25:27" x14ac:dyDescent="0.2">
      <c r="Y64187" s="396"/>
      <c r="Z64187" s="396"/>
      <c r="AA64187" s="441"/>
    </row>
    <row r="64188" spans="25:27" x14ac:dyDescent="0.2">
      <c r="Y64188" s="396"/>
      <c r="Z64188" s="396"/>
      <c r="AA64188" s="441"/>
    </row>
    <row r="64189" spans="25:27" x14ac:dyDescent="0.2">
      <c r="Y64189" s="396"/>
      <c r="Z64189" s="396"/>
      <c r="AA64189" s="441"/>
    </row>
    <row r="64190" spans="25:27" x14ac:dyDescent="0.2">
      <c r="Y64190" s="396"/>
      <c r="Z64190" s="396"/>
      <c r="AA64190" s="441"/>
    </row>
    <row r="64191" spans="25:27" x14ac:dyDescent="0.2">
      <c r="Y64191" s="396"/>
      <c r="Z64191" s="396"/>
      <c r="AA64191" s="441"/>
    </row>
    <row r="64192" spans="25:27" x14ac:dyDescent="0.2">
      <c r="Y64192" s="396"/>
      <c r="Z64192" s="396"/>
      <c r="AA64192" s="441"/>
    </row>
    <row r="64193" spans="25:27" x14ac:dyDescent="0.2">
      <c r="Y64193" s="396"/>
      <c r="Z64193" s="396"/>
      <c r="AA64193" s="441"/>
    </row>
    <row r="64194" spans="25:27" x14ac:dyDescent="0.2">
      <c r="Y64194" s="396"/>
      <c r="Z64194" s="396"/>
      <c r="AA64194" s="441"/>
    </row>
    <row r="64195" spans="25:27" x14ac:dyDescent="0.2">
      <c r="Y64195" s="396"/>
      <c r="Z64195" s="396"/>
      <c r="AA64195" s="441"/>
    </row>
    <row r="64196" spans="25:27" x14ac:dyDescent="0.2">
      <c r="Y64196" s="396"/>
      <c r="Z64196" s="396"/>
      <c r="AA64196" s="441"/>
    </row>
    <row r="64197" spans="25:27" x14ac:dyDescent="0.2">
      <c r="Y64197" s="396"/>
      <c r="Z64197" s="396"/>
      <c r="AA64197" s="441"/>
    </row>
    <row r="64198" spans="25:27" x14ac:dyDescent="0.2">
      <c r="Y64198" s="396"/>
      <c r="Z64198" s="396"/>
      <c r="AA64198" s="441"/>
    </row>
    <row r="64199" spans="25:27" x14ac:dyDescent="0.2">
      <c r="Y64199" s="396"/>
      <c r="Z64199" s="396"/>
      <c r="AA64199" s="441"/>
    </row>
    <row r="64200" spans="25:27" x14ac:dyDescent="0.2">
      <c r="Y64200" s="396"/>
      <c r="Z64200" s="396"/>
      <c r="AA64200" s="441"/>
    </row>
    <row r="64201" spans="25:27" x14ac:dyDescent="0.2">
      <c r="Y64201" s="396"/>
      <c r="Z64201" s="396"/>
      <c r="AA64201" s="441"/>
    </row>
    <row r="64202" spans="25:27" x14ac:dyDescent="0.2">
      <c r="Y64202" s="396"/>
      <c r="Z64202" s="396"/>
      <c r="AA64202" s="441"/>
    </row>
    <row r="64203" spans="25:27" x14ac:dyDescent="0.2">
      <c r="Y64203" s="396"/>
      <c r="Z64203" s="396"/>
      <c r="AA64203" s="441"/>
    </row>
    <row r="64204" spans="25:27" x14ac:dyDescent="0.2">
      <c r="Y64204" s="396"/>
      <c r="Z64204" s="396"/>
      <c r="AA64204" s="441"/>
    </row>
    <row r="64205" spans="25:27" x14ac:dyDescent="0.2">
      <c r="Y64205" s="396"/>
      <c r="Z64205" s="396"/>
      <c r="AA64205" s="441"/>
    </row>
    <row r="64206" spans="25:27" x14ac:dyDescent="0.2">
      <c r="Y64206" s="396"/>
      <c r="Z64206" s="396"/>
      <c r="AA64206" s="441"/>
    </row>
    <row r="64207" spans="25:27" x14ac:dyDescent="0.2">
      <c r="Y64207" s="396"/>
      <c r="Z64207" s="396"/>
      <c r="AA64207" s="441"/>
    </row>
    <row r="64208" spans="25:27" x14ac:dyDescent="0.2">
      <c r="Y64208" s="396"/>
      <c r="Z64208" s="396"/>
      <c r="AA64208" s="441"/>
    </row>
    <row r="64209" spans="25:27" x14ac:dyDescent="0.2">
      <c r="Y64209" s="396"/>
      <c r="Z64209" s="396"/>
      <c r="AA64209" s="441"/>
    </row>
    <row r="64210" spans="25:27" x14ac:dyDescent="0.2">
      <c r="Y64210" s="396"/>
      <c r="Z64210" s="396"/>
      <c r="AA64210" s="441"/>
    </row>
    <row r="64211" spans="25:27" x14ac:dyDescent="0.2">
      <c r="Y64211" s="396"/>
      <c r="Z64211" s="396"/>
      <c r="AA64211" s="441"/>
    </row>
    <row r="64212" spans="25:27" x14ac:dyDescent="0.2">
      <c r="Y64212" s="396"/>
      <c r="Z64212" s="396"/>
      <c r="AA64212" s="441"/>
    </row>
    <row r="64213" spans="25:27" x14ac:dyDescent="0.2">
      <c r="Y64213" s="396"/>
      <c r="Z64213" s="396"/>
      <c r="AA64213" s="441"/>
    </row>
    <row r="64214" spans="25:27" x14ac:dyDescent="0.2">
      <c r="Y64214" s="396"/>
      <c r="Z64214" s="396"/>
      <c r="AA64214" s="441"/>
    </row>
    <row r="64215" spans="25:27" x14ac:dyDescent="0.2">
      <c r="Y64215" s="396"/>
      <c r="Z64215" s="396"/>
      <c r="AA64215" s="441"/>
    </row>
    <row r="64216" spans="25:27" x14ac:dyDescent="0.2">
      <c r="Y64216" s="396"/>
      <c r="Z64216" s="396"/>
      <c r="AA64216" s="441"/>
    </row>
    <row r="64217" spans="25:27" x14ac:dyDescent="0.2">
      <c r="Y64217" s="396"/>
      <c r="Z64217" s="396"/>
      <c r="AA64217" s="441"/>
    </row>
    <row r="64218" spans="25:27" x14ac:dyDescent="0.2">
      <c r="Y64218" s="396"/>
      <c r="Z64218" s="396"/>
      <c r="AA64218" s="441"/>
    </row>
    <row r="64219" spans="25:27" x14ac:dyDescent="0.2">
      <c r="Y64219" s="396"/>
      <c r="Z64219" s="396"/>
      <c r="AA64219" s="441"/>
    </row>
    <row r="64220" spans="25:27" x14ac:dyDescent="0.2">
      <c r="Y64220" s="396"/>
      <c r="Z64220" s="396"/>
      <c r="AA64220" s="441"/>
    </row>
    <row r="64221" spans="25:27" x14ac:dyDescent="0.2">
      <c r="Y64221" s="396"/>
      <c r="Z64221" s="396"/>
      <c r="AA64221" s="441"/>
    </row>
    <row r="64222" spans="25:27" x14ac:dyDescent="0.2">
      <c r="Y64222" s="396"/>
      <c r="Z64222" s="396"/>
      <c r="AA64222" s="441"/>
    </row>
    <row r="64223" spans="25:27" x14ac:dyDescent="0.2">
      <c r="Y64223" s="396"/>
      <c r="Z64223" s="396"/>
      <c r="AA64223" s="441"/>
    </row>
    <row r="64224" spans="25:27" x14ac:dyDescent="0.2">
      <c r="Y64224" s="396"/>
      <c r="Z64224" s="396"/>
      <c r="AA64224" s="441"/>
    </row>
    <row r="64225" spans="25:27" x14ac:dyDescent="0.2">
      <c r="Y64225" s="396"/>
      <c r="Z64225" s="396"/>
      <c r="AA64225" s="441"/>
    </row>
    <row r="64226" spans="25:27" x14ac:dyDescent="0.2">
      <c r="Y64226" s="396"/>
      <c r="Z64226" s="396"/>
      <c r="AA64226" s="441"/>
    </row>
    <row r="64227" spans="25:27" x14ac:dyDescent="0.2">
      <c r="Y64227" s="396"/>
      <c r="Z64227" s="396"/>
      <c r="AA64227" s="441"/>
    </row>
    <row r="64228" spans="25:27" x14ac:dyDescent="0.2">
      <c r="Y64228" s="396"/>
      <c r="Z64228" s="396"/>
      <c r="AA64228" s="441"/>
    </row>
    <row r="64229" spans="25:27" x14ac:dyDescent="0.2">
      <c r="Y64229" s="396"/>
      <c r="Z64229" s="396"/>
      <c r="AA64229" s="441"/>
    </row>
    <row r="64230" spans="25:27" x14ac:dyDescent="0.2">
      <c r="Y64230" s="396"/>
      <c r="Z64230" s="396"/>
      <c r="AA64230" s="441"/>
    </row>
    <row r="64231" spans="25:27" x14ac:dyDescent="0.2">
      <c r="Y64231" s="396"/>
      <c r="Z64231" s="396"/>
      <c r="AA64231" s="441"/>
    </row>
    <row r="64232" spans="25:27" x14ac:dyDescent="0.2">
      <c r="Y64232" s="396"/>
      <c r="Z64232" s="396"/>
      <c r="AA64232" s="441"/>
    </row>
    <row r="64233" spans="25:27" x14ac:dyDescent="0.2">
      <c r="Y64233" s="396"/>
      <c r="Z64233" s="396"/>
      <c r="AA64233" s="441"/>
    </row>
    <row r="64234" spans="25:27" x14ac:dyDescent="0.2">
      <c r="Y64234" s="396"/>
      <c r="Z64234" s="396"/>
      <c r="AA64234" s="441"/>
    </row>
    <row r="64235" spans="25:27" x14ac:dyDescent="0.2">
      <c r="Y64235" s="396"/>
      <c r="Z64235" s="396"/>
      <c r="AA64235" s="441"/>
    </row>
    <row r="64236" spans="25:27" x14ac:dyDescent="0.2">
      <c r="Y64236" s="396"/>
      <c r="Z64236" s="396"/>
      <c r="AA64236" s="441"/>
    </row>
    <row r="64237" spans="25:27" x14ac:dyDescent="0.2">
      <c r="Y64237" s="396"/>
      <c r="Z64237" s="396"/>
      <c r="AA64237" s="441"/>
    </row>
    <row r="64238" spans="25:27" x14ac:dyDescent="0.2">
      <c r="Y64238" s="396"/>
      <c r="Z64238" s="396"/>
      <c r="AA64238" s="441"/>
    </row>
    <row r="64239" spans="25:27" x14ac:dyDescent="0.2">
      <c r="Y64239" s="396"/>
      <c r="Z64239" s="396"/>
      <c r="AA64239" s="441"/>
    </row>
    <row r="64240" spans="25:27" x14ac:dyDescent="0.2">
      <c r="Y64240" s="396"/>
      <c r="Z64240" s="396"/>
      <c r="AA64240" s="441"/>
    </row>
    <row r="64241" spans="25:27" x14ac:dyDescent="0.2">
      <c r="Y64241" s="396"/>
      <c r="Z64241" s="396"/>
      <c r="AA64241" s="441"/>
    </row>
    <row r="64242" spans="25:27" x14ac:dyDescent="0.2">
      <c r="Y64242" s="396"/>
      <c r="Z64242" s="396"/>
      <c r="AA64242" s="441"/>
    </row>
    <row r="64243" spans="25:27" x14ac:dyDescent="0.2">
      <c r="Y64243" s="396"/>
      <c r="Z64243" s="396"/>
      <c r="AA64243" s="441"/>
    </row>
    <row r="64244" spans="25:27" x14ac:dyDescent="0.2">
      <c r="Y64244" s="396"/>
      <c r="Z64244" s="396"/>
      <c r="AA64244" s="441"/>
    </row>
    <row r="64245" spans="25:27" x14ac:dyDescent="0.2">
      <c r="Y64245" s="396"/>
      <c r="Z64245" s="396"/>
      <c r="AA64245" s="441"/>
    </row>
    <row r="64246" spans="25:27" x14ac:dyDescent="0.2">
      <c r="Y64246" s="396"/>
      <c r="Z64246" s="396"/>
      <c r="AA64246" s="441"/>
    </row>
    <row r="64247" spans="25:27" x14ac:dyDescent="0.2">
      <c r="Y64247" s="396"/>
      <c r="Z64247" s="396"/>
      <c r="AA64247" s="441"/>
    </row>
    <row r="64248" spans="25:27" x14ac:dyDescent="0.2">
      <c r="Y64248" s="396"/>
      <c r="Z64248" s="396"/>
      <c r="AA64248" s="441"/>
    </row>
    <row r="64249" spans="25:27" x14ac:dyDescent="0.2">
      <c r="Y64249" s="396"/>
      <c r="Z64249" s="396"/>
      <c r="AA64249" s="441"/>
    </row>
    <row r="64250" spans="25:27" x14ac:dyDescent="0.2">
      <c r="Y64250" s="396"/>
      <c r="Z64250" s="396"/>
      <c r="AA64250" s="441"/>
    </row>
    <row r="64251" spans="25:27" x14ac:dyDescent="0.2">
      <c r="Y64251" s="396"/>
      <c r="Z64251" s="396"/>
      <c r="AA64251" s="441"/>
    </row>
    <row r="64252" spans="25:27" x14ac:dyDescent="0.2">
      <c r="Y64252" s="396"/>
      <c r="Z64252" s="396"/>
      <c r="AA64252" s="441"/>
    </row>
    <row r="64253" spans="25:27" x14ac:dyDescent="0.2">
      <c r="Y64253" s="396"/>
      <c r="Z64253" s="396"/>
      <c r="AA64253" s="441"/>
    </row>
    <row r="64254" spans="25:27" x14ac:dyDescent="0.2">
      <c r="Y64254" s="396"/>
      <c r="Z64254" s="396"/>
      <c r="AA64254" s="441"/>
    </row>
    <row r="64255" spans="25:27" x14ac:dyDescent="0.2">
      <c r="Y64255" s="396"/>
      <c r="Z64255" s="396"/>
      <c r="AA64255" s="441"/>
    </row>
    <row r="64256" spans="25:27" x14ac:dyDescent="0.2">
      <c r="Y64256" s="396"/>
      <c r="Z64256" s="396"/>
      <c r="AA64256" s="441"/>
    </row>
    <row r="64257" spans="25:27" x14ac:dyDescent="0.2">
      <c r="Y64257" s="396"/>
      <c r="Z64257" s="396"/>
      <c r="AA64257" s="441"/>
    </row>
    <row r="64258" spans="25:27" x14ac:dyDescent="0.2">
      <c r="Y64258" s="396"/>
      <c r="Z64258" s="396"/>
      <c r="AA64258" s="441"/>
    </row>
    <row r="64259" spans="25:27" x14ac:dyDescent="0.2">
      <c r="Y64259" s="396"/>
      <c r="Z64259" s="396"/>
      <c r="AA64259" s="441"/>
    </row>
    <row r="64260" spans="25:27" x14ac:dyDescent="0.2">
      <c r="Y64260" s="396"/>
      <c r="Z64260" s="396"/>
      <c r="AA64260" s="441"/>
    </row>
    <row r="64261" spans="25:27" x14ac:dyDescent="0.2">
      <c r="Y64261" s="396"/>
      <c r="Z64261" s="396"/>
      <c r="AA64261" s="441"/>
    </row>
    <row r="64262" spans="25:27" x14ac:dyDescent="0.2">
      <c r="Y64262" s="396"/>
      <c r="Z64262" s="396"/>
      <c r="AA64262" s="441"/>
    </row>
    <row r="64263" spans="25:27" x14ac:dyDescent="0.2">
      <c r="Y64263" s="396"/>
      <c r="Z64263" s="396"/>
      <c r="AA64263" s="441"/>
    </row>
    <row r="64264" spans="25:27" x14ac:dyDescent="0.2">
      <c r="Y64264" s="396"/>
      <c r="Z64264" s="396"/>
      <c r="AA64264" s="441"/>
    </row>
    <row r="64265" spans="25:27" x14ac:dyDescent="0.2">
      <c r="Y64265" s="396"/>
      <c r="Z64265" s="396"/>
      <c r="AA64265" s="441"/>
    </row>
    <row r="64266" spans="25:27" x14ac:dyDescent="0.2">
      <c r="Y64266" s="396"/>
      <c r="Z64266" s="396"/>
      <c r="AA64266" s="441"/>
    </row>
    <row r="64267" spans="25:27" x14ac:dyDescent="0.2">
      <c r="Y64267" s="396"/>
      <c r="Z64267" s="396"/>
      <c r="AA64267" s="441"/>
    </row>
    <row r="64268" spans="25:27" x14ac:dyDescent="0.2">
      <c r="Y64268" s="396"/>
      <c r="Z64268" s="396"/>
      <c r="AA64268" s="441"/>
    </row>
    <row r="64269" spans="25:27" x14ac:dyDescent="0.2">
      <c r="Y64269" s="396"/>
      <c r="Z64269" s="396"/>
      <c r="AA64269" s="441"/>
    </row>
    <row r="64270" spans="25:27" x14ac:dyDescent="0.2">
      <c r="Y64270" s="396"/>
      <c r="Z64270" s="396"/>
      <c r="AA64270" s="441"/>
    </row>
    <row r="64271" spans="25:27" x14ac:dyDescent="0.2">
      <c r="Y64271" s="396"/>
      <c r="Z64271" s="396"/>
      <c r="AA64271" s="441"/>
    </row>
    <row r="64272" spans="25:27" x14ac:dyDescent="0.2">
      <c r="Y64272" s="396"/>
      <c r="Z64272" s="396"/>
      <c r="AA64272" s="441"/>
    </row>
    <row r="64273" spans="25:27" x14ac:dyDescent="0.2">
      <c r="Y64273" s="396"/>
      <c r="Z64273" s="396"/>
      <c r="AA64273" s="441"/>
    </row>
    <row r="64274" spans="25:27" x14ac:dyDescent="0.2">
      <c r="Y64274" s="396"/>
      <c r="Z64274" s="396"/>
      <c r="AA64274" s="441"/>
    </row>
    <row r="64275" spans="25:27" x14ac:dyDescent="0.2">
      <c r="Y64275" s="396"/>
      <c r="Z64275" s="396"/>
      <c r="AA64275" s="441"/>
    </row>
    <row r="64276" spans="25:27" x14ac:dyDescent="0.2">
      <c r="Y64276" s="396"/>
      <c r="Z64276" s="396"/>
      <c r="AA64276" s="441"/>
    </row>
    <row r="64277" spans="25:27" x14ac:dyDescent="0.2">
      <c r="Y64277" s="396"/>
      <c r="Z64277" s="396"/>
      <c r="AA64277" s="441"/>
    </row>
    <row r="64278" spans="25:27" x14ac:dyDescent="0.2">
      <c r="Y64278" s="396"/>
      <c r="Z64278" s="396"/>
      <c r="AA64278" s="441"/>
    </row>
    <row r="64279" spans="25:27" x14ac:dyDescent="0.2">
      <c r="Y64279" s="396"/>
      <c r="Z64279" s="396"/>
      <c r="AA64279" s="441"/>
    </row>
    <row r="64280" spans="25:27" x14ac:dyDescent="0.2">
      <c r="Y64280" s="396"/>
      <c r="Z64280" s="396"/>
      <c r="AA64280" s="441"/>
    </row>
    <row r="64281" spans="25:27" x14ac:dyDescent="0.2">
      <c r="Y64281" s="396"/>
      <c r="Z64281" s="396"/>
      <c r="AA64281" s="441"/>
    </row>
    <row r="64282" spans="25:27" x14ac:dyDescent="0.2">
      <c r="Y64282" s="396"/>
      <c r="Z64282" s="396"/>
      <c r="AA64282" s="441"/>
    </row>
    <row r="64283" spans="25:27" x14ac:dyDescent="0.2">
      <c r="Y64283" s="396"/>
      <c r="Z64283" s="396"/>
      <c r="AA64283" s="441"/>
    </row>
    <row r="64284" spans="25:27" x14ac:dyDescent="0.2">
      <c r="Y64284" s="396"/>
      <c r="Z64284" s="396"/>
      <c r="AA64284" s="441"/>
    </row>
    <row r="64285" spans="25:27" x14ac:dyDescent="0.2">
      <c r="Y64285" s="396"/>
      <c r="Z64285" s="396"/>
      <c r="AA64285" s="441"/>
    </row>
    <row r="64286" spans="25:27" x14ac:dyDescent="0.2">
      <c r="Y64286" s="396"/>
      <c r="Z64286" s="396"/>
      <c r="AA64286" s="441"/>
    </row>
    <row r="64287" spans="25:27" x14ac:dyDescent="0.2">
      <c r="Y64287" s="396"/>
      <c r="Z64287" s="396"/>
      <c r="AA64287" s="441"/>
    </row>
    <row r="64288" spans="25:27" x14ac:dyDescent="0.2">
      <c r="Y64288" s="396"/>
      <c r="Z64288" s="396"/>
      <c r="AA64288" s="441"/>
    </row>
    <row r="64289" spans="25:27" x14ac:dyDescent="0.2">
      <c r="Y64289" s="396"/>
      <c r="Z64289" s="396"/>
      <c r="AA64289" s="441"/>
    </row>
    <row r="64290" spans="25:27" x14ac:dyDescent="0.2">
      <c r="Y64290" s="396"/>
      <c r="Z64290" s="396"/>
      <c r="AA64290" s="441"/>
    </row>
    <row r="64291" spans="25:27" x14ac:dyDescent="0.2">
      <c r="Y64291" s="396"/>
      <c r="Z64291" s="396"/>
      <c r="AA64291" s="441"/>
    </row>
    <row r="64292" spans="25:27" x14ac:dyDescent="0.2">
      <c r="Y64292" s="396"/>
      <c r="Z64292" s="396"/>
      <c r="AA64292" s="441"/>
    </row>
    <row r="64293" spans="25:27" x14ac:dyDescent="0.2">
      <c r="Y64293" s="396"/>
      <c r="Z64293" s="396"/>
      <c r="AA64293" s="441"/>
    </row>
    <row r="64294" spans="25:27" x14ac:dyDescent="0.2">
      <c r="Y64294" s="396"/>
      <c r="Z64294" s="396"/>
      <c r="AA64294" s="441"/>
    </row>
    <row r="64295" spans="25:27" x14ac:dyDescent="0.2">
      <c r="Y64295" s="396"/>
      <c r="Z64295" s="396"/>
      <c r="AA64295" s="441"/>
    </row>
    <row r="64296" spans="25:27" x14ac:dyDescent="0.2">
      <c r="Y64296" s="396"/>
      <c r="Z64296" s="396"/>
      <c r="AA64296" s="441"/>
    </row>
    <row r="64297" spans="25:27" x14ac:dyDescent="0.2">
      <c r="Y64297" s="396"/>
      <c r="Z64297" s="396"/>
      <c r="AA64297" s="441"/>
    </row>
    <row r="64298" spans="25:27" x14ac:dyDescent="0.2">
      <c r="Y64298" s="396"/>
      <c r="Z64298" s="396"/>
      <c r="AA64298" s="441"/>
    </row>
    <row r="64299" spans="25:27" x14ac:dyDescent="0.2">
      <c r="Y64299" s="396"/>
      <c r="Z64299" s="396"/>
      <c r="AA64299" s="441"/>
    </row>
    <row r="64300" spans="25:27" x14ac:dyDescent="0.2">
      <c r="Y64300" s="396"/>
      <c r="Z64300" s="396"/>
      <c r="AA64300" s="441"/>
    </row>
    <row r="64301" spans="25:27" x14ac:dyDescent="0.2">
      <c r="Y64301" s="396"/>
      <c r="Z64301" s="396"/>
      <c r="AA64301" s="441"/>
    </row>
    <row r="64302" spans="25:27" x14ac:dyDescent="0.2">
      <c r="Y64302" s="396"/>
      <c r="Z64302" s="396"/>
      <c r="AA64302" s="441"/>
    </row>
    <row r="64303" spans="25:27" x14ac:dyDescent="0.2">
      <c r="Y64303" s="396"/>
      <c r="Z64303" s="396"/>
      <c r="AA64303" s="441"/>
    </row>
    <row r="64304" spans="25:27" x14ac:dyDescent="0.2">
      <c r="Y64304" s="396"/>
      <c r="Z64304" s="396"/>
      <c r="AA64304" s="441"/>
    </row>
    <row r="64305" spans="25:27" x14ac:dyDescent="0.2">
      <c r="Y64305" s="396"/>
      <c r="Z64305" s="396"/>
      <c r="AA64305" s="441"/>
    </row>
    <row r="64306" spans="25:27" x14ac:dyDescent="0.2">
      <c r="Y64306" s="396"/>
      <c r="Z64306" s="396"/>
      <c r="AA64306" s="441"/>
    </row>
    <row r="64307" spans="25:27" x14ac:dyDescent="0.2">
      <c r="Y64307" s="396"/>
      <c r="Z64307" s="396"/>
      <c r="AA64307" s="441"/>
    </row>
    <row r="64308" spans="25:27" x14ac:dyDescent="0.2">
      <c r="Y64308" s="396"/>
      <c r="Z64308" s="396"/>
      <c r="AA64308" s="441"/>
    </row>
    <row r="64309" spans="25:27" x14ac:dyDescent="0.2">
      <c r="Y64309" s="396"/>
      <c r="Z64309" s="396"/>
      <c r="AA64309" s="441"/>
    </row>
    <row r="64310" spans="25:27" x14ac:dyDescent="0.2">
      <c r="Y64310" s="396"/>
      <c r="Z64310" s="396"/>
      <c r="AA64310" s="441"/>
    </row>
    <row r="64311" spans="25:27" x14ac:dyDescent="0.2">
      <c r="Y64311" s="396"/>
      <c r="Z64311" s="396"/>
      <c r="AA64311" s="441"/>
    </row>
    <row r="64312" spans="25:27" x14ac:dyDescent="0.2">
      <c r="Y64312" s="396"/>
      <c r="Z64312" s="396"/>
      <c r="AA64312" s="441"/>
    </row>
    <row r="64313" spans="25:27" x14ac:dyDescent="0.2">
      <c r="Y64313" s="396"/>
      <c r="Z64313" s="396"/>
      <c r="AA64313" s="441"/>
    </row>
    <row r="64314" spans="25:27" x14ac:dyDescent="0.2">
      <c r="Y64314" s="396"/>
      <c r="Z64314" s="396"/>
      <c r="AA64314" s="441"/>
    </row>
    <row r="64315" spans="25:27" x14ac:dyDescent="0.2">
      <c r="Y64315" s="396"/>
      <c r="Z64315" s="396"/>
      <c r="AA64315" s="441"/>
    </row>
    <row r="64316" spans="25:27" x14ac:dyDescent="0.2">
      <c r="Y64316" s="396"/>
      <c r="Z64316" s="396"/>
      <c r="AA64316" s="441"/>
    </row>
    <row r="64317" spans="25:27" x14ac:dyDescent="0.2">
      <c r="Y64317" s="396"/>
      <c r="Z64317" s="396"/>
      <c r="AA64317" s="441"/>
    </row>
    <row r="64318" spans="25:27" x14ac:dyDescent="0.2">
      <c r="Y64318" s="396"/>
      <c r="Z64318" s="396"/>
      <c r="AA64318" s="441"/>
    </row>
    <row r="64319" spans="25:27" x14ac:dyDescent="0.2">
      <c r="Y64319" s="396"/>
      <c r="Z64319" s="396"/>
      <c r="AA64319" s="441"/>
    </row>
    <row r="64320" spans="25:27" x14ac:dyDescent="0.2">
      <c r="Y64320" s="396"/>
      <c r="Z64320" s="396"/>
      <c r="AA64320" s="441"/>
    </row>
    <row r="64321" spans="25:27" x14ac:dyDescent="0.2">
      <c r="Y64321" s="396"/>
      <c r="Z64321" s="396"/>
      <c r="AA64321" s="441"/>
    </row>
    <row r="64322" spans="25:27" x14ac:dyDescent="0.2">
      <c r="Y64322" s="396"/>
      <c r="Z64322" s="396"/>
      <c r="AA64322" s="441"/>
    </row>
    <row r="64323" spans="25:27" x14ac:dyDescent="0.2">
      <c r="Y64323" s="396"/>
      <c r="Z64323" s="396"/>
      <c r="AA64323" s="441"/>
    </row>
    <row r="64324" spans="25:27" x14ac:dyDescent="0.2">
      <c r="Y64324" s="396"/>
      <c r="Z64324" s="396"/>
      <c r="AA64324" s="441"/>
    </row>
    <row r="64325" spans="25:27" x14ac:dyDescent="0.2">
      <c r="Y64325" s="396"/>
      <c r="Z64325" s="396"/>
      <c r="AA64325" s="441"/>
    </row>
    <row r="64326" spans="25:27" x14ac:dyDescent="0.2">
      <c r="Y64326" s="396"/>
      <c r="Z64326" s="396"/>
      <c r="AA64326" s="441"/>
    </row>
    <row r="64327" spans="25:27" x14ac:dyDescent="0.2">
      <c r="Y64327" s="396"/>
      <c r="Z64327" s="396"/>
      <c r="AA64327" s="441"/>
    </row>
    <row r="64328" spans="25:27" x14ac:dyDescent="0.2">
      <c r="Y64328" s="396"/>
      <c r="Z64328" s="396"/>
      <c r="AA64328" s="441"/>
    </row>
    <row r="64329" spans="25:27" x14ac:dyDescent="0.2">
      <c r="Y64329" s="396"/>
      <c r="Z64329" s="396"/>
      <c r="AA64329" s="441"/>
    </row>
    <row r="64330" spans="25:27" x14ac:dyDescent="0.2">
      <c r="Y64330" s="396"/>
      <c r="Z64330" s="396"/>
      <c r="AA64330" s="441"/>
    </row>
    <row r="64331" spans="25:27" x14ac:dyDescent="0.2">
      <c r="Y64331" s="396"/>
      <c r="Z64331" s="396"/>
      <c r="AA64331" s="441"/>
    </row>
    <row r="64332" spans="25:27" x14ac:dyDescent="0.2">
      <c r="Y64332" s="396"/>
      <c r="Z64332" s="396"/>
      <c r="AA64332" s="441"/>
    </row>
    <row r="64333" spans="25:27" x14ac:dyDescent="0.2">
      <c r="Y64333" s="396"/>
      <c r="Z64333" s="396"/>
      <c r="AA64333" s="441"/>
    </row>
    <row r="64334" spans="25:27" x14ac:dyDescent="0.2">
      <c r="Y64334" s="396"/>
      <c r="Z64334" s="396"/>
      <c r="AA64334" s="441"/>
    </row>
    <row r="64335" spans="25:27" x14ac:dyDescent="0.2">
      <c r="Y64335" s="396"/>
      <c r="Z64335" s="396"/>
      <c r="AA64335" s="441"/>
    </row>
    <row r="64336" spans="25:27" x14ac:dyDescent="0.2">
      <c r="Y64336" s="396"/>
      <c r="Z64336" s="396"/>
      <c r="AA64336" s="441"/>
    </row>
    <row r="64337" spans="25:27" x14ac:dyDescent="0.2">
      <c r="Y64337" s="396"/>
      <c r="Z64337" s="396"/>
      <c r="AA64337" s="441"/>
    </row>
    <row r="64338" spans="25:27" x14ac:dyDescent="0.2">
      <c r="Y64338" s="396"/>
      <c r="Z64338" s="396"/>
      <c r="AA64338" s="441"/>
    </row>
    <row r="64339" spans="25:27" x14ac:dyDescent="0.2">
      <c r="Y64339" s="396"/>
      <c r="Z64339" s="396"/>
      <c r="AA64339" s="441"/>
    </row>
    <row r="64340" spans="25:27" x14ac:dyDescent="0.2">
      <c r="Y64340" s="396"/>
      <c r="Z64340" s="396"/>
      <c r="AA64340" s="441"/>
    </row>
    <row r="64341" spans="25:27" x14ac:dyDescent="0.2">
      <c r="Y64341" s="396"/>
      <c r="Z64341" s="396"/>
      <c r="AA64341" s="441"/>
    </row>
    <row r="64342" spans="25:27" x14ac:dyDescent="0.2">
      <c r="Y64342" s="396"/>
      <c r="Z64342" s="396"/>
      <c r="AA64342" s="441"/>
    </row>
    <row r="64343" spans="25:27" x14ac:dyDescent="0.2">
      <c r="Y64343" s="396"/>
      <c r="Z64343" s="396"/>
      <c r="AA64343" s="441"/>
    </row>
    <row r="64344" spans="25:27" x14ac:dyDescent="0.2">
      <c r="Y64344" s="396"/>
      <c r="Z64344" s="396"/>
      <c r="AA64344" s="441"/>
    </row>
    <row r="64345" spans="25:27" x14ac:dyDescent="0.2">
      <c r="Y64345" s="396"/>
      <c r="Z64345" s="396"/>
      <c r="AA64345" s="441"/>
    </row>
    <row r="64346" spans="25:27" x14ac:dyDescent="0.2">
      <c r="Y64346" s="396"/>
      <c r="Z64346" s="396"/>
      <c r="AA64346" s="441"/>
    </row>
    <row r="64347" spans="25:27" x14ac:dyDescent="0.2">
      <c r="Y64347" s="396"/>
      <c r="Z64347" s="396"/>
      <c r="AA64347" s="441"/>
    </row>
    <row r="64348" spans="25:27" x14ac:dyDescent="0.2">
      <c r="Y64348" s="396"/>
      <c r="Z64348" s="396"/>
      <c r="AA64348" s="441"/>
    </row>
    <row r="64349" spans="25:27" x14ac:dyDescent="0.2">
      <c r="Y64349" s="396"/>
      <c r="Z64349" s="396"/>
      <c r="AA64349" s="441"/>
    </row>
    <row r="64350" spans="25:27" x14ac:dyDescent="0.2">
      <c r="Y64350" s="396"/>
      <c r="Z64350" s="396"/>
      <c r="AA64350" s="441"/>
    </row>
    <row r="64351" spans="25:27" x14ac:dyDescent="0.2">
      <c r="Y64351" s="396"/>
      <c r="Z64351" s="396"/>
      <c r="AA64351" s="441"/>
    </row>
    <row r="64352" spans="25:27" x14ac:dyDescent="0.2">
      <c r="Y64352" s="396"/>
      <c r="Z64352" s="396"/>
      <c r="AA64352" s="441"/>
    </row>
    <row r="64353" spans="25:27" x14ac:dyDescent="0.2">
      <c r="Y64353" s="396"/>
      <c r="Z64353" s="396"/>
      <c r="AA64353" s="441"/>
    </row>
    <row r="64354" spans="25:27" x14ac:dyDescent="0.2">
      <c r="Y64354" s="396"/>
      <c r="Z64354" s="396"/>
      <c r="AA64354" s="441"/>
    </row>
    <row r="64355" spans="25:27" x14ac:dyDescent="0.2">
      <c r="Y64355" s="396"/>
      <c r="Z64355" s="396"/>
      <c r="AA64355" s="441"/>
    </row>
    <row r="64356" spans="25:27" x14ac:dyDescent="0.2">
      <c r="Y64356" s="396"/>
      <c r="Z64356" s="396"/>
      <c r="AA64356" s="441"/>
    </row>
    <row r="64357" spans="25:27" x14ac:dyDescent="0.2">
      <c r="Y64357" s="396"/>
      <c r="Z64357" s="396"/>
      <c r="AA64357" s="441"/>
    </row>
    <row r="64358" spans="25:27" x14ac:dyDescent="0.2">
      <c r="Y64358" s="396"/>
      <c r="Z64358" s="396"/>
      <c r="AA64358" s="441"/>
    </row>
    <row r="64359" spans="25:27" x14ac:dyDescent="0.2">
      <c r="Y64359" s="396"/>
      <c r="Z64359" s="396"/>
      <c r="AA64359" s="441"/>
    </row>
    <row r="64360" spans="25:27" x14ac:dyDescent="0.2">
      <c r="Y64360" s="396"/>
      <c r="Z64360" s="396"/>
      <c r="AA64360" s="441"/>
    </row>
    <row r="64361" spans="25:27" x14ac:dyDescent="0.2">
      <c r="Y64361" s="396"/>
      <c r="Z64361" s="396"/>
      <c r="AA64361" s="441"/>
    </row>
    <row r="64362" spans="25:27" x14ac:dyDescent="0.2">
      <c r="Y64362" s="396"/>
      <c r="Z64362" s="396"/>
      <c r="AA64362" s="441"/>
    </row>
    <row r="64363" spans="25:27" x14ac:dyDescent="0.2">
      <c r="Y64363" s="396"/>
      <c r="Z64363" s="396"/>
      <c r="AA64363" s="441"/>
    </row>
    <row r="64364" spans="25:27" x14ac:dyDescent="0.2">
      <c r="Y64364" s="396"/>
      <c r="Z64364" s="396"/>
      <c r="AA64364" s="441"/>
    </row>
    <row r="64365" spans="25:27" x14ac:dyDescent="0.2">
      <c r="Y64365" s="396"/>
      <c r="Z64365" s="396"/>
      <c r="AA64365" s="441"/>
    </row>
    <row r="64366" spans="25:27" x14ac:dyDescent="0.2">
      <c r="Y64366" s="396"/>
      <c r="Z64366" s="396"/>
      <c r="AA64366" s="441"/>
    </row>
    <row r="64367" spans="25:27" x14ac:dyDescent="0.2">
      <c r="Y64367" s="396"/>
      <c r="Z64367" s="396"/>
      <c r="AA64367" s="441"/>
    </row>
    <row r="64368" spans="25:27" x14ac:dyDescent="0.2">
      <c r="Y64368" s="396"/>
      <c r="Z64368" s="396"/>
      <c r="AA64368" s="441"/>
    </row>
    <row r="64369" spans="25:27" x14ac:dyDescent="0.2">
      <c r="Y64369" s="396"/>
      <c r="Z64369" s="396"/>
      <c r="AA64369" s="441"/>
    </row>
    <row r="64370" spans="25:27" x14ac:dyDescent="0.2">
      <c r="Y64370" s="396"/>
      <c r="Z64370" s="396"/>
      <c r="AA64370" s="441"/>
    </row>
    <row r="64371" spans="25:27" x14ac:dyDescent="0.2">
      <c r="Y64371" s="396"/>
      <c r="Z64371" s="396"/>
      <c r="AA64371" s="441"/>
    </row>
    <row r="64372" spans="25:27" x14ac:dyDescent="0.2">
      <c r="Y64372" s="396"/>
      <c r="Z64372" s="396"/>
      <c r="AA64372" s="441"/>
    </row>
    <row r="64373" spans="25:27" x14ac:dyDescent="0.2">
      <c r="Y64373" s="396"/>
      <c r="Z64373" s="396"/>
      <c r="AA64373" s="441"/>
    </row>
    <row r="64374" spans="25:27" x14ac:dyDescent="0.2">
      <c r="Y64374" s="396"/>
      <c r="Z64374" s="396"/>
      <c r="AA64374" s="441"/>
    </row>
    <row r="64375" spans="25:27" x14ac:dyDescent="0.2">
      <c r="Y64375" s="396"/>
      <c r="Z64375" s="396"/>
      <c r="AA64375" s="441"/>
    </row>
    <row r="64376" spans="25:27" x14ac:dyDescent="0.2">
      <c r="Y64376" s="396"/>
      <c r="Z64376" s="396"/>
      <c r="AA64376" s="441"/>
    </row>
    <row r="64377" spans="25:27" x14ac:dyDescent="0.2">
      <c r="Y64377" s="396"/>
      <c r="Z64377" s="396"/>
      <c r="AA64377" s="441"/>
    </row>
    <row r="64378" spans="25:27" x14ac:dyDescent="0.2">
      <c r="Y64378" s="396"/>
      <c r="Z64378" s="396"/>
      <c r="AA64378" s="441"/>
    </row>
    <row r="64379" spans="25:27" x14ac:dyDescent="0.2">
      <c r="Y64379" s="396"/>
      <c r="Z64379" s="396"/>
      <c r="AA64379" s="441"/>
    </row>
    <row r="64380" spans="25:27" x14ac:dyDescent="0.2">
      <c r="Y64380" s="396"/>
      <c r="Z64380" s="396"/>
      <c r="AA64380" s="441"/>
    </row>
    <row r="64381" spans="25:27" x14ac:dyDescent="0.2">
      <c r="Y64381" s="396"/>
      <c r="Z64381" s="396"/>
      <c r="AA64381" s="441"/>
    </row>
    <row r="64382" spans="25:27" x14ac:dyDescent="0.2">
      <c r="Y64382" s="396"/>
      <c r="Z64382" s="396"/>
      <c r="AA64382" s="441"/>
    </row>
    <row r="64383" spans="25:27" x14ac:dyDescent="0.2">
      <c r="Y64383" s="396"/>
      <c r="Z64383" s="396"/>
      <c r="AA64383" s="441"/>
    </row>
    <row r="64384" spans="25:27" x14ac:dyDescent="0.2">
      <c r="Y64384" s="396"/>
      <c r="Z64384" s="396"/>
      <c r="AA64384" s="441"/>
    </row>
    <row r="64385" spans="25:27" x14ac:dyDescent="0.2">
      <c r="Y64385" s="396"/>
      <c r="Z64385" s="396"/>
      <c r="AA64385" s="441"/>
    </row>
    <row r="64386" spans="25:27" x14ac:dyDescent="0.2">
      <c r="Y64386" s="396"/>
      <c r="Z64386" s="396"/>
      <c r="AA64386" s="441"/>
    </row>
    <row r="64387" spans="25:27" x14ac:dyDescent="0.2">
      <c r="Y64387" s="396"/>
      <c r="Z64387" s="396"/>
      <c r="AA64387" s="441"/>
    </row>
    <row r="64388" spans="25:27" x14ac:dyDescent="0.2">
      <c r="Y64388" s="396"/>
      <c r="Z64388" s="396"/>
      <c r="AA64388" s="441"/>
    </row>
    <row r="64389" spans="25:27" x14ac:dyDescent="0.2">
      <c r="Y64389" s="396"/>
      <c r="Z64389" s="396"/>
      <c r="AA64389" s="441"/>
    </row>
    <row r="64390" spans="25:27" x14ac:dyDescent="0.2">
      <c r="Y64390" s="396"/>
      <c r="Z64390" s="396"/>
      <c r="AA64390" s="441"/>
    </row>
    <row r="64391" spans="25:27" x14ac:dyDescent="0.2">
      <c r="Y64391" s="396"/>
      <c r="Z64391" s="396"/>
      <c r="AA64391" s="441"/>
    </row>
    <row r="64392" spans="25:27" x14ac:dyDescent="0.2">
      <c r="Y64392" s="396"/>
      <c r="Z64392" s="396"/>
      <c r="AA64392" s="441"/>
    </row>
    <row r="64393" spans="25:27" x14ac:dyDescent="0.2">
      <c r="Y64393" s="396"/>
      <c r="Z64393" s="396"/>
      <c r="AA64393" s="441"/>
    </row>
    <row r="64394" spans="25:27" x14ac:dyDescent="0.2">
      <c r="Y64394" s="396"/>
      <c r="Z64394" s="396"/>
      <c r="AA64394" s="441"/>
    </row>
    <row r="64395" spans="25:27" x14ac:dyDescent="0.2">
      <c r="Y64395" s="396"/>
      <c r="Z64395" s="396"/>
      <c r="AA64395" s="441"/>
    </row>
    <row r="64396" spans="25:27" x14ac:dyDescent="0.2">
      <c r="Y64396" s="396"/>
      <c r="Z64396" s="396"/>
      <c r="AA64396" s="441"/>
    </row>
    <row r="64397" spans="25:27" x14ac:dyDescent="0.2">
      <c r="Y64397" s="396"/>
      <c r="Z64397" s="396"/>
      <c r="AA64397" s="441"/>
    </row>
    <row r="64398" spans="25:27" x14ac:dyDescent="0.2">
      <c r="Y64398" s="396"/>
      <c r="Z64398" s="396"/>
      <c r="AA64398" s="441"/>
    </row>
    <row r="64399" spans="25:27" x14ac:dyDescent="0.2">
      <c r="Y64399" s="396"/>
      <c r="Z64399" s="396"/>
      <c r="AA64399" s="441"/>
    </row>
    <row r="64400" spans="25:27" x14ac:dyDescent="0.2">
      <c r="Y64400" s="396"/>
      <c r="Z64400" s="396"/>
      <c r="AA64400" s="441"/>
    </row>
    <row r="64401" spans="25:27" x14ac:dyDescent="0.2">
      <c r="Y64401" s="396"/>
      <c r="Z64401" s="396"/>
      <c r="AA64401" s="441"/>
    </row>
    <row r="64402" spans="25:27" x14ac:dyDescent="0.2">
      <c r="Y64402" s="396"/>
      <c r="Z64402" s="396"/>
      <c r="AA64402" s="441"/>
    </row>
    <row r="64403" spans="25:27" x14ac:dyDescent="0.2">
      <c r="Y64403" s="396"/>
      <c r="Z64403" s="396"/>
      <c r="AA64403" s="441"/>
    </row>
    <row r="64404" spans="25:27" x14ac:dyDescent="0.2">
      <c r="Y64404" s="396"/>
      <c r="Z64404" s="396"/>
      <c r="AA64404" s="441"/>
    </row>
    <row r="64405" spans="25:27" x14ac:dyDescent="0.2">
      <c r="Y64405" s="396"/>
      <c r="Z64405" s="396"/>
      <c r="AA64405" s="441"/>
    </row>
    <row r="64406" spans="25:27" x14ac:dyDescent="0.2">
      <c r="Y64406" s="396"/>
      <c r="Z64406" s="396"/>
      <c r="AA64406" s="441"/>
    </row>
    <row r="64407" spans="25:27" x14ac:dyDescent="0.2">
      <c r="Y64407" s="396"/>
      <c r="Z64407" s="396"/>
      <c r="AA64407" s="441"/>
    </row>
    <row r="64408" spans="25:27" x14ac:dyDescent="0.2">
      <c r="Y64408" s="396"/>
      <c r="Z64408" s="396"/>
      <c r="AA64408" s="441"/>
    </row>
    <row r="64409" spans="25:27" x14ac:dyDescent="0.2">
      <c r="Y64409" s="396"/>
      <c r="Z64409" s="396"/>
      <c r="AA64409" s="441"/>
    </row>
    <row r="64410" spans="25:27" x14ac:dyDescent="0.2">
      <c r="Y64410" s="396"/>
      <c r="Z64410" s="396"/>
      <c r="AA64410" s="441"/>
    </row>
    <row r="64411" spans="25:27" x14ac:dyDescent="0.2">
      <c r="Y64411" s="396"/>
      <c r="Z64411" s="396"/>
      <c r="AA64411" s="441"/>
    </row>
    <row r="64412" spans="25:27" x14ac:dyDescent="0.2">
      <c r="Y64412" s="396"/>
      <c r="Z64412" s="396"/>
      <c r="AA64412" s="441"/>
    </row>
    <row r="64413" spans="25:27" x14ac:dyDescent="0.2">
      <c r="Y64413" s="396"/>
      <c r="Z64413" s="396"/>
      <c r="AA64413" s="441"/>
    </row>
    <row r="64414" spans="25:27" x14ac:dyDescent="0.2">
      <c r="Y64414" s="396"/>
      <c r="Z64414" s="396"/>
      <c r="AA64414" s="441"/>
    </row>
    <row r="64415" spans="25:27" x14ac:dyDescent="0.2">
      <c r="Y64415" s="396"/>
      <c r="Z64415" s="396"/>
      <c r="AA64415" s="441"/>
    </row>
    <row r="64416" spans="25:27" x14ac:dyDescent="0.2">
      <c r="Y64416" s="396"/>
      <c r="Z64416" s="396"/>
      <c r="AA64416" s="441"/>
    </row>
    <row r="64417" spans="25:27" x14ac:dyDescent="0.2">
      <c r="Y64417" s="396"/>
      <c r="Z64417" s="396"/>
      <c r="AA64417" s="441"/>
    </row>
    <row r="64418" spans="25:27" x14ac:dyDescent="0.2">
      <c r="Y64418" s="396"/>
      <c r="Z64418" s="396"/>
      <c r="AA64418" s="441"/>
    </row>
    <row r="64419" spans="25:27" x14ac:dyDescent="0.2">
      <c r="Y64419" s="396"/>
      <c r="Z64419" s="396"/>
      <c r="AA64419" s="441"/>
    </row>
    <row r="64420" spans="25:27" x14ac:dyDescent="0.2">
      <c r="Y64420" s="396"/>
      <c r="Z64420" s="396"/>
      <c r="AA64420" s="441"/>
    </row>
    <row r="64421" spans="25:27" x14ac:dyDescent="0.2">
      <c r="Y64421" s="396"/>
      <c r="Z64421" s="396"/>
      <c r="AA64421" s="441"/>
    </row>
    <row r="64422" spans="25:27" x14ac:dyDescent="0.2">
      <c r="Y64422" s="396"/>
      <c r="Z64422" s="396"/>
      <c r="AA64422" s="441"/>
    </row>
    <row r="64423" spans="25:27" x14ac:dyDescent="0.2">
      <c r="Y64423" s="396"/>
      <c r="Z64423" s="396"/>
      <c r="AA64423" s="441"/>
    </row>
    <row r="64424" spans="25:27" x14ac:dyDescent="0.2">
      <c r="Y64424" s="396"/>
      <c r="Z64424" s="396"/>
      <c r="AA64424" s="441"/>
    </row>
    <row r="64425" spans="25:27" x14ac:dyDescent="0.2">
      <c r="Y64425" s="396"/>
      <c r="Z64425" s="396"/>
      <c r="AA64425" s="441"/>
    </row>
    <row r="64426" spans="25:27" x14ac:dyDescent="0.2">
      <c r="Y64426" s="396"/>
      <c r="Z64426" s="396"/>
      <c r="AA64426" s="441"/>
    </row>
    <row r="64427" spans="25:27" x14ac:dyDescent="0.2">
      <c r="Y64427" s="396"/>
      <c r="Z64427" s="396"/>
      <c r="AA64427" s="441"/>
    </row>
    <row r="64428" spans="25:27" x14ac:dyDescent="0.2">
      <c r="Y64428" s="396"/>
      <c r="Z64428" s="396"/>
      <c r="AA64428" s="441"/>
    </row>
    <row r="64429" spans="25:27" x14ac:dyDescent="0.2">
      <c r="Y64429" s="396"/>
      <c r="Z64429" s="396"/>
      <c r="AA64429" s="441"/>
    </row>
    <row r="64430" spans="25:27" x14ac:dyDescent="0.2">
      <c r="Y64430" s="396"/>
      <c r="Z64430" s="396"/>
      <c r="AA64430" s="441"/>
    </row>
    <row r="64431" spans="25:27" x14ac:dyDescent="0.2">
      <c r="Y64431" s="396"/>
      <c r="Z64431" s="396"/>
      <c r="AA64431" s="441"/>
    </row>
    <row r="64432" spans="25:27" x14ac:dyDescent="0.2">
      <c r="Y64432" s="396"/>
      <c r="Z64432" s="396"/>
      <c r="AA64432" s="441"/>
    </row>
    <row r="64433" spans="25:27" x14ac:dyDescent="0.2">
      <c r="Y64433" s="396"/>
      <c r="Z64433" s="396"/>
      <c r="AA64433" s="441"/>
    </row>
    <row r="64434" spans="25:27" x14ac:dyDescent="0.2">
      <c r="Y64434" s="396"/>
      <c r="Z64434" s="396"/>
      <c r="AA64434" s="441"/>
    </row>
    <row r="64435" spans="25:27" x14ac:dyDescent="0.2">
      <c r="Y64435" s="396"/>
      <c r="Z64435" s="396"/>
      <c r="AA64435" s="441"/>
    </row>
    <row r="64436" spans="25:27" x14ac:dyDescent="0.2">
      <c r="Y64436" s="396"/>
      <c r="Z64436" s="396"/>
      <c r="AA64436" s="441"/>
    </row>
    <row r="64437" spans="25:27" x14ac:dyDescent="0.2">
      <c r="Y64437" s="396"/>
      <c r="Z64437" s="396"/>
      <c r="AA64437" s="441"/>
    </row>
    <row r="64438" spans="25:27" x14ac:dyDescent="0.2">
      <c r="Y64438" s="396"/>
      <c r="Z64438" s="396"/>
      <c r="AA64438" s="441"/>
    </row>
    <row r="64439" spans="25:27" x14ac:dyDescent="0.2">
      <c r="Y64439" s="396"/>
      <c r="Z64439" s="396"/>
      <c r="AA64439" s="441"/>
    </row>
    <row r="64440" spans="25:27" x14ac:dyDescent="0.2">
      <c r="Y64440" s="396"/>
      <c r="Z64440" s="396"/>
      <c r="AA64440" s="441"/>
    </row>
    <row r="64441" spans="25:27" x14ac:dyDescent="0.2">
      <c r="Y64441" s="396"/>
      <c r="Z64441" s="396"/>
      <c r="AA64441" s="441"/>
    </row>
    <row r="64442" spans="25:27" x14ac:dyDescent="0.2">
      <c r="Y64442" s="396"/>
      <c r="Z64442" s="396"/>
      <c r="AA64442" s="441"/>
    </row>
    <row r="64443" spans="25:27" x14ac:dyDescent="0.2">
      <c r="Y64443" s="396"/>
      <c r="Z64443" s="396"/>
      <c r="AA64443" s="441"/>
    </row>
    <row r="64444" spans="25:27" x14ac:dyDescent="0.2">
      <c r="Y64444" s="396"/>
      <c r="Z64444" s="396"/>
      <c r="AA64444" s="441"/>
    </row>
    <row r="64445" spans="25:27" x14ac:dyDescent="0.2">
      <c r="Y64445" s="396"/>
      <c r="Z64445" s="396"/>
      <c r="AA64445" s="441"/>
    </row>
    <row r="64446" spans="25:27" x14ac:dyDescent="0.2">
      <c r="Y64446" s="396"/>
      <c r="Z64446" s="396"/>
      <c r="AA64446" s="441"/>
    </row>
    <row r="64447" spans="25:27" x14ac:dyDescent="0.2">
      <c r="Y64447" s="396"/>
      <c r="Z64447" s="396"/>
      <c r="AA64447" s="441"/>
    </row>
    <row r="64448" spans="25:27" x14ac:dyDescent="0.2">
      <c r="Y64448" s="396"/>
      <c r="Z64448" s="396"/>
      <c r="AA64448" s="441"/>
    </row>
    <row r="64449" spans="25:27" x14ac:dyDescent="0.2">
      <c r="Y64449" s="396"/>
      <c r="Z64449" s="396"/>
      <c r="AA64449" s="441"/>
    </row>
    <row r="64450" spans="25:27" x14ac:dyDescent="0.2">
      <c r="Y64450" s="396"/>
      <c r="Z64450" s="396"/>
      <c r="AA64450" s="441"/>
    </row>
    <row r="64451" spans="25:27" x14ac:dyDescent="0.2">
      <c r="Y64451" s="396"/>
      <c r="Z64451" s="396"/>
      <c r="AA64451" s="441"/>
    </row>
    <row r="64452" spans="25:27" x14ac:dyDescent="0.2">
      <c r="Y64452" s="396"/>
      <c r="Z64452" s="396"/>
      <c r="AA64452" s="441"/>
    </row>
    <row r="64453" spans="25:27" x14ac:dyDescent="0.2">
      <c r="Y64453" s="396"/>
      <c r="Z64453" s="396"/>
      <c r="AA64453" s="441"/>
    </row>
    <row r="64454" spans="25:27" x14ac:dyDescent="0.2">
      <c r="Y64454" s="396"/>
      <c r="Z64454" s="396"/>
      <c r="AA64454" s="441"/>
    </row>
    <row r="64455" spans="25:27" x14ac:dyDescent="0.2">
      <c r="Y64455" s="396"/>
      <c r="Z64455" s="396"/>
      <c r="AA64455" s="441"/>
    </row>
    <row r="64456" spans="25:27" x14ac:dyDescent="0.2">
      <c r="Y64456" s="396"/>
      <c r="Z64456" s="396"/>
      <c r="AA64456" s="441"/>
    </row>
    <row r="64457" spans="25:27" x14ac:dyDescent="0.2">
      <c r="Y64457" s="396"/>
      <c r="Z64457" s="396"/>
      <c r="AA64457" s="441"/>
    </row>
    <row r="64458" spans="25:27" x14ac:dyDescent="0.2">
      <c r="Y64458" s="396"/>
      <c r="Z64458" s="396"/>
      <c r="AA64458" s="441"/>
    </row>
    <row r="64459" spans="25:27" x14ac:dyDescent="0.2">
      <c r="Y64459" s="396"/>
      <c r="Z64459" s="396"/>
      <c r="AA64459" s="441"/>
    </row>
    <row r="64460" spans="25:27" x14ac:dyDescent="0.2">
      <c r="Y64460" s="396"/>
      <c r="Z64460" s="396"/>
      <c r="AA64460" s="441"/>
    </row>
    <row r="64461" spans="25:27" x14ac:dyDescent="0.2">
      <c r="Y64461" s="396"/>
      <c r="Z64461" s="396"/>
      <c r="AA64461" s="441"/>
    </row>
    <row r="64462" spans="25:27" x14ac:dyDescent="0.2">
      <c r="Y64462" s="396"/>
      <c r="Z64462" s="396"/>
      <c r="AA64462" s="441"/>
    </row>
    <row r="64463" spans="25:27" x14ac:dyDescent="0.2">
      <c r="Y64463" s="396"/>
      <c r="Z64463" s="396"/>
      <c r="AA64463" s="441"/>
    </row>
    <row r="64464" spans="25:27" x14ac:dyDescent="0.2">
      <c r="Y64464" s="396"/>
      <c r="Z64464" s="396"/>
      <c r="AA64464" s="441"/>
    </row>
    <row r="64465" spans="25:27" x14ac:dyDescent="0.2">
      <c r="Y64465" s="396"/>
      <c r="Z64465" s="396"/>
      <c r="AA64465" s="441"/>
    </row>
    <row r="64466" spans="25:27" x14ac:dyDescent="0.2">
      <c r="Y64466" s="396"/>
      <c r="Z64466" s="396"/>
      <c r="AA64466" s="441"/>
    </row>
    <row r="64467" spans="25:27" x14ac:dyDescent="0.2">
      <c r="Y64467" s="396"/>
      <c r="Z64467" s="396"/>
      <c r="AA64467" s="441"/>
    </row>
    <row r="64468" spans="25:27" x14ac:dyDescent="0.2">
      <c r="Y64468" s="396"/>
      <c r="Z64468" s="396"/>
      <c r="AA64468" s="441"/>
    </row>
    <row r="64469" spans="25:27" x14ac:dyDescent="0.2">
      <c r="Y64469" s="396"/>
      <c r="Z64469" s="396"/>
      <c r="AA64469" s="441"/>
    </row>
    <row r="64470" spans="25:27" x14ac:dyDescent="0.2">
      <c r="Y64470" s="396"/>
      <c r="Z64470" s="396"/>
      <c r="AA64470" s="441"/>
    </row>
    <row r="64471" spans="25:27" x14ac:dyDescent="0.2">
      <c r="Y64471" s="396"/>
      <c r="Z64471" s="396"/>
      <c r="AA64471" s="441"/>
    </row>
    <row r="64472" spans="25:27" x14ac:dyDescent="0.2">
      <c r="Y64472" s="396"/>
      <c r="Z64472" s="396"/>
      <c r="AA64472" s="441"/>
    </row>
    <row r="64473" spans="25:27" x14ac:dyDescent="0.2">
      <c r="Y64473" s="396"/>
      <c r="Z64473" s="396"/>
      <c r="AA64473" s="441"/>
    </row>
    <row r="64474" spans="25:27" x14ac:dyDescent="0.2">
      <c r="Y64474" s="396"/>
      <c r="Z64474" s="396"/>
      <c r="AA64474" s="441"/>
    </row>
    <row r="64475" spans="25:27" x14ac:dyDescent="0.2">
      <c r="Y64475" s="396"/>
      <c r="Z64475" s="396"/>
      <c r="AA64475" s="441"/>
    </row>
    <row r="64476" spans="25:27" x14ac:dyDescent="0.2">
      <c r="Y64476" s="396"/>
      <c r="Z64476" s="396"/>
      <c r="AA64476" s="441"/>
    </row>
    <row r="64477" spans="25:27" x14ac:dyDescent="0.2">
      <c r="Y64477" s="396"/>
      <c r="Z64477" s="396"/>
      <c r="AA64477" s="441"/>
    </row>
    <row r="64478" spans="25:27" x14ac:dyDescent="0.2">
      <c r="Y64478" s="396"/>
      <c r="Z64478" s="396"/>
      <c r="AA64478" s="441"/>
    </row>
    <row r="64479" spans="25:27" x14ac:dyDescent="0.2">
      <c r="Y64479" s="396"/>
      <c r="Z64479" s="396"/>
      <c r="AA64479" s="441"/>
    </row>
    <row r="64480" spans="25:27" x14ac:dyDescent="0.2">
      <c r="Y64480" s="396"/>
      <c r="Z64480" s="396"/>
      <c r="AA64480" s="441"/>
    </row>
    <row r="64481" spans="25:27" x14ac:dyDescent="0.2">
      <c r="Y64481" s="396"/>
      <c r="Z64481" s="396"/>
      <c r="AA64481" s="441"/>
    </row>
    <row r="64482" spans="25:27" x14ac:dyDescent="0.2">
      <c r="Y64482" s="396"/>
      <c r="Z64482" s="396"/>
      <c r="AA64482" s="441"/>
    </row>
    <row r="64483" spans="25:27" x14ac:dyDescent="0.2">
      <c r="Y64483" s="396"/>
      <c r="Z64483" s="396"/>
      <c r="AA64483" s="441"/>
    </row>
    <row r="64484" spans="25:27" x14ac:dyDescent="0.2">
      <c r="Y64484" s="396"/>
      <c r="Z64484" s="396"/>
      <c r="AA64484" s="441"/>
    </row>
    <row r="64485" spans="25:27" x14ac:dyDescent="0.2">
      <c r="Y64485" s="396"/>
      <c r="Z64485" s="396"/>
      <c r="AA64485" s="441"/>
    </row>
    <row r="64486" spans="25:27" x14ac:dyDescent="0.2">
      <c r="Y64486" s="396"/>
      <c r="Z64486" s="396"/>
      <c r="AA64486" s="441"/>
    </row>
    <row r="64487" spans="25:27" x14ac:dyDescent="0.2">
      <c r="Y64487" s="396"/>
      <c r="Z64487" s="396"/>
      <c r="AA64487" s="441"/>
    </row>
    <row r="64488" spans="25:27" x14ac:dyDescent="0.2">
      <c r="Y64488" s="396"/>
      <c r="Z64488" s="396"/>
      <c r="AA64488" s="441"/>
    </row>
    <row r="64489" spans="25:27" x14ac:dyDescent="0.2">
      <c r="Y64489" s="396"/>
      <c r="Z64489" s="396"/>
      <c r="AA64489" s="441"/>
    </row>
    <row r="64490" spans="25:27" x14ac:dyDescent="0.2">
      <c r="Y64490" s="396"/>
      <c r="Z64490" s="396"/>
      <c r="AA64490" s="441"/>
    </row>
    <row r="64491" spans="25:27" x14ac:dyDescent="0.2">
      <c r="Y64491" s="396"/>
      <c r="Z64491" s="396"/>
      <c r="AA64491" s="441"/>
    </row>
    <row r="64492" spans="25:27" x14ac:dyDescent="0.2">
      <c r="Y64492" s="396"/>
      <c r="Z64492" s="396"/>
      <c r="AA64492" s="441"/>
    </row>
    <row r="64493" spans="25:27" x14ac:dyDescent="0.2">
      <c r="Y64493" s="396"/>
      <c r="Z64493" s="396"/>
      <c r="AA64493" s="441"/>
    </row>
    <row r="64494" spans="25:27" x14ac:dyDescent="0.2">
      <c r="Y64494" s="396"/>
      <c r="Z64494" s="396"/>
      <c r="AA64494" s="441"/>
    </row>
    <row r="64495" spans="25:27" x14ac:dyDescent="0.2">
      <c r="Y64495" s="396"/>
      <c r="Z64495" s="396"/>
      <c r="AA64495" s="441"/>
    </row>
    <row r="64496" spans="25:27" x14ac:dyDescent="0.2">
      <c r="Y64496" s="396"/>
      <c r="Z64496" s="396"/>
      <c r="AA64496" s="441"/>
    </row>
    <row r="64497" spans="25:27" x14ac:dyDescent="0.2">
      <c r="Y64497" s="396"/>
      <c r="Z64497" s="396"/>
      <c r="AA64497" s="441"/>
    </row>
    <row r="64498" spans="25:27" x14ac:dyDescent="0.2">
      <c r="Y64498" s="396"/>
      <c r="Z64498" s="396"/>
      <c r="AA64498" s="441"/>
    </row>
    <row r="64499" spans="25:27" x14ac:dyDescent="0.2">
      <c r="Y64499" s="396"/>
      <c r="Z64499" s="396"/>
      <c r="AA64499" s="441"/>
    </row>
    <row r="64500" spans="25:27" x14ac:dyDescent="0.2">
      <c r="Y64500" s="396"/>
      <c r="Z64500" s="396"/>
      <c r="AA64500" s="441"/>
    </row>
    <row r="64501" spans="25:27" x14ac:dyDescent="0.2">
      <c r="Y64501" s="396"/>
      <c r="Z64501" s="396"/>
      <c r="AA64501" s="441"/>
    </row>
    <row r="64502" spans="25:27" x14ac:dyDescent="0.2">
      <c r="Y64502" s="396"/>
      <c r="Z64502" s="396"/>
      <c r="AA64502" s="441"/>
    </row>
    <row r="64503" spans="25:27" x14ac:dyDescent="0.2">
      <c r="Y64503" s="396"/>
      <c r="Z64503" s="396"/>
      <c r="AA64503" s="441"/>
    </row>
    <row r="64504" spans="25:27" x14ac:dyDescent="0.2">
      <c r="Y64504" s="396"/>
      <c r="Z64504" s="396"/>
      <c r="AA64504" s="441"/>
    </row>
    <row r="64505" spans="25:27" x14ac:dyDescent="0.2">
      <c r="Y64505" s="396"/>
      <c r="Z64505" s="396"/>
      <c r="AA64505" s="441"/>
    </row>
    <row r="64506" spans="25:27" x14ac:dyDescent="0.2">
      <c r="Y64506" s="396"/>
      <c r="Z64506" s="396"/>
      <c r="AA64506" s="441"/>
    </row>
    <row r="64507" spans="25:27" x14ac:dyDescent="0.2">
      <c r="Y64507" s="396"/>
      <c r="Z64507" s="396"/>
      <c r="AA64507" s="441"/>
    </row>
    <row r="64508" spans="25:27" x14ac:dyDescent="0.2">
      <c r="Y64508" s="396"/>
      <c r="Z64508" s="396"/>
      <c r="AA64508" s="441"/>
    </row>
    <row r="64509" spans="25:27" x14ac:dyDescent="0.2">
      <c r="Y64509" s="396"/>
      <c r="Z64509" s="396"/>
      <c r="AA64509" s="441"/>
    </row>
    <row r="64510" spans="25:27" x14ac:dyDescent="0.2">
      <c r="Y64510" s="396"/>
      <c r="Z64510" s="396"/>
      <c r="AA64510" s="441"/>
    </row>
    <row r="64511" spans="25:27" x14ac:dyDescent="0.2">
      <c r="Y64511" s="396"/>
      <c r="Z64511" s="396"/>
      <c r="AA64511" s="441"/>
    </row>
    <row r="64512" spans="25:27" x14ac:dyDescent="0.2">
      <c r="Y64512" s="396"/>
      <c r="Z64512" s="396"/>
      <c r="AA64512" s="441"/>
    </row>
    <row r="64513" spans="25:27" x14ac:dyDescent="0.2">
      <c r="Y64513" s="396"/>
      <c r="Z64513" s="396"/>
      <c r="AA64513" s="441"/>
    </row>
    <row r="64514" spans="25:27" x14ac:dyDescent="0.2">
      <c r="Y64514" s="396"/>
      <c r="Z64514" s="396"/>
      <c r="AA64514" s="441"/>
    </row>
    <row r="64515" spans="25:27" x14ac:dyDescent="0.2">
      <c r="Y64515" s="396"/>
      <c r="Z64515" s="396"/>
      <c r="AA64515" s="441"/>
    </row>
    <row r="64516" spans="25:27" x14ac:dyDescent="0.2">
      <c r="Y64516" s="396"/>
      <c r="Z64516" s="396"/>
      <c r="AA64516" s="441"/>
    </row>
    <row r="64517" spans="25:27" x14ac:dyDescent="0.2">
      <c r="Y64517" s="396"/>
      <c r="Z64517" s="396"/>
      <c r="AA64517" s="441"/>
    </row>
    <row r="64518" spans="25:27" x14ac:dyDescent="0.2">
      <c r="Y64518" s="396"/>
      <c r="Z64518" s="396"/>
      <c r="AA64518" s="441"/>
    </row>
    <row r="64519" spans="25:27" x14ac:dyDescent="0.2">
      <c r="Y64519" s="396"/>
      <c r="Z64519" s="396"/>
      <c r="AA64519" s="441"/>
    </row>
    <row r="64520" spans="25:27" x14ac:dyDescent="0.2">
      <c r="Y64520" s="396"/>
      <c r="Z64520" s="396"/>
      <c r="AA64520" s="441"/>
    </row>
    <row r="64521" spans="25:27" x14ac:dyDescent="0.2">
      <c r="Y64521" s="396"/>
      <c r="Z64521" s="396"/>
      <c r="AA64521" s="441"/>
    </row>
    <row r="64522" spans="25:27" x14ac:dyDescent="0.2">
      <c r="Y64522" s="396"/>
      <c r="Z64522" s="396"/>
      <c r="AA64522" s="441"/>
    </row>
    <row r="64523" spans="25:27" x14ac:dyDescent="0.2">
      <c r="Y64523" s="396"/>
      <c r="Z64523" s="396"/>
      <c r="AA64523" s="441"/>
    </row>
    <row r="64524" spans="25:27" x14ac:dyDescent="0.2">
      <c r="Y64524" s="396"/>
      <c r="Z64524" s="396"/>
      <c r="AA64524" s="441"/>
    </row>
    <row r="64525" spans="25:27" x14ac:dyDescent="0.2">
      <c r="Y64525" s="396"/>
      <c r="Z64525" s="396"/>
      <c r="AA64525" s="441"/>
    </row>
    <row r="64526" spans="25:27" x14ac:dyDescent="0.2">
      <c r="Y64526" s="396"/>
      <c r="Z64526" s="396"/>
      <c r="AA64526" s="441"/>
    </row>
    <row r="64527" spans="25:27" x14ac:dyDescent="0.2">
      <c r="Y64527" s="396"/>
      <c r="Z64527" s="396"/>
      <c r="AA64527" s="441"/>
    </row>
    <row r="64528" spans="25:27" x14ac:dyDescent="0.2">
      <c r="Y64528" s="396"/>
      <c r="Z64528" s="396"/>
      <c r="AA64528" s="441"/>
    </row>
    <row r="64529" spans="25:27" x14ac:dyDescent="0.2">
      <c r="Y64529" s="396"/>
      <c r="Z64529" s="396"/>
      <c r="AA64529" s="441"/>
    </row>
    <row r="64530" spans="25:27" x14ac:dyDescent="0.2">
      <c r="Y64530" s="396"/>
      <c r="Z64530" s="396"/>
      <c r="AA64530" s="441"/>
    </row>
    <row r="64531" spans="25:27" x14ac:dyDescent="0.2">
      <c r="Y64531" s="396"/>
      <c r="Z64531" s="396"/>
      <c r="AA64531" s="441"/>
    </row>
    <row r="64532" spans="25:27" x14ac:dyDescent="0.2">
      <c r="Y64532" s="396"/>
      <c r="Z64532" s="396"/>
      <c r="AA64532" s="441"/>
    </row>
    <row r="64533" spans="25:27" x14ac:dyDescent="0.2">
      <c r="Y64533" s="396"/>
      <c r="Z64533" s="396"/>
      <c r="AA64533" s="441"/>
    </row>
    <row r="64534" spans="25:27" x14ac:dyDescent="0.2">
      <c r="Y64534" s="396"/>
      <c r="Z64534" s="396"/>
      <c r="AA64534" s="441"/>
    </row>
    <row r="64535" spans="25:27" x14ac:dyDescent="0.2">
      <c r="Y64535" s="396"/>
      <c r="Z64535" s="396"/>
      <c r="AA64535" s="441"/>
    </row>
    <row r="64536" spans="25:27" x14ac:dyDescent="0.2">
      <c r="Y64536" s="396"/>
      <c r="Z64536" s="396"/>
      <c r="AA64536" s="441"/>
    </row>
    <row r="64537" spans="25:27" x14ac:dyDescent="0.2">
      <c r="Y64537" s="396"/>
      <c r="Z64537" s="396"/>
      <c r="AA64537" s="441"/>
    </row>
    <row r="64538" spans="25:27" x14ac:dyDescent="0.2">
      <c r="Y64538" s="396"/>
      <c r="Z64538" s="396"/>
      <c r="AA64538" s="441"/>
    </row>
    <row r="64539" spans="25:27" x14ac:dyDescent="0.2">
      <c r="Y64539" s="396"/>
      <c r="Z64539" s="396"/>
      <c r="AA64539" s="441"/>
    </row>
    <row r="64540" spans="25:27" x14ac:dyDescent="0.2">
      <c r="Y64540" s="396"/>
      <c r="Z64540" s="396"/>
      <c r="AA64540" s="441"/>
    </row>
    <row r="64541" spans="25:27" x14ac:dyDescent="0.2">
      <c r="Y64541" s="396"/>
      <c r="Z64541" s="396"/>
      <c r="AA64541" s="441"/>
    </row>
    <row r="64542" spans="25:27" x14ac:dyDescent="0.2">
      <c r="Y64542" s="396"/>
      <c r="Z64542" s="396"/>
      <c r="AA64542" s="441"/>
    </row>
    <row r="64543" spans="25:27" x14ac:dyDescent="0.2">
      <c r="Y64543" s="396"/>
      <c r="Z64543" s="396"/>
      <c r="AA64543" s="441"/>
    </row>
    <row r="64544" spans="25:27" x14ac:dyDescent="0.2">
      <c r="Y64544" s="396"/>
      <c r="Z64544" s="396"/>
      <c r="AA64544" s="441"/>
    </row>
    <row r="64545" spans="25:27" x14ac:dyDescent="0.2">
      <c r="Y64545" s="396"/>
      <c r="Z64545" s="396"/>
      <c r="AA64545" s="441"/>
    </row>
    <row r="64546" spans="25:27" x14ac:dyDescent="0.2">
      <c r="Y64546" s="396"/>
      <c r="Z64546" s="396"/>
      <c r="AA64546" s="441"/>
    </row>
    <row r="64547" spans="25:27" x14ac:dyDescent="0.2">
      <c r="Y64547" s="396"/>
      <c r="Z64547" s="396"/>
      <c r="AA64547" s="441"/>
    </row>
    <row r="64548" spans="25:27" x14ac:dyDescent="0.2">
      <c r="Y64548" s="396"/>
      <c r="Z64548" s="396"/>
      <c r="AA64548" s="441"/>
    </row>
    <row r="64549" spans="25:27" x14ac:dyDescent="0.2">
      <c r="Y64549" s="396"/>
      <c r="Z64549" s="396"/>
      <c r="AA64549" s="441"/>
    </row>
    <row r="64550" spans="25:27" x14ac:dyDescent="0.2">
      <c r="Y64550" s="396"/>
      <c r="Z64550" s="396"/>
      <c r="AA64550" s="441"/>
    </row>
    <row r="64551" spans="25:27" x14ac:dyDescent="0.2">
      <c r="Y64551" s="396"/>
      <c r="Z64551" s="396"/>
      <c r="AA64551" s="441"/>
    </row>
    <row r="64552" spans="25:27" x14ac:dyDescent="0.2">
      <c r="Y64552" s="396"/>
      <c r="Z64552" s="396"/>
      <c r="AA64552" s="441"/>
    </row>
    <row r="64553" spans="25:27" x14ac:dyDescent="0.2">
      <c r="Y64553" s="396"/>
      <c r="Z64553" s="396"/>
      <c r="AA64553" s="441"/>
    </row>
    <row r="64554" spans="25:27" x14ac:dyDescent="0.2">
      <c r="Y64554" s="396"/>
      <c r="Z64554" s="396"/>
      <c r="AA64554" s="441"/>
    </row>
    <row r="64555" spans="25:27" x14ac:dyDescent="0.2">
      <c r="Y64555" s="396"/>
      <c r="Z64555" s="396"/>
      <c r="AA64555" s="441"/>
    </row>
    <row r="64556" spans="25:27" x14ac:dyDescent="0.2">
      <c r="Y64556" s="396"/>
      <c r="Z64556" s="396"/>
      <c r="AA64556" s="441"/>
    </row>
    <row r="64557" spans="25:27" x14ac:dyDescent="0.2">
      <c r="Y64557" s="396"/>
      <c r="Z64557" s="396"/>
      <c r="AA64557" s="441"/>
    </row>
    <row r="64558" spans="25:27" x14ac:dyDescent="0.2">
      <c r="Y64558" s="396"/>
      <c r="Z64558" s="396"/>
      <c r="AA64558" s="441"/>
    </row>
    <row r="64559" spans="25:27" x14ac:dyDescent="0.2">
      <c r="Y64559" s="396"/>
      <c r="Z64559" s="396"/>
      <c r="AA64559" s="441"/>
    </row>
    <row r="64560" spans="25:27" x14ac:dyDescent="0.2">
      <c r="Y64560" s="396"/>
      <c r="Z64560" s="396"/>
      <c r="AA64560" s="441"/>
    </row>
    <row r="64561" spans="25:27" x14ac:dyDescent="0.2">
      <c r="Y64561" s="396"/>
      <c r="Z64561" s="396"/>
      <c r="AA64561" s="441"/>
    </row>
    <row r="64562" spans="25:27" x14ac:dyDescent="0.2">
      <c r="Y64562" s="396"/>
      <c r="Z64562" s="396"/>
      <c r="AA64562" s="441"/>
    </row>
    <row r="64563" spans="25:27" x14ac:dyDescent="0.2">
      <c r="Y64563" s="396"/>
      <c r="Z64563" s="396"/>
      <c r="AA64563" s="441"/>
    </row>
    <row r="64564" spans="25:27" x14ac:dyDescent="0.2">
      <c r="Y64564" s="396"/>
      <c r="Z64564" s="396"/>
      <c r="AA64564" s="441"/>
    </row>
    <row r="64565" spans="25:27" x14ac:dyDescent="0.2">
      <c r="Y64565" s="396"/>
      <c r="Z64565" s="396"/>
      <c r="AA64565" s="441"/>
    </row>
    <row r="64566" spans="25:27" x14ac:dyDescent="0.2">
      <c r="Y64566" s="396"/>
      <c r="Z64566" s="396"/>
      <c r="AA64566" s="441"/>
    </row>
    <row r="64567" spans="25:27" x14ac:dyDescent="0.2">
      <c r="Y64567" s="396"/>
      <c r="Z64567" s="396"/>
      <c r="AA64567" s="441"/>
    </row>
    <row r="64568" spans="25:27" x14ac:dyDescent="0.2">
      <c r="Y64568" s="396"/>
      <c r="Z64568" s="396"/>
      <c r="AA64568" s="441"/>
    </row>
    <row r="64569" spans="25:27" x14ac:dyDescent="0.2">
      <c r="Y64569" s="396"/>
      <c r="Z64569" s="396"/>
      <c r="AA64569" s="441"/>
    </row>
    <row r="64570" spans="25:27" x14ac:dyDescent="0.2">
      <c r="Y64570" s="396"/>
      <c r="Z64570" s="396"/>
      <c r="AA64570" s="441"/>
    </row>
    <row r="64571" spans="25:27" x14ac:dyDescent="0.2">
      <c r="Y64571" s="396"/>
      <c r="Z64571" s="396"/>
      <c r="AA64571" s="441"/>
    </row>
    <row r="64572" spans="25:27" x14ac:dyDescent="0.2">
      <c r="Y64572" s="396"/>
      <c r="Z64572" s="396"/>
      <c r="AA64572" s="441"/>
    </row>
    <row r="64573" spans="25:27" x14ac:dyDescent="0.2">
      <c r="Y64573" s="396"/>
      <c r="Z64573" s="396"/>
      <c r="AA64573" s="441"/>
    </row>
    <row r="64574" spans="25:27" x14ac:dyDescent="0.2">
      <c r="Y64574" s="396"/>
      <c r="Z64574" s="396"/>
      <c r="AA64574" s="441"/>
    </row>
    <row r="64575" spans="25:27" x14ac:dyDescent="0.2">
      <c r="Y64575" s="396"/>
      <c r="Z64575" s="396"/>
      <c r="AA64575" s="441"/>
    </row>
    <row r="64576" spans="25:27" x14ac:dyDescent="0.2">
      <c r="Y64576" s="396"/>
      <c r="Z64576" s="396"/>
      <c r="AA64576" s="441"/>
    </row>
    <row r="64577" spans="25:27" x14ac:dyDescent="0.2">
      <c r="Y64577" s="396"/>
      <c r="Z64577" s="396"/>
      <c r="AA64577" s="441"/>
    </row>
    <row r="64578" spans="25:27" x14ac:dyDescent="0.2">
      <c r="Y64578" s="396"/>
      <c r="Z64578" s="396"/>
      <c r="AA64578" s="441"/>
    </row>
    <row r="64579" spans="25:27" x14ac:dyDescent="0.2">
      <c r="Y64579" s="396"/>
      <c r="Z64579" s="396"/>
      <c r="AA64579" s="441"/>
    </row>
    <row r="64580" spans="25:27" x14ac:dyDescent="0.2">
      <c r="Y64580" s="396"/>
      <c r="Z64580" s="396"/>
      <c r="AA64580" s="441"/>
    </row>
    <row r="64581" spans="25:27" x14ac:dyDescent="0.2">
      <c r="Y64581" s="396"/>
      <c r="Z64581" s="396"/>
      <c r="AA64581" s="441"/>
    </row>
    <row r="64582" spans="25:27" x14ac:dyDescent="0.2">
      <c r="Y64582" s="396"/>
      <c r="Z64582" s="396"/>
      <c r="AA64582" s="441"/>
    </row>
    <row r="64583" spans="25:27" x14ac:dyDescent="0.2">
      <c r="Y64583" s="396"/>
      <c r="Z64583" s="396"/>
      <c r="AA64583" s="441"/>
    </row>
    <row r="64584" spans="25:27" x14ac:dyDescent="0.2">
      <c r="Y64584" s="396"/>
      <c r="Z64584" s="396"/>
      <c r="AA64584" s="441"/>
    </row>
    <row r="64585" spans="25:27" x14ac:dyDescent="0.2">
      <c r="Y64585" s="396"/>
      <c r="Z64585" s="396"/>
      <c r="AA64585" s="441"/>
    </row>
    <row r="64586" spans="25:27" x14ac:dyDescent="0.2">
      <c r="Y64586" s="396"/>
      <c r="Z64586" s="396"/>
      <c r="AA64586" s="441"/>
    </row>
    <row r="64587" spans="25:27" x14ac:dyDescent="0.2">
      <c r="Y64587" s="396"/>
      <c r="Z64587" s="396"/>
      <c r="AA64587" s="441"/>
    </row>
    <row r="64588" spans="25:27" x14ac:dyDescent="0.2">
      <c r="Y64588" s="396"/>
      <c r="Z64588" s="396"/>
      <c r="AA64588" s="441"/>
    </row>
    <row r="64589" spans="25:27" x14ac:dyDescent="0.2">
      <c r="Y64589" s="396"/>
      <c r="Z64589" s="396"/>
      <c r="AA64589" s="441"/>
    </row>
    <row r="64590" spans="25:27" x14ac:dyDescent="0.2">
      <c r="Y64590" s="396"/>
      <c r="Z64590" s="396"/>
      <c r="AA64590" s="441"/>
    </row>
    <row r="64591" spans="25:27" x14ac:dyDescent="0.2">
      <c r="Y64591" s="396"/>
      <c r="Z64591" s="396"/>
      <c r="AA64591" s="441"/>
    </row>
    <row r="64592" spans="25:27" x14ac:dyDescent="0.2">
      <c r="Y64592" s="396"/>
      <c r="Z64592" s="396"/>
      <c r="AA64592" s="441"/>
    </row>
    <row r="64593" spans="25:27" x14ac:dyDescent="0.2">
      <c r="Y64593" s="396"/>
      <c r="Z64593" s="396"/>
      <c r="AA64593" s="441"/>
    </row>
    <row r="64594" spans="25:27" x14ac:dyDescent="0.2">
      <c r="Y64594" s="396"/>
      <c r="Z64594" s="396"/>
      <c r="AA64594" s="441"/>
    </row>
    <row r="64595" spans="25:27" x14ac:dyDescent="0.2">
      <c r="Y64595" s="396"/>
      <c r="Z64595" s="396"/>
      <c r="AA64595" s="441"/>
    </row>
    <row r="64596" spans="25:27" x14ac:dyDescent="0.2">
      <c r="Y64596" s="396"/>
      <c r="Z64596" s="396"/>
      <c r="AA64596" s="441"/>
    </row>
    <row r="64597" spans="25:27" x14ac:dyDescent="0.2">
      <c r="Y64597" s="396"/>
      <c r="Z64597" s="396"/>
      <c r="AA64597" s="441"/>
    </row>
    <row r="64598" spans="25:27" x14ac:dyDescent="0.2">
      <c r="Y64598" s="396"/>
      <c r="Z64598" s="396"/>
      <c r="AA64598" s="441"/>
    </row>
    <row r="64599" spans="25:27" x14ac:dyDescent="0.2">
      <c r="Y64599" s="396"/>
      <c r="Z64599" s="396"/>
      <c r="AA64599" s="441"/>
    </row>
    <row r="64600" spans="25:27" x14ac:dyDescent="0.2">
      <c r="Y64600" s="396"/>
      <c r="Z64600" s="396"/>
      <c r="AA64600" s="441"/>
    </row>
    <row r="64601" spans="25:27" x14ac:dyDescent="0.2">
      <c r="Y64601" s="396"/>
      <c r="Z64601" s="396"/>
      <c r="AA64601" s="441"/>
    </row>
    <row r="64602" spans="25:27" x14ac:dyDescent="0.2">
      <c r="Y64602" s="396"/>
      <c r="Z64602" s="396"/>
      <c r="AA64602" s="441"/>
    </row>
    <row r="64603" spans="25:27" x14ac:dyDescent="0.2">
      <c r="Y64603" s="396"/>
      <c r="Z64603" s="396"/>
      <c r="AA64603" s="441"/>
    </row>
    <row r="64604" spans="25:27" x14ac:dyDescent="0.2">
      <c r="Y64604" s="396"/>
      <c r="Z64604" s="396"/>
      <c r="AA64604" s="441"/>
    </row>
    <row r="64605" spans="25:27" x14ac:dyDescent="0.2">
      <c r="Y64605" s="396"/>
      <c r="Z64605" s="396"/>
      <c r="AA64605" s="441"/>
    </row>
    <row r="64606" spans="25:27" x14ac:dyDescent="0.2">
      <c r="Y64606" s="396"/>
      <c r="Z64606" s="396"/>
      <c r="AA64606" s="441"/>
    </row>
    <row r="64607" spans="25:27" x14ac:dyDescent="0.2">
      <c r="Y64607" s="396"/>
      <c r="Z64607" s="396"/>
      <c r="AA64607" s="441"/>
    </row>
    <row r="64608" spans="25:27" x14ac:dyDescent="0.2">
      <c r="Y64608" s="396"/>
      <c r="Z64608" s="396"/>
      <c r="AA64608" s="441"/>
    </row>
    <row r="64609" spans="25:27" x14ac:dyDescent="0.2">
      <c r="Y64609" s="396"/>
      <c r="Z64609" s="396"/>
      <c r="AA64609" s="441"/>
    </row>
    <row r="64610" spans="25:27" x14ac:dyDescent="0.2">
      <c r="Y64610" s="396"/>
      <c r="Z64610" s="396"/>
      <c r="AA64610" s="441"/>
    </row>
    <row r="64611" spans="25:27" x14ac:dyDescent="0.2">
      <c r="Y64611" s="396"/>
      <c r="Z64611" s="396"/>
      <c r="AA64611" s="441"/>
    </row>
    <row r="64612" spans="25:27" x14ac:dyDescent="0.2">
      <c r="Y64612" s="396"/>
      <c r="Z64612" s="396"/>
      <c r="AA64612" s="441"/>
    </row>
    <row r="64613" spans="25:27" x14ac:dyDescent="0.2">
      <c r="Y64613" s="396"/>
      <c r="Z64613" s="396"/>
      <c r="AA64613" s="441"/>
    </row>
    <row r="64614" spans="25:27" x14ac:dyDescent="0.2">
      <c r="Y64614" s="396"/>
      <c r="Z64614" s="396"/>
      <c r="AA64614" s="441"/>
    </row>
    <row r="64615" spans="25:27" x14ac:dyDescent="0.2">
      <c r="Y64615" s="396"/>
      <c r="Z64615" s="396"/>
      <c r="AA64615" s="441"/>
    </row>
    <row r="64616" spans="25:27" x14ac:dyDescent="0.2">
      <c r="Y64616" s="396"/>
      <c r="Z64616" s="396"/>
      <c r="AA64616" s="441"/>
    </row>
    <row r="64617" spans="25:27" x14ac:dyDescent="0.2">
      <c r="Y64617" s="396"/>
      <c r="Z64617" s="396"/>
      <c r="AA64617" s="441"/>
    </row>
    <row r="64618" spans="25:27" x14ac:dyDescent="0.2">
      <c r="Y64618" s="396"/>
      <c r="Z64618" s="396"/>
      <c r="AA64618" s="441"/>
    </row>
    <row r="64619" spans="25:27" x14ac:dyDescent="0.2">
      <c r="Y64619" s="396"/>
      <c r="Z64619" s="396"/>
      <c r="AA64619" s="441"/>
    </row>
    <row r="64620" spans="25:27" x14ac:dyDescent="0.2">
      <c r="Y64620" s="396"/>
      <c r="Z64620" s="396"/>
      <c r="AA64620" s="441"/>
    </row>
    <row r="64621" spans="25:27" x14ac:dyDescent="0.2">
      <c r="Y64621" s="396"/>
      <c r="Z64621" s="396"/>
      <c r="AA64621" s="441"/>
    </row>
    <row r="64622" spans="25:27" x14ac:dyDescent="0.2">
      <c r="Y64622" s="396"/>
      <c r="Z64622" s="396"/>
      <c r="AA64622" s="441"/>
    </row>
    <row r="64623" spans="25:27" x14ac:dyDescent="0.2">
      <c r="Y64623" s="396"/>
      <c r="Z64623" s="396"/>
      <c r="AA64623" s="441"/>
    </row>
    <row r="64624" spans="25:27" x14ac:dyDescent="0.2">
      <c r="Y64624" s="396"/>
      <c r="Z64624" s="396"/>
      <c r="AA64624" s="441"/>
    </row>
    <row r="64625" spans="25:27" x14ac:dyDescent="0.2">
      <c r="Y64625" s="396"/>
      <c r="Z64625" s="396"/>
      <c r="AA64625" s="441"/>
    </row>
    <row r="64626" spans="25:27" x14ac:dyDescent="0.2">
      <c r="Y64626" s="396"/>
      <c r="Z64626" s="396"/>
      <c r="AA64626" s="441"/>
    </row>
    <row r="64627" spans="25:27" x14ac:dyDescent="0.2">
      <c r="Y64627" s="396"/>
      <c r="Z64627" s="396"/>
      <c r="AA64627" s="441"/>
    </row>
    <row r="64628" spans="25:27" x14ac:dyDescent="0.2">
      <c r="Y64628" s="396"/>
      <c r="Z64628" s="396"/>
      <c r="AA64628" s="441"/>
    </row>
    <row r="64629" spans="25:27" x14ac:dyDescent="0.2">
      <c r="Y64629" s="396"/>
      <c r="Z64629" s="396"/>
      <c r="AA64629" s="441"/>
    </row>
    <row r="64630" spans="25:27" x14ac:dyDescent="0.2">
      <c r="Y64630" s="396"/>
      <c r="Z64630" s="396"/>
      <c r="AA64630" s="441"/>
    </row>
    <row r="64631" spans="25:27" x14ac:dyDescent="0.2">
      <c r="Y64631" s="396"/>
      <c r="Z64631" s="396"/>
      <c r="AA64631" s="441"/>
    </row>
    <row r="64632" spans="25:27" x14ac:dyDescent="0.2">
      <c r="Y64632" s="396"/>
      <c r="Z64632" s="396"/>
      <c r="AA64632" s="441"/>
    </row>
    <row r="64633" spans="25:27" x14ac:dyDescent="0.2">
      <c r="Y64633" s="396"/>
      <c r="Z64633" s="396"/>
      <c r="AA64633" s="441"/>
    </row>
    <row r="64634" spans="25:27" x14ac:dyDescent="0.2">
      <c r="Y64634" s="396"/>
      <c r="Z64634" s="396"/>
      <c r="AA64634" s="441"/>
    </row>
    <row r="64635" spans="25:27" x14ac:dyDescent="0.2">
      <c r="Y64635" s="396"/>
      <c r="Z64635" s="396"/>
      <c r="AA64635" s="441"/>
    </row>
    <row r="64636" spans="25:27" x14ac:dyDescent="0.2">
      <c r="Y64636" s="396"/>
      <c r="Z64636" s="396"/>
      <c r="AA64636" s="441"/>
    </row>
    <row r="64637" spans="25:27" x14ac:dyDescent="0.2">
      <c r="Y64637" s="396"/>
      <c r="Z64637" s="396"/>
      <c r="AA64637" s="441"/>
    </row>
    <row r="64638" spans="25:27" x14ac:dyDescent="0.2">
      <c r="Y64638" s="396"/>
      <c r="Z64638" s="396"/>
      <c r="AA64638" s="441"/>
    </row>
    <row r="64639" spans="25:27" x14ac:dyDescent="0.2">
      <c r="Y64639" s="396"/>
      <c r="Z64639" s="396"/>
      <c r="AA64639" s="441"/>
    </row>
    <row r="64640" spans="25:27" x14ac:dyDescent="0.2">
      <c r="Y64640" s="396"/>
      <c r="Z64640" s="396"/>
      <c r="AA64640" s="441"/>
    </row>
    <row r="64641" spans="25:27" x14ac:dyDescent="0.2">
      <c r="Y64641" s="396"/>
      <c r="Z64641" s="396"/>
      <c r="AA64641" s="441"/>
    </row>
    <row r="64642" spans="25:27" x14ac:dyDescent="0.2">
      <c r="Y64642" s="396"/>
      <c r="Z64642" s="396"/>
      <c r="AA64642" s="441"/>
    </row>
    <row r="64643" spans="25:27" x14ac:dyDescent="0.2">
      <c r="Y64643" s="396"/>
      <c r="Z64643" s="396"/>
      <c r="AA64643" s="441"/>
    </row>
    <row r="64644" spans="25:27" x14ac:dyDescent="0.2">
      <c r="Y64644" s="396"/>
      <c r="Z64644" s="396"/>
      <c r="AA64644" s="441"/>
    </row>
    <row r="64645" spans="25:27" x14ac:dyDescent="0.2">
      <c r="Y64645" s="396"/>
      <c r="Z64645" s="396"/>
      <c r="AA64645" s="441"/>
    </row>
    <row r="64646" spans="25:27" x14ac:dyDescent="0.2">
      <c r="Y64646" s="396"/>
      <c r="Z64646" s="396"/>
      <c r="AA64646" s="441"/>
    </row>
    <row r="64647" spans="25:27" x14ac:dyDescent="0.2">
      <c r="Y64647" s="396"/>
      <c r="Z64647" s="396"/>
      <c r="AA64647" s="441"/>
    </row>
    <row r="64648" spans="25:27" x14ac:dyDescent="0.2">
      <c r="Y64648" s="396"/>
      <c r="Z64648" s="396"/>
      <c r="AA64648" s="441"/>
    </row>
    <row r="64649" spans="25:27" x14ac:dyDescent="0.2">
      <c r="Y64649" s="396"/>
      <c r="Z64649" s="396"/>
      <c r="AA64649" s="441"/>
    </row>
    <row r="64650" spans="25:27" x14ac:dyDescent="0.2">
      <c r="Y64650" s="396"/>
      <c r="Z64650" s="396"/>
      <c r="AA64650" s="441"/>
    </row>
    <row r="64651" spans="25:27" x14ac:dyDescent="0.2">
      <c r="Y64651" s="396"/>
      <c r="Z64651" s="396"/>
      <c r="AA64651" s="441"/>
    </row>
    <row r="64652" spans="25:27" x14ac:dyDescent="0.2">
      <c r="Y64652" s="396"/>
      <c r="Z64652" s="396"/>
      <c r="AA64652" s="441"/>
    </row>
    <row r="64653" spans="25:27" x14ac:dyDescent="0.2">
      <c r="Y64653" s="396"/>
      <c r="Z64653" s="396"/>
      <c r="AA64653" s="441"/>
    </row>
    <row r="64654" spans="25:27" x14ac:dyDescent="0.2">
      <c r="Y64654" s="396"/>
      <c r="Z64654" s="396"/>
      <c r="AA64654" s="441"/>
    </row>
    <row r="64655" spans="25:27" x14ac:dyDescent="0.2">
      <c r="Y64655" s="396"/>
      <c r="Z64655" s="396"/>
      <c r="AA64655" s="441"/>
    </row>
    <row r="64656" spans="25:27" x14ac:dyDescent="0.2">
      <c r="Y64656" s="396"/>
      <c r="Z64656" s="396"/>
      <c r="AA64656" s="441"/>
    </row>
    <row r="64657" spans="25:27" x14ac:dyDescent="0.2">
      <c r="Y64657" s="396"/>
      <c r="Z64657" s="396"/>
      <c r="AA64657" s="441"/>
    </row>
    <row r="64658" spans="25:27" x14ac:dyDescent="0.2">
      <c r="Y64658" s="396"/>
      <c r="Z64658" s="396"/>
      <c r="AA64658" s="441"/>
    </row>
    <row r="64659" spans="25:27" x14ac:dyDescent="0.2">
      <c r="Y64659" s="396"/>
      <c r="Z64659" s="396"/>
      <c r="AA64659" s="441"/>
    </row>
    <row r="64660" spans="25:27" x14ac:dyDescent="0.2">
      <c r="Y64660" s="396"/>
      <c r="Z64660" s="396"/>
      <c r="AA64660" s="441"/>
    </row>
    <row r="64661" spans="25:27" x14ac:dyDescent="0.2">
      <c r="Y64661" s="396"/>
      <c r="Z64661" s="396"/>
      <c r="AA64661" s="441"/>
    </row>
    <row r="64662" spans="25:27" x14ac:dyDescent="0.2">
      <c r="Y64662" s="396"/>
      <c r="Z64662" s="396"/>
      <c r="AA64662" s="441"/>
    </row>
    <row r="64663" spans="25:27" x14ac:dyDescent="0.2">
      <c r="Y64663" s="396"/>
      <c r="Z64663" s="396"/>
      <c r="AA64663" s="441"/>
    </row>
    <row r="64664" spans="25:27" x14ac:dyDescent="0.2">
      <c r="Y64664" s="396"/>
      <c r="Z64664" s="396"/>
      <c r="AA64664" s="441"/>
    </row>
    <row r="64665" spans="25:27" x14ac:dyDescent="0.2">
      <c r="Y64665" s="396"/>
      <c r="Z64665" s="396"/>
      <c r="AA64665" s="441"/>
    </row>
    <row r="64666" spans="25:27" x14ac:dyDescent="0.2">
      <c r="Y64666" s="396"/>
      <c r="Z64666" s="396"/>
      <c r="AA64666" s="441"/>
    </row>
    <row r="64667" spans="25:27" x14ac:dyDescent="0.2">
      <c r="Y64667" s="396"/>
      <c r="Z64667" s="396"/>
      <c r="AA64667" s="441"/>
    </row>
    <row r="64668" spans="25:27" x14ac:dyDescent="0.2">
      <c r="Y64668" s="396"/>
      <c r="Z64668" s="396"/>
      <c r="AA64668" s="441"/>
    </row>
    <row r="64669" spans="25:27" x14ac:dyDescent="0.2">
      <c r="Y64669" s="396"/>
      <c r="Z64669" s="396"/>
      <c r="AA64669" s="441"/>
    </row>
    <row r="64670" spans="25:27" x14ac:dyDescent="0.2">
      <c r="Y64670" s="396"/>
      <c r="Z64670" s="396"/>
      <c r="AA64670" s="441"/>
    </row>
    <row r="64671" spans="25:27" x14ac:dyDescent="0.2">
      <c r="Y64671" s="396"/>
      <c r="Z64671" s="396"/>
      <c r="AA64671" s="441"/>
    </row>
    <row r="64672" spans="25:27" x14ac:dyDescent="0.2">
      <c r="Y64672" s="396"/>
      <c r="Z64672" s="396"/>
      <c r="AA64672" s="441"/>
    </row>
    <row r="64673" spans="25:27" x14ac:dyDescent="0.2">
      <c r="Y64673" s="396"/>
      <c r="Z64673" s="396"/>
      <c r="AA64673" s="441"/>
    </row>
    <row r="64674" spans="25:27" x14ac:dyDescent="0.2">
      <c r="Y64674" s="396"/>
      <c r="Z64674" s="396"/>
      <c r="AA64674" s="441"/>
    </row>
    <row r="64675" spans="25:27" x14ac:dyDescent="0.2">
      <c r="Y64675" s="396"/>
      <c r="Z64675" s="396"/>
      <c r="AA64675" s="441"/>
    </row>
    <row r="64676" spans="25:27" x14ac:dyDescent="0.2">
      <c r="Y64676" s="396"/>
      <c r="Z64676" s="396"/>
      <c r="AA64676" s="441"/>
    </row>
    <row r="64677" spans="25:27" x14ac:dyDescent="0.2">
      <c r="Y64677" s="396"/>
      <c r="Z64677" s="396"/>
      <c r="AA64677" s="441"/>
    </row>
    <row r="64678" spans="25:27" x14ac:dyDescent="0.2">
      <c r="Y64678" s="396"/>
      <c r="Z64678" s="396"/>
      <c r="AA64678" s="441"/>
    </row>
    <row r="64679" spans="25:27" x14ac:dyDescent="0.2">
      <c r="Y64679" s="396"/>
      <c r="Z64679" s="396"/>
      <c r="AA64679" s="441"/>
    </row>
    <row r="64680" spans="25:27" x14ac:dyDescent="0.2">
      <c r="Y64680" s="396"/>
      <c r="Z64680" s="396"/>
      <c r="AA64680" s="441"/>
    </row>
    <row r="64681" spans="25:27" x14ac:dyDescent="0.2">
      <c r="Y64681" s="396"/>
      <c r="Z64681" s="396"/>
      <c r="AA64681" s="441"/>
    </row>
    <row r="64682" spans="25:27" x14ac:dyDescent="0.2">
      <c r="Y64682" s="396"/>
      <c r="Z64682" s="396"/>
      <c r="AA64682" s="441"/>
    </row>
    <row r="64683" spans="25:27" x14ac:dyDescent="0.2">
      <c r="Y64683" s="396"/>
      <c r="Z64683" s="396"/>
      <c r="AA64683" s="441"/>
    </row>
    <row r="64684" spans="25:27" x14ac:dyDescent="0.2">
      <c r="Y64684" s="396"/>
      <c r="Z64684" s="396"/>
      <c r="AA64684" s="441"/>
    </row>
    <row r="64685" spans="25:27" x14ac:dyDescent="0.2">
      <c r="Y64685" s="396"/>
      <c r="Z64685" s="396"/>
      <c r="AA64685" s="441"/>
    </row>
    <row r="64686" spans="25:27" x14ac:dyDescent="0.2">
      <c r="Y64686" s="396"/>
      <c r="Z64686" s="396"/>
      <c r="AA64686" s="441"/>
    </row>
    <row r="64687" spans="25:27" x14ac:dyDescent="0.2">
      <c r="Y64687" s="396"/>
      <c r="Z64687" s="396"/>
      <c r="AA64687" s="441"/>
    </row>
    <row r="64688" spans="25:27" x14ac:dyDescent="0.2">
      <c r="Y64688" s="396"/>
      <c r="Z64688" s="396"/>
      <c r="AA64688" s="441"/>
    </row>
    <row r="64689" spans="25:27" x14ac:dyDescent="0.2">
      <c r="Y64689" s="396"/>
      <c r="Z64689" s="396"/>
      <c r="AA64689" s="441"/>
    </row>
    <row r="64690" spans="25:27" x14ac:dyDescent="0.2">
      <c r="Y64690" s="396"/>
      <c r="Z64690" s="396"/>
      <c r="AA64690" s="441"/>
    </row>
    <row r="64691" spans="25:27" x14ac:dyDescent="0.2">
      <c r="Y64691" s="396"/>
      <c r="Z64691" s="396"/>
      <c r="AA64691" s="441"/>
    </row>
    <row r="64692" spans="25:27" x14ac:dyDescent="0.2">
      <c r="Y64692" s="396"/>
      <c r="Z64692" s="396"/>
      <c r="AA64692" s="441"/>
    </row>
    <row r="64693" spans="25:27" x14ac:dyDescent="0.2">
      <c r="Y64693" s="396"/>
      <c r="Z64693" s="396"/>
      <c r="AA64693" s="441"/>
    </row>
    <row r="64694" spans="25:27" x14ac:dyDescent="0.2">
      <c r="Y64694" s="396"/>
      <c r="Z64694" s="396"/>
      <c r="AA64694" s="441"/>
    </row>
    <row r="64695" spans="25:27" x14ac:dyDescent="0.2">
      <c r="Y64695" s="396"/>
      <c r="Z64695" s="396"/>
      <c r="AA64695" s="441"/>
    </row>
    <row r="64696" spans="25:27" x14ac:dyDescent="0.2">
      <c r="Y64696" s="396"/>
      <c r="Z64696" s="396"/>
      <c r="AA64696" s="441"/>
    </row>
    <row r="64697" spans="25:27" x14ac:dyDescent="0.2">
      <c r="Y64697" s="396"/>
      <c r="Z64697" s="396"/>
      <c r="AA64697" s="441"/>
    </row>
    <row r="64698" spans="25:27" x14ac:dyDescent="0.2">
      <c r="Y64698" s="396"/>
      <c r="Z64698" s="396"/>
      <c r="AA64698" s="441"/>
    </row>
    <row r="64699" spans="25:27" x14ac:dyDescent="0.2">
      <c r="Y64699" s="396"/>
      <c r="Z64699" s="396"/>
      <c r="AA64699" s="441"/>
    </row>
    <row r="64700" spans="25:27" x14ac:dyDescent="0.2">
      <c r="Y64700" s="396"/>
      <c r="Z64700" s="396"/>
      <c r="AA64700" s="441"/>
    </row>
    <row r="64701" spans="25:27" x14ac:dyDescent="0.2">
      <c r="Y64701" s="396"/>
      <c r="Z64701" s="396"/>
      <c r="AA64701" s="441"/>
    </row>
    <row r="64702" spans="25:27" x14ac:dyDescent="0.2">
      <c r="Y64702" s="396"/>
      <c r="Z64702" s="396"/>
      <c r="AA64702" s="441"/>
    </row>
    <row r="64703" spans="25:27" x14ac:dyDescent="0.2">
      <c r="Y64703" s="396"/>
      <c r="Z64703" s="396"/>
      <c r="AA64703" s="441"/>
    </row>
    <row r="64704" spans="25:27" x14ac:dyDescent="0.2">
      <c r="Y64704" s="396"/>
      <c r="Z64704" s="396"/>
      <c r="AA64704" s="441"/>
    </row>
    <row r="64705" spans="25:27" x14ac:dyDescent="0.2">
      <c r="Y64705" s="396"/>
      <c r="Z64705" s="396"/>
      <c r="AA64705" s="441"/>
    </row>
    <row r="64706" spans="25:27" x14ac:dyDescent="0.2">
      <c r="Y64706" s="396"/>
      <c r="Z64706" s="396"/>
      <c r="AA64706" s="441"/>
    </row>
    <row r="64707" spans="25:27" x14ac:dyDescent="0.2">
      <c r="Y64707" s="396"/>
      <c r="Z64707" s="396"/>
      <c r="AA64707" s="441"/>
    </row>
    <row r="64708" spans="25:27" x14ac:dyDescent="0.2">
      <c r="Y64708" s="396"/>
      <c r="Z64708" s="396"/>
      <c r="AA64708" s="441"/>
    </row>
    <row r="64709" spans="25:27" x14ac:dyDescent="0.2">
      <c r="Y64709" s="396"/>
      <c r="Z64709" s="396"/>
      <c r="AA64709" s="441"/>
    </row>
    <row r="64710" spans="25:27" x14ac:dyDescent="0.2">
      <c r="Y64710" s="396"/>
      <c r="Z64710" s="396"/>
      <c r="AA64710" s="441"/>
    </row>
    <row r="64711" spans="25:27" x14ac:dyDescent="0.2">
      <c r="Y64711" s="396"/>
      <c r="Z64711" s="396"/>
      <c r="AA64711" s="441"/>
    </row>
    <row r="64712" spans="25:27" x14ac:dyDescent="0.2">
      <c r="Y64712" s="396"/>
      <c r="Z64712" s="396"/>
      <c r="AA64712" s="441"/>
    </row>
    <row r="64713" spans="25:27" x14ac:dyDescent="0.2">
      <c r="Y64713" s="396"/>
      <c r="Z64713" s="396"/>
      <c r="AA64713" s="441"/>
    </row>
    <row r="64714" spans="25:27" x14ac:dyDescent="0.2">
      <c r="Y64714" s="396"/>
      <c r="Z64714" s="396"/>
      <c r="AA64714" s="441"/>
    </row>
    <row r="64715" spans="25:27" x14ac:dyDescent="0.2">
      <c r="Y64715" s="396"/>
      <c r="Z64715" s="396"/>
      <c r="AA64715" s="441"/>
    </row>
    <row r="64716" spans="25:27" x14ac:dyDescent="0.2">
      <c r="Y64716" s="396"/>
      <c r="Z64716" s="396"/>
      <c r="AA64716" s="441"/>
    </row>
    <row r="64717" spans="25:27" x14ac:dyDescent="0.2">
      <c r="Y64717" s="396"/>
      <c r="Z64717" s="396"/>
      <c r="AA64717" s="441"/>
    </row>
    <row r="64718" spans="25:27" x14ac:dyDescent="0.2">
      <c r="Y64718" s="396"/>
      <c r="Z64718" s="396"/>
      <c r="AA64718" s="441"/>
    </row>
    <row r="64719" spans="25:27" x14ac:dyDescent="0.2">
      <c r="Y64719" s="396"/>
      <c r="Z64719" s="396"/>
      <c r="AA64719" s="441"/>
    </row>
    <row r="64720" spans="25:27" x14ac:dyDescent="0.2">
      <c r="Y64720" s="396"/>
      <c r="Z64720" s="396"/>
      <c r="AA64720" s="441"/>
    </row>
    <row r="64721" spans="25:27" x14ac:dyDescent="0.2">
      <c r="Y64721" s="396"/>
      <c r="Z64721" s="396"/>
      <c r="AA64721" s="441"/>
    </row>
    <row r="64722" spans="25:27" x14ac:dyDescent="0.2">
      <c r="Y64722" s="396"/>
      <c r="Z64722" s="396"/>
      <c r="AA64722" s="441"/>
    </row>
    <row r="64723" spans="25:27" x14ac:dyDescent="0.2">
      <c r="Y64723" s="396"/>
      <c r="Z64723" s="396"/>
      <c r="AA64723" s="441"/>
    </row>
    <row r="64724" spans="25:27" x14ac:dyDescent="0.2">
      <c r="Y64724" s="396"/>
      <c r="Z64724" s="396"/>
      <c r="AA64724" s="441"/>
    </row>
    <row r="64725" spans="25:27" x14ac:dyDescent="0.2">
      <c r="Y64725" s="396"/>
      <c r="Z64725" s="396"/>
      <c r="AA64725" s="441"/>
    </row>
    <row r="64726" spans="25:27" x14ac:dyDescent="0.2">
      <c r="Y64726" s="396"/>
      <c r="Z64726" s="396"/>
      <c r="AA64726" s="441"/>
    </row>
    <row r="64727" spans="25:27" x14ac:dyDescent="0.2">
      <c r="Y64727" s="396"/>
      <c r="Z64727" s="396"/>
      <c r="AA64727" s="441"/>
    </row>
    <row r="64728" spans="25:27" x14ac:dyDescent="0.2">
      <c r="Y64728" s="396"/>
      <c r="Z64728" s="396"/>
      <c r="AA64728" s="441"/>
    </row>
    <row r="64729" spans="25:27" x14ac:dyDescent="0.2">
      <c r="Y64729" s="396"/>
      <c r="Z64729" s="396"/>
      <c r="AA64729" s="441"/>
    </row>
    <row r="64730" spans="25:27" x14ac:dyDescent="0.2">
      <c r="Y64730" s="396"/>
      <c r="Z64730" s="396"/>
      <c r="AA64730" s="441"/>
    </row>
    <row r="64731" spans="25:27" x14ac:dyDescent="0.2">
      <c r="Y64731" s="396"/>
      <c r="Z64731" s="396"/>
      <c r="AA64731" s="441"/>
    </row>
    <row r="64732" spans="25:27" x14ac:dyDescent="0.2">
      <c r="Y64732" s="396"/>
      <c r="Z64732" s="396"/>
      <c r="AA64732" s="441"/>
    </row>
    <row r="64733" spans="25:27" x14ac:dyDescent="0.2">
      <c r="Y64733" s="396"/>
      <c r="Z64733" s="396"/>
      <c r="AA64733" s="441"/>
    </row>
    <row r="64734" spans="25:27" x14ac:dyDescent="0.2">
      <c r="Y64734" s="396"/>
      <c r="Z64734" s="396"/>
      <c r="AA64734" s="441"/>
    </row>
    <row r="64735" spans="25:27" x14ac:dyDescent="0.2">
      <c r="Y64735" s="396"/>
      <c r="Z64735" s="396"/>
      <c r="AA64735" s="441"/>
    </row>
    <row r="64736" spans="25:27" x14ac:dyDescent="0.2">
      <c r="Y64736" s="396"/>
      <c r="Z64736" s="396"/>
      <c r="AA64736" s="441"/>
    </row>
    <row r="64737" spans="25:27" x14ac:dyDescent="0.2">
      <c r="Y64737" s="396"/>
      <c r="Z64737" s="396"/>
      <c r="AA64737" s="441"/>
    </row>
    <row r="64738" spans="25:27" x14ac:dyDescent="0.2">
      <c r="Y64738" s="396"/>
      <c r="Z64738" s="396"/>
      <c r="AA64738" s="441"/>
    </row>
    <row r="64739" spans="25:27" x14ac:dyDescent="0.2">
      <c r="Y64739" s="396"/>
      <c r="Z64739" s="396"/>
      <c r="AA64739" s="441"/>
    </row>
    <row r="64740" spans="25:27" x14ac:dyDescent="0.2">
      <c r="Y64740" s="396"/>
      <c r="Z64740" s="396"/>
      <c r="AA64740" s="441"/>
    </row>
    <row r="64741" spans="25:27" x14ac:dyDescent="0.2">
      <c r="Y64741" s="396"/>
      <c r="Z64741" s="396"/>
      <c r="AA64741" s="441"/>
    </row>
    <row r="64742" spans="25:27" x14ac:dyDescent="0.2">
      <c r="Y64742" s="396"/>
      <c r="Z64742" s="396"/>
      <c r="AA64742" s="441"/>
    </row>
    <row r="64743" spans="25:27" x14ac:dyDescent="0.2">
      <c r="Y64743" s="396"/>
      <c r="Z64743" s="396"/>
      <c r="AA64743" s="441"/>
    </row>
    <row r="64744" spans="25:27" x14ac:dyDescent="0.2">
      <c r="Y64744" s="396"/>
      <c r="Z64744" s="396"/>
      <c r="AA64744" s="441"/>
    </row>
    <row r="64745" spans="25:27" x14ac:dyDescent="0.2">
      <c r="Y64745" s="396"/>
      <c r="Z64745" s="396"/>
      <c r="AA64745" s="441"/>
    </row>
    <row r="64746" spans="25:27" x14ac:dyDescent="0.2">
      <c r="Y64746" s="396"/>
      <c r="Z64746" s="396"/>
      <c r="AA64746" s="441"/>
    </row>
    <row r="64747" spans="25:27" x14ac:dyDescent="0.2">
      <c r="Y64747" s="396"/>
      <c r="Z64747" s="396"/>
      <c r="AA64747" s="441"/>
    </row>
    <row r="64748" spans="25:27" x14ac:dyDescent="0.2">
      <c r="Y64748" s="396"/>
      <c r="Z64748" s="396"/>
      <c r="AA64748" s="441"/>
    </row>
    <row r="64749" spans="25:27" x14ac:dyDescent="0.2">
      <c r="Y64749" s="396"/>
      <c r="Z64749" s="396"/>
      <c r="AA64749" s="441"/>
    </row>
    <row r="64750" spans="25:27" x14ac:dyDescent="0.2">
      <c r="Y64750" s="396"/>
      <c r="Z64750" s="396"/>
      <c r="AA64750" s="441"/>
    </row>
    <row r="64751" spans="25:27" x14ac:dyDescent="0.2">
      <c r="Y64751" s="396"/>
      <c r="Z64751" s="396"/>
      <c r="AA64751" s="441"/>
    </row>
    <row r="64752" spans="25:27" x14ac:dyDescent="0.2">
      <c r="Y64752" s="396"/>
      <c r="Z64752" s="396"/>
      <c r="AA64752" s="441"/>
    </row>
    <row r="64753" spans="25:27" x14ac:dyDescent="0.2">
      <c r="Y64753" s="396"/>
      <c r="Z64753" s="396"/>
      <c r="AA64753" s="441"/>
    </row>
    <row r="64754" spans="25:27" x14ac:dyDescent="0.2">
      <c r="Y64754" s="396"/>
      <c r="Z64754" s="396"/>
      <c r="AA64754" s="441"/>
    </row>
    <row r="64755" spans="25:27" x14ac:dyDescent="0.2">
      <c r="Y64755" s="396"/>
      <c r="Z64755" s="396"/>
      <c r="AA64755" s="441"/>
    </row>
    <row r="64756" spans="25:27" x14ac:dyDescent="0.2">
      <c r="Y64756" s="396"/>
      <c r="Z64756" s="396"/>
      <c r="AA64756" s="441"/>
    </row>
    <row r="64757" spans="25:27" x14ac:dyDescent="0.2">
      <c r="Y64757" s="396"/>
      <c r="Z64757" s="396"/>
      <c r="AA64757" s="441"/>
    </row>
    <row r="64758" spans="25:27" x14ac:dyDescent="0.2">
      <c r="Y64758" s="396"/>
      <c r="Z64758" s="396"/>
      <c r="AA64758" s="441"/>
    </row>
    <row r="64759" spans="25:27" x14ac:dyDescent="0.2">
      <c r="Y64759" s="396"/>
      <c r="Z64759" s="396"/>
      <c r="AA64759" s="441"/>
    </row>
    <row r="64760" spans="25:27" x14ac:dyDescent="0.2">
      <c r="Y64760" s="396"/>
      <c r="Z64760" s="396"/>
      <c r="AA64760" s="441"/>
    </row>
    <row r="64761" spans="25:27" x14ac:dyDescent="0.2">
      <c r="Y64761" s="396"/>
      <c r="Z64761" s="396"/>
      <c r="AA64761" s="441"/>
    </row>
    <row r="64762" spans="25:27" x14ac:dyDescent="0.2">
      <c r="Y64762" s="396"/>
      <c r="Z64762" s="396"/>
      <c r="AA64762" s="441"/>
    </row>
    <row r="64763" spans="25:27" x14ac:dyDescent="0.2">
      <c r="Y64763" s="396"/>
      <c r="Z64763" s="396"/>
      <c r="AA64763" s="441"/>
    </row>
    <row r="64764" spans="25:27" x14ac:dyDescent="0.2">
      <c r="Y64764" s="396"/>
      <c r="Z64764" s="396"/>
      <c r="AA64764" s="441"/>
    </row>
    <row r="64765" spans="25:27" x14ac:dyDescent="0.2">
      <c r="Y64765" s="396"/>
      <c r="Z64765" s="396"/>
      <c r="AA64765" s="441"/>
    </row>
    <row r="64766" spans="25:27" x14ac:dyDescent="0.2">
      <c r="Y64766" s="396"/>
      <c r="Z64766" s="396"/>
      <c r="AA64766" s="441"/>
    </row>
    <row r="64767" spans="25:27" x14ac:dyDescent="0.2">
      <c r="Y64767" s="396"/>
      <c r="Z64767" s="396"/>
      <c r="AA64767" s="441"/>
    </row>
    <row r="64768" spans="25:27" x14ac:dyDescent="0.2">
      <c r="Y64768" s="396"/>
      <c r="Z64768" s="396"/>
      <c r="AA64768" s="441"/>
    </row>
    <row r="64769" spans="25:27" x14ac:dyDescent="0.2">
      <c r="Y64769" s="396"/>
      <c r="Z64769" s="396"/>
      <c r="AA64769" s="441"/>
    </row>
    <row r="64770" spans="25:27" x14ac:dyDescent="0.2">
      <c r="Y64770" s="396"/>
      <c r="Z64770" s="396"/>
      <c r="AA64770" s="441"/>
    </row>
    <row r="64771" spans="25:27" x14ac:dyDescent="0.2">
      <c r="Y64771" s="396"/>
      <c r="Z64771" s="396"/>
      <c r="AA64771" s="441"/>
    </row>
    <row r="64772" spans="25:27" x14ac:dyDescent="0.2">
      <c r="Y64772" s="396"/>
      <c r="Z64772" s="396"/>
      <c r="AA64772" s="441"/>
    </row>
    <row r="64773" spans="25:27" x14ac:dyDescent="0.2">
      <c r="Y64773" s="396"/>
      <c r="Z64773" s="396"/>
      <c r="AA64773" s="441"/>
    </row>
    <row r="64774" spans="25:27" x14ac:dyDescent="0.2">
      <c r="Y64774" s="396"/>
      <c r="Z64774" s="396"/>
      <c r="AA64774" s="441"/>
    </row>
    <row r="64775" spans="25:27" x14ac:dyDescent="0.2">
      <c r="Y64775" s="396"/>
      <c r="Z64775" s="396"/>
      <c r="AA64775" s="441"/>
    </row>
    <row r="64776" spans="25:27" x14ac:dyDescent="0.2">
      <c r="Y64776" s="396"/>
      <c r="Z64776" s="396"/>
      <c r="AA64776" s="441"/>
    </row>
    <row r="64777" spans="25:27" x14ac:dyDescent="0.2">
      <c r="Y64777" s="396"/>
      <c r="Z64777" s="396"/>
      <c r="AA64777" s="441"/>
    </row>
    <row r="64778" spans="25:27" x14ac:dyDescent="0.2">
      <c r="Y64778" s="396"/>
      <c r="Z64778" s="396"/>
      <c r="AA64778" s="441"/>
    </row>
    <row r="64779" spans="25:27" x14ac:dyDescent="0.2">
      <c r="Y64779" s="396"/>
      <c r="Z64779" s="396"/>
      <c r="AA64779" s="441"/>
    </row>
    <row r="64780" spans="25:27" x14ac:dyDescent="0.2">
      <c r="Y64780" s="396"/>
      <c r="Z64780" s="396"/>
      <c r="AA64780" s="441"/>
    </row>
    <row r="64781" spans="25:27" x14ac:dyDescent="0.2">
      <c r="Y64781" s="396"/>
      <c r="Z64781" s="396"/>
      <c r="AA64781" s="441"/>
    </row>
    <row r="64782" spans="25:27" x14ac:dyDescent="0.2">
      <c r="Y64782" s="396"/>
      <c r="Z64782" s="396"/>
      <c r="AA64782" s="441"/>
    </row>
    <row r="64783" spans="25:27" x14ac:dyDescent="0.2">
      <c r="Y64783" s="396"/>
      <c r="Z64783" s="396"/>
      <c r="AA64783" s="441"/>
    </row>
    <row r="64784" spans="25:27" x14ac:dyDescent="0.2">
      <c r="Y64784" s="396"/>
      <c r="Z64784" s="396"/>
      <c r="AA64784" s="441"/>
    </row>
    <row r="64785" spans="25:27" x14ac:dyDescent="0.2">
      <c r="Y64785" s="396"/>
      <c r="Z64785" s="396"/>
      <c r="AA64785" s="441"/>
    </row>
    <row r="64786" spans="25:27" x14ac:dyDescent="0.2">
      <c r="Y64786" s="396"/>
      <c r="Z64786" s="396"/>
      <c r="AA64786" s="441"/>
    </row>
    <row r="64787" spans="25:27" x14ac:dyDescent="0.2">
      <c r="Y64787" s="396"/>
      <c r="Z64787" s="396"/>
      <c r="AA64787" s="441"/>
    </row>
    <row r="64788" spans="25:27" x14ac:dyDescent="0.2">
      <c r="Y64788" s="396"/>
      <c r="Z64788" s="396"/>
      <c r="AA64788" s="441"/>
    </row>
    <row r="64789" spans="25:27" x14ac:dyDescent="0.2">
      <c r="Y64789" s="396"/>
      <c r="Z64789" s="396"/>
      <c r="AA64789" s="441"/>
    </row>
    <row r="64790" spans="25:27" x14ac:dyDescent="0.2">
      <c r="Y64790" s="396"/>
      <c r="Z64790" s="396"/>
      <c r="AA64790" s="441"/>
    </row>
    <row r="64791" spans="25:27" x14ac:dyDescent="0.2">
      <c r="Y64791" s="396"/>
      <c r="Z64791" s="396"/>
      <c r="AA64791" s="441"/>
    </row>
    <row r="64792" spans="25:27" x14ac:dyDescent="0.2">
      <c r="Y64792" s="396"/>
      <c r="Z64792" s="396"/>
      <c r="AA64792" s="441"/>
    </row>
    <row r="64793" spans="25:27" x14ac:dyDescent="0.2">
      <c r="Y64793" s="396"/>
      <c r="Z64793" s="396"/>
      <c r="AA64793" s="441"/>
    </row>
    <row r="64794" spans="25:27" x14ac:dyDescent="0.2">
      <c r="Y64794" s="396"/>
      <c r="Z64794" s="396"/>
      <c r="AA64794" s="441"/>
    </row>
    <row r="64795" spans="25:27" x14ac:dyDescent="0.2">
      <c r="Y64795" s="396"/>
      <c r="Z64795" s="396"/>
      <c r="AA64795" s="441"/>
    </row>
    <row r="64796" spans="25:27" x14ac:dyDescent="0.2">
      <c r="Y64796" s="396"/>
      <c r="Z64796" s="396"/>
      <c r="AA64796" s="441"/>
    </row>
    <row r="64797" spans="25:27" x14ac:dyDescent="0.2">
      <c r="Y64797" s="396"/>
      <c r="Z64797" s="396"/>
      <c r="AA64797" s="441"/>
    </row>
    <row r="64798" spans="25:27" x14ac:dyDescent="0.2">
      <c r="Y64798" s="396"/>
      <c r="Z64798" s="396"/>
      <c r="AA64798" s="441"/>
    </row>
    <row r="64799" spans="25:27" x14ac:dyDescent="0.2">
      <c r="Y64799" s="396"/>
      <c r="Z64799" s="396"/>
      <c r="AA64799" s="441"/>
    </row>
    <row r="64800" spans="25:27" x14ac:dyDescent="0.2">
      <c r="Y64800" s="396"/>
      <c r="Z64800" s="396"/>
      <c r="AA64800" s="441"/>
    </row>
    <row r="64801" spans="25:27" x14ac:dyDescent="0.2">
      <c r="Y64801" s="396"/>
      <c r="Z64801" s="396"/>
      <c r="AA64801" s="441"/>
    </row>
    <row r="64802" spans="25:27" x14ac:dyDescent="0.2">
      <c r="Y64802" s="396"/>
      <c r="Z64802" s="396"/>
      <c r="AA64802" s="441"/>
    </row>
    <row r="64803" spans="25:27" x14ac:dyDescent="0.2">
      <c r="Y64803" s="396"/>
      <c r="Z64803" s="396"/>
      <c r="AA64803" s="441"/>
    </row>
    <row r="64804" spans="25:27" x14ac:dyDescent="0.2">
      <c r="Y64804" s="396"/>
      <c r="Z64804" s="396"/>
      <c r="AA64804" s="441"/>
    </row>
    <row r="64805" spans="25:27" x14ac:dyDescent="0.2">
      <c r="Y64805" s="396"/>
      <c r="Z64805" s="396"/>
      <c r="AA64805" s="441"/>
    </row>
    <row r="64806" spans="25:27" x14ac:dyDescent="0.2">
      <c r="Y64806" s="396"/>
      <c r="Z64806" s="396"/>
      <c r="AA64806" s="441"/>
    </row>
    <row r="64807" spans="25:27" x14ac:dyDescent="0.2">
      <c r="Y64807" s="396"/>
      <c r="Z64807" s="396"/>
      <c r="AA64807" s="441"/>
    </row>
    <row r="64808" spans="25:27" x14ac:dyDescent="0.2">
      <c r="Y64808" s="396"/>
      <c r="Z64808" s="396"/>
      <c r="AA64808" s="441"/>
    </row>
    <row r="64809" spans="25:27" x14ac:dyDescent="0.2">
      <c r="Y64809" s="396"/>
      <c r="Z64809" s="396"/>
      <c r="AA64809" s="441"/>
    </row>
    <row r="64810" spans="25:27" x14ac:dyDescent="0.2">
      <c r="Y64810" s="396"/>
      <c r="Z64810" s="396"/>
      <c r="AA64810" s="441"/>
    </row>
    <row r="64811" spans="25:27" x14ac:dyDescent="0.2">
      <c r="Y64811" s="396"/>
      <c r="Z64811" s="396"/>
      <c r="AA64811" s="441"/>
    </row>
    <row r="64812" spans="25:27" x14ac:dyDescent="0.2">
      <c r="Y64812" s="396"/>
      <c r="Z64812" s="396"/>
      <c r="AA64812" s="441"/>
    </row>
    <row r="64813" spans="25:27" x14ac:dyDescent="0.2">
      <c r="Y64813" s="396"/>
      <c r="Z64813" s="396"/>
      <c r="AA64813" s="441"/>
    </row>
    <row r="64814" spans="25:27" x14ac:dyDescent="0.2">
      <c r="Y64814" s="396"/>
      <c r="Z64814" s="396"/>
      <c r="AA64814" s="441"/>
    </row>
    <row r="64815" spans="25:27" x14ac:dyDescent="0.2">
      <c r="Y64815" s="396"/>
      <c r="Z64815" s="396"/>
      <c r="AA64815" s="441"/>
    </row>
    <row r="64816" spans="25:27" x14ac:dyDescent="0.2">
      <c r="Y64816" s="396"/>
      <c r="Z64816" s="396"/>
      <c r="AA64816" s="441"/>
    </row>
    <row r="64817" spans="25:27" x14ac:dyDescent="0.2">
      <c r="Y64817" s="396"/>
      <c r="Z64817" s="396"/>
      <c r="AA64817" s="441"/>
    </row>
    <row r="64818" spans="25:27" x14ac:dyDescent="0.2">
      <c r="Y64818" s="396"/>
      <c r="Z64818" s="396"/>
      <c r="AA64818" s="441"/>
    </row>
    <row r="64819" spans="25:27" x14ac:dyDescent="0.2">
      <c r="Y64819" s="396"/>
      <c r="Z64819" s="396"/>
      <c r="AA64819" s="441"/>
    </row>
    <row r="64820" spans="25:27" x14ac:dyDescent="0.2">
      <c r="Y64820" s="396"/>
      <c r="Z64820" s="396"/>
      <c r="AA64820" s="441"/>
    </row>
    <row r="64821" spans="25:27" x14ac:dyDescent="0.2">
      <c r="Y64821" s="396"/>
      <c r="Z64821" s="396"/>
      <c r="AA64821" s="441"/>
    </row>
    <row r="64822" spans="25:27" x14ac:dyDescent="0.2">
      <c r="Y64822" s="396"/>
      <c r="Z64822" s="396"/>
      <c r="AA64822" s="441"/>
    </row>
    <row r="64823" spans="25:27" x14ac:dyDescent="0.2">
      <c r="Y64823" s="396"/>
      <c r="Z64823" s="396"/>
      <c r="AA64823" s="441"/>
    </row>
    <row r="64824" spans="25:27" x14ac:dyDescent="0.2">
      <c r="Y64824" s="396"/>
      <c r="Z64824" s="396"/>
      <c r="AA64824" s="441"/>
    </row>
    <row r="64825" spans="25:27" x14ac:dyDescent="0.2">
      <c r="Y64825" s="396"/>
      <c r="Z64825" s="396"/>
      <c r="AA64825" s="441"/>
    </row>
    <row r="64826" spans="25:27" x14ac:dyDescent="0.2">
      <c r="Y64826" s="396"/>
      <c r="Z64826" s="396"/>
      <c r="AA64826" s="441"/>
    </row>
    <row r="64827" spans="25:27" x14ac:dyDescent="0.2">
      <c r="Y64827" s="396"/>
      <c r="Z64827" s="396"/>
      <c r="AA64827" s="441"/>
    </row>
    <row r="64828" spans="25:27" x14ac:dyDescent="0.2">
      <c r="Y64828" s="396"/>
      <c r="Z64828" s="396"/>
      <c r="AA64828" s="441"/>
    </row>
    <row r="64829" spans="25:27" x14ac:dyDescent="0.2">
      <c r="Y64829" s="396"/>
      <c r="Z64829" s="396"/>
      <c r="AA64829" s="441"/>
    </row>
    <row r="64830" spans="25:27" x14ac:dyDescent="0.2">
      <c r="Y64830" s="396"/>
      <c r="Z64830" s="396"/>
      <c r="AA64830" s="441"/>
    </row>
    <row r="64831" spans="25:27" x14ac:dyDescent="0.2">
      <c r="Y64831" s="396"/>
      <c r="Z64831" s="396"/>
      <c r="AA64831" s="441"/>
    </row>
    <row r="64832" spans="25:27" x14ac:dyDescent="0.2">
      <c r="Y64832" s="396"/>
      <c r="Z64832" s="396"/>
      <c r="AA64832" s="441"/>
    </row>
    <row r="64833" spans="25:27" x14ac:dyDescent="0.2">
      <c r="Y64833" s="396"/>
      <c r="Z64833" s="396"/>
      <c r="AA64833" s="441"/>
    </row>
    <row r="64834" spans="25:27" x14ac:dyDescent="0.2">
      <c r="Y64834" s="396"/>
      <c r="Z64834" s="396"/>
      <c r="AA64834" s="441"/>
    </row>
    <row r="64835" spans="25:27" x14ac:dyDescent="0.2">
      <c r="Y64835" s="396"/>
      <c r="Z64835" s="396"/>
      <c r="AA64835" s="441"/>
    </row>
    <row r="64836" spans="25:27" x14ac:dyDescent="0.2">
      <c r="Y64836" s="396"/>
      <c r="Z64836" s="396"/>
      <c r="AA64836" s="441"/>
    </row>
    <row r="64837" spans="25:27" x14ac:dyDescent="0.2">
      <c r="Y64837" s="396"/>
      <c r="Z64837" s="396"/>
      <c r="AA64837" s="441"/>
    </row>
    <row r="64838" spans="25:27" x14ac:dyDescent="0.2">
      <c r="Y64838" s="396"/>
      <c r="Z64838" s="396"/>
      <c r="AA64838" s="441"/>
    </row>
    <row r="64839" spans="25:27" x14ac:dyDescent="0.2">
      <c r="Y64839" s="396"/>
      <c r="Z64839" s="396"/>
      <c r="AA64839" s="441"/>
    </row>
    <row r="64840" spans="25:27" x14ac:dyDescent="0.2">
      <c r="Y64840" s="396"/>
      <c r="Z64840" s="396"/>
      <c r="AA64840" s="441"/>
    </row>
    <row r="64841" spans="25:27" x14ac:dyDescent="0.2">
      <c r="Y64841" s="396"/>
      <c r="Z64841" s="396"/>
      <c r="AA64841" s="441"/>
    </row>
    <row r="64842" spans="25:27" x14ac:dyDescent="0.2">
      <c r="Y64842" s="396"/>
      <c r="Z64842" s="396"/>
      <c r="AA64842" s="441"/>
    </row>
    <row r="64843" spans="25:27" x14ac:dyDescent="0.2">
      <c r="Y64843" s="396"/>
      <c r="Z64843" s="396"/>
      <c r="AA64843" s="441"/>
    </row>
    <row r="64844" spans="25:27" x14ac:dyDescent="0.2">
      <c r="Y64844" s="396"/>
      <c r="Z64844" s="396"/>
      <c r="AA64844" s="441"/>
    </row>
    <row r="64845" spans="25:27" x14ac:dyDescent="0.2">
      <c r="Y64845" s="396"/>
      <c r="Z64845" s="396"/>
      <c r="AA64845" s="441"/>
    </row>
    <row r="64846" spans="25:27" x14ac:dyDescent="0.2">
      <c r="Y64846" s="396"/>
      <c r="Z64846" s="396"/>
      <c r="AA64846" s="441"/>
    </row>
    <row r="64847" spans="25:27" x14ac:dyDescent="0.2">
      <c r="Y64847" s="396"/>
      <c r="Z64847" s="396"/>
      <c r="AA64847" s="441"/>
    </row>
    <row r="64848" spans="25:27" x14ac:dyDescent="0.2">
      <c r="Y64848" s="396"/>
      <c r="Z64848" s="396"/>
      <c r="AA64848" s="441"/>
    </row>
    <row r="64849" spans="25:27" x14ac:dyDescent="0.2">
      <c r="Y64849" s="396"/>
      <c r="Z64849" s="396"/>
      <c r="AA64849" s="441"/>
    </row>
    <row r="64850" spans="25:27" x14ac:dyDescent="0.2">
      <c r="Y64850" s="396"/>
      <c r="Z64850" s="396"/>
      <c r="AA64850" s="441"/>
    </row>
    <row r="64851" spans="25:27" x14ac:dyDescent="0.2">
      <c r="Y64851" s="396"/>
      <c r="Z64851" s="396"/>
      <c r="AA64851" s="441"/>
    </row>
    <row r="64852" spans="25:27" x14ac:dyDescent="0.2">
      <c r="Y64852" s="396"/>
      <c r="Z64852" s="396"/>
      <c r="AA64852" s="441"/>
    </row>
    <row r="64853" spans="25:27" x14ac:dyDescent="0.2">
      <c r="Y64853" s="396"/>
      <c r="Z64853" s="396"/>
      <c r="AA64853" s="441"/>
    </row>
    <row r="64854" spans="25:27" x14ac:dyDescent="0.2">
      <c r="Y64854" s="396"/>
      <c r="Z64854" s="396"/>
      <c r="AA64854" s="441"/>
    </row>
    <row r="64855" spans="25:27" x14ac:dyDescent="0.2">
      <c r="Y64855" s="396"/>
      <c r="Z64855" s="396"/>
      <c r="AA64855" s="441"/>
    </row>
    <row r="64856" spans="25:27" x14ac:dyDescent="0.2">
      <c r="Y64856" s="396"/>
      <c r="Z64856" s="396"/>
      <c r="AA64856" s="441"/>
    </row>
    <row r="64857" spans="25:27" x14ac:dyDescent="0.2">
      <c r="Y64857" s="396"/>
      <c r="Z64857" s="396"/>
      <c r="AA64857" s="441"/>
    </row>
    <row r="64858" spans="25:27" x14ac:dyDescent="0.2">
      <c r="Y64858" s="396"/>
      <c r="Z64858" s="396"/>
      <c r="AA64858" s="441"/>
    </row>
    <row r="64859" spans="25:27" x14ac:dyDescent="0.2">
      <c r="Y64859" s="396"/>
      <c r="Z64859" s="396"/>
      <c r="AA64859" s="441"/>
    </row>
    <row r="64860" spans="25:27" x14ac:dyDescent="0.2">
      <c r="Y64860" s="396"/>
      <c r="Z64860" s="396"/>
      <c r="AA64860" s="441"/>
    </row>
    <row r="64861" spans="25:27" x14ac:dyDescent="0.2">
      <c r="Y64861" s="396"/>
      <c r="Z64861" s="396"/>
      <c r="AA64861" s="441"/>
    </row>
    <row r="64862" spans="25:27" x14ac:dyDescent="0.2">
      <c r="Y64862" s="396"/>
      <c r="Z64862" s="396"/>
      <c r="AA64862" s="441"/>
    </row>
    <row r="64863" spans="25:27" x14ac:dyDescent="0.2">
      <c r="Y64863" s="396"/>
      <c r="Z64863" s="396"/>
      <c r="AA64863" s="441"/>
    </row>
    <row r="64864" spans="25:27" x14ac:dyDescent="0.2">
      <c r="Y64864" s="396"/>
      <c r="Z64864" s="396"/>
      <c r="AA64864" s="441"/>
    </row>
    <row r="64865" spans="25:27" x14ac:dyDescent="0.2">
      <c r="Y64865" s="396"/>
      <c r="Z64865" s="396"/>
      <c r="AA64865" s="441"/>
    </row>
    <row r="64866" spans="25:27" x14ac:dyDescent="0.2">
      <c r="Y64866" s="396"/>
      <c r="Z64866" s="396"/>
      <c r="AA64866" s="441"/>
    </row>
    <row r="64867" spans="25:27" x14ac:dyDescent="0.2">
      <c r="Y64867" s="396"/>
      <c r="Z64867" s="396"/>
      <c r="AA64867" s="441"/>
    </row>
    <row r="64868" spans="25:27" x14ac:dyDescent="0.2">
      <c r="Y64868" s="396"/>
      <c r="Z64868" s="396"/>
      <c r="AA64868" s="441"/>
    </row>
    <row r="64869" spans="25:27" x14ac:dyDescent="0.2">
      <c r="Y64869" s="396"/>
      <c r="Z64869" s="396"/>
      <c r="AA64869" s="441"/>
    </row>
    <row r="64870" spans="25:27" x14ac:dyDescent="0.2">
      <c r="Y64870" s="396"/>
      <c r="Z64870" s="396"/>
      <c r="AA64870" s="441"/>
    </row>
    <row r="64871" spans="25:27" x14ac:dyDescent="0.2">
      <c r="Y64871" s="396"/>
      <c r="Z64871" s="396"/>
      <c r="AA64871" s="441"/>
    </row>
    <row r="64872" spans="25:27" x14ac:dyDescent="0.2">
      <c r="Y64872" s="396"/>
      <c r="Z64872" s="396"/>
      <c r="AA64872" s="441"/>
    </row>
    <row r="64873" spans="25:27" x14ac:dyDescent="0.2">
      <c r="Y64873" s="396"/>
      <c r="Z64873" s="396"/>
      <c r="AA64873" s="441"/>
    </row>
    <row r="64874" spans="25:27" x14ac:dyDescent="0.2">
      <c r="Y64874" s="396"/>
      <c r="Z64874" s="396"/>
      <c r="AA64874" s="441"/>
    </row>
    <row r="64875" spans="25:27" x14ac:dyDescent="0.2">
      <c r="Y64875" s="396"/>
      <c r="Z64875" s="396"/>
      <c r="AA64875" s="441"/>
    </row>
    <row r="64876" spans="25:27" x14ac:dyDescent="0.2">
      <c r="Y64876" s="396"/>
      <c r="Z64876" s="396"/>
      <c r="AA64876" s="441"/>
    </row>
    <row r="64877" spans="25:27" x14ac:dyDescent="0.2">
      <c r="Y64877" s="396"/>
      <c r="Z64877" s="396"/>
      <c r="AA64877" s="441"/>
    </row>
    <row r="64878" spans="25:27" x14ac:dyDescent="0.2">
      <c r="Y64878" s="396"/>
      <c r="Z64878" s="396"/>
      <c r="AA64878" s="441"/>
    </row>
    <row r="64879" spans="25:27" x14ac:dyDescent="0.2">
      <c r="Y64879" s="396"/>
      <c r="Z64879" s="396"/>
      <c r="AA64879" s="441"/>
    </row>
    <row r="64880" spans="25:27" x14ac:dyDescent="0.2">
      <c r="Y64880" s="396"/>
      <c r="Z64880" s="396"/>
      <c r="AA64880" s="441"/>
    </row>
    <row r="64881" spans="25:27" x14ac:dyDescent="0.2">
      <c r="Y64881" s="396"/>
      <c r="Z64881" s="396"/>
      <c r="AA64881" s="441"/>
    </row>
    <row r="64882" spans="25:27" x14ac:dyDescent="0.2">
      <c r="Y64882" s="396"/>
      <c r="Z64882" s="396"/>
      <c r="AA64882" s="441"/>
    </row>
    <row r="64883" spans="25:27" x14ac:dyDescent="0.2">
      <c r="Y64883" s="396"/>
      <c r="Z64883" s="396"/>
      <c r="AA64883" s="441"/>
    </row>
    <row r="64884" spans="25:27" x14ac:dyDescent="0.2">
      <c r="Y64884" s="396"/>
      <c r="Z64884" s="396"/>
      <c r="AA64884" s="441"/>
    </row>
    <row r="64885" spans="25:27" x14ac:dyDescent="0.2">
      <c r="Y64885" s="396"/>
      <c r="Z64885" s="396"/>
      <c r="AA64885" s="441"/>
    </row>
    <row r="64886" spans="25:27" x14ac:dyDescent="0.2">
      <c r="Y64886" s="396"/>
      <c r="Z64886" s="396"/>
      <c r="AA64886" s="441"/>
    </row>
    <row r="64887" spans="25:27" x14ac:dyDescent="0.2">
      <c r="Y64887" s="396"/>
      <c r="Z64887" s="396"/>
      <c r="AA64887" s="441"/>
    </row>
    <row r="64888" spans="25:27" x14ac:dyDescent="0.2">
      <c r="Y64888" s="396"/>
      <c r="Z64888" s="396"/>
      <c r="AA64888" s="441"/>
    </row>
    <row r="64889" spans="25:27" x14ac:dyDescent="0.2">
      <c r="Y64889" s="396"/>
      <c r="Z64889" s="396"/>
      <c r="AA64889" s="441"/>
    </row>
    <row r="64890" spans="25:27" x14ac:dyDescent="0.2">
      <c r="Y64890" s="396"/>
      <c r="Z64890" s="396"/>
      <c r="AA64890" s="441"/>
    </row>
    <row r="64891" spans="25:27" x14ac:dyDescent="0.2">
      <c r="Y64891" s="396"/>
      <c r="Z64891" s="396"/>
      <c r="AA64891" s="441"/>
    </row>
    <row r="64892" spans="25:27" x14ac:dyDescent="0.2">
      <c r="Y64892" s="396"/>
      <c r="Z64892" s="396"/>
      <c r="AA64892" s="441"/>
    </row>
    <row r="64893" spans="25:27" x14ac:dyDescent="0.2">
      <c r="Y64893" s="396"/>
      <c r="Z64893" s="396"/>
      <c r="AA64893" s="441"/>
    </row>
    <row r="64894" spans="25:27" x14ac:dyDescent="0.2">
      <c r="Y64894" s="396"/>
      <c r="Z64894" s="396"/>
      <c r="AA64894" s="441"/>
    </row>
    <row r="64895" spans="25:27" x14ac:dyDescent="0.2">
      <c r="Y64895" s="396"/>
      <c r="Z64895" s="396"/>
      <c r="AA64895" s="441"/>
    </row>
    <row r="64896" spans="25:27" x14ac:dyDescent="0.2">
      <c r="Y64896" s="396"/>
      <c r="Z64896" s="396"/>
      <c r="AA64896" s="441"/>
    </row>
    <row r="64897" spans="25:27" x14ac:dyDescent="0.2">
      <c r="Y64897" s="396"/>
      <c r="Z64897" s="396"/>
      <c r="AA64897" s="441"/>
    </row>
    <row r="64898" spans="25:27" x14ac:dyDescent="0.2">
      <c r="Y64898" s="396"/>
      <c r="Z64898" s="396"/>
      <c r="AA64898" s="441"/>
    </row>
    <row r="64899" spans="25:27" x14ac:dyDescent="0.2">
      <c r="Y64899" s="396"/>
      <c r="Z64899" s="396"/>
      <c r="AA64899" s="441"/>
    </row>
    <row r="64900" spans="25:27" x14ac:dyDescent="0.2">
      <c r="Y64900" s="396"/>
      <c r="Z64900" s="396"/>
      <c r="AA64900" s="441"/>
    </row>
    <row r="64901" spans="25:27" x14ac:dyDescent="0.2">
      <c r="Y64901" s="396"/>
      <c r="Z64901" s="396"/>
      <c r="AA64901" s="441"/>
    </row>
    <row r="64902" spans="25:27" x14ac:dyDescent="0.2">
      <c r="Y64902" s="396"/>
      <c r="Z64902" s="396"/>
      <c r="AA64902" s="441"/>
    </row>
    <row r="64903" spans="25:27" x14ac:dyDescent="0.2">
      <c r="Y64903" s="396"/>
      <c r="Z64903" s="396"/>
      <c r="AA64903" s="441"/>
    </row>
    <row r="64904" spans="25:27" x14ac:dyDescent="0.2">
      <c r="Y64904" s="396"/>
      <c r="Z64904" s="396"/>
      <c r="AA64904" s="441"/>
    </row>
    <row r="64905" spans="25:27" x14ac:dyDescent="0.2">
      <c r="Y64905" s="396"/>
      <c r="Z64905" s="396"/>
      <c r="AA64905" s="441"/>
    </row>
    <row r="64906" spans="25:27" x14ac:dyDescent="0.2">
      <c r="Y64906" s="396"/>
      <c r="Z64906" s="396"/>
      <c r="AA64906" s="441"/>
    </row>
    <row r="64907" spans="25:27" x14ac:dyDescent="0.2">
      <c r="Y64907" s="396"/>
      <c r="Z64907" s="396"/>
      <c r="AA64907" s="441"/>
    </row>
    <row r="64908" spans="25:27" x14ac:dyDescent="0.2">
      <c r="Y64908" s="396"/>
      <c r="Z64908" s="396"/>
      <c r="AA64908" s="441"/>
    </row>
    <row r="64909" spans="25:27" x14ac:dyDescent="0.2">
      <c r="Y64909" s="396"/>
      <c r="Z64909" s="396"/>
      <c r="AA64909" s="441"/>
    </row>
    <row r="64910" spans="25:27" x14ac:dyDescent="0.2">
      <c r="Y64910" s="396"/>
      <c r="Z64910" s="396"/>
      <c r="AA64910" s="441"/>
    </row>
    <row r="64911" spans="25:27" x14ac:dyDescent="0.2">
      <c r="Y64911" s="396"/>
      <c r="Z64911" s="396"/>
      <c r="AA64911" s="441"/>
    </row>
    <row r="64912" spans="25:27" x14ac:dyDescent="0.2">
      <c r="Y64912" s="396"/>
      <c r="Z64912" s="396"/>
      <c r="AA64912" s="441"/>
    </row>
    <row r="64913" spans="25:27" x14ac:dyDescent="0.2">
      <c r="Y64913" s="396"/>
      <c r="Z64913" s="396"/>
      <c r="AA64913" s="441"/>
    </row>
    <row r="64914" spans="25:27" x14ac:dyDescent="0.2">
      <c r="Y64914" s="396"/>
      <c r="Z64914" s="396"/>
      <c r="AA64914" s="441"/>
    </row>
    <row r="64915" spans="25:27" x14ac:dyDescent="0.2">
      <c r="Y64915" s="396"/>
      <c r="Z64915" s="396"/>
      <c r="AA64915" s="441"/>
    </row>
    <row r="64916" spans="25:27" x14ac:dyDescent="0.2">
      <c r="Y64916" s="396"/>
      <c r="Z64916" s="396"/>
      <c r="AA64916" s="441"/>
    </row>
    <row r="64917" spans="25:27" x14ac:dyDescent="0.2">
      <c r="Y64917" s="396"/>
      <c r="Z64917" s="396"/>
      <c r="AA64917" s="441"/>
    </row>
    <row r="64918" spans="25:27" x14ac:dyDescent="0.2">
      <c r="Y64918" s="396"/>
      <c r="Z64918" s="396"/>
      <c r="AA64918" s="441"/>
    </row>
    <row r="64919" spans="25:27" x14ac:dyDescent="0.2">
      <c r="Y64919" s="396"/>
      <c r="Z64919" s="396"/>
      <c r="AA64919" s="441"/>
    </row>
    <row r="64920" spans="25:27" x14ac:dyDescent="0.2">
      <c r="Y64920" s="396"/>
      <c r="Z64920" s="396"/>
      <c r="AA64920" s="441"/>
    </row>
    <row r="64921" spans="25:27" x14ac:dyDescent="0.2">
      <c r="Y64921" s="396"/>
      <c r="Z64921" s="396"/>
      <c r="AA64921" s="441"/>
    </row>
    <row r="64922" spans="25:27" x14ac:dyDescent="0.2">
      <c r="Y64922" s="396"/>
      <c r="Z64922" s="396"/>
      <c r="AA64922" s="441"/>
    </row>
    <row r="64923" spans="25:27" x14ac:dyDescent="0.2">
      <c r="Y64923" s="396"/>
      <c r="Z64923" s="396"/>
      <c r="AA64923" s="441"/>
    </row>
    <row r="64924" spans="25:27" x14ac:dyDescent="0.2">
      <c r="Y64924" s="396"/>
      <c r="Z64924" s="396"/>
      <c r="AA64924" s="441"/>
    </row>
    <row r="64925" spans="25:27" x14ac:dyDescent="0.2">
      <c r="Y64925" s="396"/>
      <c r="Z64925" s="396"/>
      <c r="AA64925" s="441"/>
    </row>
    <row r="64926" spans="25:27" x14ac:dyDescent="0.2">
      <c r="Y64926" s="396"/>
      <c r="Z64926" s="396"/>
      <c r="AA64926" s="441"/>
    </row>
    <row r="64927" spans="25:27" x14ac:dyDescent="0.2">
      <c r="Y64927" s="396"/>
      <c r="Z64927" s="396"/>
      <c r="AA64927" s="441"/>
    </row>
    <row r="64928" spans="25:27" x14ac:dyDescent="0.2">
      <c r="Y64928" s="396"/>
      <c r="Z64928" s="396"/>
      <c r="AA64928" s="441"/>
    </row>
    <row r="64929" spans="25:27" x14ac:dyDescent="0.2">
      <c r="Y64929" s="396"/>
      <c r="Z64929" s="396"/>
      <c r="AA64929" s="441"/>
    </row>
    <row r="64930" spans="25:27" x14ac:dyDescent="0.2">
      <c r="Y64930" s="396"/>
      <c r="Z64930" s="396"/>
      <c r="AA64930" s="441"/>
    </row>
    <row r="64931" spans="25:27" x14ac:dyDescent="0.2">
      <c r="Y64931" s="396"/>
      <c r="Z64931" s="396"/>
      <c r="AA64931" s="441"/>
    </row>
    <row r="64932" spans="25:27" x14ac:dyDescent="0.2">
      <c r="Y64932" s="396"/>
      <c r="Z64932" s="396"/>
      <c r="AA64932" s="441"/>
    </row>
    <row r="64933" spans="25:27" x14ac:dyDescent="0.2">
      <c r="Y64933" s="396"/>
      <c r="Z64933" s="396"/>
      <c r="AA64933" s="441"/>
    </row>
    <row r="64934" spans="25:27" x14ac:dyDescent="0.2">
      <c r="Y64934" s="396"/>
      <c r="Z64934" s="396"/>
      <c r="AA64934" s="441"/>
    </row>
    <row r="64935" spans="25:27" x14ac:dyDescent="0.2">
      <c r="Y64935" s="396"/>
      <c r="Z64935" s="396"/>
      <c r="AA64935" s="441"/>
    </row>
    <row r="64936" spans="25:27" x14ac:dyDescent="0.2">
      <c r="Y64936" s="396"/>
      <c r="Z64936" s="396"/>
      <c r="AA64936" s="441"/>
    </row>
    <row r="64937" spans="25:27" x14ac:dyDescent="0.2">
      <c r="Y64937" s="396"/>
      <c r="Z64937" s="396"/>
      <c r="AA64937" s="441"/>
    </row>
    <row r="64938" spans="25:27" x14ac:dyDescent="0.2">
      <c r="Y64938" s="396"/>
      <c r="Z64938" s="396"/>
      <c r="AA64938" s="441"/>
    </row>
    <row r="64939" spans="25:27" x14ac:dyDescent="0.2">
      <c r="Y64939" s="396"/>
      <c r="Z64939" s="396"/>
      <c r="AA64939" s="441"/>
    </row>
    <row r="64940" spans="25:27" x14ac:dyDescent="0.2">
      <c r="Y64940" s="396"/>
      <c r="Z64940" s="396"/>
      <c r="AA64940" s="441"/>
    </row>
    <row r="64941" spans="25:27" x14ac:dyDescent="0.2">
      <c r="Y64941" s="396"/>
      <c r="Z64941" s="396"/>
      <c r="AA64941" s="441"/>
    </row>
    <row r="64942" spans="25:27" x14ac:dyDescent="0.2">
      <c r="Y64942" s="396"/>
      <c r="Z64942" s="396"/>
      <c r="AA64942" s="441"/>
    </row>
    <row r="64943" spans="25:27" x14ac:dyDescent="0.2">
      <c r="Y64943" s="396"/>
      <c r="Z64943" s="396"/>
      <c r="AA64943" s="441"/>
    </row>
    <row r="64944" spans="25:27" x14ac:dyDescent="0.2">
      <c r="Y64944" s="396"/>
      <c r="Z64944" s="396"/>
      <c r="AA64944" s="441"/>
    </row>
    <row r="64945" spans="25:27" x14ac:dyDescent="0.2">
      <c r="Y64945" s="396"/>
      <c r="Z64945" s="396"/>
      <c r="AA64945" s="441"/>
    </row>
    <row r="64946" spans="25:27" x14ac:dyDescent="0.2">
      <c r="Y64946" s="396"/>
      <c r="Z64946" s="396"/>
      <c r="AA64946" s="441"/>
    </row>
    <row r="64947" spans="25:27" x14ac:dyDescent="0.2">
      <c r="Y64947" s="396"/>
      <c r="Z64947" s="396"/>
      <c r="AA64947" s="441"/>
    </row>
    <row r="64948" spans="25:27" x14ac:dyDescent="0.2">
      <c r="Y64948" s="396"/>
      <c r="Z64948" s="396"/>
      <c r="AA64948" s="441"/>
    </row>
    <row r="64949" spans="25:27" x14ac:dyDescent="0.2">
      <c r="Y64949" s="396"/>
      <c r="Z64949" s="396"/>
      <c r="AA64949" s="441"/>
    </row>
    <row r="64950" spans="25:27" x14ac:dyDescent="0.2">
      <c r="Y64950" s="396"/>
      <c r="Z64950" s="396"/>
      <c r="AA64950" s="441"/>
    </row>
    <row r="64951" spans="25:27" x14ac:dyDescent="0.2">
      <c r="Y64951" s="396"/>
      <c r="Z64951" s="396"/>
      <c r="AA64951" s="441"/>
    </row>
    <row r="64952" spans="25:27" x14ac:dyDescent="0.2">
      <c r="Y64952" s="396"/>
      <c r="Z64952" s="396"/>
      <c r="AA64952" s="441"/>
    </row>
    <row r="64953" spans="25:27" x14ac:dyDescent="0.2">
      <c r="Y64953" s="396"/>
      <c r="Z64953" s="396"/>
      <c r="AA64953" s="441"/>
    </row>
    <row r="64954" spans="25:27" x14ac:dyDescent="0.2">
      <c r="Y64954" s="396"/>
      <c r="Z64954" s="396"/>
      <c r="AA64954" s="441"/>
    </row>
    <row r="64955" spans="25:27" x14ac:dyDescent="0.2">
      <c r="Y64955" s="396"/>
      <c r="Z64955" s="396"/>
      <c r="AA64955" s="441"/>
    </row>
    <row r="64956" spans="25:27" x14ac:dyDescent="0.2">
      <c r="Y64956" s="396"/>
      <c r="Z64956" s="396"/>
      <c r="AA64956" s="441"/>
    </row>
    <row r="64957" spans="25:27" x14ac:dyDescent="0.2">
      <c r="Y64957" s="396"/>
      <c r="Z64957" s="396"/>
      <c r="AA64957" s="441"/>
    </row>
    <row r="64958" spans="25:27" x14ac:dyDescent="0.2">
      <c r="Y64958" s="396"/>
      <c r="Z64958" s="396"/>
      <c r="AA64958" s="441"/>
    </row>
    <row r="64959" spans="25:27" x14ac:dyDescent="0.2">
      <c r="Y64959" s="396"/>
      <c r="Z64959" s="396"/>
      <c r="AA64959" s="441"/>
    </row>
    <row r="64960" spans="25:27" x14ac:dyDescent="0.2">
      <c r="Y64960" s="396"/>
      <c r="Z64960" s="396"/>
      <c r="AA64960" s="441"/>
    </row>
    <row r="64961" spans="25:27" x14ac:dyDescent="0.2">
      <c r="Y64961" s="396"/>
      <c r="Z64961" s="396"/>
      <c r="AA64961" s="441"/>
    </row>
    <row r="64962" spans="25:27" x14ac:dyDescent="0.2">
      <c r="Y64962" s="396"/>
      <c r="Z64962" s="396"/>
      <c r="AA64962" s="441"/>
    </row>
    <row r="64963" spans="25:27" x14ac:dyDescent="0.2">
      <c r="Y64963" s="396"/>
      <c r="Z64963" s="396"/>
      <c r="AA64963" s="441"/>
    </row>
    <row r="64964" spans="25:27" x14ac:dyDescent="0.2">
      <c r="Y64964" s="396"/>
      <c r="Z64964" s="396"/>
      <c r="AA64964" s="441"/>
    </row>
    <row r="64965" spans="25:27" x14ac:dyDescent="0.2">
      <c r="Y64965" s="396"/>
      <c r="Z64965" s="396"/>
      <c r="AA64965" s="441"/>
    </row>
    <row r="64966" spans="25:27" x14ac:dyDescent="0.2">
      <c r="Y64966" s="396"/>
      <c r="Z64966" s="396"/>
      <c r="AA64966" s="441"/>
    </row>
    <row r="64967" spans="25:27" x14ac:dyDescent="0.2">
      <c r="Y64967" s="396"/>
      <c r="Z64967" s="396"/>
      <c r="AA64967" s="441"/>
    </row>
    <row r="64968" spans="25:27" x14ac:dyDescent="0.2">
      <c r="Y64968" s="396"/>
      <c r="Z64968" s="396"/>
      <c r="AA64968" s="441"/>
    </row>
    <row r="64969" spans="25:27" x14ac:dyDescent="0.2">
      <c r="Y64969" s="396"/>
      <c r="Z64969" s="396"/>
      <c r="AA64969" s="441"/>
    </row>
    <row r="64970" spans="25:27" x14ac:dyDescent="0.2">
      <c r="Y64970" s="396"/>
      <c r="Z64970" s="396"/>
      <c r="AA64970" s="441"/>
    </row>
    <row r="64971" spans="25:27" x14ac:dyDescent="0.2">
      <c r="Y64971" s="396"/>
      <c r="Z64971" s="396"/>
      <c r="AA64971" s="441"/>
    </row>
    <row r="64972" spans="25:27" x14ac:dyDescent="0.2">
      <c r="Y64972" s="396"/>
      <c r="Z64972" s="396"/>
      <c r="AA64972" s="441"/>
    </row>
    <row r="64973" spans="25:27" x14ac:dyDescent="0.2">
      <c r="Y64973" s="396"/>
      <c r="Z64973" s="396"/>
      <c r="AA64973" s="441"/>
    </row>
    <row r="64974" spans="25:27" x14ac:dyDescent="0.2">
      <c r="Y64974" s="396"/>
      <c r="Z64974" s="396"/>
      <c r="AA64974" s="441"/>
    </row>
    <row r="64975" spans="25:27" x14ac:dyDescent="0.2">
      <c r="Y64975" s="396"/>
      <c r="Z64975" s="396"/>
      <c r="AA64975" s="441"/>
    </row>
    <row r="64976" spans="25:27" x14ac:dyDescent="0.2">
      <c r="Y64976" s="396"/>
      <c r="Z64976" s="396"/>
      <c r="AA64976" s="441"/>
    </row>
    <row r="64977" spans="25:27" x14ac:dyDescent="0.2">
      <c r="Y64977" s="396"/>
      <c r="Z64977" s="396"/>
      <c r="AA64977" s="441"/>
    </row>
    <row r="64978" spans="25:27" x14ac:dyDescent="0.2">
      <c r="Y64978" s="396"/>
      <c r="Z64978" s="396"/>
      <c r="AA64978" s="441"/>
    </row>
    <row r="64979" spans="25:27" x14ac:dyDescent="0.2">
      <c r="Y64979" s="396"/>
      <c r="Z64979" s="396"/>
      <c r="AA64979" s="441"/>
    </row>
    <row r="64980" spans="25:27" x14ac:dyDescent="0.2">
      <c r="Y64980" s="396"/>
      <c r="Z64980" s="396"/>
      <c r="AA64980" s="441"/>
    </row>
    <row r="64981" spans="25:27" x14ac:dyDescent="0.2">
      <c r="Y64981" s="396"/>
      <c r="Z64981" s="396"/>
      <c r="AA64981" s="441"/>
    </row>
    <row r="64982" spans="25:27" x14ac:dyDescent="0.2">
      <c r="Y64982" s="396"/>
      <c r="Z64982" s="396"/>
      <c r="AA64982" s="441"/>
    </row>
    <row r="64983" spans="25:27" x14ac:dyDescent="0.2">
      <c r="Y64983" s="396"/>
      <c r="Z64983" s="396"/>
      <c r="AA64983" s="441"/>
    </row>
    <row r="64984" spans="25:27" x14ac:dyDescent="0.2">
      <c r="Y64984" s="396"/>
      <c r="Z64984" s="396"/>
      <c r="AA64984" s="441"/>
    </row>
    <row r="64985" spans="25:27" x14ac:dyDescent="0.2">
      <c r="Y64985" s="396"/>
      <c r="Z64985" s="396"/>
      <c r="AA64985" s="441"/>
    </row>
    <row r="64986" spans="25:27" x14ac:dyDescent="0.2">
      <c r="Y64986" s="396"/>
      <c r="Z64986" s="396"/>
      <c r="AA64986" s="441"/>
    </row>
    <row r="64987" spans="25:27" x14ac:dyDescent="0.2">
      <c r="Y64987" s="396"/>
      <c r="Z64987" s="396"/>
      <c r="AA64987" s="441"/>
    </row>
    <row r="64988" spans="25:27" x14ac:dyDescent="0.2">
      <c r="Y64988" s="396"/>
      <c r="Z64988" s="396"/>
      <c r="AA64988" s="441"/>
    </row>
    <row r="64989" spans="25:27" x14ac:dyDescent="0.2">
      <c r="Y64989" s="396"/>
      <c r="Z64989" s="396"/>
      <c r="AA64989" s="441"/>
    </row>
    <row r="64990" spans="25:27" x14ac:dyDescent="0.2">
      <c r="Y64990" s="396"/>
      <c r="Z64990" s="396"/>
      <c r="AA64990" s="441"/>
    </row>
    <row r="64991" spans="25:27" x14ac:dyDescent="0.2">
      <c r="Y64991" s="396"/>
      <c r="Z64991" s="396"/>
      <c r="AA64991" s="441"/>
    </row>
    <row r="64992" spans="25:27" x14ac:dyDescent="0.2">
      <c r="Y64992" s="396"/>
      <c r="Z64992" s="396"/>
      <c r="AA64992" s="441"/>
    </row>
    <row r="64993" spans="25:27" x14ac:dyDescent="0.2">
      <c r="Y64993" s="396"/>
      <c r="Z64993" s="396"/>
      <c r="AA64993" s="441"/>
    </row>
    <row r="64994" spans="25:27" x14ac:dyDescent="0.2">
      <c r="Y64994" s="396"/>
      <c r="Z64994" s="396"/>
      <c r="AA64994" s="441"/>
    </row>
    <row r="64995" spans="25:27" x14ac:dyDescent="0.2">
      <c r="Y64995" s="396"/>
      <c r="Z64995" s="396"/>
      <c r="AA64995" s="441"/>
    </row>
    <row r="64996" spans="25:27" x14ac:dyDescent="0.2">
      <c r="Y64996" s="396"/>
      <c r="Z64996" s="396"/>
      <c r="AA64996" s="441"/>
    </row>
    <row r="64997" spans="25:27" x14ac:dyDescent="0.2">
      <c r="Y64997" s="396"/>
      <c r="Z64997" s="396"/>
      <c r="AA64997" s="441"/>
    </row>
    <row r="64998" spans="25:27" x14ac:dyDescent="0.2">
      <c r="Y64998" s="396"/>
      <c r="Z64998" s="396"/>
      <c r="AA64998" s="441"/>
    </row>
    <row r="64999" spans="25:27" x14ac:dyDescent="0.2">
      <c r="Y64999" s="396"/>
      <c r="Z64999" s="396"/>
      <c r="AA64999" s="441"/>
    </row>
    <row r="65000" spans="25:27" x14ac:dyDescent="0.2">
      <c r="Y65000" s="396"/>
      <c r="Z65000" s="396"/>
      <c r="AA65000" s="441"/>
    </row>
    <row r="65001" spans="25:27" x14ac:dyDescent="0.2">
      <c r="Y65001" s="396"/>
      <c r="Z65001" s="396"/>
      <c r="AA65001" s="441"/>
    </row>
    <row r="65002" spans="25:27" x14ac:dyDescent="0.2">
      <c r="Y65002" s="396"/>
      <c r="Z65002" s="396"/>
      <c r="AA65002" s="441"/>
    </row>
    <row r="65003" spans="25:27" x14ac:dyDescent="0.2">
      <c r="Y65003" s="396"/>
      <c r="Z65003" s="396"/>
      <c r="AA65003" s="441"/>
    </row>
    <row r="65004" spans="25:27" x14ac:dyDescent="0.2">
      <c r="Y65004" s="396"/>
      <c r="Z65004" s="396"/>
      <c r="AA65004" s="441"/>
    </row>
    <row r="65005" spans="25:27" x14ac:dyDescent="0.2">
      <c r="Y65005" s="396"/>
      <c r="Z65005" s="396"/>
      <c r="AA65005" s="441"/>
    </row>
    <row r="65006" spans="25:27" x14ac:dyDescent="0.2">
      <c r="Y65006" s="396"/>
      <c r="Z65006" s="396"/>
      <c r="AA65006" s="441"/>
    </row>
    <row r="65007" spans="25:27" x14ac:dyDescent="0.2">
      <c r="Y65007" s="396"/>
      <c r="Z65007" s="396"/>
      <c r="AA65007" s="441"/>
    </row>
    <row r="65008" spans="25:27" x14ac:dyDescent="0.2">
      <c r="Y65008" s="396"/>
      <c r="Z65008" s="396"/>
      <c r="AA65008" s="441"/>
    </row>
    <row r="65009" spans="25:27" x14ac:dyDescent="0.2">
      <c r="Y65009" s="396"/>
      <c r="Z65009" s="396"/>
      <c r="AA65009" s="441"/>
    </row>
    <row r="65010" spans="25:27" x14ac:dyDescent="0.2">
      <c r="Y65010" s="396"/>
      <c r="Z65010" s="396"/>
      <c r="AA65010" s="441"/>
    </row>
    <row r="65011" spans="25:27" x14ac:dyDescent="0.2">
      <c r="Y65011" s="396"/>
      <c r="Z65011" s="396"/>
      <c r="AA65011" s="441"/>
    </row>
    <row r="65012" spans="25:27" x14ac:dyDescent="0.2">
      <c r="Y65012" s="396"/>
      <c r="Z65012" s="396"/>
      <c r="AA65012" s="441"/>
    </row>
    <row r="65013" spans="25:27" x14ac:dyDescent="0.2">
      <c r="Y65013" s="396"/>
      <c r="Z65013" s="396"/>
      <c r="AA65013" s="441"/>
    </row>
    <row r="65014" spans="25:27" x14ac:dyDescent="0.2">
      <c r="Y65014" s="396"/>
      <c r="Z65014" s="396"/>
      <c r="AA65014" s="441"/>
    </row>
    <row r="65015" spans="25:27" x14ac:dyDescent="0.2">
      <c r="Y65015" s="396"/>
      <c r="Z65015" s="396"/>
      <c r="AA65015" s="441"/>
    </row>
    <row r="65016" spans="25:27" x14ac:dyDescent="0.2">
      <c r="Y65016" s="396"/>
      <c r="Z65016" s="396"/>
      <c r="AA65016" s="441"/>
    </row>
    <row r="65017" spans="25:27" x14ac:dyDescent="0.2">
      <c r="Y65017" s="396"/>
      <c r="Z65017" s="396"/>
      <c r="AA65017" s="441"/>
    </row>
    <row r="65018" spans="25:27" x14ac:dyDescent="0.2">
      <c r="Y65018" s="396"/>
      <c r="Z65018" s="396"/>
      <c r="AA65018" s="441"/>
    </row>
    <row r="65019" spans="25:27" x14ac:dyDescent="0.2">
      <c r="Y65019" s="396"/>
      <c r="Z65019" s="396"/>
      <c r="AA65019" s="441"/>
    </row>
    <row r="65020" spans="25:27" x14ac:dyDescent="0.2">
      <c r="Y65020" s="396"/>
      <c r="Z65020" s="396"/>
      <c r="AA65020" s="441"/>
    </row>
    <row r="65021" spans="25:27" x14ac:dyDescent="0.2">
      <c r="Y65021" s="396"/>
      <c r="Z65021" s="396"/>
      <c r="AA65021" s="441"/>
    </row>
    <row r="65022" spans="25:27" x14ac:dyDescent="0.2">
      <c r="Y65022" s="396"/>
      <c r="Z65022" s="396"/>
      <c r="AA65022" s="441"/>
    </row>
    <row r="65023" spans="25:27" x14ac:dyDescent="0.2">
      <c r="Y65023" s="396"/>
      <c r="Z65023" s="396"/>
      <c r="AA65023" s="441"/>
    </row>
    <row r="65024" spans="25:27" x14ac:dyDescent="0.2">
      <c r="Y65024" s="396"/>
      <c r="Z65024" s="396"/>
      <c r="AA65024" s="441"/>
    </row>
    <row r="65025" spans="25:27" x14ac:dyDescent="0.2">
      <c r="Y65025" s="396"/>
      <c r="Z65025" s="396"/>
      <c r="AA65025" s="441"/>
    </row>
    <row r="65026" spans="25:27" x14ac:dyDescent="0.2">
      <c r="Y65026" s="396"/>
      <c r="Z65026" s="396"/>
      <c r="AA65026" s="441"/>
    </row>
    <row r="65027" spans="25:27" x14ac:dyDescent="0.2">
      <c r="Y65027" s="396"/>
      <c r="Z65027" s="396"/>
      <c r="AA65027" s="441"/>
    </row>
    <row r="65028" spans="25:27" x14ac:dyDescent="0.2">
      <c r="Y65028" s="396"/>
      <c r="Z65028" s="396"/>
      <c r="AA65028" s="441"/>
    </row>
    <row r="65029" spans="25:27" x14ac:dyDescent="0.2">
      <c r="Y65029" s="396"/>
      <c r="Z65029" s="396"/>
      <c r="AA65029" s="441"/>
    </row>
    <row r="65030" spans="25:27" x14ac:dyDescent="0.2">
      <c r="Y65030" s="396"/>
      <c r="Z65030" s="396"/>
      <c r="AA65030" s="441"/>
    </row>
    <row r="65031" spans="25:27" x14ac:dyDescent="0.2">
      <c r="Y65031" s="396"/>
      <c r="Z65031" s="396"/>
      <c r="AA65031" s="441"/>
    </row>
    <row r="65032" spans="25:27" x14ac:dyDescent="0.2">
      <c r="Y65032" s="396"/>
      <c r="Z65032" s="396"/>
      <c r="AA65032" s="441"/>
    </row>
    <row r="65033" spans="25:27" x14ac:dyDescent="0.2">
      <c r="Y65033" s="396"/>
      <c r="Z65033" s="396"/>
      <c r="AA65033" s="441"/>
    </row>
    <row r="65034" spans="25:27" x14ac:dyDescent="0.2">
      <c r="Y65034" s="396"/>
      <c r="Z65034" s="396"/>
      <c r="AA65034" s="441"/>
    </row>
    <row r="65035" spans="25:27" x14ac:dyDescent="0.2">
      <c r="Y65035" s="396"/>
      <c r="Z65035" s="396"/>
      <c r="AA65035" s="441"/>
    </row>
    <row r="65036" spans="25:27" x14ac:dyDescent="0.2">
      <c r="Y65036" s="396"/>
      <c r="Z65036" s="396"/>
      <c r="AA65036" s="441"/>
    </row>
    <row r="65037" spans="25:27" x14ac:dyDescent="0.2">
      <c r="Y65037" s="396"/>
      <c r="Z65037" s="396"/>
      <c r="AA65037" s="441"/>
    </row>
    <row r="65038" spans="25:27" x14ac:dyDescent="0.2">
      <c r="Y65038" s="396"/>
      <c r="Z65038" s="396"/>
      <c r="AA65038" s="441"/>
    </row>
    <row r="65039" spans="25:27" x14ac:dyDescent="0.2">
      <c r="Y65039" s="396"/>
      <c r="Z65039" s="396"/>
      <c r="AA65039" s="441"/>
    </row>
    <row r="65040" spans="25:27" x14ac:dyDescent="0.2">
      <c r="Y65040" s="396"/>
      <c r="Z65040" s="396"/>
      <c r="AA65040" s="441"/>
    </row>
    <row r="65041" spans="25:27" x14ac:dyDescent="0.2">
      <c r="Y65041" s="396"/>
      <c r="Z65041" s="396"/>
      <c r="AA65041" s="441"/>
    </row>
    <row r="65042" spans="25:27" x14ac:dyDescent="0.2">
      <c r="Y65042" s="396"/>
      <c r="Z65042" s="396"/>
      <c r="AA65042" s="441"/>
    </row>
    <row r="65043" spans="25:27" x14ac:dyDescent="0.2">
      <c r="Y65043" s="396"/>
      <c r="Z65043" s="396"/>
      <c r="AA65043" s="441"/>
    </row>
    <row r="65044" spans="25:27" x14ac:dyDescent="0.2">
      <c r="Y65044" s="396"/>
      <c r="Z65044" s="396"/>
      <c r="AA65044" s="441"/>
    </row>
    <row r="65045" spans="25:27" x14ac:dyDescent="0.2">
      <c r="Y65045" s="396"/>
      <c r="Z65045" s="396"/>
      <c r="AA65045" s="441"/>
    </row>
    <row r="65046" spans="25:27" x14ac:dyDescent="0.2">
      <c r="Y65046" s="396"/>
      <c r="Z65046" s="396"/>
      <c r="AA65046" s="441"/>
    </row>
    <row r="65047" spans="25:27" x14ac:dyDescent="0.2">
      <c r="Y65047" s="396"/>
      <c r="Z65047" s="396"/>
      <c r="AA65047" s="441"/>
    </row>
    <row r="65048" spans="25:27" x14ac:dyDescent="0.2">
      <c r="Y65048" s="396"/>
      <c r="Z65048" s="396"/>
      <c r="AA65048" s="441"/>
    </row>
    <row r="65049" spans="25:27" x14ac:dyDescent="0.2">
      <c r="Y65049" s="396"/>
      <c r="Z65049" s="396"/>
      <c r="AA65049" s="441"/>
    </row>
    <row r="65050" spans="25:27" x14ac:dyDescent="0.2">
      <c r="Y65050" s="396"/>
      <c r="Z65050" s="396"/>
      <c r="AA65050" s="441"/>
    </row>
    <row r="65051" spans="25:27" x14ac:dyDescent="0.2">
      <c r="Y65051" s="396"/>
      <c r="Z65051" s="396"/>
      <c r="AA65051" s="441"/>
    </row>
    <row r="65052" spans="25:27" x14ac:dyDescent="0.2">
      <c r="Y65052" s="396"/>
      <c r="Z65052" s="396"/>
      <c r="AA65052" s="441"/>
    </row>
    <row r="65053" spans="25:27" x14ac:dyDescent="0.2">
      <c r="Y65053" s="396"/>
      <c r="Z65053" s="396"/>
      <c r="AA65053" s="441"/>
    </row>
    <row r="65054" spans="25:27" x14ac:dyDescent="0.2">
      <c r="Y65054" s="396"/>
      <c r="Z65054" s="396"/>
      <c r="AA65054" s="441"/>
    </row>
    <row r="65055" spans="25:27" x14ac:dyDescent="0.2">
      <c r="Y65055" s="396"/>
      <c r="Z65055" s="396"/>
      <c r="AA65055" s="441"/>
    </row>
    <row r="65056" spans="25:27" x14ac:dyDescent="0.2">
      <c r="Y65056" s="396"/>
      <c r="Z65056" s="396"/>
      <c r="AA65056" s="441"/>
    </row>
    <row r="65057" spans="25:27" x14ac:dyDescent="0.2">
      <c r="Y65057" s="396"/>
      <c r="Z65057" s="396"/>
      <c r="AA65057" s="441"/>
    </row>
    <row r="65058" spans="25:27" x14ac:dyDescent="0.2">
      <c r="Y65058" s="396"/>
      <c r="Z65058" s="396"/>
      <c r="AA65058" s="441"/>
    </row>
    <row r="65059" spans="25:27" x14ac:dyDescent="0.2">
      <c r="Y65059" s="396"/>
      <c r="Z65059" s="396"/>
      <c r="AA65059" s="441"/>
    </row>
    <row r="65060" spans="25:27" x14ac:dyDescent="0.2">
      <c r="Y65060" s="396"/>
      <c r="Z65060" s="396"/>
      <c r="AA65060" s="441"/>
    </row>
    <row r="65061" spans="25:27" x14ac:dyDescent="0.2">
      <c r="Y65061" s="396"/>
      <c r="Z65061" s="396"/>
      <c r="AA65061" s="441"/>
    </row>
    <row r="65062" spans="25:27" x14ac:dyDescent="0.2">
      <c r="Y65062" s="396"/>
      <c r="Z65062" s="396"/>
      <c r="AA65062" s="441"/>
    </row>
    <row r="65063" spans="25:27" x14ac:dyDescent="0.2">
      <c r="Y65063" s="396"/>
      <c r="Z65063" s="396"/>
      <c r="AA65063" s="441"/>
    </row>
    <row r="65064" spans="25:27" x14ac:dyDescent="0.2">
      <c r="Y65064" s="396"/>
      <c r="Z65064" s="396"/>
      <c r="AA65064" s="441"/>
    </row>
    <row r="65065" spans="25:27" x14ac:dyDescent="0.2">
      <c r="Y65065" s="396"/>
      <c r="Z65065" s="396"/>
      <c r="AA65065" s="441"/>
    </row>
    <row r="65066" spans="25:27" x14ac:dyDescent="0.2">
      <c r="Y65066" s="396"/>
      <c r="Z65066" s="396"/>
      <c r="AA65066" s="441"/>
    </row>
    <row r="65067" spans="25:27" x14ac:dyDescent="0.2">
      <c r="Y65067" s="396"/>
      <c r="Z65067" s="396"/>
      <c r="AA65067" s="441"/>
    </row>
    <row r="65068" spans="25:27" x14ac:dyDescent="0.2">
      <c r="Y65068" s="396"/>
      <c r="Z65068" s="396"/>
      <c r="AA65068" s="441"/>
    </row>
    <row r="65069" spans="25:27" x14ac:dyDescent="0.2">
      <c r="Y65069" s="396"/>
      <c r="Z65069" s="396"/>
      <c r="AA65069" s="441"/>
    </row>
    <row r="65070" spans="25:27" x14ac:dyDescent="0.2">
      <c r="Y65070" s="396"/>
      <c r="Z65070" s="396"/>
      <c r="AA65070" s="441"/>
    </row>
    <row r="65071" spans="25:27" x14ac:dyDescent="0.2">
      <c r="Y65071" s="396"/>
      <c r="Z65071" s="396"/>
      <c r="AA65071" s="441"/>
    </row>
    <row r="65072" spans="25:27" x14ac:dyDescent="0.2">
      <c r="Y65072" s="396"/>
      <c r="Z65072" s="396"/>
      <c r="AA65072" s="441"/>
    </row>
    <row r="65073" spans="25:27" x14ac:dyDescent="0.2">
      <c r="Y65073" s="396"/>
      <c r="Z65073" s="396"/>
      <c r="AA65073" s="441"/>
    </row>
    <row r="65074" spans="25:27" x14ac:dyDescent="0.2">
      <c r="Y65074" s="396"/>
      <c r="Z65074" s="396"/>
      <c r="AA65074" s="441"/>
    </row>
    <row r="65075" spans="25:27" x14ac:dyDescent="0.2">
      <c r="Y65075" s="396"/>
      <c r="Z65075" s="396"/>
      <c r="AA65075" s="441"/>
    </row>
    <row r="65076" spans="25:27" x14ac:dyDescent="0.2">
      <c r="Y65076" s="396"/>
      <c r="Z65076" s="396"/>
      <c r="AA65076" s="441"/>
    </row>
    <row r="65077" spans="25:27" x14ac:dyDescent="0.2">
      <c r="Y65077" s="396"/>
      <c r="Z65077" s="396"/>
      <c r="AA65077" s="441"/>
    </row>
    <row r="65078" spans="25:27" x14ac:dyDescent="0.2">
      <c r="Y65078" s="396"/>
      <c r="Z65078" s="396"/>
      <c r="AA65078" s="441"/>
    </row>
    <row r="65079" spans="25:27" x14ac:dyDescent="0.2">
      <c r="Y65079" s="396"/>
      <c r="Z65079" s="396"/>
      <c r="AA65079" s="441"/>
    </row>
    <row r="65080" spans="25:27" x14ac:dyDescent="0.2">
      <c r="Y65080" s="396"/>
      <c r="Z65080" s="396"/>
      <c r="AA65080" s="441"/>
    </row>
    <row r="65081" spans="25:27" x14ac:dyDescent="0.2">
      <c r="Y65081" s="396"/>
      <c r="Z65081" s="396"/>
      <c r="AA65081" s="441"/>
    </row>
    <row r="65082" spans="25:27" x14ac:dyDescent="0.2">
      <c r="Y65082" s="396"/>
      <c r="Z65082" s="396"/>
      <c r="AA65082" s="441"/>
    </row>
    <row r="65083" spans="25:27" x14ac:dyDescent="0.2">
      <c r="Y65083" s="396"/>
      <c r="Z65083" s="396"/>
      <c r="AA65083" s="441"/>
    </row>
    <row r="65084" spans="25:27" x14ac:dyDescent="0.2">
      <c r="Y65084" s="396"/>
      <c r="Z65084" s="396"/>
      <c r="AA65084" s="441"/>
    </row>
    <row r="65085" spans="25:27" x14ac:dyDescent="0.2">
      <c r="Y65085" s="396"/>
      <c r="Z65085" s="396"/>
      <c r="AA65085" s="441"/>
    </row>
    <row r="65086" spans="25:27" x14ac:dyDescent="0.2">
      <c r="Y65086" s="396"/>
      <c r="Z65086" s="396"/>
      <c r="AA65086" s="441"/>
    </row>
    <row r="65087" spans="25:27" x14ac:dyDescent="0.2">
      <c r="Y65087" s="396"/>
      <c r="Z65087" s="396"/>
      <c r="AA65087" s="441"/>
    </row>
    <row r="65088" spans="25:27" x14ac:dyDescent="0.2">
      <c r="Y65088" s="396"/>
      <c r="Z65088" s="396"/>
      <c r="AA65088" s="441"/>
    </row>
    <row r="65089" spans="25:27" x14ac:dyDescent="0.2">
      <c r="Y65089" s="396"/>
      <c r="Z65089" s="396"/>
      <c r="AA65089" s="441"/>
    </row>
    <row r="65090" spans="25:27" x14ac:dyDescent="0.2">
      <c r="Y65090" s="396"/>
      <c r="Z65090" s="396"/>
      <c r="AA65090" s="441"/>
    </row>
    <row r="65091" spans="25:27" x14ac:dyDescent="0.2">
      <c r="Y65091" s="396"/>
      <c r="Z65091" s="396"/>
      <c r="AA65091" s="441"/>
    </row>
    <row r="65092" spans="25:27" x14ac:dyDescent="0.2">
      <c r="Y65092" s="396"/>
      <c r="Z65092" s="396"/>
      <c r="AA65092" s="441"/>
    </row>
    <row r="65093" spans="25:27" x14ac:dyDescent="0.2">
      <c r="Y65093" s="396"/>
      <c r="Z65093" s="396"/>
      <c r="AA65093" s="441"/>
    </row>
    <row r="65094" spans="25:27" x14ac:dyDescent="0.2">
      <c r="Y65094" s="396"/>
      <c r="Z65094" s="396"/>
      <c r="AA65094" s="441"/>
    </row>
    <row r="65095" spans="25:27" x14ac:dyDescent="0.2">
      <c r="Y65095" s="396"/>
      <c r="Z65095" s="396"/>
      <c r="AA65095" s="441"/>
    </row>
    <row r="65096" spans="25:27" x14ac:dyDescent="0.2">
      <c r="Y65096" s="396"/>
      <c r="Z65096" s="396"/>
      <c r="AA65096" s="441"/>
    </row>
    <row r="65097" spans="25:27" x14ac:dyDescent="0.2">
      <c r="Y65097" s="396"/>
      <c r="Z65097" s="396"/>
      <c r="AA65097" s="441"/>
    </row>
    <row r="65098" spans="25:27" x14ac:dyDescent="0.2">
      <c r="Y65098" s="396"/>
      <c r="Z65098" s="396"/>
      <c r="AA65098" s="441"/>
    </row>
    <row r="65099" spans="25:27" x14ac:dyDescent="0.2">
      <c r="Y65099" s="396"/>
      <c r="Z65099" s="396"/>
      <c r="AA65099" s="441"/>
    </row>
    <row r="65100" spans="25:27" x14ac:dyDescent="0.2">
      <c r="Y65100" s="396"/>
      <c r="Z65100" s="396"/>
      <c r="AA65100" s="441"/>
    </row>
    <row r="65101" spans="25:27" x14ac:dyDescent="0.2">
      <c r="Y65101" s="396"/>
      <c r="Z65101" s="396"/>
      <c r="AA65101" s="441"/>
    </row>
    <row r="65102" spans="25:27" x14ac:dyDescent="0.2">
      <c r="Y65102" s="396"/>
      <c r="Z65102" s="396"/>
      <c r="AA65102" s="441"/>
    </row>
    <row r="65103" spans="25:27" x14ac:dyDescent="0.2">
      <c r="Y65103" s="396"/>
      <c r="Z65103" s="396"/>
      <c r="AA65103" s="441"/>
    </row>
    <row r="65104" spans="25:27" x14ac:dyDescent="0.2">
      <c r="Y65104" s="396"/>
      <c r="Z65104" s="396"/>
      <c r="AA65104" s="441"/>
    </row>
    <row r="65105" spans="25:27" x14ac:dyDescent="0.2">
      <c r="Y65105" s="396"/>
      <c r="Z65105" s="396"/>
      <c r="AA65105" s="441"/>
    </row>
    <row r="65106" spans="25:27" x14ac:dyDescent="0.2">
      <c r="Y65106" s="396"/>
      <c r="Z65106" s="396"/>
      <c r="AA65106" s="441"/>
    </row>
    <row r="65107" spans="25:27" x14ac:dyDescent="0.2">
      <c r="Y65107" s="396"/>
      <c r="Z65107" s="396"/>
      <c r="AA65107" s="441"/>
    </row>
    <row r="65108" spans="25:27" x14ac:dyDescent="0.2">
      <c r="Y65108" s="396"/>
      <c r="Z65108" s="396"/>
      <c r="AA65108" s="441"/>
    </row>
    <row r="65109" spans="25:27" x14ac:dyDescent="0.2">
      <c r="Y65109" s="396"/>
      <c r="Z65109" s="396"/>
      <c r="AA65109" s="441"/>
    </row>
    <row r="65110" spans="25:27" x14ac:dyDescent="0.2">
      <c r="Y65110" s="396"/>
      <c r="Z65110" s="396"/>
      <c r="AA65110" s="441"/>
    </row>
    <row r="65111" spans="25:27" x14ac:dyDescent="0.2">
      <c r="Y65111" s="396"/>
      <c r="Z65111" s="396"/>
      <c r="AA65111" s="441"/>
    </row>
    <row r="65112" spans="25:27" x14ac:dyDescent="0.2">
      <c r="Y65112" s="396"/>
      <c r="Z65112" s="396"/>
      <c r="AA65112" s="441"/>
    </row>
    <row r="65113" spans="25:27" x14ac:dyDescent="0.2">
      <c r="Y65113" s="396"/>
      <c r="Z65113" s="396"/>
      <c r="AA65113" s="441"/>
    </row>
    <row r="65114" spans="25:27" x14ac:dyDescent="0.2">
      <c r="Y65114" s="396"/>
      <c r="Z65114" s="396"/>
      <c r="AA65114" s="441"/>
    </row>
    <row r="65115" spans="25:27" x14ac:dyDescent="0.2">
      <c r="Y65115" s="396"/>
      <c r="Z65115" s="396"/>
      <c r="AA65115" s="441"/>
    </row>
    <row r="65116" spans="25:27" x14ac:dyDescent="0.2">
      <c r="Y65116" s="396"/>
      <c r="Z65116" s="396"/>
      <c r="AA65116" s="441"/>
    </row>
    <row r="65117" spans="25:27" x14ac:dyDescent="0.2">
      <c r="Y65117" s="396"/>
      <c r="Z65117" s="396"/>
      <c r="AA65117" s="441"/>
    </row>
    <row r="65118" spans="25:27" x14ac:dyDescent="0.2">
      <c r="Y65118" s="396"/>
      <c r="Z65118" s="396"/>
      <c r="AA65118" s="441"/>
    </row>
    <row r="65119" spans="25:27" x14ac:dyDescent="0.2">
      <c r="Y65119" s="396"/>
      <c r="Z65119" s="396"/>
      <c r="AA65119" s="441"/>
    </row>
    <row r="65120" spans="25:27" x14ac:dyDescent="0.2">
      <c r="Y65120" s="396"/>
      <c r="Z65120" s="396"/>
      <c r="AA65120" s="441"/>
    </row>
    <row r="65121" spans="25:27" x14ac:dyDescent="0.2">
      <c r="Y65121" s="396"/>
      <c r="Z65121" s="396"/>
      <c r="AA65121" s="441"/>
    </row>
    <row r="65122" spans="25:27" x14ac:dyDescent="0.2">
      <c r="Y65122" s="396"/>
      <c r="Z65122" s="396"/>
      <c r="AA65122" s="441"/>
    </row>
    <row r="65123" spans="25:27" x14ac:dyDescent="0.2">
      <c r="Y65123" s="396"/>
      <c r="Z65123" s="396"/>
      <c r="AA65123" s="441"/>
    </row>
    <row r="65124" spans="25:27" x14ac:dyDescent="0.2">
      <c r="Y65124" s="396"/>
      <c r="Z65124" s="396"/>
      <c r="AA65124" s="441"/>
    </row>
    <row r="65125" spans="25:27" x14ac:dyDescent="0.2">
      <c r="Y65125" s="396"/>
      <c r="Z65125" s="396"/>
      <c r="AA65125" s="441"/>
    </row>
    <row r="65126" spans="25:27" x14ac:dyDescent="0.2">
      <c r="Y65126" s="396"/>
      <c r="Z65126" s="396"/>
      <c r="AA65126" s="441"/>
    </row>
    <row r="65127" spans="25:27" x14ac:dyDescent="0.2">
      <c r="Y65127" s="396"/>
      <c r="Z65127" s="396"/>
      <c r="AA65127" s="441"/>
    </row>
    <row r="65128" spans="25:27" x14ac:dyDescent="0.2">
      <c r="Y65128" s="396"/>
      <c r="Z65128" s="396"/>
      <c r="AA65128" s="441"/>
    </row>
    <row r="65129" spans="25:27" x14ac:dyDescent="0.2">
      <c r="Y65129" s="396"/>
      <c r="Z65129" s="396"/>
      <c r="AA65129" s="441"/>
    </row>
    <row r="65130" spans="25:27" x14ac:dyDescent="0.2">
      <c r="Y65130" s="396"/>
      <c r="Z65130" s="396"/>
      <c r="AA65130" s="441"/>
    </row>
    <row r="65131" spans="25:27" x14ac:dyDescent="0.2">
      <c r="Y65131" s="396"/>
      <c r="Z65131" s="396"/>
      <c r="AA65131" s="441"/>
    </row>
    <row r="65132" spans="25:27" x14ac:dyDescent="0.2">
      <c r="Y65132" s="396"/>
      <c r="Z65132" s="396"/>
      <c r="AA65132" s="441"/>
    </row>
    <row r="65133" spans="25:27" x14ac:dyDescent="0.2">
      <c r="Y65133" s="396"/>
      <c r="Z65133" s="396"/>
      <c r="AA65133" s="441"/>
    </row>
    <row r="65134" spans="25:27" x14ac:dyDescent="0.2">
      <c r="Y65134" s="396"/>
      <c r="Z65134" s="396"/>
      <c r="AA65134" s="441"/>
    </row>
    <row r="65135" spans="25:27" x14ac:dyDescent="0.2">
      <c r="Y65135" s="396"/>
      <c r="Z65135" s="396"/>
      <c r="AA65135" s="441"/>
    </row>
    <row r="65136" spans="25:27" x14ac:dyDescent="0.2">
      <c r="Y65136" s="396"/>
      <c r="Z65136" s="396"/>
      <c r="AA65136" s="441"/>
    </row>
    <row r="65137" spans="25:27" x14ac:dyDescent="0.2">
      <c r="Y65137" s="396"/>
      <c r="Z65137" s="396"/>
      <c r="AA65137" s="441"/>
    </row>
    <row r="65138" spans="25:27" x14ac:dyDescent="0.2">
      <c r="Y65138" s="396"/>
      <c r="Z65138" s="396"/>
      <c r="AA65138" s="441"/>
    </row>
    <row r="65139" spans="25:27" x14ac:dyDescent="0.2">
      <c r="Y65139" s="396"/>
      <c r="Z65139" s="396"/>
      <c r="AA65139" s="441"/>
    </row>
    <row r="65140" spans="25:27" x14ac:dyDescent="0.2">
      <c r="Y65140" s="396"/>
      <c r="Z65140" s="396"/>
      <c r="AA65140" s="441"/>
    </row>
    <row r="65141" spans="25:27" x14ac:dyDescent="0.2">
      <c r="Y65141" s="396"/>
      <c r="Z65141" s="396"/>
      <c r="AA65141" s="441"/>
    </row>
    <row r="65142" spans="25:27" x14ac:dyDescent="0.2">
      <c r="Y65142" s="396"/>
      <c r="Z65142" s="396"/>
      <c r="AA65142" s="441"/>
    </row>
    <row r="65143" spans="25:27" x14ac:dyDescent="0.2">
      <c r="Y65143" s="396"/>
      <c r="Z65143" s="396"/>
      <c r="AA65143" s="441"/>
    </row>
    <row r="65144" spans="25:27" x14ac:dyDescent="0.2">
      <c r="Y65144" s="396"/>
      <c r="Z65144" s="396"/>
      <c r="AA65144" s="441"/>
    </row>
    <row r="65145" spans="25:27" x14ac:dyDescent="0.2">
      <c r="Y65145" s="396"/>
      <c r="Z65145" s="396"/>
      <c r="AA65145" s="441"/>
    </row>
    <row r="65146" spans="25:27" x14ac:dyDescent="0.2">
      <c r="Y65146" s="396"/>
      <c r="Z65146" s="396"/>
      <c r="AA65146" s="441"/>
    </row>
    <row r="65147" spans="25:27" x14ac:dyDescent="0.2">
      <c r="Y65147" s="396"/>
      <c r="Z65147" s="396"/>
      <c r="AA65147" s="441"/>
    </row>
    <row r="65148" spans="25:27" x14ac:dyDescent="0.2">
      <c r="Y65148" s="396"/>
      <c r="Z65148" s="396"/>
      <c r="AA65148" s="441"/>
    </row>
    <row r="65149" spans="25:27" x14ac:dyDescent="0.2">
      <c r="Y65149" s="396"/>
      <c r="Z65149" s="396"/>
      <c r="AA65149" s="441"/>
    </row>
    <row r="65150" spans="25:27" x14ac:dyDescent="0.2">
      <c r="Y65150" s="396"/>
      <c r="Z65150" s="396"/>
      <c r="AA65150" s="441"/>
    </row>
    <row r="65151" spans="25:27" x14ac:dyDescent="0.2">
      <c r="Y65151" s="396"/>
      <c r="Z65151" s="396"/>
      <c r="AA65151" s="441"/>
    </row>
    <row r="65152" spans="25:27" x14ac:dyDescent="0.2">
      <c r="Y65152" s="396"/>
      <c r="Z65152" s="396"/>
      <c r="AA65152" s="441"/>
    </row>
    <row r="65153" spans="25:27" x14ac:dyDescent="0.2">
      <c r="Y65153" s="396"/>
      <c r="Z65153" s="396"/>
      <c r="AA65153" s="441"/>
    </row>
    <row r="65154" spans="25:27" x14ac:dyDescent="0.2">
      <c r="Y65154" s="396"/>
      <c r="Z65154" s="396"/>
      <c r="AA65154" s="441"/>
    </row>
    <row r="65155" spans="25:27" x14ac:dyDescent="0.2">
      <c r="Y65155" s="396"/>
      <c r="Z65155" s="396"/>
      <c r="AA65155" s="441"/>
    </row>
    <row r="65156" spans="25:27" x14ac:dyDescent="0.2">
      <c r="Y65156" s="396"/>
      <c r="Z65156" s="396"/>
      <c r="AA65156" s="441"/>
    </row>
    <row r="65157" spans="25:27" x14ac:dyDescent="0.2">
      <c r="Y65157" s="396"/>
      <c r="Z65157" s="396"/>
      <c r="AA65157" s="441"/>
    </row>
    <row r="65158" spans="25:27" x14ac:dyDescent="0.2">
      <c r="Y65158" s="396"/>
      <c r="Z65158" s="396"/>
      <c r="AA65158" s="441"/>
    </row>
    <row r="65159" spans="25:27" x14ac:dyDescent="0.2">
      <c r="Y65159" s="396"/>
      <c r="Z65159" s="396"/>
      <c r="AA65159" s="441"/>
    </row>
    <row r="65160" spans="25:27" x14ac:dyDescent="0.2">
      <c r="Y65160" s="396"/>
      <c r="Z65160" s="396"/>
      <c r="AA65160" s="441"/>
    </row>
    <row r="65161" spans="25:27" x14ac:dyDescent="0.2">
      <c r="Y65161" s="396"/>
      <c r="Z65161" s="396"/>
      <c r="AA65161" s="441"/>
    </row>
    <row r="65162" spans="25:27" x14ac:dyDescent="0.2">
      <c r="Y65162" s="396"/>
      <c r="Z65162" s="396"/>
      <c r="AA65162" s="441"/>
    </row>
    <row r="65163" spans="25:27" x14ac:dyDescent="0.2">
      <c r="Y65163" s="396"/>
      <c r="Z65163" s="396"/>
      <c r="AA65163" s="441"/>
    </row>
    <row r="65164" spans="25:27" x14ac:dyDescent="0.2">
      <c r="Y65164" s="396"/>
      <c r="Z65164" s="396"/>
      <c r="AA65164" s="441"/>
    </row>
    <row r="65165" spans="25:27" x14ac:dyDescent="0.2">
      <c r="Y65165" s="396"/>
      <c r="Z65165" s="396"/>
      <c r="AA65165" s="441"/>
    </row>
    <row r="65166" spans="25:27" x14ac:dyDescent="0.2">
      <c r="Y65166" s="396"/>
      <c r="Z65166" s="396"/>
      <c r="AA65166" s="441"/>
    </row>
    <row r="65167" spans="25:27" x14ac:dyDescent="0.2">
      <c r="Y65167" s="396"/>
      <c r="Z65167" s="396"/>
      <c r="AA65167" s="441"/>
    </row>
    <row r="65168" spans="25:27" x14ac:dyDescent="0.2">
      <c r="Y65168" s="396"/>
      <c r="Z65168" s="396"/>
      <c r="AA65168" s="441"/>
    </row>
    <row r="65169" spans="25:27" x14ac:dyDescent="0.2">
      <c r="Y65169" s="396"/>
      <c r="Z65169" s="396"/>
      <c r="AA65169" s="441"/>
    </row>
    <row r="65170" spans="25:27" x14ac:dyDescent="0.2">
      <c r="Y65170" s="396"/>
      <c r="Z65170" s="396"/>
      <c r="AA65170" s="441"/>
    </row>
    <row r="65171" spans="25:27" x14ac:dyDescent="0.2">
      <c r="Y65171" s="396"/>
      <c r="Z65171" s="396"/>
      <c r="AA65171" s="441"/>
    </row>
    <row r="65172" spans="25:27" x14ac:dyDescent="0.2">
      <c r="Y65172" s="396"/>
      <c r="Z65172" s="396"/>
      <c r="AA65172" s="441"/>
    </row>
    <row r="65173" spans="25:27" x14ac:dyDescent="0.2">
      <c r="Y65173" s="396"/>
      <c r="Z65173" s="396"/>
      <c r="AA65173" s="441"/>
    </row>
    <row r="65174" spans="25:27" x14ac:dyDescent="0.2">
      <c r="Y65174" s="396"/>
      <c r="Z65174" s="396"/>
      <c r="AA65174" s="441"/>
    </row>
    <row r="65175" spans="25:27" x14ac:dyDescent="0.2">
      <c r="Y65175" s="396"/>
      <c r="Z65175" s="396"/>
      <c r="AA65175" s="441"/>
    </row>
    <row r="65176" spans="25:27" x14ac:dyDescent="0.2">
      <c r="Y65176" s="396"/>
      <c r="Z65176" s="396"/>
      <c r="AA65176" s="441"/>
    </row>
    <row r="65177" spans="25:27" x14ac:dyDescent="0.2">
      <c r="Y65177" s="396"/>
      <c r="Z65177" s="396"/>
      <c r="AA65177" s="441"/>
    </row>
    <row r="65178" spans="25:27" x14ac:dyDescent="0.2">
      <c r="Y65178" s="396"/>
      <c r="Z65178" s="396"/>
      <c r="AA65178" s="441"/>
    </row>
    <row r="65179" spans="25:27" x14ac:dyDescent="0.2">
      <c r="Y65179" s="396"/>
      <c r="Z65179" s="396"/>
      <c r="AA65179" s="441"/>
    </row>
    <row r="65180" spans="25:27" x14ac:dyDescent="0.2">
      <c r="Y65180" s="396"/>
      <c r="Z65180" s="396"/>
      <c r="AA65180" s="441"/>
    </row>
    <row r="65181" spans="25:27" x14ac:dyDescent="0.2">
      <c r="Y65181" s="396"/>
      <c r="Z65181" s="396"/>
      <c r="AA65181" s="441"/>
    </row>
    <row r="65182" spans="25:27" x14ac:dyDescent="0.2">
      <c r="Y65182" s="396"/>
      <c r="Z65182" s="396"/>
      <c r="AA65182" s="441"/>
    </row>
    <row r="65183" spans="25:27" x14ac:dyDescent="0.2">
      <c r="Y65183" s="396"/>
      <c r="Z65183" s="396"/>
      <c r="AA65183" s="441"/>
    </row>
    <row r="65184" spans="25:27" x14ac:dyDescent="0.2">
      <c r="Y65184" s="396"/>
      <c r="Z65184" s="396"/>
      <c r="AA65184" s="441"/>
    </row>
    <row r="65185" spans="25:27" x14ac:dyDescent="0.2">
      <c r="Y65185" s="396"/>
      <c r="Z65185" s="396"/>
      <c r="AA65185" s="441"/>
    </row>
    <row r="65186" spans="25:27" x14ac:dyDescent="0.2">
      <c r="Y65186" s="396"/>
      <c r="Z65186" s="396"/>
      <c r="AA65186" s="441"/>
    </row>
    <row r="65187" spans="25:27" x14ac:dyDescent="0.2">
      <c r="Y65187" s="396"/>
      <c r="Z65187" s="396"/>
      <c r="AA65187" s="441"/>
    </row>
    <row r="65188" spans="25:27" x14ac:dyDescent="0.2">
      <c r="Y65188" s="396"/>
      <c r="Z65188" s="396"/>
      <c r="AA65188" s="441"/>
    </row>
    <row r="65189" spans="25:27" x14ac:dyDescent="0.2">
      <c r="Y65189" s="396"/>
      <c r="Z65189" s="396"/>
      <c r="AA65189" s="441"/>
    </row>
    <row r="65190" spans="25:27" x14ac:dyDescent="0.2">
      <c r="Y65190" s="396"/>
      <c r="Z65190" s="396"/>
      <c r="AA65190" s="441"/>
    </row>
    <row r="65191" spans="25:27" x14ac:dyDescent="0.2">
      <c r="Y65191" s="396"/>
      <c r="Z65191" s="396"/>
      <c r="AA65191" s="441"/>
    </row>
    <row r="65192" spans="25:27" x14ac:dyDescent="0.2">
      <c r="Y65192" s="396"/>
      <c r="Z65192" s="396"/>
      <c r="AA65192" s="441"/>
    </row>
    <row r="65193" spans="25:27" x14ac:dyDescent="0.2">
      <c r="Y65193" s="396"/>
      <c r="Z65193" s="396"/>
      <c r="AA65193" s="441"/>
    </row>
    <row r="65194" spans="25:27" x14ac:dyDescent="0.2">
      <c r="Y65194" s="396"/>
      <c r="Z65194" s="396"/>
      <c r="AA65194" s="441"/>
    </row>
    <row r="65195" spans="25:27" x14ac:dyDescent="0.2">
      <c r="Y65195" s="396"/>
      <c r="Z65195" s="396"/>
      <c r="AA65195" s="441"/>
    </row>
    <row r="65196" spans="25:27" x14ac:dyDescent="0.2">
      <c r="Y65196" s="396"/>
      <c r="Z65196" s="396"/>
      <c r="AA65196" s="441"/>
    </row>
    <row r="65197" spans="25:27" x14ac:dyDescent="0.2">
      <c r="Y65197" s="396"/>
      <c r="Z65197" s="396"/>
      <c r="AA65197" s="441"/>
    </row>
    <row r="65198" spans="25:27" x14ac:dyDescent="0.2">
      <c r="Y65198" s="396"/>
      <c r="Z65198" s="396"/>
      <c r="AA65198" s="441"/>
    </row>
    <row r="65199" spans="25:27" x14ac:dyDescent="0.2">
      <c r="Y65199" s="396"/>
      <c r="Z65199" s="396"/>
      <c r="AA65199" s="441"/>
    </row>
    <row r="65200" spans="25:27" x14ac:dyDescent="0.2">
      <c r="Y65200" s="396"/>
      <c r="Z65200" s="396"/>
      <c r="AA65200" s="441"/>
    </row>
    <row r="65201" spans="25:27" x14ac:dyDescent="0.2">
      <c r="Y65201" s="396"/>
      <c r="Z65201" s="396"/>
      <c r="AA65201" s="441"/>
    </row>
    <row r="65202" spans="25:27" x14ac:dyDescent="0.2">
      <c r="Y65202" s="396"/>
      <c r="Z65202" s="396"/>
      <c r="AA65202" s="441"/>
    </row>
    <row r="65203" spans="25:27" x14ac:dyDescent="0.2">
      <c r="Y65203" s="396"/>
      <c r="Z65203" s="396"/>
      <c r="AA65203" s="441"/>
    </row>
    <row r="65204" spans="25:27" x14ac:dyDescent="0.2">
      <c r="Y65204" s="396"/>
      <c r="Z65204" s="396"/>
      <c r="AA65204" s="441"/>
    </row>
    <row r="65205" spans="25:27" x14ac:dyDescent="0.2">
      <c r="Y65205" s="396"/>
      <c r="Z65205" s="396"/>
      <c r="AA65205" s="441"/>
    </row>
    <row r="65206" spans="25:27" x14ac:dyDescent="0.2">
      <c r="Y65206" s="396"/>
      <c r="Z65206" s="396"/>
      <c r="AA65206" s="441"/>
    </row>
    <row r="65207" spans="25:27" x14ac:dyDescent="0.2">
      <c r="Y65207" s="396"/>
      <c r="Z65207" s="396"/>
      <c r="AA65207" s="441"/>
    </row>
    <row r="65208" spans="25:27" x14ac:dyDescent="0.2">
      <c r="Y65208" s="396"/>
      <c r="Z65208" s="396"/>
      <c r="AA65208" s="441"/>
    </row>
    <row r="65209" spans="25:27" x14ac:dyDescent="0.2">
      <c r="Y65209" s="396"/>
      <c r="Z65209" s="396"/>
      <c r="AA65209" s="441"/>
    </row>
    <row r="65210" spans="25:27" x14ac:dyDescent="0.2">
      <c r="Y65210" s="396"/>
      <c r="Z65210" s="396"/>
      <c r="AA65210" s="441"/>
    </row>
    <row r="65211" spans="25:27" x14ac:dyDescent="0.2">
      <c r="Y65211" s="396"/>
      <c r="Z65211" s="396"/>
      <c r="AA65211" s="441"/>
    </row>
    <row r="65212" spans="25:27" x14ac:dyDescent="0.2">
      <c r="Y65212" s="396"/>
      <c r="Z65212" s="396"/>
      <c r="AA65212" s="441"/>
    </row>
    <row r="65213" spans="25:27" x14ac:dyDescent="0.2">
      <c r="Y65213" s="396"/>
      <c r="Z65213" s="396"/>
      <c r="AA65213" s="441"/>
    </row>
    <row r="65214" spans="25:27" x14ac:dyDescent="0.2">
      <c r="Y65214" s="396"/>
      <c r="Z65214" s="396"/>
      <c r="AA65214" s="441"/>
    </row>
    <row r="65215" spans="25:27" x14ac:dyDescent="0.2">
      <c r="Y65215" s="396"/>
      <c r="Z65215" s="396"/>
      <c r="AA65215" s="441"/>
    </row>
    <row r="65216" spans="25:27" x14ac:dyDescent="0.2">
      <c r="Y65216" s="396"/>
      <c r="Z65216" s="396"/>
      <c r="AA65216" s="441"/>
    </row>
    <row r="65217" spans="25:27" x14ac:dyDescent="0.2">
      <c r="Y65217" s="396"/>
      <c r="Z65217" s="396"/>
      <c r="AA65217" s="441"/>
    </row>
    <row r="65218" spans="25:27" x14ac:dyDescent="0.2">
      <c r="Y65218" s="396"/>
      <c r="Z65218" s="396"/>
      <c r="AA65218" s="441"/>
    </row>
    <row r="65219" spans="25:27" x14ac:dyDescent="0.2">
      <c r="Y65219" s="396"/>
      <c r="Z65219" s="396"/>
      <c r="AA65219" s="441"/>
    </row>
    <row r="65220" spans="25:27" x14ac:dyDescent="0.2">
      <c r="Y65220" s="396"/>
      <c r="Z65220" s="396"/>
      <c r="AA65220" s="441"/>
    </row>
    <row r="65221" spans="25:27" x14ac:dyDescent="0.2">
      <c r="Y65221" s="396"/>
      <c r="Z65221" s="396"/>
      <c r="AA65221" s="441"/>
    </row>
    <row r="65222" spans="25:27" x14ac:dyDescent="0.2">
      <c r="Y65222" s="396"/>
      <c r="Z65222" s="396"/>
      <c r="AA65222" s="441"/>
    </row>
    <row r="65223" spans="25:27" x14ac:dyDescent="0.2">
      <c r="Y65223" s="396"/>
      <c r="Z65223" s="396"/>
      <c r="AA65223" s="441"/>
    </row>
    <row r="65224" spans="25:27" x14ac:dyDescent="0.2">
      <c r="Y65224" s="396"/>
      <c r="Z65224" s="396"/>
      <c r="AA65224" s="441"/>
    </row>
    <row r="65225" spans="25:27" x14ac:dyDescent="0.2">
      <c r="Y65225" s="396"/>
      <c r="Z65225" s="396"/>
      <c r="AA65225" s="441"/>
    </row>
    <row r="65226" spans="25:27" x14ac:dyDescent="0.2">
      <c r="Y65226" s="396"/>
      <c r="Z65226" s="396"/>
      <c r="AA65226" s="441"/>
    </row>
    <row r="65227" spans="25:27" x14ac:dyDescent="0.2">
      <c r="Y65227" s="396"/>
      <c r="Z65227" s="396"/>
      <c r="AA65227" s="441"/>
    </row>
    <row r="65228" spans="25:27" x14ac:dyDescent="0.2">
      <c r="Y65228" s="396"/>
      <c r="Z65228" s="396"/>
      <c r="AA65228" s="441"/>
    </row>
    <row r="65229" spans="25:27" x14ac:dyDescent="0.2">
      <c r="Y65229" s="396"/>
      <c r="Z65229" s="396"/>
      <c r="AA65229" s="441"/>
    </row>
    <row r="65230" spans="25:27" x14ac:dyDescent="0.2">
      <c r="Y65230" s="396"/>
      <c r="Z65230" s="396"/>
      <c r="AA65230" s="441"/>
    </row>
    <row r="65231" spans="25:27" x14ac:dyDescent="0.2">
      <c r="Y65231" s="396"/>
      <c r="Z65231" s="396"/>
      <c r="AA65231" s="441"/>
    </row>
    <row r="65232" spans="25:27" x14ac:dyDescent="0.2">
      <c r="Y65232" s="396"/>
      <c r="Z65232" s="396"/>
      <c r="AA65232" s="441"/>
    </row>
    <row r="65233" spans="25:27" x14ac:dyDescent="0.2">
      <c r="Y65233" s="396"/>
      <c r="Z65233" s="396"/>
      <c r="AA65233" s="441"/>
    </row>
    <row r="65234" spans="25:27" x14ac:dyDescent="0.2">
      <c r="Y65234" s="396"/>
      <c r="Z65234" s="396"/>
      <c r="AA65234" s="441"/>
    </row>
    <row r="65235" spans="25:27" x14ac:dyDescent="0.2">
      <c r="Y65235" s="396"/>
      <c r="Z65235" s="396"/>
      <c r="AA65235" s="441"/>
    </row>
    <row r="65236" spans="25:27" x14ac:dyDescent="0.2">
      <c r="Y65236" s="396"/>
      <c r="Z65236" s="396"/>
      <c r="AA65236" s="441"/>
    </row>
    <row r="65237" spans="25:27" x14ac:dyDescent="0.2">
      <c r="Y65237" s="396"/>
      <c r="Z65237" s="396"/>
      <c r="AA65237" s="441"/>
    </row>
    <row r="65238" spans="25:27" x14ac:dyDescent="0.2">
      <c r="Y65238" s="396"/>
      <c r="Z65238" s="396"/>
      <c r="AA65238" s="441"/>
    </row>
    <row r="65239" spans="25:27" x14ac:dyDescent="0.2">
      <c r="Y65239" s="396"/>
      <c r="Z65239" s="396"/>
      <c r="AA65239" s="441"/>
    </row>
    <row r="65240" spans="25:27" x14ac:dyDescent="0.2">
      <c r="Y65240" s="396"/>
      <c r="Z65240" s="396"/>
      <c r="AA65240" s="441"/>
    </row>
    <row r="65241" spans="25:27" x14ac:dyDescent="0.2">
      <c r="Y65241" s="396"/>
      <c r="Z65241" s="396"/>
      <c r="AA65241" s="441"/>
    </row>
    <row r="65242" spans="25:27" x14ac:dyDescent="0.2">
      <c r="Y65242" s="396"/>
      <c r="Z65242" s="396"/>
      <c r="AA65242" s="441"/>
    </row>
    <row r="65243" spans="25:27" x14ac:dyDescent="0.2">
      <c r="Y65243" s="396"/>
      <c r="Z65243" s="396"/>
      <c r="AA65243" s="441"/>
    </row>
    <row r="65244" spans="25:27" x14ac:dyDescent="0.2">
      <c r="Y65244" s="396"/>
      <c r="Z65244" s="396"/>
      <c r="AA65244" s="441"/>
    </row>
    <row r="65245" spans="25:27" x14ac:dyDescent="0.2">
      <c r="Y65245" s="396"/>
      <c r="Z65245" s="396"/>
      <c r="AA65245" s="441"/>
    </row>
    <row r="65246" spans="25:27" x14ac:dyDescent="0.2">
      <c r="Y65246" s="396"/>
      <c r="Z65246" s="396"/>
      <c r="AA65246" s="441"/>
    </row>
    <row r="65247" spans="25:27" x14ac:dyDescent="0.2">
      <c r="Y65247" s="396"/>
      <c r="Z65247" s="396"/>
      <c r="AA65247" s="441"/>
    </row>
    <row r="65248" spans="25:27" x14ac:dyDescent="0.2">
      <c r="Y65248" s="396"/>
      <c r="Z65248" s="396"/>
      <c r="AA65248" s="441"/>
    </row>
    <row r="65249" spans="25:27" x14ac:dyDescent="0.2">
      <c r="Y65249" s="396"/>
      <c r="Z65249" s="396"/>
      <c r="AA65249" s="441"/>
    </row>
    <row r="65250" spans="25:27" x14ac:dyDescent="0.2">
      <c r="Y65250" s="396"/>
      <c r="Z65250" s="396"/>
      <c r="AA65250" s="441"/>
    </row>
    <row r="65251" spans="25:27" x14ac:dyDescent="0.2">
      <c r="Y65251" s="396"/>
      <c r="Z65251" s="396"/>
      <c r="AA65251" s="441"/>
    </row>
    <row r="65252" spans="25:27" x14ac:dyDescent="0.2">
      <c r="Y65252" s="396"/>
      <c r="Z65252" s="396"/>
      <c r="AA65252" s="441"/>
    </row>
    <row r="65253" spans="25:27" x14ac:dyDescent="0.2">
      <c r="Y65253" s="396"/>
      <c r="Z65253" s="396"/>
      <c r="AA65253" s="441"/>
    </row>
    <row r="65254" spans="25:27" x14ac:dyDescent="0.2">
      <c r="Y65254" s="396"/>
      <c r="Z65254" s="396"/>
      <c r="AA65254" s="441"/>
    </row>
    <row r="65255" spans="25:27" x14ac:dyDescent="0.2">
      <c r="Y65255" s="396"/>
      <c r="Z65255" s="396"/>
      <c r="AA65255" s="441"/>
    </row>
    <row r="65256" spans="25:27" x14ac:dyDescent="0.2">
      <c r="Y65256" s="396"/>
      <c r="Z65256" s="396"/>
      <c r="AA65256" s="441"/>
    </row>
    <row r="65257" spans="25:27" x14ac:dyDescent="0.2">
      <c r="Y65257" s="396"/>
      <c r="Z65257" s="396"/>
      <c r="AA65257" s="441"/>
    </row>
    <row r="65258" spans="25:27" x14ac:dyDescent="0.2">
      <c r="Y65258" s="396"/>
      <c r="Z65258" s="396"/>
      <c r="AA65258" s="441"/>
    </row>
    <row r="65259" spans="25:27" x14ac:dyDescent="0.2">
      <c r="Y65259" s="396"/>
      <c r="Z65259" s="396"/>
      <c r="AA65259" s="441"/>
    </row>
    <row r="65260" spans="25:27" x14ac:dyDescent="0.2">
      <c r="Y65260" s="396"/>
      <c r="Z65260" s="396"/>
      <c r="AA65260" s="441"/>
    </row>
    <row r="65261" spans="25:27" x14ac:dyDescent="0.2">
      <c r="Y65261" s="396"/>
      <c r="Z65261" s="396"/>
      <c r="AA65261" s="441"/>
    </row>
    <row r="65262" spans="25:27" x14ac:dyDescent="0.2">
      <c r="Y65262" s="396"/>
      <c r="Z65262" s="396"/>
      <c r="AA65262" s="441"/>
    </row>
    <row r="65263" spans="25:27" x14ac:dyDescent="0.2">
      <c r="Y65263" s="396"/>
      <c r="Z65263" s="396"/>
      <c r="AA65263" s="441"/>
    </row>
    <row r="65264" spans="25:27" x14ac:dyDescent="0.2">
      <c r="Y65264" s="396"/>
      <c r="Z65264" s="396"/>
      <c r="AA65264" s="441"/>
    </row>
    <row r="65265" spans="25:27" x14ac:dyDescent="0.2">
      <c r="Y65265" s="396"/>
      <c r="Z65265" s="396"/>
      <c r="AA65265" s="441"/>
    </row>
    <row r="65266" spans="25:27" x14ac:dyDescent="0.2">
      <c r="Y65266" s="396"/>
      <c r="Z65266" s="396"/>
      <c r="AA65266" s="441"/>
    </row>
    <row r="65267" spans="25:27" x14ac:dyDescent="0.2">
      <c r="Y65267" s="396"/>
      <c r="Z65267" s="396"/>
      <c r="AA65267" s="441"/>
    </row>
    <row r="65268" spans="25:27" x14ac:dyDescent="0.2">
      <c r="Y65268" s="396"/>
      <c r="Z65268" s="396"/>
      <c r="AA65268" s="441"/>
    </row>
    <row r="65269" spans="25:27" x14ac:dyDescent="0.2">
      <c r="Y65269" s="396"/>
      <c r="Z65269" s="396"/>
      <c r="AA65269" s="441"/>
    </row>
    <row r="65270" spans="25:27" x14ac:dyDescent="0.2">
      <c r="Y65270" s="396"/>
      <c r="Z65270" s="396"/>
      <c r="AA65270" s="441"/>
    </row>
    <row r="65271" spans="25:27" x14ac:dyDescent="0.2">
      <c r="Y65271" s="396"/>
      <c r="Z65271" s="396"/>
      <c r="AA65271" s="441"/>
    </row>
    <row r="65272" spans="25:27" x14ac:dyDescent="0.2">
      <c r="Y65272" s="396"/>
      <c r="Z65272" s="396"/>
      <c r="AA65272" s="441"/>
    </row>
    <row r="65273" spans="25:27" x14ac:dyDescent="0.2">
      <c r="Y65273" s="396"/>
      <c r="Z65273" s="396"/>
      <c r="AA65273" s="441"/>
    </row>
    <row r="65274" spans="25:27" x14ac:dyDescent="0.2">
      <c r="Y65274" s="396"/>
      <c r="Z65274" s="396"/>
      <c r="AA65274" s="441"/>
    </row>
    <row r="65275" spans="25:27" x14ac:dyDescent="0.2">
      <c r="Y65275" s="396"/>
      <c r="Z65275" s="396"/>
      <c r="AA65275" s="441"/>
    </row>
    <row r="65276" spans="25:27" x14ac:dyDescent="0.2">
      <c r="Y65276" s="396"/>
      <c r="Z65276" s="396"/>
      <c r="AA65276" s="441"/>
    </row>
    <row r="65277" spans="25:27" x14ac:dyDescent="0.2">
      <c r="Y65277" s="396"/>
      <c r="Z65277" s="396"/>
      <c r="AA65277" s="441"/>
    </row>
    <row r="65278" spans="25:27" x14ac:dyDescent="0.2">
      <c r="Y65278" s="396"/>
      <c r="Z65278" s="396"/>
      <c r="AA65278" s="441"/>
    </row>
    <row r="65279" spans="25:27" x14ac:dyDescent="0.2">
      <c r="Y65279" s="396"/>
      <c r="Z65279" s="396"/>
      <c r="AA65279" s="441"/>
    </row>
    <row r="65280" spans="25:27" x14ac:dyDescent="0.2">
      <c r="Y65280" s="396"/>
      <c r="Z65280" s="396"/>
      <c r="AA65280" s="441"/>
    </row>
    <row r="65281" spans="25:27" x14ac:dyDescent="0.2">
      <c r="Y65281" s="396"/>
      <c r="Z65281" s="396"/>
      <c r="AA65281" s="441"/>
    </row>
    <row r="65282" spans="25:27" x14ac:dyDescent="0.2">
      <c r="Y65282" s="396"/>
      <c r="Z65282" s="396"/>
      <c r="AA65282" s="441"/>
    </row>
    <row r="65283" spans="25:27" x14ac:dyDescent="0.2">
      <c r="Y65283" s="396"/>
      <c r="Z65283" s="396"/>
      <c r="AA65283" s="441"/>
    </row>
    <row r="65284" spans="25:27" x14ac:dyDescent="0.2">
      <c r="Y65284" s="396"/>
      <c r="Z65284" s="396"/>
      <c r="AA65284" s="441"/>
    </row>
    <row r="65285" spans="25:27" x14ac:dyDescent="0.2">
      <c r="Y65285" s="396"/>
      <c r="Z65285" s="396"/>
      <c r="AA65285" s="441"/>
    </row>
    <row r="65286" spans="25:27" x14ac:dyDescent="0.2">
      <c r="Y65286" s="396"/>
      <c r="Z65286" s="396"/>
      <c r="AA65286" s="441"/>
    </row>
    <row r="65287" spans="25:27" x14ac:dyDescent="0.2">
      <c r="Y65287" s="396"/>
      <c r="Z65287" s="396"/>
      <c r="AA65287" s="441"/>
    </row>
    <row r="65288" spans="25:27" x14ac:dyDescent="0.2">
      <c r="Y65288" s="396"/>
      <c r="Z65288" s="396"/>
      <c r="AA65288" s="441"/>
    </row>
    <row r="65289" spans="25:27" x14ac:dyDescent="0.2">
      <c r="Y65289" s="396"/>
      <c r="Z65289" s="396"/>
      <c r="AA65289" s="441"/>
    </row>
    <row r="65290" spans="25:27" x14ac:dyDescent="0.2">
      <c r="Y65290" s="396"/>
      <c r="Z65290" s="396"/>
      <c r="AA65290" s="441"/>
    </row>
    <row r="65291" spans="25:27" x14ac:dyDescent="0.2">
      <c r="Y65291" s="396"/>
      <c r="Z65291" s="396"/>
      <c r="AA65291" s="441"/>
    </row>
    <row r="65292" spans="25:27" x14ac:dyDescent="0.2">
      <c r="Y65292" s="396"/>
      <c r="Z65292" s="396"/>
      <c r="AA65292" s="441"/>
    </row>
    <row r="65293" spans="25:27" x14ac:dyDescent="0.2">
      <c r="Y65293" s="396"/>
      <c r="Z65293" s="396"/>
      <c r="AA65293" s="441"/>
    </row>
    <row r="65294" spans="25:27" x14ac:dyDescent="0.2">
      <c r="Y65294" s="396"/>
      <c r="Z65294" s="396"/>
      <c r="AA65294" s="441"/>
    </row>
    <row r="65295" spans="25:27" x14ac:dyDescent="0.2">
      <c r="Y65295" s="396"/>
      <c r="Z65295" s="396"/>
      <c r="AA65295" s="441"/>
    </row>
    <row r="65296" spans="25:27" x14ac:dyDescent="0.2">
      <c r="Y65296" s="396"/>
      <c r="Z65296" s="396"/>
      <c r="AA65296" s="441"/>
    </row>
    <row r="65297" spans="25:27" x14ac:dyDescent="0.2">
      <c r="Y65297" s="396"/>
      <c r="Z65297" s="396"/>
      <c r="AA65297" s="441"/>
    </row>
    <row r="65298" spans="25:27" x14ac:dyDescent="0.2">
      <c r="Y65298" s="396"/>
      <c r="Z65298" s="396"/>
      <c r="AA65298" s="441"/>
    </row>
    <row r="65299" spans="25:27" x14ac:dyDescent="0.2">
      <c r="Y65299" s="396"/>
      <c r="Z65299" s="396"/>
      <c r="AA65299" s="441"/>
    </row>
    <row r="65300" spans="25:27" x14ac:dyDescent="0.2">
      <c r="Y65300" s="396"/>
      <c r="Z65300" s="396"/>
      <c r="AA65300" s="441"/>
    </row>
    <row r="65301" spans="25:27" x14ac:dyDescent="0.2">
      <c r="Y65301" s="396"/>
      <c r="Z65301" s="396"/>
      <c r="AA65301" s="441"/>
    </row>
    <row r="65302" spans="25:27" x14ac:dyDescent="0.2">
      <c r="Y65302" s="396"/>
      <c r="Z65302" s="396"/>
      <c r="AA65302" s="441"/>
    </row>
    <row r="65303" spans="25:27" x14ac:dyDescent="0.2">
      <c r="Y65303" s="396"/>
      <c r="Z65303" s="396"/>
      <c r="AA65303" s="441"/>
    </row>
    <row r="65304" spans="25:27" x14ac:dyDescent="0.2">
      <c r="Y65304" s="396"/>
      <c r="Z65304" s="396"/>
      <c r="AA65304" s="441"/>
    </row>
    <row r="65305" spans="25:27" x14ac:dyDescent="0.2">
      <c r="Y65305" s="396"/>
      <c r="Z65305" s="396"/>
      <c r="AA65305" s="441"/>
    </row>
    <row r="65306" spans="25:27" x14ac:dyDescent="0.2">
      <c r="Y65306" s="396"/>
      <c r="Z65306" s="396"/>
      <c r="AA65306" s="441"/>
    </row>
    <row r="65307" spans="25:27" x14ac:dyDescent="0.2">
      <c r="Y65307" s="396"/>
      <c r="Z65307" s="396"/>
      <c r="AA65307" s="441"/>
    </row>
    <row r="65308" spans="25:27" x14ac:dyDescent="0.2">
      <c r="Y65308" s="396"/>
      <c r="Z65308" s="396"/>
      <c r="AA65308" s="441"/>
    </row>
    <row r="65309" spans="25:27" x14ac:dyDescent="0.2">
      <c r="Y65309" s="396"/>
      <c r="Z65309" s="396"/>
      <c r="AA65309" s="441"/>
    </row>
    <row r="65310" spans="25:27" x14ac:dyDescent="0.2">
      <c r="Y65310" s="396"/>
      <c r="Z65310" s="396"/>
      <c r="AA65310" s="441"/>
    </row>
    <row r="65311" spans="25:27" x14ac:dyDescent="0.2">
      <c r="Y65311" s="396"/>
      <c r="Z65311" s="396"/>
      <c r="AA65311" s="441"/>
    </row>
    <row r="65312" spans="25:27" x14ac:dyDescent="0.2">
      <c r="Y65312" s="396"/>
      <c r="Z65312" s="396"/>
      <c r="AA65312" s="441"/>
    </row>
    <row r="65313" spans="25:27" x14ac:dyDescent="0.2">
      <c r="Y65313" s="396"/>
      <c r="Z65313" s="396"/>
      <c r="AA65313" s="441"/>
    </row>
    <row r="65314" spans="25:27" x14ac:dyDescent="0.2">
      <c r="Y65314" s="396"/>
      <c r="Z65314" s="396"/>
      <c r="AA65314" s="441"/>
    </row>
    <row r="65315" spans="25:27" x14ac:dyDescent="0.2">
      <c r="Y65315" s="396"/>
      <c r="Z65315" s="396"/>
      <c r="AA65315" s="441"/>
    </row>
    <row r="65316" spans="25:27" x14ac:dyDescent="0.2">
      <c r="Y65316" s="396"/>
      <c r="Z65316" s="396"/>
      <c r="AA65316" s="441"/>
    </row>
    <row r="65317" spans="25:27" x14ac:dyDescent="0.2">
      <c r="Y65317" s="396"/>
      <c r="Z65317" s="396"/>
      <c r="AA65317" s="441"/>
    </row>
    <row r="65318" spans="25:27" x14ac:dyDescent="0.2">
      <c r="Y65318" s="396"/>
      <c r="Z65318" s="396"/>
      <c r="AA65318" s="441"/>
    </row>
    <row r="65319" spans="25:27" x14ac:dyDescent="0.2">
      <c r="Y65319" s="396"/>
      <c r="Z65319" s="396"/>
      <c r="AA65319" s="441"/>
    </row>
    <row r="65320" spans="25:27" x14ac:dyDescent="0.2">
      <c r="Y65320" s="396"/>
      <c r="Z65320" s="396"/>
      <c r="AA65320" s="441"/>
    </row>
    <row r="65321" spans="25:27" x14ac:dyDescent="0.2">
      <c r="Y65321" s="396"/>
      <c r="Z65321" s="396"/>
      <c r="AA65321" s="441"/>
    </row>
    <row r="65322" spans="25:27" x14ac:dyDescent="0.2">
      <c r="Y65322" s="396"/>
      <c r="Z65322" s="396"/>
      <c r="AA65322" s="441"/>
    </row>
    <row r="65323" spans="25:27" x14ac:dyDescent="0.2">
      <c r="Y65323" s="396"/>
      <c r="Z65323" s="396"/>
      <c r="AA65323" s="441"/>
    </row>
    <row r="65324" spans="25:27" x14ac:dyDescent="0.2">
      <c r="Y65324" s="396"/>
      <c r="Z65324" s="396"/>
      <c r="AA65324" s="441"/>
    </row>
    <row r="65325" spans="25:27" x14ac:dyDescent="0.2">
      <c r="Y65325" s="396"/>
      <c r="Z65325" s="396"/>
      <c r="AA65325" s="441"/>
    </row>
    <row r="65326" spans="25:27" x14ac:dyDescent="0.2">
      <c r="Y65326" s="396"/>
      <c r="Z65326" s="396"/>
      <c r="AA65326" s="441"/>
    </row>
    <row r="65327" spans="25:27" x14ac:dyDescent="0.2">
      <c r="Y65327" s="396"/>
      <c r="Z65327" s="396"/>
      <c r="AA65327" s="441"/>
    </row>
    <row r="65328" spans="25:27" x14ac:dyDescent="0.2">
      <c r="Y65328" s="396"/>
      <c r="Z65328" s="396"/>
      <c r="AA65328" s="441"/>
    </row>
    <row r="65329" spans="25:27" x14ac:dyDescent="0.2">
      <c r="Y65329" s="396"/>
      <c r="Z65329" s="396"/>
      <c r="AA65329" s="441"/>
    </row>
    <row r="65330" spans="25:27" x14ac:dyDescent="0.2">
      <c r="Y65330" s="396"/>
      <c r="Z65330" s="396"/>
      <c r="AA65330" s="441"/>
    </row>
    <row r="65331" spans="25:27" x14ac:dyDescent="0.2">
      <c r="Y65331" s="396"/>
      <c r="Z65331" s="396"/>
      <c r="AA65331" s="441"/>
    </row>
    <row r="65332" spans="25:27" x14ac:dyDescent="0.2">
      <c r="Y65332" s="396"/>
      <c r="Z65332" s="396"/>
      <c r="AA65332" s="441"/>
    </row>
    <row r="65333" spans="25:27" x14ac:dyDescent="0.2">
      <c r="Y65333" s="396"/>
      <c r="Z65333" s="396"/>
      <c r="AA65333" s="441"/>
    </row>
    <row r="65334" spans="25:27" x14ac:dyDescent="0.2">
      <c r="Y65334" s="396"/>
      <c r="Z65334" s="396"/>
      <c r="AA65334" s="441"/>
    </row>
    <row r="65335" spans="25:27" x14ac:dyDescent="0.2">
      <c r="Y65335" s="396"/>
      <c r="Z65335" s="396"/>
      <c r="AA65335" s="441"/>
    </row>
    <row r="65336" spans="25:27" x14ac:dyDescent="0.2">
      <c r="Y65336" s="396"/>
      <c r="Z65336" s="396"/>
      <c r="AA65336" s="441"/>
    </row>
    <row r="65337" spans="25:27" x14ac:dyDescent="0.2">
      <c r="Y65337" s="396"/>
      <c r="Z65337" s="396"/>
      <c r="AA65337" s="441"/>
    </row>
    <row r="65338" spans="25:27" x14ac:dyDescent="0.2">
      <c r="Y65338" s="396"/>
      <c r="Z65338" s="396"/>
      <c r="AA65338" s="441"/>
    </row>
    <row r="65339" spans="25:27" x14ac:dyDescent="0.2">
      <c r="Y65339" s="396"/>
      <c r="Z65339" s="396"/>
      <c r="AA65339" s="441"/>
    </row>
    <row r="65340" spans="25:27" x14ac:dyDescent="0.2">
      <c r="Y65340" s="396"/>
      <c r="Z65340" s="396"/>
      <c r="AA65340" s="441"/>
    </row>
    <row r="65341" spans="25:27" x14ac:dyDescent="0.2">
      <c r="Y65341" s="396"/>
      <c r="Z65341" s="396"/>
      <c r="AA65341" s="441"/>
    </row>
    <row r="65342" spans="25:27" x14ac:dyDescent="0.2">
      <c r="Y65342" s="396"/>
      <c r="Z65342" s="396"/>
      <c r="AA65342" s="441"/>
    </row>
    <row r="65343" spans="25:27" x14ac:dyDescent="0.2">
      <c r="Y65343" s="396"/>
      <c r="Z65343" s="396"/>
      <c r="AA65343" s="441"/>
    </row>
    <row r="65344" spans="25:27" x14ac:dyDescent="0.2">
      <c r="Y65344" s="396"/>
      <c r="Z65344" s="396"/>
      <c r="AA65344" s="441"/>
    </row>
    <row r="65345" spans="25:27" x14ac:dyDescent="0.2">
      <c r="Y65345" s="396"/>
      <c r="Z65345" s="396"/>
      <c r="AA65345" s="441"/>
    </row>
    <row r="65346" spans="25:27" x14ac:dyDescent="0.2">
      <c r="Y65346" s="396"/>
      <c r="Z65346" s="396"/>
      <c r="AA65346" s="441"/>
    </row>
    <row r="65347" spans="25:27" x14ac:dyDescent="0.2">
      <c r="Y65347" s="396"/>
      <c r="Z65347" s="396"/>
      <c r="AA65347" s="441"/>
    </row>
    <row r="65348" spans="25:27" x14ac:dyDescent="0.2">
      <c r="Y65348" s="396"/>
      <c r="Z65348" s="396"/>
      <c r="AA65348" s="441"/>
    </row>
    <row r="65349" spans="25:27" x14ac:dyDescent="0.2">
      <c r="Y65349" s="396"/>
      <c r="Z65349" s="396"/>
      <c r="AA65349" s="441"/>
    </row>
    <row r="65350" spans="25:27" x14ac:dyDescent="0.2">
      <c r="Y65350" s="396"/>
      <c r="Z65350" s="396"/>
      <c r="AA65350" s="441"/>
    </row>
    <row r="65351" spans="25:27" x14ac:dyDescent="0.2">
      <c r="Y65351" s="396"/>
      <c r="Z65351" s="396"/>
      <c r="AA65351" s="441"/>
    </row>
    <row r="65352" spans="25:27" x14ac:dyDescent="0.2">
      <c r="Y65352" s="396"/>
      <c r="Z65352" s="396"/>
      <c r="AA65352" s="441"/>
    </row>
    <row r="65353" spans="25:27" x14ac:dyDescent="0.2">
      <c r="Y65353" s="396"/>
      <c r="Z65353" s="396"/>
      <c r="AA65353" s="441"/>
    </row>
    <row r="65354" spans="25:27" x14ac:dyDescent="0.2">
      <c r="Y65354" s="396"/>
      <c r="Z65354" s="396"/>
      <c r="AA65354" s="441"/>
    </row>
    <row r="65355" spans="25:27" x14ac:dyDescent="0.2">
      <c r="Y65355" s="396"/>
      <c r="Z65355" s="396"/>
    </row>
    <row r="65356" spans="25:27" x14ac:dyDescent="0.2">
      <c r="Y65356" s="396"/>
      <c r="Z65356" s="396"/>
    </row>
    <row r="65357" spans="25:27" x14ac:dyDescent="0.2">
      <c r="Y65357" s="396"/>
      <c r="Z65357" s="396"/>
    </row>
    <row r="65358" spans="25:27" x14ac:dyDescent="0.2">
      <c r="Y65358" s="396"/>
      <c r="Z65358" s="396"/>
    </row>
    <row r="65359" spans="25:27" x14ac:dyDescent="0.2">
      <c r="Y65359" s="396"/>
      <c r="Z65359" s="396"/>
    </row>
    <row r="65360" spans="25:27" x14ac:dyDescent="0.2">
      <c r="Y65360" s="396"/>
      <c r="Z65360" s="396"/>
    </row>
    <row r="65534" spans="9:9" x14ac:dyDescent="0.2">
      <c r="I65534" s="396" t="s">
        <v>4286</v>
      </c>
    </row>
    <row r="65535" spans="9:9" x14ac:dyDescent="0.2">
      <c r="I65535" s="396" t="s">
        <v>4287</v>
      </c>
    </row>
  </sheetData>
  <sheetProtection insertRows="0" autoFilter="0"/>
  <mergeCells count="66">
    <mergeCell ref="A2:F2"/>
    <mergeCell ref="A4:F4"/>
    <mergeCell ref="A3:F3"/>
    <mergeCell ref="H10:H13"/>
    <mergeCell ref="A10:G11"/>
    <mergeCell ref="A6:Y6"/>
    <mergeCell ref="W10:W13"/>
    <mergeCell ref="T10:T13"/>
    <mergeCell ref="O10:O13"/>
    <mergeCell ref="G1:S2"/>
    <mergeCell ref="G3:S4"/>
    <mergeCell ref="U1:Y4"/>
    <mergeCell ref="U10:U13"/>
    <mergeCell ref="N10:N13"/>
    <mergeCell ref="P12:P13"/>
    <mergeCell ref="P10:S10"/>
    <mergeCell ref="Z10:Z13"/>
    <mergeCell ref="V10:V13"/>
    <mergeCell ref="A15:G15"/>
    <mergeCell ref="K10:K13"/>
    <mergeCell ref="Q12:Q13"/>
    <mergeCell ref="L10:L13"/>
    <mergeCell ref="A12:E12"/>
    <mergeCell ref="A13:F13"/>
    <mergeCell ref="I10:I13"/>
    <mergeCell ref="Y10:Y13"/>
    <mergeCell ref="P11:Q11"/>
    <mergeCell ref="S11:S13"/>
    <mergeCell ref="R11:R13"/>
    <mergeCell ref="M10:M13"/>
    <mergeCell ref="J10:J13"/>
    <mergeCell ref="G12:G13"/>
    <mergeCell ref="X10:X13"/>
    <mergeCell ref="H102:K102"/>
    <mergeCell ref="L102:P102"/>
    <mergeCell ref="R102:U102"/>
    <mergeCell ref="R103:U103"/>
    <mergeCell ref="H100:K100"/>
    <mergeCell ref="L100:P100"/>
    <mergeCell ref="R100:U100"/>
    <mergeCell ref="H101:K101"/>
    <mergeCell ref="L101:P101"/>
    <mergeCell ref="R101:U101"/>
    <mergeCell ref="K97:N97"/>
    <mergeCell ref="P97:T97"/>
    <mergeCell ref="A98:G98"/>
    <mergeCell ref="H98:J98"/>
    <mergeCell ref="K98:N98"/>
    <mergeCell ref="P98:T98"/>
    <mergeCell ref="A99:G99"/>
    <mergeCell ref="H99:J99"/>
    <mergeCell ref="K99:N99"/>
    <mergeCell ref="P99:T99"/>
    <mergeCell ref="A94:G94"/>
    <mergeCell ref="H94:J94"/>
    <mergeCell ref="K94:N94"/>
    <mergeCell ref="P94:T94"/>
    <mergeCell ref="A95:G95"/>
    <mergeCell ref="H95:J95"/>
    <mergeCell ref="P95:T95"/>
    <mergeCell ref="K95:N95"/>
    <mergeCell ref="A96:G96"/>
    <mergeCell ref="H96:J96"/>
    <mergeCell ref="P96:T96"/>
    <mergeCell ref="A97:G97"/>
    <mergeCell ref="H97:J97"/>
  </mergeCells>
  <phoneticPr fontId="0" type="noConversion"/>
  <conditionalFormatting sqref="J63 K65 G19:G31 J38:K38 G33:G38 G62:G93">
    <cfRule type="cellIs" dxfId="70" priority="38" stopIfTrue="1" operator="equal">
      <formula>#REF!</formula>
    </cfRule>
  </conditionalFormatting>
  <conditionalFormatting sqref="G31 G33">
    <cfRule type="cellIs" dxfId="69" priority="39" stopIfTrue="1" operator="equal">
      <formula>#REF!</formula>
    </cfRule>
  </conditionalFormatting>
  <conditionalFormatting sqref="J69 K71 G19:G31 J38:K38 G33:G38">
    <cfRule type="cellIs" dxfId="68" priority="30" stopIfTrue="1" operator="equal">
      <formula>#REF!</formula>
    </cfRule>
  </conditionalFormatting>
  <conditionalFormatting sqref="G64 G66 G31 G33">
    <cfRule type="cellIs" dxfId="67" priority="29" stopIfTrue="1" operator="equal">
      <formula>#REF!</formula>
    </cfRule>
  </conditionalFormatting>
  <conditionalFormatting sqref="B87:F93">
    <cfRule type="cellIs" dxfId="66" priority="28" stopIfTrue="1" operator="equal">
      <formula>#REF!</formula>
    </cfRule>
  </conditionalFormatting>
  <conditionalFormatting sqref="A37:Z38 S41:V41 A39:J41 S39:V39 L41:Q41 L40:V40 L39:Q39 G39:G57">
    <cfRule type="cellIs" dxfId="65" priority="13" stopIfTrue="1" operator="equal">
      <formula>#REF!</formula>
    </cfRule>
  </conditionalFormatting>
  <conditionalFormatting sqref="G58">
    <cfRule type="cellIs" dxfId="64" priority="12" stopIfTrue="1" operator="equal">
      <formula>#REF!</formula>
    </cfRule>
  </conditionalFormatting>
  <conditionalFormatting sqref="G61">
    <cfRule type="cellIs" dxfId="63" priority="10" stopIfTrue="1" operator="equal">
      <formula>#REF!</formula>
    </cfRule>
  </conditionalFormatting>
  <conditionalFormatting sqref="G61">
    <cfRule type="cellIs" dxfId="62" priority="11" stopIfTrue="1" operator="equal">
      <formula>#REF!</formula>
    </cfRule>
  </conditionalFormatting>
  <conditionalFormatting sqref="G60">
    <cfRule type="cellIs" dxfId="61" priority="8" stopIfTrue="1" operator="equal">
      <formula>#REF!</formula>
    </cfRule>
  </conditionalFormatting>
  <conditionalFormatting sqref="G60">
    <cfRule type="cellIs" dxfId="60" priority="9" stopIfTrue="1" operator="equal">
      <formula>#REF!</formula>
    </cfRule>
  </conditionalFormatting>
  <conditionalFormatting sqref="G59">
    <cfRule type="cellIs" dxfId="59" priority="2" stopIfTrue="1" operator="equal">
      <formula>#REF!</formula>
    </cfRule>
  </conditionalFormatting>
  <conditionalFormatting sqref="G59">
    <cfRule type="cellIs" dxfId="58" priority="1" stopIfTrue="1" operator="equal">
      <formula>#REF!</formula>
    </cfRule>
  </conditionalFormatting>
  <dataValidations count="6">
    <dataValidation type="list" allowBlank="1" showInputMessage="1" showErrorMessage="1" sqref="I73 I39:I59 I81:I82 I26">
      <formula1>$AB$126:$AB$156</formula1>
    </dataValidation>
    <dataValidation type="list" allowBlank="1" showInputMessage="1" showErrorMessage="1" sqref="I27">
      <formula1>$AB$157:$AB$161</formula1>
    </dataValidation>
    <dataValidation type="list" allowBlank="1" showInputMessage="1" showErrorMessage="1" sqref="W14:W93">
      <formula1>$AB$14:$AB$15</formula1>
    </dataValidation>
    <dataValidation type="list" allowBlank="1" showInputMessage="1" showErrorMessage="1" sqref="X14:X93">
      <formula1>$AC$14:$AC$19</formula1>
    </dataValidation>
    <dataValidation type="list" allowBlank="1" showInputMessage="1" showErrorMessage="1" sqref="V14:V93">
      <formula1>$AE$14:$AE$21</formula1>
    </dataValidation>
    <dataValidation type="list" allowBlank="1" showInputMessage="1" showErrorMessage="1" sqref="F19:F93">
      <formula1>$AA$14:$AA$17</formula1>
    </dataValidation>
  </dataValidations>
  <printOptions horizontalCentered="1"/>
  <pageMargins left="0.39370078740157483" right="0.39370078740157483" top="0.59055118110236227" bottom="0.59055118110236227" header="0" footer="0"/>
  <pageSetup scale="47" fitToHeight="0" orientation="landscape" r:id="rId1"/>
  <headerFooter alignWithMargins="0">
    <oddHeader xml:space="preserve">&amp;R
</oddHeader>
  </headerFooter>
  <ignoredErrors>
    <ignoredError sqref="Q38 S53 S41"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1:U65378"/>
  <sheetViews>
    <sheetView topLeftCell="A3" zoomScale="75" zoomScaleNormal="100" zoomScaleSheetLayoutView="75" workbookViewId="0">
      <pane xSplit="6" ySplit="12" topLeftCell="L29" activePane="bottomRight" state="frozen"/>
      <selection activeCell="H2024" sqref="H2024"/>
      <selection pane="topRight" activeCell="H2024" sqref="H2024"/>
      <selection pane="bottomLeft" activeCell="H2024" sqref="H2024"/>
      <selection pane="bottomRight" activeCell="N45" sqref="N45"/>
    </sheetView>
  </sheetViews>
  <sheetFormatPr baseColWidth="10" defaultRowHeight="12.75" x14ac:dyDescent="0.2"/>
  <cols>
    <col min="1" max="2" width="4" style="10" customWidth="1"/>
    <col min="3" max="3" width="3.85546875" style="10" customWidth="1"/>
    <col min="4" max="4" width="4.5703125" style="10" customWidth="1"/>
    <col min="5" max="5" width="4" style="10" customWidth="1"/>
    <col min="6" max="6" width="47.7109375" style="10" customWidth="1"/>
    <col min="7" max="7" width="12.140625" style="11" customWidth="1"/>
    <col min="8" max="8" width="27" style="11" customWidth="1"/>
    <col min="9" max="9" width="16.140625" style="11" customWidth="1"/>
    <col min="10" max="10" width="20.28515625" style="11" customWidth="1"/>
    <col min="11" max="11" width="19.140625" style="11" customWidth="1"/>
    <col min="12" max="12" width="18.42578125" style="11" customWidth="1"/>
    <col min="13" max="14" width="18" style="11" customWidth="1"/>
    <col min="15" max="15" width="17" style="11" customWidth="1"/>
    <col min="16" max="16" width="18.5703125" style="11" customWidth="1"/>
    <col min="17" max="17" width="18" style="11" customWidth="1"/>
    <col min="18" max="18" width="13.85546875" style="11" customWidth="1"/>
    <col min="19" max="19" width="13.28515625" style="11" customWidth="1"/>
    <col min="20" max="20" width="15.42578125" style="12" customWidth="1"/>
    <col min="21" max="21" width="4.5703125" style="12" hidden="1" customWidth="1"/>
    <col min="22" max="16384" width="11.42578125" style="12"/>
  </cols>
  <sheetData>
    <row r="1" spans="1:21" ht="7.5" customHeight="1" x14ac:dyDescent="0.2"/>
    <row r="2" spans="1:21" ht="20.25" x14ac:dyDescent="0.3">
      <c r="A2" s="1031" t="s">
        <v>1918</v>
      </c>
      <c r="B2" s="1031"/>
      <c r="C2" s="1031"/>
      <c r="D2" s="1031"/>
      <c r="E2" s="1031"/>
      <c r="F2" s="1031"/>
      <c r="G2" s="1031"/>
      <c r="H2" s="1031"/>
      <c r="I2" s="1031"/>
      <c r="J2" s="1031"/>
      <c r="K2" s="1031"/>
      <c r="L2" s="1031"/>
      <c r="M2" s="1031"/>
      <c r="N2" s="1031"/>
      <c r="O2" s="1031"/>
      <c r="P2" s="1031"/>
      <c r="Q2" s="1031"/>
      <c r="R2" s="1031"/>
      <c r="S2" s="1031"/>
      <c r="T2" s="1031"/>
      <c r="U2" s="55"/>
    </row>
    <row r="3" spans="1:21" ht="20.25" x14ac:dyDescent="0.3">
      <c r="A3" s="1031" t="s">
        <v>1734</v>
      </c>
      <c r="B3" s="1031"/>
      <c r="C3" s="1031"/>
      <c r="D3" s="1031"/>
      <c r="E3" s="1031"/>
      <c r="F3" s="1031"/>
      <c r="G3" s="1031"/>
      <c r="H3" s="1031"/>
      <c r="I3" s="1031"/>
      <c r="J3" s="1031"/>
      <c r="K3" s="1031"/>
      <c r="L3" s="1031"/>
      <c r="M3" s="1031"/>
      <c r="N3" s="1031"/>
      <c r="O3" s="1031"/>
      <c r="P3" s="1031"/>
      <c r="Q3" s="1031"/>
      <c r="R3" s="1031"/>
      <c r="S3" s="1031"/>
      <c r="T3" s="1031"/>
      <c r="U3" s="55"/>
    </row>
    <row r="4" spans="1:21" ht="20.25" x14ac:dyDescent="0.3">
      <c r="A4" s="1031" t="s">
        <v>244</v>
      </c>
      <c r="B4" s="1031"/>
      <c r="C4" s="1031"/>
      <c r="D4" s="1031"/>
      <c r="E4" s="1031"/>
      <c r="F4" s="1031"/>
      <c r="G4" s="1031"/>
      <c r="H4" s="1031"/>
      <c r="I4" s="1031"/>
      <c r="J4" s="1031"/>
      <c r="K4" s="1031"/>
      <c r="L4" s="1031"/>
      <c r="M4" s="1031"/>
      <c r="N4" s="1031"/>
      <c r="O4" s="1031"/>
      <c r="P4" s="1031"/>
      <c r="Q4" s="1031"/>
      <c r="R4" s="1031"/>
      <c r="S4" s="1031"/>
      <c r="T4" s="1031"/>
      <c r="U4" s="55"/>
    </row>
    <row r="5" spans="1:21" ht="21" customHeight="1" x14ac:dyDescent="0.25">
      <c r="A5" s="1032" t="s">
        <v>3012</v>
      </c>
      <c r="B5" s="1032"/>
      <c r="C5" s="1032"/>
      <c r="D5" s="1032"/>
      <c r="E5" s="1032"/>
      <c r="F5" s="1032"/>
      <c r="G5" s="1032"/>
      <c r="H5" s="1032"/>
      <c r="I5" s="1032"/>
      <c r="J5" s="1032"/>
      <c r="K5" s="1032"/>
      <c r="L5" s="1032"/>
      <c r="M5" s="1032"/>
      <c r="N5" s="1032"/>
      <c r="O5" s="1032"/>
      <c r="P5" s="1032"/>
      <c r="Q5" s="1032"/>
      <c r="R5" s="1032"/>
      <c r="S5" s="1032"/>
      <c r="T5" s="1032"/>
      <c r="U5" s="54"/>
    </row>
    <row r="6" spans="1:21" ht="21" customHeight="1" x14ac:dyDescent="0.25">
      <c r="A6" s="1029" t="s">
        <v>634</v>
      </c>
      <c r="B6" s="1029"/>
      <c r="C6" s="1029"/>
      <c r="D6" s="1029"/>
      <c r="E6" s="1029"/>
      <c r="F6" s="1029"/>
      <c r="G6" s="1029"/>
      <c r="H6" s="1029"/>
      <c r="I6" s="1029"/>
      <c r="J6" s="1029"/>
      <c r="K6" s="1029"/>
      <c r="L6" s="1029"/>
      <c r="M6" s="1029"/>
      <c r="N6" s="1029"/>
      <c r="O6" s="1029"/>
      <c r="P6" s="1029"/>
      <c r="Q6" s="1029"/>
      <c r="R6" s="1029"/>
      <c r="S6" s="1029"/>
      <c r="T6" s="1029"/>
      <c r="U6" s="54"/>
    </row>
    <row r="7" spans="1:21" ht="21" customHeight="1" x14ac:dyDescent="0.25">
      <c r="A7" s="84" t="s">
        <v>635</v>
      </c>
      <c r="B7" s="84"/>
      <c r="C7" s="84"/>
      <c r="D7" s="84"/>
      <c r="E7" s="84"/>
      <c r="F7" s="84"/>
      <c r="G7" s="84"/>
      <c r="H7" s="84"/>
      <c r="I7" s="84"/>
      <c r="J7" s="84"/>
      <c r="K7" s="84"/>
      <c r="L7" s="84"/>
      <c r="M7" s="84"/>
      <c r="N7" s="84"/>
      <c r="O7" s="84"/>
      <c r="P7" s="84"/>
      <c r="Q7" s="84"/>
      <c r="R7" s="84"/>
      <c r="S7" s="84"/>
      <c r="T7" s="84"/>
      <c r="U7" s="54"/>
    </row>
    <row r="8" spans="1:21" ht="20.25" x14ac:dyDescent="0.3">
      <c r="A8" s="35" t="s">
        <v>3897</v>
      </c>
      <c r="B8" s="35"/>
      <c r="C8" s="35"/>
      <c r="D8" s="35"/>
      <c r="E8" s="35"/>
      <c r="F8" s="35"/>
      <c r="G8" s="35"/>
      <c r="H8" s="36"/>
      <c r="I8" s="56"/>
      <c r="J8" s="56"/>
      <c r="K8" s="56"/>
      <c r="L8" s="56"/>
      <c r="M8" s="56"/>
      <c r="N8" s="56"/>
      <c r="O8" s="56"/>
      <c r="P8" s="56"/>
      <c r="Q8" s="56"/>
      <c r="R8" s="56"/>
      <c r="S8" s="56"/>
    </row>
    <row r="9" spans="1:21" ht="20.25" x14ac:dyDescent="0.3">
      <c r="A9" s="1030" t="s">
        <v>1926</v>
      </c>
      <c r="B9" s="1030"/>
      <c r="C9" s="1030"/>
      <c r="D9" s="1030"/>
      <c r="E9" s="1030"/>
      <c r="F9" s="1030"/>
      <c r="G9" s="1030"/>
      <c r="H9" s="1030"/>
      <c r="I9" s="1030"/>
      <c r="J9" s="1030"/>
      <c r="K9" s="1030"/>
      <c r="L9" s="1030"/>
      <c r="M9" s="1030"/>
      <c r="N9" s="1030"/>
      <c r="O9" s="1030"/>
      <c r="P9" s="1030"/>
      <c r="Q9" s="1030"/>
      <c r="R9" s="1030"/>
      <c r="S9" s="1030"/>
      <c r="T9" s="1030"/>
      <c r="U9" s="57"/>
    </row>
    <row r="10" spans="1:21" ht="13.5" thickBot="1" x14ac:dyDescent="0.25"/>
    <row r="11" spans="1:21" ht="26.25" customHeight="1" thickBot="1" x14ac:dyDescent="0.25">
      <c r="A11" s="1036" t="s">
        <v>1730</v>
      </c>
      <c r="B11" s="1037"/>
      <c r="C11" s="1037"/>
      <c r="D11" s="1037"/>
      <c r="E11" s="1037"/>
      <c r="F11" s="1038"/>
      <c r="G11" s="1033" t="s">
        <v>1728</v>
      </c>
      <c r="H11" s="1033" t="s">
        <v>1602</v>
      </c>
      <c r="I11" s="1033" t="s">
        <v>1603</v>
      </c>
      <c r="J11" s="1033" t="s">
        <v>1604</v>
      </c>
      <c r="K11" s="1033" t="s">
        <v>2079</v>
      </c>
      <c r="L11" s="1033" t="s">
        <v>2080</v>
      </c>
      <c r="M11" s="1033" t="s">
        <v>2081</v>
      </c>
      <c r="N11" s="1047" t="s">
        <v>245</v>
      </c>
      <c r="O11" s="1048"/>
      <c r="P11" s="1049"/>
      <c r="Q11" s="1050"/>
      <c r="R11" s="1033" t="s">
        <v>2083</v>
      </c>
      <c r="S11" s="1033" t="s">
        <v>3692</v>
      </c>
      <c r="T11" s="1033" t="s">
        <v>1605</v>
      </c>
      <c r="U11" s="65"/>
    </row>
    <row r="12" spans="1:21" ht="26.25" customHeight="1" thickBot="1" x14ac:dyDescent="0.25">
      <c r="A12" s="104"/>
      <c r="B12" s="105"/>
      <c r="C12" s="105"/>
      <c r="D12" s="105"/>
      <c r="E12" s="105"/>
      <c r="F12" s="106"/>
      <c r="G12" s="1034"/>
      <c r="H12" s="1034"/>
      <c r="I12" s="1034"/>
      <c r="J12" s="1034"/>
      <c r="K12" s="1034"/>
      <c r="L12" s="1034"/>
      <c r="M12" s="1034"/>
      <c r="N12" s="1039" t="s">
        <v>246</v>
      </c>
      <c r="O12" s="1040"/>
      <c r="P12" s="1041" t="s">
        <v>2082</v>
      </c>
      <c r="Q12" s="1043" t="s">
        <v>248</v>
      </c>
      <c r="R12" s="1034"/>
      <c r="S12" s="1034"/>
      <c r="T12" s="1034"/>
      <c r="U12" s="65"/>
    </row>
    <row r="13" spans="1:21" ht="55.5" customHeight="1" thickBot="1" x14ac:dyDescent="0.25">
      <c r="A13" s="1036" t="s">
        <v>1725</v>
      </c>
      <c r="B13" s="1037"/>
      <c r="C13" s="1037"/>
      <c r="D13" s="1037"/>
      <c r="E13" s="1038"/>
      <c r="F13" s="37" t="s">
        <v>1726</v>
      </c>
      <c r="G13" s="1035"/>
      <c r="H13" s="1035"/>
      <c r="I13" s="1035"/>
      <c r="J13" s="1035"/>
      <c r="K13" s="1035"/>
      <c r="L13" s="1035"/>
      <c r="M13" s="1035"/>
      <c r="N13" s="103" t="s">
        <v>243</v>
      </c>
      <c r="O13" s="58" t="s">
        <v>247</v>
      </c>
      <c r="P13" s="1042"/>
      <c r="Q13" s="1044"/>
      <c r="R13" s="1035"/>
      <c r="S13" s="1035"/>
      <c r="T13" s="1035"/>
      <c r="U13" s="65"/>
    </row>
    <row r="14" spans="1:21" x14ac:dyDescent="0.2">
      <c r="A14" s="38"/>
      <c r="B14" s="39"/>
      <c r="C14" s="39"/>
      <c r="D14" s="39"/>
      <c r="E14" s="39"/>
      <c r="F14" s="39"/>
      <c r="G14" s="59"/>
      <c r="H14" s="59"/>
      <c r="I14" s="59"/>
      <c r="J14" s="59"/>
      <c r="K14" s="83"/>
      <c r="L14" s="59"/>
      <c r="M14" s="59"/>
      <c r="N14" s="59"/>
      <c r="O14" s="59"/>
      <c r="P14" s="59"/>
      <c r="Q14" s="59"/>
      <c r="R14" s="59"/>
      <c r="S14" s="59"/>
      <c r="T14" s="60"/>
      <c r="U14" s="59">
        <v>1</v>
      </c>
    </row>
    <row r="15" spans="1:21" s="27" customFormat="1" ht="16.5" customHeight="1" x14ac:dyDescent="0.25">
      <c r="A15" s="1045" t="s">
        <v>1731</v>
      </c>
      <c r="B15" s="1046"/>
      <c r="C15" s="1046"/>
      <c r="D15" s="1046"/>
      <c r="E15" s="1046"/>
      <c r="F15" s="1046"/>
      <c r="G15" s="66"/>
      <c r="H15" s="66"/>
      <c r="I15" s="66"/>
      <c r="J15" s="28"/>
      <c r="K15" s="28"/>
      <c r="L15" s="28"/>
      <c r="M15" s="28">
        <f>+M19+M91+M104</f>
        <v>0</v>
      </c>
      <c r="N15" s="28"/>
      <c r="O15" s="28">
        <f>+O19+O91+O104</f>
        <v>0</v>
      </c>
      <c r="P15" s="28">
        <f>+P19+P91+P104</f>
        <v>92064000</v>
      </c>
      <c r="Q15" s="28">
        <f>+Q19+Q91+Q104</f>
        <v>92064000</v>
      </c>
      <c r="R15" s="66"/>
      <c r="S15" s="67"/>
      <c r="T15" s="68"/>
      <c r="U15" s="69">
        <v>1</v>
      </c>
    </row>
    <row r="16" spans="1:21" s="27" customFormat="1" ht="15.75" x14ac:dyDescent="0.25">
      <c r="A16" s="89"/>
      <c r="B16" s="89"/>
      <c r="C16" s="89"/>
      <c r="D16" s="89"/>
      <c r="E16" s="89"/>
      <c r="F16" s="89"/>
      <c r="G16" s="89"/>
      <c r="H16" s="89"/>
      <c r="I16" s="89"/>
      <c r="J16" s="90"/>
      <c r="K16" s="90"/>
      <c r="L16" s="90"/>
      <c r="M16" s="90"/>
      <c r="N16" s="90"/>
      <c r="O16" s="90"/>
      <c r="P16" s="90"/>
      <c r="Q16" s="90"/>
      <c r="R16" s="89"/>
      <c r="S16" s="89"/>
      <c r="T16" s="91"/>
      <c r="U16" s="69"/>
    </row>
    <row r="17" spans="1:21" ht="31.5" x14ac:dyDescent="0.2">
      <c r="A17" s="13"/>
      <c r="B17" s="14"/>
      <c r="C17" s="14"/>
      <c r="D17" s="14"/>
      <c r="E17" s="14"/>
      <c r="F17" s="87" t="s">
        <v>629</v>
      </c>
      <c r="G17" s="2"/>
      <c r="H17" s="2"/>
      <c r="I17" s="2"/>
      <c r="J17" s="2"/>
      <c r="K17" s="2"/>
      <c r="L17" s="2"/>
      <c r="M17" s="2"/>
      <c r="N17" s="2"/>
      <c r="O17" s="2"/>
      <c r="P17" s="2"/>
      <c r="Q17" s="2"/>
      <c r="R17" s="2"/>
      <c r="S17" s="2"/>
      <c r="T17" s="5"/>
      <c r="U17" s="59">
        <v>1</v>
      </c>
    </row>
    <row r="18" spans="1:21" x14ac:dyDescent="0.2">
      <c r="A18" s="92"/>
      <c r="B18" s="93"/>
      <c r="C18" s="93"/>
      <c r="D18" s="93"/>
      <c r="E18" s="93"/>
      <c r="F18" s="94"/>
      <c r="G18" s="94"/>
      <c r="H18" s="94"/>
      <c r="I18" s="94"/>
      <c r="J18" s="94"/>
      <c r="K18" s="94"/>
      <c r="L18" s="94"/>
      <c r="M18" s="94"/>
      <c r="N18" s="94"/>
      <c r="O18" s="94"/>
      <c r="P18" s="94"/>
      <c r="Q18" s="94"/>
      <c r="R18" s="94"/>
      <c r="S18" s="94"/>
      <c r="T18" s="95"/>
      <c r="U18" s="59"/>
    </row>
    <row r="19" spans="1:21" s="27" customFormat="1" ht="15.75" x14ac:dyDescent="0.25">
      <c r="A19" s="70">
        <v>1</v>
      </c>
      <c r="B19" s="71"/>
      <c r="C19" s="71"/>
      <c r="D19" s="71"/>
      <c r="E19" s="72"/>
      <c r="F19" s="73" t="s">
        <v>1735</v>
      </c>
      <c r="G19" s="74"/>
      <c r="H19" s="74"/>
      <c r="I19" s="74"/>
      <c r="J19" s="75"/>
      <c r="K19" s="75"/>
      <c r="L19" s="75"/>
      <c r="M19" s="75">
        <f>+M20+M54+M69</f>
        <v>0</v>
      </c>
      <c r="N19" s="75"/>
      <c r="O19" s="75">
        <f>+O20+O54+O69</f>
        <v>0</v>
      </c>
      <c r="P19" s="75">
        <f>+P20+P54+P69</f>
        <v>0</v>
      </c>
      <c r="Q19" s="75">
        <f>+Q20+Q54+Q69</f>
        <v>0</v>
      </c>
      <c r="R19" s="74"/>
      <c r="S19" s="76"/>
      <c r="T19" s="77"/>
      <c r="U19" s="69">
        <v>1</v>
      </c>
    </row>
    <row r="20" spans="1:21" s="27" customFormat="1" x14ac:dyDescent="0.2">
      <c r="A20" s="30">
        <v>1</v>
      </c>
      <c r="B20" s="31">
        <v>0</v>
      </c>
      <c r="C20" s="31">
        <v>1</v>
      </c>
      <c r="D20" s="31"/>
      <c r="E20" s="32"/>
      <c r="F20" s="33" t="s">
        <v>1736</v>
      </c>
      <c r="G20" s="78"/>
      <c r="H20" s="78"/>
      <c r="I20" s="78"/>
      <c r="J20" s="34"/>
      <c r="K20" s="34"/>
      <c r="L20" s="34"/>
      <c r="M20" s="34">
        <f>+M21+M26+M30+M43+M47+M52</f>
        <v>0</v>
      </c>
      <c r="N20" s="34"/>
      <c r="O20" s="34">
        <f>+O21+O26+O30+O43+O47+O52</f>
        <v>0</v>
      </c>
      <c r="P20" s="34">
        <f>+P21+P26+P30+P43+P47+P52</f>
        <v>0</v>
      </c>
      <c r="Q20" s="34">
        <f>+Q21+Q26+Q30+Q43+Q47+Q52</f>
        <v>0</v>
      </c>
      <c r="R20" s="78"/>
      <c r="S20" s="79"/>
      <c r="T20" s="80"/>
      <c r="U20" s="69">
        <v>1</v>
      </c>
    </row>
    <row r="21" spans="1:21" s="27" customFormat="1" x14ac:dyDescent="0.2">
      <c r="A21" s="30">
        <v>1</v>
      </c>
      <c r="B21" s="31">
        <v>0</v>
      </c>
      <c r="C21" s="31">
        <v>1</v>
      </c>
      <c r="D21" s="31">
        <v>1</v>
      </c>
      <c r="E21" s="32"/>
      <c r="F21" s="33" t="s">
        <v>1737</v>
      </c>
      <c r="G21" s="78"/>
      <c r="H21" s="78"/>
      <c r="I21" s="78"/>
      <c r="J21" s="34"/>
      <c r="K21" s="34"/>
      <c r="L21" s="34"/>
      <c r="M21" s="34">
        <f>SUM(M22:M24)</f>
        <v>0</v>
      </c>
      <c r="N21" s="34"/>
      <c r="O21" s="34">
        <f>SUM(O22:O24)</f>
        <v>0</v>
      </c>
      <c r="P21" s="34">
        <f>SUM(P22:P24)</f>
        <v>0</v>
      </c>
      <c r="Q21" s="34">
        <f>SUM(Q22:Q24)</f>
        <v>0</v>
      </c>
      <c r="R21" s="78"/>
      <c r="S21" s="79"/>
      <c r="T21" s="80"/>
      <c r="U21" s="69">
        <v>1</v>
      </c>
    </row>
    <row r="22" spans="1:21" ht="13.5" customHeight="1" x14ac:dyDescent="0.2">
      <c r="A22" s="41"/>
      <c r="B22" s="42"/>
      <c r="C22" s="42"/>
      <c r="D22" s="42"/>
      <c r="E22" s="43" t="s">
        <v>1738</v>
      </c>
      <c r="F22" s="44" t="s">
        <v>1739</v>
      </c>
      <c r="G22" s="1"/>
      <c r="H22" s="1"/>
      <c r="I22" s="1"/>
      <c r="J22" s="1"/>
      <c r="K22" s="1"/>
      <c r="L22" s="1"/>
      <c r="M22" s="1">
        <v>0</v>
      </c>
      <c r="N22" s="1"/>
      <c r="O22" s="1">
        <v>0</v>
      </c>
      <c r="P22" s="1">
        <v>0</v>
      </c>
      <c r="Q22" s="1">
        <f>+P22+O22-M22</f>
        <v>0</v>
      </c>
      <c r="R22" s="1"/>
      <c r="S22" s="3"/>
      <c r="T22" s="4"/>
      <c r="U22" s="59">
        <v>1</v>
      </c>
    </row>
    <row r="23" spans="1:21" ht="13.5" customHeight="1" x14ac:dyDescent="0.2">
      <c r="A23" s="41"/>
      <c r="B23" s="42"/>
      <c r="C23" s="42"/>
      <c r="D23" s="42"/>
      <c r="E23" s="43" t="s">
        <v>1740</v>
      </c>
      <c r="F23" s="44" t="s">
        <v>2043</v>
      </c>
      <c r="G23" s="1"/>
      <c r="H23" s="1"/>
      <c r="I23" s="1"/>
      <c r="J23" s="1"/>
      <c r="K23" s="1"/>
      <c r="L23" s="1"/>
      <c r="M23" s="1"/>
      <c r="N23" s="1"/>
      <c r="O23" s="1"/>
      <c r="P23" s="1"/>
      <c r="Q23" s="1">
        <f>+P23+O23-M23</f>
        <v>0</v>
      </c>
      <c r="R23" s="1"/>
      <c r="S23" s="3"/>
      <c r="T23" s="4"/>
      <c r="U23" s="59">
        <v>1</v>
      </c>
    </row>
    <row r="24" spans="1:21" x14ac:dyDescent="0.2">
      <c r="A24" s="41"/>
      <c r="B24" s="42"/>
      <c r="C24" s="42"/>
      <c r="D24" s="42"/>
      <c r="E24" s="12"/>
      <c r="F24" s="12"/>
      <c r="G24" s="1"/>
      <c r="H24" s="1"/>
      <c r="I24" s="1"/>
      <c r="J24" s="1"/>
      <c r="K24" s="1"/>
      <c r="L24" s="1"/>
      <c r="M24" s="1"/>
      <c r="N24" s="1"/>
      <c r="O24" s="1"/>
      <c r="P24" s="1"/>
      <c r="Q24" s="1">
        <f>+O24+P24-M24</f>
        <v>0</v>
      </c>
      <c r="R24" s="1"/>
      <c r="S24" s="3"/>
      <c r="T24" s="4"/>
      <c r="U24" s="59">
        <v>1</v>
      </c>
    </row>
    <row r="25" spans="1:21" x14ac:dyDescent="0.2">
      <c r="A25" s="45"/>
      <c r="B25" s="46"/>
      <c r="C25" s="46"/>
      <c r="D25" s="46"/>
      <c r="E25" s="47"/>
      <c r="F25" s="48"/>
      <c r="G25" s="2"/>
      <c r="H25" s="2"/>
      <c r="I25" s="2"/>
      <c r="J25" s="2"/>
      <c r="K25" s="2"/>
      <c r="L25" s="2"/>
      <c r="M25" s="2"/>
      <c r="N25" s="2"/>
      <c r="O25" s="2"/>
      <c r="P25" s="2"/>
      <c r="Q25" s="2"/>
      <c r="R25" s="2"/>
      <c r="S25" s="2"/>
      <c r="T25" s="5"/>
      <c r="U25" s="59">
        <v>1</v>
      </c>
    </row>
    <row r="26" spans="1:21" s="27" customFormat="1" x14ac:dyDescent="0.2">
      <c r="A26" s="30">
        <v>1</v>
      </c>
      <c r="B26" s="31">
        <v>0</v>
      </c>
      <c r="C26" s="31">
        <v>1</v>
      </c>
      <c r="D26" s="31">
        <v>4</v>
      </c>
      <c r="E26" s="32"/>
      <c r="F26" s="33" t="s">
        <v>2044</v>
      </c>
      <c r="G26" s="78"/>
      <c r="H26" s="78"/>
      <c r="I26" s="78"/>
      <c r="J26" s="34"/>
      <c r="K26" s="34"/>
      <c r="L26" s="34"/>
      <c r="M26" s="34">
        <f>SUM(M27:M28)</f>
        <v>0</v>
      </c>
      <c r="N26" s="34"/>
      <c r="O26" s="34">
        <f>SUM(O27:O28)</f>
        <v>0</v>
      </c>
      <c r="P26" s="34">
        <f>SUM(P27:P28)</f>
        <v>0</v>
      </c>
      <c r="Q26" s="34">
        <f>SUM(Q27:Q28)</f>
        <v>0</v>
      </c>
      <c r="R26" s="78"/>
      <c r="S26" s="79"/>
      <c r="T26" s="80"/>
      <c r="U26" s="69">
        <v>1</v>
      </c>
    </row>
    <row r="27" spans="1:21" x14ac:dyDescent="0.2">
      <c r="A27" s="16"/>
      <c r="B27" s="17"/>
      <c r="C27" s="17"/>
      <c r="D27" s="17"/>
      <c r="E27" s="43" t="s">
        <v>1738</v>
      </c>
      <c r="F27" s="44" t="s">
        <v>2045</v>
      </c>
      <c r="G27" s="1"/>
      <c r="H27" s="1"/>
      <c r="I27" s="1"/>
      <c r="J27" s="6"/>
      <c r="K27" s="6"/>
      <c r="L27" s="6"/>
      <c r="M27" s="6"/>
      <c r="N27" s="6"/>
      <c r="O27" s="6"/>
      <c r="P27" s="6"/>
      <c r="Q27" s="1">
        <f>+P27+O27-M27</f>
        <v>0</v>
      </c>
      <c r="R27" s="1"/>
      <c r="S27" s="3"/>
      <c r="T27" s="4"/>
      <c r="U27" s="59">
        <v>1</v>
      </c>
    </row>
    <row r="28" spans="1:21" x14ac:dyDescent="0.2">
      <c r="A28" s="41"/>
      <c r="B28" s="42"/>
      <c r="C28" s="42"/>
      <c r="D28" s="42"/>
      <c r="E28" s="12"/>
      <c r="F28" s="12"/>
      <c r="G28" s="1"/>
      <c r="H28" s="1"/>
      <c r="I28" s="1">
        <v>0</v>
      </c>
      <c r="J28" s="1"/>
      <c r="K28" s="1"/>
      <c r="L28" s="1"/>
      <c r="M28" s="1"/>
      <c r="N28" s="1"/>
      <c r="O28" s="1"/>
      <c r="P28" s="1"/>
      <c r="Q28" s="1">
        <f>+O28+P28-M28</f>
        <v>0</v>
      </c>
      <c r="R28" s="1"/>
      <c r="S28" s="3"/>
      <c r="T28" s="4"/>
      <c r="U28" s="59">
        <v>1</v>
      </c>
    </row>
    <row r="29" spans="1:21" x14ac:dyDescent="0.2">
      <c r="A29" s="49"/>
      <c r="B29" s="15"/>
      <c r="C29" s="15"/>
      <c r="D29" s="15"/>
      <c r="E29" s="50"/>
      <c r="F29" s="51"/>
      <c r="G29" s="2"/>
      <c r="H29" s="2"/>
      <c r="I29" s="2"/>
      <c r="J29" s="2"/>
      <c r="K29" s="2"/>
      <c r="L29" s="2"/>
      <c r="M29" s="2"/>
      <c r="N29" s="2"/>
      <c r="O29" s="2"/>
      <c r="P29" s="2"/>
      <c r="Q29" s="2"/>
      <c r="R29" s="2"/>
      <c r="S29" s="2"/>
      <c r="T29" s="5"/>
      <c r="U29" s="59">
        <v>1</v>
      </c>
    </row>
    <row r="30" spans="1:21" s="27" customFormat="1" x14ac:dyDescent="0.2">
      <c r="A30" s="30">
        <v>1</v>
      </c>
      <c r="B30" s="31">
        <v>0</v>
      </c>
      <c r="C30" s="31">
        <v>1</v>
      </c>
      <c r="D30" s="31">
        <v>5</v>
      </c>
      <c r="E30" s="32"/>
      <c r="F30" s="33" t="s">
        <v>2046</v>
      </c>
      <c r="G30" s="78"/>
      <c r="H30" s="78"/>
      <c r="I30" s="78"/>
      <c r="J30" s="34"/>
      <c r="K30" s="34"/>
      <c r="L30" s="34"/>
      <c r="M30" s="34">
        <f>SUM(M31:M40)</f>
        <v>0</v>
      </c>
      <c r="N30" s="34"/>
      <c r="O30" s="34">
        <f>SUM(O31:O40)</f>
        <v>0</v>
      </c>
      <c r="P30" s="34">
        <f>SUM(P31:P40)</f>
        <v>0</v>
      </c>
      <c r="Q30" s="34">
        <f>SUM(Q31:Q40)</f>
        <v>0</v>
      </c>
      <c r="R30" s="78"/>
      <c r="S30" s="79"/>
      <c r="T30" s="80"/>
      <c r="U30" s="69">
        <v>1</v>
      </c>
    </row>
    <row r="31" spans="1:21" x14ac:dyDescent="0.2">
      <c r="A31" s="41"/>
      <c r="B31" s="42"/>
      <c r="C31" s="42"/>
      <c r="D31" s="42"/>
      <c r="E31" s="43" t="s">
        <v>1740</v>
      </c>
      <c r="F31" s="44" t="s">
        <v>2047</v>
      </c>
      <c r="G31" s="1"/>
      <c r="H31" s="1"/>
      <c r="I31" s="1"/>
      <c r="J31" s="1"/>
      <c r="K31" s="1"/>
      <c r="L31" s="1"/>
      <c r="M31" s="1"/>
      <c r="N31" s="1"/>
      <c r="O31" s="1"/>
      <c r="P31" s="1"/>
      <c r="Q31" s="1">
        <f t="shared" ref="Q31:Q40" si="0">+P31+O31-M31</f>
        <v>0</v>
      </c>
      <c r="R31" s="1"/>
      <c r="S31" s="3"/>
      <c r="T31" s="4"/>
      <c r="U31" s="59">
        <v>1</v>
      </c>
    </row>
    <row r="32" spans="1:21" x14ac:dyDescent="0.2">
      <c r="A32" s="41"/>
      <c r="B32" s="42"/>
      <c r="C32" s="42"/>
      <c r="D32" s="42"/>
      <c r="E32" s="43" t="s">
        <v>2048</v>
      </c>
      <c r="F32" s="44" t="s">
        <v>2049</v>
      </c>
      <c r="G32" s="1"/>
      <c r="H32" s="1"/>
      <c r="I32" s="1"/>
      <c r="J32" s="1"/>
      <c r="K32" s="1"/>
      <c r="L32" s="1"/>
      <c r="M32" s="1"/>
      <c r="N32" s="1"/>
      <c r="O32" s="1"/>
      <c r="P32" s="1"/>
      <c r="Q32" s="1">
        <f t="shared" si="0"/>
        <v>0</v>
      </c>
      <c r="R32" s="1"/>
      <c r="S32" s="3"/>
      <c r="T32" s="4"/>
      <c r="U32" s="59">
        <v>1</v>
      </c>
    </row>
    <row r="33" spans="1:21" x14ac:dyDescent="0.2">
      <c r="A33" s="41"/>
      <c r="B33" s="42"/>
      <c r="C33" s="42"/>
      <c r="D33" s="42"/>
      <c r="E33" s="43" t="s">
        <v>2050</v>
      </c>
      <c r="F33" s="44" t="s">
        <v>2051</v>
      </c>
      <c r="G33" s="1"/>
      <c r="H33" s="1"/>
      <c r="I33" s="1"/>
      <c r="J33" s="1"/>
      <c r="K33" s="1"/>
      <c r="L33" s="1"/>
      <c r="M33" s="1"/>
      <c r="N33" s="1"/>
      <c r="O33" s="1"/>
      <c r="P33" s="1"/>
      <c r="Q33" s="1">
        <f t="shared" si="0"/>
        <v>0</v>
      </c>
      <c r="R33" s="1"/>
      <c r="S33" s="3"/>
      <c r="T33" s="4"/>
      <c r="U33" s="59">
        <v>1</v>
      </c>
    </row>
    <row r="34" spans="1:21" x14ac:dyDescent="0.2">
      <c r="A34" s="41"/>
      <c r="B34" s="42"/>
      <c r="C34" s="42"/>
      <c r="D34" s="42"/>
      <c r="E34" s="43" t="s">
        <v>2052</v>
      </c>
      <c r="F34" s="44" t="s">
        <v>2053</v>
      </c>
      <c r="G34" s="1"/>
      <c r="H34" s="1"/>
      <c r="I34" s="1"/>
      <c r="J34" s="1"/>
      <c r="K34" s="1"/>
      <c r="L34" s="1"/>
      <c r="M34" s="1"/>
      <c r="N34" s="1"/>
      <c r="O34" s="1"/>
      <c r="P34" s="1"/>
      <c r="Q34" s="1">
        <f t="shared" si="0"/>
        <v>0</v>
      </c>
      <c r="R34" s="1"/>
      <c r="S34" s="3"/>
      <c r="T34" s="4"/>
      <c r="U34" s="59">
        <v>1</v>
      </c>
    </row>
    <row r="35" spans="1:21" x14ac:dyDescent="0.2">
      <c r="A35" s="41"/>
      <c r="B35" s="42"/>
      <c r="C35" s="42"/>
      <c r="D35" s="42"/>
      <c r="E35" s="43" t="s">
        <v>2054</v>
      </c>
      <c r="F35" s="44" t="s">
        <v>2055</v>
      </c>
      <c r="G35" s="1"/>
      <c r="H35" s="1"/>
      <c r="I35" s="1"/>
      <c r="J35" s="1"/>
      <c r="K35" s="1"/>
      <c r="L35" s="1"/>
      <c r="M35" s="1"/>
      <c r="N35" s="1"/>
      <c r="O35" s="1"/>
      <c r="P35" s="1"/>
      <c r="Q35" s="1">
        <f t="shared" si="0"/>
        <v>0</v>
      </c>
      <c r="R35" s="1"/>
      <c r="S35" s="3"/>
      <c r="T35" s="4"/>
      <c r="U35" s="59">
        <v>1</v>
      </c>
    </row>
    <row r="36" spans="1:21" x14ac:dyDescent="0.2">
      <c r="A36" s="41"/>
      <c r="B36" s="42"/>
      <c r="C36" s="42"/>
      <c r="D36" s="42"/>
      <c r="E36" s="43" t="s">
        <v>2056</v>
      </c>
      <c r="F36" s="44" t="s">
        <v>2057</v>
      </c>
      <c r="G36" s="1"/>
      <c r="H36" s="1"/>
      <c r="I36" s="1"/>
      <c r="J36" s="1"/>
      <c r="K36" s="1"/>
      <c r="L36" s="1"/>
      <c r="M36" s="1"/>
      <c r="N36" s="1"/>
      <c r="O36" s="1"/>
      <c r="P36" s="1"/>
      <c r="Q36" s="1">
        <f t="shared" si="0"/>
        <v>0</v>
      </c>
      <c r="R36" s="1"/>
      <c r="S36" s="3"/>
      <c r="T36" s="4"/>
      <c r="U36" s="59">
        <v>1</v>
      </c>
    </row>
    <row r="37" spans="1:21" x14ac:dyDescent="0.2">
      <c r="A37" s="41"/>
      <c r="B37" s="42"/>
      <c r="C37" s="42"/>
      <c r="D37" s="42"/>
      <c r="E37" s="43" t="s">
        <v>2058</v>
      </c>
      <c r="F37" s="44" t="s">
        <v>2059</v>
      </c>
      <c r="G37" s="1"/>
      <c r="H37" s="1"/>
      <c r="I37" s="1"/>
      <c r="J37" s="1"/>
      <c r="K37" s="1"/>
      <c r="L37" s="1"/>
      <c r="M37" s="1"/>
      <c r="N37" s="1"/>
      <c r="O37" s="1"/>
      <c r="P37" s="1"/>
      <c r="Q37" s="1">
        <f t="shared" si="0"/>
        <v>0</v>
      </c>
      <c r="R37" s="1"/>
      <c r="S37" s="3"/>
      <c r="T37" s="4"/>
      <c r="U37" s="59">
        <v>1</v>
      </c>
    </row>
    <row r="38" spans="1:21" x14ac:dyDescent="0.2">
      <c r="A38" s="41"/>
      <c r="B38" s="42"/>
      <c r="C38" s="42"/>
      <c r="D38" s="42"/>
      <c r="E38" s="43" t="s">
        <v>2060</v>
      </c>
      <c r="F38" s="44" t="s">
        <v>2061</v>
      </c>
      <c r="G38" s="1"/>
      <c r="H38" s="1"/>
      <c r="I38" s="1"/>
      <c r="J38" s="1"/>
      <c r="K38" s="1"/>
      <c r="L38" s="1"/>
      <c r="M38" s="1"/>
      <c r="N38" s="1"/>
      <c r="O38" s="1"/>
      <c r="P38" s="1"/>
      <c r="Q38" s="1">
        <f t="shared" si="0"/>
        <v>0</v>
      </c>
      <c r="R38" s="1"/>
      <c r="S38" s="3"/>
      <c r="T38" s="4"/>
      <c r="U38" s="59">
        <v>1</v>
      </c>
    </row>
    <row r="39" spans="1:21" x14ac:dyDescent="0.2">
      <c r="A39" s="41"/>
      <c r="B39" s="42"/>
      <c r="C39" s="42"/>
      <c r="D39" s="42"/>
      <c r="E39" s="43" t="s">
        <v>2062</v>
      </c>
      <c r="F39" s="44" t="s">
        <v>2063</v>
      </c>
      <c r="G39" s="1"/>
      <c r="H39" s="1"/>
      <c r="I39" s="1"/>
      <c r="J39" s="1"/>
      <c r="K39" s="1"/>
      <c r="L39" s="1"/>
      <c r="M39" s="1"/>
      <c r="N39" s="1"/>
      <c r="O39" s="1"/>
      <c r="P39" s="1"/>
      <c r="Q39" s="1">
        <f t="shared" si="0"/>
        <v>0</v>
      </c>
      <c r="R39" s="1"/>
      <c r="S39" s="3"/>
      <c r="T39" s="4"/>
      <c r="U39" s="59">
        <v>1</v>
      </c>
    </row>
    <row r="40" spans="1:21" x14ac:dyDescent="0.2">
      <c r="A40" s="41"/>
      <c r="B40" s="42"/>
      <c r="C40" s="42"/>
      <c r="D40" s="42"/>
      <c r="E40" s="12"/>
      <c r="F40" s="12"/>
      <c r="G40" s="1"/>
      <c r="H40" s="1"/>
      <c r="I40" s="1"/>
      <c r="J40" s="1"/>
      <c r="K40" s="1"/>
      <c r="L40" s="1"/>
      <c r="M40" s="1"/>
      <c r="N40" s="1"/>
      <c r="O40" s="1"/>
      <c r="P40" s="1"/>
      <c r="Q40" s="1">
        <f t="shared" si="0"/>
        <v>0</v>
      </c>
      <c r="R40" s="1"/>
      <c r="S40" s="3"/>
      <c r="T40" s="4"/>
      <c r="U40" s="59">
        <v>1</v>
      </c>
    </row>
    <row r="41" spans="1:21" x14ac:dyDescent="0.2">
      <c r="A41" s="45"/>
      <c r="B41" s="46"/>
      <c r="C41" s="46"/>
      <c r="D41" s="46"/>
      <c r="E41" s="47"/>
      <c r="F41" s="48"/>
      <c r="G41" s="2"/>
      <c r="H41" s="2"/>
      <c r="I41" s="2"/>
      <c r="J41" s="2"/>
      <c r="K41" s="2"/>
      <c r="L41" s="2"/>
      <c r="M41" s="2"/>
      <c r="N41" s="2"/>
      <c r="O41" s="2"/>
      <c r="P41" s="2"/>
      <c r="Q41" s="2"/>
      <c r="R41" s="2"/>
      <c r="S41" s="2"/>
      <c r="T41" s="5"/>
      <c r="U41" s="59">
        <v>1</v>
      </c>
    </row>
    <row r="42" spans="1:21" x14ac:dyDescent="0.2">
      <c r="A42" s="45"/>
      <c r="B42" s="46"/>
      <c r="C42" s="46"/>
      <c r="D42" s="46"/>
      <c r="E42" s="47"/>
      <c r="F42" s="48"/>
      <c r="G42" s="2"/>
      <c r="H42" s="2"/>
      <c r="I42" s="2"/>
      <c r="J42" s="2"/>
      <c r="K42" s="2"/>
      <c r="L42" s="2"/>
      <c r="M42" s="2"/>
      <c r="N42" s="2"/>
      <c r="O42" s="2"/>
      <c r="P42" s="2"/>
      <c r="Q42" s="2"/>
      <c r="R42" s="2"/>
      <c r="S42" s="2"/>
      <c r="T42" s="5"/>
      <c r="U42" s="59">
        <v>1</v>
      </c>
    </row>
    <row r="43" spans="1:21" s="27" customFormat="1" ht="25.5" x14ac:dyDescent="0.2">
      <c r="A43" s="30">
        <v>1</v>
      </c>
      <c r="B43" s="31">
        <v>0</v>
      </c>
      <c r="C43" s="31">
        <v>1</v>
      </c>
      <c r="D43" s="31">
        <v>8</v>
      </c>
      <c r="E43" s="32"/>
      <c r="F43" s="33" t="s">
        <v>1848</v>
      </c>
      <c r="G43" s="78"/>
      <c r="H43" s="78"/>
      <c r="I43" s="78"/>
      <c r="J43" s="34"/>
      <c r="K43" s="34"/>
      <c r="L43" s="34"/>
      <c r="M43" s="34">
        <f>SUM(M44:M45)</f>
        <v>0</v>
      </c>
      <c r="N43" s="34"/>
      <c r="O43" s="34">
        <f>SUM(O44:O45)</f>
        <v>0</v>
      </c>
      <c r="P43" s="34">
        <f>SUM(P44:P45)</f>
        <v>0</v>
      </c>
      <c r="Q43" s="34">
        <f>SUM(Q44:Q45)</f>
        <v>0</v>
      </c>
      <c r="R43" s="78"/>
      <c r="S43" s="79"/>
      <c r="T43" s="80"/>
      <c r="U43" s="69">
        <v>1</v>
      </c>
    </row>
    <row r="44" spans="1:21" x14ac:dyDescent="0.2">
      <c r="A44" s="16"/>
      <c r="B44" s="17"/>
      <c r="C44" s="17"/>
      <c r="D44" s="17"/>
      <c r="E44" s="43" t="s">
        <v>1738</v>
      </c>
      <c r="F44" s="44" t="s">
        <v>1849</v>
      </c>
      <c r="G44" s="1"/>
      <c r="H44" s="1"/>
      <c r="I44" s="1"/>
      <c r="J44" s="6"/>
      <c r="K44" s="6"/>
      <c r="L44" s="6"/>
      <c r="M44" s="6"/>
      <c r="N44" s="6"/>
      <c r="O44" s="6"/>
      <c r="P44" s="6"/>
      <c r="Q44" s="1">
        <f>+P44+O44-M44</f>
        <v>0</v>
      </c>
      <c r="R44" s="1"/>
      <c r="S44" s="3"/>
      <c r="T44" s="4"/>
      <c r="U44" s="59">
        <v>1</v>
      </c>
    </row>
    <row r="45" spans="1:21" x14ac:dyDescent="0.2">
      <c r="A45" s="16"/>
      <c r="B45" s="17"/>
      <c r="C45" s="17"/>
      <c r="D45" s="17"/>
      <c r="E45" s="43"/>
      <c r="F45" s="44"/>
      <c r="G45" s="1"/>
      <c r="H45" s="1"/>
      <c r="I45" s="1"/>
      <c r="J45" s="1"/>
      <c r="K45" s="1"/>
      <c r="L45" s="1"/>
      <c r="M45" s="1"/>
      <c r="N45" s="1"/>
      <c r="O45" s="1"/>
      <c r="P45" s="1"/>
      <c r="Q45" s="1">
        <f>+O45+P45-M45</f>
        <v>0</v>
      </c>
      <c r="R45" s="1"/>
      <c r="S45" s="3"/>
      <c r="T45" s="4"/>
      <c r="U45" s="59">
        <v>1</v>
      </c>
    </row>
    <row r="46" spans="1:21" x14ac:dyDescent="0.2">
      <c r="A46" s="49"/>
      <c r="B46" s="15"/>
      <c r="C46" s="15"/>
      <c r="D46" s="15"/>
      <c r="E46" s="47"/>
      <c r="F46" s="48"/>
      <c r="G46" s="2"/>
      <c r="H46" s="2"/>
      <c r="I46" s="2"/>
      <c r="J46" s="2"/>
      <c r="K46" s="2"/>
      <c r="L46" s="2"/>
      <c r="M46" s="2"/>
      <c r="N46" s="2"/>
      <c r="O46" s="2"/>
      <c r="P46" s="2"/>
      <c r="Q46" s="2"/>
      <c r="R46" s="2"/>
      <c r="S46" s="2"/>
      <c r="T46" s="5"/>
      <c r="U46" s="59">
        <v>1</v>
      </c>
    </row>
    <row r="47" spans="1:21" s="27" customFormat="1" ht="25.5" x14ac:dyDescent="0.2">
      <c r="A47" s="30">
        <v>1</v>
      </c>
      <c r="B47" s="31">
        <v>0</v>
      </c>
      <c r="C47" s="31">
        <v>1</v>
      </c>
      <c r="D47" s="31">
        <v>9</v>
      </c>
      <c r="E47" s="32"/>
      <c r="F47" s="33" t="s">
        <v>1850</v>
      </c>
      <c r="G47" s="78"/>
      <c r="H47" s="78"/>
      <c r="I47" s="78"/>
      <c r="J47" s="34"/>
      <c r="K47" s="34"/>
      <c r="L47" s="34"/>
      <c r="M47" s="34">
        <f>SUM(M48:M50)</f>
        <v>0</v>
      </c>
      <c r="N47" s="34"/>
      <c r="O47" s="34">
        <f>SUM(O48:O50)</f>
        <v>0</v>
      </c>
      <c r="P47" s="34">
        <f>SUM(P48:P50)</f>
        <v>0</v>
      </c>
      <c r="Q47" s="34">
        <f>SUM(Q48:Q50)</f>
        <v>0</v>
      </c>
      <c r="R47" s="78"/>
      <c r="S47" s="79"/>
      <c r="T47" s="80"/>
      <c r="U47" s="69">
        <v>1</v>
      </c>
    </row>
    <row r="48" spans="1:21" x14ac:dyDescent="0.2">
      <c r="A48" s="16"/>
      <c r="B48" s="17"/>
      <c r="C48" s="17"/>
      <c r="D48" s="17"/>
      <c r="E48" s="43" t="s">
        <v>1738</v>
      </c>
      <c r="F48" s="44" t="s">
        <v>1851</v>
      </c>
      <c r="G48" s="1"/>
      <c r="H48" s="1"/>
      <c r="I48" s="1"/>
      <c r="J48" s="1"/>
      <c r="K48" s="1"/>
      <c r="L48" s="1"/>
      <c r="M48" s="1"/>
      <c r="N48" s="1"/>
      <c r="O48" s="1"/>
      <c r="P48" s="1"/>
      <c r="Q48" s="1">
        <f>+P48+O48-M48</f>
        <v>0</v>
      </c>
      <c r="R48" s="1"/>
      <c r="S48" s="3"/>
      <c r="T48" s="4"/>
      <c r="U48" s="59">
        <v>1</v>
      </c>
    </row>
    <row r="49" spans="1:21" x14ac:dyDescent="0.2">
      <c r="A49" s="16"/>
      <c r="B49" s="17"/>
      <c r="C49" s="17"/>
      <c r="D49" s="17"/>
      <c r="E49" s="43" t="s">
        <v>1740</v>
      </c>
      <c r="F49" s="44" t="s">
        <v>1852</v>
      </c>
      <c r="G49" s="1"/>
      <c r="H49" s="1"/>
      <c r="I49" s="1"/>
      <c r="J49" s="1"/>
      <c r="K49" s="1"/>
      <c r="L49" s="1"/>
      <c r="M49" s="1"/>
      <c r="N49" s="1"/>
      <c r="O49" s="1"/>
      <c r="P49" s="1"/>
      <c r="Q49" s="1">
        <f>+P49+O49-M49</f>
        <v>0</v>
      </c>
      <c r="R49" s="1"/>
      <c r="S49" s="3"/>
      <c r="T49" s="4"/>
      <c r="U49" s="59">
        <v>1</v>
      </c>
    </row>
    <row r="50" spans="1:21" x14ac:dyDescent="0.2">
      <c r="A50" s="16"/>
      <c r="B50" s="17"/>
      <c r="C50" s="17"/>
      <c r="D50" s="17"/>
      <c r="E50" s="43" t="s">
        <v>1853</v>
      </c>
      <c r="F50" s="44" t="s">
        <v>1854</v>
      </c>
      <c r="G50" s="1"/>
      <c r="H50" s="1"/>
      <c r="I50" s="1"/>
      <c r="J50" s="1"/>
      <c r="K50" s="1"/>
      <c r="L50" s="1"/>
      <c r="M50" s="1"/>
      <c r="N50" s="1"/>
      <c r="O50" s="1"/>
      <c r="P50" s="1"/>
      <c r="Q50" s="1">
        <f>+P50+O50-M50</f>
        <v>0</v>
      </c>
      <c r="R50" s="1"/>
      <c r="S50" s="3"/>
      <c r="T50" s="4"/>
      <c r="U50" s="59">
        <v>1</v>
      </c>
    </row>
    <row r="51" spans="1:21" x14ac:dyDescent="0.2">
      <c r="A51" s="49"/>
      <c r="B51" s="15"/>
      <c r="C51" s="15"/>
      <c r="D51" s="15"/>
      <c r="E51" s="47"/>
      <c r="F51" s="48"/>
      <c r="G51" s="2"/>
      <c r="H51" s="2"/>
      <c r="I51" s="2"/>
      <c r="J51" s="2"/>
      <c r="K51" s="2"/>
      <c r="L51" s="2"/>
      <c r="M51" s="2"/>
      <c r="N51" s="2"/>
      <c r="O51" s="2"/>
      <c r="P51" s="2"/>
      <c r="Q51" s="2"/>
      <c r="R51" s="2"/>
      <c r="S51" s="2"/>
      <c r="T51" s="5"/>
      <c r="U51" s="59">
        <v>1</v>
      </c>
    </row>
    <row r="52" spans="1:21" x14ac:dyDescent="0.2">
      <c r="A52" s="16">
        <v>1</v>
      </c>
      <c r="B52" s="17">
        <v>0</v>
      </c>
      <c r="C52" s="17">
        <v>1</v>
      </c>
      <c r="D52" s="17">
        <v>999</v>
      </c>
      <c r="E52" s="18"/>
      <c r="F52" s="40" t="s">
        <v>1855</v>
      </c>
      <c r="G52" s="1"/>
      <c r="H52" s="1"/>
      <c r="I52" s="1"/>
      <c r="J52" s="1"/>
      <c r="K52" s="1"/>
      <c r="L52" s="1"/>
      <c r="M52" s="1"/>
      <c r="N52" s="1"/>
      <c r="O52" s="1"/>
      <c r="P52" s="1"/>
      <c r="Q52" s="1">
        <f>+P52+O52-M52</f>
        <v>0</v>
      </c>
      <c r="R52" s="1"/>
      <c r="S52" s="3"/>
      <c r="T52" s="4"/>
      <c r="U52" s="59">
        <v>1</v>
      </c>
    </row>
    <row r="53" spans="1:21" x14ac:dyDescent="0.2">
      <c r="A53" s="49"/>
      <c r="B53" s="15"/>
      <c r="C53" s="15"/>
      <c r="D53" s="15"/>
      <c r="E53" s="50"/>
      <c r="F53" s="51"/>
      <c r="G53" s="2"/>
      <c r="H53" s="2"/>
      <c r="I53" s="2"/>
      <c r="J53" s="2"/>
      <c r="K53" s="2"/>
      <c r="L53" s="2"/>
      <c r="M53" s="2"/>
      <c r="N53" s="2"/>
      <c r="O53" s="2"/>
      <c r="P53" s="2"/>
      <c r="Q53" s="2"/>
      <c r="R53" s="2"/>
      <c r="S53" s="2"/>
      <c r="T53" s="5"/>
      <c r="U53" s="59">
        <v>1</v>
      </c>
    </row>
    <row r="54" spans="1:21" s="27" customFormat="1" x14ac:dyDescent="0.2">
      <c r="A54" s="30">
        <v>1</v>
      </c>
      <c r="B54" s="31">
        <v>0</v>
      </c>
      <c r="C54" s="31">
        <v>2</v>
      </c>
      <c r="D54" s="31"/>
      <c r="E54" s="32"/>
      <c r="F54" s="33" t="s">
        <v>1856</v>
      </c>
      <c r="G54" s="78"/>
      <c r="H54" s="78"/>
      <c r="I54" s="78"/>
      <c r="J54" s="34"/>
      <c r="K54" s="34"/>
      <c r="L54" s="34"/>
      <c r="M54" s="34">
        <f>+M55+M59+M62</f>
        <v>0</v>
      </c>
      <c r="N54" s="34"/>
      <c r="O54" s="34">
        <f>+O55+O59+O62</f>
        <v>0</v>
      </c>
      <c r="P54" s="34">
        <f>+P55+P59+P62</f>
        <v>0</v>
      </c>
      <c r="Q54" s="34">
        <f>+Q55+Q59+Q62</f>
        <v>0</v>
      </c>
      <c r="R54" s="78"/>
      <c r="S54" s="79"/>
      <c r="T54" s="80"/>
      <c r="U54" s="69">
        <v>1</v>
      </c>
    </row>
    <row r="55" spans="1:21" s="27" customFormat="1" x14ac:dyDescent="0.2">
      <c r="A55" s="30">
        <v>1</v>
      </c>
      <c r="B55" s="31">
        <v>0</v>
      </c>
      <c r="C55" s="31">
        <v>2</v>
      </c>
      <c r="D55" s="31">
        <v>11</v>
      </c>
      <c r="E55" s="32"/>
      <c r="F55" s="33" t="s">
        <v>1857</v>
      </c>
      <c r="G55" s="78"/>
      <c r="H55" s="78"/>
      <c r="I55" s="78"/>
      <c r="J55" s="34"/>
      <c r="K55" s="34"/>
      <c r="L55" s="34"/>
      <c r="M55" s="34">
        <f>SUM(F56:F57)</f>
        <v>0</v>
      </c>
      <c r="N55" s="34"/>
      <c r="O55" s="34">
        <f>SUM(G56:G57)</f>
        <v>0</v>
      </c>
      <c r="P55" s="34">
        <f>SUM(H56:H57)</f>
        <v>0</v>
      </c>
      <c r="Q55" s="34">
        <f>SUM(I56:I57)</f>
        <v>0</v>
      </c>
      <c r="R55" s="78"/>
      <c r="S55" s="79"/>
      <c r="T55" s="80"/>
      <c r="U55" s="69">
        <v>1</v>
      </c>
    </row>
    <row r="56" spans="1:21" x14ac:dyDescent="0.2">
      <c r="A56" s="16"/>
      <c r="B56" s="17"/>
      <c r="C56" s="17"/>
      <c r="D56" s="17"/>
      <c r="E56" s="43" t="s">
        <v>1738</v>
      </c>
      <c r="F56" s="44" t="s">
        <v>1739</v>
      </c>
      <c r="G56" s="1"/>
      <c r="H56" s="1"/>
      <c r="I56" s="1"/>
      <c r="J56" s="6"/>
      <c r="K56" s="6"/>
      <c r="L56" s="6"/>
      <c r="M56" s="6"/>
      <c r="N56" s="6"/>
      <c r="O56" s="6"/>
      <c r="P56" s="6"/>
      <c r="Q56" s="1">
        <f>+P56+O56-M56</f>
        <v>0</v>
      </c>
      <c r="R56" s="1"/>
      <c r="S56" s="3"/>
      <c r="T56" s="4"/>
      <c r="U56" s="59">
        <v>1</v>
      </c>
    </row>
    <row r="57" spans="1:21" x14ac:dyDescent="0.2">
      <c r="A57" s="16"/>
      <c r="B57" s="17"/>
      <c r="C57" s="17"/>
      <c r="D57" s="17"/>
      <c r="E57" s="12"/>
      <c r="F57" s="12"/>
      <c r="G57" s="1"/>
      <c r="H57" s="1"/>
      <c r="I57" s="1"/>
      <c r="J57" s="1"/>
      <c r="K57" s="1"/>
      <c r="L57" s="1"/>
      <c r="M57" s="1"/>
      <c r="N57" s="1"/>
      <c r="O57" s="1"/>
      <c r="P57" s="1"/>
      <c r="Q57" s="1">
        <f>+O57+P57-M57</f>
        <v>0</v>
      </c>
      <c r="R57" s="1"/>
      <c r="S57" s="3"/>
      <c r="T57" s="4"/>
      <c r="U57" s="59">
        <v>1</v>
      </c>
    </row>
    <row r="58" spans="1:21" x14ac:dyDescent="0.2">
      <c r="A58" s="49"/>
      <c r="B58" s="15"/>
      <c r="C58" s="15"/>
      <c r="D58" s="15"/>
      <c r="E58" s="47"/>
      <c r="F58" s="48"/>
      <c r="G58" s="2"/>
      <c r="H58" s="2"/>
      <c r="I58" s="2"/>
      <c r="J58" s="2"/>
      <c r="K58" s="2"/>
      <c r="L58" s="2"/>
      <c r="M58" s="2"/>
      <c r="N58" s="2"/>
      <c r="O58" s="2"/>
      <c r="P58" s="2"/>
      <c r="Q58" s="2"/>
      <c r="R58" s="2"/>
      <c r="S58" s="2"/>
      <c r="T58" s="5"/>
      <c r="U58" s="59">
        <v>1</v>
      </c>
    </row>
    <row r="59" spans="1:21" x14ac:dyDescent="0.2">
      <c r="A59" s="16">
        <v>1</v>
      </c>
      <c r="B59" s="17">
        <v>0</v>
      </c>
      <c r="C59" s="17">
        <v>2</v>
      </c>
      <c r="D59" s="17">
        <v>12</v>
      </c>
      <c r="E59" s="18"/>
      <c r="F59" s="40" t="s">
        <v>1858</v>
      </c>
      <c r="G59" s="1"/>
      <c r="H59" s="1"/>
      <c r="I59" s="1"/>
      <c r="J59" s="1"/>
      <c r="K59" s="1"/>
      <c r="L59" s="1"/>
      <c r="M59" s="1">
        <f>SUM(M61)</f>
        <v>0</v>
      </c>
      <c r="N59" s="1"/>
      <c r="O59" s="1">
        <f>SUM(O61)</f>
        <v>0</v>
      </c>
      <c r="P59" s="1">
        <f>SUM(P61)</f>
        <v>0</v>
      </c>
      <c r="Q59" s="1">
        <f>SUM(Q61)</f>
        <v>0</v>
      </c>
      <c r="R59" s="1"/>
      <c r="S59" s="3"/>
      <c r="T59" s="4"/>
      <c r="U59" s="59">
        <v>1</v>
      </c>
    </row>
    <row r="60" spans="1:21" x14ac:dyDescent="0.2">
      <c r="A60" s="16"/>
      <c r="B60" s="17"/>
      <c r="C60" s="17"/>
      <c r="D60" s="17"/>
      <c r="E60" s="18"/>
      <c r="F60" s="40"/>
      <c r="G60" s="1"/>
      <c r="H60" s="1"/>
      <c r="I60" s="1"/>
      <c r="J60" s="1"/>
      <c r="K60" s="1"/>
      <c r="L60" s="1"/>
      <c r="M60" s="1"/>
      <c r="N60" s="1"/>
      <c r="O60" s="1"/>
      <c r="P60" s="1"/>
      <c r="Q60" s="1">
        <f>+P60+O60-M60</f>
        <v>0</v>
      </c>
      <c r="R60" s="1"/>
      <c r="S60" s="3"/>
      <c r="T60" s="4"/>
      <c r="U60" s="59">
        <v>1</v>
      </c>
    </row>
    <row r="61" spans="1:21" x14ac:dyDescent="0.2">
      <c r="A61" s="16"/>
      <c r="B61" s="17"/>
      <c r="C61" s="17"/>
      <c r="D61" s="17"/>
      <c r="E61" s="18"/>
      <c r="F61" s="40"/>
      <c r="G61" s="1"/>
      <c r="H61" s="1"/>
      <c r="I61" s="1"/>
      <c r="J61" s="1"/>
      <c r="K61" s="1"/>
      <c r="L61" s="1"/>
      <c r="M61" s="1"/>
      <c r="N61" s="1"/>
      <c r="O61" s="1"/>
      <c r="P61" s="1"/>
      <c r="Q61" s="1">
        <f>+P61+O61-M61</f>
        <v>0</v>
      </c>
      <c r="R61" s="1"/>
      <c r="S61" s="3"/>
      <c r="T61" s="4"/>
      <c r="U61" s="59">
        <v>1</v>
      </c>
    </row>
    <row r="62" spans="1:21" x14ac:dyDescent="0.2">
      <c r="A62" s="16">
        <v>1</v>
      </c>
      <c r="B62" s="17">
        <v>0</v>
      </c>
      <c r="C62" s="17">
        <v>2</v>
      </c>
      <c r="D62" s="17">
        <v>14</v>
      </c>
      <c r="E62" s="18"/>
      <c r="F62" s="40" t="s">
        <v>1859</v>
      </c>
      <c r="G62" s="8"/>
      <c r="H62" s="1"/>
      <c r="I62" s="1"/>
      <c r="J62" s="1"/>
      <c r="K62" s="1"/>
      <c r="L62" s="1"/>
      <c r="M62" s="1">
        <f>SUM(M64:M66)</f>
        <v>0</v>
      </c>
      <c r="N62" s="1"/>
      <c r="O62" s="1">
        <f>SUM(O64:O66)</f>
        <v>0</v>
      </c>
      <c r="P62" s="1">
        <f>SUM(P64:P66)</f>
        <v>0</v>
      </c>
      <c r="Q62" s="1">
        <f>SUM(Q64:Q66)</f>
        <v>0</v>
      </c>
      <c r="R62" s="1"/>
      <c r="S62" s="3"/>
      <c r="T62" s="4"/>
      <c r="U62" s="59">
        <v>1</v>
      </c>
    </row>
    <row r="63" spans="1:21" x14ac:dyDescent="0.2">
      <c r="A63" s="49"/>
      <c r="B63" s="15"/>
      <c r="C63" s="15"/>
      <c r="D63" s="15"/>
      <c r="E63" s="50"/>
      <c r="F63" s="51"/>
      <c r="G63" s="9"/>
      <c r="H63" s="2"/>
      <c r="I63" s="2"/>
      <c r="J63" s="2"/>
      <c r="K63" s="2"/>
      <c r="L63" s="2"/>
      <c r="M63" s="2"/>
      <c r="N63" s="2"/>
      <c r="O63" s="2"/>
      <c r="P63" s="2"/>
      <c r="Q63" s="1"/>
      <c r="R63" s="2"/>
      <c r="S63" s="2"/>
      <c r="T63" s="5"/>
      <c r="U63" s="59">
        <v>1</v>
      </c>
    </row>
    <row r="64" spans="1:21" x14ac:dyDescent="0.2">
      <c r="A64" s="49"/>
      <c r="B64" s="15"/>
      <c r="C64" s="15"/>
      <c r="D64" s="15"/>
      <c r="E64" s="50"/>
      <c r="F64" s="51"/>
      <c r="G64" s="9" t="s">
        <v>3584</v>
      </c>
      <c r="H64" s="2" t="s">
        <v>3585</v>
      </c>
      <c r="I64" s="2" t="s">
        <v>3584</v>
      </c>
      <c r="J64" s="2">
        <v>0</v>
      </c>
      <c r="K64" s="2">
        <v>0</v>
      </c>
      <c r="L64" s="2">
        <v>0</v>
      </c>
      <c r="M64" s="2">
        <v>0</v>
      </c>
      <c r="N64" s="2"/>
      <c r="O64" s="2">
        <v>0</v>
      </c>
      <c r="P64" s="2">
        <f>+J64*K64*L64</f>
        <v>0</v>
      </c>
      <c r="Q64" s="1">
        <f>+O64+P64-M64</f>
        <v>0</v>
      </c>
      <c r="R64" s="2"/>
      <c r="S64" s="2"/>
      <c r="T64" s="5"/>
      <c r="U64" s="59">
        <v>1</v>
      </c>
    </row>
    <row r="65" spans="1:21" x14ac:dyDescent="0.2">
      <c r="A65" s="49"/>
      <c r="B65" s="15"/>
      <c r="C65" s="15"/>
      <c r="D65" s="15"/>
      <c r="E65" s="50"/>
      <c r="F65" s="51"/>
      <c r="G65" s="9" t="s">
        <v>3584</v>
      </c>
      <c r="H65" s="2" t="s">
        <v>3585</v>
      </c>
      <c r="I65" s="2" t="s">
        <v>3584</v>
      </c>
      <c r="J65" s="2">
        <v>0</v>
      </c>
      <c r="K65" s="2">
        <v>0</v>
      </c>
      <c r="L65" s="2">
        <v>0</v>
      </c>
      <c r="M65" s="2">
        <v>0</v>
      </c>
      <c r="N65" s="2"/>
      <c r="O65" s="2">
        <v>0</v>
      </c>
      <c r="P65" s="2">
        <f>+J65*K65*L65</f>
        <v>0</v>
      </c>
      <c r="Q65" s="1">
        <f>+O65+P65-M65</f>
        <v>0</v>
      </c>
      <c r="R65" s="2"/>
      <c r="S65" s="2"/>
      <c r="T65" s="5"/>
      <c r="U65" s="59">
        <v>1</v>
      </c>
    </row>
    <row r="66" spans="1:21" x14ac:dyDescent="0.2">
      <c r="A66" s="49"/>
      <c r="B66" s="15"/>
      <c r="C66" s="15"/>
      <c r="D66" s="15"/>
      <c r="E66" s="50"/>
      <c r="F66" s="51"/>
      <c r="G66" s="2"/>
      <c r="H66" s="2"/>
      <c r="I66" s="2"/>
      <c r="J66" s="2">
        <v>0</v>
      </c>
      <c r="K66" s="2">
        <v>0</v>
      </c>
      <c r="L66" s="2">
        <v>0</v>
      </c>
      <c r="M66" s="2"/>
      <c r="N66" s="2"/>
      <c r="O66" s="2"/>
      <c r="P66" s="2">
        <f>+J66*K66*L66</f>
        <v>0</v>
      </c>
      <c r="Q66" s="1">
        <f>+O66+P66-M66</f>
        <v>0</v>
      </c>
      <c r="R66" s="2"/>
      <c r="S66" s="2"/>
      <c r="T66" s="5"/>
      <c r="U66" s="59">
        <v>1</v>
      </c>
    </row>
    <row r="67" spans="1:21" x14ac:dyDescent="0.2">
      <c r="A67" s="16">
        <v>1</v>
      </c>
      <c r="B67" s="17">
        <v>0</v>
      </c>
      <c r="C67" s="17">
        <v>2</v>
      </c>
      <c r="D67" s="17">
        <v>999</v>
      </c>
      <c r="E67" s="18"/>
      <c r="F67" s="40" t="s">
        <v>1855</v>
      </c>
      <c r="G67" s="1"/>
      <c r="H67" s="1"/>
      <c r="I67" s="1"/>
      <c r="J67" s="1"/>
      <c r="K67" s="1"/>
      <c r="L67" s="1"/>
      <c r="M67" s="1"/>
      <c r="N67" s="1"/>
      <c r="O67" s="1"/>
      <c r="P67" s="1"/>
      <c r="Q67" s="1">
        <f>+O67+P67-M67</f>
        <v>0</v>
      </c>
      <c r="R67" s="1"/>
      <c r="S67" s="3"/>
      <c r="T67" s="4"/>
      <c r="U67" s="59">
        <v>1</v>
      </c>
    </row>
    <row r="68" spans="1:21" x14ac:dyDescent="0.2">
      <c r="A68" s="49"/>
      <c r="B68" s="15"/>
      <c r="C68" s="15"/>
      <c r="D68" s="15"/>
      <c r="E68" s="50"/>
      <c r="F68" s="51"/>
      <c r="G68" s="2"/>
      <c r="H68" s="2"/>
      <c r="I68" s="2"/>
      <c r="J68" s="2"/>
      <c r="K68" s="2"/>
      <c r="L68" s="2"/>
      <c r="M68" s="2"/>
      <c r="N68" s="2"/>
      <c r="O68" s="2"/>
      <c r="P68" s="2"/>
      <c r="Q68" s="2"/>
      <c r="R68" s="2"/>
      <c r="S68" s="2"/>
      <c r="T68" s="5"/>
      <c r="U68" s="59">
        <v>1</v>
      </c>
    </row>
    <row r="69" spans="1:21" s="27" customFormat="1" ht="25.5" x14ac:dyDescent="0.2">
      <c r="A69" s="30">
        <v>1</v>
      </c>
      <c r="B69" s="31">
        <v>0</v>
      </c>
      <c r="C69" s="31">
        <v>5</v>
      </c>
      <c r="D69" s="31"/>
      <c r="E69" s="32"/>
      <c r="F69" s="33" t="s">
        <v>1860</v>
      </c>
      <c r="G69" s="78"/>
      <c r="H69" s="78"/>
      <c r="I69" s="78"/>
      <c r="J69" s="34"/>
      <c r="K69" s="34"/>
      <c r="L69" s="34"/>
      <c r="M69" s="34">
        <f>+M70+M76+M84+M85+M86+M87</f>
        <v>0</v>
      </c>
      <c r="N69" s="34"/>
      <c r="O69" s="34">
        <f>+O70+O76+O84+O85+O86+O87</f>
        <v>0</v>
      </c>
      <c r="P69" s="34">
        <f>+P70+P76+P84+P85+P86+P87</f>
        <v>0</v>
      </c>
      <c r="Q69" s="34">
        <f>+Q70+Q76+Q84+Q85+Q86+Q87</f>
        <v>0</v>
      </c>
      <c r="R69" s="78"/>
      <c r="S69" s="79"/>
      <c r="T69" s="80"/>
      <c r="U69" s="69">
        <v>1</v>
      </c>
    </row>
    <row r="70" spans="1:21" s="27" customFormat="1" x14ac:dyDescent="0.2">
      <c r="A70" s="30">
        <v>1</v>
      </c>
      <c r="B70" s="31">
        <v>0</v>
      </c>
      <c r="C70" s="31">
        <v>5</v>
      </c>
      <c r="D70" s="31">
        <v>1</v>
      </c>
      <c r="E70" s="32"/>
      <c r="F70" s="33" t="s">
        <v>1861</v>
      </c>
      <c r="G70" s="78"/>
      <c r="H70" s="78"/>
      <c r="I70" s="78"/>
      <c r="J70" s="34"/>
      <c r="K70" s="34"/>
      <c r="L70" s="34"/>
      <c r="M70" s="34">
        <f>SUM(M71:M75)</f>
        <v>0</v>
      </c>
      <c r="N70" s="34"/>
      <c r="O70" s="34">
        <f>SUM(O71:O75)</f>
        <v>0</v>
      </c>
      <c r="P70" s="34">
        <f>SUM(P71:P75)</f>
        <v>0</v>
      </c>
      <c r="Q70" s="34">
        <f>SUM(Q71:Q75)</f>
        <v>0</v>
      </c>
      <c r="R70" s="78"/>
      <c r="S70" s="79"/>
      <c r="T70" s="80"/>
      <c r="U70" s="69">
        <v>1</v>
      </c>
    </row>
    <row r="71" spans="1:21" x14ac:dyDescent="0.2">
      <c r="A71" s="16"/>
      <c r="B71" s="17"/>
      <c r="C71" s="17"/>
      <c r="D71" s="17"/>
      <c r="E71" s="43" t="s">
        <v>1738</v>
      </c>
      <c r="F71" s="44" t="s">
        <v>1862</v>
      </c>
      <c r="G71" s="1"/>
      <c r="H71" s="1"/>
      <c r="I71" s="1"/>
      <c r="J71" s="1"/>
      <c r="K71" s="1"/>
      <c r="L71" s="1"/>
      <c r="M71" s="1"/>
      <c r="N71" s="1"/>
      <c r="O71" s="1"/>
      <c r="P71" s="1"/>
      <c r="Q71" s="1">
        <f>+O71+P71-M71</f>
        <v>0</v>
      </c>
      <c r="R71" s="1"/>
      <c r="S71" s="3"/>
      <c r="T71" s="4"/>
      <c r="U71" s="59">
        <v>1</v>
      </c>
    </row>
    <row r="72" spans="1:21" x14ac:dyDescent="0.2">
      <c r="A72" s="16"/>
      <c r="B72" s="17"/>
      <c r="C72" s="17"/>
      <c r="D72" s="17"/>
      <c r="E72" s="43" t="s">
        <v>1740</v>
      </c>
      <c r="F72" s="44" t="s">
        <v>1863</v>
      </c>
      <c r="G72" s="1"/>
      <c r="H72" s="1"/>
      <c r="I72" s="1"/>
      <c r="J72" s="1"/>
      <c r="K72" s="1"/>
      <c r="L72" s="1"/>
      <c r="M72" s="1"/>
      <c r="N72" s="1"/>
      <c r="O72" s="1"/>
      <c r="P72" s="1"/>
      <c r="Q72" s="1">
        <f>+O72+P72-M72</f>
        <v>0</v>
      </c>
      <c r="R72" s="1"/>
      <c r="S72" s="3"/>
      <c r="T72" s="4"/>
      <c r="U72" s="59">
        <v>1</v>
      </c>
    </row>
    <row r="73" spans="1:21" x14ac:dyDescent="0.2">
      <c r="A73" s="16"/>
      <c r="B73" s="17"/>
      <c r="C73" s="17"/>
      <c r="D73" s="17"/>
      <c r="E73" s="43" t="s">
        <v>1853</v>
      </c>
      <c r="F73" s="44" t="s">
        <v>1864</v>
      </c>
      <c r="G73" s="1"/>
      <c r="H73" s="1"/>
      <c r="I73" s="1"/>
      <c r="J73" s="1"/>
      <c r="K73" s="1"/>
      <c r="L73" s="1"/>
      <c r="M73" s="1"/>
      <c r="N73" s="1"/>
      <c r="O73" s="1"/>
      <c r="P73" s="1"/>
      <c r="Q73" s="1">
        <f>+O73+P73-M73</f>
        <v>0</v>
      </c>
      <c r="R73" s="1"/>
      <c r="S73" s="3"/>
      <c r="T73" s="4"/>
      <c r="U73" s="59">
        <v>1</v>
      </c>
    </row>
    <row r="74" spans="1:21" x14ac:dyDescent="0.2">
      <c r="A74" s="16"/>
      <c r="B74" s="17"/>
      <c r="C74" s="17"/>
      <c r="D74" s="17"/>
      <c r="E74" s="43" t="s">
        <v>1865</v>
      </c>
      <c r="F74" s="44" t="s">
        <v>1866</v>
      </c>
      <c r="G74" s="1"/>
      <c r="H74" s="1"/>
      <c r="I74" s="1"/>
      <c r="J74" s="1"/>
      <c r="K74" s="1"/>
      <c r="L74" s="1"/>
      <c r="M74" s="1"/>
      <c r="N74" s="1"/>
      <c r="O74" s="1"/>
      <c r="P74" s="1"/>
      <c r="Q74" s="1">
        <f>+O74+P74-M74</f>
        <v>0</v>
      </c>
      <c r="R74" s="1"/>
      <c r="S74" s="3"/>
      <c r="T74" s="4"/>
      <c r="U74" s="59">
        <v>1</v>
      </c>
    </row>
    <row r="75" spans="1:21" ht="25.5" x14ac:dyDescent="0.2">
      <c r="A75" s="16"/>
      <c r="B75" s="17"/>
      <c r="C75" s="17"/>
      <c r="D75" s="17"/>
      <c r="E75" s="43" t="s">
        <v>2048</v>
      </c>
      <c r="F75" s="44" t="s">
        <v>1867</v>
      </c>
      <c r="G75" s="1"/>
      <c r="H75" s="1"/>
      <c r="I75" s="1"/>
      <c r="J75" s="1"/>
      <c r="K75" s="1"/>
      <c r="L75" s="1"/>
      <c r="M75" s="1"/>
      <c r="N75" s="1"/>
      <c r="O75" s="1"/>
      <c r="P75" s="1"/>
      <c r="Q75" s="1">
        <f>+O75+P75-M75</f>
        <v>0</v>
      </c>
      <c r="R75" s="1"/>
      <c r="S75" s="3"/>
      <c r="T75" s="4"/>
      <c r="U75" s="59">
        <v>1</v>
      </c>
    </row>
    <row r="76" spans="1:21" s="27" customFormat="1" x14ac:dyDescent="0.2">
      <c r="A76" s="30">
        <v>1</v>
      </c>
      <c r="B76" s="31">
        <v>0</v>
      </c>
      <c r="C76" s="31">
        <v>5</v>
      </c>
      <c r="D76" s="31">
        <v>2</v>
      </c>
      <c r="E76" s="32"/>
      <c r="F76" s="33" t="s">
        <v>1868</v>
      </c>
      <c r="G76" s="78"/>
      <c r="H76" s="78"/>
      <c r="I76" s="78"/>
      <c r="J76" s="34"/>
      <c r="K76" s="34"/>
      <c r="L76" s="34"/>
      <c r="M76" s="34">
        <f>SUM(M77:M83)</f>
        <v>0</v>
      </c>
      <c r="N76" s="34"/>
      <c r="O76" s="34">
        <f>SUM(O77:O83)</f>
        <v>0</v>
      </c>
      <c r="P76" s="34">
        <f>SUM(P77:P83)</f>
        <v>0</v>
      </c>
      <c r="Q76" s="34">
        <f>SUM(Q77:Q83)</f>
        <v>0</v>
      </c>
      <c r="R76" s="78"/>
      <c r="S76" s="79"/>
      <c r="T76" s="80"/>
      <c r="U76" s="69">
        <v>1</v>
      </c>
    </row>
    <row r="77" spans="1:21" x14ac:dyDescent="0.2">
      <c r="A77" s="16"/>
      <c r="B77" s="17"/>
      <c r="C77" s="17"/>
      <c r="D77" s="17"/>
      <c r="E77" s="43" t="s">
        <v>1738</v>
      </c>
      <c r="F77" s="44" t="s">
        <v>1869</v>
      </c>
      <c r="G77" s="1"/>
      <c r="H77" s="1"/>
      <c r="I77" s="1"/>
      <c r="J77" s="1"/>
      <c r="K77" s="1"/>
      <c r="L77" s="1"/>
      <c r="M77" s="1"/>
      <c r="N77" s="1"/>
      <c r="O77" s="1"/>
      <c r="P77" s="1"/>
      <c r="Q77" s="1">
        <f t="shared" ref="Q77:Q86" si="1">+O77+P77-M77</f>
        <v>0</v>
      </c>
      <c r="R77" s="1"/>
      <c r="S77" s="3"/>
      <c r="T77" s="4"/>
      <c r="U77" s="59">
        <v>1</v>
      </c>
    </row>
    <row r="78" spans="1:21" x14ac:dyDescent="0.2">
      <c r="A78" s="16"/>
      <c r="B78" s="17"/>
      <c r="C78" s="17"/>
      <c r="D78" s="17"/>
      <c r="E78" s="43" t="s">
        <v>1740</v>
      </c>
      <c r="F78" s="44" t="s">
        <v>3845</v>
      </c>
      <c r="G78" s="1"/>
      <c r="H78" s="1"/>
      <c r="I78" s="1"/>
      <c r="J78" s="1"/>
      <c r="K78" s="1"/>
      <c r="L78" s="1"/>
      <c r="M78" s="1"/>
      <c r="N78" s="1"/>
      <c r="O78" s="1"/>
      <c r="P78" s="1"/>
      <c r="Q78" s="1">
        <f t="shared" si="1"/>
        <v>0</v>
      </c>
      <c r="R78" s="1"/>
      <c r="S78" s="3"/>
      <c r="T78" s="4"/>
      <c r="U78" s="59">
        <v>1</v>
      </c>
    </row>
    <row r="79" spans="1:21" x14ac:dyDescent="0.2">
      <c r="A79" s="16"/>
      <c r="B79" s="17"/>
      <c r="C79" s="17"/>
      <c r="D79" s="17"/>
      <c r="E79" s="43" t="s">
        <v>1853</v>
      </c>
      <c r="F79" s="44" t="s">
        <v>3846</v>
      </c>
      <c r="G79" s="1"/>
      <c r="H79" s="1"/>
      <c r="I79" s="1"/>
      <c r="J79" s="1"/>
      <c r="K79" s="1"/>
      <c r="L79" s="1"/>
      <c r="M79" s="1"/>
      <c r="N79" s="1"/>
      <c r="O79" s="1"/>
      <c r="P79" s="1"/>
      <c r="Q79" s="1">
        <f t="shared" si="1"/>
        <v>0</v>
      </c>
      <c r="R79" s="1"/>
      <c r="S79" s="3"/>
      <c r="T79" s="4"/>
      <c r="U79" s="59">
        <v>1</v>
      </c>
    </row>
    <row r="80" spans="1:21" x14ac:dyDescent="0.2">
      <c r="A80" s="16"/>
      <c r="B80" s="17"/>
      <c r="C80" s="17"/>
      <c r="D80" s="17"/>
      <c r="E80" s="43" t="s">
        <v>1865</v>
      </c>
      <c r="F80" s="44" t="s">
        <v>3847</v>
      </c>
      <c r="G80" s="1"/>
      <c r="H80" s="1"/>
      <c r="I80" s="1"/>
      <c r="J80" s="1"/>
      <c r="K80" s="1"/>
      <c r="L80" s="1"/>
      <c r="M80" s="1"/>
      <c r="N80" s="1"/>
      <c r="O80" s="1"/>
      <c r="P80" s="1"/>
      <c r="Q80" s="1">
        <f t="shared" si="1"/>
        <v>0</v>
      </c>
      <c r="R80" s="1"/>
      <c r="S80" s="3"/>
      <c r="T80" s="4"/>
      <c r="U80" s="59">
        <v>1</v>
      </c>
    </row>
    <row r="81" spans="1:21" x14ac:dyDescent="0.2">
      <c r="A81" s="16"/>
      <c r="B81" s="17"/>
      <c r="C81" s="17"/>
      <c r="D81" s="17"/>
      <c r="E81" s="43" t="s">
        <v>2048</v>
      </c>
      <c r="F81" s="44" t="s">
        <v>3848</v>
      </c>
      <c r="G81" s="1"/>
      <c r="H81" s="1"/>
      <c r="I81" s="1"/>
      <c r="J81" s="1"/>
      <c r="K81" s="1"/>
      <c r="L81" s="1"/>
      <c r="M81" s="1"/>
      <c r="N81" s="1"/>
      <c r="O81" s="1"/>
      <c r="P81" s="1"/>
      <c r="Q81" s="1">
        <f t="shared" si="1"/>
        <v>0</v>
      </c>
      <c r="R81" s="1"/>
      <c r="S81" s="3"/>
      <c r="T81" s="4"/>
      <c r="U81" s="59">
        <v>1</v>
      </c>
    </row>
    <row r="82" spans="1:21" x14ac:dyDescent="0.2">
      <c r="A82" s="16"/>
      <c r="B82" s="17"/>
      <c r="C82" s="17"/>
      <c r="D82" s="17"/>
      <c r="E82" s="43" t="s">
        <v>3849</v>
      </c>
      <c r="F82" s="44" t="s">
        <v>3850</v>
      </c>
      <c r="G82" s="1"/>
      <c r="H82" s="1"/>
      <c r="I82" s="1"/>
      <c r="J82" s="1"/>
      <c r="K82" s="1"/>
      <c r="L82" s="1"/>
      <c r="M82" s="1"/>
      <c r="N82" s="1"/>
      <c r="O82" s="1"/>
      <c r="P82" s="1"/>
      <c r="Q82" s="1">
        <f t="shared" si="1"/>
        <v>0</v>
      </c>
      <c r="R82" s="1"/>
      <c r="S82" s="3"/>
      <c r="T82" s="4"/>
      <c r="U82" s="59">
        <v>1</v>
      </c>
    </row>
    <row r="83" spans="1:21" ht="25.5" x14ac:dyDescent="0.2">
      <c r="A83" s="16"/>
      <c r="B83" s="17"/>
      <c r="C83" s="17"/>
      <c r="D83" s="17"/>
      <c r="E83" s="43" t="s">
        <v>3851</v>
      </c>
      <c r="F83" s="44" t="s">
        <v>3852</v>
      </c>
      <c r="G83" s="1"/>
      <c r="H83" s="1"/>
      <c r="I83" s="1"/>
      <c r="J83" s="1"/>
      <c r="K83" s="1"/>
      <c r="L83" s="1"/>
      <c r="M83" s="1"/>
      <c r="N83" s="1"/>
      <c r="O83" s="1"/>
      <c r="P83" s="1"/>
      <c r="Q83" s="1">
        <f t="shared" si="1"/>
        <v>0</v>
      </c>
      <c r="R83" s="1"/>
      <c r="S83" s="3"/>
      <c r="T83" s="4"/>
      <c r="U83" s="59">
        <v>1</v>
      </c>
    </row>
    <row r="84" spans="1:21" x14ac:dyDescent="0.2">
      <c r="A84" s="16">
        <v>1</v>
      </c>
      <c r="B84" s="17">
        <v>0</v>
      </c>
      <c r="C84" s="17">
        <v>5</v>
      </c>
      <c r="D84" s="17">
        <v>6</v>
      </c>
      <c r="E84" s="18"/>
      <c r="F84" s="40" t="s">
        <v>3853</v>
      </c>
      <c r="G84" s="1"/>
      <c r="H84" s="1"/>
      <c r="I84" s="1"/>
      <c r="J84" s="1"/>
      <c r="K84" s="1"/>
      <c r="L84" s="1"/>
      <c r="M84" s="1"/>
      <c r="N84" s="1"/>
      <c r="O84" s="1"/>
      <c r="P84" s="1"/>
      <c r="Q84" s="1">
        <f t="shared" si="1"/>
        <v>0</v>
      </c>
      <c r="R84" s="1"/>
      <c r="S84" s="3"/>
      <c r="T84" s="4"/>
      <c r="U84" s="59">
        <v>1</v>
      </c>
    </row>
    <row r="85" spans="1:21" x14ac:dyDescent="0.2">
      <c r="A85" s="16">
        <v>1</v>
      </c>
      <c r="B85" s="17">
        <v>0</v>
      </c>
      <c r="C85" s="17">
        <v>5</v>
      </c>
      <c r="D85" s="17">
        <v>7</v>
      </c>
      <c r="E85" s="18"/>
      <c r="F85" s="40" t="s">
        <v>3854</v>
      </c>
      <c r="G85" s="1"/>
      <c r="H85" s="1"/>
      <c r="I85" s="1"/>
      <c r="J85" s="1"/>
      <c r="K85" s="1"/>
      <c r="L85" s="1"/>
      <c r="M85" s="1"/>
      <c r="N85" s="1"/>
      <c r="O85" s="1"/>
      <c r="P85" s="1"/>
      <c r="Q85" s="1">
        <f t="shared" si="1"/>
        <v>0</v>
      </c>
      <c r="R85" s="1"/>
      <c r="S85" s="3"/>
      <c r="T85" s="4"/>
      <c r="U85" s="59">
        <v>1</v>
      </c>
    </row>
    <row r="86" spans="1:21" x14ac:dyDescent="0.2">
      <c r="A86" s="16">
        <v>1</v>
      </c>
      <c r="B86" s="17">
        <v>0</v>
      </c>
      <c r="C86" s="17">
        <v>5</v>
      </c>
      <c r="D86" s="17">
        <v>8</v>
      </c>
      <c r="E86" s="18"/>
      <c r="F86" s="40" t="s">
        <v>3855</v>
      </c>
      <c r="G86" s="1"/>
      <c r="H86" s="1"/>
      <c r="I86" s="1"/>
      <c r="J86" s="1"/>
      <c r="K86" s="1"/>
      <c r="L86" s="1"/>
      <c r="M86" s="1"/>
      <c r="N86" s="1"/>
      <c r="O86" s="1"/>
      <c r="P86" s="1"/>
      <c r="Q86" s="1">
        <f t="shared" si="1"/>
        <v>0</v>
      </c>
      <c r="R86" s="1"/>
      <c r="S86" s="3"/>
      <c r="T86" s="4"/>
      <c r="U86" s="59">
        <v>1</v>
      </c>
    </row>
    <row r="87" spans="1:21" ht="25.5" x14ac:dyDescent="0.2">
      <c r="A87" s="16">
        <v>1</v>
      </c>
      <c r="B87" s="17">
        <v>0</v>
      </c>
      <c r="C87" s="17">
        <v>5</v>
      </c>
      <c r="D87" s="17">
        <v>9</v>
      </c>
      <c r="E87" s="18"/>
      <c r="F87" s="40" t="s">
        <v>3856</v>
      </c>
      <c r="G87" s="1"/>
      <c r="H87" s="1"/>
      <c r="I87" s="1"/>
      <c r="J87" s="1"/>
      <c r="K87" s="1"/>
      <c r="L87" s="1"/>
      <c r="M87" s="1"/>
      <c r="N87" s="1"/>
      <c r="O87" s="1"/>
      <c r="P87" s="1"/>
      <c r="Q87" s="1">
        <f>+O87+P87-M87</f>
        <v>0</v>
      </c>
      <c r="R87" s="1"/>
      <c r="S87" s="3"/>
      <c r="T87" s="4"/>
      <c r="U87" s="59">
        <v>1</v>
      </c>
    </row>
    <row r="88" spans="1:21" x14ac:dyDescent="0.2">
      <c r="A88" s="49"/>
      <c r="B88" s="15"/>
      <c r="C88" s="15"/>
      <c r="D88" s="15"/>
      <c r="E88" s="50"/>
      <c r="F88" s="40"/>
      <c r="G88" s="1"/>
      <c r="H88" s="1"/>
      <c r="I88" s="1"/>
      <c r="J88" s="1"/>
      <c r="K88" s="1"/>
      <c r="L88" s="1"/>
      <c r="M88" s="1"/>
      <c r="N88" s="1"/>
      <c r="O88" s="1"/>
      <c r="P88" s="2"/>
      <c r="Q88" s="2"/>
      <c r="R88" s="2"/>
      <c r="S88" s="2"/>
      <c r="T88" s="5"/>
      <c r="U88" s="59">
        <v>1</v>
      </c>
    </row>
    <row r="89" spans="1:21" ht="40.5" customHeight="1" x14ac:dyDescent="0.2">
      <c r="A89" s="49"/>
      <c r="B89" s="15"/>
      <c r="C89" s="15"/>
      <c r="D89" s="15"/>
      <c r="E89" s="50"/>
      <c r="F89" s="87" t="s">
        <v>609</v>
      </c>
      <c r="G89" s="85"/>
      <c r="H89" s="85"/>
      <c r="I89" s="85"/>
      <c r="J89" s="85"/>
      <c r="K89" s="86"/>
      <c r="L89" s="86"/>
      <c r="M89" s="86"/>
      <c r="N89" s="86"/>
      <c r="O89" s="86"/>
      <c r="P89" s="86"/>
      <c r="Q89" s="96">
        <f>+Q91+Q102</f>
        <v>92064000</v>
      </c>
      <c r="R89" s="86"/>
      <c r="S89" s="86"/>
      <c r="T89" s="86"/>
      <c r="U89" s="59"/>
    </row>
    <row r="90" spans="1:21" x14ac:dyDescent="0.2">
      <c r="A90" s="49"/>
      <c r="B90" s="15"/>
      <c r="C90" s="15"/>
      <c r="D90" s="15"/>
      <c r="E90" s="50"/>
      <c r="F90" s="40"/>
      <c r="G90" s="1"/>
      <c r="H90" s="1"/>
      <c r="I90" s="1"/>
      <c r="J90" s="1"/>
      <c r="K90" s="1"/>
      <c r="L90" s="1"/>
      <c r="M90" s="1"/>
      <c r="N90" s="1"/>
      <c r="O90" s="1"/>
      <c r="P90" s="2"/>
      <c r="Q90" s="2"/>
      <c r="R90" s="2"/>
      <c r="S90" s="2"/>
      <c r="T90" s="5"/>
      <c r="U90" s="59">
        <v>1</v>
      </c>
    </row>
    <row r="91" spans="1:21" s="27" customFormat="1" ht="15.75" x14ac:dyDescent="0.25">
      <c r="A91" s="63">
        <v>2</v>
      </c>
      <c r="B91" s="64"/>
      <c r="C91" s="64"/>
      <c r="D91" s="64"/>
      <c r="E91" s="81"/>
      <c r="F91" s="82" t="s">
        <v>1732</v>
      </c>
      <c r="G91" s="78"/>
      <c r="H91" s="78"/>
      <c r="I91" s="78"/>
      <c r="J91" s="29"/>
      <c r="K91" s="29"/>
      <c r="L91" s="29"/>
      <c r="M91" s="29">
        <f>+M94</f>
        <v>0</v>
      </c>
      <c r="N91" s="29"/>
      <c r="O91" s="29">
        <f>+O94</f>
        <v>0</v>
      </c>
      <c r="P91" s="29">
        <f>+P94</f>
        <v>92064000</v>
      </c>
      <c r="Q91" s="29">
        <f>+Q94</f>
        <v>92064000</v>
      </c>
      <c r="R91" s="78"/>
      <c r="S91" s="79"/>
      <c r="T91" s="80"/>
      <c r="U91" s="69">
        <v>1</v>
      </c>
    </row>
    <row r="92" spans="1:21" x14ac:dyDescent="0.2">
      <c r="A92" s="49"/>
      <c r="B92" s="15"/>
      <c r="C92" s="15"/>
      <c r="D92" s="15"/>
      <c r="E92" s="50"/>
      <c r="F92" s="51"/>
      <c r="G92" s="2"/>
      <c r="H92" s="2"/>
      <c r="I92" s="2"/>
      <c r="J92" s="2"/>
      <c r="K92" s="2"/>
      <c r="L92" s="2"/>
      <c r="M92" s="2"/>
      <c r="N92" s="2"/>
      <c r="O92" s="2"/>
      <c r="P92" s="2"/>
      <c r="Q92" s="2"/>
      <c r="R92" s="2"/>
      <c r="S92" s="2"/>
      <c r="T92" s="5"/>
      <c r="U92" s="59">
        <v>1</v>
      </c>
    </row>
    <row r="93" spans="1:21" x14ac:dyDescent="0.2">
      <c r="A93" s="45"/>
      <c r="B93" s="46"/>
      <c r="C93" s="46"/>
      <c r="D93" s="46"/>
      <c r="E93" s="47"/>
      <c r="F93" s="48"/>
      <c r="G93" s="2"/>
      <c r="H93" s="2"/>
      <c r="I93" s="2"/>
      <c r="J93" s="2"/>
      <c r="K93" s="2"/>
      <c r="L93" s="2"/>
      <c r="M93" s="2"/>
      <c r="N93" s="2"/>
      <c r="O93" s="2"/>
      <c r="P93" s="2"/>
      <c r="Q93" s="2"/>
      <c r="R93" s="2"/>
      <c r="S93" s="2"/>
      <c r="T93" s="5"/>
      <c r="U93" s="59">
        <v>1</v>
      </c>
    </row>
    <row r="94" spans="1:21" s="27" customFormat="1" ht="25.5" x14ac:dyDescent="0.2">
      <c r="A94" s="30">
        <v>2</v>
      </c>
      <c r="B94" s="31">
        <v>0</v>
      </c>
      <c r="C94" s="31">
        <v>4</v>
      </c>
      <c r="D94" s="31">
        <v>41</v>
      </c>
      <c r="E94" s="32"/>
      <c r="F94" s="33" t="s">
        <v>1914</v>
      </c>
      <c r="G94" s="78"/>
      <c r="H94" s="78"/>
      <c r="I94" s="78"/>
      <c r="J94" s="34"/>
      <c r="K94" s="34"/>
      <c r="L94" s="34"/>
      <c r="M94" s="34">
        <f>+M95</f>
        <v>0</v>
      </c>
      <c r="N94" s="34"/>
      <c r="O94" s="34">
        <f>+O95</f>
        <v>0</v>
      </c>
      <c r="P94" s="34">
        <f>+P95</f>
        <v>92064000</v>
      </c>
      <c r="Q94" s="34">
        <f>+Q95</f>
        <v>92064000</v>
      </c>
      <c r="R94" s="78"/>
      <c r="S94" s="79"/>
      <c r="T94" s="80"/>
      <c r="U94" s="69">
        <v>1</v>
      </c>
    </row>
    <row r="95" spans="1:21" ht="30.75" customHeight="1" x14ac:dyDescent="0.3">
      <c r="A95" s="41"/>
      <c r="B95" s="42"/>
      <c r="C95" s="42"/>
      <c r="D95" s="42"/>
      <c r="E95" s="43" t="s">
        <v>1740</v>
      </c>
      <c r="F95" s="44" t="s">
        <v>2763</v>
      </c>
      <c r="G95" s="7"/>
      <c r="H95" s="108" t="s">
        <v>242</v>
      </c>
      <c r="I95" s="44"/>
      <c r="J95" s="7"/>
      <c r="K95" s="1"/>
      <c r="L95" s="1"/>
      <c r="M95" s="1">
        <f>SUM(M96:M100)</f>
        <v>0</v>
      </c>
      <c r="N95" s="1"/>
      <c r="O95" s="1">
        <f>SUM(O96:O100)</f>
        <v>0</v>
      </c>
      <c r="P95" s="1">
        <f>SUM(P96:P100)</f>
        <v>92064000</v>
      </c>
      <c r="Q95" s="1">
        <f>SUM(Q96:Q100)</f>
        <v>92064000</v>
      </c>
      <c r="R95" s="1"/>
      <c r="S95" s="1"/>
      <c r="T95" s="1"/>
      <c r="U95" s="1">
        <v>1</v>
      </c>
    </row>
    <row r="96" spans="1:21" x14ac:dyDescent="0.2">
      <c r="A96" s="41"/>
      <c r="B96" s="42"/>
      <c r="C96" s="42"/>
      <c r="D96" s="42"/>
      <c r="E96" s="43"/>
      <c r="F96" s="44"/>
      <c r="G96" s="7"/>
      <c r="H96" s="1"/>
      <c r="I96" s="1"/>
      <c r="J96" s="1"/>
      <c r="K96" s="1"/>
      <c r="L96" s="1"/>
      <c r="M96" s="1"/>
      <c r="N96" s="1"/>
      <c r="O96" s="1">
        <v>0</v>
      </c>
      <c r="P96" s="1">
        <f t="shared" ref="P96:P101" si="2">+J96*K96*L96</f>
        <v>0</v>
      </c>
      <c r="Q96" s="1">
        <f t="shared" ref="Q96:Q101" si="3">+O96+P96-M96</f>
        <v>0</v>
      </c>
      <c r="R96" s="1"/>
      <c r="S96" s="3"/>
      <c r="T96" s="4"/>
      <c r="U96" s="59">
        <v>1</v>
      </c>
    </row>
    <row r="97" spans="1:21" x14ac:dyDescent="0.2">
      <c r="A97" s="41"/>
      <c r="B97" s="42"/>
      <c r="C97" s="42"/>
      <c r="D97" s="42"/>
      <c r="E97" s="43"/>
      <c r="F97" s="44"/>
      <c r="G97" s="7">
        <v>0</v>
      </c>
      <c r="H97" s="88" t="s">
        <v>3584</v>
      </c>
      <c r="I97" s="88" t="s">
        <v>3585</v>
      </c>
      <c r="J97" s="107">
        <v>1</v>
      </c>
      <c r="K97" s="1">
        <v>0</v>
      </c>
      <c r="L97" s="1">
        <v>0</v>
      </c>
      <c r="M97" s="1">
        <v>0</v>
      </c>
      <c r="N97" s="1"/>
      <c r="O97" s="1">
        <v>0</v>
      </c>
      <c r="P97" s="1">
        <f t="shared" si="2"/>
        <v>0</v>
      </c>
      <c r="Q97" s="1">
        <f t="shared" si="3"/>
        <v>0</v>
      </c>
      <c r="R97" s="1"/>
      <c r="S97" s="3"/>
      <c r="T97" s="4"/>
      <c r="U97" s="59">
        <v>1</v>
      </c>
    </row>
    <row r="98" spans="1:21" x14ac:dyDescent="0.2">
      <c r="A98" s="41"/>
      <c r="B98" s="42"/>
      <c r="C98" s="42"/>
      <c r="D98" s="42"/>
      <c r="E98" s="43"/>
      <c r="F98" s="44"/>
      <c r="G98" s="7"/>
      <c r="H98" s="1" t="s">
        <v>241</v>
      </c>
      <c r="I98" s="1">
        <v>4</v>
      </c>
      <c r="J98" s="107">
        <v>5</v>
      </c>
      <c r="K98" s="1">
        <v>6</v>
      </c>
      <c r="L98" s="1">
        <v>1644000</v>
      </c>
      <c r="M98" s="1"/>
      <c r="N98" s="1"/>
      <c r="O98" s="1"/>
      <c r="P98" s="1">
        <f t="shared" si="2"/>
        <v>49320000</v>
      </c>
      <c r="Q98" s="1">
        <f t="shared" si="3"/>
        <v>49320000</v>
      </c>
      <c r="R98" s="1"/>
      <c r="S98" s="3"/>
      <c r="T98" s="4"/>
      <c r="U98" s="59"/>
    </row>
    <row r="99" spans="1:21" x14ac:dyDescent="0.2">
      <c r="A99" s="41"/>
      <c r="B99" s="42"/>
      <c r="C99" s="42"/>
      <c r="D99" s="42"/>
      <c r="E99" s="43"/>
      <c r="F99" s="44"/>
      <c r="G99" s="7"/>
      <c r="H99" s="1" t="s">
        <v>241</v>
      </c>
      <c r="I99" s="1">
        <v>4</v>
      </c>
      <c r="J99" s="107">
        <v>4</v>
      </c>
      <c r="K99" s="1">
        <v>2.5</v>
      </c>
      <c r="L99" s="1">
        <v>1644000</v>
      </c>
      <c r="M99" s="1"/>
      <c r="N99" s="1"/>
      <c r="O99" s="1"/>
      <c r="P99" s="1">
        <f t="shared" si="2"/>
        <v>16440000</v>
      </c>
      <c r="Q99" s="1">
        <f t="shared" si="3"/>
        <v>16440000</v>
      </c>
      <c r="R99" s="1"/>
      <c r="S99" s="3"/>
      <c r="T99" s="4"/>
      <c r="U99" s="59">
        <v>1</v>
      </c>
    </row>
    <row r="100" spans="1:21" x14ac:dyDescent="0.2">
      <c r="A100" s="41"/>
      <c r="B100" s="42"/>
      <c r="C100" s="42"/>
      <c r="D100" s="42"/>
      <c r="E100" s="43"/>
      <c r="F100" s="44"/>
      <c r="G100" s="7"/>
      <c r="H100" s="1" t="s">
        <v>241</v>
      </c>
      <c r="I100" s="88">
        <v>4</v>
      </c>
      <c r="J100" s="107">
        <v>2</v>
      </c>
      <c r="K100" s="1">
        <v>8</v>
      </c>
      <c r="L100" s="1">
        <v>1644000</v>
      </c>
      <c r="M100" s="1"/>
      <c r="N100" s="1"/>
      <c r="O100" s="1"/>
      <c r="P100" s="1">
        <f t="shared" si="2"/>
        <v>26304000</v>
      </c>
      <c r="Q100" s="1">
        <f t="shared" si="3"/>
        <v>26304000</v>
      </c>
      <c r="R100" s="1"/>
      <c r="S100" s="3"/>
      <c r="T100" s="4"/>
      <c r="U100" s="59">
        <v>1</v>
      </c>
    </row>
    <row r="101" spans="1:21" x14ac:dyDescent="0.2">
      <c r="A101" s="41"/>
      <c r="B101" s="42"/>
      <c r="C101" s="42"/>
      <c r="D101" s="42"/>
      <c r="E101" s="43"/>
      <c r="F101" s="44"/>
      <c r="G101" s="7"/>
      <c r="H101" s="1" t="s">
        <v>241</v>
      </c>
      <c r="I101" s="1">
        <v>4</v>
      </c>
      <c r="J101" s="107">
        <v>1</v>
      </c>
      <c r="K101" s="1">
        <v>9.5</v>
      </c>
      <c r="L101" s="1">
        <v>1644000</v>
      </c>
      <c r="M101" s="1"/>
      <c r="N101" s="1"/>
      <c r="O101" s="1"/>
      <c r="P101" s="1">
        <f t="shared" si="2"/>
        <v>15618000</v>
      </c>
      <c r="Q101" s="1">
        <f t="shared" si="3"/>
        <v>15618000</v>
      </c>
      <c r="R101" s="1"/>
      <c r="S101" s="3"/>
      <c r="T101" s="4"/>
      <c r="U101" s="59">
        <v>1</v>
      </c>
    </row>
    <row r="102" spans="1:21" ht="40.5" customHeight="1" x14ac:dyDescent="0.2">
      <c r="A102" s="49"/>
      <c r="B102" s="15"/>
      <c r="C102" s="15"/>
      <c r="D102" s="15"/>
      <c r="E102" s="50"/>
      <c r="F102" s="87" t="s">
        <v>610</v>
      </c>
      <c r="G102" s="85"/>
      <c r="H102" s="85"/>
      <c r="I102" s="85"/>
      <c r="J102" s="85"/>
      <c r="K102" s="86"/>
      <c r="L102" s="86"/>
      <c r="M102" s="86"/>
      <c r="N102" s="86"/>
      <c r="O102" s="86"/>
      <c r="P102" s="86"/>
      <c r="Q102" s="86"/>
      <c r="R102" s="86"/>
      <c r="S102" s="86"/>
      <c r="T102" s="86"/>
      <c r="U102" s="59"/>
    </row>
    <row r="103" spans="1:21" x14ac:dyDescent="0.2">
      <c r="A103" s="49"/>
      <c r="B103" s="15"/>
      <c r="C103" s="15"/>
      <c r="D103" s="15"/>
      <c r="E103" s="50"/>
      <c r="F103" s="40"/>
      <c r="G103" s="1"/>
      <c r="H103" s="1"/>
      <c r="I103" s="1"/>
      <c r="J103" s="1"/>
      <c r="K103" s="1"/>
      <c r="L103" s="1"/>
      <c r="M103" s="1"/>
      <c r="N103" s="1"/>
      <c r="O103" s="1"/>
      <c r="P103" s="2"/>
      <c r="Q103" s="2"/>
      <c r="R103" s="2"/>
      <c r="S103" s="2"/>
      <c r="T103" s="5"/>
      <c r="U103" s="59">
        <v>1</v>
      </c>
    </row>
    <row r="104" spans="1:21" s="27" customFormat="1" ht="15.75" x14ac:dyDescent="0.25">
      <c r="A104" s="63">
        <v>2</v>
      </c>
      <c r="B104" s="64"/>
      <c r="C104" s="64"/>
      <c r="D104" s="64"/>
      <c r="E104" s="81"/>
      <c r="F104" s="82" t="s">
        <v>1732</v>
      </c>
      <c r="G104" s="78"/>
      <c r="H104" s="78"/>
      <c r="I104" s="78"/>
      <c r="J104" s="29"/>
      <c r="K104" s="29"/>
      <c r="L104" s="29"/>
      <c r="M104" s="29">
        <f>+M107</f>
        <v>0</v>
      </c>
      <c r="N104" s="29"/>
      <c r="O104" s="29">
        <f>+O107</f>
        <v>0</v>
      </c>
      <c r="P104" s="29">
        <f>+P107</f>
        <v>0</v>
      </c>
      <c r="Q104" s="29">
        <f>+Q107</f>
        <v>0</v>
      </c>
      <c r="R104" s="78"/>
      <c r="S104" s="79"/>
      <c r="T104" s="80"/>
      <c r="U104" s="69">
        <v>1</v>
      </c>
    </row>
    <row r="105" spans="1:21" x14ac:dyDescent="0.2">
      <c r="A105" s="49"/>
      <c r="B105" s="15"/>
      <c r="C105" s="15"/>
      <c r="D105" s="15"/>
      <c r="E105" s="50"/>
      <c r="F105" s="51"/>
      <c r="G105" s="2"/>
      <c r="H105" s="2"/>
      <c r="I105" s="2"/>
      <c r="J105" s="2"/>
      <c r="K105" s="2"/>
      <c r="L105" s="2"/>
      <c r="M105" s="2"/>
      <c r="N105" s="2"/>
      <c r="O105" s="2"/>
      <c r="P105" s="2"/>
      <c r="Q105" s="2"/>
      <c r="R105" s="2"/>
      <c r="S105" s="2"/>
      <c r="T105" s="5"/>
      <c r="U105" s="59">
        <v>1</v>
      </c>
    </row>
    <row r="106" spans="1:21" x14ac:dyDescent="0.2">
      <c r="A106" s="45"/>
      <c r="B106" s="46"/>
      <c r="C106" s="46"/>
      <c r="D106" s="46"/>
      <c r="E106" s="47"/>
      <c r="F106" s="48"/>
      <c r="G106" s="2"/>
      <c r="H106" s="2"/>
      <c r="I106" s="2"/>
      <c r="J106" s="2"/>
      <c r="K106" s="2"/>
      <c r="L106" s="2"/>
      <c r="M106" s="2"/>
      <c r="N106" s="2"/>
      <c r="O106" s="2"/>
      <c r="P106" s="2"/>
      <c r="Q106" s="2"/>
      <c r="R106" s="2"/>
      <c r="S106" s="2"/>
      <c r="T106" s="5"/>
      <c r="U106" s="59">
        <v>1</v>
      </c>
    </row>
    <row r="107" spans="1:21" s="27" customFormat="1" ht="25.5" x14ac:dyDescent="0.2">
      <c r="A107" s="30">
        <v>2</v>
      </c>
      <c r="B107" s="31">
        <v>0</v>
      </c>
      <c r="C107" s="31">
        <v>4</v>
      </c>
      <c r="D107" s="31">
        <v>41</v>
      </c>
      <c r="E107" s="32"/>
      <c r="F107" s="33" t="s">
        <v>1914</v>
      </c>
      <c r="G107" s="78"/>
      <c r="H107" s="78"/>
      <c r="I107" s="78"/>
      <c r="J107" s="34"/>
      <c r="K107" s="34"/>
      <c r="L107" s="34"/>
      <c r="M107" s="34">
        <f>+M108</f>
        <v>0</v>
      </c>
      <c r="N107" s="34"/>
      <c r="O107" s="34">
        <f>+O108</f>
        <v>0</v>
      </c>
      <c r="P107" s="34">
        <f>+P108</f>
        <v>0</v>
      </c>
      <c r="Q107" s="34">
        <f>+Q108</f>
        <v>0</v>
      </c>
      <c r="R107" s="78"/>
      <c r="S107" s="79"/>
      <c r="T107" s="80"/>
      <c r="U107" s="69">
        <v>1</v>
      </c>
    </row>
    <row r="108" spans="1:21" ht="30.75" customHeight="1" x14ac:dyDescent="0.2">
      <c r="A108" s="41"/>
      <c r="B108" s="42"/>
      <c r="C108" s="42"/>
      <c r="D108" s="42"/>
      <c r="E108" s="43" t="s">
        <v>1740</v>
      </c>
      <c r="F108" s="44" t="s">
        <v>2763</v>
      </c>
      <c r="G108" s="7"/>
      <c r="H108" s="1"/>
      <c r="I108" s="44"/>
      <c r="J108" s="7"/>
      <c r="K108" s="1"/>
      <c r="L108" s="1"/>
      <c r="M108" s="1">
        <f>SUM(M109:M112)</f>
        <v>0</v>
      </c>
      <c r="N108" s="1"/>
      <c r="O108" s="1">
        <f>SUM(O109:O112)</f>
        <v>0</v>
      </c>
      <c r="P108" s="1">
        <f>SUM(P109:P112)</f>
        <v>0</v>
      </c>
      <c r="Q108" s="1">
        <f>SUM(Q109:Q112)</f>
        <v>0</v>
      </c>
      <c r="R108" s="1"/>
      <c r="S108" s="1"/>
      <c r="T108" s="1"/>
      <c r="U108" s="1">
        <v>1</v>
      </c>
    </row>
    <row r="109" spans="1:21" x14ac:dyDescent="0.2">
      <c r="A109" s="41"/>
      <c r="B109" s="42"/>
      <c r="C109" s="42"/>
      <c r="D109" s="42"/>
      <c r="E109" s="43"/>
      <c r="F109" s="44"/>
      <c r="G109" s="7"/>
      <c r="H109" s="1"/>
      <c r="I109" s="1"/>
      <c r="J109" s="1"/>
      <c r="K109" s="1"/>
      <c r="L109" s="1"/>
      <c r="M109" s="1"/>
      <c r="N109" s="1"/>
      <c r="O109" s="1"/>
      <c r="P109" s="1">
        <f>+J109*K109*L109</f>
        <v>0</v>
      </c>
      <c r="Q109" s="1">
        <f>+O109+P109-M109</f>
        <v>0</v>
      </c>
      <c r="R109" s="1"/>
      <c r="S109" s="3"/>
      <c r="T109" s="4"/>
      <c r="U109" s="59">
        <v>1</v>
      </c>
    </row>
    <row r="110" spans="1:21" x14ac:dyDescent="0.2">
      <c r="A110" s="41"/>
      <c r="B110" s="42"/>
      <c r="C110" s="42"/>
      <c r="D110" s="42"/>
      <c r="E110" s="43"/>
      <c r="F110" s="44"/>
      <c r="G110" s="7">
        <v>0</v>
      </c>
      <c r="H110" s="88" t="s">
        <v>612</v>
      </c>
      <c r="I110" s="88" t="s">
        <v>3584</v>
      </c>
      <c r="J110" s="1"/>
      <c r="K110" s="1"/>
      <c r="L110" s="1"/>
      <c r="M110" s="1"/>
      <c r="N110" s="1"/>
      <c r="O110" s="1"/>
      <c r="P110" s="1">
        <f>+J110*K110*L110</f>
        <v>0</v>
      </c>
      <c r="Q110" s="1">
        <f>+O110+P110-M110</f>
        <v>0</v>
      </c>
      <c r="R110" s="1"/>
      <c r="S110" s="3"/>
      <c r="T110" s="4"/>
      <c r="U110" s="59">
        <v>1</v>
      </c>
    </row>
    <row r="111" spans="1:21" x14ac:dyDescent="0.2">
      <c r="A111" s="41"/>
      <c r="B111" s="42"/>
      <c r="C111" s="42"/>
      <c r="D111" s="42"/>
      <c r="E111" s="43"/>
      <c r="F111" s="44"/>
      <c r="G111" s="7"/>
      <c r="H111" s="88" t="s">
        <v>611</v>
      </c>
      <c r="I111" s="1"/>
      <c r="J111" s="1"/>
      <c r="K111" s="1"/>
      <c r="L111" s="1"/>
      <c r="M111" s="1"/>
      <c r="N111" s="1"/>
      <c r="O111" s="1"/>
      <c r="P111" s="1">
        <f>+J111*K111*L111</f>
        <v>0</v>
      </c>
      <c r="Q111" s="1">
        <f>+O111+P111-M111</f>
        <v>0</v>
      </c>
      <c r="R111" s="1"/>
      <c r="S111" s="3"/>
      <c r="T111" s="4"/>
      <c r="U111" s="59"/>
    </row>
    <row r="112" spans="1:21" x14ac:dyDescent="0.2">
      <c r="A112" s="41"/>
      <c r="B112" s="42"/>
      <c r="C112" s="42"/>
      <c r="D112" s="42"/>
      <c r="E112" s="43"/>
      <c r="F112" s="44"/>
      <c r="G112" s="7"/>
      <c r="H112" s="1"/>
      <c r="I112" s="1"/>
      <c r="J112" s="1"/>
      <c r="K112" s="1"/>
      <c r="L112" s="1"/>
      <c r="M112" s="1"/>
      <c r="N112" s="1"/>
      <c r="O112" s="1"/>
      <c r="P112" s="1">
        <f>+J112*K112*L112</f>
        <v>0</v>
      </c>
      <c r="Q112" s="1">
        <f>+O112+P112-M112</f>
        <v>0</v>
      </c>
      <c r="R112" s="1"/>
      <c r="S112" s="3"/>
      <c r="T112" s="4"/>
      <c r="U112" s="59">
        <v>1</v>
      </c>
    </row>
    <row r="113" spans="1:21" x14ac:dyDescent="0.2">
      <c r="A113" s="41"/>
      <c r="B113" s="42"/>
      <c r="C113" s="42"/>
      <c r="D113" s="42"/>
      <c r="E113" s="43"/>
      <c r="F113" s="44"/>
      <c r="G113" s="7"/>
      <c r="H113" s="88" t="s">
        <v>3584</v>
      </c>
      <c r="I113" s="88" t="s">
        <v>3584</v>
      </c>
      <c r="J113" s="1"/>
      <c r="K113" s="1"/>
      <c r="L113" s="1"/>
      <c r="M113" s="1"/>
      <c r="N113" s="1"/>
      <c r="O113" s="1"/>
      <c r="P113" s="1"/>
      <c r="Q113" s="1"/>
      <c r="R113" s="1"/>
      <c r="S113" s="3"/>
      <c r="T113" s="4"/>
      <c r="U113" s="59">
        <v>1</v>
      </c>
    </row>
    <row r="114" spans="1:21" x14ac:dyDescent="0.2">
      <c r="A114" s="41"/>
      <c r="B114" s="42"/>
      <c r="C114" s="42"/>
      <c r="D114" s="42"/>
      <c r="E114" s="43"/>
      <c r="F114" s="44"/>
      <c r="G114" s="7"/>
      <c r="H114" s="1"/>
      <c r="I114" s="1"/>
      <c r="J114" s="1"/>
      <c r="K114" s="1"/>
      <c r="L114" s="1"/>
      <c r="M114" s="1"/>
      <c r="N114" s="1"/>
      <c r="O114" s="1"/>
      <c r="P114" s="1"/>
      <c r="Q114" s="1"/>
      <c r="R114" s="1"/>
      <c r="S114" s="3"/>
      <c r="T114" s="4"/>
      <c r="U114" s="59">
        <v>1</v>
      </c>
    </row>
    <row r="115" spans="1:21" x14ac:dyDescent="0.2">
      <c r="A115" s="19"/>
      <c r="B115" s="19"/>
      <c r="C115" s="19"/>
      <c r="D115" s="19"/>
      <c r="E115" s="19"/>
      <c r="F115" s="52" t="s">
        <v>1921</v>
      </c>
      <c r="G115" s="22"/>
      <c r="H115" s="22"/>
      <c r="I115" s="23"/>
      <c r="J115" s="20"/>
      <c r="K115" s="20"/>
      <c r="L115" s="20"/>
      <c r="M115" s="21"/>
      <c r="N115" s="21"/>
      <c r="O115" s="21"/>
      <c r="P115" s="21"/>
      <c r="Q115" s="21"/>
      <c r="R115" s="20"/>
      <c r="S115" s="20"/>
      <c r="T115" s="20"/>
      <c r="U115" s="59">
        <v>1</v>
      </c>
    </row>
    <row r="116" spans="1:21" x14ac:dyDescent="0.2">
      <c r="A116" s="19"/>
      <c r="B116" s="19"/>
      <c r="C116" s="19"/>
      <c r="D116" s="19"/>
      <c r="E116" s="19"/>
      <c r="F116" s="24"/>
      <c r="G116" s="25" t="s">
        <v>1923</v>
      </c>
      <c r="H116" s="20"/>
      <c r="I116" s="20"/>
      <c r="J116" s="20"/>
      <c r="K116" s="20"/>
      <c r="L116" s="20"/>
      <c r="M116" s="21"/>
      <c r="N116" s="21"/>
      <c r="O116" s="21"/>
      <c r="P116" s="21"/>
      <c r="Q116" s="21"/>
      <c r="R116" s="20"/>
      <c r="S116" s="20"/>
      <c r="T116" s="20"/>
      <c r="U116" s="59">
        <v>1</v>
      </c>
    </row>
    <row r="117" spans="1:21" x14ac:dyDescent="0.2">
      <c r="A117" s="19"/>
      <c r="B117" s="19"/>
      <c r="C117" s="19"/>
      <c r="D117" s="19"/>
      <c r="E117" s="19"/>
      <c r="F117" s="52" t="s">
        <v>1922</v>
      </c>
      <c r="G117" s="26"/>
      <c r="H117" s="22"/>
      <c r="I117" s="22"/>
      <c r="J117" s="20"/>
      <c r="K117" s="20"/>
      <c r="L117" s="20"/>
      <c r="M117" s="21"/>
      <c r="N117" s="21"/>
      <c r="O117" s="21"/>
      <c r="P117" s="21"/>
      <c r="Q117" s="21"/>
      <c r="R117" s="20"/>
      <c r="S117" s="20"/>
      <c r="T117" s="20"/>
      <c r="U117" s="59">
        <v>1</v>
      </c>
    </row>
    <row r="118" spans="1:21" x14ac:dyDescent="0.2">
      <c r="A118" s="19"/>
      <c r="B118" s="19"/>
      <c r="C118" s="19"/>
      <c r="D118" s="19"/>
      <c r="E118" s="19"/>
      <c r="F118" s="24"/>
      <c r="G118" s="25" t="s">
        <v>1923</v>
      </c>
      <c r="H118" s="20"/>
      <c r="I118" s="20"/>
      <c r="J118" s="20"/>
      <c r="K118" s="20"/>
      <c r="L118" s="20"/>
      <c r="M118" s="21"/>
      <c r="N118" s="21"/>
      <c r="O118" s="21"/>
      <c r="P118" s="21"/>
      <c r="Q118" s="21"/>
      <c r="R118" s="20"/>
      <c r="S118" s="20"/>
      <c r="T118" s="20"/>
      <c r="U118" s="59">
        <v>1</v>
      </c>
    </row>
    <row r="119" spans="1:21" ht="21" customHeight="1" x14ac:dyDescent="0.2">
      <c r="A119" s="19"/>
      <c r="B119" s="19"/>
      <c r="C119" s="19"/>
      <c r="D119" s="19"/>
      <c r="E119" s="19"/>
      <c r="F119" s="53" t="s">
        <v>1924</v>
      </c>
      <c r="G119" s="26"/>
      <c r="H119" s="22"/>
      <c r="I119" s="22"/>
      <c r="J119" s="20"/>
      <c r="K119" s="20"/>
      <c r="L119" s="20"/>
      <c r="M119" s="21"/>
      <c r="N119" s="21"/>
      <c r="O119" s="21"/>
      <c r="P119" s="21"/>
      <c r="Q119" s="21"/>
      <c r="R119" s="20"/>
      <c r="S119" s="20"/>
      <c r="T119" s="20"/>
      <c r="U119" s="59">
        <v>1</v>
      </c>
    </row>
    <row r="120" spans="1:21" x14ac:dyDescent="0.2">
      <c r="A120" s="19"/>
      <c r="B120" s="19"/>
      <c r="C120" s="19"/>
      <c r="D120" s="19"/>
      <c r="E120" s="19"/>
      <c r="F120" s="24"/>
      <c r="G120" s="25" t="s">
        <v>1923</v>
      </c>
      <c r="H120" s="20"/>
      <c r="I120" s="20"/>
      <c r="J120" s="20"/>
      <c r="K120" s="20"/>
      <c r="L120" s="20"/>
      <c r="M120" s="21"/>
      <c r="N120" s="21"/>
      <c r="O120" s="21"/>
      <c r="P120" s="21"/>
      <c r="Q120" s="21"/>
      <c r="R120" s="20"/>
      <c r="S120" s="20"/>
      <c r="T120" s="20"/>
      <c r="U120" s="59">
        <v>1</v>
      </c>
    </row>
    <row r="121" spans="1:21" x14ac:dyDescent="0.2">
      <c r="A121" s="19"/>
      <c r="B121" s="19"/>
      <c r="C121" s="19"/>
      <c r="D121" s="19"/>
      <c r="E121" s="19"/>
      <c r="F121" s="19"/>
      <c r="G121" s="26"/>
      <c r="H121" s="22"/>
      <c r="I121" s="22"/>
      <c r="J121" s="20"/>
      <c r="K121" s="20"/>
      <c r="L121" s="20"/>
      <c r="M121" s="21"/>
      <c r="N121" s="21"/>
      <c r="O121" s="21"/>
      <c r="P121" s="21"/>
      <c r="Q121" s="21"/>
      <c r="R121" s="20"/>
      <c r="S121" s="20"/>
      <c r="T121" s="20"/>
      <c r="U121" s="59">
        <v>1</v>
      </c>
    </row>
    <row r="122" spans="1:21" x14ac:dyDescent="0.2">
      <c r="A122" s="19"/>
      <c r="B122" s="19"/>
      <c r="C122" s="19"/>
      <c r="D122" s="19"/>
      <c r="E122" s="19"/>
      <c r="F122" s="53" t="s">
        <v>1724</v>
      </c>
      <c r="G122" s="25" t="s">
        <v>1923</v>
      </c>
      <c r="H122" s="20"/>
      <c r="I122" s="20"/>
      <c r="J122" s="20"/>
      <c r="K122" s="20"/>
      <c r="L122" s="20"/>
      <c r="M122" s="21"/>
      <c r="N122" s="21"/>
      <c r="O122" s="21"/>
      <c r="P122" s="21"/>
      <c r="Q122" s="21"/>
      <c r="R122" s="20"/>
      <c r="S122" s="20"/>
      <c r="T122" s="20"/>
      <c r="U122" s="59">
        <v>1</v>
      </c>
    </row>
    <row r="123" spans="1:21" x14ac:dyDescent="0.2">
      <c r="A123" s="19"/>
      <c r="B123" s="19"/>
      <c r="C123" s="19"/>
      <c r="D123" s="19"/>
      <c r="E123" s="19"/>
      <c r="F123" s="19"/>
      <c r="G123" s="20"/>
      <c r="H123" s="20"/>
      <c r="I123" s="20"/>
      <c r="J123" s="20"/>
      <c r="K123" s="20"/>
      <c r="L123" s="20"/>
      <c r="M123" s="21"/>
      <c r="N123" s="21"/>
      <c r="O123" s="21"/>
      <c r="P123" s="21"/>
      <c r="Q123" s="21"/>
      <c r="R123" s="20"/>
      <c r="S123" s="20"/>
      <c r="T123" s="20"/>
      <c r="U123" s="59">
        <v>1</v>
      </c>
    </row>
    <row r="124" spans="1:21" x14ac:dyDescent="0.2">
      <c r="A124" s="19"/>
      <c r="B124" s="19"/>
      <c r="C124" s="19"/>
      <c r="D124" s="19"/>
      <c r="E124" s="19"/>
      <c r="F124" s="19"/>
      <c r="G124" s="20"/>
      <c r="H124" s="20"/>
      <c r="I124" s="20"/>
      <c r="J124" s="20"/>
      <c r="K124" s="20"/>
      <c r="L124" s="20"/>
      <c r="M124" s="21"/>
      <c r="N124" s="21"/>
      <c r="O124" s="21"/>
      <c r="P124" s="21"/>
      <c r="Q124" s="21"/>
      <c r="R124" s="20"/>
      <c r="S124" s="20"/>
      <c r="T124" s="20"/>
      <c r="U124" s="59">
        <v>1</v>
      </c>
    </row>
    <row r="125" spans="1:21" x14ac:dyDescent="0.2">
      <c r="A125" s="19"/>
      <c r="B125" s="19"/>
      <c r="C125" s="19"/>
      <c r="D125" s="19"/>
      <c r="E125" s="19"/>
      <c r="F125" s="19"/>
      <c r="G125" s="20"/>
      <c r="H125" s="20"/>
      <c r="I125" s="20"/>
      <c r="J125" s="20"/>
      <c r="K125" s="20"/>
      <c r="L125" s="20"/>
      <c r="M125" s="21"/>
      <c r="N125" s="21"/>
      <c r="O125" s="21"/>
      <c r="P125" s="21"/>
      <c r="Q125" s="21"/>
      <c r="R125" s="20"/>
      <c r="S125" s="20"/>
      <c r="T125" s="20"/>
      <c r="U125" s="59">
        <v>1</v>
      </c>
    </row>
    <row r="126" spans="1:21" x14ac:dyDescent="0.2">
      <c r="A126" s="19"/>
      <c r="B126" s="19"/>
      <c r="C126" s="19"/>
      <c r="D126" s="19"/>
      <c r="E126" s="19"/>
      <c r="F126" s="19"/>
      <c r="G126" s="20"/>
      <c r="H126" s="20"/>
      <c r="I126" s="20"/>
      <c r="J126" s="20"/>
      <c r="K126" s="20"/>
      <c r="L126" s="20"/>
      <c r="M126" s="21"/>
      <c r="N126" s="21"/>
      <c r="O126" s="21"/>
      <c r="P126" s="21"/>
      <c r="Q126" s="21"/>
      <c r="R126" s="20"/>
      <c r="S126" s="20"/>
      <c r="T126" s="20"/>
      <c r="U126" s="59">
        <v>1</v>
      </c>
    </row>
    <row r="127" spans="1:21" x14ac:dyDescent="0.2">
      <c r="A127" s="19"/>
      <c r="B127" s="19"/>
      <c r="C127" s="19"/>
      <c r="D127" s="19"/>
      <c r="E127" s="19"/>
      <c r="F127" s="19"/>
      <c r="G127" s="20"/>
      <c r="H127" s="20"/>
      <c r="I127" s="20"/>
      <c r="J127" s="20"/>
      <c r="K127" s="20"/>
      <c r="L127" s="20"/>
      <c r="M127" s="20"/>
      <c r="N127" s="20"/>
      <c r="O127" s="20"/>
      <c r="P127" s="20"/>
      <c r="Q127" s="20"/>
      <c r="R127" s="20"/>
      <c r="S127" s="20"/>
      <c r="T127" s="20"/>
      <c r="U127" s="59">
        <v>1</v>
      </c>
    </row>
    <row r="128" spans="1:21" x14ac:dyDescent="0.2">
      <c r="A128" s="19"/>
      <c r="B128" s="19"/>
      <c r="C128" s="19"/>
      <c r="D128" s="19"/>
      <c r="E128" s="19"/>
      <c r="F128" s="19"/>
      <c r="G128" s="20"/>
      <c r="H128" s="20"/>
      <c r="I128" s="20"/>
      <c r="J128" s="20"/>
      <c r="K128" s="20"/>
      <c r="L128" s="20"/>
      <c r="M128" s="20"/>
      <c r="N128" s="20"/>
      <c r="O128" s="20"/>
      <c r="P128" s="20"/>
      <c r="Q128" s="20"/>
      <c r="R128" s="20"/>
      <c r="S128" s="20"/>
      <c r="T128" s="20"/>
      <c r="U128" s="59">
        <v>1</v>
      </c>
    </row>
    <row r="129" spans="1:21" x14ac:dyDescent="0.2">
      <c r="A129" s="19"/>
      <c r="B129" s="19"/>
      <c r="C129" s="19"/>
      <c r="D129" s="19"/>
      <c r="E129" s="19"/>
      <c r="F129" s="19"/>
      <c r="G129" s="20"/>
      <c r="H129" s="20"/>
      <c r="I129" s="20"/>
      <c r="J129" s="20"/>
      <c r="K129" s="20"/>
      <c r="L129" s="20"/>
      <c r="M129" s="20"/>
      <c r="N129" s="20"/>
      <c r="O129" s="20"/>
      <c r="P129" s="20"/>
      <c r="Q129" s="20"/>
      <c r="R129" s="20"/>
      <c r="S129" s="20"/>
      <c r="T129" s="20"/>
      <c r="U129" s="59">
        <v>1</v>
      </c>
    </row>
    <row r="130" spans="1:21" x14ac:dyDescent="0.2">
      <c r="A130" s="19"/>
      <c r="B130" s="19"/>
      <c r="C130" s="19"/>
      <c r="D130" s="19"/>
      <c r="E130" s="19"/>
      <c r="F130" s="19"/>
      <c r="G130" s="20"/>
      <c r="H130" s="20"/>
      <c r="I130" s="20"/>
      <c r="J130" s="20"/>
      <c r="K130" s="20"/>
      <c r="L130" s="20"/>
      <c r="M130" s="20"/>
      <c r="N130" s="20"/>
      <c r="O130" s="20"/>
      <c r="P130" s="20"/>
      <c r="Q130" s="20"/>
      <c r="R130" s="20"/>
      <c r="S130" s="20"/>
      <c r="T130" s="20"/>
      <c r="U130" s="20"/>
    </row>
    <row r="131" spans="1:21" x14ac:dyDescent="0.2">
      <c r="A131" s="19"/>
      <c r="B131" s="19"/>
      <c r="C131" s="19"/>
      <c r="D131" s="19"/>
      <c r="E131" s="19"/>
      <c r="F131" s="19"/>
      <c r="G131" s="20"/>
      <c r="H131" s="20"/>
      <c r="I131" s="20"/>
      <c r="J131" s="20"/>
      <c r="K131" s="20"/>
      <c r="L131" s="20"/>
      <c r="M131" s="20"/>
      <c r="N131" s="20"/>
      <c r="O131" s="20"/>
      <c r="P131" s="20"/>
      <c r="Q131" s="20"/>
      <c r="R131" s="20"/>
      <c r="S131" s="20"/>
      <c r="T131" s="20"/>
      <c r="U131" s="20"/>
    </row>
    <row r="132" spans="1:21" x14ac:dyDescent="0.2">
      <c r="A132" s="19"/>
      <c r="B132" s="19"/>
      <c r="C132" s="19"/>
      <c r="D132" s="19"/>
      <c r="E132" s="19"/>
      <c r="F132" s="19"/>
      <c r="G132" s="20"/>
      <c r="H132" s="20"/>
      <c r="I132" s="20"/>
      <c r="J132" s="20"/>
      <c r="K132" s="20"/>
      <c r="L132" s="20"/>
      <c r="M132" s="20"/>
      <c r="N132" s="20"/>
      <c r="O132" s="20"/>
      <c r="P132" s="20"/>
      <c r="Q132" s="20"/>
      <c r="R132" s="20"/>
      <c r="S132" s="20"/>
      <c r="T132" s="20"/>
      <c r="U132" s="20"/>
    </row>
    <row r="133" spans="1:21" x14ac:dyDescent="0.2">
      <c r="A133" s="19"/>
      <c r="B133" s="19"/>
      <c r="C133" s="19"/>
      <c r="D133" s="19"/>
      <c r="E133" s="19"/>
      <c r="F133" s="19"/>
      <c r="G133" s="20"/>
      <c r="H133" s="20"/>
      <c r="I133" s="20"/>
      <c r="J133" s="20"/>
      <c r="K133" s="20"/>
      <c r="L133" s="20"/>
      <c r="M133" s="20"/>
      <c r="N133" s="20"/>
      <c r="O133" s="20"/>
      <c r="P133" s="20"/>
      <c r="Q133" s="20"/>
      <c r="R133" s="20"/>
      <c r="S133" s="20"/>
      <c r="T133" s="20"/>
      <c r="U133" s="20"/>
    </row>
    <row r="134" spans="1:21" x14ac:dyDescent="0.2">
      <c r="A134" s="19"/>
      <c r="B134" s="19"/>
      <c r="C134" s="19"/>
      <c r="D134" s="19"/>
      <c r="E134" s="19"/>
      <c r="F134" s="19"/>
      <c r="G134" s="20"/>
      <c r="H134" s="20"/>
      <c r="I134" s="20"/>
      <c r="J134" s="20"/>
      <c r="K134" s="20"/>
      <c r="L134" s="20"/>
      <c r="M134" s="20"/>
      <c r="N134" s="20"/>
      <c r="O134" s="20"/>
      <c r="P134" s="20"/>
      <c r="Q134" s="20"/>
      <c r="R134" s="20"/>
      <c r="S134" s="20"/>
      <c r="T134" s="20"/>
      <c r="U134" s="20"/>
    </row>
    <row r="135" spans="1:21" x14ac:dyDescent="0.2">
      <c r="A135" s="19"/>
      <c r="B135" s="19"/>
      <c r="C135" s="19"/>
      <c r="D135" s="19"/>
      <c r="E135" s="19"/>
      <c r="F135" s="19"/>
      <c r="G135" s="20"/>
      <c r="H135" s="20"/>
      <c r="I135" s="20"/>
      <c r="J135" s="20"/>
      <c r="K135" s="20"/>
      <c r="L135" s="20"/>
      <c r="M135" s="20"/>
      <c r="N135" s="20"/>
      <c r="O135" s="20"/>
      <c r="P135" s="20"/>
      <c r="Q135" s="20"/>
      <c r="R135" s="20"/>
      <c r="S135" s="20"/>
      <c r="T135" s="20"/>
      <c r="U135" s="20"/>
    </row>
    <row r="136" spans="1:21" x14ac:dyDescent="0.2">
      <c r="A136" s="19"/>
      <c r="B136" s="19"/>
      <c r="C136" s="19"/>
      <c r="D136" s="19"/>
      <c r="E136" s="19"/>
      <c r="F136" s="19"/>
      <c r="G136" s="20"/>
      <c r="H136" s="20"/>
      <c r="I136" s="20"/>
      <c r="J136" s="20"/>
      <c r="K136" s="20"/>
      <c r="L136" s="20"/>
      <c r="M136" s="20"/>
      <c r="N136" s="20"/>
      <c r="O136" s="20"/>
      <c r="P136" s="20"/>
      <c r="Q136" s="20"/>
      <c r="R136" s="20"/>
      <c r="S136" s="20"/>
      <c r="T136" s="20"/>
      <c r="U136" s="20"/>
    </row>
    <row r="137" spans="1:21" x14ac:dyDescent="0.2">
      <c r="A137" s="19"/>
      <c r="B137" s="19"/>
      <c r="C137" s="19"/>
      <c r="D137" s="19"/>
      <c r="E137" s="19"/>
      <c r="F137" s="19"/>
      <c r="G137" s="20"/>
      <c r="H137" s="20"/>
      <c r="I137" s="20"/>
      <c r="J137" s="20"/>
      <c r="K137" s="20"/>
      <c r="L137" s="20"/>
      <c r="M137" s="20"/>
      <c r="N137" s="20"/>
      <c r="O137" s="20"/>
      <c r="P137" s="20"/>
      <c r="Q137" s="20"/>
      <c r="R137" s="20"/>
      <c r="S137" s="20"/>
      <c r="T137" s="20"/>
      <c r="U137" s="20"/>
    </row>
    <row r="138" spans="1:21" x14ac:dyDescent="0.2">
      <c r="A138" s="19"/>
      <c r="B138" s="19"/>
      <c r="C138" s="19"/>
      <c r="D138" s="19"/>
      <c r="E138" s="19"/>
      <c r="F138" s="19"/>
      <c r="G138" s="20"/>
      <c r="H138" s="20"/>
      <c r="I138" s="20"/>
      <c r="J138" s="20"/>
      <c r="K138" s="20"/>
      <c r="L138" s="20"/>
      <c r="M138" s="20"/>
      <c r="N138" s="20"/>
      <c r="O138" s="20"/>
      <c r="P138" s="20"/>
      <c r="Q138" s="20"/>
      <c r="R138" s="20"/>
      <c r="S138" s="20"/>
      <c r="T138" s="20"/>
      <c r="U138" s="20"/>
    </row>
    <row r="139" spans="1:21" x14ac:dyDescent="0.2">
      <c r="A139" s="19"/>
      <c r="B139" s="19"/>
      <c r="C139" s="19"/>
      <c r="D139" s="19"/>
      <c r="E139" s="19"/>
      <c r="F139" s="19"/>
      <c r="G139" s="20"/>
      <c r="H139" s="20"/>
      <c r="I139" s="20"/>
      <c r="J139" s="20"/>
      <c r="K139" s="20"/>
      <c r="L139" s="20"/>
      <c r="M139" s="20"/>
      <c r="N139" s="20"/>
      <c r="O139" s="20"/>
      <c r="P139" s="20"/>
      <c r="Q139" s="20"/>
      <c r="R139" s="20"/>
      <c r="S139" s="20"/>
      <c r="T139" s="20"/>
      <c r="U139" s="20"/>
    </row>
    <row r="140" spans="1:21" x14ac:dyDescent="0.2">
      <c r="A140" s="19"/>
      <c r="B140" s="19"/>
      <c r="C140" s="19"/>
      <c r="D140" s="19"/>
      <c r="E140" s="19"/>
      <c r="F140" s="19"/>
      <c r="G140" s="20"/>
      <c r="H140" s="20"/>
      <c r="I140" s="20"/>
      <c r="J140" s="20"/>
      <c r="K140" s="20"/>
      <c r="L140" s="20"/>
      <c r="M140" s="20"/>
      <c r="N140" s="20"/>
      <c r="O140" s="20"/>
      <c r="P140" s="20"/>
      <c r="Q140" s="20"/>
      <c r="R140" s="20"/>
      <c r="S140" s="20"/>
      <c r="T140" s="20"/>
      <c r="U140" s="20"/>
    </row>
    <row r="141" spans="1:21" x14ac:dyDescent="0.2">
      <c r="A141" s="19"/>
      <c r="B141" s="19"/>
      <c r="C141" s="19"/>
      <c r="D141" s="19"/>
      <c r="E141" s="19"/>
      <c r="F141" s="19"/>
      <c r="G141" s="20"/>
      <c r="H141" s="20"/>
      <c r="I141" s="20"/>
      <c r="J141" s="20"/>
      <c r="K141" s="20"/>
      <c r="L141" s="20"/>
      <c r="M141" s="20"/>
      <c r="N141" s="20"/>
      <c r="O141" s="20"/>
      <c r="P141" s="20"/>
      <c r="Q141" s="20"/>
      <c r="R141" s="20"/>
      <c r="S141" s="20"/>
      <c r="T141" s="20"/>
      <c r="U141" s="20"/>
    </row>
    <row r="142" spans="1:21" x14ac:dyDescent="0.2">
      <c r="A142" s="19"/>
      <c r="B142" s="19"/>
      <c r="C142" s="19"/>
      <c r="D142" s="19"/>
      <c r="E142" s="19"/>
      <c r="F142" s="19"/>
      <c r="G142" s="20"/>
      <c r="H142" s="20"/>
      <c r="I142" s="20"/>
      <c r="J142" s="20"/>
      <c r="K142" s="20"/>
      <c r="L142" s="20"/>
      <c r="M142" s="20"/>
      <c r="N142" s="20"/>
      <c r="O142" s="20"/>
      <c r="P142" s="20"/>
      <c r="Q142" s="20"/>
      <c r="R142" s="20"/>
      <c r="S142" s="20"/>
      <c r="T142" s="20"/>
      <c r="U142" s="20"/>
    </row>
    <row r="143" spans="1:21" x14ac:dyDescent="0.2">
      <c r="A143" s="19"/>
      <c r="B143" s="19"/>
      <c r="C143" s="19"/>
      <c r="D143" s="19"/>
      <c r="E143" s="19"/>
      <c r="F143" s="19"/>
      <c r="G143" s="20"/>
      <c r="H143" s="20"/>
      <c r="I143" s="20"/>
      <c r="J143" s="20"/>
      <c r="K143" s="20"/>
      <c r="L143" s="20"/>
      <c r="M143" s="20"/>
      <c r="N143" s="20"/>
      <c r="O143" s="20"/>
      <c r="P143" s="20"/>
      <c r="Q143" s="20"/>
      <c r="R143" s="20"/>
      <c r="S143" s="20"/>
      <c r="T143" s="20"/>
      <c r="U143" s="20"/>
    </row>
    <row r="144" spans="1:21" x14ac:dyDescent="0.2">
      <c r="A144" s="19"/>
      <c r="B144" s="19"/>
      <c r="C144" s="19"/>
      <c r="D144" s="19"/>
      <c r="E144" s="19"/>
      <c r="F144" s="19"/>
      <c r="G144" s="20"/>
      <c r="H144" s="20"/>
      <c r="I144" s="20"/>
      <c r="J144" s="20"/>
      <c r="K144" s="20"/>
      <c r="L144" s="20"/>
      <c r="M144" s="20"/>
      <c r="N144" s="20"/>
      <c r="O144" s="20"/>
      <c r="P144" s="20"/>
      <c r="Q144" s="20"/>
      <c r="R144" s="20"/>
      <c r="S144" s="20"/>
      <c r="T144" s="20"/>
      <c r="U144" s="20"/>
    </row>
    <row r="145" spans="1:21" x14ac:dyDescent="0.2">
      <c r="A145" s="19"/>
      <c r="B145" s="19"/>
      <c r="C145" s="19"/>
      <c r="D145" s="19"/>
      <c r="E145" s="19"/>
      <c r="F145" s="19"/>
      <c r="G145" s="20"/>
      <c r="H145" s="20"/>
      <c r="I145" s="20"/>
      <c r="J145" s="20"/>
      <c r="K145" s="20"/>
      <c r="L145" s="20"/>
      <c r="M145" s="20"/>
      <c r="N145" s="20"/>
      <c r="O145" s="20"/>
      <c r="P145" s="20"/>
      <c r="Q145" s="20"/>
      <c r="R145" s="20"/>
      <c r="S145" s="20"/>
      <c r="T145" s="20"/>
      <c r="U145" s="20"/>
    </row>
    <row r="146" spans="1:21" x14ac:dyDescent="0.2">
      <c r="A146" s="19"/>
      <c r="B146" s="19"/>
      <c r="C146" s="19"/>
      <c r="D146" s="19"/>
      <c r="E146" s="19"/>
      <c r="F146" s="19"/>
      <c r="G146" s="20"/>
      <c r="H146" s="20"/>
      <c r="I146" s="20"/>
      <c r="J146" s="20"/>
      <c r="K146" s="20"/>
      <c r="L146" s="20"/>
      <c r="M146" s="20"/>
      <c r="N146" s="20"/>
      <c r="O146" s="20"/>
      <c r="P146" s="20"/>
      <c r="Q146" s="20"/>
      <c r="R146" s="20"/>
      <c r="S146" s="20"/>
      <c r="T146" s="20"/>
      <c r="U146" s="20"/>
    </row>
    <row r="147" spans="1:21" x14ac:dyDescent="0.2">
      <c r="A147" s="19"/>
      <c r="B147" s="19"/>
      <c r="C147" s="19"/>
      <c r="D147" s="19"/>
      <c r="E147" s="19"/>
      <c r="F147" s="19"/>
      <c r="G147" s="20"/>
      <c r="H147" s="20"/>
      <c r="I147" s="20"/>
      <c r="J147" s="20"/>
      <c r="K147" s="20"/>
      <c r="L147" s="20"/>
      <c r="M147" s="20"/>
      <c r="N147" s="20"/>
      <c r="O147" s="20"/>
      <c r="P147" s="20"/>
      <c r="Q147" s="20"/>
      <c r="R147" s="20"/>
      <c r="S147" s="20"/>
      <c r="T147" s="20"/>
      <c r="U147" s="20"/>
    </row>
    <row r="148" spans="1:21" x14ac:dyDescent="0.2">
      <c r="A148" s="19"/>
      <c r="B148" s="19"/>
      <c r="C148" s="19"/>
      <c r="D148" s="19"/>
      <c r="E148" s="19"/>
      <c r="F148" s="19"/>
      <c r="G148" s="20"/>
      <c r="H148" s="20"/>
      <c r="I148" s="20"/>
      <c r="J148" s="20"/>
      <c r="K148" s="20"/>
      <c r="L148" s="20"/>
      <c r="M148" s="20"/>
      <c r="N148" s="20"/>
      <c r="O148" s="20"/>
      <c r="P148" s="20"/>
      <c r="Q148" s="20"/>
      <c r="R148" s="20"/>
      <c r="S148" s="20"/>
      <c r="T148" s="20"/>
      <c r="U148" s="20"/>
    </row>
    <row r="149" spans="1:21" x14ac:dyDescent="0.2">
      <c r="A149" s="19"/>
      <c r="B149" s="19"/>
      <c r="C149" s="19"/>
      <c r="D149" s="19"/>
      <c r="E149" s="19"/>
      <c r="F149" s="19"/>
      <c r="G149" s="20"/>
      <c r="H149" s="20"/>
      <c r="I149" s="20"/>
      <c r="J149" s="20"/>
      <c r="K149" s="20"/>
      <c r="L149" s="20"/>
      <c r="M149" s="20"/>
      <c r="N149" s="20"/>
      <c r="O149" s="20"/>
      <c r="P149" s="20"/>
      <c r="Q149" s="20"/>
      <c r="R149" s="20"/>
      <c r="S149" s="20"/>
      <c r="T149" s="20"/>
      <c r="U149" s="20"/>
    </row>
    <row r="150" spans="1:21" x14ac:dyDescent="0.2">
      <c r="A150" s="19"/>
      <c r="B150" s="19"/>
      <c r="C150" s="19"/>
      <c r="D150" s="19"/>
      <c r="E150" s="19"/>
      <c r="F150" s="19"/>
      <c r="G150" s="20"/>
      <c r="H150" s="20"/>
      <c r="I150" s="20"/>
      <c r="J150" s="20"/>
      <c r="K150" s="20"/>
      <c r="L150" s="20"/>
      <c r="M150" s="20"/>
      <c r="N150" s="20"/>
      <c r="O150" s="20"/>
      <c r="P150" s="20"/>
      <c r="Q150" s="20"/>
      <c r="R150" s="20"/>
      <c r="S150" s="20"/>
      <c r="T150" s="20"/>
      <c r="U150" s="20"/>
    </row>
    <row r="151" spans="1:21" x14ac:dyDescent="0.2">
      <c r="A151" s="19"/>
      <c r="B151" s="19"/>
      <c r="C151" s="19"/>
      <c r="D151" s="19"/>
      <c r="E151" s="19"/>
      <c r="F151" s="19"/>
      <c r="G151" s="20"/>
      <c r="H151" s="20"/>
      <c r="I151" s="20"/>
      <c r="J151" s="20"/>
      <c r="K151" s="20"/>
      <c r="L151" s="20"/>
      <c r="M151" s="20"/>
      <c r="N151" s="20"/>
      <c r="O151" s="20"/>
      <c r="P151" s="20"/>
      <c r="Q151" s="20"/>
      <c r="R151" s="20"/>
      <c r="S151" s="20"/>
      <c r="T151" s="20"/>
      <c r="U151" s="20"/>
    </row>
    <row r="152" spans="1:21" x14ac:dyDescent="0.2">
      <c r="A152" s="19"/>
      <c r="B152" s="19"/>
      <c r="C152" s="19"/>
      <c r="D152" s="19"/>
      <c r="E152" s="19"/>
      <c r="F152" s="19"/>
      <c r="G152" s="20"/>
      <c r="H152" s="20"/>
      <c r="I152" s="20"/>
      <c r="J152" s="20"/>
      <c r="K152" s="20"/>
      <c r="L152" s="20"/>
      <c r="M152" s="20"/>
      <c r="N152" s="20"/>
      <c r="O152" s="20"/>
      <c r="P152" s="20"/>
      <c r="Q152" s="20"/>
      <c r="R152" s="20"/>
      <c r="S152" s="20"/>
      <c r="T152" s="20"/>
      <c r="U152" s="20"/>
    </row>
    <row r="153" spans="1:21" x14ac:dyDescent="0.2">
      <c r="A153" s="19"/>
      <c r="B153" s="19"/>
      <c r="C153" s="19"/>
      <c r="D153" s="19"/>
      <c r="E153" s="19"/>
      <c r="F153" s="19"/>
      <c r="G153" s="20"/>
      <c r="H153" s="20"/>
      <c r="I153" s="20"/>
      <c r="J153" s="20"/>
      <c r="K153" s="20"/>
      <c r="L153" s="20"/>
      <c r="M153" s="20"/>
      <c r="N153" s="20"/>
      <c r="O153" s="20"/>
      <c r="P153" s="20"/>
      <c r="Q153" s="20"/>
      <c r="R153" s="20"/>
      <c r="S153" s="20"/>
      <c r="T153" s="20"/>
      <c r="U153" s="20"/>
    </row>
    <row r="154" spans="1:21" x14ac:dyDescent="0.2">
      <c r="A154" s="19"/>
      <c r="B154" s="19"/>
      <c r="C154" s="19"/>
      <c r="D154" s="19"/>
      <c r="E154" s="19"/>
      <c r="F154" s="19"/>
      <c r="G154" s="20"/>
      <c r="H154" s="20"/>
      <c r="I154" s="20"/>
      <c r="J154" s="20"/>
      <c r="K154" s="20"/>
      <c r="L154" s="20"/>
      <c r="M154" s="20"/>
      <c r="N154" s="20"/>
      <c r="O154" s="20"/>
      <c r="P154" s="20"/>
      <c r="Q154" s="20"/>
      <c r="R154" s="20"/>
      <c r="S154" s="20"/>
      <c r="T154" s="20"/>
      <c r="U154" s="20"/>
    </row>
    <row r="155" spans="1:21" x14ac:dyDescent="0.2">
      <c r="A155" s="19"/>
      <c r="B155" s="19"/>
      <c r="C155" s="19"/>
      <c r="D155" s="19"/>
      <c r="E155" s="19"/>
      <c r="F155" s="19"/>
      <c r="G155" s="20"/>
      <c r="H155" s="20"/>
      <c r="I155" s="20"/>
      <c r="J155" s="20"/>
      <c r="K155" s="20"/>
      <c r="L155" s="20"/>
      <c r="M155" s="20"/>
      <c r="N155" s="20"/>
      <c r="O155" s="20"/>
      <c r="P155" s="20"/>
      <c r="Q155" s="20"/>
      <c r="R155" s="20"/>
      <c r="S155" s="20"/>
      <c r="T155" s="20"/>
      <c r="U155" s="20"/>
    </row>
    <row r="156" spans="1:21" x14ac:dyDescent="0.2">
      <c r="A156" s="19"/>
      <c r="B156" s="19"/>
      <c r="C156" s="19"/>
      <c r="D156" s="19"/>
      <c r="E156" s="19"/>
      <c r="F156" s="19"/>
      <c r="G156" s="20"/>
      <c r="H156" s="20"/>
      <c r="I156" s="20"/>
      <c r="J156" s="20"/>
      <c r="K156" s="20"/>
      <c r="L156" s="20"/>
      <c r="M156" s="20"/>
      <c r="N156" s="20"/>
      <c r="O156" s="20"/>
      <c r="P156" s="20"/>
      <c r="Q156" s="20"/>
      <c r="R156" s="20"/>
      <c r="S156" s="20"/>
      <c r="T156" s="20"/>
      <c r="U156" s="20"/>
    </row>
    <row r="157" spans="1:21" x14ac:dyDescent="0.2">
      <c r="A157" s="19"/>
      <c r="B157" s="19"/>
      <c r="C157" s="19"/>
      <c r="D157" s="19"/>
      <c r="E157" s="19"/>
      <c r="F157" s="19"/>
      <c r="G157" s="20"/>
      <c r="H157" s="20"/>
      <c r="I157" s="20"/>
      <c r="J157" s="20"/>
      <c r="K157" s="20"/>
      <c r="L157" s="20"/>
      <c r="M157" s="20"/>
      <c r="N157" s="20"/>
      <c r="O157" s="20"/>
      <c r="P157" s="20"/>
      <c r="Q157" s="20"/>
      <c r="R157" s="20"/>
      <c r="S157" s="20"/>
      <c r="T157" s="20"/>
      <c r="U157" s="20"/>
    </row>
    <row r="158" spans="1:21" x14ac:dyDescent="0.2">
      <c r="A158" s="19"/>
      <c r="B158" s="19"/>
      <c r="C158" s="19"/>
      <c r="D158" s="19"/>
      <c r="E158" s="19"/>
      <c r="F158" s="19"/>
      <c r="G158" s="20"/>
      <c r="H158" s="20"/>
      <c r="I158" s="20"/>
      <c r="J158" s="20"/>
      <c r="K158" s="20"/>
      <c r="L158" s="20"/>
      <c r="M158" s="20"/>
      <c r="N158" s="20"/>
      <c r="O158" s="20"/>
      <c r="P158" s="20"/>
      <c r="Q158" s="20"/>
      <c r="R158" s="20"/>
      <c r="S158" s="20"/>
      <c r="T158" s="20"/>
      <c r="U158" s="20"/>
    </row>
    <row r="159" spans="1:21" x14ac:dyDescent="0.2">
      <c r="A159" s="19"/>
      <c r="B159" s="19"/>
      <c r="C159" s="19"/>
      <c r="D159" s="19"/>
      <c r="E159" s="19"/>
      <c r="F159" s="19"/>
      <c r="G159" s="20"/>
      <c r="H159" s="20"/>
      <c r="I159" s="20"/>
      <c r="J159" s="20"/>
      <c r="K159" s="20"/>
      <c r="L159" s="20"/>
      <c r="M159" s="20"/>
      <c r="N159" s="20"/>
      <c r="O159" s="20"/>
      <c r="P159" s="20"/>
      <c r="Q159" s="20"/>
      <c r="R159" s="20"/>
      <c r="S159" s="20"/>
      <c r="T159" s="20"/>
      <c r="U159" s="20"/>
    </row>
    <row r="160" spans="1:21" x14ac:dyDescent="0.2">
      <c r="A160" s="19"/>
      <c r="B160" s="19"/>
      <c r="C160" s="19"/>
      <c r="D160" s="19"/>
      <c r="E160" s="19"/>
      <c r="F160" s="19"/>
      <c r="G160" s="20"/>
      <c r="H160" s="20"/>
      <c r="I160" s="20"/>
      <c r="J160" s="20"/>
      <c r="K160" s="20"/>
      <c r="L160" s="20"/>
      <c r="M160" s="20"/>
      <c r="N160" s="20"/>
      <c r="O160" s="20"/>
      <c r="P160" s="20"/>
      <c r="Q160" s="20"/>
      <c r="R160" s="20"/>
      <c r="S160" s="20"/>
      <c r="T160" s="20"/>
      <c r="U160" s="20"/>
    </row>
    <row r="161" spans="1:21" x14ac:dyDescent="0.2">
      <c r="A161" s="19"/>
      <c r="B161" s="19"/>
      <c r="C161" s="19"/>
      <c r="D161" s="19"/>
      <c r="E161" s="19"/>
      <c r="F161" s="19"/>
      <c r="G161" s="20"/>
      <c r="H161" s="20"/>
      <c r="I161" s="20"/>
      <c r="J161" s="20"/>
      <c r="K161" s="20"/>
      <c r="L161" s="20"/>
      <c r="M161" s="20"/>
      <c r="N161" s="20"/>
      <c r="O161" s="20"/>
      <c r="P161" s="20"/>
      <c r="Q161" s="20"/>
      <c r="R161" s="20"/>
      <c r="S161" s="20"/>
      <c r="T161" s="20"/>
      <c r="U161" s="20"/>
    </row>
    <row r="162" spans="1:21" x14ac:dyDescent="0.2">
      <c r="A162" s="19"/>
      <c r="B162" s="19"/>
      <c r="C162" s="19"/>
      <c r="D162" s="19"/>
      <c r="E162" s="19"/>
      <c r="F162" s="19"/>
      <c r="G162" s="20"/>
      <c r="H162" s="20"/>
      <c r="I162" s="20"/>
      <c r="J162" s="20"/>
      <c r="K162" s="20"/>
      <c r="L162" s="20"/>
      <c r="M162" s="20"/>
      <c r="N162" s="20"/>
      <c r="O162" s="20"/>
      <c r="P162" s="20"/>
      <c r="Q162" s="20"/>
      <c r="R162" s="20"/>
      <c r="S162" s="20"/>
      <c r="T162" s="20"/>
      <c r="U162" s="20"/>
    </row>
    <row r="163" spans="1:21" x14ac:dyDescent="0.2">
      <c r="A163" s="19"/>
      <c r="B163" s="19"/>
      <c r="C163" s="19"/>
      <c r="D163" s="19"/>
      <c r="E163" s="19"/>
      <c r="F163" s="19"/>
      <c r="G163" s="20"/>
      <c r="H163" s="20"/>
      <c r="I163" s="20"/>
      <c r="J163" s="20"/>
      <c r="K163" s="20"/>
      <c r="L163" s="20"/>
      <c r="M163" s="20"/>
      <c r="N163" s="20"/>
      <c r="O163" s="20"/>
      <c r="P163" s="20"/>
      <c r="Q163" s="20"/>
      <c r="R163" s="20"/>
      <c r="S163" s="20"/>
      <c r="T163" s="20"/>
      <c r="U163" s="20"/>
    </row>
    <row r="164" spans="1:21" x14ac:dyDescent="0.2">
      <c r="A164" s="19"/>
      <c r="B164" s="19"/>
      <c r="C164" s="19"/>
      <c r="D164" s="19"/>
      <c r="E164" s="19"/>
      <c r="F164" s="19"/>
      <c r="G164" s="20"/>
      <c r="H164" s="20"/>
      <c r="I164" s="20"/>
      <c r="J164" s="20"/>
      <c r="K164" s="20"/>
      <c r="L164" s="20"/>
      <c r="M164" s="20"/>
      <c r="N164" s="20"/>
      <c r="O164" s="20"/>
      <c r="P164" s="20"/>
      <c r="Q164" s="20"/>
      <c r="R164" s="20"/>
      <c r="S164" s="20"/>
      <c r="T164" s="20"/>
      <c r="U164" s="20"/>
    </row>
    <row r="165" spans="1:21" x14ac:dyDescent="0.2">
      <c r="A165" s="19"/>
      <c r="B165" s="19"/>
      <c r="C165" s="19"/>
      <c r="D165" s="19"/>
      <c r="E165" s="19"/>
      <c r="F165" s="19"/>
      <c r="G165" s="20"/>
      <c r="H165" s="20"/>
      <c r="I165" s="20"/>
      <c r="J165" s="20"/>
      <c r="K165" s="20"/>
      <c r="L165" s="20"/>
      <c r="M165" s="20"/>
      <c r="N165" s="20"/>
      <c r="O165" s="20"/>
      <c r="P165" s="20"/>
      <c r="Q165" s="20"/>
      <c r="R165" s="20"/>
      <c r="S165" s="20"/>
      <c r="T165" s="20"/>
      <c r="U165" s="20"/>
    </row>
    <row r="166" spans="1:21" x14ac:dyDescent="0.2">
      <c r="A166" s="19"/>
      <c r="B166" s="19"/>
      <c r="C166" s="19"/>
      <c r="D166" s="19"/>
      <c r="E166" s="19"/>
      <c r="F166" s="19"/>
      <c r="G166" s="20"/>
      <c r="H166" s="20"/>
      <c r="I166" s="20"/>
      <c r="J166" s="20"/>
      <c r="K166" s="20"/>
      <c r="L166" s="20"/>
      <c r="M166" s="20"/>
      <c r="N166" s="20"/>
      <c r="O166" s="20"/>
      <c r="P166" s="20"/>
      <c r="Q166" s="20"/>
      <c r="R166" s="20"/>
      <c r="S166" s="20"/>
      <c r="T166" s="20"/>
      <c r="U166" s="20"/>
    </row>
    <row r="167" spans="1:21" x14ac:dyDescent="0.2">
      <c r="A167" s="19"/>
      <c r="B167" s="19"/>
      <c r="C167" s="19"/>
      <c r="D167" s="19"/>
      <c r="E167" s="19"/>
      <c r="F167" s="19"/>
      <c r="G167" s="20"/>
      <c r="H167" s="20"/>
      <c r="I167" s="20"/>
      <c r="J167" s="20"/>
      <c r="K167" s="20"/>
      <c r="L167" s="20"/>
      <c r="M167" s="20"/>
      <c r="N167" s="20"/>
      <c r="O167" s="20"/>
      <c r="P167" s="20"/>
      <c r="Q167" s="20"/>
      <c r="R167" s="20"/>
      <c r="S167" s="20"/>
      <c r="T167" s="20"/>
      <c r="U167" s="20"/>
    </row>
    <row r="168" spans="1:21" x14ac:dyDescent="0.2">
      <c r="A168" s="19"/>
      <c r="B168" s="19"/>
      <c r="C168" s="19"/>
      <c r="D168" s="19"/>
      <c r="E168" s="19"/>
      <c r="F168" s="19"/>
      <c r="G168" s="20"/>
      <c r="H168" s="20"/>
      <c r="I168" s="20"/>
      <c r="J168" s="20"/>
      <c r="K168" s="20"/>
      <c r="L168" s="20"/>
      <c r="M168" s="20"/>
      <c r="N168" s="20"/>
      <c r="O168" s="20"/>
      <c r="P168" s="20"/>
      <c r="Q168" s="20"/>
      <c r="R168" s="20"/>
      <c r="S168" s="20"/>
      <c r="T168" s="20"/>
      <c r="U168" s="20"/>
    </row>
    <row r="169" spans="1:21" x14ac:dyDescent="0.2">
      <c r="A169" s="19"/>
      <c r="B169" s="19"/>
      <c r="C169" s="19"/>
      <c r="D169" s="19"/>
      <c r="E169" s="19"/>
      <c r="F169" s="19"/>
      <c r="G169" s="20"/>
      <c r="H169" s="20"/>
      <c r="I169" s="20"/>
      <c r="J169" s="20"/>
      <c r="K169" s="20"/>
      <c r="L169" s="20"/>
      <c r="M169" s="20"/>
      <c r="N169" s="20"/>
      <c r="O169" s="20"/>
      <c r="P169" s="20"/>
      <c r="Q169" s="20"/>
      <c r="R169" s="20"/>
      <c r="S169" s="20"/>
      <c r="T169" s="20"/>
      <c r="U169" s="20"/>
    </row>
    <row r="170" spans="1:21" x14ac:dyDescent="0.2">
      <c r="A170" s="19"/>
      <c r="B170" s="19"/>
      <c r="C170" s="19"/>
      <c r="D170" s="19"/>
      <c r="E170" s="19"/>
      <c r="F170" s="19"/>
      <c r="G170" s="20"/>
      <c r="H170" s="20"/>
      <c r="I170" s="20"/>
      <c r="J170" s="20"/>
      <c r="K170" s="20"/>
      <c r="L170" s="20"/>
      <c r="M170" s="20"/>
      <c r="N170" s="20"/>
      <c r="O170" s="20"/>
      <c r="P170" s="20"/>
      <c r="Q170" s="20"/>
      <c r="R170" s="20"/>
      <c r="S170" s="20"/>
      <c r="T170" s="20"/>
      <c r="U170" s="20"/>
    </row>
    <row r="171" spans="1:21" x14ac:dyDescent="0.2">
      <c r="A171" s="19"/>
      <c r="B171" s="19"/>
      <c r="C171" s="19"/>
      <c r="D171" s="19"/>
      <c r="E171" s="19"/>
      <c r="F171" s="19"/>
      <c r="G171" s="20"/>
      <c r="H171" s="20"/>
      <c r="I171" s="20"/>
      <c r="J171" s="20"/>
      <c r="K171" s="20"/>
      <c r="L171" s="20"/>
      <c r="M171" s="20"/>
      <c r="N171" s="20"/>
      <c r="O171" s="20"/>
      <c r="P171" s="20"/>
      <c r="Q171" s="20"/>
      <c r="R171" s="20"/>
      <c r="S171" s="20"/>
      <c r="T171" s="20"/>
      <c r="U171" s="20"/>
    </row>
    <row r="172" spans="1:21" x14ac:dyDescent="0.2">
      <c r="A172" s="19"/>
      <c r="B172" s="19"/>
      <c r="C172" s="19"/>
      <c r="D172" s="19"/>
      <c r="E172" s="19"/>
      <c r="F172" s="19"/>
      <c r="G172" s="20"/>
      <c r="H172" s="20"/>
      <c r="I172" s="20"/>
      <c r="J172" s="20"/>
      <c r="K172" s="20"/>
      <c r="L172" s="20"/>
      <c r="M172" s="20"/>
      <c r="N172" s="20"/>
      <c r="O172" s="20"/>
      <c r="P172" s="20"/>
      <c r="Q172" s="20"/>
      <c r="R172" s="20"/>
      <c r="S172" s="20"/>
      <c r="T172" s="20"/>
      <c r="U172" s="20"/>
    </row>
    <row r="173" spans="1:21" x14ac:dyDescent="0.2">
      <c r="A173" s="19"/>
      <c r="B173" s="19"/>
      <c r="C173" s="19"/>
      <c r="D173" s="19"/>
      <c r="E173" s="19"/>
      <c r="F173" s="19"/>
      <c r="G173" s="20"/>
      <c r="H173" s="20"/>
      <c r="I173" s="20"/>
      <c r="J173" s="20"/>
      <c r="K173" s="20"/>
      <c r="L173" s="20"/>
      <c r="M173" s="20"/>
      <c r="N173" s="20"/>
      <c r="O173" s="20"/>
      <c r="P173" s="20"/>
      <c r="Q173" s="20"/>
      <c r="R173" s="20"/>
      <c r="S173" s="20"/>
      <c r="T173" s="20"/>
      <c r="U173" s="20"/>
    </row>
    <row r="174" spans="1:21" x14ac:dyDescent="0.2">
      <c r="A174" s="19"/>
      <c r="B174" s="19"/>
      <c r="C174" s="19"/>
      <c r="D174" s="19"/>
      <c r="E174" s="19"/>
      <c r="F174" s="19"/>
      <c r="G174" s="20"/>
      <c r="H174" s="20"/>
      <c r="I174" s="20"/>
      <c r="J174" s="20"/>
      <c r="K174" s="20"/>
      <c r="L174" s="20"/>
      <c r="M174" s="20"/>
      <c r="N174" s="20"/>
      <c r="O174" s="20"/>
      <c r="P174" s="20"/>
      <c r="Q174" s="20"/>
      <c r="R174" s="20"/>
      <c r="S174" s="20"/>
      <c r="T174" s="20"/>
      <c r="U174" s="20"/>
    </row>
    <row r="175" spans="1:21" x14ac:dyDescent="0.2">
      <c r="A175" s="19"/>
      <c r="B175" s="19"/>
      <c r="C175" s="19"/>
      <c r="D175" s="19"/>
      <c r="E175" s="19"/>
      <c r="F175" s="19"/>
      <c r="G175" s="20"/>
      <c r="H175" s="20"/>
      <c r="I175" s="20"/>
      <c r="J175" s="20"/>
      <c r="K175" s="20"/>
      <c r="L175" s="20"/>
      <c r="M175" s="20"/>
      <c r="N175" s="20"/>
      <c r="O175" s="20"/>
      <c r="P175" s="20"/>
      <c r="Q175" s="20"/>
      <c r="R175" s="20"/>
      <c r="S175" s="20"/>
      <c r="T175" s="20"/>
      <c r="U175" s="20"/>
    </row>
    <row r="176" spans="1:21" x14ac:dyDescent="0.2">
      <c r="A176" s="19"/>
      <c r="B176" s="19"/>
      <c r="C176" s="19"/>
      <c r="D176" s="19"/>
      <c r="E176" s="19"/>
      <c r="F176" s="19"/>
      <c r="G176" s="20"/>
      <c r="H176" s="20"/>
      <c r="I176" s="20"/>
      <c r="J176" s="20"/>
      <c r="K176" s="20"/>
      <c r="L176" s="20"/>
      <c r="M176" s="20"/>
      <c r="N176" s="20"/>
      <c r="O176" s="20"/>
      <c r="P176" s="20"/>
      <c r="Q176" s="20"/>
      <c r="R176" s="20"/>
      <c r="S176" s="20"/>
      <c r="T176" s="20"/>
      <c r="U176" s="20"/>
    </row>
    <row r="177" spans="1:21" x14ac:dyDescent="0.2">
      <c r="A177" s="19"/>
      <c r="B177" s="19"/>
      <c r="C177" s="19"/>
      <c r="D177" s="19"/>
      <c r="E177" s="19"/>
      <c r="F177" s="19"/>
      <c r="G177" s="20"/>
      <c r="H177" s="20"/>
      <c r="I177" s="20"/>
      <c r="J177" s="20"/>
      <c r="K177" s="20"/>
      <c r="L177" s="20"/>
      <c r="M177" s="20"/>
      <c r="N177" s="20"/>
      <c r="O177" s="20"/>
      <c r="P177" s="20"/>
      <c r="Q177" s="20"/>
      <c r="R177" s="20"/>
      <c r="S177" s="20"/>
      <c r="T177" s="20"/>
      <c r="U177" s="20"/>
    </row>
    <row r="178" spans="1:21" x14ac:dyDescent="0.2">
      <c r="A178" s="19"/>
      <c r="B178" s="19"/>
      <c r="C178" s="19"/>
      <c r="D178" s="19"/>
      <c r="E178" s="19"/>
      <c r="F178" s="19"/>
      <c r="G178" s="20"/>
      <c r="H178" s="20"/>
      <c r="I178" s="20"/>
      <c r="J178" s="20"/>
      <c r="K178" s="20"/>
      <c r="L178" s="20"/>
      <c r="M178" s="20"/>
      <c r="N178" s="20"/>
      <c r="O178" s="20"/>
      <c r="P178" s="20"/>
      <c r="Q178" s="20"/>
      <c r="R178" s="20"/>
      <c r="S178" s="20"/>
      <c r="T178" s="20"/>
      <c r="U178" s="20"/>
    </row>
    <row r="179" spans="1:21" x14ac:dyDescent="0.2">
      <c r="A179" s="19"/>
      <c r="B179" s="19"/>
      <c r="C179" s="19"/>
      <c r="D179" s="19"/>
      <c r="E179" s="19"/>
      <c r="F179" s="19"/>
      <c r="G179" s="20"/>
      <c r="H179" s="20"/>
      <c r="I179" s="20"/>
      <c r="J179" s="20"/>
      <c r="K179" s="20"/>
      <c r="L179" s="20"/>
      <c r="M179" s="20"/>
      <c r="N179" s="20"/>
      <c r="O179" s="20"/>
      <c r="P179" s="20"/>
      <c r="Q179" s="20"/>
      <c r="R179" s="20"/>
      <c r="S179" s="20"/>
      <c r="T179" s="20"/>
      <c r="U179" s="20"/>
    </row>
    <row r="180" spans="1:21" x14ac:dyDescent="0.2">
      <c r="A180" s="19"/>
      <c r="B180" s="19"/>
      <c r="C180" s="19"/>
      <c r="D180" s="19"/>
      <c r="E180" s="19"/>
      <c r="F180" s="19"/>
      <c r="G180" s="20"/>
      <c r="H180" s="20"/>
      <c r="I180" s="20"/>
      <c r="J180" s="20"/>
      <c r="K180" s="20"/>
      <c r="L180" s="20"/>
      <c r="M180" s="20"/>
      <c r="N180" s="20"/>
      <c r="O180" s="20"/>
      <c r="P180" s="20"/>
      <c r="Q180" s="20"/>
      <c r="R180" s="20"/>
      <c r="S180" s="20"/>
      <c r="T180" s="20"/>
      <c r="U180" s="20"/>
    </row>
    <row r="181" spans="1:21" x14ac:dyDescent="0.2">
      <c r="A181" s="19"/>
      <c r="B181" s="19"/>
      <c r="C181" s="19"/>
      <c r="D181" s="19"/>
      <c r="E181" s="19"/>
      <c r="F181" s="19"/>
      <c r="G181" s="20"/>
      <c r="H181" s="20"/>
      <c r="I181" s="20"/>
      <c r="J181" s="20"/>
      <c r="K181" s="20"/>
      <c r="L181" s="20"/>
      <c r="M181" s="20"/>
      <c r="N181" s="20"/>
      <c r="O181" s="20"/>
      <c r="P181" s="20"/>
      <c r="Q181" s="20"/>
      <c r="R181" s="20"/>
      <c r="S181" s="20"/>
      <c r="T181" s="20"/>
      <c r="U181" s="20"/>
    </row>
    <row r="182" spans="1:21" x14ac:dyDescent="0.2">
      <c r="A182" s="19"/>
      <c r="B182" s="19"/>
      <c r="C182" s="19"/>
      <c r="D182" s="19"/>
      <c r="E182" s="19"/>
      <c r="F182" s="19"/>
      <c r="G182" s="20"/>
      <c r="H182" s="20"/>
      <c r="I182" s="20"/>
      <c r="J182" s="20"/>
      <c r="K182" s="20"/>
      <c r="L182" s="20"/>
      <c r="M182" s="20"/>
      <c r="N182" s="20"/>
      <c r="O182" s="20"/>
      <c r="P182" s="20"/>
      <c r="Q182" s="20"/>
      <c r="R182" s="20"/>
      <c r="S182" s="20"/>
      <c r="T182" s="20"/>
      <c r="U182" s="20"/>
    </row>
    <row r="183" spans="1:21" x14ac:dyDescent="0.2">
      <c r="A183" s="19"/>
      <c r="B183" s="19"/>
      <c r="C183" s="19"/>
      <c r="D183" s="19"/>
      <c r="E183" s="19"/>
      <c r="F183" s="19"/>
      <c r="G183" s="20"/>
      <c r="H183" s="20"/>
      <c r="I183" s="20"/>
      <c r="J183" s="20"/>
      <c r="K183" s="20"/>
      <c r="L183" s="20"/>
      <c r="M183" s="20"/>
      <c r="N183" s="20"/>
      <c r="O183" s="20"/>
      <c r="P183" s="20"/>
      <c r="Q183" s="20"/>
      <c r="R183" s="20"/>
      <c r="S183" s="20"/>
      <c r="T183" s="20"/>
      <c r="U183" s="20"/>
    </row>
    <row r="184" spans="1:21" x14ac:dyDescent="0.2">
      <c r="A184" s="19"/>
      <c r="B184" s="19"/>
      <c r="C184" s="19"/>
      <c r="D184" s="19"/>
      <c r="E184" s="19"/>
      <c r="F184" s="19"/>
      <c r="G184" s="20"/>
      <c r="H184" s="20"/>
      <c r="I184" s="20"/>
      <c r="J184" s="20"/>
      <c r="K184" s="20"/>
      <c r="L184" s="20"/>
      <c r="M184" s="20"/>
      <c r="N184" s="20"/>
      <c r="O184" s="20"/>
      <c r="P184" s="20"/>
      <c r="Q184" s="20"/>
      <c r="R184" s="20"/>
      <c r="S184" s="20"/>
      <c r="T184" s="20"/>
      <c r="U184" s="20"/>
    </row>
    <row r="185" spans="1:21" x14ac:dyDescent="0.2">
      <c r="A185" s="19"/>
      <c r="B185" s="19"/>
      <c r="C185" s="19"/>
      <c r="D185" s="19"/>
      <c r="E185" s="19"/>
      <c r="F185" s="19"/>
      <c r="G185" s="20"/>
      <c r="H185" s="20"/>
      <c r="I185" s="20"/>
      <c r="J185" s="20"/>
      <c r="K185" s="20"/>
      <c r="L185" s="20"/>
      <c r="M185" s="20"/>
      <c r="N185" s="20"/>
      <c r="O185" s="20"/>
      <c r="P185" s="20"/>
      <c r="Q185" s="20"/>
      <c r="R185" s="20"/>
      <c r="S185" s="20"/>
      <c r="T185" s="20"/>
      <c r="U185" s="20"/>
    </row>
    <row r="186" spans="1:21" x14ac:dyDescent="0.2">
      <c r="A186" s="19"/>
      <c r="B186" s="19"/>
      <c r="C186" s="19"/>
      <c r="D186" s="19"/>
      <c r="E186" s="19"/>
      <c r="F186" s="19"/>
      <c r="G186" s="20"/>
      <c r="H186" s="20"/>
      <c r="I186" s="20"/>
      <c r="J186" s="20"/>
      <c r="K186" s="20"/>
      <c r="L186" s="20"/>
      <c r="M186" s="20"/>
      <c r="N186" s="20"/>
      <c r="O186" s="20"/>
      <c r="P186" s="20"/>
      <c r="Q186" s="20"/>
      <c r="R186" s="20"/>
      <c r="S186" s="20"/>
      <c r="T186" s="20"/>
      <c r="U186" s="20"/>
    </row>
    <row r="187" spans="1:21" x14ac:dyDescent="0.2">
      <c r="A187" s="19"/>
      <c r="B187" s="19"/>
      <c r="C187" s="19"/>
      <c r="D187" s="19"/>
      <c r="E187" s="19"/>
      <c r="F187" s="19"/>
      <c r="G187" s="20"/>
      <c r="H187" s="20"/>
      <c r="I187" s="20"/>
      <c r="J187" s="20"/>
      <c r="K187" s="20"/>
      <c r="L187" s="20"/>
      <c r="M187" s="20"/>
      <c r="N187" s="20"/>
      <c r="O187" s="20"/>
      <c r="P187" s="20"/>
      <c r="Q187" s="20"/>
      <c r="R187" s="20"/>
      <c r="S187" s="20"/>
      <c r="T187" s="20"/>
      <c r="U187" s="20"/>
    </row>
    <row r="188" spans="1:21" x14ac:dyDescent="0.2">
      <c r="T188" s="11"/>
      <c r="U188" s="11"/>
    </row>
    <row r="189" spans="1:21" x14ac:dyDescent="0.2">
      <c r="T189" s="11"/>
      <c r="U189" s="11"/>
    </row>
    <row r="190" spans="1:21" x14ac:dyDescent="0.2">
      <c r="T190" s="11"/>
      <c r="U190" s="11"/>
    </row>
    <row r="191" spans="1:21" x14ac:dyDescent="0.2">
      <c r="T191" s="11"/>
      <c r="U191" s="11"/>
    </row>
    <row r="192" spans="1:21" x14ac:dyDescent="0.2">
      <c r="T192" s="11"/>
      <c r="U192" s="11"/>
    </row>
    <row r="193" spans="20:21" x14ac:dyDescent="0.2">
      <c r="T193" s="11"/>
      <c r="U193" s="11"/>
    </row>
    <row r="194" spans="20:21" x14ac:dyDescent="0.2">
      <c r="T194" s="11"/>
      <c r="U194" s="11"/>
    </row>
    <row r="195" spans="20:21" x14ac:dyDescent="0.2">
      <c r="T195" s="11"/>
      <c r="U195" s="11"/>
    </row>
    <row r="196" spans="20:21" x14ac:dyDescent="0.2">
      <c r="T196" s="11"/>
      <c r="U196" s="11"/>
    </row>
    <row r="197" spans="20:21" x14ac:dyDescent="0.2">
      <c r="T197" s="11"/>
      <c r="U197" s="11"/>
    </row>
    <row r="198" spans="20:21" x14ac:dyDescent="0.2">
      <c r="T198" s="11"/>
      <c r="U198" s="11"/>
    </row>
    <row r="199" spans="20:21" x14ac:dyDescent="0.2">
      <c r="T199" s="11"/>
      <c r="U199" s="11"/>
    </row>
    <row r="200" spans="20:21" x14ac:dyDescent="0.2">
      <c r="T200" s="11"/>
      <c r="U200" s="11"/>
    </row>
    <row r="201" spans="20:21" x14ac:dyDescent="0.2">
      <c r="T201" s="11"/>
      <c r="U201" s="11"/>
    </row>
    <row r="202" spans="20:21" x14ac:dyDescent="0.2">
      <c r="T202" s="11"/>
      <c r="U202" s="11"/>
    </row>
    <row r="203" spans="20:21" x14ac:dyDescent="0.2">
      <c r="T203" s="11"/>
      <c r="U203" s="11"/>
    </row>
    <row r="204" spans="20:21" x14ac:dyDescent="0.2">
      <c r="T204" s="11"/>
      <c r="U204" s="11"/>
    </row>
    <row r="205" spans="20:21" x14ac:dyDescent="0.2">
      <c r="T205" s="11"/>
      <c r="U205" s="11"/>
    </row>
    <row r="206" spans="20:21" x14ac:dyDescent="0.2">
      <c r="T206" s="11"/>
      <c r="U206" s="11"/>
    </row>
    <row r="207" spans="20:21" x14ac:dyDescent="0.2">
      <c r="T207" s="11"/>
      <c r="U207" s="11"/>
    </row>
    <row r="208" spans="20:21" x14ac:dyDescent="0.2">
      <c r="T208" s="11"/>
      <c r="U208" s="11"/>
    </row>
    <row r="209" spans="20:21" x14ac:dyDescent="0.2">
      <c r="T209" s="11"/>
      <c r="U209" s="11"/>
    </row>
    <row r="210" spans="20:21" x14ac:dyDescent="0.2">
      <c r="T210" s="11"/>
      <c r="U210" s="11"/>
    </row>
    <row r="211" spans="20:21" x14ac:dyDescent="0.2">
      <c r="T211" s="11"/>
      <c r="U211" s="11"/>
    </row>
    <row r="212" spans="20:21" x14ac:dyDescent="0.2">
      <c r="T212" s="11"/>
      <c r="U212" s="11"/>
    </row>
    <row r="213" spans="20:21" x14ac:dyDescent="0.2">
      <c r="T213" s="11"/>
      <c r="U213" s="11"/>
    </row>
    <row r="214" spans="20:21" x14ac:dyDescent="0.2">
      <c r="T214" s="11"/>
      <c r="U214" s="11"/>
    </row>
    <row r="215" spans="20:21" x14ac:dyDescent="0.2">
      <c r="T215" s="11"/>
      <c r="U215" s="11"/>
    </row>
    <row r="216" spans="20:21" x14ac:dyDescent="0.2">
      <c r="T216" s="11"/>
      <c r="U216" s="11"/>
    </row>
    <row r="217" spans="20:21" x14ac:dyDescent="0.2">
      <c r="T217" s="11"/>
      <c r="U217" s="11"/>
    </row>
    <row r="218" spans="20:21" x14ac:dyDescent="0.2">
      <c r="T218" s="11"/>
      <c r="U218" s="11"/>
    </row>
    <row r="219" spans="20:21" x14ac:dyDescent="0.2">
      <c r="T219" s="11"/>
      <c r="U219" s="11"/>
    </row>
    <row r="220" spans="20:21" x14ac:dyDescent="0.2">
      <c r="T220" s="11"/>
      <c r="U220" s="11"/>
    </row>
    <row r="221" spans="20:21" x14ac:dyDescent="0.2">
      <c r="T221" s="11"/>
      <c r="U221" s="11"/>
    </row>
    <row r="222" spans="20:21" x14ac:dyDescent="0.2">
      <c r="T222" s="11"/>
      <c r="U222" s="11"/>
    </row>
    <row r="223" spans="20:21" x14ac:dyDescent="0.2">
      <c r="T223" s="11"/>
      <c r="U223" s="11"/>
    </row>
    <row r="224" spans="20:21" x14ac:dyDescent="0.2">
      <c r="T224" s="11"/>
      <c r="U224" s="11"/>
    </row>
    <row r="225" spans="20:21" x14ac:dyDescent="0.2">
      <c r="T225" s="11"/>
      <c r="U225" s="11"/>
    </row>
    <row r="226" spans="20:21" x14ac:dyDescent="0.2">
      <c r="T226" s="11"/>
      <c r="U226" s="11"/>
    </row>
    <row r="227" spans="20:21" x14ac:dyDescent="0.2">
      <c r="T227" s="11"/>
      <c r="U227" s="11"/>
    </row>
    <row r="228" spans="20:21" x14ac:dyDescent="0.2">
      <c r="T228" s="11"/>
      <c r="U228" s="11"/>
    </row>
    <row r="229" spans="20:21" x14ac:dyDescent="0.2">
      <c r="T229" s="11"/>
      <c r="U229" s="11"/>
    </row>
    <row r="230" spans="20:21" x14ac:dyDescent="0.2">
      <c r="T230" s="11"/>
      <c r="U230" s="11"/>
    </row>
    <row r="231" spans="20:21" x14ac:dyDescent="0.2">
      <c r="T231" s="11"/>
      <c r="U231" s="11"/>
    </row>
    <row r="232" spans="20:21" x14ac:dyDescent="0.2">
      <c r="T232" s="11"/>
      <c r="U232" s="11"/>
    </row>
    <row r="233" spans="20:21" x14ac:dyDescent="0.2">
      <c r="T233" s="11"/>
      <c r="U233" s="11"/>
    </row>
    <row r="234" spans="20:21" x14ac:dyDescent="0.2">
      <c r="T234" s="11"/>
      <c r="U234" s="11"/>
    </row>
    <row r="235" spans="20:21" x14ac:dyDescent="0.2">
      <c r="T235" s="11"/>
      <c r="U235" s="11"/>
    </row>
    <row r="236" spans="20:21" x14ac:dyDescent="0.2">
      <c r="T236" s="11"/>
      <c r="U236" s="11"/>
    </row>
    <row r="237" spans="20:21" x14ac:dyDescent="0.2">
      <c r="T237" s="11"/>
      <c r="U237" s="11"/>
    </row>
    <row r="238" spans="20:21" x14ac:dyDescent="0.2">
      <c r="T238" s="11"/>
      <c r="U238" s="11"/>
    </row>
    <row r="239" spans="20:21" x14ac:dyDescent="0.2">
      <c r="T239" s="11"/>
      <c r="U239" s="11"/>
    </row>
    <row r="240" spans="20:21" x14ac:dyDescent="0.2">
      <c r="T240" s="11"/>
      <c r="U240" s="11"/>
    </row>
    <row r="241" spans="20:21" x14ac:dyDescent="0.2">
      <c r="T241" s="11"/>
      <c r="U241" s="11"/>
    </row>
    <row r="242" spans="20:21" x14ac:dyDescent="0.2">
      <c r="T242" s="11"/>
      <c r="U242" s="11"/>
    </row>
    <row r="243" spans="20:21" x14ac:dyDescent="0.2">
      <c r="T243" s="11"/>
      <c r="U243" s="11"/>
    </row>
    <row r="244" spans="20:21" x14ac:dyDescent="0.2">
      <c r="T244" s="11"/>
      <c r="U244" s="11"/>
    </row>
    <row r="245" spans="20:21" x14ac:dyDescent="0.2">
      <c r="T245" s="11"/>
      <c r="U245" s="11"/>
    </row>
    <row r="246" spans="20:21" x14ac:dyDescent="0.2">
      <c r="T246" s="11"/>
      <c r="U246" s="11"/>
    </row>
    <row r="247" spans="20:21" x14ac:dyDescent="0.2">
      <c r="T247" s="11"/>
      <c r="U247" s="11"/>
    </row>
    <row r="248" spans="20:21" x14ac:dyDescent="0.2">
      <c r="T248" s="11"/>
      <c r="U248" s="11"/>
    </row>
    <row r="249" spans="20:21" x14ac:dyDescent="0.2">
      <c r="T249" s="11"/>
      <c r="U249" s="11"/>
    </row>
    <row r="250" spans="20:21" x14ac:dyDescent="0.2">
      <c r="T250" s="11"/>
      <c r="U250" s="11"/>
    </row>
    <row r="251" spans="20:21" x14ac:dyDescent="0.2">
      <c r="T251" s="11"/>
      <c r="U251" s="11"/>
    </row>
    <row r="252" spans="20:21" x14ac:dyDescent="0.2">
      <c r="T252" s="11"/>
      <c r="U252" s="11"/>
    </row>
    <row r="253" spans="20:21" x14ac:dyDescent="0.2">
      <c r="T253" s="11"/>
      <c r="U253" s="11"/>
    </row>
    <row r="254" spans="20:21" x14ac:dyDescent="0.2">
      <c r="T254" s="11"/>
      <c r="U254" s="11"/>
    </row>
    <row r="255" spans="20:21" x14ac:dyDescent="0.2">
      <c r="T255" s="11"/>
      <c r="U255" s="11"/>
    </row>
    <row r="256" spans="20:21" x14ac:dyDescent="0.2">
      <c r="T256" s="11"/>
      <c r="U256" s="11"/>
    </row>
    <row r="257" spans="20:21" x14ac:dyDescent="0.2">
      <c r="T257" s="11"/>
      <c r="U257" s="11"/>
    </row>
    <row r="258" spans="20:21" x14ac:dyDescent="0.2">
      <c r="T258" s="11"/>
      <c r="U258" s="11"/>
    </row>
    <row r="259" spans="20:21" x14ac:dyDescent="0.2">
      <c r="T259" s="11"/>
      <c r="U259" s="11"/>
    </row>
    <row r="260" spans="20:21" x14ac:dyDescent="0.2">
      <c r="T260" s="11"/>
      <c r="U260" s="11"/>
    </row>
    <row r="261" spans="20:21" x14ac:dyDescent="0.2">
      <c r="T261" s="11"/>
      <c r="U261" s="11"/>
    </row>
    <row r="262" spans="20:21" x14ac:dyDescent="0.2">
      <c r="T262" s="11"/>
      <c r="U262" s="11"/>
    </row>
    <row r="263" spans="20:21" x14ac:dyDescent="0.2">
      <c r="T263" s="11"/>
      <c r="U263" s="11"/>
    </row>
    <row r="264" spans="20:21" x14ac:dyDescent="0.2">
      <c r="T264" s="11"/>
      <c r="U264" s="11"/>
    </row>
    <row r="265" spans="20:21" x14ac:dyDescent="0.2">
      <c r="T265" s="11"/>
      <c r="U265" s="11"/>
    </row>
    <row r="266" spans="20:21" x14ac:dyDescent="0.2">
      <c r="T266" s="11"/>
      <c r="U266" s="11"/>
    </row>
    <row r="267" spans="20:21" x14ac:dyDescent="0.2">
      <c r="T267" s="11"/>
      <c r="U267" s="11"/>
    </row>
    <row r="268" spans="20:21" x14ac:dyDescent="0.2">
      <c r="T268" s="11"/>
      <c r="U268" s="11"/>
    </row>
    <row r="269" spans="20:21" x14ac:dyDescent="0.2">
      <c r="T269" s="11"/>
      <c r="U269" s="11"/>
    </row>
    <row r="270" spans="20:21" x14ac:dyDescent="0.2">
      <c r="T270" s="11"/>
      <c r="U270" s="11"/>
    </row>
    <row r="271" spans="20:21" x14ac:dyDescent="0.2">
      <c r="T271" s="11"/>
      <c r="U271" s="11"/>
    </row>
    <row r="272" spans="20:21" x14ac:dyDescent="0.2">
      <c r="T272" s="11"/>
      <c r="U272" s="11"/>
    </row>
    <row r="273" spans="20:21" x14ac:dyDescent="0.2">
      <c r="T273" s="11"/>
      <c r="U273" s="11"/>
    </row>
    <row r="274" spans="20:21" x14ac:dyDescent="0.2">
      <c r="T274" s="11"/>
      <c r="U274" s="11"/>
    </row>
    <row r="275" spans="20:21" x14ac:dyDescent="0.2">
      <c r="T275" s="11"/>
      <c r="U275" s="11"/>
    </row>
    <row r="276" spans="20:21" x14ac:dyDescent="0.2">
      <c r="T276" s="11"/>
      <c r="U276" s="11"/>
    </row>
    <row r="277" spans="20:21" x14ac:dyDescent="0.2">
      <c r="T277" s="11"/>
      <c r="U277" s="11"/>
    </row>
    <row r="278" spans="20:21" x14ac:dyDescent="0.2">
      <c r="T278" s="11"/>
      <c r="U278" s="11"/>
    </row>
    <row r="279" spans="20:21" x14ac:dyDescent="0.2">
      <c r="T279" s="11"/>
      <c r="U279" s="11"/>
    </row>
    <row r="280" spans="20:21" x14ac:dyDescent="0.2">
      <c r="T280" s="11"/>
      <c r="U280" s="11"/>
    </row>
    <row r="281" spans="20:21" x14ac:dyDescent="0.2">
      <c r="T281" s="11"/>
      <c r="U281" s="11"/>
    </row>
    <row r="282" spans="20:21" x14ac:dyDescent="0.2">
      <c r="T282" s="11"/>
      <c r="U282" s="11"/>
    </row>
    <row r="283" spans="20:21" x14ac:dyDescent="0.2">
      <c r="T283" s="11"/>
      <c r="U283" s="11"/>
    </row>
    <row r="284" spans="20:21" x14ac:dyDescent="0.2">
      <c r="T284" s="11"/>
      <c r="U284" s="11"/>
    </row>
    <row r="285" spans="20:21" x14ac:dyDescent="0.2">
      <c r="T285" s="11"/>
      <c r="U285" s="11"/>
    </row>
    <row r="286" spans="20:21" x14ac:dyDescent="0.2">
      <c r="T286" s="11"/>
      <c r="U286" s="11"/>
    </row>
    <row r="287" spans="20:21" x14ac:dyDescent="0.2">
      <c r="T287" s="11"/>
      <c r="U287" s="11"/>
    </row>
    <row r="288" spans="20:21" x14ac:dyDescent="0.2">
      <c r="T288" s="11"/>
      <c r="U288" s="11"/>
    </row>
    <row r="289" spans="20:21" x14ac:dyDescent="0.2">
      <c r="T289" s="11"/>
      <c r="U289" s="11"/>
    </row>
    <row r="290" spans="20:21" x14ac:dyDescent="0.2">
      <c r="T290" s="11"/>
      <c r="U290" s="11"/>
    </row>
    <row r="291" spans="20:21" x14ac:dyDescent="0.2">
      <c r="T291" s="11"/>
      <c r="U291" s="11"/>
    </row>
    <row r="292" spans="20:21" x14ac:dyDescent="0.2">
      <c r="T292" s="11"/>
      <c r="U292" s="11"/>
    </row>
    <row r="293" spans="20:21" x14ac:dyDescent="0.2">
      <c r="T293" s="11"/>
      <c r="U293" s="11"/>
    </row>
    <row r="294" spans="20:21" x14ac:dyDescent="0.2">
      <c r="T294" s="11"/>
      <c r="U294" s="11"/>
    </row>
    <row r="295" spans="20:21" x14ac:dyDescent="0.2">
      <c r="T295" s="11"/>
      <c r="U295" s="11"/>
    </row>
    <row r="296" spans="20:21" x14ac:dyDescent="0.2">
      <c r="T296" s="11"/>
      <c r="U296" s="11"/>
    </row>
    <row r="297" spans="20:21" x14ac:dyDescent="0.2">
      <c r="T297" s="11"/>
      <c r="U297" s="11"/>
    </row>
    <row r="298" spans="20:21" x14ac:dyDescent="0.2">
      <c r="T298" s="11"/>
      <c r="U298" s="11"/>
    </row>
    <row r="299" spans="20:21" x14ac:dyDescent="0.2">
      <c r="T299" s="11"/>
      <c r="U299" s="11"/>
    </row>
    <row r="300" spans="20:21" x14ac:dyDescent="0.2">
      <c r="T300" s="11"/>
      <c r="U300" s="11"/>
    </row>
    <row r="301" spans="20:21" x14ac:dyDescent="0.2">
      <c r="T301" s="11"/>
      <c r="U301" s="11"/>
    </row>
    <row r="302" spans="20:21" x14ac:dyDescent="0.2">
      <c r="T302" s="11"/>
      <c r="U302" s="11"/>
    </row>
    <row r="303" spans="20:21" x14ac:dyDescent="0.2">
      <c r="T303" s="11"/>
      <c r="U303" s="11"/>
    </row>
    <row r="304" spans="20:21" x14ac:dyDescent="0.2">
      <c r="T304" s="11"/>
      <c r="U304" s="11"/>
    </row>
    <row r="305" spans="20:21" x14ac:dyDescent="0.2">
      <c r="T305" s="11"/>
      <c r="U305" s="11"/>
    </row>
    <row r="306" spans="20:21" x14ac:dyDescent="0.2">
      <c r="T306" s="11"/>
      <c r="U306" s="11"/>
    </row>
    <row r="307" spans="20:21" x14ac:dyDescent="0.2">
      <c r="T307" s="11"/>
      <c r="U307" s="11"/>
    </row>
    <row r="308" spans="20:21" x14ac:dyDescent="0.2">
      <c r="T308" s="11"/>
      <c r="U308" s="11"/>
    </row>
    <row r="309" spans="20:21" x14ac:dyDescent="0.2">
      <c r="T309" s="11"/>
      <c r="U309" s="11"/>
    </row>
    <row r="310" spans="20:21" x14ac:dyDescent="0.2">
      <c r="T310" s="11"/>
      <c r="U310" s="11"/>
    </row>
    <row r="311" spans="20:21" x14ac:dyDescent="0.2">
      <c r="T311" s="11"/>
      <c r="U311" s="11"/>
    </row>
    <row r="312" spans="20:21" x14ac:dyDescent="0.2">
      <c r="T312" s="11"/>
      <c r="U312" s="11"/>
    </row>
    <row r="313" spans="20:21" x14ac:dyDescent="0.2">
      <c r="T313" s="11"/>
      <c r="U313" s="11"/>
    </row>
    <row r="314" spans="20:21" x14ac:dyDescent="0.2">
      <c r="T314" s="11"/>
      <c r="U314" s="11"/>
    </row>
    <row r="315" spans="20:21" x14ac:dyDescent="0.2">
      <c r="T315" s="11"/>
      <c r="U315" s="11"/>
    </row>
    <row r="316" spans="20:21" x14ac:dyDescent="0.2">
      <c r="T316" s="11"/>
      <c r="U316" s="11"/>
    </row>
    <row r="317" spans="20:21" x14ac:dyDescent="0.2">
      <c r="T317" s="11"/>
      <c r="U317" s="11"/>
    </row>
    <row r="318" spans="20:21" x14ac:dyDescent="0.2">
      <c r="T318" s="11"/>
      <c r="U318" s="11"/>
    </row>
    <row r="319" spans="20:21" x14ac:dyDescent="0.2">
      <c r="T319" s="11"/>
      <c r="U319" s="11"/>
    </row>
    <row r="320" spans="20:21" x14ac:dyDescent="0.2">
      <c r="T320" s="11"/>
      <c r="U320" s="11"/>
    </row>
    <row r="321" spans="20:21" x14ac:dyDescent="0.2">
      <c r="T321" s="11"/>
      <c r="U321" s="11"/>
    </row>
    <row r="322" spans="20:21" x14ac:dyDescent="0.2">
      <c r="T322" s="11"/>
      <c r="U322" s="11"/>
    </row>
    <row r="323" spans="20:21" x14ac:dyDescent="0.2">
      <c r="T323" s="11"/>
      <c r="U323" s="11"/>
    </row>
    <row r="324" spans="20:21" x14ac:dyDescent="0.2">
      <c r="T324" s="11"/>
      <c r="U324" s="11"/>
    </row>
    <row r="325" spans="20:21" x14ac:dyDescent="0.2">
      <c r="T325" s="11"/>
      <c r="U325" s="11"/>
    </row>
    <row r="326" spans="20:21" x14ac:dyDescent="0.2">
      <c r="T326" s="11"/>
      <c r="U326" s="11"/>
    </row>
    <row r="327" spans="20:21" x14ac:dyDescent="0.2">
      <c r="T327" s="11"/>
      <c r="U327" s="11"/>
    </row>
    <row r="328" spans="20:21" x14ac:dyDescent="0.2">
      <c r="T328" s="11"/>
      <c r="U328" s="11"/>
    </row>
    <row r="329" spans="20:21" x14ac:dyDescent="0.2">
      <c r="T329" s="11"/>
      <c r="U329" s="11"/>
    </row>
    <row r="330" spans="20:21" x14ac:dyDescent="0.2">
      <c r="T330" s="11"/>
      <c r="U330" s="11"/>
    </row>
    <row r="331" spans="20:21" x14ac:dyDescent="0.2">
      <c r="T331" s="11"/>
      <c r="U331" s="11"/>
    </row>
    <row r="332" spans="20:21" x14ac:dyDescent="0.2">
      <c r="T332" s="11"/>
      <c r="U332" s="11"/>
    </row>
    <row r="333" spans="20:21" x14ac:dyDescent="0.2">
      <c r="T333" s="11"/>
      <c r="U333" s="11"/>
    </row>
    <row r="334" spans="20:21" x14ac:dyDescent="0.2">
      <c r="T334" s="11"/>
      <c r="U334" s="11"/>
    </row>
    <row r="335" spans="20:21" x14ac:dyDescent="0.2">
      <c r="T335" s="11"/>
      <c r="U335" s="11"/>
    </row>
    <row r="336" spans="20:21" x14ac:dyDescent="0.2">
      <c r="T336" s="11"/>
      <c r="U336" s="11"/>
    </row>
    <row r="337" spans="20:21" x14ac:dyDescent="0.2">
      <c r="T337" s="11"/>
      <c r="U337" s="11"/>
    </row>
    <row r="338" spans="20:21" x14ac:dyDescent="0.2">
      <c r="T338" s="11"/>
      <c r="U338" s="11"/>
    </row>
    <row r="339" spans="20:21" x14ac:dyDescent="0.2">
      <c r="T339" s="11"/>
      <c r="U339" s="11"/>
    </row>
    <row r="340" spans="20:21" x14ac:dyDescent="0.2">
      <c r="T340" s="11"/>
      <c r="U340" s="11"/>
    </row>
    <row r="341" spans="20:21" x14ac:dyDescent="0.2">
      <c r="T341" s="11"/>
      <c r="U341" s="11"/>
    </row>
    <row r="342" spans="20:21" x14ac:dyDescent="0.2">
      <c r="T342" s="11"/>
      <c r="U342" s="11"/>
    </row>
    <row r="343" spans="20:21" x14ac:dyDescent="0.2">
      <c r="T343" s="11"/>
      <c r="U343" s="11"/>
    </row>
    <row r="344" spans="20:21" x14ac:dyDescent="0.2">
      <c r="T344" s="11"/>
      <c r="U344" s="11"/>
    </row>
    <row r="345" spans="20:21" x14ac:dyDescent="0.2">
      <c r="T345" s="11"/>
      <c r="U345" s="11"/>
    </row>
    <row r="346" spans="20:21" x14ac:dyDescent="0.2">
      <c r="T346" s="11"/>
      <c r="U346" s="11"/>
    </row>
    <row r="347" spans="20:21" x14ac:dyDescent="0.2">
      <c r="T347" s="11"/>
      <c r="U347" s="11"/>
    </row>
    <row r="348" spans="20:21" x14ac:dyDescent="0.2">
      <c r="T348" s="11"/>
      <c r="U348" s="11"/>
    </row>
    <row r="349" spans="20:21" x14ac:dyDescent="0.2">
      <c r="T349" s="11"/>
      <c r="U349" s="11"/>
    </row>
    <row r="350" spans="20:21" x14ac:dyDescent="0.2">
      <c r="T350" s="11"/>
      <c r="U350" s="11"/>
    </row>
    <row r="351" spans="20:21" x14ac:dyDescent="0.2">
      <c r="T351" s="11"/>
      <c r="U351" s="11"/>
    </row>
    <row r="352" spans="20:21" x14ac:dyDescent="0.2">
      <c r="T352" s="11"/>
      <c r="U352" s="11"/>
    </row>
    <row r="353" spans="20:21" x14ac:dyDescent="0.2">
      <c r="T353" s="11"/>
      <c r="U353" s="11"/>
    </row>
    <row r="354" spans="20:21" x14ac:dyDescent="0.2">
      <c r="T354" s="11"/>
      <c r="U354" s="11"/>
    </row>
    <row r="355" spans="20:21" x14ac:dyDescent="0.2">
      <c r="T355" s="11"/>
      <c r="U355" s="11"/>
    </row>
    <row r="356" spans="20:21" x14ac:dyDescent="0.2">
      <c r="T356" s="11"/>
      <c r="U356" s="11"/>
    </row>
    <row r="357" spans="20:21" x14ac:dyDescent="0.2">
      <c r="T357" s="11"/>
      <c r="U357" s="11"/>
    </row>
    <row r="358" spans="20:21" x14ac:dyDescent="0.2">
      <c r="T358" s="11"/>
      <c r="U358" s="11"/>
    </row>
    <row r="359" spans="20:21" x14ac:dyDescent="0.2">
      <c r="T359" s="11"/>
      <c r="U359" s="11"/>
    </row>
    <row r="360" spans="20:21" x14ac:dyDescent="0.2">
      <c r="T360" s="11"/>
      <c r="U360" s="11"/>
    </row>
    <row r="361" spans="20:21" x14ac:dyDescent="0.2">
      <c r="T361" s="11"/>
      <c r="U361" s="11"/>
    </row>
    <row r="362" spans="20:21" x14ac:dyDescent="0.2">
      <c r="T362" s="11"/>
      <c r="U362" s="11"/>
    </row>
    <row r="363" spans="20:21" x14ac:dyDescent="0.2">
      <c r="T363" s="11"/>
      <c r="U363" s="11"/>
    </row>
    <row r="364" spans="20:21" x14ac:dyDescent="0.2">
      <c r="T364" s="11"/>
      <c r="U364" s="11"/>
    </row>
    <row r="365" spans="20:21" x14ac:dyDescent="0.2">
      <c r="T365" s="11"/>
      <c r="U365" s="11"/>
    </row>
    <row r="366" spans="20:21" x14ac:dyDescent="0.2">
      <c r="T366" s="11"/>
      <c r="U366" s="11"/>
    </row>
    <row r="367" spans="20:21" x14ac:dyDescent="0.2">
      <c r="T367" s="11"/>
      <c r="U367" s="11"/>
    </row>
    <row r="368" spans="20:21" x14ac:dyDescent="0.2">
      <c r="T368" s="11"/>
      <c r="U368" s="11"/>
    </row>
    <row r="369" spans="20:21" x14ac:dyDescent="0.2">
      <c r="T369" s="11"/>
      <c r="U369" s="11"/>
    </row>
    <row r="370" spans="20:21" x14ac:dyDescent="0.2">
      <c r="T370" s="11"/>
      <c r="U370" s="11"/>
    </row>
    <row r="371" spans="20:21" x14ac:dyDescent="0.2">
      <c r="T371" s="11"/>
      <c r="U371" s="11"/>
    </row>
    <row r="372" spans="20:21" x14ac:dyDescent="0.2">
      <c r="T372" s="11"/>
      <c r="U372" s="11"/>
    </row>
    <row r="373" spans="20:21" x14ac:dyDescent="0.2">
      <c r="T373" s="11"/>
      <c r="U373" s="11"/>
    </row>
    <row r="374" spans="20:21" x14ac:dyDescent="0.2">
      <c r="T374" s="11"/>
      <c r="U374" s="11"/>
    </row>
    <row r="375" spans="20:21" x14ac:dyDescent="0.2">
      <c r="T375" s="11"/>
      <c r="U375" s="11"/>
    </row>
    <row r="376" spans="20:21" x14ac:dyDescent="0.2">
      <c r="T376" s="11"/>
      <c r="U376" s="11"/>
    </row>
    <row r="377" spans="20:21" x14ac:dyDescent="0.2">
      <c r="T377" s="11"/>
      <c r="U377" s="11"/>
    </row>
    <row r="378" spans="20:21" x14ac:dyDescent="0.2">
      <c r="T378" s="11"/>
      <c r="U378" s="11"/>
    </row>
    <row r="379" spans="20:21" x14ac:dyDescent="0.2">
      <c r="T379" s="11"/>
      <c r="U379" s="11"/>
    </row>
    <row r="380" spans="20:21" x14ac:dyDescent="0.2">
      <c r="T380" s="11"/>
      <c r="U380" s="11"/>
    </row>
    <row r="381" spans="20:21" x14ac:dyDescent="0.2">
      <c r="T381" s="11"/>
      <c r="U381" s="11"/>
    </row>
    <row r="382" spans="20:21" x14ac:dyDescent="0.2">
      <c r="T382" s="11"/>
      <c r="U382" s="11"/>
    </row>
    <row r="383" spans="20:21" x14ac:dyDescent="0.2">
      <c r="T383" s="11"/>
      <c r="U383" s="11"/>
    </row>
    <row r="384" spans="20:21" x14ac:dyDescent="0.2">
      <c r="T384" s="11"/>
      <c r="U384" s="11"/>
    </row>
    <row r="385" spans="20:21" x14ac:dyDescent="0.2">
      <c r="T385" s="11"/>
      <c r="U385" s="11"/>
    </row>
    <row r="386" spans="20:21" x14ac:dyDescent="0.2">
      <c r="T386" s="11"/>
      <c r="U386" s="11"/>
    </row>
    <row r="387" spans="20:21" x14ac:dyDescent="0.2">
      <c r="T387" s="11"/>
      <c r="U387" s="11"/>
    </row>
    <row r="388" spans="20:21" x14ac:dyDescent="0.2">
      <c r="T388" s="11"/>
      <c r="U388" s="11"/>
    </row>
    <row r="389" spans="20:21" x14ac:dyDescent="0.2">
      <c r="T389" s="11"/>
      <c r="U389" s="11"/>
    </row>
    <row r="390" spans="20:21" x14ac:dyDescent="0.2">
      <c r="T390" s="11"/>
      <c r="U390" s="11"/>
    </row>
    <row r="391" spans="20:21" x14ac:dyDescent="0.2">
      <c r="T391" s="11"/>
      <c r="U391" s="11"/>
    </row>
    <row r="392" spans="20:21" x14ac:dyDescent="0.2">
      <c r="T392" s="11"/>
      <c r="U392" s="11"/>
    </row>
    <row r="393" spans="20:21" x14ac:dyDescent="0.2">
      <c r="T393" s="11"/>
      <c r="U393" s="11"/>
    </row>
    <row r="394" spans="20:21" x14ac:dyDescent="0.2">
      <c r="T394" s="11"/>
      <c r="U394" s="11"/>
    </row>
    <row r="395" spans="20:21" x14ac:dyDescent="0.2">
      <c r="T395" s="11"/>
      <c r="U395" s="11"/>
    </row>
    <row r="396" spans="20:21" x14ac:dyDescent="0.2">
      <c r="T396" s="11"/>
      <c r="U396" s="11"/>
    </row>
    <row r="397" spans="20:21" x14ac:dyDescent="0.2">
      <c r="T397" s="11"/>
      <c r="U397" s="11"/>
    </row>
    <row r="398" spans="20:21" x14ac:dyDescent="0.2">
      <c r="T398" s="11"/>
      <c r="U398" s="11"/>
    </row>
    <row r="399" spans="20:21" x14ac:dyDescent="0.2">
      <c r="T399" s="11"/>
      <c r="U399" s="11"/>
    </row>
    <row r="400" spans="20:21" x14ac:dyDescent="0.2">
      <c r="T400" s="11"/>
      <c r="U400" s="11"/>
    </row>
    <row r="401" spans="20:21" x14ac:dyDescent="0.2">
      <c r="T401" s="11"/>
      <c r="U401" s="11"/>
    </row>
    <row r="402" spans="20:21" x14ac:dyDescent="0.2">
      <c r="T402" s="11"/>
      <c r="U402" s="11"/>
    </row>
    <row r="403" spans="20:21" x14ac:dyDescent="0.2">
      <c r="T403" s="11"/>
      <c r="U403" s="11"/>
    </row>
    <row r="404" spans="20:21" x14ac:dyDescent="0.2">
      <c r="T404" s="11"/>
      <c r="U404" s="11"/>
    </row>
    <row r="405" spans="20:21" x14ac:dyDescent="0.2">
      <c r="T405" s="11"/>
      <c r="U405" s="11"/>
    </row>
    <row r="406" spans="20:21" x14ac:dyDescent="0.2">
      <c r="T406" s="11"/>
      <c r="U406" s="11"/>
    </row>
    <row r="407" spans="20:21" x14ac:dyDescent="0.2">
      <c r="T407" s="11"/>
      <c r="U407" s="11"/>
    </row>
    <row r="408" spans="20:21" x14ac:dyDescent="0.2">
      <c r="T408" s="11"/>
      <c r="U408" s="11"/>
    </row>
    <row r="409" spans="20:21" x14ac:dyDescent="0.2">
      <c r="T409" s="11"/>
      <c r="U409" s="11"/>
    </row>
    <row r="410" spans="20:21" x14ac:dyDescent="0.2">
      <c r="T410" s="11"/>
      <c r="U410" s="11"/>
    </row>
    <row r="411" spans="20:21" x14ac:dyDescent="0.2">
      <c r="T411" s="11"/>
      <c r="U411" s="11"/>
    </row>
    <row r="412" spans="20:21" x14ac:dyDescent="0.2">
      <c r="T412" s="11"/>
      <c r="U412" s="11"/>
    </row>
    <row r="413" spans="20:21" x14ac:dyDescent="0.2">
      <c r="T413" s="11"/>
      <c r="U413" s="11"/>
    </row>
    <row r="414" spans="20:21" x14ac:dyDescent="0.2">
      <c r="T414" s="11"/>
      <c r="U414" s="11"/>
    </row>
    <row r="415" spans="20:21" x14ac:dyDescent="0.2">
      <c r="T415" s="11"/>
      <c r="U415" s="11"/>
    </row>
    <row r="416" spans="20:21" x14ac:dyDescent="0.2">
      <c r="T416" s="11"/>
      <c r="U416" s="11"/>
    </row>
    <row r="417" spans="20:21" x14ac:dyDescent="0.2">
      <c r="T417" s="11"/>
      <c r="U417" s="11"/>
    </row>
    <row r="418" spans="20:21" x14ac:dyDescent="0.2">
      <c r="T418" s="11"/>
      <c r="U418" s="11"/>
    </row>
    <row r="419" spans="20:21" x14ac:dyDescent="0.2">
      <c r="T419" s="11"/>
      <c r="U419" s="11"/>
    </row>
    <row r="420" spans="20:21" x14ac:dyDescent="0.2">
      <c r="T420" s="11"/>
      <c r="U420" s="11"/>
    </row>
    <row r="421" spans="20:21" x14ac:dyDescent="0.2">
      <c r="T421" s="11"/>
      <c r="U421" s="11"/>
    </row>
    <row r="422" spans="20:21" x14ac:dyDescent="0.2">
      <c r="T422" s="11"/>
      <c r="U422" s="11"/>
    </row>
    <row r="423" spans="20:21" x14ac:dyDescent="0.2">
      <c r="T423" s="11"/>
      <c r="U423" s="11"/>
    </row>
    <row r="424" spans="20:21" x14ac:dyDescent="0.2">
      <c r="T424" s="11"/>
      <c r="U424" s="11"/>
    </row>
    <row r="425" spans="20:21" x14ac:dyDescent="0.2">
      <c r="T425" s="11"/>
      <c r="U425" s="11"/>
    </row>
    <row r="426" spans="20:21" x14ac:dyDescent="0.2">
      <c r="T426" s="11"/>
      <c r="U426" s="11"/>
    </row>
    <row r="427" spans="20:21" x14ac:dyDescent="0.2">
      <c r="T427" s="11"/>
      <c r="U427" s="11"/>
    </row>
    <row r="428" spans="20:21" x14ac:dyDescent="0.2">
      <c r="T428" s="11"/>
      <c r="U428" s="11"/>
    </row>
    <row r="429" spans="20:21" x14ac:dyDescent="0.2">
      <c r="T429" s="11"/>
      <c r="U429" s="11"/>
    </row>
    <row r="430" spans="20:21" x14ac:dyDescent="0.2">
      <c r="T430" s="11"/>
      <c r="U430" s="11"/>
    </row>
    <row r="431" spans="20:21" x14ac:dyDescent="0.2">
      <c r="T431" s="11"/>
      <c r="U431" s="11"/>
    </row>
    <row r="432" spans="20:21" x14ac:dyDescent="0.2">
      <c r="T432" s="11"/>
      <c r="U432" s="11"/>
    </row>
    <row r="433" spans="20:21" x14ac:dyDescent="0.2">
      <c r="T433" s="11"/>
      <c r="U433" s="11"/>
    </row>
    <row r="434" spans="20:21" x14ac:dyDescent="0.2">
      <c r="T434" s="11"/>
      <c r="U434" s="11"/>
    </row>
    <row r="435" spans="20:21" x14ac:dyDescent="0.2">
      <c r="T435" s="11"/>
      <c r="U435" s="11"/>
    </row>
    <row r="436" spans="20:21" x14ac:dyDescent="0.2">
      <c r="T436" s="11"/>
      <c r="U436" s="11"/>
    </row>
    <row r="437" spans="20:21" x14ac:dyDescent="0.2">
      <c r="T437" s="11"/>
      <c r="U437" s="11"/>
    </row>
    <row r="438" spans="20:21" x14ac:dyDescent="0.2">
      <c r="T438" s="11"/>
      <c r="U438" s="11"/>
    </row>
    <row r="439" spans="20:21" x14ac:dyDescent="0.2">
      <c r="T439" s="11"/>
      <c r="U439" s="11"/>
    </row>
    <row r="440" spans="20:21" x14ac:dyDescent="0.2">
      <c r="T440" s="11"/>
      <c r="U440" s="11"/>
    </row>
    <row r="441" spans="20:21" x14ac:dyDescent="0.2">
      <c r="T441" s="11"/>
      <c r="U441" s="11"/>
    </row>
    <row r="442" spans="20:21" x14ac:dyDescent="0.2">
      <c r="T442" s="11"/>
      <c r="U442" s="11"/>
    </row>
    <row r="443" spans="20:21" x14ac:dyDescent="0.2">
      <c r="T443" s="11"/>
      <c r="U443" s="11"/>
    </row>
    <row r="444" spans="20:21" x14ac:dyDescent="0.2">
      <c r="T444" s="11"/>
      <c r="U444" s="11"/>
    </row>
    <row r="445" spans="20:21" x14ac:dyDescent="0.2">
      <c r="T445" s="11"/>
      <c r="U445" s="11"/>
    </row>
    <row r="446" spans="20:21" x14ac:dyDescent="0.2">
      <c r="T446" s="11"/>
      <c r="U446" s="11"/>
    </row>
    <row r="447" spans="20:21" x14ac:dyDescent="0.2">
      <c r="T447" s="11"/>
      <c r="U447" s="11"/>
    </row>
    <row r="448" spans="20:21" x14ac:dyDescent="0.2">
      <c r="T448" s="11"/>
      <c r="U448" s="11"/>
    </row>
    <row r="449" spans="20:21" x14ac:dyDescent="0.2">
      <c r="T449" s="11"/>
      <c r="U449" s="11"/>
    </row>
    <row r="450" spans="20:21" x14ac:dyDescent="0.2">
      <c r="T450" s="11"/>
      <c r="U450" s="11"/>
    </row>
    <row r="451" spans="20:21" x14ac:dyDescent="0.2">
      <c r="T451" s="11"/>
      <c r="U451" s="11"/>
    </row>
    <row r="452" spans="20:21" x14ac:dyDescent="0.2">
      <c r="T452" s="11"/>
      <c r="U452" s="11"/>
    </row>
    <row r="453" spans="20:21" x14ac:dyDescent="0.2">
      <c r="T453" s="11"/>
      <c r="U453" s="11"/>
    </row>
    <row r="454" spans="20:21" x14ac:dyDescent="0.2">
      <c r="T454" s="11"/>
      <c r="U454" s="11"/>
    </row>
    <row r="455" spans="20:21" x14ac:dyDescent="0.2">
      <c r="T455" s="11"/>
      <c r="U455" s="11"/>
    </row>
    <row r="456" spans="20:21" x14ac:dyDescent="0.2">
      <c r="T456" s="11"/>
      <c r="U456" s="11"/>
    </row>
    <row r="457" spans="20:21" x14ac:dyDescent="0.2">
      <c r="T457" s="11"/>
      <c r="U457" s="11"/>
    </row>
    <row r="458" spans="20:21" x14ac:dyDescent="0.2">
      <c r="T458" s="11"/>
      <c r="U458" s="11"/>
    </row>
    <row r="459" spans="20:21" x14ac:dyDescent="0.2">
      <c r="T459" s="11"/>
      <c r="U459" s="11"/>
    </row>
    <row r="460" spans="20:21" x14ac:dyDescent="0.2">
      <c r="T460" s="11"/>
      <c r="U460" s="11"/>
    </row>
    <row r="461" spans="20:21" x14ac:dyDescent="0.2">
      <c r="T461" s="11"/>
      <c r="U461" s="11"/>
    </row>
    <row r="462" spans="20:21" x14ac:dyDescent="0.2">
      <c r="T462" s="11"/>
      <c r="U462" s="11"/>
    </row>
    <row r="463" spans="20:21" x14ac:dyDescent="0.2">
      <c r="T463" s="11"/>
      <c r="U463" s="11"/>
    </row>
    <row r="464" spans="20:21" x14ac:dyDescent="0.2">
      <c r="T464" s="11"/>
      <c r="U464" s="11"/>
    </row>
    <row r="465" spans="20:21" x14ac:dyDescent="0.2">
      <c r="T465" s="11"/>
      <c r="U465" s="11"/>
    </row>
    <row r="466" spans="20:21" x14ac:dyDescent="0.2">
      <c r="T466" s="11"/>
      <c r="U466" s="11"/>
    </row>
    <row r="467" spans="20:21" x14ac:dyDescent="0.2">
      <c r="T467" s="11"/>
      <c r="U467" s="11"/>
    </row>
    <row r="468" spans="20:21" x14ac:dyDescent="0.2">
      <c r="T468" s="11"/>
      <c r="U468" s="11"/>
    </row>
    <row r="469" spans="20:21" x14ac:dyDescent="0.2">
      <c r="T469" s="11"/>
      <c r="U469" s="11"/>
    </row>
    <row r="470" spans="20:21" x14ac:dyDescent="0.2">
      <c r="T470" s="11"/>
      <c r="U470" s="11"/>
    </row>
    <row r="471" spans="20:21" x14ac:dyDescent="0.2">
      <c r="T471" s="11"/>
      <c r="U471" s="11"/>
    </row>
    <row r="472" spans="20:21" x14ac:dyDescent="0.2">
      <c r="T472" s="11"/>
      <c r="U472" s="11"/>
    </row>
    <row r="473" spans="20:21" x14ac:dyDescent="0.2">
      <c r="T473" s="11"/>
      <c r="U473" s="11"/>
    </row>
    <row r="474" spans="20:21" x14ac:dyDescent="0.2">
      <c r="T474" s="11"/>
      <c r="U474" s="11"/>
    </row>
    <row r="475" spans="20:21" x14ac:dyDescent="0.2">
      <c r="T475" s="11"/>
      <c r="U475" s="11"/>
    </row>
    <row r="476" spans="20:21" x14ac:dyDescent="0.2">
      <c r="T476" s="11"/>
      <c r="U476" s="11"/>
    </row>
    <row r="477" spans="20:21" x14ac:dyDescent="0.2">
      <c r="T477" s="11"/>
      <c r="U477" s="11"/>
    </row>
    <row r="478" spans="20:21" x14ac:dyDescent="0.2">
      <c r="T478" s="11"/>
      <c r="U478" s="11"/>
    </row>
    <row r="479" spans="20:21" x14ac:dyDescent="0.2">
      <c r="T479" s="11"/>
      <c r="U479" s="11"/>
    </row>
    <row r="480" spans="20:21" x14ac:dyDescent="0.2">
      <c r="T480" s="11"/>
      <c r="U480" s="11"/>
    </row>
    <row r="481" spans="20:21" x14ac:dyDescent="0.2">
      <c r="T481" s="11"/>
      <c r="U481" s="11"/>
    </row>
    <row r="482" spans="20:21" x14ac:dyDescent="0.2">
      <c r="T482" s="11"/>
      <c r="U482" s="11"/>
    </row>
    <row r="483" spans="20:21" x14ac:dyDescent="0.2">
      <c r="T483" s="11"/>
      <c r="U483" s="11"/>
    </row>
    <row r="484" spans="20:21" x14ac:dyDescent="0.2">
      <c r="T484" s="11"/>
      <c r="U484" s="11"/>
    </row>
    <row r="485" spans="20:21" x14ac:dyDescent="0.2">
      <c r="T485" s="11"/>
      <c r="U485" s="11"/>
    </row>
    <row r="486" spans="20:21" x14ac:dyDescent="0.2">
      <c r="T486" s="11"/>
      <c r="U486" s="11"/>
    </row>
    <row r="487" spans="20:21" x14ac:dyDescent="0.2">
      <c r="T487" s="11"/>
      <c r="U487" s="11"/>
    </row>
    <row r="488" spans="20:21" x14ac:dyDescent="0.2">
      <c r="T488" s="11"/>
      <c r="U488" s="11"/>
    </row>
    <row r="489" spans="20:21" x14ac:dyDescent="0.2">
      <c r="T489" s="11"/>
      <c r="U489" s="11"/>
    </row>
    <row r="490" spans="20:21" x14ac:dyDescent="0.2">
      <c r="T490" s="11"/>
      <c r="U490" s="11"/>
    </row>
    <row r="491" spans="20:21" x14ac:dyDescent="0.2">
      <c r="T491" s="11"/>
      <c r="U491" s="11"/>
    </row>
    <row r="492" spans="20:21" x14ac:dyDescent="0.2">
      <c r="T492" s="11"/>
      <c r="U492" s="11"/>
    </row>
    <row r="493" spans="20:21" x14ac:dyDescent="0.2">
      <c r="T493" s="11"/>
      <c r="U493" s="11"/>
    </row>
    <row r="494" spans="20:21" x14ac:dyDescent="0.2">
      <c r="T494" s="11"/>
      <c r="U494" s="11"/>
    </row>
    <row r="495" spans="20:21" x14ac:dyDescent="0.2">
      <c r="T495" s="11"/>
      <c r="U495" s="11"/>
    </row>
    <row r="496" spans="20:21" x14ac:dyDescent="0.2">
      <c r="T496" s="11"/>
      <c r="U496" s="11"/>
    </row>
    <row r="497" spans="20:21" x14ac:dyDescent="0.2">
      <c r="T497" s="11"/>
      <c r="U497" s="11"/>
    </row>
    <row r="498" spans="20:21" x14ac:dyDescent="0.2">
      <c r="T498" s="11"/>
      <c r="U498" s="11"/>
    </row>
    <row r="499" spans="20:21" x14ac:dyDescent="0.2">
      <c r="T499" s="11"/>
      <c r="U499" s="11"/>
    </row>
    <row r="500" spans="20:21" x14ac:dyDescent="0.2">
      <c r="T500" s="11"/>
      <c r="U500" s="11"/>
    </row>
    <row r="501" spans="20:21" x14ac:dyDescent="0.2">
      <c r="T501" s="11"/>
      <c r="U501" s="11"/>
    </row>
    <row r="502" spans="20:21" x14ac:dyDescent="0.2">
      <c r="T502" s="11"/>
      <c r="U502" s="11"/>
    </row>
    <row r="503" spans="20:21" x14ac:dyDescent="0.2">
      <c r="T503" s="11"/>
      <c r="U503" s="11"/>
    </row>
    <row r="504" spans="20:21" x14ac:dyDescent="0.2">
      <c r="T504" s="11"/>
      <c r="U504" s="11"/>
    </row>
    <row r="505" spans="20:21" x14ac:dyDescent="0.2">
      <c r="T505" s="11"/>
      <c r="U505" s="11"/>
    </row>
    <row r="506" spans="20:21" x14ac:dyDescent="0.2">
      <c r="T506" s="11"/>
      <c r="U506" s="11"/>
    </row>
    <row r="507" spans="20:21" x14ac:dyDescent="0.2">
      <c r="T507" s="11"/>
      <c r="U507" s="11"/>
    </row>
    <row r="508" spans="20:21" x14ac:dyDescent="0.2">
      <c r="T508" s="11"/>
      <c r="U508" s="11"/>
    </row>
    <row r="509" spans="20:21" x14ac:dyDescent="0.2">
      <c r="T509" s="11"/>
      <c r="U509" s="11"/>
    </row>
    <row r="510" spans="20:21" x14ac:dyDescent="0.2">
      <c r="T510" s="11"/>
      <c r="U510" s="11"/>
    </row>
    <row r="511" spans="20:21" x14ac:dyDescent="0.2">
      <c r="T511" s="11"/>
      <c r="U511" s="11"/>
    </row>
    <row r="512" spans="20:21" x14ac:dyDescent="0.2">
      <c r="T512" s="11"/>
      <c r="U512" s="11"/>
    </row>
    <row r="513" spans="20:21" x14ac:dyDescent="0.2">
      <c r="T513" s="11"/>
      <c r="U513" s="11"/>
    </row>
    <row r="514" spans="20:21" x14ac:dyDescent="0.2">
      <c r="T514" s="11"/>
      <c r="U514" s="11"/>
    </row>
    <row r="515" spans="20:21" x14ac:dyDescent="0.2">
      <c r="T515" s="11"/>
      <c r="U515" s="11"/>
    </row>
    <row r="516" spans="20:21" x14ac:dyDescent="0.2">
      <c r="T516" s="11"/>
      <c r="U516" s="11"/>
    </row>
    <row r="517" spans="20:21" x14ac:dyDescent="0.2">
      <c r="T517" s="11"/>
      <c r="U517" s="11"/>
    </row>
    <row r="518" spans="20:21" x14ac:dyDescent="0.2">
      <c r="T518" s="11"/>
      <c r="U518" s="11"/>
    </row>
    <row r="519" spans="20:21" x14ac:dyDescent="0.2">
      <c r="T519" s="11"/>
      <c r="U519" s="11"/>
    </row>
    <row r="520" spans="20:21" x14ac:dyDescent="0.2">
      <c r="T520" s="11"/>
      <c r="U520" s="11"/>
    </row>
    <row r="521" spans="20:21" x14ac:dyDescent="0.2">
      <c r="T521" s="11"/>
      <c r="U521" s="11"/>
    </row>
    <row r="522" spans="20:21" x14ac:dyDescent="0.2">
      <c r="T522" s="11"/>
      <c r="U522" s="11"/>
    </row>
    <row r="523" spans="20:21" x14ac:dyDescent="0.2">
      <c r="T523" s="11"/>
      <c r="U523" s="11"/>
    </row>
    <row r="524" spans="20:21" x14ac:dyDescent="0.2">
      <c r="T524" s="11"/>
      <c r="U524" s="11"/>
    </row>
    <row r="525" spans="20:21" x14ac:dyDescent="0.2">
      <c r="T525" s="11"/>
      <c r="U525" s="11"/>
    </row>
    <row r="526" spans="20:21" x14ac:dyDescent="0.2">
      <c r="T526" s="11"/>
      <c r="U526" s="11"/>
    </row>
    <row r="527" spans="20:21" x14ac:dyDescent="0.2">
      <c r="T527" s="11"/>
      <c r="U527" s="11"/>
    </row>
    <row r="528" spans="20:21" x14ac:dyDescent="0.2">
      <c r="T528" s="11"/>
      <c r="U528" s="11"/>
    </row>
    <row r="529" spans="20:21" x14ac:dyDescent="0.2">
      <c r="T529" s="11"/>
      <c r="U529" s="11"/>
    </row>
    <row r="530" spans="20:21" x14ac:dyDescent="0.2">
      <c r="T530" s="11"/>
      <c r="U530" s="11"/>
    </row>
    <row r="531" spans="20:21" x14ac:dyDescent="0.2">
      <c r="T531" s="11"/>
      <c r="U531" s="11"/>
    </row>
    <row r="532" spans="20:21" x14ac:dyDescent="0.2">
      <c r="T532" s="11"/>
      <c r="U532" s="11"/>
    </row>
    <row r="533" spans="20:21" x14ac:dyDescent="0.2">
      <c r="T533" s="11"/>
      <c r="U533" s="11"/>
    </row>
    <row r="534" spans="20:21" x14ac:dyDescent="0.2">
      <c r="T534" s="11"/>
      <c r="U534" s="11"/>
    </row>
    <row r="535" spans="20:21" x14ac:dyDescent="0.2">
      <c r="T535" s="11"/>
      <c r="U535" s="11"/>
    </row>
    <row r="536" spans="20:21" x14ac:dyDescent="0.2">
      <c r="T536" s="11"/>
      <c r="U536" s="11"/>
    </row>
    <row r="537" spans="20:21" x14ac:dyDescent="0.2">
      <c r="T537" s="11"/>
      <c r="U537" s="11"/>
    </row>
    <row r="538" spans="20:21" x14ac:dyDescent="0.2">
      <c r="T538" s="11"/>
      <c r="U538" s="11"/>
    </row>
    <row r="539" spans="20:21" x14ac:dyDescent="0.2">
      <c r="T539" s="11"/>
      <c r="U539" s="11"/>
    </row>
    <row r="540" spans="20:21" x14ac:dyDescent="0.2">
      <c r="T540" s="11"/>
      <c r="U540" s="11"/>
    </row>
    <row r="541" spans="20:21" x14ac:dyDescent="0.2">
      <c r="T541" s="11"/>
      <c r="U541" s="11"/>
    </row>
    <row r="542" spans="20:21" x14ac:dyDescent="0.2">
      <c r="T542" s="11"/>
      <c r="U542" s="11"/>
    </row>
    <row r="543" spans="20:21" x14ac:dyDescent="0.2">
      <c r="T543" s="11"/>
      <c r="U543" s="11"/>
    </row>
    <row r="544" spans="20:21" x14ac:dyDescent="0.2">
      <c r="T544" s="11"/>
      <c r="U544" s="11"/>
    </row>
    <row r="545" spans="20:21" x14ac:dyDescent="0.2">
      <c r="T545" s="11"/>
      <c r="U545" s="11"/>
    </row>
    <row r="546" spans="20:21" x14ac:dyDescent="0.2">
      <c r="T546" s="11"/>
      <c r="U546" s="11"/>
    </row>
    <row r="547" spans="20:21" x14ac:dyDescent="0.2">
      <c r="T547" s="11"/>
      <c r="U547" s="11"/>
    </row>
    <row r="548" spans="20:21" x14ac:dyDescent="0.2">
      <c r="T548" s="11"/>
      <c r="U548" s="11"/>
    </row>
    <row r="549" spans="20:21" x14ac:dyDescent="0.2">
      <c r="T549" s="11"/>
      <c r="U549" s="11"/>
    </row>
    <row r="550" spans="20:21" x14ac:dyDescent="0.2">
      <c r="T550" s="11"/>
      <c r="U550" s="11"/>
    </row>
    <row r="551" spans="20:21" x14ac:dyDescent="0.2">
      <c r="T551" s="11"/>
      <c r="U551" s="11"/>
    </row>
    <row r="552" spans="20:21" x14ac:dyDescent="0.2">
      <c r="T552" s="11"/>
      <c r="U552" s="11"/>
    </row>
    <row r="553" spans="20:21" x14ac:dyDescent="0.2">
      <c r="T553" s="11"/>
      <c r="U553" s="11"/>
    </row>
    <row r="554" spans="20:21" x14ac:dyDescent="0.2">
      <c r="T554" s="11"/>
      <c r="U554" s="11"/>
    </row>
    <row r="555" spans="20:21" x14ac:dyDescent="0.2">
      <c r="T555" s="11"/>
      <c r="U555" s="11"/>
    </row>
    <row r="556" spans="20:21" x14ac:dyDescent="0.2">
      <c r="T556" s="11"/>
      <c r="U556" s="11"/>
    </row>
    <row r="557" spans="20:21" x14ac:dyDescent="0.2">
      <c r="T557" s="11"/>
      <c r="U557" s="11"/>
    </row>
    <row r="558" spans="20:21" x14ac:dyDescent="0.2">
      <c r="T558" s="11"/>
      <c r="U558" s="11"/>
    </row>
    <row r="559" spans="20:21" x14ac:dyDescent="0.2">
      <c r="T559" s="11"/>
      <c r="U559" s="11"/>
    </row>
    <row r="560" spans="20:21" x14ac:dyDescent="0.2">
      <c r="T560" s="11"/>
      <c r="U560" s="11"/>
    </row>
    <row r="561" spans="20:21" x14ac:dyDescent="0.2">
      <c r="T561" s="11"/>
      <c r="U561" s="11"/>
    </row>
    <row r="562" spans="20:21" x14ac:dyDescent="0.2">
      <c r="T562" s="11"/>
      <c r="U562" s="11"/>
    </row>
    <row r="563" spans="20:21" x14ac:dyDescent="0.2">
      <c r="T563" s="11"/>
      <c r="U563" s="11"/>
    </row>
    <row r="564" spans="20:21" x14ac:dyDescent="0.2">
      <c r="T564" s="11"/>
      <c r="U564" s="11"/>
    </row>
    <row r="565" spans="20:21" x14ac:dyDescent="0.2">
      <c r="T565" s="11"/>
      <c r="U565" s="11"/>
    </row>
    <row r="566" spans="20:21" x14ac:dyDescent="0.2">
      <c r="T566" s="11"/>
      <c r="U566" s="11"/>
    </row>
    <row r="567" spans="20:21" x14ac:dyDescent="0.2">
      <c r="T567" s="11"/>
      <c r="U567" s="11"/>
    </row>
    <row r="568" spans="20:21" x14ac:dyDescent="0.2">
      <c r="T568" s="11"/>
      <c r="U568" s="11"/>
    </row>
    <row r="569" spans="20:21" x14ac:dyDescent="0.2">
      <c r="T569" s="11"/>
      <c r="U569" s="11"/>
    </row>
    <row r="570" spans="20:21" x14ac:dyDescent="0.2">
      <c r="T570" s="11"/>
      <c r="U570" s="11"/>
    </row>
    <row r="571" spans="20:21" x14ac:dyDescent="0.2">
      <c r="T571" s="11"/>
      <c r="U571" s="11"/>
    </row>
    <row r="572" spans="20:21" x14ac:dyDescent="0.2">
      <c r="T572" s="11"/>
      <c r="U572" s="11"/>
    </row>
    <row r="573" spans="20:21" x14ac:dyDescent="0.2">
      <c r="T573" s="11"/>
      <c r="U573" s="11"/>
    </row>
    <row r="574" spans="20:21" x14ac:dyDescent="0.2">
      <c r="T574" s="11"/>
      <c r="U574" s="11"/>
    </row>
    <row r="575" spans="20:21" x14ac:dyDescent="0.2">
      <c r="T575" s="11"/>
      <c r="U575" s="11"/>
    </row>
    <row r="576" spans="20:21" x14ac:dyDescent="0.2">
      <c r="T576" s="11"/>
      <c r="U576" s="11"/>
    </row>
    <row r="577" spans="20:21" x14ac:dyDescent="0.2">
      <c r="T577" s="11"/>
      <c r="U577" s="11"/>
    </row>
    <row r="578" spans="20:21" x14ac:dyDescent="0.2">
      <c r="T578" s="11"/>
      <c r="U578" s="11"/>
    </row>
    <row r="579" spans="20:21" x14ac:dyDescent="0.2">
      <c r="T579" s="11"/>
      <c r="U579" s="11"/>
    </row>
    <row r="580" spans="20:21" x14ac:dyDescent="0.2">
      <c r="T580" s="11"/>
      <c r="U580" s="11"/>
    </row>
    <row r="581" spans="20:21" x14ac:dyDescent="0.2">
      <c r="T581" s="11"/>
      <c r="U581" s="11"/>
    </row>
    <row r="582" spans="20:21" x14ac:dyDescent="0.2">
      <c r="T582" s="11"/>
      <c r="U582" s="11"/>
    </row>
    <row r="583" spans="20:21" x14ac:dyDescent="0.2">
      <c r="T583" s="11"/>
      <c r="U583" s="11"/>
    </row>
    <row r="584" spans="20:21" x14ac:dyDescent="0.2">
      <c r="T584" s="11"/>
      <c r="U584" s="11"/>
    </row>
    <row r="585" spans="20:21" x14ac:dyDescent="0.2">
      <c r="T585" s="11"/>
      <c r="U585" s="11"/>
    </row>
    <row r="586" spans="20:21" x14ac:dyDescent="0.2">
      <c r="T586" s="11"/>
      <c r="U586" s="11"/>
    </row>
    <row r="587" spans="20:21" x14ac:dyDescent="0.2">
      <c r="T587" s="11"/>
      <c r="U587" s="11"/>
    </row>
    <row r="588" spans="20:21" x14ac:dyDescent="0.2">
      <c r="T588" s="11"/>
      <c r="U588" s="11"/>
    </row>
    <row r="589" spans="20:21" x14ac:dyDescent="0.2">
      <c r="T589" s="11"/>
      <c r="U589" s="11"/>
    </row>
    <row r="590" spans="20:21" x14ac:dyDescent="0.2">
      <c r="T590" s="11"/>
      <c r="U590" s="11"/>
    </row>
    <row r="591" spans="20:21" x14ac:dyDescent="0.2">
      <c r="T591" s="11"/>
      <c r="U591" s="11"/>
    </row>
    <row r="592" spans="20:21" x14ac:dyDescent="0.2">
      <c r="T592" s="11"/>
      <c r="U592" s="11"/>
    </row>
    <row r="593" spans="20:21" x14ac:dyDescent="0.2">
      <c r="T593" s="11"/>
      <c r="U593" s="11"/>
    </row>
    <row r="594" spans="20:21" x14ac:dyDescent="0.2">
      <c r="T594" s="11"/>
      <c r="U594" s="11"/>
    </row>
    <row r="595" spans="20:21" x14ac:dyDescent="0.2">
      <c r="T595" s="11"/>
      <c r="U595" s="11"/>
    </row>
    <row r="596" spans="20:21" x14ac:dyDescent="0.2">
      <c r="T596" s="11"/>
      <c r="U596" s="11"/>
    </row>
    <row r="597" spans="20:21" x14ac:dyDescent="0.2">
      <c r="T597" s="11"/>
      <c r="U597" s="11"/>
    </row>
    <row r="598" spans="20:21" x14ac:dyDescent="0.2">
      <c r="T598" s="11"/>
      <c r="U598" s="11"/>
    </row>
    <row r="599" spans="20:21" x14ac:dyDescent="0.2">
      <c r="T599" s="11"/>
      <c r="U599" s="11"/>
    </row>
    <row r="600" spans="20:21" x14ac:dyDescent="0.2">
      <c r="T600" s="11"/>
      <c r="U600" s="11"/>
    </row>
    <row r="601" spans="20:21" x14ac:dyDescent="0.2">
      <c r="T601" s="11"/>
      <c r="U601" s="11"/>
    </row>
    <row r="602" spans="20:21" x14ac:dyDescent="0.2">
      <c r="T602" s="11"/>
      <c r="U602" s="11"/>
    </row>
    <row r="603" spans="20:21" x14ac:dyDescent="0.2">
      <c r="T603" s="11"/>
      <c r="U603" s="11"/>
    </row>
    <row r="604" spans="20:21" x14ac:dyDescent="0.2">
      <c r="T604" s="11"/>
      <c r="U604" s="11"/>
    </row>
    <row r="605" spans="20:21" x14ac:dyDescent="0.2">
      <c r="T605" s="11"/>
      <c r="U605" s="11"/>
    </row>
    <row r="606" spans="20:21" x14ac:dyDescent="0.2">
      <c r="T606" s="11"/>
      <c r="U606" s="11"/>
    </row>
    <row r="607" spans="20:21" x14ac:dyDescent="0.2">
      <c r="T607" s="11"/>
      <c r="U607" s="11"/>
    </row>
    <row r="608" spans="20:21" x14ac:dyDescent="0.2">
      <c r="T608" s="11"/>
      <c r="U608" s="11"/>
    </row>
    <row r="609" spans="20:21" x14ac:dyDescent="0.2">
      <c r="T609" s="11"/>
      <c r="U609" s="11"/>
    </row>
    <row r="610" spans="20:21" x14ac:dyDescent="0.2">
      <c r="T610" s="11"/>
      <c r="U610" s="11"/>
    </row>
    <row r="611" spans="20:21" x14ac:dyDescent="0.2">
      <c r="T611" s="11"/>
      <c r="U611" s="11"/>
    </row>
    <row r="612" spans="20:21" x14ac:dyDescent="0.2">
      <c r="T612" s="11"/>
      <c r="U612" s="11"/>
    </row>
    <row r="613" spans="20:21" x14ac:dyDescent="0.2">
      <c r="T613" s="11"/>
      <c r="U613" s="11"/>
    </row>
    <row r="614" spans="20:21" x14ac:dyDescent="0.2">
      <c r="T614" s="11"/>
      <c r="U614" s="11"/>
    </row>
    <row r="615" spans="20:21" x14ac:dyDescent="0.2">
      <c r="T615" s="11"/>
      <c r="U615" s="11"/>
    </row>
    <row r="616" spans="20:21" x14ac:dyDescent="0.2">
      <c r="T616" s="11"/>
      <c r="U616" s="11"/>
    </row>
    <row r="617" spans="20:21" x14ac:dyDescent="0.2">
      <c r="T617" s="11"/>
      <c r="U617" s="11"/>
    </row>
    <row r="618" spans="20:21" x14ac:dyDescent="0.2">
      <c r="T618" s="11"/>
      <c r="U618" s="11"/>
    </row>
    <row r="619" spans="20:21" x14ac:dyDescent="0.2">
      <c r="T619" s="11"/>
      <c r="U619" s="11"/>
    </row>
    <row r="620" spans="20:21" x14ac:dyDescent="0.2">
      <c r="T620" s="11"/>
      <c r="U620" s="11"/>
    </row>
    <row r="621" spans="20:21" x14ac:dyDescent="0.2">
      <c r="T621" s="11"/>
      <c r="U621" s="11"/>
    </row>
    <row r="622" spans="20:21" x14ac:dyDescent="0.2">
      <c r="T622" s="11"/>
      <c r="U622" s="11"/>
    </row>
    <row r="623" spans="20:21" x14ac:dyDescent="0.2">
      <c r="T623" s="11"/>
      <c r="U623" s="11"/>
    </row>
    <row r="624" spans="20:21" x14ac:dyDescent="0.2">
      <c r="T624" s="11"/>
      <c r="U624" s="11"/>
    </row>
    <row r="625" spans="20:21" x14ac:dyDescent="0.2">
      <c r="T625" s="11"/>
      <c r="U625" s="11"/>
    </row>
    <row r="626" spans="20:21" x14ac:dyDescent="0.2">
      <c r="T626" s="11"/>
      <c r="U626" s="11"/>
    </row>
    <row r="627" spans="20:21" x14ac:dyDescent="0.2">
      <c r="T627" s="11"/>
      <c r="U627" s="11"/>
    </row>
    <row r="628" spans="20:21" x14ac:dyDescent="0.2">
      <c r="T628" s="11"/>
      <c r="U628" s="11"/>
    </row>
    <row r="629" spans="20:21" x14ac:dyDescent="0.2">
      <c r="T629" s="11"/>
      <c r="U629" s="11"/>
    </row>
    <row r="630" spans="20:21" x14ac:dyDescent="0.2">
      <c r="T630" s="11"/>
      <c r="U630" s="11"/>
    </row>
    <row r="631" spans="20:21" x14ac:dyDescent="0.2">
      <c r="T631" s="11"/>
      <c r="U631" s="11"/>
    </row>
    <row r="632" spans="20:21" x14ac:dyDescent="0.2">
      <c r="T632" s="11"/>
      <c r="U632" s="11"/>
    </row>
    <row r="633" spans="20:21" x14ac:dyDescent="0.2">
      <c r="T633" s="11"/>
      <c r="U633" s="11"/>
    </row>
    <row r="634" spans="20:21" x14ac:dyDescent="0.2">
      <c r="T634" s="11"/>
      <c r="U634" s="11"/>
    </row>
    <row r="635" spans="20:21" x14ac:dyDescent="0.2">
      <c r="T635" s="11"/>
      <c r="U635" s="11"/>
    </row>
    <row r="636" spans="20:21" x14ac:dyDescent="0.2">
      <c r="T636" s="11"/>
      <c r="U636" s="11"/>
    </row>
    <row r="637" spans="20:21" x14ac:dyDescent="0.2">
      <c r="T637" s="11"/>
      <c r="U637" s="11"/>
    </row>
    <row r="638" spans="20:21" x14ac:dyDescent="0.2">
      <c r="T638" s="11"/>
      <c r="U638" s="11"/>
    </row>
    <row r="639" spans="20:21" x14ac:dyDescent="0.2">
      <c r="T639" s="11"/>
      <c r="U639" s="11"/>
    </row>
    <row r="640" spans="20:21" x14ac:dyDescent="0.2">
      <c r="T640" s="11"/>
      <c r="U640" s="11"/>
    </row>
    <row r="641" spans="20:21" x14ac:dyDescent="0.2">
      <c r="T641" s="11"/>
      <c r="U641" s="11"/>
    </row>
    <row r="642" spans="20:21" x14ac:dyDescent="0.2">
      <c r="T642" s="11"/>
      <c r="U642" s="11"/>
    </row>
    <row r="643" spans="20:21" x14ac:dyDescent="0.2">
      <c r="T643" s="11"/>
      <c r="U643" s="11"/>
    </row>
    <row r="644" spans="20:21" x14ac:dyDescent="0.2">
      <c r="T644" s="11"/>
      <c r="U644" s="11"/>
    </row>
    <row r="645" spans="20:21" x14ac:dyDescent="0.2">
      <c r="T645" s="11"/>
      <c r="U645" s="11"/>
    </row>
    <row r="646" spans="20:21" x14ac:dyDescent="0.2">
      <c r="T646" s="11"/>
      <c r="U646" s="11"/>
    </row>
    <row r="647" spans="20:21" x14ac:dyDescent="0.2">
      <c r="T647" s="11"/>
      <c r="U647" s="11"/>
    </row>
    <row r="648" spans="20:21" x14ac:dyDescent="0.2">
      <c r="T648" s="11"/>
      <c r="U648" s="11"/>
    </row>
    <row r="649" spans="20:21" x14ac:dyDescent="0.2">
      <c r="T649" s="11"/>
      <c r="U649" s="11"/>
    </row>
    <row r="650" spans="20:21" x14ac:dyDescent="0.2">
      <c r="T650" s="11"/>
      <c r="U650" s="11"/>
    </row>
    <row r="651" spans="20:21" x14ac:dyDescent="0.2">
      <c r="T651" s="11"/>
      <c r="U651" s="11"/>
    </row>
    <row r="652" spans="20:21" x14ac:dyDescent="0.2">
      <c r="T652" s="11"/>
      <c r="U652" s="11"/>
    </row>
    <row r="653" spans="20:21" x14ac:dyDescent="0.2">
      <c r="T653" s="11"/>
      <c r="U653" s="11"/>
    </row>
    <row r="654" spans="20:21" x14ac:dyDescent="0.2">
      <c r="T654" s="11"/>
      <c r="U654" s="11"/>
    </row>
    <row r="655" spans="20:21" x14ac:dyDescent="0.2">
      <c r="T655" s="11"/>
      <c r="U655" s="11"/>
    </row>
    <row r="656" spans="20:21" x14ac:dyDescent="0.2">
      <c r="T656" s="11"/>
      <c r="U656" s="11"/>
    </row>
    <row r="657" spans="20:21" x14ac:dyDescent="0.2">
      <c r="T657" s="11"/>
      <c r="U657" s="11"/>
    </row>
    <row r="658" spans="20:21" x14ac:dyDescent="0.2">
      <c r="T658" s="11"/>
      <c r="U658" s="11"/>
    </row>
    <row r="659" spans="20:21" x14ac:dyDescent="0.2">
      <c r="T659" s="11"/>
      <c r="U659" s="11"/>
    </row>
    <row r="660" spans="20:21" x14ac:dyDescent="0.2">
      <c r="T660" s="11"/>
      <c r="U660" s="11"/>
    </row>
    <row r="661" spans="20:21" x14ac:dyDescent="0.2">
      <c r="T661" s="11"/>
      <c r="U661" s="11"/>
    </row>
    <row r="662" spans="20:21" x14ac:dyDescent="0.2">
      <c r="T662" s="11"/>
      <c r="U662" s="11"/>
    </row>
    <row r="663" spans="20:21" x14ac:dyDescent="0.2">
      <c r="T663" s="11"/>
      <c r="U663" s="11"/>
    </row>
    <row r="664" spans="20:21" x14ac:dyDescent="0.2">
      <c r="T664" s="11"/>
      <c r="U664" s="11"/>
    </row>
    <row r="665" spans="20:21" x14ac:dyDescent="0.2">
      <c r="T665" s="11"/>
      <c r="U665" s="11"/>
    </row>
    <row r="666" spans="20:21" x14ac:dyDescent="0.2">
      <c r="T666" s="11"/>
      <c r="U666" s="11"/>
    </row>
    <row r="667" spans="20:21" x14ac:dyDescent="0.2">
      <c r="T667" s="11"/>
      <c r="U667" s="11"/>
    </row>
    <row r="668" spans="20:21" x14ac:dyDescent="0.2">
      <c r="T668" s="11"/>
      <c r="U668" s="11"/>
    </row>
    <row r="669" spans="20:21" x14ac:dyDescent="0.2">
      <c r="T669" s="11"/>
      <c r="U669" s="11"/>
    </row>
    <row r="670" spans="20:21" x14ac:dyDescent="0.2">
      <c r="T670" s="11"/>
      <c r="U670" s="11"/>
    </row>
    <row r="671" spans="20:21" x14ac:dyDescent="0.2">
      <c r="T671" s="11"/>
      <c r="U671" s="11"/>
    </row>
    <row r="672" spans="20:21" x14ac:dyDescent="0.2">
      <c r="T672" s="11"/>
      <c r="U672" s="11"/>
    </row>
    <row r="673" spans="20:21" x14ac:dyDescent="0.2">
      <c r="T673" s="11"/>
      <c r="U673" s="11"/>
    </row>
    <row r="674" spans="20:21" x14ac:dyDescent="0.2">
      <c r="T674" s="11"/>
      <c r="U674" s="11"/>
    </row>
    <row r="675" spans="20:21" x14ac:dyDescent="0.2">
      <c r="T675" s="11"/>
      <c r="U675" s="11"/>
    </row>
    <row r="676" spans="20:21" x14ac:dyDescent="0.2">
      <c r="T676" s="11"/>
      <c r="U676" s="11"/>
    </row>
    <row r="677" spans="20:21" x14ac:dyDescent="0.2">
      <c r="T677" s="11"/>
      <c r="U677" s="11"/>
    </row>
    <row r="678" spans="20:21" x14ac:dyDescent="0.2">
      <c r="T678" s="11"/>
      <c r="U678" s="11"/>
    </row>
    <row r="679" spans="20:21" x14ac:dyDescent="0.2">
      <c r="T679" s="11"/>
      <c r="U679" s="11"/>
    </row>
    <row r="680" spans="20:21" x14ac:dyDescent="0.2">
      <c r="T680" s="11"/>
      <c r="U680" s="11"/>
    </row>
    <row r="681" spans="20:21" x14ac:dyDescent="0.2">
      <c r="T681" s="11"/>
      <c r="U681" s="11"/>
    </row>
    <row r="682" spans="20:21" x14ac:dyDescent="0.2">
      <c r="T682" s="11"/>
      <c r="U682" s="11"/>
    </row>
    <row r="683" spans="20:21" x14ac:dyDescent="0.2">
      <c r="T683" s="11"/>
      <c r="U683" s="11"/>
    </row>
    <row r="684" spans="20:21" x14ac:dyDescent="0.2">
      <c r="T684" s="11"/>
      <c r="U684" s="11"/>
    </row>
    <row r="685" spans="20:21" x14ac:dyDescent="0.2">
      <c r="T685" s="11"/>
      <c r="U685" s="11"/>
    </row>
    <row r="686" spans="20:21" x14ac:dyDescent="0.2">
      <c r="T686" s="11"/>
      <c r="U686" s="11"/>
    </row>
    <row r="687" spans="20:21" x14ac:dyDescent="0.2">
      <c r="T687" s="11"/>
      <c r="U687" s="11"/>
    </row>
    <row r="688" spans="20:21" x14ac:dyDescent="0.2">
      <c r="T688" s="11"/>
      <c r="U688" s="11"/>
    </row>
    <row r="689" spans="20:21" x14ac:dyDescent="0.2">
      <c r="T689" s="11"/>
      <c r="U689" s="11"/>
    </row>
    <row r="690" spans="20:21" x14ac:dyDescent="0.2">
      <c r="T690" s="11"/>
      <c r="U690" s="11"/>
    </row>
    <row r="691" spans="20:21" x14ac:dyDescent="0.2">
      <c r="T691" s="11"/>
      <c r="U691" s="11"/>
    </row>
    <row r="692" spans="20:21" x14ac:dyDescent="0.2">
      <c r="T692" s="11"/>
      <c r="U692" s="11"/>
    </row>
    <row r="693" spans="20:21" x14ac:dyDescent="0.2">
      <c r="T693" s="11"/>
      <c r="U693" s="11"/>
    </row>
    <row r="694" spans="20:21" x14ac:dyDescent="0.2">
      <c r="T694" s="11"/>
      <c r="U694" s="11"/>
    </row>
    <row r="695" spans="20:21" x14ac:dyDescent="0.2">
      <c r="T695" s="11"/>
      <c r="U695" s="11"/>
    </row>
    <row r="696" spans="20:21" x14ac:dyDescent="0.2">
      <c r="T696" s="11"/>
      <c r="U696" s="11"/>
    </row>
    <row r="697" spans="20:21" x14ac:dyDescent="0.2">
      <c r="T697" s="11"/>
      <c r="U697" s="11"/>
    </row>
    <row r="698" spans="20:21" x14ac:dyDescent="0.2">
      <c r="T698" s="11"/>
      <c r="U698" s="11"/>
    </row>
    <row r="699" spans="20:21" x14ac:dyDescent="0.2">
      <c r="T699" s="11"/>
      <c r="U699" s="11"/>
    </row>
    <row r="700" spans="20:21" x14ac:dyDescent="0.2">
      <c r="T700" s="11"/>
      <c r="U700" s="11"/>
    </row>
    <row r="701" spans="20:21" x14ac:dyDescent="0.2">
      <c r="T701" s="11"/>
      <c r="U701" s="11"/>
    </row>
    <row r="702" spans="20:21" x14ac:dyDescent="0.2">
      <c r="T702" s="11"/>
      <c r="U702" s="11"/>
    </row>
    <row r="703" spans="20:21" x14ac:dyDescent="0.2">
      <c r="T703" s="11"/>
      <c r="U703" s="11"/>
    </row>
    <row r="704" spans="20:21" x14ac:dyDescent="0.2">
      <c r="T704" s="11"/>
      <c r="U704" s="11"/>
    </row>
    <row r="705" spans="8:21" x14ac:dyDescent="0.2">
      <c r="T705" s="11"/>
      <c r="U705" s="11"/>
    </row>
    <row r="706" spans="8:21" x14ac:dyDescent="0.2">
      <c r="H706" s="97" t="s">
        <v>998</v>
      </c>
      <c r="T706" s="11"/>
      <c r="U706" s="11"/>
    </row>
    <row r="707" spans="8:21" x14ac:dyDescent="0.2">
      <c r="H707" s="97" t="s">
        <v>999</v>
      </c>
      <c r="T707" s="11"/>
      <c r="U707" s="11"/>
    </row>
    <row r="708" spans="8:21" x14ac:dyDescent="0.2">
      <c r="H708" s="97" t="s">
        <v>1000</v>
      </c>
      <c r="T708" s="11"/>
      <c r="U708" s="11"/>
    </row>
    <row r="709" spans="8:21" x14ac:dyDescent="0.2">
      <c r="H709" s="97" t="s">
        <v>1001</v>
      </c>
      <c r="T709" s="11"/>
      <c r="U709" s="11"/>
    </row>
    <row r="710" spans="8:21" x14ac:dyDescent="0.2">
      <c r="H710" s="97" t="s">
        <v>1002</v>
      </c>
      <c r="T710" s="11"/>
      <c r="U710" s="11"/>
    </row>
    <row r="711" spans="8:21" x14ac:dyDescent="0.2">
      <c r="H711" s="97" t="s">
        <v>1003</v>
      </c>
      <c r="T711" s="11"/>
      <c r="U711" s="11"/>
    </row>
    <row r="712" spans="8:21" x14ac:dyDescent="0.2">
      <c r="H712" s="97" t="s">
        <v>1004</v>
      </c>
      <c r="T712" s="11"/>
      <c r="U712" s="11"/>
    </row>
    <row r="713" spans="8:21" x14ac:dyDescent="0.2">
      <c r="T713" s="11"/>
      <c r="U713" s="11"/>
    </row>
    <row r="714" spans="8:21" x14ac:dyDescent="0.2">
      <c r="T714" s="11"/>
      <c r="U714" s="11"/>
    </row>
    <row r="715" spans="8:21" x14ac:dyDescent="0.2">
      <c r="T715" s="11"/>
      <c r="U715" s="11"/>
    </row>
    <row r="716" spans="8:21" x14ac:dyDescent="0.2">
      <c r="T716" s="11"/>
      <c r="U716" s="11"/>
    </row>
    <row r="717" spans="8:21" x14ac:dyDescent="0.2">
      <c r="T717" s="11"/>
      <c r="U717" s="11"/>
    </row>
    <row r="718" spans="8:21" x14ac:dyDescent="0.2">
      <c r="T718" s="11"/>
      <c r="U718" s="11"/>
    </row>
    <row r="719" spans="8:21" x14ac:dyDescent="0.2">
      <c r="T719" s="11"/>
      <c r="U719" s="11"/>
    </row>
    <row r="720" spans="8:21" x14ac:dyDescent="0.2">
      <c r="T720" s="11"/>
      <c r="U720" s="11"/>
    </row>
    <row r="721" spans="20:21" x14ac:dyDescent="0.2">
      <c r="T721" s="11"/>
      <c r="U721" s="11"/>
    </row>
    <row r="722" spans="20:21" x14ac:dyDescent="0.2">
      <c r="T722" s="11"/>
      <c r="U722" s="11"/>
    </row>
    <row r="723" spans="20:21" x14ac:dyDescent="0.2">
      <c r="T723" s="11"/>
      <c r="U723" s="11"/>
    </row>
    <row r="724" spans="20:21" x14ac:dyDescent="0.2">
      <c r="T724" s="11"/>
      <c r="U724" s="11"/>
    </row>
    <row r="725" spans="20:21" x14ac:dyDescent="0.2">
      <c r="T725" s="11"/>
      <c r="U725" s="11"/>
    </row>
    <row r="726" spans="20:21" x14ac:dyDescent="0.2">
      <c r="T726" s="11"/>
      <c r="U726" s="11"/>
    </row>
    <row r="727" spans="20:21" x14ac:dyDescent="0.2">
      <c r="T727" s="11"/>
      <c r="U727" s="11"/>
    </row>
    <row r="728" spans="20:21" x14ac:dyDescent="0.2">
      <c r="T728" s="11"/>
      <c r="U728" s="11"/>
    </row>
    <row r="729" spans="20:21" x14ac:dyDescent="0.2">
      <c r="T729" s="11"/>
      <c r="U729" s="11"/>
    </row>
    <row r="730" spans="20:21" x14ac:dyDescent="0.2">
      <c r="T730" s="11"/>
      <c r="U730" s="11"/>
    </row>
    <row r="731" spans="20:21" x14ac:dyDescent="0.2">
      <c r="T731" s="11"/>
      <c r="U731" s="11"/>
    </row>
    <row r="732" spans="20:21" x14ac:dyDescent="0.2">
      <c r="T732" s="11"/>
      <c r="U732" s="11"/>
    </row>
    <row r="733" spans="20:21" x14ac:dyDescent="0.2">
      <c r="T733" s="11"/>
      <c r="U733" s="11"/>
    </row>
    <row r="734" spans="20:21" x14ac:dyDescent="0.2">
      <c r="T734" s="11"/>
      <c r="U734" s="11"/>
    </row>
    <row r="735" spans="20:21" x14ac:dyDescent="0.2">
      <c r="T735" s="11"/>
      <c r="U735" s="11"/>
    </row>
    <row r="736" spans="20:21" x14ac:dyDescent="0.2">
      <c r="T736" s="11"/>
      <c r="U736" s="11"/>
    </row>
    <row r="737" spans="20:21" x14ac:dyDescent="0.2">
      <c r="T737" s="11"/>
      <c r="U737" s="11"/>
    </row>
    <row r="738" spans="20:21" x14ac:dyDescent="0.2">
      <c r="T738" s="11"/>
      <c r="U738" s="11"/>
    </row>
    <row r="739" spans="20:21" x14ac:dyDescent="0.2">
      <c r="T739" s="11"/>
      <c r="U739" s="11"/>
    </row>
    <row r="740" spans="20:21" x14ac:dyDescent="0.2">
      <c r="T740" s="11"/>
      <c r="U740" s="11"/>
    </row>
    <row r="741" spans="20:21" x14ac:dyDescent="0.2">
      <c r="T741" s="11"/>
      <c r="U741" s="11"/>
    </row>
    <row r="742" spans="20:21" x14ac:dyDescent="0.2">
      <c r="T742" s="11"/>
      <c r="U742" s="11"/>
    </row>
    <row r="743" spans="20:21" x14ac:dyDescent="0.2">
      <c r="T743" s="11"/>
      <c r="U743" s="11"/>
    </row>
    <row r="744" spans="20:21" x14ac:dyDescent="0.2">
      <c r="T744" s="11"/>
      <c r="U744" s="11"/>
    </row>
    <row r="745" spans="20:21" x14ac:dyDescent="0.2">
      <c r="T745" s="11"/>
      <c r="U745" s="11"/>
    </row>
    <row r="746" spans="20:21" x14ac:dyDescent="0.2">
      <c r="T746" s="11"/>
      <c r="U746" s="11"/>
    </row>
    <row r="747" spans="20:21" x14ac:dyDescent="0.2">
      <c r="T747" s="11"/>
      <c r="U747" s="11"/>
    </row>
    <row r="748" spans="20:21" x14ac:dyDescent="0.2">
      <c r="T748" s="11"/>
      <c r="U748" s="11"/>
    </row>
    <row r="749" spans="20:21" x14ac:dyDescent="0.2">
      <c r="T749" s="11"/>
      <c r="U749" s="11"/>
    </row>
    <row r="750" spans="20:21" x14ac:dyDescent="0.2">
      <c r="T750" s="11"/>
      <c r="U750" s="11"/>
    </row>
    <row r="751" spans="20:21" x14ac:dyDescent="0.2">
      <c r="T751" s="11"/>
      <c r="U751" s="11"/>
    </row>
    <row r="752" spans="20:21" x14ac:dyDescent="0.2">
      <c r="T752" s="11"/>
      <c r="U752" s="11"/>
    </row>
    <row r="753" spans="20:21" x14ac:dyDescent="0.2">
      <c r="T753" s="11"/>
      <c r="U753" s="11"/>
    </row>
    <row r="754" spans="20:21" x14ac:dyDescent="0.2">
      <c r="T754" s="11"/>
      <c r="U754" s="11"/>
    </row>
    <row r="755" spans="20:21" x14ac:dyDescent="0.2">
      <c r="T755" s="11"/>
      <c r="U755" s="11"/>
    </row>
    <row r="756" spans="20:21" x14ac:dyDescent="0.2">
      <c r="T756" s="11"/>
      <c r="U756" s="11"/>
    </row>
    <row r="757" spans="20:21" x14ac:dyDescent="0.2">
      <c r="T757" s="11"/>
      <c r="U757" s="11"/>
    </row>
    <row r="758" spans="20:21" x14ac:dyDescent="0.2">
      <c r="T758" s="11"/>
      <c r="U758" s="11"/>
    </row>
    <row r="759" spans="20:21" x14ac:dyDescent="0.2">
      <c r="T759" s="11"/>
      <c r="U759" s="11"/>
    </row>
    <row r="760" spans="20:21" x14ac:dyDescent="0.2">
      <c r="T760" s="11"/>
      <c r="U760" s="11"/>
    </row>
    <row r="761" spans="20:21" x14ac:dyDescent="0.2">
      <c r="T761" s="11"/>
      <c r="U761" s="11"/>
    </row>
    <row r="762" spans="20:21" x14ac:dyDescent="0.2">
      <c r="T762" s="11"/>
      <c r="U762" s="11"/>
    </row>
    <row r="763" spans="20:21" x14ac:dyDescent="0.2">
      <c r="T763" s="11"/>
      <c r="U763" s="11"/>
    </row>
    <row r="764" spans="20:21" x14ac:dyDescent="0.2">
      <c r="T764" s="11"/>
      <c r="U764" s="11"/>
    </row>
    <row r="765" spans="20:21" x14ac:dyDescent="0.2">
      <c r="T765" s="11"/>
      <c r="U765" s="11"/>
    </row>
    <row r="766" spans="20:21" x14ac:dyDescent="0.2">
      <c r="T766" s="11"/>
      <c r="U766" s="11"/>
    </row>
    <row r="767" spans="20:21" x14ac:dyDescent="0.2">
      <c r="T767" s="11"/>
      <c r="U767" s="11"/>
    </row>
    <row r="768" spans="20:21" x14ac:dyDescent="0.2">
      <c r="T768" s="11"/>
      <c r="U768" s="11"/>
    </row>
    <row r="769" spans="20:21" x14ac:dyDescent="0.2">
      <c r="T769" s="11"/>
      <c r="U769" s="11"/>
    </row>
    <row r="770" spans="20:21" x14ac:dyDescent="0.2">
      <c r="T770" s="11"/>
      <c r="U770" s="11"/>
    </row>
    <row r="771" spans="20:21" x14ac:dyDescent="0.2">
      <c r="T771" s="11"/>
      <c r="U771" s="11"/>
    </row>
    <row r="772" spans="20:21" x14ac:dyDescent="0.2">
      <c r="T772" s="11"/>
      <c r="U772" s="11"/>
    </row>
    <row r="773" spans="20:21" x14ac:dyDescent="0.2">
      <c r="T773" s="11"/>
      <c r="U773" s="11"/>
    </row>
    <row r="774" spans="20:21" x14ac:dyDescent="0.2">
      <c r="T774" s="11"/>
      <c r="U774" s="11"/>
    </row>
    <row r="775" spans="20:21" x14ac:dyDescent="0.2">
      <c r="T775" s="11"/>
      <c r="U775" s="11"/>
    </row>
    <row r="776" spans="20:21" x14ac:dyDescent="0.2">
      <c r="T776" s="11"/>
      <c r="U776" s="11"/>
    </row>
    <row r="777" spans="20:21" x14ac:dyDescent="0.2">
      <c r="T777" s="11"/>
      <c r="U777" s="11"/>
    </row>
    <row r="778" spans="20:21" x14ac:dyDescent="0.2">
      <c r="T778" s="11"/>
      <c r="U778" s="11"/>
    </row>
    <row r="779" spans="20:21" x14ac:dyDescent="0.2">
      <c r="T779" s="11"/>
      <c r="U779" s="11"/>
    </row>
    <row r="780" spans="20:21" x14ac:dyDescent="0.2">
      <c r="T780" s="11"/>
      <c r="U780" s="11"/>
    </row>
    <row r="781" spans="20:21" x14ac:dyDescent="0.2">
      <c r="T781" s="11"/>
      <c r="U781" s="11"/>
    </row>
    <row r="782" spans="20:21" x14ac:dyDescent="0.2">
      <c r="T782" s="11"/>
      <c r="U782" s="11"/>
    </row>
    <row r="783" spans="20:21" x14ac:dyDescent="0.2">
      <c r="T783" s="11"/>
      <c r="U783" s="11"/>
    </row>
    <row r="784" spans="20:21" x14ac:dyDescent="0.2">
      <c r="T784" s="11"/>
      <c r="U784" s="11"/>
    </row>
    <row r="785" spans="20:21" x14ac:dyDescent="0.2">
      <c r="T785" s="11"/>
      <c r="U785" s="11"/>
    </row>
    <row r="786" spans="20:21" x14ac:dyDescent="0.2">
      <c r="T786" s="11"/>
      <c r="U786" s="11"/>
    </row>
    <row r="787" spans="20:21" x14ac:dyDescent="0.2">
      <c r="T787" s="11"/>
      <c r="U787" s="11"/>
    </row>
    <row r="788" spans="20:21" x14ac:dyDescent="0.2">
      <c r="T788" s="11"/>
      <c r="U788" s="11"/>
    </row>
    <row r="789" spans="20:21" x14ac:dyDescent="0.2">
      <c r="T789" s="11"/>
      <c r="U789" s="11"/>
    </row>
    <row r="790" spans="20:21" x14ac:dyDescent="0.2">
      <c r="T790" s="11"/>
      <c r="U790" s="11"/>
    </row>
    <row r="791" spans="20:21" x14ac:dyDescent="0.2">
      <c r="T791" s="11"/>
      <c r="U791" s="11"/>
    </row>
    <row r="792" spans="20:21" x14ac:dyDescent="0.2">
      <c r="T792" s="11"/>
      <c r="U792" s="11"/>
    </row>
    <row r="793" spans="20:21" x14ac:dyDescent="0.2">
      <c r="T793" s="11"/>
      <c r="U793" s="11"/>
    </row>
    <row r="794" spans="20:21" x14ac:dyDescent="0.2">
      <c r="T794" s="11"/>
      <c r="U794" s="11"/>
    </row>
    <row r="795" spans="20:21" x14ac:dyDescent="0.2">
      <c r="T795" s="11"/>
      <c r="U795" s="11"/>
    </row>
    <row r="796" spans="20:21" x14ac:dyDescent="0.2">
      <c r="T796" s="11"/>
      <c r="U796" s="11"/>
    </row>
    <row r="797" spans="20:21" x14ac:dyDescent="0.2">
      <c r="T797" s="11"/>
      <c r="U797" s="11"/>
    </row>
    <row r="798" spans="20:21" x14ac:dyDescent="0.2">
      <c r="T798" s="11"/>
      <c r="U798" s="11"/>
    </row>
    <row r="799" spans="20:21" x14ac:dyDescent="0.2">
      <c r="T799" s="11"/>
      <c r="U799" s="11"/>
    </row>
    <row r="800" spans="20:21" x14ac:dyDescent="0.2">
      <c r="T800" s="11"/>
      <c r="U800" s="11"/>
    </row>
    <row r="801" spans="20:21" x14ac:dyDescent="0.2">
      <c r="T801" s="11"/>
      <c r="U801" s="11"/>
    </row>
    <row r="802" spans="20:21" x14ac:dyDescent="0.2">
      <c r="T802" s="11"/>
      <c r="U802" s="11"/>
    </row>
    <row r="803" spans="20:21" x14ac:dyDescent="0.2">
      <c r="T803" s="11"/>
      <c r="U803" s="11"/>
    </row>
    <row r="804" spans="20:21" x14ac:dyDescent="0.2">
      <c r="T804" s="11"/>
      <c r="U804" s="11"/>
    </row>
    <row r="805" spans="20:21" x14ac:dyDescent="0.2">
      <c r="T805" s="11"/>
      <c r="U805" s="11"/>
    </row>
    <row r="806" spans="20:21" x14ac:dyDescent="0.2">
      <c r="T806" s="11"/>
      <c r="U806" s="11"/>
    </row>
    <row r="807" spans="20:21" x14ac:dyDescent="0.2">
      <c r="T807" s="11"/>
      <c r="U807" s="11"/>
    </row>
    <row r="808" spans="20:21" x14ac:dyDescent="0.2">
      <c r="T808" s="11"/>
      <c r="U808" s="11"/>
    </row>
    <row r="809" spans="20:21" x14ac:dyDescent="0.2">
      <c r="T809" s="11"/>
      <c r="U809" s="11"/>
    </row>
    <row r="810" spans="20:21" x14ac:dyDescent="0.2">
      <c r="T810" s="11"/>
      <c r="U810" s="11"/>
    </row>
    <row r="811" spans="20:21" x14ac:dyDescent="0.2">
      <c r="T811" s="11"/>
      <c r="U811" s="11"/>
    </row>
    <row r="812" spans="20:21" x14ac:dyDescent="0.2">
      <c r="T812" s="11"/>
      <c r="U812" s="11"/>
    </row>
    <row r="813" spans="20:21" x14ac:dyDescent="0.2">
      <c r="T813" s="11"/>
      <c r="U813" s="11"/>
    </row>
    <row r="814" spans="20:21" x14ac:dyDescent="0.2">
      <c r="T814" s="11"/>
      <c r="U814" s="11"/>
    </row>
    <row r="815" spans="20:21" x14ac:dyDescent="0.2">
      <c r="T815" s="11"/>
      <c r="U815" s="11"/>
    </row>
    <row r="816" spans="20:21" x14ac:dyDescent="0.2">
      <c r="T816" s="11"/>
      <c r="U816" s="11"/>
    </row>
    <row r="817" spans="20:21" x14ac:dyDescent="0.2">
      <c r="T817" s="11"/>
      <c r="U817" s="11"/>
    </row>
    <row r="818" spans="20:21" x14ac:dyDescent="0.2">
      <c r="T818" s="11"/>
      <c r="U818" s="11"/>
    </row>
    <row r="819" spans="20:21" x14ac:dyDescent="0.2">
      <c r="T819" s="11"/>
      <c r="U819" s="11"/>
    </row>
    <row r="820" spans="20:21" x14ac:dyDescent="0.2">
      <c r="T820" s="11"/>
      <c r="U820" s="11"/>
    </row>
    <row r="821" spans="20:21" x14ac:dyDescent="0.2">
      <c r="T821" s="11"/>
      <c r="U821" s="11"/>
    </row>
    <row r="822" spans="20:21" x14ac:dyDescent="0.2">
      <c r="T822" s="11"/>
      <c r="U822" s="11"/>
    </row>
    <row r="823" spans="20:21" x14ac:dyDescent="0.2">
      <c r="T823" s="11"/>
      <c r="U823" s="11"/>
    </row>
    <row r="824" spans="20:21" x14ac:dyDescent="0.2">
      <c r="T824" s="11"/>
      <c r="U824" s="11"/>
    </row>
    <row r="825" spans="20:21" x14ac:dyDescent="0.2">
      <c r="T825" s="11"/>
      <c r="U825" s="11"/>
    </row>
    <row r="826" spans="20:21" x14ac:dyDescent="0.2">
      <c r="T826" s="11"/>
      <c r="U826" s="11"/>
    </row>
    <row r="827" spans="20:21" x14ac:dyDescent="0.2">
      <c r="T827" s="11"/>
      <c r="U827" s="11"/>
    </row>
    <row r="828" spans="20:21" x14ac:dyDescent="0.2">
      <c r="T828" s="11"/>
      <c r="U828" s="11"/>
    </row>
    <row r="829" spans="20:21" x14ac:dyDescent="0.2">
      <c r="T829" s="11"/>
      <c r="U829" s="11"/>
    </row>
    <row r="830" spans="20:21" x14ac:dyDescent="0.2">
      <c r="T830" s="11"/>
      <c r="U830" s="11"/>
    </row>
    <row r="831" spans="20:21" x14ac:dyDescent="0.2">
      <c r="T831" s="11"/>
      <c r="U831" s="11"/>
    </row>
    <row r="832" spans="20:21" x14ac:dyDescent="0.2">
      <c r="T832" s="11"/>
      <c r="U832" s="11"/>
    </row>
    <row r="833" spans="20:21" x14ac:dyDescent="0.2">
      <c r="T833" s="11"/>
      <c r="U833" s="11"/>
    </row>
    <row r="834" spans="20:21" x14ac:dyDescent="0.2">
      <c r="T834" s="11"/>
      <c r="U834" s="11"/>
    </row>
    <row r="835" spans="20:21" x14ac:dyDescent="0.2">
      <c r="T835" s="11"/>
      <c r="U835" s="11"/>
    </row>
    <row r="836" spans="20:21" x14ac:dyDescent="0.2">
      <c r="T836" s="11"/>
      <c r="U836" s="11"/>
    </row>
    <row r="837" spans="20:21" x14ac:dyDescent="0.2">
      <c r="T837" s="11"/>
      <c r="U837" s="11"/>
    </row>
    <row r="838" spans="20:21" x14ac:dyDescent="0.2">
      <c r="T838" s="11"/>
      <c r="U838" s="11"/>
    </row>
    <row r="839" spans="20:21" x14ac:dyDescent="0.2">
      <c r="T839" s="11"/>
      <c r="U839" s="11"/>
    </row>
    <row r="840" spans="20:21" x14ac:dyDescent="0.2">
      <c r="T840" s="11"/>
      <c r="U840" s="11"/>
    </row>
    <row r="841" spans="20:21" x14ac:dyDescent="0.2">
      <c r="T841" s="11"/>
      <c r="U841" s="11"/>
    </row>
    <row r="842" spans="20:21" x14ac:dyDescent="0.2">
      <c r="T842" s="11"/>
      <c r="U842" s="11"/>
    </row>
    <row r="843" spans="20:21" x14ac:dyDescent="0.2">
      <c r="T843" s="11"/>
      <c r="U843" s="11"/>
    </row>
    <row r="844" spans="20:21" x14ac:dyDescent="0.2">
      <c r="T844" s="11"/>
      <c r="U844" s="11"/>
    </row>
    <row r="845" spans="20:21" x14ac:dyDescent="0.2">
      <c r="T845" s="11"/>
      <c r="U845" s="11"/>
    </row>
    <row r="846" spans="20:21" x14ac:dyDescent="0.2">
      <c r="T846" s="11"/>
      <c r="U846" s="11"/>
    </row>
    <row r="847" spans="20:21" x14ac:dyDescent="0.2">
      <c r="T847" s="11"/>
      <c r="U847" s="11"/>
    </row>
    <row r="848" spans="20:21" x14ac:dyDescent="0.2">
      <c r="T848" s="11"/>
      <c r="U848" s="11"/>
    </row>
    <row r="849" spans="20:21" x14ac:dyDescent="0.2">
      <c r="T849" s="11"/>
      <c r="U849" s="11"/>
    </row>
    <row r="850" spans="20:21" x14ac:dyDescent="0.2">
      <c r="T850" s="11"/>
      <c r="U850" s="11"/>
    </row>
    <row r="851" spans="20:21" x14ac:dyDescent="0.2">
      <c r="T851" s="11"/>
      <c r="U851" s="11"/>
    </row>
    <row r="852" spans="20:21" x14ac:dyDescent="0.2">
      <c r="T852" s="11"/>
      <c r="U852" s="11"/>
    </row>
    <row r="853" spans="20:21" x14ac:dyDescent="0.2">
      <c r="T853" s="11"/>
      <c r="U853" s="11"/>
    </row>
    <row r="854" spans="20:21" x14ac:dyDescent="0.2">
      <c r="T854" s="11"/>
      <c r="U854" s="11"/>
    </row>
    <row r="855" spans="20:21" x14ac:dyDescent="0.2">
      <c r="T855" s="11"/>
      <c r="U855" s="11"/>
    </row>
    <row r="856" spans="20:21" x14ac:dyDescent="0.2">
      <c r="T856" s="11"/>
      <c r="U856" s="11"/>
    </row>
    <row r="857" spans="20:21" x14ac:dyDescent="0.2">
      <c r="T857" s="11"/>
      <c r="U857" s="11"/>
    </row>
    <row r="858" spans="20:21" x14ac:dyDescent="0.2">
      <c r="T858" s="11"/>
      <c r="U858" s="11"/>
    </row>
    <row r="859" spans="20:21" x14ac:dyDescent="0.2">
      <c r="T859" s="11"/>
      <c r="U859" s="11"/>
    </row>
    <row r="860" spans="20:21" x14ac:dyDescent="0.2">
      <c r="T860" s="11"/>
      <c r="U860" s="11"/>
    </row>
    <row r="861" spans="20:21" x14ac:dyDescent="0.2">
      <c r="T861" s="11"/>
      <c r="U861" s="11"/>
    </row>
    <row r="862" spans="20:21" x14ac:dyDescent="0.2">
      <c r="T862" s="11"/>
      <c r="U862" s="11"/>
    </row>
    <row r="863" spans="20:21" x14ac:dyDescent="0.2">
      <c r="T863" s="11"/>
      <c r="U863" s="11"/>
    </row>
    <row r="864" spans="20:21" x14ac:dyDescent="0.2">
      <c r="T864" s="11"/>
      <c r="U864" s="11"/>
    </row>
    <row r="865" spans="20:21" x14ac:dyDescent="0.2">
      <c r="T865" s="11"/>
      <c r="U865" s="11"/>
    </row>
    <row r="866" spans="20:21" x14ac:dyDescent="0.2">
      <c r="T866" s="11"/>
      <c r="U866" s="11"/>
    </row>
    <row r="867" spans="20:21" x14ac:dyDescent="0.2">
      <c r="T867" s="11"/>
      <c r="U867" s="11"/>
    </row>
    <row r="868" spans="20:21" x14ac:dyDescent="0.2">
      <c r="T868" s="11"/>
      <c r="U868" s="11"/>
    </row>
    <row r="869" spans="20:21" x14ac:dyDescent="0.2">
      <c r="T869" s="11"/>
      <c r="U869" s="11"/>
    </row>
    <row r="870" spans="20:21" x14ac:dyDescent="0.2">
      <c r="T870" s="11"/>
      <c r="U870" s="11"/>
    </row>
    <row r="871" spans="20:21" x14ac:dyDescent="0.2">
      <c r="T871" s="11"/>
      <c r="U871" s="11"/>
    </row>
    <row r="872" spans="20:21" x14ac:dyDescent="0.2">
      <c r="T872" s="11"/>
      <c r="U872" s="11"/>
    </row>
    <row r="873" spans="20:21" x14ac:dyDescent="0.2">
      <c r="T873" s="11"/>
      <c r="U873" s="11"/>
    </row>
    <row r="874" spans="20:21" x14ac:dyDescent="0.2">
      <c r="T874" s="11"/>
      <c r="U874" s="11"/>
    </row>
    <row r="875" spans="20:21" x14ac:dyDescent="0.2">
      <c r="T875" s="11"/>
      <c r="U875" s="11"/>
    </row>
    <row r="876" spans="20:21" x14ac:dyDescent="0.2">
      <c r="T876" s="11"/>
      <c r="U876" s="11"/>
    </row>
    <row r="877" spans="20:21" x14ac:dyDescent="0.2">
      <c r="T877" s="11"/>
      <c r="U877" s="11"/>
    </row>
    <row r="878" spans="20:21" x14ac:dyDescent="0.2">
      <c r="T878" s="11"/>
      <c r="U878" s="11"/>
    </row>
    <row r="879" spans="20:21" x14ac:dyDescent="0.2">
      <c r="T879" s="11"/>
      <c r="U879" s="11"/>
    </row>
    <row r="880" spans="20:21" x14ac:dyDescent="0.2">
      <c r="T880" s="11"/>
      <c r="U880" s="11"/>
    </row>
    <row r="881" spans="20:21" x14ac:dyDescent="0.2">
      <c r="T881" s="11"/>
      <c r="U881" s="11"/>
    </row>
    <row r="882" spans="20:21" x14ac:dyDescent="0.2">
      <c r="T882" s="11"/>
      <c r="U882" s="11"/>
    </row>
    <row r="883" spans="20:21" x14ac:dyDescent="0.2">
      <c r="T883" s="11"/>
      <c r="U883" s="11"/>
    </row>
    <row r="884" spans="20:21" x14ac:dyDescent="0.2">
      <c r="T884" s="11"/>
      <c r="U884" s="11"/>
    </row>
    <row r="885" spans="20:21" x14ac:dyDescent="0.2">
      <c r="T885" s="11"/>
      <c r="U885" s="11"/>
    </row>
    <row r="886" spans="20:21" x14ac:dyDescent="0.2">
      <c r="T886" s="11"/>
      <c r="U886" s="11"/>
    </row>
    <row r="887" spans="20:21" x14ac:dyDescent="0.2">
      <c r="T887" s="11"/>
      <c r="U887" s="11"/>
    </row>
    <row r="888" spans="20:21" x14ac:dyDescent="0.2">
      <c r="T888" s="11"/>
      <c r="U888" s="11"/>
    </row>
    <row r="889" spans="20:21" x14ac:dyDescent="0.2">
      <c r="T889" s="11"/>
      <c r="U889" s="11"/>
    </row>
    <row r="890" spans="20:21" x14ac:dyDescent="0.2">
      <c r="T890" s="11"/>
      <c r="U890" s="11"/>
    </row>
    <row r="891" spans="20:21" x14ac:dyDescent="0.2">
      <c r="T891" s="11"/>
      <c r="U891" s="11"/>
    </row>
    <row r="892" spans="20:21" x14ac:dyDescent="0.2">
      <c r="T892" s="11"/>
      <c r="U892" s="11"/>
    </row>
    <row r="893" spans="20:21" x14ac:dyDescent="0.2">
      <c r="T893" s="11"/>
      <c r="U893" s="11"/>
    </row>
    <row r="894" spans="20:21" x14ac:dyDescent="0.2">
      <c r="T894" s="11"/>
      <c r="U894" s="11"/>
    </row>
    <row r="895" spans="20:21" x14ac:dyDescent="0.2">
      <c r="T895" s="11"/>
      <c r="U895" s="11"/>
    </row>
    <row r="896" spans="20:21" x14ac:dyDescent="0.2">
      <c r="T896" s="11"/>
      <c r="U896" s="11"/>
    </row>
    <row r="897" spans="20:21" x14ac:dyDescent="0.2">
      <c r="T897" s="11"/>
      <c r="U897" s="11"/>
    </row>
    <row r="898" spans="20:21" x14ac:dyDescent="0.2">
      <c r="T898" s="11"/>
      <c r="U898" s="11"/>
    </row>
    <row r="899" spans="20:21" x14ac:dyDescent="0.2">
      <c r="T899" s="11"/>
      <c r="U899" s="11"/>
    </row>
    <row r="900" spans="20:21" x14ac:dyDescent="0.2">
      <c r="T900" s="11"/>
      <c r="U900" s="11"/>
    </row>
    <row r="901" spans="20:21" x14ac:dyDescent="0.2">
      <c r="T901" s="11"/>
      <c r="U901" s="11"/>
    </row>
    <row r="902" spans="20:21" x14ac:dyDescent="0.2">
      <c r="T902" s="11"/>
      <c r="U902" s="11"/>
    </row>
    <row r="903" spans="20:21" x14ac:dyDescent="0.2">
      <c r="T903" s="11"/>
      <c r="U903" s="11"/>
    </row>
    <row r="904" spans="20:21" x14ac:dyDescent="0.2">
      <c r="T904" s="11"/>
      <c r="U904" s="11"/>
    </row>
    <row r="905" spans="20:21" x14ac:dyDescent="0.2">
      <c r="T905" s="11"/>
      <c r="U905" s="11"/>
    </row>
    <row r="906" spans="20:21" x14ac:dyDescent="0.2">
      <c r="T906" s="11"/>
      <c r="U906" s="11"/>
    </row>
    <row r="907" spans="20:21" x14ac:dyDescent="0.2">
      <c r="T907" s="11"/>
      <c r="U907" s="11"/>
    </row>
    <row r="908" spans="20:21" x14ac:dyDescent="0.2">
      <c r="T908" s="11"/>
      <c r="U908" s="11"/>
    </row>
    <row r="909" spans="20:21" x14ac:dyDescent="0.2">
      <c r="T909" s="11"/>
      <c r="U909" s="11"/>
    </row>
    <row r="910" spans="20:21" x14ac:dyDescent="0.2">
      <c r="T910" s="11"/>
      <c r="U910" s="11"/>
    </row>
    <row r="911" spans="20:21" x14ac:dyDescent="0.2">
      <c r="T911" s="11"/>
      <c r="U911" s="11"/>
    </row>
    <row r="912" spans="20:21" x14ac:dyDescent="0.2">
      <c r="T912" s="11"/>
      <c r="U912" s="11"/>
    </row>
    <row r="913" spans="20:21" x14ac:dyDescent="0.2">
      <c r="T913" s="11"/>
      <c r="U913" s="11"/>
    </row>
    <row r="914" spans="20:21" x14ac:dyDescent="0.2">
      <c r="T914" s="11"/>
      <c r="U914" s="11"/>
    </row>
    <row r="915" spans="20:21" x14ac:dyDescent="0.2">
      <c r="T915" s="11"/>
      <c r="U915" s="11"/>
    </row>
    <row r="916" spans="20:21" x14ac:dyDescent="0.2">
      <c r="T916" s="11"/>
      <c r="U916" s="11"/>
    </row>
    <row r="917" spans="20:21" x14ac:dyDescent="0.2">
      <c r="T917" s="11"/>
      <c r="U917" s="11"/>
    </row>
    <row r="918" spans="20:21" x14ac:dyDescent="0.2">
      <c r="T918" s="11"/>
      <c r="U918" s="11"/>
    </row>
    <row r="919" spans="20:21" x14ac:dyDescent="0.2">
      <c r="T919" s="11"/>
      <c r="U919" s="11"/>
    </row>
    <row r="920" spans="20:21" x14ac:dyDescent="0.2">
      <c r="T920" s="11"/>
      <c r="U920" s="11"/>
    </row>
    <row r="921" spans="20:21" x14ac:dyDescent="0.2">
      <c r="T921" s="11"/>
      <c r="U921" s="11"/>
    </row>
    <row r="922" spans="20:21" x14ac:dyDescent="0.2">
      <c r="T922" s="11"/>
      <c r="U922" s="11"/>
    </row>
    <row r="923" spans="20:21" x14ac:dyDescent="0.2">
      <c r="T923" s="11"/>
      <c r="U923" s="11"/>
    </row>
    <row r="924" spans="20:21" x14ac:dyDescent="0.2">
      <c r="T924" s="11"/>
      <c r="U924" s="11"/>
    </row>
    <row r="925" spans="20:21" x14ac:dyDescent="0.2">
      <c r="T925" s="11"/>
      <c r="U925" s="11"/>
    </row>
    <row r="926" spans="20:21" x14ac:dyDescent="0.2">
      <c r="T926" s="11"/>
      <c r="U926" s="11"/>
    </row>
    <row r="927" spans="20:21" x14ac:dyDescent="0.2">
      <c r="T927" s="11"/>
      <c r="U927" s="11"/>
    </row>
    <row r="928" spans="20:21" x14ac:dyDescent="0.2">
      <c r="T928" s="11"/>
      <c r="U928" s="11"/>
    </row>
    <row r="929" spans="20:21" x14ac:dyDescent="0.2">
      <c r="T929" s="11"/>
      <c r="U929" s="11"/>
    </row>
    <row r="930" spans="20:21" x14ac:dyDescent="0.2">
      <c r="T930" s="11"/>
      <c r="U930" s="11"/>
    </row>
    <row r="931" spans="20:21" x14ac:dyDescent="0.2">
      <c r="T931" s="11"/>
      <c r="U931" s="11"/>
    </row>
    <row r="932" spans="20:21" x14ac:dyDescent="0.2">
      <c r="T932" s="11"/>
      <c r="U932" s="11"/>
    </row>
    <row r="933" spans="20:21" x14ac:dyDescent="0.2">
      <c r="T933" s="11"/>
      <c r="U933" s="11"/>
    </row>
    <row r="934" spans="20:21" x14ac:dyDescent="0.2">
      <c r="T934" s="11"/>
      <c r="U934" s="11"/>
    </row>
    <row r="935" spans="20:21" x14ac:dyDescent="0.2">
      <c r="T935" s="11"/>
      <c r="U935" s="11"/>
    </row>
    <row r="936" spans="20:21" x14ac:dyDescent="0.2">
      <c r="T936" s="11"/>
      <c r="U936" s="11"/>
    </row>
    <row r="937" spans="20:21" x14ac:dyDescent="0.2">
      <c r="T937" s="11"/>
      <c r="U937" s="11"/>
    </row>
    <row r="938" spans="20:21" x14ac:dyDescent="0.2">
      <c r="T938" s="11"/>
      <c r="U938" s="11"/>
    </row>
    <row r="939" spans="20:21" x14ac:dyDescent="0.2">
      <c r="T939" s="11"/>
      <c r="U939" s="11"/>
    </row>
    <row r="940" spans="20:21" x14ac:dyDescent="0.2">
      <c r="T940" s="11"/>
      <c r="U940" s="11"/>
    </row>
    <row r="941" spans="20:21" x14ac:dyDescent="0.2">
      <c r="T941" s="11"/>
      <c r="U941" s="11"/>
    </row>
    <row r="942" spans="20:21" x14ac:dyDescent="0.2">
      <c r="T942" s="11"/>
      <c r="U942" s="11"/>
    </row>
    <row r="943" spans="20:21" x14ac:dyDescent="0.2">
      <c r="T943" s="11"/>
      <c r="U943" s="11"/>
    </row>
    <row r="944" spans="20:21" x14ac:dyDescent="0.2">
      <c r="T944" s="11"/>
      <c r="U944" s="11"/>
    </row>
    <row r="945" spans="20:21" x14ac:dyDescent="0.2">
      <c r="T945" s="11"/>
      <c r="U945" s="11"/>
    </row>
    <row r="946" spans="20:21" x14ac:dyDescent="0.2">
      <c r="T946" s="11"/>
      <c r="U946" s="11"/>
    </row>
    <row r="947" spans="20:21" x14ac:dyDescent="0.2">
      <c r="T947" s="11"/>
      <c r="U947" s="11"/>
    </row>
    <row r="948" spans="20:21" x14ac:dyDescent="0.2">
      <c r="T948" s="11"/>
      <c r="U948" s="11"/>
    </row>
    <row r="949" spans="20:21" x14ac:dyDescent="0.2">
      <c r="T949" s="11"/>
      <c r="U949" s="11"/>
    </row>
    <row r="950" spans="20:21" x14ac:dyDescent="0.2">
      <c r="T950" s="11"/>
      <c r="U950" s="11"/>
    </row>
    <row r="951" spans="20:21" x14ac:dyDescent="0.2">
      <c r="T951" s="11"/>
      <c r="U951" s="11"/>
    </row>
    <row r="952" spans="20:21" x14ac:dyDescent="0.2">
      <c r="T952" s="11"/>
      <c r="U952" s="11"/>
    </row>
    <row r="953" spans="20:21" x14ac:dyDescent="0.2">
      <c r="T953" s="11"/>
      <c r="U953" s="11"/>
    </row>
    <row r="954" spans="20:21" x14ac:dyDescent="0.2">
      <c r="T954" s="11"/>
      <c r="U954" s="11"/>
    </row>
    <row r="955" spans="20:21" x14ac:dyDescent="0.2">
      <c r="T955" s="11"/>
      <c r="U955" s="11"/>
    </row>
    <row r="956" spans="20:21" x14ac:dyDescent="0.2">
      <c r="T956" s="11"/>
      <c r="U956" s="11"/>
    </row>
    <row r="957" spans="20:21" x14ac:dyDescent="0.2">
      <c r="T957" s="11"/>
      <c r="U957" s="11"/>
    </row>
    <row r="958" spans="20:21" x14ac:dyDescent="0.2">
      <c r="T958" s="11"/>
      <c r="U958" s="11"/>
    </row>
    <row r="959" spans="20:21" x14ac:dyDescent="0.2">
      <c r="T959" s="11"/>
      <c r="U959" s="11"/>
    </row>
    <row r="960" spans="20:21" x14ac:dyDescent="0.2">
      <c r="T960" s="11"/>
      <c r="U960" s="11"/>
    </row>
    <row r="961" spans="20:21" x14ac:dyDescent="0.2">
      <c r="T961" s="11"/>
      <c r="U961" s="11"/>
    </row>
    <row r="962" spans="20:21" x14ac:dyDescent="0.2">
      <c r="T962" s="11"/>
      <c r="U962" s="11"/>
    </row>
    <row r="963" spans="20:21" x14ac:dyDescent="0.2">
      <c r="T963" s="11"/>
      <c r="U963" s="11"/>
    </row>
    <row r="964" spans="20:21" x14ac:dyDescent="0.2">
      <c r="T964" s="11"/>
      <c r="U964" s="11"/>
    </row>
    <row r="965" spans="20:21" x14ac:dyDescent="0.2">
      <c r="T965" s="11"/>
      <c r="U965" s="11"/>
    </row>
    <row r="966" spans="20:21" x14ac:dyDescent="0.2">
      <c r="T966" s="11"/>
      <c r="U966" s="11"/>
    </row>
    <row r="967" spans="20:21" x14ac:dyDescent="0.2">
      <c r="T967" s="11"/>
      <c r="U967" s="11"/>
    </row>
    <row r="968" spans="20:21" x14ac:dyDescent="0.2">
      <c r="T968" s="11"/>
      <c r="U968" s="11"/>
    </row>
    <row r="969" spans="20:21" x14ac:dyDescent="0.2">
      <c r="T969" s="11"/>
      <c r="U969" s="11"/>
    </row>
    <row r="970" spans="20:21" x14ac:dyDescent="0.2">
      <c r="T970" s="11"/>
      <c r="U970" s="11"/>
    </row>
    <row r="971" spans="20:21" x14ac:dyDescent="0.2">
      <c r="T971" s="11"/>
      <c r="U971" s="11"/>
    </row>
    <row r="972" spans="20:21" x14ac:dyDescent="0.2">
      <c r="T972" s="11"/>
      <c r="U972" s="11"/>
    </row>
    <row r="973" spans="20:21" x14ac:dyDescent="0.2">
      <c r="T973" s="11"/>
      <c r="U973" s="11"/>
    </row>
    <row r="974" spans="20:21" x14ac:dyDescent="0.2">
      <c r="T974" s="11"/>
      <c r="U974" s="11"/>
    </row>
    <row r="975" spans="20:21" x14ac:dyDescent="0.2">
      <c r="T975" s="11"/>
      <c r="U975" s="11"/>
    </row>
    <row r="976" spans="20:21" x14ac:dyDescent="0.2">
      <c r="T976" s="11"/>
      <c r="U976" s="11"/>
    </row>
    <row r="977" spans="20:21" x14ac:dyDescent="0.2">
      <c r="T977" s="11"/>
      <c r="U977" s="11"/>
    </row>
    <row r="978" spans="20:21" x14ac:dyDescent="0.2">
      <c r="T978" s="11"/>
      <c r="U978" s="11"/>
    </row>
    <row r="979" spans="20:21" x14ac:dyDescent="0.2">
      <c r="T979" s="11"/>
      <c r="U979" s="11"/>
    </row>
    <row r="980" spans="20:21" x14ac:dyDescent="0.2">
      <c r="T980" s="11"/>
      <c r="U980" s="11"/>
    </row>
    <row r="981" spans="20:21" x14ac:dyDescent="0.2">
      <c r="T981" s="11"/>
      <c r="U981" s="11"/>
    </row>
    <row r="982" spans="20:21" x14ac:dyDescent="0.2">
      <c r="T982" s="11"/>
      <c r="U982" s="11"/>
    </row>
    <row r="983" spans="20:21" x14ac:dyDescent="0.2">
      <c r="T983" s="11"/>
      <c r="U983" s="11"/>
    </row>
    <row r="984" spans="20:21" x14ac:dyDescent="0.2">
      <c r="T984" s="11"/>
      <c r="U984" s="11"/>
    </row>
    <row r="985" spans="20:21" x14ac:dyDescent="0.2">
      <c r="T985" s="11"/>
      <c r="U985" s="11"/>
    </row>
    <row r="986" spans="20:21" x14ac:dyDescent="0.2">
      <c r="T986" s="11"/>
      <c r="U986" s="11"/>
    </row>
    <row r="987" spans="20:21" x14ac:dyDescent="0.2">
      <c r="T987" s="11"/>
      <c r="U987" s="11"/>
    </row>
    <row r="988" spans="20:21" x14ac:dyDescent="0.2">
      <c r="T988" s="11"/>
      <c r="U988" s="11"/>
    </row>
    <row r="989" spans="20:21" x14ac:dyDescent="0.2">
      <c r="T989" s="11"/>
      <c r="U989" s="11"/>
    </row>
    <row r="990" spans="20:21" x14ac:dyDescent="0.2">
      <c r="T990" s="11"/>
      <c r="U990" s="11"/>
    </row>
    <row r="991" spans="20:21" x14ac:dyDescent="0.2">
      <c r="T991" s="11"/>
      <c r="U991" s="11"/>
    </row>
    <row r="992" spans="20:21" x14ac:dyDescent="0.2">
      <c r="T992" s="11"/>
      <c r="U992" s="11"/>
    </row>
    <row r="993" spans="20:21" x14ac:dyDescent="0.2">
      <c r="T993" s="11"/>
      <c r="U993" s="11"/>
    </row>
    <row r="994" spans="20:21" x14ac:dyDescent="0.2">
      <c r="T994" s="11"/>
      <c r="U994" s="11"/>
    </row>
    <row r="995" spans="20:21" x14ac:dyDescent="0.2">
      <c r="T995" s="11"/>
      <c r="U995" s="11"/>
    </row>
    <row r="996" spans="20:21" x14ac:dyDescent="0.2">
      <c r="T996" s="11"/>
      <c r="U996" s="11"/>
    </row>
    <row r="997" spans="20:21" x14ac:dyDescent="0.2">
      <c r="T997" s="11"/>
      <c r="U997" s="11"/>
    </row>
    <row r="998" spans="20:21" x14ac:dyDescent="0.2">
      <c r="T998" s="11"/>
      <c r="U998" s="11"/>
    </row>
    <row r="999" spans="20:21" x14ac:dyDescent="0.2">
      <c r="T999" s="11"/>
      <c r="U999" s="11"/>
    </row>
    <row r="1000" spans="20:21" x14ac:dyDescent="0.2">
      <c r="T1000" s="11"/>
      <c r="U1000" s="11"/>
    </row>
    <row r="1001" spans="20:21" x14ac:dyDescent="0.2">
      <c r="T1001" s="11"/>
      <c r="U1001" s="11"/>
    </row>
    <row r="1002" spans="20:21" x14ac:dyDescent="0.2">
      <c r="T1002" s="11"/>
      <c r="U1002" s="11"/>
    </row>
    <row r="1003" spans="20:21" x14ac:dyDescent="0.2">
      <c r="T1003" s="11"/>
      <c r="U1003" s="11"/>
    </row>
    <row r="1004" spans="20:21" x14ac:dyDescent="0.2">
      <c r="T1004" s="11"/>
      <c r="U1004" s="11"/>
    </row>
    <row r="1005" spans="20:21" x14ac:dyDescent="0.2">
      <c r="T1005" s="11"/>
      <c r="U1005" s="11"/>
    </row>
    <row r="1006" spans="20:21" x14ac:dyDescent="0.2">
      <c r="T1006" s="11"/>
      <c r="U1006" s="11"/>
    </row>
    <row r="1007" spans="20:21" x14ac:dyDescent="0.2">
      <c r="T1007" s="11"/>
      <c r="U1007" s="11"/>
    </row>
    <row r="1008" spans="20:21" x14ac:dyDescent="0.2">
      <c r="T1008" s="11"/>
      <c r="U1008" s="11"/>
    </row>
    <row r="1009" spans="20:21" x14ac:dyDescent="0.2">
      <c r="T1009" s="11"/>
      <c r="U1009" s="11"/>
    </row>
    <row r="1010" spans="20:21" x14ac:dyDescent="0.2">
      <c r="T1010" s="11"/>
      <c r="U1010" s="11"/>
    </row>
    <row r="1011" spans="20:21" x14ac:dyDescent="0.2">
      <c r="T1011" s="11"/>
      <c r="U1011" s="11"/>
    </row>
    <row r="1012" spans="20:21" x14ac:dyDescent="0.2">
      <c r="T1012" s="11"/>
      <c r="U1012" s="11"/>
    </row>
    <row r="1013" spans="20:21" x14ac:dyDescent="0.2">
      <c r="T1013" s="11"/>
      <c r="U1013" s="11"/>
    </row>
    <row r="1014" spans="20:21" x14ac:dyDescent="0.2">
      <c r="T1014" s="11"/>
      <c r="U1014" s="11"/>
    </row>
    <row r="1015" spans="20:21" x14ac:dyDescent="0.2">
      <c r="T1015" s="11"/>
      <c r="U1015" s="11"/>
    </row>
    <row r="1016" spans="20:21" x14ac:dyDescent="0.2">
      <c r="T1016" s="11"/>
      <c r="U1016" s="11"/>
    </row>
    <row r="1017" spans="20:21" x14ac:dyDescent="0.2">
      <c r="T1017" s="11"/>
      <c r="U1017" s="11"/>
    </row>
    <row r="1018" spans="20:21" x14ac:dyDescent="0.2">
      <c r="T1018" s="11"/>
      <c r="U1018" s="11"/>
    </row>
    <row r="1019" spans="20:21" x14ac:dyDescent="0.2">
      <c r="T1019" s="11"/>
      <c r="U1019" s="11"/>
    </row>
    <row r="1020" spans="20:21" x14ac:dyDescent="0.2">
      <c r="T1020" s="11"/>
      <c r="U1020" s="11"/>
    </row>
    <row r="1021" spans="20:21" x14ac:dyDescent="0.2">
      <c r="T1021" s="11"/>
      <c r="U1021" s="11"/>
    </row>
    <row r="1022" spans="20:21" x14ac:dyDescent="0.2">
      <c r="T1022" s="11"/>
      <c r="U1022" s="11"/>
    </row>
    <row r="1023" spans="20:21" x14ac:dyDescent="0.2">
      <c r="T1023" s="11"/>
      <c r="U1023" s="11"/>
    </row>
    <row r="1024" spans="20:21" x14ac:dyDescent="0.2">
      <c r="T1024" s="11"/>
      <c r="U1024" s="11"/>
    </row>
    <row r="1025" spans="20:21" x14ac:dyDescent="0.2">
      <c r="T1025" s="11"/>
      <c r="U1025" s="11"/>
    </row>
    <row r="1026" spans="20:21" x14ac:dyDescent="0.2">
      <c r="T1026" s="11"/>
      <c r="U1026" s="11"/>
    </row>
    <row r="1027" spans="20:21" x14ac:dyDescent="0.2">
      <c r="T1027" s="11"/>
      <c r="U1027" s="11"/>
    </row>
    <row r="1028" spans="20:21" x14ac:dyDescent="0.2">
      <c r="T1028" s="11"/>
      <c r="U1028" s="11"/>
    </row>
    <row r="1029" spans="20:21" x14ac:dyDescent="0.2">
      <c r="T1029" s="11"/>
      <c r="U1029" s="11"/>
    </row>
    <row r="1030" spans="20:21" x14ac:dyDescent="0.2">
      <c r="T1030" s="11"/>
      <c r="U1030" s="11"/>
    </row>
    <row r="1031" spans="20:21" x14ac:dyDescent="0.2">
      <c r="T1031" s="11"/>
      <c r="U1031" s="11"/>
    </row>
    <row r="1032" spans="20:21" x14ac:dyDescent="0.2">
      <c r="T1032" s="11"/>
      <c r="U1032" s="11"/>
    </row>
    <row r="1033" spans="20:21" x14ac:dyDescent="0.2">
      <c r="T1033" s="11"/>
      <c r="U1033" s="11"/>
    </row>
    <row r="1034" spans="20:21" x14ac:dyDescent="0.2">
      <c r="T1034" s="11"/>
      <c r="U1034" s="11"/>
    </row>
    <row r="1035" spans="20:21" x14ac:dyDescent="0.2">
      <c r="T1035" s="11"/>
      <c r="U1035" s="11"/>
    </row>
    <row r="1036" spans="20:21" x14ac:dyDescent="0.2">
      <c r="T1036" s="11"/>
      <c r="U1036" s="11"/>
    </row>
    <row r="1037" spans="20:21" x14ac:dyDescent="0.2">
      <c r="T1037" s="11"/>
      <c r="U1037" s="11"/>
    </row>
    <row r="1038" spans="20:21" x14ac:dyDescent="0.2">
      <c r="T1038" s="11"/>
      <c r="U1038" s="11"/>
    </row>
    <row r="1039" spans="20:21" x14ac:dyDescent="0.2">
      <c r="T1039" s="11"/>
      <c r="U1039" s="11"/>
    </row>
    <row r="1040" spans="20:21" x14ac:dyDescent="0.2">
      <c r="T1040" s="11"/>
      <c r="U1040" s="11"/>
    </row>
    <row r="1041" spans="20:21" x14ac:dyDescent="0.2">
      <c r="T1041" s="11"/>
      <c r="U1041" s="11"/>
    </row>
    <row r="1042" spans="20:21" x14ac:dyDescent="0.2">
      <c r="T1042" s="11"/>
      <c r="U1042" s="11"/>
    </row>
    <row r="1043" spans="20:21" x14ac:dyDescent="0.2">
      <c r="T1043" s="11"/>
      <c r="U1043" s="11"/>
    </row>
    <row r="1044" spans="20:21" x14ac:dyDescent="0.2">
      <c r="T1044" s="11"/>
      <c r="U1044" s="11"/>
    </row>
    <row r="1045" spans="20:21" x14ac:dyDescent="0.2">
      <c r="T1045" s="11"/>
      <c r="U1045" s="11"/>
    </row>
    <row r="1046" spans="20:21" x14ac:dyDescent="0.2">
      <c r="T1046" s="11"/>
      <c r="U1046" s="11"/>
    </row>
    <row r="1047" spans="20:21" x14ac:dyDescent="0.2">
      <c r="T1047" s="11"/>
      <c r="U1047" s="11"/>
    </row>
    <row r="1048" spans="20:21" x14ac:dyDescent="0.2">
      <c r="T1048" s="11"/>
      <c r="U1048" s="11"/>
    </row>
    <row r="1049" spans="20:21" x14ac:dyDescent="0.2">
      <c r="T1049" s="11"/>
      <c r="U1049" s="11"/>
    </row>
    <row r="1050" spans="20:21" x14ac:dyDescent="0.2">
      <c r="T1050" s="11"/>
      <c r="U1050" s="11"/>
    </row>
    <row r="1051" spans="20:21" x14ac:dyDescent="0.2">
      <c r="T1051" s="11"/>
      <c r="U1051" s="11"/>
    </row>
    <row r="1052" spans="20:21" x14ac:dyDescent="0.2">
      <c r="T1052" s="11"/>
      <c r="U1052" s="11"/>
    </row>
    <row r="1053" spans="20:21" x14ac:dyDescent="0.2">
      <c r="T1053" s="11"/>
      <c r="U1053" s="11"/>
    </row>
    <row r="1054" spans="20:21" x14ac:dyDescent="0.2">
      <c r="T1054" s="11"/>
      <c r="U1054" s="11"/>
    </row>
    <row r="1055" spans="20:21" x14ac:dyDescent="0.2">
      <c r="T1055" s="11"/>
      <c r="U1055" s="11"/>
    </row>
    <row r="1056" spans="20:21" x14ac:dyDescent="0.2">
      <c r="T1056" s="11"/>
      <c r="U1056" s="11"/>
    </row>
    <row r="1057" spans="20:21" x14ac:dyDescent="0.2">
      <c r="T1057" s="11"/>
      <c r="U1057" s="11"/>
    </row>
    <row r="1058" spans="20:21" x14ac:dyDescent="0.2">
      <c r="T1058" s="11"/>
      <c r="U1058" s="11"/>
    </row>
    <row r="1059" spans="20:21" x14ac:dyDescent="0.2">
      <c r="T1059" s="11"/>
      <c r="U1059" s="11"/>
    </row>
    <row r="1060" spans="20:21" x14ac:dyDescent="0.2">
      <c r="T1060" s="11"/>
      <c r="U1060" s="11"/>
    </row>
    <row r="1061" spans="20:21" x14ac:dyDescent="0.2">
      <c r="T1061" s="11"/>
      <c r="U1061" s="11"/>
    </row>
    <row r="1062" spans="20:21" x14ac:dyDescent="0.2">
      <c r="T1062" s="11"/>
      <c r="U1062" s="11"/>
    </row>
    <row r="1063" spans="20:21" x14ac:dyDescent="0.2">
      <c r="T1063" s="11"/>
      <c r="U1063" s="11"/>
    </row>
    <row r="1064" spans="20:21" x14ac:dyDescent="0.2">
      <c r="T1064" s="11"/>
      <c r="U1064" s="11"/>
    </row>
    <row r="1065" spans="20:21" x14ac:dyDescent="0.2">
      <c r="T1065" s="11"/>
      <c r="U1065" s="11"/>
    </row>
    <row r="1066" spans="20:21" x14ac:dyDescent="0.2">
      <c r="T1066" s="11"/>
      <c r="U1066" s="11"/>
    </row>
    <row r="1067" spans="20:21" x14ac:dyDescent="0.2">
      <c r="T1067" s="11"/>
      <c r="U1067" s="11"/>
    </row>
    <row r="1068" spans="20:21" x14ac:dyDescent="0.2">
      <c r="T1068" s="11"/>
      <c r="U1068" s="11"/>
    </row>
    <row r="1069" spans="20:21" x14ac:dyDescent="0.2">
      <c r="T1069" s="11"/>
      <c r="U1069" s="11"/>
    </row>
    <row r="1070" spans="20:21" x14ac:dyDescent="0.2">
      <c r="T1070" s="11"/>
      <c r="U1070" s="11"/>
    </row>
    <row r="1071" spans="20:21" x14ac:dyDescent="0.2">
      <c r="T1071" s="11"/>
      <c r="U1071" s="11"/>
    </row>
    <row r="1072" spans="20:21" x14ac:dyDescent="0.2">
      <c r="T1072" s="11"/>
      <c r="U1072" s="11"/>
    </row>
    <row r="1073" spans="20:21" x14ac:dyDescent="0.2">
      <c r="T1073" s="11"/>
      <c r="U1073" s="11"/>
    </row>
    <row r="1074" spans="20:21" x14ac:dyDescent="0.2">
      <c r="T1074" s="11"/>
      <c r="U1074" s="11"/>
    </row>
    <row r="1075" spans="20:21" x14ac:dyDescent="0.2">
      <c r="T1075" s="11"/>
      <c r="U1075" s="11"/>
    </row>
    <row r="1076" spans="20:21" x14ac:dyDescent="0.2">
      <c r="T1076" s="11"/>
      <c r="U1076" s="11"/>
    </row>
    <row r="1077" spans="20:21" x14ac:dyDescent="0.2">
      <c r="T1077" s="11"/>
      <c r="U1077" s="11"/>
    </row>
    <row r="1078" spans="20:21" x14ac:dyDescent="0.2">
      <c r="T1078" s="11"/>
      <c r="U1078" s="11"/>
    </row>
    <row r="1079" spans="20:21" x14ac:dyDescent="0.2">
      <c r="T1079" s="11"/>
      <c r="U1079" s="11"/>
    </row>
    <row r="1080" spans="20:21" x14ac:dyDescent="0.2">
      <c r="T1080" s="11"/>
      <c r="U1080" s="11"/>
    </row>
    <row r="1081" spans="20:21" x14ac:dyDescent="0.2">
      <c r="T1081" s="11"/>
      <c r="U1081" s="11"/>
    </row>
    <row r="1082" spans="20:21" x14ac:dyDescent="0.2">
      <c r="T1082" s="11"/>
      <c r="U1082" s="11"/>
    </row>
    <row r="1083" spans="20:21" x14ac:dyDescent="0.2">
      <c r="T1083" s="11"/>
      <c r="U1083" s="11"/>
    </row>
    <row r="1084" spans="20:21" x14ac:dyDescent="0.2">
      <c r="T1084" s="11"/>
      <c r="U1084" s="11"/>
    </row>
    <row r="1085" spans="20:21" x14ac:dyDescent="0.2">
      <c r="T1085" s="11"/>
      <c r="U1085" s="11"/>
    </row>
    <row r="1086" spans="20:21" x14ac:dyDescent="0.2">
      <c r="T1086" s="11"/>
      <c r="U1086" s="11"/>
    </row>
    <row r="1087" spans="20:21" x14ac:dyDescent="0.2">
      <c r="T1087" s="11"/>
      <c r="U1087" s="11"/>
    </row>
    <row r="1088" spans="20:21" x14ac:dyDescent="0.2">
      <c r="T1088" s="11"/>
      <c r="U1088" s="11"/>
    </row>
    <row r="1089" spans="20:21" x14ac:dyDescent="0.2">
      <c r="T1089" s="11"/>
      <c r="U1089" s="11"/>
    </row>
    <row r="1090" spans="20:21" x14ac:dyDescent="0.2">
      <c r="T1090" s="11"/>
      <c r="U1090" s="11"/>
    </row>
    <row r="1091" spans="20:21" x14ac:dyDescent="0.2">
      <c r="T1091" s="11"/>
      <c r="U1091" s="11"/>
    </row>
    <row r="1092" spans="20:21" x14ac:dyDescent="0.2">
      <c r="T1092" s="11"/>
      <c r="U1092" s="11"/>
    </row>
    <row r="1093" spans="20:21" x14ac:dyDescent="0.2">
      <c r="T1093" s="11"/>
      <c r="U1093" s="11"/>
    </row>
    <row r="1094" spans="20:21" x14ac:dyDescent="0.2">
      <c r="T1094" s="11"/>
      <c r="U1094" s="11"/>
    </row>
    <row r="1095" spans="20:21" x14ac:dyDescent="0.2">
      <c r="T1095" s="11"/>
      <c r="U1095" s="11"/>
    </row>
    <row r="1096" spans="20:21" x14ac:dyDescent="0.2">
      <c r="T1096" s="11"/>
      <c r="U1096" s="11"/>
    </row>
    <row r="1097" spans="20:21" x14ac:dyDescent="0.2">
      <c r="T1097" s="11"/>
      <c r="U1097" s="11"/>
    </row>
    <row r="1098" spans="20:21" x14ac:dyDescent="0.2">
      <c r="T1098" s="11"/>
      <c r="U1098" s="11"/>
    </row>
    <row r="1099" spans="20:21" x14ac:dyDescent="0.2">
      <c r="T1099" s="11"/>
      <c r="U1099" s="11"/>
    </row>
    <row r="1100" spans="20:21" x14ac:dyDescent="0.2">
      <c r="T1100" s="11"/>
      <c r="U1100" s="11"/>
    </row>
    <row r="1101" spans="20:21" x14ac:dyDescent="0.2">
      <c r="T1101" s="11"/>
      <c r="U1101" s="11"/>
    </row>
    <row r="1102" spans="20:21" x14ac:dyDescent="0.2">
      <c r="T1102" s="11"/>
      <c r="U1102" s="11"/>
    </row>
    <row r="1103" spans="20:21" x14ac:dyDescent="0.2">
      <c r="T1103" s="11"/>
      <c r="U1103" s="11"/>
    </row>
    <row r="1104" spans="20:21" x14ac:dyDescent="0.2">
      <c r="T1104" s="11"/>
      <c r="U1104" s="11"/>
    </row>
    <row r="1105" spans="20:21" x14ac:dyDescent="0.2">
      <c r="T1105" s="11"/>
      <c r="U1105" s="11"/>
    </row>
    <row r="1106" spans="20:21" x14ac:dyDescent="0.2">
      <c r="T1106" s="11"/>
      <c r="U1106" s="11"/>
    </row>
    <row r="1107" spans="20:21" x14ac:dyDescent="0.2">
      <c r="T1107" s="11"/>
      <c r="U1107" s="11"/>
    </row>
    <row r="1108" spans="20:21" x14ac:dyDescent="0.2">
      <c r="T1108" s="11"/>
      <c r="U1108" s="11"/>
    </row>
    <row r="1109" spans="20:21" x14ac:dyDescent="0.2">
      <c r="T1109" s="11"/>
      <c r="U1109" s="11"/>
    </row>
    <row r="1110" spans="20:21" x14ac:dyDescent="0.2">
      <c r="T1110" s="11"/>
      <c r="U1110" s="11"/>
    </row>
    <row r="1111" spans="20:21" x14ac:dyDescent="0.2">
      <c r="T1111" s="11"/>
      <c r="U1111" s="11"/>
    </row>
    <row r="1112" spans="20:21" x14ac:dyDescent="0.2">
      <c r="T1112" s="11"/>
      <c r="U1112" s="11"/>
    </row>
    <row r="1113" spans="20:21" x14ac:dyDescent="0.2">
      <c r="T1113" s="11"/>
      <c r="U1113" s="11"/>
    </row>
    <row r="1114" spans="20:21" x14ac:dyDescent="0.2">
      <c r="T1114" s="11"/>
      <c r="U1114" s="11"/>
    </row>
    <row r="1115" spans="20:21" x14ac:dyDescent="0.2">
      <c r="T1115" s="11"/>
      <c r="U1115" s="11"/>
    </row>
    <row r="1116" spans="20:21" x14ac:dyDescent="0.2">
      <c r="T1116" s="11"/>
      <c r="U1116" s="11"/>
    </row>
    <row r="1117" spans="20:21" x14ac:dyDescent="0.2">
      <c r="T1117" s="11"/>
      <c r="U1117" s="11"/>
    </row>
    <row r="1118" spans="20:21" x14ac:dyDescent="0.2">
      <c r="T1118" s="11"/>
      <c r="U1118" s="11"/>
    </row>
    <row r="1119" spans="20:21" x14ac:dyDescent="0.2">
      <c r="T1119" s="11"/>
      <c r="U1119" s="11"/>
    </row>
    <row r="1120" spans="20:21" x14ac:dyDescent="0.2">
      <c r="T1120" s="11"/>
      <c r="U1120" s="11"/>
    </row>
    <row r="1121" spans="20:21" x14ac:dyDescent="0.2">
      <c r="T1121" s="11"/>
      <c r="U1121" s="11"/>
    </row>
    <row r="1122" spans="20:21" x14ac:dyDescent="0.2">
      <c r="T1122" s="11"/>
      <c r="U1122" s="11"/>
    </row>
    <row r="1123" spans="20:21" x14ac:dyDescent="0.2">
      <c r="T1123" s="11"/>
      <c r="U1123" s="11"/>
    </row>
    <row r="1124" spans="20:21" x14ac:dyDescent="0.2">
      <c r="T1124" s="11"/>
      <c r="U1124" s="11"/>
    </row>
    <row r="1125" spans="20:21" x14ac:dyDescent="0.2">
      <c r="T1125" s="11"/>
      <c r="U1125" s="11"/>
    </row>
    <row r="1126" spans="20:21" x14ac:dyDescent="0.2">
      <c r="T1126" s="11"/>
      <c r="U1126" s="11"/>
    </row>
    <row r="1127" spans="20:21" x14ac:dyDescent="0.2">
      <c r="T1127" s="11"/>
      <c r="U1127" s="11"/>
    </row>
    <row r="1128" spans="20:21" x14ac:dyDescent="0.2">
      <c r="T1128" s="11"/>
      <c r="U1128" s="11"/>
    </row>
    <row r="1129" spans="20:21" x14ac:dyDescent="0.2">
      <c r="T1129" s="11"/>
      <c r="U1129" s="11"/>
    </row>
    <row r="1130" spans="20:21" x14ac:dyDescent="0.2">
      <c r="T1130" s="11"/>
      <c r="U1130" s="11"/>
    </row>
    <row r="1131" spans="20:21" x14ac:dyDescent="0.2">
      <c r="T1131" s="11"/>
      <c r="U1131" s="11"/>
    </row>
    <row r="1132" spans="20:21" x14ac:dyDescent="0.2">
      <c r="T1132" s="11"/>
      <c r="U1132" s="11"/>
    </row>
    <row r="1133" spans="20:21" x14ac:dyDescent="0.2">
      <c r="T1133" s="11"/>
      <c r="U1133" s="11"/>
    </row>
    <row r="1134" spans="20:21" x14ac:dyDescent="0.2">
      <c r="T1134" s="11"/>
      <c r="U1134" s="11"/>
    </row>
    <row r="1135" spans="20:21" x14ac:dyDescent="0.2">
      <c r="T1135" s="11"/>
      <c r="U1135" s="11"/>
    </row>
    <row r="1136" spans="20:21" x14ac:dyDescent="0.2">
      <c r="T1136" s="11"/>
      <c r="U1136" s="11"/>
    </row>
    <row r="1137" spans="20:21" x14ac:dyDescent="0.2">
      <c r="T1137" s="11"/>
      <c r="U1137" s="11"/>
    </row>
    <row r="1138" spans="20:21" x14ac:dyDescent="0.2">
      <c r="T1138" s="11"/>
      <c r="U1138" s="11"/>
    </row>
    <row r="1139" spans="20:21" x14ac:dyDescent="0.2">
      <c r="T1139" s="11"/>
      <c r="U1139" s="11"/>
    </row>
    <row r="1140" spans="20:21" x14ac:dyDescent="0.2">
      <c r="T1140" s="11"/>
      <c r="U1140" s="11"/>
    </row>
    <row r="1141" spans="20:21" x14ac:dyDescent="0.2">
      <c r="T1141" s="11"/>
      <c r="U1141" s="11"/>
    </row>
    <row r="1142" spans="20:21" x14ac:dyDescent="0.2">
      <c r="T1142" s="11"/>
      <c r="U1142" s="11"/>
    </row>
    <row r="1143" spans="20:21" x14ac:dyDescent="0.2">
      <c r="T1143" s="11"/>
      <c r="U1143" s="11"/>
    </row>
    <row r="1144" spans="20:21" x14ac:dyDescent="0.2">
      <c r="T1144" s="11"/>
      <c r="U1144" s="11"/>
    </row>
    <row r="1145" spans="20:21" x14ac:dyDescent="0.2">
      <c r="T1145" s="11"/>
      <c r="U1145" s="11"/>
    </row>
    <row r="1146" spans="20:21" x14ac:dyDescent="0.2">
      <c r="T1146" s="11"/>
      <c r="U1146" s="11"/>
    </row>
    <row r="1147" spans="20:21" x14ac:dyDescent="0.2">
      <c r="T1147" s="11"/>
      <c r="U1147" s="11"/>
    </row>
    <row r="1148" spans="20:21" x14ac:dyDescent="0.2">
      <c r="T1148" s="11"/>
      <c r="U1148" s="11"/>
    </row>
    <row r="1149" spans="20:21" x14ac:dyDescent="0.2">
      <c r="T1149" s="11"/>
      <c r="U1149" s="11"/>
    </row>
    <row r="1150" spans="20:21" x14ac:dyDescent="0.2">
      <c r="T1150" s="11"/>
      <c r="U1150" s="11"/>
    </row>
    <row r="1151" spans="20:21" x14ac:dyDescent="0.2">
      <c r="T1151" s="11"/>
      <c r="U1151" s="11"/>
    </row>
    <row r="1152" spans="20:21" x14ac:dyDescent="0.2">
      <c r="T1152" s="11"/>
      <c r="U1152" s="11"/>
    </row>
    <row r="1153" spans="20:21" x14ac:dyDescent="0.2">
      <c r="T1153" s="11"/>
      <c r="U1153" s="11"/>
    </row>
    <row r="1154" spans="20:21" x14ac:dyDescent="0.2">
      <c r="T1154" s="11"/>
      <c r="U1154" s="11"/>
    </row>
    <row r="1155" spans="20:21" x14ac:dyDescent="0.2">
      <c r="T1155" s="11"/>
      <c r="U1155" s="11"/>
    </row>
    <row r="1156" spans="20:21" x14ac:dyDescent="0.2">
      <c r="T1156" s="11"/>
      <c r="U1156" s="11"/>
    </row>
    <row r="1157" spans="20:21" x14ac:dyDescent="0.2">
      <c r="T1157" s="11"/>
      <c r="U1157" s="11"/>
    </row>
    <row r="1158" spans="20:21" x14ac:dyDescent="0.2">
      <c r="T1158" s="11"/>
      <c r="U1158" s="11"/>
    </row>
    <row r="1159" spans="20:21" x14ac:dyDescent="0.2">
      <c r="T1159" s="11"/>
      <c r="U1159" s="11"/>
    </row>
    <row r="1160" spans="20:21" x14ac:dyDescent="0.2">
      <c r="T1160" s="11"/>
      <c r="U1160" s="11"/>
    </row>
    <row r="1161" spans="20:21" x14ac:dyDescent="0.2">
      <c r="T1161" s="11"/>
      <c r="U1161" s="11"/>
    </row>
    <row r="1162" spans="20:21" x14ac:dyDescent="0.2">
      <c r="T1162" s="11"/>
      <c r="U1162" s="11"/>
    </row>
    <row r="1163" spans="20:21" x14ac:dyDescent="0.2">
      <c r="T1163" s="11"/>
      <c r="U1163" s="11"/>
    </row>
    <row r="1164" spans="20:21" x14ac:dyDescent="0.2">
      <c r="T1164" s="11"/>
      <c r="U1164" s="11"/>
    </row>
    <row r="1165" spans="20:21" x14ac:dyDescent="0.2">
      <c r="T1165" s="11"/>
      <c r="U1165" s="11"/>
    </row>
    <row r="1166" spans="20:21" x14ac:dyDescent="0.2">
      <c r="T1166" s="11"/>
      <c r="U1166" s="11"/>
    </row>
    <row r="1167" spans="20:21" x14ac:dyDescent="0.2">
      <c r="T1167" s="11"/>
      <c r="U1167" s="11"/>
    </row>
    <row r="1168" spans="20:21" x14ac:dyDescent="0.2">
      <c r="T1168" s="11"/>
      <c r="U1168" s="11"/>
    </row>
    <row r="1169" spans="20:21" x14ac:dyDescent="0.2">
      <c r="T1169" s="11"/>
      <c r="U1169" s="11"/>
    </row>
    <row r="1170" spans="20:21" x14ac:dyDescent="0.2">
      <c r="T1170" s="11"/>
      <c r="U1170" s="11"/>
    </row>
    <row r="1171" spans="20:21" x14ac:dyDescent="0.2">
      <c r="T1171" s="11"/>
      <c r="U1171" s="11"/>
    </row>
    <row r="1172" spans="20:21" x14ac:dyDescent="0.2">
      <c r="T1172" s="11"/>
      <c r="U1172" s="11"/>
    </row>
    <row r="1173" spans="20:21" x14ac:dyDescent="0.2">
      <c r="T1173" s="11"/>
      <c r="U1173" s="11"/>
    </row>
    <row r="1174" spans="20:21" x14ac:dyDescent="0.2">
      <c r="T1174" s="11"/>
      <c r="U1174" s="11"/>
    </row>
    <row r="1175" spans="20:21" x14ac:dyDescent="0.2">
      <c r="T1175" s="11"/>
      <c r="U1175" s="11"/>
    </row>
    <row r="1176" spans="20:21" x14ac:dyDescent="0.2">
      <c r="T1176" s="11"/>
      <c r="U1176" s="11"/>
    </row>
    <row r="1177" spans="20:21" x14ac:dyDescent="0.2">
      <c r="T1177" s="11"/>
      <c r="U1177" s="11"/>
    </row>
    <row r="1178" spans="20:21" x14ac:dyDescent="0.2">
      <c r="T1178" s="11"/>
      <c r="U1178" s="11"/>
    </row>
    <row r="1179" spans="20:21" x14ac:dyDescent="0.2">
      <c r="T1179" s="11"/>
      <c r="U1179" s="11"/>
    </row>
    <row r="1180" spans="20:21" x14ac:dyDescent="0.2">
      <c r="T1180" s="11"/>
      <c r="U1180" s="11"/>
    </row>
    <row r="1181" spans="20:21" x14ac:dyDescent="0.2">
      <c r="T1181" s="11"/>
      <c r="U1181" s="11"/>
    </row>
    <row r="1182" spans="20:21" x14ac:dyDescent="0.2">
      <c r="T1182" s="11"/>
      <c r="U1182" s="11"/>
    </row>
    <row r="1183" spans="20:21" x14ac:dyDescent="0.2">
      <c r="T1183" s="11"/>
      <c r="U1183" s="11"/>
    </row>
    <row r="1184" spans="20:21" x14ac:dyDescent="0.2">
      <c r="T1184" s="11"/>
      <c r="U1184" s="11"/>
    </row>
    <row r="1185" spans="20:21" x14ac:dyDescent="0.2">
      <c r="T1185" s="11"/>
      <c r="U1185" s="11"/>
    </row>
    <row r="1186" spans="20:21" x14ac:dyDescent="0.2">
      <c r="T1186" s="11"/>
      <c r="U1186" s="11"/>
    </row>
    <row r="1187" spans="20:21" x14ac:dyDescent="0.2">
      <c r="T1187" s="11"/>
      <c r="U1187" s="11"/>
    </row>
    <row r="1188" spans="20:21" x14ac:dyDescent="0.2">
      <c r="T1188" s="11"/>
      <c r="U1188" s="11"/>
    </row>
    <row r="1189" spans="20:21" x14ac:dyDescent="0.2">
      <c r="T1189" s="11"/>
      <c r="U1189" s="11"/>
    </row>
    <row r="1190" spans="20:21" x14ac:dyDescent="0.2">
      <c r="T1190" s="11"/>
      <c r="U1190" s="11"/>
    </row>
    <row r="1191" spans="20:21" x14ac:dyDescent="0.2">
      <c r="T1191" s="11"/>
      <c r="U1191" s="11"/>
    </row>
    <row r="1192" spans="20:21" x14ac:dyDescent="0.2">
      <c r="T1192" s="11"/>
      <c r="U1192" s="11"/>
    </row>
    <row r="1193" spans="20:21" x14ac:dyDescent="0.2">
      <c r="T1193" s="11"/>
      <c r="U1193" s="11"/>
    </row>
    <row r="1194" spans="20:21" x14ac:dyDescent="0.2">
      <c r="T1194" s="11"/>
      <c r="U1194" s="11"/>
    </row>
    <row r="1195" spans="20:21" x14ac:dyDescent="0.2">
      <c r="T1195" s="11"/>
      <c r="U1195" s="11"/>
    </row>
    <row r="1196" spans="20:21" x14ac:dyDescent="0.2">
      <c r="T1196" s="11"/>
      <c r="U1196" s="11"/>
    </row>
    <row r="1197" spans="20:21" x14ac:dyDescent="0.2">
      <c r="T1197" s="11"/>
      <c r="U1197" s="11"/>
    </row>
    <row r="1198" spans="20:21" x14ac:dyDescent="0.2">
      <c r="T1198" s="11"/>
      <c r="U1198" s="11"/>
    </row>
    <row r="1199" spans="20:21" x14ac:dyDescent="0.2">
      <c r="T1199" s="11"/>
      <c r="U1199" s="11"/>
    </row>
    <row r="1200" spans="20:21" x14ac:dyDescent="0.2">
      <c r="T1200" s="11"/>
      <c r="U1200" s="11"/>
    </row>
    <row r="1201" spans="20:21" x14ac:dyDescent="0.2">
      <c r="T1201" s="11"/>
      <c r="U1201" s="11"/>
    </row>
    <row r="1202" spans="20:21" x14ac:dyDescent="0.2">
      <c r="T1202" s="11"/>
      <c r="U1202" s="11"/>
    </row>
    <row r="1203" spans="20:21" x14ac:dyDescent="0.2">
      <c r="T1203" s="11"/>
      <c r="U1203" s="11"/>
    </row>
    <row r="1204" spans="20:21" x14ac:dyDescent="0.2">
      <c r="T1204" s="11"/>
      <c r="U1204" s="11"/>
    </row>
    <row r="1205" spans="20:21" x14ac:dyDescent="0.2">
      <c r="T1205" s="11"/>
      <c r="U1205" s="11"/>
    </row>
    <row r="1206" spans="20:21" x14ac:dyDescent="0.2">
      <c r="T1206" s="11"/>
      <c r="U1206" s="11"/>
    </row>
    <row r="1207" spans="20:21" x14ac:dyDescent="0.2">
      <c r="T1207" s="11"/>
      <c r="U1207" s="11"/>
    </row>
    <row r="1208" spans="20:21" x14ac:dyDescent="0.2">
      <c r="T1208" s="11"/>
      <c r="U1208" s="11"/>
    </row>
    <row r="1209" spans="20:21" x14ac:dyDescent="0.2">
      <c r="T1209" s="11"/>
      <c r="U1209" s="11"/>
    </row>
    <row r="1210" spans="20:21" x14ac:dyDescent="0.2">
      <c r="T1210" s="11"/>
      <c r="U1210" s="11"/>
    </row>
    <row r="1211" spans="20:21" x14ac:dyDescent="0.2">
      <c r="T1211" s="11"/>
      <c r="U1211" s="11"/>
    </row>
    <row r="1212" spans="20:21" x14ac:dyDescent="0.2">
      <c r="T1212" s="11"/>
      <c r="U1212" s="11"/>
    </row>
    <row r="1213" spans="20:21" x14ac:dyDescent="0.2">
      <c r="T1213" s="11"/>
      <c r="U1213" s="11"/>
    </row>
    <row r="1214" spans="20:21" x14ac:dyDescent="0.2">
      <c r="T1214" s="11"/>
      <c r="U1214" s="11"/>
    </row>
    <row r="1215" spans="20:21" x14ac:dyDescent="0.2">
      <c r="T1215" s="11"/>
      <c r="U1215" s="11"/>
    </row>
    <row r="1216" spans="20:21" x14ac:dyDescent="0.2">
      <c r="T1216" s="11"/>
      <c r="U1216" s="11"/>
    </row>
    <row r="1217" spans="20:21" x14ac:dyDescent="0.2">
      <c r="T1217" s="11"/>
      <c r="U1217" s="11"/>
    </row>
    <row r="1218" spans="20:21" x14ac:dyDescent="0.2">
      <c r="T1218" s="11"/>
      <c r="U1218" s="11"/>
    </row>
    <row r="1219" spans="20:21" x14ac:dyDescent="0.2">
      <c r="T1219" s="11"/>
      <c r="U1219" s="11"/>
    </row>
    <row r="1220" spans="20:21" x14ac:dyDescent="0.2">
      <c r="T1220" s="11"/>
      <c r="U1220" s="11"/>
    </row>
    <row r="1221" spans="20:21" x14ac:dyDescent="0.2">
      <c r="T1221" s="11"/>
      <c r="U1221" s="11"/>
    </row>
    <row r="1222" spans="20:21" x14ac:dyDescent="0.2">
      <c r="T1222" s="11"/>
      <c r="U1222" s="11"/>
    </row>
    <row r="1223" spans="20:21" x14ac:dyDescent="0.2">
      <c r="T1223" s="11"/>
      <c r="U1223" s="11"/>
    </row>
    <row r="1224" spans="20:21" x14ac:dyDescent="0.2">
      <c r="T1224" s="11"/>
      <c r="U1224" s="11"/>
    </row>
    <row r="1225" spans="20:21" x14ac:dyDescent="0.2">
      <c r="T1225" s="11"/>
      <c r="U1225" s="11"/>
    </row>
    <row r="1226" spans="20:21" x14ac:dyDescent="0.2">
      <c r="T1226" s="11"/>
      <c r="U1226" s="11"/>
    </row>
    <row r="1227" spans="20:21" x14ac:dyDescent="0.2">
      <c r="T1227" s="11"/>
      <c r="U1227" s="11"/>
    </row>
    <row r="1228" spans="20:21" x14ac:dyDescent="0.2">
      <c r="T1228" s="11"/>
      <c r="U1228" s="11"/>
    </row>
    <row r="1229" spans="20:21" x14ac:dyDescent="0.2">
      <c r="T1229" s="11"/>
      <c r="U1229" s="11"/>
    </row>
    <row r="1230" spans="20:21" x14ac:dyDescent="0.2">
      <c r="T1230" s="11"/>
      <c r="U1230" s="11"/>
    </row>
    <row r="1231" spans="20:21" x14ac:dyDescent="0.2">
      <c r="T1231" s="11"/>
      <c r="U1231" s="11"/>
    </row>
    <row r="1232" spans="20:21" x14ac:dyDescent="0.2">
      <c r="T1232" s="11"/>
      <c r="U1232" s="11"/>
    </row>
    <row r="1233" spans="20:21" x14ac:dyDescent="0.2">
      <c r="T1233" s="11"/>
      <c r="U1233" s="11"/>
    </row>
    <row r="1234" spans="20:21" x14ac:dyDescent="0.2">
      <c r="T1234" s="11"/>
      <c r="U1234" s="11"/>
    </row>
    <row r="1235" spans="20:21" x14ac:dyDescent="0.2">
      <c r="T1235" s="11"/>
      <c r="U1235" s="11"/>
    </row>
    <row r="1236" spans="20:21" x14ac:dyDescent="0.2">
      <c r="T1236" s="11"/>
      <c r="U1236" s="11"/>
    </row>
    <row r="1237" spans="20:21" x14ac:dyDescent="0.2">
      <c r="T1237" s="11"/>
      <c r="U1237" s="11"/>
    </row>
    <row r="1238" spans="20:21" x14ac:dyDescent="0.2">
      <c r="T1238" s="11"/>
      <c r="U1238" s="11"/>
    </row>
    <row r="1239" spans="20:21" x14ac:dyDescent="0.2">
      <c r="T1239" s="11"/>
      <c r="U1239" s="11"/>
    </row>
    <row r="1240" spans="20:21" x14ac:dyDescent="0.2">
      <c r="T1240" s="11"/>
      <c r="U1240" s="11"/>
    </row>
    <row r="1241" spans="20:21" x14ac:dyDescent="0.2">
      <c r="T1241" s="11"/>
      <c r="U1241" s="11"/>
    </row>
    <row r="1242" spans="20:21" x14ac:dyDescent="0.2">
      <c r="T1242" s="11"/>
      <c r="U1242" s="11"/>
    </row>
    <row r="1243" spans="20:21" x14ac:dyDescent="0.2">
      <c r="T1243" s="11"/>
      <c r="U1243" s="11"/>
    </row>
    <row r="1244" spans="20:21" x14ac:dyDescent="0.2">
      <c r="T1244" s="11"/>
      <c r="U1244" s="11"/>
    </row>
    <row r="1245" spans="20:21" x14ac:dyDescent="0.2">
      <c r="T1245" s="11"/>
      <c r="U1245" s="11"/>
    </row>
    <row r="1246" spans="20:21" x14ac:dyDescent="0.2">
      <c r="T1246" s="11"/>
      <c r="U1246" s="11"/>
    </row>
    <row r="1247" spans="20:21" x14ac:dyDescent="0.2">
      <c r="T1247" s="11"/>
      <c r="U1247" s="11"/>
    </row>
    <row r="1248" spans="20:21" x14ac:dyDescent="0.2">
      <c r="T1248" s="11"/>
      <c r="U1248" s="11"/>
    </row>
    <row r="1249" spans="20:21" x14ac:dyDescent="0.2">
      <c r="T1249" s="11"/>
      <c r="U1249" s="11"/>
    </row>
    <row r="1250" spans="20:21" x14ac:dyDescent="0.2">
      <c r="T1250" s="11"/>
      <c r="U1250" s="11"/>
    </row>
    <row r="1251" spans="20:21" x14ac:dyDescent="0.2">
      <c r="T1251" s="11"/>
      <c r="U1251" s="11"/>
    </row>
    <row r="1252" spans="20:21" x14ac:dyDescent="0.2">
      <c r="T1252" s="11"/>
      <c r="U1252" s="11"/>
    </row>
    <row r="1253" spans="20:21" x14ac:dyDescent="0.2">
      <c r="T1253" s="11"/>
      <c r="U1253" s="11"/>
    </row>
    <row r="1254" spans="20:21" x14ac:dyDescent="0.2">
      <c r="T1254" s="11"/>
      <c r="U1254" s="11"/>
    </row>
    <row r="1255" spans="20:21" x14ac:dyDescent="0.2">
      <c r="T1255" s="11"/>
      <c r="U1255" s="11"/>
    </row>
    <row r="1256" spans="20:21" x14ac:dyDescent="0.2">
      <c r="T1256" s="11"/>
      <c r="U1256" s="11"/>
    </row>
    <row r="1257" spans="20:21" x14ac:dyDescent="0.2">
      <c r="T1257" s="11"/>
      <c r="U1257" s="11"/>
    </row>
    <row r="1258" spans="20:21" x14ac:dyDescent="0.2">
      <c r="T1258" s="11"/>
      <c r="U1258" s="11"/>
    </row>
    <row r="1259" spans="20:21" x14ac:dyDescent="0.2">
      <c r="T1259" s="11"/>
      <c r="U1259" s="11"/>
    </row>
    <row r="1260" spans="20:21" x14ac:dyDescent="0.2">
      <c r="T1260" s="11"/>
      <c r="U1260" s="11"/>
    </row>
    <row r="1261" spans="20:21" x14ac:dyDescent="0.2">
      <c r="T1261" s="11"/>
      <c r="U1261" s="11"/>
    </row>
    <row r="1262" spans="20:21" x14ac:dyDescent="0.2">
      <c r="T1262" s="11"/>
      <c r="U1262" s="11"/>
    </row>
    <row r="1263" spans="20:21" x14ac:dyDescent="0.2">
      <c r="T1263" s="11"/>
      <c r="U1263" s="11"/>
    </row>
    <row r="1264" spans="20:21" x14ac:dyDescent="0.2">
      <c r="T1264" s="11"/>
      <c r="U1264" s="11"/>
    </row>
    <row r="1265" spans="8:21" x14ac:dyDescent="0.2">
      <c r="T1265" s="11"/>
      <c r="U1265" s="11"/>
    </row>
    <row r="1266" spans="8:21" x14ac:dyDescent="0.2">
      <c r="T1266" s="11"/>
      <c r="U1266" s="11"/>
    </row>
    <row r="1267" spans="8:21" x14ac:dyDescent="0.2">
      <c r="T1267" s="11"/>
      <c r="U1267" s="11"/>
    </row>
    <row r="1268" spans="8:21" x14ac:dyDescent="0.2">
      <c r="T1268" s="11"/>
      <c r="U1268" s="11"/>
    </row>
    <row r="1269" spans="8:21" x14ac:dyDescent="0.2">
      <c r="T1269" s="11"/>
      <c r="U1269" s="11"/>
    </row>
    <row r="1270" spans="8:21" x14ac:dyDescent="0.2">
      <c r="T1270" s="11"/>
      <c r="U1270" s="11"/>
    </row>
    <row r="1271" spans="8:21" x14ac:dyDescent="0.2">
      <c r="T1271" s="11"/>
      <c r="U1271" s="11"/>
    </row>
    <row r="1272" spans="8:21" x14ac:dyDescent="0.2">
      <c r="T1272" s="11"/>
      <c r="U1272" s="11"/>
    </row>
    <row r="1273" spans="8:21" x14ac:dyDescent="0.2">
      <c r="T1273" s="11"/>
      <c r="U1273" s="11"/>
    </row>
    <row r="1274" spans="8:21" x14ac:dyDescent="0.2">
      <c r="T1274" s="11"/>
      <c r="U1274" s="11"/>
    </row>
    <row r="1275" spans="8:21" hidden="1" x14ac:dyDescent="0.2">
      <c r="T1275" s="11"/>
      <c r="U1275" s="11"/>
    </row>
    <row r="1276" spans="8:21" x14ac:dyDescent="0.2">
      <c r="H1276" s="97" t="s">
        <v>745</v>
      </c>
      <c r="T1276" s="11"/>
      <c r="U1276" s="11"/>
    </row>
    <row r="1277" spans="8:21" x14ac:dyDescent="0.2">
      <c r="T1277" s="11"/>
      <c r="U1277" s="11"/>
    </row>
    <row r="1278" spans="8:21" x14ac:dyDescent="0.2">
      <c r="H1278" s="97" t="s">
        <v>746</v>
      </c>
      <c r="T1278" s="11"/>
      <c r="U1278" s="11"/>
    </row>
    <row r="1279" spans="8:21" x14ac:dyDescent="0.2">
      <c r="H1279" s="98"/>
      <c r="T1279" s="11"/>
      <c r="U1279" s="11"/>
    </row>
    <row r="1280" spans="8:21" x14ac:dyDescent="0.2">
      <c r="T1280" s="11"/>
      <c r="U1280" s="11"/>
    </row>
    <row r="1281" spans="8:21" x14ac:dyDescent="0.2">
      <c r="T1281" s="11"/>
      <c r="U1281" s="11"/>
    </row>
    <row r="1282" spans="8:21" x14ac:dyDescent="0.2">
      <c r="T1282" s="11"/>
      <c r="U1282" s="11"/>
    </row>
    <row r="1283" spans="8:21" x14ac:dyDescent="0.2">
      <c r="T1283" s="11"/>
      <c r="U1283" s="11"/>
    </row>
    <row r="1284" spans="8:21" x14ac:dyDescent="0.2">
      <c r="T1284" s="11"/>
      <c r="U1284" s="11"/>
    </row>
    <row r="1285" spans="8:21" x14ac:dyDescent="0.2">
      <c r="T1285" s="11"/>
      <c r="U1285" s="11"/>
    </row>
    <row r="1286" spans="8:21" x14ac:dyDescent="0.2">
      <c r="T1286" s="11"/>
      <c r="U1286" s="11"/>
    </row>
    <row r="1287" spans="8:21" x14ac:dyDescent="0.2">
      <c r="T1287" s="11"/>
      <c r="U1287" s="11"/>
    </row>
    <row r="1288" spans="8:21" x14ac:dyDescent="0.2">
      <c r="T1288" s="11"/>
      <c r="U1288" s="11"/>
    </row>
    <row r="1289" spans="8:21" x14ac:dyDescent="0.2">
      <c r="H1289" s="97" t="s">
        <v>747</v>
      </c>
      <c r="T1289" s="11"/>
      <c r="U1289" s="11"/>
    </row>
    <row r="1290" spans="8:21" x14ac:dyDescent="0.2">
      <c r="T1290" s="11"/>
      <c r="U1290" s="11"/>
    </row>
    <row r="1291" spans="8:21" x14ac:dyDescent="0.2">
      <c r="T1291" s="11"/>
      <c r="U1291" s="11"/>
    </row>
    <row r="1292" spans="8:21" x14ac:dyDescent="0.2">
      <c r="T1292" s="11"/>
      <c r="U1292" s="11"/>
    </row>
    <row r="1293" spans="8:21" x14ac:dyDescent="0.2">
      <c r="T1293" s="11"/>
      <c r="U1293" s="11"/>
    </row>
    <row r="1294" spans="8:21" x14ac:dyDescent="0.2">
      <c r="T1294" s="11"/>
      <c r="U1294" s="11"/>
    </row>
    <row r="1295" spans="8:21" x14ac:dyDescent="0.2">
      <c r="T1295" s="11"/>
      <c r="U1295" s="11"/>
    </row>
    <row r="1296" spans="8:21" x14ac:dyDescent="0.2">
      <c r="T1296" s="11"/>
      <c r="U1296" s="11"/>
    </row>
    <row r="1297" spans="20:21" x14ac:dyDescent="0.2">
      <c r="T1297" s="11"/>
      <c r="U1297" s="11"/>
    </row>
    <row r="1298" spans="20:21" x14ac:dyDescent="0.2">
      <c r="T1298" s="11"/>
      <c r="U1298" s="11"/>
    </row>
    <row r="1299" spans="20:21" x14ac:dyDescent="0.2">
      <c r="T1299" s="11"/>
      <c r="U1299" s="11"/>
    </row>
    <row r="1300" spans="20:21" x14ac:dyDescent="0.2">
      <c r="T1300" s="11"/>
      <c r="U1300" s="11"/>
    </row>
    <row r="1301" spans="20:21" x14ac:dyDescent="0.2">
      <c r="T1301" s="11"/>
      <c r="U1301" s="11"/>
    </row>
    <row r="1302" spans="20:21" x14ac:dyDescent="0.2">
      <c r="T1302" s="11"/>
      <c r="U1302" s="11"/>
    </row>
    <row r="1303" spans="20:21" x14ac:dyDescent="0.2">
      <c r="T1303" s="11"/>
      <c r="U1303" s="11"/>
    </row>
    <row r="1304" spans="20:21" x14ac:dyDescent="0.2">
      <c r="T1304" s="11"/>
      <c r="U1304" s="11"/>
    </row>
    <row r="1305" spans="20:21" x14ac:dyDescent="0.2">
      <c r="T1305" s="11"/>
      <c r="U1305" s="11"/>
    </row>
    <row r="1306" spans="20:21" x14ac:dyDescent="0.2">
      <c r="T1306" s="11"/>
      <c r="U1306" s="11"/>
    </row>
    <row r="1307" spans="20:21" x14ac:dyDescent="0.2">
      <c r="T1307" s="11"/>
      <c r="U1307" s="11"/>
    </row>
    <row r="1308" spans="20:21" x14ac:dyDescent="0.2">
      <c r="T1308" s="11"/>
      <c r="U1308" s="11"/>
    </row>
    <row r="1309" spans="20:21" x14ac:dyDescent="0.2">
      <c r="T1309" s="11"/>
      <c r="U1309" s="11"/>
    </row>
    <row r="1310" spans="20:21" x14ac:dyDescent="0.2">
      <c r="T1310" s="11"/>
      <c r="U1310" s="11"/>
    </row>
    <row r="1311" spans="20:21" x14ac:dyDescent="0.2">
      <c r="T1311" s="11"/>
      <c r="U1311" s="11"/>
    </row>
    <row r="1312" spans="20:21" x14ac:dyDescent="0.2">
      <c r="T1312" s="11"/>
      <c r="U1312" s="11"/>
    </row>
    <row r="1313" spans="20:21" x14ac:dyDescent="0.2">
      <c r="T1313" s="11"/>
      <c r="U1313" s="11"/>
    </row>
    <row r="1314" spans="20:21" x14ac:dyDescent="0.2">
      <c r="T1314" s="11"/>
      <c r="U1314" s="11"/>
    </row>
    <row r="1315" spans="20:21" x14ac:dyDescent="0.2">
      <c r="T1315" s="11"/>
      <c r="U1315" s="11"/>
    </row>
    <row r="1316" spans="20:21" x14ac:dyDescent="0.2">
      <c r="T1316" s="11"/>
      <c r="U1316" s="11"/>
    </row>
    <row r="1317" spans="20:21" x14ac:dyDescent="0.2">
      <c r="T1317" s="11"/>
      <c r="U1317" s="11"/>
    </row>
    <row r="1318" spans="20:21" x14ac:dyDescent="0.2">
      <c r="T1318" s="11"/>
      <c r="U1318" s="11"/>
    </row>
    <row r="1319" spans="20:21" x14ac:dyDescent="0.2">
      <c r="T1319" s="11"/>
      <c r="U1319" s="11"/>
    </row>
    <row r="1320" spans="20:21" x14ac:dyDescent="0.2">
      <c r="T1320" s="11"/>
      <c r="U1320" s="11"/>
    </row>
    <row r="1321" spans="20:21" x14ac:dyDescent="0.2">
      <c r="T1321" s="11"/>
      <c r="U1321" s="11"/>
    </row>
    <row r="1322" spans="20:21" x14ac:dyDescent="0.2">
      <c r="T1322" s="11"/>
      <c r="U1322" s="11"/>
    </row>
    <row r="1323" spans="20:21" x14ac:dyDescent="0.2">
      <c r="T1323" s="11"/>
      <c r="U1323" s="11"/>
    </row>
    <row r="1324" spans="20:21" x14ac:dyDescent="0.2">
      <c r="T1324" s="11"/>
      <c r="U1324" s="11"/>
    </row>
    <row r="1325" spans="20:21" x14ac:dyDescent="0.2">
      <c r="T1325" s="11"/>
      <c r="U1325" s="11"/>
    </row>
    <row r="1326" spans="20:21" x14ac:dyDescent="0.2">
      <c r="T1326" s="11"/>
      <c r="U1326" s="11"/>
    </row>
    <row r="1327" spans="20:21" x14ac:dyDescent="0.2">
      <c r="T1327" s="11"/>
      <c r="U1327" s="11"/>
    </row>
    <row r="1328" spans="20:21" x14ac:dyDescent="0.2">
      <c r="T1328" s="11"/>
      <c r="U1328" s="11"/>
    </row>
    <row r="1329" spans="20:21" x14ac:dyDescent="0.2">
      <c r="T1329" s="11"/>
      <c r="U1329" s="11"/>
    </row>
    <row r="1330" spans="20:21" x14ac:dyDescent="0.2">
      <c r="T1330" s="11"/>
      <c r="U1330" s="11"/>
    </row>
    <row r="1331" spans="20:21" x14ac:dyDescent="0.2">
      <c r="T1331" s="11"/>
      <c r="U1331" s="11"/>
    </row>
    <row r="1332" spans="20:21" x14ac:dyDescent="0.2">
      <c r="T1332" s="11"/>
      <c r="U1332" s="11"/>
    </row>
    <row r="1333" spans="20:21" x14ac:dyDescent="0.2">
      <c r="T1333" s="11"/>
      <c r="U1333" s="11"/>
    </row>
    <row r="1334" spans="20:21" x14ac:dyDescent="0.2">
      <c r="T1334" s="11"/>
      <c r="U1334" s="11"/>
    </row>
    <row r="1335" spans="20:21" x14ac:dyDescent="0.2">
      <c r="T1335" s="11"/>
      <c r="U1335" s="11"/>
    </row>
    <row r="1336" spans="20:21" x14ac:dyDescent="0.2">
      <c r="T1336" s="11"/>
      <c r="U1336" s="11"/>
    </row>
    <row r="1337" spans="20:21" x14ac:dyDescent="0.2">
      <c r="T1337" s="11"/>
      <c r="U1337" s="11"/>
    </row>
    <row r="1338" spans="20:21" x14ac:dyDescent="0.2">
      <c r="T1338" s="11"/>
      <c r="U1338" s="11"/>
    </row>
    <row r="1339" spans="20:21" x14ac:dyDescent="0.2">
      <c r="T1339" s="11"/>
      <c r="U1339" s="11"/>
    </row>
    <row r="1340" spans="20:21" x14ac:dyDescent="0.2">
      <c r="T1340" s="11"/>
      <c r="U1340" s="11"/>
    </row>
    <row r="1341" spans="20:21" x14ac:dyDescent="0.2">
      <c r="T1341" s="11"/>
      <c r="U1341" s="11"/>
    </row>
    <row r="1342" spans="20:21" x14ac:dyDescent="0.2">
      <c r="T1342" s="11"/>
      <c r="U1342" s="11"/>
    </row>
    <row r="1343" spans="20:21" x14ac:dyDescent="0.2">
      <c r="T1343" s="11"/>
      <c r="U1343" s="11"/>
    </row>
    <row r="1344" spans="20:21" x14ac:dyDescent="0.2">
      <c r="T1344" s="11"/>
      <c r="U1344" s="11"/>
    </row>
    <row r="1345" spans="20:21" x14ac:dyDescent="0.2">
      <c r="T1345" s="11"/>
      <c r="U1345" s="11"/>
    </row>
    <row r="1346" spans="20:21" x14ac:dyDescent="0.2">
      <c r="T1346" s="11"/>
      <c r="U1346" s="11"/>
    </row>
    <row r="1347" spans="20:21" x14ac:dyDescent="0.2">
      <c r="T1347" s="11"/>
      <c r="U1347" s="11"/>
    </row>
    <row r="1348" spans="20:21" x14ac:dyDescent="0.2">
      <c r="T1348" s="11"/>
      <c r="U1348" s="11"/>
    </row>
    <row r="1349" spans="20:21" x14ac:dyDescent="0.2">
      <c r="T1349" s="11"/>
      <c r="U1349" s="11"/>
    </row>
    <row r="1350" spans="20:21" x14ac:dyDescent="0.2">
      <c r="T1350" s="11"/>
      <c r="U1350" s="11"/>
    </row>
    <row r="1351" spans="20:21" x14ac:dyDescent="0.2">
      <c r="T1351" s="11"/>
      <c r="U1351" s="11"/>
    </row>
    <row r="1352" spans="20:21" x14ac:dyDescent="0.2">
      <c r="T1352" s="11"/>
      <c r="U1352" s="11"/>
    </row>
    <row r="1353" spans="20:21" x14ac:dyDescent="0.2">
      <c r="T1353" s="11"/>
      <c r="U1353" s="11"/>
    </row>
    <row r="1354" spans="20:21" x14ac:dyDescent="0.2">
      <c r="T1354" s="11"/>
      <c r="U1354" s="11"/>
    </row>
    <row r="1355" spans="20:21" x14ac:dyDescent="0.2">
      <c r="T1355" s="11"/>
      <c r="U1355" s="11"/>
    </row>
    <row r="1356" spans="20:21" x14ac:dyDescent="0.2">
      <c r="T1356" s="11"/>
      <c r="U1356" s="11"/>
    </row>
    <row r="1357" spans="20:21" x14ac:dyDescent="0.2">
      <c r="T1357" s="11"/>
      <c r="U1357" s="11"/>
    </row>
    <row r="1358" spans="20:21" x14ac:dyDescent="0.2">
      <c r="T1358" s="11"/>
      <c r="U1358" s="11"/>
    </row>
    <row r="1359" spans="20:21" x14ac:dyDescent="0.2">
      <c r="T1359" s="11"/>
      <c r="U1359" s="11"/>
    </row>
    <row r="1360" spans="20:21" x14ac:dyDescent="0.2">
      <c r="T1360" s="11"/>
      <c r="U1360" s="11"/>
    </row>
    <row r="1361" spans="20:21" x14ac:dyDescent="0.2">
      <c r="T1361" s="11"/>
      <c r="U1361" s="11"/>
    </row>
    <row r="1362" spans="20:21" x14ac:dyDescent="0.2">
      <c r="T1362" s="11"/>
      <c r="U1362" s="11"/>
    </row>
    <row r="1363" spans="20:21" x14ac:dyDescent="0.2">
      <c r="T1363" s="11"/>
      <c r="U1363" s="11"/>
    </row>
    <row r="1364" spans="20:21" x14ac:dyDescent="0.2">
      <c r="T1364" s="11"/>
      <c r="U1364" s="11"/>
    </row>
    <row r="1365" spans="20:21" x14ac:dyDescent="0.2">
      <c r="T1365" s="11"/>
      <c r="U1365" s="11"/>
    </row>
    <row r="1366" spans="20:21" x14ac:dyDescent="0.2">
      <c r="T1366" s="11"/>
      <c r="U1366" s="11"/>
    </row>
    <row r="1367" spans="20:21" x14ac:dyDescent="0.2">
      <c r="T1367" s="11"/>
      <c r="U1367" s="11"/>
    </row>
    <row r="1368" spans="20:21" x14ac:dyDescent="0.2">
      <c r="T1368" s="11"/>
      <c r="U1368" s="11"/>
    </row>
    <row r="1369" spans="20:21" x14ac:dyDescent="0.2">
      <c r="T1369" s="11"/>
      <c r="U1369" s="11"/>
    </row>
    <row r="1370" spans="20:21" x14ac:dyDescent="0.2">
      <c r="T1370" s="11"/>
      <c r="U1370" s="11"/>
    </row>
    <row r="1371" spans="20:21" x14ac:dyDescent="0.2">
      <c r="T1371" s="11"/>
      <c r="U1371" s="11"/>
    </row>
    <row r="1372" spans="20:21" x14ac:dyDescent="0.2">
      <c r="T1372" s="11"/>
      <c r="U1372" s="11"/>
    </row>
    <row r="1373" spans="20:21" x14ac:dyDescent="0.2">
      <c r="T1373" s="11"/>
      <c r="U1373" s="11"/>
    </row>
    <row r="1374" spans="20:21" x14ac:dyDescent="0.2">
      <c r="T1374" s="11"/>
      <c r="U1374" s="11"/>
    </row>
    <row r="1375" spans="20:21" x14ac:dyDescent="0.2">
      <c r="T1375" s="11"/>
      <c r="U1375" s="11"/>
    </row>
    <row r="1376" spans="20:21" x14ac:dyDescent="0.2">
      <c r="T1376" s="11"/>
      <c r="U1376" s="11"/>
    </row>
    <row r="1377" spans="20:21" x14ac:dyDescent="0.2">
      <c r="T1377" s="11"/>
      <c r="U1377" s="11"/>
    </row>
    <row r="1378" spans="20:21" x14ac:dyDescent="0.2">
      <c r="T1378" s="11"/>
      <c r="U1378" s="11"/>
    </row>
    <row r="1379" spans="20:21" x14ac:dyDescent="0.2">
      <c r="T1379" s="11"/>
      <c r="U1379" s="11"/>
    </row>
    <row r="1380" spans="20:21" x14ac:dyDescent="0.2">
      <c r="T1380" s="11"/>
      <c r="U1380" s="11"/>
    </row>
    <row r="1381" spans="20:21" x14ac:dyDescent="0.2">
      <c r="T1381" s="11"/>
      <c r="U1381" s="11"/>
    </row>
    <row r="1382" spans="20:21" x14ac:dyDescent="0.2">
      <c r="T1382" s="11"/>
      <c r="U1382" s="11"/>
    </row>
    <row r="1383" spans="20:21" x14ac:dyDescent="0.2">
      <c r="T1383" s="11"/>
      <c r="U1383" s="11"/>
    </row>
    <row r="1384" spans="20:21" x14ac:dyDescent="0.2">
      <c r="T1384" s="11"/>
      <c r="U1384" s="11"/>
    </row>
    <row r="1385" spans="20:21" x14ac:dyDescent="0.2">
      <c r="T1385" s="11"/>
      <c r="U1385" s="11"/>
    </row>
    <row r="1386" spans="20:21" x14ac:dyDescent="0.2">
      <c r="T1386" s="11"/>
      <c r="U1386" s="11"/>
    </row>
    <row r="1387" spans="20:21" x14ac:dyDescent="0.2">
      <c r="T1387" s="11"/>
      <c r="U1387" s="11"/>
    </row>
    <row r="1388" spans="20:21" x14ac:dyDescent="0.2">
      <c r="T1388" s="11"/>
      <c r="U1388" s="11"/>
    </row>
    <row r="1389" spans="20:21" x14ac:dyDescent="0.2">
      <c r="T1389" s="11"/>
      <c r="U1389" s="11"/>
    </row>
    <row r="1390" spans="20:21" x14ac:dyDescent="0.2">
      <c r="T1390" s="11"/>
      <c r="U1390" s="11"/>
    </row>
    <row r="1391" spans="20:21" x14ac:dyDescent="0.2">
      <c r="T1391" s="11"/>
      <c r="U1391" s="11"/>
    </row>
    <row r="1392" spans="20:21" x14ac:dyDescent="0.2">
      <c r="T1392" s="11"/>
      <c r="U1392" s="11"/>
    </row>
    <row r="1393" spans="20:21" x14ac:dyDescent="0.2">
      <c r="T1393" s="11"/>
      <c r="U1393" s="11"/>
    </row>
    <row r="1394" spans="20:21" x14ac:dyDescent="0.2">
      <c r="T1394" s="11"/>
      <c r="U1394" s="11"/>
    </row>
    <row r="1395" spans="20:21" x14ac:dyDescent="0.2">
      <c r="T1395" s="11"/>
      <c r="U1395" s="11"/>
    </row>
    <row r="1396" spans="20:21" x14ac:dyDescent="0.2">
      <c r="T1396" s="11"/>
      <c r="U1396" s="11"/>
    </row>
    <row r="1397" spans="20:21" x14ac:dyDescent="0.2">
      <c r="T1397" s="11"/>
      <c r="U1397" s="11"/>
    </row>
    <row r="1398" spans="20:21" x14ac:dyDescent="0.2">
      <c r="T1398" s="11"/>
      <c r="U1398" s="11"/>
    </row>
    <row r="1399" spans="20:21" x14ac:dyDescent="0.2">
      <c r="T1399" s="11"/>
      <c r="U1399" s="11"/>
    </row>
    <row r="1400" spans="20:21" x14ac:dyDescent="0.2">
      <c r="T1400" s="11"/>
      <c r="U1400" s="11"/>
    </row>
    <row r="1401" spans="20:21" x14ac:dyDescent="0.2">
      <c r="T1401" s="11"/>
      <c r="U1401" s="11"/>
    </row>
    <row r="1402" spans="20:21" x14ac:dyDescent="0.2">
      <c r="T1402" s="11"/>
      <c r="U1402" s="11"/>
    </row>
    <row r="1403" spans="20:21" x14ac:dyDescent="0.2">
      <c r="T1403" s="11"/>
      <c r="U1403" s="11"/>
    </row>
    <row r="1404" spans="20:21" x14ac:dyDescent="0.2">
      <c r="T1404" s="11"/>
      <c r="U1404" s="11"/>
    </row>
    <row r="1405" spans="20:21" x14ac:dyDescent="0.2">
      <c r="T1405" s="11"/>
      <c r="U1405" s="11"/>
    </row>
    <row r="1406" spans="20:21" x14ac:dyDescent="0.2">
      <c r="T1406" s="11"/>
      <c r="U1406" s="11"/>
    </row>
    <row r="1407" spans="20:21" x14ac:dyDescent="0.2">
      <c r="T1407" s="11"/>
      <c r="U1407" s="11"/>
    </row>
    <row r="1408" spans="20:21" x14ac:dyDescent="0.2">
      <c r="T1408" s="11"/>
      <c r="U1408" s="11"/>
    </row>
    <row r="1409" spans="20:21" x14ac:dyDescent="0.2">
      <c r="T1409" s="11"/>
      <c r="U1409" s="11"/>
    </row>
    <row r="1410" spans="20:21" x14ac:dyDescent="0.2">
      <c r="T1410" s="11"/>
      <c r="U1410" s="11"/>
    </row>
    <row r="1411" spans="20:21" x14ac:dyDescent="0.2">
      <c r="T1411" s="11"/>
      <c r="U1411" s="11"/>
    </row>
    <row r="1412" spans="20:21" x14ac:dyDescent="0.2">
      <c r="T1412" s="11"/>
      <c r="U1412" s="11"/>
    </row>
    <row r="1413" spans="20:21" x14ac:dyDescent="0.2">
      <c r="T1413" s="11"/>
      <c r="U1413" s="11"/>
    </row>
    <row r="1414" spans="20:21" x14ac:dyDescent="0.2">
      <c r="T1414" s="11"/>
      <c r="U1414" s="11"/>
    </row>
    <row r="1415" spans="20:21" x14ac:dyDescent="0.2">
      <c r="T1415" s="11"/>
      <c r="U1415" s="11"/>
    </row>
    <row r="1416" spans="20:21" x14ac:dyDescent="0.2">
      <c r="T1416" s="11"/>
      <c r="U1416" s="11"/>
    </row>
    <row r="1417" spans="20:21" x14ac:dyDescent="0.2">
      <c r="T1417" s="11"/>
      <c r="U1417" s="11"/>
    </row>
    <row r="1418" spans="20:21" x14ac:dyDescent="0.2">
      <c r="T1418" s="11"/>
      <c r="U1418" s="11"/>
    </row>
    <row r="1419" spans="20:21" x14ac:dyDescent="0.2">
      <c r="T1419" s="11"/>
      <c r="U1419" s="11"/>
    </row>
    <row r="1420" spans="20:21" x14ac:dyDescent="0.2">
      <c r="T1420" s="11"/>
      <c r="U1420" s="11"/>
    </row>
    <row r="1421" spans="20:21" x14ac:dyDescent="0.2">
      <c r="T1421" s="11"/>
      <c r="U1421" s="11"/>
    </row>
    <row r="1422" spans="20:21" x14ac:dyDescent="0.2">
      <c r="T1422" s="11"/>
      <c r="U1422" s="11"/>
    </row>
    <row r="1423" spans="20:21" x14ac:dyDescent="0.2">
      <c r="T1423" s="11"/>
      <c r="U1423" s="11"/>
    </row>
    <row r="1424" spans="20:21" x14ac:dyDescent="0.2">
      <c r="T1424" s="11"/>
      <c r="U1424" s="11"/>
    </row>
    <row r="1425" spans="20:21" x14ac:dyDescent="0.2">
      <c r="T1425" s="11"/>
      <c r="U1425" s="11"/>
    </row>
    <row r="1426" spans="20:21" x14ac:dyDescent="0.2">
      <c r="T1426" s="11"/>
      <c r="U1426" s="11"/>
    </row>
    <row r="1427" spans="20:21" x14ac:dyDescent="0.2">
      <c r="T1427" s="11"/>
      <c r="U1427" s="11"/>
    </row>
    <row r="1428" spans="20:21" x14ac:dyDescent="0.2">
      <c r="T1428" s="11"/>
      <c r="U1428" s="11"/>
    </row>
    <row r="1429" spans="20:21" x14ac:dyDescent="0.2">
      <c r="T1429" s="11"/>
      <c r="U1429" s="11"/>
    </row>
    <row r="1430" spans="20:21" x14ac:dyDescent="0.2">
      <c r="T1430" s="11"/>
      <c r="U1430" s="11"/>
    </row>
    <row r="1431" spans="20:21" x14ac:dyDescent="0.2">
      <c r="T1431" s="11"/>
      <c r="U1431" s="11"/>
    </row>
    <row r="1432" spans="20:21" x14ac:dyDescent="0.2">
      <c r="T1432" s="11"/>
      <c r="U1432" s="11"/>
    </row>
    <row r="1433" spans="20:21" x14ac:dyDescent="0.2">
      <c r="T1433" s="11"/>
      <c r="U1433" s="11"/>
    </row>
    <row r="1434" spans="20:21" x14ac:dyDescent="0.2">
      <c r="T1434" s="11"/>
      <c r="U1434" s="11"/>
    </row>
    <row r="1435" spans="20:21" x14ac:dyDescent="0.2">
      <c r="T1435" s="11"/>
      <c r="U1435" s="11"/>
    </row>
    <row r="1436" spans="20:21" x14ac:dyDescent="0.2">
      <c r="T1436" s="11"/>
      <c r="U1436" s="11"/>
    </row>
    <row r="1437" spans="20:21" x14ac:dyDescent="0.2">
      <c r="T1437" s="11"/>
      <c r="U1437" s="11"/>
    </row>
    <row r="1438" spans="20:21" x14ac:dyDescent="0.2">
      <c r="T1438" s="11"/>
      <c r="U1438" s="11"/>
    </row>
    <row r="1439" spans="20:21" x14ac:dyDescent="0.2">
      <c r="T1439" s="11"/>
      <c r="U1439" s="11"/>
    </row>
    <row r="1440" spans="20:21" x14ac:dyDescent="0.2">
      <c r="T1440" s="11"/>
      <c r="U1440" s="11"/>
    </row>
    <row r="1441" spans="20:21" x14ac:dyDescent="0.2">
      <c r="T1441" s="11"/>
      <c r="U1441" s="11"/>
    </row>
    <row r="1442" spans="20:21" x14ac:dyDescent="0.2">
      <c r="T1442" s="11"/>
      <c r="U1442" s="11"/>
    </row>
    <row r="1443" spans="20:21" x14ac:dyDescent="0.2">
      <c r="T1443" s="11"/>
      <c r="U1443" s="11"/>
    </row>
    <row r="1444" spans="20:21" x14ac:dyDescent="0.2">
      <c r="T1444" s="11"/>
      <c r="U1444" s="11"/>
    </row>
    <row r="1445" spans="20:21" x14ac:dyDescent="0.2">
      <c r="T1445" s="11"/>
      <c r="U1445" s="11"/>
    </row>
    <row r="1446" spans="20:21" x14ac:dyDescent="0.2">
      <c r="T1446" s="11"/>
      <c r="U1446" s="11"/>
    </row>
    <row r="1447" spans="20:21" x14ac:dyDescent="0.2">
      <c r="T1447" s="11"/>
      <c r="U1447" s="11"/>
    </row>
    <row r="1448" spans="20:21" x14ac:dyDescent="0.2">
      <c r="T1448" s="11"/>
      <c r="U1448" s="11"/>
    </row>
    <row r="1449" spans="20:21" x14ac:dyDescent="0.2">
      <c r="T1449" s="11"/>
      <c r="U1449" s="11"/>
    </row>
    <row r="1450" spans="20:21" x14ac:dyDescent="0.2">
      <c r="T1450" s="11"/>
      <c r="U1450" s="11"/>
    </row>
    <row r="1451" spans="20:21" x14ac:dyDescent="0.2">
      <c r="T1451" s="11"/>
      <c r="U1451" s="11"/>
    </row>
    <row r="1452" spans="20:21" x14ac:dyDescent="0.2">
      <c r="T1452" s="11"/>
      <c r="U1452" s="11"/>
    </row>
    <row r="1453" spans="20:21" x14ac:dyDescent="0.2">
      <c r="T1453" s="11"/>
      <c r="U1453" s="11"/>
    </row>
    <row r="1454" spans="20:21" x14ac:dyDescent="0.2">
      <c r="T1454" s="11"/>
      <c r="U1454" s="11"/>
    </row>
    <row r="1455" spans="20:21" x14ac:dyDescent="0.2">
      <c r="T1455" s="11"/>
      <c r="U1455" s="11"/>
    </row>
    <row r="1456" spans="20:21" x14ac:dyDescent="0.2">
      <c r="T1456" s="11"/>
      <c r="U1456" s="11"/>
    </row>
    <row r="1457" spans="20:21" x14ac:dyDescent="0.2">
      <c r="T1457" s="11"/>
      <c r="U1457" s="11"/>
    </row>
    <row r="1458" spans="20:21" x14ac:dyDescent="0.2">
      <c r="T1458" s="11"/>
      <c r="U1458" s="11"/>
    </row>
    <row r="1459" spans="20:21" x14ac:dyDescent="0.2">
      <c r="T1459" s="11"/>
      <c r="U1459" s="11"/>
    </row>
    <row r="1460" spans="20:21" x14ac:dyDescent="0.2">
      <c r="T1460" s="11"/>
      <c r="U1460" s="11"/>
    </row>
    <row r="1461" spans="20:21" x14ac:dyDescent="0.2">
      <c r="T1461" s="11"/>
      <c r="U1461" s="11"/>
    </row>
    <row r="1462" spans="20:21" x14ac:dyDescent="0.2">
      <c r="T1462" s="11"/>
      <c r="U1462" s="11"/>
    </row>
    <row r="1463" spans="20:21" x14ac:dyDescent="0.2">
      <c r="T1463" s="11"/>
      <c r="U1463" s="11"/>
    </row>
    <row r="1464" spans="20:21" x14ac:dyDescent="0.2">
      <c r="T1464" s="11"/>
      <c r="U1464" s="11"/>
    </row>
    <row r="1465" spans="20:21" x14ac:dyDescent="0.2">
      <c r="T1465" s="11"/>
      <c r="U1465" s="11"/>
    </row>
    <row r="1466" spans="20:21" x14ac:dyDescent="0.2">
      <c r="T1466" s="11"/>
      <c r="U1466" s="11"/>
    </row>
    <row r="1467" spans="20:21" x14ac:dyDescent="0.2">
      <c r="T1467" s="11"/>
      <c r="U1467" s="11"/>
    </row>
    <row r="1468" spans="20:21" x14ac:dyDescent="0.2">
      <c r="T1468" s="11"/>
      <c r="U1468" s="11"/>
    </row>
    <row r="1469" spans="20:21" x14ac:dyDescent="0.2">
      <c r="T1469" s="11"/>
      <c r="U1469" s="11"/>
    </row>
    <row r="1470" spans="20:21" x14ac:dyDescent="0.2">
      <c r="T1470" s="11"/>
      <c r="U1470" s="11"/>
    </row>
    <row r="1471" spans="20:21" x14ac:dyDescent="0.2">
      <c r="T1471" s="11"/>
      <c r="U1471" s="11"/>
    </row>
    <row r="1472" spans="20:21" x14ac:dyDescent="0.2">
      <c r="T1472" s="11"/>
      <c r="U1472" s="11"/>
    </row>
    <row r="1473" spans="20:21" x14ac:dyDescent="0.2">
      <c r="T1473" s="11"/>
      <c r="U1473" s="11"/>
    </row>
    <row r="1474" spans="20:21" x14ac:dyDescent="0.2">
      <c r="T1474" s="11"/>
      <c r="U1474" s="11"/>
    </row>
    <row r="1475" spans="20:21" x14ac:dyDescent="0.2">
      <c r="T1475" s="11"/>
      <c r="U1475" s="11"/>
    </row>
    <row r="1476" spans="20:21" x14ac:dyDescent="0.2">
      <c r="T1476" s="11"/>
      <c r="U1476" s="11"/>
    </row>
    <row r="1477" spans="20:21" x14ac:dyDescent="0.2">
      <c r="T1477" s="11"/>
      <c r="U1477" s="11"/>
    </row>
    <row r="1478" spans="20:21" x14ac:dyDescent="0.2">
      <c r="T1478" s="11"/>
      <c r="U1478" s="11"/>
    </row>
    <row r="1479" spans="20:21" x14ac:dyDescent="0.2">
      <c r="T1479" s="11"/>
      <c r="U1479" s="11"/>
    </row>
    <row r="1480" spans="20:21" x14ac:dyDescent="0.2">
      <c r="T1480" s="11"/>
      <c r="U1480" s="11"/>
    </row>
    <row r="1481" spans="20:21" x14ac:dyDescent="0.2">
      <c r="T1481" s="11"/>
      <c r="U1481" s="11"/>
    </row>
    <row r="1482" spans="20:21" x14ac:dyDescent="0.2">
      <c r="T1482" s="11"/>
      <c r="U1482" s="11"/>
    </row>
    <row r="1483" spans="20:21" x14ac:dyDescent="0.2">
      <c r="T1483" s="11"/>
      <c r="U1483" s="11"/>
    </row>
    <row r="1484" spans="20:21" x14ac:dyDescent="0.2">
      <c r="T1484" s="11"/>
      <c r="U1484" s="11"/>
    </row>
    <row r="1485" spans="20:21" x14ac:dyDescent="0.2">
      <c r="T1485" s="11"/>
      <c r="U1485" s="11"/>
    </row>
    <row r="1486" spans="20:21" x14ac:dyDescent="0.2">
      <c r="T1486" s="11"/>
      <c r="U1486" s="11"/>
    </row>
    <row r="1487" spans="20:21" x14ac:dyDescent="0.2">
      <c r="T1487" s="11"/>
      <c r="U1487" s="11"/>
    </row>
    <row r="1488" spans="20:21" x14ac:dyDescent="0.2">
      <c r="T1488" s="11"/>
      <c r="U1488" s="11"/>
    </row>
    <row r="1489" spans="8:21" x14ac:dyDescent="0.2">
      <c r="T1489" s="11"/>
      <c r="U1489" s="11"/>
    </row>
    <row r="1490" spans="8:21" x14ac:dyDescent="0.2">
      <c r="T1490" s="11"/>
      <c r="U1490" s="11"/>
    </row>
    <row r="1491" spans="8:21" x14ac:dyDescent="0.2">
      <c r="T1491" s="11"/>
      <c r="U1491" s="11"/>
    </row>
    <row r="1492" spans="8:21" x14ac:dyDescent="0.2">
      <c r="H1492" s="98"/>
      <c r="T1492" s="11"/>
      <c r="U1492" s="11"/>
    </row>
    <row r="1493" spans="8:21" x14ac:dyDescent="0.2">
      <c r="H1493" s="98"/>
      <c r="T1493" s="11"/>
      <c r="U1493" s="11"/>
    </row>
    <row r="1494" spans="8:21" x14ac:dyDescent="0.2">
      <c r="H1494" s="98"/>
      <c r="T1494" s="11"/>
      <c r="U1494" s="11"/>
    </row>
    <row r="1495" spans="8:21" x14ac:dyDescent="0.2">
      <c r="H1495" s="98"/>
      <c r="T1495" s="11"/>
      <c r="U1495" s="11"/>
    </row>
    <row r="1496" spans="8:21" x14ac:dyDescent="0.2">
      <c r="H1496" s="98"/>
      <c r="I1496" s="99" t="s">
        <v>748</v>
      </c>
      <c r="T1496" s="11"/>
      <c r="U1496" s="11"/>
    </row>
    <row r="1497" spans="8:21" x14ac:dyDescent="0.2">
      <c r="H1497" s="98"/>
      <c r="T1497" s="11"/>
      <c r="U1497" s="11"/>
    </row>
    <row r="1498" spans="8:21" x14ac:dyDescent="0.2">
      <c r="H1498" s="98"/>
      <c r="T1498" s="11"/>
      <c r="U1498" s="11"/>
    </row>
    <row r="1499" spans="8:21" x14ac:dyDescent="0.2">
      <c r="H1499" s="98"/>
      <c r="T1499" s="11"/>
      <c r="U1499" s="11"/>
    </row>
    <row r="1500" spans="8:21" x14ac:dyDescent="0.2">
      <c r="H1500" s="98"/>
      <c r="T1500" s="11"/>
      <c r="U1500" s="11"/>
    </row>
    <row r="1501" spans="8:21" x14ac:dyDescent="0.2">
      <c r="H1501" s="98"/>
      <c r="T1501" s="11"/>
      <c r="U1501" s="11"/>
    </row>
    <row r="1502" spans="8:21" x14ac:dyDescent="0.2">
      <c r="H1502" s="98"/>
      <c r="T1502" s="11"/>
      <c r="U1502" s="11"/>
    </row>
    <row r="1503" spans="8:21" x14ac:dyDescent="0.2">
      <c r="H1503" s="98"/>
      <c r="T1503" s="11"/>
      <c r="U1503" s="11"/>
    </row>
    <row r="1504" spans="8:21" x14ac:dyDescent="0.2">
      <c r="H1504" s="98"/>
      <c r="T1504" s="11"/>
      <c r="U1504" s="11"/>
    </row>
    <row r="1505" spans="8:21" x14ac:dyDescent="0.2">
      <c r="T1505" s="11"/>
      <c r="U1505" s="11"/>
    </row>
    <row r="1506" spans="8:21" x14ac:dyDescent="0.2">
      <c r="T1506" s="11"/>
      <c r="U1506" s="11"/>
    </row>
    <row r="1507" spans="8:21" x14ac:dyDescent="0.2">
      <c r="T1507" s="11"/>
      <c r="U1507" s="11"/>
    </row>
    <row r="1508" spans="8:21" x14ac:dyDescent="0.2">
      <c r="T1508" s="11"/>
      <c r="U1508" s="11"/>
    </row>
    <row r="1509" spans="8:21" x14ac:dyDescent="0.2">
      <c r="T1509" s="11"/>
      <c r="U1509" s="11"/>
    </row>
    <row r="1510" spans="8:21" x14ac:dyDescent="0.2">
      <c r="T1510" s="11"/>
      <c r="U1510" s="11"/>
    </row>
    <row r="1511" spans="8:21" x14ac:dyDescent="0.2">
      <c r="T1511" s="11"/>
      <c r="U1511" s="11"/>
    </row>
    <row r="1512" spans="8:21" x14ac:dyDescent="0.2">
      <c r="H1512" s="97" t="s">
        <v>750</v>
      </c>
      <c r="T1512" s="11"/>
      <c r="U1512" s="11"/>
    </row>
    <row r="1513" spans="8:21" x14ac:dyDescent="0.2">
      <c r="H1513" s="97" t="s">
        <v>749</v>
      </c>
      <c r="T1513" s="11"/>
      <c r="U1513" s="11"/>
    </row>
    <row r="1514" spans="8:21" x14ac:dyDescent="0.2">
      <c r="H1514" s="97" t="s">
        <v>751</v>
      </c>
      <c r="T1514" s="11"/>
      <c r="U1514" s="11"/>
    </row>
    <row r="1515" spans="8:21" x14ac:dyDescent="0.2">
      <c r="H1515" s="97" t="s">
        <v>752</v>
      </c>
      <c r="T1515" s="11"/>
      <c r="U1515" s="11"/>
    </row>
    <row r="1516" spans="8:21" x14ac:dyDescent="0.2">
      <c r="H1516" s="100" t="s">
        <v>753</v>
      </c>
      <c r="T1516" s="11"/>
      <c r="U1516" s="11"/>
    </row>
    <row r="1517" spans="8:21" x14ac:dyDescent="0.2">
      <c r="T1517" s="11"/>
      <c r="U1517" s="11"/>
    </row>
    <row r="1518" spans="8:21" x14ac:dyDescent="0.2">
      <c r="T1518" s="11"/>
      <c r="U1518" s="11"/>
    </row>
    <row r="1519" spans="8:21" x14ac:dyDescent="0.2">
      <c r="T1519" s="11"/>
      <c r="U1519" s="11"/>
    </row>
    <row r="1520" spans="8:21" x14ac:dyDescent="0.2">
      <c r="T1520" s="11"/>
      <c r="U1520" s="11"/>
    </row>
    <row r="1521" spans="20:21" x14ac:dyDescent="0.2">
      <c r="T1521" s="11"/>
      <c r="U1521" s="11"/>
    </row>
    <row r="1522" spans="20:21" x14ac:dyDescent="0.2">
      <c r="T1522" s="11"/>
      <c r="U1522" s="11"/>
    </row>
    <row r="1523" spans="20:21" x14ac:dyDescent="0.2">
      <c r="T1523" s="11"/>
      <c r="U1523" s="11"/>
    </row>
    <row r="1524" spans="20:21" x14ac:dyDescent="0.2">
      <c r="T1524" s="11"/>
      <c r="U1524" s="11"/>
    </row>
    <row r="1525" spans="20:21" x14ac:dyDescent="0.2">
      <c r="T1525" s="11"/>
      <c r="U1525" s="11"/>
    </row>
    <row r="1526" spans="20:21" x14ac:dyDescent="0.2">
      <c r="T1526" s="11"/>
      <c r="U1526" s="11"/>
    </row>
    <row r="1527" spans="20:21" x14ac:dyDescent="0.2">
      <c r="T1527" s="11"/>
      <c r="U1527" s="11"/>
    </row>
    <row r="1528" spans="20:21" x14ac:dyDescent="0.2">
      <c r="T1528" s="11"/>
      <c r="U1528" s="11"/>
    </row>
    <row r="1529" spans="20:21" x14ac:dyDescent="0.2">
      <c r="T1529" s="11"/>
      <c r="U1529" s="11"/>
    </row>
    <row r="1530" spans="20:21" x14ac:dyDescent="0.2">
      <c r="T1530" s="11"/>
      <c r="U1530" s="11"/>
    </row>
    <row r="1531" spans="20:21" x14ac:dyDescent="0.2">
      <c r="T1531" s="11"/>
      <c r="U1531" s="11"/>
    </row>
    <row r="1532" spans="20:21" x14ac:dyDescent="0.2">
      <c r="T1532" s="11"/>
      <c r="U1532" s="11"/>
    </row>
    <row r="1533" spans="20:21" x14ac:dyDescent="0.2">
      <c r="T1533" s="11"/>
      <c r="U1533" s="11"/>
    </row>
    <row r="1534" spans="20:21" x14ac:dyDescent="0.2">
      <c r="T1534" s="11"/>
      <c r="U1534" s="11"/>
    </row>
    <row r="1535" spans="20:21" x14ac:dyDescent="0.2">
      <c r="T1535" s="11"/>
      <c r="U1535" s="11"/>
    </row>
    <row r="1536" spans="20:21" x14ac:dyDescent="0.2">
      <c r="T1536" s="11"/>
      <c r="U1536" s="11"/>
    </row>
    <row r="1537" spans="20:21" x14ac:dyDescent="0.2">
      <c r="T1537" s="11"/>
      <c r="U1537" s="11"/>
    </row>
    <row r="1538" spans="20:21" x14ac:dyDescent="0.2">
      <c r="T1538" s="11"/>
      <c r="U1538" s="11"/>
    </row>
    <row r="1539" spans="20:21" x14ac:dyDescent="0.2">
      <c r="T1539" s="11"/>
      <c r="U1539" s="11"/>
    </row>
    <row r="1540" spans="20:21" x14ac:dyDescent="0.2">
      <c r="T1540" s="11"/>
      <c r="U1540" s="11"/>
    </row>
    <row r="1541" spans="20:21" x14ac:dyDescent="0.2">
      <c r="T1541" s="11"/>
      <c r="U1541" s="11"/>
    </row>
    <row r="1542" spans="20:21" x14ac:dyDescent="0.2">
      <c r="T1542" s="11"/>
      <c r="U1542" s="11"/>
    </row>
    <row r="1543" spans="20:21" x14ac:dyDescent="0.2">
      <c r="T1543" s="11"/>
      <c r="U1543" s="11"/>
    </row>
    <row r="1544" spans="20:21" x14ac:dyDescent="0.2">
      <c r="T1544" s="11"/>
      <c r="U1544" s="11"/>
    </row>
    <row r="1545" spans="20:21" x14ac:dyDescent="0.2">
      <c r="T1545" s="11"/>
      <c r="U1545" s="11"/>
    </row>
    <row r="1546" spans="20:21" x14ac:dyDescent="0.2">
      <c r="T1546" s="11"/>
      <c r="U1546" s="11"/>
    </row>
    <row r="1547" spans="20:21" x14ac:dyDescent="0.2">
      <c r="T1547" s="11"/>
      <c r="U1547" s="11"/>
    </row>
    <row r="1548" spans="20:21" x14ac:dyDescent="0.2">
      <c r="T1548" s="11"/>
      <c r="U1548" s="11"/>
    </row>
    <row r="1549" spans="20:21" x14ac:dyDescent="0.2">
      <c r="T1549" s="11"/>
      <c r="U1549" s="11"/>
    </row>
    <row r="1550" spans="20:21" x14ac:dyDescent="0.2">
      <c r="T1550" s="11"/>
      <c r="U1550" s="11"/>
    </row>
    <row r="1551" spans="20:21" x14ac:dyDescent="0.2">
      <c r="T1551" s="11"/>
      <c r="U1551" s="11"/>
    </row>
    <row r="1552" spans="20:21" x14ac:dyDescent="0.2">
      <c r="T1552" s="11"/>
      <c r="U1552" s="11"/>
    </row>
    <row r="1553" spans="20:21" x14ac:dyDescent="0.2">
      <c r="T1553" s="11"/>
      <c r="U1553" s="11"/>
    </row>
    <row r="1554" spans="20:21" x14ac:dyDescent="0.2">
      <c r="T1554" s="11"/>
      <c r="U1554" s="11"/>
    </row>
    <row r="1555" spans="20:21" x14ac:dyDescent="0.2">
      <c r="T1555" s="11"/>
      <c r="U1555" s="11"/>
    </row>
    <row r="1556" spans="20:21" x14ac:dyDescent="0.2">
      <c r="T1556" s="11"/>
      <c r="U1556" s="11"/>
    </row>
    <row r="1557" spans="20:21" x14ac:dyDescent="0.2">
      <c r="T1557" s="11"/>
      <c r="U1557" s="11"/>
    </row>
    <row r="1558" spans="20:21" x14ac:dyDescent="0.2">
      <c r="T1558" s="11"/>
      <c r="U1558" s="11"/>
    </row>
    <row r="1559" spans="20:21" x14ac:dyDescent="0.2">
      <c r="T1559" s="11"/>
      <c r="U1559" s="11"/>
    </row>
    <row r="1560" spans="20:21" x14ac:dyDescent="0.2">
      <c r="T1560" s="11"/>
      <c r="U1560" s="11"/>
    </row>
    <row r="1561" spans="20:21" x14ac:dyDescent="0.2">
      <c r="T1561" s="11"/>
      <c r="U1561" s="11"/>
    </row>
    <row r="1562" spans="20:21" x14ac:dyDescent="0.2">
      <c r="T1562" s="11"/>
      <c r="U1562" s="11"/>
    </row>
    <row r="1563" spans="20:21" x14ac:dyDescent="0.2">
      <c r="T1563" s="11"/>
      <c r="U1563" s="11"/>
    </row>
    <row r="1564" spans="20:21" x14ac:dyDescent="0.2">
      <c r="T1564" s="11"/>
      <c r="U1564" s="11"/>
    </row>
    <row r="1565" spans="20:21" x14ac:dyDescent="0.2">
      <c r="T1565" s="11"/>
      <c r="U1565" s="11"/>
    </row>
    <row r="1566" spans="20:21" x14ac:dyDescent="0.2">
      <c r="T1566" s="11"/>
      <c r="U1566" s="11"/>
    </row>
    <row r="1567" spans="20:21" x14ac:dyDescent="0.2">
      <c r="T1567" s="11"/>
      <c r="U1567" s="11"/>
    </row>
    <row r="1568" spans="20:21" x14ac:dyDescent="0.2">
      <c r="T1568" s="11"/>
      <c r="U1568" s="11"/>
    </row>
    <row r="1569" spans="8:21" x14ac:dyDescent="0.2">
      <c r="T1569" s="11"/>
      <c r="U1569" s="11"/>
    </row>
    <row r="1570" spans="8:21" x14ac:dyDescent="0.2">
      <c r="H1570" s="97" t="s">
        <v>755</v>
      </c>
      <c r="T1570" s="11"/>
      <c r="U1570" s="11"/>
    </row>
    <row r="1571" spans="8:21" x14ac:dyDescent="0.2">
      <c r="H1571" s="97" t="s">
        <v>756</v>
      </c>
      <c r="T1571" s="11"/>
      <c r="U1571" s="11"/>
    </row>
    <row r="1572" spans="8:21" x14ac:dyDescent="0.2">
      <c r="H1572" s="97" t="s">
        <v>757</v>
      </c>
      <c r="T1572" s="11"/>
      <c r="U1572" s="11"/>
    </row>
    <row r="1573" spans="8:21" x14ac:dyDescent="0.2">
      <c r="H1573" s="97" t="s">
        <v>758</v>
      </c>
      <c r="T1573" s="11"/>
      <c r="U1573" s="11"/>
    </row>
    <row r="1574" spans="8:21" x14ac:dyDescent="0.2">
      <c r="H1574" s="97" t="s">
        <v>759</v>
      </c>
      <c r="T1574" s="11"/>
      <c r="U1574" s="11"/>
    </row>
    <row r="1575" spans="8:21" x14ac:dyDescent="0.2">
      <c r="H1575" s="97" t="s">
        <v>760</v>
      </c>
      <c r="T1575" s="11"/>
      <c r="U1575" s="11"/>
    </row>
    <row r="1576" spans="8:21" x14ac:dyDescent="0.2">
      <c r="H1576" s="97" t="s">
        <v>761</v>
      </c>
      <c r="T1576" s="11"/>
      <c r="U1576" s="11"/>
    </row>
    <row r="1577" spans="8:21" x14ac:dyDescent="0.2">
      <c r="H1577" s="97" t="s">
        <v>762</v>
      </c>
      <c r="T1577" s="11"/>
      <c r="U1577" s="11"/>
    </row>
    <row r="1578" spans="8:21" x14ac:dyDescent="0.2">
      <c r="H1578" s="97" t="s">
        <v>763</v>
      </c>
      <c r="T1578" s="11"/>
      <c r="U1578" s="11"/>
    </row>
    <row r="1579" spans="8:21" x14ac:dyDescent="0.2">
      <c r="T1579" s="11"/>
      <c r="U1579" s="11"/>
    </row>
    <row r="1580" spans="8:21" x14ac:dyDescent="0.2">
      <c r="T1580" s="11"/>
      <c r="U1580" s="11"/>
    </row>
    <row r="1581" spans="8:21" x14ac:dyDescent="0.2">
      <c r="H1581" s="97" t="s">
        <v>754</v>
      </c>
      <c r="T1581" s="11"/>
      <c r="U1581" s="11"/>
    </row>
    <row r="1582" spans="8:21" x14ac:dyDescent="0.2">
      <c r="H1582" s="97" t="s">
        <v>764</v>
      </c>
      <c r="T1582" s="11"/>
      <c r="U1582" s="11"/>
    </row>
    <row r="1583" spans="8:21" x14ac:dyDescent="0.2">
      <c r="H1583" s="97" t="s">
        <v>765</v>
      </c>
      <c r="T1583" s="11"/>
      <c r="U1583" s="11"/>
    </row>
    <row r="1584" spans="8:21" x14ac:dyDescent="0.2">
      <c r="H1584" s="97" t="s">
        <v>2944</v>
      </c>
      <c r="T1584" s="11"/>
      <c r="U1584" s="11"/>
    </row>
    <row r="1585" spans="8:21" x14ac:dyDescent="0.2">
      <c r="H1585" s="97" t="s">
        <v>766</v>
      </c>
      <c r="T1585" s="11"/>
      <c r="U1585" s="11"/>
    </row>
    <row r="1586" spans="8:21" x14ac:dyDescent="0.2">
      <c r="H1586" s="97" t="s">
        <v>767</v>
      </c>
      <c r="T1586" s="11"/>
      <c r="U1586" s="11"/>
    </row>
    <row r="1587" spans="8:21" x14ac:dyDescent="0.2">
      <c r="H1587" s="97" t="s">
        <v>768</v>
      </c>
      <c r="T1587" s="11"/>
      <c r="U1587" s="11"/>
    </row>
    <row r="1588" spans="8:21" x14ac:dyDescent="0.2">
      <c r="H1588" s="97" t="s">
        <v>769</v>
      </c>
      <c r="T1588" s="11"/>
      <c r="U1588" s="11"/>
    </row>
    <row r="1589" spans="8:21" x14ac:dyDescent="0.2">
      <c r="H1589" s="97" t="s">
        <v>770</v>
      </c>
      <c r="T1589" s="11"/>
      <c r="U1589" s="11"/>
    </row>
    <row r="1590" spans="8:21" x14ac:dyDescent="0.2">
      <c r="H1590" s="97" t="s">
        <v>771</v>
      </c>
      <c r="T1590" s="11"/>
      <c r="U1590" s="11"/>
    </row>
    <row r="1591" spans="8:21" x14ac:dyDescent="0.2">
      <c r="H1591" s="97" t="s">
        <v>771</v>
      </c>
      <c r="T1591" s="11"/>
      <c r="U1591" s="11"/>
    </row>
    <row r="1592" spans="8:21" x14ac:dyDescent="0.2">
      <c r="H1592" s="97" t="s">
        <v>772</v>
      </c>
      <c r="T1592" s="11"/>
      <c r="U1592" s="11"/>
    </row>
    <row r="1593" spans="8:21" x14ac:dyDescent="0.2">
      <c r="H1593" s="97" t="s">
        <v>773</v>
      </c>
      <c r="T1593" s="11"/>
      <c r="U1593" s="11"/>
    </row>
    <row r="1594" spans="8:21" x14ac:dyDescent="0.2">
      <c r="H1594" s="97" t="s">
        <v>774</v>
      </c>
      <c r="T1594" s="11"/>
      <c r="U1594" s="11"/>
    </row>
    <row r="1595" spans="8:21" x14ac:dyDescent="0.2">
      <c r="H1595" s="97" t="s">
        <v>775</v>
      </c>
      <c r="T1595" s="11"/>
      <c r="U1595" s="11"/>
    </row>
    <row r="1596" spans="8:21" x14ac:dyDescent="0.2">
      <c r="H1596" s="97" t="s">
        <v>775</v>
      </c>
      <c r="T1596" s="11"/>
      <c r="U1596" s="11"/>
    </row>
    <row r="1597" spans="8:21" x14ac:dyDescent="0.2">
      <c r="T1597" s="11"/>
      <c r="U1597" s="11"/>
    </row>
    <row r="1598" spans="8:21" x14ac:dyDescent="0.2">
      <c r="H1598" s="97" t="s">
        <v>776</v>
      </c>
      <c r="T1598" s="11"/>
      <c r="U1598" s="11"/>
    </row>
    <row r="1599" spans="8:21" x14ac:dyDescent="0.2">
      <c r="H1599" s="97" t="s">
        <v>777</v>
      </c>
      <c r="T1599" s="11"/>
      <c r="U1599" s="11"/>
    </row>
    <row r="1600" spans="8:21" x14ac:dyDescent="0.2">
      <c r="H1600" s="97" t="s">
        <v>778</v>
      </c>
      <c r="T1600" s="11"/>
      <c r="U1600" s="11"/>
    </row>
    <row r="1601" spans="8:21" x14ac:dyDescent="0.2">
      <c r="H1601" s="97" t="s">
        <v>2281</v>
      </c>
      <c r="T1601" s="11"/>
      <c r="U1601" s="11"/>
    </row>
    <row r="1602" spans="8:21" x14ac:dyDescent="0.2">
      <c r="H1602" s="97" t="s">
        <v>2282</v>
      </c>
      <c r="T1602" s="11"/>
      <c r="U1602" s="11"/>
    </row>
    <row r="1603" spans="8:21" x14ac:dyDescent="0.2">
      <c r="T1603" s="11"/>
      <c r="U1603" s="11"/>
    </row>
    <row r="1604" spans="8:21" x14ac:dyDescent="0.2">
      <c r="H1604" s="97" t="s">
        <v>779</v>
      </c>
      <c r="T1604" s="11"/>
      <c r="U1604" s="11"/>
    </row>
    <row r="1605" spans="8:21" x14ac:dyDescent="0.2">
      <c r="H1605" s="97" t="s">
        <v>780</v>
      </c>
      <c r="T1605" s="11"/>
      <c r="U1605" s="11"/>
    </row>
    <row r="1606" spans="8:21" x14ac:dyDescent="0.2">
      <c r="H1606" s="97" t="s">
        <v>781</v>
      </c>
      <c r="T1606" s="11"/>
      <c r="U1606" s="11"/>
    </row>
    <row r="1607" spans="8:21" x14ac:dyDescent="0.2">
      <c r="H1607" s="97" t="s">
        <v>782</v>
      </c>
      <c r="T1607" s="11"/>
      <c r="U1607" s="11"/>
    </row>
    <row r="1608" spans="8:21" x14ac:dyDescent="0.2">
      <c r="H1608" s="97" t="s">
        <v>783</v>
      </c>
      <c r="T1608" s="11"/>
      <c r="U1608" s="11"/>
    </row>
    <row r="1609" spans="8:21" x14ac:dyDescent="0.2">
      <c r="H1609" s="97" t="s">
        <v>784</v>
      </c>
      <c r="T1609" s="11"/>
      <c r="U1609" s="11"/>
    </row>
    <row r="1610" spans="8:21" x14ac:dyDescent="0.2">
      <c r="H1610" s="97" t="s">
        <v>785</v>
      </c>
      <c r="T1610" s="11"/>
      <c r="U1610" s="11"/>
    </row>
    <row r="1611" spans="8:21" x14ac:dyDescent="0.2">
      <c r="H1611" s="97" t="s">
        <v>786</v>
      </c>
      <c r="T1611" s="11"/>
      <c r="U1611" s="11"/>
    </row>
    <row r="1612" spans="8:21" x14ac:dyDescent="0.2">
      <c r="H1612" s="97" t="s">
        <v>786</v>
      </c>
      <c r="T1612" s="11"/>
      <c r="U1612" s="11"/>
    </row>
    <row r="1613" spans="8:21" x14ac:dyDescent="0.2">
      <c r="H1613" s="97" t="s">
        <v>787</v>
      </c>
      <c r="T1613" s="11"/>
      <c r="U1613" s="11"/>
    </row>
    <row r="1614" spans="8:21" x14ac:dyDescent="0.2">
      <c r="H1614" s="97" t="s">
        <v>788</v>
      </c>
      <c r="T1614" s="11"/>
      <c r="U1614" s="11"/>
    </row>
    <row r="1615" spans="8:21" x14ac:dyDescent="0.2">
      <c r="H1615" s="97" t="s">
        <v>789</v>
      </c>
      <c r="T1615" s="11"/>
      <c r="U1615" s="11"/>
    </row>
    <row r="1616" spans="8:21" x14ac:dyDescent="0.2">
      <c r="H1616" s="97" t="s">
        <v>790</v>
      </c>
      <c r="T1616" s="11"/>
      <c r="U1616" s="11"/>
    </row>
    <row r="1617" spans="8:21" x14ac:dyDescent="0.2">
      <c r="H1617" s="97" t="s">
        <v>791</v>
      </c>
      <c r="T1617" s="11"/>
      <c r="U1617" s="11"/>
    </row>
    <row r="1618" spans="8:21" x14ac:dyDescent="0.2">
      <c r="T1618" s="11"/>
      <c r="U1618" s="11"/>
    </row>
    <row r="1619" spans="8:21" x14ac:dyDescent="0.2">
      <c r="H1619" s="97" t="s">
        <v>792</v>
      </c>
      <c r="T1619" s="11"/>
      <c r="U1619" s="11"/>
    </row>
    <row r="1620" spans="8:21" x14ac:dyDescent="0.2">
      <c r="H1620" s="97" t="s">
        <v>793</v>
      </c>
      <c r="T1620" s="11"/>
      <c r="U1620" s="11"/>
    </row>
    <row r="1621" spans="8:21" x14ac:dyDescent="0.2">
      <c r="H1621" s="97" t="s">
        <v>794</v>
      </c>
      <c r="T1621" s="11"/>
      <c r="U1621" s="11"/>
    </row>
    <row r="1622" spans="8:21" x14ac:dyDescent="0.2">
      <c r="H1622" s="97" t="s">
        <v>795</v>
      </c>
      <c r="T1622" s="11"/>
      <c r="U1622" s="11"/>
    </row>
    <row r="1623" spans="8:21" x14ac:dyDescent="0.2">
      <c r="H1623" s="97" t="s">
        <v>796</v>
      </c>
      <c r="T1623" s="11"/>
      <c r="U1623" s="11"/>
    </row>
    <row r="1624" spans="8:21" x14ac:dyDescent="0.2">
      <c r="H1624" s="97" t="s">
        <v>797</v>
      </c>
      <c r="T1624" s="11"/>
      <c r="U1624" s="11"/>
    </row>
    <row r="1625" spans="8:21" x14ac:dyDescent="0.2">
      <c r="H1625" s="97" t="s">
        <v>798</v>
      </c>
      <c r="T1625" s="11"/>
      <c r="U1625" s="11"/>
    </row>
    <row r="1626" spans="8:21" x14ac:dyDescent="0.2">
      <c r="H1626" s="97" t="s">
        <v>799</v>
      </c>
      <c r="T1626" s="11"/>
      <c r="U1626" s="11"/>
    </row>
    <row r="1627" spans="8:21" x14ac:dyDescent="0.2">
      <c r="T1627" s="11"/>
      <c r="U1627" s="11"/>
    </row>
    <row r="1628" spans="8:21" x14ac:dyDescent="0.2">
      <c r="H1628" s="97" t="s">
        <v>800</v>
      </c>
      <c r="T1628" s="11"/>
      <c r="U1628" s="11"/>
    </row>
    <row r="1629" spans="8:21" x14ac:dyDescent="0.2">
      <c r="H1629" s="97" t="s">
        <v>801</v>
      </c>
      <c r="T1629" s="11"/>
      <c r="U1629" s="11"/>
    </row>
    <row r="1630" spans="8:21" x14ac:dyDescent="0.2">
      <c r="H1630" s="97" t="s">
        <v>802</v>
      </c>
      <c r="T1630" s="11"/>
      <c r="U1630" s="11"/>
    </row>
    <row r="1631" spans="8:21" x14ac:dyDescent="0.2">
      <c r="H1631" s="97" t="s">
        <v>803</v>
      </c>
      <c r="T1631" s="11"/>
      <c r="U1631" s="11"/>
    </row>
    <row r="1632" spans="8:21" x14ac:dyDescent="0.2">
      <c r="H1632" s="97" t="s">
        <v>803</v>
      </c>
      <c r="T1632" s="11"/>
      <c r="U1632" s="11"/>
    </row>
    <row r="1633" spans="8:21" x14ac:dyDescent="0.2">
      <c r="H1633" s="97" t="s">
        <v>804</v>
      </c>
      <c r="T1633" s="11"/>
      <c r="U1633" s="11"/>
    </row>
    <row r="1634" spans="8:21" x14ac:dyDescent="0.2">
      <c r="H1634" s="97" t="s">
        <v>805</v>
      </c>
      <c r="T1634" s="11"/>
      <c r="U1634" s="11"/>
    </row>
    <row r="1635" spans="8:21" x14ac:dyDescent="0.2">
      <c r="H1635" s="97" t="s">
        <v>806</v>
      </c>
      <c r="T1635" s="11"/>
      <c r="U1635" s="11"/>
    </row>
    <row r="1636" spans="8:21" x14ac:dyDescent="0.2">
      <c r="H1636" s="97" t="s">
        <v>807</v>
      </c>
      <c r="T1636" s="11"/>
      <c r="U1636" s="11"/>
    </row>
    <row r="1637" spans="8:21" x14ac:dyDescent="0.2">
      <c r="H1637" s="97" t="s">
        <v>808</v>
      </c>
      <c r="T1637" s="11"/>
      <c r="U1637" s="11"/>
    </row>
    <row r="1638" spans="8:21" x14ac:dyDescent="0.2">
      <c r="H1638" s="97" t="s">
        <v>809</v>
      </c>
      <c r="T1638" s="11"/>
      <c r="U1638" s="11"/>
    </row>
    <row r="1639" spans="8:21" x14ac:dyDescent="0.2">
      <c r="H1639" s="97" t="s">
        <v>810</v>
      </c>
      <c r="T1639" s="11"/>
      <c r="U1639" s="11"/>
    </row>
    <row r="1640" spans="8:21" x14ac:dyDescent="0.2">
      <c r="H1640" s="97" t="s">
        <v>811</v>
      </c>
      <c r="T1640" s="11"/>
      <c r="U1640" s="11"/>
    </row>
    <row r="1641" spans="8:21" x14ac:dyDescent="0.2">
      <c r="H1641" s="97" t="s">
        <v>812</v>
      </c>
      <c r="T1641" s="11"/>
      <c r="U1641" s="11"/>
    </row>
    <row r="1642" spans="8:21" x14ac:dyDescent="0.2">
      <c r="H1642" s="97" t="s">
        <v>813</v>
      </c>
      <c r="T1642" s="11"/>
      <c r="U1642" s="11"/>
    </row>
    <row r="1643" spans="8:21" x14ac:dyDescent="0.2">
      <c r="H1643" s="97" t="s">
        <v>814</v>
      </c>
      <c r="T1643" s="11"/>
      <c r="U1643" s="11"/>
    </row>
    <row r="1644" spans="8:21" x14ac:dyDescent="0.2">
      <c r="T1644" s="11"/>
      <c r="U1644" s="11"/>
    </row>
    <row r="1645" spans="8:21" x14ac:dyDescent="0.2">
      <c r="H1645" s="97" t="s">
        <v>815</v>
      </c>
      <c r="T1645" s="11"/>
      <c r="U1645" s="11"/>
    </row>
    <row r="1646" spans="8:21" x14ac:dyDescent="0.2">
      <c r="H1646" s="97" t="s">
        <v>816</v>
      </c>
      <c r="T1646" s="11"/>
      <c r="U1646" s="11"/>
    </row>
    <row r="1647" spans="8:21" x14ac:dyDescent="0.2">
      <c r="H1647" s="97" t="s">
        <v>817</v>
      </c>
      <c r="T1647" s="11"/>
      <c r="U1647" s="11"/>
    </row>
    <row r="1648" spans="8:21" x14ac:dyDescent="0.2">
      <c r="H1648" s="97" t="s">
        <v>818</v>
      </c>
      <c r="T1648" s="11"/>
      <c r="U1648" s="11"/>
    </row>
    <row r="1649" spans="8:21" x14ac:dyDescent="0.2">
      <c r="H1649" s="97" t="s">
        <v>819</v>
      </c>
      <c r="T1649" s="11"/>
      <c r="U1649" s="11"/>
    </row>
    <row r="1650" spans="8:21" x14ac:dyDescent="0.2">
      <c r="H1650" s="97" t="s">
        <v>820</v>
      </c>
      <c r="T1650" s="11"/>
      <c r="U1650" s="11"/>
    </row>
    <row r="1651" spans="8:21" x14ac:dyDescent="0.2">
      <c r="H1651" s="97" t="s">
        <v>821</v>
      </c>
      <c r="T1651" s="11"/>
      <c r="U1651" s="11"/>
    </row>
    <row r="1652" spans="8:21" x14ac:dyDescent="0.2">
      <c r="H1652" s="97" t="s">
        <v>822</v>
      </c>
      <c r="T1652" s="11"/>
      <c r="U1652" s="11"/>
    </row>
    <row r="1653" spans="8:21" x14ac:dyDescent="0.2">
      <c r="T1653" s="11"/>
      <c r="U1653" s="11"/>
    </row>
    <row r="1654" spans="8:21" x14ac:dyDescent="0.2">
      <c r="H1654" s="97" t="s">
        <v>823</v>
      </c>
      <c r="T1654" s="11"/>
      <c r="U1654" s="11"/>
    </row>
    <row r="1655" spans="8:21" x14ac:dyDescent="0.2">
      <c r="H1655" s="97" t="s">
        <v>824</v>
      </c>
      <c r="T1655" s="11"/>
      <c r="U1655" s="11"/>
    </row>
    <row r="1656" spans="8:21" x14ac:dyDescent="0.2">
      <c r="H1656" s="97" t="s">
        <v>825</v>
      </c>
      <c r="T1656" s="11"/>
      <c r="U1656" s="11"/>
    </row>
    <row r="1657" spans="8:21" x14ac:dyDescent="0.2">
      <c r="H1657" s="97" t="s">
        <v>826</v>
      </c>
      <c r="T1657" s="11"/>
      <c r="U1657" s="11"/>
    </row>
    <row r="1658" spans="8:21" x14ac:dyDescent="0.2">
      <c r="H1658" s="97" t="s">
        <v>827</v>
      </c>
      <c r="T1658" s="11"/>
      <c r="U1658" s="11"/>
    </row>
    <row r="1659" spans="8:21" x14ac:dyDescent="0.2">
      <c r="H1659" s="97" t="s">
        <v>828</v>
      </c>
      <c r="T1659" s="11"/>
      <c r="U1659" s="11"/>
    </row>
    <row r="1660" spans="8:21" x14ac:dyDescent="0.2">
      <c r="H1660" s="97" t="s">
        <v>829</v>
      </c>
      <c r="T1660" s="11"/>
      <c r="U1660" s="11"/>
    </row>
    <row r="1661" spans="8:21" x14ac:dyDescent="0.2">
      <c r="H1661" s="97" t="s">
        <v>830</v>
      </c>
      <c r="T1661" s="11"/>
      <c r="U1661" s="11"/>
    </row>
    <row r="1662" spans="8:21" x14ac:dyDescent="0.2">
      <c r="H1662" s="97" t="s">
        <v>831</v>
      </c>
      <c r="T1662" s="11"/>
      <c r="U1662" s="11"/>
    </row>
    <row r="1663" spans="8:21" x14ac:dyDescent="0.2">
      <c r="H1663" s="97" t="s">
        <v>832</v>
      </c>
      <c r="T1663" s="11"/>
      <c r="U1663" s="11"/>
    </row>
    <row r="1664" spans="8:21" x14ac:dyDescent="0.2">
      <c r="H1664" s="97" t="s">
        <v>833</v>
      </c>
      <c r="T1664" s="11"/>
      <c r="U1664" s="11"/>
    </row>
    <row r="1665" spans="8:21" x14ac:dyDescent="0.2">
      <c r="H1665" s="97" t="s">
        <v>834</v>
      </c>
      <c r="T1665" s="11"/>
      <c r="U1665" s="11"/>
    </row>
    <row r="1666" spans="8:21" x14ac:dyDescent="0.2">
      <c r="H1666" s="97" t="s">
        <v>835</v>
      </c>
      <c r="T1666" s="11"/>
      <c r="U1666" s="11"/>
    </row>
    <row r="1667" spans="8:21" x14ac:dyDescent="0.2">
      <c r="H1667" s="97" t="s">
        <v>836</v>
      </c>
      <c r="T1667" s="11"/>
      <c r="U1667" s="11"/>
    </row>
    <row r="1668" spans="8:21" x14ac:dyDescent="0.2">
      <c r="H1668" s="97" t="s">
        <v>837</v>
      </c>
      <c r="T1668" s="11"/>
      <c r="U1668" s="11"/>
    </row>
    <row r="1669" spans="8:21" x14ac:dyDescent="0.2">
      <c r="H1669" s="97" t="s">
        <v>838</v>
      </c>
      <c r="T1669" s="11"/>
      <c r="U1669" s="11"/>
    </row>
    <row r="1670" spans="8:21" x14ac:dyDescent="0.2">
      <c r="H1670" s="97" t="s">
        <v>839</v>
      </c>
      <c r="T1670" s="11"/>
      <c r="U1670" s="11"/>
    </row>
    <row r="1671" spans="8:21" x14ac:dyDescent="0.2">
      <c r="H1671" s="97" t="s">
        <v>840</v>
      </c>
      <c r="T1671" s="11"/>
      <c r="U1671" s="11"/>
    </row>
    <row r="1672" spans="8:21" x14ac:dyDescent="0.2">
      <c r="H1672" s="97" t="s">
        <v>841</v>
      </c>
      <c r="T1672" s="11"/>
      <c r="U1672" s="11"/>
    </row>
    <row r="1673" spans="8:21" x14ac:dyDescent="0.2">
      <c r="H1673" s="97" t="s">
        <v>842</v>
      </c>
      <c r="T1673" s="11"/>
      <c r="U1673" s="11"/>
    </row>
    <row r="1674" spans="8:21" x14ac:dyDescent="0.2">
      <c r="H1674" s="97" t="s">
        <v>843</v>
      </c>
      <c r="T1674" s="11"/>
      <c r="U1674" s="11"/>
    </row>
    <row r="1675" spans="8:21" x14ac:dyDescent="0.2">
      <c r="H1675" s="97" t="s">
        <v>844</v>
      </c>
      <c r="T1675" s="11"/>
      <c r="U1675" s="11"/>
    </row>
    <row r="1676" spans="8:21" x14ac:dyDescent="0.2">
      <c r="H1676" s="97" t="s">
        <v>845</v>
      </c>
      <c r="T1676" s="11"/>
      <c r="U1676" s="11"/>
    </row>
    <row r="1677" spans="8:21" x14ac:dyDescent="0.2">
      <c r="H1677" s="97" t="s">
        <v>846</v>
      </c>
      <c r="T1677" s="11"/>
      <c r="U1677" s="11"/>
    </row>
    <row r="1678" spans="8:21" x14ac:dyDescent="0.2">
      <c r="H1678" s="97" t="s">
        <v>847</v>
      </c>
      <c r="T1678" s="11"/>
      <c r="U1678" s="11"/>
    </row>
    <row r="1679" spans="8:21" x14ac:dyDescent="0.2">
      <c r="H1679" s="97" t="s">
        <v>848</v>
      </c>
      <c r="T1679" s="11"/>
      <c r="U1679" s="11"/>
    </row>
    <row r="1680" spans="8:21" x14ac:dyDescent="0.2">
      <c r="H1680" s="97" t="s">
        <v>849</v>
      </c>
      <c r="T1680" s="11"/>
      <c r="U1680" s="11"/>
    </row>
    <row r="1681" spans="8:21" x14ac:dyDescent="0.2">
      <c r="H1681" s="97" t="s">
        <v>850</v>
      </c>
      <c r="T1681" s="11"/>
      <c r="U1681" s="11"/>
    </row>
    <row r="1682" spans="8:21" x14ac:dyDescent="0.2">
      <c r="H1682" s="97" t="s">
        <v>976</v>
      </c>
      <c r="T1682" s="11"/>
      <c r="U1682" s="11"/>
    </row>
    <row r="1683" spans="8:21" x14ac:dyDescent="0.2">
      <c r="H1683" s="97" t="s">
        <v>977</v>
      </c>
      <c r="T1683" s="11"/>
      <c r="U1683" s="11"/>
    </row>
    <row r="1684" spans="8:21" x14ac:dyDescent="0.2">
      <c r="H1684" s="97" t="s">
        <v>978</v>
      </c>
      <c r="T1684" s="11"/>
      <c r="U1684" s="11"/>
    </row>
    <row r="1685" spans="8:21" x14ac:dyDescent="0.2">
      <c r="H1685" s="97" t="s">
        <v>979</v>
      </c>
      <c r="T1685" s="11"/>
      <c r="U1685" s="11"/>
    </row>
    <row r="1686" spans="8:21" x14ac:dyDescent="0.2">
      <c r="H1686" s="97" t="s">
        <v>980</v>
      </c>
      <c r="T1686" s="11"/>
      <c r="U1686" s="11"/>
    </row>
    <row r="1687" spans="8:21" x14ac:dyDescent="0.2">
      <c r="H1687" s="97" t="s">
        <v>981</v>
      </c>
      <c r="T1687" s="11"/>
      <c r="U1687" s="11"/>
    </row>
    <row r="1688" spans="8:21" x14ac:dyDescent="0.2">
      <c r="H1688" s="97" t="s">
        <v>982</v>
      </c>
      <c r="T1688" s="11"/>
      <c r="U1688" s="11"/>
    </row>
    <row r="1689" spans="8:21" x14ac:dyDescent="0.2">
      <c r="H1689" s="97" t="s">
        <v>983</v>
      </c>
      <c r="T1689" s="11"/>
      <c r="U1689" s="11"/>
    </row>
    <row r="1690" spans="8:21" x14ac:dyDescent="0.2">
      <c r="H1690" s="97" t="s">
        <v>984</v>
      </c>
      <c r="T1690" s="11"/>
      <c r="U1690" s="11"/>
    </row>
    <row r="1691" spans="8:21" x14ac:dyDescent="0.2">
      <c r="H1691" s="97" t="s">
        <v>985</v>
      </c>
      <c r="T1691" s="11"/>
      <c r="U1691" s="11"/>
    </row>
    <row r="1692" spans="8:21" x14ac:dyDescent="0.2">
      <c r="H1692" s="97" t="s">
        <v>986</v>
      </c>
      <c r="T1692" s="11"/>
      <c r="U1692" s="11"/>
    </row>
    <row r="1693" spans="8:21" x14ac:dyDescent="0.2">
      <c r="H1693" s="97" t="s">
        <v>987</v>
      </c>
      <c r="T1693" s="11"/>
      <c r="U1693" s="11"/>
    </row>
    <row r="1694" spans="8:21" x14ac:dyDescent="0.2">
      <c r="H1694" s="97" t="s">
        <v>988</v>
      </c>
      <c r="T1694" s="11"/>
      <c r="U1694" s="11"/>
    </row>
    <row r="1695" spans="8:21" x14ac:dyDescent="0.2">
      <c r="H1695" s="97" t="s">
        <v>989</v>
      </c>
      <c r="T1695" s="11"/>
      <c r="U1695" s="11"/>
    </row>
    <row r="1696" spans="8:21" x14ac:dyDescent="0.2">
      <c r="H1696" s="97" t="s">
        <v>990</v>
      </c>
      <c r="T1696" s="11"/>
      <c r="U1696" s="11"/>
    </row>
    <row r="1697" spans="8:21" x14ac:dyDescent="0.2">
      <c r="H1697" s="97" t="s">
        <v>991</v>
      </c>
      <c r="T1697" s="11"/>
      <c r="U1697" s="11"/>
    </row>
    <row r="1698" spans="8:21" x14ac:dyDescent="0.2">
      <c r="H1698" s="97" t="s">
        <v>992</v>
      </c>
      <c r="T1698" s="11"/>
      <c r="U1698" s="11"/>
    </row>
    <row r="1699" spans="8:21" x14ac:dyDescent="0.2">
      <c r="H1699" s="97" t="s">
        <v>993</v>
      </c>
      <c r="T1699" s="11"/>
      <c r="U1699" s="11"/>
    </row>
    <row r="1700" spans="8:21" x14ac:dyDescent="0.2">
      <c r="H1700" s="97" t="s">
        <v>994</v>
      </c>
      <c r="T1700" s="11"/>
      <c r="U1700" s="11"/>
    </row>
    <row r="1701" spans="8:21" x14ac:dyDescent="0.2">
      <c r="H1701" s="97" t="s">
        <v>995</v>
      </c>
      <c r="T1701" s="11"/>
      <c r="U1701" s="11"/>
    </row>
    <row r="1702" spans="8:21" x14ac:dyDescent="0.2">
      <c r="H1702" s="101" t="s">
        <v>476</v>
      </c>
      <c r="T1702" s="11"/>
      <c r="U1702" s="11"/>
    </row>
    <row r="1703" spans="8:21" x14ac:dyDescent="0.2">
      <c r="H1703" s="102"/>
      <c r="T1703" s="11"/>
      <c r="U1703" s="11"/>
    </row>
    <row r="1704" spans="8:21" x14ac:dyDescent="0.2">
      <c r="H1704" s="102"/>
      <c r="T1704" s="11"/>
      <c r="U1704" s="11"/>
    </row>
    <row r="1705" spans="8:21" x14ac:dyDescent="0.2">
      <c r="H1705" s="102"/>
      <c r="T1705" s="11"/>
      <c r="U1705" s="11"/>
    </row>
    <row r="1706" spans="8:21" x14ac:dyDescent="0.2">
      <c r="H1706" s="102"/>
      <c r="T1706" s="11"/>
      <c r="U1706" s="11"/>
    </row>
    <row r="1707" spans="8:21" x14ac:dyDescent="0.2">
      <c r="H1707" s="102"/>
      <c r="T1707" s="11"/>
      <c r="U1707" s="11"/>
    </row>
    <row r="1708" spans="8:21" x14ac:dyDescent="0.2">
      <c r="H1708" s="102"/>
      <c r="T1708" s="11"/>
      <c r="U1708" s="11"/>
    </row>
    <row r="1709" spans="8:21" x14ac:dyDescent="0.2">
      <c r="H1709" s="102"/>
      <c r="T1709" s="11"/>
      <c r="U1709" s="11"/>
    </row>
    <row r="1710" spans="8:21" x14ac:dyDescent="0.2">
      <c r="H1710" s="102"/>
      <c r="T1710" s="11"/>
      <c r="U1710" s="11"/>
    </row>
    <row r="1711" spans="8:21" x14ac:dyDescent="0.2">
      <c r="H1711" s="102"/>
      <c r="T1711" s="11"/>
      <c r="U1711" s="11"/>
    </row>
    <row r="1712" spans="8:21" x14ac:dyDescent="0.2">
      <c r="H1712" s="102"/>
      <c r="T1712" s="11"/>
      <c r="U1712" s="11"/>
    </row>
    <row r="1713" spans="8:21" x14ac:dyDescent="0.2">
      <c r="H1713" s="102"/>
      <c r="T1713" s="11"/>
      <c r="U1713" s="11"/>
    </row>
    <row r="1714" spans="8:21" x14ac:dyDescent="0.2">
      <c r="H1714" s="102"/>
      <c r="T1714" s="11"/>
      <c r="U1714" s="11"/>
    </row>
    <row r="1715" spans="8:21" x14ac:dyDescent="0.2">
      <c r="H1715" s="102"/>
      <c r="T1715" s="11"/>
      <c r="U1715" s="11"/>
    </row>
    <row r="1716" spans="8:21" x14ac:dyDescent="0.2">
      <c r="H1716" s="102"/>
      <c r="T1716" s="11"/>
      <c r="U1716" s="11"/>
    </row>
    <row r="1717" spans="8:21" x14ac:dyDescent="0.2">
      <c r="H1717" s="102"/>
      <c r="T1717" s="11"/>
      <c r="U1717" s="11"/>
    </row>
    <row r="1718" spans="8:21" x14ac:dyDescent="0.2">
      <c r="H1718" s="102"/>
      <c r="T1718" s="11"/>
      <c r="U1718" s="11"/>
    </row>
    <row r="1719" spans="8:21" x14ac:dyDescent="0.2">
      <c r="H1719" s="102"/>
      <c r="T1719" s="11"/>
      <c r="U1719" s="11"/>
    </row>
    <row r="1720" spans="8:21" x14ac:dyDescent="0.2">
      <c r="H1720" s="102"/>
      <c r="T1720" s="11"/>
      <c r="U1720" s="11"/>
    </row>
    <row r="1721" spans="8:21" x14ac:dyDescent="0.2">
      <c r="H1721" s="102"/>
      <c r="T1721" s="11"/>
      <c r="U1721" s="11"/>
    </row>
    <row r="1722" spans="8:21" x14ac:dyDescent="0.2">
      <c r="H1722" s="102"/>
      <c r="T1722" s="11"/>
      <c r="U1722" s="11"/>
    </row>
    <row r="1723" spans="8:21" x14ac:dyDescent="0.2">
      <c r="H1723" s="102"/>
      <c r="T1723" s="11"/>
      <c r="U1723" s="11"/>
    </row>
    <row r="1724" spans="8:21" x14ac:dyDescent="0.2">
      <c r="H1724" s="102"/>
      <c r="T1724" s="11"/>
      <c r="U1724" s="11"/>
    </row>
    <row r="1725" spans="8:21" x14ac:dyDescent="0.2">
      <c r="H1725" s="102"/>
      <c r="T1725" s="11"/>
      <c r="U1725" s="11"/>
    </row>
    <row r="1726" spans="8:21" x14ac:dyDescent="0.2">
      <c r="H1726" s="102"/>
      <c r="T1726" s="11"/>
      <c r="U1726" s="11"/>
    </row>
    <row r="1727" spans="8:21" x14ac:dyDescent="0.2">
      <c r="H1727" s="102"/>
      <c r="T1727" s="11"/>
      <c r="U1727" s="11"/>
    </row>
    <row r="1728" spans="8:21" x14ac:dyDescent="0.2">
      <c r="H1728" s="102"/>
      <c r="T1728" s="11"/>
      <c r="U1728" s="11"/>
    </row>
    <row r="1729" spans="8:21" x14ac:dyDescent="0.2">
      <c r="H1729" s="102"/>
      <c r="T1729" s="11"/>
      <c r="U1729" s="11"/>
    </row>
    <row r="1730" spans="8:21" x14ac:dyDescent="0.2">
      <c r="H1730" s="102"/>
      <c r="T1730" s="11"/>
      <c r="U1730" s="11"/>
    </row>
    <row r="1731" spans="8:21" x14ac:dyDescent="0.2">
      <c r="H1731" s="102"/>
      <c r="T1731" s="11"/>
      <c r="U1731" s="11"/>
    </row>
    <row r="1732" spans="8:21" x14ac:dyDescent="0.2">
      <c r="H1732" s="102"/>
      <c r="T1732" s="11"/>
      <c r="U1732" s="11"/>
    </row>
    <row r="1733" spans="8:21" x14ac:dyDescent="0.2">
      <c r="H1733" s="102"/>
      <c r="T1733" s="11"/>
      <c r="U1733" s="11"/>
    </row>
    <row r="1734" spans="8:21" x14ac:dyDescent="0.2">
      <c r="H1734" s="102"/>
      <c r="T1734" s="11"/>
      <c r="U1734" s="11"/>
    </row>
    <row r="1735" spans="8:21" x14ac:dyDescent="0.2">
      <c r="H1735" s="102"/>
      <c r="T1735" s="11"/>
      <c r="U1735" s="11"/>
    </row>
    <row r="1736" spans="8:21" x14ac:dyDescent="0.2">
      <c r="H1736" s="102"/>
      <c r="T1736" s="11"/>
      <c r="U1736" s="11"/>
    </row>
    <row r="1737" spans="8:21" x14ac:dyDescent="0.2">
      <c r="H1737" s="102"/>
      <c r="T1737" s="11"/>
      <c r="U1737" s="11"/>
    </row>
    <row r="1738" spans="8:21" x14ac:dyDescent="0.2">
      <c r="H1738" s="102"/>
      <c r="T1738" s="11"/>
      <c r="U1738" s="11"/>
    </row>
    <row r="1739" spans="8:21" x14ac:dyDescent="0.2">
      <c r="H1739" s="102"/>
      <c r="T1739" s="11"/>
      <c r="U1739" s="11"/>
    </row>
    <row r="1740" spans="8:21" x14ac:dyDescent="0.2">
      <c r="H1740" s="102"/>
      <c r="T1740" s="11"/>
      <c r="U1740" s="11"/>
    </row>
    <row r="1741" spans="8:21" x14ac:dyDescent="0.2">
      <c r="H1741" s="102"/>
      <c r="T1741" s="11"/>
      <c r="U1741" s="11"/>
    </row>
    <row r="1742" spans="8:21" x14ac:dyDescent="0.2">
      <c r="H1742" s="102"/>
      <c r="T1742" s="11"/>
      <c r="U1742" s="11"/>
    </row>
    <row r="1743" spans="8:21" x14ac:dyDescent="0.2">
      <c r="H1743" s="102"/>
      <c r="T1743" s="11"/>
      <c r="U1743" s="11"/>
    </row>
    <row r="1744" spans="8:21" x14ac:dyDescent="0.2">
      <c r="H1744" s="102"/>
      <c r="T1744" s="11"/>
      <c r="U1744" s="11"/>
    </row>
    <row r="1745" spans="8:21" x14ac:dyDescent="0.2">
      <c r="H1745" s="102"/>
      <c r="T1745" s="11"/>
      <c r="U1745" s="11"/>
    </row>
    <row r="1746" spans="8:21" x14ac:dyDescent="0.2">
      <c r="H1746" s="102"/>
      <c r="T1746" s="11"/>
      <c r="U1746" s="11"/>
    </row>
    <row r="1747" spans="8:21" x14ac:dyDescent="0.2">
      <c r="H1747" s="102"/>
      <c r="T1747" s="11"/>
      <c r="U1747" s="11"/>
    </row>
    <row r="1748" spans="8:21" x14ac:dyDescent="0.2">
      <c r="H1748" s="102"/>
      <c r="T1748" s="11"/>
      <c r="U1748" s="11"/>
    </row>
    <row r="1749" spans="8:21" x14ac:dyDescent="0.2">
      <c r="H1749" s="102"/>
      <c r="T1749" s="11"/>
      <c r="U1749" s="11"/>
    </row>
    <row r="1750" spans="8:21" x14ac:dyDescent="0.2">
      <c r="H1750" s="102"/>
      <c r="T1750" s="11"/>
      <c r="U1750" s="11"/>
    </row>
    <row r="1751" spans="8:21" x14ac:dyDescent="0.2">
      <c r="H1751" s="102"/>
      <c r="T1751" s="11"/>
      <c r="U1751" s="11"/>
    </row>
    <row r="1752" spans="8:21" x14ac:dyDescent="0.2">
      <c r="H1752" s="102"/>
      <c r="T1752" s="11"/>
      <c r="U1752" s="11"/>
    </row>
    <row r="1753" spans="8:21" x14ac:dyDescent="0.2">
      <c r="H1753" s="102"/>
      <c r="T1753" s="11"/>
      <c r="U1753" s="11"/>
    </row>
    <row r="1754" spans="8:21" x14ac:dyDescent="0.2">
      <c r="H1754" s="102"/>
      <c r="T1754" s="11"/>
      <c r="U1754" s="11"/>
    </row>
    <row r="1755" spans="8:21" x14ac:dyDescent="0.2">
      <c r="H1755" s="102"/>
      <c r="T1755" s="11"/>
      <c r="U1755" s="11"/>
    </row>
    <row r="1756" spans="8:21" x14ac:dyDescent="0.2">
      <c r="H1756" s="102"/>
      <c r="T1756" s="11"/>
      <c r="U1756" s="11"/>
    </row>
    <row r="1757" spans="8:21" x14ac:dyDescent="0.2">
      <c r="H1757" s="102"/>
      <c r="T1757" s="11"/>
      <c r="U1757" s="11"/>
    </row>
    <row r="1758" spans="8:21" x14ac:dyDescent="0.2">
      <c r="H1758" s="102"/>
      <c r="T1758" s="11"/>
      <c r="U1758" s="11"/>
    </row>
    <row r="1759" spans="8:21" x14ac:dyDescent="0.2">
      <c r="H1759" s="102"/>
      <c r="T1759" s="11"/>
      <c r="U1759" s="11"/>
    </row>
    <row r="1760" spans="8:21" x14ac:dyDescent="0.2">
      <c r="H1760" s="102"/>
      <c r="T1760" s="11"/>
      <c r="U1760" s="11"/>
    </row>
    <row r="1761" spans="8:21" x14ac:dyDescent="0.2">
      <c r="H1761" s="102"/>
      <c r="T1761" s="11"/>
      <c r="U1761" s="11"/>
    </row>
    <row r="1762" spans="8:21" x14ac:dyDescent="0.2">
      <c r="H1762" s="102"/>
      <c r="T1762" s="11"/>
      <c r="U1762" s="11"/>
    </row>
    <row r="1763" spans="8:21" x14ac:dyDescent="0.2">
      <c r="H1763" s="102"/>
      <c r="T1763" s="11"/>
      <c r="U1763" s="11"/>
    </row>
    <row r="1764" spans="8:21" x14ac:dyDescent="0.2">
      <c r="H1764" s="102"/>
      <c r="T1764" s="11"/>
      <c r="U1764" s="11"/>
    </row>
    <row r="1765" spans="8:21" x14ac:dyDescent="0.2">
      <c r="H1765" s="102"/>
      <c r="T1765" s="11"/>
      <c r="U1765" s="11"/>
    </row>
    <row r="1766" spans="8:21" x14ac:dyDescent="0.2">
      <c r="H1766" s="102"/>
      <c r="T1766" s="11"/>
      <c r="U1766" s="11"/>
    </row>
    <row r="1767" spans="8:21" x14ac:dyDescent="0.2">
      <c r="T1767" s="11"/>
      <c r="U1767" s="11"/>
    </row>
    <row r="1768" spans="8:21" x14ac:dyDescent="0.2">
      <c r="H1768" s="97" t="s">
        <v>996</v>
      </c>
      <c r="T1768" s="11"/>
      <c r="U1768" s="11"/>
    </row>
    <row r="1769" spans="8:21" x14ac:dyDescent="0.2">
      <c r="T1769" s="11"/>
      <c r="U1769" s="11"/>
    </row>
    <row r="1770" spans="8:21" x14ac:dyDescent="0.2">
      <c r="H1770" s="97" t="s">
        <v>3314</v>
      </c>
      <c r="T1770" s="11"/>
      <c r="U1770" s="11"/>
    </row>
    <row r="1771" spans="8:21" x14ac:dyDescent="0.2">
      <c r="H1771" s="100" t="s">
        <v>997</v>
      </c>
      <c r="T1771" s="11"/>
      <c r="U1771" s="11"/>
    </row>
    <row r="1772" spans="8:21" x14ac:dyDescent="0.2">
      <c r="H1772" s="100" t="s">
        <v>1005</v>
      </c>
      <c r="T1772" s="11"/>
      <c r="U1772" s="11"/>
    </row>
    <row r="1773" spans="8:21" x14ac:dyDescent="0.2">
      <c r="T1773" s="11"/>
      <c r="U1773" s="11"/>
    </row>
    <row r="1774" spans="8:21" x14ac:dyDescent="0.2">
      <c r="T1774" s="11"/>
      <c r="U1774" s="11"/>
    </row>
    <row r="1775" spans="8:21" x14ac:dyDescent="0.2">
      <c r="T1775" s="11"/>
      <c r="U1775" s="11"/>
    </row>
    <row r="1776" spans="8:21" x14ac:dyDescent="0.2">
      <c r="T1776" s="11"/>
      <c r="U1776" s="11"/>
    </row>
    <row r="1777" spans="20:21" x14ac:dyDescent="0.2">
      <c r="T1777" s="11"/>
      <c r="U1777" s="11"/>
    </row>
    <row r="1778" spans="20:21" x14ac:dyDescent="0.2">
      <c r="T1778" s="11"/>
      <c r="U1778" s="11"/>
    </row>
    <row r="1779" spans="20:21" x14ac:dyDescent="0.2">
      <c r="T1779" s="11"/>
      <c r="U1779" s="11"/>
    </row>
    <row r="1780" spans="20:21" x14ac:dyDescent="0.2">
      <c r="T1780" s="11"/>
      <c r="U1780" s="11"/>
    </row>
    <row r="1781" spans="20:21" x14ac:dyDescent="0.2">
      <c r="T1781" s="11"/>
      <c r="U1781" s="11"/>
    </row>
    <row r="1782" spans="20:21" x14ac:dyDescent="0.2">
      <c r="T1782" s="11"/>
      <c r="U1782" s="11"/>
    </row>
    <row r="1783" spans="20:21" x14ac:dyDescent="0.2">
      <c r="T1783" s="11"/>
      <c r="U1783" s="11"/>
    </row>
    <row r="1784" spans="20:21" x14ac:dyDescent="0.2">
      <c r="T1784" s="11"/>
      <c r="U1784" s="11"/>
    </row>
    <row r="1785" spans="20:21" x14ac:dyDescent="0.2">
      <c r="T1785" s="11"/>
      <c r="U1785" s="11"/>
    </row>
    <row r="1786" spans="20:21" x14ac:dyDescent="0.2">
      <c r="T1786" s="11"/>
      <c r="U1786" s="11"/>
    </row>
    <row r="1787" spans="20:21" x14ac:dyDescent="0.2">
      <c r="T1787" s="11"/>
      <c r="U1787" s="11"/>
    </row>
    <row r="1788" spans="20:21" x14ac:dyDescent="0.2">
      <c r="T1788" s="11"/>
      <c r="U1788" s="11"/>
    </row>
    <row r="1789" spans="20:21" x14ac:dyDescent="0.2">
      <c r="T1789" s="11"/>
      <c r="U1789" s="11"/>
    </row>
    <row r="1790" spans="20:21" x14ac:dyDescent="0.2">
      <c r="T1790" s="11"/>
      <c r="U1790" s="11"/>
    </row>
    <row r="1791" spans="20:21" x14ac:dyDescent="0.2">
      <c r="T1791" s="11"/>
      <c r="U1791" s="11"/>
    </row>
    <row r="1792" spans="20:21" x14ac:dyDescent="0.2">
      <c r="T1792" s="11"/>
      <c r="U1792" s="11"/>
    </row>
    <row r="1793" spans="20:21" x14ac:dyDescent="0.2">
      <c r="T1793" s="11"/>
      <c r="U1793" s="11"/>
    </row>
    <row r="1794" spans="20:21" x14ac:dyDescent="0.2">
      <c r="T1794" s="11"/>
      <c r="U1794" s="11"/>
    </row>
    <row r="1795" spans="20:21" x14ac:dyDescent="0.2">
      <c r="T1795" s="11"/>
      <c r="U1795" s="11"/>
    </row>
    <row r="1796" spans="20:21" x14ac:dyDescent="0.2">
      <c r="T1796" s="11"/>
      <c r="U1796" s="11"/>
    </row>
    <row r="1797" spans="20:21" x14ac:dyDescent="0.2">
      <c r="T1797" s="11"/>
      <c r="U1797" s="11"/>
    </row>
    <row r="1798" spans="20:21" x14ac:dyDescent="0.2">
      <c r="T1798" s="11"/>
      <c r="U1798" s="11"/>
    </row>
    <row r="1799" spans="20:21" x14ac:dyDescent="0.2">
      <c r="T1799" s="11"/>
      <c r="U1799" s="11"/>
    </row>
    <row r="1800" spans="20:21" x14ac:dyDescent="0.2">
      <c r="T1800" s="11"/>
      <c r="U1800" s="11"/>
    </row>
    <row r="1801" spans="20:21" x14ac:dyDescent="0.2">
      <c r="T1801" s="11"/>
      <c r="U1801" s="11"/>
    </row>
    <row r="1802" spans="20:21" x14ac:dyDescent="0.2">
      <c r="T1802" s="11"/>
      <c r="U1802" s="11"/>
    </row>
    <row r="1803" spans="20:21" x14ac:dyDescent="0.2">
      <c r="T1803" s="11"/>
      <c r="U1803" s="11"/>
    </row>
    <row r="1804" spans="20:21" x14ac:dyDescent="0.2">
      <c r="T1804" s="11"/>
      <c r="U1804" s="11"/>
    </row>
    <row r="1805" spans="20:21" x14ac:dyDescent="0.2">
      <c r="T1805" s="11"/>
      <c r="U1805" s="11"/>
    </row>
    <row r="1806" spans="20:21" x14ac:dyDescent="0.2">
      <c r="T1806" s="11"/>
      <c r="U1806" s="11"/>
    </row>
    <row r="1807" spans="20:21" x14ac:dyDescent="0.2">
      <c r="T1807" s="11"/>
      <c r="U1807" s="11"/>
    </row>
    <row r="1808" spans="20:21" x14ac:dyDescent="0.2">
      <c r="T1808" s="11"/>
      <c r="U1808" s="11"/>
    </row>
    <row r="1809" spans="20:21" x14ac:dyDescent="0.2">
      <c r="T1809" s="11"/>
      <c r="U1809" s="11"/>
    </row>
    <row r="1810" spans="20:21" x14ac:dyDescent="0.2">
      <c r="T1810" s="11"/>
      <c r="U1810" s="11"/>
    </row>
    <row r="1811" spans="20:21" x14ac:dyDescent="0.2">
      <c r="T1811" s="11"/>
      <c r="U1811" s="11"/>
    </row>
    <row r="1812" spans="20:21" x14ac:dyDescent="0.2">
      <c r="T1812" s="11"/>
      <c r="U1812" s="11"/>
    </row>
    <row r="1813" spans="20:21" x14ac:dyDescent="0.2">
      <c r="T1813" s="11"/>
      <c r="U1813" s="11"/>
    </row>
    <row r="1814" spans="20:21" x14ac:dyDescent="0.2">
      <c r="T1814" s="11"/>
      <c r="U1814" s="11"/>
    </row>
    <row r="1815" spans="20:21" x14ac:dyDescent="0.2">
      <c r="T1815" s="11"/>
      <c r="U1815" s="11"/>
    </row>
    <row r="1816" spans="20:21" x14ac:dyDescent="0.2">
      <c r="T1816" s="11"/>
      <c r="U1816" s="11"/>
    </row>
    <row r="1817" spans="20:21" x14ac:dyDescent="0.2">
      <c r="T1817" s="11"/>
      <c r="U1817" s="11"/>
    </row>
    <row r="1818" spans="20:21" x14ac:dyDescent="0.2">
      <c r="T1818" s="11"/>
      <c r="U1818" s="11"/>
    </row>
    <row r="1819" spans="20:21" x14ac:dyDescent="0.2">
      <c r="T1819" s="11"/>
      <c r="U1819" s="11"/>
    </row>
    <row r="1820" spans="20:21" x14ac:dyDescent="0.2">
      <c r="T1820" s="11"/>
      <c r="U1820" s="11"/>
    </row>
    <row r="1821" spans="20:21" x14ac:dyDescent="0.2">
      <c r="T1821" s="11"/>
      <c r="U1821" s="11"/>
    </row>
    <row r="1822" spans="20:21" x14ac:dyDescent="0.2">
      <c r="T1822" s="11"/>
      <c r="U1822" s="11"/>
    </row>
    <row r="1823" spans="20:21" x14ac:dyDescent="0.2">
      <c r="T1823" s="11"/>
      <c r="U1823" s="11"/>
    </row>
    <row r="1824" spans="20:21" x14ac:dyDescent="0.2">
      <c r="T1824" s="11"/>
      <c r="U1824" s="11"/>
    </row>
    <row r="1825" spans="20:21" x14ac:dyDescent="0.2">
      <c r="T1825" s="11"/>
      <c r="U1825" s="11"/>
    </row>
    <row r="1826" spans="20:21" x14ac:dyDescent="0.2">
      <c r="T1826" s="11"/>
      <c r="U1826" s="11"/>
    </row>
    <row r="1827" spans="20:21" x14ac:dyDescent="0.2">
      <c r="T1827" s="11"/>
      <c r="U1827" s="11"/>
    </row>
    <row r="1828" spans="20:21" x14ac:dyDescent="0.2">
      <c r="T1828" s="11"/>
      <c r="U1828" s="11"/>
    </row>
    <row r="1829" spans="20:21" x14ac:dyDescent="0.2">
      <c r="T1829" s="11"/>
      <c r="U1829" s="11"/>
    </row>
    <row r="1830" spans="20:21" x14ac:dyDescent="0.2">
      <c r="T1830" s="11"/>
      <c r="U1830" s="11"/>
    </row>
    <row r="1831" spans="20:21" x14ac:dyDescent="0.2">
      <c r="T1831" s="11"/>
      <c r="U1831" s="11"/>
    </row>
    <row r="1832" spans="20:21" x14ac:dyDescent="0.2">
      <c r="T1832" s="11"/>
      <c r="U1832" s="11"/>
    </row>
    <row r="1833" spans="20:21" x14ac:dyDescent="0.2">
      <c r="T1833" s="11"/>
      <c r="U1833" s="11"/>
    </row>
    <row r="1834" spans="20:21" x14ac:dyDescent="0.2">
      <c r="T1834" s="11"/>
      <c r="U1834" s="11"/>
    </row>
    <row r="1835" spans="20:21" x14ac:dyDescent="0.2">
      <c r="T1835" s="11"/>
      <c r="U1835" s="11"/>
    </row>
    <row r="1836" spans="20:21" x14ac:dyDescent="0.2">
      <c r="T1836" s="11"/>
      <c r="U1836" s="11"/>
    </row>
    <row r="1837" spans="20:21" x14ac:dyDescent="0.2">
      <c r="T1837" s="11"/>
      <c r="U1837" s="11"/>
    </row>
    <row r="1838" spans="20:21" x14ac:dyDescent="0.2">
      <c r="T1838" s="11"/>
      <c r="U1838" s="11"/>
    </row>
    <row r="1839" spans="20:21" x14ac:dyDescent="0.2">
      <c r="T1839" s="11"/>
      <c r="U1839" s="11"/>
    </row>
    <row r="1840" spans="20:21" x14ac:dyDescent="0.2">
      <c r="T1840" s="11"/>
      <c r="U1840" s="11"/>
    </row>
    <row r="1841" spans="20:21" x14ac:dyDescent="0.2">
      <c r="T1841" s="11"/>
      <c r="U1841" s="11"/>
    </row>
    <row r="1842" spans="20:21" x14ac:dyDescent="0.2">
      <c r="T1842" s="11"/>
      <c r="U1842" s="11"/>
    </row>
    <row r="1843" spans="20:21" x14ac:dyDescent="0.2">
      <c r="T1843" s="11"/>
      <c r="U1843" s="11"/>
    </row>
    <row r="1844" spans="20:21" x14ac:dyDescent="0.2">
      <c r="T1844" s="11"/>
      <c r="U1844" s="11"/>
    </row>
    <row r="1845" spans="20:21" x14ac:dyDescent="0.2">
      <c r="T1845" s="11"/>
      <c r="U1845" s="11"/>
    </row>
    <row r="1846" spans="20:21" x14ac:dyDescent="0.2">
      <c r="T1846" s="11"/>
      <c r="U1846" s="11"/>
    </row>
    <row r="1847" spans="20:21" x14ac:dyDescent="0.2">
      <c r="T1847" s="11"/>
      <c r="U1847" s="11"/>
    </row>
    <row r="1848" spans="20:21" x14ac:dyDescent="0.2">
      <c r="T1848" s="11"/>
      <c r="U1848" s="11"/>
    </row>
    <row r="1849" spans="20:21" x14ac:dyDescent="0.2">
      <c r="T1849" s="11"/>
      <c r="U1849" s="11"/>
    </row>
    <row r="1850" spans="20:21" x14ac:dyDescent="0.2">
      <c r="T1850" s="11"/>
      <c r="U1850" s="11"/>
    </row>
    <row r="1851" spans="20:21" x14ac:dyDescent="0.2">
      <c r="T1851" s="11"/>
      <c r="U1851" s="11"/>
    </row>
    <row r="1852" spans="20:21" x14ac:dyDescent="0.2">
      <c r="T1852" s="11"/>
      <c r="U1852" s="11"/>
    </row>
    <row r="1853" spans="20:21" x14ac:dyDescent="0.2">
      <c r="T1853" s="11"/>
      <c r="U1853" s="11"/>
    </row>
    <row r="1854" spans="20:21" x14ac:dyDescent="0.2">
      <c r="T1854" s="11"/>
      <c r="U1854" s="11"/>
    </row>
    <row r="1855" spans="20:21" x14ac:dyDescent="0.2">
      <c r="T1855" s="11"/>
      <c r="U1855" s="11"/>
    </row>
    <row r="1856" spans="20:21" x14ac:dyDescent="0.2">
      <c r="T1856" s="11"/>
      <c r="U1856" s="11"/>
    </row>
    <row r="1857" spans="20:21" x14ac:dyDescent="0.2">
      <c r="T1857" s="11"/>
      <c r="U1857" s="11"/>
    </row>
    <row r="1858" spans="20:21" x14ac:dyDescent="0.2">
      <c r="T1858" s="11"/>
      <c r="U1858" s="11"/>
    </row>
    <row r="1859" spans="20:21" x14ac:dyDescent="0.2">
      <c r="T1859" s="11"/>
      <c r="U1859" s="11"/>
    </row>
    <row r="1860" spans="20:21" x14ac:dyDescent="0.2">
      <c r="T1860" s="11"/>
      <c r="U1860" s="11"/>
    </row>
    <row r="1861" spans="20:21" x14ac:dyDescent="0.2">
      <c r="T1861" s="11"/>
      <c r="U1861" s="11"/>
    </row>
    <row r="1862" spans="20:21" x14ac:dyDescent="0.2">
      <c r="T1862" s="11"/>
      <c r="U1862" s="11"/>
    </row>
    <row r="1863" spans="20:21" x14ac:dyDescent="0.2">
      <c r="T1863" s="11"/>
      <c r="U1863" s="11"/>
    </row>
    <row r="1864" spans="20:21" x14ac:dyDescent="0.2">
      <c r="T1864" s="11"/>
      <c r="U1864" s="11"/>
    </row>
    <row r="1865" spans="20:21" x14ac:dyDescent="0.2">
      <c r="T1865" s="11"/>
      <c r="U1865" s="11"/>
    </row>
    <row r="1866" spans="20:21" x14ac:dyDescent="0.2">
      <c r="T1866" s="11"/>
      <c r="U1866" s="11"/>
    </row>
    <row r="1867" spans="20:21" x14ac:dyDescent="0.2">
      <c r="T1867" s="11"/>
      <c r="U1867" s="11"/>
    </row>
    <row r="1868" spans="20:21" x14ac:dyDescent="0.2">
      <c r="T1868" s="11"/>
      <c r="U1868" s="11"/>
    </row>
    <row r="1869" spans="20:21" x14ac:dyDescent="0.2">
      <c r="T1869" s="11"/>
      <c r="U1869" s="11"/>
    </row>
    <row r="1870" spans="20:21" x14ac:dyDescent="0.2">
      <c r="T1870" s="11"/>
      <c r="U1870" s="11"/>
    </row>
    <row r="1871" spans="20:21" x14ac:dyDescent="0.2">
      <c r="T1871" s="11"/>
      <c r="U1871" s="11"/>
    </row>
    <row r="1872" spans="20:21" x14ac:dyDescent="0.2">
      <c r="T1872" s="11"/>
      <c r="U1872" s="11"/>
    </row>
    <row r="1873" spans="20:21" x14ac:dyDescent="0.2">
      <c r="T1873" s="11"/>
      <c r="U1873" s="11"/>
    </row>
    <row r="1874" spans="20:21" x14ac:dyDescent="0.2">
      <c r="T1874" s="11"/>
      <c r="U1874" s="11"/>
    </row>
    <row r="1875" spans="20:21" x14ac:dyDescent="0.2">
      <c r="T1875" s="11"/>
      <c r="U1875" s="11"/>
    </row>
    <row r="1876" spans="20:21" x14ac:dyDescent="0.2">
      <c r="T1876" s="11"/>
      <c r="U1876" s="11"/>
    </row>
    <row r="1877" spans="20:21" x14ac:dyDescent="0.2">
      <c r="T1877" s="11"/>
      <c r="U1877" s="11"/>
    </row>
    <row r="1878" spans="20:21" x14ac:dyDescent="0.2">
      <c r="T1878" s="11"/>
      <c r="U1878" s="11"/>
    </row>
    <row r="1879" spans="20:21" x14ac:dyDescent="0.2">
      <c r="T1879" s="11"/>
      <c r="U1879" s="11"/>
    </row>
    <row r="1880" spans="20:21" x14ac:dyDescent="0.2">
      <c r="T1880" s="11"/>
      <c r="U1880" s="11"/>
    </row>
    <row r="1881" spans="20:21" x14ac:dyDescent="0.2">
      <c r="T1881" s="11"/>
      <c r="U1881" s="11"/>
    </row>
    <row r="1882" spans="20:21" x14ac:dyDescent="0.2">
      <c r="T1882" s="11"/>
      <c r="U1882" s="11"/>
    </row>
    <row r="1883" spans="20:21" x14ac:dyDescent="0.2">
      <c r="T1883" s="11"/>
      <c r="U1883" s="11"/>
    </row>
    <row r="1884" spans="20:21" x14ac:dyDescent="0.2">
      <c r="T1884" s="11"/>
      <c r="U1884" s="11"/>
    </row>
    <row r="1885" spans="20:21" x14ac:dyDescent="0.2">
      <c r="T1885" s="11"/>
      <c r="U1885" s="11"/>
    </row>
    <row r="1886" spans="20:21" x14ac:dyDescent="0.2">
      <c r="T1886" s="11"/>
      <c r="U1886" s="11"/>
    </row>
    <row r="1887" spans="20:21" x14ac:dyDescent="0.2">
      <c r="T1887" s="11"/>
      <c r="U1887" s="11"/>
    </row>
    <row r="1888" spans="20:21" x14ac:dyDescent="0.2">
      <c r="T1888" s="11"/>
      <c r="U1888" s="11"/>
    </row>
    <row r="1889" spans="20:21" x14ac:dyDescent="0.2">
      <c r="T1889" s="11"/>
      <c r="U1889" s="11"/>
    </row>
    <row r="1890" spans="20:21" x14ac:dyDescent="0.2">
      <c r="T1890" s="11"/>
      <c r="U1890" s="11"/>
    </row>
    <row r="1891" spans="20:21" x14ac:dyDescent="0.2">
      <c r="T1891" s="11"/>
      <c r="U1891" s="11"/>
    </row>
    <row r="1892" spans="20:21" x14ac:dyDescent="0.2">
      <c r="T1892" s="11"/>
      <c r="U1892" s="11"/>
    </row>
    <row r="1893" spans="20:21" x14ac:dyDescent="0.2">
      <c r="T1893" s="11"/>
      <c r="U1893" s="11"/>
    </row>
    <row r="1894" spans="20:21" x14ac:dyDescent="0.2">
      <c r="T1894" s="11"/>
      <c r="U1894" s="11"/>
    </row>
    <row r="1895" spans="20:21" x14ac:dyDescent="0.2">
      <c r="T1895" s="11"/>
      <c r="U1895" s="11"/>
    </row>
    <row r="1896" spans="20:21" x14ac:dyDescent="0.2">
      <c r="T1896" s="11"/>
      <c r="U1896" s="11"/>
    </row>
    <row r="1897" spans="20:21" x14ac:dyDescent="0.2">
      <c r="T1897" s="11"/>
      <c r="U1897" s="11"/>
    </row>
    <row r="1898" spans="20:21" x14ac:dyDescent="0.2">
      <c r="T1898" s="11"/>
      <c r="U1898" s="11"/>
    </row>
    <row r="1899" spans="20:21" x14ac:dyDescent="0.2">
      <c r="T1899" s="11"/>
      <c r="U1899" s="11"/>
    </row>
    <row r="1900" spans="20:21" x14ac:dyDescent="0.2">
      <c r="T1900" s="11"/>
      <c r="U1900" s="11"/>
    </row>
    <row r="1901" spans="20:21" x14ac:dyDescent="0.2">
      <c r="T1901" s="11"/>
      <c r="U1901" s="11"/>
    </row>
    <row r="1902" spans="20:21" x14ac:dyDescent="0.2">
      <c r="T1902" s="11"/>
      <c r="U1902" s="11"/>
    </row>
    <row r="1903" spans="20:21" x14ac:dyDescent="0.2">
      <c r="T1903" s="11"/>
      <c r="U1903" s="11"/>
    </row>
    <row r="1904" spans="20:21" x14ac:dyDescent="0.2">
      <c r="T1904" s="11"/>
      <c r="U1904" s="11"/>
    </row>
    <row r="1905" spans="20:21" x14ac:dyDescent="0.2">
      <c r="T1905" s="11"/>
      <c r="U1905" s="11"/>
    </row>
    <row r="1906" spans="20:21" x14ac:dyDescent="0.2">
      <c r="T1906" s="11"/>
      <c r="U1906" s="11"/>
    </row>
    <row r="1907" spans="20:21" x14ac:dyDescent="0.2">
      <c r="T1907" s="11"/>
      <c r="U1907" s="11"/>
    </row>
    <row r="1908" spans="20:21" x14ac:dyDescent="0.2">
      <c r="T1908" s="11"/>
      <c r="U1908" s="11"/>
    </row>
    <row r="1909" spans="20:21" x14ac:dyDescent="0.2">
      <c r="T1909" s="11"/>
      <c r="U1909" s="11"/>
    </row>
    <row r="1910" spans="20:21" x14ac:dyDescent="0.2">
      <c r="T1910" s="11"/>
      <c r="U1910" s="11"/>
    </row>
    <row r="1911" spans="20:21" x14ac:dyDescent="0.2">
      <c r="T1911" s="11"/>
      <c r="U1911" s="11"/>
    </row>
    <row r="1912" spans="20:21" x14ac:dyDescent="0.2">
      <c r="T1912" s="11"/>
      <c r="U1912" s="11"/>
    </row>
    <row r="1913" spans="20:21" x14ac:dyDescent="0.2">
      <c r="T1913" s="11"/>
      <c r="U1913" s="11"/>
    </row>
    <row r="1914" spans="20:21" x14ac:dyDescent="0.2">
      <c r="T1914" s="11"/>
      <c r="U1914" s="11"/>
    </row>
    <row r="1915" spans="20:21" x14ac:dyDescent="0.2">
      <c r="T1915" s="11"/>
      <c r="U1915" s="11"/>
    </row>
    <row r="1916" spans="20:21" x14ac:dyDescent="0.2">
      <c r="T1916" s="11"/>
      <c r="U1916" s="11"/>
    </row>
    <row r="1917" spans="20:21" x14ac:dyDescent="0.2">
      <c r="T1917" s="11"/>
      <c r="U1917" s="11"/>
    </row>
    <row r="1918" spans="20:21" x14ac:dyDescent="0.2">
      <c r="T1918" s="11"/>
      <c r="U1918" s="11"/>
    </row>
    <row r="1919" spans="20:21" x14ac:dyDescent="0.2">
      <c r="T1919" s="11"/>
      <c r="U1919" s="11"/>
    </row>
    <row r="1920" spans="20:21" x14ac:dyDescent="0.2">
      <c r="T1920" s="11"/>
      <c r="U1920" s="11"/>
    </row>
    <row r="1921" spans="20:21" x14ac:dyDescent="0.2">
      <c r="T1921" s="11"/>
      <c r="U1921" s="11"/>
    </row>
    <row r="1922" spans="20:21" x14ac:dyDescent="0.2">
      <c r="T1922" s="11"/>
      <c r="U1922" s="11"/>
    </row>
    <row r="1923" spans="20:21" x14ac:dyDescent="0.2">
      <c r="T1923" s="11"/>
      <c r="U1923" s="11"/>
    </row>
    <row r="1924" spans="20:21" x14ac:dyDescent="0.2">
      <c r="T1924" s="11"/>
      <c r="U1924" s="11"/>
    </row>
    <row r="1925" spans="20:21" x14ac:dyDescent="0.2">
      <c r="T1925" s="11"/>
      <c r="U1925" s="11"/>
    </row>
    <row r="1926" spans="20:21" x14ac:dyDescent="0.2">
      <c r="T1926" s="11"/>
      <c r="U1926" s="11"/>
    </row>
    <row r="1927" spans="20:21" x14ac:dyDescent="0.2">
      <c r="T1927" s="11"/>
      <c r="U1927" s="11"/>
    </row>
    <row r="1928" spans="20:21" x14ac:dyDescent="0.2">
      <c r="T1928" s="11"/>
      <c r="U1928" s="11"/>
    </row>
    <row r="1929" spans="20:21" x14ac:dyDescent="0.2">
      <c r="T1929" s="11"/>
      <c r="U1929" s="11"/>
    </row>
    <row r="1930" spans="20:21" x14ac:dyDescent="0.2">
      <c r="T1930" s="11"/>
      <c r="U1930" s="11"/>
    </row>
    <row r="1931" spans="20:21" x14ac:dyDescent="0.2">
      <c r="T1931" s="11"/>
      <c r="U1931" s="11"/>
    </row>
    <row r="1932" spans="20:21" x14ac:dyDescent="0.2">
      <c r="T1932" s="11"/>
      <c r="U1932" s="11"/>
    </row>
    <row r="1933" spans="20:21" x14ac:dyDescent="0.2">
      <c r="T1933" s="11"/>
      <c r="U1933" s="11"/>
    </row>
    <row r="1934" spans="20:21" x14ac:dyDescent="0.2">
      <c r="T1934" s="11"/>
      <c r="U1934" s="11"/>
    </row>
    <row r="1935" spans="20:21" x14ac:dyDescent="0.2">
      <c r="T1935" s="11"/>
      <c r="U1935" s="11"/>
    </row>
    <row r="1936" spans="20:21" x14ac:dyDescent="0.2">
      <c r="T1936" s="11"/>
      <c r="U1936" s="11"/>
    </row>
    <row r="1937" spans="8:21" x14ac:dyDescent="0.2">
      <c r="T1937" s="11"/>
      <c r="U1937" s="11"/>
    </row>
    <row r="1938" spans="8:21" x14ac:dyDescent="0.2">
      <c r="T1938" s="11"/>
      <c r="U1938" s="11"/>
    </row>
    <row r="1939" spans="8:21" x14ac:dyDescent="0.2">
      <c r="T1939" s="11"/>
      <c r="U1939" s="11"/>
    </row>
    <row r="1940" spans="8:21" x14ac:dyDescent="0.2">
      <c r="T1940" s="11"/>
      <c r="U1940" s="11"/>
    </row>
    <row r="1941" spans="8:21" x14ac:dyDescent="0.2">
      <c r="T1941" s="11"/>
      <c r="U1941" s="11"/>
    </row>
    <row r="1942" spans="8:21" x14ac:dyDescent="0.2">
      <c r="H1942" s="98"/>
      <c r="T1942" s="11"/>
      <c r="U1942" s="11"/>
    </row>
    <row r="1943" spans="8:21" x14ac:dyDescent="0.2">
      <c r="T1943" s="11"/>
      <c r="U1943" s="11"/>
    </row>
    <row r="1944" spans="8:21" x14ac:dyDescent="0.2">
      <c r="H1944" s="97" t="s">
        <v>1006</v>
      </c>
      <c r="T1944" s="11"/>
      <c r="U1944" s="11"/>
    </row>
    <row r="1945" spans="8:21" x14ac:dyDescent="0.2">
      <c r="T1945" s="11"/>
      <c r="U1945" s="11"/>
    </row>
    <row r="1946" spans="8:21" x14ac:dyDescent="0.2">
      <c r="H1946" s="97" t="s">
        <v>1007</v>
      </c>
      <c r="T1946" s="11"/>
      <c r="U1946" s="11"/>
    </row>
    <row r="1947" spans="8:21" x14ac:dyDescent="0.2">
      <c r="H1947" s="97" t="s">
        <v>1008</v>
      </c>
      <c r="T1947" s="11"/>
      <c r="U1947" s="11"/>
    </row>
    <row r="1948" spans="8:21" x14ac:dyDescent="0.2">
      <c r="T1948" s="11"/>
      <c r="U1948" s="11"/>
    </row>
    <row r="1949" spans="8:21" x14ac:dyDescent="0.2">
      <c r="H1949" s="97" t="s">
        <v>1009</v>
      </c>
      <c r="T1949" s="11"/>
      <c r="U1949" s="11"/>
    </row>
    <row r="1950" spans="8:21" x14ac:dyDescent="0.2">
      <c r="H1950" s="97" t="s">
        <v>1010</v>
      </c>
      <c r="T1950" s="11"/>
      <c r="U1950" s="11"/>
    </row>
    <row r="1951" spans="8:21" x14ac:dyDescent="0.2">
      <c r="H1951" s="97" t="s">
        <v>1011</v>
      </c>
      <c r="T1951" s="11"/>
      <c r="U1951" s="11"/>
    </row>
    <row r="1952" spans="8:21" x14ac:dyDescent="0.2">
      <c r="H1952" s="97" t="s">
        <v>1012</v>
      </c>
      <c r="T1952" s="11"/>
      <c r="U1952" s="11"/>
    </row>
    <row r="1953" spans="8:21" x14ac:dyDescent="0.2">
      <c r="H1953" s="97" t="s">
        <v>1013</v>
      </c>
      <c r="T1953" s="11"/>
      <c r="U1953" s="11"/>
    </row>
    <row r="1954" spans="8:21" x14ac:dyDescent="0.2">
      <c r="H1954" s="97" t="s">
        <v>1014</v>
      </c>
      <c r="T1954" s="11"/>
      <c r="U1954" s="11"/>
    </row>
    <row r="1955" spans="8:21" x14ac:dyDescent="0.2">
      <c r="H1955" s="97" t="s">
        <v>1015</v>
      </c>
      <c r="T1955" s="11"/>
      <c r="U1955" s="11"/>
    </row>
    <row r="1956" spans="8:21" x14ac:dyDescent="0.2">
      <c r="H1956" s="97" t="s">
        <v>1016</v>
      </c>
      <c r="T1956" s="11"/>
      <c r="U1956" s="11"/>
    </row>
    <row r="1957" spans="8:21" x14ac:dyDescent="0.2">
      <c r="H1957" s="97" t="s">
        <v>1017</v>
      </c>
      <c r="T1957" s="11"/>
      <c r="U1957" s="11"/>
    </row>
    <row r="1958" spans="8:21" x14ac:dyDescent="0.2">
      <c r="T1958" s="11"/>
      <c r="U1958" s="11"/>
    </row>
    <row r="1959" spans="8:21" x14ac:dyDescent="0.2">
      <c r="H1959" s="97" t="s">
        <v>1018</v>
      </c>
      <c r="T1959" s="11"/>
      <c r="U1959" s="11"/>
    </row>
    <row r="1960" spans="8:21" x14ac:dyDescent="0.2">
      <c r="H1960" s="97" t="s">
        <v>1019</v>
      </c>
      <c r="T1960" s="11"/>
      <c r="U1960" s="11"/>
    </row>
    <row r="1961" spans="8:21" x14ac:dyDescent="0.2">
      <c r="T1961" s="11"/>
      <c r="U1961" s="11"/>
    </row>
    <row r="1962" spans="8:21" x14ac:dyDescent="0.2">
      <c r="T1962" s="11"/>
      <c r="U1962" s="11"/>
    </row>
    <row r="1963" spans="8:21" x14ac:dyDescent="0.2">
      <c r="T1963" s="11"/>
      <c r="U1963" s="11"/>
    </row>
    <row r="1964" spans="8:21" x14ac:dyDescent="0.2">
      <c r="H1964" s="102"/>
      <c r="T1964" s="11"/>
      <c r="U1964" s="11"/>
    </row>
    <row r="1965" spans="8:21" x14ac:dyDescent="0.2">
      <c r="H1965" s="102"/>
      <c r="T1965" s="11"/>
      <c r="U1965" s="11"/>
    </row>
    <row r="1966" spans="8:21" x14ac:dyDescent="0.2">
      <c r="H1966" s="102"/>
      <c r="T1966" s="11"/>
      <c r="U1966" s="11"/>
    </row>
    <row r="1967" spans="8:21" x14ac:dyDescent="0.2">
      <c r="H1967" s="102"/>
      <c r="T1967" s="11"/>
      <c r="U1967" s="11"/>
    </row>
    <row r="1968" spans="8:21" x14ac:dyDescent="0.2">
      <c r="H1968" s="102"/>
      <c r="T1968" s="11"/>
      <c r="U1968" s="11"/>
    </row>
    <row r="1969" spans="8:21" x14ac:dyDescent="0.2">
      <c r="H1969" s="102"/>
      <c r="T1969" s="11"/>
      <c r="U1969" s="11"/>
    </row>
    <row r="1970" spans="8:21" x14ac:dyDescent="0.2">
      <c r="H1970" s="102"/>
      <c r="T1970" s="11"/>
      <c r="U1970" s="11"/>
    </row>
    <row r="1971" spans="8:21" x14ac:dyDescent="0.2">
      <c r="H1971" s="102"/>
      <c r="T1971" s="11"/>
      <c r="U1971" s="11"/>
    </row>
    <row r="1972" spans="8:21" x14ac:dyDescent="0.2">
      <c r="H1972" s="102"/>
      <c r="T1972" s="11"/>
      <c r="U1972" s="11"/>
    </row>
    <row r="1973" spans="8:21" x14ac:dyDescent="0.2">
      <c r="H1973" s="102"/>
      <c r="T1973" s="11"/>
      <c r="U1973" s="11"/>
    </row>
    <row r="1974" spans="8:21" x14ac:dyDescent="0.2">
      <c r="H1974" s="102"/>
      <c r="T1974" s="11"/>
      <c r="U1974" s="11"/>
    </row>
    <row r="1975" spans="8:21" x14ac:dyDescent="0.2">
      <c r="H1975" s="102"/>
      <c r="T1975" s="11"/>
      <c r="U1975" s="11"/>
    </row>
    <row r="1976" spans="8:21" x14ac:dyDescent="0.2">
      <c r="H1976" s="102"/>
      <c r="T1976" s="11"/>
      <c r="U1976" s="11"/>
    </row>
    <row r="1977" spans="8:21" x14ac:dyDescent="0.2">
      <c r="H1977" s="102"/>
      <c r="T1977" s="11"/>
      <c r="U1977" s="11"/>
    </row>
    <row r="1978" spans="8:21" x14ac:dyDescent="0.2">
      <c r="H1978" s="102"/>
      <c r="T1978" s="11"/>
      <c r="U1978" s="11"/>
    </row>
    <row r="1979" spans="8:21" x14ac:dyDescent="0.2">
      <c r="H1979" s="102"/>
      <c r="T1979" s="11"/>
      <c r="U1979" s="11"/>
    </row>
    <row r="1980" spans="8:21" x14ac:dyDescent="0.2">
      <c r="H1980" s="102"/>
      <c r="T1980" s="11"/>
      <c r="U1980" s="11"/>
    </row>
    <row r="1981" spans="8:21" x14ac:dyDescent="0.2">
      <c r="H1981" s="102"/>
      <c r="T1981" s="11"/>
      <c r="U1981" s="11"/>
    </row>
    <row r="1982" spans="8:21" x14ac:dyDescent="0.2">
      <c r="H1982" s="102"/>
      <c r="T1982" s="11"/>
      <c r="U1982" s="11"/>
    </row>
    <row r="1983" spans="8:21" x14ac:dyDescent="0.2">
      <c r="H1983" s="102"/>
      <c r="T1983" s="11"/>
      <c r="U1983" s="11"/>
    </row>
    <row r="1984" spans="8:21" x14ac:dyDescent="0.2">
      <c r="H1984" s="102"/>
      <c r="T1984" s="11"/>
      <c r="U1984" s="11"/>
    </row>
    <row r="1985" spans="8:21" x14ac:dyDescent="0.2">
      <c r="H1985" s="102"/>
      <c r="T1985" s="11"/>
      <c r="U1985" s="11"/>
    </row>
    <row r="1986" spans="8:21" x14ac:dyDescent="0.2">
      <c r="H1986" s="102"/>
      <c r="T1986" s="11"/>
      <c r="U1986" s="11"/>
    </row>
    <row r="1987" spans="8:21" x14ac:dyDescent="0.2">
      <c r="H1987" s="102"/>
      <c r="T1987" s="11"/>
      <c r="U1987" s="11"/>
    </row>
    <row r="1988" spans="8:21" x14ac:dyDescent="0.2">
      <c r="H1988" s="102"/>
      <c r="T1988" s="11"/>
      <c r="U1988" s="11"/>
    </row>
    <row r="1989" spans="8:21" x14ac:dyDescent="0.2">
      <c r="H1989" s="102"/>
      <c r="T1989" s="11"/>
      <c r="U1989" s="11"/>
    </row>
    <row r="1990" spans="8:21" x14ac:dyDescent="0.2">
      <c r="H1990" s="102"/>
      <c r="T1990" s="11"/>
      <c r="U1990" s="11"/>
    </row>
    <row r="1991" spans="8:21" x14ac:dyDescent="0.2">
      <c r="H1991" s="102"/>
      <c r="T1991" s="11"/>
      <c r="U1991" s="11"/>
    </row>
    <row r="1992" spans="8:21" x14ac:dyDescent="0.2">
      <c r="H1992" s="102"/>
      <c r="T1992" s="11"/>
      <c r="U1992" s="11"/>
    </row>
    <row r="1993" spans="8:21" x14ac:dyDescent="0.2">
      <c r="H1993" s="102"/>
      <c r="T1993" s="11"/>
      <c r="U1993" s="11"/>
    </row>
    <row r="1994" spans="8:21" x14ac:dyDescent="0.2">
      <c r="T1994" s="11"/>
      <c r="U1994" s="11"/>
    </row>
    <row r="1995" spans="8:21" x14ac:dyDescent="0.2">
      <c r="T1995" s="11"/>
      <c r="U1995" s="11"/>
    </row>
    <row r="1996" spans="8:21" x14ac:dyDescent="0.2">
      <c r="T1996" s="11"/>
      <c r="U1996" s="11"/>
    </row>
    <row r="1997" spans="8:21" x14ac:dyDescent="0.2">
      <c r="T1997" s="11"/>
      <c r="U1997" s="11"/>
    </row>
    <row r="1998" spans="8:21" x14ac:dyDescent="0.2">
      <c r="H1998" s="100" t="s">
        <v>1020</v>
      </c>
      <c r="T1998" s="11"/>
      <c r="U1998" s="11"/>
    </row>
    <row r="1999" spans="8:21" x14ac:dyDescent="0.2">
      <c r="H1999" s="98"/>
      <c r="T1999" s="11"/>
      <c r="U1999" s="11"/>
    </row>
    <row r="2000" spans="8:21" x14ac:dyDescent="0.2">
      <c r="T2000" s="11"/>
      <c r="U2000" s="11"/>
    </row>
    <row r="2001" spans="8:21" x14ac:dyDescent="0.2">
      <c r="T2001" s="11"/>
      <c r="U2001" s="11"/>
    </row>
    <row r="2002" spans="8:21" x14ac:dyDescent="0.2">
      <c r="T2002" s="11"/>
      <c r="U2002" s="11"/>
    </row>
    <row r="2003" spans="8:21" x14ac:dyDescent="0.2">
      <c r="T2003" s="11"/>
      <c r="U2003" s="11"/>
    </row>
    <row r="2004" spans="8:21" x14ac:dyDescent="0.2">
      <c r="T2004" s="11"/>
      <c r="U2004" s="11"/>
    </row>
    <row r="2005" spans="8:21" x14ac:dyDescent="0.2">
      <c r="T2005" s="11"/>
      <c r="U2005" s="11"/>
    </row>
    <row r="2006" spans="8:21" x14ac:dyDescent="0.2">
      <c r="T2006" s="11"/>
      <c r="U2006" s="11"/>
    </row>
    <row r="2007" spans="8:21" x14ac:dyDescent="0.2">
      <c r="T2007" s="11"/>
      <c r="U2007" s="11"/>
    </row>
    <row r="2008" spans="8:21" x14ac:dyDescent="0.2">
      <c r="T2008" s="11"/>
      <c r="U2008" s="11"/>
    </row>
    <row r="2009" spans="8:21" x14ac:dyDescent="0.2">
      <c r="T2009" s="11"/>
      <c r="U2009" s="11"/>
    </row>
    <row r="2010" spans="8:21" x14ac:dyDescent="0.2">
      <c r="H2010" s="97" t="s">
        <v>1039</v>
      </c>
      <c r="T2010" s="11"/>
      <c r="U2010" s="11"/>
    </row>
    <row r="2011" spans="8:21" x14ac:dyDescent="0.2">
      <c r="H2011" s="97" t="s">
        <v>1040</v>
      </c>
      <c r="T2011" s="11"/>
      <c r="U2011" s="11"/>
    </row>
    <row r="2012" spans="8:21" x14ac:dyDescent="0.2">
      <c r="H2012" s="97" t="s">
        <v>1041</v>
      </c>
      <c r="T2012" s="11"/>
      <c r="U2012" s="11"/>
    </row>
    <row r="2013" spans="8:21" x14ac:dyDescent="0.2">
      <c r="T2013" s="11"/>
      <c r="U2013" s="11"/>
    </row>
    <row r="2014" spans="8:21" x14ac:dyDescent="0.2">
      <c r="T2014" s="11"/>
      <c r="U2014" s="11"/>
    </row>
    <row r="2015" spans="8:21" x14ac:dyDescent="0.2">
      <c r="T2015" s="11"/>
      <c r="U2015" s="11"/>
    </row>
    <row r="2016" spans="8:21" x14ac:dyDescent="0.2">
      <c r="T2016" s="11"/>
      <c r="U2016" s="11"/>
    </row>
    <row r="2017" spans="8:21" x14ac:dyDescent="0.2">
      <c r="T2017" s="11"/>
      <c r="U2017" s="11"/>
    </row>
    <row r="2018" spans="8:21" x14ac:dyDescent="0.2">
      <c r="T2018" s="11"/>
      <c r="U2018" s="11"/>
    </row>
    <row r="2019" spans="8:21" x14ac:dyDescent="0.2">
      <c r="T2019" s="11"/>
      <c r="U2019" s="11"/>
    </row>
    <row r="2020" spans="8:21" x14ac:dyDescent="0.2">
      <c r="H2020" s="97" t="s">
        <v>1042</v>
      </c>
      <c r="T2020" s="11"/>
      <c r="U2020" s="11"/>
    </row>
    <row r="2021" spans="8:21" x14ac:dyDescent="0.2">
      <c r="H2021" s="97" t="s">
        <v>1043</v>
      </c>
      <c r="T2021" s="11"/>
      <c r="U2021" s="11"/>
    </row>
    <row r="2022" spans="8:21" x14ac:dyDescent="0.2">
      <c r="H2022" s="97" t="s">
        <v>1044</v>
      </c>
      <c r="T2022" s="11"/>
      <c r="U2022" s="11"/>
    </row>
    <row r="2023" spans="8:21" x14ac:dyDescent="0.2">
      <c r="H2023" s="98"/>
      <c r="T2023" s="11"/>
      <c r="U2023" s="11"/>
    </row>
    <row r="2024" spans="8:21" x14ac:dyDescent="0.2">
      <c r="T2024" s="11"/>
      <c r="U2024" s="11"/>
    </row>
    <row r="2025" spans="8:21" x14ac:dyDescent="0.2">
      <c r="T2025" s="11"/>
      <c r="U2025" s="11"/>
    </row>
    <row r="2026" spans="8:21" x14ac:dyDescent="0.2">
      <c r="T2026" s="11"/>
      <c r="U2026" s="11"/>
    </row>
    <row r="2027" spans="8:21" x14ac:dyDescent="0.2">
      <c r="T2027" s="11"/>
      <c r="U2027" s="11"/>
    </row>
    <row r="2028" spans="8:21" x14ac:dyDescent="0.2">
      <c r="T2028" s="11"/>
      <c r="U2028" s="11"/>
    </row>
    <row r="2029" spans="8:21" x14ac:dyDescent="0.2">
      <c r="T2029" s="11"/>
      <c r="U2029" s="11"/>
    </row>
    <row r="2030" spans="8:21" x14ac:dyDescent="0.2">
      <c r="T2030" s="11"/>
      <c r="U2030" s="11"/>
    </row>
    <row r="2031" spans="8:21" x14ac:dyDescent="0.2">
      <c r="T2031" s="11"/>
      <c r="U2031" s="11"/>
    </row>
    <row r="2032" spans="8:21" x14ac:dyDescent="0.2">
      <c r="T2032" s="11"/>
      <c r="U2032" s="11"/>
    </row>
    <row r="2033" spans="20:21" x14ac:dyDescent="0.2">
      <c r="T2033" s="11"/>
      <c r="U2033" s="11"/>
    </row>
    <row r="2034" spans="20:21" x14ac:dyDescent="0.2">
      <c r="T2034" s="11"/>
      <c r="U2034" s="11"/>
    </row>
    <row r="2035" spans="20:21" x14ac:dyDescent="0.2">
      <c r="T2035" s="11"/>
      <c r="U2035" s="11"/>
    </row>
    <row r="2036" spans="20:21" x14ac:dyDescent="0.2">
      <c r="T2036" s="11"/>
      <c r="U2036" s="11"/>
    </row>
    <row r="2037" spans="20:21" x14ac:dyDescent="0.2">
      <c r="T2037" s="11"/>
      <c r="U2037" s="11"/>
    </row>
    <row r="2038" spans="20:21" x14ac:dyDescent="0.2">
      <c r="T2038" s="11"/>
      <c r="U2038" s="11"/>
    </row>
    <row r="2039" spans="20:21" x14ac:dyDescent="0.2">
      <c r="T2039" s="11"/>
      <c r="U2039" s="11"/>
    </row>
    <row r="2040" spans="20:21" x14ac:dyDescent="0.2">
      <c r="T2040" s="11"/>
      <c r="U2040" s="11"/>
    </row>
    <row r="2041" spans="20:21" x14ac:dyDescent="0.2">
      <c r="T2041" s="11"/>
      <c r="U2041" s="11"/>
    </row>
    <row r="2042" spans="20:21" x14ac:dyDescent="0.2">
      <c r="T2042" s="11"/>
      <c r="U2042" s="11"/>
    </row>
    <row r="2043" spans="20:21" x14ac:dyDescent="0.2">
      <c r="T2043" s="11"/>
      <c r="U2043" s="11"/>
    </row>
    <row r="2044" spans="20:21" x14ac:dyDescent="0.2">
      <c r="T2044" s="11"/>
      <c r="U2044" s="11"/>
    </row>
    <row r="2045" spans="20:21" x14ac:dyDescent="0.2">
      <c r="T2045" s="11"/>
      <c r="U2045" s="11"/>
    </row>
    <row r="2046" spans="20:21" x14ac:dyDescent="0.2">
      <c r="T2046" s="11"/>
      <c r="U2046" s="11"/>
    </row>
    <row r="2047" spans="20:21" x14ac:dyDescent="0.2">
      <c r="T2047" s="11"/>
      <c r="U2047" s="11"/>
    </row>
    <row r="2048" spans="20:21" x14ac:dyDescent="0.2">
      <c r="T2048" s="11"/>
      <c r="U2048" s="11"/>
    </row>
    <row r="2049" spans="20:21" x14ac:dyDescent="0.2">
      <c r="T2049" s="11"/>
      <c r="U2049" s="11"/>
    </row>
    <row r="2050" spans="20:21" x14ac:dyDescent="0.2">
      <c r="T2050" s="11"/>
      <c r="U2050" s="11"/>
    </row>
    <row r="2051" spans="20:21" x14ac:dyDescent="0.2">
      <c r="T2051" s="11"/>
      <c r="U2051" s="11"/>
    </row>
    <row r="2052" spans="20:21" x14ac:dyDescent="0.2">
      <c r="T2052" s="11"/>
      <c r="U2052" s="11"/>
    </row>
    <row r="2053" spans="20:21" x14ac:dyDescent="0.2">
      <c r="T2053" s="11"/>
      <c r="U2053" s="11"/>
    </row>
    <row r="2054" spans="20:21" x14ac:dyDescent="0.2">
      <c r="T2054" s="11"/>
      <c r="U2054" s="11"/>
    </row>
    <row r="2055" spans="20:21" x14ac:dyDescent="0.2">
      <c r="T2055" s="11"/>
      <c r="U2055" s="11"/>
    </row>
    <row r="2056" spans="20:21" x14ac:dyDescent="0.2">
      <c r="T2056" s="11"/>
      <c r="U2056" s="11"/>
    </row>
    <row r="2057" spans="20:21" x14ac:dyDescent="0.2">
      <c r="T2057" s="11"/>
      <c r="U2057" s="11"/>
    </row>
    <row r="2058" spans="20:21" x14ac:dyDescent="0.2">
      <c r="T2058" s="11"/>
      <c r="U2058" s="11"/>
    </row>
    <row r="2059" spans="20:21" x14ac:dyDescent="0.2">
      <c r="T2059" s="11"/>
      <c r="U2059" s="11"/>
    </row>
    <row r="2060" spans="20:21" x14ac:dyDescent="0.2">
      <c r="T2060" s="11"/>
      <c r="U2060" s="11"/>
    </row>
    <row r="2061" spans="20:21" x14ac:dyDescent="0.2">
      <c r="T2061" s="11"/>
      <c r="U2061" s="11"/>
    </row>
    <row r="2062" spans="20:21" x14ac:dyDescent="0.2">
      <c r="T2062" s="11"/>
      <c r="U2062" s="11"/>
    </row>
    <row r="2063" spans="20:21" x14ac:dyDescent="0.2">
      <c r="T2063" s="11"/>
      <c r="U2063" s="11"/>
    </row>
    <row r="2064" spans="20:21" x14ac:dyDescent="0.2">
      <c r="T2064" s="11"/>
      <c r="U2064" s="11"/>
    </row>
    <row r="2065" spans="20:21" x14ac:dyDescent="0.2">
      <c r="T2065" s="11"/>
      <c r="U2065" s="11"/>
    </row>
    <row r="2066" spans="20:21" x14ac:dyDescent="0.2">
      <c r="T2066" s="11"/>
      <c r="U2066" s="11"/>
    </row>
    <row r="2067" spans="20:21" x14ac:dyDescent="0.2">
      <c r="T2067" s="11"/>
      <c r="U2067" s="11"/>
    </row>
    <row r="2068" spans="20:21" x14ac:dyDescent="0.2">
      <c r="T2068" s="11"/>
      <c r="U2068" s="11"/>
    </row>
    <row r="2069" spans="20:21" x14ac:dyDescent="0.2">
      <c r="T2069" s="11"/>
      <c r="U2069" s="11"/>
    </row>
    <row r="2070" spans="20:21" x14ac:dyDescent="0.2">
      <c r="T2070" s="11"/>
      <c r="U2070" s="11"/>
    </row>
    <row r="2071" spans="20:21" x14ac:dyDescent="0.2">
      <c r="T2071" s="11"/>
      <c r="U2071" s="11"/>
    </row>
    <row r="2072" spans="20:21" x14ac:dyDescent="0.2">
      <c r="T2072" s="11"/>
      <c r="U2072" s="11"/>
    </row>
    <row r="2073" spans="20:21" x14ac:dyDescent="0.2">
      <c r="T2073" s="11"/>
      <c r="U2073" s="11"/>
    </row>
    <row r="2074" spans="20:21" x14ac:dyDescent="0.2">
      <c r="T2074" s="11"/>
      <c r="U2074" s="11"/>
    </row>
    <row r="2075" spans="20:21" x14ac:dyDescent="0.2">
      <c r="T2075" s="11"/>
      <c r="U2075" s="11"/>
    </row>
    <row r="2076" spans="20:21" x14ac:dyDescent="0.2">
      <c r="T2076" s="11"/>
      <c r="U2076" s="11"/>
    </row>
    <row r="2077" spans="20:21" x14ac:dyDescent="0.2">
      <c r="T2077" s="11"/>
      <c r="U2077" s="11"/>
    </row>
    <row r="2078" spans="20:21" x14ac:dyDescent="0.2">
      <c r="T2078" s="11"/>
      <c r="U2078" s="11"/>
    </row>
    <row r="2079" spans="20:21" x14ac:dyDescent="0.2">
      <c r="T2079" s="11"/>
      <c r="U2079" s="11"/>
    </row>
    <row r="2080" spans="20:21" x14ac:dyDescent="0.2">
      <c r="T2080" s="11"/>
      <c r="U2080" s="11"/>
    </row>
    <row r="2081" spans="20:21" x14ac:dyDescent="0.2">
      <c r="T2081" s="11"/>
      <c r="U2081" s="11"/>
    </row>
    <row r="2082" spans="20:21" x14ac:dyDescent="0.2">
      <c r="T2082" s="11"/>
      <c r="U2082" s="11"/>
    </row>
    <row r="2083" spans="20:21" x14ac:dyDescent="0.2">
      <c r="T2083" s="11"/>
      <c r="U2083" s="11"/>
    </row>
    <row r="2084" spans="20:21" x14ac:dyDescent="0.2">
      <c r="T2084" s="11"/>
      <c r="U2084" s="11"/>
    </row>
    <row r="2085" spans="20:21" x14ac:dyDescent="0.2">
      <c r="T2085" s="11"/>
      <c r="U2085" s="11"/>
    </row>
    <row r="2086" spans="20:21" x14ac:dyDescent="0.2">
      <c r="T2086" s="11"/>
      <c r="U2086" s="11"/>
    </row>
    <row r="2087" spans="20:21" x14ac:dyDescent="0.2">
      <c r="T2087" s="11"/>
      <c r="U2087" s="11"/>
    </row>
    <row r="2088" spans="20:21" x14ac:dyDescent="0.2">
      <c r="T2088" s="11"/>
      <c r="U2088" s="11"/>
    </row>
    <row r="2089" spans="20:21" x14ac:dyDescent="0.2">
      <c r="T2089" s="11"/>
      <c r="U2089" s="11"/>
    </row>
    <row r="2090" spans="20:21" x14ac:dyDescent="0.2">
      <c r="T2090" s="11"/>
      <c r="U2090" s="11"/>
    </row>
    <row r="2091" spans="20:21" x14ac:dyDescent="0.2">
      <c r="T2091" s="11"/>
      <c r="U2091" s="11"/>
    </row>
    <row r="2092" spans="20:21" x14ac:dyDescent="0.2">
      <c r="T2092" s="11"/>
      <c r="U2092" s="11"/>
    </row>
    <row r="2093" spans="20:21" x14ac:dyDescent="0.2">
      <c r="T2093" s="11"/>
      <c r="U2093" s="11"/>
    </row>
    <row r="2094" spans="20:21" x14ac:dyDescent="0.2">
      <c r="T2094" s="11"/>
      <c r="U2094" s="11"/>
    </row>
    <row r="2095" spans="20:21" x14ac:dyDescent="0.2">
      <c r="T2095" s="11"/>
      <c r="U2095" s="11"/>
    </row>
    <row r="2096" spans="20:21" x14ac:dyDescent="0.2">
      <c r="T2096" s="11"/>
      <c r="U2096" s="11"/>
    </row>
    <row r="2097" spans="20:21" x14ac:dyDescent="0.2">
      <c r="T2097" s="11"/>
      <c r="U2097" s="11"/>
    </row>
    <row r="2098" spans="20:21" x14ac:dyDescent="0.2">
      <c r="T2098" s="11"/>
      <c r="U2098" s="11"/>
    </row>
    <row r="2099" spans="20:21" x14ac:dyDescent="0.2">
      <c r="T2099" s="11"/>
      <c r="U2099" s="11"/>
    </row>
    <row r="2100" spans="20:21" x14ac:dyDescent="0.2">
      <c r="T2100" s="11"/>
      <c r="U2100" s="11"/>
    </row>
    <row r="2101" spans="20:21" x14ac:dyDescent="0.2">
      <c r="T2101" s="11"/>
      <c r="U2101" s="11"/>
    </row>
    <row r="2102" spans="20:21" x14ac:dyDescent="0.2">
      <c r="T2102" s="11"/>
      <c r="U2102" s="11"/>
    </row>
    <row r="2103" spans="20:21" x14ac:dyDescent="0.2">
      <c r="T2103" s="11"/>
      <c r="U2103" s="11"/>
    </row>
    <row r="2104" spans="20:21" x14ac:dyDescent="0.2">
      <c r="T2104" s="11"/>
      <c r="U2104" s="11"/>
    </row>
    <row r="2105" spans="20:21" x14ac:dyDescent="0.2">
      <c r="T2105" s="11"/>
      <c r="U2105" s="11"/>
    </row>
    <row r="2106" spans="20:21" x14ac:dyDescent="0.2">
      <c r="T2106" s="11"/>
      <c r="U2106" s="11"/>
    </row>
    <row r="2107" spans="20:21" x14ac:dyDescent="0.2">
      <c r="T2107" s="11"/>
      <c r="U2107" s="11"/>
    </row>
    <row r="2108" spans="20:21" x14ac:dyDescent="0.2">
      <c r="T2108" s="11"/>
      <c r="U2108" s="11"/>
    </row>
    <row r="2109" spans="20:21" x14ac:dyDescent="0.2">
      <c r="T2109" s="11"/>
      <c r="U2109" s="11"/>
    </row>
    <row r="2110" spans="20:21" x14ac:dyDescent="0.2">
      <c r="T2110" s="11"/>
      <c r="U2110" s="11"/>
    </row>
    <row r="2111" spans="20:21" x14ac:dyDescent="0.2">
      <c r="T2111" s="11"/>
      <c r="U2111" s="11"/>
    </row>
    <row r="2112" spans="20:21" x14ac:dyDescent="0.2">
      <c r="T2112" s="11"/>
      <c r="U2112" s="11"/>
    </row>
    <row r="2113" spans="20:21" x14ac:dyDescent="0.2">
      <c r="T2113" s="11"/>
      <c r="U2113" s="11"/>
    </row>
    <row r="2114" spans="20:21" x14ac:dyDescent="0.2">
      <c r="T2114" s="11"/>
      <c r="U2114" s="11"/>
    </row>
    <row r="2115" spans="20:21" x14ac:dyDescent="0.2">
      <c r="T2115" s="11"/>
      <c r="U2115" s="11"/>
    </row>
    <row r="2116" spans="20:21" x14ac:dyDescent="0.2">
      <c r="T2116" s="11"/>
      <c r="U2116" s="11"/>
    </row>
    <row r="2117" spans="20:21" x14ac:dyDescent="0.2">
      <c r="T2117" s="11"/>
      <c r="U2117" s="11"/>
    </row>
    <row r="2118" spans="20:21" x14ac:dyDescent="0.2">
      <c r="T2118" s="11"/>
      <c r="U2118" s="11"/>
    </row>
    <row r="2119" spans="20:21" x14ac:dyDescent="0.2">
      <c r="T2119" s="11"/>
      <c r="U2119" s="11"/>
    </row>
    <row r="2120" spans="20:21" x14ac:dyDescent="0.2">
      <c r="T2120" s="11"/>
      <c r="U2120" s="11"/>
    </row>
    <row r="2121" spans="20:21" x14ac:dyDescent="0.2">
      <c r="T2121" s="11"/>
      <c r="U2121" s="11"/>
    </row>
    <row r="2122" spans="20:21" x14ac:dyDescent="0.2">
      <c r="T2122" s="11"/>
      <c r="U2122" s="11"/>
    </row>
    <row r="2123" spans="20:21" x14ac:dyDescent="0.2">
      <c r="T2123" s="11"/>
      <c r="U2123" s="11"/>
    </row>
    <row r="2124" spans="20:21" x14ac:dyDescent="0.2">
      <c r="T2124" s="11"/>
      <c r="U2124" s="11"/>
    </row>
    <row r="2125" spans="20:21" x14ac:dyDescent="0.2">
      <c r="T2125" s="11"/>
      <c r="U2125" s="11"/>
    </row>
    <row r="2126" spans="20:21" x14ac:dyDescent="0.2">
      <c r="T2126" s="11"/>
      <c r="U2126" s="11"/>
    </row>
    <row r="2127" spans="20:21" x14ac:dyDescent="0.2">
      <c r="T2127" s="11"/>
      <c r="U2127" s="11"/>
    </row>
    <row r="2128" spans="20:21" x14ac:dyDescent="0.2">
      <c r="T2128" s="11"/>
      <c r="U2128" s="11"/>
    </row>
    <row r="2129" spans="20:21" x14ac:dyDescent="0.2">
      <c r="T2129" s="11"/>
      <c r="U2129" s="11"/>
    </row>
    <row r="2130" spans="20:21" x14ac:dyDescent="0.2">
      <c r="T2130" s="11"/>
      <c r="U2130" s="11"/>
    </row>
    <row r="2131" spans="20:21" x14ac:dyDescent="0.2">
      <c r="T2131" s="11"/>
      <c r="U2131" s="11"/>
    </row>
    <row r="2132" spans="20:21" x14ac:dyDescent="0.2">
      <c r="T2132" s="11"/>
      <c r="U2132" s="11"/>
    </row>
    <row r="2133" spans="20:21" x14ac:dyDescent="0.2">
      <c r="T2133" s="11"/>
      <c r="U2133" s="11"/>
    </row>
    <row r="2134" spans="20:21" x14ac:dyDescent="0.2">
      <c r="T2134" s="11"/>
      <c r="U2134" s="11"/>
    </row>
    <row r="2135" spans="20:21" x14ac:dyDescent="0.2">
      <c r="T2135" s="11"/>
      <c r="U2135" s="11"/>
    </row>
    <row r="2136" spans="20:21" x14ac:dyDescent="0.2">
      <c r="T2136" s="11"/>
      <c r="U2136" s="11"/>
    </row>
    <row r="2137" spans="20:21" x14ac:dyDescent="0.2">
      <c r="T2137" s="11"/>
      <c r="U2137" s="11"/>
    </row>
    <row r="2138" spans="20:21" x14ac:dyDescent="0.2">
      <c r="T2138" s="11"/>
      <c r="U2138" s="11"/>
    </row>
    <row r="2139" spans="20:21" x14ac:dyDescent="0.2">
      <c r="T2139" s="11"/>
      <c r="U2139" s="11"/>
    </row>
    <row r="2140" spans="20:21" x14ac:dyDescent="0.2">
      <c r="T2140" s="11"/>
      <c r="U2140" s="11"/>
    </row>
    <row r="2141" spans="20:21" x14ac:dyDescent="0.2">
      <c r="T2141" s="11"/>
      <c r="U2141" s="11"/>
    </row>
    <row r="2142" spans="20:21" x14ac:dyDescent="0.2">
      <c r="T2142" s="11"/>
      <c r="U2142" s="11"/>
    </row>
    <row r="2143" spans="20:21" x14ac:dyDescent="0.2">
      <c r="T2143" s="11"/>
      <c r="U2143" s="11"/>
    </row>
    <row r="2144" spans="20:21" x14ac:dyDescent="0.2">
      <c r="T2144" s="11"/>
      <c r="U2144" s="11"/>
    </row>
    <row r="2145" spans="20:21" x14ac:dyDescent="0.2">
      <c r="T2145" s="11"/>
      <c r="U2145" s="11"/>
    </row>
    <row r="2146" spans="20:21" x14ac:dyDescent="0.2">
      <c r="T2146" s="11"/>
      <c r="U2146" s="11"/>
    </row>
    <row r="2147" spans="20:21" x14ac:dyDescent="0.2">
      <c r="T2147" s="11"/>
      <c r="U2147" s="11"/>
    </row>
    <row r="2148" spans="20:21" x14ac:dyDescent="0.2">
      <c r="T2148" s="11"/>
      <c r="U2148" s="11"/>
    </row>
    <row r="2149" spans="20:21" x14ac:dyDescent="0.2">
      <c r="T2149" s="11"/>
      <c r="U2149" s="11"/>
    </row>
    <row r="2150" spans="20:21" x14ac:dyDescent="0.2">
      <c r="T2150" s="11"/>
      <c r="U2150" s="11"/>
    </row>
    <row r="2151" spans="20:21" x14ac:dyDescent="0.2">
      <c r="T2151" s="11"/>
      <c r="U2151" s="11"/>
    </row>
    <row r="2152" spans="20:21" x14ac:dyDescent="0.2">
      <c r="T2152" s="11"/>
      <c r="U2152" s="11"/>
    </row>
    <row r="2153" spans="20:21" x14ac:dyDescent="0.2">
      <c r="T2153" s="11"/>
      <c r="U2153" s="11"/>
    </row>
    <row r="2154" spans="20:21" x14ac:dyDescent="0.2">
      <c r="T2154" s="11"/>
      <c r="U2154" s="11"/>
    </row>
    <row r="2155" spans="20:21" x14ac:dyDescent="0.2">
      <c r="T2155" s="11"/>
      <c r="U2155" s="11"/>
    </row>
    <row r="2156" spans="20:21" x14ac:dyDescent="0.2">
      <c r="T2156" s="11"/>
      <c r="U2156" s="11"/>
    </row>
    <row r="2157" spans="20:21" x14ac:dyDescent="0.2">
      <c r="T2157" s="11"/>
      <c r="U2157" s="11"/>
    </row>
    <row r="2158" spans="20:21" x14ac:dyDescent="0.2">
      <c r="T2158" s="11"/>
      <c r="U2158" s="11"/>
    </row>
    <row r="2159" spans="20:21" x14ac:dyDescent="0.2">
      <c r="T2159" s="11"/>
      <c r="U2159" s="11"/>
    </row>
    <row r="2160" spans="20:21" x14ac:dyDescent="0.2">
      <c r="T2160" s="11"/>
      <c r="U2160" s="11"/>
    </row>
    <row r="2161" spans="20:21" x14ac:dyDescent="0.2">
      <c r="T2161" s="11"/>
      <c r="U2161" s="11"/>
    </row>
    <row r="2162" spans="20:21" x14ac:dyDescent="0.2">
      <c r="T2162" s="11"/>
      <c r="U2162" s="11"/>
    </row>
    <row r="2163" spans="20:21" x14ac:dyDescent="0.2">
      <c r="T2163" s="11"/>
      <c r="U2163" s="11"/>
    </row>
    <row r="2164" spans="20:21" x14ac:dyDescent="0.2">
      <c r="T2164" s="11"/>
      <c r="U2164" s="11"/>
    </row>
    <row r="2165" spans="20:21" x14ac:dyDescent="0.2">
      <c r="T2165" s="11"/>
      <c r="U2165" s="11"/>
    </row>
    <row r="2166" spans="20:21" x14ac:dyDescent="0.2">
      <c r="T2166" s="11"/>
      <c r="U2166" s="11"/>
    </row>
    <row r="2167" spans="20:21" x14ac:dyDescent="0.2">
      <c r="T2167" s="11"/>
      <c r="U2167" s="11"/>
    </row>
    <row r="2168" spans="20:21" x14ac:dyDescent="0.2">
      <c r="T2168" s="11"/>
      <c r="U2168" s="11"/>
    </row>
    <row r="2169" spans="20:21" x14ac:dyDescent="0.2">
      <c r="T2169" s="11"/>
      <c r="U2169" s="11"/>
    </row>
    <row r="2170" spans="20:21" x14ac:dyDescent="0.2">
      <c r="T2170" s="11"/>
      <c r="U2170" s="11"/>
    </row>
    <row r="2171" spans="20:21" x14ac:dyDescent="0.2">
      <c r="T2171" s="11"/>
      <c r="U2171" s="11"/>
    </row>
    <row r="2172" spans="20:21" x14ac:dyDescent="0.2">
      <c r="T2172" s="11"/>
      <c r="U2172" s="11"/>
    </row>
    <row r="2173" spans="20:21" x14ac:dyDescent="0.2">
      <c r="T2173" s="11"/>
      <c r="U2173" s="11"/>
    </row>
    <row r="2174" spans="20:21" x14ac:dyDescent="0.2">
      <c r="T2174" s="11"/>
      <c r="U2174" s="11"/>
    </row>
    <row r="2175" spans="20:21" x14ac:dyDescent="0.2">
      <c r="T2175" s="11"/>
      <c r="U2175" s="11"/>
    </row>
    <row r="2176" spans="20:21" x14ac:dyDescent="0.2">
      <c r="T2176" s="11"/>
      <c r="U2176" s="11"/>
    </row>
    <row r="2177" spans="20:21" x14ac:dyDescent="0.2">
      <c r="T2177" s="11"/>
      <c r="U2177" s="11"/>
    </row>
    <row r="2178" spans="20:21" x14ac:dyDescent="0.2">
      <c r="T2178" s="11"/>
      <c r="U2178" s="11"/>
    </row>
    <row r="2179" spans="20:21" x14ac:dyDescent="0.2">
      <c r="T2179" s="11"/>
      <c r="U2179" s="11"/>
    </row>
    <row r="2180" spans="20:21" x14ac:dyDescent="0.2">
      <c r="T2180" s="11"/>
      <c r="U2180" s="11"/>
    </row>
    <row r="2181" spans="20:21" x14ac:dyDescent="0.2">
      <c r="T2181" s="11"/>
      <c r="U2181" s="11"/>
    </row>
    <row r="2182" spans="20:21" x14ac:dyDescent="0.2">
      <c r="T2182" s="11"/>
      <c r="U2182" s="11"/>
    </row>
    <row r="2183" spans="20:21" x14ac:dyDescent="0.2">
      <c r="T2183" s="11"/>
      <c r="U2183" s="11"/>
    </row>
    <row r="2184" spans="20:21" x14ac:dyDescent="0.2">
      <c r="T2184" s="11"/>
      <c r="U2184" s="11"/>
    </row>
    <row r="2185" spans="20:21" x14ac:dyDescent="0.2">
      <c r="T2185" s="11"/>
      <c r="U2185" s="11"/>
    </row>
    <row r="2186" spans="20:21" x14ac:dyDescent="0.2">
      <c r="T2186" s="11"/>
      <c r="U2186" s="11"/>
    </row>
    <row r="2187" spans="20:21" x14ac:dyDescent="0.2">
      <c r="T2187" s="11"/>
      <c r="U2187" s="11"/>
    </row>
    <row r="2188" spans="20:21" x14ac:dyDescent="0.2">
      <c r="T2188" s="11"/>
      <c r="U2188" s="11"/>
    </row>
    <row r="2189" spans="20:21" x14ac:dyDescent="0.2">
      <c r="T2189" s="11"/>
      <c r="U2189" s="11"/>
    </row>
    <row r="2190" spans="20:21" x14ac:dyDescent="0.2">
      <c r="T2190" s="11"/>
      <c r="U2190" s="11"/>
    </row>
    <row r="2191" spans="20:21" x14ac:dyDescent="0.2">
      <c r="T2191" s="11"/>
      <c r="U2191" s="11"/>
    </row>
    <row r="2192" spans="20:21" x14ac:dyDescent="0.2">
      <c r="T2192" s="11"/>
      <c r="U2192" s="11"/>
    </row>
    <row r="2193" spans="20:21" x14ac:dyDescent="0.2">
      <c r="T2193" s="11"/>
      <c r="U2193" s="11"/>
    </row>
    <row r="2194" spans="20:21" x14ac:dyDescent="0.2">
      <c r="T2194" s="11"/>
      <c r="U2194" s="11"/>
    </row>
    <row r="2195" spans="20:21" x14ac:dyDescent="0.2">
      <c r="T2195" s="11"/>
      <c r="U2195" s="11"/>
    </row>
    <row r="2196" spans="20:21" x14ac:dyDescent="0.2">
      <c r="T2196" s="11"/>
      <c r="U2196" s="11"/>
    </row>
    <row r="2197" spans="20:21" x14ac:dyDescent="0.2">
      <c r="T2197" s="11"/>
      <c r="U2197" s="11"/>
    </row>
    <row r="2198" spans="20:21" x14ac:dyDescent="0.2">
      <c r="T2198" s="11"/>
      <c r="U2198" s="11"/>
    </row>
    <row r="2199" spans="20:21" x14ac:dyDescent="0.2">
      <c r="T2199" s="11"/>
      <c r="U2199" s="11"/>
    </row>
    <row r="2200" spans="20:21" x14ac:dyDescent="0.2">
      <c r="T2200" s="11"/>
      <c r="U2200" s="11"/>
    </row>
    <row r="2201" spans="20:21" x14ac:dyDescent="0.2">
      <c r="T2201" s="11"/>
      <c r="U2201" s="11"/>
    </row>
    <row r="2202" spans="20:21" x14ac:dyDescent="0.2">
      <c r="T2202" s="11"/>
      <c r="U2202" s="11"/>
    </row>
    <row r="2203" spans="20:21" x14ac:dyDescent="0.2">
      <c r="T2203" s="11"/>
      <c r="U2203" s="11"/>
    </row>
    <row r="2204" spans="20:21" x14ac:dyDescent="0.2">
      <c r="T2204" s="11"/>
      <c r="U2204" s="11"/>
    </row>
    <row r="2205" spans="20:21" x14ac:dyDescent="0.2">
      <c r="T2205" s="11"/>
      <c r="U2205" s="11"/>
    </row>
    <row r="2206" spans="20:21" x14ac:dyDescent="0.2">
      <c r="T2206" s="11"/>
      <c r="U2206" s="11"/>
    </row>
    <row r="2207" spans="20:21" x14ac:dyDescent="0.2">
      <c r="T2207" s="11"/>
      <c r="U2207" s="11"/>
    </row>
    <row r="2208" spans="20:21" x14ac:dyDescent="0.2">
      <c r="T2208" s="11"/>
      <c r="U2208" s="11"/>
    </row>
    <row r="2209" spans="20:21" x14ac:dyDescent="0.2">
      <c r="T2209" s="11"/>
      <c r="U2209" s="11"/>
    </row>
    <row r="2210" spans="20:21" x14ac:dyDescent="0.2">
      <c r="T2210" s="11"/>
      <c r="U2210" s="11"/>
    </row>
    <row r="2211" spans="20:21" x14ac:dyDescent="0.2">
      <c r="T2211" s="11"/>
      <c r="U2211" s="11"/>
    </row>
    <row r="2212" spans="20:21" x14ac:dyDescent="0.2">
      <c r="T2212" s="11"/>
      <c r="U2212" s="11"/>
    </row>
    <row r="2213" spans="20:21" x14ac:dyDescent="0.2">
      <c r="T2213" s="11"/>
      <c r="U2213" s="11"/>
    </row>
    <row r="2214" spans="20:21" x14ac:dyDescent="0.2">
      <c r="T2214" s="11"/>
      <c r="U2214" s="11"/>
    </row>
    <row r="2215" spans="20:21" x14ac:dyDescent="0.2">
      <c r="T2215" s="11"/>
      <c r="U2215" s="11"/>
    </row>
    <row r="2216" spans="20:21" x14ac:dyDescent="0.2">
      <c r="T2216" s="11"/>
      <c r="U2216" s="11"/>
    </row>
    <row r="2217" spans="20:21" x14ac:dyDescent="0.2">
      <c r="T2217" s="11"/>
      <c r="U2217" s="11"/>
    </row>
    <row r="2218" spans="20:21" x14ac:dyDescent="0.2">
      <c r="T2218" s="11"/>
      <c r="U2218" s="11"/>
    </row>
    <row r="2219" spans="20:21" x14ac:dyDescent="0.2">
      <c r="T2219" s="11"/>
      <c r="U2219" s="11"/>
    </row>
    <row r="2220" spans="20:21" x14ac:dyDescent="0.2">
      <c r="T2220" s="11"/>
      <c r="U2220" s="11"/>
    </row>
    <row r="2221" spans="20:21" x14ac:dyDescent="0.2">
      <c r="T2221" s="11"/>
      <c r="U2221" s="11"/>
    </row>
    <row r="2222" spans="20:21" x14ac:dyDescent="0.2">
      <c r="T2222" s="11"/>
      <c r="U2222" s="11"/>
    </row>
    <row r="2223" spans="20:21" x14ac:dyDescent="0.2">
      <c r="T2223" s="11"/>
      <c r="U2223" s="11"/>
    </row>
    <row r="2224" spans="20:21" x14ac:dyDescent="0.2">
      <c r="T2224" s="11"/>
      <c r="U2224" s="11"/>
    </row>
    <row r="2225" spans="20:21" x14ac:dyDescent="0.2">
      <c r="T2225" s="11"/>
      <c r="U2225" s="11"/>
    </row>
    <row r="2226" spans="20:21" x14ac:dyDescent="0.2">
      <c r="T2226" s="11"/>
      <c r="U2226" s="11"/>
    </row>
    <row r="2227" spans="20:21" x14ac:dyDescent="0.2">
      <c r="T2227" s="11"/>
      <c r="U2227" s="11"/>
    </row>
    <row r="2228" spans="20:21" x14ac:dyDescent="0.2">
      <c r="T2228" s="11"/>
      <c r="U2228" s="11"/>
    </row>
    <row r="2229" spans="20:21" x14ac:dyDescent="0.2">
      <c r="T2229" s="11"/>
      <c r="U2229" s="11"/>
    </row>
    <row r="2230" spans="20:21" x14ac:dyDescent="0.2">
      <c r="T2230" s="11"/>
      <c r="U2230" s="11"/>
    </row>
    <row r="2231" spans="20:21" x14ac:dyDescent="0.2">
      <c r="T2231" s="11"/>
      <c r="U2231" s="11"/>
    </row>
    <row r="2232" spans="20:21" x14ac:dyDescent="0.2">
      <c r="T2232" s="11"/>
      <c r="U2232" s="11"/>
    </row>
    <row r="2233" spans="20:21" x14ac:dyDescent="0.2">
      <c r="T2233" s="11"/>
      <c r="U2233" s="11"/>
    </row>
    <row r="2234" spans="20:21" x14ac:dyDescent="0.2">
      <c r="T2234" s="11"/>
      <c r="U2234" s="11"/>
    </row>
    <row r="2235" spans="20:21" x14ac:dyDescent="0.2">
      <c r="T2235" s="11"/>
      <c r="U2235" s="11"/>
    </row>
    <row r="2236" spans="20:21" x14ac:dyDescent="0.2">
      <c r="T2236" s="11"/>
      <c r="U2236" s="11"/>
    </row>
    <row r="2237" spans="20:21" x14ac:dyDescent="0.2">
      <c r="T2237" s="11"/>
      <c r="U2237" s="11"/>
    </row>
    <row r="2238" spans="20:21" x14ac:dyDescent="0.2">
      <c r="T2238" s="11"/>
      <c r="U2238" s="11"/>
    </row>
    <row r="2239" spans="20:21" x14ac:dyDescent="0.2">
      <c r="T2239" s="11"/>
      <c r="U2239" s="11"/>
    </row>
    <row r="2240" spans="20:21" x14ac:dyDescent="0.2">
      <c r="T2240" s="11"/>
      <c r="U2240" s="11"/>
    </row>
    <row r="2241" spans="20:21" x14ac:dyDescent="0.2">
      <c r="T2241" s="11"/>
      <c r="U2241" s="11"/>
    </row>
    <row r="2242" spans="20:21" x14ac:dyDescent="0.2">
      <c r="T2242" s="11"/>
      <c r="U2242" s="11"/>
    </row>
    <row r="2243" spans="20:21" x14ac:dyDescent="0.2">
      <c r="T2243" s="11"/>
      <c r="U2243" s="11"/>
    </row>
    <row r="2244" spans="20:21" x14ac:dyDescent="0.2">
      <c r="T2244" s="11"/>
      <c r="U2244" s="11"/>
    </row>
    <row r="2245" spans="20:21" x14ac:dyDescent="0.2">
      <c r="T2245" s="11"/>
      <c r="U2245" s="11"/>
    </row>
    <row r="2246" spans="20:21" x14ac:dyDescent="0.2">
      <c r="T2246" s="11"/>
      <c r="U2246" s="11"/>
    </row>
    <row r="2247" spans="20:21" x14ac:dyDescent="0.2">
      <c r="T2247" s="11"/>
      <c r="U2247" s="11"/>
    </row>
    <row r="2248" spans="20:21" x14ac:dyDescent="0.2">
      <c r="T2248" s="11"/>
      <c r="U2248" s="11"/>
    </row>
    <row r="2249" spans="20:21" x14ac:dyDescent="0.2">
      <c r="T2249" s="11"/>
      <c r="U2249" s="11"/>
    </row>
    <row r="2250" spans="20:21" x14ac:dyDescent="0.2">
      <c r="T2250" s="11"/>
      <c r="U2250" s="11"/>
    </row>
    <row r="2251" spans="20:21" x14ac:dyDescent="0.2">
      <c r="T2251" s="11"/>
      <c r="U2251" s="11"/>
    </row>
    <row r="2252" spans="20:21" x14ac:dyDescent="0.2">
      <c r="T2252" s="11"/>
      <c r="U2252" s="11"/>
    </row>
    <row r="2253" spans="20:21" x14ac:dyDescent="0.2">
      <c r="T2253" s="11"/>
      <c r="U2253" s="11"/>
    </row>
    <row r="2254" spans="20:21" x14ac:dyDescent="0.2">
      <c r="T2254" s="11"/>
      <c r="U2254" s="11"/>
    </row>
    <row r="2255" spans="20:21" x14ac:dyDescent="0.2">
      <c r="T2255" s="11"/>
      <c r="U2255" s="11"/>
    </row>
    <row r="2256" spans="20:21" x14ac:dyDescent="0.2">
      <c r="T2256" s="11"/>
      <c r="U2256" s="11"/>
    </row>
    <row r="2257" spans="20:21" x14ac:dyDescent="0.2">
      <c r="T2257" s="11"/>
      <c r="U2257" s="11"/>
    </row>
    <row r="2258" spans="20:21" x14ac:dyDescent="0.2">
      <c r="T2258" s="11"/>
      <c r="U2258" s="11"/>
    </row>
    <row r="2259" spans="20:21" x14ac:dyDescent="0.2">
      <c r="T2259" s="11"/>
      <c r="U2259" s="11"/>
    </row>
    <row r="2260" spans="20:21" x14ac:dyDescent="0.2">
      <c r="T2260" s="11"/>
      <c r="U2260" s="11"/>
    </row>
    <row r="2261" spans="20:21" x14ac:dyDescent="0.2">
      <c r="T2261" s="11"/>
      <c r="U2261" s="11"/>
    </row>
    <row r="2262" spans="20:21" x14ac:dyDescent="0.2">
      <c r="T2262" s="11"/>
      <c r="U2262" s="11"/>
    </row>
    <row r="2263" spans="20:21" x14ac:dyDescent="0.2">
      <c r="T2263" s="11"/>
      <c r="U2263" s="11"/>
    </row>
    <row r="2264" spans="20:21" x14ac:dyDescent="0.2">
      <c r="T2264" s="11"/>
      <c r="U2264" s="11"/>
    </row>
    <row r="2265" spans="20:21" x14ac:dyDescent="0.2">
      <c r="T2265" s="11"/>
      <c r="U2265" s="11"/>
    </row>
    <row r="2266" spans="20:21" x14ac:dyDescent="0.2">
      <c r="T2266" s="11"/>
      <c r="U2266" s="11"/>
    </row>
    <row r="2267" spans="20:21" x14ac:dyDescent="0.2">
      <c r="T2267" s="11"/>
      <c r="U2267" s="11"/>
    </row>
    <row r="2268" spans="20:21" x14ac:dyDescent="0.2">
      <c r="T2268" s="11"/>
      <c r="U2268" s="11"/>
    </row>
    <row r="2269" spans="20:21" x14ac:dyDescent="0.2">
      <c r="T2269" s="11"/>
      <c r="U2269" s="11"/>
    </row>
    <row r="2270" spans="20:21" x14ac:dyDescent="0.2">
      <c r="T2270" s="11"/>
      <c r="U2270" s="11"/>
    </row>
    <row r="2271" spans="20:21" x14ac:dyDescent="0.2">
      <c r="T2271" s="11"/>
      <c r="U2271" s="11"/>
    </row>
    <row r="2272" spans="20:21" x14ac:dyDescent="0.2">
      <c r="T2272" s="11"/>
      <c r="U2272" s="11"/>
    </row>
    <row r="2273" spans="20:21" x14ac:dyDescent="0.2">
      <c r="T2273" s="11"/>
      <c r="U2273" s="11"/>
    </row>
    <row r="2274" spans="20:21" x14ac:dyDescent="0.2">
      <c r="T2274" s="11"/>
      <c r="U2274" s="11"/>
    </row>
    <row r="2275" spans="20:21" x14ac:dyDescent="0.2">
      <c r="T2275" s="11"/>
      <c r="U2275" s="11"/>
    </row>
    <row r="2276" spans="20:21" x14ac:dyDescent="0.2">
      <c r="T2276" s="11"/>
      <c r="U2276" s="11"/>
    </row>
    <row r="2277" spans="20:21" x14ac:dyDescent="0.2">
      <c r="T2277" s="11"/>
      <c r="U2277" s="11"/>
    </row>
    <row r="2278" spans="20:21" x14ac:dyDescent="0.2">
      <c r="T2278" s="11"/>
      <c r="U2278" s="11"/>
    </row>
    <row r="2279" spans="20:21" x14ac:dyDescent="0.2">
      <c r="T2279" s="11"/>
      <c r="U2279" s="11"/>
    </row>
    <row r="2280" spans="20:21" x14ac:dyDescent="0.2">
      <c r="T2280" s="11"/>
      <c r="U2280" s="11"/>
    </row>
    <row r="2281" spans="20:21" x14ac:dyDescent="0.2">
      <c r="T2281" s="11"/>
      <c r="U2281" s="11"/>
    </row>
    <row r="2282" spans="20:21" x14ac:dyDescent="0.2">
      <c r="T2282" s="11"/>
      <c r="U2282" s="11"/>
    </row>
    <row r="2283" spans="20:21" x14ac:dyDescent="0.2">
      <c r="T2283" s="11"/>
      <c r="U2283" s="11"/>
    </row>
    <row r="2284" spans="20:21" x14ac:dyDescent="0.2">
      <c r="T2284" s="11"/>
      <c r="U2284" s="11"/>
    </row>
    <row r="2285" spans="20:21" x14ac:dyDescent="0.2">
      <c r="T2285" s="11"/>
      <c r="U2285" s="11"/>
    </row>
    <row r="2286" spans="20:21" x14ac:dyDescent="0.2">
      <c r="T2286" s="11"/>
      <c r="U2286" s="11"/>
    </row>
    <row r="2287" spans="20:21" x14ac:dyDescent="0.2">
      <c r="T2287" s="11"/>
      <c r="U2287" s="11"/>
    </row>
    <row r="2288" spans="20:21" x14ac:dyDescent="0.2">
      <c r="T2288" s="11"/>
      <c r="U2288" s="11"/>
    </row>
    <row r="2289" spans="20:21" x14ac:dyDescent="0.2">
      <c r="T2289" s="11"/>
      <c r="U2289" s="11"/>
    </row>
    <row r="2290" spans="20:21" x14ac:dyDescent="0.2">
      <c r="T2290" s="11"/>
      <c r="U2290" s="11"/>
    </row>
    <row r="2291" spans="20:21" x14ac:dyDescent="0.2">
      <c r="T2291" s="11"/>
      <c r="U2291" s="11"/>
    </row>
    <row r="2292" spans="20:21" x14ac:dyDescent="0.2">
      <c r="T2292" s="11"/>
      <c r="U2292" s="11"/>
    </row>
    <row r="2293" spans="20:21" x14ac:dyDescent="0.2">
      <c r="T2293" s="11"/>
      <c r="U2293" s="11"/>
    </row>
    <row r="2294" spans="20:21" x14ac:dyDescent="0.2">
      <c r="T2294" s="11"/>
      <c r="U2294" s="11"/>
    </row>
    <row r="2295" spans="20:21" x14ac:dyDescent="0.2">
      <c r="T2295" s="11"/>
      <c r="U2295" s="11"/>
    </row>
    <row r="2296" spans="20:21" x14ac:dyDescent="0.2">
      <c r="T2296" s="11"/>
      <c r="U2296" s="11"/>
    </row>
    <row r="2297" spans="20:21" x14ac:dyDescent="0.2">
      <c r="T2297" s="11"/>
      <c r="U2297" s="11"/>
    </row>
    <row r="2298" spans="20:21" x14ac:dyDescent="0.2">
      <c r="T2298" s="11"/>
      <c r="U2298" s="11"/>
    </row>
    <row r="2299" spans="20:21" x14ac:dyDescent="0.2">
      <c r="T2299" s="11"/>
      <c r="U2299" s="11"/>
    </row>
    <row r="2300" spans="20:21" x14ac:dyDescent="0.2">
      <c r="T2300" s="11"/>
      <c r="U2300" s="11"/>
    </row>
    <row r="2301" spans="20:21" x14ac:dyDescent="0.2">
      <c r="T2301" s="11"/>
      <c r="U2301" s="11"/>
    </row>
    <row r="2302" spans="20:21" x14ac:dyDescent="0.2">
      <c r="T2302" s="11"/>
      <c r="U2302" s="11"/>
    </row>
    <row r="2303" spans="20:21" x14ac:dyDescent="0.2">
      <c r="T2303" s="11"/>
      <c r="U2303" s="11"/>
    </row>
    <row r="2304" spans="20:21" x14ac:dyDescent="0.2">
      <c r="T2304" s="11"/>
      <c r="U2304" s="11"/>
    </row>
    <row r="2305" spans="20:21" x14ac:dyDescent="0.2">
      <c r="T2305" s="11"/>
      <c r="U2305" s="11"/>
    </row>
    <row r="2306" spans="20:21" x14ac:dyDescent="0.2">
      <c r="T2306" s="11"/>
      <c r="U2306" s="11"/>
    </row>
    <row r="2307" spans="20:21" x14ac:dyDescent="0.2">
      <c r="T2307" s="11"/>
      <c r="U2307" s="11"/>
    </row>
    <row r="2308" spans="20:21" x14ac:dyDescent="0.2">
      <c r="T2308" s="11"/>
      <c r="U2308" s="11"/>
    </row>
    <row r="2309" spans="20:21" x14ac:dyDescent="0.2">
      <c r="T2309" s="11"/>
      <c r="U2309" s="11"/>
    </row>
    <row r="2310" spans="20:21" x14ac:dyDescent="0.2">
      <c r="T2310" s="11"/>
      <c r="U2310" s="11"/>
    </row>
    <row r="2311" spans="20:21" x14ac:dyDescent="0.2">
      <c r="T2311" s="11"/>
      <c r="U2311" s="11"/>
    </row>
    <row r="2312" spans="20:21" x14ac:dyDescent="0.2">
      <c r="T2312" s="11"/>
      <c r="U2312" s="11"/>
    </row>
    <row r="2313" spans="20:21" x14ac:dyDescent="0.2">
      <c r="T2313" s="11"/>
      <c r="U2313" s="11"/>
    </row>
    <row r="2314" spans="20:21" x14ac:dyDescent="0.2">
      <c r="T2314" s="11"/>
      <c r="U2314" s="11"/>
    </row>
    <row r="2315" spans="20:21" x14ac:dyDescent="0.2">
      <c r="T2315" s="11"/>
      <c r="U2315" s="11"/>
    </row>
    <row r="2316" spans="20:21" x14ac:dyDescent="0.2">
      <c r="T2316" s="11"/>
      <c r="U2316" s="11"/>
    </row>
    <row r="2317" spans="20:21" x14ac:dyDescent="0.2">
      <c r="T2317" s="11"/>
      <c r="U2317" s="11"/>
    </row>
    <row r="2318" spans="20:21" x14ac:dyDescent="0.2">
      <c r="T2318" s="11"/>
      <c r="U2318" s="11"/>
    </row>
    <row r="2319" spans="20:21" x14ac:dyDescent="0.2">
      <c r="T2319" s="11"/>
      <c r="U2319" s="11"/>
    </row>
    <row r="2320" spans="20:21" x14ac:dyDescent="0.2">
      <c r="T2320" s="11"/>
      <c r="U2320" s="11"/>
    </row>
    <row r="2321" spans="20:21" x14ac:dyDescent="0.2">
      <c r="T2321" s="11"/>
      <c r="U2321" s="11"/>
    </row>
    <row r="2322" spans="20:21" x14ac:dyDescent="0.2">
      <c r="T2322" s="11"/>
      <c r="U2322" s="11"/>
    </row>
    <row r="2323" spans="20:21" x14ac:dyDescent="0.2">
      <c r="T2323" s="11"/>
      <c r="U2323" s="11"/>
    </row>
    <row r="2324" spans="20:21" x14ac:dyDescent="0.2">
      <c r="T2324" s="11"/>
      <c r="U2324" s="11"/>
    </row>
    <row r="2325" spans="20:21" x14ac:dyDescent="0.2">
      <c r="T2325" s="11"/>
      <c r="U2325" s="11"/>
    </row>
    <row r="2326" spans="20:21" x14ac:dyDescent="0.2">
      <c r="T2326" s="11"/>
      <c r="U2326" s="11"/>
    </row>
    <row r="2327" spans="20:21" x14ac:dyDescent="0.2">
      <c r="T2327" s="11"/>
      <c r="U2327" s="11"/>
    </row>
    <row r="2328" spans="20:21" x14ac:dyDescent="0.2">
      <c r="T2328" s="11"/>
      <c r="U2328" s="11"/>
    </row>
    <row r="2329" spans="20:21" x14ac:dyDescent="0.2">
      <c r="T2329" s="11"/>
      <c r="U2329" s="11"/>
    </row>
    <row r="2330" spans="20:21" x14ac:dyDescent="0.2">
      <c r="T2330" s="11"/>
      <c r="U2330" s="11"/>
    </row>
    <row r="2331" spans="20:21" x14ac:dyDescent="0.2">
      <c r="T2331" s="11"/>
      <c r="U2331" s="11"/>
    </row>
    <row r="2332" spans="20:21" x14ac:dyDescent="0.2">
      <c r="T2332" s="11"/>
      <c r="U2332" s="11"/>
    </row>
    <row r="2333" spans="20:21" x14ac:dyDescent="0.2">
      <c r="T2333" s="11"/>
      <c r="U2333" s="11"/>
    </row>
    <row r="2334" spans="20:21" x14ac:dyDescent="0.2">
      <c r="T2334" s="11"/>
      <c r="U2334" s="11"/>
    </row>
    <row r="2335" spans="20:21" x14ac:dyDescent="0.2">
      <c r="T2335" s="11"/>
      <c r="U2335" s="11"/>
    </row>
    <row r="2336" spans="20:21" x14ac:dyDescent="0.2">
      <c r="T2336" s="11"/>
      <c r="U2336" s="11"/>
    </row>
    <row r="2337" spans="20:21" x14ac:dyDescent="0.2">
      <c r="T2337" s="11"/>
      <c r="U2337" s="11"/>
    </row>
    <row r="2338" spans="20:21" x14ac:dyDescent="0.2">
      <c r="T2338" s="11"/>
      <c r="U2338" s="11"/>
    </row>
    <row r="2339" spans="20:21" x14ac:dyDescent="0.2">
      <c r="T2339" s="11"/>
      <c r="U2339" s="11"/>
    </row>
    <row r="2340" spans="20:21" x14ac:dyDescent="0.2">
      <c r="T2340" s="11"/>
      <c r="U2340" s="11"/>
    </row>
    <row r="2341" spans="20:21" x14ac:dyDescent="0.2">
      <c r="T2341" s="11"/>
      <c r="U2341" s="11"/>
    </row>
    <row r="2342" spans="20:21" x14ac:dyDescent="0.2">
      <c r="T2342" s="11"/>
      <c r="U2342" s="11"/>
    </row>
    <row r="2343" spans="20:21" x14ac:dyDescent="0.2">
      <c r="T2343" s="11"/>
      <c r="U2343" s="11"/>
    </row>
    <row r="2344" spans="20:21" x14ac:dyDescent="0.2">
      <c r="T2344" s="11"/>
      <c r="U2344" s="11"/>
    </row>
    <row r="2345" spans="20:21" x14ac:dyDescent="0.2">
      <c r="T2345" s="11"/>
      <c r="U2345" s="11"/>
    </row>
    <row r="2346" spans="20:21" x14ac:dyDescent="0.2">
      <c r="T2346" s="11"/>
      <c r="U2346" s="11"/>
    </row>
    <row r="2347" spans="20:21" x14ac:dyDescent="0.2">
      <c r="T2347" s="11"/>
      <c r="U2347" s="11"/>
    </row>
    <row r="2348" spans="20:21" x14ac:dyDescent="0.2">
      <c r="T2348" s="11"/>
      <c r="U2348" s="11"/>
    </row>
    <row r="2349" spans="20:21" x14ac:dyDescent="0.2">
      <c r="T2349" s="11"/>
      <c r="U2349" s="11"/>
    </row>
    <row r="2350" spans="20:21" x14ac:dyDescent="0.2">
      <c r="T2350" s="11"/>
      <c r="U2350" s="11"/>
    </row>
    <row r="2351" spans="20:21" x14ac:dyDescent="0.2">
      <c r="T2351" s="11"/>
      <c r="U2351" s="11"/>
    </row>
    <row r="2352" spans="20:21" x14ac:dyDescent="0.2">
      <c r="T2352" s="11"/>
      <c r="U2352" s="11"/>
    </row>
    <row r="2353" spans="20:21" x14ac:dyDescent="0.2">
      <c r="T2353" s="11"/>
      <c r="U2353" s="11"/>
    </row>
    <row r="2354" spans="20:21" x14ac:dyDescent="0.2">
      <c r="T2354" s="11"/>
      <c r="U2354" s="11"/>
    </row>
    <row r="2355" spans="20:21" x14ac:dyDescent="0.2">
      <c r="T2355" s="11"/>
      <c r="U2355" s="11"/>
    </row>
    <row r="2356" spans="20:21" x14ac:dyDescent="0.2">
      <c r="T2356" s="11"/>
      <c r="U2356" s="11"/>
    </row>
    <row r="2357" spans="20:21" x14ac:dyDescent="0.2">
      <c r="T2357" s="11"/>
      <c r="U2357" s="11"/>
    </row>
    <row r="2358" spans="20:21" x14ac:dyDescent="0.2">
      <c r="T2358" s="11"/>
      <c r="U2358" s="11"/>
    </row>
    <row r="2359" spans="20:21" x14ac:dyDescent="0.2">
      <c r="T2359" s="11"/>
      <c r="U2359" s="11"/>
    </row>
    <row r="2360" spans="20:21" x14ac:dyDescent="0.2">
      <c r="T2360" s="11"/>
      <c r="U2360" s="11"/>
    </row>
    <row r="2361" spans="20:21" x14ac:dyDescent="0.2">
      <c r="T2361" s="11"/>
      <c r="U2361" s="11"/>
    </row>
    <row r="2362" spans="20:21" x14ac:dyDescent="0.2">
      <c r="T2362" s="11"/>
      <c r="U2362" s="11"/>
    </row>
    <row r="2363" spans="20:21" x14ac:dyDescent="0.2">
      <c r="T2363" s="11"/>
      <c r="U2363" s="11"/>
    </row>
    <row r="2364" spans="20:21" x14ac:dyDescent="0.2">
      <c r="T2364" s="11"/>
      <c r="U2364" s="11"/>
    </row>
    <row r="2365" spans="20:21" x14ac:dyDescent="0.2">
      <c r="T2365" s="11"/>
      <c r="U2365" s="11"/>
    </row>
    <row r="2366" spans="20:21" x14ac:dyDescent="0.2">
      <c r="T2366" s="11"/>
      <c r="U2366" s="11"/>
    </row>
    <row r="2367" spans="20:21" x14ac:dyDescent="0.2">
      <c r="T2367" s="11"/>
      <c r="U2367" s="11"/>
    </row>
    <row r="2368" spans="20:21" x14ac:dyDescent="0.2">
      <c r="T2368" s="11"/>
      <c r="U2368" s="11"/>
    </row>
    <row r="2369" spans="20:21" x14ac:dyDescent="0.2">
      <c r="T2369" s="11"/>
      <c r="U2369" s="11"/>
    </row>
    <row r="2370" spans="20:21" x14ac:dyDescent="0.2">
      <c r="T2370" s="11"/>
      <c r="U2370" s="11"/>
    </row>
    <row r="2371" spans="20:21" x14ac:dyDescent="0.2">
      <c r="T2371" s="11"/>
      <c r="U2371" s="11"/>
    </row>
    <row r="2372" spans="20:21" x14ac:dyDescent="0.2">
      <c r="T2372" s="11"/>
      <c r="U2372" s="11"/>
    </row>
    <row r="2373" spans="20:21" x14ac:dyDescent="0.2">
      <c r="T2373" s="11"/>
      <c r="U2373" s="11"/>
    </row>
    <row r="2374" spans="20:21" x14ac:dyDescent="0.2">
      <c r="T2374" s="11"/>
      <c r="U2374" s="11"/>
    </row>
    <row r="2375" spans="20:21" x14ac:dyDescent="0.2">
      <c r="T2375" s="11"/>
      <c r="U2375" s="11"/>
    </row>
    <row r="2376" spans="20:21" x14ac:dyDescent="0.2">
      <c r="T2376" s="11"/>
      <c r="U2376" s="11"/>
    </row>
    <row r="2377" spans="20:21" x14ac:dyDescent="0.2">
      <c r="T2377" s="11"/>
      <c r="U2377" s="11"/>
    </row>
    <row r="2378" spans="20:21" x14ac:dyDescent="0.2">
      <c r="T2378" s="11"/>
      <c r="U2378" s="11"/>
    </row>
    <row r="2379" spans="20:21" x14ac:dyDescent="0.2">
      <c r="T2379" s="11"/>
      <c r="U2379" s="11"/>
    </row>
    <row r="2380" spans="20:21" x14ac:dyDescent="0.2">
      <c r="T2380" s="11"/>
      <c r="U2380" s="11"/>
    </row>
    <row r="2381" spans="20:21" x14ac:dyDescent="0.2">
      <c r="T2381" s="11"/>
      <c r="U2381" s="11"/>
    </row>
    <row r="2382" spans="20:21" x14ac:dyDescent="0.2">
      <c r="T2382" s="11"/>
      <c r="U2382" s="11"/>
    </row>
    <row r="2383" spans="20:21" x14ac:dyDescent="0.2">
      <c r="T2383" s="11"/>
      <c r="U2383" s="11"/>
    </row>
    <row r="2384" spans="20:21" x14ac:dyDescent="0.2">
      <c r="T2384" s="11"/>
      <c r="U2384" s="11"/>
    </row>
    <row r="2385" spans="20:21" x14ac:dyDescent="0.2">
      <c r="T2385" s="11"/>
      <c r="U2385" s="11"/>
    </row>
    <row r="2386" spans="20:21" x14ac:dyDescent="0.2">
      <c r="T2386" s="11"/>
      <c r="U2386" s="11"/>
    </row>
    <row r="2387" spans="20:21" x14ac:dyDescent="0.2">
      <c r="T2387" s="11"/>
      <c r="U2387" s="11"/>
    </row>
    <row r="2388" spans="20:21" x14ac:dyDescent="0.2">
      <c r="T2388" s="11"/>
      <c r="U2388" s="11"/>
    </row>
    <row r="2389" spans="20:21" x14ac:dyDescent="0.2">
      <c r="T2389" s="11"/>
      <c r="U2389" s="11"/>
    </row>
    <row r="2390" spans="20:21" x14ac:dyDescent="0.2">
      <c r="T2390" s="11"/>
      <c r="U2390" s="11"/>
    </row>
    <row r="2391" spans="20:21" x14ac:dyDescent="0.2">
      <c r="T2391" s="11"/>
      <c r="U2391" s="11"/>
    </row>
    <row r="2392" spans="20:21" x14ac:dyDescent="0.2">
      <c r="T2392" s="11"/>
      <c r="U2392" s="11"/>
    </row>
    <row r="2393" spans="20:21" x14ac:dyDescent="0.2">
      <c r="T2393" s="11"/>
      <c r="U2393" s="11"/>
    </row>
    <row r="2394" spans="20:21" x14ac:dyDescent="0.2">
      <c r="T2394" s="11"/>
      <c r="U2394" s="11"/>
    </row>
    <row r="2395" spans="20:21" x14ac:dyDescent="0.2">
      <c r="T2395" s="11"/>
      <c r="U2395" s="11"/>
    </row>
    <row r="2396" spans="20:21" x14ac:dyDescent="0.2">
      <c r="T2396" s="11"/>
      <c r="U2396" s="11"/>
    </row>
    <row r="2397" spans="20:21" x14ac:dyDescent="0.2">
      <c r="T2397" s="11"/>
      <c r="U2397" s="11"/>
    </row>
    <row r="2398" spans="20:21" x14ac:dyDescent="0.2">
      <c r="T2398" s="11"/>
      <c r="U2398" s="11"/>
    </row>
    <row r="2399" spans="20:21" x14ac:dyDescent="0.2">
      <c r="T2399" s="11"/>
      <c r="U2399" s="11"/>
    </row>
    <row r="2400" spans="20:21" x14ac:dyDescent="0.2">
      <c r="T2400" s="11"/>
      <c r="U2400" s="11"/>
    </row>
    <row r="2401" spans="20:21" x14ac:dyDescent="0.2">
      <c r="T2401" s="11"/>
      <c r="U2401" s="11"/>
    </row>
    <row r="2402" spans="20:21" x14ac:dyDescent="0.2">
      <c r="T2402" s="11"/>
      <c r="U2402" s="11"/>
    </row>
    <row r="2403" spans="20:21" x14ac:dyDescent="0.2">
      <c r="T2403" s="11"/>
      <c r="U2403" s="11"/>
    </row>
    <row r="2404" spans="20:21" x14ac:dyDescent="0.2">
      <c r="T2404" s="11"/>
      <c r="U2404" s="11"/>
    </row>
    <row r="2405" spans="20:21" x14ac:dyDescent="0.2">
      <c r="T2405" s="11"/>
      <c r="U2405" s="11"/>
    </row>
    <row r="2406" spans="20:21" x14ac:dyDescent="0.2">
      <c r="T2406" s="11"/>
      <c r="U2406" s="11"/>
    </row>
    <row r="2407" spans="20:21" x14ac:dyDescent="0.2">
      <c r="T2407" s="11"/>
      <c r="U2407" s="11"/>
    </row>
    <row r="2408" spans="20:21" x14ac:dyDescent="0.2">
      <c r="T2408" s="11"/>
      <c r="U2408" s="11"/>
    </row>
    <row r="2409" spans="20:21" x14ac:dyDescent="0.2">
      <c r="T2409" s="11"/>
      <c r="U2409" s="11"/>
    </row>
    <row r="2410" spans="20:21" x14ac:dyDescent="0.2">
      <c r="T2410" s="11"/>
      <c r="U2410" s="11"/>
    </row>
    <row r="2411" spans="20:21" x14ac:dyDescent="0.2">
      <c r="T2411" s="11"/>
      <c r="U2411" s="11"/>
    </row>
    <row r="2412" spans="20:21" x14ac:dyDescent="0.2">
      <c r="T2412" s="11"/>
      <c r="U2412" s="11"/>
    </row>
    <row r="2413" spans="20:21" x14ac:dyDescent="0.2">
      <c r="T2413" s="11"/>
      <c r="U2413" s="11"/>
    </row>
    <row r="2414" spans="20:21" x14ac:dyDescent="0.2">
      <c r="T2414" s="11"/>
      <c r="U2414" s="11"/>
    </row>
    <row r="2415" spans="20:21" x14ac:dyDescent="0.2">
      <c r="T2415" s="11"/>
      <c r="U2415" s="11"/>
    </row>
    <row r="2416" spans="20:21" x14ac:dyDescent="0.2">
      <c r="T2416" s="11"/>
      <c r="U2416" s="11"/>
    </row>
    <row r="2417" spans="20:21" x14ac:dyDescent="0.2">
      <c r="T2417" s="11"/>
      <c r="U2417" s="11"/>
    </row>
    <row r="2418" spans="20:21" x14ac:dyDescent="0.2">
      <c r="T2418" s="11"/>
      <c r="U2418" s="11"/>
    </row>
    <row r="2419" spans="20:21" x14ac:dyDescent="0.2">
      <c r="T2419" s="11"/>
      <c r="U2419" s="11"/>
    </row>
    <row r="2420" spans="20:21" x14ac:dyDescent="0.2">
      <c r="T2420" s="11"/>
      <c r="U2420" s="11"/>
    </row>
    <row r="2421" spans="20:21" x14ac:dyDescent="0.2">
      <c r="T2421" s="11"/>
      <c r="U2421" s="11"/>
    </row>
    <row r="2422" spans="20:21" x14ac:dyDescent="0.2">
      <c r="T2422" s="11"/>
      <c r="U2422" s="11"/>
    </row>
    <row r="2423" spans="20:21" x14ac:dyDescent="0.2">
      <c r="T2423" s="11"/>
      <c r="U2423" s="11"/>
    </row>
    <row r="2424" spans="20:21" x14ac:dyDescent="0.2">
      <c r="T2424" s="11"/>
      <c r="U2424" s="11"/>
    </row>
    <row r="2425" spans="20:21" x14ac:dyDescent="0.2">
      <c r="T2425" s="11"/>
      <c r="U2425" s="11"/>
    </row>
    <row r="2426" spans="20:21" x14ac:dyDescent="0.2">
      <c r="T2426" s="11"/>
      <c r="U2426" s="11"/>
    </row>
    <row r="2427" spans="20:21" x14ac:dyDescent="0.2">
      <c r="T2427" s="11"/>
      <c r="U2427" s="11"/>
    </row>
    <row r="2428" spans="20:21" x14ac:dyDescent="0.2">
      <c r="T2428" s="11"/>
      <c r="U2428" s="11"/>
    </row>
    <row r="2429" spans="20:21" x14ac:dyDescent="0.2">
      <c r="T2429" s="11"/>
      <c r="U2429" s="11"/>
    </row>
    <row r="2430" spans="20:21" x14ac:dyDescent="0.2">
      <c r="T2430" s="11"/>
      <c r="U2430" s="11"/>
    </row>
    <row r="2431" spans="20:21" x14ac:dyDescent="0.2">
      <c r="T2431" s="11"/>
      <c r="U2431" s="11"/>
    </row>
    <row r="2432" spans="20:21" x14ac:dyDescent="0.2">
      <c r="T2432" s="11"/>
      <c r="U2432" s="11"/>
    </row>
    <row r="2433" spans="20:21" x14ac:dyDescent="0.2">
      <c r="T2433" s="11"/>
      <c r="U2433" s="11"/>
    </row>
    <row r="2434" spans="20:21" x14ac:dyDescent="0.2">
      <c r="T2434" s="11"/>
      <c r="U2434" s="11"/>
    </row>
    <row r="2435" spans="20:21" x14ac:dyDescent="0.2">
      <c r="T2435" s="11"/>
      <c r="U2435" s="11"/>
    </row>
    <row r="2436" spans="20:21" x14ac:dyDescent="0.2">
      <c r="T2436" s="11"/>
      <c r="U2436" s="11"/>
    </row>
    <row r="2437" spans="20:21" x14ac:dyDescent="0.2">
      <c r="T2437" s="11"/>
      <c r="U2437" s="11"/>
    </row>
    <row r="2438" spans="20:21" x14ac:dyDescent="0.2">
      <c r="T2438" s="11"/>
      <c r="U2438" s="11"/>
    </row>
    <row r="2439" spans="20:21" x14ac:dyDescent="0.2">
      <c r="T2439" s="11"/>
      <c r="U2439" s="11"/>
    </row>
    <row r="2440" spans="20:21" x14ac:dyDescent="0.2">
      <c r="T2440" s="11"/>
      <c r="U2440" s="11"/>
    </row>
    <row r="2441" spans="20:21" x14ac:dyDescent="0.2">
      <c r="T2441" s="11"/>
      <c r="U2441" s="11"/>
    </row>
    <row r="2442" spans="20:21" x14ac:dyDescent="0.2">
      <c r="T2442" s="11"/>
      <c r="U2442" s="11"/>
    </row>
    <row r="2443" spans="20:21" x14ac:dyDescent="0.2">
      <c r="T2443" s="11"/>
      <c r="U2443" s="11"/>
    </row>
    <row r="2444" spans="20:21" x14ac:dyDescent="0.2">
      <c r="T2444" s="11"/>
      <c r="U2444" s="11"/>
    </row>
    <row r="2445" spans="20:21" x14ac:dyDescent="0.2">
      <c r="T2445" s="11"/>
      <c r="U2445" s="11"/>
    </row>
    <row r="2446" spans="20:21" x14ac:dyDescent="0.2">
      <c r="T2446" s="11"/>
      <c r="U2446" s="11"/>
    </row>
    <row r="2447" spans="20:21" x14ac:dyDescent="0.2">
      <c r="T2447" s="11"/>
      <c r="U2447" s="11"/>
    </row>
    <row r="2448" spans="20:21" x14ac:dyDescent="0.2">
      <c r="T2448" s="11"/>
      <c r="U2448" s="11"/>
    </row>
    <row r="2449" spans="20:21" x14ac:dyDescent="0.2">
      <c r="T2449" s="11"/>
      <c r="U2449" s="11"/>
    </row>
    <row r="2450" spans="20:21" x14ac:dyDescent="0.2">
      <c r="T2450" s="11"/>
      <c r="U2450" s="11"/>
    </row>
    <row r="2451" spans="20:21" x14ac:dyDescent="0.2">
      <c r="T2451" s="11"/>
      <c r="U2451" s="11"/>
    </row>
    <row r="2452" spans="20:21" x14ac:dyDescent="0.2">
      <c r="T2452" s="11"/>
      <c r="U2452" s="11"/>
    </row>
    <row r="2453" spans="20:21" x14ac:dyDescent="0.2">
      <c r="T2453" s="11"/>
      <c r="U2453" s="11"/>
    </row>
    <row r="2454" spans="20:21" x14ac:dyDescent="0.2">
      <c r="T2454" s="11"/>
      <c r="U2454" s="11"/>
    </row>
    <row r="2455" spans="20:21" x14ac:dyDescent="0.2">
      <c r="T2455" s="11"/>
      <c r="U2455" s="11"/>
    </row>
    <row r="2456" spans="20:21" x14ac:dyDescent="0.2">
      <c r="T2456" s="11"/>
      <c r="U2456" s="11"/>
    </row>
    <row r="2457" spans="20:21" x14ac:dyDescent="0.2">
      <c r="T2457" s="11"/>
      <c r="U2457" s="11"/>
    </row>
    <row r="2458" spans="20:21" x14ac:dyDescent="0.2">
      <c r="T2458" s="11"/>
      <c r="U2458" s="11"/>
    </row>
    <row r="2459" spans="20:21" x14ac:dyDescent="0.2">
      <c r="T2459" s="11"/>
      <c r="U2459" s="11"/>
    </row>
    <row r="2460" spans="20:21" x14ac:dyDescent="0.2">
      <c r="T2460" s="11"/>
      <c r="U2460" s="11"/>
    </row>
    <row r="2461" spans="20:21" x14ac:dyDescent="0.2">
      <c r="T2461" s="11"/>
      <c r="U2461" s="11"/>
    </row>
    <row r="2462" spans="20:21" x14ac:dyDescent="0.2">
      <c r="T2462" s="11"/>
      <c r="U2462" s="11"/>
    </row>
    <row r="2463" spans="20:21" x14ac:dyDescent="0.2">
      <c r="T2463" s="11"/>
      <c r="U2463" s="11"/>
    </row>
    <row r="2464" spans="20:21" x14ac:dyDescent="0.2">
      <c r="T2464" s="11"/>
      <c r="U2464" s="11"/>
    </row>
    <row r="2465" spans="20:21" x14ac:dyDescent="0.2">
      <c r="T2465" s="11"/>
      <c r="U2465" s="11"/>
    </row>
    <row r="2466" spans="20:21" x14ac:dyDescent="0.2">
      <c r="T2466" s="11"/>
      <c r="U2466" s="11"/>
    </row>
    <row r="2467" spans="20:21" x14ac:dyDescent="0.2">
      <c r="T2467" s="11"/>
      <c r="U2467" s="11"/>
    </row>
    <row r="2468" spans="20:21" x14ac:dyDescent="0.2">
      <c r="T2468" s="11"/>
      <c r="U2468" s="11"/>
    </row>
    <row r="2469" spans="20:21" x14ac:dyDescent="0.2">
      <c r="T2469" s="11"/>
      <c r="U2469" s="11"/>
    </row>
    <row r="2470" spans="20:21" x14ac:dyDescent="0.2">
      <c r="T2470" s="11"/>
      <c r="U2470" s="11"/>
    </row>
    <row r="2471" spans="20:21" x14ac:dyDescent="0.2">
      <c r="T2471" s="11"/>
      <c r="U2471" s="11"/>
    </row>
    <row r="2472" spans="20:21" x14ac:dyDescent="0.2">
      <c r="T2472" s="11"/>
      <c r="U2472" s="11"/>
    </row>
    <row r="2473" spans="20:21" x14ac:dyDescent="0.2">
      <c r="T2473" s="11"/>
      <c r="U2473" s="11"/>
    </row>
    <row r="2474" spans="20:21" x14ac:dyDescent="0.2">
      <c r="T2474" s="11"/>
      <c r="U2474" s="11"/>
    </row>
    <row r="2475" spans="20:21" x14ac:dyDescent="0.2">
      <c r="T2475" s="11"/>
      <c r="U2475" s="11"/>
    </row>
    <row r="2476" spans="20:21" x14ac:dyDescent="0.2">
      <c r="T2476" s="11"/>
      <c r="U2476" s="11"/>
    </row>
    <row r="2477" spans="20:21" x14ac:dyDescent="0.2">
      <c r="T2477" s="11"/>
      <c r="U2477" s="11"/>
    </row>
    <row r="2478" spans="20:21" x14ac:dyDescent="0.2">
      <c r="T2478" s="11"/>
      <c r="U2478" s="11"/>
    </row>
    <row r="2479" spans="20:21" x14ac:dyDescent="0.2">
      <c r="T2479" s="11"/>
      <c r="U2479" s="11"/>
    </row>
    <row r="2480" spans="20:21" x14ac:dyDescent="0.2">
      <c r="T2480" s="11"/>
      <c r="U2480" s="11"/>
    </row>
    <row r="2481" spans="20:21" x14ac:dyDescent="0.2">
      <c r="T2481" s="11"/>
      <c r="U2481" s="11"/>
    </row>
    <row r="2482" spans="20:21" x14ac:dyDescent="0.2">
      <c r="T2482" s="11"/>
      <c r="U2482" s="11"/>
    </row>
    <row r="2483" spans="20:21" x14ac:dyDescent="0.2">
      <c r="T2483" s="11"/>
      <c r="U2483" s="11"/>
    </row>
    <row r="2484" spans="20:21" x14ac:dyDescent="0.2">
      <c r="T2484" s="11"/>
      <c r="U2484" s="11"/>
    </row>
    <row r="2485" spans="20:21" x14ac:dyDescent="0.2">
      <c r="T2485" s="11"/>
      <c r="U2485" s="11"/>
    </row>
    <row r="2486" spans="20:21" x14ac:dyDescent="0.2">
      <c r="T2486" s="11"/>
      <c r="U2486" s="11"/>
    </row>
    <row r="2487" spans="20:21" x14ac:dyDescent="0.2">
      <c r="T2487" s="11"/>
      <c r="U2487" s="11"/>
    </row>
    <row r="2488" spans="20:21" x14ac:dyDescent="0.2">
      <c r="T2488" s="11"/>
      <c r="U2488" s="11"/>
    </row>
    <row r="2489" spans="20:21" x14ac:dyDescent="0.2">
      <c r="T2489" s="11"/>
      <c r="U2489" s="11"/>
    </row>
    <row r="2490" spans="20:21" x14ac:dyDescent="0.2">
      <c r="T2490" s="11"/>
      <c r="U2490" s="11"/>
    </row>
    <row r="2491" spans="20:21" x14ac:dyDescent="0.2">
      <c r="T2491" s="11"/>
      <c r="U2491" s="11"/>
    </row>
    <row r="2492" spans="20:21" x14ac:dyDescent="0.2">
      <c r="T2492" s="11"/>
      <c r="U2492" s="11"/>
    </row>
    <row r="2493" spans="20:21" x14ac:dyDescent="0.2">
      <c r="T2493" s="11"/>
      <c r="U2493" s="11"/>
    </row>
    <row r="2494" spans="20:21" x14ac:dyDescent="0.2">
      <c r="T2494" s="11"/>
      <c r="U2494" s="11"/>
    </row>
    <row r="2495" spans="20:21" x14ac:dyDescent="0.2">
      <c r="T2495" s="11"/>
      <c r="U2495" s="11"/>
    </row>
    <row r="2496" spans="20:21" x14ac:dyDescent="0.2">
      <c r="T2496" s="11"/>
      <c r="U2496" s="11"/>
    </row>
    <row r="2497" spans="20:21" x14ac:dyDescent="0.2">
      <c r="T2497" s="11"/>
      <c r="U2497" s="11"/>
    </row>
    <row r="2498" spans="20:21" x14ac:dyDescent="0.2">
      <c r="T2498" s="11"/>
      <c r="U2498" s="11"/>
    </row>
    <row r="2499" spans="20:21" x14ac:dyDescent="0.2">
      <c r="T2499" s="11"/>
      <c r="U2499" s="11"/>
    </row>
    <row r="2500" spans="20:21" x14ac:dyDescent="0.2">
      <c r="T2500" s="11"/>
      <c r="U2500" s="11"/>
    </row>
    <row r="2501" spans="20:21" x14ac:dyDescent="0.2">
      <c r="T2501" s="11"/>
      <c r="U2501" s="11"/>
    </row>
    <row r="2502" spans="20:21" x14ac:dyDescent="0.2">
      <c r="T2502" s="11"/>
      <c r="U2502" s="11"/>
    </row>
    <row r="2503" spans="20:21" x14ac:dyDescent="0.2">
      <c r="T2503" s="11"/>
      <c r="U2503" s="11"/>
    </row>
    <row r="2504" spans="20:21" x14ac:dyDescent="0.2">
      <c r="T2504" s="11"/>
      <c r="U2504" s="11"/>
    </row>
    <row r="2505" spans="20:21" x14ac:dyDescent="0.2">
      <c r="T2505" s="11"/>
      <c r="U2505" s="11"/>
    </row>
    <row r="2506" spans="20:21" x14ac:dyDescent="0.2">
      <c r="T2506" s="11"/>
      <c r="U2506" s="11"/>
    </row>
    <row r="2507" spans="20:21" x14ac:dyDescent="0.2">
      <c r="T2507" s="11"/>
      <c r="U2507" s="11"/>
    </row>
    <row r="2508" spans="20:21" x14ac:dyDescent="0.2">
      <c r="T2508" s="11"/>
      <c r="U2508" s="11"/>
    </row>
    <row r="2509" spans="20:21" x14ac:dyDescent="0.2">
      <c r="T2509" s="11"/>
      <c r="U2509" s="11"/>
    </row>
    <row r="2510" spans="20:21" x14ac:dyDescent="0.2">
      <c r="T2510" s="11"/>
      <c r="U2510" s="11"/>
    </row>
    <row r="2511" spans="20:21" x14ac:dyDescent="0.2">
      <c r="T2511" s="11"/>
      <c r="U2511" s="11"/>
    </row>
    <row r="2512" spans="20:21" x14ac:dyDescent="0.2">
      <c r="T2512" s="11"/>
      <c r="U2512" s="11"/>
    </row>
    <row r="2513" spans="20:21" x14ac:dyDescent="0.2">
      <c r="T2513" s="11"/>
      <c r="U2513" s="11"/>
    </row>
    <row r="2514" spans="20:21" x14ac:dyDescent="0.2">
      <c r="T2514" s="11"/>
      <c r="U2514" s="11"/>
    </row>
    <row r="2515" spans="20:21" x14ac:dyDescent="0.2">
      <c r="T2515" s="11"/>
      <c r="U2515" s="11"/>
    </row>
    <row r="2516" spans="20:21" x14ac:dyDescent="0.2">
      <c r="T2516" s="11"/>
      <c r="U2516" s="11"/>
    </row>
    <row r="2517" spans="20:21" x14ac:dyDescent="0.2">
      <c r="T2517" s="11"/>
      <c r="U2517" s="11"/>
    </row>
    <row r="2518" spans="20:21" x14ac:dyDescent="0.2">
      <c r="T2518" s="11"/>
      <c r="U2518" s="11"/>
    </row>
    <row r="2519" spans="20:21" x14ac:dyDescent="0.2">
      <c r="T2519" s="11"/>
      <c r="U2519" s="11"/>
    </row>
    <row r="2520" spans="20:21" x14ac:dyDescent="0.2">
      <c r="T2520" s="11"/>
      <c r="U2520" s="11"/>
    </row>
    <row r="2521" spans="20:21" x14ac:dyDescent="0.2">
      <c r="T2521" s="11"/>
      <c r="U2521" s="11"/>
    </row>
    <row r="2522" spans="20:21" x14ac:dyDescent="0.2">
      <c r="T2522" s="11"/>
      <c r="U2522" s="11"/>
    </row>
    <row r="2523" spans="20:21" x14ac:dyDescent="0.2">
      <c r="T2523" s="11"/>
      <c r="U2523" s="11"/>
    </row>
    <row r="2524" spans="20:21" x14ac:dyDescent="0.2">
      <c r="T2524" s="11"/>
      <c r="U2524" s="11"/>
    </row>
    <row r="2525" spans="20:21" x14ac:dyDescent="0.2">
      <c r="T2525" s="11"/>
      <c r="U2525" s="11"/>
    </row>
    <row r="2526" spans="20:21" x14ac:dyDescent="0.2">
      <c r="T2526" s="11"/>
      <c r="U2526" s="11"/>
    </row>
    <row r="2527" spans="20:21" x14ac:dyDescent="0.2">
      <c r="T2527" s="11"/>
      <c r="U2527" s="11"/>
    </row>
    <row r="2528" spans="20:21" x14ac:dyDescent="0.2">
      <c r="T2528" s="11"/>
      <c r="U2528" s="11"/>
    </row>
    <row r="2529" spans="20:21" x14ac:dyDescent="0.2">
      <c r="T2529" s="11"/>
      <c r="U2529" s="11"/>
    </row>
    <row r="2530" spans="20:21" x14ac:dyDescent="0.2">
      <c r="T2530" s="11"/>
      <c r="U2530" s="11"/>
    </row>
    <row r="2531" spans="20:21" x14ac:dyDescent="0.2">
      <c r="T2531" s="11"/>
      <c r="U2531" s="11"/>
    </row>
    <row r="2532" spans="20:21" x14ac:dyDescent="0.2">
      <c r="T2532" s="11"/>
      <c r="U2532" s="11"/>
    </row>
    <row r="2533" spans="20:21" x14ac:dyDescent="0.2">
      <c r="T2533" s="11"/>
      <c r="U2533" s="11"/>
    </row>
    <row r="2534" spans="20:21" x14ac:dyDescent="0.2">
      <c r="T2534" s="11"/>
      <c r="U2534" s="11"/>
    </row>
    <row r="2535" spans="20:21" x14ac:dyDescent="0.2">
      <c r="T2535" s="11"/>
      <c r="U2535" s="11"/>
    </row>
    <row r="2536" spans="20:21" x14ac:dyDescent="0.2">
      <c r="T2536" s="11"/>
      <c r="U2536" s="11"/>
    </row>
    <row r="2537" spans="20:21" x14ac:dyDescent="0.2">
      <c r="T2537" s="11"/>
      <c r="U2537" s="11"/>
    </row>
    <row r="2538" spans="20:21" x14ac:dyDescent="0.2">
      <c r="T2538" s="11"/>
      <c r="U2538" s="11"/>
    </row>
    <row r="2539" spans="20:21" x14ac:dyDescent="0.2">
      <c r="T2539" s="11"/>
      <c r="U2539" s="11"/>
    </row>
    <row r="2540" spans="20:21" x14ac:dyDescent="0.2">
      <c r="T2540" s="11"/>
      <c r="U2540" s="11"/>
    </row>
    <row r="2541" spans="20:21" x14ac:dyDescent="0.2">
      <c r="T2541" s="11"/>
      <c r="U2541" s="11"/>
    </row>
    <row r="2542" spans="20:21" x14ac:dyDescent="0.2">
      <c r="T2542" s="11"/>
      <c r="U2542" s="11"/>
    </row>
    <row r="2543" spans="20:21" x14ac:dyDescent="0.2">
      <c r="T2543" s="11"/>
      <c r="U2543" s="11"/>
    </row>
    <row r="2544" spans="20:21" x14ac:dyDescent="0.2">
      <c r="T2544" s="11"/>
      <c r="U2544" s="11"/>
    </row>
    <row r="2545" spans="20:21" x14ac:dyDescent="0.2">
      <c r="T2545" s="11"/>
      <c r="U2545" s="11"/>
    </row>
    <row r="2546" spans="20:21" x14ac:dyDescent="0.2">
      <c r="T2546" s="11"/>
      <c r="U2546" s="11"/>
    </row>
    <row r="2547" spans="20:21" x14ac:dyDescent="0.2">
      <c r="T2547" s="11"/>
      <c r="U2547" s="11"/>
    </row>
    <row r="2548" spans="20:21" x14ac:dyDescent="0.2">
      <c r="T2548" s="11"/>
      <c r="U2548" s="11"/>
    </row>
    <row r="2549" spans="20:21" x14ac:dyDescent="0.2">
      <c r="T2549" s="11"/>
      <c r="U2549" s="11"/>
    </row>
    <row r="2550" spans="20:21" x14ac:dyDescent="0.2">
      <c r="T2550" s="11"/>
      <c r="U2550" s="11"/>
    </row>
    <row r="2551" spans="20:21" x14ac:dyDescent="0.2">
      <c r="T2551" s="11"/>
      <c r="U2551" s="11"/>
    </row>
    <row r="2552" spans="20:21" x14ac:dyDescent="0.2">
      <c r="T2552" s="11"/>
      <c r="U2552" s="11"/>
    </row>
    <row r="2553" spans="20:21" x14ac:dyDescent="0.2">
      <c r="T2553" s="11"/>
      <c r="U2553" s="11"/>
    </row>
    <row r="2554" spans="20:21" x14ac:dyDescent="0.2">
      <c r="T2554" s="11"/>
      <c r="U2554" s="11"/>
    </row>
    <row r="2555" spans="20:21" x14ac:dyDescent="0.2">
      <c r="T2555" s="11"/>
      <c r="U2555" s="11"/>
    </row>
    <row r="2556" spans="20:21" x14ac:dyDescent="0.2">
      <c r="T2556" s="11"/>
      <c r="U2556" s="11"/>
    </row>
    <row r="2557" spans="20:21" x14ac:dyDescent="0.2">
      <c r="T2557" s="11"/>
      <c r="U2557" s="11"/>
    </row>
    <row r="2558" spans="20:21" x14ac:dyDescent="0.2">
      <c r="T2558" s="11"/>
      <c r="U2558" s="11"/>
    </row>
    <row r="2559" spans="20:21" x14ac:dyDescent="0.2">
      <c r="T2559" s="11"/>
      <c r="U2559" s="11"/>
    </row>
    <row r="2560" spans="20:21" x14ac:dyDescent="0.2">
      <c r="T2560" s="11"/>
      <c r="U2560" s="11"/>
    </row>
    <row r="2561" spans="20:21" x14ac:dyDescent="0.2">
      <c r="T2561" s="11"/>
      <c r="U2561" s="11"/>
    </row>
    <row r="2562" spans="20:21" x14ac:dyDescent="0.2">
      <c r="T2562" s="11"/>
      <c r="U2562" s="11"/>
    </row>
    <row r="2563" spans="20:21" x14ac:dyDescent="0.2">
      <c r="T2563" s="11"/>
      <c r="U2563" s="11"/>
    </row>
    <row r="2564" spans="20:21" x14ac:dyDescent="0.2">
      <c r="T2564" s="11"/>
      <c r="U2564" s="11"/>
    </row>
    <row r="2565" spans="20:21" x14ac:dyDescent="0.2">
      <c r="T2565" s="11"/>
      <c r="U2565" s="11"/>
    </row>
    <row r="2566" spans="20:21" x14ac:dyDescent="0.2">
      <c r="T2566" s="11"/>
      <c r="U2566" s="11"/>
    </row>
    <row r="2567" spans="20:21" x14ac:dyDescent="0.2">
      <c r="T2567" s="11"/>
      <c r="U2567" s="11"/>
    </row>
    <row r="2568" spans="20:21" x14ac:dyDescent="0.2">
      <c r="T2568" s="11"/>
      <c r="U2568" s="11"/>
    </row>
    <row r="2569" spans="20:21" x14ac:dyDescent="0.2">
      <c r="T2569" s="11"/>
      <c r="U2569" s="11"/>
    </row>
    <row r="2570" spans="20:21" x14ac:dyDescent="0.2">
      <c r="T2570" s="11"/>
      <c r="U2570" s="11"/>
    </row>
    <row r="2571" spans="20:21" x14ac:dyDescent="0.2">
      <c r="T2571" s="11"/>
      <c r="U2571" s="11"/>
    </row>
    <row r="2572" spans="20:21" x14ac:dyDescent="0.2">
      <c r="T2572" s="11"/>
      <c r="U2572" s="11"/>
    </row>
    <row r="2573" spans="20:21" x14ac:dyDescent="0.2">
      <c r="T2573" s="11"/>
      <c r="U2573" s="11"/>
    </row>
    <row r="2574" spans="20:21" x14ac:dyDescent="0.2">
      <c r="T2574" s="11"/>
      <c r="U2574" s="11"/>
    </row>
    <row r="2575" spans="20:21" x14ac:dyDescent="0.2">
      <c r="T2575" s="11"/>
      <c r="U2575" s="11"/>
    </row>
    <row r="2576" spans="20:21" x14ac:dyDescent="0.2">
      <c r="T2576" s="11"/>
      <c r="U2576" s="11"/>
    </row>
    <row r="2577" spans="20:21" x14ac:dyDescent="0.2">
      <c r="T2577" s="11"/>
      <c r="U2577" s="11"/>
    </row>
    <row r="2578" spans="20:21" x14ac:dyDescent="0.2">
      <c r="T2578" s="11"/>
      <c r="U2578" s="11"/>
    </row>
    <row r="2579" spans="20:21" x14ac:dyDescent="0.2">
      <c r="T2579" s="11"/>
      <c r="U2579" s="11"/>
    </row>
    <row r="2580" spans="20:21" x14ac:dyDescent="0.2">
      <c r="T2580" s="11"/>
      <c r="U2580" s="11"/>
    </row>
    <row r="2581" spans="20:21" x14ac:dyDescent="0.2">
      <c r="T2581" s="11"/>
      <c r="U2581" s="11"/>
    </row>
    <row r="2582" spans="20:21" x14ac:dyDescent="0.2">
      <c r="T2582" s="11"/>
      <c r="U2582" s="11"/>
    </row>
    <row r="2583" spans="20:21" x14ac:dyDescent="0.2">
      <c r="T2583" s="11"/>
      <c r="U2583" s="11"/>
    </row>
    <row r="2584" spans="20:21" x14ac:dyDescent="0.2">
      <c r="T2584" s="11"/>
      <c r="U2584" s="11"/>
    </row>
    <row r="2585" spans="20:21" x14ac:dyDescent="0.2">
      <c r="T2585" s="11"/>
      <c r="U2585" s="11"/>
    </row>
    <row r="2586" spans="20:21" x14ac:dyDescent="0.2">
      <c r="T2586" s="11"/>
      <c r="U2586" s="11"/>
    </row>
    <row r="2587" spans="20:21" x14ac:dyDescent="0.2">
      <c r="T2587" s="11"/>
      <c r="U2587" s="11"/>
    </row>
    <row r="2588" spans="20:21" x14ac:dyDescent="0.2">
      <c r="T2588" s="11"/>
      <c r="U2588" s="11"/>
    </row>
    <row r="2589" spans="20:21" x14ac:dyDescent="0.2">
      <c r="T2589" s="11"/>
      <c r="U2589" s="11"/>
    </row>
    <row r="2590" spans="20:21" x14ac:dyDescent="0.2">
      <c r="T2590" s="11"/>
      <c r="U2590" s="11"/>
    </row>
    <row r="2591" spans="20:21" x14ac:dyDescent="0.2">
      <c r="T2591" s="11"/>
      <c r="U2591" s="11"/>
    </row>
    <row r="2592" spans="20:21" x14ac:dyDescent="0.2">
      <c r="T2592" s="11"/>
      <c r="U2592" s="11"/>
    </row>
    <row r="2593" spans="20:21" x14ac:dyDescent="0.2">
      <c r="T2593" s="11"/>
      <c r="U2593" s="11"/>
    </row>
    <row r="2594" spans="20:21" x14ac:dyDescent="0.2">
      <c r="T2594" s="11"/>
      <c r="U2594" s="11"/>
    </row>
    <row r="2595" spans="20:21" x14ac:dyDescent="0.2">
      <c r="T2595" s="11"/>
      <c r="U2595" s="11"/>
    </row>
    <row r="2596" spans="20:21" x14ac:dyDescent="0.2">
      <c r="T2596" s="11"/>
      <c r="U2596" s="11"/>
    </row>
    <row r="2597" spans="20:21" x14ac:dyDescent="0.2">
      <c r="T2597" s="11"/>
      <c r="U2597" s="11"/>
    </row>
    <row r="2598" spans="20:21" x14ac:dyDescent="0.2">
      <c r="T2598" s="11"/>
      <c r="U2598" s="11"/>
    </row>
    <row r="2599" spans="20:21" x14ac:dyDescent="0.2">
      <c r="T2599" s="11"/>
      <c r="U2599" s="11"/>
    </row>
    <row r="2600" spans="20:21" x14ac:dyDescent="0.2">
      <c r="T2600" s="11"/>
      <c r="U2600" s="11"/>
    </row>
    <row r="2601" spans="20:21" x14ac:dyDescent="0.2">
      <c r="T2601" s="11"/>
      <c r="U2601" s="11"/>
    </row>
    <row r="2602" spans="20:21" x14ac:dyDescent="0.2">
      <c r="T2602" s="11"/>
      <c r="U2602" s="11"/>
    </row>
    <row r="2603" spans="20:21" x14ac:dyDescent="0.2">
      <c r="T2603" s="11"/>
      <c r="U2603" s="11"/>
    </row>
    <row r="2604" spans="20:21" x14ac:dyDescent="0.2">
      <c r="T2604" s="11"/>
      <c r="U2604" s="11"/>
    </row>
    <row r="2605" spans="20:21" x14ac:dyDescent="0.2">
      <c r="T2605" s="11"/>
      <c r="U2605" s="11"/>
    </row>
    <row r="2606" spans="20:21" x14ac:dyDescent="0.2">
      <c r="T2606" s="11"/>
      <c r="U2606" s="11"/>
    </row>
    <row r="2607" spans="20:21" x14ac:dyDescent="0.2">
      <c r="T2607" s="11"/>
      <c r="U2607" s="11"/>
    </row>
    <row r="2608" spans="20:21" x14ac:dyDescent="0.2">
      <c r="T2608" s="11"/>
      <c r="U2608" s="11"/>
    </row>
    <row r="2609" spans="20:21" x14ac:dyDescent="0.2">
      <c r="T2609" s="11"/>
      <c r="U2609" s="11"/>
    </row>
    <row r="2610" spans="20:21" x14ac:dyDescent="0.2">
      <c r="T2610" s="11"/>
      <c r="U2610" s="11"/>
    </row>
    <row r="2611" spans="20:21" x14ac:dyDescent="0.2">
      <c r="T2611" s="11"/>
      <c r="U2611" s="11"/>
    </row>
    <row r="2612" spans="20:21" x14ac:dyDescent="0.2">
      <c r="T2612" s="11"/>
      <c r="U2612" s="11"/>
    </row>
    <row r="2613" spans="20:21" x14ac:dyDescent="0.2">
      <c r="T2613" s="11"/>
      <c r="U2613" s="11"/>
    </row>
    <row r="2614" spans="20:21" x14ac:dyDescent="0.2">
      <c r="T2614" s="11"/>
      <c r="U2614" s="11"/>
    </row>
    <row r="2615" spans="20:21" x14ac:dyDescent="0.2">
      <c r="T2615" s="11"/>
      <c r="U2615" s="11"/>
    </row>
    <row r="2616" spans="20:21" x14ac:dyDescent="0.2">
      <c r="T2616" s="11"/>
      <c r="U2616" s="11"/>
    </row>
    <row r="2617" spans="20:21" x14ac:dyDescent="0.2">
      <c r="T2617" s="11"/>
      <c r="U2617" s="11"/>
    </row>
    <row r="2618" spans="20:21" x14ac:dyDescent="0.2">
      <c r="T2618" s="11"/>
      <c r="U2618" s="11"/>
    </row>
    <row r="2619" spans="20:21" x14ac:dyDescent="0.2">
      <c r="T2619" s="11"/>
      <c r="U2619" s="11"/>
    </row>
    <row r="2620" spans="20:21" x14ac:dyDescent="0.2">
      <c r="T2620" s="11"/>
      <c r="U2620" s="11"/>
    </row>
    <row r="2621" spans="20:21" x14ac:dyDescent="0.2">
      <c r="T2621" s="11"/>
      <c r="U2621" s="11"/>
    </row>
    <row r="2622" spans="20:21" x14ac:dyDescent="0.2">
      <c r="T2622" s="11"/>
      <c r="U2622" s="11"/>
    </row>
    <row r="2623" spans="20:21" x14ac:dyDescent="0.2">
      <c r="T2623" s="11"/>
      <c r="U2623" s="11"/>
    </row>
    <row r="2624" spans="20:21" x14ac:dyDescent="0.2">
      <c r="T2624" s="11"/>
      <c r="U2624" s="11"/>
    </row>
    <row r="2625" spans="20:21" x14ac:dyDescent="0.2">
      <c r="T2625" s="11"/>
      <c r="U2625" s="11"/>
    </row>
    <row r="2626" spans="20:21" x14ac:dyDescent="0.2">
      <c r="T2626" s="11"/>
      <c r="U2626" s="11"/>
    </row>
    <row r="2627" spans="20:21" x14ac:dyDescent="0.2">
      <c r="T2627" s="11"/>
      <c r="U2627" s="11"/>
    </row>
    <row r="2628" spans="20:21" x14ac:dyDescent="0.2">
      <c r="T2628" s="11"/>
      <c r="U2628" s="11"/>
    </row>
    <row r="2629" spans="20:21" x14ac:dyDescent="0.2">
      <c r="T2629" s="11"/>
      <c r="U2629" s="11"/>
    </row>
    <row r="2630" spans="20:21" x14ac:dyDescent="0.2">
      <c r="T2630" s="11"/>
      <c r="U2630" s="11"/>
    </row>
    <row r="2631" spans="20:21" x14ac:dyDescent="0.2">
      <c r="T2631" s="11"/>
      <c r="U2631" s="11"/>
    </row>
    <row r="2632" spans="20:21" x14ac:dyDescent="0.2">
      <c r="T2632" s="11"/>
      <c r="U2632" s="11"/>
    </row>
    <row r="2633" spans="20:21" x14ac:dyDescent="0.2">
      <c r="T2633" s="11"/>
      <c r="U2633" s="11"/>
    </row>
    <row r="2634" spans="20:21" x14ac:dyDescent="0.2">
      <c r="T2634" s="11"/>
      <c r="U2634" s="11"/>
    </row>
    <row r="2635" spans="20:21" x14ac:dyDescent="0.2">
      <c r="T2635" s="11"/>
      <c r="U2635" s="11"/>
    </row>
    <row r="2636" spans="20:21" x14ac:dyDescent="0.2">
      <c r="T2636" s="11"/>
      <c r="U2636" s="11"/>
    </row>
    <row r="2637" spans="20:21" x14ac:dyDescent="0.2">
      <c r="T2637" s="11"/>
      <c r="U2637" s="11"/>
    </row>
    <row r="2638" spans="20:21" x14ac:dyDescent="0.2">
      <c r="T2638" s="11"/>
      <c r="U2638" s="11"/>
    </row>
    <row r="2639" spans="20:21" x14ac:dyDescent="0.2">
      <c r="T2639" s="11"/>
      <c r="U2639" s="11"/>
    </row>
    <row r="2640" spans="20:21" x14ac:dyDescent="0.2">
      <c r="T2640" s="11"/>
      <c r="U2640" s="11"/>
    </row>
    <row r="2641" spans="20:21" x14ac:dyDescent="0.2">
      <c r="T2641" s="11"/>
      <c r="U2641" s="11"/>
    </row>
    <row r="2642" spans="20:21" x14ac:dyDescent="0.2">
      <c r="T2642" s="11"/>
      <c r="U2642" s="11"/>
    </row>
    <row r="2643" spans="20:21" x14ac:dyDescent="0.2">
      <c r="T2643" s="11"/>
      <c r="U2643" s="11"/>
    </row>
    <row r="2644" spans="20:21" x14ac:dyDescent="0.2">
      <c r="T2644" s="11"/>
      <c r="U2644" s="11"/>
    </row>
    <row r="2645" spans="20:21" x14ac:dyDescent="0.2">
      <c r="T2645" s="11"/>
      <c r="U2645" s="11"/>
    </row>
    <row r="2646" spans="20:21" x14ac:dyDescent="0.2">
      <c r="T2646" s="11"/>
      <c r="U2646" s="11"/>
    </row>
    <row r="2647" spans="20:21" x14ac:dyDescent="0.2">
      <c r="T2647" s="11"/>
      <c r="U2647" s="11"/>
    </row>
    <row r="2648" spans="20:21" x14ac:dyDescent="0.2">
      <c r="T2648" s="11"/>
      <c r="U2648" s="11"/>
    </row>
    <row r="2649" spans="20:21" x14ac:dyDescent="0.2">
      <c r="T2649" s="11"/>
      <c r="U2649" s="11"/>
    </row>
    <row r="2650" spans="20:21" x14ac:dyDescent="0.2">
      <c r="T2650" s="11"/>
      <c r="U2650" s="11"/>
    </row>
    <row r="2651" spans="20:21" x14ac:dyDescent="0.2">
      <c r="T2651" s="11"/>
      <c r="U2651" s="11"/>
    </row>
    <row r="2652" spans="20:21" x14ac:dyDescent="0.2">
      <c r="T2652" s="11"/>
      <c r="U2652" s="11"/>
    </row>
    <row r="2653" spans="20:21" x14ac:dyDescent="0.2">
      <c r="T2653" s="11"/>
      <c r="U2653" s="11"/>
    </row>
    <row r="2654" spans="20:21" x14ac:dyDescent="0.2">
      <c r="T2654" s="11"/>
      <c r="U2654" s="11"/>
    </row>
    <row r="2655" spans="20:21" x14ac:dyDescent="0.2">
      <c r="T2655" s="11"/>
      <c r="U2655" s="11"/>
    </row>
    <row r="2656" spans="20:21" x14ac:dyDescent="0.2">
      <c r="T2656" s="11"/>
      <c r="U2656" s="11"/>
    </row>
    <row r="2657" spans="20:21" x14ac:dyDescent="0.2">
      <c r="T2657" s="11"/>
      <c r="U2657" s="11"/>
    </row>
    <row r="2658" spans="20:21" x14ac:dyDescent="0.2">
      <c r="T2658" s="11"/>
      <c r="U2658" s="11"/>
    </row>
    <row r="2659" spans="20:21" x14ac:dyDescent="0.2">
      <c r="T2659" s="11"/>
      <c r="U2659" s="11"/>
    </row>
    <row r="2660" spans="20:21" x14ac:dyDescent="0.2">
      <c r="T2660" s="11"/>
      <c r="U2660" s="11"/>
    </row>
    <row r="2661" spans="20:21" x14ac:dyDescent="0.2">
      <c r="T2661" s="11"/>
      <c r="U2661" s="11"/>
    </row>
    <row r="2662" spans="20:21" x14ac:dyDescent="0.2">
      <c r="T2662" s="11"/>
      <c r="U2662" s="11"/>
    </row>
    <row r="2663" spans="20:21" x14ac:dyDescent="0.2">
      <c r="T2663" s="11"/>
      <c r="U2663" s="11"/>
    </row>
    <row r="2664" spans="20:21" x14ac:dyDescent="0.2">
      <c r="T2664" s="11"/>
      <c r="U2664" s="11"/>
    </row>
    <row r="2665" spans="20:21" x14ac:dyDescent="0.2">
      <c r="T2665" s="11"/>
      <c r="U2665" s="11"/>
    </row>
    <row r="2666" spans="20:21" x14ac:dyDescent="0.2">
      <c r="T2666" s="11"/>
      <c r="U2666" s="11"/>
    </row>
    <row r="2667" spans="20:21" x14ac:dyDescent="0.2">
      <c r="T2667" s="11"/>
      <c r="U2667" s="11"/>
    </row>
    <row r="2668" spans="20:21" x14ac:dyDescent="0.2">
      <c r="T2668" s="11"/>
      <c r="U2668" s="11"/>
    </row>
    <row r="2669" spans="20:21" x14ac:dyDescent="0.2">
      <c r="T2669" s="11"/>
      <c r="U2669" s="11"/>
    </row>
    <row r="2670" spans="20:21" x14ac:dyDescent="0.2">
      <c r="T2670" s="11"/>
      <c r="U2670" s="11"/>
    </row>
    <row r="2671" spans="20:21" x14ac:dyDescent="0.2">
      <c r="T2671" s="11"/>
      <c r="U2671" s="11"/>
    </row>
    <row r="2672" spans="20:21" x14ac:dyDescent="0.2">
      <c r="T2672" s="11"/>
      <c r="U2672" s="11"/>
    </row>
    <row r="2673" spans="20:21" x14ac:dyDescent="0.2">
      <c r="T2673" s="11"/>
      <c r="U2673" s="11"/>
    </row>
    <row r="2674" spans="20:21" x14ac:dyDescent="0.2">
      <c r="T2674" s="11"/>
      <c r="U2674" s="11"/>
    </row>
    <row r="2675" spans="20:21" x14ac:dyDescent="0.2">
      <c r="T2675" s="11"/>
      <c r="U2675" s="11"/>
    </row>
    <row r="2676" spans="20:21" x14ac:dyDescent="0.2">
      <c r="T2676" s="11"/>
      <c r="U2676" s="11"/>
    </row>
    <row r="2677" spans="20:21" x14ac:dyDescent="0.2">
      <c r="T2677" s="11"/>
      <c r="U2677" s="11"/>
    </row>
    <row r="2678" spans="20:21" x14ac:dyDescent="0.2">
      <c r="T2678" s="11"/>
      <c r="U2678" s="11"/>
    </row>
    <row r="2679" spans="20:21" x14ac:dyDescent="0.2">
      <c r="T2679" s="11"/>
      <c r="U2679" s="11"/>
    </row>
    <row r="2680" spans="20:21" x14ac:dyDescent="0.2">
      <c r="T2680" s="11"/>
      <c r="U2680" s="11"/>
    </row>
    <row r="2681" spans="20:21" x14ac:dyDescent="0.2">
      <c r="T2681" s="11"/>
      <c r="U2681" s="11"/>
    </row>
    <row r="2682" spans="20:21" x14ac:dyDescent="0.2">
      <c r="T2682" s="11"/>
      <c r="U2682" s="11"/>
    </row>
    <row r="2683" spans="20:21" x14ac:dyDescent="0.2">
      <c r="T2683" s="11"/>
      <c r="U2683" s="11"/>
    </row>
    <row r="2684" spans="20:21" x14ac:dyDescent="0.2">
      <c r="T2684" s="11"/>
      <c r="U2684" s="11"/>
    </row>
    <row r="2685" spans="20:21" x14ac:dyDescent="0.2">
      <c r="T2685" s="11"/>
      <c r="U2685" s="11"/>
    </row>
    <row r="2686" spans="20:21" x14ac:dyDescent="0.2">
      <c r="T2686" s="11"/>
      <c r="U2686" s="11"/>
    </row>
    <row r="2687" spans="20:21" x14ac:dyDescent="0.2">
      <c r="T2687" s="11"/>
      <c r="U2687" s="11"/>
    </row>
    <row r="2688" spans="20:21" x14ac:dyDescent="0.2">
      <c r="T2688" s="11"/>
      <c r="U2688" s="11"/>
    </row>
    <row r="2689" spans="20:21" x14ac:dyDescent="0.2">
      <c r="T2689" s="11"/>
      <c r="U2689" s="11"/>
    </row>
    <row r="2690" spans="20:21" x14ac:dyDescent="0.2">
      <c r="T2690" s="11"/>
      <c r="U2690" s="11"/>
    </row>
    <row r="2691" spans="20:21" x14ac:dyDescent="0.2">
      <c r="T2691" s="11"/>
      <c r="U2691" s="11"/>
    </row>
    <row r="2692" spans="20:21" x14ac:dyDescent="0.2">
      <c r="T2692" s="11"/>
      <c r="U2692" s="11"/>
    </row>
    <row r="2693" spans="20:21" x14ac:dyDescent="0.2">
      <c r="T2693" s="11"/>
      <c r="U2693" s="11"/>
    </row>
    <row r="2694" spans="20:21" x14ac:dyDescent="0.2">
      <c r="T2694" s="11"/>
      <c r="U2694" s="11"/>
    </row>
    <row r="2695" spans="20:21" x14ac:dyDescent="0.2">
      <c r="T2695" s="11"/>
      <c r="U2695" s="11"/>
    </row>
    <row r="2696" spans="20:21" x14ac:dyDescent="0.2">
      <c r="T2696" s="11"/>
      <c r="U2696" s="11"/>
    </row>
    <row r="2697" spans="20:21" x14ac:dyDescent="0.2">
      <c r="T2697" s="11"/>
      <c r="U2697" s="11"/>
    </row>
    <row r="2698" spans="20:21" x14ac:dyDescent="0.2">
      <c r="T2698" s="11"/>
      <c r="U2698" s="11"/>
    </row>
    <row r="2699" spans="20:21" x14ac:dyDescent="0.2">
      <c r="T2699" s="11"/>
      <c r="U2699" s="11"/>
    </row>
    <row r="2700" spans="20:21" x14ac:dyDescent="0.2">
      <c r="T2700" s="11"/>
      <c r="U2700" s="11"/>
    </row>
    <row r="2701" spans="20:21" x14ac:dyDescent="0.2">
      <c r="T2701" s="11"/>
      <c r="U2701" s="11"/>
    </row>
    <row r="2702" spans="20:21" x14ac:dyDescent="0.2">
      <c r="T2702" s="11"/>
      <c r="U2702" s="11"/>
    </row>
    <row r="2703" spans="20:21" x14ac:dyDescent="0.2">
      <c r="T2703" s="11"/>
      <c r="U2703" s="11"/>
    </row>
    <row r="2704" spans="20:21" x14ac:dyDescent="0.2">
      <c r="T2704" s="11"/>
      <c r="U2704" s="11"/>
    </row>
    <row r="2705" spans="20:21" x14ac:dyDescent="0.2">
      <c r="T2705" s="11"/>
      <c r="U2705" s="11"/>
    </row>
    <row r="2706" spans="20:21" x14ac:dyDescent="0.2">
      <c r="T2706" s="11"/>
      <c r="U2706" s="11"/>
    </row>
    <row r="2707" spans="20:21" x14ac:dyDescent="0.2">
      <c r="T2707" s="11"/>
      <c r="U2707" s="11"/>
    </row>
    <row r="2708" spans="20:21" x14ac:dyDescent="0.2">
      <c r="T2708" s="11"/>
      <c r="U2708" s="11"/>
    </row>
    <row r="2709" spans="20:21" x14ac:dyDescent="0.2">
      <c r="T2709" s="11"/>
      <c r="U2709" s="11"/>
    </row>
    <row r="2710" spans="20:21" x14ac:dyDescent="0.2">
      <c r="T2710" s="11"/>
      <c r="U2710" s="11"/>
    </row>
    <row r="2711" spans="20:21" x14ac:dyDescent="0.2">
      <c r="T2711" s="11"/>
      <c r="U2711" s="11"/>
    </row>
    <row r="2712" spans="20:21" x14ac:dyDescent="0.2">
      <c r="T2712" s="11"/>
      <c r="U2712" s="11"/>
    </row>
    <row r="2713" spans="20:21" x14ac:dyDescent="0.2">
      <c r="T2713" s="11"/>
      <c r="U2713" s="11"/>
    </row>
    <row r="2714" spans="20:21" x14ac:dyDescent="0.2">
      <c r="T2714" s="11"/>
      <c r="U2714" s="11"/>
    </row>
    <row r="2715" spans="20:21" x14ac:dyDescent="0.2">
      <c r="T2715" s="11"/>
      <c r="U2715" s="11"/>
    </row>
    <row r="2716" spans="20:21" x14ac:dyDescent="0.2">
      <c r="T2716" s="11"/>
      <c r="U2716" s="11"/>
    </row>
    <row r="2717" spans="20:21" x14ac:dyDescent="0.2">
      <c r="T2717" s="11"/>
      <c r="U2717" s="11"/>
    </row>
    <row r="2718" spans="20:21" x14ac:dyDescent="0.2">
      <c r="T2718" s="11"/>
      <c r="U2718" s="11"/>
    </row>
    <row r="2719" spans="20:21" x14ac:dyDescent="0.2">
      <c r="T2719" s="11"/>
      <c r="U2719" s="11"/>
    </row>
    <row r="2720" spans="20:21" x14ac:dyDescent="0.2">
      <c r="T2720" s="11"/>
      <c r="U2720" s="11"/>
    </row>
    <row r="2721" spans="20:21" x14ac:dyDescent="0.2">
      <c r="T2721" s="11"/>
      <c r="U2721" s="11"/>
    </row>
    <row r="2722" spans="20:21" x14ac:dyDescent="0.2">
      <c r="T2722" s="11"/>
      <c r="U2722" s="11"/>
    </row>
    <row r="2723" spans="20:21" x14ac:dyDescent="0.2">
      <c r="T2723" s="11"/>
      <c r="U2723" s="11"/>
    </row>
    <row r="2724" spans="20:21" x14ac:dyDescent="0.2">
      <c r="T2724" s="11"/>
      <c r="U2724" s="11"/>
    </row>
    <row r="2725" spans="20:21" x14ac:dyDescent="0.2">
      <c r="T2725" s="11"/>
      <c r="U2725" s="11"/>
    </row>
    <row r="2726" spans="20:21" x14ac:dyDescent="0.2">
      <c r="T2726" s="11"/>
      <c r="U2726" s="11"/>
    </row>
    <row r="2727" spans="20:21" x14ac:dyDescent="0.2">
      <c r="T2727" s="11"/>
      <c r="U2727" s="11"/>
    </row>
    <row r="2728" spans="20:21" x14ac:dyDescent="0.2">
      <c r="T2728" s="11"/>
      <c r="U2728" s="11"/>
    </row>
    <row r="2729" spans="20:21" x14ac:dyDescent="0.2">
      <c r="T2729" s="11"/>
      <c r="U2729" s="11"/>
    </row>
    <row r="2730" spans="20:21" x14ac:dyDescent="0.2">
      <c r="T2730" s="11"/>
      <c r="U2730" s="11"/>
    </row>
    <row r="2731" spans="20:21" x14ac:dyDescent="0.2">
      <c r="T2731" s="11"/>
      <c r="U2731" s="11"/>
    </row>
    <row r="2732" spans="20:21" x14ac:dyDescent="0.2">
      <c r="T2732" s="11"/>
      <c r="U2732" s="11"/>
    </row>
    <row r="2733" spans="20:21" x14ac:dyDescent="0.2">
      <c r="T2733" s="11"/>
      <c r="U2733" s="11"/>
    </row>
    <row r="2734" spans="20:21" x14ac:dyDescent="0.2">
      <c r="T2734" s="11"/>
      <c r="U2734" s="11"/>
    </row>
    <row r="2735" spans="20:21" x14ac:dyDescent="0.2">
      <c r="T2735" s="11"/>
      <c r="U2735" s="11"/>
    </row>
    <row r="2736" spans="20:21" x14ac:dyDescent="0.2">
      <c r="T2736" s="11"/>
      <c r="U2736" s="11"/>
    </row>
    <row r="2737" spans="20:21" x14ac:dyDescent="0.2">
      <c r="T2737" s="11"/>
      <c r="U2737" s="11"/>
    </row>
    <row r="2738" spans="20:21" x14ac:dyDescent="0.2">
      <c r="T2738" s="11"/>
      <c r="U2738" s="11"/>
    </row>
    <row r="2739" spans="20:21" x14ac:dyDescent="0.2">
      <c r="T2739" s="11"/>
      <c r="U2739" s="11"/>
    </row>
    <row r="2740" spans="20:21" x14ac:dyDescent="0.2">
      <c r="T2740" s="11"/>
      <c r="U2740" s="11"/>
    </row>
    <row r="2741" spans="20:21" x14ac:dyDescent="0.2">
      <c r="T2741" s="11"/>
      <c r="U2741" s="11"/>
    </row>
    <row r="2742" spans="20:21" x14ac:dyDescent="0.2">
      <c r="T2742" s="11"/>
      <c r="U2742" s="11"/>
    </row>
    <row r="2743" spans="20:21" x14ac:dyDescent="0.2">
      <c r="T2743" s="11"/>
      <c r="U2743" s="11"/>
    </row>
    <row r="2744" spans="20:21" x14ac:dyDescent="0.2">
      <c r="T2744" s="11"/>
      <c r="U2744" s="11"/>
    </row>
    <row r="2745" spans="20:21" x14ac:dyDescent="0.2">
      <c r="T2745" s="11"/>
      <c r="U2745" s="11"/>
    </row>
    <row r="2746" spans="20:21" x14ac:dyDescent="0.2">
      <c r="T2746" s="11"/>
      <c r="U2746" s="11"/>
    </row>
    <row r="2747" spans="20:21" x14ac:dyDescent="0.2">
      <c r="T2747" s="11"/>
      <c r="U2747" s="11"/>
    </row>
    <row r="2748" spans="20:21" x14ac:dyDescent="0.2">
      <c r="T2748" s="11"/>
      <c r="U2748" s="11"/>
    </row>
    <row r="2749" spans="20:21" x14ac:dyDescent="0.2">
      <c r="T2749" s="11"/>
      <c r="U2749" s="11"/>
    </row>
    <row r="2750" spans="20:21" x14ac:dyDescent="0.2">
      <c r="T2750" s="11"/>
      <c r="U2750" s="11"/>
    </row>
    <row r="2751" spans="20:21" x14ac:dyDescent="0.2">
      <c r="T2751" s="11"/>
      <c r="U2751" s="11"/>
    </row>
    <row r="2752" spans="20:21" x14ac:dyDescent="0.2">
      <c r="T2752" s="11"/>
      <c r="U2752" s="11"/>
    </row>
    <row r="2753" spans="20:21" x14ac:dyDescent="0.2">
      <c r="T2753" s="11"/>
      <c r="U2753" s="11"/>
    </row>
    <row r="2754" spans="20:21" x14ac:dyDescent="0.2">
      <c r="T2754" s="11"/>
      <c r="U2754" s="11"/>
    </row>
    <row r="2755" spans="20:21" x14ac:dyDescent="0.2">
      <c r="T2755" s="11"/>
      <c r="U2755" s="11"/>
    </row>
    <row r="2756" spans="20:21" x14ac:dyDescent="0.2">
      <c r="T2756" s="11"/>
      <c r="U2756" s="11"/>
    </row>
    <row r="2757" spans="20:21" x14ac:dyDescent="0.2">
      <c r="T2757" s="11"/>
      <c r="U2757" s="11"/>
    </row>
    <row r="2758" spans="20:21" x14ac:dyDescent="0.2">
      <c r="T2758" s="11"/>
      <c r="U2758" s="11"/>
    </row>
    <row r="2759" spans="20:21" x14ac:dyDescent="0.2">
      <c r="T2759" s="11"/>
      <c r="U2759" s="11"/>
    </row>
    <row r="2760" spans="20:21" x14ac:dyDescent="0.2">
      <c r="T2760" s="11"/>
      <c r="U2760" s="11"/>
    </row>
    <row r="2761" spans="20:21" x14ac:dyDescent="0.2">
      <c r="T2761" s="11"/>
      <c r="U2761" s="11"/>
    </row>
    <row r="2762" spans="20:21" x14ac:dyDescent="0.2">
      <c r="T2762" s="11"/>
      <c r="U2762" s="11"/>
    </row>
    <row r="2763" spans="20:21" x14ac:dyDescent="0.2">
      <c r="T2763" s="11"/>
      <c r="U2763" s="11"/>
    </row>
    <row r="2764" spans="20:21" x14ac:dyDescent="0.2">
      <c r="T2764" s="11"/>
      <c r="U2764" s="11"/>
    </row>
    <row r="2765" spans="20:21" x14ac:dyDescent="0.2">
      <c r="T2765" s="11"/>
      <c r="U2765" s="11"/>
    </row>
    <row r="2766" spans="20:21" x14ac:dyDescent="0.2">
      <c r="T2766" s="11"/>
      <c r="U2766" s="11"/>
    </row>
    <row r="2767" spans="20:21" x14ac:dyDescent="0.2">
      <c r="T2767" s="11"/>
      <c r="U2767" s="11"/>
    </row>
    <row r="2768" spans="20:21" x14ac:dyDescent="0.2">
      <c r="T2768" s="11"/>
      <c r="U2768" s="11"/>
    </row>
    <row r="2769" spans="20:21" x14ac:dyDescent="0.2">
      <c r="T2769" s="11"/>
      <c r="U2769" s="11"/>
    </row>
    <row r="2770" spans="20:21" x14ac:dyDescent="0.2">
      <c r="T2770" s="11"/>
      <c r="U2770" s="11"/>
    </row>
    <row r="2771" spans="20:21" x14ac:dyDescent="0.2">
      <c r="T2771" s="11"/>
      <c r="U2771" s="11"/>
    </row>
    <row r="2772" spans="20:21" x14ac:dyDescent="0.2">
      <c r="T2772" s="11"/>
      <c r="U2772" s="11"/>
    </row>
    <row r="2773" spans="20:21" x14ac:dyDescent="0.2">
      <c r="T2773" s="11"/>
      <c r="U2773" s="11"/>
    </row>
    <row r="2774" spans="20:21" x14ac:dyDescent="0.2">
      <c r="T2774" s="11"/>
      <c r="U2774" s="11"/>
    </row>
    <row r="2775" spans="20:21" x14ac:dyDescent="0.2">
      <c r="T2775" s="11"/>
      <c r="U2775" s="11"/>
    </row>
    <row r="2776" spans="20:21" x14ac:dyDescent="0.2">
      <c r="T2776" s="11"/>
      <c r="U2776" s="11"/>
    </row>
    <row r="2777" spans="20:21" x14ac:dyDescent="0.2">
      <c r="T2777" s="11"/>
      <c r="U2777" s="11"/>
    </row>
    <row r="2778" spans="20:21" x14ac:dyDescent="0.2">
      <c r="T2778" s="11"/>
      <c r="U2778" s="11"/>
    </row>
    <row r="2779" spans="20:21" x14ac:dyDescent="0.2">
      <c r="T2779" s="11"/>
      <c r="U2779" s="11"/>
    </row>
    <row r="2780" spans="20:21" x14ac:dyDescent="0.2">
      <c r="T2780" s="11"/>
      <c r="U2780" s="11"/>
    </row>
    <row r="2781" spans="20:21" x14ac:dyDescent="0.2">
      <c r="T2781" s="11"/>
      <c r="U2781" s="11"/>
    </row>
    <row r="2782" spans="20:21" x14ac:dyDescent="0.2">
      <c r="T2782" s="11"/>
      <c r="U2782" s="11"/>
    </row>
    <row r="2783" spans="20:21" x14ac:dyDescent="0.2">
      <c r="T2783" s="11"/>
      <c r="U2783" s="11"/>
    </row>
    <row r="2784" spans="20:21" x14ac:dyDescent="0.2">
      <c r="T2784" s="11"/>
      <c r="U2784" s="11"/>
    </row>
    <row r="2785" spans="20:21" x14ac:dyDescent="0.2">
      <c r="T2785" s="11"/>
      <c r="U2785" s="11"/>
    </row>
    <row r="2786" spans="20:21" x14ac:dyDescent="0.2">
      <c r="T2786" s="11"/>
      <c r="U2786" s="11"/>
    </row>
    <row r="2787" spans="20:21" x14ac:dyDescent="0.2">
      <c r="T2787" s="11"/>
      <c r="U2787" s="11"/>
    </row>
    <row r="2788" spans="20:21" x14ac:dyDescent="0.2">
      <c r="T2788" s="11"/>
      <c r="U2788" s="11"/>
    </row>
    <row r="2789" spans="20:21" x14ac:dyDescent="0.2">
      <c r="T2789" s="11"/>
      <c r="U2789" s="11"/>
    </row>
    <row r="2790" spans="20:21" x14ac:dyDescent="0.2">
      <c r="T2790" s="11"/>
      <c r="U2790" s="11"/>
    </row>
    <row r="2791" spans="20:21" x14ac:dyDescent="0.2">
      <c r="T2791" s="11"/>
      <c r="U2791" s="11"/>
    </row>
    <row r="2792" spans="20:21" x14ac:dyDescent="0.2">
      <c r="T2792" s="11"/>
      <c r="U2792" s="11"/>
    </row>
    <row r="2793" spans="20:21" x14ac:dyDescent="0.2">
      <c r="T2793" s="11"/>
      <c r="U2793" s="11"/>
    </row>
    <row r="2794" spans="20:21" x14ac:dyDescent="0.2">
      <c r="T2794" s="11"/>
      <c r="U2794" s="11"/>
    </row>
    <row r="2795" spans="20:21" x14ac:dyDescent="0.2">
      <c r="T2795" s="11"/>
      <c r="U2795" s="11"/>
    </row>
    <row r="2796" spans="20:21" x14ac:dyDescent="0.2">
      <c r="T2796" s="11"/>
      <c r="U2796" s="11"/>
    </row>
    <row r="2797" spans="20:21" x14ac:dyDescent="0.2">
      <c r="T2797" s="11"/>
      <c r="U2797" s="11"/>
    </row>
    <row r="2798" spans="20:21" x14ac:dyDescent="0.2">
      <c r="T2798" s="11"/>
      <c r="U2798" s="11"/>
    </row>
    <row r="2799" spans="20:21" x14ac:dyDescent="0.2">
      <c r="T2799" s="11"/>
      <c r="U2799" s="11"/>
    </row>
    <row r="2800" spans="20:21" x14ac:dyDescent="0.2">
      <c r="T2800" s="11"/>
      <c r="U2800" s="11"/>
    </row>
    <row r="2801" spans="20:21" x14ac:dyDescent="0.2">
      <c r="T2801" s="11"/>
      <c r="U2801" s="11"/>
    </row>
    <row r="2802" spans="20:21" x14ac:dyDescent="0.2">
      <c r="T2802" s="11"/>
      <c r="U2802" s="11"/>
    </row>
    <row r="2803" spans="20:21" x14ac:dyDescent="0.2">
      <c r="T2803" s="11"/>
      <c r="U2803" s="11"/>
    </row>
    <row r="2804" spans="20:21" x14ac:dyDescent="0.2">
      <c r="T2804" s="11"/>
      <c r="U2804" s="11"/>
    </row>
    <row r="2805" spans="20:21" x14ac:dyDescent="0.2">
      <c r="T2805" s="11"/>
      <c r="U2805" s="11"/>
    </row>
    <row r="2806" spans="20:21" x14ac:dyDescent="0.2">
      <c r="T2806" s="11"/>
      <c r="U2806" s="11"/>
    </row>
    <row r="2807" spans="20:21" x14ac:dyDescent="0.2">
      <c r="T2807" s="11"/>
      <c r="U2807" s="11"/>
    </row>
    <row r="2808" spans="20:21" x14ac:dyDescent="0.2">
      <c r="T2808" s="11"/>
      <c r="U2808" s="11"/>
    </row>
    <row r="2809" spans="20:21" x14ac:dyDescent="0.2">
      <c r="T2809" s="11"/>
      <c r="U2809" s="11"/>
    </row>
    <row r="2810" spans="20:21" x14ac:dyDescent="0.2">
      <c r="T2810" s="11"/>
      <c r="U2810" s="11"/>
    </row>
    <row r="2811" spans="20:21" x14ac:dyDescent="0.2">
      <c r="T2811" s="11"/>
      <c r="U2811" s="11"/>
    </row>
    <row r="2812" spans="20:21" x14ac:dyDescent="0.2">
      <c r="T2812" s="11"/>
      <c r="U2812" s="11"/>
    </row>
    <row r="2813" spans="20:21" x14ac:dyDescent="0.2">
      <c r="T2813" s="11"/>
      <c r="U2813" s="11"/>
    </row>
    <row r="2814" spans="20:21" x14ac:dyDescent="0.2">
      <c r="T2814" s="11"/>
      <c r="U2814" s="11"/>
    </row>
    <row r="2815" spans="20:21" x14ac:dyDescent="0.2">
      <c r="T2815" s="11"/>
      <c r="U2815" s="11"/>
    </row>
    <row r="2816" spans="20:21" x14ac:dyDescent="0.2">
      <c r="T2816" s="11"/>
      <c r="U2816" s="11"/>
    </row>
    <row r="2817" spans="20:21" x14ac:dyDescent="0.2">
      <c r="T2817" s="11"/>
      <c r="U2817" s="11"/>
    </row>
    <row r="2818" spans="20:21" x14ac:dyDescent="0.2">
      <c r="T2818" s="11"/>
      <c r="U2818" s="11"/>
    </row>
    <row r="2819" spans="20:21" x14ac:dyDescent="0.2">
      <c r="T2819" s="11"/>
      <c r="U2819" s="11"/>
    </row>
    <row r="2820" spans="20:21" x14ac:dyDescent="0.2">
      <c r="T2820" s="11"/>
      <c r="U2820" s="11"/>
    </row>
    <row r="2821" spans="20:21" x14ac:dyDescent="0.2">
      <c r="T2821" s="11"/>
      <c r="U2821" s="11"/>
    </row>
    <row r="2822" spans="20:21" x14ac:dyDescent="0.2">
      <c r="T2822" s="11"/>
      <c r="U2822" s="11"/>
    </row>
    <row r="2823" spans="20:21" x14ac:dyDescent="0.2">
      <c r="T2823" s="11"/>
      <c r="U2823" s="11"/>
    </row>
    <row r="2824" spans="20:21" x14ac:dyDescent="0.2">
      <c r="T2824" s="11"/>
      <c r="U2824" s="11"/>
    </row>
    <row r="2825" spans="20:21" x14ac:dyDescent="0.2">
      <c r="T2825" s="11"/>
      <c r="U2825" s="11"/>
    </row>
    <row r="2826" spans="20:21" x14ac:dyDescent="0.2">
      <c r="T2826" s="11"/>
      <c r="U2826" s="11"/>
    </row>
    <row r="2827" spans="20:21" x14ac:dyDescent="0.2">
      <c r="T2827" s="11"/>
      <c r="U2827" s="11"/>
    </row>
    <row r="2828" spans="20:21" x14ac:dyDescent="0.2">
      <c r="T2828" s="11"/>
      <c r="U2828" s="11"/>
    </row>
    <row r="2829" spans="20:21" x14ac:dyDescent="0.2">
      <c r="T2829" s="11"/>
      <c r="U2829" s="11"/>
    </row>
    <row r="2830" spans="20:21" x14ac:dyDescent="0.2">
      <c r="T2830" s="11"/>
      <c r="U2830" s="11"/>
    </row>
    <row r="2831" spans="20:21" x14ac:dyDescent="0.2">
      <c r="T2831" s="11"/>
      <c r="U2831" s="11"/>
    </row>
    <row r="2832" spans="20:21" x14ac:dyDescent="0.2">
      <c r="T2832" s="11"/>
      <c r="U2832" s="11"/>
    </row>
    <row r="2833" spans="20:21" x14ac:dyDescent="0.2">
      <c r="T2833" s="11"/>
      <c r="U2833" s="11"/>
    </row>
    <row r="2834" spans="20:21" x14ac:dyDescent="0.2">
      <c r="T2834" s="11"/>
      <c r="U2834" s="11"/>
    </row>
    <row r="2835" spans="20:21" x14ac:dyDescent="0.2">
      <c r="T2835" s="11"/>
      <c r="U2835" s="11"/>
    </row>
    <row r="2836" spans="20:21" x14ac:dyDescent="0.2">
      <c r="T2836" s="11"/>
      <c r="U2836" s="11"/>
    </row>
    <row r="2837" spans="20:21" x14ac:dyDescent="0.2">
      <c r="T2837" s="11"/>
      <c r="U2837" s="11"/>
    </row>
    <row r="2838" spans="20:21" x14ac:dyDescent="0.2">
      <c r="T2838" s="11"/>
      <c r="U2838" s="11"/>
    </row>
    <row r="2839" spans="20:21" x14ac:dyDescent="0.2">
      <c r="T2839" s="11"/>
      <c r="U2839" s="11"/>
    </row>
    <row r="2840" spans="20:21" x14ac:dyDescent="0.2">
      <c r="T2840" s="11"/>
      <c r="U2840" s="11"/>
    </row>
    <row r="2841" spans="20:21" x14ac:dyDescent="0.2">
      <c r="T2841" s="11"/>
      <c r="U2841" s="11"/>
    </row>
    <row r="2842" spans="20:21" x14ac:dyDescent="0.2">
      <c r="T2842" s="11"/>
      <c r="U2842" s="11"/>
    </row>
    <row r="2843" spans="20:21" x14ac:dyDescent="0.2">
      <c r="T2843" s="11"/>
      <c r="U2843" s="11"/>
    </row>
    <row r="2844" spans="20:21" x14ac:dyDescent="0.2">
      <c r="T2844" s="11"/>
      <c r="U2844" s="11"/>
    </row>
    <row r="2845" spans="20:21" x14ac:dyDescent="0.2">
      <c r="T2845" s="11"/>
      <c r="U2845" s="11"/>
    </row>
    <row r="2846" spans="20:21" x14ac:dyDescent="0.2">
      <c r="T2846" s="11"/>
      <c r="U2846" s="11"/>
    </row>
    <row r="2847" spans="20:21" x14ac:dyDescent="0.2">
      <c r="T2847" s="11"/>
      <c r="U2847" s="11"/>
    </row>
    <row r="2848" spans="20:21" x14ac:dyDescent="0.2">
      <c r="T2848" s="11"/>
      <c r="U2848" s="11"/>
    </row>
    <row r="2849" spans="20:21" x14ac:dyDescent="0.2">
      <c r="T2849" s="11"/>
      <c r="U2849" s="11"/>
    </row>
    <row r="2850" spans="20:21" x14ac:dyDescent="0.2">
      <c r="T2850" s="11"/>
      <c r="U2850" s="11"/>
    </row>
    <row r="2851" spans="20:21" x14ac:dyDescent="0.2">
      <c r="T2851" s="11"/>
      <c r="U2851" s="11"/>
    </row>
    <row r="2852" spans="20:21" x14ac:dyDescent="0.2">
      <c r="T2852" s="11"/>
      <c r="U2852" s="11"/>
    </row>
    <row r="2853" spans="20:21" x14ac:dyDescent="0.2">
      <c r="T2853" s="11"/>
      <c r="U2853" s="11"/>
    </row>
    <row r="2854" spans="20:21" x14ac:dyDescent="0.2">
      <c r="T2854" s="11"/>
      <c r="U2854" s="11"/>
    </row>
    <row r="2855" spans="20:21" x14ac:dyDescent="0.2">
      <c r="T2855" s="11"/>
      <c r="U2855" s="11"/>
    </row>
    <row r="2856" spans="20:21" x14ac:dyDescent="0.2">
      <c r="T2856" s="11"/>
      <c r="U2856" s="11"/>
    </row>
    <row r="2857" spans="20:21" x14ac:dyDescent="0.2">
      <c r="T2857" s="11"/>
      <c r="U2857" s="11"/>
    </row>
    <row r="2858" spans="20:21" x14ac:dyDescent="0.2">
      <c r="T2858" s="11"/>
      <c r="U2858" s="11"/>
    </row>
    <row r="2859" spans="20:21" x14ac:dyDescent="0.2">
      <c r="T2859" s="11"/>
      <c r="U2859" s="11"/>
    </row>
    <row r="2860" spans="20:21" x14ac:dyDescent="0.2">
      <c r="T2860" s="11"/>
      <c r="U2860" s="11"/>
    </row>
    <row r="2861" spans="20:21" x14ac:dyDescent="0.2">
      <c r="T2861" s="11"/>
      <c r="U2861" s="11"/>
    </row>
    <row r="2862" spans="20:21" x14ac:dyDescent="0.2">
      <c r="T2862" s="11"/>
      <c r="U2862" s="11"/>
    </row>
    <row r="2863" spans="20:21" x14ac:dyDescent="0.2">
      <c r="T2863" s="11"/>
      <c r="U2863" s="11"/>
    </row>
    <row r="2864" spans="20:21" x14ac:dyDescent="0.2">
      <c r="T2864" s="11"/>
      <c r="U2864" s="11"/>
    </row>
    <row r="2865" spans="20:21" x14ac:dyDescent="0.2">
      <c r="T2865" s="11"/>
      <c r="U2865" s="11"/>
    </row>
    <row r="2866" spans="20:21" x14ac:dyDescent="0.2">
      <c r="T2866" s="11"/>
      <c r="U2866" s="11"/>
    </row>
    <row r="2867" spans="20:21" x14ac:dyDescent="0.2">
      <c r="T2867" s="11"/>
      <c r="U2867" s="11"/>
    </row>
    <row r="2868" spans="20:21" x14ac:dyDescent="0.2">
      <c r="T2868" s="11"/>
      <c r="U2868" s="11"/>
    </row>
    <row r="2869" spans="20:21" x14ac:dyDescent="0.2">
      <c r="T2869" s="11"/>
      <c r="U2869" s="11"/>
    </row>
    <row r="2870" spans="20:21" x14ac:dyDescent="0.2">
      <c r="T2870" s="11"/>
      <c r="U2870" s="11"/>
    </row>
    <row r="2871" spans="20:21" x14ac:dyDescent="0.2">
      <c r="T2871" s="11"/>
      <c r="U2871" s="11"/>
    </row>
    <row r="2872" spans="20:21" x14ac:dyDescent="0.2">
      <c r="T2872" s="11"/>
      <c r="U2872" s="11"/>
    </row>
    <row r="2873" spans="20:21" x14ac:dyDescent="0.2">
      <c r="T2873" s="11"/>
      <c r="U2873" s="11"/>
    </row>
    <row r="2874" spans="20:21" x14ac:dyDescent="0.2">
      <c r="T2874" s="11"/>
      <c r="U2874" s="11"/>
    </row>
    <row r="2875" spans="20:21" x14ac:dyDescent="0.2">
      <c r="T2875" s="11"/>
      <c r="U2875" s="11"/>
    </row>
    <row r="2876" spans="20:21" x14ac:dyDescent="0.2">
      <c r="T2876" s="11"/>
      <c r="U2876" s="11"/>
    </row>
    <row r="2877" spans="20:21" x14ac:dyDescent="0.2">
      <c r="T2877" s="11"/>
      <c r="U2877" s="11"/>
    </row>
    <row r="2878" spans="20:21" x14ac:dyDescent="0.2">
      <c r="T2878" s="11"/>
      <c r="U2878" s="11"/>
    </row>
    <row r="2879" spans="20:21" x14ac:dyDescent="0.2">
      <c r="T2879" s="11"/>
      <c r="U2879" s="11"/>
    </row>
    <row r="2880" spans="20:21" x14ac:dyDescent="0.2">
      <c r="T2880" s="11"/>
      <c r="U2880" s="11"/>
    </row>
    <row r="2881" spans="20:21" x14ac:dyDescent="0.2">
      <c r="T2881" s="11"/>
      <c r="U2881" s="11"/>
    </row>
    <row r="2882" spans="20:21" x14ac:dyDescent="0.2">
      <c r="T2882" s="11"/>
      <c r="U2882" s="11"/>
    </row>
    <row r="2883" spans="20:21" x14ac:dyDescent="0.2">
      <c r="T2883" s="11"/>
      <c r="U2883" s="11"/>
    </row>
    <row r="2884" spans="20:21" x14ac:dyDescent="0.2">
      <c r="T2884" s="11"/>
      <c r="U2884" s="11"/>
    </row>
    <row r="2885" spans="20:21" x14ac:dyDescent="0.2">
      <c r="T2885" s="11"/>
      <c r="U2885" s="11"/>
    </row>
    <row r="2886" spans="20:21" x14ac:dyDescent="0.2">
      <c r="T2886" s="11"/>
      <c r="U2886" s="11"/>
    </row>
    <row r="2887" spans="20:21" x14ac:dyDescent="0.2">
      <c r="T2887" s="11"/>
      <c r="U2887" s="11"/>
    </row>
    <row r="2888" spans="20:21" x14ac:dyDescent="0.2">
      <c r="T2888" s="11"/>
      <c r="U2888" s="11"/>
    </row>
    <row r="2889" spans="20:21" x14ac:dyDescent="0.2">
      <c r="T2889" s="11"/>
      <c r="U2889" s="11"/>
    </row>
    <row r="2890" spans="20:21" x14ac:dyDescent="0.2">
      <c r="T2890" s="11"/>
      <c r="U2890" s="11"/>
    </row>
    <row r="2891" spans="20:21" x14ac:dyDescent="0.2">
      <c r="T2891" s="11"/>
      <c r="U2891" s="11"/>
    </row>
    <row r="2892" spans="20:21" x14ac:dyDescent="0.2">
      <c r="T2892" s="11"/>
      <c r="U2892" s="11"/>
    </row>
    <row r="2893" spans="20:21" x14ac:dyDescent="0.2">
      <c r="T2893" s="11"/>
      <c r="U2893" s="11"/>
    </row>
    <row r="2894" spans="20:21" x14ac:dyDescent="0.2">
      <c r="T2894" s="11"/>
      <c r="U2894" s="11"/>
    </row>
    <row r="2895" spans="20:21" x14ac:dyDescent="0.2">
      <c r="T2895" s="11"/>
      <c r="U2895" s="11"/>
    </row>
    <row r="2896" spans="20:21" x14ac:dyDescent="0.2">
      <c r="T2896" s="11"/>
      <c r="U2896" s="11"/>
    </row>
    <row r="2897" spans="20:21" x14ac:dyDescent="0.2">
      <c r="T2897" s="11"/>
      <c r="U2897" s="11"/>
    </row>
    <row r="2898" spans="20:21" x14ac:dyDescent="0.2">
      <c r="T2898" s="11"/>
      <c r="U2898" s="11"/>
    </row>
    <row r="2899" spans="20:21" x14ac:dyDescent="0.2">
      <c r="T2899" s="11"/>
      <c r="U2899" s="11"/>
    </row>
    <row r="2900" spans="20:21" x14ac:dyDescent="0.2">
      <c r="T2900" s="11"/>
      <c r="U2900" s="11"/>
    </row>
    <row r="2901" spans="20:21" x14ac:dyDescent="0.2">
      <c r="T2901" s="11"/>
      <c r="U2901" s="11"/>
    </row>
    <row r="2902" spans="20:21" x14ac:dyDescent="0.2">
      <c r="T2902" s="11"/>
      <c r="U2902" s="11"/>
    </row>
    <row r="2903" spans="20:21" x14ac:dyDescent="0.2">
      <c r="T2903" s="11"/>
      <c r="U2903" s="11"/>
    </row>
    <row r="2904" spans="20:21" x14ac:dyDescent="0.2">
      <c r="T2904" s="11"/>
      <c r="U2904" s="11"/>
    </row>
    <row r="2905" spans="20:21" x14ac:dyDescent="0.2">
      <c r="T2905" s="11"/>
      <c r="U2905" s="11"/>
    </row>
    <row r="2906" spans="20:21" x14ac:dyDescent="0.2">
      <c r="T2906" s="11"/>
      <c r="U2906" s="11"/>
    </row>
    <row r="2907" spans="20:21" x14ac:dyDescent="0.2">
      <c r="T2907" s="11"/>
      <c r="U2907" s="11"/>
    </row>
    <row r="2908" spans="20:21" x14ac:dyDescent="0.2">
      <c r="T2908" s="11"/>
      <c r="U2908" s="11"/>
    </row>
    <row r="2909" spans="20:21" x14ac:dyDescent="0.2">
      <c r="T2909" s="11"/>
      <c r="U2909" s="11"/>
    </row>
    <row r="2910" spans="20:21" x14ac:dyDescent="0.2">
      <c r="T2910" s="11"/>
      <c r="U2910" s="11"/>
    </row>
    <row r="2911" spans="20:21" x14ac:dyDescent="0.2">
      <c r="T2911" s="11"/>
      <c r="U2911" s="11"/>
    </row>
    <row r="2912" spans="20:21" x14ac:dyDescent="0.2">
      <c r="T2912" s="11"/>
      <c r="U2912" s="11"/>
    </row>
    <row r="2913" spans="20:21" x14ac:dyDescent="0.2">
      <c r="T2913" s="11"/>
      <c r="U2913" s="11"/>
    </row>
    <row r="2914" spans="20:21" x14ac:dyDescent="0.2">
      <c r="T2914" s="11"/>
      <c r="U2914" s="11"/>
    </row>
    <row r="2915" spans="20:21" x14ac:dyDescent="0.2">
      <c r="T2915" s="11"/>
      <c r="U2915" s="11"/>
    </row>
    <row r="2916" spans="20:21" x14ac:dyDescent="0.2">
      <c r="T2916" s="11"/>
      <c r="U2916" s="11"/>
    </row>
    <row r="2917" spans="20:21" x14ac:dyDescent="0.2">
      <c r="T2917" s="11"/>
      <c r="U2917" s="11"/>
    </row>
    <row r="2918" spans="20:21" x14ac:dyDescent="0.2">
      <c r="T2918" s="11"/>
      <c r="U2918" s="11"/>
    </row>
    <row r="2919" spans="20:21" x14ac:dyDescent="0.2">
      <c r="T2919" s="11"/>
      <c r="U2919" s="11"/>
    </row>
    <row r="2920" spans="20:21" x14ac:dyDescent="0.2">
      <c r="T2920" s="11"/>
      <c r="U2920" s="11"/>
    </row>
    <row r="2921" spans="20:21" x14ac:dyDescent="0.2">
      <c r="T2921" s="11"/>
      <c r="U2921" s="11"/>
    </row>
    <row r="2922" spans="20:21" x14ac:dyDescent="0.2">
      <c r="T2922" s="11"/>
      <c r="U2922" s="11"/>
    </row>
    <row r="2923" spans="20:21" x14ac:dyDescent="0.2">
      <c r="T2923" s="11"/>
      <c r="U2923" s="11"/>
    </row>
    <row r="2924" spans="20:21" x14ac:dyDescent="0.2">
      <c r="T2924" s="11"/>
      <c r="U2924" s="11"/>
    </row>
    <row r="2925" spans="20:21" x14ac:dyDescent="0.2">
      <c r="T2925" s="11"/>
      <c r="U2925" s="11"/>
    </row>
    <row r="2926" spans="20:21" x14ac:dyDescent="0.2">
      <c r="T2926" s="11"/>
      <c r="U2926" s="11"/>
    </row>
    <row r="2927" spans="20:21" x14ac:dyDescent="0.2">
      <c r="T2927" s="11"/>
      <c r="U2927" s="11"/>
    </row>
    <row r="2928" spans="20:21" x14ac:dyDescent="0.2">
      <c r="T2928" s="11"/>
      <c r="U2928" s="11"/>
    </row>
    <row r="2929" spans="20:21" x14ac:dyDescent="0.2">
      <c r="T2929" s="11"/>
      <c r="U2929" s="11"/>
    </row>
    <row r="2930" spans="20:21" x14ac:dyDescent="0.2">
      <c r="T2930" s="11"/>
      <c r="U2930" s="11"/>
    </row>
    <row r="2931" spans="20:21" x14ac:dyDescent="0.2">
      <c r="T2931" s="11"/>
      <c r="U2931" s="11"/>
    </row>
    <row r="2932" spans="20:21" x14ac:dyDescent="0.2">
      <c r="T2932" s="11"/>
      <c r="U2932" s="11"/>
    </row>
    <row r="2933" spans="20:21" x14ac:dyDescent="0.2">
      <c r="T2933" s="11"/>
      <c r="U2933" s="11"/>
    </row>
    <row r="2934" spans="20:21" x14ac:dyDescent="0.2">
      <c r="T2934" s="11"/>
      <c r="U2934" s="11"/>
    </row>
    <row r="2935" spans="20:21" x14ac:dyDescent="0.2">
      <c r="T2935" s="11"/>
      <c r="U2935" s="11"/>
    </row>
    <row r="2936" spans="20:21" x14ac:dyDescent="0.2">
      <c r="T2936" s="11"/>
      <c r="U2936" s="11"/>
    </row>
    <row r="2937" spans="20:21" x14ac:dyDescent="0.2">
      <c r="T2937" s="11"/>
      <c r="U2937" s="11"/>
    </row>
    <row r="2938" spans="20:21" x14ac:dyDescent="0.2">
      <c r="T2938" s="11"/>
      <c r="U2938" s="11"/>
    </row>
    <row r="2939" spans="20:21" x14ac:dyDescent="0.2">
      <c r="T2939" s="11"/>
      <c r="U2939" s="11"/>
    </row>
    <row r="2940" spans="20:21" x14ac:dyDescent="0.2">
      <c r="T2940" s="11"/>
      <c r="U2940" s="11"/>
    </row>
    <row r="2941" spans="20:21" x14ac:dyDescent="0.2">
      <c r="T2941" s="11"/>
      <c r="U2941" s="11"/>
    </row>
    <row r="2942" spans="20:21" x14ac:dyDescent="0.2">
      <c r="T2942" s="11"/>
      <c r="U2942" s="11"/>
    </row>
    <row r="2943" spans="20:21" x14ac:dyDescent="0.2">
      <c r="T2943" s="11"/>
      <c r="U2943" s="11"/>
    </row>
    <row r="2944" spans="20:21" x14ac:dyDescent="0.2">
      <c r="T2944" s="11"/>
      <c r="U2944" s="11"/>
    </row>
    <row r="2945" spans="20:21" x14ac:dyDescent="0.2">
      <c r="T2945" s="11"/>
      <c r="U2945" s="11"/>
    </row>
    <row r="2946" spans="20:21" x14ac:dyDescent="0.2">
      <c r="T2946" s="11"/>
      <c r="U2946" s="11"/>
    </row>
    <row r="2947" spans="20:21" x14ac:dyDescent="0.2">
      <c r="T2947" s="11"/>
      <c r="U2947" s="11"/>
    </row>
    <row r="2948" spans="20:21" x14ac:dyDescent="0.2">
      <c r="T2948" s="11"/>
      <c r="U2948" s="11"/>
    </row>
    <row r="2949" spans="20:21" x14ac:dyDescent="0.2">
      <c r="T2949" s="11"/>
      <c r="U2949" s="11"/>
    </row>
    <row r="2950" spans="20:21" x14ac:dyDescent="0.2">
      <c r="T2950" s="11"/>
      <c r="U2950" s="11"/>
    </row>
    <row r="2951" spans="20:21" x14ac:dyDescent="0.2">
      <c r="T2951" s="11"/>
      <c r="U2951" s="11"/>
    </row>
    <row r="2952" spans="20:21" x14ac:dyDescent="0.2">
      <c r="T2952" s="11"/>
      <c r="U2952" s="11"/>
    </row>
    <row r="2953" spans="20:21" x14ac:dyDescent="0.2">
      <c r="T2953" s="11"/>
      <c r="U2953" s="11"/>
    </row>
    <row r="2954" spans="20:21" x14ac:dyDescent="0.2">
      <c r="T2954" s="11"/>
      <c r="U2954" s="11"/>
    </row>
    <row r="2955" spans="20:21" x14ac:dyDescent="0.2">
      <c r="T2955" s="11"/>
      <c r="U2955" s="11"/>
    </row>
    <row r="2956" spans="20:21" x14ac:dyDescent="0.2">
      <c r="T2956" s="11"/>
      <c r="U2956" s="11"/>
    </row>
    <row r="2957" spans="20:21" x14ac:dyDescent="0.2">
      <c r="T2957" s="11"/>
      <c r="U2957" s="11"/>
    </row>
    <row r="2958" spans="20:21" x14ac:dyDescent="0.2">
      <c r="T2958" s="11"/>
      <c r="U2958" s="11"/>
    </row>
    <row r="2959" spans="20:21" x14ac:dyDescent="0.2">
      <c r="T2959" s="11"/>
      <c r="U2959" s="11"/>
    </row>
    <row r="2960" spans="20:21" x14ac:dyDescent="0.2">
      <c r="T2960" s="11"/>
      <c r="U2960" s="11"/>
    </row>
    <row r="2961" spans="20:21" x14ac:dyDescent="0.2">
      <c r="T2961" s="11"/>
      <c r="U2961" s="11"/>
    </row>
    <row r="2962" spans="20:21" x14ac:dyDescent="0.2">
      <c r="T2962" s="11"/>
      <c r="U2962" s="11"/>
    </row>
    <row r="2963" spans="20:21" x14ac:dyDescent="0.2">
      <c r="T2963" s="11"/>
      <c r="U2963" s="11"/>
    </row>
    <row r="2964" spans="20:21" x14ac:dyDescent="0.2">
      <c r="T2964" s="11"/>
      <c r="U2964" s="11"/>
    </row>
    <row r="2965" spans="20:21" x14ac:dyDescent="0.2">
      <c r="T2965" s="11"/>
      <c r="U2965" s="11"/>
    </row>
    <row r="2966" spans="20:21" x14ac:dyDescent="0.2">
      <c r="T2966" s="11"/>
      <c r="U2966" s="11"/>
    </row>
    <row r="2967" spans="20:21" x14ac:dyDescent="0.2">
      <c r="T2967" s="11"/>
      <c r="U2967" s="11"/>
    </row>
    <row r="2968" spans="20:21" x14ac:dyDescent="0.2">
      <c r="T2968" s="11"/>
      <c r="U2968" s="11"/>
    </row>
    <row r="2969" spans="20:21" x14ac:dyDescent="0.2">
      <c r="T2969" s="11"/>
      <c r="U2969" s="11"/>
    </row>
    <row r="2970" spans="20:21" x14ac:dyDescent="0.2">
      <c r="T2970" s="11"/>
      <c r="U2970" s="11"/>
    </row>
    <row r="2971" spans="20:21" x14ac:dyDescent="0.2">
      <c r="T2971" s="11"/>
      <c r="U2971" s="11"/>
    </row>
    <row r="2972" spans="20:21" x14ac:dyDescent="0.2">
      <c r="T2972" s="11"/>
      <c r="U2972" s="11"/>
    </row>
    <row r="2973" spans="20:21" x14ac:dyDescent="0.2">
      <c r="T2973" s="11"/>
      <c r="U2973" s="11"/>
    </row>
    <row r="2974" spans="20:21" x14ac:dyDescent="0.2">
      <c r="T2974" s="11"/>
      <c r="U2974" s="11"/>
    </row>
    <row r="2975" spans="20:21" x14ac:dyDescent="0.2">
      <c r="T2975" s="11"/>
      <c r="U2975" s="11"/>
    </row>
    <row r="2976" spans="20:21" x14ac:dyDescent="0.2">
      <c r="T2976" s="11"/>
      <c r="U2976" s="11"/>
    </row>
    <row r="2977" spans="20:21" x14ac:dyDescent="0.2">
      <c r="T2977" s="11"/>
      <c r="U2977" s="11"/>
    </row>
    <row r="2978" spans="20:21" x14ac:dyDescent="0.2">
      <c r="T2978" s="11"/>
      <c r="U2978" s="11"/>
    </row>
    <row r="2979" spans="20:21" x14ac:dyDescent="0.2">
      <c r="T2979" s="11"/>
      <c r="U2979" s="11"/>
    </row>
    <row r="2980" spans="20:21" x14ac:dyDescent="0.2">
      <c r="T2980" s="11"/>
      <c r="U2980" s="11"/>
    </row>
    <row r="2981" spans="20:21" x14ac:dyDescent="0.2">
      <c r="T2981" s="11"/>
      <c r="U2981" s="11"/>
    </row>
    <row r="2982" spans="20:21" x14ac:dyDescent="0.2">
      <c r="T2982" s="11"/>
      <c r="U2982" s="11"/>
    </row>
    <row r="2983" spans="20:21" x14ac:dyDescent="0.2">
      <c r="T2983" s="11"/>
      <c r="U2983" s="11"/>
    </row>
    <row r="2984" spans="20:21" x14ac:dyDescent="0.2">
      <c r="T2984" s="11"/>
      <c r="U2984" s="11"/>
    </row>
    <row r="2985" spans="20:21" x14ac:dyDescent="0.2">
      <c r="T2985" s="11"/>
      <c r="U2985" s="11"/>
    </row>
    <row r="2986" spans="20:21" x14ac:dyDescent="0.2">
      <c r="T2986" s="11"/>
      <c r="U2986" s="11"/>
    </row>
    <row r="2987" spans="20:21" x14ac:dyDescent="0.2">
      <c r="T2987" s="11"/>
      <c r="U2987" s="11"/>
    </row>
    <row r="2988" spans="20:21" x14ac:dyDescent="0.2">
      <c r="T2988" s="11"/>
      <c r="U2988" s="11"/>
    </row>
    <row r="2989" spans="20:21" x14ac:dyDescent="0.2">
      <c r="T2989" s="11"/>
      <c r="U2989" s="11"/>
    </row>
    <row r="2990" spans="20:21" x14ac:dyDescent="0.2">
      <c r="T2990" s="11"/>
      <c r="U2990" s="11"/>
    </row>
    <row r="2991" spans="20:21" x14ac:dyDescent="0.2">
      <c r="T2991" s="11"/>
      <c r="U2991" s="11"/>
    </row>
    <row r="2992" spans="20:21" x14ac:dyDescent="0.2">
      <c r="T2992" s="11"/>
      <c r="U2992" s="11"/>
    </row>
    <row r="2993" spans="20:21" x14ac:dyDescent="0.2">
      <c r="T2993" s="11"/>
      <c r="U2993" s="11"/>
    </row>
    <row r="2994" spans="20:21" x14ac:dyDescent="0.2">
      <c r="T2994" s="11"/>
      <c r="U2994" s="11"/>
    </row>
    <row r="2995" spans="20:21" x14ac:dyDescent="0.2">
      <c r="T2995" s="11"/>
      <c r="U2995" s="11"/>
    </row>
    <row r="2996" spans="20:21" x14ac:dyDescent="0.2">
      <c r="T2996" s="11"/>
      <c r="U2996" s="11"/>
    </row>
    <row r="2997" spans="20:21" x14ac:dyDescent="0.2">
      <c r="T2997" s="11"/>
      <c r="U2997" s="11"/>
    </row>
    <row r="2998" spans="20:21" x14ac:dyDescent="0.2">
      <c r="T2998" s="11"/>
      <c r="U2998" s="11"/>
    </row>
    <row r="2999" spans="20:21" x14ac:dyDescent="0.2">
      <c r="T2999" s="11"/>
      <c r="U2999" s="11"/>
    </row>
    <row r="3000" spans="20:21" x14ac:dyDescent="0.2">
      <c r="T3000" s="11"/>
      <c r="U3000" s="11"/>
    </row>
    <row r="3001" spans="20:21" x14ac:dyDescent="0.2">
      <c r="T3001" s="11"/>
      <c r="U3001" s="11"/>
    </row>
    <row r="3002" spans="20:21" x14ac:dyDescent="0.2">
      <c r="T3002" s="11"/>
      <c r="U3002" s="11"/>
    </row>
    <row r="3003" spans="20:21" x14ac:dyDescent="0.2">
      <c r="T3003" s="11"/>
      <c r="U3003" s="11"/>
    </row>
    <row r="3004" spans="20:21" x14ac:dyDescent="0.2">
      <c r="T3004" s="11"/>
      <c r="U3004" s="11"/>
    </row>
    <row r="3005" spans="20:21" x14ac:dyDescent="0.2">
      <c r="T3005" s="11"/>
      <c r="U3005" s="11"/>
    </row>
    <row r="3006" spans="20:21" x14ac:dyDescent="0.2">
      <c r="T3006" s="11"/>
      <c r="U3006" s="11"/>
    </row>
    <row r="3007" spans="20:21" x14ac:dyDescent="0.2">
      <c r="T3007" s="11"/>
      <c r="U3007" s="11"/>
    </row>
    <row r="3008" spans="20:21" x14ac:dyDescent="0.2">
      <c r="T3008" s="11"/>
      <c r="U3008" s="11"/>
    </row>
    <row r="3009" spans="20:21" x14ac:dyDescent="0.2">
      <c r="T3009" s="11"/>
      <c r="U3009" s="11"/>
    </row>
    <row r="3010" spans="20:21" x14ac:dyDescent="0.2">
      <c r="T3010" s="11"/>
      <c r="U3010" s="11"/>
    </row>
    <row r="3011" spans="20:21" x14ac:dyDescent="0.2">
      <c r="T3011" s="11"/>
      <c r="U3011" s="11"/>
    </row>
    <row r="3012" spans="20:21" x14ac:dyDescent="0.2">
      <c r="T3012" s="11"/>
      <c r="U3012" s="11"/>
    </row>
    <row r="3013" spans="20:21" x14ac:dyDescent="0.2">
      <c r="T3013" s="11"/>
      <c r="U3013" s="11"/>
    </row>
    <row r="3014" spans="20:21" x14ac:dyDescent="0.2">
      <c r="T3014" s="11"/>
      <c r="U3014" s="11"/>
    </row>
    <row r="3015" spans="20:21" x14ac:dyDescent="0.2">
      <c r="T3015" s="11"/>
      <c r="U3015" s="11"/>
    </row>
    <row r="3016" spans="20:21" x14ac:dyDescent="0.2">
      <c r="T3016" s="11"/>
      <c r="U3016" s="11"/>
    </row>
    <row r="3017" spans="20:21" x14ac:dyDescent="0.2">
      <c r="T3017" s="11"/>
      <c r="U3017" s="11"/>
    </row>
    <row r="3018" spans="20:21" x14ac:dyDescent="0.2">
      <c r="T3018" s="11"/>
      <c r="U3018" s="11"/>
    </row>
    <row r="3019" spans="20:21" x14ac:dyDescent="0.2">
      <c r="T3019" s="11"/>
      <c r="U3019" s="11"/>
    </row>
    <row r="3020" spans="20:21" x14ac:dyDescent="0.2">
      <c r="T3020" s="11"/>
      <c r="U3020" s="11"/>
    </row>
    <row r="3021" spans="20:21" x14ac:dyDescent="0.2">
      <c r="T3021" s="11"/>
      <c r="U3021" s="11"/>
    </row>
    <row r="3022" spans="20:21" x14ac:dyDescent="0.2">
      <c r="T3022" s="11"/>
      <c r="U3022" s="11"/>
    </row>
    <row r="3023" spans="20:21" x14ac:dyDescent="0.2">
      <c r="T3023" s="11"/>
      <c r="U3023" s="11"/>
    </row>
    <row r="3024" spans="20:21" x14ac:dyDescent="0.2">
      <c r="T3024" s="11"/>
      <c r="U3024" s="11"/>
    </row>
    <row r="3025" spans="20:21" x14ac:dyDescent="0.2">
      <c r="T3025" s="11"/>
      <c r="U3025" s="11"/>
    </row>
    <row r="3026" spans="20:21" x14ac:dyDescent="0.2">
      <c r="T3026" s="11"/>
      <c r="U3026" s="11"/>
    </row>
    <row r="3027" spans="20:21" x14ac:dyDescent="0.2">
      <c r="T3027" s="11"/>
      <c r="U3027" s="11"/>
    </row>
    <row r="3028" spans="20:21" x14ac:dyDescent="0.2">
      <c r="T3028" s="11"/>
      <c r="U3028" s="11"/>
    </row>
    <row r="3029" spans="20:21" x14ac:dyDescent="0.2">
      <c r="T3029" s="11"/>
      <c r="U3029" s="11"/>
    </row>
    <row r="3030" spans="20:21" x14ac:dyDescent="0.2">
      <c r="T3030" s="11"/>
      <c r="U3030" s="11"/>
    </row>
    <row r="3031" spans="20:21" x14ac:dyDescent="0.2">
      <c r="T3031" s="11"/>
      <c r="U3031" s="11"/>
    </row>
    <row r="3032" spans="20:21" x14ac:dyDescent="0.2">
      <c r="T3032" s="11"/>
      <c r="U3032" s="11"/>
    </row>
    <row r="3033" spans="20:21" x14ac:dyDescent="0.2">
      <c r="T3033" s="11"/>
      <c r="U3033" s="11"/>
    </row>
    <row r="3034" spans="20:21" x14ac:dyDescent="0.2">
      <c r="T3034" s="11"/>
      <c r="U3034" s="11"/>
    </row>
    <row r="3035" spans="20:21" x14ac:dyDescent="0.2">
      <c r="T3035" s="11"/>
      <c r="U3035" s="11"/>
    </row>
    <row r="3036" spans="20:21" x14ac:dyDescent="0.2">
      <c r="T3036" s="11"/>
      <c r="U3036" s="11"/>
    </row>
    <row r="3037" spans="20:21" x14ac:dyDescent="0.2">
      <c r="T3037" s="11"/>
      <c r="U3037" s="11"/>
    </row>
    <row r="3038" spans="20:21" x14ac:dyDescent="0.2">
      <c r="T3038" s="11"/>
      <c r="U3038" s="11"/>
    </row>
    <row r="3039" spans="20:21" x14ac:dyDescent="0.2">
      <c r="T3039" s="11"/>
      <c r="U3039" s="11"/>
    </row>
    <row r="3040" spans="20:21" x14ac:dyDescent="0.2">
      <c r="T3040" s="11"/>
      <c r="U3040" s="11"/>
    </row>
    <row r="3041" spans="20:21" x14ac:dyDescent="0.2">
      <c r="T3041" s="11"/>
      <c r="U3041" s="11"/>
    </row>
    <row r="3042" spans="20:21" x14ac:dyDescent="0.2">
      <c r="T3042" s="11"/>
      <c r="U3042" s="11"/>
    </row>
    <row r="3043" spans="20:21" x14ac:dyDescent="0.2">
      <c r="T3043" s="11"/>
      <c r="U3043" s="11"/>
    </row>
    <row r="3044" spans="20:21" x14ac:dyDescent="0.2">
      <c r="T3044" s="11"/>
      <c r="U3044" s="11"/>
    </row>
    <row r="3045" spans="20:21" x14ac:dyDescent="0.2">
      <c r="T3045" s="11"/>
      <c r="U3045" s="11"/>
    </row>
    <row r="3046" spans="20:21" x14ac:dyDescent="0.2">
      <c r="T3046" s="11"/>
      <c r="U3046" s="11"/>
    </row>
    <row r="3047" spans="20:21" x14ac:dyDescent="0.2">
      <c r="T3047" s="11"/>
      <c r="U3047" s="11"/>
    </row>
    <row r="3048" spans="20:21" x14ac:dyDescent="0.2">
      <c r="T3048" s="11"/>
      <c r="U3048" s="11"/>
    </row>
    <row r="3049" spans="20:21" x14ac:dyDescent="0.2">
      <c r="T3049" s="11"/>
      <c r="U3049" s="11"/>
    </row>
    <row r="3050" spans="20:21" x14ac:dyDescent="0.2">
      <c r="T3050" s="11"/>
      <c r="U3050" s="11"/>
    </row>
    <row r="3051" spans="20:21" x14ac:dyDescent="0.2">
      <c r="T3051" s="11"/>
      <c r="U3051" s="11"/>
    </row>
    <row r="3052" spans="20:21" x14ac:dyDescent="0.2">
      <c r="T3052" s="11"/>
      <c r="U3052" s="11"/>
    </row>
    <row r="3053" spans="20:21" x14ac:dyDescent="0.2">
      <c r="T3053" s="11"/>
      <c r="U3053" s="11"/>
    </row>
    <row r="3054" spans="20:21" x14ac:dyDescent="0.2">
      <c r="T3054" s="11"/>
      <c r="U3054" s="11"/>
    </row>
    <row r="3055" spans="20:21" x14ac:dyDescent="0.2">
      <c r="T3055" s="11"/>
      <c r="U3055" s="11"/>
    </row>
    <row r="3056" spans="20:21" x14ac:dyDescent="0.2">
      <c r="T3056" s="11"/>
      <c r="U3056" s="11"/>
    </row>
    <row r="3057" spans="20:21" x14ac:dyDescent="0.2">
      <c r="T3057" s="11"/>
      <c r="U3057" s="11"/>
    </row>
    <row r="3058" spans="20:21" x14ac:dyDescent="0.2">
      <c r="T3058" s="11"/>
      <c r="U3058" s="11"/>
    </row>
    <row r="3059" spans="20:21" x14ac:dyDescent="0.2">
      <c r="T3059" s="11"/>
      <c r="U3059" s="11"/>
    </row>
    <row r="3060" spans="20:21" x14ac:dyDescent="0.2">
      <c r="T3060" s="11"/>
      <c r="U3060" s="11"/>
    </row>
    <row r="3061" spans="20:21" x14ac:dyDescent="0.2">
      <c r="T3061" s="11"/>
      <c r="U3061" s="11"/>
    </row>
    <row r="3062" spans="20:21" x14ac:dyDescent="0.2">
      <c r="T3062" s="11"/>
      <c r="U3062" s="11"/>
    </row>
    <row r="3063" spans="20:21" x14ac:dyDescent="0.2">
      <c r="T3063" s="11"/>
      <c r="U3063" s="11"/>
    </row>
    <row r="3064" spans="20:21" x14ac:dyDescent="0.2">
      <c r="T3064" s="11"/>
      <c r="U3064" s="11"/>
    </row>
    <row r="3065" spans="20:21" x14ac:dyDescent="0.2">
      <c r="T3065" s="11"/>
      <c r="U3065" s="11"/>
    </row>
    <row r="3066" spans="20:21" x14ac:dyDescent="0.2">
      <c r="T3066" s="11"/>
      <c r="U3066" s="11"/>
    </row>
    <row r="3067" spans="20:21" x14ac:dyDescent="0.2">
      <c r="T3067" s="11"/>
      <c r="U3067" s="11"/>
    </row>
    <row r="3068" spans="20:21" x14ac:dyDescent="0.2">
      <c r="T3068" s="11"/>
      <c r="U3068" s="11"/>
    </row>
    <row r="3069" spans="20:21" x14ac:dyDescent="0.2">
      <c r="T3069" s="11"/>
      <c r="U3069" s="11"/>
    </row>
    <row r="3070" spans="20:21" x14ac:dyDescent="0.2">
      <c r="T3070" s="11"/>
      <c r="U3070" s="11"/>
    </row>
    <row r="3071" spans="20:21" x14ac:dyDescent="0.2">
      <c r="T3071" s="11"/>
      <c r="U3071" s="11"/>
    </row>
    <row r="3072" spans="20:21" x14ac:dyDescent="0.2">
      <c r="T3072" s="11"/>
      <c r="U3072" s="11"/>
    </row>
    <row r="3073" spans="20:21" x14ac:dyDescent="0.2">
      <c r="T3073" s="11"/>
      <c r="U3073" s="11"/>
    </row>
    <row r="3074" spans="20:21" x14ac:dyDescent="0.2">
      <c r="T3074" s="11"/>
      <c r="U3074" s="11"/>
    </row>
    <row r="3075" spans="20:21" x14ac:dyDescent="0.2">
      <c r="T3075" s="11"/>
      <c r="U3075" s="11"/>
    </row>
    <row r="3076" spans="20:21" x14ac:dyDescent="0.2">
      <c r="T3076" s="11"/>
      <c r="U3076" s="11"/>
    </row>
    <row r="3077" spans="20:21" x14ac:dyDescent="0.2">
      <c r="T3077" s="11"/>
      <c r="U3077" s="11"/>
    </row>
    <row r="3078" spans="20:21" x14ac:dyDescent="0.2">
      <c r="T3078" s="11"/>
      <c r="U3078" s="11"/>
    </row>
    <row r="3079" spans="20:21" x14ac:dyDescent="0.2">
      <c r="T3079" s="11"/>
      <c r="U3079" s="11"/>
    </row>
    <row r="3080" spans="20:21" x14ac:dyDescent="0.2">
      <c r="T3080" s="11"/>
      <c r="U3080" s="11"/>
    </row>
    <row r="3081" spans="20:21" x14ac:dyDescent="0.2">
      <c r="T3081" s="11"/>
      <c r="U3081" s="11"/>
    </row>
    <row r="3082" spans="20:21" x14ac:dyDescent="0.2">
      <c r="T3082" s="11"/>
      <c r="U3082" s="11"/>
    </row>
    <row r="3083" spans="20:21" x14ac:dyDescent="0.2">
      <c r="T3083" s="11"/>
      <c r="U3083" s="11"/>
    </row>
    <row r="3084" spans="20:21" x14ac:dyDescent="0.2">
      <c r="T3084" s="11"/>
      <c r="U3084" s="11"/>
    </row>
    <row r="3085" spans="20:21" x14ac:dyDescent="0.2">
      <c r="T3085" s="11"/>
      <c r="U3085" s="11"/>
    </row>
    <row r="3086" spans="20:21" x14ac:dyDescent="0.2">
      <c r="T3086" s="11"/>
      <c r="U3086" s="11"/>
    </row>
    <row r="3087" spans="20:21" x14ac:dyDescent="0.2">
      <c r="T3087" s="11"/>
      <c r="U3087" s="11"/>
    </row>
    <row r="3088" spans="20:21" x14ac:dyDescent="0.2">
      <c r="T3088" s="11"/>
      <c r="U3088" s="11"/>
    </row>
    <row r="3089" spans="20:21" x14ac:dyDescent="0.2">
      <c r="T3089" s="11"/>
      <c r="U3089" s="11"/>
    </row>
    <row r="3090" spans="20:21" x14ac:dyDescent="0.2">
      <c r="T3090" s="11"/>
      <c r="U3090" s="11"/>
    </row>
    <row r="3091" spans="20:21" x14ac:dyDescent="0.2">
      <c r="T3091" s="11"/>
      <c r="U3091" s="11"/>
    </row>
    <row r="3092" spans="20:21" x14ac:dyDescent="0.2">
      <c r="T3092" s="11"/>
      <c r="U3092" s="11"/>
    </row>
    <row r="3093" spans="20:21" x14ac:dyDescent="0.2">
      <c r="T3093" s="11"/>
      <c r="U3093" s="11"/>
    </row>
    <row r="3094" spans="20:21" x14ac:dyDescent="0.2">
      <c r="T3094" s="11"/>
      <c r="U3094" s="11"/>
    </row>
    <row r="3095" spans="20:21" x14ac:dyDescent="0.2">
      <c r="T3095" s="11"/>
      <c r="U3095" s="11"/>
    </row>
    <row r="3096" spans="20:21" x14ac:dyDescent="0.2">
      <c r="T3096" s="11"/>
      <c r="U3096" s="11"/>
    </row>
    <row r="3097" spans="20:21" x14ac:dyDescent="0.2">
      <c r="T3097" s="11"/>
      <c r="U3097" s="11"/>
    </row>
    <row r="3098" spans="20:21" x14ac:dyDescent="0.2">
      <c r="T3098" s="11"/>
      <c r="U3098" s="11"/>
    </row>
    <row r="3099" spans="20:21" x14ac:dyDescent="0.2">
      <c r="T3099" s="11"/>
      <c r="U3099" s="11"/>
    </row>
    <row r="3100" spans="20:21" x14ac:dyDescent="0.2">
      <c r="T3100" s="11"/>
      <c r="U3100" s="11"/>
    </row>
    <row r="3101" spans="20:21" x14ac:dyDescent="0.2">
      <c r="T3101" s="11"/>
      <c r="U3101" s="11"/>
    </row>
    <row r="3102" spans="20:21" x14ac:dyDescent="0.2">
      <c r="T3102" s="11"/>
      <c r="U3102" s="11"/>
    </row>
    <row r="3103" spans="20:21" x14ac:dyDescent="0.2">
      <c r="T3103" s="11"/>
      <c r="U3103" s="11"/>
    </row>
    <row r="3104" spans="20:21" x14ac:dyDescent="0.2">
      <c r="T3104" s="11"/>
      <c r="U3104" s="11"/>
    </row>
    <row r="3105" spans="20:21" x14ac:dyDescent="0.2">
      <c r="T3105" s="11"/>
      <c r="U3105" s="11"/>
    </row>
    <row r="3106" spans="20:21" x14ac:dyDescent="0.2">
      <c r="T3106" s="11"/>
      <c r="U3106" s="11"/>
    </row>
    <row r="3107" spans="20:21" x14ac:dyDescent="0.2">
      <c r="T3107" s="11"/>
      <c r="U3107" s="11"/>
    </row>
    <row r="3108" spans="20:21" x14ac:dyDescent="0.2">
      <c r="T3108" s="11"/>
      <c r="U3108" s="11"/>
    </row>
    <row r="3109" spans="20:21" x14ac:dyDescent="0.2">
      <c r="T3109" s="11"/>
      <c r="U3109" s="11"/>
    </row>
    <row r="3110" spans="20:21" x14ac:dyDescent="0.2">
      <c r="T3110" s="11"/>
      <c r="U3110" s="11"/>
    </row>
    <row r="3111" spans="20:21" x14ac:dyDescent="0.2">
      <c r="T3111" s="11"/>
      <c r="U3111" s="11"/>
    </row>
    <row r="3112" spans="20:21" x14ac:dyDescent="0.2">
      <c r="T3112" s="11"/>
      <c r="U3112" s="11"/>
    </row>
    <row r="3113" spans="20:21" x14ac:dyDescent="0.2">
      <c r="T3113" s="11"/>
      <c r="U3113" s="11"/>
    </row>
    <row r="3114" spans="20:21" x14ac:dyDescent="0.2">
      <c r="T3114" s="11"/>
      <c r="U3114" s="11"/>
    </row>
    <row r="3115" spans="20:21" x14ac:dyDescent="0.2">
      <c r="T3115" s="11"/>
      <c r="U3115" s="11"/>
    </row>
    <row r="3116" spans="20:21" x14ac:dyDescent="0.2">
      <c r="T3116" s="11"/>
      <c r="U3116" s="11"/>
    </row>
    <row r="3117" spans="20:21" x14ac:dyDescent="0.2">
      <c r="T3117" s="11"/>
      <c r="U3117" s="11"/>
    </row>
    <row r="3118" spans="20:21" x14ac:dyDescent="0.2">
      <c r="T3118" s="11"/>
      <c r="U3118" s="11"/>
    </row>
    <row r="3119" spans="20:21" x14ac:dyDescent="0.2">
      <c r="T3119" s="11"/>
      <c r="U3119" s="11"/>
    </row>
    <row r="3120" spans="20:21" x14ac:dyDescent="0.2">
      <c r="T3120" s="11"/>
      <c r="U3120" s="11"/>
    </row>
    <row r="3121" spans="20:21" x14ac:dyDescent="0.2">
      <c r="T3121" s="11"/>
      <c r="U3121" s="11"/>
    </row>
    <row r="3122" spans="20:21" x14ac:dyDescent="0.2">
      <c r="T3122" s="11"/>
      <c r="U3122" s="11"/>
    </row>
    <row r="3123" spans="20:21" x14ac:dyDescent="0.2">
      <c r="T3123" s="11"/>
      <c r="U3123" s="11"/>
    </row>
    <row r="3124" spans="20:21" x14ac:dyDescent="0.2">
      <c r="T3124" s="11"/>
      <c r="U3124" s="11"/>
    </row>
    <row r="3125" spans="20:21" x14ac:dyDescent="0.2">
      <c r="T3125" s="11"/>
      <c r="U3125" s="11"/>
    </row>
    <row r="3126" spans="20:21" x14ac:dyDescent="0.2">
      <c r="T3126" s="11"/>
      <c r="U3126" s="11"/>
    </row>
    <row r="3127" spans="20:21" x14ac:dyDescent="0.2">
      <c r="T3127" s="11"/>
      <c r="U3127" s="11"/>
    </row>
    <row r="3128" spans="20:21" x14ac:dyDescent="0.2">
      <c r="T3128" s="11"/>
      <c r="U3128" s="11"/>
    </row>
    <row r="3129" spans="20:21" x14ac:dyDescent="0.2">
      <c r="T3129" s="11"/>
      <c r="U3129" s="11"/>
    </row>
    <row r="3130" spans="20:21" x14ac:dyDescent="0.2">
      <c r="T3130" s="11"/>
      <c r="U3130" s="11"/>
    </row>
    <row r="3131" spans="20:21" x14ac:dyDescent="0.2">
      <c r="T3131" s="11"/>
      <c r="U3131" s="11"/>
    </row>
    <row r="3132" spans="20:21" x14ac:dyDescent="0.2">
      <c r="T3132" s="11"/>
      <c r="U3132" s="11"/>
    </row>
    <row r="3133" spans="20:21" x14ac:dyDescent="0.2">
      <c r="T3133" s="11"/>
      <c r="U3133" s="11"/>
    </row>
    <row r="3134" spans="20:21" x14ac:dyDescent="0.2">
      <c r="T3134" s="11"/>
      <c r="U3134" s="11"/>
    </row>
    <row r="3135" spans="20:21" x14ac:dyDescent="0.2">
      <c r="T3135" s="11"/>
      <c r="U3135" s="11"/>
    </row>
    <row r="3136" spans="20:21" x14ac:dyDescent="0.2">
      <c r="T3136" s="11"/>
      <c r="U3136" s="11"/>
    </row>
    <row r="3137" spans="20:21" x14ac:dyDescent="0.2">
      <c r="T3137" s="11"/>
      <c r="U3137" s="11"/>
    </row>
    <row r="3138" spans="20:21" x14ac:dyDescent="0.2">
      <c r="T3138" s="11"/>
      <c r="U3138" s="11"/>
    </row>
    <row r="3139" spans="20:21" x14ac:dyDescent="0.2">
      <c r="T3139" s="11"/>
      <c r="U3139" s="11"/>
    </row>
    <row r="3140" spans="20:21" x14ac:dyDescent="0.2">
      <c r="T3140" s="11"/>
      <c r="U3140" s="11"/>
    </row>
    <row r="3141" spans="20:21" x14ac:dyDescent="0.2">
      <c r="T3141" s="11"/>
      <c r="U3141" s="11"/>
    </row>
    <row r="3142" spans="20:21" x14ac:dyDescent="0.2">
      <c r="T3142" s="11"/>
      <c r="U3142" s="11"/>
    </row>
    <row r="3143" spans="20:21" x14ac:dyDescent="0.2">
      <c r="T3143" s="11"/>
      <c r="U3143" s="11"/>
    </row>
    <row r="3144" spans="20:21" x14ac:dyDescent="0.2">
      <c r="T3144" s="11"/>
      <c r="U3144" s="11"/>
    </row>
    <row r="3145" spans="20:21" x14ac:dyDescent="0.2">
      <c r="T3145" s="11"/>
      <c r="U3145" s="11"/>
    </row>
    <row r="3146" spans="20:21" x14ac:dyDescent="0.2">
      <c r="T3146" s="11"/>
      <c r="U3146" s="11"/>
    </row>
    <row r="3147" spans="20:21" x14ac:dyDescent="0.2">
      <c r="T3147" s="11"/>
      <c r="U3147" s="11"/>
    </row>
    <row r="3148" spans="20:21" x14ac:dyDescent="0.2">
      <c r="T3148" s="11"/>
      <c r="U3148" s="11"/>
    </row>
    <row r="3149" spans="20:21" x14ac:dyDescent="0.2">
      <c r="T3149" s="11"/>
      <c r="U3149" s="11"/>
    </row>
    <row r="3150" spans="20:21" x14ac:dyDescent="0.2">
      <c r="T3150" s="11"/>
      <c r="U3150" s="11"/>
    </row>
    <row r="3151" spans="20:21" x14ac:dyDescent="0.2">
      <c r="T3151" s="11"/>
      <c r="U3151" s="11"/>
    </row>
    <row r="3152" spans="20:21" x14ac:dyDescent="0.2">
      <c r="T3152" s="11"/>
      <c r="U3152" s="11"/>
    </row>
    <row r="3153" spans="20:21" x14ac:dyDescent="0.2">
      <c r="T3153" s="11"/>
      <c r="U3153" s="11"/>
    </row>
    <row r="3154" spans="20:21" x14ac:dyDescent="0.2">
      <c r="T3154" s="11"/>
      <c r="U3154" s="11"/>
    </row>
    <row r="3155" spans="20:21" x14ac:dyDescent="0.2">
      <c r="T3155" s="11"/>
      <c r="U3155" s="11"/>
    </row>
    <row r="3156" spans="20:21" x14ac:dyDescent="0.2">
      <c r="T3156" s="11"/>
      <c r="U3156" s="11"/>
    </row>
    <row r="3157" spans="20:21" x14ac:dyDescent="0.2">
      <c r="T3157" s="11"/>
      <c r="U3157" s="11"/>
    </row>
    <row r="3158" spans="20:21" x14ac:dyDescent="0.2">
      <c r="T3158" s="11"/>
      <c r="U3158" s="11"/>
    </row>
    <row r="3159" spans="20:21" x14ac:dyDescent="0.2">
      <c r="T3159" s="11"/>
      <c r="U3159" s="11"/>
    </row>
    <row r="3160" spans="20:21" x14ac:dyDescent="0.2">
      <c r="T3160" s="11"/>
      <c r="U3160" s="11"/>
    </row>
    <row r="3161" spans="20:21" x14ac:dyDescent="0.2">
      <c r="T3161" s="11"/>
      <c r="U3161" s="11"/>
    </row>
    <row r="3162" spans="20:21" x14ac:dyDescent="0.2">
      <c r="T3162" s="11"/>
      <c r="U3162" s="11"/>
    </row>
    <row r="3163" spans="20:21" x14ac:dyDescent="0.2">
      <c r="T3163" s="11"/>
      <c r="U3163" s="11"/>
    </row>
    <row r="3164" spans="20:21" x14ac:dyDescent="0.2">
      <c r="T3164" s="11"/>
      <c r="U3164" s="11"/>
    </row>
    <row r="3165" spans="20:21" x14ac:dyDescent="0.2">
      <c r="T3165" s="11"/>
      <c r="U3165" s="11"/>
    </row>
    <row r="3166" spans="20:21" x14ac:dyDescent="0.2">
      <c r="T3166" s="11"/>
      <c r="U3166" s="11"/>
    </row>
    <row r="3167" spans="20:21" x14ac:dyDescent="0.2">
      <c r="T3167" s="11"/>
      <c r="U3167" s="11"/>
    </row>
    <row r="3168" spans="20:21" x14ac:dyDescent="0.2">
      <c r="T3168" s="11"/>
      <c r="U3168" s="11"/>
    </row>
    <row r="3169" spans="20:21" x14ac:dyDescent="0.2">
      <c r="T3169" s="11"/>
      <c r="U3169" s="11"/>
    </row>
    <row r="3170" spans="20:21" x14ac:dyDescent="0.2">
      <c r="T3170" s="11"/>
      <c r="U3170" s="11"/>
    </row>
    <row r="3171" spans="20:21" x14ac:dyDescent="0.2">
      <c r="T3171" s="11"/>
      <c r="U3171" s="11"/>
    </row>
    <row r="3172" spans="20:21" x14ac:dyDescent="0.2">
      <c r="T3172" s="11"/>
      <c r="U3172" s="11"/>
    </row>
    <row r="3173" spans="20:21" x14ac:dyDescent="0.2">
      <c r="T3173" s="11"/>
      <c r="U3173" s="11"/>
    </row>
    <row r="3174" spans="20:21" x14ac:dyDescent="0.2">
      <c r="T3174" s="11"/>
      <c r="U3174" s="11"/>
    </row>
    <row r="3175" spans="20:21" x14ac:dyDescent="0.2">
      <c r="T3175" s="11"/>
      <c r="U3175" s="11"/>
    </row>
    <row r="3176" spans="20:21" x14ac:dyDescent="0.2">
      <c r="T3176" s="11"/>
      <c r="U3176" s="11"/>
    </row>
    <row r="3177" spans="20:21" x14ac:dyDescent="0.2">
      <c r="T3177" s="11"/>
      <c r="U3177" s="11"/>
    </row>
    <row r="3178" spans="20:21" x14ac:dyDescent="0.2">
      <c r="T3178" s="11"/>
      <c r="U3178" s="11"/>
    </row>
    <row r="3179" spans="20:21" x14ac:dyDescent="0.2">
      <c r="T3179" s="11"/>
      <c r="U3179" s="11"/>
    </row>
    <row r="3180" spans="20:21" x14ac:dyDescent="0.2">
      <c r="T3180" s="11"/>
      <c r="U3180" s="11"/>
    </row>
    <row r="3181" spans="20:21" x14ac:dyDescent="0.2">
      <c r="T3181" s="11"/>
      <c r="U3181" s="11"/>
    </row>
    <row r="3182" spans="20:21" x14ac:dyDescent="0.2">
      <c r="T3182" s="11"/>
      <c r="U3182" s="11"/>
    </row>
    <row r="3183" spans="20:21" x14ac:dyDescent="0.2">
      <c r="T3183" s="11"/>
      <c r="U3183" s="11"/>
    </row>
    <row r="3184" spans="20:21" x14ac:dyDescent="0.2">
      <c r="T3184" s="11"/>
      <c r="U3184" s="11"/>
    </row>
    <row r="3185" spans="20:21" x14ac:dyDescent="0.2">
      <c r="T3185" s="11"/>
      <c r="U3185" s="11"/>
    </row>
    <row r="3186" spans="20:21" x14ac:dyDescent="0.2">
      <c r="T3186" s="11"/>
      <c r="U3186" s="11"/>
    </row>
    <row r="3187" spans="20:21" x14ac:dyDescent="0.2">
      <c r="T3187" s="11"/>
      <c r="U3187" s="11"/>
    </row>
    <row r="3188" spans="20:21" x14ac:dyDescent="0.2">
      <c r="T3188" s="11"/>
      <c r="U3188" s="11"/>
    </row>
    <row r="3189" spans="20:21" x14ac:dyDescent="0.2">
      <c r="T3189" s="11"/>
      <c r="U3189" s="11"/>
    </row>
    <row r="3190" spans="20:21" x14ac:dyDescent="0.2">
      <c r="T3190" s="11"/>
      <c r="U3190" s="11"/>
    </row>
    <row r="3191" spans="20:21" x14ac:dyDescent="0.2">
      <c r="T3191" s="11"/>
      <c r="U3191" s="11"/>
    </row>
    <row r="3192" spans="20:21" x14ac:dyDescent="0.2">
      <c r="T3192" s="11"/>
      <c r="U3192" s="11"/>
    </row>
    <row r="3193" spans="20:21" x14ac:dyDescent="0.2">
      <c r="T3193" s="11"/>
      <c r="U3193" s="11"/>
    </row>
    <row r="3194" spans="20:21" x14ac:dyDescent="0.2">
      <c r="T3194" s="11"/>
      <c r="U3194" s="11"/>
    </row>
    <row r="3195" spans="20:21" x14ac:dyDescent="0.2">
      <c r="T3195" s="11"/>
      <c r="U3195" s="11"/>
    </row>
    <row r="3196" spans="20:21" x14ac:dyDescent="0.2">
      <c r="T3196" s="11"/>
      <c r="U3196" s="11"/>
    </row>
    <row r="3197" spans="20:21" x14ac:dyDescent="0.2">
      <c r="T3197" s="11"/>
      <c r="U3197" s="11"/>
    </row>
    <row r="3198" spans="20:21" x14ac:dyDescent="0.2">
      <c r="T3198" s="11"/>
      <c r="U3198" s="11"/>
    </row>
    <row r="3199" spans="20:21" x14ac:dyDescent="0.2">
      <c r="T3199" s="11"/>
      <c r="U3199" s="11"/>
    </row>
    <row r="3200" spans="20:21" x14ac:dyDescent="0.2">
      <c r="T3200" s="11"/>
      <c r="U3200" s="11"/>
    </row>
    <row r="3201" spans="20:21" x14ac:dyDescent="0.2">
      <c r="T3201" s="11"/>
      <c r="U3201" s="11"/>
    </row>
    <row r="3202" spans="20:21" x14ac:dyDescent="0.2">
      <c r="T3202" s="11"/>
      <c r="U3202" s="11"/>
    </row>
    <row r="3203" spans="20:21" x14ac:dyDescent="0.2">
      <c r="T3203" s="11"/>
      <c r="U3203" s="11"/>
    </row>
    <row r="3204" spans="20:21" x14ac:dyDescent="0.2">
      <c r="T3204" s="11"/>
      <c r="U3204" s="11"/>
    </row>
    <row r="3205" spans="20:21" x14ac:dyDescent="0.2">
      <c r="T3205" s="11"/>
      <c r="U3205" s="11"/>
    </row>
    <row r="3206" spans="20:21" x14ac:dyDescent="0.2">
      <c r="T3206" s="11"/>
      <c r="U3206" s="11"/>
    </row>
    <row r="3207" spans="20:21" x14ac:dyDescent="0.2">
      <c r="T3207" s="11"/>
      <c r="U3207" s="11"/>
    </row>
    <row r="3208" spans="20:21" x14ac:dyDescent="0.2">
      <c r="T3208" s="11"/>
      <c r="U3208" s="11"/>
    </row>
    <row r="3209" spans="20:21" x14ac:dyDescent="0.2">
      <c r="T3209" s="11"/>
      <c r="U3209" s="11"/>
    </row>
    <row r="3210" spans="20:21" x14ac:dyDescent="0.2">
      <c r="T3210" s="11"/>
      <c r="U3210" s="11"/>
    </row>
    <row r="3211" spans="20:21" x14ac:dyDescent="0.2">
      <c r="T3211" s="11"/>
      <c r="U3211" s="11"/>
    </row>
    <row r="3212" spans="20:21" x14ac:dyDescent="0.2">
      <c r="T3212" s="11"/>
      <c r="U3212" s="11"/>
    </row>
    <row r="3213" spans="20:21" x14ac:dyDescent="0.2">
      <c r="T3213" s="11"/>
      <c r="U3213" s="11"/>
    </row>
    <row r="3214" spans="20:21" x14ac:dyDescent="0.2">
      <c r="T3214" s="11"/>
      <c r="U3214" s="11"/>
    </row>
    <row r="3215" spans="20:21" x14ac:dyDescent="0.2">
      <c r="T3215" s="11"/>
      <c r="U3215" s="11"/>
    </row>
    <row r="3216" spans="20:21" x14ac:dyDescent="0.2">
      <c r="T3216" s="11"/>
      <c r="U3216" s="11"/>
    </row>
    <row r="3217" spans="20:21" x14ac:dyDescent="0.2">
      <c r="T3217" s="11"/>
      <c r="U3217" s="11"/>
    </row>
    <row r="3218" spans="20:21" x14ac:dyDescent="0.2">
      <c r="T3218" s="11"/>
      <c r="U3218" s="11"/>
    </row>
    <row r="3219" spans="20:21" x14ac:dyDescent="0.2">
      <c r="T3219" s="11"/>
      <c r="U3219" s="11"/>
    </row>
    <row r="3220" spans="20:21" x14ac:dyDescent="0.2">
      <c r="T3220" s="11"/>
      <c r="U3220" s="11"/>
    </row>
    <row r="3221" spans="20:21" x14ac:dyDescent="0.2">
      <c r="T3221" s="11"/>
      <c r="U3221" s="11"/>
    </row>
    <row r="3222" spans="20:21" x14ac:dyDescent="0.2">
      <c r="T3222" s="11"/>
      <c r="U3222" s="11"/>
    </row>
    <row r="3223" spans="20:21" x14ac:dyDescent="0.2">
      <c r="T3223" s="11"/>
      <c r="U3223" s="11"/>
    </row>
    <row r="3224" spans="20:21" x14ac:dyDescent="0.2">
      <c r="T3224" s="11"/>
      <c r="U3224" s="11"/>
    </row>
    <row r="3225" spans="20:21" x14ac:dyDescent="0.2">
      <c r="T3225" s="11"/>
      <c r="U3225" s="11"/>
    </row>
    <row r="3226" spans="20:21" x14ac:dyDescent="0.2">
      <c r="T3226" s="11"/>
      <c r="U3226" s="11"/>
    </row>
    <row r="3227" spans="20:21" x14ac:dyDescent="0.2">
      <c r="T3227" s="11"/>
      <c r="U3227" s="11"/>
    </row>
    <row r="3228" spans="20:21" x14ac:dyDescent="0.2">
      <c r="T3228" s="11"/>
      <c r="U3228" s="11"/>
    </row>
    <row r="3229" spans="20:21" x14ac:dyDescent="0.2">
      <c r="T3229" s="11"/>
      <c r="U3229" s="11"/>
    </row>
    <row r="3230" spans="20:21" x14ac:dyDescent="0.2">
      <c r="T3230" s="11"/>
      <c r="U3230" s="11"/>
    </row>
    <row r="3231" spans="20:21" x14ac:dyDescent="0.2">
      <c r="T3231" s="11"/>
      <c r="U3231" s="11"/>
    </row>
    <row r="3232" spans="20:21" x14ac:dyDescent="0.2">
      <c r="T3232" s="11"/>
      <c r="U3232" s="11"/>
    </row>
    <row r="3233" spans="20:21" x14ac:dyDescent="0.2">
      <c r="T3233" s="11"/>
      <c r="U3233" s="11"/>
    </row>
    <row r="3234" spans="20:21" x14ac:dyDescent="0.2">
      <c r="T3234" s="11"/>
      <c r="U3234" s="11"/>
    </row>
    <row r="3235" spans="20:21" x14ac:dyDescent="0.2">
      <c r="T3235" s="11"/>
      <c r="U3235" s="11"/>
    </row>
    <row r="3236" spans="20:21" x14ac:dyDescent="0.2">
      <c r="T3236" s="11"/>
      <c r="U3236" s="11"/>
    </row>
    <row r="3237" spans="20:21" x14ac:dyDescent="0.2">
      <c r="T3237" s="11"/>
      <c r="U3237" s="11"/>
    </row>
    <row r="3238" spans="20:21" x14ac:dyDescent="0.2">
      <c r="T3238" s="11"/>
      <c r="U3238" s="11"/>
    </row>
    <row r="3239" spans="20:21" x14ac:dyDescent="0.2">
      <c r="T3239" s="11"/>
      <c r="U3239" s="11"/>
    </row>
    <row r="3240" spans="20:21" x14ac:dyDescent="0.2">
      <c r="T3240" s="11"/>
      <c r="U3240" s="11"/>
    </row>
    <row r="3241" spans="20:21" x14ac:dyDescent="0.2">
      <c r="T3241" s="11"/>
      <c r="U3241" s="11"/>
    </row>
    <row r="3242" spans="20:21" x14ac:dyDescent="0.2">
      <c r="T3242" s="11"/>
      <c r="U3242" s="11"/>
    </row>
    <row r="3243" spans="20:21" x14ac:dyDescent="0.2">
      <c r="T3243" s="11"/>
      <c r="U3243" s="11"/>
    </row>
    <row r="3244" spans="20:21" x14ac:dyDescent="0.2">
      <c r="T3244" s="11"/>
      <c r="U3244" s="11"/>
    </row>
    <row r="3245" spans="20:21" x14ac:dyDescent="0.2">
      <c r="T3245" s="11"/>
      <c r="U3245" s="11"/>
    </row>
    <row r="3246" spans="20:21" x14ac:dyDescent="0.2">
      <c r="T3246" s="11"/>
      <c r="U3246" s="11"/>
    </row>
    <row r="3247" spans="20:21" x14ac:dyDescent="0.2">
      <c r="T3247" s="11"/>
      <c r="U3247" s="11"/>
    </row>
    <row r="3248" spans="20:21" x14ac:dyDescent="0.2">
      <c r="T3248" s="11"/>
      <c r="U3248" s="11"/>
    </row>
    <row r="3249" spans="20:21" x14ac:dyDescent="0.2">
      <c r="T3249" s="11"/>
      <c r="U3249" s="11"/>
    </row>
    <row r="3250" spans="20:21" x14ac:dyDescent="0.2">
      <c r="T3250" s="11"/>
      <c r="U3250" s="11"/>
    </row>
    <row r="3251" spans="20:21" x14ac:dyDescent="0.2">
      <c r="T3251" s="11"/>
      <c r="U3251" s="11"/>
    </row>
    <row r="3252" spans="20:21" x14ac:dyDescent="0.2">
      <c r="T3252" s="11"/>
      <c r="U3252" s="11"/>
    </row>
    <row r="3253" spans="20:21" x14ac:dyDescent="0.2">
      <c r="T3253" s="11"/>
      <c r="U3253" s="11"/>
    </row>
    <row r="3254" spans="20:21" x14ac:dyDescent="0.2">
      <c r="T3254" s="11"/>
      <c r="U3254" s="11"/>
    </row>
    <row r="3255" spans="20:21" x14ac:dyDescent="0.2">
      <c r="T3255" s="11"/>
      <c r="U3255" s="11"/>
    </row>
    <row r="3256" spans="20:21" x14ac:dyDescent="0.2">
      <c r="T3256" s="11"/>
      <c r="U3256" s="11"/>
    </row>
    <row r="3257" spans="20:21" x14ac:dyDescent="0.2">
      <c r="T3257" s="11"/>
      <c r="U3257" s="11"/>
    </row>
    <row r="3258" spans="20:21" x14ac:dyDescent="0.2">
      <c r="T3258" s="11"/>
      <c r="U3258" s="11"/>
    </row>
    <row r="3259" spans="20:21" x14ac:dyDescent="0.2">
      <c r="T3259" s="11"/>
      <c r="U3259" s="11"/>
    </row>
    <row r="3260" spans="20:21" x14ac:dyDescent="0.2">
      <c r="T3260" s="11"/>
      <c r="U3260" s="11"/>
    </row>
    <row r="3261" spans="20:21" x14ac:dyDescent="0.2">
      <c r="T3261" s="11"/>
      <c r="U3261" s="11"/>
    </row>
    <row r="3262" spans="20:21" x14ac:dyDescent="0.2">
      <c r="T3262" s="11"/>
      <c r="U3262" s="11"/>
    </row>
    <row r="3263" spans="20:21" x14ac:dyDescent="0.2">
      <c r="T3263" s="11"/>
      <c r="U3263" s="11"/>
    </row>
    <row r="3264" spans="20:21" x14ac:dyDescent="0.2">
      <c r="T3264" s="11"/>
      <c r="U3264" s="11"/>
    </row>
    <row r="3265" spans="20:21" x14ac:dyDescent="0.2">
      <c r="T3265" s="11"/>
      <c r="U3265" s="11"/>
    </row>
    <row r="3266" spans="20:21" x14ac:dyDescent="0.2">
      <c r="T3266" s="11"/>
      <c r="U3266" s="11"/>
    </row>
    <row r="3267" spans="20:21" x14ac:dyDescent="0.2">
      <c r="T3267" s="11"/>
      <c r="U3267" s="11"/>
    </row>
    <row r="3268" spans="20:21" x14ac:dyDescent="0.2">
      <c r="T3268" s="11"/>
      <c r="U3268" s="11"/>
    </row>
    <row r="3269" spans="20:21" x14ac:dyDescent="0.2">
      <c r="T3269" s="11"/>
      <c r="U3269" s="11"/>
    </row>
    <row r="3270" spans="20:21" x14ac:dyDescent="0.2">
      <c r="T3270" s="11"/>
      <c r="U3270" s="11"/>
    </row>
    <row r="3271" spans="20:21" x14ac:dyDescent="0.2">
      <c r="T3271" s="11"/>
      <c r="U3271" s="11"/>
    </row>
    <row r="3272" spans="20:21" x14ac:dyDescent="0.2">
      <c r="T3272" s="11"/>
      <c r="U3272" s="11"/>
    </row>
    <row r="3273" spans="20:21" x14ac:dyDescent="0.2">
      <c r="T3273" s="11"/>
      <c r="U3273" s="11"/>
    </row>
    <row r="3274" spans="20:21" x14ac:dyDescent="0.2">
      <c r="T3274" s="11"/>
      <c r="U3274" s="11"/>
    </row>
    <row r="3275" spans="20:21" x14ac:dyDescent="0.2">
      <c r="T3275" s="11"/>
      <c r="U3275" s="11"/>
    </row>
    <row r="3276" spans="20:21" x14ac:dyDescent="0.2">
      <c r="T3276" s="11"/>
      <c r="U3276" s="11"/>
    </row>
    <row r="3277" spans="20:21" x14ac:dyDescent="0.2">
      <c r="T3277" s="11"/>
      <c r="U3277" s="11"/>
    </row>
    <row r="3278" spans="20:21" x14ac:dyDescent="0.2">
      <c r="T3278" s="11"/>
      <c r="U3278" s="11"/>
    </row>
    <row r="3279" spans="20:21" x14ac:dyDescent="0.2">
      <c r="T3279" s="11"/>
      <c r="U3279" s="11"/>
    </row>
    <row r="3280" spans="20:21" x14ac:dyDescent="0.2">
      <c r="T3280" s="11"/>
      <c r="U3280" s="11"/>
    </row>
    <row r="3281" spans="20:21" x14ac:dyDescent="0.2">
      <c r="T3281" s="11"/>
      <c r="U3281" s="11"/>
    </row>
    <row r="3282" spans="20:21" x14ac:dyDescent="0.2">
      <c r="T3282" s="11"/>
      <c r="U3282" s="11"/>
    </row>
    <row r="3283" spans="20:21" x14ac:dyDescent="0.2">
      <c r="T3283" s="11"/>
      <c r="U3283" s="11"/>
    </row>
    <row r="3284" spans="20:21" x14ac:dyDescent="0.2">
      <c r="T3284" s="11"/>
      <c r="U3284" s="11"/>
    </row>
    <row r="3285" spans="20:21" x14ac:dyDescent="0.2">
      <c r="T3285" s="11"/>
      <c r="U3285" s="11"/>
    </row>
    <row r="3286" spans="20:21" x14ac:dyDescent="0.2">
      <c r="T3286" s="11"/>
      <c r="U3286" s="11"/>
    </row>
    <row r="3287" spans="20:21" x14ac:dyDescent="0.2">
      <c r="T3287" s="11"/>
      <c r="U3287" s="11"/>
    </row>
    <row r="3288" spans="20:21" x14ac:dyDescent="0.2">
      <c r="T3288" s="11"/>
      <c r="U3288" s="11"/>
    </row>
    <row r="3289" spans="20:21" x14ac:dyDescent="0.2">
      <c r="T3289" s="11"/>
      <c r="U3289" s="11"/>
    </row>
    <row r="3290" spans="20:21" x14ac:dyDescent="0.2">
      <c r="T3290" s="11"/>
      <c r="U3290" s="11"/>
    </row>
    <row r="3291" spans="20:21" x14ac:dyDescent="0.2">
      <c r="T3291" s="11"/>
      <c r="U3291" s="11"/>
    </row>
    <row r="3292" spans="20:21" x14ac:dyDescent="0.2">
      <c r="T3292" s="11"/>
      <c r="U3292" s="11"/>
    </row>
    <row r="3293" spans="20:21" x14ac:dyDescent="0.2">
      <c r="T3293" s="11"/>
      <c r="U3293" s="11"/>
    </row>
    <row r="3294" spans="20:21" x14ac:dyDescent="0.2">
      <c r="T3294" s="11"/>
      <c r="U3294" s="11"/>
    </row>
    <row r="3295" spans="20:21" x14ac:dyDescent="0.2">
      <c r="T3295" s="11"/>
      <c r="U3295" s="11"/>
    </row>
    <row r="3296" spans="20:21" x14ac:dyDescent="0.2">
      <c r="T3296" s="11"/>
      <c r="U3296" s="11"/>
    </row>
    <row r="3297" spans="20:21" x14ac:dyDescent="0.2">
      <c r="T3297" s="11"/>
      <c r="U3297" s="11"/>
    </row>
    <row r="3298" spans="20:21" x14ac:dyDescent="0.2">
      <c r="T3298" s="11"/>
      <c r="U3298" s="11"/>
    </row>
    <row r="3299" spans="20:21" x14ac:dyDescent="0.2">
      <c r="T3299" s="11"/>
      <c r="U3299" s="11"/>
    </row>
    <row r="3300" spans="20:21" x14ac:dyDescent="0.2">
      <c r="T3300" s="11"/>
      <c r="U3300" s="11"/>
    </row>
    <row r="3301" spans="20:21" x14ac:dyDescent="0.2">
      <c r="T3301" s="11"/>
      <c r="U3301" s="11"/>
    </row>
    <row r="3302" spans="20:21" x14ac:dyDescent="0.2">
      <c r="T3302" s="11"/>
      <c r="U3302" s="11"/>
    </row>
    <row r="3303" spans="20:21" x14ac:dyDescent="0.2">
      <c r="T3303" s="11"/>
      <c r="U3303" s="11"/>
    </row>
    <row r="3304" spans="20:21" x14ac:dyDescent="0.2">
      <c r="T3304" s="11"/>
      <c r="U3304" s="11"/>
    </row>
    <row r="3305" spans="20:21" x14ac:dyDescent="0.2">
      <c r="T3305" s="11"/>
      <c r="U3305" s="11"/>
    </row>
    <row r="3306" spans="20:21" x14ac:dyDescent="0.2">
      <c r="T3306" s="11"/>
      <c r="U3306" s="11"/>
    </row>
    <row r="3307" spans="20:21" x14ac:dyDescent="0.2">
      <c r="T3307" s="11"/>
      <c r="U3307" s="11"/>
    </row>
    <row r="3308" spans="20:21" x14ac:dyDescent="0.2">
      <c r="T3308" s="11"/>
      <c r="U3308" s="11"/>
    </row>
    <row r="3309" spans="20:21" x14ac:dyDescent="0.2">
      <c r="T3309" s="11"/>
      <c r="U3309" s="11"/>
    </row>
    <row r="3310" spans="20:21" x14ac:dyDescent="0.2">
      <c r="T3310" s="11"/>
      <c r="U3310" s="11"/>
    </row>
    <row r="3311" spans="20:21" x14ac:dyDescent="0.2">
      <c r="T3311" s="11"/>
      <c r="U3311" s="11"/>
    </row>
    <row r="3312" spans="20:21" x14ac:dyDescent="0.2">
      <c r="T3312" s="11"/>
      <c r="U3312" s="11"/>
    </row>
    <row r="3313" spans="20:21" x14ac:dyDescent="0.2">
      <c r="T3313" s="11"/>
      <c r="U3313" s="11"/>
    </row>
    <row r="3314" spans="20:21" x14ac:dyDescent="0.2">
      <c r="T3314" s="11"/>
      <c r="U3314" s="11"/>
    </row>
    <row r="3315" spans="20:21" x14ac:dyDescent="0.2">
      <c r="T3315" s="11"/>
      <c r="U3315" s="11"/>
    </row>
    <row r="3316" spans="20:21" x14ac:dyDescent="0.2">
      <c r="T3316" s="11"/>
      <c r="U3316" s="11"/>
    </row>
    <row r="3317" spans="20:21" x14ac:dyDescent="0.2">
      <c r="T3317" s="11"/>
      <c r="U3317" s="11"/>
    </row>
    <row r="3318" spans="20:21" x14ac:dyDescent="0.2">
      <c r="T3318" s="11"/>
      <c r="U3318" s="11"/>
    </row>
    <row r="3319" spans="20:21" x14ac:dyDescent="0.2">
      <c r="T3319" s="11"/>
      <c r="U3319" s="11"/>
    </row>
    <row r="3320" spans="20:21" x14ac:dyDescent="0.2">
      <c r="T3320" s="11"/>
      <c r="U3320" s="11"/>
    </row>
    <row r="3321" spans="20:21" x14ac:dyDescent="0.2">
      <c r="T3321" s="11"/>
      <c r="U3321" s="11"/>
    </row>
    <row r="3322" spans="20:21" x14ac:dyDescent="0.2">
      <c r="T3322" s="11"/>
      <c r="U3322" s="11"/>
    </row>
    <row r="3323" spans="20:21" x14ac:dyDescent="0.2">
      <c r="T3323" s="11"/>
      <c r="U3323" s="11"/>
    </row>
    <row r="3324" spans="20:21" x14ac:dyDescent="0.2">
      <c r="T3324" s="11"/>
      <c r="U3324" s="11"/>
    </row>
    <row r="3325" spans="20:21" x14ac:dyDescent="0.2">
      <c r="T3325" s="11"/>
      <c r="U3325" s="11"/>
    </row>
    <row r="3326" spans="20:21" x14ac:dyDescent="0.2">
      <c r="T3326" s="11"/>
      <c r="U3326" s="11"/>
    </row>
    <row r="3327" spans="20:21" x14ac:dyDescent="0.2">
      <c r="T3327" s="11"/>
      <c r="U3327" s="11"/>
    </row>
    <row r="3328" spans="20:21" x14ac:dyDescent="0.2">
      <c r="T3328" s="11"/>
      <c r="U3328" s="11"/>
    </row>
    <row r="3329" spans="20:21" x14ac:dyDescent="0.2">
      <c r="T3329" s="11"/>
      <c r="U3329" s="11"/>
    </row>
    <row r="3330" spans="20:21" x14ac:dyDescent="0.2">
      <c r="T3330" s="11"/>
      <c r="U3330" s="11"/>
    </row>
    <row r="3331" spans="20:21" x14ac:dyDescent="0.2">
      <c r="T3331" s="11"/>
      <c r="U3331" s="11"/>
    </row>
    <row r="3332" spans="20:21" x14ac:dyDescent="0.2">
      <c r="T3332" s="11"/>
      <c r="U3332" s="11"/>
    </row>
    <row r="3333" spans="20:21" x14ac:dyDescent="0.2">
      <c r="T3333" s="11"/>
      <c r="U3333" s="11"/>
    </row>
    <row r="3334" spans="20:21" x14ac:dyDescent="0.2">
      <c r="T3334" s="11"/>
      <c r="U3334" s="11"/>
    </row>
    <row r="3335" spans="20:21" x14ac:dyDescent="0.2">
      <c r="T3335" s="11"/>
      <c r="U3335" s="11"/>
    </row>
    <row r="3336" spans="20:21" x14ac:dyDescent="0.2">
      <c r="T3336" s="11"/>
      <c r="U3336" s="11"/>
    </row>
    <row r="3337" spans="20:21" x14ac:dyDescent="0.2">
      <c r="T3337" s="11"/>
      <c r="U3337" s="11"/>
    </row>
    <row r="3338" spans="20:21" x14ac:dyDescent="0.2">
      <c r="T3338" s="11"/>
      <c r="U3338" s="11"/>
    </row>
    <row r="3339" spans="20:21" x14ac:dyDescent="0.2">
      <c r="T3339" s="11"/>
      <c r="U3339" s="11"/>
    </row>
    <row r="3340" spans="20:21" x14ac:dyDescent="0.2">
      <c r="T3340" s="11"/>
      <c r="U3340" s="11"/>
    </row>
    <row r="3341" spans="20:21" x14ac:dyDescent="0.2">
      <c r="T3341" s="11"/>
      <c r="U3341" s="11"/>
    </row>
    <row r="3342" spans="20:21" x14ac:dyDescent="0.2">
      <c r="T3342" s="11"/>
      <c r="U3342" s="11"/>
    </row>
    <row r="3343" spans="20:21" x14ac:dyDescent="0.2">
      <c r="T3343" s="11"/>
      <c r="U3343" s="11"/>
    </row>
    <row r="3344" spans="20:21" x14ac:dyDescent="0.2">
      <c r="T3344" s="11"/>
      <c r="U3344" s="11"/>
    </row>
    <row r="3345" spans="20:21" x14ac:dyDescent="0.2">
      <c r="T3345" s="11"/>
      <c r="U3345" s="11"/>
    </row>
    <row r="3346" spans="20:21" x14ac:dyDescent="0.2">
      <c r="T3346" s="11"/>
      <c r="U3346" s="11"/>
    </row>
    <row r="3347" spans="20:21" x14ac:dyDescent="0.2">
      <c r="T3347" s="11"/>
      <c r="U3347" s="11"/>
    </row>
    <row r="3348" spans="20:21" x14ac:dyDescent="0.2">
      <c r="T3348" s="11"/>
      <c r="U3348" s="11"/>
    </row>
    <row r="3349" spans="20:21" x14ac:dyDescent="0.2">
      <c r="T3349" s="11"/>
      <c r="U3349" s="11"/>
    </row>
    <row r="3350" spans="20:21" x14ac:dyDescent="0.2">
      <c r="T3350" s="11"/>
      <c r="U3350" s="11"/>
    </row>
    <row r="3351" spans="20:21" x14ac:dyDescent="0.2">
      <c r="T3351" s="11"/>
      <c r="U3351" s="11"/>
    </row>
    <row r="3352" spans="20:21" x14ac:dyDescent="0.2">
      <c r="T3352" s="11"/>
      <c r="U3352" s="11"/>
    </row>
    <row r="3353" spans="20:21" x14ac:dyDescent="0.2">
      <c r="T3353" s="11"/>
      <c r="U3353" s="11"/>
    </row>
    <row r="3354" spans="20:21" x14ac:dyDescent="0.2">
      <c r="T3354" s="11"/>
      <c r="U3354" s="11"/>
    </row>
    <row r="3355" spans="20:21" x14ac:dyDescent="0.2">
      <c r="T3355" s="11"/>
      <c r="U3355" s="11"/>
    </row>
    <row r="3356" spans="20:21" x14ac:dyDescent="0.2">
      <c r="T3356" s="11"/>
      <c r="U3356" s="11"/>
    </row>
    <row r="3357" spans="20:21" x14ac:dyDescent="0.2">
      <c r="T3357" s="11"/>
      <c r="U3357" s="11"/>
    </row>
    <row r="3358" spans="20:21" x14ac:dyDescent="0.2">
      <c r="T3358" s="11"/>
      <c r="U3358" s="11"/>
    </row>
    <row r="3359" spans="20:21" x14ac:dyDescent="0.2">
      <c r="T3359" s="11"/>
      <c r="U3359" s="11"/>
    </row>
    <row r="3360" spans="20:21" x14ac:dyDescent="0.2">
      <c r="T3360" s="11"/>
      <c r="U3360" s="11"/>
    </row>
    <row r="3361" spans="20:21" x14ac:dyDescent="0.2">
      <c r="T3361" s="11"/>
      <c r="U3361" s="11"/>
    </row>
    <row r="3362" spans="20:21" x14ac:dyDescent="0.2">
      <c r="T3362" s="11"/>
      <c r="U3362" s="11"/>
    </row>
    <row r="3363" spans="20:21" x14ac:dyDescent="0.2">
      <c r="T3363" s="11"/>
      <c r="U3363" s="11"/>
    </row>
    <row r="3364" spans="20:21" x14ac:dyDescent="0.2">
      <c r="T3364" s="11"/>
      <c r="U3364" s="11"/>
    </row>
    <row r="3365" spans="20:21" x14ac:dyDescent="0.2">
      <c r="T3365" s="11"/>
      <c r="U3365" s="11"/>
    </row>
    <row r="3366" spans="20:21" x14ac:dyDescent="0.2">
      <c r="T3366" s="11"/>
      <c r="U3366" s="11"/>
    </row>
    <row r="3367" spans="20:21" x14ac:dyDescent="0.2">
      <c r="T3367" s="11"/>
      <c r="U3367" s="11"/>
    </row>
    <row r="3368" spans="20:21" x14ac:dyDescent="0.2">
      <c r="T3368" s="11"/>
      <c r="U3368" s="11"/>
    </row>
    <row r="3369" spans="20:21" x14ac:dyDescent="0.2">
      <c r="T3369" s="11"/>
      <c r="U3369" s="11"/>
    </row>
    <row r="3370" spans="20:21" x14ac:dyDescent="0.2">
      <c r="T3370" s="11"/>
      <c r="U3370" s="11"/>
    </row>
    <row r="3371" spans="20:21" x14ac:dyDescent="0.2">
      <c r="T3371" s="11"/>
      <c r="U3371" s="11"/>
    </row>
    <row r="3372" spans="20:21" x14ac:dyDescent="0.2">
      <c r="T3372" s="11"/>
      <c r="U3372" s="11"/>
    </row>
    <row r="3373" spans="20:21" x14ac:dyDescent="0.2">
      <c r="T3373" s="11"/>
      <c r="U3373" s="11"/>
    </row>
    <row r="3374" spans="20:21" x14ac:dyDescent="0.2">
      <c r="T3374" s="11"/>
      <c r="U3374" s="11"/>
    </row>
    <row r="3375" spans="20:21" x14ac:dyDescent="0.2">
      <c r="T3375" s="11"/>
      <c r="U3375" s="11"/>
    </row>
    <row r="3376" spans="20:21" x14ac:dyDescent="0.2">
      <c r="T3376" s="11"/>
      <c r="U3376" s="11"/>
    </row>
    <row r="3377" spans="20:21" x14ac:dyDescent="0.2">
      <c r="T3377" s="11"/>
      <c r="U3377" s="11"/>
    </row>
    <row r="3378" spans="20:21" x14ac:dyDescent="0.2">
      <c r="T3378" s="11"/>
      <c r="U3378" s="11"/>
    </row>
    <row r="3379" spans="20:21" x14ac:dyDescent="0.2">
      <c r="T3379" s="11"/>
      <c r="U3379" s="11"/>
    </row>
    <row r="3380" spans="20:21" x14ac:dyDescent="0.2">
      <c r="T3380" s="11"/>
      <c r="U3380" s="11"/>
    </row>
    <row r="3381" spans="20:21" x14ac:dyDescent="0.2">
      <c r="T3381" s="11"/>
      <c r="U3381" s="11"/>
    </row>
    <row r="3382" spans="20:21" x14ac:dyDescent="0.2">
      <c r="T3382" s="11"/>
      <c r="U3382" s="11"/>
    </row>
    <row r="3383" spans="20:21" x14ac:dyDescent="0.2">
      <c r="T3383" s="11"/>
      <c r="U3383" s="11"/>
    </row>
    <row r="3384" spans="20:21" x14ac:dyDescent="0.2">
      <c r="T3384" s="11"/>
      <c r="U3384" s="11"/>
    </row>
    <row r="3385" spans="20:21" x14ac:dyDescent="0.2">
      <c r="T3385" s="11"/>
      <c r="U3385" s="11"/>
    </row>
    <row r="3386" spans="20:21" x14ac:dyDescent="0.2">
      <c r="T3386" s="11"/>
      <c r="U3386" s="11"/>
    </row>
    <row r="3387" spans="20:21" x14ac:dyDescent="0.2">
      <c r="T3387" s="11"/>
      <c r="U3387" s="11"/>
    </row>
    <row r="3388" spans="20:21" x14ac:dyDescent="0.2">
      <c r="T3388" s="11"/>
      <c r="U3388" s="11"/>
    </row>
    <row r="3389" spans="20:21" x14ac:dyDescent="0.2">
      <c r="T3389" s="11"/>
      <c r="U3389" s="11"/>
    </row>
    <row r="3390" spans="20:21" x14ac:dyDescent="0.2">
      <c r="T3390" s="11"/>
      <c r="U3390" s="11"/>
    </row>
    <row r="3391" spans="20:21" x14ac:dyDescent="0.2">
      <c r="T3391" s="11"/>
      <c r="U3391" s="11"/>
    </row>
    <row r="3392" spans="20:21" x14ac:dyDescent="0.2">
      <c r="T3392" s="11"/>
      <c r="U3392" s="11"/>
    </row>
    <row r="3393" spans="20:21" x14ac:dyDescent="0.2">
      <c r="T3393" s="11"/>
      <c r="U3393" s="11"/>
    </row>
    <row r="3394" spans="20:21" x14ac:dyDescent="0.2">
      <c r="T3394" s="11"/>
      <c r="U3394" s="11"/>
    </row>
    <row r="3395" spans="20:21" x14ac:dyDescent="0.2">
      <c r="T3395" s="11"/>
      <c r="U3395" s="11"/>
    </row>
    <row r="3396" spans="20:21" x14ac:dyDescent="0.2">
      <c r="T3396" s="11"/>
      <c r="U3396" s="11"/>
    </row>
    <row r="3397" spans="20:21" x14ac:dyDescent="0.2">
      <c r="T3397" s="11"/>
      <c r="U3397" s="11"/>
    </row>
    <row r="3398" spans="20:21" x14ac:dyDescent="0.2">
      <c r="T3398" s="11"/>
      <c r="U3398" s="11"/>
    </row>
    <row r="3399" spans="20:21" x14ac:dyDescent="0.2">
      <c r="T3399" s="11"/>
      <c r="U3399" s="11"/>
    </row>
    <row r="3400" spans="20:21" x14ac:dyDescent="0.2">
      <c r="T3400" s="11"/>
      <c r="U3400" s="11"/>
    </row>
    <row r="3401" spans="20:21" x14ac:dyDescent="0.2">
      <c r="T3401" s="11"/>
      <c r="U3401" s="11"/>
    </row>
    <row r="3402" spans="20:21" x14ac:dyDescent="0.2">
      <c r="T3402" s="11"/>
      <c r="U3402" s="11"/>
    </row>
    <row r="3403" spans="20:21" x14ac:dyDescent="0.2">
      <c r="T3403" s="11"/>
      <c r="U3403" s="11"/>
    </row>
    <row r="3404" spans="20:21" x14ac:dyDescent="0.2">
      <c r="T3404" s="11"/>
      <c r="U3404" s="11"/>
    </row>
    <row r="3405" spans="20:21" x14ac:dyDescent="0.2">
      <c r="T3405" s="11"/>
      <c r="U3405" s="11"/>
    </row>
    <row r="3406" spans="20:21" x14ac:dyDescent="0.2">
      <c r="T3406" s="11"/>
      <c r="U3406" s="11"/>
    </row>
    <row r="3407" spans="20:21" x14ac:dyDescent="0.2">
      <c r="T3407" s="11"/>
      <c r="U3407" s="11"/>
    </row>
    <row r="3408" spans="20:21" x14ac:dyDescent="0.2">
      <c r="T3408" s="11"/>
      <c r="U3408" s="11"/>
    </row>
    <row r="3409" spans="20:21" x14ac:dyDescent="0.2">
      <c r="T3409" s="11"/>
      <c r="U3409" s="11"/>
    </row>
    <row r="3410" spans="20:21" x14ac:dyDescent="0.2">
      <c r="T3410" s="11"/>
      <c r="U3410" s="11"/>
    </row>
    <row r="3411" spans="20:21" x14ac:dyDescent="0.2">
      <c r="T3411" s="11"/>
      <c r="U3411" s="11"/>
    </row>
    <row r="3412" spans="20:21" x14ac:dyDescent="0.2">
      <c r="T3412" s="11"/>
      <c r="U3412" s="11"/>
    </row>
    <row r="3413" spans="20:21" x14ac:dyDescent="0.2">
      <c r="T3413" s="11"/>
      <c r="U3413" s="11"/>
    </row>
    <row r="3414" spans="20:21" x14ac:dyDescent="0.2">
      <c r="T3414" s="11"/>
      <c r="U3414" s="11"/>
    </row>
    <row r="3415" spans="20:21" x14ac:dyDescent="0.2">
      <c r="T3415" s="11"/>
      <c r="U3415" s="11"/>
    </row>
    <row r="3416" spans="20:21" x14ac:dyDescent="0.2">
      <c r="T3416" s="11"/>
      <c r="U3416" s="11"/>
    </row>
    <row r="3417" spans="20:21" x14ac:dyDescent="0.2">
      <c r="T3417" s="11"/>
      <c r="U3417" s="11"/>
    </row>
    <row r="3418" spans="20:21" x14ac:dyDescent="0.2">
      <c r="T3418" s="11"/>
      <c r="U3418" s="11"/>
    </row>
    <row r="3419" spans="20:21" x14ac:dyDescent="0.2">
      <c r="T3419" s="11"/>
      <c r="U3419" s="11"/>
    </row>
    <row r="3420" spans="20:21" x14ac:dyDescent="0.2">
      <c r="T3420" s="11"/>
      <c r="U3420" s="11"/>
    </row>
    <row r="3421" spans="20:21" x14ac:dyDescent="0.2">
      <c r="T3421" s="11"/>
      <c r="U3421" s="11"/>
    </row>
    <row r="3422" spans="20:21" x14ac:dyDescent="0.2">
      <c r="T3422" s="11"/>
      <c r="U3422" s="11"/>
    </row>
    <row r="3423" spans="20:21" x14ac:dyDescent="0.2">
      <c r="T3423" s="11"/>
      <c r="U3423" s="11"/>
    </row>
    <row r="3424" spans="20:21" x14ac:dyDescent="0.2">
      <c r="T3424" s="11"/>
      <c r="U3424" s="11"/>
    </row>
    <row r="3425" spans="20:21" x14ac:dyDescent="0.2">
      <c r="T3425" s="11"/>
      <c r="U3425" s="11"/>
    </row>
    <row r="3426" spans="20:21" x14ac:dyDescent="0.2">
      <c r="T3426" s="11"/>
      <c r="U3426" s="11"/>
    </row>
    <row r="3427" spans="20:21" x14ac:dyDescent="0.2">
      <c r="T3427" s="11"/>
      <c r="U3427" s="11"/>
    </row>
    <row r="3428" spans="20:21" x14ac:dyDescent="0.2">
      <c r="T3428" s="11"/>
      <c r="U3428" s="11"/>
    </row>
    <row r="3429" spans="20:21" x14ac:dyDescent="0.2">
      <c r="T3429" s="11"/>
      <c r="U3429" s="11"/>
    </row>
    <row r="3430" spans="20:21" x14ac:dyDescent="0.2">
      <c r="T3430" s="11"/>
      <c r="U3430" s="11"/>
    </row>
    <row r="3431" spans="20:21" x14ac:dyDescent="0.2">
      <c r="T3431" s="11"/>
      <c r="U3431" s="11"/>
    </row>
    <row r="3432" spans="20:21" x14ac:dyDescent="0.2">
      <c r="T3432" s="11"/>
      <c r="U3432" s="11"/>
    </row>
    <row r="3433" spans="20:21" x14ac:dyDescent="0.2">
      <c r="T3433" s="11"/>
      <c r="U3433" s="11"/>
    </row>
    <row r="3434" spans="20:21" x14ac:dyDescent="0.2">
      <c r="T3434" s="11"/>
      <c r="U3434" s="11"/>
    </row>
    <row r="3435" spans="20:21" x14ac:dyDescent="0.2">
      <c r="T3435" s="11"/>
      <c r="U3435" s="11"/>
    </row>
    <row r="3436" spans="20:21" x14ac:dyDescent="0.2">
      <c r="T3436" s="11"/>
      <c r="U3436" s="11"/>
    </row>
    <row r="3437" spans="20:21" x14ac:dyDescent="0.2">
      <c r="T3437" s="11"/>
      <c r="U3437" s="11"/>
    </row>
    <row r="3438" spans="20:21" x14ac:dyDescent="0.2">
      <c r="T3438" s="11"/>
      <c r="U3438" s="11"/>
    </row>
    <row r="3439" spans="20:21" x14ac:dyDescent="0.2">
      <c r="T3439" s="11"/>
      <c r="U3439" s="11"/>
    </row>
    <row r="3440" spans="20:21" x14ac:dyDescent="0.2">
      <c r="T3440" s="11"/>
      <c r="U3440" s="11"/>
    </row>
    <row r="3441" spans="20:21" x14ac:dyDescent="0.2">
      <c r="T3441" s="11"/>
      <c r="U3441" s="11"/>
    </row>
    <row r="3442" spans="20:21" x14ac:dyDescent="0.2">
      <c r="T3442" s="11"/>
      <c r="U3442" s="11"/>
    </row>
    <row r="3443" spans="20:21" x14ac:dyDescent="0.2">
      <c r="T3443" s="11"/>
      <c r="U3443" s="11"/>
    </row>
    <row r="3444" spans="20:21" x14ac:dyDescent="0.2">
      <c r="T3444" s="11"/>
      <c r="U3444" s="11"/>
    </row>
    <row r="3445" spans="20:21" x14ac:dyDescent="0.2">
      <c r="T3445" s="11"/>
      <c r="U3445" s="11"/>
    </row>
    <row r="3446" spans="20:21" x14ac:dyDescent="0.2">
      <c r="T3446" s="11"/>
      <c r="U3446" s="11"/>
    </row>
    <row r="3447" spans="20:21" x14ac:dyDescent="0.2">
      <c r="T3447" s="11"/>
      <c r="U3447" s="11"/>
    </row>
    <row r="3448" spans="20:21" x14ac:dyDescent="0.2">
      <c r="T3448" s="11"/>
      <c r="U3448" s="11"/>
    </row>
    <row r="3449" spans="20:21" x14ac:dyDescent="0.2">
      <c r="T3449" s="11"/>
      <c r="U3449" s="11"/>
    </row>
    <row r="3450" spans="20:21" x14ac:dyDescent="0.2">
      <c r="T3450" s="11"/>
      <c r="U3450" s="11"/>
    </row>
    <row r="3451" spans="20:21" x14ac:dyDescent="0.2">
      <c r="T3451" s="11"/>
      <c r="U3451" s="11"/>
    </row>
    <row r="3452" spans="20:21" x14ac:dyDescent="0.2">
      <c r="T3452" s="11"/>
      <c r="U3452" s="11"/>
    </row>
    <row r="3453" spans="20:21" x14ac:dyDescent="0.2">
      <c r="T3453" s="11"/>
      <c r="U3453" s="11"/>
    </row>
    <row r="3454" spans="20:21" x14ac:dyDescent="0.2">
      <c r="T3454" s="11"/>
      <c r="U3454" s="11"/>
    </row>
    <row r="3455" spans="20:21" x14ac:dyDescent="0.2">
      <c r="T3455" s="11"/>
      <c r="U3455" s="11"/>
    </row>
    <row r="3456" spans="20:21" x14ac:dyDescent="0.2">
      <c r="T3456" s="11"/>
      <c r="U3456" s="11"/>
    </row>
    <row r="3457" spans="20:21" x14ac:dyDescent="0.2">
      <c r="T3457" s="11"/>
      <c r="U3457" s="11"/>
    </row>
    <row r="3458" spans="20:21" x14ac:dyDescent="0.2">
      <c r="T3458" s="11"/>
      <c r="U3458" s="11"/>
    </row>
    <row r="3459" spans="20:21" x14ac:dyDescent="0.2">
      <c r="T3459" s="11"/>
      <c r="U3459" s="11"/>
    </row>
    <row r="3460" spans="20:21" x14ac:dyDescent="0.2">
      <c r="T3460" s="11"/>
      <c r="U3460" s="11"/>
    </row>
    <row r="3461" spans="20:21" x14ac:dyDescent="0.2">
      <c r="T3461" s="11"/>
      <c r="U3461" s="11"/>
    </row>
    <row r="3462" spans="20:21" x14ac:dyDescent="0.2">
      <c r="T3462" s="11"/>
      <c r="U3462" s="11"/>
    </row>
    <row r="3463" spans="20:21" x14ac:dyDescent="0.2">
      <c r="T3463" s="11"/>
      <c r="U3463" s="11"/>
    </row>
    <row r="3464" spans="20:21" x14ac:dyDescent="0.2">
      <c r="T3464" s="11"/>
      <c r="U3464" s="11"/>
    </row>
    <row r="3465" spans="20:21" x14ac:dyDescent="0.2">
      <c r="T3465" s="11"/>
      <c r="U3465" s="11"/>
    </row>
    <row r="3466" spans="20:21" x14ac:dyDescent="0.2">
      <c r="T3466" s="11"/>
      <c r="U3466" s="11"/>
    </row>
    <row r="3467" spans="20:21" x14ac:dyDescent="0.2">
      <c r="T3467" s="11"/>
      <c r="U3467" s="11"/>
    </row>
    <row r="3468" spans="20:21" x14ac:dyDescent="0.2">
      <c r="T3468" s="11"/>
      <c r="U3468" s="11"/>
    </row>
    <row r="3469" spans="20:21" x14ac:dyDescent="0.2">
      <c r="T3469" s="11"/>
      <c r="U3469" s="11"/>
    </row>
    <row r="3470" spans="20:21" x14ac:dyDescent="0.2">
      <c r="T3470" s="11"/>
      <c r="U3470" s="11"/>
    </row>
    <row r="3471" spans="20:21" x14ac:dyDescent="0.2">
      <c r="T3471" s="11"/>
      <c r="U3471" s="11"/>
    </row>
    <row r="3472" spans="20:21" x14ac:dyDescent="0.2">
      <c r="T3472" s="11"/>
      <c r="U3472" s="11"/>
    </row>
    <row r="3473" spans="20:21" x14ac:dyDescent="0.2">
      <c r="T3473" s="11"/>
      <c r="U3473" s="11"/>
    </row>
    <row r="3474" spans="20:21" x14ac:dyDescent="0.2">
      <c r="T3474" s="11"/>
      <c r="U3474" s="11"/>
    </row>
    <row r="3475" spans="20:21" x14ac:dyDescent="0.2">
      <c r="T3475" s="11"/>
      <c r="U3475" s="11"/>
    </row>
    <row r="3476" spans="20:21" x14ac:dyDescent="0.2">
      <c r="T3476" s="11"/>
      <c r="U3476" s="11"/>
    </row>
    <row r="3477" spans="20:21" x14ac:dyDescent="0.2">
      <c r="T3477" s="11"/>
      <c r="U3477" s="11"/>
    </row>
    <row r="3478" spans="20:21" x14ac:dyDescent="0.2">
      <c r="T3478" s="11"/>
      <c r="U3478" s="11"/>
    </row>
    <row r="3479" spans="20:21" x14ac:dyDescent="0.2">
      <c r="T3479" s="11"/>
      <c r="U3479" s="11"/>
    </row>
    <row r="3480" spans="20:21" x14ac:dyDescent="0.2">
      <c r="T3480" s="11"/>
      <c r="U3480" s="11"/>
    </row>
    <row r="3481" spans="20:21" x14ac:dyDescent="0.2">
      <c r="T3481" s="11"/>
      <c r="U3481" s="11"/>
    </row>
    <row r="3482" spans="20:21" x14ac:dyDescent="0.2">
      <c r="T3482" s="11"/>
      <c r="U3482" s="11"/>
    </row>
    <row r="3483" spans="20:21" x14ac:dyDescent="0.2">
      <c r="T3483" s="11"/>
      <c r="U3483" s="11"/>
    </row>
    <row r="3484" spans="20:21" x14ac:dyDescent="0.2">
      <c r="T3484" s="11"/>
      <c r="U3484" s="11"/>
    </row>
    <row r="3485" spans="20:21" x14ac:dyDescent="0.2">
      <c r="T3485" s="11"/>
      <c r="U3485" s="11"/>
    </row>
    <row r="3486" spans="20:21" x14ac:dyDescent="0.2">
      <c r="T3486" s="11"/>
      <c r="U3486" s="11"/>
    </row>
    <row r="3487" spans="20:21" x14ac:dyDescent="0.2">
      <c r="T3487" s="11"/>
      <c r="U3487" s="11"/>
    </row>
    <row r="3488" spans="20:21" x14ac:dyDescent="0.2">
      <c r="T3488" s="11"/>
      <c r="U3488" s="11"/>
    </row>
    <row r="3489" spans="20:21" x14ac:dyDescent="0.2">
      <c r="T3489" s="11"/>
      <c r="U3489" s="11"/>
    </row>
    <row r="3490" spans="20:21" x14ac:dyDescent="0.2">
      <c r="T3490" s="11"/>
      <c r="U3490" s="11"/>
    </row>
    <row r="3491" spans="20:21" x14ac:dyDescent="0.2">
      <c r="T3491" s="11"/>
      <c r="U3491" s="11"/>
    </row>
    <row r="3492" spans="20:21" x14ac:dyDescent="0.2">
      <c r="T3492" s="11"/>
      <c r="U3492" s="11"/>
    </row>
    <row r="3493" spans="20:21" x14ac:dyDescent="0.2">
      <c r="T3493" s="11"/>
      <c r="U3493" s="11"/>
    </row>
    <row r="3494" spans="20:21" x14ac:dyDescent="0.2">
      <c r="T3494" s="11"/>
      <c r="U3494" s="11"/>
    </row>
    <row r="3495" spans="20:21" x14ac:dyDescent="0.2">
      <c r="T3495" s="11"/>
      <c r="U3495" s="11"/>
    </row>
    <row r="3496" spans="20:21" x14ac:dyDescent="0.2">
      <c r="T3496" s="11"/>
      <c r="U3496" s="11"/>
    </row>
    <row r="3497" spans="20:21" x14ac:dyDescent="0.2">
      <c r="T3497" s="11"/>
      <c r="U3497" s="11"/>
    </row>
    <row r="3498" spans="20:21" x14ac:dyDescent="0.2">
      <c r="T3498" s="11"/>
      <c r="U3498" s="11"/>
    </row>
    <row r="3499" spans="20:21" x14ac:dyDescent="0.2">
      <c r="T3499" s="11"/>
      <c r="U3499" s="11"/>
    </row>
    <row r="3500" spans="20:21" x14ac:dyDescent="0.2">
      <c r="T3500" s="11"/>
      <c r="U3500" s="11"/>
    </row>
    <row r="3501" spans="20:21" x14ac:dyDescent="0.2">
      <c r="T3501" s="11"/>
      <c r="U3501" s="11"/>
    </row>
    <row r="3502" spans="20:21" x14ac:dyDescent="0.2">
      <c r="T3502" s="11"/>
      <c r="U3502" s="11"/>
    </row>
    <row r="3503" spans="20:21" x14ac:dyDescent="0.2">
      <c r="T3503" s="11"/>
      <c r="U3503" s="11"/>
    </row>
    <row r="3504" spans="20:21" x14ac:dyDescent="0.2">
      <c r="T3504" s="11"/>
      <c r="U3504" s="11"/>
    </row>
    <row r="3505" spans="20:21" x14ac:dyDescent="0.2">
      <c r="T3505" s="11"/>
      <c r="U3505" s="11"/>
    </row>
    <row r="3506" spans="20:21" x14ac:dyDescent="0.2">
      <c r="T3506" s="11"/>
      <c r="U3506" s="11"/>
    </row>
    <row r="3507" spans="20:21" x14ac:dyDescent="0.2">
      <c r="T3507" s="11"/>
      <c r="U3507" s="11"/>
    </row>
    <row r="3508" spans="20:21" x14ac:dyDescent="0.2">
      <c r="T3508" s="11"/>
      <c r="U3508" s="11"/>
    </row>
    <row r="3509" spans="20:21" x14ac:dyDescent="0.2">
      <c r="T3509" s="11"/>
      <c r="U3509" s="11"/>
    </row>
    <row r="3510" spans="20:21" x14ac:dyDescent="0.2">
      <c r="T3510" s="11"/>
      <c r="U3510" s="11"/>
    </row>
    <row r="3511" spans="20:21" x14ac:dyDescent="0.2">
      <c r="T3511" s="11"/>
      <c r="U3511" s="11"/>
    </row>
    <row r="3512" spans="20:21" x14ac:dyDescent="0.2">
      <c r="T3512" s="11"/>
      <c r="U3512" s="11"/>
    </row>
    <row r="3513" spans="20:21" x14ac:dyDescent="0.2">
      <c r="T3513" s="11"/>
      <c r="U3513" s="11"/>
    </row>
    <row r="3514" spans="20:21" x14ac:dyDescent="0.2">
      <c r="T3514" s="11"/>
      <c r="U3514" s="11"/>
    </row>
    <row r="3515" spans="20:21" x14ac:dyDescent="0.2">
      <c r="T3515" s="11"/>
      <c r="U3515" s="11"/>
    </row>
    <row r="3516" spans="20:21" x14ac:dyDescent="0.2">
      <c r="T3516" s="11"/>
      <c r="U3516" s="11"/>
    </row>
    <row r="3517" spans="20:21" x14ac:dyDescent="0.2">
      <c r="T3517" s="11"/>
      <c r="U3517" s="11"/>
    </row>
    <row r="3518" spans="20:21" x14ac:dyDescent="0.2">
      <c r="T3518" s="11"/>
      <c r="U3518" s="11"/>
    </row>
    <row r="3519" spans="20:21" x14ac:dyDescent="0.2">
      <c r="T3519" s="11"/>
      <c r="U3519" s="11"/>
    </row>
    <row r="3520" spans="20:21" x14ac:dyDescent="0.2">
      <c r="T3520" s="11"/>
      <c r="U3520" s="11"/>
    </row>
    <row r="3521" spans="20:21" x14ac:dyDescent="0.2">
      <c r="T3521" s="11"/>
      <c r="U3521" s="11"/>
    </row>
    <row r="3522" spans="20:21" x14ac:dyDescent="0.2">
      <c r="T3522" s="11"/>
      <c r="U3522" s="11"/>
    </row>
    <row r="3523" spans="20:21" x14ac:dyDescent="0.2">
      <c r="T3523" s="11"/>
      <c r="U3523" s="11"/>
    </row>
    <row r="3524" spans="20:21" x14ac:dyDescent="0.2">
      <c r="T3524" s="11"/>
      <c r="U3524" s="11"/>
    </row>
    <row r="3525" spans="20:21" x14ac:dyDescent="0.2">
      <c r="T3525" s="11"/>
      <c r="U3525" s="11"/>
    </row>
    <row r="3526" spans="20:21" x14ac:dyDescent="0.2">
      <c r="T3526" s="11"/>
      <c r="U3526" s="11"/>
    </row>
    <row r="3527" spans="20:21" x14ac:dyDescent="0.2">
      <c r="T3527" s="11"/>
      <c r="U3527" s="11"/>
    </row>
    <row r="3528" spans="20:21" x14ac:dyDescent="0.2">
      <c r="T3528" s="11"/>
      <c r="U3528" s="11"/>
    </row>
    <row r="3529" spans="20:21" x14ac:dyDescent="0.2">
      <c r="T3529" s="11"/>
      <c r="U3529" s="11"/>
    </row>
    <row r="3530" spans="20:21" x14ac:dyDescent="0.2">
      <c r="T3530" s="11"/>
      <c r="U3530" s="11"/>
    </row>
    <row r="3531" spans="20:21" x14ac:dyDescent="0.2">
      <c r="T3531" s="11"/>
      <c r="U3531" s="11"/>
    </row>
    <row r="3532" spans="20:21" x14ac:dyDescent="0.2">
      <c r="T3532" s="11"/>
      <c r="U3532" s="11"/>
    </row>
    <row r="3533" spans="20:21" x14ac:dyDescent="0.2">
      <c r="T3533" s="11"/>
      <c r="U3533" s="11"/>
    </row>
    <row r="3534" spans="20:21" x14ac:dyDescent="0.2">
      <c r="T3534" s="11"/>
      <c r="U3534" s="11"/>
    </row>
    <row r="3535" spans="20:21" x14ac:dyDescent="0.2">
      <c r="T3535" s="11"/>
      <c r="U3535" s="11"/>
    </row>
    <row r="3536" spans="20:21" x14ac:dyDescent="0.2">
      <c r="T3536" s="11"/>
      <c r="U3536" s="11"/>
    </row>
    <row r="3537" spans="20:21" x14ac:dyDescent="0.2">
      <c r="T3537" s="11"/>
      <c r="U3537" s="11"/>
    </row>
    <row r="3538" spans="20:21" x14ac:dyDescent="0.2">
      <c r="T3538" s="11"/>
      <c r="U3538" s="11"/>
    </row>
    <row r="3539" spans="20:21" x14ac:dyDescent="0.2">
      <c r="T3539" s="11"/>
      <c r="U3539" s="11"/>
    </row>
    <row r="3540" spans="20:21" x14ac:dyDescent="0.2">
      <c r="T3540" s="11"/>
      <c r="U3540" s="11"/>
    </row>
    <row r="3541" spans="20:21" x14ac:dyDescent="0.2">
      <c r="T3541" s="11"/>
      <c r="U3541" s="11"/>
    </row>
    <row r="3542" spans="20:21" x14ac:dyDescent="0.2">
      <c r="T3542" s="11"/>
      <c r="U3542" s="11"/>
    </row>
    <row r="3543" spans="20:21" x14ac:dyDescent="0.2">
      <c r="T3543" s="11"/>
      <c r="U3543" s="11"/>
    </row>
    <row r="3544" spans="20:21" x14ac:dyDescent="0.2">
      <c r="T3544" s="11"/>
      <c r="U3544" s="11"/>
    </row>
    <row r="3545" spans="20:21" x14ac:dyDescent="0.2">
      <c r="T3545" s="11"/>
      <c r="U3545" s="11"/>
    </row>
    <row r="3546" spans="20:21" x14ac:dyDescent="0.2">
      <c r="T3546" s="11"/>
      <c r="U3546" s="11"/>
    </row>
    <row r="3547" spans="20:21" x14ac:dyDescent="0.2">
      <c r="T3547" s="11"/>
      <c r="U3547" s="11"/>
    </row>
    <row r="3548" spans="20:21" x14ac:dyDescent="0.2">
      <c r="T3548" s="11"/>
      <c r="U3548" s="11"/>
    </row>
    <row r="3549" spans="20:21" x14ac:dyDescent="0.2">
      <c r="T3549" s="11"/>
      <c r="U3549" s="11"/>
    </row>
    <row r="3550" spans="20:21" x14ac:dyDescent="0.2">
      <c r="T3550" s="11"/>
      <c r="U3550" s="11"/>
    </row>
    <row r="3551" spans="20:21" x14ac:dyDescent="0.2">
      <c r="T3551" s="11"/>
      <c r="U3551" s="11"/>
    </row>
    <row r="3552" spans="20:21" x14ac:dyDescent="0.2">
      <c r="T3552" s="11"/>
      <c r="U3552" s="11"/>
    </row>
    <row r="3553" spans="20:21" x14ac:dyDescent="0.2">
      <c r="T3553" s="11"/>
      <c r="U3553" s="11"/>
    </row>
    <row r="3554" spans="20:21" x14ac:dyDescent="0.2">
      <c r="T3554" s="11"/>
      <c r="U3554" s="11"/>
    </row>
    <row r="3555" spans="20:21" x14ac:dyDescent="0.2">
      <c r="T3555" s="11"/>
      <c r="U3555" s="11"/>
    </row>
    <row r="3556" spans="20:21" x14ac:dyDescent="0.2">
      <c r="T3556" s="11"/>
      <c r="U3556" s="11"/>
    </row>
    <row r="3557" spans="20:21" x14ac:dyDescent="0.2">
      <c r="T3557" s="11"/>
      <c r="U3557" s="11"/>
    </row>
    <row r="3558" spans="20:21" x14ac:dyDescent="0.2">
      <c r="T3558" s="11"/>
      <c r="U3558" s="11"/>
    </row>
    <row r="3559" spans="20:21" x14ac:dyDescent="0.2">
      <c r="T3559" s="11"/>
      <c r="U3559" s="11"/>
    </row>
    <row r="3560" spans="20:21" x14ac:dyDescent="0.2">
      <c r="T3560" s="11"/>
      <c r="U3560" s="11"/>
    </row>
    <row r="3561" spans="20:21" x14ac:dyDescent="0.2">
      <c r="T3561" s="11"/>
      <c r="U3561" s="11"/>
    </row>
    <row r="3562" spans="20:21" x14ac:dyDescent="0.2">
      <c r="T3562" s="11"/>
      <c r="U3562" s="11"/>
    </row>
    <row r="3563" spans="20:21" x14ac:dyDescent="0.2">
      <c r="T3563" s="11"/>
      <c r="U3563" s="11"/>
    </row>
    <row r="3564" spans="20:21" x14ac:dyDescent="0.2">
      <c r="T3564" s="11"/>
      <c r="U3564" s="11"/>
    </row>
    <row r="3565" spans="20:21" x14ac:dyDescent="0.2">
      <c r="T3565" s="11"/>
      <c r="U3565" s="11"/>
    </row>
    <row r="3566" spans="20:21" x14ac:dyDescent="0.2">
      <c r="T3566" s="11"/>
      <c r="U3566" s="11"/>
    </row>
    <row r="3567" spans="20:21" x14ac:dyDescent="0.2">
      <c r="T3567" s="11"/>
      <c r="U3567" s="11"/>
    </row>
    <row r="3568" spans="20:21" x14ac:dyDescent="0.2">
      <c r="T3568" s="11"/>
      <c r="U3568" s="11"/>
    </row>
    <row r="3569" spans="20:21" x14ac:dyDescent="0.2">
      <c r="T3569" s="11"/>
      <c r="U3569" s="11"/>
    </row>
    <row r="3570" spans="20:21" x14ac:dyDescent="0.2">
      <c r="T3570" s="11"/>
      <c r="U3570" s="11"/>
    </row>
    <row r="3571" spans="20:21" x14ac:dyDescent="0.2">
      <c r="T3571" s="11"/>
      <c r="U3571" s="11"/>
    </row>
    <row r="3572" spans="20:21" x14ac:dyDescent="0.2">
      <c r="T3572" s="11"/>
      <c r="U3572" s="11"/>
    </row>
    <row r="3573" spans="20:21" x14ac:dyDescent="0.2">
      <c r="T3573" s="11"/>
      <c r="U3573" s="11"/>
    </row>
    <row r="3574" spans="20:21" x14ac:dyDescent="0.2">
      <c r="T3574" s="11"/>
      <c r="U3574" s="11"/>
    </row>
    <row r="3575" spans="20:21" x14ac:dyDescent="0.2">
      <c r="T3575" s="11"/>
      <c r="U3575" s="11"/>
    </row>
    <row r="3576" spans="20:21" x14ac:dyDescent="0.2">
      <c r="T3576" s="11"/>
      <c r="U3576" s="11"/>
    </row>
    <row r="3577" spans="20:21" x14ac:dyDescent="0.2">
      <c r="T3577" s="11"/>
      <c r="U3577" s="11"/>
    </row>
    <row r="3578" spans="20:21" x14ac:dyDescent="0.2">
      <c r="T3578" s="11"/>
      <c r="U3578" s="11"/>
    </row>
    <row r="3579" spans="20:21" x14ac:dyDescent="0.2">
      <c r="T3579" s="11"/>
      <c r="U3579" s="11"/>
    </row>
    <row r="3580" spans="20:21" x14ac:dyDescent="0.2">
      <c r="T3580" s="11"/>
      <c r="U3580" s="11"/>
    </row>
    <row r="3581" spans="20:21" x14ac:dyDescent="0.2">
      <c r="T3581" s="11"/>
      <c r="U3581" s="11"/>
    </row>
    <row r="3582" spans="20:21" x14ac:dyDescent="0.2">
      <c r="T3582" s="11"/>
      <c r="U3582" s="11"/>
    </row>
    <row r="3583" spans="20:21" x14ac:dyDescent="0.2">
      <c r="T3583" s="11"/>
      <c r="U3583" s="11"/>
    </row>
    <row r="3584" spans="20:21" x14ac:dyDescent="0.2">
      <c r="T3584" s="11"/>
      <c r="U3584" s="11"/>
    </row>
    <row r="3585" spans="20:21" x14ac:dyDescent="0.2">
      <c r="T3585" s="11"/>
      <c r="U3585" s="11"/>
    </row>
    <row r="3586" spans="20:21" x14ac:dyDescent="0.2">
      <c r="T3586" s="11"/>
      <c r="U3586" s="11"/>
    </row>
    <row r="3587" spans="20:21" x14ac:dyDescent="0.2">
      <c r="T3587" s="11"/>
      <c r="U3587" s="11"/>
    </row>
    <row r="3588" spans="20:21" x14ac:dyDescent="0.2">
      <c r="T3588" s="11"/>
      <c r="U3588" s="11"/>
    </row>
    <row r="3589" spans="20:21" x14ac:dyDescent="0.2">
      <c r="T3589" s="11"/>
      <c r="U3589" s="11"/>
    </row>
    <row r="3590" spans="20:21" x14ac:dyDescent="0.2">
      <c r="T3590" s="11"/>
      <c r="U3590" s="11"/>
    </row>
    <row r="3591" spans="20:21" x14ac:dyDescent="0.2">
      <c r="T3591" s="11"/>
      <c r="U3591" s="11"/>
    </row>
    <row r="3592" spans="20:21" x14ac:dyDescent="0.2">
      <c r="T3592" s="11"/>
      <c r="U3592" s="11"/>
    </row>
    <row r="3593" spans="20:21" x14ac:dyDescent="0.2">
      <c r="T3593" s="11"/>
      <c r="U3593" s="11"/>
    </row>
    <row r="3594" spans="20:21" x14ac:dyDescent="0.2">
      <c r="T3594" s="11"/>
      <c r="U3594" s="11"/>
    </row>
    <row r="3595" spans="20:21" x14ac:dyDescent="0.2">
      <c r="T3595" s="11"/>
      <c r="U3595" s="11"/>
    </row>
    <row r="3596" spans="20:21" x14ac:dyDescent="0.2">
      <c r="T3596" s="11"/>
      <c r="U3596" s="11"/>
    </row>
    <row r="3597" spans="20:21" x14ac:dyDescent="0.2">
      <c r="T3597" s="11"/>
      <c r="U3597" s="11"/>
    </row>
    <row r="3598" spans="20:21" x14ac:dyDescent="0.2">
      <c r="T3598" s="11"/>
      <c r="U3598" s="11"/>
    </row>
    <row r="3599" spans="20:21" x14ac:dyDescent="0.2">
      <c r="T3599" s="11"/>
      <c r="U3599" s="11"/>
    </row>
    <row r="3600" spans="20:21" x14ac:dyDescent="0.2">
      <c r="T3600" s="11"/>
      <c r="U3600" s="11"/>
    </row>
    <row r="3601" spans="20:21" x14ac:dyDescent="0.2">
      <c r="T3601" s="11"/>
      <c r="U3601" s="11"/>
    </row>
    <row r="3602" spans="20:21" x14ac:dyDescent="0.2">
      <c r="T3602" s="11"/>
      <c r="U3602" s="11"/>
    </row>
    <row r="3603" spans="20:21" x14ac:dyDescent="0.2">
      <c r="T3603" s="11"/>
      <c r="U3603" s="11"/>
    </row>
    <row r="3604" spans="20:21" x14ac:dyDescent="0.2">
      <c r="T3604" s="11"/>
      <c r="U3604" s="11"/>
    </row>
    <row r="3605" spans="20:21" x14ac:dyDescent="0.2">
      <c r="T3605" s="11"/>
      <c r="U3605" s="11"/>
    </row>
    <row r="3606" spans="20:21" x14ac:dyDescent="0.2">
      <c r="T3606" s="11"/>
      <c r="U3606" s="11"/>
    </row>
    <row r="3607" spans="20:21" x14ac:dyDescent="0.2">
      <c r="T3607" s="11"/>
      <c r="U3607" s="11"/>
    </row>
    <row r="3608" spans="20:21" x14ac:dyDescent="0.2">
      <c r="T3608" s="11"/>
      <c r="U3608" s="11"/>
    </row>
    <row r="3609" spans="20:21" x14ac:dyDescent="0.2">
      <c r="T3609" s="11"/>
      <c r="U3609" s="11"/>
    </row>
    <row r="3610" spans="20:21" x14ac:dyDescent="0.2">
      <c r="T3610" s="11"/>
      <c r="U3610" s="11"/>
    </row>
    <row r="3611" spans="20:21" x14ac:dyDescent="0.2">
      <c r="T3611" s="11"/>
      <c r="U3611" s="11"/>
    </row>
    <row r="3612" spans="20:21" x14ac:dyDescent="0.2">
      <c r="T3612" s="11"/>
      <c r="U3612" s="11"/>
    </row>
    <row r="3613" spans="20:21" x14ac:dyDescent="0.2">
      <c r="T3613" s="11"/>
      <c r="U3613" s="11"/>
    </row>
    <row r="3614" spans="20:21" x14ac:dyDescent="0.2">
      <c r="T3614" s="11"/>
      <c r="U3614" s="11"/>
    </row>
    <row r="3615" spans="20:21" x14ac:dyDescent="0.2">
      <c r="T3615" s="11"/>
      <c r="U3615" s="11"/>
    </row>
    <row r="3616" spans="20:21" x14ac:dyDescent="0.2">
      <c r="T3616" s="11"/>
      <c r="U3616" s="11"/>
    </row>
    <row r="3617" spans="20:21" x14ac:dyDescent="0.2">
      <c r="T3617" s="11"/>
      <c r="U3617" s="11"/>
    </row>
    <row r="3618" spans="20:21" x14ac:dyDescent="0.2">
      <c r="T3618" s="11"/>
      <c r="U3618" s="11"/>
    </row>
    <row r="3619" spans="20:21" x14ac:dyDescent="0.2">
      <c r="T3619" s="11"/>
      <c r="U3619" s="11"/>
    </row>
    <row r="3620" spans="20:21" x14ac:dyDescent="0.2">
      <c r="T3620" s="11"/>
      <c r="U3620" s="11"/>
    </row>
    <row r="3621" spans="20:21" x14ac:dyDescent="0.2">
      <c r="T3621" s="11"/>
      <c r="U3621" s="11"/>
    </row>
    <row r="3622" spans="20:21" x14ac:dyDescent="0.2">
      <c r="T3622" s="11"/>
      <c r="U3622" s="11"/>
    </row>
    <row r="3623" spans="20:21" x14ac:dyDescent="0.2">
      <c r="T3623" s="11"/>
      <c r="U3623" s="11"/>
    </row>
    <row r="3624" spans="20:21" x14ac:dyDescent="0.2">
      <c r="T3624" s="11"/>
      <c r="U3624" s="11"/>
    </row>
    <row r="3625" spans="20:21" x14ac:dyDescent="0.2">
      <c r="T3625" s="11"/>
      <c r="U3625" s="11"/>
    </row>
    <row r="3626" spans="20:21" x14ac:dyDescent="0.2">
      <c r="T3626" s="11"/>
      <c r="U3626" s="11"/>
    </row>
    <row r="3627" spans="20:21" x14ac:dyDescent="0.2">
      <c r="T3627" s="11"/>
      <c r="U3627" s="11"/>
    </row>
    <row r="3628" spans="20:21" x14ac:dyDescent="0.2">
      <c r="T3628" s="11"/>
      <c r="U3628" s="11"/>
    </row>
    <row r="3629" spans="20:21" x14ac:dyDescent="0.2">
      <c r="T3629" s="11"/>
      <c r="U3629" s="11"/>
    </row>
    <row r="3630" spans="20:21" x14ac:dyDescent="0.2">
      <c r="T3630" s="11"/>
      <c r="U3630" s="11"/>
    </row>
    <row r="3631" spans="20:21" x14ac:dyDescent="0.2">
      <c r="T3631" s="11"/>
      <c r="U3631" s="11"/>
    </row>
    <row r="3632" spans="20:21" x14ac:dyDescent="0.2">
      <c r="T3632" s="11"/>
      <c r="U3632" s="11"/>
    </row>
    <row r="3633" spans="20:21" x14ac:dyDescent="0.2">
      <c r="T3633" s="11"/>
      <c r="U3633" s="11"/>
    </row>
    <row r="3634" spans="20:21" x14ac:dyDescent="0.2">
      <c r="T3634" s="11"/>
      <c r="U3634" s="11"/>
    </row>
    <row r="3635" spans="20:21" x14ac:dyDescent="0.2">
      <c r="T3635" s="11"/>
      <c r="U3635" s="11"/>
    </row>
    <row r="3636" spans="20:21" x14ac:dyDescent="0.2">
      <c r="T3636" s="11"/>
      <c r="U3636" s="11"/>
    </row>
    <row r="3637" spans="20:21" x14ac:dyDescent="0.2">
      <c r="T3637" s="11"/>
      <c r="U3637" s="11"/>
    </row>
    <row r="3638" spans="20:21" x14ac:dyDescent="0.2">
      <c r="T3638" s="11"/>
      <c r="U3638" s="11"/>
    </row>
    <row r="3639" spans="20:21" x14ac:dyDescent="0.2">
      <c r="T3639" s="11"/>
      <c r="U3639" s="11"/>
    </row>
    <row r="3640" spans="20:21" x14ac:dyDescent="0.2">
      <c r="T3640" s="11"/>
      <c r="U3640" s="11"/>
    </row>
    <row r="3641" spans="20:21" x14ac:dyDescent="0.2">
      <c r="T3641" s="11"/>
      <c r="U3641" s="11"/>
    </row>
    <row r="3642" spans="20:21" x14ac:dyDescent="0.2">
      <c r="T3642" s="11"/>
      <c r="U3642" s="11"/>
    </row>
    <row r="3643" spans="20:21" x14ac:dyDescent="0.2">
      <c r="T3643" s="11"/>
      <c r="U3643" s="11"/>
    </row>
    <row r="3644" spans="20:21" x14ac:dyDescent="0.2">
      <c r="T3644" s="11"/>
      <c r="U3644" s="11"/>
    </row>
    <row r="3645" spans="20:21" x14ac:dyDescent="0.2">
      <c r="T3645" s="11"/>
      <c r="U3645" s="11"/>
    </row>
    <row r="3646" spans="20:21" x14ac:dyDescent="0.2">
      <c r="T3646" s="11"/>
      <c r="U3646" s="11"/>
    </row>
    <row r="3647" spans="20:21" x14ac:dyDescent="0.2">
      <c r="T3647" s="11"/>
      <c r="U3647" s="11"/>
    </row>
    <row r="3648" spans="20:21" x14ac:dyDescent="0.2">
      <c r="T3648" s="11"/>
      <c r="U3648" s="11"/>
    </row>
    <row r="3649" spans="20:21" x14ac:dyDescent="0.2">
      <c r="T3649" s="11"/>
      <c r="U3649" s="11"/>
    </row>
    <row r="3650" spans="20:21" x14ac:dyDescent="0.2">
      <c r="T3650" s="11"/>
      <c r="U3650" s="11"/>
    </row>
    <row r="3651" spans="20:21" x14ac:dyDescent="0.2">
      <c r="T3651" s="11"/>
      <c r="U3651" s="11"/>
    </row>
    <row r="3652" spans="20:21" x14ac:dyDescent="0.2">
      <c r="T3652" s="11"/>
      <c r="U3652" s="11"/>
    </row>
    <row r="3653" spans="20:21" x14ac:dyDescent="0.2">
      <c r="T3653" s="11"/>
      <c r="U3653" s="11"/>
    </row>
    <row r="3654" spans="20:21" x14ac:dyDescent="0.2">
      <c r="T3654" s="11"/>
      <c r="U3654" s="11"/>
    </row>
    <row r="3655" spans="20:21" x14ac:dyDescent="0.2">
      <c r="T3655" s="11"/>
      <c r="U3655" s="11"/>
    </row>
    <row r="3656" spans="20:21" x14ac:dyDescent="0.2">
      <c r="T3656" s="11"/>
      <c r="U3656" s="11"/>
    </row>
    <row r="3657" spans="20:21" x14ac:dyDescent="0.2">
      <c r="T3657" s="11"/>
      <c r="U3657" s="11"/>
    </row>
    <row r="3658" spans="20:21" x14ac:dyDescent="0.2">
      <c r="T3658" s="11"/>
      <c r="U3658" s="11"/>
    </row>
    <row r="3659" spans="20:21" x14ac:dyDescent="0.2">
      <c r="T3659" s="11"/>
      <c r="U3659" s="11"/>
    </row>
    <row r="3660" spans="20:21" x14ac:dyDescent="0.2">
      <c r="T3660" s="11"/>
      <c r="U3660" s="11"/>
    </row>
    <row r="3661" spans="20:21" x14ac:dyDescent="0.2">
      <c r="T3661" s="11"/>
      <c r="U3661" s="11"/>
    </row>
    <row r="3662" spans="20:21" x14ac:dyDescent="0.2">
      <c r="T3662" s="11"/>
      <c r="U3662" s="11"/>
    </row>
    <row r="3663" spans="20:21" x14ac:dyDescent="0.2">
      <c r="T3663" s="11"/>
      <c r="U3663" s="11"/>
    </row>
    <row r="3664" spans="20:21" x14ac:dyDescent="0.2">
      <c r="T3664" s="11"/>
      <c r="U3664" s="11"/>
    </row>
    <row r="3665" spans="20:21" x14ac:dyDescent="0.2">
      <c r="T3665" s="11"/>
      <c r="U3665" s="11"/>
    </row>
    <row r="3666" spans="20:21" x14ac:dyDescent="0.2">
      <c r="T3666" s="11"/>
      <c r="U3666" s="11"/>
    </row>
    <row r="3667" spans="20:21" x14ac:dyDescent="0.2">
      <c r="T3667" s="11"/>
      <c r="U3667" s="11"/>
    </row>
    <row r="3668" spans="20:21" x14ac:dyDescent="0.2">
      <c r="T3668" s="11"/>
      <c r="U3668" s="11"/>
    </row>
    <row r="3669" spans="20:21" x14ac:dyDescent="0.2">
      <c r="T3669" s="11"/>
      <c r="U3669" s="11"/>
    </row>
    <row r="3670" spans="20:21" x14ac:dyDescent="0.2">
      <c r="T3670" s="11"/>
      <c r="U3670" s="11"/>
    </row>
    <row r="3671" spans="20:21" x14ac:dyDescent="0.2">
      <c r="T3671" s="11"/>
      <c r="U3671" s="11"/>
    </row>
    <row r="3672" spans="20:21" x14ac:dyDescent="0.2">
      <c r="T3672" s="11"/>
      <c r="U3672" s="11"/>
    </row>
    <row r="3673" spans="20:21" x14ac:dyDescent="0.2">
      <c r="T3673" s="11"/>
      <c r="U3673" s="11"/>
    </row>
    <row r="3674" spans="20:21" x14ac:dyDescent="0.2">
      <c r="T3674" s="11"/>
      <c r="U3674" s="11"/>
    </row>
    <row r="3675" spans="20:21" x14ac:dyDescent="0.2">
      <c r="T3675" s="11"/>
      <c r="U3675" s="11"/>
    </row>
    <row r="3676" spans="20:21" x14ac:dyDescent="0.2">
      <c r="T3676" s="11"/>
      <c r="U3676" s="11"/>
    </row>
    <row r="3677" spans="20:21" x14ac:dyDescent="0.2">
      <c r="T3677" s="11"/>
      <c r="U3677" s="11"/>
    </row>
    <row r="3678" spans="20:21" x14ac:dyDescent="0.2">
      <c r="T3678" s="11"/>
      <c r="U3678" s="11"/>
    </row>
    <row r="3679" spans="20:21" x14ac:dyDescent="0.2">
      <c r="T3679" s="11"/>
      <c r="U3679" s="11"/>
    </row>
    <row r="3680" spans="20:21" x14ac:dyDescent="0.2">
      <c r="T3680" s="11"/>
      <c r="U3680" s="11"/>
    </row>
    <row r="3681" spans="20:21" x14ac:dyDescent="0.2">
      <c r="T3681" s="11"/>
      <c r="U3681" s="11"/>
    </row>
    <row r="3682" spans="20:21" x14ac:dyDescent="0.2">
      <c r="T3682" s="11"/>
      <c r="U3682" s="11"/>
    </row>
    <row r="3683" spans="20:21" x14ac:dyDescent="0.2">
      <c r="T3683" s="11"/>
      <c r="U3683" s="11"/>
    </row>
    <row r="3684" spans="20:21" x14ac:dyDescent="0.2">
      <c r="T3684" s="11"/>
      <c r="U3684" s="11"/>
    </row>
    <row r="3685" spans="20:21" x14ac:dyDescent="0.2">
      <c r="T3685" s="11"/>
      <c r="U3685" s="11"/>
    </row>
    <row r="3686" spans="20:21" x14ac:dyDescent="0.2">
      <c r="T3686" s="11"/>
      <c r="U3686" s="11"/>
    </row>
    <row r="3687" spans="20:21" x14ac:dyDescent="0.2">
      <c r="T3687" s="11"/>
      <c r="U3687" s="11"/>
    </row>
    <row r="3688" spans="20:21" x14ac:dyDescent="0.2">
      <c r="T3688" s="11"/>
      <c r="U3688" s="11"/>
    </row>
    <row r="3689" spans="20:21" x14ac:dyDescent="0.2">
      <c r="T3689" s="11"/>
      <c r="U3689" s="11"/>
    </row>
    <row r="3690" spans="20:21" x14ac:dyDescent="0.2">
      <c r="T3690" s="11"/>
      <c r="U3690" s="11"/>
    </row>
    <row r="3691" spans="20:21" x14ac:dyDescent="0.2">
      <c r="T3691" s="11"/>
      <c r="U3691" s="11"/>
    </row>
    <row r="3692" spans="20:21" x14ac:dyDescent="0.2">
      <c r="T3692" s="11"/>
      <c r="U3692" s="11"/>
    </row>
    <row r="3693" spans="20:21" x14ac:dyDescent="0.2">
      <c r="T3693" s="11"/>
      <c r="U3693" s="11"/>
    </row>
    <row r="3694" spans="20:21" x14ac:dyDescent="0.2">
      <c r="T3694" s="11"/>
      <c r="U3694" s="11"/>
    </row>
    <row r="3695" spans="20:21" x14ac:dyDescent="0.2">
      <c r="T3695" s="11"/>
      <c r="U3695" s="11"/>
    </row>
    <row r="3696" spans="20:21" x14ac:dyDescent="0.2">
      <c r="T3696" s="11"/>
      <c r="U3696" s="11"/>
    </row>
    <row r="3697" spans="20:21" x14ac:dyDescent="0.2">
      <c r="T3697" s="11"/>
      <c r="U3697" s="11"/>
    </row>
    <row r="3698" spans="20:21" x14ac:dyDescent="0.2">
      <c r="T3698" s="11"/>
      <c r="U3698" s="11"/>
    </row>
    <row r="3699" spans="20:21" x14ac:dyDescent="0.2">
      <c r="T3699" s="11"/>
      <c r="U3699" s="11"/>
    </row>
    <row r="3700" spans="20:21" x14ac:dyDescent="0.2">
      <c r="T3700" s="11"/>
      <c r="U3700" s="11"/>
    </row>
    <row r="3701" spans="20:21" x14ac:dyDescent="0.2">
      <c r="T3701" s="11"/>
      <c r="U3701" s="11"/>
    </row>
    <row r="3702" spans="20:21" x14ac:dyDescent="0.2">
      <c r="T3702" s="11"/>
      <c r="U3702" s="11"/>
    </row>
    <row r="3703" spans="20:21" x14ac:dyDescent="0.2">
      <c r="T3703" s="11"/>
      <c r="U3703" s="11"/>
    </row>
    <row r="3704" spans="20:21" x14ac:dyDescent="0.2">
      <c r="T3704" s="11"/>
      <c r="U3704" s="11"/>
    </row>
    <row r="3705" spans="20:21" x14ac:dyDescent="0.2">
      <c r="T3705" s="11"/>
      <c r="U3705" s="11"/>
    </row>
    <row r="3706" spans="20:21" x14ac:dyDescent="0.2">
      <c r="T3706" s="11"/>
      <c r="U3706" s="11"/>
    </row>
    <row r="3707" spans="20:21" x14ac:dyDescent="0.2">
      <c r="T3707" s="11"/>
      <c r="U3707" s="11"/>
    </row>
    <row r="3708" spans="20:21" x14ac:dyDescent="0.2">
      <c r="T3708" s="11"/>
      <c r="U3708" s="11"/>
    </row>
    <row r="3709" spans="20:21" x14ac:dyDescent="0.2">
      <c r="T3709" s="11"/>
      <c r="U3709" s="11"/>
    </row>
    <row r="3710" spans="20:21" x14ac:dyDescent="0.2">
      <c r="T3710" s="11"/>
      <c r="U3710" s="11"/>
    </row>
    <row r="3711" spans="20:21" x14ac:dyDescent="0.2">
      <c r="T3711" s="11"/>
      <c r="U3711" s="11"/>
    </row>
    <row r="3712" spans="20:21" x14ac:dyDescent="0.2">
      <c r="T3712" s="11"/>
      <c r="U3712" s="11"/>
    </row>
    <row r="3713" spans="20:21" x14ac:dyDescent="0.2">
      <c r="T3713" s="11"/>
      <c r="U3713" s="11"/>
    </row>
    <row r="3714" spans="20:21" x14ac:dyDescent="0.2">
      <c r="T3714" s="11"/>
      <c r="U3714" s="11"/>
    </row>
    <row r="3715" spans="20:21" x14ac:dyDescent="0.2">
      <c r="T3715" s="11"/>
      <c r="U3715" s="11"/>
    </row>
    <row r="3716" spans="20:21" x14ac:dyDescent="0.2">
      <c r="T3716" s="11"/>
      <c r="U3716" s="11"/>
    </row>
    <row r="3717" spans="20:21" x14ac:dyDescent="0.2">
      <c r="T3717" s="11"/>
      <c r="U3717" s="11"/>
    </row>
    <row r="3718" spans="20:21" x14ac:dyDescent="0.2">
      <c r="T3718" s="11"/>
      <c r="U3718" s="11"/>
    </row>
    <row r="3719" spans="20:21" x14ac:dyDescent="0.2">
      <c r="T3719" s="11"/>
      <c r="U3719" s="11"/>
    </row>
    <row r="3720" spans="20:21" x14ac:dyDescent="0.2">
      <c r="T3720" s="11"/>
      <c r="U3720" s="11"/>
    </row>
    <row r="3721" spans="20:21" x14ac:dyDescent="0.2">
      <c r="T3721" s="11"/>
      <c r="U3721" s="11"/>
    </row>
    <row r="3722" spans="20:21" x14ac:dyDescent="0.2">
      <c r="T3722" s="11"/>
      <c r="U3722" s="11"/>
    </row>
    <row r="3723" spans="20:21" x14ac:dyDescent="0.2">
      <c r="T3723" s="11"/>
      <c r="U3723" s="11"/>
    </row>
    <row r="3724" spans="20:21" x14ac:dyDescent="0.2">
      <c r="T3724" s="11"/>
      <c r="U3724" s="11"/>
    </row>
    <row r="3725" spans="20:21" x14ac:dyDescent="0.2">
      <c r="T3725" s="11"/>
      <c r="U3725" s="11"/>
    </row>
    <row r="3726" spans="20:21" x14ac:dyDescent="0.2">
      <c r="T3726" s="11"/>
      <c r="U3726" s="11"/>
    </row>
    <row r="3727" spans="20:21" x14ac:dyDescent="0.2">
      <c r="T3727" s="11"/>
      <c r="U3727" s="11"/>
    </row>
    <row r="3728" spans="20:21" x14ac:dyDescent="0.2">
      <c r="T3728" s="11"/>
      <c r="U3728" s="11"/>
    </row>
    <row r="3729" spans="20:21" x14ac:dyDescent="0.2">
      <c r="T3729" s="11"/>
      <c r="U3729" s="11"/>
    </row>
    <row r="3730" spans="20:21" x14ac:dyDescent="0.2">
      <c r="T3730" s="11"/>
      <c r="U3730" s="11"/>
    </row>
    <row r="3731" spans="20:21" x14ac:dyDescent="0.2">
      <c r="T3731" s="11"/>
      <c r="U3731" s="11"/>
    </row>
    <row r="3732" spans="20:21" x14ac:dyDescent="0.2">
      <c r="T3732" s="11"/>
      <c r="U3732" s="11"/>
    </row>
    <row r="3733" spans="20:21" x14ac:dyDescent="0.2">
      <c r="T3733" s="11"/>
      <c r="U3733" s="11"/>
    </row>
    <row r="3734" spans="20:21" x14ac:dyDescent="0.2">
      <c r="T3734" s="11"/>
      <c r="U3734" s="11"/>
    </row>
    <row r="3735" spans="20:21" x14ac:dyDescent="0.2">
      <c r="T3735" s="11"/>
      <c r="U3735" s="11"/>
    </row>
    <row r="3736" spans="20:21" x14ac:dyDescent="0.2">
      <c r="T3736" s="11"/>
      <c r="U3736" s="11"/>
    </row>
    <row r="3737" spans="20:21" x14ac:dyDescent="0.2">
      <c r="T3737" s="11"/>
      <c r="U3737" s="11"/>
    </row>
    <row r="3738" spans="20:21" x14ac:dyDescent="0.2">
      <c r="T3738" s="11"/>
      <c r="U3738" s="11"/>
    </row>
    <row r="3739" spans="20:21" x14ac:dyDescent="0.2">
      <c r="T3739" s="11"/>
      <c r="U3739" s="11"/>
    </row>
    <row r="3740" spans="20:21" x14ac:dyDescent="0.2">
      <c r="T3740" s="11"/>
      <c r="U3740" s="11"/>
    </row>
    <row r="3741" spans="20:21" x14ac:dyDescent="0.2">
      <c r="T3741" s="11"/>
      <c r="U3741" s="11"/>
    </row>
    <row r="3742" spans="20:21" x14ac:dyDescent="0.2">
      <c r="T3742" s="11"/>
      <c r="U3742" s="11"/>
    </row>
    <row r="3743" spans="20:21" x14ac:dyDescent="0.2">
      <c r="T3743" s="11"/>
      <c r="U3743" s="11"/>
    </row>
    <row r="3744" spans="20:21" x14ac:dyDescent="0.2">
      <c r="T3744" s="11"/>
      <c r="U3744" s="11"/>
    </row>
    <row r="3745" spans="20:21" x14ac:dyDescent="0.2">
      <c r="T3745" s="11"/>
      <c r="U3745" s="11"/>
    </row>
    <row r="3746" spans="20:21" x14ac:dyDescent="0.2">
      <c r="T3746" s="11"/>
      <c r="U3746" s="11"/>
    </row>
    <row r="3747" spans="20:21" x14ac:dyDescent="0.2">
      <c r="T3747" s="11"/>
      <c r="U3747" s="11"/>
    </row>
    <row r="3748" spans="20:21" x14ac:dyDescent="0.2">
      <c r="T3748" s="11"/>
      <c r="U3748" s="11"/>
    </row>
    <row r="3749" spans="20:21" x14ac:dyDescent="0.2">
      <c r="T3749" s="11"/>
      <c r="U3749" s="11"/>
    </row>
    <row r="3750" spans="20:21" x14ac:dyDescent="0.2">
      <c r="T3750" s="11"/>
      <c r="U3750" s="11"/>
    </row>
    <row r="3751" spans="20:21" x14ac:dyDescent="0.2">
      <c r="T3751" s="11"/>
      <c r="U3751" s="11"/>
    </row>
    <row r="3752" spans="20:21" x14ac:dyDescent="0.2">
      <c r="T3752" s="11"/>
      <c r="U3752" s="11"/>
    </row>
    <row r="3753" spans="20:21" x14ac:dyDescent="0.2">
      <c r="T3753" s="11"/>
      <c r="U3753" s="11"/>
    </row>
    <row r="3754" spans="20:21" x14ac:dyDescent="0.2">
      <c r="T3754" s="11"/>
      <c r="U3754" s="11"/>
    </row>
    <row r="3755" spans="20:21" x14ac:dyDescent="0.2">
      <c r="T3755" s="11"/>
      <c r="U3755" s="11"/>
    </row>
    <row r="3756" spans="20:21" x14ac:dyDescent="0.2">
      <c r="T3756" s="11"/>
      <c r="U3756" s="11"/>
    </row>
    <row r="3757" spans="20:21" x14ac:dyDescent="0.2">
      <c r="T3757" s="11"/>
      <c r="U3757" s="11"/>
    </row>
    <row r="3758" spans="20:21" x14ac:dyDescent="0.2">
      <c r="T3758" s="11"/>
      <c r="U3758" s="11"/>
    </row>
    <row r="3759" spans="20:21" x14ac:dyDescent="0.2">
      <c r="T3759" s="11"/>
      <c r="U3759" s="11"/>
    </row>
    <row r="3760" spans="20:21" x14ac:dyDescent="0.2">
      <c r="T3760" s="11"/>
      <c r="U3760" s="11"/>
    </row>
    <row r="3761" spans="20:21" x14ac:dyDescent="0.2">
      <c r="T3761" s="11"/>
      <c r="U3761" s="11"/>
    </row>
    <row r="3762" spans="20:21" x14ac:dyDescent="0.2">
      <c r="T3762" s="11"/>
      <c r="U3762" s="11"/>
    </row>
    <row r="3763" spans="20:21" x14ac:dyDescent="0.2">
      <c r="T3763" s="11"/>
      <c r="U3763" s="11"/>
    </row>
    <row r="3764" spans="20:21" x14ac:dyDescent="0.2">
      <c r="T3764" s="11"/>
      <c r="U3764" s="11"/>
    </row>
    <row r="3765" spans="20:21" x14ac:dyDescent="0.2">
      <c r="T3765" s="11"/>
      <c r="U3765" s="11"/>
    </row>
    <row r="3766" spans="20:21" x14ac:dyDescent="0.2">
      <c r="T3766" s="11"/>
      <c r="U3766" s="11"/>
    </row>
    <row r="3767" spans="20:21" x14ac:dyDescent="0.2">
      <c r="T3767" s="11"/>
      <c r="U3767" s="11"/>
    </row>
    <row r="3768" spans="20:21" x14ac:dyDescent="0.2">
      <c r="T3768" s="11"/>
      <c r="U3768" s="11"/>
    </row>
    <row r="3769" spans="20:21" x14ac:dyDescent="0.2">
      <c r="T3769" s="11"/>
      <c r="U3769" s="11"/>
    </row>
    <row r="3770" spans="20:21" x14ac:dyDescent="0.2">
      <c r="T3770" s="11"/>
      <c r="U3770" s="11"/>
    </row>
    <row r="3771" spans="20:21" x14ac:dyDescent="0.2">
      <c r="T3771" s="11"/>
      <c r="U3771" s="11"/>
    </row>
    <row r="3772" spans="20:21" x14ac:dyDescent="0.2">
      <c r="T3772" s="11"/>
      <c r="U3772" s="11"/>
    </row>
    <row r="3773" spans="20:21" x14ac:dyDescent="0.2">
      <c r="T3773" s="11"/>
      <c r="U3773" s="11"/>
    </row>
    <row r="3774" spans="20:21" x14ac:dyDescent="0.2">
      <c r="T3774" s="11"/>
      <c r="U3774" s="11"/>
    </row>
    <row r="3775" spans="20:21" x14ac:dyDescent="0.2">
      <c r="T3775" s="11"/>
      <c r="U3775" s="11"/>
    </row>
    <row r="3776" spans="20:21" x14ac:dyDescent="0.2">
      <c r="T3776" s="11"/>
      <c r="U3776" s="11"/>
    </row>
    <row r="3777" spans="20:21" x14ac:dyDescent="0.2">
      <c r="T3777" s="11"/>
      <c r="U3777" s="11"/>
    </row>
    <row r="3778" spans="20:21" x14ac:dyDescent="0.2">
      <c r="T3778" s="11"/>
      <c r="U3778" s="11"/>
    </row>
    <row r="3779" spans="20:21" x14ac:dyDescent="0.2">
      <c r="T3779" s="11"/>
      <c r="U3779" s="11"/>
    </row>
    <row r="3780" spans="20:21" x14ac:dyDescent="0.2">
      <c r="T3780" s="11"/>
      <c r="U3780" s="11"/>
    </row>
    <row r="3781" spans="20:21" x14ac:dyDescent="0.2">
      <c r="T3781" s="11"/>
      <c r="U3781" s="11"/>
    </row>
    <row r="3782" spans="20:21" x14ac:dyDescent="0.2">
      <c r="T3782" s="11"/>
      <c r="U3782" s="11"/>
    </row>
    <row r="3783" spans="20:21" x14ac:dyDescent="0.2">
      <c r="T3783" s="11"/>
      <c r="U3783" s="11"/>
    </row>
    <row r="3784" spans="20:21" x14ac:dyDescent="0.2">
      <c r="T3784" s="11"/>
      <c r="U3784" s="11"/>
    </row>
    <row r="3785" spans="20:21" x14ac:dyDescent="0.2">
      <c r="T3785" s="11"/>
      <c r="U3785" s="11"/>
    </row>
    <row r="3786" spans="20:21" x14ac:dyDescent="0.2">
      <c r="T3786" s="11"/>
      <c r="U3786" s="11"/>
    </row>
    <row r="3787" spans="20:21" x14ac:dyDescent="0.2">
      <c r="T3787" s="11"/>
      <c r="U3787" s="11"/>
    </row>
    <row r="3788" spans="20:21" x14ac:dyDescent="0.2">
      <c r="T3788" s="11"/>
      <c r="U3788" s="11"/>
    </row>
    <row r="3789" spans="20:21" x14ac:dyDescent="0.2">
      <c r="T3789" s="11"/>
      <c r="U3789" s="11"/>
    </row>
    <row r="3790" spans="20:21" x14ac:dyDescent="0.2">
      <c r="T3790" s="11"/>
      <c r="U3790" s="11"/>
    </row>
    <row r="3791" spans="20:21" x14ac:dyDescent="0.2">
      <c r="T3791" s="11"/>
      <c r="U3791" s="11"/>
    </row>
    <row r="3792" spans="20:21" x14ac:dyDescent="0.2">
      <c r="T3792" s="11"/>
      <c r="U3792" s="11"/>
    </row>
    <row r="3793" spans="20:21" x14ac:dyDescent="0.2">
      <c r="T3793" s="11"/>
      <c r="U3793" s="11"/>
    </row>
    <row r="3794" spans="20:21" x14ac:dyDescent="0.2">
      <c r="T3794" s="11"/>
      <c r="U3794" s="11"/>
    </row>
    <row r="3795" spans="20:21" x14ac:dyDescent="0.2">
      <c r="T3795" s="11"/>
      <c r="U3795" s="11"/>
    </row>
    <row r="3796" spans="20:21" x14ac:dyDescent="0.2">
      <c r="T3796" s="11"/>
      <c r="U3796" s="11"/>
    </row>
    <row r="3797" spans="20:21" x14ac:dyDescent="0.2">
      <c r="T3797" s="11"/>
      <c r="U3797" s="11"/>
    </row>
    <row r="3798" spans="20:21" x14ac:dyDescent="0.2">
      <c r="T3798" s="11"/>
      <c r="U3798" s="11"/>
    </row>
    <row r="3799" spans="20:21" x14ac:dyDescent="0.2">
      <c r="T3799" s="11"/>
      <c r="U3799" s="11"/>
    </row>
    <row r="3800" spans="20:21" x14ac:dyDescent="0.2">
      <c r="T3800" s="11"/>
      <c r="U3800" s="11"/>
    </row>
    <row r="3801" spans="20:21" x14ac:dyDescent="0.2">
      <c r="T3801" s="11"/>
      <c r="U3801" s="11"/>
    </row>
    <row r="3802" spans="20:21" x14ac:dyDescent="0.2">
      <c r="T3802" s="11"/>
      <c r="U3802" s="11"/>
    </row>
    <row r="3803" spans="20:21" x14ac:dyDescent="0.2">
      <c r="T3803" s="11"/>
      <c r="U3803" s="11"/>
    </row>
    <row r="3804" spans="20:21" x14ac:dyDescent="0.2">
      <c r="T3804" s="11"/>
      <c r="U3804" s="11"/>
    </row>
    <row r="3805" spans="20:21" x14ac:dyDescent="0.2">
      <c r="T3805" s="11"/>
      <c r="U3805" s="11"/>
    </row>
    <row r="3806" spans="20:21" x14ac:dyDescent="0.2">
      <c r="T3806" s="11"/>
      <c r="U3806" s="11"/>
    </row>
    <row r="3807" spans="20:21" x14ac:dyDescent="0.2">
      <c r="T3807" s="11"/>
      <c r="U3807" s="11"/>
    </row>
    <row r="3808" spans="20:21" x14ac:dyDescent="0.2">
      <c r="T3808" s="11"/>
      <c r="U3808" s="11"/>
    </row>
    <row r="3809" spans="20:21" x14ac:dyDescent="0.2">
      <c r="T3809" s="11"/>
      <c r="U3809" s="11"/>
    </row>
    <row r="3810" spans="20:21" x14ac:dyDescent="0.2">
      <c r="T3810" s="11"/>
      <c r="U3810" s="11"/>
    </row>
    <row r="3811" spans="20:21" x14ac:dyDescent="0.2">
      <c r="T3811" s="11"/>
      <c r="U3811" s="11"/>
    </row>
    <row r="3812" spans="20:21" x14ac:dyDescent="0.2">
      <c r="T3812" s="11"/>
      <c r="U3812" s="11"/>
    </row>
    <row r="3813" spans="20:21" x14ac:dyDescent="0.2">
      <c r="T3813" s="11"/>
      <c r="U3813" s="11"/>
    </row>
    <row r="3814" spans="20:21" x14ac:dyDescent="0.2">
      <c r="T3814" s="11"/>
      <c r="U3814" s="11"/>
    </row>
    <row r="3815" spans="20:21" x14ac:dyDescent="0.2">
      <c r="T3815" s="11"/>
      <c r="U3815" s="11"/>
    </row>
    <row r="3816" spans="20:21" x14ac:dyDescent="0.2">
      <c r="T3816" s="11"/>
      <c r="U3816" s="11"/>
    </row>
    <row r="3817" spans="20:21" x14ac:dyDescent="0.2">
      <c r="T3817" s="11"/>
      <c r="U3817" s="11"/>
    </row>
    <row r="3818" spans="20:21" x14ac:dyDescent="0.2">
      <c r="T3818" s="11"/>
      <c r="U3818" s="11"/>
    </row>
    <row r="3819" spans="20:21" x14ac:dyDescent="0.2">
      <c r="T3819" s="11"/>
      <c r="U3819" s="11"/>
    </row>
    <row r="3820" spans="20:21" x14ac:dyDescent="0.2">
      <c r="T3820" s="11"/>
      <c r="U3820" s="11"/>
    </row>
    <row r="3821" spans="20:21" x14ac:dyDescent="0.2">
      <c r="T3821" s="11"/>
      <c r="U3821" s="11"/>
    </row>
    <row r="3822" spans="20:21" x14ac:dyDescent="0.2">
      <c r="T3822" s="11"/>
      <c r="U3822" s="11"/>
    </row>
    <row r="3823" spans="20:21" x14ac:dyDescent="0.2">
      <c r="T3823" s="11"/>
      <c r="U3823" s="11"/>
    </row>
    <row r="3824" spans="20:21" x14ac:dyDescent="0.2">
      <c r="T3824" s="11"/>
      <c r="U3824" s="11"/>
    </row>
    <row r="3825" spans="20:21" x14ac:dyDescent="0.2">
      <c r="T3825" s="11"/>
      <c r="U3825" s="11"/>
    </row>
    <row r="3826" spans="20:21" x14ac:dyDescent="0.2">
      <c r="T3826" s="11"/>
      <c r="U3826" s="11"/>
    </row>
    <row r="3827" spans="20:21" x14ac:dyDescent="0.2">
      <c r="T3827" s="11"/>
      <c r="U3827" s="11"/>
    </row>
    <row r="3828" spans="20:21" x14ac:dyDescent="0.2">
      <c r="T3828" s="11"/>
      <c r="U3828" s="11"/>
    </row>
    <row r="3829" spans="20:21" x14ac:dyDescent="0.2">
      <c r="T3829" s="11"/>
      <c r="U3829" s="11"/>
    </row>
    <row r="3830" spans="20:21" x14ac:dyDescent="0.2">
      <c r="T3830" s="11"/>
      <c r="U3830" s="11"/>
    </row>
    <row r="3831" spans="20:21" x14ac:dyDescent="0.2">
      <c r="T3831" s="11"/>
      <c r="U3831" s="11"/>
    </row>
    <row r="3832" spans="20:21" x14ac:dyDescent="0.2">
      <c r="T3832" s="11"/>
      <c r="U3832" s="11"/>
    </row>
    <row r="3833" spans="20:21" x14ac:dyDescent="0.2">
      <c r="T3833" s="11"/>
      <c r="U3833" s="11"/>
    </row>
    <row r="3834" spans="20:21" x14ac:dyDescent="0.2">
      <c r="T3834" s="11"/>
      <c r="U3834" s="11"/>
    </row>
    <row r="3835" spans="20:21" x14ac:dyDescent="0.2">
      <c r="T3835" s="11"/>
      <c r="U3835" s="11"/>
    </row>
    <row r="3836" spans="20:21" x14ac:dyDescent="0.2">
      <c r="T3836" s="11"/>
      <c r="U3836" s="11"/>
    </row>
    <row r="3837" spans="20:21" x14ac:dyDescent="0.2">
      <c r="T3837" s="11"/>
      <c r="U3837" s="11"/>
    </row>
    <row r="3838" spans="20:21" x14ac:dyDescent="0.2">
      <c r="T3838" s="11"/>
      <c r="U3838" s="11"/>
    </row>
    <row r="3839" spans="20:21" x14ac:dyDescent="0.2">
      <c r="T3839" s="11"/>
      <c r="U3839" s="11"/>
    </row>
    <row r="3840" spans="20:21" x14ac:dyDescent="0.2">
      <c r="T3840" s="11"/>
      <c r="U3840" s="11"/>
    </row>
    <row r="3841" spans="20:21" x14ac:dyDescent="0.2">
      <c r="T3841" s="11"/>
      <c r="U3841" s="11"/>
    </row>
    <row r="3842" spans="20:21" x14ac:dyDescent="0.2">
      <c r="T3842" s="11"/>
      <c r="U3842" s="11"/>
    </row>
    <row r="3843" spans="20:21" x14ac:dyDescent="0.2">
      <c r="T3843" s="11"/>
      <c r="U3843" s="11"/>
    </row>
    <row r="3844" spans="20:21" x14ac:dyDescent="0.2">
      <c r="T3844" s="11"/>
      <c r="U3844" s="11"/>
    </row>
    <row r="3845" spans="20:21" x14ac:dyDescent="0.2">
      <c r="T3845" s="11"/>
      <c r="U3845" s="11"/>
    </row>
    <row r="3846" spans="20:21" x14ac:dyDescent="0.2">
      <c r="T3846" s="11"/>
      <c r="U3846" s="11"/>
    </row>
    <row r="3847" spans="20:21" x14ac:dyDescent="0.2">
      <c r="T3847" s="11"/>
      <c r="U3847" s="11"/>
    </row>
    <row r="3848" spans="20:21" x14ac:dyDescent="0.2">
      <c r="T3848" s="11"/>
      <c r="U3848" s="11"/>
    </row>
    <row r="3849" spans="20:21" x14ac:dyDescent="0.2">
      <c r="T3849" s="11"/>
      <c r="U3849" s="11"/>
    </row>
    <row r="3850" spans="20:21" x14ac:dyDescent="0.2">
      <c r="T3850" s="11"/>
      <c r="U3850" s="11"/>
    </row>
    <row r="3851" spans="20:21" x14ac:dyDescent="0.2">
      <c r="T3851" s="11"/>
      <c r="U3851" s="11"/>
    </row>
    <row r="3852" spans="20:21" x14ac:dyDescent="0.2">
      <c r="T3852" s="11"/>
      <c r="U3852" s="11"/>
    </row>
    <row r="3853" spans="20:21" x14ac:dyDescent="0.2">
      <c r="T3853" s="11"/>
      <c r="U3853" s="11"/>
    </row>
    <row r="3854" spans="20:21" x14ac:dyDescent="0.2">
      <c r="T3854" s="11"/>
      <c r="U3854" s="11"/>
    </row>
    <row r="3855" spans="20:21" x14ac:dyDescent="0.2">
      <c r="T3855" s="11"/>
      <c r="U3855" s="11"/>
    </row>
    <row r="3856" spans="20:21" x14ac:dyDescent="0.2">
      <c r="T3856" s="11"/>
      <c r="U3856" s="11"/>
    </row>
    <row r="3857" spans="20:21" x14ac:dyDescent="0.2">
      <c r="T3857" s="11"/>
      <c r="U3857" s="11"/>
    </row>
    <row r="3858" spans="20:21" x14ac:dyDescent="0.2">
      <c r="T3858" s="11"/>
      <c r="U3858" s="11"/>
    </row>
    <row r="3859" spans="20:21" x14ac:dyDescent="0.2">
      <c r="T3859" s="11"/>
      <c r="U3859" s="11"/>
    </row>
    <row r="3860" spans="20:21" x14ac:dyDescent="0.2">
      <c r="T3860" s="11"/>
      <c r="U3860" s="11"/>
    </row>
    <row r="3861" spans="20:21" x14ac:dyDescent="0.2">
      <c r="T3861" s="11"/>
      <c r="U3861" s="11"/>
    </row>
    <row r="3862" spans="20:21" x14ac:dyDescent="0.2">
      <c r="T3862" s="11"/>
      <c r="U3862" s="11"/>
    </row>
    <row r="3863" spans="20:21" x14ac:dyDescent="0.2">
      <c r="T3863" s="11"/>
      <c r="U3863" s="11"/>
    </row>
    <row r="3864" spans="20:21" x14ac:dyDescent="0.2">
      <c r="T3864" s="11"/>
      <c r="U3864" s="11"/>
    </row>
    <row r="3865" spans="20:21" x14ac:dyDescent="0.2">
      <c r="T3865" s="11"/>
      <c r="U3865" s="11"/>
    </row>
    <row r="3866" spans="20:21" x14ac:dyDescent="0.2">
      <c r="T3866" s="11"/>
      <c r="U3866" s="11"/>
    </row>
    <row r="3867" spans="20:21" x14ac:dyDescent="0.2">
      <c r="T3867" s="11"/>
      <c r="U3867" s="11"/>
    </row>
    <row r="3868" spans="20:21" x14ac:dyDescent="0.2">
      <c r="T3868" s="11"/>
      <c r="U3868" s="11"/>
    </row>
    <row r="3869" spans="20:21" x14ac:dyDescent="0.2">
      <c r="T3869" s="11"/>
      <c r="U3869" s="11"/>
    </row>
    <row r="3870" spans="20:21" x14ac:dyDescent="0.2">
      <c r="T3870" s="11"/>
      <c r="U3870" s="11"/>
    </row>
    <row r="3871" spans="20:21" x14ac:dyDescent="0.2">
      <c r="T3871" s="11"/>
      <c r="U3871" s="11"/>
    </row>
    <row r="3872" spans="20:21" x14ac:dyDescent="0.2">
      <c r="T3872" s="11"/>
      <c r="U3872" s="11"/>
    </row>
    <row r="3873" spans="20:21" x14ac:dyDescent="0.2">
      <c r="T3873" s="11"/>
      <c r="U3873" s="11"/>
    </row>
    <row r="3874" spans="20:21" x14ac:dyDescent="0.2">
      <c r="T3874" s="11"/>
      <c r="U3874" s="11"/>
    </row>
    <row r="3875" spans="20:21" x14ac:dyDescent="0.2">
      <c r="T3875" s="11"/>
      <c r="U3875" s="11"/>
    </row>
    <row r="3876" spans="20:21" x14ac:dyDescent="0.2">
      <c r="T3876" s="11"/>
      <c r="U3876" s="11"/>
    </row>
    <row r="3877" spans="20:21" x14ac:dyDescent="0.2">
      <c r="T3877" s="11"/>
      <c r="U3877" s="11"/>
    </row>
    <row r="3878" spans="20:21" x14ac:dyDescent="0.2">
      <c r="T3878" s="11"/>
      <c r="U3878" s="11"/>
    </row>
    <row r="3879" spans="20:21" x14ac:dyDescent="0.2">
      <c r="T3879" s="11"/>
      <c r="U3879" s="11"/>
    </row>
    <row r="3880" spans="20:21" x14ac:dyDescent="0.2">
      <c r="T3880" s="11"/>
      <c r="U3880" s="11"/>
    </row>
    <row r="3881" spans="20:21" x14ac:dyDescent="0.2">
      <c r="T3881" s="11"/>
      <c r="U3881" s="11"/>
    </row>
    <row r="3882" spans="20:21" x14ac:dyDescent="0.2">
      <c r="T3882" s="11"/>
      <c r="U3882" s="11"/>
    </row>
    <row r="3883" spans="20:21" x14ac:dyDescent="0.2">
      <c r="T3883" s="11"/>
      <c r="U3883" s="11"/>
    </row>
    <row r="3884" spans="20:21" x14ac:dyDescent="0.2">
      <c r="T3884" s="11"/>
      <c r="U3884" s="11"/>
    </row>
    <row r="3885" spans="20:21" x14ac:dyDescent="0.2">
      <c r="T3885" s="11"/>
      <c r="U3885" s="11"/>
    </row>
    <row r="3886" spans="20:21" x14ac:dyDescent="0.2">
      <c r="T3886" s="11"/>
      <c r="U3886" s="11"/>
    </row>
    <row r="3887" spans="20:21" x14ac:dyDescent="0.2">
      <c r="T3887" s="11"/>
      <c r="U3887" s="11"/>
    </row>
    <row r="3888" spans="20:21" x14ac:dyDescent="0.2">
      <c r="T3888" s="11"/>
      <c r="U3888" s="11"/>
    </row>
    <row r="3889" spans="20:21" x14ac:dyDescent="0.2">
      <c r="T3889" s="11"/>
      <c r="U3889" s="11"/>
    </row>
    <row r="3890" spans="20:21" x14ac:dyDescent="0.2">
      <c r="T3890" s="11"/>
      <c r="U3890" s="11"/>
    </row>
    <row r="3891" spans="20:21" x14ac:dyDescent="0.2">
      <c r="T3891" s="11"/>
      <c r="U3891" s="11"/>
    </row>
    <row r="3892" spans="20:21" x14ac:dyDescent="0.2">
      <c r="T3892" s="11"/>
      <c r="U3892" s="11"/>
    </row>
    <row r="3893" spans="20:21" x14ac:dyDescent="0.2">
      <c r="T3893" s="11"/>
      <c r="U3893" s="11"/>
    </row>
    <row r="3894" spans="20:21" x14ac:dyDescent="0.2">
      <c r="T3894" s="11"/>
      <c r="U3894" s="11"/>
    </row>
    <row r="3895" spans="20:21" x14ac:dyDescent="0.2">
      <c r="T3895" s="11"/>
      <c r="U3895" s="11"/>
    </row>
    <row r="3896" spans="20:21" x14ac:dyDescent="0.2">
      <c r="T3896" s="11"/>
      <c r="U3896" s="11"/>
    </row>
    <row r="3897" spans="20:21" x14ac:dyDescent="0.2">
      <c r="T3897" s="11"/>
      <c r="U3897" s="11"/>
    </row>
    <row r="3898" spans="20:21" x14ac:dyDescent="0.2">
      <c r="T3898" s="11"/>
      <c r="U3898" s="11"/>
    </row>
    <row r="3899" spans="20:21" x14ac:dyDescent="0.2">
      <c r="T3899" s="11"/>
      <c r="U3899" s="11"/>
    </row>
    <row r="3900" spans="20:21" x14ac:dyDescent="0.2">
      <c r="T3900" s="11"/>
      <c r="U3900" s="11"/>
    </row>
    <row r="3901" spans="20:21" x14ac:dyDescent="0.2">
      <c r="T3901" s="11"/>
      <c r="U3901" s="11"/>
    </row>
    <row r="3902" spans="20:21" x14ac:dyDescent="0.2">
      <c r="T3902" s="11"/>
      <c r="U3902" s="11"/>
    </row>
    <row r="3903" spans="20:21" x14ac:dyDescent="0.2">
      <c r="T3903" s="11"/>
      <c r="U3903" s="11"/>
    </row>
    <row r="3904" spans="20:21" x14ac:dyDescent="0.2">
      <c r="T3904" s="11"/>
      <c r="U3904" s="11"/>
    </row>
    <row r="3905" spans="20:21" x14ac:dyDescent="0.2">
      <c r="T3905" s="11"/>
      <c r="U3905" s="11"/>
    </row>
    <row r="3906" spans="20:21" x14ac:dyDescent="0.2">
      <c r="T3906" s="11"/>
      <c r="U3906" s="11"/>
    </row>
    <row r="3907" spans="20:21" x14ac:dyDescent="0.2">
      <c r="T3907" s="11"/>
      <c r="U3907" s="11"/>
    </row>
    <row r="3908" spans="20:21" x14ac:dyDescent="0.2">
      <c r="T3908" s="11"/>
      <c r="U3908" s="11"/>
    </row>
    <row r="3909" spans="20:21" x14ac:dyDescent="0.2">
      <c r="T3909" s="11"/>
      <c r="U3909" s="11"/>
    </row>
    <row r="3910" spans="20:21" x14ac:dyDescent="0.2">
      <c r="T3910" s="11"/>
      <c r="U3910" s="11"/>
    </row>
    <row r="3911" spans="20:21" x14ac:dyDescent="0.2">
      <c r="T3911" s="11"/>
      <c r="U3911" s="11"/>
    </row>
    <row r="3912" spans="20:21" x14ac:dyDescent="0.2">
      <c r="T3912" s="11"/>
      <c r="U3912" s="11"/>
    </row>
    <row r="3913" spans="20:21" x14ac:dyDescent="0.2">
      <c r="T3913" s="11"/>
      <c r="U3913" s="11"/>
    </row>
    <row r="3914" spans="20:21" x14ac:dyDescent="0.2">
      <c r="T3914" s="11"/>
      <c r="U3914" s="11"/>
    </row>
    <row r="3915" spans="20:21" x14ac:dyDescent="0.2">
      <c r="T3915" s="11"/>
      <c r="U3915" s="11"/>
    </row>
    <row r="3916" spans="20:21" x14ac:dyDescent="0.2">
      <c r="T3916" s="11"/>
      <c r="U3916" s="11"/>
    </row>
    <row r="3917" spans="20:21" x14ac:dyDescent="0.2">
      <c r="T3917" s="11"/>
      <c r="U3917" s="11"/>
    </row>
    <row r="3918" spans="20:21" x14ac:dyDescent="0.2">
      <c r="T3918" s="11"/>
      <c r="U3918" s="11"/>
    </row>
    <row r="3919" spans="20:21" x14ac:dyDescent="0.2">
      <c r="T3919" s="11"/>
      <c r="U3919" s="11"/>
    </row>
    <row r="3920" spans="20:21" x14ac:dyDescent="0.2">
      <c r="T3920" s="11"/>
      <c r="U3920" s="11"/>
    </row>
    <row r="3921" spans="20:21" x14ac:dyDescent="0.2">
      <c r="T3921" s="11"/>
      <c r="U3921" s="11"/>
    </row>
    <row r="3922" spans="20:21" x14ac:dyDescent="0.2">
      <c r="T3922" s="11"/>
      <c r="U3922" s="11"/>
    </row>
    <row r="3923" spans="20:21" x14ac:dyDescent="0.2">
      <c r="T3923" s="11"/>
      <c r="U3923" s="11"/>
    </row>
    <row r="3924" spans="20:21" x14ac:dyDescent="0.2">
      <c r="T3924" s="11"/>
      <c r="U3924" s="11"/>
    </row>
    <row r="3925" spans="20:21" x14ac:dyDescent="0.2">
      <c r="T3925" s="11"/>
      <c r="U3925" s="11"/>
    </row>
    <row r="3926" spans="20:21" x14ac:dyDescent="0.2">
      <c r="T3926" s="11"/>
      <c r="U3926" s="11"/>
    </row>
    <row r="3927" spans="20:21" x14ac:dyDescent="0.2">
      <c r="T3927" s="11"/>
      <c r="U3927" s="11"/>
    </row>
    <row r="3928" spans="20:21" x14ac:dyDescent="0.2">
      <c r="T3928" s="11"/>
      <c r="U3928" s="11"/>
    </row>
    <row r="3929" spans="20:21" x14ac:dyDescent="0.2">
      <c r="T3929" s="11"/>
      <c r="U3929" s="11"/>
    </row>
    <row r="3930" spans="20:21" x14ac:dyDescent="0.2">
      <c r="T3930" s="11"/>
      <c r="U3930" s="11"/>
    </row>
    <row r="3931" spans="20:21" x14ac:dyDescent="0.2">
      <c r="T3931" s="11"/>
      <c r="U3931" s="11"/>
    </row>
    <row r="3932" spans="20:21" x14ac:dyDescent="0.2">
      <c r="T3932" s="11"/>
      <c r="U3932" s="11"/>
    </row>
    <row r="3933" spans="20:21" x14ac:dyDescent="0.2">
      <c r="T3933" s="11"/>
      <c r="U3933" s="11"/>
    </row>
    <row r="3934" spans="20:21" x14ac:dyDescent="0.2">
      <c r="T3934" s="11"/>
      <c r="U3934" s="11"/>
    </row>
    <row r="3935" spans="20:21" x14ac:dyDescent="0.2">
      <c r="T3935" s="11"/>
      <c r="U3935" s="11"/>
    </row>
    <row r="3936" spans="20:21" x14ac:dyDescent="0.2">
      <c r="T3936" s="11"/>
      <c r="U3936" s="11"/>
    </row>
    <row r="3937" spans="20:21" x14ac:dyDescent="0.2">
      <c r="T3937" s="11"/>
      <c r="U3937" s="11"/>
    </row>
    <row r="3938" spans="20:21" x14ac:dyDescent="0.2">
      <c r="T3938" s="11"/>
      <c r="U3938" s="11"/>
    </row>
    <row r="3939" spans="20:21" x14ac:dyDescent="0.2">
      <c r="T3939" s="11"/>
      <c r="U3939" s="11"/>
    </row>
    <row r="3940" spans="20:21" x14ac:dyDescent="0.2">
      <c r="T3940" s="11"/>
      <c r="U3940" s="11"/>
    </row>
    <row r="3941" spans="20:21" x14ac:dyDescent="0.2">
      <c r="T3941" s="11"/>
      <c r="U3941" s="11"/>
    </row>
    <row r="3942" spans="20:21" x14ac:dyDescent="0.2">
      <c r="T3942" s="11"/>
      <c r="U3942" s="11"/>
    </row>
    <row r="3943" spans="20:21" x14ac:dyDescent="0.2">
      <c r="T3943" s="11"/>
      <c r="U3943" s="11"/>
    </row>
    <row r="3944" spans="20:21" x14ac:dyDescent="0.2">
      <c r="T3944" s="11"/>
      <c r="U3944" s="11"/>
    </row>
    <row r="3945" spans="20:21" x14ac:dyDescent="0.2">
      <c r="T3945" s="11"/>
      <c r="U3945" s="11"/>
    </row>
    <row r="3946" spans="20:21" x14ac:dyDescent="0.2">
      <c r="T3946" s="11"/>
      <c r="U3946" s="11"/>
    </row>
    <row r="3947" spans="20:21" x14ac:dyDescent="0.2">
      <c r="T3947" s="11"/>
      <c r="U3947" s="11"/>
    </row>
    <row r="3948" spans="20:21" x14ac:dyDescent="0.2">
      <c r="T3948" s="11"/>
      <c r="U3948" s="11"/>
    </row>
    <row r="3949" spans="20:21" x14ac:dyDescent="0.2">
      <c r="T3949" s="11"/>
      <c r="U3949" s="11"/>
    </row>
    <row r="3950" spans="20:21" x14ac:dyDescent="0.2">
      <c r="T3950" s="11"/>
      <c r="U3950" s="11"/>
    </row>
    <row r="3951" spans="20:21" x14ac:dyDescent="0.2">
      <c r="T3951" s="11"/>
      <c r="U3951" s="11"/>
    </row>
    <row r="3952" spans="20:21" x14ac:dyDescent="0.2">
      <c r="T3952" s="11"/>
      <c r="U3952" s="11"/>
    </row>
    <row r="3953" spans="20:21" x14ac:dyDescent="0.2">
      <c r="T3953" s="11"/>
      <c r="U3953" s="11"/>
    </row>
    <row r="3954" spans="20:21" x14ac:dyDescent="0.2">
      <c r="T3954" s="11"/>
      <c r="U3954" s="11"/>
    </row>
    <row r="3955" spans="20:21" x14ac:dyDescent="0.2">
      <c r="T3955" s="11"/>
      <c r="U3955" s="11"/>
    </row>
    <row r="3956" spans="20:21" x14ac:dyDescent="0.2">
      <c r="T3956" s="11"/>
      <c r="U3956" s="11"/>
    </row>
    <row r="3957" spans="20:21" x14ac:dyDescent="0.2">
      <c r="T3957" s="11"/>
      <c r="U3957" s="11"/>
    </row>
    <row r="3958" spans="20:21" x14ac:dyDescent="0.2">
      <c r="T3958" s="11"/>
      <c r="U3958" s="11"/>
    </row>
    <row r="3959" spans="20:21" x14ac:dyDescent="0.2">
      <c r="T3959" s="11"/>
      <c r="U3959" s="11"/>
    </row>
    <row r="3960" spans="20:21" x14ac:dyDescent="0.2">
      <c r="T3960" s="11"/>
      <c r="U3960" s="11"/>
    </row>
    <row r="3961" spans="20:21" x14ac:dyDescent="0.2">
      <c r="T3961" s="11"/>
      <c r="U3961" s="11"/>
    </row>
    <row r="3962" spans="20:21" x14ac:dyDescent="0.2">
      <c r="T3962" s="11"/>
      <c r="U3962" s="11"/>
    </row>
    <row r="3963" spans="20:21" x14ac:dyDescent="0.2">
      <c r="T3963" s="11"/>
      <c r="U3963" s="11"/>
    </row>
    <row r="3964" spans="20:21" x14ac:dyDescent="0.2">
      <c r="T3964" s="11"/>
      <c r="U3964" s="11"/>
    </row>
    <row r="3965" spans="20:21" x14ac:dyDescent="0.2">
      <c r="T3965" s="11"/>
      <c r="U3965" s="11"/>
    </row>
    <row r="3966" spans="20:21" x14ac:dyDescent="0.2">
      <c r="T3966" s="11"/>
      <c r="U3966" s="11"/>
    </row>
    <row r="3967" spans="20:21" x14ac:dyDescent="0.2">
      <c r="T3967" s="11"/>
      <c r="U3967" s="11"/>
    </row>
    <row r="3968" spans="20:21" x14ac:dyDescent="0.2">
      <c r="T3968" s="11"/>
      <c r="U3968" s="11"/>
    </row>
    <row r="3969" spans="20:21" x14ac:dyDescent="0.2">
      <c r="T3969" s="11"/>
      <c r="U3969" s="11"/>
    </row>
    <row r="3970" spans="20:21" x14ac:dyDescent="0.2">
      <c r="T3970" s="11"/>
      <c r="U3970" s="11"/>
    </row>
    <row r="3971" spans="20:21" x14ac:dyDescent="0.2">
      <c r="T3971" s="11"/>
      <c r="U3971" s="11"/>
    </row>
    <row r="3972" spans="20:21" x14ac:dyDescent="0.2">
      <c r="T3972" s="11"/>
      <c r="U3972" s="11"/>
    </row>
    <row r="3973" spans="20:21" x14ac:dyDescent="0.2">
      <c r="T3973" s="11"/>
      <c r="U3973" s="11"/>
    </row>
    <row r="3974" spans="20:21" x14ac:dyDescent="0.2">
      <c r="T3974" s="11"/>
      <c r="U3974" s="11"/>
    </row>
    <row r="3975" spans="20:21" x14ac:dyDescent="0.2">
      <c r="T3975" s="11"/>
      <c r="U3975" s="11"/>
    </row>
    <row r="3976" spans="20:21" x14ac:dyDescent="0.2">
      <c r="T3976" s="11"/>
      <c r="U3976" s="11"/>
    </row>
    <row r="3977" spans="20:21" x14ac:dyDescent="0.2">
      <c r="T3977" s="11"/>
      <c r="U3977" s="11"/>
    </row>
    <row r="3978" spans="20:21" x14ac:dyDescent="0.2">
      <c r="T3978" s="11"/>
      <c r="U3978" s="11"/>
    </row>
    <row r="3979" spans="20:21" x14ac:dyDescent="0.2">
      <c r="T3979" s="11"/>
      <c r="U3979" s="11"/>
    </row>
    <row r="3980" spans="20:21" x14ac:dyDescent="0.2">
      <c r="T3980" s="11"/>
      <c r="U3980" s="11"/>
    </row>
    <row r="3981" spans="20:21" x14ac:dyDescent="0.2">
      <c r="T3981" s="11"/>
      <c r="U3981" s="11"/>
    </row>
    <row r="3982" spans="20:21" x14ac:dyDescent="0.2">
      <c r="T3982" s="11"/>
      <c r="U3982" s="11"/>
    </row>
    <row r="3983" spans="20:21" x14ac:dyDescent="0.2">
      <c r="T3983" s="11"/>
      <c r="U3983" s="11"/>
    </row>
    <row r="3984" spans="20:21" x14ac:dyDescent="0.2">
      <c r="T3984" s="11"/>
      <c r="U3984" s="11"/>
    </row>
    <row r="3985" spans="20:21" x14ac:dyDescent="0.2">
      <c r="T3985" s="11"/>
      <c r="U3985" s="11"/>
    </row>
    <row r="3986" spans="20:21" x14ac:dyDescent="0.2">
      <c r="T3986" s="11"/>
      <c r="U3986" s="11"/>
    </row>
    <row r="3987" spans="20:21" x14ac:dyDescent="0.2">
      <c r="T3987" s="11"/>
      <c r="U3987" s="11"/>
    </row>
    <row r="3988" spans="20:21" x14ac:dyDescent="0.2">
      <c r="T3988" s="11"/>
      <c r="U3988" s="11"/>
    </row>
    <row r="3989" spans="20:21" x14ac:dyDescent="0.2">
      <c r="T3989" s="11"/>
      <c r="U3989" s="11"/>
    </row>
    <row r="3990" spans="20:21" x14ac:dyDescent="0.2">
      <c r="T3990" s="11"/>
      <c r="U3990" s="11"/>
    </row>
    <row r="3991" spans="20:21" x14ac:dyDescent="0.2">
      <c r="T3991" s="11"/>
      <c r="U3991" s="11"/>
    </row>
    <row r="3992" spans="20:21" x14ac:dyDescent="0.2">
      <c r="T3992" s="11"/>
      <c r="U3992" s="11"/>
    </row>
    <row r="3993" spans="20:21" x14ac:dyDescent="0.2">
      <c r="T3993" s="11"/>
      <c r="U3993" s="11"/>
    </row>
    <row r="3994" spans="20:21" x14ac:dyDescent="0.2">
      <c r="T3994" s="11"/>
      <c r="U3994" s="11"/>
    </row>
    <row r="3995" spans="20:21" x14ac:dyDescent="0.2">
      <c r="T3995" s="11"/>
      <c r="U3995" s="11"/>
    </row>
    <row r="3996" spans="20:21" x14ac:dyDescent="0.2">
      <c r="T3996" s="11"/>
      <c r="U3996" s="11"/>
    </row>
    <row r="3997" spans="20:21" x14ac:dyDescent="0.2">
      <c r="T3997" s="11"/>
      <c r="U3997" s="11"/>
    </row>
    <row r="3998" spans="20:21" x14ac:dyDescent="0.2">
      <c r="T3998" s="11"/>
      <c r="U3998" s="11"/>
    </row>
    <row r="3999" spans="20:21" x14ac:dyDescent="0.2">
      <c r="T3999" s="11"/>
      <c r="U3999" s="11"/>
    </row>
    <row r="4000" spans="20:21" x14ac:dyDescent="0.2">
      <c r="T4000" s="11"/>
      <c r="U4000" s="11"/>
    </row>
    <row r="4001" spans="20:21" x14ac:dyDescent="0.2">
      <c r="T4001" s="11"/>
      <c r="U4001" s="11"/>
    </row>
    <row r="4002" spans="20:21" x14ac:dyDescent="0.2">
      <c r="T4002" s="11"/>
      <c r="U4002" s="11"/>
    </row>
    <row r="4003" spans="20:21" x14ac:dyDescent="0.2">
      <c r="T4003" s="11"/>
      <c r="U4003" s="11"/>
    </row>
    <row r="4004" spans="20:21" x14ac:dyDescent="0.2">
      <c r="T4004" s="11"/>
      <c r="U4004" s="11"/>
    </row>
    <row r="4005" spans="20:21" x14ac:dyDescent="0.2">
      <c r="T4005" s="11"/>
      <c r="U4005" s="11"/>
    </row>
    <row r="4006" spans="20:21" x14ac:dyDescent="0.2">
      <c r="T4006" s="11"/>
      <c r="U4006" s="11"/>
    </row>
    <row r="4007" spans="20:21" x14ac:dyDescent="0.2">
      <c r="T4007" s="11"/>
      <c r="U4007" s="11"/>
    </row>
    <row r="4008" spans="20:21" x14ac:dyDescent="0.2">
      <c r="T4008" s="11"/>
      <c r="U4008" s="11"/>
    </row>
    <row r="4009" spans="20:21" x14ac:dyDescent="0.2">
      <c r="T4009" s="11"/>
      <c r="U4009" s="11"/>
    </row>
    <row r="4010" spans="20:21" x14ac:dyDescent="0.2">
      <c r="T4010" s="11"/>
      <c r="U4010" s="11"/>
    </row>
    <row r="4011" spans="20:21" x14ac:dyDescent="0.2">
      <c r="T4011" s="11"/>
      <c r="U4011" s="11"/>
    </row>
    <row r="4012" spans="20:21" x14ac:dyDescent="0.2">
      <c r="T4012" s="11"/>
      <c r="U4012" s="11"/>
    </row>
    <row r="4013" spans="20:21" x14ac:dyDescent="0.2">
      <c r="T4013" s="11"/>
      <c r="U4013" s="11"/>
    </row>
    <row r="4014" spans="20:21" x14ac:dyDescent="0.2">
      <c r="T4014" s="11"/>
      <c r="U4014" s="11"/>
    </row>
    <row r="4015" spans="20:21" x14ac:dyDescent="0.2">
      <c r="T4015" s="11"/>
      <c r="U4015" s="11"/>
    </row>
    <row r="4016" spans="20:21" x14ac:dyDescent="0.2">
      <c r="T4016" s="11"/>
      <c r="U4016" s="11"/>
    </row>
    <row r="4017" spans="20:21" x14ac:dyDescent="0.2">
      <c r="T4017" s="11"/>
      <c r="U4017" s="11"/>
    </row>
    <row r="4018" spans="20:21" x14ac:dyDescent="0.2">
      <c r="T4018" s="11"/>
      <c r="U4018" s="11"/>
    </row>
    <row r="4019" spans="20:21" x14ac:dyDescent="0.2">
      <c r="T4019" s="11"/>
      <c r="U4019" s="11"/>
    </row>
    <row r="4020" spans="20:21" x14ac:dyDescent="0.2">
      <c r="T4020" s="11"/>
      <c r="U4020" s="11"/>
    </row>
    <row r="4021" spans="20:21" x14ac:dyDescent="0.2">
      <c r="T4021" s="11"/>
      <c r="U4021" s="11"/>
    </row>
    <row r="4022" spans="20:21" x14ac:dyDescent="0.2">
      <c r="T4022" s="11"/>
      <c r="U4022" s="11"/>
    </row>
    <row r="4023" spans="20:21" x14ac:dyDescent="0.2">
      <c r="T4023" s="11"/>
      <c r="U4023" s="11"/>
    </row>
    <row r="4024" spans="20:21" x14ac:dyDescent="0.2">
      <c r="T4024" s="11"/>
      <c r="U4024" s="11"/>
    </row>
    <row r="4025" spans="20:21" x14ac:dyDescent="0.2">
      <c r="T4025" s="11"/>
      <c r="U4025" s="11"/>
    </row>
    <row r="4026" spans="20:21" x14ac:dyDescent="0.2">
      <c r="T4026" s="11"/>
      <c r="U4026" s="11"/>
    </row>
    <row r="4027" spans="20:21" x14ac:dyDescent="0.2">
      <c r="T4027" s="11"/>
      <c r="U4027" s="11"/>
    </row>
    <row r="4028" spans="20:21" x14ac:dyDescent="0.2">
      <c r="T4028" s="11"/>
      <c r="U4028" s="11"/>
    </row>
    <row r="4029" spans="20:21" x14ac:dyDescent="0.2">
      <c r="T4029" s="11"/>
      <c r="U4029" s="11"/>
    </row>
    <row r="4030" spans="20:21" x14ac:dyDescent="0.2">
      <c r="T4030" s="11"/>
      <c r="U4030" s="11"/>
    </row>
    <row r="4031" spans="20:21" x14ac:dyDescent="0.2">
      <c r="T4031" s="11"/>
      <c r="U4031" s="11"/>
    </row>
    <row r="4032" spans="20:21" x14ac:dyDescent="0.2">
      <c r="T4032" s="11"/>
      <c r="U4032" s="11"/>
    </row>
    <row r="4033" spans="20:21" x14ac:dyDescent="0.2">
      <c r="T4033" s="11"/>
      <c r="U4033" s="11"/>
    </row>
    <row r="4034" spans="20:21" x14ac:dyDescent="0.2">
      <c r="T4034" s="11"/>
      <c r="U4034" s="11"/>
    </row>
    <row r="4035" spans="20:21" x14ac:dyDescent="0.2">
      <c r="T4035" s="11"/>
      <c r="U4035" s="11"/>
    </row>
    <row r="4036" spans="20:21" x14ac:dyDescent="0.2">
      <c r="T4036" s="11"/>
      <c r="U4036" s="11"/>
    </row>
    <row r="4037" spans="20:21" x14ac:dyDescent="0.2">
      <c r="T4037" s="11"/>
      <c r="U4037" s="11"/>
    </row>
    <row r="4038" spans="20:21" x14ac:dyDescent="0.2">
      <c r="T4038" s="11"/>
      <c r="U4038" s="11"/>
    </row>
    <row r="4039" spans="20:21" x14ac:dyDescent="0.2">
      <c r="T4039" s="11"/>
      <c r="U4039" s="11"/>
    </row>
    <row r="4040" spans="20:21" x14ac:dyDescent="0.2">
      <c r="T4040" s="11"/>
      <c r="U4040" s="11"/>
    </row>
    <row r="4041" spans="20:21" x14ac:dyDescent="0.2">
      <c r="T4041" s="11"/>
      <c r="U4041" s="11"/>
    </row>
    <row r="4042" spans="20:21" x14ac:dyDescent="0.2">
      <c r="T4042" s="11"/>
      <c r="U4042" s="11"/>
    </row>
    <row r="4043" spans="20:21" x14ac:dyDescent="0.2">
      <c r="T4043" s="11"/>
      <c r="U4043" s="11"/>
    </row>
    <row r="4044" spans="20:21" x14ac:dyDescent="0.2">
      <c r="T4044" s="11"/>
      <c r="U4044" s="11"/>
    </row>
    <row r="4045" spans="20:21" x14ac:dyDescent="0.2">
      <c r="T4045" s="11"/>
      <c r="U4045" s="11"/>
    </row>
    <row r="4046" spans="20:21" x14ac:dyDescent="0.2">
      <c r="T4046" s="11"/>
      <c r="U4046" s="11"/>
    </row>
    <row r="4047" spans="20:21" x14ac:dyDescent="0.2">
      <c r="T4047" s="11"/>
      <c r="U4047" s="11"/>
    </row>
    <row r="4048" spans="20:21" x14ac:dyDescent="0.2">
      <c r="T4048" s="11"/>
      <c r="U4048" s="11"/>
    </row>
    <row r="4049" spans="20:21" x14ac:dyDescent="0.2">
      <c r="T4049" s="11"/>
      <c r="U4049" s="11"/>
    </row>
    <row r="4050" spans="20:21" x14ac:dyDescent="0.2">
      <c r="T4050" s="11"/>
      <c r="U4050" s="11"/>
    </row>
    <row r="4051" spans="20:21" x14ac:dyDescent="0.2">
      <c r="T4051" s="11"/>
      <c r="U4051" s="11"/>
    </row>
    <row r="4052" spans="20:21" x14ac:dyDescent="0.2">
      <c r="T4052" s="11"/>
      <c r="U4052" s="11"/>
    </row>
    <row r="4053" spans="20:21" x14ac:dyDescent="0.2">
      <c r="T4053" s="11"/>
      <c r="U4053" s="11"/>
    </row>
    <row r="4054" spans="20:21" x14ac:dyDescent="0.2">
      <c r="T4054" s="11"/>
      <c r="U4054" s="11"/>
    </row>
    <row r="4055" spans="20:21" x14ac:dyDescent="0.2">
      <c r="T4055" s="11"/>
      <c r="U4055" s="11"/>
    </row>
    <row r="4056" spans="20:21" x14ac:dyDescent="0.2">
      <c r="T4056" s="11"/>
      <c r="U4056" s="11"/>
    </row>
    <row r="4057" spans="20:21" x14ac:dyDescent="0.2">
      <c r="T4057" s="11"/>
      <c r="U4057" s="11"/>
    </row>
    <row r="4058" spans="20:21" x14ac:dyDescent="0.2">
      <c r="T4058" s="11"/>
      <c r="U4058" s="11"/>
    </row>
    <row r="4059" spans="20:21" x14ac:dyDescent="0.2">
      <c r="T4059" s="11"/>
      <c r="U4059" s="11"/>
    </row>
    <row r="4060" spans="20:21" x14ac:dyDescent="0.2">
      <c r="T4060" s="11"/>
      <c r="U4060" s="11"/>
    </row>
    <row r="4061" spans="20:21" x14ac:dyDescent="0.2">
      <c r="T4061" s="11"/>
      <c r="U4061" s="11"/>
    </row>
    <row r="4062" spans="20:21" x14ac:dyDescent="0.2">
      <c r="T4062" s="11"/>
      <c r="U4062" s="11"/>
    </row>
    <row r="4063" spans="20:21" x14ac:dyDescent="0.2">
      <c r="T4063" s="11"/>
      <c r="U4063" s="11"/>
    </row>
    <row r="4064" spans="20:21" x14ac:dyDescent="0.2">
      <c r="T4064" s="11"/>
      <c r="U4064" s="11"/>
    </row>
    <row r="4065" spans="20:21" x14ac:dyDescent="0.2">
      <c r="T4065" s="11"/>
      <c r="U4065" s="11"/>
    </row>
    <row r="4066" spans="20:21" x14ac:dyDescent="0.2">
      <c r="T4066" s="11"/>
      <c r="U4066" s="11"/>
    </row>
    <row r="4067" spans="20:21" x14ac:dyDescent="0.2">
      <c r="T4067" s="11"/>
      <c r="U4067" s="11"/>
    </row>
    <row r="4068" spans="20:21" x14ac:dyDescent="0.2">
      <c r="T4068" s="11"/>
      <c r="U4068" s="11"/>
    </row>
    <row r="4069" spans="20:21" x14ac:dyDescent="0.2">
      <c r="T4069" s="11"/>
      <c r="U4069" s="11"/>
    </row>
    <row r="4070" spans="20:21" x14ac:dyDescent="0.2">
      <c r="T4070" s="11"/>
      <c r="U4070" s="11"/>
    </row>
    <row r="4071" spans="20:21" x14ac:dyDescent="0.2">
      <c r="T4071" s="11"/>
      <c r="U4071" s="11"/>
    </row>
    <row r="4072" spans="20:21" x14ac:dyDescent="0.2">
      <c r="T4072" s="11"/>
      <c r="U4072" s="11"/>
    </row>
    <row r="4073" spans="20:21" x14ac:dyDescent="0.2">
      <c r="T4073" s="11"/>
      <c r="U4073" s="11"/>
    </row>
    <row r="4074" spans="20:21" x14ac:dyDescent="0.2">
      <c r="T4074" s="11"/>
      <c r="U4074" s="11"/>
    </row>
    <row r="4075" spans="20:21" x14ac:dyDescent="0.2">
      <c r="T4075" s="11"/>
      <c r="U4075" s="11"/>
    </row>
    <row r="4076" spans="20:21" x14ac:dyDescent="0.2">
      <c r="T4076" s="11"/>
      <c r="U4076" s="11"/>
    </row>
    <row r="4077" spans="20:21" x14ac:dyDescent="0.2">
      <c r="T4077" s="11"/>
      <c r="U4077" s="11"/>
    </row>
    <row r="4078" spans="20:21" x14ac:dyDescent="0.2">
      <c r="T4078" s="11"/>
      <c r="U4078" s="11"/>
    </row>
    <row r="4079" spans="20:21" x14ac:dyDescent="0.2">
      <c r="T4079" s="11"/>
      <c r="U4079" s="11"/>
    </row>
    <row r="4080" spans="20:21" x14ac:dyDescent="0.2">
      <c r="T4080" s="11"/>
      <c r="U4080" s="11"/>
    </row>
    <row r="4081" spans="20:21" x14ac:dyDescent="0.2">
      <c r="T4081" s="11"/>
      <c r="U4081" s="11"/>
    </row>
    <row r="4082" spans="20:21" x14ac:dyDescent="0.2">
      <c r="T4082" s="11"/>
      <c r="U4082" s="11"/>
    </row>
    <row r="4083" spans="20:21" x14ac:dyDescent="0.2">
      <c r="T4083" s="11"/>
      <c r="U4083" s="11"/>
    </row>
    <row r="4084" spans="20:21" x14ac:dyDescent="0.2">
      <c r="T4084" s="11"/>
      <c r="U4084" s="11"/>
    </row>
    <row r="4085" spans="20:21" x14ac:dyDescent="0.2">
      <c r="T4085" s="11"/>
      <c r="U4085" s="11"/>
    </row>
    <row r="4086" spans="20:21" x14ac:dyDescent="0.2">
      <c r="T4086" s="11"/>
      <c r="U4086" s="11"/>
    </row>
    <row r="4087" spans="20:21" x14ac:dyDescent="0.2">
      <c r="T4087" s="11"/>
      <c r="U4087" s="11"/>
    </row>
    <row r="4088" spans="20:21" x14ac:dyDescent="0.2">
      <c r="T4088" s="11"/>
      <c r="U4088" s="11"/>
    </row>
    <row r="4089" spans="20:21" x14ac:dyDescent="0.2">
      <c r="T4089" s="11"/>
      <c r="U4089" s="11"/>
    </row>
    <row r="4090" spans="20:21" x14ac:dyDescent="0.2">
      <c r="T4090" s="11"/>
      <c r="U4090" s="11"/>
    </row>
    <row r="4091" spans="20:21" x14ac:dyDescent="0.2">
      <c r="T4091" s="11"/>
      <c r="U4091" s="11"/>
    </row>
    <row r="4092" spans="20:21" x14ac:dyDescent="0.2">
      <c r="T4092" s="11"/>
      <c r="U4092" s="11"/>
    </row>
    <row r="4093" spans="20:21" x14ac:dyDescent="0.2">
      <c r="T4093" s="11"/>
      <c r="U4093" s="11"/>
    </row>
    <row r="4094" spans="20:21" x14ac:dyDescent="0.2">
      <c r="T4094" s="11"/>
      <c r="U4094" s="11"/>
    </row>
    <row r="4095" spans="20:21" x14ac:dyDescent="0.2">
      <c r="T4095" s="11"/>
      <c r="U4095" s="11"/>
    </row>
    <row r="4096" spans="20:21" x14ac:dyDescent="0.2">
      <c r="T4096" s="11"/>
      <c r="U4096" s="11"/>
    </row>
    <row r="4097" spans="20:21" x14ac:dyDescent="0.2">
      <c r="T4097" s="11"/>
      <c r="U4097" s="11"/>
    </row>
    <row r="4098" spans="20:21" x14ac:dyDescent="0.2">
      <c r="T4098" s="11"/>
      <c r="U4098" s="11"/>
    </row>
    <row r="4099" spans="20:21" x14ac:dyDescent="0.2">
      <c r="T4099" s="11"/>
      <c r="U4099" s="11"/>
    </row>
    <row r="4100" spans="20:21" x14ac:dyDescent="0.2">
      <c r="T4100" s="11"/>
      <c r="U4100" s="11"/>
    </row>
    <row r="4101" spans="20:21" x14ac:dyDescent="0.2">
      <c r="T4101" s="11"/>
      <c r="U4101" s="11"/>
    </row>
    <row r="4102" spans="20:21" x14ac:dyDescent="0.2">
      <c r="T4102" s="11"/>
      <c r="U4102" s="11"/>
    </row>
    <row r="4103" spans="20:21" x14ac:dyDescent="0.2">
      <c r="T4103" s="11"/>
      <c r="U4103" s="11"/>
    </row>
    <row r="4104" spans="20:21" x14ac:dyDescent="0.2">
      <c r="T4104" s="11"/>
      <c r="U4104" s="11"/>
    </row>
    <row r="4105" spans="20:21" x14ac:dyDescent="0.2">
      <c r="T4105" s="11"/>
      <c r="U4105" s="11"/>
    </row>
    <row r="4106" spans="20:21" x14ac:dyDescent="0.2">
      <c r="T4106" s="11"/>
      <c r="U4106" s="11"/>
    </row>
    <row r="4107" spans="20:21" x14ac:dyDescent="0.2">
      <c r="T4107" s="11"/>
      <c r="U4107" s="11"/>
    </row>
    <row r="4108" spans="20:21" x14ac:dyDescent="0.2">
      <c r="T4108" s="11"/>
      <c r="U4108" s="11"/>
    </row>
    <row r="4109" spans="20:21" x14ac:dyDescent="0.2">
      <c r="T4109" s="11"/>
      <c r="U4109" s="11"/>
    </row>
    <row r="4110" spans="20:21" x14ac:dyDescent="0.2">
      <c r="T4110" s="11"/>
      <c r="U4110" s="11"/>
    </row>
    <row r="4111" spans="20:21" x14ac:dyDescent="0.2">
      <c r="T4111" s="11"/>
      <c r="U4111" s="11"/>
    </row>
    <row r="4112" spans="20:21" x14ac:dyDescent="0.2">
      <c r="T4112" s="11"/>
      <c r="U4112" s="11"/>
    </row>
    <row r="4113" spans="20:21" x14ac:dyDescent="0.2">
      <c r="T4113" s="11"/>
      <c r="U4113" s="11"/>
    </row>
    <row r="4114" spans="20:21" x14ac:dyDescent="0.2">
      <c r="T4114" s="11"/>
      <c r="U4114" s="11"/>
    </row>
    <row r="4115" spans="20:21" x14ac:dyDescent="0.2">
      <c r="T4115" s="11"/>
      <c r="U4115" s="11"/>
    </row>
    <row r="4116" spans="20:21" x14ac:dyDescent="0.2">
      <c r="T4116" s="11"/>
      <c r="U4116" s="11"/>
    </row>
    <row r="4117" spans="20:21" x14ac:dyDescent="0.2">
      <c r="T4117" s="11"/>
      <c r="U4117" s="11"/>
    </row>
    <row r="4118" spans="20:21" x14ac:dyDescent="0.2">
      <c r="T4118" s="11"/>
      <c r="U4118" s="11"/>
    </row>
    <row r="4119" spans="20:21" x14ac:dyDescent="0.2">
      <c r="T4119" s="11"/>
      <c r="U4119" s="11"/>
    </row>
    <row r="4120" spans="20:21" x14ac:dyDescent="0.2">
      <c r="T4120" s="11"/>
      <c r="U4120" s="11"/>
    </row>
    <row r="4121" spans="20:21" x14ac:dyDescent="0.2">
      <c r="T4121" s="11"/>
      <c r="U4121" s="11"/>
    </row>
    <row r="4122" spans="20:21" x14ac:dyDescent="0.2">
      <c r="T4122" s="11"/>
      <c r="U4122" s="11"/>
    </row>
    <row r="4123" spans="20:21" x14ac:dyDescent="0.2">
      <c r="T4123" s="11"/>
      <c r="U4123" s="11"/>
    </row>
    <row r="4124" spans="20:21" x14ac:dyDescent="0.2">
      <c r="T4124" s="11"/>
      <c r="U4124" s="11"/>
    </row>
    <row r="4125" spans="20:21" x14ac:dyDescent="0.2">
      <c r="T4125" s="11"/>
      <c r="U4125" s="11"/>
    </row>
    <row r="4126" spans="20:21" x14ac:dyDescent="0.2">
      <c r="T4126" s="11"/>
      <c r="U4126" s="11"/>
    </row>
    <row r="4127" spans="20:21" x14ac:dyDescent="0.2">
      <c r="T4127" s="11"/>
      <c r="U4127" s="11"/>
    </row>
    <row r="4128" spans="20:21" x14ac:dyDescent="0.2">
      <c r="T4128" s="11"/>
      <c r="U4128" s="11"/>
    </row>
    <row r="4129" spans="20:21" x14ac:dyDescent="0.2">
      <c r="T4129" s="11"/>
      <c r="U4129" s="11"/>
    </row>
    <row r="4130" spans="20:21" x14ac:dyDescent="0.2">
      <c r="T4130" s="11"/>
      <c r="U4130" s="11"/>
    </row>
    <row r="4131" spans="20:21" x14ac:dyDescent="0.2">
      <c r="T4131" s="11"/>
      <c r="U4131" s="11"/>
    </row>
    <row r="4132" spans="20:21" x14ac:dyDescent="0.2">
      <c r="T4132" s="11"/>
      <c r="U4132" s="11"/>
    </row>
    <row r="4133" spans="20:21" x14ac:dyDescent="0.2">
      <c r="T4133" s="11"/>
      <c r="U4133" s="11"/>
    </row>
    <row r="4134" spans="20:21" x14ac:dyDescent="0.2">
      <c r="T4134" s="11"/>
      <c r="U4134" s="11"/>
    </row>
    <row r="4135" spans="20:21" x14ac:dyDescent="0.2">
      <c r="T4135" s="11"/>
      <c r="U4135" s="11"/>
    </row>
    <row r="4136" spans="20:21" x14ac:dyDescent="0.2">
      <c r="T4136" s="11"/>
      <c r="U4136" s="11"/>
    </row>
    <row r="4137" spans="20:21" x14ac:dyDescent="0.2">
      <c r="T4137" s="11"/>
      <c r="U4137" s="11"/>
    </row>
    <row r="4138" spans="20:21" x14ac:dyDescent="0.2">
      <c r="T4138" s="11"/>
      <c r="U4138" s="11"/>
    </row>
    <row r="4139" spans="20:21" x14ac:dyDescent="0.2">
      <c r="T4139" s="11"/>
      <c r="U4139" s="11"/>
    </row>
    <row r="4140" spans="20:21" x14ac:dyDescent="0.2">
      <c r="T4140" s="11"/>
      <c r="U4140" s="11"/>
    </row>
    <row r="4141" spans="20:21" x14ac:dyDescent="0.2">
      <c r="T4141" s="11"/>
      <c r="U4141" s="11"/>
    </row>
    <row r="4142" spans="20:21" x14ac:dyDescent="0.2">
      <c r="T4142" s="11"/>
      <c r="U4142" s="11"/>
    </row>
    <row r="4143" spans="20:21" x14ac:dyDescent="0.2">
      <c r="T4143" s="11"/>
      <c r="U4143" s="11"/>
    </row>
    <row r="4144" spans="20:21" x14ac:dyDescent="0.2">
      <c r="T4144" s="11"/>
      <c r="U4144" s="11"/>
    </row>
    <row r="4145" spans="20:21" x14ac:dyDescent="0.2">
      <c r="T4145" s="11"/>
      <c r="U4145" s="11"/>
    </row>
    <row r="4146" spans="20:21" x14ac:dyDescent="0.2">
      <c r="T4146" s="11"/>
      <c r="U4146" s="11"/>
    </row>
    <row r="4147" spans="20:21" x14ac:dyDescent="0.2">
      <c r="T4147" s="11"/>
      <c r="U4147" s="11"/>
    </row>
    <row r="4148" spans="20:21" x14ac:dyDescent="0.2">
      <c r="T4148" s="11"/>
      <c r="U4148" s="11"/>
    </row>
    <row r="4149" spans="20:21" x14ac:dyDescent="0.2">
      <c r="T4149" s="11"/>
      <c r="U4149" s="11"/>
    </row>
    <row r="4150" spans="20:21" x14ac:dyDescent="0.2">
      <c r="T4150" s="11"/>
      <c r="U4150" s="11"/>
    </row>
    <row r="4151" spans="20:21" x14ac:dyDescent="0.2">
      <c r="T4151" s="11"/>
      <c r="U4151" s="11"/>
    </row>
    <row r="4152" spans="20:21" x14ac:dyDescent="0.2">
      <c r="T4152" s="11"/>
      <c r="U4152" s="11"/>
    </row>
    <row r="4153" spans="20:21" x14ac:dyDescent="0.2">
      <c r="T4153" s="11"/>
      <c r="U4153" s="11"/>
    </row>
    <row r="4154" spans="20:21" x14ac:dyDescent="0.2">
      <c r="T4154" s="11"/>
      <c r="U4154" s="11"/>
    </row>
    <row r="4155" spans="20:21" x14ac:dyDescent="0.2">
      <c r="T4155" s="11"/>
      <c r="U4155" s="11"/>
    </row>
    <row r="4156" spans="20:21" x14ac:dyDescent="0.2">
      <c r="T4156" s="11"/>
      <c r="U4156" s="11"/>
    </row>
    <row r="4157" spans="20:21" x14ac:dyDescent="0.2">
      <c r="T4157" s="11"/>
      <c r="U4157" s="11"/>
    </row>
    <row r="4158" spans="20:21" x14ac:dyDescent="0.2">
      <c r="T4158" s="11"/>
      <c r="U4158" s="11"/>
    </row>
    <row r="4159" spans="20:21" x14ac:dyDescent="0.2">
      <c r="T4159" s="11"/>
      <c r="U4159" s="11"/>
    </row>
    <row r="4160" spans="20:21" x14ac:dyDescent="0.2">
      <c r="T4160" s="11"/>
      <c r="U4160" s="11"/>
    </row>
    <row r="4161" spans="20:21" x14ac:dyDescent="0.2">
      <c r="T4161" s="11"/>
      <c r="U4161" s="11"/>
    </row>
    <row r="4162" spans="20:21" x14ac:dyDescent="0.2">
      <c r="T4162" s="11"/>
      <c r="U4162" s="11"/>
    </row>
    <row r="4163" spans="20:21" x14ac:dyDescent="0.2">
      <c r="T4163" s="11"/>
      <c r="U4163" s="11"/>
    </row>
    <row r="4164" spans="20:21" x14ac:dyDescent="0.2">
      <c r="T4164" s="11"/>
      <c r="U4164" s="11"/>
    </row>
    <row r="4165" spans="20:21" x14ac:dyDescent="0.2">
      <c r="T4165" s="11"/>
      <c r="U4165" s="11"/>
    </row>
    <row r="4166" spans="20:21" x14ac:dyDescent="0.2">
      <c r="T4166" s="11"/>
      <c r="U4166" s="11"/>
    </row>
    <row r="4167" spans="20:21" x14ac:dyDescent="0.2">
      <c r="T4167" s="11"/>
      <c r="U4167" s="11"/>
    </row>
    <row r="4168" spans="20:21" x14ac:dyDescent="0.2">
      <c r="T4168" s="11"/>
      <c r="U4168" s="11"/>
    </row>
    <row r="4169" spans="20:21" x14ac:dyDescent="0.2">
      <c r="T4169" s="11"/>
      <c r="U4169" s="11"/>
    </row>
    <row r="4170" spans="20:21" x14ac:dyDescent="0.2">
      <c r="T4170" s="11"/>
      <c r="U4170" s="11"/>
    </row>
    <row r="4171" spans="20:21" x14ac:dyDescent="0.2">
      <c r="T4171" s="11"/>
      <c r="U4171" s="11"/>
    </row>
    <row r="4172" spans="20:21" x14ac:dyDescent="0.2">
      <c r="T4172" s="11"/>
      <c r="U4172" s="11"/>
    </row>
    <row r="4173" spans="20:21" x14ac:dyDescent="0.2">
      <c r="T4173" s="11"/>
      <c r="U4173" s="11"/>
    </row>
    <row r="4174" spans="20:21" x14ac:dyDescent="0.2">
      <c r="T4174" s="11"/>
      <c r="U4174" s="11"/>
    </row>
    <row r="4175" spans="20:21" x14ac:dyDescent="0.2">
      <c r="T4175" s="11"/>
      <c r="U4175" s="11"/>
    </row>
    <row r="4176" spans="20:21" x14ac:dyDescent="0.2">
      <c r="T4176" s="11"/>
      <c r="U4176" s="11"/>
    </row>
    <row r="4177" spans="20:21" x14ac:dyDescent="0.2">
      <c r="T4177" s="11"/>
      <c r="U4177" s="11"/>
    </row>
    <row r="4178" spans="20:21" x14ac:dyDescent="0.2">
      <c r="T4178" s="11"/>
      <c r="U4178" s="11"/>
    </row>
    <row r="4179" spans="20:21" x14ac:dyDescent="0.2">
      <c r="T4179" s="11"/>
      <c r="U4179" s="11"/>
    </row>
    <row r="4180" spans="20:21" x14ac:dyDescent="0.2">
      <c r="T4180" s="11"/>
      <c r="U4180" s="11"/>
    </row>
    <row r="4181" spans="20:21" x14ac:dyDescent="0.2">
      <c r="T4181" s="11"/>
      <c r="U4181" s="11"/>
    </row>
    <row r="4182" spans="20:21" x14ac:dyDescent="0.2">
      <c r="T4182" s="11"/>
      <c r="U4182" s="11"/>
    </row>
    <row r="4183" spans="20:21" x14ac:dyDescent="0.2">
      <c r="T4183" s="11"/>
      <c r="U4183" s="11"/>
    </row>
    <row r="4184" spans="20:21" x14ac:dyDescent="0.2">
      <c r="T4184" s="11"/>
      <c r="U4184" s="11"/>
    </row>
    <row r="4185" spans="20:21" x14ac:dyDescent="0.2">
      <c r="T4185" s="11"/>
      <c r="U4185" s="11"/>
    </row>
    <row r="4186" spans="20:21" x14ac:dyDescent="0.2">
      <c r="T4186" s="11"/>
      <c r="U4186" s="11"/>
    </row>
    <row r="4187" spans="20:21" x14ac:dyDescent="0.2">
      <c r="T4187" s="11"/>
      <c r="U4187" s="11"/>
    </row>
    <row r="4188" spans="20:21" x14ac:dyDescent="0.2">
      <c r="T4188" s="11"/>
      <c r="U4188" s="11"/>
    </row>
    <row r="4189" spans="20:21" x14ac:dyDescent="0.2">
      <c r="T4189" s="11"/>
      <c r="U4189" s="11"/>
    </row>
    <row r="4190" spans="20:21" x14ac:dyDescent="0.2">
      <c r="T4190" s="11"/>
      <c r="U4190" s="11"/>
    </row>
    <row r="4191" spans="20:21" x14ac:dyDescent="0.2">
      <c r="T4191" s="11"/>
      <c r="U4191" s="11"/>
    </row>
    <row r="4192" spans="20:21" x14ac:dyDescent="0.2">
      <c r="T4192" s="11"/>
      <c r="U4192" s="11"/>
    </row>
    <row r="4193" spans="20:21" x14ac:dyDescent="0.2">
      <c r="T4193" s="11"/>
      <c r="U4193" s="11"/>
    </row>
    <row r="4194" spans="20:21" x14ac:dyDescent="0.2">
      <c r="T4194" s="11"/>
      <c r="U4194" s="11"/>
    </row>
    <row r="4195" spans="20:21" x14ac:dyDescent="0.2">
      <c r="T4195" s="11"/>
      <c r="U4195" s="11"/>
    </row>
    <row r="4196" spans="20:21" x14ac:dyDescent="0.2">
      <c r="T4196" s="11"/>
      <c r="U4196" s="11"/>
    </row>
    <row r="4197" spans="20:21" x14ac:dyDescent="0.2">
      <c r="T4197" s="11"/>
      <c r="U4197" s="11"/>
    </row>
    <row r="4198" spans="20:21" x14ac:dyDescent="0.2">
      <c r="T4198" s="11"/>
      <c r="U4198" s="11"/>
    </row>
    <row r="4199" spans="20:21" x14ac:dyDescent="0.2">
      <c r="T4199" s="11"/>
      <c r="U4199" s="11"/>
    </row>
    <row r="4200" spans="20:21" x14ac:dyDescent="0.2">
      <c r="T4200" s="11"/>
      <c r="U4200" s="11"/>
    </row>
    <row r="4201" spans="20:21" x14ac:dyDescent="0.2">
      <c r="T4201" s="11"/>
      <c r="U4201" s="11"/>
    </row>
    <row r="4202" spans="20:21" x14ac:dyDescent="0.2">
      <c r="T4202" s="11"/>
      <c r="U4202" s="11"/>
    </row>
    <row r="4203" spans="20:21" x14ac:dyDescent="0.2">
      <c r="T4203" s="11"/>
      <c r="U4203" s="11"/>
    </row>
    <row r="4204" spans="20:21" x14ac:dyDescent="0.2">
      <c r="T4204" s="11"/>
      <c r="U4204" s="11"/>
    </row>
    <row r="4205" spans="20:21" x14ac:dyDescent="0.2">
      <c r="T4205" s="11"/>
      <c r="U4205" s="11"/>
    </row>
    <row r="4206" spans="20:21" x14ac:dyDescent="0.2">
      <c r="T4206" s="11"/>
      <c r="U4206" s="11"/>
    </row>
    <row r="4207" spans="20:21" x14ac:dyDescent="0.2">
      <c r="T4207" s="11"/>
      <c r="U4207" s="11"/>
    </row>
    <row r="4208" spans="20:21" x14ac:dyDescent="0.2">
      <c r="T4208" s="11"/>
      <c r="U4208" s="11"/>
    </row>
    <row r="4209" spans="20:21" x14ac:dyDescent="0.2">
      <c r="T4209" s="11"/>
      <c r="U4209" s="11"/>
    </row>
    <row r="4210" spans="20:21" x14ac:dyDescent="0.2">
      <c r="T4210" s="11"/>
      <c r="U4210" s="11"/>
    </row>
    <row r="4211" spans="20:21" x14ac:dyDescent="0.2">
      <c r="T4211" s="11"/>
      <c r="U4211" s="11"/>
    </row>
    <row r="4212" spans="20:21" x14ac:dyDescent="0.2">
      <c r="T4212" s="11"/>
      <c r="U4212" s="11"/>
    </row>
    <row r="4213" spans="20:21" x14ac:dyDescent="0.2">
      <c r="T4213" s="11"/>
      <c r="U4213" s="11"/>
    </row>
    <row r="4214" spans="20:21" x14ac:dyDescent="0.2">
      <c r="T4214" s="11"/>
      <c r="U4214" s="11"/>
    </row>
    <row r="4215" spans="20:21" x14ac:dyDescent="0.2">
      <c r="T4215" s="11"/>
      <c r="U4215" s="11"/>
    </row>
    <row r="4216" spans="20:21" x14ac:dyDescent="0.2">
      <c r="T4216" s="11"/>
      <c r="U4216" s="11"/>
    </row>
    <row r="4217" spans="20:21" x14ac:dyDescent="0.2">
      <c r="T4217" s="11"/>
      <c r="U4217" s="11"/>
    </row>
    <row r="4218" spans="20:21" x14ac:dyDescent="0.2">
      <c r="T4218" s="11"/>
      <c r="U4218" s="11"/>
    </row>
    <row r="4219" spans="20:21" x14ac:dyDescent="0.2">
      <c r="T4219" s="11"/>
      <c r="U4219" s="11"/>
    </row>
    <row r="4220" spans="20:21" x14ac:dyDescent="0.2">
      <c r="T4220" s="11"/>
      <c r="U4220" s="11"/>
    </row>
    <row r="4221" spans="20:21" x14ac:dyDescent="0.2">
      <c r="T4221" s="11"/>
      <c r="U4221" s="11"/>
    </row>
    <row r="4222" spans="20:21" x14ac:dyDescent="0.2">
      <c r="T4222" s="11"/>
      <c r="U4222" s="11"/>
    </row>
    <row r="4223" spans="20:21" x14ac:dyDescent="0.2">
      <c r="T4223" s="11"/>
      <c r="U4223" s="11"/>
    </row>
    <row r="4224" spans="20:21" x14ac:dyDescent="0.2">
      <c r="T4224" s="11"/>
      <c r="U4224" s="11"/>
    </row>
    <row r="4225" spans="20:21" x14ac:dyDescent="0.2">
      <c r="T4225" s="11"/>
      <c r="U4225" s="11"/>
    </row>
    <row r="4226" spans="20:21" x14ac:dyDescent="0.2">
      <c r="T4226" s="11"/>
      <c r="U4226" s="11"/>
    </row>
    <row r="4227" spans="20:21" x14ac:dyDescent="0.2">
      <c r="T4227" s="11"/>
      <c r="U4227" s="11"/>
    </row>
    <row r="4228" spans="20:21" x14ac:dyDescent="0.2">
      <c r="T4228" s="11"/>
      <c r="U4228" s="11"/>
    </row>
    <row r="4229" spans="20:21" x14ac:dyDescent="0.2">
      <c r="T4229" s="11"/>
      <c r="U4229" s="11"/>
    </row>
    <row r="4230" spans="20:21" x14ac:dyDescent="0.2">
      <c r="T4230" s="11"/>
      <c r="U4230" s="11"/>
    </row>
    <row r="4231" spans="20:21" x14ac:dyDescent="0.2">
      <c r="T4231" s="11"/>
      <c r="U4231" s="11"/>
    </row>
    <row r="4232" spans="20:21" x14ac:dyDescent="0.2">
      <c r="T4232" s="11"/>
      <c r="U4232" s="11"/>
    </row>
    <row r="4233" spans="20:21" x14ac:dyDescent="0.2">
      <c r="T4233" s="11"/>
      <c r="U4233" s="11"/>
    </row>
    <row r="4234" spans="20:21" x14ac:dyDescent="0.2">
      <c r="T4234" s="11"/>
      <c r="U4234" s="11"/>
    </row>
    <row r="4235" spans="20:21" x14ac:dyDescent="0.2">
      <c r="T4235" s="11"/>
      <c r="U4235" s="11"/>
    </row>
    <row r="4236" spans="20:21" x14ac:dyDescent="0.2">
      <c r="T4236" s="11"/>
      <c r="U4236" s="11"/>
    </row>
    <row r="4237" spans="20:21" x14ac:dyDescent="0.2">
      <c r="T4237" s="11"/>
      <c r="U4237" s="11"/>
    </row>
    <row r="4238" spans="20:21" x14ac:dyDescent="0.2">
      <c r="T4238" s="11"/>
      <c r="U4238" s="11"/>
    </row>
    <row r="4239" spans="20:21" x14ac:dyDescent="0.2">
      <c r="T4239" s="11"/>
      <c r="U4239" s="11"/>
    </row>
    <row r="4240" spans="20:21" x14ac:dyDescent="0.2">
      <c r="T4240" s="11"/>
      <c r="U4240" s="11"/>
    </row>
    <row r="4241" spans="20:21" x14ac:dyDescent="0.2">
      <c r="T4241" s="11"/>
      <c r="U4241" s="11"/>
    </row>
    <row r="4242" spans="20:21" x14ac:dyDescent="0.2">
      <c r="T4242" s="11"/>
      <c r="U4242" s="11"/>
    </row>
    <row r="4243" spans="20:21" x14ac:dyDescent="0.2">
      <c r="T4243" s="11"/>
      <c r="U4243" s="11"/>
    </row>
    <row r="4244" spans="20:21" x14ac:dyDescent="0.2">
      <c r="T4244" s="11"/>
      <c r="U4244" s="11"/>
    </row>
    <row r="4245" spans="20:21" x14ac:dyDescent="0.2">
      <c r="T4245" s="11"/>
      <c r="U4245" s="11"/>
    </row>
    <row r="4246" spans="20:21" x14ac:dyDescent="0.2">
      <c r="T4246" s="11"/>
      <c r="U4246" s="11"/>
    </row>
    <row r="4247" spans="20:21" x14ac:dyDescent="0.2">
      <c r="T4247" s="11"/>
      <c r="U4247" s="11"/>
    </row>
    <row r="4248" spans="20:21" x14ac:dyDescent="0.2">
      <c r="T4248" s="11"/>
      <c r="U4248" s="11"/>
    </row>
    <row r="4249" spans="20:21" x14ac:dyDescent="0.2">
      <c r="T4249" s="11"/>
      <c r="U4249" s="11"/>
    </row>
    <row r="4250" spans="20:21" x14ac:dyDescent="0.2">
      <c r="T4250" s="11"/>
      <c r="U4250" s="11"/>
    </row>
    <row r="4251" spans="20:21" x14ac:dyDescent="0.2">
      <c r="T4251" s="11"/>
      <c r="U4251" s="11"/>
    </row>
    <row r="4252" spans="20:21" x14ac:dyDescent="0.2">
      <c r="T4252" s="11"/>
      <c r="U4252" s="11"/>
    </row>
    <row r="4253" spans="20:21" x14ac:dyDescent="0.2">
      <c r="T4253" s="11"/>
      <c r="U4253" s="11"/>
    </row>
    <row r="4254" spans="20:21" x14ac:dyDescent="0.2">
      <c r="T4254" s="11"/>
      <c r="U4254" s="11"/>
    </row>
    <row r="4255" spans="20:21" x14ac:dyDescent="0.2">
      <c r="T4255" s="11"/>
      <c r="U4255" s="11"/>
    </row>
    <row r="4256" spans="20:21" x14ac:dyDescent="0.2">
      <c r="T4256" s="11"/>
      <c r="U4256" s="11"/>
    </row>
    <row r="4257" spans="20:21" x14ac:dyDescent="0.2">
      <c r="T4257" s="11"/>
      <c r="U4257" s="11"/>
    </row>
    <row r="4258" spans="20:21" x14ac:dyDescent="0.2">
      <c r="T4258" s="11"/>
      <c r="U4258" s="11"/>
    </row>
    <row r="4259" spans="20:21" x14ac:dyDescent="0.2">
      <c r="T4259" s="11"/>
      <c r="U4259" s="11"/>
    </row>
    <row r="4260" spans="20:21" x14ac:dyDescent="0.2">
      <c r="T4260" s="11"/>
      <c r="U4260" s="11"/>
    </row>
    <row r="4261" spans="20:21" x14ac:dyDescent="0.2">
      <c r="T4261" s="11"/>
      <c r="U4261" s="11"/>
    </row>
    <row r="4262" spans="20:21" x14ac:dyDescent="0.2">
      <c r="T4262" s="11"/>
      <c r="U4262" s="11"/>
    </row>
    <row r="4263" spans="20:21" x14ac:dyDescent="0.2">
      <c r="T4263" s="11"/>
      <c r="U4263" s="11"/>
    </row>
    <row r="4264" spans="20:21" x14ac:dyDescent="0.2">
      <c r="T4264" s="11"/>
      <c r="U4264" s="11"/>
    </row>
    <row r="4265" spans="20:21" x14ac:dyDescent="0.2">
      <c r="T4265" s="11"/>
      <c r="U4265" s="11"/>
    </row>
    <row r="4266" spans="20:21" x14ac:dyDescent="0.2">
      <c r="T4266" s="11"/>
      <c r="U4266" s="11"/>
    </row>
    <row r="4267" spans="20:21" x14ac:dyDescent="0.2">
      <c r="T4267" s="11"/>
      <c r="U4267" s="11"/>
    </row>
    <row r="4268" spans="20:21" x14ac:dyDescent="0.2">
      <c r="T4268" s="11"/>
      <c r="U4268" s="11"/>
    </row>
    <row r="4269" spans="20:21" x14ac:dyDescent="0.2">
      <c r="T4269" s="11"/>
      <c r="U4269" s="11"/>
    </row>
    <row r="4270" spans="20:21" x14ac:dyDescent="0.2">
      <c r="T4270" s="11"/>
      <c r="U4270" s="11"/>
    </row>
    <row r="4271" spans="20:21" x14ac:dyDescent="0.2">
      <c r="T4271" s="11"/>
      <c r="U4271" s="11"/>
    </row>
    <row r="4272" spans="20:21" x14ac:dyDescent="0.2">
      <c r="T4272" s="11"/>
      <c r="U4272" s="11"/>
    </row>
    <row r="4273" spans="20:21" x14ac:dyDescent="0.2">
      <c r="T4273" s="11"/>
      <c r="U4273" s="11"/>
    </row>
    <row r="4274" spans="20:21" x14ac:dyDescent="0.2">
      <c r="T4274" s="11"/>
      <c r="U4274" s="11"/>
    </row>
    <row r="4275" spans="20:21" x14ac:dyDescent="0.2">
      <c r="T4275" s="11"/>
      <c r="U4275" s="11"/>
    </row>
    <row r="4276" spans="20:21" x14ac:dyDescent="0.2">
      <c r="T4276" s="11"/>
      <c r="U4276" s="11"/>
    </row>
    <row r="4277" spans="20:21" x14ac:dyDescent="0.2">
      <c r="T4277" s="11"/>
      <c r="U4277" s="11"/>
    </row>
    <row r="4278" spans="20:21" x14ac:dyDescent="0.2">
      <c r="T4278" s="11"/>
      <c r="U4278" s="11"/>
    </row>
    <row r="4279" spans="20:21" x14ac:dyDescent="0.2">
      <c r="T4279" s="11"/>
      <c r="U4279" s="11"/>
    </row>
    <row r="4280" spans="20:21" x14ac:dyDescent="0.2">
      <c r="T4280" s="11"/>
      <c r="U4280" s="11"/>
    </row>
    <row r="4281" spans="20:21" x14ac:dyDescent="0.2">
      <c r="T4281" s="11"/>
      <c r="U4281" s="11"/>
    </row>
    <row r="4282" spans="20:21" x14ac:dyDescent="0.2">
      <c r="T4282" s="11"/>
      <c r="U4282" s="11"/>
    </row>
    <row r="4283" spans="20:21" x14ac:dyDescent="0.2">
      <c r="T4283" s="11"/>
      <c r="U4283" s="11"/>
    </row>
    <row r="4284" spans="20:21" x14ac:dyDescent="0.2">
      <c r="T4284" s="11"/>
      <c r="U4284" s="11"/>
    </row>
    <row r="4285" spans="20:21" x14ac:dyDescent="0.2">
      <c r="T4285" s="11"/>
      <c r="U4285" s="11"/>
    </row>
    <row r="4286" spans="20:21" x14ac:dyDescent="0.2">
      <c r="T4286" s="11"/>
      <c r="U4286" s="11"/>
    </row>
    <row r="4287" spans="20:21" x14ac:dyDescent="0.2">
      <c r="T4287" s="11"/>
      <c r="U4287" s="11"/>
    </row>
    <row r="4288" spans="20:21" x14ac:dyDescent="0.2">
      <c r="T4288" s="11"/>
      <c r="U4288" s="11"/>
    </row>
    <row r="4289" spans="20:21" x14ac:dyDescent="0.2">
      <c r="T4289" s="11"/>
      <c r="U4289" s="11"/>
    </row>
    <row r="4290" spans="20:21" x14ac:dyDescent="0.2">
      <c r="T4290" s="11"/>
      <c r="U4290" s="11"/>
    </row>
    <row r="4291" spans="20:21" x14ac:dyDescent="0.2">
      <c r="T4291" s="11"/>
      <c r="U4291" s="11"/>
    </row>
    <row r="4292" spans="20:21" x14ac:dyDescent="0.2">
      <c r="T4292" s="11"/>
      <c r="U4292" s="11"/>
    </row>
    <row r="4293" spans="20:21" x14ac:dyDescent="0.2">
      <c r="T4293" s="11"/>
      <c r="U4293" s="11"/>
    </row>
    <row r="4294" spans="20:21" x14ac:dyDescent="0.2">
      <c r="T4294" s="11"/>
      <c r="U4294" s="11"/>
    </row>
    <row r="4295" spans="20:21" x14ac:dyDescent="0.2">
      <c r="T4295" s="11"/>
      <c r="U4295" s="11"/>
    </row>
    <row r="4296" spans="20:21" x14ac:dyDescent="0.2">
      <c r="T4296" s="11"/>
      <c r="U4296" s="11"/>
    </row>
    <row r="4297" spans="20:21" x14ac:dyDescent="0.2">
      <c r="T4297" s="11"/>
      <c r="U4297" s="11"/>
    </row>
    <row r="4298" spans="20:21" x14ac:dyDescent="0.2">
      <c r="T4298" s="11"/>
      <c r="U4298" s="11"/>
    </row>
    <row r="4299" spans="20:21" x14ac:dyDescent="0.2">
      <c r="T4299" s="11"/>
      <c r="U4299" s="11"/>
    </row>
    <row r="4300" spans="20:21" x14ac:dyDescent="0.2">
      <c r="T4300" s="11"/>
      <c r="U4300" s="11"/>
    </row>
    <row r="4301" spans="20:21" x14ac:dyDescent="0.2">
      <c r="T4301" s="11"/>
      <c r="U4301" s="11"/>
    </row>
    <row r="4302" spans="20:21" x14ac:dyDescent="0.2">
      <c r="T4302" s="11"/>
      <c r="U4302" s="11"/>
    </row>
    <row r="4303" spans="20:21" x14ac:dyDescent="0.2">
      <c r="T4303" s="11"/>
      <c r="U4303" s="11"/>
    </row>
    <row r="4304" spans="20:21" x14ac:dyDescent="0.2">
      <c r="T4304" s="11"/>
      <c r="U4304" s="11"/>
    </row>
    <row r="4305" spans="20:21" x14ac:dyDescent="0.2">
      <c r="T4305" s="11"/>
      <c r="U4305" s="11"/>
    </row>
    <row r="4306" spans="20:21" x14ac:dyDescent="0.2">
      <c r="T4306" s="11"/>
      <c r="U4306" s="11"/>
    </row>
    <row r="4307" spans="20:21" x14ac:dyDescent="0.2">
      <c r="T4307" s="11"/>
      <c r="U4307" s="11"/>
    </row>
    <row r="4308" spans="20:21" x14ac:dyDescent="0.2">
      <c r="T4308" s="11"/>
      <c r="U4308" s="11"/>
    </row>
    <row r="4309" spans="20:21" x14ac:dyDescent="0.2">
      <c r="T4309" s="11"/>
      <c r="U4309" s="11"/>
    </row>
    <row r="4310" spans="20:21" x14ac:dyDescent="0.2">
      <c r="T4310" s="11"/>
      <c r="U4310" s="11"/>
    </row>
    <row r="4311" spans="20:21" x14ac:dyDescent="0.2">
      <c r="T4311" s="11"/>
      <c r="U4311" s="11"/>
    </row>
    <row r="4312" spans="20:21" x14ac:dyDescent="0.2">
      <c r="T4312" s="11"/>
      <c r="U4312" s="11"/>
    </row>
    <row r="4313" spans="20:21" x14ac:dyDescent="0.2">
      <c r="T4313" s="11"/>
      <c r="U4313" s="11"/>
    </row>
    <row r="4314" spans="20:21" x14ac:dyDescent="0.2">
      <c r="T4314" s="11"/>
      <c r="U4314" s="11"/>
    </row>
    <row r="4315" spans="20:21" x14ac:dyDescent="0.2">
      <c r="T4315" s="11"/>
      <c r="U4315" s="11"/>
    </row>
    <row r="4316" spans="20:21" x14ac:dyDescent="0.2">
      <c r="T4316" s="11"/>
      <c r="U4316" s="11"/>
    </row>
    <row r="4317" spans="20:21" x14ac:dyDescent="0.2">
      <c r="T4317" s="11"/>
      <c r="U4317" s="11"/>
    </row>
    <row r="4318" spans="20:21" x14ac:dyDescent="0.2">
      <c r="T4318" s="11"/>
      <c r="U4318" s="11"/>
    </row>
    <row r="4319" spans="20:21" x14ac:dyDescent="0.2">
      <c r="T4319" s="11"/>
      <c r="U4319" s="11"/>
    </row>
    <row r="4320" spans="20:21" x14ac:dyDescent="0.2">
      <c r="T4320" s="11"/>
      <c r="U4320" s="11"/>
    </row>
    <row r="4321" spans="20:21" x14ac:dyDescent="0.2">
      <c r="T4321" s="11"/>
      <c r="U4321" s="11"/>
    </row>
    <row r="4322" spans="20:21" x14ac:dyDescent="0.2">
      <c r="T4322" s="11"/>
      <c r="U4322" s="11"/>
    </row>
    <row r="4323" spans="20:21" x14ac:dyDescent="0.2">
      <c r="T4323" s="11"/>
      <c r="U4323" s="11"/>
    </row>
    <row r="4324" spans="20:21" x14ac:dyDescent="0.2">
      <c r="T4324" s="11"/>
      <c r="U4324" s="11"/>
    </row>
    <row r="4325" spans="20:21" x14ac:dyDescent="0.2">
      <c r="T4325" s="11"/>
      <c r="U4325" s="11"/>
    </row>
    <row r="4326" spans="20:21" x14ac:dyDescent="0.2">
      <c r="T4326" s="11"/>
      <c r="U4326" s="11"/>
    </row>
    <row r="4327" spans="20:21" x14ac:dyDescent="0.2">
      <c r="T4327" s="11"/>
      <c r="U4327" s="11"/>
    </row>
    <row r="4328" spans="20:21" x14ac:dyDescent="0.2">
      <c r="T4328" s="11"/>
      <c r="U4328" s="11"/>
    </row>
    <row r="4329" spans="20:21" x14ac:dyDescent="0.2">
      <c r="T4329" s="11"/>
      <c r="U4329" s="11"/>
    </row>
    <row r="4330" spans="20:21" x14ac:dyDescent="0.2">
      <c r="T4330" s="11"/>
      <c r="U4330" s="11"/>
    </row>
    <row r="4331" spans="20:21" x14ac:dyDescent="0.2">
      <c r="T4331" s="11"/>
      <c r="U4331" s="11"/>
    </row>
    <row r="4332" spans="20:21" x14ac:dyDescent="0.2">
      <c r="T4332" s="11"/>
      <c r="U4332" s="11"/>
    </row>
    <row r="4333" spans="20:21" x14ac:dyDescent="0.2">
      <c r="T4333" s="11"/>
      <c r="U4333" s="11"/>
    </row>
    <row r="4334" spans="20:21" x14ac:dyDescent="0.2">
      <c r="T4334" s="11"/>
      <c r="U4334" s="11"/>
    </row>
    <row r="4335" spans="20:21" x14ac:dyDescent="0.2">
      <c r="T4335" s="11"/>
      <c r="U4335" s="11"/>
    </row>
    <row r="4336" spans="20:21" x14ac:dyDescent="0.2">
      <c r="T4336" s="11"/>
      <c r="U4336" s="11"/>
    </row>
    <row r="4337" spans="20:21" x14ac:dyDescent="0.2">
      <c r="T4337" s="11"/>
      <c r="U4337" s="11"/>
    </row>
    <row r="4338" spans="20:21" x14ac:dyDescent="0.2">
      <c r="T4338" s="11"/>
      <c r="U4338" s="11"/>
    </row>
    <row r="4339" spans="20:21" x14ac:dyDescent="0.2">
      <c r="T4339" s="11"/>
      <c r="U4339" s="11"/>
    </row>
    <row r="4340" spans="20:21" x14ac:dyDescent="0.2">
      <c r="T4340" s="11"/>
      <c r="U4340" s="11"/>
    </row>
    <row r="4341" spans="20:21" x14ac:dyDescent="0.2">
      <c r="T4341" s="11"/>
      <c r="U4341" s="11"/>
    </row>
    <row r="4342" spans="20:21" x14ac:dyDescent="0.2">
      <c r="T4342" s="11"/>
      <c r="U4342" s="11"/>
    </row>
    <row r="4343" spans="20:21" x14ac:dyDescent="0.2">
      <c r="T4343" s="11"/>
      <c r="U4343" s="11"/>
    </row>
    <row r="4344" spans="20:21" x14ac:dyDescent="0.2">
      <c r="T4344" s="11"/>
      <c r="U4344" s="11"/>
    </row>
    <row r="4345" spans="20:21" x14ac:dyDescent="0.2">
      <c r="T4345" s="11"/>
      <c r="U4345" s="11"/>
    </row>
    <row r="4346" spans="20:21" x14ac:dyDescent="0.2">
      <c r="T4346" s="11"/>
      <c r="U4346" s="11"/>
    </row>
    <row r="4347" spans="20:21" x14ac:dyDescent="0.2">
      <c r="T4347" s="11"/>
      <c r="U4347" s="11"/>
    </row>
    <row r="4348" spans="20:21" x14ac:dyDescent="0.2">
      <c r="T4348" s="11"/>
      <c r="U4348" s="11"/>
    </row>
    <row r="4349" spans="20:21" x14ac:dyDescent="0.2">
      <c r="T4349" s="11"/>
      <c r="U4349" s="11"/>
    </row>
    <row r="4350" spans="20:21" x14ac:dyDescent="0.2">
      <c r="T4350" s="11"/>
      <c r="U4350" s="11"/>
    </row>
    <row r="4351" spans="20:21" x14ac:dyDescent="0.2">
      <c r="T4351" s="11"/>
      <c r="U4351" s="11"/>
    </row>
    <row r="4352" spans="20:21" x14ac:dyDescent="0.2">
      <c r="T4352" s="11"/>
      <c r="U4352" s="11"/>
    </row>
    <row r="4353" spans="20:21" x14ac:dyDescent="0.2">
      <c r="T4353" s="11"/>
      <c r="U4353" s="11"/>
    </row>
    <row r="4354" spans="20:21" x14ac:dyDescent="0.2">
      <c r="T4354" s="11"/>
      <c r="U4354" s="11"/>
    </row>
    <row r="4355" spans="20:21" x14ac:dyDescent="0.2">
      <c r="T4355" s="11"/>
      <c r="U4355" s="11"/>
    </row>
    <row r="4356" spans="20:21" x14ac:dyDescent="0.2">
      <c r="T4356" s="11"/>
      <c r="U4356" s="11"/>
    </row>
    <row r="4357" spans="20:21" x14ac:dyDescent="0.2">
      <c r="T4357" s="11"/>
      <c r="U4357" s="11"/>
    </row>
    <row r="4358" spans="20:21" x14ac:dyDescent="0.2">
      <c r="T4358" s="11"/>
      <c r="U4358" s="11"/>
    </row>
    <row r="4359" spans="20:21" x14ac:dyDescent="0.2">
      <c r="T4359" s="11"/>
      <c r="U4359" s="11"/>
    </row>
    <row r="4360" spans="20:21" x14ac:dyDescent="0.2">
      <c r="T4360" s="11"/>
      <c r="U4360" s="11"/>
    </row>
    <row r="4361" spans="20:21" x14ac:dyDescent="0.2">
      <c r="T4361" s="11"/>
      <c r="U4361" s="11"/>
    </row>
    <row r="4362" spans="20:21" x14ac:dyDescent="0.2">
      <c r="T4362" s="11"/>
      <c r="U4362" s="11"/>
    </row>
    <row r="4363" spans="20:21" x14ac:dyDescent="0.2">
      <c r="T4363" s="11"/>
      <c r="U4363" s="11"/>
    </row>
    <row r="4364" spans="20:21" x14ac:dyDescent="0.2">
      <c r="T4364" s="11"/>
      <c r="U4364" s="11"/>
    </row>
    <row r="4365" spans="20:21" x14ac:dyDescent="0.2">
      <c r="T4365" s="11"/>
      <c r="U4365" s="11"/>
    </row>
    <row r="4366" spans="20:21" x14ac:dyDescent="0.2">
      <c r="T4366" s="11"/>
      <c r="U4366" s="11"/>
    </row>
    <row r="4367" spans="20:21" x14ac:dyDescent="0.2">
      <c r="T4367" s="11"/>
      <c r="U4367" s="11"/>
    </row>
    <row r="4368" spans="20:21" x14ac:dyDescent="0.2">
      <c r="T4368" s="11"/>
      <c r="U4368" s="11"/>
    </row>
    <row r="4369" spans="20:21" x14ac:dyDescent="0.2">
      <c r="T4369" s="11"/>
      <c r="U4369" s="11"/>
    </row>
    <row r="4370" spans="20:21" x14ac:dyDescent="0.2">
      <c r="T4370" s="11"/>
      <c r="U4370" s="11"/>
    </row>
    <row r="4371" spans="20:21" x14ac:dyDescent="0.2">
      <c r="T4371" s="11"/>
      <c r="U4371" s="11"/>
    </row>
    <row r="4372" spans="20:21" x14ac:dyDescent="0.2">
      <c r="T4372" s="11"/>
      <c r="U4372" s="11"/>
    </row>
    <row r="4373" spans="20:21" x14ac:dyDescent="0.2">
      <c r="T4373" s="11"/>
      <c r="U4373" s="11"/>
    </row>
    <row r="4374" spans="20:21" x14ac:dyDescent="0.2">
      <c r="T4374" s="11"/>
      <c r="U4374" s="11"/>
    </row>
    <row r="4375" spans="20:21" x14ac:dyDescent="0.2">
      <c r="T4375" s="11"/>
      <c r="U4375" s="11"/>
    </row>
    <row r="4376" spans="20:21" x14ac:dyDescent="0.2">
      <c r="T4376" s="11"/>
      <c r="U4376" s="11"/>
    </row>
    <row r="4377" spans="20:21" x14ac:dyDescent="0.2">
      <c r="T4377" s="11"/>
      <c r="U4377" s="11"/>
    </row>
    <row r="4378" spans="20:21" x14ac:dyDescent="0.2">
      <c r="T4378" s="11"/>
      <c r="U4378" s="11"/>
    </row>
    <row r="4379" spans="20:21" x14ac:dyDescent="0.2">
      <c r="T4379" s="11"/>
      <c r="U4379" s="11"/>
    </row>
    <row r="4380" spans="20:21" x14ac:dyDescent="0.2">
      <c r="T4380" s="11"/>
      <c r="U4380" s="11"/>
    </row>
    <row r="4381" spans="20:21" x14ac:dyDescent="0.2">
      <c r="T4381" s="11"/>
      <c r="U4381" s="11"/>
    </row>
    <row r="4382" spans="20:21" x14ac:dyDescent="0.2">
      <c r="T4382" s="11"/>
      <c r="U4382" s="11"/>
    </row>
    <row r="4383" spans="20:21" x14ac:dyDescent="0.2">
      <c r="T4383" s="11"/>
      <c r="U4383" s="11"/>
    </row>
    <row r="4384" spans="20:21" x14ac:dyDescent="0.2">
      <c r="T4384" s="11"/>
      <c r="U4384" s="11"/>
    </row>
    <row r="4385" spans="20:21" x14ac:dyDescent="0.2">
      <c r="T4385" s="11"/>
      <c r="U4385" s="11"/>
    </row>
    <row r="4386" spans="20:21" x14ac:dyDescent="0.2">
      <c r="T4386" s="11"/>
      <c r="U4386" s="11"/>
    </row>
    <row r="4387" spans="20:21" x14ac:dyDescent="0.2">
      <c r="T4387" s="11"/>
      <c r="U4387" s="11"/>
    </row>
    <row r="4388" spans="20:21" x14ac:dyDescent="0.2">
      <c r="T4388" s="11"/>
      <c r="U4388" s="11"/>
    </row>
    <row r="4389" spans="20:21" x14ac:dyDescent="0.2">
      <c r="T4389" s="11"/>
      <c r="U4389" s="11"/>
    </row>
    <row r="4390" spans="20:21" x14ac:dyDescent="0.2">
      <c r="T4390" s="11"/>
      <c r="U4390" s="11"/>
    </row>
    <row r="4391" spans="20:21" x14ac:dyDescent="0.2">
      <c r="T4391" s="11"/>
      <c r="U4391" s="11"/>
    </row>
    <row r="4392" spans="20:21" x14ac:dyDescent="0.2">
      <c r="T4392" s="11"/>
      <c r="U4392" s="11"/>
    </row>
    <row r="4393" spans="20:21" x14ac:dyDescent="0.2">
      <c r="T4393" s="11"/>
      <c r="U4393" s="11"/>
    </row>
    <row r="4394" spans="20:21" x14ac:dyDescent="0.2">
      <c r="T4394" s="11"/>
      <c r="U4394" s="11"/>
    </row>
    <row r="4395" spans="20:21" x14ac:dyDescent="0.2">
      <c r="T4395" s="11"/>
      <c r="U4395" s="11"/>
    </row>
    <row r="4396" spans="20:21" x14ac:dyDescent="0.2">
      <c r="T4396" s="11"/>
      <c r="U4396" s="11"/>
    </row>
    <row r="4397" spans="20:21" x14ac:dyDescent="0.2">
      <c r="T4397" s="11"/>
      <c r="U4397" s="11"/>
    </row>
    <row r="4398" spans="20:21" x14ac:dyDescent="0.2">
      <c r="T4398" s="11"/>
      <c r="U4398" s="11"/>
    </row>
    <row r="4399" spans="20:21" x14ac:dyDescent="0.2">
      <c r="T4399" s="11"/>
      <c r="U4399" s="11"/>
    </row>
    <row r="4400" spans="20:21" x14ac:dyDescent="0.2">
      <c r="T4400" s="11"/>
      <c r="U4400" s="11"/>
    </row>
    <row r="4401" spans="20:21" x14ac:dyDescent="0.2">
      <c r="T4401" s="11"/>
      <c r="U4401" s="11"/>
    </row>
    <row r="4402" spans="20:21" x14ac:dyDescent="0.2">
      <c r="T4402" s="11"/>
      <c r="U4402" s="11"/>
    </row>
    <row r="4403" spans="20:21" x14ac:dyDescent="0.2">
      <c r="T4403" s="11"/>
      <c r="U4403" s="11"/>
    </row>
    <row r="4404" spans="20:21" x14ac:dyDescent="0.2">
      <c r="T4404" s="11"/>
      <c r="U4404" s="11"/>
    </row>
    <row r="4405" spans="20:21" x14ac:dyDescent="0.2">
      <c r="T4405" s="11"/>
      <c r="U4405" s="11"/>
    </row>
    <row r="4406" spans="20:21" x14ac:dyDescent="0.2">
      <c r="T4406" s="11"/>
      <c r="U4406" s="11"/>
    </row>
    <row r="4407" spans="20:21" x14ac:dyDescent="0.2">
      <c r="T4407" s="11"/>
      <c r="U4407" s="11"/>
    </row>
    <row r="4408" spans="20:21" x14ac:dyDescent="0.2">
      <c r="T4408" s="11"/>
      <c r="U4408" s="11"/>
    </row>
    <row r="4409" spans="20:21" x14ac:dyDescent="0.2">
      <c r="T4409" s="11"/>
      <c r="U4409" s="11"/>
    </row>
    <row r="4410" spans="20:21" x14ac:dyDescent="0.2">
      <c r="T4410" s="11"/>
      <c r="U4410" s="11"/>
    </row>
    <row r="4411" spans="20:21" x14ac:dyDescent="0.2">
      <c r="T4411" s="11"/>
      <c r="U4411" s="11"/>
    </row>
    <row r="4412" spans="20:21" x14ac:dyDescent="0.2">
      <c r="T4412" s="11"/>
      <c r="U4412" s="11"/>
    </row>
    <row r="4413" spans="20:21" x14ac:dyDescent="0.2">
      <c r="T4413" s="11"/>
      <c r="U4413" s="11"/>
    </row>
    <row r="4414" spans="20:21" x14ac:dyDescent="0.2">
      <c r="T4414" s="11"/>
      <c r="U4414" s="11"/>
    </row>
    <row r="4415" spans="20:21" x14ac:dyDescent="0.2">
      <c r="T4415" s="11"/>
      <c r="U4415" s="11"/>
    </row>
    <row r="4416" spans="20:21" x14ac:dyDescent="0.2">
      <c r="T4416" s="11"/>
      <c r="U4416" s="11"/>
    </row>
    <row r="4417" spans="20:21" x14ac:dyDescent="0.2">
      <c r="T4417" s="11"/>
      <c r="U4417" s="11"/>
    </row>
    <row r="4418" spans="20:21" x14ac:dyDescent="0.2">
      <c r="T4418" s="11"/>
      <c r="U4418" s="11"/>
    </row>
    <row r="4419" spans="20:21" x14ac:dyDescent="0.2">
      <c r="T4419" s="11"/>
      <c r="U4419" s="11"/>
    </row>
    <row r="4420" spans="20:21" x14ac:dyDescent="0.2">
      <c r="T4420" s="11"/>
      <c r="U4420" s="11"/>
    </row>
    <row r="4421" spans="20:21" x14ac:dyDescent="0.2">
      <c r="T4421" s="11"/>
      <c r="U4421" s="11"/>
    </row>
    <row r="4422" spans="20:21" x14ac:dyDescent="0.2">
      <c r="T4422" s="11"/>
      <c r="U4422" s="11"/>
    </row>
    <row r="4423" spans="20:21" x14ac:dyDescent="0.2">
      <c r="T4423" s="11"/>
      <c r="U4423" s="11"/>
    </row>
    <row r="4424" spans="20:21" x14ac:dyDescent="0.2">
      <c r="T4424" s="11"/>
      <c r="U4424" s="11"/>
    </row>
    <row r="4425" spans="20:21" x14ac:dyDescent="0.2">
      <c r="T4425" s="11"/>
      <c r="U4425" s="11"/>
    </row>
    <row r="4426" spans="20:21" x14ac:dyDescent="0.2">
      <c r="T4426" s="11"/>
      <c r="U4426" s="11"/>
    </row>
    <row r="4427" spans="20:21" x14ac:dyDescent="0.2">
      <c r="T4427" s="11"/>
      <c r="U4427" s="11"/>
    </row>
    <row r="4428" spans="20:21" x14ac:dyDescent="0.2">
      <c r="T4428" s="11"/>
      <c r="U4428" s="11"/>
    </row>
    <row r="4429" spans="20:21" x14ac:dyDescent="0.2">
      <c r="T4429" s="11"/>
      <c r="U4429" s="11"/>
    </row>
    <row r="4430" spans="20:21" x14ac:dyDescent="0.2">
      <c r="T4430" s="11"/>
      <c r="U4430" s="11"/>
    </row>
    <row r="4431" spans="20:21" x14ac:dyDescent="0.2">
      <c r="T4431" s="11"/>
      <c r="U4431" s="11"/>
    </row>
    <row r="4432" spans="20:21" x14ac:dyDescent="0.2">
      <c r="T4432" s="11"/>
      <c r="U4432" s="11"/>
    </row>
    <row r="4433" spans="20:21" x14ac:dyDescent="0.2">
      <c r="T4433" s="11"/>
      <c r="U4433" s="11"/>
    </row>
    <row r="4434" spans="20:21" x14ac:dyDescent="0.2">
      <c r="T4434" s="11"/>
      <c r="U4434" s="11"/>
    </row>
    <row r="4435" spans="20:21" x14ac:dyDescent="0.2">
      <c r="T4435" s="11"/>
      <c r="U4435" s="11"/>
    </row>
    <row r="4436" spans="20:21" x14ac:dyDescent="0.2">
      <c r="T4436" s="11"/>
      <c r="U4436" s="11"/>
    </row>
    <row r="4437" spans="20:21" x14ac:dyDescent="0.2">
      <c r="T4437" s="11"/>
      <c r="U4437" s="11"/>
    </row>
    <row r="4438" spans="20:21" x14ac:dyDescent="0.2">
      <c r="T4438" s="11"/>
      <c r="U4438" s="11"/>
    </row>
    <row r="4439" spans="20:21" x14ac:dyDescent="0.2">
      <c r="T4439" s="11"/>
      <c r="U4439" s="11"/>
    </row>
    <row r="4440" spans="20:21" x14ac:dyDescent="0.2">
      <c r="T4440" s="11"/>
      <c r="U4440" s="11"/>
    </row>
    <row r="4441" spans="20:21" x14ac:dyDescent="0.2">
      <c r="T4441" s="11"/>
      <c r="U4441" s="11"/>
    </row>
    <row r="4442" spans="20:21" x14ac:dyDescent="0.2">
      <c r="T4442" s="11"/>
      <c r="U4442" s="11"/>
    </row>
    <row r="4443" spans="20:21" x14ac:dyDescent="0.2">
      <c r="T4443" s="11"/>
      <c r="U4443" s="11"/>
    </row>
    <row r="4444" spans="20:21" x14ac:dyDescent="0.2">
      <c r="T4444" s="11"/>
      <c r="U4444" s="11"/>
    </row>
    <row r="4445" spans="20:21" x14ac:dyDescent="0.2">
      <c r="T4445" s="11"/>
      <c r="U4445" s="11"/>
    </row>
    <row r="4446" spans="20:21" x14ac:dyDescent="0.2">
      <c r="T4446" s="11"/>
      <c r="U4446" s="11"/>
    </row>
    <row r="4447" spans="20:21" x14ac:dyDescent="0.2">
      <c r="T4447" s="11"/>
      <c r="U4447" s="11"/>
    </row>
    <row r="4448" spans="20:21" x14ac:dyDescent="0.2">
      <c r="T4448" s="11"/>
      <c r="U4448" s="11"/>
    </row>
    <row r="4449" spans="20:21" x14ac:dyDescent="0.2">
      <c r="T4449" s="11"/>
      <c r="U4449" s="11"/>
    </row>
    <row r="4450" spans="20:21" x14ac:dyDescent="0.2">
      <c r="T4450" s="11"/>
      <c r="U4450" s="11"/>
    </row>
    <row r="4451" spans="20:21" x14ac:dyDescent="0.2">
      <c r="T4451" s="11"/>
      <c r="U4451" s="11"/>
    </row>
    <row r="4452" spans="20:21" x14ac:dyDescent="0.2">
      <c r="T4452" s="11"/>
      <c r="U4452" s="11"/>
    </row>
    <row r="4453" spans="20:21" x14ac:dyDescent="0.2">
      <c r="T4453" s="11"/>
      <c r="U4453" s="11"/>
    </row>
    <row r="4454" spans="20:21" x14ac:dyDescent="0.2">
      <c r="T4454" s="11"/>
      <c r="U4454" s="11"/>
    </row>
    <row r="4455" spans="20:21" x14ac:dyDescent="0.2">
      <c r="T4455" s="11"/>
      <c r="U4455" s="11"/>
    </row>
    <row r="4456" spans="20:21" x14ac:dyDescent="0.2">
      <c r="T4456" s="11"/>
      <c r="U4456" s="11"/>
    </row>
    <row r="4457" spans="20:21" x14ac:dyDescent="0.2">
      <c r="T4457" s="11"/>
      <c r="U4457" s="11"/>
    </row>
    <row r="4458" spans="20:21" x14ac:dyDescent="0.2">
      <c r="T4458" s="11"/>
      <c r="U4458" s="11"/>
    </row>
    <row r="4459" spans="20:21" x14ac:dyDescent="0.2">
      <c r="T4459" s="11"/>
      <c r="U4459" s="11"/>
    </row>
    <row r="4460" spans="20:21" x14ac:dyDescent="0.2">
      <c r="T4460" s="11"/>
      <c r="U4460" s="11"/>
    </row>
    <row r="4461" spans="20:21" x14ac:dyDescent="0.2">
      <c r="T4461" s="11"/>
      <c r="U4461" s="11"/>
    </row>
    <row r="4462" spans="20:21" x14ac:dyDescent="0.2">
      <c r="T4462" s="11"/>
      <c r="U4462" s="11"/>
    </row>
    <row r="4463" spans="20:21" x14ac:dyDescent="0.2">
      <c r="T4463" s="11"/>
      <c r="U4463" s="11"/>
    </row>
    <row r="4464" spans="20:21" x14ac:dyDescent="0.2">
      <c r="T4464" s="11"/>
      <c r="U4464" s="11"/>
    </row>
    <row r="4465" spans="20:21" x14ac:dyDescent="0.2">
      <c r="T4465" s="11"/>
      <c r="U4465" s="11"/>
    </row>
    <row r="4466" spans="20:21" x14ac:dyDescent="0.2">
      <c r="T4466" s="11"/>
      <c r="U4466" s="11"/>
    </row>
    <row r="4467" spans="20:21" x14ac:dyDescent="0.2">
      <c r="T4467" s="11"/>
      <c r="U4467" s="11"/>
    </row>
    <row r="4468" spans="20:21" x14ac:dyDescent="0.2">
      <c r="T4468" s="11"/>
      <c r="U4468" s="11"/>
    </row>
    <row r="4469" spans="20:21" x14ac:dyDescent="0.2">
      <c r="T4469" s="11"/>
      <c r="U4469" s="11"/>
    </row>
    <row r="4470" spans="20:21" x14ac:dyDescent="0.2">
      <c r="T4470" s="11"/>
      <c r="U4470" s="11"/>
    </row>
    <row r="4471" spans="20:21" x14ac:dyDescent="0.2">
      <c r="T4471" s="11"/>
      <c r="U4471" s="11"/>
    </row>
    <row r="4472" spans="20:21" x14ac:dyDescent="0.2">
      <c r="T4472" s="11"/>
      <c r="U4472" s="11"/>
    </row>
    <row r="4473" spans="20:21" x14ac:dyDescent="0.2">
      <c r="T4473" s="11"/>
      <c r="U4473" s="11"/>
    </row>
    <row r="4474" spans="20:21" x14ac:dyDescent="0.2">
      <c r="T4474" s="11"/>
      <c r="U4474" s="11"/>
    </row>
    <row r="4475" spans="20:21" x14ac:dyDescent="0.2">
      <c r="T4475" s="11"/>
      <c r="U4475" s="11"/>
    </row>
    <row r="4476" spans="20:21" x14ac:dyDescent="0.2">
      <c r="T4476" s="11"/>
      <c r="U4476" s="11"/>
    </row>
    <row r="4477" spans="20:21" x14ac:dyDescent="0.2">
      <c r="T4477" s="11"/>
      <c r="U4477" s="11"/>
    </row>
    <row r="4478" spans="20:21" x14ac:dyDescent="0.2">
      <c r="T4478" s="11"/>
      <c r="U4478" s="11"/>
    </row>
    <row r="4479" spans="20:21" x14ac:dyDescent="0.2">
      <c r="T4479" s="11"/>
      <c r="U4479" s="11"/>
    </row>
    <row r="4480" spans="20:21" x14ac:dyDescent="0.2">
      <c r="T4480" s="11"/>
      <c r="U4480" s="11"/>
    </row>
    <row r="4481" spans="20:21" x14ac:dyDescent="0.2">
      <c r="T4481" s="11"/>
      <c r="U4481" s="11"/>
    </row>
    <row r="4482" spans="20:21" x14ac:dyDescent="0.2">
      <c r="T4482" s="11"/>
      <c r="U4482" s="11"/>
    </row>
    <row r="4483" spans="20:21" x14ac:dyDescent="0.2">
      <c r="T4483" s="11"/>
      <c r="U4483" s="11"/>
    </row>
    <row r="4484" spans="20:21" x14ac:dyDescent="0.2">
      <c r="T4484" s="11"/>
      <c r="U4484" s="11"/>
    </row>
    <row r="4485" spans="20:21" x14ac:dyDescent="0.2">
      <c r="T4485" s="11"/>
      <c r="U4485" s="11"/>
    </row>
    <row r="4486" spans="20:21" x14ac:dyDescent="0.2">
      <c r="T4486" s="11"/>
      <c r="U4486" s="11"/>
    </row>
    <row r="4487" spans="20:21" x14ac:dyDescent="0.2">
      <c r="T4487" s="11"/>
      <c r="U4487" s="11"/>
    </row>
    <row r="4488" spans="20:21" x14ac:dyDescent="0.2">
      <c r="T4488" s="11"/>
      <c r="U4488" s="11"/>
    </row>
    <row r="4489" spans="20:21" x14ac:dyDescent="0.2">
      <c r="T4489" s="11"/>
      <c r="U4489" s="11"/>
    </row>
    <row r="4490" spans="20:21" x14ac:dyDescent="0.2">
      <c r="T4490" s="11"/>
      <c r="U4490" s="11"/>
    </row>
    <row r="4491" spans="20:21" x14ac:dyDescent="0.2">
      <c r="T4491" s="11"/>
      <c r="U4491" s="11"/>
    </row>
    <row r="4492" spans="20:21" x14ac:dyDescent="0.2">
      <c r="T4492" s="11"/>
      <c r="U4492" s="11"/>
    </row>
    <row r="4493" spans="20:21" x14ac:dyDescent="0.2">
      <c r="T4493" s="11"/>
      <c r="U4493" s="11"/>
    </row>
    <row r="4494" spans="20:21" x14ac:dyDescent="0.2">
      <c r="T4494" s="11"/>
      <c r="U4494" s="11"/>
    </row>
    <row r="4495" spans="20:21" x14ac:dyDescent="0.2">
      <c r="T4495" s="11"/>
      <c r="U4495" s="11"/>
    </row>
    <row r="4496" spans="20:21" x14ac:dyDescent="0.2">
      <c r="T4496" s="11"/>
      <c r="U4496" s="11"/>
    </row>
    <row r="4497" spans="20:21" x14ac:dyDescent="0.2">
      <c r="T4497" s="11"/>
      <c r="U4497" s="11"/>
    </row>
    <row r="4498" spans="20:21" x14ac:dyDescent="0.2">
      <c r="T4498" s="11"/>
      <c r="U4498" s="11"/>
    </row>
    <row r="4499" spans="20:21" x14ac:dyDescent="0.2">
      <c r="T4499" s="11"/>
      <c r="U4499" s="11"/>
    </row>
    <row r="4500" spans="20:21" x14ac:dyDescent="0.2">
      <c r="T4500" s="11"/>
      <c r="U4500" s="11"/>
    </row>
    <row r="4501" spans="20:21" x14ac:dyDescent="0.2">
      <c r="T4501" s="11"/>
      <c r="U4501" s="11"/>
    </row>
    <row r="4502" spans="20:21" x14ac:dyDescent="0.2">
      <c r="T4502" s="11"/>
      <c r="U4502" s="11"/>
    </row>
    <row r="4503" spans="20:21" x14ac:dyDescent="0.2">
      <c r="T4503" s="11"/>
      <c r="U4503" s="11"/>
    </row>
    <row r="4504" spans="20:21" x14ac:dyDescent="0.2">
      <c r="T4504" s="11"/>
      <c r="U4504" s="11"/>
    </row>
    <row r="4505" spans="20:21" x14ac:dyDescent="0.2">
      <c r="T4505" s="11"/>
      <c r="U4505" s="11"/>
    </row>
    <row r="4506" spans="20:21" x14ac:dyDescent="0.2">
      <c r="T4506" s="11"/>
      <c r="U4506" s="11"/>
    </row>
    <row r="4507" spans="20:21" x14ac:dyDescent="0.2">
      <c r="T4507" s="11"/>
      <c r="U4507" s="11"/>
    </row>
    <row r="4508" spans="20:21" x14ac:dyDescent="0.2">
      <c r="T4508" s="11"/>
      <c r="U4508" s="11"/>
    </row>
    <row r="4509" spans="20:21" x14ac:dyDescent="0.2">
      <c r="T4509" s="11"/>
      <c r="U4509" s="11"/>
    </row>
    <row r="4510" spans="20:21" x14ac:dyDescent="0.2">
      <c r="T4510" s="11"/>
      <c r="U4510" s="11"/>
    </row>
    <row r="4511" spans="20:21" x14ac:dyDescent="0.2">
      <c r="T4511" s="11"/>
      <c r="U4511" s="11"/>
    </row>
    <row r="4512" spans="20:21" x14ac:dyDescent="0.2">
      <c r="T4512" s="11"/>
      <c r="U4512" s="11"/>
    </row>
    <row r="4513" spans="20:21" x14ac:dyDescent="0.2">
      <c r="T4513" s="11"/>
      <c r="U4513" s="11"/>
    </row>
    <row r="4514" spans="20:21" x14ac:dyDescent="0.2">
      <c r="T4514" s="11"/>
      <c r="U4514" s="11"/>
    </row>
    <row r="4515" spans="20:21" x14ac:dyDescent="0.2">
      <c r="T4515" s="11"/>
      <c r="U4515" s="11"/>
    </row>
    <row r="4516" spans="20:21" x14ac:dyDescent="0.2">
      <c r="T4516" s="11"/>
      <c r="U4516" s="11"/>
    </row>
    <row r="4517" spans="20:21" x14ac:dyDescent="0.2">
      <c r="T4517" s="11"/>
      <c r="U4517" s="11"/>
    </row>
    <row r="4518" spans="20:21" x14ac:dyDescent="0.2">
      <c r="T4518" s="11"/>
      <c r="U4518" s="11"/>
    </row>
    <row r="4519" spans="20:21" x14ac:dyDescent="0.2">
      <c r="T4519" s="11"/>
      <c r="U4519" s="11"/>
    </row>
    <row r="4520" spans="20:21" x14ac:dyDescent="0.2">
      <c r="T4520" s="11"/>
      <c r="U4520" s="11"/>
    </row>
    <row r="4521" spans="20:21" x14ac:dyDescent="0.2">
      <c r="T4521" s="11"/>
      <c r="U4521" s="11"/>
    </row>
    <row r="4522" spans="20:21" x14ac:dyDescent="0.2">
      <c r="T4522" s="11"/>
      <c r="U4522" s="11"/>
    </row>
    <row r="4523" spans="20:21" x14ac:dyDescent="0.2">
      <c r="T4523" s="11"/>
      <c r="U4523" s="11"/>
    </row>
    <row r="4524" spans="20:21" x14ac:dyDescent="0.2">
      <c r="T4524" s="11"/>
      <c r="U4524" s="11"/>
    </row>
    <row r="4525" spans="20:21" x14ac:dyDescent="0.2">
      <c r="T4525" s="11"/>
      <c r="U4525" s="11"/>
    </row>
    <row r="4526" spans="20:21" x14ac:dyDescent="0.2">
      <c r="T4526" s="11"/>
      <c r="U4526" s="11"/>
    </row>
    <row r="4527" spans="20:21" x14ac:dyDescent="0.2">
      <c r="T4527" s="11"/>
      <c r="U4527" s="11"/>
    </row>
    <row r="4528" spans="20:21" x14ac:dyDescent="0.2">
      <c r="T4528" s="11"/>
      <c r="U4528" s="11"/>
    </row>
    <row r="4529" spans="20:21" x14ac:dyDescent="0.2">
      <c r="T4529" s="11"/>
      <c r="U4529" s="11"/>
    </row>
    <row r="4530" spans="20:21" x14ac:dyDescent="0.2">
      <c r="T4530" s="11"/>
      <c r="U4530" s="11"/>
    </row>
    <row r="4531" spans="20:21" x14ac:dyDescent="0.2">
      <c r="T4531" s="11"/>
      <c r="U4531" s="11"/>
    </row>
    <row r="4532" spans="20:21" x14ac:dyDescent="0.2">
      <c r="T4532" s="11"/>
      <c r="U4532" s="11"/>
    </row>
    <row r="4533" spans="20:21" x14ac:dyDescent="0.2">
      <c r="T4533" s="11"/>
      <c r="U4533" s="11"/>
    </row>
    <row r="4534" spans="20:21" x14ac:dyDescent="0.2">
      <c r="T4534" s="11"/>
      <c r="U4534" s="11"/>
    </row>
    <row r="4535" spans="20:21" x14ac:dyDescent="0.2">
      <c r="T4535" s="11"/>
      <c r="U4535" s="11"/>
    </row>
    <row r="4536" spans="20:21" x14ac:dyDescent="0.2">
      <c r="T4536" s="11"/>
      <c r="U4536" s="11"/>
    </row>
    <row r="4537" spans="20:21" x14ac:dyDescent="0.2">
      <c r="T4537" s="11"/>
      <c r="U4537" s="11"/>
    </row>
    <row r="4538" spans="20:21" x14ac:dyDescent="0.2">
      <c r="T4538" s="11"/>
      <c r="U4538" s="11"/>
    </row>
    <row r="4539" spans="20:21" x14ac:dyDescent="0.2">
      <c r="T4539" s="11"/>
      <c r="U4539" s="11"/>
    </row>
    <row r="4540" spans="20:21" x14ac:dyDescent="0.2">
      <c r="T4540" s="11"/>
      <c r="U4540" s="11"/>
    </row>
    <row r="4541" spans="20:21" x14ac:dyDescent="0.2">
      <c r="T4541" s="11"/>
      <c r="U4541" s="11"/>
    </row>
    <row r="4542" spans="20:21" x14ac:dyDescent="0.2">
      <c r="T4542" s="11"/>
      <c r="U4542" s="11"/>
    </row>
    <row r="4543" spans="20:21" x14ac:dyDescent="0.2">
      <c r="T4543" s="11"/>
      <c r="U4543" s="11"/>
    </row>
    <row r="4544" spans="20:21" x14ac:dyDescent="0.2">
      <c r="T4544" s="11"/>
      <c r="U4544" s="11"/>
    </row>
    <row r="4545" spans="20:21" x14ac:dyDescent="0.2">
      <c r="T4545" s="11"/>
      <c r="U4545" s="11"/>
    </row>
    <row r="4546" spans="20:21" x14ac:dyDescent="0.2">
      <c r="T4546" s="11"/>
      <c r="U4546" s="11"/>
    </row>
    <row r="4547" spans="20:21" x14ac:dyDescent="0.2">
      <c r="T4547" s="11"/>
      <c r="U4547" s="11"/>
    </row>
    <row r="4548" spans="20:21" x14ac:dyDescent="0.2">
      <c r="T4548" s="11"/>
      <c r="U4548" s="11"/>
    </row>
    <row r="4549" spans="20:21" x14ac:dyDescent="0.2">
      <c r="T4549" s="11"/>
      <c r="U4549" s="11"/>
    </row>
    <row r="4550" spans="20:21" x14ac:dyDescent="0.2">
      <c r="T4550" s="11"/>
      <c r="U4550" s="11"/>
    </row>
    <row r="4551" spans="20:21" x14ac:dyDescent="0.2">
      <c r="T4551" s="11"/>
      <c r="U4551" s="11"/>
    </row>
    <row r="4552" spans="20:21" x14ac:dyDescent="0.2">
      <c r="T4552" s="11"/>
      <c r="U4552" s="11"/>
    </row>
    <row r="4553" spans="20:21" x14ac:dyDescent="0.2">
      <c r="T4553" s="11"/>
      <c r="U4553" s="11"/>
    </row>
    <row r="4554" spans="20:21" x14ac:dyDescent="0.2">
      <c r="T4554" s="11"/>
      <c r="U4554" s="11"/>
    </row>
    <row r="4555" spans="20:21" x14ac:dyDescent="0.2">
      <c r="T4555" s="11"/>
      <c r="U4555" s="11"/>
    </row>
    <row r="4556" spans="20:21" x14ac:dyDescent="0.2">
      <c r="T4556" s="11"/>
      <c r="U4556" s="11"/>
    </row>
    <row r="4557" spans="20:21" x14ac:dyDescent="0.2">
      <c r="T4557" s="11"/>
      <c r="U4557" s="11"/>
    </row>
    <row r="4558" spans="20:21" x14ac:dyDescent="0.2">
      <c r="T4558" s="11"/>
      <c r="U4558" s="11"/>
    </row>
    <row r="4559" spans="20:21" x14ac:dyDescent="0.2">
      <c r="T4559" s="11"/>
      <c r="U4559" s="11"/>
    </row>
    <row r="4560" spans="20:21" x14ac:dyDescent="0.2">
      <c r="T4560" s="11"/>
      <c r="U4560" s="11"/>
    </row>
    <row r="4561" spans="20:21" x14ac:dyDescent="0.2">
      <c r="T4561" s="11"/>
      <c r="U4561" s="11"/>
    </row>
    <row r="4562" spans="20:21" x14ac:dyDescent="0.2">
      <c r="T4562" s="11"/>
      <c r="U4562" s="11"/>
    </row>
    <row r="4563" spans="20:21" x14ac:dyDescent="0.2">
      <c r="T4563" s="11"/>
      <c r="U4563" s="11"/>
    </row>
    <row r="4564" spans="20:21" x14ac:dyDescent="0.2">
      <c r="T4564" s="11"/>
      <c r="U4564" s="11"/>
    </row>
    <row r="4565" spans="20:21" x14ac:dyDescent="0.2">
      <c r="T4565" s="11"/>
      <c r="U4565" s="11"/>
    </row>
    <row r="4566" spans="20:21" x14ac:dyDescent="0.2">
      <c r="T4566" s="11"/>
      <c r="U4566" s="11"/>
    </row>
    <row r="4567" spans="20:21" x14ac:dyDescent="0.2">
      <c r="T4567" s="11"/>
      <c r="U4567" s="11"/>
    </row>
    <row r="4568" spans="20:21" x14ac:dyDescent="0.2">
      <c r="T4568" s="11"/>
      <c r="U4568" s="11"/>
    </row>
    <row r="4569" spans="20:21" x14ac:dyDescent="0.2">
      <c r="T4569" s="11"/>
      <c r="U4569" s="11"/>
    </row>
    <row r="4570" spans="20:21" x14ac:dyDescent="0.2">
      <c r="T4570" s="11"/>
      <c r="U4570" s="11"/>
    </row>
    <row r="4571" spans="20:21" x14ac:dyDescent="0.2">
      <c r="T4571" s="11"/>
      <c r="U4571" s="11"/>
    </row>
    <row r="4572" spans="20:21" x14ac:dyDescent="0.2">
      <c r="T4572" s="11"/>
      <c r="U4572" s="11"/>
    </row>
    <row r="4573" spans="20:21" x14ac:dyDescent="0.2">
      <c r="T4573" s="11"/>
      <c r="U4573" s="11"/>
    </row>
    <row r="4574" spans="20:21" x14ac:dyDescent="0.2">
      <c r="T4574" s="11"/>
      <c r="U4574" s="11"/>
    </row>
    <row r="4575" spans="20:21" x14ac:dyDescent="0.2">
      <c r="T4575" s="11"/>
      <c r="U4575" s="11"/>
    </row>
    <row r="4576" spans="20:21" x14ac:dyDescent="0.2">
      <c r="T4576" s="11"/>
      <c r="U4576" s="11"/>
    </row>
    <row r="4577" spans="20:21" x14ac:dyDescent="0.2">
      <c r="T4577" s="11"/>
      <c r="U4577" s="11"/>
    </row>
    <row r="4578" spans="20:21" x14ac:dyDescent="0.2">
      <c r="T4578" s="11"/>
      <c r="U4578" s="11"/>
    </row>
    <row r="4579" spans="20:21" x14ac:dyDescent="0.2">
      <c r="T4579" s="11"/>
      <c r="U4579" s="11"/>
    </row>
    <row r="4580" spans="20:21" x14ac:dyDescent="0.2">
      <c r="T4580" s="11"/>
      <c r="U4580" s="11"/>
    </row>
    <row r="4581" spans="20:21" x14ac:dyDescent="0.2">
      <c r="T4581" s="11"/>
      <c r="U4581" s="11"/>
    </row>
    <row r="4582" spans="20:21" x14ac:dyDescent="0.2">
      <c r="T4582" s="11"/>
      <c r="U4582" s="11"/>
    </row>
    <row r="4583" spans="20:21" x14ac:dyDescent="0.2">
      <c r="T4583" s="11"/>
      <c r="U4583" s="11"/>
    </row>
    <row r="4584" spans="20:21" x14ac:dyDescent="0.2">
      <c r="T4584" s="11"/>
      <c r="U4584" s="11"/>
    </row>
    <row r="4585" spans="20:21" x14ac:dyDescent="0.2">
      <c r="T4585" s="11"/>
      <c r="U4585" s="11"/>
    </row>
    <row r="4586" spans="20:21" x14ac:dyDescent="0.2">
      <c r="T4586" s="11"/>
      <c r="U4586" s="11"/>
    </row>
    <row r="4587" spans="20:21" x14ac:dyDescent="0.2">
      <c r="T4587" s="11"/>
      <c r="U4587" s="11"/>
    </row>
    <row r="4588" spans="20:21" x14ac:dyDescent="0.2">
      <c r="T4588" s="11"/>
      <c r="U4588" s="11"/>
    </row>
    <row r="4589" spans="20:21" x14ac:dyDescent="0.2">
      <c r="T4589" s="11"/>
      <c r="U4589" s="11"/>
    </row>
    <row r="4590" spans="20:21" x14ac:dyDescent="0.2">
      <c r="T4590" s="11"/>
      <c r="U4590" s="11"/>
    </row>
    <row r="4591" spans="20:21" x14ac:dyDescent="0.2">
      <c r="T4591" s="11"/>
      <c r="U4591" s="11"/>
    </row>
    <row r="4592" spans="20:21" x14ac:dyDescent="0.2">
      <c r="T4592" s="11"/>
      <c r="U4592" s="11"/>
    </row>
    <row r="4593" spans="20:21" x14ac:dyDescent="0.2">
      <c r="T4593" s="11"/>
      <c r="U4593" s="11"/>
    </row>
    <row r="4594" spans="20:21" x14ac:dyDescent="0.2">
      <c r="T4594" s="11"/>
      <c r="U4594" s="11"/>
    </row>
    <row r="4595" spans="20:21" x14ac:dyDescent="0.2">
      <c r="T4595" s="11"/>
      <c r="U4595" s="11"/>
    </row>
    <row r="4596" spans="20:21" x14ac:dyDescent="0.2">
      <c r="T4596" s="11"/>
      <c r="U4596" s="11"/>
    </row>
    <row r="4597" spans="20:21" x14ac:dyDescent="0.2">
      <c r="T4597" s="11"/>
      <c r="U4597" s="11"/>
    </row>
    <row r="4598" spans="20:21" x14ac:dyDescent="0.2">
      <c r="T4598" s="11"/>
      <c r="U4598" s="11"/>
    </row>
    <row r="4599" spans="20:21" x14ac:dyDescent="0.2">
      <c r="T4599" s="11"/>
      <c r="U4599" s="11"/>
    </row>
    <row r="4600" spans="20:21" x14ac:dyDescent="0.2">
      <c r="T4600" s="11"/>
      <c r="U4600" s="11"/>
    </row>
    <row r="4601" spans="20:21" x14ac:dyDescent="0.2">
      <c r="T4601" s="11"/>
      <c r="U4601" s="11"/>
    </row>
    <row r="4602" spans="20:21" x14ac:dyDescent="0.2">
      <c r="T4602" s="11"/>
      <c r="U4602" s="11"/>
    </row>
    <row r="4603" spans="20:21" x14ac:dyDescent="0.2">
      <c r="T4603" s="11"/>
      <c r="U4603" s="11"/>
    </row>
    <row r="4604" spans="20:21" x14ac:dyDescent="0.2">
      <c r="T4604" s="11"/>
      <c r="U4604" s="11"/>
    </row>
    <row r="4605" spans="20:21" x14ac:dyDescent="0.2">
      <c r="T4605" s="11"/>
      <c r="U4605" s="11"/>
    </row>
    <row r="4606" spans="20:21" x14ac:dyDescent="0.2">
      <c r="T4606" s="11"/>
      <c r="U4606" s="11"/>
    </row>
    <row r="4607" spans="20:21" x14ac:dyDescent="0.2">
      <c r="T4607" s="11"/>
      <c r="U4607" s="11"/>
    </row>
    <row r="4608" spans="20:21" x14ac:dyDescent="0.2">
      <c r="T4608" s="11"/>
      <c r="U4608" s="11"/>
    </row>
    <row r="4609" spans="20:21" x14ac:dyDescent="0.2">
      <c r="T4609" s="11"/>
      <c r="U4609" s="11"/>
    </row>
    <row r="4610" spans="20:21" x14ac:dyDescent="0.2">
      <c r="T4610" s="11"/>
      <c r="U4610" s="11"/>
    </row>
    <row r="4611" spans="20:21" x14ac:dyDescent="0.2">
      <c r="T4611" s="11"/>
      <c r="U4611" s="11"/>
    </row>
    <row r="4612" spans="20:21" x14ac:dyDescent="0.2">
      <c r="T4612" s="11"/>
      <c r="U4612" s="11"/>
    </row>
    <row r="4613" spans="20:21" x14ac:dyDescent="0.2">
      <c r="T4613" s="11"/>
      <c r="U4613" s="11"/>
    </row>
    <row r="4614" spans="20:21" x14ac:dyDescent="0.2">
      <c r="T4614" s="11"/>
      <c r="U4614" s="11"/>
    </row>
    <row r="4615" spans="20:21" x14ac:dyDescent="0.2">
      <c r="T4615" s="11"/>
      <c r="U4615" s="11"/>
    </row>
    <row r="4616" spans="20:21" x14ac:dyDescent="0.2">
      <c r="T4616" s="11"/>
      <c r="U4616" s="11"/>
    </row>
    <row r="4617" spans="20:21" x14ac:dyDescent="0.2">
      <c r="T4617" s="11"/>
      <c r="U4617" s="11"/>
    </row>
    <row r="4618" spans="20:21" x14ac:dyDescent="0.2">
      <c r="T4618" s="11"/>
      <c r="U4618" s="11"/>
    </row>
    <row r="4619" spans="20:21" x14ac:dyDescent="0.2">
      <c r="T4619" s="11"/>
      <c r="U4619" s="11"/>
    </row>
    <row r="4620" spans="20:21" x14ac:dyDescent="0.2">
      <c r="T4620" s="11"/>
      <c r="U4620" s="11"/>
    </row>
    <row r="4621" spans="20:21" x14ac:dyDescent="0.2">
      <c r="T4621" s="11"/>
      <c r="U4621" s="11"/>
    </row>
    <row r="4622" spans="20:21" x14ac:dyDescent="0.2">
      <c r="T4622" s="11"/>
      <c r="U4622" s="11"/>
    </row>
    <row r="4623" spans="20:21" x14ac:dyDescent="0.2">
      <c r="T4623" s="11"/>
      <c r="U4623" s="11"/>
    </row>
    <row r="4624" spans="20:21" x14ac:dyDescent="0.2">
      <c r="T4624" s="11"/>
      <c r="U4624" s="11"/>
    </row>
    <row r="4625" spans="20:21" x14ac:dyDescent="0.2">
      <c r="T4625" s="11"/>
      <c r="U4625" s="11"/>
    </row>
    <row r="4626" spans="20:21" x14ac:dyDescent="0.2">
      <c r="T4626" s="11"/>
      <c r="U4626" s="11"/>
    </row>
    <row r="4627" spans="20:21" x14ac:dyDescent="0.2">
      <c r="T4627" s="11"/>
      <c r="U4627" s="11"/>
    </row>
    <row r="4628" spans="20:21" x14ac:dyDescent="0.2">
      <c r="T4628" s="11"/>
      <c r="U4628" s="11"/>
    </row>
    <row r="4629" spans="20:21" x14ac:dyDescent="0.2">
      <c r="T4629" s="11"/>
      <c r="U4629" s="11"/>
    </row>
    <row r="4630" spans="20:21" x14ac:dyDescent="0.2">
      <c r="T4630" s="11"/>
      <c r="U4630" s="11"/>
    </row>
    <row r="4631" spans="20:21" x14ac:dyDescent="0.2">
      <c r="T4631" s="11"/>
      <c r="U4631" s="11"/>
    </row>
    <row r="4632" spans="20:21" x14ac:dyDescent="0.2">
      <c r="T4632" s="11"/>
      <c r="U4632" s="11"/>
    </row>
    <row r="4633" spans="20:21" x14ac:dyDescent="0.2">
      <c r="T4633" s="11"/>
      <c r="U4633" s="11"/>
    </row>
    <row r="4634" spans="20:21" x14ac:dyDescent="0.2">
      <c r="T4634" s="11"/>
      <c r="U4634" s="11"/>
    </row>
    <row r="4635" spans="20:21" x14ac:dyDescent="0.2">
      <c r="T4635" s="11"/>
      <c r="U4635" s="11"/>
    </row>
    <row r="4636" spans="20:21" x14ac:dyDescent="0.2">
      <c r="T4636" s="11"/>
      <c r="U4636" s="11"/>
    </row>
    <row r="4637" spans="20:21" x14ac:dyDescent="0.2">
      <c r="T4637" s="11"/>
      <c r="U4637" s="11"/>
    </row>
    <row r="4638" spans="20:21" x14ac:dyDescent="0.2">
      <c r="T4638" s="11"/>
      <c r="U4638" s="11"/>
    </row>
    <row r="4639" spans="20:21" x14ac:dyDescent="0.2">
      <c r="T4639" s="11"/>
      <c r="U4639" s="11"/>
    </row>
    <row r="4640" spans="20:21" x14ac:dyDescent="0.2">
      <c r="T4640" s="11"/>
      <c r="U4640" s="11"/>
    </row>
    <row r="4641" spans="20:21" x14ac:dyDescent="0.2">
      <c r="T4641" s="11"/>
      <c r="U4641" s="11"/>
    </row>
    <row r="4642" spans="20:21" x14ac:dyDescent="0.2">
      <c r="T4642" s="11"/>
      <c r="U4642" s="11"/>
    </row>
    <row r="4643" spans="20:21" x14ac:dyDescent="0.2">
      <c r="T4643" s="11"/>
      <c r="U4643" s="11"/>
    </row>
    <row r="4644" spans="20:21" x14ac:dyDescent="0.2">
      <c r="T4644" s="11"/>
      <c r="U4644" s="11"/>
    </row>
    <row r="4645" spans="20:21" x14ac:dyDescent="0.2">
      <c r="T4645" s="11"/>
      <c r="U4645" s="11"/>
    </row>
    <row r="4646" spans="20:21" x14ac:dyDescent="0.2">
      <c r="T4646" s="11"/>
      <c r="U4646" s="11"/>
    </row>
    <row r="4647" spans="20:21" x14ac:dyDescent="0.2">
      <c r="T4647" s="11"/>
      <c r="U4647" s="11"/>
    </row>
    <row r="4648" spans="20:21" x14ac:dyDescent="0.2">
      <c r="T4648" s="11"/>
      <c r="U4648" s="11"/>
    </row>
    <row r="4649" spans="20:21" x14ac:dyDescent="0.2">
      <c r="T4649" s="11"/>
      <c r="U4649" s="11"/>
    </row>
    <row r="4650" spans="20:21" x14ac:dyDescent="0.2">
      <c r="T4650" s="11"/>
      <c r="U4650" s="11"/>
    </row>
    <row r="4651" spans="20:21" x14ac:dyDescent="0.2">
      <c r="T4651" s="11"/>
      <c r="U4651" s="11"/>
    </row>
    <row r="4652" spans="20:21" x14ac:dyDescent="0.2">
      <c r="T4652" s="11"/>
      <c r="U4652" s="11"/>
    </row>
    <row r="4653" spans="20:21" x14ac:dyDescent="0.2">
      <c r="T4653" s="11"/>
      <c r="U4653" s="11"/>
    </row>
    <row r="4654" spans="20:21" x14ac:dyDescent="0.2">
      <c r="T4654" s="11"/>
      <c r="U4654" s="11"/>
    </row>
    <row r="4655" spans="20:21" x14ac:dyDescent="0.2">
      <c r="T4655" s="11"/>
      <c r="U4655" s="11"/>
    </row>
    <row r="4656" spans="20:21" x14ac:dyDescent="0.2">
      <c r="T4656" s="11"/>
      <c r="U4656" s="11"/>
    </row>
    <row r="4657" spans="20:21" x14ac:dyDescent="0.2">
      <c r="T4657" s="11"/>
      <c r="U4657" s="11"/>
    </row>
    <row r="4658" spans="20:21" x14ac:dyDescent="0.2">
      <c r="T4658" s="11"/>
      <c r="U4658" s="11"/>
    </row>
    <row r="4659" spans="20:21" x14ac:dyDescent="0.2">
      <c r="T4659" s="11"/>
      <c r="U4659" s="11"/>
    </row>
    <row r="4660" spans="20:21" x14ac:dyDescent="0.2">
      <c r="T4660" s="11"/>
      <c r="U4660" s="11"/>
    </row>
    <row r="4661" spans="20:21" x14ac:dyDescent="0.2">
      <c r="T4661" s="11"/>
      <c r="U4661" s="11"/>
    </row>
    <row r="4662" spans="20:21" x14ac:dyDescent="0.2">
      <c r="T4662" s="11"/>
      <c r="U4662" s="11"/>
    </row>
    <row r="4663" spans="20:21" x14ac:dyDescent="0.2">
      <c r="T4663" s="11"/>
      <c r="U4663" s="11"/>
    </row>
    <row r="4664" spans="20:21" x14ac:dyDescent="0.2">
      <c r="T4664" s="11"/>
      <c r="U4664" s="11"/>
    </row>
    <row r="4665" spans="20:21" x14ac:dyDescent="0.2">
      <c r="T4665" s="11"/>
      <c r="U4665" s="11"/>
    </row>
    <row r="4666" spans="20:21" x14ac:dyDescent="0.2">
      <c r="T4666" s="11"/>
      <c r="U4666" s="11"/>
    </row>
    <row r="4667" spans="20:21" x14ac:dyDescent="0.2">
      <c r="T4667" s="11"/>
      <c r="U4667" s="11"/>
    </row>
    <row r="4668" spans="20:21" x14ac:dyDescent="0.2">
      <c r="T4668" s="11"/>
      <c r="U4668" s="11"/>
    </row>
    <row r="4669" spans="20:21" x14ac:dyDescent="0.2">
      <c r="T4669" s="11"/>
      <c r="U4669" s="11"/>
    </row>
    <row r="4670" spans="20:21" x14ac:dyDescent="0.2">
      <c r="T4670" s="11"/>
      <c r="U4670" s="11"/>
    </row>
    <row r="4671" spans="20:21" x14ac:dyDescent="0.2">
      <c r="T4671" s="11"/>
      <c r="U4671" s="11"/>
    </row>
    <row r="4672" spans="20:21" x14ac:dyDescent="0.2">
      <c r="T4672" s="11"/>
      <c r="U4672" s="11"/>
    </row>
    <row r="4673" spans="20:21" x14ac:dyDescent="0.2">
      <c r="T4673" s="11"/>
      <c r="U4673" s="11"/>
    </row>
    <row r="4674" spans="20:21" x14ac:dyDescent="0.2">
      <c r="T4674" s="11"/>
      <c r="U4674" s="11"/>
    </row>
    <row r="4675" spans="20:21" x14ac:dyDescent="0.2">
      <c r="T4675" s="11"/>
      <c r="U4675" s="11"/>
    </row>
    <row r="4676" spans="20:21" x14ac:dyDescent="0.2">
      <c r="T4676" s="11"/>
      <c r="U4676" s="11"/>
    </row>
    <row r="4677" spans="20:21" x14ac:dyDescent="0.2">
      <c r="T4677" s="11"/>
      <c r="U4677" s="11"/>
    </row>
    <row r="4678" spans="20:21" x14ac:dyDescent="0.2">
      <c r="T4678" s="11"/>
      <c r="U4678" s="11"/>
    </row>
    <row r="4679" spans="20:21" x14ac:dyDescent="0.2">
      <c r="T4679" s="11"/>
      <c r="U4679" s="11"/>
    </row>
    <row r="4680" spans="20:21" x14ac:dyDescent="0.2">
      <c r="T4680" s="11"/>
      <c r="U4680" s="11"/>
    </row>
    <row r="4681" spans="20:21" x14ac:dyDescent="0.2">
      <c r="T4681" s="11"/>
      <c r="U4681" s="11"/>
    </row>
    <row r="4682" spans="20:21" x14ac:dyDescent="0.2">
      <c r="T4682" s="11"/>
      <c r="U4682" s="11"/>
    </row>
    <row r="4683" spans="20:21" x14ac:dyDescent="0.2">
      <c r="T4683" s="11"/>
      <c r="U4683" s="11"/>
    </row>
    <row r="4684" spans="20:21" x14ac:dyDescent="0.2">
      <c r="T4684" s="11"/>
      <c r="U4684" s="11"/>
    </row>
    <row r="4685" spans="20:21" x14ac:dyDescent="0.2">
      <c r="T4685" s="11"/>
      <c r="U4685" s="11"/>
    </row>
    <row r="4686" spans="20:21" x14ac:dyDescent="0.2">
      <c r="T4686" s="11"/>
      <c r="U4686" s="11"/>
    </row>
    <row r="4687" spans="20:21" x14ac:dyDescent="0.2">
      <c r="T4687" s="11"/>
      <c r="U4687" s="11"/>
    </row>
    <row r="4688" spans="20:21" x14ac:dyDescent="0.2">
      <c r="T4688" s="11"/>
      <c r="U4688" s="11"/>
    </row>
    <row r="4689" spans="20:21" x14ac:dyDescent="0.2">
      <c r="T4689" s="11"/>
      <c r="U4689" s="11"/>
    </row>
    <row r="4690" spans="20:21" x14ac:dyDescent="0.2">
      <c r="T4690" s="11"/>
      <c r="U4690" s="11"/>
    </row>
    <row r="4691" spans="20:21" x14ac:dyDescent="0.2">
      <c r="T4691" s="11"/>
      <c r="U4691" s="11"/>
    </row>
    <row r="4692" spans="20:21" x14ac:dyDescent="0.2">
      <c r="T4692" s="11"/>
      <c r="U4692" s="11"/>
    </row>
    <row r="4693" spans="20:21" x14ac:dyDescent="0.2">
      <c r="T4693" s="11"/>
      <c r="U4693" s="11"/>
    </row>
    <row r="4694" spans="20:21" x14ac:dyDescent="0.2">
      <c r="T4694" s="11"/>
      <c r="U4694" s="11"/>
    </row>
    <row r="4695" spans="20:21" x14ac:dyDescent="0.2">
      <c r="T4695" s="11"/>
      <c r="U4695" s="11"/>
    </row>
    <row r="4696" spans="20:21" x14ac:dyDescent="0.2">
      <c r="T4696" s="11"/>
      <c r="U4696" s="11"/>
    </row>
    <row r="4697" spans="20:21" x14ac:dyDescent="0.2">
      <c r="T4697" s="11"/>
      <c r="U4697" s="11"/>
    </row>
    <row r="4698" spans="20:21" x14ac:dyDescent="0.2">
      <c r="T4698" s="11"/>
      <c r="U4698" s="11"/>
    </row>
    <row r="4699" spans="20:21" x14ac:dyDescent="0.2">
      <c r="T4699" s="11"/>
      <c r="U4699" s="11"/>
    </row>
    <row r="4700" spans="20:21" x14ac:dyDescent="0.2">
      <c r="T4700" s="11"/>
      <c r="U4700" s="11"/>
    </row>
    <row r="4701" spans="20:21" x14ac:dyDescent="0.2">
      <c r="T4701" s="11"/>
      <c r="U4701" s="11"/>
    </row>
    <row r="4702" spans="20:21" x14ac:dyDescent="0.2">
      <c r="T4702" s="11"/>
      <c r="U4702" s="11"/>
    </row>
    <row r="4703" spans="20:21" x14ac:dyDescent="0.2">
      <c r="T4703" s="11"/>
      <c r="U4703" s="11"/>
    </row>
    <row r="4704" spans="20:21" x14ac:dyDescent="0.2">
      <c r="T4704" s="11"/>
      <c r="U4704" s="11"/>
    </row>
    <row r="4705" spans="20:21" x14ac:dyDescent="0.2">
      <c r="T4705" s="11"/>
      <c r="U4705" s="11"/>
    </row>
    <row r="4706" spans="20:21" x14ac:dyDescent="0.2">
      <c r="T4706" s="11"/>
      <c r="U4706" s="11"/>
    </row>
    <row r="4707" spans="20:21" x14ac:dyDescent="0.2">
      <c r="T4707" s="11"/>
      <c r="U4707" s="11"/>
    </row>
    <row r="4708" spans="20:21" x14ac:dyDescent="0.2">
      <c r="T4708" s="11"/>
      <c r="U4708" s="11"/>
    </row>
    <row r="4709" spans="20:21" x14ac:dyDescent="0.2">
      <c r="T4709" s="11"/>
      <c r="U4709" s="11"/>
    </row>
    <row r="4710" spans="20:21" x14ac:dyDescent="0.2">
      <c r="T4710" s="11"/>
      <c r="U4710" s="11"/>
    </row>
    <row r="4711" spans="20:21" x14ac:dyDescent="0.2">
      <c r="T4711" s="11"/>
      <c r="U4711" s="11"/>
    </row>
    <row r="4712" spans="20:21" x14ac:dyDescent="0.2">
      <c r="T4712" s="11"/>
      <c r="U4712" s="11"/>
    </row>
    <row r="4713" spans="20:21" x14ac:dyDescent="0.2">
      <c r="T4713" s="11"/>
      <c r="U4713" s="11"/>
    </row>
    <row r="4714" spans="20:21" x14ac:dyDescent="0.2">
      <c r="T4714" s="11"/>
      <c r="U4714" s="11"/>
    </row>
    <row r="4715" spans="20:21" x14ac:dyDescent="0.2">
      <c r="T4715" s="11"/>
      <c r="U4715" s="11"/>
    </row>
    <row r="4716" spans="20:21" x14ac:dyDescent="0.2">
      <c r="T4716" s="11"/>
      <c r="U4716" s="11"/>
    </row>
    <row r="4717" spans="20:21" x14ac:dyDescent="0.2">
      <c r="T4717" s="11"/>
      <c r="U4717" s="11"/>
    </row>
    <row r="4718" spans="20:21" x14ac:dyDescent="0.2">
      <c r="T4718" s="11"/>
      <c r="U4718" s="11"/>
    </row>
    <row r="4719" spans="20:21" x14ac:dyDescent="0.2">
      <c r="T4719" s="11"/>
      <c r="U4719" s="11"/>
    </row>
    <row r="4720" spans="20:21" x14ac:dyDescent="0.2">
      <c r="T4720" s="11"/>
      <c r="U4720" s="11"/>
    </row>
    <row r="4721" spans="20:21" x14ac:dyDescent="0.2">
      <c r="T4721" s="11"/>
      <c r="U4721" s="11"/>
    </row>
    <row r="4722" spans="20:21" x14ac:dyDescent="0.2">
      <c r="T4722" s="11"/>
      <c r="U4722" s="11"/>
    </row>
    <row r="4723" spans="20:21" x14ac:dyDescent="0.2">
      <c r="T4723" s="11"/>
      <c r="U4723" s="11"/>
    </row>
    <row r="4724" spans="20:21" x14ac:dyDescent="0.2">
      <c r="T4724" s="11"/>
      <c r="U4724" s="11"/>
    </row>
    <row r="4725" spans="20:21" x14ac:dyDescent="0.2">
      <c r="T4725" s="11"/>
      <c r="U4725" s="11"/>
    </row>
    <row r="4726" spans="20:21" x14ac:dyDescent="0.2">
      <c r="T4726" s="11"/>
      <c r="U4726" s="11"/>
    </row>
    <row r="4727" spans="20:21" x14ac:dyDescent="0.2">
      <c r="T4727" s="11"/>
      <c r="U4727" s="11"/>
    </row>
    <row r="4728" spans="20:21" x14ac:dyDescent="0.2">
      <c r="T4728" s="11"/>
      <c r="U4728" s="11"/>
    </row>
    <row r="4729" spans="20:21" x14ac:dyDescent="0.2">
      <c r="T4729" s="11"/>
      <c r="U4729" s="11"/>
    </row>
    <row r="4730" spans="20:21" x14ac:dyDescent="0.2">
      <c r="T4730" s="11"/>
      <c r="U4730" s="11"/>
    </row>
    <row r="4731" spans="20:21" x14ac:dyDescent="0.2">
      <c r="T4731" s="11"/>
      <c r="U4731" s="11"/>
    </row>
    <row r="4732" spans="20:21" x14ac:dyDescent="0.2">
      <c r="T4732" s="11"/>
      <c r="U4732" s="11"/>
    </row>
    <row r="4733" spans="20:21" x14ac:dyDescent="0.2">
      <c r="T4733" s="11"/>
      <c r="U4733" s="11"/>
    </row>
    <row r="4734" spans="20:21" x14ac:dyDescent="0.2">
      <c r="T4734" s="11"/>
      <c r="U4734" s="11"/>
    </row>
    <row r="4735" spans="20:21" x14ac:dyDescent="0.2">
      <c r="T4735" s="11"/>
      <c r="U4735" s="11"/>
    </row>
    <row r="4736" spans="20:21" x14ac:dyDescent="0.2">
      <c r="T4736" s="11"/>
      <c r="U4736" s="11"/>
    </row>
    <row r="4737" spans="20:21" x14ac:dyDescent="0.2">
      <c r="T4737" s="11"/>
      <c r="U4737" s="11"/>
    </row>
    <row r="4738" spans="20:21" x14ac:dyDescent="0.2">
      <c r="T4738" s="11"/>
      <c r="U4738" s="11"/>
    </row>
    <row r="4739" spans="20:21" x14ac:dyDescent="0.2">
      <c r="T4739" s="11"/>
      <c r="U4739" s="11"/>
    </row>
    <row r="4740" spans="20:21" x14ac:dyDescent="0.2">
      <c r="T4740" s="11"/>
      <c r="U4740" s="11"/>
    </row>
    <row r="4741" spans="20:21" x14ac:dyDescent="0.2">
      <c r="T4741" s="11"/>
      <c r="U4741" s="11"/>
    </row>
    <row r="4742" spans="20:21" x14ac:dyDescent="0.2">
      <c r="T4742" s="11"/>
      <c r="U4742" s="11"/>
    </row>
    <row r="4743" spans="20:21" x14ac:dyDescent="0.2">
      <c r="T4743" s="11"/>
      <c r="U4743" s="11"/>
    </row>
    <row r="4744" spans="20:21" x14ac:dyDescent="0.2">
      <c r="T4744" s="11"/>
      <c r="U4744" s="11"/>
    </row>
    <row r="4745" spans="20:21" x14ac:dyDescent="0.2">
      <c r="T4745" s="11"/>
      <c r="U4745" s="11"/>
    </row>
    <row r="4746" spans="20:21" x14ac:dyDescent="0.2">
      <c r="T4746" s="11"/>
      <c r="U4746" s="11"/>
    </row>
    <row r="4747" spans="20:21" x14ac:dyDescent="0.2">
      <c r="T4747" s="11"/>
      <c r="U4747" s="11"/>
    </row>
    <row r="4748" spans="20:21" x14ac:dyDescent="0.2">
      <c r="T4748" s="11"/>
      <c r="U4748" s="11"/>
    </row>
    <row r="4749" spans="20:21" x14ac:dyDescent="0.2">
      <c r="T4749" s="11"/>
      <c r="U4749" s="11"/>
    </row>
    <row r="4750" spans="20:21" x14ac:dyDescent="0.2">
      <c r="T4750" s="11"/>
      <c r="U4750" s="11"/>
    </row>
    <row r="4751" spans="20:21" x14ac:dyDescent="0.2">
      <c r="T4751" s="11"/>
      <c r="U4751" s="11"/>
    </row>
    <row r="4752" spans="20:21" x14ac:dyDescent="0.2">
      <c r="T4752" s="11"/>
      <c r="U4752" s="11"/>
    </row>
    <row r="4753" spans="20:21" x14ac:dyDescent="0.2">
      <c r="T4753" s="11"/>
      <c r="U4753" s="11"/>
    </row>
    <row r="4754" spans="20:21" x14ac:dyDescent="0.2">
      <c r="T4754" s="11"/>
      <c r="U4754" s="11"/>
    </row>
    <row r="4755" spans="20:21" x14ac:dyDescent="0.2">
      <c r="T4755" s="11"/>
      <c r="U4755" s="11"/>
    </row>
    <row r="4756" spans="20:21" x14ac:dyDescent="0.2">
      <c r="T4756" s="11"/>
      <c r="U4756" s="11"/>
    </row>
    <row r="4757" spans="20:21" x14ac:dyDescent="0.2">
      <c r="T4757" s="11"/>
      <c r="U4757" s="11"/>
    </row>
    <row r="4758" spans="20:21" x14ac:dyDescent="0.2">
      <c r="T4758" s="11"/>
      <c r="U4758" s="11"/>
    </row>
    <row r="4759" spans="20:21" x14ac:dyDescent="0.2">
      <c r="T4759" s="11"/>
      <c r="U4759" s="11"/>
    </row>
    <row r="4760" spans="20:21" x14ac:dyDescent="0.2">
      <c r="T4760" s="11"/>
      <c r="U4760" s="11"/>
    </row>
    <row r="4761" spans="20:21" x14ac:dyDescent="0.2">
      <c r="T4761" s="11"/>
      <c r="U4761" s="11"/>
    </row>
    <row r="4762" spans="20:21" x14ac:dyDescent="0.2">
      <c r="T4762" s="11"/>
      <c r="U4762" s="11"/>
    </row>
    <row r="4763" spans="20:21" x14ac:dyDescent="0.2">
      <c r="T4763" s="11"/>
      <c r="U4763" s="11"/>
    </row>
    <row r="4764" spans="20:21" x14ac:dyDescent="0.2">
      <c r="T4764" s="11"/>
      <c r="U4764" s="11"/>
    </row>
    <row r="4765" spans="20:21" x14ac:dyDescent="0.2">
      <c r="T4765" s="11"/>
      <c r="U4765" s="11"/>
    </row>
    <row r="4766" spans="20:21" x14ac:dyDescent="0.2">
      <c r="T4766" s="11"/>
      <c r="U4766" s="11"/>
    </row>
    <row r="4767" spans="20:21" x14ac:dyDescent="0.2">
      <c r="T4767" s="11"/>
      <c r="U4767" s="11"/>
    </row>
    <row r="4768" spans="20:21" x14ac:dyDescent="0.2">
      <c r="T4768" s="11"/>
      <c r="U4768" s="11"/>
    </row>
    <row r="4769" spans="20:21" x14ac:dyDescent="0.2">
      <c r="T4769" s="11"/>
      <c r="U4769" s="11"/>
    </row>
    <row r="4770" spans="20:21" x14ac:dyDescent="0.2">
      <c r="T4770" s="11"/>
      <c r="U4770" s="11"/>
    </row>
    <row r="4771" spans="20:21" x14ac:dyDescent="0.2">
      <c r="T4771" s="11"/>
      <c r="U4771" s="11"/>
    </row>
    <row r="4772" spans="20:21" x14ac:dyDescent="0.2">
      <c r="T4772" s="11"/>
      <c r="U4772" s="11"/>
    </row>
    <row r="4773" spans="20:21" x14ac:dyDescent="0.2">
      <c r="T4773" s="11"/>
      <c r="U4773" s="11"/>
    </row>
    <row r="4774" spans="20:21" x14ac:dyDescent="0.2">
      <c r="T4774" s="11"/>
      <c r="U4774" s="11"/>
    </row>
    <row r="4775" spans="20:21" x14ac:dyDescent="0.2">
      <c r="T4775" s="11"/>
      <c r="U4775" s="11"/>
    </row>
    <row r="4776" spans="20:21" x14ac:dyDescent="0.2">
      <c r="T4776" s="11"/>
      <c r="U4776" s="11"/>
    </row>
    <row r="4777" spans="20:21" x14ac:dyDescent="0.2">
      <c r="T4777" s="11"/>
      <c r="U4777" s="11"/>
    </row>
    <row r="4778" spans="20:21" x14ac:dyDescent="0.2">
      <c r="T4778" s="11"/>
      <c r="U4778" s="11"/>
    </row>
    <row r="4779" spans="20:21" x14ac:dyDescent="0.2">
      <c r="T4779" s="11"/>
      <c r="U4779" s="11"/>
    </row>
    <row r="4780" spans="20:21" x14ac:dyDescent="0.2">
      <c r="T4780" s="11"/>
      <c r="U4780" s="11"/>
    </row>
    <row r="4781" spans="20:21" x14ac:dyDescent="0.2">
      <c r="T4781" s="11"/>
      <c r="U4781" s="11"/>
    </row>
    <row r="4782" spans="20:21" x14ac:dyDescent="0.2">
      <c r="T4782" s="11"/>
      <c r="U4782" s="11"/>
    </row>
    <row r="4783" spans="20:21" x14ac:dyDescent="0.2">
      <c r="T4783" s="11"/>
      <c r="U4783" s="11"/>
    </row>
    <row r="4784" spans="20:21" x14ac:dyDescent="0.2">
      <c r="T4784" s="11"/>
      <c r="U4784" s="11"/>
    </row>
    <row r="4785" spans="20:21" x14ac:dyDescent="0.2">
      <c r="T4785" s="11"/>
      <c r="U4785" s="11"/>
    </row>
    <row r="4786" spans="20:21" x14ac:dyDescent="0.2">
      <c r="T4786" s="11"/>
      <c r="U4786" s="11"/>
    </row>
    <row r="4787" spans="20:21" x14ac:dyDescent="0.2">
      <c r="T4787" s="11"/>
      <c r="U4787" s="11"/>
    </row>
    <row r="4788" spans="20:21" x14ac:dyDescent="0.2">
      <c r="T4788" s="11"/>
      <c r="U4788" s="11"/>
    </row>
    <row r="4789" spans="20:21" x14ac:dyDescent="0.2">
      <c r="T4789" s="11"/>
      <c r="U4789" s="11"/>
    </row>
    <row r="4790" spans="20:21" x14ac:dyDescent="0.2">
      <c r="T4790" s="11"/>
      <c r="U4790" s="11"/>
    </row>
    <row r="4791" spans="20:21" x14ac:dyDescent="0.2">
      <c r="T4791" s="11"/>
      <c r="U4791" s="11"/>
    </row>
    <row r="4792" spans="20:21" x14ac:dyDescent="0.2">
      <c r="T4792" s="11"/>
      <c r="U4792" s="11"/>
    </row>
    <row r="4793" spans="20:21" x14ac:dyDescent="0.2">
      <c r="T4793" s="11"/>
      <c r="U4793" s="11"/>
    </row>
    <row r="4794" spans="20:21" x14ac:dyDescent="0.2">
      <c r="T4794" s="11"/>
      <c r="U4794" s="11"/>
    </row>
    <row r="4795" spans="20:21" x14ac:dyDescent="0.2">
      <c r="T4795" s="11"/>
      <c r="U4795" s="11"/>
    </row>
    <row r="4796" spans="20:21" x14ac:dyDescent="0.2">
      <c r="T4796" s="11"/>
      <c r="U4796" s="11"/>
    </row>
    <row r="4797" spans="20:21" x14ac:dyDescent="0.2">
      <c r="T4797" s="11"/>
      <c r="U4797" s="11"/>
    </row>
    <row r="4798" spans="20:21" x14ac:dyDescent="0.2">
      <c r="T4798" s="11"/>
      <c r="U4798" s="11"/>
    </row>
    <row r="4799" spans="20:21" x14ac:dyDescent="0.2">
      <c r="T4799" s="11"/>
      <c r="U4799" s="11"/>
    </row>
    <row r="4800" spans="20:21" x14ac:dyDescent="0.2">
      <c r="T4800" s="11"/>
      <c r="U4800" s="11"/>
    </row>
    <row r="4801" spans="20:21" x14ac:dyDescent="0.2">
      <c r="T4801" s="11"/>
      <c r="U4801" s="11"/>
    </row>
    <row r="4802" spans="20:21" x14ac:dyDescent="0.2">
      <c r="T4802" s="11"/>
      <c r="U4802" s="11"/>
    </row>
    <row r="4803" spans="20:21" x14ac:dyDescent="0.2">
      <c r="T4803" s="11"/>
      <c r="U4803" s="11"/>
    </row>
    <row r="4804" spans="20:21" x14ac:dyDescent="0.2">
      <c r="T4804" s="11"/>
      <c r="U4804" s="11"/>
    </row>
    <row r="4805" spans="20:21" x14ac:dyDescent="0.2">
      <c r="T4805" s="11"/>
      <c r="U4805" s="11"/>
    </row>
    <row r="4806" spans="20:21" x14ac:dyDescent="0.2">
      <c r="T4806" s="11"/>
      <c r="U4806" s="11"/>
    </row>
    <row r="4807" spans="20:21" x14ac:dyDescent="0.2">
      <c r="T4807" s="11"/>
      <c r="U4807" s="11"/>
    </row>
    <row r="4808" spans="20:21" x14ac:dyDescent="0.2">
      <c r="T4808" s="11"/>
      <c r="U4808" s="11"/>
    </row>
    <row r="4809" spans="20:21" x14ac:dyDescent="0.2">
      <c r="T4809" s="11"/>
      <c r="U4809" s="11"/>
    </row>
    <row r="4810" spans="20:21" x14ac:dyDescent="0.2">
      <c r="T4810" s="11"/>
      <c r="U4810" s="11"/>
    </row>
    <row r="4811" spans="20:21" x14ac:dyDescent="0.2">
      <c r="T4811" s="11"/>
      <c r="U4811" s="11"/>
    </row>
    <row r="4812" spans="20:21" x14ac:dyDescent="0.2">
      <c r="T4812" s="11"/>
      <c r="U4812" s="11"/>
    </row>
    <row r="4813" spans="20:21" x14ac:dyDescent="0.2">
      <c r="T4813" s="11"/>
      <c r="U4813" s="11"/>
    </row>
    <row r="4814" spans="20:21" x14ac:dyDescent="0.2">
      <c r="T4814" s="11"/>
      <c r="U4814" s="11"/>
    </row>
    <row r="4815" spans="20:21" x14ac:dyDescent="0.2">
      <c r="T4815" s="11"/>
      <c r="U4815" s="11"/>
    </row>
    <row r="4816" spans="20:21" x14ac:dyDescent="0.2">
      <c r="T4816" s="11"/>
      <c r="U4816" s="11"/>
    </row>
    <row r="4817" spans="20:21" x14ac:dyDescent="0.2">
      <c r="T4817" s="11"/>
      <c r="U4817" s="11"/>
    </row>
    <row r="4818" spans="20:21" x14ac:dyDescent="0.2">
      <c r="T4818" s="11"/>
      <c r="U4818" s="11"/>
    </row>
    <row r="4819" spans="20:21" x14ac:dyDescent="0.2">
      <c r="T4819" s="11"/>
      <c r="U4819" s="11"/>
    </row>
    <row r="4820" spans="20:21" x14ac:dyDescent="0.2">
      <c r="T4820" s="11"/>
      <c r="U4820" s="11"/>
    </row>
    <row r="4821" spans="20:21" x14ac:dyDescent="0.2">
      <c r="T4821" s="11"/>
      <c r="U4821" s="11"/>
    </row>
    <row r="4822" spans="20:21" x14ac:dyDescent="0.2">
      <c r="T4822" s="11"/>
      <c r="U4822" s="11"/>
    </row>
    <row r="4823" spans="20:21" x14ac:dyDescent="0.2">
      <c r="T4823" s="11"/>
      <c r="U4823" s="11"/>
    </row>
    <row r="4824" spans="20:21" x14ac:dyDescent="0.2">
      <c r="T4824" s="11"/>
      <c r="U4824" s="11"/>
    </row>
    <row r="4825" spans="20:21" x14ac:dyDescent="0.2">
      <c r="T4825" s="11"/>
      <c r="U4825" s="11"/>
    </row>
    <row r="4826" spans="20:21" x14ac:dyDescent="0.2">
      <c r="T4826" s="11"/>
      <c r="U4826" s="11"/>
    </row>
    <row r="4827" spans="20:21" x14ac:dyDescent="0.2">
      <c r="T4827" s="11"/>
      <c r="U4827" s="11"/>
    </row>
    <row r="4828" spans="20:21" x14ac:dyDescent="0.2">
      <c r="T4828" s="11"/>
      <c r="U4828" s="11"/>
    </row>
    <row r="4829" spans="20:21" x14ac:dyDescent="0.2">
      <c r="T4829" s="11"/>
      <c r="U4829" s="11"/>
    </row>
    <row r="4830" spans="20:21" x14ac:dyDescent="0.2">
      <c r="T4830" s="11"/>
      <c r="U4830" s="11"/>
    </row>
    <row r="4831" spans="20:21" x14ac:dyDescent="0.2">
      <c r="T4831" s="11"/>
      <c r="U4831" s="11"/>
    </row>
    <row r="4832" spans="20:21" x14ac:dyDescent="0.2">
      <c r="T4832" s="11"/>
      <c r="U4832" s="11"/>
    </row>
    <row r="4833" spans="20:21" x14ac:dyDescent="0.2">
      <c r="T4833" s="11"/>
      <c r="U4833" s="11"/>
    </row>
    <row r="4834" spans="20:21" x14ac:dyDescent="0.2">
      <c r="T4834" s="11"/>
      <c r="U4834" s="11"/>
    </row>
    <row r="4835" spans="20:21" x14ac:dyDescent="0.2">
      <c r="T4835" s="11"/>
      <c r="U4835" s="11"/>
    </row>
    <row r="4836" spans="20:21" x14ac:dyDescent="0.2">
      <c r="T4836" s="11"/>
      <c r="U4836" s="11"/>
    </row>
    <row r="4837" spans="20:21" x14ac:dyDescent="0.2">
      <c r="T4837" s="11"/>
      <c r="U4837" s="11"/>
    </row>
    <row r="4838" spans="20:21" x14ac:dyDescent="0.2">
      <c r="T4838" s="11"/>
      <c r="U4838" s="11"/>
    </row>
    <row r="4839" spans="20:21" x14ac:dyDescent="0.2">
      <c r="T4839" s="11"/>
      <c r="U4839" s="11"/>
    </row>
    <row r="4840" spans="20:21" x14ac:dyDescent="0.2">
      <c r="T4840" s="11"/>
      <c r="U4840" s="11"/>
    </row>
    <row r="4841" spans="20:21" x14ac:dyDescent="0.2">
      <c r="T4841" s="11"/>
      <c r="U4841" s="11"/>
    </row>
    <row r="4842" spans="20:21" x14ac:dyDescent="0.2">
      <c r="T4842" s="11"/>
      <c r="U4842" s="11"/>
    </row>
    <row r="4843" spans="20:21" x14ac:dyDescent="0.2">
      <c r="T4843" s="11"/>
      <c r="U4843" s="11"/>
    </row>
    <row r="4844" spans="20:21" x14ac:dyDescent="0.2">
      <c r="T4844" s="11"/>
      <c r="U4844" s="11"/>
    </row>
    <row r="4845" spans="20:21" x14ac:dyDescent="0.2">
      <c r="T4845" s="11"/>
      <c r="U4845" s="11"/>
    </row>
    <row r="4846" spans="20:21" x14ac:dyDescent="0.2">
      <c r="T4846" s="11"/>
      <c r="U4846" s="11"/>
    </row>
    <row r="4847" spans="20:21" x14ac:dyDescent="0.2">
      <c r="T4847" s="11"/>
      <c r="U4847" s="11"/>
    </row>
    <row r="4848" spans="20:21" x14ac:dyDescent="0.2">
      <c r="T4848" s="11"/>
      <c r="U4848" s="11"/>
    </row>
    <row r="4849" spans="20:21" x14ac:dyDescent="0.2">
      <c r="T4849" s="11"/>
      <c r="U4849" s="11"/>
    </row>
    <row r="4850" spans="20:21" x14ac:dyDescent="0.2">
      <c r="T4850" s="11"/>
      <c r="U4850" s="11"/>
    </row>
    <row r="4851" spans="20:21" x14ac:dyDescent="0.2">
      <c r="T4851" s="11"/>
      <c r="U4851" s="11"/>
    </row>
    <row r="4852" spans="20:21" x14ac:dyDescent="0.2">
      <c r="T4852" s="11"/>
      <c r="U4852" s="11"/>
    </row>
    <row r="4853" spans="20:21" x14ac:dyDescent="0.2">
      <c r="T4853" s="11"/>
      <c r="U4853" s="11"/>
    </row>
    <row r="4854" spans="20:21" x14ac:dyDescent="0.2">
      <c r="T4854" s="11"/>
      <c r="U4854" s="11"/>
    </row>
    <row r="4855" spans="20:21" x14ac:dyDescent="0.2">
      <c r="T4855" s="11"/>
      <c r="U4855" s="11"/>
    </row>
    <row r="4856" spans="20:21" x14ac:dyDescent="0.2">
      <c r="T4856" s="11"/>
      <c r="U4856" s="11"/>
    </row>
    <row r="4857" spans="20:21" x14ac:dyDescent="0.2">
      <c r="T4857" s="11"/>
      <c r="U4857" s="11"/>
    </row>
    <row r="4858" spans="20:21" x14ac:dyDescent="0.2">
      <c r="T4858" s="11"/>
      <c r="U4858" s="11"/>
    </row>
    <row r="4859" spans="20:21" x14ac:dyDescent="0.2">
      <c r="T4859" s="11"/>
      <c r="U4859" s="11"/>
    </row>
    <row r="4860" spans="20:21" x14ac:dyDescent="0.2">
      <c r="T4860" s="11"/>
      <c r="U4860" s="11"/>
    </row>
    <row r="4861" spans="20:21" x14ac:dyDescent="0.2">
      <c r="T4861" s="11"/>
      <c r="U4861" s="11"/>
    </row>
    <row r="4862" spans="20:21" x14ac:dyDescent="0.2">
      <c r="T4862" s="11"/>
      <c r="U4862" s="11"/>
    </row>
    <row r="4863" spans="20:21" x14ac:dyDescent="0.2">
      <c r="T4863" s="11"/>
      <c r="U4863" s="11"/>
    </row>
    <row r="4864" spans="20:21" x14ac:dyDescent="0.2">
      <c r="T4864" s="11"/>
      <c r="U4864" s="11"/>
    </row>
    <row r="4865" spans="20:21" x14ac:dyDescent="0.2">
      <c r="T4865" s="11"/>
      <c r="U4865" s="11"/>
    </row>
    <row r="4866" spans="20:21" x14ac:dyDescent="0.2">
      <c r="T4866" s="11"/>
      <c r="U4866" s="11"/>
    </row>
    <row r="4867" spans="20:21" x14ac:dyDescent="0.2">
      <c r="T4867" s="11"/>
      <c r="U4867" s="11"/>
    </row>
    <row r="4868" spans="20:21" x14ac:dyDescent="0.2">
      <c r="T4868" s="11"/>
      <c r="U4868" s="11"/>
    </row>
    <row r="4869" spans="20:21" x14ac:dyDescent="0.2">
      <c r="T4869" s="11"/>
      <c r="U4869" s="11"/>
    </row>
    <row r="4870" spans="20:21" x14ac:dyDescent="0.2">
      <c r="T4870" s="11"/>
      <c r="U4870" s="11"/>
    </row>
    <row r="4871" spans="20:21" x14ac:dyDescent="0.2">
      <c r="T4871" s="11"/>
      <c r="U4871" s="11"/>
    </row>
    <row r="4872" spans="20:21" x14ac:dyDescent="0.2">
      <c r="T4872" s="11"/>
      <c r="U4872" s="11"/>
    </row>
    <row r="4873" spans="20:21" x14ac:dyDescent="0.2">
      <c r="T4873" s="11"/>
      <c r="U4873" s="11"/>
    </row>
    <row r="4874" spans="20:21" x14ac:dyDescent="0.2">
      <c r="T4874" s="11"/>
      <c r="U4874" s="11"/>
    </row>
    <row r="4875" spans="20:21" x14ac:dyDescent="0.2">
      <c r="T4875" s="11"/>
      <c r="U4875" s="11"/>
    </row>
    <row r="4876" spans="20:21" x14ac:dyDescent="0.2">
      <c r="T4876" s="11"/>
      <c r="U4876" s="11"/>
    </row>
    <row r="4877" spans="20:21" x14ac:dyDescent="0.2">
      <c r="T4877" s="11"/>
      <c r="U4877" s="11"/>
    </row>
    <row r="4878" spans="20:21" x14ac:dyDescent="0.2">
      <c r="T4878" s="11"/>
      <c r="U4878" s="11"/>
    </row>
    <row r="4879" spans="20:21" x14ac:dyDescent="0.2">
      <c r="T4879" s="11"/>
      <c r="U4879" s="11"/>
    </row>
    <row r="4880" spans="20:21" x14ac:dyDescent="0.2">
      <c r="T4880" s="11"/>
      <c r="U4880" s="11"/>
    </row>
    <row r="4881" spans="20:21" x14ac:dyDescent="0.2">
      <c r="T4881" s="11"/>
      <c r="U4881" s="11"/>
    </row>
    <row r="4882" spans="20:21" x14ac:dyDescent="0.2">
      <c r="T4882" s="11"/>
      <c r="U4882" s="11"/>
    </row>
    <row r="4883" spans="20:21" x14ac:dyDescent="0.2">
      <c r="T4883" s="11"/>
      <c r="U4883" s="11"/>
    </row>
    <row r="4884" spans="20:21" x14ac:dyDescent="0.2">
      <c r="T4884" s="11"/>
      <c r="U4884" s="11"/>
    </row>
    <row r="4885" spans="20:21" x14ac:dyDescent="0.2">
      <c r="T4885" s="11"/>
      <c r="U4885" s="11"/>
    </row>
    <row r="4886" spans="20:21" x14ac:dyDescent="0.2">
      <c r="T4886" s="11"/>
      <c r="U4886" s="11"/>
    </row>
    <row r="4887" spans="20:21" x14ac:dyDescent="0.2">
      <c r="T4887" s="11"/>
      <c r="U4887" s="11"/>
    </row>
    <row r="4888" spans="20:21" x14ac:dyDescent="0.2">
      <c r="T4888" s="11"/>
      <c r="U4888" s="11"/>
    </row>
    <row r="4889" spans="20:21" x14ac:dyDescent="0.2">
      <c r="T4889" s="11"/>
      <c r="U4889" s="11"/>
    </row>
    <row r="4890" spans="20:21" x14ac:dyDescent="0.2">
      <c r="T4890" s="11"/>
      <c r="U4890" s="11"/>
    </row>
    <row r="4891" spans="20:21" x14ac:dyDescent="0.2">
      <c r="T4891" s="11"/>
      <c r="U4891" s="11"/>
    </row>
    <row r="4892" spans="20:21" x14ac:dyDescent="0.2">
      <c r="T4892" s="11"/>
      <c r="U4892" s="11"/>
    </row>
    <row r="4893" spans="20:21" x14ac:dyDescent="0.2">
      <c r="T4893" s="11"/>
      <c r="U4893" s="11"/>
    </row>
    <row r="4894" spans="20:21" x14ac:dyDescent="0.2">
      <c r="T4894" s="11"/>
      <c r="U4894" s="11"/>
    </row>
    <row r="4895" spans="20:21" x14ac:dyDescent="0.2">
      <c r="T4895" s="11"/>
      <c r="U4895" s="11"/>
    </row>
    <row r="4896" spans="20:21" x14ac:dyDescent="0.2">
      <c r="T4896" s="11"/>
      <c r="U4896" s="11"/>
    </row>
    <row r="4897" spans="20:21" x14ac:dyDescent="0.2">
      <c r="T4897" s="11"/>
      <c r="U4897" s="11"/>
    </row>
    <row r="4898" spans="20:21" x14ac:dyDescent="0.2">
      <c r="T4898" s="11"/>
      <c r="U4898" s="11"/>
    </row>
    <row r="4899" spans="20:21" x14ac:dyDescent="0.2">
      <c r="T4899" s="11"/>
      <c r="U4899" s="11"/>
    </row>
    <row r="4900" spans="20:21" x14ac:dyDescent="0.2">
      <c r="T4900" s="11"/>
      <c r="U4900" s="11"/>
    </row>
    <row r="4901" spans="20:21" x14ac:dyDescent="0.2">
      <c r="T4901" s="11"/>
      <c r="U4901" s="11"/>
    </row>
    <row r="4902" spans="20:21" x14ac:dyDescent="0.2">
      <c r="T4902" s="11"/>
      <c r="U4902" s="11"/>
    </row>
    <row r="4903" spans="20:21" x14ac:dyDescent="0.2">
      <c r="T4903" s="11"/>
      <c r="U4903" s="11"/>
    </row>
    <row r="4904" spans="20:21" x14ac:dyDescent="0.2">
      <c r="T4904" s="11"/>
      <c r="U4904" s="11"/>
    </row>
    <row r="4905" spans="20:21" x14ac:dyDescent="0.2">
      <c r="T4905" s="11"/>
      <c r="U4905" s="11"/>
    </row>
    <row r="4906" spans="20:21" x14ac:dyDescent="0.2">
      <c r="T4906" s="11"/>
      <c r="U4906" s="11"/>
    </row>
    <row r="4907" spans="20:21" x14ac:dyDescent="0.2">
      <c r="T4907" s="11"/>
      <c r="U4907" s="11"/>
    </row>
    <row r="4908" spans="20:21" x14ac:dyDescent="0.2">
      <c r="T4908" s="11"/>
      <c r="U4908" s="11"/>
    </row>
    <row r="4909" spans="20:21" x14ac:dyDescent="0.2">
      <c r="T4909" s="11"/>
      <c r="U4909" s="11"/>
    </row>
    <row r="4910" spans="20:21" x14ac:dyDescent="0.2">
      <c r="T4910" s="11"/>
      <c r="U4910" s="11"/>
    </row>
    <row r="4911" spans="20:21" x14ac:dyDescent="0.2">
      <c r="T4911" s="11"/>
      <c r="U4911" s="11"/>
    </row>
    <row r="4912" spans="20:21" x14ac:dyDescent="0.2">
      <c r="T4912" s="11"/>
      <c r="U4912" s="11"/>
    </row>
    <row r="4913" spans="20:21" x14ac:dyDescent="0.2">
      <c r="T4913" s="11"/>
      <c r="U4913" s="11"/>
    </row>
    <row r="4914" spans="20:21" x14ac:dyDescent="0.2">
      <c r="T4914" s="11"/>
      <c r="U4914" s="11"/>
    </row>
    <row r="4915" spans="20:21" x14ac:dyDescent="0.2">
      <c r="T4915" s="11"/>
      <c r="U4915" s="11"/>
    </row>
    <row r="4916" spans="20:21" x14ac:dyDescent="0.2">
      <c r="T4916" s="11"/>
      <c r="U4916" s="11"/>
    </row>
    <row r="4917" spans="20:21" x14ac:dyDescent="0.2">
      <c r="T4917" s="11"/>
      <c r="U4917" s="11"/>
    </row>
    <row r="4918" spans="20:21" x14ac:dyDescent="0.2">
      <c r="T4918" s="11"/>
      <c r="U4918" s="11"/>
    </row>
    <row r="4919" spans="20:21" x14ac:dyDescent="0.2">
      <c r="T4919" s="11"/>
      <c r="U4919" s="11"/>
    </row>
    <row r="4920" spans="20:21" x14ac:dyDescent="0.2">
      <c r="T4920" s="11"/>
      <c r="U4920" s="11"/>
    </row>
    <row r="4921" spans="20:21" x14ac:dyDescent="0.2">
      <c r="T4921" s="11"/>
      <c r="U4921" s="11"/>
    </row>
    <row r="4922" spans="20:21" x14ac:dyDescent="0.2">
      <c r="T4922" s="11"/>
      <c r="U4922" s="11"/>
    </row>
    <row r="4923" spans="20:21" x14ac:dyDescent="0.2">
      <c r="T4923" s="11"/>
      <c r="U4923" s="11"/>
    </row>
    <row r="4924" spans="20:21" x14ac:dyDescent="0.2">
      <c r="T4924" s="11"/>
      <c r="U4924" s="11"/>
    </row>
    <row r="4925" spans="20:21" x14ac:dyDescent="0.2">
      <c r="T4925" s="11"/>
      <c r="U4925" s="11"/>
    </row>
    <row r="4926" spans="20:21" x14ac:dyDescent="0.2">
      <c r="T4926" s="11"/>
      <c r="U4926" s="11"/>
    </row>
    <row r="4927" spans="20:21" x14ac:dyDescent="0.2">
      <c r="T4927" s="11"/>
      <c r="U4927" s="11"/>
    </row>
    <row r="4928" spans="20:21" x14ac:dyDescent="0.2">
      <c r="T4928" s="11"/>
      <c r="U4928" s="11"/>
    </row>
    <row r="4929" spans="20:21" x14ac:dyDescent="0.2">
      <c r="T4929" s="11"/>
      <c r="U4929" s="11"/>
    </row>
    <row r="4930" spans="20:21" x14ac:dyDescent="0.2">
      <c r="T4930" s="11"/>
      <c r="U4930" s="11"/>
    </row>
    <row r="4931" spans="20:21" x14ac:dyDescent="0.2">
      <c r="T4931" s="11"/>
      <c r="U4931" s="11"/>
    </row>
    <row r="4932" spans="20:21" x14ac:dyDescent="0.2">
      <c r="T4932" s="11"/>
      <c r="U4932" s="11"/>
    </row>
    <row r="4933" spans="20:21" x14ac:dyDescent="0.2">
      <c r="T4933" s="11"/>
      <c r="U4933" s="11"/>
    </row>
    <row r="4934" spans="20:21" x14ac:dyDescent="0.2">
      <c r="T4934" s="11"/>
      <c r="U4934" s="11"/>
    </row>
    <row r="4935" spans="20:21" x14ac:dyDescent="0.2">
      <c r="T4935" s="11"/>
      <c r="U4935" s="11"/>
    </row>
    <row r="4936" spans="20:21" x14ac:dyDescent="0.2">
      <c r="T4936" s="11"/>
      <c r="U4936" s="11"/>
    </row>
    <row r="4937" spans="20:21" x14ac:dyDescent="0.2">
      <c r="T4937" s="11"/>
      <c r="U4937" s="11"/>
    </row>
    <row r="4938" spans="20:21" x14ac:dyDescent="0.2">
      <c r="T4938" s="11"/>
      <c r="U4938" s="11"/>
    </row>
    <row r="4939" spans="20:21" x14ac:dyDescent="0.2">
      <c r="T4939" s="11"/>
      <c r="U4939" s="11"/>
    </row>
    <row r="4940" spans="20:21" x14ac:dyDescent="0.2">
      <c r="T4940" s="11"/>
      <c r="U4940" s="11"/>
    </row>
    <row r="4941" spans="20:21" x14ac:dyDescent="0.2">
      <c r="T4941" s="11"/>
      <c r="U4941" s="11"/>
    </row>
    <row r="4942" spans="20:21" x14ac:dyDescent="0.2">
      <c r="T4942" s="11"/>
      <c r="U4942" s="11"/>
    </row>
    <row r="4943" spans="20:21" x14ac:dyDescent="0.2">
      <c r="T4943" s="11"/>
      <c r="U4943" s="11"/>
    </row>
    <row r="4944" spans="20:21" x14ac:dyDescent="0.2">
      <c r="T4944" s="11"/>
      <c r="U4944" s="11"/>
    </row>
    <row r="4945" spans="20:21" x14ac:dyDescent="0.2">
      <c r="T4945" s="11"/>
      <c r="U4945" s="11"/>
    </row>
    <row r="4946" spans="20:21" x14ac:dyDescent="0.2">
      <c r="T4946" s="11"/>
      <c r="U4946" s="11"/>
    </row>
    <row r="4947" spans="20:21" x14ac:dyDescent="0.2">
      <c r="T4947" s="11"/>
      <c r="U4947" s="11"/>
    </row>
    <row r="4948" spans="20:21" x14ac:dyDescent="0.2">
      <c r="T4948" s="11"/>
      <c r="U4948" s="11"/>
    </row>
    <row r="4949" spans="20:21" x14ac:dyDescent="0.2">
      <c r="T4949" s="11"/>
      <c r="U4949" s="11"/>
    </row>
    <row r="4950" spans="20:21" x14ac:dyDescent="0.2">
      <c r="T4950" s="11"/>
      <c r="U4950" s="11"/>
    </row>
    <row r="4951" spans="20:21" x14ac:dyDescent="0.2">
      <c r="T4951" s="11"/>
      <c r="U4951" s="11"/>
    </row>
    <row r="4952" spans="20:21" x14ac:dyDescent="0.2">
      <c r="T4952" s="11"/>
      <c r="U4952" s="11"/>
    </row>
    <row r="4953" spans="20:21" x14ac:dyDescent="0.2">
      <c r="T4953" s="11"/>
      <c r="U4953" s="11"/>
    </row>
    <row r="4954" spans="20:21" x14ac:dyDescent="0.2">
      <c r="T4954" s="11"/>
      <c r="U4954" s="11"/>
    </row>
    <row r="4955" spans="20:21" x14ac:dyDescent="0.2">
      <c r="T4955" s="11"/>
      <c r="U4955" s="11"/>
    </row>
    <row r="4956" spans="20:21" x14ac:dyDescent="0.2">
      <c r="T4956" s="11"/>
      <c r="U4956" s="11"/>
    </row>
    <row r="4957" spans="20:21" x14ac:dyDescent="0.2">
      <c r="T4957" s="11"/>
      <c r="U4957" s="11"/>
    </row>
    <row r="4958" spans="20:21" x14ac:dyDescent="0.2">
      <c r="T4958" s="11"/>
      <c r="U4958" s="11"/>
    </row>
    <row r="4959" spans="20:21" x14ac:dyDescent="0.2">
      <c r="T4959" s="11"/>
      <c r="U4959" s="11"/>
    </row>
    <row r="4960" spans="20:21" x14ac:dyDescent="0.2">
      <c r="T4960" s="11"/>
      <c r="U4960" s="11"/>
    </row>
    <row r="4961" spans="20:21" x14ac:dyDescent="0.2">
      <c r="T4961" s="11"/>
      <c r="U4961" s="11"/>
    </row>
    <row r="4962" spans="20:21" x14ac:dyDescent="0.2">
      <c r="T4962" s="11"/>
      <c r="U4962" s="11"/>
    </row>
    <row r="4963" spans="20:21" x14ac:dyDescent="0.2">
      <c r="T4963" s="11"/>
      <c r="U4963" s="11"/>
    </row>
    <row r="4964" spans="20:21" x14ac:dyDescent="0.2">
      <c r="T4964" s="11"/>
      <c r="U4964" s="11"/>
    </row>
    <row r="4965" spans="20:21" x14ac:dyDescent="0.2">
      <c r="T4965" s="11"/>
      <c r="U4965" s="11"/>
    </row>
    <row r="4966" spans="20:21" x14ac:dyDescent="0.2">
      <c r="T4966" s="11"/>
      <c r="U4966" s="11"/>
    </row>
    <row r="4967" spans="20:21" x14ac:dyDescent="0.2">
      <c r="T4967" s="11"/>
      <c r="U4967" s="11"/>
    </row>
    <row r="4968" spans="20:21" x14ac:dyDescent="0.2">
      <c r="T4968" s="11"/>
      <c r="U4968" s="11"/>
    </row>
    <row r="4969" spans="20:21" x14ac:dyDescent="0.2">
      <c r="T4969" s="11"/>
      <c r="U4969" s="11"/>
    </row>
    <row r="4970" spans="20:21" x14ac:dyDescent="0.2">
      <c r="T4970" s="11"/>
      <c r="U4970" s="11"/>
    </row>
    <row r="4971" spans="20:21" x14ac:dyDescent="0.2">
      <c r="T4971" s="11"/>
      <c r="U4971" s="11"/>
    </row>
    <row r="4972" spans="20:21" x14ac:dyDescent="0.2">
      <c r="T4972" s="11"/>
      <c r="U4972" s="11"/>
    </row>
    <row r="4973" spans="20:21" x14ac:dyDescent="0.2">
      <c r="T4973" s="11"/>
      <c r="U4973" s="11"/>
    </row>
    <row r="4974" spans="20:21" x14ac:dyDescent="0.2">
      <c r="T4974" s="11"/>
      <c r="U4974" s="11"/>
    </row>
    <row r="4975" spans="20:21" x14ac:dyDescent="0.2">
      <c r="T4975" s="11"/>
      <c r="U4975" s="11"/>
    </row>
    <row r="4976" spans="20:21" x14ac:dyDescent="0.2">
      <c r="T4976" s="11"/>
      <c r="U4976" s="11"/>
    </row>
    <row r="4977" spans="20:21" x14ac:dyDescent="0.2">
      <c r="T4977" s="11"/>
      <c r="U4977" s="11"/>
    </row>
    <row r="4978" spans="20:21" x14ac:dyDescent="0.2">
      <c r="T4978" s="11"/>
      <c r="U4978" s="11"/>
    </row>
    <row r="4979" spans="20:21" x14ac:dyDescent="0.2">
      <c r="T4979" s="11"/>
      <c r="U4979" s="11"/>
    </row>
    <row r="4980" spans="20:21" x14ac:dyDescent="0.2">
      <c r="T4980" s="11"/>
      <c r="U4980" s="11"/>
    </row>
    <row r="4981" spans="20:21" x14ac:dyDescent="0.2">
      <c r="T4981" s="11"/>
      <c r="U4981" s="11"/>
    </row>
    <row r="4982" spans="20:21" x14ac:dyDescent="0.2">
      <c r="T4982" s="11"/>
      <c r="U4982" s="11"/>
    </row>
    <row r="4983" spans="20:21" x14ac:dyDescent="0.2">
      <c r="T4983" s="11"/>
      <c r="U4983" s="11"/>
    </row>
    <row r="4984" spans="20:21" x14ac:dyDescent="0.2">
      <c r="T4984" s="11"/>
      <c r="U4984" s="11"/>
    </row>
    <row r="4985" spans="20:21" x14ac:dyDescent="0.2">
      <c r="T4985" s="11"/>
      <c r="U4985" s="11"/>
    </row>
    <row r="4986" spans="20:21" x14ac:dyDescent="0.2">
      <c r="T4986" s="11"/>
      <c r="U4986" s="11"/>
    </row>
    <row r="4987" spans="20:21" x14ac:dyDescent="0.2">
      <c r="T4987" s="11"/>
      <c r="U4987" s="11"/>
    </row>
    <row r="4988" spans="20:21" x14ac:dyDescent="0.2">
      <c r="T4988" s="11"/>
      <c r="U4988" s="11"/>
    </row>
    <row r="4989" spans="20:21" x14ac:dyDescent="0.2">
      <c r="T4989" s="11"/>
      <c r="U4989" s="11"/>
    </row>
    <row r="4990" spans="20:21" x14ac:dyDescent="0.2">
      <c r="T4990" s="11"/>
      <c r="U4990" s="11"/>
    </row>
    <row r="4991" spans="20:21" x14ac:dyDescent="0.2">
      <c r="T4991" s="11"/>
      <c r="U4991" s="11"/>
    </row>
    <row r="4992" spans="20:21" x14ac:dyDescent="0.2">
      <c r="T4992" s="11"/>
      <c r="U4992" s="11"/>
    </row>
    <row r="4993" spans="20:21" x14ac:dyDescent="0.2">
      <c r="T4993" s="11"/>
      <c r="U4993" s="11"/>
    </row>
    <row r="4994" spans="20:21" x14ac:dyDescent="0.2">
      <c r="T4994" s="11"/>
      <c r="U4994" s="11"/>
    </row>
    <row r="4995" spans="20:21" x14ac:dyDescent="0.2">
      <c r="T4995" s="11"/>
      <c r="U4995" s="11"/>
    </row>
    <row r="4996" spans="20:21" x14ac:dyDescent="0.2">
      <c r="T4996" s="11"/>
      <c r="U4996" s="11"/>
    </row>
    <row r="4997" spans="20:21" x14ac:dyDescent="0.2">
      <c r="T4997" s="11"/>
      <c r="U4997" s="11"/>
    </row>
    <row r="4998" spans="20:21" x14ac:dyDescent="0.2">
      <c r="T4998" s="11"/>
      <c r="U4998" s="11"/>
    </row>
    <row r="4999" spans="20:21" x14ac:dyDescent="0.2">
      <c r="T4999" s="11"/>
      <c r="U4999" s="11"/>
    </row>
    <row r="5000" spans="20:21" x14ac:dyDescent="0.2">
      <c r="T5000" s="11"/>
      <c r="U5000" s="11"/>
    </row>
    <row r="5001" spans="20:21" x14ac:dyDescent="0.2">
      <c r="T5001" s="11"/>
      <c r="U5001" s="11"/>
    </row>
    <row r="5002" spans="20:21" x14ac:dyDescent="0.2">
      <c r="T5002" s="11"/>
      <c r="U5002" s="11"/>
    </row>
    <row r="5003" spans="20:21" x14ac:dyDescent="0.2">
      <c r="T5003" s="11"/>
      <c r="U5003" s="11"/>
    </row>
    <row r="5004" spans="20:21" x14ac:dyDescent="0.2">
      <c r="T5004" s="11"/>
      <c r="U5004" s="11"/>
    </row>
    <row r="5005" spans="20:21" x14ac:dyDescent="0.2">
      <c r="T5005" s="11"/>
      <c r="U5005" s="11"/>
    </row>
    <row r="5006" spans="20:21" x14ac:dyDescent="0.2">
      <c r="T5006" s="11"/>
      <c r="U5006" s="11"/>
    </row>
    <row r="5007" spans="20:21" x14ac:dyDescent="0.2">
      <c r="T5007" s="11"/>
      <c r="U5007" s="11"/>
    </row>
    <row r="5008" spans="20:21" x14ac:dyDescent="0.2">
      <c r="T5008" s="11"/>
      <c r="U5008" s="11"/>
    </row>
    <row r="5009" spans="20:21" x14ac:dyDescent="0.2">
      <c r="T5009" s="11"/>
      <c r="U5009" s="11"/>
    </row>
    <row r="5010" spans="20:21" x14ac:dyDescent="0.2">
      <c r="T5010" s="11"/>
      <c r="U5010" s="11"/>
    </row>
    <row r="5011" spans="20:21" x14ac:dyDescent="0.2">
      <c r="T5011" s="11"/>
      <c r="U5011" s="11"/>
    </row>
    <row r="5012" spans="20:21" x14ac:dyDescent="0.2">
      <c r="T5012" s="11"/>
      <c r="U5012" s="11"/>
    </row>
    <row r="5013" spans="20:21" x14ac:dyDescent="0.2">
      <c r="T5013" s="11"/>
      <c r="U5013" s="11"/>
    </row>
    <row r="5014" spans="20:21" x14ac:dyDescent="0.2">
      <c r="T5014" s="11"/>
      <c r="U5014" s="11"/>
    </row>
    <row r="5015" spans="20:21" x14ac:dyDescent="0.2">
      <c r="T5015" s="11"/>
      <c r="U5015" s="11"/>
    </row>
    <row r="5016" spans="20:21" x14ac:dyDescent="0.2">
      <c r="T5016" s="11"/>
      <c r="U5016" s="11"/>
    </row>
    <row r="5017" spans="20:21" x14ac:dyDescent="0.2">
      <c r="T5017" s="11"/>
      <c r="U5017" s="11"/>
    </row>
    <row r="5018" spans="20:21" x14ac:dyDescent="0.2">
      <c r="T5018" s="11"/>
      <c r="U5018" s="11"/>
    </row>
    <row r="5019" spans="20:21" x14ac:dyDescent="0.2">
      <c r="T5019" s="11"/>
      <c r="U5019" s="11"/>
    </row>
    <row r="5020" spans="20:21" x14ac:dyDescent="0.2">
      <c r="T5020" s="11"/>
      <c r="U5020" s="11"/>
    </row>
    <row r="5021" spans="20:21" x14ac:dyDescent="0.2">
      <c r="T5021" s="11"/>
      <c r="U5021" s="11"/>
    </row>
    <row r="5022" spans="20:21" x14ac:dyDescent="0.2">
      <c r="T5022" s="11"/>
      <c r="U5022" s="11"/>
    </row>
    <row r="5023" spans="20:21" x14ac:dyDescent="0.2">
      <c r="T5023" s="11"/>
      <c r="U5023" s="11"/>
    </row>
    <row r="5024" spans="20:21" x14ac:dyDescent="0.2">
      <c r="T5024" s="11"/>
      <c r="U5024" s="11"/>
    </row>
    <row r="5025" spans="20:21" x14ac:dyDescent="0.2">
      <c r="T5025" s="11"/>
      <c r="U5025" s="11"/>
    </row>
    <row r="5026" spans="20:21" x14ac:dyDescent="0.2">
      <c r="T5026" s="11"/>
      <c r="U5026" s="11"/>
    </row>
    <row r="5027" spans="20:21" x14ac:dyDescent="0.2">
      <c r="T5027" s="11"/>
      <c r="U5027" s="11"/>
    </row>
    <row r="5028" spans="20:21" x14ac:dyDescent="0.2">
      <c r="T5028" s="11"/>
      <c r="U5028" s="11"/>
    </row>
    <row r="5029" spans="20:21" x14ac:dyDescent="0.2">
      <c r="T5029" s="11"/>
      <c r="U5029" s="11"/>
    </row>
    <row r="5030" spans="20:21" x14ac:dyDescent="0.2">
      <c r="T5030" s="11"/>
      <c r="U5030" s="11"/>
    </row>
    <row r="5031" spans="20:21" x14ac:dyDescent="0.2">
      <c r="T5031" s="11"/>
      <c r="U5031" s="11"/>
    </row>
    <row r="5032" spans="20:21" x14ac:dyDescent="0.2">
      <c r="T5032" s="11"/>
      <c r="U5032" s="11"/>
    </row>
    <row r="5033" spans="20:21" x14ac:dyDescent="0.2">
      <c r="T5033" s="11"/>
      <c r="U5033" s="11"/>
    </row>
    <row r="5034" spans="20:21" x14ac:dyDescent="0.2">
      <c r="T5034" s="11"/>
      <c r="U5034" s="11"/>
    </row>
    <row r="5035" spans="20:21" x14ac:dyDescent="0.2">
      <c r="T5035" s="11"/>
      <c r="U5035" s="11"/>
    </row>
    <row r="5036" spans="20:21" x14ac:dyDescent="0.2">
      <c r="T5036" s="11"/>
      <c r="U5036" s="11"/>
    </row>
    <row r="5037" spans="20:21" x14ac:dyDescent="0.2">
      <c r="T5037" s="11"/>
      <c r="U5037" s="11"/>
    </row>
    <row r="5038" spans="20:21" x14ac:dyDescent="0.2">
      <c r="T5038" s="11"/>
      <c r="U5038" s="11"/>
    </row>
    <row r="5039" spans="20:21" x14ac:dyDescent="0.2">
      <c r="T5039" s="11"/>
      <c r="U5039" s="11"/>
    </row>
    <row r="5040" spans="20:21" x14ac:dyDescent="0.2">
      <c r="T5040" s="11"/>
      <c r="U5040" s="11"/>
    </row>
    <row r="5041" spans="20:21" x14ac:dyDescent="0.2">
      <c r="T5041" s="11"/>
      <c r="U5041" s="11"/>
    </row>
    <row r="5042" spans="20:21" x14ac:dyDescent="0.2">
      <c r="T5042" s="11"/>
      <c r="U5042" s="11"/>
    </row>
    <row r="5043" spans="20:21" x14ac:dyDescent="0.2">
      <c r="T5043" s="11"/>
      <c r="U5043" s="11"/>
    </row>
    <row r="5044" spans="20:21" x14ac:dyDescent="0.2">
      <c r="T5044" s="11"/>
      <c r="U5044" s="11"/>
    </row>
    <row r="5045" spans="20:21" x14ac:dyDescent="0.2">
      <c r="T5045" s="11"/>
      <c r="U5045" s="11"/>
    </row>
    <row r="5046" spans="20:21" x14ac:dyDescent="0.2">
      <c r="T5046" s="11"/>
      <c r="U5046" s="11"/>
    </row>
    <row r="5047" spans="20:21" x14ac:dyDescent="0.2">
      <c r="T5047" s="11"/>
      <c r="U5047" s="11"/>
    </row>
    <row r="5048" spans="20:21" x14ac:dyDescent="0.2">
      <c r="T5048" s="11"/>
      <c r="U5048" s="11"/>
    </row>
    <row r="5049" spans="20:21" x14ac:dyDescent="0.2">
      <c r="T5049" s="11"/>
      <c r="U5049" s="11"/>
    </row>
    <row r="5050" spans="20:21" x14ac:dyDescent="0.2">
      <c r="T5050" s="11"/>
      <c r="U5050" s="11"/>
    </row>
    <row r="5051" spans="20:21" x14ac:dyDescent="0.2">
      <c r="T5051" s="11"/>
      <c r="U5051" s="11"/>
    </row>
    <row r="5052" spans="20:21" x14ac:dyDescent="0.2">
      <c r="T5052" s="11"/>
      <c r="U5052" s="11"/>
    </row>
    <row r="5053" spans="20:21" x14ac:dyDescent="0.2">
      <c r="T5053" s="11"/>
      <c r="U5053" s="11"/>
    </row>
    <row r="5054" spans="20:21" x14ac:dyDescent="0.2">
      <c r="T5054" s="11"/>
      <c r="U5054" s="11"/>
    </row>
    <row r="5055" spans="20:21" x14ac:dyDescent="0.2">
      <c r="T5055" s="11"/>
      <c r="U5055" s="11"/>
    </row>
    <row r="5056" spans="20:21" x14ac:dyDescent="0.2">
      <c r="T5056" s="11"/>
      <c r="U5056" s="11"/>
    </row>
    <row r="5057" spans="20:21" x14ac:dyDescent="0.2">
      <c r="T5057" s="11"/>
      <c r="U5057" s="11"/>
    </row>
    <row r="5058" spans="20:21" x14ac:dyDescent="0.2">
      <c r="T5058" s="11"/>
      <c r="U5058" s="11"/>
    </row>
    <row r="5059" spans="20:21" x14ac:dyDescent="0.2">
      <c r="T5059" s="11"/>
      <c r="U5059" s="11"/>
    </row>
    <row r="5060" spans="20:21" x14ac:dyDescent="0.2">
      <c r="T5060" s="11"/>
      <c r="U5060" s="11"/>
    </row>
    <row r="5061" spans="20:21" x14ac:dyDescent="0.2">
      <c r="T5061" s="11"/>
      <c r="U5061" s="11"/>
    </row>
    <row r="5062" spans="20:21" x14ac:dyDescent="0.2">
      <c r="T5062" s="11"/>
      <c r="U5062" s="11"/>
    </row>
    <row r="5063" spans="20:21" x14ac:dyDescent="0.2">
      <c r="T5063" s="11"/>
      <c r="U5063" s="11"/>
    </row>
    <row r="5064" spans="20:21" x14ac:dyDescent="0.2">
      <c r="T5064" s="11"/>
      <c r="U5064" s="11"/>
    </row>
    <row r="5065" spans="20:21" x14ac:dyDescent="0.2">
      <c r="T5065" s="11"/>
      <c r="U5065" s="11"/>
    </row>
    <row r="5066" spans="20:21" x14ac:dyDescent="0.2">
      <c r="T5066" s="11"/>
      <c r="U5066" s="11"/>
    </row>
    <row r="5067" spans="20:21" x14ac:dyDescent="0.2">
      <c r="T5067" s="11"/>
      <c r="U5067" s="11"/>
    </row>
    <row r="5068" spans="20:21" x14ac:dyDescent="0.2">
      <c r="T5068" s="11"/>
      <c r="U5068" s="11"/>
    </row>
    <row r="5069" spans="20:21" x14ac:dyDescent="0.2">
      <c r="T5069" s="11"/>
      <c r="U5069" s="11"/>
    </row>
    <row r="5070" spans="20:21" x14ac:dyDescent="0.2">
      <c r="T5070" s="11"/>
      <c r="U5070" s="11"/>
    </row>
    <row r="5071" spans="20:21" x14ac:dyDescent="0.2">
      <c r="T5071" s="11"/>
      <c r="U5071" s="11"/>
    </row>
    <row r="5072" spans="20:21" x14ac:dyDescent="0.2">
      <c r="T5072" s="11"/>
      <c r="U5072" s="11"/>
    </row>
    <row r="5073" spans="20:21" x14ac:dyDescent="0.2">
      <c r="T5073" s="11"/>
      <c r="U5073" s="11"/>
    </row>
    <row r="5074" spans="20:21" x14ac:dyDescent="0.2">
      <c r="T5074" s="11"/>
      <c r="U5074" s="11"/>
    </row>
    <row r="5075" spans="20:21" x14ac:dyDescent="0.2">
      <c r="T5075" s="11"/>
      <c r="U5075" s="11"/>
    </row>
    <row r="5076" spans="20:21" x14ac:dyDescent="0.2">
      <c r="T5076" s="11"/>
      <c r="U5076" s="11"/>
    </row>
    <row r="5077" spans="20:21" x14ac:dyDescent="0.2">
      <c r="T5077" s="11"/>
      <c r="U5077" s="11"/>
    </row>
    <row r="5078" spans="20:21" x14ac:dyDescent="0.2">
      <c r="T5078" s="11"/>
      <c r="U5078" s="11"/>
    </row>
    <row r="5079" spans="20:21" x14ac:dyDescent="0.2">
      <c r="T5079" s="11"/>
      <c r="U5079" s="11"/>
    </row>
    <row r="5080" spans="20:21" x14ac:dyDescent="0.2">
      <c r="T5080" s="11"/>
      <c r="U5080" s="11"/>
    </row>
    <row r="5081" spans="20:21" x14ac:dyDescent="0.2">
      <c r="T5081" s="11"/>
      <c r="U5081" s="11"/>
    </row>
    <row r="5082" spans="20:21" x14ac:dyDescent="0.2">
      <c r="T5082" s="11"/>
      <c r="U5082" s="11"/>
    </row>
    <row r="5083" spans="20:21" x14ac:dyDescent="0.2">
      <c r="T5083" s="11"/>
      <c r="U5083" s="11"/>
    </row>
    <row r="5084" spans="20:21" x14ac:dyDescent="0.2">
      <c r="T5084" s="11"/>
      <c r="U5084" s="11"/>
    </row>
    <row r="5085" spans="20:21" x14ac:dyDescent="0.2">
      <c r="T5085" s="11"/>
      <c r="U5085" s="11"/>
    </row>
    <row r="5086" spans="20:21" x14ac:dyDescent="0.2">
      <c r="T5086" s="11"/>
      <c r="U5086" s="11"/>
    </row>
    <row r="5087" spans="20:21" x14ac:dyDescent="0.2">
      <c r="T5087" s="11"/>
      <c r="U5087" s="11"/>
    </row>
    <row r="5088" spans="20:21" x14ac:dyDescent="0.2">
      <c r="T5088" s="11"/>
      <c r="U5088" s="11"/>
    </row>
    <row r="5089" spans="20:21" x14ac:dyDescent="0.2">
      <c r="T5089" s="11"/>
      <c r="U5089" s="11"/>
    </row>
    <row r="5090" spans="20:21" x14ac:dyDescent="0.2">
      <c r="T5090" s="11"/>
      <c r="U5090" s="11"/>
    </row>
    <row r="5091" spans="20:21" x14ac:dyDescent="0.2">
      <c r="T5091" s="11"/>
      <c r="U5091" s="11"/>
    </row>
    <row r="5092" spans="20:21" x14ac:dyDescent="0.2">
      <c r="T5092" s="11"/>
      <c r="U5092" s="11"/>
    </row>
    <row r="5093" spans="20:21" x14ac:dyDescent="0.2">
      <c r="T5093" s="11"/>
      <c r="U5093" s="11"/>
    </row>
    <row r="5094" spans="20:21" x14ac:dyDescent="0.2">
      <c r="T5094" s="11"/>
      <c r="U5094" s="11"/>
    </row>
    <row r="5095" spans="20:21" x14ac:dyDescent="0.2">
      <c r="T5095" s="11"/>
      <c r="U5095" s="11"/>
    </row>
    <row r="5096" spans="20:21" x14ac:dyDescent="0.2">
      <c r="T5096" s="11"/>
      <c r="U5096" s="11"/>
    </row>
    <row r="5097" spans="20:21" x14ac:dyDescent="0.2">
      <c r="T5097" s="11"/>
      <c r="U5097" s="11"/>
    </row>
    <row r="5098" spans="20:21" x14ac:dyDescent="0.2">
      <c r="T5098" s="11"/>
      <c r="U5098" s="11"/>
    </row>
    <row r="5099" spans="20:21" x14ac:dyDescent="0.2">
      <c r="T5099" s="11"/>
      <c r="U5099" s="11"/>
    </row>
    <row r="5100" spans="20:21" x14ac:dyDescent="0.2">
      <c r="T5100" s="11"/>
      <c r="U5100" s="11"/>
    </row>
    <row r="5101" spans="20:21" x14ac:dyDescent="0.2">
      <c r="T5101" s="11"/>
      <c r="U5101" s="11"/>
    </row>
    <row r="5102" spans="20:21" x14ac:dyDescent="0.2">
      <c r="T5102" s="11"/>
      <c r="U5102" s="11"/>
    </row>
    <row r="5103" spans="20:21" x14ac:dyDescent="0.2">
      <c r="T5103" s="11"/>
      <c r="U5103" s="11"/>
    </row>
    <row r="5104" spans="20:21" x14ac:dyDescent="0.2">
      <c r="T5104" s="11"/>
      <c r="U5104" s="11"/>
    </row>
    <row r="5105" spans="20:21" x14ac:dyDescent="0.2">
      <c r="T5105" s="11"/>
      <c r="U5105" s="11"/>
    </row>
    <row r="5106" spans="20:21" x14ac:dyDescent="0.2">
      <c r="T5106" s="11"/>
      <c r="U5106" s="11"/>
    </row>
    <row r="5107" spans="20:21" x14ac:dyDescent="0.2">
      <c r="T5107" s="11"/>
      <c r="U5107" s="11"/>
    </row>
    <row r="5108" spans="20:21" x14ac:dyDescent="0.2">
      <c r="T5108" s="11"/>
      <c r="U5108" s="11"/>
    </row>
    <row r="5109" spans="20:21" x14ac:dyDescent="0.2">
      <c r="T5109" s="11"/>
      <c r="U5109" s="11"/>
    </row>
    <row r="5110" spans="20:21" x14ac:dyDescent="0.2">
      <c r="T5110" s="11"/>
      <c r="U5110" s="11"/>
    </row>
    <row r="5111" spans="20:21" x14ac:dyDescent="0.2">
      <c r="T5111" s="11"/>
      <c r="U5111" s="11"/>
    </row>
    <row r="5112" spans="20:21" x14ac:dyDescent="0.2">
      <c r="T5112" s="11"/>
      <c r="U5112" s="11"/>
    </row>
    <row r="5113" spans="20:21" x14ac:dyDescent="0.2">
      <c r="T5113" s="11"/>
      <c r="U5113" s="11"/>
    </row>
    <row r="5114" spans="20:21" x14ac:dyDescent="0.2">
      <c r="T5114" s="11"/>
      <c r="U5114" s="11"/>
    </row>
    <row r="5115" spans="20:21" x14ac:dyDescent="0.2">
      <c r="T5115" s="11"/>
      <c r="U5115" s="11"/>
    </row>
    <row r="5116" spans="20:21" x14ac:dyDescent="0.2">
      <c r="T5116" s="11"/>
      <c r="U5116" s="11"/>
    </row>
    <row r="5117" spans="20:21" x14ac:dyDescent="0.2">
      <c r="T5117" s="11"/>
      <c r="U5117" s="11"/>
    </row>
    <row r="5118" spans="20:21" x14ac:dyDescent="0.2">
      <c r="T5118" s="11"/>
      <c r="U5118" s="11"/>
    </row>
    <row r="5119" spans="20:21" x14ac:dyDescent="0.2">
      <c r="T5119" s="11"/>
      <c r="U5119" s="11"/>
    </row>
    <row r="5120" spans="20:21" x14ac:dyDescent="0.2">
      <c r="T5120" s="11"/>
      <c r="U5120" s="11"/>
    </row>
    <row r="5121" spans="20:21" x14ac:dyDescent="0.2">
      <c r="T5121" s="11"/>
      <c r="U5121" s="11"/>
    </row>
    <row r="5122" spans="20:21" x14ac:dyDescent="0.2">
      <c r="T5122" s="11"/>
      <c r="U5122" s="11"/>
    </row>
    <row r="5123" spans="20:21" x14ac:dyDescent="0.2">
      <c r="T5123" s="11"/>
      <c r="U5123" s="11"/>
    </row>
    <row r="5124" spans="20:21" x14ac:dyDescent="0.2">
      <c r="T5124" s="11"/>
      <c r="U5124" s="11"/>
    </row>
    <row r="5125" spans="20:21" x14ac:dyDescent="0.2">
      <c r="T5125" s="11"/>
      <c r="U5125" s="11"/>
    </row>
    <row r="5126" spans="20:21" x14ac:dyDescent="0.2">
      <c r="T5126" s="11"/>
      <c r="U5126" s="11"/>
    </row>
    <row r="5127" spans="20:21" x14ac:dyDescent="0.2">
      <c r="T5127" s="11"/>
      <c r="U5127" s="11"/>
    </row>
    <row r="5128" spans="20:21" x14ac:dyDescent="0.2">
      <c r="T5128" s="11"/>
      <c r="U5128" s="11"/>
    </row>
    <row r="5129" spans="20:21" x14ac:dyDescent="0.2">
      <c r="T5129" s="11"/>
      <c r="U5129" s="11"/>
    </row>
    <row r="5130" spans="20:21" x14ac:dyDescent="0.2">
      <c r="T5130" s="11"/>
      <c r="U5130" s="11"/>
    </row>
    <row r="5131" spans="20:21" x14ac:dyDescent="0.2">
      <c r="T5131" s="11"/>
      <c r="U5131" s="11"/>
    </row>
    <row r="5132" spans="20:21" x14ac:dyDescent="0.2">
      <c r="T5132" s="11"/>
      <c r="U5132" s="11"/>
    </row>
    <row r="5133" spans="20:21" x14ac:dyDescent="0.2">
      <c r="T5133" s="11"/>
      <c r="U5133" s="11"/>
    </row>
    <row r="5134" spans="20:21" x14ac:dyDescent="0.2">
      <c r="T5134" s="11"/>
      <c r="U5134" s="11"/>
    </row>
    <row r="5135" spans="20:21" x14ac:dyDescent="0.2">
      <c r="T5135" s="11"/>
      <c r="U5135" s="11"/>
    </row>
    <row r="5136" spans="20:21" x14ac:dyDescent="0.2">
      <c r="T5136" s="11"/>
      <c r="U5136" s="11"/>
    </row>
    <row r="5137" spans="20:21" x14ac:dyDescent="0.2">
      <c r="T5137" s="11"/>
      <c r="U5137" s="11"/>
    </row>
    <row r="5138" spans="20:21" x14ac:dyDescent="0.2">
      <c r="T5138" s="11"/>
      <c r="U5138" s="11"/>
    </row>
    <row r="5139" spans="20:21" x14ac:dyDescent="0.2">
      <c r="T5139" s="11"/>
      <c r="U5139" s="11"/>
    </row>
    <row r="5140" spans="20:21" x14ac:dyDescent="0.2">
      <c r="T5140" s="11"/>
      <c r="U5140" s="11"/>
    </row>
    <row r="5141" spans="20:21" x14ac:dyDescent="0.2">
      <c r="T5141" s="11"/>
      <c r="U5141" s="11"/>
    </row>
    <row r="5142" spans="20:21" x14ac:dyDescent="0.2">
      <c r="T5142" s="11"/>
      <c r="U5142" s="11"/>
    </row>
    <row r="5143" spans="20:21" x14ac:dyDescent="0.2">
      <c r="T5143" s="11"/>
      <c r="U5143" s="11"/>
    </row>
    <row r="5144" spans="20:21" x14ac:dyDescent="0.2">
      <c r="T5144" s="11"/>
      <c r="U5144" s="11"/>
    </row>
    <row r="5145" spans="20:21" x14ac:dyDescent="0.2">
      <c r="T5145" s="11"/>
      <c r="U5145" s="11"/>
    </row>
    <row r="5146" spans="20:21" x14ac:dyDescent="0.2">
      <c r="T5146" s="11"/>
      <c r="U5146" s="11"/>
    </row>
    <row r="5147" spans="20:21" x14ac:dyDescent="0.2">
      <c r="T5147" s="11"/>
      <c r="U5147" s="11"/>
    </row>
    <row r="5148" spans="20:21" x14ac:dyDescent="0.2">
      <c r="T5148" s="11"/>
      <c r="U5148" s="11"/>
    </row>
    <row r="5149" spans="20:21" x14ac:dyDescent="0.2">
      <c r="T5149" s="11"/>
      <c r="U5149" s="11"/>
    </row>
    <row r="5150" spans="20:21" x14ac:dyDescent="0.2">
      <c r="T5150" s="11"/>
      <c r="U5150" s="11"/>
    </row>
    <row r="5151" spans="20:21" x14ac:dyDescent="0.2">
      <c r="T5151" s="11"/>
      <c r="U5151" s="11"/>
    </row>
    <row r="5152" spans="20:21" x14ac:dyDescent="0.2">
      <c r="T5152" s="11"/>
      <c r="U5152" s="11"/>
    </row>
    <row r="5153" spans="20:21" x14ac:dyDescent="0.2">
      <c r="T5153" s="11"/>
      <c r="U5153" s="11"/>
    </row>
    <row r="5154" spans="20:21" x14ac:dyDescent="0.2">
      <c r="T5154" s="11"/>
      <c r="U5154" s="11"/>
    </row>
    <row r="5155" spans="20:21" x14ac:dyDescent="0.2">
      <c r="T5155" s="11"/>
      <c r="U5155" s="11"/>
    </row>
    <row r="5156" spans="20:21" x14ac:dyDescent="0.2">
      <c r="T5156" s="11"/>
      <c r="U5156" s="11"/>
    </row>
    <row r="5157" spans="20:21" x14ac:dyDescent="0.2">
      <c r="T5157" s="11"/>
      <c r="U5157" s="11"/>
    </row>
    <row r="5158" spans="20:21" x14ac:dyDescent="0.2">
      <c r="T5158" s="11"/>
      <c r="U5158" s="11"/>
    </row>
    <row r="5159" spans="20:21" x14ac:dyDescent="0.2">
      <c r="T5159" s="11"/>
      <c r="U5159" s="11"/>
    </row>
    <row r="5160" spans="20:21" x14ac:dyDescent="0.2">
      <c r="T5160" s="11"/>
      <c r="U5160" s="11"/>
    </row>
    <row r="5161" spans="20:21" x14ac:dyDescent="0.2">
      <c r="T5161" s="11"/>
      <c r="U5161" s="11"/>
    </row>
    <row r="5162" spans="20:21" x14ac:dyDescent="0.2">
      <c r="T5162" s="11"/>
      <c r="U5162" s="11"/>
    </row>
    <row r="5163" spans="20:21" x14ac:dyDescent="0.2">
      <c r="T5163" s="11"/>
      <c r="U5163" s="11"/>
    </row>
    <row r="5164" spans="20:21" x14ac:dyDescent="0.2">
      <c r="T5164" s="11"/>
      <c r="U5164" s="11"/>
    </row>
    <row r="5165" spans="20:21" x14ac:dyDescent="0.2">
      <c r="T5165" s="11"/>
      <c r="U5165" s="11"/>
    </row>
    <row r="5166" spans="20:21" x14ac:dyDescent="0.2">
      <c r="T5166" s="11"/>
      <c r="U5166" s="11"/>
    </row>
    <row r="5167" spans="20:21" x14ac:dyDescent="0.2">
      <c r="T5167" s="11"/>
      <c r="U5167" s="11"/>
    </row>
    <row r="5168" spans="20:21" x14ac:dyDescent="0.2">
      <c r="T5168" s="11"/>
      <c r="U5168" s="11"/>
    </row>
    <row r="5169" spans="20:21" x14ac:dyDescent="0.2">
      <c r="T5169" s="11"/>
      <c r="U5169" s="11"/>
    </row>
    <row r="5170" spans="20:21" x14ac:dyDescent="0.2">
      <c r="T5170" s="11"/>
      <c r="U5170" s="11"/>
    </row>
    <row r="5171" spans="20:21" x14ac:dyDescent="0.2">
      <c r="T5171" s="11"/>
      <c r="U5171" s="11"/>
    </row>
    <row r="5172" spans="20:21" x14ac:dyDescent="0.2">
      <c r="T5172" s="11"/>
      <c r="U5172" s="11"/>
    </row>
    <row r="5173" spans="20:21" x14ac:dyDescent="0.2">
      <c r="T5173" s="11"/>
      <c r="U5173" s="11"/>
    </row>
    <row r="5174" spans="20:21" x14ac:dyDescent="0.2">
      <c r="T5174" s="11"/>
      <c r="U5174" s="11"/>
    </row>
    <row r="5175" spans="20:21" x14ac:dyDescent="0.2">
      <c r="T5175" s="11"/>
      <c r="U5175" s="11"/>
    </row>
    <row r="5176" spans="20:21" x14ac:dyDescent="0.2">
      <c r="T5176" s="11"/>
      <c r="U5176" s="11"/>
    </row>
    <row r="5177" spans="20:21" x14ac:dyDescent="0.2">
      <c r="T5177" s="11"/>
      <c r="U5177" s="11"/>
    </row>
    <row r="5178" spans="20:21" x14ac:dyDescent="0.2">
      <c r="T5178" s="11"/>
      <c r="U5178" s="11"/>
    </row>
    <row r="5179" spans="20:21" x14ac:dyDescent="0.2">
      <c r="T5179" s="11"/>
      <c r="U5179" s="11"/>
    </row>
    <row r="5180" spans="20:21" x14ac:dyDescent="0.2">
      <c r="T5180" s="11"/>
      <c r="U5180" s="11"/>
    </row>
    <row r="5181" spans="20:21" x14ac:dyDescent="0.2">
      <c r="T5181" s="11"/>
      <c r="U5181" s="11"/>
    </row>
    <row r="5182" spans="20:21" x14ac:dyDescent="0.2">
      <c r="T5182" s="11"/>
      <c r="U5182" s="11"/>
    </row>
    <row r="5183" spans="20:21" x14ac:dyDescent="0.2">
      <c r="T5183" s="11"/>
      <c r="U5183" s="11"/>
    </row>
    <row r="5184" spans="20:21" x14ac:dyDescent="0.2">
      <c r="T5184" s="11"/>
      <c r="U5184" s="11"/>
    </row>
    <row r="5185" spans="20:21" x14ac:dyDescent="0.2">
      <c r="T5185" s="11"/>
      <c r="U5185" s="11"/>
    </row>
    <row r="5186" spans="20:21" x14ac:dyDescent="0.2">
      <c r="T5186" s="11"/>
      <c r="U5186" s="11"/>
    </row>
    <row r="5187" spans="20:21" x14ac:dyDescent="0.2">
      <c r="T5187" s="11"/>
      <c r="U5187" s="11"/>
    </row>
    <row r="5188" spans="20:21" x14ac:dyDescent="0.2">
      <c r="T5188" s="11"/>
      <c r="U5188" s="11"/>
    </row>
    <row r="5189" spans="20:21" x14ac:dyDescent="0.2">
      <c r="T5189" s="11"/>
      <c r="U5189" s="11"/>
    </row>
    <row r="5190" spans="20:21" x14ac:dyDescent="0.2">
      <c r="T5190" s="11"/>
      <c r="U5190" s="11"/>
    </row>
    <row r="5191" spans="20:21" x14ac:dyDescent="0.2">
      <c r="T5191" s="11"/>
      <c r="U5191" s="11"/>
    </row>
    <row r="5192" spans="20:21" x14ac:dyDescent="0.2">
      <c r="T5192" s="11"/>
      <c r="U5192" s="11"/>
    </row>
    <row r="5193" spans="20:21" x14ac:dyDescent="0.2">
      <c r="T5193" s="11"/>
      <c r="U5193" s="11"/>
    </row>
    <row r="5194" spans="20:21" x14ac:dyDescent="0.2">
      <c r="T5194" s="11"/>
      <c r="U5194" s="11"/>
    </row>
    <row r="5195" spans="20:21" x14ac:dyDescent="0.2">
      <c r="T5195" s="11"/>
      <c r="U5195" s="11"/>
    </row>
    <row r="5196" spans="20:21" x14ac:dyDescent="0.2">
      <c r="T5196" s="11"/>
      <c r="U5196" s="11"/>
    </row>
    <row r="5197" spans="20:21" x14ac:dyDescent="0.2">
      <c r="T5197" s="11"/>
      <c r="U5197" s="11"/>
    </row>
    <row r="5198" spans="20:21" x14ac:dyDescent="0.2">
      <c r="T5198" s="11"/>
      <c r="U5198" s="11"/>
    </row>
    <row r="5199" spans="20:21" x14ac:dyDescent="0.2">
      <c r="T5199" s="11"/>
      <c r="U5199" s="11"/>
    </row>
    <row r="5200" spans="20:21" x14ac:dyDescent="0.2">
      <c r="T5200" s="11"/>
      <c r="U5200" s="11"/>
    </row>
    <row r="5201" spans="20:21" x14ac:dyDescent="0.2">
      <c r="T5201" s="11"/>
      <c r="U5201" s="11"/>
    </row>
    <row r="5202" spans="20:21" x14ac:dyDescent="0.2">
      <c r="T5202" s="11"/>
      <c r="U5202" s="11"/>
    </row>
    <row r="5203" spans="20:21" x14ac:dyDescent="0.2">
      <c r="T5203" s="11"/>
      <c r="U5203" s="11"/>
    </row>
    <row r="5204" spans="20:21" x14ac:dyDescent="0.2">
      <c r="T5204" s="11"/>
      <c r="U5204" s="11"/>
    </row>
    <row r="5205" spans="20:21" x14ac:dyDescent="0.2">
      <c r="T5205" s="11"/>
      <c r="U5205" s="11"/>
    </row>
    <row r="5206" spans="20:21" x14ac:dyDescent="0.2">
      <c r="T5206" s="11"/>
      <c r="U5206" s="11"/>
    </row>
    <row r="5207" spans="20:21" x14ac:dyDescent="0.2">
      <c r="T5207" s="11"/>
      <c r="U5207" s="11"/>
    </row>
    <row r="5208" spans="20:21" x14ac:dyDescent="0.2">
      <c r="T5208" s="11"/>
      <c r="U5208" s="11"/>
    </row>
    <row r="5209" spans="20:21" x14ac:dyDescent="0.2">
      <c r="T5209" s="11"/>
      <c r="U5209" s="11"/>
    </row>
    <row r="5210" spans="20:21" x14ac:dyDescent="0.2">
      <c r="T5210" s="11"/>
      <c r="U5210" s="11"/>
    </row>
    <row r="5211" spans="20:21" x14ac:dyDescent="0.2">
      <c r="T5211" s="11"/>
      <c r="U5211" s="11"/>
    </row>
    <row r="5212" spans="20:21" x14ac:dyDescent="0.2">
      <c r="T5212" s="11"/>
      <c r="U5212" s="11"/>
    </row>
    <row r="5213" spans="20:21" x14ac:dyDescent="0.2">
      <c r="T5213" s="11"/>
      <c r="U5213" s="11"/>
    </row>
    <row r="5214" spans="20:21" x14ac:dyDescent="0.2">
      <c r="T5214" s="11"/>
      <c r="U5214" s="11"/>
    </row>
    <row r="5215" spans="20:21" x14ac:dyDescent="0.2">
      <c r="T5215" s="11"/>
      <c r="U5215" s="11"/>
    </row>
    <row r="5216" spans="20:21" x14ac:dyDescent="0.2">
      <c r="T5216" s="11"/>
      <c r="U5216" s="11"/>
    </row>
    <row r="5217" spans="20:21" x14ac:dyDescent="0.2">
      <c r="T5217" s="11"/>
      <c r="U5217" s="11"/>
    </row>
    <row r="5218" spans="20:21" x14ac:dyDescent="0.2">
      <c r="T5218" s="11"/>
      <c r="U5218" s="11"/>
    </row>
    <row r="5219" spans="20:21" x14ac:dyDescent="0.2">
      <c r="T5219" s="11"/>
      <c r="U5219" s="11"/>
    </row>
    <row r="5220" spans="20:21" x14ac:dyDescent="0.2">
      <c r="T5220" s="11"/>
      <c r="U5220" s="11"/>
    </row>
    <row r="5221" spans="20:21" x14ac:dyDescent="0.2">
      <c r="T5221" s="11"/>
      <c r="U5221" s="11"/>
    </row>
    <row r="5222" spans="20:21" x14ac:dyDescent="0.2">
      <c r="T5222" s="11"/>
      <c r="U5222" s="11"/>
    </row>
    <row r="5223" spans="20:21" x14ac:dyDescent="0.2">
      <c r="T5223" s="11"/>
      <c r="U5223" s="11"/>
    </row>
    <row r="5224" spans="20:21" x14ac:dyDescent="0.2">
      <c r="T5224" s="11"/>
      <c r="U5224" s="11"/>
    </row>
    <row r="5225" spans="20:21" x14ac:dyDescent="0.2">
      <c r="T5225" s="11"/>
      <c r="U5225" s="11"/>
    </row>
    <row r="5226" spans="20:21" x14ac:dyDescent="0.2">
      <c r="T5226" s="11"/>
      <c r="U5226" s="11"/>
    </row>
    <row r="5227" spans="20:21" x14ac:dyDescent="0.2">
      <c r="T5227" s="11"/>
      <c r="U5227" s="11"/>
    </row>
    <row r="5228" spans="20:21" x14ac:dyDescent="0.2">
      <c r="T5228" s="11"/>
      <c r="U5228" s="11"/>
    </row>
    <row r="5229" spans="20:21" x14ac:dyDescent="0.2">
      <c r="T5229" s="11"/>
      <c r="U5229" s="11"/>
    </row>
    <row r="5230" spans="20:21" x14ac:dyDescent="0.2">
      <c r="T5230" s="11"/>
      <c r="U5230" s="11"/>
    </row>
    <row r="5231" spans="20:21" x14ac:dyDescent="0.2">
      <c r="T5231" s="11"/>
      <c r="U5231" s="11"/>
    </row>
    <row r="5232" spans="20:21" x14ac:dyDescent="0.2">
      <c r="T5232" s="11"/>
      <c r="U5232" s="11"/>
    </row>
    <row r="5233" spans="20:21" x14ac:dyDescent="0.2">
      <c r="T5233" s="11"/>
      <c r="U5233" s="11"/>
    </row>
    <row r="5234" spans="20:21" x14ac:dyDescent="0.2">
      <c r="T5234" s="11"/>
      <c r="U5234" s="11"/>
    </row>
    <row r="5235" spans="20:21" x14ac:dyDescent="0.2">
      <c r="T5235" s="11"/>
      <c r="U5235" s="11"/>
    </row>
    <row r="5236" spans="20:21" x14ac:dyDescent="0.2">
      <c r="T5236" s="11"/>
      <c r="U5236" s="11"/>
    </row>
    <row r="5237" spans="20:21" x14ac:dyDescent="0.2">
      <c r="T5237" s="11"/>
      <c r="U5237" s="11"/>
    </row>
    <row r="5238" spans="20:21" x14ac:dyDescent="0.2">
      <c r="T5238" s="11"/>
      <c r="U5238" s="11"/>
    </row>
    <row r="5239" spans="20:21" x14ac:dyDescent="0.2">
      <c r="T5239" s="11"/>
      <c r="U5239" s="11"/>
    </row>
    <row r="5240" spans="20:21" x14ac:dyDescent="0.2">
      <c r="T5240" s="11"/>
      <c r="U5240" s="11"/>
    </row>
    <row r="5241" spans="20:21" x14ac:dyDescent="0.2">
      <c r="T5241" s="11"/>
      <c r="U5241" s="11"/>
    </row>
    <row r="5242" spans="20:21" x14ac:dyDescent="0.2">
      <c r="T5242" s="11"/>
      <c r="U5242" s="11"/>
    </row>
    <row r="5243" spans="20:21" x14ac:dyDescent="0.2">
      <c r="T5243" s="11"/>
      <c r="U5243" s="11"/>
    </row>
    <row r="5244" spans="20:21" x14ac:dyDescent="0.2">
      <c r="T5244" s="11"/>
      <c r="U5244" s="11"/>
    </row>
    <row r="5245" spans="20:21" x14ac:dyDescent="0.2">
      <c r="T5245" s="11"/>
      <c r="U5245" s="11"/>
    </row>
    <row r="5246" spans="20:21" x14ac:dyDescent="0.2">
      <c r="T5246" s="11"/>
      <c r="U5246" s="11"/>
    </row>
    <row r="5247" spans="20:21" x14ac:dyDescent="0.2">
      <c r="T5247" s="11"/>
      <c r="U5247" s="11"/>
    </row>
    <row r="5248" spans="20:21" x14ac:dyDescent="0.2">
      <c r="T5248" s="11"/>
      <c r="U5248" s="11"/>
    </row>
    <row r="5249" spans="20:21" x14ac:dyDescent="0.2">
      <c r="T5249" s="11"/>
      <c r="U5249" s="11"/>
    </row>
    <row r="5250" spans="20:21" x14ac:dyDescent="0.2">
      <c r="T5250" s="11"/>
      <c r="U5250" s="11"/>
    </row>
    <row r="5251" spans="20:21" x14ac:dyDescent="0.2">
      <c r="T5251" s="11"/>
      <c r="U5251" s="11"/>
    </row>
    <row r="5252" spans="20:21" x14ac:dyDescent="0.2">
      <c r="T5252" s="11"/>
      <c r="U5252" s="11"/>
    </row>
    <row r="5253" spans="20:21" x14ac:dyDescent="0.2">
      <c r="T5253" s="11"/>
      <c r="U5253" s="11"/>
    </row>
    <row r="5254" spans="20:21" x14ac:dyDescent="0.2">
      <c r="T5254" s="11"/>
      <c r="U5254" s="11"/>
    </row>
    <row r="5255" spans="20:21" x14ac:dyDescent="0.2">
      <c r="T5255" s="11"/>
      <c r="U5255" s="11"/>
    </row>
    <row r="5256" spans="20:21" x14ac:dyDescent="0.2">
      <c r="T5256" s="11"/>
      <c r="U5256" s="11"/>
    </row>
    <row r="5257" spans="20:21" x14ac:dyDescent="0.2">
      <c r="T5257" s="11"/>
      <c r="U5257" s="11"/>
    </row>
    <row r="5258" spans="20:21" x14ac:dyDescent="0.2">
      <c r="T5258" s="11"/>
      <c r="U5258" s="11"/>
    </row>
    <row r="5259" spans="20:21" x14ac:dyDescent="0.2">
      <c r="T5259" s="11"/>
      <c r="U5259" s="11"/>
    </row>
    <row r="5260" spans="20:21" x14ac:dyDescent="0.2">
      <c r="T5260" s="11"/>
      <c r="U5260" s="11"/>
    </row>
    <row r="5261" spans="20:21" x14ac:dyDescent="0.2">
      <c r="T5261" s="11"/>
      <c r="U5261" s="11"/>
    </row>
    <row r="5262" spans="20:21" x14ac:dyDescent="0.2">
      <c r="T5262" s="11"/>
      <c r="U5262" s="11"/>
    </row>
    <row r="5263" spans="20:21" x14ac:dyDescent="0.2">
      <c r="T5263" s="11"/>
      <c r="U5263" s="11"/>
    </row>
    <row r="5264" spans="20:21" x14ac:dyDescent="0.2">
      <c r="T5264" s="11"/>
      <c r="U5264" s="11"/>
    </row>
    <row r="5265" spans="20:21" x14ac:dyDescent="0.2">
      <c r="T5265" s="11"/>
      <c r="U5265" s="11"/>
    </row>
    <row r="5266" spans="20:21" x14ac:dyDescent="0.2">
      <c r="T5266" s="11"/>
      <c r="U5266" s="11"/>
    </row>
    <row r="5267" spans="20:21" x14ac:dyDescent="0.2">
      <c r="T5267" s="11"/>
      <c r="U5267" s="11"/>
    </row>
    <row r="5268" spans="20:21" x14ac:dyDescent="0.2">
      <c r="T5268" s="11"/>
      <c r="U5268" s="11"/>
    </row>
    <row r="5269" spans="20:21" x14ac:dyDescent="0.2">
      <c r="T5269" s="11"/>
      <c r="U5269" s="11"/>
    </row>
    <row r="5270" spans="20:21" x14ac:dyDescent="0.2">
      <c r="T5270" s="11"/>
      <c r="U5270" s="11"/>
    </row>
    <row r="5271" spans="20:21" x14ac:dyDescent="0.2">
      <c r="T5271" s="11"/>
      <c r="U5271" s="11"/>
    </row>
    <row r="5272" spans="20:21" x14ac:dyDescent="0.2">
      <c r="T5272" s="11"/>
      <c r="U5272" s="11"/>
    </row>
    <row r="5273" spans="20:21" x14ac:dyDescent="0.2">
      <c r="T5273" s="11"/>
      <c r="U5273" s="11"/>
    </row>
    <row r="5274" spans="20:21" x14ac:dyDescent="0.2">
      <c r="T5274" s="11"/>
      <c r="U5274" s="11"/>
    </row>
    <row r="5275" spans="20:21" x14ac:dyDescent="0.2">
      <c r="T5275" s="11"/>
      <c r="U5275" s="11"/>
    </row>
    <row r="5276" spans="20:21" x14ac:dyDescent="0.2">
      <c r="T5276" s="11"/>
      <c r="U5276" s="11"/>
    </row>
    <row r="5277" spans="20:21" x14ac:dyDescent="0.2">
      <c r="T5277" s="11"/>
      <c r="U5277" s="11"/>
    </row>
    <row r="5278" spans="20:21" x14ac:dyDescent="0.2">
      <c r="T5278" s="11"/>
      <c r="U5278" s="11"/>
    </row>
    <row r="5279" spans="20:21" x14ac:dyDescent="0.2">
      <c r="T5279" s="11"/>
      <c r="U5279" s="11"/>
    </row>
    <row r="5280" spans="20:21" x14ac:dyDescent="0.2">
      <c r="T5280" s="11"/>
      <c r="U5280" s="11"/>
    </row>
    <row r="5281" spans="20:21" x14ac:dyDescent="0.2">
      <c r="T5281" s="11"/>
      <c r="U5281" s="11"/>
    </row>
    <row r="5282" spans="20:21" x14ac:dyDescent="0.2">
      <c r="T5282" s="11"/>
      <c r="U5282" s="11"/>
    </row>
    <row r="5283" spans="20:21" x14ac:dyDescent="0.2">
      <c r="T5283" s="11"/>
      <c r="U5283" s="11"/>
    </row>
    <row r="5284" spans="20:21" x14ac:dyDescent="0.2">
      <c r="T5284" s="11"/>
      <c r="U5284" s="11"/>
    </row>
    <row r="5285" spans="20:21" x14ac:dyDescent="0.2">
      <c r="T5285" s="11"/>
      <c r="U5285" s="11"/>
    </row>
    <row r="5286" spans="20:21" x14ac:dyDescent="0.2">
      <c r="T5286" s="11"/>
      <c r="U5286" s="11"/>
    </row>
    <row r="5287" spans="20:21" x14ac:dyDescent="0.2">
      <c r="T5287" s="11"/>
      <c r="U5287" s="11"/>
    </row>
    <row r="5288" spans="20:21" x14ac:dyDescent="0.2">
      <c r="T5288" s="11"/>
      <c r="U5288" s="11"/>
    </row>
    <row r="5289" spans="20:21" x14ac:dyDescent="0.2">
      <c r="T5289" s="11"/>
      <c r="U5289" s="11"/>
    </row>
    <row r="5290" spans="20:21" x14ac:dyDescent="0.2">
      <c r="T5290" s="11"/>
      <c r="U5290" s="11"/>
    </row>
    <row r="5291" spans="20:21" x14ac:dyDescent="0.2">
      <c r="T5291" s="11"/>
      <c r="U5291" s="11"/>
    </row>
    <row r="5292" spans="20:21" x14ac:dyDescent="0.2">
      <c r="T5292" s="11"/>
      <c r="U5292" s="11"/>
    </row>
    <row r="5293" spans="20:21" x14ac:dyDescent="0.2">
      <c r="T5293" s="11"/>
      <c r="U5293" s="11"/>
    </row>
    <row r="5294" spans="20:21" x14ac:dyDescent="0.2">
      <c r="T5294" s="11"/>
      <c r="U5294" s="11"/>
    </row>
    <row r="5295" spans="20:21" x14ac:dyDescent="0.2">
      <c r="T5295" s="11"/>
      <c r="U5295" s="11"/>
    </row>
    <row r="5296" spans="20:21" x14ac:dyDescent="0.2">
      <c r="T5296" s="11"/>
      <c r="U5296" s="11"/>
    </row>
    <row r="5297" spans="20:21" x14ac:dyDescent="0.2">
      <c r="T5297" s="11"/>
      <c r="U5297" s="11"/>
    </row>
    <row r="5298" spans="20:21" x14ac:dyDescent="0.2">
      <c r="T5298" s="11"/>
      <c r="U5298" s="11"/>
    </row>
    <row r="5299" spans="20:21" x14ac:dyDescent="0.2">
      <c r="T5299" s="11"/>
      <c r="U5299" s="11"/>
    </row>
    <row r="5300" spans="20:21" x14ac:dyDescent="0.2">
      <c r="T5300" s="11"/>
      <c r="U5300" s="11"/>
    </row>
    <row r="5301" spans="20:21" x14ac:dyDescent="0.2">
      <c r="T5301" s="11"/>
      <c r="U5301" s="11"/>
    </row>
    <row r="5302" spans="20:21" x14ac:dyDescent="0.2">
      <c r="T5302" s="11"/>
      <c r="U5302" s="11"/>
    </row>
    <row r="5303" spans="20:21" x14ac:dyDescent="0.2">
      <c r="T5303" s="11"/>
      <c r="U5303" s="11"/>
    </row>
    <row r="5304" spans="20:21" x14ac:dyDescent="0.2">
      <c r="T5304" s="11"/>
      <c r="U5304" s="11"/>
    </row>
    <row r="5305" spans="20:21" x14ac:dyDescent="0.2">
      <c r="T5305" s="11"/>
      <c r="U5305" s="11"/>
    </row>
    <row r="5306" spans="20:21" x14ac:dyDescent="0.2">
      <c r="T5306" s="11"/>
      <c r="U5306" s="11"/>
    </row>
    <row r="5307" spans="20:21" x14ac:dyDescent="0.2">
      <c r="T5307" s="11"/>
      <c r="U5307" s="11"/>
    </row>
    <row r="5308" spans="20:21" x14ac:dyDescent="0.2">
      <c r="T5308" s="11"/>
      <c r="U5308" s="11"/>
    </row>
    <row r="5309" spans="20:21" x14ac:dyDescent="0.2">
      <c r="T5309" s="11"/>
      <c r="U5309" s="11"/>
    </row>
    <row r="5310" spans="20:21" x14ac:dyDescent="0.2">
      <c r="T5310" s="11"/>
      <c r="U5310" s="11"/>
    </row>
    <row r="5311" spans="20:21" x14ac:dyDescent="0.2">
      <c r="T5311" s="11"/>
      <c r="U5311" s="11"/>
    </row>
    <row r="5312" spans="20:21" x14ac:dyDescent="0.2">
      <c r="T5312" s="11"/>
      <c r="U5312" s="11"/>
    </row>
    <row r="5313" spans="20:21" x14ac:dyDescent="0.2">
      <c r="T5313" s="11"/>
      <c r="U5313" s="11"/>
    </row>
    <row r="5314" spans="20:21" x14ac:dyDescent="0.2">
      <c r="T5314" s="11"/>
      <c r="U5314" s="11"/>
    </row>
    <row r="5315" spans="20:21" x14ac:dyDescent="0.2">
      <c r="T5315" s="11"/>
      <c r="U5315" s="11"/>
    </row>
    <row r="5316" spans="20:21" x14ac:dyDescent="0.2">
      <c r="T5316" s="11"/>
      <c r="U5316" s="11"/>
    </row>
    <row r="5317" spans="20:21" x14ac:dyDescent="0.2">
      <c r="T5317" s="11"/>
      <c r="U5317" s="11"/>
    </row>
    <row r="5318" spans="20:21" x14ac:dyDescent="0.2">
      <c r="T5318" s="11"/>
      <c r="U5318" s="11"/>
    </row>
    <row r="5319" spans="20:21" x14ac:dyDescent="0.2">
      <c r="T5319" s="11"/>
      <c r="U5319" s="11"/>
    </row>
    <row r="5320" spans="20:21" x14ac:dyDescent="0.2">
      <c r="T5320" s="11"/>
      <c r="U5320" s="11"/>
    </row>
    <row r="5321" spans="20:21" x14ac:dyDescent="0.2">
      <c r="T5321" s="11"/>
      <c r="U5321" s="11"/>
    </row>
    <row r="5322" spans="20:21" x14ac:dyDescent="0.2">
      <c r="T5322" s="11"/>
      <c r="U5322" s="11"/>
    </row>
    <row r="5323" spans="20:21" x14ac:dyDescent="0.2">
      <c r="T5323" s="11"/>
      <c r="U5323" s="11"/>
    </row>
    <row r="5324" spans="20:21" x14ac:dyDescent="0.2">
      <c r="T5324" s="11"/>
      <c r="U5324" s="11"/>
    </row>
    <row r="5325" spans="20:21" x14ac:dyDescent="0.2">
      <c r="T5325" s="11"/>
      <c r="U5325" s="11"/>
    </row>
    <row r="5326" spans="20:21" x14ac:dyDescent="0.2">
      <c r="T5326" s="11"/>
      <c r="U5326" s="11"/>
    </row>
    <row r="5327" spans="20:21" x14ac:dyDescent="0.2">
      <c r="T5327" s="11"/>
      <c r="U5327" s="11"/>
    </row>
    <row r="5328" spans="20:21" x14ac:dyDescent="0.2">
      <c r="T5328" s="11"/>
      <c r="U5328" s="11"/>
    </row>
    <row r="5329" spans="20:21" x14ac:dyDescent="0.2">
      <c r="T5329" s="11"/>
      <c r="U5329" s="11"/>
    </row>
    <row r="5330" spans="20:21" x14ac:dyDescent="0.2">
      <c r="T5330" s="11"/>
      <c r="U5330" s="11"/>
    </row>
    <row r="5331" spans="20:21" x14ac:dyDescent="0.2">
      <c r="T5331" s="11"/>
      <c r="U5331" s="11"/>
    </row>
    <row r="5332" spans="20:21" x14ac:dyDescent="0.2">
      <c r="T5332" s="11"/>
      <c r="U5332" s="11"/>
    </row>
    <row r="5333" spans="20:21" x14ac:dyDescent="0.2">
      <c r="T5333" s="11"/>
      <c r="U5333" s="11"/>
    </row>
    <row r="5334" spans="20:21" x14ac:dyDescent="0.2">
      <c r="T5334" s="11"/>
      <c r="U5334" s="11"/>
    </row>
    <row r="5335" spans="20:21" x14ac:dyDescent="0.2">
      <c r="T5335" s="11"/>
      <c r="U5335" s="11"/>
    </row>
    <row r="5336" spans="20:21" x14ac:dyDescent="0.2">
      <c r="T5336" s="11"/>
      <c r="U5336" s="11"/>
    </row>
    <row r="5337" spans="20:21" x14ac:dyDescent="0.2">
      <c r="T5337" s="11"/>
      <c r="U5337" s="11"/>
    </row>
    <row r="5338" spans="20:21" x14ac:dyDescent="0.2">
      <c r="T5338" s="11"/>
      <c r="U5338" s="11"/>
    </row>
    <row r="5339" spans="20:21" x14ac:dyDescent="0.2">
      <c r="T5339" s="11"/>
      <c r="U5339" s="11"/>
    </row>
    <row r="5340" spans="20:21" x14ac:dyDescent="0.2">
      <c r="T5340" s="11"/>
      <c r="U5340" s="11"/>
    </row>
    <row r="5341" spans="20:21" x14ac:dyDescent="0.2">
      <c r="T5341" s="11"/>
      <c r="U5341" s="11"/>
    </row>
    <row r="5342" spans="20:21" x14ac:dyDescent="0.2">
      <c r="T5342" s="11"/>
      <c r="U5342" s="11"/>
    </row>
    <row r="5343" spans="20:21" x14ac:dyDescent="0.2">
      <c r="T5343" s="11"/>
      <c r="U5343" s="11"/>
    </row>
    <row r="5344" spans="20:21" x14ac:dyDescent="0.2">
      <c r="T5344" s="11"/>
      <c r="U5344" s="11"/>
    </row>
    <row r="5345" spans="20:21" x14ac:dyDescent="0.2">
      <c r="T5345" s="11"/>
      <c r="U5345" s="11"/>
    </row>
    <row r="5346" spans="20:21" x14ac:dyDescent="0.2">
      <c r="T5346" s="11"/>
      <c r="U5346" s="11"/>
    </row>
    <row r="5347" spans="20:21" x14ac:dyDescent="0.2">
      <c r="T5347" s="11"/>
      <c r="U5347" s="11"/>
    </row>
    <row r="5348" spans="20:21" x14ac:dyDescent="0.2">
      <c r="T5348" s="11"/>
      <c r="U5348" s="11"/>
    </row>
    <row r="5349" spans="20:21" x14ac:dyDescent="0.2">
      <c r="T5349" s="11"/>
      <c r="U5349" s="11"/>
    </row>
    <row r="5350" spans="20:21" x14ac:dyDescent="0.2">
      <c r="T5350" s="11"/>
      <c r="U5350" s="11"/>
    </row>
    <row r="5351" spans="20:21" x14ac:dyDescent="0.2">
      <c r="T5351" s="11"/>
      <c r="U5351" s="11"/>
    </row>
    <row r="5352" spans="20:21" x14ac:dyDescent="0.2">
      <c r="T5352" s="11"/>
      <c r="U5352" s="11"/>
    </row>
    <row r="5353" spans="20:21" x14ac:dyDescent="0.2">
      <c r="T5353" s="11"/>
      <c r="U5353" s="11"/>
    </row>
    <row r="5354" spans="20:21" x14ac:dyDescent="0.2">
      <c r="T5354" s="11"/>
      <c r="U5354" s="11"/>
    </row>
    <row r="5355" spans="20:21" x14ac:dyDescent="0.2">
      <c r="T5355" s="11"/>
      <c r="U5355" s="11"/>
    </row>
    <row r="5356" spans="20:21" x14ac:dyDescent="0.2">
      <c r="T5356" s="11"/>
      <c r="U5356" s="11"/>
    </row>
    <row r="5357" spans="20:21" x14ac:dyDescent="0.2">
      <c r="T5357" s="11"/>
      <c r="U5357" s="11"/>
    </row>
    <row r="5358" spans="20:21" x14ac:dyDescent="0.2">
      <c r="T5358" s="11"/>
      <c r="U5358" s="11"/>
    </row>
    <row r="5359" spans="20:21" x14ac:dyDescent="0.2">
      <c r="T5359" s="11"/>
      <c r="U5359" s="11"/>
    </row>
    <row r="5360" spans="20:21" x14ac:dyDescent="0.2">
      <c r="T5360" s="11"/>
      <c r="U5360" s="11"/>
    </row>
    <row r="5361" spans="20:21" x14ac:dyDescent="0.2">
      <c r="T5361" s="11"/>
      <c r="U5361" s="11"/>
    </row>
    <row r="5362" spans="20:21" x14ac:dyDescent="0.2">
      <c r="T5362" s="11"/>
      <c r="U5362" s="11"/>
    </row>
    <row r="5363" spans="20:21" x14ac:dyDescent="0.2">
      <c r="T5363" s="11"/>
      <c r="U5363" s="11"/>
    </row>
    <row r="5364" spans="20:21" x14ac:dyDescent="0.2">
      <c r="T5364" s="11"/>
      <c r="U5364" s="11"/>
    </row>
    <row r="5365" spans="20:21" x14ac:dyDescent="0.2">
      <c r="T5365" s="11"/>
      <c r="U5365" s="11"/>
    </row>
    <row r="5366" spans="20:21" x14ac:dyDescent="0.2">
      <c r="T5366" s="11"/>
      <c r="U5366" s="11"/>
    </row>
    <row r="5367" spans="20:21" x14ac:dyDescent="0.2">
      <c r="T5367" s="11"/>
      <c r="U5367" s="11"/>
    </row>
    <row r="5368" spans="20:21" x14ac:dyDescent="0.2">
      <c r="T5368" s="11"/>
      <c r="U5368" s="11"/>
    </row>
    <row r="5369" spans="20:21" x14ac:dyDescent="0.2">
      <c r="T5369" s="11"/>
      <c r="U5369" s="11"/>
    </row>
    <row r="5370" spans="20:21" x14ac:dyDescent="0.2">
      <c r="T5370" s="11"/>
      <c r="U5370" s="11"/>
    </row>
    <row r="5371" spans="20:21" x14ac:dyDescent="0.2">
      <c r="T5371" s="11"/>
      <c r="U5371" s="11"/>
    </row>
    <row r="5372" spans="20:21" x14ac:dyDescent="0.2">
      <c r="T5372" s="11"/>
      <c r="U5372" s="11"/>
    </row>
    <row r="5373" spans="20:21" x14ac:dyDescent="0.2">
      <c r="T5373" s="11"/>
      <c r="U5373" s="11"/>
    </row>
    <row r="5374" spans="20:21" x14ac:dyDescent="0.2">
      <c r="T5374" s="11"/>
      <c r="U5374" s="11"/>
    </row>
    <row r="5375" spans="20:21" x14ac:dyDescent="0.2">
      <c r="T5375" s="11"/>
      <c r="U5375" s="11"/>
    </row>
    <row r="5376" spans="20:21" x14ac:dyDescent="0.2">
      <c r="T5376" s="11"/>
      <c r="U5376" s="11"/>
    </row>
    <row r="5377" spans="20:21" x14ac:dyDescent="0.2">
      <c r="T5377" s="11"/>
      <c r="U5377" s="11"/>
    </row>
    <row r="5378" spans="20:21" x14ac:dyDescent="0.2">
      <c r="T5378" s="11"/>
      <c r="U5378" s="11"/>
    </row>
    <row r="5379" spans="20:21" x14ac:dyDescent="0.2">
      <c r="T5379" s="11"/>
      <c r="U5379" s="11"/>
    </row>
    <row r="5380" spans="20:21" x14ac:dyDescent="0.2">
      <c r="T5380" s="11"/>
      <c r="U5380" s="11"/>
    </row>
    <row r="5381" spans="20:21" x14ac:dyDescent="0.2">
      <c r="T5381" s="11"/>
      <c r="U5381" s="11"/>
    </row>
    <row r="5382" spans="20:21" x14ac:dyDescent="0.2">
      <c r="T5382" s="11"/>
      <c r="U5382" s="11"/>
    </row>
    <row r="5383" spans="20:21" x14ac:dyDescent="0.2">
      <c r="T5383" s="11"/>
      <c r="U5383" s="11"/>
    </row>
    <row r="5384" spans="20:21" x14ac:dyDescent="0.2">
      <c r="T5384" s="11"/>
      <c r="U5384" s="11"/>
    </row>
    <row r="5385" spans="20:21" x14ac:dyDescent="0.2">
      <c r="T5385" s="11"/>
      <c r="U5385" s="11"/>
    </row>
    <row r="5386" spans="20:21" x14ac:dyDescent="0.2">
      <c r="T5386" s="11"/>
      <c r="U5386" s="11"/>
    </row>
    <row r="5387" spans="20:21" x14ac:dyDescent="0.2">
      <c r="T5387" s="11"/>
      <c r="U5387" s="11"/>
    </row>
    <row r="5388" spans="20:21" x14ac:dyDescent="0.2">
      <c r="T5388" s="11"/>
      <c r="U5388" s="11"/>
    </row>
    <row r="5389" spans="20:21" x14ac:dyDescent="0.2">
      <c r="T5389" s="11"/>
      <c r="U5389" s="11"/>
    </row>
    <row r="5390" spans="20:21" x14ac:dyDescent="0.2">
      <c r="T5390" s="11"/>
      <c r="U5390" s="11"/>
    </row>
    <row r="5391" spans="20:21" x14ac:dyDescent="0.2">
      <c r="T5391" s="11"/>
      <c r="U5391" s="11"/>
    </row>
    <row r="5392" spans="20:21" x14ac:dyDescent="0.2">
      <c r="T5392" s="11"/>
      <c r="U5392" s="11"/>
    </row>
    <row r="5393" spans="20:21" x14ac:dyDescent="0.2">
      <c r="T5393" s="11"/>
      <c r="U5393" s="11"/>
    </row>
    <row r="5394" spans="20:21" x14ac:dyDescent="0.2">
      <c r="T5394" s="11"/>
      <c r="U5394" s="11"/>
    </row>
    <row r="5395" spans="20:21" x14ac:dyDescent="0.2">
      <c r="T5395" s="11"/>
      <c r="U5395" s="11"/>
    </row>
    <row r="5396" spans="20:21" x14ac:dyDescent="0.2">
      <c r="T5396" s="11"/>
      <c r="U5396" s="11"/>
    </row>
    <row r="5397" spans="20:21" x14ac:dyDescent="0.2">
      <c r="T5397" s="11"/>
      <c r="U5397" s="11"/>
    </row>
    <row r="5398" spans="20:21" x14ac:dyDescent="0.2">
      <c r="T5398" s="11"/>
      <c r="U5398" s="11"/>
    </row>
    <row r="5399" spans="20:21" x14ac:dyDescent="0.2">
      <c r="T5399" s="11"/>
      <c r="U5399" s="11"/>
    </row>
    <row r="5400" spans="20:21" x14ac:dyDescent="0.2">
      <c r="T5400" s="11"/>
      <c r="U5400" s="11"/>
    </row>
    <row r="5401" spans="20:21" x14ac:dyDescent="0.2">
      <c r="T5401" s="11"/>
      <c r="U5401" s="11"/>
    </row>
    <row r="5402" spans="20:21" x14ac:dyDescent="0.2">
      <c r="T5402" s="11"/>
      <c r="U5402" s="11"/>
    </row>
    <row r="5403" spans="20:21" x14ac:dyDescent="0.2">
      <c r="T5403" s="11"/>
      <c r="U5403" s="11"/>
    </row>
    <row r="5404" spans="20:21" x14ac:dyDescent="0.2">
      <c r="T5404" s="11"/>
      <c r="U5404" s="11"/>
    </row>
    <row r="5405" spans="20:21" x14ac:dyDescent="0.2">
      <c r="T5405" s="11"/>
      <c r="U5405" s="11"/>
    </row>
    <row r="5406" spans="20:21" x14ac:dyDescent="0.2">
      <c r="T5406" s="11"/>
      <c r="U5406" s="11"/>
    </row>
    <row r="5407" spans="20:21" x14ac:dyDescent="0.2">
      <c r="T5407" s="11"/>
      <c r="U5407" s="11"/>
    </row>
    <row r="5408" spans="20:21" x14ac:dyDescent="0.2">
      <c r="T5408" s="11"/>
      <c r="U5408" s="11"/>
    </row>
    <row r="5409" spans="20:21" x14ac:dyDescent="0.2">
      <c r="T5409" s="11"/>
      <c r="U5409" s="11"/>
    </row>
    <row r="5410" spans="20:21" x14ac:dyDescent="0.2">
      <c r="T5410" s="11"/>
      <c r="U5410" s="11"/>
    </row>
    <row r="5411" spans="20:21" x14ac:dyDescent="0.2">
      <c r="T5411" s="11"/>
      <c r="U5411" s="11"/>
    </row>
    <row r="5412" spans="20:21" x14ac:dyDescent="0.2">
      <c r="T5412" s="11"/>
      <c r="U5412" s="11"/>
    </row>
    <row r="5413" spans="20:21" x14ac:dyDescent="0.2">
      <c r="T5413" s="11"/>
      <c r="U5413" s="11"/>
    </row>
    <row r="5414" spans="20:21" x14ac:dyDescent="0.2">
      <c r="T5414" s="11"/>
      <c r="U5414" s="11"/>
    </row>
    <row r="5415" spans="20:21" x14ac:dyDescent="0.2">
      <c r="T5415" s="11"/>
      <c r="U5415" s="11"/>
    </row>
    <row r="5416" spans="20:21" x14ac:dyDescent="0.2">
      <c r="T5416" s="11"/>
      <c r="U5416" s="11"/>
    </row>
    <row r="5417" spans="20:21" x14ac:dyDescent="0.2">
      <c r="T5417" s="11"/>
      <c r="U5417" s="11"/>
    </row>
    <row r="5418" spans="20:21" x14ac:dyDescent="0.2">
      <c r="T5418" s="11"/>
      <c r="U5418" s="11"/>
    </row>
    <row r="5419" spans="20:21" x14ac:dyDescent="0.2">
      <c r="T5419" s="11"/>
      <c r="U5419" s="11"/>
    </row>
    <row r="5420" spans="20:21" x14ac:dyDescent="0.2">
      <c r="T5420" s="11"/>
      <c r="U5420" s="11"/>
    </row>
    <row r="5421" spans="20:21" x14ac:dyDescent="0.2">
      <c r="T5421" s="11"/>
      <c r="U5421" s="11"/>
    </row>
    <row r="5422" spans="20:21" x14ac:dyDescent="0.2">
      <c r="T5422" s="11"/>
      <c r="U5422" s="11"/>
    </row>
    <row r="5423" spans="20:21" x14ac:dyDescent="0.2">
      <c r="T5423" s="11"/>
      <c r="U5423" s="11"/>
    </row>
    <row r="5424" spans="20:21" x14ac:dyDescent="0.2">
      <c r="T5424" s="11"/>
      <c r="U5424" s="11"/>
    </row>
    <row r="5425" spans="20:21" x14ac:dyDescent="0.2">
      <c r="T5425" s="11"/>
      <c r="U5425" s="11"/>
    </row>
    <row r="5426" spans="20:21" x14ac:dyDescent="0.2">
      <c r="T5426" s="11"/>
      <c r="U5426" s="11"/>
    </row>
    <row r="5427" spans="20:21" x14ac:dyDescent="0.2">
      <c r="T5427" s="11"/>
      <c r="U5427" s="11"/>
    </row>
    <row r="5428" spans="20:21" x14ac:dyDescent="0.2">
      <c r="T5428" s="11"/>
      <c r="U5428" s="11"/>
    </row>
    <row r="5429" spans="20:21" x14ac:dyDescent="0.2">
      <c r="T5429" s="11"/>
      <c r="U5429" s="11"/>
    </row>
    <row r="5430" spans="20:21" x14ac:dyDescent="0.2">
      <c r="T5430" s="11"/>
      <c r="U5430" s="11"/>
    </row>
    <row r="5431" spans="20:21" x14ac:dyDescent="0.2">
      <c r="T5431" s="11"/>
      <c r="U5431" s="11"/>
    </row>
    <row r="5432" spans="20:21" x14ac:dyDescent="0.2">
      <c r="T5432" s="11"/>
      <c r="U5432" s="11"/>
    </row>
    <row r="5433" spans="20:21" x14ac:dyDescent="0.2">
      <c r="T5433" s="11"/>
      <c r="U5433" s="11"/>
    </row>
    <row r="5434" spans="20:21" x14ac:dyDescent="0.2">
      <c r="T5434" s="11"/>
      <c r="U5434" s="11"/>
    </row>
    <row r="5435" spans="20:21" x14ac:dyDescent="0.2">
      <c r="T5435" s="11"/>
      <c r="U5435" s="11"/>
    </row>
    <row r="5436" spans="20:21" x14ac:dyDescent="0.2">
      <c r="T5436" s="11"/>
      <c r="U5436" s="11"/>
    </row>
    <row r="5437" spans="20:21" x14ac:dyDescent="0.2">
      <c r="T5437" s="11"/>
      <c r="U5437" s="11"/>
    </row>
    <row r="5438" spans="20:21" x14ac:dyDescent="0.2">
      <c r="T5438" s="11"/>
      <c r="U5438" s="11"/>
    </row>
    <row r="5439" spans="20:21" x14ac:dyDescent="0.2">
      <c r="T5439" s="11"/>
      <c r="U5439" s="11"/>
    </row>
    <row r="5440" spans="20:21" x14ac:dyDescent="0.2">
      <c r="T5440" s="11"/>
      <c r="U5440" s="11"/>
    </row>
    <row r="5441" spans="20:21" x14ac:dyDescent="0.2">
      <c r="T5441" s="11"/>
      <c r="U5441" s="11"/>
    </row>
    <row r="5442" spans="20:21" x14ac:dyDescent="0.2">
      <c r="T5442" s="11"/>
      <c r="U5442" s="11"/>
    </row>
    <row r="5443" spans="20:21" x14ac:dyDescent="0.2">
      <c r="T5443" s="11"/>
      <c r="U5443" s="11"/>
    </row>
    <row r="5444" spans="20:21" x14ac:dyDescent="0.2">
      <c r="T5444" s="11"/>
      <c r="U5444" s="11"/>
    </row>
    <row r="5445" spans="20:21" x14ac:dyDescent="0.2">
      <c r="T5445" s="11"/>
      <c r="U5445" s="11"/>
    </row>
    <row r="5446" spans="20:21" x14ac:dyDescent="0.2">
      <c r="T5446" s="11"/>
      <c r="U5446" s="11"/>
    </row>
    <row r="5447" spans="20:21" x14ac:dyDescent="0.2">
      <c r="T5447" s="11"/>
      <c r="U5447" s="11"/>
    </row>
    <row r="5448" spans="20:21" x14ac:dyDescent="0.2">
      <c r="T5448" s="11"/>
      <c r="U5448" s="11"/>
    </row>
    <row r="5449" spans="20:21" x14ac:dyDescent="0.2">
      <c r="T5449" s="11"/>
      <c r="U5449" s="11"/>
    </row>
    <row r="5450" spans="20:21" x14ac:dyDescent="0.2">
      <c r="T5450" s="11"/>
      <c r="U5450" s="11"/>
    </row>
    <row r="5451" spans="20:21" x14ac:dyDescent="0.2">
      <c r="T5451" s="11"/>
      <c r="U5451" s="11"/>
    </row>
    <row r="5452" spans="20:21" x14ac:dyDescent="0.2">
      <c r="T5452" s="11"/>
      <c r="U5452" s="11"/>
    </row>
    <row r="5453" spans="20:21" x14ac:dyDescent="0.2">
      <c r="T5453" s="11"/>
      <c r="U5453" s="11"/>
    </row>
    <row r="5454" spans="20:21" x14ac:dyDescent="0.2">
      <c r="T5454" s="11"/>
      <c r="U5454" s="11"/>
    </row>
    <row r="5455" spans="20:21" x14ac:dyDescent="0.2">
      <c r="T5455" s="11"/>
      <c r="U5455" s="11"/>
    </row>
    <row r="5456" spans="20:21" x14ac:dyDescent="0.2">
      <c r="T5456" s="11"/>
      <c r="U5456" s="11"/>
    </row>
    <row r="5457" spans="20:21" x14ac:dyDescent="0.2">
      <c r="T5457" s="11"/>
      <c r="U5457" s="11"/>
    </row>
    <row r="5458" spans="20:21" x14ac:dyDescent="0.2">
      <c r="T5458" s="11"/>
      <c r="U5458" s="11"/>
    </row>
    <row r="5459" spans="20:21" x14ac:dyDescent="0.2">
      <c r="T5459" s="11"/>
      <c r="U5459" s="11"/>
    </row>
    <row r="5460" spans="20:21" x14ac:dyDescent="0.2">
      <c r="T5460" s="11"/>
      <c r="U5460" s="11"/>
    </row>
    <row r="5461" spans="20:21" x14ac:dyDescent="0.2">
      <c r="T5461" s="11"/>
      <c r="U5461" s="11"/>
    </row>
    <row r="5462" spans="20:21" x14ac:dyDescent="0.2">
      <c r="T5462" s="11"/>
      <c r="U5462" s="11"/>
    </row>
    <row r="5463" spans="20:21" x14ac:dyDescent="0.2">
      <c r="T5463" s="11"/>
      <c r="U5463" s="11"/>
    </row>
    <row r="5464" spans="20:21" x14ac:dyDescent="0.2">
      <c r="T5464" s="11"/>
      <c r="U5464" s="11"/>
    </row>
    <row r="5465" spans="20:21" x14ac:dyDescent="0.2">
      <c r="T5465" s="11"/>
      <c r="U5465" s="11"/>
    </row>
    <row r="5466" spans="20:21" x14ac:dyDescent="0.2">
      <c r="T5466" s="11"/>
      <c r="U5466" s="11"/>
    </row>
    <row r="5467" spans="20:21" x14ac:dyDescent="0.2">
      <c r="T5467" s="11"/>
      <c r="U5467" s="11"/>
    </row>
    <row r="5468" spans="20:21" x14ac:dyDescent="0.2">
      <c r="T5468" s="11"/>
      <c r="U5468" s="11"/>
    </row>
    <row r="5469" spans="20:21" x14ac:dyDescent="0.2">
      <c r="T5469" s="11"/>
      <c r="U5469" s="11"/>
    </row>
    <row r="5470" spans="20:21" x14ac:dyDescent="0.2">
      <c r="T5470" s="11"/>
      <c r="U5470" s="11"/>
    </row>
    <row r="5471" spans="20:21" x14ac:dyDescent="0.2">
      <c r="T5471" s="11"/>
      <c r="U5471" s="11"/>
    </row>
    <row r="5472" spans="20:21" x14ac:dyDescent="0.2">
      <c r="T5472" s="11"/>
      <c r="U5472" s="11"/>
    </row>
    <row r="5473" spans="20:21" x14ac:dyDescent="0.2">
      <c r="T5473" s="11"/>
      <c r="U5473" s="11"/>
    </row>
    <row r="5474" spans="20:21" x14ac:dyDescent="0.2">
      <c r="T5474" s="11"/>
      <c r="U5474" s="11"/>
    </row>
    <row r="5475" spans="20:21" x14ac:dyDescent="0.2">
      <c r="T5475" s="11"/>
      <c r="U5475" s="11"/>
    </row>
    <row r="5476" spans="20:21" x14ac:dyDescent="0.2">
      <c r="T5476" s="11"/>
      <c r="U5476" s="11"/>
    </row>
    <row r="5477" spans="20:21" x14ac:dyDescent="0.2">
      <c r="T5477" s="11"/>
      <c r="U5477" s="11"/>
    </row>
    <row r="5478" spans="20:21" x14ac:dyDescent="0.2">
      <c r="T5478" s="11"/>
      <c r="U5478" s="11"/>
    </row>
    <row r="5479" spans="20:21" x14ac:dyDescent="0.2">
      <c r="T5479" s="11"/>
      <c r="U5479" s="11"/>
    </row>
    <row r="5480" spans="20:21" x14ac:dyDescent="0.2">
      <c r="T5480" s="11"/>
      <c r="U5480" s="11"/>
    </row>
    <row r="5481" spans="20:21" x14ac:dyDescent="0.2">
      <c r="T5481" s="11"/>
      <c r="U5481" s="11"/>
    </row>
    <row r="5482" spans="20:21" x14ac:dyDescent="0.2">
      <c r="T5482" s="11"/>
      <c r="U5482" s="11"/>
    </row>
    <row r="5483" spans="20:21" x14ac:dyDescent="0.2">
      <c r="T5483" s="11"/>
      <c r="U5483" s="11"/>
    </row>
    <row r="5484" spans="20:21" x14ac:dyDescent="0.2">
      <c r="T5484" s="11"/>
      <c r="U5484" s="11"/>
    </row>
    <row r="5485" spans="20:21" x14ac:dyDescent="0.2">
      <c r="T5485" s="11"/>
      <c r="U5485" s="11"/>
    </row>
    <row r="5486" spans="20:21" x14ac:dyDescent="0.2">
      <c r="T5486" s="11"/>
      <c r="U5486" s="11"/>
    </row>
    <row r="5487" spans="20:21" x14ac:dyDescent="0.2">
      <c r="T5487" s="11"/>
      <c r="U5487" s="11"/>
    </row>
    <row r="5488" spans="20:21" x14ac:dyDescent="0.2">
      <c r="T5488" s="11"/>
      <c r="U5488" s="11"/>
    </row>
    <row r="5489" spans="20:21" x14ac:dyDescent="0.2">
      <c r="T5489" s="11"/>
      <c r="U5489" s="11"/>
    </row>
    <row r="5490" spans="20:21" x14ac:dyDescent="0.2">
      <c r="T5490" s="11"/>
      <c r="U5490" s="11"/>
    </row>
    <row r="5491" spans="20:21" x14ac:dyDescent="0.2">
      <c r="T5491" s="11"/>
      <c r="U5491" s="11"/>
    </row>
    <row r="5492" spans="20:21" x14ac:dyDescent="0.2">
      <c r="T5492" s="11"/>
      <c r="U5492" s="11"/>
    </row>
    <row r="5493" spans="20:21" x14ac:dyDescent="0.2">
      <c r="T5493" s="11"/>
      <c r="U5493" s="11"/>
    </row>
    <row r="5494" spans="20:21" x14ac:dyDescent="0.2">
      <c r="T5494" s="11"/>
      <c r="U5494" s="11"/>
    </row>
    <row r="5495" spans="20:21" x14ac:dyDescent="0.2">
      <c r="T5495" s="11"/>
      <c r="U5495" s="11"/>
    </row>
    <row r="5496" spans="20:21" x14ac:dyDescent="0.2">
      <c r="T5496" s="11"/>
      <c r="U5496" s="11"/>
    </row>
    <row r="5497" spans="20:21" x14ac:dyDescent="0.2">
      <c r="T5497" s="11"/>
      <c r="U5497" s="11"/>
    </row>
    <row r="5498" spans="20:21" x14ac:dyDescent="0.2">
      <c r="T5498" s="11"/>
      <c r="U5498" s="11"/>
    </row>
    <row r="5499" spans="20:21" x14ac:dyDescent="0.2">
      <c r="T5499" s="11"/>
      <c r="U5499" s="11"/>
    </row>
    <row r="5500" spans="20:21" x14ac:dyDescent="0.2">
      <c r="T5500" s="11"/>
      <c r="U5500" s="11"/>
    </row>
    <row r="5501" spans="20:21" x14ac:dyDescent="0.2">
      <c r="T5501" s="11"/>
      <c r="U5501" s="11"/>
    </row>
    <row r="5502" spans="20:21" x14ac:dyDescent="0.2">
      <c r="T5502" s="11"/>
      <c r="U5502" s="11"/>
    </row>
    <row r="5503" spans="20:21" x14ac:dyDescent="0.2">
      <c r="T5503" s="11"/>
      <c r="U5503" s="11"/>
    </row>
    <row r="5504" spans="20:21" x14ac:dyDescent="0.2">
      <c r="T5504" s="11"/>
      <c r="U5504" s="11"/>
    </row>
    <row r="5505" spans="20:21" x14ac:dyDescent="0.2">
      <c r="T5505" s="11"/>
      <c r="U5505" s="11"/>
    </row>
    <row r="5506" spans="20:21" x14ac:dyDescent="0.2">
      <c r="T5506" s="11"/>
      <c r="U5506" s="11"/>
    </row>
    <row r="5507" spans="20:21" x14ac:dyDescent="0.2">
      <c r="T5507" s="11"/>
      <c r="U5507" s="11"/>
    </row>
    <row r="5508" spans="20:21" x14ac:dyDescent="0.2">
      <c r="T5508" s="11"/>
      <c r="U5508" s="11"/>
    </row>
    <row r="5509" spans="20:21" x14ac:dyDescent="0.2">
      <c r="T5509" s="11"/>
      <c r="U5509" s="11"/>
    </row>
    <row r="5510" spans="20:21" x14ac:dyDescent="0.2">
      <c r="T5510" s="11"/>
      <c r="U5510" s="11"/>
    </row>
    <row r="5511" spans="20:21" x14ac:dyDescent="0.2">
      <c r="T5511" s="11"/>
      <c r="U5511" s="11"/>
    </row>
    <row r="5512" spans="20:21" x14ac:dyDescent="0.2">
      <c r="T5512" s="11"/>
      <c r="U5512" s="11"/>
    </row>
    <row r="5513" spans="20:21" x14ac:dyDescent="0.2">
      <c r="T5513" s="11"/>
      <c r="U5513" s="11"/>
    </row>
    <row r="5514" spans="20:21" x14ac:dyDescent="0.2">
      <c r="T5514" s="11"/>
      <c r="U5514" s="11"/>
    </row>
    <row r="5515" spans="20:21" x14ac:dyDescent="0.2">
      <c r="T5515" s="11"/>
      <c r="U5515" s="11"/>
    </row>
    <row r="5516" spans="20:21" x14ac:dyDescent="0.2">
      <c r="T5516" s="11"/>
      <c r="U5516" s="11"/>
    </row>
    <row r="5517" spans="20:21" x14ac:dyDescent="0.2">
      <c r="T5517" s="11"/>
      <c r="U5517" s="11"/>
    </row>
    <row r="5518" spans="20:21" x14ac:dyDescent="0.2">
      <c r="T5518" s="11"/>
      <c r="U5518" s="11"/>
    </row>
    <row r="5519" spans="20:21" x14ac:dyDescent="0.2">
      <c r="T5519" s="11"/>
      <c r="U5519" s="11"/>
    </row>
    <row r="5520" spans="20:21" x14ac:dyDescent="0.2">
      <c r="T5520" s="11"/>
      <c r="U5520" s="11"/>
    </row>
    <row r="5521" spans="20:21" x14ac:dyDescent="0.2">
      <c r="T5521" s="11"/>
      <c r="U5521" s="11"/>
    </row>
    <row r="5522" spans="20:21" x14ac:dyDescent="0.2">
      <c r="T5522" s="11"/>
      <c r="U5522" s="11"/>
    </row>
    <row r="5523" spans="20:21" x14ac:dyDescent="0.2">
      <c r="T5523" s="11"/>
      <c r="U5523" s="11"/>
    </row>
    <row r="5524" spans="20:21" x14ac:dyDescent="0.2">
      <c r="T5524" s="11"/>
      <c r="U5524" s="11"/>
    </row>
    <row r="5525" spans="20:21" x14ac:dyDescent="0.2">
      <c r="T5525" s="11"/>
      <c r="U5525" s="11"/>
    </row>
    <row r="5526" spans="20:21" x14ac:dyDescent="0.2">
      <c r="T5526" s="11"/>
      <c r="U5526" s="11"/>
    </row>
    <row r="5527" spans="20:21" x14ac:dyDescent="0.2">
      <c r="T5527" s="11"/>
      <c r="U5527" s="11"/>
    </row>
    <row r="5528" spans="20:21" x14ac:dyDescent="0.2">
      <c r="T5528" s="11"/>
      <c r="U5528" s="11"/>
    </row>
    <row r="5529" spans="20:21" x14ac:dyDescent="0.2">
      <c r="T5529" s="11"/>
      <c r="U5529" s="11"/>
    </row>
    <row r="5530" spans="20:21" x14ac:dyDescent="0.2">
      <c r="T5530" s="11"/>
      <c r="U5530" s="11"/>
    </row>
    <row r="5531" spans="20:21" x14ac:dyDescent="0.2">
      <c r="T5531" s="11"/>
      <c r="U5531" s="11"/>
    </row>
    <row r="5532" spans="20:21" x14ac:dyDescent="0.2">
      <c r="T5532" s="11"/>
      <c r="U5532" s="11"/>
    </row>
    <row r="5533" spans="20:21" x14ac:dyDescent="0.2">
      <c r="T5533" s="11"/>
      <c r="U5533" s="11"/>
    </row>
    <row r="5534" spans="20:21" x14ac:dyDescent="0.2">
      <c r="T5534" s="11"/>
      <c r="U5534" s="11"/>
    </row>
    <row r="5535" spans="20:21" x14ac:dyDescent="0.2">
      <c r="T5535" s="11"/>
      <c r="U5535" s="11"/>
    </row>
    <row r="5536" spans="20:21" x14ac:dyDescent="0.2">
      <c r="T5536" s="11"/>
      <c r="U5536" s="11"/>
    </row>
    <row r="5537" spans="20:21" x14ac:dyDescent="0.2">
      <c r="T5537" s="11"/>
      <c r="U5537" s="11"/>
    </row>
    <row r="5538" spans="20:21" x14ac:dyDescent="0.2">
      <c r="T5538" s="11"/>
      <c r="U5538" s="11"/>
    </row>
    <row r="5539" spans="20:21" x14ac:dyDescent="0.2">
      <c r="T5539" s="11"/>
      <c r="U5539" s="11"/>
    </row>
    <row r="5540" spans="20:21" x14ac:dyDescent="0.2">
      <c r="T5540" s="11"/>
      <c r="U5540" s="11"/>
    </row>
    <row r="5541" spans="20:21" x14ac:dyDescent="0.2">
      <c r="T5541" s="11"/>
      <c r="U5541" s="11"/>
    </row>
    <row r="5542" spans="20:21" x14ac:dyDescent="0.2">
      <c r="T5542" s="11"/>
      <c r="U5542" s="11"/>
    </row>
    <row r="5543" spans="20:21" x14ac:dyDescent="0.2">
      <c r="T5543" s="11"/>
      <c r="U5543" s="11"/>
    </row>
    <row r="5544" spans="20:21" x14ac:dyDescent="0.2">
      <c r="T5544" s="11"/>
      <c r="U5544" s="11"/>
    </row>
    <row r="5545" spans="20:21" x14ac:dyDescent="0.2">
      <c r="T5545" s="11"/>
      <c r="U5545" s="11"/>
    </row>
    <row r="5546" spans="20:21" x14ac:dyDescent="0.2">
      <c r="T5546" s="11"/>
      <c r="U5546" s="11"/>
    </row>
    <row r="5547" spans="20:21" x14ac:dyDescent="0.2">
      <c r="T5547" s="11"/>
      <c r="U5547" s="11"/>
    </row>
    <row r="5548" spans="20:21" x14ac:dyDescent="0.2">
      <c r="T5548" s="11"/>
      <c r="U5548" s="11"/>
    </row>
    <row r="5549" spans="20:21" x14ac:dyDescent="0.2">
      <c r="T5549" s="11"/>
      <c r="U5549" s="11"/>
    </row>
    <row r="5550" spans="20:21" x14ac:dyDescent="0.2">
      <c r="T5550" s="11"/>
      <c r="U5550" s="11"/>
    </row>
    <row r="5551" spans="20:21" x14ac:dyDescent="0.2">
      <c r="T5551" s="11"/>
      <c r="U5551" s="11"/>
    </row>
    <row r="5552" spans="20:21" x14ac:dyDescent="0.2">
      <c r="T5552" s="11"/>
      <c r="U5552" s="11"/>
    </row>
    <row r="5553" spans="20:21" x14ac:dyDescent="0.2">
      <c r="T5553" s="11"/>
      <c r="U5553" s="11"/>
    </row>
    <row r="5554" spans="20:21" x14ac:dyDescent="0.2">
      <c r="T5554" s="11"/>
      <c r="U5554" s="11"/>
    </row>
    <row r="5555" spans="20:21" x14ac:dyDescent="0.2">
      <c r="T5555" s="11"/>
      <c r="U5555" s="11"/>
    </row>
    <row r="5556" spans="20:21" x14ac:dyDescent="0.2">
      <c r="T5556" s="11"/>
      <c r="U5556" s="11"/>
    </row>
    <row r="5557" spans="20:21" x14ac:dyDescent="0.2">
      <c r="T5557" s="11"/>
      <c r="U5557" s="11"/>
    </row>
    <row r="5558" spans="20:21" x14ac:dyDescent="0.2">
      <c r="T5558" s="11"/>
      <c r="U5558" s="11"/>
    </row>
    <row r="5559" spans="20:21" x14ac:dyDescent="0.2">
      <c r="T5559" s="11"/>
      <c r="U5559" s="11"/>
    </row>
    <row r="5560" spans="20:21" x14ac:dyDescent="0.2">
      <c r="T5560" s="11"/>
      <c r="U5560" s="11"/>
    </row>
    <row r="5561" spans="20:21" x14ac:dyDescent="0.2">
      <c r="T5561" s="11"/>
      <c r="U5561" s="11"/>
    </row>
    <row r="5562" spans="20:21" x14ac:dyDescent="0.2">
      <c r="T5562" s="11"/>
      <c r="U5562" s="11"/>
    </row>
    <row r="5563" spans="20:21" x14ac:dyDescent="0.2">
      <c r="T5563" s="11"/>
      <c r="U5563" s="11"/>
    </row>
    <row r="5564" spans="20:21" x14ac:dyDescent="0.2">
      <c r="T5564" s="11"/>
      <c r="U5564" s="11"/>
    </row>
    <row r="5565" spans="20:21" x14ac:dyDescent="0.2">
      <c r="T5565" s="11"/>
      <c r="U5565" s="11"/>
    </row>
    <row r="5566" spans="20:21" x14ac:dyDescent="0.2">
      <c r="T5566" s="11"/>
      <c r="U5566" s="11"/>
    </row>
    <row r="5567" spans="20:21" x14ac:dyDescent="0.2">
      <c r="T5567" s="11"/>
      <c r="U5567" s="11"/>
    </row>
    <row r="5568" spans="20:21" x14ac:dyDescent="0.2">
      <c r="T5568" s="11"/>
      <c r="U5568" s="11"/>
    </row>
    <row r="5569" spans="20:21" x14ac:dyDescent="0.2">
      <c r="T5569" s="11"/>
      <c r="U5569" s="11"/>
    </row>
    <row r="5570" spans="20:21" x14ac:dyDescent="0.2">
      <c r="T5570" s="11"/>
      <c r="U5570" s="11"/>
    </row>
    <row r="5571" spans="20:21" x14ac:dyDescent="0.2">
      <c r="T5571" s="11"/>
      <c r="U5571" s="11"/>
    </row>
    <row r="5572" spans="20:21" x14ac:dyDescent="0.2">
      <c r="T5572" s="11"/>
      <c r="U5572" s="11"/>
    </row>
    <row r="5573" spans="20:21" x14ac:dyDescent="0.2">
      <c r="T5573" s="11"/>
      <c r="U5573" s="11"/>
    </row>
    <row r="5574" spans="20:21" x14ac:dyDescent="0.2">
      <c r="T5574" s="11"/>
      <c r="U5574" s="11"/>
    </row>
    <row r="5575" spans="20:21" x14ac:dyDescent="0.2">
      <c r="T5575" s="11"/>
      <c r="U5575" s="11"/>
    </row>
    <row r="5576" spans="20:21" x14ac:dyDescent="0.2">
      <c r="T5576" s="11"/>
      <c r="U5576" s="11"/>
    </row>
    <row r="5577" spans="20:21" x14ac:dyDescent="0.2">
      <c r="T5577" s="11"/>
      <c r="U5577" s="11"/>
    </row>
    <row r="5578" spans="20:21" x14ac:dyDescent="0.2">
      <c r="T5578" s="11"/>
      <c r="U5578" s="11"/>
    </row>
    <row r="5579" spans="20:21" x14ac:dyDescent="0.2">
      <c r="T5579" s="11"/>
      <c r="U5579" s="11"/>
    </row>
    <row r="5580" spans="20:21" x14ac:dyDescent="0.2">
      <c r="T5580" s="11"/>
      <c r="U5580" s="11"/>
    </row>
    <row r="5581" spans="20:21" x14ac:dyDescent="0.2">
      <c r="T5581" s="11"/>
      <c r="U5581" s="11"/>
    </row>
    <row r="5582" spans="20:21" x14ac:dyDescent="0.2">
      <c r="T5582" s="11"/>
      <c r="U5582" s="11"/>
    </row>
    <row r="5583" spans="20:21" x14ac:dyDescent="0.2">
      <c r="T5583" s="11"/>
      <c r="U5583" s="11"/>
    </row>
    <row r="5584" spans="20:21" x14ac:dyDescent="0.2">
      <c r="T5584" s="11"/>
      <c r="U5584" s="11"/>
    </row>
    <row r="5585" spans="20:21" x14ac:dyDescent="0.2">
      <c r="T5585" s="11"/>
      <c r="U5585" s="11"/>
    </row>
    <row r="5586" spans="20:21" x14ac:dyDescent="0.2">
      <c r="T5586" s="11"/>
      <c r="U5586" s="11"/>
    </row>
    <row r="5587" spans="20:21" x14ac:dyDescent="0.2">
      <c r="T5587" s="11"/>
      <c r="U5587" s="11"/>
    </row>
    <row r="5588" spans="20:21" x14ac:dyDescent="0.2">
      <c r="T5588" s="11"/>
      <c r="U5588" s="11"/>
    </row>
    <row r="5589" spans="20:21" x14ac:dyDescent="0.2">
      <c r="T5589" s="11"/>
      <c r="U5589" s="11"/>
    </row>
    <row r="5590" spans="20:21" x14ac:dyDescent="0.2">
      <c r="T5590" s="11"/>
      <c r="U5590" s="11"/>
    </row>
    <row r="5591" spans="20:21" x14ac:dyDescent="0.2">
      <c r="T5591" s="11"/>
      <c r="U5591" s="11"/>
    </row>
    <row r="5592" spans="20:21" x14ac:dyDescent="0.2">
      <c r="T5592" s="11"/>
      <c r="U5592" s="11"/>
    </row>
    <row r="5593" spans="20:21" x14ac:dyDescent="0.2">
      <c r="T5593" s="11"/>
      <c r="U5593" s="11"/>
    </row>
    <row r="5594" spans="20:21" x14ac:dyDescent="0.2">
      <c r="T5594" s="11"/>
      <c r="U5594" s="11"/>
    </row>
    <row r="5595" spans="20:21" x14ac:dyDescent="0.2">
      <c r="T5595" s="11"/>
      <c r="U5595" s="11"/>
    </row>
    <row r="5596" spans="20:21" x14ac:dyDescent="0.2">
      <c r="T5596" s="11"/>
      <c r="U5596" s="11"/>
    </row>
    <row r="5597" spans="20:21" x14ac:dyDescent="0.2">
      <c r="T5597" s="11"/>
      <c r="U5597" s="11"/>
    </row>
    <row r="5598" spans="20:21" x14ac:dyDescent="0.2">
      <c r="T5598" s="11"/>
      <c r="U5598" s="11"/>
    </row>
    <row r="5599" spans="20:21" x14ac:dyDescent="0.2">
      <c r="T5599" s="11"/>
      <c r="U5599" s="11"/>
    </row>
    <row r="5600" spans="20:21" x14ac:dyDescent="0.2">
      <c r="T5600" s="11"/>
      <c r="U5600" s="11"/>
    </row>
    <row r="5601" spans="20:21" x14ac:dyDescent="0.2">
      <c r="T5601" s="11"/>
      <c r="U5601" s="11"/>
    </row>
    <row r="5602" spans="20:21" x14ac:dyDescent="0.2">
      <c r="T5602" s="11"/>
      <c r="U5602" s="11"/>
    </row>
    <row r="5603" spans="20:21" x14ac:dyDescent="0.2">
      <c r="T5603" s="11"/>
      <c r="U5603" s="11"/>
    </row>
    <row r="5604" spans="20:21" x14ac:dyDescent="0.2">
      <c r="T5604" s="11"/>
      <c r="U5604" s="11"/>
    </row>
    <row r="5605" spans="20:21" x14ac:dyDescent="0.2">
      <c r="T5605" s="11"/>
      <c r="U5605" s="11"/>
    </row>
    <row r="5606" spans="20:21" x14ac:dyDescent="0.2">
      <c r="T5606" s="11"/>
      <c r="U5606" s="11"/>
    </row>
    <row r="5607" spans="20:21" x14ac:dyDescent="0.2">
      <c r="T5607" s="11"/>
      <c r="U5607" s="11"/>
    </row>
    <row r="5608" spans="20:21" x14ac:dyDescent="0.2">
      <c r="T5608" s="11"/>
      <c r="U5608" s="11"/>
    </row>
    <row r="5609" spans="20:21" x14ac:dyDescent="0.2">
      <c r="T5609" s="11"/>
      <c r="U5609" s="11"/>
    </row>
    <row r="5610" spans="20:21" x14ac:dyDescent="0.2">
      <c r="T5610" s="11"/>
      <c r="U5610" s="11"/>
    </row>
    <row r="5611" spans="20:21" x14ac:dyDescent="0.2">
      <c r="T5611" s="11"/>
      <c r="U5611" s="11"/>
    </row>
    <row r="5612" spans="20:21" x14ac:dyDescent="0.2">
      <c r="T5612" s="11"/>
      <c r="U5612" s="11"/>
    </row>
    <row r="5613" spans="20:21" x14ac:dyDescent="0.2">
      <c r="T5613" s="11"/>
      <c r="U5613" s="11"/>
    </row>
    <row r="5614" spans="20:21" x14ac:dyDescent="0.2">
      <c r="T5614" s="11"/>
      <c r="U5614" s="11"/>
    </row>
    <row r="5615" spans="20:21" x14ac:dyDescent="0.2">
      <c r="T5615" s="11"/>
      <c r="U5615" s="11"/>
    </row>
    <row r="5616" spans="20:21" x14ac:dyDescent="0.2">
      <c r="T5616" s="11"/>
      <c r="U5616" s="11"/>
    </row>
    <row r="5617" spans="20:21" x14ac:dyDescent="0.2">
      <c r="T5617" s="11"/>
      <c r="U5617" s="11"/>
    </row>
    <row r="5618" spans="20:21" x14ac:dyDescent="0.2">
      <c r="T5618" s="11"/>
      <c r="U5618" s="11"/>
    </row>
    <row r="5619" spans="20:21" x14ac:dyDescent="0.2">
      <c r="T5619" s="11"/>
      <c r="U5619" s="11"/>
    </row>
    <row r="5620" spans="20:21" x14ac:dyDescent="0.2">
      <c r="T5620" s="11"/>
      <c r="U5620" s="11"/>
    </row>
    <row r="5621" spans="20:21" x14ac:dyDescent="0.2">
      <c r="T5621" s="11"/>
      <c r="U5621" s="11"/>
    </row>
    <row r="5622" spans="20:21" x14ac:dyDescent="0.2">
      <c r="T5622" s="11"/>
      <c r="U5622" s="11"/>
    </row>
    <row r="5623" spans="20:21" x14ac:dyDescent="0.2">
      <c r="T5623" s="11"/>
      <c r="U5623" s="11"/>
    </row>
    <row r="5624" spans="20:21" x14ac:dyDescent="0.2">
      <c r="T5624" s="11"/>
      <c r="U5624" s="11"/>
    </row>
    <row r="5625" spans="20:21" x14ac:dyDescent="0.2">
      <c r="T5625" s="11"/>
      <c r="U5625" s="11"/>
    </row>
    <row r="5626" spans="20:21" x14ac:dyDescent="0.2">
      <c r="T5626" s="11"/>
      <c r="U5626" s="11"/>
    </row>
    <row r="5627" spans="20:21" x14ac:dyDescent="0.2">
      <c r="T5627" s="11"/>
      <c r="U5627" s="11"/>
    </row>
    <row r="5628" spans="20:21" x14ac:dyDescent="0.2">
      <c r="T5628" s="11"/>
      <c r="U5628" s="11"/>
    </row>
    <row r="5629" spans="20:21" x14ac:dyDescent="0.2">
      <c r="T5629" s="11"/>
      <c r="U5629" s="11"/>
    </row>
    <row r="5630" spans="20:21" x14ac:dyDescent="0.2">
      <c r="T5630" s="11"/>
      <c r="U5630" s="11"/>
    </row>
    <row r="5631" spans="20:21" x14ac:dyDescent="0.2">
      <c r="T5631" s="11"/>
      <c r="U5631" s="11"/>
    </row>
    <row r="5632" spans="20:21" x14ac:dyDescent="0.2">
      <c r="T5632" s="11"/>
      <c r="U5632" s="11"/>
    </row>
    <row r="5633" spans="20:21" x14ac:dyDescent="0.2">
      <c r="T5633" s="11"/>
      <c r="U5633" s="11"/>
    </row>
    <row r="5634" spans="20:21" x14ac:dyDescent="0.2">
      <c r="T5634" s="11"/>
      <c r="U5634" s="11"/>
    </row>
    <row r="5635" spans="20:21" x14ac:dyDescent="0.2">
      <c r="T5635" s="11"/>
      <c r="U5635" s="11"/>
    </row>
    <row r="5636" spans="20:21" x14ac:dyDescent="0.2">
      <c r="T5636" s="11"/>
      <c r="U5636" s="11"/>
    </row>
    <row r="5637" spans="20:21" x14ac:dyDescent="0.2">
      <c r="T5637" s="11"/>
      <c r="U5637" s="11"/>
    </row>
    <row r="5638" spans="20:21" x14ac:dyDescent="0.2">
      <c r="T5638" s="11"/>
      <c r="U5638" s="11"/>
    </row>
    <row r="5639" spans="20:21" x14ac:dyDescent="0.2">
      <c r="T5639" s="11"/>
      <c r="U5639" s="11"/>
    </row>
    <row r="5640" spans="20:21" x14ac:dyDescent="0.2">
      <c r="T5640" s="11"/>
      <c r="U5640" s="11"/>
    </row>
    <row r="5641" spans="20:21" x14ac:dyDescent="0.2">
      <c r="T5641" s="11"/>
      <c r="U5641" s="11"/>
    </row>
    <row r="5642" spans="20:21" x14ac:dyDescent="0.2">
      <c r="T5642" s="11"/>
      <c r="U5642" s="11"/>
    </row>
    <row r="5643" spans="20:21" x14ac:dyDescent="0.2">
      <c r="T5643" s="11"/>
      <c r="U5643" s="11"/>
    </row>
    <row r="5644" spans="20:21" x14ac:dyDescent="0.2">
      <c r="T5644" s="11"/>
      <c r="U5644" s="11"/>
    </row>
    <row r="5645" spans="20:21" x14ac:dyDescent="0.2">
      <c r="T5645" s="11"/>
      <c r="U5645" s="11"/>
    </row>
    <row r="5646" spans="20:21" x14ac:dyDescent="0.2">
      <c r="T5646" s="11"/>
      <c r="U5646" s="11"/>
    </row>
    <row r="5647" spans="20:21" x14ac:dyDescent="0.2">
      <c r="T5647" s="11"/>
      <c r="U5647" s="11"/>
    </row>
    <row r="5648" spans="20:21" x14ac:dyDescent="0.2">
      <c r="T5648" s="11"/>
      <c r="U5648" s="11"/>
    </row>
    <row r="5649" spans="20:21" x14ac:dyDescent="0.2">
      <c r="T5649" s="11"/>
      <c r="U5649" s="11"/>
    </row>
    <row r="5650" spans="20:21" x14ac:dyDescent="0.2">
      <c r="T5650" s="11"/>
      <c r="U5650" s="11"/>
    </row>
    <row r="5651" spans="20:21" x14ac:dyDescent="0.2">
      <c r="T5651" s="11"/>
      <c r="U5651" s="11"/>
    </row>
    <row r="5652" spans="20:21" x14ac:dyDescent="0.2">
      <c r="T5652" s="11"/>
      <c r="U5652" s="11"/>
    </row>
    <row r="5653" spans="20:21" x14ac:dyDescent="0.2">
      <c r="T5653" s="11"/>
      <c r="U5653" s="11"/>
    </row>
    <row r="5654" spans="20:21" x14ac:dyDescent="0.2">
      <c r="T5654" s="11"/>
      <c r="U5654" s="11"/>
    </row>
    <row r="5655" spans="20:21" x14ac:dyDescent="0.2">
      <c r="T5655" s="11"/>
      <c r="U5655" s="11"/>
    </row>
    <row r="5656" spans="20:21" x14ac:dyDescent="0.2">
      <c r="T5656" s="11"/>
      <c r="U5656" s="11"/>
    </row>
    <row r="5657" spans="20:21" x14ac:dyDescent="0.2">
      <c r="T5657" s="11"/>
      <c r="U5657" s="11"/>
    </row>
    <row r="5658" spans="20:21" x14ac:dyDescent="0.2">
      <c r="T5658" s="11"/>
      <c r="U5658" s="11"/>
    </row>
    <row r="5659" spans="20:21" x14ac:dyDescent="0.2">
      <c r="T5659" s="11"/>
      <c r="U5659" s="11"/>
    </row>
    <row r="5660" spans="20:21" x14ac:dyDescent="0.2">
      <c r="T5660" s="11"/>
      <c r="U5660" s="11"/>
    </row>
    <row r="5661" spans="20:21" x14ac:dyDescent="0.2">
      <c r="T5661" s="11"/>
      <c r="U5661" s="11"/>
    </row>
    <row r="5662" spans="20:21" x14ac:dyDescent="0.2">
      <c r="T5662" s="11"/>
      <c r="U5662" s="11"/>
    </row>
    <row r="5663" spans="20:21" x14ac:dyDescent="0.2">
      <c r="T5663" s="11"/>
      <c r="U5663" s="11"/>
    </row>
    <row r="5664" spans="20:21" x14ac:dyDescent="0.2">
      <c r="T5664" s="11"/>
      <c r="U5664" s="11"/>
    </row>
    <row r="5665" spans="20:21" x14ac:dyDescent="0.2">
      <c r="T5665" s="11"/>
      <c r="U5665" s="11"/>
    </row>
    <row r="5666" spans="20:21" x14ac:dyDescent="0.2">
      <c r="T5666" s="11"/>
      <c r="U5666" s="11"/>
    </row>
    <row r="5667" spans="20:21" x14ac:dyDescent="0.2">
      <c r="T5667" s="11"/>
      <c r="U5667" s="11"/>
    </row>
    <row r="5668" spans="20:21" x14ac:dyDescent="0.2">
      <c r="T5668" s="11"/>
      <c r="U5668" s="11"/>
    </row>
    <row r="5669" spans="20:21" x14ac:dyDescent="0.2">
      <c r="T5669" s="11"/>
      <c r="U5669" s="11"/>
    </row>
    <row r="5670" spans="20:21" x14ac:dyDescent="0.2">
      <c r="T5670" s="11"/>
      <c r="U5670" s="11"/>
    </row>
    <row r="5671" spans="20:21" x14ac:dyDescent="0.2">
      <c r="T5671" s="11"/>
      <c r="U5671" s="11"/>
    </row>
    <row r="5672" spans="20:21" x14ac:dyDescent="0.2">
      <c r="T5672" s="11"/>
      <c r="U5672" s="11"/>
    </row>
    <row r="5673" spans="20:21" x14ac:dyDescent="0.2">
      <c r="T5673" s="11"/>
      <c r="U5673" s="11"/>
    </row>
    <row r="5674" spans="20:21" x14ac:dyDescent="0.2">
      <c r="T5674" s="11"/>
      <c r="U5674" s="11"/>
    </row>
    <row r="5675" spans="20:21" x14ac:dyDescent="0.2">
      <c r="T5675" s="11"/>
      <c r="U5675" s="11"/>
    </row>
    <row r="5676" spans="20:21" x14ac:dyDescent="0.2">
      <c r="T5676" s="11"/>
      <c r="U5676" s="11"/>
    </row>
    <row r="5677" spans="20:21" x14ac:dyDescent="0.2">
      <c r="T5677" s="11"/>
      <c r="U5677" s="11"/>
    </row>
    <row r="5678" spans="20:21" x14ac:dyDescent="0.2">
      <c r="T5678" s="11"/>
      <c r="U5678" s="11"/>
    </row>
    <row r="5679" spans="20:21" x14ac:dyDescent="0.2">
      <c r="T5679" s="11"/>
      <c r="U5679" s="11"/>
    </row>
    <row r="5680" spans="20:21" x14ac:dyDescent="0.2">
      <c r="T5680" s="11"/>
      <c r="U5680" s="11"/>
    </row>
    <row r="5681" spans="5:21" x14ac:dyDescent="0.2">
      <c r="T5681" s="11"/>
      <c r="U5681" s="11"/>
    </row>
    <row r="5682" spans="5:21" x14ac:dyDescent="0.2">
      <c r="T5682" s="11"/>
      <c r="U5682" s="11"/>
    </row>
    <row r="5683" spans="5:21" x14ac:dyDescent="0.2">
      <c r="T5683" s="11"/>
      <c r="U5683" s="11"/>
    </row>
    <row r="5684" spans="5:21" x14ac:dyDescent="0.2">
      <c r="T5684" s="11"/>
      <c r="U5684" s="11"/>
    </row>
    <row r="5685" spans="5:21" x14ac:dyDescent="0.2">
      <c r="T5685" s="11"/>
      <c r="U5685" s="11"/>
    </row>
    <row r="5686" spans="5:21" x14ac:dyDescent="0.2">
      <c r="E5686" s="11"/>
      <c r="T5686" s="11"/>
      <c r="U5686" s="11"/>
    </row>
    <row r="5687" spans="5:21" x14ac:dyDescent="0.2">
      <c r="T5687" s="11"/>
      <c r="U5687" s="11"/>
    </row>
    <row r="5688" spans="5:21" x14ac:dyDescent="0.2">
      <c r="T5688" s="11"/>
      <c r="U5688" s="11"/>
    </row>
    <row r="5689" spans="5:21" x14ac:dyDescent="0.2">
      <c r="T5689" s="11"/>
      <c r="U5689" s="11"/>
    </row>
    <row r="5690" spans="5:21" x14ac:dyDescent="0.2">
      <c r="T5690" s="11"/>
      <c r="U5690" s="11"/>
    </row>
    <row r="5691" spans="5:21" x14ac:dyDescent="0.2">
      <c r="T5691" s="11"/>
      <c r="U5691" s="11"/>
    </row>
    <row r="5692" spans="5:21" x14ac:dyDescent="0.2">
      <c r="T5692" s="11"/>
      <c r="U5692" s="11"/>
    </row>
    <row r="5693" spans="5:21" x14ac:dyDescent="0.2">
      <c r="T5693" s="11"/>
      <c r="U5693" s="11"/>
    </row>
    <row r="5694" spans="5:21" x14ac:dyDescent="0.2">
      <c r="T5694" s="11"/>
      <c r="U5694" s="11"/>
    </row>
    <row r="5695" spans="5:21" x14ac:dyDescent="0.2">
      <c r="T5695" s="11"/>
      <c r="U5695" s="11"/>
    </row>
    <row r="5696" spans="5:21" x14ac:dyDescent="0.2">
      <c r="T5696" s="11"/>
      <c r="U5696" s="11"/>
    </row>
    <row r="5697" spans="20:21" x14ac:dyDescent="0.2">
      <c r="T5697" s="11"/>
      <c r="U5697" s="11"/>
    </row>
    <row r="5698" spans="20:21" x14ac:dyDescent="0.2">
      <c r="T5698" s="11"/>
      <c r="U5698" s="11"/>
    </row>
    <row r="5699" spans="20:21" x14ac:dyDescent="0.2">
      <c r="T5699" s="11"/>
      <c r="U5699" s="11"/>
    </row>
    <row r="5700" spans="20:21" x14ac:dyDescent="0.2">
      <c r="T5700" s="11"/>
      <c r="U5700" s="11"/>
    </row>
    <row r="5701" spans="20:21" x14ac:dyDescent="0.2">
      <c r="T5701" s="11"/>
      <c r="U5701" s="11"/>
    </row>
    <row r="5702" spans="20:21" x14ac:dyDescent="0.2">
      <c r="T5702" s="11"/>
      <c r="U5702" s="11"/>
    </row>
    <row r="5703" spans="20:21" x14ac:dyDescent="0.2">
      <c r="T5703" s="11"/>
      <c r="U5703" s="11"/>
    </row>
    <row r="5704" spans="20:21" x14ac:dyDescent="0.2">
      <c r="T5704" s="11"/>
      <c r="U5704" s="11"/>
    </row>
    <row r="5705" spans="20:21" x14ac:dyDescent="0.2">
      <c r="T5705" s="11"/>
      <c r="U5705" s="11"/>
    </row>
    <row r="5706" spans="20:21" x14ac:dyDescent="0.2">
      <c r="T5706" s="11"/>
      <c r="U5706" s="11"/>
    </row>
    <row r="5707" spans="20:21" x14ac:dyDescent="0.2">
      <c r="T5707" s="11"/>
      <c r="U5707" s="11"/>
    </row>
    <row r="5708" spans="20:21" x14ac:dyDescent="0.2">
      <c r="T5708" s="11"/>
      <c r="U5708" s="11"/>
    </row>
    <row r="5709" spans="20:21" x14ac:dyDescent="0.2">
      <c r="T5709" s="11"/>
      <c r="U5709" s="11"/>
    </row>
    <row r="5710" spans="20:21" x14ac:dyDescent="0.2">
      <c r="T5710" s="11"/>
      <c r="U5710" s="11"/>
    </row>
    <row r="5711" spans="20:21" x14ac:dyDescent="0.2">
      <c r="T5711" s="11"/>
      <c r="U5711" s="11"/>
    </row>
    <row r="5712" spans="20:21" x14ac:dyDescent="0.2">
      <c r="T5712" s="11"/>
      <c r="U5712" s="11"/>
    </row>
    <row r="5713" spans="8:21" x14ac:dyDescent="0.2">
      <c r="T5713" s="11"/>
      <c r="U5713" s="11"/>
    </row>
    <row r="5714" spans="8:21" ht="15.75" customHeight="1" x14ac:dyDescent="0.2">
      <c r="T5714" s="11"/>
      <c r="U5714" s="11"/>
    </row>
    <row r="5715" spans="8:21" x14ac:dyDescent="0.2">
      <c r="H5715" s="97" t="s">
        <v>1021</v>
      </c>
      <c r="T5715" s="11"/>
      <c r="U5715" s="11"/>
    </row>
    <row r="5716" spans="8:21" x14ac:dyDescent="0.2">
      <c r="H5716" s="97" t="s">
        <v>1022</v>
      </c>
      <c r="T5716" s="11"/>
      <c r="U5716" s="11"/>
    </row>
    <row r="5717" spans="8:21" x14ac:dyDescent="0.2">
      <c r="H5717" s="97" t="s">
        <v>1023</v>
      </c>
      <c r="T5717" s="11"/>
      <c r="U5717" s="11"/>
    </row>
    <row r="5718" spans="8:21" x14ac:dyDescent="0.2">
      <c r="H5718" s="97" t="s">
        <v>1024</v>
      </c>
      <c r="T5718" s="11"/>
      <c r="U5718" s="11"/>
    </row>
    <row r="5719" spans="8:21" x14ac:dyDescent="0.2">
      <c r="H5719" s="97" t="s">
        <v>1025</v>
      </c>
      <c r="T5719" s="11"/>
      <c r="U5719" s="11"/>
    </row>
    <row r="5720" spans="8:21" x14ac:dyDescent="0.2">
      <c r="H5720" s="97" t="s">
        <v>1026</v>
      </c>
      <c r="T5720" s="11"/>
      <c r="U5720" s="11"/>
    </row>
    <row r="5721" spans="8:21" x14ac:dyDescent="0.2">
      <c r="T5721" s="11"/>
      <c r="U5721" s="11"/>
    </row>
    <row r="5722" spans="8:21" x14ac:dyDescent="0.2">
      <c r="H5722" s="97" t="s">
        <v>1027</v>
      </c>
      <c r="T5722" s="11"/>
      <c r="U5722" s="11"/>
    </row>
    <row r="5723" spans="8:21" x14ac:dyDescent="0.2">
      <c r="H5723" s="97" t="s">
        <v>1028</v>
      </c>
      <c r="T5723" s="11"/>
      <c r="U5723" s="11"/>
    </row>
    <row r="5724" spans="8:21" x14ac:dyDescent="0.2">
      <c r="H5724" s="97" t="s">
        <v>1029</v>
      </c>
      <c r="T5724" s="11"/>
      <c r="U5724" s="11"/>
    </row>
    <row r="5725" spans="8:21" x14ac:dyDescent="0.2">
      <c r="H5725" s="97" t="s">
        <v>1030</v>
      </c>
      <c r="T5725" s="11"/>
      <c r="U5725" s="11"/>
    </row>
    <row r="5726" spans="8:21" x14ac:dyDescent="0.2">
      <c r="T5726" s="11"/>
      <c r="U5726" s="11"/>
    </row>
    <row r="5727" spans="8:21" x14ac:dyDescent="0.2">
      <c r="T5727" s="11"/>
      <c r="U5727" s="11"/>
    </row>
    <row r="5728" spans="8:21" x14ac:dyDescent="0.2">
      <c r="T5728" s="11"/>
      <c r="U5728" s="11"/>
    </row>
    <row r="5729" spans="8:21" x14ac:dyDescent="0.2">
      <c r="T5729" s="11"/>
      <c r="U5729" s="11"/>
    </row>
    <row r="5730" spans="8:21" x14ac:dyDescent="0.2">
      <c r="H5730" s="97" t="s">
        <v>1031</v>
      </c>
      <c r="T5730" s="11"/>
      <c r="U5730" s="11"/>
    </row>
    <row r="5731" spans="8:21" x14ac:dyDescent="0.2">
      <c r="H5731" s="97" t="s">
        <v>1032</v>
      </c>
      <c r="T5731" s="11"/>
      <c r="U5731" s="11"/>
    </row>
    <row r="5732" spans="8:21" x14ac:dyDescent="0.2">
      <c r="H5732" s="97" t="s">
        <v>1033</v>
      </c>
      <c r="T5732" s="11"/>
      <c r="U5732" s="11"/>
    </row>
    <row r="5733" spans="8:21" x14ac:dyDescent="0.2">
      <c r="H5733" s="97" t="s">
        <v>1034</v>
      </c>
      <c r="T5733" s="11"/>
      <c r="U5733" s="11"/>
    </row>
    <row r="5734" spans="8:21" x14ac:dyDescent="0.2">
      <c r="T5734" s="11"/>
      <c r="U5734" s="11"/>
    </row>
    <row r="5735" spans="8:21" x14ac:dyDescent="0.2">
      <c r="T5735" s="11"/>
      <c r="U5735" s="11"/>
    </row>
    <row r="5736" spans="8:21" x14ac:dyDescent="0.2">
      <c r="T5736" s="11"/>
      <c r="U5736" s="11"/>
    </row>
    <row r="5737" spans="8:21" x14ac:dyDescent="0.2">
      <c r="H5737" s="97" t="s">
        <v>1035</v>
      </c>
      <c r="T5737" s="11"/>
      <c r="U5737" s="11"/>
    </row>
    <row r="5738" spans="8:21" x14ac:dyDescent="0.2">
      <c r="H5738" s="97" t="s">
        <v>1036</v>
      </c>
      <c r="T5738" s="11"/>
      <c r="U5738" s="11"/>
    </row>
    <row r="5739" spans="8:21" x14ac:dyDescent="0.2">
      <c r="H5739" s="97" t="s">
        <v>1037</v>
      </c>
      <c r="T5739" s="11"/>
      <c r="U5739" s="11"/>
    </row>
    <row r="5740" spans="8:21" x14ac:dyDescent="0.2">
      <c r="H5740" s="97" t="s">
        <v>1038</v>
      </c>
      <c r="T5740" s="11"/>
      <c r="U5740" s="11"/>
    </row>
    <row r="5741" spans="8:21" x14ac:dyDescent="0.2">
      <c r="T5741" s="11"/>
      <c r="U5741" s="11"/>
    </row>
    <row r="5742" spans="8:21" x14ac:dyDescent="0.2">
      <c r="T5742" s="11"/>
      <c r="U5742" s="11"/>
    </row>
    <row r="5743" spans="8:21" x14ac:dyDescent="0.2">
      <c r="T5743" s="11"/>
      <c r="U5743" s="11"/>
    </row>
    <row r="5744" spans="8:21" x14ac:dyDescent="0.2">
      <c r="T5744" s="11"/>
      <c r="U5744" s="11"/>
    </row>
    <row r="5745" spans="20:21" x14ac:dyDescent="0.2">
      <c r="T5745" s="11"/>
      <c r="U5745" s="11"/>
    </row>
    <row r="5746" spans="20:21" x14ac:dyDescent="0.2">
      <c r="T5746" s="11"/>
      <c r="U5746" s="11"/>
    </row>
    <row r="5747" spans="20:21" x14ac:dyDescent="0.2">
      <c r="T5747" s="11"/>
      <c r="U5747" s="11"/>
    </row>
    <row r="5748" spans="20:21" x14ac:dyDescent="0.2">
      <c r="T5748" s="11"/>
      <c r="U5748" s="11"/>
    </row>
    <row r="5749" spans="20:21" x14ac:dyDescent="0.2">
      <c r="T5749" s="11"/>
      <c r="U5749" s="11"/>
    </row>
    <row r="5750" spans="20:21" x14ac:dyDescent="0.2">
      <c r="T5750" s="11"/>
      <c r="U5750" s="11"/>
    </row>
    <row r="5751" spans="20:21" x14ac:dyDescent="0.2">
      <c r="T5751" s="11"/>
      <c r="U5751" s="11"/>
    </row>
    <row r="5752" spans="20:21" x14ac:dyDescent="0.2">
      <c r="T5752" s="11"/>
      <c r="U5752" s="11"/>
    </row>
    <row r="5753" spans="20:21" x14ac:dyDescent="0.2">
      <c r="T5753" s="11"/>
      <c r="U5753" s="11"/>
    </row>
    <row r="5754" spans="20:21" x14ac:dyDescent="0.2">
      <c r="T5754" s="11"/>
      <c r="U5754" s="11"/>
    </row>
    <row r="5755" spans="20:21" x14ac:dyDescent="0.2">
      <c r="T5755" s="11"/>
      <c r="U5755" s="11"/>
    </row>
    <row r="5756" spans="20:21" x14ac:dyDescent="0.2">
      <c r="T5756" s="11"/>
      <c r="U5756" s="11"/>
    </row>
    <row r="5757" spans="20:21" x14ac:dyDescent="0.2">
      <c r="T5757" s="11"/>
      <c r="U5757" s="11"/>
    </row>
    <row r="5758" spans="20:21" x14ac:dyDescent="0.2">
      <c r="T5758" s="11"/>
      <c r="U5758" s="11"/>
    </row>
    <row r="5759" spans="20:21" x14ac:dyDescent="0.2">
      <c r="T5759" s="11"/>
      <c r="U5759" s="11"/>
    </row>
    <row r="5760" spans="20:21" x14ac:dyDescent="0.2">
      <c r="T5760" s="11"/>
      <c r="U5760" s="11"/>
    </row>
    <row r="5761" spans="20:21" x14ac:dyDescent="0.2">
      <c r="T5761" s="11"/>
      <c r="U5761" s="11"/>
    </row>
    <row r="5762" spans="20:21" x14ac:dyDescent="0.2">
      <c r="T5762" s="11"/>
      <c r="U5762" s="11"/>
    </row>
    <row r="5763" spans="20:21" x14ac:dyDescent="0.2">
      <c r="T5763" s="11"/>
      <c r="U5763" s="11"/>
    </row>
    <row r="5764" spans="20:21" x14ac:dyDescent="0.2">
      <c r="T5764" s="11"/>
      <c r="U5764" s="11"/>
    </row>
    <row r="5765" spans="20:21" x14ac:dyDescent="0.2">
      <c r="T5765" s="11"/>
      <c r="U5765" s="11"/>
    </row>
    <row r="5766" spans="20:21" x14ac:dyDescent="0.2">
      <c r="T5766" s="11"/>
      <c r="U5766" s="11"/>
    </row>
    <row r="5767" spans="20:21" x14ac:dyDescent="0.2">
      <c r="T5767" s="11"/>
      <c r="U5767" s="11"/>
    </row>
    <row r="5768" spans="20:21" x14ac:dyDescent="0.2">
      <c r="T5768" s="11"/>
      <c r="U5768" s="11"/>
    </row>
    <row r="5769" spans="20:21" x14ac:dyDescent="0.2">
      <c r="T5769" s="11"/>
      <c r="U5769" s="11"/>
    </row>
    <row r="5770" spans="20:21" x14ac:dyDescent="0.2">
      <c r="T5770" s="11"/>
      <c r="U5770" s="11"/>
    </row>
    <row r="5771" spans="20:21" x14ac:dyDescent="0.2">
      <c r="T5771" s="11"/>
      <c r="U5771" s="11"/>
    </row>
    <row r="5772" spans="20:21" x14ac:dyDescent="0.2">
      <c r="T5772" s="11"/>
      <c r="U5772" s="11"/>
    </row>
    <row r="5773" spans="20:21" x14ac:dyDescent="0.2">
      <c r="T5773" s="11"/>
      <c r="U5773" s="11"/>
    </row>
    <row r="5774" spans="20:21" x14ac:dyDescent="0.2">
      <c r="T5774" s="11"/>
      <c r="U5774" s="11"/>
    </row>
    <row r="5775" spans="20:21" x14ac:dyDescent="0.2">
      <c r="T5775" s="11"/>
      <c r="U5775" s="11"/>
    </row>
    <row r="5776" spans="20:21" x14ac:dyDescent="0.2">
      <c r="T5776" s="11"/>
      <c r="U5776" s="11"/>
    </row>
    <row r="5777" spans="20:21" x14ac:dyDescent="0.2">
      <c r="T5777" s="11"/>
      <c r="U5777" s="11"/>
    </row>
    <row r="5778" spans="20:21" x14ac:dyDescent="0.2">
      <c r="T5778" s="11"/>
      <c r="U5778" s="11"/>
    </row>
    <row r="5779" spans="20:21" x14ac:dyDescent="0.2">
      <c r="T5779" s="11"/>
      <c r="U5779" s="11"/>
    </row>
    <row r="5780" spans="20:21" x14ac:dyDescent="0.2">
      <c r="T5780" s="11"/>
      <c r="U5780" s="11"/>
    </row>
    <row r="5781" spans="20:21" x14ac:dyDescent="0.2">
      <c r="T5781" s="11"/>
      <c r="U5781" s="11"/>
    </row>
    <row r="5782" spans="20:21" x14ac:dyDescent="0.2">
      <c r="T5782" s="11"/>
      <c r="U5782" s="11"/>
    </row>
    <row r="5783" spans="20:21" x14ac:dyDescent="0.2">
      <c r="T5783" s="11"/>
      <c r="U5783" s="11"/>
    </row>
    <row r="5784" spans="20:21" x14ac:dyDescent="0.2">
      <c r="T5784" s="11"/>
      <c r="U5784" s="11"/>
    </row>
    <row r="5785" spans="20:21" x14ac:dyDescent="0.2">
      <c r="T5785" s="11"/>
      <c r="U5785" s="11"/>
    </row>
    <row r="5786" spans="20:21" x14ac:dyDescent="0.2">
      <c r="T5786" s="11"/>
      <c r="U5786" s="11"/>
    </row>
    <row r="5787" spans="20:21" x14ac:dyDescent="0.2">
      <c r="T5787" s="11"/>
      <c r="U5787" s="11"/>
    </row>
    <row r="5788" spans="20:21" x14ac:dyDescent="0.2">
      <c r="T5788" s="11"/>
      <c r="U5788" s="11"/>
    </row>
    <row r="5789" spans="20:21" x14ac:dyDescent="0.2">
      <c r="T5789" s="11"/>
      <c r="U5789" s="11"/>
    </row>
    <row r="5790" spans="20:21" x14ac:dyDescent="0.2">
      <c r="T5790" s="11"/>
      <c r="U5790" s="11"/>
    </row>
    <row r="5791" spans="20:21" x14ac:dyDescent="0.2">
      <c r="T5791" s="11"/>
      <c r="U5791" s="11"/>
    </row>
    <row r="5792" spans="20:21" x14ac:dyDescent="0.2">
      <c r="T5792" s="11"/>
      <c r="U5792" s="11"/>
    </row>
    <row r="5793" spans="20:21" x14ac:dyDescent="0.2">
      <c r="T5793" s="11"/>
      <c r="U5793" s="11"/>
    </row>
    <row r="5794" spans="20:21" x14ac:dyDescent="0.2">
      <c r="T5794" s="11"/>
      <c r="U5794" s="11"/>
    </row>
    <row r="5795" spans="20:21" x14ac:dyDescent="0.2">
      <c r="T5795" s="11"/>
      <c r="U5795" s="11"/>
    </row>
    <row r="5796" spans="20:21" x14ac:dyDescent="0.2">
      <c r="T5796" s="11"/>
      <c r="U5796" s="11"/>
    </row>
    <row r="5797" spans="20:21" x14ac:dyDescent="0.2">
      <c r="T5797" s="11"/>
      <c r="U5797" s="11"/>
    </row>
    <row r="5798" spans="20:21" x14ac:dyDescent="0.2">
      <c r="T5798" s="11"/>
      <c r="U5798" s="11"/>
    </row>
    <row r="5799" spans="20:21" x14ac:dyDescent="0.2">
      <c r="T5799" s="11"/>
      <c r="U5799" s="11"/>
    </row>
    <row r="5800" spans="20:21" x14ac:dyDescent="0.2">
      <c r="T5800" s="11"/>
      <c r="U5800" s="11"/>
    </row>
    <row r="5801" spans="20:21" x14ac:dyDescent="0.2">
      <c r="T5801" s="11"/>
      <c r="U5801" s="11"/>
    </row>
    <row r="5802" spans="20:21" x14ac:dyDescent="0.2">
      <c r="T5802" s="11"/>
      <c r="U5802" s="11"/>
    </row>
    <row r="5803" spans="20:21" x14ac:dyDescent="0.2">
      <c r="T5803" s="11"/>
      <c r="U5803" s="11"/>
    </row>
    <row r="5804" spans="20:21" x14ac:dyDescent="0.2">
      <c r="T5804" s="11"/>
      <c r="U5804" s="11"/>
    </row>
    <row r="5805" spans="20:21" x14ac:dyDescent="0.2">
      <c r="T5805" s="11"/>
      <c r="U5805" s="11"/>
    </row>
    <row r="5806" spans="20:21" x14ac:dyDescent="0.2">
      <c r="T5806" s="11"/>
      <c r="U5806" s="11"/>
    </row>
    <row r="5807" spans="20:21" x14ac:dyDescent="0.2">
      <c r="T5807" s="11"/>
      <c r="U5807" s="11"/>
    </row>
    <row r="5808" spans="20:21" x14ac:dyDescent="0.2">
      <c r="T5808" s="11"/>
      <c r="U5808" s="11"/>
    </row>
    <row r="5809" spans="20:21" x14ac:dyDescent="0.2">
      <c r="T5809" s="11"/>
      <c r="U5809" s="11"/>
    </row>
    <row r="5810" spans="20:21" x14ac:dyDescent="0.2">
      <c r="T5810" s="11"/>
      <c r="U5810" s="11"/>
    </row>
    <row r="5811" spans="20:21" x14ac:dyDescent="0.2">
      <c r="T5811" s="11"/>
      <c r="U5811" s="11"/>
    </row>
    <row r="5812" spans="20:21" x14ac:dyDescent="0.2">
      <c r="T5812" s="11"/>
      <c r="U5812" s="11"/>
    </row>
    <row r="5813" spans="20:21" x14ac:dyDescent="0.2">
      <c r="T5813" s="11"/>
      <c r="U5813" s="11"/>
    </row>
    <row r="5814" spans="20:21" x14ac:dyDescent="0.2">
      <c r="T5814" s="11"/>
      <c r="U5814" s="11"/>
    </row>
    <row r="5815" spans="20:21" x14ac:dyDescent="0.2">
      <c r="T5815" s="11"/>
      <c r="U5815" s="11"/>
    </row>
    <row r="5816" spans="20:21" x14ac:dyDescent="0.2">
      <c r="T5816" s="11"/>
      <c r="U5816" s="11"/>
    </row>
    <row r="5817" spans="20:21" x14ac:dyDescent="0.2">
      <c r="T5817" s="11"/>
      <c r="U5817" s="11"/>
    </row>
    <row r="5818" spans="20:21" x14ac:dyDescent="0.2">
      <c r="T5818" s="11"/>
      <c r="U5818" s="11"/>
    </row>
    <row r="5819" spans="20:21" x14ac:dyDescent="0.2">
      <c r="T5819" s="11"/>
      <c r="U5819" s="11"/>
    </row>
    <row r="5820" spans="20:21" x14ac:dyDescent="0.2">
      <c r="T5820" s="11"/>
      <c r="U5820" s="11"/>
    </row>
    <row r="5821" spans="20:21" x14ac:dyDescent="0.2">
      <c r="T5821" s="11"/>
      <c r="U5821" s="11"/>
    </row>
    <row r="5822" spans="20:21" x14ac:dyDescent="0.2">
      <c r="T5822" s="11"/>
      <c r="U5822" s="11"/>
    </row>
    <row r="5823" spans="20:21" x14ac:dyDescent="0.2">
      <c r="T5823" s="11"/>
      <c r="U5823" s="11"/>
    </row>
    <row r="5824" spans="20:21" x14ac:dyDescent="0.2">
      <c r="T5824" s="11"/>
      <c r="U5824" s="11"/>
    </row>
    <row r="5825" spans="20:21" x14ac:dyDescent="0.2">
      <c r="T5825" s="11"/>
      <c r="U5825" s="11"/>
    </row>
    <row r="5826" spans="20:21" x14ac:dyDescent="0.2">
      <c r="T5826" s="11"/>
      <c r="U5826" s="11"/>
    </row>
    <row r="5827" spans="20:21" x14ac:dyDescent="0.2">
      <c r="T5827" s="11"/>
      <c r="U5827" s="11"/>
    </row>
    <row r="5828" spans="20:21" x14ac:dyDescent="0.2">
      <c r="T5828" s="11"/>
      <c r="U5828" s="11"/>
    </row>
    <row r="5829" spans="20:21" x14ac:dyDescent="0.2">
      <c r="T5829" s="11"/>
      <c r="U5829" s="11"/>
    </row>
    <row r="5830" spans="20:21" x14ac:dyDescent="0.2">
      <c r="T5830" s="11"/>
      <c r="U5830" s="11"/>
    </row>
    <row r="5831" spans="20:21" x14ac:dyDescent="0.2">
      <c r="T5831" s="11"/>
      <c r="U5831" s="11"/>
    </row>
    <row r="5832" spans="20:21" x14ac:dyDescent="0.2">
      <c r="T5832" s="11"/>
      <c r="U5832" s="11"/>
    </row>
    <row r="5833" spans="20:21" x14ac:dyDescent="0.2">
      <c r="T5833" s="11"/>
      <c r="U5833" s="11"/>
    </row>
    <row r="5834" spans="20:21" x14ac:dyDescent="0.2">
      <c r="T5834" s="11"/>
      <c r="U5834" s="11"/>
    </row>
    <row r="5835" spans="20:21" x14ac:dyDescent="0.2">
      <c r="T5835" s="11"/>
      <c r="U5835" s="11"/>
    </row>
    <row r="5836" spans="20:21" x14ac:dyDescent="0.2">
      <c r="T5836" s="11"/>
      <c r="U5836" s="11"/>
    </row>
    <row r="5837" spans="20:21" x14ac:dyDescent="0.2">
      <c r="T5837" s="11"/>
      <c r="U5837" s="11"/>
    </row>
    <row r="5838" spans="20:21" x14ac:dyDescent="0.2">
      <c r="T5838" s="11"/>
      <c r="U5838" s="11"/>
    </row>
    <row r="5839" spans="20:21" x14ac:dyDescent="0.2">
      <c r="T5839" s="11"/>
      <c r="U5839" s="11"/>
    </row>
    <row r="5840" spans="20:21" x14ac:dyDescent="0.2">
      <c r="T5840" s="11"/>
      <c r="U5840" s="11"/>
    </row>
    <row r="5841" spans="20:21" x14ac:dyDescent="0.2">
      <c r="T5841" s="11"/>
      <c r="U5841" s="11"/>
    </row>
    <row r="5842" spans="20:21" x14ac:dyDescent="0.2">
      <c r="T5842" s="11"/>
      <c r="U5842" s="11"/>
    </row>
    <row r="5843" spans="20:21" x14ac:dyDescent="0.2">
      <c r="T5843" s="11"/>
      <c r="U5843" s="11"/>
    </row>
    <row r="5844" spans="20:21" x14ac:dyDescent="0.2">
      <c r="T5844" s="11"/>
      <c r="U5844" s="11"/>
    </row>
    <row r="5845" spans="20:21" x14ac:dyDescent="0.2">
      <c r="T5845" s="11"/>
      <c r="U5845" s="11"/>
    </row>
    <row r="5846" spans="20:21" x14ac:dyDescent="0.2">
      <c r="T5846" s="11"/>
      <c r="U5846" s="11"/>
    </row>
    <row r="5847" spans="20:21" x14ac:dyDescent="0.2">
      <c r="T5847" s="11"/>
      <c r="U5847" s="11"/>
    </row>
    <row r="5848" spans="20:21" x14ac:dyDescent="0.2">
      <c r="T5848" s="11"/>
      <c r="U5848" s="11"/>
    </row>
    <row r="5849" spans="20:21" x14ac:dyDescent="0.2">
      <c r="T5849" s="11"/>
      <c r="U5849" s="11"/>
    </row>
    <row r="5850" spans="20:21" x14ac:dyDescent="0.2">
      <c r="T5850" s="11"/>
      <c r="U5850" s="11"/>
    </row>
    <row r="5851" spans="20:21" x14ac:dyDescent="0.2">
      <c r="T5851" s="11"/>
      <c r="U5851" s="11"/>
    </row>
    <row r="5852" spans="20:21" x14ac:dyDescent="0.2">
      <c r="T5852" s="11"/>
      <c r="U5852" s="11"/>
    </row>
    <row r="5853" spans="20:21" x14ac:dyDescent="0.2">
      <c r="T5853" s="11"/>
      <c r="U5853" s="11"/>
    </row>
    <row r="5854" spans="20:21" x14ac:dyDescent="0.2">
      <c r="T5854" s="11"/>
      <c r="U5854" s="11"/>
    </row>
    <row r="5855" spans="20:21" x14ac:dyDescent="0.2">
      <c r="T5855" s="11"/>
      <c r="U5855" s="11"/>
    </row>
    <row r="5856" spans="20:21" x14ac:dyDescent="0.2">
      <c r="T5856" s="11"/>
      <c r="U5856" s="11"/>
    </row>
    <row r="5857" spans="20:21" x14ac:dyDescent="0.2">
      <c r="T5857" s="11"/>
      <c r="U5857" s="11"/>
    </row>
    <row r="5858" spans="20:21" x14ac:dyDescent="0.2">
      <c r="T5858" s="11"/>
      <c r="U5858" s="11"/>
    </row>
    <row r="5859" spans="20:21" x14ac:dyDescent="0.2">
      <c r="T5859" s="11"/>
      <c r="U5859" s="11"/>
    </row>
    <row r="5860" spans="20:21" x14ac:dyDescent="0.2">
      <c r="T5860" s="11"/>
      <c r="U5860" s="11"/>
    </row>
    <row r="5861" spans="20:21" x14ac:dyDescent="0.2">
      <c r="T5861" s="11"/>
      <c r="U5861" s="11"/>
    </row>
    <row r="5862" spans="20:21" x14ac:dyDescent="0.2">
      <c r="T5862" s="11"/>
      <c r="U5862" s="11"/>
    </row>
    <row r="5863" spans="20:21" x14ac:dyDescent="0.2">
      <c r="T5863" s="11"/>
      <c r="U5863" s="11"/>
    </row>
    <row r="5864" spans="20:21" x14ac:dyDescent="0.2">
      <c r="T5864" s="11"/>
      <c r="U5864" s="11"/>
    </row>
    <row r="5865" spans="20:21" x14ac:dyDescent="0.2">
      <c r="T5865" s="11"/>
      <c r="U5865" s="11"/>
    </row>
    <row r="5866" spans="20:21" x14ac:dyDescent="0.2">
      <c r="T5866" s="11"/>
      <c r="U5866" s="11"/>
    </row>
    <row r="5867" spans="20:21" x14ac:dyDescent="0.2">
      <c r="T5867" s="11"/>
      <c r="U5867" s="11"/>
    </row>
    <row r="5868" spans="20:21" x14ac:dyDescent="0.2">
      <c r="T5868" s="11"/>
      <c r="U5868" s="11"/>
    </row>
    <row r="5869" spans="20:21" x14ac:dyDescent="0.2">
      <c r="T5869" s="11"/>
      <c r="U5869" s="11"/>
    </row>
    <row r="5870" spans="20:21" x14ac:dyDescent="0.2">
      <c r="T5870" s="11"/>
      <c r="U5870" s="11"/>
    </row>
    <row r="5871" spans="20:21" x14ac:dyDescent="0.2">
      <c r="T5871" s="11"/>
      <c r="U5871" s="11"/>
    </row>
    <row r="5872" spans="20:21" x14ac:dyDescent="0.2">
      <c r="T5872" s="11"/>
      <c r="U5872" s="11"/>
    </row>
    <row r="5873" spans="20:21" x14ac:dyDescent="0.2">
      <c r="T5873" s="11"/>
      <c r="U5873" s="11"/>
    </row>
    <row r="5874" spans="20:21" x14ac:dyDescent="0.2">
      <c r="T5874" s="11"/>
      <c r="U5874" s="11"/>
    </row>
    <row r="5875" spans="20:21" x14ac:dyDescent="0.2">
      <c r="T5875" s="11"/>
      <c r="U5875" s="11"/>
    </row>
    <row r="5876" spans="20:21" x14ac:dyDescent="0.2">
      <c r="T5876" s="11"/>
      <c r="U5876" s="11"/>
    </row>
    <row r="5877" spans="20:21" x14ac:dyDescent="0.2">
      <c r="T5877" s="11"/>
      <c r="U5877" s="11"/>
    </row>
    <row r="5878" spans="20:21" x14ac:dyDescent="0.2">
      <c r="T5878" s="11"/>
      <c r="U5878" s="11"/>
    </row>
    <row r="5879" spans="20:21" x14ac:dyDescent="0.2">
      <c r="T5879" s="11"/>
      <c r="U5879" s="11"/>
    </row>
    <row r="5880" spans="20:21" x14ac:dyDescent="0.2">
      <c r="T5880" s="11"/>
      <c r="U5880" s="11"/>
    </row>
    <row r="5881" spans="20:21" x14ac:dyDescent="0.2">
      <c r="T5881" s="11"/>
      <c r="U5881" s="11"/>
    </row>
    <row r="5882" spans="20:21" x14ac:dyDescent="0.2">
      <c r="T5882" s="11"/>
      <c r="U5882" s="11"/>
    </row>
    <row r="5883" spans="20:21" x14ac:dyDescent="0.2">
      <c r="T5883" s="11"/>
      <c r="U5883" s="11"/>
    </row>
    <row r="5884" spans="20:21" x14ac:dyDescent="0.2">
      <c r="T5884" s="11"/>
      <c r="U5884" s="11"/>
    </row>
    <row r="5885" spans="20:21" x14ac:dyDescent="0.2">
      <c r="T5885" s="11"/>
      <c r="U5885" s="11"/>
    </row>
    <row r="5886" spans="20:21" x14ac:dyDescent="0.2">
      <c r="T5886" s="11"/>
      <c r="U5886" s="11"/>
    </row>
    <row r="5887" spans="20:21" x14ac:dyDescent="0.2">
      <c r="T5887" s="11"/>
      <c r="U5887" s="11"/>
    </row>
    <row r="5888" spans="20:21" x14ac:dyDescent="0.2">
      <c r="T5888" s="11"/>
      <c r="U5888" s="11"/>
    </row>
    <row r="5889" spans="20:21" x14ac:dyDescent="0.2">
      <c r="T5889" s="11"/>
      <c r="U5889" s="11"/>
    </row>
    <row r="5890" spans="20:21" x14ac:dyDescent="0.2">
      <c r="T5890" s="11"/>
      <c r="U5890" s="11"/>
    </row>
    <row r="5891" spans="20:21" x14ac:dyDescent="0.2">
      <c r="T5891" s="11"/>
      <c r="U5891" s="11"/>
    </row>
    <row r="5892" spans="20:21" x14ac:dyDescent="0.2">
      <c r="T5892" s="11"/>
      <c r="U5892" s="11"/>
    </row>
    <row r="5893" spans="20:21" x14ac:dyDescent="0.2">
      <c r="T5893" s="11"/>
      <c r="U5893" s="11"/>
    </row>
    <row r="5894" spans="20:21" x14ac:dyDescent="0.2">
      <c r="T5894" s="11"/>
      <c r="U5894" s="11"/>
    </row>
    <row r="5895" spans="20:21" x14ac:dyDescent="0.2">
      <c r="T5895" s="11"/>
      <c r="U5895" s="11"/>
    </row>
    <row r="5896" spans="20:21" x14ac:dyDescent="0.2">
      <c r="T5896" s="11"/>
      <c r="U5896" s="11"/>
    </row>
    <row r="5897" spans="20:21" x14ac:dyDescent="0.2">
      <c r="T5897" s="11"/>
      <c r="U5897" s="11"/>
    </row>
    <row r="5898" spans="20:21" x14ac:dyDescent="0.2">
      <c r="T5898" s="11"/>
      <c r="U5898" s="11"/>
    </row>
    <row r="5899" spans="20:21" x14ac:dyDescent="0.2">
      <c r="T5899" s="11"/>
      <c r="U5899" s="11"/>
    </row>
    <row r="5900" spans="20:21" x14ac:dyDescent="0.2">
      <c r="T5900" s="11"/>
      <c r="U5900" s="11"/>
    </row>
    <row r="5901" spans="20:21" x14ac:dyDescent="0.2">
      <c r="T5901" s="11"/>
      <c r="U5901" s="11"/>
    </row>
    <row r="5902" spans="20:21" x14ac:dyDescent="0.2">
      <c r="T5902" s="11"/>
      <c r="U5902" s="11"/>
    </row>
    <row r="5903" spans="20:21" x14ac:dyDescent="0.2">
      <c r="T5903" s="11"/>
      <c r="U5903" s="11"/>
    </row>
    <row r="5904" spans="20:21" x14ac:dyDescent="0.2">
      <c r="T5904" s="11"/>
      <c r="U5904" s="11"/>
    </row>
    <row r="5905" spans="20:21" x14ac:dyDescent="0.2">
      <c r="T5905" s="11"/>
      <c r="U5905" s="11"/>
    </row>
    <row r="5906" spans="20:21" x14ac:dyDescent="0.2">
      <c r="T5906" s="11"/>
      <c r="U5906" s="11"/>
    </row>
    <row r="5907" spans="20:21" x14ac:dyDescent="0.2">
      <c r="T5907" s="11"/>
      <c r="U5907" s="11"/>
    </row>
    <row r="5908" spans="20:21" x14ac:dyDescent="0.2">
      <c r="T5908" s="11"/>
      <c r="U5908" s="11"/>
    </row>
    <row r="5909" spans="20:21" x14ac:dyDescent="0.2">
      <c r="T5909" s="11"/>
      <c r="U5909" s="11"/>
    </row>
    <row r="5910" spans="20:21" x14ac:dyDescent="0.2">
      <c r="T5910" s="11"/>
      <c r="U5910" s="11"/>
    </row>
    <row r="5911" spans="20:21" x14ac:dyDescent="0.2">
      <c r="T5911" s="11"/>
      <c r="U5911" s="11"/>
    </row>
    <row r="5912" spans="20:21" x14ac:dyDescent="0.2">
      <c r="T5912" s="11"/>
      <c r="U5912" s="11"/>
    </row>
    <row r="5913" spans="20:21" x14ac:dyDescent="0.2">
      <c r="T5913" s="11"/>
      <c r="U5913" s="11"/>
    </row>
    <row r="5914" spans="20:21" x14ac:dyDescent="0.2">
      <c r="T5914" s="11"/>
      <c r="U5914" s="11"/>
    </row>
    <row r="5915" spans="20:21" x14ac:dyDescent="0.2">
      <c r="T5915" s="11"/>
      <c r="U5915" s="11"/>
    </row>
    <row r="5916" spans="20:21" x14ac:dyDescent="0.2">
      <c r="T5916" s="11"/>
      <c r="U5916" s="11"/>
    </row>
    <row r="5917" spans="20:21" x14ac:dyDescent="0.2">
      <c r="T5917" s="11"/>
      <c r="U5917" s="11"/>
    </row>
    <row r="5918" spans="20:21" x14ac:dyDescent="0.2">
      <c r="T5918" s="11"/>
      <c r="U5918" s="11"/>
    </row>
    <row r="5919" spans="20:21" x14ac:dyDescent="0.2">
      <c r="T5919" s="11"/>
      <c r="U5919" s="11"/>
    </row>
    <row r="5920" spans="20:21" x14ac:dyDescent="0.2">
      <c r="T5920" s="11"/>
      <c r="U5920" s="11"/>
    </row>
    <row r="5921" spans="20:21" x14ac:dyDescent="0.2">
      <c r="T5921" s="11"/>
      <c r="U5921" s="11"/>
    </row>
    <row r="5922" spans="20:21" x14ac:dyDescent="0.2">
      <c r="T5922" s="11"/>
      <c r="U5922" s="11"/>
    </row>
    <row r="5923" spans="20:21" x14ac:dyDescent="0.2">
      <c r="T5923" s="11"/>
      <c r="U5923" s="11"/>
    </row>
    <row r="5924" spans="20:21" x14ac:dyDescent="0.2">
      <c r="T5924" s="11"/>
      <c r="U5924" s="11"/>
    </row>
    <row r="5925" spans="20:21" x14ac:dyDescent="0.2">
      <c r="T5925" s="11"/>
      <c r="U5925" s="11"/>
    </row>
    <row r="5926" spans="20:21" x14ac:dyDescent="0.2">
      <c r="T5926" s="11"/>
      <c r="U5926" s="11"/>
    </row>
    <row r="5927" spans="20:21" x14ac:dyDescent="0.2">
      <c r="T5927" s="11"/>
      <c r="U5927" s="11"/>
    </row>
    <row r="5928" spans="20:21" x14ac:dyDescent="0.2">
      <c r="T5928" s="11"/>
      <c r="U5928" s="11"/>
    </row>
    <row r="5929" spans="20:21" x14ac:dyDescent="0.2">
      <c r="T5929" s="11"/>
      <c r="U5929" s="11"/>
    </row>
    <row r="5930" spans="20:21" x14ac:dyDescent="0.2">
      <c r="T5930" s="11"/>
      <c r="U5930" s="11"/>
    </row>
    <row r="5931" spans="20:21" x14ac:dyDescent="0.2">
      <c r="T5931" s="11"/>
      <c r="U5931" s="11"/>
    </row>
    <row r="5932" spans="20:21" x14ac:dyDescent="0.2">
      <c r="T5932" s="11"/>
      <c r="U5932" s="11"/>
    </row>
    <row r="5933" spans="20:21" x14ac:dyDescent="0.2">
      <c r="T5933" s="11"/>
      <c r="U5933" s="11"/>
    </row>
    <row r="5934" spans="20:21" x14ac:dyDescent="0.2">
      <c r="T5934" s="11"/>
      <c r="U5934" s="11"/>
    </row>
    <row r="5935" spans="20:21" x14ac:dyDescent="0.2">
      <c r="T5935" s="11"/>
      <c r="U5935" s="11"/>
    </row>
    <row r="5936" spans="20:21" x14ac:dyDescent="0.2">
      <c r="T5936" s="11"/>
      <c r="U5936" s="11"/>
    </row>
    <row r="5937" spans="20:21" x14ac:dyDescent="0.2">
      <c r="T5937" s="11"/>
      <c r="U5937" s="11"/>
    </row>
    <row r="5938" spans="20:21" x14ac:dyDescent="0.2">
      <c r="T5938" s="11"/>
      <c r="U5938" s="11"/>
    </row>
    <row r="5939" spans="20:21" x14ac:dyDescent="0.2">
      <c r="T5939" s="11"/>
      <c r="U5939" s="11"/>
    </row>
    <row r="5940" spans="20:21" x14ac:dyDescent="0.2">
      <c r="T5940" s="11"/>
      <c r="U5940" s="11"/>
    </row>
    <row r="5941" spans="20:21" x14ac:dyDescent="0.2">
      <c r="T5941" s="11"/>
      <c r="U5941" s="11"/>
    </row>
    <row r="5942" spans="20:21" x14ac:dyDescent="0.2">
      <c r="T5942" s="11"/>
      <c r="U5942" s="11"/>
    </row>
    <row r="5943" spans="20:21" x14ac:dyDescent="0.2">
      <c r="T5943" s="11"/>
      <c r="U5943" s="11"/>
    </row>
    <row r="5944" spans="20:21" x14ac:dyDescent="0.2">
      <c r="T5944" s="11"/>
      <c r="U5944" s="11"/>
    </row>
    <row r="5945" spans="20:21" x14ac:dyDescent="0.2">
      <c r="T5945" s="11"/>
      <c r="U5945" s="11"/>
    </row>
    <row r="5946" spans="20:21" x14ac:dyDescent="0.2">
      <c r="T5946" s="11"/>
      <c r="U5946" s="11"/>
    </row>
    <row r="5947" spans="20:21" x14ac:dyDescent="0.2">
      <c r="T5947" s="11"/>
      <c r="U5947" s="11"/>
    </row>
    <row r="5948" spans="20:21" x14ac:dyDescent="0.2">
      <c r="T5948" s="11"/>
      <c r="U5948" s="11"/>
    </row>
    <row r="5949" spans="20:21" x14ac:dyDescent="0.2">
      <c r="T5949" s="11"/>
      <c r="U5949" s="11"/>
    </row>
    <row r="5950" spans="20:21" x14ac:dyDescent="0.2">
      <c r="T5950" s="11"/>
      <c r="U5950" s="11"/>
    </row>
    <row r="5951" spans="20:21" x14ac:dyDescent="0.2">
      <c r="T5951" s="11"/>
      <c r="U5951" s="11"/>
    </row>
    <row r="5952" spans="20:21" x14ac:dyDescent="0.2">
      <c r="T5952" s="11"/>
      <c r="U5952" s="11"/>
    </row>
    <row r="5953" spans="20:21" x14ac:dyDescent="0.2">
      <c r="T5953" s="11"/>
      <c r="U5953" s="11"/>
    </row>
    <row r="5954" spans="20:21" x14ac:dyDescent="0.2">
      <c r="T5954" s="11"/>
      <c r="U5954" s="11"/>
    </row>
    <row r="5955" spans="20:21" x14ac:dyDescent="0.2">
      <c r="T5955" s="11"/>
      <c r="U5955" s="11"/>
    </row>
    <row r="5956" spans="20:21" x14ac:dyDescent="0.2">
      <c r="T5956" s="11"/>
      <c r="U5956" s="11"/>
    </row>
    <row r="5957" spans="20:21" x14ac:dyDescent="0.2">
      <c r="T5957" s="11"/>
      <c r="U5957" s="11"/>
    </row>
    <row r="5958" spans="20:21" x14ac:dyDescent="0.2">
      <c r="T5958" s="11"/>
      <c r="U5958" s="11"/>
    </row>
    <row r="5959" spans="20:21" x14ac:dyDescent="0.2">
      <c r="T5959" s="11"/>
      <c r="U5959" s="11"/>
    </row>
    <row r="5960" spans="20:21" x14ac:dyDescent="0.2">
      <c r="T5960" s="11"/>
      <c r="U5960" s="11"/>
    </row>
    <row r="5961" spans="20:21" x14ac:dyDescent="0.2">
      <c r="T5961" s="11"/>
      <c r="U5961" s="11"/>
    </row>
    <row r="5962" spans="20:21" x14ac:dyDescent="0.2">
      <c r="T5962" s="11"/>
      <c r="U5962" s="11"/>
    </row>
    <row r="5963" spans="20:21" x14ac:dyDescent="0.2">
      <c r="T5963" s="11"/>
      <c r="U5963" s="11"/>
    </row>
    <row r="5964" spans="20:21" x14ac:dyDescent="0.2">
      <c r="T5964" s="11"/>
      <c r="U5964" s="11"/>
    </row>
    <row r="5965" spans="20:21" x14ac:dyDescent="0.2">
      <c r="T5965" s="11"/>
      <c r="U5965" s="11"/>
    </row>
    <row r="5966" spans="20:21" x14ac:dyDescent="0.2">
      <c r="T5966" s="11"/>
      <c r="U5966" s="11"/>
    </row>
    <row r="5967" spans="20:21" x14ac:dyDescent="0.2">
      <c r="T5967" s="11"/>
      <c r="U5967" s="11"/>
    </row>
    <row r="5968" spans="20:21" x14ac:dyDescent="0.2">
      <c r="T5968" s="11"/>
      <c r="U5968" s="11"/>
    </row>
    <row r="5969" spans="20:21" x14ac:dyDescent="0.2">
      <c r="T5969" s="11"/>
      <c r="U5969" s="11"/>
    </row>
    <row r="5970" spans="20:21" x14ac:dyDescent="0.2">
      <c r="T5970" s="11"/>
      <c r="U5970" s="11"/>
    </row>
    <row r="5971" spans="20:21" x14ac:dyDescent="0.2">
      <c r="T5971" s="11"/>
      <c r="U5971" s="11"/>
    </row>
    <row r="5972" spans="20:21" x14ac:dyDescent="0.2">
      <c r="T5972" s="11"/>
      <c r="U5972" s="11"/>
    </row>
    <row r="5973" spans="20:21" x14ac:dyDescent="0.2">
      <c r="T5973" s="11"/>
      <c r="U5973" s="11"/>
    </row>
    <row r="5974" spans="20:21" x14ac:dyDescent="0.2">
      <c r="T5974" s="11"/>
      <c r="U5974" s="11"/>
    </row>
    <row r="5975" spans="20:21" x14ac:dyDescent="0.2">
      <c r="T5975" s="11"/>
      <c r="U5975" s="11"/>
    </row>
    <row r="5976" spans="20:21" x14ac:dyDescent="0.2">
      <c r="T5976" s="11"/>
      <c r="U5976" s="11"/>
    </row>
    <row r="5977" spans="20:21" x14ac:dyDescent="0.2">
      <c r="T5977" s="11"/>
      <c r="U5977" s="11"/>
    </row>
    <row r="5978" spans="20:21" x14ac:dyDescent="0.2">
      <c r="T5978" s="11"/>
      <c r="U5978" s="11"/>
    </row>
    <row r="5979" spans="20:21" x14ac:dyDescent="0.2">
      <c r="T5979" s="11"/>
      <c r="U5979" s="11"/>
    </row>
    <row r="5980" spans="20:21" x14ac:dyDescent="0.2">
      <c r="T5980" s="11"/>
      <c r="U5980" s="11"/>
    </row>
    <row r="5981" spans="20:21" x14ac:dyDescent="0.2">
      <c r="T5981" s="11"/>
      <c r="U5981" s="11"/>
    </row>
    <row r="5982" spans="20:21" x14ac:dyDescent="0.2">
      <c r="T5982" s="11"/>
      <c r="U5982" s="11"/>
    </row>
    <row r="5983" spans="20:21" x14ac:dyDescent="0.2">
      <c r="T5983" s="11"/>
      <c r="U5983" s="11"/>
    </row>
    <row r="5984" spans="20:21" x14ac:dyDescent="0.2">
      <c r="T5984" s="11"/>
      <c r="U5984" s="11"/>
    </row>
    <row r="5985" spans="20:21" x14ac:dyDescent="0.2">
      <c r="T5985" s="11"/>
      <c r="U5985" s="11"/>
    </row>
    <row r="5986" spans="20:21" x14ac:dyDescent="0.2">
      <c r="T5986" s="11"/>
      <c r="U5986" s="11"/>
    </row>
    <row r="5987" spans="20:21" x14ac:dyDescent="0.2">
      <c r="T5987" s="11"/>
      <c r="U5987" s="11"/>
    </row>
    <row r="5988" spans="20:21" x14ac:dyDescent="0.2">
      <c r="T5988" s="11"/>
      <c r="U5988" s="11"/>
    </row>
    <row r="5989" spans="20:21" x14ac:dyDescent="0.2">
      <c r="T5989" s="11"/>
      <c r="U5989" s="11"/>
    </row>
    <row r="5990" spans="20:21" x14ac:dyDescent="0.2">
      <c r="T5990" s="11"/>
      <c r="U5990" s="11"/>
    </row>
    <row r="5991" spans="20:21" x14ac:dyDescent="0.2">
      <c r="T5991" s="11"/>
      <c r="U5991" s="11"/>
    </row>
    <row r="5992" spans="20:21" x14ac:dyDescent="0.2">
      <c r="T5992" s="11"/>
      <c r="U5992" s="11"/>
    </row>
    <row r="5993" spans="20:21" x14ac:dyDescent="0.2">
      <c r="T5993" s="11"/>
      <c r="U5993" s="11"/>
    </row>
    <row r="5994" spans="20:21" x14ac:dyDescent="0.2">
      <c r="T5994" s="11"/>
      <c r="U5994" s="11"/>
    </row>
    <row r="5995" spans="20:21" x14ac:dyDescent="0.2">
      <c r="T5995" s="11"/>
      <c r="U5995" s="11"/>
    </row>
    <row r="5996" spans="20:21" x14ac:dyDescent="0.2">
      <c r="T5996" s="11"/>
      <c r="U5996" s="11"/>
    </row>
    <row r="5997" spans="20:21" x14ac:dyDescent="0.2">
      <c r="T5997" s="11"/>
      <c r="U5997" s="11"/>
    </row>
    <row r="5998" spans="20:21" x14ac:dyDescent="0.2">
      <c r="T5998" s="11"/>
      <c r="U5998" s="11"/>
    </row>
    <row r="5999" spans="20:21" x14ac:dyDescent="0.2">
      <c r="T5999" s="11"/>
      <c r="U5999" s="11"/>
    </row>
    <row r="6000" spans="20:21" x14ac:dyDescent="0.2">
      <c r="T6000" s="11"/>
      <c r="U6000" s="11"/>
    </row>
    <row r="6001" spans="20:21" x14ac:dyDescent="0.2">
      <c r="T6001" s="11"/>
      <c r="U6001" s="11"/>
    </row>
    <row r="6002" spans="20:21" x14ac:dyDescent="0.2">
      <c r="T6002" s="11"/>
      <c r="U6002" s="11"/>
    </row>
    <row r="6003" spans="20:21" x14ac:dyDescent="0.2">
      <c r="T6003" s="11"/>
      <c r="U6003" s="11"/>
    </row>
    <row r="6004" spans="20:21" x14ac:dyDescent="0.2">
      <c r="T6004" s="11"/>
      <c r="U6004" s="11"/>
    </row>
    <row r="6005" spans="20:21" x14ac:dyDescent="0.2">
      <c r="T6005" s="11"/>
      <c r="U6005" s="11"/>
    </row>
    <row r="6006" spans="20:21" x14ac:dyDescent="0.2">
      <c r="T6006" s="11"/>
      <c r="U6006" s="11"/>
    </row>
    <row r="6007" spans="20:21" x14ac:dyDescent="0.2">
      <c r="T6007" s="11"/>
      <c r="U6007" s="11"/>
    </row>
    <row r="6008" spans="20:21" x14ac:dyDescent="0.2">
      <c r="T6008" s="11"/>
      <c r="U6008" s="11"/>
    </row>
    <row r="6009" spans="20:21" x14ac:dyDescent="0.2">
      <c r="T6009" s="11"/>
      <c r="U6009" s="11"/>
    </row>
    <row r="6010" spans="20:21" x14ac:dyDescent="0.2">
      <c r="T6010" s="11"/>
      <c r="U6010" s="11"/>
    </row>
    <row r="6011" spans="20:21" x14ac:dyDescent="0.2">
      <c r="T6011" s="11"/>
      <c r="U6011" s="11"/>
    </row>
    <row r="6012" spans="20:21" x14ac:dyDescent="0.2">
      <c r="T6012" s="11"/>
      <c r="U6012" s="11"/>
    </row>
    <row r="6013" spans="20:21" x14ac:dyDescent="0.2">
      <c r="T6013" s="11"/>
      <c r="U6013" s="11"/>
    </row>
    <row r="6014" spans="20:21" x14ac:dyDescent="0.2">
      <c r="T6014" s="11"/>
      <c r="U6014" s="11"/>
    </row>
    <row r="6015" spans="20:21" x14ac:dyDescent="0.2">
      <c r="T6015" s="11"/>
      <c r="U6015" s="11"/>
    </row>
    <row r="6016" spans="20:21" x14ac:dyDescent="0.2">
      <c r="T6016" s="11"/>
      <c r="U6016" s="11"/>
    </row>
    <row r="6017" spans="20:21" x14ac:dyDescent="0.2">
      <c r="T6017" s="11"/>
      <c r="U6017" s="11"/>
    </row>
    <row r="6018" spans="20:21" x14ac:dyDescent="0.2">
      <c r="T6018" s="11"/>
      <c r="U6018" s="11"/>
    </row>
    <row r="6019" spans="20:21" x14ac:dyDescent="0.2">
      <c r="T6019" s="11"/>
      <c r="U6019" s="11"/>
    </row>
    <row r="6020" spans="20:21" x14ac:dyDescent="0.2">
      <c r="T6020" s="11"/>
      <c r="U6020" s="11"/>
    </row>
    <row r="6021" spans="20:21" x14ac:dyDescent="0.2">
      <c r="T6021" s="11"/>
      <c r="U6021" s="11"/>
    </row>
    <row r="6022" spans="20:21" x14ac:dyDescent="0.2">
      <c r="T6022" s="11"/>
      <c r="U6022" s="11"/>
    </row>
    <row r="6023" spans="20:21" x14ac:dyDescent="0.2">
      <c r="T6023" s="11"/>
      <c r="U6023" s="11"/>
    </row>
    <row r="6024" spans="20:21" x14ac:dyDescent="0.2">
      <c r="T6024" s="11"/>
      <c r="U6024" s="11"/>
    </row>
    <row r="6025" spans="20:21" x14ac:dyDescent="0.2">
      <c r="T6025" s="11"/>
      <c r="U6025" s="11"/>
    </row>
    <row r="6026" spans="20:21" x14ac:dyDescent="0.2">
      <c r="T6026" s="11"/>
      <c r="U6026" s="11"/>
    </row>
    <row r="6027" spans="20:21" x14ac:dyDescent="0.2">
      <c r="T6027" s="11"/>
      <c r="U6027" s="11"/>
    </row>
    <row r="6028" spans="20:21" x14ac:dyDescent="0.2">
      <c r="T6028" s="11"/>
      <c r="U6028" s="11"/>
    </row>
    <row r="6029" spans="20:21" x14ac:dyDescent="0.2">
      <c r="T6029" s="11"/>
      <c r="U6029" s="11"/>
    </row>
    <row r="6030" spans="20:21" x14ac:dyDescent="0.2">
      <c r="T6030" s="11"/>
      <c r="U6030" s="11"/>
    </row>
    <row r="6031" spans="20:21" x14ac:dyDescent="0.2">
      <c r="T6031" s="11"/>
      <c r="U6031" s="11"/>
    </row>
    <row r="6032" spans="20:21" x14ac:dyDescent="0.2">
      <c r="T6032" s="11"/>
      <c r="U6032" s="11"/>
    </row>
    <row r="6033" spans="20:21" x14ac:dyDescent="0.2">
      <c r="T6033" s="11"/>
      <c r="U6033" s="11"/>
    </row>
    <row r="6034" spans="20:21" x14ac:dyDescent="0.2">
      <c r="T6034" s="11"/>
      <c r="U6034" s="11"/>
    </row>
    <row r="6035" spans="20:21" x14ac:dyDescent="0.2">
      <c r="T6035" s="11"/>
      <c r="U6035" s="11"/>
    </row>
    <row r="6036" spans="20:21" x14ac:dyDescent="0.2">
      <c r="T6036" s="11"/>
      <c r="U6036" s="11"/>
    </row>
    <row r="6037" spans="20:21" x14ac:dyDescent="0.2">
      <c r="T6037" s="11"/>
      <c r="U6037" s="11"/>
    </row>
    <row r="6038" spans="20:21" x14ac:dyDescent="0.2">
      <c r="T6038" s="11"/>
      <c r="U6038" s="11"/>
    </row>
    <row r="6039" spans="20:21" x14ac:dyDescent="0.2">
      <c r="T6039" s="11"/>
      <c r="U6039" s="11"/>
    </row>
    <row r="6040" spans="20:21" x14ac:dyDescent="0.2">
      <c r="T6040" s="11"/>
      <c r="U6040" s="11"/>
    </row>
    <row r="6041" spans="20:21" x14ac:dyDescent="0.2">
      <c r="T6041" s="11"/>
      <c r="U6041" s="11"/>
    </row>
    <row r="6042" spans="20:21" x14ac:dyDescent="0.2">
      <c r="T6042" s="11"/>
      <c r="U6042" s="11"/>
    </row>
    <row r="6043" spans="20:21" x14ac:dyDescent="0.2">
      <c r="T6043" s="11"/>
      <c r="U6043" s="11"/>
    </row>
    <row r="6044" spans="20:21" x14ac:dyDescent="0.2">
      <c r="T6044" s="11"/>
      <c r="U6044" s="11"/>
    </row>
    <row r="6045" spans="20:21" x14ac:dyDescent="0.2">
      <c r="T6045" s="11"/>
      <c r="U6045" s="11"/>
    </row>
    <row r="6046" spans="20:21" x14ac:dyDescent="0.2">
      <c r="T6046" s="11"/>
      <c r="U6046" s="11"/>
    </row>
    <row r="6047" spans="20:21" x14ac:dyDescent="0.2">
      <c r="T6047" s="11"/>
      <c r="U6047" s="11"/>
    </row>
    <row r="6048" spans="20:21" x14ac:dyDescent="0.2">
      <c r="T6048" s="11"/>
      <c r="U6048" s="11"/>
    </row>
    <row r="6049" spans="20:21" x14ac:dyDescent="0.2">
      <c r="T6049" s="11"/>
      <c r="U6049" s="11"/>
    </row>
    <row r="6050" spans="20:21" x14ac:dyDescent="0.2">
      <c r="T6050" s="11"/>
      <c r="U6050" s="11"/>
    </row>
    <row r="6051" spans="20:21" x14ac:dyDescent="0.2">
      <c r="T6051" s="11"/>
      <c r="U6051" s="11"/>
    </row>
    <row r="6052" spans="20:21" x14ac:dyDescent="0.2">
      <c r="T6052" s="11"/>
      <c r="U6052" s="11"/>
    </row>
    <row r="6053" spans="20:21" x14ac:dyDescent="0.2">
      <c r="T6053" s="11"/>
      <c r="U6053" s="11"/>
    </row>
    <row r="6054" spans="20:21" x14ac:dyDescent="0.2">
      <c r="T6054" s="11"/>
      <c r="U6054" s="11"/>
    </row>
    <row r="6055" spans="20:21" x14ac:dyDescent="0.2">
      <c r="T6055" s="11"/>
      <c r="U6055" s="11"/>
    </row>
    <row r="6056" spans="20:21" x14ac:dyDescent="0.2">
      <c r="T6056" s="11"/>
      <c r="U6056" s="11"/>
    </row>
    <row r="6057" spans="20:21" x14ac:dyDescent="0.2">
      <c r="T6057" s="11"/>
      <c r="U6057" s="11"/>
    </row>
    <row r="6058" spans="20:21" x14ac:dyDescent="0.2">
      <c r="T6058" s="11"/>
      <c r="U6058" s="11"/>
    </row>
    <row r="6059" spans="20:21" x14ac:dyDescent="0.2">
      <c r="T6059" s="11"/>
      <c r="U6059" s="11"/>
    </row>
    <row r="6060" spans="20:21" x14ac:dyDescent="0.2">
      <c r="T6060" s="11"/>
      <c r="U6060" s="11"/>
    </row>
    <row r="6061" spans="20:21" x14ac:dyDescent="0.2">
      <c r="T6061" s="11"/>
      <c r="U6061" s="11"/>
    </row>
    <row r="6062" spans="20:21" x14ac:dyDescent="0.2">
      <c r="T6062" s="11"/>
      <c r="U6062" s="11"/>
    </row>
    <row r="6063" spans="20:21" x14ac:dyDescent="0.2">
      <c r="T6063" s="11"/>
      <c r="U6063" s="11"/>
    </row>
    <row r="6064" spans="20:21" x14ac:dyDescent="0.2">
      <c r="T6064" s="11"/>
      <c r="U6064" s="11"/>
    </row>
    <row r="6065" spans="20:21" x14ac:dyDescent="0.2">
      <c r="T6065" s="11"/>
      <c r="U6065" s="11"/>
    </row>
    <row r="6066" spans="20:21" x14ac:dyDescent="0.2">
      <c r="T6066" s="11"/>
      <c r="U6066" s="11"/>
    </row>
    <row r="6067" spans="20:21" x14ac:dyDescent="0.2">
      <c r="T6067" s="11"/>
      <c r="U6067" s="11"/>
    </row>
    <row r="6068" spans="20:21" x14ac:dyDescent="0.2">
      <c r="T6068" s="11"/>
      <c r="U6068" s="11"/>
    </row>
    <row r="6069" spans="20:21" x14ac:dyDescent="0.2">
      <c r="T6069" s="11"/>
      <c r="U6069" s="11"/>
    </row>
    <row r="6070" spans="20:21" x14ac:dyDescent="0.2">
      <c r="T6070" s="11"/>
      <c r="U6070" s="11"/>
    </row>
    <row r="6071" spans="20:21" x14ac:dyDescent="0.2">
      <c r="T6071" s="11"/>
      <c r="U6071" s="11"/>
    </row>
    <row r="6072" spans="20:21" x14ac:dyDescent="0.2">
      <c r="T6072" s="11"/>
      <c r="U6072" s="11"/>
    </row>
    <row r="6073" spans="20:21" x14ac:dyDescent="0.2">
      <c r="T6073" s="11"/>
      <c r="U6073" s="11"/>
    </row>
    <row r="6074" spans="20:21" x14ac:dyDescent="0.2">
      <c r="T6074" s="11"/>
      <c r="U6074" s="11"/>
    </row>
    <row r="6075" spans="20:21" x14ac:dyDescent="0.2">
      <c r="T6075" s="11"/>
      <c r="U6075" s="11"/>
    </row>
    <row r="6076" spans="20:21" x14ac:dyDescent="0.2">
      <c r="T6076" s="11"/>
      <c r="U6076" s="11"/>
    </row>
    <row r="6077" spans="20:21" x14ac:dyDescent="0.2">
      <c r="T6077" s="11"/>
      <c r="U6077" s="11"/>
    </row>
    <row r="6078" spans="20:21" x14ac:dyDescent="0.2">
      <c r="T6078" s="11"/>
      <c r="U6078" s="11"/>
    </row>
    <row r="6079" spans="20:21" x14ac:dyDescent="0.2">
      <c r="T6079" s="11"/>
      <c r="U6079" s="11"/>
    </row>
    <row r="6080" spans="20:21" x14ac:dyDescent="0.2">
      <c r="T6080" s="11"/>
      <c r="U6080" s="11"/>
    </row>
    <row r="6081" spans="20:21" x14ac:dyDescent="0.2">
      <c r="T6081" s="11"/>
      <c r="U6081" s="11"/>
    </row>
    <row r="6082" spans="20:21" x14ac:dyDescent="0.2">
      <c r="T6082" s="11"/>
      <c r="U6082" s="11"/>
    </row>
    <row r="6083" spans="20:21" x14ac:dyDescent="0.2">
      <c r="T6083" s="11"/>
      <c r="U6083" s="11"/>
    </row>
    <row r="6084" spans="20:21" x14ac:dyDescent="0.2">
      <c r="T6084" s="11"/>
      <c r="U6084" s="11"/>
    </row>
    <row r="6085" spans="20:21" x14ac:dyDescent="0.2">
      <c r="T6085" s="11"/>
      <c r="U6085" s="11"/>
    </row>
    <row r="6086" spans="20:21" x14ac:dyDescent="0.2">
      <c r="T6086" s="11"/>
      <c r="U6086" s="11"/>
    </row>
    <row r="6087" spans="20:21" x14ac:dyDescent="0.2">
      <c r="T6087" s="11"/>
      <c r="U6087" s="11"/>
    </row>
    <row r="6088" spans="20:21" x14ac:dyDescent="0.2">
      <c r="T6088" s="11"/>
      <c r="U6088" s="11"/>
    </row>
    <row r="6089" spans="20:21" x14ac:dyDescent="0.2">
      <c r="T6089" s="11"/>
      <c r="U6089" s="11"/>
    </row>
    <row r="6090" spans="20:21" x14ac:dyDescent="0.2">
      <c r="T6090" s="11"/>
      <c r="U6090" s="11"/>
    </row>
    <row r="6091" spans="20:21" x14ac:dyDescent="0.2">
      <c r="T6091" s="11"/>
      <c r="U6091" s="11"/>
    </row>
    <row r="6092" spans="20:21" x14ac:dyDescent="0.2">
      <c r="T6092" s="11"/>
      <c r="U6092" s="11"/>
    </row>
    <row r="6093" spans="20:21" x14ac:dyDescent="0.2">
      <c r="T6093" s="11"/>
      <c r="U6093" s="11"/>
    </row>
    <row r="6094" spans="20:21" x14ac:dyDescent="0.2">
      <c r="T6094" s="11"/>
      <c r="U6094" s="11"/>
    </row>
    <row r="6095" spans="20:21" x14ac:dyDescent="0.2">
      <c r="T6095" s="11"/>
      <c r="U6095" s="11"/>
    </row>
    <row r="6096" spans="20:21" x14ac:dyDescent="0.2">
      <c r="T6096" s="11"/>
      <c r="U6096" s="11"/>
    </row>
    <row r="6097" spans="20:21" x14ac:dyDescent="0.2">
      <c r="T6097" s="11"/>
      <c r="U6097" s="11"/>
    </row>
    <row r="6098" spans="20:21" x14ac:dyDescent="0.2">
      <c r="T6098" s="11"/>
      <c r="U6098" s="11"/>
    </row>
    <row r="6099" spans="20:21" x14ac:dyDescent="0.2">
      <c r="T6099" s="11"/>
      <c r="U6099" s="11"/>
    </row>
    <row r="6100" spans="20:21" x14ac:dyDescent="0.2">
      <c r="T6100" s="11"/>
      <c r="U6100" s="11"/>
    </row>
    <row r="6101" spans="20:21" x14ac:dyDescent="0.2">
      <c r="T6101" s="11"/>
      <c r="U6101" s="11"/>
    </row>
    <row r="6102" spans="20:21" x14ac:dyDescent="0.2">
      <c r="T6102" s="11"/>
      <c r="U6102" s="11"/>
    </row>
    <row r="6103" spans="20:21" x14ac:dyDescent="0.2">
      <c r="T6103" s="11"/>
      <c r="U6103" s="11"/>
    </row>
    <row r="6104" spans="20:21" x14ac:dyDescent="0.2">
      <c r="T6104" s="11"/>
      <c r="U6104" s="11"/>
    </row>
    <row r="6105" spans="20:21" x14ac:dyDescent="0.2">
      <c r="T6105" s="11"/>
      <c r="U6105" s="11"/>
    </row>
    <row r="6106" spans="20:21" x14ac:dyDescent="0.2">
      <c r="T6106" s="11"/>
      <c r="U6106" s="11"/>
    </row>
    <row r="6107" spans="20:21" x14ac:dyDescent="0.2">
      <c r="T6107" s="11"/>
      <c r="U6107" s="11"/>
    </row>
    <row r="6108" spans="20:21" x14ac:dyDescent="0.2">
      <c r="T6108" s="11"/>
      <c r="U6108" s="11"/>
    </row>
    <row r="6109" spans="20:21" x14ac:dyDescent="0.2">
      <c r="T6109" s="11"/>
      <c r="U6109" s="11"/>
    </row>
    <row r="6110" spans="20:21" x14ac:dyDescent="0.2">
      <c r="T6110" s="11"/>
      <c r="U6110" s="11"/>
    </row>
    <row r="6111" spans="20:21" x14ac:dyDescent="0.2">
      <c r="T6111" s="11"/>
      <c r="U6111" s="11"/>
    </row>
    <row r="6112" spans="20:21" x14ac:dyDescent="0.2">
      <c r="T6112" s="11"/>
      <c r="U6112" s="11"/>
    </row>
    <row r="6113" spans="20:21" x14ac:dyDescent="0.2">
      <c r="T6113" s="11"/>
      <c r="U6113" s="11"/>
    </row>
    <row r="6114" spans="20:21" x14ac:dyDescent="0.2">
      <c r="T6114" s="11"/>
      <c r="U6114" s="11"/>
    </row>
    <row r="6115" spans="20:21" x14ac:dyDescent="0.2">
      <c r="T6115" s="11"/>
      <c r="U6115" s="11"/>
    </row>
    <row r="6116" spans="20:21" x14ac:dyDescent="0.2">
      <c r="T6116" s="11"/>
      <c r="U6116" s="11"/>
    </row>
    <row r="6117" spans="20:21" x14ac:dyDescent="0.2">
      <c r="T6117" s="11"/>
      <c r="U6117" s="11"/>
    </row>
    <row r="6118" spans="20:21" x14ac:dyDescent="0.2">
      <c r="T6118" s="11"/>
      <c r="U6118" s="11"/>
    </row>
    <row r="6119" spans="20:21" x14ac:dyDescent="0.2">
      <c r="T6119" s="11"/>
      <c r="U6119" s="11"/>
    </row>
    <row r="6120" spans="20:21" x14ac:dyDescent="0.2">
      <c r="T6120" s="11"/>
      <c r="U6120" s="11"/>
    </row>
    <row r="6121" spans="20:21" x14ac:dyDescent="0.2">
      <c r="T6121" s="11"/>
      <c r="U6121" s="11"/>
    </row>
    <row r="6122" spans="20:21" x14ac:dyDescent="0.2">
      <c r="T6122" s="11"/>
      <c r="U6122" s="11"/>
    </row>
    <row r="6123" spans="20:21" x14ac:dyDescent="0.2">
      <c r="T6123" s="11"/>
      <c r="U6123" s="11"/>
    </row>
    <row r="6124" spans="20:21" x14ac:dyDescent="0.2">
      <c r="T6124" s="11"/>
      <c r="U6124" s="11"/>
    </row>
    <row r="6125" spans="20:21" x14ac:dyDescent="0.2">
      <c r="T6125" s="11"/>
      <c r="U6125" s="11"/>
    </row>
    <row r="6126" spans="20:21" x14ac:dyDescent="0.2">
      <c r="T6126" s="11"/>
      <c r="U6126" s="11"/>
    </row>
    <row r="6127" spans="20:21" x14ac:dyDescent="0.2">
      <c r="T6127" s="11"/>
      <c r="U6127" s="11"/>
    </row>
    <row r="6128" spans="20:21" x14ac:dyDescent="0.2">
      <c r="T6128" s="11"/>
      <c r="U6128" s="11"/>
    </row>
    <row r="6129" spans="20:21" x14ac:dyDescent="0.2">
      <c r="T6129" s="11"/>
      <c r="U6129" s="11"/>
    </row>
    <row r="6130" spans="20:21" x14ac:dyDescent="0.2">
      <c r="T6130" s="11"/>
      <c r="U6130" s="11"/>
    </row>
    <row r="6131" spans="20:21" x14ac:dyDescent="0.2">
      <c r="T6131" s="11"/>
      <c r="U6131" s="11"/>
    </row>
    <row r="6132" spans="20:21" x14ac:dyDescent="0.2">
      <c r="T6132" s="11"/>
      <c r="U6132" s="11"/>
    </row>
    <row r="6133" spans="20:21" x14ac:dyDescent="0.2">
      <c r="T6133" s="11"/>
      <c r="U6133" s="11"/>
    </row>
    <row r="6134" spans="20:21" x14ac:dyDescent="0.2">
      <c r="T6134" s="11"/>
      <c r="U6134" s="11"/>
    </row>
    <row r="6135" spans="20:21" x14ac:dyDescent="0.2">
      <c r="T6135" s="11"/>
      <c r="U6135" s="11"/>
    </row>
    <row r="6136" spans="20:21" x14ac:dyDescent="0.2">
      <c r="T6136" s="11"/>
      <c r="U6136" s="11"/>
    </row>
    <row r="6137" spans="20:21" x14ac:dyDescent="0.2">
      <c r="T6137" s="11"/>
      <c r="U6137" s="11"/>
    </row>
    <row r="6138" spans="20:21" x14ac:dyDescent="0.2">
      <c r="T6138" s="11"/>
      <c r="U6138" s="11"/>
    </row>
    <row r="6139" spans="20:21" x14ac:dyDescent="0.2">
      <c r="T6139" s="11"/>
      <c r="U6139" s="11"/>
    </row>
    <row r="6140" spans="20:21" x14ac:dyDescent="0.2">
      <c r="T6140" s="11"/>
      <c r="U6140" s="11"/>
    </row>
    <row r="6141" spans="20:21" x14ac:dyDescent="0.2">
      <c r="T6141" s="11"/>
      <c r="U6141" s="11"/>
    </row>
    <row r="6142" spans="20:21" x14ac:dyDescent="0.2">
      <c r="T6142" s="11"/>
      <c r="U6142" s="11"/>
    </row>
    <row r="6143" spans="20:21" x14ac:dyDescent="0.2">
      <c r="T6143" s="11"/>
      <c r="U6143" s="11"/>
    </row>
    <row r="6144" spans="20:21" x14ac:dyDescent="0.2">
      <c r="T6144" s="11"/>
      <c r="U6144" s="11"/>
    </row>
    <row r="6145" spans="20:21" x14ac:dyDescent="0.2">
      <c r="T6145" s="11"/>
      <c r="U6145" s="11"/>
    </row>
    <row r="6146" spans="20:21" x14ac:dyDescent="0.2">
      <c r="T6146" s="11"/>
      <c r="U6146" s="11"/>
    </row>
    <row r="6147" spans="20:21" x14ac:dyDescent="0.2">
      <c r="T6147" s="11"/>
      <c r="U6147" s="11"/>
    </row>
    <row r="6148" spans="20:21" x14ac:dyDescent="0.2">
      <c r="T6148" s="11"/>
      <c r="U6148" s="11"/>
    </row>
    <row r="6149" spans="20:21" x14ac:dyDescent="0.2">
      <c r="T6149" s="11"/>
      <c r="U6149" s="11"/>
    </row>
    <row r="6150" spans="20:21" x14ac:dyDescent="0.2">
      <c r="T6150" s="11"/>
      <c r="U6150" s="11"/>
    </row>
    <row r="6151" spans="20:21" x14ac:dyDescent="0.2">
      <c r="T6151" s="11"/>
      <c r="U6151" s="11"/>
    </row>
    <row r="6152" spans="20:21" x14ac:dyDescent="0.2">
      <c r="T6152" s="11"/>
      <c r="U6152" s="11"/>
    </row>
    <row r="6153" spans="20:21" x14ac:dyDescent="0.2">
      <c r="T6153" s="11"/>
      <c r="U6153" s="11"/>
    </row>
    <row r="6154" spans="20:21" x14ac:dyDescent="0.2">
      <c r="T6154" s="11"/>
      <c r="U6154" s="11"/>
    </row>
    <row r="6155" spans="20:21" x14ac:dyDescent="0.2">
      <c r="T6155" s="11"/>
      <c r="U6155" s="11"/>
    </row>
    <row r="6156" spans="20:21" x14ac:dyDescent="0.2">
      <c r="T6156" s="11"/>
      <c r="U6156" s="11"/>
    </row>
    <row r="6157" spans="20:21" x14ac:dyDescent="0.2">
      <c r="T6157" s="11"/>
      <c r="U6157" s="11"/>
    </row>
    <row r="6158" spans="20:21" x14ac:dyDescent="0.2">
      <c r="T6158" s="11"/>
      <c r="U6158" s="11"/>
    </row>
    <row r="6159" spans="20:21" x14ac:dyDescent="0.2">
      <c r="T6159" s="11"/>
      <c r="U6159" s="11"/>
    </row>
    <row r="6160" spans="20:21" x14ac:dyDescent="0.2">
      <c r="T6160" s="11"/>
      <c r="U6160" s="11"/>
    </row>
    <row r="6161" spans="20:21" x14ac:dyDescent="0.2">
      <c r="T6161" s="11"/>
      <c r="U6161" s="11"/>
    </row>
    <row r="6162" spans="20:21" x14ac:dyDescent="0.2">
      <c r="T6162" s="11"/>
      <c r="U6162" s="11"/>
    </row>
    <row r="6163" spans="20:21" x14ac:dyDescent="0.2">
      <c r="T6163" s="11"/>
      <c r="U6163" s="11"/>
    </row>
    <row r="6164" spans="20:21" x14ac:dyDescent="0.2">
      <c r="T6164" s="11"/>
      <c r="U6164" s="11"/>
    </row>
    <row r="6165" spans="20:21" x14ac:dyDescent="0.2">
      <c r="T6165" s="11"/>
      <c r="U6165" s="11"/>
    </row>
    <row r="6166" spans="20:21" x14ac:dyDescent="0.2">
      <c r="T6166" s="11"/>
      <c r="U6166" s="11"/>
    </row>
    <row r="6167" spans="20:21" x14ac:dyDescent="0.2">
      <c r="T6167" s="11"/>
      <c r="U6167" s="11"/>
    </row>
    <row r="6168" spans="20:21" x14ac:dyDescent="0.2">
      <c r="T6168" s="11"/>
      <c r="U6168" s="11"/>
    </row>
    <row r="6169" spans="20:21" x14ac:dyDescent="0.2">
      <c r="T6169" s="11"/>
      <c r="U6169" s="11"/>
    </row>
    <row r="6170" spans="20:21" x14ac:dyDescent="0.2">
      <c r="T6170" s="11"/>
      <c r="U6170" s="11"/>
    </row>
    <row r="6171" spans="20:21" x14ac:dyDescent="0.2">
      <c r="T6171" s="11"/>
      <c r="U6171" s="11"/>
    </row>
    <row r="6172" spans="20:21" x14ac:dyDescent="0.2">
      <c r="T6172" s="11"/>
      <c r="U6172" s="11"/>
    </row>
    <row r="6173" spans="20:21" x14ac:dyDescent="0.2">
      <c r="T6173" s="11"/>
      <c r="U6173" s="11"/>
    </row>
    <row r="6174" spans="20:21" x14ac:dyDescent="0.2">
      <c r="T6174" s="11"/>
      <c r="U6174" s="11"/>
    </row>
    <row r="6175" spans="20:21" x14ac:dyDescent="0.2">
      <c r="T6175" s="11"/>
      <c r="U6175" s="11"/>
    </row>
    <row r="6176" spans="20:21" x14ac:dyDescent="0.2">
      <c r="T6176" s="11"/>
      <c r="U6176" s="11"/>
    </row>
    <row r="6177" spans="20:21" x14ac:dyDescent="0.2">
      <c r="T6177" s="11"/>
      <c r="U6177" s="11"/>
    </row>
    <row r="6178" spans="20:21" x14ac:dyDescent="0.2">
      <c r="T6178" s="11"/>
      <c r="U6178" s="11"/>
    </row>
    <row r="6179" spans="20:21" x14ac:dyDescent="0.2">
      <c r="T6179" s="11"/>
      <c r="U6179" s="11"/>
    </row>
    <row r="6180" spans="20:21" x14ac:dyDescent="0.2">
      <c r="T6180" s="11"/>
      <c r="U6180" s="11"/>
    </row>
    <row r="6181" spans="20:21" x14ac:dyDescent="0.2">
      <c r="T6181" s="11"/>
      <c r="U6181" s="11"/>
    </row>
    <row r="6182" spans="20:21" x14ac:dyDescent="0.2">
      <c r="T6182" s="11"/>
      <c r="U6182" s="11"/>
    </row>
    <row r="6183" spans="20:21" x14ac:dyDescent="0.2">
      <c r="T6183" s="11"/>
      <c r="U6183" s="11"/>
    </row>
    <row r="6184" spans="20:21" x14ac:dyDescent="0.2">
      <c r="T6184" s="11"/>
      <c r="U6184" s="11"/>
    </row>
    <row r="6185" spans="20:21" x14ac:dyDescent="0.2">
      <c r="T6185" s="11"/>
      <c r="U6185" s="11"/>
    </row>
    <row r="6186" spans="20:21" x14ac:dyDescent="0.2">
      <c r="T6186" s="11"/>
      <c r="U6186" s="11"/>
    </row>
    <row r="6187" spans="20:21" x14ac:dyDescent="0.2">
      <c r="T6187" s="11"/>
      <c r="U6187" s="11"/>
    </row>
    <row r="6188" spans="20:21" x14ac:dyDescent="0.2">
      <c r="T6188" s="11"/>
      <c r="U6188" s="11"/>
    </row>
    <row r="6189" spans="20:21" x14ac:dyDescent="0.2">
      <c r="T6189" s="11"/>
      <c r="U6189" s="11"/>
    </row>
    <row r="6190" spans="20:21" x14ac:dyDescent="0.2">
      <c r="T6190" s="11"/>
      <c r="U6190" s="11"/>
    </row>
    <row r="6191" spans="20:21" x14ac:dyDescent="0.2">
      <c r="T6191" s="11"/>
      <c r="U6191" s="11"/>
    </row>
    <row r="6192" spans="20:21" x14ac:dyDescent="0.2">
      <c r="T6192" s="11"/>
      <c r="U6192" s="11"/>
    </row>
    <row r="6193" spans="20:21" x14ac:dyDescent="0.2">
      <c r="T6193" s="11"/>
      <c r="U6193" s="11"/>
    </row>
    <row r="6194" spans="20:21" x14ac:dyDescent="0.2">
      <c r="T6194" s="11"/>
      <c r="U6194" s="11"/>
    </row>
    <row r="6195" spans="20:21" x14ac:dyDescent="0.2">
      <c r="T6195" s="11"/>
      <c r="U6195" s="11"/>
    </row>
    <row r="6196" spans="20:21" x14ac:dyDescent="0.2">
      <c r="T6196" s="11"/>
      <c r="U6196" s="11"/>
    </row>
    <row r="6197" spans="20:21" x14ac:dyDescent="0.2">
      <c r="T6197" s="11"/>
      <c r="U6197" s="11"/>
    </row>
    <row r="6198" spans="20:21" x14ac:dyDescent="0.2">
      <c r="T6198" s="11"/>
      <c r="U6198" s="11"/>
    </row>
    <row r="6199" spans="20:21" x14ac:dyDescent="0.2">
      <c r="T6199" s="11"/>
      <c r="U6199" s="11"/>
    </row>
    <row r="6200" spans="20:21" x14ac:dyDescent="0.2">
      <c r="T6200" s="11"/>
      <c r="U6200" s="11"/>
    </row>
    <row r="6201" spans="20:21" x14ac:dyDescent="0.2">
      <c r="T6201" s="11"/>
      <c r="U6201" s="11"/>
    </row>
    <row r="6202" spans="20:21" x14ac:dyDescent="0.2">
      <c r="T6202" s="11"/>
      <c r="U6202" s="11"/>
    </row>
    <row r="6203" spans="20:21" x14ac:dyDescent="0.2">
      <c r="T6203" s="11"/>
      <c r="U6203" s="11"/>
    </row>
    <row r="6204" spans="20:21" x14ac:dyDescent="0.2">
      <c r="T6204" s="11"/>
      <c r="U6204" s="11"/>
    </row>
    <row r="6205" spans="20:21" x14ac:dyDescent="0.2">
      <c r="T6205" s="11"/>
      <c r="U6205" s="11"/>
    </row>
    <row r="6206" spans="20:21" x14ac:dyDescent="0.2">
      <c r="T6206" s="11"/>
      <c r="U6206" s="11"/>
    </row>
    <row r="6207" spans="20:21" x14ac:dyDescent="0.2">
      <c r="T6207" s="11"/>
      <c r="U6207" s="11"/>
    </row>
    <row r="6208" spans="20:21" x14ac:dyDescent="0.2">
      <c r="T6208" s="11"/>
      <c r="U6208" s="11"/>
    </row>
    <row r="6209" spans="20:21" x14ac:dyDescent="0.2">
      <c r="T6209" s="11"/>
      <c r="U6209" s="11"/>
    </row>
    <row r="6210" spans="20:21" x14ac:dyDescent="0.2">
      <c r="T6210" s="11"/>
      <c r="U6210" s="11"/>
    </row>
    <row r="6211" spans="20:21" x14ac:dyDescent="0.2">
      <c r="T6211" s="11"/>
      <c r="U6211" s="11"/>
    </row>
    <row r="6212" spans="20:21" x14ac:dyDescent="0.2">
      <c r="T6212" s="11"/>
      <c r="U6212" s="11"/>
    </row>
    <row r="6213" spans="20:21" x14ac:dyDescent="0.2">
      <c r="T6213" s="11"/>
      <c r="U6213" s="11"/>
    </row>
    <row r="6214" spans="20:21" x14ac:dyDescent="0.2">
      <c r="T6214" s="11"/>
      <c r="U6214" s="11"/>
    </row>
    <row r="6215" spans="20:21" x14ac:dyDescent="0.2">
      <c r="T6215" s="11"/>
      <c r="U6215" s="11"/>
    </row>
    <row r="6216" spans="20:21" x14ac:dyDescent="0.2">
      <c r="T6216" s="11"/>
      <c r="U6216" s="11"/>
    </row>
    <row r="6217" spans="20:21" x14ac:dyDescent="0.2">
      <c r="T6217" s="11"/>
      <c r="U6217" s="11"/>
    </row>
    <row r="6218" spans="20:21" x14ac:dyDescent="0.2">
      <c r="T6218" s="11"/>
      <c r="U6218" s="11"/>
    </row>
    <row r="6219" spans="20:21" x14ac:dyDescent="0.2">
      <c r="T6219" s="11"/>
      <c r="U6219" s="11"/>
    </row>
    <row r="6220" spans="20:21" x14ac:dyDescent="0.2">
      <c r="T6220" s="11"/>
      <c r="U6220" s="11"/>
    </row>
    <row r="6221" spans="20:21" x14ac:dyDescent="0.2">
      <c r="T6221" s="11"/>
      <c r="U6221" s="11"/>
    </row>
    <row r="6222" spans="20:21" x14ac:dyDescent="0.2">
      <c r="T6222" s="11"/>
      <c r="U6222" s="11"/>
    </row>
    <row r="6223" spans="20:21" x14ac:dyDescent="0.2">
      <c r="T6223" s="11"/>
      <c r="U6223" s="11"/>
    </row>
    <row r="6224" spans="20:21" x14ac:dyDescent="0.2">
      <c r="T6224" s="11"/>
      <c r="U6224" s="11"/>
    </row>
    <row r="6225" spans="20:21" x14ac:dyDescent="0.2">
      <c r="T6225" s="11"/>
      <c r="U6225" s="11"/>
    </row>
    <row r="6226" spans="20:21" x14ac:dyDescent="0.2">
      <c r="T6226" s="11"/>
      <c r="U6226" s="11"/>
    </row>
    <row r="6227" spans="20:21" x14ac:dyDescent="0.2">
      <c r="T6227" s="11"/>
      <c r="U6227" s="11"/>
    </row>
    <row r="6228" spans="20:21" x14ac:dyDescent="0.2">
      <c r="T6228" s="11"/>
      <c r="U6228" s="11"/>
    </row>
    <row r="6229" spans="20:21" x14ac:dyDescent="0.2">
      <c r="T6229" s="11"/>
      <c r="U6229" s="11"/>
    </row>
    <row r="6230" spans="20:21" x14ac:dyDescent="0.2">
      <c r="T6230" s="11"/>
      <c r="U6230" s="11"/>
    </row>
    <row r="6231" spans="20:21" x14ac:dyDescent="0.2">
      <c r="T6231" s="11"/>
      <c r="U6231" s="11"/>
    </row>
    <row r="6232" spans="20:21" x14ac:dyDescent="0.2">
      <c r="T6232" s="11"/>
      <c r="U6232" s="11"/>
    </row>
    <row r="6233" spans="20:21" x14ac:dyDescent="0.2">
      <c r="T6233" s="11"/>
      <c r="U6233" s="11"/>
    </row>
    <row r="6234" spans="20:21" x14ac:dyDescent="0.2">
      <c r="T6234" s="11"/>
      <c r="U6234" s="11"/>
    </row>
    <row r="6235" spans="20:21" x14ac:dyDescent="0.2">
      <c r="T6235" s="11"/>
      <c r="U6235" s="11"/>
    </row>
    <row r="6236" spans="20:21" x14ac:dyDescent="0.2">
      <c r="T6236" s="11"/>
      <c r="U6236" s="11"/>
    </row>
    <row r="6237" spans="20:21" x14ac:dyDescent="0.2">
      <c r="T6237" s="11"/>
      <c r="U6237" s="11"/>
    </row>
    <row r="6238" spans="20:21" x14ac:dyDescent="0.2">
      <c r="T6238" s="11"/>
      <c r="U6238" s="11"/>
    </row>
    <row r="6239" spans="20:21" x14ac:dyDescent="0.2">
      <c r="T6239" s="11"/>
      <c r="U6239" s="11"/>
    </row>
    <row r="6240" spans="20:21" x14ac:dyDescent="0.2">
      <c r="T6240" s="11"/>
      <c r="U6240" s="11"/>
    </row>
    <row r="6241" spans="20:21" x14ac:dyDescent="0.2">
      <c r="T6241" s="11"/>
      <c r="U6241" s="11"/>
    </row>
    <row r="6242" spans="20:21" x14ac:dyDescent="0.2">
      <c r="T6242" s="11"/>
      <c r="U6242" s="11"/>
    </row>
    <row r="6243" spans="20:21" x14ac:dyDescent="0.2">
      <c r="T6243" s="11"/>
      <c r="U6243" s="11"/>
    </row>
    <row r="6244" spans="20:21" x14ac:dyDescent="0.2">
      <c r="T6244" s="11"/>
      <c r="U6244" s="11"/>
    </row>
    <row r="6245" spans="20:21" x14ac:dyDescent="0.2">
      <c r="T6245" s="11"/>
      <c r="U6245" s="11"/>
    </row>
    <row r="6246" spans="20:21" x14ac:dyDescent="0.2">
      <c r="T6246" s="11"/>
      <c r="U6246" s="11"/>
    </row>
    <row r="6247" spans="20:21" x14ac:dyDescent="0.2">
      <c r="T6247" s="11"/>
      <c r="U6247" s="11"/>
    </row>
    <row r="6248" spans="20:21" x14ac:dyDescent="0.2">
      <c r="T6248" s="11"/>
      <c r="U6248" s="11"/>
    </row>
    <row r="6249" spans="20:21" x14ac:dyDescent="0.2">
      <c r="T6249" s="11"/>
      <c r="U6249" s="11"/>
    </row>
    <row r="6250" spans="20:21" x14ac:dyDescent="0.2">
      <c r="T6250" s="11"/>
      <c r="U6250" s="11"/>
    </row>
    <row r="6251" spans="20:21" x14ac:dyDescent="0.2">
      <c r="T6251" s="11"/>
      <c r="U6251" s="11"/>
    </row>
    <row r="6252" spans="20:21" x14ac:dyDescent="0.2">
      <c r="T6252" s="11"/>
      <c r="U6252" s="11"/>
    </row>
    <row r="6253" spans="20:21" x14ac:dyDescent="0.2">
      <c r="T6253" s="11"/>
      <c r="U6253" s="11"/>
    </row>
    <row r="6254" spans="20:21" x14ac:dyDescent="0.2">
      <c r="T6254" s="11"/>
      <c r="U6254" s="11"/>
    </row>
    <row r="6255" spans="20:21" x14ac:dyDescent="0.2">
      <c r="T6255" s="11"/>
      <c r="U6255" s="11"/>
    </row>
    <row r="6256" spans="20:21" x14ac:dyDescent="0.2">
      <c r="T6256" s="11"/>
      <c r="U6256" s="11"/>
    </row>
    <row r="6257" spans="20:21" x14ac:dyDescent="0.2">
      <c r="T6257" s="11"/>
      <c r="U6257" s="11"/>
    </row>
    <row r="6258" spans="20:21" x14ac:dyDescent="0.2">
      <c r="T6258" s="11"/>
      <c r="U6258" s="11"/>
    </row>
    <row r="6259" spans="20:21" x14ac:dyDescent="0.2">
      <c r="T6259" s="11"/>
      <c r="U6259" s="11"/>
    </row>
    <row r="6260" spans="20:21" x14ac:dyDescent="0.2">
      <c r="T6260" s="11"/>
      <c r="U6260" s="11"/>
    </row>
    <row r="6261" spans="20:21" x14ac:dyDescent="0.2">
      <c r="T6261" s="11"/>
      <c r="U6261" s="11"/>
    </row>
    <row r="6262" spans="20:21" x14ac:dyDescent="0.2">
      <c r="T6262" s="11"/>
      <c r="U6262" s="11"/>
    </row>
    <row r="6263" spans="20:21" x14ac:dyDescent="0.2">
      <c r="T6263" s="11"/>
      <c r="U6263" s="11"/>
    </row>
    <row r="6264" spans="20:21" x14ac:dyDescent="0.2">
      <c r="T6264" s="11"/>
      <c r="U6264" s="11"/>
    </row>
    <row r="6265" spans="20:21" x14ac:dyDescent="0.2">
      <c r="T6265" s="11"/>
      <c r="U6265" s="11"/>
    </row>
    <row r="6266" spans="20:21" x14ac:dyDescent="0.2">
      <c r="T6266" s="11"/>
      <c r="U6266" s="11"/>
    </row>
    <row r="6267" spans="20:21" x14ac:dyDescent="0.2">
      <c r="T6267" s="11"/>
      <c r="U6267" s="11"/>
    </row>
    <row r="6268" spans="20:21" x14ac:dyDescent="0.2">
      <c r="T6268" s="11"/>
      <c r="U6268" s="11"/>
    </row>
    <row r="6269" spans="20:21" x14ac:dyDescent="0.2">
      <c r="T6269" s="11"/>
      <c r="U6269" s="11"/>
    </row>
    <row r="6270" spans="20:21" x14ac:dyDescent="0.2">
      <c r="T6270" s="11"/>
      <c r="U6270" s="11"/>
    </row>
    <row r="6271" spans="20:21" x14ac:dyDescent="0.2">
      <c r="T6271" s="11"/>
      <c r="U6271" s="11"/>
    </row>
    <row r="6272" spans="20:21" x14ac:dyDescent="0.2">
      <c r="T6272" s="11"/>
      <c r="U6272" s="11"/>
    </row>
    <row r="6273" spans="20:21" x14ac:dyDescent="0.2">
      <c r="T6273" s="11"/>
      <c r="U6273" s="11"/>
    </row>
    <row r="6274" spans="20:21" x14ac:dyDescent="0.2">
      <c r="T6274" s="11"/>
      <c r="U6274" s="11"/>
    </row>
    <row r="6275" spans="20:21" x14ac:dyDescent="0.2">
      <c r="T6275" s="11"/>
      <c r="U6275" s="11"/>
    </row>
    <row r="6276" spans="20:21" x14ac:dyDescent="0.2">
      <c r="T6276" s="11"/>
      <c r="U6276" s="11"/>
    </row>
    <row r="6277" spans="20:21" x14ac:dyDescent="0.2">
      <c r="T6277" s="11"/>
      <c r="U6277" s="11"/>
    </row>
    <row r="6278" spans="20:21" x14ac:dyDescent="0.2">
      <c r="T6278" s="11"/>
      <c r="U6278" s="11"/>
    </row>
    <row r="6279" spans="20:21" x14ac:dyDescent="0.2">
      <c r="T6279" s="11"/>
      <c r="U6279" s="11"/>
    </row>
    <row r="6280" spans="20:21" x14ac:dyDescent="0.2">
      <c r="T6280" s="11"/>
      <c r="U6280" s="11"/>
    </row>
    <row r="6281" spans="20:21" x14ac:dyDescent="0.2">
      <c r="T6281" s="11"/>
      <c r="U6281" s="11"/>
    </row>
    <row r="6282" spans="20:21" x14ac:dyDescent="0.2">
      <c r="T6282" s="11"/>
      <c r="U6282" s="11"/>
    </row>
    <row r="6283" spans="20:21" x14ac:dyDescent="0.2">
      <c r="T6283" s="11"/>
      <c r="U6283" s="11"/>
    </row>
    <row r="6284" spans="20:21" x14ac:dyDescent="0.2">
      <c r="T6284" s="11"/>
      <c r="U6284" s="11"/>
    </row>
    <row r="6285" spans="20:21" x14ac:dyDescent="0.2">
      <c r="T6285" s="11"/>
      <c r="U6285" s="11"/>
    </row>
    <row r="6286" spans="20:21" x14ac:dyDescent="0.2">
      <c r="T6286" s="11"/>
      <c r="U6286" s="11"/>
    </row>
    <row r="6287" spans="20:21" x14ac:dyDescent="0.2">
      <c r="T6287" s="11"/>
      <c r="U6287" s="11"/>
    </row>
    <row r="6288" spans="20:21" x14ac:dyDescent="0.2">
      <c r="T6288" s="11"/>
      <c r="U6288" s="11"/>
    </row>
    <row r="6289" spans="20:21" x14ac:dyDescent="0.2">
      <c r="T6289" s="11"/>
      <c r="U6289" s="11"/>
    </row>
    <row r="6290" spans="20:21" x14ac:dyDescent="0.2">
      <c r="T6290" s="11"/>
      <c r="U6290" s="11"/>
    </row>
    <row r="6291" spans="20:21" x14ac:dyDescent="0.2">
      <c r="T6291" s="11"/>
      <c r="U6291" s="11"/>
    </row>
    <row r="6292" spans="20:21" x14ac:dyDescent="0.2">
      <c r="T6292" s="11"/>
      <c r="U6292" s="11"/>
    </row>
    <row r="6293" spans="20:21" x14ac:dyDescent="0.2">
      <c r="T6293" s="11"/>
      <c r="U6293" s="11"/>
    </row>
    <row r="6294" spans="20:21" x14ac:dyDescent="0.2">
      <c r="T6294" s="11"/>
      <c r="U6294" s="11"/>
    </row>
    <row r="6295" spans="20:21" x14ac:dyDescent="0.2">
      <c r="T6295" s="11"/>
      <c r="U6295" s="11"/>
    </row>
    <row r="6296" spans="20:21" x14ac:dyDescent="0.2">
      <c r="T6296" s="11"/>
      <c r="U6296" s="11"/>
    </row>
    <row r="6297" spans="20:21" x14ac:dyDescent="0.2">
      <c r="T6297" s="11"/>
      <c r="U6297" s="11"/>
    </row>
    <row r="6298" spans="20:21" x14ac:dyDescent="0.2">
      <c r="T6298" s="11"/>
      <c r="U6298" s="11"/>
    </row>
    <row r="6299" spans="20:21" x14ac:dyDescent="0.2">
      <c r="T6299" s="11"/>
      <c r="U6299" s="11"/>
    </row>
    <row r="6300" spans="20:21" x14ac:dyDescent="0.2">
      <c r="T6300" s="11"/>
      <c r="U6300" s="11"/>
    </row>
    <row r="6301" spans="20:21" x14ac:dyDescent="0.2">
      <c r="T6301" s="11"/>
      <c r="U6301" s="11"/>
    </row>
    <row r="6302" spans="20:21" x14ac:dyDescent="0.2">
      <c r="T6302" s="11"/>
      <c r="U6302" s="11"/>
    </row>
    <row r="6303" spans="20:21" x14ac:dyDescent="0.2">
      <c r="T6303" s="11"/>
      <c r="U6303" s="11"/>
    </row>
    <row r="6304" spans="20:21" x14ac:dyDescent="0.2">
      <c r="T6304" s="11"/>
      <c r="U6304" s="11"/>
    </row>
    <row r="6305" spans="20:21" x14ac:dyDescent="0.2">
      <c r="T6305" s="11"/>
      <c r="U6305" s="11"/>
    </row>
    <row r="6306" spans="20:21" x14ac:dyDescent="0.2">
      <c r="T6306" s="11"/>
      <c r="U6306" s="11"/>
    </row>
    <row r="6307" spans="20:21" x14ac:dyDescent="0.2">
      <c r="T6307" s="11"/>
      <c r="U6307" s="11"/>
    </row>
    <row r="6308" spans="20:21" x14ac:dyDescent="0.2">
      <c r="T6308" s="11"/>
      <c r="U6308" s="11"/>
    </row>
    <row r="6309" spans="20:21" x14ac:dyDescent="0.2">
      <c r="T6309" s="11"/>
      <c r="U6309" s="11"/>
    </row>
    <row r="6310" spans="20:21" x14ac:dyDescent="0.2">
      <c r="T6310" s="11"/>
      <c r="U6310" s="11"/>
    </row>
    <row r="6311" spans="20:21" x14ac:dyDescent="0.2">
      <c r="T6311" s="11"/>
      <c r="U6311" s="11"/>
    </row>
    <row r="6312" spans="20:21" x14ac:dyDescent="0.2">
      <c r="T6312" s="11"/>
      <c r="U6312" s="11"/>
    </row>
    <row r="6313" spans="20:21" x14ac:dyDescent="0.2">
      <c r="T6313" s="11"/>
      <c r="U6313" s="11"/>
    </row>
    <row r="6314" spans="20:21" x14ac:dyDescent="0.2">
      <c r="T6314" s="11"/>
      <c r="U6314" s="11"/>
    </row>
    <row r="6315" spans="20:21" x14ac:dyDescent="0.2">
      <c r="T6315" s="11"/>
      <c r="U6315" s="11"/>
    </row>
    <row r="6316" spans="20:21" x14ac:dyDescent="0.2">
      <c r="T6316" s="11"/>
      <c r="U6316" s="11"/>
    </row>
    <row r="6317" spans="20:21" x14ac:dyDescent="0.2">
      <c r="T6317" s="11"/>
      <c r="U6317" s="11"/>
    </row>
    <row r="6318" spans="20:21" x14ac:dyDescent="0.2">
      <c r="T6318" s="11"/>
      <c r="U6318" s="11"/>
    </row>
    <row r="6319" spans="20:21" x14ac:dyDescent="0.2">
      <c r="T6319" s="11"/>
      <c r="U6319" s="11"/>
    </row>
    <row r="6320" spans="20:21" x14ac:dyDescent="0.2">
      <c r="T6320" s="11"/>
      <c r="U6320" s="11"/>
    </row>
    <row r="6321" spans="20:21" x14ac:dyDescent="0.2">
      <c r="T6321" s="11"/>
      <c r="U6321" s="11"/>
    </row>
    <row r="6322" spans="20:21" x14ac:dyDescent="0.2">
      <c r="T6322" s="11"/>
      <c r="U6322" s="11"/>
    </row>
    <row r="6323" spans="20:21" x14ac:dyDescent="0.2">
      <c r="T6323" s="11"/>
      <c r="U6323" s="11"/>
    </row>
    <row r="6324" spans="20:21" x14ac:dyDescent="0.2">
      <c r="T6324" s="11"/>
      <c r="U6324" s="11"/>
    </row>
    <row r="6325" spans="20:21" x14ac:dyDescent="0.2">
      <c r="T6325" s="11"/>
      <c r="U6325" s="11"/>
    </row>
    <row r="6326" spans="20:21" x14ac:dyDescent="0.2">
      <c r="T6326" s="11"/>
      <c r="U6326" s="11"/>
    </row>
    <row r="6327" spans="20:21" x14ac:dyDescent="0.2">
      <c r="T6327" s="11"/>
      <c r="U6327" s="11"/>
    </row>
    <row r="6328" spans="20:21" x14ac:dyDescent="0.2">
      <c r="T6328" s="11"/>
      <c r="U6328" s="11"/>
    </row>
    <row r="6329" spans="20:21" x14ac:dyDescent="0.2">
      <c r="T6329" s="11"/>
      <c r="U6329" s="11"/>
    </row>
    <row r="6330" spans="20:21" x14ac:dyDescent="0.2">
      <c r="T6330" s="11"/>
      <c r="U6330" s="11"/>
    </row>
    <row r="6331" spans="20:21" x14ac:dyDescent="0.2">
      <c r="T6331" s="11"/>
      <c r="U6331" s="11"/>
    </row>
    <row r="6332" spans="20:21" x14ac:dyDescent="0.2">
      <c r="T6332" s="11"/>
      <c r="U6332" s="11"/>
    </row>
    <row r="6333" spans="20:21" x14ac:dyDescent="0.2">
      <c r="T6333" s="11"/>
      <c r="U6333" s="11"/>
    </row>
    <row r="6334" spans="20:21" x14ac:dyDescent="0.2">
      <c r="T6334" s="11"/>
      <c r="U6334" s="11"/>
    </row>
    <row r="6335" spans="20:21" x14ac:dyDescent="0.2">
      <c r="T6335" s="11"/>
      <c r="U6335" s="11"/>
    </row>
    <row r="6336" spans="20:21" x14ac:dyDescent="0.2">
      <c r="T6336" s="11"/>
      <c r="U6336" s="11"/>
    </row>
    <row r="6337" spans="20:21" x14ac:dyDescent="0.2">
      <c r="T6337" s="11"/>
      <c r="U6337" s="11"/>
    </row>
    <row r="6338" spans="20:21" x14ac:dyDescent="0.2">
      <c r="T6338" s="11"/>
      <c r="U6338" s="11"/>
    </row>
    <row r="6339" spans="20:21" x14ac:dyDescent="0.2">
      <c r="T6339" s="11"/>
      <c r="U6339" s="11"/>
    </row>
    <row r="6340" spans="20:21" x14ac:dyDescent="0.2">
      <c r="T6340" s="11"/>
      <c r="U6340" s="11"/>
    </row>
    <row r="6341" spans="20:21" x14ac:dyDescent="0.2">
      <c r="T6341" s="11"/>
      <c r="U6341" s="11"/>
    </row>
    <row r="6342" spans="20:21" x14ac:dyDescent="0.2">
      <c r="T6342" s="11"/>
      <c r="U6342" s="11"/>
    </row>
    <row r="6343" spans="20:21" x14ac:dyDescent="0.2">
      <c r="T6343" s="11"/>
      <c r="U6343" s="11"/>
    </row>
    <row r="6344" spans="20:21" x14ac:dyDescent="0.2">
      <c r="T6344" s="11"/>
      <c r="U6344" s="11"/>
    </row>
    <row r="6345" spans="20:21" x14ac:dyDescent="0.2">
      <c r="T6345" s="11"/>
      <c r="U6345" s="11"/>
    </row>
    <row r="6346" spans="20:21" x14ac:dyDescent="0.2">
      <c r="T6346" s="11"/>
      <c r="U6346" s="11"/>
    </row>
    <row r="6347" spans="20:21" x14ac:dyDescent="0.2">
      <c r="T6347" s="11"/>
      <c r="U6347" s="11"/>
    </row>
    <row r="6348" spans="20:21" x14ac:dyDescent="0.2">
      <c r="T6348" s="11"/>
      <c r="U6348" s="11"/>
    </row>
    <row r="6349" spans="20:21" x14ac:dyDescent="0.2">
      <c r="T6349" s="11"/>
      <c r="U6349" s="11"/>
    </row>
    <row r="6350" spans="20:21" x14ac:dyDescent="0.2">
      <c r="T6350" s="11"/>
      <c r="U6350" s="11"/>
    </row>
    <row r="6351" spans="20:21" x14ac:dyDescent="0.2">
      <c r="T6351" s="11"/>
      <c r="U6351" s="11"/>
    </row>
    <row r="6352" spans="20:21" x14ac:dyDescent="0.2">
      <c r="T6352" s="11"/>
      <c r="U6352" s="11"/>
    </row>
    <row r="6353" spans="20:21" x14ac:dyDescent="0.2">
      <c r="T6353" s="11"/>
      <c r="U6353" s="11"/>
    </row>
    <row r="6354" spans="20:21" x14ac:dyDescent="0.2">
      <c r="T6354" s="11"/>
      <c r="U6354" s="11"/>
    </row>
    <row r="6355" spans="20:21" x14ac:dyDescent="0.2">
      <c r="T6355" s="11"/>
      <c r="U6355" s="11"/>
    </row>
    <row r="6356" spans="20:21" x14ac:dyDescent="0.2">
      <c r="T6356" s="11"/>
      <c r="U6356" s="11"/>
    </row>
    <row r="6357" spans="20:21" x14ac:dyDescent="0.2">
      <c r="T6357" s="11"/>
      <c r="U6357" s="11"/>
    </row>
    <row r="6358" spans="20:21" x14ac:dyDescent="0.2">
      <c r="T6358" s="11"/>
      <c r="U6358" s="11"/>
    </row>
    <row r="6359" spans="20:21" x14ac:dyDescent="0.2">
      <c r="T6359" s="11"/>
      <c r="U6359" s="11"/>
    </row>
    <row r="6360" spans="20:21" x14ac:dyDescent="0.2">
      <c r="T6360" s="11"/>
      <c r="U6360" s="11"/>
    </row>
    <row r="6361" spans="20:21" x14ac:dyDescent="0.2">
      <c r="T6361" s="11"/>
      <c r="U6361" s="11"/>
    </row>
    <row r="6362" spans="20:21" x14ac:dyDescent="0.2">
      <c r="T6362" s="11"/>
      <c r="U6362" s="11"/>
    </row>
    <row r="6363" spans="20:21" x14ac:dyDescent="0.2">
      <c r="T6363" s="11"/>
      <c r="U6363" s="11"/>
    </row>
    <row r="6364" spans="20:21" x14ac:dyDescent="0.2">
      <c r="T6364" s="11"/>
      <c r="U6364" s="11"/>
    </row>
    <row r="6365" spans="20:21" x14ac:dyDescent="0.2">
      <c r="T6365" s="11"/>
      <c r="U6365" s="11"/>
    </row>
    <row r="6366" spans="20:21" x14ac:dyDescent="0.2">
      <c r="T6366" s="11"/>
      <c r="U6366" s="11"/>
    </row>
    <row r="6367" spans="20:21" x14ac:dyDescent="0.2">
      <c r="T6367" s="11"/>
      <c r="U6367" s="11"/>
    </row>
    <row r="6368" spans="20:21" x14ac:dyDescent="0.2">
      <c r="T6368" s="11"/>
      <c r="U6368" s="11"/>
    </row>
    <row r="6369" spans="20:21" x14ac:dyDescent="0.2">
      <c r="T6369" s="11"/>
      <c r="U6369" s="11"/>
    </row>
    <row r="6370" spans="20:21" x14ac:dyDescent="0.2">
      <c r="T6370" s="11"/>
      <c r="U6370" s="11"/>
    </row>
    <row r="6371" spans="20:21" x14ac:dyDescent="0.2">
      <c r="T6371" s="11"/>
      <c r="U6371" s="11"/>
    </row>
    <row r="6372" spans="20:21" x14ac:dyDescent="0.2">
      <c r="T6372" s="11"/>
      <c r="U6372" s="11"/>
    </row>
    <row r="6373" spans="20:21" x14ac:dyDescent="0.2">
      <c r="T6373" s="11"/>
      <c r="U6373" s="11"/>
    </row>
    <row r="6374" spans="20:21" x14ac:dyDescent="0.2">
      <c r="T6374" s="11"/>
      <c r="U6374" s="11"/>
    </row>
    <row r="6375" spans="20:21" x14ac:dyDescent="0.2">
      <c r="T6375" s="11"/>
      <c r="U6375" s="11"/>
    </row>
    <row r="6376" spans="20:21" x14ac:dyDescent="0.2">
      <c r="T6376" s="11"/>
      <c r="U6376" s="11"/>
    </row>
    <row r="6377" spans="20:21" x14ac:dyDescent="0.2">
      <c r="T6377" s="11"/>
      <c r="U6377" s="11"/>
    </row>
    <row r="6378" spans="20:21" x14ac:dyDescent="0.2">
      <c r="T6378" s="11"/>
      <c r="U6378" s="11"/>
    </row>
    <row r="6379" spans="20:21" x14ac:dyDescent="0.2">
      <c r="T6379" s="11"/>
      <c r="U6379" s="11"/>
    </row>
    <row r="6380" spans="20:21" x14ac:dyDescent="0.2">
      <c r="T6380" s="11"/>
      <c r="U6380" s="11"/>
    </row>
    <row r="6381" spans="20:21" x14ac:dyDescent="0.2">
      <c r="T6381" s="11"/>
      <c r="U6381" s="11"/>
    </row>
    <row r="6382" spans="20:21" x14ac:dyDescent="0.2">
      <c r="T6382" s="11"/>
      <c r="U6382" s="11"/>
    </row>
    <row r="6383" spans="20:21" x14ac:dyDescent="0.2">
      <c r="T6383" s="11"/>
      <c r="U6383" s="11"/>
    </row>
    <row r="6384" spans="20:21" x14ac:dyDescent="0.2">
      <c r="T6384" s="11"/>
      <c r="U6384" s="11"/>
    </row>
    <row r="6385" spans="20:21" x14ac:dyDescent="0.2">
      <c r="T6385" s="11"/>
      <c r="U6385" s="11"/>
    </row>
    <row r="6386" spans="20:21" x14ac:dyDescent="0.2">
      <c r="T6386" s="11"/>
      <c r="U6386" s="11"/>
    </row>
    <row r="6387" spans="20:21" x14ac:dyDescent="0.2">
      <c r="T6387" s="11"/>
      <c r="U6387" s="11"/>
    </row>
    <row r="6388" spans="20:21" x14ac:dyDescent="0.2">
      <c r="T6388" s="11"/>
      <c r="U6388" s="11"/>
    </row>
    <row r="6389" spans="20:21" x14ac:dyDescent="0.2">
      <c r="T6389" s="11"/>
      <c r="U6389" s="11"/>
    </row>
    <row r="6390" spans="20:21" x14ac:dyDescent="0.2">
      <c r="T6390" s="11"/>
      <c r="U6390" s="11"/>
    </row>
    <row r="6391" spans="20:21" x14ac:dyDescent="0.2">
      <c r="T6391" s="11"/>
      <c r="U6391" s="11"/>
    </row>
    <row r="6392" spans="20:21" x14ac:dyDescent="0.2">
      <c r="T6392" s="11"/>
      <c r="U6392" s="11"/>
    </row>
    <row r="6393" spans="20:21" x14ac:dyDescent="0.2">
      <c r="T6393" s="11"/>
      <c r="U6393" s="11"/>
    </row>
    <row r="6394" spans="20:21" x14ac:dyDescent="0.2">
      <c r="T6394" s="11"/>
      <c r="U6394" s="11"/>
    </row>
    <row r="6395" spans="20:21" x14ac:dyDescent="0.2">
      <c r="T6395" s="11"/>
      <c r="U6395" s="11"/>
    </row>
    <row r="6396" spans="20:21" x14ac:dyDescent="0.2">
      <c r="T6396" s="11"/>
      <c r="U6396" s="11"/>
    </row>
    <row r="6397" spans="20:21" x14ac:dyDescent="0.2">
      <c r="T6397" s="11"/>
      <c r="U6397" s="11"/>
    </row>
    <row r="6398" spans="20:21" x14ac:dyDescent="0.2">
      <c r="T6398" s="11"/>
      <c r="U6398" s="11"/>
    </row>
    <row r="6399" spans="20:21" x14ac:dyDescent="0.2">
      <c r="T6399" s="11"/>
      <c r="U6399" s="11"/>
    </row>
    <row r="6400" spans="20:21" x14ac:dyDescent="0.2">
      <c r="T6400" s="11"/>
      <c r="U6400" s="11"/>
    </row>
    <row r="6401" spans="20:21" x14ac:dyDescent="0.2">
      <c r="T6401" s="11"/>
      <c r="U6401" s="11"/>
    </row>
    <row r="6402" spans="20:21" x14ac:dyDescent="0.2">
      <c r="T6402" s="11"/>
      <c r="U6402" s="11"/>
    </row>
    <row r="6403" spans="20:21" x14ac:dyDescent="0.2">
      <c r="T6403" s="11"/>
      <c r="U6403" s="11"/>
    </row>
    <row r="6404" spans="20:21" x14ac:dyDescent="0.2">
      <c r="T6404" s="11"/>
      <c r="U6404" s="11"/>
    </row>
    <row r="6405" spans="20:21" x14ac:dyDescent="0.2">
      <c r="T6405" s="11"/>
      <c r="U6405" s="11"/>
    </row>
    <row r="6406" spans="20:21" x14ac:dyDescent="0.2">
      <c r="T6406" s="11"/>
      <c r="U6406" s="11"/>
    </row>
    <row r="6407" spans="20:21" x14ac:dyDescent="0.2">
      <c r="T6407" s="11"/>
      <c r="U6407" s="11"/>
    </row>
    <row r="6408" spans="20:21" x14ac:dyDescent="0.2">
      <c r="T6408" s="11"/>
      <c r="U6408" s="11"/>
    </row>
    <row r="6409" spans="20:21" x14ac:dyDescent="0.2">
      <c r="T6409" s="11"/>
      <c r="U6409" s="11"/>
    </row>
    <row r="6410" spans="20:21" x14ac:dyDescent="0.2">
      <c r="T6410" s="11"/>
      <c r="U6410" s="11"/>
    </row>
    <row r="6411" spans="20:21" x14ac:dyDescent="0.2">
      <c r="T6411" s="11"/>
      <c r="U6411" s="11"/>
    </row>
    <row r="6412" spans="20:21" x14ac:dyDescent="0.2">
      <c r="T6412" s="11"/>
      <c r="U6412" s="11"/>
    </row>
    <row r="6413" spans="20:21" x14ac:dyDescent="0.2">
      <c r="T6413" s="11"/>
      <c r="U6413" s="11"/>
    </row>
    <row r="6414" spans="20:21" x14ac:dyDescent="0.2">
      <c r="T6414" s="11"/>
      <c r="U6414" s="11"/>
    </row>
    <row r="6415" spans="20:21" x14ac:dyDescent="0.2">
      <c r="T6415" s="11"/>
      <c r="U6415" s="11"/>
    </row>
    <row r="6416" spans="20:21" x14ac:dyDescent="0.2">
      <c r="T6416" s="11"/>
      <c r="U6416" s="11"/>
    </row>
    <row r="6417" spans="20:21" x14ac:dyDescent="0.2">
      <c r="T6417" s="11"/>
      <c r="U6417" s="11"/>
    </row>
    <row r="6418" spans="20:21" x14ac:dyDescent="0.2">
      <c r="T6418" s="11"/>
      <c r="U6418" s="11"/>
    </row>
    <row r="6419" spans="20:21" x14ac:dyDescent="0.2">
      <c r="T6419" s="11"/>
      <c r="U6419" s="11"/>
    </row>
    <row r="6420" spans="20:21" x14ac:dyDescent="0.2">
      <c r="T6420" s="11"/>
      <c r="U6420" s="11"/>
    </row>
    <row r="6421" spans="20:21" x14ac:dyDescent="0.2">
      <c r="T6421" s="11"/>
      <c r="U6421" s="11"/>
    </row>
    <row r="6422" spans="20:21" x14ac:dyDescent="0.2">
      <c r="T6422" s="11"/>
      <c r="U6422" s="11"/>
    </row>
    <row r="6423" spans="20:21" x14ac:dyDescent="0.2">
      <c r="T6423" s="11"/>
      <c r="U6423" s="11"/>
    </row>
    <row r="6424" spans="20:21" x14ac:dyDescent="0.2">
      <c r="T6424" s="11"/>
      <c r="U6424" s="11"/>
    </row>
    <row r="6425" spans="20:21" x14ac:dyDescent="0.2">
      <c r="T6425" s="11"/>
      <c r="U6425" s="11"/>
    </row>
    <row r="6426" spans="20:21" x14ac:dyDescent="0.2">
      <c r="T6426" s="11"/>
      <c r="U6426" s="11"/>
    </row>
    <row r="6427" spans="20:21" x14ac:dyDescent="0.2">
      <c r="T6427" s="11"/>
      <c r="U6427" s="11"/>
    </row>
    <row r="6428" spans="20:21" x14ac:dyDescent="0.2">
      <c r="T6428" s="11"/>
      <c r="U6428" s="11"/>
    </row>
    <row r="6429" spans="20:21" x14ac:dyDescent="0.2">
      <c r="T6429" s="11"/>
      <c r="U6429" s="11"/>
    </row>
    <row r="6430" spans="20:21" x14ac:dyDescent="0.2">
      <c r="T6430" s="11"/>
      <c r="U6430" s="11"/>
    </row>
    <row r="6431" spans="20:21" x14ac:dyDescent="0.2">
      <c r="T6431" s="11"/>
      <c r="U6431" s="11"/>
    </row>
    <row r="6432" spans="20:21" x14ac:dyDescent="0.2">
      <c r="T6432" s="11"/>
      <c r="U6432" s="11"/>
    </row>
    <row r="6433" spans="20:21" x14ac:dyDescent="0.2">
      <c r="T6433" s="11"/>
      <c r="U6433" s="11"/>
    </row>
    <row r="6434" spans="20:21" x14ac:dyDescent="0.2">
      <c r="T6434" s="11"/>
      <c r="U6434" s="11"/>
    </row>
    <row r="6435" spans="20:21" x14ac:dyDescent="0.2">
      <c r="T6435" s="11"/>
      <c r="U6435" s="11"/>
    </row>
    <row r="6436" spans="20:21" x14ac:dyDescent="0.2">
      <c r="T6436" s="11"/>
      <c r="U6436" s="11"/>
    </row>
    <row r="6437" spans="20:21" x14ac:dyDescent="0.2">
      <c r="T6437" s="11"/>
      <c r="U6437" s="11"/>
    </row>
    <row r="6438" spans="20:21" x14ac:dyDescent="0.2">
      <c r="T6438" s="11"/>
      <c r="U6438" s="11"/>
    </row>
    <row r="6439" spans="20:21" x14ac:dyDescent="0.2">
      <c r="T6439" s="11"/>
      <c r="U6439" s="11"/>
    </row>
    <row r="6440" spans="20:21" x14ac:dyDescent="0.2">
      <c r="T6440" s="11"/>
      <c r="U6440" s="11"/>
    </row>
    <row r="6441" spans="20:21" x14ac:dyDescent="0.2">
      <c r="T6441" s="11"/>
      <c r="U6441" s="11"/>
    </row>
    <row r="6442" spans="20:21" x14ac:dyDescent="0.2">
      <c r="T6442" s="11"/>
      <c r="U6442" s="11"/>
    </row>
    <row r="6443" spans="20:21" x14ac:dyDescent="0.2">
      <c r="T6443" s="11"/>
      <c r="U6443" s="11"/>
    </row>
    <row r="6444" spans="20:21" x14ac:dyDescent="0.2">
      <c r="T6444" s="11"/>
      <c r="U6444" s="11"/>
    </row>
    <row r="6445" spans="20:21" x14ac:dyDescent="0.2">
      <c r="T6445" s="11"/>
      <c r="U6445" s="11"/>
    </row>
    <row r="6446" spans="20:21" x14ac:dyDescent="0.2">
      <c r="T6446" s="11"/>
      <c r="U6446" s="11"/>
    </row>
    <row r="6447" spans="20:21" x14ac:dyDescent="0.2">
      <c r="T6447" s="11"/>
      <c r="U6447" s="11"/>
    </row>
    <row r="6448" spans="20:21" x14ac:dyDescent="0.2">
      <c r="T6448" s="11"/>
      <c r="U6448" s="11"/>
    </row>
    <row r="6449" spans="20:21" x14ac:dyDescent="0.2">
      <c r="T6449" s="11"/>
      <c r="U6449" s="11"/>
    </row>
    <row r="6450" spans="20:21" x14ac:dyDescent="0.2">
      <c r="T6450" s="11"/>
      <c r="U6450" s="11"/>
    </row>
    <row r="6451" spans="20:21" x14ac:dyDescent="0.2">
      <c r="T6451" s="11"/>
      <c r="U6451" s="11"/>
    </row>
    <row r="6452" spans="20:21" x14ac:dyDescent="0.2">
      <c r="T6452" s="11"/>
      <c r="U6452" s="11"/>
    </row>
    <row r="6453" spans="20:21" x14ac:dyDescent="0.2">
      <c r="T6453" s="11"/>
      <c r="U6453" s="11"/>
    </row>
    <row r="6454" spans="20:21" x14ac:dyDescent="0.2">
      <c r="T6454" s="11"/>
      <c r="U6454" s="11"/>
    </row>
    <row r="6455" spans="20:21" x14ac:dyDescent="0.2">
      <c r="T6455" s="11"/>
      <c r="U6455" s="11"/>
    </row>
    <row r="6456" spans="20:21" x14ac:dyDescent="0.2">
      <c r="T6456" s="11"/>
      <c r="U6456" s="11"/>
    </row>
    <row r="6457" spans="20:21" x14ac:dyDescent="0.2">
      <c r="T6457" s="11"/>
      <c r="U6457" s="11"/>
    </row>
    <row r="6458" spans="20:21" x14ac:dyDescent="0.2">
      <c r="T6458" s="11"/>
      <c r="U6458" s="11"/>
    </row>
    <row r="6459" spans="20:21" x14ac:dyDescent="0.2">
      <c r="T6459" s="11"/>
      <c r="U6459" s="11"/>
    </row>
    <row r="6460" spans="20:21" x14ac:dyDescent="0.2">
      <c r="T6460" s="11"/>
      <c r="U6460" s="11"/>
    </row>
    <row r="6461" spans="20:21" x14ac:dyDescent="0.2">
      <c r="T6461" s="11"/>
      <c r="U6461" s="11"/>
    </row>
    <row r="6462" spans="20:21" x14ac:dyDescent="0.2">
      <c r="T6462" s="11"/>
      <c r="U6462" s="11"/>
    </row>
    <row r="6463" spans="20:21" x14ac:dyDescent="0.2">
      <c r="T6463" s="11"/>
      <c r="U6463" s="11"/>
    </row>
    <row r="6464" spans="20:21" x14ac:dyDescent="0.2">
      <c r="T6464" s="11"/>
      <c r="U6464" s="11"/>
    </row>
    <row r="6465" spans="20:21" x14ac:dyDescent="0.2">
      <c r="T6465" s="11"/>
      <c r="U6465" s="11"/>
    </row>
    <row r="6466" spans="20:21" x14ac:dyDescent="0.2">
      <c r="T6466" s="11"/>
      <c r="U6466" s="11"/>
    </row>
    <row r="6467" spans="20:21" x14ac:dyDescent="0.2">
      <c r="T6467" s="11"/>
      <c r="U6467" s="11"/>
    </row>
    <row r="6468" spans="20:21" x14ac:dyDescent="0.2">
      <c r="T6468" s="11"/>
      <c r="U6468" s="11"/>
    </row>
    <row r="6469" spans="20:21" x14ac:dyDescent="0.2">
      <c r="T6469" s="11"/>
      <c r="U6469" s="11"/>
    </row>
    <row r="6470" spans="20:21" x14ac:dyDescent="0.2">
      <c r="T6470" s="11"/>
      <c r="U6470" s="11"/>
    </row>
    <row r="6471" spans="20:21" x14ac:dyDescent="0.2">
      <c r="T6471" s="11"/>
      <c r="U6471" s="11"/>
    </row>
    <row r="6472" spans="20:21" x14ac:dyDescent="0.2">
      <c r="T6472" s="11"/>
      <c r="U6472" s="11"/>
    </row>
    <row r="6473" spans="20:21" x14ac:dyDescent="0.2">
      <c r="T6473" s="11"/>
      <c r="U6473" s="11"/>
    </row>
    <row r="6474" spans="20:21" x14ac:dyDescent="0.2">
      <c r="T6474" s="11"/>
      <c r="U6474" s="11"/>
    </row>
    <row r="6475" spans="20:21" x14ac:dyDescent="0.2">
      <c r="T6475" s="11"/>
      <c r="U6475" s="11"/>
    </row>
    <row r="6476" spans="20:21" x14ac:dyDescent="0.2">
      <c r="T6476" s="11"/>
      <c r="U6476" s="11"/>
    </row>
    <row r="6477" spans="20:21" x14ac:dyDescent="0.2">
      <c r="T6477" s="11"/>
      <c r="U6477" s="11"/>
    </row>
    <row r="6478" spans="20:21" x14ac:dyDescent="0.2">
      <c r="T6478" s="11"/>
      <c r="U6478" s="11"/>
    </row>
    <row r="6479" spans="20:21" x14ac:dyDescent="0.2">
      <c r="T6479" s="11"/>
      <c r="U6479" s="11"/>
    </row>
    <row r="6480" spans="20:21" x14ac:dyDescent="0.2">
      <c r="T6480" s="11"/>
      <c r="U6480" s="11"/>
    </row>
    <row r="6481" spans="20:21" x14ac:dyDescent="0.2">
      <c r="T6481" s="11"/>
      <c r="U6481" s="11"/>
    </row>
    <row r="6482" spans="20:21" x14ac:dyDescent="0.2">
      <c r="T6482" s="11"/>
      <c r="U6482" s="11"/>
    </row>
    <row r="6483" spans="20:21" x14ac:dyDescent="0.2">
      <c r="T6483" s="11"/>
      <c r="U6483" s="11"/>
    </row>
    <row r="6484" spans="20:21" x14ac:dyDescent="0.2">
      <c r="T6484" s="11"/>
      <c r="U6484" s="11"/>
    </row>
    <row r="6485" spans="20:21" x14ac:dyDescent="0.2">
      <c r="T6485" s="11"/>
      <c r="U6485" s="11"/>
    </row>
    <row r="6486" spans="20:21" x14ac:dyDescent="0.2">
      <c r="T6486" s="11"/>
      <c r="U6486" s="11"/>
    </row>
    <row r="6487" spans="20:21" x14ac:dyDescent="0.2">
      <c r="T6487" s="11"/>
      <c r="U6487" s="11"/>
    </row>
    <row r="6488" spans="20:21" x14ac:dyDescent="0.2">
      <c r="T6488" s="11"/>
      <c r="U6488" s="11"/>
    </row>
    <row r="6489" spans="20:21" x14ac:dyDescent="0.2">
      <c r="T6489" s="11"/>
      <c r="U6489" s="11"/>
    </row>
    <row r="6490" spans="20:21" x14ac:dyDescent="0.2">
      <c r="T6490" s="11"/>
      <c r="U6490" s="11"/>
    </row>
    <row r="6491" spans="20:21" x14ac:dyDescent="0.2">
      <c r="T6491" s="11"/>
      <c r="U6491" s="11"/>
    </row>
    <row r="6492" spans="20:21" x14ac:dyDescent="0.2">
      <c r="T6492" s="11"/>
      <c r="U6492" s="11"/>
    </row>
    <row r="6493" spans="20:21" x14ac:dyDescent="0.2">
      <c r="T6493" s="11"/>
      <c r="U6493" s="11"/>
    </row>
    <row r="6494" spans="20:21" x14ac:dyDescent="0.2">
      <c r="T6494" s="11"/>
      <c r="U6494" s="11"/>
    </row>
    <row r="6495" spans="20:21" x14ac:dyDescent="0.2">
      <c r="T6495" s="11"/>
      <c r="U6495" s="11"/>
    </row>
    <row r="6496" spans="20:21" x14ac:dyDescent="0.2">
      <c r="T6496" s="11"/>
      <c r="U6496" s="11"/>
    </row>
    <row r="6497" spans="20:21" x14ac:dyDescent="0.2">
      <c r="T6497" s="11"/>
      <c r="U6497" s="11"/>
    </row>
    <row r="6498" spans="20:21" x14ac:dyDescent="0.2">
      <c r="T6498" s="11"/>
      <c r="U6498" s="11"/>
    </row>
    <row r="6499" spans="20:21" x14ac:dyDescent="0.2">
      <c r="T6499" s="11"/>
      <c r="U6499" s="11"/>
    </row>
    <row r="6500" spans="20:21" x14ac:dyDescent="0.2">
      <c r="T6500" s="11"/>
      <c r="U6500" s="11"/>
    </row>
    <row r="6501" spans="20:21" x14ac:dyDescent="0.2">
      <c r="T6501" s="11"/>
      <c r="U6501" s="11"/>
    </row>
    <row r="6502" spans="20:21" x14ac:dyDescent="0.2">
      <c r="T6502" s="11"/>
      <c r="U6502" s="11"/>
    </row>
    <row r="6503" spans="20:21" x14ac:dyDescent="0.2">
      <c r="T6503" s="11"/>
      <c r="U6503" s="11"/>
    </row>
    <row r="6504" spans="20:21" x14ac:dyDescent="0.2">
      <c r="T6504" s="11"/>
      <c r="U6504" s="11"/>
    </row>
    <row r="6505" spans="20:21" x14ac:dyDescent="0.2">
      <c r="T6505" s="11"/>
      <c r="U6505" s="11"/>
    </row>
    <row r="6506" spans="20:21" x14ac:dyDescent="0.2">
      <c r="T6506" s="11"/>
      <c r="U6506" s="11"/>
    </row>
    <row r="6507" spans="20:21" x14ac:dyDescent="0.2">
      <c r="T6507" s="11"/>
      <c r="U6507" s="11"/>
    </row>
    <row r="6508" spans="20:21" x14ac:dyDescent="0.2">
      <c r="T6508" s="11"/>
      <c r="U6508" s="11"/>
    </row>
    <row r="6509" spans="20:21" x14ac:dyDescent="0.2">
      <c r="T6509" s="11"/>
      <c r="U6509" s="11"/>
    </row>
    <row r="6510" spans="20:21" x14ac:dyDescent="0.2">
      <c r="T6510" s="11"/>
      <c r="U6510" s="11"/>
    </row>
    <row r="6511" spans="20:21" x14ac:dyDescent="0.2">
      <c r="T6511" s="11"/>
      <c r="U6511" s="11"/>
    </row>
    <row r="6512" spans="20:21" x14ac:dyDescent="0.2">
      <c r="T6512" s="11"/>
      <c r="U6512" s="11"/>
    </row>
    <row r="6513" spans="20:21" x14ac:dyDescent="0.2">
      <c r="T6513" s="11"/>
      <c r="U6513" s="11"/>
    </row>
    <row r="6514" spans="20:21" x14ac:dyDescent="0.2">
      <c r="T6514" s="11"/>
      <c r="U6514" s="11"/>
    </row>
    <row r="6515" spans="20:21" x14ac:dyDescent="0.2">
      <c r="T6515" s="11"/>
      <c r="U6515" s="11"/>
    </row>
    <row r="6516" spans="20:21" x14ac:dyDescent="0.2">
      <c r="T6516" s="11"/>
      <c r="U6516" s="11"/>
    </row>
    <row r="6517" spans="20:21" x14ac:dyDescent="0.2">
      <c r="T6517" s="11"/>
      <c r="U6517" s="11"/>
    </row>
    <row r="6518" spans="20:21" x14ac:dyDescent="0.2">
      <c r="T6518" s="11"/>
      <c r="U6518" s="11"/>
    </row>
    <row r="6519" spans="20:21" x14ac:dyDescent="0.2">
      <c r="T6519" s="11"/>
      <c r="U6519" s="11"/>
    </row>
    <row r="6520" spans="20:21" x14ac:dyDescent="0.2">
      <c r="T6520" s="11"/>
      <c r="U6520" s="11"/>
    </row>
    <row r="6521" spans="20:21" x14ac:dyDescent="0.2">
      <c r="T6521" s="11"/>
      <c r="U6521" s="11"/>
    </row>
    <row r="6522" spans="20:21" x14ac:dyDescent="0.2">
      <c r="T6522" s="11"/>
      <c r="U6522" s="11"/>
    </row>
    <row r="6523" spans="20:21" x14ac:dyDescent="0.2">
      <c r="T6523" s="11"/>
      <c r="U6523" s="11"/>
    </row>
    <row r="6524" spans="20:21" x14ac:dyDescent="0.2">
      <c r="T6524" s="11"/>
      <c r="U6524" s="11"/>
    </row>
    <row r="6525" spans="20:21" x14ac:dyDescent="0.2">
      <c r="T6525" s="11"/>
      <c r="U6525" s="11"/>
    </row>
    <row r="6526" spans="20:21" x14ac:dyDescent="0.2">
      <c r="T6526" s="11"/>
      <c r="U6526" s="11"/>
    </row>
    <row r="6527" spans="20:21" x14ac:dyDescent="0.2">
      <c r="T6527" s="11"/>
      <c r="U6527" s="11"/>
    </row>
    <row r="6528" spans="20:21" x14ac:dyDescent="0.2">
      <c r="T6528" s="11"/>
      <c r="U6528" s="11"/>
    </row>
    <row r="6529" spans="20:21" x14ac:dyDescent="0.2">
      <c r="T6529" s="11"/>
      <c r="U6529" s="11"/>
    </row>
    <row r="6530" spans="20:21" x14ac:dyDescent="0.2">
      <c r="T6530" s="11"/>
      <c r="U6530" s="11"/>
    </row>
    <row r="6531" spans="20:21" x14ac:dyDescent="0.2">
      <c r="T6531" s="11"/>
      <c r="U6531" s="11"/>
    </row>
    <row r="6532" spans="20:21" x14ac:dyDescent="0.2">
      <c r="T6532" s="11"/>
      <c r="U6532" s="11"/>
    </row>
    <row r="6533" spans="20:21" x14ac:dyDescent="0.2">
      <c r="T6533" s="11"/>
      <c r="U6533" s="11"/>
    </row>
    <row r="6534" spans="20:21" x14ac:dyDescent="0.2">
      <c r="T6534" s="11"/>
      <c r="U6534" s="11"/>
    </row>
    <row r="6535" spans="20:21" x14ac:dyDescent="0.2">
      <c r="T6535" s="11"/>
      <c r="U6535" s="11"/>
    </row>
    <row r="6536" spans="20:21" x14ac:dyDescent="0.2">
      <c r="T6536" s="11"/>
      <c r="U6536" s="11"/>
    </row>
    <row r="6537" spans="20:21" x14ac:dyDescent="0.2">
      <c r="T6537" s="11"/>
      <c r="U6537" s="11"/>
    </row>
    <row r="6538" spans="20:21" x14ac:dyDescent="0.2">
      <c r="T6538" s="11"/>
      <c r="U6538" s="11"/>
    </row>
    <row r="6539" spans="20:21" x14ac:dyDescent="0.2">
      <c r="T6539" s="11"/>
      <c r="U6539" s="11"/>
    </row>
    <row r="6540" spans="20:21" x14ac:dyDescent="0.2">
      <c r="T6540" s="11"/>
      <c r="U6540" s="11"/>
    </row>
    <row r="6541" spans="20:21" x14ac:dyDescent="0.2">
      <c r="T6541" s="11"/>
      <c r="U6541" s="11"/>
    </row>
    <row r="6542" spans="20:21" x14ac:dyDescent="0.2">
      <c r="T6542" s="11"/>
      <c r="U6542" s="11"/>
    </row>
    <row r="6543" spans="20:21" x14ac:dyDescent="0.2">
      <c r="T6543" s="11"/>
      <c r="U6543" s="11"/>
    </row>
    <row r="6544" spans="20:21" x14ac:dyDescent="0.2">
      <c r="T6544" s="11"/>
      <c r="U6544" s="11"/>
    </row>
    <row r="6545" spans="20:21" x14ac:dyDescent="0.2">
      <c r="T6545" s="11"/>
      <c r="U6545" s="11"/>
    </row>
    <row r="6546" spans="20:21" x14ac:dyDescent="0.2">
      <c r="T6546" s="11"/>
      <c r="U6546" s="11"/>
    </row>
    <row r="6547" spans="20:21" x14ac:dyDescent="0.2">
      <c r="T6547" s="11"/>
      <c r="U6547" s="11"/>
    </row>
    <row r="6548" spans="20:21" x14ac:dyDescent="0.2">
      <c r="T6548" s="11"/>
      <c r="U6548" s="11"/>
    </row>
    <row r="6549" spans="20:21" x14ac:dyDescent="0.2">
      <c r="T6549" s="11"/>
      <c r="U6549" s="11"/>
    </row>
    <row r="6550" spans="20:21" x14ac:dyDescent="0.2">
      <c r="T6550" s="11"/>
      <c r="U6550" s="11"/>
    </row>
    <row r="6551" spans="20:21" x14ac:dyDescent="0.2">
      <c r="T6551" s="11"/>
      <c r="U6551" s="11"/>
    </row>
    <row r="6552" spans="20:21" x14ac:dyDescent="0.2">
      <c r="T6552" s="11"/>
      <c r="U6552" s="11"/>
    </row>
    <row r="6553" spans="20:21" x14ac:dyDescent="0.2">
      <c r="T6553" s="11"/>
      <c r="U6553" s="11"/>
    </row>
    <row r="6554" spans="20:21" x14ac:dyDescent="0.2">
      <c r="T6554" s="11"/>
      <c r="U6554" s="11"/>
    </row>
    <row r="6555" spans="20:21" x14ac:dyDescent="0.2">
      <c r="T6555" s="11"/>
      <c r="U6555" s="11"/>
    </row>
    <row r="6556" spans="20:21" x14ac:dyDescent="0.2">
      <c r="T6556" s="11"/>
      <c r="U6556" s="11"/>
    </row>
    <row r="6557" spans="20:21" x14ac:dyDescent="0.2">
      <c r="T6557" s="11"/>
      <c r="U6557" s="11"/>
    </row>
    <row r="6558" spans="20:21" x14ac:dyDescent="0.2">
      <c r="T6558" s="11"/>
      <c r="U6558" s="11"/>
    </row>
    <row r="6559" spans="20:21" x14ac:dyDescent="0.2">
      <c r="T6559" s="11"/>
      <c r="U6559" s="11"/>
    </row>
    <row r="6560" spans="20:21" x14ac:dyDescent="0.2">
      <c r="T6560" s="11"/>
      <c r="U6560" s="11"/>
    </row>
    <row r="6561" spans="20:21" x14ac:dyDescent="0.2">
      <c r="T6561" s="11"/>
      <c r="U6561" s="11"/>
    </row>
    <row r="6562" spans="20:21" x14ac:dyDescent="0.2">
      <c r="T6562" s="11"/>
      <c r="U6562" s="11"/>
    </row>
    <row r="6563" spans="20:21" x14ac:dyDescent="0.2">
      <c r="T6563" s="11"/>
      <c r="U6563" s="11"/>
    </row>
    <row r="6564" spans="20:21" x14ac:dyDescent="0.2">
      <c r="T6564" s="11"/>
      <c r="U6564" s="11"/>
    </row>
    <row r="6565" spans="20:21" x14ac:dyDescent="0.2">
      <c r="T6565" s="11"/>
      <c r="U6565" s="11"/>
    </row>
    <row r="6566" spans="20:21" x14ac:dyDescent="0.2">
      <c r="T6566" s="11"/>
      <c r="U6566" s="11"/>
    </row>
    <row r="6567" spans="20:21" x14ac:dyDescent="0.2">
      <c r="T6567" s="11"/>
      <c r="U6567" s="11"/>
    </row>
    <row r="6568" spans="20:21" x14ac:dyDescent="0.2">
      <c r="T6568" s="11"/>
      <c r="U6568" s="11"/>
    </row>
    <row r="6569" spans="20:21" x14ac:dyDescent="0.2">
      <c r="T6569" s="11"/>
      <c r="U6569" s="11"/>
    </row>
    <row r="6570" spans="20:21" x14ac:dyDescent="0.2">
      <c r="T6570" s="11"/>
      <c r="U6570" s="11"/>
    </row>
    <row r="6571" spans="20:21" x14ac:dyDescent="0.2">
      <c r="T6571" s="11"/>
      <c r="U6571" s="11"/>
    </row>
    <row r="6572" spans="20:21" x14ac:dyDescent="0.2">
      <c r="T6572" s="11"/>
      <c r="U6572" s="11"/>
    </row>
    <row r="6573" spans="20:21" x14ac:dyDescent="0.2">
      <c r="T6573" s="11"/>
      <c r="U6573" s="11"/>
    </row>
    <row r="6574" spans="20:21" x14ac:dyDescent="0.2">
      <c r="T6574" s="11"/>
      <c r="U6574" s="11"/>
    </row>
    <row r="6575" spans="20:21" x14ac:dyDescent="0.2">
      <c r="T6575" s="11"/>
      <c r="U6575" s="11"/>
    </row>
    <row r="6576" spans="20:21" x14ac:dyDescent="0.2">
      <c r="T6576" s="11"/>
      <c r="U6576" s="11"/>
    </row>
    <row r="6577" spans="20:21" x14ac:dyDescent="0.2">
      <c r="T6577" s="11"/>
      <c r="U6577" s="11"/>
    </row>
    <row r="6578" spans="20:21" x14ac:dyDescent="0.2">
      <c r="T6578" s="11"/>
      <c r="U6578" s="11"/>
    </row>
    <row r="6579" spans="20:21" x14ac:dyDescent="0.2">
      <c r="T6579" s="11"/>
      <c r="U6579" s="11"/>
    </row>
    <row r="6580" spans="20:21" x14ac:dyDescent="0.2">
      <c r="T6580" s="11"/>
      <c r="U6580" s="11"/>
    </row>
    <row r="6581" spans="20:21" x14ac:dyDescent="0.2">
      <c r="T6581" s="11"/>
      <c r="U6581" s="11"/>
    </row>
    <row r="6582" spans="20:21" x14ac:dyDescent="0.2">
      <c r="T6582" s="11"/>
      <c r="U6582" s="11"/>
    </row>
    <row r="6583" spans="20:21" x14ac:dyDescent="0.2">
      <c r="T6583" s="11"/>
      <c r="U6583" s="11"/>
    </row>
    <row r="6584" spans="20:21" x14ac:dyDescent="0.2">
      <c r="T6584" s="11"/>
      <c r="U6584" s="11"/>
    </row>
    <row r="6585" spans="20:21" x14ac:dyDescent="0.2">
      <c r="T6585" s="11"/>
      <c r="U6585" s="11"/>
    </row>
    <row r="6586" spans="20:21" x14ac:dyDescent="0.2">
      <c r="T6586" s="11"/>
      <c r="U6586" s="11"/>
    </row>
    <row r="6587" spans="20:21" x14ac:dyDescent="0.2">
      <c r="T6587" s="11"/>
      <c r="U6587" s="11"/>
    </row>
    <row r="6588" spans="20:21" x14ac:dyDescent="0.2">
      <c r="T6588" s="11"/>
      <c r="U6588" s="11"/>
    </row>
    <row r="6589" spans="20:21" x14ac:dyDescent="0.2">
      <c r="T6589" s="11"/>
      <c r="U6589" s="11"/>
    </row>
    <row r="6590" spans="20:21" x14ac:dyDescent="0.2">
      <c r="T6590" s="11"/>
      <c r="U6590" s="11"/>
    </row>
    <row r="6591" spans="20:21" x14ac:dyDescent="0.2">
      <c r="T6591" s="11"/>
      <c r="U6591" s="11"/>
    </row>
    <row r="6592" spans="20:21" x14ac:dyDescent="0.2">
      <c r="T6592" s="11"/>
      <c r="U6592" s="11"/>
    </row>
    <row r="6593" spans="20:21" x14ac:dyDescent="0.2">
      <c r="T6593" s="11"/>
      <c r="U6593" s="11"/>
    </row>
    <row r="6594" spans="20:21" x14ac:dyDescent="0.2">
      <c r="T6594" s="11"/>
      <c r="U6594" s="11"/>
    </row>
    <row r="6595" spans="20:21" x14ac:dyDescent="0.2">
      <c r="T6595" s="11"/>
      <c r="U6595" s="11"/>
    </row>
    <row r="6596" spans="20:21" x14ac:dyDescent="0.2">
      <c r="T6596" s="11"/>
      <c r="U6596" s="11"/>
    </row>
    <row r="6597" spans="20:21" x14ac:dyDescent="0.2">
      <c r="T6597" s="11"/>
      <c r="U6597" s="11"/>
    </row>
    <row r="6598" spans="20:21" x14ac:dyDescent="0.2">
      <c r="T6598" s="11"/>
      <c r="U6598" s="11"/>
    </row>
    <row r="6599" spans="20:21" x14ac:dyDescent="0.2">
      <c r="T6599" s="11"/>
      <c r="U6599" s="11"/>
    </row>
    <row r="6600" spans="20:21" x14ac:dyDescent="0.2">
      <c r="T6600" s="11"/>
      <c r="U6600" s="11"/>
    </row>
    <row r="6601" spans="20:21" x14ac:dyDescent="0.2">
      <c r="T6601" s="11"/>
      <c r="U6601" s="11"/>
    </row>
    <row r="6602" spans="20:21" x14ac:dyDescent="0.2">
      <c r="T6602" s="11"/>
      <c r="U6602" s="11"/>
    </row>
    <row r="6603" spans="20:21" x14ac:dyDescent="0.2">
      <c r="T6603" s="11"/>
      <c r="U6603" s="11"/>
    </row>
    <row r="6604" spans="20:21" x14ac:dyDescent="0.2">
      <c r="T6604" s="11"/>
      <c r="U6604" s="11"/>
    </row>
    <row r="6605" spans="20:21" x14ac:dyDescent="0.2">
      <c r="T6605" s="11"/>
      <c r="U6605" s="11"/>
    </row>
    <row r="6606" spans="20:21" x14ac:dyDescent="0.2">
      <c r="T6606" s="11"/>
      <c r="U6606" s="11"/>
    </row>
    <row r="6607" spans="20:21" x14ac:dyDescent="0.2">
      <c r="T6607" s="11"/>
      <c r="U6607" s="11"/>
    </row>
    <row r="6608" spans="20:21" x14ac:dyDescent="0.2">
      <c r="T6608" s="11"/>
      <c r="U6608" s="11"/>
    </row>
    <row r="6609" spans="20:21" x14ac:dyDescent="0.2">
      <c r="T6609" s="11"/>
      <c r="U6609" s="11"/>
    </row>
    <row r="6610" spans="20:21" x14ac:dyDescent="0.2">
      <c r="T6610" s="11"/>
      <c r="U6610" s="11"/>
    </row>
    <row r="6611" spans="20:21" x14ac:dyDescent="0.2">
      <c r="T6611" s="11"/>
      <c r="U6611" s="11"/>
    </row>
    <row r="6612" spans="20:21" x14ac:dyDescent="0.2">
      <c r="T6612" s="11"/>
      <c r="U6612" s="11"/>
    </row>
    <row r="6613" spans="20:21" x14ac:dyDescent="0.2">
      <c r="T6613" s="11"/>
      <c r="U6613" s="11"/>
    </row>
    <row r="6614" spans="20:21" x14ac:dyDescent="0.2">
      <c r="T6614" s="11"/>
      <c r="U6614" s="11"/>
    </row>
    <row r="6615" spans="20:21" x14ac:dyDescent="0.2">
      <c r="T6615" s="11"/>
      <c r="U6615" s="11"/>
    </row>
    <row r="6616" spans="20:21" x14ac:dyDescent="0.2">
      <c r="T6616" s="11"/>
      <c r="U6616" s="11"/>
    </row>
    <row r="6617" spans="20:21" x14ac:dyDescent="0.2">
      <c r="T6617" s="11"/>
      <c r="U6617" s="11"/>
    </row>
    <row r="6618" spans="20:21" x14ac:dyDescent="0.2">
      <c r="T6618" s="11"/>
      <c r="U6618" s="11"/>
    </row>
    <row r="6619" spans="20:21" x14ac:dyDescent="0.2">
      <c r="T6619" s="11"/>
      <c r="U6619" s="11"/>
    </row>
    <row r="6620" spans="20:21" x14ac:dyDescent="0.2">
      <c r="T6620" s="11"/>
      <c r="U6620" s="11"/>
    </row>
    <row r="6621" spans="20:21" x14ac:dyDescent="0.2">
      <c r="T6621" s="11"/>
      <c r="U6621" s="11"/>
    </row>
    <row r="6622" spans="20:21" x14ac:dyDescent="0.2">
      <c r="T6622" s="11"/>
      <c r="U6622" s="11"/>
    </row>
    <row r="6623" spans="20:21" x14ac:dyDescent="0.2">
      <c r="T6623" s="11"/>
      <c r="U6623" s="11"/>
    </row>
    <row r="6624" spans="20:21" x14ac:dyDescent="0.2">
      <c r="T6624" s="11"/>
      <c r="U6624" s="11"/>
    </row>
    <row r="6625" spans="20:21" x14ac:dyDescent="0.2">
      <c r="T6625" s="11"/>
      <c r="U6625" s="11"/>
    </row>
    <row r="6626" spans="20:21" x14ac:dyDescent="0.2">
      <c r="T6626" s="11"/>
      <c r="U6626" s="11"/>
    </row>
    <row r="6627" spans="20:21" x14ac:dyDescent="0.2">
      <c r="T6627" s="11"/>
      <c r="U6627" s="11"/>
    </row>
    <row r="6628" spans="20:21" x14ac:dyDescent="0.2">
      <c r="T6628" s="11"/>
      <c r="U6628" s="11"/>
    </row>
    <row r="6629" spans="20:21" x14ac:dyDescent="0.2">
      <c r="T6629" s="11"/>
      <c r="U6629" s="11"/>
    </row>
    <row r="6630" spans="20:21" x14ac:dyDescent="0.2">
      <c r="T6630" s="11"/>
      <c r="U6630" s="11"/>
    </row>
    <row r="6631" spans="20:21" x14ac:dyDescent="0.2">
      <c r="T6631" s="11"/>
      <c r="U6631" s="11"/>
    </row>
    <row r="6632" spans="20:21" x14ac:dyDescent="0.2">
      <c r="T6632" s="11"/>
      <c r="U6632" s="11"/>
    </row>
    <row r="6633" spans="20:21" x14ac:dyDescent="0.2">
      <c r="T6633" s="11"/>
      <c r="U6633" s="11"/>
    </row>
    <row r="6634" spans="20:21" x14ac:dyDescent="0.2">
      <c r="T6634" s="11"/>
      <c r="U6634" s="11"/>
    </row>
    <row r="6635" spans="20:21" x14ac:dyDescent="0.2">
      <c r="T6635" s="11"/>
      <c r="U6635" s="11"/>
    </row>
    <row r="6636" spans="20:21" x14ac:dyDescent="0.2">
      <c r="T6636" s="11"/>
      <c r="U6636" s="11"/>
    </row>
    <row r="6637" spans="20:21" x14ac:dyDescent="0.2">
      <c r="T6637" s="11"/>
      <c r="U6637" s="11"/>
    </row>
    <row r="6638" spans="20:21" x14ac:dyDescent="0.2">
      <c r="T6638" s="11"/>
      <c r="U6638" s="11"/>
    </row>
    <row r="6639" spans="20:21" x14ac:dyDescent="0.2">
      <c r="T6639" s="11"/>
      <c r="U6639" s="11"/>
    </row>
    <row r="6640" spans="20:21" x14ac:dyDescent="0.2">
      <c r="T6640" s="11"/>
      <c r="U6640" s="11"/>
    </row>
    <row r="6641" spans="20:21" x14ac:dyDescent="0.2">
      <c r="T6641" s="11"/>
      <c r="U6641" s="11"/>
    </row>
    <row r="6642" spans="20:21" x14ac:dyDescent="0.2">
      <c r="T6642" s="11"/>
      <c r="U6642" s="11"/>
    </row>
    <row r="6643" spans="20:21" x14ac:dyDescent="0.2">
      <c r="T6643" s="11"/>
      <c r="U6643" s="11"/>
    </row>
    <row r="6644" spans="20:21" x14ac:dyDescent="0.2">
      <c r="T6644" s="11"/>
      <c r="U6644" s="11"/>
    </row>
    <row r="6645" spans="20:21" x14ac:dyDescent="0.2">
      <c r="T6645" s="11"/>
      <c r="U6645" s="11"/>
    </row>
    <row r="6646" spans="20:21" x14ac:dyDescent="0.2">
      <c r="T6646" s="11"/>
      <c r="U6646" s="11"/>
    </row>
    <row r="6647" spans="20:21" x14ac:dyDescent="0.2">
      <c r="T6647" s="11"/>
      <c r="U6647" s="11"/>
    </row>
    <row r="6648" spans="20:21" x14ac:dyDescent="0.2">
      <c r="T6648" s="11"/>
      <c r="U6648" s="11"/>
    </row>
    <row r="6649" spans="20:21" x14ac:dyDescent="0.2">
      <c r="T6649" s="11"/>
      <c r="U6649" s="11"/>
    </row>
    <row r="6650" spans="20:21" x14ac:dyDescent="0.2">
      <c r="T6650" s="11"/>
      <c r="U6650" s="11"/>
    </row>
    <row r="6651" spans="20:21" x14ac:dyDescent="0.2">
      <c r="T6651" s="11"/>
      <c r="U6651" s="11"/>
    </row>
    <row r="6652" spans="20:21" x14ac:dyDescent="0.2">
      <c r="T6652" s="11"/>
      <c r="U6652" s="11"/>
    </row>
    <row r="6653" spans="20:21" x14ac:dyDescent="0.2">
      <c r="T6653" s="11"/>
      <c r="U6653" s="11"/>
    </row>
    <row r="6654" spans="20:21" x14ac:dyDescent="0.2">
      <c r="T6654" s="11"/>
      <c r="U6654" s="11"/>
    </row>
    <row r="6655" spans="20:21" x14ac:dyDescent="0.2">
      <c r="T6655" s="11"/>
      <c r="U6655" s="11"/>
    </row>
    <row r="6656" spans="20:21" x14ac:dyDescent="0.2">
      <c r="T6656" s="11"/>
      <c r="U6656" s="11"/>
    </row>
    <row r="6657" spans="20:21" x14ac:dyDescent="0.2">
      <c r="T6657" s="11"/>
      <c r="U6657" s="11"/>
    </row>
    <row r="6658" spans="20:21" x14ac:dyDescent="0.2">
      <c r="T6658" s="11"/>
      <c r="U6658" s="11"/>
    </row>
    <row r="6659" spans="20:21" x14ac:dyDescent="0.2">
      <c r="T6659" s="11"/>
      <c r="U6659" s="11"/>
    </row>
    <row r="6660" spans="20:21" x14ac:dyDescent="0.2">
      <c r="T6660" s="11"/>
      <c r="U6660" s="11"/>
    </row>
    <row r="6661" spans="20:21" x14ac:dyDescent="0.2">
      <c r="T6661" s="11"/>
      <c r="U6661" s="11"/>
    </row>
    <row r="6662" spans="20:21" x14ac:dyDescent="0.2">
      <c r="T6662" s="11"/>
      <c r="U6662" s="11"/>
    </row>
    <row r="6663" spans="20:21" x14ac:dyDescent="0.2">
      <c r="T6663" s="11"/>
      <c r="U6663" s="11"/>
    </row>
    <row r="6664" spans="20:21" x14ac:dyDescent="0.2">
      <c r="T6664" s="11"/>
      <c r="U6664" s="11"/>
    </row>
    <row r="6665" spans="20:21" x14ac:dyDescent="0.2">
      <c r="T6665" s="11"/>
      <c r="U6665" s="11"/>
    </row>
    <row r="6666" spans="20:21" x14ac:dyDescent="0.2">
      <c r="T6666" s="11"/>
      <c r="U6666" s="11"/>
    </row>
    <row r="6667" spans="20:21" x14ac:dyDescent="0.2">
      <c r="T6667" s="11"/>
      <c r="U6667" s="11"/>
    </row>
    <row r="6668" spans="20:21" x14ac:dyDescent="0.2">
      <c r="T6668" s="11"/>
      <c r="U6668" s="11"/>
    </row>
    <row r="6669" spans="20:21" x14ac:dyDescent="0.2">
      <c r="T6669" s="11"/>
      <c r="U6669" s="11"/>
    </row>
    <row r="6670" spans="20:21" x14ac:dyDescent="0.2">
      <c r="T6670" s="11"/>
      <c r="U6670" s="11"/>
    </row>
    <row r="6671" spans="20:21" x14ac:dyDescent="0.2">
      <c r="T6671" s="11"/>
      <c r="U6671" s="11"/>
    </row>
    <row r="6672" spans="20:21" x14ac:dyDescent="0.2">
      <c r="T6672" s="11"/>
      <c r="U6672" s="11"/>
    </row>
    <row r="6673" spans="20:21" x14ac:dyDescent="0.2">
      <c r="T6673" s="11"/>
      <c r="U6673" s="11"/>
    </row>
    <row r="6674" spans="20:21" x14ac:dyDescent="0.2">
      <c r="T6674" s="11"/>
      <c r="U6674" s="11"/>
    </row>
    <row r="6675" spans="20:21" x14ac:dyDescent="0.2">
      <c r="T6675" s="11"/>
      <c r="U6675" s="11"/>
    </row>
    <row r="6676" spans="20:21" x14ac:dyDescent="0.2">
      <c r="T6676" s="11"/>
      <c r="U6676" s="11"/>
    </row>
    <row r="6677" spans="20:21" x14ac:dyDescent="0.2">
      <c r="T6677" s="11"/>
      <c r="U6677" s="11"/>
    </row>
    <row r="6678" spans="20:21" x14ac:dyDescent="0.2">
      <c r="T6678" s="11"/>
      <c r="U6678" s="11"/>
    </row>
    <row r="6679" spans="20:21" x14ac:dyDescent="0.2">
      <c r="T6679" s="11"/>
      <c r="U6679" s="11"/>
    </row>
    <row r="6680" spans="20:21" x14ac:dyDescent="0.2">
      <c r="T6680" s="11"/>
      <c r="U6680" s="11"/>
    </row>
    <row r="6681" spans="20:21" x14ac:dyDescent="0.2">
      <c r="T6681" s="11"/>
      <c r="U6681" s="11"/>
    </row>
    <row r="6682" spans="20:21" x14ac:dyDescent="0.2">
      <c r="T6682" s="11"/>
      <c r="U6682" s="11"/>
    </row>
    <row r="6683" spans="20:21" x14ac:dyDescent="0.2">
      <c r="T6683" s="11"/>
      <c r="U6683" s="11"/>
    </row>
    <row r="6684" spans="20:21" x14ac:dyDescent="0.2">
      <c r="T6684" s="11"/>
      <c r="U6684" s="11"/>
    </row>
    <row r="6685" spans="20:21" x14ac:dyDescent="0.2">
      <c r="T6685" s="11"/>
      <c r="U6685" s="11"/>
    </row>
    <row r="6686" spans="20:21" x14ac:dyDescent="0.2">
      <c r="T6686" s="11"/>
      <c r="U6686" s="11"/>
    </row>
    <row r="6687" spans="20:21" x14ac:dyDescent="0.2">
      <c r="T6687" s="11"/>
      <c r="U6687" s="11"/>
    </row>
    <row r="6688" spans="20:21" x14ac:dyDescent="0.2">
      <c r="T6688" s="11"/>
      <c r="U6688" s="11"/>
    </row>
    <row r="6689" spans="20:21" x14ac:dyDescent="0.2">
      <c r="T6689" s="11"/>
      <c r="U6689" s="11"/>
    </row>
    <row r="6690" spans="20:21" x14ac:dyDescent="0.2">
      <c r="T6690" s="11"/>
      <c r="U6690" s="11"/>
    </row>
    <row r="6691" spans="20:21" x14ac:dyDescent="0.2">
      <c r="T6691" s="11"/>
      <c r="U6691" s="11"/>
    </row>
    <row r="6692" spans="20:21" x14ac:dyDescent="0.2">
      <c r="T6692" s="11"/>
      <c r="U6692" s="11"/>
    </row>
    <row r="6693" spans="20:21" x14ac:dyDescent="0.2">
      <c r="T6693" s="11"/>
      <c r="U6693" s="11"/>
    </row>
    <row r="6694" spans="20:21" x14ac:dyDescent="0.2">
      <c r="T6694" s="11"/>
      <c r="U6694" s="11"/>
    </row>
    <row r="6695" spans="20:21" x14ac:dyDescent="0.2">
      <c r="T6695" s="11"/>
      <c r="U6695" s="11"/>
    </row>
    <row r="6696" spans="20:21" x14ac:dyDescent="0.2">
      <c r="T6696" s="11"/>
      <c r="U6696" s="11"/>
    </row>
    <row r="6697" spans="20:21" x14ac:dyDescent="0.2">
      <c r="T6697" s="11"/>
      <c r="U6697" s="11"/>
    </row>
    <row r="6698" spans="20:21" x14ac:dyDescent="0.2">
      <c r="T6698" s="11"/>
      <c r="U6698" s="11"/>
    </row>
    <row r="6699" spans="20:21" x14ac:dyDescent="0.2">
      <c r="T6699" s="11"/>
      <c r="U6699" s="11"/>
    </row>
    <row r="6700" spans="20:21" x14ac:dyDescent="0.2">
      <c r="T6700" s="11"/>
      <c r="U6700" s="11"/>
    </row>
    <row r="6701" spans="20:21" x14ac:dyDescent="0.2">
      <c r="T6701" s="11"/>
      <c r="U6701" s="11"/>
    </row>
    <row r="6702" spans="20:21" x14ac:dyDescent="0.2">
      <c r="T6702" s="11"/>
      <c r="U6702" s="11"/>
    </row>
    <row r="6703" spans="20:21" x14ac:dyDescent="0.2">
      <c r="T6703" s="11"/>
      <c r="U6703" s="11"/>
    </row>
    <row r="6704" spans="20:21" x14ac:dyDescent="0.2">
      <c r="T6704" s="11"/>
      <c r="U6704" s="11"/>
    </row>
    <row r="6705" spans="20:21" x14ac:dyDescent="0.2">
      <c r="T6705" s="11"/>
      <c r="U6705" s="11"/>
    </row>
    <row r="6706" spans="20:21" x14ac:dyDescent="0.2">
      <c r="T6706" s="11"/>
      <c r="U6706" s="11"/>
    </row>
    <row r="6707" spans="20:21" x14ac:dyDescent="0.2">
      <c r="T6707" s="11"/>
      <c r="U6707" s="11"/>
    </row>
    <row r="6708" spans="20:21" x14ac:dyDescent="0.2">
      <c r="T6708" s="11"/>
      <c r="U6708" s="11"/>
    </row>
    <row r="6709" spans="20:21" x14ac:dyDescent="0.2">
      <c r="T6709" s="11"/>
      <c r="U6709" s="11"/>
    </row>
    <row r="6710" spans="20:21" x14ac:dyDescent="0.2">
      <c r="T6710" s="11"/>
      <c r="U6710" s="11"/>
    </row>
    <row r="6711" spans="20:21" x14ac:dyDescent="0.2">
      <c r="T6711" s="11"/>
      <c r="U6711" s="11"/>
    </row>
    <row r="6712" spans="20:21" x14ac:dyDescent="0.2">
      <c r="T6712" s="11"/>
      <c r="U6712" s="11"/>
    </row>
    <row r="6713" spans="20:21" x14ac:dyDescent="0.2">
      <c r="T6713" s="11"/>
      <c r="U6713" s="11"/>
    </row>
    <row r="6714" spans="20:21" x14ac:dyDescent="0.2">
      <c r="T6714" s="11"/>
      <c r="U6714" s="11"/>
    </row>
    <row r="6715" spans="20:21" x14ac:dyDescent="0.2">
      <c r="T6715" s="11"/>
      <c r="U6715" s="11"/>
    </row>
    <row r="6716" spans="20:21" x14ac:dyDescent="0.2">
      <c r="T6716" s="11"/>
      <c r="U6716" s="11"/>
    </row>
    <row r="6717" spans="20:21" x14ac:dyDescent="0.2">
      <c r="T6717" s="11"/>
      <c r="U6717" s="11"/>
    </row>
    <row r="6718" spans="20:21" x14ac:dyDescent="0.2">
      <c r="T6718" s="11"/>
      <c r="U6718" s="11"/>
    </row>
    <row r="6719" spans="20:21" x14ac:dyDescent="0.2">
      <c r="T6719" s="11"/>
      <c r="U6719" s="11"/>
    </row>
    <row r="6720" spans="20:21" x14ac:dyDescent="0.2">
      <c r="T6720" s="11"/>
      <c r="U6720" s="11"/>
    </row>
    <row r="6721" spans="20:21" x14ac:dyDescent="0.2">
      <c r="T6721" s="11"/>
      <c r="U6721" s="11"/>
    </row>
    <row r="6722" spans="20:21" x14ac:dyDescent="0.2">
      <c r="T6722" s="11"/>
      <c r="U6722" s="11"/>
    </row>
    <row r="6723" spans="20:21" x14ac:dyDescent="0.2">
      <c r="T6723" s="11"/>
      <c r="U6723" s="11"/>
    </row>
    <row r="6724" spans="20:21" x14ac:dyDescent="0.2">
      <c r="T6724" s="11"/>
      <c r="U6724" s="11"/>
    </row>
    <row r="6725" spans="20:21" x14ac:dyDescent="0.2">
      <c r="T6725" s="11"/>
      <c r="U6725" s="11"/>
    </row>
    <row r="6726" spans="20:21" x14ac:dyDescent="0.2">
      <c r="T6726" s="11"/>
      <c r="U6726" s="11"/>
    </row>
    <row r="6727" spans="20:21" x14ac:dyDescent="0.2">
      <c r="T6727" s="11"/>
      <c r="U6727" s="11"/>
    </row>
    <row r="6728" spans="20:21" x14ac:dyDescent="0.2">
      <c r="T6728" s="11"/>
      <c r="U6728" s="11"/>
    </row>
    <row r="6729" spans="20:21" x14ac:dyDescent="0.2">
      <c r="T6729" s="11"/>
      <c r="U6729" s="11"/>
    </row>
    <row r="6730" spans="20:21" x14ac:dyDescent="0.2">
      <c r="T6730" s="11"/>
      <c r="U6730" s="11"/>
    </row>
    <row r="6731" spans="20:21" x14ac:dyDescent="0.2">
      <c r="T6731" s="11"/>
      <c r="U6731" s="11"/>
    </row>
    <row r="6732" spans="20:21" x14ac:dyDescent="0.2">
      <c r="T6732" s="11"/>
      <c r="U6732" s="11"/>
    </row>
    <row r="6733" spans="20:21" x14ac:dyDescent="0.2">
      <c r="T6733" s="11"/>
      <c r="U6733" s="11"/>
    </row>
    <row r="6734" spans="20:21" x14ac:dyDescent="0.2">
      <c r="T6734" s="11"/>
      <c r="U6734" s="11"/>
    </row>
    <row r="6735" spans="20:21" x14ac:dyDescent="0.2">
      <c r="T6735" s="11"/>
      <c r="U6735" s="11"/>
    </row>
    <row r="6736" spans="20:21" x14ac:dyDescent="0.2">
      <c r="T6736" s="11"/>
      <c r="U6736" s="11"/>
    </row>
    <row r="6737" spans="20:21" x14ac:dyDescent="0.2">
      <c r="T6737" s="11"/>
      <c r="U6737" s="11"/>
    </row>
    <row r="6738" spans="20:21" x14ac:dyDescent="0.2">
      <c r="T6738" s="11"/>
      <c r="U6738" s="11"/>
    </row>
    <row r="6739" spans="20:21" x14ac:dyDescent="0.2">
      <c r="T6739" s="11"/>
      <c r="U6739" s="11"/>
    </row>
    <row r="6740" spans="20:21" x14ac:dyDescent="0.2">
      <c r="T6740" s="11"/>
      <c r="U6740" s="11"/>
    </row>
    <row r="6741" spans="20:21" x14ac:dyDescent="0.2">
      <c r="T6741" s="11"/>
      <c r="U6741" s="11"/>
    </row>
    <row r="6742" spans="20:21" x14ac:dyDescent="0.2">
      <c r="T6742" s="11"/>
      <c r="U6742" s="11"/>
    </row>
    <row r="6743" spans="20:21" x14ac:dyDescent="0.2">
      <c r="T6743" s="11"/>
      <c r="U6743" s="11"/>
    </row>
    <row r="6744" spans="20:21" x14ac:dyDescent="0.2">
      <c r="T6744" s="11"/>
      <c r="U6744" s="11"/>
    </row>
    <row r="6745" spans="20:21" x14ac:dyDescent="0.2">
      <c r="T6745" s="11"/>
      <c r="U6745" s="11"/>
    </row>
    <row r="6746" spans="20:21" x14ac:dyDescent="0.2">
      <c r="T6746" s="11"/>
      <c r="U6746" s="11"/>
    </row>
    <row r="6747" spans="20:21" x14ac:dyDescent="0.2">
      <c r="T6747" s="11"/>
      <c r="U6747" s="11"/>
    </row>
    <row r="6748" spans="20:21" x14ac:dyDescent="0.2">
      <c r="T6748" s="11"/>
      <c r="U6748" s="11"/>
    </row>
    <row r="6749" spans="20:21" x14ac:dyDescent="0.2">
      <c r="T6749" s="11"/>
      <c r="U6749" s="11"/>
    </row>
    <row r="6750" spans="20:21" x14ac:dyDescent="0.2">
      <c r="T6750" s="11"/>
      <c r="U6750" s="11"/>
    </row>
    <row r="6751" spans="20:21" x14ac:dyDescent="0.2">
      <c r="T6751" s="11"/>
      <c r="U6751" s="11"/>
    </row>
    <row r="6752" spans="20:21" x14ac:dyDescent="0.2">
      <c r="T6752" s="11"/>
      <c r="U6752" s="11"/>
    </row>
    <row r="6753" spans="20:21" x14ac:dyDescent="0.2">
      <c r="T6753" s="11"/>
      <c r="U6753" s="11"/>
    </row>
    <row r="6754" spans="20:21" x14ac:dyDescent="0.2">
      <c r="T6754" s="11"/>
      <c r="U6754" s="11"/>
    </row>
    <row r="6755" spans="20:21" x14ac:dyDescent="0.2">
      <c r="T6755" s="11"/>
      <c r="U6755" s="11"/>
    </row>
    <row r="6756" spans="20:21" x14ac:dyDescent="0.2">
      <c r="T6756" s="11"/>
      <c r="U6756" s="11"/>
    </row>
    <row r="6757" spans="20:21" x14ac:dyDescent="0.2">
      <c r="T6757" s="11"/>
      <c r="U6757" s="11"/>
    </row>
    <row r="6758" spans="20:21" x14ac:dyDescent="0.2">
      <c r="T6758" s="11"/>
      <c r="U6758" s="11"/>
    </row>
    <row r="6759" spans="20:21" x14ac:dyDescent="0.2">
      <c r="T6759" s="11"/>
      <c r="U6759" s="11"/>
    </row>
    <row r="6760" spans="20:21" x14ac:dyDescent="0.2">
      <c r="T6760" s="11"/>
      <c r="U6760" s="11"/>
    </row>
    <row r="6761" spans="20:21" x14ac:dyDescent="0.2">
      <c r="T6761" s="11"/>
      <c r="U6761" s="11"/>
    </row>
    <row r="6762" spans="20:21" x14ac:dyDescent="0.2">
      <c r="T6762" s="11"/>
      <c r="U6762" s="11"/>
    </row>
    <row r="6763" spans="20:21" x14ac:dyDescent="0.2">
      <c r="T6763" s="11"/>
      <c r="U6763" s="11"/>
    </row>
    <row r="6764" spans="20:21" x14ac:dyDescent="0.2">
      <c r="T6764" s="11"/>
      <c r="U6764" s="11"/>
    </row>
    <row r="6765" spans="20:21" x14ac:dyDescent="0.2">
      <c r="T6765" s="11"/>
      <c r="U6765" s="11"/>
    </row>
    <row r="6766" spans="20:21" x14ac:dyDescent="0.2">
      <c r="T6766" s="11"/>
      <c r="U6766" s="11"/>
    </row>
    <row r="6767" spans="20:21" x14ac:dyDescent="0.2">
      <c r="T6767" s="11"/>
      <c r="U6767" s="11"/>
    </row>
    <row r="6768" spans="20:21" x14ac:dyDescent="0.2">
      <c r="T6768" s="11"/>
      <c r="U6768" s="11"/>
    </row>
    <row r="6769" spans="20:21" x14ac:dyDescent="0.2">
      <c r="T6769" s="11"/>
      <c r="U6769" s="11"/>
    </row>
    <row r="6770" spans="20:21" x14ac:dyDescent="0.2">
      <c r="T6770" s="11"/>
      <c r="U6770" s="11"/>
    </row>
    <row r="6771" spans="20:21" x14ac:dyDescent="0.2">
      <c r="T6771" s="11"/>
      <c r="U6771" s="11"/>
    </row>
    <row r="6772" spans="20:21" x14ac:dyDescent="0.2">
      <c r="T6772" s="11"/>
      <c r="U6772" s="11"/>
    </row>
    <row r="6773" spans="20:21" x14ac:dyDescent="0.2">
      <c r="T6773" s="11"/>
      <c r="U6773" s="11"/>
    </row>
    <row r="6774" spans="20:21" x14ac:dyDescent="0.2">
      <c r="T6774" s="11"/>
      <c r="U6774" s="11"/>
    </row>
    <row r="6775" spans="20:21" x14ac:dyDescent="0.2">
      <c r="T6775" s="11"/>
      <c r="U6775" s="11"/>
    </row>
    <row r="6776" spans="20:21" x14ac:dyDescent="0.2">
      <c r="T6776" s="11"/>
      <c r="U6776" s="11"/>
    </row>
    <row r="6777" spans="20:21" x14ac:dyDescent="0.2">
      <c r="T6777" s="11"/>
      <c r="U6777" s="11"/>
    </row>
    <row r="6778" spans="20:21" x14ac:dyDescent="0.2">
      <c r="T6778" s="11"/>
      <c r="U6778" s="11"/>
    </row>
    <row r="6779" spans="20:21" x14ac:dyDescent="0.2">
      <c r="T6779" s="11"/>
      <c r="U6779" s="11"/>
    </row>
    <row r="6780" spans="20:21" x14ac:dyDescent="0.2">
      <c r="T6780" s="11"/>
      <c r="U6780" s="11"/>
    </row>
    <row r="6781" spans="20:21" x14ac:dyDescent="0.2">
      <c r="T6781" s="11"/>
      <c r="U6781" s="11"/>
    </row>
    <row r="6782" spans="20:21" x14ac:dyDescent="0.2">
      <c r="T6782" s="11"/>
      <c r="U6782" s="11"/>
    </row>
    <row r="6783" spans="20:21" x14ac:dyDescent="0.2">
      <c r="T6783" s="11"/>
      <c r="U6783" s="11"/>
    </row>
    <row r="6784" spans="20:21" x14ac:dyDescent="0.2">
      <c r="T6784" s="11"/>
      <c r="U6784" s="11"/>
    </row>
    <row r="6785" spans="20:21" x14ac:dyDescent="0.2">
      <c r="T6785" s="11"/>
      <c r="U6785" s="11"/>
    </row>
    <row r="6786" spans="20:21" x14ac:dyDescent="0.2">
      <c r="T6786" s="11"/>
      <c r="U6786" s="11"/>
    </row>
    <row r="6787" spans="20:21" x14ac:dyDescent="0.2">
      <c r="T6787" s="11"/>
      <c r="U6787" s="11"/>
    </row>
    <row r="6788" spans="20:21" x14ac:dyDescent="0.2">
      <c r="T6788" s="11"/>
      <c r="U6788" s="11"/>
    </row>
    <row r="6789" spans="20:21" x14ac:dyDescent="0.2">
      <c r="T6789" s="11"/>
      <c r="U6789" s="11"/>
    </row>
    <row r="6790" spans="20:21" x14ac:dyDescent="0.2">
      <c r="T6790" s="11"/>
      <c r="U6790" s="11"/>
    </row>
    <row r="6791" spans="20:21" x14ac:dyDescent="0.2">
      <c r="T6791" s="11"/>
      <c r="U6791" s="11"/>
    </row>
    <row r="6792" spans="20:21" x14ac:dyDescent="0.2">
      <c r="T6792" s="11"/>
      <c r="U6792" s="11"/>
    </row>
    <row r="6793" spans="20:21" x14ac:dyDescent="0.2">
      <c r="T6793" s="11"/>
      <c r="U6793" s="11"/>
    </row>
    <row r="6794" spans="20:21" x14ac:dyDescent="0.2">
      <c r="T6794" s="11"/>
      <c r="U6794" s="11"/>
    </row>
    <row r="6795" spans="20:21" x14ac:dyDescent="0.2">
      <c r="T6795" s="11"/>
      <c r="U6795" s="11"/>
    </row>
    <row r="6796" spans="20:21" x14ac:dyDescent="0.2">
      <c r="T6796" s="11"/>
      <c r="U6796" s="11"/>
    </row>
    <row r="6797" spans="20:21" x14ac:dyDescent="0.2">
      <c r="T6797" s="11"/>
      <c r="U6797" s="11"/>
    </row>
    <row r="6798" spans="20:21" x14ac:dyDescent="0.2">
      <c r="T6798" s="11"/>
      <c r="U6798" s="11"/>
    </row>
    <row r="6799" spans="20:21" x14ac:dyDescent="0.2">
      <c r="T6799" s="11"/>
      <c r="U6799" s="11"/>
    </row>
    <row r="6800" spans="20:21" x14ac:dyDescent="0.2">
      <c r="T6800" s="11"/>
      <c r="U6800" s="11"/>
    </row>
    <row r="6801" spans="20:21" x14ac:dyDescent="0.2">
      <c r="T6801" s="11"/>
      <c r="U6801" s="11"/>
    </row>
    <row r="6802" spans="20:21" x14ac:dyDescent="0.2">
      <c r="T6802" s="11"/>
      <c r="U6802" s="11"/>
    </row>
    <row r="6803" spans="20:21" x14ac:dyDescent="0.2">
      <c r="T6803" s="11"/>
      <c r="U6803" s="11"/>
    </row>
    <row r="6804" spans="20:21" x14ac:dyDescent="0.2">
      <c r="T6804" s="11"/>
      <c r="U6804" s="11"/>
    </row>
    <row r="6805" spans="20:21" x14ac:dyDescent="0.2">
      <c r="T6805" s="11"/>
      <c r="U6805" s="11"/>
    </row>
    <row r="6806" spans="20:21" x14ac:dyDescent="0.2">
      <c r="T6806" s="11"/>
      <c r="U6806" s="11"/>
    </row>
    <row r="6807" spans="20:21" x14ac:dyDescent="0.2">
      <c r="T6807" s="11"/>
      <c r="U6807" s="11"/>
    </row>
    <row r="6808" spans="20:21" x14ac:dyDescent="0.2">
      <c r="T6808" s="11"/>
      <c r="U6808" s="11"/>
    </row>
    <row r="6809" spans="20:21" x14ac:dyDescent="0.2">
      <c r="T6809" s="11"/>
      <c r="U6809" s="11"/>
    </row>
    <row r="6810" spans="20:21" x14ac:dyDescent="0.2">
      <c r="T6810" s="11"/>
      <c r="U6810" s="11"/>
    </row>
    <row r="6811" spans="20:21" x14ac:dyDescent="0.2">
      <c r="T6811" s="11"/>
      <c r="U6811" s="11"/>
    </row>
    <row r="6812" spans="20:21" x14ac:dyDescent="0.2">
      <c r="T6812" s="11"/>
      <c r="U6812" s="11"/>
    </row>
    <row r="6813" spans="20:21" x14ac:dyDescent="0.2">
      <c r="T6813" s="11"/>
      <c r="U6813" s="11"/>
    </row>
    <row r="6814" spans="20:21" x14ac:dyDescent="0.2">
      <c r="T6814" s="11"/>
      <c r="U6814" s="11"/>
    </row>
    <row r="6815" spans="20:21" x14ac:dyDescent="0.2">
      <c r="T6815" s="11"/>
      <c r="U6815" s="11"/>
    </row>
    <row r="6816" spans="20:21" x14ac:dyDescent="0.2">
      <c r="T6816" s="11"/>
      <c r="U6816" s="11"/>
    </row>
    <row r="6817" spans="20:21" x14ac:dyDescent="0.2">
      <c r="T6817" s="11"/>
      <c r="U6817" s="11"/>
    </row>
    <row r="6818" spans="20:21" x14ac:dyDescent="0.2">
      <c r="T6818" s="11"/>
      <c r="U6818" s="11"/>
    </row>
    <row r="6819" spans="20:21" x14ac:dyDescent="0.2">
      <c r="T6819" s="11"/>
      <c r="U6819" s="11"/>
    </row>
    <row r="6820" spans="20:21" x14ac:dyDescent="0.2">
      <c r="T6820" s="11"/>
      <c r="U6820" s="11"/>
    </row>
    <row r="6821" spans="20:21" x14ac:dyDescent="0.2">
      <c r="T6821" s="11"/>
      <c r="U6821" s="11"/>
    </row>
    <row r="6822" spans="20:21" x14ac:dyDescent="0.2">
      <c r="T6822" s="11"/>
      <c r="U6822" s="11"/>
    </row>
    <row r="6823" spans="20:21" x14ac:dyDescent="0.2">
      <c r="T6823" s="11"/>
      <c r="U6823" s="11"/>
    </row>
    <row r="6824" spans="20:21" x14ac:dyDescent="0.2">
      <c r="T6824" s="11"/>
      <c r="U6824" s="11"/>
    </row>
    <row r="6825" spans="20:21" x14ac:dyDescent="0.2">
      <c r="T6825" s="11"/>
      <c r="U6825" s="11"/>
    </row>
    <row r="6826" spans="20:21" x14ac:dyDescent="0.2">
      <c r="T6826" s="11"/>
      <c r="U6826" s="11"/>
    </row>
    <row r="6827" spans="20:21" x14ac:dyDescent="0.2">
      <c r="T6827" s="11"/>
      <c r="U6827" s="11"/>
    </row>
    <row r="6828" spans="20:21" x14ac:dyDescent="0.2">
      <c r="T6828" s="11"/>
      <c r="U6828" s="11"/>
    </row>
    <row r="6829" spans="20:21" x14ac:dyDescent="0.2">
      <c r="T6829" s="11"/>
      <c r="U6829" s="11"/>
    </row>
    <row r="6830" spans="20:21" x14ac:dyDescent="0.2">
      <c r="T6830" s="11"/>
      <c r="U6830" s="11"/>
    </row>
    <row r="6831" spans="20:21" x14ac:dyDescent="0.2">
      <c r="T6831" s="11"/>
      <c r="U6831" s="11"/>
    </row>
    <row r="6832" spans="20:21" x14ac:dyDescent="0.2">
      <c r="T6832" s="11"/>
      <c r="U6832" s="11"/>
    </row>
    <row r="6833" spans="20:21" x14ac:dyDescent="0.2">
      <c r="T6833" s="11"/>
      <c r="U6833" s="11"/>
    </row>
    <row r="6834" spans="20:21" x14ac:dyDescent="0.2">
      <c r="T6834" s="11"/>
      <c r="U6834" s="11"/>
    </row>
    <row r="6835" spans="20:21" x14ac:dyDescent="0.2">
      <c r="T6835" s="11"/>
      <c r="U6835" s="11"/>
    </row>
    <row r="6836" spans="20:21" x14ac:dyDescent="0.2">
      <c r="T6836" s="11"/>
      <c r="U6836" s="11"/>
    </row>
    <row r="6837" spans="20:21" x14ac:dyDescent="0.2">
      <c r="T6837" s="11"/>
      <c r="U6837" s="11"/>
    </row>
    <row r="6838" spans="20:21" x14ac:dyDescent="0.2">
      <c r="T6838" s="11"/>
      <c r="U6838" s="11"/>
    </row>
    <row r="6839" spans="20:21" x14ac:dyDescent="0.2">
      <c r="T6839" s="11"/>
      <c r="U6839" s="11"/>
    </row>
    <row r="6840" spans="20:21" x14ac:dyDescent="0.2">
      <c r="T6840" s="11"/>
      <c r="U6840" s="11"/>
    </row>
    <row r="6841" spans="20:21" x14ac:dyDescent="0.2">
      <c r="T6841" s="11"/>
      <c r="U6841" s="11"/>
    </row>
    <row r="6842" spans="20:21" x14ac:dyDescent="0.2">
      <c r="T6842" s="11"/>
      <c r="U6842" s="11"/>
    </row>
    <row r="6843" spans="20:21" x14ac:dyDescent="0.2">
      <c r="T6843" s="11"/>
      <c r="U6843" s="11"/>
    </row>
    <row r="6844" spans="20:21" x14ac:dyDescent="0.2">
      <c r="T6844" s="11"/>
      <c r="U6844" s="11"/>
    </row>
    <row r="6845" spans="20:21" x14ac:dyDescent="0.2">
      <c r="T6845" s="11"/>
      <c r="U6845" s="11"/>
    </row>
    <row r="6846" spans="20:21" x14ac:dyDescent="0.2">
      <c r="T6846" s="11"/>
      <c r="U6846" s="11"/>
    </row>
    <row r="6847" spans="20:21" x14ac:dyDescent="0.2">
      <c r="T6847" s="11"/>
      <c r="U6847" s="11"/>
    </row>
    <row r="6848" spans="20:21" x14ac:dyDescent="0.2">
      <c r="T6848" s="11"/>
      <c r="U6848" s="11"/>
    </row>
    <row r="6849" spans="20:21" x14ac:dyDescent="0.2">
      <c r="T6849" s="11"/>
      <c r="U6849" s="11"/>
    </row>
    <row r="6850" spans="20:21" x14ac:dyDescent="0.2">
      <c r="T6850" s="11"/>
      <c r="U6850" s="11"/>
    </row>
    <row r="6851" spans="20:21" x14ac:dyDescent="0.2">
      <c r="T6851" s="11"/>
      <c r="U6851" s="11"/>
    </row>
    <row r="6852" spans="20:21" x14ac:dyDescent="0.2">
      <c r="T6852" s="11"/>
      <c r="U6852" s="11"/>
    </row>
    <row r="6853" spans="20:21" x14ac:dyDescent="0.2">
      <c r="T6853" s="11"/>
      <c r="U6853" s="11"/>
    </row>
    <row r="6854" spans="20:21" x14ac:dyDescent="0.2">
      <c r="T6854" s="11"/>
      <c r="U6854" s="11"/>
    </row>
    <row r="6855" spans="20:21" x14ac:dyDescent="0.2">
      <c r="T6855" s="11"/>
      <c r="U6855" s="11"/>
    </row>
    <row r="6856" spans="20:21" x14ac:dyDescent="0.2">
      <c r="T6856" s="11"/>
      <c r="U6856" s="11"/>
    </row>
    <row r="6857" spans="20:21" x14ac:dyDescent="0.2">
      <c r="T6857" s="11"/>
      <c r="U6857" s="11"/>
    </row>
    <row r="6858" spans="20:21" x14ac:dyDescent="0.2">
      <c r="T6858" s="11"/>
      <c r="U6858" s="11"/>
    </row>
    <row r="6859" spans="20:21" x14ac:dyDescent="0.2">
      <c r="T6859" s="11"/>
      <c r="U6859" s="11"/>
    </row>
    <row r="6860" spans="20:21" x14ac:dyDescent="0.2">
      <c r="T6860" s="11"/>
      <c r="U6860" s="11"/>
    </row>
    <row r="6861" spans="20:21" x14ac:dyDescent="0.2">
      <c r="T6861" s="11"/>
      <c r="U6861" s="11"/>
    </row>
    <row r="6862" spans="20:21" x14ac:dyDescent="0.2">
      <c r="T6862" s="11"/>
      <c r="U6862" s="11"/>
    </row>
    <row r="6863" spans="20:21" x14ac:dyDescent="0.2">
      <c r="T6863" s="11"/>
      <c r="U6863" s="11"/>
    </row>
    <row r="6864" spans="20:21" x14ac:dyDescent="0.2">
      <c r="T6864" s="11"/>
      <c r="U6864" s="11"/>
    </row>
    <row r="6865" spans="20:21" x14ac:dyDescent="0.2">
      <c r="T6865" s="11"/>
      <c r="U6865" s="11"/>
    </row>
    <row r="6866" spans="20:21" x14ac:dyDescent="0.2">
      <c r="T6866" s="11"/>
      <c r="U6866" s="11"/>
    </row>
    <row r="6867" spans="20:21" x14ac:dyDescent="0.2">
      <c r="T6867" s="11"/>
      <c r="U6867" s="11"/>
    </row>
    <row r="6868" spans="20:21" x14ac:dyDescent="0.2">
      <c r="T6868" s="11"/>
      <c r="U6868" s="11"/>
    </row>
    <row r="6869" spans="20:21" x14ac:dyDescent="0.2">
      <c r="T6869" s="11"/>
      <c r="U6869" s="11"/>
    </row>
    <row r="6870" spans="20:21" x14ac:dyDescent="0.2">
      <c r="T6870" s="11"/>
      <c r="U6870" s="11"/>
    </row>
    <row r="6871" spans="20:21" x14ac:dyDescent="0.2">
      <c r="T6871" s="11"/>
      <c r="U6871" s="11"/>
    </row>
    <row r="6872" spans="20:21" x14ac:dyDescent="0.2">
      <c r="T6872" s="11"/>
      <c r="U6872" s="11"/>
    </row>
    <row r="6873" spans="20:21" x14ac:dyDescent="0.2">
      <c r="T6873" s="11"/>
      <c r="U6873" s="11"/>
    </row>
    <row r="6874" spans="20:21" x14ac:dyDescent="0.2">
      <c r="T6874" s="11"/>
      <c r="U6874" s="11"/>
    </row>
    <row r="6875" spans="20:21" x14ac:dyDescent="0.2">
      <c r="T6875" s="11"/>
      <c r="U6875" s="11"/>
    </row>
    <row r="6876" spans="20:21" x14ac:dyDescent="0.2">
      <c r="T6876" s="11"/>
      <c r="U6876" s="11"/>
    </row>
    <row r="6877" spans="20:21" x14ac:dyDescent="0.2">
      <c r="T6877" s="11"/>
      <c r="U6877" s="11"/>
    </row>
    <row r="6878" spans="20:21" x14ac:dyDescent="0.2">
      <c r="T6878" s="11"/>
      <c r="U6878" s="11"/>
    </row>
    <row r="6879" spans="20:21" x14ac:dyDescent="0.2">
      <c r="T6879" s="11"/>
      <c r="U6879" s="11"/>
    </row>
    <row r="6880" spans="20:21" x14ac:dyDescent="0.2">
      <c r="T6880" s="11"/>
      <c r="U6880" s="11"/>
    </row>
    <row r="6881" spans="20:21" x14ac:dyDescent="0.2">
      <c r="T6881" s="11"/>
      <c r="U6881" s="11"/>
    </row>
    <row r="6882" spans="20:21" x14ac:dyDescent="0.2">
      <c r="T6882" s="11"/>
      <c r="U6882" s="11"/>
    </row>
    <row r="6883" spans="20:21" x14ac:dyDescent="0.2">
      <c r="T6883" s="11"/>
      <c r="U6883" s="11"/>
    </row>
    <row r="6884" spans="20:21" x14ac:dyDescent="0.2">
      <c r="T6884" s="11"/>
      <c r="U6884" s="11"/>
    </row>
    <row r="6885" spans="20:21" x14ac:dyDescent="0.2">
      <c r="T6885" s="11"/>
      <c r="U6885" s="11"/>
    </row>
    <row r="6886" spans="20:21" x14ac:dyDescent="0.2">
      <c r="T6886" s="11"/>
      <c r="U6886" s="11"/>
    </row>
    <row r="6887" spans="20:21" x14ac:dyDescent="0.2">
      <c r="T6887" s="11"/>
      <c r="U6887" s="11"/>
    </row>
    <row r="6888" spans="20:21" x14ac:dyDescent="0.2">
      <c r="T6888" s="11"/>
      <c r="U6888" s="11"/>
    </row>
    <row r="6889" spans="20:21" x14ac:dyDescent="0.2">
      <c r="T6889" s="11"/>
      <c r="U6889" s="11"/>
    </row>
    <row r="6890" spans="20:21" x14ac:dyDescent="0.2">
      <c r="T6890" s="11"/>
      <c r="U6890" s="11"/>
    </row>
    <row r="6891" spans="20:21" x14ac:dyDescent="0.2">
      <c r="T6891" s="11"/>
      <c r="U6891" s="11"/>
    </row>
    <row r="6892" spans="20:21" x14ac:dyDescent="0.2">
      <c r="T6892" s="11"/>
      <c r="U6892" s="11"/>
    </row>
    <row r="6893" spans="20:21" x14ac:dyDescent="0.2">
      <c r="T6893" s="11"/>
      <c r="U6893" s="11"/>
    </row>
    <row r="6894" spans="20:21" x14ac:dyDescent="0.2">
      <c r="T6894" s="11"/>
      <c r="U6894" s="11"/>
    </row>
    <row r="6895" spans="20:21" x14ac:dyDescent="0.2">
      <c r="T6895" s="11"/>
      <c r="U6895" s="11"/>
    </row>
    <row r="6896" spans="20:21" x14ac:dyDescent="0.2">
      <c r="T6896" s="11"/>
      <c r="U6896" s="11"/>
    </row>
    <row r="6897" spans="20:21" x14ac:dyDescent="0.2">
      <c r="T6897" s="11"/>
      <c r="U6897" s="11"/>
    </row>
    <row r="6898" spans="20:21" x14ac:dyDescent="0.2">
      <c r="T6898" s="11"/>
      <c r="U6898" s="11"/>
    </row>
    <row r="6899" spans="20:21" x14ac:dyDescent="0.2">
      <c r="T6899" s="11"/>
      <c r="U6899" s="11"/>
    </row>
    <row r="6900" spans="20:21" x14ac:dyDescent="0.2">
      <c r="T6900" s="11"/>
      <c r="U6900" s="11"/>
    </row>
    <row r="6901" spans="20:21" x14ac:dyDescent="0.2">
      <c r="T6901" s="11"/>
      <c r="U6901" s="11"/>
    </row>
    <row r="6902" spans="20:21" x14ac:dyDescent="0.2">
      <c r="T6902" s="11"/>
      <c r="U6902" s="11"/>
    </row>
    <row r="6903" spans="20:21" x14ac:dyDescent="0.2">
      <c r="T6903" s="11"/>
      <c r="U6903" s="11"/>
    </row>
    <row r="6904" spans="20:21" x14ac:dyDescent="0.2">
      <c r="T6904" s="11"/>
      <c r="U6904" s="11"/>
    </row>
    <row r="6905" spans="20:21" x14ac:dyDescent="0.2">
      <c r="T6905" s="11"/>
      <c r="U6905" s="11"/>
    </row>
    <row r="6906" spans="20:21" x14ac:dyDescent="0.2">
      <c r="T6906" s="11"/>
      <c r="U6906" s="11"/>
    </row>
    <row r="6907" spans="20:21" x14ac:dyDescent="0.2">
      <c r="T6907" s="11"/>
      <c r="U6907" s="11"/>
    </row>
    <row r="6908" spans="20:21" x14ac:dyDescent="0.2">
      <c r="T6908" s="11"/>
      <c r="U6908" s="11"/>
    </row>
    <row r="6909" spans="20:21" x14ac:dyDescent="0.2">
      <c r="T6909" s="11"/>
      <c r="U6909" s="11"/>
    </row>
    <row r="6910" spans="20:21" x14ac:dyDescent="0.2">
      <c r="T6910" s="11"/>
      <c r="U6910" s="11"/>
    </row>
    <row r="6911" spans="20:21" x14ac:dyDescent="0.2">
      <c r="T6911" s="11"/>
      <c r="U6911" s="11"/>
    </row>
    <row r="6912" spans="20:21" x14ac:dyDescent="0.2">
      <c r="T6912" s="11"/>
      <c r="U6912" s="11"/>
    </row>
    <row r="6913" spans="20:21" x14ac:dyDescent="0.2">
      <c r="T6913" s="11"/>
      <c r="U6913" s="11"/>
    </row>
    <row r="6914" spans="20:21" x14ac:dyDescent="0.2">
      <c r="T6914" s="11"/>
      <c r="U6914" s="11"/>
    </row>
    <row r="6915" spans="20:21" x14ac:dyDescent="0.2">
      <c r="T6915" s="11"/>
      <c r="U6915" s="11"/>
    </row>
    <row r="6916" spans="20:21" x14ac:dyDescent="0.2">
      <c r="T6916" s="11"/>
      <c r="U6916" s="11"/>
    </row>
    <row r="6917" spans="20:21" x14ac:dyDescent="0.2">
      <c r="T6917" s="11"/>
      <c r="U6917" s="11"/>
    </row>
    <row r="6918" spans="20:21" x14ac:dyDescent="0.2">
      <c r="T6918" s="11"/>
      <c r="U6918" s="11"/>
    </row>
    <row r="6919" spans="20:21" x14ac:dyDescent="0.2">
      <c r="T6919" s="11"/>
      <c r="U6919" s="11"/>
    </row>
    <row r="6920" spans="20:21" x14ac:dyDescent="0.2">
      <c r="T6920" s="11"/>
      <c r="U6920" s="11"/>
    </row>
    <row r="6921" spans="20:21" x14ac:dyDescent="0.2">
      <c r="T6921" s="11"/>
      <c r="U6921" s="11"/>
    </row>
    <row r="6922" spans="20:21" x14ac:dyDescent="0.2">
      <c r="T6922" s="11"/>
      <c r="U6922" s="11"/>
    </row>
    <row r="6923" spans="20:21" x14ac:dyDescent="0.2">
      <c r="T6923" s="11"/>
      <c r="U6923" s="11"/>
    </row>
    <row r="6924" spans="20:21" x14ac:dyDescent="0.2">
      <c r="T6924" s="11"/>
      <c r="U6924" s="11"/>
    </row>
    <row r="6925" spans="20:21" x14ac:dyDescent="0.2">
      <c r="T6925" s="11"/>
      <c r="U6925" s="11"/>
    </row>
    <row r="6926" spans="20:21" x14ac:dyDescent="0.2">
      <c r="T6926" s="11"/>
      <c r="U6926" s="11"/>
    </row>
    <row r="6927" spans="20:21" x14ac:dyDescent="0.2">
      <c r="T6927" s="11"/>
      <c r="U6927" s="11"/>
    </row>
    <row r="6928" spans="20:21" x14ac:dyDescent="0.2">
      <c r="T6928" s="11"/>
      <c r="U6928" s="11"/>
    </row>
    <row r="6929" spans="20:21" x14ac:dyDescent="0.2">
      <c r="T6929" s="11"/>
      <c r="U6929" s="11"/>
    </row>
    <row r="6930" spans="20:21" x14ac:dyDescent="0.2">
      <c r="T6930" s="11"/>
      <c r="U6930" s="11"/>
    </row>
    <row r="6931" spans="20:21" x14ac:dyDescent="0.2">
      <c r="T6931" s="11"/>
      <c r="U6931" s="11"/>
    </row>
    <row r="6932" spans="20:21" x14ac:dyDescent="0.2">
      <c r="T6932" s="11"/>
      <c r="U6932" s="11"/>
    </row>
    <row r="6933" spans="20:21" x14ac:dyDescent="0.2">
      <c r="T6933" s="11"/>
      <c r="U6933" s="11"/>
    </row>
    <row r="6934" spans="20:21" x14ac:dyDescent="0.2">
      <c r="T6934" s="11"/>
      <c r="U6934" s="11"/>
    </row>
    <row r="6935" spans="20:21" x14ac:dyDescent="0.2">
      <c r="T6935" s="11"/>
      <c r="U6935" s="11"/>
    </row>
    <row r="6936" spans="20:21" x14ac:dyDescent="0.2">
      <c r="T6936" s="11"/>
      <c r="U6936" s="11"/>
    </row>
    <row r="6937" spans="20:21" x14ac:dyDescent="0.2">
      <c r="T6937" s="11"/>
      <c r="U6937" s="11"/>
    </row>
    <row r="6938" spans="20:21" x14ac:dyDescent="0.2">
      <c r="T6938" s="11"/>
      <c r="U6938" s="11"/>
    </row>
    <row r="6939" spans="20:21" x14ac:dyDescent="0.2">
      <c r="T6939" s="11"/>
      <c r="U6939" s="11"/>
    </row>
    <row r="6940" spans="20:21" x14ac:dyDescent="0.2">
      <c r="T6940" s="11"/>
      <c r="U6940" s="11"/>
    </row>
    <row r="6941" spans="20:21" x14ac:dyDescent="0.2">
      <c r="T6941" s="11"/>
      <c r="U6941" s="11"/>
    </row>
    <row r="6942" spans="20:21" x14ac:dyDescent="0.2">
      <c r="T6942" s="11"/>
      <c r="U6942" s="11"/>
    </row>
    <row r="6943" spans="20:21" x14ac:dyDescent="0.2">
      <c r="T6943" s="11"/>
      <c r="U6943" s="11"/>
    </row>
    <row r="6944" spans="20:21" x14ac:dyDescent="0.2">
      <c r="T6944" s="11"/>
      <c r="U6944" s="11"/>
    </row>
    <row r="6945" spans="20:21" x14ac:dyDescent="0.2">
      <c r="T6945" s="11"/>
      <c r="U6945" s="11"/>
    </row>
    <row r="6946" spans="20:21" x14ac:dyDescent="0.2">
      <c r="T6946" s="11"/>
      <c r="U6946" s="11"/>
    </row>
    <row r="6947" spans="20:21" x14ac:dyDescent="0.2">
      <c r="T6947" s="11"/>
      <c r="U6947" s="11"/>
    </row>
    <row r="6948" spans="20:21" x14ac:dyDescent="0.2">
      <c r="T6948" s="11"/>
      <c r="U6948" s="11"/>
    </row>
    <row r="6949" spans="20:21" x14ac:dyDescent="0.2">
      <c r="T6949" s="11"/>
      <c r="U6949" s="11"/>
    </row>
    <row r="6950" spans="20:21" x14ac:dyDescent="0.2">
      <c r="T6950" s="11"/>
      <c r="U6950" s="11"/>
    </row>
    <row r="6951" spans="20:21" x14ac:dyDescent="0.2">
      <c r="T6951" s="11"/>
      <c r="U6951" s="11"/>
    </row>
    <row r="6952" spans="20:21" x14ac:dyDescent="0.2">
      <c r="T6952" s="11"/>
      <c r="U6952" s="11"/>
    </row>
    <row r="6953" spans="20:21" x14ac:dyDescent="0.2">
      <c r="T6953" s="11"/>
      <c r="U6953" s="11"/>
    </row>
    <row r="6954" spans="20:21" x14ac:dyDescent="0.2">
      <c r="T6954" s="11"/>
      <c r="U6954" s="11"/>
    </row>
    <row r="6955" spans="20:21" x14ac:dyDescent="0.2">
      <c r="T6955" s="11"/>
      <c r="U6955" s="11"/>
    </row>
    <row r="6956" spans="20:21" x14ac:dyDescent="0.2">
      <c r="T6956" s="11"/>
      <c r="U6956" s="11"/>
    </row>
    <row r="6957" spans="20:21" x14ac:dyDescent="0.2">
      <c r="T6957" s="11"/>
      <c r="U6957" s="11"/>
    </row>
    <row r="6958" spans="20:21" x14ac:dyDescent="0.2">
      <c r="T6958" s="11"/>
      <c r="U6958" s="11"/>
    </row>
    <row r="6959" spans="20:21" x14ac:dyDescent="0.2">
      <c r="T6959" s="11"/>
      <c r="U6959" s="11"/>
    </row>
    <row r="6960" spans="20:21" x14ac:dyDescent="0.2">
      <c r="T6960" s="11"/>
      <c r="U6960" s="11"/>
    </row>
    <row r="6961" spans="20:21" x14ac:dyDescent="0.2">
      <c r="T6961" s="11"/>
      <c r="U6961" s="11"/>
    </row>
    <row r="6962" spans="20:21" x14ac:dyDescent="0.2">
      <c r="T6962" s="11"/>
      <c r="U6962" s="11"/>
    </row>
    <row r="6963" spans="20:21" x14ac:dyDescent="0.2">
      <c r="T6963" s="11"/>
      <c r="U6963" s="11"/>
    </row>
    <row r="6964" spans="20:21" x14ac:dyDescent="0.2">
      <c r="T6964" s="11"/>
      <c r="U6964" s="11"/>
    </row>
    <row r="6965" spans="20:21" x14ac:dyDescent="0.2">
      <c r="T6965" s="11"/>
      <c r="U6965" s="11"/>
    </row>
    <row r="6966" spans="20:21" x14ac:dyDescent="0.2">
      <c r="T6966" s="11"/>
      <c r="U6966" s="11"/>
    </row>
    <row r="6967" spans="20:21" x14ac:dyDescent="0.2">
      <c r="T6967" s="11"/>
      <c r="U6967" s="11"/>
    </row>
    <row r="6968" spans="20:21" x14ac:dyDescent="0.2">
      <c r="T6968" s="11"/>
      <c r="U6968" s="11"/>
    </row>
    <row r="6969" spans="20:21" x14ac:dyDescent="0.2">
      <c r="T6969" s="11"/>
      <c r="U6969" s="11"/>
    </row>
    <row r="6970" spans="20:21" x14ac:dyDescent="0.2">
      <c r="T6970" s="11"/>
      <c r="U6970" s="11"/>
    </row>
    <row r="6971" spans="20:21" x14ac:dyDescent="0.2">
      <c r="T6971" s="11"/>
      <c r="U6971" s="11"/>
    </row>
    <row r="6972" spans="20:21" x14ac:dyDescent="0.2">
      <c r="T6972" s="11"/>
      <c r="U6972" s="11"/>
    </row>
    <row r="6973" spans="20:21" x14ac:dyDescent="0.2">
      <c r="T6973" s="11"/>
      <c r="U6973" s="11"/>
    </row>
    <row r="6974" spans="20:21" x14ac:dyDescent="0.2">
      <c r="T6974" s="11"/>
      <c r="U6974" s="11"/>
    </row>
    <row r="6975" spans="20:21" x14ac:dyDescent="0.2">
      <c r="T6975" s="11"/>
      <c r="U6975" s="11"/>
    </row>
    <row r="6976" spans="20:21" x14ac:dyDescent="0.2">
      <c r="T6976" s="11"/>
      <c r="U6976" s="11"/>
    </row>
    <row r="6977" spans="20:21" x14ac:dyDescent="0.2">
      <c r="T6977" s="11"/>
      <c r="U6977" s="11"/>
    </row>
    <row r="6978" spans="20:21" x14ac:dyDescent="0.2">
      <c r="T6978" s="11"/>
      <c r="U6978" s="11"/>
    </row>
    <row r="6979" spans="20:21" x14ac:dyDescent="0.2">
      <c r="T6979" s="11"/>
      <c r="U6979" s="11"/>
    </row>
    <row r="6980" spans="20:21" x14ac:dyDescent="0.2">
      <c r="T6980" s="11"/>
      <c r="U6980" s="11"/>
    </row>
    <row r="6981" spans="20:21" x14ac:dyDescent="0.2">
      <c r="T6981" s="11"/>
      <c r="U6981" s="11"/>
    </row>
    <row r="6982" spans="20:21" x14ac:dyDescent="0.2">
      <c r="T6982" s="11"/>
      <c r="U6982" s="11"/>
    </row>
    <row r="6983" spans="20:21" x14ac:dyDescent="0.2">
      <c r="T6983" s="11"/>
      <c r="U6983" s="11"/>
    </row>
    <row r="6984" spans="20:21" x14ac:dyDescent="0.2">
      <c r="T6984" s="11"/>
      <c r="U6984" s="11"/>
    </row>
    <row r="6985" spans="20:21" x14ac:dyDescent="0.2">
      <c r="T6985" s="11"/>
      <c r="U6985" s="11"/>
    </row>
    <row r="6986" spans="20:21" x14ac:dyDescent="0.2">
      <c r="T6986" s="11"/>
      <c r="U6986" s="11"/>
    </row>
    <row r="6987" spans="20:21" x14ac:dyDescent="0.2">
      <c r="T6987" s="11"/>
      <c r="U6987" s="11"/>
    </row>
    <row r="6988" spans="20:21" x14ac:dyDescent="0.2">
      <c r="T6988" s="11"/>
      <c r="U6988" s="11"/>
    </row>
    <row r="6989" spans="20:21" x14ac:dyDescent="0.2">
      <c r="T6989" s="11"/>
      <c r="U6989" s="11"/>
    </row>
    <row r="6990" spans="20:21" x14ac:dyDescent="0.2">
      <c r="T6990" s="11"/>
      <c r="U6990" s="11"/>
    </row>
    <row r="6991" spans="20:21" x14ac:dyDescent="0.2">
      <c r="T6991" s="11"/>
      <c r="U6991" s="11"/>
    </row>
    <row r="6992" spans="20:21" x14ac:dyDescent="0.2">
      <c r="T6992" s="11"/>
      <c r="U6992" s="11"/>
    </row>
    <row r="6993" spans="20:21" x14ac:dyDescent="0.2">
      <c r="T6993" s="11"/>
      <c r="U6993" s="11"/>
    </row>
    <row r="6994" spans="20:21" x14ac:dyDescent="0.2">
      <c r="T6994" s="11"/>
      <c r="U6994" s="11"/>
    </row>
    <row r="6995" spans="20:21" x14ac:dyDescent="0.2">
      <c r="T6995" s="11"/>
      <c r="U6995" s="11"/>
    </row>
    <row r="6996" spans="20:21" x14ac:dyDescent="0.2">
      <c r="T6996" s="11"/>
      <c r="U6996" s="11"/>
    </row>
    <row r="6997" spans="20:21" x14ac:dyDescent="0.2">
      <c r="T6997" s="11"/>
      <c r="U6997" s="11"/>
    </row>
    <row r="6998" spans="20:21" x14ac:dyDescent="0.2">
      <c r="T6998" s="11"/>
      <c r="U6998" s="11"/>
    </row>
    <row r="6999" spans="20:21" x14ac:dyDescent="0.2">
      <c r="T6999" s="11"/>
      <c r="U6999" s="11"/>
    </row>
    <row r="7000" spans="20:21" x14ac:dyDescent="0.2">
      <c r="T7000" s="11"/>
      <c r="U7000" s="11"/>
    </row>
    <row r="7001" spans="20:21" x14ac:dyDescent="0.2">
      <c r="T7001" s="11"/>
      <c r="U7001" s="11"/>
    </row>
    <row r="7002" spans="20:21" x14ac:dyDescent="0.2">
      <c r="T7002" s="11"/>
      <c r="U7002" s="11"/>
    </row>
    <row r="7003" spans="20:21" x14ac:dyDescent="0.2">
      <c r="T7003" s="11"/>
      <c r="U7003" s="11"/>
    </row>
    <row r="7004" spans="20:21" x14ac:dyDescent="0.2">
      <c r="T7004" s="11"/>
      <c r="U7004" s="11"/>
    </row>
    <row r="7005" spans="20:21" x14ac:dyDescent="0.2">
      <c r="T7005" s="11"/>
      <c r="U7005" s="11"/>
    </row>
    <row r="7006" spans="20:21" x14ac:dyDescent="0.2">
      <c r="T7006" s="11"/>
      <c r="U7006" s="11"/>
    </row>
    <row r="7007" spans="20:21" x14ac:dyDescent="0.2">
      <c r="T7007" s="11"/>
      <c r="U7007" s="11"/>
    </row>
    <row r="7008" spans="20:21" x14ac:dyDescent="0.2">
      <c r="T7008" s="11"/>
      <c r="U7008" s="11"/>
    </row>
    <row r="7009" spans="20:21" x14ac:dyDescent="0.2">
      <c r="T7009" s="11"/>
      <c r="U7009" s="11"/>
    </row>
    <row r="7010" spans="20:21" x14ac:dyDescent="0.2">
      <c r="T7010" s="11"/>
      <c r="U7010" s="11"/>
    </row>
    <row r="7011" spans="20:21" x14ac:dyDescent="0.2">
      <c r="T7011" s="11"/>
      <c r="U7011" s="11"/>
    </row>
    <row r="7012" spans="20:21" x14ac:dyDescent="0.2">
      <c r="T7012" s="11"/>
      <c r="U7012" s="11"/>
    </row>
    <row r="7013" spans="20:21" x14ac:dyDescent="0.2">
      <c r="T7013" s="11"/>
      <c r="U7013" s="11"/>
    </row>
    <row r="7014" spans="20:21" x14ac:dyDescent="0.2">
      <c r="T7014" s="11"/>
      <c r="U7014" s="11"/>
    </row>
    <row r="7015" spans="20:21" x14ac:dyDescent="0.2">
      <c r="T7015" s="11"/>
      <c r="U7015" s="11"/>
    </row>
    <row r="7016" spans="20:21" x14ac:dyDescent="0.2">
      <c r="T7016" s="11"/>
      <c r="U7016" s="11"/>
    </row>
    <row r="7017" spans="20:21" x14ac:dyDescent="0.2">
      <c r="T7017" s="11"/>
      <c r="U7017" s="11"/>
    </row>
    <row r="7018" spans="20:21" x14ac:dyDescent="0.2">
      <c r="T7018" s="11"/>
      <c r="U7018" s="11"/>
    </row>
    <row r="7019" spans="20:21" x14ac:dyDescent="0.2">
      <c r="T7019" s="11"/>
      <c r="U7019" s="11"/>
    </row>
    <row r="7020" spans="20:21" x14ac:dyDescent="0.2">
      <c r="T7020" s="11"/>
      <c r="U7020" s="11"/>
    </row>
    <row r="7021" spans="20:21" x14ac:dyDescent="0.2">
      <c r="T7021" s="11"/>
      <c r="U7021" s="11"/>
    </row>
    <row r="7022" spans="20:21" x14ac:dyDescent="0.2">
      <c r="T7022" s="11"/>
      <c r="U7022" s="11"/>
    </row>
    <row r="7023" spans="20:21" x14ac:dyDescent="0.2">
      <c r="T7023" s="11"/>
      <c r="U7023" s="11"/>
    </row>
    <row r="7024" spans="20:21" x14ac:dyDescent="0.2">
      <c r="T7024" s="11"/>
      <c r="U7024" s="11"/>
    </row>
    <row r="7025" spans="20:21" x14ac:dyDescent="0.2">
      <c r="T7025" s="11"/>
      <c r="U7025" s="11"/>
    </row>
    <row r="7026" spans="20:21" x14ac:dyDescent="0.2">
      <c r="T7026" s="11"/>
      <c r="U7026" s="11"/>
    </row>
    <row r="7027" spans="20:21" x14ac:dyDescent="0.2">
      <c r="T7027" s="11"/>
      <c r="U7027" s="11"/>
    </row>
    <row r="7028" spans="20:21" x14ac:dyDescent="0.2">
      <c r="T7028" s="11"/>
      <c r="U7028" s="11"/>
    </row>
    <row r="7029" spans="20:21" x14ac:dyDescent="0.2">
      <c r="T7029" s="11"/>
      <c r="U7029" s="11"/>
    </row>
    <row r="7030" spans="20:21" x14ac:dyDescent="0.2">
      <c r="T7030" s="11"/>
      <c r="U7030" s="11"/>
    </row>
    <row r="7031" spans="20:21" x14ac:dyDescent="0.2">
      <c r="T7031" s="11"/>
      <c r="U7031" s="11"/>
    </row>
    <row r="7032" spans="20:21" x14ac:dyDescent="0.2">
      <c r="T7032" s="11"/>
      <c r="U7032" s="11"/>
    </row>
    <row r="7033" spans="20:21" x14ac:dyDescent="0.2">
      <c r="T7033" s="11"/>
      <c r="U7033" s="11"/>
    </row>
    <row r="7034" spans="20:21" x14ac:dyDescent="0.2">
      <c r="T7034" s="11"/>
      <c r="U7034" s="11"/>
    </row>
    <row r="7035" spans="20:21" x14ac:dyDescent="0.2">
      <c r="T7035" s="11"/>
      <c r="U7035" s="11"/>
    </row>
    <row r="7036" spans="20:21" x14ac:dyDescent="0.2">
      <c r="T7036" s="11"/>
      <c r="U7036" s="11"/>
    </row>
    <row r="7037" spans="20:21" x14ac:dyDescent="0.2">
      <c r="T7037" s="11"/>
      <c r="U7037" s="11"/>
    </row>
    <row r="7038" spans="20:21" x14ac:dyDescent="0.2">
      <c r="T7038" s="11"/>
      <c r="U7038" s="11"/>
    </row>
    <row r="7039" spans="20:21" x14ac:dyDescent="0.2">
      <c r="T7039" s="11"/>
      <c r="U7039" s="11"/>
    </row>
    <row r="7040" spans="20:21" x14ac:dyDescent="0.2">
      <c r="T7040" s="11"/>
      <c r="U7040" s="11"/>
    </row>
    <row r="7041" spans="20:21" x14ac:dyDescent="0.2">
      <c r="T7041" s="11"/>
      <c r="U7041" s="11"/>
    </row>
    <row r="7042" spans="20:21" x14ac:dyDescent="0.2">
      <c r="T7042" s="11"/>
      <c r="U7042" s="11"/>
    </row>
    <row r="7043" spans="20:21" x14ac:dyDescent="0.2">
      <c r="T7043" s="11"/>
      <c r="U7043" s="11"/>
    </row>
    <row r="7044" spans="20:21" x14ac:dyDescent="0.2">
      <c r="T7044" s="11"/>
      <c r="U7044" s="11"/>
    </row>
    <row r="7045" spans="20:21" x14ac:dyDescent="0.2">
      <c r="T7045" s="11"/>
      <c r="U7045" s="11"/>
    </row>
    <row r="7046" spans="20:21" x14ac:dyDescent="0.2">
      <c r="T7046" s="11"/>
      <c r="U7046" s="11"/>
    </row>
    <row r="7047" spans="20:21" x14ac:dyDescent="0.2">
      <c r="T7047" s="11"/>
      <c r="U7047" s="11"/>
    </row>
    <row r="7048" spans="20:21" x14ac:dyDescent="0.2">
      <c r="T7048" s="11"/>
      <c r="U7048" s="11"/>
    </row>
    <row r="7049" spans="20:21" x14ac:dyDescent="0.2">
      <c r="T7049" s="11"/>
      <c r="U7049" s="11"/>
    </row>
    <row r="7050" spans="20:21" x14ac:dyDescent="0.2">
      <c r="T7050" s="11"/>
      <c r="U7050" s="11"/>
    </row>
    <row r="7051" spans="20:21" x14ac:dyDescent="0.2">
      <c r="T7051" s="11"/>
      <c r="U7051" s="11"/>
    </row>
    <row r="7052" spans="20:21" x14ac:dyDescent="0.2">
      <c r="T7052" s="11"/>
      <c r="U7052" s="11"/>
    </row>
    <row r="7053" spans="20:21" x14ac:dyDescent="0.2">
      <c r="T7053" s="11"/>
      <c r="U7053" s="11"/>
    </row>
    <row r="7054" spans="20:21" x14ac:dyDescent="0.2">
      <c r="T7054" s="11"/>
      <c r="U7054" s="11"/>
    </row>
    <row r="7055" spans="20:21" x14ac:dyDescent="0.2">
      <c r="T7055" s="11"/>
      <c r="U7055" s="11"/>
    </row>
    <row r="7056" spans="20:21" x14ac:dyDescent="0.2">
      <c r="T7056" s="11"/>
      <c r="U7056" s="11"/>
    </row>
    <row r="7057" spans="20:21" x14ac:dyDescent="0.2">
      <c r="T7057" s="11"/>
      <c r="U7057" s="11"/>
    </row>
    <row r="7058" spans="20:21" x14ac:dyDescent="0.2">
      <c r="T7058" s="11"/>
      <c r="U7058" s="11"/>
    </row>
    <row r="7059" spans="20:21" x14ac:dyDescent="0.2">
      <c r="T7059" s="11"/>
      <c r="U7059" s="11"/>
    </row>
    <row r="7060" spans="20:21" x14ac:dyDescent="0.2">
      <c r="T7060" s="11"/>
      <c r="U7060" s="11"/>
    </row>
    <row r="7061" spans="20:21" x14ac:dyDescent="0.2">
      <c r="T7061" s="11"/>
      <c r="U7061" s="11"/>
    </row>
    <row r="7062" spans="20:21" x14ac:dyDescent="0.2">
      <c r="T7062" s="11"/>
      <c r="U7062" s="11"/>
    </row>
    <row r="7063" spans="20:21" x14ac:dyDescent="0.2">
      <c r="T7063" s="11"/>
      <c r="U7063" s="11"/>
    </row>
    <row r="7064" spans="20:21" x14ac:dyDescent="0.2">
      <c r="T7064" s="11"/>
      <c r="U7064" s="11"/>
    </row>
    <row r="7065" spans="20:21" x14ac:dyDescent="0.2">
      <c r="T7065" s="11"/>
      <c r="U7065" s="11"/>
    </row>
    <row r="7066" spans="20:21" x14ac:dyDescent="0.2">
      <c r="T7066" s="11"/>
      <c r="U7066" s="11"/>
    </row>
    <row r="7067" spans="20:21" x14ac:dyDescent="0.2">
      <c r="T7067" s="11"/>
      <c r="U7067" s="11"/>
    </row>
    <row r="7068" spans="20:21" x14ac:dyDescent="0.2">
      <c r="T7068" s="11"/>
      <c r="U7068" s="11"/>
    </row>
    <row r="7069" spans="20:21" x14ac:dyDescent="0.2">
      <c r="T7069" s="11"/>
      <c r="U7069" s="11"/>
    </row>
    <row r="7070" spans="20:21" x14ac:dyDescent="0.2">
      <c r="T7070" s="11"/>
      <c r="U7070" s="11"/>
    </row>
    <row r="7071" spans="20:21" x14ac:dyDescent="0.2">
      <c r="T7071" s="11"/>
      <c r="U7071" s="11"/>
    </row>
    <row r="7072" spans="20:21" x14ac:dyDescent="0.2">
      <c r="T7072" s="11"/>
      <c r="U7072" s="11"/>
    </row>
    <row r="7073" spans="20:21" x14ac:dyDescent="0.2">
      <c r="T7073" s="11"/>
      <c r="U7073" s="11"/>
    </row>
    <row r="7074" spans="20:21" x14ac:dyDescent="0.2">
      <c r="T7074" s="11"/>
      <c r="U7074" s="11"/>
    </row>
    <row r="7075" spans="20:21" x14ac:dyDescent="0.2">
      <c r="T7075" s="11"/>
      <c r="U7075" s="11"/>
    </row>
    <row r="7076" spans="20:21" x14ac:dyDescent="0.2">
      <c r="T7076" s="11"/>
      <c r="U7076" s="11"/>
    </row>
    <row r="7077" spans="20:21" x14ac:dyDescent="0.2">
      <c r="T7077" s="11"/>
      <c r="U7077" s="11"/>
    </row>
    <row r="7078" spans="20:21" x14ac:dyDescent="0.2">
      <c r="T7078" s="11"/>
      <c r="U7078" s="11"/>
    </row>
    <row r="7079" spans="20:21" x14ac:dyDescent="0.2">
      <c r="T7079" s="11"/>
      <c r="U7079" s="11"/>
    </row>
    <row r="7080" spans="20:21" x14ac:dyDescent="0.2">
      <c r="T7080" s="11"/>
      <c r="U7080" s="11"/>
    </row>
    <row r="7081" spans="20:21" x14ac:dyDescent="0.2">
      <c r="T7081" s="11"/>
      <c r="U7081" s="11"/>
    </row>
    <row r="7082" spans="20:21" x14ac:dyDescent="0.2">
      <c r="T7082" s="11"/>
      <c r="U7082" s="11"/>
    </row>
    <row r="7083" spans="20:21" x14ac:dyDescent="0.2">
      <c r="T7083" s="11"/>
      <c r="U7083" s="11"/>
    </row>
    <row r="7084" spans="20:21" x14ac:dyDescent="0.2">
      <c r="T7084" s="11"/>
      <c r="U7084" s="11"/>
    </row>
    <row r="7085" spans="20:21" x14ac:dyDescent="0.2">
      <c r="T7085" s="11"/>
      <c r="U7085" s="11"/>
    </row>
    <row r="7086" spans="20:21" x14ac:dyDescent="0.2">
      <c r="T7086" s="11"/>
      <c r="U7086" s="11"/>
    </row>
    <row r="7087" spans="20:21" x14ac:dyDescent="0.2">
      <c r="T7087" s="11"/>
      <c r="U7087" s="11"/>
    </row>
    <row r="7088" spans="20:21" x14ac:dyDescent="0.2">
      <c r="T7088" s="11"/>
      <c r="U7088" s="11"/>
    </row>
    <row r="7089" spans="20:21" x14ac:dyDescent="0.2">
      <c r="T7089" s="11"/>
      <c r="U7089" s="11"/>
    </row>
    <row r="7090" spans="20:21" x14ac:dyDescent="0.2">
      <c r="T7090" s="11"/>
      <c r="U7090" s="11"/>
    </row>
    <row r="7091" spans="20:21" x14ac:dyDescent="0.2">
      <c r="T7091" s="11"/>
      <c r="U7091" s="11"/>
    </row>
    <row r="7092" spans="20:21" x14ac:dyDescent="0.2">
      <c r="T7092" s="11"/>
      <c r="U7092" s="11"/>
    </row>
    <row r="7093" spans="20:21" x14ac:dyDescent="0.2">
      <c r="T7093" s="11"/>
      <c r="U7093" s="11"/>
    </row>
    <row r="7094" spans="20:21" x14ac:dyDescent="0.2">
      <c r="T7094" s="11"/>
      <c r="U7094" s="11"/>
    </row>
    <row r="7095" spans="20:21" x14ac:dyDescent="0.2">
      <c r="T7095" s="11"/>
      <c r="U7095" s="11"/>
    </row>
    <row r="7096" spans="20:21" x14ac:dyDescent="0.2">
      <c r="T7096" s="11"/>
      <c r="U7096" s="11"/>
    </row>
    <row r="7097" spans="20:21" x14ac:dyDescent="0.2">
      <c r="T7097" s="11"/>
      <c r="U7097" s="11"/>
    </row>
    <row r="7098" spans="20:21" x14ac:dyDescent="0.2">
      <c r="T7098" s="11"/>
      <c r="U7098" s="11"/>
    </row>
    <row r="7099" spans="20:21" x14ac:dyDescent="0.2">
      <c r="T7099" s="11"/>
      <c r="U7099" s="11"/>
    </row>
    <row r="7100" spans="20:21" x14ac:dyDescent="0.2">
      <c r="T7100" s="11"/>
      <c r="U7100" s="11"/>
    </row>
    <row r="7101" spans="20:21" x14ac:dyDescent="0.2">
      <c r="T7101" s="11"/>
      <c r="U7101" s="11"/>
    </row>
    <row r="7102" spans="20:21" x14ac:dyDescent="0.2">
      <c r="T7102" s="11"/>
      <c r="U7102" s="11"/>
    </row>
    <row r="7103" spans="20:21" x14ac:dyDescent="0.2">
      <c r="T7103" s="11"/>
      <c r="U7103" s="11"/>
    </row>
    <row r="7104" spans="20:21" x14ac:dyDescent="0.2">
      <c r="T7104" s="11"/>
      <c r="U7104" s="11"/>
    </row>
    <row r="7105" spans="20:21" x14ac:dyDescent="0.2">
      <c r="T7105" s="11"/>
      <c r="U7105" s="11"/>
    </row>
    <row r="7106" spans="20:21" x14ac:dyDescent="0.2">
      <c r="T7106" s="11"/>
      <c r="U7106" s="11"/>
    </row>
    <row r="7107" spans="20:21" x14ac:dyDescent="0.2">
      <c r="T7107" s="11"/>
      <c r="U7107" s="11"/>
    </row>
    <row r="7108" spans="20:21" x14ac:dyDescent="0.2">
      <c r="T7108" s="11"/>
      <c r="U7108" s="11"/>
    </row>
    <row r="7109" spans="20:21" x14ac:dyDescent="0.2">
      <c r="T7109" s="11"/>
      <c r="U7109" s="11"/>
    </row>
    <row r="7110" spans="20:21" x14ac:dyDescent="0.2">
      <c r="T7110" s="11"/>
      <c r="U7110" s="11"/>
    </row>
    <row r="7111" spans="20:21" x14ac:dyDescent="0.2">
      <c r="T7111" s="11"/>
      <c r="U7111" s="11"/>
    </row>
    <row r="7112" spans="20:21" x14ac:dyDescent="0.2">
      <c r="T7112" s="11"/>
      <c r="U7112" s="11"/>
    </row>
    <row r="7113" spans="20:21" x14ac:dyDescent="0.2">
      <c r="T7113" s="11"/>
      <c r="U7113" s="11"/>
    </row>
    <row r="7114" spans="20:21" x14ac:dyDescent="0.2">
      <c r="T7114" s="11"/>
      <c r="U7114" s="11"/>
    </row>
    <row r="7115" spans="20:21" x14ac:dyDescent="0.2">
      <c r="T7115" s="11"/>
      <c r="U7115" s="11"/>
    </row>
    <row r="7116" spans="20:21" x14ac:dyDescent="0.2">
      <c r="T7116" s="11"/>
      <c r="U7116" s="11"/>
    </row>
    <row r="7117" spans="20:21" x14ac:dyDescent="0.2">
      <c r="T7117" s="11"/>
      <c r="U7117" s="11"/>
    </row>
    <row r="7118" spans="20:21" x14ac:dyDescent="0.2">
      <c r="T7118" s="11"/>
      <c r="U7118" s="11"/>
    </row>
    <row r="7119" spans="20:21" x14ac:dyDescent="0.2">
      <c r="T7119" s="11"/>
      <c r="U7119" s="11"/>
    </row>
    <row r="7120" spans="20:21" x14ac:dyDescent="0.2">
      <c r="T7120" s="11"/>
      <c r="U7120" s="11"/>
    </row>
    <row r="7121" spans="20:21" x14ac:dyDescent="0.2">
      <c r="T7121" s="11"/>
      <c r="U7121" s="11"/>
    </row>
    <row r="7122" spans="20:21" x14ac:dyDescent="0.2">
      <c r="T7122" s="11"/>
      <c r="U7122" s="11"/>
    </row>
    <row r="7123" spans="20:21" x14ac:dyDescent="0.2">
      <c r="T7123" s="11"/>
      <c r="U7123" s="11"/>
    </row>
    <row r="7124" spans="20:21" x14ac:dyDescent="0.2">
      <c r="T7124" s="11"/>
      <c r="U7124" s="11"/>
    </row>
    <row r="7125" spans="20:21" x14ac:dyDescent="0.2">
      <c r="T7125" s="11"/>
      <c r="U7125" s="11"/>
    </row>
    <row r="7126" spans="20:21" x14ac:dyDescent="0.2">
      <c r="T7126" s="11"/>
      <c r="U7126" s="11"/>
    </row>
    <row r="7127" spans="20:21" x14ac:dyDescent="0.2">
      <c r="T7127" s="11"/>
      <c r="U7127" s="11"/>
    </row>
    <row r="7128" spans="20:21" x14ac:dyDescent="0.2">
      <c r="T7128" s="11"/>
      <c r="U7128" s="11"/>
    </row>
    <row r="7129" spans="20:21" x14ac:dyDescent="0.2">
      <c r="T7129" s="11"/>
      <c r="U7129" s="11"/>
    </row>
    <row r="7130" spans="20:21" x14ac:dyDescent="0.2">
      <c r="T7130" s="11"/>
      <c r="U7130" s="11"/>
    </row>
    <row r="7131" spans="20:21" x14ac:dyDescent="0.2">
      <c r="T7131" s="11"/>
      <c r="U7131" s="11"/>
    </row>
    <row r="7132" spans="20:21" x14ac:dyDescent="0.2">
      <c r="T7132" s="11"/>
      <c r="U7132" s="11"/>
    </row>
    <row r="7133" spans="20:21" x14ac:dyDescent="0.2">
      <c r="T7133" s="11"/>
      <c r="U7133" s="11"/>
    </row>
    <row r="7134" spans="20:21" x14ac:dyDescent="0.2">
      <c r="T7134" s="11"/>
      <c r="U7134" s="11"/>
    </row>
    <row r="7135" spans="20:21" x14ac:dyDescent="0.2">
      <c r="T7135" s="11"/>
      <c r="U7135" s="11"/>
    </row>
    <row r="7136" spans="20:21" x14ac:dyDescent="0.2">
      <c r="T7136" s="11"/>
      <c r="U7136" s="11"/>
    </row>
    <row r="7137" spans="20:21" x14ac:dyDescent="0.2">
      <c r="T7137" s="11"/>
      <c r="U7137" s="11"/>
    </row>
    <row r="7138" spans="20:21" x14ac:dyDescent="0.2">
      <c r="T7138" s="11"/>
      <c r="U7138" s="11"/>
    </row>
    <row r="7139" spans="20:21" x14ac:dyDescent="0.2">
      <c r="T7139" s="11"/>
      <c r="U7139" s="11"/>
    </row>
    <row r="7140" spans="20:21" x14ac:dyDescent="0.2">
      <c r="T7140" s="11"/>
      <c r="U7140" s="11"/>
    </row>
    <row r="7141" spans="20:21" x14ac:dyDescent="0.2">
      <c r="T7141" s="11"/>
      <c r="U7141" s="11"/>
    </row>
    <row r="7142" spans="20:21" x14ac:dyDescent="0.2">
      <c r="T7142" s="11"/>
      <c r="U7142" s="11"/>
    </row>
    <row r="7143" spans="20:21" x14ac:dyDescent="0.2">
      <c r="T7143" s="11"/>
      <c r="U7143" s="11"/>
    </row>
    <row r="7144" spans="20:21" x14ac:dyDescent="0.2">
      <c r="T7144" s="11"/>
      <c r="U7144" s="11"/>
    </row>
    <row r="7145" spans="20:21" x14ac:dyDescent="0.2">
      <c r="T7145" s="11"/>
      <c r="U7145" s="11"/>
    </row>
    <row r="7146" spans="20:21" x14ac:dyDescent="0.2">
      <c r="T7146" s="11"/>
      <c r="U7146" s="11"/>
    </row>
    <row r="7147" spans="20:21" x14ac:dyDescent="0.2">
      <c r="T7147" s="11"/>
      <c r="U7147" s="11"/>
    </row>
    <row r="7148" spans="20:21" x14ac:dyDescent="0.2">
      <c r="T7148" s="11"/>
      <c r="U7148" s="11"/>
    </row>
    <row r="7149" spans="20:21" x14ac:dyDescent="0.2">
      <c r="T7149" s="11"/>
      <c r="U7149" s="11"/>
    </row>
    <row r="7150" spans="20:21" x14ac:dyDescent="0.2">
      <c r="T7150" s="11"/>
      <c r="U7150" s="11"/>
    </row>
    <row r="7151" spans="20:21" x14ac:dyDescent="0.2">
      <c r="T7151" s="11"/>
      <c r="U7151" s="11"/>
    </row>
    <row r="7152" spans="20:21" x14ac:dyDescent="0.2">
      <c r="T7152" s="11"/>
      <c r="U7152" s="11"/>
    </row>
    <row r="7153" spans="20:21" x14ac:dyDescent="0.2">
      <c r="T7153" s="11"/>
      <c r="U7153" s="11"/>
    </row>
    <row r="7154" spans="20:21" x14ac:dyDescent="0.2">
      <c r="T7154" s="11"/>
      <c r="U7154" s="11"/>
    </row>
    <row r="7155" spans="20:21" x14ac:dyDescent="0.2">
      <c r="T7155" s="11"/>
      <c r="U7155" s="11"/>
    </row>
    <row r="7156" spans="20:21" x14ac:dyDescent="0.2">
      <c r="T7156" s="11"/>
      <c r="U7156" s="11"/>
    </row>
    <row r="7157" spans="20:21" x14ac:dyDescent="0.2">
      <c r="T7157" s="11"/>
      <c r="U7157" s="11"/>
    </row>
    <row r="7158" spans="20:21" x14ac:dyDescent="0.2">
      <c r="T7158" s="11"/>
      <c r="U7158" s="11"/>
    </row>
    <row r="7159" spans="20:21" x14ac:dyDescent="0.2">
      <c r="T7159" s="11"/>
      <c r="U7159" s="11"/>
    </row>
    <row r="7160" spans="20:21" x14ac:dyDescent="0.2">
      <c r="T7160" s="11"/>
      <c r="U7160" s="11"/>
    </row>
    <row r="7161" spans="20:21" x14ac:dyDescent="0.2">
      <c r="T7161" s="11"/>
      <c r="U7161" s="11"/>
    </row>
    <row r="7162" spans="20:21" x14ac:dyDescent="0.2">
      <c r="T7162" s="11"/>
      <c r="U7162" s="11"/>
    </row>
    <row r="7163" spans="20:21" x14ac:dyDescent="0.2">
      <c r="T7163" s="11"/>
      <c r="U7163" s="11"/>
    </row>
    <row r="7164" spans="20:21" x14ac:dyDescent="0.2">
      <c r="T7164" s="11"/>
      <c r="U7164" s="11"/>
    </row>
    <row r="7165" spans="20:21" x14ac:dyDescent="0.2">
      <c r="T7165" s="11"/>
      <c r="U7165" s="11"/>
    </row>
    <row r="7166" spans="20:21" x14ac:dyDescent="0.2">
      <c r="T7166" s="11"/>
      <c r="U7166" s="11"/>
    </row>
    <row r="7167" spans="20:21" x14ac:dyDescent="0.2">
      <c r="T7167" s="11"/>
      <c r="U7167" s="11"/>
    </row>
    <row r="7168" spans="20:21" x14ac:dyDescent="0.2">
      <c r="T7168" s="11"/>
      <c r="U7168" s="11"/>
    </row>
    <row r="7169" spans="20:21" x14ac:dyDescent="0.2">
      <c r="T7169" s="11"/>
      <c r="U7169" s="11"/>
    </row>
    <row r="7170" spans="20:21" x14ac:dyDescent="0.2">
      <c r="T7170" s="11"/>
      <c r="U7170" s="11"/>
    </row>
    <row r="7171" spans="20:21" x14ac:dyDescent="0.2">
      <c r="T7171" s="11"/>
      <c r="U7171" s="11"/>
    </row>
    <row r="7172" spans="20:21" x14ac:dyDescent="0.2">
      <c r="T7172" s="11"/>
      <c r="U7172" s="11"/>
    </row>
    <row r="7173" spans="20:21" x14ac:dyDescent="0.2">
      <c r="T7173" s="11"/>
      <c r="U7173" s="11"/>
    </row>
    <row r="7174" spans="20:21" x14ac:dyDescent="0.2">
      <c r="T7174" s="11"/>
      <c r="U7174" s="11"/>
    </row>
    <row r="7175" spans="20:21" x14ac:dyDescent="0.2">
      <c r="T7175" s="11"/>
      <c r="U7175" s="11"/>
    </row>
    <row r="7176" spans="20:21" x14ac:dyDescent="0.2">
      <c r="T7176" s="11"/>
      <c r="U7176" s="11"/>
    </row>
    <row r="7177" spans="20:21" x14ac:dyDescent="0.2">
      <c r="T7177" s="11"/>
      <c r="U7177" s="11"/>
    </row>
    <row r="7178" spans="20:21" x14ac:dyDescent="0.2">
      <c r="T7178" s="11"/>
      <c r="U7178" s="11"/>
    </row>
    <row r="7179" spans="20:21" x14ac:dyDescent="0.2">
      <c r="T7179" s="11"/>
      <c r="U7179" s="11"/>
    </row>
    <row r="7180" spans="20:21" x14ac:dyDescent="0.2">
      <c r="T7180" s="11"/>
      <c r="U7180" s="11"/>
    </row>
    <row r="7181" spans="20:21" x14ac:dyDescent="0.2">
      <c r="T7181" s="11"/>
      <c r="U7181" s="11"/>
    </row>
    <row r="7182" spans="20:21" x14ac:dyDescent="0.2">
      <c r="T7182" s="11"/>
      <c r="U7182" s="11"/>
    </row>
    <row r="7183" spans="20:21" x14ac:dyDescent="0.2">
      <c r="T7183" s="11"/>
      <c r="U7183" s="11"/>
    </row>
    <row r="7184" spans="20:21" x14ac:dyDescent="0.2">
      <c r="T7184" s="11"/>
      <c r="U7184" s="11"/>
    </row>
    <row r="7185" spans="20:21" x14ac:dyDescent="0.2">
      <c r="T7185" s="11"/>
      <c r="U7185" s="11"/>
    </row>
    <row r="7186" spans="20:21" x14ac:dyDescent="0.2">
      <c r="T7186" s="11"/>
      <c r="U7186" s="11"/>
    </row>
    <row r="7187" spans="20:21" x14ac:dyDescent="0.2">
      <c r="T7187" s="11"/>
      <c r="U7187" s="11"/>
    </row>
    <row r="7188" spans="20:21" x14ac:dyDescent="0.2">
      <c r="T7188" s="11"/>
      <c r="U7188" s="11"/>
    </row>
    <row r="7189" spans="20:21" x14ac:dyDescent="0.2">
      <c r="T7189" s="11"/>
      <c r="U7189" s="11"/>
    </row>
    <row r="7190" spans="20:21" x14ac:dyDescent="0.2">
      <c r="T7190" s="11"/>
      <c r="U7190" s="11"/>
    </row>
    <row r="7191" spans="20:21" x14ac:dyDescent="0.2">
      <c r="T7191" s="11"/>
      <c r="U7191" s="11"/>
    </row>
    <row r="7192" spans="20:21" x14ac:dyDescent="0.2">
      <c r="T7192" s="11"/>
      <c r="U7192" s="11"/>
    </row>
    <row r="7193" spans="20:21" x14ac:dyDescent="0.2">
      <c r="T7193" s="11"/>
      <c r="U7193" s="11"/>
    </row>
    <row r="7194" spans="20:21" x14ac:dyDescent="0.2">
      <c r="T7194" s="11"/>
      <c r="U7194" s="11"/>
    </row>
    <row r="7195" spans="20:21" x14ac:dyDescent="0.2">
      <c r="T7195" s="11"/>
      <c r="U7195" s="11"/>
    </row>
    <row r="7196" spans="20:21" x14ac:dyDescent="0.2">
      <c r="T7196" s="11"/>
      <c r="U7196" s="11"/>
    </row>
    <row r="7197" spans="20:21" x14ac:dyDescent="0.2">
      <c r="T7197" s="11"/>
      <c r="U7197" s="11"/>
    </row>
    <row r="7198" spans="20:21" x14ac:dyDescent="0.2">
      <c r="T7198" s="11"/>
      <c r="U7198" s="11"/>
    </row>
    <row r="7199" spans="20:21" x14ac:dyDescent="0.2">
      <c r="T7199" s="11"/>
      <c r="U7199" s="11"/>
    </row>
    <row r="7200" spans="20:21" x14ac:dyDescent="0.2">
      <c r="T7200" s="11"/>
      <c r="U7200" s="11"/>
    </row>
    <row r="7201" spans="20:21" x14ac:dyDescent="0.2">
      <c r="T7201" s="11"/>
      <c r="U7201" s="11"/>
    </row>
    <row r="7202" spans="20:21" x14ac:dyDescent="0.2">
      <c r="T7202" s="11"/>
      <c r="U7202" s="11"/>
    </row>
    <row r="7203" spans="20:21" x14ac:dyDescent="0.2">
      <c r="T7203" s="11"/>
      <c r="U7203" s="11"/>
    </row>
    <row r="7204" spans="20:21" x14ac:dyDescent="0.2">
      <c r="T7204" s="11"/>
      <c r="U7204" s="11"/>
    </row>
    <row r="7205" spans="20:21" x14ac:dyDescent="0.2">
      <c r="T7205" s="11"/>
      <c r="U7205" s="11"/>
    </row>
    <row r="7206" spans="20:21" x14ac:dyDescent="0.2">
      <c r="T7206" s="11"/>
      <c r="U7206" s="11"/>
    </row>
    <row r="7207" spans="20:21" x14ac:dyDescent="0.2">
      <c r="T7207" s="11"/>
      <c r="U7207" s="11"/>
    </row>
    <row r="7208" spans="20:21" x14ac:dyDescent="0.2">
      <c r="T7208" s="11"/>
      <c r="U7208" s="11"/>
    </row>
    <row r="7209" spans="20:21" x14ac:dyDescent="0.2">
      <c r="T7209" s="11"/>
      <c r="U7209" s="11"/>
    </row>
    <row r="7210" spans="20:21" x14ac:dyDescent="0.2">
      <c r="T7210" s="11"/>
      <c r="U7210" s="11"/>
    </row>
    <row r="7211" spans="20:21" x14ac:dyDescent="0.2">
      <c r="T7211" s="11"/>
      <c r="U7211" s="11"/>
    </row>
    <row r="7212" spans="20:21" x14ac:dyDescent="0.2">
      <c r="T7212" s="11"/>
      <c r="U7212" s="11"/>
    </row>
    <row r="7213" spans="20:21" x14ac:dyDescent="0.2">
      <c r="T7213" s="11"/>
      <c r="U7213" s="11"/>
    </row>
    <row r="7214" spans="20:21" x14ac:dyDescent="0.2">
      <c r="T7214" s="11"/>
      <c r="U7214" s="11"/>
    </row>
    <row r="7215" spans="20:21" x14ac:dyDescent="0.2">
      <c r="T7215" s="11"/>
      <c r="U7215" s="11"/>
    </row>
    <row r="7216" spans="20:21" x14ac:dyDescent="0.2">
      <c r="T7216" s="11"/>
      <c r="U7216" s="11"/>
    </row>
    <row r="7217" spans="20:21" x14ac:dyDescent="0.2">
      <c r="T7217" s="11"/>
      <c r="U7217" s="11"/>
    </row>
    <row r="7218" spans="20:21" x14ac:dyDescent="0.2">
      <c r="T7218" s="11"/>
      <c r="U7218" s="11"/>
    </row>
    <row r="7219" spans="20:21" x14ac:dyDescent="0.2">
      <c r="T7219" s="11"/>
      <c r="U7219" s="11"/>
    </row>
    <row r="7220" spans="20:21" x14ac:dyDescent="0.2">
      <c r="T7220" s="11"/>
      <c r="U7220" s="11"/>
    </row>
    <row r="7221" spans="20:21" x14ac:dyDescent="0.2">
      <c r="T7221" s="11"/>
      <c r="U7221" s="11"/>
    </row>
    <row r="7222" spans="20:21" x14ac:dyDescent="0.2">
      <c r="T7222" s="11"/>
      <c r="U7222" s="11"/>
    </row>
    <row r="7223" spans="20:21" x14ac:dyDescent="0.2">
      <c r="T7223" s="11"/>
      <c r="U7223" s="11"/>
    </row>
    <row r="7224" spans="20:21" x14ac:dyDescent="0.2">
      <c r="T7224" s="11"/>
      <c r="U7224" s="11"/>
    </row>
    <row r="7225" spans="20:21" x14ac:dyDescent="0.2">
      <c r="T7225" s="11"/>
      <c r="U7225" s="11"/>
    </row>
    <row r="7226" spans="20:21" x14ac:dyDescent="0.2">
      <c r="T7226" s="11"/>
      <c r="U7226" s="11"/>
    </row>
    <row r="7227" spans="20:21" x14ac:dyDescent="0.2">
      <c r="T7227" s="11"/>
      <c r="U7227" s="11"/>
    </row>
    <row r="7228" spans="20:21" x14ac:dyDescent="0.2">
      <c r="T7228" s="11"/>
      <c r="U7228" s="11"/>
    </row>
    <row r="7229" spans="20:21" x14ac:dyDescent="0.2">
      <c r="T7229" s="11"/>
      <c r="U7229" s="11"/>
    </row>
    <row r="7230" spans="20:21" x14ac:dyDescent="0.2">
      <c r="T7230" s="11"/>
      <c r="U7230" s="11"/>
    </row>
    <row r="7231" spans="20:21" x14ac:dyDescent="0.2">
      <c r="T7231" s="11"/>
      <c r="U7231" s="11"/>
    </row>
    <row r="7232" spans="20:21" x14ac:dyDescent="0.2">
      <c r="T7232" s="11"/>
      <c r="U7232" s="11"/>
    </row>
    <row r="7233" spans="20:21" x14ac:dyDescent="0.2">
      <c r="T7233" s="11"/>
      <c r="U7233" s="11"/>
    </row>
    <row r="7234" spans="20:21" x14ac:dyDescent="0.2">
      <c r="T7234" s="11"/>
      <c r="U7234" s="11"/>
    </row>
    <row r="7235" spans="20:21" x14ac:dyDescent="0.2">
      <c r="T7235" s="11"/>
      <c r="U7235" s="11"/>
    </row>
    <row r="7236" spans="20:21" x14ac:dyDescent="0.2">
      <c r="T7236" s="11"/>
      <c r="U7236" s="11"/>
    </row>
    <row r="7237" spans="20:21" x14ac:dyDescent="0.2">
      <c r="T7237" s="11"/>
      <c r="U7237" s="11"/>
    </row>
    <row r="7238" spans="20:21" x14ac:dyDescent="0.2">
      <c r="T7238" s="11"/>
      <c r="U7238" s="11"/>
    </row>
    <row r="7239" spans="20:21" x14ac:dyDescent="0.2">
      <c r="T7239" s="11"/>
      <c r="U7239" s="11"/>
    </row>
    <row r="7240" spans="20:21" x14ac:dyDescent="0.2">
      <c r="T7240" s="11"/>
      <c r="U7240" s="11"/>
    </row>
    <row r="7241" spans="20:21" x14ac:dyDescent="0.2">
      <c r="T7241" s="11"/>
      <c r="U7241" s="11"/>
    </row>
    <row r="7242" spans="20:21" x14ac:dyDescent="0.2">
      <c r="T7242" s="11"/>
      <c r="U7242" s="11"/>
    </row>
    <row r="7243" spans="20:21" x14ac:dyDescent="0.2">
      <c r="T7243" s="11"/>
      <c r="U7243" s="11"/>
    </row>
    <row r="7244" spans="20:21" x14ac:dyDescent="0.2">
      <c r="T7244" s="11"/>
      <c r="U7244" s="11"/>
    </row>
    <row r="7245" spans="20:21" x14ac:dyDescent="0.2">
      <c r="T7245" s="11"/>
      <c r="U7245" s="11"/>
    </row>
    <row r="7246" spans="20:21" x14ac:dyDescent="0.2">
      <c r="T7246" s="11"/>
      <c r="U7246" s="11"/>
    </row>
    <row r="7247" spans="20:21" x14ac:dyDescent="0.2">
      <c r="T7247" s="11"/>
      <c r="U7247" s="11"/>
    </row>
    <row r="7248" spans="20:21" x14ac:dyDescent="0.2">
      <c r="T7248" s="11"/>
      <c r="U7248" s="11"/>
    </row>
    <row r="7249" spans="20:21" x14ac:dyDescent="0.2">
      <c r="T7249" s="11"/>
      <c r="U7249" s="11"/>
    </row>
    <row r="7250" spans="20:21" x14ac:dyDescent="0.2">
      <c r="T7250" s="11"/>
      <c r="U7250" s="11"/>
    </row>
    <row r="7251" spans="20:21" x14ac:dyDescent="0.2">
      <c r="T7251" s="11"/>
      <c r="U7251" s="11"/>
    </row>
    <row r="7252" spans="20:21" x14ac:dyDescent="0.2">
      <c r="T7252" s="11"/>
      <c r="U7252" s="11"/>
    </row>
    <row r="7253" spans="20:21" x14ac:dyDescent="0.2">
      <c r="T7253" s="11"/>
      <c r="U7253" s="11"/>
    </row>
    <row r="7254" spans="20:21" x14ac:dyDescent="0.2">
      <c r="T7254" s="11"/>
      <c r="U7254" s="11"/>
    </row>
    <row r="7255" spans="20:21" x14ac:dyDescent="0.2">
      <c r="T7255" s="11"/>
      <c r="U7255" s="11"/>
    </row>
    <row r="7256" spans="20:21" x14ac:dyDescent="0.2">
      <c r="T7256" s="11"/>
      <c r="U7256" s="11"/>
    </row>
    <row r="7257" spans="20:21" x14ac:dyDescent="0.2">
      <c r="T7257" s="11"/>
      <c r="U7257" s="11"/>
    </row>
    <row r="7258" spans="20:21" x14ac:dyDescent="0.2">
      <c r="T7258" s="11"/>
      <c r="U7258" s="11"/>
    </row>
    <row r="7259" spans="20:21" x14ac:dyDescent="0.2">
      <c r="T7259" s="11"/>
      <c r="U7259" s="11"/>
    </row>
    <row r="7260" spans="20:21" x14ac:dyDescent="0.2">
      <c r="T7260" s="11"/>
      <c r="U7260" s="11"/>
    </row>
    <row r="7261" spans="20:21" x14ac:dyDescent="0.2">
      <c r="T7261" s="11"/>
      <c r="U7261" s="11"/>
    </row>
    <row r="7262" spans="20:21" x14ac:dyDescent="0.2">
      <c r="T7262" s="11"/>
      <c r="U7262" s="11"/>
    </row>
    <row r="7263" spans="20:21" x14ac:dyDescent="0.2">
      <c r="T7263" s="11"/>
      <c r="U7263" s="11"/>
    </row>
    <row r="7264" spans="20:21" x14ac:dyDescent="0.2">
      <c r="T7264" s="11"/>
      <c r="U7264" s="11"/>
    </row>
    <row r="7265" spans="20:21" x14ac:dyDescent="0.2">
      <c r="T7265" s="11"/>
      <c r="U7265" s="11"/>
    </row>
    <row r="7266" spans="20:21" x14ac:dyDescent="0.2">
      <c r="T7266" s="11"/>
      <c r="U7266" s="11"/>
    </row>
    <row r="7267" spans="20:21" x14ac:dyDescent="0.2">
      <c r="T7267" s="11"/>
      <c r="U7267" s="11"/>
    </row>
    <row r="7268" spans="20:21" x14ac:dyDescent="0.2">
      <c r="T7268" s="11"/>
      <c r="U7268" s="11"/>
    </row>
    <row r="7269" spans="20:21" x14ac:dyDescent="0.2">
      <c r="T7269" s="11"/>
      <c r="U7269" s="11"/>
    </row>
    <row r="7270" spans="20:21" x14ac:dyDescent="0.2">
      <c r="T7270" s="11"/>
      <c r="U7270" s="11"/>
    </row>
    <row r="7271" spans="20:21" x14ac:dyDescent="0.2">
      <c r="T7271" s="11"/>
      <c r="U7271" s="11"/>
    </row>
    <row r="7272" spans="20:21" x14ac:dyDescent="0.2">
      <c r="T7272" s="11"/>
      <c r="U7272" s="11"/>
    </row>
    <row r="7273" spans="20:21" x14ac:dyDescent="0.2">
      <c r="T7273" s="11"/>
      <c r="U7273" s="11"/>
    </row>
    <row r="7274" spans="20:21" x14ac:dyDescent="0.2">
      <c r="T7274" s="11"/>
      <c r="U7274" s="11"/>
    </row>
    <row r="7275" spans="20:21" x14ac:dyDescent="0.2">
      <c r="T7275" s="11"/>
      <c r="U7275" s="11"/>
    </row>
    <row r="7276" spans="20:21" x14ac:dyDescent="0.2">
      <c r="T7276" s="11"/>
      <c r="U7276" s="11"/>
    </row>
    <row r="7277" spans="20:21" x14ac:dyDescent="0.2">
      <c r="T7277" s="11"/>
      <c r="U7277" s="11"/>
    </row>
    <row r="7278" spans="20:21" x14ac:dyDescent="0.2">
      <c r="T7278" s="11"/>
      <c r="U7278" s="11"/>
    </row>
    <row r="7279" spans="20:21" x14ac:dyDescent="0.2">
      <c r="T7279" s="11"/>
      <c r="U7279" s="11"/>
    </row>
    <row r="7280" spans="20:21" x14ac:dyDescent="0.2">
      <c r="T7280" s="11"/>
      <c r="U7280" s="11"/>
    </row>
    <row r="7281" spans="20:21" x14ac:dyDescent="0.2">
      <c r="T7281" s="11"/>
      <c r="U7281" s="11"/>
    </row>
    <row r="7282" spans="20:21" x14ac:dyDescent="0.2">
      <c r="T7282" s="11"/>
      <c r="U7282" s="11"/>
    </row>
    <row r="7283" spans="20:21" x14ac:dyDescent="0.2">
      <c r="T7283" s="11"/>
      <c r="U7283" s="11"/>
    </row>
    <row r="7284" spans="20:21" x14ac:dyDescent="0.2">
      <c r="T7284" s="11"/>
      <c r="U7284" s="11"/>
    </row>
    <row r="7285" spans="20:21" x14ac:dyDescent="0.2">
      <c r="T7285" s="11"/>
      <c r="U7285" s="11"/>
    </row>
    <row r="7286" spans="20:21" x14ac:dyDescent="0.2">
      <c r="T7286" s="11"/>
      <c r="U7286" s="11"/>
    </row>
    <row r="7287" spans="20:21" x14ac:dyDescent="0.2">
      <c r="T7287" s="11"/>
      <c r="U7287" s="11"/>
    </row>
    <row r="7288" spans="20:21" x14ac:dyDescent="0.2">
      <c r="T7288" s="11"/>
      <c r="U7288" s="11"/>
    </row>
    <row r="7289" spans="20:21" x14ac:dyDescent="0.2">
      <c r="T7289" s="11"/>
      <c r="U7289" s="11"/>
    </row>
    <row r="7290" spans="20:21" x14ac:dyDescent="0.2">
      <c r="T7290" s="11"/>
      <c r="U7290" s="11"/>
    </row>
    <row r="7291" spans="20:21" x14ac:dyDescent="0.2">
      <c r="T7291" s="11"/>
      <c r="U7291" s="11"/>
    </row>
    <row r="7292" spans="20:21" x14ac:dyDescent="0.2">
      <c r="T7292" s="11"/>
      <c r="U7292" s="11"/>
    </row>
    <row r="7293" spans="20:21" x14ac:dyDescent="0.2">
      <c r="T7293" s="11"/>
      <c r="U7293" s="11"/>
    </row>
    <row r="7294" spans="20:21" x14ac:dyDescent="0.2">
      <c r="T7294" s="11"/>
      <c r="U7294" s="11"/>
    </row>
    <row r="7295" spans="20:21" x14ac:dyDescent="0.2">
      <c r="T7295" s="11"/>
      <c r="U7295" s="11"/>
    </row>
    <row r="7296" spans="20:21" x14ac:dyDescent="0.2">
      <c r="T7296" s="11"/>
      <c r="U7296" s="11"/>
    </row>
    <row r="7297" spans="20:21" x14ac:dyDescent="0.2">
      <c r="T7297" s="11"/>
      <c r="U7297" s="11"/>
    </row>
    <row r="7298" spans="20:21" x14ac:dyDescent="0.2">
      <c r="T7298" s="11"/>
      <c r="U7298" s="11"/>
    </row>
    <row r="7299" spans="20:21" x14ac:dyDescent="0.2">
      <c r="T7299" s="11"/>
      <c r="U7299" s="11"/>
    </row>
    <row r="7300" spans="20:21" x14ac:dyDescent="0.2">
      <c r="T7300" s="11"/>
      <c r="U7300" s="11"/>
    </row>
    <row r="7301" spans="20:21" x14ac:dyDescent="0.2">
      <c r="T7301" s="11"/>
      <c r="U7301" s="11"/>
    </row>
    <row r="7302" spans="20:21" x14ac:dyDescent="0.2">
      <c r="T7302" s="11"/>
      <c r="U7302" s="11"/>
    </row>
    <row r="7303" spans="20:21" x14ac:dyDescent="0.2">
      <c r="T7303" s="11"/>
      <c r="U7303" s="11"/>
    </row>
    <row r="7304" spans="20:21" x14ac:dyDescent="0.2">
      <c r="T7304" s="11"/>
      <c r="U7304" s="11"/>
    </row>
    <row r="7305" spans="20:21" x14ac:dyDescent="0.2">
      <c r="T7305" s="11"/>
      <c r="U7305" s="11"/>
    </row>
    <row r="7306" spans="20:21" x14ac:dyDescent="0.2">
      <c r="T7306" s="11"/>
      <c r="U7306" s="11"/>
    </row>
    <row r="7307" spans="20:21" x14ac:dyDescent="0.2">
      <c r="T7307" s="11"/>
      <c r="U7307" s="11"/>
    </row>
    <row r="7308" spans="20:21" x14ac:dyDescent="0.2">
      <c r="T7308" s="11"/>
      <c r="U7308" s="11"/>
    </row>
    <row r="7309" spans="20:21" x14ac:dyDescent="0.2">
      <c r="T7309" s="11"/>
      <c r="U7309" s="11"/>
    </row>
    <row r="7310" spans="20:21" x14ac:dyDescent="0.2">
      <c r="T7310" s="11"/>
      <c r="U7310" s="11"/>
    </row>
    <row r="7311" spans="20:21" x14ac:dyDescent="0.2">
      <c r="T7311" s="11"/>
      <c r="U7311" s="11"/>
    </row>
    <row r="7312" spans="20:21" x14ac:dyDescent="0.2">
      <c r="T7312" s="11"/>
      <c r="U7312" s="11"/>
    </row>
    <row r="7313" spans="20:21" x14ac:dyDescent="0.2">
      <c r="T7313" s="11"/>
      <c r="U7313" s="11"/>
    </row>
    <row r="7314" spans="20:21" x14ac:dyDescent="0.2">
      <c r="T7314" s="11"/>
      <c r="U7314" s="11"/>
    </row>
    <row r="7315" spans="20:21" x14ac:dyDescent="0.2">
      <c r="T7315" s="11"/>
      <c r="U7315" s="11"/>
    </row>
    <row r="7316" spans="20:21" x14ac:dyDescent="0.2">
      <c r="T7316" s="11"/>
      <c r="U7316" s="11"/>
    </row>
    <row r="7317" spans="20:21" x14ac:dyDescent="0.2">
      <c r="T7317" s="11"/>
      <c r="U7317" s="11"/>
    </row>
    <row r="7318" spans="20:21" x14ac:dyDescent="0.2">
      <c r="T7318" s="11"/>
      <c r="U7318" s="11"/>
    </row>
    <row r="7319" spans="20:21" x14ac:dyDescent="0.2">
      <c r="T7319" s="11"/>
      <c r="U7319" s="11"/>
    </row>
    <row r="7320" spans="20:21" x14ac:dyDescent="0.2">
      <c r="T7320" s="11"/>
      <c r="U7320" s="11"/>
    </row>
    <row r="7321" spans="20:21" x14ac:dyDescent="0.2">
      <c r="T7321" s="11"/>
      <c r="U7321" s="11"/>
    </row>
    <row r="7322" spans="20:21" x14ac:dyDescent="0.2">
      <c r="T7322" s="11"/>
      <c r="U7322" s="11"/>
    </row>
    <row r="7323" spans="20:21" x14ac:dyDescent="0.2">
      <c r="T7323" s="11"/>
      <c r="U7323" s="11"/>
    </row>
    <row r="7324" spans="20:21" x14ac:dyDescent="0.2">
      <c r="T7324" s="11"/>
      <c r="U7324" s="11"/>
    </row>
    <row r="7325" spans="20:21" x14ac:dyDescent="0.2">
      <c r="T7325" s="11"/>
      <c r="U7325" s="11"/>
    </row>
    <row r="7326" spans="20:21" x14ac:dyDescent="0.2">
      <c r="T7326" s="11"/>
      <c r="U7326" s="11"/>
    </row>
    <row r="7327" spans="20:21" x14ac:dyDescent="0.2">
      <c r="T7327" s="11"/>
      <c r="U7327" s="11"/>
    </row>
    <row r="7328" spans="20:21" x14ac:dyDescent="0.2">
      <c r="T7328" s="11"/>
      <c r="U7328" s="11"/>
    </row>
    <row r="7329" spans="20:21" x14ac:dyDescent="0.2">
      <c r="T7329" s="11"/>
      <c r="U7329" s="11"/>
    </row>
    <row r="7330" spans="20:21" x14ac:dyDescent="0.2">
      <c r="T7330" s="11"/>
      <c r="U7330" s="11"/>
    </row>
    <row r="7331" spans="20:21" x14ac:dyDescent="0.2">
      <c r="T7331" s="11"/>
      <c r="U7331" s="11"/>
    </row>
    <row r="7332" spans="20:21" x14ac:dyDescent="0.2">
      <c r="T7332" s="11"/>
      <c r="U7332" s="11"/>
    </row>
    <row r="7333" spans="20:21" x14ac:dyDescent="0.2">
      <c r="T7333" s="11"/>
      <c r="U7333" s="11"/>
    </row>
    <row r="7334" spans="20:21" x14ac:dyDescent="0.2">
      <c r="T7334" s="11"/>
      <c r="U7334" s="11"/>
    </row>
    <row r="7335" spans="20:21" x14ac:dyDescent="0.2">
      <c r="T7335" s="11"/>
      <c r="U7335" s="11"/>
    </row>
    <row r="7336" spans="20:21" x14ac:dyDescent="0.2">
      <c r="T7336" s="11"/>
      <c r="U7336" s="11"/>
    </row>
    <row r="7337" spans="20:21" x14ac:dyDescent="0.2">
      <c r="T7337" s="11"/>
      <c r="U7337" s="11"/>
    </row>
    <row r="7338" spans="20:21" x14ac:dyDescent="0.2">
      <c r="T7338" s="11"/>
      <c r="U7338" s="11"/>
    </row>
    <row r="7339" spans="20:21" x14ac:dyDescent="0.2">
      <c r="T7339" s="11"/>
      <c r="U7339" s="11"/>
    </row>
    <row r="7340" spans="20:21" x14ac:dyDescent="0.2">
      <c r="T7340" s="11"/>
      <c r="U7340" s="11"/>
    </row>
    <row r="7341" spans="20:21" x14ac:dyDescent="0.2">
      <c r="T7341" s="11"/>
      <c r="U7341" s="11"/>
    </row>
    <row r="7342" spans="20:21" x14ac:dyDescent="0.2">
      <c r="T7342" s="11"/>
      <c r="U7342" s="11"/>
    </row>
    <row r="7343" spans="20:21" x14ac:dyDescent="0.2">
      <c r="T7343" s="11"/>
      <c r="U7343" s="11"/>
    </row>
    <row r="7344" spans="20:21" x14ac:dyDescent="0.2">
      <c r="T7344" s="11"/>
      <c r="U7344" s="11"/>
    </row>
    <row r="7345" spans="20:21" x14ac:dyDescent="0.2">
      <c r="T7345" s="11"/>
      <c r="U7345" s="11"/>
    </row>
    <row r="7346" spans="20:21" x14ac:dyDescent="0.2">
      <c r="T7346" s="11"/>
      <c r="U7346" s="11"/>
    </row>
    <row r="7347" spans="20:21" x14ac:dyDescent="0.2">
      <c r="T7347" s="11"/>
      <c r="U7347" s="11"/>
    </row>
    <row r="7348" spans="20:21" x14ac:dyDescent="0.2">
      <c r="T7348" s="11"/>
      <c r="U7348" s="11"/>
    </row>
    <row r="7349" spans="20:21" x14ac:dyDescent="0.2">
      <c r="T7349" s="11"/>
      <c r="U7349" s="11"/>
    </row>
    <row r="7350" spans="20:21" x14ac:dyDescent="0.2">
      <c r="T7350" s="11"/>
      <c r="U7350" s="11"/>
    </row>
    <row r="7351" spans="20:21" x14ac:dyDescent="0.2">
      <c r="T7351" s="11"/>
      <c r="U7351" s="11"/>
    </row>
    <row r="7352" spans="20:21" x14ac:dyDescent="0.2">
      <c r="T7352" s="11"/>
      <c r="U7352" s="11"/>
    </row>
    <row r="7353" spans="20:21" x14ac:dyDescent="0.2">
      <c r="T7353" s="11"/>
      <c r="U7353" s="11"/>
    </row>
    <row r="7354" spans="20:21" x14ac:dyDescent="0.2">
      <c r="T7354" s="11"/>
      <c r="U7354" s="11"/>
    </row>
    <row r="7355" spans="20:21" x14ac:dyDescent="0.2">
      <c r="T7355" s="11"/>
      <c r="U7355" s="11"/>
    </row>
    <row r="7356" spans="20:21" x14ac:dyDescent="0.2">
      <c r="T7356" s="11"/>
      <c r="U7356" s="11"/>
    </row>
    <row r="7357" spans="20:21" x14ac:dyDescent="0.2">
      <c r="T7357" s="11"/>
      <c r="U7357" s="11"/>
    </row>
    <row r="7358" spans="20:21" x14ac:dyDescent="0.2">
      <c r="T7358" s="11"/>
      <c r="U7358" s="11"/>
    </row>
    <row r="7359" spans="20:21" x14ac:dyDescent="0.2">
      <c r="T7359" s="11"/>
      <c r="U7359" s="11"/>
    </row>
    <row r="7360" spans="20:21" x14ac:dyDescent="0.2">
      <c r="T7360" s="11"/>
      <c r="U7360" s="11"/>
    </row>
    <row r="7361" spans="20:21" x14ac:dyDescent="0.2">
      <c r="T7361" s="11"/>
      <c r="U7361" s="11"/>
    </row>
    <row r="7362" spans="20:21" x14ac:dyDescent="0.2">
      <c r="T7362" s="11"/>
      <c r="U7362" s="11"/>
    </row>
    <row r="7363" spans="20:21" x14ac:dyDescent="0.2">
      <c r="T7363" s="11"/>
      <c r="U7363" s="11"/>
    </row>
    <row r="7364" spans="20:21" x14ac:dyDescent="0.2">
      <c r="T7364" s="11"/>
      <c r="U7364" s="11"/>
    </row>
    <row r="7365" spans="20:21" x14ac:dyDescent="0.2">
      <c r="T7365" s="11"/>
      <c r="U7365" s="11"/>
    </row>
    <row r="7366" spans="20:21" x14ac:dyDescent="0.2">
      <c r="T7366" s="11"/>
      <c r="U7366" s="11"/>
    </row>
    <row r="7367" spans="20:21" x14ac:dyDescent="0.2">
      <c r="T7367" s="11"/>
      <c r="U7367" s="11"/>
    </row>
    <row r="7368" spans="20:21" x14ac:dyDescent="0.2">
      <c r="T7368" s="11"/>
      <c r="U7368" s="11"/>
    </row>
    <row r="7369" spans="20:21" x14ac:dyDescent="0.2">
      <c r="T7369" s="11"/>
      <c r="U7369" s="11"/>
    </row>
    <row r="7370" spans="20:21" x14ac:dyDescent="0.2">
      <c r="T7370" s="11"/>
      <c r="U7370" s="11"/>
    </row>
    <row r="7371" spans="20:21" x14ac:dyDescent="0.2">
      <c r="T7371" s="11"/>
      <c r="U7371" s="11"/>
    </row>
    <row r="7372" spans="20:21" x14ac:dyDescent="0.2">
      <c r="T7372" s="11"/>
      <c r="U7372" s="11"/>
    </row>
    <row r="7373" spans="20:21" x14ac:dyDescent="0.2">
      <c r="T7373" s="11"/>
      <c r="U7373" s="11"/>
    </row>
    <row r="7374" spans="20:21" x14ac:dyDescent="0.2">
      <c r="T7374" s="11"/>
      <c r="U7374" s="11"/>
    </row>
    <row r="7375" spans="20:21" x14ac:dyDescent="0.2">
      <c r="T7375" s="11"/>
      <c r="U7375" s="11"/>
    </row>
    <row r="7376" spans="20:21" x14ac:dyDescent="0.2">
      <c r="T7376" s="11"/>
      <c r="U7376" s="11"/>
    </row>
    <row r="7377" spans="20:21" x14ac:dyDescent="0.2">
      <c r="T7377" s="11"/>
      <c r="U7377" s="11"/>
    </row>
    <row r="7378" spans="20:21" x14ac:dyDescent="0.2">
      <c r="T7378" s="11"/>
      <c r="U7378" s="11"/>
    </row>
    <row r="7379" spans="20:21" x14ac:dyDescent="0.2">
      <c r="T7379" s="11"/>
      <c r="U7379" s="11"/>
    </row>
    <row r="7380" spans="20:21" x14ac:dyDescent="0.2">
      <c r="T7380" s="11"/>
      <c r="U7380" s="11"/>
    </row>
    <row r="7381" spans="20:21" x14ac:dyDescent="0.2">
      <c r="T7381" s="11"/>
      <c r="U7381" s="11"/>
    </row>
    <row r="7382" spans="20:21" x14ac:dyDescent="0.2">
      <c r="T7382" s="11"/>
      <c r="U7382" s="11"/>
    </row>
    <row r="7383" spans="20:21" x14ac:dyDescent="0.2">
      <c r="T7383" s="11"/>
      <c r="U7383" s="11"/>
    </row>
    <row r="7384" spans="20:21" x14ac:dyDescent="0.2">
      <c r="T7384" s="11"/>
      <c r="U7384" s="11"/>
    </row>
    <row r="7385" spans="20:21" x14ac:dyDescent="0.2">
      <c r="T7385" s="11"/>
      <c r="U7385" s="11"/>
    </row>
    <row r="7386" spans="20:21" x14ac:dyDescent="0.2">
      <c r="T7386" s="11"/>
      <c r="U7386" s="11"/>
    </row>
    <row r="7387" spans="20:21" x14ac:dyDescent="0.2">
      <c r="T7387" s="11"/>
      <c r="U7387" s="11"/>
    </row>
    <row r="7388" spans="20:21" x14ac:dyDescent="0.2">
      <c r="T7388" s="11"/>
      <c r="U7388" s="11"/>
    </row>
    <row r="7389" spans="20:21" x14ac:dyDescent="0.2">
      <c r="T7389" s="11"/>
      <c r="U7389" s="11"/>
    </row>
    <row r="7390" spans="20:21" x14ac:dyDescent="0.2">
      <c r="T7390" s="11"/>
      <c r="U7390" s="11"/>
    </row>
    <row r="7391" spans="20:21" x14ac:dyDescent="0.2">
      <c r="T7391" s="11"/>
      <c r="U7391" s="11"/>
    </row>
    <row r="7392" spans="20:21" x14ac:dyDescent="0.2">
      <c r="T7392" s="11"/>
      <c r="U7392" s="11"/>
    </row>
    <row r="7393" spans="20:21" x14ac:dyDescent="0.2">
      <c r="T7393" s="11"/>
      <c r="U7393" s="11"/>
    </row>
    <row r="7394" spans="20:21" x14ac:dyDescent="0.2">
      <c r="T7394" s="11"/>
      <c r="U7394" s="11"/>
    </row>
    <row r="7395" spans="20:21" x14ac:dyDescent="0.2">
      <c r="T7395" s="11"/>
      <c r="U7395" s="11"/>
    </row>
    <row r="7396" spans="20:21" x14ac:dyDescent="0.2">
      <c r="T7396" s="11"/>
      <c r="U7396" s="11"/>
    </row>
    <row r="7397" spans="20:21" x14ac:dyDescent="0.2">
      <c r="T7397" s="11"/>
      <c r="U7397" s="11"/>
    </row>
    <row r="7398" spans="20:21" x14ac:dyDescent="0.2">
      <c r="T7398" s="11"/>
      <c r="U7398" s="11"/>
    </row>
    <row r="7399" spans="20:21" x14ac:dyDescent="0.2">
      <c r="T7399" s="11"/>
      <c r="U7399" s="11"/>
    </row>
    <row r="7400" spans="20:21" x14ac:dyDescent="0.2">
      <c r="T7400" s="11"/>
      <c r="U7400" s="11"/>
    </row>
    <row r="7401" spans="20:21" x14ac:dyDescent="0.2">
      <c r="T7401" s="11"/>
      <c r="U7401" s="11"/>
    </row>
    <row r="7402" spans="20:21" x14ac:dyDescent="0.2">
      <c r="T7402" s="11"/>
      <c r="U7402" s="11"/>
    </row>
    <row r="7403" spans="20:21" x14ac:dyDescent="0.2">
      <c r="T7403" s="11"/>
      <c r="U7403" s="11"/>
    </row>
    <row r="7404" spans="20:21" x14ac:dyDescent="0.2">
      <c r="T7404" s="11"/>
      <c r="U7404" s="11"/>
    </row>
    <row r="7405" spans="20:21" x14ac:dyDescent="0.2">
      <c r="T7405" s="11"/>
      <c r="U7405" s="11"/>
    </row>
    <row r="7406" spans="20:21" x14ac:dyDescent="0.2">
      <c r="T7406" s="11"/>
      <c r="U7406" s="11"/>
    </row>
    <row r="7407" spans="20:21" x14ac:dyDescent="0.2">
      <c r="T7407" s="11"/>
      <c r="U7407" s="11"/>
    </row>
    <row r="7408" spans="20:21" x14ac:dyDescent="0.2">
      <c r="T7408" s="11"/>
      <c r="U7408" s="11"/>
    </row>
    <row r="7409" spans="20:21" x14ac:dyDescent="0.2">
      <c r="T7409" s="11"/>
      <c r="U7409" s="11"/>
    </row>
    <row r="7410" spans="20:21" x14ac:dyDescent="0.2">
      <c r="T7410" s="11"/>
      <c r="U7410" s="11"/>
    </row>
    <row r="7411" spans="20:21" x14ac:dyDescent="0.2">
      <c r="T7411" s="11"/>
      <c r="U7411" s="11"/>
    </row>
    <row r="7412" spans="20:21" x14ac:dyDescent="0.2">
      <c r="T7412" s="11"/>
      <c r="U7412" s="11"/>
    </row>
    <row r="7413" spans="20:21" x14ac:dyDescent="0.2">
      <c r="T7413" s="11"/>
      <c r="U7413" s="11"/>
    </row>
    <row r="7414" spans="20:21" x14ac:dyDescent="0.2">
      <c r="T7414" s="11"/>
      <c r="U7414" s="11"/>
    </row>
    <row r="7415" spans="20:21" x14ac:dyDescent="0.2">
      <c r="T7415" s="11"/>
      <c r="U7415" s="11"/>
    </row>
    <row r="7416" spans="20:21" x14ac:dyDescent="0.2">
      <c r="T7416" s="11"/>
      <c r="U7416" s="11"/>
    </row>
    <row r="7417" spans="20:21" x14ac:dyDescent="0.2">
      <c r="T7417" s="11"/>
      <c r="U7417" s="11"/>
    </row>
    <row r="7418" spans="20:21" x14ac:dyDescent="0.2">
      <c r="T7418" s="11"/>
      <c r="U7418" s="11"/>
    </row>
    <row r="7419" spans="20:21" x14ac:dyDescent="0.2">
      <c r="T7419" s="11"/>
      <c r="U7419" s="11"/>
    </row>
    <row r="7420" spans="20:21" x14ac:dyDescent="0.2">
      <c r="T7420" s="11"/>
      <c r="U7420" s="11"/>
    </row>
    <row r="7421" spans="20:21" x14ac:dyDescent="0.2">
      <c r="T7421" s="11"/>
      <c r="U7421" s="11"/>
    </row>
    <row r="7422" spans="20:21" x14ac:dyDescent="0.2">
      <c r="T7422" s="11"/>
      <c r="U7422" s="11"/>
    </row>
    <row r="7423" spans="20:21" x14ac:dyDescent="0.2">
      <c r="T7423" s="11"/>
      <c r="U7423" s="11"/>
    </row>
    <row r="7424" spans="20:21" x14ac:dyDescent="0.2">
      <c r="T7424" s="11"/>
      <c r="U7424" s="11"/>
    </row>
    <row r="7425" spans="20:21" x14ac:dyDescent="0.2">
      <c r="T7425" s="11"/>
      <c r="U7425" s="11"/>
    </row>
    <row r="7426" spans="20:21" x14ac:dyDescent="0.2">
      <c r="T7426" s="11"/>
      <c r="U7426" s="11"/>
    </row>
    <row r="7427" spans="20:21" x14ac:dyDescent="0.2">
      <c r="T7427" s="11"/>
      <c r="U7427" s="11"/>
    </row>
    <row r="7428" spans="20:21" x14ac:dyDescent="0.2">
      <c r="T7428" s="11"/>
      <c r="U7428" s="11"/>
    </row>
    <row r="7429" spans="20:21" x14ac:dyDescent="0.2">
      <c r="T7429" s="11"/>
      <c r="U7429" s="11"/>
    </row>
    <row r="7430" spans="20:21" x14ac:dyDescent="0.2">
      <c r="T7430" s="11"/>
      <c r="U7430" s="11"/>
    </row>
    <row r="7431" spans="20:21" x14ac:dyDescent="0.2">
      <c r="T7431" s="11"/>
      <c r="U7431" s="11"/>
    </row>
    <row r="7432" spans="20:21" x14ac:dyDescent="0.2">
      <c r="T7432" s="11"/>
      <c r="U7432" s="11"/>
    </row>
    <row r="7433" spans="20:21" x14ac:dyDescent="0.2">
      <c r="T7433" s="11"/>
      <c r="U7433" s="11"/>
    </row>
    <row r="7434" spans="20:21" x14ac:dyDescent="0.2">
      <c r="T7434" s="11"/>
      <c r="U7434" s="11"/>
    </row>
    <row r="7435" spans="20:21" x14ac:dyDescent="0.2">
      <c r="T7435" s="11"/>
      <c r="U7435" s="11"/>
    </row>
    <row r="7436" spans="20:21" x14ac:dyDescent="0.2">
      <c r="T7436" s="11"/>
      <c r="U7436" s="11"/>
    </row>
    <row r="7437" spans="20:21" x14ac:dyDescent="0.2">
      <c r="T7437" s="11"/>
      <c r="U7437" s="11"/>
    </row>
    <row r="7438" spans="20:21" x14ac:dyDescent="0.2">
      <c r="T7438" s="11"/>
      <c r="U7438" s="11"/>
    </row>
    <row r="7439" spans="20:21" x14ac:dyDescent="0.2">
      <c r="T7439" s="11"/>
      <c r="U7439" s="11"/>
    </row>
    <row r="7440" spans="20:21" x14ac:dyDescent="0.2">
      <c r="T7440" s="11"/>
      <c r="U7440" s="11"/>
    </row>
    <row r="7441" spans="20:21" x14ac:dyDescent="0.2">
      <c r="T7441" s="11"/>
      <c r="U7441" s="11"/>
    </row>
    <row r="7442" spans="20:21" x14ac:dyDescent="0.2">
      <c r="T7442" s="11"/>
      <c r="U7442" s="11"/>
    </row>
    <row r="7443" spans="20:21" x14ac:dyDescent="0.2">
      <c r="T7443" s="11"/>
      <c r="U7443" s="11"/>
    </row>
    <row r="7444" spans="20:21" x14ac:dyDescent="0.2">
      <c r="T7444" s="11"/>
      <c r="U7444" s="11"/>
    </row>
    <row r="7445" spans="20:21" x14ac:dyDescent="0.2">
      <c r="T7445" s="11"/>
      <c r="U7445" s="11"/>
    </row>
    <row r="7446" spans="20:21" x14ac:dyDescent="0.2">
      <c r="T7446" s="11"/>
      <c r="U7446" s="11"/>
    </row>
    <row r="7447" spans="20:21" x14ac:dyDescent="0.2">
      <c r="T7447" s="11"/>
      <c r="U7447" s="11"/>
    </row>
    <row r="7448" spans="20:21" x14ac:dyDescent="0.2">
      <c r="T7448" s="11"/>
      <c r="U7448" s="11"/>
    </row>
    <row r="7449" spans="20:21" x14ac:dyDescent="0.2">
      <c r="T7449" s="11"/>
      <c r="U7449" s="11"/>
    </row>
    <row r="7450" spans="20:21" x14ac:dyDescent="0.2">
      <c r="T7450" s="11"/>
      <c r="U7450" s="11"/>
    </row>
    <row r="7451" spans="20:21" x14ac:dyDescent="0.2">
      <c r="T7451" s="11"/>
      <c r="U7451" s="11"/>
    </row>
    <row r="7452" spans="20:21" x14ac:dyDescent="0.2">
      <c r="T7452" s="11"/>
      <c r="U7452" s="11"/>
    </row>
    <row r="7453" spans="20:21" x14ac:dyDescent="0.2">
      <c r="T7453" s="11"/>
      <c r="U7453" s="11"/>
    </row>
    <row r="7454" spans="20:21" x14ac:dyDescent="0.2">
      <c r="T7454" s="11"/>
      <c r="U7454" s="11"/>
    </row>
    <row r="7455" spans="20:21" x14ac:dyDescent="0.2">
      <c r="T7455" s="11"/>
      <c r="U7455" s="11"/>
    </row>
    <row r="7456" spans="20:21" x14ac:dyDescent="0.2">
      <c r="T7456" s="11"/>
      <c r="U7456" s="11"/>
    </row>
    <row r="7457" spans="20:21" x14ac:dyDescent="0.2">
      <c r="T7457" s="11"/>
      <c r="U7457" s="11"/>
    </row>
    <row r="7458" spans="20:21" x14ac:dyDescent="0.2">
      <c r="T7458" s="11"/>
      <c r="U7458" s="11"/>
    </row>
    <row r="7459" spans="20:21" x14ac:dyDescent="0.2">
      <c r="T7459" s="11"/>
      <c r="U7459" s="11"/>
    </row>
    <row r="7460" spans="20:21" x14ac:dyDescent="0.2">
      <c r="T7460" s="11"/>
      <c r="U7460" s="11"/>
    </row>
    <row r="7461" spans="20:21" x14ac:dyDescent="0.2">
      <c r="T7461" s="11"/>
      <c r="U7461" s="11"/>
    </row>
    <row r="7462" spans="20:21" x14ac:dyDescent="0.2">
      <c r="T7462" s="11"/>
      <c r="U7462" s="11"/>
    </row>
    <row r="7463" spans="20:21" x14ac:dyDescent="0.2">
      <c r="T7463" s="11"/>
      <c r="U7463" s="11"/>
    </row>
    <row r="7464" spans="20:21" x14ac:dyDescent="0.2">
      <c r="T7464" s="11"/>
      <c r="U7464" s="11"/>
    </row>
    <row r="7465" spans="20:21" x14ac:dyDescent="0.2">
      <c r="T7465" s="11"/>
      <c r="U7465" s="11"/>
    </row>
    <row r="7466" spans="20:21" x14ac:dyDescent="0.2">
      <c r="T7466" s="11"/>
      <c r="U7466" s="11"/>
    </row>
    <row r="7467" spans="20:21" x14ac:dyDescent="0.2">
      <c r="T7467" s="11"/>
      <c r="U7467" s="11"/>
    </row>
    <row r="7468" spans="20:21" x14ac:dyDescent="0.2">
      <c r="T7468" s="11"/>
      <c r="U7468" s="11"/>
    </row>
    <row r="7469" spans="20:21" x14ac:dyDescent="0.2">
      <c r="T7469" s="11"/>
      <c r="U7469" s="11"/>
    </row>
    <row r="7470" spans="20:21" x14ac:dyDescent="0.2">
      <c r="T7470" s="11"/>
      <c r="U7470" s="11"/>
    </row>
    <row r="7471" spans="20:21" x14ac:dyDescent="0.2">
      <c r="T7471" s="11"/>
      <c r="U7471" s="11"/>
    </row>
    <row r="7472" spans="20:21" x14ac:dyDescent="0.2">
      <c r="T7472" s="11"/>
      <c r="U7472" s="11"/>
    </row>
    <row r="7473" spans="20:21" x14ac:dyDescent="0.2">
      <c r="T7473" s="11"/>
      <c r="U7473" s="11"/>
    </row>
    <row r="7474" spans="20:21" x14ac:dyDescent="0.2">
      <c r="T7474" s="11"/>
      <c r="U7474" s="11"/>
    </row>
    <row r="7475" spans="20:21" x14ac:dyDescent="0.2">
      <c r="T7475" s="11"/>
      <c r="U7475" s="11"/>
    </row>
    <row r="7476" spans="20:21" x14ac:dyDescent="0.2">
      <c r="T7476" s="11"/>
      <c r="U7476" s="11"/>
    </row>
    <row r="7477" spans="20:21" x14ac:dyDescent="0.2">
      <c r="T7477" s="11"/>
      <c r="U7477" s="11"/>
    </row>
    <row r="7478" spans="20:21" x14ac:dyDescent="0.2">
      <c r="T7478" s="11"/>
      <c r="U7478" s="11"/>
    </row>
    <row r="7479" spans="20:21" x14ac:dyDescent="0.2">
      <c r="T7479" s="11"/>
      <c r="U7479" s="11"/>
    </row>
    <row r="7480" spans="20:21" x14ac:dyDescent="0.2">
      <c r="T7480" s="11"/>
      <c r="U7480" s="11"/>
    </row>
    <row r="7481" spans="20:21" x14ac:dyDescent="0.2">
      <c r="T7481" s="11"/>
      <c r="U7481" s="11"/>
    </row>
    <row r="7482" spans="20:21" x14ac:dyDescent="0.2">
      <c r="T7482" s="11"/>
      <c r="U7482" s="11"/>
    </row>
    <row r="7483" spans="20:21" x14ac:dyDescent="0.2">
      <c r="T7483" s="11"/>
      <c r="U7483" s="11"/>
    </row>
    <row r="7484" spans="20:21" x14ac:dyDescent="0.2">
      <c r="T7484" s="11"/>
      <c r="U7484" s="11"/>
    </row>
    <row r="7485" spans="20:21" x14ac:dyDescent="0.2">
      <c r="T7485" s="11"/>
      <c r="U7485" s="11"/>
    </row>
    <row r="7486" spans="20:21" x14ac:dyDescent="0.2">
      <c r="T7486" s="11"/>
      <c r="U7486" s="11"/>
    </row>
    <row r="7487" spans="20:21" x14ac:dyDescent="0.2">
      <c r="T7487" s="11"/>
      <c r="U7487" s="11"/>
    </row>
    <row r="7488" spans="20:21" x14ac:dyDescent="0.2">
      <c r="T7488" s="11"/>
      <c r="U7488" s="11"/>
    </row>
    <row r="7489" spans="20:21" x14ac:dyDescent="0.2">
      <c r="T7489" s="11"/>
      <c r="U7489" s="11"/>
    </row>
    <row r="7490" spans="20:21" x14ac:dyDescent="0.2">
      <c r="T7490" s="11"/>
      <c r="U7490" s="11"/>
    </row>
    <row r="7491" spans="20:21" x14ac:dyDescent="0.2">
      <c r="T7491" s="11"/>
      <c r="U7491" s="11"/>
    </row>
    <row r="7492" spans="20:21" x14ac:dyDescent="0.2">
      <c r="T7492" s="11"/>
      <c r="U7492" s="11"/>
    </row>
    <row r="7493" spans="20:21" x14ac:dyDescent="0.2">
      <c r="T7493" s="11"/>
      <c r="U7493" s="11"/>
    </row>
    <row r="7494" spans="20:21" x14ac:dyDescent="0.2">
      <c r="T7494" s="11"/>
      <c r="U7494" s="11"/>
    </row>
    <row r="7495" spans="20:21" x14ac:dyDescent="0.2">
      <c r="T7495" s="11"/>
      <c r="U7495" s="11"/>
    </row>
    <row r="7496" spans="20:21" x14ac:dyDescent="0.2">
      <c r="T7496" s="11"/>
      <c r="U7496" s="11"/>
    </row>
    <row r="7497" spans="20:21" x14ac:dyDescent="0.2">
      <c r="T7497" s="11"/>
      <c r="U7497" s="11"/>
    </row>
    <row r="7498" spans="20:21" x14ac:dyDescent="0.2">
      <c r="T7498" s="11"/>
      <c r="U7498" s="11"/>
    </row>
    <row r="7499" spans="20:21" x14ac:dyDescent="0.2">
      <c r="T7499" s="11"/>
      <c r="U7499" s="11"/>
    </row>
    <row r="7500" spans="20:21" x14ac:dyDescent="0.2">
      <c r="T7500" s="11"/>
      <c r="U7500" s="11"/>
    </row>
    <row r="7501" spans="20:21" x14ac:dyDescent="0.2">
      <c r="T7501" s="11"/>
      <c r="U7501" s="11"/>
    </row>
    <row r="7502" spans="20:21" x14ac:dyDescent="0.2">
      <c r="T7502" s="11"/>
      <c r="U7502" s="11"/>
    </row>
    <row r="7503" spans="20:21" x14ac:dyDescent="0.2">
      <c r="T7503" s="11"/>
      <c r="U7503" s="11"/>
    </row>
    <row r="7504" spans="20:21" x14ac:dyDescent="0.2">
      <c r="T7504" s="11"/>
      <c r="U7504" s="11"/>
    </row>
    <row r="7505" spans="20:21" x14ac:dyDescent="0.2">
      <c r="T7505" s="11"/>
      <c r="U7505" s="11"/>
    </row>
    <row r="7506" spans="20:21" x14ac:dyDescent="0.2">
      <c r="T7506" s="11"/>
      <c r="U7506" s="11"/>
    </row>
    <row r="7507" spans="20:21" x14ac:dyDescent="0.2">
      <c r="T7507" s="11"/>
      <c r="U7507" s="11"/>
    </row>
    <row r="7508" spans="20:21" x14ac:dyDescent="0.2">
      <c r="T7508" s="11"/>
      <c r="U7508" s="11"/>
    </row>
    <row r="7509" spans="20:21" x14ac:dyDescent="0.2">
      <c r="T7509" s="11"/>
      <c r="U7509" s="11"/>
    </row>
    <row r="7510" spans="20:21" x14ac:dyDescent="0.2">
      <c r="T7510" s="11"/>
      <c r="U7510" s="11"/>
    </row>
    <row r="7511" spans="20:21" x14ac:dyDescent="0.2">
      <c r="T7511" s="11"/>
      <c r="U7511" s="11"/>
    </row>
    <row r="7512" spans="20:21" x14ac:dyDescent="0.2">
      <c r="T7512" s="11"/>
      <c r="U7512" s="11"/>
    </row>
    <row r="7513" spans="20:21" x14ac:dyDescent="0.2">
      <c r="T7513" s="11"/>
      <c r="U7513" s="11"/>
    </row>
    <row r="7514" spans="20:21" x14ac:dyDescent="0.2">
      <c r="T7514" s="11"/>
      <c r="U7514" s="11"/>
    </row>
    <row r="7515" spans="20:21" x14ac:dyDescent="0.2">
      <c r="T7515" s="11"/>
      <c r="U7515" s="11"/>
    </row>
    <row r="7516" spans="20:21" x14ac:dyDescent="0.2">
      <c r="T7516" s="11"/>
      <c r="U7516" s="11"/>
    </row>
    <row r="7517" spans="20:21" x14ac:dyDescent="0.2">
      <c r="T7517" s="11"/>
      <c r="U7517" s="11"/>
    </row>
    <row r="7518" spans="20:21" x14ac:dyDescent="0.2">
      <c r="T7518" s="11"/>
      <c r="U7518" s="11"/>
    </row>
    <row r="7519" spans="20:21" x14ac:dyDescent="0.2">
      <c r="T7519" s="11"/>
      <c r="U7519" s="11"/>
    </row>
    <row r="7520" spans="20:21" x14ac:dyDescent="0.2">
      <c r="T7520" s="11"/>
      <c r="U7520" s="11"/>
    </row>
    <row r="7521" spans="20:21" x14ac:dyDescent="0.2">
      <c r="T7521" s="11"/>
      <c r="U7521" s="11"/>
    </row>
    <row r="7522" spans="20:21" x14ac:dyDescent="0.2">
      <c r="T7522" s="11"/>
      <c r="U7522" s="11"/>
    </row>
    <row r="7523" spans="20:21" x14ac:dyDescent="0.2">
      <c r="T7523" s="11"/>
      <c r="U7523" s="11"/>
    </row>
    <row r="7524" spans="20:21" x14ac:dyDescent="0.2">
      <c r="T7524" s="11"/>
      <c r="U7524" s="11"/>
    </row>
    <row r="7525" spans="20:21" x14ac:dyDescent="0.2">
      <c r="T7525" s="11"/>
      <c r="U7525" s="11"/>
    </row>
    <row r="7526" spans="20:21" x14ac:dyDescent="0.2">
      <c r="T7526" s="11"/>
      <c r="U7526" s="11"/>
    </row>
    <row r="7527" spans="20:21" x14ac:dyDescent="0.2">
      <c r="T7527" s="11"/>
      <c r="U7527" s="11"/>
    </row>
    <row r="7528" spans="20:21" x14ac:dyDescent="0.2">
      <c r="T7528" s="11"/>
      <c r="U7528" s="11"/>
    </row>
    <row r="7529" spans="20:21" x14ac:dyDescent="0.2">
      <c r="T7529" s="11"/>
      <c r="U7529" s="11"/>
    </row>
    <row r="7530" spans="20:21" x14ac:dyDescent="0.2">
      <c r="T7530" s="11"/>
      <c r="U7530" s="11"/>
    </row>
    <row r="7531" spans="20:21" x14ac:dyDescent="0.2">
      <c r="T7531" s="11"/>
      <c r="U7531" s="11"/>
    </row>
    <row r="7532" spans="20:21" x14ac:dyDescent="0.2">
      <c r="T7532" s="11"/>
      <c r="U7532" s="11"/>
    </row>
    <row r="7533" spans="20:21" x14ac:dyDescent="0.2">
      <c r="T7533" s="11"/>
      <c r="U7533" s="11"/>
    </row>
    <row r="7534" spans="20:21" x14ac:dyDescent="0.2">
      <c r="T7534" s="11"/>
      <c r="U7534" s="11"/>
    </row>
    <row r="7535" spans="20:21" x14ac:dyDescent="0.2">
      <c r="T7535" s="11"/>
      <c r="U7535" s="11"/>
    </row>
    <row r="7536" spans="20:21" x14ac:dyDescent="0.2">
      <c r="T7536" s="11"/>
      <c r="U7536" s="11"/>
    </row>
    <row r="7537" spans="20:21" x14ac:dyDescent="0.2">
      <c r="T7537" s="11"/>
      <c r="U7537" s="11"/>
    </row>
    <row r="7538" spans="20:21" x14ac:dyDescent="0.2">
      <c r="T7538" s="11"/>
      <c r="U7538" s="11"/>
    </row>
    <row r="7539" spans="20:21" x14ac:dyDescent="0.2">
      <c r="T7539" s="11"/>
      <c r="U7539" s="11"/>
    </row>
    <row r="7540" spans="20:21" x14ac:dyDescent="0.2">
      <c r="T7540" s="11"/>
      <c r="U7540" s="11"/>
    </row>
    <row r="7541" spans="20:21" x14ac:dyDescent="0.2">
      <c r="T7541" s="11"/>
      <c r="U7541" s="11"/>
    </row>
    <row r="7542" spans="20:21" x14ac:dyDescent="0.2">
      <c r="T7542" s="11"/>
      <c r="U7542" s="11"/>
    </row>
    <row r="7543" spans="20:21" x14ac:dyDescent="0.2">
      <c r="T7543" s="11"/>
      <c r="U7543" s="11"/>
    </row>
    <row r="7544" spans="20:21" x14ac:dyDescent="0.2">
      <c r="T7544" s="11"/>
      <c r="U7544" s="11"/>
    </row>
    <row r="7545" spans="20:21" x14ac:dyDescent="0.2">
      <c r="T7545" s="11"/>
      <c r="U7545" s="11"/>
    </row>
    <row r="7546" spans="20:21" x14ac:dyDescent="0.2">
      <c r="T7546" s="11"/>
      <c r="U7546" s="11"/>
    </row>
    <row r="7547" spans="20:21" x14ac:dyDescent="0.2">
      <c r="T7547" s="11"/>
      <c r="U7547" s="11"/>
    </row>
    <row r="7548" spans="20:21" x14ac:dyDescent="0.2">
      <c r="T7548" s="11"/>
      <c r="U7548" s="11"/>
    </row>
    <row r="7549" spans="20:21" x14ac:dyDescent="0.2">
      <c r="T7549" s="11"/>
      <c r="U7549" s="11"/>
    </row>
    <row r="7550" spans="20:21" x14ac:dyDescent="0.2">
      <c r="T7550" s="11"/>
      <c r="U7550" s="11"/>
    </row>
    <row r="7551" spans="20:21" x14ac:dyDescent="0.2">
      <c r="T7551" s="11"/>
      <c r="U7551" s="11"/>
    </row>
    <row r="7552" spans="20:21" x14ac:dyDescent="0.2">
      <c r="T7552" s="11"/>
      <c r="U7552" s="11"/>
    </row>
    <row r="7553" spans="20:21" x14ac:dyDescent="0.2">
      <c r="T7553" s="11"/>
      <c r="U7553" s="11"/>
    </row>
    <row r="7554" spans="20:21" x14ac:dyDescent="0.2">
      <c r="T7554" s="11"/>
      <c r="U7554" s="11"/>
    </row>
    <row r="7555" spans="20:21" x14ac:dyDescent="0.2">
      <c r="T7555" s="11"/>
      <c r="U7555" s="11"/>
    </row>
    <row r="7556" spans="20:21" x14ac:dyDescent="0.2">
      <c r="T7556" s="11"/>
      <c r="U7556" s="11"/>
    </row>
    <row r="7557" spans="20:21" x14ac:dyDescent="0.2">
      <c r="T7557" s="11"/>
      <c r="U7557" s="11"/>
    </row>
    <row r="7558" spans="20:21" x14ac:dyDescent="0.2">
      <c r="T7558" s="11"/>
      <c r="U7558" s="11"/>
    </row>
    <row r="7559" spans="20:21" x14ac:dyDescent="0.2">
      <c r="T7559" s="11"/>
      <c r="U7559" s="11"/>
    </row>
    <row r="7560" spans="20:21" x14ac:dyDescent="0.2">
      <c r="T7560" s="11"/>
      <c r="U7560" s="11"/>
    </row>
    <row r="7561" spans="20:21" x14ac:dyDescent="0.2">
      <c r="T7561" s="11"/>
      <c r="U7561" s="11"/>
    </row>
    <row r="7562" spans="20:21" x14ac:dyDescent="0.2">
      <c r="T7562" s="11"/>
      <c r="U7562" s="11"/>
    </row>
    <row r="7563" spans="20:21" x14ac:dyDescent="0.2">
      <c r="T7563" s="11"/>
      <c r="U7563" s="11"/>
    </row>
    <row r="7564" spans="20:21" x14ac:dyDescent="0.2">
      <c r="T7564" s="11"/>
      <c r="U7564" s="11"/>
    </row>
    <row r="7565" spans="20:21" x14ac:dyDescent="0.2">
      <c r="T7565" s="11"/>
      <c r="U7565" s="11"/>
    </row>
    <row r="7566" spans="20:21" x14ac:dyDescent="0.2">
      <c r="T7566" s="11"/>
      <c r="U7566" s="11"/>
    </row>
    <row r="7567" spans="20:21" x14ac:dyDescent="0.2">
      <c r="T7567" s="11"/>
      <c r="U7567" s="11"/>
    </row>
    <row r="7568" spans="20:21" x14ac:dyDescent="0.2">
      <c r="T7568" s="11"/>
      <c r="U7568" s="11"/>
    </row>
    <row r="7569" spans="20:21" x14ac:dyDescent="0.2">
      <c r="T7569" s="11"/>
      <c r="U7569" s="11"/>
    </row>
    <row r="7570" spans="20:21" x14ac:dyDescent="0.2">
      <c r="T7570" s="11"/>
      <c r="U7570" s="11"/>
    </row>
    <row r="7571" spans="20:21" x14ac:dyDescent="0.2">
      <c r="T7571" s="11"/>
      <c r="U7571" s="11"/>
    </row>
    <row r="7572" spans="20:21" x14ac:dyDescent="0.2">
      <c r="T7572" s="11"/>
      <c r="U7572" s="11"/>
    </row>
    <row r="7573" spans="20:21" x14ac:dyDescent="0.2">
      <c r="T7573" s="11"/>
      <c r="U7573" s="11"/>
    </row>
    <row r="7574" spans="20:21" x14ac:dyDescent="0.2">
      <c r="T7574" s="11"/>
      <c r="U7574" s="11"/>
    </row>
    <row r="7575" spans="20:21" x14ac:dyDescent="0.2">
      <c r="T7575" s="11"/>
      <c r="U7575" s="11"/>
    </row>
    <row r="7576" spans="20:21" x14ac:dyDescent="0.2">
      <c r="T7576" s="11"/>
      <c r="U7576" s="11"/>
    </row>
    <row r="7577" spans="20:21" x14ac:dyDescent="0.2">
      <c r="T7577" s="11"/>
      <c r="U7577" s="11"/>
    </row>
    <row r="7578" spans="20:21" x14ac:dyDescent="0.2">
      <c r="T7578" s="11"/>
      <c r="U7578" s="11"/>
    </row>
    <row r="7579" spans="20:21" x14ac:dyDescent="0.2">
      <c r="T7579" s="11"/>
      <c r="U7579" s="11"/>
    </row>
    <row r="7580" spans="20:21" x14ac:dyDescent="0.2">
      <c r="T7580" s="11"/>
      <c r="U7580" s="11"/>
    </row>
    <row r="7581" spans="20:21" x14ac:dyDescent="0.2">
      <c r="T7581" s="11"/>
      <c r="U7581" s="11"/>
    </row>
    <row r="7582" spans="20:21" x14ac:dyDescent="0.2">
      <c r="T7582" s="11"/>
      <c r="U7582" s="11"/>
    </row>
    <row r="7583" spans="20:21" x14ac:dyDescent="0.2">
      <c r="T7583" s="11"/>
      <c r="U7583" s="11"/>
    </row>
    <row r="7584" spans="20:21" x14ac:dyDescent="0.2">
      <c r="T7584" s="11"/>
      <c r="U7584" s="11"/>
    </row>
    <row r="7585" spans="20:21" x14ac:dyDescent="0.2">
      <c r="T7585" s="11"/>
      <c r="U7585" s="11"/>
    </row>
    <row r="7586" spans="20:21" x14ac:dyDescent="0.2">
      <c r="T7586" s="11"/>
      <c r="U7586" s="11"/>
    </row>
    <row r="7587" spans="20:21" x14ac:dyDescent="0.2">
      <c r="T7587" s="11"/>
      <c r="U7587" s="11"/>
    </row>
    <row r="7588" spans="20:21" x14ac:dyDescent="0.2">
      <c r="T7588" s="11"/>
      <c r="U7588" s="11"/>
    </row>
    <row r="7589" spans="20:21" x14ac:dyDescent="0.2">
      <c r="T7589" s="11"/>
      <c r="U7589" s="11"/>
    </row>
    <row r="7590" spans="20:21" x14ac:dyDescent="0.2">
      <c r="T7590" s="11"/>
      <c r="U7590" s="11"/>
    </row>
    <row r="7591" spans="20:21" x14ac:dyDescent="0.2">
      <c r="T7591" s="11"/>
      <c r="U7591" s="11"/>
    </row>
    <row r="7592" spans="20:21" x14ac:dyDescent="0.2">
      <c r="T7592" s="11"/>
      <c r="U7592" s="11"/>
    </row>
    <row r="7593" spans="20:21" x14ac:dyDescent="0.2">
      <c r="T7593" s="11"/>
      <c r="U7593" s="11"/>
    </row>
    <row r="7594" spans="20:21" x14ac:dyDescent="0.2">
      <c r="T7594" s="11"/>
      <c r="U7594" s="11"/>
    </row>
    <row r="7595" spans="20:21" x14ac:dyDescent="0.2">
      <c r="T7595" s="11"/>
      <c r="U7595" s="11"/>
    </row>
    <row r="7596" spans="20:21" x14ac:dyDescent="0.2">
      <c r="T7596" s="11"/>
      <c r="U7596" s="11"/>
    </row>
    <row r="7597" spans="20:21" x14ac:dyDescent="0.2">
      <c r="T7597" s="11"/>
      <c r="U7597" s="11"/>
    </row>
    <row r="7598" spans="20:21" x14ac:dyDescent="0.2">
      <c r="T7598" s="11"/>
      <c r="U7598" s="11"/>
    </row>
    <row r="7599" spans="20:21" x14ac:dyDescent="0.2">
      <c r="T7599" s="11"/>
      <c r="U7599" s="11"/>
    </row>
    <row r="7600" spans="20:21" x14ac:dyDescent="0.2">
      <c r="T7600" s="11"/>
      <c r="U7600" s="11"/>
    </row>
    <row r="7601" spans="20:21" x14ac:dyDescent="0.2">
      <c r="T7601" s="11"/>
      <c r="U7601" s="11"/>
    </row>
    <row r="7602" spans="20:21" x14ac:dyDescent="0.2">
      <c r="T7602" s="11"/>
      <c r="U7602" s="11"/>
    </row>
    <row r="7603" spans="20:21" x14ac:dyDescent="0.2">
      <c r="T7603" s="11"/>
      <c r="U7603" s="11"/>
    </row>
    <row r="7604" spans="20:21" x14ac:dyDescent="0.2">
      <c r="T7604" s="11"/>
      <c r="U7604" s="11"/>
    </row>
    <row r="7605" spans="20:21" x14ac:dyDescent="0.2">
      <c r="T7605" s="11"/>
      <c r="U7605" s="11"/>
    </row>
    <row r="7606" spans="20:21" x14ac:dyDescent="0.2">
      <c r="T7606" s="11"/>
      <c r="U7606" s="11"/>
    </row>
    <row r="7607" spans="20:21" x14ac:dyDescent="0.2">
      <c r="T7607" s="11"/>
      <c r="U7607" s="11"/>
    </row>
    <row r="7608" spans="20:21" x14ac:dyDescent="0.2">
      <c r="T7608" s="11"/>
      <c r="U7608" s="11"/>
    </row>
    <row r="7609" spans="20:21" x14ac:dyDescent="0.2">
      <c r="T7609" s="11"/>
      <c r="U7609" s="11"/>
    </row>
    <row r="7610" spans="20:21" x14ac:dyDescent="0.2">
      <c r="T7610" s="11"/>
      <c r="U7610" s="11"/>
    </row>
    <row r="7611" spans="20:21" x14ac:dyDescent="0.2">
      <c r="T7611" s="11"/>
      <c r="U7611" s="11"/>
    </row>
    <row r="7612" spans="20:21" x14ac:dyDescent="0.2">
      <c r="T7612" s="11"/>
      <c r="U7612" s="11"/>
    </row>
    <row r="7613" spans="20:21" x14ac:dyDescent="0.2">
      <c r="T7613" s="11"/>
      <c r="U7613" s="11"/>
    </row>
    <row r="7614" spans="20:21" x14ac:dyDescent="0.2">
      <c r="T7614" s="11"/>
      <c r="U7614" s="11"/>
    </row>
    <row r="7615" spans="20:21" x14ac:dyDescent="0.2">
      <c r="T7615" s="11"/>
      <c r="U7615" s="11"/>
    </row>
    <row r="7616" spans="20:21" x14ac:dyDescent="0.2">
      <c r="T7616" s="11"/>
      <c r="U7616" s="11"/>
    </row>
    <row r="7617" spans="20:21" x14ac:dyDescent="0.2">
      <c r="T7617" s="11"/>
      <c r="U7617" s="11"/>
    </row>
    <row r="7618" spans="20:21" x14ac:dyDescent="0.2">
      <c r="T7618" s="11"/>
      <c r="U7618" s="11"/>
    </row>
    <row r="7619" spans="20:21" x14ac:dyDescent="0.2">
      <c r="T7619" s="11"/>
      <c r="U7619" s="11"/>
    </row>
    <row r="7620" spans="20:21" x14ac:dyDescent="0.2">
      <c r="T7620" s="11"/>
      <c r="U7620" s="11"/>
    </row>
    <row r="7621" spans="20:21" x14ac:dyDescent="0.2">
      <c r="T7621" s="11"/>
      <c r="U7621" s="11"/>
    </row>
    <row r="7622" spans="20:21" x14ac:dyDescent="0.2">
      <c r="T7622" s="11"/>
      <c r="U7622" s="11"/>
    </row>
    <row r="7623" spans="20:21" x14ac:dyDescent="0.2">
      <c r="T7623" s="11"/>
      <c r="U7623" s="11"/>
    </row>
    <row r="7624" spans="20:21" x14ac:dyDescent="0.2">
      <c r="T7624" s="11"/>
      <c r="U7624" s="11"/>
    </row>
    <row r="7625" spans="20:21" x14ac:dyDescent="0.2">
      <c r="T7625" s="11"/>
      <c r="U7625" s="11"/>
    </row>
    <row r="7626" spans="20:21" x14ac:dyDescent="0.2">
      <c r="T7626" s="11"/>
      <c r="U7626" s="11"/>
    </row>
    <row r="7627" spans="20:21" x14ac:dyDescent="0.2">
      <c r="T7627" s="11"/>
      <c r="U7627" s="11"/>
    </row>
    <row r="7628" spans="20:21" x14ac:dyDescent="0.2">
      <c r="T7628" s="11"/>
      <c r="U7628" s="11"/>
    </row>
    <row r="7629" spans="20:21" x14ac:dyDescent="0.2">
      <c r="T7629" s="11"/>
      <c r="U7629" s="11"/>
    </row>
    <row r="7630" spans="20:21" x14ac:dyDescent="0.2">
      <c r="T7630" s="11"/>
      <c r="U7630" s="11"/>
    </row>
    <row r="7631" spans="20:21" x14ac:dyDescent="0.2">
      <c r="T7631" s="11"/>
      <c r="U7631" s="11"/>
    </row>
    <row r="7632" spans="20:21" x14ac:dyDescent="0.2">
      <c r="T7632" s="11"/>
      <c r="U7632" s="11"/>
    </row>
    <row r="7633" spans="20:21" x14ac:dyDescent="0.2">
      <c r="T7633" s="11"/>
      <c r="U7633" s="11"/>
    </row>
    <row r="7634" spans="20:21" x14ac:dyDescent="0.2">
      <c r="T7634" s="11"/>
      <c r="U7634" s="11"/>
    </row>
    <row r="7635" spans="20:21" x14ac:dyDescent="0.2">
      <c r="T7635" s="11"/>
      <c r="U7635" s="11"/>
    </row>
    <row r="7636" spans="20:21" x14ac:dyDescent="0.2">
      <c r="T7636" s="11"/>
      <c r="U7636" s="11"/>
    </row>
    <row r="7637" spans="20:21" x14ac:dyDescent="0.2">
      <c r="T7637" s="11"/>
      <c r="U7637" s="11"/>
    </row>
    <row r="7638" spans="20:21" x14ac:dyDescent="0.2">
      <c r="T7638" s="11"/>
      <c r="U7638" s="11"/>
    </row>
    <row r="7639" spans="20:21" x14ac:dyDescent="0.2">
      <c r="T7639" s="11"/>
      <c r="U7639" s="11"/>
    </row>
    <row r="7640" spans="20:21" x14ac:dyDescent="0.2">
      <c r="T7640" s="11"/>
      <c r="U7640" s="11"/>
    </row>
    <row r="7641" spans="20:21" x14ac:dyDescent="0.2">
      <c r="T7641" s="11"/>
      <c r="U7641" s="11"/>
    </row>
    <row r="7642" spans="20:21" x14ac:dyDescent="0.2">
      <c r="T7642" s="11"/>
      <c r="U7642" s="11"/>
    </row>
    <row r="7643" spans="20:21" x14ac:dyDescent="0.2">
      <c r="T7643" s="11"/>
      <c r="U7643" s="11"/>
    </row>
    <row r="7644" spans="20:21" x14ac:dyDescent="0.2">
      <c r="T7644" s="11"/>
      <c r="U7644" s="11"/>
    </row>
    <row r="7645" spans="20:21" x14ac:dyDescent="0.2">
      <c r="T7645" s="11"/>
      <c r="U7645" s="11"/>
    </row>
    <row r="7646" spans="20:21" x14ac:dyDescent="0.2">
      <c r="T7646" s="11"/>
      <c r="U7646" s="11"/>
    </row>
    <row r="7647" spans="20:21" x14ac:dyDescent="0.2">
      <c r="T7647" s="11"/>
      <c r="U7647" s="11"/>
    </row>
    <row r="7648" spans="20:21" x14ac:dyDescent="0.2">
      <c r="T7648" s="11"/>
      <c r="U7648" s="11"/>
    </row>
    <row r="7649" spans="20:21" x14ac:dyDescent="0.2">
      <c r="T7649" s="11"/>
      <c r="U7649" s="11"/>
    </row>
    <row r="7650" spans="20:21" x14ac:dyDescent="0.2">
      <c r="T7650" s="11"/>
      <c r="U7650" s="11"/>
    </row>
    <row r="7651" spans="20:21" x14ac:dyDescent="0.2">
      <c r="T7651" s="11"/>
      <c r="U7651" s="11"/>
    </row>
    <row r="7652" spans="20:21" x14ac:dyDescent="0.2">
      <c r="T7652" s="11"/>
      <c r="U7652" s="11"/>
    </row>
    <row r="7653" spans="20:21" x14ac:dyDescent="0.2">
      <c r="T7653" s="11"/>
      <c r="U7653" s="11"/>
    </row>
    <row r="7654" spans="20:21" x14ac:dyDescent="0.2">
      <c r="T7654" s="11"/>
      <c r="U7654" s="11"/>
    </row>
    <row r="7655" spans="20:21" x14ac:dyDescent="0.2">
      <c r="T7655" s="11"/>
      <c r="U7655" s="11"/>
    </row>
    <row r="7656" spans="20:21" x14ac:dyDescent="0.2">
      <c r="T7656" s="11"/>
      <c r="U7656" s="11"/>
    </row>
    <row r="7657" spans="20:21" x14ac:dyDescent="0.2">
      <c r="T7657" s="11"/>
      <c r="U7657" s="11"/>
    </row>
    <row r="7658" spans="20:21" x14ac:dyDescent="0.2">
      <c r="T7658" s="11"/>
      <c r="U7658" s="11"/>
    </row>
    <row r="7659" spans="20:21" x14ac:dyDescent="0.2">
      <c r="T7659" s="11"/>
      <c r="U7659" s="11"/>
    </row>
    <row r="7660" spans="20:21" x14ac:dyDescent="0.2">
      <c r="T7660" s="11"/>
      <c r="U7660" s="11"/>
    </row>
    <row r="7661" spans="20:21" x14ac:dyDescent="0.2">
      <c r="T7661" s="11"/>
      <c r="U7661" s="11"/>
    </row>
    <row r="7662" spans="20:21" x14ac:dyDescent="0.2">
      <c r="T7662" s="11"/>
      <c r="U7662" s="11"/>
    </row>
    <row r="7663" spans="20:21" x14ac:dyDescent="0.2">
      <c r="T7663" s="11"/>
      <c r="U7663" s="11"/>
    </row>
    <row r="7664" spans="20:21" x14ac:dyDescent="0.2">
      <c r="T7664" s="11"/>
      <c r="U7664" s="11"/>
    </row>
    <row r="7665" spans="20:21" x14ac:dyDescent="0.2">
      <c r="T7665" s="11"/>
      <c r="U7665" s="11"/>
    </row>
    <row r="7666" spans="20:21" x14ac:dyDescent="0.2">
      <c r="T7666" s="11"/>
      <c r="U7666" s="11"/>
    </row>
    <row r="7667" spans="20:21" x14ac:dyDescent="0.2">
      <c r="T7667" s="11"/>
      <c r="U7667" s="11"/>
    </row>
    <row r="7668" spans="20:21" x14ac:dyDescent="0.2">
      <c r="T7668" s="11"/>
      <c r="U7668" s="11"/>
    </row>
    <row r="7669" spans="20:21" x14ac:dyDescent="0.2">
      <c r="T7669" s="11"/>
      <c r="U7669" s="11"/>
    </row>
    <row r="7670" spans="20:21" x14ac:dyDescent="0.2">
      <c r="T7670" s="11"/>
      <c r="U7670" s="11"/>
    </row>
    <row r="7671" spans="20:21" x14ac:dyDescent="0.2">
      <c r="T7671" s="11"/>
      <c r="U7671" s="11"/>
    </row>
    <row r="7672" spans="20:21" x14ac:dyDescent="0.2">
      <c r="T7672" s="11"/>
      <c r="U7672" s="11"/>
    </row>
    <row r="7673" spans="20:21" x14ac:dyDescent="0.2">
      <c r="T7673" s="11"/>
      <c r="U7673" s="11"/>
    </row>
    <row r="7674" spans="20:21" x14ac:dyDescent="0.2">
      <c r="T7674" s="11"/>
      <c r="U7674" s="11"/>
    </row>
    <row r="7675" spans="20:21" x14ac:dyDescent="0.2">
      <c r="T7675" s="11"/>
      <c r="U7675" s="11"/>
    </row>
    <row r="7676" spans="20:21" x14ac:dyDescent="0.2">
      <c r="T7676" s="11"/>
      <c r="U7676" s="11"/>
    </row>
    <row r="7677" spans="20:21" x14ac:dyDescent="0.2">
      <c r="T7677" s="11"/>
      <c r="U7677" s="11"/>
    </row>
    <row r="7678" spans="20:21" x14ac:dyDescent="0.2">
      <c r="T7678" s="11"/>
      <c r="U7678" s="11"/>
    </row>
    <row r="7679" spans="20:21" x14ac:dyDescent="0.2">
      <c r="T7679" s="11"/>
      <c r="U7679" s="11"/>
    </row>
    <row r="7680" spans="20:21" x14ac:dyDescent="0.2">
      <c r="T7680" s="11"/>
      <c r="U7680" s="11"/>
    </row>
    <row r="7681" spans="20:21" x14ac:dyDescent="0.2">
      <c r="T7681" s="11"/>
      <c r="U7681" s="11"/>
    </row>
    <row r="7682" spans="20:21" x14ac:dyDescent="0.2">
      <c r="T7682" s="11"/>
      <c r="U7682" s="11"/>
    </row>
    <row r="7683" spans="20:21" x14ac:dyDescent="0.2">
      <c r="T7683" s="11"/>
      <c r="U7683" s="11"/>
    </row>
    <row r="7684" spans="20:21" x14ac:dyDescent="0.2">
      <c r="T7684" s="11"/>
      <c r="U7684" s="11"/>
    </row>
    <row r="7685" spans="20:21" x14ac:dyDescent="0.2">
      <c r="T7685" s="11"/>
      <c r="U7685" s="11"/>
    </row>
    <row r="7686" spans="20:21" x14ac:dyDescent="0.2">
      <c r="T7686" s="11"/>
      <c r="U7686" s="11"/>
    </row>
    <row r="7687" spans="20:21" x14ac:dyDescent="0.2">
      <c r="T7687" s="11"/>
      <c r="U7687" s="11"/>
    </row>
    <row r="7688" spans="20:21" x14ac:dyDescent="0.2">
      <c r="T7688" s="11"/>
      <c r="U7688" s="11"/>
    </row>
    <row r="7689" spans="20:21" x14ac:dyDescent="0.2">
      <c r="T7689" s="11"/>
      <c r="U7689" s="11"/>
    </row>
    <row r="7690" spans="20:21" x14ac:dyDescent="0.2">
      <c r="T7690" s="11"/>
      <c r="U7690" s="11"/>
    </row>
    <row r="7691" spans="20:21" x14ac:dyDescent="0.2">
      <c r="T7691" s="11"/>
      <c r="U7691" s="11"/>
    </row>
    <row r="7692" spans="20:21" x14ac:dyDescent="0.2">
      <c r="T7692" s="11"/>
      <c r="U7692" s="11"/>
    </row>
    <row r="7693" spans="20:21" x14ac:dyDescent="0.2">
      <c r="T7693" s="11"/>
      <c r="U7693" s="11"/>
    </row>
    <row r="7694" spans="20:21" x14ac:dyDescent="0.2">
      <c r="T7694" s="11"/>
      <c r="U7694" s="11"/>
    </row>
    <row r="7695" spans="20:21" x14ac:dyDescent="0.2">
      <c r="T7695" s="11"/>
      <c r="U7695" s="11"/>
    </row>
    <row r="7696" spans="20:21" x14ac:dyDescent="0.2">
      <c r="T7696" s="11"/>
      <c r="U7696" s="11"/>
    </row>
    <row r="7697" spans="20:21" x14ac:dyDescent="0.2">
      <c r="T7697" s="11"/>
      <c r="U7697" s="11"/>
    </row>
    <row r="7698" spans="20:21" x14ac:dyDescent="0.2">
      <c r="T7698" s="11"/>
      <c r="U7698" s="11"/>
    </row>
    <row r="7699" spans="20:21" x14ac:dyDescent="0.2">
      <c r="T7699" s="11"/>
      <c r="U7699" s="11"/>
    </row>
    <row r="7700" spans="20:21" x14ac:dyDescent="0.2">
      <c r="T7700" s="11"/>
      <c r="U7700" s="11"/>
    </row>
    <row r="7701" spans="20:21" x14ac:dyDescent="0.2">
      <c r="T7701" s="11"/>
      <c r="U7701" s="11"/>
    </row>
    <row r="7702" spans="20:21" x14ac:dyDescent="0.2">
      <c r="T7702" s="11"/>
      <c r="U7702" s="11"/>
    </row>
    <row r="7703" spans="20:21" x14ac:dyDescent="0.2">
      <c r="T7703" s="11"/>
      <c r="U7703" s="11"/>
    </row>
    <row r="7704" spans="20:21" x14ac:dyDescent="0.2">
      <c r="T7704" s="11"/>
      <c r="U7704" s="11"/>
    </row>
    <row r="7705" spans="20:21" x14ac:dyDescent="0.2">
      <c r="T7705" s="11"/>
      <c r="U7705" s="11"/>
    </row>
    <row r="7706" spans="20:21" x14ac:dyDescent="0.2">
      <c r="T7706" s="11"/>
      <c r="U7706" s="11"/>
    </row>
    <row r="7707" spans="20:21" x14ac:dyDescent="0.2">
      <c r="T7707" s="11"/>
      <c r="U7707" s="11"/>
    </row>
    <row r="7708" spans="20:21" x14ac:dyDescent="0.2">
      <c r="T7708" s="11"/>
      <c r="U7708" s="11"/>
    </row>
    <row r="7709" spans="20:21" x14ac:dyDescent="0.2">
      <c r="T7709" s="11"/>
      <c r="U7709" s="11"/>
    </row>
    <row r="7710" spans="20:21" x14ac:dyDescent="0.2">
      <c r="T7710" s="11"/>
      <c r="U7710" s="11"/>
    </row>
    <row r="7711" spans="20:21" x14ac:dyDescent="0.2">
      <c r="T7711" s="11"/>
      <c r="U7711" s="11"/>
    </row>
    <row r="7712" spans="20:21" x14ac:dyDescent="0.2">
      <c r="T7712" s="11"/>
      <c r="U7712" s="11"/>
    </row>
    <row r="7713" spans="20:21" x14ac:dyDescent="0.2">
      <c r="T7713" s="11"/>
      <c r="U7713" s="11"/>
    </row>
    <row r="7714" spans="20:21" x14ac:dyDescent="0.2">
      <c r="T7714" s="11"/>
      <c r="U7714" s="11"/>
    </row>
    <row r="7715" spans="20:21" x14ac:dyDescent="0.2">
      <c r="T7715" s="11"/>
      <c r="U7715" s="11"/>
    </row>
    <row r="7716" spans="20:21" x14ac:dyDescent="0.2">
      <c r="T7716" s="11"/>
      <c r="U7716" s="11"/>
    </row>
    <row r="7717" spans="20:21" x14ac:dyDescent="0.2">
      <c r="T7717" s="11"/>
      <c r="U7717" s="11"/>
    </row>
    <row r="7718" spans="20:21" x14ac:dyDescent="0.2">
      <c r="T7718" s="11"/>
      <c r="U7718" s="11"/>
    </row>
    <row r="7719" spans="20:21" x14ac:dyDescent="0.2">
      <c r="T7719" s="11"/>
      <c r="U7719" s="11"/>
    </row>
    <row r="7720" spans="20:21" x14ac:dyDescent="0.2">
      <c r="T7720" s="11"/>
      <c r="U7720" s="11"/>
    </row>
    <row r="7721" spans="20:21" x14ac:dyDescent="0.2">
      <c r="T7721" s="11"/>
      <c r="U7721" s="11"/>
    </row>
    <row r="7722" spans="20:21" x14ac:dyDescent="0.2">
      <c r="T7722" s="11"/>
      <c r="U7722" s="11"/>
    </row>
    <row r="7723" spans="20:21" x14ac:dyDescent="0.2">
      <c r="T7723" s="11"/>
      <c r="U7723" s="11"/>
    </row>
    <row r="7724" spans="20:21" x14ac:dyDescent="0.2">
      <c r="T7724" s="11"/>
      <c r="U7724" s="11"/>
    </row>
    <row r="7725" spans="20:21" x14ac:dyDescent="0.2">
      <c r="T7725" s="11"/>
      <c r="U7725" s="11"/>
    </row>
    <row r="7726" spans="20:21" x14ac:dyDescent="0.2">
      <c r="T7726" s="11"/>
      <c r="U7726" s="11"/>
    </row>
    <row r="7727" spans="20:21" x14ac:dyDescent="0.2">
      <c r="T7727" s="11"/>
      <c r="U7727" s="11"/>
    </row>
    <row r="7728" spans="20:21" x14ac:dyDescent="0.2">
      <c r="T7728" s="11"/>
      <c r="U7728" s="11"/>
    </row>
    <row r="7729" spans="20:21" x14ac:dyDescent="0.2">
      <c r="T7729" s="11"/>
      <c r="U7729" s="11"/>
    </row>
    <row r="7730" spans="20:21" x14ac:dyDescent="0.2">
      <c r="T7730" s="11"/>
      <c r="U7730" s="11"/>
    </row>
    <row r="7731" spans="20:21" x14ac:dyDescent="0.2">
      <c r="T7731" s="11"/>
      <c r="U7731" s="11"/>
    </row>
    <row r="7732" spans="20:21" x14ac:dyDescent="0.2">
      <c r="T7732" s="11"/>
      <c r="U7732" s="11"/>
    </row>
    <row r="7733" spans="20:21" x14ac:dyDescent="0.2">
      <c r="T7733" s="11"/>
      <c r="U7733" s="11"/>
    </row>
    <row r="7734" spans="20:21" x14ac:dyDescent="0.2">
      <c r="T7734" s="11"/>
      <c r="U7734" s="11"/>
    </row>
    <row r="7735" spans="20:21" x14ac:dyDescent="0.2">
      <c r="T7735" s="11"/>
      <c r="U7735" s="11"/>
    </row>
    <row r="7736" spans="20:21" x14ac:dyDescent="0.2">
      <c r="T7736" s="11"/>
      <c r="U7736" s="11"/>
    </row>
    <row r="7737" spans="20:21" x14ac:dyDescent="0.2">
      <c r="T7737" s="11"/>
      <c r="U7737" s="11"/>
    </row>
    <row r="7738" spans="20:21" x14ac:dyDescent="0.2">
      <c r="T7738" s="11"/>
      <c r="U7738" s="11"/>
    </row>
    <row r="7739" spans="20:21" x14ac:dyDescent="0.2">
      <c r="T7739" s="11"/>
      <c r="U7739" s="11"/>
    </row>
    <row r="7740" spans="20:21" x14ac:dyDescent="0.2">
      <c r="T7740" s="11"/>
      <c r="U7740" s="11"/>
    </row>
    <row r="7741" spans="20:21" x14ac:dyDescent="0.2">
      <c r="T7741" s="11"/>
      <c r="U7741" s="11"/>
    </row>
    <row r="7742" spans="20:21" x14ac:dyDescent="0.2">
      <c r="T7742" s="11"/>
      <c r="U7742" s="11"/>
    </row>
    <row r="7743" spans="20:21" x14ac:dyDescent="0.2">
      <c r="T7743" s="11"/>
      <c r="U7743" s="11"/>
    </row>
    <row r="7744" spans="20:21" x14ac:dyDescent="0.2">
      <c r="T7744" s="11"/>
      <c r="U7744" s="11"/>
    </row>
    <row r="7745" spans="20:21" x14ac:dyDescent="0.2">
      <c r="T7745" s="11"/>
      <c r="U7745" s="11"/>
    </row>
    <row r="7746" spans="20:21" x14ac:dyDescent="0.2">
      <c r="T7746" s="11"/>
      <c r="U7746" s="11"/>
    </row>
    <row r="7747" spans="20:21" x14ac:dyDescent="0.2">
      <c r="T7747" s="11"/>
      <c r="U7747" s="11"/>
    </row>
    <row r="7748" spans="20:21" x14ac:dyDescent="0.2">
      <c r="T7748" s="11"/>
      <c r="U7748" s="11"/>
    </row>
    <row r="7749" spans="20:21" x14ac:dyDescent="0.2">
      <c r="T7749" s="11"/>
      <c r="U7749" s="11"/>
    </row>
    <row r="7750" spans="20:21" x14ac:dyDescent="0.2">
      <c r="T7750" s="11"/>
      <c r="U7750" s="11"/>
    </row>
    <row r="7751" spans="20:21" x14ac:dyDescent="0.2">
      <c r="T7751" s="11"/>
      <c r="U7751" s="11"/>
    </row>
    <row r="7752" spans="20:21" x14ac:dyDescent="0.2">
      <c r="T7752" s="11"/>
      <c r="U7752" s="11"/>
    </row>
    <row r="7753" spans="20:21" x14ac:dyDescent="0.2">
      <c r="T7753" s="11"/>
      <c r="U7753" s="11"/>
    </row>
    <row r="7754" spans="20:21" x14ac:dyDescent="0.2">
      <c r="T7754" s="11"/>
      <c r="U7754" s="11"/>
    </row>
    <row r="7755" spans="20:21" x14ac:dyDescent="0.2">
      <c r="T7755" s="11"/>
      <c r="U7755" s="11"/>
    </row>
    <row r="7756" spans="20:21" x14ac:dyDescent="0.2">
      <c r="T7756" s="11"/>
      <c r="U7756" s="11"/>
    </row>
    <row r="7757" spans="20:21" x14ac:dyDescent="0.2">
      <c r="T7757" s="11"/>
      <c r="U7757" s="11"/>
    </row>
    <row r="7758" spans="20:21" x14ac:dyDescent="0.2">
      <c r="T7758" s="11"/>
      <c r="U7758" s="11"/>
    </row>
    <row r="7759" spans="20:21" x14ac:dyDescent="0.2">
      <c r="T7759" s="11"/>
      <c r="U7759" s="11"/>
    </row>
    <row r="7760" spans="20:21" x14ac:dyDescent="0.2">
      <c r="T7760" s="11"/>
      <c r="U7760" s="11"/>
    </row>
    <row r="7761" spans="20:21" x14ac:dyDescent="0.2">
      <c r="T7761" s="11"/>
      <c r="U7761" s="11"/>
    </row>
    <row r="7762" spans="20:21" x14ac:dyDescent="0.2">
      <c r="T7762" s="11"/>
      <c r="U7762" s="11"/>
    </row>
    <row r="7763" spans="20:21" x14ac:dyDescent="0.2">
      <c r="T7763" s="11"/>
      <c r="U7763" s="11"/>
    </row>
    <row r="7764" spans="20:21" x14ac:dyDescent="0.2">
      <c r="T7764" s="11"/>
      <c r="U7764" s="11"/>
    </row>
    <row r="7765" spans="20:21" x14ac:dyDescent="0.2">
      <c r="T7765" s="11"/>
      <c r="U7765" s="11"/>
    </row>
    <row r="7766" spans="20:21" x14ac:dyDescent="0.2">
      <c r="T7766" s="11"/>
      <c r="U7766" s="11"/>
    </row>
    <row r="7767" spans="20:21" x14ac:dyDescent="0.2">
      <c r="T7767" s="11"/>
      <c r="U7767" s="11"/>
    </row>
    <row r="7768" spans="20:21" x14ac:dyDescent="0.2">
      <c r="T7768" s="11"/>
      <c r="U7768" s="11"/>
    </row>
    <row r="7769" spans="20:21" x14ac:dyDescent="0.2">
      <c r="T7769" s="11"/>
      <c r="U7769" s="11"/>
    </row>
    <row r="7770" spans="20:21" x14ac:dyDescent="0.2">
      <c r="T7770" s="11"/>
      <c r="U7770" s="11"/>
    </row>
    <row r="7771" spans="20:21" x14ac:dyDescent="0.2">
      <c r="T7771" s="11"/>
      <c r="U7771" s="11"/>
    </row>
    <row r="7772" spans="20:21" x14ac:dyDescent="0.2">
      <c r="T7772" s="11"/>
      <c r="U7772" s="11"/>
    </row>
    <row r="7773" spans="20:21" x14ac:dyDescent="0.2">
      <c r="T7773" s="11"/>
      <c r="U7773" s="11"/>
    </row>
    <row r="7774" spans="20:21" x14ac:dyDescent="0.2">
      <c r="T7774" s="11"/>
      <c r="U7774" s="11"/>
    </row>
    <row r="7775" spans="20:21" x14ac:dyDescent="0.2">
      <c r="T7775" s="11"/>
      <c r="U7775" s="11"/>
    </row>
    <row r="7776" spans="20:21" x14ac:dyDescent="0.2">
      <c r="T7776" s="11"/>
      <c r="U7776" s="11"/>
    </row>
    <row r="7777" spans="20:21" x14ac:dyDescent="0.2">
      <c r="T7777" s="11"/>
      <c r="U7777" s="11"/>
    </row>
    <row r="7778" spans="20:21" x14ac:dyDescent="0.2">
      <c r="T7778" s="11"/>
      <c r="U7778" s="11"/>
    </row>
    <row r="7779" spans="20:21" x14ac:dyDescent="0.2">
      <c r="T7779" s="11"/>
      <c r="U7779" s="11"/>
    </row>
    <row r="7780" spans="20:21" x14ac:dyDescent="0.2">
      <c r="T7780" s="11"/>
      <c r="U7780" s="11"/>
    </row>
    <row r="7781" spans="20:21" x14ac:dyDescent="0.2">
      <c r="T7781" s="11"/>
      <c r="U7781" s="11"/>
    </row>
    <row r="7782" spans="20:21" x14ac:dyDescent="0.2">
      <c r="T7782" s="11"/>
      <c r="U7782" s="11"/>
    </row>
    <row r="7783" spans="20:21" x14ac:dyDescent="0.2">
      <c r="T7783" s="11"/>
      <c r="U7783" s="11"/>
    </row>
    <row r="7784" spans="20:21" x14ac:dyDescent="0.2">
      <c r="T7784" s="11"/>
      <c r="U7784" s="11"/>
    </row>
    <row r="7785" spans="20:21" x14ac:dyDescent="0.2">
      <c r="T7785" s="11"/>
      <c r="U7785" s="11"/>
    </row>
    <row r="7786" spans="20:21" x14ac:dyDescent="0.2">
      <c r="T7786" s="11"/>
      <c r="U7786" s="11"/>
    </row>
    <row r="7787" spans="20:21" x14ac:dyDescent="0.2">
      <c r="T7787" s="11"/>
      <c r="U7787" s="11"/>
    </row>
    <row r="7788" spans="20:21" x14ac:dyDescent="0.2">
      <c r="T7788" s="11"/>
      <c r="U7788" s="11"/>
    </row>
    <row r="7789" spans="20:21" x14ac:dyDescent="0.2">
      <c r="T7789" s="11"/>
      <c r="U7789" s="11"/>
    </row>
    <row r="7790" spans="20:21" x14ac:dyDescent="0.2">
      <c r="T7790" s="11"/>
      <c r="U7790" s="11"/>
    </row>
    <row r="7791" spans="20:21" x14ac:dyDescent="0.2">
      <c r="T7791" s="11"/>
      <c r="U7791" s="11"/>
    </row>
    <row r="7792" spans="20:21" x14ac:dyDescent="0.2">
      <c r="T7792" s="11"/>
      <c r="U7792" s="11"/>
    </row>
    <row r="7793" spans="20:21" x14ac:dyDescent="0.2">
      <c r="T7793" s="11"/>
      <c r="U7793" s="11"/>
    </row>
    <row r="7794" spans="20:21" x14ac:dyDescent="0.2">
      <c r="T7794" s="11"/>
      <c r="U7794" s="11"/>
    </row>
    <row r="7795" spans="20:21" x14ac:dyDescent="0.2">
      <c r="T7795" s="11"/>
      <c r="U7795" s="11"/>
    </row>
    <row r="7796" spans="20:21" x14ac:dyDescent="0.2">
      <c r="T7796" s="11"/>
      <c r="U7796" s="11"/>
    </row>
    <row r="7797" spans="20:21" x14ac:dyDescent="0.2">
      <c r="T7797" s="11"/>
      <c r="U7797" s="11"/>
    </row>
    <row r="7798" spans="20:21" x14ac:dyDescent="0.2">
      <c r="T7798" s="11"/>
      <c r="U7798" s="11"/>
    </row>
    <row r="7799" spans="20:21" x14ac:dyDescent="0.2">
      <c r="T7799" s="11"/>
      <c r="U7799" s="11"/>
    </row>
    <row r="7800" spans="20:21" x14ac:dyDescent="0.2">
      <c r="T7800" s="11"/>
      <c r="U7800" s="11"/>
    </row>
    <row r="7801" spans="20:21" x14ac:dyDescent="0.2">
      <c r="T7801" s="11"/>
      <c r="U7801" s="11"/>
    </row>
    <row r="7802" spans="20:21" x14ac:dyDescent="0.2">
      <c r="T7802" s="11"/>
      <c r="U7802" s="11"/>
    </row>
    <row r="7803" spans="20:21" x14ac:dyDescent="0.2">
      <c r="T7803" s="11"/>
      <c r="U7803" s="11"/>
    </row>
    <row r="7804" spans="20:21" x14ac:dyDescent="0.2">
      <c r="T7804" s="11"/>
      <c r="U7804" s="11"/>
    </row>
    <row r="7805" spans="20:21" x14ac:dyDescent="0.2">
      <c r="T7805" s="11"/>
      <c r="U7805" s="11"/>
    </row>
    <row r="7806" spans="20:21" x14ac:dyDescent="0.2">
      <c r="T7806" s="11"/>
      <c r="U7806" s="11"/>
    </row>
    <row r="7807" spans="20:21" x14ac:dyDescent="0.2">
      <c r="T7807" s="11"/>
      <c r="U7807" s="11"/>
    </row>
    <row r="7808" spans="20:21" x14ac:dyDescent="0.2">
      <c r="T7808" s="11"/>
      <c r="U7808" s="11"/>
    </row>
    <row r="7809" spans="20:21" x14ac:dyDescent="0.2">
      <c r="T7809" s="11"/>
      <c r="U7809" s="11"/>
    </row>
    <row r="7810" spans="20:21" x14ac:dyDescent="0.2">
      <c r="T7810" s="11"/>
      <c r="U7810" s="11"/>
    </row>
    <row r="7811" spans="20:21" x14ac:dyDescent="0.2">
      <c r="T7811" s="11"/>
      <c r="U7811" s="11"/>
    </row>
    <row r="7812" spans="20:21" x14ac:dyDescent="0.2">
      <c r="T7812" s="11"/>
      <c r="U7812" s="11"/>
    </row>
    <row r="7813" spans="20:21" x14ac:dyDescent="0.2">
      <c r="T7813" s="11"/>
      <c r="U7813" s="11"/>
    </row>
    <row r="7814" spans="20:21" x14ac:dyDescent="0.2">
      <c r="T7814" s="11"/>
      <c r="U7814" s="11"/>
    </row>
    <row r="7815" spans="20:21" x14ac:dyDescent="0.2">
      <c r="T7815" s="11"/>
      <c r="U7815" s="11"/>
    </row>
    <row r="7816" spans="20:21" x14ac:dyDescent="0.2">
      <c r="T7816" s="11"/>
      <c r="U7816" s="11"/>
    </row>
    <row r="7817" spans="20:21" x14ac:dyDescent="0.2">
      <c r="T7817" s="11"/>
      <c r="U7817" s="11"/>
    </row>
    <row r="7818" spans="20:21" x14ac:dyDescent="0.2">
      <c r="T7818" s="11"/>
      <c r="U7818" s="11"/>
    </row>
    <row r="7819" spans="20:21" x14ac:dyDescent="0.2">
      <c r="T7819" s="11"/>
      <c r="U7819" s="11"/>
    </row>
    <row r="7820" spans="20:21" x14ac:dyDescent="0.2">
      <c r="T7820" s="11"/>
      <c r="U7820" s="11"/>
    </row>
    <row r="7821" spans="20:21" x14ac:dyDescent="0.2">
      <c r="T7821" s="11"/>
      <c r="U7821" s="11"/>
    </row>
    <row r="7822" spans="20:21" x14ac:dyDescent="0.2">
      <c r="T7822" s="11"/>
      <c r="U7822" s="11"/>
    </row>
    <row r="7823" spans="20:21" x14ac:dyDescent="0.2">
      <c r="T7823" s="11"/>
      <c r="U7823" s="11"/>
    </row>
    <row r="7824" spans="20:21" x14ac:dyDescent="0.2">
      <c r="T7824" s="11"/>
      <c r="U7824" s="11"/>
    </row>
    <row r="7825" spans="20:21" x14ac:dyDescent="0.2">
      <c r="T7825" s="11"/>
      <c r="U7825" s="11"/>
    </row>
    <row r="7826" spans="20:21" x14ac:dyDescent="0.2">
      <c r="T7826" s="11"/>
      <c r="U7826" s="11"/>
    </row>
    <row r="7827" spans="20:21" x14ac:dyDescent="0.2">
      <c r="T7827" s="11"/>
      <c r="U7827" s="11"/>
    </row>
    <row r="7828" spans="20:21" x14ac:dyDescent="0.2">
      <c r="T7828" s="11"/>
      <c r="U7828" s="11"/>
    </row>
    <row r="7829" spans="20:21" x14ac:dyDescent="0.2">
      <c r="T7829" s="11"/>
      <c r="U7829" s="11"/>
    </row>
    <row r="7830" spans="20:21" x14ac:dyDescent="0.2">
      <c r="T7830" s="11"/>
      <c r="U7830" s="11"/>
    </row>
    <row r="7831" spans="20:21" x14ac:dyDescent="0.2">
      <c r="T7831" s="11"/>
      <c r="U7831" s="11"/>
    </row>
    <row r="7832" spans="20:21" x14ac:dyDescent="0.2">
      <c r="T7832" s="11"/>
      <c r="U7832" s="11"/>
    </row>
    <row r="7833" spans="20:21" x14ac:dyDescent="0.2">
      <c r="T7833" s="11"/>
      <c r="U7833" s="11"/>
    </row>
    <row r="7834" spans="20:21" x14ac:dyDescent="0.2">
      <c r="T7834" s="11"/>
      <c r="U7834" s="11"/>
    </row>
    <row r="7835" spans="20:21" x14ac:dyDescent="0.2">
      <c r="T7835" s="11"/>
      <c r="U7835" s="11"/>
    </row>
    <row r="7836" spans="20:21" x14ac:dyDescent="0.2">
      <c r="T7836" s="11"/>
      <c r="U7836" s="11"/>
    </row>
    <row r="7837" spans="20:21" x14ac:dyDescent="0.2">
      <c r="T7837" s="11"/>
      <c r="U7837" s="11"/>
    </row>
    <row r="7838" spans="20:21" x14ac:dyDescent="0.2">
      <c r="T7838" s="11"/>
      <c r="U7838" s="11"/>
    </row>
    <row r="7839" spans="20:21" x14ac:dyDescent="0.2">
      <c r="T7839" s="11"/>
      <c r="U7839" s="11"/>
    </row>
    <row r="7840" spans="20:21" x14ac:dyDescent="0.2">
      <c r="T7840" s="11"/>
      <c r="U7840" s="11"/>
    </row>
    <row r="7841" spans="20:21" x14ac:dyDescent="0.2">
      <c r="T7841" s="11"/>
      <c r="U7841" s="11"/>
    </row>
    <row r="7842" spans="20:21" x14ac:dyDescent="0.2">
      <c r="T7842" s="11"/>
      <c r="U7842" s="11"/>
    </row>
    <row r="7843" spans="20:21" x14ac:dyDescent="0.2">
      <c r="T7843" s="11"/>
      <c r="U7843" s="11"/>
    </row>
    <row r="7844" spans="20:21" x14ac:dyDescent="0.2">
      <c r="T7844" s="11"/>
      <c r="U7844" s="11"/>
    </row>
    <row r="7845" spans="20:21" x14ac:dyDescent="0.2">
      <c r="T7845" s="11"/>
      <c r="U7845" s="11"/>
    </row>
    <row r="7846" spans="20:21" x14ac:dyDescent="0.2">
      <c r="T7846" s="11"/>
      <c r="U7846" s="11"/>
    </row>
    <row r="7847" spans="20:21" x14ac:dyDescent="0.2">
      <c r="T7847" s="11"/>
      <c r="U7847" s="11"/>
    </row>
    <row r="7848" spans="20:21" x14ac:dyDescent="0.2">
      <c r="T7848" s="11"/>
      <c r="U7848" s="11"/>
    </row>
    <row r="7849" spans="20:21" x14ac:dyDescent="0.2">
      <c r="T7849" s="11"/>
      <c r="U7849" s="11"/>
    </row>
    <row r="7850" spans="20:21" x14ac:dyDescent="0.2">
      <c r="T7850" s="11"/>
      <c r="U7850" s="11"/>
    </row>
    <row r="7851" spans="20:21" x14ac:dyDescent="0.2">
      <c r="T7851" s="11"/>
      <c r="U7851" s="11"/>
    </row>
    <row r="7852" spans="20:21" x14ac:dyDescent="0.2">
      <c r="T7852" s="11"/>
      <c r="U7852" s="11"/>
    </row>
    <row r="7853" spans="20:21" x14ac:dyDescent="0.2">
      <c r="T7853" s="11"/>
      <c r="U7853" s="11"/>
    </row>
    <row r="7854" spans="20:21" x14ac:dyDescent="0.2">
      <c r="T7854" s="11"/>
      <c r="U7854" s="11"/>
    </row>
    <row r="7855" spans="20:21" x14ac:dyDescent="0.2">
      <c r="T7855" s="11"/>
      <c r="U7855" s="11"/>
    </row>
    <row r="7856" spans="20:21" x14ac:dyDescent="0.2">
      <c r="T7856" s="11"/>
      <c r="U7856" s="11"/>
    </row>
    <row r="7857" spans="20:21" x14ac:dyDescent="0.2">
      <c r="T7857" s="11"/>
      <c r="U7857" s="11"/>
    </row>
    <row r="7858" spans="20:21" x14ac:dyDescent="0.2">
      <c r="T7858" s="11"/>
      <c r="U7858" s="11"/>
    </row>
    <row r="7859" spans="20:21" x14ac:dyDescent="0.2">
      <c r="T7859" s="11"/>
      <c r="U7859" s="11"/>
    </row>
    <row r="7860" spans="20:21" x14ac:dyDescent="0.2">
      <c r="T7860" s="11"/>
      <c r="U7860" s="11"/>
    </row>
    <row r="7861" spans="20:21" x14ac:dyDescent="0.2">
      <c r="T7861" s="11"/>
      <c r="U7861" s="11"/>
    </row>
    <row r="7862" spans="20:21" x14ac:dyDescent="0.2">
      <c r="T7862" s="11"/>
      <c r="U7862" s="11"/>
    </row>
    <row r="7863" spans="20:21" x14ac:dyDescent="0.2">
      <c r="T7863" s="11"/>
      <c r="U7863" s="11"/>
    </row>
    <row r="7864" spans="20:21" x14ac:dyDescent="0.2">
      <c r="T7864" s="11"/>
      <c r="U7864" s="11"/>
    </row>
    <row r="7865" spans="20:21" x14ac:dyDescent="0.2">
      <c r="T7865" s="11"/>
      <c r="U7865" s="11"/>
    </row>
    <row r="7866" spans="20:21" x14ac:dyDescent="0.2">
      <c r="T7866" s="11"/>
      <c r="U7866" s="11"/>
    </row>
    <row r="7867" spans="20:21" x14ac:dyDescent="0.2">
      <c r="T7867" s="11"/>
      <c r="U7867" s="11"/>
    </row>
    <row r="7868" spans="20:21" x14ac:dyDescent="0.2">
      <c r="T7868" s="11"/>
      <c r="U7868" s="11"/>
    </row>
    <row r="7869" spans="20:21" x14ac:dyDescent="0.2">
      <c r="T7869" s="11"/>
      <c r="U7869" s="11"/>
    </row>
    <row r="7870" spans="20:21" x14ac:dyDescent="0.2">
      <c r="T7870" s="11"/>
      <c r="U7870" s="11"/>
    </row>
    <row r="7871" spans="20:21" x14ac:dyDescent="0.2">
      <c r="T7871" s="11"/>
      <c r="U7871" s="11"/>
    </row>
    <row r="7872" spans="20:21" x14ac:dyDescent="0.2">
      <c r="T7872" s="11"/>
      <c r="U7872" s="11"/>
    </row>
    <row r="7873" spans="20:21" x14ac:dyDescent="0.2">
      <c r="T7873" s="11"/>
      <c r="U7873" s="11"/>
    </row>
    <row r="7874" spans="20:21" x14ac:dyDescent="0.2">
      <c r="T7874" s="11"/>
      <c r="U7874" s="11"/>
    </row>
    <row r="7875" spans="20:21" x14ac:dyDescent="0.2">
      <c r="T7875" s="11"/>
      <c r="U7875" s="11"/>
    </row>
    <row r="7876" spans="20:21" x14ac:dyDescent="0.2">
      <c r="T7876" s="11"/>
      <c r="U7876" s="11"/>
    </row>
    <row r="7877" spans="20:21" x14ac:dyDescent="0.2">
      <c r="T7877" s="11"/>
      <c r="U7877" s="11"/>
    </row>
    <row r="7878" spans="20:21" x14ac:dyDescent="0.2">
      <c r="T7878" s="11"/>
      <c r="U7878" s="11"/>
    </row>
    <row r="7879" spans="20:21" x14ac:dyDescent="0.2">
      <c r="T7879" s="11"/>
      <c r="U7879" s="11"/>
    </row>
    <row r="7880" spans="20:21" x14ac:dyDescent="0.2">
      <c r="T7880" s="11"/>
      <c r="U7880" s="11"/>
    </row>
    <row r="7881" spans="20:21" x14ac:dyDescent="0.2">
      <c r="T7881" s="11"/>
      <c r="U7881" s="11"/>
    </row>
    <row r="7882" spans="20:21" x14ac:dyDescent="0.2">
      <c r="T7882" s="11"/>
      <c r="U7882" s="11"/>
    </row>
    <row r="7883" spans="20:21" x14ac:dyDescent="0.2">
      <c r="T7883" s="11"/>
      <c r="U7883" s="11"/>
    </row>
    <row r="7884" spans="20:21" x14ac:dyDescent="0.2">
      <c r="T7884" s="11"/>
      <c r="U7884" s="11"/>
    </row>
    <row r="7885" spans="20:21" x14ac:dyDescent="0.2">
      <c r="T7885" s="11"/>
      <c r="U7885" s="11"/>
    </row>
    <row r="7886" spans="20:21" x14ac:dyDescent="0.2">
      <c r="T7886" s="11"/>
      <c r="U7886" s="11"/>
    </row>
    <row r="7887" spans="20:21" x14ac:dyDescent="0.2">
      <c r="T7887" s="11"/>
      <c r="U7887" s="11"/>
    </row>
    <row r="7888" spans="20:21" x14ac:dyDescent="0.2">
      <c r="T7888" s="11"/>
      <c r="U7888" s="11"/>
    </row>
    <row r="7889" spans="20:21" x14ac:dyDescent="0.2">
      <c r="T7889" s="11"/>
      <c r="U7889" s="11"/>
    </row>
    <row r="7890" spans="20:21" x14ac:dyDescent="0.2">
      <c r="T7890" s="11"/>
      <c r="U7890" s="11"/>
    </row>
    <row r="7891" spans="20:21" x14ac:dyDescent="0.2">
      <c r="T7891" s="11"/>
      <c r="U7891" s="11"/>
    </row>
    <row r="7892" spans="20:21" x14ac:dyDescent="0.2">
      <c r="T7892" s="11"/>
      <c r="U7892" s="11"/>
    </row>
    <row r="7893" spans="20:21" x14ac:dyDescent="0.2">
      <c r="T7893" s="11"/>
      <c r="U7893" s="11"/>
    </row>
    <row r="7894" spans="20:21" x14ac:dyDescent="0.2">
      <c r="T7894" s="11"/>
      <c r="U7894" s="11"/>
    </row>
    <row r="7895" spans="20:21" x14ac:dyDescent="0.2">
      <c r="T7895" s="11"/>
      <c r="U7895" s="11"/>
    </row>
    <row r="7896" spans="20:21" x14ac:dyDescent="0.2">
      <c r="T7896" s="11"/>
      <c r="U7896" s="11"/>
    </row>
    <row r="7897" spans="20:21" x14ac:dyDescent="0.2">
      <c r="T7897" s="11"/>
      <c r="U7897" s="11"/>
    </row>
    <row r="7898" spans="20:21" x14ac:dyDescent="0.2">
      <c r="T7898" s="11"/>
      <c r="U7898" s="11"/>
    </row>
    <row r="7899" spans="20:21" x14ac:dyDescent="0.2">
      <c r="T7899" s="11"/>
      <c r="U7899" s="11"/>
    </row>
    <row r="7900" spans="20:21" x14ac:dyDescent="0.2">
      <c r="T7900" s="11"/>
      <c r="U7900" s="11"/>
    </row>
    <row r="7901" spans="20:21" x14ac:dyDescent="0.2">
      <c r="T7901" s="11"/>
      <c r="U7901" s="11"/>
    </row>
    <row r="7902" spans="20:21" x14ac:dyDescent="0.2">
      <c r="T7902" s="11"/>
      <c r="U7902" s="11"/>
    </row>
    <row r="7903" spans="20:21" x14ac:dyDescent="0.2">
      <c r="T7903" s="11"/>
      <c r="U7903" s="11"/>
    </row>
    <row r="7904" spans="20:21" x14ac:dyDescent="0.2">
      <c r="T7904" s="11"/>
      <c r="U7904" s="11"/>
    </row>
    <row r="7905" spans="20:21" x14ac:dyDescent="0.2">
      <c r="T7905" s="11"/>
      <c r="U7905" s="11"/>
    </row>
    <row r="7906" spans="20:21" x14ac:dyDescent="0.2">
      <c r="T7906" s="11"/>
      <c r="U7906" s="11"/>
    </row>
    <row r="7907" spans="20:21" x14ac:dyDescent="0.2">
      <c r="T7907" s="11"/>
      <c r="U7907" s="11"/>
    </row>
    <row r="7908" spans="20:21" x14ac:dyDescent="0.2">
      <c r="T7908" s="11"/>
      <c r="U7908" s="11"/>
    </row>
    <row r="7909" spans="20:21" x14ac:dyDescent="0.2">
      <c r="T7909" s="11"/>
      <c r="U7909" s="11"/>
    </row>
    <row r="7910" spans="20:21" x14ac:dyDescent="0.2">
      <c r="T7910" s="11"/>
      <c r="U7910" s="11"/>
    </row>
    <row r="7911" spans="20:21" x14ac:dyDescent="0.2">
      <c r="T7911" s="11"/>
      <c r="U7911" s="11"/>
    </row>
    <row r="7912" spans="20:21" x14ac:dyDescent="0.2">
      <c r="T7912" s="11"/>
      <c r="U7912" s="11"/>
    </row>
    <row r="7913" spans="20:21" x14ac:dyDescent="0.2">
      <c r="T7913" s="11"/>
      <c r="U7913" s="11"/>
    </row>
    <row r="7914" spans="20:21" x14ac:dyDescent="0.2">
      <c r="T7914" s="11"/>
      <c r="U7914" s="11"/>
    </row>
    <row r="7915" spans="20:21" x14ac:dyDescent="0.2">
      <c r="T7915" s="11"/>
      <c r="U7915" s="11"/>
    </row>
    <row r="7916" spans="20:21" x14ac:dyDescent="0.2">
      <c r="T7916" s="11"/>
      <c r="U7916" s="11"/>
    </row>
    <row r="7917" spans="20:21" x14ac:dyDescent="0.2">
      <c r="T7917" s="11"/>
      <c r="U7917" s="11"/>
    </row>
    <row r="7918" spans="20:21" x14ac:dyDescent="0.2">
      <c r="T7918" s="11"/>
      <c r="U7918" s="11"/>
    </row>
    <row r="7919" spans="20:21" x14ac:dyDescent="0.2">
      <c r="T7919" s="11"/>
      <c r="U7919" s="11"/>
    </row>
    <row r="7920" spans="20:21" x14ac:dyDescent="0.2">
      <c r="T7920" s="11"/>
      <c r="U7920" s="11"/>
    </row>
    <row r="7921" spans="20:21" x14ac:dyDescent="0.2">
      <c r="T7921" s="11"/>
      <c r="U7921" s="11"/>
    </row>
    <row r="7922" spans="20:21" x14ac:dyDescent="0.2">
      <c r="T7922" s="11"/>
      <c r="U7922" s="11"/>
    </row>
    <row r="7923" spans="20:21" x14ac:dyDescent="0.2">
      <c r="T7923" s="11"/>
      <c r="U7923" s="11"/>
    </row>
    <row r="7924" spans="20:21" x14ac:dyDescent="0.2">
      <c r="T7924" s="11"/>
      <c r="U7924" s="11"/>
    </row>
    <row r="7925" spans="20:21" x14ac:dyDescent="0.2">
      <c r="T7925" s="11"/>
      <c r="U7925" s="11"/>
    </row>
    <row r="7926" spans="20:21" x14ac:dyDescent="0.2">
      <c r="T7926" s="11"/>
      <c r="U7926" s="11"/>
    </row>
    <row r="7927" spans="20:21" x14ac:dyDescent="0.2">
      <c r="T7927" s="11"/>
      <c r="U7927" s="11"/>
    </row>
    <row r="7928" spans="20:21" x14ac:dyDescent="0.2">
      <c r="T7928" s="11"/>
      <c r="U7928" s="11"/>
    </row>
    <row r="7929" spans="20:21" x14ac:dyDescent="0.2">
      <c r="T7929" s="11"/>
      <c r="U7929" s="11"/>
    </row>
    <row r="7930" spans="20:21" x14ac:dyDescent="0.2">
      <c r="T7930" s="11"/>
      <c r="U7930" s="11"/>
    </row>
    <row r="7931" spans="20:21" x14ac:dyDescent="0.2">
      <c r="T7931" s="11"/>
      <c r="U7931" s="11"/>
    </row>
    <row r="7932" spans="20:21" x14ac:dyDescent="0.2">
      <c r="T7932" s="11"/>
      <c r="U7932" s="11"/>
    </row>
    <row r="7933" spans="20:21" x14ac:dyDescent="0.2">
      <c r="T7933" s="11"/>
      <c r="U7933" s="11"/>
    </row>
    <row r="7934" spans="20:21" x14ac:dyDescent="0.2">
      <c r="T7934" s="11"/>
      <c r="U7934" s="11"/>
    </row>
    <row r="7935" spans="20:21" x14ac:dyDescent="0.2">
      <c r="T7935" s="11"/>
      <c r="U7935" s="11"/>
    </row>
    <row r="7936" spans="20:21" x14ac:dyDescent="0.2">
      <c r="T7936" s="11"/>
      <c r="U7936" s="11"/>
    </row>
    <row r="7937" spans="20:21" x14ac:dyDescent="0.2">
      <c r="T7937" s="11"/>
      <c r="U7937" s="11"/>
    </row>
    <row r="7938" spans="20:21" x14ac:dyDescent="0.2">
      <c r="T7938" s="11"/>
      <c r="U7938" s="11"/>
    </row>
    <row r="7939" spans="20:21" x14ac:dyDescent="0.2">
      <c r="T7939" s="11"/>
      <c r="U7939" s="11"/>
    </row>
    <row r="7940" spans="20:21" x14ac:dyDescent="0.2">
      <c r="T7940" s="11"/>
      <c r="U7940" s="11"/>
    </row>
    <row r="7941" spans="20:21" x14ac:dyDescent="0.2">
      <c r="T7941" s="11"/>
      <c r="U7941" s="11"/>
    </row>
    <row r="7942" spans="20:21" x14ac:dyDescent="0.2">
      <c r="T7942" s="11"/>
      <c r="U7942" s="11"/>
    </row>
    <row r="7943" spans="20:21" x14ac:dyDescent="0.2">
      <c r="T7943" s="11"/>
      <c r="U7943" s="11"/>
    </row>
    <row r="7944" spans="20:21" x14ac:dyDescent="0.2">
      <c r="T7944" s="11"/>
      <c r="U7944" s="11"/>
    </row>
    <row r="7945" spans="20:21" x14ac:dyDescent="0.2">
      <c r="T7945" s="11"/>
      <c r="U7945" s="11"/>
    </row>
    <row r="7946" spans="20:21" x14ac:dyDescent="0.2">
      <c r="T7946" s="11"/>
      <c r="U7946" s="11"/>
    </row>
    <row r="7947" spans="20:21" x14ac:dyDescent="0.2">
      <c r="T7947" s="11"/>
      <c r="U7947" s="11"/>
    </row>
    <row r="7948" spans="20:21" x14ac:dyDescent="0.2">
      <c r="T7948" s="11"/>
      <c r="U7948" s="11"/>
    </row>
    <row r="7949" spans="20:21" x14ac:dyDescent="0.2">
      <c r="T7949" s="11"/>
      <c r="U7949" s="11"/>
    </row>
    <row r="7950" spans="20:21" x14ac:dyDescent="0.2">
      <c r="T7950" s="11"/>
      <c r="U7950" s="11"/>
    </row>
    <row r="7951" spans="20:21" x14ac:dyDescent="0.2">
      <c r="T7951" s="11"/>
      <c r="U7951" s="11"/>
    </row>
    <row r="7952" spans="20:21" x14ac:dyDescent="0.2">
      <c r="T7952" s="11"/>
      <c r="U7952" s="11"/>
    </row>
    <row r="7953" spans="20:21" x14ac:dyDescent="0.2">
      <c r="T7953" s="11"/>
      <c r="U7953" s="11"/>
    </row>
    <row r="7954" spans="20:21" x14ac:dyDescent="0.2">
      <c r="T7954" s="11"/>
      <c r="U7954" s="11"/>
    </row>
    <row r="7955" spans="20:21" x14ac:dyDescent="0.2">
      <c r="T7955" s="11"/>
      <c r="U7955" s="11"/>
    </row>
    <row r="7956" spans="20:21" x14ac:dyDescent="0.2">
      <c r="T7956" s="11"/>
      <c r="U7956" s="11"/>
    </row>
    <row r="7957" spans="20:21" x14ac:dyDescent="0.2">
      <c r="T7957" s="11"/>
      <c r="U7957" s="11"/>
    </row>
    <row r="7958" spans="20:21" x14ac:dyDescent="0.2">
      <c r="T7958" s="11"/>
      <c r="U7958" s="11"/>
    </row>
    <row r="7959" spans="20:21" x14ac:dyDescent="0.2">
      <c r="T7959" s="11"/>
      <c r="U7959" s="11"/>
    </row>
    <row r="7960" spans="20:21" x14ac:dyDescent="0.2">
      <c r="T7960" s="11"/>
      <c r="U7960" s="11"/>
    </row>
    <row r="7961" spans="20:21" x14ac:dyDescent="0.2">
      <c r="T7961" s="11"/>
      <c r="U7961" s="11"/>
    </row>
    <row r="7962" spans="20:21" x14ac:dyDescent="0.2">
      <c r="T7962" s="11"/>
      <c r="U7962" s="11"/>
    </row>
    <row r="7963" spans="20:21" x14ac:dyDescent="0.2">
      <c r="T7963" s="11"/>
      <c r="U7963" s="11"/>
    </row>
    <row r="7964" spans="20:21" x14ac:dyDescent="0.2">
      <c r="T7964" s="11"/>
      <c r="U7964" s="11"/>
    </row>
    <row r="7965" spans="20:21" x14ac:dyDescent="0.2">
      <c r="T7965" s="11"/>
      <c r="U7965" s="11"/>
    </row>
    <row r="7966" spans="20:21" x14ac:dyDescent="0.2">
      <c r="T7966" s="11"/>
      <c r="U7966" s="11"/>
    </row>
    <row r="7967" spans="20:21" x14ac:dyDescent="0.2">
      <c r="T7967" s="11"/>
      <c r="U7967" s="11"/>
    </row>
    <row r="7968" spans="20:21" x14ac:dyDescent="0.2">
      <c r="T7968" s="11"/>
      <c r="U7968" s="11"/>
    </row>
    <row r="7969" spans="20:21" x14ac:dyDescent="0.2">
      <c r="T7969" s="11"/>
      <c r="U7969" s="11"/>
    </row>
    <row r="7970" spans="20:21" x14ac:dyDescent="0.2">
      <c r="T7970" s="11"/>
      <c r="U7970" s="11"/>
    </row>
    <row r="7971" spans="20:21" x14ac:dyDescent="0.2">
      <c r="T7971" s="11"/>
      <c r="U7971" s="11"/>
    </row>
    <row r="7972" spans="20:21" x14ac:dyDescent="0.2">
      <c r="T7972" s="11"/>
      <c r="U7972" s="11"/>
    </row>
    <row r="7973" spans="20:21" x14ac:dyDescent="0.2">
      <c r="T7973" s="11"/>
      <c r="U7973" s="11"/>
    </row>
    <row r="7974" spans="20:21" x14ac:dyDescent="0.2">
      <c r="T7974" s="11"/>
      <c r="U7974" s="11"/>
    </row>
    <row r="7975" spans="20:21" x14ac:dyDescent="0.2">
      <c r="T7975" s="11"/>
      <c r="U7975" s="11"/>
    </row>
    <row r="7976" spans="20:21" x14ac:dyDescent="0.2">
      <c r="T7976" s="11"/>
      <c r="U7976" s="11"/>
    </row>
    <row r="7977" spans="20:21" x14ac:dyDescent="0.2">
      <c r="T7977" s="11"/>
      <c r="U7977" s="11"/>
    </row>
    <row r="7978" spans="20:21" x14ac:dyDescent="0.2">
      <c r="T7978" s="11"/>
      <c r="U7978" s="11"/>
    </row>
    <row r="7979" spans="20:21" x14ac:dyDescent="0.2">
      <c r="T7979" s="11"/>
      <c r="U7979" s="11"/>
    </row>
    <row r="7980" spans="20:21" x14ac:dyDescent="0.2">
      <c r="T7980" s="11"/>
      <c r="U7980" s="11"/>
    </row>
    <row r="7981" spans="20:21" x14ac:dyDescent="0.2">
      <c r="T7981" s="11"/>
      <c r="U7981" s="11"/>
    </row>
    <row r="7982" spans="20:21" x14ac:dyDescent="0.2">
      <c r="T7982" s="11"/>
      <c r="U7982" s="11"/>
    </row>
    <row r="7983" spans="20:21" x14ac:dyDescent="0.2">
      <c r="T7983" s="11"/>
      <c r="U7983" s="11"/>
    </row>
    <row r="7984" spans="20:21" x14ac:dyDescent="0.2">
      <c r="T7984" s="11"/>
      <c r="U7984" s="11"/>
    </row>
    <row r="7985" spans="20:21" x14ac:dyDescent="0.2">
      <c r="T7985" s="11"/>
      <c r="U7985" s="11"/>
    </row>
    <row r="7986" spans="20:21" x14ac:dyDescent="0.2">
      <c r="T7986" s="11"/>
      <c r="U7986" s="11"/>
    </row>
    <row r="7987" spans="20:21" x14ac:dyDescent="0.2">
      <c r="T7987" s="11"/>
      <c r="U7987" s="11"/>
    </row>
    <row r="7988" spans="20:21" x14ac:dyDescent="0.2">
      <c r="T7988" s="11"/>
      <c r="U7988" s="11"/>
    </row>
    <row r="7989" spans="20:21" x14ac:dyDescent="0.2">
      <c r="T7989" s="11"/>
      <c r="U7989" s="11"/>
    </row>
    <row r="7990" spans="20:21" x14ac:dyDescent="0.2">
      <c r="T7990" s="11"/>
      <c r="U7990" s="11"/>
    </row>
    <row r="7991" spans="20:21" x14ac:dyDescent="0.2">
      <c r="T7991" s="11"/>
      <c r="U7991" s="11"/>
    </row>
    <row r="7992" spans="20:21" x14ac:dyDescent="0.2">
      <c r="T7992" s="11"/>
      <c r="U7992" s="11"/>
    </row>
    <row r="7993" spans="20:21" x14ac:dyDescent="0.2">
      <c r="T7993" s="11"/>
      <c r="U7993" s="11"/>
    </row>
    <row r="7994" spans="20:21" x14ac:dyDescent="0.2">
      <c r="T7994" s="11"/>
      <c r="U7994" s="11"/>
    </row>
    <row r="7995" spans="20:21" x14ac:dyDescent="0.2">
      <c r="T7995" s="11"/>
      <c r="U7995" s="11"/>
    </row>
    <row r="7996" spans="20:21" x14ac:dyDescent="0.2">
      <c r="T7996" s="11"/>
      <c r="U7996" s="11"/>
    </row>
    <row r="7997" spans="20:21" x14ac:dyDescent="0.2">
      <c r="T7997" s="11"/>
      <c r="U7997" s="11"/>
    </row>
    <row r="7998" spans="20:21" x14ac:dyDescent="0.2">
      <c r="T7998" s="11"/>
      <c r="U7998" s="11"/>
    </row>
    <row r="7999" spans="20:21" x14ac:dyDescent="0.2">
      <c r="T7999" s="11"/>
      <c r="U7999" s="11"/>
    </row>
    <row r="8000" spans="20:21" x14ac:dyDescent="0.2">
      <c r="T8000" s="11"/>
      <c r="U8000" s="11"/>
    </row>
    <row r="8001" spans="20:21" x14ac:dyDescent="0.2">
      <c r="T8001" s="11"/>
      <c r="U8001" s="11"/>
    </row>
    <row r="8002" spans="20:21" x14ac:dyDescent="0.2">
      <c r="T8002" s="11"/>
      <c r="U8002" s="11"/>
    </row>
    <row r="8003" spans="20:21" x14ac:dyDescent="0.2">
      <c r="T8003" s="11"/>
      <c r="U8003" s="11"/>
    </row>
    <row r="8004" spans="20:21" x14ac:dyDescent="0.2">
      <c r="T8004" s="11"/>
      <c r="U8004" s="11"/>
    </row>
    <row r="8005" spans="20:21" x14ac:dyDescent="0.2">
      <c r="T8005" s="11"/>
      <c r="U8005" s="11"/>
    </row>
    <row r="8006" spans="20:21" x14ac:dyDescent="0.2">
      <c r="T8006" s="11"/>
      <c r="U8006" s="11"/>
    </row>
    <row r="8007" spans="20:21" x14ac:dyDescent="0.2">
      <c r="T8007" s="11"/>
      <c r="U8007" s="11"/>
    </row>
    <row r="8008" spans="20:21" x14ac:dyDescent="0.2">
      <c r="T8008" s="11"/>
      <c r="U8008" s="11"/>
    </row>
    <row r="8009" spans="20:21" x14ac:dyDescent="0.2">
      <c r="T8009" s="11"/>
      <c r="U8009" s="11"/>
    </row>
    <row r="8010" spans="20:21" x14ac:dyDescent="0.2">
      <c r="T8010" s="11"/>
      <c r="U8010" s="11"/>
    </row>
    <row r="8011" spans="20:21" x14ac:dyDescent="0.2">
      <c r="T8011" s="11"/>
      <c r="U8011" s="11"/>
    </row>
    <row r="8012" spans="20:21" x14ac:dyDescent="0.2">
      <c r="T8012" s="11"/>
      <c r="U8012" s="11"/>
    </row>
    <row r="8013" spans="20:21" x14ac:dyDescent="0.2">
      <c r="T8013" s="11"/>
      <c r="U8013" s="11"/>
    </row>
    <row r="8014" spans="20:21" x14ac:dyDescent="0.2">
      <c r="T8014" s="11"/>
      <c r="U8014" s="11"/>
    </row>
    <row r="8015" spans="20:21" x14ac:dyDescent="0.2">
      <c r="T8015" s="11"/>
      <c r="U8015" s="11"/>
    </row>
    <row r="8016" spans="20:21" x14ac:dyDescent="0.2">
      <c r="T8016" s="11"/>
      <c r="U8016" s="11"/>
    </row>
    <row r="8017" spans="20:21" x14ac:dyDescent="0.2">
      <c r="T8017" s="11"/>
      <c r="U8017" s="11"/>
    </row>
    <row r="8018" spans="20:21" x14ac:dyDescent="0.2">
      <c r="T8018" s="11"/>
      <c r="U8018" s="11"/>
    </row>
    <row r="8019" spans="20:21" x14ac:dyDescent="0.2">
      <c r="T8019" s="11"/>
      <c r="U8019" s="11"/>
    </row>
    <row r="8020" spans="20:21" x14ac:dyDescent="0.2">
      <c r="T8020" s="11"/>
      <c r="U8020" s="11"/>
    </row>
    <row r="8021" spans="20:21" x14ac:dyDescent="0.2">
      <c r="T8021" s="11"/>
      <c r="U8021" s="11"/>
    </row>
    <row r="8022" spans="20:21" x14ac:dyDescent="0.2">
      <c r="T8022" s="11"/>
      <c r="U8022" s="11"/>
    </row>
    <row r="8023" spans="20:21" x14ac:dyDescent="0.2">
      <c r="T8023" s="11"/>
      <c r="U8023" s="11"/>
    </row>
    <row r="8024" spans="20:21" x14ac:dyDescent="0.2">
      <c r="T8024" s="11"/>
      <c r="U8024" s="11"/>
    </row>
    <row r="8025" spans="20:21" x14ac:dyDescent="0.2">
      <c r="T8025" s="11"/>
      <c r="U8025" s="11"/>
    </row>
    <row r="8026" spans="20:21" x14ac:dyDescent="0.2">
      <c r="T8026" s="11"/>
      <c r="U8026" s="11"/>
    </row>
    <row r="8027" spans="20:21" x14ac:dyDescent="0.2">
      <c r="T8027" s="11"/>
      <c r="U8027" s="11"/>
    </row>
    <row r="8028" spans="20:21" x14ac:dyDescent="0.2">
      <c r="T8028" s="11"/>
      <c r="U8028" s="11"/>
    </row>
    <row r="8029" spans="20:21" x14ac:dyDescent="0.2">
      <c r="T8029" s="11"/>
      <c r="U8029" s="11"/>
    </row>
    <row r="8030" spans="20:21" x14ac:dyDescent="0.2">
      <c r="T8030" s="11"/>
      <c r="U8030" s="11"/>
    </row>
    <row r="8031" spans="20:21" x14ac:dyDescent="0.2">
      <c r="T8031" s="11"/>
      <c r="U8031" s="11"/>
    </row>
    <row r="8032" spans="20:21" x14ac:dyDescent="0.2">
      <c r="T8032" s="11"/>
      <c r="U8032" s="11"/>
    </row>
    <row r="8033" spans="20:21" x14ac:dyDescent="0.2">
      <c r="T8033" s="11"/>
      <c r="U8033" s="11"/>
    </row>
    <row r="8034" spans="20:21" x14ac:dyDescent="0.2">
      <c r="T8034" s="11"/>
      <c r="U8034" s="11"/>
    </row>
    <row r="8035" spans="20:21" x14ac:dyDescent="0.2">
      <c r="T8035" s="11"/>
      <c r="U8035" s="11"/>
    </row>
    <row r="8036" spans="20:21" x14ac:dyDescent="0.2">
      <c r="T8036" s="11"/>
      <c r="U8036" s="11"/>
    </row>
    <row r="8037" spans="20:21" x14ac:dyDescent="0.2">
      <c r="T8037" s="11"/>
      <c r="U8037" s="11"/>
    </row>
    <row r="8038" spans="20:21" x14ac:dyDescent="0.2">
      <c r="T8038" s="11"/>
      <c r="U8038" s="11"/>
    </row>
    <row r="8039" spans="20:21" x14ac:dyDescent="0.2">
      <c r="T8039" s="11"/>
      <c r="U8039" s="11"/>
    </row>
    <row r="8040" spans="20:21" x14ac:dyDescent="0.2">
      <c r="T8040" s="11"/>
      <c r="U8040" s="11"/>
    </row>
    <row r="8041" spans="20:21" x14ac:dyDescent="0.2">
      <c r="T8041" s="11"/>
      <c r="U8041" s="11"/>
    </row>
    <row r="8042" spans="20:21" x14ac:dyDescent="0.2">
      <c r="T8042" s="11"/>
      <c r="U8042" s="11"/>
    </row>
    <row r="8043" spans="20:21" x14ac:dyDescent="0.2">
      <c r="T8043" s="11"/>
      <c r="U8043" s="11"/>
    </row>
    <row r="8044" spans="20:21" x14ac:dyDescent="0.2">
      <c r="T8044" s="11"/>
      <c r="U8044" s="11"/>
    </row>
    <row r="8045" spans="20:21" x14ac:dyDescent="0.2">
      <c r="T8045" s="11"/>
      <c r="U8045" s="11"/>
    </row>
    <row r="8046" spans="20:21" x14ac:dyDescent="0.2">
      <c r="T8046" s="11"/>
      <c r="U8046" s="11"/>
    </row>
    <row r="8047" spans="20:21" x14ac:dyDescent="0.2">
      <c r="T8047" s="11"/>
      <c r="U8047" s="11"/>
    </row>
    <row r="8048" spans="20:21" x14ac:dyDescent="0.2">
      <c r="T8048" s="11"/>
      <c r="U8048" s="11"/>
    </row>
    <row r="8049" spans="20:21" x14ac:dyDescent="0.2">
      <c r="T8049" s="11"/>
      <c r="U8049" s="11"/>
    </row>
    <row r="8050" spans="20:21" x14ac:dyDescent="0.2">
      <c r="T8050" s="11"/>
      <c r="U8050" s="11"/>
    </row>
    <row r="8051" spans="20:21" x14ac:dyDescent="0.2">
      <c r="T8051" s="11"/>
      <c r="U8051" s="11"/>
    </row>
    <row r="8052" spans="20:21" x14ac:dyDescent="0.2">
      <c r="T8052" s="11"/>
      <c r="U8052" s="11"/>
    </row>
    <row r="8053" spans="20:21" x14ac:dyDescent="0.2">
      <c r="T8053" s="11"/>
      <c r="U8053" s="11"/>
    </row>
    <row r="8054" spans="20:21" x14ac:dyDescent="0.2">
      <c r="T8054" s="11"/>
      <c r="U8054" s="11"/>
    </row>
    <row r="8055" spans="20:21" x14ac:dyDescent="0.2">
      <c r="T8055" s="11"/>
      <c r="U8055" s="11"/>
    </row>
    <row r="8056" spans="20:21" x14ac:dyDescent="0.2">
      <c r="T8056" s="11"/>
      <c r="U8056" s="11"/>
    </row>
    <row r="8057" spans="20:21" x14ac:dyDescent="0.2">
      <c r="T8057" s="11"/>
      <c r="U8057" s="11"/>
    </row>
    <row r="8058" spans="20:21" x14ac:dyDescent="0.2">
      <c r="T8058" s="11"/>
      <c r="U8058" s="11"/>
    </row>
    <row r="8059" spans="20:21" x14ac:dyDescent="0.2">
      <c r="T8059" s="11"/>
      <c r="U8059" s="11"/>
    </row>
    <row r="8060" spans="20:21" x14ac:dyDescent="0.2">
      <c r="T8060" s="11"/>
      <c r="U8060" s="11"/>
    </row>
    <row r="8061" spans="20:21" x14ac:dyDescent="0.2">
      <c r="T8061" s="11"/>
      <c r="U8061" s="11"/>
    </row>
    <row r="8062" spans="20:21" x14ac:dyDescent="0.2">
      <c r="T8062" s="11"/>
      <c r="U8062" s="11"/>
    </row>
    <row r="8063" spans="20:21" x14ac:dyDescent="0.2">
      <c r="T8063" s="11"/>
      <c r="U8063" s="11"/>
    </row>
    <row r="8064" spans="20:21" x14ac:dyDescent="0.2">
      <c r="T8064" s="11"/>
      <c r="U8064" s="11"/>
    </row>
    <row r="8065" spans="20:21" x14ac:dyDescent="0.2">
      <c r="T8065" s="11"/>
      <c r="U8065" s="11"/>
    </row>
    <row r="8066" spans="20:21" x14ac:dyDescent="0.2">
      <c r="T8066" s="11"/>
      <c r="U8066" s="11"/>
    </row>
    <row r="8067" spans="20:21" x14ac:dyDescent="0.2">
      <c r="T8067" s="11"/>
      <c r="U8067" s="11"/>
    </row>
    <row r="8068" spans="20:21" x14ac:dyDescent="0.2">
      <c r="T8068" s="11"/>
      <c r="U8068" s="11"/>
    </row>
    <row r="8069" spans="20:21" x14ac:dyDescent="0.2">
      <c r="T8069" s="11"/>
      <c r="U8069" s="11"/>
    </row>
    <row r="8070" spans="20:21" x14ac:dyDescent="0.2">
      <c r="T8070" s="11"/>
      <c r="U8070" s="11"/>
    </row>
    <row r="8071" spans="20:21" x14ac:dyDescent="0.2">
      <c r="T8071" s="11"/>
      <c r="U8071" s="11"/>
    </row>
    <row r="8072" spans="20:21" x14ac:dyDescent="0.2">
      <c r="T8072" s="11"/>
      <c r="U8072" s="11"/>
    </row>
    <row r="8073" spans="20:21" x14ac:dyDescent="0.2">
      <c r="T8073" s="11"/>
      <c r="U8073" s="11"/>
    </row>
    <row r="8074" spans="20:21" x14ac:dyDescent="0.2">
      <c r="T8074" s="11"/>
      <c r="U8074" s="11"/>
    </row>
    <row r="8075" spans="20:21" x14ac:dyDescent="0.2">
      <c r="T8075" s="11"/>
      <c r="U8075" s="11"/>
    </row>
    <row r="8076" spans="20:21" x14ac:dyDescent="0.2">
      <c r="T8076" s="11"/>
      <c r="U8076" s="11"/>
    </row>
    <row r="8077" spans="20:21" x14ac:dyDescent="0.2">
      <c r="T8077" s="11"/>
      <c r="U8077" s="11"/>
    </row>
    <row r="8078" spans="20:21" x14ac:dyDescent="0.2">
      <c r="T8078" s="11"/>
      <c r="U8078" s="11"/>
    </row>
    <row r="8079" spans="20:21" x14ac:dyDescent="0.2">
      <c r="T8079" s="11"/>
      <c r="U8079" s="11"/>
    </row>
    <row r="8080" spans="20:21" x14ac:dyDescent="0.2">
      <c r="T8080" s="11"/>
      <c r="U8080" s="11"/>
    </row>
    <row r="8081" spans="20:21" x14ac:dyDescent="0.2">
      <c r="T8081" s="11"/>
      <c r="U8081" s="11"/>
    </row>
    <row r="8082" spans="20:21" x14ac:dyDescent="0.2">
      <c r="T8082" s="11"/>
      <c r="U8082" s="11"/>
    </row>
    <row r="8083" spans="20:21" x14ac:dyDescent="0.2">
      <c r="T8083" s="11"/>
      <c r="U8083" s="11"/>
    </row>
    <row r="8084" spans="20:21" x14ac:dyDescent="0.2">
      <c r="T8084" s="11"/>
      <c r="U8084" s="11"/>
    </row>
    <row r="8085" spans="20:21" x14ac:dyDescent="0.2">
      <c r="T8085" s="11"/>
      <c r="U8085" s="11"/>
    </row>
    <row r="8086" spans="20:21" x14ac:dyDescent="0.2">
      <c r="T8086" s="11"/>
      <c r="U8086" s="11"/>
    </row>
    <row r="8087" spans="20:21" x14ac:dyDescent="0.2">
      <c r="T8087" s="11"/>
      <c r="U8087" s="11"/>
    </row>
    <row r="8088" spans="20:21" x14ac:dyDescent="0.2">
      <c r="T8088" s="11"/>
      <c r="U8088" s="11"/>
    </row>
    <row r="8089" spans="20:21" x14ac:dyDescent="0.2">
      <c r="T8089" s="11"/>
      <c r="U8089" s="11"/>
    </row>
    <row r="8090" spans="20:21" x14ac:dyDescent="0.2">
      <c r="T8090" s="11"/>
      <c r="U8090" s="11"/>
    </row>
    <row r="8091" spans="20:21" x14ac:dyDescent="0.2">
      <c r="T8091" s="11"/>
      <c r="U8091" s="11"/>
    </row>
    <row r="8092" spans="20:21" x14ac:dyDescent="0.2">
      <c r="T8092" s="11"/>
      <c r="U8092" s="11"/>
    </row>
    <row r="8093" spans="20:21" x14ac:dyDescent="0.2">
      <c r="T8093" s="11"/>
      <c r="U8093" s="11"/>
    </row>
    <row r="8094" spans="20:21" x14ac:dyDescent="0.2">
      <c r="T8094" s="11"/>
      <c r="U8094" s="11"/>
    </row>
    <row r="8095" spans="20:21" x14ac:dyDescent="0.2">
      <c r="T8095" s="11"/>
      <c r="U8095" s="11"/>
    </row>
    <row r="8096" spans="20:21" x14ac:dyDescent="0.2">
      <c r="T8096" s="11"/>
      <c r="U8096" s="11"/>
    </row>
    <row r="8097" spans="20:21" x14ac:dyDescent="0.2">
      <c r="T8097" s="11"/>
      <c r="U8097" s="11"/>
    </row>
    <row r="8098" spans="20:21" x14ac:dyDescent="0.2">
      <c r="T8098" s="11"/>
      <c r="U8098" s="11"/>
    </row>
    <row r="8099" spans="20:21" x14ac:dyDescent="0.2">
      <c r="T8099" s="11"/>
      <c r="U8099" s="11"/>
    </row>
    <row r="8100" spans="20:21" x14ac:dyDescent="0.2">
      <c r="T8100" s="11"/>
      <c r="U8100" s="11"/>
    </row>
    <row r="8101" spans="20:21" x14ac:dyDescent="0.2">
      <c r="T8101" s="11"/>
      <c r="U8101" s="11"/>
    </row>
    <row r="8102" spans="20:21" x14ac:dyDescent="0.2">
      <c r="T8102" s="11"/>
      <c r="U8102" s="11"/>
    </row>
    <row r="8103" spans="20:21" x14ac:dyDescent="0.2">
      <c r="T8103" s="11"/>
      <c r="U8103" s="11"/>
    </row>
    <row r="8104" spans="20:21" x14ac:dyDescent="0.2">
      <c r="T8104" s="11"/>
      <c r="U8104" s="11"/>
    </row>
    <row r="8105" spans="20:21" x14ac:dyDescent="0.2">
      <c r="T8105" s="11"/>
      <c r="U8105" s="11"/>
    </row>
    <row r="8106" spans="20:21" x14ac:dyDescent="0.2">
      <c r="T8106" s="11"/>
      <c r="U8106" s="11"/>
    </row>
    <row r="8107" spans="20:21" x14ac:dyDescent="0.2">
      <c r="T8107" s="11"/>
      <c r="U8107" s="11"/>
    </row>
    <row r="8108" spans="20:21" x14ac:dyDescent="0.2">
      <c r="T8108" s="11"/>
      <c r="U8108" s="11"/>
    </row>
    <row r="8109" spans="20:21" x14ac:dyDescent="0.2">
      <c r="T8109" s="11"/>
      <c r="U8109" s="11"/>
    </row>
    <row r="8110" spans="20:21" x14ac:dyDescent="0.2">
      <c r="T8110" s="11"/>
      <c r="U8110" s="11"/>
    </row>
    <row r="8111" spans="20:21" x14ac:dyDescent="0.2">
      <c r="T8111" s="11"/>
      <c r="U8111" s="11"/>
    </row>
    <row r="8112" spans="20:21" x14ac:dyDescent="0.2">
      <c r="T8112" s="11"/>
      <c r="U8112" s="11"/>
    </row>
    <row r="8113" spans="20:21" x14ac:dyDescent="0.2">
      <c r="T8113" s="11"/>
      <c r="U8113" s="11"/>
    </row>
    <row r="8114" spans="20:21" x14ac:dyDescent="0.2">
      <c r="T8114" s="11"/>
      <c r="U8114" s="11"/>
    </row>
    <row r="8115" spans="20:21" x14ac:dyDescent="0.2">
      <c r="T8115" s="11"/>
      <c r="U8115" s="11"/>
    </row>
    <row r="8116" spans="20:21" x14ac:dyDescent="0.2">
      <c r="T8116" s="11"/>
      <c r="U8116" s="11"/>
    </row>
    <row r="8117" spans="20:21" x14ac:dyDescent="0.2">
      <c r="T8117" s="11"/>
      <c r="U8117" s="11"/>
    </row>
    <row r="8118" spans="20:21" x14ac:dyDescent="0.2">
      <c r="T8118" s="11"/>
      <c r="U8118" s="11"/>
    </row>
    <row r="8119" spans="20:21" x14ac:dyDescent="0.2">
      <c r="T8119" s="11"/>
      <c r="U8119" s="11"/>
    </row>
    <row r="8120" spans="20:21" x14ac:dyDescent="0.2">
      <c r="T8120" s="11"/>
      <c r="U8120" s="11"/>
    </row>
    <row r="8121" spans="20:21" x14ac:dyDescent="0.2">
      <c r="T8121" s="11"/>
      <c r="U8121" s="11"/>
    </row>
    <row r="8122" spans="20:21" x14ac:dyDescent="0.2">
      <c r="T8122" s="11"/>
      <c r="U8122" s="11"/>
    </row>
    <row r="8123" spans="20:21" x14ac:dyDescent="0.2">
      <c r="T8123" s="11"/>
      <c r="U8123" s="11"/>
    </row>
    <row r="8124" spans="20:21" x14ac:dyDescent="0.2">
      <c r="T8124" s="11"/>
      <c r="U8124" s="11"/>
    </row>
    <row r="8125" spans="20:21" x14ac:dyDescent="0.2">
      <c r="T8125" s="11"/>
      <c r="U8125" s="11"/>
    </row>
    <row r="8126" spans="20:21" x14ac:dyDescent="0.2">
      <c r="T8126" s="11"/>
      <c r="U8126" s="11"/>
    </row>
    <row r="8127" spans="20:21" x14ac:dyDescent="0.2">
      <c r="T8127" s="11"/>
      <c r="U8127" s="11"/>
    </row>
    <row r="8128" spans="20:21" x14ac:dyDescent="0.2">
      <c r="T8128" s="11"/>
      <c r="U8128" s="11"/>
    </row>
    <row r="8129" spans="20:21" x14ac:dyDescent="0.2">
      <c r="T8129" s="11"/>
      <c r="U8129" s="11"/>
    </row>
    <row r="8130" spans="20:21" x14ac:dyDescent="0.2">
      <c r="T8130" s="11"/>
      <c r="U8130" s="11"/>
    </row>
    <row r="8131" spans="20:21" x14ac:dyDescent="0.2">
      <c r="T8131" s="11"/>
      <c r="U8131" s="11"/>
    </row>
    <row r="8132" spans="20:21" x14ac:dyDescent="0.2">
      <c r="T8132" s="11"/>
      <c r="U8132" s="11"/>
    </row>
    <row r="8133" spans="20:21" x14ac:dyDescent="0.2">
      <c r="T8133" s="11"/>
      <c r="U8133" s="11"/>
    </row>
    <row r="8134" spans="20:21" x14ac:dyDescent="0.2">
      <c r="T8134" s="11"/>
      <c r="U8134" s="11"/>
    </row>
    <row r="8135" spans="20:21" x14ac:dyDescent="0.2">
      <c r="T8135" s="11"/>
      <c r="U8135" s="11"/>
    </row>
    <row r="8136" spans="20:21" x14ac:dyDescent="0.2">
      <c r="T8136" s="11"/>
      <c r="U8136" s="11"/>
    </row>
    <row r="8137" spans="20:21" x14ac:dyDescent="0.2">
      <c r="T8137" s="11"/>
      <c r="U8137" s="11"/>
    </row>
    <row r="8138" spans="20:21" x14ac:dyDescent="0.2">
      <c r="T8138" s="11"/>
      <c r="U8138" s="11"/>
    </row>
    <row r="8139" spans="20:21" x14ac:dyDescent="0.2">
      <c r="T8139" s="11"/>
      <c r="U8139" s="11"/>
    </row>
    <row r="8140" spans="20:21" x14ac:dyDescent="0.2">
      <c r="T8140" s="11"/>
      <c r="U8140" s="11"/>
    </row>
    <row r="8141" spans="20:21" x14ac:dyDescent="0.2">
      <c r="T8141" s="11"/>
      <c r="U8141" s="11"/>
    </row>
    <row r="8142" spans="20:21" x14ac:dyDescent="0.2">
      <c r="T8142" s="11"/>
      <c r="U8142" s="11"/>
    </row>
    <row r="8143" spans="20:21" x14ac:dyDescent="0.2">
      <c r="T8143" s="11"/>
      <c r="U8143" s="11"/>
    </row>
    <row r="8144" spans="20:21" x14ac:dyDescent="0.2">
      <c r="T8144" s="11"/>
      <c r="U8144" s="11"/>
    </row>
    <row r="8145" spans="20:21" x14ac:dyDescent="0.2">
      <c r="T8145" s="11"/>
      <c r="U8145" s="11"/>
    </row>
    <row r="8146" spans="20:21" x14ac:dyDescent="0.2">
      <c r="T8146" s="11"/>
      <c r="U8146" s="11"/>
    </row>
    <row r="8147" spans="20:21" x14ac:dyDescent="0.2">
      <c r="T8147" s="11"/>
      <c r="U8147" s="11"/>
    </row>
    <row r="8148" spans="20:21" x14ac:dyDescent="0.2">
      <c r="T8148" s="11"/>
      <c r="U8148" s="11"/>
    </row>
    <row r="8149" spans="20:21" x14ac:dyDescent="0.2">
      <c r="T8149" s="11"/>
      <c r="U8149" s="11"/>
    </row>
    <row r="8150" spans="20:21" x14ac:dyDescent="0.2">
      <c r="T8150" s="11"/>
      <c r="U8150" s="11"/>
    </row>
    <row r="8151" spans="20:21" x14ac:dyDescent="0.2">
      <c r="T8151" s="11"/>
      <c r="U8151" s="11"/>
    </row>
    <row r="8152" spans="20:21" x14ac:dyDescent="0.2">
      <c r="T8152" s="11"/>
      <c r="U8152" s="11"/>
    </row>
    <row r="8153" spans="20:21" x14ac:dyDescent="0.2">
      <c r="T8153" s="11"/>
      <c r="U8153" s="11"/>
    </row>
    <row r="8154" spans="20:21" x14ac:dyDescent="0.2">
      <c r="T8154" s="11"/>
      <c r="U8154" s="11"/>
    </row>
    <row r="8155" spans="20:21" x14ac:dyDescent="0.2">
      <c r="T8155" s="11"/>
      <c r="U8155" s="11"/>
    </row>
    <row r="8156" spans="20:21" x14ac:dyDescent="0.2">
      <c r="T8156" s="11"/>
      <c r="U8156" s="11"/>
    </row>
    <row r="8157" spans="20:21" x14ac:dyDescent="0.2">
      <c r="T8157" s="11"/>
      <c r="U8157" s="11"/>
    </row>
    <row r="8158" spans="20:21" x14ac:dyDescent="0.2">
      <c r="T8158" s="11"/>
      <c r="U8158" s="11"/>
    </row>
    <row r="8159" spans="20:21" x14ac:dyDescent="0.2">
      <c r="T8159" s="11"/>
      <c r="U8159" s="11"/>
    </row>
    <row r="8160" spans="20:21" x14ac:dyDescent="0.2">
      <c r="T8160" s="11"/>
      <c r="U8160" s="11"/>
    </row>
    <row r="8161" spans="20:21" x14ac:dyDescent="0.2">
      <c r="T8161" s="11"/>
      <c r="U8161" s="11"/>
    </row>
    <row r="8162" spans="20:21" x14ac:dyDescent="0.2">
      <c r="T8162" s="11"/>
      <c r="U8162" s="11"/>
    </row>
    <row r="8163" spans="20:21" x14ac:dyDescent="0.2">
      <c r="T8163" s="11"/>
      <c r="U8163" s="11"/>
    </row>
    <row r="8164" spans="20:21" x14ac:dyDescent="0.2">
      <c r="T8164" s="11"/>
      <c r="U8164" s="11"/>
    </row>
    <row r="8165" spans="20:21" x14ac:dyDescent="0.2">
      <c r="T8165" s="11"/>
      <c r="U8165" s="11"/>
    </row>
    <row r="8166" spans="20:21" x14ac:dyDescent="0.2">
      <c r="T8166" s="11"/>
      <c r="U8166" s="11"/>
    </row>
    <row r="8167" spans="20:21" x14ac:dyDescent="0.2">
      <c r="T8167" s="11"/>
      <c r="U8167" s="11"/>
    </row>
    <row r="8168" spans="20:21" x14ac:dyDescent="0.2">
      <c r="T8168" s="11"/>
      <c r="U8168" s="11"/>
    </row>
    <row r="8169" spans="20:21" x14ac:dyDescent="0.2">
      <c r="T8169" s="11"/>
      <c r="U8169" s="11"/>
    </row>
    <row r="8170" spans="20:21" x14ac:dyDescent="0.2">
      <c r="T8170" s="11"/>
      <c r="U8170" s="11"/>
    </row>
    <row r="8171" spans="20:21" x14ac:dyDescent="0.2">
      <c r="T8171" s="11"/>
      <c r="U8171" s="11"/>
    </row>
    <row r="8172" spans="20:21" x14ac:dyDescent="0.2">
      <c r="T8172" s="11"/>
      <c r="U8172" s="11"/>
    </row>
    <row r="8173" spans="20:21" x14ac:dyDescent="0.2">
      <c r="T8173" s="11"/>
      <c r="U8173" s="11"/>
    </row>
    <row r="8174" spans="20:21" x14ac:dyDescent="0.2">
      <c r="T8174" s="11"/>
      <c r="U8174" s="11"/>
    </row>
    <row r="8175" spans="20:21" x14ac:dyDescent="0.2">
      <c r="T8175" s="11"/>
      <c r="U8175" s="11"/>
    </row>
    <row r="8176" spans="20:21" x14ac:dyDescent="0.2">
      <c r="T8176" s="11"/>
      <c r="U8176" s="11"/>
    </row>
    <row r="8177" spans="20:21" x14ac:dyDescent="0.2">
      <c r="T8177" s="11"/>
      <c r="U8177" s="11"/>
    </row>
    <row r="8178" spans="20:21" x14ac:dyDescent="0.2">
      <c r="T8178" s="11"/>
      <c r="U8178" s="11"/>
    </row>
    <row r="8179" spans="20:21" x14ac:dyDescent="0.2">
      <c r="T8179" s="11"/>
      <c r="U8179" s="11"/>
    </row>
    <row r="8180" spans="20:21" x14ac:dyDescent="0.2">
      <c r="T8180" s="11"/>
      <c r="U8180" s="11"/>
    </row>
    <row r="8181" spans="20:21" x14ac:dyDescent="0.2">
      <c r="T8181" s="11"/>
      <c r="U8181" s="11"/>
    </row>
    <row r="8182" spans="20:21" x14ac:dyDescent="0.2">
      <c r="T8182" s="11"/>
      <c r="U8182" s="11"/>
    </row>
    <row r="8183" spans="20:21" x14ac:dyDescent="0.2">
      <c r="T8183" s="11"/>
      <c r="U8183" s="11"/>
    </row>
    <row r="8184" spans="20:21" x14ac:dyDescent="0.2">
      <c r="T8184" s="11"/>
      <c r="U8184" s="11"/>
    </row>
    <row r="8185" spans="20:21" x14ac:dyDescent="0.2">
      <c r="T8185" s="11"/>
      <c r="U8185" s="11"/>
    </row>
    <row r="8186" spans="20:21" x14ac:dyDescent="0.2">
      <c r="T8186" s="11"/>
      <c r="U8186" s="11"/>
    </row>
    <row r="8187" spans="20:21" x14ac:dyDescent="0.2">
      <c r="T8187" s="11"/>
      <c r="U8187" s="11"/>
    </row>
    <row r="8188" spans="20:21" x14ac:dyDescent="0.2">
      <c r="T8188" s="11"/>
      <c r="U8188" s="11"/>
    </row>
    <row r="8189" spans="20:21" x14ac:dyDescent="0.2">
      <c r="T8189" s="11"/>
      <c r="U8189" s="11"/>
    </row>
    <row r="8190" spans="20:21" x14ac:dyDescent="0.2">
      <c r="T8190" s="11"/>
      <c r="U8190" s="11"/>
    </row>
    <row r="8191" spans="20:21" x14ac:dyDescent="0.2">
      <c r="T8191" s="11"/>
      <c r="U8191" s="11"/>
    </row>
    <row r="8192" spans="20:21" x14ac:dyDescent="0.2">
      <c r="T8192" s="11"/>
      <c r="U8192" s="11"/>
    </row>
    <row r="8193" spans="20:21" x14ac:dyDescent="0.2">
      <c r="T8193" s="11"/>
      <c r="U8193" s="11"/>
    </row>
    <row r="8194" spans="20:21" x14ac:dyDescent="0.2">
      <c r="T8194" s="11"/>
      <c r="U8194" s="11"/>
    </row>
    <row r="8195" spans="20:21" x14ac:dyDescent="0.2">
      <c r="T8195" s="11"/>
      <c r="U8195" s="11"/>
    </row>
    <row r="8196" spans="20:21" x14ac:dyDescent="0.2">
      <c r="T8196" s="11"/>
      <c r="U8196" s="11"/>
    </row>
    <row r="8197" spans="20:21" x14ac:dyDescent="0.2">
      <c r="T8197" s="11"/>
      <c r="U8197" s="11"/>
    </row>
    <row r="8198" spans="20:21" x14ac:dyDescent="0.2">
      <c r="T8198" s="11"/>
      <c r="U8198" s="11"/>
    </row>
    <row r="8199" spans="20:21" x14ac:dyDescent="0.2">
      <c r="T8199" s="11"/>
      <c r="U8199" s="11"/>
    </row>
    <row r="8200" spans="20:21" x14ac:dyDescent="0.2">
      <c r="T8200" s="11"/>
      <c r="U8200" s="11"/>
    </row>
    <row r="8201" spans="20:21" x14ac:dyDescent="0.2">
      <c r="T8201" s="11"/>
      <c r="U8201" s="11"/>
    </row>
    <row r="8202" spans="20:21" x14ac:dyDescent="0.2">
      <c r="T8202" s="11"/>
      <c r="U8202" s="11"/>
    </row>
    <row r="8203" spans="20:21" x14ac:dyDescent="0.2">
      <c r="T8203" s="11"/>
      <c r="U8203" s="11"/>
    </row>
    <row r="8204" spans="20:21" x14ac:dyDescent="0.2">
      <c r="T8204" s="11"/>
      <c r="U8204" s="11"/>
    </row>
    <row r="8205" spans="20:21" x14ac:dyDescent="0.2">
      <c r="T8205" s="11"/>
      <c r="U8205" s="11"/>
    </row>
    <row r="8206" spans="20:21" x14ac:dyDescent="0.2">
      <c r="T8206" s="11"/>
      <c r="U8206" s="11"/>
    </row>
    <row r="8207" spans="20:21" x14ac:dyDescent="0.2">
      <c r="T8207" s="11"/>
      <c r="U8207" s="11"/>
    </row>
    <row r="8208" spans="20:21" x14ac:dyDescent="0.2">
      <c r="T8208" s="11"/>
      <c r="U8208" s="11"/>
    </row>
    <row r="8209" spans="20:21" x14ac:dyDescent="0.2">
      <c r="T8209" s="11"/>
      <c r="U8209" s="11"/>
    </row>
    <row r="8210" spans="20:21" x14ac:dyDescent="0.2">
      <c r="T8210" s="11"/>
      <c r="U8210" s="11"/>
    </row>
    <row r="8211" spans="20:21" x14ac:dyDescent="0.2">
      <c r="T8211" s="11"/>
      <c r="U8211" s="11"/>
    </row>
    <row r="8212" spans="20:21" x14ac:dyDescent="0.2">
      <c r="T8212" s="11"/>
      <c r="U8212" s="11"/>
    </row>
    <row r="8213" spans="20:21" x14ac:dyDescent="0.2">
      <c r="T8213" s="11"/>
      <c r="U8213" s="11"/>
    </row>
    <row r="8214" spans="20:21" x14ac:dyDescent="0.2">
      <c r="T8214" s="11"/>
      <c r="U8214" s="11"/>
    </row>
    <row r="8215" spans="20:21" x14ac:dyDescent="0.2">
      <c r="T8215" s="11"/>
      <c r="U8215" s="11"/>
    </row>
    <row r="8216" spans="20:21" x14ac:dyDescent="0.2">
      <c r="T8216" s="11"/>
      <c r="U8216" s="11"/>
    </row>
    <row r="8217" spans="20:21" x14ac:dyDescent="0.2">
      <c r="T8217" s="11"/>
      <c r="U8217" s="11"/>
    </row>
    <row r="8218" spans="20:21" x14ac:dyDescent="0.2">
      <c r="T8218" s="11"/>
      <c r="U8218" s="11"/>
    </row>
    <row r="8219" spans="20:21" x14ac:dyDescent="0.2">
      <c r="T8219" s="11"/>
      <c r="U8219" s="11"/>
    </row>
    <row r="8220" spans="20:21" x14ac:dyDescent="0.2">
      <c r="T8220" s="11"/>
      <c r="U8220" s="11"/>
    </row>
    <row r="8221" spans="20:21" x14ac:dyDescent="0.2">
      <c r="T8221" s="11"/>
      <c r="U8221" s="11"/>
    </row>
    <row r="8222" spans="20:21" x14ac:dyDescent="0.2">
      <c r="T8222" s="11"/>
      <c r="U8222" s="11"/>
    </row>
    <row r="8223" spans="20:21" x14ac:dyDescent="0.2">
      <c r="T8223" s="11"/>
      <c r="U8223" s="11"/>
    </row>
    <row r="8224" spans="20:21" x14ac:dyDescent="0.2">
      <c r="T8224" s="11"/>
      <c r="U8224" s="11"/>
    </row>
    <row r="8225" spans="20:21" x14ac:dyDescent="0.2">
      <c r="T8225" s="11"/>
      <c r="U8225" s="11"/>
    </row>
    <row r="8226" spans="20:21" x14ac:dyDescent="0.2">
      <c r="T8226" s="11"/>
      <c r="U8226" s="11"/>
    </row>
    <row r="8227" spans="20:21" x14ac:dyDescent="0.2">
      <c r="T8227" s="11"/>
      <c r="U8227" s="11"/>
    </row>
    <row r="8228" spans="20:21" x14ac:dyDescent="0.2">
      <c r="T8228" s="11"/>
      <c r="U8228" s="11"/>
    </row>
    <row r="8229" spans="20:21" x14ac:dyDescent="0.2">
      <c r="T8229" s="11"/>
      <c r="U8229" s="11"/>
    </row>
    <row r="8230" spans="20:21" x14ac:dyDescent="0.2">
      <c r="T8230" s="11"/>
      <c r="U8230" s="11"/>
    </row>
    <row r="8231" spans="20:21" x14ac:dyDescent="0.2">
      <c r="T8231" s="11"/>
      <c r="U8231" s="11"/>
    </row>
    <row r="8232" spans="20:21" x14ac:dyDescent="0.2">
      <c r="T8232" s="11"/>
      <c r="U8232" s="11"/>
    </row>
    <row r="8233" spans="20:21" x14ac:dyDescent="0.2">
      <c r="T8233" s="11"/>
      <c r="U8233" s="11"/>
    </row>
    <row r="8234" spans="20:21" x14ac:dyDescent="0.2">
      <c r="T8234" s="11"/>
      <c r="U8234" s="11"/>
    </row>
    <row r="8235" spans="20:21" x14ac:dyDescent="0.2">
      <c r="T8235" s="11"/>
      <c r="U8235" s="11"/>
    </row>
    <row r="8236" spans="20:21" x14ac:dyDescent="0.2">
      <c r="T8236" s="11"/>
      <c r="U8236" s="11"/>
    </row>
    <row r="8237" spans="20:21" x14ac:dyDescent="0.2">
      <c r="T8237" s="11"/>
      <c r="U8237" s="11"/>
    </row>
    <row r="8238" spans="20:21" x14ac:dyDescent="0.2">
      <c r="T8238" s="11"/>
      <c r="U8238" s="11"/>
    </row>
    <row r="8239" spans="20:21" x14ac:dyDescent="0.2">
      <c r="T8239" s="11"/>
      <c r="U8239" s="11"/>
    </row>
    <row r="8240" spans="20:21" x14ac:dyDescent="0.2">
      <c r="T8240" s="11"/>
      <c r="U8240" s="11"/>
    </row>
    <row r="8241" spans="20:21" x14ac:dyDescent="0.2">
      <c r="T8241" s="11"/>
      <c r="U8241" s="11"/>
    </row>
    <row r="8242" spans="20:21" x14ac:dyDescent="0.2">
      <c r="T8242" s="11"/>
      <c r="U8242" s="11"/>
    </row>
    <row r="8243" spans="20:21" x14ac:dyDescent="0.2">
      <c r="T8243" s="11"/>
      <c r="U8243" s="11"/>
    </row>
    <row r="8244" spans="20:21" x14ac:dyDescent="0.2">
      <c r="T8244" s="11"/>
      <c r="U8244" s="11"/>
    </row>
    <row r="8245" spans="20:21" x14ac:dyDescent="0.2">
      <c r="T8245" s="11"/>
      <c r="U8245" s="11"/>
    </row>
    <row r="8246" spans="20:21" x14ac:dyDescent="0.2">
      <c r="T8246" s="11"/>
      <c r="U8246" s="11"/>
    </row>
    <row r="8247" spans="20:21" x14ac:dyDescent="0.2">
      <c r="T8247" s="11"/>
      <c r="U8247" s="11"/>
    </row>
    <row r="8248" spans="20:21" x14ac:dyDescent="0.2">
      <c r="T8248" s="11"/>
      <c r="U8248" s="11"/>
    </row>
    <row r="8249" spans="20:21" x14ac:dyDescent="0.2">
      <c r="T8249" s="11"/>
      <c r="U8249" s="11"/>
    </row>
    <row r="8250" spans="20:21" x14ac:dyDescent="0.2">
      <c r="T8250" s="11"/>
      <c r="U8250" s="11"/>
    </row>
    <row r="8251" spans="20:21" x14ac:dyDescent="0.2">
      <c r="T8251" s="11"/>
      <c r="U8251" s="11"/>
    </row>
    <row r="8252" spans="20:21" x14ac:dyDescent="0.2">
      <c r="T8252" s="11"/>
      <c r="U8252" s="11"/>
    </row>
    <row r="8253" spans="20:21" x14ac:dyDescent="0.2">
      <c r="T8253" s="11"/>
      <c r="U8253" s="11"/>
    </row>
    <row r="8254" spans="20:21" x14ac:dyDescent="0.2">
      <c r="T8254" s="11"/>
      <c r="U8254" s="11"/>
    </row>
    <row r="8255" spans="20:21" x14ac:dyDescent="0.2">
      <c r="T8255" s="11"/>
      <c r="U8255" s="11"/>
    </row>
    <row r="8256" spans="20:21" x14ac:dyDescent="0.2">
      <c r="T8256" s="11"/>
      <c r="U8256" s="11"/>
    </row>
    <row r="8257" spans="20:21" x14ac:dyDescent="0.2">
      <c r="T8257" s="11"/>
      <c r="U8257" s="11"/>
    </row>
    <row r="8258" spans="20:21" x14ac:dyDescent="0.2">
      <c r="T8258" s="11"/>
      <c r="U8258" s="11"/>
    </row>
    <row r="8259" spans="20:21" x14ac:dyDescent="0.2">
      <c r="T8259" s="11"/>
      <c r="U8259" s="11"/>
    </row>
    <row r="8260" spans="20:21" x14ac:dyDescent="0.2">
      <c r="T8260" s="11"/>
      <c r="U8260" s="11"/>
    </row>
    <row r="8261" spans="20:21" x14ac:dyDescent="0.2">
      <c r="T8261" s="11"/>
      <c r="U8261" s="11"/>
    </row>
    <row r="8262" spans="20:21" x14ac:dyDescent="0.2">
      <c r="T8262" s="11"/>
      <c r="U8262" s="11"/>
    </row>
    <row r="8263" spans="20:21" x14ac:dyDescent="0.2">
      <c r="T8263" s="11"/>
      <c r="U8263" s="11"/>
    </row>
    <row r="8264" spans="20:21" x14ac:dyDescent="0.2">
      <c r="T8264" s="11"/>
      <c r="U8264" s="11"/>
    </row>
    <row r="8265" spans="20:21" x14ac:dyDescent="0.2">
      <c r="T8265" s="11"/>
      <c r="U8265" s="11"/>
    </row>
    <row r="8266" spans="20:21" x14ac:dyDescent="0.2">
      <c r="T8266" s="11"/>
      <c r="U8266" s="11"/>
    </row>
    <row r="8267" spans="20:21" x14ac:dyDescent="0.2">
      <c r="T8267" s="11"/>
      <c r="U8267" s="11"/>
    </row>
    <row r="8268" spans="20:21" x14ac:dyDescent="0.2">
      <c r="T8268" s="11"/>
      <c r="U8268" s="11"/>
    </row>
    <row r="8269" spans="20:21" x14ac:dyDescent="0.2">
      <c r="T8269" s="11"/>
      <c r="U8269" s="11"/>
    </row>
    <row r="8270" spans="20:21" x14ac:dyDescent="0.2">
      <c r="T8270" s="11"/>
      <c r="U8270" s="11"/>
    </row>
    <row r="8271" spans="20:21" x14ac:dyDescent="0.2">
      <c r="T8271" s="11"/>
      <c r="U8271" s="11"/>
    </row>
    <row r="8272" spans="20:21" x14ac:dyDescent="0.2">
      <c r="T8272" s="11"/>
      <c r="U8272" s="11"/>
    </row>
    <row r="8273" spans="20:21" x14ac:dyDescent="0.2">
      <c r="T8273" s="11"/>
      <c r="U8273" s="11"/>
    </row>
    <row r="8274" spans="20:21" x14ac:dyDescent="0.2">
      <c r="T8274" s="11"/>
      <c r="U8274" s="11"/>
    </row>
    <row r="8275" spans="20:21" x14ac:dyDescent="0.2">
      <c r="T8275" s="11"/>
      <c r="U8275" s="11"/>
    </row>
    <row r="8276" spans="20:21" x14ac:dyDescent="0.2">
      <c r="T8276" s="11"/>
      <c r="U8276" s="11"/>
    </row>
    <row r="8277" spans="20:21" x14ac:dyDescent="0.2">
      <c r="T8277" s="11"/>
      <c r="U8277" s="11"/>
    </row>
    <row r="8278" spans="20:21" x14ac:dyDescent="0.2">
      <c r="T8278" s="11"/>
      <c r="U8278" s="11"/>
    </row>
    <row r="8279" spans="20:21" x14ac:dyDescent="0.2">
      <c r="T8279" s="11"/>
      <c r="U8279" s="11"/>
    </row>
    <row r="8280" spans="20:21" x14ac:dyDescent="0.2">
      <c r="T8280" s="11"/>
      <c r="U8280" s="11"/>
    </row>
    <row r="8281" spans="20:21" x14ac:dyDescent="0.2">
      <c r="T8281" s="11"/>
      <c r="U8281" s="11"/>
    </row>
    <row r="8282" spans="20:21" x14ac:dyDescent="0.2">
      <c r="T8282" s="11"/>
      <c r="U8282" s="11"/>
    </row>
    <row r="8283" spans="20:21" x14ac:dyDescent="0.2">
      <c r="T8283" s="11"/>
      <c r="U8283" s="11"/>
    </row>
    <row r="8284" spans="20:21" x14ac:dyDescent="0.2">
      <c r="T8284" s="11"/>
      <c r="U8284" s="11"/>
    </row>
    <row r="8285" spans="20:21" x14ac:dyDescent="0.2">
      <c r="T8285" s="11"/>
      <c r="U8285" s="11"/>
    </row>
    <row r="8286" spans="20:21" x14ac:dyDescent="0.2">
      <c r="T8286" s="11"/>
      <c r="U8286" s="11"/>
    </row>
    <row r="8287" spans="20:21" x14ac:dyDescent="0.2">
      <c r="T8287" s="11"/>
      <c r="U8287" s="11"/>
    </row>
    <row r="8288" spans="20:21" x14ac:dyDescent="0.2">
      <c r="T8288" s="11"/>
      <c r="U8288" s="11"/>
    </row>
    <row r="8289" spans="20:21" x14ac:dyDescent="0.2">
      <c r="T8289" s="11"/>
      <c r="U8289" s="11"/>
    </row>
    <row r="8290" spans="20:21" x14ac:dyDescent="0.2">
      <c r="T8290" s="11"/>
      <c r="U8290" s="11"/>
    </row>
    <row r="8291" spans="20:21" x14ac:dyDescent="0.2">
      <c r="T8291" s="11"/>
      <c r="U8291" s="11"/>
    </row>
    <row r="8292" spans="20:21" x14ac:dyDescent="0.2">
      <c r="T8292" s="11"/>
      <c r="U8292" s="11"/>
    </row>
    <row r="8293" spans="20:21" x14ac:dyDescent="0.2">
      <c r="T8293" s="11"/>
      <c r="U8293" s="11"/>
    </row>
    <row r="8294" spans="20:21" x14ac:dyDescent="0.2">
      <c r="T8294" s="11"/>
      <c r="U8294" s="11"/>
    </row>
    <row r="8295" spans="20:21" x14ac:dyDescent="0.2">
      <c r="T8295" s="11"/>
      <c r="U8295" s="11"/>
    </row>
    <row r="8296" spans="20:21" x14ac:dyDescent="0.2">
      <c r="T8296" s="11"/>
      <c r="U8296" s="11"/>
    </row>
    <row r="8297" spans="20:21" x14ac:dyDescent="0.2">
      <c r="T8297" s="11"/>
      <c r="U8297" s="11"/>
    </row>
    <row r="8298" spans="20:21" x14ac:dyDescent="0.2">
      <c r="T8298" s="11"/>
      <c r="U8298" s="11"/>
    </row>
    <row r="8299" spans="20:21" x14ac:dyDescent="0.2">
      <c r="T8299" s="11"/>
      <c r="U8299" s="11"/>
    </row>
    <row r="8300" spans="20:21" x14ac:dyDescent="0.2">
      <c r="T8300" s="11"/>
      <c r="U8300" s="11"/>
    </row>
    <row r="8301" spans="20:21" x14ac:dyDescent="0.2">
      <c r="T8301" s="11"/>
      <c r="U8301" s="11"/>
    </row>
    <row r="8302" spans="20:21" x14ac:dyDescent="0.2">
      <c r="T8302" s="11"/>
      <c r="U8302" s="11"/>
    </row>
    <row r="8303" spans="20:21" x14ac:dyDescent="0.2">
      <c r="T8303" s="11"/>
      <c r="U8303" s="11"/>
    </row>
    <row r="8304" spans="20:21" x14ac:dyDescent="0.2">
      <c r="T8304" s="11"/>
      <c r="U8304" s="11"/>
    </row>
    <row r="8305" spans="20:21" x14ac:dyDescent="0.2">
      <c r="T8305" s="11"/>
      <c r="U8305" s="11"/>
    </row>
    <row r="8306" spans="20:21" x14ac:dyDescent="0.2">
      <c r="T8306" s="11"/>
      <c r="U8306" s="11"/>
    </row>
    <row r="8307" spans="20:21" x14ac:dyDescent="0.2">
      <c r="T8307" s="11"/>
      <c r="U8307" s="11"/>
    </row>
    <row r="8308" spans="20:21" x14ac:dyDescent="0.2">
      <c r="T8308" s="11"/>
      <c r="U8308" s="11"/>
    </row>
    <row r="8309" spans="20:21" x14ac:dyDescent="0.2">
      <c r="T8309" s="11"/>
      <c r="U8309" s="11"/>
    </row>
    <row r="8310" spans="20:21" x14ac:dyDescent="0.2">
      <c r="T8310" s="11"/>
      <c r="U8310" s="11"/>
    </row>
    <row r="8311" spans="20:21" x14ac:dyDescent="0.2">
      <c r="T8311" s="11"/>
      <c r="U8311" s="11"/>
    </row>
    <row r="8312" spans="20:21" x14ac:dyDescent="0.2">
      <c r="T8312" s="11"/>
      <c r="U8312" s="11"/>
    </row>
    <row r="8313" spans="20:21" x14ac:dyDescent="0.2">
      <c r="T8313" s="11"/>
      <c r="U8313" s="11"/>
    </row>
    <row r="8314" spans="20:21" x14ac:dyDescent="0.2">
      <c r="T8314" s="11"/>
      <c r="U8314" s="11"/>
    </row>
    <row r="8315" spans="20:21" x14ac:dyDescent="0.2">
      <c r="T8315" s="11"/>
      <c r="U8315" s="11"/>
    </row>
    <row r="8316" spans="20:21" x14ac:dyDescent="0.2">
      <c r="T8316" s="11"/>
      <c r="U8316" s="11"/>
    </row>
    <row r="8317" spans="20:21" x14ac:dyDescent="0.2">
      <c r="T8317" s="11"/>
      <c r="U8317" s="11"/>
    </row>
    <row r="8318" spans="20:21" x14ac:dyDescent="0.2">
      <c r="T8318" s="11"/>
      <c r="U8318" s="11"/>
    </row>
    <row r="8319" spans="20:21" x14ac:dyDescent="0.2">
      <c r="T8319" s="11"/>
      <c r="U8319" s="11"/>
    </row>
    <row r="8320" spans="20:21" x14ac:dyDescent="0.2">
      <c r="T8320" s="11"/>
      <c r="U8320" s="11"/>
    </row>
    <row r="8321" spans="20:21" x14ac:dyDescent="0.2">
      <c r="T8321" s="11"/>
      <c r="U8321" s="11"/>
    </row>
    <row r="8322" spans="20:21" x14ac:dyDescent="0.2">
      <c r="T8322" s="11"/>
      <c r="U8322" s="11"/>
    </row>
    <row r="8323" spans="20:21" x14ac:dyDescent="0.2">
      <c r="T8323" s="11"/>
      <c r="U8323" s="11"/>
    </row>
    <row r="8324" spans="20:21" x14ac:dyDescent="0.2">
      <c r="T8324" s="11"/>
      <c r="U8324" s="11"/>
    </row>
    <row r="8325" spans="20:21" x14ac:dyDescent="0.2">
      <c r="T8325" s="11"/>
      <c r="U8325" s="11"/>
    </row>
    <row r="8326" spans="20:21" x14ac:dyDescent="0.2">
      <c r="T8326" s="11"/>
      <c r="U8326" s="11"/>
    </row>
    <row r="8327" spans="20:21" x14ac:dyDescent="0.2">
      <c r="T8327" s="11"/>
      <c r="U8327" s="11"/>
    </row>
    <row r="8328" spans="20:21" x14ac:dyDescent="0.2">
      <c r="T8328" s="11"/>
      <c r="U8328" s="11"/>
    </row>
    <row r="8329" spans="20:21" x14ac:dyDescent="0.2">
      <c r="T8329" s="11"/>
      <c r="U8329" s="11"/>
    </row>
    <row r="8330" spans="20:21" x14ac:dyDescent="0.2">
      <c r="T8330" s="11"/>
      <c r="U8330" s="11"/>
    </row>
    <row r="8331" spans="20:21" x14ac:dyDescent="0.2">
      <c r="T8331" s="11"/>
      <c r="U8331" s="11"/>
    </row>
    <row r="8332" spans="20:21" x14ac:dyDescent="0.2">
      <c r="T8332" s="11"/>
      <c r="U8332" s="11"/>
    </row>
    <row r="8333" spans="20:21" x14ac:dyDescent="0.2">
      <c r="T8333" s="11"/>
      <c r="U8333" s="11"/>
    </row>
    <row r="8334" spans="20:21" x14ac:dyDescent="0.2">
      <c r="T8334" s="11"/>
      <c r="U8334" s="11"/>
    </row>
    <row r="8335" spans="20:21" x14ac:dyDescent="0.2">
      <c r="T8335" s="11"/>
      <c r="U8335" s="11"/>
    </row>
    <row r="8336" spans="20:21" x14ac:dyDescent="0.2">
      <c r="T8336" s="11"/>
      <c r="U8336" s="11"/>
    </row>
    <row r="8337" spans="20:21" x14ac:dyDescent="0.2">
      <c r="T8337" s="11"/>
      <c r="U8337" s="11"/>
    </row>
    <row r="8338" spans="20:21" x14ac:dyDescent="0.2">
      <c r="T8338" s="11"/>
      <c r="U8338" s="11"/>
    </row>
    <row r="8339" spans="20:21" x14ac:dyDescent="0.2">
      <c r="T8339" s="11"/>
      <c r="U8339" s="11"/>
    </row>
    <row r="8340" spans="20:21" x14ac:dyDescent="0.2">
      <c r="T8340" s="11"/>
      <c r="U8340" s="11"/>
    </row>
    <row r="8341" spans="20:21" x14ac:dyDescent="0.2">
      <c r="T8341" s="11"/>
      <c r="U8341" s="11"/>
    </row>
    <row r="8342" spans="20:21" x14ac:dyDescent="0.2">
      <c r="T8342" s="11"/>
      <c r="U8342" s="11"/>
    </row>
    <row r="8343" spans="20:21" x14ac:dyDescent="0.2">
      <c r="T8343" s="11"/>
      <c r="U8343" s="11"/>
    </row>
    <row r="8344" spans="20:21" x14ac:dyDescent="0.2">
      <c r="T8344" s="11"/>
      <c r="U8344" s="11"/>
    </row>
    <row r="8345" spans="20:21" x14ac:dyDescent="0.2">
      <c r="T8345" s="11"/>
      <c r="U8345" s="11"/>
    </row>
    <row r="8346" spans="20:21" x14ac:dyDescent="0.2">
      <c r="T8346" s="11"/>
      <c r="U8346" s="11"/>
    </row>
    <row r="8347" spans="20:21" x14ac:dyDescent="0.2">
      <c r="T8347" s="11"/>
      <c r="U8347" s="11"/>
    </row>
    <row r="8348" spans="20:21" x14ac:dyDescent="0.2">
      <c r="T8348" s="11"/>
      <c r="U8348" s="11"/>
    </row>
    <row r="8349" spans="20:21" x14ac:dyDescent="0.2">
      <c r="T8349" s="11"/>
      <c r="U8349" s="11"/>
    </row>
    <row r="8350" spans="20:21" x14ac:dyDescent="0.2">
      <c r="T8350" s="11"/>
      <c r="U8350" s="11"/>
    </row>
    <row r="8351" spans="20:21" x14ac:dyDescent="0.2">
      <c r="T8351" s="11"/>
      <c r="U8351" s="11"/>
    </row>
    <row r="8352" spans="20:21" x14ac:dyDescent="0.2">
      <c r="T8352" s="11"/>
      <c r="U8352" s="11"/>
    </row>
    <row r="8353" spans="20:21" x14ac:dyDescent="0.2">
      <c r="T8353" s="11"/>
      <c r="U8353" s="11"/>
    </row>
    <row r="8354" spans="20:21" x14ac:dyDescent="0.2">
      <c r="T8354" s="11"/>
      <c r="U8354" s="11"/>
    </row>
    <row r="8355" spans="20:21" x14ac:dyDescent="0.2">
      <c r="T8355" s="11"/>
      <c r="U8355" s="11"/>
    </row>
    <row r="8356" spans="20:21" x14ac:dyDescent="0.2">
      <c r="T8356" s="11"/>
      <c r="U8356" s="11"/>
    </row>
    <row r="8357" spans="20:21" x14ac:dyDescent="0.2">
      <c r="T8357" s="11"/>
      <c r="U8357" s="11"/>
    </row>
    <row r="8358" spans="20:21" x14ac:dyDescent="0.2">
      <c r="T8358" s="11"/>
      <c r="U8358" s="11"/>
    </row>
    <row r="8359" spans="20:21" x14ac:dyDescent="0.2">
      <c r="T8359" s="11"/>
      <c r="U8359" s="11"/>
    </row>
    <row r="8360" spans="20:21" x14ac:dyDescent="0.2">
      <c r="T8360" s="11"/>
      <c r="U8360" s="11"/>
    </row>
    <row r="8361" spans="20:21" x14ac:dyDescent="0.2">
      <c r="T8361" s="11"/>
      <c r="U8361" s="11"/>
    </row>
    <row r="8362" spans="20:21" x14ac:dyDescent="0.2">
      <c r="T8362" s="11"/>
      <c r="U8362" s="11"/>
    </row>
    <row r="8363" spans="20:21" x14ac:dyDescent="0.2">
      <c r="T8363" s="11"/>
      <c r="U8363" s="11"/>
    </row>
    <row r="8364" spans="20:21" x14ac:dyDescent="0.2">
      <c r="T8364" s="11"/>
      <c r="U8364" s="11"/>
    </row>
    <row r="8365" spans="20:21" x14ac:dyDescent="0.2">
      <c r="T8365" s="11"/>
      <c r="U8365" s="11"/>
    </row>
    <row r="8366" spans="20:21" x14ac:dyDescent="0.2">
      <c r="T8366" s="11"/>
      <c r="U8366" s="11"/>
    </row>
    <row r="8367" spans="20:21" x14ac:dyDescent="0.2">
      <c r="T8367" s="11"/>
      <c r="U8367" s="11"/>
    </row>
    <row r="8368" spans="20:21" x14ac:dyDescent="0.2">
      <c r="T8368" s="11"/>
      <c r="U8368" s="11"/>
    </row>
    <row r="8369" spans="20:21" x14ac:dyDescent="0.2">
      <c r="T8369" s="11"/>
      <c r="U8369" s="11"/>
    </row>
    <row r="8370" spans="20:21" x14ac:dyDescent="0.2">
      <c r="T8370" s="11"/>
      <c r="U8370" s="11"/>
    </row>
    <row r="8371" spans="20:21" x14ac:dyDescent="0.2">
      <c r="T8371" s="11"/>
      <c r="U8371" s="11"/>
    </row>
    <row r="8372" spans="20:21" x14ac:dyDescent="0.2">
      <c r="T8372" s="11"/>
      <c r="U8372" s="11"/>
    </row>
    <row r="8373" spans="20:21" x14ac:dyDescent="0.2">
      <c r="T8373" s="11"/>
      <c r="U8373" s="11"/>
    </row>
    <row r="8374" spans="20:21" x14ac:dyDescent="0.2">
      <c r="T8374" s="11"/>
      <c r="U8374" s="11"/>
    </row>
    <row r="8375" spans="20:21" x14ac:dyDescent="0.2">
      <c r="T8375" s="11"/>
      <c r="U8375" s="11"/>
    </row>
    <row r="8376" spans="20:21" x14ac:dyDescent="0.2">
      <c r="T8376" s="11"/>
      <c r="U8376" s="11"/>
    </row>
    <row r="8377" spans="20:21" x14ac:dyDescent="0.2">
      <c r="T8377" s="11"/>
      <c r="U8377" s="11"/>
    </row>
    <row r="8378" spans="20:21" x14ac:dyDescent="0.2">
      <c r="T8378" s="11"/>
      <c r="U8378" s="11"/>
    </row>
    <row r="8379" spans="20:21" x14ac:dyDescent="0.2">
      <c r="T8379" s="11"/>
      <c r="U8379" s="11"/>
    </row>
    <row r="8380" spans="20:21" x14ac:dyDescent="0.2">
      <c r="T8380" s="11"/>
      <c r="U8380" s="11"/>
    </row>
    <row r="8381" spans="20:21" x14ac:dyDescent="0.2">
      <c r="T8381" s="11"/>
      <c r="U8381" s="11"/>
    </row>
    <row r="8382" spans="20:21" x14ac:dyDescent="0.2">
      <c r="T8382" s="11"/>
      <c r="U8382" s="11"/>
    </row>
    <row r="8383" spans="20:21" x14ac:dyDescent="0.2">
      <c r="T8383" s="11"/>
      <c r="U8383" s="11"/>
    </row>
    <row r="8384" spans="20:21" x14ac:dyDescent="0.2">
      <c r="T8384" s="11"/>
      <c r="U8384" s="11"/>
    </row>
    <row r="8385" spans="20:21" x14ac:dyDescent="0.2">
      <c r="T8385" s="11"/>
      <c r="U8385" s="11"/>
    </row>
    <row r="8386" spans="20:21" x14ac:dyDescent="0.2">
      <c r="T8386" s="11"/>
      <c r="U8386" s="11"/>
    </row>
    <row r="8387" spans="20:21" x14ac:dyDescent="0.2">
      <c r="T8387" s="11"/>
      <c r="U8387" s="11"/>
    </row>
    <row r="8388" spans="20:21" x14ac:dyDescent="0.2">
      <c r="T8388" s="11"/>
      <c r="U8388" s="11"/>
    </row>
    <row r="8389" spans="20:21" x14ac:dyDescent="0.2">
      <c r="T8389" s="11"/>
      <c r="U8389" s="11"/>
    </row>
    <row r="8390" spans="20:21" x14ac:dyDescent="0.2">
      <c r="T8390" s="11"/>
      <c r="U8390" s="11"/>
    </row>
    <row r="8391" spans="20:21" x14ac:dyDescent="0.2">
      <c r="T8391" s="11"/>
      <c r="U8391" s="11"/>
    </row>
    <row r="8392" spans="20:21" x14ac:dyDescent="0.2">
      <c r="T8392" s="11"/>
      <c r="U8392" s="11"/>
    </row>
    <row r="8393" spans="20:21" x14ac:dyDescent="0.2">
      <c r="T8393" s="11"/>
      <c r="U8393" s="11"/>
    </row>
    <row r="8394" spans="20:21" x14ac:dyDescent="0.2">
      <c r="T8394" s="11"/>
      <c r="U8394" s="11"/>
    </row>
    <row r="8395" spans="20:21" x14ac:dyDescent="0.2">
      <c r="T8395" s="11"/>
      <c r="U8395" s="11"/>
    </row>
    <row r="8396" spans="20:21" x14ac:dyDescent="0.2">
      <c r="T8396" s="11"/>
      <c r="U8396" s="11"/>
    </row>
    <row r="8397" spans="20:21" x14ac:dyDescent="0.2">
      <c r="T8397" s="11"/>
      <c r="U8397" s="11"/>
    </row>
    <row r="8398" spans="20:21" x14ac:dyDescent="0.2">
      <c r="T8398" s="11"/>
      <c r="U8398" s="11"/>
    </row>
    <row r="8399" spans="20:21" x14ac:dyDescent="0.2">
      <c r="T8399" s="11"/>
      <c r="U8399" s="11"/>
    </row>
    <row r="8400" spans="20:21" x14ac:dyDescent="0.2">
      <c r="T8400" s="11"/>
      <c r="U8400" s="11"/>
    </row>
    <row r="8401" spans="20:21" x14ac:dyDescent="0.2">
      <c r="T8401" s="11"/>
      <c r="U8401" s="11"/>
    </row>
    <row r="8402" spans="20:21" x14ac:dyDescent="0.2">
      <c r="T8402" s="11"/>
      <c r="U8402" s="11"/>
    </row>
    <row r="8403" spans="20:21" x14ac:dyDescent="0.2">
      <c r="T8403" s="11"/>
      <c r="U8403" s="11"/>
    </row>
    <row r="8404" spans="20:21" x14ac:dyDescent="0.2">
      <c r="T8404" s="11"/>
      <c r="U8404" s="11"/>
    </row>
    <row r="8405" spans="20:21" x14ac:dyDescent="0.2">
      <c r="T8405" s="11"/>
      <c r="U8405" s="11"/>
    </row>
    <row r="8406" spans="20:21" x14ac:dyDescent="0.2">
      <c r="T8406" s="11"/>
      <c r="U8406" s="11"/>
    </row>
    <row r="8407" spans="20:21" x14ac:dyDescent="0.2">
      <c r="T8407" s="11"/>
      <c r="U8407" s="11"/>
    </row>
    <row r="8408" spans="20:21" x14ac:dyDescent="0.2">
      <c r="T8408" s="11"/>
      <c r="U8408" s="11"/>
    </row>
    <row r="8409" spans="20:21" x14ac:dyDescent="0.2">
      <c r="T8409" s="11"/>
      <c r="U8409" s="11"/>
    </row>
    <row r="8410" spans="20:21" x14ac:dyDescent="0.2">
      <c r="T8410" s="11"/>
      <c r="U8410" s="11"/>
    </row>
    <row r="8411" spans="20:21" x14ac:dyDescent="0.2">
      <c r="T8411" s="11"/>
      <c r="U8411" s="11"/>
    </row>
    <row r="8412" spans="20:21" x14ac:dyDescent="0.2">
      <c r="T8412" s="11"/>
      <c r="U8412" s="11"/>
    </row>
    <row r="8413" spans="20:21" x14ac:dyDescent="0.2">
      <c r="T8413" s="11"/>
      <c r="U8413" s="11"/>
    </row>
    <row r="8414" spans="20:21" x14ac:dyDescent="0.2">
      <c r="T8414" s="11"/>
      <c r="U8414" s="11"/>
    </row>
    <row r="8415" spans="20:21" x14ac:dyDescent="0.2">
      <c r="T8415" s="11"/>
      <c r="U8415" s="11"/>
    </row>
    <row r="8416" spans="20:21" x14ac:dyDescent="0.2">
      <c r="T8416" s="11"/>
      <c r="U8416" s="11"/>
    </row>
    <row r="8417" spans="20:21" x14ac:dyDescent="0.2">
      <c r="T8417" s="11"/>
      <c r="U8417" s="11"/>
    </row>
    <row r="8418" spans="20:21" x14ac:dyDescent="0.2">
      <c r="T8418" s="11"/>
      <c r="U8418" s="11"/>
    </row>
    <row r="8419" spans="20:21" x14ac:dyDescent="0.2">
      <c r="T8419" s="11"/>
      <c r="U8419" s="11"/>
    </row>
    <row r="8420" spans="20:21" x14ac:dyDescent="0.2">
      <c r="T8420" s="11"/>
      <c r="U8420" s="11"/>
    </row>
    <row r="8421" spans="20:21" x14ac:dyDescent="0.2">
      <c r="T8421" s="11"/>
      <c r="U8421" s="11"/>
    </row>
    <row r="8422" spans="20:21" x14ac:dyDescent="0.2">
      <c r="T8422" s="11"/>
      <c r="U8422" s="11"/>
    </row>
    <row r="8423" spans="20:21" x14ac:dyDescent="0.2">
      <c r="T8423" s="11"/>
      <c r="U8423" s="11"/>
    </row>
    <row r="8424" spans="20:21" x14ac:dyDescent="0.2">
      <c r="T8424" s="11"/>
      <c r="U8424" s="11"/>
    </row>
    <row r="8425" spans="20:21" x14ac:dyDescent="0.2">
      <c r="T8425" s="11"/>
      <c r="U8425" s="11"/>
    </row>
    <row r="8426" spans="20:21" x14ac:dyDescent="0.2">
      <c r="T8426" s="11"/>
      <c r="U8426" s="11"/>
    </row>
    <row r="8427" spans="20:21" x14ac:dyDescent="0.2">
      <c r="T8427" s="11"/>
      <c r="U8427" s="11"/>
    </row>
    <row r="8428" spans="20:21" x14ac:dyDescent="0.2">
      <c r="T8428" s="11"/>
      <c r="U8428" s="11"/>
    </row>
    <row r="8429" spans="20:21" x14ac:dyDescent="0.2">
      <c r="T8429" s="11"/>
      <c r="U8429" s="11"/>
    </row>
    <row r="8430" spans="20:21" x14ac:dyDescent="0.2">
      <c r="T8430" s="11"/>
      <c r="U8430" s="11"/>
    </row>
    <row r="8431" spans="20:21" x14ac:dyDescent="0.2">
      <c r="T8431" s="11"/>
      <c r="U8431" s="11"/>
    </row>
    <row r="8432" spans="20:21" x14ac:dyDescent="0.2">
      <c r="T8432" s="11"/>
      <c r="U8432" s="11"/>
    </row>
    <row r="8433" spans="20:21" x14ac:dyDescent="0.2">
      <c r="T8433" s="11"/>
      <c r="U8433" s="11"/>
    </row>
    <row r="8434" spans="20:21" x14ac:dyDescent="0.2">
      <c r="T8434" s="11"/>
      <c r="U8434" s="11"/>
    </row>
    <row r="8435" spans="20:21" x14ac:dyDescent="0.2">
      <c r="T8435" s="11"/>
      <c r="U8435" s="11"/>
    </row>
    <row r="8436" spans="20:21" x14ac:dyDescent="0.2">
      <c r="T8436" s="11"/>
      <c r="U8436" s="11"/>
    </row>
    <row r="8437" spans="20:21" x14ac:dyDescent="0.2">
      <c r="T8437" s="11"/>
      <c r="U8437" s="11"/>
    </row>
    <row r="8438" spans="20:21" x14ac:dyDescent="0.2">
      <c r="T8438" s="11"/>
      <c r="U8438" s="11"/>
    </row>
    <row r="8439" spans="20:21" x14ac:dyDescent="0.2">
      <c r="T8439" s="11"/>
      <c r="U8439" s="11"/>
    </row>
    <row r="8440" spans="20:21" x14ac:dyDescent="0.2">
      <c r="T8440" s="11"/>
      <c r="U8440" s="11"/>
    </row>
    <row r="8441" spans="20:21" x14ac:dyDescent="0.2">
      <c r="T8441" s="11"/>
      <c r="U8441" s="11"/>
    </row>
    <row r="8442" spans="20:21" x14ac:dyDescent="0.2">
      <c r="T8442" s="11"/>
      <c r="U8442" s="11"/>
    </row>
    <row r="8443" spans="20:21" x14ac:dyDescent="0.2">
      <c r="T8443" s="11"/>
      <c r="U8443" s="11"/>
    </row>
    <row r="8444" spans="20:21" x14ac:dyDescent="0.2">
      <c r="T8444" s="11"/>
      <c r="U8444" s="11"/>
    </row>
    <row r="8445" spans="20:21" x14ac:dyDescent="0.2">
      <c r="T8445" s="11"/>
      <c r="U8445" s="11"/>
    </row>
    <row r="8446" spans="20:21" x14ac:dyDescent="0.2">
      <c r="T8446" s="11"/>
      <c r="U8446" s="11"/>
    </row>
    <row r="8447" spans="20:21" x14ac:dyDescent="0.2">
      <c r="T8447" s="11"/>
      <c r="U8447" s="11"/>
    </row>
    <row r="8448" spans="20:21" x14ac:dyDescent="0.2">
      <c r="T8448" s="11"/>
      <c r="U8448" s="11"/>
    </row>
    <row r="8449" spans="20:21" x14ac:dyDescent="0.2">
      <c r="T8449" s="11"/>
      <c r="U8449" s="11"/>
    </row>
    <row r="8450" spans="20:21" x14ac:dyDescent="0.2">
      <c r="T8450" s="11"/>
      <c r="U8450" s="11"/>
    </row>
    <row r="8451" spans="20:21" x14ac:dyDescent="0.2">
      <c r="T8451" s="11"/>
      <c r="U8451" s="11"/>
    </row>
    <row r="8452" spans="20:21" x14ac:dyDescent="0.2">
      <c r="T8452" s="11"/>
      <c r="U8452" s="11"/>
    </row>
    <row r="8453" spans="20:21" x14ac:dyDescent="0.2">
      <c r="T8453" s="11"/>
      <c r="U8453" s="11"/>
    </row>
    <row r="8454" spans="20:21" x14ac:dyDescent="0.2">
      <c r="T8454" s="11"/>
      <c r="U8454" s="11"/>
    </row>
    <row r="8455" spans="20:21" x14ac:dyDescent="0.2">
      <c r="T8455" s="11"/>
      <c r="U8455" s="11"/>
    </row>
    <row r="8456" spans="20:21" x14ac:dyDescent="0.2">
      <c r="T8456" s="11"/>
      <c r="U8456" s="11"/>
    </row>
    <row r="8457" spans="20:21" x14ac:dyDescent="0.2">
      <c r="T8457" s="11"/>
      <c r="U8457" s="11"/>
    </row>
    <row r="8458" spans="20:21" x14ac:dyDescent="0.2">
      <c r="T8458" s="11"/>
      <c r="U8458" s="11"/>
    </row>
    <row r="8459" spans="20:21" x14ac:dyDescent="0.2">
      <c r="T8459" s="11"/>
      <c r="U8459" s="11"/>
    </row>
    <row r="8460" spans="20:21" x14ac:dyDescent="0.2">
      <c r="T8460" s="11"/>
      <c r="U8460" s="11"/>
    </row>
    <row r="8461" spans="20:21" x14ac:dyDescent="0.2">
      <c r="T8461" s="11"/>
      <c r="U8461" s="11"/>
    </row>
    <row r="8462" spans="20:21" x14ac:dyDescent="0.2">
      <c r="T8462" s="11"/>
      <c r="U8462" s="11"/>
    </row>
    <row r="8463" spans="20:21" x14ac:dyDescent="0.2">
      <c r="T8463" s="11"/>
      <c r="U8463" s="11"/>
    </row>
    <row r="8464" spans="20:21" x14ac:dyDescent="0.2">
      <c r="T8464" s="11"/>
      <c r="U8464" s="11"/>
    </row>
    <row r="8465" spans="20:21" x14ac:dyDescent="0.2">
      <c r="T8465" s="11"/>
      <c r="U8465" s="11"/>
    </row>
    <row r="8466" spans="20:21" x14ac:dyDescent="0.2">
      <c r="T8466" s="11"/>
      <c r="U8466" s="11"/>
    </row>
    <row r="8467" spans="20:21" x14ac:dyDescent="0.2">
      <c r="T8467" s="11"/>
      <c r="U8467" s="11"/>
    </row>
    <row r="8468" spans="20:21" x14ac:dyDescent="0.2">
      <c r="T8468" s="11"/>
      <c r="U8468" s="11"/>
    </row>
    <row r="8469" spans="20:21" x14ac:dyDescent="0.2">
      <c r="T8469" s="11"/>
      <c r="U8469" s="11"/>
    </row>
    <row r="8470" spans="20:21" x14ac:dyDescent="0.2">
      <c r="T8470" s="11"/>
      <c r="U8470" s="11"/>
    </row>
    <row r="8471" spans="20:21" x14ac:dyDescent="0.2">
      <c r="T8471" s="11"/>
      <c r="U8471" s="11"/>
    </row>
    <row r="8472" spans="20:21" x14ac:dyDescent="0.2">
      <c r="T8472" s="11"/>
      <c r="U8472" s="11"/>
    </row>
    <row r="8473" spans="20:21" x14ac:dyDescent="0.2">
      <c r="T8473" s="11"/>
      <c r="U8473" s="11"/>
    </row>
    <row r="8474" spans="20:21" x14ac:dyDescent="0.2">
      <c r="T8474" s="11"/>
      <c r="U8474" s="11"/>
    </row>
    <row r="8475" spans="20:21" x14ac:dyDescent="0.2">
      <c r="T8475" s="11"/>
      <c r="U8475" s="11"/>
    </row>
    <row r="8476" spans="20:21" x14ac:dyDescent="0.2">
      <c r="T8476" s="11"/>
      <c r="U8476" s="11"/>
    </row>
    <row r="8477" spans="20:21" x14ac:dyDescent="0.2">
      <c r="T8477" s="11"/>
      <c r="U8477" s="11"/>
    </row>
    <row r="8478" spans="20:21" x14ac:dyDescent="0.2">
      <c r="T8478" s="11"/>
      <c r="U8478" s="11"/>
    </row>
    <row r="8479" spans="20:21" x14ac:dyDescent="0.2">
      <c r="T8479" s="11"/>
      <c r="U8479" s="11"/>
    </row>
    <row r="8480" spans="20:21" x14ac:dyDescent="0.2">
      <c r="T8480" s="11"/>
      <c r="U8480" s="11"/>
    </row>
    <row r="8481" spans="20:21" x14ac:dyDescent="0.2">
      <c r="T8481" s="11"/>
      <c r="U8481" s="11"/>
    </row>
    <row r="8482" spans="20:21" x14ac:dyDescent="0.2">
      <c r="T8482" s="11"/>
      <c r="U8482" s="11"/>
    </row>
    <row r="8483" spans="20:21" x14ac:dyDescent="0.2">
      <c r="T8483" s="11"/>
      <c r="U8483" s="11"/>
    </row>
    <row r="8484" spans="20:21" x14ac:dyDescent="0.2">
      <c r="T8484" s="11"/>
      <c r="U8484" s="11"/>
    </row>
    <row r="8485" spans="20:21" x14ac:dyDescent="0.2">
      <c r="T8485" s="11"/>
      <c r="U8485" s="11"/>
    </row>
    <row r="8486" spans="20:21" x14ac:dyDescent="0.2">
      <c r="T8486" s="11"/>
      <c r="U8486" s="11"/>
    </row>
    <row r="8487" spans="20:21" x14ac:dyDescent="0.2">
      <c r="T8487" s="11"/>
      <c r="U8487" s="11"/>
    </row>
    <row r="8488" spans="20:21" x14ac:dyDescent="0.2">
      <c r="T8488" s="11"/>
      <c r="U8488" s="11"/>
    </row>
    <row r="8489" spans="20:21" x14ac:dyDescent="0.2">
      <c r="T8489" s="11"/>
      <c r="U8489" s="11"/>
    </row>
    <row r="8490" spans="20:21" x14ac:dyDescent="0.2">
      <c r="T8490" s="11"/>
      <c r="U8490" s="11"/>
    </row>
    <row r="8491" spans="20:21" x14ac:dyDescent="0.2">
      <c r="T8491" s="11"/>
      <c r="U8491" s="11"/>
    </row>
    <row r="8492" spans="20:21" x14ac:dyDescent="0.2">
      <c r="T8492" s="11"/>
      <c r="U8492" s="11"/>
    </row>
    <row r="8493" spans="20:21" x14ac:dyDescent="0.2">
      <c r="T8493" s="11"/>
      <c r="U8493" s="11"/>
    </row>
    <row r="8494" spans="20:21" x14ac:dyDescent="0.2">
      <c r="T8494" s="11"/>
      <c r="U8494" s="11"/>
    </row>
    <row r="8495" spans="20:21" x14ac:dyDescent="0.2">
      <c r="T8495" s="11"/>
      <c r="U8495" s="11"/>
    </row>
    <row r="8496" spans="20:21" x14ac:dyDescent="0.2">
      <c r="T8496" s="11"/>
      <c r="U8496" s="11"/>
    </row>
    <row r="8497" spans="20:21" x14ac:dyDescent="0.2">
      <c r="T8497" s="11"/>
      <c r="U8497" s="11"/>
    </row>
    <row r="8498" spans="20:21" x14ac:dyDescent="0.2">
      <c r="T8498" s="11"/>
      <c r="U8498" s="11"/>
    </row>
    <row r="8499" spans="20:21" x14ac:dyDescent="0.2">
      <c r="T8499" s="11"/>
      <c r="U8499" s="11"/>
    </row>
    <row r="8500" spans="20:21" x14ac:dyDescent="0.2">
      <c r="T8500" s="11"/>
      <c r="U8500" s="11"/>
    </row>
    <row r="8501" spans="20:21" x14ac:dyDescent="0.2">
      <c r="T8501" s="11"/>
      <c r="U8501" s="11"/>
    </row>
    <row r="8502" spans="20:21" x14ac:dyDescent="0.2">
      <c r="T8502" s="11"/>
      <c r="U8502" s="11"/>
    </row>
    <row r="8503" spans="20:21" x14ac:dyDescent="0.2">
      <c r="T8503" s="11"/>
      <c r="U8503" s="11"/>
    </row>
    <row r="8504" spans="20:21" x14ac:dyDescent="0.2">
      <c r="T8504" s="11"/>
      <c r="U8504" s="11"/>
    </row>
    <row r="8505" spans="20:21" x14ac:dyDescent="0.2">
      <c r="T8505" s="11"/>
      <c r="U8505" s="11"/>
    </row>
    <row r="8506" spans="20:21" x14ac:dyDescent="0.2">
      <c r="T8506" s="11"/>
      <c r="U8506" s="11"/>
    </row>
    <row r="8507" spans="20:21" x14ac:dyDescent="0.2">
      <c r="T8507" s="11"/>
      <c r="U8507" s="11"/>
    </row>
    <row r="8508" spans="20:21" x14ac:dyDescent="0.2">
      <c r="T8508" s="11"/>
      <c r="U8508" s="11"/>
    </row>
    <row r="8509" spans="20:21" x14ac:dyDescent="0.2">
      <c r="T8509" s="11"/>
      <c r="U8509" s="11"/>
    </row>
    <row r="8510" spans="20:21" x14ac:dyDescent="0.2">
      <c r="T8510" s="11"/>
      <c r="U8510" s="11"/>
    </row>
    <row r="8511" spans="20:21" x14ac:dyDescent="0.2">
      <c r="T8511" s="11"/>
      <c r="U8511" s="11"/>
    </row>
    <row r="8512" spans="20:21" x14ac:dyDescent="0.2">
      <c r="T8512" s="11"/>
      <c r="U8512" s="11"/>
    </row>
    <row r="8513" spans="20:21" x14ac:dyDescent="0.2">
      <c r="T8513" s="11"/>
      <c r="U8513" s="11"/>
    </row>
    <row r="8514" spans="20:21" x14ac:dyDescent="0.2">
      <c r="T8514" s="11"/>
      <c r="U8514" s="11"/>
    </row>
    <row r="8515" spans="20:21" x14ac:dyDescent="0.2">
      <c r="T8515" s="11"/>
      <c r="U8515" s="11"/>
    </row>
    <row r="8516" spans="20:21" x14ac:dyDescent="0.2">
      <c r="T8516" s="11"/>
      <c r="U8516" s="11"/>
    </row>
    <row r="8517" spans="20:21" x14ac:dyDescent="0.2">
      <c r="T8517" s="11"/>
      <c r="U8517" s="11"/>
    </row>
    <row r="8518" spans="20:21" x14ac:dyDescent="0.2">
      <c r="T8518" s="11"/>
      <c r="U8518" s="11"/>
    </row>
    <row r="8519" spans="20:21" x14ac:dyDescent="0.2">
      <c r="T8519" s="11"/>
      <c r="U8519" s="11"/>
    </row>
    <row r="8520" spans="20:21" x14ac:dyDescent="0.2">
      <c r="T8520" s="11"/>
      <c r="U8520" s="11"/>
    </row>
    <row r="8521" spans="20:21" x14ac:dyDescent="0.2">
      <c r="T8521" s="11"/>
      <c r="U8521" s="11"/>
    </row>
    <row r="8522" spans="20:21" x14ac:dyDescent="0.2">
      <c r="T8522" s="11"/>
      <c r="U8522" s="11"/>
    </row>
    <row r="8523" spans="20:21" x14ac:dyDescent="0.2">
      <c r="T8523" s="11"/>
      <c r="U8523" s="11"/>
    </row>
    <row r="8524" spans="20:21" x14ac:dyDescent="0.2">
      <c r="T8524" s="11"/>
      <c r="U8524" s="11"/>
    </row>
    <row r="8525" spans="20:21" x14ac:dyDescent="0.2">
      <c r="T8525" s="11"/>
      <c r="U8525" s="11"/>
    </row>
    <row r="8526" spans="20:21" x14ac:dyDescent="0.2">
      <c r="T8526" s="11"/>
      <c r="U8526" s="11"/>
    </row>
    <row r="8527" spans="20:21" x14ac:dyDescent="0.2">
      <c r="T8527" s="11"/>
      <c r="U8527" s="11"/>
    </row>
    <row r="8528" spans="20:21" x14ac:dyDescent="0.2">
      <c r="T8528" s="11"/>
      <c r="U8528" s="11"/>
    </row>
    <row r="8529" spans="20:21" x14ac:dyDescent="0.2">
      <c r="T8529" s="11"/>
      <c r="U8529" s="11"/>
    </row>
    <row r="8530" spans="20:21" x14ac:dyDescent="0.2">
      <c r="T8530" s="11"/>
      <c r="U8530" s="11"/>
    </row>
    <row r="8531" spans="20:21" x14ac:dyDescent="0.2">
      <c r="T8531" s="11"/>
      <c r="U8531" s="11"/>
    </row>
    <row r="8532" spans="20:21" x14ac:dyDescent="0.2">
      <c r="T8532" s="11"/>
      <c r="U8532" s="11"/>
    </row>
    <row r="8533" spans="20:21" x14ac:dyDescent="0.2">
      <c r="T8533" s="11"/>
      <c r="U8533" s="11"/>
    </row>
    <row r="8534" spans="20:21" x14ac:dyDescent="0.2">
      <c r="T8534" s="11"/>
      <c r="U8534" s="11"/>
    </row>
    <row r="8535" spans="20:21" x14ac:dyDescent="0.2">
      <c r="T8535" s="11"/>
      <c r="U8535" s="11"/>
    </row>
    <row r="8536" spans="20:21" x14ac:dyDescent="0.2">
      <c r="T8536" s="11"/>
      <c r="U8536" s="11"/>
    </row>
    <row r="8537" spans="20:21" x14ac:dyDescent="0.2">
      <c r="T8537" s="11"/>
      <c r="U8537" s="11"/>
    </row>
    <row r="8538" spans="20:21" x14ac:dyDescent="0.2">
      <c r="T8538" s="11"/>
      <c r="U8538" s="11"/>
    </row>
    <row r="8539" spans="20:21" x14ac:dyDescent="0.2">
      <c r="T8539" s="11"/>
      <c r="U8539" s="11"/>
    </row>
    <row r="8540" spans="20:21" x14ac:dyDescent="0.2">
      <c r="T8540" s="11"/>
      <c r="U8540" s="11"/>
    </row>
    <row r="8541" spans="20:21" x14ac:dyDescent="0.2">
      <c r="T8541" s="11"/>
      <c r="U8541" s="11"/>
    </row>
    <row r="8542" spans="20:21" x14ac:dyDescent="0.2">
      <c r="T8542" s="11"/>
      <c r="U8542" s="11"/>
    </row>
    <row r="8543" spans="20:21" x14ac:dyDescent="0.2">
      <c r="T8543" s="11"/>
      <c r="U8543" s="11"/>
    </row>
    <row r="8544" spans="20:21" x14ac:dyDescent="0.2">
      <c r="T8544" s="11"/>
      <c r="U8544" s="11"/>
    </row>
    <row r="8545" spans="20:21" x14ac:dyDescent="0.2">
      <c r="T8545" s="11"/>
      <c r="U8545" s="11"/>
    </row>
    <row r="8546" spans="20:21" x14ac:dyDescent="0.2">
      <c r="T8546" s="11"/>
      <c r="U8546" s="11"/>
    </row>
    <row r="8547" spans="20:21" x14ac:dyDescent="0.2">
      <c r="T8547" s="11"/>
      <c r="U8547" s="11"/>
    </row>
    <row r="8548" spans="20:21" x14ac:dyDescent="0.2">
      <c r="T8548" s="11"/>
      <c r="U8548" s="11"/>
    </row>
    <row r="8549" spans="20:21" x14ac:dyDescent="0.2">
      <c r="T8549" s="11"/>
      <c r="U8549" s="11"/>
    </row>
    <row r="8550" spans="20:21" x14ac:dyDescent="0.2">
      <c r="T8550" s="11"/>
      <c r="U8550" s="11"/>
    </row>
    <row r="8551" spans="20:21" x14ac:dyDescent="0.2">
      <c r="T8551" s="11"/>
      <c r="U8551" s="11"/>
    </row>
    <row r="8552" spans="20:21" x14ac:dyDescent="0.2">
      <c r="T8552" s="11"/>
      <c r="U8552" s="11"/>
    </row>
    <row r="8553" spans="20:21" x14ac:dyDescent="0.2">
      <c r="T8553" s="11"/>
      <c r="U8553" s="11"/>
    </row>
    <row r="8554" spans="20:21" x14ac:dyDescent="0.2">
      <c r="T8554" s="11"/>
      <c r="U8554" s="11"/>
    </row>
    <row r="8555" spans="20:21" x14ac:dyDescent="0.2">
      <c r="T8555" s="11"/>
      <c r="U8555" s="11"/>
    </row>
    <row r="8556" spans="20:21" x14ac:dyDescent="0.2">
      <c r="T8556" s="11"/>
      <c r="U8556" s="11"/>
    </row>
    <row r="8557" spans="20:21" x14ac:dyDescent="0.2">
      <c r="T8557" s="11"/>
      <c r="U8557" s="11"/>
    </row>
    <row r="8558" spans="20:21" x14ac:dyDescent="0.2">
      <c r="T8558" s="11"/>
      <c r="U8558" s="11"/>
    </row>
    <row r="8559" spans="20:21" x14ac:dyDescent="0.2">
      <c r="T8559" s="11"/>
      <c r="U8559" s="11"/>
    </row>
    <row r="8560" spans="20:21" x14ac:dyDescent="0.2">
      <c r="T8560" s="11"/>
      <c r="U8560" s="11"/>
    </row>
    <row r="8561" spans="20:21" x14ac:dyDescent="0.2">
      <c r="T8561" s="11"/>
      <c r="U8561" s="11"/>
    </row>
    <row r="8562" spans="20:21" x14ac:dyDescent="0.2">
      <c r="T8562" s="11"/>
      <c r="U8562" s="11"/>
    </row>
    <row r="8563" spans="20:21" x14ac:dyDescent="0.2">
      <c r="T8563" s="11"/>
      <c r="U8563" s="11"/>
    </row>
    <row r="8564" spans="20:21" x14ac:dyDescent="0.2">
      <c r="T8564" s="11"/>
      <c r="U8564" s="11"/>
    </row>
    <row r="8565" spans="20:21" x14ac:dyDescent="0.2">
      <c r="T8565" s="11"/>
      <c r="U8565" s="11"/>
    </row>
    <row r="8566" spans="20:21" x14ac:dyDescent="0.2">
      <c r="T8566" s="11"/>
      <c r="U8566" s="11"/>
    </row>
    <row r="8567" spans="20:21" x14ac:dyDescent="0.2">
      <c r="T8567" s="11"/>
      <c r="U8567" s="11"/>
    </row>
    <row r="8568" spans="20:21" x14ac:dyDescent="0.2">
      <c r="T8568" s="11"/>
      <c r="U8568" s="11"/>
    </row>
    <row r="8569" spans="20:21" x14ac:dyDescent="0.2">
      <c r="T8569" s="11"/>
      <c r="U8569" s="11"/>
    </row>
    <row r="8570" spans="20:21" x14ac:dyDescent="0.2">
      <c r="T8570" s="11"/>
      <c r="U8570" s="11"/>
    </row>
    <row r="8571" spans="20:21" x14ac:dyDescent="0.2">
      <c r="T8571" s="11"/>
      <c r="U8571" s="11"/>
    </row>
    <row r="8572" spans="20:21" x14ac:dyDescent="0.2">
      <c r="T8572" s="11"/>
      <c r="U8572" s="11"/>
    </row>
    <row r="8573" spans="20:21" x14ac:dyDescent="0.2">
      <c r="T8573" s="11"/>
      <c r="U8573" s="11"/>
    </row>
    <row r="8574" spans="20:21" x14ac:dyDescent="0.2">
      <c r="T8574" s="11"/>
      <c r="U8574" s="11"/>
    </row>
    <row r="8575" spans="20:21" x14ac:dyDescent="0.2">
      <c r="T8575" s="11"/>
      <c r="U8575" s="11"/>
    </row>
    <row r="8576" spans="20:21" x14ac:dyDescent="0.2">
      <c r="T8576" s="11"/>
      <c r="U8576" s="11"/>
    </row>
    <row r="8577" spans="20:21" x14ac:dyDescent="0.2">
      <c r="T8577" s="11"/>
      <c r="U8577" s="11"/>
    </row>
    <row r="8578" spans="20:21" x14ac:dyDescent="0.2">
      <c r="T8578" s="11"/>
      <c r="U8578" s="11"/>
    </row>
    <row r="8579" spans="20:21" x14ac:dyDescent="0.2">
      <c r="T8579" s="11"/>
      <c r="U8579" s="11"/>
    </row>
    <row r="8580" spans="20:21" x14ac:dyDescent="0.2">
      <c r="T8580" s="11"/>
      <c r="U8580" s="11"/>
    </row>
    <row r="8581" spans="20:21" x14ac:dyDescent="0.2">
      <c r="T8581" s="11"/>
      <c r="U8581" s="11"/>
    </row>
    <row r="8582" spans="20:21" x14ac:dyDescent="0.2">
      <c r="T8582" s="11"/>
      <c r="U8582" s="11"/>
    </row>
    <row r="8583" spans="20:21" x14ac:dyDescent="0.2">
      <c r="T8583" s="11"/>
      <c r="U8583" s="11"/>
    </row>
    <row r="8584" spans="20:21" x14ac:dyDescent="0.2">
      <c r="T8584" s="11"/>
      <c r="U8584" s="11"/>
    </row>
    <row r="8585" spans="20:21" x14ac:dyDescent="0.2">
      <c r="T8585" s="11"/>
      <c r="U8585" s="11"/>
    </row>
    <row r="8586" spans="20:21" x14ac:dyDescent="0.2">
      <c r="T8586" s="11"/>
      <c r="U8586" s="11"/>
    </row>
    <row r="8587" spans="20:21" x14ac:dyDescent="0.2">
      <c r="T8587" s="11"/>
      <c r="U8587" s="11"/>
    </row>
    <row r="8588" spans="20:21" x14ac:dyDescent="0.2">
      <c r="T8588" s="11"/>
      <c r="U8588" s="11"/>
    </row>
    <row r="8589" spans="20:21" x14ac:dyDescent="0.2">
      <c r="T8589" s="11"/>
      <c r="U8589" s="11"/>
    </row>
    <row r="8590" spans="20:21" x14ac:dyDescent="0.2">
      <c r="T8590" s="11"/>
      <c r="U8590" s="11"/>
    </row>
    <row r="8591" spans="20:21" x14ac:dyDescent="0.2">
      <c r="T8591" s="11"/>
      <c r="U8591" s="11"/>
    </row>
    <row r="8592" spans="20:21" x14ac:dyDescent="0.2">
      <c r="T8592" s="11"/>
      <c r="U8592" s="11"/>
    </row>
    <row r="8593" spans="20:21" x14ac:dyDescent="0.2">
      <c r="T8593" s="11"/>
      <c r="U8593" s="11"/>
    </row>
    <row r="8594" spans="20:21" x14ac:dyDescent="0.2">
      <c r="T8594" s="11"/>
      <c r="U8594" s="11"/>
    </row>
    <row r="8595" spans="20:21" x14ac:dyDescent="0.2">
      <c r="T8595" s="11"/>
      <c r="U8595" s="11"/>
    </row>
    <row r="8596" spans="20:21" x14ac:dyDescent="0.2">
      <c r="T8596" s="11"/>
      <c r="U8596" s="11"/>
    </row>
    <row r="8597" spans="20:21" x14ac:dyDescent="0.2">
      <c r="T8597" s="11"/>
      <c r="U8597" s="11"/>
    </row>
    <row r="8598" spans="20:21" x14ac:dyDescent="0.2">
      <c r="T8598" s="11"/>
      <c r="U8598" s="11"/>
    </row>
    <row r="8599" spans="20:21" x14ac:dyDescent="0.2">
      <c r="T8599" s="11"/>
      <c r="U8599" s="11"/>
    </row>
    <row r="8600" spans="20:21" x14ac:dyDescent="0.2">
      <c r="T8600" s="11"/>
      <c r="U8600" s="11"/>
    </row>
    <row r="8601" spans="20:21" x14ac:dyDescent="0.2">
      <c r="T8601" s="11"/>
      <c r="U8601" s="11"/>
    </row>
    <row r="8602" spans="20:21" x14ac:dyDescent="0.2">
      <c r="T8602" s="11"/>
      <c r="U8602" s="11"/>
    </row>
    <row r="8603" spans="20:21" x14ac:dyDescent="0.2">
      <c r="T8603" s="11"/>
      <c r="U8603" s="11"/>
    </row>
    <row r="8604" spans="20:21" x14ac:dyDescent="0.2">
      <c r="T8604" s="11"/>
      <c r="U8604" s="11"/>
    </row>
    <row r="8605" spans="20:21" x14ac:dyDescent="0.2">
      <c r="T8605" s="11"/>
      <c r="U8605" s="11"/>
    </row>
    <row r="8606" spans="20:21" x14ac:dyDescent="0.2">
      <c r="T8606" s="11"/>
      <c r="U8606" s="11"/>
    </row>
    <row r="8607" spans="20:21" x14ac:dyDescent="0.2">
      <c r="T8607" s="11"/>
      <c r="U8607" s="11"/>
    </row>
    <row r="8608" spans="20:21" x14ac:dyDescent="0.2">
      <c r="T8608" s="11"/>
      <c r="U8608" s="11"/>
    </row>
    <row r="8609" spans="20:21" x14ac:dyDescent="0.2">
      <c r="T8609" s="11"/>
      <c r="U8609" s="11"/>
    </row>
    <row r="8610" spans="20:21" x14ac:dyDescent="0.2">
      <c r="T8610" s="11"/>
      <c r="U8610" s="11"/>
    </row>
    <row r="8611" spans="20:21" x14ac:dyDescent="0.2">
      <c r="T8611" s="11"/>
      <c r="U8611" s="11"/>
    </row>
    <row r="8612" spans="20:21" x14ac:dyDescent="0.2">
      <c r="T8612" s="11"/>
      <c r="U8612" s="11"/>
    </row>
    <row r="8613" spans="20:21" x14ac:dyDescent="0.2">
      <c r="T8613" s="11"/>
      <c r="U8613" s="11"/>
    </row>
    <row r="8614" spans="20:21" x14ac:dyDescent="0.2">
      <c r="T8614" s="11"/>
      <c r="U8614" s="11"/>
    </row>
    <row r="8615" spans="20:21" x14ac:dyDescent="0.2">
      <c r="T8615" s="11"/>
      <c r="U8615" s="11"/>
    </row>
    <row r="8616" spans="20:21" x14ac:dyDescent="0.2">
      <c r="T8616" s="11"/>
      <c r="U8616" s="11"/>
    </row>
    <row r="8617" spans="20:21" x14ac:dyDescent="0.2">
      <c r="T8617" s="11"/>
      <c r="U8617" s="11"/>
    </row>
    <row r="8618" spans="20:21" x14ac:dyDescent="0.2">
      <c r="T8618" s="11"/>
      <c r="U8618" s="11"/>
    </row>
    <row r="8619" spans="20:21" x14ac:dyDescent="0.2">
      <c r="T8619" s="11"/>
      <c r="U8619" s="11"/>
    </row>
    <row r="8620" spans="20:21" x14ac:dyDescent="0.2">
      <c r="T8620" s="11"/>
      <c r="U8620" s="11"/>
    </row>
    <row r="8621" spans="20:21" x14ac:dyDescent="0.2">
      <c r="T8621" s="11"/>
      <c r="U8621" s="11"/>
    </row>
    <row r="8622" spans="20:21" x14ac:dyDescent="0.2">
      <c r="T8622" s="11"/>
      <c r="U8622" s="11"/>
    </row>
    <row r="8623" spans="20:21" x14ac:dyDescent="0.2">
      <c r="T8623" s="11"/>
      <c r="U8623" s="11"/>
    </row>
    <row r="8624" spans="20:21" x14ac:dyDescent="0.2">
      <c r="T8624" s="11"/>
      <c r="U8624" s="11"/>
    </row>
    <row r="8625" spans="20:21" x14ac:dyDescent="0.2">
      <c r="T8625" s="11"/>
      <c r="U8625" s="11"/>
    </row>
    <row r="8626" spans="20:21" x14ac:dyDescent="0.2">
      <c r="T8626" s="11"/>
      <c r="U8626" s="11"/>
    </row>
    <row r="8627" spans="20:21" x14ac:dyDescent="0.2">
      <c r="T8627" s="11"/>
      <c r="U8627" s="11"/>
    </row>
    <row r="8628" spans="20:21" x14ac:dyDescent="0.2">
      <c r="T8628" s="11"/>
      <c r="U8628" s="11"/>
    </row>
    <row r="8629" spans="20:21" x14ac:dyDescent="0.2">
      <c r="T8629" s="11"/>
      <c r="U8629" s="11"/>
    </row>
    <row r="8630" spans="20:21" x14ac:dyDescent="0.2">
      <c r="T8630" s="11"/>
      <c r="U8630" s="11"/>
    </row>
    <row r="8631" spans="20:21" x14ac:dyDescent="0.2">
      <c r="T8631" s="11"/>
      <c r="U8631" s="11"/>
    </row>
    <row r="8632" spans="20:21" x14ac:dyDescent="0.2">
      <c r="T8632" s="11"/>
      <c r="U8632" s="11"/>
    </row>
    <row r="8633" spans="20:21" x14ac:dyDescent="0.2">
      <c r="T8633" s="11"/>
      <c r="U8633" s="11"/>
    </row>
    <row r="8634" spans="20:21" x14ac:dyDescent="0.2">
      <c r="T8634" s="11"/>
      <c r="U8634" s="11"/>
    </row>
    <row r="8635" spans="20:21" x14ac:dyDescent="0.2">
      <c r="T8635" s="11"/>
      <c r="U8635" s="11"/>
    </row>
    <row r="8636" spans="20:21" x14ac:dyDescent="0.2">
      <c r="T8636" s="11"/>
      <c r="U8636" s="11"/>
    </row>
    <row r="8637" spans="20:21" x14ac:dyDescent="0.2">
      <c r="T8637" s="11"/>
      <c r="U8637" s="11"/>
    </row>
    <row r="8638" spans="20:21" x14ac:dyDescent="0.2">
      <c r="T8638" s="11"/>
      <c r="U8638" s="11"/>
    </row>
    <row r="8639" spans="20:21" x14ac:dyDescent="0.2">
      <c r="T8639" s="11"/>
      <c r="U8639" s="11"/>
    </row>
    <row r="8640" spans="20:21" x14ac:dyDescent="0.2">
      <c r="T8640" s="11"/>
      <c r="U8640" s="11"/>
    </row>
    <row r="8641" spans="20:21" x14ac:dyDescent="0.2">
      <c r="T8641" s="11"/>
      <c r="U8641" s="11"/>
    </row>
    <row r="8642" spans="20:21" x14ac:dyDescent="0.2">
      <c r="T8642" s="11"/>
      <c r="U8642" s="11"/>
    </row>
    <row r="8643" spans="20:21" x14ac:dyDescent="0.2">
      <c r="T8643" s="11"/>
      <c r="U8643" s="11"/>
    </row>
    <row r="8644" spans="20:21" x14ac:dyDescent="0.2">
      <c r="T8644" s="11"/>
      <c r="U8644" s="11"/>
    </row>
    <row r="8645" spans="20:21" x14ac:dyDescent="0.2">
      <c r="T8645" s="11"/>
      <c r="U8645" s="11"/>
    </row>
    <row r="8646" spans="20:21" x14ac:dyDescent="0.2">
      <c r="T8646" s="11"/>
      <c r="U8646" s="11"/>
    </row>
    <row r="8647" spans="20:21" x14ac:dyDescent="0.2">
      <c r="T8647" s="11"/>
      <c r="U8647" s="11"/>
    </row>
    <row r="8648" spans="20:21" x14ac:dyDescent="0.2">
      <c r="T8648" s="11"/>
      <c r="U8648" s="11"/>
    </row>
    <row r="8649" spans="20:21" x14ac:dyDescent="0.2">
      <c r="T8649" s="11"/>
      <c r="U8649" s="11"/>
    </row>
    <row r="8650" spans="20:21" x14ac:dyDescent="0.2">
      <c r="T8650" s="11"/>
      <c r="U8650" s="11"/>
    </row>
    <row r="8651" spans="20:21" x14ac:dyDescent="0.2">
      <c r="T8651" s="11"/>
      <c r="U8651" s="11"/>
    </row>
    <row r="8652" spans="20:21" x14ac:dyDescent="0.2">
      <c r="T8652" s="11"/>
      <c r="U8652" s="11"/>
    </row>
    <row r="8653" spans="20:21" x14ac:dyDescent="0.2">
      <c r="T8653" s="11"/>
      <c r="U8653" s="11"/>
    </row>
    <row r="8654" spans="20:21" x14ac:dyDescent="0.2">
      <c r="T8654" s="11"/>
      <c r="U8654" s="11"/>
    </row>
    <row r="8655" spans="20:21" x14ac:dyDescent="0.2">
      <c r="T8655" s="11"/>
      <c r="U8655" s="11"/>
    </row>
    <row r="8656" spans="20:21" x14ac:dyDescent="0.2">
      <c r="T8656" s="11"/>
      <c r="U8656" s="11"/>
    </row>
    <row r="8657" spans="20:21" x14ac:dyDescent="0.2">
      <c r="T8657" s="11"/>
      <c r="U8657" s="11"/>
    </row>
    <row r="8658" spans="20:21" x14ac:dyDescent="0.2">
      <c r="T8658" s="11"/>
      <c r="U8658" s="11"/>
    </row>
    <row r="8659" spans="20:21" x14ac:dyDescent="0.2">
      <c r="T8659" s="11"/>
      <c r="U8659" s="11"/>
    </row>
    <row r="8660" spans="20:21" x14ac:dyDescent="0.2">
      <c r="T8660" s="11"/>
      <c r="U8660" s="11"/>
    </row>
    <row r="8661" spans="20:21" x14ac:dyDescent="0.2">
      <c r="T8661" s="11"/>
      <c r="U8661" s="11"/>
    </row>
    <row r="8662" spans="20:21" x14ac:dyDescent="0.2">
      <c r="T8662" s="11"/>
      <c r="U8662" s="11"/>
    </row>
    <row r="8663" spans="20:21" x14ac:dyDescent="0.2">
      <c r="T8663" s="11"/>
      <c r="U8663" s="11"/>
    </row>
    <row r="8664" spans="20:21" x14ac:dyDescent="0.2">
      <c r="T8664" s="11"/>
      <c r="U8664" s="11"/>
    </row>
    <row r="8665" spans="20:21" x14ac:dyDescent="0.2">
      <c r="T8665" s="11"/>
      <c r="U8665" s="11"/>
    </row>
    <row r="8666" spans="20:21" x14ac:dyDescent="0.2">
      <c r="T8666" s="11"/>
      <c r="U8666" s="11"/>
    </row>
    <row r="8667" spans="20:21" x14ac:dyDescent="0.2">
      <c r="T8667" s="11"/>
      <c r="U8667" s="11"/>
    </row>
    <row r="8668" spans="20:21" x14ac:dyDescent="0.2">
      <c r="T8668" s="11"/>
      <c r="U8668" s="11"/>
    </row>
    <row r="8669" spans="20:21" x14ac:dyDescent="0.2">
      <c r="T8669" s="11"/>
      <c r="U8669" s="11"/>
    </row>
    <row r="8670" spans="20:21" x14ac:dyDescent="0.2">
      <c r="T8670" s="11"/>
      <c r="U8670" s="11"/>
    </row>
    <row r="8671" spans="20:21" x14ac:dyDescent="0.2">
      <c r="T8671" s="11"/>
      <c r="U8671" s="11"/>
    </row>
    <row r="8672" spans="20:21" x14ac:dyDescent="0.2">
      <c r="T8672" s="11"/>
      <c r="U8672" s="11"/>
    </row>
    <row r="8673" spans="20:21" x14ac:dyDescent="0.2">
      <c r="T8673" s="11"/>
      <c r="U8673" s="11"/>
    </row>
    <row r="8674" spans="20:21" x14ac:dyDescent="0.2">
      <c r="T8674" s="11"/>
      <c r="U8674" s="11"/>
    </row>
    <row r="8675" spans="20:21" x14ac:dyDescent="0.2">
      <c r="T8675" s="11"/>
      <c r="U8675" s="11"/>
    </row>
    <row r="8676" spans="20:21" x14ac:dyDescent="0.2">
      <c r="T8676" s="11"/>
      <c r="U8676" s="11"/>
    </row>
    <row r="8677" spans="20:21" x14ac:dyDescent="0.2">
      <c r="T8677" s="11"/>
      <c r="U8677" s="11"/>
    </row>
    <row r="8678" spans="20:21" x14ac:dyDescent="0.2">
      <c r="T8678" s="11"/>
      <c r="U8678" s="11"/>
    </row>
    <row r="8679" spans="20:21" x14ac:dyDescent="0.2">
      <c r="T8679" s="11"/>
      <c r="U8679" s="11"/>
    </row>
    <row r="8680" spans="20:21" x14ac:dyDescent="0.2">
      <c r="T8680" s="11"/>
      <c r="U8680" s="11"/>
    </row>
    <row r="8681" spans="20:21" x14ac:dyDescent="0.2">
      <c r="T8681" s="11"/>
      <c r="U8681" s="11"/>
    </row>
    <row r="8682" spans="20:21" x14ac:dyDescent="0.2">
      <c r="T8682" s="11"/>
      <c r="U8682" s="11"/>
    </row>
    <row r="8683" spans="20:21" x14ac:dyDescent="0.2">
      <c r="T8683" s="11"/>
      <c r="U8683" s="11"/>
    </row>
    <row r="8684" spans="20:21" x14ac:dyDescent="0.2">
      <c r="T8684" s="11"/>
      <c r="U8684" s="11"/>
    </row>
    <row r="8685" spans="20:21" x14ac:dyDescent="0.2">
      <c r="T8685" s="11"/>
      <c r="U8685" s="11"/>
    </row>
    <row r="8686" spans="20:21" x14ac:dyDescent="0.2">
      <c r="T8686" s="11"/>
      <c r="U8686" s="11"/>
    </row>
    <row r="8687" spans="20:21" x14ac:dyDescent="0.2">
      <c r="T8687" s="11"/>
      <c r="U8687" s="11"/>
    </row>
    <row r="8688" spans="20:21" x14ac:dyDescent="0.2">
      <c r="T8688" s="11"/>
      <c r="U8688" s="11"/>
    </row>
    <row r="8689" spans="20:21" x14ac:dyDescent="0.2">
      <c r="T8689" s="11"/>
      <c r="U8689" s="11"/>
    </row>
    <row r="8690" spans="20:21" x14ac:dyDescent="0.2">
      <c r="T8690" s="11"/>
      <c r="U8690" s="11"/>
    </row>
    <row r="8691" spans="20:21" x14ac:dyDescent="0.2">
      <c r="T8691" s="11"/>
      <c r="U8691" s="11"/>
    </row>
    <row r="8692" spans="20:21" x14ac:dyDescent="0.2">
      <c r="T8692" s="11"/>
      <c r="U8692" s="11"/>
    </row>
    <row r="8693" spans="20:21" x14ac:dyDescent="0.2">
      <c r="T8693" s="11"/>
      <c r="U8693" s="11"/>
    </row>
    <row r="8694" spans="20:21" x14ac:dyDescent="0.2">
      <c r="T8694" s="11"/>
      <c r="U8694" s="11"/>
    </row>
    <row r="8695" spans="20:21" x14ac:dyDescent="0.2">
      <c r="T8695" s="11"/>
      <c r="U8695" s="11"/>
    </row>
    <row r="8696" spans="20:21" x14ac:dyDescent="0.2">
      <c r="T8696" s="11"/>
      <c r="U8696" s="11"/>
    </row>
    <row r="8697" spans="20:21" x14ac:dyDescent="0.2">
      <c r="T8697" s="11"/>
      <c r="U8697" s="11"/>
    </row>
    <row r="8698" spans="20:21" x14ac:dyDescent="0.2">
      <c r="T8698" s="11"/>
      <c r="U8698" s="11"/>
    </row>
    <row r="8699" spans="20:21" x14ac:dyDescent="0.2">
      <c r="T8699" s="11"/>
      <c r="U8699" s="11"/>
    </row>
    <row r="8700" spans="20:21" x14ac:dyDescent="0.2">
      <c r="T8700" s="11"/>
      <c r="U8700" s="11"/>
    </row>
    <row r="8701" spans="20:21" x14ac:dyDescent="0.2">
      <c r="T8701" s="11"/>
      <c r="U8701" s="11"/>
    </row>
    <row r="8702" spans="20:21" x14ac:dyDescent="0.2">
      <c r="T8702" s="11"/>
      <c r="U8702" s="11"/>
    </row>
    <row r="8703" spans="20:21" x14ac:dyDescent="0.2">
      <c r="T8703" s="11"/>
      <c r="U8703" s="11"/>
    </row>
    <row r="8704" spans="20:21" x14ac:dyDescent="0.2">
      <c r="T8704" s="11"/>
      <c r="U8704" s="11"/>
    </row>
    <row r="8705" spans="20:21" x14ac:dyDescent="0.2">
      <c r="T8705" s="11"/>
      <c r="U8705" s="11"/>
    </row>
    <row r="8706" spans="20:21" x14ac:dyDescent="0.2">
      <c r="T8706" s="11"/>
      <c r="U8706" s="11"/>
    </row>
    <row r="8707" spans="20:21" x14ac:dyDescent="0.2">
      <c r="T8707" s="11"/>
      <c r="U8707" s="11"/>
    </row>
    <row r="8708" spans="20:21" x14ac:dyDescent="0.2">
      <c r="T8708" s="11"/>
      <c r="U8708" s="11"/>
    </row>
    <row r="8709" spans="20:21" x14ac:dyDescent="0.2">
      <c r="T8709" s="11"/>
      <c r="U8709" s="11"/>
    </row>
    <row r="8710" spans="20:21" x14ac:dyDescent="0.2">
      <c r="T8710" s="11"/>
      <c r="U8710" s="11"/>
    </row>
    <row r="8711" spans="20:21" x14ac:dyDescent="0.2">
      <c r="T8711" s="11"/>
      <c r="U8711" s="11"/>
    </row>
    <row r="8712" spans="20:21" x14ac:dyDescent="0.2">
      <c r="T8712" s="11"/>
      <c r="U8712" s="11"/>
    </row>
    <row r="8713" spans="20:21" x14ac:dyDescent="0.2">
      <c r="T8713" s="11"/>
      <c r="U8713" s="11"/>
    </row>
    <row r="8714" spans="20:21" x14ac:dyDescent="0.2">
      <c r="T8714" s="11"/>
      <c r="U8714" s="11"/>
    </row>
    <row r="8715" spans="20:21" x14ac:dyDescent="0.2">
      <c r="T8715" s="11"/>
      <c r="U8715" s="11"/>
    </row>
    <row r="8716" spans="20:21" x14ac:dyDescent="0.2">
      <c r="T8716" s="11"/>
      <c r="U8716" s="11"/>
    </row>
    <row r="8717" spans="20:21" x14ac:dyDescent="0.2">
      <c r="T8717" s="11"/>
      <c r="U8717" s="11"/>
    </row>
    <row r="8718" spans="20:21" x14ac:dyDescent="0.2">
      <c r="T8718" s="11"/>
      <c r="U8718" s="11"/>
    </row>
    <row r="8719" spans="20:21" x14ac:dyDescent="0.2">
      <c r="T8719" s="11"/>
      <c r="U8719" s="11"/>
    </row>
    <row r="8720" spans="20:21" x14ac:dyDescent="0.2">
      <c r="T8720" s="11"/>
      <c r="U8720" s="11"/>
    </row>
    <row r="8721" spans="20:21" x14ac:dyDescent="0.2">
      <c r="T8721" s="11"/>
      <c r="U8721" s="11"/>
    </row>
    <row r="8722" spans="20:21" x14ac:dyDescent="0.2">
      <c r="T8722" s="11"/>
      <c r="U8722" s="11"/>
    </row>
    <row r="8723" spans="20:21" x14ac:dyDescent="0.2">
      <c r="T8723" s="11"/>
      <c r="U8723" s="11"/>
    </row>
    <row r="8724" spans="20:21" x14ac:dyDescent="0.2">
      <c r="T8724" s="11"/>
      <c r="U8724" s="11"/>
    </row>
    <row r="8725" spans="20:21" x14ac:dyDescent="0.2">
      <c r="T8725" s="11"/>
      <c r="U8725" s="11"/>
    </row>
    <row r="8726" spans="20:21" x14ac:dyDescent="0.2">
      <c r="T8726" s="11"/>
      <c r="U8726" s="11"/>
    </row>
    <row r="8727" spans="20:21" x14ac:dyDescent="0.2">
      <c r="T8727" s="11"/>
      <c r="U8727" s="11"/>
    </row>
    <row r="8728" spans="20:21" x14ac:dyDescent="0.2">
      <c r="T8728" s="11"/>
      <c r="U8728" s="11"/>
    </row>
    <row r="8729" spans="20:21" x14ac:dyDescent="0.2">
      <c r="T8729" s="11"/>
      <c r="U8729" s="11"/>
    </row>
    <row r="8730" spans="20:21" x14ac:dyDescent="0.2">
      <c r="T8730" s="11"/>
      <c r="U8730" s="11"/>
    </row>
    <row r="8731" spans="20:21" x14ac:dyDescent="0.2">
      <c r="T8731" s="11"/>
      <c r="U8731" s="11"/>
    </row>
    <row r="8732" spans="20:21" x14ac:dyDescent="0.2">
      <c r="T8732" s="11"/>
      <c r="U8732" s="11"/>
    </row>
    <row r="8733" spans="20:21" x14ac:dyDescent="0.2">
      <c r="T8733" s="11"/>
      <c r="U8733" s="11"/>
    </row>
    <row r="8734" spans="20:21" x14ac:dyDescent="0.2">
      <c r="T8734" s="11"/>
      <c r="U8734" s="11"/>
    </row>
    <row r="8735" spans="20:21" x14ac:dyDescent="0.2">
      <c r="T8735" s="11"/>
      <c r="U8735" s="11"/>
    </row>
    <row r="8736" spans="20:21" x14ac:dyDescent="0.2">
      <c r="T8736" s="11"/>
      <c r="U8736" s="11"/>
    </row>
    <row r="8737" spans="20:21" x14ac:dyDescent="0.2">
      <c r="T8737" s="11"/>
      <c r="U8737" s="11"/>
    </row>
    <row r="8738" spans="20:21" x14ac:dyDescent="0.2">
      <c r="T8738" s="11"/>
      <c r="U8738" s="11"/>
    </row>
    <row r="8739" spans="20:21" x14ac:dyDescent="0.2">
      <c r="T8739" s="11"/>
      <c r="U8739" s="11"/>
    </row>
    <row r="8740" spans="20:21" x14ac:dyDescent="0.2">
      <c r="T8740" s="11"/>
      <c r="U8740" s="11"/>
    </row>
    <row r="8741" spans="20:21" x14ac:dyDescent="0.2">
      <c r="T8741" s="11"/>
      <c r="U8741" s="11"/>
    </row>
    <row r="8742" spans="20:21" x14ac:dyDescent="0.2">
      <c r="T8742" s="11"/>
      <c r="U8742" s="11"/>
    </row>
    <row r="8743" spans="20:21" x14ac:dyDescent="0.2">
      <c r="T8743" s="11"/>
      <c r="U8743" s="11"/>
    </row>
    <row r="8744" spans="20:21" x14ac:dyDescent="0.2">
      <c r="T8744" s="11"/>
      <c r="U8744" s="11"/>
    </row>
    <row r="8745" spans="20:21" x14ac:dyDescent="0.2">
      <c r="T8745" s="11"/>
      <c r="U8745" s="11"/>
    </row>
    <row r="8746" spans="20:21" x14ac:dyDescent="0.2">
      <c r="T8746" s="11"/>
      <c r="U8746" s="11"/>
    </row>
    <row r="8747" spans="20:21" x14ac:dyDescent="0.2">
      <c r="T8747" s="11"/>
      <c r="U8747" s="11"/>
    </row>
    <row r="8748" spans="20:21" x14ac:dyDescent="0.2">
      <c r="T8748" s="11"/>
      <c r="U8748" s="11"/>
    </row>
    <row r="8749" spans="20:21" x14ac:dyDescent="0.2">
      <c r="T8749" s="11"/>
      <c r="U8749" s="11"/>
    </row>
    <row r="8750" spans="20:21" x14ac:dyDescent="0.2">
      <c r="T8750" s="11"/>
      <c r="U8750" s="11"/>
    </row>
    <row r="8751" spans="20:21" x14ac:dyDescent="0.2">
      <c r="T8751" s="11"/>
      <c r="U8751" s="11"/>
    </row>
    <row r="8752" spans="20:21" x14ac:dyDescent="0.2">
      <c r="T8752" s="11"/>
      <c r="U8752" s="11"/>
    </row>
    <row r="8753" spans="20:21" x14ac:dyDescent="0.2">
      <c r="T8753" s="11"/>
      <c r="U8753" s="11"/>
    </row>
    <row r="8754" spans="20:21" x14ac:dyDescent="0.2">
      <c r="T8754" s="11"/>
      <c r="U8754" s="11"/>
    </row>
    <row r="8755" spans="20:21" x14ac:dyDescent="0.2">
      <c r="T8755" s="11"/>
      <c r="U8755" s="11"/>
    </row>
    <row r="8756" spans="20:21" x14ac:dyDescent="0.2">
      <c r="T8756" s="11"/>
      <c r="U8756" s="11"/>
    </row>
    <row r="8757" spans="20:21" x14ac:dyDescent="0.2">
      <c r="T8757" s="11"/>
      <c r="U8757" s="11"/>
    </row>
    <row r="8758" spans="20:21" x14ac:dyDescent="0.2">
      <c r="T8758" s="11"/>
      <c r="U8758" s="11"/>
    </row>
    <row r="8759" spans="20:21" x14ac:dyDescent="0.2">
      <c r="T8759" s="11"/>
      <c r="U8759" s="11"/>
    </row>
    <row r="8760" spans="20:21" x14ac:dyDescent="0.2">
      <c r="T8760" s="11"/>
      <c r="U8760" s="11"/>
    </row>
    <row r="8761" spans="20:21" x14ac:dyDescent="0.2">
      <c r="T8761" s="11"/>
      <c r="U8761" s="11"/>
    </row>
    <row r="8762" spans="20:21" x14ac:dyDescent="0.2">
      <c r="T8762" s="11"/>
      <c r="U8762" s="11"/>
    </row>
    <row r="8763" spans="20:21" x14ac:dyDescent="0.2">
      <c r="T8763" s="11"/>
      <c r="U8763" s="11"/>
    </row>
    <row r="8764" spans="20:21" x14ac:dyDescent="0.2">
      <c r="T8764" s="11"/>
      <c r="U8764" s="11"/>
    </row>
    <row r="8765" spans="20:21" x14ac:dyDescent="0.2">
      <c r="T8765" s="11"/>
      <c r="U8765" s="11"/>
    </row>
    <row r="8766" spans="20:21" x14ac:dyDescent="0.2">
      <c r="T8766" s="11"/>
      <c r="U8766" s="11"/>
    </row>
    <row r="8767" spans="20:21" x14ac:dyDescent="0.2">
      <c r="T8767" s="11"/>
      <c r="U8767" s="11"/>
    </row>
    <row r="8768" spans="20:21" x14ac:dyDescent="0.2">
      <c r="T8768" s="11"/>
      <c r="U8768" s="11"/>
    </row>
    <row r="8769" spans="20:21" x14ac:dyDescent="0.2">
      <c r="T8769" s="11"/>
      <c r="U8769" s="11"/>
    </row>
    <row r="8770" spans="20:21" x14ac:dyDescent="0.2">
      <c r="T8770" s="11"/>
      <c r="U8770" s="11"/>
    </row>
    <row r="8771" spans="20:21" x14ac:dyDescent="0.2">
      <c r="T8771" s="11"/>
      <c r="U8771" s="11"/>
    </row>
    <row r="8772" spans="20:21" x14ac:dyDescent="0.2">
      <c r="T8772" s="11"/>
      <c r="U8772" s="11"/>
    </row>
    <row r="8773" spans="20:21" x14ac:dyDescent="0.2">
      <c r="T8773" s="11"/>
      <c r="U8773" s="11"/>
    </row>
    <row r="8774" spans="20:21" x14ac:dyDescent="0.2">
      <c r="T8774" s="11"/>
      <c r="U8774" s="11"/>
    </row>
    <row r="8775" spans="20:21" x14ac:dyDescent="0.2">
      <c r="T8775" s="11"/>
      <c r="U8775" s="11"/>
    </row>
    <row r="8776" spans="20:21" x14ac:dyDescent="0.2">
      <c r="T8776" s="11"/>
      <c r="U8776" s="11"/>
    </row>
    <row r="8777" spans="20:21" x14ac:dyDescent="0.2">
      <c r="T8777" s="11"/>
      <c r="U8777" s="11"/>
    </row>
    <row r="8778" spans="20:21" x14ac:dyDescent="0.2">
      <c r="T8778" s="11"/>
      <c r="U8778" s="11"/>
    </row>
    <row r="8779" spans="20:21" x14ac:dyDescent="0.2">
      <c r="T8779" s="11"/>
      <c r="U8779" s="11"/>
    </row>
    <row r="8780" spans="20:21" x14ac:dyDescent="0.2">
      <c r="T8780" s="11"/>
      <c r="U8780" s="11"/>
    </row>
    <row r="8781" spans="20:21" x14ac:dyDescent="0.2">
      <c r="T8781" s="11"/>
      <c r="U8781" s="11"/>
    </row>
    <row r="8782" spans="20:21" x14ac:dyDescent="0.2">
      <c r="T8782" s="11"/>
      <c r="U8782" s="11"/>
    </row>
    <row r="8783" spans="20:21" x14ac:dyDescent="0.2">
      <c r="T8783" s="11"/>
      <c r="U8783" s="11"/>
    </row>
    <row r="8784" spans="20:21" x14ac:dyDescent="0.2">
      <c r="T8784" s="11"/>
      <c r="U8784" s="11"/>
    </row>
    <row r="8785" spans="20:21" x14ac:dyDescent="0.2">
      <c r="T8785" s="11"/>
      <c r="U8785" s="11"/>
    </row>
    <row r="8786" spans="20:21" x14ac:dyDescent="0.2">
      <c r="T8786" s="11"/>
      <c r="U8786" s="11"/>
    </row>
    <row r="8787" spans="20:21" x14ac:dyDescent="0.2">
      <c r="T8787" s="11"/>
      <c r="U8787" s="11"/>
    </row>
    <row r="8788" spans="20:21" x14ac:dyDescent="0.2">
      <c r="T8788" s="11"/>
      <c r="U8788" s="11"/>
    </row>
    <row r="8789" spans="20:21" x14ac:dyDescent="0.2">
      <c r="T8789" s="11"/>
      <c r="U8789" s="11"/>
    </row>
    <row r="8790" spans="20:21" x14ac:dyDescent="0.2">
      <c r="T8790" s="11"/>
      <c r="U8790" s="11"/>
    </row>
    <row r="8791" spans="20:21" x14ac:dyDescent="0.2">
      <c r="T8791" s="11"/>
      <c r="U8791" s="11"/>
    </row>
    <row r="8792" spans="20:21" x14ac:dyDescent="0.2">
      <c r="T8792" s="11"/>
      <c r="U8792" s="11"/>
    </row>
    <row r="8793" spans="20:21" x14ac:dyDescent="0.2">
      <c r="T8793" s="11"/>
      <c r="U8793" s="11"/>
    </row>
    <row r="8794" spans="20:21" x14ac:dyDescent="0.2">
      <c r="T8794" s="11"/>
      <c r="U8794" s="11"/>
    </row>
    <row r="8795" spans="20:21" x14ac:dyDescent="0.2">
      <c r="T8795" s="11"/>
      <c r="U8795" s="11"/>
    </row>
    <row r="8796" spans="20:21" x14ac:dyDescent="0.2">
      <c r="T8796" s="11"/>
      <c r="U8796" s="11"/>
    </row>
    <row r="8797" spans="20:21" x14ac:dyDescent="0.2">
      <c r="T8797" s="11"/>
      <c r="U8797" s="11"/>
    </row>
    <row r="8798" spans="20:21" x14ac:dyDescent="0.2">
      <c r="T8798" s="11"/>
      <c r="U8798" s="11"/>
    </row>
    <row r="8799" spans="20:21" x14ac:dyDescent="0.2">
      <c r="T8799" s="11"/>
      <c r="U8799" s="11"/>
    </row>
    <row r="8800" spans="20:21" x14ac:dyDescent="0.2">
      <c r="T8800" s="11"/>
      <c r="U8800" s="11"/>
    </row>
    <row r="8801" spans="20:21" x14ac:dyDescent="0.2">
      <c r="T8801" s="11"/>
      <c r="U8801" s="11"/>
    </row>
    <row r="8802" spans="20:21" x14ac:dyDescent="0.2">
      <c r="T8802" s="11"/>
      <c r="U8802" s="11"/>
    </row>
    <row r="8803" spans="20:21" x14ac:dyDescent="0.2">
      <c r="T8803" s="11"/>
      <c r="U8803" s="11"/>
    </row>
    <row r="8804" spans="20:21" x14ac:dyDescent="0.2">
      <c r="T8804" s="11"/>
      <c r="U8804" s="11"/>
    </row>
    <row r="8805" spans="20:21" x14ac:dyDescent="0.2">
      <c r="T8805" s="11"/>
      <c r="U8805" s="11"/>
    </row>
    <row r="8806" spans="20:21" x14ac:dyDescent="0.2">
      <c r="T8806" s="11"/>
      <c r="U8806" s="11"/>
    </row>
    <row r="8807" spans="20:21" x14ac:dyDescent="0.2">
      <c r="T8807" s="11"/>
      <c r="U8807" s="11"/>
    </row>
    <row r="8808" spans="20:21" x14ac:dyDescent="0.2">
      <c r="T8808" s="11"/>
      <c r="U8808" s="11"/>
    </row>
    <row r="8809" spans="20:21" x14ac:dyDescent="0.2">
      <c r="T8809" s="11"/>
      <c r="U8809" s="11"/>
    </row>
    <row r="8810" spans="20:21" x14ac:dyDescent="0.2">
      <c r="T8810" s="11"/>
      <c r="U8810" s="11"/>
    </row>
    <row r="8811" spans="20:21" x14ac:dyDescent="0.2">
      <c r="T8811" s="11"/>
      <c r="U8811" s="11"/>
    </row>
    <row r="8812" spans="20:21" x14ac:dyDescent="0.2">
      <c r="T8812" s="11"/>
      <c r="U8812" s="11"/>
    </row>
    <row r="8813" spans="20:21" x14ac:dyDescent="0.2">
      <c r="T8813" s="11"/>
      <c r="U8813" s="11"/>
    </row>
    <row r="8814" spans="20:21" x14ac:dyDescent="0.2">
      <c r="T8814" s="11"/>
      <c r="U8814" s="11"/>
    </row>
    <row r="8815" spans="20:21" x14ac:dyDescent="0.2">
      <c r="T8815" s="11"/>
      <c r="U8815" s="11"/>
    </row>
    <row r="8816" spans="20:21" x14ac:dyDescent="0.2">
      <c r="T8816" s="11"/>
      <c r="U8816" s="11"/>
    </row>
    <row r="8817" spans="20:21" x14ac:dyDescent="0.2">
      <c r="T8817" s="11"/>
      <c r="U8817" s="11"/>
    </row>
    <row r="8818" spans="20:21" x14ac:dyDescent="0.2">
      <c r="T8818" s="11"/>
      <c r="U8818" s="11"/>
    </row>
    <row r="8819" spans="20:21" x14ac:dyDescent="0.2">
      <c r="T8819" s="11"/>
      <c r="U8819" s="11"/>
    </row>
    <row r="8820" spans="20:21" x14ac:dyDescent="0.2">
      <c r="T8820" s="11"/>
      <c r="U8820" s="11"/>
    </row>
    <row r="8821" spans="20:21" x14ac:dyDescent="0.2">
      <c r="T8821" s="11"/>
      <c r="U8821" s="11"/>
    </row>
    <row r="8822" spans="20:21" x14ac:dyDescent="0.2">
      <c r="T8822" s="11"/>
      <c r="U8822" s="11"/>
    </row>
    <row r="8823" spans="20:21" x14ac:dyDescent="0.2">
      <c r="T8823" s="11"/>
      <c r="U8823" s="11"/>
    </row>
    <row r="8824" spans="20:21" x14ac:dyDescent="0.2">
      <c r="T8824" s="11"/>
      <c r="U8824" s="11"/>
    </row>
    <row r="8825" spans="20:21" x14ac:dyDescent="0.2">
      <c r="T8825" s="11"/>
      <c r="U8825" s="11"/>
    </row>
    <row r="8826" spans="20:21" x14ac:dyDescent="0.2">
      <c r="T8826" s="11"/>
      <c r="U8826" s="11"/>
    </row>
    <row r="8827" spans="20:21" x14ac:dyDescent="0.2">
      <c r="T8827" s="11"/>
      <c r="U8827" s="11"/>
    </row>
    <row r="8828" spans="20:21" x14ac:dyDescent="0.2">
      <c r="T8828" s="11"/>
      <c r="U8828" s="11"/>
    </row>
    <row r="8829" spans="20:21" x14ac:dyDescent="0.2">
      <c r="T8829" s="11"/>
      <c r="U8829" s="11"/>
    </row>
    <row r="8830" spans="20:21" x14ac:dyDescent="0.2">
      <c r="T8830" s="11"/>
      <c r="U8830" s="11"/>
    </row>
    <row r="8831" spans="20:21" x14ac:dyDescent="0.2">
      <c r="T8831" s="11"/>
      <c r="U8831" s="11"/>
    </row>
    <row r="8832" spans="20:21" x14ac:dyDescent="0.2">
      <c r="T8832" s="11"/>
      <c r="U8832" s="11"/>
    </row>
    <row r="8833" spans="20:21" x14ac:dyDescent="0.2">
      <c r="T8833" s="11"/>
      <c r="U8833" s="11"/>
    </row>
    <row r="8834" spans="20:21" x14ac:dyDescent="0.2">
      <c r="T8834" s="11"/>
      <c r="U8834" s="11"/>
    </row>
    <row r="8835" spans="20:21" x14ac:dyDescent="0.2">
      <c r="T8835" s="11"/>
      <c r="U8835" s="11"/>
    </row>
    <row r="8836" spans="20:21" x14ac:dyDescent="0.2">
      <c r="T8836" s="11"/>
      <c r="U8836" s="11"/>
    </row>
    <row r="8837" spans="20:21" x14ac:dyDescent="0.2">
      <c r="T8837" s="11"/>
      <c r="U8837" s="11"/>
    </row>
    <row r="8838" spans="20:21" x14ac:dyDescent="0.2">
      <c r="T8838" s="11"/>
      <c r="U8838" s="11"/>
    </row>
    <row r="8839" spans="20:21" x14ac:dyDescent="0.2">
      <c r="T8839" s="11"/>
      <c r="U8839" s="11"/>
    </row>
    <row r="8840" spans="20:21" x14ac:dyDescent="0.2">
      <c r="T8840" s="11"/>
      <c r="U8840" s="11"/>
    </row>
    <row r="8841" spans="20:21" x14ac:dyDescent="0.2">
      <c r="T8841" s="11"/>
      <c r="U8841" s="11"/>
    </row>
    <row r="8842" spans="20:21" x14ac:dyDescent="0.2">
      <c r="T8842" s="11"/>
      <c r="U8842" s="11"/>
    </row>
    <row r="8843" spans="20:21" x14ac:dyDescent="0.2">
      <c r="T8843" s="11"/>
      <c r="U8843" s="11"/>
    </row>
    <row r="8844" spans="20:21" x14ac:dyDescent="0.2">
      <c r="T8844" s="11"/>
      <c r="U8844" s="11"/>
    </row>
    <row r="8845" spans="20:21" x14ac:dyDescent="0.2">
      <c r="T8845" s="11"/>
      <c r="U8845" s="11"/>
    </row>
    <row r="8846" spans="20:21" x14ac:dyDescent="0.2">
      <c r="T8846" s="11"/>
      <c r="U8846" s="11"/>
    </row>
    <row r="8847" spans="20:21" x14ac:dyDescent="0.2">
      <c r="T8847" s="11"/>
      <c r="U8847" s="11"/>
    </row>
    <row r="8848" spans="20:21" x14ac:dyDescent="0.2">
      <c r="T8848" s="11"/>
      <c r="U8848" s="11"/>
    </row>
    <row r="8849" spans="20:21" x14ac:dyDescent="0.2">
      <c r="T8849" s="11"/>
      <c r="U8849" s="11"/>
    </row>
    <row r="8850" spans="20:21" x14ac:dyDescent="0.2">
      <c r="T8850" s="11"/>
      <c r="U8850" s="11"/>
    </row>
    <row r="8851" spans="20:21" x14ac:dyDescent="0.2">
      <c r="T8851" s="11"/>
      <c r="U8851" s="11"/>
    </row>
    <row r="8852" spans="20:21" x14ac:dyDescent="0.2">
      <c r="T8852" s="11"/>
      <c r="U8852" s="11"/>
    </row>
    <row r="8853" spans="20:21" x14ac:dyDescent="0.2">
      <c r="T8853" s="11"/>
      <c r="U8853" s="11"/>
    </row>
    <row r="8854" spans="20:21" x14ac:dyDescent="0.2">
      <c r="T8854" s="11"/>
      <c r="U8854" s="11"/>
    </row>
    <row r="8855" spans="20:21" x14ac:dyDescent="0.2">
      <c r="T8855" s="11"/>
      <c r="U8855" s="11"/>
    </row>
    <row r="8856" spans="20:21" x14ac:dyDescent="0.2">
      <c r="T8856" s="11"/>
      <c r="U8856" s="11"/>
    </row>
    <row r="8857" spans="20:21" x14ac:dyDescent="0.2">
      <c r="T8857" s="11"/>
      <c r="U8857" s="11"/>
    </row>
    <row r="8858" spans="20:21" x14ac:dyDescent="0.2">
      <c r="T8858" s="11"/>
      <c r="U8858" s="11"/>
    </row>
    <row r="8859" spans="20:21" x14ac:dyDescent="0.2">
      <c r="T8859" s="11"/>
      <c r="U8859" s="11"/>
    </row>
    <row r="8860" spans="20:21" x14ac:dyDescent="0.2">
      <c r="T8860" s="11"/>
      <c r="U8860" s="11"/>
    </row>
    <row r="8861" spans="20:21" x14ac:dyDescent="0.2">
      <c r="T8861" s="11"/>
      <c r="U8861" s="11"/>
    </row>
    <row r="8862" spans="20:21" x14ac:dyDescent="0.2">
      <c r="T8862" s="11"/>
      <c r="U8862" s="11"/>
    </row>
    <row r="8863" spans="20:21" x14ac:dyDescent="0.2">
      <c r="T8863" s="11"/>
      <c r="U8863" s="11"/>
    </row>
    <row r="8864" spans="20:21" x14ac:dyDescent="0.2">
      <c r="T8864" s="11"/>
      <c r="U8864" s="11"/>
    </row>
    <row r="8865" spans="20:21" x14ac:dyDescent="0.2">
      <c r="T8865" s="11"/>
      <c r="U8865" s="11"/>
    </row>
    <row r="8866" spans="20:21" x14ac:dyDescent="0.2">
      <c r="T8866" s="11"/>
      <c r="U8866" s="11"/>
    </row>
    <row r="8867" spans="20:21" x14ac:dyDescent="0.2">
      <c r="T8867" s="11"/>
      <c r="U8867" s="11"/>
    </row>
    <row r="8868" spans="20:21" x14ac:dyDescent="0.2">
      <c r="T8868" s="11"/>
      <c r="U8868" s="11"/>
    </row>
    <row r="8869" spans="20:21" x14ac:dyDescent="0.2">
      <c r="T8869" s="11"/>
      <c r="U8869" s="11"/>
    </row>
    <row r="8870" spans="20:21" x14ac:dyDescent="0.2">
      <c r="T8870" s="11"/>
      <c r="U8870" s="11"/>
    </row>
    <row r="8871" spans="20:21" x14ac:dyDescent="0.2">
      <c r="T8871" s="11"/>
      <c r="U8871" s="11"/>
    </row>
    <row r="8872" spans="20:21" x14ac:dyDescent="0.2">
      <c r="T8872" s="11"/>
      <c r="U8872" s="11"/>
    </row>
    <row r="8873" spans="20:21" x14ac:dyDescent="0.2">
      <c r="T8873" s="11"/>
      <c r="U8873" s="11"/>
    </row>
    <row r="8874" spans="20:21" x14ac:dyDescent="0.2">
      <c r="T8874" s="11"/>
      <c r="U8874" s="11"/>
    </row>
    <row r="8875" spans="20:21" x14ac:dyDescent="0.2">
      <c r="T8875" s="11"/>
      <c r="U8875" s="11"/>
    </row>
    <row r="8876" spans="20:21" x14ac:dyDescent="0.2">
      <c r="T8876" s="11"/>
      <c r="U8876" s="11"/>
    </row>
    <row r="8877" spans="20:21" x14ac:dyDescent="0.2">
      <c r="T8877" s="11"/>
      <c r="U8877" s="11"/>
    </row>
    <row r="8878" spans="20:21" x14ac:dyDescent="0.2">
      <c r="T8878" s="11"/>
      <c r="U8878" s="11"/>
    </row>
    <row r="8879" spans="20:21" x14ac:dyDescent="0.2">
      <c r="T8879" s="11"/>
      <c r="U8879" s="11"/>
    </row>
    <row r="8880" spans="20:21" x14ac:dyDescent="0.2">
      <c r="T8880" s="11"/>
      <c r="U8880" s="11"/>
    </row>
    <row r="8881" spans="20:21" x14ac:dyDescent="0.2">
      <c r="T8881" s="11"/>
      <c r="U8881" s="11"/>
    </row>
    <row r="8882" spans="20:21" x14ac:dyDescent="0.2">
      <c r="T8882" s="11"/>
      <c r="U8882" s="11"/>
    </row>
    <row r="8883" spans="20:21" x14ac:dyDescent="0.2">
      <c r="T8883" s="11"/>
      <c r="U8883" s="11"/>
    </row>
    <row r="8884" spans="20:21" x14ac:dyDescent="0.2">
      <c r="T8884" s="11"/>
      <c r="U8884" s="11"/>
    </row>
    <row r="8885" spans="20:21" x14ac:dyDescent="0.2">
      <c r="T8885" s="11"/>
      <c r="U8885" s="11"/>
    </row>
    <row r="8886" spans="20:21" x14ac:dyDescent="0.2">
      <c r="T8886" s="11"/>
      <c r="U8886" s="11"/>
    </row>
    <row r="8887" spans="20:21" x14ac:dyDescent="0.2">
      <c r="T8887" s="11"/>
      <c r="U8887" s="11"/>
    </row>
    <row r="8888" spans="20:21" x14ac:dyDescent="0.2">
      <c r="T8888" s="11"/>
      <c r="U8888" s="11"/>
    </row>
    <row r="8889" spans="20:21" x14ac:dyDescent="0.2">
      <c r="T8889" s="11"/>
      <c r="U8889" s="11"/>
    </row>
    <row r="8890" spans="20:21" x14ac:dyDescent="0.2">
      <c r="T8890" s="11"/>
      <c r="U8890" s="11"/>
    </row>
    <row r="8891" spans="20:21" x14ac:dyDescent="0.2">
      <c r="T8891" s="11"/>
      <c r="U8891" s="11"/>
    </row>
    <row r="8892" spans="20:21" x14ac:dyDescent="0.2">
      <c r="T8892" s="11"/>
      <c r="U8892" s="11"/>
    </row>
    <row r="8893" spans="20:21" x14ac:dyDescent="0.2">
      <c r="T8893" s="11"/>
      <c r="U8893" s="11"/>
    </row>
    <row r="8894" spans="20:21" x14ac:dyDescent="0.2">
      <c r="T8894" s="11"/>
      <c r="U8894" s="11"/>
    </row>
    <row r="8895" spans="20:21" x14ac:dyDescent="0.2">
      <c r="T8895" s="11"/>
      <c r="U8895" s="11"/>
    </row>
    <row r="8896" spans="20:21" x14ac:dyDescent="0.2">
      <c r="T8896" s="11"/>
      <c r="U8896" s="11"/>
    </row>
    <row r="8897" spans="20:21" x14ac:dyDescent="0.2">
      <c r="T8897" s="11"/>
      <c r="U8897" s="11"/>
    </row>
    <row r="8898" spans="20:21" x14ac:dyDescent="0.2">
      <c r="T8898" s="11"/>
      <c r="U8898" s="11"/>
    </row>
    <row r="8899" spans="20:21" x14ac:dyDescent="0.2">
      <c r="T8899" s="11"/>
      <c r="U8899" s="11"/>
    </row>
    <row r="8900" spans="20:21" x14ac:dyDescent="0.2">
      <c r="T8900" s="11"/>
      <c r="U8900" s="11"/>
    </row>
    <row r="8901" spans="20:21" x14ac:dyDescent="0.2">
      <c r="T8901" s="11"/>
      <c r="U8901" s="11"/>
    </row>
    <row r="8902" spans="20:21" x14ac:dyDescent="0.2">
      <c r="T8902" s="11"/>
      <c r="U8902" s="11"/>
    </row>
    <row r="8903" spans="20:21" x14ac:dyDescent="0.2">
      <c r="T8903" s="11"/>
      <c r="U8903" s="11"/>
    </row>
    <row r="8904" spans="20:21" x14ac:dyDescent="0.2">
      <c r="T8904" s="11"/>
      <c r="U8904" s="11"/>
    </row>
    <row r="8905" spans="20:21" x14ac:dyDescent="0.2">
      <c r="T8905" s="11"/>
      <c r="U8905" s="11"/>
    </row>
    <row r="8906" spans="20:21" x14ac:dyDescent="0.2">
      <c r="T8906" s="11"/>
      <c r="U8906" s="11"/>
    </row>
    <row r="8907" spans="20:21" x14ac:dyDescent="0.2">
      <c r="T8907" s="11"/>
      <c r="U8907" s="11"/>
    </row>
    <row r="8908" spans="20:21" x14ac:dyDescent="0.2">
      <c r="T8908" s="11"/>
      <c r="U8908" s="11"/>
    </row>
    <row r="8909" spans="20:21" x14ac:dyDescent="0.2">
      <c r="T8909" s="11"/>
      <c r="U8909" s="11"/>
    </row>
    <row r="8910" spans="20:21" x14ac:dyDescent="0.2">
      <c r="T8910" s="11"/>
      <c r="U8910" s="11"/>
    </row>
    <row r="8911" spans="20:21" x14ac:dyDescent="0.2">
      <c r="T8911" s="11"/>
      <c r="U8911" s="11"/>
    </row>
    <row r="8912" spans="20:21" x14ac:dyDescent="0.2">
      <c r="T8912" s="11"/>
      <c r="U8912" s="11"/>
    </row>
    <row r="8913" spans="20:21" x14ac:dyDescent="0.2">
      <c r="T8913" s="11"/>
      <c r="U8913" s="11"/>
    </row>
    <row r="8914" spans="20:21" x14ac:dyDescent="0.2">
      <c r="T8914" s="11"/>
      <c r="U8914" s="11"/>
    </row>
    <row r="8915" spans="20:21" x14ac:dyDescent="0.2">
      <c r="T8915" s="11"/>
      <c r="U8915" s="11"/>
    </row>
    <row r="8916" spans="20:21" x14ac:dyDescent="0.2">
      <c r="T8916" s="11"/>
      <c r="U8916" s="11"/>
    </row>
    <row r="8917" spans="20:21" x14ac:dyDescent="0.2">
      <c r="T8917" s="11"/>
      <c r="U8917" s="11"/>
    </row>
    <row r="8918" spans="20:21" x14ac:dyDescent="0.2">
      <c r="T8918" s="11"/>
      <c r="U8918" s="11"/>
    </row>
    <row r="8919" spans="20:21" x14ac:dyDescent="0.2">
      <c r="T8919" s="11"/>
      <c r="U8919" s="11"/>
    </row>
    <row r="8920" spans="20:21" x14ac:dyDescent="0.2">
      <c r="T8920" s="11"/>
      <c r="U8920" s="11"/>
    </row>
    <row r="8921" spans="20:21" x14ac:dyDescent="0.2">
      <c r="T8921" s="11"/>
      <c r="U8921" s="11"/>
    </row>
    <row r="8922" spans="20:21" x14ac:dyDescent="0.2">
      <c r="T8922" s="11"/>
      <c r="U8922" s="11"/>
    </row>
    <row r="8923" spans="20:21" x14ac:dyDescent="0.2">
      <c r="T8923" s="11"/>
      <c r="U8923" s="11"/>
    </row>
    <row r="8924" spans="20:21" x14ac:dyDescent="0.2">
      <c r="T8924" s="11"/>
      <c r="U8924" s="11"/>
    </row>
    <row r="8925" spans="20:21" x14ac:dyDescent="0.2">
      <c r="T8925" s="11"/>
      <c r="U8925" s="11"/>
    </row>
    <row r="8926" spans="20:21" x14ac:dyDescent="0.2">
      <c r="T8926" s="11"/>
      <c r="U8926" s="11"/>
    </row>
    <row r="8927" spans="20:21" x14ac:dyDescent="0.2">
      <c r="T8927" s="11"/>
      <c r="U8927" s="11"/>
    </row>
    <row r="8928" spans="20:21" x14ac:dyDescent="0.2">
      <c r="T8928" s="11"/>
      <c r="U8928" s="11"/>
    </row>
    <row r="8929" spans="20:21" x14ac:dyDescent="0.2">
      <c r="T8929" s="11"/>
      <c r="U8929" s="11"/>
    </row>
    <row r="8930" spans="20:21" x14ac:dyDescent="0.2">
      <c r="T8930" s="11"/>
      <c r="U8930" s="11"/>
    </row>
    <row r="8931" spans="20:21" x14ac:dyDescent="0.2">
      <c r="T8931" s="11"/>
      <c r="U8931" s="11"/>
    </row>
    <row r="8932" spans="20:21" x14ac:dyDescent="0.2">
      <c r="T8932" s="11"/>
      <c r="U8932" s="11"/>
    </row>
    <row r="8933" spans="20:21" x14ac:dyDescent="0.2">
      <c r="T8933" s="11"/>
      <c r="U8933" s="11"/>
    </row>
    <row r="8934" spans="20:21" x14ac:dyDescent="0.2">
      <c r="T8934" s="11"/>
      <c r="U8934" s="11"/>
    </row>
    <row r="8935" spans="20:21" x14ac:dyDescent="0.2">
      <c r="T8935" s="11"/>
      <c r="U8935" s="11"/>
    </row>
    <row r="8936" spans="20:21" x14ac:dyDescent="0.2">
      <c r="T8936" s="11"/>
      <c r="U8936" s="11"/>
    </row>
    <row r="8937" spans="20:21" x14ac:dyDescent="0.2">
      <c r="T8937" s="11"/>
      <c r="U8937" s="11"/>
    </row>
    <row r="8938" spans="20:21" x14ac:dyDescent="0.2">
      <c r="T8938" s="11"/>
      <c r="U8938" s="11"/>
    </row>
    <row r="8939" spans="20:21" x14ac:dyDescent="0.2">
      <c r="T8939" s="11"/>
      <c r="U8939" s="11"/>
    </row>
    <row r="8940" spans="20:21" x14ac:dyDescent="0.2">
      <c r="T8940" s="11"/>
      <c r="U8940" s="11"/>
    </row>
    <row r="8941" spans="20:21" x14ac:dyDescent="0.2">
      <c r="T8941" s="11"/>
      <c r="U8941" s="11"/>
    </row>
    <row r="8942" spans="20:21" x14ac:dyDescent="0.2">
      <c r="T8942" s="11"/>
      <c r="U8942" s="11"/>
    </row>
    <row r="8943" spans="20:21" x14ac:dyDescent="0.2">
      <c r="T8943" s="11"/>
      <c r="U8943" s="11"/>
    </row>
    <row r="8944" spans="20:21" x14ac:dyDescent="0.2">
      <c r="T8944" s="11"/>
      <c r="U8944" s="11"/>
    </row>
    <row r="8945" spans="20:21" x14ac:dyDescent="0.2">
      <c r="T8945" s="11"/>
      <c r="U8945" s="11"/>
    </row>
    <row r="8946" spans="20:21" x14ac:dyDescent="0.2">
      <c r="T8946" s="11"/>
      <c r="U8946" s="11"/>
    </row>
    <row r="8947" spans="20:21" x14ac:dyDescent="0.2">
      <c r="T8947" s="11"/>
      <c r="U8947" s="11"/>
    </row>
    <row r="8948" spans="20:21" x14ac:dyDescent="0.2">
      <c r="T8948" s="11"/>
      <c r="U8948" s="11"/>
    </row>
    <row r="8949" spans="20:21" x14ac:dyDescent="0.2">
      <c r="T8949" s="11"/>
      <c r="U8949" s="11"/>
    </row>
    <row r="8950" spans="20:21" x14ac:dyDescent="0.2">
      <c r="T8950" s="11"/>
      <c r="U8950" s="11"/>
    </row>
    <row r="8951" spans="20:21" x14ac:dyDescent="0.2">
      <c r="T8951" s="11"/>
      <c r="U8951" s="11"/>
    </row>
    <row r="8952" spans="20:21" x14ac:dyDescent="0.2">
      <c r="T8952" s="11"/>
      <c r="U8952" s="11"/>
    </row>
    <row r="8953" spans="20:21" x14ac:dyDescent="0.2">
      <c r="T8953" s="11"/>
      <c r="U8953" s="11"/>
    </row>
    <row r="8954" spans="20:21" x14ac:dyDescent="0.2">
      <c r="T8954" s="11"/>
      <c r="U8954" s="11"/>
    </row>
    <row r="8955" spans="20:21" x14ac:dyDescent="0.2">
      <c r="T8955" s="11"/>
      <c r="U8955" s="11"/>
    </row>
    <row r="8956" spans="20:21" x14ac:dyDescent="0.2">
      <c r="T8956" s="11"/>
      <c r="U8956" s="11"/>
    </row>
    <row r="8957" spans="20:21" x14ac:dyDescent="0.2">
      <c r="T8957" s="11"/>
      <c r="U8957" s="11"/>
    </row>
    <row r="8958" spans="20:21" x14ac:dyDescent="0.2">
      <c r="T8958" s="11"/>
      <c r="U8958" s="11"/>
    </row>
    <row r="8959" spans="20:21" x14ac:dyDescent="0.2">
      <c r="T8959" s="11"/>
      <c r="U8959" s="11"/>
    </row>
    <row r="8960" spans="20:21" x14ac:dyDescent="0.2">
      <c r="T8960" s="11"/>
      <c r="U8960" s="11"/>
    </row>
    <row r="8961" spans="20:21" x14ac:dyDescent="0.2">
      <c r="T8961" s="11"/>
      <c r="U8961" s="11"/>
    </row>
    <row r="8962" spans="20:21" x14ac:dyDescent="0.2">
      <c r="T8962" s="11"/>
      <c r="U8962" s="11"/>
    </row>
    <row r="8963" spans="20:21" x14ac:dyDescent="0.2">
      <c r="T8963" s="11"/>
      <c r="U8963" s="11"/>
    </row>
    <row r="8964" spans="20:21" x14ac:dyDescent="0.2">
      <c r="T8964" s="11"/>
      <c r="U8964" s="11"/>
    </row>
    <row r="8965" spans="20:21" x14ac:dyDescent="0.2">
      <c r="T8965" s="11"/>
      <c r="U8965" s="11"/>
    </row>
    <row r="8966" spans="20:21" x14ac:dyDescent="0.2">
      <c r="T8966" s="11"/>
      <c r="U8966" s="11"/>
    </row>
    <row r="8967" spans="20:21" x14ac:dyDescent="0.2">
      <c r="T8967" s="11"/>
      <c r="U8967" s="11"/>
    </row>
    <row r="8968" spans="20:21" x14ac:dyDescent="0.2">
      <c r="T8968" s="11"/>
      <c r="U8968" s="11"/>
    </row>
    <row r="8969" spans="20:21" x14ac:dyDescent="0.2">
      <c r="T8969" s="11"/>
      <c r="U8969" s="11"/>
    </row>
    <row r="8970" spans="20:21" x14ac:dyDescent="0.2">
      <c r="T8970" s="11"/>
      <c r="U8970" s="11"/>
    </row>
    <row r="8971" spans="20:21" x14ac:dyDescent="0.2">
      <c r="T8971" s="11"/>
      <c r="U8971" s="11"/>
    </row>
    <row r="8972" spans="20:21" x14ac:dyDescent="0.2">
      <c r="T8972" s="11"/>
      <c r="U8972" s="11"/>
    </row>
    <row r="8973" spans="20:21" x14ac:dyDescent="0.2">
      <c r="T8973" s="11"/>
      <c r="U8973" s="11"/>
    </row>
    <row r="8974" spans="20:21" x14ac:dyDescent="0.2">
      <c r="T8974" s="11"/>
      <c r="U8974" s="11"/>
    </row>
    <row r="8975" spans="20:21" x14ac:dyDescent="0.2">
      <c r="T8975" s="11"/>
      <c r="U8975" s="11"/>
    </row>
    <row r="8976" spans="20:21" x14ac:dyDescent="0.2">
      <c r="T8976" s="11"/>
      <c r="U8976" s="11"/>
    </row>
    <row r="8977" spans="20:21" x14ac:dyDescent="0.2">
      <c r="T8977" s="11"/>
      <c r="U8977" s="11"/>
    </row>
    <row r="8978" spans="20:21" x14ac:dyDescent="0.2">
      <c r="T8978" s="11"/>
      <c r="U8978" s="11"/>
    </row>
    <row r="8979" spans="20:21" x14ac:dyDescent="0.2">
      <c r="T8979" s="11"/>
      <c r="U8979" s="11"/>
    </row>
    <row r="8980" spans="20:21" x14ac:dyDescent="0.2">
      <c r="T8980" s="11"/>
      <c r="U8980" s="11"/>
    </row>
    <row r="8981" spans="20:21" x14ac:dyDescent="0.2">
      <c r="T8981" s="11"/>
      <c r="U8981" s="11"/>
    </row>
    <row r="8982" spans="20:21" x14ac:dyDescent="0.2">
      <c r="T8982" s="11"/>
      <c r="U8982" s="11"/>
    </row>
    <row r="8983" spans="20:21" x14ac:dyDescent="0.2">
      <c r="T8983" s="11"/>
      <c r="U8983" s="11"/>
    </row>
    <row r="8984" spans="20:21" x14ac:dyDescent="0.2">
      <c r="T8984" s="11"/>
      <c r="U8984" s="11"/>
    </row>
    <row r="8985" spans="20:21" x14ac:dyDescent="0.2">
      <c r="T8985" s="11"/>
      <c r="U8985" s="11"/>
    </row>
    <row r="8986" spans="20:21" x14ac:dyDescent="0.2">
      <c r="T8986" s="11"/>
      <c r="U8986" s="11"/>
    </row>
    <row r="8987" spans="20:21" x14ac:dyDescent="0.2">
      <c r="T8987" s="11"/>
      <c r="U8987" s="11"/>
    </row>
    <row r="8988" spans="20:21" x14ac:dyDescent="0.2">
      <c r="T8988" s="11"/>
      <c r="U8988" s="11"/>
    </row>
    <row r="8989" spans="20:21" x14ac:dyDescent="0.2">
      <c r="T8989" s="11"/>
      <c r="U8989" s="11"/>
    </row>
    <row r="8990" spans="20:21" x14ac:dyDescent="0.2">
      <c r="T8990" s="11"/>
      <c r="U8990" s="11"/>
    </row>
    <row r="8991" spans="20:21" x14ac:dyDescent="0.2">
      <c r="T8991" s="11"/>
      <c r="U8991" s="11"/>
    </row>
    <row r="8992" spans="20:21" x14ac:dyDescent="0.2">
      <c r="T8992" s="11"/>
      <c r="U8992" s="11"/>
    </row>
    <row r="8993" spans="20:21" x14ac:dyDescent="0.2">
      <c r="T8993" s="11"/>
      <c r="U8993" s="11"/>
    </row>
    <row r="8994" spans="20:21" x14ac:dyDescent="0.2">
      <c r="T8994" s="11"/>
      <c r="U8994" s="11"/>
    </row>
    <row r="8995" spans="20:21" x14ac:dyDescent="0.2">
      <c r="T8995" s="11"/>
      <c r="U8995" s="11"/>
    </row>
    <row r="8996" spans="20:21" x14ac:dyDescent="0.2">
      <c r="T8996" s="11"/>
      <c r="U8996" s="11"/>
    </row>
    <row r="8997" spans="20:21" x14ac:dyDescent="0.2">
      <c r="T8997" s="11"/>
      <c r="U8997" s="11"/>
    </row>
    <row r="8998" spans="20:21" x14ac:dyDescent="0.2">
      <c r="T8998" s="11"/>
      <c r="U8998" s="11"/>
    </row>
    <row r="8999" spans="20:21" x14ac:dyDescent="0.2">
      <c r="T8999" s="11"/>
      <c r="U8999" s="11"/>
    </row>
    <row r="9000" spans="20:21" x14ac:dyDescent="0.2">
      <c r="T9000" s="11"/>
      <c r="U9000" s="11"/>
    </row>
    <row r="9001" spans="20:21" x14ac:dyDescent="0.2">
      <c r="T9001" s="11"/>
      <c r="U9001" s="11"/>
    </row>
    <row r="9002" spans="20:21" x14ac:dyDescent="0.2">
      <c r="T9002" s="11"/>
      <c r="U9002" s="11"/>
    </row>
    <row r="9003" spans="20:21" x14ac:dyDescent="0.2">
      <c r="T9003" s="11"/>
      <c r="U9003" s="11"/>
    </row>
    <row r="9004" spans="20:21" x14ac:dyDescent="0.2">
      <c r="T9004" s="11"/>
      <c r="U9004" s="11"/>
    </row>
    <row r="9005" spans="20:21" x14ac:dyDescent="0.2">
      <c r="T9005" s="11"/>
      <c r="U9005" s="11"/>
    </row>
    <row r="9006" spans="20:21" x14ac:dyDescent="0.2">
      <c r="T9006" s="11"/>
      <c r="U9006" s="11"/>
    </row>
    <row r="9007" spans="20:21" x14ac:dyDescent="0.2">
      <c r="T9007" s="11"/>
      <c r="U9007" s="11"/>
    </row>
    <row r="9008" spans="20:21" x14ac:dyDescent="0.2">
      <c r="T9008" s="11"/>
      <c r="U9008" s="11"/>
    </row>
    <row r="9009" spans="20:21" x14ac:dyDescent="0.2">
      <c r="T9009" s="11"/>
      <c r="U9009" s="11"/>
    </row>
    <row r="9010" spans="20:21" x14ac:dyDescent="0.2">
      <c r="T9010" s="11"/>
      <c r="U9010" s="11"/>
    </row>
    <row r="9011" spans="20:21" x14ac:dyDescent="0.2">
      <c r="T9011" s="11"/>
      <c r="U9011" s="11"/>
    </row>
    <row r="9012" spans="20:21" x14ac:dyDescent="0.2">
      <c r="T9012" s="11"/>
      <c r="U9012" s="11"/>
    </row>
    <row r="9013" spans="20:21" x14ac:dyDescent="0.2">
      <c r="T9013" s="11"/>
      <c r="U9013" s="11"/>
    </row>
    <row r="9014" spans="20:21" x14ac:dyDescent="0.2">
      <c r="T9014" s="11"/>
      <c r="U9014" s="11"/>
    </row>
    <row r="9015" spans="20:21" x14ac:dyDescent="0.2">
      <c r="T9015" s="11"/>
      <c r="U9015" s="11"/>
    </row>
    <row r="9016" spans="20:21" x14ac:dyDescent="0.2">
      <c r="T9016" s="11"/>
      <c r="U9016" s="11"/>
    </row>
    <row r="9017" spans="20:21" x14ac:dyDescent="0.2">
      <c r="T9017" s="11"/>
      <c r="U9017" s="11"/>
    </row>
    <row r="9018" spans="20:21" x14ac:dyDescent="0.2">
      <c r="T9018" s="11"/>
      <c r="U9018" s="11"/>
    </row>
    <row r="9019" spans="20:21" x14ac:dyDescent="0.2">
      <c r="T9019" s="11"/>
      <c r="U9019" s="11"/>
    </row>
    <row r="9020" spans="20:21" x14ac:dyDescent="0.2">
      <c r="T9020" s="11"/>
      <c r="U9020" s="11"/>
    </row>
    <row r="9021" spans="20:21" x14ac:dyDescent="0.2">
      <c r="T9021" s="11"/>
      <c r="U9021" s="11"/>
    </row>
    <row r="9022" spans="20:21" x14ac:dyDescent="0.2">
      <c r="T9022" s="11"/>
      <c r="U9022" s="11"/>
    </row>
    <row r="9023" spans="20:21" x14ac:dyDescent="0.2">
      <c r="T9023" s="11"/>
      <c r="U9023" s="11"/>
    </row>
    <row r="9024" spans="20:21" x14ac:dyDescent="0.2">
      <c r="T9024" s="11"/>
      <c r="U9024" s="11"/>
    </row>
    <row r="9025" spans="20:21" x14ac:dyDescent="0.2">
      <c r="T9025" s="11"/>
      <c r="U9025" s="11"/>
    </row>
    <row r="9026" spans="20:21" x14ac:dyDescent="0.2">
      <c r="T9026" s="11"/>
      <c r="U9026" s="11"/>
    </row>
    <row r="9027" spans="20:21" x14ac:dyDescent="0.2">
      <c r="T9027" s="11"/>
      <c r="U9027" s="11"/>
    </row>
    <row r="9028" spans="20:21" x14ac:dyDescent="0.2">
      <c r="T9028" s="11"/>
      <c r="U9028" s="11"/>
    </row>
    <row r="9029" spans="20:21" x14ac:dyDescent="0.2">
      <c r="T9029" s="11"/>
      <c r="U9029" s="11"/>
    </row>
    <row r="9030" spans="20:21" x14ac:dyDescent="0.2">
      <c r="T9030" s="11"/>
      <c r="U9030" s="11"/>
    </row>
    <row r="9031" spans="20:21" x14ac:dyDescent="0.2">
      <c r="T9031" s="11"/>
      <c r="U9031" s="11"/>
    </row>
    <row r="9032" spans="20:21" x14ac:dyDescent="0.2">
      <c r="T9032" s="11"/>
      <c r="U9032" s="11"/>
    </row>
    <row r="9033" spans="20:21" x14ac:dyDescent="0.2">
      <c r="T9033" s="11"/>
      <c r="U9033" s="11"/>
    </row>
    <row r="9034" spans="20:21" x14ac:dyDescent="0.2">
      <c r="T9034" s="11"/>
      <c r="U9034" s="11"/>
    </row>
    <row r="9035" spans="20:21" x14ac:dyDescent="0.2">
      <c r="T9035" s="11"/>
      <c r="U9035" s="11"/>
    </row>
    <row r="9036" spans="20:21" x14ac:dyDescent="0.2">
      <c r="T9036" s="11"/>
      <c r="U9036" s="11"/>
    </row>
    <row r="9037" spans="20:21" x14ac:dyDescent="0.2">
      <c r="T9037" s="11"/>
      <c r="U9037" s="11"/>
    </row>
    <row r="9038" spans="20:21" x14ac:dyDescent="0.2">
      <c r="T9038" s="11"/>
      <c r="U9038" s="11"/>
    </row>
    <row r="9039" spans="20:21" x14ac:dyDescent="0.2">
      <c r="T9039" s="11"/>
      <c r="U9039" s="11"/>
    </row>
    <row r="9040" spans="20:21" x14ac:dyDescent="0.2">
      <c r="T9040" s="11"/>
      <c r="U9040" s="11"/>
    </row>
    <row r="9041" spans="20:21" x14ac:dyDescent="0.2">
      <c r="T9041" s="11"/>
      <c r="U9041" s="11"/>
    </row>
    <row r="9042" spans="20:21" x14ac:dyDescent="0.2">
      <c r="T9042" s="11"/>
      <c r="U9042" s="11"/>
    </row>
    <row r="9043" spans="20:21" x14ac:dyDescent="0.2">
      <c r="T9043" s="11"/>
      <c r="U9043" s="11"/>
    </row>
    <row r="9044" spans="20:21" x14ac:dyDescent="0.2">
      <c r="T9044" s="11"/>
      <c r="U9044" s="11"/>
    </row>
    <row r="9045" spans="20:21" x14ac:dyDescent="0.2">
      <c r="T9045" s="11"/>
      <c r="U9045" s="11"/>
    </row>
    <row r="9046" spans="20:21" x14ac:dyDescent="0.2">
      <c r="T9046" s="11"/>
      <c r="U9046" s="11"/>
    </row>
    <row r="9047" spans="20:21" x14ac:dyDescent="0.2">
      <c r="T9047" s="11"/>
      <c r="U9047" s="11"/>
    </row>
    <row r="9048" spans="20:21" x14ac:dyDescent="0.2">
      <c r="T9048" s="11"/>
      <c r="U9048" s="11"/>
    </row>
    <row r="9049" spans="20:21" x14ac:dyDescent="0.2">
      <c r="T9049" s="11"/>
      <c r="U9049" s="11"/>
    </row>
    <row r="9050" spans="20:21" x14ac:dyDescent="0.2">
      <c r="T9050" s="11"/>
      <c r="U9050" s="11"/>
    </row>
    <row r="9051" spans="20:21" x14ac:dyDescent="0.2">
      <c r="T9051" s="11"/>
      <c r="U9051" s="11"/>
    </row>
    <row r="9052" spans="20:21" x14ac:dyDescent="0.2">
      <c r="T9052" s="11"/>
      <c r="U9052" s="11"/>
    </row>
    <row r="9053" spans="20:21" x14ac:dyDescent="0.2">
      <c r="T9053" s="11"/>
      <c r="U9053" s="11"/>
    </row>
    <row r="9054" spans="20:21" x14ac:dyDescent="0.2">
      <c r="T9054" s="11"/>
      <c r="U9054" s="11"/>
    </row>
    <row r="9055" spans="20:21" x14ac:dyDescent="0.2">
      <c r="T9055" s="11"/>
      <c r="U9055" s="11"/>
    </row>
    <row r="9056" spans="20:21" x14ac:dyDescent="0.2">
      <c r="T9056" s="11"/>
      <c r="U9056" s="11"/>
    </row>
    <row r="9057" spans="20:21" x14ac:dyDescent="0.2">
      <c r="T9057" s="11"/>
      <c r="U9057" s="11"/>
    </row>
    <row r="9058" spans="20:21" x14ac:dyDescent="0.2">
      <c r="T9058" s="11"/>
      <c r="U9058" s="11"/>
    </row>
    <row r="9059" spans="20:21" x14ac:dyDescent="0.2">
      <c r="T9059" s="11"/>
      <c r="U9059" s="11"/>
    </row>
    <row r="9060" spans="20:21" x14ac:dyDescent="0.2">
      <c r="T9060" s="11"/>
      <c r="U9060" s="11"/>
    </row>
    <row r="9061" spans="20:21" x14ac:dyDescent="0.2">
      <c r="T9061" s="11"/>
      <c r="U9061" s="11"/>
    </row>
    <row r="9062" spans="20:21" x14ac:dyDescent="0.2">
      <c r="T9062" s="11"/>
      <c r="U9062" s="11"/>
    </row>
    <row r="9063" spans="20:21" x14ac:dyDescent="0.2">
      <c r="T9063" s="11"/>
      <c r="U9063" s="11"/>
    </row>
    <row r="9064" spans="20:21" x14ac:dyDescent="0.2">
      <c r="T9064" s="11"/>
      <c r="U9064" s="11"/>
    </row>
    <row r="9065" spans="20:21" x14ac:dyDescent="0.2">
      <c r="T9065" s="11"/>
      <c r="U9065" s="11"/>
    </row>
    <row r="9066" spans="20:21" x14ac:dyDescent="0.2">
      <c r="T9066" s="11"/>
      <c r="U9066" s="11"/>
    </row>
    <row r="9067" spans="20:21" x14ac:dyDescent="0.2">
      <c r="T9067" s="11"/>
      <c r="U9067" s="11"/>
    </row>
    <row r="9068" spans="20:21" x14ac:dyDescent="0.2">
      <c r="T9068" s="11"/>
      <c r="U9068" s="11"/>
    </row>
    <row r="9069" spans="20:21" x14ac:dyDescent="0.2">
      <c r="T9069" s="11"/>
      <c r="U9069" s="11"/>
    </row>
    <row r="9070" spans="20:21" x14ac:dyDescent="0.2">
      <c r="T9070" s="11"/>
      <c r="U9070" s="11"/>
    </row>
    <row r="9071" spans="20:21" x14ac:dyDescent="0.2">
      <c r="T9071" s="11"/>
      <c r="U9071" s="11"/>
    </row>
    <row r="9072" spans="20:21" x14ac:dyDescent="0.2">
      <c r="T9072" s="11"/>
      <c r="U9072" s="11"/>
    </row>
    <row r="9073" spans="20:21" x14ac:dyDescent="0.2">
      <c r="T9073" s="11"/>
      <c r="U9073" s="11"/>
    </row>
    <row r="9074" spans="20:21" x14ac:dyDescent="0.2">
      <c r="T9074" s="11"/>
      <c r="U9074" s="11"/>
    </row>
    <row r="9075" spans="20:21" x14ac:dyDescent="0.2">
      <c r="T9075" s="11"/>
      <c r="U9075" s="11"/>
    </row>
    <row r="9076" spans="20:21" x14ac:dyDescent="0.2">
      <c r="T9076" s="11"/>
      <c r="U9076" s="11"/>
    </row>
    <row r="9077" spans="20:21" x14ac:dyDescent="0.2">
      <c r="T9077" s="11"/>
      <c r="U9077" s="11"/>
    </row>
    <row r="9078" spans="20:21" x14ac:dyDescent="0.2">
      <c r="T9078" s="11"/>
      <c r="U9078" s="11"/>
    </row>
    <row r="9079" spans="20:21" x14ac:dyDescent="0.2">
      <c r="T9079" s="11"/>
      <c r="U9079" s="11"/>
    </row>
    <row r="9080" spans="20:21" x14ac:dyDescent="0.2">
      <c r="T9080" s="11"/>
      <c r="U9080" s="11"/>
    </row>
    <row r="9081" spans="20:21" x14ac:dyDescent="0.2">
      <c r="T9081" s="11"/>
      <c r="U9081" s="11"/>
    </row>
    <row r="9082" spans="20:21" x14ac:dyDescent="0.2">
      <c r="T9082" s="11"/>
      <c r="U9082" s="11"/>
    </row>
    <row r="9083" spans="20:21" x14ac:dyDescent="0.2">
      <c r="T9083" s="11"/>
      <c r="U9083" s="11"/>
    </row>
    <row r="9084" spans="20:21" x14ac:dyDescent="0.2">
      <c r="T9084" s="11"/>
      <c r="U9084" s="11"/>
    </row>
    <row r="9085" spans="20:21" x14ac:dyDescent="0.2">
      <c r="T9085" s="11"/>
      <c r="U9085" s="11"/>
    </row>
    <row r="9086" spans="20:21" x14ac:dyDescent="0.2">
      <c r="T9086" s="11"/>
      <c r="U9086" s="11"/>
    </row>
    <row r="9087" spans="20:21" x14ac:dyDescent="0.2">
      <c r="T9087" s="11"/>
      <c r="U9087" s="11"/>
    </row>
    <row r="9088" spans="20:21" x14ac:dyDescent="0.2">
      <c r="T9088" s="11"/>
      <c r="U9088" s="11"/>
    </row>
    <row r="9089" spans="20:21" x14ac:dyDescent="0.2">
      <c r="T9089" s="11"/>
      <c r="U9089" s="11"/>
    </row>
    <row r="9090" spans="20:21" x14ac:dyDescent="0.2">
      <c r="T9090" s="11"/>
      <c r="U9090" s="11"/>
    </row>
    <row r="9091" spans="20:21" x14ac:dyDescent="0.2">
      <c r="T9091" s="11"/>
      <c r="U9091" s="11"/>
    </row>
    <row r="9092" spans="20:21" x14ac:dyDescent="0.2">
      <c r="T9092" s="11"/>
      <c r="U9092" s="11"/>
    </row>
    <row r="9093" spans="20:21" x14ac:dyDescent="0.2">
      <c r="T9093" s="11"/>
      <c r="U9093" s="11"/>
    </row>
    <row r="9094" spans="20:21" x14ac:dyDescent="0.2">
      <c r="T9094" s="11"/>
      <c r="U9094" s="11"/>
    </row>
    <row r="9095" spans="20:21" x14ac:dyDescent="0.2">
      <c r="T9095" s="11"/>
      <c r="U9095" s="11"/>
    </row>
    <row r="9096" spans="20:21" x14ac:dyDescent="0.2">
      <c r="T9096" s="11"/>
      <c r="U9096" s="11"/>
    </row>
    <row r="9097" spans="20:21" x14ac:dyDescent="0.2">
      <c r="T9097" s="11"/>
      <c r="U9097" s="11"/>
    </row>
    <row r="9098" spans="20:21" x14ac:dyDescent="0.2">
      <c r="T9098" s="11"/>
      <c r="U9098" s="11"/>
    </row>
    <row r="9099" spans="20:21" x14ac:dyDescent="0.2">
      <c r="T9099" s="11"/>
      <c r="U9099" s="11"/>
    </row>
    <row r="9100" spans="20:21" x14ac:dyDescent="0.2">
      <c r="T9100" s="11"/>
      <c r="U9100" s="11"/>
    </row>
    <row r="9101" spans="20:21" x14ac:dyDescent="0.2">
      <c r="T9101" s="11"/>
      <c r="U9101" s="11"/>
    </row>
    <row r="9102" spans="20:21" x14ac:dyDescent="0.2">
      <c r="T9102" s="11"/>
      <c r="U9102" s="11"/>
    </row>
    <row r="9103" spans="20:21" x14ac:dyDescent="0.2">
      <c r="T9103" s="11"/>
      <c r="U9103" s="11"/>
    </row>
    <row r="9104" spans="20:21" x14ac:dyDescent="0.2">
      <c r="T9104" s="11"/>
      <c r="U9104" s="11"/>
    </row>
    <row r="9105" spans="20:21" x14ac:dyDescent="0.2">
      <c r="T9105" s="11"/>
      <c r="U9105" s="11"/>
    </row>
    <row r="9106" spans="20:21" x14ac:dyDescent="0.2">
      <c r="T9106" s="11"/>
      <c r="U9106" s="11"/>
    </row>
    <row r="9107" spans="20:21" x14ac:dyDescent="0.2">
      <c r="T9107" s="11"/>
      <c r="U9107" s="11"/>
    </row>
    <row r="9108" spans="20:21" x14ac:dyDescent="0.2">
      <c r="T9108" s="11"/>
      <c r="U9108" s="11"/>
    </row>
    <row r="9109" spans="20:21" x14ac:dyDescent="0.2">
      <c r="T9109" s="11"/>
      <c r="U9109" s="11"/>
    </row>
    <row r="9110" spans="20:21" x14ac:dyDescent="0.2">
      <c r="T9110" s="11"/>
      <c r="U9110" s="11"/>
    </row>
    <row r="9111" spans="20:21" x14ac:dyDescent="0.2">
      <c r="T9111" s="11"/>
      <c r="U9111" s="11"/>
    </row>
    <row r="9112" spans="20:21" x14ac:dyDescent="0.2">
      <c r="T9112" s="11"/>
      <c r="U9112" s="11"/>
    </row>
    <row r="9113" spans="20:21" x14ac:dyDescent="0.2">
      <c r="T9113" s="11"/>
      <c r="U9113" s="11"/>
    </row>
    <row r="9114" spans="20:21" x14ac:dyDescent="0.2">
      <c r="T9114" s="11"/>
      <c r="U9114" s="11"/>
    </row>
    <row r="9115" spans="20:21" x14ac:dyDescent="0.2">
      <c r="T9115" s="11"/>
      <c r="U9115" s="11"/>
    </row>
    <row r="9116" spans="20:21" x14ac:dyDescent="0.2">
      <c r="T9116" s="11"/>
      <c r="U9116" s="11"/>
    </row>
    <row r="9117" spans="20:21" x14ac:dyDescent="0.2">
      <c r="T9117" s="11"/>
      <c r="U9117" s="11"/>
    </row>
    <row r="9118" spans="20:21" x14ac:dyDescent="0.2">
      <c r="T9118" s="11"/>
      <c r="U9118" s="11"/>
    </row>
    <row r="9119" spans="20:21" x14ac:dyDescent="0.2">
      <c r="T9119" s="11"/>
      <c r="U9119" s="11"/>
    </row>
    <row r="9120" spans="20:21" x14ac:dyDescent="0.2">
      <c r="T9120" s="11"/>
      <c r="U9120" s="11"/>
    </row>
    <row r="9121" spans="20:21" x14ac:dyDescent="0.2">
      <c r="T9121" s="11"/>
      <c r="U9121" s="11"/>
    </row>
    <row r="9122" spans="20:21" x14ac:dyDescent="0.2">
      <c r="T9122" s="11"/>
      <c r="U9122" s="11"/>
    </row>
    <row r="9123" spans="20:21" x14ac:dyDescent="0.2">
      <c r="T9123" s="11"/>
      <c r="U9123" s="11"/>
    </row>
    <row r="9124" spans="20:21" x14ac:dyDescent="0.2">
      <c r="T9124" s="11"/>
      <c r="U9124" s="11"/>
    </row>
    <row r="9125" spans="20:21" x14ac:dyDescent="0.2">
      <c r="T9125" s="11"/>
      <c r="U9125" s="11"/>
    </row>
    <row r="9126" spans="20:21" x14ac:dyDescent="0.2">
      <c r="T9126" s="11"/>
      <c r="U9126" s="11"/>
    </row>
    <row r="9127" spans="20:21" x14ac:dyDescent="0.2">
      <c r="T9127" s="11"/>
      <c r="U9127" s="11"/>
    </row>
    <row r="9128" spans="20:21" x14ac:dyDescent="0.2">
      <c r="T9128" s="11"/>
      <c r="U9128" s="11"/>
    </row>
    <row r="9129" spans="20:21" x14ac:dyDescent="0.2">
      <c r="T9129" s="11"/>
      <c r="U9129" s="11"/>
    </row>
    <row r="9130" spans="20:21" x14ac:dyDescent="0.2">
      <c r="T9130" s="11"/>
      <c r="U9130" s="11"/>
    </row>
    <row r="9131" spans="20:21" x14ac:dyDescent="0.2">
      <c r="T9131" s="11"/>
      <c r="U9131" s="11"/>
    </row>
    <row r="9132" spans="20:21" x14ac:dyDescent="0.2">
      <c r="T9132" s="11"/>
      <c r="U9132" s="11"/>
    </row>
    <row r="9133" spans="20:21" x14ac:dyDescent="0.2">
      <c r="T9133" s="11"/>
      <c r="U9133" s="11"/>
    </row>
    <row r="9134" spans="20:21" x14ac:dyDescent="0.2">
      <c r="T9134" s="11"/>
      <c r="U9134" s="11"/>
    </row>
    <row r="9135" spans="20:21" x14ac:dyDescent="0.2">
      <c r="T9135" s="11"/>
      <c r="U9135" s="11"/>
    </row>
    <row r="9136" spans="20:21" x14ac:dyDescent="0.2">
      <c r="T9136" s="11"/>
      <c r="U9136" s="11"/>
    </row>
    <row r="9137" spans="20:21" x14ac:dyDescent="0.2">
      <c r="T9137" s="11"/>
      <c r="U9137" s="11"/>
    </row>
    <row r="9138" spans="20:21" x14ac:dyDescent="0.2">
      <c r="T9138" s="11"/>
      <c r="U9138" s="11"/>
    </row>
    <row r="9139" spans="20:21" x14ac:dyDescent="0.2">
      <c r="T9139" s="11"/>
      <c r="U9139" s="11"/>
    </row>
    <row r="9140" spans="20:21" x14ac:dyDescent="0.2">
      <c r="T9140" s="11"/>
      <c r="U9140" s="11"/>
    </row>
    <row r="9141" spans="20:21" x14ac:dyDescent="0.2">
      <c r="T9141" s="11"/>
      <c r="U9141" s="11"/>
    </row>
    <row r="9142" spans="20:21" x14ac:dyDescent="0.2">
      <c r="T9142" s="11"/>
      <c r="U9142" s="11"/>
    </row>
    <row r="9143" spans="20:21" x14ac:dyDescent="0.2">
      <c r="T9143" s="11"/>
      <c r="U9143" s="11"/>
    </row>
    <row r="9144" spans="20:21" x14ac:dyDescent="0.2">
      <c r="T9144" s="11"/>
      <c r="U9144" s="11"/>
    </row>
    <row r="9145" spans="20:21" x14ac:dyDescent="0.2">
      <c r="T9145" s="11"/>
      <c r="U9145" s="11"/>
    </row>
    <row r="9146" spans="20:21" x14ac:dyDescent="0.2">
      <c r="T9146" s="11"/>
      <c r="U9146" s="11"/>
    </row>
    <row r="9147" spans="20:21" x14ac:dyDescent="0.2">
      <c r="T9147" s="11"/>
      <c r="U9147" s="11"/>
    </row>
    <row r="9148" spans="20:21" x14ac:dyDescent="0.2">
      <c r="T9148" s="11"/>
      <c r="U9148" s="11"/>
    </row>
    <row r="9149" spans="20:21" x14ac:dyDescent="0.2">
      <c r="T9149" s="11"/>
      <c r="U9149" s="11"/>
    </row>
    <row r="9150" spans="20:21" x14ac:dyDescent="0.2">
      <c r="T9150" s="11"/>
      <c r="U9150" s="11"/>
    </row>
    <row r="9151" spans="20:21" x14ac:dyDescent="0.2">
      <c r="T9151" s="11"/>
      <c r="U9151" s="11"/>
    </row>
    <row r="9152" spans="20:21" x14ac:dyDescent="0.2">
      <c r="T9152" s="11"/>
      <c r="U9152" s="11"/>
    </row>
    <row r="9153" spans="20:21" x14ac:dyDescent="0.2">
      <c r="T9153" s="11"/>
      <c r="U9153" s="11"/>
    </row>
    <row r="9154" spans="20:21" x14ac:dyDescent="0.2">
      <c r="T9154" s="11"/>
      <c r="U9154" s="11"/>
    </row>
    <row r="9155" spans="20:21" x14ac:dyDescent="0.2">
      <c r="T9155" s="11"/>
      <c r="U9155" s="11"/>
    </row>
    <row r="9156" spans="20:21" x14ac:dyDescent="0.2">
      <c r="T9156" s="11"/>
      <c r="U9156" s="11"/>
    </row>
    <row r="9157" spans="20:21" x14ac:dyDescent="0.2">
      <c r="T9157" s="11"/>
      <c r="U9157" s="11"/>
    </row>
    <row r="9158" spans="20:21" x14ac:dyDescent="0.2">
      <c r="T9158" s="11"/>
      <c r="U9158" s="11"/>
    </row>
    <row r="9159" spans="20:21" x14ac:dyDescent="0.2">
      <c r="T9159" s="11"/>
      <c r="U9159" s="11"/>
    </row>
    <row r="9160" spans="20:21" x14ac:dyDescent="0.2">
      <c r="T9160" s="11"/>
      <c r="U9160" s="11"/>
    </row>
    <row r="9161" spans="20:21" x14ac:dyDescent="0.2">
      <c r="T9161" s="11"/>
      <c r="U9161" s="11"/>
    </row>
    <row r="9162" spans="20:21" x14ac:dyDescent="0.2">
      <c r="T9162" s="11"/>
      <c r="U9162" s="11"/>
    </row>
    <row r="9163" spans="20:21" x14ac:dyDescent="0.2">
      <c r="T9163" s="11"/>
      <c r="U9163" s="11"/>
    </row>
    <row r="9164" spans="20:21" x14ac:dyDescent="0.2">
      <c r="T9164" s="11"/>
      <c r="U9164" s="11"/>
    </row>
    <row r="9165" spans="20:21" x14ac:dyDescent="0.2">
      <c r="T9165" s="11"/>
      <c r="U9165" s="11"/>
    </row>
    <row r="9166" spans="20:21" x14ac:dyDescent="0.2">
      <c r="T9166" s="11"/>
      <c r="U9166" s="11"/>
    </row>
    <row r="9167" spans="20:21" x14ac:dyDescent="0.2">
      <c r="T9167" s="11"/>
      <c r="U9167" s="11"/>
    </row>
    <row r="9168" spans="20:21" x14ac:dyDescent="0.2">
      <c r="T9168" s="11"/>
      <c r="U9168" s="11"/>
    </row>
    <row r="9169" spans="20:21" x14ac:dyDescent="0.2">
      <c r="T9169" s="11"/>
      <c r="U9169" s="11"/>
    </row>
    <row r="9170" spans="20:21" x14ac:dyDescent="0.2">
      <c r="T9170" s="11"/>
      <c r="U9170" s="11"/>
    </row>
    <row r="9171" spans="20:21" x14ac:dyDescent="0.2">
      <c r="T9171" s="11"/>
      <c r="U9171" s="11"/>
    </row>
    <row r="9172" spans="20:21" x14ac:dyDescent="0.2">
      <c r="T9172" s="11"/>
      <c r="U9172" s="11"/>
    </row>
    <row r="9173" spans="20:21" x14ac:dyDescent="0.2">
      <c r="T9173" s="11"/>
      <c r="U9173" s="11"/>
    </row>
    <row r="9174" spans="20:21" x14ac:dyDescent="0.2">
      <c r="T9174" s="11"/>
      <c r="U9174" s="11"/>
    </row>
    <row r="9175" spans="20:21" x14ac:dyDescent="0.2">
      <c r="T9175" s="11"/>
      <c r="U9175" s="11"/>
    </row>
    <row r="9176" spans="20:21" x14ac:dyDescent="0.2">
      <c r="T9176" s="11"/>
      <c r="U9176" s="11"/>
    </row>
    <row r="9177" spans="20:21" x14ac:dyDescent="0.2">
      <c r="T9177" s="11"/>
      <c r="U9177" s="11"/>
    </row>
    <row r="9178" spans="20:21" x14ac:dyDescent="0.2">
      <c r="T9178" s="11"/>
      <c r="U9178" s="11"/>
    </row>
    <row r="9179" spans="20:21" x14ac:dyDescent="0.2">
      <c r="T9179" s="11"/>
      <c r="U9179" s="11"/>
    </row>
    <row r="9180" spans="20:21" x14ac:dyDescent="0.2">
      <c r="T9180" s="11"/>
      <c r="U9180" s="11"/>
    </row>
    <row r="9181" spans="20:21" x14ac:dyDescent="0.2">
      <c r="T9181" s="11"/>
      <c r="U9181" s="11"/>
    </row>
    <row r="9182" spans="20:21" x14ac:dyDescent="0.2">
      <c r="T9182" s="11"/>
      <c r="U9182" s="11"/>
    </row>
    <row r="9183" spans="20:21" x14ac:dyDescent="0.2">
      <c r="T9183" s="11"/>
      <c r="U9183" s="11"/>
    </row>
    <row r="9184" spans="20:21" x14ac:dyDescent="0.2">
      <c r="T9184" s="11"/>
      <c r="U9184" s="11"/>
    </row>
    <row r="9185" spans="20:21" x14ac:dyDescent="0.2">
      <c r="T9185" s="11"/>
      <c r="U9185" s="11"/>
    </row>
    <row r="9186" spans="20:21" x14ac:dyDescent="0.2">
      <c r="T9186" s="11"/>
      <c r="U9186" s="11"/>
    </row>
    <row r="9187" spans="20:21" x14ac:dyDescent="0.2">
      <c r="T9187" s="11"/>
      <c r="U9187" s="11"/>
    </row>
    <row r="9188" spans="20:21" x14ac:dyDescent="0.2">
      <c r="T9188" s="11"/>
      <c r="U9188" s="11"/>
    </row>
    <row r="9189" spans="20:21" x14ac:dyDescent="0.2">
      <c r="T9189" s="11"/>
      <c r="U9189" s="11"/>
    </row>
    <row r="9190" spans="20:21" x14ac:dyDescent="0.2">
      <c r="T9190" s="11"/>
      <c r="U9190" s="11"/>
    </row>
    <row r="9191" spans="20:21" x14ac:dyDescent="0.2">
      <c r="T9191" s="11"/>
      <c r="U9191" s="11"/>
    </row>
    <row r="9192" spans="20:21" x14ac:dyDescent="0.2">
      <c r="T9192" s="11"/>
      <c r="U9192" s="11"/>
    </row>
    <row r="9193" spans="20:21" x14ac:dyDescent="0.2">
      <c r="T9193" s="11"/>
      <c r="U9193" s="11"/>
    </row>
    <row r="9194" spans="20:21" x14ac:dyDescent="0.2">
      <c r="T9194" s="11"/>
      <c r="U9194" s="11"/>
    </row>
    <row r="9195" spans="20:21" x14ac:dyDescent="0.2">
      <c r="T9195" s="11"/>
      <c r="U9195" s="11"/>
    </row>
    <row r="9196" spans="20:21" x14ac:dyDescent="0.2">
      <c r="T9196" s="11"/>
      <c r="U9196" s="11"/>
    </row>
    <row r="9197" spans="20:21" x14ac:dyDescent="0.2">
      <c r="T9197" s="11"/>
      <c r="U9197" s="11"/>
    </row>
    <row r="9198" spans="20:21" x14ac:dyDescent="0.2">
      <c r="T9198" s="11"/>
      <c r="U9198" s="11"/>
    </row>
    <row r="9199" spans="20:21" x14ac:dyDescent="0.2">
      <c r="T9199" s="11"/>
      <c r="U9199" s="11"/>
    </row>
    <row r="9200" spans="20:21" x14ac:dyDescent="0.2">
      <c r="T9200" s="11"/>
      <c r="U9200" s="11"/>
    </row>
    <row r="9201" spans="20:21" x14ac:dyDescent="0.2">
      <c r="T9201" s="11"/>
      <c r="U9201" s="11"/>
    </row>
    <row r="9202" spans="20:21" x14ac:dyDescent="0.2">
      <c r="T9202" s="11"/>
      <c r="U9202" s="11"/>
    </row>
    <row r="9203" spans="20:21" x14ac:dyDescent="0.2">
      <c r="T9203" s="11"/>
      <c r="U9203" s="11"/>
    </row>
    <row r="9204" spans="20:21" x14ac:dyDescent="0.2">
      <c r="T9204" s="11"/>
      <c r="U9204" s="11"/>
    </row>
    <row r="9205" spans="20:21" x14ac:dyDescent="0.2">
      <c r="T9205" s="11"/>
      <c r="U9205" s="11"/>
    </row>
    <row r="9206" spans="20:21" x14ac:dyDescent="0.2">
      <c r="T9206" s="11"/>
      <c r="U9206" s="11"/>
    </row>
    <row r="9207" spans="20:21" x14ac:dyDescent="0.2">
      <c r="T9207" s="11"/>
      <c r="U9207" s="11"/>
    </row>
    <row r="9208" spans="20:21" x14ac:dyDescent="0.2">
      <c r="T9208" s="11"/>
      <c r="U9208" s="11"/>
    </row>
    <row r="9209" spans="20:21" x14ac:dyDescent="0.2">
      <c r="T9209" s="11"/>
      <c r="U9209" s="11"/>
    </row>
    <row r="9210" spans="20:21" x14ac:dyDescent="0.2">
      <c r="T9210" s="11"/>
      <c r="U9210" s="11"/>
    </row>
    <row r="9211" spans="20:21" x14ac:dyDescent="0.2">
      <c r="T9211" s="11"/>
      <c r="U9211" s="11"/>
    </row>
    <row r="9212" spans="20:21" x14ac:dyDescent="0.2">
      <c r="T9212" s="11"/>
      <c r="U9212" s="11"/>
    </row>
    <row r="9213" spans="20:21" x14ac:dyDescent="0.2">
      <c r="T9213" s="11"/>
      <c r="U9213" s="11"/>
    </row>
    <row r="9214" spans="20:21" x14ac:dyDescent="0.2">
      <c r="T9214" s="11"/>
      <c r="U9214" s="11"/>
    </row>
    <row r="9215" spans="20:21" x14ac:dyDescent="0.2">
      <c r="T9215" s="11"/>
      <c r="U9215" s="11"/>
    </row>
    <row r="9216" spans="20:21" x14ac:dyDescent="0.2">
      <c r="T9216" s="11"/>
      <c r="U9216" s="11"/>
    </row>
    <row r="9217" spans="20:21" x14ac:dyDescent="0.2">
      <c r="T9217" s="11"/>
      <c r="U9217" s="11"/>
    </row>
    <row r="9218" spans="20:21" x14ac:dyDescent="0.2">
      <c r="T9218" s="11"/>
      <c r="U9218" s="11"/>
    </row>
    <row r="9219" spans="20:21" x14ac:dyDescent="0.2">
      <c r="T9219" s="11"/>
      <c r="U9219" s="11"/>
    </row>
    <row r="9220" spans="20:21" x14ac:dyDescent="0.2">
      <c r="T9220" s="11"/>
      <c r="U9220" s="11"/>
    </row>
    <row r="9221" spans="20:21" x14ac:dyDescent="0.2">
      <c r="T9221" s="11"/>
      <c r="U9221" s="11"/>
    </row>
    <row r="9222" spans="20:21" x14ac:dyDescent="0.2">
      <c r="T9222" s="11"/>
      <c r="U9222" s="11"/>
    </row>
    <row r="9223" spans="20:21" x14ac:dyDescent="0.2">
      <c r="T9223" s="11"/>
      <c r="U9223" s="11"/>
    </row>
    <row r="9224" spans="20:21" x14ac:dyDescent="0.2">
      <c r="T9224" s="11"/>
      <c r="U9224" s="11"/>
    </row>
    <row r="9225" spans="20:21" x14ac:dyDescent="0.2">
      <c r="T9225" s="11"/>
      <c r="U9225" s="11"/>
    </row>
    <row r="9226" spans="20:21" x14ac:dyDescent="0.2">
      <c r="T9226" s="11"/>
      <c r="U9226" s="11"/>
    </row>
    <row r="9227" spans="20:21" x14ac:dyDescent="0.2">
      <c r="T9227" s="11"/>
      <c r="U9227" s="11"/>
    </row>
    <row r="9228" spans="20:21" x14ac:dyDescent="0.2">
      <c r="T9228" s="11"/>
      <c r="U9228" s="11"/>
    </row>
    <row r="9229" spans="20:21" x14ac:dyDescent="0.2">
      <c r="T9229" s="11"/>
      <c r="U9229" s="11"/>
    </row>
    <row r="9230" spans="20:21" x14ac:dyDescent="0.2">
      <c r="T9230" s="11"/>
      <c r="U9230" s="11"/>
    </row>
    <row r="9231" spans="20:21" x14ac:dyDescent="0.2">
      <c r="T9231" s="11"/>
      <c r="U9231" s="11"/>
    </row>
    <row r="9232" spans="20:21" x14ac:dyDescent="0.2">
      <c r="T9232" s="11"/>
      <c r="U9232" s="11"/>
    </row>
    <row r="9233" spans="20:21" x14ac:dyDescent="0.2">
      <c r="T9233" s="11"/>
      <c r="U9233" s="11"/>
    </row>
    <row r="9234" spans="20:21" x14ac:dyDescent="0.2">
      <c r="T9234" s="11"/>
      <c r="U9234" s="11"/>
    </row>
    <row r="9235" spans="20:21" x14ac:dyDescent="0.2">
      <c r="T9235" s="11"/>
      <c r="U9235" s="11"/>
    </row>
    <row r="9236" spans="20:21" x14ac:dyDescent="0.2">
      <c r="T9236" s="11"/>
      <c r="U9236" s="11"/>
    </row>
    <row r="9237" spans="20:21" x14ac:dyDescent="0.2">
      <c r="T9237" s="11"/>
      <c r="U9237" s="11"/>
    </row>
    <row r="9238" spans="20:21" x14ac:dyDescent="0.2">
      <c r="T9238" s="11"/>
      <c r="U9238" s="11"/>
    </row>
    <row r="9239" spans="20:21" x14ac:dyDescent="0.2">
      <c r="T9239" s="11"/>
      <c r="U9239" s="11"/>
    </row>
    <row r="9240" spans="20:21" x14ac:dyDescent="0.2">
      <c r="T9240" s="11"/>
      <c r="U9240" s="11"/>
    </row>
    <row r="9241" spans="20:21" x14ac:dyDescent="0.2">
      <c r="T9241" s="11"/>
      <c r="U9241" s="11"/>
    </row>
    <row r="9242" spans="20:21" x14ac:dyDescent="0.2">
      <c r="T9242" s="11"/>
      <c r="U9242" s="11"/>
    </row>
    <row r="9243" spans="20:21" x14ac:dyDescent="0.2">
      <c r="T9243" s="11"/>
      <c r="U9243" s="11"/>
    </row>
    <row r="9244" spans="20:21" x14ac:dyDescent="0.2">
      <c r="T9244" s="11"/>
      <c r="U9244" s="11"/>
    </row>
    <row r="9245" spans="20:21" x14ac:dyDescent="0.2">
      <c r="T9245" s="11"/>
      <c r="U9245" s="11"/>
    </row>
    <row r="9246" spans="20:21" x14ac:dyDescent="0.2">
      <c r="T9246" s="11"/>
      <c r="U9246" s="11"/>
    </row>
    <row r="9247" spans="20:21" x14ac:dyDescent="0.2">
      <c r="T9247" s="11"/>
      <c r="U9247" s="11"/>
    </row>
    <row r="9248" spans="20:21" x14ac:dyDescent="0.2">
      <c r="T9248" s="11"/>
      <c r="U9248" s="11"/>
    </row>
    <row r="9249" spans="20:21" x14ac:dyDescent="0.2">
      <c r="T9249" s="11"/>
      <c r="U9249" s="11"/>
    </row>
    <row r="9250" spans="20:21" x14ac:dyDescent="0.2">
      <c r="T9250" s="11"/>
      <c r="U9250" s="11"/>
    </row>
    <row r="9251" spans="20:21" x14ac:dyDescent="0.2">
      <c r="T9251" s="11"/>
      <c r="U9251" s="11"/>
    </row>
    <row r="9252" spans="20:21" x14ac:dyDescent="0.2">
      <c r="T9252" s="11"/>
      <c r="U9252" s="11"/>
    </row>
    <row r="9253" spans="20:21" x14ac:dyDescent="0.2">
      <c r="T9253" s="11"/>
      <c r="U9253" s="11"/>
    </row>
    <row r="9254" spans="20:21" x14ac:dyDescent="0.2">
      <c r="T9254" s="11"/>
      <c r="U9254" s="11"/>
    </row>
    <row r="9255" spans="20:21" x14ac:dyDescent="0.2">
      <c r="T9255" s="11"/>
      <c r="U9255" s="11"/>
    </row>
    <row r="9256" spans="20:21" x14ac:dyDescent="0.2">
      <c r="T9256" s="11"/>
      <c r="U9256" s="11"/>
    </row>
    <row r="9257" spans="20:21" x14ac:dyDescent="0.2">
      <c r="T9257" s="11"/>
      <c r="U9257" s="11"/>
    </row>
    <row r="9258" spans="20:21" x14ac:dyDescent="0.2">
      <c r="T9258" s="11"/>
      <c r="U9258" s="11"/>
    </row>
    <row r="9259" spans="20:21" x14ac:dyDescent="0.2">
      <c r="T9259" s="11"/>
      <c r="U9259" s="11"/>
    </row>
    <row r="9260" spans="20:21" x14ac:dyDescent="0.2">
      <c r="T9260" s="11"/>
      <c r="U9260" s="11"/>
    </row>
    <row r="9261" spans="20:21" x14ac:dyDescent="0.2">
      <c r="T9261" s="11"/>
      <c r="U9261" s="11"/>
    </row>
    <row r="9262" spans="20:21" x14ac:dyDescent="0.2">
      <c r="T9262" s="11"/>
      <c r="U9262" s="11"/>
    </row>
    <row r="9263" spans="20:21" x14ac:dyDescent="0.2">
      <c r="T9263" s="11"/>
      <c r="U9263" s="11"/>
    </row>
    <row r="9264" spans="20:21" x14ac:dyDescent="0.2">
      <c r="T9264" s="11"/>
      <c r="U9264" s="11"/>
    </row>
    <row r="9265" spans="20:21" x14ac:dyDescent="0.2">
      <c r="T9265" s="11"/>
      <c r="U9265" s="11"/>
    </row>
    <row r="9266" spans="20:21" x14ac:dyDescent="0.2">
      <c r="T9266" s="11"/>
      <c r="U9266" s="11"/>
    </row>
    <row r="9267" spans="20:21" x14ac:dyDescent="0.2">
      <c r="T9267" s="11"/>
      <c r="U9267" s="11"/>
    </row>
    <row r="9268" spans="20:21" x14ac:dyDescent="0.2">
      <c r="T9268" s="11"/>
      <c r="U9268" s="11"/>
    </row>
    <row r="9269" spans="20:21" x14ac:dyDescent="0.2">
      <c r="T9269" s="11"/>
      <c r="U9269" s="11"/>
    </row>
    <row r="9270" spans="20:21" x14ac:dyDescent="0.2">
      <c r="T9270" s="11"/>
      <c r="U9270" s="11"/>
    </row>
    <row r="9271" spans="20:21" x14ac:dyDescent="0.2">
      <c r="T9271" s="11"/>
      <c r="U9271" s="11"/>
    </row>
    <row r="9272" spans="20:21" x14ac:dyDescent="0.2">
      <c r="T9272" s="11"/>
      <c r="U9272" s="11"/>
    </row>
    <row r="9273" spans="20:21" x14ac:dyDescent="0.2">
      <c r="T9273" s="11"/>
      <c r="U9273" s="11"/>
    </row>
    <row r="9274" spans="20:21" x14ac:dyDescent="0.2">
      <c r="T9274" s="11"/>
      <c r="U9274" s="11"/>
    </row>
    <row r="9275" spans="20:21" x14ac:dyDescent="0.2">
      <c r="T9275" s="11"/>
      <c r="U9275" s="11"/>
    </row>
    <row r="9276" spans="20:21" x14ac:dyDescent="0.2">
      <c r="T9276" s="11"/>
      <c r="U9276" s="11"/>
    </row>
    <row r="9277" spans="20:21" x14ac:dyDescent="0.2">
      <c r="T9277" s="11"/>
      <c r="U9277" s="11"/>
    </row>
    <row r="9278" spans="20:21" x14ac:dyDescent="0.2">
      <c r="T9278" s="11"/>
      <c r="U9278" s="11"/>
    </row>
    <row r="9279" spans="20:21" x14ac:dyDescent="0.2">
      <c r="T9279" s="11"/>
      <c r="U9279" s="11"/>
    </row>
    <row r="9280" spans="20:21" x14ac:dyDescent="0.2">
      <c r="T9280" s="11"/>
      <c r="U9280" s="11"/>
    </row>
    <row r="9281" spans="20:21" x14ac:dyDescent="0.2">
      <c r="T9281" s="11"/>
      <c r="U9281" s="11"/>
    </row>
    <row r="9282" spans="20:21" x14ac:dyDescent="0.2">
      <c r="T9282" s="11"/>
      <c r="U9282" s="11"/>
    </row>
    <row r="9283" spans="20:21" x14ac:dyDescent="0.2">
      <c r="T9283" s="11"/>
      <c r="U9283" s="11"/>
    </row>
    <row r="9284" spans="20:21" x14ac:dyDescent="0.2">
      <c r="T9284" s="11"/>
      <c r="U9284" s="11"/>
    </row>
    <row r="9285" spans="20:21" x14ac:dyDescent="0.2">
      <c r="T9285" s="11"/>
      <c r="U9285" s="11"/>
    </row>
    <row r="9286" spans="20:21" x14ac:dyDescent="0.2">
      <c r="T9286" s="11"/>
      <c r="U9286" s="11"/>
    </row>
    <row r="9287" spans="20:21" x14ac:dyDescent="0.2">
      <c r="T9287" s="11"/>
      <c r="U9287" s="11"/>
    </row>
    <row r="9288" spans="20:21" x14ac:dyDescent="0.2">
      <c r="T9288" s="11"/>
      <c r="U9288" s="11"/>
    </row>
    <row r="9289" spans="20:21" x14ac:dyDescent="0.2">
      <c r="T9289" s="11"/>
      <c r="U9289" s="11"/>
    </row>
    <row r="9290" spans="20:21" x14ac:dyDescent="0.2">
      <c r="T9290" s="11"/>
      <c r="U9290" s="11"/>
    </row>
    <row r="9291" spans="20:21" x14ac:dyDescent="0.2">
      <c r="T9291" s="11"/>
      <c r="U9291" s="11"/>
    </row>
    <row r="9292" spans="20:21" x14ac:dyDescent="0.2">
      <c r="T9292" s="11"/>
      <c r="U9292" s="11"/>
    </row>
    <row r="9293" spans="20:21" x14ac:dyDescent="0.2">
      <c r="T9293" s="11"/>
      <c r="U9293" s="11"/>
    </row>
    <row r="9294" spans="20:21" x14ac:dyDescent="0.2">
      <c r="T9294" s="11"/>
      <c r="U9294" s="11"/>
    </row>
    <row r="9295" spans="20:21" x14ac:dyDescent="0.2">
      <c r="T9295" s="11"/>
      <c r="U9295" s="11"/>
    </row>
    <row r="9296" spans="20:21" x14ac:dyDescent="0.2">
      <c r="T9296" s="11"/>
      <c r="U9296" s="11"/>
    </row>
    <row r="9297" spans="20:21" x14ac:dyDescent="0.2">
      <c r="T9297" s="11"/>
      <c r="U9297" s="11"/>
    </row>
    <row r="9298" spans="20:21" x14ac:dyDescent="0.2">
      <c r="T9298" s="11"/>
      <c r="U9298" s="11"/>
    </row>
    <row r="9299" spans="20:21" x14ac:dyDescent="0.2">
      <c r="T9299" s="11"/>
      <c r="U9299" s="11"/>
    </row>
    <row r="9300" spans="20:21" x14ac:dyDescent="0.2">
      <c r="T9300" s="11"/>
      <c r="U9300" s="11"/>
    </row>
    <row r="9301" spans="20:21" x14ac:dyDescent="0.2">
      <c r="T9301" s="11"/>
      <c r="U9301" s="11"/>
    </row>
    <row r="9302" spans="20:21" x14ac:dyDescent="0.2">
      <c r="T9302" s="11"/>
      <c r="U9302" s="11"/>
    </row>
    <row r="9303" spans="20:21" x14ac:dyDescent="0.2">
      <c r="T9303" s="11"/>
      <c r="U9303" s="11"/>
    </row>
    <row r="9304" spans="20:21" x14ac:dyDescent="0.2">
      <c r="T9304" s="11"/>
      <c r="U9304" s="11"/>
    </row>
    <row r="9305" spans="20:21" x14ac:dyDescent="0.2">
      <c r="T9305" s="11"/>
      <c r="U9305" s="11"/>
    </row>
    <row r="9306" spans="20:21" x14ac:dyDescent="0.2">
      <c r="T9306" s="11"/>
      <c r="U9306" s="11"/>
    </row>
    <row r="9307" spans="20:21" x14ac:dyDescent="0.2">
      <c r="T9307" s="11"/>
      <c r="U9307" s="11"/>
    </row>
    <row r="9308" spans="20:21" x14ac:dyDescent="0.2">
      <c r="T9308" s="11"/>
      <c r="U9308" s="11"/>
    </row>
    <row r="9309" spans="20:21" x14ac:dyDescent="0.2">
      <c r="T9309" s="11"/>
      <c r="U9309" s="11"/>
    </row>
    <row r="9310" spans="20:21" x14ac:dyDescent="0.2">
      <c r="T9310" s="11"/>
      <c r="U9310" s="11"/>
    </row>
    <row r="9311" spans="20:21" x14ac:dyDescent="0.2">
      <c r="T9311" s="11"/>
      <c r="U9311" s="11"/>
    </row>
    <row r="9312" spans="20:21" x14ac:dyDescent="0.2">
      <c r="T9312" s="11"/>
      <c r="U9312" s="11"/>
    </row>
    <row r="9313" spans="20:21" x14ac:dyDescent="0.2">
      <c r="T9313" s="11"/>
      <c r="U9313" s="11"/>
    </row>
    <row r="9314" spans="20:21" x14ac:dyDescent="0.2">
      <c r="T9314" s="11"/>
      <c r="U9314" s="11"/>
    </row>
    <row r="9315" spans="20:21" x14ac:dyDescent="0.2">
      <c r="T9315" s="11"/>
      <c r="U9315" s="11"/>
    </row>
    <row r="9316" spans="20:21" x14ac:dyDescent="0.2">
      <c r="T9316" s="11"/>
      <c r="U9316" s="11"/>
    </row>
    <row r="9317" spans="20:21" x14ac:dyDescent="0.2">
      <c r="T9317" s="11"/>
      <c r="U9317" s="11"/>
    </row>
    <row r="9318" spans="20:21" x14ac:dyDescent="0.2">
      <c r="T9318" s="11"/>
      <c r="U9318" s="11"/>
    </row>
    <row r="9319" spans="20:21" x14ac:dyDescent="0.2">
      <c r="T9319" s="11"/>
      <c r="U9319" s="11"/>
    </row>
    <row r="9320" spans="20:21" x14ac:dyDescent="0.2">
      <c r="T9320" s="11"/>
      <c r="U9320" s="11"/>
    </row>
    <row r="9321" spans="20:21" x14ac:dyDescent="0.2">
      <c r="T9321" s="11"/>
      <c r="U9321" s="11"/>
    </row>
    <row r="9322" spans="20:21" x14ac:dyDescent="0.2">
      <c r="T9322" s="11"/>
      <c r="U9322" s="11"/>
    </row>
    <row r="9323" spans="20:21" x14ac:dyDescent="0.2">
      <c r="T9323" s="11"/>
      <c r="U9323" s="11"/>
    </row>
    <row r="9324" spans="20:21" x14ac:dyDescent="0.2">
      <c r="T9324" s="11"/>
      <c r="U9324" s="11"/>
    </row>
    <row r="9325" spans="20:21" x14ac:dyDescent="0.2">
      <c r="T9325" s="11"/>
      <c r="U9325" s="11"/>
    </row>
    <row r="9326" spans="20:21" x14ac:dyDescent="0.2">
      <c r="T9326" s="11"/>
      <c r="U9326" s="11"/>
    </row>
    <row r="9327" spans="20:21" x14ac:dyDescent="0.2">
      <c r="T9327" s="11"/>
      <c r="U9327" s="11"/>
    </row>
    <row r="9328" spans="20:21" x14ac:dyDescent="0.2">
      <c r="T9328" s="11"/>
      <c r="U9328" s="11"/>
    </row>
    <row r="9329" spans="20:21" x14ac:dyDescent="0.2">
      <c r="T9329" s="11"/>
      <c r="U9329" s="11"/>
    </row>
    <row r="9330" spans="20:21" x14ac:dyDescent="0.2">
      <c r="T9330" s="11"/>
      <c r="U9330" s="11"/>
    </row>
    <row r="9331" spans="20:21" x14ac:dyDescent="0.2">
      <c r="T9331" s="11"/>
      <c r="U9331" s="11"/>
    </row>
    <row r="9332" spans="20:21" x14ac:dyDescent="0.2">
      <c r="T9332" s="11"/>
      <c r="U9332" s="11"/>
    </row>
    <row r="9333" spans="20:21" x14ac:dyDescent="0.2">
      <c r="T9333" s="11"/>
      <c r="U9333" s="11"/>
    </row>
    <row r="9334" spans="20:21" x14ac:dyDescent="0.2">
      <c r="T9334" s="11"/>
      <c r="U9334" s="11"/>
    </row>
    <row r="9335" spans="20:21" x14ac:dyDescent="0.2">
      <c r="T9335" s="11"/>
      <c r="U9335" s="11"/>
    </row>
    <row r="9336" spans="20:21" x14ac:dyDescent="0.2">
      <c r="T9336" s="11"/>
      <c r="U9336" s="11"/>
    </row>
    <row r="9337" spans="20:21" x14ac:dyDescent="0.2">
      <c r="T9337" s="11"/>
      <c r="U9337" s="11"/>
    </row>
    <row r="9338" spans="20:21" x14ac:dyDescent="0.2">
      <c r="T9338" s="11"/>
      <c r="U9338" s="11"/>
    </row>
    <row r="9339" spans="20:21" x14ac:dyDescent="0.2">
      <c r="T9339" s="11"/>
      <c r="U9339" s="11"/>
    </row>
    <row r="9340" spans="20:21" x14ac:dyDescent="0.2">
      <c r="T9340" s="11"/>
      <c r="U9340" s="11"/>
    </row>
    <row r="9341" spans="20:21" x14ac:dyDescent="0.2">
      <c r="T9341" s="11"/>
      <c r="U9341" s="11"/>
    </row>
    <row r="9342" spans="20:21" x14ac:dyDescent="0.2">
      <c r="T9342" s="11"/>
      <c r="U9342" s="11"/>
    </row>
    <row r="9343" spans="20:21" x14ac:dyDescent="0.2">
      <c r="T9343" s="11"/>
      <c r="U9343" s="11"/>
    </row>
    <row r="9344" spans="20:21" x14ac:dyDescent="0.2">
      <c r="T9344" s="11"/>
      <c r="U9344" s="11"/>
    </row>
    <row r="9345" spans="20:21" x14ac:dyDescent="0.2">
      <c r="T9345" s="11"/>
      <c r="U9345" s="11"/>
    </row>
    <row r="9346" spans="20:21" x14ac:dyDescent="0.2">
      <c r="T9346" s="11"/>
      <c r="U9346" s="11"/>
    </row>
    <row r="9347" spans="20:21" x14ac:dyDescent="0.2">
      <c r="T9347" s="11"/>
      <c r="U9347" s="11"/>
    </row>
    <row r="9348" spans="20:21" x14ac:dyDescent="0.2">
      <c r="T9348" s="11"/>
      <c r="U9348" s="11"/>
    </row>
    <row r="9349" spans="20:21" x14ac:dyDescent="0.2">
      <c r="T9349" s="11"/>
      <c r="U9349" s="11"/>
    </row>
    <row r="9350" spans="20:21" x14ac:dyDescent="0.2">
      <c r="T9350" s="11"/>
      <c r="U9350" s="11"/>
    </row>
    <row r="9351" spans="20:21" x14ac:dyDescent="0.2">
      <c r="T9351" s="11"/>
      <c r="U9351" s="11"/>
    </row>
    <row r="9352" spans="20:21" x14ac:dyDescent="0.2">
      <c r="T9352" s="11"/>
      <c r="U9352" s="11"/>
    </row>
    <row r="9353" spans="20:21" x14ac:dyDescent="0.2">
      <c r="T9353" s="11"/>
      <c r="U9353" s="11"/>
    </row>
    <row r="9354" spans="20:21" x14ac:dyDescent="0.2">
      <c r="T9354" s="11"/>
      <c r="U9354" s="11"/>
    </row>
    <row r="9355" spans="20:21" x14ac:dyDescent="0.2">
      <c r="T9355" s="11"/>
      <c r="U9355" s="11"/>
    </row>
    <row r="9356" spans="20:21" x14ac:dyDescent="0.2">
      <c r="T9356" s="11"/>
      <c r="U9356" s="11"/>
    </row>
    <row r="9357" spans="20:21" x14ac:dyDescent="0.2">
      <c r="T9357" s="11"/>
      <c r="U9357" s="11"/>
    </row>
    <row r="9358" spans="20:21" x14ac:dyDescent="0.2">
      <c r="T9358" s="11"/>
      <c r="U9358" s="11"/>
    </row>
    <row r="9359" spans="20:21" x14ac:dyDescent="0.2">
      <c r="T9359" s="11"/>
      <c r="U9359" s="11"/>
    </row>
    <row r="9360" spans="20:21" x14ac:dyDescent="0.2">
      <c r="T9360" s="11"/>
      <c r="U9360" s="11"/>
    </row>
    <row r="9361" spans="20:21" x14ac:dyDescent="0.2">
      <c r="T9361" s="11"/>
      <c r="U9361" s="11"/>
    </row>
    <row r="9362" spans="20:21" x14ac:dyDescent="0.2">
      <c r="T9362" s="11"/>
      <c r="U9362" s="11"/>
    </row>
    <row r="9363" spans="20:21" x14ac:dyDescent="0.2">
      <c r="T9363" s="11"/>
      <c r="U9363" s="11"/>
    </row>
    <row r="9364" spans="20:21" x14ac:dyDescent="0.2">
      <c r="T9364" s="11"/>
      <c r="U9364" s="11"/>
    </row>
    <row r="9365" spans="20:21" x14ac:dyDescent="0.2">
      <c r="T9365" s="11"/>
      <c r="U9365" s="11"/>
    </row>
    <row r="9366" spans="20:21" x14ac:dyDescent="0.2">
      <c r="T9366" s="11"/>
      <c r="U9366" s="11"/>
    </row>
    <row r="9367" spans="20:21" x14ac:dyDescent="0.2">
      <c r="T9367" s="11"/>
      <c r="U9367" s="11"/>
    </row>
    <row r="9368" spans="20:21" x14ac:dyDescent="0.2">
      <c r="T9368" s="11"/>
      <c r="U9368" s="11"/>
    </row>
    <row r="9369" spans="20:21" x14ac:dyDescent="0.2">
      <c r="T9369" s="11"/>
      <c r="U9369" s="11"/>
    </row>
    <row r="9370" spans="20:21" x14ac:dyDescent="0.2">
      <c r="T9370" s="11"/>
      <c r="U9370" s="11"/>
    </row>
    <row r="9371" spans="20:21" x14ac:dyDescent="0.2">
      <c r="T9371" s="11"/>
      <c r="U9371" s="11"/>
    </row>
    <row r="9372" spans="20:21" x14ac:dyDescent="0.2">
      <c r="T9372" s="11"/>
      <c r="U9372" s="11"/>
    </row>
    <row r="9373" spans="20:21" x14ac:dyDescent="0.2">
      <c r="T9373" s="11"/>
      <c r="U9373" s="11"/>
    </row>
    <row r="9374" spans="20:21" x14ac:dyDescent="0.2">
      <c r="T9374" s="11"/>
      <c r="U9374" s="11"/>
    </row>
    <row r="9375" spans="20:21" x14ac:dyDescent="0.2">
      <c r="T9375" s="11"/>
      <c r="U9375" s="11"/>
    </row>
    <row r="9376" spans="20:21" x14ac:dyDescent="0.2">
      <c r="T9376" s="11"/>
      <c r="U9376" s="11"/>
    </row>
    <row r="9377" spans="20:21" x14ac:dyDescent="0.2">
      <c r="T9377" s="11"/>
      <c r="U9377" s="11"/>
    </row>
    <row r="9378" spans="20:21" x14ac:dyDescent="0.2">
      <c r="T9378" s="11"/>
      <c r="U9378" s="11"/>
    </row>
    <row r="9379" spans="20:21" x14ac:dyDescent="0.2">
      <c r="T9379" s="11"/>
      <c r="U9379" s="11"/>
    </row>
    <row r="9380" spans="20:21" x14ac:dyDescent="0.2">
      <c r="T9380" s="11"/>
      <c r="U9380" s="11"/>
    </row>
    <row r="9381" spans="20:21" x14ac:dyDescent="0.2">
      <c r="T9381" s="11"/>
      <c r="U9381" s="11"/>
    </row>
    <row r="9382" spans="20:21" x14ac:dyDescent="0.2">
      <c r="T9382" s="11"/>
      <c r="U9382" s="11"/>
    </row>
    <row r="9383" spans="20:21" x14ac:dyDescent="0.2">
      <c r="T9383" s="11"/>
      <c r="U9383" s="11"/>
    </row>
    <row r="9384" spans="20:21" x14ac:dyDescent="0.2">
      <c r="T9384" s="11"/>
      <c r="U9384" s="11"/>
    </row>
    <row r="9385" spans="20:21" x14ac:dyDescent="0.2">
      <c r="T9385" s="11"/>
      <c r="U9385" s="11"/>
    </row>
    <row r="9386" spans="20:21" x14ac:dyDescent="0.2">
      <c r="T9386" s="11"/>
      <c r="U9386" s="11"/>
    </row>
    <row r="9387" spans="20:21" x14ac:dyDescent="0.2">
      <c r="T9387" s="11"/>
      <c r="U9387" s="11"/>
    </row>
    <row r="9388" spans="20:21" x14ac:dyDescent="0.2">
      <c r="T9388" s="11"/>
      <c r="U9388" s="11"/>
    </row>
    <row r="9389" spans="20:21" x14ac:dyDescent="0.2">
      <c r="T9389" s="11"/>
      <c r="U9389" s="11"/>
    </row>
    <row r="9390" spans="20:21" x14ac:dyDescent="0.2">
      <c r="T9390" s="11"/>
      <c r="U9390" s="11"/>
    </row>
    <row r="9391" spans="20:21" x14ac:dyDescent="0.2">
      <c r="T9391" s="11"/>
      <c r="U9391" s="11"/>
    </row>
    <row r="9392" spans="20:21" x14ac:dyDescent="0.2">
      <c r="T9392" s="11"/>
      <c r="U9392" s="11"/>
    </row>
    <row r="9393" spans="20:21" x14ac:dyDescent="0.2">
      <c r="T9393" s="11"/>
      <c r="U9393" s="11"/>
    </row>
    <row r="9394" spans="20:21" x14ac:dyDescent="0.2">
      <c r="T9394" s="11"/>
      <c r="U9394" s="11"/>
    </row>
    <row r="9395" spans="20:21" x14ac:dyDescent="0.2">
      <c r="T9395" s="11"/>
      <c r="U9395" s="11"/>
    </row>
    <row r="9396" spans="20:21" x14ac:dyDescent="0.2">
      <c r="T9396" s="11"/>
      <c r="U9396" s="11"/>
    </row>
    <row r="9397" spans="20:21" x14ac:dyDescent="0.2">
      <c r="T9397" s="11"/>
      <c r="U9397" s="11"/>
    </row>
    <row r="9398" spans="20:21" x14ac:dyDescent="0.2">
      <c r="T9398" s="11"/>
      <c r="U9398" s="11"/>
    </row>
    <row r="9399" spans="20:21" x14ac:dyDescent="0.2">
      <c r="T9399" s="11"/>
      <c r="U9399" s="11"/>
    </row>
    <row r="9400" spans="20:21" x14ac:dyDescent="0.2">
      <c r="T9400" s="11"/>
      <c r="U9400" s="11"/>
    </row>
    <row r="9401" spans="20:21" x14ac:dyDescent="0.2">
      <c r="T9401" s="11"/>
      <c r="U9401" s="11"/>
    </row>
    <row r="9402" spans="20:21" x14ac:dyDescent="0.2">
      <c r="T9402" s="11"/>
      <c r="U9402" s="11"/>
    </row>
    <row r="9403" spans="20:21" x14ac:dyDescent="0.2">
      <c r="T9403" s="11"/>
      <c r="U9403" s="11"/>
    </row>
    <row r="9404" spans="20:21" x14ac:dyDescent="0.2">
      <c r="T9404" s="11"/>
      <c r="U9404" s="11"/>
    </row>
    <row r="9405" spans="20:21" x14ac:dyDescent="0.2">
      <c r="T9405" s="11"/>
      <c r="U9405" s="11"/>
    </row>
    <row r="9406" spans="20:21" x14ac:dyDescent="0.2">
      <c r="T9406" s="11"/>
      <c r="U9406" s="11"/>
    </row>
    <row r="9407" spans="20:21" x14ac:dyDescent="0.2">
      <c r="T9407" s="11"/>
      <c r="U9407" s="11"/>
    </row>
    <row r="9408" spans="20:21" x14ac:dyDescent="0.2">
      <c r="T9408" s="11"/>
      <c r="U9408" s="11"/>
    </row>
    <row r="9409" spans="20:21" x14ac:dyDescent="0.2">
      <c r="T9409" s="11"/>
      <c r="U9409" s="11"/>
    </row>
    <row r="9410" spans="20:21" x14ac:dyDescent="0.2">
      <c r="T9410" s="11"/>
      <c r="U9410" s="11"/>
    </row>
    <row r="9411" spans="20:21" x14ac:dyDescent="0.2">
      <c r="T9411" s="11"/>
      <c r="U9411" s="11"/>
    </row>
    <row r="9412" spans="20:21" x14ac:dyDescent="0.2">
      <c r="T9412" s="11"/>
      <c r="U9412" s="11"/>
    </row>
    <row r="9413" spans="20:21" x14ac:dyDescent="0.2">
      <c r="T9413" s="11"/>
      <c r="U9413" s="11"/>
    </row>
    <row r="9414" spans="20:21" x14ac:dyDescent="0.2">
      <c r="T9414" s="11"/>
      <c r="U9414" s="11"/>
    </row>
    <row r="9415" spans="20:21" x14ac:dyDescent="0.2">
      <c r="T9415" s="11"/>
      <c r="U9415" s="11"/>
    </row>
    <row r="9416" spans="20:21" x14ac:dyDescent="0.2">
      <c r="T9416" s="11"/>
      <c r="U9416" s="11"/>
    </row>
    <row r="9417" spans="20:21" x14ac:dyDescent="0.2">
      <c r="T9417" s="11"/>
      <c r="U9417" s="11"/>
    </row>
    <row r="9418" spans="20:21" x14ac:dyDescent="0.2">
      <c r="T9418" s="11"/>
      <c r="U9418" s="11"/>
    </row>
    <row r="9419" spans="20:21" x14ac:dyDescent="0.2">
      <c r="T9419" s="11"/>
      <c r="U9419" s="11"/>
    </row>
    <row r="9420" spans="20:21" x14ac:dyDescent="0.2">
      <c r="T9420" s="11"/>
      <c r="U9420" s="11"/>
    </row>
    <row r="9421" spans="20:21" x14ac:dyDescent="0.2">
      <c r="T9421" s="11"/>
      <c r="U9421" s="11"/>
    </row>
    <row r="9422" spans="20:21" x14ac:dyDescent="0.2">
      <c r="T9422" s="11"/>
      <c r="U9422" s="11"/>
    </row>
    <row r="9423" spans="20:21" x14ac:dyDescent="0.2">
      <c r="T9423" s="11"/>
      <c r="U9423" s="11"/>
    </row>
    <row r="9424" spans="20:21" x14ac:dyDescent="0.2">
      <c r="T9424" s="11"/>
      <c r="U9424" s="11"/>
    </row>
    <row r="9425" spans="20:21" x14ac:dyDescent="0.2">
      <c r="T9425" s="11"/>
      <c r="U9425" s="11"/>
    </row>
    <row r="9426" spans="20:21" x14ac:dyDescent="0.2">
      <c r="T9426" s="11"/>
      <c r="U9426" s="11"/>
    </row>
    <row r="9427" spans="20:21" x14ac:dyDescent="0.2">
      <c r="T9427" s="11"/>
      <c r="U9427" s="11"/>
    </row>
    <row r="9428" spans="20:21" x14ac:dyDescent="0.2">
      <c r="T9428" s="11"/>
      <c r="U9428" s="11"/>
    </row>
    <row r="9429" spans="20:21" x14ac:dyDescent="0.2">
      <c r="T9429" s="11"/>
      <c r="U9429" s="11"/>
    </row>
    <row r="9430" spans="20:21" x14ac:dyDescent="0.2">
      <c r="T9430" s="11"/>
      <c r="U9430" s="11"/>
    </row>
    <row r="9431" spans="20:21" x14ac:dyDescent="0.2">
      <c r="T9431" s="11"/>
      <c r="U9431" s="11"/>
    </row>
    <row r="9432" spans="20:21" x14ac:dyDescent="0.2">
      <c r="T9432" s="11"/>
      <c r="U9432" s="11"/>
    </row>
    <row r="9433" spans="20:21" x14ac:dyDescent="0.2">
      <c r="T9433" s="11"/>
      <c r="U9433" s="11"/>
    </row>
    <row r="9434" spans="20:21" x14ac:dyDescent="0.2">
      <c r="T9434" s="11"/>
      <c r="U9434" s="11"/>
    </row>
    <row r="9435" spans="20:21" x14ac:dyDescent="0.2">
      <c r="T9435" s="11"/>
      <c r="U9435" s="11"/>
    </row>
    <row r="9436" spans="20:21" x14ac:dyDescent="0.2">
      <c r="T9436" s="11"/>
      <c r="U9436" s="11"/>
    </row>
    <row r="9437" spans="20:21" x14ac:dyDescent="0.2">
      <c r="T9437" s="11"/>
      <c r="U9437" s="11"/>
    </row>
    <row r="9438" spans="20:21" x14ac:dyDescent="0.2">
      <c r="T9438" s="11"/>
      <c r="U9438" s="11"/>
    </row>
    <row r="9439" spans="20:21" x14ac:dyDescent="0.2">
      <c r="T9439" s="11"/>
      <c r="U9439" s="11"/>
    </row>
    <row r="9440" spans="20:21" x14ac:dyDescent="0.2">
      <c r="T9440" s="11"/>
      <c r="U9440" s="11"/>
    </row>
    <row r="9441" spans="20:21" x14ac:dyDescent="0.2">
      <c r="T9441" s="11"/>
      <c r="U9441" s="11"/>
    </row>
    <row r="9442" spans="20:21" x14ac:dyDescent="0.2">
      <c r="T9442" s="11"/>
      <c r="U9442" s="11"/>
    </row>
    <row r="9443" spans="20:21" x14ac:dyDescent="0.2">
      <c r="T9443" s="11"/>
      <c r="U9443" s="11"/>
    </row>
    <row r="9444" spans="20:21" x14ac:dyDescent="0.2">
      <c r="T9444" s="11"/>
      <c r="U9444" s="11"/>
    </row>
    <row r="9445" spans="20:21" x14ac:dyDescent="0.2">
      <c r="T9445" s="11"/>
      <c r="U9445" s="11"/>
    </row>
    <row r="9446" spans="20:21" x14ac:dyDescent="0.2">
      <c r="T9446" s="11"/>
      <c r="U9446" s="11"/>
    </row>
    <row r="9447" spans="20:21" x14ac:dyDescent="0.2">
      <c r="T9447" s="11"/>
      <c r="U9447" s="11"/>
    </row>
    <row r="9448" spans="20:21" x14ac:dyDescent="0.2">
      <c r="T9448" s="11"/>
      <c r="U9448" s="11"/>
    </row>
    <row r="9449" spans="20:21" x14ac:dyDescent="0.2">
      <c r="T9449" s="11"/>
      <c r="U9449" s="11"/>
    </row>
    <row r="9450" spans="20:21" x14ac:dyDescent="0.2">
      <c r="T9450" s="11"/>
      <c r="U9450" s="11"/>
    </row>
    <row r="9451" spans="20:21" x14ac:dyDescent="0.2">
      <c r="T9451" s="11"/>
      <c r="U9451" s="11"/>
    </row>
    <row r="9452" spans="20:21" x14ac:dyDescent="0.2">
      <c r="T9452" s="11"/>
      <c r="U9452" s="11"/>
    </row>
    <row r="9453" spans="20:21" x14ac:dyDescent="0.2">
      <c r="T9453" s="11"/>
      <c r="U9453" s="11"/>
    </row>
    <row r="9454" spans="20:21" x14ac:dyDescent="0.2">
      <c r="T9454" s="11"/>
      <c r="U9454" s="11"/>
    </row>
    <row r="9455" spans="20:21" x14ac:dyDescent="0.2">
      <c r="T9455" s="11"/>
      <c r="U9455" s="11"/>
    </row>
    <row r="9456" spans="20:21" x14ac:dyDescent="0.2">
      <c r="T9456" s="11"/>
      <c r="U9456" s="11"/>
    </row>
    <row r="9457" spans="20:21" x14ac:dyDescent="0.2">
      <c r="T9457" s="11"/>
      <c r="U9457" s="11"/>
    </row>
    <row r="9458" spans="20:21" x14ac:dyDescent="0.2">
      <c r="T9458" s="11"/>
      <c r="U9458" s="11"/>
    </row>
    <row r="9459" spans="20:21" x14ac:dyDescent="0.2">
      <c r="T9459" s="11"/>
      <c r="U9459" s="11"/>
    </row>
    <row r="9460" spans="20:21" x14ac:dyDescent="0.2">
      <c r="T9460" s="11"/>
      <c r="U9460" s="11"/>
    </row>
    <row r="9461" spans="20:21" x14ac:dyDescent="0.2">
      <c r="T9461" s="11"/>
      <c r="U9461" s="11"/>
    </row>
    <row r="9462" spans="20:21" x14ac:dyDescent="0.2">
      <c r="T9462" s="11"/>
      <c r="U9462" s="11"/>
    </row>
    <row r="9463" spans="20:21" x14ac:dyDescent="0.2">
      <c r="T9463" s="11"/>
      <c r="U9463" s="11"/>
    </row>
    <row r="9464" spans="20:21" x14ac:dyDescent="0.2">
      <c r="T9464" s="11"/>
      <c r="U9464" s="11"/>
    </row>
    <row r="9465" spans="20:21" x14ac:dyDescent="0.2">
      <c r="T9465" s="11"/>
      <c r="U9465" s="11"/>
    </row>
    <row r="9466" spans="20:21" x14ac:dyDescent="0.2">
      <c r="T9466" s="11"/>
      <c r="U9466" s="11"/>
    </row>
    <row r="9467" spans="20:21" x14ac:dyDescent="0.2">
      <c r="T9467" s="11"/>
      <c r="U9467" s="11"/>
    </row>
    <row r="9468" spans="20:21" x14ac:dyDescent="0.2">
      <c r="T9468" s="11"/>
      <c r="U9468" s="11"/>
    </row>
    <row r="9469" spans="20:21" x14ac:dyDescent="0.2">
      <c r="T9469" s="11"/>
      <c r="U9469" s="11"/>
    </row>
    <row r="9470" spans="20:21" x14ac:dyDescent="0.2">
      <c r="T9470" s="11"/>
      <c r="U9470" s="11"/>
    </row>
    <row r="9471" spans="20:21" x14ac:dyDescent="0.2">
      <c r="T9471" s="11"/>
      <c r="U9471" s="11"/>
    </row>
    <row r="9472" spans="20:21" x14ac:dyDescent="0.2">
      <c r="T9472" s="11"/>
      <c r="U9472" s="11"/>
    </row>
    <row r="9473" spans="20:21" x14ac:dyDescent="0.2">
      <c r="T9473" s="11"/>
      <c r="U9473" s="11"/>
    </row>
    <row r="9474" spans="20:21" x14ac:dyDescent="0.2">
      <c r="T9474" s="11"/>
      <c r="U9474" s="11"/>
    </row>
    <row r="9475" spans="20:21" x14ac:dyDescent="0.2">
      <c r="T9475" s="11"/>
      <c r="U9475" s="11"/>
    </row>
    <row r="9476" spans="20:21" x14ac:dyDescent="0.2">
      <c r="T9476" s="11"/>
      <c r="U9476" s="11"/>
    </row>
    <row r="9477" spans="20:21" x14ac:dyDescent="0.2">
      <c r="T9477" s="11"/>
      <c r="U9477" s="11"/>
    </row>
    <row r="9478" spans="20:21" x14ac:dyDescent="0.2">
      <c r="T9478" s="11"/>
      <c r="U9478" s="11"/>
    </row>
    <row r="9479" spans="20:21" x14ac:dyDescent="0.2">
      <c r="T9479" s="11"/>
      <c r="U9479" s="11"/>
    </row>
    <row r="9480" spans="20:21" x14ac:dyDescent="0.2">
      <c r="T9480" s="11"/>
      <c r="U9480" s="11"/>
    </row>
    <row r="9481" spans="20:21" x14ac:dyDescent="0.2">
      <c r="T9481" s="11"/>
      <c r="U9481" s="11"/>
    </row>
    <row r="9482" spans="20:21" x14ac:dyDescent="0.2">
      <c r="T9482" s="11"/>
      <c r="U9482" s="11"/>
    </row>
    <row r="9483" spans="20:21" x14ac:dyDescent="0.2">
      <c r="T9483" s="11"/>
      <c r="U9483" s="11"/>
    </row>
    <row r="9484" spans="20:21" x14ac:dyDescent="0.2">
      <c r="T9484" s="11"/>
      <c r="U9484" s="11"/>
    </row>
    <row r="9485" spans="20:21" x14ac:dyDescent="0.2">
      <c r="T9485" s="11"/>
      <c r="U9485" s="11"/>
    </row>
    <row r="9486" spans="20:21" x14ac:dyDescent="0.2">
      <c r="T9486" s="11"/>
      <c r="U9486" s="11"/>
    </row>
    <row r="9487" spans="20:21" x14ac:dyDescent="0.2">
      <c r="T9487" s="11"/>
      <c r="U9487" s="11"/>
    </row>
    <row r="9488" spans="20:21" x14ac:dyDescent="0.2">
      <c r="T9488" s="11"/>
      <c r="U9488" s="11"/>
    </row>
    <row r="9489" spans="20:21" x14ac:dyDescent="0.2">
      <c r="T9489" s="11"/>
      <c r="U9489" s="11"/>
    </row>
    <row r="9490" spans="20:21" x14ac:dyDescent="0.2">
      <c r="T9490" s="11"/>
      <c r="U9490" s="11"/>
    </row>
    <row r="9491" spans="20:21" x14ac:dyDescent="0.2">
      <c r="T9491" s="11"/>
      <c r="U9491" s="11"/>
    </row>
    <row r="9492" spans="20:21" x14ac:dyDescent="0.2">
      <c r="T9492" s="11"/>
      <c r="U9492" s="11"/>
    </row>
    <row r="9493" spans="20:21" x14ac:dyDescent="0.2">
      <c r="T9493" s="11"/>
      <c r="U9493" s="11"/>
    </row>
    <row r="9494" spans="20:21" x14ac:dyDescent="0.2">
      <c r="T9494" s="11"/>
      <c r="U9494" s="11"/>
    </row>
    <row r="9495" spans="20:21" x14ac:dyDescent="0.2">
      <c r="T9495" s="11"/>
      <c r="U9495" s="11"/>
    </row>
    <row r="9496" spans="20:21" x14ac:dyDescent="0.2">
      <c r="T9496" s="11"/>
      <c r="U9496" s="11"/>
    </row>
    <row r="9497" spans="20:21" x14ac:dyDescent="0.2">
      <c r="T9497" s="11"/>
      <c r="U9497" s="11"/>
    </row>
    <row r="9498" spans="20:21" x14ac:dyDescent="0.2">
      <c r="T9498" s="11"/>
      <c r="U9498" s="11"/>
    </row>
    <row r="9499" spans="20:21" x14ac:dyDescent="0.2">
      <c r="T9499" s="11"/>
      <c r="U9499" s="11"/>
    </row>
    <row r="9500" spans="20:21" x14ac:dyDescent="0.2">
      <c r="T9500" s="11"/>
      <c r="U9500" s="11"/>
    </row>
    <row r="9501" spans="20:21" x14ac:dyDescent="0.2">
      <c r="T9501" s="11"/>
      <c r="U9501" s="11"/>
    </row>
    <row r="9502" spans="20:21" x14ac:dyDescent="0.2">
      <c r="T9502" s="11"/>
      <c r="U9502" s="11"/>
    </row>
    <row r="9503" spans="20:21" x14ac:dyDescent="0.2">
      <c r="T9503" s="11"/>
      <c r="U9503" s="11"/>
    </row>
    <row r="9504" spans="20:21" x14ac:dyDescent="0.2">
      <c r="T9504" s="11"/>
      <c r="U9504" s="11"/>
    </row>
    <row r="9505" spans="20:21" x14ac:dyDescent="0.2">
      <c r="T9505" s="11"/>
      <c r="U9505" s="11"/>
    </row>
    <row r="9506" spans="20:21" x14ac:dyDescent="0.2">
      <c r="T9506" s="11"/>
      <c r="U9506" s="11"/>
    </row>
    <row r="9507" spans="20:21" x14ac:dyDescent="0.2">
      <c r="T9507" s="11"/>
      <c r="U9507" s="11"/>
    </row>
    <row r="9508" spans="20:21" x14ac:dyDescent="0.2">
      <c r="T9508" s="11"/>
      <c r="U9508" s="11"/>
    </row>
    <row r="9509" spans="20:21" x14ac:dyDescent="0.2">
      <c r="T9509" s="11"/>
      <c r="U9509" s="11"/>
    </row>
    <row r="9510" spans="20:21" x14ac:dyDescent="0.2">
      <c r="T9510" s="11"/>
      <c r="U9510" s="11"/>
    </row>
    <row r="9511" spans="20:21" x14ac:dyDescent="0.2">
      <c r="T9511" s="11"/>
      <c r="U9511" s="11"/>
    </row>
    <row r="9512" spans="20:21" x14ac:dyDescent="0.2">
      <c r="T9512" s="11"/>
      <c r="U9512" s="11"/>
    </row>
    <row r="9513" spans="20:21" x14ac:dyDescent="0.2">
      <c r="T9513" s="11"/>
      <c r="U9513" s="11"/>
    </row>
    <row r="9514" spans="20:21" x14ac:dyDescent="0.2">
      <c r="T9514" s="11"/>
      <c r="U9514" s="11"/>
    </row>
    <row r="9515" spans="20:21" x14ac:dyDescent="0.2">
      <c r="T9515" s="11"/>
      <c r="U9515" s="11"/>
    </row>
    <row r="9516" spans="20:21" x14ac:dyDescent="0.2">
      <c r="T9516" s="11"/>
      <c r="U9516" s="11"/>
    </row>
    <row r="9517" spans="20:21" x14ac:dyDescent="0.2">
      <c r="T9517" s="11"/>
      <c r="U9517" s="11"/>
    </row>
    <row r="9518" spans="20:21" x14ac:dyDescent="0.2">
      <c r="T9518" s="11"/>
      <c r="U9518" s="11"/>
    </row>
    <row r="9519" spans="20:21" x14ac:dyDescent="0.2">
      <c r="T9519" s="11"/>
      <c r="U9519" s="11"/>
    </row>
    <row r="9520" spans="20:21" x14ac:dyDescent="0.2">
      <c r="T9520" s="11"/>
      <c r="U9520" s="11"/>
    </row>
    <row r="9521" spans="20:21" x14ac:dyDescent="0.2">
      <c r="T9521" s="11"/>
      <c r="U9521" s="11"/>
    </row>
    <row r="9522" spans="20:21" x14ac:dyDescent="0.2">
      <c r="T9522" s="11"/>
      <c r="U9522" s="11"/>
    </row>
    <row r="9523" spans="20:21" x14ac:dyDescent="0.2">
      <c r="T9523" s="11"/>
      <c r="U9523" s="11"/>
    </row>
    <row r="9524" spans="20:21" x14ac:dyDescent="0.2">
      <c r="T9524" s="11"/>
      <c r="U9524" s="11"/>
    </row>
    <row r="9525" spans="20:21" x14ac:dyDescent="0.2">
      <c r="T9525" s="11"/>
      <c r="U9525" s="11"/>
    </row>
    <row r="9526" spans="20:21" x14ac:dyDescent="0.2">
      <c r="T9526" s="11"/>
      <c r="U9526" s="11"/>
    </row>
    <row r="9527" spans="20:21" x14ac:dyDescent="0.2">
      <c r="T9527" s="11"/>
      <c r="U9527" s="11"/>
    </row>
    <row r="9528" spans="20:21" x14ac:dyDescent="0.2">
      <c r="T9528" s="11"/>
      <c r="U9528" s="11"/>
    </row>
    <row r="9529" spans="20:21" x14ac:dyDescent="0.2">
      <c r="T9529" s="11"/>
      <c r="U9529" s="11"/>
    </row>
    <row r="9530" spans="20:21" x14ac:dyDescent="0.2">
      <c r="T9530" s="11"/>
      <c r="U9530" s="11"/>
    </row>
    <row r="9531" spans="20:21" x14ac:dyDescent="0.2">
      <c r="T9531" s="11"/>
      <c r="U9531" s="11"/>
    </row>
    <row r="9532" spans="20:21" x14ac:dyDescent="0.2">
      <c r="T9532" s="11"/>
      <c r="U9532" s="11"/>
    </row>
    <row r="9533" spans="20:21" x14ac:dyDescent="0.2">
      <c r="T9533" s="11"/>
      <c r="U9533" s="11"/>
    </row>
    <row r="9534" spans="20:21" x14ac:dyDescent="0.2">
      <c r="T9534" s="11"/>
      <c r="U9534" s="11"/>
    </row>
    <row r="9535" spans="20:21" x14ac:dyDescent="0.2">
      <c r="T9535" s="11"/>
      <c r="U9535" s="11"/>
    </row>
    <row r="9536" spans="20:21" x14ac:dyDescent="0.2">
      <c r="T9536" s="11"/>
      <c r="U9536" s="11"/>
    </row>
    <row r="9537" spans="20:21" x14ac:dyDescent="0.2">
      <c r="T9537" s="11"/>
      <c r="U9537" s="11"/>
    </row>
    <row r="9538" spans="20:21" x14ac:dyDescent="0.2">
      <c r="T9538" s="11"/>
      <c r="U9538" s="11"/>
    </row>
    <row r="9539" spans="20:21" x14ac:dyDescent="0.2">
      <c r="T9539" s="11"/>
      <c r="U9539" s="11"/>
    </row>
    <row r="9540" spans="20:21" x14ac:dyDescent="0.2">
      <c r="T9540" s="11"/>
      <c r="U9540" s="11"/>
    </row>
    <row r="9541" spans="20:21" x14ac:dyDescent="0.2">
      <c r="T9541" s="11"/>
      <c r="U9541" s="11"/>
    </row>
    <row r="9542" spans="20:21" x14ac:dyDescent="0.2">
      <c r="T9542" s="11"/>
      <c r="U9542" s="11"/>
    </row>
    <row r="9543" spans="20:21" x14ac:dyDescent="0.2">
      <c r="T9543" s="11"/>
      <c r="U9543" s="11"/>
    </row>
    <row r="9544" spans="20:21" x14ac:dyDescent="0.2">
      <c r="T9544" s="11"/>
      <c r="U9544" s="11"/>
    </row>
    <row r="9545" spans="20:21" x14ac:dyDescent="0.2">
      <c r="T9545" s="11"/>
      <c r="U9545" s="11"/>
    </row>
    <row r="9546" spans="20:21" x14ac:dyDescent="0.2">
      <c r="T9546" s="11"/>
      <c r="U9546" s="11"/>
    </row>
    <row r="9547" spans="20:21" x14ac:dyDescent="0.2">
      <c r="T9547" s="11"/>
      <c r="U9547" s="11"/>
    </row>
    <row r="9548" spans="20:21" x14ac:dyDescent="0.2">
      <c r="T9548" s="11"/>
      <c r="U9548" s="11"/>
    </row>
    <row r="9549" spans="20:21" x14ac:dyDescent="0.2">
      <c r="T9549" s="11"/>
      <c r="U9549" s="11"/>
    </row>
    <row r="9550" spans="20:21" x14ac:dyDescent="0.2">
      <c r="T9550" s="11"/>
      <c r="U9550" s="11"/>
    </row>
    <row r="9551" spans="20:21" x14ac:dyDescent="0.2">
      <c r="T9551" s="11"/>
      <c r="U9551" s="11"/>
    </row>
    <row r="9552" spans="20:21" x14ac:dyDescent="0.2">
      <c r="T9552" s="11"/>
      <c r="U9552" s="11"/>
    </row>
    <row r="9553" spans="20:21" x14ac:dyDescent="0.2">
      <c r="T9553" s="11"/>
      <c r="U9553" s="11"/>
    </row>
    <row r="9554" spans="20:21" x14ac:dyDescent="0.2">
      <c r="T9554" s="11"/>
      <c r="U9554" s="11"/>
    </row>
    <row r="9555" spans="20:21" x14ac:dyDescent="0.2">
      <c r="T9555" s="11"/>
      <c r="U9555" s="11"/>
    </row>
    <row r="9556" spans="20:21" x14ac:dyDescent="0.2">
      <c r="T9556" s="11"/>
      <c r="U9556" s="11"/>
    </row>
    <row r="9557" spans="20:21" x14ac:dyDescent="0.2">
      <c r="T9557" s="11"/>
      <c r="U9557" s="11"/>
    </row>
    <row r="9558" spans="20:21" x14ac:dyDescent="0.2">
      <c r="T9558" s="11"/>
      <c r="U9558" s="11"/>
    </row>
    <row r="9559" spans="20:21" x14ac:dyDescent="0.2">
      <c r="T9559" s="11"/>
      <c r="U9559" s="11"/>
    </row>
    <row r="9560" spans="20:21" x14ac:dyDescent="0.2">
      <c r="T9560" s="11"/>
      <c r="U9560" s="11"/>
    </row>
    <row r="9561" spans="20:21" x14ac:dyDescent="0.2">
      <c r="T9561" s="11"/>
      <c r="U9561" s="11"/>
    </row>
    <row r="9562" spans="20:21" x14ac:dyDescent="0.2">
      <c r="T9562" s="11"/>
      <c r="U9562" s="11"/>
    </row>
    <row r="9563" spans="20:21" x14ac:dyDescent="0.2">
      <c r="T9563" s="11"/>
      <c r="U9563" s="11"/>
    </row>
    <row r="9564" spans="20:21" x14ac:dyDescent="0.2">
      <c r="T9564" s="11"/>
      <c r="U9564" s="11"/>
    </row>
    <row r="9565" spans="20:21" x14ac:dyDescent="0.2">
      <c r="T9565" s="11"/>
      <c r="U9565" s="11"/>
    </row>
    <row r="9566" spans="20:21" x14ac:dyDescent="0.2">
      <c r="T9566" s="11"/>
      <c r="U9566" s="11"/>
    </row>
    <row r="9567" spans="20:21" x14ac:dyDescent="0.2">
      <c r="T9567" s="11"/>
      <c r="U9567" s="11"/>
    </row>
    <row r="9568" spans="20:21" x14ac:dyDescent="0.2">
      <c r="T9568" s="11"/>
      <c r="U9568" s="11"/>
    </row>
    <row r="9569" spans="20:21" x14ac:dyDescent="0.2">
      <c r="T9569" s="11"/>
      <c r="U9569" s="11"/>
    </row>
    <row r="9570" spans="20:21" x14ac:dyDescent="0.2">
      <c r="T9570" s="11"/>
      <c r="U9570" s="11"/>
    </row>
    <row r="9571" spans="20:21" x14ac:dyDescent="0.2">
      <c r="T9571" s="11"/>
      <c r="U9571" s="11"/>
    </row>
    <row r="9572" spans="20:21" x14ac:dyDescent="0.2">
      <c r="T9572" s="11"/>
      <c r="U9572" s="11"/>
    </row>
    <row r="9573" spans="20:21" x14ac:dyDescent="0.2">
      <c r="T9573" s="11"/>
      <c r="U9573" s="11"/>
    </row>
    <row r="9574" spans="20:21" x14ac:dyDescent="0.2">
      <c r="T9574" s="11"/>
      <c r="U9574" s="11"/>
    </row>
    <row r="9575" spans="20:21" x14ac:dyDescent="0.2">
      <c r="T9575" s="11"/>
      <c r="U9575" s="11"/>
    </row>
    <row r="9576" spans="20:21" x14ac:dyDescent="0.2">
      <c r="T9576" s="11"/>
      <c r="U9576" s="11"/>
    </row>
    <row r="9577" spans="20:21" x14ac:dyDescent="0.2">
      <c r="T9577" s="11"/>
      <c r="U9577" s="11"/>
    </row>
    <row r="9578" spans="20:21" x14ac:dyDescent="0.2">
      <c r="T9578" s="11"/>
      <c r="U9578" s="11"/>
    </row>
    <row r="9579" spans="20:21" x14ac:dyDescent="0.2">
      <c r="T9579" s="11"/>
      <c r="U9579" s="11"/>
    </row>
    <row r="9580" spans="20:21" x14ac:dyDescent="0.2">
      <c r="T9580" s="11"/>
      <c r="U9580" s="11"/>
    </row>
    <row r="9581" spans="20:21" x14ac:dyDescent="0.2">
      <c r="T9581" s="11"/>
      <c r="U9581" s="11"/>
    </row>
    <row r="9582" spans="20:21" x14ac:dyDescent="0.2">
      <c r="T9582" s="11"/>
      <c r="U9582" s="11"/>
    </row>
    <row r="9583" spans="20:21" x14ac:dyDescent="0.2">
      <c r="T9583" s="11"/>
      <c r="U9583" s="11"/>
    </row>
    <row r="9584" spans="20:21" x14ac:dyDescent="0.2">
      <c r="T9584" s="11"/>
      <c r="U9584" s="11"/>
    </row>
    <row r="9585" spans="20:21" x14ac:dyDescent="0.2">
      <c r="T9585" s="11"/>
      <c r="U9585" s="11"/>
    </row>
    <row r="9586" spans="20:21" x14ac:dyDescent="0.2">
      <c r="T9586" s="11"/>
      <c r="U9586" s="11"/>
    </row>
    <row r="9587" spans="20:21" x14ac:dyDescent="0.2">
      <c r="T9587" s="11"/>
      <c r="U9587" s="11"/>
    </row>
    <row r="9588" spans="20:21" x14ac:dyDescent="0.2">
      <c r="T9588" s="11"/>
      <c r="U9588" s="11"/>
    </row>
    <row r="9589" spans="20:21" x14ac:dyDescent="0.2">
      <c r="T9589" s="11"/>
      <c r="U9589" s="11"/>
    </row>
    <row r="9590" spans="20:21" x14ac:dyDescent="0.2">
      <c r="T9590" s="11"/>
      <c r="U9590" s="11"/>
    </row>
    <row r="9591" spans="20:21" x14ac:dyDescent="0.2">
      <c r="T9591" s="11"/>
      <c r="U9591" s="11"/>
    </row>
    <row r="9592" spans="20:21" x14ac:dyDescent="0.2">
      <c r="T9592" s="11"/>
      <c r="U9592" s="11"/>
    </row>
    <row r="9593" spans="20:21" x14ac:dyDescent="0.2">
      <c r="T9593" s="11"/>
      <c r="U9593" s="11"/>
    </row>
    <row r="9594" spans="20:21" x14ac:dyDescent="0.2">
      <c r="T9594" s="11"/>
      <c r="U9594" s="11"/>
    </row>
    <row r="9595" spans="20:21" x14ac:dyDescent="0.2">
      <c r="T9595" s="11"/>
      <c r="U9595" s="11"/>
    </row>
    <row r="9596" spans="20:21" x14ac:dyDescent="0.2">
      <c r="T9596" s="11"/>
      <c r="U9596" s="11"/>
    </row>
    <row r="9597" spans="20:21" x14ac:dyDescent="0.2">
      <c r="T9597" s="11"/>
      <c r="U9597" s="11"/>
    </row>
    <row r="9598" spans="20:21" x14ac:dyDescent="0.2">
      <c r="T9598" s="11"/>
      <c r="U9598" s="11"/>
    </row>
    <row r="9599" spans="20:21" x14ac:dyDescent="0.2">
      <c r="T9599" s="11"/>
      <c r="U9599" s="11"/>
    </row>
    <row r="9600" spans="20:21" x14ac:dyDescent="0.2">
      <c r="T9600" s="11"/>
      <c r="U9600" s="11"/>
    </row>
    <row r="9601" spans="20:21" x14ac:dyDescent="0.2">
      <c r="T9601" s="11"/>
      <c r="U9601" s="11"/>
    </row>
    <row r="9602" spans="20:21" x14ac:dyDescent="0.2">
      <c r="T9602" s="11"/>
      <c r="U9602" s="11"/>
    </row>
    <row r="9603" spans="20:21" x14ac:dyDescent="0.2">
      <c r="T9603" s="11"/>
      <c r="U9603" s="11"/>
    </row>
    <row r="9604" spans="20:21" x14ac:dyDescent="0.2">
      <c r="T9604" s="11"/>
      <c r="U9604" s="11"/>
    </row>
    <row r="9605" spans="20:21" x14ac:dyDescent="0.2">
      <c r="T9605" s="11"/>
      <c r="U9605" s="11"/>
    </row>
    <row r="9606" spans="20:21" x14ac:dyDescent="0.2">
      <c r="T9606" s="11"/>
      <c r="U9606" s="11"/>
    </row>
    <row r="9607" spans="20:21" x14ac:dyDescent="0.2">
      <c r="T9607" s="11"/>
      <c r="U9607" s="11"/>
    </row>
    <row r="9608" spans="20:21" x14ac:dyDescent="0.2">
      <c r="T9608" s="11"/>
      <c r="U9608" s="11"/>
    </row>
    <row r="9609" spans="20:21" x14ac:dyDescent="0.2">
      <c r="T9609" s="11"/>
      <c r="U9609" s="11"/>
    </row>
    <row r="9610" spans="20:21" x14ac:dyDescent="0.2">
      <c r="T9610" s="11"/>
      <c r="U9610" s="11"/>
    </row>
    <row r="9611" spans="20:21" x14ac:dyDescent="0.2">
      <c r="T9611" s="11"/>
      <c r="U9611" s="11"/>
    </row>
    <row r="9612" spans="20:21" x14ac:dyDescent="0.2">
      <c r="T9612" s="11"/>
      <c r="U9612" s="11"/>
    </row>
    <row r="9613" spans="20:21" x14ac:dyDescent="0.2">
      <c r="T9613" s="11"/>
      <c r="U9613" s="11"/>
    </row>
    <row r="9614" spans="20:21" x14ac:dyDescent="0.2">
      <c r="T9614" s="11"/>
      <c r="U9614" s="11"/>
    </row>
    <row r="9615" spans="20:21" x14ac:dyDescent="0.2">
      <c r="T9615" s="11"/>
      <c r="U9615" s="11"/>
    </row>
    <row r="9616" spans="20:21" x14ac:dyDescent="0.2">
      <c r="T9616" s="11"/>
      <c r="U9616" s="11"/>
    </row>
    <row r="9617" spans="20:21" x14ac:dyDescent="0.2">
      <c r="T9617" s="11"/>
      <c r="U9617" s="11"/>
    </row>
    <row r="9618" spans="20:21" x14ac:dyDescent="0.2">
      <c r="T9618" s="11"/>
      <c r="U9618" s="11"/>
    </row>
    <row r="9619" spans="20:21" x14ac:dyDescent="0.2">
      <c r="T9619" s="11"/>
      <c r="U9619" s="11"/>
    </row>
    <row r="9620" spans="20:21" x14ac:dyDescent="0.2">
      <c r="T9620" s="11"/>
      <c r="U9620" s="11"/>
    </row>
    <row r="9621" spans="20:21" x14ac:dyDescent="0.2">
      <c r="T9621" s="11"/>
      <c r="U9621" s="11"/>
    </row>
    <row r="9622" spans="20:21" x14ac:dyDescent="0.2">
      <c r="T9622" s="11"/>
      <c r="U9622" s="11"/>
    </row>
    <row r="9623" spans="20:21" x14ac:dyDescent="0.2">
      <c r="T9623" s="11"/>
      <c r="U9623" s="11"/>
    </row>
    <row r="9624" spans="20:21" x14ac:dyDescent="0.2">
      <c r="T9624" s="11"/>
      <c r="U9624" s="11"/>
    </row>
    <row r="9625" spans="20:21" x14ac:dyDescent="0.2">
      <c r="T9625" s="11"/>
      <c r="U9625" s="11"/>
    </row>
    <row r="9626" spans="20:21" x14ac:dyDescent="0.2">
      <c r="T9626" s="11"/>
      <c r="U9626" s="11"/>
    </row>
    <row r="9627" spans="20:21" x14ac:dyDescent="0.2">
      <c r="T9627" s="11"/>
      <c r="U9627" s="11"/>
    </row>
    <row r="9628" spans="20:21" x14ac:dyDescent="0.2">
      <c r="T9628" s="11"/>
      <c r="U9628" s="11"/>
    </row>
    <row r="9629" spans="20:21" x14ac:dyDescent="0.2">
      <c r="T9629" s="11"/>
      <c r="U9629" s="11"/>
    </row>
    <row r="9630" spans="20:21" x14ac:dyDescent="0.2">
      <c r="T9630" s="11"/>
      <c r="U9630" s="11"/>
    </row>
    <row r="9631" spans="20:21" x14ac:dyDescent="0.2">
      <c r="T9631" s="11"/>
      <c r="U9631" s="11"/>
    </row>
    <row r="9632" spans="20:21" x14ac:dyDescent="0.2">
      <c r="T9632" s="11"/>
      <c r="U9632" s="11"/>
    </row>
    <row r="9633" spans="20:21" x14ac:dyDescent="0.2">
      <c r="T9633" s="11"/>
      <c r="U9633" s="11"/>
    </row>
    <row r="9634" spans="20:21" x14ac:dyDescent="0.2">
      <c r="T9634" s="11"/>
      <c r="U9634" s="11"/>
    </row>
    <row r="9635" spans="20:21" x14ac:dyDescent="0.2">
      <c r="T9635" s="11"/>
      <c r="U9635" s="11"/>
    </row>
    <row r="9636" spans="20:21" x14ac:dyDescent="0.2">
      <c r="T9636" s="11"/>
      <c r="U9636" s="11"/>
    </row>
    <row r="9637" spans="20:21" x14ac:dyDescent="0.2">
      <c r="T9637" s="11"/>
      <c r="U9637" s="11"/>
    </row>
    <row r="9638" spans="20:21" x14ac:dyDescent="0.2">
      <c r="T9638" s="11"/>
      <c r="U9638" s="11"/>
    </row>
    <row r="9639" spans="20:21" x14ac:dyDescent="0.2">
      <c r="T9639" s="11"/>
      <c r="U9639" s="11"/>
    </row>
    <row r="9640" spans="20:21" x14ac:dyDescent="0.2">
      <c r="T9640" s="11"/>
      <c r="U9640" s="11"/>
    </row>
    <row r="9641" spans="20:21" x14ac:dyDescent="0.2">
      <c r="T9641" s="11"/>
      <c r="U9641" s="11"/>
    </row>
    <row r="9642" spans="20:21" x14ac:dyDescent="0.2">
      <c r="T9642" s="11"/>
      <c r="U9642" s="11"/>
    </row>
    <row r="9643" spans="20:21" x14ac:dyDescent="0.2">
      <c r="T9643" s="11"/>
      <c r="U9643" s="11"/>
    </row>
    <row r="9644" spans="20:21" x14ac:dyDescent="0.2">
      <c r="T9644" s="11"/>
      <c r="U9644" s="11"/>
    </row>
    <row r="9645" spans="20:21" x14ac:dyDescent="0.2">
      <c r="T9645" s="11"/>
      <c r="U9645" s="11"/>
    </row>
    <row r="9646" spans="20:21" x14ac:dyDescent="0.2">
      <c r="T9646" s="11"/>
      <c r="U9646" s="11"/>
    </row>
    <row r="9647" spans="20:21" x14ac:dyDescent="0.2">
      <c r="T9647" s="11"/>
      <c r="U9647" s="11"/>
    </row>
    <row r="9648" spans="20:21" x14ac:dyDescent="0.2">
      <c r="T9648" s="11"/>
      <c r="U9648" s="11"/>
    </row>
    <row r="9649" spans="20:21" x14ac:dyDescent="0.2">
      <c r="T9649" s="11"/>
      <c r="U9649" s="11"/>
    </row>
    <row r="9650" spans="20:21" x14ac:dyDescent="0.2">
      <c r="T9650" s="11"/>
      <c r="U9650" s="11"/>
    </row>
    <row r="9651" spans="20:21" x14ac:dyDescent="0.2">
      <c r="T9651" s="11"/>
      <c r="U9651" s="11"/>
    </row>
    <row r="9652" spans="20:21" x14ac:dyDescent="0.2">
      <c r="T9652" s="11"/>
      <c r="U9652" s="11"/>
    </row>
    <row r="9653" spans="20:21" x14ac:dyDescent="0.2">
      <c r="T9653" s="11"/>
      <c r="U9653" s="11"/>
    </row>
    <row r="9654" spans="20:21" x14ac:dyDescent="0.2">
      <c r="T9654" s="11"/>
      <c r="U9654" s="11"/>
    </row>
    <row r="9655" spans="20:21" x14ac:dyDescent="0.2">
      <c r="T9655" s="11"/>
      <c r="U9655" s="11"/>
    </row>
    <row r="9656" spans="20:21" x14ac:dyDescent="0.2">
      <c r="T9656" s="11"/>
      <c r="U9656" s="11"/>
    </row>
    <row r="9657" spans="20:21" x14ac:dyDescent="0.2">
      <c r="T9657" s="11"/>
      <c r="U9657" s="11"/>
    </row>
    <row r="9658" spans="20:21" x14ac:dyDescent="0.2">
      <c r="T9658" s="11"/>
      <c r="U9658" s="11"/>
    </row>
    <row r="9659" spans="20:21" x14ac:dyDescent="0.2">
      <c r="T9659" s="11"/>
      <c r="U9659" s="11"/>
    </row>
    <row r="9660" spans="20:21" x14ac:dyDescent="0.2">
      <c r="T9660" s="11"/>
      <c r="U9660" s="11"/>
    </row>
    <row r="9661" spans="20:21" x14ac:dyDescent="0.2">
      <c r="T9661" s="11"/>
      <c r="U9661" s="11"/>
    </row>
    <row r="9662" spans="20:21" x14ac:dyDescent="0.2">
      <c r="T9662" s="11"/>
      <c r="U9662" s="11"/>
    </row>
    <row r="9663" spans="20:21" x14ac:dyDescent="0.2">
      <c r="T9663" s="11"/>
      <c r="U9663" s="11"/>
    </row>
    <row r="9664" spans="20:21" x14ac:dyDescent="0.2">
      <c r="T9664" s="11"/>
      <c r="U9664" s="11"/>
    </row>
    <row r="9665" spans="20:21" x14ac:dyDescent="0.2">
      <c r="T9665" s="11"/>
      <c r="U9665" s="11"/>
    </row>
    <row r="9666" spans="20:21" x14ac:dyDescent="0.2">
      <c r="T9666" s="11"/>
      <c r="U9666" s="11"/>
    </row>
    <row r="9667" spans="20:21" x14ac:dyDescent="0.2">
      <c r="T9667" s="11"/>
      <c r="U9667" s="11"/>
    </row>
    <row r="9668" spans="20:21" x14ac:dyDescent="0.2">
      <c r="T9668" s="11"/>
      <c r="U9668" s="11"/>
    </row>
    <row r="9669" spans="20:21" x14ac:dyDescent="0.2">
      <c r="T9669" s="11"/>
      <c r="U9669" s="11"/>
    </row>
    <row r="9670" spans="20:21" x14ac:dyDescent="0.2">
      <c r="T9670" s="11"/>
      <c r="U9670" s="11"/>
    </row>
    <row r="9671" spans="20:21" x14ac:dyDescent="0.2">
      <c r="T9671" s="11"/>
      <c r="U9671" s="11"/>
    </row>
    <row r="9672" spans="20:21" x14ac:dyDescent="0.2">
      <c r="T9672" s="11"/>
      <c r="U9672" s="11"/>
    </row>
    <row r="9673" spans="20:21" x14ac:dyDescent="0.2">
      <c r="T9673" s="11"/>
      <c r="U9673" s="11"/>
    </row>
    <row r="9674" spans="20:21" x14ac:dyDescent="0.2">
      <c r="T9674" s="11"/>
      <c r="U9674" s="11"/>
    </row>
    <row r="9675" spans="20:21" x14ac:dyDescent="0.2">
      <c r="T9675" s="11"/>
      <c r="U9675" s="11"/>
    </row>
    <row r="9676" spans="20:21" x14ac:dyDescent="0.2">
      <c r="T9676" s="11"/>
      <c r="U9676" s="11"/>
    </row>
    <row r="9677" spans="20:21" x14ac:dyDescent="0.2">
      <c r="T9677" s="11"/>
      <c r="U9677" s="11"/>
    </row>
    <row r="9678" spans="20:21" x14ac:dyDescent="0.2">
      <c r="T9678" s="11"/>
      <c r="U9678" s="11"/>
    </row>
    <row r="9679" spans="20:21" x14ac:dyDescent="0.2">
      <c r="T9679" s="11"/>
      <c r="U9679" s="11"/>
    </row>
    <row r="9680" spans="20:21" x14ac:dyDescent="0.2">
      <c r="T9680" s="11"/>
      <c r="U9680" s="11"/>
    </row>
    <row r="9681" spans="20:21" x14ac:dyDescent="0.2">
      <c r="T9681" s="11"/>
      <c r="U9681" s="11"/>
    </row>
    <row r="9682" spans="20:21" x14ac:dyDescent="0.2">
      <c r="T9682" s="11"/>
      <c r="U9682" s="11"/>
    </row>
    <row r="9683" spans="20:21" x14ac:dyDescent="0.2">
      <c r="T9683" s="11"/>
      <c r="U9683" s="11"/>
    </row>
    <row r="9684" spans="20:21" x14ac:dyDescent="0.2">
      <c r="T9684" s="11"/>
      <c r="U9684" s="11"/>
    </row>
    <row r="9685" spans="20:21" x14ac:dyDescent="0.2">
      <c r="T9685" s="11"/>
      <c r="U9685" s="11"/>
    </row>
    <row r="9686" spans="20:21" x14ac:dyDescent="0.2">
      <c r="T9686" s="11"/>
      <c r="U9686" s="11"/>
    </row>
    <row r="9687" spans="20:21" x14ac:dyDescent="0.2">
      <c r="T9687" s="11"/>
      <c r="U9687" s="11"/>
    </row>
    <row r="9688" spans="20:21" x14ac:dyDescent="0.2">
      <c r="T9688" s="11"/>
      <c r="U9688" s="11"/>
    </row>
    <row r="9689" spans="20:21" x14ac:dyDescent="0.2">
      <c r="T9689" s="11"/>
      <c r="U9689" s="11"/>
    </row>
    <row r="9690" spans="20:21" x14ac:dyDescent="0.2">
      <c r="T9690" s="11"/>
      <c r="U9690" s="11"/>
    </row>
    <row r="9691" spans="20:21" x14ac:dyDescent="0.2">
      <c r="T9691" s="11"/>
      <c r="U9691" s="11"/>
    </row>
    <row r="9692" spans="20:21" x14ac:dyDescent="0.2">
      <c r="T9692" s="11"/>
      <c r="U9692" s="11"/>
    </row>
    <row r="9693" spans="20:21" x14ac:dyDescent="0.2">
      <c r="T9693" s="11"/>
      <c r="U9693" s="11"/>
    </row>
    <row r="9694" spans="20:21" x14ac:dyDescent="0.2">
      <c r="T9694" s="11"/>
      <c r="U9694" s="11"/>
    </row>
    <row r="9695" spans="20:21" x14ac:dyDescent="0.2">
      <c r="T9695" s="11"/>
      <c r="U9695" s="11"/>
    </row>
    <row r="9696" spans="20:21" x14ac:dyDescent="0.2">
      <c r="T9696" s="11"/>
      <c r="U9696" s="11"/>
    </row>
    <row r="9697" spans="20:21" x14ac:dyDescent="0.2">
      <c r="T9697" s="11"/>
      <c r="U9697" s="11"/>
    </row>
    <row r="9698" spans="20:21" x14ac:dyDescent="0.2">
      <c r="T9698" s="11"/>
      <c r="U9698" s="11"/>
    </row>
    <row r="9699" spans="20:21" x14ac:dyDescent="0.2">
      <c r="T9699" s="11"/>
      <c r="U9699" s="11"/>
    </row>
    <row r="9700" spans="20:21" x14ac:dyDescent="0.2">
      <c r="T9700" s="11"/>
      <c r="U9700" s="11"/>
    </row>
    <row r="9701" spans="20:21" x14ac:dyDescent="0.2">
      <c r="T9701" s="11"/>
      <c r="U9701" s="11"/>
    </row>
    <row r="9702" spans="20:21" x14ac:dyDescent="0.2">
      <c r="T9702" s="11"/>
      <c r="U9702" s="11"/>
    </row>
    <row r="9703" spans="20:21" x14ac:dyDescent="0.2">
      <c r="T9703" s="11"/>
      <c r="U9703" s="11"/>
    </row>
    <row r="9704" spans="20:21" x14ac:dyDescent="0.2">
      <c r="T9704" s="11"/>
      <c r="U9704" s="11"/>
    </row>
    <row r="9705" spans="20:21" x14ac:dyDescent="0.2">
      <c r="T9705" s="11"/>
      <c r="U9705" s="11"/>
    </row>
    <row r="9706" spans="20:21" x14ac:dyDescent="0.2">
      <c r="T9706" s="11"/>
      <c r="U9706" s="11"/>
    </row>
    <row r="9707" spans="20:21" x14ac:dyDescent="0.2">
      <c r="T9707" s="11"/>
      <c r="U9707" s="11"/>
    </row>
    <row r="9708" spans="20:21" x14ac:dyDescent="0.2">
      <c r="T9708" s="11"/>
      <c r="U9708" s="11"/>
    </row>
    <row r="9709" spans="20:21" x14ac:dyDescent="0.2">
      <c r="T9709" s="11"/>
      <c r="U9709" s="11"/>
    </row>
    <row r="9710" spans="20:21" x14ac:dyDescent="0.2">
      <c r="T9710" s="11"/>
      <c r="U9710" s="11"/>
    </row>
    <row r="9711" spans="20:21" x14ac:dyDescent="0.2">
      <c r="T9711" s="11"/>
      <c r="U9711" s="11"/>
    </row>
    <row r="9712" spans="20:21" x14ac:dyDescent="0.2">
      <c r="T9712" s="11"/>
      <c r="U9712" s="11"/>
    </row>
    <row r="9713" spans="20:21" x14ac:dyDescent="0.2">
      <c r="T9713" s="11"/>
      <c r="U9713" s="11"/>
    </row>
    <row r="9714" spans="20:21" x14ac:dyDescent="0.2">
      <c r="T9714" s="11"/>
      <c r="U9714" s="11"/>
    </row>
    <row r="9715" spans="20:21" x14ac:dyDescent="0.2">
      <c r="T9715" s="11"/>
      <c r="U9715" s="11"/>
    </row>
    <row r="9716" spans="20:21" x14ac:dyDescent="0.2">
      <c r="T9716" s="11"/>
      <c r="U9716" s="11"/>
    </row>
    <row r="9717" spans="20:21" x14ac:dyDescent="0.2">
      <c r="T9717" s="11"/>
      <c r="U9717" s="11"/>
    </row>
    <row r="9718" spans="20:21" x14ac:dyDescent="0.2">
      <c r="T9718" s="11"/>
      <c r="U9718" s="11"/>
    </row>
    <row r="9719" spans="20:21" x14ac:dyDescent="0.2">
      <c r="T9719" s="11"/>
      <c r="U9719" s="11"/>
    </row>
    <row r="9720" spans="20:21" x14ac:dyDescent="0.2">
      <c r="T9720" s="11"/>
      <c r="U9720" s="11"/>
    </row>
    <row r="9721" spans="20:21" x14ac:dyDescent="0.2">
      <c r="T9721" s="11"/>
      <c r="U9721" s="11"/>
    </row>
    <row r="9722" spans="20:21" x14ac:dyDescent="0.2">
      <c r="T9722" s="11"/>
      <c r="U9722" s="11"/>
    </row>
    <row r="9723" spans="20:21" x14ac:dyDescent="0.2">
      <c r="T9723" s="11"/>
      <c r="U9723" s="11"/>
    </row>
    <row r="9724" spans="20:21" x14ac:dyDescent="0.2">
      <c r="T9724" s="11"/>
      <c r="U9724" s="11"/>
    </row>
    <row r="9725" spans="20:21" x14ac:dyDescent="0.2">
      <c r="T9725" s="11"/>
      <c r="U9725" s="11"/>
    </row>
    <row r="9726" spans="20:21" x14ac:dyDescent="0.2">
      <c r="T9726" s="11"/>
      <c r="U9726" s="11"/>
    </row>
    <row r="9727" spans="20:21" x14ac:dyDescent="0.2">
      <c r="T9727" s="11"/>
      <c r="U9727" s="11"/>
    </row>
    <row r="9728" spans="20:21" x14ac:dyDescent="0.2">
      <c r="T9728" s="11"/>
      <c r="U9728" s="11"/>
    </row>
    <row r="9729" spans="20:21" x14ac:dyDescent="0.2">
      <c r="T9729" s="11"/>
      <c r="U9729" s="11"/>
    </row>
    <row r="9730" spans="20:21" x14ac:dyDescent="0.2">
      <c r="T9730" s="11"/>
      <c r="U9730" s="11"/>
    </row>
    <row r="9731" spans="20:21" x14ac:dyDescent="0.2">
      <c r="T9731" s="11"/>
      <c r="U9731" s="11"/>
    </row>
    <row r="9732" spans="20:21" x14ac:dyDescent="0.2">
      <c r="T9732" s="11"/>
      <c r="U9732" s="11"/>
    </row>
    <row r="9733" spans="20:21" x14ac:dyDescent="0.2">
      <c r="T9733" s="11"/>
      <c r="U9733" s="11"/>
    </row>
    <row r="9734" spans="20:21" x14ac:dyDescent="0.2">
      <c r="T9734" s="11"/>
      <c r="U9734" s="11"/>
    </row>
    <row r="9735" spans="20:21" x14ac:dyDescent="0.2">
      <c r="T9735" s="11"/>
      <c r="U9735" s="11"/>
    </row>
    <row r="9736" spans="20:21" x14ac:dyDescent="0.2">
      <c r="T9736" s="11"/>
      <c r="U9736" s="11"/>
    </row>
    <row r="9737" spans="20:21" x14ac:dyDescent="0.2">
      <c r="T9737" s="11"/>
      <c r="U9737" s="11"/>
    </row>
    <row r="9738" spans="20:21" x14ac:dyDescent="0.2">
      <c r="T9738" s="11"/>
      <c r="U9738" s="11"/>
    </row>
    <row r="9739" spans="20:21" x14ac:dyDescent="0.2">
      <c r="T9739" s="11"/>
      <c r="U9739" s="11"/>
    </row>
    <row r="9740" spans="20:21" x14ac:dyDescent="0.2">
      <c r="T9740" s="11"/>
      <c r="U9740" s="11"/>
    </row>
    <row r="9741" spans="20:21" x14ac:dyDescent="0.2">
      <c r="T9741" s="11"/>
      <c r="U9741" s="11"/>
    </row>
    <row r="9742" spans="20:21" x14ac:dyDescent="0.2">
      <c r="T9742" s="11"/>
      <c r="U9742" s="11"/>
    </row>
    <row r="9743" spans="20:21" x14ac:dyDescent="0.2">
      <c r="T9743" s="11"/>
      <c r="U9743" s="11"/>
    </row>
    <row r="9744" spans="20:21" x14ac:dyDescent="0.2">
      <c r="T9744" s="11"/>
      <c r="U9744" s="11"/>
    </row>
    <row r="9745" spans="20:21" x14ac:dyDescent="0.2">
      <c r="T9745" s="11"/>
      <c r="U9745" s="11"/>
    </row>
    <row r="9746" spans="20:21" x14ac:dyDescent="0.2">
      <c r="T9746" s="11"/>
      <c r="U9746" s="11"/>
    </row>
    <row r="9747" spans="20:21" x14ac:dyDescent="0.2">
      <c r="T9747" s="11"/>
      <c r="U9747" s="11"/>
    </row>
    <row r="9748" spans="20:21" x14ac:dyDescent="0.2">
      <c r="T9748" s="11"/>
      <c r="U9748" s="11"/>
    </row>
    <row r="9749" spans="20:21" x14ac:dyDescent="0.2">
      <c r="T9749" s="11"/>
      <c r="U9749" s="11"/>
    </row>
    <row r="9750" spans="20:21" x14ac:dyDescent="0.2">
      <c r="T9750" s="11"/>
      <c r="U9750" s="11"/>
    </row>
    <row r="9751" spans="20:21" x14ac:dyDescent="0.2">
      <c r="T9751" s="11"/>
      <c r="U9751" s="11"/>
    </row>
    <row r="9752" spans="20:21" x14ac:dyDescent="0.2">
      <c r="T9752" s="11"/>
      <c r="U9752" s="11"/>
    </row>
    <row r="9753" spans="20:21" x14ac:dyDescent="0.2">
      <c r="T9753" s="11"/>
      <c r="U9753" s="11"/>
    </row>
    <row r="9754" spans="20:21" x14ac:dyDescent="0.2">
      <c r="T9754" s="11"/>
      <c r="U9754" s="11"/>
    </row>
    <row r="9755" spans="20:21" x14ac:dyDescent="0.2">
      <c r="T9755" s="11"/>
      <c r="U9755" s="11"/>
    </row>
    <row r="9756" spans="20:21" x14ac:dyDescent="0.2">
      <c r="T9756" s="11"/>
      <c r="U9756" s="11"/>
    </row>
    <row r="9757" spans="20:21" x14ac:dyDescent="0.2">
      <c r="T9757" s="11"/>
      <c r="U9757" s="11"/>
    </row>
    <row r="9758" spans="20:21" x14ac:dyDescent="0.2">
      <c r="T9758" s="11"/>
      <c r="U9758" s="11"/>
    </row>
    <row r="9759" spans="20:21" x14ac:dyDescent="0.2">
      <c r="T9759" s="11"/>
      <c r="U9759" s="11"/>
    </row>
    <row r="9760" spans="20:21" x14ac:dyDescent="0.2">
      <c r="T9760" s="11"/>
      <c r="U9760" s="11"/>
    </row>
    <row r="9761" spans="20:21" x14ac:dyDescent="0.2">
      <c r="T9761" s="11"/>
      <c r="U9761" s="11"/>
    </row>
    <row r="9762" spans="20:21" x14ac:dyDescent="0.2">
      <c r="T9762" s="11"/>
      <c r="U9762" s="11"/>
    </row>
    <row r="9763" spans="20:21" x14ac:dyDescent="0.2">
      <c r="T9763" s="11"/>
      <c r="U9763" s="11"/>
    </row>
    <row r="9764" spans="20:21" x14ac:dyDescent="0.2">
      <c r="T9764" s="11"/>
      <c r="U9764" s="11"/>
    </row>
    <row r="9765" spans="20:21" x14ac:dyDescent="0.2">
      <c r="T9765" s="11"/>
      <c r="U9765" s="11"/>
    </row>
    <row r="9766" spans="20:21" x14ac:dyDescent="0.2">
      <c r="T9766" s="11"/>
      <c r="U9766" s="11"/>
    </row>
    <row r="9767" spans="20:21" x14ac:dyDescent="0.2">
      <c r="T9767" s="11"/>
      <c r="U9767" s="11"/>
    </row>
    <row r="9768" spans="20:21" x14ac:dyDescent="0.2">
      <c r="T9768" s="11"/>
      <c r="U9768" s="11"/>
    </row>
    <row r="9769" spans="20:21" x14ac:dyDescent="0.2">
      <c r="T9769" s="11"/>
      <c r="U9769" s="11"/>
    </row>
    <row r="9770" spans="20:21" x14ac:dyDescent="0.2">
      <c r="T9770" s="11"/>
      <c r="U9770" s="11"/>
    </row>
    <row r="9771" spans="20:21" x14ac:dyDescent="0.2">
      <c r="T9771" s="11"/>
      <c r="U9771" s="11"/>
    </row>
    <row r="9772" spans="20:21" x14ac:dyDescent="0.2">
      <c r="T9772" s="11"/>
      <c r="U9772" s="11"/>
    </row>
    <row r="9773" spans="20:21" x14ac:dyDescent="0.2">
      <c r="T9773" s="11"/>
      <c r="U9773" s="11"/>
    </row>
    <row r="9774" spans="20:21" x14ac:dyDescent="0.2">
      <c r="T9774" s="11"/>
      <c r="U9774" s="11"/>
    </row>
    <row r="9775" spans="20:21" x14ac:dyDescent="0.2">
      <c r="T9775" s="11"/>
      <c r="U9775" s="11"/>
    </row>
    <row r="9776" spans="20:21" x14ac:dyDescent="0.2">
      <c r="T9776" s="11"/>
      <c r="U9776" s="11"/>
    </row>
    <row r="9777" spans="20:21" x14ac:dyDescent="0.2">
      <c r="T9777" s="11"/>
      <c r="U9777" s="11"/>
    </row>
    <row r="9778" spans="20:21" x14ac:dyDescent="0.2">
      <c r="T9778" s="11"/>
      <c r="U9778" s="11"/>
    </row>
    <row r="9779" spans="20:21" x14ac:dyDescent="0.2">
      <c r="T9779" s="11"/>
      <c r="U9779" s="11"/>
    </row>
    <row r="9780" spans="20:21" x14ac:dyDescent="0.2">
      <c r="T9780" s="11"/>
      <c r="U9780" s="11"/>
    </row>
    <row r="9781" spans="20:21" x14ac:dyDescent="0.2">
      <c r="T9781" s="11"/>
      <c r="U9781" s="11"/>
    </row>
    <row r="9782" spans="20:21" x14ac:dyDescent="0.2">
      <c r="T9782" s="11"/>
      <c r="U9782" s="11"/>
    </row>
    <row r="9783" spans="20:21" x14ac:dyDescent="0.2">
      <c r="T9783" s="11"/>
      <c r="U9783" s="11"/>
    </row>
    <row r="9784" spans="20:21" x14ac:dyDescent="0.2">
      <c r="T9784" s="11"/>
      <c r="U9784" s="11"/>
    </row>
    <row r="9785" spans="20:21" x14ac:dyDescent="0.2">
      <c r="T9785" s="11"/>
      <c r="U9785" s="11"/>
    </row>
    <row r="9786" spans="20:21" x14ac:dyDescent="0.2">
      <c r="T9786" s="11"/>
      <c r="U9786" s="11"/>
    </row>
    <row r="9787" spans="20:21" x14ac:dyDescent="0.2">
      <c r="T9787" s="11"/>
      <c r="U9787" s="11"/>
    </row>
    <row r="9788" spans="20:21" x14ac:dyDescent="0.2">
      <c r="T9788" s="11"/>
      <c r="U9788" s="11"/>
    </row>
    <row r="9789" spans="20:21" x14ac:dyDescent="0.2">
      <c r="T9789" s="11"/>
      <c r="U9789" s="11"/>
    </row>
    <row r="9790" spans="20:21" x14ac:dyDescent="0.2">
      <c r="T9790" s="11"/>
      <c r="U9790" s="11"/>
    </row>
    <row r="9791" spans="20:21" x14ac:dyDescent="0.2">
      <c r="T9791" s="11"/>
      <c r="U9791" s="11"/>
    </row>
    <row r="9792" spans="20:21" x14ac:dyDescent="0.2">
      <c r="T9792" s="11"/>
      <c r="U9792" s="11"/>
    </row>
    <row r="9793" spans="20:21" x14ac:dyDescent="0.2">
      <c r="T9793" s="11"/>
      <c r="U9793" s="11"/>
    </row>
    <row r="9794" spans="20:21" x14ac:dyDescent="0.2">
      <c r="T9794" s="11"/>
      <c r="U9794" s="11"/>
    </row>
    <row r="9795" spans="20:21" x14ac:dyDescent="0.2">
      <c r="T9795" s="11"/>
      <c r="U9795" s="11"/>
    </row>
    <row r="9796" spans="20:21" x14ac:dyDescent="0.2">
      <c r="T9796" s="11"/>
      <c r="U9796" s="11"/>
    </row>
    <row r="9797" spans="20:21" x14ac:dyDescent="0.2">
      <c r="T9797" s="11"/>
      <c r="U9797" s="11"/>
    </row>
    <row r="9798" spans="20:21" x14ac:dyDescent="0.2">
      <c r="T9798" s="11"/>
      <c r="U9798" s="11"/>
    </row>
    <row r="9799" spans="20:21" x14ac:dyDescent="0.2">
      <c r="T9799" s="11"/>
      <c r="U9799" s="11"/>
    </row>
    <row r="9800" spans="20:21" x14ac:dyDescent="0.2">
      <c r="T9800" s="11"/>
      <c r="U9800" s="11"/>
    </row>
    <row r="9801" spans="20:21" x14ac:dyDescent="0.2">
      <c r="T9801" s="11"/>
      <c r="U9801" s="11"/>
    </row>
    <row r="9802" spans="20:21" x14ac:dyDescent="0.2">
      <c r="T9802" s="11"/>
      <c r="U9802" s="11"/>
    </row>
    <row r="9803" spans="20:21" x14ac:dyDescent="0.2">
      <c r="T9803" s="11"/>
      <c r="U9803" s="11"/>
    </row>
    <row r="9804" spans="20:21" x14ac:dyDescent="0.2">
      <c r="T9804" s="11"/>
      <c r="U9804" s="11"/>
    </row>
    <row r="9805" spans="20:21" x14ac:dyDescent="0.2">
      <c r="T9805" s="11"/>
      <c r="U9805" s="11"/>
    </row>
    <row r="9806" spans="20:21" x14ac:dyDescent="0.2">
      <c r="T9806" s="11"/>
      <c r="U9806" s="11"/>
    </row>
    <row r="9807" spans="20:21" x14ac:dyDescent="0.2">
      <c r="T9807" s="11"/>
      <c r="U9807" s="11"/>
    </row>
    <row r="9808" spans="20:21" x14ac:dyDescent="0.2">
      <c r="T9808" s="11"/>
      <c r="U9808" s="11"/>
    </row>
    <row r="9809" spans="20:21" x14ac:dyDescent="0.2">
      <c r="T9809" s="11"/>
      <c r="U9809" s="11"/>
    </row>
    <row r="9810" spans="20:21" x14ac:dyDescent="0.2">
      <c r="T9810" s="11"/>
      <c r="U9810" s="11"/>
    </row>
    <row r="9811" spans="20:21" x14ac:dyDescent="0.2">
      <c r="T9811" s="11"/>
      <c r="U9811" s="11"/>
    </row>
    <row r="9812" spans="20:21" x14ac:dyDescent="0.2">
      <c r="T9812" s="11"/>
      <c r="U9812" s="11"/>
    </row>
    <row r="9813" spans="20:21" x14ac:dyDescent="0.2">
      <c r="T9813" s="11"/>
      <c r="U9813" s="11"/>
    </row>
    <row r="9814" spans="20:21" x14ac:dyDescent="0.2">
      <c r="T9814" s="11"/>
      <c r="U9814" s="11"/>
    </row>
    <row r="9815" spans="20:21" x14ac:dyDescent="0.2">
      <c r="T9815" s="11"/>
      <c r="U9815" s="11"/>
    </row>
    <row r="9816" spans="20:21" x14ac:dyDescent="0.2">
      <c r="T9816" s="11"/>
      <c r="U9816" s="11"/>
    </row>
    <row r="9817" spans="20:21" x14ac:dyDescent="0.2">
      <c r="T9817" s="11"/>
      <c r="U9817" s="11"/>
    </row>
    <row r="9818" spans="20:21" x14ac:dyDescent="0.2">
      <c r="T9818" s="11"/>
      <c r="U9818" s="11"/>
    </row>
    <row r="9819" spans="20:21" x14ac:dyDescent="0.2">
      <c r="T9819" s="11"/>
      <c r="U9819" s="11"/>
    </row>
    <row r="9820" spans="20:21" x14ac:dyDescent="0.2">
      <c r="T9820" s="11"/>
      <c r="U9820" s="11"/>
    </row>
    <row r="9821" spans="20:21" x14ac:dyDescent="0.2">
      <c r="T9821" s="11"/>
      <c r="U9821" s="11"/>
    </row>
    <row r="9822" spans="20:21" x14ac:dyDescent="0.2">
      <c r="T9822" s="11"/>
      <c r="U9822" s="11"/>
    </row>
    <row r="9823" spans="20:21" x14ac:dyDescent="0.2">
      <c r="T9823" s="11"/>
      <c r="U9823" s="11"/>
    </row>
    <row r="9824" spans="20:21" x14ac:dyDescent="0.2">
      <c r="T9824" s="11"/>
      <c r="U9824" s="11"/>
    </row>
    <row r="9825" spans="20:21" x14ac:dyDescent="0.2">
      <c r="T9825" s="11"/>
      <c r="U9825" s="11"/>
    </row>
    <row r="9826" spans="20:21" x14ac:dyDescent="0.2">
      <c r="T9826" s="11"/>
      <c r="U9826" s="11"/>
    </row>
    <row r="9827" spans="20:21" x14ac:dyDescent="0.2">
      <c r="T9827" s="11"/>
      <c r="U9827" s="11"/>
    </row>
    <row r="9828" spans="20:21" x14ac:dyDescent="0.2">
      <c r="T9828" s="11"/>
      <c r="U9828" s="11"/>
    </row>
    <row r="9829" spans="20:21" x14ac:dyDescent="0.2">
      <c r="T9829" s="11"/>
      <c r="U9829" s="11"/>
    </row>
    <row r="9830" spans="20:21" x14ac:dyDescent="0.2">
      <c r="T9830" s="11"/>
      <c r="U9830" s="11"/>
    </row>
    <row r="9831" spans="20:21" x14ac:dyDescent="0.2">
      <c r="T9831" s="11"/>
      <c r="U9831" s="11"/>
    </row>
    <row r="9832" spans="20:21" x14ac:dyDescent="0.2">
      <c r="T9832" s="11"/>
      <c r="U9832" s="11"/>
    </row>
    <row r="9833" spans="20:21" x14ac:dyDescent="0.2">
      <c r="T9833" s="11"/>
      <c r="U9833" s="11"/>
    </row>
    <row r="9834" spans="20:21" x14ac:dyDescent="0.2">
      <c r="T9834" s="11"/>
      <c r="U9834" s="11"/>
    </row>
    <row r="9835" spans="20:21" x14ac:dyDescent="0.2">
      <c r="T9835" s="11"/>
      <c r="U9835" s="11"/>
    </row>
    <row r="9836" spans="20:21" x14ac:dyDescent="0.2">
      <c r="T9836" s="11"/>
      <c r="U9836" s="11"/>
    </row>
    <row r="9837" spans="20:21" x14ac:dyDescent="0.2">
      <c r="T9837" s="11"/>
      <c r="U9837" s="11"/>
    </row>
    <row r="9838" spans="20:21" x14ac:dyDescent="0.2">
      <c r="T9838" s="11"/>
      <c r="U9838" s="11"/>
    </row>
    <row r="9839" spans="20:21" x14ac:dyDescent="0.2">
      <c r="T9839" s="11"/>
      <c r="U9839" s="11"/>
    </row>
    <row r="9840" spans="20:21" x14ac:dyDescent="0.2">
      <c r="T9840" s="11"/>
      <c r="U9840" s="11"/>
    </row>
    <row r="9841" spans="20:21" x14ac:dyDescent="0.2">
      <c r="T9841" s="11"/>
      <c r="U9841" s="11"/>
    </row>
    <row r="9842" spans="20:21" x14ac:dyDescent="0.2">
      <c r="T9842" s="11"/>
      <c r="U9842" s="11"/>
    </row>
    <row r="9843" spans="20:21" x14ac:dyDescent="0.2">
      <c r="T9843" s="11"/>
      <c r="U9843" s="11"/>
    </row>
    <row r="9844" spans="20:21" x14ac:dyDescent="0.2">
      <c r="T9844" s="11"/>
      <c r="U9844" s="11"/>
    </row>
    <row r="9845" spans="20:21" x14ac:dyDescent="0.2">
      <c r="T9845" s="11"/>
      <c r="U9845" s="11"/>
    </row>
    <row r="9846" spans="20:21" x14ac:dyDescent="0.2">
      <c r="T9846" s="11"/>
      <c r="U9846" s="11"/>
    </row>
    <row r="9847" spans="20:21" x14ac:dyDescent="0.2">
      <c r="T9847" s="11"/>
      <c r="U9847" s="11"/>
    </row>
    <row r="9848" spans="20:21" x14ac:dyDescent="0.2">
      <c r="T9848" s="11"/>
      <c r="U9848" s="11"/>
    </row>
    <row r="9849" spans="20:21" x14ac:dyDescent="0.2">
      <c r="T9849" s="11"/>
      <c r="U9849" s="11"/>
    </row>
    <row r="9850" spans="20:21" x14ac:dyDescent="0.2">
      <c r="T9850" s="11"/>
      <c r="U9850" s="11"/>
    </row>
    <row r="9851" spans="20:21" x14ac:dyDescent="0.2">
      <c r="T9851" s="11"/>
      <c r="U9851" s="11"/>
    </row>
    <row r="9852" spans="20:21" x14ac:dyDescent="0.2">
      <c r="T9852" s="11"/>
      <c r="U9852" s="11"/>
    </row>
    <row r="9853" spans="20:21" x14ac:dyDescent="0.2">
      <c r="T9853" s="11"/>
      <c r="U9853" s="11"/>
    </row>
    <row r="9854" spans="20:21" x14ac:dyDescent="0.2">
      <c r="T9854" s="11"/>
      <c r="U9854" s="11"/>
    </row>
    <row r="9855" spans="20:21" x14ac:dyDescent="0.2">
      <c r="T9855" s="11"/>
      <c r="U9855" s="11"/>
    </row>
    <row r="9856" spans="20:21" x14ac:dyDescent="0.2">
      <c r="T9856" s="11"/>
      <c r="U9856" s="11"/>
    </row>
    <row r="9857" spans="20:21" x14ac:dyDescent="0.2">
      <c r="T9857" s="11"/>
      <c r="U9857" s="11"/>
    </row>
    <row r="9858" spans="20:21" x14ac:dyDescent="0.2">
      <c r="T9858" s="11"/>
      <c r="U9858" s="11"/>
    </row>
    <row r="9859" spans="20:21" x14ac:dyDescent="0.2">
      <c r="T9859" s="11"/>
      <c r="U9859" s="11"/>
    </row>
    <row r="9860" spans="20:21" x14ac:dyDescent="0.2">
      <c r="T9860" s="11"/>
      <c r="U9860" s="11"/>
    </row>
    <row r="9861" spans="20:21" x14ac:dyDescent="0.2">
      <c r="T9861" s="11"/>
      <c r="U9861" s="11"/>
    </row>
    <row r="9862" spans="20:21" x14ac:dyDescent="0.2">
      <c r="T9862" s="11"/>
      <c r="U9862" s="11"/>
    </row>
    <row r="9863" spans="20:21" x14ac:dyDescent="0.2">
      <c r="T9863" s="11"/>
      <c r="U9863" s="11"/>
    </row>
    <row r="9864" spans="20:21" x14ac:dyDescent="0.2">
      <c r="T9864" s="11"/>
      <c r="U9864" s="11"/>
    </row>
    <row r="9865" spans="20:21" x14ac:dyDescent="0.2">
      <c r="T9865" s="11"/>
      <c r="U9865" s="11"/>
    </row>
    <row r="9866" spans="20:21" x14ac:dyDescent="0.2">
      <c r="T9866" s="11"/>
      <c r="U9866" s="11"/>
    </row>
    <row r="9867" spans="20:21" x14ac:dyDescent="0.2">
      <c r="T9867" s="11"/>
      <c r="U9867" s="11"/>
    </row>
    <row r="9868" spans="20:21" x14ac:dyDescent="0.2">
      <c r="T9868" s="11"/>
      <c r="U9868" s="11"/>
    </row>
    <row r="9869" spans="20:21" x14ac:dyDescent="0.2">
      <c r="T9869" s="11"/>
      <c r="U9869" s="11"/>
    </row>
    <row r="9870" spans="20:21" x14ac:dyDescent="0.2">
      <c r="T9870" s="11"/>
      <c r="U9870" s="11"/>
    </row>
    <row r="9871" spans="20:21" x14ac:dyDescent="0.2">
      <c r="T9871" s="11"/>
      <c r="U9871" s="11"/>
    </row>
    <row r="9872" spans="20:21" x14ac:dyDescent="0.2">
      <c r="T9872" s="11"/>
      <c r="U9872" s="11"/>
    </row>
    <row r="9873" spans="20:21" x14ac:dyDescent="0.2">
      <c r="T9873" s="11"/>
      <c r="U9873" s="11"/>
    </row>
    <row r="9874" spans="20:21" x14ac:dyDescent="0.2">
      <c r="T9874" s="11"/>
      <c r="U9874" s="11"/>
    </row>
    <row r="9875" spans="20:21" x14ac:dyDescent="0.2">
      <c r="T9875" s="11"/>
      <c r="U9875" s="11"/>
    </row>
    <row r="9876" spans="20:21" x14ac:dyDescent="0.2">
      <c r="T9876" s="11"/>
      <c r="U9876" s="11"/>
    </row>
    <row r="9877" spans="20:21" x14ac:dyDescent="0.2">
      <c r="T9877" s="11"/>
      <c r="U9877" s="11"/>
    </row>
    <row r="9878" spans="20:21" x14ac:dyDescent="0.2">
      <c r="T9878" s="11"/>
      <c r="U9878" s="11"/>
    </row>
    <row r="9879" spans="20:21" x14ac:dyDescent="0.2">
      <c r="T9879" s="11"/>
      <c r="U9879" s="11"/>
    </row>
    <row r="9880" spans="20:21" x14ac:dyDescent="0.2">
      <c r="T9880" s="11"/>
      <c r="U9880" s="11"/>
    </row>
    <row r="9881" spans="20:21" x14ac:dyDescent="0.2">
      <c r="T9881" s="11"/>
      <c r="U9881" s="11"/>
    </row>
    <row r="9882" spans="20:21" x14ac:dyDescent="0.2">
      <c r="T9882" s="11"/>
      <c r="U9882" s="11"/>
    </row>
    <row r="9883" spans="20:21" x14ac:dyDescent="0.2">
      <c r="T9883" s="11"/>
      <c r="U9883" s="11"/>
    </row>
    <row r="9884" spans="20:21" x14ac:dyDescent="0.2">
      <c r="T9884" s="11"/>
      <c r="U9884" s="11"/>
    </row>
    <row r="9885" spans="20:21" x14ac:dyDescent="0.2">
      <c r="T9885" s="11"/>
      <c r="U9885" s="11"/>
    </row>
    <row r="9886" spans="20:21" x14ac:dyDescent="0.2">
      <c r="T9886" s="11"/>
      <c r="U9886" s="11"/>
    </row>
    <row r="9887" spans="20:21" x14ac:dyDescent="0.2">
      <c r="T9887" s="11"/>
      <c r="U9887" s="11"/>
    </row>
    <row r="9888" spans="20:21" x14ac:dyDescent="0.2">
      <c r="T9888" s="11"/>
      <c r="U9888" s="11"/>
    </row>
    <row r="9889" spans="20:21" x14ac:dyDescent="0.2">
      <c r="T9889" s="11"/>
      <c r="U9889" s="11"/>
    </row>
    <row r="9890" spans="20:21" x14ac:dyDescent="0.2">
      <c r="T9890" s="11"/>
      <c r="U9890" s="11"/>
    </row>
    <row r="9891" spans="20:21" x14ac:dyDescent="0.2">
      <c r="T9891" s="11"/>
      <c r="U9891" s="11"/>
    </row>
    <row r="9892" spans="20:21" x14ac:dyDescent="0.2">
      <c r="T9892" s="11"/>
      <c r="U9892" s="11"/>
    </row>
    <row r="9893" spans="20:21" x14ac:dyDescent="0.2">
      <c r="T9893" s="11"/>
      <c r="U9893" s="11"/>
    </row>
    <row r="9894" spans="20:21" x14ac:dyDescent="0.2">
      <c r="T9894" s="11"/>
      <c r="U9894" s="11"/>
    </row>
    <row r="9895" spans="20:21" x14ac:dyDescent="0.2">
      <c r="T9895" s="11"/>
      <c r="U9895" s="11"/>
    </row>
    <row r="9896" spans="20:21" x14ac:dyDescent="0.2">
      <c r="T9896" s="11"/>
      <c r="U9896" s="11"/>
    </row>
    <row r="9897" spans="20:21" x14ac:dyDescent="0.2">
      <c r="T9897" s="11"/>
      <c r="U9897" s="11"/>
    </row>
    <row r="9898" spans="20:21" x14ac:dyDescent="0.2">
      <c r="T9898" s="11"/>
      <c r="U9898" s="11"/>
    </row>
    <row r="9899" spans="20:21" x14ac:dyDescent="0.2">
      <c r="T9899" s="11"/>
      <c r="U9899" s="11"/>
    </row>
    <row r="9900" spans="20:21" x14ac:dyDescent="0.2">
      <c r="T9900" s="11"/>
      <c r="U9900" s="11"/>
    </row>
    <row r="9901" spans="20:21" x14ac:dyDescent="0.2">
      <c r="T9901" s="11"/>
      <c r="U9901" s="11"/>
    </row>
    <row r="9902" spans="20:21" x14ac:dyDescent="0.2">
      <c r="T9902" s="11"/>
      <c r="U9902" s="11"/>
    </row>
    <row r="9903" spans="20:21" x14ac:dyDescent="0.2">
      <c r="T9903" s="11"/>
      <c r="U9903" s="11"/>
    </row>
    <row r="9904" spans="20:21" x14ac:dyDescent="0.2">
      <c r="T9904" s="11"/>
      <c r="U9904" s="11"/>
    </row>
    <row r="9905" spans="20:21" x14ac:dyDescent="0.2">
      <c r="T9905" s="11"/>
      <c r="U9905" s="11"/>
    </row>
    <row r="9906" spans="20:21" x14ac:dyDescent="0.2">
      <c r="T9906" s="11"/>
      <c r="U9906" s="11"/>
    </row>
    <row r="9907" spans="20:21" x14ac:dyDescent="0.2">
      <c r="T9907" s="11"/>
      <c r="U9907" s="11"/>
    </row>
    <row r="9908" spans="20:21" x14ac:dyDescent="0.2">
      <c r="T9908" s="11"/>
      <c r="U9908" s="11"/>
    </row>
    <row r="9909" spans="20:21" x14ac:dyDescent="0.2">
      <c r="T9909" s="11"/>
      <c r="U9909" s="11"/>
    </row>
    <row r="9910" spans="20:21" x14ac:dyDescent="0.2">
      <c r="T9910" s="11"/>
      <c r="U9910" s="11"/>
    </row>
    <row r="9911" spans="20:21" x14ac:dyDescent="0.2">
      <c r="T9911" s="11"/>
      <c r="U9911" s="11"/>
    </row>
    <row r="9912" spans="20:21" x14ac:dyDescent="0.2">
      <c r="T9912" s="11"/>
      <c r="U9912" s="11"/>
    </row>
    <row r="9913" spans="20:21" x14ac:dyDescent="0.2">
      <c r="T9913" s="11"/>
      <c r="U9913" s="11"/>
    </row>
    <row r="9914" spans="20:21" x14ac:dyDescent="0.2">
      <c r="T9914" s="11"/>
      <c r="U9914" s="11"/>
    </row>
    <row r="9915" spans="20:21" x14ac:dyDescent="0.2">
      <c r="T9915" s="11"/>
      <c r="U9915" s="11"/>
    </row>
    <row r="9916" spans="20:21" x14ac:dyDescent="0.2">
      <c r="T9916" s="11"/>
      <c r="U9916" s="11"/>
    </row>
    <row r="9917" spans="20:21" x14ac:dyDescent="0.2">
      <c r="T9917" s="11"/>
      <c r="U9917" s="11"/>
    </row>
    <row r="9918" spans="20:21" x14ac:dyDescent="0.2">
      <c r="T9918" s="11"/>
      <c r="U9918" s="11"/>
    </row>
    <row r="9919" spans="20:21" x14ac:dyDescent="0.2">
      <c r="T9919" s="11"/>
      <c r="U9919" s="11"/>
    </row>
    <row r="9920" spans="20:21" x14ac:dyDescent="0.2">
      <c r="T9920" s="11"/>
      <c r="U9920" s="11"/>
    </row>
    <row r="9921" spans="20:21" x14ac:dyDescent="0.2">
      <c r="T9921" s="11"/>
      <c r="U9921" s="11"/>
    </row>
    <row r="9922" spans="20:21" x14ac:dyDescent="0.2">
      <c r="T9922" s="11"/>
      <c r="U9922" s="11"/>
    </row>
    <row r="9923" spans="20:21" x14ac:dyDescent="0.2">
      <c r="T9923" s="11"/>
      <c r="U9923" s="11"/>
    </row>
    <row r="9924" spans="20:21" x14ac:dyDescent="0.2">
      <c r="T9924" s="11"/>
      <c r="U9924" s="11"/>
    </row>
    <row r="9925" spans="20:21" x14ac:dyDescent="0.2">
      <c r="T9925" s="11"/>
      <c r="U9925" s="11"/>
    </row>
    <row r="9926" spans="20:21" x14ac:dyDescent="0.2">
      <c r="T9926" s="11"/>
      <c r="U9926" s="11"/>
    </row>
    <row r="9927" spans="20:21" x14ac:dyDescent="0.2">
      <c r="T9927" s="11"/>
      <c r="U9927" s="11"/>
    </row>
    <row r="9928" spans="20:21" x14ac:dyDescent="0.2">
      <c r="T9928" s="11"/>
      <c r="U9928" s="11"/>
    </row>
    <row r="9929" spans="20:21" x14ac:dyDescent="0.2">
      <c r="T9929" s="11"/>
      <c r="U9929" s="11"/>
    </row>
    <row r="9930" spans="20:21" x14ac:dyDescent="0.2">
      <c r="T9930" s="11"/>
      <c r="U9930" s="11"/>
    </row>
    <row r="9931" spans="20:21" x14ac:dyDescent="0.2">
      <c r="T9931" s="11"/>
      <c r="U9931" s="11"/>
    </row>
    <row r="9932" spans="20:21" x14ac:dyDescent="0.2">
      <c r="T9932" s="11"/>
      <c r="U9932" s="11"/>
    </row>
    <row r="9933" spans="20:21" x14ac:dyDescent="0.2">
      <c r="T9933" s="11"/>
      <c r="U9933" s="11"/>
    </row>
    <row r="9934" spans="20:21" x14ac:dyDescent="0.2">
      <c r="T9934" s="11"/>
      <c r="U9934" s="11"/>
    </row>
    <row r="9935" spans="20:21" x14ac:dyDescent="0.2">
      <c r="T9935" s="11"/>
      <c r="U9935" s="11"/>
    </row>
    <row r="9936" spans="20:21" x14ac:dyDescent="0.2">
      <c r="T9936" s="11"/>
      <c r="U9936" s="11"/>
    </row>
    <row r="9937" spans="20:21" x14ac:dyDescent="0.2">
      <c r="T9937" s="11"/>
      <c r="U9937" s="11"/>
    </row>
    <row r="9938" spans="20:21" x14ac:dyDescent="0.2">
      <c r="T9938" s="11"/>
      <c r="U9938" s="11"/>
    </row>
    <row r="9939" spans="20:21" x14ac:dyDescent="0.2">
      <c r="T9939" s="11"/>
      <c r="U9939" s="11"/>
    </row>
    <row r="9940" spans="20:21" x14ac:dyDescent="0.2">
      <c r="T9940" s="11"/>
      <c r="U9940" s="11"/>
    </row>
    <row r="9941" spans="20:21" x14ac:dyDescent="0.2">
      <c r="T9941" s="11"/>
      <c r="U9941" s="11"/>
    </row>
    <row r="9942" spans="20:21" x14ac:dyDescent="0.2">
      <c r="T9942" s="11"/>
      <c r="U9942" s="11"/>
    </row>
    <row r="9943" spans="20:21" x14ac:dyDescent="0.2">
      <c r="T9943" s="11"/>
      <c r="U9943" s="11"/>
    </row>
    <row r="9944" spans="20:21" x14ac:dyDescent="0.2">
      <c r="T9944" s="11"/>
      <c r="U9944" s="11"/>
    </row>
    <row r="9945" spans="20:21" x14ac:dyDescent="0.2">
      <c r="T9945" s="11"/>
      <c r="U9945" s="11"/>
    </row>
    <row r="9946" spans="20:21" x14ac:dyDescent="0.2">
      <c r="T9946" s="11"/>
      <c r="U9946" s="11"/>
    </row>
    <row r="9947" spans="20:21" x14ac:dyDescent="0.2">
      <c r="T9947" s="11"/>
      <c r="U9947" s="11"/>
    </row>
    <row r="9948" spans="20:21" x14ac:dyDescent="0.2">
      <c r="T9948" s="11"/>
      <c r="U9948" s="11"/>
    </row>
    <row r="9949" spans="20:21" x14ac:dyDescent="0.2">
      <c r="T9949" s="11"/>
      <c r="U9949" s="11"/>
    </row>
    <row r="9950" spans="20:21" x14ac:dyDescent="0.2">
      <c r="T9950" s="11"/>
      <c r="U9950" s="11"/>
    </row>
    <row r="9951" spans="20:21" x14ac:dyDescent="0.2">
      <c r="T9951" s="11"/>
      <c r="U9951" s="11"/>
    </row>
    <row r="9952" spans="20:21" x14ac:dyDescent="0.2">
      <c r="T9952" s="11"/>
      <c r="U9952" s="11"/>
    </row>
    <row r="9953" spans="20:21" x14ac:dyDescent="0.2">
      <c r="T9953" s="11"/>
      <c r="U9953" s="11"/>
    </row>
    <row r="9954" spans="20:21" x14ac:dyDescent="0.2">
      <c r="T9954" s="11"/>
      <c r="U9954" s="11"/>
    </row>
    <row r="9955" spans="20:21" x14ac:dyDescent="0.2">
      <c r="T9955" s="11"/>
      <c r="U9955" s="11"/>
    </row>
    <row r="9956" spans="20:21" x14ac:dyDescent="0.2">
      <c r="T9956" s="11"/>
      <c r="U9956" s="11"/>
    </row>
    <row r="9957" spans="20:21" x14ac:dyDescent="0.2">
      <c r="T9957" s="11"/>
      <c r="U9957" s="11"/>
    </row>
    <row r="9958" spans="20:21" x14ac:dyDescent="0.2">
      <c r="T9958" s="11"/>
      <c r="U9958" s="11"/>
    </row>
    <row r="9959" spans="20:21" x14ac:dyDescent="0.2">
      <c r="T9959" s="11"/>
      <c r="U9959" s="11"/>
    </row>
    <row r="9960" spans="20:21" x14ac:dyDescent="0.2">
      <c r="T9960" s="11"/>
      <c r="U9960" s="11"/>
    </row>
    <row r="9961" spans="20:21" x14ac:dyDescent="0.2">
      <c r="T9961" s="11"/>
      <c r="U9961" s="11"/>
    </row>
    <row r="9962" spans="20:21" x14ac:dyDescent="0.2">
      <c r="T9962" s="11"/>
      <c r="U9962" s="11"/>
    </row>
    <row r="9963" spans="20:21" x14ac:dyDescent="0.2">
      <c r="T9963" s="11"/>
      <c r="U9963" s="11"/>
    </row>
    <row r="9964" spans="20:21" x14ac:dyDescent="0.2">
      <c r="T9964" s="11"/>
      <c r="U9964" s="11"/>
    </row>
    <row r="9965" spans="20:21" x14ac:dyDescent="0.2">
      <c r="T9965" s="11"/>
      <c r="U9965" s="11"/>
    </row>
    <row r="9966" spans="20:21" x14ac:dyDescent="0.2">
      <c r="T9966" s="11"/>
      <c r="U9966" s="11"/>
    </row>
    <row r="9967" spans="20:21" x14ac:dyDescent="0.2">
      <c r="T9967" s="11"/>
      <c r="U9967" s="11"/>
    </row>
    <row r="9968" spans="20:21" x14ac:dyDescent="0.2">
      <c r="T9968" s="11"/>
      <c r="U9968" s="11"/>
    </row>
    <row r="9969" spans="20:21" x14ac:dyDescent="0.2">
      <c r="T9969" s="11"/>
      <c r="U9969" s="11"/>
    </row>
    <row r="9970" spans="20:21" x14ac:dyDescent="0.2">
      <c r="T9970" s="11"/>
      <c r="U9970" s="11"/>
    </row>
    <row r="9971" spans="20:21" x14ac:dyDescent="0.2">
      <c r="T9971" s="11"/>
      <c r="U9971" s="11"/>
    </row>
    <row r="9972" spans="20:21" x14ac:dyDescent="0.2">
      <c r="T9972" s="11"/>
      <c r="U9972" s="11"/>
    </row>
    <row r="9973" spans="20:21" x14ac:dyDescent="0.2">
      <c r="T9973" s="11"/>
      <c r="U9973" s="11"/>
    </row>
    <row r="9974" spans="20:21" x14ac:dyDescent="0.2">
      <c r="T9974" s="11"/>
      <c r="U9974" s="11"/>
    </row>
    <row r="9975" spans="20:21" x14ac:dyDescent="0.2">
      <c r="T9975" s="11"/>
      <c r="U9975" s="11"/>
    </row>
    <row r="9976" spans="20:21" x14ac:dyDescent="0.2">
      <c r="T9976" s="11"/>
      <c r="U9976" s="11"/>
    </row>
    <row r="9977" spans="20:21" x14ac:dyDescent="0.2">
      <c r="T9977" s="11"/>
      <c r="U9977" s="11"/>
    </row>
    <row r="9978" spans="20:21" x14ac:dyDescent="0.2">
      <c r="T9978" s="11"/>
      <c r="U9978" s="11"/>
    </row>
    <row r="9979" spans="20:21" x14ac:dyDescent="0.2">
      <c r="T9979" s="11"/>
      <c r="U9979" s="11"/>
    </row>
    <row r="9980" spans="20:21" x14ac:dyDescent="0.2">
      <c r="T9980" s="11"/>
      <c r="U9980" s="11"/>
    </row>
    <row r="9981" spans="20:21" x14ac:dyDescent="0.2">
      <c r="T9981" s="11"/>
      <c r="U9981" s="11"/>
    </row>
    <row r="9982" spans="20:21" x14ac:dyDescent="0.2">
      <c r="T9982" s="11"/>
      <c r="U9982" s="11"/>
    </row>
    <row r="9983" spans="20:21" x14ac:dyDescent="0.2">
      <c r="T9983" s="11"/>
      <c r="U9983" s="11"/>
    </row>
    <row r="9984" spans="20:21" x14ac:dyDescent="0.2">
      <c r="T9984" s="11"/>
      <c r="U9984" s="11"/>
    </row>
    <row r="9985" spans="20:21" x14ac:dyDescent="0.2">
      <c r="T9985" s="11"/>
      <c r="U9985" s="11"/>
    </row>
    <row r="9986" spans="20:21" x14ac:dyDescent="0.2">
      <c r="T9986" s="11"/>
      <c r="U9986" s="11"/>
    </row>
    <row r="9987" spans="20:21" x14ac:dyDescent="0.2">
      <c r="T9987" s="11"/>
      <c r="U9987" s="11"/>
    </row>
    <row r="9988" spans="20:21" x14ac:dyDescent="0.2">
      <c r="T9988" s="11"/>
      <c r="U9988" s="11"/>
    </row>
    <row r="9989" spans="20:21" x14ac:dyDescent="0.2">
      <c r="T9989" s="11"/>
      <c r="U9989" s="11"/>
    </row>
    <row r="9990" spans="20:21" x14ac:dyDescent="0.2">
      <c r="T9990" s="11"/>
      <c r="U9990" s="11"/>
    </row>
    <row r="9991" spans="20:21" x14ac:dyDescent="0.2">
      <c r="T9991" s="11"/>
      <c r="U9991" s="11"/>
    </row>
    <row r="9992" spans="20:21" x14ac:dyDescent="0.2">
      <c r="T9992" s="11"/>
      <c r="U9992" s="11"/>
    </row>
    <row r="9993" spans="20:21" x14ac:dyDescent="0.2">
      <c r="T9993" s="11"/>
      <c r="U9993" s="11"/>
    </row>
    <row r="9994" spans="20:21" x14ac:dyDescent="0.2">
      <c r="T9994" s="11"/>
      <c r="U9994" s="11"/>
    </row>
    <row r="9995" spans="20:21" x14ac:dyDescent="0.2">
      <c r="T9995" s="11"/>
      <c r="U9995" s="11"/>
    </row>
    <row r="9996" spans="20:21" x14ac:dyDescent="0.2">
      <c r="T9996" s="11"/>
      <c r="U9996" s="11"/>
    </row>
    <row r="9997" spans="20:21" x14ac:dyDescent="0.2">
      <c r="T9997" s="11"/>
      <c r="U9997" s="11"/>
    </row>
    <row r="9998" spans="20:21" x14ac:dyDescent="0.2">
      <c r="T9998" s="11"/>
      <c r="U9998" s="11"/>
    </row>
    <row r="9999" spans="20:21" x14ac:dyDescent="0.2">
      <c r="T9999" s="11"/>
      <c r="U9999" s="11"/>
    </row>
    <row r="10000" spans="20:21" x14ac:dyDescent="0.2">
      <c r="T10000" s="11"/>
      <c r="U10000" s="11"/>
    </row>
    <row r="10001" spans="20:21" x14ac:dyDescent="0.2">
      <c r="T10001" s="11"/>
      <c r="U10001" s="11"/>
    </row>
    <row r="10002" spans="20:21" x14ac:dyDescent="0.2">
      <c r="T10002" s="11"/>
      <c r="U10002" s="11"/>
    </row>
    <row r="10003" spans="20:21" x14ac:dyDescent="0.2">
      <c r="T10003" s="11"/>
      <c r="U10003" s="11"/>
    </row>
    <row r="10004" spans="20:21" x14ac:dyDescent="0.2">
      <c r="T10004" s="11"/>
      <c r="U10004" s="11"/>
    </row>
    <row r="10005" spans="20:21" x14ac:dyDescent="0.2">
      <c r="T10005" s="11"/>
      <c r="U10005" s="11"/>
    </row>
    <row r="10006" spans="20:21" x14ac:dyDescent="0.2">
      <c r="T10006" s="11"/>
      <c r="U10006" s="11"/>
    </row>
    <row r="10007" spans="20:21" x14ac:dyDescent="0.2">
      <c r="T10007" s="11"/>
      <c r="U10007" s="11"/>
    </row>
    <row r="10008" spans="20:21" x14ac:dyDescent="0.2">
      <c r="T10008" s="11"/>
      <c r="U10008" s="11"/>
    </row>
    <row r="10009" spans="20:21" x14ac:dyDescent="0.2">
      <c r="T10009" s="11"/>
      <c r="U10009" s="11"/>
    </row>
    <row r="10010" spans="20:21" x14ac:dyDescent="0.2">
      <c r="T10010" s="11"/>
      <c r="U10010" s="11"/>
    </row>
    <row r="10011" spans="20:21" x14ac:dyDescent="0.2">
      <c r="T10011" s="11"/>
      <c r="U10011" s="11"/>
    </row>
    <row r="10012" spans="20:21" x14ac:dyDescent="0.2">
      <c r="T10012" s="11"/>
      <c r="U10012" s="11"/>
    </row>
    <row r="10013" spans="20:21" x14ac:dyDescent="0.2">
      <c r="T10013" s="11"/>
      <c r="U10013" s="11"/>
    </row>
    <row r="10014" spans="20:21" x14ac:dyDescent="0.2">
      <c r="T10014" s="11"/>
      <c r="U10014" s="11"/>
    </row>
    <row r="10015" spans="20:21" x14ac:dyDescent="0.2">
      <c r="T10015" s="11"/>
      <c r="U10015" s="11"/>
    </row>
    <row r="10016" spans="20:21" x14ac:dyDescent="0.2">
      <c r="T10016" s="11"/>
      <c r="U10016" s="11"/>
    </row>
    <row r="10017" spans="20:21" x14ac:dyDescent="0.2">
      <c r="T10017" s="11"/>
      <c r="U10017" s="11"/>
    </row>
    <row r="10018" spans="20:21" x14ac:dyDescent="0.2">
      <c r="T10018" s="11"/>
      <c r="U10018" s="11"/>
    </row>
    <row r="10019" spans="20:21" x14ac:dyDescent="0.2">
      <c r="T10019" s="11"/>
      <c r="U10019" s="11"/>
    </row>
    <row r="10020" spans="20:21" x14ac:dyDescent="0.2">
      <c r="T10020" s="11"/>
      <c r="U10020" s="11"/>
    </row>
    <row r="10021" spans="20:21" x14ac:dyDescent="0.2">
      <c r="T10021" s="11"/>
      <c r="U10021" s="11"/>
    </row>
    <row r="10022" spans="20:21" x14ac:dyDescent="0.2">
      <c r="T10022" s="11"/>
      <c r="U10022" s="11"/>
    </row>
    <row r="10023" spans="20:21" x14ac:dyDescent="0.2">
      <c r="T10023" s="11"/>
      <c r="U10023" s="11"/>
    </row>
    <row r="10024" spans="20:21" x14ac:dyDescent="0.2">
      <c r="T10024" s="11"/>
      <c r="U10024" s="11"/>
    </row>
    <row r="10025" spans="20:21" x14ac:dyDescent="0.2">
      <c r="T10025" s="11"/>
      <c r="U10025" s="11"/>
    </row>
    <row r="10026" spans="20:21" x14ac:dyDescent="0.2">
      <c r="T10026" s="11"/>
      <c r="U10026" s="11"/>
    </row>
    <row r="10027" spans="20:21" x14ac:dyDescent="0.2">
      <c r="T10027" s="11"/>
      <c r="U10027" s="11"/>
    </row>
    <row r="10028" spans="20:21" x14ac:dyDescent="0.2">
      <c r="T10028" s="11"/>
      <c r="U10028" s="11"/>
    </row>
    <row r="10029" spans="20:21" x14ac:dyDescent="0.2">
      <c r="T10029" s="11"/>
      <c r="U10029" s="11"/>
    </row>
    <row r="10030" spans="20:21" x14ac:dyDescent="0.2">
      <c r="T10030" s="11"/>
      <c r="U10030" s="11"/>
    </row>
    <row r="10031" spans="20:21" x14ac:dyDescent="0.2">
      <c r="T10031" s="11"/>
      <c r="U10031" s="11"/>
    </row>
    <row r="10032" spans="20:21" x14ac:dyDescent="0.2">
      <c r="T10032" s="11"/>
      <c r="U10032" s="11"/>
    </row>
    <row r="10033" spans="20:21" x14ac:dyDescent="0.2">
      <c r="T10033" s="11"/>
      <c r="U10033" s="11"/>
    </row>
    <row r="10034" spans="20:21" x14ac:dyDescent="0.2">
      <c r="T10034" s="11"/>
      <c r="U10034" s="11"/>
    </row>
    <row r="10035" spans="20:21" x14ac:dyDescent="0.2">
      <c r="T10035" s="11"/>
      <c r="U10035" s="11"/>
    </row>
    <row r="10036" spans="20:21" x14ac:dyDescent="0.2">
      <c r="T10036" s="11"/>
      <c r="U10036" s="11"/>
    </row>
    <row r="10037" spans="20:21" x14ac:dyDescent="0.2">
      <c r="T10037" s="11"/>
      <c r="U10037" s="11"/>
    </row>
    <row r="10038" spans="20:21" x14ac:dyDescent="0.2">
      <c r="T10038" s="11"/>
      <c r="U10038" s="11"/>
    </row>
    <row r="10039" spans="20:21" x14ac:dyDescent="0.2">
      <c r="T10039" s="11"/>
      <c r="U10039" s="11"/>
    </row>
    <row r="10040" spans="20:21" x14ac:dyDescent="0.2">
      <c r="T10040" s="11"/>
      <c r="U10040" s="11"/>
    </row>
    <row r="10041" spans="20:21" x14ac:dyDescent="0.2">
      <c r="T10041" s="11"/>
      <c r="U10041" s="11"/>
    </row>
    <row r="10042" spans="20:21" x14ac:dyDescent="0.2">
      <c r="T10042" s="11"/>
      <c r="U10042" s="11"/>
    </row>
    <row r="10043" spans="20:21" x14ac:dyDescent="0.2">
      <c r="T10043" s="11"/>
      <c r="U10043" s="11"/>
    </row>
    <row r="10044" spans="20:21" x14ac:dyDescent="0.2">
      <c r="T10044" s="11"/>
      <c r="U10044" s="11"/>
    </row>
    <row r="10045" spans="20:21" x14ac:dyDescent="0.2">
      <c r="T10045" s="11"/>
      <c r="U10045" s="11"/>
    </row>
    <row r="10046" spans="20:21" x14ac:dyDescent="0.2">
      <c r="T10046" s="11"/>
      <c r="U10046" s="11"/>
    </row>
    <row r="10047" spans="20:21" x14ac:dyDescent="0.2">
      <c r="T10047" s="11"/>
      <c r="U10047" s="11"/>
    </row>
    <row r="10048" spans="20:21" x14ac:dyDescent="0.2">
      <c r="T10048" s="11"/>
      <c r="U10048" s="11"/>
    </row>
    <row r="10049" spans="20:21" x14ac:dyDescent="0.2">
      <c r="T10049" s="11"/>
      <c r="U10049" s="11"/>
    </row>
    <row r="10050" spans="20:21" x14ac:dyDescent="0.2">
      <c r="T10050" s="11"/>
      <c r="U10050" s="11"/>
    </row>
    <row r="10051" spans="20:21" x14ac:dyDescent="0.2">
      <c r="T10051" s="11"/>
      <c r="U10051" s="11"/>
    </row>
    <row r="10052" spans="20:21" x14ac:dyDescent="0.2">
      <c r="T10052" s="11"/>
      <c r="U10052" s="11"/>
    </row>
    <row r="10053" spans="20:21" x14ac:dyDescent="0.2">
      <c r="T10053" s="11"/>
      <c r="U10053" s="11"/>
    </row>
    <row r="10054" spans="20:21" x14ac:dyDescent="0.2">
      <c r="T10054" s="11"/>
      <c r="U10054" s="11"/>
    </row>
    <row r="10055" spans="20:21" x14ac:dyDescent="0.2">
      <c r="T10055" s="11"/>
      <c r="U10055" s="11"/>
    </row>
    <row r="10056" spans="20:21" x14ac:dyDescent="0.2">
      <c r="T10056" s="11"/>
      <c r="U10056" s="11"/>
    </row>
    <row r="10057" spans="20:21" x14ac:dyDescent="0.2">
      <c r="T10057" s="11"/>
      <c r="U10057" s="11"/>
    </row>
    <row r="10058" spans="20:21" x14ac:dyDescent="0.2">
      <c r="T10058" s="11"/>
      <c r="U10058" s="11"/>
    </row>
    <row r="10059" spans="20:21" x14ac:dyDescent="0.2">
      <c r="T10059" s="11"/>
      <c r="U10059" s="11"/>
    </row>
    <row r="10060" spans="20:21" x14ac:dyDescent="0.2">
      <c r="T10060" s="11"/>
      <c r="U10060" s="11"/>
    </row>
    <row r="10061" spans="20:21" x14ac:dyDescent="0.2">
      <c r="T10061" s="11"/>
      <c r="U10061" s="11"/>
    </row>
    <row r="10062" spans="20:21" x14ac:dyDescent="0.2">
      <c r="T10062" s="11"/>
      <c r="U10062" s="11"/>
    </row>
    <row r="10063" spans="20:21" x14ac:dyDescent="0.2">
      <c r="T10063" s="11"/>
      <c r="U10063" s="11"/>
    </row>
    <row r="10064" spans="20:21" x14ac:dyDescent="0.2">
      <c r="T10064" s="11"/>
      <c r="U10064" s="11"/>
    </row>
    <row r="10065" spans="20:21" x14ac:dyDescent="0.2">
      <c r="T10065" s="11"/>
      <c r="U10065" s="11"/>
    </row>
    <row r="10066" spans="20:21" x14ac:dyDescent="0.2">
      <c r="T10066" s="11"/>
      <c r="U10066" s="11"/>
    </row>
    <row r="10067" spans="20:21" x14ac:dyDescent="0.2">
      <c r="T10067" s="11"/>
      <c r="U10067" s="11"/>
    </row>
    <row r="10068" spans="20:21" x14ac:dyDescent="0.2">
      <c r="T10068" s="11"/>
      <c r="U10068" s="11"/>
    </row>
    <row r="10069" spans="20:21" x14ac:dyDescent="0.2">
      <c r="T10069" s="11"/>
      <c r="U10069" s="11"/>
    </row>
    <row r="10070" spans="20:21" x14ac:dyDescent="0.2">
      <c r="T10070" s="11"/>
      <c r="U10070" s="11"/>
    </row>
    <row r="10071" spans="20:21" x14ac:dyDescent="0.2">
      <c r="T10071" s="11"/>
      <c r="U10071" s="11"/>
    </row>
    <row r="10072" spans="20:21" x14ac:dyDescent="0.2">
      <c r="T10072" s="11"/>
      <c r="U10072" s="11"/>
    </row>
    <row r="10073" spans="20:21" x14ac:dyDescent="0.2">
      <c r="T10073" s="11"/>
      <c r="U10073" s="11"/>
    </row>
    <row r="10074" spans="20:21" x14ac:dyDescent="0.2">
      <c r="T10074" s="11"/>
      <c r="U10074" s="11"/>
    </row>
    <row r="10075" spans="20:21" x14ac:dyDescent="0.2">
      <c r="T10075" s="11"/>
      <c r="U10075" s="11"/>
    </row>
    <row r="10076" spans="20:21" x14ac:dyDescent="0.2">
      <c r="T10076" s="11"/>
      <c r="U10076" s="11"/>
    </row>
    <row r="10077" spans="20:21" x14ac:dyDescent="0.2">
      <c r="T10077" s="11"/>
      <c r="U10077" s="11"/>
    </row>
    <row r="10078" spans="20:21" x14ac:dyDescent="0.2">
      <c r="T10078" s="11"/>
      <c r="U10078" s="11"/>
    </row>
    <row r="10079" spans="20:21" x14ac:dyDescent="0.2">
      <c r="T10079" s="11"/>
      <c r="U10079" s="11"/>
    </row>
    <row r="10080" spans="20:21" x14ac:dyDescent="0.2">
      <c r="T10080" s="11"/>
      <c r="U10080" s="11"/>
    </row>
    <row r="10081" spans="20:21" x14ac:dyDescent="0.2">
      <c r="T10081" s="11"/>
      <c r="U10081" s="11"/>
    </row>
    <row r="10082" spans="20:21" x14ac:dyDescent="0.2">
      <c r="T10082" s="11"/>
      <c r="U10082" s="11"/>
    </row>
    <row r="10083" spans="20:21" x14ac:dyDescent="0.2">
      <c r="T10083" s="11"/>
      <c r="U10083" s="11"/>
    </row>
    <row r="10084" spans="20:21" x14ac:dyDescent="0.2">
      <c r="T10084" s="11"/>
      <c r="U10084" s="11"/>
    </row>
    <row r="10085" spans="20:21" x14ac:dyDescent="0.2">
      <c r="T10085" s="11"/>
      <c r="U10085" s="11"/>
    </row>
    <row r="10086" spans="20:21" x14ac:dyDescent="0.2">
      <c r="T10086" s="11"/>
      <c r="U10086" s="11"/>
    </row>
    <row r="10087" spans="20:21" x14ac:dyDescent="0.2">
      <c r="T10087" s="11"/>
      <c r="U10087" s="11"/>
    </row>
    <row r="10088" spans="20:21" x14ac:dyDescent="0.2">
      <c r="T10088" s="11"/>
      <c r="U10088" s="11"/>
    </row>
    <row r="10089" spans="20:21" x14ac:dyDescent="0.2">
      <c r="T10089" s="11"/>
      <c r="U10089" s="11"/>
    </row>
    <row r="10090" spans="20:21" x14ac:dyDescent="0.2">
      <c r="T10090" s="11"/>
      <c r="U10090" s="11"/>
    </row>
    <row r="10091" spans="20:21" x14ac:dyDescent="0.2">
      <c r="T10091" s="11"/>
      <c r="U10091" s="11"/>
    </row>
    <row r="10092" spans="20:21" x14ac:dyDescent="0.2">
      <c r="T10092" s="11"/>
      <c r="U10092" s="11"/>
    </row>
    <row r="10093" spans="20:21" x14ac:dyDescent="0.2">
      <c r="T10093" s="11"/>
      <c r="U10093" s="11"/>
    </row>
    <row r="10094" spans="20:21" x14ac:dyDescent="0.2">
      <c r="T10094" s="11"/>
      <c r="U10094" s="11"/>
    </row>
    <row r="10095" spans="20:21" x14ac:dyDescent="0.2">
      <c r="T10095" s="11"/>
      <c r="U10095" s="11"/>
    </row>
    <row r="10096" spans="20:21" x14ac:dyDescent="0.2">
      <c r="T10096" s="11"/>
      <c r="U10096" s="11"/>
    </row>
    <row r="10097" spans="20:21" x14ac:dyDescent="0.2">
      <c r="T10097" s="11"/>
      <c r="U10097" s="11"/>
    </row>
    <row r="10098" spans="20:21" x14ac:dyDescent="0.2">
      <c r="T10098" s="11"/>
      <c r="U10098" s="11"/>
    </row>
    <row r="10099" spans="20:21" x14ac:dyDescent="0.2">
      <c r="T10099" s="11"/>
      <c r="U10099" s="11"/>
    </row>
    <row r="10100" spans="20:21" x14ac:dyDescent="0.2">
      <c r="T10100" s="11"/>
      <c r="U10100" s="11"/>
    </row>
    <row r="10101" spans="20:21" x14ac:dyDescent="0.2">
      <c r="T10101" s="11"/>
      <c r="U10101" s="11"/>
    </row>
    <row r="10102" spans="20:21" x14ac:dyDescent="0.2">
      <c r="T10102" s="11"/>
      <c r="U10102" s="11"/>
    </row>
    <row r="10103" spans="20:21" x14ac:dyDescent="0.2">
      <c r="T10103" s="11"/>
      <c r="U10103" s="11"/>
    </row>
    <row r="10104" spans="20:21" x14ac:dyDescent="0.2">
      <c r="T10104" s="11"/>
      <c r="U10104" s="11"/>
    </row>
    <row r="10105" spans="20:21" x14ac:dyDescent="0.2">
      <c r="T10105" s="11"/>
      <c r="U10105" s="11"/>
    </row>
    <row r="10106" spans="20:21" x14ac:dyDescent="0.2">
      <c r="T10106" s="11"/>
      <c r="U10106" s="11"/>
    </row>
    <row r="10107" spans="20:21" x14ac:dyDescent="0.2">
      <c r="T10107" s="11"/>
      <c r="U10107" s="11"/>
    </row>
    <row r="10108" spans="20:21" x14ac:dyDescent="0.2">
      <c r="T10108" s="11"/>
      <c r="U10108" s="11"/>
    </row>
    <row r="10109" spans="20:21" x14ac:dyDescent="0.2">
      <c r="T10109" s="11"/>
      <c r="U10109" s="11"/>
    </row>
    <row r="10110" spans="20:21" x14ac:dyDescent="0.2">
      <c r="T10110" s="11"/>
      <c r="U10110" s="11"/>
    </row>
    <row r="10111" spans="20:21" x14ac:dyDescent="0.2">
      <c r="T10111" s="11"/>
      <c r="U10111" s="11"/>
    </row>
    <row r="10112" spans="20:21" x14ac:dyDescent="0.2">
      <c r="T10112" s="11"/>
      <c r="U10112" s="11"/>
    </row>
    <row r="10113" spans="20:21" x14ac:dyDescent="0.2">
      <c r="T10113" s="11"/>
      <c r="U10113" s="11"/>
    </row>
    <row r="10114" spans="20:21" x14ac:dyDescent="0.2">
      <c r="T10114" s="11"/>
      <c r="U10114" s="11"/>
    </row>
    <row r="10115" spans="20:21" x14ac:dyDescent="0.2">
      <c r="T10115" s="11"/>
      <c r="U10115" s="11"/>
    </row>
    <row r="10116" spans="20:21" x14ac:dyDescent="0.2">
      <c r="T10116" s="11"/>
      <c r="U10116" s="11"/>
    </row>
    <row r="10117" spans="20:21" x14ac:dyDescent="0.2">
      <c r="T10117" s="11"/>
      <c r="U10117" s="11"/>
    </row>
    <row r="10118" spans="20:21" x14ac:dyDescent="0.2">
      <c r="T10118" s="11"/>
      <c r="U10118" s="11"/>
    </row>
    <row r="10119" spans="20:21" x14ac:dyDescent="0.2">
      <c r="T10119" s="11"/>
      <c r="U10119" s="11"/>
    </row>
    <row r="10120" spans="20:21" x14ac:dyDescent="0.2">
      <c r="T10120" s="11"/>
      <c r="U10120" s="11"/>
    </row>
    <row r="10121" spans="20:21" x14ac:dyDescent="0.2">
      <c r="T10121" s="11"/>
      <c r="U10121" s="11"/>
    </row>
    <row r="10122" spans="20:21" x14ac:dyDescent="0.2">
      <c r="T10122" s="11"/>
      <c r="U10122" s="11"/>
    </row>
    <row r="10123" spans="20:21" x14ac:dyDescent="0.2">
      <c r="T10123" s="11"/>
      <c r="U10123" s="11"/>
    </row>
    <row r="10124" spans="20:21" x14ac:dyDescent="0.2">
      <c r="T10124" s="11"/>
      <c r="U10124" s="11"/>
    </row>
    <row r="10125" spans="20:21" x14ac:dyDescent="0.2">
      <c r="T10125" s="11"/>
      <c r="U10125" s="11"/>
    </row>
    <row r="10126" spans="20:21" x14ac:dyDescent="0.2">
      <c r="T10126" s="11"/>
      <c r="U10126" s="11"/>
    </row>
    <row r="10127" spans="20:21" x14ac:dyDescent="0.2">
      <c r="T10127" s="11"/>
      <c r="U10127" s="11"/>
    </row>
    <row r="10128" spans="20:21" x14ac:dyDescent="0.2">
      <c r="T10128" s="11"/>
      <c r="U10128" s="11"/>
    </row>
    <row r="10129" spans="20:21" x14ac:dyDescent="0.2">
      <c r="T10129" s="11"/>
      <c r="U10129" s="11"/>
    </row>
    <row r="10130" spans="20:21" x14ac:dyDescent="0.2">
      <c r="T10130" s="11"/>
      <c r="U10130" s="11"/>
    </row>
    <row r="10131" spans="20:21" x14ac:dyDescent="0.2">
      <c r="T10131" s="11"/>
      <c r="U10131" s="11"/>
    </row>
    <row r="10132" spans="20:21" x14ac:dyDescent="0.2">
      <c r="T10132" s="11"/>
      <c r="U10132" s="11"/>
    </row>
    <row r="10133" spans="20:21" x14ac:dyDescent="0.2">
      <c r="T10133" s="11"/>
      <c r="U10133" s="11"/>
    </row>
    <row r="10134" spans="20:21" x14ac:dyDescent="0.2">
      <c r="T10134" s="11"/>
      <c r="U10134" s="11"/>
    </row>
    <row r="10135" spans="20:21" x14ac:dyDescent="0.2">
      <c r="T10135" s="11"/>
      <c r="U10135" s="11"/>
    </row>
    <row r="10136" spans="20:21" x14ac:dyDescent="0.2">
      <c r="T10136" s="11"/>
      <c r="U10136" s="11"/>
    </row>
    <row r="10137" spans="20:21" x14ac:dyDescent="0.2">
      <c r="T10137" s="11"/>
      <c r="U10137" s="11"/>
    </row>
    <row r="10138" spans="20:21" x14ac:dyDescent="0.2">
      <c r="T10138" s="11"/>
      <c r="U10138" s="11"/>
    </row>
    <row r="10139" spans="20:21" x14ac:dyDescent="0.2">
      <c r="T10139" s="11"/>
      <c r="U10139" s="11"/>
    </row>
    <row r="10140" spans="20:21" x14ac:dyDescent="0.2">
      <c r="T10140" s="11"/>
      <c r="U10140" s="11"/>
    </row>
    <row r="10141" spans="20:21" x14ac:dyDescent="0.2">
      <c r="T10141" s="11"/>
      <c r="U10141" s="11"/>
    </row>
    <row r="10142" spans="20:21" x14ac:dyDescent="0.2">
      <c r="T10142" s="11"/>
      <c r="U10142" s="11"/>
    </row>
    <row r="10143" spans="20:21" x14ac:dyDescent="0.2">
      <c r="T10143" s="11"/>
      <c r="U10143" s="11"/>
    </row>
    <row r="10144" spans="20:21" x14ac:dyDescent="0.2">
      <c r="T10144" s="11"/>
      <c r="U10144" s="11"/>
    </row>
    <row r="10145" spans="20:21" x14ac:dyDescent="0.2">
      <c r="T10145" s="11"/>
      <c r="U10145" s="11"/>
    </row>
    <row r="10146" spans="20:21" x14ac:dyDescent="0.2">
      <c r="T10146" s="11"/>
      <c r="U10146" s="11"/>
    </row>
    <row r="10147" spans="20:21" x14ac:dyDescent="0.2">
      <c r="T10147" s="11"/>
      <c r="U10147" s="11"/>
    </row>
    <row r="10148" spans="20:21" x14ac:dyDescent="0.2">
      <c r="T10148" s="11"/>
      <c r="U10148" s="11"/>
    </row>
    <row r="10149" spans="20:21" x14ac:dyDescent="0.2">
      <c r="T10149" s="11"/>
      <c r="U10149" s="11"/>
    </row>
    <row r="10150" spans="20:21" x14ac:dyDescent="0.2">
      <c r="T10150" s="11"/>
      <c r="U10150" s="11"/>
    </row>
    <row r="10151" spans="20:21" x14ac:dyDescent="0.2">
      <c r="T10151" s="11"/>
      <c r="U10151" s="11"/>
    </row>
    <row r="10152" spans="20:21" x14ac:dyDescent="0.2">
      <c r="T10152" s="11"/>
      <c r="U10152" s="11"/>
    </row>
    <row r="10153" spans="20:21" x14ac:dyDescent="0.2">
      <c r="T10153" s="11"/>
      <c r="U10153" s="11"/>
    </row>
    <row r="10154" spans="20:21" x14ac:dyDescent="0.2">
      <c r="T10154" s="11"/>
      <c r="U10154" s="11"/>
    </row>
    <row r="10155" spans="20:21" x14ac:dyDescent="0.2">
      <c r="T10155" s="11"/>
      <c r="U10155" s="11"/>
    </row>
    <row r="10156" spans="20:21" x14ac:dyDescent="0.2">
      <c r="T10156" s="11"/>
      <c r="U10156" s="11"/>
    </row>
    <row r="10157" spans="20:21" x14ac:dyDescent="0.2">
      <c r="T10157" s="11"/>
      <c r="U10157" s="11"/>
    </row>
    <row r="10158" spans="20:21" x14ac:dyDescent="0.2">
      <c r="T10158" s="11"/>
      <c r="U10158" s="11"/>
    </row>
    <row r="10159" spans="20:21" x14ac:dyDescent="0.2">
      <c r="T10159" s="11"/>
      <c r="U10159" s="11"/>
    </row>
    <row r="10160" spans="20:21" x14ac:dyDescent="0.2">
      <c r="T10160" s="11"/>
      <c r="U10160" s="11"/>
    </row>
    <row r="10161" spans="20:21" x14ac:dyDescent="0.2">
      <c r="T10161" s="11"/>
      <c r="U10161" s="11"/>
    </row>
    <row r="10162" spans="20:21" x14ac:dyDescent="0.2">
      <c r="T10162" s="11"/>
      <c r="U10162" s="11"/>
    </row>
    <row r="10163" spans="20:21" x14ac:dyDescent="0.2">
      <c r="T10163" s="11"/>
      <c r="U10163" s="11"/>
    </row>
    <row r="10164" spans="20:21" x14ac:dyDescent="0.2">
      <c r="T10164" s="11"/>
      <c r="U10164" s="11"/>
    </row>
    <row r="10165" spans="20:21" x14ac:dyDescent="0.2">
      <c r="T10165" s="11"/>
      <c r="U10165" s="11"/>
    </row>
    <row r="10166" spans="20:21" x14ac:dyDescent="0.2">
      <c r="T10166" s="11"/>
      <c r="U10166" s="11"/>
    </row>
    <row r="10167" spans="20:21" x14ac:dyDescent="0.2">
      <c r="T10167" s="11"/>
      <c r="U10167" s="11"/>
    </row>
    <row r="10168" spans="20:21" x14ac:dyDescent="0.2">
      <c r="T10168" s="11"/>
      <c r="U10168" s="11"/>
    </row>
    <row r="10169" spans="20:21" x14ac:dyDescent="0.2">
      <c r="T10169" s="11"/>
      <c r="U10169" s="11"/>
    </row>
    <row r="10170" spans="20:21" x14ac:dyDescent="0.2">
      <c r="T10170" s="11"/>
      <c r="U10170" s="11"/>
    </row>
    <row r="10171" spans="20:21" x14ac:dyDescent="0.2">
      <c r="T10171" s="11"/>
      <c r="U10171" s="11"/>
    </row>
    <row r="10172" spans="20:21" x14ac:dyDescent="0.2">
      <c r="T10172" s="11"/>
      <c r="U10172" s="11"/>
    </row>
    <row r="10173" spans="20:21" x14ac:dyDescent="0.2">
      <c r="T10173" s="11"/>
      <c r="U10173" s="11"/>
    </row>
    <row r="10174" spans="20:21" x14ac:dyDescent="0.2">
      <c r="T10174" s="11"/>
      <c r="U10174" s="11"/>
    </row>
    <row r="10175" spans="20:21" x14ac:dyDescent="0.2">
      <c r="T10175" s="11"/>
      <c r="U10175" s="11"/>
    </row>
    <row r="10176" spans="20:21" x14ac:dyDescent="0.2">
      <c r="T10176" s="11"/>
      <c r="U10176" s="11"/>
    </row>
    <row r="10177" spans="20:21" x14ac:dyDescent="0.2">
      <c r="T10177" s="11"/>
      <c r="U10177" s="11"/>
    </row>
    <row r="10178" spans="20:21" x14ac:dyDescent="0.2">
      <c r="T10178" s="11"/>
      <c r="U10178" s="11"/>
    </row>
    <row r="10179" spans="20:21" x14ac:dyDescent="0.2">
      <c r="T10179" s="11"/>
      <c r="U10179" s="11"/>
    </row>
    <row r="10180" spans="20:21" x14ac:dyDescent="0.2">
      <c r="T10180" s="11"/>
      <c r="U10180" s="11"/>
    </row>
    <row r="10181" spans="20:21" x14ac:dyDescent="0.2">
      <c r="T10181" s="11"/>
      <c r="U10181" s="11"/>
    </row>
    <row r="10182" spans="20:21" x14ac:dyDescent="0.2">
      <c r="T10182" s="11"/>
      <c r="U10182" s="11"/>
    </row>
    <row r="10183" spans="20:21" x14ac:dyDescent="0.2">
      <c r="T10183" s="11"/>
      <c r="U10183" s="11"/>
    </row>
    <row r="10184" spans="20:21" x14ac:dyDescent="0.2">
      <c r="T10184" s="11"/>
      <c r="U10184" s="11"/>
    </row>
    <row r="10185" spans="20:21" x14ac:dyDescent="0.2">
      <c r="T10185" s="11"/>
      <c r="U10185" s="11"/>
    </row>
    <row r="10186" spans="20:21" x14ac:dyDescent="0.2">
      <c r="T10186" s="11"/>
      <c r="U10186" s="11"/>
    </row>
    <row r="10187" spans="20:21" x14ac:dyDescent="0.2">
      <c r="T10187" s="11"/>
      <c r="U10187" s="11"/>
    </row>
    <row r="10188" spans="20:21" x14ac:dyDescent="0.2">
      <c r="T10188" s="11"/>
      <c r="U10188" s="11"/>
    </row>
    <row r="10189" spans="20:21" x14ac:dyDescent="0.2">
      <c r="T10189" s="11"/>
      <c r="U10189" s="11"/>
    </row>
    <row r="10190" spans="20:21" x14ac:dyDescent="0.2">
      <c r="T10190" s="11"/>
      <c r="U10190" s="11"/>
    </row>
    <row r="10191" spans="20:21" x14ac:dyDescent="0.2">
      <c r="T10191" s="11"/>
      <c r="U10191" s="11"/>
    </row>
    <row r="10192" spans="20:21" x14ac:dyDescent="0.2">
      <c r="T10192" s="11"/>
      <c r="U10192" s="11"/>
    </row>
    <row r="10193" spans="20:21" x14ac:dyDescent="0.2">
      <c r="T10193" s="11"/>
      <c r="U10193" s="11"/>
    </row>
    <row r="10194" spans="20:21" x14ac:dyDescent="0.2">
      <c r="T10194" s="11"/>
      <c r="U10194" s="11"/>
    </row>
    <row r="10195" spans="20:21" x14ac:dyDescent="0.2">
      <c r="T10195" s="11"/>
      <c r="U10195" s="11"/>
    </row>
    <row r="10196" spans="20:21" x14ac:dyDescent="0.2">
      <c r="T10196" s="11"/>
      <c r="U10196" s="11"/>
    </row>
    <row r="10197" spans="20:21" x14ac:dyDescent="0.2">
      <c r="T10197" s="11"/>
      <c r="U10197" s="11"/>
    </row>
    <row r="10198" spans="20:21" x14ac:dyDescent="0.2">
      <c r="T10198" s="11"/>
      <c r="U10198" s="11"/>
    </row>
    <row r="10199" spans="20:21" x14ac:dyDescent="0.2">
      <c r="T10199" s="11"/>
      <c r="U10199" s="11"/>
    </row>
    <row r="10200" spans="20:21" x14ac:dyDescent="0.2">
      <c r="T10200" s="11"/>
      <c r="U10200" s="11"/>
    </row>
    <row r="10201" spans="20:21" x14ac:dyDescent="0.2">
      <c r="T10201" s="11"/>
      <c r="U10201" s="11"/>
    </row>
    <row r="10202" spans="20:21" x14ac:dyDescent="0.2">
      <c r="T10202" s="11"/>
      <c r="U10202" s="11"/>
    </row>
    <row r="10203" spans="20:21" x14ac:dyDescent="0.2">
      <c r="T10203" s="11"/>
      <c r="U10203" s="11"/>
    </row>
    <row r="10204" spans="20:21" x14ac:dyDescent="0.2">
      <c r="T10204" s="11"/>
      <c r="U10204" s="11"/>
    </row>
    <row r="10205" spans="20:21" x14ac:dyDescent="0.2">
      <c r="T10205" s="11"/>
      <c r="U10205" s="11"/>
    </row>
    <row r="10206" spans="20:21" x14ac:dyDescent="0.2">
      <c r="T10206" s="11"/>
      <c r="U10206" s="11"/>
    </row>
    <row r="10207" spans="20:21" x14ac:dyDescent="0.2">
      <c r="T10207" s="11"/>
      <c r="U10207" s="11"/>
    </row>
    <row r="10208" spans="20:21" x14ac:dyDescent="0.2">
      <c r="T10208" s="11"/>
      <c r="U10208" s="11"/>
    </row>
    <row r="10209" spans="20:21" x14ac:dyDescent="0.2">
      <c r="T10209" s="11"/>
      <c r="U10209" s="11"/>
    </row>
    <row r="10210" spans="20:21" x14ac:dyDescent="0.2">
      <c r="T10210" s="11"/>
      <c r="U10210" s="11"/>
    </row>
    <row r="10211" spans="20:21" x14ac:dyDescent="0.2">
      <c r="T10211" s="11"/>
      <c r="U10211" s="11"/>
    </row>
    <row r="10212" spans="20:21" x14ac:dyDescent="0.2">
      <c r="T10212" s="11"/>
      <c r="U10212" s="11"/>
    </row>
    <row r="10213" spans="20:21" x14ac:dyDescent="0.2">
      <c r="T10213" s="11"/>
      <c r="U10213" s="11"/>
    </row>
    <row r="10214" spans="20:21" x14ac:dyDescent="0.2">
      <c r="T10214" s="11"/>
      <c r="U10214" s="11"/>
    </row>
    <row r="10215" spans="20:21" x14ac:dyDescent="0.2">
      <c r="T10215" s="11"/>
      <c r="U10215" s="11"/>
    </row>
    <row r="10216" spans="20:21" x14ac:dyDescent="0.2">
      <c r="T10216" s="11"/>
      <c r="U10216" s="11"/>
    </row>
    <row r="10217" spans="20:21" x14ac:dyDescent="0.2">
      <c r="T10217" s="11"/>
      <c r="U10217" s="11"/>
    </row>
    <row r="10218" spans="20:21" x14ac:dyDescent="0.2">
      <c r="T10218" s="11"/>
      <c r="U10218" s="11"/>
    </row>
    <row r="10219" spans="20:21" x14ac:dyDescent="0.2">
      <c r="T10219" s="11"/>
      <c r="U10219" s="11"/>
    </row>
    <row r="10220" spans="20:21" x14ac:dyDescent="0.2">
      <c r="T10220" s="11"/>
      <c r="U10220" s="11"/>
    </row>
    <row r="10221" spans="20:21" x14ac:dyDescent="0.2">
      <c r="T10221" s="11"/>
      <c r="U10221" s="11"/>
    </row>
    <row r="10222" spans="20:21" x14ac:dyDescent="0.2">
      <c r="T10222" s="11"/>
      <c r="U10222" s="11"/>
    </row>
    <row r="10223" spans="20:21" x14ac:dyDescent="0.2">
      <c r="T10223" s="11"/>
      <c r="U10223" s="11"/>
    </row>
    <row r="10224" spans="20:21" x14ac:dyDescent="0.2">
      <c r="T10224" s="11"/>
      <c r="U10224" s="11"/>
    </row>
    <row r="10225" spans="20:21" x14ac:dyDescent="0.2">
      <c r="T10225" s="11"/>
      <c r="U10225" s="11"/>
    </row>
    <row r="10226" spans="20:21" x14ac:dyDescent="0.2">
      <c r="T10226" s="11"/>
      <c r="U10226" s="11"/>
    </row>
    <row r="10227" spans="20:21" x14ac:dyDescent="0.2">
      <c r="T10227" s="11"/>
      <c r="U10227" s="11"/>
    </row>
    <row r="10228" spans="20:21" x14ac:dyDescent="0.2">
      <c r="T10228" s="11"/>
      <c r="U10228" s="11"/>
    </row>
    <row r="10229" spans="20:21" x14ac:dyDescent="0.2">
      <c r="T10229" s="11"/>
      <c r="U10229" s="11"/>
    </row>
    <row r="10230" spans="20:21" x14ac:dyDescent="0.2">
      <c r="T10230" s="11"/>
      <c r="U10230" s="11"/>
    </row>
    <row r="10231" spans="20:21" x14ac:dyDescent="0.2">
      <c r="T10231" s="11"/>
      <c r="U10231" s="11"/>
    </row>
    <row r="10232" spans="20:21" x14ac:dyDescent="0.2">
      <c r="T10232" s="11"/>
      <c r="U10232" s="11"/>
    </row>
    <row r="10233" spans="20:21" x14ac:dyDescent="0.2">
      <c r="T10233" s="11"/>
      <c r="U10233" s="11"/>
    </row>
    <row r="10234" spans="20:21" x14ac:dyDescent="0.2">
      <c r="T10234" s="11"/>
      <c r="U10234" s="11"/>
    </row>
    <row r="10235" spans="20:21" x14ac:dyDescent="0.2">
      <c r="T10235" s="11"/>
      <c r="U10235" s="11"/>
    </row>
    <row r="10236" spans="20:21" x14ac:dyDescent="0.2">
      <c r="T10236" s="11"/>
      <c r="U10236" s="11"/>
    </row>
    <row r="10237" spans="20:21" x14ac:dyDescent="0.2">
      <c r="T10237" s="11"/>
      <c r="U10237" s="11"/>
    </row>
    <row r="10238" spans="20:21" x14ac:dyDescent="0.2">
      <c r="T10238" s="11"/>
      <c r="U10238" s="11"/>
    </row>
    <row r="10239" spans="20:21" x14ac:dyDescent="0.2">
      <c r="T10239" s="11"/>
      <c r="U10239" s="11"/>
    </row>
    <row r="10240" spans="20:21" x14ac:dyDescent="0.2">
      <c r="T10240" s="11"/>
      <c r="U10240" s="11"/>
    </row>
    <row r="10241" spans="20:21" x14ac:dyDescent="0.2">
      <c r="T10241" s="11"/>
      <c r="U10241" s="11"/>
    </row>
    <row r="10242" spans="20:21" x14ac:dyDescent="0.2">
      <c r="T10242" s="11"/>
      <c r="U10242" s="11"/>
    </row>
    <row r="10243" spans="20:21" x14ac:dyDescent="0.2">
      <c r="T10243" s="11"/>
      <c r="U10243" s="11"/>
    </row>
    <row r="10244" spans="20:21" x14ac:dyDescent="0.2">
      <c r="T10244" s="11"/>
      <c r="U10244" s="11"/>
    </row>
    <row r="10245" spans="20:21" x14ac:dyDescent="0.2">
      <c r="T10245" s="11"/>
      <c r="U10245" s="11"/>
    </row>
    <row r="10246" spans="20:21" x14ac:dyDescent="0.2">
      <c r="T10246" s="11"/>
      <c r="U10246" s="11"/>
    </row>
    <row r="10247" spans="20:21" x14ac:dyDescent="0.2">
      <c r="T10247" s="11"/>
      <c r="U10247" s="11"/>
    </row>
    <row r="10248" spans="20:21" x14ac:dyDescent="0.2">
      <c r="T10248" s="11"/>
      <c r="U10248" s="11"/>
    </row>
    <row r="10249" spans="20:21" x14ac:dyDescent="0.2">
      <c r="T10249" s="11"/>
      <c r="U10249" s="11"/>
    </row>
    <row r="10250" spans="20:21" x14ac:dyDescent="0.2">
      <c r="T10250" s="11"/>
      <c r="U10250" s="11"/>
    </row>
    <row r="10251" spans="20:21" x14ac:dyDescent="0.2">
      <c r="T10251" s="11"/>
      <c r="U10251" s="11"/>
    </row>
    <row r="10252" spans="20:21" x14ac:dyDescent="0.2">
      <c r="T10252" s="11"/>
      <c r="U10252" s="11"/>
    </row>
    <row r="10253" spans="20:21" x14ac:dyDescent="0.2">
      <c r="T10253" s="11"/>
      <c r="U10253" s="11"/>
    </row>
    <row r="10254" spans="20:21" x14ac:dyDescent="0.2">
      <c r="T10254" s="11"/>
      <c r="U10254" s="11"/>
    </row>
    <row r="10255" spans="20:21" x14ac:dyDescent="0.2">
      <c r="T10255" s="11"/>
      <c r="U10255" s="11"/>
    </row>
    <row r="10256" spans="20:21" x14ac:dyDescent="0.2">
      <c r="T10256" s="11"/>
      <c r="U10256" s="11"/>
    </row>
    <row r="10257" spans="20:21" x14ac:dyDescent="0.2">
      <c r="T10257" s="11"/>
      <c r="U10257" s="11"/>
    </row>
    <row r="10258" spans="20:21" x14ac:dyDescent="0.2">
      <c r="T10258" s="11"/>
      <c r="U10258" s="11"/>
    </row>
    <row r="10259" spans="20:21" x14ac:dyDescent="0.2">
      <c r="T10259" s="11"/>
      <c r="U10259" s="11"/>
    </row>
    <row r="10260" spans="20:21" x14ac:dyDescent="0.2">
      <c r="T10260" s="11"/>
      <c r="U10260" s="11"/>
    </row>
    <row r="10261" spans="20:21" x14ac:dyDescent="0.2">
      <c r="T10261" s="11"/>
      <c r="U10261" s="11"/>
    </row>
    <row r="10262" spans="20:21" x14ac:dyDescent="0.2">
      <c r="T10262" s="11"/>
      <c r="U10262" s="11"/>
    </row>
    <row r="10263" spans="20:21" x14ac:dyDescent="0.2">
      <c r="T10263" s="11"/>
      <c r="U10263" s="11"/>
    </row>
    <row r="10264" spans="20:21" x14ac:dyDescent="0.2">
      <c r="T10264" s="11"/>
      <c r="U10264" s="11"/>
    </row>
    <row r="10265" spans="20:21" x14ac:dyDescent="0.2">
      <c r="T10265" s="11"/>
      <c r="U10265" s="11"/>
    </row>
    <row r="10266" spans="20:21" x14ac:dyDescent="0.2">
      <c r="T10266" s="11"/>
      <c r="U10266" s="11"/>
    </row>
    <row r="10267" spans="20:21" x14ac:dyDescent="0.2">
      <c r="T10267" s="11"/>
      <c r="U10267" s="11"/>
    </row>
    <row r="10268" spans="20:21" x14ac:dyDescent="0.2">
      <c r="T10268" s="11"/>
      <c r="U10268" s="11"/>
    </row>
    <row r="10269" spans="20:21" x14ac:dyDescent="0.2">
      <c r="T10269" s="11"/>
      <c r="U10269" s="11"/>
    </row>
    <row r="10270" spans="20:21" x14ac:dyDescent="0.2">
      <c r="T10270" s="11"/>
      <c r="U10270" s="11"/>
    </row>
    <row r="10271" spans="20:21" x14ac:dyDescent="0.2">
      <c r="T10271" s="11"/>
      <c r="U10271" s="11"/>
    </row>
    <row r="10272" spans="20:21" x14ac:dyDescent="0.2">
      <c r="T10272" s="11"/>
      <c r="U10272" s="11"/>
    </row>
    <row r="10273" spans="20:21" x14ac:dyDescent="0.2">
      <c r="T10273" s="11"/>
      <c r="U10273" s="11"/>
    </row>
    <row r="10274" spans="20:21" x14ac:dyDescent="0.2">
      <c r="T10274" s="11"/>
      <c r="U10274" s="11"/>
    </row>
    <row r="10275" spans="20:21" x14ac:dyDescent="0.2">
      <c r="T10275" s="11"/>
      <c r="U10275" s="11"/>
    </row>
    <row r="10276" spans="20:21" x14ac:dyDescent="0.2">
      <c r="T10276" s="11"/>
      <c r="U10276" s="11"/>
    </row>
    <row r="10277" spans="20:21" x14ac:dyDescent="0.2">
      <c r="T10277" s="11"/>
      <c r="U10277" s="11"/>
    </row>
    <row r="10278" spans="20:21" x14ac:dyDescent="0.2">
      <c r="T10278" s="11"/>
      <c r="U10278" s="11"/>
    </row>
    <row r="10279" spans="20:21" x14ac:dyDescent="0.2">
      <c r="T10279" s="11"/>
      <c r="U10279" s="11"/>
    </row>
    <row r="10280" spans="20:21" x14ac:dyDescent="0.2">
      <c r="T10280" s="11"/>
      <c r="U10280" s="11"/>
    </row>
    <row r="10281" spans="20:21" x14ac:dyDescent="0.2">
      <c r="T10281" s="11"/>
      <c r="U10281" s="11"/>
    </row>
    <row r="10282" spans="20:21" x14ac:dyDescent="0.2">
      <c r="T10282" s="11"/>
      <c r="U10282" s="11"/>
    </row>
    <row r="10283" spans="20:21" x14ac:dyDescent="0.2">
      <c r="T10283" s="11"/>
      <c r="U10283" s="11"/>
    </row>
    <row r="10284" spans="20:21" x14ac:dyDescent="0.2">
      <c r="T10284" s="11"/>
      <c r="U10284" s="11"/>
    </row>
    <row r="10285" spans="20:21" x14ac:dyDescent="0.2">
      <c r="T10285" s="11"/>
      <c r="U10285" s="11"/>
    </row>
    <row r="10286" spans="20:21" x14ac:dyDescent="0.2">
      <c r="T10286" s="11"/>
      <c r="U10286" s="11"/>
    </row>
    <row r="10287" spans="20:21" x14ac:dyDescent="0.2">
      <c r="T10287" s="11"/>
      <c r="U10287" s="11"/>
    </row>
    <row r="10288" spans="20:21" x14ac:dyDescent="0.2">
      <c r="T10288" s="11"/>
      <c r="U10288" s="11"/>
    </row>
    <row r="10289" spans="20:21" x14ac:dyDescent="0.2">
      <c r="T10289" s="11"/>
      <c r="U10289" s="11"/>
    </row>
    <row r="10290" spans="20:21" x14ac:dyDescent="0.2">
      <c r="T10290" s="11"/>
      <c r="U10290" s="11"/>
    </row>
    <row r="10291" spans="20:21" x14ac:dyDescent="0.2">
      <c r="T10291" s="11"/>
      <c r="U10291" s="11"/>
    </row>
    <row r="10292" spans="20:21" x14ac:dyDescent="0.2">
      <c r="T10292" s="11"/>
      <c r="U10292" s="11"/>
    </row>
    <row r="10293" spans="20:21" x14ac:dyDescent="0.2">
      <c r="T10293" s="11"/>
      <c r="U10293" s="11"/>
    </row>
    <row r="10294" spans="20:21" x14ac:dyDescent="0.2">
      <c r="T10294" s="11"/>
      <c r="U10294" s="11"/>
    </row>
    <row r="10295" spans="20:21" x14ac:dyDescent="0.2">
      <c r="T10295" s="11"/>
      <c r="U10295" s="11"/>
    </row>
    <row r="10296" spans="20:21" x14ac:dyDescent="0.2">
      <c r="T10296" s="11"/>
      <c r="U10296" s="11"/>
    </row>
    <row r="10297" spans="20:21" x14ac:dyDescent="0.2">
      <c r="T10297" s="11"/>
      <c r="U10297" s="11"/>
    </row>
    <row r="10298" spans="20:21" x14ac:dyDescent="0.2">
      <c r="T10298" s="11"/>
      <c r="U10298" s="11"/>
    </row>
    <row r="10299" spans="20:21" x14ac:dyDescent="0.2">
      <c r="T10299" s="11"/>
      <c r="U10299" s="11"/>
    </row>
    <row r="10300" spans="20:21" x14ac:dyDescent="0.2">
      <c r="T10300" s="11"/>
      <c r="U10300" s="11"/>
    </row>
    <row r="10301" spans="20:21" x14ac:dyDescent="0.2">
      <c r="T10301" s="11"/>
      <c r="U10301" s="11"/>
    </row>
    <row r="10302" spans="20:21" x14ac:dyDescent="0.2">
      <c r="T10302" s="11"/>
      <c r="U10302" s="11"/>
    </row>
    <row r="10303" spans="20:21" x14ac:dyDescent="0.2">
      <c r="T10303" s="11"/>
      <c r="U10303" s="11"/>
    </row>
    <row r="10304" spans="20:21" x14ac:dyDescent="0.2">
      <c r="T10304" s="11"/>
      <c r="U10304" s="11"/>
    </row>
    <row r="10305" spans="20:21" x14ac:dyDescent="0.2">
      <c r="T10305" s="11"/>
      <c r="U10305" s="11"/>
    </row>
    <row r="10306" spans="20:21" x14ac:dyDescent="0.2">
      <c r="T10306" s="11"/>
      <c r="U10306" s="11"/>
    </row>
    <row r="10307" spans="20:21" x14ac:dyDescent="0.2">
      <c r="T10307" s="11"/>
      <c r="U10307" s="11"/>
    </row>
    <row r="10308" spans="20:21" x14ac:dyDescent="0.2">
      <c r="T10308" s="11"/>
      <c r="U10308" s="11"/>
    </row>
    <row r="10309" spans="20:21" x14ac:dyDescent="0.2">
      <c r="T10309" s="11"/>
      <c r="U10309" s="11"/>
    </row>
    <row r="10310" spans="20:21" x14ac:dyDescent="0.2">
      <c r="T10310" s="11"/>
      <c r="U10310" s="11"/>
    </row>
    <row r="10311" spans="20:21" x14ac:dyDescent="0.2">
      <c r="T10311" s="11"/>
      <c r="U10311" s="11"/>
    </row>
    <row r="10312" spans="20:21" x14ac:dyDescent="0.2">
      <c r="T10312" s="11"/>
      <c r="U10312" s="11"/>
    </row>
    <row r="10313" spans="20:21" x14ac:dyDescent="0.2">
      <c r="T10313" s="11"/>
      <c r="U10313" s="11"/>
    </row>
    <row r="10314" spans="20:21" x14ac:dyDescent="0.2">
      <c r="T10314" s="11"/>
      <c r="U10314" s="11"/>
    </row>
    <row r="10315" spans="20:21" x14ac:dyDescent="0.2">
      <c r="T10315" s="11"/>
      <c r="U10315" s="11"/>
    </row>
    <row r="10316" spans="20:21" x14ac:dyDescent="0.2">
      <c r="T10316" s="11"/>
      <c r="U10316" s="11"/>
    </row>
    <row r="10317" spans="20:21" x14ac:dyDescent="0.2">
      <c r="T10317" s="11"/>
      <c r="U10317" s="11"/>
    </row>
    <row r="10318" spans="20:21" x14ac:dyDescent="0.2">
      <c r="T10318" s="11"/>
      <c r="U10318" s="11"/>
    </row>
    <row r="10319" spans="20:21" x14ac:dyDescent="0.2">
      <c r="T10319" s="11"/>
      <c r="U10319" s="11"/>
    </row>
    <row r="10320" spans="20:21" x14ac:dyDescent="0.2">
      <c r="T10320" s="11"/>
      <c r="U10320" s="11"/>
    </row>
    <row r="10321" spans="20:21" x14ac:dyDescent="0.2">
      <c r="T10321" s="11"/>
      <c r="U10321" s="11"/>
    </row>
    <row r="10322" spans="20:21" x14ac:dyDescent="0.2">
      <c r="T10322" s="11"/>
      <c r="U10322" s="11"/>
    </row>
    <row r="10323" spans="20:21" x14ac:dyDescent="0.2">
      <c r="T10323" s="11"/>
      <c r="U10323" s="11"/>
    </row>
    <row r="10324" spans="20:21" x14ac:dyDescent="0.2">
      <c r="T10324" s="11"/>
      <c r="U10324" s="11"/>
    </row>
    <row r="10325" spans="20:21" x14ac:dyDescent="0.2">
      <c r="T10325" s="11"/>
      <c r="U10325" s="11"/>
    </row>
    <row r="10326" spans="20:21" x14ac:dyDescent="0.2">
      <c r="T10326" s="11"/>
      <c r="U10326" s="11"/>
    </row>
    <row r="10327" spans="20:21" x14ac:dyDescent="0.2">
      <c r="T10327" s="11"/>
      <c r="U10327" s="11"/>
    </row>
    <row r="10328" spans="20:21" x14ac:dyDescent="0.2">
      <c r="T10328" s="11"/>
      <c r="U10328" s="11"/>
    </row>
    <row r="10329" spans="20:21" x14ac:dyDescent="0.2">
      <c r="T10329" s="11"/>
      <c r="U10329" s="11"/>
    </row>
    <row r="10330" spans="20:21" x14ac:dyDescent="0.2">
      <c r="T10330" s="11"/>
      <c r="U10330" s="11"/>
    </row>
    <row r="10331" spans="20:21" x14ac:dyDescent="0.2">
      <c r="T10331" s="11"/>
      <c r="U10331" s="11"/>
    </row>
    <row r="10332" spans="20:21" x14ac:dyDescent="0.2">
      <c r="T10332" s="11"/>
      <c r="U10332" s="11"/>
    </row>
    <row r="10333" spans="20:21" x14ac:dyDescent="0.2">
      <c r="T10333" s="11"/>
      <c r="U10333" s="11"/>
    </row>
    <row r="10334" spans="20:21" x14ac:dyDescent="0.2">
      <c r="T10334" s="11"/>
      <c r="U10334" s="11"/>
    </row>
    <row r="10335" spans="20:21" x14ac:dyDescent="0.2">
      <c r="T10335" s="11"/>
      <c r="U10335" s="11"/>
    </row>
    <row r="10336" spans="20:21" x14ac:dyDescent="0.2">
      <c r="T10336" s="11"/>
      <c r="U10336" s="11"/>
    </row>
    <row r="10337" spans="20:21" x14ac:dyDescent="0.2">
      <c r="T10337" s="11"/>
      <c r="U10337" s="11"/>
    </row>
    <row r="10338" spans="20:21" x14ac:dyDescent="0.2">
      <c r="T10338" s="11"/>
      <c r="U10338" s="11"/>
    </row>
    <row r="10339" spans="20:21" x14ac:dyDescent="0.2">
      <c r="T10339" s="11"/>
      <c r="U10339" s="11"/>
    </row>
    <row r="10340" spans="20:21" x14ac:dyDescent="0.2">
      <c r="T10340" s="11"/>
      <c r="U10340" s="11"/>
    </row>
    <row r="10341" spans="20:21" x14ac:dyDescent="0.2">
      <c r="T10341" s="11"/>
      <c r="U10341" s="11"/>
    </row>
    <row r="10342" spans="20:21" x14ac:dyDescent="0.2">
      <c r="T10342" s="11"/>
      <c r="U10342" s="11"/>
    </row>
    <row r="10343" spans="20:21" x14ac:dyDescent="0.2">
      <c r="T10343" s="11"/>
      <c r="U10343" s="11"/>
    </row>
    <row r="10344" spans="20:21" x14ac:dyDescent="0.2">
      <c r="T10344" s="11"/>
      <c r="U10344" s="11"/>
    </row>
    <row r="10345" spans="20:21" x14ac:dyDescent="0.2">
      <c r="T10345" s="11"/>
      <c r="U10345" s="11"/>
    </row>
    <row r="10346" spans="20:21" x14ac:dyDescent="0.2">
      <c r="T10346" s="11"/>
      <c r="U10346" s="11"/>
    </row>
    <row r="10347" spans="20:21" x14ac:dyDescent="0.2">
      <c r="T10347" s="11"/>
      <c r="U10347" s="11"/>
    </row>
    <row r="10348" spans="20:21" x14ac:dyDescent="0.2">
      <c r="T10348" s="11"/>
      <c r="U10348" s="11"/>
    </row>
    <row r="10349" spans="20:21" x14ac:dyDescent="0.2">
      <c r="T10349" s="11"/>
      <c r="U10349" s="11"/>
    </row>
    <row r="10350" spans="20:21" x14ac:dyDescent="0.2">
      <c r="T10350" s="11"/>
      <c r="U10350" s="11"/>
    </row>
    <row r="10351" spans="20:21" x14ac:dyDescent="0.2">
      <c r="T10351" s="11"/>
      <c r="U10351" s="11"/>
    </row>
    <row r="10352" spans="20:21" x14ac:dyDescent="0.2">
      <c r="T10352" s="11"/>
      <c r="U10352" s="11"/>
    </row>
    <row r="10353" spans="20:21" x14ac:dyDescent="0.2">
      <c r="T10353" s="11"/>
      <c r="U10353" s="11"/>
    </row>
    <row r="10354" spans="20:21" x14ac:dyDescent="0.2">
      <c r="T10354" s="11"/>
      <c r="U10354" s="11"/>
    </row>
    <row r="10355" spans="20:21" x14ac:dyDescent="0.2">
      <c r="T10355" s="11"/>
      <c r="U10355" s="11"/>
    </row>
    <row r="10356" spans="20:21" x14ac:dyDescent="0.2">
      <c r="T10356" s="11"/>
      <c r="U10356" s="11"/>
    </row>
    <row r="10357" spans="20:21" x14ac:dyDescent="0.2">
      <c r="T10357" s="11"/>
      <c r="U10357" s="11"/>
    </row>
    <row r="10358" spans="20:21" x14ac:dyDescent="0.2">
      <c r="T10358" s="11"/>
      <c r="U10358" s="11"/>
    </row>
    <row r="10359" spans="20:21" x14ac:dyDescent="0.2">
      <c r="T10359" s="11"/>
      <c r="U10359" s="11"/>
    </row>
    <row r="10360" spans="20:21" x14ac:dyDescent="0.2">
      <c r="T10360" s="11"/>
      <c r="U10360" s="11"/>
    </row>
    <row r="10361" spans="20:21" x14ac:dyDescent="0.2">
      <c r="T10361" s="11"/>
      <c r="U10361" s="11"/>
    </row>
    <row r="10362" spans="20:21" x14ac:dyDescent="0.2">
      <c r="T10362" s="11"/>
      <c r="U10362" s="11"/>
    </row>
    <row r="10363" spans="20:21" x14ac:dyDescent="0.2">
      <c r="T10363" s="11"/>
      <c r="U10363" s="11"/>
    </row>
    <row r="10364" spans="20:21" x14ac:dyDescent="0.2">
      <c r="T10364" s="11"/>
      <c r="U10364" s="11"/>
    </row>
    <row r="10365" spans="20:21" x14ac:dyDescent="0.2">
      <c r="T10365" s="11"/>
      <c r="U10365" s="11"/>
    </row>
    <row r="10366" spans="20:21" x14ac:dyDescent="0.2">
      <c r="T10366" s="11"/>
      <c r="U10366" s="11"/>
    </row>
    <row r="10367" spans="20:21" x14ac:dyDescent="0.2">
      <c r="T10367" s="11"/>
      <c r="U10367" s="11"/>
    </row>
    <row r="10368" spans="20:21" x14ac:dyDescent="0.2">
      <c r="T10368" s="11"/>
      <c r="U10368" s="11"/>
    </row>
    <row r="10369" spans="20:21" x14ac:dyDescent="0.2">
      <c r="T10369" s="11"/>
      <c r="U10369" s="11"/>
    </row>
    <row r="10370" spans="20:21" x14ac:dyDescent="0.2">
      <c r="T10370" s="11"/>
      <c r="U10370" s="11"/>
    </row>
    <row r="10371" spans="20:21" x14ac:dyDescent="0.2">
      <c r="T10371" s="11"/>
      <c r="U10371" s="11"/>
    </row>
    <row r="10372" spans="20:21" x14ac:dyDescent="0.2">
      <c r="T10372" s="11"/>
      <c r="U10372" s="11"/>
    </row>
    <row r="10373" spans="20:21" x14ac:dyDescent="0.2">
      <c r="T10373" s="11"/>
      <c r="U10373" s="11"/>
    </row>
    <row r="10374" spans="20:21" x14ac:dyDescent="0.2">
      <c r="T10374" s="11"/>
      <c r="U10374" s="11"/>
    </row>
    <row r="10375" spans="20:21" x14ac:dyDescent="0.2">
      <c r="T10375" s="11"/>
      <c r="U10375" s="11"/>
    </row>
    <row r="10376" spans="20:21" x14ac:dyDescent="0.2">
      <c r="T10376" s="11"/>
      <c r="U10376" s="11"/>
    </row>
    <row r="10377" spans="20:21" x14ac:dyDescent="0.2">
      <c r="T10377" s="11"/>
      <c r="U10377" s="11"/>
    </row>
    <row r="10378" spans="20:21" x14ac:dyDescent="0.2">
      <c r="T10378" s="11"/>
      <c r="U10378" s="11"/>
    </row>
    <row r="10379" spans="20:21" x14ac:dyDescent="0.2">
      <c r="T10379" s="11"/>
      <c r="U10379" s="11"/>
    </row>
    <row r="10380" spans="20:21" x14ac:dyDescent="0.2">
      <c r="T10380" s="11"/>
      <c r="U10380" s="11"/>
    </row>
    <row r="10381" spans="20:21" x14ac:dyDescent="0.2">
      <c r="T10381" s="11"/>
      <c r="U10381" s="11"/>
    </row>
    <row r="10382" spans="20:21" x14ac:dyDescent="0.2">
      <c r="T10382" s="11"/>
      <c r="U10382" s="11"/>
    </row>
    <row r="10383" spans="20:21" x14ac:dyDescent="0.2">
      <c r="T10383" s="11"/>
      <c r="U10383" s="11"/>
    </row>
    <row r="10384" spans="20:21" x14ac:dyDescent="0.2">
      <c r="T10384" s="11"/>
      <c r="U10384" s="11"/>
    </row>
    <row r="10385" spans="20:21" x14ac:dyDescent="0.2">
      <c r="T10385" s="11"/>
      <c r="U10385" s="11"/>
    </row>
    <row r="10386" spans="20:21" x14ac:dyDescent="0.2">
      <c r="T10386" s="11"/>
      <c r="U10386" s="11"/>
    </row>
    <row r="10387" spans="20:21" x14ac:dyDescent="0.2">
      <c r="T10387" s="11"/>
      <c r="U10387" s="11"/>
    </row>
    <row r="10388" spans="20:21" x14ac:dyDescent="0.2">
      <c r="T10388" s="11"/>
      <c r="U10388" s="11"/>
    </row>
    <row r="10389" spans="20:21" x14ac:dyDescent="0.2">
      <c r="T10389" s="11"/>
      <c r="U10389" s="11"/>
    </row>
    <row r="10390" spans="20:21" x14ac:dyDescent="0.2">
      <c r="T10390" s="11"/>
      <c r="U10390" s="11"/>
    </row>
    <row r="10391" spans="20:21" x14ac:dyDescent="0.2">
      <c r="T10391" s="11"/>
      <c r="U10391" s="11"/>
    </row>
    <row r="10392" spans="20:21" x14ac:dyDescent="0.2">
      <c r="T10392" s="11"/>
      <c r="U10392" s="11"/>
    </row>
    <row r="10393" spans="20:21" x14ac:dyDescent="0.2">
      <c r="T10393" s="11"/>
      <c r="U10393" s="11"/>
    </row>
    <row r="10394" spans="20:21" x14ac:dyDescent="0.2">
      <c r="T10394" s="11"/>
      <c r="U10394" s="11"/>
    </row>
    <row r="10395" spans="20:21" x14ac:dyDescent="0.2">
      <c r="T10395" s="11"/>
      <c r="U10395" s="11"/>
    </row>
    <row r="10396" spans="20:21" x14ac:dyDescent="0.2">
      <c r="T10396" s="11"/>
      <c r="U10396" s="11"/>
    </row>
    <row r="10397" spans="20:21" x14ac:dyDescent="0.2">
      <c r="T10397" s="11"/>
      <c r="U10397" s="11"/>
    </row>
    <row r="10398" spans="20:21" x14ac:dyDescent="0.2">
      <c r="T10398" s="11"/>
      <c r="U10398" s="11"/>
    </row>
    <row r="10399" spans="20:21" x14ac:dyDescent="0.2">
      <c r="T10399" s="11"/>
      <c r="U10399" s="11"/>
    </row>
    <row r="10400" spans="20:21" x14ac:dyDescent="0.2">
      <c r="T10400" s="11"/>
      <c r="U10400" s="11"/>
    </row>
    <row r="10401" spans="20:21" x14ac:dyDescent="0.2">
      <c r="T10401" s="11"/>
      <c r="U10401" s="11"/>
    </row>
    <row r="10402" spans="20:21" x14ac:dyDescent="0.2">
      <c r="T10402" s="11"/>
      <c r="U10402" s="11"/>
    </row>
    <row r="10403" spans="20:21" x14ac:dyDescent="0.2">
      <c r="T10403" s="11"/>
      <c r="U10403" s="11"/>
    </row>
    <row r="10404" spans="20:21" x14ac:dyDescent="0.2">
      <c r="T10404" s="11"/>
      <c r="U10404" s="11"/>
    </row>
    <row r="10405" spans="20:21" x14ac:dyDescent="0.2">
      <c r="T10405" s="11"/>
      <c r="U10405" s="11"/>
    </row>
    <row r="10406" spans="20:21" x14ac:dyDescent="0.2">
      <c r="T10406" s="11"/>
      <c r="U10406" s="11"/>
    </row>
    <row r="10407" spans="20:21" x14ac:dyDescent="0.2">
      <c r="T10407" s="11"/>
      <c r="U10407" s="11"/>
    </row>
    <row r="10408" spans="20:21" x14ac:dyDescent="0.2">
      <c r="T10408" s="11"/>
      <c r="U10408" s="11"/>
    </row>
    <row r="10409" spans="20:21" x14ac:dyDescent="0.2">
      <c r="T10409" s="11"/>
      <c r="U10409" s="11"/>
    </row>
    <row r="10410" spans="20:21" x14ac:dyDescent="0.2">
      <c r="T10410" s="11"/>
      <c r="U10410" s="11"/>
    </row>
    <row r="10411" spans="20:21" x14ac:dyDescent="0.2">
      <c r="T10411" s="11"/>
      <c r="U10411" s="11"/>
    </row>
    <row r="10412" spans="20:21" x14ac:dyDescent="0.2">
      <c r="T10412" s="11"/>
      <c r="U10412" s="11"/>
    </row>
    <row r="10413" spans="20:21" x14ac:dyDescent="0.2">
      <c r="T10413" s="11"/>
      <c r="U10413" s="11"/>
    </row>
    <row r="10414" spans="20:21" x14ac:dyDescent="0.2">
      <c r="T10414" s="11"/>
      <c r="U10414" s="11"/>
    </row>
    <row r="10415" spans="20:21" x14ac:dyDescent="0.2">
      <c r="T10415" s="11"/>
      <c r="U10415" s="11"/>
    </row>
    <row r="10416" spans="20:21" x14ac:dyDescent="0.2">
      <c r="T10416" s="11"/>
      <c r="U10416" s="11"/>
    </row>
    <row r="10417" spans="20:21" x14ac:dyDescent="0.2">
      <c r="T10417" s="11"/>
      <c r="U10417" s="11"/>
    </row>
    <row r="10418" spans="20:21" x14ac:dyDescent="0.2">
      <c r="T10418" s="11"/>
      <c r="U10418" s="11"/>
    </row>
    <row r="10419" spans="20:21" x14ac:dyDescent="0.2">
      <c r="T10419" s="11"/>
      <c r="U10419" s="11"/>
    </row>
    <row r="10420" spans="20:21" x14ac:dyDescent="0.2">
      <c r="T10420" s="11"/>
      <c r="U10420" s="11"/>
    </row>
    <row r="10421" spans="20:21" x14ac:dyDescent="0.2">
      <c r="T10421" s="11"/>
      <c r="U10421" s="11"/>
    </row>
    <row r="10422" spans="20:21" x14ac:dyDescent="0.2">
      <c r="T10422" s="11"/>
      <c r="U10422" s="11"/>
    </row>
    <row r="10423" spans="20:21" x14ac:dyDescent="0.2">
      <c r="T10423" s="11"/>
      <c r="U10423" s="11"/>
    </row>
    <row r="10424" spans="20:21" x14ac:dyDescent="0.2">
      <c r="T10424" s="11"/>
      <c r="U10424" s="11"/>
    </row>
    <row r="10425" spans="20:21" x14ac:dyDescent="0.2">
      <c r="T10425" s="11"/>
      <c r="U10425" s="11"/>
    </row>
    <row r="10426" spans="20:21" x14ac:dyDescent="0.2">
      <c r="T10426" s="11"/>
      <c r="U10426" s="11"/>
    </row>
    <row r="10427" spans="20:21" x14ac:dyDescent="0.2">
      <c r="T10427" s="11"/>
      <c r="U10427" s="11"/>
    </row>
    <row r="10428" spans="20:21" x14ac:dyDescent="0.2">
      <c r="T10428" s="11"/>
      <c r="U10428" s="11"/>
    </row>
    <row r="10429" spans="20:21" x14ac:dyDescent="0.2">
      <c r="T10429" s="11"/>
      <c r="U10429" s="11"/>
    </row>
    <row r="10430" spans="20:21" x14ac:dyDescent="0.2">
      <c r="T10430" s="11"/>
      <c r="U10430" s="11"/>
    </row>
    <row r="10431" spans="20:21" x14ac:dyDescent="0.2">
      <c r="T10431" s="11"/>
      <c r="U10431" s="11"/>
    </row>
    <row r="10432" spans="20:21" x14ac:dyDescent="0.2">
      <c r="T10432" s="11"/>
      <c r="U10432" s="11"/>
    </row>
    <row r="10433" spans="20:21" x14ac:dyDescent="0.2">
      <c r="T10433" s="11"/>
      <c r="U10433" s="11"/>
    </row>
    <row r="10434" spans="20:21" x14ac:dyDescent="0.2">
      <c r="T10434" s="11"/>
      <c r="U10434" s="11"/>
    </row>
    <row r="10435" spans="20:21" x14ac:dyDescent="0.2">
      <c r="T10435" s="11"/>
      <c r="U10435" s="11"/>
    </row>
    <row r="10436" spans="20:21" x14ac:dyDescent="0.2">
      <c r="T10436" s="11"/>
      <c r="U10436" s="11"/>
    </row>
    <row r="10437" spans="20:21" x14ac:dyDescent="0.2">
      <c r="T10437" s="11"/>
      <c r="U10437" s="11"/>
    </row>
    <row r="10438" spans="20:21" x14ac:dyDescent="0.2">
      <c r="T10438" s="11"/>
      <c r="U10438" s="11"/>
    </row>
    <row r="10439" spans="20:21" x14ac:dyDescent="0.2">
      <c r="T10439" s="11"/>
      <c r="U10439" s="11"/>
    </row>
    <row r="10440" spans="20:21" x14ac:dyDescent="0.2">
      <c r="T10440" s="11"/>
      <c r="U10440" s="11"/>
    </row>
    <row r="10441" spans="20:21" x14ac:dyDescent="0.2">
      <c r="T10441" s="11"/>
      <c r="U10441" s="11"/>
    </row>
    <row r="10442" spans="20:21" x14ac:dyDescent="0.2">
      <c r="T10442" s="11"/>
      <c r="U10442" s="11"/>
    </row>
    <row r="10443" spans="20:21" x14ac:dyDescent="0.2">
      <c r="T10443" s="11"/>
      <c r="U10443" s="11"/>
    </row>
    <row r="10444" spans="20:21" x14ac:dyDescent="0.2">
      <c r="T10444" s="11"/>
      <c r="U10444" s="11"/>
    </row>
    <row r="10445" spans="20:21" x14ac:dyDescent="0.2">
      <c r="T10445" s="11"/>
      <c r="U10445" s="11"/>
    </row>
    <row r="10446" spans="20:21" x14ac:dyDescent="0.2">
      <c r="T10446" s="11"/>
      <c r="U10446" s="11"/>
    </row>
    <row r="10447" spans="20:21" x14ac:dyDescent="0.2">
      <c r="T10447" s="11"/>
      <c r="U10447" s="11"/>
    </row>
    <row r="10448" spans="20:21" x14ac:dyDescent="0.2">
      <c r="T10448" s="11"/>
      <c r="U10448" s="11"/>
    </row>
    <row r="10449" spans="20:21" x14ac:dyDescent="0.2">
      <c r="T10449" s="11"/>
      <c r="U10449" s="11"/>
    </row>
    <row r="10450" spans="20:21" x14ac:dyDescent="0.2">
      <c r="T10450" s="11"/>
      <c r="U10450" s="11"/>
    </row>
    <row r="10451" spans="20:21" x14ac:dyDescent="0.2">
      <c r="T10451" s="11"/>
      <c r="U10451" s="11"/>
    </row>
    <row r="10452" spans="20:21" x14ac:dyDescent="0.2">
      <c r="T10452" s="11"/>
      <c r="U10452" s="11"/>
    </row>
    <row r="10453" spans="20:21" x14ac:dyDescent="0.2">
      <c r="T10453" s="11"/>
      <c r="U10453" s="11"/>
    </row>
    <row r="10454" spans="20:21" x14ac:dyDescent="0.2">
      <c r="T10454" s="11"/>
      <c r="U10454" s="11"/>
    </row>
    <row r="10455" spans="20:21" x14ac:dyDescent="0.2">
      <c r="T10455" s="11"/>
      <c r="U10455" s="11"/>
    </row>
    <row r="10456" spans="20:21" x14ac:dyDescent="0.2">
      <c r="T10456" s="11"/>
      <c r="U10456" s="11"/>
    </row>
    <row r="10457" spans="20:21" x14ac:dyDescent="0.2">
      <c r="T10457" s="11"/>
      <c r="U10457" s="11"/>
    </row>
    <row r="10458" spans="20:21" x14ac:dyDescent="0.2">
      <c r="T10458" s="11"/>
      <c r="U10458" s="11"/>
    </row>
    <row r="10459" spans="20:21" x14ac:dyDescent="0.2">
      <c r="T10459" s="11"/>
      <c r="U10459" s="11"/>
    </row>
    <row r="10460" spans="20:21" x14ac:dyDescent="0.2">
      <c r="T10460" s="11"/>
      <c r="U10460" s="11"/>
    </row>
    <row r="10461" spans="20:21" x14ac:dyDescent="0.2">
      <c r="T10461" s="11"/>
      <c r="U10461" s="11"/>
    </row>
    <row r="10462" spans="20:21" x14ac:dyDescent="0.2">
      <c r="T10462" s="11"/>
      <c r="U10462" s="11"/>
    </row>
    <row r="10463" spans="20:21" x14ac:dyDescent="0.2">
      <c r="T10463" s="11"/>
      <c r="U10463" s="11"/>
    </row>
    <row r="10464" spans="20:21" x14ac:dyDescent="0.2">
      <c r="T10464" s="11"/>
      <c r="U10464" s="11"/>
    </row>
    <row r="10465" spans="20:21" x14ac:dyDescent="0.2">
      <c r="T10465" s="11"/>
      <c r="U10465" s="11"/>
    </row>
    <row r="10466" spans="20:21" x14ac:dyDescent="0.2">
      <c r="T10466" s="11"/>
      <c r="U10466" s="11"/>
    </row>
    <row r="10467" spans="20:21" x14ac:dyDescent="0.2">
      <c r="T10467" s="11"/>
      <c r="U10467" s="11"/>
    </row>
    <row r="10468" spans="20:21" x14ac:dyDescent="0.2">
      <c r="T10468" s="11"/>
      <c r="U10468" s="11"/>
    </row>
    <row r="10469" spans="20:21" x14ac:dyDescent="0.2">
      <c r="T10469" s="11"/>
      <c r="U10469" s="11"/>
    </row>
    <row r="10470" spans="20:21" x14ac:dyDescent="0.2">
      <c r="T10470" s="11"/>
      <c r="U10470" s="11"/>
    </row>
    <row r="10471" spans="20:21" x14ac:dyDescent="0.2">
      <c r="T10471" s="11"/>
      <c r="U10471" s="11"/>
    </row>
    <row r="10472" spans="20:21" x14ac:dyDescent="0.2">
      <c r="T10472" s="11"/>
      <c r="U10472" s="11"/>
    </row>
    <row r="10473" spans="20:21" x14ac:dyDescent="0.2">
      <c r="T10473" s="11"/>
      <c r="U10473" s="11"/>
    </row>
    <row r="10474" spans="20:21" x14ac:dyDescent="0.2">
      <c r="T10474" s="11"/>
      <c r="U10474" s="11"/>
    </row>
    <row r="10475" spans="20:21" x14ac:dyDescent="0.2">
      <c r="T10475" s="11"/>
      <c r="U10475" s="11"/>
    </row>
    <row r="10476" spans="20:21" x14ac:dyDescent="0.2">
      <c r="T10476" s="11"/>
      <c r="U10476" s="11"/>
    </row>
    <row r="10477" spans="20:21" x14ac:dyDescent="0.2">
      <c r="T10477" s="11"/>
      <c r="U10477" s="11"/>
    </row>
    <row r="10478" spans="20:21" x14ac:dyDescent="0.2">
      <c r="T10478" s="11"/>
      <c r="U10478" s="11"/>
    </row>
    <row r="10479" spans="20:21" x14ac:dyDescent="0.2">
      <c r="T10479" s="11"/>
      <c r="U10479" s="11"/>
    </row>
    <row r="10480" spans="20:21" x14ac:dyDescent="0.2">
      <c r="T10480" s="11"/>
      <c r="U10480" s="11"/>
    </row>
    <row r="10481" spans="20:21" x14ac:dyDescent="0.2">
      <c r="T10481" s="11"/>
      <c r="U10481" s="11"/>
    </row>
    <row r="10482" spans="20:21" x14ac:dyDescent="0.2">
      <c r="T10482" s="11"/>
      <c r="U10482" s="11"/>
    </row>
    <row r="10483" spans="20:21" x14ac:dyDescent="0.2">
      <c r="T10483" s="11"/>
      <c r="U10483" s="11"/>
    </row>
    <row r="10484" spans="20:21" x14ac:dyDescent="0.2">
      <c r="T10484" s="11"/>
      <c r="U10484" s="11"/>
    </row>
    <row r="10485" spans="20:21" x14ac:dyDescent="0.2">
      <c r="T10485" s="11"/>
      <c r="U10485" s="11"/>
    </row>
    <row r="10486" spans="20:21" x14ac:dyDescent="0.2">
      <c r="T10486" s="11"/>
      <c r="U10486" s="11"/>
    </row>
    <row r="10487" spans="20:21" x14ac:dyDescent="0.2">
      <c r="T10487" s="11"/>
      <c r="U10487" s="11"/>
    </row>
    <row r="10488" spans="20:21" x14ac:dyDescent="0.2">
      <c r="T10488" s="11"/>
      <c r="U10488" s="11"/>
    </row>
    <row r="10489" spans="20:21" x14ac:dyDescent="0.2">
      <c r="T10489" s="11"/>
      <c r="U10489" s="11"/>
    </row>
    <row r="10490" spans="20:21" x14ac:dyDescent="0.2">
      <c r="T10490" s="11"/>
      <c r="U10490" s="11"/>
    </row>
    <row r="10491" spans="20:21" x14ac:dyDescent="0.2">
      <c r="T10491" s="11"/>
      <c r="U10491" s="11"/>
    </row>
    <row r="10492" spans="20:21" x14ac:dyDescent="0.2">
      <c r="T10492" s="11"/>
      <c r="U10492" s="11"/>
    </row>
    <row r="10493" spans="20:21" x14ac:dyDescent="0.2">
      <c r="T10493" s="11"/>
      <c r="U10493" s="11"/>
    </row>
    <row r="10494" spans="20:21" x14ac:dyDescent="0.2">
      <c r="T10494" s="11"/>
      <c r="U10494" s="11"/>
    </row>
    <row r="10495" spans="20:21" x14ac:dyDescent="0.2">
      <c r="T10495" s="11"/>
      <c r="U10495" s="11"/>
    </row>
    <row r="10496" spans="20:21" x14ac:dyDescent="0.2">
      <c r="T10496" s="11"/>
      <c r="U10496" s="11"/>
    </row>
    <row r="10497" spans="20:21" x14ac:dyDescent="0.2">
      <c r="T10497" s="11"/>
      <c r="U10497" s="11"/>
    </row>
    <row r="10498" spans="20:21" x14ac:dyDescent="0.2">
      <c r="T10498" s="11"/>
      <c r="U10498" s="11"/>
    </row>
    <row r="10499" spans="20:21" x14ac:dyDescent="0.2">
      <c r="T10499" s="11"/>
      <c r="U10499" s="11"/>
    </row>
    <row r="10500" spans="20:21" x14ac:dyDescent="0.2">
      <c r="T10500" s="11"/>
      <c r="U10500" s="11"/>
    </row>
    <row r="10501" spans="20:21" x14ac:dyDescent="0.2">
      <c r="T10501" s="11"/>
      <c r="U10501" s="11"/>
    </row>
    <row r="10502" spans="20:21" x14ac:dyDescent="0.2">
      <c r="T10502" s="11"/>
      <c r="U10502" s="11"/>
    </row>
    <row r="10503" spans="20:21" x14ac:dyDescent="0.2">
      <c r="T10503" s="11"/>
      <c r="U10503" s="11"/>
    </row>
    <row r="10504" spans="20:21" x14ac:dyDescent="0.2">
      <c r="T10504" s="11"/>
      <c r="U10504" s="11"/>
    </row>
    <row r="10505" spans="20:21" x14ac:dyDescent="0.2">
      <c r="T10505" s="11"/>
      <c r="U10505" s="11"/>
    </row>
    <row r="10506" spans="20:21" x14ac:dyDescent="0.2">
      <c r="T10506" s="11"/>
      <c r="U10506" s="11"/>
    </row>
    <row r="10507" spans="20:21" x14ac:dyDescent="0.2">
      <c r="T10507" s="11"/>
      <c r="U10507" s="11"/>
    </row>
    <row r="10508" spans="20:21" x14ac:dyDescent="0.2">
      <c r="T10508" s="11"/>
      <c r="U10508" s="11"/>
    </row>
    <row r="10509" spans="20:21" x14ac:dyDescent="0.2">
      <c r="T10509" s="11"/>
      <c r="U10509" s="11"/>
    </row>
    <row r="10510" spans="20:21" x14ac:dyDescent="0.2">
      <c r="T10510" s="11"/>
      <c r="U10510" s="11"/>
    </row>
    <row r="10511" spans="20:21" x14ac:dyDescent="0.2">
      <c r="T10511" s="11"/>
      <c r="U10511" s="11"/>
    </row>
    <row r="10512" spans="20:21" x14ac:dyDescent="0.2">
      <c r="T10512" s="11"/>
      <c r="U10512" s="11"/>
    </row>
    <row r="10513" spans="20:21" x14ac:dyDescent="0.2">
      <c r="T10513" s="11"/>
      <c r="U10513" s="11"/>
    </row>
    <row r="10514" spans="20:21" x14ac:dyDescent="0.2">
      <c r="T10514" s="11"/>
      <c r="U10514" s="11"/>
    </row>
    <row r="10515" spans="20:21" x14ac:dyDescent="0.2">
      <c r="T10515" s="11"/>
      <c r="U10515" s="11"/>
    </row>
    <row r="10516" spans="20:21" x14ac:dyDescent="0.2">
      <c r="T10516" s="11"/>
      <c r="U10516" s="11"/>
    </row>
    <row r="10517" spans="20:21" x14ac:dyDescent="0.2">
      <c r="T10517" s="11"/>
      <c r="U10517" s="11"/>
    </row>
    <row r="10518" spans="20:21" x14ac:dyDescent="0.2">
      <c r="T10518" s="11"/>
      <c r="U10518" s="11"/>
    </row>
    <row r="10519" spans="20:21" x14ac:dyDescent="0.2">
      <c r="T10519" s="11"/>
      <c r="U10519" s="11"/>
    </row>
    <row r="10520" spans="20:21" x14ac:dyDescent="0.2">
      <c r="T10520" s="11"/>
      <c r="U10520" s="11"/>
    </row>
    <row r="10521" spans="20:21" x14ac:dyDescent="0.2">
      <c r="T10521" s="11"/>
      <c r="U10521" s="11"/>
    </row>
    <row r="10522" spans="20:21" x14ac:dyDescent="0.2">
      <c r="T10522" s="11"/>
      <c r="U10522" s="11"/>
    </row>
    <row r="10523" spans="20:21" x14ac:dyDescent="0.2">
      <c r="T10523" s="11"/>
      <c r="U10523" s="11"/>
    </row>
    <row r="10524" spans="20:21" x14ac:dyDescent="0.2">
      <c r="T10524" s="11"/>
      <c r="U10524" s="11"/>
    </row>
    <row r="10525" spans="20:21" x14ac:dyDescent="0.2">
      <c r="T10525" s="11"/>
      <c r="U10525" s="11"/>
    </row>
    <row r="10526" spans="20:21" x14ac:dyDescent="0.2">
      <c r="T10526" s="11"/>
      <c r="U10526" s="11"/>
    </row>
    <row r="10527" spans="20:21" x14ac:dyDescent="0.2">
      <c r="T10527" s="11"/>
      <c r="U10527" s="11"/>
    </row>
    <row r="10528" spans="20:21" x14ac:dyDescent="0.2">
      <c r="T10528" s="11"/>
      <c r="U10528" s="11"/>
    </row>
    <row r="10529" spans="20:21" x14ac:dyDescent="0.2">
      <c r="T10529" s="11"/>
      <c r="U10529" s="11"/>
    </row>
    <row r="10530" spans="20:21" x14ac:dyDescent="0.2">
      <c r="T10530" s="11"/>
      <c r="U10530" s="11"/>
    </row>
    <row r="10531" spans="20:21" x14ac:dyDescent="0.2">
      <c r="T10531" s="11"/>
      <c r="U10531" s="11"/>
    </row>
    <row r="10532" spans="20:21" x14ac:dyDescent="0.2">
      <c r="T10532" s="11"/>
      <c r="U10532" s="11"/>
    </row>
    <row r="10533" spans="20:21" x14ac:dyDescent="0.2">
      <c r="T10533" s="11"/>
      <c r="U10533" s="11"/>
    </row>
    <row r="10534" spans="20:21" x14ac:dyDescent="0.2">
      <c r="T10534" s="11"/>
      <c r="U10534" s="11"/>
    </row>
    <row r="10535" spans="20:21" x14ac:dyDescent="0.2">
      <c r="T10535" s="11"/>
      <c r="U10535" s="11"/>
    </row>
    <row r="10536" spans="20:21" x14ac:dyDescent="0.2">
      <c r="T10536" s="11"/>
      <c r="U10536" s="11"/>
    </row>
    <row r="10537" spans="20:21" x14ac:dyDescent="0.2">
      <c r="T10537" s="11"/>
      <c r="U10537" s="11"/>
    </row>
    <row r="10538" spans="20:21" x14ac:dyDescent="0.2">
      <c r="T10538" s="11"/>
      <c r="U10538" s="11"/>
    </row>
    <row r="10539" spans="20:21" x14ac:dyDescent="0.2">
      <c r="T10539" s="11"/>
      <c r="U10539" s="11"/>
    </row>
    <row r="10540" spans="20:21" x14ac:dyDescent="0.2">
      <c r="T10540" s="11"/>
      <c r="U10540" s="11"/>
    </row>
    <row r="10541" spans="20:21" x14ac:dyDescent="0.2">
      <c r="T10541" s="11"/>
      <c r="U10541" s="11"/>
    </row>
    <row r="10542" spans="20:21" x14ac:dyDescent="0.2">
      <c r="T10542" s="11"/>
      <c r="U10542" s="11"/>
    </row>
    <row r="10543" spans="20:21" x14ac:dyDescent="0.2">
      <c r="T10543" s="11"/>
      <c r="U10543" s="11"/>
    </row>
    <row r="10544" spans="20:21" x14ac:dyDescent="0.2">
      <c r="T10544" s="11"/>
      <c r="U10544" s="11"/>
    </row>
    <row r="10545" spans="20:21" x14ac:dyDescent="0.2">
      <c r="T10545" s="11"/>
      <c r="U10545" s="11"/>
    </row>
    <row r="10546" spans="20:21" x14ac:dyDescent="0.2">
      <c r="T10546" s="11"/>
      <c r="U10546" s="11"/>
    </row>
    <row r="10547" spans="20:21" x14ac:dyDescent="0.2">
      <c r="T10547" s="11"/>
      <c r="U10547" s="11"/>
    </row>
    <row r="10548" spans="20:21" x14ac:dyDescent="0.2">
      <c r="T10548" s="11"/>
      <c r="U10548" s="11"/>
    </row>
    <row r="10549" spans="20:21" x14ac:dyDescent="0.2">
      <c r="T10549" s="11"/>
      <c r="U10549" s="11"/>
    </row>
    <row r="10550" spans="20:21" x14ac:dyDescent="0.2">
      <c r="T10550" s="11"/>
      <c r="U10550" s="11"/>
    </row>
    <row r="10551" spans="20:21" x14ac:dyDescent="0.2">
      <c r="T10551" s="11"/>
      <c r="U10551" s="11"/>
    </row>
    <row r="10552" spans="20:21" x14ac:dyDescent="0.2">
      <c r="T10552" s="11"/>
      <c r="U10552" s="11"/>
    </row>
    <row r="10553" spans="20:21" x14ac:dyDescent="0.2">
      <c r="T10553" s="11"/>
      <c r="U10553" s="11"/>
    </row>
    <row r="10554" spans="20:21" x14ac:dyDescent="0.2">
      <c r="T10554" s="11"/>
      <c r="U10554" s="11"/>
    </row>
    <row r="10555" spans="20:21" x14ac:dyDescent="0.2">
      <c r="T10555" s="11"/>
      <c r="U10555" s="11"/>
    </row>
    <row r="10556" spans="20:21" x14ac:dyDescent="0.2">
      <c r="T10556" s="11"/>
      <c r="U10556" s="11"/>
    </row>
    <row r="10557" spans="20:21" x14ac:dyDescent="0.2">
      <c r="T10557" s="11"/>
      <c r="U10557" s="11"/>
    </row>
    <row r="10558" spans="20:21" x14ac:dyDescent="0.2">
      <c r="T10558" s="11"/>
      <c r="U10558" s="11"/>
    </row>
    <row r="10559" spans="20:21" x14ac:dyDescent="0.2">
      <c r="T10559" s="11"/>
      <c r="U10559" s="11"/>
    </row>
    <row r="10560" spans="20:21" x14ac:dyDescent="0.2">
      <c r="T10560" s="11"/>
      <c r="U10560" s="11"/>
    </row>
    <row r="10561" spans="20:21" x14ac:dyDescent="0.2">
      <c r="T10561" s="11"/>
      <c r="U10561" s="11"/>
    </row>
    <row r="10562" spans="20:21" x14ac:dyDescent="0.2">
      <c r="T10562" s="11"/>
      <c r="U10562" s="11"/>
    </row>
    <row r="10563" spans="20:21" x14ac:dyDescent="0.2">
      <c r="T10563" s="11"/>
      <c r="U10563" s="11"/>
    </row>
    <row r="10564" spans="20:21" x14ac:dyDescent="0.2">
      <c r="T10564" s="11"/>
      <c r="U10564" s="11"/>
    </row>
    <row r="10565" spans="20:21" x14ac:dyDescent="0.2">
      <c r="T10565" s="11"/>
      <c r="U10565" s="11"/>
    </row>
    <row r="10566" spans="20:21" x14ac:dyDescent="0.2">
      <c r="T10566" s="11"/>
      <c r="U10566" s="11"/>
    </row>
    <row r="10567" spans="20:21" x14ac:dyDescent="0.2">
      <c r="T10567" s="11"/>
      <c r="U10567" s="11"/>
    </row>
    <row r="10568" spans="20:21" x14ac:dyDescent="0.2">
      <c r="T10568" s="11"/>
      <c r="U10568" s="11"/>
    </row>
    <row r="10569" spans="20:21" x14ac:dyDescent="0.2">
      <c r="T10569" s="11"/>
      <c r="U10569" s="11"/>
    </row>
    <row r="10570" spans="20:21" x14ac:dyDescent="0.2">
      <c r="T10570" s="11"/>
      <c r="U10570" s="11"/>
    </row>
    <row r="10571" spans="20:21" x14ac:dyDescent="0.2">
      <c r="T10571" s="11"/>
      <c r="U10571" s="11"/>
    </row>
    <row r="10572" spans="20:21" x14ac:dyDescent="0.2">
      <c r="T10572" s="11"/>
      <c r="U10572" s="11"/>
    </row>
    <row r="10573" spans="20:21" x14ac:dyDescent="0.2">
      <c r="T10573" s="11"/>
      <c r="U10573" s="11"/>
    </row>
    <row r="10574" spans="20:21" x14ac:dyDescent="0.2">
      <c r="T10574" s="11"/>
      <c r="U10574" s="11"/>
    </row>
    <row r="10575" spans="20:21" x14ac:dyDescent="0.2">
      <c r="T10575" s="11"/>
      <c r="U10575" s="11"/>
    </row>
    <row r="10576" spans="20:21" x14ac:dyDescent="0.2">
      <c r="T10576" s="11"/>
      <c r="U10576" s="11"/>
    </row>
    <row r="10577" spans="20:21" x14ac:dyDescent="0.2">
      <c r="T10577" s="11"/>
      <c r="U10577" s="11"/>
    </row>
    <row r="10578" spans="20:21" x14ac:dyDescent="0.2">
      <c r="T10578" s="11"/>
      <c r="U10578" s="11"/>
    </row>
    <row r="10579" spans="20:21" x14ac:dyDescent="0.2">
      <c r="T10579" s="11"/>
      <c r="U10579" s="11"/>
    </row>
    <row r="10580" spans="20:21" x14ac:dyDescent="0.2">
      <c r="T10580" s="11"/>
      <c r="U10580" s="11"/>
    </row>
    <row r="10581" spans="20:21" x14ac:dyDescent="0.2">
      <c r="T10581" s="11"/>
      <c r="U10581" s="11"/>
    </row>
    <row r="10582" spans="20:21" x14ac:dyDescent="0.2">
      <c r="T10582" s="11"/>
      <c r="U10582" s="11"/>
    </row>
    <row r="10583" spans="20:21" x14ac:dyDescent="0.2">
      <c r="T10583" s="11"/>
      <c r="U10583" s="11"/>
    </row>
    <row r="10584" spans="20:21" x14ac:dyDescent="0.2">
      <c r="T10584" s="11"/>
      <c r="U10584" s="11"/>
    </row>
    <row r="10585" spans="20:21" x14ac:dyDescent="0.2">
      <c r="T10585" s="11"/>
      <c r="U10585" s="11"/>
    </row>
    <row r="10586" spans="20:21" x14ac:dyDescent="0.2">
      <c r="T10586" s="11"/>
      <c r="U10586" s="11"/>
    </row>
    <row r="10587" spans="20:21" x14ac:dyDescent="0.2">
      <c r="T10587" s="11"/>
      <c r="U10587" s="11"/>
    </row>
    <row r="10588" spans="20:21" x14ac:dyDescent="0.2">
      <c r="T10588" s="11"/>
      <c r="U10588" s="11"/>
    </row>
    <row r="10589" spans="20:21" x14ac:dyDescent="0.2">
      <c r="T10589" s="11"/>
      <c r="U10589" s="11"/>
    </row>
    <row r="10590" spans="20:21" x14ac:dyDescent="0.2">
      <c r="T10590" s="11"/>
      <c r="U10590" s="11"/>
    </row>
    <row r="10591" spans="20:21" x14ac:dyDescent="0.2">
      <c r="T10591" s="11"/>
      <c r="U10591" s="11"/>
    </row>
    <row r="10592" spans="20:21" x14ac:dyDescent="0.2">
      <c r="T10592" s="11"/>
      <c r="U10592" s="11"/>
    </row>
    <row r="10593" spans="20:21" x14ac:dyDescent="0.2">
      <c r="T10593" s="11"/>
      <c r="U10593" s="11"/>
    </row>
    <row r="10594" spans="20:21" x14ac:dyDescent="0.2">
      <c r="T10594" s="11"/>
      <c r="U10594" s="11"/>
    </row>
    <row r="10595" spans="20:21" x14ac:dyDescent="0.2">
      <c r="T10595" s="11"/>
      <c r="U10595" s="11"/>
    </row>
    <row r="10596" spans="20:21" x14ac:dyDescent="0.2">
      <c r="T10596" s="11"/>
      <c r="U10596" s="11"/>
    </row>
    <row r="10597" spans="20:21" x14ac:dyDescent="0.2">
      <c r="T10597" s="11"/>
      <c r="U10597" s="11"/>
    </row>
    <row r="10598" spans="20:21" x14ac:dyDescent="0.2">
      <c r="T10598" s="11"/>
      <c r="U10598" s="11"/>
    </row>
    <row r="10599" spans="20:21" x14ac:dyDescent="0.2">
      <c r="T10599" s="11"/>
      <c r="U10599" s="11"/>
    </row>
    <row r="10600" spans="20:21" x14ac:dyDescent="0.2">
      <c r="T10600" s="11"/>
      <c r="U10600" s="11"/>
    </row>
    <row r="10601" spans="20:21" x14ac:dyDescent="0.2">
      <c r="T10601" s="11"/>
      <c r="U10601" s="11"/>
    </row>
    <row r="10602" spans="20:21" x14ac:dyDescent="0.2">
      <c r="T10602" s="11"/>
      <c r="U10602" s="11"/>
    </row>
    <row r="10603" spans="20:21" x14ac:dyDescent="0.2">
      <c r="T10603" s="11"/>
      <c r="U10603" s="11"/>
    </row>
    <row r="10604" spans="20:21" x14ac:dyDescent="0.2">
      <c r="T10604" s="11"/>
      <c r="U10604" s="11"/>
    </row>
    <row r="10605" spans="20:21" x14ac:dyDescent="0.2">
      <c r="T10605" s="11"/>
      <c r="U10605" s="11"/>
    </row>
    <row r="10606" spans="20:21" x14ac:dyDescent="0.2">
      <c r="T10606" s="11"/>
      <c r="U10606" s="11"/>
    </row>
    <row r="10607" spans="20:21" x14ac:dyDescent="0.2">
      <c r="T10607" s="11"/>
      <c r="U10607" s="11"/>
    </row>
    <row r="10608" spans="20:21" x14ac:dyDescent="0.2">
      <c r="T10608" s="11"/>
      <c r="U10608" s="11"/>
    </row>
    <row r="10609" spans="20:21" x14ac:dyDescent="0.2">
      <c r="T10609" s="11"/>
      <c r="U10609" s="11"/>
    </row>
    <row r="10610" spans="20:21" x14ac:dyDescent="0.2">
      <c r="T10610" s="11"/>
      <c r="U10610" s="11"/>
    </row>
    <row r="10611" spans="20:21" x14ac:dyDescent="0.2">
      <c r="T10611" s="11"/>
      <c r="U10611" s="11"/>
    </row>
    <row r="10612" spans="20:21" x14ac:dyDescent="0.2">
      <c r="T10612" s="11"/>
      <c r="U10612" s="11"/>
    </row>
    <row r="10613" spans="20:21" x14ac:dyDescent="0.2">
      <c r="T10613" s="11"/>
      <c r="U10613" s="11"/>
    </row>
    <row r="10614" spans="20:21" x14ac:dyDescent="0.2">
      <c r="T10614" s="11"/>
      <c r="U10614" s="11"/>
    </row>
    <row r="10615" spans="20:21" x14ac:dyDescent="0.2">
      <c r="T10615" s="11"/>
      <c r="U10615" s="11"/>
    </row>
    <row r="10616" spans="20:21" x14ac:dyDescent="0.2">
      <c r="T10616" s="11"/>
      <c r="U10616" s="11"/>
    </row>
    <row r="10617" spans="20:21" x14ac:dyDescent="0.2">
      <c r="T10617" s="11"/>
      <c r="U10617" s="11"/>
    </row>
    <row r="10618" spans="20:21" x14ac:dyDescent="0.2">
      <c r="T10618" s="11"/>
      <c r="U10618" s="11"/>
    </row>
    <row r="10619" spans="20:21" x14ac:dyDescent="0.2">
      <c r="T10619" s="11"/>
      <c r="U10619" s="11"/>
    </row>
    <row r="10620" spans="20:21" x14ac:dyDescent="0.2">
      <c r="T10620" s="11"/>
      <c r="U10620" s="11"/>
    </row>
    <row r="10621" spans="20:21" x14ac:dyDescent="0.2">
      <c r="T10621" s="11"/>
      <c r="U10621" s="11"/>
    </row>
    <row r="10622" spans="20:21" x14ac:dyDescent="0.2">
      <c r="T10622" s="11"/>
      <c r="U10622" s="11"/>
    </row>
    <row r="10623" spans="20:21" x14ac:dyDescent="0.2">
      <c r="T10623" s="11"/>
      <c r="U10623" s="11"/>
    </row>
    <row r="10624" spans="20:21" x14ac:dyDescent="0.2">
      <c r="T10624" s="11"/>
      <c r="U10624" s="11"/>
    </row>
    <row r="10625" spans="20:21" x14ac:dyDescent="0.2">
      <c r="T10625" s="11"/>
      <c r="U10625" s="11"/>
    </row>
    <row r="10626" spans="20:21" x14ac:dyDescent="0.2">
      <c r="T10626" s="11"/>
      <c r="U10626" s="11"/>
    </row>
    <row r="10627" spans="20:21" x14ac:dyDescent="0.2">
      <c r="T10627" s="11"/>
      <c r="U10627" s="11"/>
    </row>
    <row r="10628" spans="20:21" x14ac:dyDescent="0.2">
      <c r="T10628" s="11"/>
      <c r="U10628" s="11"/>
    </row>
    <row r="10629" spans="20:21" x14ac:dyDescent="0.2">
      <c r="T10629" s="11"/>
      <c r="U10629" s="11"/>
    </row>
    <row r="10630" spans="20:21" x14ac:dyDescent="0.2">
      <c r="T10630" s="11"/>
      <c r="U10630" s="11"/>
    </row>
    <row r="10631" spans="20:21" x14ac:dyDescent="0.2">
      <c r="T10631" s="11"/>
      <c r="U10631" s="11"/>
    </row>
    <row r="10632" spans="20:21" x14ac:dyDescent="0.2">
      <c r="T10632" s="11"/>
      <c r="U10632" s="11"/>
    </row>
    <row r="10633" spans="20:21" x14ac:dyDescent="0.2">
      <c r="T10633" s="11"/>
      <c r="U10633" s="11"/>
    </row>
    <row r="10634" spans="20:21" x14ac:dyDescent="0.2">
      <c r="T10634" s="11"/>
      <c r="U10634" s="11"/>
    </row>
    <row r="10635" spans="20:21" x14ac:dyDescent="0.2">
      <c r="T10635" s="11"/>
      <c r="U10635" s="11"/>
    </row>
    <row r="10636" spans="20:21" x14ac:dyDescent="0.2">
      <c r="T10636" s="11"/>
      <c r="U10636" s="11"/>
    </row>
    <row r="10637" spans="20:21" x14ac:dyDescent="0.2">
      <c r="T10637" s="11"/>
      <c r="U10637" s="11"/>
    </row>
    <row r="10638" spans="20:21" x14ac:dyDescent="0.2">
      <c r="T10638" s="11"/>
      <c r="U10638" s="11"/>
    </row>
    <row r="10639" spans="20:21" x14ac:dyDescent="0.2">
      <c r="T10639" s="11"/>
      <c r="U10639" s="11"/>
    </row>
    <row r="10640" spans="20:21" x14ac:dyDescent="0.2">
      <c r="T10640" s="11"/>
      <c r="U10640" s="11"/>
    </row>
    <row r="10641" spans="20:21" x14ac:dyDescent="0.2">
      <c r="T10641" s="11"/>
      <c r="U10641" s="11"/>
    </row>
    <row r="10642" spans="20:21" x14ac:dyDescent="0.2">
      <c r="T10642" s="11"/>
      <c r="U10642" s="11"/>
    </row>
    <row r="10643" spans="20:21" x14ac:dyDescent="0.2">
      <c r="T10643" s="11"/>
      <c r="U10643" s="11"/>
    </row>
    <row r="10644" spans="20:21" x14ac:dyDescent="0.2">
      <c r="T10644" s="11"/>
      <c r="U10644" s="11"/>
    </row>
    <row r="10645" spans="20:21" x14ac:dyDescent="0.2">
      <c r="T10645" s="11"/>
      <c r="U10645" s="11"/>
    </row>
    <row r="10646" spans="20:21" x14ac:dyDescent="0.2">
      <c r="T10646" s="11"/>
      <c r="U10646" s="11"/>
    </row>
    <row r="10647" spans="20:21" x14ac:dyDescent="0.2">
      <c r="T10647" s="11"/>
      <c r="U10647" s="11"/>
    </row>
    <row r="10648" spans="20:21" x14ac:dyDescent="0.2">
      <c r="T10648" s="11"/>
      <c r="U10648" s="11"/>
    </row>
    <row r="10649" spans="20:21" x14ac:dyDescent="0.2">
      <c r="T10649" s="11"/>
      <c r="U10649" s="11"/>
    </row>
    <row r="10650" spans="20:21" x14ac:dyDescent="0.2">
      <c r="T10650" s="11"/>
      <c r="U10650" s="11"/>
    </row>
    <row r="10651" spans="20:21" x14ac:dyDescent="0.2">
      <c r="T10651" s="11"/>
      <c r="U10651" s="11"/>
    </row>
    <row r="10652" spans="20:21" x14ac:dyDescent="0.2">
      <c r="T10652" s="11"/>
      <c r="U10652" s="11"/>
    </row>
    <row r="10653" spans="20:21" x14ac:dyDescent="0.2">
      <c r="T10653" s="11"/>
      <c r="U10653" s="11"/>
    </row>
    <row r="10654" spans="20:21" x14ac:dyDescent="0.2">
      <c r="T10654" s="11"/>
      <c r="U10654" s="11"/>
    </row>
    <row r="10655" spans="20:21" x14ac:dyDescent="0.2">
      <c r="T10655" s="11"/>
      <c r="U10655" s="11"/>
    </row>
    <row r="10656" spans="20:21" x14ac:dyDescent="0.2">
      <c r="T10656" s="11"/>
      <c r="U10656" s="11"/>
    </row>
    <row r="10657" spans="20:21" x14ac:dyDescent="0.2">
      <c r="T10657" s="11"/>
      <c r="U10657" s="11"/>
    </row>
    <row r="10658" spans="20:21" x14ac:dyDescent="0.2">
      <c r="T10658" s="11"/>
      <c r="U10658" s="11"/>
    </row>
    <row r="10659" spans="20:21" x14ac:dyDescent="0.2">
      <c r="T10659" s="11"/>
      <c r="U10659" s="11"/>
    </row>
    <row r="10660" spans="20:21" x14ac:dyDescent="0.2">
      <c r="T10660" s="11"/>
      <c r="U10660" s="11"/>
    </row>
    <row r="10661" spans="20:21" x14ac:dyDescent="0.2">
      <c r="T10661" s="11"/>
      <c r="U10661" s="11"/>
    </row>
    <row r="10662" spans="20:21" x14ac:dyDescent="0.2">
      <c r="T10662" s="11"/>
      <c r="U10662" s="11"/>
    </row>
    <row r="10663" spans="20:21" x14ac:dyDescent="0.2">
      <c r="T10663" s="11"/>
      <c r="U10663" s="11"/>
    </row>
    <row r="10664" spans="20:21" x14ac:dyDescent="0.2">
      <c r="T10664" s="11"/>
      <c r="U10664" s="11"/>
    </row>
    <row r="10665" spans="20:21" x14ac:dyDescent="0.2">
      <c r="T10665" s="11"/>
      <c r="U10665" s="11"/>
    </row>
    <row r="10666" spans="20:21" x14ac:dyDescent="0.2">
      <c r="T10666" s="11"/>
      <c r="U10666" s="11"/>
    </row>
    <row r="10667" spans="20:21" x14ac:dyDescent="0.2">
      <c r="T10667" s="11"/>
      <c r="U10667" s="11"/>
    </row>
    <row r="10668" spans="20:21" x14ac:dyDescent="0.2">
      <c r="T10668" s="11"/>
      <c r="U10668" s="11"/>
    </row>
    <row r="10669" spans="20:21" x14ac:dyDescent="0.2">
      <c r="T10669" s="11"/>
      <c r="U10669" s="11"/>
    </row>
    <row r="10670" spans="20:21" x14ac:dyDescent="0.2">
      <c r="T10670" s="11"/>
      <c r="U10670" s="11"/>
    </row>
    <row r="10671" spans="20:21" x14ac:dyDescent="0.2">
      <c r="T10671" s="11"/>
      <c r="U10671" s="11"/>
    </row>
    <row r="10672" spans="20:21" x14ac:dyDescent="0.2">
      <c r="T10672" s="11"/>
      <c r="U10672" s="11"/>
    </row>
    <row r="10673" spans="20:21" x14ac:dyDescent="0.2">
      <c r="T10673" s="11"/>
      <c r="U10673" s="11"/>
    </row>
    <row r="10674" spans="20:21" x14ac:dyDescent="0.2">
      <c r="T10674" s="11"/>
      <c r="U10674" s="11"/>
    </row>
    <row r="10675" spans="20:21" x14ac:dyDescent="0.2">
      <c r="T10675" s="11"/>
      <c r="U10675" s="11"/>
    </row>
    <row r="10676" spans="20:21" x14ac:dyDescent="0.2">
      <c r="T10676" s="11"/>
      <c r="U10676" s="11"/>
    </row>
    <row r="10677" spans="20:21" x14ac:dyDescent="0.2">
      <c r="T10677" s="11"/>
      <c r="U10677" s="11"/>
    </row>
    <row r="10678" spans="20:21" x14ac:dyDescent="0.2">
      <c r="T10678" s="11"/>
      <c r="U10678" s="11"/>
    </row>
    <row r="10679" spans="20:21" x14ac:dyDescent="0.2">
      <c r="T10679" s="11"/>
      <c r="U10679" s="11"/>
    </row>
    <row r="10680" spans="20:21" x14ac:dyDescent="0.2">
      <c r="T10680" s="11"/>
      <c r="U10680" s="11"/>
    </row>
    <row r="10681" spans="20:21" x14ac:dyDescent="0.2">
      <c r="T10681" s="11"/>
      <c r="U10681" s="11"/>
    </row>
    <row r="10682" spans="20:21" x14ac:dyDescent="0.2">
      <c r="T10682" s="11"/>
      <c r="U10682" s="11"/>
    </row>
    <row r="10683" spans="20:21" x14ac:dyDescent="0.2">
      <c r="T10683" s="11"/>
      <c r="U10683" s="11"/>
    </row>
    <row r="10684" spans="20:21" x14ac:dyDescent="0.2">
      <c r="T10684" s="11"/>
      <c r="U10684" s="11"/>
    </row>
    <row r="10685" spans="20:21" x14ac:dyDescent="0.2">
      <c r="T10685" s="11"/>
      <c r="U10685" s="11"/>
    </row>
    <row r="10686" spans="20:21" x14ac:dyDescent="0.2">
      <c r="T10686" s="11"/>
      <c r="U10686" s="11"/>
    </row>
    <row r="10687" spans="20:21" x14ac:dyDescent="0.2">
      <c r="T10687" s="11"/>
      <c r="U10687" s="11"/>
    </row>
    <row r="10688" spans="20:21" x14ac:dyDescent="0.2">
      <c r="T10688" s="11"/>
      <c r="U10688" s="11"/>
    </row>
    <row r="10689" spans="20:21" x14ac:dyDescent="0.2">
      <c r="T10689" s="11"/>
      <c r="U10689" s="11"/>
    </row>
    <row r="10690" spans="20:21" x14ac:dyDescent="0.2">
      <c r="T10690" s="11"/>
      <c r="U10690" s="11"/>
    </row>
    <row r="10691" spans="20:21" x14ac:dyDescent="0.2">
      <c r="T10691" s="11"/>
      <c r="U10691" s="11"/>
    </row>
    <row r="10692" spans="20:21" x14ac:dyDescent="0.2">
      <c r="T10692" s="11"/>
      <c r="U10692" s="11"/>
    </row>
    <row r="10693" spans="20:21" x14ac:dyDescent="0.2">
      <c r="T10693" s="11"/>
      <c r="U10693" s="11"/>
    </row>
    <row r="10694" spans="20:21" x14ac:dyDescent="0.2">
      <c r="T10694" s="11"/>
      <c r="U10694" s="11"/>
    </row>
    <row r="10695" spans="20:21" x14ac:dyDescent="0.2">
      <c r="T10695" s="11"/>
      <c r="U10695" s="11"/>
    </row>
    <row r="10696" spans="20:21" x14ac:dyDescent="0.2">
      <c r="T10696" s="11"/>
      <c r="U10696" s="11"/>
    </row>
    <row r="10697" spans="20:21" x14ac:dyDescent="0.2">
      <c r="T10697" s="11"/>
      <c r="U10697" s="11"/>
    </row>
    <row r="10698" spans="20:21" x14ac:dyDescent="0.2">
      <c r="T10698" s="11"/>
      <c r="U10698" s="11"/>
    </row>
    <row r="10699" spans="20:21" x14ac:dyDescent="0.2">
      <c r="T10699" s="11"/>
      <c r="U10699" s="11"/>
    </row>
    <row r="10700" spans="20:21" x14ac:dyDescent="0.2">
      <c r="T10700" s="11"/>
      <c r="U10700" s="11"/>
    </row>
    <row r="10701" spans="20:21" x14ac:dyDescent="0.2">
      <c r="T10701" s="11"/>
      <c r="U10701" s="11"/>
    </row>
    <row r="10702" spans="20:21" x14ac:dyDescent="0.2">
      <c r="T10702" s="11"/>
      <c r="U10702" s="11"/>
    </row>
    <row r="10703" spans="20:21" x14ac:dyDescent="0.2">
      <c r="T10703" s="11"/>
      <c r="U10703" s="11"/>
    </row>
    <row r="10704" spans="20:21" x14ac:dyDescent="0.2">
      <c r="T10704" s="11"/>
      <c r="U10704" s="11"/>
    </row>
    <row r="10705" spans="20:21" x14ac:dyDescent="0.2">
      <c r="T10705" s="11"/>
      <c r="U10705" s="11"/>
    </row>
    <row r="10706" spans="20:21" x14ac:dyDescent="0.2">
      <c r="T10706" s="11"/>
      <c r="U10706" s="11"/>
    </row>
    <row r="10707" spans="20:21" x14ac:dyDescent="0.2">
      <c r="T10707" s="11"/>
      <c r="U10707" s="11"/>
    </row>
    <row r="10708" spans="20:21" x14ac:dyDescent="0.2">
      <c r="T10708" s="11"/>
      <c r="U10708" s="11"/>
    </row>
    <row r="10709" spans="20:21" x14ac:dyDescent="0.2">
      <c r="T10709" s="11"/>
      <c r="U10709" s="11"/>
    </row>
    <row r="10710" spans="20:21" x14ac:dyDescent="0.2">
      <c r="T10710" s="11"/>
      <c r="U10710" s="11"/>
    </row>
    <row r="10711" spans="20:21" x14ac:dyDescent="0.2">
      <c r="T10711" s="11"/>
      <c r="U10711" s="11"/>
    </row>
    <row r="10712" spans="20:21" x14ac:dyDescent="0.2">
      <c r="T10712" s="11"/>
      <c r="U10712" s="11"/>
    </row>
    <row r="10713" spans="20:21" x14ac:dyDescent="0.2">
      <c r="T10713" s="11"/>
      <c r="U10713" s="11"/>
    </row>
    <row r="10714" spans="20:21" x14ac:dyDescent="0.2">
      <c r="T10714" s="11"/>
      <c r="U10714" s="11"/>
    </row>
    <row r="10715" spans="20:21" x14ac:dyDescent="0.2">
      <c r="T10715" s="11"/>
      <c r="U10715" s="11"/>
    </row>
    <row r="10716" spans="20:21" x14ac:dyDescent="0.2">
      <c r="T10716" s="11"/>
      <c r="U10716" s="11"/>
    </row>
    <row r="10717" spans="20:21" x14ac:dyDescent="0.2">
      <c r="T10717" s="11"/>
      <c r="U10717" s="11"/>
    </row>
    <row r="10718" spans="20:21" x14ac:dyDescent="0.2">
      <c r="T10718" s="11"/>
      <c r="U10718" s="11"/>
    </row>
    <row r="10719" spans="20:21" x14ac:dyDescent="0.2">
      <c r="T10719" s="11"/>
      <c r="U10719" s="11"/>
    </row>
    <row r="10720" spans="20:21" x14ac:dyDescent="0.2">
      <c r="T10720" s="11"/>
      <c r="U10720" s="11"/>
    </row>
    <row r="10721" spans="20:21" x14ac:dyDescent="0.2">
      <c r="T10721" s="11"/>
      <c r="U10721" s="11"/>
    </row>
    <row r="10722" spans="20:21" x14ac:dyDescent="0.2">
      <c r="T10722" s="11"/>
      <c r="U10722" s="11"/>
    </row>
    <row r="10723" spans="20:21" x14ac:dyDescent="0.2">
      <c r="T10723" s="11"/>
      <c r="U10723" s="11"/>
    </row>
    <row r="10724" spans="20:21" x14ac:dyDescent="0.2">
      <c r="T10724" s="11"/>
      <c r="U10724" s="11"/>
    </row>
    <row r="10725" spans="20:21" x14ac:dyDescent="0.2">
      <c r="T10725" s="11"/>
      <c r="U10725" s="11"/>
    </row>
    <row r="10726" spans="20:21" x14ac:dyDescent="0.2">
      <c r="T10726" s="11"/>
      <c r="U10726" s="11"/>
    </row>
    <row r="10727" spans="20:21" x14ac:dyDescent="0.2">
      <c r="T10727" s="11"/>
      <c r="U10727" s="11"/>
    </row>
    <row r="10728" spans="20:21" x14ac:dyDescent="0.2">
      <c r="T10728" s="11"/>
      <c r="U10728" s="11"/>
    </row>
    <row r="10729" spans="20:21" x14ac:dyDescent="0.2">
      <c r="T10729" s="11"/>
      <c r="U10729" s="11"/>
    </row>
    <row r="10730" spans="20:21" x14ac:dyDescent="0.2">
      <c r="T10730" s="11"/>
      <c r="U10730" s="11"/>
    </row>
    <row r="10731" spans="20:21" x14ac:dyDescent="0.2">
      <c r="T10731" s="11"/>
      <c r="U10731" s="11"/>
    </row>
    <row r="10732" spans="20:21" x14ac:dyDescent="0.2">
      <c r="T10732" s="11"/>
      <c r="U10732" s="11"/>
    </row>
    <row r="10733" spans="20:21" x14ac:dyDescent="0.2">
      <c r="T10733" s="11"/>
      <c r="U10733" s="11"/>
    </row>
    <row r="10734" spans="20:21" x14ac:dyDescent="0.2">
      <c r="T10734" s="11"/>
      <c r="U10734" s="11"/>
    </row>
    <row r="10735" spans="20:21" x14ac:dyDescent="0.2">
      <c r="T10735" s="11"/>
      <c r="U10735" s="11"/>
    </row>
    <row r="10736" spans="20:21" x14ac:dyDescent="0.2">
      <c r="T10736" s="11"/>
      <c r="U10736" s="11"/>
    </row>
    <row r="10737" spans="20:21" x14ac:dyDescent="0.2">
      <c r="T10737" s="11"/>
      <c r="U10737" s="11"/>
    </row>
    <row r="10738" spans="20:21" x14ac:dyDescent="0.2">
      <c r="T10738" s="11"/>
      <c r="U10738" s="11"/>
    </row>
    <row r="10739" spans="20:21" x14ac:dyDescent="0.2">
      <c r="T10739" s="11"/>
      <c r="U10739" s="11"/>
    </row>
    <row r="10740" spans="20:21" x14ac:dyDescent="0.2">
      <c r="T10740" s="11"/>
      <c r="U10740" s="11"/>
    </row>
    <row r="10741" spans="20:21" x14ac:dyDescent="0.2">
      <c r="T10741" s="11"/>
      <c r="U10741" s="11"/>
    </row>
    <row r="10742" spans="20:21" x14ac:dyDescent="0.2">
      <c r="T10742" s="11"/>
      <c r="U10742" s="11"/>
    </row>
    <row r="10743" spans="20:21" x14ac:dyDescent="0.2">
      <c r="T10743" s="11"/>
      <c r="U10743" s="11"/>
    </row>
    <row r="10744" spans="20:21" x14ac:dyDescent="0.2">
      <c r="T10744" s="11"/>
      <c r="U10744" s="11"/>
    </row>
    <row r="10745" spans="20:21" x14ac:dyDescent="0.2">
      <c r="T10745" s="11"/>
      <c r="U10745" s="11"/>
    </row>
    <row r="10746" spans="20:21" x14ac:dyDescent="0.2">
      <c r="T10746" s="11"/>
      <c r="U10746" s="11"/>
    </row>
    <row r="10747" spans="20:21" x14ac:dyDescent="0.2">
      <c r="T10747" s="11"/>
      <c r="U10747" s="11"/>
    </row>
    <row r="10748" spans="20:21" x14ac:dyDescent="0.2">
      <c r="T10748" s="11"/>
      <c r="U10748" s="11"/>
    </row>
    <row r="10749" spans="20:21" x14ac:dyDescent="0.2">
      <c r="T10749" s="11"/>
      <c r="U10749" s="11"/>
    </row>
    <row r="10750" spans="20:21" x14ac:dyDescent="0.2">
      <c r="T10750" s="11"/>
      <c r="U10750" s="11"/>
    </row>
    <row r="10751" spans="20:21" x14ac:dyDescent="0.2">
      <c r="T10751" s="11"/>
      <c r="U10751" s="11"/>
    </row>
    <row r="10752" spans="20:21" x14ac:dyDescent="0.2">
      <c r="T10752" s="11"/>
      <c r="U10752" s="11"/>
    </row>
    <row r="10753" spans="20:21" x14ac:dyDescent="0.2">
      <c r="T10753" s="11"/>
      <c r="U10753" s="11"/>
    </row>
    <row r="10754" spans="20:21" x14ac:dyDescent="0.2">
      <c r="T10754" s="11"/>
      <c r="U10754" s="11"/>
    </row>
    <row r="10755" spans="20:21" x14ac:dyDescent="0.2">
      <c r="T10755" s="11"/>
      <c r="U10755" s="11"/>
    </row>
    <row r="10756" spans="20:21" x14ac:dyDescent="0.2">
      <c r="T10756" s="11"/>
      <c r="U10756" s="11"/>
    </row>
    <row r="10757" spans="20:21" x14ac:dyDescent="0.2">
      <c r="T10757" s="11"/>
      <c r="U10757" s="11"/>
    </row>
    <row r="10758" spans="20:21" x14ac:dyDescent="0.2">
      <c r="T10758" s="11"/>
      <c r="U10758" s="11"/>
    </row>
    <row r="10759" spans="20:21" x14ac:dyDescent="0.2">
      <c r="T10759" s="11"/>
      <c r="U10759" s="11"/>
    </row>
    <row r="10760" spans="20:21" x14ac:dyDescent="0.2">
      <c r="T10760" s="11"/>
      <c r="U10760" s="11"/>
    </row>
    <row r="10761" spans="20:21" x14ac:dyDescent="0.2">
      <c r="T10761" s="11"/>
      <c r="U10761" s="11"/>
    </row>
    <row r="10762" spans="20:21" x14ac:dyDescent="0.2">
      <c r="T10762" s="11"/>
      <c r="U10762" s="11"/>
    </row>
    <row r="10763" spans="20:21" x14ac:dyDescent="0.2">
      <c r="T10763" s="11"/>
      <c r="U10763" s="11"/>
    </row>
    <row r="10764" spans="20:21" x14ac:dyDescent="0.2">
      <c r="T10764" s="11"/>
      <c r="U10764" s="11"/>
    </row>
    <row r="10765" spans="20:21" x14ac:dyDescent="0.2">
      <c r="T10765" s="11"/>
      <c r="U10765" s="11"/>
    </row>
    <row r="10766" spans="20:21" x14ac:dyDescent="0.2">
      <c r="T10766" s="11"/>
      <c r="U10766" s="11"/>
    </row>
    <row r="10767" spans="20:21" x14ac:dyDescent="0.2">
      <c r="T10767" s="11"/>
      <c r="U10767" s="11"/>
    </row>
    <row r="10768" spans="20:21" x14ac:dyDescent="0.2">
      <c r="T10768" s="11"/>
      <c r="U10768" s="11"/>
    </row>
    <row r="10769" spans="20:21" x14ac:dyDescent="0.2">
      <c r="T10769" s="11"/>
      <c r="U10769" s="11"/>
    </row>
    <row r="10770" spans="20:21" x14ac:dyDescent="0.2">
      <c r="T10770" s="11"/>
      <c r="U10770" s="11"/>
    </row>
    <row r="10771" spans="20:21" x14ac:dyDescent="0.2">
      <c r="T10771" s="11"/>
      <c r="U10771" s="11"/>
    </row>
    <row r="10772" spans="20:21" x14ac:dyDescent="0.2">
      <c r="T10772" s="11"/>
      <c r="U10772" s="11"/>
    </row>
    <row r="10773" spans="20:21" x14ac:dyDescent="0.2">
      <c r="T10773" s="11"/>
      <c r="U10773" s="11"/>
    </row>
    <row r="10774" spans="20:21" x14ac:dyDescent="0.2">
      <c r="T10774" s="11"/>
      <c r="U10774" s="11"/>
    </row>
    <row r="10775" spans="20:21" x14ac:dyDescent="0.2">
      <c r="T10775" s="11"/>
      <c r="U10775" s="11"/>
    </row>
    <row r="10776" spans="20:21" x14ac:dyDescent="0.2">
      <c r="T10776" s="11"/>
      <c r="U10776" s="11"/>
    </row>
    <row r="10777" spans="20:21" x14ac:dyDescent="0.2">
      <c r="T10777" s="11"/>
      <c r="U10777" s="11"/>
    </row>
    <row r="10778" spans="20:21" x14ac:dyDescent="0.2">
      <c r="T10778" s="11"/>
      <c r="U10778" s="11"/>
    </row>
    <row r="10779" spans="20:21" x14ac:dyDescent="0.2">
      <c r="T10779" s="11"/>
      <c r="U10779" s="11"/>
    </row>
    <row r="10780" spans="20:21" x14ac:dyDescent="0.2">
      <c r="T10780" s="11"/>
      <c r="U10780" s="11"/>
    </row>
    <row r="10781" spans="20:21" x14ac:dyDescent="0.2">
      <c r="T10781" s="11"/>
      <c r="U10781" s="11"/>
    </row>
    <row r="10782" spans="20:21" x14ac:dyDescent="0.2">
      <c r="T10782" s="11"/>
      <c r="U10782" s="11"/>
    </row>
    <row r="10783" spans="20:21" x14ac:dyDescent="0.2">
      <c r="T10783" s="11"/>
      <c r="U10783" s="11"/>
    </row>
    <row r="10784" spans="20:21" x14ac:dyDescent="0.2">
      <c r="T10784" s="11"/>
      <c r="U10784" s="11"/>
    </row>
    <row r="10785" spans="20:21" x14ac:dyDescent="0.2">
      <c r="T10785" s="11"/>
      <c r="U10785" s="11"/>
    </row>
    <row r="10786" spans="20:21" x14ac:dyDescent="0.2">
      <c r="T10786" s="11"/>
      <c r="U10786" s="11"/>
    </row>
    <row r="10787" spans="20:21" x14ac:dyDescent="0.2">
      <c r="T10787" s="11"/>
      <c r="U10787" s="11"/>
    </row>
    <row r="10788" spans="20:21" x14ac:dyDescent="0.2">
      <c r="T10788" s="11"/>
      <c r="U10788" s="11"/>
    </row>
    <row r="10789" spans="20:21" x14ac:dyDescent="0.2">
      <c r="T10789" s="11"/>
      <c r="U10789" s="11"/>
    </row>
    <row r="10790" spans="20:21" x14ac:dyDescent="0.2">
      <c r="T10790" s="11"/>
      <c r="U10790" s="11"/>
    </row>
    <row r="10791" spans="20:21" x14ac:dyDescent="0.2">
      <c r="T10791" s="11"/>
      <c r="U10791" s="11"/>
    </row>
    <row r="10792" spans="20:21" x14ac:dyDescent="0.2">
      <c r="T10792" s="11"/>
      <c r="U10792" s="11"/>
    </row>
    <row r="10793" spans="20:21" x14ac:dyDescent="0.2">
      <c r="T10793" s="11"/>
      <c r="U10793" s="11"/>
    </row>
    <row r="10794" spans="20:21" x14ac:dyDescent="0.2">
      <c r="T10794" s="11"/>
      <c r="U10794" s="11"/>
    </row>
    <row r="10795" spans="20:21" x14ac:dyDescent="0.2">
      <c r="T10795" s="11"/>
      <c r="U10795" s="11"/>
    </row>
    <row r="10796" spans="20:21" x14ac:dyDescent="0.2">
      <c r="T10796" s="11"/>
      <c r="U10796" s="11"/>
    </row>
    <row r="10797" spans="20:21" x14ac:dyDescent="0.2">
      <c r="T10797" s="11"/>
      <c r="U10797" s="11"/>
    </row>
    <row r="10798" spans="20:21" x14ac:dyDescent="0.2">
      <c r="T10798" s="11"/>
      <c r="U10798" s="11"/>
    </row>
    <row r="10799" spans="20:21" x14ac:dyDescent="0.2">
      <c r="T10799" s="11"/>
      <c r="U10799" s="11"/>
    </row>
    <row r="10800" spans="20:21" x14ac:dyDescent="0.2">
      <c r="T10800" s="11"/>
      <c r="U10800" s="11"/>
    </row>
    <row r="10801" spans="20:21" x14ac:dyDescent="0.2">
      <c r="T10801" s="11"/>
      <c r="U10801" s="11"/>
    </row>
    <row r="10802" spans="20:21" x14ac:dyDescent="0.2">
      <c r="T10802" s="11"/>
      <c r="U10802" s="11"/>
    </row>
    <row r="10803" spans="20:21" x14ac:dyDescent="0.2">
      <c r="T10803" s="11"/>
      <c r="U10803" s="11"/>
    </row>
    <row r="10804" spans="20:21" x14ac:dyDescent="0.2">
      <c r="T10804" s="11"/>
      <c r="U10804" s="11"/>
    </row>
    <row r="10805" spans="20:21" x14ac:dyDescent="0.2">
      <c r="T10805" s="11"/>
      <c r="U10805" s="11"/>
    </row>
    <row r="10806" spans="20:21" x14ac:dyDescent="0.2">
      <c r="T10806" s="11"/>
      <c r="U10806" s="11"/>
    </row>
    <row r="10807" spans="20:21" x14ac:dyDescent="0.2">
      <c r="T10807" s="11"/>
      <c r="U10807" s="11"/>
    </row>
    <row r="10808" spans="20:21" x14ac:dyDescent="0.2">
      <c r="T10808" s="11"/>
      <c r="U10808" s="11"/>
    </row>
    <row r="10809" spans="20:21" x14ac:dyDescent="0.2">
      <c r="T10809" s="11"/>
      <c r="U10809" s="11"/>
    </row>
    <row r="10810" spans="20:21" x14ac:dyDescent="0.2">
      <c r="T10810" s="11"/>
      <c r="U10810" s="11"/>
    </row>
    <row r="10811" spans="20:21" x14ac:dyDescent="0.2">
      <c r="T10811" s="11"/>
      <c r="U10811" s="11"/>
    </row>
    <row r="10812" spans="20:21" x14ac:dyDescent="0.2">
      <c r="T10812" s="11"/>
      <c r="U10812" s="11"/>
    </row>
    <row r="10813" spans="20:21" x14ac:dyDescent="0.2">
      <c r="T10813" s="11"/>
      <c r="U10813" s="11"/>
    </row>
    <row r="10814" spans="20:21" x14ac:dyDescent="0.2">
      <c r="T10814" s="11"/>
      <c r="U10814" s="11"/>
    </row>
    <row r="10815" spans="20:21" x14ac:dyDescent="0.2">
      <c r="T10815" s="11"/>
      <c r="U10815" s="11"/>
    </row>
    <row r="10816" spans="20:21" x14ac:dyDescent="0.2">
      <c r="T10816" s="11"/>
      <c r="U10816" s="11"/>
    </row>
    <row r="10817" spans="20:21" x14ac:dyDescent="0.2">
      <c r="T10817" s="11"/>
      <c r="U10817" s="11"/>
    </row>
    <row r="10818" spans="20:21" x14ac:dyDescent="0.2">
      <c r="T10818" s="11"/>
      <c r="U10818" s="11"/>
    </row>
    <row r="10819" spans="20:21" x14ac:dyDescent="0.2">
      <c r="T10819" s="11"/>
      <c r="U10819" s="11"/>
    </row>
    <row r="10820" spans="20:21" x14ac:dyDescent="0.2">
      <c r="T10820" s="11"/>
      <c r="U10820" s="11"/>
    </row>
    <row r="10821" spans="20:21" x14ac:dyDescent="0.2">
      <c r="T10821" s="11"/>
      <c r="U10821" s="11"/>
    </row>
    <row r="10822" spans="20:21" x14ac:dyDescent="0.2">
      <c r="T10822" s="11"/>
      <c r="U10822" s="11"/>
    </row>
    <row r="10823" spans="20:21" x14ac:dyDescent="0.2">
      <c r="T10823" s="11"/>
      <c r="U10823" s="11"/>
    </row>
    <row r="10824" spans="20:21" x14ac:dyDescent="0.2">
      <c r="T10824" s="11"/>
      <c r="U10824" s="11"/>
    </row>
    <row r="10825" spans="20:21" x14ac:dyDescent="0.2">
      <c r="T10825" s="11"/>
      <c r="U10825" s="11"/>
    </row>
    <row r="10826" spans="20:21" x14ac:dyDescent="0.2">
      <c r="T10826" s="11"/>
      <c r="U10826" s="11"/>
    </row>
    <row r="10827" spans="20:21" x14ac:dyDescent="0.2">
      <c r="T10827" s="11"/>
      <c r="U10827" s="11"/>
    </row>
    <row r="10828" spans="20:21" x14ac:dyDescent="0.2">
      <c r="T10828" s="11"/>
      <c r="U10828" s="11"/>
    </row>
    <row r="10829" spans="20:21" x14ac:dyDescent="0.2">
      <c r="T10829" s="11"/>
      <c r="U10829" s="11"/>
    </row>
    <row r="10830" spans="20:21" x14ac:dyDescent="0.2">
      <c r="T10830" s="11"/>
      <c r="U10830" s="11"/>
    </row>
    <row r="10831" spans="20:21" x14ac:dyDescent="0.2">
      <c r="T10831" s="11"/>
      <c r="U10831" s="11"/>
    </row>
    <row r="10832" spans="20:21" x14ac:dyDescent="0.2">
      <c r="T10832" s="11"/>
      <c r="U10832" s="11"/>
    </row>
    <row r="10833" spans="20:21" x14ac:dyDescent="0.2">
      <c r="T10833" s="11"/>
      <c r="U10833" s="11"/>
    </row>
    <row r="10834" spans="20:21" x14ac:dyDescent="0.2">
      <c r="T10834" s="11"/>
      <c r="U10834" s="11"/>
    </row>
    <row r="10835" spans="20:21" x14ac:dyDescent="0.2">
      <c r="T10835" s="11"/>
      <c r="U10835" s="11"/>
    </row>
    <row r="10836" spans="20:21" x14ac:dyDescent="0.2">
      <c r="T10836" s="11"/>
      <c r="U10836" s="11"/>
    </row>
    <row r="10837" spans="20:21" x14ac:dyDescent="0.2">
      <c r="T10837" s="11"/>
      <c r="U10837" s="11"/>
    </row>
    <row r="10838" spans="20:21" x14ac:dyDescent="0.2">
      <c r="T10838" s="11"/>
      <c r="U10838" s="11"/>
    </row>
    <row r="10839" spans="20:21" x14ac:dyDescent="0.2">
      <c r="T10839" s="11"/>
      <c r="U10839" s="11"/>
    </row>
    <row r="10840" spans="20:21" x14ac:dyDescent="0.2">
      <c r="T10840" s="11"/>
      <c r="U10840" s="11"/>
    </row>
    <row r="10841" spans="20:21" x14ac:dyDescent="0.2">
      <c r="T10841" s="11"/>
      <c r="U10841" s="11"/>
    </row>
    <row r="10842" spans="20:21" x14ac:dyDescent="0.2">
      <c r="T10842" s="11"/>
      <c r="U10842" s="11"/>
    </row>
    <row r="10843" spans="20:21" x14ac:dyDescent="0.2">
      <c r="T10843" s="11"/>
      <c r="U10843" s="11"/>
    </row>
    <row r="10844" spans="20:21" x14ac:dyDescent="0.2">
      <c r="T10844" s="11"/>
      <c r="U10844" s="11"/>
    </row>
    <row r="10845" spans="20:21" x14ac:dyDescent="0.2">
      <c r="T10845" s="11"/>
      <c r="U10845" s="11"/>
    </row>
    <row r="10846" spans="20:21" x14ac:dyDescent="0.2">
      <c r="T10846" s="11"/>
      <c r="U10846" s="11"/>
    </row>
    <row r="10847" spans="20:21" x14ac:dyDescent="0.2">
      <c r="T10847" s="11"/>
      <c r="U10847" s="11"/>
    </row>
    <row r="10848" spans="20:21" x14ac:dyDescent="0.2">
      <c r="T10848" s="11"/>
      <c r="U10848" s="11"/>
    </row>
    <row r="10849" spans="20:21" x14ac:dyDescent="0.2">
      <c r="T10849" s="11"/>
      <c r="U10849" s="11"/>
    </row>
    <row r="10850" spans="20:21" x14ac:dyDescent="0.2">
      <c r="T10850" s="11"/>
      <c r="U10850" s="11"/>
    </row>
    <row r="10851" spans="20:21" x14ac:dyDescent="0.2">
      <c r="T10851" s="11"/>
      <c r="U10851" s="11"/>
    </row>
    <row r="10852" spans="20:21" x14ac:dyDescent="0.2">
      <c r="T10852" s="11"/>
      <c r="U10852" s="11"/>
    </row>
    <row r="10853" spans="20:21" x14ac:dyDescent="0.2">
      <c r="T10853" s="11"/>
      <c r="U10853" s="11"/>
    </row>
    <row r="10854" spans="20:21" x14ac:dyDescent="0.2">
      <c r="T10854" s="11"/>
      <c r="U10854" s="11"/>
    </row>
    <row r="10855" spans="20:21" x14ac:dyDescent="0.2">
      <c r="T10855" s="11"/>
      <c r="U10855" s="11"/>
    </row>
    <row r="10856" spans="20:21" x14ac:dyDescent="0.2">
      <c r="T10856" s="11"/>
      <c r="U10856" s="11"/>
    </row>
    <row r="10857" spans="20:21" x14ac:dyDescent="0.2">
      <c r="T10857" s="11"/>
      <c r="U10857" s="11"/>
    </row>
    <row r="10858" spans="20:21" x14ac:dyDescent="0.2">
      <c r="T10858" s="11"/>
      <c r="U10858" s="11"/>
    </row>
    <row r="10859" spans="20:21" x14ac:dyDescent="0.2">
      <c r="T10859" s="11"/>
      <c r="U10859" s="11"/>
    </row>
    <row r="10860" spans="20:21" x14ac:dyDescent="0.2">
      <c r="T10860" s="11"/>
      <c r="U10860" s="11"/>
    </row>
    <row r="10861" spans="20:21" x14ac:dyDescent="0.2">
      <c r="T10861" s="11"/>
      <c r="U10861" s="11"/>
    </row>
    <row r="10862" spans="20:21" x14ac:dyDescent="0.2">
      <c r="T10862" s="11"/>
      <c r="U10862" s="11"/>
    </row>
    <row r="10863" spans="20:21" x14ac:dyDescent="0.2">
      <c r="T10863" s="11"/>
      <c r="U10863" s="11"/>
    </row>
    <row r="10864" spans="20:21" x14ac:dyDescent="0.2">
      <c r="T10864" s="11"/>
      <c r="U10864" s="11"/>
    </row>
    <row r="10865" spans="20:21" x14ac:dyDescent="0.2">
      <c r="T10865" s="11"/>
      <c r="U10865" s="11"/>
    </row>
    <row r="10866" spans="20:21" x14ac:dyDescent="0.2">
      <c r="T10866" s="11"/>
      <c r="U10866" s="11"/>
    </row>
    <row r="10867" spans="20:21" x14ac:dyDescent="0.2">
      <c r="T10867" s="11"/>
      <c r="U10867" s="11"/>
    </row>
    <row r="10868" spans="20:21" x14ac:dyDescent="0.2">
      <c r="T10868" s="11"/>
      <c r="U10868" s="11"/>
    </row>
    <row r="10869" spans="20:21" x14ac:dyDescent="0.2">
      <c r="T10869" s="11"/>
      <c r="U10869" s="11"/>
    </row>
    <row r="10870" spans="20:21" x14ac:dyDescent="0.2">
      <c r="T10870" s="11"/>
      <c r="U10870" s="11"/>
    </row>
    <row r="10871" spans="20:21" x14ac:dyDescent="0.2">
      <c r="T10871" s="11"/>
      <c r="U10871" s="11"/>
    </row>
    <row r="10872" spans="20:21" x14ac:dyDescent="0.2">
      <c r="T10872" s="11"/>
      <c r="U10872" s="11"/>
    </row>
    <row r="10873" spans="20:21" x14ac:dyDescent="0.2">
      <c r="T10873" s="11"/>
      <c r="U10873" s="11"/>
    </row>
    <row r="10874" spans="20:21" x14ac:dyDescent="0.2">
      <c r="T10874" s="11"/>
      <c r="U10874" s="11"/>
    </row>
    <row r="10875" spans="20:21" x14ac:dyDescent="0.2">
      <c r="T10875" s="11"/>
      <c r="U10875" s="11"/>
    </row>
    <row r="10876" spans="20:21" x14ac:dyDescent="0.2">
      <c r="T10876" s="11"/>
      <c r="U10876" s="11"/>
    </row>
    <row r="10877" spans="20:21" x14ac:dyDescent="0.2">
      <c r="T10877" s="11"/>
      <c r="U10877" s="11"/>
    </row>
    <row r="10878" spans="20:21" x14ac:dyDescent="0.2">
      <c r="T10878" s="11"/>
      <c r="U10878" s="11"/>
    </row>
    <row r="10879" spans="20:21" x14ac:dyDescent="0.2">
      <c r="T10879" s="11"/>
      <c r="U10879" s="11"/>
    </row>
    <row r="10880" spans="20:21" x14ac:dyDescent="0.2">
      <c r="T10880" s="11"/>
      <c r="U10880" s="11"/>
    </row>
    <row r="10881" spans="20:21" x14ac:dyDescent="0.2">
      <c r="T10881" s="11"/>
      <c r="U10881" s="11"/>
    </row>
    <row r="10882" spans="20:21" x14ac:dyDescent="0.2">
      <c r="T10882" s="11"/>
      <c r="U10882" s="11"/>
    </row>
    <row r="10883" spans="20:21" x14ac:dyDescent="0.2">
      <c r="T10883" s="11"/>
      <c r="U10883" s="11"/>
    </row>
    <row r="10884" spans="20:21" x14ac:dyDescent="0.2">
      <c r="T10884" s="11"/>
      <c r="U10884" s="11"/>
    </row>
    <row r="10885" spans="20:21" x14ac:dyDescent="0.2">
      <c r="T10885" s="11"/>
      <c r="U10885" s="11"/>
    </row>
    <row r="10886" spans="20:21" x14ac:dyDescent="0.2">
      <c r="T10886" s="11"/>
      <c r="U10886" s="11"/>
    </row>
    <row r="10887" spans="20:21" x14ac:dyDescent="0.2">
      <c r="T10887" s="11"/>
      <c r="U10887" s="11"/>
    </row>
    <row r="10888" spans="20:21" x14ac:dyDescent="0.2">
      <c r="T10888" s="11"/>
      <c r="U10888" s="11"/>
    </row>
    <row r="10889" spans="20:21" x14ac:dyDescent="0.2">
      <c r="T10889" s="11"/>
      <c r="U10889" s="11"/>
    </row>
    <row r="10890" spans="20:21" x14ac:dyDescent="0.2">
      <c r="T10890" s="11"/>
      <c r="U10890" s="11"/>
    </row>
    <row r="10891" spans="20:21" x14ac:dyDescent="0.2">
      <c r="T10891" s="11"/>
      <c r="U10891" s="11"/>
    </row>
    <row r="10892" spans="20:21" x14ac:dyDescent="0.2">
      <c r="T10892" s="11"/>
      <c r="U10892" s="11"/>
    </row>
    <row r="10893" spans="20:21" x14ac:dyDescent="0.2">
      <c r="T10893" s="11"/>
      <c r="U10893" s="11"/>
    </row>
    <row r="10894" spans="20:21" x14ac:dyDescent="0.2">
      <c r="T10894" s="11"/>
      <c r="U10894" s="11"/>
    </row>
    <row r="10895" spans="20:21" x14ac:dyDescent="0.2">
      <c r="T10895" s="11"/>
      <c r="U10895" s="11"/>
    </row>
    <row r="10896" spans="20:21" x14ac:dyDescent="0.2">
      <c r="T10896" s="11"/>
      <c r="U10896" s="11"/>
    </row>
    <row r="10897" spans="20:21" x14ac:dyDescent="0.2">
      <c r="T10897" s="11"/>
      <c r="U10897" s="11"/>
    </row>
    <row r="10898" spans="20:21" x14ac:dyDescent="0.2">
      <c r="T10898" s="11"/>
      <c r="U10898" s="11"/>
    </row>
    <row r="10899" spans="20:21" x14ac:dyDescent="0.2">
      <c r="T10899" s="11"/>
      <c r="U10899" s="11"/>
    </row>
    <row r="10900" spans="20:21" x14ac:dyDescent="0.2">
      <c r="T10900" s="11"/>
      <c r="U10900" s="11"/>
    </row>
    <row r="10901" spans="20:21" x14ac:dyDescent="0.2">
      <c r="T10901" s="11"/>
      <c r="U10901" s="11"/>
    </row>
    <row r="10902" spans="20:21" x14ac:dyDescent="0.2">
      <c r="T10902" s="11"/>
      <c r="U10902" s="11"/>
    </row>
    <row r="10903" spans="20:21" x14ac:dyDescent="0.2">
      <c r="T10903" s="11"/>
      <c r="U10903" s="11"/>
    </row>
    <row r="10904" spans="20:21" x14ac:dyDescent="0.2">
      <c r="T10904" s="11"/>
      <c r="U10904" s="11"/>
    </row>
    <row r="10905" spans="20:21" x14ac:dyDescent="0.2">
      <c r="T10905" s="11"/>
      <c r="U10905" s="11"/>
    </row>
    <row r="10906" spans="20:21" x14ac:dyDescent="0.2">
      <c r="T10906" s="11"/>
      <c r="U10906" s="11"/>
    </row>
    <row r="10907" spans="20:21" x14ac:dyDescent="0.2">
      <c r="T10907" s="11"/>
      <c r="U10907" s="11"/>
    </row>
    <row r="10908" spans="20:21" x14ac:dyDescent="0.2">
      <c r="T10908" s="11"/>
      <c r="U10908" s="11"/>
    </row>
    <row r="10909" spans="20:21" x14ac:dyDescent="0.2">
      <c r="T10909" s="11"/>
      <c r="U10909" s="11"/>
    </row>
    <row r="10910" spans="20:21" x14ac:dyDescent="0.2">
      <c r="T10910" s="11"/>
      <c r="U10910" s="11"/>
    </row>
    <row r="10911" spans="20:21" x14ac:dyDescent="0.2">
      <c r="T10911" s="11"/>
      <c r="U10911" s="11"/>
    </row>
    <row r="10912" spans="20:21" x14ac:dyDescent="0.2">
      <c r="T10912" s="11"/>
      <c r="U10912" s="11"/>
    </row>
    <row r="10913" spans="20:21" x14ac:dyDescent="0.2">
      <c r="T10913" s="11"/>
      <c r="U10913" s="11"/>
    </row>
    <row r="10914" spans="20:21" x14ac:dyDescent="0.2">
      <c r="T10914" s="11"/>
      <c r="U10914" s="11"/>
    </row>
    <row r="10915" spans="20:21" x14ac:dyDescent="0.2">
      <c r="T10915" s="11"/>
      <c r="U10915" s="11"/>
    </row>
    <row r="10916" spans="20:21" x14ac:dyDescent="0.2">
      <c r="T10916" s="11"/>
      <c r="U10916" s="11"/>
    </row>
    <row r="10917" spans="20:21" x14ac:dyDescent="0.2">
      <c r="T10917" s="11"/>
      <c r="U10917" s="11"/>
    </row>
    <row r="10918" spans="20:21" x14ac:dyDescent="0.2">
      <c r="T10918" s="11"/>
      <c r="U10918" s="11"/>
    </row>
    <row r="10919" spans="20:21" x14ac:dyDescent="0.2">
      <c r="T10919" s="11"/>
      <c r="U10919" s="11"/>
    </row>
    <row r="10920" spans="20:21" x14ac:dyDescent="0.2">
      <c r="T10920" s="11"/>
      <c r="U10920" s="11"/>
    </row>
    <row r="10921" spans="20:21" x14ac:dyDescent="0.2">
      <c r="T10921" s="11"/>
      <c r="U10921" s="11"/>
    </row>
    <row r="10922" spans="20:21" x14ac:dyDescent="0.2">
      <c r="T10922" s="11"/>
      <c r="U10922" s="11"/>
    </row>
    <row r="10923" spans="20:21" x14ac:dyDescent="0.2">
      <c r="T10923" s="11"/>
      <c r="U10923" s="11"/>
    </row>
    <row r="10924" spans="20:21" x14ac:dyDescent="0.2">
      <c r="T10924" s="11"/>
      <c r="U10924" s="11"/>
    </row>
    <row r="10925" spans="20:21" x14ac:dyDescent="0.2">
      <c r="T10925" s="11"/>
      <c r="U10925" s="11"/>
    </row>
    <row r="10926" spans="20:21" x14ac:dyDescent="0.2">
      <c r="T10926" s="11"/>
      <c r="U10926" s="11"/>
    </row>
    <row r="10927" spans="20:21" x14ac:dyDescent="0.2">
      <c r="T10927" s="11"/>
      <c r="U10927" s="11"/>
    </row>
    <row r="10928" spans="20:21" x14ac:dyDescent="0.2">
      <c r="T10928" s="11"/>
      <c r="U10928" s="11"/>
    </row>
    <row r="10929" spans="20:21" x14ac:dyDescent="0.2">
      <c r="T10929" s="11"/>
      <c r="U10929" s="11"/>
    </row>
    <row r="10930" spans="20:21" x14ac:dyDescent="0.2">
      <c r="T10930" s="11"/>
      <c r="U10930" s="11"/>
    </row>
    <row r="10931" spans="20:21" x14ac:dyDescent="0.2">
      <c r="T10931" s="11"/>
      <c r="U10931" s="11"/>
    </row>
    <row r="10932" spans="20:21" x14ac:dyDescent="0.2">
      <c r="T10932" s="11"/>
      <c r="U10932" s="11"/>
    </row>
    <row r="10933" spans="20:21" x14ac:dyDescent="0.2">
      <c r="T10933" s="11"/>
      <c r="U10933" s="11"/>
    </row>
    <row r="10934" spans="20:21" x14ac:dyDescent="0.2">
      <c r="T10934" s="11"/>
      <c r="U10934" s="11"/>
    </row>
    <row r="10935" spans="20:21" x14ac:dyDescent="0.2">
      <c r="T10935" s="11"/>
      <c r="U10935" s="11"/>
    </row>
    <row r="10936" spans="20:21" x14ac:dyDescent="0.2">
      <c r="T10936" s="11"/>
      <c r="U10936" s="11"/>
    </row>
    <row r="10937" spans="20:21" x14ac:dyDescent="0.2">
      <c r="T10937" s="11"/>
      <c r="U10937" s="11"/>
    </row>
    <row r="10938" spans="20:21" x14ac:dyDescent="0.2">
      <c r="T10938" s="11"/>
      <c r="U10938" s="11"/>
    </row>
    <row r="10939" spans="20:21" x14ac:dyDescent="0.2">
      <c r="T10939" s="11"/>
      <c r="U10939" s="11"/>
    </row>
    <row r="10940" spans="20:21" x14ac:dyDescent="0.2">
      <c r="T10940" s="11"/>
      <c r="U10940" s="11"/>
    </row>
    <row r="10941" spans="20:21" x14ac:dyDescent="0.2">
      <c r="T10941" s="11"/>
      <c r="U10941" s="11"/>
    </row>
    <row r="10942" spans="20:21" x14ac:dyDescent="0.2">
      <c r="T10942" s="11"/>
      <c r="U10942" s="11"/>
    </row>
    <row r="10943" spans="20:21" x14ac:dyDescent="0.2">
      <c r="T10943" s="11"/>
      <c r="U10943" s="11"/>
    </row>
    <row r="10944" spans="20:21" x14ac:dyDescent="0.2">
      <c r="T10944" s="11"/>
      <c r="U10944" s="11"/>
    </row>
    <row r="10945" spans="20:21" x14ac:dyDescent="0.2">
      <c r="T10945" s="11"/>
      <c r="U10945" s="11"/>
    </row>
    <row r="10946" spans="20:21" x14ac:dyDescent="0.2">
      <c r="T10946" s="11"/>
      <c r="U10946" s="11"/>
    </row>
    <row r="10947" spans="20:21" x14ac:dyDescent="0.2">
      <c r="T10947" s="11"/>
      <c r="U10947" s="11"/>
    </row>
    <row r="10948" spans="20:21" x14ac:dyDescent="0.2">
      <c r="T10948" s="11"/>
      <c r="U10948" s="11"/>
    </row>
    <row r="10949" spans="20:21" x14ac:dyDescent="0.2">
      <c r="T10949" s="11"/>
      <c r="U10949" s="11"/>
    </row>
    <row r="10950" spans="20:21" x14ac:dyDescent="0.2">
      <c r="T10950" s="11"/>
      <c r="U10950" s="11"/>
    </row>
    <row r="10951" spans="20:21" x14ac:dyDescent="0.2">
      <c r="T10951" s="11"/>
      <c r="U10951" s="11"/>
    </row>
    <row r="10952" spans="20:21" x14ac:dyDescent="0.2">
      <c r="T10952" s="11"/>
      <c r="U10952" s="11"/>
    </row>
    <row r="10953" spans="20:21" x14ac:dyDescent="0.2">
      <c r="T10953" s="11"/>
      <c r="U10953" s="11"/>
    </row>
    <row r="10954" spans="20:21" x14ac:dyDescent="0.2">
      <c r="T10954" s="11"/>
      <c r="U10954" s="11"/>
    </row>
    <row r="10955" spans="20:21" x14ac:dyDescent="0.2">
      <c r="T10955" s="11"/>
      <c r="U10955" s="11"/>
    </row>
    <row r="10956" spans="20:21" x14ac:dyDescent="0.2">
      <c r="T10956" s="11"/>
      <c r="U10956" s="11"/>
    </row>
    <row r="10957" spans="20:21" x14ac:dyDescent="0.2">
      <c r="T10957" s="11"/>
      <c r="U10957" s="11"/>
    </row>
    <row r="10958" spans="20:21" x14ac:dyDescent="0.2">
      <c r="T10958" s="11"/>
      <c r="U10958" s="11"/>
    </row>
    <row r="10959" spans="20:21" x14ac:dyDescent="0.2">
      <c r="T10959" s="11"/>
      <c r="U10959" s="11"/>
    </row>
    <row r="10960" spans="20:21" x14ac:dyDescent="0.2">
      <c r="T10960" s="11"/>
      <c r="U10960" s="11"/>
    </row>
    <row r="10961" spans="20:21" x14ac:dyDescent="0.2">
      <c r="T10961" s="11"/>
      <c r="U10961" s="11"/>
    </row>
    <row r="10962" spans="20:21" x14ac:dyDescent="0.2">
      <c r="T10962" s="11"/>
      <c r="U10962" s="11"/>
    </row>
    <row r="10963" spans="20:21" x14ac:dyDescent="0.2">
      <c r="T10963" s="11"/>
      <c r="U10963" s="11"/>
    </row>
    <row r="10964" spans="20:21" x14ac:dyDescent="0.2">
      <c r="T10964" s="11"/>
      <c r="U10964" s="11"/>
    </row>
    <row r="10965" spans="20:21" x14ac:dyDescent="0.2">
      <c r="T10965" s="11"/>
      <c r="U10965" s="11"/>
    </row>
    <row r="10966" spans="20:21" x14ac:dyDescent="0.2">
      <c r="T10966" s="11"/>
      <c r="U10966" s="11"/>
    </row>
    <row r="10967" spans="20:21" x14ac:dyDescent="0.2">
      <c r="T10967" s="11"/>
      <c r="U10967" s="11"/>
    </row>
    <row r="10968" spans="20:21" x14ac:dyDescent="0.2">
      <c r="T10968" s="11"/>
      <c r="U10968" s="11"/>
    </row>
    <row r="10969" spans="20:21" x14ac:dyDescent="0.2">
      <c r="T10969" s="11"/>
      <c r="U10969" s="11"/>
    </row>
    <row r="10970" spans="20:21" x14ac:dyDescent="0.2">
      <c r="T10970" s="11"/>
      <c r="U10970" s="11"/>
    </row>
    <row r="10971" spans="20:21" x14ac:dyDescent="0.2">
      <c r="T10971" s="11"/>
      <c r="U10971" s="11"/>
    </row>
    <row r="10972" spans="20:21" x14ac:dyDescent="0.2">
      <c r="T10972" s="11"/>
      <c r="U10972" s="11"/>
    </row>
    <row r="10973" spans="20:21" x14ac:dyDescent="0.2">
      <c r="T10973" s="11"/>
      <c r="U10973" s="11"/>
    </row>
    <row r="10974" spans="20:21" x14ac:dyDescent="0.2">
      <c r="T10974" s="11"/>
      <c r="U10974" s="11"/>
    </row>
    <row r="10975" spans="20:21" x14ac:dyDescent="0.2">
      <c r="T10975" s="11"/>
      <c r="U10975" s="11"/>
    </row>
    <row r="10976" spans="20:21" x14ac:dyDescent="0.2">
      <c r="T10976" s="11"/>
      <c r="U10976" s="11"/>
    </row>
    <row r="10977" spans="20:21" x14ac:dyDescent="0.2">
      <c r="T10977" s="11"/>
      <c r="U10977" s="11"/>
    </row>
    <row r="10978" spans="20:21" x14ac:dyDescent="0.2">
      <c r="T10978" s="11"/>
      <c r="U10978" s="11"/>
    </row>
    <row r="10979" spans="20:21" x14ac:dyDescent="0.2">
      <c r="T10979" s="11"/>
      <c r="U10979" s="11"/>
    </row>
    <row r="10980" spans="20:21" x14ac:dyDescent="0.2">
      <c r="T10980" s="11"/>
      <c r="U10980" s="11"/>
    </row>
    <row r="10981" spans="20:21" x14ac:dyDescent="0.2">
      <c r="T10981" s="11"/>
      <c r="U10981" s="11"/>
    </row>
    <row r="10982" spans="20:21" x14ac:dyDescent="0.2">
      <c r="T10982" s="11"/>
      <c r="U10982" s="11"/>
    </row>
    <row r="10983" spans="20:21" x14ac:dyDescent="0.2">
      <c r="T10983" s="11"/>
      <c r="U10983" s="11"/>
    </row>
    <row r="10984" spans="20:21" x14ac:dyDescent="0.2">
      <c r="T10984" s="11"/>
      <c r="U10984" s="11"/>
    </row>
    <row r="10985" spans="20:21" x14ac:dyDescent="0.2">
      <c r="T10985" s="11"/>
      <c r="U10985" s="11"/>
    </row>
    <row r="10986" spans="20:21" x14ac:dyDescent="0.2">
      <c r="T10986" s="11"/>
      <c r="U10986" s="11"/>
    </row>
    <row r="10987" spans="20:21" x14ac:dyDescent="0.2">
      <c r="T10987" s="11"/>
      <c r="U10987" s="11"/>
    </row>
    <row r="10988" spans="20:21" x14ac:dyDescent="0.2">
      <c r="T10988" s="11"/>
      <c r="U10988" s="11"/>
    </row>
    <row r="10989" spans="20:21" x14ac:dyDescent="0.2">
      <c r="T10989" s="11"/>
      <c r="U10989" s="11"/>
    </row>
    <row r="10990" spans="20:21" x14ac:dyDescent="0.2">
      <c r="T10990" s="11"/>
      <c r="U10990" s="11"/>
    </row>
    <row r="10991" spans="20:21" x14ac:dyDescent="0.2">
      <c r="T10991" s="11"/>
      <c r="U10991" s="11"/>
    </row>
    <row r="10992" spans="20:21" x14ac:dyDescent="0.2">
      <c r="T10992" s="11"/>
      <c r="U10992" s="11"/>
    </row>
    <row r="10993" spans="20:21" x14ac:dyDescent="0.2">
      <c r="T10993" s="11"/>
      <c r="U10993" s="11"/>
    </row>
    <row r="10994" spans="20:21" x14ac:dyDescent="0.2">
      <c r="T10994" s="11"/>
      <c r="U10994" s="11"/>
    </row>
    <row r="10995" spans="20:21" x14ac:dyDescent="0.2">
      <c r="T10995" s="11"/>
      <c r="U10995" s="11"/>
    </row>
    <row r="10996" spans="20:21" x14ac:dyDescent="0.2">
      <c r="T10996" s="11"/>
      <c r="U10996" s="11"/>
    </row>
    <row r="10997" spans="20:21" x14ac:dyDescent="0.2">
      <c r="T10997" s="11"/>
      <c r="U10997" s="11"/>
    </row>
    <row r="10998" spans="20:21" x14ac:dyDescent="0.2">
      <c r="T10998" s="11"/>
      <c r="U10998" s="11"/>
    </row>
    <row r="10999" spans="20:21" x14ac:dyDescent="0.2">
      <c r="T10999" s="11"/>
      <c r="U10999" s="11"/>
    </row>
    <row r="11000" spans="20:21" x14ac:dyDescent="0.2">
      <c r="T11000" s="11"/>
      <c r="U11000" s="11"/>
    </row>
    <row r="11001" spans="20:21" x14ac:dyDescent="0.2">
      <c r="T11001" s="11"/>
      <c r="U11001" s="11"/>
    </row>
    <row r="11002" spans="20:21" x14ac:dyDescent="0.2">
      <c r="T11002" s="11"/>
      <c r="U11002" s="11"/>
    </row>
    <row r="11003" spans="20:21" x14ac:dyDescent="0.2">
      <c r="T11003" s="11"/>
      <c r="U11003" s="11"/>
    </row>
    <row r="11004" spans="20:21" x14ac:dyDescent="0.2">
      <c r="T11004" s="11"/>
      <c r="U11004" s="11"/>
    </row>
    <row r="11005" spans="20:21" x14ac:dyDescent="0.2">
      <c r="T11005" s="11"/>
      <c r="U11005" s="11"/>
    </row>
    <row r="11006" spans="20:21" x14ac:dyDescent="0.2">
      <c r="T11006" s="11"/>
      <c r="U11006" s="11"/>
    </row>
    <row r="11007" spans="20:21" x14ac:dyDescent="0.2">
      <c r="T11007" s="11"/>
      <c r="U11007" s="11"/>
    </row>
    <row r="11008" spans="20:21" x14ac:dyDescent="0.2">
      <c r="T11008" s="11"/>
      <c r="U11008" s="11"/>
    </row>
    <row r="11009" spans="20:21" x14ac:dyDescent="0.2">
      <c r="T11009" s="11"/>
      <c r="U11009" s="11"/>
    </row>
    <row r="11010" spans="20:21" x14ac:dyDescent="0.2">
      <c r="T11010" s="11"/>
      <c r="U11010" s="11"/>
    </row>
    <row r="11011" spans="20:21" x14ac:dyDescent="0.2">
      <c r="T11011" s="11"/>
      <c r="U11011" s="11"/>
    </row>
    <row r="11012" spans="20:21" x14ac:dyDescent="0.2">
      <c r="T11012" s="11"/>
      <c r="U11012" s="11"/>
    </row>
    <row r="11013" spans="20:21" x14ac:dyDescent="0.2">
      <c r="T11013" s="11"/>
      <c r="U11013" s="11"/>
    </row>
    <row r="11014" spans="20:21" x14ac:dyDescent="0.2">
      <c r="T11014" s="11"/>
      <c r="U11014" s="11"/>
    </row>
    <row r="11015" spans="20:21" x14ac:dyDescent="0.2">
      <c r="T11015" s="11"/>
      <c r="U11015" s="11"/>
    </row>
    <row r="11016" spans="20:21" x14ac:dyDescent="0.2">
      <c r="T11016" s="11"/>
      <c r="U11016" s="11"/>
    </row>
    <row r="11017" spans="20:21" x14ac:dyDescent="0.2">
      <c r="T11017" s="11"/>
      <c r="U11017" s="11"/>
    </row>
    <row r="11018" spans="20:21" x14ac:dyDescent="0.2">
      <c r="T11018" s="11"/>
      <c r="U11018" s="11"/>
    </row>
    <row r="11019" spans="20:21" x14ac:dyDescent="0.2">
      <c r="T11019" s="11"/>
      <c r="U11019" s="11"/>
    </row>
    <row r="11020" spans="20:21" x14ac:dyDescent="0.2">
      <c r="T11020" s="11"/>
      <c r="U11020" s="11"/>
    </row>
    <row r="11021" spans="20:21" x14ac:dyDescent="0.2">
      <c r="T11021" s="11"/>
      <c r="U11021" s="11"/>
    </row>
    <row r="11022" spans="20:21" x14ac:dyDescent="0.2">
      <c r="T11022" s="11"/>
      <c r="U11022" s="11"/>
    </row>
    <row r="11023" spans="20:21" x14ac:dyDescent="0.2">
      <c r="T11023" s="11"/>
      <c r="U11023" s="11"/>
    </row>
    <row r="11024" spans="20:21" x14ac:dyDescent="0.2">
      <c r="T11024" s="11"/>
      <c r="U11024" s="11"/>
    </row>
    <row r="11025" spans="20:21" x14ac:dyDescent="0.2">
      <c r="T11025" s="11"/>
      <c r="U11025" s="11"/>
    </row>
    <row r="11026" spans="20:21" x14ac:dyDescent="0.2">
      <c r="T11026" s="11"/>
      <c r="U11026" s="11"/>
    </row>
    <row r="11027" spans="20:21" x14ac:dyDescent="0.2">
      <c r="T11027" s="11"/>
      <c r="U11027" s="11"/>
    </row>
    <row r="11028" spans="20:21" x14ac:dyDescent="0.2">
      <c r="T11028" s="11"/>
      <c r="U11028" s="11"/>
    </row>
    <row r="11029" spans="20:21" x14ac:dyDescent="0.2">
      <c r="T11029" s="11"/>
      <c r="U11029" s="11"/>
    </row>
    <row r="11030" spans="20:21" x14ac:dyDescent="0.2">
      <c r="T11030" s="11"/>
      <c r="U11030" s="11"/>
    </row>
    <row r="11031" spans="20:21" x14ac:dyDescent="0.2">
      <c r="T11031" s="11"/>
      <c r="U11031" s="11"/>
    </row>
    <row r="11032" spans="20:21" x14ac:dyDescent="0.2">
      <c r="T11032" s="11"/>
      <c r="U11032" s="11"/>
    </row>
    <row r="11033" spans="20:21" x14ac:dyDescent="0.2">
      <c r="T11033" s="11"/>
      <c r="U11033" s="11"/>
    </row>
    <row r="11034" spans="20:21" x14ac:dyDescent="0.2">
      <c r="T11034" s="11"/>
      <c r="U11034" s="11"/>
    </row>
    <row r="11035" spans="20:21" x14ac:dyDescent="0.2">
      <c r="T11035" s="11"/>
      <c r="U11035" s="11"/>
    </row>
    <row r="11036" spans="20:21" x14ac:dyDescent="0.2">
      <c r="T11036" s="11"/>
      <c r="U11036" s="11"/>
    </row>
    <row r="11037" spans="20:21" x14ac:dyDescent="0.2">
      <c r="T11037" s="11"/>
      <c r="U11037" s="11"/>
    </row>
    <row r="11038" spans="20:21" x14ac:dyDescent="0.2">
      <c r="T11038" s="11"/>
      <c r="U11038" s="11"/>
    </row>
    <row r="11039" spans="20:21" x14ac:dyDescent="0.2">
      <c r="T11039" s="11"/>
      <c r="U11039" s="11"/>
    </row>
    <row r="11040" spans="20:21" x14ac:dyDescent="0.2">
      <c r="T11040" s="11"/>
      <c r="U11040" s="11"/>
    </row>
    <row r="11041" spans="20:21" x14ac:dyDescent="0.2">
      <c r="T11041" s="11"/>
      <c r="U11041" s="11"/>
    </row>
    <row r="11042" spans="20:21" x14ac:dyDescent="0.2">
      <c r="T11042" s="11"/>
      <c r="U11042" s="11"/>
    </row>
    <row r="11043" spans="20:21" x14ac:dyDescent="0.2">
      <c r="T11043" s="11"/>
      <c r="U11043" s="11"/>
    </row>
    <row r="11044" spans="20:21" x14ac:dyDescent="0.2">
      <c r="T11044" s="11"/>
      <c r="U11044" s="11"/>
    </row>
    <row r="11045" spans="20:21" x14ac:dyDescent="0.2">
      <c r="T11045" s="11"/>
      <c r="U11045" s="11"/>
    </row>
    <row r="11046" spans="20:21" x14ac:dyDescent="0.2">
      <c r="T11046" s="11"/>
      <c r="U11046" s="11"/>
    </row>
    <row r="11047" spans="20:21" x14ac:dyDescent="0.2">
      <c r="T11047" s="11"/>
      <c r="U11047" s="11"/>
    </row>
    <row r="11048" spans="20:21" x14ac:dyDescent="0.2">
      <c r="T11048" s="11"/>
      <c r="U11048" s="11"/>
    </row>
    <row r="11049" spans="20:21" x14ac:dyDescent="0.2">
      <c r="T11049" s="11"/>
      <c r="U11049" s="11"/>
    </row>
    <row r="11050" spans="20:21" x14ac:dyDescent="0.2">
      <c r="T11050" s="11"/>
      <c r="U11050" s="11"/>
    </row>
    <row r="11051" spans="20:21" x14ac:dyDescent="0.2">
      <c r="T11051" s="11"/>
      <c r="U11051" s="11"/>
    </row>
    <row r="11052" spans="20:21" x14ac:dyDescent="0.2">
      <c r="T11052" s="11"/>
      <c r="U11052" s="11"/>
    </row>
    <row r="11053" spans="20:21" x14ac:dyDescent="0.2">
      <c r="T11053" s="11"/>
      <c r="U11053" s="11"/>
    </row>
    <row r="11054" spans="20:21" x14ac:dyDescent="0.2">
      <c r="T11054" s="11"/>
      <c r="U11054" s="11"/>
    </row>
    <row r="11055" spans="20:21" x14ac:dyDescent="0.2">
      <c r="T11055" s="11"/>
      <c r="U11055" s="11"/>
    </row>
    <row r="11056" spans="20:21" x14ac:dyDescent="0.2">
      <c r="T11056" s="11"/>
      <c r="U11056" s="11"/>
    </row>
    <row r="11057" spans="20:21" x14ac:dyDescent="0.2">
      <c r="T11057" s="11"/>
      <c r="U11057" s="11"/>
    </row>
    <row r="11058" spans="20:21" x14ac:dyDescent="0.2">
      <c r="T11058" s="11"/>
      <c r="U11058" s="11"/>
    </row>
    <row r="11059" spans="20:21" x14ac:dyDescent="0.2">
      <c r="T11059" s="11"/>
      <c r="U11059" s="11"/>
    </row>
    <row r="11060" spans="20:21" x14ac:dyDescent="0.2">
      <c r="T11060" s="11"/>
      <c r="U11060" s="11"/>
    </row>
    <row r="11061" spans="20:21" x14ac:dyDescent="0.2">
      <c r="T11061" s="11"/>
      <c r="U11061" s="11"/>
    </row>
    <row r="11062" spans="20:21" x14ac:dyDescent="0.2">
      <c r="T11062" s="11"/>
      <c r="U11062" s="11"/>
    </row>
    <row r="11063" spans="20:21" x14ac:dyDescent="0.2">
      <c r="T11063" s="11"/>
      <c r="U11063" s="11"/>
    </row>
    <row r="11064" spans="20:21" x14ac:dyDescent="0.2">
      <c r="T11064" s="11"/>
      <c r="U11064" s="11"/>
    </row>
    <row r="11065" spans="20:21" x14ac:dyDescent="0.2">
      <c r="T11065" s="11"/>
      <c r="U11065" s="11"/>
    </row>
    <row r="11066" spans="20:21" x14ac:dyDescent="0.2">
      <c r="T11066" s="11"/>
      <c r="U11066" s="11"/>
    </row>
    <row r="11067" spans="20:21" x14ac:dyDescent="0.2">
      <c r="T11067" s="11"/>
      <c r="U11067" s="11"/>
    </row>
    <row r="11068" spans="20:21" x14ac:dyDescent="0.2">
      <c r="T11068" s="11"/>
      <c r="U11068" s="11"/>
    </row>
    <row r="11069" spans="20:21" x14ac:dyDescent="0.2">
      <c r="T11069" s="11"/>
      <c r="U11069" s="11"/>
    </row>
    <row r="11070" spans="20:21" x14ac:dyDescent="0.2">
      <c r="T11070" s="11"/>
      <c r="U11070" s="11"/>
    </row>
    <row r="11071" spans="20:21" x14ac:dyDescent="0.2">
      <c r="T11071" s="11"/>
      <c r="U11071" s="11"/>
    </row>
    <row r="11072" spans="20:21" x14ac:dyDescent="0.2">
      <c r="T11072" s="11"/>
      <c r="U11072" s="11"/>
    </row>
    <row r="11073" spans="20:21" x14ac:dyDescent="0.2">
      <c r="T11073" s="11"/>
      <c r="U11073" s="11"/>
    </row>
    <row r="11074" spans="20:21" x14ac:dyDescent="0.2">
      <c r="T11074" s="11"/>
      <c r="U11074" s="11"/>
    </row>
    <row r="11075" spans="20:21" x14ac:dyDescent="0.2">
      <c r="T11075" s="11"/>
      <c r="U11075" s="11"/>
    </row>
    <row r="11076" spans="20:21" x14ac:dyDescent="0.2">
      <c r="T11076" s="11"/>
      <c r="U11076" s="11"/>
    </row>
    <row r="11077" spans="20:21" x14ac:dyDescent="0.2">
      <c r="T11077" s="11"/>
      <c r="U11077" s="11"/>
    </row>
    <row r="11078" spans="20:21" x14ac:dyDescent="0.2">
      <c r="T11078" s="11"/>
      <c r="U11078" s="11"/>
    </row>
    <row r="11079" spans="20:21" x14ac:dyDescent="0.2">
      <c r="T11079" s="11"/>
      <c r="U11079" s="11"/>
    </row>
    <row r="11080" spans="20:21" x14ac:dyDescent="0.2">
      <c r="T11080" s="11"/>
      <c r="U11080" s="11"/>
    </row>
    <row r="11081" spans="20:21" x14ac:dyDescent="0.2">
      <c r="T11081" s="11"/>
      <c r="U11081" s="11"/>
    </row>
    <row r="11082" spans="20:21" x14ac:dyDescent="0.2">
      <c r="T11082" s="11"/>
      <c r="U11082" s="11"/>
    </row>
    <row r="11083" spans="20:21" x14ac:dyDescent="0.2">
      <c r="T11083" s="11"/>
      <c r="U11083" s="11"/>
    </row>
    <row r="11084" spans="20:21" x14ac:dyDescent="0.2">
      <c r="T11084" s="11"/>
      <c r="U11084" s="11"/>
    </row>
    <row r="11085" spans="20:21" x14ac:dyDescent="0.2">
      <c r="T11085" s="11"/>
      <c r="U11085" s="11"/>
    </row>
    <row r="11086" spans="20:21" x14ac:dyDescent="0.2">
      <c r="T11086" s="11"/>
      <c r="U11086" s="11"/>
    </row>
    <row r="11087" spans="20:21" x14ac:dyDescent="0.2">
      <c r="T11087" s="11"/>
      <c r="U11087" s="11"/>
    </row>
    <row r="11088" spans="20:21" x14ac:dyDescent="0.2">
      <c r="T11088" s="11"/>
      <c r="U11088" s="11"/>
    </row>
    <row r="11089" spans="20:21" x14ac:dyDescent="0.2">
      <c r="T11089" s="11"/>
      <c r="U11089" s="11"/>
    </row>
    <row r="11090" spans="20:21" x14ac:dyDescent="0.2">
      <c r="T11090" s="11"/>
      <c r="U11090" s="11"/>
    </row>
    <row r="11091" spans="20:21" x14ac:dyDescent="0.2">
      <c r="T11091" s="11"/>
      <c r="U11091" s="11"/>
    </row>
    <row r="11092" spans="20:21" x14ac:dyDescent="0.2">
      <c r="T11092" s="11"/>
      <c r="U11092" s="11"/>
    </row>
    <row r="11093" spans="20:21" x14ac:dyDescent="0.2">
      <c r="T11093" s="11"/>
      <c r="U11093" s="11"/>
    </row>
    <row r="11094" spans="20:21" x14ac:dyDescent="0.2">
      <c r="T11094" s="11"/>
      <c r="U11094" s="11"/>
    </row>
    <row r="11095" spans="20:21" x14ac:dyDescent="0.2">
      <c r="T11095" s="11"/>
      <c r="U11095" s="11"/>
    </row>
    <row r="11096" spans="20:21" x14ac:dyDescent="0.2">
      <c r="T11096" s="11"/>
      <c r="U11096" s="11"/>
    </row>
    <row r="11097" spans="20:21" x14ac:dyDescent="0.2">
      <c r="T11097" s="11"/>
      <c r="U11097" s="11"/>
    </row>
    <row r="11098" spans="20:21" x14ac:dyDescent="0.2">
      <c r="T11098" s="11"/>
      <c r="U11098" s="11"/>
    </row>
    <row r="11099" spans="20:21" x14ac:dyDescent="0.2">
      <c r="T11099" s="11"/>
      <c r="U11099" s="11"/>
    </row>
    <row r="11100" spans="20:21" x14ac:dyDescent="0.2">
      <c r="T11100" s="11"/>
      <c r="U11100" s="11"/>
    </row>
    <row r="11101" spans="20:21" x14ac:dyDescent="0.2">
      <c r="T11101" s="11"/>
      <c r="U11101" s="11"/>
    </row>
    <row r="11102" spans="20:21" x14ac:dyDescent="0.2">
      <c r="T11102" s="11"/>
      <c r="U11102" s="11"/>
    </row>
    <row r="11103" spans="20:21" x14ac:dyDescent="0.2">
      <c r="T11103" s="11"/>
      <c r="U11103" s="11"/>
    </row>
    <row r="11104" spans="20:21" x14ac:dyDescent="0.2">
      <c r="T11104" s="11"/>
      <c r="U11104" s="11"/>
    </row>
    <row r="11105" spans="20:21" x14ac:dyDescent="0.2">
      <c r="T11105" s="11"/>
      <c r="U11105" s="11"/>
    </row>
    <row r="11106" spans="20:21" x14ac:dyDescent="0.2">
      <c r="T11106" s="11"/>
      <c r="U11106" s="11"/>
    </row>
    <row r="11107" spans="20:21" x14ac:dyDescent="0.2">
      <c r="T11107" s="11"/>
      <c r="U11107" s="11"/>
    </row>
    <row r="11108" spans="20:21" x14ac:dyDescent="0.2">
      <c r="T11108" s="11"/>
      <c r="U11108" s="11"/>
    </row>
    <row r="11109" spans="20:21" x14ac:dyDescent="0.2">
      <c r="T11109" s="11"/>
      <c r="U11109" s="11"/>
    </row>
    <row r="11110" spans="20:21" x14ac:dyDescent="0.2">
      <c r="T11110" s="11"/>
      <c r="U11110" s="11"/>
    </row>
    <row r="11111" spans="20:21" x14ac:dyDescent="0.2">
      <c r="T11111" s="11"/>
      <c r="U11111" s="11"/>
    </row>
    <row r="11112" spans="20:21" x14ac:dyDescent="0.2">
      <c r="T11112" s="11"/>
      <c r="U11112" s="11"/>
    </row>
    <row r="11113" spans="20:21" x14ac:dyDescent="0.2">
      <c r="T11113" s="11"/>
      <c r="U11113" s="11"/>
    </row>
    <row r="11114" spans="20:21" x14ac:dyDescent="0.2">
      <c r="T11114" s="11"/>
      <c r="U11114" s="11"/>
    </row>
    <row r="11115" spans="20:21" x14ac:dyDescent="0.2">
      <c r="T11115" s="11"/>
      <c r="U11115" s="11"/>
    </row>
    <row r="11116" spans="20:21" x14ac:dyDescent="0.2">
      <c r="T11116" s="11"/>
      <c r="U11116" s="11"/>
    </row>
    <row r="11117" spans="20:21" x14ac:dyDescent="0.2">
      <c r="T11117" s="11"/>
      <c r="U11117" s="11"/>
    </row>
    <row r="11118" spans="20:21" x14ac:dyDescent="0.2">
      <c r="T11118" s="11"/>
      <c r="U11118" s="11"/>
    </row>
    <row r="11119" spans="20:21" x14ac:dyDescent="0.2">
      <c r="T11119" s="11"/>
      <c r="U11119" s="11"/>
    </row>
    <row r="11120" spans="20:21" x14ac:dyDescent="0.2">
      <c r="T11120" s="11"/>
      <c r="U11120" s="11"/>
    </row>
    <row r="11121" spans="20:21" x14ac:dyDescent="0.2">
      <c r="T11121" s="11"/>
      <c r="U11121" s="11"/>
    </row>
    <row r="11122" spans="20:21" x14ac:dyDescent="0.2">
      <c r="T11122" s="11"/>
      <c r="U11122" s="11"/>
    </row>
    <row r="11123" spans="20:21" x14ac:dyDescent="0.2">
      <c r="T11123" s="11"/>
      <c r="U11123" s="11"/>
    </row>
    <row r="11124" spans="20:21" x14ac:dyDescent="0.2">
      <c r="T11124" s="11"/>
      <c r="U11124" s="11"/>
    </row>
    <row r="11125" spans="20:21" x14ac:dyDescent="0.2">
      <c r="T11125" s="11"/>
      <c r="U11125" s="11"/>
    </row>
    <row r="11126" spans="20:21" x14ac:dyDescent="0.2">
      <c r="T11126" s="11"/>
      <c r="U11126" s="11"/>
    </row>
    <row r="11127" spans="20:21" x14ac:dyDescent="0.2">
      <c r="T11127" s="11"/>
      <c r="U11127" s="11"/>
    </row>
    <row r="11128" spans="20:21" x14ac:dyDescent="0.2">
      <c r="T11128" s="11"/>
      <c r="U11128" s="11"/>
    </row>
    <row r="11129" spans="20:21" x14ac:dyDescent="0.2">
      <c r="T11129" s="11"/>
      <c r="U11129" s="11"/>
    </row>
    <row r="11130" spans="20:21" x14ac:dyDescent="0.2">
      <c r="T11130" s="11"/>
      <c r="U11130" s="11"/>
    </row>
    <row r="11131" spans="20:21" x14ac:dyDescent="0.2">
      <c r="T11131" s="11"/>
      <c r="U11131" s="11"/>
    </row>
    <row r="11132" spans="20:21" x14ac:dyDescent="0.2">
      <c r="T11132" s="11"/>
      <c r="U11132" s="11"/>
    </row>
    <row r="11133" spans="20:21" x14ac:dyDescent="0.2">
      <c r="T11133" s="11"/>
      <c r="U11133" s="11"/>
    </row>
    <row r="11134" spans="20:21" x14ac:dyDescent="0.2">
      <c r="T11134" s="11"/>
      <c r="U11134" s="11"/>
    </row>
    <row r="11135" spans="20:21" x14ac:dyDescent="0.2">
      <c r="T11135" s="11"/>
      <c r="U11135" s="11"/>
    </row>
    <row r="11136" spans="20:21" x14ac:dyDescent="0.2">
      <c r="T11136" s="11"/>
      <c r="U11136" s="11"/>
    </row>
    <row r="11137" spans="20:21" x14ac:dyDescent="0.2">
      <c r="T11137" s="11"/>
      <c r="U11137" s="11"/>
    </row>
    <row r="11138" spans="20:21" x14ac:dyDescent="0.2">
      <c r="T11138" s="11"/>
      <c r="U11138" s="11"/>
    </row>
    <row r="11139" spans="20:21" x14ac:dyDescent="0.2">
      <c r="T11139" s="11"/>
      <c r="U11139" s="11"/>
    </row>
    <row r="11140" spans="20:21" x14ac:dyDescent="0.2">
      <c r="T11140" s="11"/>
      <c r="U11140" s="11"/>
    </row>
    <row r="11141" spans="20:21" x14ac:dyDescent="0.2">
      <c r="T11141" s="11"/>
      <c r="U11141" s="11"/>
    </row>
    <row r="11142" spans="20:21" x14ac:dyDescent="0.2">
      <c r="T11142" s="11"/>
      <c r="U11142" s="11"/>
    </row>
    <row r="11143" spans="20:21" x14ac:dyDescent="0.2">
      <c r="T11143" s="11"/>
      <c r="U11143" s="11"/>
    </row>
    <row r="11144" spans="20:21" x14ac:dyDescent="0.2">
      <c r="T11144" s="11"/>
      <c r="U11144" s="11"/>
    </row>
    <row r="11145" spans="20:21" x14ac:dyDescent="0.2">
      <c r="T11145" s="11"/>
      <c r="U11145" s="11"/>
    </row>
    <row r="11146" spans="20:21" x14ac:dyDescent="0.2">
      <c r="T11146" s="11"/>
      <c r="U11146" s="11"/>
    </row>
    <row r="11147" spans="20:21" x14ac:dyDescent="0.2">
      <c r="T11147" s="11"/>
      <c r="U11147" s="11"/>
    </row>
    <row r="11148" spans="20:21" x14ac:dyDescent="0.2">
      <c r="T11148" s="11"/>
      <c r="U11148" s="11"/>
    </row>
    <row r="11149" spans="20:21" x14ac:dyDescent="0.2">
      <c r="T11149" s="11"/>
      <c r="U11149" s="11"/>
    </row>
    <row r="11150" spans="20:21" x14ac:dyDescent="0.2">
      <c r="T11150" s="11"/>
      <c r="U11150" s="11"/>
    </row>
    <row r="11151" spans="20:21" x14ac:dyDescent="0.2">
      <c r="T11151" s="11"/>
      <c r="U11151" s="11"/>
    </row>
    <row r="11152" spans="20:21" x14ac:dyDescent="0.2">
      <c r="T11152" s="11"/>
      <c r="U11152" s="11"/>
    </row>
    <row r="11153" spans="20:21" x14ac:dyDescent="0.2">
      <c r="T11153" s="11"/>
      <c r="U11153" s="11"/>
    </row>
    <row r="11154" spans="20:21" x14ac:dyDescent="0.2">
      <c r="T11154" s="11"/>
      <c r="U11154" s="11"/>
    </row>
    <row r="11155" spans="20:21" x14ac:dyDescent="0.2">
      <c r="T11155" s="11"/>
      <c r="U11155" s="11"/>
    </row>
    <row r="11156" spans="20:21" x14ac:dyDescent="0.2">
      <c r="T11156" s="11"/>
      <c r="U11156" s="11"/>
    </row>
    <row r="11157" spans="20:21" x14ac:dyDescent="0.2">
      <c r="T11157" s="11"/>
      <c r="U11157" s="11"/>
    </row>
    <row r="11158" spans="20:21" x14ac:dyDescent="0.2">
      <c r="T11158" s="11"/>
      <c r="U11158" s="11"/>
    </row>
    <row r="11159" spans="20:21" x14ac:dyDescent="0.2">
      <c r="T11159" s="11"/>
      <c r="U11159" s="11"/>
    </row>
    <row r="11160" spans="20:21" x14ac:dyDescent="0.2">
      <c r="T11160" s="11"/>
      <c r="U11160" s="11"/>
    </row>
    <row r="11161" spans="20:21" x14ac:dyDescent="0.2">
      <c r="T11161" s="11"/>
      <c r="U11161" s="11"/>
    </row>
    <row r="11162" spans="20:21" x14ac:dyDescent="0.2">
      <c r="T11162" s="11"/>
      <c r="U11162" s="11"/>
    </row>
    <row r="11163" spans="20:21" x14ac:dyDescent="0.2">
      <c r="T11163" s="11"/>
      <c r="U11163" s="11"/>
    </row>
    <row r="11164" spans="20:21" x14ac:dyDescent="0.2">
      <c r="T11164" s="11"/>
      <c r="U11164" s="11"/>
    </row>
    <row r="11165" spans="20:21" x14ac:dyDescent="0.2">
      <c r="T11165" s="11"/>
      <c r="U11165" s="11"/>
    </row>
    <row r="11166" spans="20:21" x14ac:dyDescent="0.2">
      <c r="T11166" s="11"/>
      <c r="U11166" s="11"/>
    </row>
    <row r="11167" spans="20:21" x14ac:dyDescent="0.2">
      <c r="T11167" s="11"/>
      <c r="U11167" s="11"/>
    </row>
    <row r="11168" spans="20:21" x14ac:dyDescent="0.2">
      <c r="T11168" s="11"/>
      <c r="U11168" s="11"/>
    </row>
    <row r="11169" spans="20:21" x14ac:dyDescent="0.2">
      <c r="T11169" s="11"/>
      <c r="U11169" s="11"/>
    </row>
    <row r="11170" spans="20:21" x14ac:dyDescent="0.2">
      <c r="T11170" s="11"/>
      <c r="U11170" s="11"/>
    </row>
    <row r="11171" spans="20:21" x14ac:dyDescent="0.2">
      <c r="T11171" s="11"/>
      <c r="U11171" s="11"/>
    </row>
    <row r="11172" spans="20:21" x14ac:dyDescent="0.2">
      <c r="T11172" s="11"/>
      <c r="U11172" s="11"/>
    </row>
    <row r="11173" spans="20:21" x14ac:dyDescent="0.2">
      <c r="T11173" s="11"/>
      <c r="U11173" s="11"/>
    </row>
    <row r="11174" spans="20:21" x14ac:dyDescent="0.2">
      <c r="T11174" s="11"/>
      <c r="U11174" s="11"/>
    </row>
    <row r="11175" spans="20:21" x14ac:dyDescent="0.2">
      <c r="T11175" s="11"/>
      <c r="U11175" s="11"/>
    </row>
    <row r="11176" spans="20:21" x14ac:dyDescent="0.2">
      <c r="T11176" s="11"/>
      <c r="U11176" s="11"/>
    </row>
    <row r="11177" spans="20:21" x14ac:dyDescent="0.2">
      <c r="T11177" s="11"/>
      <c r="U11177" s="11"/>
    </row>
    <row r="11178" spans="20:21" x14ac:dyDescent="0.2">
      <c r="T11178" s="11"/>
      <c r="U11178" s="11"/>
    </row>
    <row r="11179" spans="20:21" x14ac:dyDescent="0.2">
      <c r="T11179" s="11"/>
      <c r="U11179" s="11"/>
    </row>
    <row r="11180" spans="20:21" x14ac:dyDescent="0.2">
      <c r="T11180" s="11"/>
      <c r="U11180" s="11"/>
    </row>
    <row r="11181" spans="20:21" x14ac:dyDescent="0.2">
      <c r="T11181" s="11"/>
      <c r="U11181" s="11"/>
    </row>
    <row r="11182" spans="20:21" x14ac:dyDescent="0.2">
      <c r="T11182" s="11"/>
      <c r="U11182" s="11"/>
    </row>
    <row r="11183" spans="20:21" x14ac:dyDescent="0.2">
      <c r="T11183" s="11"/>
      <c r="U11183" s="11"/>
    </row>
    <row r="11184" spans="20:21" x14ac:dyDescent="0.2">
      <c r="T11184" s="11"/>
      <c r="U11184" s="11"/>
    </row>
    <row r="11185" spans="20:21" x14ac:dyDescent="0.2">
      <c r="T11185" s="11"/>
      <c r="U11185" s="11"/>
    </row>
    <row r="11186" spans="20:21" x14ac:dyDescent="0.2">
      <c r="T11186" s="11"/>
      <c r="U11186" s="11"/>
    </row>
    <row r="11187" spans="20:21" x14ac:dyDescent="0.2">
      <c r="T11187" s="11"/>
      <c r="U11187" s="11"/>
    </row>
    <row r="11188" spans="20:21" x14ac:dyDescent="0.2">
      <c r="T11188" s="11"/>
      <c r="U11188" s="11"/>
    </row>
    <row r="11189" spans="20:21" x14ac:dyDescent="0.2">
      <c r="T11189" s="11"/>
      <c r="U11189" s="11"/>
    </row>
    <row r="11190" spans="20:21" x14ac:dyDescent="0.2">
      <c r="T11190" s="11"/>
      <c r="U11190" s="11"/>
    </row>
    <row r="11191" spans="20:21" x14ac:dyDescent="0.2">
      <c r="T11191" s="11"/>
      <c r="U11191" s="11"/>
    </row>
    <row r="11192" spans="20:21" x14ac:dyDescent="0.2">
      <c r="T11192" s="11"/>
      <c r="U11192" s="11"/>
    </row>
    <row r="11193" spans="20:21" x14ac:dyDescent="0.2">
      <c r="T11193" s="11"/>
      <c r="U11193" s="11"/>
    </row>
    <row r="11194" spans="20:21" x14ac:dyDescent="0.2">
      <c r="T11194" s="11"/>
      <c r="U11194" s="11"/>
    </row>
    <row r="11195" spans="20:21" x14ac:dyDescent="0.2">
      <c r="T11195" s="11"/>
      <c r="U11195" s="11"/>
    </row>
    <row r="11196" spans="20:21" x14ac:dyDescent="0.2">
      <c r="T11196" s="11"/>
      <c r="U11196" s="11"/>
    </row>
    <row r="11197" spans="20:21" x14ac:dyDescent="0.2">
      <c r="T11197" s="11"/>
      <c r="U11197" s="11"/>
    </row>
    <row r="11198" spans="20:21" x14ac:dyDescent="0.2">
      <c r="T11198" s="11"/>
      <c r="U11198" s="11"/>
    </row>
    <row r="11199" spans="20:21" x14ac:dyDescent="0.2">
      <c r="T11199" s="11"/>
      <c r="U11199" s="11"/>
    </row>
    <row r="11200" spans="20:21" x14ac:dyDescent="0.2">
      <c r="T11200" s="11"/>
      <c r="U11200" s="11"/>
    </row>
    <row r="11201" spans="20:21" x14ac:dyDescent="0.2">
      <c r="T11201" s="11"/>
      <c r="U11201" s="11"/>
    </row>
    <row r="11202" spans="20:21" x14ac:dyDescent="0.2">
      <c r="T11202" s="11"/>
      <c r="U11202" s="11"/>
    </row>
    <row r="11203" spans="20:21" x14ac:dyDescent="0.2">
      <c r="T11203" s="11"/>
      <c r="U11203" s="11"/>
    </row>
    <row r="11204" spans="20:21" x14ac:dyDescent="0.2">
      <c r="T11204" s="11"/>
      <c r="U11204" s="11"/>
    </row>
    <row r="11205" spans="20:21" x14ac:dyDescent="0.2">
      <c r="T11205" s="11"/>
      <c r="U11205" s="11"/>
    </row>
    <row r="11206" spans="20:21" x14ac:dyDescent="0.2">
      <c r="T11206" s="11"/>
      <c r="U11206" s="11"/>
    </row>
    <row r="11207" spans="20:21" x14ac:dyDescent="0.2">
      <c r="T11207" s="11"/>
      <c r="U11207" s="11"/>
    </row>
    <row r="11208" spans="20:21" x14ac:dyDescent="0.2">
      <c r="T11208" s="11"/>
      <c r="U11208" s="11"/>
    </row>
    <row r="11209" spans="20:21" x14ac:dyDescent="0.2">
      <c r="T11209" s="11"/>
      <c r="U11209" s="11"/>
    </row>
    <row r="11210" spans="20:21" x14ac:dyDescent="0.2">
      <c r="T11210" s="11"/>
      <c r="U11210" s="11"/>
    </row>
    <row r="11211" spans="20:21" x14ac:dyDescent="0.2">
      <c r="T11211" s="11"/>
      <c r="U11211" s="11"/>
    </row>
    <row r="11212" spans="20:21" x14ac:dyDescent="0.2">
      <c r="T11212" s="11"/>
      <c r="U11212" s="11"/>
    </row>
    <row r="11213" spans="20:21" x14ac:dyDescent="0.2">
      <c r="T11213" s="11"/>
      <c r="U11213" s="11"/>
    </row>
    <row r="11214" spans="20:21" x14ac:dyDescent="0.2">
      <c r="T11214" s="11"/>
      <c r="U11214" s="11"/>
    </row>
    <row r="11215" spans="20:21" x14ac:dyDescent="0.2">
      <c r="T11215" s="11"/>
      <c r="U11215" s="11"/>
    </row>
    <row r="11216" spans="20:21" x14ac:dyDescent="0.2">
      <c r="T11216" s="11"/>
      <c r="U11216" s="11"/>
    </row>
    <row r="11217" spans="20:21" x14ac:dyDescent="0.2">
      <c r="T11217" s="11"/>
      <c r="U11217" s="11"/>
    </row>
    <row r="11218" spans="20:21" x14ac:dyDescent="0.2">
      <c r="T11218" s="11"/>
      <c r="U11218" s="11"/>
    </row>
    <row r="11219" spans="20:21" x14ac:dyDescent="0.2">
      <c r="T11219" s="11"/>
      <c r="U11219" s="11"/>
    </row>
    <row r="11220" spans="20:21" x14ac:dyDescent="0.2">
      <c r="T11220" s="11"/>
      <c r="U11220" s="11"/>
    </row>
    <row r="11221" spans="20:21" x14ac:dyDescent="0.2">
      <c r="T11221" s="11"/>
      <c r="U11221" s="11"/>
    </row>
    <row r="11222" spans="20:21" x14ac:dyDescent="0.2">
      <c r="T11222" s="11"/>
      <c r="U11222" s="11"/>
    </row>
    <row r="11223" spans="20:21" x14ac:dyDescent="0.2">
      <c r="T11223" s="11"/>
      <c r="U11223" s="11"/>
    </row>
    <row r="11224" spans="20:21" x14ac:dyDescent="0.2">
      <c r="T11224" s="11"/>
      <c r="U11224" s="11"/>
    </row>
    <row r="11225" spans="20:21" x14ac:dyDescent="0.2">
      <c r="T11225" s="11"/>
      <c r="U11225" s="11"/>
    </row>
    <row r="11226" spans="20:21" x14ac:dyDescent="0.2">
      <c r="T11226" s="11"/>
      <c r="U11226" s="11"/>
    </row>
    <row r="11227" spans="20:21" x14ac:dyDescent="0.2">
      <c r="T11227" s="11"/>
      <c r="U11227" s="11"/>
    </row>
    <row r="11228" spans="20:21" x14ac:dyDescent="0.2">
      <c r="T11228" s="11"/>
      <c r="U11228" s="11"/>
    </row>
    <row r="11229" spans="20:21" x14ac:dyDescent="0.2">
      <c r="T11229" s="11"/>
      <c r="U11229" s="11"/>
    </row>
    <row r="11230" spans="20:21" x14ac:dyDescent="0.2">
      <c r="T11230" s="11"/>
      <c r="U11230" s="11"/>
    </row>
    <row r="11231" spans="20:21" x14ac:dyDescent="0.2">
      <c r="T11231" s="11"/>
      <c r="U11231" s="11"/>
    </row>
    <row r="11232" spans="20:21" x14ac:dyDescent="0.2">
      <c r="T11232" s="11"/>
      <c r="U11232" s="11"/>
    </row>
    <row r="11233" spans="20:21" x14ac:dyDescent="0.2">
      <c r="T11233" s="11"/>
      <c r="U11233" s="11"/>
    </row>
    <row r="11234" spans="20:21" x14ac:dyDescent="0.2">
      <c r="T11234" s="11"/>
      <c r="U11234" s="11"/>
    </row>
    <row r="11235" spans="20:21" x14ac:dyDescent="0.2">
      <c r="T11235" s="11"/>
      <c r="U11235" s="11"/>
    </row>
    <row r="11236" spans="20:21" x14ac:dyDescent="0.2">
      <c r="T11236" s="11"/>
      <c r="U11236" s="11"/>
    </row>
    <row r="11237" spans="20:21" x14ac:dyDescent="0.2">
      <c r="T11237" s="11"/>
      <c r="U11237" s="11"/>
    </row>
    <row r="11238" spans="20:21" x14ac:dyDescent="0.2">
      <c r="T11238" s="11"/>
      <c r="U11238" s="11"/>
    </row>
    <row r="11239" spans="20:21" x14ac:dyDescent="0.2">
      <c r="T11239" s="11"/>
      <c r="U11239" s="11"/>
    </row>
    <row r="11240" spans="20:21" x14ac:dyDescent="0.2">
      <c r="T11240" s="11"/>
      <c r="U11240" s="11"/>
    </row>
    <row r="11241" spans="20:21" x14ac:dyDescent="0.2">
      <c r="T11241" s="11"/>
      <c r="U11241" s="11"/>
    </row>
    <row r="11242" spans="20:21" x14ac:dyDescent="0.2">
      <c r="T11242" s="11"/>
      <c r="U11242" s="11"/>
    </row>
    <row r="11243" spans="20:21" x14ac:dyDescent="0.2">
      <c r="T11243" s="11"/>
      <c r="U11243" s="11"/>
    </row>
    <row r="11244" spans="20:21" x14ac:dyDescent="0.2">
      <c r="T11244" s="11"/>
      <c r="U11244" s="11"/>
    </row>
    <row r="11245" spans="20:21" x14ac:dyDescent="0.2">
      <c r="T11245" s="11"/>
      <c r="U11245" s="11"/>
    </row>
    <row r="11246" spans="20:21" x14ac:dyDescent="0.2">
      <c r="T11246" s="11"/>
      <c r="U11246" s="11"/>
    </row>
    <row r="11247" spans="20:21" x14ac:dyDescent="0.2">
      <c r="T11247" s="11"/>
      <c r="U11247" s="11"/>
    </row>
    <row r="11248" spans="20:21" x14ac:dyDescent="0.2">
      <c r="T11248" s="11"/>
      <c r="U11248" s="11"/>
    </row>
    <row r="11249" spans="20:21" x14ac:dyDescent="0.2">
      <c r="T11249" s="11"/>
      <c r="U11249" s="11"/>
    </row>
    <row r="11250" spans="20:21" x14ac:dyDescent="0.2">
      <c r="T11250" s="11"/>
      <c r="U11250" s="11"/>
    </row>
    <row r="11251" spans="20:21" x14ac:dyDescent="0.2">
      <c r="T11251" s="11"/>
      <c r="U11251" s="11"/>
    </row>
    <row r="11252" spans="20:21" x14ac:dyDescent="0.2">
      <c r="T11252" s="11"/>
      <c r="U11252" s="11"/>
    </row>
    <row r="11253" spans="20:21" x14ac:dyDescent="0.2">
      <c r="T11253" s="11"/>
      <c r="U11253" s="11"/>
    </row>
    <row r="11254" spans="20:21" x14ac:dyDescent="0.2">
      <c r="T11254" s="11"/>
      <c r="U11254" s="11"/>
    </row>
    <row r="11255" spans="20:21" x14ac:dyDescent="0.2">
      <c r="T11255" s="11"/>
      <c r="U11255" s="11"/>
    </row>
    <row r="11256" spans="20:21" x14ac:dyDescent="0.2">
      <c r="T11256" s="11"/>
      <c r="U11256" s="11"/>
    </row>
    <row r="11257" spans="20:21" x14ac:dyDescent="0.2">
      <c r="T11257" s="11"/>
      <c r="U11257" s="11"/>
    </row>
    <row r="11258" spans="20:21" x14ac:dyDescent="0.2">
      <c r="T11258" s="11"/>
      <c r="U11258" s="11"/>
    </row>
    <row r="11259" spans="20:21" x14ac:dyDescent="0.2">
      <c r="T11259" s="11"/>
      <c r="U11259" s="11"/>
    </row>
    <row r="11260" spans="20:21" x14ac:dyDescent="0.2">
      <c r="T11260" s="11"/>
      <c r="U11260" s="11"/>
    </row>
    <row r="11261" spans="20:21" x14ac:dyDescent="0.2">
      <c r="T11261" s="11"/>
      <c r="U11261" s="11"/>
    </row>
    <row r="11262" spans="20:21" x14ac:dyDescent="0.2">
      <c r="T11262" s="11"/>
      <c r="U11262" s="11"/>
    </row>
    <row r="11263" spans="20:21" x14ac:dyDescent="0.2">
      <c r="T11263" s="11"/>
      <c r="U11263" s="11"/>
    </row>
    <row r="11264" spans="20:21" x14ac:dyDescent="0.2">
      <c r="T11264" s="11"/>
      <c r="U11264" s="11"/>
    </row>
    <row r="11265" spans="20:21" x14ac:dyDescent="0.2">
      <c r="T11265" s="11"/>
      <c r="U11265" s="11"/>
    </row>
    <row r="11266" spans="20:21" x14ac:dyDescent="0.2">
      <c r="T11266" s="11"/>
      <c r="U11266" s="11"/>
    </row>
    <row r="11267" spans="20:21" x14ac:dyDescent="0.2">
      <c r="T11267" s="11"/>
      <c r="U11267" s="11"/>
    </row>
    <row r="11268" spans="20:21" x14ac:dyDescent="0.2">
      <c r="T11268" s="11"/>
      <c r="U11268" s="11"/>
    </row>
    <row r="11269" spans="20:21" x14ac:dyDescent="0.2">
      <c r="T11269" s="11"/>
      <c r="U11269" s="11"/>
    </row>
    <row r="11270" spans="20:21" x14ac:dyDescent="0.2">
      <c r="T11270" s="11"/>
      <c r="U11270" s="11"/>
    </row>
    <row r="11271" spans="20:21" x14ac:dyDescent="0.2">
      <c r="T11271" s="11"/>
      <c r="U11271" s="11"/>
    </row>
    <row r="11272" spans="20:21" x14ac:dyDescent="0.2">
      <c r="T11272" s="11"/>
      <c r="U11272" s="11"/>
    </row>
    <row r="11273" spans="20:21" x14ac:dyDescent="0.2">
      <c r="T11273" s="11"/>
      <c r="U11273" s="11"/>
    </row>
    <row r="11274" spans="20:21" x14ac:dyDescent="0.2">
      <c r="T11274" s="11"/>
      <c r="U11274" s="11"/>
    </row>
    <row r="11275" spans="20:21" x14ac:dyDescent="0.2">
      <c r="T11275" s="11"/>
      <c r="U11275" s="11"/>
    </row>
    <row r="11276" spans="20:21" x14ac:dyDescent="0.2">
      <c r="T11276" s="11"/>
      <c r="U11276" s="11"/>
    </row>
    <row r="11277" spans="20:21" x14ac:dyDescent="0.2">
      <c r="T11277" s="11"/>
      <c r="U11277" s="11"/>
    </row>
    <row r="11278" spans="20:21" x14ac:dyDescent="0.2">
      <c r="T11278" s="11"/>
      <c r="U11278" s="11"/>
    </row>
    <row r="11279" spans="20:21" x14ac:dyDescent="0.2">
      <c r="T11279" s="11"/>
      <c r="U11279" s="11"/>
    </row>
    <row r="11280" spans="20:21" x14ac:dyDescent="0.2">
      <c r="T11280" s="11"/>
      <c r="U11280" s="11"/>
    </row>
    <row r="11281" spans="20:21" x14ac:dyDescent="0.2">
      <c r="T11281" s="11"/>
      <c r="U11281" s="11"/>
    </row>
    <row r="11282" spans="20:21" x14ac:dyDescent="0.2">
      <c r="T11282" s="11"/>
      <c r="U11282" s="11"/>
    </row>
    <row r="11283" spans="20:21" x14ac:dyDescent="0.2">
      <c r="T11283" s="11"/>
      <c r="U11283" s="11"/>
    </row>
    <row r="11284" spans="20:21" x14ac:dyDescent="0.2">
      <c r="T11284" s="11"/>
      <c r="U11284" s="11"/>
    </row>
    <row r="11285" spans="20:21" x14ac:dyDescent="0.2">
      <c r="T11285" s="11"/>
      <c r="U11285" s="11"/>
    </row>
    <row r="11286" spans="20:21" x14ac:dyDescent="0.2">
      <c r="T11286" s="11"/>
      <c r="U11286" s="11"/>
    </row>
    <row r="11287" spans="20:21" x14ac:dyDescent="0.2">
      <c r="T11287" s="11"/>
      <c r="U11287" s="11"/>
    </row>
    <row r="11288" spans="20:21" x14ac:dyDescent="0.2">
      <c r="T11288" s="11"/>
      <c r="U11288" s="11"/>
    </row>
    <row r="11289" spans="20:21" x14ac:dyDescent="0.2">
      <c r="T11289" s="11"/>
      <c r="U11289" s="11"/>
    </row>
    <row r="11290" spans="20:21" x14ac:dyDescent="0.2">
      <c r="T11290" s="11"/>
      <c r="U11290" s="11"/>
    </row>
    <row r="11291" spans="20:21" x14ac:dyDescent="0.2">
      <c r="T11291" s="11"/>
      <c r="U11291" s="11"/>
    </row>
    <row r="11292" spans="20:21" x14ac:dyDescent="0.2">
      <c r="T11292" s="11"/>
      <c r="U11292" s="11"/>
    </row>
    <row r="11293" spans="20:21" x14ac:dyDescent="0.2">
      <c r="T11293" s="11"/>
      <c r="U11293" s="11"/>
    </row>
    <row r="11294" spans="20:21" x14ac:dyDescent="0.2">
      <c r="T11294" s="11"/>
      <c r="U11294" s="11"/>
    </row>
    <row r="11295" spans="20:21" x14ac:dyDescent="0.2">
      <c r="T11295" s="11"/>
      <c r="U11295" s="11"/>
    </row>
    <row r="11296" spans="20:21" x14ac:dyDescent="0.2">
      <c r="T11296" s="11"/>
      <c r="U11296" s="11"/>
    </row>
    <row r="11297" spans="20:21" x14ac:dyDescent="0.2">
      <c r="T11297" s="11"/>
      <c r="U11297" s="11"/>
    </row>
    <row r="11298" spans="20:21" x14ac:dyDescent="0.2">
      <c r="T11298" s="11"/>
      <c r="U11298" s="11"/>
    </row>
    <row r="11299" spans="20:21" x14ac:dyDescent="0.2">
      <c r="T11299" s="11"/>
      <c r="U11299" s="11"/>
    </row>
    <row r="11300" spans="20:21" x14ac:dyDescent="0.2">
      <c r="T11300" s="11"/>
      <c r="U11300" s="11"/>
    </row>
    <row r="11301" spans="20:21" x14ac:dyDescent="0.2">
      <c r="T11301" s="11"/>
      <c r="U11301" s="11"/>
    </row>
    <row r="11302" spans="20:21" x14ac:dyDescent="0.2">
      <c r="T11302" s="11"/>
      <c r="U11302" s="11"/>
    </row>
    <row r="11303" spans="20:21" x14ac:dyDescent="0.2">
      <c r="T11303" s="11"/>
      <c r="U11303" s="11"/>
    </row>
    <row r="11304" spans="20:21" x14ac:dyDescent="0.2">
      <c r="T11304" s="11"/>
      <c r="U11304" s="11"/>
    </row>
    <row r="11305" spans="20:21" x14ac:dyDescent="0.2">
      <c r="T11305" s="11"/>
      <c r="U11305" s="11"/>
    </row>
    <row r="11306" spans="20:21" x14ac:dyDescent="0.2">
      <c r="T11306" s="11"/>
      <c r="U11306" s="11"/>
    </row>
    <row r="11307" spans="20:21" x14ac:dyDescent="0.2">
      <c r="T11307" s="11"/>
      <c r="U11307" s="11"/>
    </row>
    <row r="11308" spans="20:21" x14ac:dyDescent="0.2">
      <c r="T11308" s="11"/>
      <c r="U11308" s="11"/>
    </row>
    <row r="11309" spans="20:21" x14ac:dyDescent="0.2">
      <c r="T11309" s="11"/>
      <c r="U11309" s="11"/>
    </row>
    <row r="11310" spans="20:21" x14ac:dyDescent="0.2">
      <c r="T11310" s="11"/>
      <c r="U11310" s="11"/>
    </row>
    <row r="11311" spans="20:21" x14ac:dyDescent="0.2">
      <c r="T11311" s="11"/>
      <c r="U11311" s="11"/>
    </row>
    <row r="11312" spans="20:21" x14ac:dyDescent="0.2">
      <c r="T11312" s="11"/>
      <c r="U11312" s="11"/>
    </row>
    <row r="11313" spans="20:21" x14ac:dyDescent="0.2">
      <c r="T11313" s="11"/>
      <c r="U11313" s="11"/>
    </row>
    <row r="11314" spans="20:21" x14ac:dyDescent="0.2">
      <c r="T11314" s="11"/>
      <c r="U11314" s="11"/>
    </row>
    <row r="11315" spans="20:21" x14ac:dyDescent="0.2">
      <c r="T11315" s="11"/>
      <c r="U11315" s="11"/>
    </row>
    <row r="11316" spans="20:21" x14ac:dyDescent="0.2">
      <c r="T11316" s="11"/>
      <c r="U11316" s="11"/>
    </row>
    <row r="11317" spans="20:21" x14ac:dyDescent="0.2">
      <c r="T11317" s="11"/>
      <c r="U11317" s="11"/>
    </row>
    <row r="11318" spans="20:21" x14ac:dyDescent="0.2">
      <c r="T11318" s="11"/>
      <c r="U11318" s="11"/>
    </row>
    <row r="11319" spans="20:21" x14ac:dyDescent="0.2">
      <c r="T11319" s="11"/>
      <c r="U11319" s="11"/>
    </row>
    <row r="11320" spans="20:21" x14ac:dyDescent="0.2">
      <c r="T11320" s="11"/>
      <c r="U11320" s="11"/>
    </row>
    <row r="11321" spans="20:21" x14ac:dyDescent="0.2">
      <c r="T11321" s="11"/>
      <c r="U11321" s="11"/>
    </row>
    <row r="11322" spans="20:21" x14ac:dyDescent="0.2">
      <c r="T11322" s="11"/>
      <c r="U11322" s="11"/>
    </row>
    <row r="11323" spans="20:21" x14ac:dyDescent="0.2">
      <c r="T11323" s="11"/>
      <c r="U11323" s="11"/>
    </row>
    <row r="11324" spans="20:21" x14ac:dyDescent="0.2">
      <c r="T11324" s="11"/>
      <c r="U11324" s="11"/>
    </row>
    <row r="11325" spans="20:21" x14ac:dyDescent="0.2">
      <c r="T11325" s="11"/>
      <c r="U11325" s="11"/>
    </row>
    <row r="11326" spans="20:21" x14ac:dyDescent="0.2">
      <c r="T11326" s="11"/>
      <c r="U11326" s="11"/>
    </row>
    <row r="11327" spans="20:21" x14ac:dyDescent="0.2">
      <c r="T11327" s="11"/>
      <c r="U11327" s="11"/>
    </row>
    <row r="11328" spans="20:21" x14ac:dyDescent="0.2">
      <c r="T11328" s="11"/>
      <c r="U11328" s="11"/>
    </row>
    <row r="11329" spans="20:21" x14ac:dyDescent="0.2">
      <c r="T11329" s="11"/>
      <c r="U11329" s="11"/>
    </row>
    <row r="11330" spans="20:21" x14ac:dyDescent="0.2">
      <c r="T11330" s="11"/>
      <c r="U11330" s="11"/>
    </row>
    <row r="11331" spans="20:21" x14ac:dyDescent="0.2">
      <c r="T11331" s="11"/>
      <c r="U11331" s="11"/>
    </row>
    <row r="11332" spans="20:21" x14ac:dyDescent="0.2">
      <c r="T11332" s="11"/>
      <c r="U11332" s="11"/>
    </row>
    <row r="11333" spans="20:21" x14ac:dyDescent="0.2">
      <c r="T11333" s="11"/>
      <c r="U11333" s="11"/>
    </row>
    <row r="11334" spans="20:21" x14ac:dyDescent="0.2">
      <c r="T11334" s="11"/>
      <c r="U11334" s="11"/>
    </row>
    <row r="11335" spans="20:21" x14ac:dyDescent="0.2">
      <c r="T11335" s="11"/>
      <c r="U11335" s="11"/>
    </row>
    <row r="11336" spans="20:21" x14ac:dyDescent="0.2">
      <c r="T11336" s="11"/>
      <c r="U11336" s="11"/>
    </row>
    <row r="11337" spans="20:21" x14ac:dyDescent="0.2">
      <c r="T11337" s="11"/>
      <c r="U11337" s="11"/>
    </row>
    <row r="11338" spans="20:21" x14ac:dyDescent="0.2">
      <c r="T11338" s="11"/>
      <c r="U11338" s="11"/>
    </row>
    <row r="11339" spans="20:21" x14ac:dyDescent="0.2">
      <c r="T11339" s="11"/>
      <c r="U11339" s="11"/>
    </row>
    <row r="11340" spans="20:21" x14ac:dyDescent="0.2">
      <c r="T11340" s="11"/>
      <c r="U11340" s="11"/>
    </row>
    <row r="11341" spans="20:21" x14ac:dyDescent="0.2">
      <c r="T11341" s="11"/>
      <c r="U11341" s="11"/>
    </row>
    <row r="11342" spans="20:21" x14ac:dyDescent="0.2">
      <c r="T11342" s="11"/>
      <c r="U11342" s="11"/>
    </row>
    <row r="11343" spans="20:21" x14ac:dyDescent="0.2">
      <c r="T11343" s="11"/>
      <c r="U11343" s="11"/>
    </row>
    <row r="11344" spans="20:21" x14ac:dyDescent="0.2">
      <c r="T11344" s="11"/>
      <c r="U11344" s="11"/>
    </row>
    <row r="11345" spans="20:21" x14ac:dyDescent="0.2">
      <c r="T11345" s="11"/>
      <c r="U11345" s="11"/>
    </row>
    <row r="11346" spans="20:21" x14ac:dyDescent="0.2">
      <c r="T11346" s="11"/>
      <c r="U11346" s="11"/>
    </row>
    <row r="11347" spans="20:21" x14ac:dyDescent="0.2">
      <c r="T11347" s="11"/>
      <c r="U11347" s="11"/>
    </row>
    <row r="11348" spans="20:21" x14ac:dyDescent="0.2">
      <c r="T11348" s="11"/>
      <c r="U11348" s="11"/>
    </row>
    <row r="11349" spans="20:21" x14ac:dyDescent="0.2">
      <c r="T11349" s="11"/>
      <c r="U11349" s="11"/>
    </row>
    <row r="11350" spans="20:21" x14ac:dyDescent="0.2">
      <c r="T11350" s="11"/>
      <c r="U11350" s="11"/>
    </row>
    <row r="11351" spans="20:21" x14ac:dyDescent="0.2">
      <c r="T11351" s="11"/>
      <c r="U11351" s="11"/>
    </row>
    <row r="11352" spans="20:21" x14ac:dyDescent="0.2">
      <c r="T11352" s="11"/>
      <c r="U11352" s="11"/>
    </row>
    <row r="11353" spans="20:21" x14ac:dyDescent="0.2">
      <c r="T11353" s="11"/>
      <c r="U11353" s="11"/>
    </row>
    <row r="11354" spans="20:21" x14ac:dyDescent="0.2">
      <c r="T11354" s="11"/>
      <c r="U11354" s="11"/>
    </row>
    <row r="11355" spans="20:21" x14ac:dyDescent="0.2">
      <c r="T11355" s="11"/>
      <c r="U11355" s="11"/>
    </row>
    <row r="11356" spans="20:21" x14ac:dyDescent="0.2">
      <c r="T11356" s="11"/>
      <c r="U11356" s="11"/>
    </row>
    <row r="11357" spans="20:21" x14ac:dyDescent="0.2">
      <c r="T11357" s="11"/>
      <c r="U11357" s="11"/>
    </row>
    <row r="11358" spans="20:21" x14ac:dyDescent="0.2">
      <c r="T11358" s="11"/>
      <c r="U11358" s="11"/>
    </row>
    <row r="11359" spans="20:21" x14ac:dyDescent="0.2">
      <c r="T11359" s="11"/>
      <c r="U11359" s="11"/>
    </row>
    <row r="11360" spans="20:21" x14ac:dyDescent="0.2">
      <c r="T11360" s="11"/>
      <c r="U11360" s="11"/>
    </row>
    <row r="11361" spans="20:21" x14ac:dyDescent="0.2">
      <c r="T11361" s="11"/>
      <c r="U11361" s="11"/>
    </row>
    <row r="11362" spans="20:21" x14ac:dyDescent="0.2">
      <c r="T11362" s="11"/>
      <c r="U11362" s="11"/>
    </row>
    <row r="11363" spans="20:21" x14ac:dyDescent="0.2">
      <c r="T11363" s="11"/>
      <c r="U11363" s="11"/>
    </row>
    <row r="11364" spans="20:21" x14ac:dyDescent="0.2">
      <c r="T11364" s="11"/>
      <c r="U11364" s="11"/>
    </row>
    <row r="11365" spans="20:21" x14ac:dyDescent="0.2">
      <c r="T11365" s="11"/>
      <c r="U11365" s="11"/>
    </row>
    <row r="11366" spans="20:21" x14ac:dyDescent="0.2">
      <c r="T11366" s="11"/>
      <c r="U11366" s="11"/>
    </row>
    <row r="11367" spans="20:21" x14ac:dyDescent="0.2">
      <c r="T11367" s="11"/>
      <c r="U11367" s="11"/>
    </row>
    <row r="11368" spans="20:21" x14ac:dyDescent="0.2">
      <c r="T11368" s="11"/>
      <c r="U11368" s="11"/>
    </row>
    <row r="11369" spans="20:21" x14ac:dyDescent="0.2">
      <c r="T11369" s="11"/>
      <c r="U11369" s="11"/>
    </row>
    <row r="11370" spans="20:21" x14ac:dyDescent="0.2">
      <c r="T11370" s="11"/>
      <c r="U11370" s="11"/>
    </row>
    <row r="11371" spans="20:21" x14ac:dyDescent="0.2">
      <c r="T11371" s="11"/>
      <c r="U11371" s="11"/>
    </row>
    <row r="11372" spans="20:21" x14ac:dyDescent="0.2">
      <c r="T11372" s="11"/>
      <c r="U11372" s="11"/>
    </row>
    <row r="11373" spans="20:21" x14ac:dyDescent="0.2">
      <c r="T11373" s="11"/>
      <c r="U11373" s="11"/>
    </row>
    <row r="11374" spans="20:21" x14ac:dyDescent="0.2">
      <c r="T11374" s="11"/>
      <c r="U11374" s="11"/>
    </row>
    <row r="11375" spans="20:21" x14ac:dyDescent="0.2">
      <c r="T11375" s="11"/>
      <c r="U11375" s="11"/>
    </row>
    <row r="11376" spans="20:21" x14ac:dyDescent="0.2">
      <c r="T11376" s="11"/>
      <c r="U11376" s="11"/>
    </row>
    <row r="11377" spans="20:21" x14ac:dyDescent="0.2">
      <c r="T11377" s="11"/>
      <c r="U11377" s="11"/>
    </row>
    <row r="11378" spans="20:21" x14ac:dyDescent="0.2">
      <c r="T11378" s="11"/>
      <c r="U11378" s="11"/>
    </row>
    <row r="11379" spans="20:21" x14ac:dyDescent="0.2">
      <c r="T11379" s="11"/>
      <c r="U11379" s="11"/>
    </row>
    <row r="11380" spans="20:21" x14ac:dyDescent="0.2">
      <c r="T11380" s="11"/>
      <c r="U11380" s="11"/>
    </row>
    <row r="11381" spans="20:21" x14ac:dyDescent="0.2">
      <c r="T11381" s="11"/>
      <c r="U11381" s="11"/>
    </row>
    <row r="11382" spans="20:21" x14ac:dyDescent="0.2">
      <c r="T11382" s="11"/>
      <c r="U11382" s="11"/>
    </row>
    <row r="11383" spans="20:21" x14ac:dyDescent="0.2">
      <c r="T11383" s="11"/>
      <c r="U11383" s="11"/>
    </row>
    <row r="11384" spans="20:21" x14ac:dyDescent="0.2">
      <c r="T11384" s="11"/>
      <c r="U11384" s="11"/>
    </row>
    <row r="11385" spans="20:21" x14ac:dyDescent="0.2">
      <c r="T11385" s="11"/>
      <c r="U11385" s="11"/>
    </row>
    <row r="11386" spans="20:21" x14ac:dyDescent="0.2">
      <c r="T11386" s="11"/>
      <c r="U11386" s="11"/>
    </row>
    <row r="11387" spans="20:21" x14ac:dyDescent="0.2">
      <c r="T11387" s="11"/>
      <c r="U11387" s="11"/>
    </row>
    <row r="11388" spans="20:21" x14ac:dyDescent="0.2">
      <c r="T11388" s="11"/>
      <c r="U11388" s="11"/>
    </row>
    <row r="11389" spans="20:21" x14ac:dyDescent="0.2">
      <c r="T11389" s="11"/>
      <c r="U11389" s="11"/>
    </row>
    <row r="11390" spans="20:21" x14ac:dyDescent="0.2">
      <c r="T11390" s="11"/>
      <c r="U11390" s="11"/>
    </row>
    <row r="11391" spans="20:21" x14ac:dyDescent="0.2">
      <c r="T11391" s="11"/>
      <c r="U11391" s="11"/>
    </row>
    <row r="11392" spans="20:21" x14ac:dyDescent="0.2">
      <c r="T11392" s="11"/>
      <c r="U11392" s="11"/>
    </row>
    <row r="11393" spans="20:21" x14ac:dyDescent="0.2">
      <c r="T11393" s="11"/>
      <c r="U11393" s="11"/>
    </row>
    <row r="11394" spans="20:21" x14ac:dyDescent="0.2">
      <c r="T11394" s="11"/>
      <c r="U11394" s="11"/>
    </row>
    <row r="11395" spans="20:21" x14ac:dyDescent="0.2">
      <c r="T11395" s="11"/>
      <c r="U11395" s="11"/>
    </row>
    <row r="11396" spans="20:21" x14ac:dyDescent="0.2">
      <c r="T11396" s="11"/>
      <c r="U11396" s="11"/>
    </row>
    <row r="11397" spans="20:21" x14ac:dyDescent="0.2">
      <c r="T11397" s="11"/>
      <c r="U11397" s="11"/>
    </row>
    <row r="11398" spans="20:21" x14ac:dyDescent="0.2">
      <c r="T11398" s="11"/>
      <c r="U11398" s="11"/>
    </row>
    <row r="11399" spans="20:21" x14ac:dyDescent="0.2">
      <c r="T11399" s="11"/>
      <c r="U11399" s="11"/>
    </row>
    <row r="11400" spans="20:21" x14ac:dyDescent="0.2">
      <c r="T11400" s="11"/>
      <c r="U11400" s="11"/>
    </row>
    <row r="11401" spans="20:21" x14ac:dyDescent="0.2">
      <c r="T11401" s="11"/>
      <c r="U11401" s="11"/>
    </row>
    <row r="11402" spans="20:21" x14ac:dyDescent="0.2">
      <c r="T11402" s="11"/>
      <c r="U11402" s="11"/>
    </row>
    <row r="11403" spans="20:21" x14ac:dyDescent="0.2">
      <c r="T11403" s="11"/>
      <c r="U11403" s="11"/>
    </row>
    <row r="11404" spans="20:21" x14ac:dyDescent="0.2">
      <c r="T11404" s="11"/>
      <c r="U11404" s="11"/>
    </row>
    <row r="11405" spans="20:21" x14ac:dyDescent="0.2">
      <c r="T11405" s="11"/>
      <c r="U11405" s="11"/>
    </row>
    <row r="11406" spans="20:21" x14ac:dyDescent="0.2">
      <c r="T11406" s="11"/>
      <c r="U11406" s="11"/>
    </row>
    <row r="11407" spans="20:21" x14ac:dyDescent="0.2">
      <c r="T11407" s="11"/>
      <c r="U11407" s="11"/>
    </row>
    <row r="11408" spans="20:21" x14ac:dyDescent="0.2">
      <c r="T11408" s="11"/>
      <c r="U11408" s="11"/>
    </row>
    <row r="11409" spans="20:21" x14ac:dyDescent="0.2">
      <c r="T11409" s="11"/>
      <c r="U11409" s="11"/>
    </row>
    <row r="11410" spans="20:21" x14ac:dyDescent="0.2">
      <c r="T11410" s="11"/>
      <c r="U11410" s="11"/>
    </row>
    <row r="11411" spans="20:21" x14ac:dyDescent="0.2">
      <c r="T11411" s="11"/>
      <c r="U11411" s="11"/>
    </row>
    <row r="11412" spans="20:21" x14ac:dyDescent="0.2">
      <c r="T11412" s="11"/>
      <c r="U11412" s="11"/>
    </row>
    <row r="11413" spans="20:21" x14ac:dyDescent="0.2">
      <c r="T11413" s="11"/>
      <c r="U11413" s="11"/>
    </row>
    <row r="11414" spans="20:21" x14ac:dyDescent="0.2">
      <c r="T11414" s="11"/>
      <c r="U11414" s="11"/>
    </row>
    <row r="11415" spans="20:21" x14ac:dyDescent="0.2">
      <c r="T11415" s="11"/>
      <c r="U11415" s="11"/>
    </row>
    <row r="11416" spans="20:21" x14ac:dyDescent="0.2">
      <c r="T11416" s="11"/>
      <c r="U11416" s="11"/>
    </row>
    <row r="11417" spans="20:21" x14ac:dyDescent="0.2">
      <c r="T11417" s="11"/>
      <c r="U11417" s="11"/>
    </row>
    <row r="11418" spans="20:21" x14ac:dyDescent="0.2">
      <c r="T11418" s="11"/>
      <c r="U11418" s="11"/>
    </row>
    <row r="11419" spans="20:21" x14ac:dyDescent="0.2">
      <c r="T11419" s="11"/>
      <c r="U11419" s="11"/>
    </row>
    <row r="11420" spans="20:21" x14ac:dyDescent="0.2">
      <c r="T11420" s="11"/>
      <c r="U11420" s="11"/>
    </row>
    <row r="11421" spans="20:21" x14ac:dyDescent="0.2">
      <c r="T11421" s="11"/>
      <c r="U11421" s="11"/>
    </row>
    <row r="11422" spans="20:21" x14ac:dyDescent="0.2">
      <c r="T11422" s="11"/>
      <c r="U11422" s="11"/>
    </row>
    <row r="11423" spans="20:21" x14ac:dyDescent="0.2">
      <c r="T11423" s="11"/>
      <c r="U11423" s="11"/>
    </row>
    <row r="11424" spans="20:21" x14ac:dyDescent="0.2">
      <c r="T11424" s="11"/>
      <c r="U11424" s="11"/>
    </row>
    <row r="11425" spans="20:21" x14ac:dyDescent="0.2">
      <c r="T11425" s="11"/>
      <c r="U11425" s="11"/>
    </row>
    <row r="11426" spans="20:21" x14ac:dyDescent="0.2">
      <c r="T11426" s="11"/>
      <c r="U11426" s="11"/>
    </row>
    <row r="11427" spans="20:21" x14ac:dyDescent="0.2">
      <c r="T11427" s="11"/>
      <c r="U11427" s="11"/>
    </row>
    <row r="11428" spans="20:21" x14ac:dyDescent="0.2">
      <c r="T11428" s="11"/>
      <c r="U11428" s="11"/>
    </row>
    <row r="11429" spans="20:21" x14ac:dyDescent="0.2">
      <c r="T11429" s="11"/>
      <c r="U11429" s="11"/>
    </row>
    <row r="11430" spans="20:21" x14ac:dyDescent="0.2">
      <c r="T11430" s="11"/>
      <c r="U11430" s="11"/>
    </row>
    <row r="11431" spans="20:21" x14ac:dyDescent="0.2">
      <c r="T11431" s="11"/>
      <c r="U11431" s="11"/>
    </row>
    <row r="11432" spans="20:21" x14ac:dyDescent="0.2">
      <c r="T11432" s="11"/>
      <c r="U11432" s="11"/>
    </row>
    <row r="11433" spans="20:21" x14ac:dyDescent="0.2">
      <c r="T11433" s="11"/>
      <c r="U11433" s="11"/>
    </row>
    <row r="11434" spans="20:21" x14ac:dyDescent="0.2">
      <c r="T11434" s="11"/>
      <c r="U11434" s="11"/>
    </row>
    <row r="11435" spans="20:21" x14ac:dyDescent="0.2">
      <c r="T11435" s="11"/>
      <c r="U11435" s="11"/>
    </row>
    <row r="11436" spans="20:21" x14ac:dyDescent="0.2">
      <c r="T11436" s="11"/>
      <c r="U11436" s="11"/>
    </row>
    <row r="11437" spans="20:21" x14ac:dyDescent="0.2">
      <c r="T11437" s="11"/>
      <c r="U11437" s="11"/>
    </row>
    <row r="11438" spans="20:21" x14ac:dyDescent="0.2">
      <c r="T11438" s="11"/>
      <c r="U11438" s="11"/>
    </row>
    <row r="11439" spans="20:21" x14ac:dyDescent="0.2">
      <c r="T11439" s="11"/>
      <c r="U11439" s="11"/>
    </row>
    <row r="11440" spans="20:21" x14ac:dyDescent="0.2">
      <c r="T11440" s="11"/>
      <c r="U11440" s="11"/>
    </row>
    <row r="11441" spans="20:21" x14ac:dyDescent="0.2">
      <c r="T11441" s="11"/>
      <c r="U11441" s="11"/>
    </row>
    <row r="11442" spans="20:21" x14ac:dyDescent="0.2">
      <c r="T11442" s="11"/>
      <c r="U11442" s="11"/>
    </row>
    <row r="11443" spans="20:21" x14ac:dyDescent="0.2">
      <c r="T11443" s="11"/>
      <c r="U11443" s="11"/>
    </row>
    <row r="11444" spans="20:21" x14ac:dyDescent="0.2">
      <c r="T11444" s="11"/>
      <c r="U11444" s="11"/>
    </row>
    <row r="11445" spans="20:21" x14ac:dyDescent="0.2">
      <c r="T11445" s="11"/>
      <c r="U11445" s="11"/>
    </row>
    <row r="11446" spans="20:21" x14ac:dyDescent="0.2">
      <c r="T11446" s="11"/>
      <c r="U11446" s="11"/>
    </row>
    <row r="11447" spans="20:21" x14ac:dyDescent="0.2">
      <c r="T11447" s="11"/>
      <c r="U11447" s="11"/>
    </row>
    <row r="11448" spans="20:21" x14ac:dyDescent="0.2">
      <c r="T11448" s="11"/>
      <c r="U11448" s="11"/>
    </row>
    <row r="11449" spans="20:21" x14ac:dyDescent="0.2">
      <c r="T11449" s="11"/>
      <c r="U11449" s="11"/>
    </row>
    <row r="11450" spans="20:21" x14ac:dyDescent="0.2">
      <c r="T11450" s="11"/>
      <c r="U11450" s="11"/>
    </row>
    <row r="11451" spans="20:21" x14ac:dyDescent="0.2">
      <c r="T11451" s="11"/>
      <c r="U11451" s="11"/>
    </row>
    <row r="11452" spans="20:21" x14ac:dyDescent="0.2">
      <c r="T11452" s="11"/>
      <c r="U11452" s="11"/>
    </row>
    <row r="11453" spans="20:21" x14ac:dyDescent="0.2">
      <c r="T11453" s="11"/>
      <c r="U11453" s="11"/>
    </row>
    <row r="11454" spans="20:21" x14ac:dyDescent="0.2">
      <c r="T11454" s="11"/>
      <c r="U11454" s="11"/>
    </row>
    <row r="11455" spans="20:21" x14ac:dyDescent="0.2">
      <c r="T11455" s="11"/>
      <c r="U11455" s="11"/>
    </row>
    <row r="11456" spans="20:21" x14ac:dyDescent="0.2">
      <c r="T11456" s="11"/>
      <c r="U11456" s="11"/>
    </row>
    <row r="11457" spans="20:21" x14ac:dyDescent="0.2">
      <c r="T11457" s="11"/>
      <c r="U11457" s="11"/>
    </row>
    <row r="11458" spans="20:21" x14ac:dyDescent="0.2">
      <c r="T11458" s="11"/>
      <c r="U11458" s="11"/>
    </row>
    <row r="11459" spans="20:21" x14ac:dyDescent="0.2">
      <c r="T11459" s="11"/>
      <c r="U11459" s="11"/>
    </row>
    <row r="11460" spans="20:21" x14ac:dyDescent="0.2">
      <c r="T11460" s="11"/>
      <c r="U11460" s="11"/>
    </row>
    <row r="11461" spans="20:21" x14ac:dyDescent="0.2">
      <c r="T11461" s="11"/>
      <c r="U11461" s="11"/>
    </row>
    <row r="11462" spans="20:21" x14ac:dyDescent="0.2">
      <c r="T11462" s="11"/>
      <c r="U11462" s="11"/>
    </row>
    <row r="11463" spans="20:21" x14ac:dyDescent="0.2">
      <c r="T11463" s="11"/>
      <c r="U11463" s="11"/>
    </row>
    <row r="11464" spans="20:21" x14ac:dyDescent="0.2">
      <c r="T11464" s="11"/>
      <c r="U11464" s="11"/>
    </row>
    <row r="11465" spans="20:21" x14ac:dyDescent="0.2">
      <c r="T11465" s="11"/>
      <c r="U11465" s="11"/>
    </row>
    <row r="11466" spans="20:21" x14ac:dyDescent="0.2">
      <c r="T11466" s="11"/>
      <c r="U11466" s="11"/>
    </row>
    <row r="11467" spans="20:21" x14ac:dyDescent="0.2">
      <c r="T11467" s="11"/>
      <c r="U11467" s="11"/>
    </row>
    <row r="11468" spans="20:21" x14ac:dyDescent="0.2">
      <c r="T11468" s="11"/>
      <c r="U11468" s="11"/>
    </row>
    <row r="11469" spans="20:21" x14ac:dyDescent="0.2">
      <c r="T11469" s="11"/>
      <c r="U11469" s="11"/>
    </row>
    <row r="11470" spans="20:21" x14ac:dyDescent="0.2">
      <c r="T11470" s="11"/>
      <c r="U11470" s="11"/>
    </row>
    <row r="11471" spans="20:21" x14ac:dyDescent="0.2">
      <c r="T11471" s="11"/>
      <c r="U11471" s="11"/>
    </row>
    <row r="11472" spans="20:21" x14ac:dyDescent="0.2">
      <c r="T11472" s="11"/>
      <c r="U11472" s="11"/>
    </row>
    <row r="11473" spans="20:21" x14ac:dyDescent="0.2">
      <c r="T11473" s="11"/>
      <c r="U11473" s="11"/>
    </row>
    <row r="11474" spans="20:21" x14ac:dyDescent="0.2">
      <c r="T11474" s="11"/>
      <c r="U11474" s="11"/>
    </row>
    <row r="11475" spans="20:21" x14ac:dyDescent="0.2">
      <c r="T11475" s="11"/>
      <c r="U11475" s="11"/>
    </row>
    <row r="11476" spans="20:21" x14ac:dyDescent="0.2">
      <c r="T11476" s="11"/>
      <c r="U11476" s="11"/>
    </row>
    <row r="11477" spans="20:21" x14ac:dyDescent="0.2">
      <c r="T11477" s="11"/>
      <c r="U11477" s="11"/>
    </row>
    <row r="11478" spans="20:21" x14ac:dyDescent="0.2">
      <c r="T11478" s="11"/>
      <c r="U11478" s="11"/>
    </row>
    <row r="11479" spans="20:21" x14ac:dyDescent="0.2">
      <c r="T11479" s="11"/>
      <c r="U11479" s="11"/>
    </row>
    <row r="11480" spans="20:21" x14ac:dyDescent="0.2">
      <c r="T11480" s="11"/>
      <c r="U11480" s="11"/>
    </row>
    <row r="11481" spans="20:21" x14ac:dyDescent="0.2">
      <c r="T11481" s="11"/>
      <c r="U11481" s="11"/>
    </row>
    <row r="11482" spans="20:21" x14ac:dyDescent="0.2">
      <c r="T11482" s="11"/>
      <c r="U11482" s="11"/>
    </row>
    <row r="11483" spans="20:21" x14ac:dyDescent="0.2">
      <c r="T11483" s="11"/>
      <c r="U11483" s="11"/>
    </row>
    <row r="11484" spans="20:21" x14ac:dyDescent="0.2">
      <c r="T11484" s="11"/>
      <c r="U11484" s="11"/>
    </row>
    <row r="11485" spans="20:21" x14ac:dyDescent="0.2">
      <c r="T11485" s="11"/>
      <c r="U11485" s="11"/>
    </row>
    <row r="11486" spans="20:21" x14ac:dyDescent="0.2">
      <c r="T11486" s="11"/>
      <c r="U11486" s="11"/>
    </row>
    <row r="11487" spans="20:21" x14ac:dyDescent="0.2">
      <c r="T11487" s="11"/>
      <c r="U11487" s="11"/>
    </row>
    <row r="11488" spans="20:21" x14ac:dyDescent="0.2">
      <c r="T11488" s="11"/>
      <c r="U11488" s="11"/>
    </row>
    <row r="11489" spans="20:21" x14ac:dyDescent="0.2">
      <c r="T11489" s="11"/>
      <c r="U11489" s="11"/>
    </row>
    <row r="11490" spans="20:21" x14ac:dyDescent="0.2">
      <c r="T11490" s="11"/>
      <c r="U11490" s="11"/>
    </row>
    <row r="11491" spans="20:21" x14ac:dyDescent="0.2">
      <c r="T11491" s="11"/>
      <c r="U11491" s="11"/>
    </row>
    <row r="11492" spans="20:21" x14ac:dyDescent="0.2">
      <c r="T11492" s="11"/>
      <c r="U11492" s="11"/>
    </row>
    <row r="11493" spans="20:21" x14ac:dyDescent="0.2">
      <c r="T11493" s="11"/>
      <c r="U11493" s="11"/>
    </row>
    <row r="11494" spans="20:21" x14ac:dyDescent="0.2">
      <c r="T11494" s="11"/>
      <c r="U11494" s="11"/>
    </row>
    <row r="11495" spans="20:21" x14ac:dyDescent="0.2">
      <c r="T11495" s="11"/>
      <c r="U11495" s="11"/>
    </row>
    <row r="11496" spans="20:21" x14ac:dyDescent="0.2">
      <c r="T11496" s="11"/>
      <c r="U11496" s="11"/>
    </row>
    <row r="11497" spans="20:21" x14ac:dyDescent="0.2">
      <c r="T11497" s="11"/>
      <c r="U11497" s="11"/>
    </row>
    <row r="11498" spans="20:21" x14ac:dyDescent="0.2">
      <c r="T11498" s="11"/>
      <c r="U11498" s="11"/>
    </row>
    <row r="11499" spans="20:21" x14ac:dyDescent="0.2">
      <c r="T11499" s="11"/>
      <c r="U11499" s="11"/>
    </row>
    <row r="11500" spans="20:21" x14ac:dyDescent="0.2">
      <c r="T11500" s="11"/>
      <c r="U11500" s="11"/>
    </row>
    <row r="11501" spans="20:21" x14ac:dyDescent="0.2">
      <c r="T11501" s="11"/>
      <c r="U11501" s="11"/>
    </row>
    <row r="11502" spans="20:21" x14ac:dyDescent="0.2">
      <c r="T11502" s="11"/>
      <c r="U11502" s="11"/>
    </row>
    <row r="11503" spans="20:21" x14ac:dyDescent="0.2">
      <c r="T11503" s="11"/>
      <c r="U11503" s="11"/>
    </row>
    <row r="11504" spans="20:21" x14ac:dyDescent="0.2">
      <c r="T11504" s="11"/>
      <c r="U11504" s="11"/>
    </row>
    <row r="11505" spans="20:21" x14ac:dyDescent="0.2">
      <c r="T11505" s="11"/>
      <c r="U11505" s="11"/>
    </row>
    <row r="11506" spans="20:21" x14ac:dyDescent="0.2">
      <c r="T11506" s="11"/>
      <c r="U11506" s="11"/>
    </row>
    <row r="11507" spans="20:21" x14ac:dyDescent="0.2">
      <c r="T11507" s="11"/>
      <c r="U11507" s="11"/>
    </row>
    <row r="11508" spans="20:21" x14ac:dyDescent="0.2">
      <c r="T11508" s="11"/>
      <c r="U11508" s="11"/>
    </row>
    <row r="11509" spans="20:21" x14ac:dyDescent="0.2">
      <c r="T11509" s="11"/>
      <c r="U11509" s="11"/>
    </row>
    <row r="11510" spans="20:21" x14ac:dyDescent="0.2">
      <c r="T11510" s="11"/>
      <c r="U11510" s="11"/>
    </row>
    <row r="11511" spans="20:21" x14ac:dyDescent="0.2">
      <c r="T11511" s="11"/>
      <c r="U11511" s="11"/>
    </row>
    <row r="11512" spans="20:21" x14ac:dyDescent="0.2">
      <c r="T11512" s="11"/>
      <c r="U11512" s="11"/>
    </row>
    <row r="11513" spans="20:21" x14ac:dyDescent="0.2">
      <c r="T11513" s="11"/>
      <c r="U11513" s="11"/>
    </row>
    <row r="11514" spans="20:21" x14ac:dyDescent="0.2">
      <c r="T11514" s="11"/>
      <c r="U11514" s="11"/>
    </row>
    <row r="11515" spans="20:21" x14ac:dyDescent="0.2">
      <c r="T11515" s="11"/>
      <c r="U11515" s="11"/>
    </row>
    <row r="11516" spans="20:21" x14ac:dyDescent="0.2">
      <c r="T11516" s="11"/>
      <c r="U11516" s="11"/>
    </row>
    <row r="11517" spans="20:21" x14ac:dyDescent="0.2">
      <c r="T11517" s="11"/>
      <c r="U11517" s="11"/>
    </row>
    <row r="11518" spans="20:21" x14ac:dyDescent="0.2">
      <c r="T11518" s="11"/>
      <c r="U11518" s="11"/>
    </row>
    <row r="11519" spans="20:21" x14ac:dyDescent="0.2">
      <c r="T11519" s="11"/>
      <c r="U11519" s="11"/>
    </row>
    <row r="11520" spans="20:21" x14ac:dyDescent="0.2">
      <c r="T11520" s="11"/>
      <c r="U11520" s="11"/>
    </row>
    <row r="11521" spans="20:21" x14ac:dyDescent="0.2">
      <c r="T11521" s="11"/>
      <c r="U11521" s="11"/>
    </row>
    <row r="11522" spans="20:21" x14ac:dyDescent="0.2">
      <c r="T11522" s="11"/>
      <c r="U11522" s="11"/>
    </row>
    <row r="11523" spans="20:21" x14ac:dyDescent="0.2">
      <c r="T11523" s="11"/>
      <c r="U11523" s="11"/>
    </row>
    <row r="11524" spans="20:21" x14ac:dyDescent="0.2">
      <c r="T11524" s="11"/>
      <c r="U11524" s="11"/>
    </row>
    <row r="11525" spans="20:21" x14ac:dyDescent="0.2">
      <c r="T11525" s="11"/>
      <c r="U11525" s="11"/>
    </row>
    <row r="11526" spans="20:21" x14ac:dyDescent="0.2">
      <c r="T11526" s="11"/>
      <c r="U11526" s="11"/>
    </row>
    <row r="11527" spans="20:21" x14ac:dyDescent="0.2">
      <c r="T11527" s="11"/>
      <c r="U11527" s="11"/>
    </row>
    <row r="11528" spans="20:21" x14ac:dyDescent="0.2">
      <c r="T11528" s="11"/>
      <c r="U11528" s="11"/>
    </row>
    <row r="11529" spans="20:21" x14ac:dyDescent="0.2">
      <c r="T11529" s="11"/>
      <c r="U11529" s="11"/>
    </row>
    <row r="11530" spans="20:21" x14ac:dyDescent="0.2">
      <c r="T11530" s="11"/>
      <c r="U11530" s="11"/>
    </row>
    <row r="11531" spans="20:21" x14ac:dyDescent="0.2">
      <c r="T11531" s="11"/>
      <c r="U11531" s="11"/>
    </row>
    <row r="11532" spans="20:21" x14ac:dyDescent="0.2">
      <c r="T11532" s="11"/>
      <c r="U11532" s="11"/>
    </row>
    <row r="11533" spans="20:21" x14ac:dyDescent="0.2">
      <c r="T11533" s="11"/>
      <c r="U11533" s="11"/>
    </row>
    <row r="11534" spans="20:21" x14ac:dyDescent="0.2">
      <c r="T11534" s="11"/>
      <c r="U11534" s="11"/>
    </row>
    <row r="11535" spans="20:21" x14ac:dyDescent="0.2">
      <c r="T11535" s="11"/>
      <c r="U11535" s="11"/>
    </row>
    <row r="11536" spans="20:21" x14ac:dyDescent="0.2">
      <c r="T11536" s="11"/>
      <c r="U11536" s="11"/>
    </row>
    <row r="11537" spans="20:21" x14ac:dyDescent="0.2">
      <c r="T11537" s="11"/>
      <c r="U11537" s="11"/>
    </row>
    <row r="11538" spans="20:21" x14ac:dyDescent="0.2">
      <c r="T11538" s="11"/>
      <c r="U11538" s="11"/>
    </row>
    <row r="11539" spans="20:21" x14ac:dyDescent="0.2">
      <c r="T11539" s="11"/>
      <c r="U11539" s="11"/>
    </row>
    <row r="11540" spans="20:21" x14ac:dyDescent="0.2">
      <c r="T11540" s="11"/>
      <c r="U11540" s="11"/>
    </row>
    <row r="11541" spans="20:21" x14ac:dyDescent="0.2">
      <c r="T11541" s="11"/>
      <c r="U11541" s="11"/>
    </row>
    <row r="11542" spans="20:21" x14ac:dyDescent="0.2">
      <c r="T11542" s="11"/>
      <c r="U11542" s="11"/>
    </row>
    <row r="11543" spans="20:21" x14ac:dyDescent="0.2">
      <c r="T11543" s="11"/>
      <c r="U11543" s="11"/>
    </row>
    <row r="11544" spans="20:21" x14ac:dyDescent="0.2">
      <c r="T11544" s="11"/>
      <c r="U11544" s="11"/>
    </row>
    <row r="11545" spans="20:21" x14ac:dyDescent="0.2">
      <c r="T11545" s="11"/>
      <c r="U11545" s="11"/>
    </row>
    <row r="11546" spans="20:21" x14ac:dyDescent="0.2">
      <c r="T11546" s="11"/>
      <c r="U11546" s="11"/>
    </row>
    <row r="11547" spans="20:21" x14ac:dyDescent="0.2">
      <c r="T11547" s="11"/>
      <c r="U11547" s="11"/>
    </row>
    <row r="11548" spans="20:21" x14ac:dyDescent="0.2">
      <c r="T11548" s="11"/>
      <c r="U11548" s="11"/>
    </row>
    <row r="11549" spans="20:21" x14ac:dyDescent="0.2">
      <c r="T11549" s="11"/>
      <c r="U11549" s="11"/>
    </row>
    <row r="11550" spans="20:21" x14ac:dyDescent="0.2">
      <c r="T11550" s="11"/>
      <c r="U11550" s="11"/>
    </row>
    <row r="11551" spans="20:21" x14ac:dyDescent="0.2">
      <c r="T11551" s="11"/>
      <c r="U11551" s="11"/>
    </row>
    <row r="11552" spans="20:21" x14ac:dyDescent="0.2">
      <c r="T11552" s="11"/>
      <c r="U11552" s="11"/>
    </row>
    <row r="11553" spans="20:21" x14ac:dyDescent="0.2">
      <c r="T11553" s="11"/>
      <c r="U11553" s="11"/>
    </row>
    <row r="11554" spans="20:21" x14ac:dyDescent="0.2">
      <c r="T11554" s="11"/>
      <c r="U11554" s="11"/>
    </row>
    <row r="11555" spans="20:21" x14ac:dyDescent="0.2">
      <c r="T11555" s="11"/>
      <c r="U11555" s="11"/>
    </row>
    <row r="11556" spans="20:21" x14ac:dyDescent="0.2">
      <c r="T11556" s="11"/>
      <c r="U11556" s="11"/>
    </row>
    <row r="11557" spans="20:21" x14ac:dyDescent="0.2">
      <c r="T11557" s="11"/>
      <c r="U11557" s="11"/>
    </row>
    <row r="11558" spans="20:21" x14ac:dyDescent="0.2">
      <c r="T11558" s="11"/>
      <c r="U11558" s="11"/>
    </row>
    <row r="11559" spans="20:21" x14ac:dyDescent="0.2">
      <c r="T11559" s="11"/>
      <c r="U11559" s="11"/>
    </row>
    <row r="11560" spans="20:21" x14ac:dyDescent="0.2">
      <c r="T11560" s="11"/>
      <c r="U11560" s="11"/>
    </row>
    <row r="11561" spans="20:21" x14ac:dyDescent="0.2">
      <c r="T11561" s="11"/>
      <c r="U11561" s="11"/>
    </row>
    <row r="11562" spans="20:21" x14ac:dyDescent="0.2">
      <c r="T11562" s="11"/>
      <c r="U11562" s="11"/>
    </row>
    <row r="11563" spans="20:21" x14ac:dyDescent="0.2">
      <c r="T11563" s="11"/>
      <c r="U11563" s="11"/>
    </row>
    <row r="11564" spans="20:21" x14ac:dyDescent="0.2">
      <c r="T11564" s="11"/>
      <c r="U11564" s="11"/>
    </row>
    <row r="11565" spans="20:21" x14ac:dyDescent="0.2">
      <c r="T11565" s="11"/>
      <c r="U11565" s="11"/>
    </row>
    <row r="11566" spans="20:21" x14ac:dyDescent="0.2">
      <c r="T11566" s="11"/>
      <c r="U11566" s="11"/>
    </row>
    <row r="11567" spans="20:21" x14ac:dyDescent="0.2">
      <c r="T11567" s="11"/>
      <c r="U11567" s="11"/>
    </row>
    <row r="11568" spans="20:21" x14ac:dyDescent="0.2">
      <c r="T11568" s="11"/>
      <c r="U11568" s="11"/>
    </row>
    <row r="11569" spans="20:21" x14ac:dyDescent="0.2">
      <c r="T11569" s="11"/>
      <c r="U11569" s="11"/>
    </row>
    <row r="11570" spans="20:21" x14ac:dyDescent="0.2">
      <c r="T11570" s="11"/>
      <c r="U11570" s="11"/>
    </row>
    <row r="11571" spans="20:21" x14ac:dyDescent="0.2">
      <c r="T11571" s="11"/>
      <c r="U11571" s="11"/>
    </row>
    <row r="11572" spans="20:21" x14ac:dyDescent="0.2">
      <c r="T11572" s="11"/>
      <c r="U11572" s="11"/>
    </row>
    <row r="11573" spans="20:21" x14ac:dyDescent="0.2">
      <c r="T11573" s="11"/>
      <c r="U11573" s="11"/>
    </row>
    <row r="11574" spans="20:21" x14ac:dyDescent="0.2">
      <c r="T11574" s="11"/>
      <c r="U11574" s="11"/>
    </row>
    <row r="11575" spans="20:21" x14ac:dyDescent="0.2">
      <c r="T11575" s="11"/>
      <c r="U11575" s="11"/>
    </row>
    <row r="11576" spans="20:21" x14ac:dyDescent="0.2">
      <c r="T11576" s="11"/>
      <c r="U11576" s="11"/>
    </row>
    <row r="11577" spans="20:21" x14ac:dyDescent="0.2">
      <c r="T11577" s="11"/>
      <c r="U11577" s="11"/>
    </row>
    <row r="11578" spans="20:21" x14ac:dyDescent="0.2">
      <c r="T11578" s="11"/>
      <c r="U11578" s="11"/>
    </row>
    <row r="11579" spans="20:21" x14ac:dyDescent="0.2">
      <c r="T11579" s="11"/>
      <c r="U11579" s="11"/>
    </row>
    <row r="11580" spans="20:21" x14ac:dyDescent="0.2">
      <c r="T11580" s="11"/>
      <c r="U11580" s="11"/>
    </row>
    <row r="11581" spans="20:21" x14ac:dyDescent="0.2">
      <c r="T11581" s="11"/>
      <c r="U11581" s="11"/>
    </row>
    <row r="11582" spans="20:21" x14ac:dyDescent="0.2">
      <c r="T11582" s="11"/>
      <c r="U11582" s="11"/>
    </row>
    <row r="11583" spans="20:21" x14ac:dyDescent="0.2">
      <c r="T11583" s="11"/>
      <c r="U11583" s="11"/>
    </row>
    <row r="11584" spans="20:21" x14ac:dyDescent="0.2">
      <c r="T11584" s="11"/>
      <c r="U11584" s="11"/>
    </row>
    <row r="11585" spans="20:21" x14ac:dyDescent="0.2">
      <c r="T11585" s="11"/>
      <c r="U11585" s="11"/>
    </row>
    <row r="11586" spans="20:21" x14ac:dyDescent="0.2">
      <c r="T11586" s="11"/>
      <c r="U11586" s="11"/>
    </row>
    <row r="11587" spans="20:21" x14ac:dyDescent="0.2">
      <c r="T11587" s="11"/>
      <c r="U11587" s="11"/>
    </row>
    <row r="11588" spans="20:21" x14ac:dyDescent="0.2">
      <c r="T11588" s="11"/>
      <c r="U11588" s="11"/>
    </row>
    <row r="11589" spans="20:21" x14ac:dyDescent="0.2">
      <c r="T11589" s="11"/>
      <c r="U11589" s="11"/>
    </row>
    <row r="11590" spans="20:21" x14ac:dyDescent="0.2">
      <c r="T11590" s="11"/>
      <c r="U11590" s="11"/>
    </row>
    <row r="11591" spans="20:21" x14ac:dyDescent="0.2">
      <c r="T11591" s="11"/>
      <c r="U11591" s="11"/>
    </row>
    <row r="11592" spans="20:21" x14ac:dyDescent="0.2">
      <c r="T11592" s="11"/>
      <c r="U11592" s="11"/>
    </row>
    <row r="11593" spans="20:21" x14ac:dyDescent="0.2">
      <c r="T11593" s="11"/>
      <c r="U11593" s="11"/>
    </row>
    <row r="11594" spans="20:21" x14ac:dyDescent="0.2">
      <c r="T11594" s="11"/>
      <c r="U11594" s="11"/>
    </row>
    <row r="11595" spans="20:21" x14ac:dyDescent="0.2">
      <c r="T11595" s="11"/>
      <c r="U11595" s="11"/>
    </row>
    <row r="11596" spans="20:21" x14ac:dyDescent="0.2">
      <c r="T11596" s="11"/>
      <c r="U11596" s="11"/>
    </row>
    <row r="11597" spans="20:21" x14ac:dyDescent="0.2">
      <c r="T11597" s="11"/>
      <c r="U11597" s="11"/>
    </row>
    <row r="11598" spans="20:21" x14ac:dyDescent="0.2">
      <c r="T11598" s="11"/>
      <c r="U11598" s="11"/>
    </row>
    <row r="11599" spans="20:21" x14ac:dyDescent="0.2">
      <c r="T11599" s="11"/>
      <c r="U11599" s="11"/>
    </row>
    <row r="11600" spans="20:21" x14ac:dyDescent="0.2">
      <c r="T11600" s="11"/>
      <c r="U11600" s="11"/>
    </row>
    <row r="11601" spans="20:21" x14ac:dyDescent="0.2">
      <c r="T11601" s="11"/>
      <c r="U11601" s="11"/>
    </row>
    <row r="11602" spans="20:21" x14ac:dyDescent="0.2">
      <c r="T11602" s="11"/>
      <c r="U11602" s="11"/>
    </row>
    <row r="11603" spans="20:21" x14ac:dyDescent="0.2">
      <c r="T11603" s="11"/>
      <c r="U11603" s="11"/>
    </row>
    <row r="11604" spans="20:21" x14ac:dyDescent="0.2">
      <c r="T11604" s="11"/>
      <c r="U11604" s="11"/>
    </row>
    <row r="11605" spans="20:21" x14ac:dyDescent="0.2">
      <c r="T11605" s="11"/>
      <c r="U11605" s="11"/>
    </row>
    <row r="11606" spans="20:21" x14ac:dyDescent="0.2">
      <c r="T11606" s="11"/>
      <c r="U11606" s="11"/>
    </row>
    <row r="11607" spans="20:21" x14ac:dyDescent="0.2">
      <c r="T11607" s="11"/>
      <c r="U11607" s="11"/>
    </row>
    <row r="11608" spans="20:21" x14ac:dyDescent="0.2">
      <c r="T11608" s="11"/>
      <c r="U11608" s="11"/>
    </row>
    <row r="11609" spans="20:21" x14ac:dyDescent="0.2">
      <c r="T11609" s="11"/>
      <c r="U11609" s="11"/>
    </row>
    <row r="11610" spans="20:21" x14ac:dyDescent="0.2">
      <c r="T11610" s="11"/>
      <c r="U11610" s="11"/>
    </row>
    <row r="11611" spans="20:21" x14ac:dyDescent="0.2">
      <c r="T11611" s="11"/>
      <c r="U11611" s="11"/>
    </row>
    <row r="11612" spans="20:21" x14ac:dyDescent="0.2">
      <c r="T11612" s="11"/>
      <c r="U11612" s="11"/>
    </row>
    <row r="11613" spans="20:21" x14ac:dyDescent="0.2">
      <c r="T11613" s="11"/>
      <c r="U11613" s="11"/>
    </row>
    <row r="11614" spans="20:21" x14ac:dyDescent="0.2">
      <c r="T11614" s="11"/>
      <c r="U11614" s="11"/>
    </row>
    <row r="11615" spans="20:21" x14ac:dyDescent="0.2">
      <c r="T11615" s="11"/>
      <c r="U11615" s="11"/>
    </row>
    <row r="11616" spans="20:21" x14ac:dyDescent="0.2">
      <c r="T11616" s="11"/>
      <c r="U11616" s="11"/>
    </row>
    <row r="11617" spans="20:21" x14ac:dyDescent="0.2">
      <c r="T11617" s="11"/>
      <c r="U11617" s="11"/>
    </row>
    <row r="11618" spans="20:21" x14ac:dyDescent="0.2">
      <c r="T11618" s="11"/>
      <c r="U11618" s="11"/>
    </row>
    <row r="11619" spans="20:21" x14ac:dyDescent="0.2">
      <c r="T11619" s="11"/>
      <c r="U11619" s="11"/>
    </row>
    <row r="11620" spans="20:21" x14ac:dyDescent="0.2">
      <c r="T11620" s="11"/>
      <c r="U11620" s="11"/>
    </row>
    <row r="11621" spans="20:21" x14ac:dyDescent="0.2">
      <c r="T11621" s="11"/>
      <c r="U11621" s="11"/>
    </row>
    <row r="11622" spans="20:21" x14ac:dyDescent="0.2">
      <c r="T11622" s="11"/>
      <c r="U11622" s="11"/>
    </row>
    <row r="11623" spans="20:21" x14ac:dyDescent="0.2">
      <c r="T11623" s="11"/>
      <c r="U11623" s="11"/>
    </row>
    <row r="11624" spans="20:21" x14ac:dyDescent="0.2">
      <c r="T11624" s="11"/>
      <c r="U11624" s="11"/>
    </row>
    <row r="11625" spans="20:21" x14ac:dyDescent="0.2">
      <c r="T11625" s="11"/>
      <c r="U11625" s="11"/>
    </row>
    <row r="11626" spans="20:21" x14ac:dyDescent="0.2">
      <c r="T11626" s="11"/>
      <c r="U11626" s="11"/>
    </row>
    <row r="11627" spans="20:21" x14ac:dyDescent="0.2">
      <c r="T11627" s="11"/>
      <c r="U11627" s="11"/>
    </row>
    <row r="11628" spans="20:21" x14ac:dyDescent="0.2">
      <c r="T11628" s="11"/>
      <c r="U11628" s="11"/>
    </row>
    <row r="11629" spans="20:21" x14ac:dyDescent="0.2">
      <c r="T11629" s="11"/>
      <c r="U11629" s="11"/>
    </row>
    <row r="11630" spans="20:21" x14ac:dyDescent="0.2">
      <c r="T11630" s="11"/>
      <c r="U11630" s="11"/>
    </row>
    <row r="11631" spans="20:21" x14ac:dyDescent="0.2">
      <c r="T11631" s="11"/>
      <c r="U11631" s="11"/>
    </row>
    <row r="11632" spans="20:21" x14ac:dyDescent="0.2">
      <c r="T11632" s="11"/>
      <c r="U11632" s="11"/>
    </row>
    <row r="11633" spans="20:21" x14ac:dyDescent="0.2">
      <c r="T11633" s="11"/>
      <c r="U11633" s="11"/>
    </row>
    <row r="11634" spans="20:21" x14ac:dyDescent="0.2">
      <c r="T11634" s="11"/>
      <c r="U11634" s="11"/>
    </row>
    <row r="11635" spans="20:21" x14ac:dyDescent="0.2">
      <c r="T11635" s="11"/>
      <c r="U11635" s="11"/>
    </row>
    <row r="11636" spans="20:21" x14ac:dyDescent="0.2">
      <c r="T11636" s="11"/>
      <c r="U11636" s="11"/>
    </row>
    <row r="11637" spans="20:21" x14ac:dyDescent="0.2">
      <c r="T11637" s="11"/>
      <c r="U11637" s="11"/>
    </row>
    <row r="11638" spans="20:21" x14ac:dyDescent="0.2">
      <c r="T11638" s="11"/>
      <c r="U11638" s="11"/>
    </row>
    <row r="11639" spans="20:21" x14ac:dyDescent="0.2">
      <c r="T11639" s="11"/>
      <c r="U11639" s="11"/>
    </row>
    <row r="11640" spans="20:21" x14ac:dyDescent="0.2">
      <c r="T11640" s="11"/>
      <c r="U11640" s="11"/>
    </row>
    <row r="11641" spans="20:21" x14ac:dyDescent="0.2">
      <c r="T11641" s="11"/>
      <c r="U11641" s="11"/>
    </row>
    <row r="11642" spans="20:21" x14ac:dyDescent="0.2">
      <c r="T11642" s="11"/>
      <c r="U11642" s="11"/>
    </row>
    <row r="11643" spans="20:21" x14ac:dyDescent="0.2">
      <c r="T11643" s="11"/>
      <c r="U11643" s="11"/>
    </row>
    <row r="11644" spans="20:21" x14ac:dyDescent="0.2">
      <c r="T11644" s="11"/>
      <c r="U11644" s="11"/>
    </row>
    <row r="11645" spans="20:21" x14ac:dyDescent="0.2">
      <c r="T11645" s="11"/>
      <c r="U11645" s="11"/>
    </row>
    <row r="11646" spans="20:21" x14ac:dyDescent="0.2">
      <c r="T11646" s="11"/>
      <c r="U11646" s="11"/>
    </row>
    <row r="11647" spans="20:21" x14ac:dyDescent="0.2">
      <c r="T11647" s="11"/>
      <c r="U11647" s="11"/>
    </row>
    <row r="11648" spans="20:21" x14ac:dyDescent="0.2">
      <c r="T11648" s="11"/>
      <c r="U11648" s="11"/>
    </row>
    <row r="11649" spans="20:21" x14ac:dyDescent="0.2">
      <c r="T11649" s="11"/>
      <c r="U11649" s="11"/>
    </row>
    <row r="11650" spans="20:21" x14ac:dyDescent="0.2">
      <c r="T11650" s="11"/>
      <c r="U11650" s="11"/>
    </row>
    <row r="11651" spans="20:21" x14ac:dyDescent="0.2">
      <c r="T11651" s="11"/>
      <c r="U11651" s="11"/>
    </row>
    <row r="11652" spans="20:21" x14ac:dyDescent="0.2">
      <c r="T11652" s="11"/>
      <c r="U11652" s="11"/>
    </row>
    <row r="11653" spans="20:21" x14ac:dyDescent="0.2">
      <c r="T11653" s="11"/>
      <c r="U11653" s="11"/>
    </row>
    <row r="11654" spans="20:21" x14ac:dyDescent="0.2">
      <c r="T11654" s="11"/>
      <c r="U11654" s="11"/>
    </row>
    <row r="11655" spans="20:21" x14ac:dyDescent="0.2">
      <c r="T11655" s="11"/>
      <c r="U11655" s="11"/>
    </row>
    <row r="11656" spans="20:21" x14ac:dyDescent="0.2">
      <c r="T11656" s="11"/>
      <c r="U11656" s="11"/>
    </row>
    <row r="11657" spans="20:21" x14ac:dyDescent="0.2">
      <c r="T11657" s="11"/>
      <c r="U11657" s="11"/>
    </row>
    <row r="11658" spans="20:21" x14ac:dyDescent="0.2">
      <c r="T11658" s="11"/>
      <c r="U11658" s="11"/>
    </row>
    <row r="11659" spans="20:21" x14ac:dyDescent="0.2">
      <c r="T11659" s="11"/>
      <c r="U11659" s="11"/>
    </row>
    <row r="11660" spans="20:21" x14ac:dyDescent="0.2">
      <c r="T11660" s="11"/>
      <c r="U11660" s="11"/>
    </row>
    <row r="11661" spans="20:21" x14ac:dyDescent="0.2">
      <c r="T11661" s="11"/>
      <c r="U11661" s="11"/>
    </row>
    <row r="11662" spans="20:21" x14ac:dyDescent="0.2">
      <c r="T11662" s="11"/>
      <c r="U11662" s="11"/>
    </row>
    <row r="11663" spans="20:21" x14ac:dyDescent="0.2">
      <c r="T11663" s="11"/>
      <c r="U11663" s="11"/>
    </row>
    <row r="11664" spans="20:21" x14ac:dyDescent="0.2">
      <c r="T11664" s="11"/>
      <c r="U11664" s="11"/>
    </row>
    <row r="11665" spans="20:21" x14ac:dyDescent="0.2">
      <c r="T11665" s="11"/>
      <c r="U11665" s="11"/>
    </row>
    <row r="11666" spans="20:21" x14ac:dyDescent="0.2">
      <c r="T11666" s="11"/>
      <c r="U11666" s="11"/>
    </row>
    <row r="11667" spans="20:21" x14ac:dyDescent="0.2">
      <c r="T11667" s="11"/>
      <c r="U11667" s="11"/>
    </row>
    <row r="11668" spans="20:21" x14ac:dyDescent="0.2">
      <c r="T11668" s="11"/>
      <c r="U11668" s="11"/>
    </row>
    <row r="11669" spans="20:21" x14ac:dyDescent="0.2">
      <c r="T11669" s="11"/>
      <c r="U11669" s="11"/>
    </row>
    <row r="11670" spans="20:21" x14ac:dyDescent="0.2">
      <c r="T11670" s="11"/>
      <c r="U11670" s="11"/>
    </row>
    <row r="11671" spans="20:21" x14ac:dyDescent="0.2">
      <c r="T11671" s="11"/>
      <c r="U11671" s="11"/>
    </row>
    <row r="11672" spans="20:21" x14ac:dyDescent="0.2">
      <c r="T11672" s="11"/>
      <c r="U11672" s="11"/>
    </row>
    <row r="11673" spans="20:21" x14ac:dyDescent="0.2">
      <c r="T11673" s="11"/>
      <c r="U11673" s="11"/>
    </row>
    <row r="11674" spans="20:21" x14ac:dyDescent="0.2">
      <c r="T11674" s="11"/>
      <c r="U11674" s="11"/>
    </row>
    <row r="11675" spans="20:21" x14ac:dyDescent="0.2">
      <c r="T11675" s="11"/>
      <c r="U11675" s="11"/>
    </row>
    <row r="11676" spans="20:21" x14ac:dyDescent="0.2">
      <c r="T11676" s="11"/>
      <c r="U11676" s="11"/>
    </row>
    <row r="11677" spans="20:21" x14ac:dyDescent="0.2">
      <c r="T11677" s="11"/>
      <c r="U11677" s="11"/>
    </row>
    <row r="11678" spans="20:21" x14ac:dyDescent="0.2">
      <c r="T11678" s="11"/>
      <c r="U11678" s="11"/>
    </row>
    <row r="11679" spans="20:21" x14ac:dyDescent="0.2">
      <c r="T11679" s="11"/>
      <c r="U11679" s="11"/>
    </row>
    <row r="11680" spans="20:21" x14ac:dyDescent="0.2">
      <c r="T11680" s="11"/>
      <c r="U11680" s="11"/>
    </row>
    <row r="11681" spans="20:21" x14ac:dyDescent="0.2">
      <c r="T11681" s="11"/>
      <c r="U11681" s="11"/>
    </row>
    <row r="11682" spans="20:21" x14ac:dyDescent="0.2">
      <c r="T11682" s="11"/>
      <c r="U11682" s="11"/>
    </row>
    <row r="11683" spans="20:21" x14ac:dyDescent="0.2">
      <c r="T11683" s="11"/>
      <c r="U11683" s="11"/>
    </row>
    <row r="11684" spans="20:21" x14ac:dyDescent="0.2">
      <c r="T11684" s="11"/>
      <c r="U11684" s="11"/>
    </row>
    <row r="11685" spans="20:21" x14ac:dyDescent="0.2">
      <c r="T11685" s="11"/>
      <c r="U11685" s="11"/>
    </row>
    <row r="11686" spans="20:21" x14ac:dyDescent="0.2">
      <c r="T11686" s="11"/>
      <c r="U11686" s="11"/>
    </row>
    <row r="11687" spans="20:21" x14ac:dyDescent="0.2">
      <c r="T11687" s="11"/>
      <c r="U11687" s="11"/>
    </row>
    <row r="11688" spans="20:21" x14ac:dyDescent="0.2">
      <c r="T11688" s="11"/>
      <c r="U11688" s="11"/>
    </row>
    <row r="11689" spans="20:21" x14ac:dyDescent="0.2">
      <c r="T11689" s="11"/>
      <c r="U11689" s="11"/>
    </row>
    <row r="11690" spans="20:21" x14ac:dyDescent="0.2">
      <c r="T11690" s="11"/>
      <c r="U11690" s="11"/>
    </row>
    <row r="11691" spans="20:21" x14ac:dyDescent="0.2">
      <c r="T11691" s="11"/>
      <c r="U11691" s="11"/>
    </row>
    <row r="11692" spans="20:21" x14ac:dyDescent="0.2">
      <c r="T11692" s="11"/>
      <c r="U11692" s="11"/>
    </row>
    <row r="11693" spans="20:21" x14ac:dyDescent="0.2">
      <c r="T11693" s="11"/>
      <c r="U11693" s="11"/>
    </row>
    <row r="11694" spans="20:21" x14ac:dyDescent="0.2">
      <c r="T11694" s="11"/>
      <c r="U11694" s="11"/>
    </row>
    <row r="11695" spans="20:21" x14ac:dyDescent="0.2">
      <c r="T11695" s="11"/>
      <c r="U11695" s="11"/>
    </row>
    <row r="11696" spans="20:21" x14ac:dyDescent="0.2">
      <c r="T11696" s="11"/>
      <c r="U11696" s="11"/>
    </row>
    <row r="11697" spans="20:21" x14ac:dyDescent="0.2">
      <c r="T11697" s="11"/>
      <c r="U11697" s="11"/>
    </row>
    <row r="11698" spans="20:21" x14ac:dyDescent="0.2">
      <c r="T11698" s="11"/>
      <c r="U11698" s="11"/>
    </row>
    <row r="11699" spans="20:21" x14ac:dyDescent="0.2">
      <c r="T11699" s="11"/>
      <c r="U11699" s="11"/>
    </row>
    <row r="11700" spans="20:21" x14ac:dyDescent="0.2">
      <c r="T11700" s="11"/>
      <c r="U11700" s="11"/>
    </row>
    <row r="11701" spans="20:21" x14ac:dyDescent="0.2">
      <c r="T11701" s="11"/>
      <c r="U11701" s="11"/>
    </row>
    <row r="11702" spans="20:21" x14ac:dyDescent="0.2">
      <c r="T11702" s="11"/>
      <c r="U11702" s="11"/>
    </row>
    <row r="11703" spans="20:21" x14ac:dyDescent="0.2">
      <c r="T11703" s="11"/>
      <c r="U11703" s="11"/>
    </row>
    <row r="11704" spans="20:21" x14ac:dyDescent="0.2">
      <c r="T11704" s="11"/>
      <c r="U11704" s="11"/>
    </row>
    <row r="11705" spans="20:21" x14ac:dyDescent="0.2">
      <c r="T11705" s="11"/>
      <c r="U11705" s="11"/>
    </row>
    <row r="11706" spans="20:21" x14ac:dyDescent="0.2">
      <c r="T11706" s="11"/>
      <c r="U11706" s="11"/>
    </row>
    <row r="11707" spans="20:21" x14ac:dyDescent="0.2">
      <c r="T11707" s="11"/>
      <c r="U11707" s="11"/>
    </row>
    <row r="11708" spans="20:21" x14ac:dyDescent="0.2">
      <c r="T11708" s="11"/>
      <c r="U11708" s="11"/>
    </row>
    <row r="11709" spans="20:21" x14ac:dyDescent="0.2">
      <c r="T11709" s="11"/>
      <c r="U11709" s="11"/>
    </row>
    <row r="11710" spans="20:21" x14ac:dyDescent="0.2">
      <c r="T11710" s="11"/>
      <c r="U11710" s="11"/>
    </row>
    <row r="11711" spans="20:21" x14ac:dyDescent="0.2">
      <c r="T11711" s="11"/>
      <c r="U11711" s="11"/>
    </row>
    <row r="11712" spans="20:21" x14ac:dyDescent="0.2">
      <c r="T11712" s="11"/>
      <c r="U11712" s="11"/>
    </row>
    <row r="11713" spans="20:21" x14ac:dyDescent="0.2">
      <c r="T11713" s="11"/>
      <c r="U11713" s="11"/>
    </row>
    <row r="11714" spans="20:21" x14ac:dyDescent="0.2">
      <c r="T11714" s="11"/>
      <c r="U11714" s="11"/>
    </row>
    <row r="11715" spans="20:21" x14ac:dyDescent="0.2">
      <c r="T11715" s="11"/>
      <c r="U11715" s="11"/>
    </row>
    <row r="11716" spans="20:21" x14ac:dyDescent="0.2">
      <c r="T11716" s="11"/>
      <c r="U11716" s="11"/>
    </row>
    <row r="11717" spans="20:21" x14ac:dyDescent="0.2">
      <c r="T11717" s="11"/>
      <c r="U11717" s="11"/>
    </row>
    <row r="11718" spans="20:21" x14ac:dyDescent="0.2">
      <c r="T11718" s="11"/>
      <c r="U11718" s="11"/>
    </row>
    <row r="11719" spans="20:21" x14ac:dyDescent="0.2">
      <c r="T11719" s="11"/>
      <c r="U11719" s="11"/>
    </row>
    <row r="11720" spans="20:21" x14ac:dyDescent="0.2">
      <c r="T11720" s="11"/>
      <c r="U11720" s="11"/>
    </row>
    <row r="11721" spans="20:21" x14ac:dyDescent="0.2">
      <c r="T11721" s="11"/>
      <c r="U11721" s="11"/>
    </row>
    <row r="11722" spans="20:21" x14ac:dyDescent="0.2">
      <c r="T11722" s="11"/>
      <c r="U11722" s="11"/>
    </row>
    <row r="11723" spans="20:21" x14ac:dyDescent="0.2">
      <c r="T11723" s="11"/>
      <c r="U11723" s="11"/>
    </row>
    <row r="11724" spans="20:21" x14ac:dyDescent="0.2">
      <c r="T11724" s="11"/>
      <c r="U11724" s="11"/>
    </row>
    <row r="11725" spans="20:21" x14ac:dyDescent="0.2">
      <c r="T11725" s="11"/>
      <c r="U11725" s="11"/>
    </row>
    <row r="11726" spans="20:21" x14ac:dyDescent="0.2">
      <c r="T11726" s="11"/>
      <c r="U11726" s="11"/>
    </row>
    <row r="11727" spans="20:21" x14ac:dyDescent="0.2">
      <c r="T11727" s="11"/>
      <c r="U11727" s="11"/>
    </row>
    <row r="11728" spans="20:21" x14ac:dyDescent="0.2">
      <c r="T11728" s="11"/>
      <c r="U11728" s="11"/>
    </row>
    <row r="11729" spans="20:21" x14ac:dyDescent="0.2">
      <c r="T11729" s="11"/>
      <c r="U11729" s="11"/>
    </row>
    <row r="11730" spans="20:21" x14ac:dyDescent="0.2">
      <c r="T11730" s="11"/>
      <c r="U11730" s="11"/>
    </row>
    <row r="11731" spans="20:21" x14ac:dyDescent="0.2">
      <c r="T11731" s="11"/>
      <c r="U11731" s="11"/>
    </row>
    <row r="11732" spans="20:21" x14ac:dyDescent="0.2">
      <c r="T11732" s="11"/>
      <c r="U11732" s="11"/>
    </row>
    <row r="11733" spans="20:21" x14ac:dyDescent="0.2">
      <c r="T11733" s="11"/>
      <c r="U11733" s="11"/>
    </row>
    <row r="11734" spans="20:21" x14ac:dyDescent="0.2">
      <c r="T11734" s="11"/>
      <c r="U11734" s="11"/>
    </row>
    <row r="11735" spans="20:21" x14ac:dyDescent="0.2">
      <c r="T11735" s="11"/>
      <c r="U11735" s="11"/>
    </row>
    <row r="11736" spans="20:21" x14ac:dyDescent="0.2">
      <c r="T11736" s="11"/>
      <c r="U11736" s="11"/>
    </row>
    <row r="11737" spans="20:21" x14ac:dyDescent="0.2">
      <c r="T11737" s="11"/>
      <c r="U11737" s="11"/>
    </row>
    <row r="11738" spans="20:21" x14ac:dyDescent="0.2">
      <c r="T11738" s="11"/>
      <c r="U11738" s="11"/>
    </row>
    <row r="11739" spans="20:21" x14ac:dyDescent="0.2">
      <c r="T11739" s="11"/>
      <c r="U11739" s="11"/>
    </row>
    <row r="11740" spans="20:21" x14ac:dyDescent="0.2">
      <c r="T11740" s="11"/>
      <c r="U11740" s="11"/>
    </row>
    <row r="11741" spans="20:21" x14ac:dyDescent="0.2">
      <c r="T11741" s="11"/>
      <c r="U11741" s="11"/>
    </row>
    <row r="11742" spans="20:21" x14ac:dyDescent="0.2">
      <c r="T11742" s="11"/>
      <c r="U11742" s="11"/>
    </row>
    <row r="11743" spans="20:21" x14ac:dyDescent="0.2">
      <c r="T11743" s="11"/>
      <c r="U11743" s="11"/>
    </row>
    <row r="11744" spans="20:21" x14ac:dyDescent="0.2">
      <c r="T11744" s="11"/>
      <c r="U11744" s="11"/>
    </row>
    <row r="11745" spans="20:21" x14ac:dyDescent="0.2">
      <c r="T11745" s="11"/>
      <c r="U11745" s="11"/>
    </row>
    <row r="11746" spans="20:21" x14ac:dyDescent="0.2">
      <c r="T11746" s="11"/>
      <c r="U11746" s="11"/>
    </row>
    <row r="11747" spans="20:21" x14ac:dyDescent="0.2">
      <c r="T11747" s="11"/>
      <c r="U11747" s="11"/>
    </row>
    <row r="11748" spans="20:21" x14ac:dyDescent="0.2">
      <c r="T11748" s="11"/>
      <c r="U11748" s="11"/>
    </row>
    <row r="11749" spans="20:21" x14ac:dyDescent="0.2">
      <c r="T11749" s="11"/>
      <c r="U11749" s="11"/>
    </row>
    <row r="11750" spans="20:21" x14ac:dyDescent="0.2">
      <c r="T11750" s="11"/>
      <c r="U11750" s="11"/>
    </row>
    <row r="11751" spans="20:21" x14ac:dyDescent="0.2">
      <c r="T11751" s="11"/>
      <c r="U11751" s="11"/>
    </row>
    <row r="11752" spans="20:21" x14ac:dyDescent="0.2">
      <c r="T11752" s="11"/>
      <c r="U11752" s="11"/>
    </row>
    <row r="11753" spans="20:21" x14ac:dyDescent="0.2">
      <c r="T11753" s="11"/>
      <c r="U11753" s="11"/>
    </row>
    <row r="11754" spans="20:21" x14ac:dyDescent="0.2">
      <c r="T11754" s="11"/>
      <c r="U11754" s="11"/>
    </row>
    <row r="11755" spans="20:21" x14ac:dyDescent="0.2">
      <c r="T11755" s="11"/>
      <c r="U11755" s="11"/>
    </row>
    <row r="11756" spans="20:21" x14ac:dyDescent="0.2">
      <c r="T11756" s="11"/>
      <c r="U11756" s="11"/>
    </row>
    <row r="11757" spans="20:21" x14ac:dyDescent="0.2">
      <c r="T11757" s="11"/>
      <c r="U11757" s="11"/>
    </row>
    <row r="11758" spans="20:21" x14ac:dyDescent="0.2">
      <c r="T11758" s="11"/>
      <c r="U11758" s="11"/>
    </row>
    <row r="11759" spans="20:21" x14ac:dyDescent="0.2">
      <c r="T11759" s="11"/>
      <c r="U11759" s="11"/>
    </row>
    <row r="11760" spans="20:21" x14ac:dyDescent="0.2">
      <c r="T11760" s="11"/>
      <c r="U11760" s="11"/>
    </row>
    <row r="11761" spans="20:21" x14ac:dyDescent="0.2">
      <c r="T11761" s="11"/>
      <c r="U11761" s="11"/>
    </row>
    <row r="11762" spans="20:21" x14ac:dyDescent="0.2">
      <c r="T11762" s="11"/>
      <c r="U11762" s="11"/>
    </row>
    <row r="11763" spans="20:21" x14ac:dyDescent="0.2">
      <c r="T11763" s="11"/>
      <c r="U11763" s="11"/>
    </row>
    <row r="11764" spans="20:21" x14ac:dyDescent="0.2">
      <c r="T11764" s="11"/>
      <c r="U11764" s="11"/>
    </row>
    <row r="11765" spans="20:21" x14ac:dyDescent="0.2">
      <c r="T11765" s="11"/>
      <c r="U11765" s="11"/>
    </row>
    <row r="11766" spans="20:21" x14ac:dyDescent="0.2">
      <c r="T11766" s="11"/>
      <c r="U11766" s="11"/>
    </row>
    <row r="11767" spans="20:21" x14ac:dyDescent="0.2">
      <c r="T11767" s="11"/>
      <c r="U11767" s="11"/>
    </row>
    <row r="11768" spans="20:21" x14ac:dyDescent="0.2">
      <c r="T11768" s="11"/>
      <c r="U11768" s="11"/>
    </row>
    <row r="11769" spans="20:21" x14ac:dyDescent="0.2">
      <c r="T11769" s="11"/>
      <c r="U11769" s="11"/>
    </row>
    <row r="11770" spans="20:21" x14ac:dyDescent="0.2">
      <c r="T11770" s="11"/>
      <c r="U11770" s="11"/>
    </row>
    <row r="11771" spans="20:21" x14ac:dyDescent="0.2">
      <c r="T11771" s="11"/>
      <c r="U11771" s="11"/>
    </row>
    <row r="11772" spans="20:21" x14ac:dyDescent="0.2">
      <c r="T11772" s="11"/>
      <c r="U11772" s="11"/>
    </row>
    <row r="11773" spans="20:21" x14ac:dyDescent="0.2">
      <c r="T11773" s="11"/>
      <c r="U11773" s="11"/>
    </row>
    <row r="11774" spans="20:21" x14ac:dyDescent="0.2">
      <c r="T11774" s="11"/>
      <c r="U11774" s="11"/>
    </row>
    <row r="11775" spans="20:21" x14ac:dyDescent="0.2">
      <c r="T11775" s="11"/>
      <c r="U11775" s="11"/>
    </row>
    <row r="11776" spans="20:21" x14ac:dyDescent="0.2">
      <c r="T11776" s="11"/>
      <c r="U11776" s="11"/>
    </row>
    <row r="11777" spans="20:21" x14ac:dyDescent="0.2">
      <c r="T11777" s="11"/>
      <c r="U11777" s="11"/>
    </row>
    <row r="11778" spans="20:21" x14ac:dyDescent="0.2">
      <c r="T11778" s="11"/>
      <c r="U11778" s="11"/>
    </row>
    <row r="11779" spans="20:21" x14ac:dyDescent="0.2">
      <c r="T11779" s="11"/>
      <c r="U11779" s="11"/>
    </row>
    <row r="11780" spans="20:21" x14ac:dyDescent="0.2">
      <c r="T11780" s="11"/>
      <c r="U11780" s="11"/>
    </row>
    <row r="11781" spans="20:21" x14ac:dyDescent="0.2">
      <c r="T11781" s="11"/>
      <c r="U11781" s="11"/>
    </row>
    <row r="11782" spans="20:21" x14ac:dyDescent="0.2">
      <c r="T11782" s="11"/>
      <c r="U11782" s="11"/>
    </row>
    <row r="11783" spans="20:21" x14ac:dyDescent="0.2">
      <c r="T11783" s="11"/>
      <c r="U11783" s="11"/>
    </row>
    <row r="11784" spans="20:21" x14ac:dyDescent="0.2">
      <c r="T11784" s="11"/>
      <c r="U11784" s="11"/>
    </row>
    <row r="11785" spans="20:21" x14ac:dyDescent="0.2">
      <c r="T11785" s="11"/>
      <c r="U11785" s="11"/>
    </row>
    <row r="11786" spans="20:21" x14ac:dyDescent="0.2">
      <c r="T11786" s="11"/>
      <c r="U11786" s="11"/>
    </row>
    <row r="11787" spans="20:21" x14ac:dyDescent="0.2">
      <c r="T11787" s="11"/>
      <c r="U11787" s="11"/>
    </row>
    <row r="11788" spans="20:21" x14ac:dyDescent="0.2">
      <c r="T11788" s="11"/>
      <c r="U11788" s="11"/>
    </row>
    <row r="11789" spans="20:21" x14ac:dyDescent="0.2">
      <c r="T11789" s="11"/>
      <c r="U11789" s="11"/>
    </row>
    <row r="11790" spans="20:21" x14ac:dyDescent="0.2">
      <c r="T11790" s="11"/>
      <c r="U11790" s="11"/>
    </row>
    <row r="11791" spans="20:21" x14ac:dyDescent="0.2">
      <c r="T11791" s="11"/>
      <c r="U11791" s="11"/>
    </row>
    <row r="11792" spans="20:21" x14ac:dyDescent="0.2">
      <c r="T11792" s="11"/>
      <c r="U11792" s="11"/>
    </row>
    <row r="11793" spans="20:21" x14ac:dyDescent="0.2">
      <c r="T11793" s="11"/>
      <c r="U11793" s="11"/>
    </row>
    <row r="11794" spans="20:21" x14ac:dyDescent="0.2">
      <c r="T11794" s="11"/>
      <c r="U11794" s="11"/>
    </row>
    <row r="11795" spans="20:21" x14ac:dyDescent="0.2">
      <c r="T11795" s="11"/>
      <c r="U11795" s="11"/>
    </row>
    <row r="11796" spans="20:21" x14ac:dyDescent="0.2">
      <c r="T11796" s="11"/>
      <c r="U11796" s="11"/>
    </row>
    <row r="11797" spans="20:21" x14ac:dyDescent="0.2">
      <c r="T11797" s="11"/>
      <c r="U11797" s="11"/>
    </row>
    <row r="11798" spans="20:21" x14ac:dyDescent="0.2">
      <c r="T11798" s="11"/>
      <c r="U11798" s="11"/>
    </row>
    <row r="11799" spans="20:21" x14ac:dyDescent="0.2">
      <c r="T11799" s="11"/>
      <c r="U11799" s="11"/>
    </row>
    <row r="11800" spans="20:21" x14ac:dyDescent="0.2">
      <c r="T11800" s="11"/>
      <c r="U11800" s="11"/>
    </row>
    <row r="11801" spans="20:21" x14ac:dyDescent="0.2">
      <c r="T11801" s="11"/>
      <c r="U11801" s="11"/>
    </row>
    <row r="11802" spans="20:21" x14ac:dyDescent="0.2">
      <c r="T11802" s="11"/>
      <c r="U11802" s="11"/>
    </row>
    <row r="11803" spans="20:21" x14ac:dyDescent="0.2">
      <c r="T11803" s="11"/>
      <c r="U11803" s="11"/>
    </row>
    <row r="11804" spans="20:21" x14ac:dyDescent="0.2">
      <c r="T11804" s="11"/>
      <c r="U11804" s="11"/>
    </row>
    <row r="11805" spans="20:21" x14ac:dyDescent="0.2">
      <c r="T11805" s="11"/>
      <c r="U11805" s="11"/>
    </row>
    <row r="11806" spans="20:21" x14ac:dyDescent="0.2">
      <c r="T11806" s="11"/>
      <c r="U11806" s="11"/>
    </row>
    <row r="11807" spans="20:21" x14ac:dyDescent="0.2">
      <c r="T11807" s="11"/>
      <c r="U11807" s="11"/>
    </row>
    <row r="11808" spans="20:21" x14ac:dyDescent="0.2">
      <c r="T11808" s="11"/>
      <c r="U11808" s="11"/>
    </row>
    <row r="11809" spans="20:21" x14ac:dyDescent="0.2">
      <c r="T11809" s="11"/>
      <c r="U11809" s="11"/>
    </row>
    <row r="11810" spans="20:21" x14ac:dyDescent="0.2">
      <c r="T11810" s="11"/>
      <c r="U11810" s="11"/>
    </row>
    <row r="11811" spans="20:21" x14ac:dyDescent="0.2">
      <c r="T11811" s="11"/>
      <c r="U11811" s="11"/>
    </row>
    <row r="11812" spans="20:21" x14ac:dyDescent="0.2">
      <c r="T11812" s="11"/>
      <c r="U11812" s="11"/>
    </row>
    <row r="11813" spans="20:21" x14ac:dyDescent="0.2">
      <c r="T11813" s="11"/>
      <c r="U11813" s="11"/>
    </row>
    <row r="11814" spans="20:21" x14ac:dyDescent="0.2">
      <c r="T11814" s="11"/>
      <c r="U11814" s="11"/>
    </row>
    <row r="11815" spans="20:21" x14ac:dyDescent="0.2">
      <c r="T11815" s="11"/>
      <c r="U11815" s="11"/>
    </row>
    <row r="11816" spans="20:21" x14ac:dyDescent="0.2">
      <c r="T11816" s="11"/>
      <c r="U11816" s="11"/>
    </row>
    <row r="11817" spans="20:21" x14ac:dyDescent="0.2">
      <c r="T11817" s="11"/>
      <c r="U11817" s="11"/>
    </row>
    <row r="11818" spans="20:21" x14ac:dyDescent="0.2">
      <c r="T11818" s="11"/>
      <c r="U11818" s="11"/>
    </row>
    <row r="11819" spans="20:21" x14ac:dyDescent="0.2">
      <c r="T11819" s="11"/>
      <c r="U11819" s="11"/>
    </row>
    <row r="11820" spans="20:21" x14ac:dyDescent="0.2">
      <c r="T11820" s="11"/>
      <c r="U11820" s="11"/>
    </row>
    <row r="11821" spans="20:21" x14ac:dyDescent="0.2">
      <c r="T11821" s="11"/>
      <c r="U11821" s="11"/>
    </row>
    <row r="11822" spans="20:21" x14ac:dyDescent="0.2">
      <c r="T11822" s="11"/>
      <c r="U11822" s="11"/>
    </row>
    <row r="11823" spans="20:21" x14ac:dyDescent="0.2">
      <c r="T11823" s="11"/>
      <c r="U11823" s="11"/>
    </row>
    <row r="11824" spans="20:21" x14ac:dyDescent="0.2">
      <c r="T11824" s="11"/>
      <c r="U11824" s="11"/>
    </row>
    <row r="11825" spans="20:21" x14ac:dyDescent="0.2">
      <c r="T11825" s="11"/>
      <c r="U11825" s="11"/>
    </row>
    <row r="11826" spans="20:21" x14ac:dyDescent="0.2">
      <c r="T11826" s="11"/>
      <c r="U11826" s="11"/>
    </row>
    <row r="11827" spans="20:21" x14ac:dyDescent="0.2">
      <c r="T11827" s="11"/>
      <c r="U11827" s="11"/>
    </row>
    <row r="11828" spans="20:21" x14ac:dyDescent="0.2">
      <c r="T11828" s="11"/>
      <c r="U11828" s="11"/>
    </row>
    <row r="11829" spans="20:21" x14ac:dyDescent="0.2">
      <c r="T11829" s="11"/>
      <c r="U11829" s="11"/>
    </row>
    <row r="11830" spans="20:21" x14ac:dyDescent="0.2">
      <c r="T11830" s="11"/>
      <c r="U11830" s="11"/>
    </row>
    <row r="11831" spans="20:21" x14ac:dyDescent="0.2">
      <c r="T11831" s="11"/>
      <c r="U11831" s="11"/>
    </row>
    <row r="11832" spans="20:21" x14ac:dyDescent="0.2">
      <c r="T11832" s="11"/>
      <c r="U11832" s="11"/>
    </row>
    <row r="11833" spans="20:21" x14ac:dyDescent="0.2">
      <c r="T11833" s="11"/>
      <c r="U11833" s="11"/>
    </row>
    <row r="11834" spans="20:21" x14ac:dyDescent="0.2">
      <c r="T11834" s="11"/>
      <c r="U11834" s="11"/>
    </row>
    <row r="11835" spans="20:21" x14ac:dyDescent="0.2">
      <c r="T11835" s="11"/>
      <c r="U11835" s="11"/>
    </row>
    <row r="11836" spans="20:21" x14ac:dyDescent="0.2">
      <c r="T11836" s="11"/>
      <c r="U11836" s="11"/>
    </row>
    <row r="11837" spans="20:21" x14ac:dyDescent="0.2">
      <c r="T11837" s="11"/>
      <c r="U11837" s="11"/>
    </row>
    <row r="11838" spans="20:21" x14ac:dyDescent="0.2">
      <c r="T11838" s="11"/>
      <c r="U11838" s="11"/>
    </row>
    <row r="11839" spans="20:21" x14ac:dyDescent="0.2">
      <c r="T11839" s="11"/>
      <c r="U11839" s="11"/>
    </row>
    <row r="11840" spans="20:21" x14ac:dyDescent="0.2">
      <c r="T11840" s="11"/>
      <c r="U11840" s="11"/>
    </row>
    <row r="11841" spans="20:21" x14ac:dyDescent="0.2">
      <c r="T11841" s="11"/>
      <c r="U11841" s="11"/>
    </row>
    <row r="11842" spans="20:21" x14ac:dyDescent="0.2">
      <c r="T11842" s="11"/>
      <c r="U11842" s="11"/>
    </row>
    <row r="11843" spans="20:21" x14ac:dyDescent="0.2">
      <c r="T11843" s="11"/>
      <c r="U11843" s="11"/>
    </row>
    <row r="11844" spans="20:21" x14ac:dyDescent="0.2">
      <c r="T11844" s="11"/>
      <c r="U11844" s="11"/>
    </row>
    <row r="11845" spans="20:21" x14ac:dyDescent="0.2">
      <c r="T11845" s="11"/>
      <c r="U11845" s="11"/>
    </row>
    <row r="11846" spans="20:21" x14ac:dyDescent="0.2">
      <c r="T11846" s="11"/>
      <c r="U11846" s="11"/>
    </row>
    <row r="11847" spans="20:21" x14ac:dyDescent="0.2">
      <c r="T11847" s="11"/>
      <c r="U11847" s="11"/>
    </row>
    <row r="11848" spans="20:21" x14ac:dyDescent="0.2">
      <c r="T11848" s="11"/>
      <c r="U11848" s="11"/>
    </row>
    <row r="11849" spans="20:21" x14ac:dyDescent="0.2">
      <c r="T11849" s="11"/>
      <c r="U11849" s="11"/>
    </row>
    <row r="11850" spans="20:21" x14ac:dyDescent="0.2">
      <c r="T11850" s="11"/>
      <c r="U11850" s="11"/>
    </row>
    <row r="11851" spans="20:21" x14ac:dyDescent="0.2">
      <c r="T11851" s="11"/>
      <c r="U11851" s="11"/>
    </row>
    <row r="11852" spans="20:21" x14ac:dyDescent="0.2">
      <c r="T11852" s="11"/>
      <c r="U11852" s="11"/>
    </row>
    <row r="11853" spans="20:21" x14ac:dyDescent="0.2">
      <c r="T11853" s="11"/>
      <c r="U11853" s="11"/>
    </row>
    <row r="11854" spans="20:21" x14ac:dyDescent="0.2">
      <c r="T11854" s="11"/>
      <c r="U11854" s="11"/>
    </row>
    <row r="11855" spans="20:21" x14ac:dyDescent="0.2">
      <c r="T11855" s="11"/>
      <c r="U11855" s="11"/>
    </row>
    <row r="11856" spans="20:21" x14ac:dyDescent="0.2">
      <c r="T11856" s="11"/>
      <c r="U11856" s="11"/>
    </row>
    <row r="11857" spans="20:21" x14ac:dyDescent="0.2">
      <c r="T11857" s="11"/>
      <c r="U11857" s="11"/>
    </row>
    <row r="11858" spans="20:21" x14ac:dyDescent="0.2">
      <c r="T11858" s="11"/>
      <c r="U11858" s="11"/>
    </row>
    <row r="11859" spans="20:21" x14ac:dyDescent="0.2">
      <c r="T11859" s="11"/>
      <c r="U11859" s="11"/>
    </row>
    <row r="11860" spans="20:21" x14ac:dyDescent="0.2">
      <c r="T11860" s="11"/>
      <c r="U11860" s="11"/>
    </row>
    <row r="11861" spans="20:21" x14ac:dyDescent="0.2">
      <c r="T11861" s="11"/>
      <c r="U11861" s="11"/>
    </row>
    <row r="11862" spans="20:21" x14ac:dyDescent="0.2">
      <c r="T11862" s="11"/>
      <c r="U11862" s="11"/>
    </row>
    <row r="11863" spans="20:21" x14ac:dyDescent="0.2">
      <c r="T11863" s="11"/>
      <c r="U11863" s="11"/>
    </row>
    <row r="11864" spans="20:21" x14ac:dyDescent="0.2">
      <c r="T11864" s="11"/>
      <c r="U11864" s="11"/>
    </row>
    <row r="11865" spans="20:21" x14ac:dyDescent="0.2">
      <c r="T11865" s="11"/>
      <c r="U11865" s="11"/>
    </row>
    <row r="11866" spans="20:21" x14ac:dyDescent="0.2">
      <c r="T11866" s="11"/>
      <c r="U11866" s="11"/>
    </row>
    <row r="11867" spans="20:21" x14ac:dyDescent="0.2">
      <c r="T11867" s="11"/>
      <c r="U11867" s="11"/>
    </row>
    <row r="11868" spans="20:21" x14ac:dyDescent="0.2">
      <c r="T11868" s="11"/>
      <c r="U11868" s="11"/>
    </row>
    <row r="11869" spans="20:21" x14ac:dyDescent="0.2">
      <c r="T11869" s="11"/>
      <c r="U11869" s="11"/>
    </row>
    <row r="11870" spans="20:21" x14ac:dyDescent="0.2">
      <c r="T11870" s="11"/>
      <c r="U11870" s="11"/>
    </row>
    <row r="11871" spans="20:21" x14ac:dyDescent="0.2">
      <c r="T11871" s="11"/>
      <c r="U11871" s="11"/>
    </row>
    <row r="11872" spans="20:21" x14ac:dyDescent="0.2">
      <c r="T11872" s="11"/>
      <c r="U11872" s="11"/>
    </row>
    <row r="11873" spans="20:21" x14ac:dyDescent="0.2">
      <c r="T11873" s="11"/>
      <c r="U11873" s="11"/>
    </row>
    <row r="11874" spans="20:21" x14ac:dyDescent="0.2">
      <c r="T11874" s="11"/>
      <c r="U11874" s="11"/>
    </row>
    <row r="11875" spans="20:21" x14ac:dyDescent="0.2">
      <c r="T11875" s="11"/>
      <c r="U11875" s="11"/>
    </row>
    <row r="11876" spans="20:21" x14ac:dyDescent="0.2">
      <c r="T11876" s="11"/>
      <c r="U11876" s="11"/>
    </row>
    <row r="11877" spans="20:21" x14ac:dyDescent="0.2">
      <c r="T11877" s="11"/>
      <c r="U11877" s="11"/>
    </row>
    <row r="11878" spans="20:21" x14ac:dyDescent="0.2">
      <c r="T11878" s="11"/>
      <c r="U11878" s="11"/>
    </row>
    <row r="11879" spans="20:21" x14ac:dyDescent="0.2">
      <c r="T11879" s="11"/>
      <c r="U11879" s="11"/>
    </row>
    <row r="11880" spans="20:21" x14ac:dyDescent="0.2">
      <c r="T11880" s="11"/>
      <c r="U11880" s="11"/>
    </row>
    <row r="11881" spans="20:21" x14ac:dyDescent="0.2">
      <c r="T11881" s="11"/>
      <c r="U11881" s="11"/>
    </row>
    <row r="11882" spans="20:21" x14ac:dyDescent="0.2">
      <c r="T11882" s="11"/>
      <c r="U11882" s="11"/>
    </row>
    <row r="11883" spans="20:21" x14ac:dyDescent="0.2">
      <c r="T11883" s="11"/>
      <c r="U11883" s="11"/>
    </row>
    <row r="11884" spans="20:21" x14ac:dyDescent="0.2">
      <c r="T11884" s="11"/>
      <c r="U11884" s="11"/>
    </row>
    <row r="11885" spans="20:21" x14ac:dyDescent="0.2">
      <c r="T11885" s="11"/>
      <c r="U11885" s="11"/>
    </row>
    <row r="11886" spans="20:21" x14ac:dyDescent="0.2">
      <c r="T11886" s="11"/>
      <c r="U11886" s="11"/>
    </row>
    <row r="11887" spans="20:21" x14ac:dyDescent="0.2">
      <c r="T11887" s="11"/>
      <c r="U11887" s="11"/>
    </row>
    <row r="11888" spans="20:21" x14ac:dyDescent="0.2">
      <c r="T11888" s="11"/>
      <c r="U11888" s="11"/>
    </row>
    <row r="11889" spans="20:21" x14ac:dyDescent="0.2">
      <c r="T11889" s="11"/>
      <c r="U11889" s="11"/>
    </row>
    <row r="11890" spans="20:21" x14ac:dyDescent="0.2">
      <c r="T11890" s="11"/>
      <c r="U11890" s="11"/>
    </row>
    <row r="11891" spans="20:21" x14ac:dyDescent="0.2">
      <c r="T11891" s="11"/>
      <c r="U11891" s="11"/>
    </row>
    <row r="11892" spans="20:21" x14ac:dyDescent="0.2">
      <c r="T11892" s="11"/>
      <c r="U11892" s="11"/>
    </row>
    <row r="11893" spans="20:21" x14ac:dyDescent="0.2">
      <c r="T11893" s="11"/>
      <c r="U11893" s="11"/>
    </row>
    <row r="11894" spans="20:21" x14ac:dyDescent="0.2">
      <c r="T11894" s="11"/>
      <c r="U11894" s="11"/>
    </row>
    <row r="11895" spans="20:21" x14ac:dyDescent="0.2">
      <c r="T11895" s="11"/>
      <c r="U11895" s="11"/>
    </row>
    <row r="11896" spans="20:21" x14ac:dyDescent="0.2">
      <c r="T11896" s="11"/>
      <c r="U11896" s="11"/>
    </row>
    <row r="11897" spans="20:21" x14ac:dyDescent="0.2">
      <c r="T11897" s="11"/>
      <c r="U11897" s="11"/>
    </row>
    <row r="11898" spans="20:21" x14ac:dyDescent="0.2">
      <c r="T11898" s="11"/>
      <c r="U11898" s="11"/>
    </row>
    <row r="11899" spans="20:21" x14ac:dyDescent="0.2">
      <c r="T11899" s="11"/>
      <c r="U11899" s="11"/>
    </row>
    <row r="11900" spans="20:21" x14ac:dyDescent="0.2">
      <c r="T11900" s="11"/>
      <c r="U11900" s="11"/>
    </row>
    <row r="11901" spans="20:21" x14ac:dyDescent="0.2">
      <c r="T11901" s="11"/>
      <c r="U11901" s="11"/>
    </row>
    <row r="11902" spans="20:21" x14ac:dyDescent="0.2">
      <c r="T11902" s="11"/>
      <c r="U11902" s="11"/>
    </row>
    <row r="11903" spans="20:21" x14ac:dyDescent="0.2">
      <c r="T11903" s="11"/>
      <c r="U11903" s="11"/>
    </row>
    <row r="11904" spans="20:21" x14ac:dyDescent="0.2">
      <c r="T11904" s="11"/>
      <c r="U11904" s="11"/>
    </row>
    <row r="11905" spans="20:21" x14ac:dyDescent="0.2">
      <c r="T11905" s="11"/>
      <c r="U11905" s="11"/>
    </row>
    <row r="11906" spans="20:21" x14ac:dyDescent="0.2">
      <c r="T11906" s="11"/>
      <c r="U11906" s="11"/>
    </row>
    <row r="11907" spans="20:21" x14ac:dyDescent="0.2">
      <c r="T11907" s="11"/>
      <c r="U11907" s="11"/>
    </row>
    <row r="11908" spans="20:21" x14ac:dyDescent="0.2">
      <c r="T11908" s="11"/>
      <c r="U11908" s="11"/>
    </row>
    <row r="11909" spans="20:21" x14ac:dyDescent="0.2">
      <c r="T11909" s="11"/>
      <c r="U11909" s="11"/>
    </row>
    <row r="11910" spans="20:21" x14ac:dyDescent="0.2">
      <c r="T11910" s="11"/>
      <c r="U11910" s="11"/>
    </row>
    <row r="11911" spans="20:21" x14ac:dyDescent="0.2">
      <c r="T11911" s="11"/>
      <c r="U11911" s="11"/>
    </row>
    <row r="11912" spans="20:21" x14ac:dyDescent="0.2">
      <c r="T11912" s="11"/>
      <c r="U11912" s="11"/>
    </row>
    <row r="11913" spans="20:21" x14ac:dyDescent="0.2">
      <c r="T11913" s="11"/>
      <c r="U11913" s="11"/>
    </row>
    <row r="11914" spans="20:21" x14ac:dyDescent="0.2">
      <c r="T11914" s="11"/>
      <c r="U11914" s="11"/>
    </row>
    <row r="11915" spans="20:21" x14ac:dyDescent="0.2">
      <c r="T11915" s="11"/>
      <c r="U11915" s="11"/>
    </row>
    <row r="11916" spans="20:21" x14ac:dyDescent="0.2">
      <c r="T11916" s="11"/>
      <c r="U11916" s="11"/>
    </row>
    <row r="11917" spans="20:21" x14ac:dyDescent="0.2">
      <c r="T11917" s="11"/>
      <c r="U11917" s="11"/>
    </row>
    <row r="11918" spans="20:21" x14ac:dyDescent="0.2">
      <c r="T11918" s="11"/>
      <c r="U11918" s="11"/>
    </row>
    <row r="11919" spans="20:21" x14ac:dyDescent="0.2">
      <c r="T11919" s="11"/>
      <c r="U11919" s="11"/>
    </row>
    <row r="11920" spans="20:21" x14ac:dyDescent="0.2">
      <c r="T11920" s="11"/>
      <c r="U11920" s="11"/>
    </row>
    <row r="11921" spans="20:21" x14ac:dyDescent="0.2">
      <c r="T11921" s="11"/>
      <c r="U11921" s="11"/>
    </row>
    <row r="11922" spans="20:21" x14ac:dyDescent="0.2">
      <c r="T11922" s="11"/>
      <c r="U11922" s="11"/>
    </row>
    <row r="11923" spans="20:21" x14ac:dyDescent="0.2">
      <c r="T11923" s="11"/>
      <c r="U11923" s="11"/>
    </row>
    <row r="11924" spans="20:21" x14ac:dyDescent="0.2">
      <c r="T11924" s="11"/>
      <c r="U11924" s="11"/>
    </row>
    <row r="11925" spans="20:21" x14ac:dyDescent="0.2">
      <c r="T11925" s="11"/>
      <c r="U11925" s="11"/>
    </row>
    <row r="11926" spans="20:21" x14ac:dyDescent="0.2">
      <c r="T11926" s="11"/>
      <c r="U11926" s="11"/>
    </row>
    <row r="11927" spans="20:21" x14ac:dyDescent="0.2">
      <c r="T11927" s="11"/>
      <c r="U11927" s="11"/>
    </row>
    <row r="11928" spans="20:21" x14ac:dyDescent="0.2">
      <c r="T11928" s="11"/>
      <c r="U11928" s="11"/>
    </row>
    <row r="11929" spans="20:21" x14ac:dyDescent="0.2">
      <c r="T11929" s="11"/>
      <c r="U11929" s="11"/>
    </row>
    <row r="11930" spans="20:21" x14ac:dyDescent="0.2">
      <c r="T11930" s="11"/>
      <c r="U11930" s="11"/>
    </row>
    <row r="11931" spans="20:21" x14ac:dyDescent="0.2">
      <c r="T11931" s="11"/>
      <c r="U11931" s="11"/>
    </row>
    <row r="11932" spans="20:21" x14ac:dyDescent="0.2">
      <c r="T11932" s="11"/>
      <c r="U11932" s="11"/>
    </row>
    <row r="11933" spans="20:21" x14ac:dyDescent="0.2">
      <c r="T11933" s="11"/>
      <c r="U11933" s="11"/>
    </row>
    <row r="11934" spans="20:21" x14ac:dyDescent="0.2">
      <c r="T11934" s="11"/>
      <c r="U11934" s="11"/>
    </row>
    <row r="11935" spans="20:21" x14ac:dyDescent="0.2">
      <c r="T11935" s="11"/>
      <c r="U11935" s="11"/>
    </row>
    <row r="11936" spans="20:21" x14ac:dyDescent="0.2">
      <c r="T11936" s="11"/>
      <c r="U11936" s="11"/>
    </row>
    <row r="11937" spans="20:21" x14ac:dyDescent="0.2">
      <c r="T11937" s="11"/>
      <c r="U11937" s="11"/>
    </row>
    <row r="11938" spans="20:21" x14ac:dyDescent="0.2">
      <c r="T11938" s="11"/>
      <c r="U11938" s="11"/>
    </row>
    <row r="11939" spans="20:21" x14ac:dyDescent="0.2">
      <c r="T11939" s="11"/>
      <c r="U11939" s="11"/>
    </row>
    <row r="11940" spans="20:21" x14ac:dyDescent="0.2">
      <c r="T11940" s="11"/>
      <c r="U11940" s="11"/>
    </row>
    <row r="11941" spans="20:21" x14ac:dyDescent="0.2">
      <c r="T11941" s="11"/>
      <c r="U11941" s="11"/>
    </row>
    <row r="11942" spans="20:21" x14ac:dyDescent="0.2">
      <c r="T11942" s="11"/>
      <c r="U11942" s="11"/>
    </row>
    <row r="11943" spans="20:21" x14ac:dyDescent="0.2">
      <c r="T11943" s="11"/>
      <c r="U11943" s="11"/>
    </row>
    <row r="11944" spans="20:21" x14ac:dyDescent="0.2">
      <c r="T11944" s="11"/>
      <c r="U11944" s="11"/>
    </row>
    <row r="11945" spans="20:21" x14ac:dyDescent="0.2">
      <c r="T11945" s="11"/>
      <c r="U11945" s="11"/>
    </row>
    <row r="11946" spans="20:21" x14ac:dyDescent="0.2">
      <c r="T11946" s="11"/>
      <c r="U11946" s="11"/>
    </row>
    <row r="11947" spans="20:21" x14ac:dyDescent="0.2">
      <c r="T11947" s="11"/>
      <c r="U11947" s="11"/>
    </row>
    <row r="11948" spans="20:21" x14ac:dyDescent="0.2">
      <c r="T11948" s="11"/>
      <c r="U11948" s="11"/>
    </row>
    <row r="11949" spans="20:21" x14ac:dyDescent="0.2">
      <c r="T11949" s="11"/>
      <c r="U11949" s="11"/>
    </row>
    <row r="11950" spans="20:21" x14ac:dyDescent="0.2">
      <c r="T11950" s="11"/>
      <c r="U11950" s="11"/>
    </row>
    <row r="11951" spans="20:21" x14ac:dyDescent="0.2">
      <c r="T11951" s="11"/>
      <c r="U11951" s="11"/>
    </row>
    <row r="11952" spans="20:21" x14ac:dyDescent="0.2">
      <c r="T11952" s="11"/>
      <c r="U11952" s="11"/>
    </row>
    <row r="11953" spans="20:21" x14ac:dyDescent="0.2">
      <c r="T11953" s="11"/>
      <c r="U11953" s="11"/>
    </row>
    <row r="11954" spans="20:21" x14ac:dyDescent="0.2">
      <c r="T11954" s="11"/>
      <c r="U11954" s="11"/>
    </row>
    <row r="11955" spans="20:21" x14ac:dyDescent="0.2">
      <c r="T11955" s="11"/>
      <c r="U11955" s="11"/>
    </row>
    <row r="11956" spans="20:21" x14ac:dyDescent="0.2">
      <c r="T11956" s="11"/>
      <c r="U11956" s="11"/>
    </row>
    <row r="11957" spans="20:21" x14ac:dyDescent="0.2">
      <c r="T11957" s="11"/>
      <c r="U11957" s="11"/>
    </row>
    <row r="11958" spans="20:21" x14ac:dyDescent="0.2">
      <c r="T11958" s="11"/>
      <c r="U11958" s="11"/>
    </row>
    <row r="11959" spans="20:21" x14ac:dyDescent="0.2">
      <c r="T11959" s="11"/>
      <c r="U11959" s="11"/>
    </row>
    <row r="11960" spans="20:21" x14ac:dyDescent="0.2">
      <c r="T11960" s="11"/>
      <c r="U11960" s="11"/>
    </row>
    <row r="11961" spans="20:21" x14ac:dyDescent="0.2">
      <c r="T11961" s="11"/>
      <c r="U11961" s="11"/>
    </row>
    <row r="11962" spans="20:21" x14ac:dyDescent="0.2">
      <c r="T11962" s="11"/>
      <c r="U11962" s="11"/>
    </row>
    <row r="11963" spans="20:21" x14ac:dyDescent="0.2">
      <c r="T11963" s="11"/>
      <c r="U11963" s="11"/>
    </row>
    <row r="11964" spans="20:21" x14ac:dyDescent="0.2">
      <c r="T11964" s="11"/>
      <c r="U11964" s="11"/>
    </row>
    <row r="11965" spans="20:21" x14ac:dyDescent="0.2">
      <c r="T11965" s="11"/>
      <c r="U11965" s="11"/>
    </row>
    <row r="11966" spans="20:21" x14ac:dyDescent="0.2">
      <c r="T11966" s="11"/>
      <c r="U11966" s="11"/>
    </row>
    <row r="11967" spans="20:21" x14ac:dyDescent="0.2">
      <c r="T11967" s="11"/>
      <c r="U11967" s="11"/>
    </row>
    <row r="11968" spans="20:21" x14ac:dyDescent="0.2">
      <c r="T11968" s="11"/>
      <c r="U11968" s="11"/>
    </row>
    <row r="11969" spans="20:21" x14ac:dyDescent="0.2">
      <c r="T11969" s="11"/>
      <c r="U11969" s="11"/>
    </row>
    <row r="11970" spans="20:21" x14ac:dyDescent="0.2">
      <c r="T11970" s="11"/>
      <c r="U11970" s="11"/>
    </row>
    <row r="11971" spans="20:21" x14ac:dyDescent="0.2">
      <c r="T11971" s="11"/>
      <c r="U11971" s="11"/>
    </row>
    <row r="11972" spans="20:21" x14ac:dyDescent="0.2">
      <c r="T11972" s="11"/>
      <c r="U11972" s="11"/>
    </row>
    <row r="11973" spans="20:21" x14ac:dyDescent="0.2">
      <c r="T11973" s="11"/>
      <c r="U11973" s="11"/>
    </row>
    <row r="11974" spans="20:21" x14ac:dyDescent="0.2">
      <c r="T11974" s="11"/>
      <c r="U11974" s="11"/>
    </row>
    <row r="11975" spans="20:21" x14ac:dyDescent="0.2">
      <c r="T11975" s="11"/>
      <c r="U11975" s="11"/>
    </row>
    <row r="11976" spans="20:21" x14ac:dyDescent="0.2">
      <c r="T11976" s="11"/>
      <c r="U11976" s="11"/>
    </row>
    <row r="11977" spans="20:21" x14ac:dyDescent="0.2">
      <c r="T11977" s="11"/>
      <c r="U11977" s="11"/>
    </row>
    <row r="11978" spans="20:21" x14ac:dyDescent="0.2">
      <c r="T11978" s="11"/>
      <c r="U11978" s="11"/>
    </row>
    <row r="11979" spans="20:21" x14ac:dyDescent="0.2">
      <c r="T11979" s="11"/>
      <c r="U11979" s="11"/>
    </row>
    <row r="11980" spans="20:21" x14ac:dyDescent="0.2">
      <c r="T11980" s="11"/>
      <c r="U11980" s="11"/>
    </row>
    <row r="11981" spans="20:21" x14ac:dyDescent="0.2">
      <c r="T11981" s="11"/>
      <c r="U11981" s="11"/>
    </row>
    <row r="11982" spans="20:21" x14ac:dyDescent="0.2">
      <c r="T11982" s="11"/>
      <c r="U11982" s="11"/>
    </row>
    <row r="11983" spans="20:21" x14ac:dyDescent="0.2">
      <c r="T11983" s="11"/>
      <c r="U11983" s="11"/>
    </row>
    <row r="11984" spans="20:21" x14ac:dyDescent="0.2">
      <c r="T11984" s="11"/>
      <c r="U11984" s="11"/>
    </row>
    <row r="11985" spans="20:21" x14ac:dyDescent="0.2">
      <c r="T11985" s="11"/>
      <c r="U11985" s="11"/>
    </row>
    <row r="11986" spans="20:21" x14ac:dyDescent="0.2">
      <c r="T11986" s="11"/>
      <c r="U11986" s="11"/>
    </row>
    <row r="11987" spans="20:21" x14ac:dyDescent="0.2">
      <c r="T11987" s="11"/>
      <c r="U11987" s="11"/>
    </row>
    <row r="11988" spans="20:21" x14ac:dyDescent="0.2">
      <c r="T11988" s="11"/>
      <c r="U11988" s="11"/>
    </row>
    <row r="11989" spans="20:21" x14ac:dyDescent="0.2">
      <c r="T11989" s="11"/>
      <c r="U11989" s="11"/>
    </row>
    <row r="11990" spans="20:21" x14ac:dyDescent="0.2">
      <c r="T11990" s="11"/>
      <c r="U11990" s="11"/>
    </row>
    <row r="11991" spans="20:21" x14ac:dyDescent="0.2">
      <c r="T11991" s="11"/>
      <c r="U11991" s="11"/>
    </row>
    <row r="11992" spans="20:21" x14ac:dyDescent="0.2">
      <c r="T11992" s="11"/>
      <c r="U11992" s="11"/>
    </row>
    <row r="11993" spans="20:21" x14ac:dyDescent="0.2">
      <c r="T11993" s="11"/>
      <c r="U11993" s="11"/>
    </row>
    <row r="11994" spans="20:21" x14ac:dyDescent="0.2">
      <c r="T11994" s="11"/>
      <c r="U11994" s="11"/>
    </row>
    <row r="11995" spans="20:21" x14ac:dyDescent="0.2">
      <c r="T11995" s="11"/>
      <c r="U11995" s="11"/>
    </row>
    <row r="11996" spans="20:21" x14ac:dyDescent="0.2">
      <c r="T11996" s="11"/>
      <c r="U11996" s="11"/>
    </row>
    <row r="11997" spans="20:21" x14ac:dyDescent="0.2">
      <c r="T11997" s="11"/>
      <c r="U11997" s="11"/>
    </row>
    <row r="11998" spans="20:21" x14ac:dyDescent="0.2">
      <c r="T11998" s="11"/>
      <c r="U11998" s="11"/>
    </row>
    <row r="11999" spans="20:21" x14ac:dyDescent="0.2">
      <c r="T11999" s="11"/>
      <c r="U11999" s="11"/>
    </row>
    <row r="12000" spans="20:21" x14ac:dyDescent="0.2">
      <c r="T12000" s="11"/>
      <c r="U12000" s="11"/>
    </row>
    <row r="12001" spans="20:21" x14ac:dyDescent="0.2">
      <c r="T12001" s="11"/>
      <c r="U12001" s="11"/>
    </row>
    <row r="12002" spans="20:21" x14ac:dyDescent="0.2">
      <c r="T12002" s="11"/>
      <c r="U12002" s="11"/>
    </row>
    <row r="12003" spans="20:21" x14ac:dyDescent="0.2">
      <c r="T12003" s="11"/>
      <c r="U12003" s="11"/>
    </row>
    <row r="12004" spans="20:21" x14ac:dyDescent="0.2">
      <c r="T12004" s="11"/>
      <c r="U12004" s="11"/>
    </row>
    <row r="12005" spans="20:21" x14ac:dyDescent="0.2">
      <c r="T12005" s="11"/>
      <c r="U12005" s="11"/>
    </row>
    <row r="12006" spans="20:21" x14ac:dyDescent="0.2">
      <c r="T12006" s="11"/>
      <c r="U12006" s="11"/>
    </row>
    <row r="12007" spans="20:21" x14ac:dyDescent="0.2">
      <c r="T12007" s="11"/>
      <c r="U12007" s="11"/>
    </row>
    <row r="12008" spans="20:21" x14ac:dyDescent="0.2">
      <c r="T12008" s="11"/>
      <c r="U12008" s="11"/>
    </row>
    <row r="12009" spans="20:21" x14ac:dyDescent="0.2">
      <c r="T12009" s="11"/>
      <c r="U12009" s="11"/>
    </row>
    <row r="12010" spans="20:21" x14ac:dyDescent="0.2">
      <c r="T12010" s="11"/>
      <c r="U12010" s="11"/>
    </row>
    <row r="12011" spans="20:21" x14ac:dyDescent="0.2">
      <c r="T12011" s="11"/>
      <c r="U12011" s="11"/>
    </row>
    <row r="12012" spans="20:21" x14ac:dyDescent="0.2">
      <c r="T12012" s="11"/>
      <c r="U12012" s="11"/>
    </row>
    <row r="12013" spans="20:21" x14ac:dyDescent="0.2">
      <c r="T12013" s="11"/>
      <c r="U12013" s="11"/>
    </row>
    <row r="12014" spans="20:21" x14ac:dyDescent="0.2">
      <c r="T12014" s="11"/>
      <c r="U12014" s="11"/>
    </row>
    <row r="12015" spans="20:21" x14ac:dyDescent="0.2">
      <c r="T12015" s="11"/>
      <c r="U12015" s="11"/>
    </row>
    <row r="12016" spans="20:21" x14ac:dyDescent="0.2">
      <c r="T12016" s="11"/>
      <c r="U12016" s="11"/>
    </row>
    <row r="12017" spans="20:21" x14ac:dyDescent="0.2">
      <c r="T12017" s="11"/>
      <c r="U12017" s="11"/>
    </row>
    <row r="12018" spans="20:21" x14ac:dyDescent="0.2">
      <c r="T12018" s="11"/>
      <c r="U12018" s="11"/>
    </row>
    <row r="12019" spans="20:21" x14ac:dyDescent="0.2">
      <c r="T12019" s="11"/>
      <c r="U12019" s="11"/>
    </row>
    <row r="12020" spans="20:21" x14ac:dyDescent="0.2">
      <c r="T12020" s="11"/>
      <c r="U12020" s="11"/>
    </row>
    <row r="12021" spans="20:21" x14ac:dyDescent="0.2">
      <c r="T12021" s="11"/>
      <c r="U12021" s="11"/>
    </row>
    <row r="12022" spans="20:21" x14ac:dyDescent="0.2">
      <c r="T12022" s="11"/>
      <c r="U12022" s="11"/>
    </row>
    <row r="12023" spans="20:21" x14ac:dyDescent="0.2">
      <c r="T12023" s="11"/>
      <c r="U12023" s="11"/>
    </row>
    <row r="12024" spans="20:21" x14ac:dyDescent="0.2">
      <c r="T12024" s="11"/>
      <c r="U12024" s="11"/>
    </row>
    <row r="12025" spans="20:21" x14ac:dyDescent="0.2">
      <c r="T12025" s="11"/>
      <c r="U12025" s="11"/>
    </row>
    <row r="12026" spans="20:21" x14ac:dyDescent="0.2">
      <c r="T12026" s="11"/>
      <c r="U12026" s="11"/>
    </row>
    <row r="12027" spans="20:21" x14ac:dyDescent="0.2">
      <c r="T12027" s="11"/>
      <c r="U12027" s="11"/>
    </row>
    <row r="12028" spans="20:21" x14ac:dyDescent="0.2">
      <c r="T12028" s="11"/>
      <c r="U12028" s="11"/>
    </row>
    <row r="12029" spans="20:21" x14ac:dyDescent="0.2">
      <c r="T12029" s="11"/>
      <c r="U12029" s="11"/>
    </row>
    <row r="12030" spans="20:21" x14ac:dyDescent="0.2">
      <c r="T12030" s="11"/>
      <c r="U12030" s="11"/>
    </row>
    <row r="12031" spans="20:21" x14ac:dyDescent="0.2">
      <c r="T12031" s="11"/>
      <c r="U12031" s="11"/>
    </row>
    <row r="12032" spans="20:21" x14ac:dyDescent="0.2">
      <c r="T12032" s="11"/>
      <c r="U12032" s="11"/>
    </row>
    <row r="12033" spans="20:21" x14ac:dyDescent="0.2">
      <c r="T12033" s="11"/>
      <c r="U12033" s="11"/>
    </row>
    <row r="12034" spans="20:21" x14ac:dyDescent="0.2">
      <c r="T12034" s="11"/>
      <c r="U12034" s="11"/>
    </row>
    <row r="12035" spans="20:21" x14ac:dyDescent="0.2">
      <c r="T12035" s="11"/>
      <c r="U12035" s="11"/>
    </row>
    <row r="12036" spans="20:21" x14ac:dyDescent="0.2">
      <c r="T12036" s="11"/>
      <c r="U12036" s="11"/>
    </row>
    <row r="12037" spans="20:21" x14ac:dyDescent="0.2">
      <c r="T12037" s="11"/>
      <c r="U12037" s="11"/>
    </row>
    <row r="12038" spans="20:21" x14ac:dyDescent="0.2">
      <c r="T12038" s="11"/>
      <c r="U12038" s="11"/>
    </row>
    <row r="12039" spans="20:21" x14ac:dyDescent="0.2">
      <c r="T12039" s="11"/>
      <c r="U12039" s="11"/>
    </row>
    <row r="12040" spans="20:21" x14ac:dyDescent="0.2">
      <c r="T12040" s="11"/>
      <c r="U12040" s="11"/>
    </row>
    <row r="12041" spans="20:21" x14ac:dyDescent="0.2">
      <c r="T12041" s="11"/>
      <c r="U12041" s="11"/>
    </row>
    <row r="12042" spans="20:21" x14ac:dyDescent="0.2">
      <c r="T12042" s="11"/>
      <c r="U12042" s="11"/>
    </row>
    <row r="12043" spans="20:21" x14ac:dyDescent="0.2">
      <c r="T12043" s="11"/>
      <c r="U12043" s="11"/>
    </row>
    <row r="12044" spans="20:21" x14ac:dyDescent="0.2">
      <c r="T12044" s="11"/>
      <c r="U12044" s="11"/>
    </row>
    <row r="12045" spans="20:21" x14ac:dyDescent="0.2">
      <c r="T12045" s="11"/>
      <c r="U12045" s="11"/>
    </row>
    <row r="12046" spans="20:21" x14ac:dyDescent="0.2">
      <c r="T12046" s="11"/>
      <c r="U12046" s="11"/>
    </row>
    <row r="12047" spans="20:21" x14ac:dyDescent="0.2">
      <c r="T12047" s="11"/>
      <c r="U12047" s="11"/>
    </row>
    <row r="12048" spans="20:21" x14ac:dyDescent="0.2">
      <c r="T12048" s="11"/>
      <c r="U12048" s="11"/>
    </row>
    <row r="12049" spans="20:21" x14ac:dyDescent="0.2">
      <c r="T12049" s="11"/>
      <c r="U12049" s="11"/>
    </row>
    <row r="12050" spans="20:21" x14ac:dyDescent="0.2">
      <c r="T12050" s="11"/>
      <c r="U12050" s="11"/>
    </row>
    <row r="12051" spans="20:21" x14ac:dyDescent="0.2">
      <c r="T12051" s="11"/>
      <c r="U12051" s="11"/>
    </row>
    <row r="12052" spans="20:21" x14ac:dyDescent="0.2">
      <c r="T12052" s="11"/>
      <c r="U12052" s="11"/>
    </row>
    <row r="12053" spans="20:21" x14ac:dyDescent="0.2">
      <c r="T12053" s="11"/>
      <c r="U12053" s="11"/>
    </row>
    <row r="12054" spans="20:21" x14ac:dyDescent="0.2">
      <c r="T12054" s="11"/>
      <c r="U12054" s="11"/>
    </row>
    <row r="12055" spans="20:21" x14ac:dyDescent="0.2">
      <c r="T12055" s="11"/>
      <c r="U12055" s="11"/>
    </row>
    <row r="12056" spans="20:21" x14ac:dyDescent="0.2">
      <c r="T12056" s="11"/>
      <c r="U12056" s="11"/>
    </row>
    <row r="12057" spans="20:21" x14ac:dyDescent="0.2">
      <c r="T12057" s="11"/>
      <c r="U12057" s="11"/>
    </row>
    <row r="12058" spans="20:21" x14ac:dyDescent="0.2">
      <c r="T12058" s="11"/>
      <c r="U12058" s="11"/>
    </row>
    <row r="12059" spans="20:21" x14ac:dyDescent="0.2">
      <c r="T12059" s="11"/>
      <c r="U12059" s="11"/>
    </row>
    <row r="12060" spans="20:21" x14ac:dyDescent="0.2">
      <c r="T12060" s="11"/>
      <c r="U12060" s="11"/>
    </row>
    <row r="12061" spans="20:21" x14ac:dyDescent="0.2">
      <c r="T12061" s="11"/>
      <c r="U12061" s="11"/>
    </row>
    <row r="12062" spans="20:21" x14ac:dyDescent="0.2">
      <c r="T12062" s="11"/>
      <c r="U12062" s="11"/>
    </row>
    <row r="12063" spans="20:21" x14ac:dyDescent="0.2">
      <c r="T12063" s="11"/>
      <c r="U12063" s="11"/>
    </row>
    <row r="12064" spans="20:21" x14ac:dyDescent="0.2">
      <c r="T12064" s="11"/>
      <c r="U12064" s="11"/>
    </row>
    <row r="12065" spans="20:21" x14ac:dyDescent="0.2">
      <c r="T12065" s="11"/>
      <c r="U12065" s="11"/>
    </row>
    <row r="12066" spans="20:21" x14ac:dyDescent="0.2">
      <c r="T12066" s="11"/>
      <c r="U12066" s="11"/>
    </row>
    <row r="12067" spans="20:21" x14ac:dyDescent="0.2">
      <c r="T12067" s="11"/>
      <c r="U12067" s="11"/>
    </row>
    <row r="12068" spans="20:21" x14ac:dyDescent="0.2">
      <c r="T12068" s="11"/>
      <c r="U12068" s="11"/>
    </row>
    <row r="12069" spans="20:21" x14ac:dyDescent="0.2">
      <c r="T12069" s="11"/>
      <c r="U12069" s="11"/>
    </row>
    <row r="12070" spans="20:21" x14ac:dyDescent="0.2">
      <c r="T12070" s="11"/>
      <c r="U12070" s="11"/>
    </row>
    <row r="12071" spans="20:21" x14ac:dyDescent="0.2">
      <c r="T12071" s="11"/>
      <c r="U12071" s="11"/>
    </row>
    <row r="12072" spans="20:21" x14ac:dyDescent="0.2">
      <c r="T12072" s="11"/>
      <c r="U12072" s="11"/>
    </row>
    <row r="12073" spans="20:21" x14ac:dyDescent="0.2">
      <c r="T12073" s="11"/>
      <c r="U12073" s="11"/>
    </row>
    <row r="12074" spans="20:21" x14ac:dyDescent="0.2">
      <c r="T12074" s="11"/>
      <c r="U12074" s="11"/>
    </row>
    <row r="12075" spans="20:21" x14ac:dyDescent="0.2">
      <c r="T12075" s="11"/>
      <c r="U12075" s="11"/>
    </row>
    <row r="12076" spans="20:21" x14ac:dyDescent="0.2">
      <c r="T12076" s="11"/>
      <c r="U12076" s="11"/>
    </row>
    <row r="12077" spans="20:21" x14ac:dyDescent="0.2">
      <c r="T12077" s="11"/>
      <c r="U12077" s="11"/>
    </row>
    <row r="12078" spans="20:21" x14ac:dyDescent="0.2">
      <c r="T12078" s="11"/>
      <c r="U12078" s="11"/>
    </row>
    <row r="12079" spans="20:21" x14ac:dyDescent="0.2">
      <c r="T12079" s="11"/>
      <c r="U12079" s="11"/>
    </row>
    <row r="12080" spans="20:21" x14ac:dyDescent="0.2">
      <c r="T12080" s="11"/>
      <c r="U12080" s="11"/>
    </row>
    <row r="12081" spans="20:21" x14ac:dyDescent="0.2">
      <c r="T12081" s="11"/>
      <c r="U12081" s="11"/>
    </row>
    <row r="12082" spans="20:21" x14ac:dyDescent="0.2">
      <c r="T12082" s="11"/>
      <c r="U12082" s="11"/>
    </row>
    <row r="12083" spans="20:21" x14ac:dyDescent="0.2">
      <c r="T12083" s="11"/>
      <c r="U12083" s="11"/>
    </row>
    <row r="12084" spans="20:21" x14ac:dyDescent="0.2">
      <c r="T12084" s="11"/>
      <c r="U12084" s="11"/>
    </row>
    <row r="12085" spans="20:21" x14ac:dyDescent="0.2">
      <c r="T12085" s="11"/>
      <c r="U12085" s="11"/>
    </row>
    <row r="12086" spans="20:21" x14ac:dyDescent="0.2">
      <c r="T12086" s="11"/>
      <c r="U12086" s="11"/>
    </row>
    <row r="12087" spans="20:21" x14ac:dyDescent="0.2">
      <c r="T12087" s="11"/>
      <c r="U12087" s="11"/>
    </row>
    <row r="12088" spans="20:21" x14ac:dyDescent="0.2">
      <c r="T12088" s="11"/>
      <c r="U12088" s="11"/>
    </row>
    <row r="12089" spans="20:21" x14ac:dyDescent="0.2">
      <c r="T12089" s="11"/>
      <c r="U12089" s="11"/>
    </row>
    <row r="12090" spans="20:21" x14ac:dyDescent="0.2">
      <c r="T12090" s="11"/>
      <c r="U12090" s="11"/>
    </row>
    <row r="12091" spans="20:21" x14ac:dyDescent="0.2">
      <c r="T12091" s="11"/>
      <c r="U12091" s="11"/>
    </row>
    <row r="12092" spans="20:21" x14ac:dyDescent="0.2">
      <c r="T12092" s="11"/>
      <c r="U12092" s="11"/>
    </row>
    <row r="12093" spans="20:21" x14ac:dyDescent="0.2">
      <c r="T12093" s="11"/>
      <c r="U12093" s="11"/>
    </row>
    <row r="12094" spans="20:21" x14ac:dyDescent="0.2">
      <c r="T12094" s="11"/>
      <c r="U12094" s="11"/>
    </row>
    <row r="12095" spans="20:21" x14ac:dyDescent="0.2">
      <c r="T12095" s="11"/>
      <c r="U12095" s="11"/>
    </row>
    <row r="12096" spans="20:21" x14ac:dyDescent="0.2">
      <c r="T12096" s="11"/>
      <c r="U12096" s="11"/>
    </row>
    <row r="12097" spans="20:21" x14ac:dyDescent="0.2">
      <c r="T12097" s="11"/>
      <c r="U12097" s="11"/>
    </row>
    <row r="12098" spans="20:21" x14ac:dyDescent="0.2">
      <c r="T12098" s="11"/>
      <c r="U12098" s="11"/>
    </row>
    <row r="12099" spans="20:21" x14ac:dyDescent="0.2">
      <c r="T12099" s="11"/>
      <c r="U12099" s="11"/>
    </row>
    <row r="12100" spans="20:21" x14ac:dyDescent="0.2">
      <c r="T12100" s="11"/>
      <c r="U12100" s="11"/>
    </row>
    <row r="12101" spans="20:21" x14ac:dyDescent="0.2">
      <c r="T12101" s="11"/>
      <c r="U12101" s="11"/>
    </row>
    <row r="12102" spans="20:21" x14ac:dyDescent="0.2">
      <c r="T12102" s="11"/>
      <c r="U12102" s="11"/>
    </row>
    <row r="12103" spans="20:21" x14ac:dyDescent="0.2">
      <c r="T12103" s="11"/>
      <c r="U12103" s="11"/>
    </row>
    <row r="12104" spans="20:21" x14ac:dyDescent="0.2">
      <c r="T12104" s="11"/>
      <c r="U12104" s="11"/>
    </row>
    <row r="12105" spans="20:21" x14ac:dyDescent="0.2">
      <c r="T12105" s="11"/>
      <c r="U12105" s="11"/>
    </row>
    <row r="12106" spans="20:21" x14ac:dyDescent="0.2">
      <c r="T12106" s="11"/>
      <c r="U12106" s="11"/>
    </row>
    <row r="12107" spans="20:21" x14ac:dyDescent="0.2">
      <c r="T12107" s="11"/>
      <c r="U12107" s="11"/>
    </row>
    <row r="12108" spans="20:21" x14ac:dyDescent="0.2">
      <c r="T12108" s="11"/>
      <c r="U12108" s="11"/>
    </row>
    <row r="12109" spans="20:21" x14ac:dyDescent="0.2">
      <c r="T12109" s="11"/>
      <c r="U12109" s="11"/>
    </row>
    <row r="12110" spans="20:21" x14ac:dyDescent="0.2">
      <c r="T12110" s="11"/>
      <c r="U12110" s="11"/>
    </row>
    <row r="12111" spans="20:21" x14ac:dyDescent="0.2">
      <c r="T12111" s="11"/>
      <c r="U12111" s="11"/>
    </row>
    <row r="12112" spans="20:21" x14ac:dyDescent="0.2">
      <c r="T12112" s="11"/>
      <c r="U12112" s="11"/>
    </row>
    <row r="12113" spans="20:21" x14ac:dyDescent="0.2">
      <c r="T12113" s="11"/>
      <c r="U12113" s="11"/>
    </row>
    <row r="12114" spans="20:21" x14ac:dyDescent="0.2">
      <c r="T12114" s="11"/>
      <c r="U12114" s="11"/>
    </row>
    <row r="12115" spans="20:21" x14ac:dyDescent="0.2">
      <c r="T12115" s="11"/>
      <c r="U12115" s="11"/>
    </row>
    <row r="12116" spans="20:21" x14ac:dyDescent="0.2">
      <c r="T12116" s="11"/>
      <c r="U12116" s="11"/>
    </row>
    <row r="12117" spans="20:21" x14ac:dyDescent="0.2">
      <c r="T12117" s="11"/>
      <c r="U12117" s="11"/>
    </row>
    <row r="12118" spans="20:21" x14ac:dyDescent="0.2">
      <c r="T12118" s="11"/>
      <c r="U12118" s="11"/>
    </row>
    <row r="12119" spans="20:21" x14ac:dyDescent="0.2">
      <c r="T12119" s="11"/>
      <c r="U12119" s="11"/>
    </row>
    <row r="12120" spans="20:21" x14ac:dyDescent="0.2">
      <c r="T12120" s="11"/>
      <c r="U12120" s="11"/>
    </row>
    <row r="12121" spans="20:21" x14ac:dyDescent="0.2">
      <c r="T12121" s="11"/>
      <c r="U12121" s="11"/>
    </row>
    <row r="12122" spans="20:21" x14ac:dyDescent="0.2">
      <c r="T12122" s="11"/>
      <c r="U12122" s="11"/>
    </row>
    <row r="12123" spans="20:21" x14ac:dyDescent="0.2">
      <c r="T12123" s="11"/>
      <c r="U12123" s="11"/>
    </row>
    <row r="12124" spans="20:21" x14ac:dyDescent="0.2">
      <c r="T12124" s="11"/>
      <c r="U12124" s="11"/>
    </row>
    <row r="12125" spans="20:21" x14ac:dyDescent="0.2">
      <c r="T12125" s="11"/>
      <c r="U12125" s="11"/>
    </row>
    <row r="12126" spans="20:21" x14ac:dyDescent="0.2">
      <c r="T12126" s="11"/>
      <c r="U12126" s="11"/>
    </row>
    <row r="12127" spans="20:21" x14ac:dyDescent="0.2">
      <c r="T12127" s="11"/>
      <c r="U12127" s="11"/>
    </row>
    <row r="12128" spans="20:21" x14ac:dyDescent="0.2">
      <c r="T12128" s="11"/>
      <c r="U12128" s="11"/>
    </row>
    <row r="12129" spans="20:21" x14ac:dyDescent="0.2">
      <c r="T12129" s="11"/>
      <c r="U12129" s="11"/>
    </row>
    <row r="12130" spans="20:21" x14ac:dyDescent="0.2">
      <c r="T12130" s="11"/>
      <c r="U12130" s="11"/>
    </row>
    <row r="12131" spans="20:21" x14ac:dyDescent="0.2">
      <c r="T12131" s="11"/>
      <c r="U12131" s="11"/>
    </row>
    <row r="12132" spans="20:21" x14ac:dyDescent="0.2">
      <c r="T12132" s="11"/>
      <c r="U12132" s="11"/>
    </row>
    <row r="12133" spans="20:21" x14ac:dyDescent="0.2">
      <c r="T12133" s="11"/>
      <c r="U12133" s="11"/>
    </row>
    <row r="12134" spans="20:21" x14ac:dyDescent="0.2">
      <c r="T12134" s="11"/>
      <c r="U12134" s="11"/>
    </row>
    <row r="12135" spans="20:21" x14ac:dyDescent="0.2">
      <c r="T12135" s="11"/>
      <c r="U12135" s="11"/>
    </row>
    <row r="12136" spans="20:21" x14ac:dyDescent="0.2">
      <c r="T12136" s="11"/>
      <c r="U12136" s="11"/>
    </row>
    <row r="12137" spans="20:21" x14ac:dyDescent="0.2">
      <c r="T12137" s="11"/>
      <c r="U12137" s="11"/>
    </row>
    <row r="12138" spans="20:21" x14ac:dyDescent="0.2">
      <c r="T12138" s="11"/>
      <c r="U12138" s="11"/>
    </row>
    <row r="12139" spans="20:21" x14ac:dyDescent="0.2">
      <c r="T12139" s="11"/>
      <c r="U12139" s="11"/>
    </row>
    <row r="12140" spans="20:21" x14ac:dyDescent="0.2">
      <c r="T12140" s="11"/>
      <c r="U12140" s="11"/>
    </row>
    <row r="12141" spans="20:21" x14ac:dyDescent="0.2">
      <c r="T12141" s="11"/>
      <c r="U12141" s="11"/>
    </row>
    <row r="12142" spans="20:21" x14ac:dyDescent="0.2">
      <c r="T12142" s="11"/>
      <c r="U12142" s="11"/>
    </row>
    <row r="12143" spans="20:21" x14ac:dyDescent="0.2">
      <c r="T12143" s="11"/>
      <c r="U12143" s="11"/>
    </row>
    <row r="12144" spans="20:21" x14ac:dyDescent="0.2">
      <c r="T12144" s="11"/>
      <c r="U12144" s="11"/>
    </row>
    <row r="12145" spans="20:21" x14ac:dyDescent="0.2">
      <c r="T12145" s="11"/>
      <c r="U12145" s="11"/>
    </row>
    <row r="12146" spans="20:21" x14ac:dyDescent="0.2">
      <c r="T12146" s="11"/>
      <c r="U12146" s="11"/>
    </row>
    <row r="12147" spans="20:21" x14ac:dyDescent="0.2">
      <c r="T12147" s="11"/>
      <c r="U12147" s="11"/>
    </row>
    <row r="12148" spans="20:21" x14ac:dyDescent="0.2">
      <c r="T12148" s="11"/>
      <c r="U12148" s="11"/>
    </row>
    <row r="12149" spans="20:21" x14ac:dyDescent="0.2">
      <c r="T12149" s="11"/>
      <c r="U12149" s="11"/>
    </row>
    <row r="12150" spans="20:21" x14ac:dyDescent="0.2">
      <c r="T12150" s="11"/>
      <c r="U12150" s="11"/>
    </row>
    <row r="12151" spans="20:21" x14ac:dyDescent="0.2">
      <c r="T12151" s="11"/>
      <c r="U12151" s="11"/>
    </row>
    <row r="12152" spans="20:21" x14ac:dyDescent="0.2">
      <c r="T12152" s="11"/>
      <c r="U12152" s="11"/>
    </row>
    <row r="12153" spans="20:21" x14ac:dyDescent="0.2">
      <c r="T12153" s="11"/>
      <c r="U12153" s="11"/>
    </row>
    <row r="12154" spans="20:21" x14ac:dyDescent="0.2">
      <c r="T12154" s="11"/>
      <c r="U12154" s="11"/>
    </row>
    <row r="12155" spans="20:21" x14ac:dyDescent="0.2">
      <c r="T12155" s="11"/>
      <c r="U12155" s="11"/>
    </row>
    <row r="12156" spans="20:21" x14ac:dyDescent="0.2">
      <c r="T12156" s="11"/>
      <c r="U12156" s="11"/>
    </row>
    <row r="12157" spans="20:21" x14ac:dyDescent="0.2">
      <c r="T12157" s="11"/>
      <c r="U12157" s="11"/>
    </row>
    <row r="12158" spans="20:21" x14ac:dyDescent="0.2">
      <c r="T12158" s="11"/>
      <c r="U12158" s="11"/>
    </row>
    <row r="12159" spans="20:21" x14ac:dyDescent="0.2">
      <c r="T12159" s="11"/>
      <c r="U12159" s="11"/>
    </row>
    <row r="12160" spans="20:21" x14ac:dyDescent="0.2">
      <c r="T12160" s="11"/>
      <c r="U12160" s="11"/>
    </row>
    <row r="12161" spans="20:21" x14ac:dyDescent="0.2">
      <c r="T12161" s="11"/>
      <c r="U12161" s="11"/>
    </row>
    <row r="12162" spans="20:21" x14ac:dyDescent="0.2">
      <c r="T12162" s="11"/>
      <c r="U12162" s="11"/>
    </row>
    <row r="12163" spans="20:21" x14ac:dyDescent="0.2">
      <c r="T12163" s="11"/>
      <c r="U12163" s="11"/>
    </row>
    <row r="12164" spans="20:21" x14ac:dyDescent="0.2">
      <c r="T12164" s="11"/>
      <c r="U12164" s="11"/>
    </row>
    <row r="12165" spans="20:21" x14ac:dyDescent="0.2">
      <c r="T12165" s="11"/>
      <c r="U12165" s="11"/>
    </row>
    <row r="12166" spans="20:21" x14ac:dyDescent="0.2">
      <c r="T12166" s="11"/>
      <c r="U12166" s="11"/>
    </row>
    <row r="12167" spans="20:21" x14ac:dyDescent="0.2">
      <c r="T12167" s="11"/>
      <c r="U12167" s="11"/>
    </row>
    <row r="12168" spans="20:21" x14ac:dyDescent="0.2">
      <c r="T12168" s="11"/>
      <c r="U12168" s="11"/>
    </row>
    <row r="12169" spans="20:21" x14ac:dyDescent="0.2">
      <c r="T12169" s="11"/>
      <c r="U12169" s="11"/>
    </row>
    <row r="12170" spans="20:21" x14ac:dyDescent="0.2">
      <c r="T12170" s="11"/>
      <c r="U12170" s="11"/>
    </row>
    <row r="12171" spans="20:21" x14ac:dyDescent="0.2">
      <c r="T12171" s="11"/>
      <c r="U12171" s="11"/>
    </row>
    <row r="12172" spans="20:21" x14ac:dyDescent="0.2">
      <c r="T12172" s="11"/>
      <c r="U12172" s="11"/>
    </row>
    <row r="12173" spans="20:21" x14ac:dyDescent="0.2">
      <c r="T12173" s="11"/>
      <c r="U12173" s="11"/>
    </row>
    <row r="12174" spans="20:21" x14ac:dyDescent="0.2">
      <c r="T12174" s="11"/>
      <c r="U12174" s="11"/>
    </row>
    <row r="12175" spans="20:21" x14ac:dyDescent="0.2">
      <c r="T12175" s="11"/>
      <c r="U12175" s="11"/>
    </row>
    <row r="12176" spans="20:21" x14ac:dyDescent="0.2">
      <c r="T12176" s="11"/>
      <c r="U12176" s="11"/>
    </row>
    <row r="12177" spans="20:21" x14ac:dyDescent="0.2">
      <c r="T12177" s="11"/>
      <c r="U12177" s="11"/>
    </row>
    <row r="12178" spans="20:21" x14ac:dyDescent="0.2">
      <c r="T12178" s="11"/>
      <c r="U12178" s="11"/>
    </row>
    <row r="12179" spans="20:21" x14ac:dyDescent="0.2">
      <c r="T12179" s="11"/>
      <c r="U12179" s="11"/>
    </row>
    <row r="12180" spans="20:21" x14ac:dyDescent="0.2">
      <c r="T12180" s="11"/>
      <c r="U12180" s="11"/>
    </row>
    <row r="12181" spans="20:21" x14ac:dyDescent="0.2">
      <c r="T12181" s="11"/>
      <c r="U12181" s="11"/>
    </row>
    <row r="12182" spans="20:21" x14ac:dyDescent="0.2">
      <c r="T12182" s="11"/>
      <c r="U12182" s="11"/>
    </row>
    <row r="12183" spans="20:21" x14ac:dyDescent="0.2">
      <c r="T12183" s="11"/>
      <c r="U12183" s="11"/>
    </row>
    <row r="12184" spans="20:21" x14ac:dyDescent="0.2">
      <c r="T12184" s="11"/>
      <c r="U12184" s="11"/>
    </row>
    <row r="12185" spans="20:21" x14ac:dyDescent="0.2">
      <c r="T12185" s="11"/>
      <c r="U12185" s="11"/>
    </row>
    <row r="12186" spans="20:21" x14ac:dyDescent="0.2">
      <c r="T12186" s="11"/>
      <c r="U12186" s="11"/>
    </row>
    <row r="12187" spans="20:21" x14ac:dyDescent="0.2">
      <c r="T12187" s="11"/>
      <c r="U12187" s="11"/>
    </row>
    <row r="12188" spans="20:21" x14ac:dyDescent="0.2">
      <c r="T12188" s="11"/>
      <c r="U12188" s="11"/>
    </row>
    <row r="12189" spans="20:21" x14ac:dyDescent="0.2">
      <c r="T12189" s="11"/>
      <c r="U12189" s="11"/>
    </row>
    <row r="12190" spans="20:21" x14ac:dyDescent="0.2">
      <c r="T12190" s="11"/>
      <c r="U12190" s="11"/>
    </row>
    <row r="12191" spans="20:21" x14ac:dyDescent="0.2">
      <c r="T12191" s="11"/>
      <c r="U12191" s="11"/>
    </row>
    <row r="12192" spans="20:21" x14ac:dyDescent="0.2">
      <c r="T12192" s="11"/>
      <c r="U12192" s="11"/>
    </row>
    <row r="12193" spans="20:21" x14ac:dyDescent="0.2">
      <c r="T12193" s="11"/>
      <c r="U12193" s="11"/>
    </row>
    <row r="12194" spans="20:21" x14ac:dyDescent="0.2">
      <c r="T12194" s="11"/>
      <c r="U12194" s="11"/>
    </row>
    <row r="12195" spans="20:21" x14ac:dyDescent="0.2">
      <c r="T12195" s="11"/>
      <c r="U12195" s="11"/>
    </row>
    <row r="12196" spans="20:21" x14ac:dyDescent="0.2">
      <c r="T12196" s="11"/>
      <c r="U12196" s="11"/>
    </row>
    <row r="12197" spans="20:21" x14ac:dyDescent="0.2">
      <c r="T12197" s="11"/>
      <c r="U12197" s="11"/>
    </row>
    <row r="12198" spans="20:21" x14ac:dyDescent="0.2">
      <c r="T12198" s="11"/>
      <c r="U12198" s="11"/>
    </row>
    <row r="12199" spans="20:21" x14ac:dyDescent="0.2">
      <c r="T12199" s="11"/>
      <c r="U12199" s="11"/>
    </row>
    <row r="12200" spans="20:21" x14ac:dyDescent="0.2">
      <c r="T12200" s="11"/>
      <c r="U12200" s="11"/>
    </row>
    <row r="12201" spans="20:21" x14ac:dyDescent="0.2">
      <c r="T12201" s="11"/>
      <c r="U12201" s="11"/>
    </row>
    <row r="12202" spans="20:21" x14ac:dyDescent="0.2">
      <c r="T12202" s="11"/>
      <c r="U12202" s="11"/>
    </row>
    <row r="12203" spans="20:21" x14ac:dyDescent="0.2">
      <c r="T12203" s="11"/>
      <c r="U12203" s="11"/>
    </row>
    <row r="12204" spans="20:21" x14ac:dyDescent="0.2">
      <c r="T12204" s="11"/>
      <c r="U12204" s="11"/>
    </row>
    <row r="12205" spans="20:21" x14ac:dyDescent="0.2">
      <c r="T12205" s="11"/>
      <c r="U12205" s="11"/>
    </row>
    <row r="12206" spans="20:21" x14ac:dyDescent="0.2">
      <c r="T12206" s="11"/>
      <c r="U12206" s="11"/>
    </row>
    <row r="12207" spans="20:21" x14ac:dyDescent="0.2">
      <c r="T12207" s="11"/>
      <c r="U12207" s="11"/>
    </row>
    <row r="12208" spans="20:21" x14ac:dyDescent="0.2">
      <c r="T12208" s="11"/>
      <c r="U12208" s="11"/>
    </row>
    <row r="12209" spans="20:21" x14ac:dyDescent="0.2">
      <c r="T12209" s="11"/>
      <c r="U12209" s="11"/>
    </row>
    <row r="12210" spans="20:21" x14ac:dyDescent="0.2">
      <c r="T12210" s="11"/>
      <c r="U12210" s="11"/>
    </row>
    <row r="12211" spans="20:21" x14ac:dyDescent="0.2">
      <c r="T12211" s="11"/>
      <c r="U12211" s="11"/>
    </row>
    <row r="12212" spans="20:21" x14ac:dyDescent="0.2">
      <c r="T12212" s="11"/>
      <c r="U12212" s="11"/>
    </row>
    <row r="12213" spans="20:21" x14ac:dyDescent="0.2">
      <c r="T12213" s="11"/>
      <c r="U12213" s="11"/>
    </row>
    <row r="12214" spans="20:21" x14ac:dyDescent="0.2">
      <c r="T12214" s="11"/>
      <c r="U12214" s="11"/>
    </row>
    <row r="12215" spans="20:21" x14ac:dyDescent="0.2">
      <c r="T12215" s="11"/>
      <c r="U12215" s="11"/>
    </row>
    <row r="12216" spans="20:21" x14ac:dyDescent="0.2">
      <c r="T12216" s="11"/>
      <c r="U12216" s="11"/>
    </row>
    <row r="12217" spans="20:21" x14ac:dyDescent="0.2">
      <c r="T12217" s="11"/>
      <c r="U12217" s="11"/>
    </row>
    <row r="12218" spans="20:21" x14ac:dyDescent="0.2">
      <c r="T12218" s="11"/>
      <c r="U12218" s="11"/>
    </row>
    <row r="12219" spans="20:21" x14ac:dyDescent="0.2">
      <c r="T12219" s="11"/>
      <c r="U12219" s="11"/>
    </row>
    <row r="12220" spans="20:21" x14ac:dyDescent="0.2">
      <c r="T12220" s="11"/>
      <c r="U12220" s="11"/>
    </row>
    <row r="12221" spans="20:21" x14ac:dyDescent="0.2">
      <c r="T12221" s="11"/>
      <c r="U12221" s="11"/>
    </row>
    <row r="12222" spans="20:21" x14ac:dyDescent="0.2">
      <c r="T12222" s="11"/>
      <c r="U12222" s="11"/>
    </row>
    <row r="12223" spans="20:21" x14ac:dyDescent="0.2">
      <c r="T12223" s="11"/>
      <c r="U12223" s="11"/>
    </row>
    <row r="12224" spans="20:21" x14ac:dyDescent="0.2">
      <c r="T12224" s="11"/>
      <c r="U12224" s="11"/>
    </row>
    <row r="12225" spans="20:21" x14ac:dyDescent="0.2">
      <c r="T12225" s="11"/>
      <c r="U12225" s="11"/>
    </row>
    <row r="12226" spans="20:21" x14ac:dyDescent="0.2">
      <c r="T12226" s="11"/>
      <c r="U12226" s="11"/>
    </row>
    <row r="12227" spans="20:21" x14ac:dyDescent="0.2">
      <c r="T12227" s="11"/>
      <c r="U12227" s="11"/>
    </row>
    <row r="12228" spans="20:21" x14ac:dyDescent="0.2">
      <c r="T12228" s="11"/>
      <c r="U12228" s="11"/>
    </row>
    <row r="12229" spans="20:21" x14ac:dyDescent="0.2">
      <c r="T12229" s="11"/>
      <c r="U12229" s="11"/>
    </row>
    <row r="12230" spans="20:21" x14ac:dyDescent="0.2">
      <c r="T12230" s="11"/>
      <c r="U12230" s="11"/>
    </row>
    <row r="12231" spans="20:21" x14ac:dyDescent="0.2">
      <c r="T12231" s="11"/>
      <c r="U12231" s="11"/>
    </row>
    <row r="12232" spans="20:21" x14ac:dyDescent="0.2">
      <c r="T12232" s="11"/>
      <c r="U12232" s="11"/>
    </row>
    <row r="12233" spans="20:21" x14ac:dyDescent="0.2">
      <c r="T12233" s="11"/>
      <c r="U12233" s="11"/>
    </row>
    <row r="12234" spans="20:21" x14ac:dyDescent="0.2">
      <c r="T12234" s="11"/>
      <c r="U12234" s="11"/>
    </row>
    <row r="12235" spans="20:21" x14ac:dyDescent="0.2">
      <c r="T12235" s="11"/>
      <c r="U12235" s="11"/>
    </row>
    <row r="12236" spans="20:21" x14ac:dyDescent="0.2">
      <c r="T12236" s="11"/>
      <c r="U12236" s="11"/>
    </row>
    <row r="12237" spans="20:21" x14ac:dyDescent="0.2">
      <c r="T12237" s="11"/>
      <c r="U12237" s="11"/>
    </row>
    <row r="12238" spans="20:21" x14ac:dyDescent="0.2">
      <c r="T12238" s="11"/>
      <c r="U12238" s="11"/>
    </row>
    <row r="12239" spans="20:21" x14ac:dyDescent="0.2">
      <c r="T12239" s="11"/>
      <c r="U12239" s="11"/>
    </row>
    <row r="12240" spans="20:21" x14ac:dyDescent="0.2">
      <c r="T12240" s="11"/>
      <c r="U12240" s="11"/>
    </row>
    <row r="12241" spans="20:21" x14ac:dyDescent="0.2">
      <c r="T12241" s="11"/>
      <c r="U12241" s="11"/>
    </row>
    <row r="12242" spans="20:21" x14ac:dyDescent="0.2">
      <c r="T12242" s="11"/>
      <c r="U12242" s="11"/>
    </row>
    <row r="12243" spans="20:21" x14ac:dyDescent="0.2">
      <c r="T12243" s="11"/>
      <c r="U12243" s="11"/>
    </row>
    <row r="12244" spans="20:21" x14ac:dyDescent="0.2">
      <c r="T12244" s="11"/>
      <c r="U12244" s="11"/>
    </row>
    <row r="12245" spans="20:21" x14ac:dyDescent="0.2">
      <c r="T12245" s="11"/>
      <c r="U12245" s="11"/>
    </row>
    <row r="12246" spans="20:21" x14ac:dyDescent="0.2">
      <c r="T12246" s="11"/>
      <c r="U12246" s="11"/>
    </row>
    <row r="12247" spans="20:21" x14ac:dyDescent="0.2">
      <c r="T12247" s="11"/>
      <c r="U12247" s="11"/>
    </row>
    <row r="12248" spans="20:21" x14ac:dyDescent="0.2">
      <c r="T12248" s="11"/>
      <c r="U12248" s="11"/>
    </row>
    <row r="12249" spans="20:21" x14ac:dyDescent="0.2">
      <c r="T12249" s="11"/>
      <c r="U12249" s="11"/>
    </row>
    <row r="12250" spans="20:21" x14ac:dyDescent="0.2">
      <c r="T12250" s="11"/>
      <c r="U12250" s="11"/>
    </row>
    <row r="12251" spans="20:21" x14ac:dyDescent="0.2">
      <c r="T12251" s="11"/>
      <c r="U12251" s="11"/>
    </row>
    <row r="12252" spans="20:21" x14ac:dyDescent="0.2">
      <c r="T12252" s="11"/>
      <c r="U12252" s="11"/>
    </row>
    <row r="12253" spans="20:21" x14ac:dyDescent="0.2">
      <c r="T12253" s="11"/>
      <c r="U12253" s="11"/>
    </row>
    <row r="12254" spans="20:21" x14ac:dyDescent="0.2">
      <c r="T12254" s="11"/>
      <c r="U12254" s="11"/>
    </row>
    <row r="12255" spans="20:21" x14ac:dyDescent="0.2">
      <c r="T12255" s="11"/>
      <c r="U12255" s="11"/>
    </row>
    <row r="12256" spans="20:21" x14ac:dyDescent="0.2">
      <c r="T12256" s="11"/>
      <c r="U12256" s="11"/>
    </row>
    <row r="12257" spans="20:21" x14ac:dyDescent="0.2">
      <c r="T12257" s="11"/>
      <c r="U12257" s="11"/>
    </row>
    <row r="12258" spans="20:21" x14ac:dyDescent="0.2">
      <c r="T12258" s="11"/>
      <c r="U12258" s="11"/>
    </row>
    <row r="12259" spans="20:21" x14ac:dyDescent="0.2">
      <c r="T12259" s="11"/>
      <c r="U12259" s="11"/>
    </row>
    <row r="12260" spans="20:21" x14ac:dyDescent="0.2">
      <c r="T12260" s="11"/>
      <c r="U12260" s="11"/>
    </row>
    <row r="12261" spans="20:21" x14ac:dyDescent="0.2">
      <c r="T12261" s="11"/>
      <c r="U12261" s="11"/>
    </row>
    <row r="12262" spans="20:21" x14ac:dyDescent="0.2">
      <c r="T12262" s="11"/>
      <c r="U12262" s="11"/>
    </row>
    <row r="12263" spans="20:21" x14ac:dyDescent="0.2">
      <c r="T12263" s="11"/>
      <c r="U12263" s="11"/>
    </row>
    <row r="12264" spans="20:21" x14ac:dyDescent="0.2">
      <c r="T12264" s="11"/>
      <c r="U12264" s="11"/>
    </row>
    <row r="12265" spans="20:21" x14ac:dyDescent="0.2">
      <c r="T12265" s="11"/>
      <c r="U12265" s="11"/>
    </row>
    <row r="12266" spans="20:21" x14ac:dyDescent="0.2">
      <c r="T12266" s="11"/>
      <c r="U12266" s="11"/>
    </row>
    <row r="12267" spans="20:21" x14ac:dyDescent="0.2">
      <c r="T12267" s="11"/>
      <c r="U12267" s="11"/>
    </row>
    <row r="12268" spans="20:21" x14ac:dyDescent="0.2">
      <c r="T12268" s="11"/>
      <c r="U12268" s="11"/>
    </row>
    <row r="12269" spans="20:21" x14ac:dyDescent="0.2">
      <c r="T12269" s="11"/>
      <c r="U12269" s="11"/>
    </row>
    <row r="12270" spans="20:21" x14ac:dyDescent="0.2">
      <c r="T12270" s="11"/>
      <c r="U12270" s="11"/>
    </row>
    <row r="12271" spans="20:21" x14ac:dyDescent="0.2">
      <c r="T12271" s="11"/>
      <c r="U12271" s="11"/>
    </row>
    <row r="12272" spans="20:21" x14ac:dyDescent="0.2">
      <c r="T12272" s="11"/>
      <c r="U12272" s="11"/>
    </row>
    <row r="12273" spans="20:21" x14ac:dyDescent="0.2">
      <c r="T12273" s="11"/>
      <c r="U12273" s="11"/>
    </row>
    <row r="12274" spans="20:21" x14ac:dyDescent="0.2">
      <c r="T12274" s="11"/>
      <c r="U12274" s="11"/>
    </row>
    <row r="12275" spans="20:21" x14ac:dyDescent="0.2">
      <c r="T12275" s="11"/>
      <c r="U12275" s="11"/>
    </row>
    <row r="12276" spans="20:21" x14ac:dyDescent="0.2">
      <c r="T12276" s="11"/>
      <c r="U12276" s="11"/>
    </row>
    <row r="12277" spans="20:21" x14ac:dyDescent="0.2">
      <c r="T12277" s="11"/>
      <c r="U12277" s="11"/>
    </row>
    <row r="12278" spans="20:21" x14ac:dyDescent="0.2">
      <c r="T12278" s="11"/>
      <c r="U12278" s="11"/>
    </row>
    <row r="12279" spans="20:21" x14ac:dyDescent="0.2">
      <c r="T12279" s="11"/>
      <c r="U12279" s="11"/>
    </row>
    <row r="12280" spans="20:21" x14ac:dyDescent="0.2">
      <c r="T12280" s="11"/>
      <c r="U12280" s="11"/>
    </row>
    <row r="12281" spans="20:21" x14ac:dyDescent="0.2">
      <c r="T12281" s="11"/>
      <c r="U12281" s="11"/>
    </row>
    <row r="12282" spans="20:21" x14ac:dyDescent="0.2">
      <c r="T12282" s="11"/>
      <c r="U12282" s="11"/>
    </row>
    <row r="12283" spans="20:21" x14ac:dyDescent="0.2">
      <c r="T12283" s="11"/>
      <c r="U12283" s="11"/>
    </row>
    <row r="12284" spans="20:21" x14ac:dyDescent="0.2">
      <c r="T12284" s="11"/>
      <c r="U12284" s="11"/>
    </row>
    <row r="12285" spans="20:21" x14ac:dyDescent="0.2">
      <c r="T12285" s="11"/>
      <c r="U12285" s="11"/>
    </row>
    <row r="12286" spans="20:21" x14ac:dyDescent="0.2">
      <c r="T12286" s="11"/>
      <c r="U12286" s="11"/>
    </row>
    <row r="12287" spans="20:21" x14ac:dyDescent="0.2">
      <c r="T12287" s="11"/>
      <c r="U12287" s="11"/>
    </row>
    <row r="12288" spans="20:21" x14ac:dyDescent="0.2">
      <c r="T12288" s="11"/>
      <c r="U12288" s="11"/>
    </row>
    <row r="12289" spans="20:21" x14ac:dyDescent="0.2">
      <c r="T12289" s="11"/>
      <c r="U12289" s="11"/>
    </row>
    <row r="12290" spans="20:21" x14ac:dyDescent="0.2">
      <c r="T12290" s="11"/>
      <c r="U12290" s="11"/>
    </row>
    <row r="12291" spans="20:21" x14ac:dyDescent="0.2">
      <c r="T12291" s="11"/>
      <c r="U12291" s="11"/>
    </row>
    <row r="12292" spans="20:21" x14ac:dyDescent="0.2">
      <c r="T12292" s="11"/>
      <c r="U12292" s="11"/>
    </row>
    <row r="12293" spans="20:21" x14ac:dyDescent="0.2">
      <c r="T12293" s="11"/>
      <c r="U12293" s="11"/>
    </row>
    <row r="12294" spans="20:21" x14ac:dyDescent="0.2">
      <c r="T12294" s="11"/>
      <c r="U12294" s="11"/>
    </row>
    <row r="12295" spans="20:21" x14ac:dyDescent="0.2">
      <c r="T12295" s="11"/>
      <c r="U12295" s="11"/>
    </row>
    <row r="12296" spans="20:21" x14ac:dyDescent="0.2">
      <c r="T12296" s="11"/>
      <c r="U12296" s="11"/>
    </row>
    <row r="12297" spans="20:21" x14ac:dyDescent="0.2">
      <c r="T12297" s="11"/>
      <c r="U12297" s="11"/>
    </row>
    <row r="12298" spans="20:21" x14ac:dyDescent="0.2">
      <c r="T12298" s="11"/>
      <c r="U12298" s="11"/>
    </row>
    <row r="12299" spans="20:21" x14ac:dyDescent="0.2">
      <c r="T12299" s="11"/>
      <c r="U12299" s="11"/>
    </row>
    <row r="12300" spans="20:21" x14ac:dyDescent="0.2">
      <c r="T12300" s="11"/>
      <c r="U12300" s="11"/>
    </row>
    <row r="12301" spans="20:21" x14ac:dyDescent="0.2">
      <c r="T12301" s="11"/>
      <c r="U12301" s="11"/>
    </row>
    <row r="12302" spans="20:21" x14ac:dyDescent="0.2">
      <c r="T12302" s="11"/>
      <c r="U12302" s="11"/>
    </row>
    <row r="12303" spans="20:21" x14ac:dyDescent="0.2">
      <c r="T12303" s="11"/>
      <c r="U12303" s="11"/>
    </row>
    <row r="12304" spans="20:21" x14ac:dyDescent="0.2">
      <c r="T12304" s="11"/>
      <c r="U12304" s="11"/>
    </row>
    <row r="12305" spans="20:21" x14ac:dyDescent="0.2">
      <c r="T12305" s="11"/>
      <c r="U12305" s="11"/>
    </row>
    <row r="12306" spans="20:21" x14ac:dyDescent="0.2">
      <c r="T12306" s="11"/>
      <c r="U12306" s="11"/>
    </row>
    <row r="12307" spans="20:21" x14ac:dyDescent="0.2">
      <c r="T12307" s="11"/>
      <c r="U12307" s="11"/>
    </row>
    <row r="12308" spans="20:21" x14ac:dyDescent="0.2">
      <c r="T12308" s="11"/>
      <c r="U12308" s="11"/>
    </row>
    <row r="12309" spans="20:21" x14ac:dyDescent="0.2">
      <c r="T12309" s="11"/>
      <c r="U12309" s="11"/>
    </row>
    <row r="12310" spans="20:21" x14ac:dyDescent="0.2">
      <c r="T12310" s="11"/>
      <c r="U12310" s="11"/>
    </row>
    <row r="12311" spans="20:21" x14ac:dyDescent="0.2">
      <c r="T12311" s="11"/>
      <c r="U12311" s="11"/>
    </row>
    <row r="12312" spans="20:21" x14ac:dyDescent="0.2">
      <c r="T12312" s="11"/>
      <c r="U12312" s="11"/>
    </row>
    <row r="12313" spans="20:21" x14ac:dyDescent="0.2">
      <c r="T12313" s="11"/>
      <c r="U12313" s="11"/>
    </row>
    <row r="12314" spans="20:21" x14ac:dyDescent="0.2">
      <c r="T12314" s="11"/>
      <c r="U12314" s="11"/>
    </row>
    <row r="12315" spans="20:21" x14ac:dyDescent="0.2">
      <c r="T12315" s="11"/>
      <c r="U12315" s="11"/>
    </row>
    <row r="12316" spans="20:21" x14ac:dyDescent="0.2">
      <c r="T12316" s="11"/>
      <c r="U12316" s="11"/>
    </row>
    <row r="12317" spans="20:21" x14ac:dyDescent="0.2">
      <c r="T12317" s="11"/>
      <c r="U12317" s="11"/>
    </row>
    <row r="12318" spans="20:21" x14ac:dyDescent="0.2">
      <c r="T12318" s="11"/>
      <c r="U12318" s="11"/>
    </row>
    <row r="12319" spans="20:21" x14ac:dyDescent="0.2">
      <c r="T12319" s="11"/>
      <c r="U12319" s="11"/>
    </row>
    <row r="12320" spans="20:21" x14ac:dyDescent="0.2">
      <c r="T12320" s="11"/>
      <c r="U12320" s="11"/>
    </row>
    <row r="12321" spans="20:21" x14ac:dyDescent="0.2">
      <c r="T12321" s="11"/>
      <c r="U12321" s="11"/>
    </row>
    <row r="12322" spans="20:21" x14ac:dyDescent="0.2">
      <c r="T12322" s="11"/>
      <c r="U12322" s="11"/>
    </row>
    <row r="12323" spans="20:21" x14ac:dyDescent="0.2">
      <c r="T12323" s="11"/>
      <c r="U12323" s="11"/>
    </row>
    <row r="12324" spans="20:21" x14ac:dyDescent="0.2">
      <c r="T12324" s="11"/>
      <c r="U12324" s="11"/>
    </row>
    <row r="12325" spans="20:21" x14ac:dyDescent="0.2">
      <c r="T12325" s="11"/>
      <c r="U12325" s="11"/>
    </row>
    <row r="12326" spans="20:21" x14ac:dyDescent="0.2">
      <c r="T12326" s="11"/>
      <c r="U12326" s="11"/>
    </row>
    <row r="12327" spans="20:21" x14ac:dyDescent="0.2">
      <c r="T12327" s="11"/>
      <c r="U12327" s="11"/>
    </row>
    <row r="12328" spans="20:21" x14ac:dyDescent="0.2">
      <c r="T12328" s="11"/>
      <c r="U12328" s="11"/>
    </row>
    <row r="12329" spans="20:21" x14ac:dyDescent="0.2">
      <c r="T12329" s="11"/>
      <c r="U12329" s="11"/>
    </row>
    <row r="12330" spans="20:21" x14ac:dyDescent="0.2">
      <c r="T12330" s="11"/>
      <c r="U12330" s="11"/>
    </row>
    <row r="12331" spans="20:21" x14ac:dyDescent="0.2">
      <c r="T12331" s="11"/>
      <c r="U12331" s="11"/>
    </row>
    <row r="12332" spans="20:21" x14ac:dyDescent="0.2">
      <c r="T12332" s="11"/>
      <c r="U12332" s="11"/>
    </row>
    <row r="12333" spans="20:21" x14ac:dyDescent="0.2">
      <c r="T12333" s="11"/>
      <c r="U12333" s="11"/>
    </row>
    <row r="12334" spans="20:21" x14ac:dyDescent="0.2">
      <c r="T12334" s="11"/>
      <c r="U12334" s="11"/>
    </row>
    <row r="12335" spans="20:21" x14ac:dyDescent="0.2">
      <c r="T12335" s="11"/>
      <c r="U12335" s="11"/>
    </row>
    <row r="12336" spans="20:21" x14ac:dyDescent="0.2">
      <c r="T12336" s="11"/>
      <c r="U12336" s="11"/>
    </row>
    <row r="12337" spans="20:21" x14ac:dyDescent="0.2">
      <c r="T12337" s="11"/>
      <c r="U12337" s="11"/>
    </row>
    <row r="12338" spans="20:21" x14ac:dyDescent="0.2">
      <c r="T12338" s="11"/>
      <c r="U12338" s="11"/>
    </row>
    <row r="12339" spans="20:21" x14ac:dyDescent="0.2">
      <c r="T12339" s="11"/>
      <c r="U12339" s="11"/>
    </row>
    <row r="12340" spans="20:21" x14ac:dyDescent="0.2">
      <c r="T12340" s="11"/>
      <c r="U12340" s="11"/>
    </row>
    <row r="12341" spans="20:21" x14ac:dyDescent="0.2">
      <c r="T12341" s="11"/>
      <c r="U12341" s="11"/>
    </row>
    <row r="12342" spans="20:21" x14ac:dyDescent="0.2">
      <c r="T12342" s="11"/>
      <c r="U12342" s="11"/>
    </row>
    <row r="12343" spans="20:21" x14ac:dyDescent="0.2">
      <c r="T12343" s="11"/>
      <c r="U12343" s="11"/>
    </row>
    <row r="12344" spans="20:21" x14ac:dyDescent="0.2">
      <c r="T12344" s="11"/>
      <c r="U12344" s="11"/>
    </row>
    <row r="12345" spans="20:21" x14ac:dyDescent="0.2">
      <c r="T12345" s="11"/>
      <c r="U12345" s="11"/>
    </row>
    <row r="12346" spans="20:21" x14ac:dyDescent="0.2">
      <c r="T12346" s="11"/>
      <c r="U12346" s="11"/>
    </row>
    <row r="12347" spans="20:21" x14ac:dyDescent="0.2">
      <c r="T12347" s="11"/>
      <c r="U12347" s="11"/>
    </row>
    <row r="12348" spans="20:21" x14ac:dyDescent="0.2">
      <c r="T12348" s="11"/>
      <c r="U12348" s="11"/>
    </row>
    <row r="12349" spans="20:21" x14ac:dyDescent="0.2">
      <c r="T12349" s="11"/>
      <c r="U12349" s="11"/>
    </row>
    <row r="12350" spans="20:21" x14ac:dyDescent="0.2">
      <c r="T12350" s="11"/>
      <c r="U12350" s="11"/>
    </row>
    <row r="12351" spans="20:21" x14ac:dyDescent="0.2">
      <c r="T12351" s="11"/>
      <c r="U12351" s="11"/>
    </row>
    <row r="12352" spans="20:21" x14ac:dyDescent="0.2">
      <c r="T12352" s="11"/>
      <c r="U12352" s="11"/>
    </row>
    <row r="12353" spans="20:21" x14ac:dyDescent="0.2">
      <c r="T12353" s="11"/>
      <c r="U12353" s="11"/>
    </row>
    <row r="12354" spans="20:21" x14ac:dyDescent="0.2">
      <c r="T12354" s="11"/>
      <c r="U12354" s="11"/>
    </row>
    <row r="12355" spans="20:21" x14ac:dyDescent="0.2">
      <c r="T12355" s="11"/>
      <c r="U12355" s="11"/>
    </row>
    <row r="12356" spans="20:21" x14ac:dyDescent="0.2">
      <c r="T12356" s="11"/>
      <c r="U12356" s="11"/>
    </row>
    <row r="12357" spans="20:21" x14ac:dyDescent="0.2">
      <c r="T12357" s="11"/>
      <c r="U12357" s="11"/>
    </row>
    <row r="12358" spans="20:21" x14ac:dyDescent="0.2">
      <c r="T12358" s="11"/>
      <c r="U12358" s="11"/>
    </row>
    <row r="12359" spans="20:21" x14ac:dyDescent="0.2">
      <c r="T12359" s="11"/>
      <c r="U12359" s="11"/>
    </row>
    <row r="12360" spans="20:21" x14ac:dyDescent="0.2">
      <c r="T12360" s="11"/>
      <c r="U12360" s="11"/>
    </row>
    <row r="12361" spans="20:21" x14ac:dyDescent="0.2">
      <c r="T12361" s="11"/>
      <c r="U12361" s="11"/>
    </row>
    <row r="12362" spans="20:21" x14ac:dyDescent="0.2">
      <c r="T12362" s="11"/>
      <c r="U12362" s="11"/>
    </row>
    <row r="12363" spans="20:21" x14ac:dyDescent="0.2">
      <c r="T12363" s="11"/>
      <c r="U12363" s="11"/>
    </row>
    <row r="12364" spans="20:21" x14ac:dyDescent="0.2">
      <c r="T12364" s="11"/>
      <c r="U12364" s="11"/>
    </row>
    <row r="12365" spans="20:21" x14ac:dyDescent="0.2">
      <c r="T12365" s="11"/>
      <c r="U12365" s="11"/>
    </row>
    <row r="12366" spans="20:21" x14ac:dyDescent="0.2">
      <c r="T12366" s="11"/>
      <c r="U12366" s="11"/>
    </row>
    <row r="12367" spans="20:21" x14ac:dyDescent="0.2">
      <c r="T12367" s="11"/>
      <c r="U12367" s="11"/>
    </row>
    <row r="12368" spans="20:21" x14ac:dyDescent="0.2">
      <c r="T12368" s="11"/>
      <c r="U12368" s="11"/>
    </row>
    <row r="12369" spans="20:21" x14ac:dyDescent="0.2">
      <c r="T12369" s="11"/>
      <c r="U12369" s="11"/>
    </row>
    <row r="12370" spans="20:21" x14ac:dyDescent="0.2">
      <c r="T12370" s="11"/>
      <c r="U12370" s="11"/>
    </row>
    <row r="12371" spans="20:21" x14ac:dyDescent="0.2">
      <c r="T12371" s="11"/>
      <c r="U12371" s="11"/>
    </row>
    <row r="12372" spans="20:21" x14ac:dyDescent="0.2">
      <c r="T12372" s="11"/>
      <c r="U12372" s="11"/>
    </row>
    <row r="12373" spans="20:21" x14ac:dyDescent="0.2">
      <c r="T12373" s="11"/>
      <c r="U12373" s="11"/>
    </row>
    <row r="12374" spans="20:21" x14ac:dyDescent="0.2">
      <c r="T12374" s="11"/>
      <c r="U12374" s="11"/>
    </row>
    <row r="12375" spans="20:21" x14ac:dyDescent="0.2">
      <c r="T12375" s="11"/>
      <c r="U12375" s="11"/>
    </row>
    <row r="12376" spans="20:21" x14ac:dyDescent="0.2">
      <c r="T12376" s="11"/>
      <c r="U12376" s="11"/>
    </row>
    <row r="12377" spans="20:21" x14ac:dyDescent="0.2">
      <c r="T12377" s="11"/>
      <c r="U12377" s="11"/>
    </row>
    <row r="12378" spans="20:21" x14ac:dyDescent="0.2">
      <c r="T12378" s="11"/>
      <c r="U12378" s="11"/>
    </row>
    <row r="12379" spans="20:21" x14ac:dyDescent="0.2">
      <c r="T12379" s="11"/>
      <c r="U12379" s="11"/>
    </row>
    <row r="12380" spans="20:21" x14ac:dyDescent="0.2">
      <c r="T12380" s="11"/>
      <c r="U12380" s="11"/>
    </row>
    <row r="12381" spans="20:21" x14ac:dyDescent="0.2">
      <c r="T12381" s="11"/>
      <c r="U12381" s="11"/>
    </row>
    <row r="12382" spans="20:21" x14ac:dyDescent="0.2">
      <c r="T12382" s="11"/>
      <c r="U12382" s="11"/>
    </row>
    <row r="12383" spans="20:21" x14ac:dyDescent="0.2">
      <c r="T12383" s="11"/>
      <c r="U12383" s="11"/>
    </row>
    <row r="12384" spans="20:21" x14ac:dyDescent="0.2">
      <c r="T12384" s="11"/>
      <c r="U12384" s="11"/>
    </row>
    <row r="12385" spans="20:21" x14ac:dyDescent="0.2">
      <c r="T12385" s="11"/>
      <c r="U12385" s="11"/>
    </row>
    <row r="12386" spans="20:21" x14ac:dyDescent="0.2">
      <c r="T12386" s="11"/>
      <c r="U12386" s="11"/>
    </row>
    <row r="12387" spans="20:21" x14ac:dyDescent="0.2">
      <c r="T12387" s="11"/>
      <c r="U12387" s="11"/>
    </row>
    <row r="12388" spans="20:21" x14ac:dyDescent="0.2">
      <c r="T12388" s="11"/>
      <c r="U12388" s="11"/>
    </row>
    <row r="12389" spans="20:21" x14ac:dyDescent="0.2">
      <c r="T12389" s="11"/>
      <c r="U12389" s="11"/>
    </row>
    <row r="12390" spans="20:21" x14ac:dyDescent="0.2">
      <c r="T12390" s="11"/>
      <c r="U12390" s="11"/>
    </row>
    <row r="12391" spans="20:21" x14ac:dyDescent="0.2">
      <c r="T12391" s="11"/>
      <c r="U12391" s="11"/>
    </row>
    <row r="12392" spans="20:21" x14ac:dyDescent="0.2">
      <c r="T12392" s="11"/>
      <c r="U12392" s="11"/>
    </row>
    <row r="12393" spans="20:21" x14ac:dyDescent="0.2">
      <c r="T12393" s="11"/>
      <c r="U12393" s="11"/>
    </row>
    <row r="12394" spans="20:21" x14ac:dyDescent="0.2">
      <c r="T12394" s="11"/>
      <c r="U12394" s="11"/>
    </row>
    <row r="12395" spans="20:21" x14ac:dyDescent="0.2">
      <c r="T12395" s="11"/>
      <c r="U12395" s="11"/>
    </row>
    <row r="12396" spans="20:21" x14ac:dyDescent="0.2">
      <c r="T12396" s="11"/>
      <c r="U12396" s="11"/>
    </row>
    <row r="12397" spans="20:21" x14ac:dyDescent="0.2">
      <c r="T12397" s="11"/>
      <c r="U12397" s="11"/>
    </row>
    <row r="12398" spans="20:21" x14ac:dyDescent="0.2">
      <c r="T12398" s="11"/>
      <c r="U12398" s="11"/>
    </row>
    <row r="12399" spans="20:21" x14ac:dyDescent="0.2">
      <c r="T12399" s="11"/>
      <c r="U12399" s="11"/>
    </row>
    <row r="12400" spans="20:21" x14ac:dyDescent="0.2">
      <c r="T12400" s="11"/>
      <c r="U12400" s="11"/>
    </row>
    <row r="12401" spans="20:21" x14ac:dyDescent="0.2">
      <c r="T12401" s="11"/>
      <c r="U12401" s="11"/>
    </row>
    <row r="12402" spans="20:21" x14ac:dyDescent="0.2">
      <c r="T12402" s="11"/>
      <c r="U12402" s="11"/>
    </row>
    <row r="12403" spans="20:21" x14ac:dyDescent="0.2">
      <c r="T12403" s="11"/>
      <c r="U12403" s="11"/>
    </row>
    <row r="12404" spans="20:21" x14ac:dyDescent="0.2">
      <c r="T12404" s="11"/>
      <c r="U12404" s="11"/>
    </row>
    <row r="12405" spans="20:21" x14ac:dyDescent="0.2">
      <c r="T12405" s="11"/>
      <c r="U12405" s="11"/>
    </row>
    <row r="12406" spans="20:21" x14ac:dyDescent="0.2">
      <c r="T12406" s="11"/>
      <c r="U12406" s="11"/>
    </row>
    <row r="12407" spans="20:21" x14ac:dyDescent="0.2">
      <c r="T12407" s="11"/>
      <c r="U12407" s="11"/>
    </row>
    <row r="12408" spans="20:21" x14ac:dyDescent="0.2">
      <c r="T12408" s="11"/>
      <c r="U12408" s="11"/>
    </row>
    <row r="12409" spans="20:21" x14ac:dyDescent="0.2">
      <c r="T12409" s="11"/>
      <c r="U12409" s="11"/>
    </row>
    <row r="12410" spans="20:21" x14ac:dyDescent="0.2">
      <c r="T12410" s="11"/>
      <c r="U12410" s="11"/>
    </row>
    <row r="12411" spans="20:21" x14ac:dyDescent="0.2">
      <c r="T12411" s="11"/>
      <c r="U12411" s="11"/>
    </row>
    <row r="12412" spans="20:21" x14ac:dyDescent="0.2">
      <c r="T12412" s="11"/>
      <c r="U12412" s="11"/>
    </row>
    <row r="12413" spans="20:21" x14ac:dyDescent="0.2">
      <c r="T12413" s="11"/>
      <c r="U12413" s="11"/>
    </row>
    <row r="12414" spans="20:21" x14ac:dyDescent="0.2">
      <c r="T12414" s="11"/>
      <c r="U12414" s="11"/>
    </row>
    <row r="12415" spans="20:21" x14ac:dyDescent="0.2">
      <c r="T12415" s="11"/>
      <c r="U12415" s="11"/>
    </row>
    <row r="12416" spans="20:21" x14ac:dyDescent="0.2">
      <c r="T12416" s="11"/>
      <c r="U12416" s="11"/>
    </row>
    <row r="12417" spans="20:21" x14ac:dyDescent="0.2">
      <c r="T12417" s="11"/>
      <c r="U12417" s="11"/>
    </row>
    <row r="12418" spans="20:21" x14ac:dyDescent="0.2">
      <c r="T12418" s="11"/>
      <c r="U12418" s="11"/>
    </row>
    <row r="12419" spans="20:21" x14ac:dyDescent="0.2">
      <c r="T12419" s="11"/>
      <c r="U12419" s="11"/>
    </row>
    <row r="12420" spans="20:21" x14ac:dyDescent="0.2">
      <c r="T12420" s="11"/>
      <c r="U12420" s="11"/>
    </row>
    <row r="12421" spans="20:21" x14ac:dyDescent="0.2">
      <c r="T12421" s="11"/>
      <c r="U12421" s="11"/>
    </row>
    <row r="12422" spans="20:21" x14ac:dyDescent="0.2">
      <c r="T12422" s="11"/>
      <c r="U12422" s="11"/>
    </row>
    <row r="12423" spans="20:21" x14ac:dyDescent="0.2">
      <c r="T12423" s="11"/>
      <c r="U12423" s="11"/>
    </row>
    <row r="12424" spans="20:21" x14ac:dyDescent="0.2">
      <c r="T12424" s="11"/>
      <c r="U12424" s="11"/>
    </row>
    <row r="12425" spans="20:21" x14ac:dyDescent="0.2">
      <c r="T12425" s="11"/>
      <c r="U12425" s="11"/>
    </row>
    <row r="12426" spans="20:21" x14ac:dyDescent="0.2">
      <c r="T12426" s="11"/>
      <c r="U12426" s="11"/>
    </row>
    <row r="12427" spans="20:21" x14ac:dyDescent="0.2">
      <c r="T12427" s="11"/>
      <c r="U12427" s="11"/>
    </row>
    <row r="12428" spans="20:21" x14ac:dyDescent="0.2">
      <c r="T12428" s="11"/>
      <c r="U12428" s="11"/>
    </row>
    <row r="12429" spans="20:21" x14ac:dyDescent="0.2">
      <c r="T12429" s="11"/>
      <c r="U12429" s="11"/>
    </row>
    <row r="12430" spans="20:21" x14ac:dyDescent="0.2">
      <c r="T12430" s="11"/>
      <c r="U12430" s="11"/>
    </row>
    <row r="12431" spans="20:21" x14ac:dyDescent="0.2">
      <c r="T12431" s="11"/>
      <c r="U12431" s="11"/>
    </row>
    <row r="12432" spans="20:21" x14ac:dyDescent="0.2">
      <c r="T12432" s="11"/>
      <c r="U12432" s="11"/>
    </row>
    <row r="12433" spans="20:21" x14ac:dyDescent="0.2">
      <c r="T12433" s="11"/>
      <c r="U12433" s="11"/>
    </row>
    <row r="12434" spans="20:21" x14ac:dyDescent="0.2">
      <c r="T12434" s="11"/>
      <c r="U12434" s="11"/>
    </row>
    <row r="12435" spans="20:21" x14ac:dyDescent="0.2">
      <c r="T12435" s="11"/>
      <c r="U12435" s="11"/>
    </row>
    <row r="12436" spans="20:21" x14ac:dyDescent="0.2">
      <c r="T12436" s="11"/>
      <c r="U12436" s="11"/>
    </row>
    <row r="12437" spans="20:21" x14ac:dyDescent="0.2">
      <c r="T12437" s="11"/>
      <c r="U12437" s="11"/>
    </row>
    <row r="12438" spans="20:21" x14ac:dyDescent="0.2">
      <c r="T12438" s="11"/>
      <c r="U12438" s="11"/>
    </row>
    <row r="12439" spans="20:21" x14ac:dyDescent="0.2">
      <c r="T12439" s="11"/>
      <c r="U12439" s="11"/>
    </row>
    <row r="12440" spans="20:21" x14ac:dyDescent="0.2">
      <c r="T12440" s="11"/>
      <c r="U12440" s="11"/>
    </row>
    <row r="12441" spans="20:21" x14ac:dyDescent="0.2">
      <c r="T12441" s="11"/>
      <c r="U12441" s="11"/>
    </row>
    <row r="12442" spans="20:21" x14ac:dyDescent="0.2">
      <c r="T12442" s="11"/>
      <c r="U12442" s="11"/>
    </row>
    <row r="12443" spans="20:21" x14ac:dyDescent="0.2">
      <c r="T12443" s="11"/>
      <c r="U12443" s="11"/>
    </row>
    <row r="12444" spans="20:21" x14ac:dyDescent="0.2">
      <c r="T12444" s="11"/>
      <c r="U12444" s="11"/>
    </row>
    <row r="12445" spans="20:21" x14ac:dyDescent="0.2">
      <c r="T12445" s="11"/>
      <c r="U12445" s="11"/>
    </row>
    <row r="12446" spans="20:21" x14ac:dyDescent="0.2">
      <c r="T12446" s="11"/>
      <c r="U12446" s="11"/>
    </row>
    <row r="12447" spans="20:21" x14ac:dyDescent="0.2">
      <c r="T12447" s="11"/>
      <c r="U12447" s="11"/>
    </row>
    <row r="12448" spans="20:21" x14ac:dyDescent="0.2">
      <c r="T12448" s="11"/>
      <c r="U12448" s="11"/>
    </row>
    <row r="12449" spans="20:21" x14ac:dyDescent="0.2">
      <c r="T12449" s="11"/>
      <c r="U12449" s="11"/>
    </row>
    <row r="12450" spans="20:21" x14ac:dyDescent="0.2">
      <c r="T12450" s="11"/>
      <c r="U12450" s="11"/>
    </row>
    <row r="12451" spans="20:21" x14ac:dyDescent="0.2">
      <c r="T12451" s="11"/>
      <c r="U12451" s="11"/>
    </row>
    <row r="12452" spans="20:21" x14ac:dyDescent="0.2">
      <c r="T12452" s="11"/>
      <c r="U12452" s="11"/>
    </row>
    <row r="12453" spans="20:21" x14ac:dyDescent="0.2">
      <c r="T12453" s="11"/>
      <c r="U12453" s="11"/>
    </row>
    <row r="12454" spans="20:21" x14ac:dyDescent="0.2">
      <c r="T12454" s="11"/>
      <c r="U12454" s="11"/>
    </row>
    <row r="12455" spans="20:21" x14ac:dyDescent="0.2">
      <c r="T12455" s="11"/>
      <c r="U12455" s="11"/>
    </row>
    <row r="12456" spans="20:21" x14ac:dyDescent="0.2">
      <c r="T12456" s="11"/>
      <c r="U12456" s="11"/>
    </row>
    <row r="12457" spans="20:21" x14ac:dyDescent="0.2">
      <c r="T12457" s="11"/>
      <c r="U12457" s="11"/>
    </row>
    <row r="12458" spans="20:21" x14ac:dyDescent="0.2">
      <c r="T12458" s="11"/>
      <c r="U12458" s="11"/>
    </row>
    <row r="12459" spans="20:21" x14ac:dyDescent="0.2">
      <c r="T12459" s="11"/>
      <c r="U12459" s="11"/>
    </row>
    <row r="12460" spans="20:21" x14ac:dyDescent="0.2">
      <c r="T12460" s="11"/>
      <c r="U12460" s="11"/>
    </row>
    <row r="12461" spans="20:21" x14ac:dyDescent="0.2">
      <c r="T12461" s="11"/>
      <c r="U12461" s="11"/>
    </row>
    <row r="12462" spans="20:21" x14ac:dyDescent="0.2">
      <c r="T12462" s="11"/>
      <c r="U12462" s="11"/>
    </row>
    <row r="12463" spans="20:21" x14ac:dyDescent="0.2">
      <c r="T12463" s="11"/>
      <c r="U12463" s="11"/>
    </row>
    <row r="12464" spans="20:21" x14ac:dyDescent="0.2">
      <c r="T12464" s="11"/>
      <c r="U12464" s="11"/>
    </row>
    <row r="12465" spans="20:21" x14ac:dyDescent="0.2">
      <c r="T12465" s="11"/>
      <c r="U12465" s="11"/>
    </row>
    <row r="12466" spans="20:21" x14ac:dyDescent="0.2">
      <c r="T12466" s="11"/>
      <c r="U12466" s="11"/>
    </row>
    <row r="12467" spans="20:21" x14ac:dyDescent="0.2">
      <c r="T12467" s="11"/>
      <c r="U12467" s="11"/>
    </row>
    <row r="12468" spans="20:21" x14ac:dyDescent="0.2">
      <c r="T12468" s="11"/>
      <c r="U12468" s="11"/>
    </row>
    <row r="12469" spans="20:21" x14ac:dyDescent="0.2">
      <c r="T12469" s="11"/>
      <c r="U12469" s="11"/>
    </row>
    <row r="12470" spans="20:21" x14ac:dyDescent="0.2">
      <c r="T12470" s="11"/>
      <c r="U12470" s="11"/>
    </row>
    <row r="12471" spans="20:21" x14ac:dyDescent="0.2">
      <c r="T12471" s="11"/>
      <c r="U12471" s="11"/>
    </row>
    <row r="12472" spans="20:21" x14ac:dyDescent="0.2">
      <c r="T12472" s="11"/>
      <c r="U12472" s="11"/>
    </row>
    <row r="12473" spans="20:21" x14ac:dyDescent="0.2">
      <c r="T12473" s="11"/>
      <c r="U12473" s="11"/>
    </row>
    <row r="12474" spans="20:21" x14ac:dyDescent="0.2">
      <c r="T12474" s="11"/>
      <c r="U12474" s="11"/>
    </row>
    <row r="12475" spans="20:21" x14ac:dyDescent="0.2">
      <c r="T12475" s="11"/>
      <c r="U12475" s="11"/>
    </row>
    <row r="12476" spans="20:21" x14ac:dyDescent="0.2">
      <c r="T12476" s="11"/>
      <c r="U12476" s="11"/>
    </row>
    <row r="12477" spans="20:21" x14ac:dyDescent="0.2">
      <c r="T12477" s="11"/>
      <c r="U12477" s="11"/>
    </row>
    <row r="12478" spans="20:21" x14ac:dyDescent="0.2">
      <c r="T12478" s="11"/>
      <c r="U12478" s="11"/>
    </row>
    <row r="12479" spans="20:21" x14ac:dyDescent="0.2">
      <c r="T12479" s="11"/>
      <c r="U12479" s="11"/>
    </row>
    <row r="12480" spans="20:21" x14ac:dyDescent="0.2">
      <c r="T12480" s="11"/>
      <c r="U12480" s="11"/>
    </row>
    <row r="12481" spans="20:21" x14ac:dyDescent="0.2">
      <c r="T12481" s="11"/>
      <c r="U12481" s="11"/>
    </row>
    <row r="12482" spans="20:21" x14ac:dyDescent="0.2">
      <c r="T12482" s="11"/>
      <c r="U12482" s="11"/>
    </row>
    <row r="12483" spans="20:21" x14ac:dyDescent="0.2">
      <c r="T12483" s="11"/>
      <c r="U12483" s="11"/>
    </row>
    <row r="12484" spans="20:21" x14ac:dyDescent="0.2">
      <c r="T12484" s="11"/>
      <c r="U12484" s="11"/>
    </row>
    <row r="12485" spans="20:21" x14ac:dyDescent="0.2">
      <c r="T12485" s="11"/>
      <c r="U12485" s="11"/>
    </row>
    <row r="12486" spans="20:21" x14ac:dyDescent="0.2">
      <c r="T12486" s="11"/>
      <c r="U12486" s="11"/>
    </row>
    <row r="12487" spans="20:21" x14ac:dyDescent="0.2">
      <c r="T12487" s="11"/>
      <c r="U12487" s="11"/>
    </row>
    <row r="12488" spans="20:21" x14ac:dyDescent="0.2">
      <c r="T12488" s="11"/>
      <c r="U12488" s="11"/>
    </row>
    <row r="12489" spans="20:21" x14ac:dyDescent="0.2">
      <c r="T12489" s="11"/>
      <c r="U12489" s="11"/>
    </row>
    <row r="12490" spans="20:21" x14ac:dyDescent="0.2">
      <c r="T12490" s="11"/>
      <c r="U12490" s="11"/>
    </row>
    <row r="12491" spans="20:21" x14ac:dyDescent="0.2">
      <c r="T12491" s="11"/>
      <c r="U12491" s="11"/>
    </row>
    <row r="12492" spans="20:21" x14ac:dyDescent="0.2">
      <c r="T12492" s="11"/>
      <c r="U12492" s="11"/>
    </row>
    <row r="12493" spans="20:21" x14ac:dyDescent="0.2">
      <c r="T12493" s="11"/>
      <c r="U12493" s="11"/>
    </row>
    <row r="12494" spans="20:21" x14ac:dyDescent="0.2">
      <c r="T12494" s="11"/>
      <c r="U12494" s="11"/>
    </row>
    <row r="12495" spans="20:21" x14ac:dyDescent="0.2">
      <c r="T12495" s="11"/>
      <c r="U12495" s="11"/>
    </row>
    <row r="12496" spans="20:21" x14ac:dyDescent="0.2">
      <c r="T12496" s="11"/>
      <c r="U12496" s="11"/>
    </row>
    <row r="12497" spans="20:21" x14ac:dyDescent="0.2">
      <c r="T12497" s="11"/>
      <c r="U12497" s="11"/>
    </row>
    <row r="12498" spans="20:21" x14ac:dyDescent="0.2">
      <c r="T12498" s="11"/>
      <c r="U12498" s="11"/>
    </row>
    <row r="12499" spans="20:21" x14ac:dyDescent="0.2">
      <c r="T12499" s="11"/>
      <c r="U12499" s="11"/>
    </row>
    <row r="12500" spans="20:21" x14ac:dyDescent="0.2">
      <c r="T12500" s="11"/>
      <c r="U12500" s="11"/>
    </row>
    <row r="12501" spans="20:21" x14ac:dyDescent="0.2">
      <c r="T12501" s="11"/>
      <c r="U12501" s="11"/>
    </row>
    <row r="12502" spans="20:21" x14ac:dyDescent="0.2">
      <c r="T12502" s="11"/>
      <c r="U12502" s="11"/>
    </row>
    <row r="12503" spans="20:21" x14ac:dyDescent="0.2">
      <c r="T12503" s="11"/>
      <c r="U12503" s="11"/>
    </row>
    <row r="12504" spans="20:21" x14ac:dyDescent="0.2">
      <c r="T12504" s="11"/>
      <c r="U12504" s="11"/>
    </row>
    <row r="12505" spans="20:21" x14ac:dyDescent="0.2">
      <c r="T12505" s="11"/>
      <c r="U12505" s="11"/>
    </row>
    <row r="12506" spans="20:21" x14ac:dyDescent="0.2">
      <c r="T12506" s="11"/>
      <c r="U12506" s="11"/>
    </row>
    <row r="12507" spans="20:21" x14ac:dyDescent="0.2">
      <c r="T12507" s="11"/>
      <c r="U12507" s="11"/>
    </row>
    <row r="12508" spans="20:21" x14ac:dyDescent="0.2">
      <c r="T12508" s="11"/>
      <c r="U12508" s="11"/>
    </row>
    <row r="12509" spans="20:21" x14ac:dyDescent="0.2">
      <c r="T12509" s="11"/>
      <c r="U12509" s="11"/>
    </row>
    <row r="12510" spans="20:21" x14ac:dyDescent="0.2">
      <c r="T12510" s="11"/>
      <c r="U12510" s="11"/>
    </row>
    <row r="12511" spans="20:21" x14ac:dyDescent="0.2">
      <c r="T12511" s="11"/>
      <c r="U12511" s="11"/>
    </row>
    <row r="12512" spans="20:21" x14ac:dyDescent="0.2">
      <c r="T12512" s="11"/>
      <c r="U12512" s="11"/>
    </row>
    <row r="12513" spans="20:21" x14ac:dyDescent="0.2">
      <c r="T12513" s="11"/>
      <c r="U12513" s="11"/>
    </row>
    <row r="12514" spans="20:21" x14ac:dyDescent="0.2">
      <c r="T12514" s="11"/>
      <c r="U12514" s="11"/>
    </row>
    <row r="12515" spans="20:21" x14ac:dyDescent="0.2">
      <c r="T12515" s="11"/>
      <c r="U12515" s="11"/>
    </row>
    <row r="12516" spans="20:21" x14ac:dyDescent="0.2">
      <c r="T12516" s="11"/>
      <c r="U12516" s="11"/>
    </row>
    <row r="12517" spans="20:21" x14ac:dyDescent="0.2">
      <c r="T12517" s="11"/>
      <c r="U12517" s="11"/>
    </row>
    <row r="12518" spans="20:21" x14ac:dyDescent="0.2">
      <c r="T12518" s="11"/>
      <c r="U12518" s="11"/>
    </row>
    <row r="12519" spans="20:21" x14ac:dyDescent="0.2">
      <c r="T12519" s="11"/>
      <c r="U12519" s="11"/>
    </row>
    <row r="12520" spans="20:21" x14ac:dyDescent="0.2">
      <c r="T12520" s="11"/>
      <c r="U12520" s="11"/>
    </row>
    <row r="12521" spans="20:21" x14ac:dyDescent="0.2">
      <c r="T12521" s="11"/>
      <c r="U12521" s="11"/>
    </row>
    <row r="12522" spans="20:21" x14ac:dyDescent="0.2">
      <c r="T12522" s="11"/>
      <c r="U12522" s="11"/>
    </row>
    <row r="12523" spans="20:21" x14ac:dyDescent="0.2">
      <c r="T12523" s="11"/>
      <c r="U12523" s="11"/>
    </row>
    <row r="12524" spans="20:21" x14ac:dyDescent="0.2">
      <c r="T12524" s="11"/>
      <c r="U12524" s="11"/>
    </row>
    <row r="12525" spans="20:21" x14ac:dyDescent="0.2">
      <c r="T12525" s="11"/>
      <c r="U12525" s="11"/>
    </row>
    <row r="12526" spans="20:21" x14ac:dyDescent="0.2">
      <c r="T12526" s="11"/>
      <c r="U12526" s="11"/>
    </row>
    <row r="12527" spans="20:21" x14ac:dyDescent="0.2">
      <c r="T12527" s="11"/>
      <c r="U12527" s="11"/>
    </row>
    <row r="12528" spans="20:21" x14ac:dyDescent="0.2">
      <c r="T12528" s="11"/>
      <c r="U12528" s="11"/>
    </row>
    <row r="12529" spans="20:21" x14ac:dyDescent="0.2">
      <c r="T12529" s="11"/>
      <c r="U12529" s="11"/>
    </row>
    <row r="12530" spans="20:21" x14ac:dyDescent="0.2">
      <c r="T12530" s="11"/>
      <c r="U12530" s="11"/>
    </row>
    <row r="12531" spans="20:21" x14ac:dyDescent="0.2">
      <c r="T12531" s="11"/>
      <c r="U12531" s="11"/>
    </row>
    <row r="12532" spans="20:21" x14ac:dyDescent="0.2">
      <c r="T12532" s="11"/>
      <c r="U12532" s="11"/>
    </row>
    <row r="12533" spans="20:21" x14ac:dyDescent="0.2">
      <c r="T12533" s="11"/>
      <c r="U12533" s="11"/>
    </row>
    <row r="12534" spans="20:21" x14ac:dyDescent="0.2">
      <c r="T12534" s="11"/>
      <c r="U12534" s="11"/>
    </row>
    <row r="12535" spans="20:21" x14ac:dyDescent="0.2">
      <c r="T12535" s="11"/>
      <c r="U12535" s="11"/>
    </row>
    <row r="12536" spans="20:21" x14ac:dyDescent="0.2">
      <c r="T12536" s="11"/>
      <c r="U12536" s="11"/>
    </row>
    <row r="12537" spans="20:21" x14ac:dyDescent="0.2">
      <c r="T12537" s="11"/>
      <c r="U12537" s="11"/>
    </row>
    <row r="12538" spans="20:21" x14ac:dyDescent="0.2">
      <c r="T12538" s="11"/>
      <c r="U12538" s="11"/>
    </row>
    <row r="12539" spans="20:21" x14ac:dyDescent="0.2">
      <c r="T12539" s="11"/>
      <c r="U12539" s="11"/>
    </row>
    <row r="12540" spans="20:21" x14ac:dyDescent="0.2">
      <c r="T12540" s="11"/>
      <c r="U12540" s="11"/>
    </row>
    <row r="12541" spans="20:21" x14ac:dyDescent="0.2">
      <c r="T12541" s="11"/>
      <c r="U12541" s="11"/>
    </row>
    <row r="12542" spans="20:21" x14ac:dyDescent="0.2">
      <c r="T12542" s="11"/>
      <c r="U12542" s="11"/>
    </row>
    <row r="12543" spans="20:21" x14ac:dyDescent="0.2">
      <c r="T12543" s="11"/>
      <c r="U12543" s="11"/>
    </row>
    <row r="12544" spans="20:21" x14ac:dyDescent="0.2">
      <c r="T12544" s="11"/>
      <c r="U12544" s="11"/>
    </row>
    <row r="12545" spans="20:21" x14ac:dyDescent="0.2">
      <c r="T12545" s="11"/>
      <c r="U12545" s="11"/>
    </row>
    <row r="12546" spans="20:21" x14ac:dyDescent="0.2">
      <c r="T12546" s="11"/>
      <c r="U12546" s="11"/>
    </row>
    <row r="12547" spans="20:21" x14ac:dyDescent="0.2">
      <c r="T12547" s="11"/>
      <c r="U12547" s="11"/>
    </row>
    <row r="12548" spans="20:21" x14ac:dyDescent="0.2">
      <c r="T12548" s="11"/>
      <c r="U12548" s="11"/>
    </row>
    <row r="12549" spans="20:21" x14ac:dyDescent="0.2">
      <c r="T12549" s="11"/>
      <c r="U12549" s="11"/>
    </row>
    <row r="12550" spans="20:21" x14ac:dyDescent="0.2">
      <c r="T12550" s="11"/>
      <c r="U12550" s="11"/>
    </row>
    <row r="12551" spans="20:21" x14ac:dyDescent="0.2">
      <c r="T12551" s="11"/>
      <c r="U12551" s="11"/>
    </row>
    <row r="12552" spans="20:21" x14ac:dyDescent="0.2">
      <c r="T12552" s="11"/>
      <c r="U12552" s="11"/>
    </row>
    <row r="12553" spans="20:21" x14ac:dyDescent="0.2">
      <c r="T12553" s="11"/>
      <c r="U12553" s="11"/>
    </row>
    <row r="12554" spans="20:21" x14ac:dyDescent="0.2">
      <c r="T12554" s="11"/>
      <c r="U12554" s="11"/>
    </row>
    <row r="12555" spans="20:21" x14ac:dyDescent="0.2">
      <c r="T12555" s="11"/>
      <c r="U12555" s="11"/>
    </row>
    <row r="12556" spans="20:21" x14ac:dyDescent="0.2">
      <c r="T12556" s="11"/>
      <c r="U12556" s="11"/>
    </row>
    <row r="12557" spans="20:21" x14ac:dyDescent="0.2">
      <c r="T12557" s="11"/>
      <c r="U12557" s="11"/>
    </row>
    <row r="12558" spans="20:21" x14ac:dyDescent="0.2">
      <c r="T12558" s="11"/>
      <c r="U12558" s="11"/>
    </row>
    <row r="12559" spans="20:21" x14ac:dyDescent="0.2">
      <c r="T12559" s="11"/>
      <c r="U12559" s="11"/>
    </row>
    <row r="12560" spans="20:21" x14ac:dyDescent="0.2">
      <c r="T12560" s="11"/>
      <c r="U12560" s="11"/>
    </row>
    <row r="12561" spans="20:21" x14ac:dyDescent="0.2">
      <c r="T12561" s="11"/>
      <c r="U12561" s="11"/>
    </row>
    <row r="12562" spans="20:21" x14ac:dyDescent="0.2">
      <c r="T12562" s="11"/>
      <c r="U12562" s="11"/>
    </row>
    <row r="12563" spans="20:21" x14ac:dyDescent="0.2">
      <c r="T12563" s="11"/>
      <c r="U12563" s="11"/>
    </row>
    <row r="12564" spans="20:21" x14ac:dyDescent="0.2">
      <c r="T12564" s="11"/>
      <c r="U12564" s="11"/>
    </row>
    <row r="12565" spans="20:21" x14ac:dyDescent="0.2">
      <c r="T12565" s="11"/>
      <c r="U12565" s="11"/>
    </row>
    <row r="12566" spans="20:21" x14ac:dyDescent="0.2">
      <c r="T12566" s="11"/>
      <c r="U12566" s="11"/>
    </row>
    <row r="12567" spans="20:21" x14ac:dyDescent="0.2">
      <c r="T12567" s="11"/>
      <c r="U12567" s="11"/>
    </row>
    <row r="12568" spans="20:21" x14ac:dyDescent="0.2">
      <c r="T12568" s="11"/>
      <c r="U12568" s="11"/>
    </row>
    <row r="12569" spans="20:21" x14ac:dyDescent="0.2">
      <c r="T12569" s="11"/>
      <c r="U12569" s="11"/>
    </row>
    <row r="12570" spans="20:21" x14ac:dyDescent="0.2">
      <c r="T12570" s="11"/>
      <c r="U12570" s="11"/>
    </row>
    <row r="12571" spans="20:21" x14ac:dyDescent="0.2">
      <c r="T12571" s="11"/>
      <c r="U12571" s="11"/>
    </row>
    <row r="12572" spans="20:21" x14ac:dyDescent="0.2">
      <c r="T12572" s="11"/>
      <c r="U12572" s="11"/>
    </row>
    <row r="12573" spans="20:21" x14ac:dyDescent="0.2">
      <c r="T12573" s="11"/>
      <c r="U12573" s="11"/>
    </row>
    <row r="12574" spans="20:21" x14ac:dyDescent="0.2">
      <c r="T12574" s="11"/>
      <c r="U12574" s="11"/>
    </row>
    <row r="12575" spans="20:21" x14ac:dyDescent="0.2">
      <c r="T12575" s="11"/>
      <c r="U12575" s="11"/>
    </row>
    <row r="12576" spans="20:21" x14ac:dyDescent="0.2">
      <c r="T12576" s="11"/>
      <c r="U12576" s="11"/>
    </row>
    <row r="12577" spans="20:21" x14ac:dyDescent="0.2">
      <c r="T12577" s="11"/>
      <c r="U12577" s="11"/>
    </row>
    <row r="12578" spans="20:21" x14ac:dyDescent="0.2">
      <c r="T12578" s="11"/>
      <c r="U12578" s="11"/>
    </row>
    <row r="12579" spans="20:21" x14ac:dyDescent="0.2">
      <c r="T12579" s="11"/>
      <c r="U12579" s="11"/>
    </row>
    <row r="12580" spans="20:21" x14ac:dyDescent="0.2">
      <c r="T12580" s="11"/>
      <c r="U12580" s="11"/>
    </row>
    <row r="12581" spans="20:21" x14ac:dyDescent="0.2">
      <c r="T12581" s="11"/>
      <c r="U12581" s="11"/>
    </row>
    <row r="12582" spans="20:21" x14ac:dyDescent="0.2">
      <c r="T12582" s="11"/>
      <c r="U12582" s="11"/>
    </row>
    <row r="12583" spans="20:21" x14ac:dyDescent="0.2">
      <c r="T12583" s="11"/>
      <c r="U12583" s="11"/>
    </row>
    <row r="12584" spans="20:21" x14ac:dyDescent="0.2">
      <c r="T12584" s="11"/>
      <c r="U12584" s="11"/>
    </row>
    <row r="12585" spans="20:21" x14ac:dyDescent="0.2">
      <c r="T12585" s="11"/>
      <c r="U12585" s="11"/>
    </row>
    <row r="12586" spans="20:21" x14ac:dyDescent="0.2">
      <c r="T12586" s="11"/>
      <c r="U12586" s="11"/>
    </row>
    <row r="12587" spans="20:21" x14ac:dyDescent="0.2">
      <c r="T12587" s="11"/>
      <c r="U12587" s="11"/>
    </row>
    <row r="12588" spans="20:21" x14ac:dyDescent="0.2">
      <c r="T12588" s="11"/>
      <c r="U12588" s="11"/>
    </row>
    <row r="12589" spans="20:21" x14ac:dyDescent="0.2">
      <c r="T12589" s="11"/>
      <c r="U12589" s="11"/>
    </row>
    <row r="12590" spans="20:21" x14ac:dyDescent="0.2">
      <c r="T12590" s="11"/>
      <c r="U12590" s="11"/>
    </row>
    <row r="12591" spans="20:21" x14ac:dyDescent="0.2">
      <c r="T12591" s="11"/>
      <c r="U12591" s="11"/>
    </row>
    <row r="12592" spans="20:21" x14ac:dyDescent="0.2">
      <c r="T12592" s="11"/>
      <c r="U12592" s="11"/>
    </row>
    <row r="12593" spans="20:21" x14ac:dyDescent="0.2">
      <c r="T12593" s="11"/>
      <c r="U12593" s="11"/>
    </row>
    <row r="12594" spans="20:21" x14ac:dyDescent="0.2">
      <c r="T12594" s="11"/>
      <c r="U12594" s="11"/>
    </row>
    <row r="12595" spans="20:21" x14ac:dyDescent="0.2">
      <c r="T12595" s="11"/>
      <c r="U12595" s="11"/>
    </row>
    <row r="12596" spans="20:21" x14ac:dyDescent="0.2">
      <c r="T12596" s="11"/>
      <c r="U12596" s="11"/>
    </row>
    <row r="12597" spans="20:21" x14ac:dyDescent="0.2">
      <c r="T12597" s="11"/>
      <c r="U12597" s="11"/>
    </row>
    <row r="12598" spans="20:21" x14ac:dyDescent="0.2">
      <c r="T12598" s="11"/>
      <c r="U12598" s="11"/>
    </row>
    <row r="12599" spans="20:21" x14ac:dyDescent="0.2">
      <c r="T12599" s="11"/>
      <c r="U12599" s="11"/>
    </row>
    <row r="12600" spans="20:21" x14ac:dyDescent="0.2">
      <c r="T12600" s="11"/>
      <c r="U12600" s="11"/>
    </row>
    <row r="12601" spans="20:21" x14ac:dyDescent="0.2">
      <c r="T12601" s="11"/>
      <c r="U12601" s="11"/>
    </row>
    <row r="12602" spans="20:21" x14ac:dyDescent="0.2">
      <c r="T12602" s="11"/>
      <c r="U12602" s="11"/>
    </row>
    <row r="12603" spans="20:21" x14ac:dyDescent="0.2">
      <c r="T12603" s="11"/>
      <c r="U12603" s="11"/>
    </row>
    <row r="12604" spans="20:21" x14ac:dyDescent="0.2">
      <c r="T12604" s="11"/>
      <c r="U12604" s="11"/>
    </row>
    <row r="12605" spans="20:21" x14ac:dyDescent="0.2">
      <c r="T12605" s="11"/>
      <c r="U12605" s="11"/>
    </row>
    <row r="12606" spans="20:21" x14ac:dyDescent="0.2">
      <c r="T12606" s="11"/>
      <c r="U12606" s="11"/>
    </row>
    <row r="12607" spans="20:21" x14ac:dyDescent="0.2">
      <c r="T12607" s="11"/>
      <c r="U12607" s="11"/>
    </row>
    <row r="12608" spans="20:21" x14ac:dyDescent="0.2">
      <c r="T12608" s="11"/>
      <c r="U12608" s="11"/>
    </row>
    <row r="12609" spans="20:21" x14ac:dyDescent="0.2">
      <c r="T12609" s="11"/>
      <c r="U12609" s="11"/>
    </row>
    <row r="12610" spans="20:21" x14ac:dyDescent="0.2">
      <c r="T12610" s="11"/>
      <c r="U12610" s="11"/>
    </row>
    <row r="12611" spans="20:21" x14ac:dyDescent="0.2">
      <c r="T12611" s="11"/>
      <c r="U12611" s="11"/>
    </row>
    <row r="12612" spans="20:21" x14ac:dyDescent="0.2">
      <c r="T12612" s="11"/>
      <c r="U12612" s="11"/>
    </row>
    <row r="12613" spans="20:21" x14ac:dyDescent="0.2">
      <c r="T12613" s="11"/>
      <c r="U12613" s="11"/>
    </row>
    <row r="12614" spans="20:21" x14ac:dyDescent="0.2">
      <c r="T12614" s="11"/>
      <c r="U12614" s="11"/>
    </row>
    <row r="12615" spans="20:21" x14ac:dyDescent="0.2">
      <c r="T12615" s="11"/>
      <c r="U12615" s="11"/>
    </row>
    <row r="12616" spans="20:21" x14ac:dyDescent="0.2">
      <c r="T12616" s="11"/>
      <c r="U12616" s="11"/>
    </row>
    <row r="12617" spans="20:21" x14ac:dyDescent="0.2">
      <c r="T12617" s="11"/>
      <c r="U12617" s="11"/>
    </row>
    <row r="12618" spans="20:21" x14ac:dyDescent="0.2">
      <c r="T12618" s="11"/>
      <c r="U12618" s="11"/>
    </row>
    <row r="12619" spans="20:21" x14ac:dyDescent="0.2">
      <c r="T12619" s="11"/>
      <c r="U12619" s="11"/>
    </row>
    <row r="12620" spans="20:21" x14ac:dyDescent="0.2">
      <c r="T12620" s="11"/>
      <c r="U12620" s="11"/>
    </row>
    <row r="12621" spans="20:21" x14ac:dyDescent="0.2">
      <c r="T12621" s="11"/>
      <c r="U12621" s="11"/>
    </row>
    <row r="12622" spans="20:21" x14ac:dyDescent="0.2">
      <c r="T12622" s="11"/>
      <c r="U12622" s="11"/>
    </row>
    <row r="12623" spans="20:21" x14ac:dyDescent="0.2">
      <c r="T12623" s="11"/>
      <c r="U12623" s="11"/>
    </row>
    <row r="12624" spans="20:21" x14ac:dyDescent="0.2">
      <c r="T12624" s="11"/>
      <c r="U12624" s="11"/>
    </row>
    <row r="12625" spans="20:21" x14ac:dyDescent="0.2">
      <c r="T12625" s="11"/>
      <c r="U12625" s="11"/>
    </row>
    <row r="12626" spans="20:21" x14ac:dyDescent="0.2">
      <c r="T12626" s="11"/>
      <c r="U12626" s="11"/>
    </row>
    <row r="12627" spans="20:21" x14ac:dyDescent="0.2">
      <c r="T12627" s="11"/>
      <c r="U12627" s="11"/>
    </row>
    <row r="12628" spans="20:21" x14ac:dyDescent="0.2">
      <c r="T12628" s="11"/>
      <c r="U12628" s="11"/>
    </row>
    <row r="12629" spans="20:21" x14ac:dyDescent="0.2">
      <c r="T12629" s="11"/>
      <c r="U12629" s="11"/>
    </row>
    <row r="12630" spans="20:21" x14ac:dyDescent="0.2">
      <c r="T12630" s="11"/>
      <c r="U12630" s="11"/>
    </row>
    <row r="12631" spans="20:21" x14ac:dyDescent="0.2">
      <c r="T12631" s="11"/>
      <c r="U12631" s="11"/>
    </row>
    <row r="12632" spans="20:21" x14ac:dyDescent="0.2">
      <c r="T12632" s="11"/>
      <c r="U12632" s="11"/>
    </row>
    <row r="12633" spans="20:21" x14ac:dyDescent="0.2">
      <c r="T12633" s="11"/>
      <c r="U12633" s="11"/>
    </row>
    <row r="12634" spans="20:21" x14ac:dyDescent="0.2">
      <c r="T12634" s="11"/>
      <c r="U12634" s="11"/>
    </row>
    <row r="12635" spans="20:21" x14ac:dyDescent="0.2">
      <c r="T12635" s="11"/>
      <c r="U12635" s="11"/>
    </row>
    <row r="12636" spans="20:21" x14ac:dyDescent="0.2">
      <c r="T12636" s="11"/>
      <c r="U12636" s="11"/>
    </row>
    <row r="12637" spans="20:21" x14ac:dyDescent="0.2">
      <c r="T12637" s="11"/>
      <c r="U12637" s="11"/>
    </row>
    <row r="12638" spans="20:21" x14ac:dyDescent="0.2">
      <c r="T12638" s="11"/>
      <c r="U12638" s="11"/>
    </row>
    <row r="12639" spans="20:21" x14ac:dyDescent="0.2">
      <c r="T12639" s="11"/>
      <c r="U12639" s="11"/>
    </row>
    <row r="12640" spans="20:21" x14ac:dyDescent="0.2">
      <c r="T12640" s="11"/>
      <c r="U12640" s="11"/>
    </row>
    <row r="12641" spans="20:21" x14ac:dyDescent="0.2">
      <c r="T12641" s="11"/>
      <c r="U12641" s="11"/>
    </row>
    <row r="12642" spans="20:21" x14ac:dyDescent="0.2">
      <c r="T12642" s="11"/>
      <c r="U12642" s="11"/>
    </row>
    <row r="12643" spans="20:21" x14ac:dyDescent="0.2">
      <c r="T12643" s="11"/>
      <c r="U12643" s="11"/>
    </row>
    <row r="12644" spans="20:21" x14ac:dyDescent="0.2">
      <c r="T12644" s="11"/>
      <c r="U12644" s="11"/>
    </row>
    <row r="12645" spans="20:21" x14ac:dyDescent="0.2">
      <c r="T12645" s="11"/>
      <c r="U12645" s="11"/>
    </row>
    <row r="12646" spans="20:21" x14ac:dyDescent="0.2">
      <c r="T12646" s="11"/>
      <c r="U12646" s="11"/>
    </row>
    <row r="12647" spans="20:21" x14ac:dyDescent="0.2">
      <c r="T12647" s="11"/>
      <c r="U12647" s="11"/>
    </row>
    <row r="12648" spans="20:21" x14ac:dyDescent="0.2">
      <c r="T12648" s="11"/>
      <c r="U12648" s="11"/>
    </row>
    <row r="12649" spans="20:21" x14ac:dyDescent="0.2">
      <c r="T12649" s="11"/>
      <c r="U12649" s="11"/>
    </row>
    <row r="12650" spans="20:21" x14ac:dyDescent="0.2">
      <c r="T12650" s="11"/>
      <c r="U12650" s="11"/>
    </row>
    <row r="12651" spans="20:21" x14ac:dyDescent="0.2">
      <c r="T12651" s="11"/>
      <c r="U12651" s="11"/>
    </row>
    <row r="12652" spans="20:21" x14ac:dyDescent="0.2">
      <c r="T12652" s="11"/>
      <c r="U12652" s="11"/>
    </row>
    <row r="12653" spans="20:21" x14ac:dyDescent="0.2">
      <c r="T12653" s="11"/>
      <c r="U12653" s="11"/>
    </row>
    <row r="12654" spans="20:21" x14ac:dyDescent="0.2">
      <c r="T12654" s="11"/>
      <c r="U12654" s="11"/>
    </row>
    <row r="12655" spans="20:21" x14ac:dyDescent="0.2">
      <c r="T12655" s="11"/>
      <c r="U12655" s="11"/>
    </row>
    <row r="12656" spans="20:21" x14ac:dyDescent="0.2">
      <c r="T12656" s="11"/>
      <c r="U12656" s="11"/>
    </row>
    <row r="12657" spans="20:21" x14ac:dyDescent="0.2">
      <c r="T12657" s="11"/>
      <c r="U12657" s="11"/>
    </row>
    <row r="12658" spans="20:21" x14ac:dyDescent="0.2">
      <c r="T12658" s="11"/>
      <c r="U12658" s="11"/>
    </row>
    <row r="12659" spans="20:21" x14ac:dyDescent="0.2">
      <c r="T12659" s="11"/>
      <c r="U12659" s="11"/>
    </row>
    <row r="12660" spans="20:21" x14ac:dyDescent="0.2">
      <c r="T12660" s="11"/>
      <c r="U12660" s="11"/>
    </row>
    <row r="12661" spans="20:21" x14ac:dyDescent="0.2">
      <c r="T12661" s="11"/>
      <c r="U12661" s="11"/>
    </row>
    <row r="12662" spans="20:21" x14ac:dyDescent="0.2">
      <c r="T12662" s="11"/>
      <c r="U12662" s="11"/>
    </row>
    <row r="12663" spans="20:21" x14ac:dyDescent="0.2">
      <c r="T12663" s="11"/>
      <c r="U12663" s="11"/>
    </row>
    <row r="12664" spans="20:21" x14ac:dyDescent="0.2">
      <c r="T12664" s="11"/>
      <c r="U12664" s="11"/>
    </row>
    <row r="12665" spans="20:21" x14ac:dyDescent="0.2">
      <c r="T12665" s="11"/>
      <c r="U12665" s="11"/>
    </row>
    <row r="12666" spans="20:21" x14ac:dyDescent="0.2">
      <c r="T12666" s="11"/>
      <c r="U12666" s="11"/>
    </row>
    <row r="12667" spans="20:21" x14ac:dyDescent="0.2">
      <c r="T12667" s="11"/>
      <c r="U12667" s="11"/>
    </row>
    <row r="12668" spans="20:21" x14ac:dyDescent="0.2">
      <c r="T12668" s="11"/>
      <c r="U12668" s="11"/>
    </row>
    <row r="12669" spans="20:21" x14ac:dyDescent="0.2">
      <c r="T12669" s="11"/>
      <c r="U12669" s="11"/>
    </row>
    <row r="12670" spans="20:21" x14ac:dyDescent="0.2">
      <c r="T12670" s="11"/>
      <c r="U12670" s="11"/>
    </row>
    <row r="12671" spans="20:21" x14ac:dyDescent="0.2">
      <c r="T12671" s="11"/>
      <c r="U12671" s="11"/>
    </row>
    <row r="12672" spans="20:21" x14ac:dyDescent="0.2">
      <c r="T12672" s="11"/>
      <c r="U12672" s="11"/>
    </row>
    <row r="12673" spans="20:21" x14ac:dyDescent="0.2">
      <c r="T12673" s="11"/>
      <c r="U12673" s="11"/>
    </row>
    <row r="12674" spans="20:21" x14ac:dyDescent="0.2">
      <c r="T12674" s="11"/>
      <c r="U12674" s="11"/>
    </row>
    <row r="12675" spans="20:21" x14ac:dyDescent="0.2">
      <c r="T12675" s="11"/>
      <c r="U12675" s="11"/>
    </row>
    <row r="12676" spans="20:21" x14ac:dyDescent="0.2">
      <c r="T12676" s="11"/>
      <c r="U12676" s="11"/>
    </row>
    <row r="12677" spans="20:21" x14ac:dyDescent="0.2">
      <c r="T12677" s="11"/>
      <c r="U12677" s="11"/>
    </row>
    <row r="12678" spans="20:21" x14ac:dyDescent="0.2">
      <c r="T12678" s="11"/>
      <c r="U12678" s="11"/>
    </row>
    <row r="12679" spans="20:21" x14ac:dyDescent="0.2">
      <c r="T12679" s="11"/>
      <c r="U12679" s="11"/>
    </row>
    <row r="12680" spans="20:21" x14ac:dyDescent="0.2">
      <c r="T12680" s="11"/>
      <c r="U12680" s="11"/>
    </row>
    <row r="12681" spans="20:21" x14ac:dyDescent="0.2">
      <c r="T12681" s="11"/>
      <c r="U12681" s="11"/>
    </row>
    <row r="12682" spans="20:21" x14ac:dyDescent="0.2">
      <c r="T12682" s="11"/>
      <c r="U12682" s="11"/>
    </row>
    <row r="12683" spans="20:21" x14ac:dyDescent="0.2">
      <c r="T12683" s="11"/>
      <c r="U12683" s="11"/>
    </row>
    <row r="12684" spans="20:21" x14ac:dyDescent="0.2">
      <c r="T12684" s="11"/>
      <c r="U12684" s="11"/>
    </row>
    <row r="12685" spans="20:21" x14ac:dyDescent="0.2">
      <c r="T12685" s="11"/>
      <c r="U12685" s="11"/>
    </row>
    <row r="12686" spans="20:21" x14ac:dyDescent="0.2">
      <c r="T12686" s="11"/>
      <c r="U12686" s="11"/>
    </row>
    <row r="12687" spans="20:21" x14ac:dyDescent="0.2">
      <c r="T12687" s="11"/>
      <c r="U12687" s="11"/>
    </row>
    <row r="12688" spans="20:21" x14ac:dyDescent="0.2">
      <c r="T12688" s="11"/>
      <c r="U12688" s="11"/>
    </row>
    <row r="12689" spans="20:21" x14ac:dyDescent="0.2">
      <c r="T12689" s="11"/>
      <c r="U12689" s="11"/>
    </row>
    <row r="12690" spans="20:21" x14ac:dyDescent="0.2">
      <c r="T12690" s="11"/>
      <c r="U12690" s="11"/>
    </row>
    <row r="12691" spans="20:21" x14ac:dyDescent="0.2">
      <c r="T12691" s="11"/>
      <c r="U12691" s="11"/>
    </row>
    <row r="12692" spans="20:21" x14ac:dyDescent="0.2">
      <c r="T12692" s="11"/>
      <c r="U12692" s="11"/>
    </row>
    <row r="12693" spans="20:21" x14ac:dyDescent="0.2">
      <c r="T12693" s="11"/>
      <c r="U12693" s="11"/>
    </row>
    <row r="12694" spans="20:21" x14ac:dyDescent="0.2">
      <c r="T12694" s="11"/>
      <c r="U12694" s="11"/>
    </row>
    <row r="12695" spans="20:21" x14ac:dyDescent="0.2">
      <c r="T12695" s="11"/>
      <c r="U12695" s="11"/>
    </row>
    <row r="12696" spans="20:21" x14ac:dyDescent="0.2">
      <c r="T12696" s="11"/>
      <c r="U12696" s="11"/>
    </row>
    <row r="12697" spans="20:21" x14ac:dyDescent="0.2">
      <c r="T12697" s="11"/>
      <c r="U12697" s="11"/>
    </row>
    <row r="12698" spans="20:21" x14ac:dyDescent="0.2">
      <c r="T12698" s="11"/>
      <c r="U12698" s="11"/>
    </row>
    <row r="12699" spans="20:21" x14ac:dyDescent="0.2">
      <c r="T12699" s="11"/>
      <c r="U12699" s="11"/>
    </row>
    <row r="12700" spans="20:21" x14ac:dyDescent="0.2">
      <c r="T12700" s="11"/>
      <c r="U12700" s="11"/>
    </row>
    <row r="12701" spans="20:21" x14ac:dyDescent="0.2">
      <c r="T12701" s="11"/>
      <c r="U12701" s="11"/>
    </row>
    <row r="12702" spans="20:21" x14ac:dyDescent="0.2">
      <c r="T12702" s="11"/>
      <c r="U12702" s="11"/>
    </row>
    <row r="12703" spans="20:21" x14ac:dyDescent="0.2">
      <c r="T12703" s="11"/>
      <c r="U12703" s="11"/>
    </row>
    <row r="12704" spans="20:21" x14ac:dyDescent="0.2">
      <c r="T12704" s="11"/>
      <c r="U12704" s="11"/>
    </row>
    <row r="12705" spans="20:21" x14ac:dyDescent="0.2">
      <c r="T12705" s="11"/>
      <c r="U12705" s="11"/>
    </row>
    <row r="12706" spans="20:21" x14ac:dyDescent="0.2">
      <c r="T12706" s="11"/>
      <c r="U12706" s="11"/>
    </row>
    <row r="12707" spans="20:21" x14ac:dyDescent="0.2">
      <c r="T12707" s="11"/>
      <c r="U12707" s="11"/>
    </row>
    <row r="12708" spans="20:21" x14ac:dyDescent="0.2">
      <c r="T12708" s="11"/>
      <c r="U12708" s="11"/>
    </row>
    <row r="12709" spans="20:21" x14ac:dyDescent="0.2">
      <c r="T12709" s="11"/>
      <c r="U12709" s="11"/>
    </row>
    <row r="12710" spans="20:21" x14ac:dyDescent="0.2">
      <c r="T12710" s="11"/>
      <c r="U12710" s="11"/>
    </row>
    <row r="12711" spans="20:21" x14ac:dyDescent="0.2">
      <c r="T12711" s="11"/>
      <c r="U12711" s="11"/>
    </row>
    <row r="12712" spans="20:21" x14ac:dyDescent="0.2">
      <c r="T12712" s="11"/>
      <c r="U12712" s="11"/>
    </row>
    <row r="12713" spans="20:21" x14ac:dyDescent="0.2">
      <c r="T12713" s="11"/>
      <c r="U12713" s="11"/>
    </row>
    <row r="12714" spans="20:21" x14ac:dyDescent="0.2">
      <c r="T12714" s="11"/>
      <c r="U12714" s="11"/>
    </row>
    <row r="12715" spans="20:21" x14ac:dyDescent="0.2">
      <c r="T12715" s="11"/>
      <c r="U12715" s="11"/>
    </row>
    <row r="12716" spans="20:21" x14ac:dyDescent="0.2">
      <c r="T12716" s="11"/>
      <c r="U12716" s="11"/>
    </row>
    <row r="12717" spans="20:21" x14ac:dyDescent="0.2">
      <c r="T12717" s="11"/>
      <c r="U12717" s="11"/>
    </row>
    <row r="12718" spans="20:21" x14ac:dyDescent="0.2">
      <c r="T12718" s="11"/>
      <c r="U12718" s="11"/>
    </row>
    <row r="12719" spans="20:21" x14ac:dyDescent="0.2">
      <c r="T12719" s="11"/>
      <c r="U12719" s="11"/>
    </row>
    <row r="12720" spans="20:21" x14ac:dyDescent="0.2">
      <c r="T12720" s="11"/>
      <c r="U12720" s="11"/>
    </row>
    <row r="12721" spans="20:21" x14ac:dyDescent="0.2">
      <c r="T12721" s="11"/>
      <c r="U12721" s="11"/>
    </row>
    <row r="12722" spans="20:21" x14ac:dyDescent="0.2">
      <c r="T12722" s="11"/>
      <c r="U12722" s="11"/>
    </row>
    <row r="12723" spans="20:21" x14ac:dyDescent="0.2">
      <c r="T12723" s="11"/>
      <c r="U12723" s="11"/>
    </row>
    <row r="12724" spans="20:21" x14ac:dyDescent="0.2">
      <c r="T12724" s="11"/>
      <c r="U12724" s="11"/>
    </row>
    <row r="12725" spans="20:21" x14ac:dyDescent="0.2">
      <c r="T12725" s="11"/>
      <c r="U12725" s="11"/>
    </row>
    <row r="12726" spans="20:21" x14ac:dyDescent="0.2">
      <c r="T12726" s="11"/>
      <c r="U12726" s="11"/>
    </row>
    <row r="12727" spans="20:21" x14ac:dyDescent="0.2">
      <c r="T12727" s="11"/>
      <c r="U12727" s="11"/>
    </row>
    <row r="12728" spans="20:21" x14ac:dyDescent="0.2">
      <c r="T12728" s="11"/>
      <c r="U12728" s="11"/>
    </row>
    <row r="12729" spans="20:21" x14ac:dyDescent="0.2">
      <c r="T12729" s="11"/>
      <c r="U12729" s="11"/>
    </row>
    <row r="12730" spans="20:21" x14ac:dyDescent="0.2">
      <c r="T12730" s="11"/>
      <c r="U12730" s="11"/>
    </row>
    <row r="12731" spans="20:21" x14ac:dyDescent="0.2">
      <c r="T12731" s="11"/>
      <c r="U12731" s="11"/>
    </row>
    <row r="12732" spans="20:21" x14ac:dyDescent="0.2">
      <c r="T12732" s="11"/>
      <c r="U12732" s="11"/>
    </row>
    <row r="12733" spans="20:21" x14ac:dyDescent="0.2">
      <c r="T12733" s="11"/>
      <c r="U12733" s="11"/>
    </row>
    <row r="12734" spans="20:21" x14ac:dyDescent="0.2">
      <c r="T12734" s="11"/>
      <c r="U12734" s="11"/>
    </row>
    <row r="12735" spans="20:21" x14ac:dyDescent="0.2">
      <c r="T12735" s="11"/>
      <c r="U12735" s="11"/>
    </row>
    <row r="12736" spans="20:21" x14ac:dyDescent="0.2">
      <c r="T12736" s="11"/>
      <c r="U12736" s="11"/>
    </row>
    <row r="12737" spans="20:21" x14ac:dyDescent="0.2">
      <c r="T12737" s="11"/>
      <c r="U12737" s="11"/>
    </row>
    <row r="12738" spans="20:21" x14ac:dyDescent="0.2">
      <c r="T12738" s="11"/>
      <c r="U12738" s="11"/>
    </row>
    <row r="12739" spans="20:21" x14ac:dyDescent="0.2">
      <c r="T12739" s="11"/>
      <c r="U12739" s="11"/>
    </row>
    <row r="12740" spans="20:21" x14ac:dyDescent="0.2">
      <c r="T12740" s="11"/>
      <c r="U12740" s="11"/>
    </row>
    <row r="12741" spans="20:21" x14ac:dyDescent="0.2">
      <c r="T12741" s="11"/>
      <c r="U12741" s="11"/>
    </row>
    <row r="12742" spans="20:21" x14ac:dyDescent="0.2">
      <c r="T12742" s="11"/>
      <c r="U12742" s="11"/>
    </row>
    <row r="12743" spans="20:21" x14ac:dyDescent="0.2">
      <c r="T12743" s="11"/>
      <c r="U12743" s="11"/>
    </row>
    <row r="12744" spans="20:21" x14ac:dyDescent="0.2">
      <c r="T12744" s="11"/>
      <c r="U12744" s="11"/>
    </row>
    <row r="12745" spans="20:21" x14ac:dyDescent="0.2">
      <c r="T12745" s="11"/>
      <c r="U12745" s="11"/>
    </row>
    <row r="12746" spans="20:21" x14ac:dyDescent="0.2">
      <c r="T12746" s="11"/>
      <c r="U12746" s="11"/>
    </row>
    <row r="12747" spans="20:21" x14ac:dyDescent="0.2">
      <c r="T12747" s="11"/>
      <c r="U12747" s="11"/>
    </row>
    <row r="12748" spans="20:21" x14ac:dyDescent="0.2">
      <c r="T12748" s="11"/>
      <c r="U12748" s="11"/>
    </row>
    <row r="12749" spans="20:21" x14ac:dyDescent="0.2">
      <c r="T12749" s="11"/>
      <c r="U12749" s="11"/>
    </row>
    <row r="12750" spans="20:21" x14ac:dyDescent="0.2">
      <c r="T12750" s="11"/>
      <c r="U12750" s="11"/>
    </row>
    <row r="12751" spans="20:21" x14ac:dyDescent="0.2">
      <c r="T12751" s="11"/>
      <c r="U12751" s="11"/>
    </row>
    <row r="12752" spans="20:21" x14ac:dyDescent="0.2">
      <c r="T12752" s="11"/>
      <c r="U12752" s="11"/>
    </row>
    <row r="12753" spans="20:21" x14ac:dyDescent="0.2">
      <c r="T12753" s="11"/>
      <c r="U12753" s="11"/>
    </row>
    <row r="12754" spans="20:21" x14ac:dyDescent="0.2">
      <c r="T12754" s="11"/>
      <c r="U12754" s="11"/>
    </row>
    <row r="12755" spans="20:21" x14ac:dyDescent="0.2">
      <c r="T12755" s="11"/>
      <c r="U12755" s="11"/>
    </row>
    <row r="12756" spans="20:21" x14ac:dyDescent="0.2">
      <c r="T12756" s="11"/>
      <c r="U12756" s="11"/>
    </row>
    <row r="12757" spans="20:21" x14ac:dyDescent="0.2">
      <c r="T12757" s="11"/>
      <c r="U12757" s="11"/>
    </row>
    <row r="12758" spans="20:21" x14ac:dyDescent="0.2">
      <c r="T12758" s="11"/>
      <c r="U12758" s="11"/>
    </row>
    <row r="12759" spans="20:21" x14ac:dyDescent="0.2">
      <c r="T12759" s="11"/>
      <c r="U12759" s="11"/>
    </row>
    <row r="12760" spans="20:21" x14ac:dyDescent="0.2">
      <c r="T12760" s="11"/>
      <c r="U12760" s="11"/>
    </row>
    <row r="12761" spans="20:21" x14ac:dyDescent="0.2">
      <c r="T12761" s="11"/>
      <c r="U12761" s="11"/>
    </row>
    <row r="12762" spans="20:21" x14ac:dyDescent="0.2">
      <c r="T12762" s="11"/>
      <c r="U12762" s="11"/>
    </row>
    <row r="12763" spans="20:21" x14ac:dyDescent="0.2">
      <c r="T12763" s="11"/>
      <c r="U12763" s="11"/>
    </row>
    <row r="12764" spans="20:21" x14ac:dyDescent="0.2">
      <c r="T12764" s="11"/>
      <c r="U12764" s="11"/>
    </row>
    <row r="12765" spans="20:21" x14ac:dyDescent="0.2">
      <c r="T12765" s="11"/>
      <c r="U12765" s="11"/>
    </row>
    <row r="12766" spans="20:21" x14ac:dyDescent="0.2">
      <c r="T12766" s="11"/>
      <c r="U12766" s="11"/>
    </row>
    <row r="12767" spans="20:21" x14ac:dyDescent="0.2">
      <c r="T12767" s="11"/>
      <c r="U12767" s="11"/>
    </row>
    <row r="12768" spans="20:21" x14ac:dyDescent="0.2">
      <c r="T12768" s="11"/>
      <c r="U12768" s="11"/>
    </row>
    <row r="12769" spans="20:21" x14ac:dyDescent="0.2">
      <c r="T12769" s="11"/>
      <c r="U12769" s="11"/>
    </row>
    <row r="12770" spans="20:21" x14ac:dyDescent="0.2">
      <c r="T12770" s="11"/>
      <c r="U12770" s="11"/>
    </row>
    <row r="12771" spans="20:21" x14ac:dyDescent="0.2">
      <c r="T12771" s="11"/>
      <c r="U12771" s="11"/>
    </row>
    <row r="12772" spans="20:21" x14ac:dyDescent="0.2">
      <c r="T12772" s="11"/>
      <c r="U12772" s="11"/>
    </row>
    <row r="12773" spans="20:21" x14ac:dyDescent="0.2">
      <c r="T12773" s="11"/>
      <c r="U12773" s="11"/>
    </row>
    <row r="12774" spans="20:21" x14ac:dyDescent="0.2">
      <c r="T12774" s="11"/>
      <c r="U12774" s="11"/>
    </row>
    <row r="12775" spans="20:21" x14ac:dyDescent="0.2">
      <c r="T12775" s="11"/>
      <c r="U12775" s="11"/>
    </row>
    <row r="12776" spans="20:21" x14ac:dyDescent="0.2">
      <c r="T12776" s="11"/>
      <c r="U12776" s="11"/>
    </row>
    <row r="12777" spans="20:21" x14ac:dyDescent="0.2">
      <c r="T12777" s="11"/>
      <c r="U12777" s="11"/>
    </row>
    <row r="12778" spans="20:21" x14ac:dyDescent="0.2">
      <c r="T12778" s="11"/>
      <c r="U12778" s="11"/>
    </row>
    <row r="12779" spans="20:21" x14ac:dyDescent="0.2">
      <c r="T12779" s="11"/>
      <c r="U12779" s="11"/>
    </row>
    <row r="12780" spans="20:21" x14ac:dyDescent="0.2">
      <c r="T12780" s="11"/>
      <c r="U12780" s="11"/>
    </row>
    <row r="12781" spans="20:21" x14ac:dyDescent="0.2">
      <c r="T12781" s="11"/>
      <c r="U12781" s="11"/>
    </row>
    <row r="12782" spans="20:21" x14ac:dyDescent="0.2">
      <c r="T12782" s="11"/>
      <c r="U12782" s="11"/>
    </row>
    <row r="12783" spans="20:21" x14ac:dyDescent="0.2">
      <c r="T12783" s="11"/>
      <c r="U12783" s="11"/>
    </row>
    <row r="12784" spans="20:21" x14ac:dyDescent="0.2">
      <c r="T12784" s="11"/>
      <c r="U12784" s="11"/>
    </row>
    <row r="12785" spans="20:21" x14ac:dyDescent="0.2">
      <c r="T12785" s="11"/>
      <c r="U12785" s="11"/>
    </row>
    <row r="12786" spans="20:21" x14ac:dyDescent="0.2">
      <c r="T12786" s="11"/>
      <c r="U12786" s="11"/>
    </row>
    <row r="12787" spans="20:21" x14ac:dyDescent="0.2">
      <c r="T12787" s="11"/>
      <c r="U12787" s="11"/>
    </row>
    <row r="12788" spans="20:21" x14ac:dyDescent="0.2">
      <c r="T12788" s="11"/>
      <c r="U12788" s="11"/>
    </row>
    <row r="12789" spans="20:21" x14ac:dyDescent="0.2">
      <c r="T12789" s="11"/>
      <c r="U12789" s="11"/>
    </row>
    <row r="12790" spans="20:21" x14ac:dyDescent="0.2">
      <c r="T12790" s="11"/>
      <c r="U12790" s="11"/>
    </row>
    <row r="12791" spans="20:21" x14ac:dyDescent="0.2">
      <c r="T12791" s="11"/>
      <c r="U12791" s="11"/>
    </row>
    <row r="12792" spans="20:21" x14ac:dyDescent="0.2">
      <c r="T12792" s="11"/>
      <c r="U12792" s="11"/>
    </row>
    <row r="12793" spans="20:21" x14ac:dyDescent="0.2">
      <c r="T12793" s="11"/>
      <c r="U12793" s="11"/>
    </row>
    <row r="12794" spans="20:21" x14ac:dyDescent="0.2">
      <c r="T12794" s="11"/>
      <c r="U12794" s="11"/>
    </row>
    <row r="12795" spans="20:21" x14ac:dyDescent="0.2">
      <c r="T12795" s="11"/>
      <c r="U12795" s="11"/>
    </row>
    <row r="12796" spans="20:21" x14ac:dyDescent="0.2">
      <c r="T12796" s="11"/>
      <c r="U12796" s="11"/>
    </row>
    <row r="12797" spans="20:21" x14ac:dyDescent="0.2">
      <c r="T12797" s="11"/>
      <c r="U12797" s="11"/>
    </row>
    <row r="12798" spans="20:21" x14ac:dyDescent="0.2">
      <c r="T12798" s="11"/>
      <c r="U12798" s="11"/>
    </row>
    <row r="12799" spans="20:21" x14ac:dyDescent="0.2">
      <c r="T12799" s="11"/>
      <c r="U12799" s="11"/>
    </row>
    <row r="12800" spans="20:21" x14ac:dyDescent="0.2">
      <c r="T12800" s="11"/>
      <c r="U12800" s="11"/>
    </row>
    <row r="12801" spans="20:21" x14ac:dyDescent="0.2">
      <c r="T12801" s="11"/>
      <c r="U12801" s="11"/>
    </row>
    <row r="12802" spans="20:21" x14ac:dyDescent="0.2">
      <c r="T12802" s="11"/>
      <c r="U12802" s="11"/>
    </row>
    <row r="12803" spans="20:21" x14ac:dyDescent="0.2">
      <c r="T12803" s="11"/>
      <c r="U12803" s="11"/>
    </row>
    <row r="12804" spans="20:21" x14ac:dyDescent="0.2">
      <c r="T12804" s="11"/>
      <c r="U12804" s="11"/>
    </row>
    <row r="12805" spans="20:21" x14ac:dyDescent="0.2">
      <c r="T12805" s="11"/>
      <c r="U12805" s="11"/>
    </row>
    <row r="12806" spans="20:21" x14ac:dyDescent="0.2">
      <c r="T12806" s="11"/>
      <c r="U12806" s="11"/>
    </row>
    <row r="12807" spans="20:21" x14ac:dyDescent="0.2">
      <c r="T12807" s="11"/>
      <c r="U12807" s="11"/>
    </row>
    <row r="12808" spans="20:21" x14ac:dyDescent="0.2">
      <c r="T12808" s="11"/>
      <c r="U12808" s="11"/>
    </row>
    <row r="12809" spans="20:21" x14ac:dyDescent="0.2">
      <c r="T12809" s="11"/>
      <c r="U12809" s="11"/>
    </row>
    <row r="12810" spans="20:21" x14ac:dyDescent="0.2">
      <c r="T12810" s="11"/>
      <c r="U12810" s="11"/>
    </row>
    <row r="12811" spans="20:21" x14ac:dyDescent="0.2">
      <c r="T12811" s="11"/>
      <c r="U12811" s="11"/>
    </row>
    <row r="12812" spans="20:21" x14ac:dyDescent="0.2">
      <c r="T12812" s="11"/>
      <c r="U12812" s="11"/>
    </row>
    <row r="12813" spans="20:21" x14ac:dyDescent="0.2">
      <c r="T12813" s="11"/>
      <c r="U12813" s="11"/>
    </row>
    <row r="12814" spans="20:21" x14ac:dyDescent="0.2">
      <c r="T12814" s="11"/>
      <c r="U12814" s="11"/>
    </row>
    <row r="12815" spans="20:21" x14ac:dyDescent="0.2">
      <c r="T12815" s="11"/>
      <c r="U12815" s="11"/>
    </row>
    <row r="12816" spans="20:21" x14ac:dyDescent="0.2">
      <c r="T12816" s="11"/>
      <c r="U12816" s="11"/>
    </row>
    <row r="12817" spans="20:21" x14ac:dyDescent="0.2">
      <c r="T12817" s="11"/>
      <c r="U12817" s="11"/>
    </row>
    <row r="12818" spans="20:21" x14ac:dyDescent="0.2">
      <c r="T12818" s="11"/>
      <c r="U12818" s="11"/>
    </row>
    <row r="12819" spans="20:21" x14ac:dyDescent="0.2">
      <c r="T12819" s="11"/>
      <c r="U12819" s="11"/>
    </row>
    <row r="12820" spans="20:21" x14ac:dyDescent="0.2">
      <c r="T12820" s="11"/>
      <c r="U12820" s="11"/>
    </row>
    <row r="12821" spans="20:21" x14ac:dyDescent="0.2">
      <c r="T12821" s="11"/>
      <c r="U12821" s="11"/>
    </row>
    <row r="12822" spans="20:21" x14ac:dyDescent="0.2">
      <c r="T12822" s="11"/>
      <c r="U12822" s="11"/>
    </row>
    <row r="12823" spans="20:21" x14ac:dyDescent="0.2">
      <c r="T12823" s="11"/>
      <c r="U12823" s="11"/>
    </row>
    <row r="12824" spans="20:21" x14ac:dyDescent="0.2">
      <c r="T12824" s="11"/>
      <c r="U12824" s="11"/>
    </row>
    <row r="12825" spans="20:21" x14ac:dyDescent="0.2">
      <c r="T12825" s="11"/>
      <c r="U12825" s="11"/>
    </row>
    <row r="12826" spans="20:21" x14ac:dyDescent="0.2">
      <c r="T12826" s="11"/>
      <c r="U12826" s="11"/>
    </row>
    <row r="12827" spans="20:21" x14ac:dyDescent="0.2">
      <c r="T12827" s="11"/>
      <c r="U12827" s="11"/>
    </row>
    <row r="12828" spans="20:21" x14ac:dyDescent="0.2">
      <c r="T12828" s="11"/>
      <c r="U12828" s="11"/>
    </row>
    <row r="12829" spans="20:21" x14ac:dyDescent="0.2">
      <c r="T12829" s="11"/>
      <c r="U12829" s="11"/>
    </row>
    <row r="12830" spans="20:21" x14ac:dyDescent="0.2">
      <c r="T12830" s="11"/>
      <c r="U12830" s="11"/>
    </row>
    <row r="12831" spans="20:21" x14ac:dyDescent="0.2">
      <c r="T12831" s="11"/>
      <c r="U12831" s="11"/>
    </row>
    <row r="12832" spans="20:21" x14ac:dyDescent="0.2">
      <c r="T12832" s="11"/>
      <c r="U12832" s="11"/>
    </row>
    <row r="12833" spans="20:21" x14ac:dyDescent="0.2">
      <c r="T12833" s="11"/>
      <c r="U12833" s="11"/>
    </row>
    <row r="12834" spans="20:21" x14ac:dyDescent="0.2">
      <c r="T12834" s="11"/>
      <c r="U12834" s="11"/>
    </row>
    <row r="12835" spans="20:21" x14ac:dyDescent="0.2">
      <c r="T12835" s="11"/>
      <c r="U12835" s="11"/>
    </row>
    <row r="12836" spans="20:21" x14ac:dyDescent="0.2">
      <c r="T12836" s="11"/>
      <c r="U12836" s="11"/>
    </row>
    <row r="12837" spans="20:21" x14ac:dyDescent="0.2">
      <c r="T12837" s="11"/>
      <c r="U12837" s="11"/>
    </row>
    <row r="12838" spans="20:21" x14ac:dyDescent="0.2">
      <c r="T12838" s="11"/>
      <c r="U12838" s="11"/>
    </row>
    <row r="12839" spans="20:21" x14ac:dyDescent="0.2">
      <c r="T12839" s="11"/>
      <c r="U12839" s="11"/>
    </row>
    <row r="12840" spans="20:21" x14ac:dyDescent="0.2">
      <c r="T12840" s="11"/>
      <c r="U12840" s="11"/>
    </row>
    <row r="12841" spans="20:21" x14ac:dyDescent="0.2">
      <c r="T12841" s="11"/>
      <c r="U12841" s="11"/>
    </row>
    <row r="12842" spans="20:21" x14ac:dyDescent="0.2">
      <c r="T12842" s="11"/>
      <c r="U12842" s="11"/>
    </row>
    <row r="12843" spans="20:21" x14ac:dyDescent="0.2">
      <c r="T12843" s="11"/>
      <c r="U12843" s="11"/>
    </row>
    <row r="12844" spans="20:21" x14ac:dyDescent="0.2">
      <c r="T12844" s="11"/>
      <c r="U12844" s="11"/>
    </row>
    <row r="12845" spans="20:21" x14ac:dyDescent="0.2">
      <c r="T12845" s="11"/>
      <c r="U12845" s="11"/>
    </row>
    <row r="12846" spans="20:21" x14ac:dyDescent="0.2">
      <c r="T12846" s="11"/>
      <c r="U12846" s="11"/>
    </row>
    <row r="12847" spans="20:21" x14ac:dyDescent="0.2">
      <c r="T12847" s="11"/>
      <c r="U12847" s="11"/>
    </row>
    <row r="12848" spans="20:21" x14ac:dyDescent="0.2">
      <c r="T12848" s="11"/>
      <c r="U12848" s="11"/>
    </row>
    <row r="12849" spans="20:21" x14ac:dyDescent="0.2">
      <c r="T12849" s="11"/>
      <c r="U12849" s="11"/>
    </row>
    <row r="12850" spans="20:21" x14ac:dyDescent="0.2">
      <c r="T12850" s="11"/>
      <c r="U12850" s="11"/>
    </row>
    <row r="12851" spans="20:21" x14ac:dyDescent="0.2">
      <c r="T12851" s="11"/>
      <c r="U12851" s="11"/>
    </row>
    <row r="12852" spans="20:21" x14ac:dyDescent="0.2">
      <c r="T12852" s="11"/>
      <c r="U12852" s="11"/>
    </row>
    <row r="12853" spans="20:21" x14ac:dyDescent="0.2">
      <c r="T12853" s="11"/>
      <c r="U12853" s="11"/>
    </row>
    <row r="12854" spans="20:21" x14ac:dyDescent="0.2">
      <c r="T12854" s="11"/>
      <c r="U12854" s="11"/>
    </row>
    <row r="12855" spans="20:21" x14ac:dyDescent="0.2">
      <c r="T12855" s="11"/>
      <c r="U12855" s="11"/>
    </row>
    <row r="12856" spans="20:21" x14ac:dyDescent="0.2">
      <c r="T12856" s="11"/>
      <c r="U12856" s="11"/>
    </row>
    <row r="12857" spans="20:21" x14ac:dyDescent="0.2">
      <c r="T12857" s="11"/>
      <c r="U12857" s="11"/>
    </row>
    <row r="12858" spans="20:21" x14ac:dyDescent="0.2">
      <c r="T12858" s="11"/>
      <c r="U12858" s="11"/>
    </row>
    <row r="12859" spans="20:21" x14ac:dyDescent="0.2">
      <c r="T12859" s="11"/>
      <c r="U12859" s="11"/>
    </row>
    <row r="12860" spans="20:21" x14ac:dyDescent="0.2">
      <c r="T12860" s="11"/>
      <c r="U12860" s="11"/>
    </row>
    <row r="12861" spans="20:21" x14ac:dyDescent="0.2">
      <c r="T12861" s="11"/>
      <c r="U12861" s="11"/>
    </row>
    <row r="12862" spans="20:21" x14ac:dyDescent="0.2">
      <c r="T12862" s="11"/>
      <c r="U12862" s="11"/>
    </row>
    <row r="12863" spans="20:21" x14ac:dyDescent="0.2">
      <c r="T12863" s="11"/>
      <c r="U12863" s="11"/>
    </row>
    <row r="12864" spans="20:21" x14ac:dyDescent="0.2">
      <c r="T12864" s="11"/>
      <c r="U12864" s="11"/>
    </row>
    <row r="12865" spans="20:21" x14ac:dyDescent="0.2">
      <c r="T12865" s="11"/>
      <c r="U12865" s="11"/>
    </row>
    <row r="12866" spans="20:21" x14ac:dyDescent="0.2">
      <c r="T12866" s="11"/>
      <c r="U12866" s="11"/>
    </row>
    <row r="12867" spans="20:21" x14ac:dyDescent="0.2">
      <c r="T12867" s="11"/>
      <c r="U12867" s="11"/>
    </row>
    <row r="12868" spans="20:21" x14ac:dyDescent="0.2">
      <c r="T12868" s="11"/>
      <c r="U12868" s="11"/>
    </row>
    <row r="12869" spans="20:21" x14ac:dyDescent="0.2">
      <c r="T12869" s="11"/>
      <c r="U12869" s="11"/>
    </row>
    <row r="12870" spans="20:21" x14ac:dyDescent="0.2">
      <c r="T12870" s="11"/>
      <c r="U12870" s="11"/>
    </row>
    <row r="12871" spans="20:21" x14ac:dyDescent="0.2">
      <c r="T12871" s="11"/>
      <c r="U12871" s="11"/>
    </row>
    <row r="12872" spans="20:21" x14ac:dyDescent="0.2">
      <c r="T12872" s="11"/>
      <c r="U12872" s="11"/>
    </row>
    <row r="12873" spans="20:21" x14ac:dyDescent="0.2">
      <c r="T12873" s="11"/>
      <c r="U12873" s="11"/>
    </row>
    <row r="12874" spans="20:21" x14ac:dyDescent="0.2">
      <c r="T12874" s="11"/>
      <c r="U12874" s="11"/>
    </row>
    <row r="12875" spans="20:21" x14ac:dyDescent="0.2">
      <c r="T12875" s="11"/>
      <c r="U12875" s="11"/>
    </row>
    <row r="12876" spans="20:21" x14ac:dyDescent="0.2">
      <c r="T12876" s="11"/>
      <c r="U12876" s="11"/>
    </row>
    <row r="12877" spans="20:21" x14ac:dyDescent="0.2">
      <c r="T12877" s="11"/>
      <c r="U12877" s="11"/>
    </row>
    <row r="12878" spans="20:21" x14ac:dyDescent="0.2">
      <c r="T12878" s="11"/>
      <c r="U12878" s="11"/>
    </row>
    <row r="12879" spans="20:21" x14ac:dyDescent="0.2">
      <c r="T12879" s="11"/>
      <c r="U12879" s="11"/>
    </row>
    <row r="12880" spans="20:21" x14ac:dyDescent="0.2">
      <c r="T12880" s="11"/>
      <c r="U12880" s="11"/>
    </row>
    <row r="12881" spans="20:21" x14ac:dyDescent="0.2">
      <c r="T12881" s="11"/>
      <c r="U12881" s="11"/>
    </row>
    <row r="12882" spans="20:21" x14ac:dyDescent="0.2">
      <c r="T12882" s="11"/>
      <c r="U12882" s="11"/>
    </row>
    <row r="12883" spans="20:21" x14ac:dyDescent="0.2">
      <c r="T12883" s="11"/>
      <c r="U12883" s="11"/>
    </row>
    <row r="12884" spans="20:21" x14ac:dyDescent="0.2">
      <c r="T12884" s="11"/>
      <c r="U12884" s="11"/>
    </row>
    <row r="12885" spans="20:21" x14ac:dyDescent="0.2">
      <c r="T12885" s="11"/>
      <c r="U12885" s="11"/>
    </row>
    <row r="12886" spans="20:21" x14ac:dyDescent="0.2">
      <c r="T12886" s="11"/>
      <c r="U12886" s="11"/>
    </row>
    <row r="12887" spans="20:21" x14ac:dyDescent="0.2">
      <c r="T12887" s="11"/>
      <c r="U12887" s="11"/>
    </row>
    <row r="12888" spans="20:21" x14ac:dyDescent="0.2">
      <c r="T12888" s="11"/>
      <c r="U12888" s="11"/>
    </row>
    <row r="12889" spans="20:21" x14ac:dyDescent="0.2">
      <c r="T12889" s="11"/>
      <c r="U12889" s="11"/>
    </row>
    <row r="12890" spans="20:21" x14ac:dyDescent="0.2">
      <c r="T12890" s="11"/>
      <c r="U12890" s="11"/>
    </row>
    <row r="12891" spans="20:21" x14ac:dyDescent="0.2">
      <c r="T12891" s="11"/>
      <c r="U12891" s="11"/>
    </row>
    <row r="12892" spans="20:21" x14ac:dyDescent="0.2">
      <c r="T12892" s="11"/>
      <c r="U12892" s="11"/>
    </row>
    <row r="12893" spans="20:21" x14ac:dyDescent="0.2">
      <c r="T12893" s="11"/>
      <c r="U12893" s="11"/>
    </row>
    <row r="12894" spans="20:21" x14ac:dyDescent="0.2">
      <c r="T12894" s="11"/>
      <c r="U12894" s="11"/>
    </row>
    <row r="12895" spans="20:21" x14ac:dyDescent="0.2">
      <c r="T12895" s="11"/>
      <c r="U12895" s="11"/>
    </row>
    <row r="12896" spans="20:21" x14ac:dyDescent="0.2">
      <c r="T12896" s="11"/>
      <c r="U12896" s="11"/>
    </row>
    <row r="12897" spans="20:21" x14ac:dyDescent="0.2">
      <c r="T12897" s="11"/>
      <c r="U12897" s="11"/>
    </row>
    <row r="12898" spans="20:21" x14ac:dyDescent="0.2">
      <c r="T12898" s="11"/>
      <c r="U12898" s="11"/>
    </row>
    <row r="12899" spans="20:21" x14ac:dyDescent="0.2">
      <c r="T12899" s="11"/>
      <c r="U12899" s="11"/>
    </row>
    <row r="12900" spans="20:21" x14ac:dyDescent="0.2">
      <c r="T12900" s="11"/>
      <c r="U12900" s="11"/>
    </row>
    <row r="12901" spans="20:21" x14ac:dyDescent="0.2">
      <c r="T12901" s="11"/>
      <c r="U12901" s="11"/>
    </row>
    <row r="12902" spans="20:21" x14ac:dyDescent="0.2">
      <c r="T12902" s="11"/>
      <c r="U12902" s="11"/>
    </row>
    <row r="12903" spans="20:21" x14ac:dyDescent="0.2">
      <c r="T12903" s="11"/>
      <c r="U12903" s="11"/>
    </row>
    <row r="12904" spans="20:21" x14ac:dyDescent="0.2">
      <c r="T12904" s="11"/>
      <c r="U12904" s="11"/>
    </row>
    <row r="12905" spans="20:21" x14ac:dyDescent="0.2">
      <c r="T12905" s="11"/>
      <c r="U12905" s="11"/>
    </row>
    <row r="12906" spans="20:21" x14ac:dyDescent="0.2">
      <c r="T12906" s="11"/>
      <c r="U12906" s="11"/>
    </row>
    <row r="12907" spans="20:21" x14ac:dyDescent="0.2">
      <c r="T12907" s="11"/>
      <c r="U12907" s="11"/>
    </row>
    <row r="12908" spans="20:21" x14ac:dyDescent="0.2">
      <c r="T12908" s="11"/>
      <c r="U12908" s="11"/>
    </row>
    <row r="12909" spans="20:21" x14ac:dyDescent="0.2">
      <c r="T12909" s="11"/>
      <c r="U12909" s="11"/>
    </row>
    <row r="12910" spans="20:21" x14ac:dyDescent="0.2">
      <c r="T12910" s="11"/>
      <c r="U12910" s="11"/>
    </row>
    <row r="12911" spans="20:21" x14ac:dyDescent="0.2">
      <c r="T12911" s="11"/>
      <c r="U12911" s="11"/>
    </row>
    <row r="12912" spans="20:21" x14ac:dyDescent="0.2">
      <c r="T12912" s="11"/>
      <c r="U12912" s="11"/>
    </row>
    <row r="12913" spans="20:21" x14ac:dyDescent="0.2">
      <c r="T12913" s="11"/>
      <c r="U12913" s="11"/>
    </row>
    <row r="12914" spans="20:21" x14ac:dyDescent="0.2">
      <c r="T12914" s="11"/>
      <c r="U12914" s="11"/>
    </row>
    <row r="12915" spans="20:21" x14ac:dyDescent="0.2">
      <c r="T12915" s="11"/>
      <c r="U12915" s="11"/>
    </row>
    <row r="12916" spans="20:21" x14ac:dyDescent="0.2">
      <c r="T12916" s="11"/>
      <c r="U12916" s="11"/>
    </row>
    <row r="12917" spans="20:21" x14ac:dyDescent="0.2">
      <c r="T12917" s="11"/>
      <c r="U12917" s="11"/>
    </row>
    <row r="12918" spans="20:21" x14ac:dyDescent="0.2">
      <c r="T12918" s="11"/>
      <c r="U12918" s="11"/>
    </row>
    <row r="12919" spans="20:21" x14ac:dyDescent="0.2">
      <c r="T12919" s="11"/>
      <c r="U12919" s="11"/>
    </row>
    <row r="12920" spans="20:21" x14ac:dyDescent="0.2">
      <c r="T12920" s="11"/>
      <c r="U12920" s="11"/>
    </row>
    <row r="12921" spans="20:21" x14ac:dyDescent="0.2">
      <c r="T12921" s="11"/>
      <c r="U12921" s="11"/>
    </row>
    <row r="12922" spans="20:21" x14ac:dyDescent="0.2">
      <c r="T12922" s="11"/>
      <c r="U12922" s="11"/>
    </row>
    <row r="12923" spans="20:21" x14ac:dyDescent="0.2">
      <c r="T12923" s="11"/>
      <c r="U12923" s="11"/>
    </row>
    <row r="12924" spans="20:21" x14ac:dyDescent="0.2">
      <c r="T12924" s="11"/>
      <c r="U12924" s="11"/>
    </row>
    <row r="12925" spans="20:21" x14ac:dyDescent="0.2">
      <c r="T12925" s="11"/>
      <c r="U12925" s="11"/>
    </row>
    <row r="12926" spans="20:21" x14ac:dyDescent="0.2">
      <c r="T12926" s="11"/>
      <c r="U12926" s="11"/>
    </row>
    <row r="12927" spans="20:21" x14ac:dyDescent="0.2">
      <c r="T12927" s="11"/>
      <c r="U12927" s="11"/>
    </row>
    <row r="12928" spans="20:21" x14ac:dyDescent="0.2">
      <c r="T12928" s="11"/>
      <c r="U12928" s="11"/>
    </row>
    <row r="12929" spans="20:21" x14ac:dyDescent="0.2">
      <c r="T12929" s="11"/>
      <c r="U12929" s="11"/>
    </row>
    <row r="12930" spans="20:21" x14ac:dyDescent="0.2">
      <c r="T12930" s="11"/>
      <c r="U12930" s="11"/>
    </row>
    <row r="12931" spans="20:21" x14ac:dyDescent="0.2">
      <c r="T12931" s="11"/>
      <c r="U12931" s="11"/>
    </row>
    <row r="12932" spans="20:21" x14ac:dyDescent="0.2">
      <c r="T12932" s="11"/>
      <c r="U12932" s="11"/>
    </row>
    <row r="12933" spans="20:21" x14ac:dyDescent="0.2">
      <c r="T12933" s="11"/>
      <c r="U12933" s="11"/>
    </row>
    <row r="12934" spans="20:21" x14ac:dyDescent="0.2">
      <c r="T12934" s="11"/>
      <c r="U12934" s="11"/>
    </row>
    <row r="12935" spans="20:21" x14ac:dyDescent="0.2">
      <c r="T12935" s="11"/>
      <c r="U12935" s="11"/>
    </row>
    <row r="12936" spans="20:21" x14ac:dyDescent="0.2">
      <c r="T12936" s="11"/>
      <c r="U12936" s="11"/>
    </row>
    <row r="12937" spans="20:21" x14ac:dyDescent="0.2">
      <c r="T12937" s="11"/>
      <c r="U12937" s="11"/>
    </row>
    <row r="12938" spans="20:21" x14ac:dyDescent="0.2">
      <c r="T12938" s="11"/>
      <c r="U12938" s="11"/>
    </row>
    <row r="12939" spans="20:21" x14ac:dyDescent="0.2">
      <c r="T12939" s="11"/>
      <c r="U12939" s="11"/>
    </row>
    <row r="12940" spans="20:21" x14ac:dyDescent="0.2">
      <c r="T12940" s="11"/>
      <c r="U12940" s="11"/>
    </row>
    <row r="12941" spans="20:21" x14ac:dyDescent="0.2">
      <c r="T12941" s="11"/>
      <c r="U12941" s="11"/>
    </row>
    <row r="12942" spans="20:21" x14ac:dyDescent="0.2">
      <c r="T12942" s="11"/>
      <c r="U12942" s="11"/>
    </row>
    <row r="12943" spans="20:21" x14ac:dyDescent="0.2">
      <c r="T12943" s="11"/>
      <c r="U12943" s="11"/>
    </row>
    <row r="12944" spans="20:21" x14ac:dyDescent="0.2">
      <c r="T12944" s="11"/>
      <c r="U12944" s="11"/>
    </row>
    <row r="12945" spans="20:21" x14ac:dyDescent="0.2">
      <c r="T12945" s="11"/>
      <c r="U12945" s="11"/>
    </row>
    <row r="12946" spans="20:21" x14ac:dyDescent="0.2">
      <c r="T12946" s="11"/>
      <c r="U12946" s="11"/>
    </row>
    <row r="12947" spans="20:21" x14ac:dyDescent="0.2">
      <c r="T12947" s="11"/>
      <c r="U12947" s="11"/>
    </row>
    <row r="12948" spans="20:21" x14ac:dyDescent="0.2">
      <c r="T12948" s="11"/>
      <c r="U12948" s="11"/>
    </row>
    <row r="12949" spans="20:21" x14ac:dyDescent="0.2">
      <c r="T12949" s="11"/>
      <c r="U12949" s="11"/>
    </row>
    <row r="12950" spans="20:21" x14ac:dyDescent="0.2">
      <c r="T12950" s="11"/>
      <c r="U12950" s="11"/>
    </row>
    <row r="12951" spans="20:21" x14ac:dyDescent="0.2">
      <c r="T12951" s="11"/>
      <c r="U12951" s="11"/>
    </row>
    <row r="12952" spans="20:21" x14ac:dyDescent="0.2">
      <c r="T12952" s="11"/>
      <c r="U12952" s="11"/>
    </row>
    <row r="12953" spans="20:21" x14ac:dyDescent="0.2">
      <c r="T12953" s="11"/>
      <c r="U12953" s="11"/>
    </row>
    <row r="12954" spans="20:21" x14ac:dyDescent="0.2">
      <c r="T12954" s="11"/>
      <c r="U12954" s="11"/>
    </row>
    <row r="12955" spans="20:21" x14ac:dyDescent="0.2">
      <c r="T12955" s="11"/>
      <c r="U12955" s="11"/>
    </row>
    <row r="12956" spans="20:21" x14ac:dyDescent="0.2">
      <c r="T12956" s="11"/>
      <c r="U12956" s="11"/>
    </row>
    <row r="12957" spans="20:21" x14ac:dyDescent="0.2">
      <c r="T12957" s="11"/>
      <c r="U12957" s="11"/>
    </row>
    <row r="12958" spans="20:21" x14ac:dyDescent="0.2">
      <c r="T12958" s="11"/>
      <c r="U12958" s="11"/>
    </row>
    <row r="12959" spans="20:21" x14ac:dyDescent="0.2">
      <c r="T12959" s="11"/>
      <c r="U12959" s="11"/>
    </row>
    <row r="12960" spans="20:21" x14ac:dyDescent="0.2">
      <c r="T12960" s="11"/>
      <c r="U12960" s="11"/>
    </row>
    <row r="12961" spans="20:21" x14ac:dyDescent="0.2">
      <c r="T12961" s="11"/>
      <c r="U12961" s="11"/>
    </row>
    <row r="12962" spans="20:21" x14ac:dyDescent="0.2">
      <c r="T12962" s="11"/>
      <c r="U12962" s="11"/>
    </row>
    <row r="12963" spans="20:21" x14ac:dyDescent="0.2">
      <c r="T12963" s="11"/>
      <c r="U12963" s="11"/>
    </row>
    <row r="12964" spans="20:21" x14ac:dyDescent="0.2">
      <c r="T12964" s="11"/>
      <c r="U12964" s="11"/>
    </row>
    <row r="12965" spans="20:21" x14ac:dyDescent="0.2">
      <c r="T12965" s="11"/>
      <c r="U12965" s="11"/>
    </row>
    <row r="12966" spans="20:21" x14ac:dyDescent="0.2">
      <c r="T12966" s="11"/>
      <c r="U12966" s="11"/>
    </row>
    <row r="12967" spans="20:21" x14ac:dyDescent="0.2">
      <c r="T12967" s="11"/>
      <c r="U12967" s="11"/>
    </row>
    <row r="12968" spans="20:21" x14ac:dyDescent="0.2">
      <c r="T12968" s="11"/>
      <c r="U12968" s="11"/>
    </row>
    <row r="12969" spans="20:21" x14ac:dyDescent="0.2">
      <c r="T12969" s="11"/>
      <c r="U12969" s="11"/>
    </row>
    <row r="12970" spans="20:21" x14ac:dyDescent="0.2">
      <c r="T12970" s="11"/>
      <c r="U12970" s="11"/>
    </row>
    <row r="12971" spans="20:21" x14ac:dyDescent="0.2">
      <c r="T12971" s="11"/>
      <c r="U12971" s="11"/>
    </row>
    <row r="12972" spans="20:21" x14ac:dyDescent="0.2">
      <c r="T12972" s="11"/>
      <c r="U12972" s="11"/>
    </row>
    <row r="12973" spans="20:21" x14ac:dyDescent="0.2">
      <c r="T12973" s="11"/>
      <c r="U12973" s="11"/>
    </row>
    <row r="12974" spans="20:21" x14ac:dyDescent="0.2">
      <c r="T12974" s="11"/>
      <c r="U12974" s="11"/>
    </row>
    <row r="12975" spans="20:21" x14ac:dyDescent="0.2">
      <c r="T12975" s="11"/>
      <c r="U12975" s="11"/>
    </row>
    <row r="12976" spans="20:21" x14ac:dyDescent="0.2">
      <c r="T12976" s="11"/>
      <c r="U12976" s="11"/>
    </row>
    <row r="12977" spans="20:21" x14ac:dyDescent="0.2">
      <c r="T12977" s="11"/>
      <c r="U12977" s="11"/>
    </row>
    <row r="12978" spans="20:21" x14ac:dyDescent="0.2">
      <c r="T12978" s="11"/>
      <c r="U12978" s="11"/>
    </row>
    <row r="12979" spans="20:21" x14ac:dyDescent="0.2">
      <c r="T12979" s="11"/>
      <c r="U12979" s="11"/>
    </row>
    <row r="12980" spans="20:21" x14ac:dyDescent="0.2">
      <c r="T12980" s="11"/>
      <c r="U12980" s="11"/>
    </row>
    <row r="12981" spans="20:21" x14ac:dyDescent="0.2">
      <c r="T12981" s="11"/>
      <c r="U12981" s="11"/>
    </row>
    <row r="12982" spans="20:21" x14ac:dyDescent="0.2">
      <c r="T12982" s="11"/>
      <c r="U12982" s="11"/>
    </row>
    <row r="12983" spans="20:21" x14ac:dyDescent="0.2">
      <c r="T12983" s="11"/>
      <c r="U12983" s="11"/>
    </row>
    <row r="12984" spans="20:21" x14ac:dyDescent="0.2">
      <c r="T12984" s="11"/>
      <c r="U12984" s="11"/>
    </row>
    <row r="12985" spans="20:21" x14ac:dyDescent="0.2">
      <c r="T12985" s="11"/>
      <c r="U12985" s="11"/>
    </row>
    <row r="12986" spans="20:21" x14ac:dyDescent="0.2">
      <c r="T12986" s="11"/>
      <c r="U12986" s="11"/>
    </row>
    <row r="12987" spans="20:21" x14ac:dyDescent="0.2">
      <c r="T12987" s="11"/>
      <c r="U12987" s="11"/>
    </row>
    <row r="12988" spans="20:21" x14ac:dyDescent="0.2">
      <c r="T12988" s="11"/>
      <c r="U12988" s="11"/>
    </row>
    <row r="12989" spans="20:21" x14ac:dyDescent="0.2">
      <c r="T12989" s="11"/>
      <c r="U12989" s="11"/>
    </row>
    <row r="12990" spans="20:21" x14ac:dyDescent="0.2">
      <c r="T12990" s="11"/>
      <c r="U12990" s="11"/>
    </row>
    <row r="12991" spans="20:21" x14ac:dyDescent="0.2">
      <c r="T12991" s="11"/>
      <c r="U12991" s="11"/>
    </row>
    <row r="12992" spans="20:21" x14ac:dyDescent="0.2">
      <c r="T12992" s="11"/>
      <c r="U12992" s="11"/>
    </row>
    <row r="12993" spans="20:21" x14ac:dyDescent="0.2">
      <c r="T12993" s="11"/>
      <c r="U12993" s="11"/>
    </row>
    <row r="12994" spans="20:21" x14ac:dyDescent="0.2">
      <c r="T12994" s="11"/>
      <c r="U12994" s="11"/>
    </row>
    <row r="12995" spans="20:21" x14ac:dyDescent="0.2">
      <c r="T12995" s="11"/>
      <c r="U12995" s="11"/>
    </row>
    <row r="12996" spans="20:21" x14ac:dyDescent="0.2">
      <c r="T12996" s="11"/>
      <c r="U12996" s="11"/>
    </row>
    <row r="12997" spans="20:21" x14ac:dyDescent="0.2">
      <c r="T12997" s="11"/>
      <c r="U12997" s="11"/>
    </row>
    <row r="12998" spans="20:21" x14ac:dyDescent="0.2">
      <c r="T12998" s="11"/>
      <c r="U12998" s="11"/>
    </row>
    <row r="12999" spans="20:21" x14ac:dyDescent="0.2">
      <c r="T12999" s="11"/>
      <c r="U12999" s="11"/>
    </row>
    <row r="13000" spans="20:21" x14ac:dyDescent="0.2">
      <c r="T13000" s="11"/>
      <c r="U13000" s="11"/>
    </row>
    <row r="13001" spans="20:21" x14ac:dyDescent="0.2">
      <c r="T13001" s="11"/>
      <c r="U13001" s="11"/>
    </row>
    <row r="13002" spans="20:21" x14ac:dyDescent="0.2">
      <c r="T13002" s="11"/>
      <c r="U13002" s="11"/>
    </row>
    <row r="13003" spans="20:21" x14ac:dyDescent="0.2">
      <c r="T13003" s="11"/>
      <c r="U13003" s="11"/>
    </row>
    <row r="13004" spans="20:21" x14ac:dyDescent="0.2">
      <c r="T13004" s="11"/>
      <c r="U13004" s="11"/>
    </row>
    <row r="13005" spans="20:21" x14ac:dyDescent="0.2">
      <c r="T13005" s="11"/>
      <c r="U13005" s="11"/>
    </row>
    <row r="13006" spans="20:21" x14ac:dyDescent="0.2">
      <c r="T13006" s="11"/>
      <c r="U13006" s="11"/>
    </row>
    <row r="13007" spans="20:21" x14ac:dyDescent="0.2">
      <c r="T13007" s="11"/>
      <c r="U13007" s="11"/>
    </row>
    <row r="13008" spans="20:21" x14ac:dyDescent="0.2">
      <c r="T13008" s="11"/>
      <c r="U13008" s="11"/>
    </row>
    <row r="13009" spans="20:21" x14ac:dyDescent="0.2">
      <c r="T13009" s="11"/>
      <c r="U13009" s="11"/>
    </row>
    <row r="13010" spans="20:21" x14ac:dyDescent="0.2">
      <c r="T13010" s="11"/>
      <c r="U13010" s="11"/>
    </row>
    <row r="13011" spans="20:21" x14ac:dyDescent="0.2">
      <c r="T13011" s="11"/>
      <c r="U13011" s="11"/>
    </row>
    <row r="13012" spans="20:21" x14ac:dyDescent="0.2">
      <c r="T13012" s="11"/>
      <c r="U13012" s="11"/>
    </row>
    <row r="13013" spans="20:21" x14ac:dyDescent="0.2">
      <c r="T13013" s="11"/>
      <c r="U13013" s="11"/>
    </row>
    <row r="13014" spans="20:21" x14ac:dyDescent="0.2">
      <c r="T13014" s="11"/>
      <c r="U13014" s="11"/>
    </row>
    <row r="13015" spans="20:21" x14ac:dyDescent="0.2">
      <c r="T13015" s="11"/>
      <c r="U13015" s="11"/>
    </row>
    <row r="13016" spans="20:21" x14ac:dyDescent="0.2">
      <c r="T13016" s="11"/>
      <c r="U13016" s="11"/>
    </row>
    <row r="13017" spans="20:21" x14ac:dyDescent="0.2">
      <c r="T13017" s="11"/>
      <c r="U13017" s="11"/>
    </row>
    <row r="13018" spans="20:21" x14ac:dyDescent="0.2">
      <c r="T13018" s="11"/>
      <c r="U13018" s="11"/>
    </row>
    <row r="13019" spans="20:21" x14ac:dyDescent="0.2">
      <c r="T13019" s="11"/>
      <c r="U13019" s="11"/>
    </row>
    <row r="13020" spans="20:21" x14ac:dyDescent="0.2">
      <c r="T13020" s="11"/>
      <c r="U13020" s="11"/>
    </row>
    <row r="13021" spans="20:21" x14ac:dyDescent="0.2">
      <c r="T13021" s="11"/>
      <c r="U13021" s="11"/>
    </row>
    <row r="13022" spans="20:21" x14ac:dyDescent="0.2">
      <c r="T13022" s="11"/>
      <c r="U13022" s="11"/>
    </row>
    <row r="13023" spans="20:21" x14ac:dyDescent="0.2">
      <c r="T13023" s="11"/>
      <c r="U13023" s="11"/>
    </row>
    <row r="13024" spans="20:21" x14ac:dyDescent="0.2">
      <c r="T13024" s="11"/>
      <c r="U13024" s="11"/>
    </row>
    <row r="13025" spans="20:21" x14ac:dyDescent="0.2">
      <c r="T13025" s="11"/>
      <c r="U13025" s="11"/>
    </row>
    <row r="13026" spans="20:21" x14ac:dyDescent="0.2">
      <c r="T13026" s="11"/>
      <c r="U13026" s="11"/>
    </row>
    <row r="13027" spans="20:21" x14ac:dyDescent="0.2">
      <c r="T13027" s="11"/>
      <c r="U13027" s="11"/>
    </row>
    <row r="13028" spans="20:21" x14ac:dyDescent="0.2">
      <c r="T13028" s="11"/>
      <c r="U13028" s="11"/>
    </row>
    <row r="13029" spans="20:21" x14ac:dyDescent="0.2">
      <c r="T13029" s="11"/>
      <c r="U13029" s="11"/>
    </row>
    <row r="13030" spans="20:21" x14ac:dyDescent="0.2">
      <c r="T13030" s="11"/>
      <c r="U13030" s="11"/>
    </row>
    <row r="13031" spans="20:21" x14ac:dyDescent="0.2">
      <c r="T13031" s="11"/>
      <c r="U13031" s="11"/>
    </row>
    <row r="13032" spans="20:21" x14ac:dyDescent="0.2">
      <c r="T13032" s="11"/>
      <c r="U13032" s="11"/>
    </row>
    <row r="13033" spans="20:21" x14ac:dyDescent="0.2">
      <c r="T13033" s="11"/>
      <c r="U13033" s="11"/>
    </row>
    <row r="13034" spans="20:21" x14ac:dyDescent="0.2">
      <c r="T13034" s="11"/>
      <c r="U13034" s="11"/>
    </row>
    <row r="13035" spans="20:21" x14ac:dyDescent="0.2">
      <c r="T13035" s="11"/>
      <c r="U13035" s="11"/>
    </row>
    <row r="13036" spans="20:21" x14ac:dyDescent="0.2">
      <c r="T13036" s="11"/>
      <c r="U13036" s="11"/>
    </row>
    <row r="13037" spans="20:21" x14ac:dyDescent="0.2">
      <c r="T13037" s="11"/>
      <c r="U13037" s="11"/>
    </row>
    <row r="13038" spans="20:21" x14ac:dyDescent="0.2">
      <c r="T13038" s="11"/>
      <c r="U13038" s="11"/>
    </row>
    <row r="13039" spans="20:21" x14ac:dyDescent="0.2">
      <c r="T13039" s="11"/>
      <c r="U13039" s="11"/>
    </row>
    <row r="13040" spans="20:21" x14ac:dyDescent="0.2">
      <c r="T13040" s="11"/>
      <c r="U13040" s="11"/>
    </row>
    <row r="13041" spans="20:21" x14ac:dyDescent="0.2">
      <c r="T13041" s="11"/>
      <c r="U13041" s="11"/>
    </row>
    <row r="13042" spans="20:21" x14ac:dyDescent="0.2">
      <c r="T13042" s="11"/>
      <c r="U13042" s="11"/>
    </row>
    <row r="13043" spans="20:21" x14ac:dyDescent="0.2">
      <c r="T13043" s="11"/>
      <c r="U13043" s="11"/>
    </row>
    <row r="13044" spans="20:21" x14ac:dyDescent="0.2">
      <c r="T13044" s="11"/>
      <c r="U13044" s="11"/>
    </row>
    <row r="13045" spans="20:21" x14ac:dyDescent="0.2">
      <c r="T13045" s="11"/>
      <c r="U13045" s="11"/>
    </row>
    <row r="13046" spans="20:21" x14ac:dyDescent="0.2">
      <c r="T13046" s="11"/>
      <c r="U13046" s="11"/>
    </row>
    <row r="13047" spans="20:21" x14ac:dyDescent="0.2">
      <c r="T13047" s="11"/>
      <c r="U13047" s="11"/>
    </row>
    <row r="13048" spans="20:21" x14ac:dyDescent="0.2">
      <c r="T13048" s="11"/>
      <c r="U13048" s="11"/>
    </row>
    <row r="13049" spans="20:21" x14ac:dyDescent="0.2">
      <c r="T13049" s="11"/>
      <c r="U13049" s="11"/>
    </row>
    <row r="13050" spans="20:21" x14ac:dyDescent="0.2">
      <c r="T13050" s="11"/>
      <c r="U13050" s="11"/>
    </row>
    <row r="13051" spans="20:21" x14ac:dyDescent="0.2">
      <c r="T13051" s="11"/>
      <c r="U13051" s="11"/>
    </row>
    <row r="13052" spans="20:21" x14ac:dyDescent="0.2">
      <c r="T13052" s="11"/>
      <c r="U13052" s="11"/>
    </row>
    <row r="13053" spans="20:21" x14ac:dyDescent="0.2">
      <c r="T13053" s="11"/>
      <c r="U13053" s="11"/>
    </row>
    <row r="13054" spans="20:21" x14ac:dyDescent="0.2">
      <c r="T13054" s="11"/>
      <c r="U13054" s="11"/>
    </row>
    <row r="13055" spans="20:21" x14ac:dyDescent="0.2">
      <c r="T13055" s="11"/>
      <c r="U13055" s="11"/>
    </row>
    <row r="13056" spans="20:21" x14ac:dyDescent="0.2">
      <c r="T13056" s="11"/>
      <c r="U13056" s="11"/>
    </row>
    <row r="13057" spans="20:21" x14ac:dyDescent="0.2">
      <c r="T13057" s="11"/>
      <c r="U13057" s="11"/>
    </row>
    <row r="13058" spans="20:21" x14ac:dyDescent="0.2">
      <c r="T13058" s="11"/>
      <c r="U13058" s="11"/>
    </row>
    <row r="13059" spans="20:21" x14ac:dyDescent="0.2">
      <c r="T13059" s="11"/>
      <c r="U13059" s="11"/>
    </row>
    <row r="13060" spans="20:21" x14ac:dyDescent="0.2">
      <c r="T13060" s="11"/>
      <c r="U13060" s="11"/>
    </row>
    <row r="13061" spans="20:21" x14ac:dyDescent="0.2">
      <c r="T13061" s="11"/>
      <c r="U13061" s="11"/>
    </row>
    <row r="13062" spans="20:21" x14ac:dyDescent="0.2">
      <c r="T13062" s="11"/>
      <c r="U13062" s="11"/>
    </row>
    <row r="13063" spans="20:21" x14ac:dyDescent="0.2">
      <c r="T13063" s="11"/>
      <c r="U13063" s="11"/>
    </row>
    <row r="13064" spans="20:21" x14ac:dyDescent="0.2">
      <c r="T13064" s="11"/>
      <c r="U13064" s="11"/>
    </row>
    <row r="13065" spans="20:21" x14ac:dyDescent="0.2">
      <c r="T13065" s="11"/>
      <c r="U13065" s="11"/>
    </row>
    <row r="13066" spans="20:21" x14ac:dyDescent="0.2">
      <c r="T13066" s="11"/>
      <c r="U13066" s="11"/>
    </row>
    <row r="13067" spans="20:21" x14ac:dyDescent="0.2">
      <c r="T13067" s="11"/>
      <c r="U13067" s="11"/>
    </row>
    <row r="13068" spans="20:21" x14ac:dyDescent="0.2">
      <c r="T13068" s="11"/>
      <c r="U13068" s="11"/>
    </row>
    <row r="13069" spans="20:21" x14ac:dyDescent="0.2">
      <c r="T13069" s="11"/>
      <c r="U13069" s="11"/>
    </row>
    <row r="13070" spans="20:21" x14ac:dyDescent="0.2">
      <c r="T13070" s="11"/>
      <c r="U13070" s="11"/>
    </row>
    <row r="13071" spans="20:21" x14ac:dyDescent="0.2">
      <c r="T13071" s="11"/>
      <c r="U13071" s="11"/>
    </row>
    <row r="13072" spans="20:21" x14ac:dyDescent="0.2">
      <c r="T13072" s="11"/>
      <c r="U13072" s="11"/>
    </row>
    <row r="13073" spans="20:21" x14ac:dyDescent="0.2">
      <c r="T13073" s="11"/>
      <c r="U13073" s="11"/>
    </row>
    <row r="13074" spans="20:21" x14ac:dyDescent="0.2">
      <c r="T13074" s="11"/>
      <c r="U13074" s="11"/>
    </row>
    <row r="13075" spans="20:21" x14ac:dyDescent="0.2">
      <c r="T13075" s="11"/>
      <c r="U13075" s="11"/>
    </row>
    <row r="13076" spans="20:21" x14ac:dyDescent="0.2">
      <c r="T13076" s="11"/>
      <c r="U13076" s="11"/>
    </row>
    <row r="13077" spans="20:21" x14ac:dyDescent="0.2">
      <c r="T13077" s="11"/>
      <c r="U13077" s="11"/>
    </row>
    <row r="13078" spans="20:21" x14ac:dyDescent="0.2">
      <c r="T13078" s="11"/>
      <c r="U13078" s="11"/>
    </row>
    <row r="13079" spans="20:21" x14ac:dyDescent="0.2">
      <c r="T13079" s="11"/>
      <c r="U13079" s="11"/>
    </row>
    <row r="13080" spans="20:21" x14ac:dyDescent="0.2">
      <c r="T13080" s="11"/>
      <c r="U13080" s="11"/>
    </row>
    <row r="13081" spans="20:21" x14ac:dyDescent="0.2">
      <c r="T13081" s="11"/>
      <c r="U13081" s="11"/>
    </row>
    <row r="13082" spans="20:21" x14ac:dyDescent="0.2">
      <c r="T13082" s="11"/>
      <c r="U13082" s="11"/>
    </row>
    <row r="13083" spans="20:21" x14ac:dyDescent="0.2">
      <c r="T13083" s="11"/>
      <c r="U13083" s="11"/>
    </row>
    <row r="13084" spans="20:21" x14ac:dyDescent="0.2">
      <c r="T13084" s="11"/>
      <c r="U13084" s="11"/>
    </row>
    <row r="13085" spans="20:21" x14ac:dyDescent="0.2">
      <c r="T13085" s="11"/>
      <c r="U13085" s="11"/>
    </row>
    <row r="13086" spans="20:21" x14ac:dyDescent="0.2">
      <c r="T13086" s="11"/>
      <c r="U13086" s="11"/>
    </row>
    <row r="13087" spans="20:21" x14ac:dyDescent="0.2">
      <c r="T13087" s="11"/>
      <c r="U13087" s="11"/>
    </row>
    <row r="13088" spans="20:21" x14ac:dyDescent="0.2">
      <c r="T13088" s="11"/>
      <c r="U13088" s="11"/>
    </row>
    <row r="13089" spans="20:21" x14ac:dyDescent="0.2">
      <c r="T13089" s="11"/>
      <c r="U13089" s="11"/>
    </row>
    <row r="13090" spans="20:21" x14ac:dyDescent="0.2">
      <c r="T13090" s="11"/>
      <c r="U13090" s="11"/>
    </row>
    <row r="13091" spans="20:21" x14ac:dyDescent="0.2">
      <c r="T13091" s="11"/>
      <c r="U13091" s="11"/>
    </row>
    <row r="13092" spans="20:21" x14ac:dyDescent="0.2">
      <c r="T13092" s="11"/>
      <c r="U13092" s="11"/>
    </row>
    <row r="13093" spans="20:21" x14ac:dyDescent="0.2">
      <c r="T13093" s="11"/>
      <c r="U13093" s="11"/>
    </row>
    <row r="13094" spans="20:21" x14ac:dyDescent="0.2">
      <c r="T13094" s="11"/>
      <c r="U13094" s="11"/>
    </row>
    <row r="13095" spans="20:21" x14ac:dyDescent="0.2">
      <c r="T13095" s="11"/>
      <c r="U13095" s="11"/>
    </row>
    <row r="13096" spans="20:21" x14ac:dyDescent="0.2">
      <c r="T13096" s="11"/>
      <c r="U13096" s="11"/>
    </row>
    <row r="13097" spans="20:21" x14ac:dyDescent="0.2">
      <c r="T13097" s="11"/>
      <c r="U13097" s="11"/>
    </row>
    <row r="13098" spans="20:21" x14ac:dyDescent="0.2">
      <c r="T13098" s="11"/>
      <c r="U13098" s="11"/>
    </row>
    <row r="13099" spans="20:21" x14ac:dyDescent="0.2">
      <c r="T13099" s="11"/>
      <c r="U13099" s="11"/>
    </row>
    <row r="13100" spans="20:21" x14ac:dyDescent="0.2">
      <c r="T13100" s="11"/>
      <c r="U13100" s="11"/>
    </row>
    <row r="13101" spans="20:21" x14ac:dyDescent="0.2">
      <c r="T13101" s="11"/>
      <c r="U13101" s="11"/>
    </row>
    <row r="13102" spans="20:21" x14ac:dyDescent="0.2">
      <c r="T13102" s="11"/>
      <c r="U13102" s="11"/>
    </row>
    <row r="13103" spans="20:21" x14ac:dyDescent="0.2">
      <c r="T13103" s="11"/>
      <c r="U13103" s="11"/>
    </row>
    <row r="13104" spans="20:21" x14ac:dyDescent="0.2">
      <c r="T13104" s="11"/>
      <c r="U13104" s="11"/>
    </row>
    <row r="13105" spans="20:21" x14ac:dyDescent="0.2">
      <c r="T13105" s="11"/>
      <c r="U13105" s="11"/>
    </row>
    <row r="13106" spans="20:21" x14ac:dyDescent="0.2">
      <c r="T13106" s="11"/>
      <c r="U13106" s="11"/>
    </row>
    <row r="13107" spans="20:21" x14ac:dyDescent="0.2">
      <c r="T13107" s="11"/>
      <c r="U13107" s="11"/>
    </row>
    <row r="13108" spans="20:21" x14ac:dyDescent="0.2">
      <c r="T13108" s="11"/>
      <c r="U13108" s="11"/>
    </row>
    <row r="13109" spans="20:21" x14ac:dyDescent="0.2">
      <c r="T13109" s="11"/>
      <c r="U13109" s="11"/>
    </row>
    <row r="13110" spans="20:21" x14ac:dyDescent="0.2">
      <c r="T13110" s="11"/>
      <c r="U13110" s="11"/>
    </row>
    <row r="13111" spans="20:21" x14ac:dyDescent="0.2">
      <c r="T13111" s="11"/>
      <c r="U13111" s="11"/>
    </row>
    <row r="13112" spans="20:21" x14ac:dyDescent="0.2">
      <c r="T13112" s="11"/>
      <c r="U13112" s="11"/>
    </row>
    <row r="13113" spans="20:21" x14ac:dyDescent="0.2">
      <c r="T13113" s="11"/>
      <c r="U13113" s="11"/>
    </row>
    <row r="13114" spans="20:21" x14ac:dyDescent="0.2">
      <c r="T13114" s="11"/>
      <c r="U13114" s="11"/>
    </row>
    <row r="13115" spans="20:21" x14ac:dyDescent="0.2">
      <c r="T13115" s="11"/>
      <c r="U13115" s="11"/>
    </row>
    <row r="13116" spans="20:21" x14ac:dyDescent="0.2">
      <c r="T13116" s="11"/>
      <c r="U13116" s="11"/>
    </row>
    <row r="13117" spans="20:21" x14ac:dyDescent="0.2">
      <c r="T13117" s="11"/>
      <c r="U13117" s="11"/>
    </row>
    <row r="13118" spans="20:21" x14ac:dyDescent="0.2">
      <c r="T13118" s="11"/>
      <c r="U13118" s="11"/>
    </row>
    <row r="13119" spans="20:21" x14ac:dyDescent="0.2">
      <c r="T13119" s="11"/>
      <c r="U13119" s="11"/>
    </row>
    <row r="13120" spans="20:21" x14ac:dyDescent="0.2">
      <c r="T13120" s="11"/>
      <c r="U13120" s="11"/>
    </row>
    <row r="13121" spans="20:21" x14ac:dyDescent="0.2">
      <c r="T13121" s="11"/>
      <c r="U13121" s="11"/>
    </row>
    <row r="13122" spans="20:21" x14ac:dyDescent="0.2">
      <c r="T13122" s="11"/>
      <c r="U13122" s="11"/>
    </row>
    <row r="13123" spans="20:21" x14ac:dyDescent="0.2">
      <c r="T13123" s="11"/>
      <c r="U13123" s="11"/>
    </row>
    <row r="13124" spans="20:21" x14ac:dyDescent="0.2">
      <c r="T13124" s="11"/>
      <c r="U13124" s="11"/>
    </row>
    <row r="13125" spans="20:21" x14ac:dyDescent="0.2">
      <c r="T13125" s="11"/>
      <c r="U13125" s="11"/>
    </row>
    <row r="13126" spans="20:21" x14ac:dyDescent="0.2">
      <c r="T13126" s="11"/>
      <c r="U13126" s="11"/>
    </row>
    <row r="13127" spans="20:21" x14ac:dyDescent="0.2">
      <c r="T13127" s="11"/>
      <c r="U13127" s="11"/>
    </row>
    <row r="13128" spans="20:21" x14ac:dyDescent="0.2">
      <c r="T13128" s="11"/>
      <c r="U13128" s="11"/>
    </row>
    <row r="13129" spans="20:21" x14ac:dyDescent="0.2">
      <c r="T13129" s="11"/>
      <c r="U13129" s="11"/>
    </row>
    <row r="13130" spans="20:21" x14ac:dyDescent="0.2">
      <c r="T13130" s="11"/>
      <c r="U13130" s="11"/>
    </row>
    <row r="13131" spans="20:21" x14ac:dyDescent="0.2">
      <c r="T13131" s="11"/>
      <c r="U13131" s="11"/>
    </row>
    <row r="13132" spans="20:21" x14ac:dyDescent="0.2">
      <c r="T13132" s="11"/>
      <c r="U13132" s="11"/>
    </row>
    <row r="13133" spans="20:21" x14ac:dyDescent="0.2">
      <c r="T13133" s="11"/>
      <c r="U13133" s="11"/>
    </row>
    <row r="13134" spans="20:21" x14ac:dyDescent="0.2">
      <c r="T13134" s="11"/>
      <c r="U13134" s="11"/>
    </row>
    <row r="13135" spans="20:21" x14ac:dyDescent="0.2">
      <c r="T13135" s="11"/>
      <c r="U13135" s="11"/>
    </row>
    <row r="13136" spans="20:21" x14ac:dyDescent="0.2">
      <c r="T13136" s="11"/>
      <c r="U13136" s="11"/>
    </row>
    <row r="13137" spans="20:21" x14ac:dyDescent="0.2">
      <c r="T13137" s="11"/>
      <c r="U13137" s="11"/>
    </row>
    <row r="13138" spans="20:21" x14ac:dyDescent="0.2">
      <c r="T13138" s="11"/>
      <c r="U13138" s="11"/>
    </row>
    <row r="13139" spans="20:21" x14ac:dyDescent="0.2">
      <c r="T13139" s="11"/>
      <c r="U13139" s="11"/>
    </row>
    <row r="13140" spans="20:21" x14ac:dyDescent="0.2">
      <c r="T13140" s="11"/>
      <c r="U13140" s="11"/>
    </row>
    <row r="13141" spans="20:21" x14ac:dyDescent="0.2">
      <c r="T13141" s="11"/>
      <c r="U13141" s="11"/>
    </row>
    <row r="13142" spans="20:21" x14ac:dyDescent="0.2">
      <c r="T13142" s="11"/>
      <c r="U13142" s="11"/>
    </row>
    <row r="13143" spans="20:21" x14ac:dyDescent="0.2">
      <c r="T13143" s="11"/>
      <c r="U13143" s="11"/>
    </row>
    <row r="13144" spans="20:21" x14ac:dyDescent="0.2">
      <c r="T13144" s="11"/>
      <c r="U13144" s="11"/>
    </row>
    <row r="13145" spans="20:21" x14ac:dyDescent="0.2">
      <c r="T13145" s="11"/>
      <c r="U13145" s="11"/>
    </row>
    <row r="13146" spans="20:21" x14ac:dyDescent="0.2">
      <c r="T13146" s="11"/>
      <c r="U13146" s="11"/>
    </row>
    <row r="13147" spans="20:21" x14ac:dyDescent="0.2">
      <c r="T13147" s="11"/>
      <c r="U13147" s="11"/>
    </row>
    <row r="13148" spans="20:21" x14ac:dyDescent="0.2">
      <c r="T13148" s="11"/>
      <c r="U13148" s="11"/>
    </row>
    <row r="13149" spans="20:21" x14ac:dyDescent="0.2">
      <c r="T13149" s="11"/>
      <c r="U13149" s="11"/>
    </row>
    <row r="13150" spans="20:21" x14ac:dyDescent="0.2">
      <c r="T13150" s="11"/>
      <c r="U13150" s="11"/>
    </row>
    <row r="13151" spans="20:21" x14ac:dyDescent="0.2">
      <c r="T13151" s="11"/>
      <c r="U13151" s="11"/>
    </row>
    <row r="13152" spans="20:21" x14ac:dyDescent="0.2">
      <c r="T13152" s="11"/>
      <c r="U13152" s="11"/>
    </row>
    <row r="13153" spans="20:21" x14ac:dyDescent="0.2">
      <c r="T13153" s="11"/>
      <c r="U13153" s="11"/>
    </row>
    <row r="13154" spans="20:21" x14ac:dyDescent="0.2">
      <c r="T13154" s="11"/>
      <c r="U13154" s="11"/>
    </row>
    <row r="13155" spans="20:21" x14ac:dyDescent="0.2">
      <c r="T13155" s="11"/>
      <c r="U13155" s="11"/>
    </row>
    <row r="13156" spans="20:21" x14ac:dyDescent="0.2">
      <c r="T13156" s="11"/>
      <c r="U13156" s="11"/>
    </row>
    <row r="13157" spans="20:21" x14ac:dyDescent="0.2">
      <c r="T13157" s="11"/>
      <c r="U13157" s="11"/>
    </row>
    <row r="13158" spans="20:21" x14ac:dyDescent="0.2">
      <c r="T13158" s="11"/>
      <c r="U13158" s="11"/>
    </row>
    <row r="13159" spans="20:21" x14ac:dyDescent="0.2">
      <c r="T13159" s="11"/>
      <c r="U13159" s="11"/>
    </row>
    <row r="13160" spans="20:21" x14ac:dyDescent="0.2">
      <c r="T13160" s="11"/>
      <c r="U13160" s="11"/>
    </row>
    <row r="13161" spans="20:21" x14ac:dyDescent="0.2">
      <c r="T13161" s="11"/>
      <c r="U13161" s="11"/>
    </row>
    <row r="13162" spans="20:21" x14ac:dyDescent="0.2">
      <c r="T13162" s="11"/>
      <c r="U13162" s="11"/>
    </row>
    <row r="13163" spans="20:21" x14ac:dyDescent="0.2">
      <c r="T13163" s="11"/>
      <c r="U13163" s="11"/>
    </row>
    <row r="13164" spans="20:21" x14ac:dyDescent="0.2">
      <c r="T13164" s="11"/>
      <c r="U13164" s="11"/>
    </row>
    <row r="13165" spans="20:21" x14ac:dyDescent="0.2">
      <c r="T13165" s="11"/>
      <c r="U13165" s="11"/>
    </row>
    <row r="13166" spans="20:21" x14ac:dyDescent="0.2">
      <c r="T13166" s="11"/>
      <c r="U13166" s="11"/>
    </row>
    <row r="13167" spans="20:21" x14ac:dyDescent="0.2">
      <c r="T13167" s="11"/>
      <c r="U13167" s="11"/>
    </row>
    <row r="13168" spans="20:21" x14ac:dyDescent="0.2">
      <c r="T13168" s="11"/>
      <c r="U13168" s="11"/>
    </row>
    <row r="13169" spans="20:21" x14ac:dyDescent="0.2">
      <c r="T13169" s="11"/>
      <c r="U13169" s="11"/>
    </row>
    <row r="13170" spans="20:21" x14ac:dyDescent="0.2">
      <c r="T13170" s="11"/>
      <c r="U13170" s="11"/>
    </row>
    <row r="13171" spans="20:21" x14ac:dyDescent="0.2">
      <c r="T13171" s="11"/>
      <c r="U13171" s="11"/>
    </row>
    <row r="13172" spans="20:21" x14ac:dyDescent="0.2">
      <c r="T13172" s="11"/>
      <c r="U13172" s="11"/>
    </row>
    <row r="13173" spans="20:21" x14ac:dyDescent="0.2">
      <c r="T13173" s="11"/>
      <c r="U13173" s="11"/>
    </row>
    <row r="13174" spans="20:21" x14ac:dyDescent="0.2">
      <c r="T13174" s="11"/>
      <c r="U13174" s="11"/>
    </row>
    <row r="13175" spans="20:21" x14ac:dyDescent="0.2">
      <c r="T13175" s="11"/>
      <c r="U13175" s="11"/>
    </row>
    <row r="13176" spans="20:21" x14ac:dyDescent="0.2">
      <c r="T13176" s="11"/>
      <c r="U13176" s="11"/>
    </row>
    <row r="13177" spans="20:21" x14ac:dyDescent="0.2">
      <c r="T13177" s="11"/>
      <c r="U13177" s="11"/>
    </row>
    <row r="13178" spans="20:21" x14ac:dyDescent="0.2">
      <c r="T13178" s="11"/>
      <c r="U13178" s="11"/>
    </row>
    <row r="13179" spans="20:21" x14ac:dyDescent="0.2">
      <c r="T13179" s="11"/>
      <c r="U13179" s="11"/>
    </row>
    <row r="13180" spans="20:21" x14ac:dyDescent="0.2">
      <c r="T13180" s="11"/>
      <c r="U13180" s="11"/>
    </row>
    <row r="13181" spans="20:21" x14ac:dyDescent="0.2">
      <c r="T13181" s="11"/>
      <c r="U13181" s="11"/>
    </row>
    <row r="13182" spans="20:21" x14ac:dyDescent="0.2">
      <c r="T13182" s="11"/>
      <c r="U13182" s="11"/>
    </row>
    <row r="13183" spans="20:21" x14ac:dyDescent="0.2">
      <c r="T13183" s="11"/>
      <c r="U13183" s="11"/>
    </row>
    <row r="13184" spans="20:21" x14ac:dyDescent="0.2">
      <c r="T13184" s="11"/>
      <c r="U13184" s="11"/>
    </row>
    <row r="13185" spans="20:21" x14ac:dyDescent="0.2">
      <c r="T13185" s="11"/>
      <c r="U13185" s="11"/>
    </row>
    <row r="13186" spans="20:21" x14ac:dyDescent="0.2">
      <c r="T13186" s="11"/>
      <c r="U13186" s="11"/>
    </row>
    <row r="13187" spans="20:21" x14ac:dyDescent="0.2">
      <c r="T13187" s="11"/>
      <c r="U13187" s="11"/>
    </row>
    <row r="13188" spans="20:21" x14ac:dyDescent="0.2">
      <c r="T13188" s="11"/>
      <c r="U13188" s="11"/>
    </row>
    <row r="13189" spans="20:21" x14ac:dyDescent="0.2">
      <c r="T13189" s="11"/>
      <c r="U13189" s="11"/>
    </row>
    <row r="13190" spans="20:21" x14ac:dyDescent="0.2">
      <c r="T13190" s="11"/>
      <c r="U13190" s="11"/>
    </row>
    <row r="13191" spans="20:21" x14ac:dyDescent="0.2">
      <c r="T13191" s="11"/>
      <c r="U13191" s="11"/>
    </row>
    <row r="13192" spans="20:21" x14ac:dyDescent="0.2">
      <c r="T13192" s="11"/>
      <c r="U13192" s="11"/>
    </row>
    <row r="13193" spans="20:21" x14ac:dyDescent="0.2">
      <c r="T13193" s="11"/>
      <c r="U13193" s="11"/>
    </row>
    <row r="13194" spans="20:21" x14ac:dyDescent="0.2">
      <c r="T13194" s="11"/>
      <c r="U13194" s="11"/>
    </row>
    <row r="13195" spans="20:21" x14ac:dyDescent="0.2">
      <c r="T13195" s="11"/>
      <c r="U13195" s="11"/>
    </row>
    <row r="13196" spans="20:21" x14ac:dyDescent="0.2">
      <c r="T13196" s="11"/>
      <c r="U13196" s="11"/>
    </row>
    <row r="13197" spans="20:21" x14ac:dyDescent="0.2">
      <c r="T13197" s="11"/>
      <c r="U13197" s="11"/>
    </row>
    <row r="13198" spans="20:21" x14ac:dyDescent="0.2">
      <c r="T13198" s="11"/>
      <c r="U13198" s="11"/>
    </row>
    <row r="13199" spans="20:21" x14ac:dyDescent="0.2">
      <c r="T13199" s="11"/>
      <c r="U13199" s="11"/>
    </row>
    <row r="13200" spans="20:21" x14ac:dyDescent="0.2">
      <c r="T13200" s="11"/>
      <c r="U13200" s="11"/>
    </row>
    <row r="13201" spans="20:21" x14ac:dyDescent="0.2">
      <c r="T13201" s="11"/>
      <c r="U13201" s="11"/>
    </row>
    <row r="13202" spans="20:21" x14ac:dyDescent="0.2">
      <c r="T13202" s="11"/>
      <c r="U13202" s="11"/>
    </row>
    <row r="13203" spans="20:21" x14ac:dyDescent="0.2">
      <c r="T13203" s="11"/>
      <c r="U13203" s="11"/>
    </row>
    <row r="13204" spans="20:21" x14ac:dyDescent="0.2">
      <c r="T13204" s="11"/>
      <c r="U13204" s="11"/>
    </row>
    <row r="13205" spans="20:21" x14ac:dyDescent="0.2">
      <c r="T13205" s="11"/>
      <c r="U13205" s="11"/>
    </row>
    <row r="13206" spans="20:21" x14ac:dyDescent="0.2">
      <c r="T13206" s="11"/>
      <c r="U13206" s="11"/>
    </row>
    <row r="13207" spans="20:21" x14ac:dyDescent="0.2">
      <c r="T13207" s="11"/>
      <c r="U13207" s="11"/>
    </row>
    <row r="13208" spans="20:21" x14ac:dyDescent="0.2">
      <c r="T13208" s="11"/>
      <c r="U13208" s="11"/>
    </row>
    <row r="13209" spans="20:21" x14ac:dyDescent="0.2">
      <c r="T13209" s="11"/>
      <c r="U13209" s="11"/>
    </row>
    <row r="13210" spans="20:21" x14ac:dyDescent="0.2">
      <c r="T13210" s="11"/>
      <c r="U13210" s="11"/>
    </row>
    <row r="13211" spans="20:21" x14ac:dyDescent="0.2">
      <c r="T13211" s="11"/>
      <c r="U13211" s="11"/>
    </row>
    <row r="13212" spans="20:21" x14ac:dyDescent="0.2">
      <c r="T13212" s="11"/>
      <c r="U13212" s="11"/>
    </row>
    <row r="13213" spans="20:21" x14ac:dyDescent="0.2">
      <c r="T13213" s="11"/>
      <c r="U13213" s="11"/>
    </row>
    <row r="13214" spans="20:21" x14ac:dyDescent="0.2">
      <c r="T13214" s="11"/>
      <c r="U13214" s="11"/>
    </row>
    <row r="13215" spans="20:21" x14ac:dyDescent="0.2">
      <c r="T13215" s="11"/>
      <c r="U13215" s="11"/>
    </row>
    <row r="13216" spans="20:21" x14ac:dyDescent="0.2">
      <c r="T13216" s="11"/>
      <c r="U13216" s="11"/>
    </row>
    <row r="13217" spans="20:21" x14ac:dyDescent="0.2">
      <c r="T13217" s="11"/>
      <c r="U13217" s="11"/>
    </row>
    <row r="13218" spans="20:21" x14ac:dyDescent="0.2">
      <c r="T13218" s="11"/>
      <c r="U13218" s="11"/>
    </row>
    <row r="13219" spans="20:21" x14ac:dyDescent="0.2">
      <c r="T13219" s="11"/>
      <c r="U13219" s="11"/>
    </row>
    <row r="13220" spans="20:21" x14ac:dyDescent="0.2">
      <c r="T13220" s="11"/>
      <c r="U13220" s="11"/>
    </row>
    <row r="13221" spans="20:21" x14ac:dyDescent="0.2">
      <c r="T13221" s="11"/>
      <c r="U13221" s="11"/>
    </row>
    <row r="13222" spans="20:21" x14ac:dyDescent="0.2">
      <c r="T13222" s="11"/>
      <c r="U13222" s="11"/>
    </row>
    <row r="13223" spans="20:21" x14ac:dyDescent="0.2">
      <c r="T13223" s="11"/>
      <c r="U13223" s="11"/>
    </row>
    <row r="13224" spans="20:21" x14ac:dyDescent="0.2">
      <c r="T13224" s="11"/>
      <c r="U13224" s="11"/>
    </row>
    <row r="13225" spans="20:21" x14ac:dyDescent="0.2">
      <c r="T13225" s="11"/>
      <c r="U13225" s="11"/>
    </row>
    <row r="13226" spans="20:21" x14ac:dyDescent="0.2">
      <c r="T13226" s="11"/>
      <c r="U13226" s="11"/>
    </row>
    <row r="13227" spans="20:21" x14ac:dyDescent="0.2">
      <c r="T13227" s="11"/>
      <c r="U13227" s="11"/>
    </row>
    <row r="13228" spans="20:21" x14ac:dyDescent="0.2">
      <c r="T13228" s="11"/>
      <c r="U13228" s="11"/>
    </row>
    <row r="13229" spans="20:21" x14ac:dyDescent="0.2">
      <c r="T13229" s="11"/>
      <c r="U13229" s="11"/>
    </row>
    <row r="13230" spans="20:21" x14ac:dyDescent="0.2">
      <c r="T13230" s="11"/>
      <c r="U13230" s="11"/>
    </row>
    <row r="13231" spans="20:21" x14ac:dyDescent="0.2">
      <c r="T13231" s="11"/>
      <c r="U13231" s="11"/>
    </row>
    <row r="13232" spans="20:21" x14ac:dyDescent="0.2">
      <c r="T13232" s="11"/>
      <c r="U13232" s="11"/>
    </row>
    <row r="13233" spans="20:21" x14ac:dyDescent="0.2">
      <c r="T13233" s="11"/>
      <c r="U13233" s="11"/>
    </row>
    <row r="13234" spans="20:21" x14ac:dyDescent="0.2">
      <c r="T13234" s="11"/>
      <c r="U13234" s="11"/>
    </row>
    <row r="13235" spans="20:21" x14ac:dyDescent="0.2">
      <c r="T13235" s="11"/>
      <c r="U13235" s="11"/>
    </row>
    <row r="13236" spans="20:21" x14ac:dyDescent="0.2">
      <c r="T13236" s="11"/>
      <c r="U13236" s="11"/>
    </row>
    <row r="13237" spans="20:21" x14ac:dyDescent="0.2">
      <c r="T13237" s="11"/>
      <c r="U13237" s="11"/>
    </row>
    <row r="13238" spans="20:21" x14ac:dyDescent="0.2">
      <c r="T13238" s="11"/>
      <c r="U13238" s="11"/>
    </row>
    <row r="13239" spans="20:21" x14ac:dyDescent="0.2">
      <c r="T13239" s="11"/>
      <c r="U13239" s="11"/>
    </row>
    <row r="13240" spans="20:21" x14ac:dyDescent="0.2">
      <c r="T13240" s="11"/>
      <c r="U13240" s="11"/>
    </row>
    <row r="13241" spans="20:21" x14ac:dyDescent="0.2">
      <c r="T13241" s="11"/>
      <c r="U13241" s="11"/>
    </row>
    <row r="13242" spans="20:21" x14ac:dyDescent="0.2">
      <c r="T13242" s="11"/>
      <c r="U13242" s="11"/>
    </row>
    <row r="13243" spans="20:21" x14ac:dyDescent="0.2">
      <c r="T13243" s="11"/>
      <c r="U13243" s="11"/>
    </row>
    <row r="13244" spans="20:21" x14ac:dyDescent="0.2">
      <c r="T13244" s="11"/>
      <c r="U13244" s="11"/>
    </row>
    <row r="13245" spans="20:21" x14ac:dyDescent="0.2">
      <c r="T13245" s="11"/>
      <c r="U13245" s="11"/>
    </row>
    <row r="13246" spans="20:21" x14ac:dyDescent="0.2">
      <c r="T13246" s="11"/>
      <c r="U13246" s="11"/>
    </row>
    <row r="13247" spans="20:21" x14ac:dyDescent="0.2">
      <c r="T13247" s="11"/>
      <c r="U13247" s="11"/>
    </row>
    <row r="13248" spans="20:21" x14ac:dyDescent="0.2">
      <c r="T13248" s="11"/>
      <c r="U13248" s="11"/>
    </row>
    <row r="13249" spans="20:21" x14ac:dyDescent="0.2">
      <c r="T13249" s="11"/>
      <c r="U13249" s="11"/>
    </row>
    <row r="13250" spans="20:21" x14ac:dyDescent="0.2">
      <c r="T13250" s="11"/>
      <c r="U13250" s="11"/>
    </row>
    <row r="13251" spans="20:21" x14ac:dyDescent="0.2">
      <c r="T13251" s="11"/>
      <c r="U13251" s="11"/>
    </row>
    <row r="13252" spans="20:21" x14ac:dyDescent="0.2">
      <c r="T13252" s="11"/>
      <c r="U13252" s="11"/>
    </row>
    <row r="13253" spans="20:21" x14ac:dyDescent="0.2">
      <c r="T13253" s="11"/>
      <c r="U13253" s="11"/>
    </row>
    <row r="13254" spans="20:21" x14ac:dyDescent="0.2">
      <c r="T13254" s="11"/>
      <c r="U13254" s="11"/>
    </row>
    <row r="13255" spans="20:21" x14ac:dyDescent="0.2">
      <c r="T13255" s="11"/>
      <c r="U13255" s="11"/>
    </row>
    <row r="13256" spans="20:21" x14ac:dyDescent="0.2">
      <c r="T13256" s="11"/>
      <c r="U13256" s="11"/>
    </row>
    <row r="13257" spans="20:21" x14ac:dyDescent="0.2">
      <c r="T13257" s="11"/>
      <c r="U13257" s="11"/>
    </row>
    <row r="13258" spans="20:21" x14ac:dyDescent="0.2">
      <c r="T13258" s="11"/>
      <c r="U13258" s="11"/>
    </row>
    <row r="13259" spans="20:21" x14ac:dyDescent="0.2">
      <c r="T13259" s="11"/>
      <c r="U13259" s="11"/>
    </row>
    <row r="13260" spans="20:21" x14ac:dyDescent="0.2">
      <c r="T13260" s="11"/>
      <c r="U13260" s="11"/>
    </row>
    <row r="13261" spans="20:21" x14ac:dyDescent="0.2">
      <c r="T13261" s="11"/>
      <c r="U13261" s="11"/>
    </row>
    <row r="13262" spans="20:21" x14ac:dyDescent="0.2">
      <c r="T13262" s="11"/>
      <c r="U13262" s="11"/>
    </row>
    <row r="13263" spans="20:21" x14ac:dyDescent="0.2">
      <c r="T13263" s="11"/>
      <c r="U13263" s="11"/>
    </row>
    <row r="13264" spans="20:21" x14ac:dyDescent="0.2">
      <c r="T13264" s="11"/>
      <c r="U13264" s="11"/>
    </row>
    <row r="13265" spans="20:21" x14ac:dyDescent="0.2">
      <c r="T13265" s="11"/>
      <c r="U13265" s="11"/>
    </row>
    <row r="13266" spans="20:21" x14ac:dyDescent="0.2">
      <c r="T13266" s="11"/>
      <c r="U13266" s="11"/>
    </row>
    <row r="13267" spans="20:21" x14ac:dyDescent="0.2">
      <c r="T13267" s="11"/>
      <c r="U13267" s="11"/>
    </row>
    <row r="13268" spans="20:21" x14ac:dyDescent="0.2">
      <c r="T13268" s="11"/>
      <c r="U13268" s="11"/>
    </row>
    <row r="13269" spans="20:21" x14ac:dyDescent="0.2">
      <c r="T13269" s="11"/>
      <c r="U13269" s="11"/>
    </row>
    <row r="13270" spans="20:21" x14ac:dyDescent="0.2">
      <c r="T13270" s="11"/>
      <c r="U13270" s="11"/>
    </row>
    <row r="13271" spans="20:21" x14ac:dyDescent="0.2">
      <c r="T13271" s="11"/>
      <c r="U13271" s="11"/>
    </row>
    <row r="13272" spans="20:21" x14ac:dyDescent="0.2">
      <c r="T13272" s="11"/>
      <c r="U13272" s="11"/>
    </row>
    <row r="13273" spans="20:21" x14ac:dyDescent="0.2">
      <c r="T13273" s="11"/>
      <c r="U13273" s="11"/>
    </row>
    <row r="13274" spans="20:21" x14ac:dyDescent="0.2">
      <c r="T13274" s="11"/>
      <c r="U13274" s="11"/>
    </row>
    <row r="13275" spans="20:21" x14ac:dyDescent="0.2">
      <c r="T13275" s="11"/>
      <c r="U13275" s="11"/>
    </row>
    <row r="13276" spans="20:21" x14ac:dyDescent="0.2">
      <c r="T13276" s="11"/>
      <c r="U13276" s="11"/>
    </row>
    <row r="13277" spans="20:21" x14ac:dyDescent="0.2">
      <c r="T13277" s="11"/>
      <c r="U13277" s="11"/>
    </row>
    <row r="13278" spans="20:21" x14ac:dyDescent="0.2">
      <c r="T13278" s="11"/>
      <c r="U13278" s="11"/>
    </row>
    <row r="13279" spans="20:21" x14ac:dyDescent="0.2">
      <c r="T13279" s="11"/>
      <c r="U13279" s="11"/>
    </row>
    <row r="13280" spans="20:21" x14ac:dyDescent="0.2">
      <c r="T13280" s="11"/>
      <c r="U13280" s="11"/>
    </row>
    <row r="13281" spans="20:21" x14ac:dyDescent="0.2">
      <c r="T13281" s="11"/>
      <c r="U13281" s="11"/>
    </row>
    <row r="13282" spans="20:21" x14ac:dyDescent="0.2">
      <c r="T13282" s="11"/>
      <c r="U13282" s="11"/>
    </row>
    <row r="13283" spans="20:21" x14ac:dyDescent="0.2">
      <c r="T13283" s="11"/>
      <c r="U13283" s="11"/>
    </row>
    <row r="13284" spans="20:21" x14ac:dyDescent="0.2">
      <c r="T13284" s="11"/>
      <c r="U13284" s="11"/>
    </row>
    <row r="13285" spans="20:21" x14ac:dyDescent="0.2">
      <c r="T13285" s="11"/>
      <c r="U13285" s="11"/>
    </row>
    <row r="13286" spans="20:21" x14ac:dyDescent="0.2">
      <c r="T13286" s="11"/>
      <c r="U13286" s="11"/>
    </row>
    <row r="13287" spans="20:21" x14ac:dyDescent="0.2">
      <c r="T13287" s="11"/>
      <c r="U13287" s="11"/>
    </row>
    <row r="13288" spans="20:21" x14ac:dyDescent="0.2">
      <c r="T13288" s="11"/>
      <c r="U13288" s="11"/>
    </row>
    <row r="13289" spans="20:21" x14ac:dyDescent="0.2">
      <c r="T13289" s="11"/>
      <c r="U13289" s="11"/>
    </row>
    <row r="13290" spans="20:21" x14ac:dyDescent="0.2">
      <c r="T13290" s="11"/>
      <c r="U13290" s="11"/>
    </row>
    <row r="13291" spans="20:21" x14ac:dyDescent="0.2">
      <c r="T13291" s="11"/>
      <c r="U13291" s="11"/>
    </row>
    <row r="13292" spans="20:21" x14ac:dyDescent="0.2">
      <c r="T13292" s="11"/>
      <c r="U13292" s="11"/>
    </row>
    <row r="13293" spans="20:21" x14ac:dyDescent="0.2">
      <c r="T13293" s="11"/>
      <c r="U13293" s="11"/>
    </row>
    <row r="13294" spans="20:21" x14ac:dyDescent="0.2">
      <c r="T13294" s="11"/>
      <c r="U13294" s="11"/>
    </row>
    <row r="13295" spans="20:21" x14ac:dyDescent="0.2">
      <c r="T13295" s="11"/>
      <c r="U13295" s="11"/>
    </row>
    <row r="13296" spans="20:21" x14ac:dyDescent="0.2">
      <c r="T13296" s="11"/>
      <c r="U13296" s="11"/>
    </row>
    <row r="13297" spans="20:21" x14ac:dyDescent="0.2">
      <c r="T13297" s="11"/>
      <c r="U13297" s="11"/>
    </row>
    <row r="13298" spans="20:21" x14ac:dyDescent="0.2">
      <c r="T13298" s="11"/>
      <c r="U13298" s="11"/>
    </row>
    <row r="13299" spans="20:21" x14ac:dyDescent="0.2">
      <c r="T13299" s="11"/>
      <c r="U13299" s="11"/>
    </row>
    <row r="13300" spans="20:21" x14ac:dyDescent="0.2">
      <c r="T13300" s="11"/>
      <c r="U13300" s="11"/>
    </row>
    <row r="13301" spans="20:21" x14ac:dyDescent="0.2">
      <c r="T13301" s="11"/>
      <c r="U13301" s="11"/>
    </row>
    <row r="13302" spans="20:21" x14ac:dyDescent="0.2">
      <c r="T13302" s="11"/>
      <c r="U13302" s="11"/>
    </row>
    <row r="13303" spans="20:21" x14ac:dyDescent="0.2">
      <c r="T13303" s="11"/>
      <c r="U13303" s="11"/>
    </row>
    <row r="13304" spans="20:21" x14ac:dyDescent="0.2">
      <c r="T13304" s="11"/>
      <c r="U13304" s="11"/>
    </row>
    <row r="13305" spans="20:21" x14ac:dyDescent="0.2">
      <c r="T13305" s="11"/>
      <c r="U13305" s="11"/>
    </row>
    <row r="13306" spans="20:21" x14ac:dyDescent="0.2">
      <c r="T13306" s="11"/>
      <c r="U13306" s="11"/>
    </row>
    <row r="13307" spans="20:21" x14ac:dyDescent="0.2">
      <c r="T13307" s="11"/>
      <c r="U13307" s="11"/>
    </row>
    <row r="13308" spans="20:21" x14ac:dyDescent="0.2">
      <c r="T13308" s="11"/>
      <c r="U13308" s="11"/>
    </row>
    <row r="13309" spans="20:21" x14ac:dyDescent="0.2">
      <c r="T13309" s="11"/>
      <c r="U13309" s="11"/>
    </row>
    <row r="13310" spans="20:21" x14ac:dyDescent="0.2">
      <c r="T13310" s="11"/>
      <c r="U13310" s="11"/>
    </row>
    <row r="13311" spans="20:21" x14ac:dyDescent="0.2">
      <c r="T13311" s="11"/>
      <c r="U13311" s="11"/>
    </row>
    <row r="13312" spans="20:21" x14ac:dyDescent="0.2">
      <c r="T13312" s="11"/>
      <c r="U13312" s="11"/>
    </row>
    <row r="13313" spans="20:21" x14ac:dyDescent="0.2">
      <c r="T13313" s="11"/>
      <c r="U13313" s="11"/>
    </row>
    <row r="13314" spans="20:21" x14ac:dyDescent="0.2">
      <c r="T13314" s="11"/>
      <c r="U13314" s="11"/>
    </row>
    <row r="13315" spans="20:21" x14ac:dyDescent="0.2">
      <c r="T13315" s="11"/>
      <c r="U13315" s="11"/>
    </row>
    <row r="13316" spans="20:21" x14ac:dyDescent="0.2">
      <c r="T13316" s="11"/>
      <c r="U13316" s="11"/>
    </row>
    <row r="13317" spans="20:21" x14ac:dyDescent="0.2">
      <c r="T13317" s="11"/>
      <c r="U13317" s="11"/>
    </row>
    <row r="13318" spans="20:21" x14ac:dyDescent="0.2">
      <c r="T13318" s="11"/>
      <c r="U13318" s="11"/>
    </row>
    <row r="13319" spans="20:21" x14ac:dyDescent="0.2">
      <c r="T13319" s="11"/>
      <c r="U13319" s="11"/>
    </row>
    <row r="13320" spans="20:21" x14ac:dyDescent="0.2">
      <c r="T13320" s="11"/>
      <c r="U13320" s="11"/>
    </row>
    <row r="13321" spans="20:21" x14ac:dyDescent="0.2">
      <c r="T13321" s="11"/>
      <c r="U13321" s="11"/>
    </row>
    <row r="13322" spans="20:21" x14ac:dyDescent="0.2">
      <c r="T13322" s="11"/>
      <c r="U13322" s="11"/>
    </row>
    <row r="13323" spans="20:21" x14ac:dyDescent="0.2">
      <c r="T13323" s="11"/>
      <c r="U13323" s="11"/>
    </row>
    <row r="13324" spans="20:21" x14ac:dyDescent="0.2">
      <c r="T13324" s="11"/>
      <c r="U13324" s="11"/>
    </row>
    <row r="13325" spans="20:21" x14ac:dyDescent="0.2">
      <c r="T13325" s="11"/>
      <c r="U13325" s="11"/>
    </row>
    <row r="13326" spans="20:21" x14ac:dyDescent="0.2">
      <c r="T13326" s="11"/>
      <c r="U13326" s="11"/>
    </row>
    <row r="13327" spans="20:21" x14ac:dyDescent="0.2">
      <c r="T13327" s="11"/>
      <c r="U13327" s="11"/>
    </row>
    <row r="13328" spans="20:21" x14ac:dyDescent="0.2">
      <c r="T13328" s="11"/>
      <c r="U13328" s="11"/>
    </row>
    <row r="13329" spans="20:21" x14ac:dyDescent="0.2">
      <c r="T13329" s="11"/>
      <c r="U13329" s="11"/>
    </row>
    <row r="13330" spans="20:21" x14ac:dyDescent="0.2">
      <c r="T13330" s="11"/>
      <c r="U13330" s="11"/>
    </row>
    <row r="13331" spans="20:21" x14ac:dyDescent="0.2">
      <c r="T13331" s="11"/>
      <c r="U13331" s="11"/>
    </row>
    <row r="13332" spans="20:21" x14ac:dyDescent="0.2">
      <c r="T13332" s="11"/>
      <c r="U13332" s="11"/>
    </row>
    <row r="13333" spans="20:21" x14ac:dyDescent="0.2">
      <c r="T13333" s="11"/>
      <c r="U13333" s="11"/>
    </row>
    <row r="13334" spans="20:21" x14ac:dyDescent="0.2">
      <c r="T13334" s="11"/>
      <c r="U13334" s="11"/>
    </row>
    <row r="13335" spans="20:21" x14ac:dyDescent="0.2">
      <c r="T13335" s="11"/>
      <c r="U13335" s="11"/>
    </row>
    <row r="13336" spans="20:21" x14ac:dyDescent="0.2">
      <c r="T13336" s="11"/>
      <c r="U13336" s="11"/>
    </row>
    <row r="13337" spans="20:21" x14ac:dyDescent="0.2">
      <c r="T13337" s="11"/>
      <c r="U13337" s="11"/>
    </row>
    <row r="13338" spans="20:21" x14ac:dyDescent="0.2">
      <c r="T13338" s="11"/>
      <c r="U13338" s="11"/>
    </row>
    <row r="13339" spans="20:21" x14ac:dyDescent="0.2">
      <c r="T13339" s="11"/>
      <c r="U13339" s="11"/>
    </row>
    <row r="13340" spans="20:21" x14ac:dyDescent="0.2">
      <c r="T13340" s="11"/>
      <c r="U13340" s="11"/>
    </row>
    <row r="13341" spans="20:21" x14ac:dyDescent="0.2">
      <c r="T13341" s="11"/>
      <c r="U13341" s="11"/>
    </row>
    <row r="13342" spans="20:21" x14ac:dyDescent="0.2">
      <c r="T13342" s="11"/>
      <c r="U13342" s="11"/>
    </row>
    <row r="13343" spans="20:21" x14ac:dyDescent="0.2">
      <c r="T13343" s="11"/>
      <c r="U13343" s="11"/>
    </row>
    <row r="13344" spans="20:21" x14ac:dyDescent="0.2">
      <c r="T13344" s="11"/>
      <c r="U13344" s="11"/>
    </row>
    <row r="13345" spans="20:21" x14ac:dyDescent="0.2">
      <c r="T13345" s="11"/>
      <c r="U13345" s="11"/>
    </row>
    <row r="13346" spans="20:21" x14ac:dyDescent="0.2">
      <c r="T13346" s="11"/>
      <c r="U13346" s="11"/>
    </row>
    <row r="13347" spans="20:21" x14ac:dyDescent="0.2">
      <c r="T13347" s="11"/>
      <c r="U13347" s="11"/>
    </row>
    <row r="13348" spans="20:21" x14ac:dyDescent="0.2">
      <c r="T13348" s="11"/>
      <c r="U13348" s="11"/>
    </row>
    <row r="13349" spans="20:21" x14ac:dyDescent="0.2">
      <c r="T13349" s="11"/>
      <c r="U13349" s="11"/>
    </row>
    <row r="13350" spans="20:21" x14ac:dyDescent="0.2">
      <c r="T13350" s="11"/>
      <c r="U13350" s="11"/>
    </row>
    <row r="13351" spans="20:21" x14ac:dyDescent="0.2">
      <c r="T13351" s="11"/>
      <c r="U13351" s="11"/>
    </row>
    <row r="13352" spans="20:21" x14ac:dyDescent="0.2">
      <c r="T13352" s="11"/>
      <c r="U13352" s="11"/>
    </row>
    <row r="13353" spans="20:21" x14ac:dyDescent="0.2">
      <c r="T13353" s="11"/>
      <c r="U13353" s="11"/>
    </row>
    <row r="13354" spans="20:21" x14ac:dyDescent="0.2">
      <c r="T13354" s="11"/>
      <c r="U13354" s="11"/>
    </row>
    <row r="13355" spans="20:21" x14ac:dyDescent="0.2">
      <c r="T13355" s="11"/>
      <c r="U13355" s="11"/>
    </row>
    <row r="13356" spans="20:21" x14ac:dyDescent="0.2">
      <c r="T13356" s="11"/>
      <c r="U13356" s="11"/>
    </row>
    <row r="13357" spans="20:21" x14ac:dyDescent="0.2">
      <c r="T13357" s="11"/>
      <c r="U13357" s="11"/>
    </row>
    <row r="13358" spans="20:21" x14ac:dyDescent="0.2">
      <c r="T13358" s="11"/>
      <c r="U13358" s="11"/>
    </row>
    <row r="13359" spans="20:21" x14ac:dyDescent="0.2">
      <c r="T13359" s="11"/>
      <c r="U13359" s="11"/>
    </row>
    <row r="13360" spans="20:21" x14ac:dyDescent="0.2">
      <c r="T13360" s="11"/>
      <c r="U13360" s="11"/>
    </row>
    <row r="13361" spans="20:21" x14ac:dyDescent="0.2">
      <c r="T13361" s="11"/>
      <c r="U13361" s="11"/>
    </row>
    <row r="13362" spans="20:21" x14ac:dyDescent="0.2">
      <c r="T13362" s="11"/>
      <c r="U13362" s="11"/>
    </row>
    <row r="13363" spans="20:21" x14ac:dyDescent="0.2">
      <c r="T13363" s="11"/>
      <c r="U13363" s="11"/>
    </row>
    <row r="13364" spans="20:21" x14ac:dyDescent="0.2">
      <c r="T13364" s="11"/>
      <c r="U13364" s="11"/>
    </row>
    <row r="13365" spans="20:21" x14ac:dyDescent="0.2">
      <c r="T13365" s="11"/>
      <c r="U13365" s="11"/>
    </row>
    <row r="13366" spans="20:21" x14ac:dyDescent="0.2">
      <c r="T13366" s="11"/>
      <c r="U13366" s="11"/>
    </row>
    <row r="13367" spans="20:21" x14ac:dyDescent="0.2">
      <c r="T13367" s="11"/>
      <c r="U13367" s="11"/>
    </row>
    <row r="13368" spans="20:21" x14ac:dyDescent="0.2">
      <c r="T13368" s="11"/>
      <c r="U13368" s="11"/>
    </row>
    <row r="13369" spans="20:21" x14ac:dyDescent="0.2">
      <c r="T13369" s="11"/>
      <c r="U13369" s="11"/>
    </row>
    <row r="13370" spans="20:21" x14ac:dyDescent="0.2">
      <c r="T13370" s="11"/>
      <c r="U13370" s="11"/>
    </row>
    <row r="13371" spans="20:21" x14ac:dyDescent="0.2">
      <c r="T13371" s="11"/>
      <c r="U13371" s="11"/>
    </row>
    <row r="13372" spans="20:21" x14ac:dyDescent="0.2">
      <c r="T13372" s="11"/>
      <c r="U13372" s="11"/>
    </row>
    <row r="13373" spans="20:21" x14ac:dyDescent="0.2">
      <c r="T13373" s="11"/>
      <c r="U13373" s="11"/>
    </row>
    <row r="13374" spans="20:21" x14ac:dyDescent="0.2">
      <c r="T13374" s="11"/>
      <c r="U13374" s="11"/>
    </row>
    <row r="13375" spans="20:21" x14ac:dyDescent="0.2">
      <c r="T13375" s="11"/>
      <c r="U13375" s="11"/>
    </row>
    <row r="13376" spans="20:21" x14ac:dyDescent="0.2">
      <c r="T13376" s="11"/>
      <c r="U13376" s="11"/>
    </row>
    <row r="13377" spans="20:21" x14ac:dyDescent="0.2">
      <c r="T13377" s="11"/>
      <c r="U13377" s="11"/>
    </row>
    <row r="13378" spans="20:21" x14ac:dyDescent="0.2">
      <c r="T13378" s="11"/>
      <c r="U13378" s="11"/>
    </row>
    <row r="13379" spans="20:21" x14ac:dyDescent="0.2">
      <c r="T13379" s="11"/>
      <c r="U13379" s="11"/>
    </row>
    <row r="13380" spans="20:21" x14ac:dyDescent="0.2">
      <c r="T13380" s="11"/>
      <c r="U13380" s="11"/>
    </row>
    <row r="13381" spans="20:21" x14ac:dyDescent="0.2">
      <c r="T13381" s="11"/>
      <c r="U13381" s="11"/>
    </row>
    <row r="13382" spans="20:21" x14ac:dyDescent="0.2">
      <c r="T13382" s="11"/>
      <c r="U13382" s="11"/>
    </row>
    <row r="13383" spans="20:21" x14ac:dyDescent="0.2">
      <c r="T13383" s="11"/>
      <c r="U13383" s="11"/>
    </row>
    <row r="13384" spans="20:21" x14ac:dyDescent="0.2">
      <c r="T13384" s="11"/>
      <c r="U13384" s="11"/>
    </row>
    <row r="13385" spans="20:21" x14ac:dyDescent="0.2">
      <c r="T13385" s="11"/>
      <c r="U13385" s="11"/>
    </row>
    <row r="13386" spans="20:21" x14ac:dyDescent="0.2">
      <c r="T13386" s="11"/>
      <c r="U13386" s="11"/>
    </row>
    <row r="13387" spans="20:21" x14ac:dyDescent="0.2">
      <c r="T13387" s="11"/>
      <c r="U13387" s="11"/>
    </row>
    <row r="13388" spans="20:21" x14ac:dyDescent="0.2">
      <c r="T13388" s="11"/>
      <c r="U13388" s="11"/>
    </row>
    <row r="13389" spans="20:21" x14ac:dyDescent="0.2">
      <c r="T13389" s="11"/>
      <c r="U13389" s="11"/>
    </row>
    <row r="13390" spans="20:21" x14ac:dyDescent="0.2">
      <c r="T13390" s="11"/>
      <c r="U13390" s="11"/>
    </row>
    <row r="13391" spans="20:21" x14ac:dyDescent="0.2">
      <c r="T13391" s="11"/>
      <c r="U13391" s="11"/>
    </row>
    <row r="13392" spans="20:21" x14ac:dyDescent="0.2">
      <c r="T13392" s="11"/>
      <c r="U13392" s="11"/>
    </row>
    <row r="13393" spans="20:21" x14ac:dyDescent="0.2">
      <c r="T13393" s="11"/>
      <c r="U13393" s="11"/>
    </row>
    <row r="13394" spans="20:21" x14ac:dyDescent="0.2">
      <c r="T13394" s="11"/>
      <c r="U13394" s="11"/>
    </row>
    <row r="13395" spans="20:21" x14ac:dyDescent="0.2">
      <c r="T13395" s="11"/>
      <c r="U13395" s="11"/>
    </row>
    <row r="13396" spans="20:21" x14ac:dyDescent="0.2">
      <c r="T13396" s="11"/>
      <c r="U13396" s="11"/>
    </row>
    <row r="13397" spans="20:21" x14ac:dyDescent="0.2">
      <c r="T13397" s="11"/>
      <c r="U13397" s="11"/>
    </row>
    <row r="13398" spans="20:21" x14ac:dyDescent="0.2">
      <c r="T13398" s="11"/>
      <c r="U13398" s="11"/>
    </row>
    <row r="13399" spans="20:21" x14ac:dyDescent="0.2">
      <c r="T13399" s="11"/>
      <c r="U13399" s="11"/>
    </row>
    <row r="13400" spans="20:21" x14ac:dyDescent="0.2">
      <c r="T13400" s="11"/>
      <c r="U13400" s="11"/>
    </row>
    <row r="13401" spans="20:21" x14ac:dyDescent="0.2">
      <c r="T13401" s="11"/>
      <c r="U13401" s="11"/>
    </row>
    <row r="13402" spans="20:21" x14ac:dyDescent="0.2">
      <c r="T13402" s="11"/>
      <c r="U13402" s="11"/>
    </row>
    <row r="13403" spans="20:21" x14ac:dyDescent="0.2">
      <c r="T13403" s="11"/>
      <c r="U13403" s="11"/>
    </row>
    <row r="13404" spans="20:21" x14ac:dyDescent="0.2">
      <c r="T13404" s="11"/>
      <c r="U13404" s="11"/>
    </row>
    <row r="13405" spans="20:21" x14ac:dyDescent="0.2">
      <c r="T13405" s="11"/>
      <c r="U13405" s="11"/>
    </row>
    <row r="13406" spans="20:21" x14ac:dyDescent="0.2">
      <c r="T13406" s="11"/>
      <c r="U13406" s="11"/>
    </row>
    <row r="13407" spans="20:21" x14ac:dyDescent="0.2">
      <c r="T13407" s="11"/>
      <c r="U13407" s="11"/>
    </row>
    <row r="13408" spans="20:21" x14ac:dyDescent="0.2">
      <c r="T13408" s="11"/>
      <c r="U13408" s="11"/>
    </row>
    <row r="13409" spans="20:21" x14ac:dyDescent="0.2">
      <c r="T13409" s="11"/>
      <c r="U13409" s="11"/>
    </row>
    <row r="13410" spans="20:21" x14ac:dyDescent="0.2">
      <c r="T13410" s="11"/>
      <c r="U13410" s="11"/>
    </row>
    <row r="13411" spans="20:21" x14ac:dyDescent="0.2">
      <c r="T13411" s="11"/>
      <c r="U13411" s="11"/>
    </row>
    <row r="13412" spans="20:21" x14ac:dyDescent="0.2">
      <c r="T13412" s="11"/>
      <c r="U13412" s="11"/>
    </row>
    <row r="13413" spans="20:21" x14ac:dyDescent="0.2">
      <c r="T13413" s="11"/>
      <c r="U13413" s="11"/>
    </row>
    <row r="13414" spans="20:21" x14ac:dyDescent="0.2">
      <c r="T13414" s="11"/>
      <c r="U13414" s="11"/>
    </row>
    <row r="13415" spans="20:21" x14ac:dyDescent="0.2">
      <c r="T13415" s="11"/>
      <c r="U13415" s="11"/>
    </row>
    <row r="13416" spans="20:21" x14ac:dyDescent="0.2">
      <c r="T13416" s="11"/>
      <c r="U13416" s="11"/>
    </row>
    <row r="13417" spans="20:21" x14ac:dyDescent="0.2">
      <c r="T13417" s="11"/>
      <c r="U13417" s="11"/>
    </row>
    <row r="13418" spans="20:21" x14ac:dyDescent="0.2">
      <c r="T13418" s="11"/>
      <c r="U13418" s="11"/>
    </row>
    <row r="13419" spans="20:21" x14ac:dyDescent="0.2">
      <c r="T13419" s="11"/>
      <c r="U13419" s="11"/>
    </row>
    <row r="13420" spans="20:21" x14ac:dyDescent="0.2">
      <c r="T13420" s="11"/>
      <c r="U13420" s="11"/>
    </row>
    <row r="13421" spans="20:21" x14ac:dyDescent="0.2">
      <c r="T13421" s="11"/>
      <c r="U13421" s="11"/>
    </row>
    <row r="13422" spans="20:21" x14ac:dyDescent="0.2">
      <c r="T13422" s="11"/>
      <c r="U13422" s="11"/>
    </row>
    <row r="13423" spans="20:21" x14ac:dyDescent="0.2">
      <c r="T13423" s="11"/>
      <c r="U13423" s="11"/>
    </row>
    <row r="13424" spans="20:21" x14ac:dyDescent="0.2">
      <c r="T13424" s="11"/>
      <c r="U13424" s="11"/>
    </row>
    <row r="13425" spans="20:21" x14ac:dyDescent="0.2">
      <c r="T13425" s="11"/>
      <c r="U13425" s="11"/>
    </row>
    <row r="13426" spans="20:21" x14ac:dyDescent="0.2">
      <c r="T13426" s="11"/>
      <c r="U13426" s="11"/>
    </row>
    <row r="13427" spans="20:21" x14ac:dyDescent="0.2">
      <c r="T13427" s="11"/>
      <c r="U13427" s="11"/>
    </row>
    <row r="13428" spans="20:21" x14ac:dyDescent="0.2">
      <c r="T13428" s="11"/>
      <c r="U13428" s="11"/>
    </row>
    <row r="13429" spans="20:21" x14ac:dyDescent="0.2">
      <c r="T13429" s="11"/>
      <c r="U13429" s="11"/>
    </row>
    <row r="13430" spans="20:21" x14ac:dyDescent="0.2">
      <c r="T13430" s="11"/>
      <c r="U13430" s="11"/>
    </row>
    <row r="13431" spans="20:21" x14ac:dyDescent="0.2">
      <c r="T13431" s="11"/>
      <c r="U13431" s="11"/>
    </row>
    <row r="13432" spans="20:21" x14ac:dyDescent="0.2">
      <c r="T13432" s="11"/>
      <c r="U13432" s="11"/>
    </row>
    <row r="13433" spans="20:21" x14ac:dyDescent="0.2">
      <c r="T13433" s="11"/>
      <c r="U13433" s="11"/>
    </row>
    <row r="13434" spans="20:21" x14ac:dyDescent="0.2">
      <c r="T13434" s="11"/>
      <c r="U13434" s="11"/>
    </row>
    <row r="13435" spans="20:21" x14ac:dyDescent="0.2">
      <c r="T13435" s="11"/>
      <c r="U13435" s="11"/>
    </row>
    <row r="13436" spans="20:21" x14ac:dyDescent="0.2">
      <c r="T13436" s="11"/>
      <c r="U13436" s="11"/>
    </row>
    <row r="13437" spans="20:21" x14ac:dyDescent="0.2">
      <c r="T13437" s="11"/>
      <c r="U13437" s="11"/>
    </row>
    <row r="13438" spans="20:21" x14ac:dyDescent="0.2">
      <c r="T13438" s="11"/>
      <c r="U13438" s="11"/>
    </row>
    <row r="13439" spans="20:21" x14ac:dyDescent="0.2">
      <c r="T13439" s="11"/>
      <c r="U13439" s="11"/>
    </row>
    <row r="13440" spans="20:21" x14ac:dyDescent="0.2">
      <c r="T13440" s="11"/>
      <c r="U13440" s="11"/>
    </row>
    <row r="13441" spans="20:21" x14ac:dyDescent="0.2">
      <c r="T13441" s="11"/>
      <c r="U13441" s="11"/>
    </row>
    <row r="13442" spans="20:21" x14ac:dyDescent="0.2">
      <c r="T13442" s="11"/>
      <c r="U13442" s="11"/>
    </row>
    <row r="13443" spans="20:21" x14ac:dyDescent="0.2">
      <c r="T13443" s="11"/>
      <c r="U13443" s="11"/>
    </row>
    <row r="13444" spans="20:21" x14ac:dyDescent="0.2">
      <c r="T13444" s="11"/>
      <c r="U13444" s="11"/>
    </row>
    <row r="13445" spans="20:21" x14ac:dyDescent="0.2">
      <c r="T13445" s="11"/>
      <c r="U13445" s="11"/>
    </row>
    <row r="13446" spans="20:21" x14ac:dyDescent="0.2">
      <c r="T13446" s="11"/>
      <c r="U13446" s="11"/>
    </row>
    <row r="13447" spans="20:21" x14ac:dyDescent="0.2">
      <c r="T13447" s="11"/>
      <c r="U13447" s="11"/>
    </row>
    <row r="13448" spans="20:21" x14ac:dyDescent="0.2">
      <c r="T13448" s="11"/>
      <c r="U13448" s="11"/>
    </row>
    <row r="13449" spans="20:21" x14ac:dyDescent="0.2">
      <c r="T13449" s="11"/>
      <c r="U13449" s="11"/>
    </row>
    <row r="13450" spans="20:21" x14ac:dyDescent="0.2">
      <c r="T13450" s="11"/>
      <c r="U13450" s="11"/>
    </row>
    <row r="13451" spans="20:21" x14ac:dyDescent="0.2">
      <c r="T13451" s="11"/>
      <c r="U13451" s="11"/>
    </row>
    <row r="13452" spans="20:21" x14ac:dyDescent="0.2">
      <c r="T13452" s="11"/>
      <c r="U13452" s="11"/>
    </row>
    <row r="13453" spans="20:21" x14ac:dyDescent="0.2">
      <c r="T13453" s="11"/>
      <c r="U13453" s="11"/>
    </row>
    <row r="13454" spans="20:21" x14ac:dyDescent="0.2">
      <c r="T13454" s="11"/>
      <c r="U13454" s="11"/>
    </row>
    <row r="13455" spans="20:21" x14ac:dyDescent="0.2">
      <c r="T13455" s="11"/>
      <c r="U13455" s="11"/>
    </row>
    <row r="13456" spans="20:21" x14ac:dyDescent="0.2">
      <c r="T13456" s="11"/>
      <c r="U13456" s="11"/>
    </row>
    <row r="13457" spans="20:21" x14ac:dyDescent="0.2">
      <c r="T13457" s="11"/>
      <c r="U13457" s="11"/>
    </row>
    <row r="13458" spans="20:21" x14ac:dyDescent="0.2">
      <c r="T13458" s="11"/>
      <c r="U13458" s="11"/>
    </row>
    <row r="13459" spans="20:21" x14ac:dyDescent="0.2">
      <c r="T13459" s="11"/>
      <c r="U13459" s="11"/>
    </row>
    <row r="13460" spans="20:21" x14ac:dyDescent="0.2">
      <c r="T13460" s="11"/>
      <c r="U13460" s="11"/>
    </row>
    <row r="13461" spans="20:21" x14ac:dyDescent="0.2">
      <c r="T13461" s="11"/>
      <c r="U13461" s="11"/>
    </row>
    <row r="13462" spans="20:21" x14ac:dyDescent="0.2">
      <c r="T13462" s="11"/>
      <c r="U13462" s="11"/>
    </row>
    <row r="13463" spans="20:21" x14ac:dyDescent="0.2">
      <c r="T13463" s="11"/>
      <c r="U13463" s="11"/>
    </row>
    <row r="13464" spans="20:21" x14ac:dyDescent="0.2">
      <c r="T13464" s="11"/>
      <c r="U13464" s="11"/>
    </row>
    <row r="13465" spans="20:21" x14ac:dyDescent="0.2">
      <c r="T13465" s="11"/>
      <c r="U13465" s="11"/>
    </row>
    <row r="13466" spans="20:21" x14ac:dyDescent="0.2">
      <c r="T13466" s="11"/>
      <c r="U13466" s="11"/>
    </row>
    <row r="13467" spans="20:21" x14ac:dyDescent="0.2">
      <c r="T13467" s="11"/>
      <c r="U13467" s="11"/>
    </row>
    <row r="13468" spans="20:21" x14ac:dyDescent="0.2">
      <c r="T13468" s="11"/>
      <c r="U13468" s="11"/>
    </row>
    <row r="13469" spans="20:21" x14ac:dyDescent="0.2">
      <c r="T13469" s="11"/>
      <c r="U13469" s="11"/>
    </row>
    <row r="13470" spans="20:21" x14ac:dyDescent="0.2">
      <c r="T13470" s="11"/>
      <c r="U13470" s="11"/>
    </row>
    <row r="13471" spans="20:21" x14ac:dyDescent="0.2">
      <c r="T13471" s="11"/>
      <c r="U13471" s="11"/>
    </row>
    <row r="13472" spans="20:21" x14ac:dyDescent="0.2">
      <c r="T13472" s="11"/>
      <c r="U13472" s="11"/>
    </row>
    <row r="13473" spans="20:21" x14ac:dyDescent="0.2">
      <c r="T13473" s="11"/>
      <c r="U13473" s="11"/>
    </row>
    <row r="13474" spans="20:21" x14ac:dyDescent="0.2">
      <c r="T13474" s="11"/>
      <c r="U13474" s="11"/>
    </row>
    <row r="13475" spans="20:21" x14ac:dyDescent="0.2">
      <c r="T13475" s="11"/>
      <c r="U13475" s="11"/>
    </row>
    <row r="13476" spans="20:21" x14ac:dyDescent="0.2">
      <c r="T13476" s="11"/>
      <c r="U13476" s="11"/>
    </row>
    <row r="13477" spans="20:21" x14ac:dyDescent="0.2">
      <c r="T13477" s="11"/>
      <c r="U13477" s="11"/>
    </row>
    <row r="13478" spans="20:21" x14ac:dyDescent="0.2">
      <c r="T13478" s="11"/>
      <c r="U13478" s="11"/>
    </row>
    <row r="13479" spans="20:21" x14ac:dyDescent="0.2">
      <c r="T13479" s="11"/>
      <c r="U13479" s="11"/>
    </row>
    <row r="13480" spans="20:21" x14ac:dyDescent="0.2">
      <c r="T13480" s="11"/>
      <c r="U13480" s="11"/>
    </row>
    <row r="13481" spans="20:21" x14ac:dyDescent="0.2">
      <c r="T13481" s="11"/>
      <c r="U13481" s="11"/>
    </row>
    <row r="13482" spans="20:21" x14ac:dyDescent="0.2">
      <c r="T13482" s="11"/>
      <c r="U13482" s="11"/>
    </row>
    <row r="13483" spans="20:21" x14ac:dyDescent="0.2">
      <c r="T13483" s="11"/>
      <c r="U13483" s="11"/>
    </row>
    <row r="13484" spans="20:21" x14ac:dyDescent="0.2">
      <c r="T13484" s="11"/>
      <c r="U13484" s="11"/>
    </row>
    <row r="13485" spans="20:21" x14ac:dyDescent="0.2">
      <c r="T13485" s="11"/>
      <c r="U13485" s="11"/>
    </row>
    <row r="13486" spans="20:21" x14ac:dyDescent="0.2">
      <c r="T13486" s="11"/>
      <c r="U13486" s="11"/>
    </row>
    <row r="13487" spans="20:21" x14ac:dyDescent="0.2">
      <c r="T13487" s="11"/>
      <c r="U13487" s="11"/>
    </row>
    <row r="13488" spans="20:21" x14ac:dyDescent="0.2">
      <c r="T13488" s="11"/>
      <c r="U13488" s="11"/>
    </row>
    <row r="13489" spans="20:21" x14ac:dyDescent="0.2">
      <c r="T13489" s="11"/>
      <c r="U13489" s="11"/>
    </row>
    <row r="13490" spans="20:21" x14ac:dyDescent="0.2">
      <c r="T13490" s="11"/>
      <c r="U13490" s="11"/>
    </row>
    <row r="13491" spans="20:21" x14ac:dyDescent="0.2">
      <c r="T13491" s="11"/>
      <c r="U13491" s="11"/>
    </row>
    <row r="13492" spans="20:21" x14ac:dyDescent="0.2">
      <c r="T13492" s="11"/>
      <c r="U13492" s="11"/>
    </row>
    <row r="13493" spans="20:21" x14ac:dyDescent="0.2">
      <c r="T13493" s="11"/>
      <c r="U13493" s="11"/>
    </row>
    <row r="13494" spans="20:21" x14ac:dyDescent="0.2">
      <c r="T13494" s="11"/>
      <c r="U13494" s="11"/>
    </row>
    <row r="13495" spans="20:21" x14ac:dyDescent="0.2">
      <c r="T13495" s="11"/>
      <c r="U13495" s="11"/>
    </row>
    <row r="13496" spans="20:21" x14ac:dyDescent="0.2">
      <c r="T13496" s="11"/>
      <c r="U13496" s="11"/>
    </row>
    <row r="13497" spans="20:21" x14ac:dyDescent="0.2">
      <c r="T13497" s="11"/>
      <c r="U13497" s="11"/>
    </row>
    <row r="13498" spans="20:21" x14ac:dyDescent="0.2">
      <c r="T13498" s="11"/>
      <c r="U13498" s="11"/>
    </row>
    <row r="13499" spans="20:21" x14ac:dyDescent="0.2">
      <c r="T13499" s="11"/>
      <c r="U13499" s="11"/>
    </row>
    <row r="13500" spans="20:21" x14ac:dyDescent="0.2">
      <c r="T13500" s="11"/>
      <c r="U13500" s="11"/>
    </row>
    <row r="13501" spans="20:21" x14ac:dyDescent="0.2">
      <c r="T13501" s="11"/>
      <c r="U13501" s="11"/>
    </row>
    <row r="13502" spans="20:21" x14ac:dyDescent="0.2">
      <c r="T13502" s="11"/>
      <c r="U13502" s="11"/>
    </row>
    <row r="13503" spans="20:21" x14ac:dyDescent="0.2">
      <c r="T13503" s="11"/>
      <c r="U13503" s="11"/>
    </row>
    <row r="13504" spans="20:21" x14ac:dyDescent="0.2">
      <c r="T13504" s="11"/>
      <c r="U13504" s="11"/>
    </row>
    <row r="13505" spans="20:21" x14ac:dyDescent="0.2">
      <c r="T13505" s="11"/>
      <c r="U13505" s="11"/>
    </row>
    <row r="13506" spans="20:21" x14ac:dyDescent="0.2">
      <c r="T13506" s="11"/>
      <c r="U13506" s="11"/>
    </row>
    <row r="13507" spans="20:21" x14ac:dyDescent="0.2">
      <c r="T13507" s="11"/>
      <c r="U13507" s="11"/>
    </row>
    <row r="13508" spans="20:21" x14ac:dyDescent="0.2">
      <c r="T13508" s="11"/>
      <c r="U13508" s="11"/>
    </row>
    <row r="13509" spans="20:21" x14ac:dyDescent="0.2">
      <c r="T13509" s="11"/>
      <c r="U13509" s="11"/>
    </row>
    <row r="13510" spans="20:21" x14ac:dyDescent="0.2">
      <c r="T13510" s="11"/>
      <c r="U13510" s="11"/>
    </row>
    <row r="13511" spans="20:21" x14ac:dyDescent="0.2">
      <c r="T13511" s="11"/>
      <c r="U13511" s="11"/>
    </row>
    <row r="13512" spans="20:21" x14ac:dyDescent="0.2">
      <c r="T13512" s="11"/>
      <c r="U13512" s="11"/>
    </row>
    <row r="13513" spans="20:21" x14ac:dyDescent="0.2">
      <c r="T13513" s="11"/>
      <c r="U13513" s="11"/>
    </row>
    <row r="13514" spans="20:21" x14ac:dyDescent="0.2">
      <c r="T13514" s="11"/>
      <c r="U13514" s="11"/>
    </row>
    <row r="13515" spans="20:21" x14ac:dyDescent="0.2">
      <c r="T13515" s="11"/>
      <c r="U13515" s="11"/>
    </row>
    <row r="13516" spans="20:21" x14ac:dyDescent="0.2">
      <c r="T13516" s="11"/>
      <c r="U13516" s="11"/>
    </row>
    <row r="13517" spans="20:21" x14ac:dyDescent="0.2">
      <c r="T13517" s="11"/>
      <c r="U13517" s="11"/>
    </row>
    <row r="13518" spans="20:21" x14ac:dyDescent="0.2">
      <c r="T13518" s="11"/>
      <c r="U13518" s="11"/>
    </row>
    <row r="13519" spans="20:21" x14ac:dyDescent="0.2">
      <c r="T13519" s="11"/>
      <c r="U13519" s="11"/>
    </row>
    <row r="13520" spans="20:21" x14ac:dyDescent="0.2">
      <c r="T13520" s="11"/>
      <c r="U13520" s="11"/>
    </row>
    <row r="13521" spans="20:21" x14ac:dyDescent="0.2">
      <c r="T13521" s="11"/>
      <c r="U13521" s="11"/>
    </row>
    <row r="13522" spans="20:21" x14ac:dyDescent="0.2">
      <c r="T13522" s="11"/>
      <c r="U13522" s="11"/>
    </row>
    <row r="13523" spans="20:21" x14ac:dyDescent="0.2">
      <c r="T13523" s="11"/>
      <c r="U13523" s="11"/>
    </row>
    <row r="13524" spans="20:21" x14ac:dyDescent="0.2">
      <c r="T13524" s="11"/>
      <c r="U13524" s="11"/>
    </row>
    <row r="13525" spans="20:21" x14ac:dyDescent="0.2">
      <c r="T13525" s="11"/>
      <c r="U13525" s="11"/>
    </row>
    <row r="13526" spans="20:21" x14ac:dyDescent="0.2">
      <c r="T13526" s="11"/>
      <c r="U13526" s="11"/>
    </row>
    <row r="13527" spans="20:21" x14ac:dyDescent="0.2">
      <c r="T13527" s="11"/>
      <c r="U13527" s="11"/>
    </row>
    <row r="13528" spans="20:21" x14ac:dyDescent="0.2">
      <c r="T13528" s="11"/>
      <c r="U13528" s="11"/>
    </row>
    <row r="13529" spans="20:21" x14ac:dyDescent="0.2">
      <c r="T13529" s="11"/>
      <c r="U13529" s="11"/>
    </row>
    <row r="13530" spans="20:21" x14ac:dyDescent="0.2">
      <c r="T13530" s="11"/>
      <c r="U13530" s="11"/>
    </row>
    <row r="13531" spans="20:21" x14ac:dyDescent="0.2">
      <c r="T13531" s="11"/>
      <c r="U13531" s="11"/>
    </row>
    <row r="13532" spans="20:21" x14ac:dyDescent="0.2">
      <c r="T13532" s="11"/>
      <c r="U13532" s="11"/>
    </row>
    <row r="13533" spans="20:21" x14ac:dyDescent="0.2">
      <c r="T13533" s="11"/>
      <c r="U13533" s="11"/>
    </row>
    <row r="13534" spans="20:21" x14ac:dyDescent="0.2">
      <c r="T13534" s="11"/>
      <c r="U13534" s="11"/>
    </row>
    <row r="13535" spans="20:21" x14ac:dyDescent="0.2">
      <c r="T13535" s="11"/>
      <c r="U13535" s="11"/>
    </row>
    <row r="13536" spans="20:21" x14ac:dyDescent="0.2">
      <c r="T13536" s="11"/>
      <c r="U13536" s="11"/>
    </row>
    <row r="13537" spans="20:21" x14ac:dyDescent="0.2">
      <c r="T13537" s="11"/>
      <c r="U13537" s="11"/>
    </row>
    <row r="13538" spans="20:21" x14ac:dyDescent="0.2">
      <c r="T13538" s="11"/>
      <c r="U13538" s="11"/>
    </row>
    <row r="13539" spans="20:21" x14ac:dyDescent="0.2">
      <c r="T13539" s="11"/>
      <c r="U13539" s="11"/>
    </row>
    <row r="13540" spans="20:21" x14ac:dyDescent="0.2">
      <c r="T13540" s="11"/>
      <c r="U13540" s="11"/>
    </row>
    <row r="13541" spans="20:21" x14ac:dyDescent="0.2">
      <c r="T13541" s="11"/>
      <c r="U13541" s="11"/>
    </row>
    <row r="13542" spans="20:21" x14ac:dyDescent="0.2">
      <c r="T13542" s="11"/>
      <c r="U13542" s="11"/>
    </row>
    <row r="13543" spans="20:21" x14ac:dyDescent="0.2">
      <c r="T13543" s="11"/>
      <c r="U13543" s="11"/>
    </row>
    <row r="13544" spans="20:21" x14ac:dyDescent="0.2">
      <c r="T13544" s="11"/>
      <c r="U13544" s="11"/>
    </row>
    <row r="13545" spans="20:21" x14ac:dyDescent="0.2">
      <c r="T13545" s="11"/>
      <c r="U13545" s="11"/>
    </row>
    <row r="13546" spans="20:21" x14ac:dyDescent="0.2">
      <c r="T13546" s="11"/>
      <c r="U13546" s="11"/>
    </row>
    <row r="13547" spans="20:21" x14ac:dyDescent="0.2">
      <c r="T13547" s="11"/>
      <c r="U13547" s="11"/>
    </row>
    <row r="13548" spans="20:21" x14ac:dyDescent="0.2">
      <c r="T13548" s="11"/>
      <c r="U13548" s="11"/>
    </row>
    <row r="13549" spans="20:21" x14ac:dyDescent="0.2">
      <c r="T13549" s="11"/>
      <c r="U13549" s="11"/>
    </row>
    <row r="13550" spans="20:21" x14ac:dyDescent="0.2">
      <c r="T13550" s="11"/>
      <c r="U13550" s="11"/>
    </row>
    <row r="13551" spans="20:21" x14ac:dyDescent="0.2">
      <c r="T13551" s="11"/>
      <c r="U13551" s="11"/>
    </row>
    <row r="13552" spans="20:21" x14ac:dyDescent="0.2">
      <c r="T13552" s="11"/>
      <c r="U13552" s="11"/>
    </row>
    <row r="13553" spans="20:21" x14ac:dyDescent="0.2">
      <c r="T13553" s="11"/>
      <c r="U13553" s="11"/>
    </row>
    <row r="13554" spans="20:21" x14ac:dyDescent="0.2">
      <c r="T13554" s="11"/>
      <c r="U13554" s="11"/>
    </row>
    <row r="13555" spans="20:21" x14ac:dyDescent="0.2">
      <c r="T13555" s="11"/>
      <c r="U13555" s="11"/>
    </row>
    <row r="13556" spans="20:21" x14ac:dyDescent="0.2">
      <c r="T13556" s="11"/>
      <c r="U13556" s="11"/>
    </row>
    <row r="13557" spans="20:21" x14ac:dyDescent="0.2">
      <c r="T13557" s="11"/>
      <c r="U13557" s="11"/>
    </row>
    <row r="13558" spans="20:21" x14ac:dyDescent="0.2">
      <c r="T13558" s="11"/>
      <c r="U13558" s="11"/>
    </row>
    <row r="13559" spans="20:21" x14ac:dyDescent="0.2">
      <c r="T13559" s="11"/>
      <c r="U13559" s="11"/>
    </row>
    <row r="13560" spans="20:21" x14ac:dyDescent="0.2">
      <c r="T13560" s="11"/>
      <c r="U13560" s="11"/>
    </row>
    <row r="13561" spans="20:21" x14ac:dyDescent="0.2">
      <c r="T13561" s="11"/>
      <c r="U13561" s="11"/>
    </row>
    <row r="13562" spans="20:21" x14ac:dyDescent="0.2">
      <c r="T13562" s="11"/>
      <c r="U13562" s="11"/>
    </row>
    <row r="13563" spans="20:21" x14ac:dyDescent="0.2">
      <c r="T13563" s="11"/>
      <c r="U13563" s="11"/>
    </row>
    <row r="13564" spans="20:21" x14ac:dyDescent="0.2">
      <c r="T13564" s="11"/>
      <c r="U13564" s="11"/>
    </row>
    <row r="13565" spans="20:21" x14ac:dyDescent="0.2">
      <c r="T13565" s="11"/>
      <c r="U13565" s="11"/>
    </row>
    <row r="13566" spans="20:21" x14ac:dyDescent="0.2">
      <c r="T13566" s="11"/>
      <c r="U13566" s="11"/>
    </row>
    <row r="13567" spans="20:21" x14ac:dyDescent="0.2">
      <c r="T13567" s="11"/>
      <c r="U13567" s="11"/>
    </row>
    <row r="13568" spans="20:21" x14ac:dyDescent="0.2">
      <c r="T13568" s="11"/>
      <c r="U13568" s="11"/>
    </row>
    <row r="13569" spans="20:21" x14ac:dyDescent="0.2">
      <c r="T13569" s="11"/>
      <c r="U13569" s="11"/>
    </row>
    <row r="13570" spans="20:21" x14ac:dyDescent="0.2">
      <c r="T13570" s="11"/>
      <c r="U13570" s="11"/>
    </row>
    <row r="13571" spans="20:21" x14ac:dyDescent="0.2">
      <c r="T13571" s="11"/>
      <c r="U13571" s="11"/>
    </row>
    <row r="13572" spans="20:21" x14ac:dyDescent="0.2">
      <c r="T13572" s="11"/>
      <c r="U13572" s="11"/>
    </row>
    <row r="13573" spans="20:21" x14ac:dyDescent="0.2">
      <c r="T13573" s="11"/>
      <c r="U13573" s="11"/>
    </row>
    <row r="13574" spans="20:21" x14ac:dyDescent="0.2">
      <c r="T13574" s="11"/>
      <c r="U13574" s="11"/>
    </row>
    <row r="13575" spans="20:21" x14ac:dyDescent="0.2">
      <c r="T13575" s="11"/>
      <c r="U13575" s="11"/>
    </row>
    <row r="13576" spans="20:21" x14ac:dyDescent="0.2">
      <c r="T13576" s="11"/>
      <c r="U13576" s="11"/>
    </row>
    <row r="13577" spans="20:21" x14ac:dyDescent="0.2">
      <c r="T13577" s="11"/>
      <c r="U13577" s="11"/>
    </row>
    <row r="13578" spans="20:21" x14ac:dyDescent="0.2">
      <c r="T13578" s="11"/>
      <c r="U13578" s="11"/>
    </row>
    <row r="13579" spans="20:21" x14ac:dyDescent="0.2">
      <c r="T13579" s="11"/>
      <c r="U13579" s="11"/>
    </row>
    <row r="13580" spans="20:21" x14ac:dyDescent="0.2">
      <c r="T13580" s="11"/>
      <c r="U13580" s="11"/>
    </row>
    <row r="13581" spans="20:21" x14ac:dyDescent="0.2">
      <c r="T13581" s="11"/>
      <c r="U13581" s="11"/>
    </row>
    <row r="13582" spans="20:21" x14ac:dyDescent="0.2">
      <c r="T13582" s="11"/>
      <c r="U13582" s="11"/>
    </row>
    <row r="13583" spans="20:21" x14ac:dyDescent="0.2">
      <c r="T13583" s="11"/>
      <c r="U13583" s="11"/>
    </row>
    <row r="13584" spans="20:21" x14ac:dyDescent="0.2">
      <c r="T13584" s="11"/>
      <c r="U13584" s="11"/>
    </row>
    <row r="13585" spans="20:21" x14ac:dyDescent="0.2">
      <c r="T13585" s="11"/>
      <c r="U13585" s="11"/>
    </row>
    <row r="13586" spans="20:21" x14ac:dyDescent="0.2">
      <c r="T13586" s="11"/>
      <c r="U13586" s="11"/>
    </row>
    <row r="13587" spans="20:21" x14ac:dyDescent="0.2">
      <c r="T13587" s="11"/>
      <c r="U13587" s="11"/>
    </row>
    <row r="13588" spans="20:21" x14ac:dyDescent="0.2">
      <c r="T13588" s="11"/>
      <c r="U13588" s="11"/>
    </row>
    <row r="13589" spans="20:21" x14ac:dyDescent="0.2">
      <c r="T13589" s="11"/>
      <c r="U13589" s="11"/>
    </row>
    <row r="13590" spans="20:21" x14ac:dyDescent="0.2">
      <c r="T13590" s="11"/>
      <c r="U13590" s="11"/>
    </row>
    <row r="13591" spans="20:21" x14ac:dyDescent="0.2">
      <c r="T13591" s="11"/>
      <c r="U13591" s="11"/>
    </row>
    <row r="13592" spans="20:21" x14ac:dyDescent="0.2">
      <c r="T13592" s="11"/>
      <c r="U13592" s="11"/>
    </row>
    <row r="13593" spans="20:21" x14ac:dyDescent="0.2">
      <c r="T13593" s="11"/>
      <c r="U13593" s="11"/>
    </row>
    <row r="13594" spans="20:21" x14ac:dyDescent="0.2">
      <c r="T13594" s="11"/>
      <c r="U13594" s="11"/>
    </row>
    <row r="13595" spans="20:21" x14ac:dyDescent="0.2">
      <c r="T13595" s="11"/>
      <c r="U13595" s="11"/>
    </row>
    <row r="13596" spans="20:21" x14ac:dyDescent="0.2">
      <c r="T13596" s="11"/>
      <c r="U13596" s="11"/>
    </row>
    <row r="13597" spans="20:21" x14ac:dyDescent="0.2">
      <c r="T13597" s="11"/>
      <c r="U13597" s="11"/>
    </row>
    <row r="13598" spans="20:21" x14ac:dyDescent="0.2">
      <c r="T13598" s="11"/>
      <c r="U13598" s="11"/>
    </row>
    <row r="13599" spans="20:21" x14ac:dyDescent="0.2">
      <c r="T13599" s="11"/>
      <c r="U13599" s="11"/>
    </row>
    <row r="13600" spans="20:21" x14ac:dyDescent="0.2">
      <c r="T13600" s="11"/>
      <c r="U13600" s="11"/>
    </row>
    <row r="13601" spans="20:21" x14ac:dyDescent="0.2">
      <c r="T13601" s="11"/>
      <c r="U13601" s="11"/>
    </row>
    <row r="13602" spans="20:21" x14ac:dyDescent="0.2">
      <c r="T13602" s="11"/>
      <c r="U13602" s="11"/>
    </row>
    <row r="13603" spans="20:21" x14ac:dyDescent="0.2">
      <c r="T13603" s="11"/>
      <c r="U13603" s="11"/>
    </row>
    <row r="13604" spans="20:21" x14ac:dyDescent="0.2">
      <c r="T13604" s="11"/>
      <c r="U13604" s="11"/>
    </row>
    <row r="13605" spans="20:21" x14ac:dyDescent="0.2">
      <c r="T13605" s="11"/>
      <c r="U13605" s="11"/>
    </row>
    <row r="13606" spans="20:21" x14ac:dyDescent="0.2">
      <c r="T13606" s="11"/>
      <c r="U13606" s="11"/>
    </row>
    <row r="13607" spans="20:21" x14ac:dyDescent="0.2">
      <c r="T13607" s="11"/>
      <c r="U13607" s="11"/>
    </row>
    <row r="13608" spans="20:21" x14ac:dyDescent="0.2">
      <c r="T13608" s="11"/>
      <c r="U13608" s="11"/>
    </row>
    <row r="13609" spans="20:21" x14ac:dyDescent="0.2">
      <c r="T13609" s="11"/>
      <c r="U13609" s="11"/>
    </row>
    <row r="13610" spans="20:21" x14ac:dyDescent="0.2">
      <c r="T13610" s="11"/>
      <c r="U13610" s="11"/>
    </row>
    <row r="13611" spans="20:21" x14ac:dyDescent="0.2">
      <c r="T13611" s="11"/>
      <c r="U13611" s="11"/>
    </row>
    <row r="13612" spans="20:21" x14ac:dyDescent="0.2">
      <c r="T13612" s="11"/>
      <c r="U13612" s="11"/>
    </row>
    <row r="13613" spans="20:21" x14ac:dyDescent="0.2">
      <c r="T13613" s="11"/>
      <c r="U13613" s="11"/>
    </row>
    <row r="13614" spans="20:21" x14ac:dyDescent="0.2">
      <c r="T13614" s="11"/>
      <c r="U13614" s="11"/>
    </row>
    <row r="13615" spans="20:21" x14ac:dyDescent="0.2">
      <c r="T13615" s="11"/>
      <c r="U13615" s="11"/>
    </row>
    <row r="13616" spans="20:21" x14ac:dyDescent="0.2">
      <c r="T13616" s="11"/>
      <c r="U13616" s="11"/>
    </row>
    <row r="13617" spans="20:21" x14ac:dyDescent="0.2">
      <c r="T13617" s="11"/>
      <c r="U13617" s="11"/>
    </row>
    <row r="13618" spans="20:21" x14ac:dyDescent="0.2">
      <c r="T13618" s="11"/>
      <c r="U13618" s="11"/>
    </row>
    <row r="13619" spans="20:21" x14ac:dyDescent="0.2">
      <c r="T13619" s="11"/>
      <c r="U13619" s="11"/>
    </row>
    <row r="13620" spans="20:21" x14ac:dyDescent="0.2">
      <c r="T13620" s="11"/>
      <c r="U13620" s="11"/>
    </row>
    <row r="13621" spans="20:21" x14ac:dyDescent="0.2">
      <c r="T13621" s="11"/>
      <c r="U13621" s="11"/>
    </row>
    <row r="13622" spans="20:21" x14ac:dyDescent="0.2">
      <c r="T13622" s="11"/>
      <c r="U13622" s="11"/>
    </row>
    <row r="13623" spans="20:21" x14ac:dyDescent="0.2">
      <c r="T13623" s="11"/>
      <c r="U13623" s="11"/>
    </row>
    <row r="13624" spans="20:21" x14ac:dyDescent="0.2">
      <c r="T13624" s="11"/>
      <c r="U13624" s="11"/>
    </row>
    <row r="13625" spans="20:21" x14ac:dyDescent="0.2">
      <c r="T13625" s="11"/>
      <c r="U13625" s="11"/>
    </row>
    <row r="13626" spans="20:21" x14ac:dyDescent="0.2">
      <c r="T13626" s="11"/>
      <c r="U13626" s="11"/>
    </row>
    <row r="13627" spans="20:21" x14ac:dyDescent="0.2">
      <c r="T13627" s="11"/>
      <c r="U13627" s="11"/>
    </row>
    <row r="13628" spans="20:21" x14ac:dyDescent="0.2">
      <c r="T13628" s="11"/>
      <c r="U13628" s="11"/>
    </row>
    <row r="13629" spans="20:21" x14ac:dyDescent="0.2">
      <c r="T13629" s="11"/>
      <c r="U13629" s="11"/>
    </row>
    <row r="13630" spans="20:21" x14ac:dyDescent="0.2">
      <c r="T13630" s="11"/>
      <c r="U13630" s="11"/>
    </row>
    <row r="13631" spans="20:21" x14ac:dyDescent="0.2">
      <c r="T13631" s="11"/>
      <c r="U13631" s="11"/>
    </row>
    <row r="13632" spans="20:21" x14ac:dyDescent="0.2">
      <c r="T13632" s="11"/>
      <c r="U13632" s="11"/>
    </row>
    <row r="13633" spans="20:21" x14ac:dyDescent="0.2">
      <c r="T13633" s="11"/>
      <c r="U13633" s="11"/>
    </row>
    <row r="13634" spans="20:21" x14ac:dyDescent="0.2">
      <c r="T13634" s="11"/>
      <c r="U13634" s="11"/>
    </row>
    <row r="13635" spans="20:21" x14ac:dyDescent="0.2">
      <c r="T13635" s="11"/>
      <c r="U13635" s="11"/>
    </row>
    <row r="13636" spans="20:21" x14ac:dyDescent="0.2">
      <c r="T13636" s="11"/>
      <c r="U13636" s="11"/>
    </row>
    <row r="13637" spans="20:21" x14ac:dyDescent="0.2">
      <c r="T13637" s="11"/>
      <c r="U13637" s="11"/>
    </row>
    <row r="13638" spans="20:21" x14ac:dyDescent="0.2">
      <c r="T13638" s="11"/>
      <c r="U13638" s="11"/>
    </row>
    <row r="13639" spans="20:21" x14ac:dyDescent="0.2">
      <c r="T13639" s="11"/>
      <c r="U13639" s="11"/>
    </row>
    <row r="13640" spans="20:21" x14ac:dyDescent="0.2">
      <c r="T13640" s="11"/>
      <c r="U13640" s="11"/>
    </row>
    <row r="13641" spans="20:21" x14ac:dyDescent="0.2">
      <c r="T13641" s="11"/>
      <c r="U13641" s="11"/>
    </row>
    <row r="13642" spans="20:21" x14ac:dyDescent="0.2">
      <c r="T13642" s="11"/>
      <c r="U13642" s="11"/>
    </row>
    <row r="13643" spans="20:21" x14ac:dyDescent="0.2">
      <c r="T13643" s="11"/>
      <c r="U13643" s="11"/>
    </row>
    <row r="13644" spans="20:21" x14ac:dyDescent="0.2">
      <c r="T13644" s="11"/>
      <c r="U13644" s="11"/>
    </row>
    <row r="13645" spans="20:21" x14ac:dyDescent="0.2">
      <c r="T13645" s="11"/>
      <c r="U13645" s="11"/>
    </row>
    <row r="13646" spans="20:21" x14ac:dyDescent="0.2">
      <c r="T13646" s="11"/>
      <c r="U13646" s="11"/>
    </row>
    <row r="13647" spans="20:21" x14ac:dyDescent="0.2">
      <c r="T13647" s="11"/>
      <c r="U13647" s="11"/>
    </row>
    <row r="13648" spans="20:21" x14ac:dyDescent="0.2">
      <c r="T13648" s="11"/>
      <c r="U13648" s="11"/>
    </row>
    <row r="13649" spans="20:21" x14ac:dyDescent="0.2">
      <c r="T13649" s="11"/>
      <c r="U13649" s="11"/>
    </row>
    <row r="13650" spans="20:21" x14ac:dyDescent="0.2">
      <c r="T13650" s="11"/>
      <c r="U13650" s="11"/>
    </row>
    <row r="13651" spans="20:21" x14ac:dyDescent="0.2">
      <c r="T13651" s="11"/>
      <c r="U13651" s="11"/>
    </row>
    <row r="13652" spans="20:21" x14ac:dyDescent="0.2">
      <c r="T13652" s="11"/>
      <c r="U13652" s="11"/>
    </row>
    <row r="13653" spans="20:21" x14ac:dyDescent="0.2">
      <c r="T13653" s="11"/>
      <c r="U13653" s="11"/>
    </row>
    <row r="13654" spans="20:21" x14ac:dyDescent="0.2">
      <c r="T13654" s="11"/>
      <c r="U13654" s="11"/>
    </row>
    <row r="13655" spans="20:21" x14ac:dyDescent="0.2">
      <c r="T13655" s="11"/>
      <c r="U13655" s="11"/>
    </row>
    <row r="13656" spans="20:21" x14ac:dyDescent="0.2">
      <c r="T13656" s="11"/>
      <c r="U13656" s="11"/>
    </row>
    <row r="13657" spans="20:21" x14ac:dyDescent="0.2">
      <c r="T13657" s="11"/>
      <c r="U13657" s="11"/>
    </row>
    <row r="13658" spans="20:21" x14ac:dyDescent="0.2">
      <c r="T13658" s="11"/>
      <c r="U13658" s="11"/>
    </row>
    <row r="13659" spans="20:21" x14ac:dyDescent="0.2">
      <c r="T13659" s="11"/>
      <c r="U13659" s="11"/>
    </row>
    <row r="13660" spans="20:21" x14ac:dyDescent="0.2">
      <c r="T13660" s="11"/>
      <c r="U13660" s="11"/>
    </row>
    <row r="13661" spans="20:21" x14ac:dyDescent="0.2">
      <c r="T13661" s="11"/>
      <c r="U13661" s="11"/>
    </row>
    <row r="13662" spans="20:21" x14ac:dyDescent="0.2">
      <c r="T13662" s="11"/>
      <c r="U13662" s="11"/>
    </row>
    <row r="13663" spans="20:21" x14ac:dyDescent="0.2">
      <c r="T13663" s="11"/>
      <c r="U13663" s="11"/>
    </row>
    <row r="13664" spans="20:21" x14ac:dyDescent="0.2">
      <c r="T13664" s="11"/>
      <c r="U13664" s="11"/>
    </row>
    <row r="13665" spans="20:21" x14ac:dyDescent="0.2">
      <c r="T13665" s="11"/>
      <c r="U13665" s="11"/>
    </row>
    <row r="13666" spans="20:21" x14ac:dyDescent="0.2">
      <c r="T13666" s="11"/>
      <c r="U13666" s="11"/>
    </row>
    <row r="13667" spans="20:21" x14ac:dyDescent="0.2">
      <c r="T13667" s="11"/>
      <c r="U13667" s="11"/>
    </row>
    <row r="13668" spans="20:21" x14ac:dyDescent="0.2">
      <c r="T13668" s="11"/>
      <c r="U13668" s="11"/>
    </row>
    <row r="13669" spans="20:21" x14ac:dyDescent="0.2">
      <c r="T13669" s="11"/>
      <c r="U13669" s="11"/>
    </row>
    <row r="13670" spans="20:21" x14ac:dyDescent="0.2">
      <c r="T13670" s="11"/>
      <c r="U13670" s="11"/>
    </row>
    <row r="13671" spans="20:21" x14ac:dyDescent="0.2">
      <c r="T13671" s="11"/>
      <c r="U13671" s="11"/>
    </row>
    <row r="13672" spans="20:21" x14ac:dyDescent="0.2">
      <c r="T13672" s="11"/>
      <c r="U13672" s="11"/>
    </row>
    <row r="13673" spans="20:21" x14ac:dyDescent="0.2">
      <c r="T13673" s="11"/>
      <c r="U13673" s="11"/>
    </row>
    <row r="13674" spans="20:21" x14ac:dyDescent="0.2">
      <c r="T13674" s="11"/>
      <c r="U13674" s="11"/>
    </row>
    <row r="13675" spans="20:21" x14ac:dyDescent="0.2">
      <c r="T13675" s="11"/>
      <c r="U13675" s="11"/>
    </row>
    <row r="13676" spans="20:21" x14ac:dyDescent="0.2">
      <c r="T13676" s="11"/>
      <c r="U13676" s="11"/>
    </row>
    <row r="13677" spans="20:21" x14ac:dyDescent="0.2">
      <c r="T13677" s="11"/>
      <c r="U13677" s="11"/>
    </row>
    <row r="13678" spans="20:21" x14ac:dyDescent="0.2">
      <c r="T13678" s="11"/>
      <c r="U13678" s="11"/>
    </row>
    <row r="13679" spans="20:21" x14ac:dyDescent="0.2">
      <c r="T13679" s="11"/>
      <c r="U13679" s="11"/>
    </row>
    <row r="13680" spans="20:21" x14ac:dyDescent="0.2">
      <c r="T13680" s="11"/>
      <c r="U13680" s="11"/>
    </row>
    <row r="13681" spans="20:21" x14ac:dyDescent="0.2">
      <c r="T13681" s="11"/>
      <c r="U13681" s="11"/>
    </row>
    <row r="13682" spans="20:21" x14ac:dyDescent="0.2">
      <c r="T13682" s="11"/>
      <c r="U13682" s="11"/>
    </row>
    <row r="13683" spans="20:21" x14ac:dyDescent="0.2">
      <c r="T13683" s="11"/>
      <c r="U13683" s="11"/>
    </row>
    <row r="13684" spans="20:21" x14ac:dyDescent="0.2">
      <c r="T13684" s="11"/>
      <c r="U13684" s="11"/>
    </row>
    <row r="13685" spans="20:21" x14ac:dyDescent="0.2">
      <c r="T13685" s="11"/>
      <c r="U13685" s="11"/>
    </row>
    <row r="13686" spans="20:21" x14ac:dyDescent="0.2">
      <c r="T13686" s="11"/>
      <c r="U13686" s="11"/>
    </row>
    <row r="13687" spans="20:21" x14ac:dyDescent="0.2">
      <c r="T13687" s="11"/>
      <c r="U13687" s="11"/>
    </row>
    <row r="13688" spans="20:21" x14ac:dyDescent="0.2">
      <c r="T13688" s="11"/>
      <c r="U13688" s="11"/>
    </row>
    <row r="13689" spans="20:21" x14ac:dyDescent="0.2">
      <c r="T13689" s="11"/>
      <c r="U13689" s="11"/>
    </row>
    <row r="13690" spans="20:21" x14ac:dyDescent="0.2">
      <c r="T13690" s="11"/>
      <c r="U13690" s="11"/>
    </row>
    <row r="13691" spans="20:21" x14ac:dyDescent="0.2">
      <c r="T13691" s="11"/>
      <c r="U13691" s="11"/>
    </row>
    <row r="13692" spans="20:21" x14ac:dyDescent="0.2">
      <c r="T13692" s="11"/>
      <c r="U13692" s="11"/>
    </row>
    <row r="13693" spans="20:21" x14ac:dyDescent="0.2">
      <c r="T13693" s="11"/>
      <c r="U13693" s="11"/>
    </row>
    <row r="13694" spans="20:21" x14ac:dyDescent="0.2">
      <c r="T13694" s="11"/>
      <c r="U13694" s="11"/>
    </row>
    <row r="13695" spans="20:21" x14ac:dyDescent="0.2">
      <c r="T13695" s="11"/>
      <c r="U13695" s="11"/>
    </row>
    <row r="13696" spans="20:21" x14ac:dyDescent="0.2">
      <c r="T13696" s="11"/>
      <c r="U13696" s="11"/>
    </row>
    <row r="13697" spans="20:21" x14ac:dyDescent="0.2">
      <c r="T13697" s="11"/>
      <c r="U13697" s="11"/>
    </row>
    <row r="13698" spans="20:21" x14ac:dyDescent="0.2">
      <c r="T13698" s="11"/>
      <c r="U13698" s="11"/>
    </row>
    <row r="13699" spans="20:21" x14ac:dyDescent="0.2">
      <c r="T13699" s="11"/>
      <c r="U13699" s="11"/>
    </row>
    <row r="13700" spans="20:21" x14ac:dyDescent="0.2">
      <c r="T13700" s="11"/>
      <c r="U13700" s="11"/>
    </row>
    <row r="13701" spans="20:21" x14ac:dyDescent="0.2">
      <c r="T13701" s="11"/>
      <c r="U13701" s="11"/>
    </row>
    <row r="13702" spans="20:21" x14ac:dyDescent="0.2">
      <c r="T13702" s="11"/>
      <c r="U13702" s="11"/>
    </row>
    <row r="13703" spans="20:21" x14ac:dyDescent="0.2">
      <c r="T13703" s="11"/>
      <c r="U13703" s="11"/>
    </row>
    <row r="13704" spans="20:21" x14ac:dyDescent="0.2">
      <c r="T13704" s="11"/>
      <c r="U13704" s="11"/>
    </row>
    <row r="13705" spans="20:21" x14ac:dyDescent="0.2">
      <c r="T13705" s="11"/>
      <c r="U13705" s="11"/>
    </row>
    <row r="13706" spans="20:21" x14ac:dyDescent="0.2">
      <c r="T13706" s="11"/>
      <c r="U13706" s="11"/>
    </row>
    <row r="13707" spans="20:21" x14ac:dyDescent="0.2">
      <c r="T13707" s="11"/>
      <c r="U13707" s="11"/>
    </row>
    <row r="13708" spans="20:21" x14ac:dyDescent="0.2">
      <c r="T13708" s="11"/>
      <c r="U13708" s="11"/>
    </row>
    <row r="13709" spans="20:21" x14ac:dyDescent="0.2">
      <c r="T13709" s="11"/>
      <c r="U13709" s="11"/>
    </row>
    <row r="13710" spans="20:21" x14ac:dyDescent="0.2">
      <c r="T13710" s="11"/>
      <c r="U13710" s="11"/>
    </row>
    <row r="13711" spans="20:21" x14ac:dyDescent="0.2">
      <c r="T13711" s="11"/>
      <c r="U13711" s="11"/>
    </row>
    <row r="13712" spans="20:21" x14ac:dyDescent="0.2">
      <c r="T13712" s="11"/>
      <c r="U13712" s="11"/>
    </row>
    <row r="13713" spans="20:21" x14ac:dyDescent="0.2">
      <c r="T13713" s="11"/>
      <c r="U13713" s="11"/>
    </row>
    <row r="13714" spans="20:21" x14ac:dyDescent="0.2">
      <c r="T13714" s="11"/>
      <c r="U13714" s="11"/>
    </row>
    <row r="13715" spans="20:21" x14ac:dyDescent="0.2">
      <c r="T13715" s="11"/>
      <c r="U13715" s="11"/>
    </row>
    <row r="13716" spans="20:21" x14ac:dyDescent="0.2">
      <c r="T13716" s="11"/>
      <c r="U13716" s="11"/>
    </row>
    <row r="13717" spans="20:21" x14ac:dyDescent="0.2">
      <c r="T13717" s="11"/>
      <c r="U13717" s="11"/>
    </row>
    <row r="13718" spans="20:21" x14ac:dyDescent="0.2">
      <c r="T13718" s="11"/>
      <c r="U13718" s="11"/>
    </row>
    <row r="13719" spans="20:21" x14ac:dyDescent="0.2">
      <c r="T13719" s="11"/>
      <c r="U13719" s="11"/>
    </row>
    <row r="13720" spans="20:21" x14ac:dyDescent="0.2">
      <c r="T13720" s="11"/>
      <c r="U13720" s="11"/>
    </row>
    <row r="13721" spans="20:21" x14ac:dyDescent="0.2">
      <c r="T13721" s="11"/>
      <c r="U13721" s="11"/>
    </row>
    <row r="13722" spans="20:21" x14ac:dyDescent="0.2">
      <c r="T13722" s="11"/>
      <c r="U13722" s="11"/>
    </row>
    <row r="13723" spans="20:21" x14ac:dyDescent="0.2">
      <c r="T13723" s="11"/>
      <c r="U13723" s="11"/>
    </row>
    <row r="13724" spans="20:21" x14ac:dyDescent="0.2">
      <c r="T13724" s="11"/>
      <c r="U13724" s="11"/>
    </row>
    <row r="13725" spans="20:21" x14ac:dyDescent="0.2">
      <c r="T13725" s="11"/>
      <c r="U13725" s="11"/>
    </row>
    <row r="13726" spans="20:21" x14ac:dyDescent="0.2">
      <c r="T13726" s="11"/>
      <c r="U13726" s="11"/>
    </row>
    <row r="13727" spans="20:21" x14ac:dyDescent="0.2">
      <c r="T13727" s="11"/>
      <c r="U13727" s="11"/>
    </row>
    <row r="13728" spans="20:21" x14ac:dyDescent="0.2">
      <c r="T13728" s="11"/>
      <c r="U13728" s="11"/>
    </row>
    <row r="13729" spans="20:21" x14ac:dyDescent="0.2">
      <c r="T13729" s="11"/>
      <c r="U13729" s="11"/>
    </row>
    <row r="13730" spans="20:21" x14ac:dyDescent="0.2">
      <c r="T13730" s="11"/>
      <c r="U13730" s="11"/>
    </row>
    <row r="13731" spans="20:21" x14ac:dyDescent="0.2">
      <c r="T13731" s="11"/>
      <c r="U13731" s="11"/>
    </row>
    <row r="13732" spans="20:21" x14ac:dyDescent="0.2">
      <c r="T13732" s="11"/>
      <c r="U13732" s="11"/>
    </row>
    <row r="13733" spans="20:21" x14ac:dyDescent="0.2">
      <c r="T13733" s="11"/>
      <c r="U13733" s="11"/>
    </row>
    <row r="13734" spans="20:21" x14ac:dyDescent="0.2">
      <c r="T13734" s="11"/>
      <c r="U13734" s="11"/>
    </row>
    <row r="13735" spans="20:21" x14ac:dyDescent="0.2">
      <c r="T13735" s="11"/>
      <c r="U13735" s="11"/>
    </row>
    <row r="13736" spans="20:21" x14ac:dyDescent="0.2">
      <c r="T13736" s="11"/>
      <c r="U13736" s="11"/>
    </row>
    <row r="13737" spans="20:21" x14ac:dyDescent="0.2">
      <c r="T13737" s="11"/>
      <c r="U13737" s="11"/>
    </row>
    <row r="13738" spans="20:21" x14ac:dyDescent="0.2">
      <c r="T13738" s="11"/>
      <c r="U13738" s="11"/>
    </row>
    <row r="13739" spans="20:21" x14ac:dyDescent="0.2">
      <c r="T13739" s="11"/>
      <c r="U13739" s="11"/>
    </row>
    <row r="13740" spans="20:21" x14ac:dyDescent="0.2">
      <c r="T13740" s="11"/>
      <c r="U13740" s="11"/>
    </row>
    <row r="13741" spans="20:21" x14ac:dyDescent="0.2">
      <c r="T13741" s="11"/>
      <c r="U13741" s="11"/>
    </row>
    <row r="13742" spans="20:21" x14ac:dyDescent="0.2">
      <c r="T13742" s="11"/>
      <c r="U13742" s="11"/>
    </row>
    <row r="13743" spans="20:21" x14ac:dyDescent="0.2">
      <c r="T13743" s="11"/>
      <c r="U13743" s="11"/>
    </row>
    <row r="13744" spans="20:21" x14ac:dyDescent="0.2">
      <c r="T13744" s="11"/>
      <c r="U13744" s="11"/>
    </row>
    <row r="13745" spans="20:21" x14ac:dyDescent="0.2">
      <c r="T13745" s="11"/>
      <c r="U13745" s="11"/>
    </row>
    <row r="13746" spans="20:21" x14ac:dyDescent="0.2">
      <c r="T13746" s="11"/>
      <c r="U13746" s="11"/>
    </row>
    <row r="13747" spans="20:21" x14ac:dyDescent="0.2">
      <c r="T13747" s="11"/>
      <c r="U13747" s="11"/>
    </row>
    <row r="13748" spans="20:21" x14ac:dyDescent="0.2">
      <c r="T13748" s="11"/>
      <c r="U13748" s="11"/>
    </row>
    <row r="13749" spans="20:21" x14ac:dyDescent="0.2">
      <c r="T13749" s="11"/>
      <c r="U13749" s="11"/>
    </row>
    <row r="13750" spans="20:21" x14ac:dyDescent="0.2">
      <c r="T13750" s="11"/>
      <c r="U13750" s="11"/>
    </row>
    <row r="13751" spans="20:21" x14ac:dyDescent="0.2">
      <c r="T13751" s="11"/>
      <c r="U13751" s="11"/>
    </row>
    <row r="13752" spans="20:21" x14ac:dyDescent="0.2">
      <c r="T13752" s="11"/>
      <c r="U13752" s="11"/>
    </row>
    <row r="13753" spans="20:21" x14ac:dyDescent="0.2">
      <c r="T13753" s="11"/>
      <c r="U13753" s="11"/>
    </row>
    <row r="13754" spans="20:21" x14ac:dyDescent="0.2">
      <c r="T13754" s="11"/>
      <c r="U13754" s="11"/>
    </row>
    <row r="13755" spans="20:21" x14ac:dyDescent="0.2">
      <c r="T13755" s="11"/>
      <c r="U13755" s="11"/>
    </row>
    <row r="13756" spans="20:21" x14ac:dyDescent="0.2">
      <c r="T13756" s="11"/>
      <c r="U13756" s="11"/>
    </row>
    <row r="13757" spans="20:21" x14ac:dyDescent="0.2">
      <c r="T13757" s="11"/>
      <c r="U13757" s="11"/>
    </row>
    <row r="13758" spans="20:21" x14ac:dyDescent="0.2">
      <c r="T13758" s="11"/>
      <c r="U13758" s="11"/>
    </row>
    <row r="13759" spans="20:21" x14ac:dyDescent="0.2">
      <c r="T13759" s="11"/>
      <c r="U13759" s="11"/>
    </row>
    <row r="13760" spans="20:21" x14ac:dyDescent="0.2">
      <c r="T13760" s="11"/>
      <c r="U13760" s="11"/>
    </row>
    <row r="13761" spans="20:21" x14ac:dyDescent="0.2">
      <c r="T13761" s="11"/>
      <c r="U13761" s="11"/>
    </row>
    <row r="13762" spans="20:21" x14ac:dyDescent="0.2">
      <c r="T13762" s="11"/>
      <c r="U13762" s="11"/>
    </row>
    <row r="13763" spans="20:21" x14ac:dyDescent="0.2">
      <c r="T13763" s="11"/>
      <c r="U13763" s="11"/>
    </row>
    <row r="13764" spans="20:21" x14ac:dyDescent="0.2">
      <c r="T13764" s="11"/>
      <c r="U13764" s="11"/>
    </row>
    <row r="13765" spans="20:21" x14ac:dyDescent="0.2">
      <c r="T13765" s="11"/>
      <c r="U13765" s="11"/>
    </row>
    <row r="13766" spans="20:21" x14ac:dyDescent="0.2">
      <c r="T13766" s="11"/>
      <c r="U13766" s="11"/>
    </row>
    <row r="13767" spans="20:21" x14ac:dyDescent="0.2">
      <c r="T13767" s="11"/>
      <c r="U13767" s="11"/>
    </row>
    <row r="13768" spans="20:21" x14ac:dyDescent="0.2">
      <c r="T13768" s="11"/>
      <c r="U13768" s="11"/>
    </row>
    <row r="13769" spans="20:21" x14ac:dyDescent="0.2">
      <c r="T13769" s="11"/>
      <c r="U13769" s="11"/>
    </row>
    <row r="13770" spans="20:21" x14ac:dyDescent="0.2">
      <c r="T13770" s="11"/>
      <c r="U13770" s="11"/>
    </row>
    <row r="13771" spans="20:21" x14ac:dyDescent="0.2">
      <c r="T13771" s="11"/>
      <c r="U13771" s="11"/>
    </row>
    <row r="13772" spans="20:21" x14ac:dyDescent="0.2">
      <c r="T13772" s="11"/>
      <c r="U13772" s="11"/>
    </row>
    <row r="13773" spans="20:21" x14ac:dyDescent="0.2">
      <c r="T13773" s="11"/>
      <c r="U13773" s="11"/>
    </row>
    <row r="13774" spans="20:21" x14ac:dyDescent="0.2">
      <c r="T13774" s="11"/>
      <c r="U13774" s="11"/>
    </row>
    <row r="13775" spans="20:21" x14ac:dyDescent="0.2">
      <c r="T13775" s="11"/>
      <c r="U13775" s="11"/>
    </row>
    <row r="13776" spans="20:21" x14ac:dyDescent="0.2">
      <c r="T13776" s="11"/>
      <c r="U13776" s="11"/>
    </row>
    <row r="13777" spans="20:21" x14ac:dyDescent="0.2">
      <c r="T13777" s="11"/>
      <c r="U13777" s="11"/>
    </row>
    <row r="13778" spans="20:21" x14ac:dyDescent="0.2">
      <c r="T13778" s="11"/>
      <c r="U13778" s="11"/>
    </row>
    <row r="13779" spans="20:21" x14ac:dyDescent="0.2">
      <c r="T13779" s="11"/>
      <c r="U13779" s="11"/>
    </row>
    <row r="13780" spans="20:21" x14ac:dyDescent="0.2">
      <c r="T13780" s="11"/>
      <c r="U13780" s="11"/>
    </row>
    <row r="13781" spans="20:21" x14ac:dyDescent="0.2">
      <c r="T13781" s="11"/>
      <c r="U13781" s="11"/>
    </row>
    <row r="13782" spans="20:21" x14ac:dyDescent="0.2">
      <c r="T13782" s="11"/>
      <c r="U13782" s="11"/>
    </row>
    <row r="13783" spans="20:21" x14ac:dyDescent="0.2">
      <c r="T13783" s="11"/>
      <c r="U13783" s="11"/>
    </row>
    <row r="13784" spans="20:21" x14ac:dyDescent="0.2">
      <c r="T13784" s="11"/>
      <c r="U13784" s="11"/>
    </row>
    <row r="13785" spans="20:21" x14ac:dyDescent="0.2">
      <c r="T13785" s="11"/>
      <c r="U13785" s="11"/>
    </row>
    <row r="13786" spans="20:21" x14ac:dyDescent="0.2">
      <c r="T13786" s="11"/>
      <c r="U13786" s="11"/>
    </row>
    <row r="13787" spans="20:21" x14ac:dyDescent="0.2">
      <c r="T13787" s="11"/>
      <c r="U13787" s="11"/>
    </row>
    <row r="13788" spans="20:21" x14ac:dyDescent="0.2">
      <c r="T13788" s="11"/>
      <c r="U13788" s="11"/>
    </row>
    <row r="13789" spans="20:21" x14ac:dyDescent="0.2">
      <c r="T13789" s="11"/>
      <c r="U13789" s="11"/>
    </row>
    <row r="13790" spans="20:21" x14ac:dyDescent="0.2">
      <c r="T13790" s="11"/>
      <c r="U13790" s="11"/>
    </row>
    <row r="13791" spans="20:21" x14ac:dyDescent="0.2">
      <c r="T13791" s="11"/>
      <c r="U13791" s="11"/>
    </row>
    <row r="13792" spans="20:21" x14ac:dyDescent="0.2">
      <c r="T13792" s="11"/>
      <c r="U13792" s="11"/>
    </row>
    <row r="13793" spans="20:21" x14ac:dyDescent="0.2">
      <c r="T13793" s="11"/>
      <c r="U13793" s="11"/>
    </row>
    <row r="13794" spans="20:21" x14ac:dyDescent="0.2">
      <c r="T13794" s="11"/>
      <c r="U13794" s="11"/>
    </row>
    <row r="13795" spans="20:21" x14ac:dyDescent="0.2">
      <c r="T13795" s="11"/>
      <c r="U13795" s="11"/>
    </row>
    <row r="13796" spans="20:21" x14ac:dyDescent="0.2">
      <c r="T13796" s="11"/>
      <c r="U13796" s="11"/>
    </row>
    <row r="13797" spans="20:21" x14ac:dyDescent="0.2">
      <c r="T13797" s="11"/>
      <c r="U13797" s="11"/>
    </row>
    <row r="13798" spans="20:21" x14ac:dyDescent="0.2">
      <c r="T13798" s="11"/>
      <c r="U13798" s="11"/>
    </row>
    <row r="13799" spans="20:21" x14ac:dyDescent="0.2">
      <c r="T13799" s="11"/>
      <c r="U13799" s="11"/>
    </row>
    <row r="13800" spans="20:21" x14ac:dyDescent="0.2">
      <c r="T13800" s="11"/>
      <c r="U13800" s="11"/>
    </row>
    <row r="13801" spans="20:21" x14ac:dyDescent="0.2">
      <c r="T13801" s="11"/>
      <c r="U13801" s="11"/>
    </row>
    <row r="13802" spans="20:21" x14ac:dyDescent="0.2">
      <c r="T13802" s="11"/>
      <c r="U13802" s="11"/>
    </row>
    <row r="13803" spans="20:21" x14ac:dyDescent="0.2">
      <c r="T13803" s="11"/>
      <c r="U13803" s="11"/>
    </row>
    <row r="13804" spans="20:21" x14ac:dyDescent="0.2">
      <c r="T13804" s="11"/>
      <c r="U13804" s="11"/>
    </row>
    <row r="13805" spans="20:21" x14ac:dyDescent="0.2">
      <c r="T13805" s="11"/>
      <c r="U13805" s="11"/>
    </row>
    <row r="13806" spans="20:21" x14ac:dyDescent="0.2">
      <c r="T13806" s="11"/>
      <c r="U13806" s="11"/>
    </row>
    <row r="13807" spans="20:21" x14ac:dyDescent="0.2">
      <c r="T13807" s="11"/>
      <c r="U13807" s="11"/>
    </row>
    <row r="13808" spans="20:21" x14ac:dyDescent="0.2">
      <c r="T13808" s="11"/>
      <c r="U13808" s="11"/>
    </row>
    <row r="13809" spans="20:21" x14ac:dyDescent="0.2">
      <c r="T13809" s="11"/>
      <c r="U13809" s="11"/>
    </row>
    <row r="13810" spans="20:21" x14ac:dyDescent="0.2">
      <c r="T13810" s="11"/>
      <c r="U13810" s="11"/>
    </row>
    <row r="13811" spans="20:21" x14ac:dyDescent="0.2">
      <c r="T13811" s="11"/>
      <c r="U13811" s="11"/>
    </row>
    <row r="13812" spans="20:21" x14ac:dyDescent="0.2">
      <c r="T13812" s="11"/>
      <c r="U13812" s="11"/>
    </row>
    <row r="13813" spans="20:21" x14ac:dyDescent="0.2">
      <c r="T13813" s="11"/>
      <c r="U13813" s="11"/>
    </row>
    <row r="13814" spans="20:21" x14ac:dyDescent="0.2">
      <c r="T13814" s="11"/>
      <c r="U13814" s="11"/>
    </row>
    <row r="13815" spans="20:21" x14ac:dyDescent="0.2">
      <c r="T13815" s="11"/>
      <c r="U13815" s="11"/>
    </row>
    <row r="13816" spans="20:21" x14ac:dyDescent="0.2">
      <c r="T13816" s="11"/>
      <c r="U13816" s="11"/>
    </row>
    <row r="13817" spans="20:21" x14ac:dyDescent="0.2">
      <c r="T13817" s="11"/>
      <c r="U13817" s="11"/>
    </row>
    <row r="13818" spans="20:21" x14ac:dyDescent="0.2">
      <c r="T13818" s="11"/>
      <c r="U13818" s="11"/>
    </row>
    <row r="13819" spans="20:21" x14ac:dyDescent="0.2">
      <c r="T13819" s="11"/>
      <c r="U13819" s="11"/>
    </row>
    <row r="13820" spans="20:21" x14ac:dyDescent="0.2">
      <c r="T13820" s="11"/>
      <c r="U13820" s="11"/>
    </row>
    <row r="13821" spans="20:21" x14ac:dyDescent="0.2">
      <c r="T13821" s="11"/>
      <c r="U13821" s="11"/>
    </row>
    <row r="13822" spans="20:21" x14ac:dyDescent="0.2">
      <c r="T13822" s="11"/>
      <c r="U13822" s="11"/>
    </row>
    <row r="13823" spans="20:21" x14ac:dyDescent="0.2">
      <c r="T13823" s="11"/>
      <c r="U13823" s="11"/>
    </row>
    <row r="13824" spans="20:21" x14ac:dyDescent="0.2">
      <c r="T13824" s="11"/>
      <c r="U13824" s="11"/>
    </row>
    <row r="13825" spans="20:21" x14ac:dyDescent="0.2">
      <c r="T13825" s="11"/>
      <c r="U13825" s="11"/>
    </row>
    <row r="13826" spans="20:21" x14ac:dyDescent="0.2">
      <c r="T13826" s="11"/>
      <c r="U13826" s="11"/>
    </row>
    <row r="13827" spans="20:21" x14ac:dyDescent="0.2">
      <c r="T13827" s="11"/>
      <c r="U13827" s="11"/>
    </row>
    <row r="13828" spans="20:21" x14ac:dyDescent="0.2">
      <c r="T13828" s="11"/>
      <c r="U13828" s="11"/>
    </row>
    <row r="13829" spans="20:21" x14ac:dyDescent="0.2">
      <c r="T13829" s="11"/>
      <c r="U13829" s="11"/>
    </row>
    <row r="13830" spans="20:21" x14ac:dyDescent="0.2">
      <c r="T13830" s="11"/>
      <c r="U13830" s="11"/>
    </row>
    <row r="13831" spans="20:21" x14ac:dyDescent="0.2">
      <c r="T13831" s="11"/>
      <c r="U13831" s="11"/>
    </row>
    <row r="13832" spans="20:21" x14ac:dyDescent="0.2">
      <c r="T13832" s="11"/>
      <c r="U13832" s="11"/>
    </row>
    <row r="13833" spans="20:21" x14ac:dyDescent="0.2">
      <c r="T13833" s="11"/>
      <c r="U13833" s="11"/>
    </row>
    <row r="13834" spans="20:21" x14ac:dyDescent="0.2">
      <c r="T13834" s="11"/>
      <c r="U13834" s="11"/>
    </row>
    <row r="13835" spans="20:21" x14ac:dyDescent="0.2">
      <c r="T13835" s="11"/>
      <c r="U13835" s="11"/>
    </row>
    <row r="13836" spans="20:21" x14ac:dyDescent="0.2">
      <c r="T13836" s="11"/>
      <c r="U13836" s="11"/>
    </row>
    <row r="13837" spans="20:21" x14ac:dyDescent="0.2">
      <c r="T13837" s="11"/>
      <c r="U13837" s="11"/>
    </row>
    <row r="13838" spans="20:21" x14ac:dyDescent="0.2">
      <c r="T13838" s="11"/>
      <c r="U13838" s="11"/>
    </row>
    <row r="13839" spans="20:21" x14ac:dyDescent="0.2">
      <c r="T13839" s="11"/>
      <c r="U13839" s="11"/>
    </row>
    <row r="13840" spans="20:21" x14ac:dyDescent="0.2">
      <c r="T13840" s="11"/>
      <c r="U13840" s="11"/>
    </row>
    <row r="13841" spans="20:21" x14ac:dyDescent="0.2">
      <c r="T13841" s="11"/>
      <c r="U13841" s="11"/>
    </row>
    <row r="13842" spans="20:21" x14ac:dyDescent="0.2">
      <c r="T13842" s="11"/>
      <c r="U13842" s="11"/>
    </row>
    <row r="13843" spans="20:21" x14ac:dyDescent="0.2">
      <c r="T13843" s="11"/>
      <c r="U13843" s="11"/>
    </row>
    <row r="13844" spans="20:21" x14ac:dyDescent="0.2">
      <c r="T13844" s="11"/>
      <c r="U13844" s="11"/>
    </row>
    <row r="13845" spans="20:21" x14ac:dyDescent="0.2">
      <c r="T13845" s="11"/>
      <c r="U13845" s="11"/>
    </row>
    <row r="13846" spans="20:21" x14ac:dyDescent="0.2">
      <c r="T13846" s="11"/>
      <c r="U13846" s="11"/>
    </row>
    <row r="13847" spans="20:21" x14ac:dyDescent="0.2">
      <c r="T13847" s="11"/>
      <c r="U13847" s="11"/>
    </row>
    <row r="13848" spans="20:21" x14ac:dyDescent="0.2">
      <c r="T13848" s="11"/>
      <c r="U13848" s="11"/>
    </row>
    <row r="13849" spans="20:21" x14ac:dyDescent="0.2">
      <c r="T13849" s="11"/>
      <c r="U13849" s="11"/>
    </row>
    <row r="13850" spans="20:21" x14ac:dyDescent="0.2">
      <c r="T13850" s="11"/>
      <c r="U13850" s="11"/>
    </row>
    <row r="13851" spans="20:21" x14ac:dyDescent="0.2">
      <c r="T13851" s="11"/>
      <c r="U13851" s="11"/>
    </row>
    <row r="13852" spans="20:21" x14ac:dyDescent="0.2">
      <c r="T13852" s="11"/>
      <c r="U13852" s="11"/>
    </row>
    <row r="13853" spans="20:21" x14ac:dyDescent="0.2">
      <c r="T13853" s="11"/>
      <c r="U13853" s="11"/>
    </row>
    <row r="13854" spans="20:21" x14ac:dyDescent="0.2">
      <c r="T13854" s="11"/>
      <c r="U13854" s="11"/>
    </row>
    <row r="13855" spans="20:21" x14ac:dyDescent="0.2">
      <c r="T13855" s="11"/>
      <c r="U13855" s="11"/>
    </row>
    <row r="13856" spans="20:21" x14ac:dyDescent="0.2">
      <c r="T13856" s="11"/>
      <c r="U13856" s="11"/>
    </row>
    <row r="13857" spans="20:21" x14ac:dyDescent="0.2">
      <c r="T13857" s="11"/>
      <c r="U13857" s="11"/>
    </row>
    <row r="13858" spans="20:21" x14ac:dyDescent="0.2">
      <c r="T13858" s="11"/>
      <c r="U13858" s="11"/>
    </row>
    <row r="13859" spans="20:21" x14ac:dyDescent="0.2">
      <c r="T13859" s="11"/>
      <c r="U13859" s="11"/>
    </row>
    <row r="13860" spans="20:21" x14ac:dyDescent="0.2">
      <c r="T13860" s="11"/>
      <c r="U13860" s="11"/>
    </row>
    <row r="13861" spans="20:21" x14ac:dyDescent="0.2">
      <c r="T13861" s="11"/>
      <c r="U13861" s="11"/>
    </row>
    <row r="13862" spans="20:21" x14ac:dyDescent="0.2">
      <c r="T13862" s="11"/>
      <c r="U13862" s="11"/>
    </row>
    <row r="13863" spans="20:21" x14ac:dyDescent="0.2">
      <c r="T13863" s="11"/>
      <c r="U13863" s="11"/>
    </row>
    <row r="13864" spans="20:21" x14ac:dyDescent="0.2">
      <c r="T13864" s="11"/>
      <c r="U13864" s="11"/>
    </row>
    <row r="13865" spans="20:21" x14ac:dyDescent="0.2">
      <c r="T13865" s="11"/>
      <c r="U13865" s="11"/>
    </row>
    <row r="13866" spans="20:21" x14ac:dyDescent="0.2">
      <c r="T13866" s="11"/>
      <c r="U13866" s="11"/>
    </row>
    <row r="13867" spans="20:21" x14ac:dyDescent="0.2">
      <c r="T13867" s="11"/>
      <c r="U13867" s="11"/>
    </row>
    <row r="13868" spans="20:21" x14ac:dyDescent="0.2">
      <c r="T13868" s="11"/>
      <c r="U13868" s="11"/>
    </row>
    <row r="13869" spans="20:21" x14ac:dyDescent="0.2">
      <c r="T13869" s="11"/>
      <c r="U13869" s="11"/>
    </row>
    <row r="13870" spans="20:21" x14ac:dyDescent="0.2">
      <c r="T13870" s="11"/>
      <c r="U13870" s="11"/>
    </row>
    <row r="13871" spans="20:21" x14ac:dyDescent="0.2">
      <c r="T13871" s="11"/>
      <c r="U13871" s="11"/>
    </row>
    <row r="13872" spans="20:21" x14ac:dyDescent="0.2">
      <c r="T13872" s="11"/>
      <c r="U13872" s="11"/>
    </row>
    <row r="13873" spans="20:21" x14ac:dyDescent="0.2">
      <c r="T13873" s="11"/>
      <c r="U13873" s="11"/>
    </row>
    <row r="13874" spans="20:21" x14ac:dyDescent="0.2">
      <c r="T13874" s="11"/>
      <c r="U13874" s="11"/>
    </row>
    <row r="13875" spans="20:21" x14ac:dyDescent="0.2">
      <c r="T13875" s="11"/>
      <c r="U13875" s="11"/>
    </row>
    <row r="13876" spans="20:21" x14ac:dyDescent="0.2">
      <c r="T13876" s="11"/>
      <c r="U13876" s="11"/>
    </row>
    <row r="13877" spans="20:21" x14ac:dyDescent="0.2">
      <c r="T13877" s="11"/>
      <c r="U13877" s="11"/>
    </row>
    <row r="13878" spans="20:21" x14ac:dyDescent="0.2">
      <c r="T13878" s="11"/>
      <c r="U13878" s="11"/>
    </row>
    <row r="13879" spans="20:21" x14ac:dyDescent="0.2">
      <c r="T13879" s="11"/>
      <c r="U13879" s="11"/>
    </row>
    <row r="13880" spans="20:21" x14ac:dyDescent="0.2">
      <c r="T13880" s="11"/>
      <c r="U13880" s="11"/>
    </row>
    <row r="13881" spans="20:21" x14ac:dyDescent="0.2">
      <c r="T13881" s="11"/>
      <c r="U13881" s="11"/>
    </row>
    <row r="13882" spans="20:21" x14ac:dyDescent="0.2">
      <c r="T13882" s="11"/>
      <c r="U13882" s="11"/>
    </row>
    <row r="13883" spans="20:21" x14ac:dyDescent="0.2">
      <c r="T13883" s="11"/>
      <c r="U13883" s="11"/>
    </row>
    <row r="13884" spans="20:21" x14ac:dyDescent="0.2">
      <c r="T13884" s="11"/>
      <c r="U13884" s="11"/>
    </row>
    <row r="13885" spans="20:21" x14ac:dyDescent="0.2">
      <c r="T13885" s="11"/>
      <c r="U13885" s="11"/>
    </row>
    <row r="13886" spans="20:21" x14ac:dyDescent="0.2">
      <c r="T13886" s="11"/>
      <c r="U13886" s="11"/>
    </row>
    <row r="13887" spans="20:21" x14ac:dyDescent="0.2">
      <c r="T13887" s="11"/>
      <c r="U13887" s="11"/>
    </row>
    <row r="13888" spans="20:21" x14ac:dyDescent="0.2">
      <c r="T13888" s="11"/>
      <c r="U13888" s="11"/>
    </row>
    <row r="13889" spans="20:21" x14ac:dyDescent="0.2">
      <c r="T13889" s="11"/>
      <c r="U13889" s="11"/>
    </row>
    <row r="13890" spans="20:21" x14ac:dyDescent="0.2">
      <c r="T13890" s="11"/>
      <c r="U13890" s="11"/>
    </row>
    <row r="13891" spans="20:21" x14ac:dyDescent="0.2">
      <c r="T13891" s="11"/>
      <c r="U13891" s="11"/>
    </row>
    <row r="13892" spans="20:21" x14ac:dyDescent="0.2">
      <c r="T13892" s="11"/>
      <c r="U13892" s="11"/>
    </row>
    <row r="13893" spans="20:21" x14ac:dyDescent="0.2">
      <c r="T13893" s="11"/>
      <c r="U13893" s="11"/>
    </row>
    <row r="13894" spans="20:21" x14ac:dyDescent="0.2">
      <c r="T13894" s="11"/>
      <c r="U13894" s="11"/>
    </row>
    <row r="13895" spans="20:21" x14ac:dyDescent="0.2">
      <c r="T13895" s="11"/>
      <c r="U13895" s="11"/>
    </row>
    <row r="13896" spans="20:21" x14ac:dyDescent="0.2">
      <c r="T13896" s="11"/>
      <c r="U13896" s="11"/>
    </row>
    <row r="13897" spans="20:21" x14ac:dyDescent="0.2">
      <c r="T13897" s="11"/>
      <c r="U13897" s="11"/>
    </row>
    <row r="13898" spans="20:21" x14ac:dyDescent="0.2">
      <c r="T13898" s="11"/>
      <c r="U13898" s="11"/>
    </row>
    <row r="13899" spans="20:21" x14ac:dyDescent="0.2">
      <c r="T13899" s="11"/>
      <c r="U13899" s="11"/>
    </row>
    <row r="13900" spans="20:21" x14ac:dyDescent="0.2">
      <c r="T13900" s="11"/>
      <c r="U13900" s="11"/>
    </row>
    <row r="13901" spans="20:21" x14ac:dyDescent="0.2">
      <c r="T13901" s="11"/>
      <c r="U13901" s="11"/>
    </row>
    <row r="13902" spans="20:21" x14ac:dyDescent="0.2">
      <c r="T13902" s="11"/>
      <c r="U13902" s="11"/>
    </row>
    <row r="13903" spans="20:21" x14ac:dyDescent="0.2">
      <c r="T13903" s="11"/>
      <c r="U13903" s="11"/>
    </row>
    <row r="13904" spans="20:21" x14ac:dyDescent="0.2">
      <c r="T13904" s="11"/>
      <c r="U13904" s="11"/>
    </row>
    <row r="13905" spans="20:21" x14ac:dyDescent="0.2">
      <c r="T13905" s="11"/>
      <c r="U13905" s="11"/>
    </row>
    <row r="13906" spans="20:21" x14ac:dyDescent="0.2">
      <c r="T13906" s="11"/>
      <c r="U13906" s="11"/>
    </row>
    <row r="13907" spans="20:21" x14ac:dyDescent="0.2">
      <c r="T13907" s="11"/>
      <c r="U13907" s="11"/>
    </row>
    <row r="13908" spans="20:21" x14ac:dyDescent="0.2">
      <c r="T13908" s="11"/>
      <c r="U13908" s="11"/>
    </row>
    <row r="13909" spans="20:21" x14ac:dyDescent="0.2">
      <c r="T13909" s="11"/>
      <c r="U13909" s="11"/>
    </row>
    <row r="13910" spans="20:21" x14ac:dyDescent="0.2">
      <c r="T13910" s="11"/>
      <c r="U13910" s="11"/>
    </row>
    <row r="13911" spans="20:21" x14ac:dyDescent="0.2">
      <c r="T13911" s="11"/>
      <c r="U13911" s="11"/>
    </row>
    <row r="13912" spans="20:21" x14ac:dyDescent="0.2">
      <c r="T13912" s="11"/>
      <c r="U13912" s="11"/>
    </row>
    <row r="13913" spans="20:21" x14ac:dyDescent="0.2">
      <c r="T13913" s="11"/>
      <c r="U13913" s="11"/>
    </row>
    <row r="13914" spans="20:21" x14ac:dyDescent="0.2">
      <c r="T13914" s="11"/>
      <c r="U13914" s="11"/>
    </row>
    <row r="13915" spans="20:21" x14ac:dyDescent="0.2">
      <c r="T13915" s="11"/>
      <c r="U13915" s="11"/>
    </row>
    <row r="13916" spans="20:21" x14ac:dyDescent="0.2">
      <c r="T13916" s="11"/>
      <c r="U13916" s="11"/>
    </row>
    <row r="13917" spans="20:21" x14ac:dyDescent="0.2">
      <c r="T13917" s="11"/>
      <c r="U13917" s="11"/>
    </row>
    <row r="13918" spans="20:21" x14ac:dyDescent="0.2">
      <c r="T13918" s="11"/>
      <c r="U13918" s="11"/>
    </row>
    <row r="13919" spans="20:21" x14ac:dyDescent="0.2">
      <c r="T13919" s="11"/>
      <c r="U13919" s="11"/>
    </row>
    <row r="13920" spans="20:21" x14ac:dyDescent="0.2">
      <c r="T13920" s="11"/>
      <c r="U13920" s="11"/>
    </row>
    <row r="13921" spans="20:21" x14ac:dyDescent="0.2">
      <c r="T13921" s="11"/>
      <c r="U13921" s="11"/>
    </row>
    <row r="13922" spans="20:21" x14ac:dyDescent="0.2">
      <c r="T13922" s="11"/>
      <c r="U13922" s="11"/>
    </row>
    <row r="13923" spans="20:21" x14ac:dyDescent="0.2">
      <c r="T13923" s="11"/>
      <c r="U13923" s="11"/>
    </row>
    <row r="13924" spans="20:21" x14ac:dyDescent="0.2">
      <c r="T13924" s="11"/>
      <c r="U13924" s="11"/>
    </row>
    <row r="13925" spans="20:21" x14ac:dyDescent="0.2">
      <c r="T13925" s="11"/>
      <c r="U13925" s="11"/>
    </row>
    <row r="13926" spans="20:21" x14ac:dyDescent="0.2">
      <c r="T13926" s="11"/>
      <c r="U13926" s="11"/>
    </row>
    <row r="13927" spans="20:21" x14ac:dyDescent="0.2">
      <c r="T13927" s="11"/>
      <c r="U13927" s="11"/>
    </row>
    <row r="13928" spans="20:21" x14ac:dyDescent="0.2">
      <c r="T13928" s="11"/>
      <c r="U13928" s="11"/>
    </row>
    <row r="13929" spans="20:21" x14ac:dyDescent="0.2">
      <c r="T13929" s="11"/>
      <c r="U13929" s="11"/>
    </row>
    <row r="13930" spans="20:21" x14ac:dyDescent="0.2">
      <c r="T13930" s="11"/>
      <c r="U13930" s="11"/>
    </row>
    <row r="13931" spans="20:21" x14ac:dyDescent="0.2">
      <c r="T13931" s="11"/>
      <c r="U13931" s="11"/>
    </row>
    <row r="13932" spans="20:21" x14ac:dyDescent="0.2">
      <c r="T13932" s="11"/>
      <c r="U13932" s="11"/>
    </row>
    <row r="13933" spans="20:21" x14ac:dyDescent="0.2">
      <c r="T13933" s="11"/>
      <c r="U13933" s="11"/>
    </row>
    <row r="13934" spans="20:21" x14ac:dyDescent="0.2">
      <c r="T13934" s="11"/>
      <c r="U13934" s="11"/>
    </row>
    <row r="13935" spans="20:21" x14ac:dyDescent="0.2">
      <c r="T13935" s="11"/>
      <c r="U13935" s="11"/>
    </row>
    <row r="13936" spans="20:21" x14ac:dyDescent="0.2">
      <c r="T13936" s="11"/>
      <c r="U13936" s="11"/>
    </row>
    <row r="13937" spans="20:21" x14ac:dyDescent="0.2">
      <c r="T13937" s="11"/>
      <c r="U13937" s="11"/>
    </row>
    <row r="13938" spans="20:21" x14ac:dyDescent="0.2">
      <c r="T13938" s="11"/>
      <c r="U13938" s="11"/>
    </row>
    <row r="13939" spans="20:21" x14ac:dyDescent="0.2">
      <c r="T13939" s="11"/>
      <c r="U13939" s="11"/>
    </row>
    <row r="13940" spans="20:21" x14ac:dyDescent="0.2">
      <c r="T13940" s="11"/>
      <c r="U13940" s="11"/>
    </row>
    <row r="13941" spans="20:21" x14ac:dyDescent="0.2">
      <c r="T13941" s="11"/>
      <c r="U13941" s="11"/>
    </row>
    <row r="13942" spans="20:21" x14ac:dyDescent="0.2">
      <c r="T13942" s="11"/>
      <c r="U13942" s="11"/>
    </row>
    <row r="13943" spans="20:21" x14ac:dyDescent="0.2">
      <c r="T13943" s="11"/>
      <c r="U13943" s="11"/>
    </row>
    <row r="13944" spans="20:21" x14ac:dyDescent="0.2">
      <c r="T13944" s="11"/>
      <c r="U13944" s="11"/>
    </row>
    <row r="13945" spans="20:21" x14ac:dyDescent="0.2">
      <c r="T13945" s="11"/>
      <c r="U13945" s="11"/>
    </row>
    <row r="13946" spans="20:21" x14ac:dyDescent="0.2">
      <c r="T13946" s="11"/>
      <c r="U13946" s="11"/>
    </row>
    <row r="13947" spans="20:21" x14ac:dyDescent="0.2">
      <c r="T13947" s="11"/>
      <c r="U13947" s="11"/>
    </row>
    <row r="13948" spans="20:21" x14ac:dyDescent="0.2">
      <c r="T13948" s="11"/>
      <c r="U13948" s="11"/>
    </row>
    <row r="13949" spans="20:21" x14ac:dyDescent="0.2">
      <c r="T13949" s="11"/>
      <c r="U13949" s="11"/>
    </row>
    <row r="13950" spans="20:21" x14ac:dyDescent="0.2">
      <c r="T13950" s="11"/>
      <c r="U13950" s="11"/>
    </row>
    <row r="13951" spans="20:21" x14ac:dyDescent="0.2">
      <c r="T13951" s="11"/>
      <c r="U13951" s="11"/>
    </row>
    <row r="13952" spans="20:21" x14ac:dyDescent="0.2">
      <c r="T13952" s="11"/>
      <c r="U13952" s="11"/>
    </row>
    <row r="13953" spans="20:21" x14ac:dyDescent="0.2">
      <c r="T13953" s="11"/>
      <c r="U13953" s="11"/>
    </row>
    <row r="13954" spans="20:21" x14ac:dyDescent="0.2">
      <c r="T13954" s="11"/>
      <c r="U13954" s="11"/>
    </row>
    <row r="13955" spans="20:21" x14ac:dyDescent="0.2">
      <c r="T13955" s="11"/>
      <c r="U13955" s="11"/>
    </row>
    <row r="13956" spans="20:21" x14ac:dyDescent="0.2">
      <c r="T13956" s="11"/>
      <c r="U13956" s="11"/>
    </row>
    <row r="13957" spans="20:21" x14ac:dyDescent="0.2">
      <c r="T13957" s="11"/>
      <c r="U13957" s="11"/>
    </row>
    <row r="13958" spans="20:21" x14ac:dyDescent="0.2">
      <c r="T13958" s="11"/>
      <c r="U13958" s="11"/>
    </row>
    <row r="13959" spans="20:21" x14ac:dyDescent="0.2">
      <c r="T13959" s="11"/>
      <c r="U13959" s="11"/>
    </row>
    <row r="13960" spans="20:21" x14ac:dyDescent="0.2">
      <c r="T13960" s="11"/>
      <c r="U13960" s="11"/>
    </row>
    <row r="13961" spans="20:21" x14ac:dyDescent="0.2">
      <c r="T13961" s="11"/>
      <c r="U13961" s="11"/>
    </row>
    <row r="13962" spans="20:21" x14ac:dyDescent="0.2">
      <c r="T13962" s="11"/>
      <c r="U13962" s="11"/>
    </row>
    <row r="13963" spans="20:21" x14ac:dyDescent="0.2">
      <c r="T13963" s="11"/>
      <c r="U13963" s="11"/>
    </row>
    <row r="13964" spans="20:21" x14ac:dyDescent="0.2">
      <c r="T13964" s="11"/>
      <c r="U13964" s="11"/>
    </row>
    <row r="13965" spans="20:21" x14ac:dyDescent="0.2">
      <c r="T13965" s="11"/>
      <c r="U13965" s="11"/>
    </row>
    <row r="13966" spans="20:21" x14ac:dyDescent="0.2">
      <c r="T13966" s="11"/>
      <c r="U13966" s="11"/>
    </row>
    <row r="13967" spans="20:21" x14ac:dyDescent="0.2">
      <c r="T13967" s="11"/>
      <c r="U13967" s="11"/>
    </row>
    <row r="13968" spans="20:21" x14ac:dyDescent="0.2">
      <c r="T13968" s="11"/>
      <c r="U13968" s="11"/>
    </row>
    <row r="13969" spans="20:21" x14ac:dyDescent="0.2">
      <c r="T13969" s="11"/>
      <c r="U13969" s="11"/>
    </row>
    <row r="13970" spans="20:21" x14ac:dyDescent="0.2">
      <c r="T13970" s="11"/>
      <c r="U13970" s="11"/>
    </row>
    <row r="13971" spans="20:21" x14ac:dyDescent="0.2">
      <c r="T13971" s="11"/>
      <c r="U13971" s="11"/>
    </row>
    <row r="13972" spans="20:21" x14ac:dyDescent="0.2">
      <c r="T13972" s="11"/>
      <c r="U13972" s="11"/>
    </row>
    <row r="13973" spans="20:21" x14ac:dyDescent="0.2">
      <c r="T13973" s="11"/>
      <c r="U13973" s="11"/>
    </row>
    <row r="13974" spans="20:21" x14ac:dyDescent="0.2">
      <c r="T13974" s="11"/>
      <c r="U13974" s="11"/>
    </row>
    <row r="13975" spans="20:21" x14ac:dyDescent="0.2">
      <c r="T13975" s="11"/>
      <c r="U13975" s="11"/>
    </row>
    <row r="13976" spans="20:21" x14ac:dyDescent="0.2">
      <c r="T13976" s="11"/>
      <c r="U13976" s="11"/>
    </row>
    <row r="13977" spans="20:21" x14ac:dyDescent="0.2">
      <c r="T13977" s="11"/>
      <c r="U13977" s="11"/>
    </row>
    <row r="13978" spans="20:21" x14ac:dyDescent="0.2">
      <c r="T13978" s="11"/>
      <c r="U13978" s="11"/>
    </row>
    <row r="13979" spans="20:21" x14ac:dyDescent="0.2">
      <c r="T13979" s="11"/>
      <c r="U13979" s="11"/>
    </row>
    <row r="13980" spans="20:21" x14ac:dyDescent="0.2">
      <c r="T13980" s="11"/>
      <c r="U13980" s="11"/>
    </row>
    <row r="13981" spans="20:21" x14ac:dyDescent="0.2">
      <c r="T13981" s="11"/>
      <c r="U13981" s="11"/>
    </row>
    <row r="13982" spans="20:21" x14ac:dyDescent="0.2">
      <c r="T13982" s="11"/>
      <c r="U13982" s="11"/>
    </row>
    <row r="13983" spans="20:21" x14ac:dyDescent="0.2">
      <c r="T13983" s="11"/>
      <c r="U13983" s="11"/>
    </row>
    <row r="13984" spans="20:21" x14ac:dyDescent="0.2">
      <c r="T13984" s="11"/>
      <c r="U13984" s="11"/>
    </row>
    <row r="13985" spans="20:21" x14ac:dyDescent="0.2">
      <c r="T13985" s="11"/>
      <c r="U13985" s="11"/>
    </row>
    <row r="13986" spans="20:21" x14ac:dyDescent="0.2">
      <c r="T13986" s="11"/>
      <c r="U13986" s="11"/>
    </row>
    <row r="13987" spans="20:21" x14ac:dyDescent="0.2">
      <c r="T13987" s="11"/>
      <c r="U13987" s="11"/>
    </row>
    <row r="13988" spans="20:21" x14ac:dyDescent="0.2">
      <c r="T13988" s="11"/>
      <c r="U13988" s="11"/>
    </row>
    <row r="13989" spans="20:21" x14ac:dyDescent="0.2">
      <c r="T13989" s="11"/>
      <c r="U13989" s="11"/>
    </row>
    <row r="13990" spans="20:21" x14ac:dyDescent="0.2">
      <c r="T13990" s="11"/>
      <c r="U13990" s="11"/>
    </row>
    <row r="13991" spans="20:21" x14ac:dyDescent="0.2">
      <c r="T13991" s="11"/>
      <c r="U13991" s="11"/>
    </row>
    <row r="13992" spans="20:21" x14ac:dyDescent="0.2">
      <c r="T13992" s="11"/>
      <c r="U13992" s="11"/>
    </row>
    <row r="13993" spans="20:21" x14ac:dyDescent="0.2">
      <c r="T13993" s="11"/>
      <c r="U13993" s="11"/>
    </row>
    <row r="13994" spans="20:21" x14ac:dyDescent="0.2">
      <c r="T13994" s="11"/>
      <c r="U13994" s="11"/>
    </row>
    <row r="13995" spans="20:21" x14ac:dyDescent="0.2">
      <c r="T13995" s="11"/>
      <c r="U13995" s="11"/>
    </row>
    <row r="13996" spans="20:21" x14ac:dyDescent="0.2">
      <c r="T13996" s="11"/>
      <c r="U13996" s="11"/>
    </row>
    <row r="13997" spans="20:21" x14ac:dyDescent="0.2">
      <c r="T13997" s="11"/>
      <c r="U13997" s="11"/>
    </row>
    <row r="13998" spans="20:21" x14ac:dyDescent="0.2">
      <c r="T13998" s="11"/>
      <c r="U13998" s="11"/>
    </row>
    <row r="13999" spans="20:21" x14ac:dyDescent="0.2">
      <c r="T13999" s="11"/>
      <c r="U13999" s="11"/>
    </row>
    <row r="14000" spans="20:21" x14ac:dyDescent="0.2">
      <c r="T14000" s="11"/>
      <c r="U14000" s="11"/>
    </row>
    <row r="14001" spans="20:21" x14ac:dyDescent="0.2">
      <c r="T14001" s="11"/>
      <c r="U14001" s="11"/>
    </row>
    <row r="14002" spans="20:21" x14ac:dyDescent="0.2">
      <c r="T14002" s="11"/>
      <c r="U14002" s="11"/>
    </row>
    <row r="14003" spans="20:21" x14ac:dyDescent="0.2">
      <c r="T14003" s="11"/>
      <c r="U14003" s="11"/>
    </row>
    <row r="14004" spans="20:21" x14ac:dyDescent="0.2">
      <c r="T14004" s="11"/>
      <c r="U14004" s="11"/>
    </row>
    <row r="14005" spans="20:21" x14ac:dyDescent="0.2">
      <c r="T14005" s="11"/>
      <c r="U14005" s="11"/>
    </row>
    <row r="14006" spans="20:21" x14ac:dyDescent="0.2">
      <c r="T14006" s="11"/>
      <c r="U14006" s="11"/>
    </row>
    <row r="14007" spans="20:21" x14ac:dyDescent="0.2">
      <c r="T14007" s="11"/>
      <c r="U14007" s="11"/>
    </row>
    <row r="14008" spans="20:21" x14ac:dyDescent="0.2">
      <c r="T14008" s="11"/>
      <c r="U14008" s="11"/>
    </row>
    <row r="14009" spans="20:21" x14ac:dyDescent="0.2">
      <c r="T14009" s="11"/>
      <c r="U14009" s="11"/>
    </row>
    <row r="14010" spans="20:21" x14ac:dyDescent="0.2">
      <c r="T14010" s="11"/>
      <c r="U14010" s="11"/>
    </row>
    <row r="14011" spans="20:21" x14ac:dyDescent="0.2">
      <c r="T14011" s="11"/>
      <c r="U14011" s="11"/>
    </row>
    <row r="14012" spans="20:21" x14ac:dyDescent="0.2">
      <c r="T14012" s="11"/>
      <c r="U14012" s="11"/>
    </row>
    <row r="14013" spans="20:21" x14ac:dyDescent="0.2">
      <c r="T14013" s="11"/>
      <c r="U14013" s="11"/>
    </row>
    <row r="14014" spans="20:21" x14ac:dyDescent="0.2">
      <c r="T14014" s="11"/>
      <c r="U14014" s="11"/>
    </row>
    <row r="14015" spans="20:21" x14ac:dyDescent="0.2">
      <c r="T14015" s="11"/>
      <c r="U14015" s="11"/>
    </row>
    <row r="14016" spans="20:21" x14ac:dyDescent="0.2">
      <c r="T14016" s="11"/>
      <c r="U14016" s="11"/>
    </row>
    <row r="14017" spans="20:21" x14ac:dyDescent="0.2">
      <c r="T14017" s="11"/>
      <c r="U14017" s="11"/>
    </row>
    <row r="14018" spans="20:21" x14ac:dyDescent="0.2">
      <c r="T14018" s="11"/>
      <c r="U14018" s="11"/>
    </row>
    <row r="14019" spans="20:21" x14ac:dyDescent="0.2">
      <c r="T14019" s="11"/>
      <c r="U14019" s="11"/>
    </row>
    <row r="14020" spans="20:21" x14ac:dyDescent="0.2">
      <c r="T14020" s="11"/>
      <c r="U14020" s="11"/>
    </row>
    <row r="14021" spans="20:21" x14ac:dyDescent="0.2">
      <c r="T14021" s="11"/>
      <c r="U14021" s="11"/>
    </row>
    <row r="14022" spans="20:21" x14ac:dyDescent="0.2">
      <c r="T14022" s="11"/>
      <c r="U14022" s="11"/>
    </row>
    <row r="14023" spans="20:21" x14ac:dyDescent="0.2">
      <c r="T14023" s="11"/>
      <c r="U14023" s="11"/>
    </row>
    <row r="14024" spans="20:21" x14ac:dyDescent="0.2">
      <c r="T14024" s="11"/>
      <c r="U14024" s="11"/>
    </row>
    <row r="14025" spans="20:21" x14ac:dyDescent="0.2">
      <c r="T14025" s="11"/>
      <c r="U14025" s="11"/>
    </row>
    <row r="14026" spans="20:21" x14ac:dyDescent="0.2">
      <c r="T14026" s="11"/>
      <c r="U14026" s="11"/>
    </row>
    <row r="14027" spans="20:21" x14ac:dyDescent="0.2">
      <c r="T14027" s="11"/>
      <c r="U14027" s="11"/>
    </row>
    <row r="14028" spans="20:21" x14ac:dyDescent="0.2">
      <c r="T14028" s="11"/>
      <c r="U14028" s="11"/>
    </row>
    <row r="14029" spans="20:21" x14ac:dyDescent="0.2">
      <c r="T14029" s="11"/>
      <c r="U14029" s="11"/>
    </row>
    <row r="14030" spans="20:21" x14ac:dyDescent="0.2">
      <c r="T14030" s="11"/>
      <c r="U14030" s="11"/>
    </row>
    <row r="14031" spans="20:21" x14ac:dyDescent="0.2">
      <c r="T14031" s="11"/>
      <c r="U14031" s="11"/>
    </row>
    <row r="14032" spans="20:21" x14ac:dyDescent="0.2">
      <c r="T14032" s="11"/>
      <c r="U14032" s="11"/>
    </row>
    <row r="14033" spans="20:21" x14ac:dyDescent="0.2">
      <c r="T14033" s="11"/>
      <c r="U14033" s="11"/>
    </row>
    <row r="14034" spans="20:21" x14ac:dyDescent="0.2">
      <c r="T14034" s="11"/>
      <c r="U14034" s="11"/>
    </row>
    <row r="14035" spans="20:21" x14ac:dyDescent="0.2">
      <c r="T14035" s="11"/>
      <c r="U14035" s="11"/>
    </row>
    <row r="14036" spans="20:21" x14ac:dyDescent="0.2">
      <c r="T14036" s="11"/>
      <c r="U14036" s="11"/>
    </row>
    <row r="14037" spans="20:21" x14ac:dyDescent="0.2">
      <c r="T14037" s="11"/>
      <c r="U14037" s="11"/>
    </row>
    <row r="14038" spans="20:21" x14ac:dyDescent="0.2">
      <c r="T14038" s="11"/>
      <c r="U14038" s="11"/>
    </row>
    <row r="14039" spans="20:21" x14ac:dyDescent="0.2">
      <c r="T14039" s="11"/>
      <c r="U14039" s="11"/>
    </row>
    <row r="14040" spans="20:21" x14ac:dyDescent="0.2">
      <c r="T14040" s="11"/>
      <c r="U14040" s="11"/>
    </row>
    <row r="14041" spans="20:21" x14ac:dyDescent="0.2">
      <c r="T14041" s="11"/>
      <c r="U14041" s="11"/>
    </row>
    <row r="14042" spans="20:21" x14ac:dyDescent="0.2">
      <c r="T14042" s="11"/>
      <c r="U14042" s="11"/>
    </row>
    <row r="14043" spans="20:21" x14ac:dyDescent="0.2">
      <c r="T14043" s="11"/>
      <c r="U14043" s="11"/>
    </row>
    <row r="14044" spans="20:21" x14ac:dyDescent="0.2">
      <c r="T14044" s="11"/>
      <c r="U14044" s="11"/>
    </row>
    <row r="14045" spans="20:21" x14ac:dyDescent="0.2">
      <c r="T14045" s="11"/>
      <c r="U14045" s="11"/>
    </row>
    <row r="14046" spans="20:21" x14ac:dyDescent="0.2">
      <c r="T14046" s="11"/>
      <c r="U14046" s="11"/>
    </row>
    <row r="14047" spans="20:21" x14ac:dyDescent="0.2">
      <c r="T14047" s="11"/>
      <c r="U14047" s="11"/>
    </row>
    <row r="14048" spans="20:21" x14ac:dyDescent="0.2">
      <c r="T14048" s="11"/>
      <c r="U14048" s="11"/>
    </row>
    <row r="14049" spans="20:21" x14ac:dyDescent="0.2">
      <c r="T14049" s="11"/>
      <c r="U14049" s="11"/>
    </row>
    <row r="14050" spans="20:21" x14ac:dyDescent="0.2">
      <c r="T14050" s="11"/>
      <c r="U14050" s="11"/>
    </row>
    <row r="14051" spans="20:21" x14ac:dyDescent="0.2">
      <c r="T14051" s="11"/>
      <c r="U14051" s="11"/>
    </row>
    <row r="14052" spans="20:21" x14ac:dyDescent="0.2">
      <c r="T14052" s="11"/>
      <c r="U14052" s="11"/>
    </row>
    <row r="14053" spans="20:21" x14ac:dyDescent="0.2">
      <c r="T14053" s="11"/>
      <c r="U14053" s="11"/>
    </row>
    <row r="14054" spans="20:21" x14ac:dyDescent="0.2">
      <c r="T14054" s="11"/>
      <c r="U14054" s="11"/>
    </row>
    <row r="14055" spans="20:21" x14ac:dyDescent="0.2">
      <c r="T14055" s="11"/>
      <c r="U14055" s="11"/>
    </row>
    <row r="14056" spans="20:21" x14ac:dyDescent="0.2">
      <c r="T14056" s="11"/>
      <c r="U14056" s="11"/>
    </row>
    <row r="14057" spans="20:21" x14ac:dyDescent="0.2">
      <c r="T14057" s="11"/>
      <c r="U14057" s="11"/>
    </row>
    <row r="14058" spans="20:21" x14ac:dyDescent="0.2">
      <c r="T14058" s="11"/>
      <c r="U14058" s="11"/>
    </row>
    <row r="14059" spans="20:21" x14ac:dyDescent="0.2">
      <c r="T14059" s="11"/>
      <c r="U14059" s="11"/>
    </row>
    <row r="14060" spans="20:21" x14ac:dyDescent="0.2">
      <c r="T14060" s="11"/>
      <c r="U14060" s="11"/>
    </row>
    <row r="14061" spans="20:21" x14ac:dyDescent="0.2">
      <c r="T14061" s="11"/>
      <c r="U14061" s="11"/>
    </row>
    <row r="14062" spans="20:21" x14ac:dyDescent="0.2">
      <c r="T14062" s="11"/>
      <c r="U14062" s="11"/>
    </row>
    <row r="14063" spans="20:21" x14ac:dyDescent="0.2">
      <c r="T14063" s="11"/>
      <c r="U14063" s="11"/>
    </row>
    <row r="14064" spans="20:21" x14ac:dyDescent="0.2">
      <c r="T14064" s="11"/>
      <c r="U14064" s="11"/>
    </row>
    <row r="14065" spans="20:21" x14ac:dyDescent="0.2">
      <c r="T14065" s="11"/>
      <c r="U14065" s="11"/>
    </row>
    <row r="14066" spans="20:21" x14ac:dyDescent="0.2">
      <c r="T14066" s="11"/>
      <c r="U14066" s="11"/>
    </row>
    <row r="14067" spans="20:21" x14ac:dyDescent="0.2">
      <c r="T14067" s="11"/>
      <c r="U14067" s="11"/>
    </row>
    <row r="14068" spans="20:21" x14ac:dyDescent="0.2">
      <c r="T14068" s="11"/>
      <c r="U14068" s="11"/>
    </row>
    <row r="14069" spans="20:21" x14ac:dyDescent="0.2">
      <c r="T14069" s="11"/>
      <c r="U14069" s="11"/>
    </row>
    <row r="14070" spans="20:21" x14ac:dyDescent="0.2">
      <c r="T14070" s="11"/>
      <c r="U14070" s="11"/>
    </row>
    <row r="14071" spans="20:21" x14ac:dyDescent="0.2">
      <c r="T14071" s="11"/>
      <c r="U14071" s="11"/>
    </row>
    <row r="14072" spans="20:21" x14ac:dyDescent="0.2">
      <c r="T14072" s="11"/>
      <c r="U14072" s="11"/>
    </row>
    <row r="14073" spans="20:21" x14ac:dyDescent="0.2">
      <c r="T14073" s="11"/>
      <c r="U14073" s="11"/>
    </row>
    <row r="14074" spans="20:21" x14ac:dyDescent="0.2">
      <c r="T14074" s="11"/>
      <c r="U14074" s="11"/>
    </row>
    <row r="14075" spans="20:21" x14ac:dyDescent="0.2">
      <c r="T14075" s="11"/>
      <c r="U14075" s="11"/>
    </row>
    <row r="14076" spans="20:21" x14ac:dyDescent="0.2">
      <c r="T14076" s="11"/>
      <c r="U14076" s="11"/>
    </row>
    <row r="14077" spans="20:21" x14ac:dyDescent="0.2">
      <c r="T14077" s="11"/>
      <c r="U14077" s="11"/>
    </row>
    <row r="14078" spans="20:21" x14ac:dyDescent="0.2">
      <c r="T14078" s="11"/>
      <c r="U14078" s="11"/>
    </row>
    <row r="14079" spans="20:21" x14ac:dyDescent="0.2">
      <c r="T14079" s="11"/>
      <c r="U14079" s="11"/>
    </row>
    <row r="14080" spans="20:21" x14ac:dyDescent="0.2">
      <c r="T14080" s="11"/>
      <c r="U14080" s="11"/>
    </row>
    <row r="14081" spans="20:21" x14ac:dyDescent="0.2">
      <c r="T14081" s="11"/>
      <c r="U14081" s="11"/>
    </row>
    <row r="14082" spans="20:21" x14ac:dyDescent="0.2">
      <c r="T14082" s="11"/>
      <c r="U14082" s="11"/>
    </row>
    <row r="14083" spans="20:21" x14ac:dyDescent="0.2">
      <c r="T14083" s="11"/>
      <c r="U14083" s="11"/>
    </row>
    <row r="14084" spans="20:21" x14ac:dyDescent="0.2">
      <c r="T14084" s="11"/>
      <c r="U14084" s="11"/>
    </row>
    <row r="14085" spans="20:21" x14ac:dyDescent="0.2">
      <c r="T14085" s="11"/>
      <c r="U14085" s="11"/>
    </row>
    <row r="14086" spans="20:21" x14ac:dyDescent="0.2">
      <c r="T14086" s="11"/>
      <c r="U14086" s="11"/>
    </row>
    <row r="14087" spans="20:21" x14ac:dyDescent="0.2">
      <c r="T14087" s="11"/>
      <c r="U14087" s="11"/>
    </row>
    <row r="14088" spans="20:21" x14ac:dyDescent="0.2">
      <c r="T14088" s="11"/>
      <c r="U14088" s="11"/>
    </row>
    <row r="14089" spans="20:21" x14ac:dyDescent="0.2">
      <c r="T14089" s="11"/>
      <c r="U14089" s="11"/>
    </row>
    <row r="14090" spans="20:21" x14ac:dyDescent="0.2">
      <c r="T14090" s="11"/>
      <c r="U14090" s="11"/>
    </row>
    <row r="14091" spans="20:21" x14ac:dyDescent="0.2">
      <c r="T14091" s="11"/>
      <c r="U14091" s="11"/>
    </row>
    <row r="14092" spans="20:21" x14ac:dyDescent="0.2">
      <c r="T14092" s="11"/>
      <c r="U14092" s="11"/>
    </row>
    <row r="14093" spans="20:21" x14ac:dyDescent="0.2">
      <c r="T14093" s="11"/>
      <c r="U14093" s="11"/>
    </row>
    <row r="14094" spans="20:21" x14ac:dyDescent="0.2">
      <c r="T14094" s="11"/>
      <c r="U14094" s="11"/>
    </row>
    <row r="14095" spans="20:21" x14ac:dyDescent="0.2">
      <c r="T14095" s="11"/>
      <c r="U14095" s="11"/>
    </row>
    <row r="14096" spans="20:21" x14ac:dyDescent="0.2">
      <c r="T14096" s="11"/>
      <c r="U14096" s="11"/>
    </row>
    <row r="14097" spans="20:21" x14ac:dyDescent="0.2">
      <c r="T14097" s="11"/>
      <c r="U14097" s="11"/>
    </row>
    <row r="14098" spans="20:21" x14ac:dyDescent="0.2">
      <c r="T14098" s="11"/>
      <c r="U14098" s="11"/>
    </row>
    <row r="14099" spans="20:21" x14ac:dyDescent="0.2">
      <c r="T14099" s="11"/>
      <c r="U14099" s="11"/>
    </row>
    <row r="14100" spans="20:21" x14ac:dyDescent="0.2">
      <c r="T14100" s="11"/>
      <c r="U14100" s="11"/>
    </row>
    <row r="14101" spans="20:21" x14ac:dyDescent="0.2">
      <c r="T14101" s="11"/>
      <c r="U14101" s="11"/>
    </row>
    <row r="14102" spans="20:21" x14ac:dyDescent="0.2">
      <c r="T14102" s="11"/>
      <c r="U14102" s="11"/>
    </row>
    <row r="14103" spans="20:21" x14ac:dyDescent="0.2">
      <c r="T14103" s="11"/>
      <c r="U14103" s="11"/>
    </row>
    <row r="14104" spans="20:21" x14ac:dyDescent="0.2">
      <c r="T14104" s="11"/>
      <c r="U14104" s="11"/>
    </row>
    <row r="14105" spans="20:21" x14ac:dyDescent="0.2">
      <c r="T14105" s="11"/>
      <c r="U14105" s="11"/>
    </row>
    <row r="14106" spans="20:21" x14ac:dyDescent="0.2">
      <c r="T14106" s="11"/>
      <c r="U14106" s="11"/>
    </row>
    <row r="14107" spans="20:21" x14ac:dyDescent="0.2">
      <c r="T14107" s="11"/>
      <c r="U14107" s="11"/>
    </row>
    <row r="14108" spans="20:21" x14ac:dyDescent="0.2">
      <c r="T14108" s="11"/>
      <c r="U14108" s="11"/>
    </row>
    <row r="14109" spans="20:21" x14ac:dyDescent="0.2">
      <c r="T14109" s="11"/>
      <c r="U14109" s="11"/>
    </row>
    <row r="14110" spans="20:21" x14ac:dyDescent="0.2">
      <c r="T14110" s="11"/>
      <c r="U14110" s="11"/>
    </row>
    <row r="14111" spans="20:21" x14ac:dyDescent="0.2">
      <c r="T14111" s="11"/>
      <c r="U14111" s="11"/>
    </row>
    <row r="14112" spans="20:21" x14ac:dyDescent="0.2">
      <c r="T14112" s="11"/>
      <c r="U14112" s="11"/>
    </row>
    <row r="14113" spans="20:21" x14ac:dyDescent="0.2">
      <c r="T14113" s="11"/>
      <c r="U14113" s="11"/>
    </row>
    <row r="14114" spans="20:21" x14ac:dyDescent="0.2">
      <c r="T14114" s="11"/>
      <c r="U14114" s="11"/>
    </row>
    <row r="14115" spans="20:21" x14ac:dyDescent="0.2">
      <c r="T14115" s="11"/>
      <c r="U14115" s="11"/>
    </row>
    <row r="14116" spans="20:21" x14ac:dyDescent="0.2">
      <c r="T14116" s="11"/>
      <c r="U14116" s="11"/>
    </row>
    <row r="14117" spans="20:21" x14ac:dyDescent="0.2">
      <c r="T14117" s="11"/>
      <c r="U14117" s="11"/>
    </row>
    <row r="14118" spans="20:21" x14ac:dyDescent="0.2">
      <c r="T14118" s="11"/>
      <c r="U14118" s="11"/>
    </row>
    <row r="14119" spans="20:21" x14ac:dyDescent="0.2">
      <c r="T14119" s="11"/>
      <c r="U14119" s="11"/>
    </row>
    <row r="14120" spans="20:21" x14ac:dyDescent="0.2">
      <c r="T14120" s="11"/>
      <c r="U14120" s="11"/>
    </row>
    <row r="14121" spans="20:21" x14ac:dyDescent="0.2">
      <c r="T14121" s="11"/>
      <c r="U14121" s="11"/>
    </row>
    <row r="14122" spans="20:21" x14ac:dyDescent="0.2">
      <c r="T14122" s="11"/>
      <c r="U14122" s="11"/>
    </row>
    <row r="14123" spans="20:21" x14ac:dyDescent="0.2">
      <c r="T14123" s="11"/>
      <c r="U14123" s="11"/>
    </row>
    <row r="14124" spans="20:21" x14ac:dyDescent="0.2">
      <c r="T14124" s="11"/>
      <c r="U14124" s="11"/>
    </row>
    <row r="14125" spans="20:21" x14ac:dyDescent="0.2">
      <c r="T14125" s="11"/>
      <c r="U14125" s="11"/>
    </row>
    <row r="14126" spans="20:21" x14ac:dyDescent="0.2">
      <c r="T14126" s="11"/>
      <c r="U14126" s="11"/>
    </row>
    <row r="14127" spans="20:21" x14ac:dyDescent="0.2">
      <c r="T14127" s="11"/>
      <c r="U14127" s="11"/>
    </row>
    <row r="14128" spans="20:21" x14ac:dyDescent="0.2">
      <c r="T14128" s="11"/>
      <c r="U14128" s="11"/>
    </row>
    <row r="14129" spans="20:21" x14ac:dyDescent="0.2">
      <c r="T14129" s="11"/>
      <c r="U14129" s="11"/>
    </row>
    <row r="14130" spans="20:21" x14ac:dyDescent="0.2">
      <c r="T14130" s="11"/>
      <c r="U14130" s="11"/>
    </row>
    <row r="14131" spans="20:21" x14ac:dyDescent="0.2">
      <c r="T14131" s="11"/>
      <c r="U14131" s="11"/>
    </row>
    <row r="14132" spans="20:21" x14ac:dyDescent="0.2">
      <c r="T14132" s="11"/>
      <c r="U14132" s="11"/>
    </row>
    <row r="14133" spans="20:21" x14ac:dyDescent="0.2">
      <c r="T14133" s="11"/>
      <c r="U14133" s="11"/>
    </row>
    <row r="14134" spans="20:21" x14ac:dyDescent="0.2">
      <c r="T14134" s="11"/>
      <c r="U14134" s="11"/>
    </row>
    <row r="14135" spans="20:21" x14ac:dyDescent="0.2">
      <c r="T14135" s="11"/>
      <c r="U14135" s="11"/>
    </row>
    <row r="14136" spans="20:21" x14ac:dyDescent="0.2">
      <c r="T14136" s="11"/>
      <c r="U14136" s="11"/>
    </row>
    <row r="14137" spans="20:21" x14ac:dyDescent="0.2">
      <c r="T14137" s="11"/>
      <c r="U14137" s="11"/>
    </row>
    <row r="14138" spans="20:21" x14ac:dyDescent="0.2">
      <c r="T14138" s="11"/>
      <c r="U14138" s="11"/>
    </row>
    <row r="14139" spans="20:21" x14ac:dyDescent="0.2">
      <c r="T14139" s="11"/>
      <c r="U14139" s="11"/>
    </row>
    <row r="14140" spans="20:21" x14ac:dyDescent="0.2">
      <c r="T14140" s="11"/>
      <c r="U14140" s="11"/>
    </row>
    <row r="14141" spans="20:21" x14ac:dyDescent="0.2">
      <c r="T14141" s="11"/>
      <c r="U14141" s="11"/>
    </row>
    <row r="14142" spans="20:21" x14ac:dyDescent="0.2">
      <c r="T14142" s="11"/>
      <c r="U14142" s="11"/>
    </row>
    <row r="14143" spans="20:21" x14ac:dyDescent="0.2">
      <c r="T14143" s="11"/>
      <c r="U14143" s="11"/>
    </row>
    <row r="14144" spans="20:21" x14ac:dyDescent="0.2">
      <c r="T14144" s="11"/>
      <c r="U14144" s="11"/>
    </row>
    <row r="14145" spans="20:21" x14ac:dyDescent="0.2">
      <c r="T14145" s="11"/>
      <c r="U14145" s="11"/>
    </row>
    <row r="14146" spans="20:21" x14ac:dyDescent="0.2">
      <c r="T14146" s="11"/>
      <c r="U14146" s="11"/>
    </row>
    <row r="14147" spans="20:21" x14ac:dyDescent="0.2">
      <c r="T14147" s="11"/>
      <c r="U14147" s="11"/>
    </row>
    <row r="14148" spans="20:21" x14ac:dyDescent="0.2">
      <c r="T14148" s="11"/>
      <c r="U14148" s="11"/>
    </row>
    <row r="14149" spans="20:21" x14ac:dyDescent="0.2">
      <c r="T14149" s="11"/>
      <c r="U14149" s="11"/>
    </row>
    <row r="14150" spans="20:21" x14ac:dyDescent="0.2">
      <c r="T14150" s="11"/>
      <c r="U14150" s="11"/>
    </row>
    <row r="14151" spans="20:21" x14ac:dyDescent="0.2">
      <c r="T14151" s="11"/>
      <c r="U14151" s="11"/>
    </row>
    <row r="14152" spans="20:21" x14ac:dyDescent="0.2">
      <c r="T14152" s="11"/>
      <c r="U14152" s="11"/>
    </row>
    <row r="14153" spans="20:21" x14ac:dyDescent="0.2">
      <c r="T14153" s="11"/>
      <c r="U14153" s="11"/>
    </row>
    <row r="14154" spans="20:21" x14ac:dyDescent="0.2">
      <c r="T14154" s="11"/>
      <c r="U14154" s="11"/>
    </row>
    <row r="14155" spans="20:21" x14ac:dyDescent="0.2">
      <c r="T14155" s="11"/>
      <c r="U14155" s="11"/>
    </row>
    <row r="14156" spans="20:21" x14ac:dyDescent="0.2">
      <c r="T14156" s="11"/>
      <c r="U14156" s="11"/>
    </row>
    <row r="14157" spans="20:21" x14ac:dyDescent="0.2">
      <c r="T14157" s="11"/>
      <c r="U14157" s="11"/>
    </row>
    <row r="14158" spans="20:21" x14ac:dyDescent="0.2">
      <c r="T14158" s="11"/>
      <c r="U14158" s="11"/>
    </row>
    <row r="14159" spans="20:21" x14ac:dyDescent="0.2">
      <c r="T14159" s="11"/>
      <c r="U14159" s="11"/>
    </row>
    <row r="14160" spans="20:21" x14ac:dyDescent="0.2">
      <c r="T14160" s="11"/>
      <c r="U14160" s="11"/>
    </row>
    <row r="14161" spans="20:21" x14ac:dyDescent="0.2">
      <c r="T14161" s="11"/>
      <c r="U14161" s="11"/>
    </row>
    <row r="14162" spans="20:21" x14ac:dyDescent="0.2">
      <c r="T14162" s="11"/>
      <c r="U14162" s="11"/>
    </row>
    <row r="14163" spans="20:21" x14ac:dyDescent="0.2">
      <c r="T14163" s="11"/>
      <c r="U14163" s="11"/>
    </row>
    <row r="14164" spans="20:21" x14ac:dyDescent="0.2">
      <c r="T14164" s="11"/>
      <c r="U14164" s="11"/>
    </row>
    <row r="14165" spans="20:21" x14ac:dyDescent="0.2">
      <c r="T14165" s="11"/>
      <c r="U14165" s="11"/>
    </row>
    <row r="14166" spans="20:21" x14ac:dyDescent="0.2">
      <c r="T14166" s="11"/>
      <c r="U14166" s="11"/>
    </row>
    <row r="14167" spans="20:21" x14ac:dyDescent="0.2">
      <c r="T14167" s="11"/>
      <c r="U14167" s="11"/>
    </row>
    <row r="14168" spans="20:21" x14ac:dyDescent="0.2">
      <c r="T14168" s="11"/>
      <c r="U14168" s="11"/>
    </row>
    <row r="14169" spans="20:21" x14ac:dyDescent="0.2">
      <c r="T14169" s="11"/>
      <c r="U14169" s="11"/>
    </row>
    <row r="14170" spans="20:21" x14ac:dyDescent="0.2">
      <c r="T14170" s="11"/>
      <c r="U14170" s="11"/>
    </row>
    <row r="14171" spans="20:21" x14ac:dyDescent="0.2">
      <c r="T14171" s="11"/>
      <c r="U14171" s="11"/>
    </row>
    <row r="14172" spans="20:21" x14ac:dyDescent="0.2">
      <c r="T14172" s="11"/>
      <c r="U14172" s="11"/>
    </row>
    <row r="14173" spans="20:21" x14ac:dyDescent="0.2">
      <c r="T14173" s="11"/>
      <c r="U14173" s="11"/>
    </row>
    <row r="14174" spans="20:21" x14ac:dyDescent="0.2">
      <c r="T14174" s="11"/>
      <c r="U14174" s="11"/>
    </row>
    <row r="14175" spans="20:21" x14ac:dyDescent="0.2">
      <c r="T14175" s="11"/>
      <c r="U14175" s="11"/>
    </row>
    <row r="14176" spans="20:21" x14ac:dyDescent="0.2">
      <c r="T14176" s="11"/>
      <c r="U14176" s="11"/>
    </row>
    <row r="14177" spans="20:21" x14ac:dyDescent="0.2">
      <c r="T14177" s="11"/>
      <c r="U14177" s="11"/>
    </row>
    <row r="14178" spans="20:21" x14ac:dyDescent="0.2">
      <c r="T14178" s="11"/>
      <c r="U14178" s="11"/>
    </row>
    <row r="14179" spans="20:21" x14ac:dyDescent="0.2">
      <c r="T14179" s="11"/>
      <c r="U14179" s="11"/>
    </row>
    <row r="14180" spans="20:21" x14ac:dyDescent="0.2">
      <c r="T14180" s="11"/>
      <c r="U14180" s="11"/>
    </row>
    <row r="14181" spans="20:21" x14ac:dyDescent="0.2">
      <c r="T14181" s="11"/>
      <c r="U14181" s="11"/>
    </row>
    <row r="14182" spans="20:21" x14ac:dyDescent="0.2">
      <c r="T14182" s="11"/>
      <c r="U14182" s="11"/>
    </row>
    <row r="14183" spans="20:21" x14ac:dyDescent="0.2">
      <c r="T14183" s="11"/>
      <c r="U14183" s="11"/>
    </row>
    <row r="14184" spans="20:21" x14ac:dyDescent="0.2">
      <c r="T14184" s="11"/>
      <c r="U14184" s="11"/>
    </row>
    <row r="14185" spans="20:21" x14ac:dyDescent="0.2">
      <c r="T14185" s="11"/>
      <c r="U14185" s="11"/>
    </row>
    <row r="14186" spans="20:21" x14ac:dyDescent="0.2">
      <c r="T14186" s="11"/>
      <c r="U14186" s="11"/>
    </row>
    <row r="14187" spans="20:21" x14ac:dyDescent="0.2">
      <c r="T14187" s="11"/>
      <c r="U14187" s="11"/>
    </row>
    <row r="14188" spans="20:21" x14ac:dyDescent="0.2">
      <c r="T14188" s="11"/>
      <c r="U14188" s="11"/>
    </row>
    <row r="14189" spans="20:21" x14ac:dyDescent="0.2">
      <c r="T14189" s="11"/>
      <c r="U14189" s="11"/>
    </row>
    <row r="14190" spans="20:21" x14ac:dyDescent="0.2">
      <c r="T14190" s="11"/>
      <c r="U14190" s="11"/>
    </row>
    <row r="14191" spans="20:21" x14ac:dyDescent="0.2">
      <c r="T14191" s="11"/>
      <c r="U14191" s="11"/>
    </row>
    <row r="14192" spans="20:21" x14ac:dyDescent="0.2">
      <c r="T14192" s="11"/>
      <c r="U14192" s="11"/>
    </row>
    <row r="14193" spans="20:21" x14ac:dyDescent="0.2">
      <c r="T14193" s="11"/>
      <c r="U14193" s="11"/>
    </row>
    <row r="14194" spans="20:21" x14ac:dyDescent="0.2">
      <c r="T14194" s="11"/>
      <c r="U14194" s="11"/>
    </row>
    <row r="14195" spans="20:21" x14ac:dyDescent="0.2">
      <c r="T14195" s="11"/>
      <c r="U14195" s="11"/>
    </row>
    <row r="14196" spans="20:21" x14ac:dyDescent="0.2">
      <c r="T14196" s="11"/>
      <c r="U14196" s="11"/>
    </row>
    <row r="14197" spans="20:21" x14ac:dyDescent="0.2">
      <c r="T14197" s="11"/>
      <c r="U14197" s="11"/>
    </row>
    <row r="14198" spans="20:21" x14ac:dyDescent="0.2">
      <c r="T14198" s="11"/>
      <c r="U14198" s="11"/>
    </row>
    <row r="14199" spans="20:21" x14ac:dyDescent="0.2">
      <c r="T14199" s="11"/>
      <c r="U14199" s="11"/>
    </row>
    <row r="14200" spans="20:21" x14ac:dyDescent="0.2">
      <c r="T14200" s="11"/>
      <c r="U14200" s="11"/>
    </row>
    <row r="14201" spans="20:21" x14ac:dyDescent="0.2">
      <c r="T14201" s="11"/>
      <c r="U14201" s="11"/>
    </row>
    <row r="14202" spans="20:21" x14ac:dyDescent="0.2">
      <c r="T14202" s="11"/>
      <c r="U14202" s="11"/>
    </row>
    <row r="14203" spans="20:21" x14ac:dyDescent="0.2">
      <c r="T14203" s="11"/>
      <c r="U14203" s="11"/>
    </row>
    <row r="14204" spans="20:21" x14ac:dyDescent="0.2">
      <c r="T14204" s="11"/>
      <c r="U14204" s="11"/>
    </row>
    <row r="14205" spans="20:21" x14ac:dyDescent="0.2">
      <c r="T14205" s="11"/>
      <c r="U14205" s="11"/>
    </row>
    <row r="14206" spans="20:21" x14ac:dyDescent="0.2">
      <c r="T14206" s="11"/>
      <c r="U14206" s="11"/>
    </row>
    <row r="14207" spans="20:21" x14ac:dyDescent="0.2">
      <c r="T14207" s="11"/>
      <c r="U14207" s="11"/>
    </row>
    <row r="14208" spans="20:21" x14ac:dyDescent="0.2">
      <c r="T14208" s="11"/>
      <c r="U14208" s="11"/>
    </row>
    <row r="14209" spans="20:21" x14ac:dyDescent="0.2">
      <c r="T14209" s="11"/>
      <c r="U14209" s="11"/>
    </row>
    <row r="14210" spans="20:21" x14ac:dyDescent="0.2">
      <c r="T14210" s="11"/>
      <c r="U14210" s="11"/>
    </row>
    <row r="14211" spans="20:21" x14ac:dyDescent="0.2">
      <c r="T14211" s="11"/>
      <c r="U14211" s="11"/>
    </row>
    <row r="14212" spans="20:21" x14ac:dyDescent="0.2">
      <c r="T14212" s="11"/>
      <c r="U14212" s="11"/>
    </row>
    <row r="14213" spans="20:21" x14ac:dyDescent="0.2">
      <c r="T14213" s="11"/>
      <c r="U14213" s="11"/>
    </row>
    <row r="14214" spans="20:21" x14ac:dyDescent="0.2">
      <c r="T14214" s="11"/>
      <c r="U14214" s="11"/>
    </row>
    <row r="14215" spans="20:21" x14ac:dyDescent="0.2">
      <c r="T14215" s="11"/>
      <c r="U14215" s="11"/>
    </row>
    <row r="14216" spans="20:21" x14ac:dyDescent="0.2">
      <c r="T14216" s="11"/>
      <c r="U14216" s="11"/>
    </row>
    <row r="14217" spans="20:21" x14ac:dyDescent="0.2">
      <c r="T14217" s="11"/>
      <c r="U14217" s="11"/>
    </row>
    <row r="14218" spans="20:21" x14ac:dyDescent="0.2">
      <c r="T14218" s="11"/>
      <c r="U14218" s="11"/>
    </row>
    <row r="14219" spans="20:21" x14ac:dyDescent="0.2">
      <c r="T14219" s="11"/>
      <c r="U14219" s="11"/>
    </row>
    <row r="14220" spans="20:21" x14ac:dyDescent="0.2">
      <c r="T14220" s="11"/>
      <c r="U14220" s="11"/>
    </row>
    <row r="14221" spans="20:21" x14ac:dyDescent="0.2">
      <c r="T14221" s="11"/>
      <c r="U14221" s="11"/>
    </row>
    <row r="14222" spans="20:21" x14ac:dyDescent="0.2">
      <c r="T14222" s="11"/>
      <c r="U14222" s="11"/>
    </row>
    <row r="14223" spans="20:21" x14ac:dyDescent="0.2">
      <c r="T14223" s="11"/>
      <c r="U14223" s="11"/>
    </row>
    <row r="14224" spans="20:21" x14ac:dyDescent="0.2">
      <c r="T14224" s="11"/>
      <c r="U14224" s="11"/>
    </row>
    <row r="14225" spans="20:21" x14ac:dyDescent="0.2">
      <c r="T14225" s="11"/>
      <c r="U14225" s="11"/>
    </row>
    <row r="14226" spans="20:21" x14ac:dyDescent="0.2">
      <c r="T14226" s="11"/>
      <c r="U14226" s="11"/>
    </row>
    <row r="14227" spans="20:21" x14ac:dyDescent="0.2">
      <c r="T14227" s="11"/>
      <c r="U14227" s="11"/>
    </row>
    <row r="14228" spans="20:21" x14ac:dyDescent="0.2">
      <c r="T14228" s="11"/>
      <c r="U14228" s="11"/>
    </row>
    <row r="14229" spans="20:21" x14ac:dyDescent="0.2">
      <c r="T14229" s="11"/>
      <c r="U14229" s="11"/>
    </row>
    <row r="14230" spans="20:21" x14ac:dyDescent="0.2">
      <c r="T14230" s="11"/>
      <c r="U14230" s="11"/>
    </row>
    <row r="14231" spans="20:21" x14ac:dyDescent="0.2">
      <c r="T14231" s="11"/>
      <c r="U14231" s="11"/>
    </row>
    <row r="14232" spans="20:21" x14ac:dyDescent="0.2">
      <c r="T14232" s="11"/>
      <c r="U14232" s="11"/>
    </row>
    <row r="14233" spans="20:21" x14ac:dyDescent="0.2">
      <c r="T14233" s="11"/>
      <c r="U14233" s="11"/>
    </row>
    <row r="14234" spans="20:21" x14ac:dyDescent="0.2">
      <c r="T14234" s="11"/>
      <c r="U14234" s="11"/>
    </row>
    <row r="14235" spans="20:21" x14ac:dyDescent="0.2">
      <c r="T14235" s="11"/>
      <c r="U14235" s="11"/>
    </row>
    <row r="14236" spans="20:21" x14ac:dyDescent="0.2">
      <c r="T14236" s="11"/>
      <c r="U14236" s="11"/>
    </row>
    <row r="14237" spans="20:21" x14ac:dyDescent="0.2">
      <c r="T14237" s="11"/>
      <c r="U14237" s="11"/>
    </row>
    <row r="14238" spans="20:21" x14ac:dyDescent="0.2">
      <c r="T14238" s="11"/>
      <c r="U14238" s="11"/>
    </row>
    <row r="14239" spans="20:21" x14ac:dyDescent="0.2">
      <c r="T14239" s="11"/>
      <c r="U14239" s="11"/>
    </row>
    <row r="14240" spans="20:21" x14ac:dyDescent="0.2">
      <c r="T14240" s="11"/>
      <c r="U14240" s="11"/>
    </row>
    <row r="14241" spans="20:21" x14ac:dyDescent="0.2">
      <c r="T14241" s="11"/>
      <c r="U14241" s="11"/>
    </row>
    <row r="14242" spans="20:21" x14ac:dyDescent="0.2">
      <c r="T14242" s="11"/>
      <c r="U14242" s="11"/>
    </row>
    <row r="14243" spans="20:21" x14ac:dyDescent="0.2">
      <c r="T14243" s="11"/>
      <c r="U14243" s="11"/>
    </row>
    <row r="14244" spans="20:21" x14ac:dyDescent="0.2">
      <c r="T14244" s="11"/>
      <c r="U14244" s="11"/>
    </row>
    <row r="14245" spans="20:21" x14ac:dyDescent="0.2">
      <c r="T14245" s="11"/>
      <c r="U14245" s="11"/>
    </row>
    <row r="14246" spans="20:21" x14ac:dyDescent="0.2">
      <c r="T14246" s="11"/>
      <c r="U14246" s="11"/>
    </row>
    <row r="14247" spans="20:21" x14ac:dyDescent="0.2">
      <c r="T14247" s="11"/>
      <c r="U14247" s="11"/>
    </row>
    <row r="14248" spans="20:21" x14ac:dyDescent="0.2">
      <c r="T14248" s="11"/>
      <c r="U14248" s="11"/>
    </row>
    <row r="14249" spans="20:21" x14ac:dyDescent="0.2">
      <c r="T14249" s="11"/>
      <c r="U14249" s="11"/>
    </row>
    <row r="14250" spans="20:21" x14ac:dyDescent="0.2">
      <c r="T14250" s="11"/>
      <c r="U14250" s="11"/>
    </row>
    <row r="14251" spans="20:21" x14ac:dyDescent="0.2">
      <c r="T14251" s="11"/>
      <c r="U14251" s="11"/>
    </row>
    <row r="14252" spans="20:21" x14ac:dyDescent="0.2">
      <c r="T14252" s="11"/>
      <c r="U14252" s="11"/>
    </row>
    <row r="14253" spans="20:21" x14ac:dyDescent="0.2">
      <c r="T14253" s="11"/>
      <c r="U14253" s="11"/>
    </row>
    <row r="14254" spans="20:21" x14ac:dyDescent="0.2">
      <c r="T14254" s="11"/>
      <c r="U14254" s="11"/>
    </row>
    <row r="14255" spans="20:21" x14ac:dyDescent="0.2">
      <c r="T14255" s="11"/>
      <c r="U14255" s="11"/>
    </row>
    <row r="14256" spans="20:21" x14ac:dyDescent="0.2">
      <c r="T14256" s="11"/>
      <c r="U14256" s="11"/>
    </row>
    <row r="14257" spans="20:21" x14ac:dyDescent="0.2">
      <c r="T14257" s="11"/>
      <c r="U14257" s="11"/>
    </row>
    <row r="14258" spans="20:21" x14ac:dyDescent="0.2">
      <c r="T14258" s="11"/>
      <c r="U14258" s="11"/>
    </row>
    <row r="14259" spans="20:21" x14ac:dyDescent="0.2">
      <c r="T14259" s="11"/>
      <c r="U14259" s="11"/>
    </row>
    <row r="14260" spans="20:21" x14ac:dyDescent="0.2">
      <c r="T14260" s="11"/>
      <c r="U14260" s="11"/>
    </row>
    <row r="14261" spans="20:21" x14ac:dyDescent="0.2">
      <c r="T14261" s="11"/>
      <c r="U14261" s="11"/>
    </row>
    <row r="14262" spans="20:21" x14ac:dyDescent="0.2">
      <c r="T14262" s="11"/>
      <c r="U14262" s="11"/>
    </row>
    <row r="14263" spans="20:21" x14ac:dyDescent="0.2">
      <c r="T14263" s="11"/>
      <c r="U14263" s="11"/>
    </row>
    <row r="14264" spans="20:21" x14ac:dyDescent="0.2">
      <c r="T14264" s="11"/>
      <c r="U14264" s="11"/>
    </row>
    <row r="14265" spans="20:21" x14ac:dyDescent="0.2">
      <c r="T14265" s="11"/>
      <c r="U14265" s="11"/>
    </row>
    <row r="14266" spans="20:21" x14ac:dyDescent="0.2">
      <c r="T14266" s="11"/>
      <c r="U14266" s="11"/>
    </row>
    <row r="14267" spans="20:21" x14ac:dyDescent="0.2">
      <c r="T14267" s="11"/>
      <c r="U14267" s="11"/>
    </row>
    <row r="14268" spans="20:21" x14ac:dyDescent="0.2">
      <c r="T14268" s="11"/>
      <c r="U14268" s="11"/>
    </row>
    <row r="14269" spans="20:21" x14ac:dyDescent="0.2">
      <c r="T14269" s="11"/>
      <c r="U14269" s="11"/>
    </row>
    <row r="14270" spans="20:21" x14ac:dyDescent="0.2">
      <c r="T14270" s="11"/>
      <c r="U14270" s="11"/>
    </row>
    <row r="14271" spans="20:21" x14ac:dyDescent="0.2">
      <c r="T14271" s="11"/>
      <c r="U14271" s="11"/>
    </row>
    <row r="14272" spans="20:21" x14ac:dyDescent="0.2">
      <c r="T14272" s="11"/>
      <c r="U14272" s="11"/>
    </row>
    <row r="14273" spans="20:21" x14ac:dyDescent="0.2">
      <c r="T14273" s="11"/>
      <c r="U14273" s="11"/>
    </row>
    <row r="14274" spans="20:21" x14ac:dyDescent="0.2">
      <c r="T14274" s="11"/>
      <c r="U14274" s="11"/>
    </row>
    <row r="14275" spans="20:21" x14ac:dyDescent="0.2">
      <c r="T14275" s="11"/>
      <c r="U14275" s="11"/>
    </row>
    <row r="14276" spans="20:21" x14ac:dyDescent="0.2">
      <c r="T14276" s="11"/>
      <c r="U14276" s="11"/>
    </row>
    <row r="14277" spans="20:21" x14ac:dyDescent="0.2">
      <c r="T14277" s="11"/>
      <c r="U14277" s="11"/>
    </row>
    <row r="14278" spans="20:21" x14ac:dyDescent="0.2">
      <c r="T14278" s="11"/>
      <c r="U14278" s="11"/>
    </row>
    <row r="14279" spans="20:21" x14ac:dyDescent="0.2">
      <c r="T14279" s="11"/>
      <c r="U14279" s="11"/>
    </row>
    <row r="14280" spans="20:21" x14ac:dyDescent="0.2">
      <c r="T14280" s="11"/>
      <c r="U14280" s="11"/>
    </row>
    <row r="14281" spans="20:21" x14ac:dyDescent="0.2">
      <c r="T14281" s="11"/>
      <c r="U14281" s="11"/>
    </row>
    <row r="14282" spans="20:21" x14ac:dyDescent="0.2">
      <c r="T14282" s="11"/>
      <c r="U14282" s="11"/>
    </row>
    <row r="14283" spans="20:21" x14ac:dyDescent="0.2">
      <c r="T14283" s="11"/>
      <c r="U14283" s="11"/>
    </row>
    <row r="14284" spans="20:21" x14ac:dyDescent="0.2">
      <c r="T14284" s="11"/>
      <c r="U14284" s="11"/>
    </row>
    <row r="14285" spans="20:21" x14ac:dyDescent="0.2">
      <c r="T14285" s="11"/>
      <c r="U14285" s="11"/>
    </row>
    <row r="14286" spans="20:21" x14ac:dyDescent="0.2">
      <c r="T14286" s="11"/>
      <c r="U14286" s="11"/>
    </row>
    <row r="14287" spans="20:21" x14ac:dyDescent="0.2">
      <c r="T14287" s="11"/>
      <c r="U14287" s="11"/>
    </row>
    <row r="14288" spans="20:21" x14ac:dyDescent="0.2">
      <c r="T14288" s="11"/>
      <c r="U14288" s="11"/>
    </row>
    <row r="14289" spans="20:21" x14ac:dyDescent="0.2">
      <c r="T14289" s="11"/>
      <c r="U14289" s="11"/>
    </row>
    <row r="14290" spans="20:21" x14ac:dyDescent="0.2">
      <c r="T14290" s="11"/>
      <c r="U14290" s="11"/>
    </row>
    <row r="14291" spans="20:21" x14ac:dyDescent="0.2">
      <c r="T14291" s="11"/>
      <c r="U14291" s="11"/>
    </row>
    <row r="14292" spans="20:21" x14ac:dyDescent="0.2">
      <c r="T14292" s="11"/>
      <c r="U14292" s="11"/>
    </row>
    <row r="14293" spans="20:21" x14ac:dyDescent="0.2">
      <c r="T14293" s="11"/>
      <c r="U14293" s="11"/>
    </row>
    <row r="14294" spans="20:21" x14ac:dyDescent="0.2">
      <c r="T14294" s="11"/>
      <c r="U14294" s="11"/>
    </row>
    <row r="14295" spans="20:21" x14ac:dyDescent="0.2">
      <c r="T14295" s="11"/>
      <c r="U14295" s="11"/>
    </row>
    <row r="14296" spans="20:21" x14ac:dyDescent="0.2">
      <c r="T14296" s="11"/>
      <c r="U14296" s="11"/>
    </row>
    <row r="14297" spans="20:21" x14ac:dyDescent="0.2">
      <c r="T14297" s="11"/>
      <c r="U14297" s="11"/>
    </row>
    <row r="14298" spans="20:21" x14ac:dyDescent="0.2">
      <c r="T14298" s="11"/>
      <c r="U14298" s="11"/>
    </row>
    <row r="14299" spans="20:21" x14ac:dyDescent="0.2">
      <c r="T14299" s="11"/>
      <c r="U14299" s="11"/>
    </row>
    <row r="14300" spans="20:21" x14ac:dyDescent="0.2">
      <c r="T14300" s="11"/>
      <c r="U14300" s="11"/>
    </row>
    <row r="14301" spans="20:21" x14ac:dyDescent="0.2">
      <c r="T14301" s="11"/>
      <c r="U14301" s="11"/>
    </row>
    <row r="14302" spans="20:21" x14ac:dyDescent="0.2">
      <c r="T14302" s="11"/>
      <c r="U14302" s="11"/>
    </row>
    <row r="14303" spans="20:21" x14ac:dyDescent="0.2">
      <c r="T14303" s="11"/>
      <c r="U14303" s="11"/>
    </row>
    <row r="14304" spans="20:21" x14ac:dyDescent="0.2">
      <c r="T14304" s="11"/>
      <c r="U14304" s="11"/>
    </row>
    <row r="14305" spans="20:21" x14ac:dyDescent="0.2">
      <c r="T14305" s="11"/>
      <c r="U14305" s="11"/>
    </row>
    <row r="14306" spans="20:21" x14ac:dyDescent="0.2">
      <c r="T14306" s="11"/>
      <c r="U14306" s="11"/>
    </row>
    <row r="14307" spans="20:21" x14ac:dyDescent="0.2">
      <c r="T14307" s="11"/>
      <c r="U14307" s="11"/>
    </row>
    <row r="14308" spans="20:21" x14ac:dyDescent="0.2">
      <c r="T14308" s="11"/>
      <c r="U14308" s="11"/>
    </row>
    <row r="14309" spans="20:21" x14ac:dyDescent="0.2">
      <c r="T14309" s="11"/>
      <c r="U14309" s="11"/>
    </row>
    <row r="14310" spans="20:21" x14ac:dyDescent="0.2">
      <c r="T14310" s="11"/>
      <c r="U14310" s="11"/>
    </row>
    <row r="14311" spans="20:21" x14ac:dyDescent="0.2">
      <c r="T14311" s="11"/>
      <c r="U14311" s="11"/>
    </row>
    <row r="14312" spans="20:21" x14ac:dyDescent="0.2">
      <c r="T14312" s="11"/>
      <c r="U14312" s="11"/>
    </row>
    <row r="14313" spans="20:21" x14ac:dyDescent="0.2">
      <c r="T14313" s="11"/>
      <c r="U14313" s="11"/>
    </row>
    <row r="14314" spans="20:21" x14ac:dyDescent="0.2">
      <c r="T14314" s="11"/>
      <c r="U14314" s="11"/>
    </row>
    <row r="14315" spans="20:21" x14ac:dyDescent="0.2">
      <c r="T14315" s="11"/>
      <c r="U14315" s="11"/>
    </row>
    <row r="14316" spans="20:21" x14ac:dyDescent="0.2">
      <c r="T14316" s="11"/>
      <c r="U14316" s="11"/>
    </row>
    <row r="14317" spans="20:21" x14ac:dyDescent="0.2">
      <c r="T14317" s="11"/>
      <c r="U14317" s="11"/>
    </row>
    <row r="14318" spans="20:21" x14ac:dyDescent="0.2">
      <c r="T14318" s="11"/>
      <c r="U14318" s="11"/>
    </row>
    <row r="14319" spans="20:21" x14ac:dyDescent="0.2">
      <c r="T14319" s="11"/>
      <c r="U14319" s="11"/>
    </row>
    <row r="14320" spans="20:21" x14ac:dyDescent="0.2">
      <c r="T14320" s="11"/>
      <c r="U14320" s="11"/>
    </row>
    <row r="14321" spans="20:21" x14ac:dyDescent="0.2">
      <c r="T14321" s="11"/>
      <c r="U14321" s="11"/>
    </row>
    <row r="14322" spans="20:21" x14ac:dyDescent="0.2">
      <c r="T14322" s="11"/>
      <c r="U14322" s="11"/>
    </row>
    <row r="14323" spans="20:21" x14ac:dyDescent="0.2">
      <c r="T14323" s="11"/>
      <c r="U14323" s="11"/>
    </row>
    <row r="14324" spans="20:21" x14ac:dyDescent="0.2">
      <c r="T14324" s="11"/>
      <c r="U14324" s="11"/>
    </row>
    <row r="14325" spans="20:21" x14ac:dyDescent="0.2">
      <c r="T14325" s="11"/>
      <c r="U14325" s="11"/>
    </row>
    <row r="14326" spans="20:21" x14ac:dyDescent="0.2">
      <c r="T14326" s="11"/>
      <c r="U14326" s="11"/>
    </row>
    <row r="14327" spans="20:21" x14ac:dyDescent="0.2">
      <c r="T14327" s="11"/>
      <c r="U14327" s="11"/>
    </row>
    <row r="14328" spans="20:21" x14ac:dyDescent="0.2">
      <c r="T14328" s="11"/>
      <c r="U14328" s="11"/>
    </row>
    <row r="14329" spans="20:21" x14ac:dyDescent="0.2">
      <c r="T14329" s="11"/>
      <c r="U14329" s="11"/>
    </row>
    <row r="14330" spans="20:21" x14ac:dyDescent="0.2">
      <c r="T14330" s="11"/>
      <c r="U14330" s="11"/>
    </row>
    <row r="14331" spans="20:21" x14ac:dyDescent="0.2">
      <c r="T14331" s="11"/>
      <c r="U14331" s="11"/>
    </row>
    <row r="14332" spans="20:21" x14ac:dyDescent="0.2">
      <c r="T14332" s="11"/>
      <c r="U14332" s="11"/>
    </row>
    <row r="14333" spans="20:21" x14ac:dyDescent="0.2">
      <c r="T14333" s="11"/>
      <c r="U14333" s="11"/>
    </row>
    <row r="14334" spans="20:21" x14ac:dyDescent="0.2">
      <c r="T14334" s="11"/>
      <c r="U14334" s="11"/>
    </row>
    <row r="14335" spans="20:21" x14ac:dyDescent="0.2">
      <c r="T14335" s="11"/>
      <c r="U14335" s="11"/>
    </row>
    <row r="14336" spans="20:21" x14ac:dyDescent="0.2">
      <c r="T14336" s="11"/>
      <c r="U14336" s="11"/>
    </row>
    <row r="14337" spans="20:21" x14ac:dyDescent="0.2">
      <c r="T14337" s="11"/>
      <c r="U14337" s="11"/>
    </row>
    <row r="14338" spans="20:21" x14ac:dyDescent="0.2">
      <c r="T14338" s="11"/>
      <c r="U14338" s="11"/>
    </row>
    <row r="14339" spans="20:21" x14ac:dyDescent="0.2">
      <c r="T14339" s="11"/>
      <c r="U14339" s="11"/>
    </row>
    <row r="14340" spans="20:21" x14ac:dyDescent="0.2">
      <c r="T14340" s="11"/>
      <c r="U14340" s="11"/>
    </row>
    <row r="14341" spans="20:21" x14ac:dyDescent="0.2">
      <c r="T14341" s="11"/>
      <c r="U14341" s="11"/>
    </row>
    <row r="14342" spans="20:21" x14ac:dyDescent="0.2">
      <c r="T14342" s="11"/>
      <c r="U14342" s="11"/>
    </row>
    <row r="14343" spans="20:21" x14ac:dyDescent="0.2">
      <c r="T14343" s="11"/>
      <c r="U14343" s="11"/>
    </row>
    <row r="14344" spans="20:21" x14ac:dyDescent="0.2">
      <c r="T14344" s="11"/>
      <c r="U14344" s="11"/>
    </row>
    <row r="14345" spans="20:21" x14ac:dyDescent="0.2">
      <c r="T14345" s="11"/>
      <c r="U14345" s="11"/>
    </row>
    <row r="14346" spans="20:21" x14ac:dyDescent="0.2">
      <c r="T14346" s="11"/>
      <c r="U14346" s="11"/>
    </row>
    <row r="14347" spans="20:21" x14ac:dyDescent="0.2">
      <c r="T14347" s="11"/>
      <c r="U14347" s="11"/>
    </row>
    <row r="14348" spans="20:21" x14ac:dyDescent="0.2">
      <c r="T14348" s="11"/>
      <c r="U14348" s="11"/>
    </row>
    <row r="14349" spans="20:21" x14ac:dyDescent="0.2">
      <c r="T14349" s="11"/>
      <c r="U14349" s="11"/>
    </row>
    <row r="14350" spans="20:21" x14ac:dyDescent="0.2">
      <c r="T14350" s="11"/>
      <c r="U14350" s="11"/>
    </row>
    <row r="14351" spans="20:21" x14ac:dyDescent="0.2">
      <c r="T14351" s="11"/>
      <c r="U14351" s="11"/>
    </row>
    <row r="14352" spans="20:21" x14ac:dyDescent="0.2">
      <c r="T14352" s="11"/>
      <c r="U14352" s="11"/>
    </row>
    <row r="14353" spans="20:21" x14ac:dyDescent="0.2">
      <c r="T14353" s="11"/>
      <c r="U14353" s="11"/>
    </row>
    <row r="14354" spans="20:21" x14ac:dyDescent="0.2">
      <c r="T14354" s="11"/>
      <c r="U14354" s="11"/>
    </row>
    <row r="14355" spans="20:21" x14ac:dyDescent="0.2">
      <c r="T14355" s="11"/>
      <c r="U14355" s="11"/>
    </row>
    <row r="14356" spans="20:21" x14ac:dyDescent="0.2">
      <c r="T14356" s="11"/>
      <c r="U14356" s="11"/>
    </row>
    <row r="14357" spans="20:21" x14ac:dyDescent="0.2">
      <c r="T14357" s="11"/>
      <c r="U14357" s="11"/>
    </row>
    <row r="14358" spans="20:21" x14ac:dyDescent="0.2">
      <c r="T14358" s="11"/>
      <c r="U14358" s="11"/>
    </row>
    <row r="14359" spans="20:21" x14ac:dyDescent="0.2">
      <c r="T14359" s="11"/>
      <c r="U14359" s="11"/>
    </row>
    <row r="14360" spans="20:21" x14ac:dyDescent="0.2">
      <c r="T14360" s="11"/>
      <c r="U14360" s="11"/>
    </row>
    <row r="14361" spans="20:21" x14ac:dyDescent="0.2">
      <c r="T14361" s="11"/>
      <c r="U14361" s="11"/>
    </row>
    <row r="14362" spans="20:21" x14ac:dyDescent="0.2">
      <c r="T14362" s="11"/>
      <c r="U14362" s="11"/>
    </row>
    <row r="14363" spans="20:21" x14ac:dyDescent="0.2">
      <c r="T14363" s="11"/>
      <c r="U14363" s="11"/>
    </row>
    <row r="14364" spans="20:21" x14ac:dyDescent="0.2">
      <c r="T14364" s="11"/>
      <c r="U14364" s="11"/>
    </row>
    <row r="14365" spans="20:21" x14ac:dyDescent="0.2">
      <c r="T14365" s="11"/>
      <c r="U14365" s="11"/>
    </row>
    <row r="14366" spans="20:21" x14ac:dyDescent="0.2">
      <c r="T14366" s="11"/>
      <c r="U14366" s="11"/>
    </row>
    <row r="14367" spans="20:21" x14ac:dyDescent="0.2">
      <c r="T14367" s="11"/>
      <c r="U14367" s="11"/>
    </row>
    <row r="14368" spans="20:21" x14ac:dyDescent="0.2">
      <c r="T14368" s="11"/>
      <c r="U14368" s="11"/>
    </row>
    <row r="14369" spans="20:21" x14ac:dyDescent="0.2">
      <c r="T14369" s="11"/>
      <c r="U14369" s="11"/>
    </row>
    <row r="14370" spans="20:21" x14ac:dyDescent="0.2">
      <c r="T14370" s="11"/>
      <c r="U14370" s="11"/>
    </row>
    <row r="14371" spans="20:21" x14ac:dyDescent="0.2">
      <c r="T14371" s="11"/>
      <c r="U14371" s="11"/>
    </row>
    <row r="14372" spans="20:21" x14ac:dyDescent="0.2">
      <c r="T14372" s="11"/>
      <c r="U14372" s="11"/>
    </row>
    <row r="14373" spans="20:21" x14ac:dyDescent="0.2">
      <c r="T14373" s="11"/>
      <c r="U14373" s="11"/>
    </row>
    <row r="14374" spans="20:21" x14ac:dyDescent="0.2">
      <c r="T14374" s="11"/>
      <c r="U14374" s="11"/>
    </row>
    <row r="14375" spans="20:21" x14ac:dyDescent="0.2">
      <c r="T14375" s="11"/>
      <c r="U14375" s="11"/>
    </row>
    <row r="14376" spans="20:21" x14ac:dyDescent="0.2">
      <c r="T14376" s="11"/>
      <c r="U14376" s="11"/>
    </row>
    <row r="14377" spans="20:21" x14ac:dyDescent="0.2">
      <c r="T14377" s="11"/>
      <c r="U14377" s="11"/>
    </row>
    <row r="14378" spans="20:21" x14ac:dyDescent="0.2">
      <c r="T14378" s="11"/>
      <c r="U14378" s="11"/>
    </row>
    <row r="14379" spans="20:21" x14ac:dyDescent="0.2">
      <c r="T14379" s="11"/>
      <c r="U14379" s="11"/>
    </row>
    <row r="14380" spans="20:21" x14ac:dyDescent="0.2">
      <c r="T14380" s="11"/>
      <c r="U14380" s="11"/>
    </row>
    <row r="14381" spans="20:21" x14ac:dyDescent="0.2">
      <c r="T14381" s="11"/>
      <c r="U14381" s="11"/>
    </row>
    <row r="14382" spans="20:21" x14ac:dyDescent="0.2">
      <c r="T14382" s="11"/>
      <c r="U14382" s="11"/>
    </row>
    <row r="14383" spans="20:21" x14ac:dyDescent="0.2">
      <c r="T14383" s="11"/>
      <c r="U14383" s="11"/>
    </row>
    <row r="14384" spans="20:21" x14ac:dyDescent="0.2">
      <c r="T14384" s="11"/>
      <c r="U14384" s="11"/>
    </row>
    <row r="14385" spans="20:21" x14ac:dyDescent="0.2">
      <c r="T14385" s="11"/>
      <c r="U14385" s="11"/>
    </row>
    <row r="14386" spans="20:21" x14ac:dyDescent="0.2">
      <c r="T14386" s="11"/>
      <c r="U14386" s="11"/>
    </row>
    <row r="14387" spans="20:21" x14ac:dyDescent="0.2">
      <c r="T14387" s="11"/>
      <c r="U14387" s="11"/>
    </row>
    <row r="14388" spans="20:21" x14ac:dyDescent="0.2">
      <c r="T14388" s="11"/>
      <c r="U14388" s="11"/>
    </row>
    <row r="14389" spans="20:21" x14ac:dyDescent="0.2">
      <c r="T14389" s="11"/>
      <c r="U14389" s="11"/>
    </row>
    <row r="14390" spans="20:21" x14ac:dyDescent="0.2">
      <c r="T14390" s="11"/>
      <c r="U14390" s="11"/>
    </row>
    <row r="14391" spans="20:21" x14ac:dyDescent="0.2">
      <c r="T14391" s="11"/>
      <c r="U14391" s="11"/>
    </row>
    <row r="14392" spans="20:21" x14ac:dyDescent="0.2">
      <c r="T14392" s="11"/>
      <c r="U14392" s="11"/>
    </row>
    <row r="14393" spans="20:21" x14ac:dyDescent="0.2">
      <c r="T14393" s="11"/>
      <c r="U14393" s="11"/>
    </row>
    <row r="14394" spans="20:21" x14ac:dyDescent="0.2">
      <c r="T14394" s="11"/>
      <c r="U14394" s="11"/>
    </row>
    <row r="14395" spans="20:21" x14ac:dyDescent="0.2">
      <c r="T14395" s="11"/>
      <c r="U14395" s="11"/>
    </row>
    <row r="14396" spans="20:21" x14ac:dyDescent="0.2">
      <c r="T14396" s="11"/>
      <c r="U14396" s="11"/>
    </row>
    <row r="14397" spans="20:21" x14ac:dyDescent="0.2">
      <c r="T14397" s="11"/>
      <c r="U14397" s="11"/>
    </row>
    <row r="14398" spans="20:21" x14ac:dyDescent="0.2">
      <c r="T14398" s="11"/>
      <c r="U14398" s="11"/>
    </row>
    <row r="14399" spans="20:21" x14ac:dyDescent="0.2">
      <c r="T14399" s="11"/>
      <c r="U14399" s="11"/>
    </row>
    <row r="14400" spans="20:21" x14ac:dyDescent="0.2">
      <c r="T14400" s="11"/>
      <c r="U14400" s="11"/>
    </row>
    <row r="14401" spans="20:21" x14ac:dyDescent="0.2">
      <c r="T14401" s="11"/>
      <c r="U14401" s="11"/>
    </row>
    <row r="14402" spans="20:21" x14ac:dyDescent="0.2">
      <c r="T14402" s="11"/>
      <c r="U14402" s="11"/>
    </row>
    <row r="14403" spans="20:21" x14ac:dyDescent="0.2">
      <c r="T14403" s="11"/>
      <c r="U14403" s="11"/>
    </row>
    <row r="14404" spans="20:21" x14ac:dyDescent="0.2">
      <c r="T14404" s="11"/>
      <c r="U14404" s="11"/>
    </row>
    <row r="14405" spans="20:21" x14ac:dyDescent="0.2">
      <c r="T14405" s="11"/>
      <c r="U14405" s="11"/>
    </row>
    <row r="14406" spans="20:21" x14ac:dyDescent="0.2">
      <c r="T14406" s="11"/>
      <c r="U14406" s="11"/>
    </row>
    <row r="14407" spans="20:21" x14ac:dyDescent="0.2">
      <c r="T14407" s="11"/>
      <c r="U14407" s="11"/>
    </row>
    <row r="14408" spans="20:21" x14ac:dyDescent="0.2">
      <c r="T14408" s="11"/>
      <c r="U14408" s="11"/>
    </row>
    <row r="14409" spans="20:21" x14ac:dyDescent="0.2">
      <c r="T14409" s="11"/>
      <c r="U14409" s="11"/>
    </row>
    <row r="14410" spans="20:21" x14ac:dyDescent="0.2">
      <c r="T14410" s="11"/>
      <c r="U14410" s="11"/>
    </row>
    <row r="14411" spans="20:21" x14ac:dyDescent="0.2">
      <c r="T14411" s="11"/>
      <c r="U14411" s="11"/>
    </row>
    <row r="14412" spans="20:21" x14ac:dyDescent="0.2">
      <c r="T14412" s="11"/>
      <c r="U14412" s="11"/>
    </row>
    <row r="14413" spans="20:21" x14ac:dyDescent="0.2">
      <c r="T14413" s="11"/>
      <c r="U14413" s="11"/>
    </row>
    <row r="14414" spans="20:21" x14ac:dyDescent="0.2">
      <c r="T14414" s="11"/>
      <c r="U14414" s="11"/>
    </row>
    <row r="14415" spans="20:21" x14ac:dyDescent="0.2">
      <c r="T14415" s="11"/>
      <c r="U14415" s="11"/>
    </row>
    <row r="14416" spans="20:21" x14ac:dyDescent="0.2">
      <c r="T14416" s="11"/>
      <c r="U14416" s="11"/>
    </row>
    <row r="14417" spans="20:21" x14ac:dyDescent="0.2">
      <c r="T14417" s="11"/>
      <c r="U14417" s="11"/>
    </row>
    <row r="14418" spans="20:21" x14ac:dyDescent="0.2">
      <c r="T14418" s="11"/>
      <c r="U14418" s="11"/>
    </row>
    <row r="14419" spans="20:21" x14ac:dyDescent="0.2">
      <c r="T14419" s="11"/>
      <c r="U14419" s="11"/>
    </row>
    <row r="14420" spans="20:21" x14ac:dyDescent="0.2">
      <c r="T14420" s="11"/>
      <c r="U14420" s="11"/>
    </row>
    <row r="14421" spans="20:21" x14ac:dyDescent="0.2">
      <c r="T14421" s="11"/>
      <c r="U14421" s="11"/>
    </row>
    <row r="14422" spans="20:21" x14ac:dyDescent="0.2">
      <c r="T14422" s="11"/>
      <c r="U14422" s="11"/>
    </row>
    <row r="14423" spans="20:21" x14ac:dyDescent="0.2">
      <c r="T14423" s="11"/>
      <c r="U14423" s="11"/>
    </row>
    <row r="14424" spans="20:21" x14ac:dyDescent="0.2">
      <c r="T14424" s="11"/>
      <c r="U14424" s="11"/>
    </row>
    <row r="14425" spans="20:21" x14ac:dyDescent="0.2">
      <c r="T14425" s="11"/>
      <c r="U14425" s="11"/>
    </row>
    <row r="14426" spans="20:21" x14ac:dyDescent="0.2">
      <c r="T14426" s="11"/>
      <c r="U14426" s="11"/>
    </row>
    <row r="14427" spans="20:21" x14ac:dyDescent="0.2">
      <c r="T14427" s="11"/>
      <c r="U14427" s="11"/>
    </row>
    <row r="14428" spans="20:21" x14ac:dyDescent="0.2">
      <c r="T14428" s="11"/>
      <c r="U14428" s="11"/>
    </row>
    <row r="14429" spans="20:21" x14ac:dyDescent="0.2">
      <c r="T14429" s="11"/>
      <c r="U14429" s="11"/>
    </row>
    <row r="14430" spans="20:21" x14ac:dyDescent="0.2">
      <c r="T14430" s="11"/>
      <c r="U14430" s="11"/>
    </row>
    <row r="14431" spans="20:21" x14ac:dyDescent="0.2">
      <c r="T14431" s="11"/>
      <c r="U14431" s="11"/>
    </row>
    <row r="14432" spans="20:21" x14ac:dyDescent="0.2">
      <c r="T14432" s="11"/>
      <c r="U14432" s="11"/>
    </row>
    <row r="14433" spans="20:21" x14ac:dyDescent="0.2">
      <c r="T14433" s="11"/>
      <c r="U14433" s="11"/>
    </row>
    <row r="14434" spans="20:21" x14ac:dyDescent="0.2">
      <c r="T14434" s="11"/>
      <c r="U14434" s="11"/>
    </row>
    <row r="14435" spans="20:21" x14ac:dyDescent="0.2">
      <c r="T14435" s="11"/>
      <c r="U14435" s="11"/>
    </row>
    <row r="14436" spans="20:21" x14ac:dyDescent="0.2">
      <c r="T14436" s="11"/>
      <c r="U14436" s="11"/>
    </row>
    <row r="14437" spans="20:21" x14ac:dyDescent="0.2">
      <c r="T14437" s="11"/>
      <c r="U14437" s="11"/>
    </row>
    <row r="14438" spans="20:21" x14ac:dyDescent="0.2">
      <c r="T14438" s="11"/>
      <c r="U14438" s="11"/>
    </row>
    <row r="14439" spans="20:21" x14ac:dyDescent="0.2">
      <c r="T14439" s="11"/>
      <c r="U14439" s="11"/>
    </row>
    <row r="14440" spans="20:21" x14ac:dyDescent="0.2">
      <c r="T14440" s="11"/>
      <c r="U14440" s="11"/>
    </row>
    <row r="14441" spans="20:21" x14ac:dyDescent="0.2">
      <c r="T14441" s="11"/>
      <c r="U14441" s="11"/>
    </row>
    <row r="14442" spans="20:21" x14ac:dyDescent="0.2">
      <c r="T14442" s="11"/>
      <c r="U14442" s="11"/>
    </row>
    <row r="14443" spans="20:21" x14ac:dyDescent="0.2">
      <c r="T14443" s="11"/>
      <c r="U14443" s="11"/>
    </row>
    <row r="14444" spans="20:21" x14ac:dyDescent="0.2">
      <c r="T14444" s="11"/>
      <c r="U14444" s="11"/>
    </row>
    <row r="14445" spans="20:21" x14ac:dyDescent="0.2">
      <c r="T14445" s="11"/>
      <c r="U14445" s="11"/>
    </row>
    <row r="14446" spans="20:21" x14ac:dyDescent="0.2">
      <c r="T14446" s="11"/>
      <c r="U14446" s="11"/>
    </row>
    <row r="14447" spans="20:21" x14ac:dyDescent="0.2">
      <c r="T14447" s="11"/>
      <c r="U14447" s="11"/>
    </row>
    <row r="14448" spans="20:21" x14ac:dyDescent="0.2">
      <c r="T14448" s="11"/>
      <c r="U14448" s="11"/>
    </row>
    <row r="14449" spans="20:21" x14ac:dyDescent="0.2">
      <c r="T14449" s="11"/>
      <c r="U14449" s="11"/>
    </row>
    <row r="14450" spans="20:21" x14ac:dyDescent="0.2">
      <c r="T14450" s="11"/>
      <c r="U14450" s="11"/>
    </row>
    <row r="14451" spans="20:21" x14ac:dyDescent="0.2">
      <c r="T14451" s="11"/>
      <c r="U14451" s="11"/>
    </row>
    <row r="14452" spans="20:21" x14ac:dyDescent="0.2">
      <c r="T14452" s="11"/>
      <c r="U14452" s="11"/>
    </row>
    <row r="14453" spans="20:21" x14ac:dyDescent="0.2">
      <c r="T14453" s="11"/>
      <c r="U14453" s="11"/>
    </row>
    <row r="14454" spans="20:21" x14ac:dyDescent="0.2">
      <c r="T14454" s="11"/>
      <c r="U14454" s="11"/>
    </row>
    <row r="14455" spans="20:21" x14ac:dyDescent="0.2">
      <c r="T14455" s="11"/>
      <c r="U14455" s="11"/>
    </row>
    <row r="14456" spans="20:21" x14ac:dyDescent="0.2">
      <c r="T14456" s="11"/>
      <c r="U14456" s="11"/>
    </row>
    <row r="14457" spans="20:21" x14ac:dyDescent="0.2">
      <c r="T14457" s="11"/>
      <c r="U14457" s="11"/>
    </row>
    <row r="14458" spans="20:21" x14ac:dyDescent="0.2">
      <c r="T14458" s="11"/>
      <c r="U14458" s="11"/>
    </row>
    <row r="14459" spans="20:21" x14ac:dyDescent="0.2">
      <c r="T14459" s="11"/>
      <c r="U14459" s="11"/>
    </row>
    <row r="14460" spans="20:21" x14ac:dyDescent="0.2">
      <c r="T14460" s="11"/>
      <c r="U14460" s="11"/>
    </row>
    <row r="14461" spans="20:21" x14ac:dyDescent="0.2">
      <c r="T14461" s="11"/>
      <c r="U14461" s="11"/>
    </row>
    <row r="14462" spans="20:21" x14ac:dyDescent="0.2">
      <c r="T14462" s="11"/>
      <c r="U14462" s="11"/>
    </row>
    <row r="14463" spans="20:21" x14ac:dyDescent="0.2">
      <c r="T14463" s="11"/>
      <c r="U14463" s="11"/>
    </row>
    <row r="14464" spans="20:21" x14ac:dyDescent="0.2">
      <c r="T14464" s="11"/>
      <c r="U14464" s="11"/>
    </row>
    <row r="14465" spans="20:21" x14ac:dyDescent="0.2">
      <c r="T14465" s="11"/>
      <c r="U14465" s="11"/>
    </row>
    <row r="14466" spans="20:21" x14ac:dyDescent="0.2">
      <c r="T14466" s="11"/>
      <c r="U14466" s="11"/>
    </row>
    <row r="14467" spans="20:21" x14ac:dyDescent="0.2">
      <c r="T14467" s="11"/>
      <c r="U14467" s="11"/>
    </row>
    <row r="14468" spans="20:21" x14ac:dyDescent="0.2">
      <c r="T14468" s="11"/>
      <c r="U14468" s="11"/>
    </row>
    <row r="14469" spans="20:21" x14ac:dyDescent="0.2">
      <c r="T14469" s="11"/>
      <c r="U14469" s="11"/>
    </row>
    <row r="14470" spans="20:21" x14ac:dyDescent="0.2">
      <c r="T14470" s="11"/>
      <c r="U14470" s="11"/>
    </row>
    <row r="14471" spans="20:21" x14ac:dyDescent="0.2">
      <c r="T14471" s="11"/>
      <c r="U14471" s="11"/>
    </row>
    <row r="14472" spans="20:21" x14ac:dyDescent="0.2">
      <c r="T14472" s="11"/>
      <c r="U14472" s="11"/>
    </row>
    <row r="14473" spans="20:21" x14ac:dyDescent="0.2">
      <c r="T14473" s="11"/>
      <c r="U14473" s="11"/>
    </row>
    <row r="14474" spans="20:21" x14ac:dyDescent="0.2">
      <c r="T14474" s="11"/>
      <c r="U14474" s="11"/>
    </row>
    <row r="14475" spans="20:21" x14ac:dyDescent="0.2">
      <c r="T14475" s="11"/>
      <c r="U14475" s="11"/>
    </row>
    <row r="14476" spans="20:21" x14ac:dyDescent="0.2">
      <c r="T14476" s="11"/>
      <c r="U14476" s="11"/>
    </row>
    <row r="14477" spans="20:21" x14ac:dyDescent="0.2">
      <c r="T14477" s="11"/>
      <c r="U14477" s="11"/>
    </row>
    <row r="14478" spans="20:21" x14ac:dyDescent="0.2">
      <c r="T14478" s="11"/>
      <c r="U14478" s="11"/>
    </row>
    <row r="14479" spans="20:21" x14ac:dyDescent="0.2">
      <c r="T14479" s="11"/>
      <c r="U14479" s="11"/>
    </row>
    <row r="14480" spans="20:21" x14ac:dyDescent="0.2">
      <c r="T14480" s="11"/>
      <c r="U14480" s="11"/>
    </row>
    <row r="14481" spans="20:21" x14ac:dyDescent="0.2">
      <c r="T14481" s="11"/>
      <c r="U14481" s="11"/>
    </row>
    <row r="14482" spans="20:21" x14ac:dyDescent="0.2">
      <c r="T14482" s="11"/>
      <c r="U14482" s="11"/>
    </row>
    <row r="14483" spans="20:21" x14ac:dyDescent="0.2">
      <c r="T14483" s="11"/>
      <c r="U14483" s="11"/>
    </row>
    <row r="14484" spans="20:21" x14ac:dyDescent="0.2">
      <c r="T14484" s="11"/>
      <c r="U14484" s="11"/>
    </row>
    <row r="14485" spans="20:21" x14ac:dyDescent="0.2">
      <c r="T14485" s="11"/>
      <c r="U14485" s="11"/>
    </row>
    <row r="14486" spans="20:21" x14ac:dyDescent="0.2">
      <c r="T14486" s="11"/>
      <c r="U14486" s="11"/>
    </row>
    <row r="14487" spans="20:21" x14ac:dyDescent="0.2">
      <c r="T14487" s="11"/>
      <c r="U14487" s="11"/>
    </row>
    <row r="14488" spans="20:21" x14ac:dyDescent="0.2">
      <c r="T14488" s="11"/>
      <c r="U14488" s="11"/>
    </row>
    <row r="14489" spans="20:21" x14ac:dyDescent="0.2">
      <c r="T14489" s="11"/>
      <c r="U14489" s="11"/>
    </row>
    <row r="14490" spans="20:21" x14ac:dyDescent="0.2">
      <c r="T14490" s="11"/>
      <c r="U14490" s="11"/>
    </row>
    <row r="14491" spans="20:21" x14ac:dyDescent="0.2">
      <c r="T14491" s="11"/>
      <c r="U14491" s="11"/>
    </row>
    <row r="14492" spans="20:21" x14ac:dyDescent="0.2">
      <c r="T14492" s="11"/>
      <c r="U14492" s="11"/>
    </row>
    <row r="14493" spans="20:21" x14ac:dyDescent="0.2">
      <c r="T14493" s="11"/>
      <c r="U14493" s="11"/>
    </row>
    <row r="14494" spans="20:21" x14ac:dyDescent="0.2">
      <c r="T14494" s="11"/>
      <c r="U14494" s="11"/>
    </row>
    <row r="14495" spans="20:21" x14ac:dyDescent="0.2">
      <c r="T14495" s="11"/>
      <c r="U14495" s="11"/>
    </row>
    <row r="14496" spans="20:21" x14ac:dyDescent="0.2">
      <c r="T14496" s="11"/>
      <c r="U14496" s="11"/>
    </row>
    <row r="14497" spans="20:21" x14ac:dyDescent="0.2">
      <c r="T14497" s="11"/>
      <c r="U14497" s="11"/>
    </row>
    <row r="14498" spans="20:21" x14ac:dyDescent="0.2">
      <c r="T14498" s="11"/>
      <c r="U14498" s="11"/>
    </row>
    <row r="14499" spans="20:21" x14ac:dyDescent="0.2">
      <c r="T14499" s="11"/>
      <c r="U14499" s="11"/>
    </row>
    <row r="14500" spans="20:21" x14ac:dyDescent="0.2">
      <c r="T14500" s="11"/>
      <c r="U14500" s="11"/>
    </row>
    <row r="14501" spans="20:21" x14ac:dyDescent="0.2">
      <c r="T14501" s="11"/>
      <c r="U14501" s="11"/>
    </row>
    <row r="14502" spans="20:21" x14ac:dyDescent="0.2">
      <c r="T14502" s="11"/>
      <c r="U14502" s="11"/>
    </row>
    <row r="14503" spans="20:21" x14ac:dyDescent="0.2">
      <c r="T14503" s="11"/>
      <c r="U14503" s="11"/>
    </row>
    <row r="14504" spans="20:21" x14ac:dyDescent="0.2">
      <c r="T14504" s="11"/>
      <c r="U14504" s="11"/>
    </row>
    <row r="14505" spans="20:21" x14ac:dyDescent="0.2">
      <c r="T14505" s="11"/>
      <c r="U14505" s="11"/>
    </row>
    <row r="14506" spans="20:21" x14ac:dyDescent="0.2">
      <c r="T14506" s="11"/>
      <c r="U14506" s="11"/>
    </row>
    <row r="14507" spans="20:21" x14ac:dyDescent="0.2">
      <c r="T14507" s="11"/>
      <c r="U14507" s="11"/>
    </row>
    <row r="14508" spans="20:21" x14ac:dyDescent="0.2">
      <c r="T14508" s="11"/>
      <c r="U14508" s="11"/>
    </row>
    <row r="14509" spans="20:21" x14ac:dyDescent="0.2">
      <c r="T14509" s="11"/>
      <c r="U14509" s="11"/>
    </row>
    <row r="14510" spans="20:21" x14ac:dyDescent="0.2">
      <c r="T14510" s="11"/>
      <c r="U14510" s="11"/>
    </row>
    <row r="14511" spans="20:21" x14ac:dyDescent="0.2">
      <c r="T14511" s="11"/>
      <c r="U14511" s="11"/>
    </row>
    <row r="14512" spans="20:21" x14ac:dyDescent="0.2">
      <c r="T14512" s="11"/>
      <c r="U14512" s="11"/>
    </row>
    <row r="14513" spans="20:21" x14ac:dyDescent="0.2">
      <c r="T14513" s="11"/>
      <c r="U14513" s="11"/>
    </row>
    <row r="14514" spans="20:21" x14ac:dyDescent="0.2">
      <c r="T14514" s="11"/>
      <c r="U14514" s="11"/>
    </row>
    <row r="14515" spans="20:21" x14ac:dyDescent="0.2">
      <c r="T14515" s="11"/>
      <c r="U14515" s="11"/>
    </row>
    <row r="14516" spans="20:21" x14ac:dyDescent="0.2">
      <c r="T14516" s="11"/>
      <c r="U14516" s="11"/>
    </row>
    <row r="14517" spans="20:21" x14ac:dyDescent="0.2">
      <c r="T14517" s="11"/>
      <c r="U14517" s="11"/>
    </row>
    <row r="14518" spans="20:21" x14ac:dyDescent="0.2">
      <c r="T14518" s="11"/>
      <c r="U14518" s="11"/>
    </row>
    <row r="14519" spans="20:21" x14ac:dyDescent="0.2">
      <c r="T14519" s="11"/>
      <c r="U14519" s="11"/>
    </row>
    <row r="14520" spans="20:21" x14ac:dyDescent="0.2">
      <c r="T14520" s="11"/>
      <c r="U14520" s="11"/>
    </row>
    <row r="14521" spans="20:21" x14ac:dyDescent="0.2">
      <c r="T14521" s="11"/>
      <c r="U14521" s="11"/>
    </row>
    <row r="14522" spans="20:21" x14ac:dyDescent="0.2">
      <c r="T14522" s="11"/>
      <c r="U14522" s="11"/>
    </row>
    <row r="14523" spans="20:21" x14ac:dyDescent="0.2">
      <c r="T14523" s="11"/>
      <c r="U14523" s="11"/>
    </row>
    <row r="14524" spans="20:21" x14ac:dyDescent="0.2">
      <c r="T14524" s="11"/>
      <c r="U14524" s="11"/>
    </row>
    <row r="14525" spans="20:21" x14ac:dyDescent="0.2">
      <c r="T14525" s="11"/>
      <c r="U14525" s="11"/>
    </row>
    <row r="14526" spans="20:21" x14ac:dyDescent="0.2">
      <c r="T14526" s="11"/>
      <c r="U14526" s="11"/>
    </row>
    <row r="14527" spans="20:21" x14ac:dyDescent="0.2">
      <c r="T14527" s="11"/>
      <c r="U14527" s="11"/>
    </row>
    <row r="14528" spans="20:21" x14ac:dyDescent="0.2">
      <c r="T14528" s="11"/>
      <c r="U14528" s="11"/>
    </row>
    <row r="14529" spans="20:21" x14ac:dyDescent="0.2">
      <c r="T14529" s="11"/>
      <c r="U14529" s="11"/>
    </row>
    <row r="14530" spans="20:21" x14ac:dyDescent="0.2">
      <c r="T14530" s="11"/>
      <c r="U14530" s="11"/>
    </row>
    <row r="14531" spans="20:21" x14ac:dyDescent="0.2">
      <c r="T14531" s="11"/>
      <c r="U14531" s="11"/>
    </row>
    <row r="14532" spans="20:21" x14ac:dyDescent="0.2">
      <c r="T14532" s="11"/>
      <c r="U14532" s="11"/>
    </row>
    <row r="14533" spans="20:21" x14ac:dyDescent="0.2">
      <c r="T14533" s="11"/>
      <c r="U14533" s="11"/>
    </row>
    <row r="14534" spans="20:21" x14ac:dyDescent="0.2">
      <c r="T14534" s="11"/>
      <c r="U14534" s="11"/>
    </row>
    <row r="14535" spans="20:21" x14ac:dyDescent="0.2">
      <c r="T14535" s="11"/>
      <c r="U14535" s="11"/>
    </row>
    <row r="14536" spans="20:21" x14ac:dyDescent="0.2">
      <c r="T14536" s="11"/>
      <c r="U14536" s="11"/>
    </row>
    <row r="14537" spans="20:21" x14ac:dyDescent="0.2">
      <c r="T14537" s="11"/>
      <c r="U14537" s="11"/>
    </row>
    <row r="14538" spans="20:21" x14ac:dyDescent="0.2">
      <c r="T14538" s="11"/>
      <c r="U14538" s="11"/>
    </row>
    <row r="14539" spans="20:21" x14ac:dyDescent="0.2">
      <c r="T14539" s="11"/>
      <c r="U14539" s="11"/>
    </row>
    <row r="14540" spans="20:21" x14ac:dyDescent="0.2">
      <c r="T14540" s="11"/>
      <c r="U14540" s="11"/>
    </row>
    <row r="14541" spans="20:21" x14ac:dyDescent="0.2">
      <c r="T14541" s="11"/>
      <c r="U14541" s="11"/>
    </row>
    <row r="14542" spans="20:21" x14ac:dyDescent="0.2">
      <c r="T14542" s="11"/>
      <c r="U14542" s="11"/>
    </row>
    <row r="14543" spans="20:21" x14ac:dyDescent="0.2">
      <c r="T14543" s="11"/>
      <c r="U14543" s="11"/>
    </row>
    <row r="14544" spans="20:21" x14ac:dyDescent="0.2">
      <c r="T14544" s="11"/>
      <c r="U14544" s="11"/>
    </row>
    <row r="14545" spans="20:21" x14ac:dyDescent="0.2">
      <c r="T14545" s="11"/>
      <c r="U14545" s="11"/>
    </row>
    <row r="14546" spans="20:21" x14ac:dyDescent="0.2">
      <c r="T14546" s="11"/>
      <c r="U14546" s="11"/>
    </row>
    <row r="14547" spans="20:21" x14ac:dyDescent="0.2">
      <c r="T14547" s="11"/>
      <c r="U14547" s="11"/>
    </row>
    <row r="14548" spans="20:21" x14ac:dyDescent="0.2">
      <c r="T14548" s="11"/>
      <c r="U14548" s="11"/>
    </row>
    <row r="14549" spans="20:21" x14ac:dyDescent="0.2">
      <c r="T14549" s="11"/>
      <c r="U14549" s="11"/>
    </row>
    <row r="14550" spans="20:21" x14ac:dyDescent="0.2">
      <c r="T14550" s="11"/>
      <c r="U14550" s="11"/>
    </row>
    <row r="14551" spans="20:21" x14ac:dyDescent="0.2">
      <c r="T14551" s="11"/>
      <c r="U14551" s="11"/>
    </row>
    <row r="14552" spans="20:21" x14ac:dyDescent="0.2">
      <c r="T14552" s="11"/>
      <c r="U14552" s="11"/>
    </row>
    <row r="14553" spans="20:21" x14ac:dyDescent="0.2">
      <c r="T14553" s="11"/>
      <c r="U14553" s="11"/>
    </row>
    <row r="14554" spans="20:21" x14ac:dyDescent="0.2">
      <c r="T14554" s="11"/>
      <c r="U14554" s="11"/>
    </row>
    <row r="14555" spans="20:21" x14ac:dyDescent="0.2">
      <c r="T14555" s="11"/>
      <c r="U14555" s="11"/>
    </row>
    <row r="14556" spans="20:21" x14ac:dyDescent="0.2">
      <c r="T14556" s="11"/>
      <c r="U14556" s="11"/>
    </row>
    <row r="14557" spans="20:21" x14ac:dyDescent="0.2">
      <c r="T14557" s="11"/>
      <c r="U14557" s="11"/>
    </row>
    <row r="14558" spans="20:21" x14ac:dyDescent="0.2">
      <c r="T14558" s="11"/>
      <c r="U14558" s="11"/>
    </row>
    <row r="14559" spans="20:21" x14ac:dyDescent="0.2">
      <c r="T14559" s="11"/>
      <c r="U14559" s="11"/>
    </row>
    <row r="14560" spans="20:21" x14ac:dyDescent="0.2">
      <c r="T14560" s="11"/>
      <c r="U14560" s="11"/>
    </row>
    <row r="14561" spans="20:21" x14ac:dyDescent="0.2">
      <c r="T14561" s="11"/>
      <c r="U14561" s="11"/>
    </row>
    <row r="14562" spans="20:21" x14ac:dyDescent="0.2">
      <c r="T14562" s="11"/>
      <c r="U14562" s="11"/>
    </row>
    <row r="14563" spans="20:21" x14ac:dyDescent="0.2">
      <c r="T14563" s="11"/>
      <c r="U14563" s="11"/>
    </row>
    <row r="14564" spans="20:21" x14ac:dyDescent="0.2">
      <c r="T14564" s="11"/>
      <c r="U14564" s="11"/>
    </row>
    <row r="14565" spans="20:21" x14ac:dyDescent="0.2">
      <c r="T14565" s="11"/>
      <c r="U14565" s="11"/>
    </row>
    <row r="14566" spans="20:21" x14ac:dyDescent="0.2">
      <c r="T14566" s="11"/>
      <c r="U14566" s="11"/>
    </row>
    <row r="14567" spans="20:21" x14ac:dyDescent="0.2">
      <c r="T14567" s="11"/>
      <c r="U14567" s="11"/>
    </row>
    <row r="14568" spans="20:21" x14ac:dyDescent="0.2">
      <c r="T14568" s="11"/>
      <c r="U14568" s="11"/>
    </row>
    <row r="14569" spans="20:21" x14ac:dyDescent="0.2">
      <c r="T14569" s="11"/>
      <c r="U14569" s="11"/>
    </row>
    <row r="14570" spans="20:21" x14ac:dyDescent="0.2">
      <c r="T14570" s="11"/>
      <c r="U14570" s="11"/>
    </row>
    <row r="14571" spans="20:21" x14ac:dyDescent="0.2">
      <c r="T14571" s="11"/>
      <c r="U14571" s="11"/>
    </row>
    <row r="14572" spans="20:21" x14ac:dyDescent="0.2">
      <c r="T14572" s="11"/>
      <c r="U14572" s="11"/>
    </row>
    <row r="14573" spans="20:21" x14ac:dyDescent="0.2">
      <c r="T14573" s="11"/>
      <c r="U14573" s="11"/>
    </row>
    <row r="14574" spans="20:21" x14ac:dyDescent="0.2">
      <c r="T14574" s="11"/>
      <c r="U14574" s="11"/>
    </row>
    <row r="14575" spans="20:21" x14ac:dyDescent="0.2">
      <c r="T14575" s="11"/>
      <c r="U14575" s="11"/>
    </row>
    <row r="14576" spans="20:21" x14ac:dyDescent="0.2">
      <c r="T14576" s="11"/>
      <c r="U14576" s="11"/>
    </row>
    <row r="14577" spans="20:21" x14ac:dyDescent="0.2">
      <c r="T14577" s="11"/>
      <c r="U14577" s="11"/>
    </row>
    <row r="14578" spans="20:21" x14ac:dyDescent="0.2">
      <c r="T14578" s="11"/>
      <c r="U14578" s="11"/>
    </row>
    <row r="14579" spans="20:21" x14ac:dyDescent="0.2">
      <c r="T14579" s="11"/>
      <c r="U14579" s="11"/>
    </row>
    <row r="14580" spans="20:21" x14ac:dyDescent="0.2">
      <c r="T14580" s="11"/>
      <c r="U14580" s="11"/>
    </row>
    <row r="14581" spans="20:21" x14ac:dyDescent="0.2">
      <c r="T14581" s="11"/>
      <c r="U14581" s="11"/>
    </row>
    <row r="14582" spans="20:21" x14ac:dyDescent="0.2">
      <c r="T14582" s="11"/>
      <c r="U14582" s="11"/>
    </row>
    <row r="14583" spans="20:21" x14ac:dyDescent="0.2">
      <c r="T14583" s="11"/>
      <c r="U14583" s="11"/>
    </row>
    <row r="14584" spans="20:21" x14ac:dyDescent="0.2">
      <c r="T14584" s="11"/>
      <c r="U14584" s="11"/>
    </row>
    <row r="14585" spans="20:21" x14ac:dyDescent="0.2">
      <c r="T14585" s="11"/>
      <c r="U14585" s="11"/>
    </row>
    <row r="14586" spans="20:21" x14ac:dyDescent="0.2">
      <c r="T14586" s="11"/>
      <c r="U14586" s="11"/>
    </row>
    <row r="14587" spans="20:21" x14ac:dyDescent="0.2">
      <c r="T14587" s="11"/>
      <c r="U14587" s="11"/>
    </row>
    <row r="14588" spans="20:21" x14ac:dyDescent="0.2">
      <c r="T14588" s="11"/>
      <c r="U14588" s="11"/>
    </row>
    <row r="14589" spans="20:21" x14ac:dyDescent="0.2">
      <c r="T14589" s="11"/>
      <c r="U14589" s="11"/>
    </row>
    <row r="14590" spans="20:21" x14ac:dyDescent="0.2">
      <c r="T14590" s="11"/>
      <c r="U14590" s="11"/>
    </row>
    <row r="14591" spans="20:21" x14ac:dyDescent="0.2">
      <c r="T14591" s="11"/>
      <c r="U14591" s="11"/>
    </row>
    <row r="14592" spans="20:21" x14ac:dyDescent="0.2">
      <c r="T14592" s="11"/>
      <c r="U14592" s="11"/>
    </row>
    <row r="14593" spans="20:21" x14ac:dyDescent="0.2">
      <c r="T14593" s="11"/>
      <c r="U14593" s="11"/>
    </row>
    <row r="14594" spans="20:21" x14ac:dyDescent="0.2">
      <c r="T14594" s="11"/>
      <c r="U14594" s="11"/>
    </row>
    <row r="14595" spans="20:21" x14ac:dyDescent="0.2">
      <c r="T14595" s="11"/>
      <c r="U14595" s="11"/>
    </row>
    <row r="14596" spans="20:21" x14ac:dyDescent="0.2">
      <c r="T14596" s="11"/>
      <c r="U14596" s="11"/>
    </row>
    <row r="14597" spans="20:21" x14ac:dyDescent="0.2">
      <c r="T14597" s="11"/>
      <c r="U14597" s="11"/>
    </row>
    <row r="14598" spans="20:21" x14ac:dyDescent="0.2">
      <c r="T14598" s="11"/>
      <c r="U14598" s="11"/>
    </row>
    <row r="14599" spans="20:21" x14ac:dyDescent="0.2">
      <c r="T14599" s="11"/>
      <c r="U14599" s="11"/>
    </row>
    <row r="14600" spans="20:21" x14ac:dyDescent="0.2">
      <c r="T14600" s="11"/>
      <c r="U14600" s="11"/>
    </row>
    <row r="14601" spans="20:21" x14ac:dyDescent="0.2">
      <c r="T14601" s="11"/>
      <c r="U14601" s="11"/>
    </row>
    <row r="14602" spans="20:21" x14ac:dyDescent="0.2">
      <c r="T14602" s="11"/>
      <c r="U14602" s="11"/>
    </row>
    <row r="14603" spans="20:21" x14ac:dyDescent="0.2">
      <c r="T14603" s="11"/>
      <c r="U14603" s="11"/>
    </row>
    <row r="14604" spans="20:21" x14ac:dyDescent="0.2">
      <c r="T14604" s="11"/>
      <c r="U14604" s="11"/>
    </row>
    <row r="14605" spans="20:21" x14ac:dyDescent="0.2">
      <c r="T14605" s="11"/>
      <c r="U14605" s="11"/>
    </row>
    <row r="14606" spans="20:21" x14ac:dyDescent="0.2">
      <c r="T14606" s="11"/>
      <c r="U14606" s="11"/>
    </row>
    <row r="14607" spans="20:21" x14ac:dyDescent="0.2">
      <c r="T14607" s="11"/>
      <c r="U14607" s="11"/>
    </row>
    <row r="14608" spans="20:21" x14ac:dyDescent="0.2">
      <c r="T14608" s="11"/>
      <c r="U14608" s="11"/>
    </row>
    <row r="14609" spans="20:21" x14ac:dyDescent="0.2">
      <c r="T14609" s="11"/>
      <c r="U14609" s="11"/>
    </row>
    <row r="14610" spans="20:21" x14ac:dyDescent="0.2">
      <c r="T14610" s="11"/>
      <c r="U14610" s="11"/>
    </row>
    <row r="14611" spans="20:21" x14ac:dyDescent="0.2">
      <c r="T14611" s="11"/>
      <c r="U14611" s="11"/>
    </row>
    <row r="14612" spans="20:21" x14ac:dyDescent="0.2">
      <c r="T14612" s="11"/>
      <c r="U14612" s="11"/>
    </row>
    <row r="14613" spans="20:21" x14ac:dyDescent="0.2">
      <c r="T14613" s="11"/>
      <c r="U14613" s="11"/>
    </row>
    <row r="14614" spans="20:21" x14ac:dyDescent="0.2">
      <c r="T14614" s="11"/>
      <c r="U14614" s="11"/>
    </row>
    <row r="14615" spans="20:21" x14ac:dyDescent="0.2">
      <c r="T14615" s="11"/>
      <c r="U14615" s="11"/>
    </row>
    <row r="14616" spans="20:21" x14ac:dyDescent="0.2">
      <c r="T14616" s="11"/>
      <c r="U14616" s="11"/>
    </row>
    <row r="14617" spans="20:21" x14ac:dyDescent="0.2">
      <c r="T14617" s="11"/>
      <c r="U14617" s="11"/>
    </row>
    <row r="14618" spans="20:21" x14ac:dyDescent="0.2">
      <c r="T14618" s="11"/>
      <c r="U14618" s="11"/>
    </row>
    <row r="14619" spans="20:21" x14ac:dyDescent="0.2">
      <c r="T14619" s="11"/>
      <c r="U14619" s="11"/>
    </row>
    <row r="14620" spans="20:21" x14ac:dyDescent="0.2">
      <c r="T14620" s="11"/>
      <c r="U14620" s="11"/>
    </row>
    <row r="14621" spans="20:21" x14ac:dyDescent="0.2">
      <c r="T14621" s="11"/>
      <c r="U14621" s="11"/>
    </row>
    <row r="14622" spans="20:21" x14ac:dyDescent="0.2">
      <c r="T14622" s="11"/>
      <c r="U14622" s="11"/>
    </row>
    <row r="14623" spans="20:21" x14ac:dyDescent="0.2">
      <c r="T14623" s="11"/>
      <c r="U14623" s="11"/>
    </row>
    <row r="14624" spans="20:21" x14ac:dyDescent="0.2">
      <c r="T14624" s="11"/>
      <c r="U14624" s="11"/>
    </row>
    <row r="14625" spans="20:21" x14ac:dyDescent="0.2">
      <c r="T14625" s="11"/>
      <c r="U14625" s="11"/>
    </row>
    <row r="14626" spans="20:21" x14ac:dyDescent="0.2">
      <c r="T14626" s="11"/>
      <c r="U14626" s="11"/>
    </row>
    <row r="14627" spans="20:21" x14ac:dyDescent="0.2">
      <c r="T14627" s="11"/>
      <c r="U14627" s="11"/>
    </row>
    <row r="14628" spans="20:21" x14ac:dyDescent="0.2">
      <c r="T14628" s="11"/>
      <c r="U14628" s="11"/>
    </row>
    <row r="14629" spans="20:21" x14ac:dyDescent="0.2">
      <c r="T14629" s="11"/>
      <c r="U14629" s="11"/>
    </row>
    <row r="14630" spans="20:21" x14ac:dyDescent="0.2">
      <c r="T14630" s="11"/>
      <c r="U14630" s="11"/>
    </row>
    <row r="14631" spans="20:21" x14ac:dyDescent="0.2">
      <c r="T14631" s="11"/>
      <c r="U14631" s="11"/>
    </row>
    <row r="14632" spans="20:21" x14ac:dyDescent="0.2">
      <c r="T14632" s="11"/>
      <c r="U14632" s="11"/>
    </row>
    <row r="14633" spans="20:21" x14ac:dyDescent="0.2">
      <c r="T14633" s="11"/>
      <c r="U14633" s="11"/>
    </row>
    <row r="14634" spans="20:21" x14ac:dyDescent="0.2">
      <c r="T14634" s="11"/>
      <c r="U14634" s="11"/>
    </row>
    <row r="14635" spans="20:21" x14ac:dyDescent="0.2">
      <c r="T14635" s="11"/>
      <c r="U14635" s="11"/>
    </row>
    <row r="14636" spans="20:21" x14ac:dyDescent="0.2">
      <c r="T14636" s="11"/>
      <c r="U14636" s="11"/>
    </row>
    <row r="14637" spans="20:21" x14ac:dyDescent="0.2">
      <c r="T14637" s="11"/>
      <c r="U14637" s="11"/>
    </row>
    <row r="14638" spans="20:21" x14ac:dyDescent="0.2">
      <c r="T14638" s="11"/>
      <c r="U14638" s="11"/>
    </row>
    <row r="14639" spans="20:21" x14ac:dyDescent="0.2">
      <c r="T14639" s="11"/>
      <c r="U14639" s="11"/>
    </row>
    <row r="14640" spans="20:21" x14ac:dyDescent="0.2">
      <c r="T14640" s="11"/>
      <c r="U14640" s="11"/>
    </row>
    <row r="14641" spans="20:21" x14ac:dyDescent="0.2">
      <c r="T14641" s="11"/>
      <c r="U14641" s="11"/>
    </row>
    <row r="14642" spans="20:21" x14ac:dyDescent="0.2">
      <c r="T14642" s="11"/>
      <c r="U14642" s="11"/>
    </row>
    <row r="14643" spans="20:21" x14ac:dyDescent="0.2">
      <c r="T14643" s="11"/>
      <c r="U14643" s="11"/>
    </row>
    <row r="14644" spans="20:21" x14ac:dyDescent="0.2">
      <c r="T14644" s="11"/>
      <c r="U14644" s="11"/>
    </row>
    <row r="14645" spans="20:21" x14ac:dyDescent="0.2">
      <c r="T14645" s="11"/>
      <c r="U14645" s="11"/>
    </row>
    <row r="14646" spans="20:21" x14ac:dyDescent="0.2">
      <c r="T14646" s="11"/>
      <c r="U14646" s="11"/>
    </row>
    <row r="14647" spans="20:21" x14ac:dyDescent="0.2">
      <c r="T14647" s="11"/>
      <c r="U14647" s="11"/>
    </row>
    <row r="14648" spans="20:21" x14ac:dyDescent="0.2">
      <c r="T14648" s="11"/>
      <c r="U14648" s="11"/>
    </row>
    <row r="14649" spans="20:21" x14ac:dyDescent="0.2">
      <c r="T14649" s="11"/>
      <c r="U14649" s="11"/>
    </row>
    <row r="14650" spans="20:21" x14ac:dyDescent="0.2">
      <c r="T14650" s="11"/>
      <c r="U14650" s="11"/>
    </row>
    <row r="14651" spans="20:21" x14ac:dyDescent="0.2">
      <c r="T14651" s="11"/>
      <c r="U14651" s="11"/>
    </row>
    <row r="14652" spans="20:21" x14ac:dyDescent="0.2">
      <c r="T14652" s="11"/>
      <c r="U14652" s="11"/>
    </row>
    <row r="14653" spans="20:21" x14ac:dyDescent="0.2">
      <c r="T14653" s="11"/>
      <c r="U14653" s="11"/>
    </row>
    <row r="14654" spans="20:21" x14ac:dyDescent="0.2">
      <c r="T14654" s="11"/>
      <c r="U14654" s="11"/>
    </row>
    <row r="14655" spans="20:21" x14ac:dyDescent="0.2">
      <c r="T14655" s="11"/>
      <c r="U14655" s="11"/>
    </row>
    <row r="14656" spans="20:21" x14ac:dyDescent="0.2">
      <c r="T14656" s="11"/>
      <c r="U14656" s="11"/>
    </row>
    <row r="14657" spans="20:21" x14ac:dyDescent="0.2">
      <c r="T14657" s="11"/>
      <c r="U14657" s="11"/>
    </row>
    <row r="14658" spans="20:21" x14ac:dyDescent="0.2">
      <c r="T14658" s="11"/>
      <c r="U14658" s="11"/>
    </row>
    <row r="14659" spans="20:21" x14ac:dyDescent="0.2">
      <c r="T14659" s="11"/>
      <c r="U14659" s="11"/>
    </row>
    <row r="14660" spans="20:21" x14ac:dyDescent="0.2">
      <c r="T14660" s="11"/>
      <c r="U14660" s="11"/>
    </row>
    <row r="14661" spans="20:21" x14ac:dyDescent="0.2">
      <c r="T14661" s="11"/>
      <c r="U14661" s="11"/>
    </row>
    <row r="14662" spans="20:21" x14ac:dyDescent="0.2">
      <c r="T14662" s="11"/>
      <c r="U14662" s="11"/>
    </row>
    <row r="14663" spans="20:21" x14ac:dyDescent="0.2">
      <c r="T14663" s="11"/>
      <c r="U14663" s="11"/>
    </row>
    <row r="14664" spans="20:21" x14ac:dyDescent="0.2">
      <c r="T14664" s="11"/>
      <c r="U14664" s="11"/>
    </row>
    <row r="14665" spans="20:21" x14ac:dyDescent="0.2">
      <c r="T14665" s="11"/>
      <c r="U14665" s="11"/>
    </row>
    <row r="14666" spans="20:21" x14ac:dyDescent="0.2">
      <c r="T14666" s="11"/>
      <c r="U14666" s="11"/>
    </row>
    <row r="14667" spans="20:21" x14ac:dyDescent="0.2">
      <c r="T14667" s="11"/>
      <c r="U14667" s="11"/>
    </row>
    <row r="14668" spans="20:21" x14ac:dyDescent="0.2">
      <c r="T14668" s="11"/>
      <c r="U14668" s="11"/>
    </row>
    <row r="14669" spans="20:21" x14ac:dyDescent="0.2">
      <c r="T14669" s="11"/>
      <c r="U14669" s="11"/>
    </row>
    <row r="14670" spans="20:21" x14ac:dyDescent="0.2">
      <c r="T14670" s="11"/>
      <c r="U14670" s="11"/>
    </row>
    <row r="14671" spans="20:21" x14ac:dyDescent="0.2">
      <c r="T14671" s="11"/>
      <c r="U14671" s="11"/>
    </row>
    <row r="14672" spans="20:21" x14ac:dyDescent="0.2">
      <c r="T14672" s="11"/>
      <c r="U14672" s="11"/>
    </row>
    <row r="14673" spans="20:21" x14ac:dyDescent="0.2">
      <c r="T14673" s="11"/>
      <c r="U14673" s="11"/>
    </row>
    <row r="14674" spans="20:21" x14ac:dyDescent="0.2">
      <c r="T14674" s="11"/>
      <c r="U14674" s="11"/>
    </row>
    <row r="14675" spans="20:21" x14ac:dyDescent="0.2">
      <c r="T14675" s="11"/>
      <c r="U14675" s="11"/>
    </row>
    <row r="14676" spans="20:21" x14ac:dyDescent="0.2">
      <c r="T14676" s="11"/>
      <c r="U14676" s="11"/>
    </row>
    <row r="14677" spans="20:21" x14ac:dyDescent="0.2">
      <c r="T14677" s="11"/>
      <c r="U14677" s="11"/>
    </row>
    <row r="14678" spans="20:21" x14ac:dyDescent="0.2">
      <c r="T14678" s="11"/>
      <c r="U14678" s="11"/>
    </row>
    <row r="14679" spans="20:21" x14ac:dyDescent="0.2">
      <c r="T14679" s="11"/>
      <c r="U14679" s="11"/>
    </row>
    <row r="14680" spans="20:21" x14ac:dyDescent="0.2">
      <c r="T14680" s="11"/>
      <c r="U14680" s="11"/>
    </row>
    <row r="14681" spans="20:21" x14ac:dyDescent="0.2">
      <c r="T14681" s="11"/>
      <c r="U14681" s="11"/>
    </row>
    <row r="14682" spans="20:21" x14ac:dyDescent="0.2">
      <c r="T14682" s="11"/>
      <c r="U14682" s="11"/>
    </row>
    <row r="14683" spans="20:21" x14ac:dyDescent="0.2">
      <c r="T14683" s="11"/>
      <c r="U14683" s="11"/>
    </row>
    <row r="14684" spans="20:21" x14ac:dyDescent="0.2">
      <c r="T14684" s="11"/>
      <c r="U14684" s="11"/>
    </row>
    <row r="14685" spans="20:21" x14ac:dyDescent="0.2">
      <c r="T14685" s="11"/>
      <c r="U14685" s="11"/>
    </row>
    <row r="14686" spans="20:21" x14ac:dyDescent="0.2">
      <c r="T14686" s="11"/>
      <c r="U14686" s="11"/>
    </row>
    <row r="14687" spans="20:21" x14ac:dyDescent="0.2">
      <c r="T14687" s="11"/>
      <c r="U14687" s="11"/>
    </row>
    <row r="14688" spans="20:21" x14ac:dyDescent="0.2">
      <c r="T14688" s="11"/>
      <c r="U14688" s="11"/>
    </row>
    <row r="14689" spans="20:21" x14ac:dyDescent="0.2">
      <c r="T14689" s="11"/>
      <c r="U14689" s="11"/>
    </row>
    <row r="14690" spans="20:21" x14ac:dyDescent="0.2">
      <c r="T14690" s="11"/>
      <c r="U14690" s="11"/>
    </row>
    <row r="14691" spans="20:21" x14ac:dyDescent="0.2">
      <c r="T14691" s="11"/>
      <c r="U14691" s="11"/>
    </row>
    <row r="14692" spans="20:21" x14ac:dyDescent="0.2">
      <c r="T14692" s="11"/>
      <c r="U14692" s="11"/>
    </row>
    <row r="14693" spans="20:21" x14ac:dyDescent="0.2">
      <c r="T14693" s="11"/>
      <c r="U14693" s="11"/>
    </row>
    <row r="14694" spans="20:21" x14ac:dyDescent="0.2">
      <c r="T14694" s="11"/>
      <c r="U14694" s="11"/>
    </row>
    <row r="14695" spans="20:21" x14ac:dyDescent="0.2">
      <c r="T14695" s="11"/>
      <c r="U14695" s="11"/>
    </row>
    <row r="14696" spans="20:21" x14ac:dyDescent="0.2">
      <c r="T14696" s="11"/>
      <c r="U14696" s="11"/>
    </row>
    <row r="14697" spans="20:21" x14ac:dyDescent="0.2">
      <c r="T14697" s="11"/>
      <c r="U14697" s="11"/>
    </row>
    <row r="14698" spans="20:21" x14ac:dyDescent="0.2">
      <c r="T14698" s="11"/>
      <c r="U14698" s="11"/>
    </row>
    <row r="14699" spans="20:21" x14ac:dyDescent="0.2">
      <c r="T14699" s="11"/>
      <c r="U14699" s="11"/>
    </row>
    <row r="14700" spans="20:21" x14ac:dyDescent="0.2">
      <c r="T14700" s="11"/>
      <c r="U14700" s="11"/>
    </row>
    <row r="14701" spans="20:21" x14ac:dyDescent="0.2">
      <c r="T14701" s="11"/>
      <c r="U14701" s="11"/>
    </row>
    <row r="14702" spans="20:21" x14ac:dyDescent="0.2">
      <c r="T14702" s="11"/>
      <c r="U14702" s="11"/>
    </row>
    <row r="14703" spans="20:21" x14ac:dyDescent="0.2">
      <c r="T14703" s="11"/>
      <c r="U14703" s="11"/>
    </row>
    <row r="14704" spans="20:21" x14ac:dyDescent="0.2">
      <c r="T14704" s="11"/>
      <c r="U14704" s="11"/>
    </row>
    <row r="14705" spans="20:21" x14ac:dyDescent="0.2">
      <c r="T14705" s="11"/>
      <c r="U14705" s="11"/>
    </row>
    <row r="14706" spans="20:21" x14ac:dyDescent="0.2">
      <c r="T14706" s="11"/>
      <c r="U14706" s="11"/>
    </row>
    <row r="14707" spans="20:21" x14ac:dyDescent="0.2">
      <c r="T14707" s="11"/>
      <c r="U14707" s="11"/>
    </row>
    <row r="14708" spans="20:21" x14ac:dyDescent="0.2">
      <c r="T14708" s="11"/>
      <c r="U14708" s="11"/>
    </row>
    <row r="14709" spans="20:21" x14ac:dyDescent="0.2">
      <c r="T14709" s="11"/>
      <c r="U14709" s="11"/>
    </row>
    <row r="14710" spans="20:21" x14ac:dyDescent="0.2">
      <c r="T14710" s="11"/>
      <c r="U14710" s="11"/>
    </row>
    <row r="14711" spans="20:21" x14ac:dyDescent="0.2">
      <c r="T14711" s="11"/>
      <c r="U14711" s="11"/>
    </row>
    <row r="14712" spans="20:21" x14ac:dyDescent="0.2">
      <c r="T14712" s="11"/>
      <c r="U14712" s="11"/>
    </row>
    <row r="14713" spans="20:21" x14ac:dyDescent="0.2">
      <c r="T14713" s="11"/>
      <c r="U14713" s="11"/>
    </row>
    <row r="14714" spans="20:21" x14ac:dyDescent="0.2">
      <c r="T14714" s="11"/>
      <c r="U14714" s="11"/>
    </row>
    <row r="14715" spans="20:21" x14ac:dyDescent="0.2">
      <c r="T14715" s="11"/>
      <c r="U14715" s="11"/>
    </row>
    <row r="14716" spans="20:21" x14ac:dyDescent="0.2">
      <c r="T14716" s="11"/>
      <c r="U14716" s="11"/>
    </row>
    <row r="14717" spans="20:21" x14ac:dyDescent="0.2">
      <c r="T14717" s="11"/>
      <c r="U14717" s="11"/>
    </row>
    <row r="14718" spans="20:21" x14ac:dyDescent="0.2">
      <c r="T14718" s="11"/>
      <c r="U14718" s="11"/>
    </row>
    <row r="14719" spans="20:21" x14ac:dyDescent="0.2">
      <c r="T14719" s="11"/>
      <c r="U14719" s="11"/>
    </row>
    <row r="14720" spans="20:21" x14ac:dyDescent="0.2">
      <c r="T14720" s="11"/>
      <c r="U14720" s="11"/>
    </row>
    <row r="14721" spans="20:21" x14ac:dyDescent="0.2">
      <c r="T14721" s="11"/>
      <c r="U14721" s="11"/>
    </row>
    <row r="14722" spans="20:21" x14ac:dyDescent="0.2">
      <c r="T14722" s="11"/>
      <c r="U14722" s="11"/>
    </row>
    <row r="14723" spans="20:21" x14ac:dyDescent="0.2">
      <c r="T14723" s="11"/>
      <c r="U14723" s="11"/>
    </row>
    <row r="14724" spans="20:21" x14ac:dyDescent="0.2">
      <c r="T14724" s="11"/>
      <c r="U14724" s="11"/>
    </row>
    <row r="14725" spans="20:21" x14ac:dyDescent="0.2">
      <c r="T14725" s="11"/>
      <c r="U14725" s="11"/>
    </row>
    <row r="14726" spans="20:21" x14ac:dyDescent="0.2">
      <c r="T14726" s="11"/>
      <c r="U14726" s="11"/>
    </row>
    <row r="14727" spans="20:21" x14ac:dyDescent="0.2">
      <c r="T14727" s="11"/>
      <c r="U14727" s="11"/>
    </row>
    <row r="14728" spans="20:21" x14ac:dyDescent="0.2">
      <c r="T14728" s="11"/>
      <c r="U14728" s="11"/>
    </row>
    <row r="14729" spans="20:21" x14ac:dyDescent="0.2">
      <c r="T14729" s="11"/>
      <c r="U14729" s="11"/>
    </row>
    <row r="14730" spans="20:21" x14ac:dyDescent="0.2">
      <c r="T14730" s="11"/>
      <c r="U14730" s="11"/>
    </row>
    <row r="14731" spans="20:21" x14ac:dyDescent="0.2">
      <c r="T14731" s="11"/>
      <c r="U14731" s="11"/>
    </row>
    <row r="14732" spans="20:21" x14ac:dyDescent="0.2">
      <c r="T14732" s="11"/>
      <c r="U14732" s="11"/>
    </row>
    <row r="14733" spans="20:21" x14ac:dyDescent="0.2">
      <c r="T14733" s="11"/>
      <c r="U14733" s="11"/>
    </row>
    <row r="14734" spans="20:21" x14ac:dyDescent="0.2">
      <c r="T14734" s="11"/>
      <c r="U14734" s="11"/>
    </row>
    <row r="14735" spans="20:21" x14ac:dyDescent="0.2">
      <c r="T14735" s="11"/>
      <c r="U14735" s="11"/>
    </row>
    <row r="14736" spans="20:21" x14ac:dyDescent="0.2">
      <c r="T14736" s="11"/>
      <c r="U14736" s="11"/>
    </row>
    <row r="14737" spans="20:21" x14ac:dyDescent="0.2">
      <c r="T14737" s="11"/>
      <c r="U14737" s="11"/>
    </row>
    <row r="14738" spans="20:21" x14ac:dyDescent="0.2">
      <c r="T14738" s="11"/>
      <c r="U14738" s="11"/>
    </row>
    <row r="14739" spans="20:21" x14ac:dyDescent="0.2">
      <c r="T14739" s="11"/>
      <c r="U14739" s="11"/>
    </row>
    <row r="14740" spans="20:21" x14ac:dyDescent="0.2">
      <c r="T14740" s="11"/>
      <c r="U14740" s="11"/>
    </row>
    <row r="14741" spans="20:21" x14ac:dyDescent="0.2">
      <c r="T14741" s="11"/>
      <c r="U14741" s="11"/>
    </row>
    <row r="14742" spans="20:21" x14ac:dyDescent="0.2">
      <c r="T14742" s="11"/>
      <c r="U14742" s="11"/>
    </row>
    <row r="14743" spans="20:21" x14ac:dyDescent="0.2">
      <c r="T14743" s="11"/>
      <c r="U14743" s="11"/>
    </row>
    <row r="14744" spans="20:21" x14ac:dyDescent="0.2">
      <c r="T14744" s="11"/>
      <c r="U14744" s="11"/>
    </row>
    <row r="14745" spans="20:21" x14ac:dyDescent="0.2">
      <c r="T14745" s="11"/>
      <c r="U14745" s="11"/>
    </row>
    <row r="14746" spans="20:21" x14ac:dyDescent="0.2">
      <c r="T14746" s="11"/>
      <c r="U14746" s="11"/>
    </row>
    <row r="14747" spans="20:21" x14ac:dyDescent="0.2">
      <c r="T14747" s="11"/>
      <c r="U14747" s="11"/>
    </row>
    <row r="14748" spans="20:21" x14ac:dyDescent="0.2">
      <c r="T14748" s="11"/>
      <c r="U14748" s="11"/>
    </row>
    <row r="14749" spans="20:21" x14ac:dyDescent="0.2">
      <c r="T14749" s="11"/>
      <c r="U14749" s="11"/>
    </row>
    <row r="14750" spans="20:21" x14ac:dyDescent="0.2">
      <c r="T14750" s="11"/>
      <c r="U14750" s="11"/>
    </row>
    <row r="14751" spans="20:21" x14ac:dyDescent="0.2">
      <c r="T14751" s="11"/>
      <c r="U14751" s="11"/>
    </row>
    <row r="14752" spans="20:21" x14ac:dyDescent="0.2">
      <c r="T14752" s="11"/>
      <c r="U14752" s="11"/>
    </row>
    <row r="14753" spans="20:21" x14ac:dyDescent="0.2">
      <c r="T14753" s="11"/>
      <c r="U14753" s="11"/>
    </row>
    <row r="14754" spans="20:21" x14ac:dyDescent="0.2">
      <c r="T14754" s="11"/>
      <c r="U14754" s="11"/>
    </row>
    <row r="14755" spans="20:21" x14ac:dyDescent="0.2">
      <c r="T14755" s="11"/>
      <c r="U14755" s="11"/>
    </row>
    <row r="14756" spans="20:21" x14ac:dyDescent="0.2">
      <c r="T14756" s="11"/>
      <c r="U14756" s="11"/>
    </row>
    <row r="14757" spans="20:21" x14ac:dyDescent="0.2">
      <c r="T14757" s="11"/>
      <c r="U14757" s="11"/>
    </row>
    <row r="14758" spans="20:21" x14ac:dyDescent="0.2">
      <c r="T14758" s="11"/>
      <c r="U14758" s="11"/>
    </row>
    <row r="14759" spans="20:21" x14ac:dyDescent="0.2">
      <c r="T14759" s="11"/>
      <c r="U14759" s="11"/>
    </row>
    <row r="14760" spans="20:21" x14ac:dyDescent="0.2">
      <c r="T14760" s="11"/>
      <c r="U14760" s="11"/>
    </row>
    <row r="14761" spans="20:21" x14ac:dyDescent="0.2">
      <c r="T14761" s="11"/>
      <c r="U14761" s="11"/>
    </row>
    <row r="14762" spans="20:21" x14ac:dyDescent="0.2">
      <c r="T14762" s="11"/>
      <c r="U14762" s="11"/>
    </row>
    <row r="14763" spans="20:21" x14ac:dyDescent="0.2">
      <c r="T14763" s="11"/>
      <c r="U14763" s="11"/>
    </row>
    <row r="14764" spans="20:21" x14ac:dyDescent="0.2">
      <c r="T14764" s="11"/>
      <c r="U14764" s="11"/>
    </row>
    <row r="14765" spans="20:21" x14ac:dyDescent="0.2">
      <c r="T14765" s="11"/>
      <c r="U14765" s="11"/>
    </row>
    <row r="14766" spans="20:21" x14ac:dyDescent="0.2">
      <c r="T14766" s="11"/>
      <c r="U14766" s="11"/>
    </row>
    <row r="14767" spans="20:21" x14ac:dyDescent="0.2">
      <c r="T14767" s="11"/>
      <c r="U14767" s="11"/>
    </row>
    <row r="14768" spans="20:21" x14ac:dyDescent="0.2">
      <c r="T14768" s="11"/>
      <c r="U14768" s="11"/>
    </row>
    <row r="14769" spans="20:21" x14ac:dyDescent="0.2">
      <c r="T14769" s="11"/>
      <c r="U14769" s="11"/>
    </row>
    <row r="14770" spans="20:21" x14ac:dyDescent="0.2">
      <c r="T14770" s="11"/>
      <c r="U14770" s="11"/>
    </row>
    <row r="14771" spans="20:21" x14ac:dyDescent="0.2">
      <c r="T14771" s="11"/>
      <c r="U14771" s="11"/>
    </row>
    <row r="14772" spans="20:21" x14ac:dyDescent="0.2">
      <c r="T14772" s="11"/>
      <c r="U14772" s="11"/>
    </row>
    <row r="14773" spans="20:21" x14ac:dyDescent="0.2">
      <c r="T14773" s="11"/>
      <c r="U14773" s="11"/>
    </row>
    <row r="14774" spans="20:21" x14ac:dyDescent="0.2">
      <c r="T14774" s="11"/>
      <c r="U14774" s="11"/>
    </row>
    <row r="14775" spans="20:21" x14ac:dyDescent="0.2">
      <c r="T14775" s="11"/>
      <c r="U14775" s="11"/>
    </row>
    <row r="14776" spans="20:21" x14ac:dyDescent="0.2">
      <c r="T14776" s="11"/>
      <c r="U14776" s="11"/>
    </row>
    <row r="14777" spans="20:21" x14ac:dyDescent="0.2">
      <c r="T14777" s="11"/>
      <c r="U14777" s="11"/>
    </row>
    <row r="14778" spans="20:21" x14ac:dyDescent="0.2">
      <c r="T14778" s="11"/>
      <c r="U14778" s="11"/>
    </row>
    <row r="14779" spans="20:21" x14ac:dyDescent="0.2">
      <c r="T14779" s="11"/>
      <c r="U14779" s="11"/>
    </row>
    <row r="14780" spans="20:21" x14ac:dyDescent="0.2">
      <c r="T14780" s="11"/>
      <c r="U14780" s="11"/>
    </row>
    <row r="14781" spans="20:21" x14ac:dyDescent="0.2">
      <c r="T14781" s="11"/>
      <c r="U14781" s="11"/>
    </row>
    <row r="14782" spans="20:21" x14ac:dyDescent="0.2">
      <c r="T14782" s="11"/>
      <c r="U14782" s="11"/>
    </row>
    <row r="14783" spans="20:21" x14ac:dyDescent="0.2">
      <c r="T14783" s="11"/>
      <c r="U14783" s="11"/>
    </row>
    <row r="14784" spans="20:21" x14ac:dyDescent="0.2">
      <c r="T14784" s="11"/>
      <c r="U14784" s="11"/>
    </row>
    <row r="14785" spans="20:21" x14ac:dyDescent="0.2">
      <c r="T14785" s="11"/>
      <c r="U14785" s="11"/>
    </row>
    <row r="14786" spans="20:21" x14ac:dyDescent="0.2">
      <c r="T14786" s="11"/>
      <c r="U14786" s="11"/>
    </row>
    <row r="14787" spans="20:21" x14ac:dyDescent="0.2">
      <c r="T14787" s="11"/>
      <c r="U14787" s="11"/>
    </row>
    <row r="14788" spans="20:21" x14ac:dyDescent="0.2">
      <c r="T14788" s="11"/>
      <c r="U14788" s="11"/>
    </row>
    <row r="14789" spans="20:21" x14ac:dyDescent="0.2">
      <c r="T14789" s="11"/>
      <c r="U14789" s="11"/>
    </row>
    <row r="14790" spans="20:21" x14ac:dyDescent="0.2">
      <c r="T14790" s="11"/>
      <c r="U14790" s="11"/>
    </row>
    <row r="14791" spans="20:21" x14ac:dyDescent="0.2">
      <c r="T14791" s="11"/>
      <c r="U14791" s="11"/>
    </row>
    <row r="14792" spans="20:21" x14ac:dyDescent="0.2">
      <c r="T14792" s="11"/>
      <c r="U14792" s="11"/>
    </row>
    <row r="14793" spans="20:21" x14ac:dyDescent="0.2">
      <c r="T14793" s="11"/>
      <c r="U14793" s="11"/>
    </row>
    <row r="14794" spans="20:21" x14ac:dyDescent="0.2">
      <c r="T14794" s="11"/>
      <c r="U14794" s="11"/>
    </row>
    <row r="14795" spans="20:21" x14ac:dyDescent="0.2">
      <c r="T14795" s="11"/>
      <c r="U14795" s="11"/>
    </row>
    <row r="14796" spans="20:21" x14ac:dyDescent="0.2">
      <c r="T14796" s="11"/>
      <c r="U14796" s="11"/>
    </row>
    <row r="14797" spans="20:21" x14ac:dyDescent="0.2">
      <c r="T14797" s="11"/>
      <c r="U14797" s="11"/>
    </row>
    <row r="14798" spans="20:21" x14ac:dyDescent="0.2">
      <c r="T14798" s="11"/>
      <c r="U14798" s="11"/>
    </row>
    <row r="14799" spans="20:21" x14ac:dyDescent="0.2">
      <c r="T14799" s="11"/>
      <c r="U14799" s="11"/>
    </row>
    <row r="14800" spans="20:21" x14ac:dyDescent="0.2">
      <c r="T14800" s="11"/>
      <c r="U14800" s="11"/>
    </row>
    <row r="14801" spans="20:21" x14ac:dyDescent="0.2">
      <c r="T14801" s="11"/>
      <c r="U14801" s="11"/>
    </row>
    <row r="14802" spans="20:21" x14ac:dyDescent="0.2">
      <c r="T14802" s="11"/>
      <c r="U14802" s="11"/>
    </row>
    <row r="14803" spans="20:21" x14ac:dyDescent="0.2">
      <c r="T14803" s="11"/>
      <c r="U14803" s="11"/>
    </row>
    <row r="14804" spans="20:21" x14ac:dyDescent="0.2">
      <c r="T14804" s="11"/>
      <c r="U14804" s="11"/>
    </row>
    <row r="14805" spans="20:21" x14ac:dyDescent="0.2">
      <c r="T14805" s="11"/>
      <c r="U14805" s="11"/>
    </row>
    <row r="14806" spans="20:21" x14ac:dyDescent="0.2">
      <c r="T14806" s="11"/>
      <c r="U14806" s="11"/>
    </row>
    <row r="14807" spans="20:21" x14ac:dyDescent="0.2">
      <c r="T14807" s="11"/>
      <c r="U14807" s="11"/>
    </row>
    <row r="14808" spans="20:21" x14ac:dyDescent="0.2">
      <c r="T14808" s="11"/>
      <c r="U14808" s="11"/>
    </row>
    <row r="14809" spans="20:21" x14ac:dyDescent="0.2">
      <c r="T14809" s="11"/>
      <c r="U14809" s="11"/>
    </row>
    <row r="14810" spans="20:21" x14ac:dyDescent="0.2">
      <c r="T14810" s="11"/>
      <c r="U14810" s="11"/>
    </row>
    <row r="14811" spans="20:21" x14ac:dyDescent="0.2">
      <c r="T14811" s="11"/>
      <c r="U14811" s="11"/>
    </row>
    <row r="14812" spans="20:21" x14ac:dyDescent="0.2">
      <c r="T14812" s="11"/>
      <c r="U14812" s="11"/>
    </row>
    <row r="14813" spans="20:21" x14ac:dyDescent="0.2">
      <c r="T14813" s="11"/>
      <c r="U14813" s="11"/>
    </row>
    <row r="14814" spans="20:21" x14ac:dyDescent="0.2">
      <c r="T14814" s="11"/>
      <c r="U14814" s="11"/>
    </row>
    <row r="14815" spans="20:21" x14ac:dyDescent="0.2">
      <c r="T14815" s="11"/>
      <c r="U14815" s="11"/>
    </row>
    <row r="14816" spans="20:21" x14ac:dyDescent="0.2">
      <c r="T14816" s="11"/>
      <c r="U14816" s="11"/>
    </row>
    <row r="14817" spans="20:21" x14ac:dyDescent="0.2">
      <c r="T14817" s="11"/>
      <c r="U14817" s="11"/>
    </row>
    <row r="14818" spans="20:21" x14ac:dyDescent="0.2">
      <c r="T14818" s="11"/>
      <c r="U14818" s="11"/>
    </row>
    <row r="14819" spans="20:21" x14ac:dyDescent="0.2">
      <c r="T14819" s="11"/>
      <c r="U14819" s="11"/>
    </row>
    <row r="14820" spans="20:21" x14ac:dyDescent="0.2">
      <c r="T14820" s="11"/>
      <c r="U14820" s="11"/>
    </row>
    <row r="14821" spans="20:21" x14ac:dyDescent="0.2">
      <c r="T14821" s="11"/>
      <c r="U14821" s="11"/>
    </row>
    <row r="14822" spans="20:21" x14ac:dyDescent="0.2">
      <c r="T14822" s="11"/>
      <c r="U14822" s="11"/>
    </row>
    <row r="14823" spans="20:21" x14ac:dyDescent="0.2">
      <c r="T14823" s="11"/>
      <c r="U14823" s="11"/>
    </row>
    <row r="14824" spans="20:21" x14ac:dyDescent="0.2">
      <c r="T14824" s="11"/>
      <c r="U14824" s="11"/>
    </row>
    <row r="14825" spans="20:21" x14ac:dyDescent="0.2">
      <c r="T14825" s="11"/>
      <c r="U14825" s="11"/>
    </row>
    <row r="14826" spans="20:21" x14ac:dyDescent="0.2">
      <c r="T14826" s="11"/>
      <c r="U14826" s="11"/>
    </row>
    <row r="14827" spans="20:21" x14ac:dyDescent="0.2">
      <c r="T14827" s="11"/>
      <c r="U14827" s="11"/>
    </row>
    <row r="14828" spans="20:21" x14ac:dyDescent="0.2">
      <c r="T14828" s="11"/>
      <c r="U14828" s="11"/>
    </row>
    <row r="14829" spans="20:21" x14ac:dyDescent="0.2">
      <c r="T14829" s="11"/>
      <c r="U14829" s="11"/>
    </row>
    <row r="14830" spans="20:21" x14ac:dyDescent="0.2">
      <c r="T14830" s="11"/>
      <c r="U14830" s="11"/>
    </row>
    <row r="14831" spans="20:21" x14ac:dyDescent="0.2">
      <c r="T14831" s="11"/>
      <c r="U14831" s="11"/>
    </row>
    <row r="14832" spans="20:21" x14ac:dyDescent="0.2">
      <c r="T14832" s="11"/>
      <c r="U14832" s="11"/>
    </row>
    <row r="14833" spans="20:21" x14ac:dyDescent="0.2">
      <c r="T14833" s="11"/>
      <c r="U14833" s="11"/>
    </row>
    <row r="14834" spans="20:21" x14ac:dyDescent="0.2">
      <c r="T14834" s="11"/>
      <c r="U14834" s="11"/>
    </row>
    <row r="14835" spans="20:21" x14ac:dyDescent="0.2">
      <c r="T14835" s="11"/>
      <c r="U14835" s="11"/>
    </row>
    <row r="14836" spans="20:21" x14ac:dyDescent="0.2">
      <c r="T14836" s="11"/>
      <c r="U14836" s="11"/>
    </row>
    <row r="14837" spans="20:21" x14ac:dyDescent="0.2">
      <c r="T14837" s="11"/>
      <c r="U14837" s="11"/>
    </row>
    <row r="14838" spans="20:21" x14ac:dyDescent="0.2">
      <c r="T14838" s="11"/>
      <c r="U14838" s="11"/>
    </row>
    <row r="14839" spans="20:21" x14ac:dyDescent="0.2">
      <c r="T14839" s="11"/>
      <c r="U14839" s="11"/>
    </row>
    <row r="14840" spans="20:21" x14ac:dyDescent="0.2">
      <c r="T14840" s="11"/>
      <c r="U14840" s="11"/>
    </row>
    <row r="14841" spans="20:21" x14ac:dyDescent="0.2">
      <c r="T14841" s="11"/>
      <c r="U14841" s="11"/>
    </row>
    <row r="14842" spans="20:21" x14ac:dyDescent="0.2">
      <c r="T14842" s="11"/>
      <c r="U14842" s="11"/>
    </row>
    <row r="14843" spans="20:21" x14ac:dyDescent="0.2">
      <c r="T14843" s="11"/>
      <c r="U14843" s="11"/>
    </row>
    <row r="14844" spans="20:21" x14ac:dyDescent="0.2">
      <c r="T14844" s="11"/>
      <c r="U14844" s="11"/>
    </row>
    <row r="14845" spans="20:21" x14ac:dyDescent="0.2">
      <c r="T14845" s="11"/>
      <c r="U14845" s="11"/>
    </row>
    <row r="14846" spans="20:21" x14ac:dyDescent="0.2">
      <c r="T14846" s="11"/>
      <c r="U14846" s="11"/>
    </row>
    <row r="14847" spans="20:21" x14ac:dyDescent="0.2">
      <c r="T14847" s="11"/>
      <c r="U14847" s="11"/>
    </row>
    <row r="14848" spans="20:21" x14ac:dyDescent="0.2">
      <c r="T14848" s="11"/>
      <c r="U14848" s="11"/>
    </row>
    <row r="14849" spans="20:21" x14ac:dyDescent="0.2">
      <c r="T14849" s="11"/>
      <c r="U14849" s="11"/>
    </row>
    <row r="14850" spans="20:21" x14ac:dyDescent="0.2">
      <c r="T14850" s="11"/>
      <c r="U14850" s="11"/>
    </row>
    <row r="14851" spans="20:21" x14ac:dyDescent="0.2">
      <c r="T14851" s="11"/>
      <c r="U14851" s="11"/>
    </row>
    <row r="14852" spans="20:21" x14ac:dyDescent="0.2">
      <c r="T14852" s="11"/>
      <c r="U14852" s="11"/>
    </row>
    <row r="14853" spans="20:21" x14ac:dyDescent="0.2">
      <c r="T14853" s="11"/>
      <c r="U14853" s="11"/>
    </row>
    <row r="14854" spans="20:21" x14ac:dyDescent="0.2">
      <c r="T14854" s="11"/>
      <c r="U14854" s="11"/>
    </row>
    <row r="14855" spans="20:21" x14ac:dyDescent="0.2">
      <c r="T14855" s="11"/>
      <c r="U14855" s="11"/>
    </row>
    <row r="14856" spans="20:21" x14ac:dyDescent="0.2">
      <c r="T14856" s="11"/>
      <c r="U14856" s="11"/>
    </row>
    <row r="14857" spans="20:21" x14ac:dyDescent="0.2">
      <c r="T14857" s="11"/>
      <c r="U14857" s="11"/>
    </row>
    <row r="14858" spans="20:21" x14ac:dyDescent="0.2">
      <c r="T14858" s="11"/>
      <c r="U14858" s="11"/>
    </row>
    <row r="14859" spans="20:21" x14ac:dyDescent="0.2">
      <c r="T14859" s="11"/>
      <c r="U14859" s="11"/>
    </row>
    <row r="14860" spans="20:21" x14ac:dyDescent="0.2">
      <c r="T14860" s="11"/>
      <c r="U14860" s="11"/>
    </row>
    <row r="14861" spans="20:21" x14ac:dyDescent="0.2">
      <c r="T14861" s="11"/>
      <c r="U14861" s="11"/>
    </row>
    <row r="14862" spans="20:21" x14ac:dyDescent="0.2">
      <c r="T14862" s="11"/>
      <c r="U14862" s="11"/>
    </row>
    <row r="14863" spans="20:21" x14ac:dyDescent="0.2">
      <c r="T14863" s="11"/>
      <c r="U14863" s="11"/>
    </row>
    <row r="14864" spans="20:21" x14ac:dyDescent="0.2">
      <c r="T14864" s="11"/>
      <c r="U14864" s="11"/>
    </row>
    <row r="14865" spans="20:21" x14ac:dyDescent="0.2">
      <c r="T14865" s="11"/>
      <c r="U14865" s="11"/>
    </row>
    <row r="14866" spans="20:21" x14ac:dyDescent="0.2">
      <c r="T14866" s="11"/>
      <c r="U14866" s="11"/>
    </row>
    <row r="14867" spans="20:21" x14ac:dyDescent="0.2">
      <c r="T14867" s="11"/>
      <c r="U14867" s="11"/>
    </row>
    <row r="14868" spans="20:21" x14ac:dyDescent="0.2">
      <c r="T14868" s="11"/>
      <c r="U14868" s="11"/>
    </row>
    <row r="14869" spans="20:21" x14ac:dyDescent="0.2">
      <c r="T14869" s="11"/>
      <c r="U14869" s="11"/>
    </row>
    <row r="14870" spans="20:21" x14ac:dyDescent="0.2">
      <c r="T14870" s="11"/>
      <c r="U14870" s="11"/>
    </row>
    <row r="14871" spans="20:21" x14ac:dyDescent="0.2">
      <c r="T14871" s="11"/>
      <c r="U14871" s="11"/>
    </row>
    <row r="14872" spans="20:21" x14ac:dyDescent="0.2">
      <c r="T14872" s="11"/>
      <c r="U14872" s="11"/>
    </row>
    <row r="14873" spans="20:21" x14ac:dyDescent="0.2">
      <c r="T14873" s="11"/>
      <c r="U14873" s="11"/>
    </row>
    <row r="14874" spans="20:21" x14ac:dyDescent="0.2">
      <c r="T14874" s="11"/>
      <c r="U14874" s="11"/>
    </row>
    <row r="14875" spans="20:21" x14ac:dyDescent="0.2">
      <c r="T14875" s="11"/>
      <c r="U14875" s="11"/>
    </row>
    <row r="14876" spans="20:21" x14ac:dyDescent="0.2">
      <c r="T14876" s="11"/>
      <c r="U14876" s="11"/>
    </row>
    <row r="14877" spans="20:21" x14ac:dyDescent="0.2">
      <c r="T14877" s="11"/>
      <c r="U14877" s="11"/>
    </row>
    <row r="14878" spans="20:21" x14ac:dyDescent="0.2">
      <c r="T14878" s="11"/>
      <c r="U14878" s="11"/>
    </row>
    <row r="14879" spans="20:21" x14ac:dyDescent="0.2">
      <c r="T14879" s="11"/>
      <c r="U14879" s="11"/>
    </row>
    <row r="14880" spans="20:21" x14ac:dyDescent="0.2">
      <c r="T14880" s="11"/>
      <c r="U14880" s="11"/>
    </row>
    <row r="14881" spans="20:21" x14ac:dyDescent="0.2">
      <c r="T14881" s="11"/>
      <c r="U14881" s="11"/>
    </row>
    <row r="14882" spans="20:21" x14ac:dyDescent="0.2">
      <c r="T14882" s="11"/>
      <c r="U14882" s="11"/>
    </row>
    <row r="14883" spans="20:21" x14ac:dyDescent="0.2">
      <c r="T14883" s="11"/>
      <c r="U14883" s="11"/>
    </row>
    <row r="14884" spans="20:21" x14ac:dyDescent="0.2">
      <c r="T14884" s="11"/>
      <c r="U14884" s="11"/>
    </row>
    <row r="14885" spans="20:21" x14ac:dyDescent="0.2">
      <c r="T14885" s="11"/>
      <c r="U14885" s="11"/>
    </row>
    <row r="14886" spans="20:21" x14ac:dyDescent="0.2">
      <c r="T14886" s="11"/>
      <c r="U14886" s="11"/>
    </row>
    <row r="14887" spans="20:21" x14ac:dyDescent="0.2">
      <c r="T14887" s="11"/>
      <c r="U14887" s="11"/>
    </row>
    <row r="14888" spans="20:21" x14ac:dyDescent="0.2">
      <c r="T14888" s="11"/>
      <c r="U14888" s="11"/>
    </row>
    <row r="14889" spans="20:21" x14ac:dyDescent="0.2">
      <c r="T14889" s="11"/>
      <c r="U14889" s="11"/>
    </row>
    <row r="14890" spans="20:21" x14ac:dyDescent="0.2">
      <c r="T14890" s="11"/>
      <c r="U14890" s="11"/>
    </row>
    <row r="14891" spans="20:21" x14ac:dyDescent="0.2">
      <c r="T14891" s="11"/>
      <c r="U14891" s="11"/>
    </row>
    <row r="14892" spans="20:21" x14ac:dyDescent="0.2">
      <c r="T14892" s="11"/>
      <c r="U14892" s="11"/>
    </row>
    <row r="14893" spans="20:21" x14ac:dyDescent="0.2">
      <c r="T14893" s="11"/>
      <c r="U14893" s="11"/>
    </row>
    <row r="14894" spans="20:21" x14ac:dyDescent="0.2">
      <c r="T14894" s="11"/>
      <c r="U14894" s="11"/>
    </row>
    <row r="14895" spans="20:21" x14ac:dyDescent="0.2">
      <c r="T14895" s="11"/>
      <c r="U14895" s="11"/>
    </row>
    <row r="14896" spans="20:21" x14ac:dyDescent="0.2">
      <c r="T14896" s="11"/>
      <c r="U14896" s="11"/>
    </row>
    <row r="14897" spans="20:21" x14ac:dyDescent="0.2">
      <c r="T14897" s="11"/>
      <c r="U14897" s="11"/>
    </row>
    <row r="14898" spans="20:21" x14ac:dyDescent="0.2">
      <c r="T14898" s="11"/>
      <c r="U14898" s="11"/>
    </row>
    <row r="14899" spans="20:21" x14ac:dyDescent="0.2">
      <c r="T14899" s="11"/>
      <c r="U14899" s="11"/>
    </row>
    <row r="14900" spans="20:21" x14ac:dyDescent="0.2">
      <c r="T14900" s="11"/>
      <c r="U14900" s="11"/>
    </row>
    <row r="14901" spans="20:21" x14ac:dyDescent="0.2">
      <c r="T14901" s="11"/>
      <c r="U14901" s="11"/>
    </row>
    <row r="14902" spans="20:21" x14ac:dyDescent="0.2">
      <c r="T14902" s="11"/>
      <c r="U14902" s="11"/>
    </row>
    <row r="14903" spans="20:21" x14ac:dyDescent="0.2">
      <c r="T14903" s="11"/>
      <c r="U14903" s="11"/>
    </row>
    <row r="14904" spans="20:21" x14ac:dyDescent="0.2">
      <c r="T14904" s="11"/>
      <c r="U14904" s="11"/>
    </row>
    <row r="14905" spans="20:21" x14ac:dyDescent="0.2">
      <c r="T14905" s="11"/>
      <c r="U14905" s="11"/>
    </row>
    <row r="14906" spans="20:21" x14ac:dyDescent="0.2">
      <c r="T14906" s="11"/>
      <c r="U14906" s="11"/>
    </row>
    <row r="14907" spans="20:21" x14ac:dyDescent="0.2">
      <c r="T14907" s="11"/>
      <c r="U14907" s="11"/>
    </row>
    <row r="14908" spans="20:21" x14ac:dyDescent="0.2">
      <c r="T14908" s="11"/>
      <c r="U14908" s="11"/>
    </row>
    <row r="14909" spans="20:21" x14ac:dyDescent="0.2">
      <c r="T14909" s="11"/>
      <c r="U14909" s="11"/>
    </row>
    <row r="14910" spans="20:21" x14ac:dyDescent="0.2">
      <c r="T14910" s="11"/>
      <c r="U14910" s="11"/>
    </row>
    <row r="14911" spans="20:21" x14ac:dyDescent="0.2">
      <c r="T14911" s="11"/>
      <c r="U14911" s="11"/>
    </row>
    <row r="14912" spans="20:21" x14ac:dyDescent="0.2">
      <c r="T14912" s="11"/>
      <c r="U14912" s="11"/>
    </row>
    <row r="14913" spans="20:21" x14ac:dyDescent="0.2">
      <c r="T14913" s="11"/>
      <c r="U14913" s="11"/>
    </row>
    <row r="14914" spans="20:21" x14ac:dyDescent="0.2">
      <c r="T14914" s="11"/>
      <c r="U14914" s="11"/>
    </row>
    <row r="14915" spans="20:21" x14ac:dyDescent="0.2">
      <c r="T14915" s="11"/>
      <c r="U14915" s="11"/>
    </row>
    <row r="14916" spans="20:21" x14ac:dyDescent="0.2">
      <c r="T14916" s="11"/>
      <c r="U14916" s="11"/>
    </row>
    <row r="14917" spans="20:21" x14ac:dyDescent="0.2">
      <c r="T14917" s="11"/>
      <c r="U14917" s="11"/>
    </row>
    <row r="14918" spans="20:21" x14ac:dyDescent="0.2">
      <c r="T14918" s="11"/>
      <c r="U14918" s="11"/>
    </row>
    <row r="14919" spans="20:21" x14ac:dyDescent="0.2">
      <c r="T14919" s="11"/>
      <c r="U14919" s="11"/>
    </row>
    <row r="14920" spans="20:21" x14ac:dyDescent="0.2">
      <c r="T14920" s="11"/>
      <c r="U14920" s="11"/>
    </row>
    <row r="14921" spans="20:21" x14ac:dyDescent="0.2">
      <c r="T14921" s="11"/>
      <c r="U14921" s="11"/>
    </row>
    <row r="14922" spans="20:21" x14ac:dyDescent="0.2">
      <c r="T14922" s="11"/>
      <c r="U14922" s="11"/>
    </row>
    <row r="14923" spans="20:21" x14ac:dyDescent="0.2">
      <c r="T14923" s="11"/>
      <c r="U14923" s="11"/>
    </row>
    <row r="14924" spans="20:21" x14ac:dyDescent="0.2">
      <c r="T14924" s="11"/>
      <c r="U14924" s="11"/>
    </row>
    <row r="14925" spans="20:21" x14ac:dyDescent="0.2">
      <c r="T14925" s="11"/>
      <c r="U14925" s="11"/>
    </row>
    <row r="14926" spans="20:21" x14ac:dyDescent="0.2">
      <c r="T14926" s="11"/>
      <c r="U14926" s="11"/>
    </row>
    <row r="14927" spans="20:21" x14ac:dyDescent="0.2">
      <c r="T14927" s="11"/>
      <c r="U14927" s="11"/>
    </row>
    <row r="14928" spans="20:21" x14ac:dyDescent="0.2">
      <c r="T14928" s="11"/>
      <c r="U14928" s="11"/>
    </row>
    <row r="14929" spans="20:21" x14ac:dyDescent="0.2">
      <c r="T14929" s="11"/>
      <c r="U14929" s="11"/>
    </row>
    <row r="14930" spans="20:21" x14ac:dyDescent="0.2">
      <c r="T14930" s="11"/>
      <c r="U14930" s="11"/>
    </row>
    <row r="14931" spans="20:21" x14ac:dyDescent="0.2">
      <c r="T14931" s="11"/>
      <c r="U14931" s="11"/>
    </row>
    <row r="14932" spans="20:21" x14ac:dyDescent="0.2">
      <c r="T14932" s="11"/>
      <c r="U14932" s="11"/>
    </row>
    <row r="14933" spans="20:21" x14ac:dyDescent="0.2">
      <c r="T14933" s="11"/>
      <c r="U14933" s="11"/>
    </row>
    <row r="14934" spans="20:21" x14ac:dyDescent="0.2">
      <c r="T14934" s="11"/>
      <c r="U14934" s="11"/>
    </row>
    <row r="14935" spans="20:21" x14ac:dyDescent="0.2">
      <c r="T14935" s="11"/>
      <c r="U14935" s="11"/>
    </row>
    <row r="14936" spans="20:21" x14ac:dyDescent="0.2">
      <c r="T14936" s="11"/>
      <c r="U14936" s="11"/>
    </row>
    <row r="14937" spans="20:21" x14ac:dyDescent="0.2">
      <c r="T14937" s="11"/>
      <c r="U14937" s="11"/>
    </row>
    <row r="14938" spans="20:21" x14ac:dyDescent="0.2">
      <c r="T14938" s="11"/>
      <c r="U14938" s="11"/>
    </row>
    <row r="14939" spans="20:21" x14ac:dyDescent="0.2">
      <c r="T14939" s="11"/>
      <c r="U14939" s="11"/>
    </row>
    <row r="14940" spans="20:21" x14ac:dyDescent="0.2">
      <c r="T14940" s="11"/>
      <c r="U14940" s="11"/>
    </row>
    <row r="14941" spans="20:21" x14ac:dyDescent="0.2">
      <c r="T14941" s="11"/>
      <c r="U14941" s="11"/>
    </row>
    <row r="14942" spans="20:21" x14ac:dyDescent="0.2">
      <c r="T14942" s="11"/>
      <c r="U14942" s="11"/>
    </row>
    <row r="14943" spans="20:21" x14ac:dyDescent="0.2">
      <c r="T14943" s="11"/>
      <c r="U14943" s="11"/>
    </row>
    <row r="14944" spans="20:21" x14ac:dyDescent="0.2">
      <c r="T14944" s="11"/>
      <c r="U14944" s="11"/>
    </row>
    <row r="14945" spans="20:21" x14ac:dyDescent="0.2">
      <c r="T14945" s="11"/>
      <c r="U14945" s="11"/>
    </row>
    <row r="14946" spans="20:21" x14ac:dyDescent="0.2">
      <c r="T14946" s="11"/>
      <c r="U14946" s="11"/>
    </row>
    <row r="14947" spans="20:21" x14ac:dyDescent="0.2">
      <c r="T14947" s="11"/>
      <c r="U14947" s="11"/>
    </row>
    <row r="14948" spans="20:21" x14ac:dyDescent="0.2">
      <c r="T14948" s="11"/>
      <c r="U14948" s="11"/>
    </row>
    <row r="14949" spans="20:21" x14ac:dyDescent="0.2">
      <c r="T14949" s="11"/>
      <c r="U14949" s="11"/>
    </row>
    <row r="14950" spans="20:21" x14ac:dyDescent="0.2">
      <c r="T14950" s="11"/>
      <c r="U14950" s="11"/>
    </row>
    <row r="14951" spans="20:21" x14ac:dyDescent="0.2">
      <c r="T14951" s="11"/>
      <c r="U14951" s="11"/>
    </row>
    <row r="14952" spans="20:21" x14ac:dyDescent="0.2">
      <c r="T14952" s="11"/>
      <c r="U14952" s="11"/>
    </row>
    <row r="14953" spans="20:21" x14ac:dyDescent="0.2">
      <c r="T14953" s="11"/>
      <c r="U14953" s="11"/>
    </row>
    <row r="14954" spans="20:21" x14ac:dyDescent="0.2">
      <c r="T14954" s="11"/>
      <c r="U14954" s="11"/>
    </row>
    <row r="14955" spans="20:21" x14ac:dyDescent="0.2">
      <c r="T14955" s="11"/>
      <c r="U14955" s="11"/>
    </row>
    <row r="14956" spans="20:21" x14ac:dyDescent="0.2">
      <c r="T14956" s="11"/>
      <c r="U14956" s="11"/>
    </row>
    <row r="14957" spans="20:21" x14ac:dyDescent="0.2">
      <c r="T14957" s="11"/>
      <c r="U14957" s="11"/>
    </row>
    <row r="14958" spans="20:21" x14ac:dyDescent="0.2">
      <c r="T14958" s="11"/>
      <c r="U14958" s="11"/>
    </row>
    <row r="14959" spans="20:21" x14ac:dyDescent="0.2">
      <c r="T14959" s="11"/>
      <c r="U14959" s="11"/>
    </row>
    <row r="14960" spans="20:21" x14ac:dyDescent="0.2">
      <c r="T14960" s="11"/>
      <c r="U14960" s="11"/>
    </row>
    <row r="14961" spans="20:21" x14ac:dyDescent="0.2">
      <c r="T14961" s="11"/>
      <c r="U14961" s="11"/>
    </row>
    <row r="14962" spans="20:21" x14ac:dyDescent="0.2">
      <c r="T14962" s="11"/>
      <c r="U14962" s="11"/>
    </row>
    <row r="14963" spans="20:21" x14ac:dyDescent="0.2">
      <c r="T14963" s="11"/>
      <c r="U14963" s="11"/>
    </row>
    <row r="14964" spans="20:21" x14ac:dyDescent="0.2">
      <c r="T14964" s="11"/>
      <c r="U14964" s="11"/>
    </row>
    <row r="14965" spans="20:21" x14ac:dyDescent="0.2">
      <c r="T14965" s="11"/>
      <c r="U14965" s="11"/>
    </row>
    <row r="14966" spans="20:21" x14ac:dyDescent="0.2">
      <c r="T14966" s="11"/>
      <c r="U14966" s="11"/>
    </row>
    <row r="14967" spans="20:21" x14ac:dyDescent="0.2">
      <c r="T14967" s="11"/>
      <c r="U14967" s="11"/>
    </row>
    <row r="14968" spans="20:21" x14ac:dyDescent="0.2">
      <c r="T14968" s="11"/>
      <c r="U14968" s="11"/>
    </row>
    <row r="14969" spans="20:21" x14ac:dyDescent="0.2">
      <c r="T14969" s="11"/>
      <c r="U14969" s="11"/>
    </row>
    <row r="14970" spans="20:21" x14ac:dyDescent="0.2">
      <c r="T14970" s="11"/>
      <c r="U14970" s="11"/>
    </row>
    <row r="14971" spans="20:21" x14ac:dyDescent="0.2">
      <c r="T14971" s="11"/>
      <c r="U14971" s="11"/>
    </row>
    <row r="14972" spans="20:21" x14ac:dyDescent="0.2">
      <c r="T14972" s="11"/>
      <c r="U14972" s="11"/>
    </row>
    <row r="14973" spans="20:21" x14ac:dyDescent="0.2">
      <c r="T14973" s="11"/>
      <c r="U14973" s="11"/>
    </row>
    <row r="14974" spans="20:21" x14ac:dyDescent="0.2">
      <c r="T14974" s="11"/>
      <c r="U14974" s="11"/>
    </row>
    <row r="14975" spans="20:21" x14ac:dyDescent="0.2">
      <c r="T14975" s="11"/>
      <c r="U14975" s="11"/>
    </row>
    <row r="14976" spans="20:21" x14ac:dyDescent="0.2">
      <c r="T14976" s="11"/>
      <c r="U14976" s="11"/>
    </row>
    <row r="14977" spans="20:21" x14ac:dyDescent="0.2">
      <c r="T14977" s="11"/>
      <c r="U14977" s="11"/>
    </row>
    <row r="14978" spans="20:21" x14ac:dyDescent="0.2">
      <c r="T14978" s="11"/>
      <c r="U14978" s="11"/>
    </row>
    <row r="14979" spans="20:21" x14ac:dyDescent="0.2">
      <c r="T14979" s="11"/>
      <c r="U14979" s="11"/>
    </row>
    <row r="14980" spans="20:21" x14ac:dyDescent="0.2">
      <c r="T14980" s="11"/>
      <c r="U14980" s="11"/>
    </row>
    <row r="14981" spans="20:21" x14ac:dyDescent="0.2">
      <c r="T14981" s="11"/>
      <c r="U14981" s="11"/>
    </row>
    <row r="14982" spans="20:21" x14ac:dyDescent="0.2">
      <c r="T14982" s="11"/>
      <c r="U14982" s="11"/>
    </row>
    <row r="14983" spans="20:21" x14ac:dyDescent="0.2">
      <c r="T14983" s="11"/>
      <c r="U14983" s="11"/>
    </row>
    <row r="14984" spans="20:21" x14ac:dyDescent="0.2">
      <c r="T14984" s="11"/>
      <c r="U14984" s="11"/>
    </row>
    <row r="14985" spans="20:21" x14ac:dyDescent="0.2">
      <c r="T14985" s="11"/>
      <c r="U14985" s="11"/>
    </row>
    <row r="14986" spans="20:21" x14ac:dyDescent="0.2">
      <c r="T14986" s="11"/>
      <c r="U14986" s="11"/>
    </row>
    <row r="14987" spans="20:21" x14ac:dyDescent="0.2">
      <c r="T14987" s="11"/>
      <c r="U14987" s="11"/>
    </row>
    <row r="14988" spans="20:21" x14ac:dyDescent="0.2">
      <c r="T14988" s="11"/>
      <c r="U14988" s="11"/>
    </row>
    <row r="14989" spans="20:21" x14ac:dyDescent="0.2">
      <c r="T14989" s="11"/>
      <c r="U14989" s="11"/>
    </row>
    <row r="14990" spans="20:21" x14ac:dyDescent="0.2">
      <c r="T14990" s="11"/>
      <c r="U14990" s="11"/>
    </row>
    <row r="14991" spans="20:21" x14ac:dyDescent="0.2">
      <c r="T14991" s="11"/>
      <c r="U14991" s="11"/>
    </row>
    <row r="14992" spans="20:21" x14ac:dyDescent="0.2">
      <c r="T14992" s="11"/>
      <c r="U14992" s="11"/>
    </row>
    <row r="14993" spans="20:21" x14ac:dyDescent="0.2">
      <c r="T14993" s="11"/>
      <c r="U14993" s="11"/>
    </row>
    <row r="14994" spans="20:21" x14ac:dyDescent="0.2">
      <c r="T14994" s="11"/>
      <c r="U14994" s="11"/>
    </row>
    <row r="14995" spans="20:21" x14ac:dyDescent="0.2">
      <c r="T14995" s="11"/>
      <c r="U14995" s="11"/>
    </row>
    <row r="14996" spans="20:21" x14ac:dyDescent="0.2">
      <c r="T14996" s="11"/>
      <c r="U14996" s="11"/>
    </row>
    <row r="14997" spans="20:21" x14ac:dyDescent="0.2">
      <c r="T14997" s="11"/>
      <c r="U14997" s="11"/>
    </row>
    <row r="14998" spans="20:21" x14ac:dyDescent="0.2">
      <c r="T14998" s="11"/>
      <c r="U14998" s="11"/>
    </row>
    <row r="14999" spans="20:21" x14ac:dyDescent="0.2">
      <c r="T14999" s="11"/>
      <c r="U14999" s="11"/>
    </row>
    <row r="15000" spans="20:21" x14ac:dyDescent="0.2">
      <c r="T15000" s="11"/>
      <c r="U15000" s="11"/>
    </row>
    <row r="15001" spans="20:21" x14ac:dyDescent="0.2">
      <c r="T15001" s="11"/>
      <c r="U15001" s="11"/>
    </row>
    <row r="15002" spans="20:21" x14ac:dyDescent="0.2">
      <c r="T15002" s="11"/>
      <c r="U15002" s="11"/>
    </row>
    <row r="15003" spans="20:21" x14ac:dyDescent="0.2">
      <c r="T15003" s="11"/>
      <c r="U15003" s="11"/>
    </row>
    <row r="15004" spans="20:21" x14ac:dyDescent="0.2">
      <c r="T15004" s="11"/>
      <c r="U15004" s="11"/>
    </row>
    <row r="15005" spans="20:21" x14ac:dyDescent="0.2">
      <c r="T15005" s="11"/>
      <c r="U15005" s="11"/>
    </row>
    <row r="15006" spans="20:21" x14ac:dyDescent="0.2">
      <c r="T15006" s="11"/>
      <c r="U15006" s="11"/>
    </row>
    <row r="15007" spans="20:21" x14ac:dyDescent="0.2">
      <c r="T15007" s="11"/>
      <c r="U15007" s="11"/>
    </row>
    <row r="15008" spans="20:21" x14ac:dyDescent="0.2">
      <c r="T15008" s="11"/>
      <c r="U15008" s="11"/>
    </row>
    <row r="15009" spans="20:21" x14ac:dyDescent="0.2">
      <c r="T15009" s="11"/>
      <c r="U15009" s="11"/>
    </row>
    <row r="15010" spans="20:21" x14ac:dyDescent="0.2">
      <c r="T15010" s="11"/>
      <c r="U15010" s="11"/>
    </row>
    <row r="15011" spans="20:21" x14ac:dyDescent="0.2">
      <c r="T15011" s="11"/>
      <c r="U15011" s="11"/>
    </row>
    <row r="15012" spans="20:21" x14ac:dyDescent="0.2">
      <c r="T15012" s="11"/>
      <c r="U15012" s="11"/>
    </row>
    <row r="15013" spans="20:21" x14ac:dyDescent="0.2">
      <c r="T15013" s="11"/>
      <c r="U15013" s="11"/>
    </row>
    <row r="15014" spans="20:21" x14ac:dyDescent="0.2">
      <c r="T15014" s="11"/>
      <c r="U15014" s="11"/>
    </row>
    <row r="15015" spans="20:21" x14ac:dyDescent="0.2">
      <c r="T15015" s="11"/>
      <c r="U15015" s="11"/>
    </row>
    <row r="15016" spans="20:21" x14ac:dyDescent="0.2">
      <c r="T15016" s="11"/>
      <c r="U15016" s="11"/>
    </row>
    <row r="15017" spans="20:21" x14ac:dyDescent="0.2">
      <c r="T15017" s="11"/>
      <c r="U15017" s="11"/>
    </row>
    <row r="15018" spans="20:21" x14ac:dyDescent="0.2">
      <c r="T15018" s="11"/>
      <c r="U15018" s="11"/>
    </row>
    <row r="15019" spans="20:21" x14ac:dyDescent="0.2">
      <c r="T15019" s="11"/>
      <c r="U15019" s="11"/>
    </row>
    <row r="15020" spans="20:21" x14ac:dyDescent="0.2">
      <c r="T15020" s="11"/>
      <c r="U15020" s="11"/>
    </row>
    <row r="15021" spans="20:21" x14ac:dyDescent="0.2">
      <c r="T15021" s="11"/>
      <c r="U15021" s="11"/>
    </row>
    <row r="15022" spans="20:21" x14ac:dyDescent="0.2">
      <c r="T15022" s="11"/>
      <c r="U15022" s="11"/>
    </row>
    <row r="15023" spans="20:21" x14ac:dyDescent="0.2">
      <c r="T15023" s="11"/>
      <c r="U15023" s="11"/>
    </row>
    <row r="15024" spans="20:21" x14ac:dyDescent="0.2">
      <c r="T15024" s="11"/>
      <c r="U15024" s="11"/>
    </row>
    <row r="15025" spans="20:21" x14ac:dyDescent="0.2">
      <c r="T15025" s="11"/>
      <c r="U15025" s="11"/>
    </row>
    <row r="15026" spans="20:21" x14ac:dyDescent="0.2">
      <c r="T15026" s="11"/>
      <c r="U15026" s="11"/>
    </row>
    <row r="15027" spans="20:21" x14ac:dyDescent="0.2">
      <c r="T15027" s="11"/>
      <c r="U15027" s="11"/>
    </row>
    <row r="15028" spans="20:21" x14ac:dyDescent="0.2">
      <c r="T15028" s="11"/>
      <c r="U15028" s="11"/>
    </row>
    <row r="15029" spans="20:21" x14ac:dyDescent="0.2">
      <c r="T15029" s="11"/>
      <c r="U15029" s="11"/>
    </row>
    <row r="15030" spans="20:21" x14ac:dyDescent="0.2">
      <c r="T15030" s="11"/>
      <c r="U15030" s="11"/>
    </row>
    <row r="15031" spans="20:21" x14ac:dyDescent="0.2">
      <c r="T15031" s="11"/>
      <c r="U15031" s="11"/>
    </row>
    <row r="15032" spans="20:21" x14ac:dyDescent="0.2">
      <c r="T15032" s="11"/>
      <c r="U15032" s="11"/>
    </row>
    <row r="15033" spans="20:21" x14ac:dyDescent="0.2">
      <c r="T15033" s="11"/>
      <c r="U15033" s="11"/>
    </row>
    <row r="15034" spans="20:21" x14ac:dyDescent="0.2">
      <c r="T15034" s="11"/>
      <c r="U15034" s="11"/>
    </row>
    <row r="15035" spans="20:21" x14ac:dyDescent="0.2">
      <c r="T15035" s="11"/>
      <c r="U15035" s="11"/>
    </row>
    <row r="15036" spans="20:21" x14ac:dyDescent="0.2">
      <c r="T15036" s="11"/>
      <c r="U15036" s="11"/>
    </row>
    <row r="15037" spans="20:21" x14ac:dyDescent="0.2">
      <c r="T15037" s="11"/>
      <c r="U15037" s="11"/>
    </row>
    <row r="15038" spans="20:21" x14ac:dyDescent="0.2">
      <c r="T15038" s="11"/>
      <c r="U15038" s="11"/>
    </row>
    <row r="15039" spans="20:21" x14ac:dyDescent="0.2">
      <c r="T15039" s="11"/>
      <c r="U15039" s="11"/>
    </row>
    <row r="15040" spans="20:21" x14ac:dyDescent="0.2">
      <c r="T15040" s="11"/>
      <c r="U15040" s="11"/>
    </row>
    <row r="15041" spans="20:21" x14ac:dyDescent="0.2">
      <c r="T15041" s="11"/>
      <c r="U15041" s="11"/>
    </row>
    <row r="15042" spans="20:21" x14ac:dyDescent="0.2">
      <c r="T15042" s="11"/>
      <c r="U15042" s="11"/>
    </row>
    <row r="15043" spans="20:21" x14ac:dyDescent="0.2">
      <c r="T15043" s="11"/>
      <c r="U15043" s="11"/>
    </row>
    <row r="15044" spans="20:21" x14ac:dyDescent="0.2">
      <c r="T15044" s="11"/>
      <c r="U15044" s="11"/>
    </row>
    <row r="15045" spans="20:21" x14ac:dyDescent="0.2">
      <c r="T15045" s="11"/>
      <c r="U15045" s="11"/>
    </row>
    <row r="15046" spans="20:21" x14ac:dyDescent="0.2">
      <c r="T15046" s="11"/>
      <c r="U15046" s="11"/>
    </row>
    <row r="15047" spans="20:21" x14ac:dyDescent="0.2">
      <c r="T15047" s="11"/>
      <c r="U15047" s="11"/>
    </row>
    <row r="15048" spans="20:21" x14ac:dyDescent="0.2">
      <c r="T15048" s="11"/>
      <c r="U15048" s="11"/>
    </row>
    <row r="15049" spans="20:21" x14ac:dyDescent="0.2">
      <c r="T15049" s="11"/>
      <c r="U15049" s="11"/>
    </row>
    <row r="15050" spans="20:21" x14ac:dyDescent="0.2">
      <c r="T15050" s="11"/>
      <c r="U15050" s="11"/>
    </row>
    <row r="15051" spans="20:21" x14ac:dyDescent="0.2">
      <c r="T15051" s="11"/>
      <c r="U15051" s="11"/>
    </row>
    <row r="15052" spans="20:21" x14ac:dyDescent="0.2">
      <c r="T15052" s="11"/>
      <c r="U15052" s="11"/>
    </row>
    <row r="15053" spans="20:21" x14ac:dyDescent="0.2">
      <c r="T15053" s="11"/>
      <c r="U15053" s="11"/>
    </row>
    <row r="15054" spans="20:21" x14ac:dyDescent="0.2">
      <c r="T15054" s="11"/>
      <c r="U15054" s="11"/>
    </row>
    <row r="15055" spans="20:21" x14ac:dyDescent="0.2">
      <c r="T15055" s="11"/>
      <c r="U15055" s="11"/>
    </row>
    <row r="15056" spans="20:21" x14ac:dyDescent="0.2">
      <c r="T15056" s="11"/>
      <c r="U15056" s="11"/>
    </row>
    <row r="15057" spans="20:21" x14ac:dyDescent="0.2">
      <c r="T15057" s="11"/>
      <c r="U15057" s="11"/>
    </row>
    <row r="15058" spans="20:21" x14ac:dyDescent="0.2">
      <c r="T15058" s="11"/>
      <c r="U15058" s="11"/>
    </row>
    <row r="15059" spans="20:21" x14ac:dyDescent="0.2">
      <c r="T15059" s="11"/>
      <c r="U15059" s="11"/>
    </row>
    <row r="15060" spans="20:21" x14ac:dyDescent="0.2">
      <c r="T15060" s="11"/>
      <c r="U15060" s="11"/>
    </row>
    <row r="15061" spans="20:21" x14ac:dyDescent="0.2">
      <c r="T15061" s="11"/>
      <c r="U15061" s="11"/>
    </row>
    <row r="15062" spans="20:21" x14ac:dyDescent="0.2">
      <c r="T15062" s="11"/>
      <c r="U15062" s="11"/>
    </row>
    <row r="15063" spans="20:21" x14ac:dyDescent="0.2">
      <c r="T15063" s="11"/>
      <c r="U15063" s="11"/>
    </row>
    <row r="15064" spans="20:21" x14ac:dyDescent="0.2">
      <c r="T15064" s="11"/>
      <c r="U15064" s="11"/>
    </row>
    <row r="15065" spans="20:21" x14ac:dyDescent="0.2">
      <c r="T15065" s="11"/>
      <c r="U15065" s="11"/>
    </row>
    <row r="15066" spans="20:21" x14ac:dyDescent="0.2">
      <c r="T15066" s="11"/>
      <c r="U15066" s="11"/>
    </row>
    <row r="15067" spans="20:21" x14ac:dyDescent="0.2">
      <c r="T15067" s="11"/>
      <c r="U15067" s="11"/>
    </row>
    <row r="15068" spans="20:21" x14ac:dyDescent="0.2">
      <c r="T15068" s="11"/>
      <c r="U15068" s="11"/>
    </row>
    <row r="15069" spans="20:21" x14ac:dyDescent="0.2">
      <c r="T15069" s="11"/>
      <c r="U15069" s="11"/>
    </row>
    <row r="15070" spans="20:21" x14ac:dyDescent="0.2">
      <c r="T15070" s="11"/>
      <c r="U15070" s="11"/>
    </row>
    <row r="15071" spans="20:21" x14ac:dyDescent="0.2">
      <c r="T15071" s="11"/>
      <c r="U15071" s="11"/>
    </row>
    <row r="15072" spans="20:21" x14ac:dyDescent="0.2">
      <c r="T15072" s="11"/>
      <c r="U15072" s="11"/>
    </row>
    <row r="15073" spans="20:21" x14ac:dyDescent="0.2">
      <c r="T15073" s="11"/>
      <c r="U15073" s="11"/>
    </row>
    <row r="15074" spans="20:21" x14ac:dyDescent="0.2">
      <c r="T15074" s="11"/>
      <c r="U15074" s="11"/>
    </row>
    <row r="15075" spans="20:21" x14ac:dyDescent="0.2">
      <c r="T15075" s="11"/>
      <c r="U15075" s="11"/>
    </row>
    <row r="15076" spans="20:21" x14ac:dyDescent="0.2">
      <c r="T15076" s="11"/>
      <c r="U15076" s="11"/>
    </row>
    <row r="15077" spans="20:21" x14ac:dyDescent="0.2">
      <c r="T15077" s="11"/>
      <c r="U15077" s="11"/>
    </row>
    <row r="15078" spans="20:21" x14ac:dyDescent="0.2">
      <c r="T15078" s="11"/>
      <c r="U15078" s="11"/>
    </row>
    <row r="15079" spans="20:21" x14ac:dyDescent="0.2">
      <c r="T15079" s="11"/>
      <c r="U15079" s="11"/>
    </row>
    <row r="15080" spans="20:21" x14ac:dyDescent="0.2">
      <c r="T15080" s="11"/>
      <c r="U15080" s="11"/>
    </row>
    <row r="15081" spans="20:21" x14ac:dyDescent="0.2">
      <c r="T15081" s="11"/>
      <c r="U15081" s="11"/>
    </row>
    <row r="15082" spans="20:21" x14ac:dyDescent="0.2">
      <c r="T15082" s="11"/>
      <c r="U15082" s="11"/>
    </row>
    <row r="15083" spans="20:21" x14ac:dyDescent="0.2">
      <c r="T15083" s="11"/>
      <c r="U15083" s="11"/>
    </row>
    <row r="15084" spans="20:21" x14ac:dyDescent="0.2">
      <c r="T15084" s="11"/>
      <c r="U15084" s="11"/>
    </row>
    <row r="15085" spans="20:21" x14ac:dyDescent="0.2">
      <c r="T15085" s="11"/>
      <c r="U15085" s="11"/>
    </row>
    <row r="15086" spans="20:21" x14ac:dyDescent="0.2">
      <c r="T15086" s="11"/>
      <c r="U15086" s="11"/>
    </row>
    <row r="15087" spans="20:21" x14ac:dyDescent="0.2">
      <c r="T15087" s="11"/>
      <c r="U15087" s="11"/>
    </row>
    <row r="15088" spans="20:21" x14ac:dyDescent="0.2">
      <c r="T15088" s="11"/>
      <c r="U15088" s="11"/>
    </row>
    <row r="15089" spans="20:21" x14ac:dyDescent="0.2">
      <c r="T15089" s="11"/>
      <c r="U15089" s="11"/>
    </row>
    <row r="15090" spans="20:21" x14ac:dyDescent="0.2">
      <c r="T15090" s="11"/>
      <c r="U15090" s="11"/>
    </row>
    <row r="15091" spans="20:21" x14ac:dyDescent="0.2">
      <c r="T15091" s="11"/>
      <c r="U15091" s="11"/>
    </row>
    <row r="15092" spans="20:21" x14ac:dyDescent="0.2">
      <c r="T15092" s="11"/>
      <c r="U15092" s="11"/>
    </row>
    <row r="15093" spans="20:21" x14ac:dyDescent="0.2">
      <c r="T15093" s="11"/>
      <c r="U15093" s="11"/>
    </row>
    <row r="15094" spans="20:21" x14ac:dyDescent="0.2">
      <c r="T15094" s="11"/>
      <c r="U15094" s="11"/>
    </row>
    <row r="15095" spans="20:21" x14ac:dyDescent="0.2">
      <c r="T15095" s="11"/>
      <c r="U15095" s="11"/>
    </row>
    <row r="15096" spans="20:21" x14ac:dyDescent="0.2">
      <c r="T15096" s="11"/>
      <c r="U15096" s="11"/>
    </row>
    <row r="15097" spans="20:21" x14ac:dyDescent="0.2">
      <c r="T15097" s="11"/>
      <c r="U15097" s="11"/>
    </row>
    <row r="15098" spans="20:21" x14ac:dyDescent="0.2">
      <c r="T15098" s="11"/>
      <c r="U15098" s="11"/>
    </row>
    <row r="15099" spans="20:21" x14ac:dyDescent="0.2">
      <c r="T15099" s="11"/>
      <c r="U15099" s="11"/>
    </row>
    <row r="15100" spans="20:21" x14ac:dyDescent="0.2">
      <c r="T15100" s="11"/>
      <c r="U15100" s="11"/>
    </row>
    <row r="15101" spans="20:21" x14ac:dyDescent="0.2">
      <c r="T15101" s="11"/>
      <c r="U15101" s="11"/>
    </row>
    <row r="15102" spans="20:21" x14ac:dyDescent="0.2">
      <c r="T15102" s="11"/>
      <c r="U15102" s="11"/>
    </row>
    <row r="15103" spans="20:21" x14ac:dyDescent="0.2">
      <c r="T15103" s="11"/>
      <c r="U15103" s="11"/>
    </row>
    <row r="15104" spans="20:21" x14ac:dyDescent="0.2">
      <c r="T15104" s="11"/>
      <c r="U15104" s="11"/>
    </row>
    <row r="15105" spans="20:21" x14ac:dyDescent="0.2">
      <c r="T15105" s="11"/>
      <c r="U15105" s="11"/>
    </row>
    <row r="15106" spans="20:21" x14ac:dyDescent="0.2">
      <c r="T15106" s="11"/>
      <c r="U15106" s="11"/>
    </row>
    <row r="15107" spans="20:21" x14ac:dyDescent="0.2">
      <c r="T15107" s="11"/>
      <c r="U15107" s="11"/>
    </row>
    <row r="15108" spans="20:21" x14ac:dyDescent="0.2">
      <c r="T15108" s="11"/>
      <c r="U15108" s="11"/>
    </row>
    <row r="15109" spans="20:21" x14ac:dyDescent="0.2">
      <c r="T15109" s="11"/>
      <c r="U15109" s="11"/>
    </row>
    <row r="15110" spans="20:21" x14ac:dyDescent="0.2">
      <c r="T15110" s="11"/>
      <c r="U15110" s="11"/>
    </row>
    <row r="15111" spans="20:21" x14ac:dyDescent="0.2">
      <c r="T15111" s="11"/>
      <c r="U15111" s="11"/>
    </row>
    <row r="15112" spans="20:21" x14ac:dyDescent="0.2">
      <c r="T15112" s="11"/>
      <c r="U15112" s="11"/>
    </row>
    <row r="15113" spans="20:21" x14ac:dyDescent="0.2">
      <c r="T15113" s="11"/>
      <c r="U15113" s="11"/>
    </row>
    <row r="15114" spans="20:21" x14ac:dyDescent="0.2">
      <c r="T15114" s="11"/>
      <c r="U15114" s="11"/>
    </row>
    <row r="15115" spans="20:21" x14ac:dyDescent="0.2">
      <c r="T15115" s="11"/>
      <c r="U15115" s="11"/>
    </row>
    <row r="15116" spans="20:21" x14ac:dyDescent="0.2">
      <c r="T15116" s="11"/>
      <c r="U15116" s="11"/>
    </row>
    <row r="15117" spans="20:21" x14ac:dyDescent="0.2">
      <c r="T15117" s="11"/>
      <c r="U15117" s="11"/>
    </row>
    <row r="15118" spans="20:21" x14ac:dyDescent="0.2">
      <c r="T15118" s="11"/>
      <c r="U15118" s="11"/>
    </row>
    <row r="15119" spans="20:21" x14ac:dyDescent="0.2">
      <c r="T15119" s="11"/>
      <c r="U15119" s="11"/>
    </row>
    <row r="15120" spans="20:21" x14ac:dyDescent="0.2">
      <c r="T15120" s="11"/>
      <c r="U15120" s="11"/>
    </row>
    <row r="15121" spans="20:21" x14ac:dyDescent="0.2">
      <c r="T15121" s="11"/>
      <c r="U15121" s="11"/>
    </row>
    <row r="15122" spans="20:21" x14ac:dyDescent="0.2">
      <c r="T15122" s="11"/>
      <c r="U15122" s="11"/>
    </row>
    <row r="15123" spans="20:21" x14ac:dyDescent="0.2">
      <c r="T15123" s="11"/>
      <c r="U15123" s="11"/>
    </row>
    <row r="15124" spans="20:21" x14ac:dyDescent="0.2">
      <c r="T15124" s="11"/>
      <c r="U15124" s="11"/>
    </row>
    <row r="15125" spans="20:21" x14ac:dyDescent="0.2">
      <c r="T15125" s="11"/>
      <c r="U15125" s="11"/>
    </row>
    <row r="15126" spans="20:21" x14ac:dyDescent="0.2">
      <c r="T15126" s="11"/>
      <c r="U15126" s="11"/>
    </row>
    <row r="15127" spans="20:21" x14ac:dyDescent="0.2">
      <c r="T15127" s="11"/>
      <c r="U15127" s="11"/>
    </row>
    <row r="15128" spans="20:21" x14ac:dyDescent="0.2">
      <c r="T15128" s="11"/>
      <c r="U15128" s="11"/>
    </row>
    <row r="15129" spans="20:21" x14ac:dyDescent="0.2">
      <c r="T15129" s="11"/>
      <c r="U15129" s="11"/>
    </row>
    <row r="15130" spans="20:21" x14ac:dyDescent="0.2">
      <c r="T15130" s="11"/>
      <c r="U15130" s="11"/>
    </row>
    <row r="15131" spans="20:21" x14ac:dyDescent="0.2">
      <c r="T15131" s="11"/>
      <c r="U15131" s="11"/>
    </row>
    <row r="15132" spans="20:21" x14ac:dyDescent="0.2">
      <c r="T15132" s="11"/>
      <c r="U15132" s="11"/>
    </row>
    <row r="15133" spans="20:21" x14ac:dyDescent="0.2">
      <c r="T15133" s="11"/>
      <c r="U15133" s="11"/>
    </row>
    <row r="15134" spans="20:21" x14ac:dyDescent="0.2">
      <c r="T15134" s="11"/>
      <c r="U15134" s="11"/>
    </row>
    <row r="15135" spans="20:21" x14ac:dyDescent="0.2">
      <c r="T15135" s="11"/>
      <c r="U15135" s="11"/>
    </row>
    <row r="15136" spans="20:21" x14ac:dyDescent="0.2">
      <c r="T15136" s="11"/>
      <c r="U15136" s="11"/>
    </row>
    <row r="15137" spans="20:21" x14ac:dyDescent="0.2">
      <c r="T15137" s="11"/>
      <c r="U15137" s="11"/>
    </row>
    <row r="15138" spans="20:21" x14ac:dyDescent="0.2">
      <c r="T15138" s="11"/>
      <c r="U15138" s="11"/>
    </row>
    <row r="15139" spans="20:21" x14ac:dyDescent="0.2">
      <c r="T15139" s="11"/>
      <c r="U15139" s="11"/>
    </row>
    <row r="15140" spans="20:21" x14ac:dyDescent="0.2">
      <c r="T15140" s="11"/>
      <c r="U15140" s="11"/>
    </row>
    <row r="15141" spans="20:21" x14ac:dyDescent="0.2">
      <c r="T15141" s="11"/>
      <c r="U15141" s="11"/>
    </row>
    <row r="15142" spans="20:21" x14ac:dyDescent="0.2">
      <c r="T15142" s="11"/>
      <c r="U15142" s="11"/>
    </row>
    <row r="15143" spans="20:21" x14ac:dyDescent="0.2">
      <c r="T15143" s="11"/>
      <c r="U15143" s="11"/>
    </row>
    <row r="15144" spans="20:21" x14ac:dyDescent="0.2">
      <c r="T15144" s="11"/>
      <c r="U15144" s="11"/>
    </row>
    <row r="15145" spans="20:21" x14ac:dyDescent="0.2">
      <c r="T15145" s="11"/>
      <c r="U15145" s="11"/>
    </row>
    <row r="15146" spans="20:21" x14ac:dyDescent="0.2">
      <c r="T15146" s="11"/>
      <c r="U15146" s="11"/>
    </row>
    <row r="15147" spans="20:21" x14ac:dyDescent="0.2">
      <c r="T15147" s="11"/>
      <c r="U15147" s="11"/>
    </row>
    <row r="15148" spans="20:21" x14ac:dyDescent="0.2">
      <c r="T15148" s="11"/>
      <c r="U15148" s="11"/>
    </row>
    <row r="15149" spans="20:21" x14ac:dyDescent="0.2">
      <c r="T15149" s="11"/>
      <c r="U15149" s="11"/>
    </row>
    <row r="15150" spans="20:21" x14ac:dyDescent="0.2">
      <c r="T15150" s="11"/>
      <c r="U15150" s="11"/>
    </row>
    <row r="15151" spans="20:21" x14ac:dyDescent="0.2">
      <c r="T15151" s="11"/>
      <c r="U15151" s="11"/>
    </row>
    <row r="15152" spans="20:21" x14ac:dyDescent="0.2">
      <c r="T15152" s="11"/>
      <c r="U15152" s="11"/>
    </row>
    <row r="15153" spans="20:21" x14ac:dyDescent="0.2">
      <c r="T15153" s="11"/>
      <c r="U15153" s="11"/>
    </row>
    <row r="15154" spans="20:21" x14ac:dyDescent="0.2">
      <c r="T15154" s="11"/>
      <c r="U15154" s="11"/>
    </row>
    <row r="15155" spans="20:21" x14ac:dyDescent="0.2">
      <c r="T15155" s="11"/>
      <c r="U15155" s="11"/>
    </row>
    <row r="15156" spans="20:21" x14ac:dyDescent="0.2">
      <c r="T15156" s="11"/>
      <c r="U15156" s="11"/>
    </row>
    <row r="15157" spans="20:21" x14ac:dyDescent="0.2">
      <c r="T15157" s="11"/>
      <c r="U15157" s="11"/>
    </row>
    <row r="15158" spans="20:21" x14ac:dyDescent="0.2">
      <c r="T15158" s="11"/>
      <c r="U15158" s="11"/>
    </row>
    <row r="15159" spans="20:21" x14ac:dyDescent="0.2">
      <c r="T15159" s="11"/>
      <c r="U15159" s="11"/>
    </row>
    <row r="15160" spans="20:21" x14ac:dyDescent="0.2">
      <c r="T15160" s="11"/>
      <c r="U15160" s="11"/>
    </row>
    <row r="15161" spans="20:21" x14ac:dyDescent="0.2">
      <c r="T15161" s="11"/>
      <c r="U15161" s="11"/>
    </row>
    <row r="15162" spans="20:21" x14ac:dyDescent="0.2">
      <c r="T15162" s="11"/>
      <c r="U15162" s="11"/>
    </row>
    <row r="15163" spans="20:21" x14ac:dyDescent="0.2">
      <c r="T15163" s="11"/>
      <c r="U15163" s="11"/>
    </row>
    <row r="15164" spans="20:21" x14ac:dyDescent="0.2">
      <c r="T15164" s="11"/>
      <c r="U15164" s="11"/>
    </row>
    <row r="15165" spans="20:21" x14ac:dyDescent="0.2">
      <c r="T15165" s="11"/>
      <c r="U15165" s="11"/>
    </row>
    <row r="15166" spans="20:21" x14ac:dyDescent="0.2">
      <c r="T15166" s="11"/>
      <c r="U15166" s="11"/>
    </row>
    <row r="15167" spans="20:21" x14ac:dyDescent="0.2">
      <c r="T15167" s="11"/>
      <c r="U15167" s="11"/>
    </row>
    <row r="15168" spans="20:21" x14ac:dyDescent="0.2">
      <c r="T15168" s="11"/>
      <c r="U15168" s="11"/>
    </row>
    <row r="15169" spans="20:21" x14ac:dyDescent="0.2">
      <c r="T15169" s="11"/>
      <c r="U15169" s="11"/>
    </row>
    <row r="15170" spans="20:21" x14ac:dyDescent="0.2">
      <c r="T15170" s="11"/>
      <c r="U15170" s="11"/>
    </row>
    <row r="15171" spans="20:21" x14ac:dyDescent="0.2">
      <c r="T15171" s="11"/>
      <c r="U15171" s="11"/>
    </row>
    <row r="15172" spans="20:21" x14ac:dyDescent="0.2">
      <c r="T15172" s="11"/>
      <c r="U15172" s="11"/>
    </row>
    <row r="15173" spans="20:21" x14ac:dyDescent="0.2">
      <c r="T15173" s="11"/>
      <c r="U15173" s="11"/>
    </row>
    <row r="15174" spans="20:21" x14ac:dyDescent="0.2">
      <c r="T15174" s="11"/>
      <c r="U15174" s="11"/>
    </row>
    <row r="15175" spans="20:21" x14ac:dyDescent="0.2">
      <c r="T15175" s="11"/>
      <c r="U15175" s="11"/>
    </row>
    <row r="15176" spans="20:21" x14ac:dyDescent="0.2">
      <c r="T15176" s="11"/>
      <c r="U15176" s="11"/>
    </row>
    <row r="15177" spans="20:21" x14ac:dyDescent="0.2">
      <c r="T15177" s="11"/>
      <c r="U15177" s="11"/>
    </row>
    <row r="15178" spans="20:21" x14ac:dyDescent="0.2">
      <c r="T15178" s="11"/>
      <c r="U15178" s="11"/>
    </row>
    <row r="15179" spans="20:21" x14ac:dyDescent="0.2">
      <c r="T15179" s="11"/>
      <c r="U15179" s="11"/>
    </row>
    <row r="15180" spans="20:21" x14ac:dyDescent="0.2">
      <c r="T15180" s="11"/>
      <c r="U15180" s="11"/>
    </row>
    <row r="15181" spans="20:21" x14ac:dyDescent="0.2">
      <c r="T15181" s="11"/>
      <c r="U15181" s="11"/>
    </row>
    <row r="15182" spans="20:21" x14ac:dyDescent="0.2">
      <c r="T15182" s="11"/>
      <c r="U15182" s="11"/>
    </row>
    <row r="15183" spans="20:21" x14ac:dyDescent="0.2">
      <c r="T15183" s="11"/>
      <c r="U15183" s="11"/>
    </row>
    <row r="15184" spans="20:21" x14ac:dyDescent="0.2">
      <c r="T15184" s="11"/>
      <c r="U15184" s="11"/>
    </row>
    <row r="15185" spans="20:21" x14ac:dyDescent="0.2">
      <c r="T15185" s="11"/>
      <c r="U15185" s="11"/>
    </row>
    <row r="15186" spans="20:21" x14ac:dyDescent="0.2">
      <c r="T15186" s="11"/>
      <c r="U15186" s="11"/>
    </row>
    <row r="15187" spans="20:21" x14ac:dyDescent="0.2">
      <c r="T15187" s="11"/>
      <c r="U15187" s="11"/>
    </row>
    <row r="15188" spans="20:21" x14ac:dyDescent="0.2">
      <c r="T15188" s="11"/>
      <c r="U15188" s="11"/>
    </row>
    <row r="15189" spans="20:21" x14ac:dyDescent="0.2">
      <c r="T15189" s="11"/>
      <c r="U15189" s="11"/>
    </row>
    <row r="15190" spans="20:21" x14ac:dyDescent="0.2">
      <c r="T15190" s="11"/>
      <c r="U15190" s="11"/>
    </row>
    <row r="15191" spans="20:21" x14ac:dyDescent="0.2">
      <c r="T15191" s="11"/>
      <c r="U15191" s="11"/>
    </row>
    <row r="15192" spans="20:21" x14ac:dyDescent="0.2">
      <c r="T15192" s="11"/>
      <c r="U15192" s="11"/>
    </row>
    <row r="15193" spans="20:21" x14ac:dyDescent="0.2">
      <c r="T15193" s="11"/>
      <c r="U15193" s="11"/>
    </row>
    <row r="15194" spans="20:21" x14ac:dyDescent="0.2">
      <c r="T15194" s="11"/>
      <c r="U15194" s="11"/>
    </row>
    <row r="15195" spans="20:21" x14ac:dyDescent="0.2">
      <c r="T15195" s="11"/>
      <c r="U15195" s="11"/>
    </row>
    <row r="15196" spans="20:21" x14ac:dyDescent="0.2">
      <c r="T15196" s="11"/>
      <c r="U15196" s="11"/>
    </row>
    <row r="15197" spans="20:21" x14ac:dyDescent="0.2">
      <c r="T15197" s="11"/>
      <c r="U15197" s="11"/>
    </row>
    <row r="15198" spans="20:21" x14ac:dyDescent="0.2">
      <c r="T15198" s="11"/>
      <c r="U15198" s="11"/>
    </row>
    <row r="15199" spans="20:21" x14ac:dyDescent="0.2">
      <c r="T15199" s="11"/>
      <c r="U15199" s="11"/>
    </row>
    <row r="15200" spans="20:21" x14ac:dyDescent="0.2">
      <c r="T15200" s="11"/>
      <c r="U15200" s="11"/>
    </row>
    <row r="15201" spans="20:21" x14ac:dyDescent="0.2">
      <c r="T15201" s="11"/>
      <c r="U15201" s="11"/>
    </row>
    <row r="15202" spans="20:21" x14ac:dyDescent="0.2">
      <c r="T15202" s="11"/>
      <c r="U15202" s="11"/>
    </row>
    <row r="15203" spans="20:21" x14ac:dyDescent="0.2">
      <c r="T15203" s="11"/>
      <c r="U15203" s="11"/>
    </row>
    <row r="15204" spans="20:21" x14ac:dyDescent="0.2">
      <c r="T15204" s="11"/>
      <c r="U15204" s="11"/>
    </row>
    <row r="15205" spans="20:21" x14ac:dyDescent="0.2">
      <c r="T15205" s="11"/>
      <c r="U15205" s="11"/>
    </row>
    <row r="15206" spans="20:21" x14ac:dyDescent="0.2">
      <c r="T15206" s="11"/>
      <c r="U15206" s="11"/>
    </row>
    <row r="15207" spans="20:21" x14ac:dyDescent="0.2">
      <c r="T15207" s="11"/>
      <c r="U15207" s="11"/>
    </row>
    <row r="15208" spans="20:21" x14ac:dyDescent="0.2">
      <c r="T15208" s="11"/>
      <c r="U15208" s="11"/>
    </row>
    <row r="15209" spans="20:21" x14ac:dyDescent="0.2">
      <c r="T15209" s="11"/>
      <c r="U15209" s="11"/>
    </row>
    <row r="15210" spans="20:21" x14ac:dyDescent="0.2">
      <c r="T15210" s="11"/>
      <c r="U15210" s="11"/>
    </row>
    <row r="15211" spans="20:21" x14ac:dyDescent="0.2">
      <c r="T15211" s="11"/>
      <c r="U15211" s="11"/>
    </row>
    <row r="15212" spans="20:21" x14ac:dyDescent="0.2">
      <c r="T15212" s="11"/>
      <c r="U15212" s="11"/>
    </row>
    <row r="15213" spans="20:21" x14ac:dyDescent="0.2">
      <c r="T15213" s="11"/>
      <c r="U15213" s="11"/>
    </row>
    <row r="15214" spans="20:21" x14ac:dyDescent="0.2">
      <c r="T15214" s="11"/>
      <c r="U15214" s="11"/>
    </row>
    <row r="15215" spans="20:21" x14ac:dyDescent="0.2">
      <c r="T15215" s="11"/>
      <c r="U15215" s="11"/>
    </row>
    <row r="15216" spans="20:21" x14ac:dyDescent="0.2">
      <c r="T15216" s="11"/>
      <c r="U15216" s="11"/>
    </row>
    <row r="15217" spans="20:21" x14ac:dyDescent="0.2">
      <c r="T15217" s="11"/>
      <c r="U15217" s="11"/>
    </row>
    <row r="15218" spans="20:21" x14ac:dyDescent="0.2">
      <c r="T15218" s="11"/>
      <c r="U15218" s="11"/>
    </row>
    <row r="15219" spans="20:21" x14ac:dyDescent="0.2">
      <c r="T15219" s="11"/>
      <c r="U15219" s="11"/>
    </row>
    <row r="15220" spans="20:21" x14ac:dyDescent="0.2">
      <c r="T15220" s="11"/>
      <c r="U15220" s="11"/>
    </row>
    <row r="15221" spans="20:21" x14ac:dyDescent="0.2">
      <c r="T15221" s="11"/>
      <c r="U15221" s="11"/>
    </row>
    <row r="15222" spans="20:21" x14ac:dyDescent="0.2">
      <c r="T15222" s="11"/>
      <c r="U15222" s="11"/>
    </row>
    <row r="15223" spans="20:21" x14ac:dyDescent="0.2">
      <c r="T15223" s="11"/>
      <c r="U15223" s="11"/>
    </row>
    <row r="15224" spans="20:21" x14ac:dyDescent="0.2">
      <c r="T15224" s="11"/>
      <c r="U15224" s="11"/>
    </row>
    <row r="15225" spans="20:21" x14ac:dyDescent="0.2">
      <c r="T15225" s="11"/>
      <c r="U15225" s="11"/>
    </row>
    <row r="15226" spans="20:21" x14ac:dyDescent="0.2">
      <c r="T15226" s="11"/>
      <c r="U15226" s="11"/>
    </row>
    <row r="15227" spans="20:21" x14ac:dyDescent="0.2">
      <c r="T15227" s="11"/>
      <c r="U15227" s="11"/>
    </row>
    <row r="15228" spans="20:21" x14ac:dyDescent="0.2">
      <c r="T15228" s="11"/>
      <c r="U15228" s="11"/>
    </row>
    <row r="15229" spans="20:21" x14ac:dyDescent="0.2">
      <c r="T15229" s="11"/>
      <c r="U15229" s="11"/>
    </row>
    <row r="15230" spans="20:21" x14ac:dyDescent="0.2">
      <c r="T15230" s="11"/>
      <c r="U15230" s="11"/>
    </row>
    <row r="15231" spans="20:21" x14ac:dyDescent="0.2">
      <c r="T15231" s="11"/>
      <c r="U15231" s="11"/>
    </row>
    <row r="15232" spans="20:21" x14ac:dyDescent="0.2">
      <c r="T15232" s="11"/>
      <c r="U15232" s="11"/>
    </row>
    <row r="15233" spans="20:21" x14ac:dyDescent="0.2">
      <c r="T15233" s="11"/>
      <c r="U15233" s="11"/>
    </row>
    <row r="15234" spans="20:21" x14ac:dyDescent="0.2">
      <c r="T15234" s="11"/>
      <c r="U15234" s="11"/>
    </row>
    <row r="15235" spans="20:21" x14ac:dyDescent="0.2">
      <c r="T15235" s="11"/>
      <c r="U15235" s="11"/>
    </row>
    <row r="15236" spans="20:21" x14ac:dyDescent="0.2">
      <c r="T15236" s="11"/>
      <c r="U15236" s="11"/>
    </row>
    <row r="15237" spans="20:21" x14ac:dyDescent="0.2">
      <c r="T15237" s="11"/>
      <c r="U15237" s="11"/>
    </row>
    <row r="15238" spans="20:21" x14ac:dyDescent="0.2">
      <c r="T15238" s="11"/>
      <c r="U15238" s="11"/>
    </row>
    <row r="15239" spans="20:21" x14ac:dyDescent="0.2">
      <c r="T15239" s="11"/>
      <c r="U15239" s="11"/>
    </row>
    <row r="15240" spans="20:21" x14ac:dyDescent="0.2">
      <c r="T15240" s="11"/>
      <c r="U15240" s="11"/>
    </row>
    <row r="15241" spans="20:21" x14ac:dyDescent="0.2">
      <c r="T15241" s="11"/>
      <c r="U15241" s="11"/>
    </row>
    <row r="15242" spans="20:21" x14ac:dyDescent="0.2">
      <c r="T15242" s="11"/>
      <c r="U15242" s="11"/>
    </row>
    <row r="15243" spans="20:21" x14ac:dyDescent="0.2">
      <c r="T15243" s="11"/>
      <c r="U15243" s="11"/>
    </row>
    <row r="15244" spans="20:21" x14ac:dyDescent="0.2">
      <c r="T15244" s="11"/>
      <c r="U15244" s="11"/>
    </row>
    <row r="15245" spans="20:21" x14ac:dyDescent="0.2">
      <c r="T15245" s="11"/>
      <c r="U15245" s="11"/>
    </row>
    <row r="15246" spans="20:21" x14ac:dyDescent="0.2">
      <c r="T15246" s="11"/>
      <c r="U15246" s="11"/>
    </row>
    <row r="15247" spans="20:21" x14ac:dyDescent="0.2">
      <c r="T15247" s="11"/>
      <c r="U15247" s="11"/>
    </row>
    <row r="15248" spans="20:21" x14ac:dyDescent="0.2">
      <c r="T15248" s="11"/>
      <c r="U15248" s="11"/>
    </row>
    <row r="15249" spans="20:21" x14ac:dyDescent="0.2">
      <c r="T15249" s="11"/>
      <c r="U15249" s="11"/>
    </row>
    <row r="15250" spans="20:21" x14ac:dyDescent="0.2">
      <c r="T15250" s="11"/>
      <c r="U15250" s="11"/>
    </row>
    <row r="15251" spans="20:21" x14ac:dyDescent="0.2">
      <c r="T15251" s="11"/>
      <c r="U15251" s="11"/>
    </row>
    <row r="15252" spans="20:21" x14ac:dyDescent="0.2">
      <c r="T15252" s="11"/>
      <c r="U15252" s="11"/>
    </row>
    <row r="15253" spans="20:21" x14ac:dyDescent="0.2">
      <c r="T15253" s="11"/>
      <c r="U15253" s="11"/>
    </row>
    <row r="15254" spans="20:21" x14ac:dyDescent="0.2">
      <c r="T15254" s="11"/>
      <c r="U15254" s="11"/>
    </row>
    <row r="15255" spans="20:21" x14ac:dyDescent="0.2">
      <c r="T15255" s="11"/>
      <c r="U15255" s="11"/>
    </row>
    <row r="15256" spans="20:21" x14ac:dyDescent="0.2">
      <c r="T15256" s="11"/>
      <c r="U15256" s="11"/>
    </row>
    <row r="15257" spans="20:21" x14ac:dyDescent="0.2">
      <c r="T15257" s="11"/>
      <c r="U15257" s="11"/>
    </row>
    <row r="15258" spans="20:21" x14ac:dyDescent="0.2">
      <c r="T15258" s="11"/>
      <c r="U15258" s="11"/>
    </row>
    <row r="15259" spans="20:21" x14ac:dyDescent="0.2">
      <c r="T15259" s="11"/>
      <c r="U15259" s="11"/>
    </row>
    <row r="15260" spans="20:21" x14ac:dyDescent="0.2">
      <c r="T15260" s="11"/>
      <c r="U15260" s="11"/>
    </row>
    <row r="15261" spans="20:21" x14ac:dyDescent="0.2">
      <c r="T15261" s="11"/>
      <c r="U15261" s="11"/>
    </row>
    <row r="15262" spans="20:21" x14ac:dyDescent="0.2">
      <c r="T15262" s="11"/>
      <c r="U15262" s="11"/>
    </row>
    <row r="15263" spans="20:21" x14ac:dyDescent="0.2">
      <c r="T15263" s="11"/>
      <c r="U15263" s="11"/>
    </row>
    <row r="15264" spans="20:21" x14ac:dyDescent="0.2">
      <c r="T15264" s="11"/>
      <c r="U15264" s="11"/>
    </row>
    <row r="15265" spans="20:21" x14ac:dyDescent="0.2">
      <c r="T15265" s="11"/>
      <c r="U15265" s="11"/>
    </row>
    <row r="15266" spans="20:21" x14ac:dyDescent="0.2">
      <c r="T15266" s="11"/>
      <c r="U15266" s="11"/>
    </row>
    <row r="15267" spans="20:21" x14ac:dyDescent="0.2">
      <c r="T15267" s="11"/>
      <c r="U15267" s="11"/>
    </row>
    <row r="15268" spans="20:21" x14ac:dyDescent="0.2">
      <c r="T15268" s="11"/>
      <c r="U15268" s="11"/>
    </row>
    <row r="15269" spans="20:21" x14ac:dyDescent="0.2">
      <c r="T15269" s="11"/>
      <c r="U15269" s="11"/>
    </row>
    <row r="15270" spans="20:21" x14ac:dyDescent="0.2">
      <c r="T15270" s="11"/>
      <c r="U15270" s="11"/>
    </row>
    <row r="15271" spans="20:21" x14ac:dyDescent="0.2">
      <c r="T15271" s="11"/>
      <c r="U15271" s="11"/>
    </row>
    <row r="15272" spans="20:21" x14ac:dyDescent="0.2">
      <c r="T15272" s="11"/>
      <c r="U15272" s="11"/>
    </row>
    <row r="15273" spans="20:21" x14ac:dyDescent="0.2">
      <c r="T15273" s="11"/>
      <c r="U15273" s="11"/>
    </row>
    <row r="15274" spans="20:21" x14ac:dyDescent="0.2">
      <c r="T15274" s="11"/>
      <c r="U15274" s="11"/>
    </row>
    <row r="15275" spans="20:21" x14ac:dyDescent="0.2">
      <c r="T15275" s="11"/>
      <c r="U15275" s="11"/>
    </row>
    <row r="15276" spans="20:21" x14ac:dyDescent="0.2">
      <c r="T15276" s="11"/>
      <c r="U15276" s="11"/>
    </row>
    <row r="15277" spans="20:21" x14ac:dyDescent="0.2">
      <c r="T15277" s="11"/>
      <c r="U15277" s="11"/>
    </row>
    <row r="15278" spans="20:21" x14ac:dyDescent="0.2">
      <c r="T15278" s="11"/>
      <c r="U15278" s="11"/>
    </row>
    <row r="15279" spans="20:21" x14ac:dyDescent="0.2">
      <c r="T15279" s="11"/>
      <c r="U15279" s="11"/>
    </row>
    <row r="15280" spans="20:21" x14ac:dyDescent="0.2">
      <c r="T15280" s="11"/>
      <c r="U15280" s="11"/>
    </row>
    <row r="15281" spans="20:21" x14ac:dyDescent="0.2">
      <c r="T15281" s="11"/>
      <c r="U15281" s="11"/>
    </row>
    <row r="15282" spans="20:21" x14ac:dyDescent="0.2">
      <c r="T15282" s="11"/>
      <c r="U15282" s="11"/>
    </row>
    <row r="15283" spans="20:21" x14ac:dyDescent="0.2">
      <c r="T15283" s="11"/>
      <c r="U15283" s="11"/>
    </row>
    <row r="15284" spans="20:21" x14ac:dyDescent="0.2">
      <c r="T15284" s="11"/>
      <c r="U15284" s="11"/>
    </row>
    <row r="15285" spans="20:21" x14ac:dyDescent="0.2">
      <c r="T15285" s="11"/>
      <c r="U15285" s="11"/>
    </row>
    <row r="15286" spans="20:21" x14ac:dyDescent="0.2">
      <c r="T15286" s="11"/>
      <c r="U15286" s="11"/>
    </row>
    <row r="15287" spans="20:21" x14ac:dyDescent="0.2">
      <c r="T15287" s="11"/>
      <c r="U15287" s="11"/>
    </row>
    <row r="15288" spans="20:21" x14ac:dyDescent="0.2">
      <c r="T15288" s="11"/>
      <c r="U15288" s="11"/>
    </row>
    <row r="15289" spans="20:21" x14ac:dyDescent="0.2">
      <c r="T15289" s="11"/>
      <c r="U15289" s="11"/>
    </row>
    <row r="15290" spans="20:21" x14ac:dyDescent="0.2">
      <c r="T15290" s="11"/>
      <c r="U15290" s="11"/>
    </row>
    <row r="15291" spans="20:21" x14ac:dyDescent="0.2">
      <c r="T15291" s="11"/>
      <c r="U15291" s="11"/>
    </row>
    <row r="15292" spans="20:21" x14ac:dyDescent="0.2">
      <c r="T15292" s="11"/>
      <c r="U15292" s="11"/>
    </row>
    <row r="15293" spans="20:21" x14ac:dyDescent="0.2">
      <c r="T15293" s="11"/>
      <c r="U15293" s="11"/>
    </row>
    <row r="15294" spans="20:21" x14ac:dyDescent="0.2">
      <c r="T15294" s="11"/>
      <c r="U15294" s="11"/>
    </row>
    <row r="15295" spans="20:21" x14ac:dyDescent="0.2">
      <c r="T15295" s="11"/>
      <c r="U15295" s="11"/>
    </row>
    <row r="15296" spans="20:21" x14ac:dyDescent="0.2">
      <c r="T15296" s="11"/>
      <c r="U15296" s="11"/>
    </row>
    <row r="15297" spans="20:21" x14ac:dyDescent="0.2">
      <c r="T15297" s="11"/>
      <c r="U15297" s="11"/>
    </row>
    <row r="15298" spans="20:21" x14ac:dyDescent="0.2">
      <c r="T15298" s="11"/>
      <c r="U15298" s="11"/>
    </row>
    <row r="15299" spans="20:21" x14ac:dyDescent="0.2">
      <c r="T15299" s="11"/>
      <c r="U15299" s="11"/>
    </row>
    <row r="15300" spans="20:21" x14ac:dyDescent="0.2">
      <c r="T15300" s="11"/>
      <c r="U15300" s="11"/>
    </row>
    <row r="15301" spans="20:21" x14ac:dyDescent="0.2">
      <c r="T15301" s="11"/>
      <c r="U15301" s="11"/>
    </row>
    <row r="15302" spans="20:21" x14ac:dyDescent="0.2">
      <c r="T15302" s="11"/>
      <c r="U15302" s="11"/>
    </row>
    <row r="15303" spans="20:21" x14ac:dyDescent="0.2">
      <c r="T15303" s="11"/>
      <c r="U15303" s="11"/>
    </row>
    <row r="15304" spans="20:21" x14ac:dyDescent="0.2">
      <c r="T15304" s="11"/>
      <c r="U15304" s="11"/>
    </row>
    <row r="15305" spans="20:21" x14ac:dyDescent="0.2">
      <c r="T15305" s="11"/>
      <c r="U15305" s="11"/>
    </row>
    <row r="15306" spans="20:21" x14ac:dyDescent="0.2">
      <c r="T15306" s="11"/>
      <c r="U15306" s="11"/>
    </row>
    <row r="15307" spans="20:21" x14ac:dyDescent="0.2">
      <c r="T15307" s="11"/>
      <c r="U15307" s="11"/>
    </row>
    <row r="15308" spans="20:21" x14ac:dyDescent="0.2">
      <c r="T15308" s="11"/>
      <c r="U15308" s="11"/>
    </row>
    <row r="15309" spans="20:21" x14ac:dyDescent="0.2">
      <c r="T15309" s="11"/>
      <c r="U15309" s="11"/>
    </row>
    <row r="15310" spans="20:21" x14ac:dyDescent="0.2">
      <c r="T15310" s="11"/>
      <c r="U15310" s="11"/>
    </row>
    <row r="15311" spans="20:21" x14ac:dyDescent="0.2">
      <c r="T15311" s="11"/>
      <c r="U15311" s="11"/>
    </row>
    <row r="15312" spans="20:21" x14ac:dyDescent="0.2">
      <c r="T15312" s="11"/>
      <c r="U15312" s="11"/>
    </row>
    <row r="15313" spans="20:21" x14ac:dyDescent="0.2">
      <c r="T15313" s="11"/>
      <c r="U15313" s="11"/>
    </row>
    <row r="15314" spans="20:21" x14ac:dyDescent="0.2">
      <c r="T15314" s="11"/>
      <c r="U15314" s="11"/>
    </row>
    <row r="15315" spans="20:21" x14ac:dyDescent="0.2">
      <c r="T15315" s="11"/>
      <c r="U15315" s="11"/>
    </row>
    <row r="15316" spans="20:21" x14ac:dyDescent="0.2">
      <c r="T15316" s="11"/>
      <c r="U15316" s="11"/>
    </row>
    <row r="15317" spans="20:21" x14ac:dyDescent="0.2">
      <c r="T15317" s="11"/>
      <c r="U15317" s="11"/>
    </row>
    <row r="15318" spans="20:21" x14ac:dyDescent="0.2">
      <c r="T15318" s="11"/>
      <c r="U15318" s="11"/>
    </row>
    <row r="15319" spans="20:21" x14ac:dyDescent="0.2">
      <c r="T15319" s="11"/>
      <c r="U15319" s="11"/>
    </row>
    <row r="15320" spans="20:21" x14ac:dyDescent="0.2">
      <c r="T15320" s="11"/>
      <c r="U15320" s="11"/>
    </row>
    <row r="15321" spans="20:21" x14ac:dyDescent="0.2">
      <c r="T15321" s="11"/>
      <c r="U15321" s="11"/>
    </row>
    <row r="15322" spans="20:21" x14ac:dyDescent="0.2">
      <c r="T15322" s="11"/>
      <c r="U15322" s="11"/>
    </row>
    <row r="15323" spans="20:21" x14ac:dyDescent="0.2">
      <c r="T15323" s="11"/>
      <c r="U15323" s="11"/>
    </row>
    <row r="15324" spans="20:21" x14ac:dyDescent="0.2">
      <c r="T15324" s="11"/>
      <c r="U15324" s="11"/>
    </row>
    <row r="15325" spans="20:21" x14ac:dyDescent="0.2">
      <c r="T15325" s="11"/>
      <c r="U15325" s="11"/>
    </row>
    <row r="15326" spans="20:21" x14ac:dyDescent="0.2">
      <c r="T15326" s="11"/>
      <c r="U15326" s="11"/>
    </row>
    <row r="15327" spans="20:21" x14ac:dyDescent="0.2">
      <c r="T15327" s="11"/>
      <c r="U15327" s="11"/>
    </row>
    <row r="15328" spans="20:21" x14ac:dyDescent="0.2">
      <c r="T15328" s="11"/>
      <c r="U15328" s="11"/>
    </row>
    <row r="15329" spans="20:21" x14ac:dyDescent="0.2">
      <c r="T15329" s="11"/>
      <c r="U15329" s="11"/>
    </row>
    <row r="15330" spans="20:21" x14ac:dyDescent="0.2">
      <c r="T15330" s="11"/>
      <c r="U15330" s="11"/>
    </row>
    <row r="15331" spans="20:21" x14ac:dyDescent="0.2">
      <c r="T15331" s="11"/>
      <c r="U15331" s="11"/>
    </row>
    <row r="15332" spans="20:21" x14ac:dyDescent="0.2">
      <c r="T15332" s="11"/>
      <c r="U15332" s="11"/>
    </row>
    <row r="15333" spans="20:21" x14ac:dyDescent="0.2">
      <c r="T15333" s="11"/>
      <c r="U15333" s="11"/>
    </row>
    <row r="15334" spans="20:21" x14ac:dyDescent="0.2">
      <c r="T15334" s="11"/>
      <c r="U15334" s="11"/>
    </row>
    <row r="15335" spans="20:21" x14ac:dyDescent="0.2">
      <c r="T15335" s="11"/>
      <c r="U15335" s="11"/>
    </row>
    <row r="15336" spans="20:21" x14ac:dyDescent="0.2">
      <c r="T15336" s="11"/>
      <c r="U15336" s="11"/>
    </row>
    <row r="15337" spans="20:21" x14ac:dyDescent="0.2">
      <c r="T15337" s="11"/>
      <c r="U15337" s="11"/>
    </row>
    <row r="15338" spans="20:21" x14ac:dyDescent="0.2">
      <c r="T15338" s="11"/>
      <c r="U15338" s="11"/>
    </row>
    <row r="15339" spans="20:21" x14ac:dyDescent="0.2">
      <c r="T15339" s="11"/>
      <c r="U15339" s="11"/>
    </row>
    <row r="15340" spans="20:21" x14ac:dyDescent="0.2">
      <c r="T15340" s="11"/>
      <c r="U15340" s="11"/>
    </row>
    <row r="15341" spans="20:21" x14ac:dyDescent="0.2">
      <c r="T15341" s="11"/>
      <c r="U15341" s="11"/>
    </row>
    <row r="15342" spans="20:21" x14ac:dyDescent="0.2">
      <c r="T15342" s="11"/>
      <c r="U15342" s="11"/>
    </row>
    <row r="15343" spans="20:21" x14ac:dyDescent="0.2">
      <c r="T15343" s="11"/>
      <c r="U15343" s="11"/>
    </row>
    <row r="15344" spans="20:21" x14ac:dyDescent="0.2">
      <c r="T15344" s="11"/>
      <c r="U15344" s="11"/>
    </row>
    <row r="15345" spans="20:21" x14ac:dyDescent="0.2">
      <c r="T15345" s="11"/>
      <c r="U15345" s="11"/>
    </row>
    <row r="15346" spans="20:21" x14ac:dyDescent="0.2">
      <c r="T15346" s="11"/>
      <c r="U15346" s="11"/>
    </row>
    <row r="15347" spans="20:21" x14ac:dyDescent="0.2">
      <c r="T15347" s="11"/>
      <c r="U15347" s="11"/>
    </row>
    <row r="15348" spans="20:21" x14ac:dyDescent="0.2">
      <c r="T15348" s="11"/>
      <c r="U15348" s="11"/>
    </row>
    <row r="15349" spans="20:21" x14ac:dyDescent="0.2">
      <c r="T15349" s="11"/>
      <c r="U15349" s="11"/>
    </row>
    <row r="15350" spans="20:21" x14ac:dyDescent="0.2">
      <c r="T15350" s="11"/>
      <c r="U15350" s="11"/>
    </row>
    <row r="15351" spans="20:21" x14ac:dyDescent="0.2">
      <c r="T15351" s="11"/>
      <c r="U15351" s="11"/>
    </row>
    <row r="15352" spans="20:21" x14ac:dyDescent="0.2">
      <c r="T15352" s="11"/>
      <c r="U15352" s="11"/>
    </row>
    <row r="15353" spans="20:21" x14ac:dyDescent="0.2">
      <c r="T15353" s="11"/>
      <c r="U15353" s="11"/>
    </row>
    <row r="15354" spans="20:21" x14ac:dyDescent="0.2">
      <c r="T15354" s="11"/>
      <c r="U15354" s="11"/>
    </row>
    <row r="15355" spans="20:21" x14ac:dyDescent="0.2">
      <c r="T15355" s="11"/>
      <c r="U15355" s="11"/>
    </row>
    <row r="15356" spans="20:21" x14ac:dyDescent="0.2">
      <c r="T15356" s="11"/>
      <c r="U15356" s="11"/>
    </row>
    <row r="15357" spans="20:21" x14ac:dyDescent="0.2">
      <c r="T15357" s="11"/>
      <c r="U15357" s="11"/>
    </row>
    <row r="15358" spans="20:21" x14ac:dyDescent="0.2">
      <c r="T15358" s="11"/>
      <c r="U15358" s="11"/>
    </row>
    <row r="15359" spans="20:21" x14ac:dyDescent="0.2">
      <c r="T15359" s="11"/>
      <c r="U15359" s="11"/>
    </row>
    <row r="15360" spans="20:21" x14ac:dyDescent="0.2">
      <c r="T15360" s="11"/>
      <c r="U15360" s="11"/>
    </row>
    <row r="15361" spans="20:21" x14ac:dyDescent="0.2">
      <c r="T15361" s="11"/>
      <c r="U15361" s="11"/>
    </row>
    <row r="15362" spans="20:21" x14ac:dyDescent="0.2">
      <c r="T15362" s="11"/>
      <c r="U15362" s="11"/>
    </row>
    <row r="15363" spans="20:21" x14ac:dyDescent="0.2">
      <c r="T15363" s="11"/>
      <c r="U15363" s="11"/>
    </row>
    <row r="15364" spans="20:21" x14ac:dyDescent="0.2">
      <c r="T15364" s="11"/>
      <c r="U15364" s="11"/>
    </row>
    <row r="15365" spans="20:21" x14ac:dyDescent="0.2">
      <c r="T15365" s="11"/>
      <c r="U15365" s="11"/>
    </row>
    <row r="15366" spans="20:21" x14ac:dyDescent="0.2">
      <c r="T15366" s="11"/>
      <c r="U15366" s="11"/>
    </row>
    <row r="15367" spans="20:21" x14ac:dyDescent="0.2">
      <c r="T15367" s="11"/>
      <c r="U15367" s="11"/>
    </row>
    <row r="15368" spans="20:21" x14ac:dyDescent="0.2">
      <c r="T15368" s="11"/>
      <c r="U15368" s="11"/>
    </row>
    <row r="15369" spans="20:21" x14ac:dyDescent="0.2">
      <c r="T15369" s="11"/>
      <c r="U15369" s="11"/>
    </row>
    <row r="15370" spans="20:21" x14ac:dyDescent="0.2">
      <c r="T15370" s="11"/>
      <c r="U15370" s="11"/>
    </row>
    <row r="15371" spans="20:21" x14ac:dyDescent="0.2">
      <c r="T15371" s="11"/>
      <c r="U15371" s="11"/>
    </row>
    <row r="15372" spans="20:21" x14ac:dyDescent="0.2">
      <c r="T15372" s="11"/>
      <c r="U15372" s="11"/>
    </row>
    <row r="15373" spans="20:21" x14ac:dyDescent="0.2">
      <c r="T15373" s="11"/>
      <c r="U15373" s="11"/>
    </row>
    <row r="15374" spans="20:21" x14ac:dyDescent="0.2">
      <c r="T15374" s="11"/>
      <c r="U15374" s="11"/>
    </row>
    <row r="15375" spans="20:21" x14ac:dyDescent="0.2">
      <c r="T15375" s="11"/>
      <c r="U15375" s="11"/>
    </row>
    <row r="15376" spans="20:21" x14ac:dyDescent="0.2">
      <c r="T15376" s="11"/>
      <c r="U15376" s="11"/>
    </row>
    <row r="15377" spans="20:21" x14ac:dyDescent="0.2">
      <c r="T15377" s="11"/>
      <c r="U15377" s="11"/>
    </row>
    <row r="15378" spans="20:21" x14ac:dyDescent="0.2">
      <c r="T15378" s="11"/>
      <c r="U15378" s="11"/>
    </row>
    <row r="15379" spans="20:21" x14ac:dyDescent="0.2">
      <c r="T15379" s="11"/>
      <c r="U15379" s="11"/>
    </row>
    <row r="15380" spans="20:21" x14ac:dyDescent="0.2">
      <c r="T15380" s="11"/>
      <c r="U15380" s="11"/>
    </row>
    <row r="15381" spans="20:21" x14ac:dyDescent="0.2">
      <c r="T15381" s="11"/>
      <c r="U15381" s="11"/>
    </row>
    <row r="15382" spans="20:21" x14ac:dyDescent="0.2">
      <c r="T15382" s="11"/>
      <c r="U15382" s="11"/>
    </row>
    <row r="15383" spans="20:21" x14ac:dyDescent="0.2">
      <c r="T15383" s="11"/>
      <c r="U15383" s="11"/>
    </row>
    <row r="15384" spans="20:21" x14ac:dyDescent="0.2">
      <c r="T15384" s="11"/>
      <c r="U15384" s="11"/>
    </row>
    <row r="15385" spans="20:21" x14ac:dyDescent="0.2">
      <c r="T15385" s="11"/>
      <c r="U15385" s="11"/>
    </row>
    <row r="15386" spans="20:21" x14ac:dyDescent="0.2">
      <c r="T15386" s="11"/>
      <c r="U15386" s="11"/>
    </row>
    <row r="15387" spans="20:21" x14ac:dyDescent="0.2">
      <c r="T15387" s="11"/>
      <c r="U15387" s="11"/>
    </row>
    <row r="15388" spans="20:21" x14ac:dyDescent="0.2">
      <c r="T15388" s="11"/>
      <c r="U15388" s="11"/>
    </row>
    <row r="15389" spans="20:21" x14ac:dyDescent="0.2">
      <c r="T15389" s="11"/>
      <c r="U15389" s="11"/>
    </row>
    <row r="15390" spans="20:21" x14ac:dyDescent="0.2">
      <c r="T15390" s="11"/>
      <c r="U15390" s="11"/>
    </row>
    <row r="15391" spans="20:21" x14ac:dyDescent="0.2">
      <c r="T15391" s="11"/>
      <c r="U15391" s="11"/>
    </row>
    <row r="15392" spans="20:21" x14ac:dyDescent="0.2">
      <c r="T15392" s="11"/>
      <c r="U15392" s="11"/>
    </row>
    <row r="15393" spans="20:21" x14ac:dyDescent="0.2">
      <c r="T15393" s="11"/>
      <c r="U15393" s="11"/>
    </row>
    <row r="15394" spans="20:21" x14ac:dyDescent="0.2">
      <c r="T15394" s="11"/>
      <c r="U15394" s="11"/>
    </row>
    <row r="15395" spans="20:21" x14ac:dyDescent="0.2">
      <c r="T15395" s="11"/>
      <c r="U15395" s="11"/>
    </row>
    <row r="15396" spans="20:21" x14ac:dyDescent="0.2">
      <c r="T15396" s="11"/>
      <c r="U15396" s="11"/>
    </row>
    <row r="15397" spans="20:21" x14ac:dyDescent="0.2">
      <c r="T15397" s="11"/>
      <c r="U15397" s="11"/>
    </row>
    <row r="15398" spans="20:21" x14ac:dyDescent="0.2">
      <c r="T15398" s="11"/>
      <c r="U15398" s="11"/>
    </row>
    <row r="15399" spans="20:21" x14ac:dyDescent="0.2">
      <c r="T15399" s="11"/>
      <c r="U15399" s="11"/>
    </row>
    <row r="15400" spans="20:21" x14ac:dyDescent="0.2">
      <c r="T15400" s="11"/>
      <c r="U15400" s="11"/>
    </row>
    <row r="15401" spans="20:21" x14ac:dyDescent="0.2">
      <c r="T15401" s="11"/>
      <c r="U15401" s="11"/>
    </row>
    <row r="15402" spans="20:21" x14ac:dyDescent="0.2">
      <c r="T15402" s="11"/>
      <c r="U15402" s="11"/>
    </row>
    <row r="15403" spans="20:21" x14ac:dyDescent="0.2">
      <c r="T15403" s="11"/>
      <c r="U15403" s="11"/>
    </row>
    <row r="15404" spans="20:21" x14ac:dyDescent="0.2">
      <c r="T15404" s="11"/>
      <c r="U15404" s="11"/>
    </row>
    <row r="15405" spans="20:21" x14ac:dyDescent="0.2">
      <c r="T15405" s="11"/>
      <c r="U15405" s="11"/>
    </row>
    <row r="15406" spans="20:21" x14ac:dyDescent="0.2">
      <c r="T15406" s="11"/>
      <c r="U15406" s="11"/>
    </row>
    <row r="15407" spans="20:21" x14ac:dyDescent="0.2">
      <c r="T15407" s="11"/>
      <c r="U15407" s="11"/>
    </row>
    <row r="15408" spans="20:21" x14ac:dyDescent="0.2">
      <c r="T15408" s="11"/>
      <c r="U15408" s="11"/>
    </row>
    <row r="15409" spans="20:21" x14ac:dyDescent="0.2">
      <c r="T15409" s="11"/>
      <c r="U15409" s="11"/>
    </row>
    <row r="15410" spans="20:21" x14ac:dyDescent="0.2">
      <c r="T15410" s="11"/>
      <c r="U15410" s="11"/>
    </row>
    <row r="15411" spans="20:21" x14ac:dyDescent="0.2">
      <c r="T15411" s="11"/>
      <c r="U15411" s="11"/>
    </row>
    <row r="15412" spans="20:21" x14ac:dyDescent="0.2">
      <c r="T15412" s="11"/>
      <c r="U15412" s="11"/>
    </row>
    <row r="15413" spans="20:21" x14ac:dyDescent="0.2">
      <c r="T15413" s="11"/>
      <c r="U15413" s="11"/>
    </row>
    <row r="15414" spans="20:21" x14ac:dyDescent="0.2">
      <c r="T15414" s="11"/>
      <c r="U15414" s="11"/>
    </row>
    <row r="15415" spans="20:21" x14ac:dyDescent="0.2">
      <c r="T15415" s="11"/>
      <c r="U15415" s="11"/>
    </row>
    <row r="15416" spans="20:21" x14ac:dyDescent="0.2">
      <c r="T15416" s="11"/>
      <c r="U15416" s="11"/>
    </row>
    <row r="15417" spans="20:21" x14ac:dyDescent="0.2">
      <c r="T15417" s="11"/>
      <c r="U15417" s="11"/>
    </row>
    <row r="15418" spans="20:21" x14ac:dyDescent="0.2">
      <c r="T15418" s="11"/>
      <c r="U15418" s="11"/>
    </row>
    <row r="15419" spans="20:21" x14ac:dyDescent="0.2">
      <c r="T15419" s="11"/>
      <c r="U15419" s="11"/>
    </row>
    <row r="15420" spans="20:21" x14ac:dyDescent="0.2">
      <c r="T15420" s="11"/>
      <c r="U15420" s="11"/>
    </row>
    <row r="15421" spans="20:21" x14ac:dyDescent="0.2">
      <c r="T15421" s="11"/>
      <c r="U15421" s="11"/>
    </row>
    <row r="15422" spans="20:21" x14ac:dyDescent="0.2">
      <c r="T15422" s="11"/>
      <c r="U15422" s="11"/>
    </row>
    <row r="15423" spans="20:21" x14ac:dyDescent="0.2">
      <c r="T15423" s="11"/>
      <c r="U15423" s="11"/>
    </row>
    <row r="15424" spans="20:21" x14ac:dyDescent="0.2">
      <c r="T15424" s="11"/>
      <c r="U15424" s="11"/>
    </row>
    <row r="15425" spans="20:21" x14ac:dyDescent="0.2">
      <c r="T15425" s="11"/>
      <c r="U15425" s="11"/>
    </row>
    <row r="15426" spans="20:21" x14ac:dyDescent="0.2">
      <c r="T15426" s="11"/>
      <c r="U15426" s="11"/>
    </row>
    <row r="15427" spans="20:21" x14ac:dyDescent="0.2">
      <c r="T15427" s="11"/>
      <c r="U15427" s="11"/>
    </row>
    <row r="15428" spans="20:21" x14ac:dyDescent="0.2">
      <c r="T15428" s="11"/>
      <c r="U15428" s="11"/>
    </row>
    <row r="15429" spans="20:21" x14ac:dyDescent="0.2">
      <c r="T15429" s="11"/>
      <c r="U15429" s="11"/>
    </row>
    <row r="15430" spans="20:21" x14ac:dyDescent="0.2">
      <c r="T15430" s="11"/>
      <c r="U15430" s="11"/>
    </row>
    <row r="15431" spans="20:21" x14ac:dyDescent="0.2">
      <c r="T15431" s="11"/>
      <c r="U15431" s="11"/>
    </row>
    <row r="15432" spans="20:21" x14ac:dyDescent="0.2">
      <c r="T15432" s="11"/>
      <c r="U15432" s="11"/>
    </row>
    <row r="15433" spans="20:21" x14ac:dyDescent="0.2">
      <c r="T15433" s="11"/>
      <c r="U15433" s="11"/>
    </row>
    <row r="15434" spans="20:21" x14ac:dyDescent="0.2">
      <c r="T15434" s="11"/>
      <c r="U15434" s="11"/>
    </row>
    <row r="15435" spans="20:21" x14ac:dyDescent="0.2">
      <c r="T15435" s="11"/>
      <c r="U15435" s="11"/>
    </row>
    <row r="15436" spans="20:21" x14ac:dyDescent="0.2">
      <c r="T15436" s="11"/>
      <c r="U15436" s="11"/>
    </row>
    <row r="15437" spans="20:21" x14ac:dyDescent="0.2">
      <c r="T15437" s="11"/>
      <c r="U15437" s="11"/>
    </row>
    <row r="15438" spans="20:21" x14ac:dyDescent="0.2">
      <c r="T15438" s="11"/>
      <c r="U15438" s="11"/>
    </row>
    <row r="15439" spans="20:21" x14ac:dyDescent="0.2">
      <c r="T15439" s="11"/>
      <c r="U15439" s="11"/>
    </row>
    <row r="15440" spans="20:21" x14ac:dyDescent="0.2">
      <c r="T15440" s="11"/>
      <c r="U15440" s="11"/>
    </row>
    <row r="15441" spans="20:21" x14ac:dyDescent="0.2">
      <c r="T15441" s="11"/>
      <c r="U15441" s="11"/>
    </row>
    <row r="15442" spans="20:21" x14ac:dyDescent="0.2">
      <c r="T15442" s="11"/>
      <c r="U15442" s="11"/>
    </row>
    <row r="15443" spans="20:21" x14ac:dyDescent="0.2">
      <c r="T15443" s="11"/>
      <c r="U15443" s="11"/>
    </row>
    <row r="15444" spans="20:21" x14ac:dyDescent="0.2">
      <c r="T15444" s="11"/>
      <c r="U15444" s="11"/>
    </row>
    <row r="15445" spans="20:21" x14ac:dyDescent="0.2">
      <c r="T15445" s="11"/>
      <c r="U15445" s="11"/>
    </row>
    <row r="15446" spans="20:21" x14ac:dyDescent="0.2">
      <c r="T15446" s="11"/>
      <c r="U15446" s="11"/>
    </row>
    <row r="15447" spans="20:21" x14ac:dyDescent="0.2">
      <c r="T15447" s="11"/>
      <c r="U15447" s="11"/>
    </row>
    <row r="15448" spans="20:21" x14ac:dyDescent="0.2">
      <c r="T15448" s="11"/>
      <c r="U15448" s="11"/>
    </row>
    <row r="15449" spans="20:21" x14ac:dyDescent="0.2">
      <c r="T15449" s="11"/>
      <c r="U15449" s="11"/>
    </row>
    <row r="15450" spans="20:21" x14ac:dyDescent="0.2">
      <c r="T15450" s="11"/>
      <c r="U15450" s="11"/>
    </row>
    <row r="15451" spans="20:21" x14ac:dyDescent="0.2">
      <c r="T15451" s="11"/>
      <c r="U15451" s="11"/>
    </row>
    <row r="15452" spans="20:21" x14ac:dyDescent="0.2">
      <c r="T15452" s="11"/>
      <c r="U15452" s="11"/>
    </row>
    <row r="15453" spans="20:21" x14ac:dyDescent="0.2">
      <c r="T15453" s="11"/>
      <c r="U15453" s="11"/>
    </row>
    <row r="15454" spans="20:21" x14ac:dyDescent="0.2">
      <c r="T15454" s="11"/>
      <c r="U15454" s="11"/>
    </row>
    <row r="15455" spans="20:21" x14ac:dyDescent="0.2">
      <c r="T15455" s="11"/>
      <c r="U15455" s="11"/>
    </row>
    <row r="15456" spans="20:21" x14ac:dyDescent="0.2">
      <c r="T15456" s="11"/>
      <c r="U15456" s="11"/>
    </row>
    <row r="15457" spans="20:21" x14ac:dyDescent="0.2">
      <c r="T15457" s="11"/>
      <c r="U15457" s="11"/>
    </row>
    <row r="15458" spans="20:21" x14ac:dyDescent="0.2">
      <c r="T15458" s="11"/>
      <c r="U15458" s="11"/>
    </row>
    <row r="15459" spans="20:21" x14ac:dyDescent="0.2">
      <c r="T15459" s="11"/>
      <c r="U15459" s="11"/>
    </row>
    <row r="15460" spans="20:21" x14ac:dyDescent="0.2">
      <c r="T15460" s="11"/>
      <c r="U15460" s="11"/>
    </row>
    <row r="15461" spans="20:21" x14ac:dyDescent="0.2">
      <c r="T15461" s="11"/>
      <c r="U15461" s="11"/>
    </row>
    <row r="15462" spans="20:21" x14ac:dyDescent="0.2">
      <c r="T15462" s="11"/>
      <c r="U15462" s="11"/>
    </row>
    <row r="15463" spans="20:21" x14ac:dyDescent="0.2">
      <c r="T15463" s="11"/>
      <c r="U15463" s="11"/>
    </row>
    <row r="15464" spans="20:21" x14ac:dyDescent="0.2">
      <c r="T15464" s="11"/>
      <c r="U15464" s="11"/>
    </row>
    <row r="15465" spans="20:21" x14ac:dyDescent="0.2">
      <c r="T15465" s="11"/>
      <c r="U15465" s="11"/>
    </row>
    <row r="15466" spans="20:21" x14ac:dyDescent="0.2">
      <c r="T15466" s="11"/>
      <c r="U15466" s="11"/>
    </row>
    <row r="15467" spans="20:21" x14ac:dyDescent="0.2">
      <c r="T15467" s="11"/>
      <c r="U15467" s="11"/>
    </row>
    <row r="15468" spans="20:21" x14ac:dyDescent="0.2">
      <c r="T15468" s="11"/>
      <c r="U15468" s="11"/>
    </row>
    <row r="15469" spans="20:21" x14ac:dyDescent="0.2">
      <c r="T15469" s="11"/>
      <c r="U15469" s="11"/>
    </row>
    <row r="15470" spans="20:21" x14ac:dyDescent="0.2">
      <c r="T15470" s="11"/>
      <c r="U15470" s="11"/>
    </row>
    <row r="15471" spans="20:21" x14ac:dyDescent="0.2">
      <c r="T15471" s="11"/>
      <c r="U15471" s="11"/>
    </row>
    <row r="15472" spans="20:21" x14ac:dyDescent="0.2">
      <c r="T15472" s="11"/>
      <c r="U15472" s="11"/>
    </row>
    <row r="15473" spans="20:21" x14ac:dyDescent="0.2">
      <c r="T15473" s="11"/>
      <c r="U15473" s="11"/>
    </row>
    <row r="15474" spans="20:21" x14ac:dyDescent="0.2">
      <c r="T15474" s="11"/>
      <c r="U15474" s="11"/>
    </row>
    <row r="15475" spans="20:21" x14ac:dyDescent="0.2">
      <c r="T15475" s="11"/>
      <c r="U15475" s="11"/>
    </row>
    <row r="15476" spans="20:21" x14ac:dyDescent="0.2">
      <c r="T15476" s="11"/>
      <c r="U15476" s="11"/>
    </row>
    <row r="15477" spans="20:21" x14ac:dyDescent="0.2">
      <c r="T15477" s="11"/>
      <c r="U15477" s="11"/>
    </row>
    <row r="15478" spans="20:21" x14ac:dyDescent="0.2">
      <c r="T15478" s="11"/>
      <c r="U15478" s="11"/>
    </row>
    <row r="15479" spans="20:21" x14ac:dyDescent="0.2">
      <c r="T15479" s="11"/>
      <c r="U15479" s="11"/>
    </row>
    <row r="15480" spans="20:21" x14ac:dyDescent="0.2">
      <c r="T15480" s="11"/>
      <c r="U15480" s="11"/>
    </row>
    <row r="15481" spans="20:21" x14ac:dyDescent="0.2">
      <c r="T15481" s="11"/>
      <c r="U15481" s="11"/>
    </row>
    <row r="15482" spans="20:21" x14ac:dyDescent="0.2">
      <c r="T15482" s="11"/>
      <c r="U15482" s="11"/>
    </row>
    <row r="15483" spans="20:21" x14ac:dyDescent="0.2">
      <c r="T15483" s="11"/>
      <c r="U15483" s="11"/>
    </row>
    <row r="15484" spans="20:21" x14ac:dyDescent="0.2">
      <c r="T15484" s="11"/>
      <c r="U15484" s="11"/>
    </row>
    <row r="15485" spans="20:21" x14ac:dyDescent="0.2">
      <c r="T15485" s="11"/>
      <c r="U15485" s="11"/>
    </row>
    <row r="15486" spans="20:21" x14ac:dyDescent="0.2">
      <c r="T15486" s="11"/>
      <c r="U15486" s="11"/>
    </row>
    <row r="15487" spans="20:21" x14ac:dyDescent="0.2">
      <c r="T15487" s="11"/>
      <c r="U15487" s="11"/>
    </row>
    <row r="15488" spans="20:21" x14ac:dyDescent="0.2">
      <c r="T15488" s="11"/>
      <c r="U15488" s="11"/>
    </row>
    <row r="15489" spans="20:21" x14ac:dyDescent="0.2">
      <c r="T15489" s="11"/>
      <c r="U15489" s="11"/>
    </row>
    <row r="15490" spans="20:21" x14ac:dyDescent="0.2">
      <c r="T15490" s="11"/>
      <c r="U15490" s="11"/>
    </row>
    <row r="15491" spans="20:21" x14ac:dyDescent="0.2">
      <c r="T15491" s="11"/>
      <c r="U15491" s="11"/>
    </row>
    <row r="15492" spans="20:21" x14ac:dyDescent="0.2">
      <c r="T15492" s="11"/>
      <c r="U15492" s="11"/>
    </row>
    <row r="15493" spans="20:21" x14ac:dyDescent="0.2">
      <c r="T15493" s="11"/>
      <c r="U15493" s="11"/>
    </row>
    <row r="15494" spans="20:21" x14ac:dyDescent="0.2">
      <c r="T15494" s="11"/>
      <c r="U15494" s="11"/>
    </row>
    <row r="15495" spans="20:21" x14ac:dyDescent="0.2">
      <c r="T15495" s="11"/>
      <c r="U15495" s="11"/>
    </row>
    <row r="15496" spans="20:21" x14ac:dyDescent="0.2">
      <c r="T15496" s="11"/>
      <c r="U15496" s="11"/>
    </row>
    <row r="15497" spans="20:21" x14ac:dyDescent="0.2">
      <c r="T15497" s="11"/>
      <c r="U15497" s="11"/>
    </row>
    <row r="15498" spans="20:21" x14ac:dyDescent="0.2">
      <c r="T15498" s="11"/>
      <c r="U15498" s="11"/>
    </row>
    <row r="15499" spans="20:21" x14ac:dyDescent="0.2">
      <c r="T15499" s="11"/>
      <c r="U15499" s="11"/>
    </row>
    <row r="15500" spans="20:21" x14ac:dyDescent="0.2">
      <c r="T15500" s="11"/>
      <c r="U15500" s="11"/>
    </row>
    <row r="15501" spans="20:21" x14ac:dyDescent="0.2">
      <c r="T15501" s="11"/>
      <c r="U15501" s="11"/>
    </row>
    <row r="15502" spans="20:21" x14ac:dyDescent="0.2">
      <c r="T15502" s="11"/>
      <c r="U15502" s="11"/>
    </row>
    <row r="15503" spans="20:21" x14ac:dyDescent="0.2">
      <c r="T15503" s="11"/>
      <c r="U15503" s="11"/>
    </row>
    <row r="15504" spans="20:21" x14ac:dyDescent="0.2">
      <c r="T15504" s="11"/>
      <c r="U15504" s="11"/>
    </row>
    <row r="15505" spans="20:21" x14ac:dyDescent="0.2">
      <c r="T15505" s="11"/>
      <c r="U15505" s="11"/>
    </row>
    <row r="15506" spans="20:21" x14ac:dyDescent="0.2">
      <c r="T15506" s="11"/>
      <c r="U15506" s="11"/>
    </row>
    <row r="15507" spans="20:21" x14ac:dyDescent="0.2">
      <c r="T15507" s="11"/>
      <c r="U15507" s="11"/>
    </row>
    <row r="15508" spans="20:21" x14ac:dyDescent="0.2">
      <c r="T15508" s="11"/>
      <c r="U15508" s="11"/>
    </row>
    <row r="15509" spans="20:21" x14ac:dyDescent="0.2">
      <c r="T15509" s="11"/>
      <c r="U15509" s="11"/>
    </row>
    <row r="15510" spans="20:21" x14ac:dyDescent="0.2">
      <c r="T15510" s="11"/>
      <c r="U15510" s="11"/>
    </row>
    <row r="15511" spans="20:21" x14ac:dyDescent="0.2">
      <c r="T15511" s="11"/>
      <c r="U15511" s="11"/>
    </row>
    <row r="15512" spans="20:21" x14ac:dyDescent="0.2">
      <c r="T15512" s="11"/>
      <c r="U15512" s="11"/>
    </row>
    <row r="15513" spans="20:21" x14ac:dyDescent="0.2">
      <c r="T15513" s="11"/>
      <c r="U15513" s="11"/>
    </row>
    <row r="15514" spans="20:21" x14ac:dyDescent="0.2">
      <c r="T15514" s="11"/>
      <c r="U15514" s="11"/>
    </row>
    <row r="15515" spans="20:21" x14ac:dyDescent="0.2">
      <c r="T15515" s="11"/>
      <c r="U15515" s="11"/>
    </row>
    <row r="15516" spans="20:21" x14ac:dyDescent="0.2">
      <c r="T15516" s="11"/>
      <c r="U15516" s="11"/>
    </row>
    <row r="15517" spans="20:21" x14ac:dyDescent="0.2">
      <c r="T15517" s="11"/>
      <c r="U15517" s="11"/>
    </row>
    <row r="15518" spans="20:21" x14ac:dyDescent="0.2">
      <c r="T15518" s="11"/>
      <c r="U15518" s="11"/>
    </row>
    <row r="15519" spans="20:21" x14ac:dyDescent="0.2">
      <c r="T15519" s="11"/>
      <c r="U15519" s="11"/>
    </row>
    <row r="15520" spans="20:21" x14ac:dyDescent="0.2">
      <c r="T15520" s="11"/>
      <c r="U15520" s="11"/>
    </row>
    <row r="15521" spans="20:21" x14ac:dyDescent="0.2">
      <c r="T15521" s="11"/>
      <c r="U15521" s="11"/>
    </row>
    <row r="15522" spans="20:21" x14ac:dyDescent="0.2">
      <c r="T15522" s="11"/>
      <c r="U15522" s="11"/>
    </row>
    <row r="15523" spans="20:21" x14ac:dyDescent="0.2">
      <c r="T15523" s="11"/>
      <c r="U15523" s="11"/>
    </row>
    <row r="15524" spans="20:21" x14ac:dyDescent="0.2">
      <c r="T15524" s="11"/>
      <c r="U15524" s="11"/>
    </row>
    <row r="15525" spans="20:21" x14ac:dyDescent="0.2">
      <c r="T15525" s="11"/>
      <c r="U15525" s="11"/>
    </row>
    <row r="15526" spans="20:21" x14ac:dyDescent="0.2">
      <c r="T15526" s="11"/>
      <c r="U15526" s="11"/>
    </row>
    <row r="15527" spans="20:21" x14ac:dyDescent="0.2">
      <c r="T15527" s="11"/>
      <c r="U15527" s="11"/>
    </row>
    <row r="15528" spans="20:21" x14ac:dyDescent="0.2">
      <c r="T15528" s="11"/>
      <c r="U15528" s="11"/>
    </row>
    <row r="15529" spans="20:21" x14ac:dyDescent="0.2">
      <c r="T15529" s="11"/>
      <c r="U15529" s="11"/>
    </row>
    <row r="15530" spans="20:21" x14ac:dyDescent="0.2">
      <c r="T15530" s="11"/>
      <c r="U15530" s="11"/>
    </row>
    <row r="15531" spans="20:21" x14ac:dyDescent="0.2">
      <c r="T15531" s="11"/>
      <c r="U15531" s="11"/>
    </row>
    <row r="15532" spans="20:21" x14ac:dyDescent="0.2">
      <c r="T15532" s="11"/>
      <c r="U15532" s="11"/>
    </row>
    <row r="15533" spans="20:21" x14ac:dyDescent="0.2">
      <c r="T15533" s="11"/>
      <c r="U15533" s="11"/>
    </row>
    <row r="15534" spans="20:21" x14ac:dyDescent="0.2">
      <c r="T15534" s="11"/>
      <c r="U15534" s="11"/>
    </row>
    <row r="15535" spans="20:21" x14ac:dyDescent="0.2">
      <c r="T15535" s="11"/>
      <c r="U15535" s="11"/>
    </row>
    <row r="15536" spans="20:21" x14ac:dyDescent="0.2">
      <c r="T15536" s="11"/>
      <c r="U15536" s="11"/>
    </row>
    <row r="15537" spans="20:21" x14ac:dyDescent="0.2">
      <c r="T15537" s="11"/>
      <c r="U15537" s="11"/>
    </row>
    <row r="15538" spans="20:21" x14ac:dyDescent="0.2">
      <c r="T15538" s="11"/>
      <c r="U15538" s="11"/>
    </row>
    <row r="15539" spans="20:21" x14ac:dyDescent="0.2">
      <c r="T15539" s="11"/>
      <c r="U15539" s="11"/>
    </row>
    <row r="15540" spans="20:21" x14ac:dyDescent="0.2">
      <c r="T15540" s="11"/>
      <c r="U15540" s="11"/>
    </row>
    <row r="15541" spans="20:21" x14ac:dyDescent="0.2">
      <c r="T15541" s="11"/>
      <c r="U15541" s="11"/>
    </row>
    <row r="15542" spans="20:21" x14ac:dyDescent="0.2">
      <c r="T15542" s="11"/>
      <c r="U15542" s="11"/>
    </row>
    <row r="15543" spans="20:21" x14ac:dyDescent="0.2">
      <c r="T15543" s="11"/>
      <c r="U15543" s="11"/>
    </row>
    <row r="15544" spans="20:21" x14ac:dyDescent="0.2">
      <c r="T15544" s="11"/>
      <c r="U15544" s="11"/>
    </row>
    <row r="15545" spans="20:21" x14ac:dyDescent="0.2">
      <c r="T15545" s="11"/>
      <c r="U15545" s="11"/>
    </row>
    <row r="15546" spans="20:21" x14ac:dyDescent="0.2">
      <c r="T15546" s="11"/>
      <c r="U15546" s="11"/>
    </row>
    <row r="15547" spans="20:21" x14ac:dyDescent="0.2">
      <c r="T15547" s="11"/>
      <c r="U15547" s="11"/>
    </row>
    <row r="15548" spans="20:21" x14ac:dyDescent="0.2">
      <c r="T15548" s="11"/>
      <c r="U15548" s="11"/>
    </row>
    <row r="15549" spans="20:21" x14ac:dyDescent="0.2">
      <c r="T15549" s="11"/>
      <c r="U15549" s="11"/>
    </row>
    <row r="15550" spans="20:21" x14ac:dyDescent="0.2">
      <c r="T15550" s="11"/>
      <c r="U15550" s="11"/>
    </row>
    <row r="15551" spans="20:21" x14ac:dyDescent="0.2">
      <c r="T15551" s="11"/>
      <c r="U15551" s="11"/>
    </row>
    <row r="15552" spans="20:21" x14ac:dyDescent="0.2">
      <c r="T15552" s="11"/>
      <c r="U15552" s="11"/>
    </row>
    <row r="15553" spans="20:21" x14ac:dyDescent="0.2">
      <c r="T15553" s="11"/>
      <c r="U15553" s="11"/>
    </row>
    <row r="15554" spans="20:21" x14ac:dyDescent="0.2">
      <c r="T15554" s="11"/>
      <c r="U15554" s="11"/>
    </row>
    <row r="15555" spans="20:21" x14ac:dyDescent="0.2">
      <c r="T15555" s="11"/>
      <c r="U15555" s="11"/>
    </row>
    <row r="15556" spans="20:21" x14ac:dyDescent="0.2">
      <c r="T15556" s="11"/>
      <c r="U15556" s="11"/>
    </row>
    <row r="15557" spans="20:21" x14ac:dyDescent="0.2">
      <c r="T15557" s="11"/>
      <c r="U15557" s="11"/>
    </row>
    <row r="15558" spans="20:21" x14ac:dyDescent="0.2">
      <c r="T15558" s="11"/>
      <c r="U15558" s="11"/>
    </row>
    <row r="15559" spans="20:21" x14ac:dyDescent="0.2">
      <c r="T15559" s="11"/>
      <c r="U15559" s="11"/>
    </row>
    <row r="15560" spans="20:21" x14ac:dyDescent="0.2">
      <c r="T15560" s="11"/>
      <c r="U15560" s="11"/>
    </row>
    <row r="15561" spans="20:21" x14ac:dyDescent="0.2">
      <c r="T15561" s="11"/>
      <c r="U15561" s="11"/>
    </row>
    <row r="15562" spans="20:21" x14ac:dyDescent="0.2">
      <c r="T15562" s="11"/>
      <c r="U15562" s="11"/>
    </row>
    <row r="15563" spans="20:21" x14ac:dyDescent="0.2">
      <c r="T15563" s="11"/>
      <c r="U15563" s="11"/>
    </row>
    <row r="15564" spans="20:21" x14ac:dyDescent="0.2">
      <c r="T15564" s="11"/>
      <c r="U15564" s="11"/>
    </row>
    <row r="15565" spans="20:21" x14ac:dyDescent="0.2">
      <c r="T15565" s="11"/>
      <c r="U15565" s="11"/>
    </row>
    <row r="15566" spans="20:21" x14ac:dyDescent="0.2">
      <c r="T15566" s="11"/>
      <c r="U15566" s="11"/>
    </row>
    <row r="15567" spans="20:21" x14ac:dyDescent="0.2">
      <c r="T15567" s="11"/>
      <c r="U15567" s="11"/>
    </row>
    <row r="15568" spans="20:21" x14ac:dyDescent="0.2">
      <c r="T15568" s="11"/>
      <c r="U15568" s="11"/>
    </row>
    <row r="15569" spans="20:21" x14ac:dyDescent="0.2">
      <c r="T15569" s="11"/>
      <c r="U15569" s="11"/>
    </row>
    <row r="15570" spans="20:21" x14ac:dyDescent="0.2">
      <c r="T15570" s="11"/>
      <c r="U15570" s="11"/>
    </row>
    <row r="15571" spans="20:21" x14ac:dyDescent="0.2">
      <c r="T15571" s="11"/>
      <c r="U15571" s="11"/>
    </row>
    <row r="15572" spans="20:21" x14ac:dyDescent="0.2">
      <c r="T15572" s="11"/>
      <c r="U15572" s="11"/>
    </row>
    <row r="15573" spans="20:21" x14ac:dyDescent="0.2">
      <c r="T15573" s="11"/>
      <c r="U15573" s="11"/>
    </row>
    <row r="15574" spans="20:21" x14ac:dyDescent="0.2">
      <c r="T15574" s="11"/>
      <c r="U15574" s="11"/>
    </row>
    <row r="15575" spans="20:21" x14ac:dyDescent="0.2">
      <c r="T15575" s="11"/>
      <c r="U15575" s="11"/>
    </row>
    <row r="15576" spans="20:21" x14ac:dyDescent="0.2">
      <c r="T15576" s="11"/>
      <c r="U15576" s="11"/>
    </row>
    <row r="15577" spans="20:21" x14ac:dyDescent="0.2">
      <c r="T15577" s="11"/>
      <c r="U15577" s="11"/>
    </row>
    <row r="15578" spans="20:21" x14ac:dyDescent="0.2">
      <c r="T15578" s="11"/>
      <c r="U15578" s="11"/>
    </row>
    <row r="15579" spans="20:21" x14ac:dyDescent="0.2">
      <c r="T15579" s="11"/>
      <c r="U15579" s="11"/>
    </row>
    <row r="15580" spans="20:21" x14ac:dyDescent="0.2">
      <c r="T15580" s="11"/>
      <c r="U15580" s="11"/>
    </row>
    <row r="15581" spans="20:21" x14ac:dyDescent="0.2">
      <c r="T15581" s="11"/>
      <c r="U15581" s="11"/>
    </row>
    <row r="15582" spans="20:21" x14ac:dyDescent="0.2">
      <c r="T15582" s="11"/>
      <c r="U15582" s="11"/>
    </row>
    <row r="15583" spans="20:21" x14ac:dyDescent="0.2">
      <c r="T15583" s="11"/>
      <c r="U15583" s="11"/>
    </row>
    <row r="15584" spans="20:21" x14ac:dyDescent="0.2">
      <c r="T15584" s="11"/>
      <c r="U15584" s="11"/>
    </row>
    <row r="15585" spans="20:21" x14ac:dyDescent="0.2">
      <c r="T15585" s="11"/>
      <c r="U15585" s="11"/>
    </row>
    <row r="15586" spans="20:21" x14ac:dyDescent="0.2">
      <c r="T15586" s="11"/>
      <c r="U15586" s="11"/>
    </row>
    <row r="15587" spans="20:21" x14ac:dyDescent="0.2">
      <c r="T15587" s="11"/>
      <c r="U15587" s="11"/>
    </row>
    <row r="15588" spans="20:21" x14ac:dyDescent="0.2">
      <c r="T15588" s="11"/>
      <c r="U15588" s="11"/>
    </row>
    <row r="15589" spans="20:21" x14ac:dyDescent="0.2">
      <c r="T15589" s="11"/>
      <c r="U15589" s="11"/>
    </row>
    <row r="15590" spans="20:21" x14ac:dyDescent="0.2">
      <c r="T15590" s="11"/>
      <c r="U15590" s="11"/>
    </row>
    <row r="15591" spans="20:21" x14ac:dyDescent="0.2">
      <c r="T15591" s="11"/>
      <c r="U15591" s="11"/>
    </row>
    <row r="15592" spans="20:21" x14ac:dyDescent="0.2">
      <c r="T15592" s="11"/>
      <c r="U15592" s="11"/>
    </row>
    <row r="15593" spans="20:21" x14ac:dyDescent="0.2">
      <c r="T15593" s="11"/>
      <c r="U15593" s="11"/>
    </row>
    <row r="15594" spans="20:21" x14ac:dyDescent="0.2">
      <c r="T15594" s="11"/>
      <c r="U15594" s="11"/>
    </row>
    <row r="15595" spans="20:21" x14ac:dyDescent="0.2">
      <c r="T15595" s="11"/>
      <c r="U15595" s="11"/>
    </row>
    <row r="15596" spans="20:21" x14ac:dyDescent="0.2">
      <c r="T15596" s="11"/>
      <c r="U15596" s="11"/>
    </row>
    <row r="15597" spans="20:21" x14ac:dyDescent="0.2">
      <c r="T15597" s="11"/>
      <c r="U15597" s="11"/>
    </row>
    <row r="15598" spans="20:21" x14ac:dyDescent="0.2">
      <c r="T15598" s="11"/>
      <c r="U15598" s="11"/>
    </row>
    <row r="15599" spans="20:21" x14ac:dyDescent="0.2">
      <c r="T15599" s="11"/>
      <c r="U15599" s="11"/>
    </row>
    <row r="15600" spans="20:21" x14ac:dyDescent="0.2">
      <c r="T15600" s="11"/>
      <c r="U15600" s="11"/>
    </row>
    <row r="15601" spans="20:21" x14ac:dyDescent="0.2">
      <c r="T15601" s="11"/>
      <c r="U15601" s="11"/>
    </row>
    <row r="15602" spans="20:21" x14ac:dyDescent="0.2">
      <c r="T15602" s="11"/>
      <c r="U15602" s="11"/>
    </row>
    <row r="15603" spans="20:21" x14ac:dyDescent="0.2">
      <c r="T15603" s="11"/>
      <c r="U15603" s="11"/>
    </row>
    <row r="15604" spans="20:21" x14ac:dyDescent="0.2">
      <c r="T15604" s="11"/>
      <c r="U15604" s="11"/>
    </row>
    <row r="15605" spans="20:21" x14ac:dyDescent="0.2">
      <c r="T15605" s="11"/>
      <c r="U15605" s="11"/>
    </row>
    <row r="15606" spans="20:21" x14ac:dyDescent="0.2">
      <c r="T15606" s="11"/>
      <c r="U15606" s="11"/>
    </row>
    <row r="15607" spans="20:21" x14ac:dyDescent="0.2">
      <c r="T15607" s="11"/>
      <c r="U15607" s="11"/>
    </row>
    <row r="15608" spans="20:21" x14ac:dyDescent="0.2">
      <c r="T15608" s="11"/>
      <c r="U15608" s="11"/>
    </row>
    <row r="15609" spans="20:21" x14ac:dyDescent="0.2">
      <c r="T15609" s="11"/>
      <c r="U15609" s="11"/>
    </row>
    <row r="15610" spans="20:21" x14ac:dyDescent="0.2">
      <c r="T15610" s="11"/>
      <c r="U15610" s="11"/>
    </row>
    <row r="15611" spans="20:21" x14ac:dyDescent="0.2">
      <c r="T15611" s="11"/>
      <c r="U15611" s="11"/>
    </row>
    <row r="15612" spans="20:21" x14ac:dyDescent="0.2">
      <c r="T15612" s="11"/>
      <c r="U15612" s="11"/>
    </row>
    <row r="15613" spans="20:21" x14ac:dyDescent="0.2">
      <c r="T15613" s="11"/>
      <c r="U15613" s="11"/>
    </row>
    <row r="15614" spans="20:21" x14ac:dyDescent="0.2">
      <c r="T15614" s="11"/>
      <c r="U15614" s="11"/>
    </row>
    <row r="15615" spans="20:21" x14ac:dyDescent="0.2">
      <c r="T15615" s="11"/>
      <c r="U15615" s="11"/>
    </row>
    <row r="15616" spans="20:21" x14ac:dyDescent="0.2">
      <c r="T15616" s="11"/>
      <c r="U15616" s="11"/>
    </row>
    <row r="15617" spans="20:21" x14ac:dyDescent="0.2">
      <c r="T15617" s="11"/>
      <c r="U15617" s="11"/>
    </row>
    <row r="15618" spans="20:21" x14ac:dyDescent="0.2">
      <c r="T15618" s="11"/>
      <c r="U15618" s="11"/>
    </row>
    <row r="15619" spans="20:21" x14ac:dyDescent="0.2">
      <c r="T15619" s="11"/>
      <c r="U15619" s="11"/>
    </row>
    <row r="15620" spans="20:21" x14ac:dyDescent="0.2">
      <c r="T15620" s="11"/>
      <c r="U15620" s="11"/>
    </row>
    <row r="15621" spans="20:21" x14ac:dyDescent="0.2">
      <c r="T15621" s="11"/>
      <c r="U15621" s="11"/>
    </row>
    <row r="15622" spans="20:21" x14ac:dyDescent="0.2">
      <c r="T15622" s="11"/>
      <c r="U15622" s="11"/>
    </row>
    <row r="15623" spans="20:21" x14ac:dyDescent="0.2">
      <c r="T15623" s="11"/>
      <c r="U15623" s="11"/>
    </row>
    <row r="15624" spans="20:21" x14ac:dyDescent="0.2">
      <c r="T15624" s="11"/>
      <c r="U15624" s="11"/>
    </row>
    <row r="15625" spans="20:21" x14ac:dyDescent="0.2">
      <c r="T15625" s="11"/>
      <c r="U15625" s="11"/>
    </row>
    <row r="15626" spans="20:21" x14ac:dyDescent="0.2">
      <c r="T15626" s="11"/>
      <c r="U15626" s="11"/>
    </row>
    <row r="15627" spans="20:21" x14ac:dyDescent="0.2">
      <c r="T15627" s="11"/>
      <c r="U15627" s="11"/>
    </row>
    <row r="15628" spans="20:21" x14ac:dyDescent="0.2">
      <c r="T15628" s="11"/>
      <c r="U15628" s="11"/>
    </row>
    <row r="15629" spans="20:21" x14ac:dyDescent="0.2">
      <c r="T15629" s="11"/>
      <c r="U15629" s="11"/>
    </row>
    <row r="15630" spans="20:21" x14ac:dyDescent="0.2">
      <c r="T15630" s="11"/>
      <c r="U15630" s="11"/>
    </row>
    <row r="15631" spans="20:21" x14ac:dyDescent="0.2">
      <c r="T15631" s="11"/>
      <c r="U15631" s="11"/>
    </row>
    <row r="15632" spans="20:21" x14ac:dyDescent="0.2">
      <c r="T15632" s="11"/>
      <c r="U15632" s="11"/>
    </row>
    <row r="15633" spans="20:21" x14ac:dyDescent="0.2">
      <c r="T15633" s="11"/>
      <c r="U15633" s="11"/>
    </row>
    <row r="15634" spans="20:21" x14ac:dyDescent="0.2">
      <c r="T15634" s="11"/>
      <c r="U15634" s="11"/>
    </row>
    <row r="15635" spans="20:21" x14ac:dyDescent="0.2">
      <c r="T15635" s="11"/>
      <c r="U15635" s="11"/>
    </row>
    <row r="15636" spans="20:21" x14ac:dyDescent="0.2">
      <c r="T15636" s="11"/>
      <c r="U15636" s="11"/>
    </row>
    <row r="15637" spans="20:21" x14ac:dyDescent="0.2">
      <c r="T15637" s="11"/>
      <c r="U15637" s="11"/>
    </row>
    <row r="15638" spans="20:21" x14ac:dyDescent="0.2">
      <c r="T15638" s="11"/>
      <c r="U15638" s="11"/>
    </row>
    <row r="15639" spans="20:21" x14ac:dyDescent="0.2">
      <c r="T15639" s="11"/>
      <c r="U15639" s="11"/>
    </row>
    <row r="15640" spans="20:21" x14ac:dyDescent="0.2">
      <c r="T15640" s="11"/>
      <c r="U15640" s="11"/>
    </row>
    <row r="15641" spans="20:21" x14ac:dyDescent="0.2">
      <c r="T15641" s="11"/>
      <c r="U15641" s="11"/>
    </row>
    <row r="15642" spans="20:21" x14ac:dyDescent="0.2">
      <c r="T15642" s="11"/>
      <c r="U15642" s="11"/>
    </row>
    <row r="15643" spans="20:21" x14ac:dyDescent="0.2">
      <c r="T15643" s="11"/>
      <c r="U15643" s="11"/>
    </row>
    <row r="15644" spans="20:21" x14ac:dyDescent="0.2">
      <c r="T15644" s="11"/>
      <c r="U15644" s="11"/>
    </row>
    <row r="15645" spans="20:21" x14ac:dyDescent="0.2">
      <c r="T15645" s="11"/>
      <c r="U15645" s="11"/>
    </row>
    <row r="15646" spans="20:21" x14ac:dyDescent="0.2">
      <c r="T15646" s="11"/>
      <c r="U15646" s="11"/>
    </row>
    <row r="15647" spans="20:21" x14ac:dyDescent="0.2">
      <c r="T15647" s="11"/>
      <c r="U15647" s="11"/>
    </row>
    <row r="15648" spans="20:21" x14ac:dyDescent="0.2">
      <c r="T15648" s="11"/>
      <c r="U15648" s="11"/>
    </row>
    <row r="15649" spans="20:21" x14ac:dyDescent="0.2">
      <c r="T15649" s="11"/>
      <c r="U15649" s="11"/>
    </row>
    <row r="15650" spans="20:21" x14ac:dyDescent="0.2">
      <c r="T15650" s="11"/>
      <c r="U15650" s="11"/>
    </row>
    <row r="15651" spans="20:21" x14ac:dyDescent="0.2">
      <c r="T15651" s="11"/>
      <c r="U15651" s="11"/>
    </row>
    <row r="15652" spans="20:21" x14ac:dyDescent="0.2">
      <c r="T15652" s="11"/>
      <c r="U15652" s="11"/>
    </row>
    <row r="15653" spans="20:21" x14ac:dyDescent="0.2">
      <c r="T15653" s="11"/>
      <c r="U15653" s="11"/>
    </row>
    <row r="15654" spans="20:21" x14ac:dyDescent="0.2">
      <c r="T15654" s="11"/>
      <c r="U15654" s="11"/>
    </row>
    <row r="15655" spans="20:21" x14ac:dyDescent="0.2">
      <c r="T15655" s="11"/>
      <c r="U15655" s="11"/>
    </row>
    <row r="15656" spans="20:21" x14ac:dyDescent="0.2">
      <c r="T15656" s="11"/>
      <c r="U15656" s="11"/>
    </row>
    <row r="15657" spans="20:21" x14ac:dyDescent="0.2">
      <c r="T15657" s="11"/>
      <c r="U15657" s="11"/>
    </row>
    <row r="15658" spans="20:21" x14ac:dyDescent="0.2">
      <c r="T15658" s="11"/>
      <c r="U15658" s="11"/>
    </row>
    <row r="15659" spans="20:21" x14ac:dyDescent="0.2">
      <c r="T15659" s="11"/>
      <c r="U15659" s="11"/>
    </row>
    <row r="15660" spans="20:21" x14ac:dyDescent="0.2">
      <c r="T15660" s="11"/>
      <c r="U15660" s="11"/>
    </row>
    <row r="15661" spans="20:21" x14ac:dyDescent="0.2">
      <c r="T15661" s="11"/>
      <c r="U15661" s="11"/>
    </row>
    <row r="15662" spans="20:21" x14ac:dyDescent="0.2">
      <c r="T15662" s="11"/>
      <c r="U15662" s="11"/>
    </row>
    <row r="15663" spans="20:21" x14ac:dyDescent="0.2">
      <c r="T15663" s="11"/>
      <c r="U15663" s="11"/>
    </row>
    <row r="15664" spans="20:21" x14ac:dyDescent="0.2">
      <c r="T15664" s="11"/>
      <c r="U15664" s="11"/>
    </row>
    <row r="15665" spans="20:21" x14ac:dyDescent="0.2">
      <c r="T15665" s="11"/>
      <c r="U15665" s="11"/>
    </row>
    <row r="15666" spans="20:21" x14ac:dyDescent="0.2">
      <c r="T15666" s="11"/>
      <c r="U15666" s="11"/>
    </row>
    <row r="15667" spans="20:21" x14ac:dyDescent="0.2">
      <c r="T15667" s="11"/>
      <c r="U15667" s="11"/>
    </row>
    <row r="15668" spans="20:21" x14ac:dyDescent="0.2">
      <c r="T15668" s="11"/>
      <c r="U15668" s="11"/>
    </row>
    <row r="15669" spans="20:21" x14ac:dyDescent="0.2">
      <c r="T15669" s="11"/>
      <c r="U15669" s="11"/>
    </row>
    <row r="15670" spans="20:21" x14ac:dyDescent="0.2">
      <c r="T15670" s="11"/>
      <c r="U15670" s="11"/>
    </row>
    <row r="15671" spans="20:21" x14ac:dyDescent="0.2">
      <c r="T15671" s="11"/>
      <c r="U15671" s="11"/>
    </row>
    <row r="15672" spans="20:21" x14ac:dyDescent="0.2">
      <c r="T15672" s="11"/>
      <c r="U15672" s="11"/>
    </row>
    <row r="15673" spans="20:21" x14ac:dyDescent="0.2">
      <c r="T15673" s="11"/>
      <c r="U15673" s="11"/>
    </row>
    <row r="15674" spans="20:21" x14ac:dyDescent="0.2">
      <c r="T15674" s="11"/>
      <c r="U15674" s="11"/>
    </row>
    <row r="15675" spans="20:21" x14ac:dyDescent="0.2">
      <c r="T15675" s="11"/>
      <c r="U15675" s="11"/>
    </row>
    <row r="15676" spans="20:21" x14ac:dyDescent="0.2">
      <c r="T15676" s="11"/>
      <c r="U15676" s="11"/>
    </row>
    <row r="15677" spans="20:21" x14ac:dyDescent="0.2">
      <c r="T15677" s="11"/>
      <c r="U15677" s="11"/>
    </row>
    <row r="15678" spans="20:21" x14ac:dyDescent="0.2">
      <c r="T15678" s="11"/>
      <c r="U15678" s="11"/>
    </row>
    <row r="15679" spans="20:21" x14ac:dyDescent="0.2">
      <c r="T15679" s="11"/>
      <c r="U15679" s="11"/>
    </row>
    <row r="15680" spans="20:21" x14ac:dyDescent="0.2">
      <c r="T15680" s="11"/>
      <c r="U15680" s="11"/>
    </row>
    <row r="15681" spans="20:21" x14ac:dyDescent="0.2">
      <c r="T15681" s="11"/>
      <c r="U15681" s="11"/>
    </row>
    <row r="15682" spans="20:21" x14ac:dyDescent="0.2">
      <c r="T15682" s="11"/>
      <c r="U15682" s="11"/>
    </row>
    <row r="15683" spans="20:21" x14ac:dyDescent="0.2">
      <c r="T15683" s="11"/>
      <c r="U15683" s="11"/>
    </row>
    <row r="15684" spans="20:21" x14ac:dyDescent="0.2">
      <c r="T15684" s="11"/>
      <c r="U15684" s="11"/>
    </row>
    <row r="15685" spans="20:21" x14ac:dyDescent="0.2">
      <c r="T15685" s="11"/>
      <c r="U15685" s="11"/>
    </row>
    <row r="15686" spans="20:21" x14ac:dyDescent="0.2">
      <c r="T15686" s="11"/>
      <c r="U15686" s="11"/>
    </row>
    <row r="15687" spans="20:21" x14ac:dyDescent="0.2">
      <c r="T15687" s="11"/>
      <c r="U15687" s="11"/>
    </row>
    <row r="15688" spans="20:21" x14ac:dyDescent="0.2">
      <c r="T15688" s="11"/>
      <c r="U15688" s="11"/>
    </row>
    <row r="15689" spans="20:21" x14ac:dyDescent="0.2">
      <c r="T15689" s="11"/>
      <c r="U15689" s="11"/>
    </row>
    <row r="15690" spans="20:21" x14ac:dyDescent="0.2">
      <c r="T15690" s="11"/>
      <c r="U15690" s="11"/>
    </row>
    <row r="15691" spans="20:21" x14ac:dyDescent="0.2">
      <c r="T15691" s="11"/>
      <c r="U15691" s="11"/>
    </row>
    <row r="15692" spans="20:21" x14ac:dyDescent="0.2">
      <c r="T15692" s="11"/>
      <c r="U15692" s="11"/>
    </row>
    <row r="15693" spans="20:21" x14ac:dyDescent="0.2">
      <c r="T15693" s="11"/>
      <c r="U15693" s="11"/>
    </row>
    <row r="15694" spans="20:21" x14ac:dyDescent="0.2">
      <c r="T15694" s="11"/>
      <c r="U15694" s="11"/>
    </row>
    <row r="15695" spans="20:21" x14ac:dyDescent="0.2">
      <c r="T15695" s="11"/>
      <c r="U15695" s="11"/>
    </row>
    <row r="15696" spans="20:21" x14ac:dyDescent="0.2">
      <c r="T15696" s="11"/>
      <c r="U15696" s="11"/>
    </row>
    <row r="15697" spans="20:21" x14ac:dyDescent="0.2">
      <c r="T15697" s="11"/>
      <c r="U15697" s="11"/>
    </row>
    <row r="15698" spans="20:21" x14ac:dyDescent="0.2">
      <c r="T15698" s="11"/>
      <c r="U15698" s="11"/>
    </row>
    <row r="15699" spans="20:21" x14ac:dyDescent="0.2">
      <c r="T15699" s="11"/>
      <c r="U15699" s="11"/>
    </row>
    <row r="15700" spans="20:21" x14ac:dyDescent="0.2">
      <c r="T15700" s="11"/>
      <c r="U15700" s="11"/>
    </row>
    <row r="15701" spans="20:21" x14ac:dyDescent="0.2">
      <c r="T15701" s="11"/>
      <c r="U15701" s="11"/>
    </row>
    <row r="15702" spans="20:21" x14ac:dyDescent="0.2">
      <c r="T15702" s="11"/>
      <c r="U15702" s="11"/>
    </row>
    <row r="15703" spans="20:21" x14ac:dyDescent="0.2">
      <c r="T15703" s="11"/>
      <c r="U15703" s="11"/>
    </row>
    <row r="15704" spans="20:21" x14ac:dyDescent="0.2">
      <c r="T15704" s="11"/>
      <c r="U15704" s="11"/>
    </row>
    <row r="15705" spans="20:21" x14ac:dyDescent="0.2">
      <c r="T15705" s="11"/>
      <c r="U15705" s="11"/>
    </row>
    <row r="15706" spans="20:21" x14ac:dyDescent="0.2">
      <c r="T15706" s="11"/>
      <c r="U15706" s="11"/>
    </row>
    <row r="15707" spans="20:21" x14ac:dyDescent="0.2">
      <c r="T15707" s="11"/>
      <c r="U15707" s="11"/>
    </row>
    <row r="15708" spans="20:21" x14ac:dyDescent="0.2">
      <c r="T15708" s="11"/>
      <c r="U15708" s="11"/>
    </row>
    <row r="15709" spans="20:21" x14ac:dyDescent="0.2">
      <c r="T15709" s="11"/>
      <c r="U15709" s="11"/>
    </row>
    <row r="15710" spans="20:21" x14ac:dyDescent="0.2">
      <c r="T15710" s="11"/>
      <c r="U15710" s="11"/>
    </row>
    <row r="15711" spans="20:21" x14ac:dyDescent="0.2">
      <c r="T15711" s="11"/>
      <c r="U15711" s="11"/>
    </row>
    <row r="15712" spans="20:21" x14ac:dyDescent="0.2">
      <c r="T15712" s="11"/>
      <c r="U15712" s="11"/>
    </row>
    <row r="15713" spans="20:21" x14ac:dyDescent="0.2">
      <c r="T15713" s="11"/>
      <c r="U15713" s="11"/>
    </row>
    <row r="15714" spans="20:21" x14ac:dyDescent="0.2">
      <c r="T15714" s="11"/>
      <c r="U15714" s="11"/>
    </row>
    <row r="15715" spans="20:21" x14ac:dyDescent="0.2">
      <c r="T15715" s="11"/>
      <c r="U15715" s="11"/>
    </row>
    <row r="15716" spans="20:21" x14ac:dyDescent="0.2">
      <c r="T15716" s="11"/>
      <c r="U15716" s="11"/>
    </row>
    <row r="15717" spans="20:21" x14ac:dyDescent="0.2">
      <c r="T15717" s="11"/>
      <c r="U15717" s="11"/>
    </row>
    <row r="15718" spans="20:21" x14ac:dyDescent="0.2">
      <c r="T15718" s="11"/>
      <c r="U15718" s="11"/>
    </row>
    <row r="15719" spans="20:21" x14ac:dyDescent="0.2">
      <c r="T15719" s="11"/>
      <c r="U15719" s="11"/>
    </row>
    <row r="15720" spans="20:21" x14ac:dyDescent="0.2">
      <c r="T15720" s="11"/>
      <c r="U15720" s="11"/>
    </row>
    <row r="15721" spans="20:21" x14ac:dyDescent="0.2">
      <c r="T15721" s="11"/>
      <c r="U15721" s="11"/>
    </row>
    <row r="15722" spans="20:21" x14ac:dyDescent="0.2">
      <c r="T15722" s="11"/>
      <c r="U15722" s="11"/>
    </row>
    <row r="15723" spans="20:21" x14ac:dyDescent="0.2">
      <c r="T15723" s="11"/>
      <c r="U15723" s="11"/>
    </row>
    <row r="15724" spans="20:21" x14ac:dyDescent="0.2">
      <c r="T15724" s="11"/>
      <c r="U15724" s="11"/>
    </row>
    <row r="15725" spans="20:21" x14ac:dyDescent="0.2">
      <c r="T15725" s="11"/>
      <c r="U15725" s="11"/>
    </row>
    <row r="15726" spans="20:21" x14ac:dyDescent="0.2">
      <c r="T15726" s="11"/>
      <c r="U15726" s="11"/>
    </row>
    <row r="15727" spans="20:21" x14ac:dyDescent="0.2">
      <c r="T15727" s="11"/>
      <c r="U15727" s="11"/>
    </row>
    <row r="15728" spans="20:21" x14ac:dyDescent="0.2">
      <c r="T15728" s="11"/>
      <c r="U15728" s="11"/>
    </row>
    <row r="15729" spans="20:21" x14ac:dyDescent="0.2">
      <c r="T15729" s="11"/>
      <c r="U15729" s="11"/>
    </row>
    <row r="15730" spans="20:21" x14ac:dyDescent="0.2">
      <c r="T15730" s="11"/>
      <c r="U15730" s="11"/>
    </row>
    <row r="15731" spans="20:21" x14ac:dyDescent="0.2">
      <c r="T15731" s="11"/>
      <c r="U15731" s="11"/>
    </row>
    <row r="15732" spans="20:21" x14ac:dyDescent="0.2">
      <c r="T15732" s="11"/>
      <c r="U15732" s="11"/>
    </row>
    <row r="15733" spans="20:21" x14ac:dyDescent="0.2">
      <c r="T15733" s="11"/>
      <c r="U15733" s="11"/>
    </row>
    <row r="15734" spans="20:21" x14ac:dyDescent="0.2">
      <c r="T15734" s="11"/>
      <c r="U15734" s="11"/>
    </row>
    <row r="15735" spans="20:21" x14ac:dyDescent="0.2">
      <c r="T15735" s="11"/>
      <c r="U15735" s="11"/>
    </row>
    <row r="15736" spans="20:21" x14ac:dyDescent="0.2">
      <c r="T15736" s="11"/>
      <c r="U15736" s="11"/>
    </row>
    <row r="15737" spans="20:21" x14ac:dyDescent="0.2">
      <c r="T15737" s="11"/>
      <c r="U15737" s="11"/>
    </row>
    <row r="15738" spans="20:21" x14ac:dyDescent="0.2">
      <c r="T15738" s="11"/>
      <c r="U15738" s="11"/>
    </row>
    <row r="15739" spans="20:21" x14ac:dyDescent="0.2">
      <c r="T15739" s="11"/>
      <c r="U15739" s="11"/>
    </row>
    <row r="15740" spans="20:21" x14ac:dyDescent="0.2">
      <c r="T15740" s="11"/>
      <c r="U15740" s="11"/>
    </row>
    <row r="15741" spans="20:21" x14ac:dyDescent="0.2">
      <c r="T15741" s="11"/>
      <c r="U15741" s="11"/>
    </row>
    <row r="15742" spans="20:21" x14ac:dyDescent="0.2">
      <c r="T15742" s="11"/>
      <c r="U15742" s="11"/>
    </row>
    <row r="15743" spans="20:21" x14ac:dyDescent="0.2">
      <c r="T15743" s="11"/>
      <c r="U15743" s="11"/>
    </row>
    <row r="15744" spans="20:21" x14ac:dyDescent="0.2">
      <c r="T15744" s="11"/>
      <c r="U15744" s="11"/>
    </row>
    <row r="15745" spans="20:21" x14ac:dyDescent="0.2">
      <c r="T15745" s="11"/>
      <c r="U15745" s="11"/>
    </row>
    <row r="15746" spans="20:21" x14ac:dyDescent="0.2">
      <c r="T15746" s="11"/>
      <c r="U15746" s="11"/>
    </row>
    <row r="15747" spans="20:21" x14ac:dyDescent="0.2">
      <c r="T15747" s="11"/>
      <c r="U15747" s="11"/>
    </row>
    <row r="15748" spans="20:21" x14ac:dyDescent="0.2">
      <c r="T15748" s="11"/>
      <c r="U15748" s="11"/>
    </row>
    <row r="15749" spans="20:21" x14ac:dyDescent="0.2">
      <c r="T15749" s="11"/>
      <c r="U15749" s="11"/>
    </row>
    <row r="15750" spans="20:21" x14ac:dyDescent="0.2">
      <c r="T15750" s="11"/>
      <c r="U15750" s="11"/>
    </row>
    <row r="15751" spans="20:21" x14ac:dyDescent="0.2">
      <c r="T15751" s="11"/>
      <c r="U15751" s="11"/>
    </row>
    <row r="15752" spans="20:21" x14ac:dyDescent="0.2">
      <c r="T15752" s="11"/>
      <c r="U15752" s="11"/>
    </row>
    <row r="15753" spans="20:21" x14ac:dyDescent="0.2">
      <c r="T15753" s="11"/>
      <c r="U15753" s="11"/>
    </row>
    <row r="15754" spans="20:21" x14ac:dyDescent="0.2">
      <c r="T15754" s="11"/>
      <c r="U15754" s="11"/>
    </row>
    <row r="15755" spans="20:21" x14ac:dyDescent="0.2">
      <c r="T15755" s="11"/>
      <c r="U15755" s="11"/>
    </row>
    <row r="15756" spans="20:21" x14ac:dyDescent="0.2">
      <c r="T15756" s="11"/>
      <c r="U15756" s="11"/>
    </row>
    <row r="15757" spans="20:21" x14ac:dyDescent="0.2">
      <c r="T15757" s="11"/>
      <c r="U15757" s="11"/>
    </row>
    <row r="15758" spans="20:21" x14ac:dyDescent="0.2">
      <c r="T15758" s="11"/>
      <c r="U15758" s="11"/>
    </row>
    <row r="15759" spans="20:21" x14ac:dyDescent="0.2">
      <c r="T15759" s="11"/>
      <c r="U15759" s="11"/>
    </row>
    <row r="15760" spans="20:21" x14ac:dyDescent="0.2">
      <c r="T15760" s="11"/>
      <c r="U15760" s="11"/>
    </row>
    <row r="15761" spans="20:21" x14ac:dyDescent="0.2">
      <c r="T15761" s="11"/>
      <c r="U15761" s="11"/>
    </row>
    <row r="15762" spans="20:21" x14ac:dyDescent="0.2">
      <c r="T15762" s="11"/>
      <c r="U15762" s="11"/>
    </row>
    <row r="15763" spans="20:21" x14ac:dyDescent="0.2">
      <c r="T15763" s="11"/>
      <c r="U15763" s="11"/>
    </row>
    <row r="15764" spans="20:21" x14ac:dyDescent="0.2">
      <c r="T15764" s="11"/>
      <c r="U15764" s="11"/>
    </row>
    <row r="15765" spans="20:21" x14ac:dyDescent="0.2">
      <c r="T15765" s="11"/>
      <c r="U15765" s="11"/>
    </row>
    <row r="15766" spans="20:21" x14ac:dyDescent="0.2">
      <c r="T15766" s="11"/>
      <c r="U15766" s="11"/>
    </row>
    <row r="15767" spans="20:21" x14ac:dyDescent="0.2">
      <c r="T15767" s="11"/>
      <c r="U15767" s="11"/>
    </row>
    <row r="15768" spans="20:21" x14ac:dyDescent="0.2">
      <c r="T15768" s="11"/>
      <c r="U15768" s="11"/>
    </row>
    <row r="15769" spans="20:21" x14ac:dyDescent="0.2">
      <c r="T15769" s="11"/>
      <c r="U15769" s="11"/>
    </row>
    <row r="15770" spans="20:21" x14ac:dyDescent="0.2">
      <c r="T15770" s="11"/>
      <c r="U15770" s="11"/>
    </row>
    <row r="15771" spans="20:21" x14ac:dyDescent="0.2">
      <c r="T15771" s="11"/>
      <c r="U15771" s="11"/>
    </row>
    <row r="15772" spans="20:21" x14ac:dyDescent="0.2">
      <c r="T15772" s="11"/>
      <c r="U15772" s="11"/>
    </row>
    <row r="15773" spans="20:21" x14ac:dyDescent="0.2">
      <c r="T15773" s="11"/>
      <c r="U15773" s="11"/>
    </row>
    <row r="15774" spans="20:21" x14ac:dyDescent="0.2">
      <c r="T15774" s="11"/>
      <c r="U15774" s="11"/>
    </row>
    <row r="15775" spans="20:21" x14ac:dyDescent="0.2">
      <c r="T15775" s="11"/>
      <c r="U15775" s="11"/>
    </row>
    <row r="15776" spans="20:21" x14ac:dyDescent="0.2">
      <c r="T15776" s="11"/>
      <c r="U15776" s="11"/>
    </row>
    <row r="15777" spans="20:21" x14ac:dyDescent="0.2">
      <c r="T15777" s="11"/>
      <c r="U15777" s="11"/>
    </row>
    <row r="15778" spans="20:21" x14ac:dyDescent="0.2">
      <c r="T15778" s="11"/>
      <c r="U15778" s="11"/>
    </row>
    <row r="15779" spans="20:21" x14ac:dyDescent="0.2">
      <c r="T15779" s="11"/>
      <c r="U15779" s="11"/>
    </row>
    <row r="15780" spans="20:21" x14ac:dyDescent="0.2">
      <c r="T15780" s="11"/>
      <c r="U15780" s="11"/>
    </row>
    <row r="15781" spans="20:21" x14ac:dyDescent="0.2">
      <c r="T15781" s="11"/>
      <c r="U15781" s="11"/>
    </row>
    <row r="15782" spans="20:21" x14ac:dyDescent="0.2">
      <c r="T15782" s="11"/>
      <c r="U15782" s="11"/>
    </row>
    <row r="15783" spans="20:21" x14ac:dyDescent="0.2">
      <c r="T15783" s="11"/>
      <c r="U15783" s="11"/>
    </row>
    <row r="15784" spans="20:21" x14ac:dyDescent="0.2">
      <c r="T15784" s="11"/>
      <c r="U15784" s="11"/>
    </row>
    <row r="15785" spans="20:21" x14ac:dyDescent="0.2">
      <c r="T15785" s="11"/>
      <c r="U15785" s="11"/>
    </row>
    <row r="15786" spans="20:21" x14ac:dyDescent="0.2">
      <c r="T15786" s="11"/>
      <c r="U15786" s="11"/>
    </row>
    <row r="15787" spans="20:21" x14ac:dyDescent="0.2">
      <c r="T15787" s="11"/>
      <c r="U15787" s="11"/>
    </row>
    <row r="15788" spans="20:21" x14ac:dyDescent="0.2">
      <c r="T15788" s="11"/>
      <c r="U15788" s="11"/>
    </row>
    <row r="15789" spans="20:21" x14ac:dyDescent="0.2">
      <c r="T15789" s="11"/>
      <c r="U15789" s="11"/>
    </row>
    <row r="15790" spans="20:21" x14ac:dyDescent="0.2">
      <c r="T15790" s="11"/>
      <c r="U15790" s="11"/>
    </row>
    <row r="15791" spans="20:21" x14ac:dyDescent="0.2">
      <c r="T15791" s="11"/>
      <c r="U15791" s="11"/>
    </row>
    <row r="15792" spans="20:21" x14ac:dyDescent="0.2">
      <c r="T15792" s="11"/>
      <c r="U15792" s="11"/>
    </row>
    <row r="15793" spans="20:21" x14ac:dyDescent="0.2">
      <c r="T15793" s="11"/>
      <c r="U15793" s="11"/>
    </row>
    <row r="15794" spans="20:21" x14ac:dyDescent="0.2">
      <c r="T15794" s="11"/>
      <c r="U15794" s="11"/>
    </row>
    <row r="15795" spans="20:21" x14ac:dyDescent="0.2">
      <c r="T15795" s="11"/>
      <c r="U15795" s="11"/>
    </row>
    <row r="15796" spans="20:21" x14ac:dyDescent="0.2">
      <c r="T15796" s="11"/>
      <c r="U15796" s="11"/>
    </row>
    <row r="15797" spans="20:21" x14ac:dyDescent="0.2">
      <c r="T15797" s="11"/>
      <c r="U15797" s="11"/>
    </row>
    <row r="15798" spans="20:21" x14ac:dyDescent="0.2">
      <c r="T15798" s="11"/>
      <c r="U15798" s="11"/>
    </row>
    <row r="15799" spans="20:21" x14ac:dyDescent="0.2">
      <c r="T15799" s="11"/>
      <c r="U15799" s="11"/>
    </row>
    <row r="15800" spans="20:21" x14ac:dyDescent="0.2">
      <c r="T15800" s="11"/>
      <c r="U15800" s="11"/>
    </row>
    <row r="15801" spans="20:21" x14ac:dyDescent="0.2">
      <c r="T15801" s="11"/>
      <c r="U15801" s="11"/>
    </row>
    <row r="15802" spans="20:21" x14ac:dyDescent="0.2">
      <c r="T15802" s="11"/>
      <c r="U15802" s="11"/>
    </row>
    <row r="15803" spans="20:21" x14ac:dyDescent="0.2">
      <c r="T15803" s="11"/>
      <c r="U15803" s="11"/>
    </row>
    <row r="15804" spans="20:21" x14ac:dyDescent="0.2">
      <c r="T15804" s="11"/>
      <c r="U15804" s="11"/>
    </row>
    <row r="15805" spans="20:21" x14ac:dyDescent="0.2">
      <c r="T15805" s="11"/>
      <c r="U15805" s="11"/>
    </row>
    <row r="15806" spans="20:21" x14ac:dyDescent="0.2">
      <c r="T15806" s="11"/>
      <c r="U15806" s="11"/>
    </row>
    <row r="15807" spans="20:21" x14ac:dyDescent="0.2">
      <c r="T15807" s="11"/>
      <c r="U15807" s="11"/>
    </row>
    <row r="15808" spans="20:21" x14ac:dyDescent="0.2">
      <c r="T15808" s="11"/>
      <c r="U15808" s="11"/>
    </row>
    <row r="15809" spans="20:21" x14ac:dyDescent="0.2">
      <c r="T15809" s="11"/>
      <c r="U15809" s="11"/>
    </row>
    <row r="15810" spans="20:21" x14ac:dyDescent="0.2">
      <c r="T15810" s="11"/>
      <c r="U15810" s="11"/>
    </row>
    <row r="15811" spans="20:21" x14ac:dyDescent="0.2">
      <c r="T15811" s="11"/>
      <c r="U15811" s="11"/>
    </row>
    <row r="15812" spans="20:21" x14ac:dyDescent="0.2">
      <c r="T15812" s="11"/>
      <c r="U15812" s="11"/>
    </row>
    <row r="15813" spans="20:21" x14ac:dyDescent="0.2">
      <c r="T15813" s="11"/>
      <c r="U15813" s="11"/>
    </row>
    <row r="15814" spans="20:21" x14ac:dyDescent="0.2">
      <c r="T15814" s="11"/>
      <c r="U15814" s="11"/>
    </row>
    <row r="15815" spans="20:21" x14ac:dyDescent="0.2">
      <c r="T15815" s="11"/>
      <c r="U15815" s="11"/>
    </row>
    <row r="15816" spans="20:21" x14ac:dyDescent="0.2">
      <c r="T15816" s="11"/>
      <c r="U15816" s="11"/>
    </row>
    <row r="15817" spans="20:21" x14ac:dyDescent="0.2">
      <c r="T15817" s="11"/>
      <c r="U15817" s="11"/>
    </row>
    <row r="15818" spans="20:21" x14ac:dyDescent="0.2">
      <c r="T15818" s="11"/>
      <c r="U15818" s="11"/>
    </row>
    <row r="15819" spans="20:21" x14ac:dyDescent="0.2">
      <c r="T15819" s="11"/>
      <c r="U15819" s="11"/>
    </row>
    <row r="15820" spans="20:21" x14ac:dyDescent="0.2">
      <c r="T15820" s="11"/>
      <c r="U15820" s="11"/>
    </row>
    <row r="15821" spans="20:21" x14ac:dyDescent="0.2">
      <c r="T15821" s="11"/>
      <c r="U15821" s="11"/>
    </row>
    <row r="15822" spans="20:21" x14ac:dyDescent="0.2">
      <c r="T15822" s="11"/>
      <c r="U15822" s="11"/>
    </row>
    <row r="15823" spans="20:21" x14ac:dyDescent="0.2">
      <c r="T15823" s="11"/>
      <c r="U15823" s="11"/>
    </row>
    <row r="15824" spans="20:21" x14ac:dyDescent="0.2">
      <c r="T15824" s="11"/>
      <c r="U15824" s="11"/>
    </row>
    <row r="15825" spans="20:21" x14ac:dyDescent="0.2">
      <c r="T15825" s="11"/>
      <c r="U15825" s="11"/>
    </row>
    <row r="15826" spans="20:21" x14ac:dyDescent="0.2">
      <c r="T15826" s="11"/>
      <c r="U15826" s="11"/>
    </row>
    <row r="15827" spans="20:21" x14ac:dyDescent="0.2">
      <c r="T15827" s="11"/>
      <c r="U15827" s="11"/>
    </row>
    <row r="15828" spans="20:21" x14ac:dyDescent="0.2">
      <c r="T15828" s="11"/>
      <c r="U15828" s="11"/>
    </row>
    <row r="15829" spans="20:21" x14ac:dyDescent="0.2">
      <c r="T15829" s="11"/>
      <c r="U15829" s="11"/>
    </row>
    <row r="15830" spans="20:21" x14ac:dyDescent="0.2">
      <c r="T15830" s="11"/>
      <c r="U15830" s="11"/>
    </row>
    <row r="15831" spans="20:21" x14ac:dyDescent="0.2">
      <c r="T15831" s="11"/>
      <c r="U15831" s="11"/>
    </row>
    <row r="15832" spans="20:21" x14ac:dyDescent="0.2">
      <c r="T15832" s="11"/>
      <c r="U15832" s="11"/>
    </row>
    <row r="15833" spans="20:21" x14ac:dyDescent="0.2">
      <c r="T15833" s="11"/>
      <c r="U15833" s="11"/>
    </row>
    <row r="15834" spans="20:21" x14ac:dyDescent="0.2">
      <c r="T15834" s="11"/>
      <c r="U15834" s="11"/>
    </row>
    <row r="15835" spans="20:21" x14ac:dyDescent="0.2">
      <c r="T15835" s="11"/>
      <c r="U15835" s="11"/>
    </row>
    <row r="15836" spans="20:21" x14ac:dyDescent="0.2">
      <c r="T15836" s="11"/>
      <c r="U15836" s="11"/>
    </row>
    <row r="15837" spans="20:21" x14ac:dyDescent="0.2">
      <c r="T15837" s="11"/>
      <c r="U15837" s="11"/>
    </row>
    <row r="15838" spans="20:21" x14ac:dyDescent="0.2">
      <c r="T15838" s="11"/>
      <c r="U15838" s="11"/>
    </row>
    <row r="15839" spans="20:21" x14ac:dyDescent="0.2">
      <c r="T15839" s="11"/>
      <c r="U15839" s="11"/>
    </row>
    <row r="15840" spans="20:21" x14ac:dyDescent="0.2">
      <c r="T15840" s="11"/>
      <c r="U15840" s="11"/>
    </row>
    <row r="15841" spans="20:21" x14ac:dyDescent="0.2">
      <c r="T15841" s="11"/>
      <c r="U15841" s="11"/>
    </row>
    <row r="15842" spans="20:21" x14ac:dyDescent="0.2">
      <c r="T15842" s="11"/>
      <c r="U15842" s="11"/>
    </row>
    <row r="15843" spans="20:21" x14ac:dyDescent="0.2">
      <c r="T15843" s="11"/>
      <c r="U15843" s="11"/>
    </row>
    <row r="15844" spans="20:21" x14ac:dyDescent="0.2">
      <c r="T15844" s="11"/>
      <c r="U15844" s="11"/>
    </row>
    <row r="15845" spans="20:21" x14ac:dyDescent="0.2">
      <c r="T15845" s="11"/>
      <c r="U15845" s="11"/>
    </row>
    <row r="15846" spans="20:21" x14ac:dyDescent="0.2">
      <c r="T15846" s="11"/>
      <c r="U15846" s="11"/>
    </row>
    <row r="15847" spans="20:21" x14ac:dyDescent="0.2">
      <c r="T15847" s="11"/>
      <c r="U15847" s="11"/>
    </row>
    <row r="15848" spans="20:21" x14ac:dyDescent="0.2">
      <c r="T15848" s="11"/>
      <c r="U15848" s="11"/>
    </row>
    <row r="15849" spans="20:21" x14ac:dyDescent="0.2">
      <c r="T15849" s="11"/>
      <c r="U15849" s="11"/>
    </row>
    <row r="15850" spans="20:21" x14ac:dyDescent="0.2">
      <c r="T15850" s="11"/>
      <c r="U15850" s="11"/>
    </row>
    <row r="15851" spans="20:21" x14ac:dyDescent="0.2">
      <c r="T15851" s="11"/>
      <c r="U15851" s="11"/>
    </row>
    <row r="15852" spans="20:21" x14ac:dyDescent="0.2">
      <c r="T15852" s="11"/>
      <c r="U15852" s="11"/>
    </row>
    <row r="15853" spans="20:21" x14ac:dyDescent="0.2">
      <c r="T15853" s="11"/>
      <c r="U15853" s="11"/>
    </row>
    <row r="15854" spans="20:21" x14ac:dyDescent="0.2">
      <c r="T15854" s="11"/>
      <c r="U15854" s="11"/>
    </row>
    <row r="15855" spans="20:21" x14ac:dyDescent="0.2">
      <c r="T15855" s="11"/>
      <c r="U15855" s="11"/>
    </row>
    <row r="15856" spans="20:21" x14ac:dyDescent="0.2">
      <c r="T15856" s="11"/>
      <c r="U15856" s="11"/>
    </row>
    <row r="15857" spans="20:21" x14ac:dyDescent="0.2">
      <c r="T15857" s="11"/>
      <c r="U15857" s="11"/>
    </row>
    <row r="15858" spans="20:21" x14ac:dyDescent="0.2">
      <c r="T15858" s="11"/>
      <c r="U15858" s="11"/>
    </row>
    <row r="15859" spans="20:21" x14ac:dyDescent="0.2">
      <c r="T15859" s="11"/>
      <c r="U15859" s="11"/>
    </row>
    <row r="15860" spans="20:21" x14ac:dyDescent="0.2">
      <c r="T15860" s="11"/>
      <c r="U15860" s="11"/>
    </row>
    <row r="15861" spans="20:21" x14ac:dyDescent="0.2">
      <c r="T15861" s="11"/>
      <c r="U15861" s="11"/>
    </row>
    <row r="15862" spans="20:21" x14ac:dyDescent="0.2">
      <c r="T15862" s="11"/>
      <c r="U15862" s="11"/>
    </row>
    <row r="15863" spans="20:21" x14ac:dyDescent="0.2">
      <c r="T15863" s="11"/>
      <c r="U15863" s="11"/>
    </row>
    <row r="15864" spans="20:21" x14ac:dyDescent="0.2">
      <c r="T15864" s="11"/>
      <c r="U15864" s="11"/>
    </row>
    <row r="15865" spans="20:21" x14ac:dyDescent="0.2">
      <c r="T15865" s="11"/>
      <c r="U15865" s="11"/>
    </row>
    <row r="15866" spans="20:21" x14ac:dyDescent="0.2">
      <c r="T15866" s="11"/>
      <c r="U15866" s="11"/>
    </row>
    <row r="15867" spans="20:21" x14ac:dyDescent="0.2">
      <c r="T15867" s="11"/>
      <c r="U15867" s="11"/>
    </row>
    <row r="15868" spans="20:21" x14ac:dyDescent="0.2">
      <c r="T15868" s="11"/>
      <c r="U15868" s="11"/>
    </row>
    <row r="15869" spans="20:21" x14ac:dyDescent="0.2">
      <c r="T15869" s="11"/>
      <c r="U15869" s="11"/>
    </row>
    <row r="15870" spans="20:21" x14ac:dyDescent="0.2">
      <c r="T15870" s="11"/>
      <c r="U15870" s="11"/>
    </row>
    <row r="15871" spans="20:21" x14ac:dyDescent="0.2">
      <c r="T15871" s="11"/>
      <c r="U15871" s="11"/>
    </row>
    <row r="15872" spans="20:21" x14ac:dyDescent="0.2">
      <c r="T15872" s="11"/>
      <c r="U15872" s="11"/>
    </row>
    <row r="15873" spans="20:21" x14ac:dyDescent="0.2">
      <c r="T15873" s="11"/>
      <c r="U15873" s="11"/>
    </row>
    <row r="15874" spans="20:21" x14ac:dyDescent="0.2">
      <c r="T15874" s="11"/>
      <c r="U15874" s="11"/>
    </row>
    <row r="15875" spans="20:21" x14ac:dyDescent="0.2">
      <c r="T15875" s="11"/>
      <c r="U15875" s="11"/>
    </row>
    <row r="15876" spans="20:21" x14ac:dyDescent="0.2">
      <c r="T15876" s="11"/>
      <c r="U15876" s="11"/>
    </row>
    <row r="15877" spans="20:21" x14ac:dyDescent="0.2">
      <c r="T15877" s="11"/>
      <c r="U15877" s="11"/>
    </row>
    <row r="15878" spans="20:21" x14ac:dyDescent="0.2">
      <c r="T15878" s="11"/>
      <c r="U15878" s="11"/>
    </row>
    <row r="15879" spans="20:21" x14ac:dyDescent="0.2">
      <c r="T15879" s="11"/>
      <c r="U15879" s="11"/>
    </row>
    <row r="15880" spans="20:21" x14ac:dyDescent="0.2">
      <c r="T15880" s="11"/>
      <c r="U15880" s="11"/>
    </row>
    <row r="15881" spans="20:21" x14ac:dyDescent="0.2">
      <c r="T15881" s="11"/>
      <c r="U15881" s="11"/>
    </row>
    <row r="15882" spans="20:21" x14ac:dyDescent="0.2">
      <c r="T15882" s="11"/>
      <c r="U15882" s="11"/>
    </row>
    <row r="15883" spans="20:21" x14ac:dyDescent="0.2">
      <c r="T15883" s="11"/>
      <c r="U15883" s="11"/>
    </row>
    <row r="15884" spans="20:21" x14ac:dyDescent="0.2">
      <c r="T15884" s="11"/>
      <c r="U15884" s="11"/>
    </row>
    <row r="15885" spans="20:21" x14ac:dyDescent="0.2">
      <c r="T15885" s="11"/>
      <c r="U15885" s="11"/>
    </row>
    <row r="15886" spans="20:21" x14ac:dyDescent="0.2">
      <c r="T15886" s="11"/>
      <c r="U15886" s="11"/>
    </row>
    <row r="15887" spans="20:21" x14ac:dyDescent="0.2">
      <c r="T15887" s="11"/>
      <c r="U15887" s="11"/>
    </row>
    <row r="15888" spans="20:21" x14ac:dyDescent="0.2">
      <c r="T15888" s="11"/>
      <c r="U15888" s="11"/>
    </row>
    <row r="15889" spans="20:21" x14ac:dyDescent="0.2">
      <c r="T15889" s="11"/>
      <c r="U15889" s="11"/>
    </row>
    <row r="15890" spans="20:21" x14ac:dyDescent="0.2">
      <c r="T15890" s="11"/>
      <c r="U15890" s="11"/>
    </row>
    <row r="15891" spans="20:21" x14ac:dyDescent="0.2">
      <c r="T15891" s="11"/>
      <c r="U15891" s="11"/>
    </row>
    <row r="15892" spans="20:21" x14ac:dyDescent="0.2">
      <c r="T15892" s="11"/>
      <c r="U15892" s="11"/>
    </row>
    <row r="15893" spans="20:21" x14ac:dyDescent="0.2">
      <c r="T15893" s="11"/>
      <c r="U15893" s="11"/>
    </row>
    <row r="15894" spans="20:21" x14ac:dyDescent="0.2">
      <c r="T15894" s="11"/>
      <c r="U15894" s="11"/>
    </row>
    <row r="15895" spans="20:21" x14ac:dyDescent="0.2">
      <c r="T15895" s="11"/>
      <c r="U15895" s="11"/>
    </row>
    <row r="15896" spans="20:21" x14ac:dyDescent="0.2">
      <c r="T15896" s="11"/>
      <c r="U15896" s="11"/>
    </row>
    <row r="15897" spans="20:21" x14ac:dyDescent="0.2">
      <c r="T15897" s="11"/>
      <c r="U15897" s="11"/>
    </row>
    <row r="15898" spans="20:21" x14ac:dyDescent="0.2">
      <c r="T15898" s="11"/>
      <c r="U15898" s="11"/>
    </row>
    <row r="15899" spans="20:21" x14ac:dyDescent="0.2">
      <c r="T15899" s="11"/>
      <c r="U15899" s="11"/>
    </row>
    <row r="15900" spans="20:21" x14ac:dyDescent="0.2">
      <c r="T15900" s="11"/>
      <c r="U15900" s="11"/>
    </row>
    <row r="15901" spans="20:21" x14ac:dyDescent="0.2">
      <c r="T15901" s="11"/>
      <c r="U15901" s="11"/>
    </row>
    <row r="15902" spans="20:21" x14ac:dyDescent="0.2">
      <c r="T15902" s="11"/>
      <c r="U15902" s="11"/>
    </row>
    <row r="15903" spans="20:21" x14ac:dyDescent="0.2">
      <c r="T15903" s="11"/>
      <c r="U15903" s="11"/>
    </row>
    <row r="15904" spans="20:21" x14ac:dyDescent="0.2">
      <c r="T15904" s="11"/>
      <c r="U15904" s="11"/>
    </row>
    <row r="15905" spans="20:21" x14ac:dyDescent="0.2">
      <c r="T15905" s="11"/>
      <c r="U15905" s="11"/>
    </row>
    <row r="15906" spans="20:21" x14ac:dyDescent="0.2">
      <c r="T15906" s="11"/>
      <c r="U15906" s="11"/>
    </row>
    <row r="15907" spans="20:21" x14ac:dyDescent="0.2">
      <c r="T15907" s="11"/>
      <c r="U15907" s="11"/>
    </row>
    <row r="15908" spans="20:21" x14ac:dyDescent="0.2">
      <c r="T15908" s="11"/>
      <c r="U15908" s="11"/>
    </row>
    <row r="15909" spans="20:21" x14ac:dyDescent="0.2">
      <c r="T15909" s="11"/>
      <c r="U15909" s="11"/>
    </row>
    <row r="15910" spans="20:21" x14ac:dyDescent="0.2">
      <c r="T15910" s="11"/>
      <c r="U15910" s="11"/>
    </row>
    <row r="15911" spans="20:21" x14ac:dyDescent="0.2">
      <c r="T15911" s="11"/>
      <c r="U15911" s="11"/>
    </row>
    <row r="15912" spans="20:21" x14ac:dyDescent="0.2">
      <c r="T15912" s="11"/>
      <c r="U15912" s="11"/>
    </row>
    <row r="15913" spans="20:21" x14ac:dyDescent="0.2">
      <c r="T15913" s="11"/>
      <c r="U15913" s="11"/>
    </row>
    <row r="15914" spans="20:21" x14ac:dyDescent="0.2">
      <c r="T15914" s="11"/>
      <c r="U15914" s="11"/>
    </row>
    <row r="15915" spans="20:21" x14ac:dyDescent="0.2">
      <c r="T15915" s="11"/>
      <c r="U15915" s="11"/>
    </row>
    <row r="15916" spans="20:21" x14ac:dyDescent="0.2">
      <c r="T15916" s="11"/>
      <c r="U15916" s="11"/>
    </row>
    <row r="15917" spans="20:21" x14ac:dyDescent="0.2">
      <c r="T15917" s="11"/>
      <c r="U15917" s="11"/>
    </row>
    <row r="15918" spans="20:21" x14ac:dyDescent="0.2">
      <c r="T15918" s="11"/>
      <c r="U15918" s="11"/>
    </row>
    <row r="15919" spans="20:21" x14ac:dyDescent="0.2">
      <c r="T15919" s="11"/>
      <c r="U15919" s="11"/>
    </row>
    <row r="15920" spans="20:21" x14ac:dyDescent="0.2">
      <c r="T15920" s="11"/>
      <c r="U15920" s="11"/>
    </row>
    <row r="15921" spans="20:21" x14ac:dyDescent="0.2">
      <c r="T15921" s="11"/>
      <c r="U15921" s="11"/>
    </row>
    <row r="15922" spans="20:21" x14ac:dyDescent="0.2">
      <c r="T15922" s="11"/>
      <c r="U15922" s="11"/>
    </row>
    <row r="15923" spans="20:21" x14ac:dyDescent="0.2">
      <c r="T15923" s="11"/>
      <c r="U15923" s="11"/>
    </row>
    <row r="15924" spans="20:21" x14ac:dyDescent="0.2">
      <c r="T15924" s="11"/>
      <c r="U15924" s="11"/>
    </row>
    <row r="15925" spans="20:21" x14ac:dyDescent="0.2">
      <c r="T15925" s="11"/>
      <c r="U15925" s="11"/>
    </row>
    <row r="15926" spans="20:21" x14ac:dyDescent="0.2">
      <c r="T15926" s="11"/>
      <c r="U15926" s="11"/>
    </row>
    <row r="15927" spans="20:21" x14ac:dyDescent="0.2">
      <c r="T15927" s="11"/>
      <c r="U15927" s="11"/>
    </row>
    <row r="15928" spans="20:21" x14ac:dyDescent="0.2">
      <c r="T15928" s="11"/>
      <c r="U15928" s="11"/>
    </row>
    <row r="15929" spans="20:21" x14ac:dyDescent="0.2">
      <c r="T15929" s="11"/>
      <c r="U15929" s="11"/>
    </row>
    <row r="15930" spans="20:21" x14ac:dyDescent="0.2">
      <c r="T15930" s="11"/>
      <c r="U15930" s="11"/>
    </row>
    <row r="15931" spans="20:21" x14ac:dyDescent="0.2">
      <c r="T15931" s="11"/>
      <c r="U15931" s="11"/>
    </row>
    <row r="15932" spans="20:21" x14ac:dyDescent="0.2">
      <c r="T15932" s="11"/>
      <c r="U15932" s="11"/>
    </row>
    <row r="15933" spans="20:21" x14ac:dyDescent="0.2">
      <c r="T15933" s="11"/>
      <c r="U15933" s="11"/>
    </row>
    <row r="15934" spans="20:21" x14ac:dyDescent="0.2">
      <c r="T15934" s="11"/>
      <c r="U15934" s="11"/>
    </row>
    <row r="15935" spans="20:21" x14ac:dyDescent="0.2">
      <c r="T15935" s="11"/>
      <c r="U15935" s="11"/>
    </row>
    <row r="15936" spans="20:21" x14ac:dyDescent="0.2">
      <c r="T15936" s="11"/>
      <c r="U15936" s="11"/>
    </row>
    <row r="15937" spans="20:21" x14ac:dyDescent="0.2">
      <c r="T15937" s="11"/>
      <c r="U15937" s="11"/>
    </row>
    <row r="15938" spans="20:21" x14ac:dyDescent="0.2">
      <c r="T15938" s="11"/>
      <c r="U15938" s="11"/>
    </row>
    <row r="15939" spans="20:21" x14ac:dyDescent="0.2">
      <c r="T15939" s="11"/>
      <c r="U15939" s="11"/>
    </row>
    <row r="15940" spans="20:21" x14ac:dyDescent="0.2">
      <c r="T15940" s="11"/>
      <c r="U15940" s="11"/>
    </row>
    <row r="15941" spans="20:21" x14ac:dyDescent="0.2">
      <c r="T15941" s="11"/>
      <c r="U15941" s="11"/>
    </row>
    <row r="15942" spans="20:21" x14ac:dyDescent="0.2">
      <c r="T15942" s="11"/>
      <c r="U15942" s="11"/>
    </row>
    <row r="15943" spans="20:21" x14ac:dyDescent="0.2">
      <c r="T15943" s="11"/>
      <c r="U15943" s="11"/>
    </row>
    <row r="15944" spans="20:21" x14ac:dyDescent="0.2">
      <c r="T15944" s="11"/>
      <c r="U15944" s="11"/>
    </row>
    <row r="15945" spans="20:21" x14ac:dyDescent="0.2">
      <c r="T15945" s="11"/>
      <c r="U15945" s="11"/>
    </row>
    <row r="15946" spans="20:21" x14ac:dyDescent="0.2">
      <c r="T15946" s="11"/>
      <c r="U15946" s="11"/>
    </row>
    <row r="15947" spans="20:21" x14ac:dyDescent="0.2">
      <c r="T15947" s="11"/>
      <c r="U15947" s="11"/>
    </row>
    <row r="15948" spans="20:21" x14ac:dyDescent="0.2">
      <c r="T15948" s="11"/>
      <c r="U15948" s="11"/>
    </row>
    <row r="15949" spans="20:21" x14ac:dyDescent="0.2">
      <c r="T15949" s="11"/>
      <c r="U15949" s="11"/>
    </row>
    <row r="15950" spans="20:21" x14ac:dyDescent="0.2">
      <c r="T15950" s="11"/>
      <c r="U15950" s="11"/>
    </row>
    <row r="15951" spans="20:21" x14ac:dyDescent="0.2">
      <c r="T15951" s="11"/>
      <c r="U15951" s="11"/>
    </row>
    <row r="15952" spans="20:21" x14ac:dyDescent="0.2">
      <c r="T15952" s="11"/>
      <c r="U15952" s="11"/>
    </row>
    <row r="15953" spans="20:21" x14ac:dyDescent="0.2">
      <c r="T15953" s="11"/>
      <c r="U15953" s="11"/>
    </row>
    <row r="15954" spans="20:21" x14ac:dyDescent="0.2">
      <c r="T15954" s="11"/>
      <c r="U15954" s="11"/>
    </row>
    <row r="15955" spans="20:21" x14ac:dyDescent="0.2">
      <c r="T15955" s="11"/>
      <c r="U15955" s="11"/>
    </row>
    <row r="15956" spans="20:21" x14ac:dyDescent="0.2">
      <c r="T15956" s="11"/>
      <c r="U15956" s="11"/>
    </row>
    <row r="15957" spans="20:21" x14ac:dyDescent="0.2">
      <c r="T15957" s="11"/>
      <c r="U15957" s="11"/>
    </row>
    <row r="15958" spans="20:21" x14ac:dyDescent="0.2">
      <c r="T15958" s="11"/>
      <c r="U15958" s="11"/>
    </row>
    <row r="15959" spans="20:21" x14ac:dyDescent="0.2">
      <c r="T15959" s="11"/>
      <c r="U15959" s="11"/>
    </row>
    <row r="15960" spans="20:21" x14ac:dyDescent="0.2">
      <c r="T15960" s="11"/>
      <c r="U15960" s="11"/>
    </row>
    <row r="15961" spans="20:21" x14ac:dyDescent="0.2">
      <c r="T15961" s="11"/>
      <c r="U15961" s="11"/>
    </row>
    <row r="15962" spans="20:21" x14ac:dyDescent="0.2">
      <c r="T15962" s="11"/>
      <c r="U15962" s="11"/>
    </row>
    <row r="15963" spans="20:21" x14ac:dyDescent="0.2">
      <c r="T15963" s="11"/>
      <c r="U15963" s="11"/>
    </row>
    <row r="15964" spans="20:21" x14ac:dyDescent="0.2">
      <c r="T15964" s="11"/>
      <c r="U15964" s="11"/>
    </row>
    <row r="15965" spans="20:21" x14ac:dyDescent="0.2">
      <c r="T15965" s="11"/>
      <c r="U15965" s="11"/>
    </row>
    <row r="15966" spans="20:21" x14ac:dyDescent="0.2">
      <c r="T15966" s="11"/>
      <c r="U15966" s="11"/>
    </row>
    <row r="15967" spans="20:21" x14ac:dyDescent="0.2">
      <c r="T15967" s="11"/>
      <c r="U15967" s="11"/>
    </row>
    <row r="15968" spans="20:21" x14ac:dyDescent="0.2">
      <c r="T15968" s="11"/>
      <c r="U15968" s="11"/>
    </row>
    <row r="15969" spans="20:21" x14ac:dyDescent="0.2">
      <c r="T15969" s="11"/>
      <c r="U15969" s="11"/>
    </row>
    <row r="15970" spans="20:21" x14ac:dyDescent="0.2">
      <c r="T15970" s="11"/>
      <c r="U15970" s="11"/>
    </row>
    <row r="15971" spans="20:21" x14ac:dyDescent="0.2">
      <c r="T15971" s="11"/>
      <c r="U15971" s="11"/>
    </row>
    <row r="15972" spans="20:21" x14ac:dyDescent="0.2">
      <c r="T15972" s="11"/>
      <c r="U15972" s="11"/>
    </row>
    <row r="15973" spans="20:21" x14ac:dyDescent="0.2">
      <c r="T15973" s="11"/>
      <c r="U15973" s="11"/>
    </row>
    <row r="15974" spans="20:21" x14ac:dyDescent="0.2">
      <c r="T15974" s="11"/>
      <c r="U15974" s="11"/>
    </row>
    <row r="15975" spans="20:21" x14ac:dyDescent="0.2">
      <c r="T15975" s="11"/>
      <c r="U15975" s="11"/>
    </row>
    <row r="15976" spans="20:21" x14ac:dyDescent="0.2">
      <c r="T15976" s="11"/>
      <c r="U15976" s="11"/>
    </row>
    <row r="15977" spans="20:21" x14ac:dyDescent="0.2">
      <c r="T15977" s="11"/>
      <c r="U15977" s="11"/>
    </row>
    <row r="15978" spans="20:21" x14ac:dyDescent="0.2">
      <c r="T15978" s="11"/>
      <c r="U15978" s="11"/>
    </row>
    <row r="15979" spans="20:21" x14ac:dyDescent="0.2">
      <c r="T15979" s="11"/>
      <c r="U15979" s="11"/>
    </row>
    <row r="15980" spans="20:21" x14ac:dyDescent="0.2">
      <c r="T15980" s="11"/>
      <c r="U15980" s="11"/>
    </row>
    <row r="15981" spans="20:21" x14ac:dyDescent="0.2">
      <c r="T15981" s="11"/>
      <c r="U15981" s="11"/>
    </row>
    <row r="15982" spans="20:21" x14ac:dyDescent="0.2">
      <c r="T15982" s="11"/>
      <c r="U15982" s="11"/>
    </row>
    <row r="15983" spans="20:21" x14ac:dyDescent="0.2">
      <c r="T15983" s="11"/>
      <c r="U15983" s="11"/>
    </row>
    <row r="15984" spans="20:21" x14ac:dyDescent="0.2">
      <c r="T15984" s="11"/>
      <c r="U15984" s="11"/>
    </row>
    <row r="15985" spans="20:21" x14ac:dyDescent="0.2">
      <c r="T15985" s="11"/>
      <c r="U15985" s="11"/>
    </row>
    <row r="15986" spans="20:21" x14ac:dyDescent="0.2">
      <c r="T15986" s="11"/>
      <c r="U15986" s="11"/>
    </row>
    <row r="15987" spans="20:21" x14ac:dyDescent="0.2">
      <c r="T15987" s="11"/>
      <c r="U15987" s="11"/>
    </row>
    <row r="15988" spans="20:21" x14ac:dyDescent="0.2">
      <c r="T15988" s="11"/>
      <c r="U15988" s="11"/>
    </row>
    <row r="15989" spans="20:21" x14ac:dyDescent="0.2">
      <c r="T15989" s="11"/>
      <c r="U15989" s="11"/>
    </row>
    <row r="15990" spans="20:21" x14ac:dyDescent="0.2">
      <c r="T15990" s="11"/>
      <c r="U15990" s="11"/>
    </row>
    <row r="15991" spans="20:21" x14ac:dyDescent="0.2">
      <c r="T15991" s="11"/>
      <c r="U15991" s="11"/>
    </row>
    <row r="15992" spans="20:21" x14ac:dyDescent="0.2">
      <c r="T15992" s="11"/>
      <c r="U15992" s="11"/>
    </row>
    <row r="15993" spans="20:21" x14ac:dyDescent="0.2">
      <c r="T15993" s="11"/>
      <c r="U15993" s="11"/>
    </row>
    <row r="15994" spans="20:21" x14ac:dyDescent="0.2">
      <c r="T15994" s="11"/>
      <c r="U15994" s="11"/>
    </row>
    <row r="15995" spans="20:21" x14ac:dyDescent="0.2">
      <c r="T15995" s="11"/>
      <c r="U15995" s="11"/>
    </row>
    <row r="15996" spans="20:21" x14ac:dyDescent="0.2">
      <c r="T15996" s="11"/>
      <c r="U15996" s="11"/>
    </row>
    <row r="15997" spans="20:21" x14ac:dyDescent="0.2">
      <c r="T15997" s="11"/>
      <c r="U15997" s="11"/>
    </row>
    <row r="15998" spans="20:21" x14ac:dyDescent="0.2">
      <c r="T15998" s="11"/>
      <c r="U15998" s="11"/>
    </row>
    <row r="15999" spans="20:21" x14ac:dyDescent="0.2">
      <c r="T15999" s="11"/>
      <c r="U15999" s="11"/>
    </row>
    <row r="16000" spans="20:21" x14ac:dyDescent="0.2">
      <c r="T16000" s="11"/>
      <c r="U16000" s="11"/>
    </row>
    <row r="16001" spans="20:21" x14ac:dyDescent="0.2">
      <c r="T16001" s="11"/>
      <c r="U16001" s="11"/>
    </row>
    <row r="16002" spans="20:21" x14ac:dyDescent="0.2">
      <c r="T16002" s="11"/>
      <c r="U16002" s="11"/>
    </row>
    <row r="16003" spans="20:21" x14ac:dyDescent="0.2">
      <c r="T16003" s="11"/>
      <c r="U16003" s="11"/>
    </row>
    <row r="16004" spans="20:21" x14ac:dyDescent="0.2">
      <c r="T16004" s="11"/>
      <c r="U16004" s="11"/>
    </row>
    <row r="16005" spans="20:21" x14ac:dyDescent="0.2">
      <c r="T16005" s="11"/>
      <c r="U16005" s="11"/>
    </row>
    <row r="16006" spans="20:21" x14ac:dyDescent="0.2">
      <c r="T16006" s="11"/>
      <c r="U16006" s="11"/>
    </row>
    <row r="16007" spans="20:21" x14ac:dyDescent="0.2">
      <c r="T16007" s="11"/>
      <c r="U16007" s="11"/>
    </row>
    <row r="16008" spans="20:21" x14ac:dyDescent="0.2">
      <c r="T16008" s="11"/>
      <c r="U16008" s="11"/>
    </row>
    <row r="16009" spans="20:21" x14ac:dyDescent="0.2">
      <c r="T16009" s="11"/>
      <c r="U16009" s="11"/>
    </row>
    <row r="16010" spans="20:21" x14ac:dyDescent="0.2">
      <c r="T16010" s="11"/>
      <c r="U16010" s="11"/>
    </row>
    <row r="16011" spans="20:21" x14ac:dyDescent="0.2">
      <c r="T16011" s="11"/>
      <c r="U16011" s="11"/>
    </row>
    <row r="16012" spans="20:21" x14ac:dyDescent="0.2">
      <c r="T16012" s="11"/>
      <c r="U16012" s="11"/>
    </row>
    <row r="16013" spans="20:21" x14ac:dyDescent="0.2">
      <c r="T16013" s="11"/>
      <c r="U16013" s="11"/>
    </row>
    <row r="16014" spans="20:21" x14ac:dyDescent="0.2">
      <c r="T16014" s="11"/>
      <c r="U16014" s="11"/>
    </row>
    <row r="16015" spans="20:21" x14ac:dyDescent="0.2">
      <c r="T16015" s="11"/>
      <c r="U16015" s="11"/>
    </row>
    <row r="16016" spans="20:21" x14ac:dyDescent="0.2">
      <c r="T16016" s="11"/>
      <c r="U16016" s="11"/>
    </row>
    <row r="16017" spans="20:21" x14ac:dyDescent="0.2">
      <c r="T16017" s="11"/>
      <c r="U16017" s="11"/>
    </row>
    <row r="16018" spans="20:21" x14ac:dyDescent="0.2">
      <c r="T16018" s="11"/>
      <c r="U16018" s="11"/>
    </row>
    <row r="16019" spans="20:21" x14ac:dyDescent="0.2">
      <c r="T16019" s="11"/>
      <c r="U16019" s="11"/>
    </row>
    <row r="16020" spans="20:21" x14ac:dyDescent="0.2">
      <c r="T16020" s="11"/>
      <c r="U16020" s="11"/>
    </row>
    <row r="16021" spans="20:21" x14ac:dyDescent="0.2">
      <c r="T16021" s="11"/>
      <c r="U16021" s="11"/>
    </row>
    <row r="16022" spans="20:21" x14ac:dyDescent="0.2">
      <c r="T16022" s="11"/>
      <c r="U16022" s="11"/>
    </row>
    <row r="16023" spans="20:21" x14ac:dyDescent="0.2">
      <c r="T16023" s="11"/>
      <c r="U16023" s="11"/>
    </row>
    <row r="16024" spans="20:21" x14ac:dyDescent="0.2">
      <c r="T16024" s="11"/>
      <c r="U16024" s="11"/>
    </row>
    <row r="16025" spans="20:21" x14ac:dyDescent="0.2">
      <c r="T16025" s="11"/>
      <c r="U16025" s="11"/>
    </row>
    <row r="16026" spans="20:21" x14ac:dyDescent="0.2">
      <c r="T16026" s="11"/>
      <c r="U16026" s="11"/>
    </row>
    <row r="16027" spans="20:21" x14ac:dyDescent="0.2">
      <c r="T16027" s="11"/>
      <c r="U16027" s="11"/>
    </row>
    <row r="16028" spans="20:21" x14ac:dyDescent="0.2">
      <c r="T16028" s="11"/>
      <c r="U16028" s="11"/>
    </row>
    <row r="16029" spans="20:21" x14ac:dyDescent="0.2">
      <c r="T16029" s="11"/>
      <c r="U16029" s="11"/>
    </row>
    <row r="16030" spans="20:21" x14ac:dyDescent="0.2">
      <c r="T16030" s="11"/>
      <c r="U16030" s="11"/>
    </row>
    <row r="16031" spans="20:21" x14ac:dyDescent="0.2">
      <c r="T16031" s="11"/>
      <c r="U16031" s="11"/>
    </row>
    <row r="16032" spans="20:21" x14ac:dyDescent="0.2">
      <c r="T16032" s="11"/>
      <c r="U16032" s="11"/>
    </row>
    <row r="16033" spans="20:21" x14ac:dyDescent="0.2">
      <c r="T16033" s="11"/>
      <c r="U16033" s="11"/>
    </row>
    <row r="16034" spans="20:21" x14ac:dyDescent="0.2">
      <c r="T16034" s="11"/>
      <c r="U16034" s="11"/>
    </row>
    <row r="16035" spans="20:21" x14ac:dyDescent="0.2">
      <c r="T16035" s="11"/>
      <c r="U16035" s="11"/>
    </row>
    <row r="16036" spans="20:21" x14ac:dyDescent="0.2">
      <c r="T16036" s="11"/>
      <c r="U16036" s="11"/>
    </row>
    <row r="16037" spans="20:21" x14ac:dyDescent="0.2">
      <c r="T16037" s="11"/>
      <c r="U16037" s="11"/>
    </row>
    <row r="16038" spans="20:21" x14ac:dyDescent="0.2">
      <c r="T16038" s="11"/>
      <c r="U16038" s="11"/>
    </row>
    <row r="16039" spans="20:21" x14ac:dyDescent="0.2">
      <c r="T16039" s="11"/>
      <c r="U16039" s="11"/>
    </row>
    <row r="16040" spans="20:21" x14ac:dyDescent="0.2">
      <c r="T16040" s="11"/>
      <c r="U16040" s="11"/>
    </row>
    <row r="16041" spans="20:21" x14ac:dyDescent="0.2">
      <c r="T16041" s="11"/>
      <c r="U16041" s="11"/>
    </row>
    <row r="16042" spans="20:21" x14ac:dyDescent="0.2">
      <c r="T16042" s="11"/>
      <c r="U16042" s="11"/>
    </row>
    <row r="16043" spans="20:21" x14ac:dyDescent="0.2">
      <c r="T16043" s="11"/>
      <c r="U16043" s="11"/>
    </row>
    <row r="16044" spans="20:21" x14ac:dyDescent="0.2">
      <c r="T16044" s="11"/>
      <c r="U16044" s="11"/>
    </row>
    <row r="16045" spans="20:21" x14ac:dyDescent="0.2">
      <c r="T16045" s="11"/>
      <c r="U16045" s="11"/>
    </row>
    <row r="16046" spans="20:21" x14ac:dyDescent="0.2">
      <c r="T16046" s="11"/>
      <c r="U16046" s="11"/>
    </row>
    <row r="16047" spans="20:21" x14ac:dyDescent="0.2">
      <c r="T16047" s="11"/>
      <c r="U16047" s="11"/>
    </row>
    <row r="16048" spans="20:21" x14ac:dyDescent="0.2">
      <c r="T16048" s="11"/>
      <c r="U16048" s="11"/>
    </row>
    <row r="16049" spans="20:21" x14ac:dyDescent="0.2">
      <c r="T16049" s="11"/>
      <c r="U16049" s="11"/>
    </row>
    <row r="16050" spans="20:21" x14ac:dyDescent="0.2">
      <c r="T16050" s="11"/>
      <c r="U16050" s="11"/>
    </row>
    <row r="16051" spans="20:21" x14ac:dyDescent="0.2">
      <c r="T16051" s="11"/>
      <c r="U16051" s="11"/>
    </row>
    <row r="16052" spans="20:21" x14ac:dyDescent="0.2">
      <c r="T16052" s="11"/>
      <c r="U16052" s="11"/>
    </row>
    <row r="16053" spans="20:21" x14ac:dyDescent="0.2">
      <c r="T16053" s="11"/>
      <c r="U16053" s="11"/>
    </row>
    <row r="16054" spans="20:21" x14ac:dyDescent="0.2">
      <c r="T16054" s="11"/>
      <c r="U16054" s="11"/>
    </row>
    <row r="16055" spans="20:21" x14ac:dyDescent="0.2">
      <c r="T16055" s="11"/>
      <c r="U16055" s="11"/>
    </row>
    <row r="16056" spans="20:21" x14ac:dyDescent="0.2">
      <c r="T16056" s="11"/>
      <c r="U16056" s="11"/>
    </row>
    <row r="16057" spans="20:21" x14ac:dyDescent="0.2">
      <c r="T16057" s="11"/>
      <c r="U16057" s="11"/>
    </row>
    <row r="16058" spans="20:21" x14ac:dyDescent="0.2">
      <c r="T16058" s="11"/>
      <c r="U16058" s="11"/>
    </row>
    <row r="16059" spans="20:21" x14ac:dyDescent="0.2">
      <c r="T16059" s="11"/>
      <c r="U16059" s="11"/>
    </row>
    <row r="16060" spans="20:21" x14ac:dyDescent="0.2">
      <c r="T16060" s="11"/>
      <c r="U16060" s="11"/>
    </row>
    <row r="16061" spans="20:21" x14ac:dyDescent="0.2">
      <c r="T16061" s="11"/>
      <c r="U16061" s="11"/>
    </row>
    <row r="16062" spans="20:21" x14ac:dyDescent="0.2">
      <c r="T16062" s="11"/>
      <c r="U16062" s="11"/>
    </row>
    <row r="16063" spans="20:21" x14ac:dyDescent="0.2">
      <c r="T16063" s="11"/>
      <c r="U16063" s="11"/>
    </row>
    <row r="16064" spans="20:21" x14ac:dyDescent="0.2">
      <c r="T16064" s="11"/>
      <c r="U16064" s="11"/>
    </row>
    <row r="16065" spans="20:21" x14ac:dyDescent="0.2">
      <c r="T16065" s="11"/>
      <c r="U16065" s="11"/>
    </row>
    <row r="16066" spans="20:21" x14ac:dyDescent="0.2">
      <c r="T16066" s="11"/>
      <c r="U16066" s="11"/>
    </row>
    <row r="16067" spans="20:21" x14ac:dyDescent="0.2">
      <c r="T16067" s="11"/>
      <c r="U16067" s="11"/>
    </row>
    <row r="16068" spans="20:21" x14ac:dyDescent="0.2">
      <c r="T16068" s="11"/>
      <c r="U16068" s="11"/>
    </row>
    <row r="16069" spans="20:21" x14ac:dyDescent="0.2">
      <c r="T16069" s="11"/>
      <c r="U16069" s="11"/>
    </row>
    <row r="16070" spans="20:21" x14ac:dyDescent="0.2">
      <c r="T16070" s="11"/>
      <c r="U16070" s="11"/>
    </row>
    <row r="16071" spans="20:21" x14ac:dyDescent="0.2">
      <c r="T16071" s="11"/>
      <c r="U16071" s="11"/>
    </row>
    <row r="16072" spans="20:21" x14ac:dyDescent="0.2">
      <c r="T16072" s="11"/>
      <c r="U16072" s="11"/>
    </row>
    <row r="16073" spans="20:21" x14ac:dyDescent="0.2">
      <c r="T16073" s="11"/>
      <c r="U16073" s="11"/>
    </row>
    <row r="16074" spans="20:21" x14ac:dyDescent="0.2">
      <c r="T16074" s="11"/>
      <c r="U16074" s="11"/>
    </row>
    <row r="16075" spans="20:21" x14ac:dyDescent="0.2">
      <c r="T16075" s="11"/>
      <c r="U16075" s="11"/>
    </row>
    <row r="16076" spans="20:21" x14ac:dyDescent="0.2">
      <c r="T16076" s="11"/>
      <c r="U16076" s="11"/>
    </row>
    <row r="16077" spans="20:21" x14ac:dyDescent="0.2">
      <c r="T16077" s="11"/>
      <c r="U16077" s="11"/>
    </row>
    <row r="16078" spans="20:21" x14ac:dyDescent="0.2">
      <c r="T16078" s="11"/>
      <c r="U16078" s="11"/>
    </row>
    <row r="16079" spans="20:21" x14ac:dyDescent="0.2">
      <c r="T16079" s="11"/>
      <c r="U16079" s="11"/>
    </row>
    <row r="16080" spans="20:21" x14ac:dyDescent="0.2">
      <c r="T16080" s="11"/>
      <c r="U16080" s="11"/>
    </row>
    <row r="16081" spans="20:21" x14ac:dyDescent="0.2">
      <c r="T16081" s="11"/>
      <c r="U16081" s="11"/>
    </row>
    <row r="16082" spans="20:21" x14ac:dyDescent="0.2">
      <c r="T16082" s="11"/>
      <c r="U16082" s="11"/>
    </row>
    <row r="16083" spans="20:21" x14ac:dyDescent="0.2">
      <c r="T16083" s="11"/>
      <c r="U16083" s="11"/>
    </row>
    <row r="16084" spans="20:21" x14ac:dyDescent="0.2">
      <c r="T16084" s="11"/>
      <c r="U16084" s="11"/>
    </row>
    <row r="16085" spans="20:21" x14ac:dyDescent="0.2">
      <c r="T16085" s="11"/>
      <c r="U16085" s="11"/>
    </row>
    <row r="16086" spans="20:21" x14ac:dyDescent="0.2">
      <c r="T16086" s="11"/>
      <c r="U16086" s="11"/>
    </row>
    <row r="16087" spans="20:21" x14ac:dyDescent="0.2">
      <c r="T16087" s="11"/>
      <c r="U16087" s="11"/>
    </row>
    <row r="16088" spans="20:21" x14ac:dyDescent="0.2">
      <c r="T16088" s="11"/>
      <c r="U16088" s="11"/>
    </row>
    <row r="16089" spans="20:21" x14ac:dyDescent="0.2">
      <c r="T16089" s="11"/>
      <c r="U16089" s="11"/>
    </row>
    <row r="16090" spans="20:21" x14ac:dyDescent="0.2">
      <c r="T16090" s="11"/>
      <c r="U16090" s="11"/>
    </row>
    <row r="16091" spans="20:21" x14ac:dyDescent="0.2">
      <c r="T16091" s="11"/>
      <c r="U16091" s="11"/>
    </row>
    <row r="16092" spans="20:21" x14ac:dyDescent="0.2">
      <c r="T16092" s="11"/>
      <c r="U16092" s="11"/>
    </row>
    <row r="16093" spans="20:21" x14ac:dyDescent="0.2">
      <c r="T16093" s="11"/>
      <c r="U16093" s="11"/>
    </row>
    <row r="16094" spans="20:21" x14ac:dyDescent="0.2">
      <c r="T16094" s="11"/>
      <c r="U16094" s="11"/>
    </row>
    <row r="16095" spans="20:21" x14ac:dyDescent="0.2">
      <c r="T16095" s="11"/>
      <c r="U16095" s="11"/>
    </row>
    <row r="16096" spans="20:21" x14ac:dyDescent="0.2">
      <c r="T16096" s="11"/>
      <c r="U16096" s="11"/>
    </row>
    <row r="16097" spans="20:21" x14ac:dyDescent="0.2">
      <c r="T16097" s="11"/>
      <c r="U16097" s="11"/>
    </row>
    <row r="16098" spans="20:21" x14ac:dyDescent="0.2">
      <c r="T16098" s="11"/>
      <c r="U16098" s="11"/>
    </row>
    <row r="16099" spans="20:21" x14ac:dyDescent="0.2">
      <c r="T16099" s="11"/>
      <c r="U16099" s="11"/>
    </row>
    <row r="16100" spans="20:21" x14ac:dyDescent="0.2">
      <c r="T16100" s="11"/>
      <c r="U16100" s="11"/>
    </row>
    <row r="16101" spans="20:21" x14ac:dyDescent="0.2">
      <c r="T16101" s="11"/>
      <c r="U16101" s="11"/>
    </row>
    <row r="16102" spans="20:21" x14ac:dyDescent="0.2">
      <c r="T16102" s="11"/>
      <c r="U16102" s="11"/>
    </row>
    <row r="16103" spans="20:21" x14ac:dyDescent="0.2">
      <c r="T16103" s="11"/>
      <c r="U16103" s="11"/>
    </row>
    <row r="16104" spans="20:21" x14ac:dyDescent="0.2">
      <c r="T16104" s="11"/>
      <c r="U16104" s="11"/>
    </row>
    <row r="16105" spans="20:21" x14ac:dyDescent="0.2">
      <c r="T16105" s="11"/>
      <c r="U16105" s="11"/>
    </row>
    <row r="16106" spans="20:21" x14ac:dyDescent="0.2">
      <c r="T16106" s="11"/>
      <c r="U16106" s="11"/>
    </row>
    <row r="16107" spans="20:21" x14ac:dyDescent="0.2">
      <c r="T16107" s="11"/>
      <c r="U16107" s="11"/>
    </row>
    <row r="16108" spans="20:21" x14ac:dyDescent="0.2">
      <c r="T16108" s="11"/>
      <c r="U16108" s="11"/>
    </row>
    <row r="16109" spans="20:21" x14ac:dyDescent="0.2">
      <c r="T16109" s="11"/>
      <c r="U16109" s="11"/>
    </row>
    <row r="16110" spans="20:21" x14ac:dyDescent="0.2">
      <c r="T16110" s="11"/>
      <c r="U16110" s="11"/>
    </row>
    <row r="16111" spans="20:21" x14ac:dyDescent="0.2">
      <c r="T16111" s="11"/>
      <c r="U16111" s="11"/>
    </row>
    <row r="16112" spans="20:21" x14ac:dyDescent="0.2">
      <c r="T16112" s="11"/>
      <c r="U16112" s="11"/>
    </row>
    <row r="16113" spans="20:21" x14ac:dyDescent="0.2">
      <c r="T16113" s="11"/>
      <c r="U16113" s="11"/>
    </row>
    <row r="16114" spans="20:21" x14ac:dyDescent="0.2">
      <c r="T16114" s="11"/>
      <c r="U16114" s="11"/>
    </row>
    <row r="16115" spans="20:21" x14ac:dyDescent="0.2">
      <c r="T16115" s="11"/>
      <c r="U16115" s="11"/>
    </row>
    <row r="16116" spans="20:21" x14ac:dyDescent="0.2">
      <c r="T16116" s="11"/>
      <c r="U16116" s="11"/>
    </row>
    <row r="16117" spans="20:21" x14ac:dyDescent="0.2">
      <c r="T16117" s="11"/>
      <c r="U16117" s="11"/>
    </row>
    <row r="16118" spans="20:21" x14ac:dyDescent="0.2">
      <c r="T16118" s="11"/>
      <c r="U16118" s="11"/>
    </row>
    <row r="16119" spans="20:21" x14ac:dyDescent="0.2">
      <c r="T16119" s="11"/>
      <c r="U16119" s="11"/>
    </row>
    <row r="16120" spans="20:21" x14ac:dyDescent="0.2">
      <c r="T16120" s="11"/>
      <c r="U16120" s="11"/>
    </row>
    <row r="16121" spans="20:21" x14ac:dyDescent="0.2">
      <c r="T16121" s="11"/>
      <c r="U16121" s="11"/>
    </row>
    <row r="16122" spans="20:21" x14ac:dyDescent="0.2">
      <c r="T16122" s="11"/>
      <c r="U16122" s="11"/>
    </row>
    <row r="16123" spans="20:21" x14ac:dyDescent="0.2">
      <c r="T16123" s="11"/>
      <c r="U16123" s="11"/>
    </row>
    <row r="16124" spans="20:21" x14ac:dyDescent="0.2">
      <c r="T16124" s="11"/>
      <c r="U16124" s="11"/>
    </row>
    <row r="16125" spans="20:21" x14ac:dyDescent="0.2">
      <c r="T16125" s="11"/>
      <c r="U16125" s="11"/>
    </row>
    <row r="16126" spans="20:21" x14ac:dyDescent="0.2">
      <c r="T16126" s="11"/>
      <c r="U16126" s="11"/>
    </row>
    <row r="16127" spans="20:21" x14ac:dyDescent="0.2">
      <c r="T16127" s="11"/>
      <c r="U16127" s="11"/>
    </row>
    <row r="16128" spans="20:21" x14ac:dyDescent="0.2">
      <c r="T16128" s="11"/>
      <c r="U16128" s="11"/>
    </row>
    <row r="16129" spans="20:21" x14ac:dyDescent="0.2">
      <c r="T16129" s="11"/>
      <c r="U16129" s="11"/>
    </row>
    <row r="16130" spans="20:21" x14ac:dyDescent="0.2">
      <c r="T16130" s="11"/>
      <c r="U16130" s="11"/>
    </row>
    <row r="16131" spans="20:21" x14ac:dyDescent="0.2">
      <c r="T16131" s="11"/>
      <c r="U16131" s="11"/>
    </row>
    <row r="16132" spans="20:21" x14ac:dyDescent="0.2">
      <c r="T16132" s="11"/>
      <c r="U16132" s="11"/>
    </row>
    <row r="16133" spans="20:21" x14ac:dyDescent="0.2">
      <c r="T16133" s="11"/>
      <c r="U16133" s="11"/>
    </row>
    <row r="16134" spans="20:21" x14ac:dyDescent="0.2">
      <c r="T16134" s="11"/>
      <c r="U16134" s="11"/>
    </row>
    <row r="16135" spans="20:21" x14ac:dyDescent="0.2">
      <c r="T16135" s="11"/>
      <c r="U16135" s="11"/>
    </row>
    <row r="16136" spans="20:21" x14ac:dyDescent="0.2">
      <c r="T16136" s="11"/>
      <c r="U16136" s="11"/>
    </row>
    <row r="16137" spans="20:21" x14ac:dyDescent="0.2">
      <c r="T16137" s="11"/>
      <c r="U16137" s="11"/>
    </row>
    <row r="16138" spans="20:21" x14ac:dyDescent="0.2">
      <c r="T16138" s="11"/>
      <c r="U16138" s="11"/>
    </row>
    <row r="16139" spans="20:21" x14ac:dyDescent="0.2">
      <c r="T16139" s="11"/>
      <c r="U16139" s="11"/>
    </row>
    <row r="16140" spans="20:21" x14ac:dyDescent="0.2">
      <c r="T16140" s="11"/>
      <c r="U16140" s="11"/>
    </row>
    <row r="16141" spans="20:21" x14ac:dyDescent="0.2">
      <c r="T16141" s="11"/>
      <c r="U16141" s="11"/>
    </row>
    <row r="16142" spans="20:21" x14ac:dyDescent="0.2">
      <c r="T16142" s="11"/>
      <c r="U16142" s="11"/>
    </row>
    <row r="16143" spans="20:21" x14ac:dyDescent="0.2">
      <c r="T16143" s="11"/>
      <c r="U16143" s="11"/>
    </row>
    <row r="16144" spans="20:21" x14ac:dyDescent="0.2">
      <c r="T16144" s="11"/>
      <c r="U16144" s="11"/>
    </row>
    <row r="16145" spans="20:21" x14ac:dyDescent="0.2">
      <c r="T16145" s="11"/>
      <c r="U16145" s="11"/>
    </row>
    <row r="16146" spans="20:21" x14ac:dyDescent="0.2">
      <c r="T16146" s="11"/>
      <c r="U16146" s="11"/>
    </row>
    <row r="16147" spans="20:21" x14ac:dyDescent="0.2">
      <c r="T16147" s="11"/>
      <c r="U16147" s="11"/>
    </row>
    <row r="16148" spans="20:21" x14ac:dyDescent="0.2">
      <c r="T16148" s="11"/>
      <c r="U16148" s="11"/>
    </row>
    <row r="16149" spans="20:21" x14ac:dyDescent="0.2">
      <c r="T16149" s="11"/>
      <c r="U16149" s="11"/>
    </row>
    <row r="16150" spans="20:21" x14ac:dyDescent="0.2">
      <c r="T16150" s="11"/>
      <c r="U16150" s="11"/>
    </row>
    <row r="16151" spans="20:21" x14ac:dyDescent="0.2">
      <c r="T16151" s="11"/>
      <c r="U16151" s="11"/>
    </row>
    <row r="16152" spans="20:21" x14ac:dyDescent="0.2">
      <c r="T16152" s="11"/>
      <c r="U16152" s="11"/>
    </row>
    <row r="16153" spans="20:21" x14ac:dyDescent="0.2">
      <c r="T16153" s="11"/>
      <c r="U16153" s="11"/>
    </row>
    <row r="16154" spans="20:21" x14ac:dyDescent="0.2">
      <c r="T16154" s="11"/>
      <c r="U16154" s="11"/>
    </row>
    <row r="16155" spans="20:21" x14ac:dyDescent="0.2">
      <c r="T16155" s="11"/>
      <c r="U16155" s="11"/>
    </row>
    <row r="16156" spans="20:21" x14ac:dyDescent="0.2">
      <c r="T16156" s="11"/>
      <c r="U16156" s="11"/>
    </row>
    <row r="16157" spans="20:21" x14ac:dyDescent="0.2">
      <c r="T16157" s="11"/>
      <c r="U16157" s="11"/>
    </row>
    <row r="16158" spans="20:21" x14ac:dyDescent="0.2">
      <c r="T16158" s="11"/>
      <c r="U16158" s="11"/>
    </row>
    <row r="16159" spans="20:21" x14ac:dyDescent="0.2">
      <c r="T16159" s="11"/>
      <c r="U16159" s="11"/>
    </row>
    <row r="16160" spans="20:21" x14ac:dyDescent="0.2">
      <c r="T16160" s="11"/>
      <c r="U16160" s="11"/>
    </row>
    <row r="16161" spans="20:21" x14ac:dyDescent="0.2">
      <c r="T16161" s="11"/>
      <c r="U16161" s="11"/>
    </row>
    <row r="16162" spans="20:21" x14ac:dyDescent="0.2">
      <c r="T16162" s="11"/>
      <c r="U16162" s="11"/>
    </row>
    <row r="16163" spans="20:21" x14ac:dyDescent="0.2">
      <c r="T16163" s="11"/>
      <c r="U16163" s="11"/>
    </row>
    <row r="16164" spans="20:21" x14ac:dyDescent="0.2">
      <c r="T16164" s="11"/>
      <c r="U16164" s="11"/>
    </row>
    <row r="16165" spans="20:21" x14ac:dyDescent="0.2">
      <c r="T16165" s="11"/>
      <c r="U16165" s="11"/>
    </row>
    <row r="16166" spans="20:21" x14ac:dyDescent="0.2">
      <c r="T16166" s="11"/>
      <c r="U16166" s="11"/>
    </row>
    <row r="16167" spans="20:21" x14ac:dyDescent="0.2">
      <c r="T16167" s="11"/>
      <c r="U16167" s="11"/>
    </row>
    <row r="16168" spans="20:21" x14ac:dyDescent="0.2">
      <c r="T16168" s="11"/>
      <c r="U16168" s="11"/>
    </row>
    <row r="16169" spans="20:21" x14ac:dyDescent="0.2">
      <c r="T16169" s="11"/>
      <c r="U16169" s="11"/>
    </row>
    <row r="16170" spans="20:21" x14ac:dyDescent="0.2">
      <c r="T16170" s="11"/>
      <c r="U16170" s="11"/>
    </row>
    <row r="16171" spans="20:21" x14ac:dyDescent="0.2">
      <c r="T16171" s="11"/>
      <c r="U16171" s="11"/>
    </row>
    <row r="16172" spans="20:21" x14ac:dyDescent="0.2">
      <c r="T16172" s="11"/>
      <c r="U16172" s="11"/>
    </row>
    <row r="16173" spans="20:21" x14ac:dyDescent="0.2">
      <c r="T16173" s="11"/>
      <c r="U16173" s="11"/>
    </row>
    <row r="16174" spans="20:21" x14ac:dyDescent="0.2">
      <c r="T16174" s="11"/>
      <c r="U16174" s="11"/>
    </row>
    <row r="16175" spans="20:21" x14ac:dyDescent="0.2">
      <c r="T16175" s="11"/>
      <c r="U16175" s="11"/>
    </row>
    <row r="16176" spans="20:21" x14ac:dyDescent="0.2">
      <c r="T16176" s="11"/>
      <c r="U16176" s="11"/>
    </row>
    <row r="16177" spans="20:21" x14ac:dyDescent="0.2">
      <c r="T16177" s="11"/>
      <c r="U16177" s="11"/>
    </row>
    <row r="16178" spans="20:21" x14ac:dyDescent="0.2">
      <c r="T16178" s="11"/>
      <c r="U16178" s="11"/>
    </row>
    <row r="16179" spans="20:21" x14ac:dyDescent="0.2">
      <c r="T16179" s="11"/>
      <c r="U16179" s="11"/>
    </row>
    <row r="16180" spans="20:21" x14ac:dyDescent="0.2">
      <c r="T16180" s="11"/>
      <c r="U16180" s="11"/>
    </row>
    <row r="16181" spans="20:21" x14ac:dyDescent="0.2">
      <c r="T16181" s="11"/>
      <c r="U16181" s="11"/>
    </row>
    <row r="16182" spans="20:21" x14ac:dyDescent="0.2">
      <c r="T16182" s="11"/>
      <c r="U16182" s="11"/>
    </row>
    <row r="16183" spans="20:21" x14ac:dyDescent="0.2">
      <c r="T16183" s="11"/>
      <c r="U16183" s="11"/>
    </row>
    <row r="16184" spans="20:21" x14ac:dyDescent="0.2">
      <c r="T16184" s="11"/>
      <c r="U16184" s="11"/>
    </row>
    <row r="16185" spans="20:21" x14ac:dyDescent="0.2">
      <c r="T16185" s="11"/>
      <c r="U16185" s="11"/>
    </row>
    <row r="16186" spans="20:21" x14ac:dyDescent="0.2">
      <c r="T16186" s="11"/>
      <c r="U16186" s="11"/>
    </row>
    <row r="16187" spans="20:21" x14ac:dyDescent="0.2">
      <c r="T16187" s="11"/>
      <c r="U16187" s="11"/>
    </row>
    <row r="16188" spans="20:21" x14ac:dyDescent="0.2">
      <c r="T16188" s="11"/>
      <c r="U16188" s="11"/>
    </row>
    <row r="16189" spans="20:21" x14ac:dyDescent="0.2">
      <c r="T16189" s="11"/>
      <c r="U16189" s="11"/>
    </row>
    <row r="16190" spans="20:21" x14ac:dyDescent="0.2">
      <c r="T16190" s="11"/>
      <c r="U16190" s="11"/>
    </row>
    <row r="16191" spans="20:21" x14ac:dyDescent="0.2">
      <c r="T16191" s="11"/>
      <c r="U16191" s="11"/>
    </row>
    <row r="16192" spans="20:21" x14ac:dyDescent="0.2">
      <c r="T16192" s="11"/>
      <c r="U16192" s="11"/>
    </row>
    <row r="16193" spans="20:21" x14ac:dyDescent="0.2">
      <c r="T16193" s="11"/>
      <c r="U16193" s="11"/>
    </row>
    <row r="16194" spans="20:21" x14ac:dyDescent="0.2">
      <c r="T16194" s="11"/>
      <c r="U16194" s="11"/>
    </row>
    <row r="16195" spans="20:21" x14ac:dyDescent="0.2">
      <c r="T16195" s="11"/>
      <c r="U16195" s="11"/>
    </row>
    <row r="16196" spans="20:21" x14ac:dyDescent="0.2">
      <c r="T16196" s="11"/>
      <c r="U16196" s="11"/>
    </row>
    <row r="16197" spans="20:21" x14ac:dyDescent="0.2">
      <c r="T16197" s="11"/>
      <c r="U16197" s="11"/>
    </row>
    <row r="16198" spans="20:21" x14ac:dyDescent="0.2">
      <c r="T16198" s="11"/>
      <c r="U16198" s="11"/>
    </row>
    <row r="16199" spans="20:21" x14ac:dyDescent="0.2">
      <c r="T16199" s="11"/>
      <c r="U16199" s="11"/>
    </row>
    <row r="16200" spans="20:21" x14ac:dyDescent="0.2">
      <c r="T16200" s="11"/>
      <c r="U16200" s="11"/>
    </row>
    <row r="16201" spans="20:21" x14ac:dyDescent="0.2">
      <c r="T16201" s="11"/>
      <c r="U16201" s="11"/>
    </row>
    <row r="16202" spans="20:21" x14ac:dyDescent="0.2">
      <c r="T16202" s="11"/>
      <c r="U16202" s="11"/>
    </row>
    <row r="16203" spans="20:21" x14ac:dyDescent="0.2">
      <c r="T16203" s="11"/>
      <c r="U16203" s="11"/>
    </row>
    <row r="16204" spans="20:21" x14ac:dyDescent="0.2">
      <c r="T16204" s="11"/>
      <c r="U16204" s="11"/>
    </row>
    <row r="16205" spans="20:21" x14ac:dyDescent="0.2">
      <c r="T16205" s="11"/>
      <c r="U16205" s="11"/>
    </row>
    <row r="16206" spans="20:21" x14ac:dyDescent="0.2">
      <c r="T16206" s="11"/>
      <c r="U16206" s="11"/>
    </row>
    <row r="16207" spans="20:21" x14ac:dyDescent="0.2">
      <c r="T16207" s="11"/>
      <c r="U16207" s="11"/>
    </row>
    <row r="16208" spans="20:21" x14ac:dyDescent="0.2">
      <c r="T16208" s="11"/>
      <c r="U16208" s="11"/>
    </row>
    <row r="16209" spans="20:21" x14ac:dyDescent="0.2">
      <c r="T16209" s="11"/>
      <c r="U16209" s="11"/>
    </row>
    <row r="16210" spans="20:21" x14ac:dyDescent="0.2">
      <c r="T16210" s="11"/>
      <c r="U16210" s="11"/>
    </row>
    <row r="16211" spans="20:21" x14ac:dyDescent="0.2">
      <c r="T16211" s="11"/>
      <c r="U16211" s="11"/>
    </row>
    <row r="16212" spans="20:21" x14ac:dyDescent="0.2">
      <c r="T16212" s="11"/>
      <c r="U16212" s="11"/>
    </row>
    <row r="16213" spans="20:21" x14ac:dyDescent="0.2">
      <c r="T16213" s="11"/>
      <c r="U16213" s="11"/>
    </row>
    <row r="16214" spans="20:21" x14ac:dyDescent="0.2">
      <c r="T16214" s="11"/>
      <c r="U16214" s="11"/>
    </row>
    <row r="16215" spans="20:21" x14ac:dyDescent="0.2">
      <c r="T16215" s="11"/>
      <c r="U16215" s="11"/>
    </row>
    <row r="16216" spans="20:21" x14ac:dyDescent="0.2">
      <c r="T16216" s="11"/>
      <c r="U16216" s="11"/>
    </row>
    <row r="16217" spans="20:21" x14ac:dyDescent="0.2">
      <c r="T16217" s="11"/>
      <c r="U16217" s="11"/>
    </row>
    <row r="16218" spans="20:21" x14ac:dyDescent="0.2">
      <c r="T16218" s="11"/>
      <c r="U16218" s="11"/>
    </row>
    <row r="16219" spans="20:21" x14ac:dyDescent="0.2">
      <c r="T16219" s="11"/>
      <c r="U16219" s="11"/>
    </row>
    <row r="16220" spans="20:21" x14ac:dyDescent="0.2">
      <c r="T16220" s="11"/>
      <c r="U16220" s="11"/>
    </row>
    <row r="16221" spans="20:21" x14ac:dyDescent="0.2">
      <c r="T16221" s="11"/>
      <c r="U16221" s="11"/>
    </row>
    <row r="16222" spans="20:21" x14ac:dyDescent="0.2">
      <c r="T16222" s="11"/>
      <c r="U16222" s="11"/>
    </row>
    <row r="16223" spans="20:21" x14ac:dyDescent="0.2">
      <c r="T16223" s="11"/>
      <c r="U16223" s="11"/>
    </row>
    <row r="16224" spans="20:21" x14ac:dyDescent="0.2">
      <c r="T16224" s="11"/>
      <c r="U16224" s="11"/>
    </row>
    <row r="16225" spans="20:21" x14ac:dyDescent="0.2">
      <c r="T16225" s="11"/>
      <c r="U16225" s="11"/>
    </row>
    <row r="16226" spans="20:21" x14ac:dyDescent="0.2">
      <c r="T16226" s="11"/>
      <c r="U16226" s="11"/>
    </row>
    <row r="16227" spans="20:21" x14ac:dyDescent="0.2">
      <c r="T16227" s="11"/>
      <c r="U16227" s="11"/>
    </row>
    <row r="16228" spans="20:21" x14ac:dyDescent="0.2">
      <c r="T16228" s="11"/>
      <c r="U16228" s="11"/>
    </row>
    <row r="16229" spans="20:21" x14ac:dyDescent="0.2">
      <c r="T16229" s="11"/>
      <c r="U16229" s="11"/>
    </row>
    <row r="16230" spans="20:21" x14ac:dyDescent="0.2">
      <c r="T16230" s="11"/>
      <c r="U16230" s="11"/>
    </row>
    <row r="16231" spans="20:21" x14ac:dyDescent="0.2">
      <c r="T16231" s="11"/>
      <c r="U16231" s="11"/>
    </row>
    <row r="16232" spans="20:21" x14ac:dyDescent="0.2">
      <c r="T16232" s="11"/>
      <c r="U16232" s="11"/>
    </row>
    <row r="16233" spans="20:21" x14ac:dyDescent="0.2">
      <c r="T16233" s="11"/>
      <c r="U16233" s="11"/>
    </row>
    <row r="16234" spans="20:21" x14ac:dyDescent="0.2">
      <c r="T16234" s="11"/>
      <c r="U16234" s="11"/>
    </row>
    <row r="16235" spans="20:21" x14ac:dyDescent="0.2">
      <c r="T16235" s="11"/>
      <c r="U16235" s="11"/>
    </row>
    <row r="16236" spans="20:21" x14ac:dyDescent="0.2">
      <c r="T16236" s="11"/>
      <c r="U16236" s="11"/>
    </row>
    <row r="16237" spans="20:21" x14ac:dyDescent="0.2">
      <c r="T16237" s="11"/>
      <c r="U16237" s="11"/>
    </row>
    <row r="16238" spans="20:21" x14ac:dyDescent="0.2">
      <c r="T16238" s="11"/>
      <c r="U16238" s="11"/>
    </row>
    <row r="16239" spans="20:21" x14ac:dyDescent="0.2">
      <c r="T16239" s="11"/>
      <c r="U16239" s="11"/>
    </row>
    <row r="16240" spans="20:21" x14ac:dyDescent="0.2">
      <c r="T16240" s="11"/>
      <c r="U16240" s="11"/>
    </row>
    <row r="16241" spans="20:21" x14ac:dyDescent="0.2">
      <c r="T16241" s="11"/>
      <c r="U16241" s="11"/>
    </row>
    <row r="16242" spans="20:21" x14ac:dyDescent="0.2">
      <c r="T16242" s="11"/>
      <c r="U16242" s="11"/>
    </row>
    <row r="16243" spans="20:21" x14ac:dyDescent="0.2">
      <c r="T16243" s="11"/>
      <c r="U16243" s="11"/>
    </row>
    <row r="16244" spans="20:21" x14ac:dyDescent="0.2">
      <c r="T16244" s="11"/>
      <c r="U16244" s="11"/>
    </row>
    <row r="16245" spans="20:21" x14ac:dyDescent="0.2">
      <c r="T16245" s="11"/>
      <c r="U16245" s="11"/>
    </row>
    <row r="16246" spans="20:21" x14ac:dyDescent="0.2">
      <c r="T16246" s="11"/>
      <c r="U16246" s="11"/>
    </row>
    <row r="16247" spans="20:21" x14ac:dyDescent="0.2">
      <c r="T16247" s="11"/>
      <c r="U16247" s="11"/>
    </row>
    <row r="16248" spans="20:21" x14ac:dyDescent="0.2">
      <c r="T16248" s="11"/>
      <c r="U16248" s="11"/>
    </row>
    <row r="16249" spans="20:21" x14ac:dyDescent="0.2">
      <c r="T16249" s="11"/>
      <c r="U16249" s="11"/>
    </row>
    <row r="16250" spans="20:21" x14ac:dyDescent="0.2">
      <c r="T16250" s="11"/>
      <c r="U16250" s="11"/>
    </row>
    <row r="16251" spans="20:21" x14ac:dyDescent="0.2">
      <c r="T16251" s="11"/>
      <c r="U16251" s="11"/>
    </row>
    <row r="16252" spans="20:21" x14ac:dyDescent="0.2">
      <c r="T16252" s="11"/>
      <c r="U16252" s="11"/>
    </row>
    <row r="16253" spans="20:21" x14ac:dyDescent="0.2">
      <c r="T16253" s="11"/>
      <c r="U16253" s="11"/>
    </row>
    <row r="16254" spans="20:21" x14ac:dyDescent="0.2">
      <c r="T16254" s="11"/>
      <c r="U16254" s="11"/>
    </row>
    <row r="16255" spans="20:21" x14ac:dyDescent="0.2">
      <c r="T16255" s="11"/>
      <c r="U16255" s="11"/>
    </row>
    <row r="16256" spans="20:21" x14ac:dyDescent="0.2">
      <c r="T16256" s="11"/>
      <c r="U16256" s="11"/>
    </row>
    <row r="16257" spans="20:21" x14ac:dyDescent="0.2">
      <c r="T16257" s="11"/>
      <c r="U16257" s="11"/>
    </row>
    <row r="16258" spans="20:21" x14ac:dyDescent="0.2">
      <c r="T16258" s="11"/>
      <c r="U16258" s="11"/>
    </row>
    <row r="16259" spans="20:21" x14ac:dyDescent="0.2">
      <c r="T16259" s="11"/>
      <c r="U16259" s="11"/>
    </row>
    <row r="16260" spans="20:21" x14ac:dyDescent="0.2">
      <c r="T16260" s="11"/>
      <c r="U16260" s="11"/>
    </row>
    <row r="16261" spans="20:21" x14ac:dyDescent="0.2">
      <c r="T16261" s="11"/>
      <c r="U16261" s="11"/>
    </row>
    <row r="16262" spans="20:21" x14ac:dyDescent="0.2">
      <c r="T16262" s="11"/>
      <c r="U16262" s="11"/>
    </row>
    <row r="16263" spans="20:21" x14ac:dyDescent="0.2">
      <c r="T16263" s="11"/>
      <c r="U16263" s="11"/>
    </row>
    <row r="16264" spans="20:21" x14ac:dyDescent="0.2">
      <c r="T16264" s="11"/>
      <c r="U16264" s="11"/>
    </row>
    <row r="16265" spans="20:21" x14ac:dyDescent="0.2">
      <c r="T16265" s="11"/>
      <c r="U16265" s="11"/>
    </row>
    <row r="16266" spans="20:21" x14ac:dyDescent="0.2">
      <c r="T16266" s="11"/>
      <c r="U16266" s="11"/>
    </row>
    <row r="16267" spans="20:21" x14ac:dyDescent="0.2">
      <c r="T16267" s="11"/>
      <c r="U16267" s="11"/>
    </row>
    <row r="16268" spans="20:21" x14ac:dyDescent="0.2">
      <c r="T16268" s="11"/>
      <c r="U16268" s="11"/>
    </row>
    <row r="16269" spans="20:21" x14ac:dyDescent="0.2">
      <c r="T16269" s="11"/>
      <c r="U16269" s="11"/>
    </row>
    <row r="16270" spans="20:21" x14ac:dyDescent="0.2">
      <c r="T16270" s="11"/>
      <c r="U16270" s="11"/>
    </row>
    <row r="16271" spans="20:21" x14ac:dyDescent="0.2">
      <c r="T16271" s="11"/>
      <c r="U16271" s="11"/>
    </row>
    <row r="16272" spans="20:21" x14ac:dyDescent="0.2">
      <c r="T16272" s="11"/>
      <c r="U16272" s="11"/>
    </row>
    <row r="16273" spans="20:21" x14ac:dyDescent="0.2">
      <c r="T16273" s="11"/>
      <c r="U16273" s="11"/>
    </row>
    <row r="16274" spans="20:21" x14ac:dyDescent="0.2">
      <c r="T16274" s="11"/>
      <c r="U16274" s="11"/>
    </row>
    <row r="16275" spans="20:21" x14ac:dyDescent="0.2">
      <c r="T16275" s="11"/>
      <c r="U16275" s="11"/>
    </row>
    <row r="16276" spans="20:21" x14ac:dyDescent="0.2">
      <c r="T16276" s="11"/>
      <c r="U16276" s="11"/>
    </row>
    <row r="16277" spans="20:21" x14ac:dyDescent="0.2">
      <c r="T16277" s="11"/>
      <c r="U16277" s="11"/>
    </row>
    <row r="16278" spans="20:21" x14ac:dyDescent="0.2">
      <c r="T16278" s="11"/>
      <c r="U16278" s="11"/>
    </row>
    <row r="16279" spans="20:21" x14ac:dyDescent="0.2">
      <c r="T16279" s="11"/>
      <c r="U16279" s="11"/>
    </row>
    <row r="16280" spans="20:21" x14ac:dyDescent="0.2">
      <c r="T16280" s="11"/>
      <c r="U16280" s="11"/>
    </row>
    <row r="16281" spans="20:21" x14ac:dyDescent="0.2">
      <c r="T16281" s="11"/>
      <c r="U16281" s="11"/>
    </row>
    <row r="16282" spans="20:21" x14ac:dyDescent="0.2">
      <c r="T16282" s="11"/>
      <c r="U16282" s="11"/>
    </row>
    <row r="16283" spans="20:21" x14ac:dyDescent="0.2">
      <c r="T16283" s="11"/>
      <c r="U16283" s="11"/>
    </row>
    <row r="16284" spans="20:21" x14ac:dyDescent="0.2">
      <c r="T16284" s="11"/>
      <c r="U16284" s="11"/>
    </row>
    <row r="16285" spans="20:21" x14ac:dyDescent="0.2">
      <c r="T16285" s="11"/>
      <c r="U16285" s="11"/>
    </row>
    <row r="16286" spans="20:21" x14ac:dyDescent="0.2">
      <c r="T16286" s="11"/>
      <c r="U16286" s="11"/>
    </row>
    <row r="16287" spans="20:21" x14ac:dyDescent="0.2">
      <c r="T16287" s="11"/>
      <c r="U16287" s="11"/>
    </row>
    <row r="16288" spans="20:21" x14ac:dyDescent="0.2">
      <c r="T16288" s="11"/>
      <c r="U16288" s="11"/>
    </row>
    <row r="16289" spans="20:21" x14ac:dyDescent="0.2">
      <c r="T16289" s="11"/>
      <c r="U16289" s="11"/>
    </row>
    <row r="16290" spans="20:21" x14ac:dyDescent="0.2">
      <c r="T16290" s="11"/>
      <c r="U16290" s="11"/>
    </row>
    <row r="16291" spans="20:21" x14ac:dyDescent="0.2">
      <c r="T16291" s="11"/>
      <c r="U16291" s="11"/>
    </row>
    <row r="16292" spans="20:21" x14ac:dyDescent="0.2">
      <c r="T16292" s="11"/>
      <c r="U16292" s="11"/>
    </row>
    <row r="16293" spans="20:21" x14ac:dyDescent="0.2">
      <c r="T16293" s="11"/>
      <c r="U16293" s="11"/>
    </row>
    <row r="16294" spans="20:21" x14ac:dyDescent="0.2">
      <c r="T16294" s="11"/>
      <c r="U16294" s="11"/>
    </row>
    <row r="16295" spans="20:21" x14ac:dyDescent="0.2">
      <c r="T16295" s="11"/>
      <c r="U16295" s="11"/>
    </row>
    <row r="16296" spans="20:21" x14ac:dyDescent="0.2">
      <c r="T16296" s="11"/>
      <c r="U16296" s="11"/>
    </row>
    <row r="16297" spans="20:21" x14ac:dyDescent="0.2">
      <c r="T16297" s="11"/>
      <c r="U16297" s="11"/>
    </row>
    <row r="16298" spans="20:21" x14ac:dyDescent="0.2">
      <c r="T16298" s="11"/>
      <c r="U16298" s="11"/>
    </row>
    <row r="16299" spans="20:21" x14ac:dyDescent="0.2">
      <c r="T16299" s="11"/>
      <c r="U16299" s="11"/>
    </row>
    <row r="16300" spans="20:21" x14ac:dyDescent="0.2">
      <c r="T16300" s="11"/>
      <c r="U16300" s="11"/>
    </row>
    <row r="16301" spans="20:21" x14ac:dyDescent="0.2">
      <c r="T16301" s="11"/>
      <c r="U16301" s="11"/>
    </row>
    <row r="16302" spans="20:21" x14ac:dyDescent="0.2">
      <c r="T16302" s="11"/>
      <c r="U16302" s="11"/>
    </row>
    <row r="16303" spans="20:21" x14ac:dyDescent="0.2">
      <c r="T16303" s="11"/>
      <c r="U16303" s="11"/>
    </row>
    <row r="16304" spans="20:21" x14ac:dyDescent="0.2">
      <c r="T16304" s="11"/>
      <c r="U16304" s="11"/>
    </row>
    <row r="16305" spans="20:21" x14ac:dyDescent="0.2">
      <c r="T16305" s="11"/>
      <c r="U16305" s="11"/>
    </row>
    <row r="16306" spans="20:21" x14ac:dyDescent="0.2">
      <c r="T16306" s="11"/>
      <c r="U16306" s="11"/>
    </row>
    <row r="16307" spans="20:21" x14ac:dyDescent="0.2">
      <c r="T16307" s="11"/>
      <c r="U16307" s="11"/>
    </row>
    <row r="16308" spans="20:21" x14ac:dyDescent="0.2">
      <c r="T16308" s="11"/>
      <c r="U16308" s="11"/>
    </row>
    <row r="16309" spans="20:21" x14ac:dyDescent="0.2">
      <c r="T16309" s="11"/>
      <c r="U16309" s="11"/>
    </row>
    <row r="16310" spans="20:21" x14ac:dyDescent="0.2">
      <c r="T16310" s="11"/>
      <c r="U16310" s="11"/>
    </row>
    <row r="16311" spans="20:21" x14ac:dyDescent="0.2">
      <c r="T16311" s="11"/>
      <c r="U16311" s="11"/>
    </row>
    <row r="16312" spans="20:21" x14ac:dyDescent="0.2">
      <c r="T16312" s="11"/>
      <c r="U16312" s="11"/>
    </row>
    <row r="16313" spans="20:21" x14ac:dyDescent="0.2">
      <c r="T16313" s="11"/>
      <c r="U16313" s="11"/>
    </row>
    <row r="16314" spans="20:21" x14ac:dyDescent="0.2">
      <c r="T16314" s="11"/>
      <c r="U16314" s="11"/>
    </row>
    <row r="16315" spans="20:21" x14ac:dyDescent="0.2">
      <c r="T16315" s="11"/>
      <c r="U16315" s="11"/>
    </row>
    <row r="16316" spans="20:21" x14ac:dyDescent="0.2">
      <c r="T16316" s="11"/>
      <c r="U16316" s="11"/>
    </row>
    <row r="16317" spans="20:21" x14ac:dyDescent="0.2">
      <c r="T16317" s="11"/>
      <c r="U16317" s="11"/>
    </row>
    <row r="16318" spans="20:21" x14ac:dyDescent="0.2">
      <c r="T16318" s="11"/>
      <c r="U16318" s="11"/>
    </row>
    <row r="16319" spans="20:21" x14ac:dyDescent="0.2">
      <c r="T16319" s="11"/>
      <c r="U16319" s="11"/>
    </row>
    <row r="16320" spans="20:21" x14ac:dyDescent="0.2">
      <c r="T16320" s="11"/>
      <c r="U16320" s="11"/>
    </row>
    <row r="16321" spans="20:21" x14ac:dyDescent="0.2">
      <c r="T16321" s="11"/>
      <c r="U16321" s="11"/>
    </row>
    <row r="16322" spans="20:21" x14ac:dyDescent="0.2">
      <c r="T16322" s="11"/>
      <c r="U16322" s="11"/>
    </row>
    <row r="16323" spans="20:21" x14ac:dyDescent="0.2">
      <c r="T16323" s="11"/>
      <c r="U16323" s="11"/>
    </row>
    <row r="16324" spans="20:21" x14ac:dyDescent="0.2">
      <c r="T16324" s="11"/>
      <c r="U16324" s="11"/>
    </row>
    <row r="16325" spans="20:21" x14ac:dyDescent="0.2">
      <c r="T16325" s="11"/>
      <c r="U16325" s="11"/>
    </row>
    <row r="16326" spans="20:21" x14ac:dyDescent="0.2">
      <c r="T16326" s="11"/>
      <c r="U16326" s="11"/>
    </row>
    <row r="16327" spans="20:21" x14ac:dyDescent="0.2">
      <c r="T16327" s="11"/>
      <c r="U16327" s="11"/>
    </row>
    <row r="16328" spans="20:21" x14ac:dyDescent="0.2">
      <c r="T16328" s="11"/>
      <c r="U16328" s="11"/>
    </row>
    <row r="16329" spans="20:21" x14ac:dyDescent="0.2">
      <c r="T16329" s="11"/>
      <c r="U16329" s="11"/>
    </row>
    <row r="16330" spans="20:21" x14ac:dyDescent="0.2">
      <c r="T16330" s="11"/>
      <c r="U16330" s="11"/>
    </row>
    <row r="16331" spans="20:21" x14ac:dyDescent="0.2">
      <c r="T16331" s="11"/>
      <c r="U16331" s="11"/>
    </row>
    <row r="16332" spans="20:21" x14ac:dyDescent="0.2">
      <c r="T16332" s="11"/>
      <c r="U16332" s="11"/>
    </row>
    <row r="16333" spans="20:21" x14ac:dyDescent="0.2">
      <c r="T16333" s="11"/>
      <c r="U16333" s="11"/>
    </row>
    <row r="16334" spans="20:21" x14ac:dyDescent="0.2">
      <c r="T16334" s="11"/>
      <c r="U16334" s="11"/>
    </row>
    <row r="16335" spans="20:21" x14ac:dyDescent="0.2">
      <c r="T16335" s="11"/>
      <c r="U16335" s="11"/>
    </row>
    <row r="16336" spans="20:21" x14ac:dyDescent="0.2">
      <c r="T16336" s="11"/>
      <c r="U16336" s="11"/>
    </row>
    <row r="16337" spans="20:21" x14ac:dyDescent="0.2">
      <c r="T16337" s="11"/>
      <c r="U16337" s="11"/>
    </row>
    <row r="16338" spans="20:21" x14ac:dyDescent="0.2">
      <c r="T16338" s="11"/>
      <c r="U16338" s="11"/>
    </row>
    <row r="16339" spans="20:21" x14ac:dyDescent="0.2">
      <c r="T16339" s="11"/>
      <c r="U16339" s="11"/>
    </row>
    <row r="16340" spans="20:21" x14ac:dyDescent="0.2">
      <c r="T16340" s="11"/>
      <c r="U16340" s="11"/>
    </row>
    <row r="16341" spans="20:21" x14ac:dyDescent="0.2">
      <c r="T16341" s="11"/>
      <c r="U16341" s="11"/>
    </row>
    <row r="16342" spans="20:21" x14ac:dyDescent="0.2">
      <c r="T16342" s="11"/>
      <c r="U16342" s="11"/>
    </row>
    <row r="16343" spans="20:21" x14ac:dyDescent="0.2">
      <c r="T16343" s="11"/>
      <c r="U16343" s="11"/>
    </row>
    <row r="16344" spans="20:21" x14ac:dyDescent="0.2">
      <c r="T16344" s="11"/>
      <c r="U16344" s="11"/>
    </row>
    <row r="16345" spans="20:21" x14ac:dyDescent="0.2">
      <c r="T16345" s="11"/>
      <c r="U16345" s="11"/>
    </row>
    <row r="16346" spans="20:21" x14ac:dyDescent="0.2">
      <c r="T16346" s="11"/>
      <c r="U16346" s="11"/>
    </row>
    <row r="16347" spans="20:21" x14ac:dyDescent="0.2">
      <c r="T16347" s="11"/>
      <c r="U16347" s="11"/>
    </row>
    <row r="16348" spans="20:21" x14ac:dyDescent="0.2">
      <c r="T16348" s="11"/>
      <c r="U16348" s="11"/>
    </row>
    <row r="16349" spans="20:21" x14ac:dyDescent="0.2">
      <c r="T16349" s="11"/>
      <c r="U16349" s="11"/>
    </row>
    <row r="16350" spans="20:21" x14ac:dyDescent="0.2">
      <c r="T16350" s="11"/>
      <c r="U16350" s="11"/>
    </row>
    <row r="16351" spans="20:21" x14ac:dyDescent="0.2">
      <c r="T16351" s="11"/>
      <c r="U16351" s="11"/>
    </row>
    <row r="16352" spans="20:21" x14ac:dyDescent="0.2">
      <c r="T16352" s="11"/>
      <c r="U16352" s="11"/>
    </row>
    <row r="16353" spans="20:21" x14ac:dyDescent="0.2">
      <c r="T16353" s="11"/>
      <c r="U16353" s="11"/>
    </row>
    <row r="16354" spans="20:21" x14ac:dyDescent="0.2">
      <c r="T16354" s="11"/>
      <c r="U16354" s="11"/>
    </row>
    <row r="16355" spans="20:21" x14ac:dyDescent="0.2">
      <c r="T16355" s="11"/>
      <c r="U16355" s="11"/>
    </row>
    <row r="16356" spans="20:21" x14ac:dyDescent="0.2">
      <c r="T16356" s="11"/>
      <c r="U16356" s="11"/>
    </row>
    <row r="16357" spans="20:21" x14ac:dyDescent="0.2">
      <c r="T16357" s="11"/>
      <c r="U16357" s="11"/>
    </row>
    <row r="16358" spans="20:21" x14ac:dyDescent="0.2">
      <c r="T16358" s="11"/>
      <c r="U16358" s="11"/>
    </row>
    <row r="16359" spans="20:21" x14ac:dyDescent="0.2">
      <c r="T16359" s="11"/>
      <c r="U16359" s="11"/>
    </row>
    <row r="16360" spans="20:21" x14ac:dyDescent="0.2">
      <c r="T16360" s="11"/>
      <c r="U16360" s="11"/>
    </row>
    <row r="16361" spans="20:21" x14ac:dyDescent="0.2">
      <c r="T16361" s="11"/>
      <c r="U16361" s="11"/>
    </row>
    <row r="16362" spans="20:21" x14ac:dyDescent="0.2">
      <c r="T16362" s="11"/>
      <c r="U16362" s="11"/>
    </row>
    <row r="16363" spans="20:21" x14ac:dyDescent="0.2">
      <c r="T16363" s="11"/>
      <c r="U16363" s="11"/>
    </row>
    <row r="16364" spans="20:21" x14ac:dyDescent="0.2">
      <c r="T16364" s="11"/>
      <c r="U16364" s="11"/>
    </row>
    <row r="16365" spans="20:21" x14ac:dyDescent="0.2">
      <c r="T16365" s="11"/>
      <c r="U16365" s="11"/>
    </row>
    <row r="16366" spans="20:21" x14ac:dyDescent="0.2">
      <c r="T16366" s="11"/>
      <c r="U16366" s="11"/>
    </row>
    <row r="16367" spans="20:21" x14ac:dyDescent="0.2">
      <c r="T16367" s="11"/>
      <c r="U16367" s="11"/>
    </row>
    <row r="16368" spans="20:21" x14ac:dyDescent="0.2">
      <c r="T16368" s="11"/>
      <c r="U16368" s="11"/>
    </row>
    <row r="16369" spans="20:21" x14ac:dyDescent="0.2">
      <c r="T16369" s="11"/>
      <c r="U16369" s="11"/>
    </row>
    <row r="16370" spans="20:21" x14ac:dyDescent="0.2">
      <c r="T16370" s="11"/>
      <c r="U16370" s="11"/>
    </row>
    <row r="16371" spans="20:21" x14ac:dyDescent="0.2">
      <c r="T16371" s="11"/>
      <c r="U16371" s="11"/>
    </row>
    <row r="16372" spans="20:21" x14ac:dyDescent="0.2">
      <c r="T16372" s="11"/>
      <c r="U16372" s="11"/>
    </row>
    <row r="16373" spans="20:21" x14ac:dyDescent="0.2">
      <c r="T16373" s="11"/>
      <c r="U16373" s="11"/>
    </row>
    <row r="16374" spans="20:21" x14ac:dyDescent="0.2">
      <c r="T16374" s="11"/>
      <c r="U16374" s="11"/>
    </row>
    <row r="16375" spans="20:21" x14ac:dyDescent="0.2">
      <c r="T16375" s="11"/>
      <c r="U16375" s="11"/>
    </row>
    <row r="16376" spans="20:21" x14ac:dyDescent="0.2">
      <c r="T16376" s="11"/>
      <c r="U16376" s="11"/>
    </row>
    <row r="16377" spans="20:21" x14ac:dyDescent="0.2">
      <c r="T16377" s="11"/>
      <c r="U16377" s="11"/>
    </row>
    <row r="16378" spans="20:21" x14ac:dyDescent="0.2">
      <c r="T16378" s="11"/>
      <c r="U16378" s="11"/>
    </row>
    <row r="16379" spans="20:21" x14ac:dyDescent="0.2">
      <c r="T16379" s="11"/>
      <c r="U16379" s="11"/>
    </row>
    <row r="16380" spans="20:21" x14ac:dyDescent="0.2">
      <c r="T16380" s="11"/>
      <c r="U16380" s="11"/>
    </row>
    <row r="16381" spans="20:21" x14ac:dyDescent="0.2">
      <c r="T16381" s="11"/>
      <c r="U16381" s="11"/>
    </row>
    <row r="16382" spans="20:21" x14ac:dyDescent="0.2">
      <c r="T16382" s="11"/>
      <c r="U16382" s="11"/>
    </row>
    <row r="16383" spans="20:21" x14ac:dyDescent="0.2">
      <c r="T16383" s="11"/>
      <c r="U16383" s="11"/>
    </row>
    <row r="16384" spans="20:21" x14ac:dyDescent="0.2">
      <c r="T16384" s="11"/>
      <c r="U16384" s="11"/>
    </row>
    <row r="16385" spans="20:21" x14ac:dyDescent="0.2">
      <c r="T16385" s="11"/>
      <c r="U16385" s="11"/>
    </row>
    <row r="16386" spans="20:21" x14ac:dyDescent="0.2">
      <c r="T16386" s="11"/>
      <c r="U16386" s="11"/>
    </row>
    <row r="16387" spans="20:21" x14ac:dyDescent="0.2">
      <c r="T16387" s="11"/>
      <c r="U16387" s="11"/>
    </row>
    <row r="16388" spans="20:21" x14ac:dyDescent="0.2">
      <c r="T16388" s="11"/>
      <c r="U16388" s="11"/>
    </row>
    <row r="16389" spans="20:21" x14ac:dyDescent="0.2">
      <c r="T16389" s="11"/>
      <c r="U16389" s="11"/>
    </row>
    <row r="16390" spans="20:21" x14ac:dyDescent="0.2">
      <c r="T16390" s="11"/>
      <c r="U16390" s="11"/>
    </row>
    <row r="16391" spans="20:21" x14ac:dyDescent="0.2">
      <c r="T16391" s="11"/>
      <c r="U16391" s="11"/>
    </row>
    <row r="16392" spans="20:21" x14ac:dyDescent="0.2">
      <c r="T16392" s="11"/>
      <c r="U16392" s="11"/>
    </row>
    <row r="16393" spans="20:21" x14ac:dyDescent="0.2">
      <c r="T16393" s="11"/>
      <c r="U16393" s="11"/>
    </row>
    <row r="16394" spans="20:21" x14ac:dyDescent="0.2">
      <c r="T16394" s="11"/>
      <c r="U16394" s="11"/>
    </row>
    <row r="16395" spans="20:21" x14ac:dyDescent="0.2">
      <c r="T16395" s="11"/>
      <c r="U16395" s="11"/>
    </row>
    <row r="16396" spans="20:21" x14ac:dyDescent="0.2">
      <c r="T16396" s="11"/>
      <c r="U16396" s="11"/>
    </row>
    <row r="16397" spans="20:21" x14ac:dyDescent="0.2">
      <c r="T16397" s="11"/>
      <c r="U16397" s="11"/>
    </row>
    <row r="16398" spans="20:21" x14ac:dyDescent="0.2">
      <c r="T16398" s="11"/>
      <c r="U16398" s="11"/>
    </row>
    <row r="16399" spans="20:21" x14ac:dyDescent="0.2">
      <c r="T16399" s="11"/>
      <c r="U16399" s="11"/>
    </row>
    <row r="16400" spans="20:21" x14ac:dyDescent="0.2">
      <c r="T16400" s="11"/>
      <c r="U16400" s="11"/>
    </row>
    <row r="16401" spans="20:21" x14ac:dyDescent="0.2">
      <c r="T16401" s="11"/>
      <c r="U16401" s="11"/>
    </row>
    <row r="16402" spans="20:21" x14ac:dyDescent="0.2">
      <c r="T16402" s="11"/>
      <c r="U16402" s="11"/>
    </row>
    <row r="16403" spans="20:21" x14ac:dyDescent="0.2">
      <c r="T16403" s="11"/>
      <c r="U16403" s="11"/>
    </row>
    <row r="16404" spans="20:21" x14ac:dyDescent="0.2">
      <c r="T16404" s="11"/>
      <c r="U16404" s="11"/>
    </row>
    <row r="16405" spans="20:21" x14ac:dyDescent="0.2">
      <c r="T16405" s="11"/>
      <c r="U16405" s="11"/>
    </row>
    <row r="16406" spans="20:21" x14ac:dyDescent="0.2">
      <c r="T16406" s="11"/>
      <c r="U16406" s="11"/>
    </row>
    <row r="16407" spans="20:21" x14ac:dyDescent="0.2">
      <c r="T16407" s="11"/>
      <c r="U16407" s="11"/>
    </row>
    <row r="16408" spans="20:21" x14ac:dyDescent="0.2">
      <c r="T16408" s="11"/>
      <c r="U16408" s="11"/>
    </row>
    <row r="16409" spans="20:21" x14ac:dyDescent="0.2">
      <c r="T16409" s="11"/>
      <c r="U16409" s="11"/>
    </row>
    <row r="16410" spans="20:21" x14ac:dyDescent="0.2">
      <c r="T16410" s="11"/>
      <c r="U16410" s="11"/>
    </row>
    <row r="16411" spans="20:21" x14ac:dyDescent="0.2">
      <c r="T16411" s="11"/>
      <c r="U16411" s="11"/>
    </row>
    <row r="16412" spans="20:21" x14ac:dyDescent="0.2">
      <c r="T16412" s="11"/>
      <c r="U16412" s="11"/>
    </row>
    <row r="16413" spans="20:21" x14ac:dyDescent="0.2">
      <c r="T16413" s="11"/>
      <c r="U16413" s="11"/>
    </row>
    <row r="16414" spans="20:21" x14ac:dyDescent="0.2">
      <c r="T16414" s="11"/>
      <c r="U16414" s="11"/>
    </row>
    <row r="16415" spans="20:21" x14ac:dyDescent="0.2">
      <c r="T16415" s="11"/>
      <c r="U16415" s="11"/>
    </row>
    <row r="16416" spans="20:21" x14ac:dyDescent="0.2">
      <c r="T16416" s="11"/>
      <c r="U16416" s="11"/>
    </row>
    <row r="16417" spans="20:21" x14ac:dyDescent="0.2">
      <c r="T16417" s="11"/>
      <c r="U16417" s="11"/>
    </row>
    <row r="16418" spans="20:21" x14ac:dyDescent="0.2">
      <c r="T16418" s="11"/>
      <c r="U16418" s="11"/>
    </row>
    <row r="16419" spans="20:21" x14ac:dyDescent="0.2">
      <c r="T16419" s="11"/>
      <c r="U16419" s="11"/>
    </row>
    <row r="16420" spans="20:21" x14ac:dyDescent="0.2">
      <c r="T16420" s="11"/>
      <c r="U16420" s="11"/>
    </row>
    <row r="16421" spans="20:21" x14ac:dyDescent="0.2">
      <c r="T16421" s="11"/>
      <c r="U16421" s="11"/>
    </row>
    <row r="16422" spans="20:21" x14ac:dyDescent="0.2">
      <c r="T16422" s="11"/>
      <c r="U16422" s="11"/>
    </row>
    <row r="16423" spans="20:21" x14ac:dyDescent="0.2">
      <c r="T16423" s="11"/>
      <c r="U16423" s="11"/>
    </row>
    <row r="16424" spans="20:21" x14ac:dyDescent="0.2">
      <c r="T16424" s="11"/>
      <c r="U16424" s="11"/>
    </row>
    <row r="16425" spans="20:21" x14ac:dyDescent="0.2">
      <c r="T16425" s="11"/>
      <c r="U16425" s="11"/>
    </row>
    <row r="16426" spans="20:21" x14ac:dyDescent="0.2">
      <c r="T16426" s="11"/>
      <c r="U16426" s="11"/>
    </row>
    <row r="16427" spans="20:21" x14ac:dyDescent="0.2">
      <c r="T16427" s="11"/>
      <c r="U16427" s="11"/>
    </row>
    <row r="16428" spans="20:21" x14ac:dyDescent="0.2">
      <c r="T16428" s="11"/>
      <c r="U16428" s="11"/>
    </row>
    <row r="16429" spans="20:21" x14ac:dyDescent="0.2">
      <c r="T16429" s="11"/>
      <c r="U16429" s="11"/>
    </row>
    <row r="16430" spans="20:21" x14ac:dyDescent="0.2">
      <c r="T16430" s="11"/>
      <c r="U16430" s="11"/>
    </row>
    <row r="16431" spans="20:21" x14ac:dyDescent="0.2">
      <c r="T16431" s="11"/>
      <c r="U16431" s="11"/>
    </row>
    <row r="16432" spans="20:21" x14ac:dyDescent="0.2">
      <c r="T16432" s="11"/>
      <c r="U16432" s="11"/>
    </row>
    <row r="16433" spans="20:21" x14ac:dyDescent="0.2">
      <c r="T16433" s="11"/>
      <c r="U16433" s="11"/>
    </row>
    <row r="16434" spans="20:21" x14ac:dyDescent="0.2">
      <c r="T16434" s="11"/>
      <c r="U16434" s="11"/>
    </row>
    <row r="16435" spans="20:21" x14ac:dyDescent="0.2">
      <c r="T16435" s="11"/>
      <c r="U16435" s="11"/>
    </row>
    <row r="16436" spans="20:21" x14ac:dyDescent="0.2">
      <c r="T16436" s="11"/>
      <c r="U16436" s="11"/>
    </row>
    <row r="16437" spans="20:21" x14ac:dyDescent="0.2">
      <c r="T16437" s="11"/>
      <c r="U16437" s="11"/>
    </row>
    <row r="16438" spans="20:21" x14ac:dyDescent="0.2">
      <c r="T16438" s="11"/>
      <c r="U16438" s="11"/>
    </row>
    <row r="16439" spans="20:21" x14ac:dyDescent="0.2">
      <c r="T16439" s="11"/>
      <c r="U16439" s="11"/>
    </row>
    <row r="16440" spans="20:21" x14ac:dyDescent="0.2">
      <c r="T16440" s="11"/>
      <c r="U16440" s="11"/>
    </row>
    <row r="16441" spans="20:21" x14ac:dyDescent="0.2">
      <c r="T16441" s="11"/>
      <c r="U16441" s="11"/>
    </row>
    <row r="16442" spans="20:21" x14ac:dyDescent="0.2">
      <c r="T16442" s="11"/>
      <c r="U16442" s="11"/>
    </row>
    <row r="16443" spans="20:21" x14ac:dyDescent="0.2">
      <c r="T16443" s="11"/>
      <c r="U16443" s="11"/>
    </row>
    <row r="16444" spans="20:21" x14ac:dyDescent="0.2">
      <c r="T16444" s="11"/>
      <c r="U16444" s="11"/>
    </row>
    <row r="16445" spans="20:21" x14ac:dyDescent="0.2">
      <c r="T16445" s="11"/>
      <c r="U16445" s="11"/>
    </row>
    <row r="16446" spans="20:21" x14ac:dyDescent="0.2">
      <c r="T16446" s="11"/>
      <c r="U16446" s="11"/>
    </row>
    <row r="16447" spans="20:21" x14ac:dyDescent="0.2">
      <c r="T16447" s="11"/>
      <c r="U16447" s="11"/>
    </row>
    <row r="16448" spans="20:21" x14ac:dyDescent="0.2">
      <c r="T16448" s="11"/>
      <c r="U16448" s="11"/>
    </row>
    <row r="16449" spans="20:21" x14ac:dyDescent="0.2">
      <c r="T16449" s="11"/>
      <c r="U16449" s="11"/>
    </row>
    <row r="16450" spans="20:21" x14ac:dyDescent="0.2">
      <c r="T16450" s="11"/>
      <c r="U16450" s="11"/>
    </row>
    <row r="16451" spans="20:21" x14ac:dyDescent="0.2">
      <c r="T16451" s="11"/>
      <c r="U16451" s="11"/>
    </row>
    <row r="16452" spans="20:21" x14ac:dyDescent="0.2">
      <c r="T16452" s="11"/>
      <c r="U16452" s="11"/>
    </row>
    <row r="16453" spans="20:21" x14ac:dyDescent="0.2">
      <c r="T16453" s="11"/>
      <c r="U16453" s="11"/>
    </row>
    <row r="16454" spans="20:21" x14ac:dyDescent="0.2">
      <c r="T16454" s="11"/>
      <c r="U16454" s="11"/>
    </row>
    <row r="16455" spans="20:21" x14ac:dyDescent="0.2">
      <c r="T16455" s="11"/>
      <c r="U16455" s="11"/>
    </row>
    <row r="16456" spans="20:21" x14ac:dyDescent="0.2">
      <c r="T16456" s="11"/>
      <c r="U16456" s="11"/>
    </row>
    <row r="16457" spans="20:21" x14ac:dyDescent="0.2">
      <c r="T16457" s="11"/>
      <c r="U16457" s="11"/>
    </row>
    <row r="16458" spans="20:21" x14ac:dyDescent="0.2">
      <c r="T16458" s="11"/>
      <c r="U16458" s="11"/>
    </row>
    <row r="16459" spans="20:21" x14ac:dyDescent="0.2">
      <c r="T16459" s="11"/>
      <c r="U16459" s="11"/>
    </row>
    <row r="16460" spans="20:21" x14ac:dyDescent="0.2">
      <c r="T16460" s="11"/>
      <c r="U16460" s="11"/>
    </row>
    <row r="16461" spans="20:21" x14ac:dyDescent="0.2">
      <c r="T16461" s="11"/>
      <c r="U16461" s="11"/>
    </row>
    <row r="16462" spans="20:21" x14ac:dyDescent="0.2">
      <c r="T16462" s="11"/>
      <c r="U16462" s="11"/>
    </row>
    <row r="16463" spans="20:21" x14ac:dyDescent="0.2">
      <c r="T16463" s="11"/>
      <c r="U16463" s="11"/>
    </row>
    <row r="16464" spans="20:21" x14ac:dyDescent="0.2">
      <c r="T16464" s="11"/>
      <c r="U16464" s="11"/>
    </row>
    <row r="16465" spans="20:21" x14ac:dyDescent="0.2">
      <c r="T16465" s="11"/>
      <c r="U16465" s="11"/>
    </row>
    <row r="16466" spans="20:21" x14ac:dyDescent="0.2">
      <c r="T16466" s="11"/>
      <c r="U16466" s="11"/>
    </row>
    <row r="16467" spans="20:21" x14ac:dyDescent="0.2">
      <c r="T16467" s="11"/>
      <c r="U16467" s="11"/>
    </row>
    <row r="16468" spans="20:21" x14ac:dyDescent="0.2">
      <c r="T16468" s="11"/>
      <c r="U16468" s="11"/>
    </row>
    <row r="16469" spans="20:21" x14ac:dyDescent="0.2">
      <c r="T16469" s="11"/>
      <c r="U16469" s="11"/>
    </row>
    <row r="16470" spans="20:21" x14ac:dyDescent="0.2">
      <c r="T16470" s="11"/>
      <c r="U16470" s="11"/>
    </row>
    <row r="16471" spans="20:21" x14ac:dyDescent="0.2">
      <c r="T16471" s="11"/>
      <c r="U16471" s="11"/>
    </row>
    <row r="16472" spans="20:21" x14ac:dyDescent="0.2">
      <c r="T16472" s="11"/>
      <c r="U16472" s="11"/>
    </row>
    <row r="16473" spans="20:21" x14ac:dyDescent="0.2">
      <c r="T16473" s="11"/>
      <c r="U16473" s="11"/>
    </row>
    <row r="16474" spans="20:21" x14ac:dyDescent="0.2">
      <c r="T16474" s="11"/>
      <c r="U16474" s="11"/>
    </row>
    <row r="16475" spans="20:21" x14ac:dyDescent="0.2">
      <c r="T16475" s="11"/>
      <c r="U16475" s="11"/>
    </row>
    <row r="16476" spans="20:21" x14ac:dyDescent="0.2">
      <c r="T16476" s="11"/>
      <c r="U16476" s="11"/>
    </row>
    <row r="16477" spans="20:21" x14ac:dyDescent="0.2">
      <c r="T16477" s="11"/>
      <c r="U16477" s="11"/>
    </row>
    <row r="16478" spans="20:21" x14ac:dyDescent="0.2">
      <c r="T16478" s="11"/>
      <c r="U16478" s="11"/>
    </row>
    <row r="16479" spans="20:21" x14ac:dyDescent="0.2">
      <c r="T16479" s="11"/>
      <c r="U16479" s="11"/>
    </row>
    <row r="16480" spans="20:21" x14ac:dyDescent="0.2">
      <c r="T16480" s="11"/>
      <c r="U16480" s="11"/>
    </row>
    <row r="16481" spans="20:21" x14ac:dyDescent="0.2">
      <c r="T16481" s="11"/>
      <c r="U16481" s="11"/>
    </row>
    <row r="16482" spans="20:21" x14ac:dyDescent="0.2">
      <c r="T16482" s="11"/>
      <c r="U16482" s="11"/>
    </row>
    <row r="16483" spans="20:21" x14ac:dyDescent="0.2">
      <c r="T16483" s="11"/>
      <c r="U16483" s="11"/>
    </row>
    <row r="16484" spans="20:21" x14ac:dyDescent="0.2">
      <c r="T16484" s="11"/>
      <c r="U16484" s="11"/>
    </row>
    <row r="16485" spans="20:21" x14ac:dyDescent="0.2">
      <c r="T16485" s="11"/>
      <c r="U16485" s="11"/>
    </row>
    <row r="16486" spans="20:21" x14ac:dyDescent="0.2">
      <c r="T16486" s="11"/>
      <c r="U16486" s="11"/>
    </row>
    <row r="16487" spans="20:21" x14ac:dyDescent="0.2">
      <c r="T16487" s="11"/>
      <c r="U16487" s="11"/>
    </row>
    <row r="16488" spans="20:21" x14ac:dyDescent="0.2">
      <c r="T16488" s="11"/>
      <c r="U16488" s="11"/>
    </row>
    <row r="16489" spans="20:21" x14ac:dyDescent="0.2">
      <c r="T16489" s="11"/>
      <c r="U16489" s="11"/>
    </row>
    <row r="16490" spans="20:21" x14ac:dyDescent="0.2">
      <c r="T16490" s="11"/>
      <c r="U16490" s="11"/>
    </row>
    <row r="16491" spans="20:21" x14ac:dyDescent="0.2">
      <c r="T16491" s="11"/>
      <c r="U16491" s="11"/>
    </row>
    <row r="16492" spans="20:21" x14ac:dyDescent="0.2">
      <c r="T16492" s="11"/>
      <c r="U16492" s="11"/>
    </row>
    <row r="16493" spans="20:21" x14ac:dyDescent="0.2">
      <c r="T16493" s="11"/>
      <c r="U16493" s="11"/>
    </row>
    <row r="16494" spans="20:21" x14ac:dyDescent="0.2">
      <c r="T16494" s="11"/>
      <c r="U16494" s="11"/>
    </row>
    <row r="16495" spans="20:21" x14ac:dyDescent="0.2">
      <c r="T16495" s="11"/>
      <c r="U16495" s="11"/>
    </row>
    <row r="16496" spans="20:21" x14ac:dyDescent="0.2">
      <c r="T16496" s="11"/>
      <c r="U16496" s="11"/>
    </row>
    <row r="16497" spans="20:21" x14ac:dyDescent="0.2">
      <c r="T16497" s="11"/>
      <c r="U16497" s="11"/>
    </row>
    <row r="16498" spans="20:21" x14ac:dyDescent="0.2">
      <c r="T16498" s="11"/>
      <c r="U16498" s="11"/>
    </row>
    <row r="16499" spans="20:21" x14ac:dyDescent="0.2">
      <c r="T16499" s="11"/>
      <c r="U16499" s="11"/>
    </row>
    <row r="16500" spans="20:21" x14ac:dyDescent="0.2">
      <c r="T16500" s="11"/>
      <c r="U16500" s="11"/>
    </row>
    <row r="16501" spans="20:21" x14ac:dyDescent="0.2">
      <c r="T16501" s="11"/>
      <c r="U16501" s="11"/>
    </row>
    <row r="16502" spans="20:21" x14ac:dyDescent="0.2">
      <c r="T16502" s="11"/>
      <c r="U16502" s="11"/>
    </row>
    <row r="16503" spans="20:21" x14ac:dyDescent="0.2">
      <c r="T16503" s="11"/>
      <c r="U16503" s="11"/>
    </row>
    <row r="16504" spans="20:21" x14ac:dyDescent="0.2">
      <c r="T16504" s="11"/>
      <c r="U16504" s="11"/>
    </row>
    <row r="16505" spans="20:21" x14ac:dyDescent="0.2">
      <c r="T16505" s="11"/>
      <c r="U16505" s="11"/>
    </row>
    <row r="16506" spans="20:21" x14ac:dyDescent="0.2">
      <c r="T16506" s="11"/>
      <c r="U16506" s="11"/>
    </row>
    <row r="16507" spans="20:21" x14ac:dyDescent="0.2">
      <c r="T16507" s="11"/>
      <c r="U16507" s="11"/>
    </row>
    <row r="16508" spans="20:21" x14ac:dyDescent="0.2">
      <c r="T16508" s="11"/>
      <c r="U16508" s="11"/>
    </row>
    <row r="16509" spans="20:21" x14ac:dyDescent="0.2">
      <c r="T16509" s="11"/>
      <c r="U16509" s="11"/>
    </row>
    <row r="16510" spans="20:21" x14ac:dyDescent="0.2">
      <c r="T16510" s="11"/>
      <c r="U16510" s="11"/>
    </row>
    <row r="16511" spans="20:21" x14ac:dyDescent="0.2">
      <c r="T16511" s="11"/>
      <c r="U16511" s="11"/>
    </row>
    <row r="16512" spans="20:21" x14ac:dyDescent="0.2">
      <c r="T16512" s="11"/>
      <c r="U16512" s="11"/>
    </row>
    <row r="16513" spans="20:21" x14ac:dyDescent="0.2">
      <c r="T16513" s="11"/>
      <c r="U16513" s="11"/>
    </row>
    <row r="16514" spans="20:21" x14ac:dyDescent="0.2">
      <c r="T16514" s="11"/>
      <c r="U16514" s="11"/>
    </row>
    <row r="16515" spans="20:21" x14ac:dyDescent="0.2">
      <c r="T16515" s="11"/>
      <c r="U16515" s="11"/>
    </row>
    <row r="16516" spans="20:21" x14ac:dyDescent="0.2">
      <c r="T16516" s="11"/>
      <c r="U16516" s="11"/>
    </row>
    <row r="16517" spans="20:21" x14ac:dyDescent="0.2">
      <c r="T16517" s="11"/>
      <c r="U16517" s="11"/>
    </row>
    <row r="16518" spans="20:21" x14ac:dyDescent="0.2">
      <c r="T16518" s="11"/>
      <c r="U16518" s="11"/>
    </row>
    <row r="16519" spans="20:21" x14ac:dyDescent="0.2">
      <c r="T16519" s="11"/>
      <c r="U16519" s="11"/>
    </row>
    <row r="16520" spans="20:21" x14ac:dyDescent="0.2">
      <c r="T16520" s="11"/>
      <c r="U16520" s="11"/>
    </row>
    <row r="16521" spans="20:21" x14ac:dyDescent="0.2">
      <c r="T16521" s="11"/>
      <c r="U16521" s="11"/>
    </row>
    <row r="16522" spans="20:21" x14ac:dyDescent="0.2">
      <c r="T16522" s="11"/>
      <c r="U16522" s="11"/>
    </row>
    <row r="16523" spans="20:21" x14ac:dyDescent="0.2">
      <c r="T16523" s="11"/>
      <c r="U16523" s="11"/>
    </row>
    <row r="16524" spans="20:21" x14ac:dyDescent="0.2">
      <c r="T16524" s="11"/>
      <c r="U16524" s="11"/>
    </row>
    <row r="16525" spans="20:21" x14ac:dyDescent="0.2">
      <c r="T16525" s="11"/>
      <c r="U16525" s="11"/>
    </row>
    <row r="16526" spans="20:21" x14ac:dyDescent="0.2">
      <c r="T16526" s="11"/>
      <c r="U16526" s="11"/>
    </row>
    <row r="16527" spans="20:21" x14ac:dyDescent="0.2">
      <c r="T16527" s="11"/>
      <c r="U16527" s="11"/>
    </row>
    <row r="16528" spans="20:21" x14ac:dyDescent="0.2">
      <c r="T16528" s="11"/>
      <c r="U16528" s="11"/>
    </row>
    <row r="16529" spans="20:21" x14ac:dyDescent="0.2">
      <c r="T16529" s="11"/>
      <c r="U16529" s="11"/>
    </row>
    <row r="16530" spans="20:21" x14ac:dyDescent="0.2">
      <c r="T16530" s="11"/>
      <c r="U16530" s="11"/>
    </row>
    <row r="16531" spans="20:21" x14ac:dyDescent="0.2">
      <c r="T16531" s="11"/>
      <c r="U16531" s="11"/>
    </row>
    <row r="16532" spans="20:21" x14ac:dyDescent="0.2">
      <c r="T16532" s="11"/>
      <c r="U16532" s="11"/>
    </row>
    <row r="16533" spans="20:21" x14ac:dyDescent="0.2">
      <c r="T16533" s="11"/>
      <c r="U16533" s="11"/>
    </row>
    <row r="16534" spans="20:21" x14ac:dyDescent="0.2">
      <c r="T16534" s="11"/>
      <c r="U16534" s="11"/>
    </row>
    <row r="16535" spans="20:21" x14ac:dyDescent="0.2">
      <c r="T16535" s="11"/>
      <c r="U16535" s="11"/>
    </row>
    <row r="16536" spans="20:21" x14ac:dyDescent="0.2">
      <c r="T16536" s="11"/>
      <c r="U16536" s="11"/>
    </row>
    <row r="16537" spans="20:21" x14ac:dyDescent="0.2">
      <c r="T16537" s="11"/>
      <c r="U16537" s="11"/>
    </row>
    <row r="16538" spans="20:21" x14ac:dyDescent="0.2">
      <c r="T16538" s="11"/>
      <c r="U16538" s="11"/>
    </row>
    <row r="16539" spans="20:21" x14ac:dyDescent="0.2">
      <c r="T16539" s="11"/>
      <c r="U16539" s="11"/>
    </row>
    <row r="16540" spans="20:21" x14ac:dyDescent="0.2">
      <c r="T16540" s="11"/>
      <c r="U16540" s="11"/>
    </row>
    <row r="16541" spans="20:21" x14ac:dyDescent="0.2">
      <c r="T16541" s="11"/>
      <c r="U16541" s="11"/>
    </row>
    <row r="16542" spans="20:21" x14ac:dyDescent="0.2">
      <c r="T16542" s="11"/>
      <c r="U16542" s="11"/>
    </row>
    <row r="16543" spans="20:21" x14ac:dyDescent="0.2">
      <c r="T16543" s="11"/>
      <c r="U16543" s="11"/>
    </row>
    <row r="16544" spans="20:21" x14ac:dyDescent="0.2">
      <c r="T16544" s="11"/>
      <c r="U16544" s="11"/>
    </row>
    <row r="16545" spans="20:21" x14ac:dyDescent="0.2">
      <c r="T16545" s="11"/>
      <c r="U16545" s="11"/>
    </row>
    <row r="16546" spans="20:21" x14ac:dyDescent="0.2">
      <c r="T16546" s="11"/>
      <c r="U16546" s="11"/>
    </row>
    <row r="16547" spans="20:21" x14ac:dyDescent="0.2">
      <c r="T16547" s="11"/>
      <c r="U16547" s="11"/>
    </row>
    <row r="16548" spans="20:21" x14ac:dyDescent="0.2">
      <c r="T16548" s="11"/>
      <c r="U16548" s="11"/>
    </row>
    <row r="16549" spans="20:21" x14ac:dyDescent="0.2">
      <c r="T16549" s="11"/>
      <c r="U16549" s="11"/>
    </row>
    <row r="16550" spans="20:21" x14ac:dyDescent="0.2">
      <c r="T16550" s="11"/>
      <c r="U16550" s="11"/>
    </row>
    <row r="16551" spans="20:21" x14ac:dyDescent="0.2">
      <c r="T16551" s="11"/>
      <c r="U16551" s="11"/>
    </row>
    <row r="16552" spans="20:21" x14ac:dyDescent="0.2">
      <c r="T16552" s="11"/>
      <c r="U16552" s="11"/>
    </row>
    <row r="16553" spans="20:21" x14ac:dyDescent="0.2">
      <c r="T16553" s="11"/>
      <c r="U16553" s="11"/>
    </row>
    <row r="16554" spans="20:21" x14ac:dyDescent="0.2">
      <c r="T16554" s="11"/>
      <c r="U16554" s="11"/>
    </row>
    <row r="16555" spans="20:21" x14ac:dyDescent="0.2">
      <c r="T16555" s="11"/>
      <c r="U16555" s="11"/>
    </row>
    <row r="16556" spans="20:21" x14ac:dyDescent="0.2">
      <c r="T16556" s="11"/>
      <c r="U16556" s="11"/>
    </row>
    <row r="16557" spans="20:21" x14ac:dyDescent="0.2">
      <c r="T16557" s="11"/>
      <c r="U16557" s="11"/>
    </row>
    <row r="16558" spans="20:21" x14ac:dyDescent="0.2">
      <c r="T16558" s="11"/>
      <c r="U16558" s="11"/>
    </row>
    <row r="16559" spans="20:21" x14ac:dyDescent="0.2">
      <c r="T16559" s="11"/>
      <c r="U16559" s="11"/>
    </row>
    <row r="16560" spans="20:21" x14ac:dyDescent="0.2">
      <c r="T16560" s="11"/>
      <c r="U16560" s="11"/>
    </row>
    <row r="16561" spans="20:21" x14ac:dyDescent="0.2">
      <c r="T16561" s="11"/>
      <c r="U16561" s="11"/>
    </row>
    <row r="16562" spans="20:21" x14ac:dyDescent="0.2">
      <c r="T16562" s="11"/>
      <c r="U16562" s="11"/>
    </row>
    <row r="16563" spans="20:21" x14ac:dyDescent="0.2">
      <c r="T16563" s="11"/>
      <c r="U16563" s="11"/>
    </row>
    <row r="16564" spans="20:21" x14ac:dyDescent="0.2">
      <c r="T16564" s="11"/>
      <c r="U16564" s="11"/>
    </row>
    <row r="16565" spans="20:21" x14ac:dyDescent="0.2">
      <c r="T16565" s="11"/>
      <c r="U16565" s="11"/>
    </row>
    <row r="16566" spans="20:21" x14ac:dyDescent="0.2">
      <c r="T16566" s="11"/>
      <c r="U16566" s="11"/>
    </row>
    <row r="16567" spans="20:21" x14ac:dyDescent="0.2">
      <c r="T16567" s="11"/>
      <c r="U16567" s="11"/>
    </row>
    <row r="16568" spans="20:21" x14ac:dyDescent="0.2">
      <c r="T16568" s="11"/>
      <c r="U16568" s="11"/>
    </row>
    <row r="16569" spans="20:21" x14ac:dyDescent="0.2">
      <c r="T16569" s="11"/>
      <c r="U16569" s="11"/>
    </row>
    <row r="16570" spans="20:21" x14ac:dyDescent="0.2">
      <c r="T16570" s="11"/>
      <c r="U16570" s="11"/>
    </row>
    <row r="16571" spans="20:21" x14ac:dyDescent="0.2">
      <c r="T16571" s="11"/>
      <c r="U16571" s="11"/>
    </row>
    <row r="16572" spans="20:21" x14ac:dyDescent="0.2">
      <c r="T16572" s="11"/>
      <c r="U16572" s="11"/>
    </row>
    <row r="16573" spans="20:21" x14ac:dyDescent="0.2">
      <c r="T16573" s="11"/>
      <c r="U16573" s="11"/>
    </row>
    <row r="16574" spans="20:21" x14ac:dyDescent="0.2">
      <c r="T16574" s="11"/>
      <c r="U16574" s="11"/>
    </row>
    <row r="16575" spans="20:21" x14ac:dyDescent="0.2">
      <c r="T16575" s="11"/>
      <c r="U16575" s="11"/>
    </row>
    <row r="16576" spans="20:21" x14ac:dyDescent="0.2">
      <c r="T16576" s="11"/>
      <c r="U16576" s="11"/>
    </row>
    <row r="16577" spans="20:21" x14ac:dyDescent="0.2">
      <c r="T16577" s="11"/>
      <c r="U16577" s="11"/>
    </row>
    <row r="16578" spans="20:21" x14ac:dyDescent="0.2">
      <c r="T16578" s="11"/>
      <c r="U16578" s="11"/>
    </row>
    <row r="16579" spans="20:21" x14ac:dyDescent="0.2">
      <c r="T16579" s="11"/>
      <c r="U16579" s="11"/>
    </row>
    <row r="16580" spans="20:21" x14ac:dyDescent="0.2">
      <c r="T16580" s="11"/>
      <c r="U16580" s="11"/>
    </row>
    <row r="16581" spans="20:21" x14ac:dyDescent="0.2">
      <c r="T16581" s="11"/>
      <c r="U16581" s="11"/>
    </row>
    <row r="16582" spans="20:21" x14ac:dyDescent="0.2">
      <c r="T16582" s="11"/>
      <c r="U16582" s="11"/>
    </row>
    <row r="16583" spans="20:21" x14ac:dyDescent="0.2">
      <c r="T16583" s="11"/>
      <c r="U16583" s="11"/>
    </row>
    <row r="16584" spans="20:21" x14ac:dyDescent="0.2">
      <c r="T16584" s="11"/>
      <c r="U16584" s="11"/>
    </row>
    <row r="16585" spans="20:21" x14ac:dyDescent="0.2">
      <c r="T16585" s="11"/>
      <c r="U16585" s="11"/>
    </row>
    <row r="16586" spans="20:21" x14ac:dyDescent="0.2">
      <c r="T16586" s="11"/>
      <c r="U16586" s="11"/>
    </row>
    <row r="16587" spans="20:21" x14ac:dyDescent="0.2">
      <c r="T16587" s="11"/>
      <c r="U16587" s="11"/>
    </row>
    <row r="16588" spans="20:21" x14ac:dyDescent="0.2">
      <c r="T16588" s="11"/>
      <c r="U16588" s="11"/>
    </row>
    <row r="16589" spans="20:21" x14ac:dyDescent="0.2">
      <c r="T16589" s="11"/>
      <c r="U16589" s="11"/>
    </row>
    <row r="16590" spans="20:21" x14ac:dyDescent="0.2">
      <c r="T16590" s="11"/>
      <c r="U16590" s="11"/>
    </row>
    <row r="16591" spans="20:21" x14ac:dyDescent="0.2">
      <c r="T16591" s="11"/>
      <c r="U16591" s="11"/>
    </row>
    <row r="16592" spans="20:21" x14ac:dyDescent="0.2">
      <c r="T16592" s="11"/>
      <c r="U16592" s="11"/>
    </row>
    <row r="16593" spans="20:21" x14ac:dyDescent="0.2">
      <c r="T16593" s="11"/>
      <c r="U16593" s="11"/>
    </row>
    <row r="16594" spans="20:21" x14ac:dyDescent="0.2">
      <c r="T16594" s="11"/>
      <c r="U16594" s="11"/>
    </row>
    <row r="16595" spans="20:21" x14ac:dyDescent="0.2">
      <c r="T16595" s="11"/>
      <c r="U16595" s="11"/>
    </row>
    <row r="16596" spans="20:21" x14ac:dyDescent="0.2">
      <c r="T16596" s="11"/>
      <c r="U16596" s="11"/>
    </row>
    <row r="16597" spans="20:21" x14ac:dyDescent="0.2">
      <c r="T16597" s="11"/>
      <c r="U16597" s="11"/>
    </row>
    <row r="16598" spans="20:21" x14ac:dyDescent="0.2">
      <c r="T16598" s="11"/>
      <c r="U16598" s="11"/>
    </row>
    <row r="16599" spans="20:21" x14ac:dyDescent="0.2">
      <c r="T16599" s="11"/>
      <c r="U16599" s="11"/>
    </row>
    <row r="16600" spans="20:21" x14ac:dyDescent="0.2">
      <c r="T16600" s="11"/>
      <c r="U16600" s="11"/>
    </row>
    <row r="16601" spans="20:21" x14ac:dyDescent="0.2">
      <c r="T16601" s="11"/>
      <c r="U16601" s="11"/>
    </row>
    <row r="16602" spans="20:21" x14ac:dyDescent="0.2">
      <c r="T16602" s="11"/>
      <c r="U16602" s="11"/>
    </row>
    <row r="16603" spans="20:21" x14ac:dyDescent="0.2">
      <c r="T16603" s="11"/>
      <c r="U16603" s="11"/>
    </row>
    <row r="16604" spans="20:21" x14ac:dyDescent="0.2">
      <c r="T16604" s="11"/>
      <c r="U16604" s="11"/>
    </row>
    <row r="16605" spans="20:21" x14ac:dyDescent="0.2">
      <c r="T16605" s="11"/>
      <c r="U16605" s="11"/>
    </row>
    <row r="16606" spans="20:21" x14ac:dyDescent="0.2">
      <c r="T16606" s="11"/>
      <c r="U16606" s="11"/>
    </row>
    <row r="16607" spans="20:21" x14ac:dyDescent="0.2">
      <c r="T16607" s="11"/>
      <c r="U16607" s="11"/>
    </row>
    <row r="16608" spans="20:21" x14ac:dyDescent="0.2">
      <c r="T16608" s="11"/>
      <c r="U16608" s="11"/>
    </row>
    <row r="16609" spans="20:21" x14ac:dyDescent="0.2">
      <c r="T16609" s="11"/>
      <c r="U16609" s="11"/>
    </row>
    <row r="16610" spans="20:21" x14ac:dyDescent="0.2">
      <c r="T16610" s="11"/>
      <c r="U16610" s="11"/>
    </row>
    <row r="16611" spans="20:21" x14ac:dyDescent="0.2">
      <c r="T16611" s="11"/>
      <c r="U16611" s="11"/>
    </row>
    <row r="16612" spans="20:21" x14ac:dyDescent="0.2">
      <c r="T16612" s="11"/>
      <c r="U16612" s="11"/>
    </row>
    <row r="16613" spans="20:21" x14ac:dyDescent="0.2">
      <c r="T16613" s="11"/>
      <c r="U16613" s="11"/>
    </row>
    <row r="16614" spans="20:21" x14ac:dyDescent="0.2">
      <c r="T16614" s="11"/>
      <c r="U16614" s="11"/>
    </row>
    <row r="16615" spans="20:21" x14ac:dyDescent="0.2">
      <c r="T16615" s="11"/>
      <c r="U16615" s="11"/>
    </row>
    <row r="16616" spans="20:21" x14ac:dyDescent="0.2">
      <c r="T16616" s="11"/>
      <c r="U16616" s="11"/>
    </row>
    <row r="16617" spans="20:21" x14ac:dyDescent="0.2">
      <c r="T16617" s="11"/>
      <c r="U16617" s="11"/>
    </row>
    <row r="16618" spans="20:21" x14ac:dyDescent="0.2">
      <c r="T16618" s="11"/>
      <c r="U16618" s="11"/>
    </row>
    <row r="16619" spans="20:21" x14ac:dyDescent="0.2">
      <c r="T16619" s="11"/>
      <c r="U16619" s="11"/>
    </row>
    <row r="16620" spans="20:21" x14ac:dyDescent="0.2">
      <c r="T16620" s="11"/>
      <c r="U16620" s="11"/>
    </row>
    <row r="16621" spans="20:21" x14ac:dyDescent="0.2">
      <c r="T16621" s="11"/>
      <c r="U16621" s="11"/>
    </row>
    <row r="16622" spans="20:21" x14ac:dyDescent="0.2">
      <c r="T16622" s="11"/>
      <c r="U16622" s="11"/>
    </row>
    <row r="16623" spans="20:21" x14ac:dyDescent="0.2">
      <c r="T16623" s="11"/>
      <c r="U16623" s="11"/>
    </row>
    <row r="16624" spans="20:21" x14ac:dyDescent="0.2">
      <c r="T16624" s="11"/>
      <c r="U16624" s="11"/>
    </row>
    <row r="16625" spans="20:21" x14ac:dyDescent="0.2">
      <c r="T16625" s="11"/>
      <c r="U16625" s="11"/>
    </row>
    <row r="16626" spans="20:21" x14ac:dyDescent="0.2">
      <c r="T16626" s="11"/>
      <c r="U16626" s="11"/>
    </row>
    <row r="16627" spans="20:21" x14ac:dyDescent="0.2">
      <c r="T16627" s="11"/>
      <c r="U16627" s="11"/>
    </row>
    <row r="16628" spans="20:21" x14ac:dyDescent="0.2">
      <c r="T16628" s="11"/>
      <c r="U16628" s="11"/>
    </row>
    <row r="16629" spans="20:21" x14ac:dyDescent="0.2">
      <c r="T16629" s="11"/>
      <c r="U16629" s="11"/>
    </row>
    <row r="16630" spans="20:21" x14ac:dyDescent="0.2">
      <c r="T16630" s="11"/>
      <c r="U16630" s="11"/>
    </row>
    <row r="16631" spans="20:21" x14ac:dyDescent="0.2">
      <c r="T16631" s="11"/>
      <c r="U16631" s="11"/>
    </row>
    <row r="16632" spans="20:21" x14ac:dyDescent="0.2">
      <c r="T16632" s="11"/>
      <c r="U16632" s="11"/>
    </row>
    <row r="16633" spans="20:21" x14ac:dyDescent="0.2">
      <c r="T16633" s="11"/>
      <c r="U16633" s="11"/>
    </row>
    <row r="16634" spans="20:21" x14ac:dyDescent="0.2">
      <c r="T16634" s="11"/>
      <c r="U16634" s="11"/>
    </row>
    <row r="16635" spans="20:21" x14ac:dyDescent="0.2">
      <c r="T16635" s="11"/>
      <c r="U16635" s="11"/>
    </row>
    <row r="16636" spans="20:21" x14ac:dyDescent="0.2">
      <c r="T16636" s="11"/>
      <c r="U16636" s="11"/>
    </row>
    <row r="16637" spans="20:21" x14ac:dyDescent="0.2">
      <c r="T16637" s="11"/>
      <c r="U16637" s="11"/>
    </row>
    <row r="16638" spans="20:21" x14ac:dyDescent="0.2">
      <c r="T16638" s="11"/>
      <c r="U16638" s="11"/>
    </row>
    <row r="16639" spans="20:21" x14ac:dyDescent="0.2">
      <c r="T16639" s="11"/>
      <c r="U16639" s="11"/>
    </row>
    <row r="16640" spans="20:21" x14ac:dyDescent="0.2">
      <c r="T16640" s="11"/>
      <c r="U16640" s="11"/>
    </row>
    <row r="16641" spans="20:21" x14ac:dyDescent="0.2">
      <c r="T16641" s="11"/>
      <c r="U16641" s="11"/>
    </row>
    <row r="16642" spans="20:21" x14ac:dyDescent="0.2">
      <c r="T16642" s="11"/>
      <c r="U16642" s="11"/>
    </row>
    <row r="16643" spans="20:21" x14ac:dyDescent="0.2">
      <c r="T16643" s="11"/>
      <c r="U16643" s="11"/>
    </row>
    <row r="16644" spans="20:21" x14ac:dyDescent="0.2">
      <c r="T16644" s="11"/>
      <c r="U16644" s="11"/>
    </row>
    <row r="16645" spans="20:21" x14ac:dyDescent="0.2">
      <c r="T16645" s="11"/>
      <c r="U16645" s="11"/>
    </row>
    <row r="16646" spans="20:21" x14ac:dyDescent="0.2">
      <c r="T16646" s="11"/>
      <c r="U16646" s="11"/>
    </row>
    <row r="16647" spans="20:21" x14ac:dyDescent="0.2">
      <c r="T16647" s="11"/>
      <c r="U16647" s="11"/>
    </row>
    <row r="16648" spans="20:21" x14ac:dyDescent="0.2">
      <c r="T16648" s="11"/>
      <c r="U16648" s="11"/>
    </row>
    <row r="16649" spans="20:21" x14ac:dyDescent="0.2">
      <c r="T16649" s="11"/>
      <c r="U16649" s="11"/>
    </row>
    <row r="16650" spans="20:21" x14ac:dyDescent="0.2">
      <c r="T16650" s="11"/>
      <c r="U16650" s="11"/>
    </row>
    <row r="16651" spans="20:21" x14ac:dyDescent="0.2">
      <c r="T16651" s="11"/>
      <c r="U16651" s="11"/>
    </row>
    <row r="16652" spans="20:21" x14ac:dyDescent="0.2">
      <c r="T16652" s="11"/>
      <c r="U16652" s="11"/>
    </row>
    <row r="16653" spans="20:21" x14ac:dyDescent="0.2">
      <c r="T16653" s="11"/>
      <c r="U16653" s="11"/>
    </row>
    <row r="16654" spans="20:21" x14ac:dyDescent="0.2">
      <c r="T16654" s="11"/>
      <c r="U16654" s="11"/>
    </row>
    <row r="16655" spans="20:21" x14ac:dyDescent="0.2">
      <c r="T16655" s="11"/>
      <c r="U16655" s="11"/>
    </row>
    <row r="16656" spans="20:21" x14ac:dyDescent="0.2">
      <c r="T16656" s="11"/>
      <c r="U16656" s="11"/>
    </row>
    <row r="16657" spans="20:21" x14ac:dyDescent="0.2">
      <c r="T16657" s="11"/>
      <c r="U16657" s="11"/>
    </row>
    <row r="16658" spans="20:21" x14ac:dyDescent="0.2">
      <c r="T16658" s="11"/>
      <c r="U16658" s="11"/>
    </row>
    <row r="16659" spans="20:21" x14ac:dyDescent="0.2">
      <c r="T16659" s="11"/>
      <c r="U16659" s="11"/>
    </row>
    <row r="16660" spans="20:21" x14ac:dyDescent="0.2">
      <c r="T16660" s="11"/>
      <c r="U16660" s="11"/>
    </row>
    <row r="16661" spans="20:21" x14ac:dyDescent="0.2">
      <c r="T16661" s="11"/>
      <c r="U16661" s="11"/>
    </row>
    <row r="16662" spans="20:21" x14ac:dyDescent="0.2">
      <c r="T16662" s="11"/>
      <c r="U16662" s="11"/>
    </row>
    <row r="16663" spans="20:21" x14ac:dyDescent="0.2">
      <c r="T16663" s="11"/>
      <c r="U16663" s="11"/>
    </row>
    <row r="16664" spans="20:21" x14ac:dyDescent="0.2">
      <c r="T16664" s="11"/>
      <c r="U16664" s="11"/>
    </row>
    <row r="16665" spans="20:21" x14ac:dyDescent="0.2">
      <c r="T16665" s="11"/>
      <c r="U16665" s="11"/>
    </row>
    <row r="16666" spans="20:21" x14ac:dyDescent="0.2">
      <c r="T16666" s="11"/>
      <c r="U16666" s="11"/>
    </row>
    <row r="16667" spans="20:21" x14ac:dyDescent="0.2">
      <c r="T16667" s="11"/>
      <c r="U16667" s="11"/>
    </row>
    <row r="16668" spans="20:21" x14ac:dyDescent="0.2">
      <c r="T16668" s="11"/>
      <c r="U16668" s="11"/>
    </row>
    <row r="16669" spans="20:21" x14ac:dyDescent="0.2">
      <c r="T16669" s="11"/>
      <c r="U16669" s="11"/>
    </row>
    <row r="16670" spans="20:21" x14ac:dyDescent="0.2">
      <c r="T16670" s="11"/>
      <c r="U16670" s="11"/>
    </row>
    <row r="16671" spans="20:21" x14ac:dyDescent="0.2">
      <c r="T16671" s="11"/>
      <c r="U16671" s="11"/>
    </row>
    <row r="16672" spans="20:21" x14ac:dyDescent="0.2">
      <c r="T16672" s="11"/>
      <c r="U16672" s="11"/>
    </row>
    <row r="16673" spans="20:21" x14ac:dyDescent="0.2">
      <c r="T16673" s="11"/>
      <c r="U16673" s="11"/>
    </row>
    <row r="16674" spans="20:21" x14ac:dyDescent="0.2">
      <c r="T16674" s="11"/>
      <c r="U16674" s="11"/>
    </row>
    <row r="16675" spans="20:21" x14ac:dyDescent="0.2">
      <c r="T16675" s="11"/>
      <c r="U16675" s="11"/>
    </row>
    <row r="16676" spans="20:21" x14ac:dyDescent="0.2">
      <c r="T16676" s="11"/>
      <c r="U16676" s="11"/>
    </row>
    <row r="16677" spans="20:21" x14ac:dyDescent="0.2">
      <c r="T16677" s="11"/>
      <c r="U16677" s="11"/>
    </row>
    <row r="16678" spans="20:21" x14ac:dyDescent="0.2">
      <c r="T16678" s="11"/>
      <c r="U16678" s="11"/>
    </row>
    <row r="16679" spans="20:21" x14ac:dyDescent="0.2">
      <c r="T16679" s="11"/>
      <c r="U16679" s="11"/>
    </row>
    <row r="16680" spans="20:21" x14ac:dyDescent="0.2">
      <c r="T16680" s="11"/>
      <c r="U16680" s="11"/>
    </row>
    <row r="16681" spans="20:21" x14ac:dyDescent="0.2">
      <c r="T16681" s="11"/>
      <c r="U16681" s="11"/>
    </row>
    <row r="16682" spans="20:21" x14ac:dyDescent="0.2">
      <c r="T16682" s="11"/>
      <c r="U16682" s="11"/>
    </row>
    <row r="16683" spans="20:21" x14ac:dyDescent="0.2">
      <c r="T16683" s="11"/>
      <c r="U16683" s="11"/>
    </row>
    <row r="16684" spans="20:21" x14ac:dyDescent="0.2">
      <c r="T16684" s="11"/>
      <c r="U16684" s="11"/>
    </row>
    <row r="16685" spans="20:21" x14ac:dyDescent="0.2">
      <c r="T16685" s="11"/>
      <c r="U16685" s="11"/>
    </row>
    <row r="16686" spans="20:21" x14ac:dyDescent="0.2">
      <c r="T16686" s="11"/>
      <c r="U16686" s="11"/>
    </row>
    <row r="16687" spans="20:21" x14ac:dyDescent="0.2">
      <c r="T16687" s="11"/>
      <c r="U16687" s="11"/>
    </row>
    <row r="16688" spans="20:21" x14ac:dyDescent="0.2">
      <c r="T16688" s="11"/>
      <c r="U16688" s="11"/>
    </row>
    <row r="16689" spans="20:21" x14ac:dyDescent="0.2">
      <c r="T16689" s="11"/>
      <c r="U16689" s="11"/>
    </row>
    <row r="16690" spans="20:21" x14ac:dyDescent="0.2">
      <c r="T16690" s="11"/>
      <c r="U16690" s="11"/>
    </row>
    <row r="16691" spans="20:21" x14ac:dyDescent="0.2">
      <c r="T16691" s="11"/>
      <c r="U16691" s="11"/>
    </row>
    <row r="16692" spans="20:21" x14ac:dyDescent="0.2">
      <c r="T16692" s="11"/>
      <c r="U16692" s="11"/>
    </row>
    <row r="16693" spans="20:21" x14ac:dyDescent="0.2">
      <c r="T16693" s="11"/>
      <c r="U16693" s="11"/>
    </row>
    <row r="16694" spans="20:21" x14ac:dyDescent="0.2">
      <c r="T16694" s="11"/>
      <c r="U16694" s="11"/>
    </row>
    <row r="16695" spans="20:21" x14ac:dyDescent="0.2">
      <c r="T16695" s="11"/>
      <c r="U16695" s="11"/>
    </row>
    <row r="16696" spans="20:21" x14ac:dyDescent="0.2">
      <c r="T16696" s="11"/>
      <c r="U16696" s="11"/>
    </row>
    <row r="16697" spans="20:21" x14ac:dyDescent="0.2">
      <c r="T16697" s="11"/>
      <c r="U16697" s="11"/>
    </row>
    <row r="16698" spans="20:21" x14ac:dyDescent="0.2">
      <c r="T16698" s="11"/>
      <c r="U16698" s="11"/>
    </row>
    <row r="16699" spans="20:21" x14ac:dyDescent="0.2">
      <c r="T16699" s="11"/>
      <c r="U16699" s="11"/>
    </row>
    <row r="16700" spans="20:21" x14ac:dyDescent="0.2">
      <c r="T16700" s="11"/>
      <c r="U16700" s="11"/>
    </row>
    <row r="16701" spans="20:21" x14ac:dyDescent="0.2">
      <c r="T16701" s="11"/>
      <c r="U16701" s="11"/>
    </row>
    <row r="16702" spans="20:21" x14ac:dyDescent="0.2">
      <c r="T16702" s="11"/>
      <c r="U16702" s="11"/>
    </row>
    <row r="16703" spans="20:21" x14ac:dyDescent="0.2">
      <c r="T16703" s="11"/>
      <c r="U16703" s="11"/>
    </row>
    <row r="16704" spans="20:21" x14ac:dyDescent="0.2">
      <c r="T16704" s="11"/>
      <c r="U16704" s="11"/>
    </row>
    <row r="16705" spans="20:21" x14ac:dyDescent="0.2">
      <c r="T16705" s="11"/>
      <c r="U16705" s="11"/>
    </row>
    <row r="16706" spans="20:21" x14ac:dyDescent="0.2">
      <c r="T16706" s="11"/>
      <c r="U16706" s="11"/>
    </row>
    <row r="16707" spans="20:21" x14ac:dyDescent="0.2">
      <c r="T16707" s="11"/>
      <c r="U16707" s="11"/>
    </row>
    <row r="16708" spans="20:21" x14ac:dyDescent="0.2">
      <c r="T16708" s="11"/>
      <c r="U16708" s="11"/>
    </row>
    <row r="16709" spans="20:21" x14ac:dyDescent="0.2">
      <c r="T16709" s="11"/>
      <c r="U16709" s="11"/>
    </row>
    <row r="16710" spans="20:21" x14ac:dyDescent="0.2">
      <c r="T16710" s="11"/>
      <c r="U16710" s="11"/>
    </row>
    <row r="16711" spans="20:21" x14ac:dyDescent="0.2">
      <c r="T16711" s="11"/>
      <c r="U16711" s="11"/>
    </row>
    <row r="16712" spans="20:21" x14ac:dyDescent="0.2">
      <c r="T16712" s="11"/>
      <c r="U16712" s="11"/>
    </row>
    <row r="16713" spans="20:21" x14ac:dyDescent="0.2">
      <c r="T16713" s="11"/>
      <c r="U16713" s="11"/>
    </row>
    <row r="16714" spans="20:21" x14ac:dyDescent="0.2">
      <c r="T16714" s="11"/>
      <c r="U16714" s="11"/>
    </row>
    <row r="16715" spans="20:21" x14ac:dyDescent="0.2">
      <c r="T16715" s="11"/>
      <c r="U16715" s="11"/>
    </row>
    <row r="16716" spans="20:21" x14ac:dyDescent="0.2">
      <c r="T16716" s="11"/>
      <c r="U16716" s="11"/>
    </row>
    <row r="16717" spans="20:21" x14ac:dyDescent="0.2">
      <c r="T16717" s="11"/>
      <c r="U16717" s="11"/>
    </row>
    <row r="16718" spans="20:21" x14ac:dyDescent="0.2">
      <c r="T16718" s="11"/>
      <c r="U16718" s="11"/>
    </row>
    <row r="16719" spans="20:21" x14ac:dyDescent="0.2">
      <c r="T16719" s="11"/>
      <c r="U16719" s="11"/>
    </row>
    <row r="16720" spans="20:21" x14ac:dyDescent="0.2">
      <c r="T16720" s="11"/>
      <c r="U16720" s="11"/>
    </row>
    <row r="16721" spans="20:21" x14ac:dyDescent="0.2">
      <c r="T16721" s="11"/>
      <c r="U16721" s="11"/>
    </row>
    <row r="16722" spans="20:21" x14ac:dyDescent="0.2">
      <c r="T16722" s="11"/>
      <c r="U16722" s="11"/>
    </row>
    <row r="16723" spans="20:21" x14ac:dyDescent="0.2">
      <c r="T16723" s="11"/>
      <c r="U16723" s="11"/>
    </row>
    <row r="16724" spans="20:21" x14ac:dyDescent="0.2">
      <c r="T16724" s="11"/>
      <c r="U16724" s="11"/>
    </row>
    <row r="16725" spans="20:21" x14ac:dyDescent="0.2">
      <c r="T16725" s="11"/>
      <c r="U16725" s="11"/>
    </row>
    <row r="16726" spans="20:21" x14ac:dyDescent="0.2">
      <c r="T16726" s="11"/>
      <c r="U16726" s="11"/>
    </row>
    <row r="16727" spans="20:21" x14ac:dyDescent="0.2">
      <c r="T16727" s="11"/>
      <c r="U16727" s="11"/>
    </row>
    <row r="16728" spans="20:21" x14ac:dyDescent="0.2">
      <c r="T16728" s="11"/>
      <c r="U16728" s="11"/>
    </row>
    <row r="16729" spans="20:21" x14ac:dyDescent="0.2">
      <c r="T16729" s="11"/>
      <c r="U16729" s="11"/>
    </row>
    <row r="16730" spans="20:21" x14ac:dyDescent="0.2">
      <c r="T16730" s="11"/>
      <c r="U16730" s="11"/>
    </row>
    <row r="16731" spans="20:21" x14ac:dyDescent="0.2">
      <c r="T16731" s="11"/>
      <c r="U16731" s="11"/>
    </row>
    <row r="16732" spans="20:21" x14ac:dyDescent="0.2">
      <c r="T16732" s="11"/>
      <c r="U16732" s="11"/>
    </row>
    <row r="16733" spans="20:21" x14ac:dyDescent="0.2">
      <c r="T16733" s="11"/>
      <c r="U16733" s="11"/>
    </row>
    <row r="16734" spans="20:21" x14ac:dyDescent="0.2">
      <c r="T16734" s="11"/>
      <c r="U16734" s="11"/>
    </row>
    <row r="16735" spans="20:21" x14ac:dyDescent="0.2">
      <c r="T16735" s="11"/>
      <c r="U16735" s="11"/>
    </row>
    <row r="16736" spans="20:21" x14ac:dyDescent="0.2">
      <c r="T16736" s="11"/>
      <c r="U16736" s="11"/>
    </row>
    <row r="16737" spans="20:21" x14ac:dyDescent="0.2">
      <c r="T16737" s="11"/>
      <c r="U16737" s="11"/>
    </row>
    <row r="16738" spans="20:21" x14ac:dyDescent="0.2">
      <c r="T16738" s="11"/>
      <c r="U16738" s="11"/>
    </row>
    <row r="16739" spans="20:21" x14ac:dyDescent="0.2">
      <c r="T16739" s="11"/>
      <c r="U16739" s="11"/>
    </row>
    <row r="16740" spans="20:21" x14ac:dyDescent="0.2">
      <c r="T16740" s="11"/>
      <c r="U16740" s="11"/>
    </row>
    <row r="16741" spans="20:21" x14ac:dyDescent="0.2">
      <c r="T16741" s="11"/>
      <c r="U16741" s="11"/>
    </row>
    <row r="16742" spans="20:21" x14ac:dyDescent="0.2">
      <c r="T16742" s="11"/>
      <c r="U16742" s="11"/>
    </row>
    <row r="16743" spans="20:21" x14ac:dyDescent="0.2">
      <c r="T16743" s="11"/>
      <c r="U16743" s="11"/>
    </row>
    <row r="16744" spans="20:21" x14ac:dyDescent="0.2">
      <c r="T16744" s="11"/>
      <c r="U16744" s="11"/>
    </row>
    <row r="16745" spans="20:21" x14ac:dyDescent="0.2">
      <c r="T16745" s="11"/>
      <c r="U16745" s="11"/>
    </row>
    <row r="16746" spans="20:21" x14ac:dyDescent="0.2">
      <c r="T16746" s="11"/>
      <c r="U16746" s="11"/>
    </row>
    <row r="16747" spans="20:21" x14ac:dyDescent="0.2">
      <c r="T16747" s="11"/>
      <c r="U16747" s="11"/>
    </row>
    <row r="16748" spans="20:21" x14ac:dyDescent="0.2">
      <c r="T16748" s="11"/>
      <c r="U16748" s="11"/>
    </row>
    <row r="16749" spans="20:21" x14ac:dyDescent="0.2">
      <c r="T16749" s="11"/>
      <c r="U16749" s="11"/>
    </row>
    <row r="16750" spans="20:21" x14ac:dyDescent="0.2">
      <c r="T16750" s="11"/>
      <c r="U16750" s="11"/>
    </row>
    <row r="16751" spans="20:21" x14ac:dyDescent="0.2">
      <c r="T16751" s="11"/>
      <c r="U16751" s="11"/>
    </row>
    <row r="16752" spans="20:21" x14ac:dyDescent="0.2">
      <c r="T16752" s="11"/>
      <c r="U16752" s="11"/>
    </row>
    <row r="16753" spans="20:21" x14ac:dyDescent="0.2">
      <c r="T16753" s="11"/>
      <c r="U16753" s="11"/>
    </row>
    <row r="16754" spans="20:21" x14ac:dyDescent="0.2">
      <c r="T16754" s="11"/>
      <c r="U16754" s="11"/>
    </row>
    <row r="16755" spans="20:21" x14ac:dyDescent="0.2">
      <c r="T16755" s="11"/>
      <c r="U16755" s="11"/>
    </row>
    <row r="16756" spans="20:21" x14ac:dyDescent="0.2">
      <c r="T16756" s="11"/>
      <c r="U16756" s="11"/>
    </row>
    <row r="16757" spans="20:21" x14ac:dyDescent="0.2">
      <c r="T16757" s="11"/>
      <c r="U16757" s="11"/>
    </row>
    <row r="16758" spans="20:21" x14ac:dyDescent="0.2">
      <c r="T16758" s="11"/>
      <c r="U16758" s="11"/>
    </row>
    <row r="16759" spans="20:21" x14ac:dyDescent="0.2">
      <c r="T16759" s="11"/>
      <c r="U16759" s="11"/>
    </row>
    <row r="16760" spans="20:21" x14ac:dyDescent="0.2">
      <c r="T16760" s="11"/>
      <c r="U16760" s="11"/>
    </row>
    <row r="16761" spans="20:21" x14ac:dyDescent="0.2">
      <c r="T16761" s="11"/>
      <c r="U16761" s="11"/>
    </row>
    <row r="16762" spans="20:21" x14ac:dyDescent="0.2">
      <c r="T16762" s="11"/>
      <c r="U16762" s="11"/>
    </row>
    <row r="16763" spans="20:21" x14ac:dyDescent="0.2">
      <c r="T16763" s="11"/>
      <c r="U16763" s="11"/>
    </row>
    <row r="16764" spans="20:21" x14ac:dyDescent="0.2">
      <c r="T16764" s="11"/>
      <c r="U16764" s="11"/>
    </row>
    <row r="16765" spans="20:21" x14ac:dyDescent="0.2">
      <c r="T16765" s="11"/>
      <c r="U16765" s="11"/>
    </row>
    <row r="16766" spans="20:21" x14ac:dyDescent="0.2">
      <c r="T16766" s="11"/>
      <c r="U16766" s="11"/>
    </row>
    <row r="16767" spans="20:21" x14ac:dyDescent="0.2">
      <c r="T16767" s="11"/>
      <c r="U16767" s="11"/>
    </row>
    <row r="16768" spans="20:21" x14ac:dyDescent="0.2">
      <c r="T16768" s="11"/>
      <c r="U16768" s="11"/>
    </row>
    <row r="16769" spans="20:21" x14ac:dyDescent="0.2">
      <c r="T16769" s="11"/>
      <c r="U16769" s="11"/>
    </row>
    <row r="16770" spans="20:21" x14ac:dyDescent="0.2">
      <c r="T16770" s="11"/>
      <c r="U16770" s="11"/>
    </row>
    <row r="16771" spans="20:21" x14ac:dyDescent="0.2">
      <c r="T16771" s="11"/>
      <c r="U16771" s="11"/>
    </row>
    <row r="16772" spans="20:21" x14ac:dyDescent="0.2">
      <c r="T16772" s="11"/>
      <c r="U16772" s="11"/>
    </row>
    <row r="16773" spans="20:21" x14ac:dyDescent="0.2">
      <c r="T16773" s="11"/>
      <c r="U16773" s="11"/>
    </row>
    <row r="16774" spans="20:21" x14ac:dyDescent="0.2">
      <c r="T16774" s="11"/>
      <c r="U16774" s="11"/>
    </row>
    <row r="16775" spans="20:21" x14ac:dyDescent="0.2">
      <c r="T16775" s="11"/>
      <c r="U16775" s="11"/>
    </row>
    <row r="16776" spans="20:21" x14ac:dyDescent="0.2">
      <c r="T16776" s="11"/>
      <c r="U16776" s="11"/>
    </row>
    <row r="16777" spans="20:21" x14ac:dyDescent="0.2">
      <c r="T16777" s="11"/>
      <c r="U16777" s="11"/>
    </row>
    <row r="16778" spans="20:21" x14ac:dyDescent="0.2">
      <c r="T16778" s="11"/>
      <c r="U16778" s="11"/>
    </row>
    <row r="16779" spans="20:21" x14ac:dyDescent="0.2">
      <c r="T16779" s="11"/>
      <c r="U16779" s="11"/>
    </row>
    <row r="16780" spans="20:21" x14ac:dyDescent="0.2">
      <c r="T16780" s="11"/>
      <c r="U16780" s="11"/>
    </row>
    <row r="16781" spans="20:21" x14ac:dyDescent="0.2">
      <c r="T16781" s="11"/>
      <c r="U16781" s="11"/>
    </row>
    <row r="16782" spans="20:21" x14ac:dyDescent="0.2">
      <c r="T16782" s="11"/>
      <c r="U16782" s="11"/>
    </row>
    <row r="16783" spans="20:21" x14ac:dyDescent="0.2">
      <c r="T16783" s="11"/>
      <c r="U16783" s="11"/>
    </row>
    <row r="16784" spans="20:21" x14ac:dyDescent="0.2">
      <c r="T16784" s="11"/>
      <c r="U16784" s="11"/>
    </row>
    <row r="16785" spans="20:21" x14ac:dyDescent="0.2">
      <c r="T16785" s="11"/>
      <c r="U16785" s="11"/>
    </row>
    <row r="16786" spans="20:21" x14ac:dyDescent="0.2">
      <c r="T16786" s="11"/>
      <c r="U16786" s="11"/>
    </row>
    <row r="16787" spans="20:21" x14ac:dyDescent="0.2">
      <c r="T16787" s="11"/>
      <c r="U16787" s="11"/>
    </row>
    <row r="16788" spans="20:21" x14ac:dyDescent="0.2">
      <c r="T16788" s="11"/>
      <c r="U16788" s="11"/>
    </row>
    <row r="16789" spans="20:21" x14ac:dyDescent="0.2">
      <c r="T16789" s="11"/>
      <c r="U16789" s="11"/>
    </row>
    <row r="16790" spans="20:21" x14ac:dyDescent="0.2">
      <c r="T16790" s="11"/>
      <c r="U16790" s="11"/>
    </row>
    <row r="16791" spans="20:21" x14ac:dyDescent="0.2">
      <c r="T16791" s="11"/>
      <c r="U16791" s="11"/>
    </row>
    <row r="16792" spans="20:21" x14ac:dyDescent="0.2">
      <c r="T16792" s="11"/>
      <c r="U16792" s="11"/>
    </row>
    <row r="16793" spans="20:21" x14ac:dyDescent="0.2">
      <c r="T16793" s="11"/>
      <c r="U16793" s="11"/>
    </row>
    <row r="16794" spans="20:21" x14ac:dyDescent="0.2">
      <c r="T16794" s="11"/>
      <c r="U16794" s="11"/>
    </row>
    <row r="16795" spans="20:21" x14ac:dyDescent="0.2">
      <c r="T16795" s="11"/>
      <c r="U16795" s="11"/>
    </row>
    <row r="16796" spans="20:21" x14ac:dyDescent="0.2">
      <c r="T16796" s="11"/>
      <c r="U16796" s="11"/>
    </row>
    <row r="16797" spans="20:21" x14ac:dyDescent="0.2">
      <c r="T16797" s="11"/>
      <c r="U16797" s="11"/>
    </row>
    <row r="16798" spans="20:21" x14ac:dyDescent="0.2">
      <c r="T16798" s="11"/>
      <c r="U16798" s="11"/>
    </row>
    <row r="16799" spans="20:21" x14ac:dyDescent="0.2">
      <c r="T16799" s="11"/>
      <c r="U16799" s="11"/>
    </row>
    <row r="16800" spans="20:21" x14ac:dyDescent="0.2">
      <c r="T16800" s="11"/>
      <c r="U16800" s="11"/>
    </row>
    <row r="16801" spans="20:21" x14ac:dyDescent="0.2">
      <c r="T16801" s="11"/>
      <c r="U16801" s="11"/>
    </row>
    <row r="16802" spans="20:21" x14ac:dyDescent="0.2">
      <c r="T16802" s="11"/>
      <c r="U16802" s="11"/>
    </row>
    <row r="16803" spans="20:21" x14ac:dyDescent="0.2">
      <c r="T16803" s="11"/>
      <c r="U16803" s="11"/>
    </row>
    <row r="16804" spans="20:21" x14ac:dyDescent="0.2">
      <c r="T16804" s="11"/>
      <c r="U16804" s="11"/>
    </row>
    <row r="16805" spans="20:21" x14ac:dyDescent="0.2">
      <c r="T16805" s="11"/>
      <c r="U16805" s="11"/>
    </row>
    <row r="16806" spans="20:21" x14ac:dyDescent="0.2">
      <c r="T16806" s="11"/>
      <c r="U16806" s="11"/>
    </row>
    <row r="16807" spans="20:21" x14ac:dyDescent="0.2">
      <c r="T16807" s="11"/>
      <c r="U16807" s="11"/>
    </row>
    <row r="16808" spans="20:21" x14ac:dyDescent="0.2">
      <c r="T16808" s="11"/>
      <c r="U16808" s="11"/>
    </row>
    <row r="16809" spans="20:21" x14ac:dyDescent="0.2">
      <c r="T16809" s="11"/>
      <c r="U16809" s="11"/>
    </row>
    <row r="16810" spans="20:21" x14ac:dyDescent="0.2">
      <c r="T16810" s="11"/>
      <c r="U16810" s="11"/>
    </row>
    <row r="16811" spans="20:21" x14ac:dyDescent="0.2">
      <c r="T16811" s="11"/>
      <c r="U16811" s="11"/>
    </row>
    <row r="16812" spans="20:21" x14ac:dyDescent="0.2">
      <c r="T16812" s="11"/>
      <c r="U16812" s="11"/>
    </row>
    <row r="16813" spans="20:21" x14ac:dyDescent="0.2">
      <c r="T16813" s="11"/>
      <c r="U16813" s="11"/>
    </row>
    <row r="16814" spans="20:21" x14ac:dyDescent="0.2">
      <c r="T16814" s="11"/>
      <c r="U16814" s="11"/>
    </row>
    <row r="16815" spans="20:21" x14ac:dyDescent="0.2">
      <c r="T16815" s="11"/>
      <c r="U16815" s="11"/>
    </row>
    <row r="16816" spans="20:21" x14ac:dyDescent="0.2">
      <c r="T16816" s="11"/>
      <c r="U16816" s="11"/>
    </row>
    <row r="16817" spans="20:21" x14ac:dyDescent="0.2">
      <c r="T16817" s="11"/>
      <c r="U16817" s="11"/>
    </row>
    <row r="16818" spans="20:21" x14ac:dyDescent="0.2">
      <c r="T16818" s="11"/>
      <c r="U16818" s="11"/>
    </row>
    <row r="16819" spans="20:21" x14ac:dyDescent="0.2">
      <c r="T16819" s="11"/>
      <c r="U16819" s="11"/>
    </row>
    <row r="16820" spans="20:21" x14ac:dyDescent="0.2">
      <c r="T16820" s="11"/>
      <c r="U16820" s="11"/>
    </row>
    <row r="16821" spans="20:21" x14ac:dyDescent="0.2">
      <c r="T16821" s="11"/>
      <c r="U16821" s="11"/>
    </row>
    <row r="16822" spans="20:21" x14ac:dyDescent="0.2">
      <c r="T16822" s="11"/>
      <c r="U16822" s="11"/>
    </row>
    <row r="16823" spans="20:21" x14ac:dyDescent="0.2">
      <c r="T16823" s="11"/>
      <c r="U16823" s="11"/>
    </row>
    <row r="16824" spans="20:21" x14ac:dyDescent="0.2">
      <c r="T16824" s="11"/>
      <c r="U16824" s="11"/>
    </row>
    <row r="16825" spans="20:21" x14ac:dyDescent="0.2">
      <c r="T16825" s="11"/>
      <c r="U16825" s="11"/>
    </row>
    <row r="16826" spans="20:21" x14ac:dyDescent="0.2">
      <c r="T16826" s="11"/>
      <c r="U16826" s="11"/>
    </row>
    <row r="16827" spans="20:21" x14ac:dyDescent="0.2">
      <c r="T16827" s="11"/>
      <c r="U16827" s="11"/>
    </row>
    <row r="16828" spans="20:21" x14ac:dyDescent="0.2">
      <c r="T16828" s="11"/>
      <c r="U16828" s="11"/>
    </row>
    <row r="16829" spans="20:21" x14ac:dyDescent="0.2">
      <c r="T16829" s="11"/>
      <c r="U16829" s="11"/>
    </row>
    <row r="16830" spans="20:21" x14ac:dyDescent="0.2">
      <c r="T16830" s="11"/>
      <c r="U16830" s="11"/>
    </row>
    <row r="16831" spans="20:21" x14ac:dyDescent="0.2">
      <c r="T16831" s="11"/>
      <c r="U16831" s="11"/>
    </row>
    <row r="16832" spans="20:21" x14ac:dyDescent="0.2">
      <c r="T16832" s="11"/>
      <c r="U16832" s="11"/>
    </row>
    <row r="16833" spans="20:21" x14ac:dyDescent="0.2">
      <c r="T16833" s="11"/>
      <c r="U16833" s="11"/>
    </row>
    <row r="16834" spans="20:21" x14ac:dyDescent="0.2">
      <c r="T16834" s="11"/>
      <c r="U16834" s="11"/>
    </row>
    <row r="16835" spans="20:21" x14ac:dyDescent="0.2">
      <c r="T16835" s="11"/>
      <c r="U16835" s="11"/>
    </row>
    <row r="16836" spans="20:21" x14ac:dyDescent="0.2">
      <c r="T16836" s="11"/>
      <c r="U16836" s="11"/>
    </row>
    <row r="16837" spans="20:21" x14ac:dyDescent="0.2">
      <c r="T16837" s="11"/>
      <c r="U16837" s="11"/>
    </row>
    <row r="16838" spans="20:21" x14ac:dyDescent="0.2">
      <c r="T16838" s="11"/>
      <c r="U16838" s="11"/>
    </row>
    <row r="16839" spans="20:21" x14ac:dyDescent="0.2">
      <c r="T16839" s="11"/>
      <c r="U16839" s="11"/>
    </row>
    <row r="16840" spans="20:21" x14ac:dyDescent="0.2">
      <c r="T16840" s="11"/>
      <c r="U16840" s="11"/>
    </row>
    <row r="16841" spans="20:21" x14ac:dyDescent="0.2">
      <c r="T16841" s="11"/>
      <c r="U16841" s="11"/>
    </row>
    <row r="16842" spans="20:21" x14ac:dyDescent="0.2">
      <c r="T16842" s="11"/>
      <c r="U16842" s="11"/>
    </row>
    <row r="16843" spans="20:21" x14ac:dyDescent="0.2">
      <c r="T16843" s="11"/>
      <c r="U16843" s="11"/>
    </row>
    <row r="16844" spans="20:21" x14ac:dyDescent="0.2">
      <c r="T16844" s="11"/>
      <c r="U16844" s="11"/>
    </row>
    <row r="16845" spans="20:21" x14ac:dyDescent="0.2">
      <c r="T16845" s="11"/>
      <c r="U16845" s="11"/>
    </row>
    <row r="16846" spans="20:21" x14ac:dyDescent="0.2">
      <c r="T16846" s="11"/>
      <c r="U16846" s="11"/>
    </row>
    <row r="16847" spans="20:21" x14ac:dyDescent="0.2">
      <c r="T16847" s="11"/>
      <c r="U16847" s="11"/>
    </row>
    <row r="16848" spans="20:21" x14ac:dyDescent="0.2">
      <c r="T16848" s="11"/>
      <c r="U16848" s="11"/>
    </row>
    <row r="16849" spans="20:21" x14ac:dyDescent="0.2">
      <c r="T16849" s="11"/>
      <c r="U16849" s="11"/>
    </row>
    <row r="16850" spans="20:21" x14ac:dyDescent="0.2">
      <c r="T16850" s="11"/>
      <c r="U16850" s="11"/>
    </row>
    <row r="16851" spans="20:21" x14ac:dyDescent="0.2">
      <c r="T16851" s="11"/>
      <c r="U16851" s="11"/>
    </row>
    <row r="16852" spans="20:21" x14ac:dyDescent="0.2">
      <c r="T16852" s="11"/>
      <c r="U16852" s="11"/>
    </row>
    <row r="16853" spans="20:21" x14ac:dyDescent="0.2">
      <c r="T16853" s="11"/>
      <c r="U16853" s="11"/>
    </row>
    <row r="16854" spans="20:21" x14ac:dyDescent="0.2">
      <c r="T16854" s="11"/>
      <c r="U16854" s="11"/>
    </row>
    <row r="16855" spans="20:21" x14ac:dyDescent="0.2">
      <c r="T16855" s="11"/>
      <c r="U16855" s="11"/>
    </row>
    <row r="16856" spans="20:21" x14ac:dyDescent="0.2">
      <c r="T16856" s="11"/>
      <c r="U16856" s="11"/>
    </row>
    <row r="16857" spans="20:21" x14ac:dyDescent="0.2">
      <c r="T16857" s="11"/>
      <c r="U16857" s="11"/>
    </row>
    <row r="16858" spans="20:21" x14ac:dyDescent="0.2">
      <c r="T16858" s="11"/>
      <c r="U16858" s="11"/>
    </row>
    <row r="16859" spans="20:21" x14ac:dyDescent="0.2">
      <c r="T16859" s="11"/>
      <c r="U16859" s="11"/>
    </row>
    <row r="16860" spans="20:21" x14ac:dyDescent="0.2">
      <c r="T16860" s="11"/>
      <c r="U16860" s="11"/>
    </row>
    <row r="16861" spans="20:21" x14ac:dyDescent="0.2">
      <c r="T16861" s="11"/>
      <c r="U16861" s="11"/>
    </row>
    <row r="16862" spans="20:21" x14ac:dyDescent="0.2">
      <c r="T16862" s="11"/>
      <c r="U16862" s="11"/>
    </row>
    <row r="16863" spans="20:21" x14ac:dyDescent="0.2">
      <c r="T16863" s="11"/>
      <c r="U16863" s="11"/>
    </row>
    <row r="16864" spans="20:21" x14ac:dyDescent="0.2">
      <c r="T16864" s="11"/>
      <c r="U16864" s="11"/>
    </row>
    <row r="16865" spans="20:21" x14ac:dyDescent="0.2">
      <c r="T16865" s="11"/>
      <c r="U16865" s="11"/>
    </row>
    <row r="16866" spans="20:21" x14ac:dyDescent="0.2">
      <c r="T16866" s="11"/>
      <c r="U16866" s="11"/>
    </row>
    <row r="16867" spans="20:21" x14ac:dyDescent="0.2">
      <c r="T16867" s="11"/>
      <c r="U16867" s="11"/>
    </row>
    <row r="16868" spans="20:21" x14ac:dyDescent="0.2">
      <c r="T16868" s="11"/>
      <c r="U16868" s="11"/>
    </row>
    <row r="16869" spans="20:21" x14ac:dyDescent="0.2">
      <c r="T16869" s="11"/>
      <c r="U16869" s="11"/>
    </row>
    <row r="16870" spans="20:21" x14ac:dyDescent="0.2">
      <c r="T16870" s="11"/>
      <c r="U16870" s="11"/>
    </row>
    <row r="16871" spans="20:21" x14ac:dyDescent="0.2">
      <c r="T16871" s="11"/>
      <c r="U16871" s="11"/>
    </row>
    <row r="16872" spans="20:21" x14ac:dyDescent="0.2">
      <c r="T16872" s="11"/>
      <c r="U16872" s="11"/>
    </row>
    <row r="16873" spans="20:21" x14ac:dyDescent="0.2">
      <c r="T16873" s="11"/>
      <c r="U16873" s="11"/>
    </row>
    <row r="16874" spans="20:21" x14ac:dyDescent="0.2">
      <c r="T16874" s="11"/>
      <c r="U16874" s="11"/>
    </row>
    <row r="16875" spans="20:21" x14ac:dyDescent="0.2">
      <c r="T16875" s="11"/>
      <c r="U16875" s="11"/>
    </row>
    <row r="16876" spans="20:21" x14ac:dyDescent="0.2">
      <c r="T16876" s="11"/>
      <c r="U16876" s="11"/>
    </row>
    <row r="16877" spans="20:21" x14ac:dyDescent="0.2">
      <c r="T16877" s="11"/>
      <c r="U16877" s="11"/>
    </row>
    <row r="16878" spans="20:21" x14ac:dyDescent="0.2">
      <c r="T16878" s="11"/>
      <c r="U16878" s="11"/>
    </row>
    <row r="16879" spans="20:21" x14ac:dyDescent="0.2">
      <c r="T16879" s="11"/>
      <c r="U16879" s="11"/>
    </row>
    <row r="16880" spans="20:21" x14ac:dyDescent="0.2">
      <c r="T16880" s="11"/>
      <c r="U16880" s="11"/>
    </row>
    <row r="16881" spans="20:21" x14ac:dyDescent="0.2">
      <c r="T16881" s="11"/>
      <c r="U16881" s="11"/>
    </row>
    <row r="16882" spans="20:21" x14ac:dyDescent="0.2">
      <c r="T16882" s="11"/>
      <c r="U16882" s="11"/>
    </row>
    <row r="16883" spans="20:21" x14ac:dyDescent="0.2">
      <c r="T16883" s="11"/>
      <c r="U16883" s="11"/>
    </row>
    <row r="16884" spans="20:21" x14ac:dyDescent="0.2">
      <c r="T16884" s="11"/>
      <c r="U16884" s="11"/>
    </row>
    <row r="16885" spans="20:21" x14ac:dyDescent="0.2">
      <c r="T16885" s="11"/>
      <c r="U16885" s="11"/>
    </row>
    <row r="16886" spans="20:21" x14ac:dyDescent="0.2">
      <c r="T16886" s="11"/>
      <c r="U16886" s="11"/>
    </row>
    <row r="16887" spans="20:21" x14ac:dyDescent="0.2">
      <c r="T16887" s="11"/>
      <c r="U16887" s="11"/>
    </row>
    <row r="16888" spans="20:21" x14ac:dyDescent="0.2">
      <c r="T16888" s="11"/>
      <c r="U16888" s="11"/>
    </row>
    <row r="16889" spans="20:21" x14ac:dyDescent="0.2">
      <c r="T16889" s="11"/>
      <c r="U16889" s="11"/>
    </row>
    <row r="16890" spans="20:21" x14ac:dyDescent="0.2">
      <c r="T16890" s="11"/>
      <c r="U16890" s="11"/>
    </row>
    <row r="16891" spans="20:21" x14ac:dyDescent="0.2">
      <c r="T16891" s="11"/>
      <c r="U16891" s="11"/>
    </row>
    <row r="16892" spans="20:21" x14ac:dyDescent="0.2">
      <c r="T16892" s="11"/>
      <c r="U16892" s="11"/>
    </row>
    <row r="16893" spans="20:21" x14ac:dyDescent="0.2">
      <c r="T16893" s="11"/>
      <c r="U16893" s="11"/>
    </row>
    <row r="16894" spans="20:21" x14ac:dyDescent="0.2">
      <c r="T16894" s="11"/>
      <c r="U16894" s="11"/>
    </row>
    <row r="16895" spans="20:21" x14ac:dyDescent="0.2">
      <c r="T16895" s="11"/>
      <c r="U16895" s="11"/>
    </row>
    <row r="16896" spans="20:21" x14ac:dyDescent="0.2">
      <c r="T16896" s="11"/>
      <c r="U16896" s="11"/>
    </row>
    <row r="16897" spans="20:21" x14ac:dyDescent="0.2">
      <c r="T16897" s="11"/>
      <c r="U16897" s="11"/>
    </row>
    <row r="16898" spans="20:21" x14ac:dyDescent="0.2">
      <c r="T16898" s="11"/>
      <c r="U16898" s="11"/>
    </row>
    <row r="16899" spans="20:21" x14ac:dyDescent="0.2">
      <c r="T16899" s="11"/>
      <c r="U16899" s="11"/>
    </row>
    <row r="16900" spans="20:21" x14ac:dyDescent="0.2">
      <c r="T16900" s="11"/>
      <c r="U16900" s="11"/>
    </row>
    <row r="16901" spans="20:21" x14ac:dyDescent="0.2">
      <c r="T16901" s="11"/>
      <c r="U16901" s="11"/>
    </row>
    <row r="16902" spans="20:21" x14ac:dyDescent="0.2">
      <c r="T16902" s="11"/>
      <c r="U16902" s="11"/>
    </row>
    <row r="16903" spans="20:21" x14ac:dyDescent="0.2">
      <c r="T16903" s="11"/>
      <c r="U16903" s="11"/>
    </row>
    <row r="16904" spans="20:21" x14ac:dyDescent="0.2">
      <c r="T16904" s="11"/>
      <c r="U16904" s="11"/>
    </row>
    <row r="16905" spans="20:21" x14ac:dyDescent="0.2">
      <c r="T16905" s="11"/>
      <c r="U16905" s="11"/>
    </row>
    <row r="16906" spans="20:21" x14ac:dyDescent="0.2">
      <c r="T16906" s="11"/>
      <c r="U16906" s="11"/>
    </row>
    <row r="16907" spans="20:21" x14ac:dyDescent="0.2">
      <c r="T16907" s="11"/>
      <c r="U16907" s="11"/>
    </row>
    <row r="16908" spans="20:21" x14ac:dyDescent="0.2">
      <c r="T16908" s="11"/>
      <c r="U16908" s="11"/>
    </row>
    <row r="16909" spans="20:21" x14ac:dyDescent="0.2">
      <c r="T16909" s="11"/>
      <c r="U16909" s="11"/>
    </row>
    <row r="16910" spans="20:21" x14ac:dyDescent="0.2">
      <c r="T16910" s="11"/>
      <c r="U16910" s="11"/>
    </row>
    <row r="16911" spans="20:21" x14ac:dyDescent="0.2">
      <c r="T16911" s="11"/>
      <c r="U16911" s="11"/>
    </row>
    <row r="16912" spans="20:21" x14ac:dyDescent="0.2">
      <c r="T16912" s="11"/>
      <c r="U16912" s="11"/>
    </row>
    <row r="16913" spans="20:21" x14ac:dyDescent="0.2">
      <c r="T16913" s="11"/>
      <c r="U16913" s="11"/>
    </row>
    <row r="16914" spans="20:21" x14ac:dyDescent="0.2">
      <c r="T16914" s="11"/>
      <c r="U16914" s="11"/>
    </row>
    <row r="16915" spans="20:21" x14ac:dyDescent="0.2">
      <c r="T16915" s="11"/>
      <c r="U16915" s="11"/>
    </row>
    <row r="16916" spans="20:21" x14ac:dyDescent="0.2">
      <c r="T16916" s="11"/>
      <c r="U16916" s="11"/>
    </row>
    <row r="16917" spans="20:21" x14ac:dyDescent="0.2">
      <c r="T16917" s="11"/>
      <c r="U16917" s="11"/>
    </row>
    <row r="16918" spans="20:21" x14ac:dyDescent="0.2">
      <c r="T16918" s="11"/>
      <c r="U16918" s="11"/>
    </row>
    <row r="16919" spans="20:21" x14ac:dyDescent="0.2">
      <c r="T16919" s="11"/>
      <c r="U16919" s="11"/>
    </row>
    <row r="16920" spans="20:21" x14ac:dyDescent="0.2">
      <c r="T16920" s="11"/>
      <c r="U16920" s="11"/>
    </row>
    <row r="16921" spans="20:21" x14ac:dyDescent="0.2">
      <c r="T16921" s="11"/>
      <c r="U16921" s="11"/>
    </row>
    <row r="16922" spans="20:21" x14ac:dyDescent="0.2">
      <c r="T16922" s="11"/>
      <c r="U16922" s="11"/>
    </row>
    <row r="16923" spans="20:21" x14ac:dyDescent="0.2">
      <c r="T16923" s="11"/>
      <c r="U16923" s="11"/>
    </row>
    <row r="16924" spans="20:21" x14ac:dyDescent="0.2">
      <c r="T16924" s="11"/>
      <c r="U16924" s="11"/>
    </row>
    <row r="16925" spans="20:21" x14ac:dyDescent="0.2">
      <c r="T16925" s="11"/>
      <c r="U16925" s="11"/>
    </row>
    <row r="16926" spans="20:21" x14ac:dyDescent="0.2">
      <c r="T16926" s="11"/>
      <c r="U16926" s="11"/>
    </row>
    <row r="16927" spans="20:21" x14ac:dyDescent="0.2">
      <c r="T16927" s="11"/>
      <c r="U16927" s="11"/>
    </row>
    <row r="16928" spans="20:21" x14ac:dyDescent="0.2">
      <c r="T16928" s="11"/>
      <c r="U16928" s="11"/>
    </row>
    <row r="16929" spans="20:21" x14ac:dyDescent="0.2">
      <c r="T16929" s="11"/>
      <c r="U16929" s="11"/>
    </row>
    <row r="16930" spans="20:21" x14ac:dyDescent="0.2">
      <c r="T16930" s="11"/>
      <c r="U16930" s="11"/>
    </row>
    <row r="16931" spans="20:21" x14ac:dyDescent="0.2">
      <c r="T16931" s="11"/>
      <c r="U16931" s="11"/>
    </row>
    <row r="16932" spans="20:21" x14ac:dyDescent="0.2">
      <c r="T16932" s="11"/>
      <c r="U16932" s="11"/>
    </row>
    <row r="16933" spans="20:21" x14ac:dyDescent="0.2">
      <c r="T16933" s="11"/>
      <c r="U16933" s="11"/>
    </row>
    <row r="16934" spans="20:21" x14ac:dyDescent="0.2">
      <c r="T16934" s="11"/>
      <c r="U16934" s="11"/>
    </row>
    <row r="16935" spans="20:21" x14ac:dyDescent="0.2">
      <c r="T16935" s="11"/>
      <c r="U16935" s="11"/>
    </row>
    <row r="16936" spans="20:21" x14ac:dyDescent="0.2">
      <c r="T16936" s="11"/>
      <c r="U16936" s="11"/>
    </row>
    <row r="16937" spans="20:21" x14ac:dyDescent="0.2">
      <c r="T16937" s="11"/>
      <c r="U16937" s="11"/>
    </row>
    <row r="16938" spans="20:21" x14ac:dyDescent="0.2">
      <c r="T16938" s="11"/>
      <c r="U16938" s="11"/>
    </row>
    <row r="16939" spans="20:21" x14ac:dyDescent="0.2">
      <c r="T16939" s="11"/>
      <c r="U16939" s="11"/>
    </row>
    <row r="16940" spans="20:21" x14ac:dyDescent="0.2">
      <c r="T16940" s="11"/>
      <c r="U16940" s="11"/>
    </row>
    <row r="16941" spans="20:21" x14ac:dyDescent="0.2">
      <c r="T16941" s="11"/>
      <c r="U16941" s="11"/>
    </row>
    <row r="16942" spans="20:21" x14ac:dyDescent="0.2">
      <c r="T16942" s="11"/>
      <c r="U16942" s="11"/>
    </row>
    <row r="16943" spans="20:21" x14ac:dyDescent="0.2">
      <c r="T16943" s="11"/>
      <c r="U16943" s="11"/>
    </row>
    <row r="16944" spans="20:21" x14ac:dyDescent="0.2">
      <c r="T16944" s="11"/>
      <c r="U16944" s="11"/>
    </row>
    <row r="16945" spans="20:21" x14ac:dyDescent="0.2">
      <c r="T16945" s="11"/>
      <c r="U16945" s="11"/>
    </row>
    <row r="16946" spans="20:21" x14ac:dyDescent="0.2">
      <c r="T16946" s="11"/>
      <c r="U16946" s="11"/>
    </row>
    <row r="16947" spans="20:21" x14ac:dyDescent="0.2">
      <c r="T16947" s="11"/>
      <c r="U16947" s="11"/>
    </row>
    <row r="16948" spans="20:21" x14ac:dyDescent="0.2">
      <c r="T16948" s="11"/>
      <c r="U16948" s="11"/>
    </row>
    <row r="16949" spans="20:21" x14ac:dyDescent="0.2">
      <c r="T16949" s="11"/>
      <c r="U16949" s="11"/>
    </row>
    <row r="16950" spans="20:21" x14ac:dyDescent="0.2">
      <c r="T16950" s="11"/>
      <c r="U16950" s="11"/>
    </row>
    <row r="16951" spans="20:21" x14ac:dyDescent="0.2">
      <c r="T16951" s="11"/>
      <c r="U16951" s="11"/>
    </row>
    <row r="16952" spans="20:21" x14ac:dyDescent="0.2">
      <c r="T16952" s="11"/>
      <c r="U16952" s="11"/>
    </row>
    <row r="16953" spans="20:21" x14ac:dyDescent="0.2">
      <c r="T16953" s="11"/>
      <c r="U16953" s="11"/>
    </row>
    <row r="16954" spans="20:21" x14ac:dyDescent="0.2">
      <c r="T16954" s="11"/>
      <c r="U16954" s="11"/>
    </row>
    <row r="16955" spans="20:21" x14ac:dyDescent="0.2">
      <c r="T16955" s="11"/>
      <c r="U16955" s="11"/>
    </row>
    <row r="16956" spans="20:21" x14ac:dyDescent="0.2">
      <c r="T16956" s="11"/>
      <c r="U16956" s="11"/>
    </row>
    <row r="16957" spans="20:21" x14ac:dyDescent="0.2">
      <c r="T16957" s="11"/>
      <c r="U16957" s="11"/>
    </row>
    <row r="16958" spans="20:21" x14ac:dyDescent="0.2">
      <c r="T16958" s="11"/>
      <c r="U16958" s="11"/>
    </row>
    <row r="16959" spans="20:21" x14ac:dyDescent="0.2">
      <c r="T16959" s="11"/>
      <c r="U16959" s="11"/>
    </row>
    <row r="16960" spans="20:21" x14ac:dyDescent="0.2">
      <c r="T16960" s="11"/>
      <c r="U16960" s="11"/>
    </row>
    <row r="16961" spans="20:21" x14ac:dyDescent="0.2">
      <c r="T16961" s="11"/>
      <c r="U16961" s="11"/>
    </row>
    <row r="16962" spans="20:21" x14ac:dyDescent="0.2">
      <c r="T16962" s="11"/>
      <c r="U16962" s="11"/>
    </row>
    <row r="16963" spans="20:21" x14ac:dyDescent="0.2">
      <c r="T16963" s="11"/>
      <c r="U16963" s="11"/>
    </row>
    <row r="16964" spans="20:21" x14ac:dyDescent="0.2">
      <c r="T16964" s="11"/>
      <c r="U16964" s="11"/>
    </row>
    <row r="16965" spans="20:21" x14ac:dyDescent="0.2">
      <c r="T16965" s="11"/>
      <c r="U16965" s="11"/>
    </row>
    <row r="16966" spans="20:21" x14ac:dyDescent="0.2">
      <c r="T16966" s="11"/>
      <c r="U16966" s="11"/>
    </row>
    <row r="16967" spans="20:21" x14ac:dyDescent="0.2">
      <c r="T16967" s="11"/>
      <c r="U16967" s="11"/>
    </row>
    <row r="16968" spans="20:21" x14ac:dyDescent="0.2">
      <c r="T16968" s="11"/>
      <c r="U16968" s="11"/>
    </row>
    <row r="16969" spans="20:21" x14ac:dyDescent="0.2">
      <c r="T16969" s="11"/>
      <c r="U16969" s="11"/>
    </row>
    <row r="16970" spans="20:21" x14ac:dyDescent="0.2">
      <c r="T16970" s="11"/>
      <c r="U16970" s="11"/>
    </row>
    <row r="16971" spans="20:21" x14ac:dyDescent="0.2">
      <c r="T16971" s="11"/>
      <c r="U16971" s="11"/>
    </row>
    <row r="16972" spans="20:21" x14ac:dyDescent="0.2">
      <c r="T16972" s="11"/>
      <c r="U16972" s="11"/>
    </row>
    <row r="16973" spans="20:21" x14ac:dyDescent="0.2">
      <c r="T16973" s="11"/>
      <c r="U16973" s="11"/>
    </row>
    <row r="16974" spans="20:21" x14ac:dyDescent="0.2">
      <c r="T16974" s="11"/>
      <c r="U16974" s="11"/>
    </row>
    <row r="16975" spans="20:21" x14ac:dyDescent="0.2">
      <c r="T16975" s="11"/>
      <c r="U16975" s="11"/>
    </row>
    <row r="16976" spans="20:21" x14ac:dyDescent="0.2">
      <c r="T16976" s="11"/>
      <c r="U16976" s="11"/>
    </row>
    <row r="16977" spans="20:21" x14ac:dyDescent="0.2">
      <c r="T16977" s="11"/>
      <c r="U16977" s="11"/>
    </row>
    <row r="16978" spans="20:21" x14ac:dyDescent="0.2">
      <c r="T16978" s="11"/>
      <c r="U16978" s="11"/>
    </row>
    <row r="16979" spans="20:21" x14ac:dyDescent="0.2">
      <c r="T16979" s="11"/>
      <c r="U16979" s="11"/>
    </row>
    <row r="16980" spans="20:21" x14ac:dyDescent="0.2">
      <c r="T16980" s="11"/>
      <c r="U16980" s="11"/>
    </row>
    <row r="16981" spans="20:21" x14ac:dyDescent="0.2">
      <c r="T16981" s="11"/>
      <c r="U16981" s="11"/>
    </row>
    <row r="16982" spans="20:21" x14ac:dyDescent="0.2">
      <c r="T16982" s="11"/>
      <c r="U16982" s="11"/>
    </row>
    <row r="16983" spans="20:21" x14ac:dyDescent="0.2">
      <c r="T16983" s="11"/>
      <c r="U16983" s="11"/>
    </row>
    <row r="16984" spans="20:21" x14ac:dyDescent="0.2">
      <c r="T16984" s="11"/>
      <c r="U16984" s="11"/>
    </row>
    <row r="16985" spans="20:21" x14ac:dyDescent="0.2">
      <c r="T16985" s="11"/>
      <c r="U16985" s="11"/>
    </row>
    <row r="16986" spans="20:21" x14ac:dyDescent="0.2">
      <c r="T16986" s="11"/>
      <c r="U16986" s="11"/>
    </row>
    <row r="16987" spans="20:21" x14ac:dyDescent="0.2">
      <c r="T16987" s="11"/>
      <c r="U16987" s="11"/>
    </row>
    <row r="16988" spans="20:21" x14ac:dyDescent="0.2">
      <c r="T16988" s="11"/>
      <c r="U16988" s="11"/>
    </row>
    <row r="16989" spans="20:21" x14ac:dyDescent="0.2">
      <c r="T16989" s="11"/>
      <c r="U16989" s="11"/>
    </row>
    <row r="16990" spans="20:21" x14ac:dyDescent="0.2">
      <c r="T16990" s="11"/>
      <c r="U16990" s="11"/>
    </row>
    <row r="16991" spans="20:21" x14ac:dyDescent="0.2">
      <c r="T16991" s="11"/>
      <c r="U16991" s="11"/>
    </row>
    <row r="16992" spans="20:21" x14ac:dyDescent="0.2">
      <c r="T16992" s="11"/>
      <c r="U16992" s="11"/>
    </row>
    <row r="16993" spans="20:21" x14ac:dyDescent="0.2">
      <c r="T16993" s="11"/>
      <c r="U16993" s="11"/>
    </row>
    <row r="16994" spans="20:21" x14ac:dyDescent="0.2">
      <c r="T16994" s="11"/>
      <c r="U16994" s="11"/>
    </row>
    <row r="16995" spans="20:21" x14ac:dyDescent="0.2">
      <c r="T16995" s="11"/>
      <c r="U16995" s="11"/>
    </row>
    <row r="16996" spans="20:21" x14ac:dyDescent="0.2">
      <c r="T16996" s="11"/>
      <c r="U16996" s="11"/>
    </row>
    <row r="16997" spans="20:21" x14ac:dyDescent="0.2">
      <c r="T16997" s="11"/>
      <c r="U16997" s="11"/>
    </row>
    <row r="16998" spans="20:21" x14ac:dyDescent="0.2">
      <c r="T16998" s="11"/>
      <c r="U16998" s="11"/>
    </row>
    <row r="16999" spans="20:21" x14ac:dyDescent="0.2">
      <c r="T16999" s="11"/>
      <c r="U16999" s="11"/>
    </row>
    <row r="17000" spans="20:21" x14ac:dyDescent="0.2">
      <c r="T17000" s="11"/>
      <c r="U17000" s="11"/>
    </row>
    <row r="17001" spans="20:21" x14ac:dyDescent="0.2">
      <c r="T17001" s="11"/>
      <c r="U17001" s="11"/>
    </row>
    <row r="17002" spans="20:21" x14ac:dyDescent="0.2">
      <c r="T17002" s="11"/>
      <c r="U17002" s="11"/>
    </row>
    <row r="17003" spans="20:21" x14ac:dyDescent="0.2">
      <c r="T17003" s="11"/>
      <c r="U17003" s="11"/>
    </row>
    <row r="17004" spans="20:21" x14ac:dyDescent="0.2">
      <c r="T17004" s="11"/>
      <c r="U17004" s="11"/>
    </row>
    <row r="17005" spans="20:21" x14ac:dyDescent="0.2">
      <c r="T17005" s="11"/>
      <c r="U17005" s="11"/>
    </row>
    <row r="17006" spans="20:21" x14ac:dyDescent="0.2">
      <c r="T17006" s="11"/>
      <c r="U17006" s="11"/>
    </row>
    <row r="17007" spans="20:21" x14ac:dyDescent="0.2">
      <c r="T17007" s="11"/>
      <c r="U17007" s="11"/>
    </row>
    <row r="17008" spans="20:21" x14ac:dyDescent="0.2">
      <c r="T17008" s="11"/>
      <c r="U17008" s="11"/>
    </row>
    <row r="17009" spans="20:21" x14ac:dyDescent="0.2">
      <c r="T17009" s="11"/>
      <c r="U17009" s="11"/>
    </row>
    <row r="17010" spans="20:21" x14ac:dyDescent="0.2">
      <c r="T17010" s="11"/>
      <c r="U17010" s="11"/>
    </row>
    <row r="17011" spans="20:21" x14ac:dyDescent="0.2">
      <c r="T17011" s="11"/>
      <c r="U17011" s="11"/>
    </row>
    <row r="17012" spans="20:21" x14ac:dyDescent="0.2">
      <c r="T17012" s="11"/>
      <c r="U17012" s="11"/>
    </row>
    <row r="17013" spans="20:21" x14ac:dyDescent="0.2">
      <c r="T17013" s="11"/>
      <c r="U17013" s="11"/>
    </row>
    <row r="17014" spans="20:21" x14ac:dyDescent="0.2">
      <c r="T17014" s="11"/>
      <c r="U17014" s="11"/>
    </row>
    <row r="17015" spans="20:21" x14ac:dyDescent="0.2">
      <c r="T17015" s="11"/>
      <c r="U17015" s="11"/>
    </row>
    <row r="17016" spans="20:21" x14ac:dyDescent="0.2">
      <c r="T17016" s="11"/>
      <c r="U17016" s="11"/>
    </row>
    <row r="17017" spans="20:21" x14ac:dyDescent="0.2">
      <c r="T17017" s="11"/>
      <c r="U17017" s="11"/>
    </row>
    <row r="17018" spans="20:21" x14ac:dyDescent="0.2">
      <c r="T17018" s="11"/>
      <c r="U17018" s="11"/>
    </row>
    <row r="17019" spans="20:21" x14ac:dyDescent="0.2">
      <c r="T17019" s="11"/>
      <c r="U17019" s="11"/>
    </row>
    <row r="17020" spans="20:21" x14ac:dyDescent="0.2">
      <c r="T17020" s="11"/>
      <c r="U17020" s="11"/>
    </row>
    <row r="17021" spans="20:21" x14ac:dyDescent="0.2">
      <c r="T17021" s="11"/>
      <c r="U17021" s="11"/>
    </row>
    <row r="17022" spans="20:21" x14ac:dyDescent="0.2">
      <c r="T17022" s="11"/>
      <c r="U17022" s="11"/>
    </row>
    <row r="17023" spans="20:21" x14ac:dyDescent="0.2">
      <c r="T17023" s="11"/>
      <c r="U17023" s="11"/>
    </row>
    <row r="17024" spans="20:21" x14ac:dyDescent="0.2">
      <c r="T17024" s="11"/>
      <c r="U17024" s="11"/>
    </row>
    <row r="17025" spans="20:21" x14ac:dyDescent="0.2">
      <c r="T17025" s="11"/>
      <c r="U17025" s="11"/>
    </row>
    <row r="17026" spans="20:21" x14ac:dyDescent="0.2">
      <c r="T17026" s="11"/>
      <c r="U17026" s="11"/>
    </row>
    <row r="17027" spans="20:21" x14ac:dyDescent="0.2">
      <c r="T17027" s="11"/>
      <c r="U17027" s="11"/>
    </row>
    <row r="17028" spans="20:21" x14ac:dyDescent="0.2">
      <c r="T17028" s="11"/>
      <c r="U17028" s="11"/>
    </row>
    <row r="17029" spans="20:21" x14ac:dyDescent="0.2">
      <c r="T17029" s="11"/>
      <c r="U17029" s="11"/>
    </row>
    <row r="17030" spans="20:21" x14ac:dyDescent="0.2">
      <c r="T17030" s="11"/>
      <c r="U17030" s="11"/>
    </row>
    <row r="17031" spans="20:21" x14ac:dyDescent="0.2">
      <c r="T17031" s="11"/>
      <c r="U17031" s="11"/>
    </row>
    <row r="17032" spans="20:21" x14ac:dyDescent="0.2">
      <c r="T17032" s="11"/>
      <c r="U17032" s="11"/>
    </row>
    <row r="17033" spans="20:21" x14ac:dyDescent="0.2">
      <c r="T17033" s="11"/>
      <c r="U17033" s="11"/>
    </row>
    <row r="17034" spans="20:21" x14ac:dyDescent="0.2">
      <c r="T17034" s="11"/>
      <c r="U17034" s="11"/>
    </row>
    <row r="17035" spans="20:21" x14ac:dyDescent="0.2">
      <c r="T17035" s="11"/>
      <c r="U17035" s="11"/>
    </row>
    <row r="17036" spans="20:21" x14ac:dyDescent="0.2">
      <c r="T17036" s="11"/>
      <c r="U17036" s="11"/>
    </row>
    <row r="17037" spans="20:21" x14ac:dyDescent="0.2">
      <c r="T17037" s="11"/>
      <c r="U17037" s="11"/>
    </row>
    <row r="17038" spans="20:21" x14ac:dyDescent="0.2">
      <c r="T17038" s="11"/>
      <c r="U17038" s="11"/>
    </row>
    <row r="17039" spans="20:21" x14ac:dyDescent="0.2">
      <c r="T17039" s="11"/>
      <c r="U17039" s="11"/>
    </row>
    <row r="17040" spans="20:21" x14ac:dyDescent="0.2">
      <c r="T17040" s="11"/>
      <c r="U17040" s="11"/>
    </row>
    <row r="17041" spans="20:21" x14ac:dyDescent="0.2">
      <c r="T17041" s="11"/>
      <c r="U17041" s="11"/>
    </row>
    <row r="17042" spans="20:21" x14ac:dyDescent="0.2">
      <c r="T17042" s="11"/>
      <c r="U17042" s="11"/>
    </row>
    <row r="17043" spans="20:21" x14ac:dyDescent="0.2">
      <c r="T17043" s="11"/>
      <c r="U17043" s="11"/>
    </row>
    <row r="17044" spans="20:21" x14ac:dyDescent="0.2">
      <c r="T17044" s="11"/>
      <c r="U17044" s="11"/>
    </row>
    <row r="17045" spans="20:21" x14ac:dyDescent="0.2">
      <c r="T17045" s="11"/>
      <c r="U17045" s="11"/>
    </row>
    <row r="17046" spans="20:21" x14ac:dyDescent="0.2">
      <c r="T17046" s="11"/>
      <c r="U17046" s="11"/>
    </row>
    <row r="17047" spans="20:21" x14ac:dyDescent="0.2">
      <c r="T17047" s="11"/>
      <c r="U17047" s="11"/>
    </row>
    <row r="17048" spans="20:21" x14ac:dyDescent="0.2">
      <c r="T17048" s="11"/>
      <c r="U17048" s="11"/>
    </row>
    <row r="17049" spans="20:21" x14ac:dyDescent="0.2">
      <c r="T17049" s="11"/>
      <c r="U17049" s="11"/>
    </row>
    <row r="17050" spans="20:21" x14ac:dyDescent="0.2">
      <c r="T17050" s="11"/>
      <c r="U17050" s="11"/>
    </row>
    <row r="17051" spans="20:21" x14ac:dyDescent="0.2">
      <c r="T17051" s="11"/>
      <c r="U17051" s="11"/>
    </row>
    <row r="17052" spans="20:21" x14ac:dyDescent="0.2">
      <c r="T17052" s="11"/>
      <c r="U17052" s="11"/>
    </row>
    <row r="17053" spans="20:21" x14ac:dyDescent="0.2">
      <c r="T17053" s="11"/>
      <c r="U17053" s="11"/>
    </row>
    <row r="17054" spans="20:21" x14ac:dyDescent="0.2">
      <c r="T17054" s="11"/>
      <c r="U17054" s="11"/>
    </row>
    <row r="17055" spans="20:21" x14ac:dyDescent="0.2">
      <c r="T17055" s="11"/>
      <c r="U17055" s="11"/>
    </row>
    <row r="17056" spans="20:21" x14ac:dyDescent="0.2">
      <c r="T17056" s="11"/>
      <c r="U17056" s="11"/>
    </row>
    <row r="17057" spans="20:21" x14ac:dyDescent="0.2">
      <c r="T17057" s="11"/>
      <c r="U17057" s="11"/>
    </row>
    <row r="17058" spans="20:21" x14ac:dyDescent="0.2">
      <c r="T17058" s="11"/>
      <c r="U17058" s="11"/>
    </row>
    <row r="17059" spans="20:21" x14ac:dyDescent="0.2">
      <c r="T17059" s="11"/>
      <c r="U17059" s="11"/>
    </row>
    <row r="17060" spans="20:21" x14ac:dyDescent="0.2">
      <c r="T17060" s="11"/>
      <c r="U17060" s="11"/>
    </row>
    <row r="17061" spans="20:21" x14ac:dyDescent="0.2">
      <c r="T17061" s="11"/>
      <c r="U17061" s="11"/>
    </row>
    <row r="17062" spans="20:21" x14ac:dyDescent="0.2">
      <c r="T17062" s="11"/>
      <c r="U17062" s="11"/>
    </row>
    <row r="17063" spans="20:21" x14ac:dyDescent="0.2">
      <c r="T17063" s="11"/>
      <c r="U17063" s="11"/>
    </row>
    <row r="17064" spans="20:21" x14ac:dyDescent="0.2">
      <c r="T17064" s="11"/>
      <c r="U17064" s="11"/>
    </row>
    <row r="17065" spans="20:21" x14ac:dyDescent="0.2">
      <c r="T17065" s="11"/>
      <c r="U17065" s="11"/>
    </row>
    <row r="17066" spans="20:21" x14ac:dyDescent="0.2">
      <c r="T17066" s="11"/>
      <c r="U17066" s="11"/>
    </row>
    <row r="17067" spans="20:21" x14ac:dyDescent="0.2">
      <c r="T17067" s="11"/>
      <c r="U17067" s="11"/>
    </row>
    <row r="17068" spans="20:21" x14ac:dyDescent="0.2">
      <c r="T17068" s="11"/>
      <c r="U17068" s="11"/>
    </row>
    <row r="17069" spans="20:21" x14ac:dyDescent="0.2">
      <c r="T17069" s="11"/>
      <c r="U17069" s="11"/>
    </row>
    <row r="17070" spans="20:21" x14ac:dyDescent="0.2">
      <c r="T17070" s="11"/>
      <c r="U17070" s="11"/>
    </row>
    <row r="17071" spans="20:21" x14ac:dyDescent="0.2">
      <c r="T17071" s="11"/>
      <c r="U17071" s="11"/>
    </row>
    <row r="17072" spans="20:21" x14ac:dyDescent="0.2">
      <c r="T17072" s="11"/>
      <c r="U17072" s="11"/>
    </row>
    <row r="17073" spans="20:21" x14ac:dyDescent="0.2">
      <c r="T17073" s="11"/>
      <c r="U17073" s="11"/>
    </row>
    <row r="17074" spans="20:21" x14ac:dyDescent="0.2">
      <c r="T17074" s="11"/>
      <c r="U17074" s="11"/>
    </row>
    <row r="17075" spans="20:21" x14ac:dyDescent="0.2">
      <c r="T17075" s="11"/>
      <c r="U17075" s="11"/>
    </row>
    <row r="17076" spans="20:21" x14ac:dyDescent="0.2">
      <c r="T17076" s="11"/>
      <c r="U17076" s="11"/>
    </row>
    <row r="17077" spans="20:21" x14ac:dyDescent="0.2">
      <c r="T17077" s="11"/>
      <c r="U17077" s="11"/>
    </row>
    <row r="17078" spans="20:21" x14ac:dyDescent="0.2">
      <c r="T17078" s="11"/>
      <c r="U17078" s="11"/>
    </row>
    <row r="17079" spans="20:21" x14ac:dyDescent="0.2">
      <c r="T17079" s="11"/>
      <c r="U17079" s="11"/>
    </row>
    <row r="17080" spans="20:21" x14ac:dyDescent="0.2">
      <c r="T17080" s="11"/>
      <c r="U17080" s="11"/>
    </row>
    <row r="17081" spans="20:21" x14ac:dyDescent="0.2">
      <c r="T17081" s="11"/>
      <c r="U17081" s="11"/>
    </row>
    <row r="17082" spans="20:21" x14ac:dyDescent="0.2">
      <c r="T17082" s="11"/>
      <c r="U17082" s="11"/>
    </row>
    <row r="17083" spans="20:21" x14ac:dyDescent="0.2">
      <c r="T17083" s="11"/>
      <c r="U17083" s="11"/>
    </row>
    <row r="17084" spans="20:21" x14ac:dyDescent="0.2">
      <c r="T17084" s="11"/>
      <c r="U17084" s="11"/>
    </row>
    <row r="17085" spans="20:21" x14ac:dyDescent="0.2">
      <c r="T17085" s="11"/>
      <c r="U17085" s="11"/>
    </row>
    <row r="17086" spans="20:21" x14ac:dyDescent="0.2">
      <c r="T17086" s="11"/>
      <c r="U17086" s="11"/>
    </row>
    <row r="17087" spans="20:21" x14ac:dyDescent="0.2">
      <c r="T17087" s="11"/>
      <c r="U17087" s="11"/>
    </row>
    <row r="17088" spans="20:21" x14ac:dyDescent="0.2">
      <c r="T17088" s="11"/>
      <c r="U17088" s="11"/>
    </row>
    <row r="17089" spans="20:21" x14ac:dyDescent="0.2">
      <c r="T17089" s="11"/>
      <c r="U17089" s="11"/>
    </row>
    <row r="17090" spans="20:21" x14ac:dyDescent="0.2">
      <c r="T17090" s="11"/>
      <c r="U17090" s="11"/>
    </row>
    <row r="17091" spans="20:21" x14ac:dyDescent="0.2">
      <c r="T17091" s="11"/>
      <c r="U17091" s="11"/>
    </row>
    <row r="17092" spans="20:21" x14ac:dyDescent="0.2">
      <c r="T17092" s="11"/>
      <c r="U17092" s="11"/>
    </row>
    <row r="17093" spans="20:21" x14ac:dyDescent="0.2">
      <c r="T17093" s="11"/>
      <c r="U17093" s="11"/>
    </row>
    <row r="17094" spans="20:21" x14ac:dyDescent="0.2">
      <c r="T17094" s="11"/>
      <c r="U17094" s="11"/>
    </row>
    <row r="17095" spans="20:21" x14ac:dyDescent="0.2">
      <c r="T17095" s="11"/>
      <c r="U17095" s="11"/>
    </row>
    <row r="17096" spans="20:21" x14ac:dyDescent="0.2">
      <c r="T17096" s="11"/>
      <c r="U17096" s="11"/>
    </row>
    <row r="17097" spans="20:21" x14ac:dyDescent="0.2">
      <c r="T17097" s="11"/>
      <c r="U17097" s="11"/>
    </row>
    <row r="17098" spans="20:21" x14ac:dyDescent="0.2">
      <c r="T17098" s="11"/>
      <c r="U17098" s="11"/>
    </row>
    <row r="17099" spans="20:21" x14ac:dyDescent="0.2">
      <c r="T17099" s="11"/>
      <c r="U17099" s="11"/>
    </row>
    <row r="17100" spans="20:21" x14ac:dyDescent="0.2">
      <c r="T17100" s="11"/>
      <c r="U17100" s="11"/>
    </row>
    <row r="17101" spans="20:21" x14ac:dyDescent="0.2">
      <c r="T17101" s="11"/>
      <c r="U17101" s="11"/>
    </row>
    <row r="17102" spans="20:21" x14ac:dyDescent="0.2">
      <c r="T17102" s="11"/>
      <c r="U17102" s="11"/>
    </row>
    <row r="17103" spans="20:21" x14ac:dyDescent="0.2">
      <c r="T17103" s="11"/>
      <c r="U17103" s="11"/>
    </row>
    <row r="17104" spans="20:21" x14ac:dyDescent="0.2">
      <c r="T17104" s="11"/>
      <c r="U17104" s="11"/>
    </row>
    <row r="17105" spans="20:21" x14ac:dyDescent="0.2">
      <c r="T17105" s="11"/>
      <c r="U17105" s="11"/>
    </row>
    <row r="17106" spans="20:21" x14ac:dyDescent="0.2">
      <c r="T17106" s="11"/>
      <c r="U17106" s="11"/>
    </row>
    <row r="17107" spans="20:21" x14ac:dyDescent="0.2">
      <c r="T17107" s="11"/>
      <c r="U17107" s="11"/>
    </row>
    <row r="17108" spans="20:21" x14ac:dyDescent="0.2">
      <c r="T17108" s="11"/>
      <c r="U17108" s="11"/>
    </row>
    <row r="17109" spans="20:21" x14ac:dyDescent="0.2">
      <c r="T17109" s="11"/>
      <c r="U17109" s="11"/>
    </row>
    <row r="17110" spans="20:21" x14ac:dyDescent="0.2">
      <c r="T17110" s="11"/>
      <c r="U17110" s="11"/>
    </row>
    <row r="17111" spans="20:21" x14ac:dyDescent="0.2">
      <c r="T17111" s="11"/>
      <c r="U17111" s="11"/>
    </row>
    <row r="17112" spans="20:21" x14ac:dyDescent="0.2">
      <c r="T17112" s="11"/>
      <c r="U17112" s="11"/>
    </row>
    <row r="17113" spans="20:21" x14ac:dyDescent="0.2">
      <c r="T17113" s="11"/>
      <c r="U17113" s="11"/>
    </row>
    <row r="17114" spans="20:21" x14ac:dyDescent="0.2">
      <c r="T17114" s="11"/>
      <c r="U17114" s="11"/>
    </row>
    <row r="17115" spans="20:21" x14ac:dyDescent="0.2">
      <c r="T17115" s="11"/>
      <c r="U17115" s="11"/>
    </row>
    <row r="17116" spans="20:21" x14ac:dyDescent="0.2">
      <c r="T17116" s="11"/>
      <c r="U17116" s="11"/>
    </row>
    <row r="17117" spans="20:21" x14ac:dyDescent="0.2">
      <c r="T17117" s="11"/>
      <c r="U17117" s="11"/>
    </row>
    <row r="17118" spans="20:21" x14ac:dyDescent="0.2">
      <c r="T17118" s="11"/>
      <c r="U17118" s="11"/>
    </row>
    <row r="17119" spans="20:21" x14ac:dyDescent="0.2">
      <c r="T17119" s="11"/>
      <c r="U17119" s="11"/>
    </row>
    <row r="17120" spans="20:21" x14ac:dyDescent="0.2">
      <c r="T17120" s="11"/>
      <c r="U17120" s="11"/>
    </row>
    <row r="17121" spans="20:21" x14ac:dyDescent="0.2">
      <c r="T17121" s="11"/>
      <c r="U17121" s="11"/>
    </row>
    <row r="17122" spans="20:21" x14ac:dyDescent="0.2">
      <c r="T17122" s="11"/>
      <c r="U17122" s="11"/>
    </row>
    <row r="17123" spans="20:21" x14ac:dyDescent="0.2">
      <c r="T17123" s="11"/>
      <c r="U17123" s="11"/>
    </row>
    <row r="17124" spans="20:21" x14ac:dyDescent="0.2">
      <c r="T17124" s="11"/>
      <c r="U17124" s="11"/>
    </row>
    <row r="17125" spans="20:21" x14ac:dyDescent="0.2">
      <c r="T17125" s="11"/>
      <c r="U17125" s="11"/>
    </row>
    <row r="17126" spans="20:21" x14ac:dyDescent="0.2">
      <c r="T17126" s="11"/>
      <c r="U17126" s="11"/>
    </row>
    <row r="17127" spans="20:21" x14ac:dyDescent="0.2">
      <c r="T17127" s="11"/>
      <c r="U17127" s="11"/>
    </row>
    <row r="17128" spans="20:21" x14ac:dyDescent="0.2">
      <c r="T17128" s="11"/>
      <c r="U17128" s="11"/>
    </row>
    <row r="17129" spans="20:21" x14ac:dyDescent="0.2">
      <c r="T17129" s="11"/>
      <c r="U17129" s="11"/>
    </row>
    <row r="17130" spans="20:21" x14ac:dyDescent="0.2">
      <c r="T17130" s="11"/>
      <c r="U17130" s="11"/>
    </row>
    <row r="17131" spans="20:21" x14ac:dyDescent="0.2">
      <c r="T17131" s="11"/>
      <c r="U17131" s="11"/>
    </row>
    <row r="17132" spans="20:21" x14ac:dyDescent="0.2">
      <c r="T17132" s="11"/>
      <c r="U17132" s="11"/>
    </row>
    <row r="17133" spans="20:21" x14ac:dyDescent="0.2">
      <c r="T17133" s="11"/>
      <c r="U17133" s="11"/>
    </row>
    <row r="17134" spans="20:21" x14ac:dyDescent="0.2">
      <c r="T17134" s="11"/>
      <c r="U17134" s="11"/>
    </row>
    <row r="17135" spans="20:21" x14ac:dyDescent="0.2">
      <c r="T17135" s="11"/>
      <c r="U17135" s="11"/>
    </row>
    <row r="17136" spans="20:21" x14ac:dyDescent="0.2">
      <c r="T17136" s="11"/>
      <c r="U17136" s="11"/>
    </row>
    <row r="17137" spans="20:21" x14ac:dyDescent="0.2">
      <c r="T17137" s="11"/>
      <c r="U17137" s="11"/>
    </row>
    <row r="17138" spans="20:21" x14ac:dyDescent="0.2">
      <c r="T17138" s="11"/>
      <c r="U17138" s="11"/>
    </row>
    <row r="17139" spans="20:21" x14ac:dyDescent="0.2">
      <c r="T17139" s="11"/>
      <c r="U17139" s="11"/>
    </row>
    <row r="17140" spans="20:21" x14ac:dyDescent="0.2">
      <c r="T17140" s="11"/>
      <c r="U17140" s="11"/>
    </row>
    <row r="17141" spans="20:21" x14ac:dyDescent="0.2">
      <c r="T17141" s="11"/>
      <c r="U17141" s="11"/>
    </row>
    <row r="17142" spans="20:21" x14ac:dyDescent="0.2">
      <c r="T17142" s="11"/>
      <c r="U17142" s="11"/>
    </row>
    <row r="17143" spans="20:21" x14ac:dyDescent="0.2">
      <c r="T17143" s="11"/>
      <c r="U17143" s="11"/>
    </row>
    <row r="17144" spans="20:21" x14ac:dyDescent="0.2">
      <c r="T17144" s="11"/>
      <c r="U17144" s="11"/>
    </row>
    <row r="17145" spans="20:21" x14ac:dyDescent="0.2">
      <c r="T17145" s="11"/>
      <c r="U17145" s="11"/>
    </row>
    <row r="17146" spans="20:21" x14ac:dyDescent="0.2">
      <c r="T17146" s="11"/>
      <c r="U17146" s="11"/>
    </row>
    <row r="17147" spans="20:21" x14ac:dyDescent="0.2">
      <c r="T17147" s="11"/>
      <c r="U17147" s="11"/>
    </row>
    <row r="17148" spans="20:21" x14ac:dyDescent="0.2">
      <c r="T17148" s="11"/>
      <c r="U17148" s="11"/>
    </row>
    <row r="17149" spans="20:21" x14ac:dyDescent="0.2">
      <c r="T17149" s="11"/>
      <c r="U17149" s="11"/>
    </row>
    <row r="17150" spans="20:21" x14ac:dyDescent="0.2">
      <c r="T17150" s="11"/>
      <c r="U17150" s="11"/>
    </row>
    <row r="17151" spans="20:21" x14ac:dyDescent="0.2">
      <c r="T17151" s="11"/>
      <c r="U17151" s="11"/>
    </row>
    <row r="17152" spans="20:21" x14ac:dyDescent="0.2">
      <c r="T17152" s="11"/>
      <c r="U17152" s="11"/>
    </row>
    <row r="17153" spans="20:21" x14ac:dyDescent="0.2">
      <c r="T17153" s="11"/>
      <c r="U17153" s="11"/>
    </row>
    <row r="17154" spans="20:21" x14ac:dyDescent="0.2">
      <c r="T17154" s="11"/>
      <c r="U17154" s="11"/>
    </row>
    <row r="17155" spans="20:21" x14ac:dyDescent="0.2">
      <c r="T17155" s="11"/>
      <c r="U17155" s="11"/>
    </row>
    <row r="17156" spans="20:21" x14ac:dyDescent="0.2">
      <c r="T17156" s="11"/>
      <c r="U17156" s="11"/>
    </row>
    <row r="17157" spans="20:21" x14ac:dyDescent="0.2">
      <c r="T17157" s="11"/>
      <c r="U17157" s="11"/>
    </row>
    <row r="17158" spans="20:21" x14ac:dyDescent="0.2">
      <c r="T17158" s="11"/>
      <c r="U17158" s="11"/>
    </row>
    <row r="17159" spans="20:21" x14ac:dyDescent="0.2">
      <c r="T17159" s="11"/>
      <c r="U17159" s="11"/>
    </row>
    <row r="17160" spans="20:21" x14ac:dyDescent="0.2">
      <c r="T17160" s="11"/>
      <c r="U17160" s="11"/>
    </row>
    <row r="17161" spans="20:21" x14ac:dyDescent="0.2">
      <c r="T17161" s="11"/>
      <c r="U17161" s="11"/>
    </row>
    <row r="17162" spans="20:21" x14ac:dyDescent="0.2">
      <c r="T17162" s="11"/>
      <c r="U17162" s="11"/>
    </row>
    <row r="17163" spans="20:21" x14ac:dyDescent="0.2">
      <c r="T17163" s="11"/>
      <c r="U17163" s="11"/>
    </row>
    <row r="17164" spans="20:21" x14ac:dyDescent="0.2">
      <c r="T17164" s="11"/>
      <c r="U17164" s="11"/>
    </row>
    <row r="17165" spans="20:21" x14ac:dyDescent="0.2">
      <c r="T17165" s="11"/>
      <c r="U17165" s="11"/>
    </row>
    <row r="17166" spans="20:21" x14ac:dyDescent="0.2">
      <c r="T17166" s="11"/>
      <c r="U17166" s="11"/>
    </row>
    <row r="17167" spans="20:21" x14ac:dyDescent="0.2">
      <c r="T17167" s="11"/>
      <c r="U17167" s="11"/>
    </row>
    <row r="17168" spans="20:21" x14ac:dyDescent="0.2">
      <c r="T17168" s="11"/>
      <c r="U17168" s="11"/>
    </row>
    <row r="17169" spans="20:21" x14ac:dyDescent="0.2">
      <c r="T17169" s="11"/>
      <c r="U17169" s="11"/>
    </row>
    <row r="17170" spans="20:21" x14ac:dyDescent="0.2">
      <c r="T17170" s="11"/>
      <c r="U17170" s="11"/>
    </row>
    <row r="17171" spans="20:21" x14ac:dyDescent="0.2">
      <c r="T17171" s="11"/>
      <c r="U17171" s="11"/>
    </row>
    <row r="17172" spans="20:21" x14ac:dyDescent="0.2">
      <c r="T17172" s="11"/>
      <c r="U17172" s="11"/>
    </row>
    <row r="17173" spans="20:21" x14ac:dyDescent="0.2">
      <c r="T17173" s="11"/>
      <c r="U17173" s="11"/>
    </row>
    <row r="17174" spans="20:21" x14ac:dyDescent="0.2">
      <c r="T17174" s="11"/>
      <c r="U17174" s="11"/>
    </row>
    <row r="17175" spans="20:21" x14ac:dyDescent="0.2">
      <c r="T17175" s="11"/>
      <c r="U17175" s="11"/>
    </row>
    <row r="17176" spans="20:21" x14ac:dyDescent="0.2">
      <c r="T17176" s="11"/>
      <c r="U17176" s="11"/>
    </row>
    <row r="17177" spans="20:21" x14ac:dyDescent="0.2">
      <c r="T17177" s="11"/>
      <c r="U17177" s="11"/>
    </row>
    <row r="17178" spans="20:21" x14ac:dyDescent="0.2">
      <c r="T17178" s="11"/>
      <c r="U17178" s="11"/>
    </row>
    <row r="17179" spans="20:21" x14ac:dyDescent="0.2">
      <c r="T17179" s="11"/>
      <c r="U17179" s="11"/>
    </row>
    <row r="17180" spans="20:21" x14ac:dyDescent="0.2">
      <c r="T17180" s="11"/>
      <c r="U17180" s="11"/>
    </row>
    <row r="17181" spans="20:21" x14ac:dyDescent="0.2">
      <c r="T17181" s="11"/>
      <c r="U17181" s="11"/>
    </row>
    <row r="17182" spans="20:21" x14ac:dyDescent="0.2">
      <c r="T17182" s="11"/>
      <c r="U17182" s="11"/>
    </row>
    <row r="17183" spans="20:21" x14ac:dyDescent="0.2">
      <c r="T17183" s="11"/>
      <c r="U17183" s="11"/>
    </row>
    <row r="17184" spans="20:21" x14ac:dyDescent="0.2">
      <c r="T17184" s="11"/>
      <c r="U17184" s="11"/>
    </row>
    <row r="17185" spans="20:21" x14ac:dyDescent="0.2">
      <c r="T17185" s="11"/>
      <c r="U17185" s="11"/>
    </row>
    <row r="17186" spans="20:21" x14ac:dyDescent="0.2">
      <c r="T17186" s="11"/>
      <c r="U17186" s="11"/>
    </row>
    <row r="17187" spans="20:21" x14ac:dyDescent="0.2">
      <c r="T17187" s="11"/>
      <c r="U17187" s="11"/>
    </row>
    <row r="17188" spans="20:21" x14ac:dyDescent="0.2">
      <c r="T17188" s="11"/>
      <c r="U17188" s="11"/>
    </row>
    <row r="17189" spans="20:21" x14ac:dyDescent="0.2">
      <c r="T17189" s="11"/>
      <c r="U17189" s="11"/>
    </row>
    <row r="17190" spans="20:21" x14ac:dyDescent="0.2">
      <c r="T17190" s="11"/>
      <c r="U17190" s="11"/>
    </row>
    <row r="17191" spans="20:21" x14ac:dyDescent="0.2">
      <c r="T17191" s="11"/>
      <c r="U17191" s="11"/>
    </row>
    <row r="17192" spans="20:21" x14ac:dyDescent="0.2">
      <c r="T17192" s="11"/>
      <c r="U17192" s="11"/>
    </row>
    <row r="17193" spans="20:21" x14ac:dyDescent="0.2">
      <c r="T17193" s="11"/>
      <c r="U17193" s="11"/>
    </row>
    <row r="17194" spans="20:21" x14ac:dyDescent="0.2">
      <c r="T17194" s="11"/>
      <c r="U17194" s="11"/>
    </row>
    <row r="17195" spans="20:21" x14ac:dyDescent="0.2">
      <c r="T17195" s="11"/>
      <c r="U17195" s="11"/>
    </row>
    <row r="17196" spans="20:21" x14ac:dyDescent="0.2">
      <c r="T17196" s="11"/>
      <c r="U17196" s="11"/>
    </row>
    <row r="17197" spans="20:21" x14ac:dyDescent="0.2">
      <c r="T17197" s="11"/>
      <c r="U17197" s="11"/>
    </row>
    <row r="17198" spans="20:21" x14ac:dyDescent="0.2">
      <c r="T17198" s="11"/>
      <c r="U17198" s="11"/>
    </row>
    <row r="17199" spans="20:21" x14ac:dyDescent="0.2">
      <c r="T17199" s="11"/>
      <c r="U17199" s="11"/>
    </row>
    <row r="17200" spans="20:21" x14ac:dyDescent="0.2">
      <c r="T17200" s="11"/>
      <c r="U17200" s="11"/>
    </row>
    <row r="17201" spans="20:21" x14ac:dyDescent="0.2">
      <c r="T17201" s="11"/>
      <c r="U17201" s="11"/>
    </row>
    <row r="17202" spans="20:21" x14ac:dyDescent="0.2">
      <c r="T17202" s="11"/>
      <c r="U17202" s="11"/>
    </row>
    <row r="17203" spans="20:21" x14ac:dyDescent="0.2">
      <c r="T17203" s="11"/>
      <c r="U17203" s="11"/>
    </row>
    <row r="17204" spans="20:21" x14ac:dyDescent="0.2">
      <c r="T17204" s="11"/>
      <c r="U17204" s="11"/>
    </row>
    <row r="17205" spans="20:21" x14ac:dyDescent="0.2">
      <c r="T17205" s="11"/>
      <c r="U17205" s="11"/>
    </row>
    <row r="17206" spans="20:21" x14ac:dyDescent="0.2">
      <c r="T17206" s="11"/>
      <c r="U17206" s="11"/>
    </row>
    <row r="17207" spans="20:21" x14ac:dyDescent="0.2">
      <c r="T17207" s="11"/>
      <c r="U17207" s="11"/>
    </row>
    <row r="17208" spans="20:21" x14ac:dyDescent="0.2">
      <c r="T17208" s="11"/>
      <c r="U17208" s="11"/>
    </row>
    <row r="17209" spans="20:21" x14ac:dyDescent="0.2">
      <c r="T17209" s="11"/>
      <c r="U17209" s="11"/>
    </row>
    <row r="17210" spans="20:21" x14ac:dyDescent="0.2">
      <c r="T17210" s="11"/>
      <c r="U17210" s="11"/>
    </row>
    <row r="17211" spans="20:21" x14ac:dyDescent="0.2">
      <c r="T17211" s="11"/>
      <c r="U17211" s="11"/>
    </row>
    <row r="17212" spans="20:21" x14ac:dyDescent="0.2">
      <c r="T17212" s="11"/>
      <c r="U17212" s="11"/>
    </row>
    <row r="17213" spans="20:21" x14ac:dyDescent="0.2">
      <c r="T17213" s="11"/>
      <c r="U17213" s="11"/>
    </row>
    <row r="17214" spans="20:21" x14ac:dyDescent="0.2">
      <c r="T17214" s="11"/>
      <c r="U17214" s="11"/>
    </row>
    <row r="17215" spans="20:21" x14ac:dyDescent="0.2">
      <c r="T17215" s="11"/>
      <c r="U17215" s="11"/>
    </row>
    <row r="17216" spans="20:21" x14ac:dyDescent="0.2">
      <c r="T17216" s="11"/>
      <c r="U17216" s="11"/>
    </row>
    <row r="17217" spans="20:21" x14ac:dyDescent="0.2">
      <c r="T17217" s="11"/>
      <c r="U17217" s="11"/>
    </row>
    <row r="17218" spans="20:21" x14ac:dyDescent="0.2">
      <c r="T17218" s="11"/>
      <c r="U17218" s="11"/>
    </row>
    <row r="17219" spans="20:21" x14ac:dyDescent="0.2">
      <c r="T17219" s="11"/>
      <c r="U17219" s="11"/>
    </row>
    <row r="17220" spans="20:21" x14ac:dyDescent="0.2">
      <c r="T17220" s="11"/>
      <c r="U17220" s="11"/>
    </row>
    <row r="17221" spans="20:21" x14ac:dyDescent="0.2">
      <c r="T17221" s="11"/>
      <c r="U17221" s="11"/>
    </row>
    <row r="17222" spans="20:21" x14ac:dyDescent="0.2">
      <c r="T17222" s="11"/>
      <c r="U17222" s="11"/>
    </row>
    <row r="17223" spans="20:21" x14ac:dyDescent="0.2">
      <c r="T17223" s="11"/>
      <c r="U17223" s="11"/>
    </row>
    <row r="17224" spans="20:21" x14ac:dyDescent="0.2">
      <c r="T17224" s="11"/>
      <c r="U17224" s="11"/>
    </row>
    <row r="17225" spans="20:21" x14ac:dyDescent="0.2">
      <c r="T17225" s="11"/>
      <c r="U17225" s="11"/>
    </row>
    <row r="17226" spans="20:21" x14ac:dyDescent="0.2">
      <c r="T17226" s="11"/>
      <c r="U17226" s="11"/>
    </row>
    <row r="17227" spans="20:21" x14ac:dyDescent="0.2">
      <c r="T17227" s="11"/>
      <c r="U17227" s="11"/>
    </row>
    <row r="17228" spans="20:21" x14ac:dyDescent="0.2">
      <c r="T17228" s="11"/>
      <c r="U17228" s="11"/>
    </row>
    <row r="17229" spans="20:21" x14ac:dyDescent="0.2">
      <c r="T17229" s="11"/>
      <c r="U17229" s="11"/>
    </row>
    <row r="17230" spans="20:21" x14ac:dyDescent="0.2">
      <c r="T17230" s="11"/>
      <c r="U17230" s="11"/>
    </row>
    <row r="17231" spans="20:21" x14ac:dyDescent="0.2">
      <c r="T17231" s="11"/>
      <c r="U17231" s="11"/>
    </row>
    <row r="17232" spans="20:21" x14ac:dyDescent="0.2">
      <c r="T17232" s="11"/>
      <c r="U17232" s="11"/>
    </row>
    <row r="17233" spans="20:21" x14ac:dyDescent="0.2">
      <c r="T17233" s="11"/>
      <c r="U17233" s="11"/>
    </row>
    <row r="17234" spans="20:21" x14ac:dyDescent="0.2">
      <c r="T17234" s="11"/>
      <c r="U17234" s="11"/>
    </row>
    <row r="17235" spans="20:21" x14ac:dyDescent="0.2">
      <c r="T17235" s="11"/>
      <c r="U17235" s="11"/>
    </row>
    <row r="17236" spans="20:21" x14ac:dyDescent="0.2">
      <c r="T17236" s="11"/>
      <c r="U17236" s="11"/>
    </row>
    <row r="17237" spans="20:21" x14ac:dyDescent="0.2">
      <c r="T17237" s="11"/>
      <c r="U17237" s="11"/>
    </row>
    <row r="17238" spans="20:21" x14ac:dyDescent="0.2">
      <c r="T17238" s="11"/>
      <c r="U17238" s="11"/>
    </row>
    <row r="17239" spans="20:21" x14ac:dyDescent="0.2">
      <c r="T17239" s="11"/>
      <c r="U17239" s="11"/>
    </row>
    <row r="17240" spans="20:21" x14ac:dyDescent="0.2">
      <c r="T17240" s="11"/>
      <c r="U17240" s="11"/>
    </row>
    <row r="17241" spans="20:21" x14ac:dyDescent="0.2">
      <c r="T17241" s="11"/>
      <c r="U17241" s="11"/>
    </row>
    <row r="17242" spans="20:21" x14ac:dyDescent="0.2">
      <c r="T17242" s="11"/>
      <c r="U17242" s="11"/>
    </row>
    <row r="17243" spans="20:21" x14ac:dyDescent="0.2">
      <c r="T17243" s="11"/>
      <c r="U17243" s="11"/>
    </row>
    <row r="17244" spans="20:21" x14ac:dyDescent="0.2">
      <c r="T17244" s="11"/>
      <c r="U17244" s="11"/>
    </row>
    <row r="17245" spans="20:21" x14ac:dyDescent="0.2">
      <c r="T17245" s="11"/>
      <c r="U17245" s="11"/>
    </row>
    <row r="17246" spans="20:21" x14ac:dyDescent="0.2">
      <c r="T17246" s="11"/>
      <c r="U17246" s="11"/>
    </row>
    <row r="17247" spans="20:21" x14ac:dyDescent="0.2">
      <c r="T17247" s="11"/>
      <c r="U17247" s="11"/>
    </row>
    <row r="17248" spans="20:21" x14ac:dyDescent="0.2">
      <c r="T17248" s="11"/>
      <c r="U17248" s="11"/>
    </row>
    <row r="17249" spans="20:21" x14ac:dyDescent="0.2">
      <c r="T17249" s="11"/>
      <c r="U17249" s="11"/>
    </row>
    <row r="17250" spans="20:21" x14ac:dyDescent="0.2">
      <c r="T17250" s="11"/>
      <c r="U17250" s="11"/>
    </row>
    <row r="17251" spans="20:21" x14ac:dyDescent="0.2">
      <c r="T17251" s="11"/>
      <c r="U17251" s="11"/>
    </row>
    <row r="17252" spans="20:21" x14ac:dyDescent="0.2">
      <c r="T17252" s="11"/>
      <c r="U17252" s="11"/>
    </row>
    <row r="17253" spans="20:21" x14ac:dyDescent="0.2">
      <c r="T17253" s="11"/>
      <c r="U17253" s="11"/>
    </row>
    <row r="17254" spans="20:21" x14ac:dyDescent="0.2">
      <c r="T17254" s="11"/>
      <c r="U17254" s="11"/>
    </row>
    <row r="17255" spans="20:21" x14ac:dyDescent="0.2">
      <c r="T17255" s="11"/>
      <c r="U17255" s="11"/>
    </row>
    <row r="17256" spans="20:21" x14ac:dyDescent="0.2">
      <c r="T17256" s="11"/>
      <c r="U17256" s="11"/>
    </row>
    <row r="17257" spans="20:21" x14ac:dyDescent="0.2">
      <c r="T17257" s="11"/>
      <c r="U17257" s="11"/>
    </row>
    <row r="17258" spans="20:21" x14ac:dyDescent="0.2">
      <c r="T17258" s="11"/>
      <c r="U17258" s="11"/>
    </row>
    <row r="17259" spans="20:21" x14ac:dyDescent="0.2">
      <c r="T17259" s="11"/>
      <c r="U17259" s="11"/>
    </row>
    <row r="17260" spans="20:21" x14ac:dyDescent="0.2">
      <c r="T17260" s="11"/>
      <c r="U17260" s="11"/>
    </row>
    <row r="17261" spans="20:21" x14ac:dyDescent="0.2">
      <c r="T17261" s="11"/>
      <c r="U17261" s="11"/>
    </row>
    <row r="17262" spans="20:21" x14ac:dyDescent="0.2">
      <c r="T17262" s="11"/>
      <c r="U17262" s="11"/>
    </row>
    <row r="17263" spans="20:21" x14ac:dyDescent="0.2">
      <c r="T17263" s="11"/>
      <c r="U17263" s="11"/>
    </row>
    <row r="17264" spans="20:21" x14ac:dyDescent="0.2">
      <c r="T17264" s="11"/>
      <c r="U17264" s="11"/>
    </row>
    <row r="17265" spans="20:21" x14ac:dyDescent="0.2">
      <c r="T17265" s="11"/>
      <c r="U17265" s="11"/>
    </row>
    <row r="17266" spans="20:21" x14ac:dyDescent="0.2">
      <c r="T17266" s="11"/>
      <c r="U17266" s="11"/>
    </row>
    <row r="17267" spans="20:21" x14ac:dyDescent="0.2">
      <c r="T17267" s="11"/>
      <c r="U17267" s="11"/>
    </row>
    <row r="17268" spans="20:21" x14ac:dyDescent="0.2">
      <c r="T17268" s="11"/>
      <c r="U17268" s="11"/>
    </row>
    <row r="17269" spans="20:21" x14ac:dyDescent="0.2">
      <c r="T17269" s="11"/>
      <c r="U17269" s="11"/>
    </row>
    <row r="17270" spans="20:21" x14ac:dyDescent="0.2">
      <c r="T17270" s="11"/>
      <c r="U17270" s="11"/>
    </row>
    <row r="17271" spans="20:21" x14ac:dyDescent="0.2">
      <c r="T17271" s="11"/>
      <c r="U17271" s="11"/>
    </row>
    <row r="17272" spans="20:21" x14ac:dyDescent="0.2">
      <c r="T17272" s="11"/>
      <c r="U17272" s="11"/>
    </row>
    <row r="17273" spans="20:21" x14ac:dyDescent="0.2">
      <c r="T17273" s="11"/>
      <c r="U17273" s="11"/>
    </row>
    <row r="17274" spans="20:21" x14ac:dyDescent="0.2">
      <c r="T17274" s="11"/>
      <c r="U17274" s="11"/>
    </row>
    <row r="17275" spans="20:21" x14ac:dyDescent="0.2">
      <c r="T17275" s="11"/>
      <c r="U17275" s="11"/>
    </row>
    <row r="17276" spans="20:21" x14ac:dyDescent="0.2">
      <c r="T17276" s="11"/>
      <c r="U17276" s="11"/>
    </row>
    <row r="17277" spans="20:21" x14ac:dyDescent="0.2">
      <c r="T17277" s="11"/>
      <c r="U17277" s="11"/>
    </row>
    <row r="17278" spans="20:21" x14ac:dyDescent="0.2">
      <c r="T17278" s="11"/>
      <c r="U17278" s="11"/>
    </row>
    <row r="17279" spans="20:21" x14ac:dyDescent="0.2">
      <c r="T17279" s="11"/>
      <c r="U17279" s="11"/>
    </row>
    <row r="17280" spans="20:21" x14ac:dyDescent="0.2">
      <c r="T17280" s="11"/>
      <c r="U17280" s="11"/>
    </row>
    <row r="17281" spans="20:21" x14ac:dyDescent="0.2">
      <c r="T17281" s="11"/>
      <c r="U17281" s="11"/>
    </row>
    <row r="17282" spans="20:21" x14ac:dyDescent="0.2">
      <c r="T17282" s="11"/>
      <c r="U17282" s="11"/>
    </row>
    <row r="17283" spans="20:21" x14ac:dyDescent="0.2">
      <c r="T17283" s="11"/>
      <c r="U17283" s="11"/>
    </row>
    <row r="17284" spans="20:21" x14ac:dyDescent="0.2">
      <c r="T17284" s="11"/>
      <c r="U17284" s="11"/>
    </row>
    <row r="17285" spans="20:21" x14ac:dyDescent="0.2">
      <c r="T17285" s="11"/>
      <c r="U17285" s="11"/>
    </row>
    <row r="17286" spans="20:21" x14ac:dyDescent="0.2">
      <c r="T17286" s="11"/>
      <c r="U17286" s="11"/>
    </row>
    <row r="17287" spans="20:21" x14ac:dyDescent="0.2">
      <c r="T17287" s="11"/>
      <c r="U17287" s="11"/>
    </row>
    <row r="17288" spans="20:21" x14ac:dyDescent="0.2">
      <c r="T17288" s="11"/>
      <c r="U17288" s="11"/>
    </row>
    <row r="17289" spans="20:21" x14ac:dyDescent="0.2">
      <c r="T17289" s="11"/>
      <c r="U17289" s="11"/>
    </row>
    <row r="17290" spans="20:21" x14ac:dyDescent="0.2">
      <c r="T17290" s="11"/>
      <c r="U17290" s="11"/>
    </row>
    <row r="17291" spans="20:21" x14ac:dyDescent="0.2">
      <c r="T17291" s="11"/>
      <c r="U17291" s="11"/>
    </row>
    <row r="17292" spans="20:21" x14ac:dyDescent="0.2">
      <c r="T17292" s="11"/>
      <c r="U17292" s="11"/>
    </row>
    <row r="17293" spans="20:21" x14ac:dyDescent="0.2">
      <c r="T17293" s="11"/>
      <c r="U17293" s="11"/>
    </row>
    <row r="17294" spans="20:21" x14ac:dyDescent="0.2">
      <c r="T17294" s="11"/>
      <c r="U17294" s="11"/>
    </row>
    <row r="17295" spans="20:21" x14ac:dyDescent="0.2">
      <c r="T17295" s="11"/>
      <c r="U17295" s="11"/>
    </row>
    <row r="17296" spans="20:21" x14ac:dyDescent="0.2">
      <c r="T17296" s="11"/>
      <c r="U17296" s="11"/>
    </row>
    <row r="17297" spans="20:21" x14ac:dyDescent="0.2">
      <c r="T17297" s="11"/>
      <c r="U17297" s="11"/>
    </row>
    <row r="17298" spans="20:21" x14ac:dyDescent="0.2">
      <c r="T17298" s="11"/>
      <c r="U17298" s="11"/>
    </row>
    <row r="17299" spans="20:21" x14ac:dyDescent="0.2">
      <c r="T17299" s="11"/>
      <c r="U17299" s="11"/>
    </row>
    <row r="17300" spans="20:21" x14ac:dyDescent="0.2">
      <c r="T17300" s="11"/>
      <c r="U17300" s="11"/>
    </row>
    <row r="17301" spans="20:21" x14ac:dyDescent="0.2">
      <c r="T17301" s="11"/>
      <c r="U17301" s="11"/>
    </row>
    <row r="17302" spans="20:21" x14ac:dyDescent="0.2">
      <c r="T17302" s="11"/>
      <c r="U17302" s="11"/>
    </row>
    <row r="17303" spans="20:21" x14ac:dyDescent="0.2">
      <c r="T17303" s="11"/>
      <c r="U17303" s="11"/>
    </row>
    <row r="17304" spans="20:21" x14ac:dyDescent="0.2">
      <c r="T17304" s="11"/>
      <c r="U17304" s="11"/>
    </row>
    <row r="17305" spans="20:21" x14ac:dyDescent="0.2">
      <c r="T17305" s="11"/>
      <c r="U17305" s="11"/>
    </row>
    <row r="17306" spans="20:21" x14ac:dyDescent="0.2">
      <c r="T17306" s="11"/>
      <c r="U17306" s="11"/>
    </row>
    <row r="17307" spans="20:21" x14ac:dyDescent="0.2">
      <c r="T17307" s="11"/>
      <c r="U17307" s="11"/>
    </row>
    <row r="17308" spans="20:21" x14ac:dyDescent="0.2">
      <c r="T17308" s="11"/>
      <c r="U17308" s="11"/>
    </row>
    <row r="17309" spans="20:21" x14ac:dyDescent="0.2">
      <c r="T17309" s="11"/>
      <c r="U17309" s="11"/>
    </row>
    <row r="17310" spans="20:21" x14ac:dyDescent="0.2">
      <c r="T17310" s="11"/>
      <c r="U17310" s="11"/>
    </row>
    <row r="17311" spans="20:21" x14ac:dyDescent="0.2">
      <c r="T17311" s="11"/>
      <c r="U17311" s="11"/>
    </row>
    <row r="17312" spans="20:21" x14ac:dyDescent="0.2">
      <c r="T17312" s="11"/>
      <c r="U17312" s="11"/>
    </row>
    <row r="17313" spans="20:21" x14ac:dyDescent="0.2">
      <c r="T17313" s="11"/>
      <c r="U17313" s="11"/>
    </row>
    <row r="17314" spans="20:21" x14ac:dyDescent="0.2">
      <c r="T17314" s="11"/>
      <c r="U17314" s="11"/>
    </row>
    <row r="17315" spans="20:21" x14ac:dyDescent="0.2">
      <c r="T17315" s="11"/>
      <c r="U17315" s="11"/>
    </row>
    <row r="17316" spans="20:21" x14ac:dyDescent="0.2">
      <c r="T17316" s="11"/>
      <c r="U17316" s="11"/>
    </row>
    <row r="17317" spans="20:21" x14ac:dyDescent="0.2">
      <c r="T17317" s="11"/>
      <c r="U17317" s="11"/>
    </row>
    <row r="17318" spans="20:21" x14ac:dyDescent="0.2">
      <c r="T17318" s="11"/>
      <c r="U17318" s="11"/>
    </row>
    <row r="17319" spans="20:21" x14ac:dyDescent="0.2">
      <c r="T17319" s="11"/>
      <c r="U17319" s="11"/>
    </row>
    <row r="17320" spans="20:21" x14ac:dyDescent="0.2">
      <c r="T17320" s="11"/>
      <c r="U17320" s="11"/>
    </row>
    <row r="17321" spans="20:21" x14ac:dyDescent="0.2">
      <c r="T17321" s="11"/>
      <c r="U17321" s="11"/>
    </row>
    <row r="17322" spans="20:21" x14ac:dyDescent="0.2">
      <c r="T17322" s="11"/>
      <c r="U17322" s="11"/>
    </row>
    <row r="17323" spans="20:21" x14ac:dyDescent="0.2">
      <c r="T17323" s="11"/>
      <c r="U17323" s="11"/>
    </row>
    <row r="17324" spans="20:21" x14ac:dyDescent="0.2">
      <c r="T17324" s="11"/>
      <c r="U17324" s="11"/>
    </row>
    <row r="17325" spans="20:21" x14ac:dyDescent="0.2">
      <c r="T17325" s="11"/>
      <c r="U17325" s="11"/>
    </row>
    <row r="17326" spans="20:21" x14ac:dyDescent="0.2">
      <c r="T17326" s="11"/>
      <c r="U17326" s="11"/>
    </row>
    <row r="17327" spans="20:21" x14ac:dyDescent="0.2">
      <c r="T17327" s="11"/>
      <c r="U17327" s="11"/>
    </row>
    <row r="17328" spans="20:21" x14ac:dyDescent="0.2">
      <c r="T17328" s="11"/>
      <c r="U17328" s="11"/>
    </row>
    <row r="17329" spans="20:21" x14ac:dyDescent="0.2">
      <c r="T17329" s="11"/>
      <c r="U17329" s="11"/>
    </row>
    <row r="17330" spans="20:21" x14ac:dyDescent="0.2">
      <c r="T17330" s="11"/>
      <c r="U17330" s="11"/>
    </row>
    <row r="17331" spans="20:21" x14ac:dyDescent="0.2">
      <c r="T17331" s="11"/>
      <c r="U17331" s="11"/>
    </row>
    <row r="17332" spans="20:21" x14ac:dyDescent="0.2">
      <c r="T17332" s="11"/>
      <c r="U17332" s="11"/>
    </row>
    <row r="17333" spans="20:21" x14ac:dyDescent="0.2">
      <c r="T17333" s="11"/>
      <c r="U17333" s="11"/>
    </row>
    <row r="17334" spans="20:21" x14ac:dyDescent="0.2">
      <c r="T17334" s="11"/>
      <c r="U17334" s="11"/>
    </row>
    <row r="17335" spans="20:21" x14ac:dyDescent="0.2">
      <c r="T17335" s="11"/>
      <c r="U17335" s="11"/>
    </row>
    <row r="17336" spans="20:21" x14ac:dyDescent="0.2">
      <c r="T17336" s="11"/>
      <c r="U17336" s="11"/>
    </row>
    <row r="17337" spans="20:21" x14ac:dyDescent="0.2">
      <c r="T17337" s="11"/>
      <c r="U17337" s="11"/>
    </row>
    <row r="17338" spans="20:21" x14ac:dyDescent="0.2">
      <c r="T17338" s="11"/>
      <c r="U17338" s="11"/>
    </row>
    <row r="17339" spans="20:21" x14ac:dyDescent="0.2">
      <c r="T17339" s="11"/>
      <c r="U17339" s="11"/>
    </row>
    <row r="17340" spans="20:21" x14ac:dyDescent="0.2">
      <c r="T17340" s="11"/>
      <c r="U17340" s="11"/>
    </row>
    <row r="17341" spans="20:21" x14ac:dyDescent="0.2">
      <c r="T17341" s="11"/>
      <c r="U17341" s="11"/>
    </row>
    <row r="17342" spans="20:21" x14ac:dyDescent="0.2">
      <c r="T17342" s="11"/>
      <c r="U17342" s="11"/>
    </row>
    <row r="17343" spans="20:21" x14ac:dyDescent="0.2">
      <c r="T17343" s="11"/>
      <c r="U17343" s="11"/>
    </row>
    <row r="17344" spans="20:21" x14ac:dyDescent="0.2">
      <c r="T17344" s="11"/>
      <c r="U17344" s="11"/>
    </row>
    <row r="17345" spans="20:21" x14ac:dyDescent="0.2">
      <c r="T17345" s="11"/>
      <c r="U17345" s="11"/>
    </row>
    <row r="17346" spans="20:21" x14ac:dyDescent="0.2">
      <c r="T17346" s="11"/>
      <c r="U17346" s="11"/>
    </row>
    <row r="17347" spans="20:21" x14ac:dyDescent="0.2">
      <c r="T17347" s="11"/>
      <c r="U17347" s="11"/>
    </row>
    <row r="17348" spans="20:21" x14ac:dyDescent="0.2">
      <c r="T17348" s="11"/>
      <c r="U17348" s="11"/>
    </row>
    <row r="17349" spans="20:21" x14ac:dyDescent="0.2">
      <c r="T17349" s="11"/>
      <c r="U17349" s="11"/>
    </row>
    <row r="17350" spans="20:21" x14ac:dyDescent="0.2">
      <c r="T17350" s="11"/>
      <c r="U17350" s="11"/>
    </row>
    <row r="17351" spans="20:21" x14ac:dyDescent="0.2">
      <c r="T17351" s="11"/>
      <c r="U17351" s="11"/>
    </row>
    <row r="17352" spans="20:21" x14ac:dyDescent="0.2">
      <c r="T17352" s="11"/>
      <c r="U17352" s="11"/>
    </row>
    <row r="17353" spans="20:21" x14ac:dyDescent="0.2">
      <c r="T17353" s="11"/>
      <c r="U17353" s="11"/>
    </row>
    <row r="17354" spans="20:21" x14ac:dyDescent="0.2">
      <c r="T17354" s="11"/>
      <c r="U17354" s="11"/>
    </row>
    <row r="17355" spans="20:21" x14ac:dyDescent="0.2">
      <c r="T17355" s="11"/>
      <c r="U17355" s="11"/>
    </row>
    <row r="17356" spans="20:21" x14ac:dyDescent="0.2">
      <c r="T17356" s="11"/>
      <c r="U17356" s="11"/>
    </row>
    <row r="17357" spans="20:21" x14ac:dyDescent="0.2">
      <c r="T17357" s="11"/>
      <c r="U17357" s="11"/>
    </row>
    <row r="17358" spans="20:21" x14ac:dyDescent="0.2">
      <c r="T17358" s="11"/>
      <c r="U17358" s="11"/>
    </row>
    <row r="17359" spans="20:21" x14ac:dyDescent="0.2">
      <c r="T17359" s="11"/>
      <c r="U17359" s="11"/>
    </row>
    <row r="17360" spans="20:21" x14ac:dyDescent="0.2">
      <c r="T17360" s="11"/>
      <c r="U17360" s="11"/>
    </row>
    <row r="17361" spans="20:21" x14ac:dyDescent="0.2">
      <c r="T17361" s="11"/>
      <c r="U17361" s="11"/>
    </row>
    <row r="17362" spans="20:21" x14ac:dyDescent="0.2">
      <c r="T17362" s="11"/>
      <c r="U17362" s="11"/>
    </row>
    <row r="17363" spans="20:21" x14ac:dyDescent="0.2">
      <c r="T17363" s="11"/>
      <c r="U17363" s="11"/>
    </row>
    <row r="17364" spans="20:21" x14ac:dyDescent="0.2">
      <c r="T17364" s="11"/>
      <c r="U17364" s="11"/>
    </row>
    <row r="17365" spans="20:21" x14ac:dyDescent="0.2">
      <c r="T17365" s="11"/>
      <c r="U17365" s="11"/>
    </row>
    <row r="17366" spans="20:21" x14ac:dyDescent="0.2">
      <c r="T17366" s="11"/>
      <c r="U17366" s="11"/>
    </row>
    <row r="17367" spans="20:21" x14ac:dyDescent="0.2">
      <c r="T17367" s="11"/>
      <c r="U17367" s="11"/>
    </row>
    <row r="17368" spans="20:21" x14ac:dyDescent="0.2">
      <c r="T17368" s="11"/>
      <c r="U17368" s="11"/>
    </row>
    <row r="17369" spans="20:21" x14ac:dyDescent="0.2">
      <c r="T17369" s="11"/>
      <c r="U17369" s="11"/>
    </row>
    <row r="17370" spans="20:21" x14ac:dyDescent="0.2">
      <c r="T17370" s="11"/>
      <c r="U17370" s="11"/>
    </row>
    <row r="17371" spans="20:21" x14ac:dyDescent="0.2">
      <c r="T17371" s="11"/>
      <c r="U17371" s="11"/>
    </row>
    <row r="17372" spans="20:21" x14ac:dyDescent="0.2">
      <c r="T17372" s="11"/>
      <c r="U17372" s="11"/>
    </row>
    <row r="17373" spans="20:21" x14ac:dyDescent="0.2">
      <c r="T17373" s="11"/>
      <c r="U17373" s="11"/>
    </row>
    <row r="17374" spans="20:21" x14ac:dyDescent="0.2">
      <c r="T17374" s="11"/>
      <c r="U17374" s="11"/>
    </row>
    <row r="17375" spans="20:21" x14ac:dyDescent="0.2">
      <c r="T17375" s="11"/>
      <c r="U17375" s="11"/>
    </row>
    <row r="17376" spans="20:21" x14ac:dyDescent="0.2">
      <c r="T17376" s="11"/>
      <c r="U17376" s="11"/>
    </row>
    <row r="17377" spans="20:21" x14ac:dyDescent="0.2">
      <c r="T17377" s="11"/>
      <c r="U17377" s="11"/>
    </row>
    <row r="17378" spans="20:21" x14ac:dyDescent="0.2">
      <c r="T17378" s="11"/>
      <c r="U17378" s="11"/>
    </row>
    <row r="17379" spans="20:21" x14ac:dyDescent="0.2">
      <c r="T17379" s="11"/>
      <c r="U17379" s="11"/>
    </row>
    <row r="17380" spans="20:21" x14ac:dyDescent="0.2">
      <c r="T17380" s="11"/>
      <c r="U17380" s="11"/>
    </row>
    <row r="17381" spans="20:21" x14ac:dyDescent="0.2">
      <c r="T17381" s="11"/>
      <c r="U17381" s="11"/>
    </row>
    <row r="17382" spans="20:21" x14ac:dyDescent="0.2">
      <c r="T17382" s="11"/>
      <c r="U17382" s="11"/>
    </row>
    <row r="17383" spans="20:21" x14ac:dyDescent="0.2">
      <c r="T17383" s="11"/>
      <c r="U17383" s="11"/>
    </row>
    <row r="17384" spans="20:21" x14ac:dyDescent="0.2">
      <c r="T17384" s="11"/>
      <c r="U17384" s="11"/>
    </row>
    <row r="17385" spans="20:21" x14ac:dyDescent="0.2">
      <c r="T17385" s="11"/>
      <c r="U17385" s="11"/>
    </row>
    <row r="17386" spans="20:21" x14ac:dyDescent="0.2">
      <c r="T17386" s="11"/>
      <c r="U17386" s="11"/>
    </row>
    <row r="17387" spans="20:21" x14ac:dyDescent="0.2">
      <c r="T17387" s="11"/>
      <c r="U17387" s="11"/>
    </row>
    <row r="17388" spans="20:21" x14ac:dyDescent="0.2">
      <c r="T17388" s="11"/>
      <c r="U17388" s="11"/>
    </row>
    <row r="17389" spans="20:21" x14ac:dyDescent="0.2">
      <c r="T17389" s="11"/>
      <c r="U17389" s="11"/>
    </row>
    <row r="17390" spans="20:21" x14ac:dyDescent="0.2">
      <c r="T17390" s="11"/>
      <c r="U17390" s="11"/>
    </row>
    <row r="17391" spans="20:21" x14ac:dyDescent="0.2">
      <c r="T17391" s="11"/>
      <c r="U17391" s="11"/>
    </row>
    <row r="17392" spans="20:21" x14ac:dyDescent="0.2">
      <c r="T17392" s="11"/>
      <c r="U17392" s="11"/>
    </row>
    <row r="17393" spans="20:21" x14ac:dyDescent="0.2">
      <c r="T17393" s="11"/>
      <c r="U17393" s="11"/>
    </row>
    <row r="17394" spans="20:21" x14ac:dyDescent="0.2">
      <c r="T17394" s="11"/>
      <c r="U17394" s="11"/>
    </row>
    <row r="17395" spans="20:21" x14ac:dyDescent="0.2">
      <c r="T17395" s="11"/>
      <c r="U17395" s="11"/>
    </row>
    <row r="17396" spans="20:21" x14ac:dyDescent="0.2">
      <c r="T17396" s="11"/>
      <c r="U17396" s="11"/>
    </row>
    <row r="17397" spans="20:21" x14ac:dyDescent="0.2">
      <c r="T17397" s="11"/>
      <c r="U17397" s="11"/>
    </row>
    <row r="17398" spans="20:21" x14ac:dyDescent="0.2">
      <c r="T17398" s="11"/>
      <c r="U17398" s="11"/>
    </row>
    <row r="17399" spans="20:21" x14ac:dyDescent="0.2">
      <c r="T17399" s="11"/>
      <c r="U17399" s="11"/>
    </row>
    <row r="17400" spans="20:21" x14ac:dyDescent="0.2">
      <c r="T17400" s="11"/>
      <c r="U17400" s="11"/>
    </row>
    <row r="17401" spans="20:21" x14ac:dyDescent="0.2">
      <c r="T17401" s="11"/>
      <c r="U17401" s="11"/>
    </row>
    <row r="17402" spans="20:21" x14ac:dyDescent="0.2">
      <c r="T17402" s="11"/>
      <c r="U17402" s="11"/>
    </row>
    <row r="17403" spans="20:21" x14ac:dyDescent="0.2">
      <c r="T17403" s="11"/>
      <c r="U17403" s="11"/>
    </row>
    <row r="17404" spans="20:21" x14ac:dyDescent="0.2">
      <c r="T17404" s="11"/>
      <c r="U17404" s="11"/>
    </row>
    <row r="17405" spans="20:21" x14ac:dyDescent="0.2">
      <c r="T17405" s="11"/>
      <c r="U17405" s="11"/>
    </row>
    <row r="17406" spans="20:21" x14ac:dyDescent="0.2">
      <c r="T17406" s="11"/>
      <c r="U17406" s="11"/>
    </row>
    <row r="17407" spans="20:21" x14ac:dyDescent="0.2">
      <c r="T17407" s="11"/>
      <c r="U17407" s="11"/>
    </row>
    <row r="17408" spans="20:21" x14ac:dyDescent="0.2">
      <c r="T17408" s="11"/>
      <c r="U17408" s="11"/>
    </row>
    <row r="17409" spans="20:21" x14ac:dyDescent="0.2">
      <c r="T17409" s="11"/>
      <c r="U17409" s="11"/>
    </row>
    <row r="17410" spans="20:21" x14ac:dyDescent="0.2">
      <c r="T17410" s="11"/>
      <c r="U17410" s="11"/>
    </row>
    <row r="17411" spans="20:21" x14ac:dyDescent="0.2">
      <c r="T17411" s="11"/>
      <c r="U17411" s="11"/>
    </row>
    <row r="17412" spans="20:21" x14ac:dyDescent="0.2">
      <c r="T17412" s="11"/>
      <c r="U17412" s="11"/>
    </row>
    <row r="17413" spans="20:21" x14ac:dyDescent="0.2">
      <c r="T17413" s="11"/>
      <c r="U17413" s="11"/>
    </row>
    <row r="17414" spans="20:21" x14ac:dyDescent="0.2">
      <c r="T17414" s="11"/>
      <c r="U17414" s="11"/>
    </row>
    <row r="17415" spans="20:21" x14ac:dyDescent="0.2">
      <c r="T17415" s="11"/>
      <c r="U17415" s="11"/>
    </row>
    <row r="17416" spans="20:21" x14ac:dyDescent="0.2">
      <c r="T17416" s="11"/>
      <c r="U17416" s="11"/>
    </row>
    <row r="17417" spans="20:21" x14ac:dyDescent="0.2">
      <c r="T17417" s="11"/>
      <c r="U17417" s="11"/>
    </row>
    <row r="17418" spans="20:21" x14ac:dyDescent="0.2">
      <c r="T17418" s="11"/>
      <c r="U17418" s="11"/>
    </row>
    <row r="17419" spans="20:21" x14ac:dyDescent="0.2">
      <c r="T17419" s="11"/>
      <c r="U17419" s="11"/>
    </row>
    <row r="17420" spans="20:21" x14ac:dyDescent="0.2">
      <c r="T17420" s="11"/>
      <c r="U17420" s="11"/>
    </row>
    <row r="17421" spans="20:21" x14ac:dyDescent="0.2">
      <c r="T17421" s="11"/>
      <c r="U17421" s="11"/>
    </row>
    <row r="17422" spans="20:21" x14ac:dyDescent="0.2">
      <c r="T17422" s="11"/>
      <c r="U17422" s="11"/>
    </row>
    <row r="17423" spans="20:21" x14ac:dyDescent="0.2">
      <c r="T17423" s="11"/>
      <c r="U17423" s="11"/>
    </row>
    <row r="17424" spans="20:21" x14ac:dyDescent="0.2">
      <c r="T17424" s="11"/>
      <c r="U17424" s="11"/>
    </row>
    <row r="17425" spans="20:21" x14ac:dyDescent="0.2">
      <c r="T17425" s="11"/>
      <c r="U17425" s="11"/>
    </row>
    <row r="17426" spans="20:21" x14ac:dyDescent="0.2">
      <c r="T17426" s="11"/>
      <c r="U17426" s="11"/>
    </row>
    <row r="17427" spans="20:21" x14ac:dyDescent="0.2">
      <c r="T17427" s="11"/>
      <c r="U17427" s="11"/>
    </row>
    <row r="17428" spans="20:21" x14ac:dyDescent="0.2">
      <c r="T17428" s="11"/>
      <c r="U17428" s="11"/>
    </row>
    <row r="17429" spans="20:21" x14ac:dyDescent="0.2">
      <c r="T17429" s="11"/>
      <c r="U17429" s="11"/>
    </row>
    <row r="17430" spans="20:21" x14ac:dyDescent="0.2">
      <c r="T17430" s="11"/>
      <c r="U17430" s="11"/>
    </row>
    <row r="17431" spans="20:21" x14ac:dyDescent="0.2">
      <c r="T17431" s="11"/>
      <c r="U17431" s="11"/>
    </row>
    <row r="17432" spans="20:21" x14ac:dyDescent="0.2">
      <c r="T17432" s="11"/>
      <c r="U17432" s="11"/>
    </row>
    <row r="17433" spans="20:21" x14ac:dyDescent="0.2">
      <c r="T17433" s="11"/>
      <c r="U17433" s="11"/>
    </row>
    <row r="17434" spans="20:21" x14ac:dyDescent="0.2">
      <c r="T17434" s="11"/>
      <c r="U17434" s="11"/>
    </row>
    <row r="17435" spans="20:21" x14ac:dyDescent="0.2">
      <c r="T17435" s="11"/>
      <c r="U17435" s="11"/>
    </row>
    <row r="17436" spans="20:21" x14ac:dyDescent="0.2">
      <c r="T17436" s="11"/>
      <c r="U17436" s="11"/>
    </row>
    <row r="17437" spans="20:21" x14ac:dyDescent="0.2">
      <c r="T17437" s="11"/>
      <c r="U17437" s="11"/>
    </row>
    <row r="17438" spans="20:21" x14ac:dyDescent="0.2">
      <c r="T17438" s="11"/>
      <c r="U17438" s="11"/>
    </row>
    <row r="17439" spans="20:21" x14ac:dyDescent="0.2">
      <c r="T17439" s="11"/>
      <c r="U17439" s="11"/>
    </row>
    <row r="17440" spans="20:21" x14ac:dyDescent="0.2">
      <c r="T17440" s="11"/>
      <c r="U17440" s="11"/>
    </row>
    <row r="17441" spans="20:21" x14ac:dyDescent="0.2">
      <c r="T17441" s="11"/>
      <c r="U17441" s="11"/>
    </row>
    <row r="17442" spans="20:21" x14ac:dyDescent="0.2">
      <c r="T17442" s="11"/>
      <c r="U17442" s="11"/>
    </row>
    <row r="17443" spans="20:21" x14ac:dyDescent="0.2">
      <c r="T17443" s="11"/>
      <c r="U17443" s="11"/>
    </row>
    <row r="17444" spans="20:21" x14ac:dyDescent="0.2">
      <c r="T17444" s="11"/>
      <c r="U17444" s="11"/>
    </row>
    <row r="17445" spans="20:21" x14ac:dyDescent="0.2">
      <c r="T17445" s="11"/>
      <c r="U17445" s="11"/>
    </row>
    <row r="17446" spans="20:21" x14ac:dyDescent="0.2">
      <c r="T17446" s="11"/>
      <c r="U17446" s="11"/>
    </row>
    <row r="17447" spans="20:21" x14ac:dyDescent="0.2">
      <c r="T17447" s="11"/>
      <c r="U17447" s="11"/>
    </row>
    <row r="17448" spans="20:21" x14ac:dyDescent="0.2">
      <c r="T17448" s="11"/>
      <c r="U17448" s="11"/>
    </row>
    <row r="17449" spans="20:21" x14ac:dyDescent="0.2">
      <c r="T17449" s="11"/>
      <c r="U17449" s="11"/>
    </row>
    <row r="17450" spans="20:21" x14ac:dyDescent="0.2">
      <c r="T17450" s="11"/>
      <c r="U17450" s="11"/>
    </row>
    <row r="17451" spans="20:21" x14ac:dyDescent="0.2">
      <c r="T17451" s="11"/>
      <c r="U17451" s="11"/>
    </row>
    <row r="17452" spans="20:21" x14ac:dyDescent="0.2">
      <c r="T17452" s="11"/>
      <c r="U17452" s="11"/>
    </row>
    <row r="17453" spans="20:21" x14ac:dyDescent="0.2">
      <c r="T17453" s="11"/>
      <c r="U17453" s="11"/>
    </row>
    <row r="17454" spans="20:21" x14ac:dyDescent="0.2">
      <c r="T17454" s="11"/>
      <c r="U17454" s="11"/>
    </row>
    <row r="17455" spans="20:21" x14ac:dyDescent="0.2">
      <c r="T17455" s="11"/>
      <c r="U17455" s="11"/>
    </row>
    <row r="17456" spans="20:21" x14ac:dyDescent="0.2">
      <c r="T17456" s="11"/>
      <c r="U17456" s="11"/>
    </row>
    <row r="17457" spans="20:21" x14ac:dyDescent="0.2">
      <c r="T17457" s="11"/>
      <c r="U17457" s="11"/>
    </row>
    <row r="17458" spans="20:21" x14ac:dyDescent="0.2">
      <c r="T17458" s="11"/>
      <c r="U17458" s="11"/>
    </row>
    <row r="17459" spans="20:21" x14ac:dyDescent="0.2">
      <c r="T17459" s="11"/>
      <c r="U17459" s="11"/>
    </row>
    <row r="17460" spans="20:21" x14ac:dyDescent="0.2">
      <c r="T17460" s="11"/>
      <c r="U17460" s="11"/>
    </row>
    <row r="17461" spans="20:21" x14ac:dyDescent="0.2">
      <c r="T17461" s="11"/>
      <c r="U17461" s="11"/>
    </row>
    <row r="17462" spans="20:21" x14ac:dyDescent="0.2">
      <c r="T17462" s="11"/>
      <c r="U17462" s="11"/>
    </row>
    <row r="17463" spans="20:21" x14ac:dyDescent="0.2">
      <c r="T17463" s="11"/>
      <c r="U17463" s="11"/>
    </row>
    <row r="17464" spans="20:21" x14ac:dyDescent="0.2">
      <c r="T17464" s="11"/>
      <c r="U17464" s="11"/>
    </row>
    <row r="17465" spans="20:21" x14ac:dyDescent="0.2">
      <c r="T17465" s="11"/>
      <c r="U17465" s="11"/>
    </row>
    <row r="17466" spans="20:21" x14ac:dyDescent="0.2">
      <c r="T17466" s="11"/>
      <c r="U17466" s="11"/>
    </row>
    <row r="17467" spans="20:21" x14ac:dyDescent="0.2">
      <c r="T17467" s="11"/>
      <c r="U17467" s="11"/>
    </row>
    <row r="17468" spans="20:21" x14ac:dyDescent="0.2">
      <c r="T17468" s="11"/>
      <c r="U17468" s="11"/>
    </row>
    <row r="17469" spans="20:21" x14ac:dyDescent="0.2">
      <c r="T17469" s="11"/>
      <c r="U17469" s="11"/>
    </row>
    <row r="17470" spans="20:21" x14ac:dyDescent="0.2">
      <c r="T17470" s="11"/>
      <c r="U17470" s="11"/>
    </row>
    <row r="17471" spans="20:21" x14ac:dyDescent="0.2">
      <c r="T17471" s="11"/>
      <c r="U17471" s="11"/>
    </row>
    <row r="17472" spans="20:21" x14ac:dyDescent="0.2">
      <c r="T17472" s="11"/>
      <c r="U17472" s="11"/>
    </row>
    <row r="17473" spans="20:21" x14ac:dyDescent="0.2">
      <c r="T17473" s="11"/>
      <c r="U17473" s="11"/>
    </row>
    <row r="17474" spans="20:21" x14ac:dyDescent="0.2">
      <c r="T17474" s="11"/>
      <c r="U17474" s="11"/>
    </row>
    <row r="17475" spans="20:21" x14ac:dyDescent="0.2">
      <c r="T17475" s="11"/>
      <c r="U17475" s="11"/>
    </row>
    <row r="17476" spans="20:21" x14ac:dyDescent="0.2">
      <c r="T17476" s="11"/>
      <c r="U17476" s="11"/>
    </row>
    <row r="17477" spans="20:21" x14ac:dyDescent="0.2">
      <c r="T17477" s="11"/>
      <c r="U17477" s="11"/>
    </row>
    <row r="17478" spans="20:21" x14ac:dyDescent="0.2">
      <c r="T17478" s="11"/>
      <c r="U17478" s="11"/>
    </row>
    <row r="17479" spans="20:21" x14ac:dyDescent="0.2">
      <c r="T17479" s="11"/>
      <c r="U17479" s="11"/>
    </row>
    <row r="17480" spans="20:21" x14ac:dyDescent="0.2">
      <c r="T17480" s="11"/>
      <c r="U17480" s="11"/>
    </row>
    <row r="17481" spans="20:21" x14ac:dyDescent="0.2">
      <c r="T17481" s="11"/>
      <c r="U17481" s="11"/>
    </row>
    <row r="17482" spans="20:21" x14ac:dyDescent="0.2">
      <c r="T17482" s="11"/>
      <c r="U17482" s="11"/>
    </row>
    <row r="17483" spans="20:21" x14ac:dyDescent="0.2">
      <c r="T17483" s="11"/>
      <c r="U17483" s="11"/>
    </row>
    <row r="17484" spans="20:21" x14ac:dyDescent="0.2">
      <c r="T17484" s="11"/>
      <c r="U17484" s="11"/>
    </row>
    <row r="17485" spans="20:21" x14ac:dyDescent="0.2">
      <c r="T17485" s="11"/>
      <c r="U17485" s="11"/>
    </row>
    <row r="17486" spans="20:21" x14ac:dyDescent="0.2">
      <c r="T17486" s="11"/>
      <c r="U17486" s="11"/>
    </row>
    <row r="17487" spans="20:21" x14ac:dyDescent="0.2">
      <c r="T17487" s="11"/>
      <c r="U17487" s="11"/>
    </row>
    <row r="17488" spans="20:21" x14ac:dyDescent="0.2">
      <c r="T17488" s="11"/>
      <c r="U17488" s="11"/>
    </row>
    <row r="17489" spans="20:21" x14ac:dyDescent="0.2">
      <c r="T17489" s="11"/>
      <c r="U17489" s="11"/>
    </row>
    <row r="17490" spans="20:21" x14ac:dyDescent="0.2">
      <c r="T17490" s="11"/>
      <c r="U17490" s="11"/>
    </row>
    <row r="17491" spans="20:21" x14ac:dyDescent="0.2">
      <c r="T17491" s="11"/>
      <c r="U17491" s="11"/>
    </row>
    <row r="17492" spans="20:21" x14ac:dyDescent="0.2">
      <c r="T17492" s="11"/>
      <c r="U17492" s="11"/>
    </row>
    <row r="17493" spans="20:21" x14ac:dyDescent="0.2">
      <c r="T17493" s="11"/>
      <c r="U17493" s="11"/>
    </row>
    <row r="17494" spans="20:21" x14ac:dyDescent="0.2">
      <c r="T17494" s="11"/>
      <c r="U17494" s="11"/>
    </row>
    <row r="17495" spans="20:21" x14ac:dyDescent="0.2">
      <c r="T17495" s="11"/>
      <c r="U17495" s="11"/>
    </row>
    <row r="17496" spans="20:21" x14ac:dyDescent="0.2">
      <c r="T17496" s="11"/>
      <c r="U17496" s="11"/>
    </row>
    <row r="17497" spans="20:21" x14ac:dyDescent="0.2">
      <c r="T17497" s="11"/>
      <c r="U17497" s="11"/>
    </row>
    <row r="17498" spans="20:21" x14ac:dyDescent="0.2">
      <c r="T17498" s="11"/>
      <c r="U17498" s="11"/>
    </row>
    <row r="17499" spans="20:21" x14ac:dyDescent="0.2">
      <c r="T17499" s="11"/>
      <c r="U17499" s="11"/>
    </row>
    <row r="17500" spans="20:21" x14ac:dyDescent="0.2">
      <c r="T17500" s="11"/>
      <c r="U17500" s="11"/>
    </row>
    <row r="17501" spans="20:21" x14ac:dyDescent="0.2">
      <c r="T17501" s="11"/>
      <c r="U17501" s="11"/>
    </row>
    <row r="17502" spans="20:21" x14ac:dyDescent="0.2">
      <c r="T17502" s="11"/>
      <c r="U17502" s="11"/>
    </row>
    <row r="17503" spans="20:21" x14ac:dyDescent="0.2">
      <c r="T17503" s="11"/>
      <c r="U17503" s="11"/>
    </row>
    <row r="17504" spans="20:21" x14ac:dyDescent="0.2">
      <c r="T17504" s="11"/>
      <c r="U17504" s="11"/>
    </row>
    <row r="17505" spans="20:21" x14ac:dyDescent="0.2">
      <c r="T17505" s="11"/>
      <c r="U17505" s="11"/>
    </row>
    <row r="17506" spans="20:21" x14ac:dyDescent="0.2">
      <c r="T17506" s="11"/>
      <c r="U17506" s="11"/>
    </row>
    <row r="17507" spans="20:21" x14ac:dyDescent="0.2">
      <c r="T17507" s="11"/>
      <c r="U17507" s="11"/>
    </row>
    <row r="17508" spans="20:21" x14ac:dyDescent="0.2">
      <c r="T17508" s="11"/>
      <c r="U17508" s="11"/>
    </row>
    <row r="17509" spans="20:21" x14ac:dyDescent="0.2">
      <c r="T17509" s="11"/>
      <c r="U17509" s="11"/>
    </row>
    <row r="17510" spans="20:21" x14ac:dyDescent="0.2">
      <c r="T17510" s="11"/>
      <c r="U17510" s="11"/>
    </row>
    <row r="17511" spans="20:21" x14ac:dyDescent="0.2">
      <c r="T17511" s="11"/>
      <c r="U17511" s="11"/>
    </row>
    <row r="17512" spans="20:21" x14ac:dyDescent="0.2">
      <c r="T17512" s="11"/>
      <c r="U17512" s="11"/>
    </row>
    <row r="17513" spans="20:21" x14ac:dyDescent="0.2">
      <c r="T17513" s="11"/>
      <c r="U17513" s="11"/>
    </row>
    <row r="17514" spans="20:21" x14ac:dyDescent="0.2">
      <c r="T17514" s="11"/>
      <c r="U17514" s="11"/>
    </row>
    <row r="17515" spans="20:21" x14ac:dyDescent="0.2">
      <c r="T17515" s="11"/>
      <c r="U17515" s="11"/>
    </row>
    <row r="17516" spans="20:21" x14ac:dyDescent="0.2">
      <c r="T17516" s="11"/>
      <c r="U17516" s="11"/>
    </row>
    <row r="17517" spans="20:21" x14ac:dyDescent="0.2">
      <c r="T17517" s="11"/>
      <c r="U17517" s="11"/>
    </row>
    <row r="17518" spans="20:21" x14ac:dyDescent="0.2">
      <c r="T17518" s="11"/>
      <c r="U17518" s="11"/>
    </row>
    <row r="17519" spans="20:21" x14ac:dyDescent="0.2">
      <c r="T17519" s="11"/>
      <c r="U17519" s="11"/>
    </row>
    <row r="17520" spans="20:21" x14ac:dyDescent="0.2">
      <c r="T17520" s="11"/>
      <c r="U17520" s="11"/>
    </row>
    <row r="17521" spans="20:21" x14ac:dyDescent="0.2">
      <c r="T17521" s="11"/>
      <c r="U17521" s="11"/>
    </row>
    <row r="17522" spans="20:21" x14ac:dyDescent="0.2">
      <c r="T17522" s="11"/>
      <c r="U17522" s="11"/>
    </row>
    <row r="17523" spans="20:21" x14ac:dyDescent="0.2">
      <c r="T17523" s="11"/>
      <c r="U17523" s="11"/>
    </row>
    <row r="17524" spans="20:21" x14ac:dyDescent="0.2">
      <c r="T17524" s="11"/>
      <c r="U17524" s="11"/>
    </row>
    <row r="17525" spans="20:21" x14ac:dyDescent="0.2">
      <c r="T17525" s="11"/>
      <c r="U17525" s="11"/>
    </row>
    <row r="17526" spans="20:21" x14ac:dyDescent="0.2">
      <c r="T17526" s="11"/>
      <c r="U17526" s="11"/>
    </row>
    <row r="17527" spans="20:21" x14ac:dyDescent="0.2">
      <c r="T17527" s="11"/>
      <c r="U17527" s="11"/>
    </row>
    <row r="17528" spans="20:21" x14ac:dyDescent="0.2">
      <c r="T17528" s="11"/>
      <c r="U17528" s="11"/>
    </row>
    <row r="17529" spans="20:21" x14ac:dyDescent="0.2">
      <c r="T17529" s="11"/>
      <c r="U17529" s="11"/>
    </row>
    <row r="17530" spans="20:21" x14ac:dyDescent="0.2">
      <c r="T17530" s="11"/>
      <c r="U17530" s="11"/>
    </row>
    <row r="17531" spans="20:21" x14ac:dyDescent="0.2">
      <c r="T17531" s="11"/>
      <c r="U17531" s="11"/>
    </row>
    <row r="17532" spans="20:21" x14ac:dyDescent="0.2">
      <c r="T17532" s="11"/>
      <c r="U17532" s="11"/>
    </row>
    <row r="17533" spans="20:21" x14ac:dyDescent="0.2">
      <c r="T17533" s="11"/>
      <c r="U17533" s="11"/>
    </row>
    <row r="17534" spans="20:21" x14ac:dyDescent="0.2">
      <c r="T17534" s="11"/>
      <c r="U17534" s="11"/>
    </row>
    <row r="17535" spans="20:21" x14ac:dyDescent="0.2">
      <c r="T17535" s="11"/>
      <c r="U17535" s="11"/>
    </row>
    <row r="17536" spans="20:21" x14ac:dyDescent="0.2">
      <c r="T17536" s="11"/>
      <c r="U17536" s="11"/>
    </row>
    <row r="17537" spans="20:21" x14ac:dyDescent="0.2">
      <c r="T17537" s="11"/>
      <c r="U17537" s="11"/>
    </row>
    <row r="17538" spans="20:21" x14ac:dyDescent="0.2">
      <c r="T17538" s="11"/>
      <c r="U17538" s="11"/>
    </row>
    <row r="17539" spans="20:21" x14ac:dyDescent="0.2">
      <c r="T17539" s="11"/>
      <c r="U17539" s="11"/>
    </row>
    <row r="17540" spans="20:21" x14ac:dyDescent="0.2">
      <c r="T17540" s="11"/>
      <c r="U17540" s="11"/>
    </row>
    <row r="17541" spans="20:21" x14ac:dyDescent="0.2">
      <c r="T17541" s="11"/>
      <c r="U17541" s="11"/>
    </row>
    <row r="17542" spans="20:21" x14ac:dyDescent="0.2">
      <c r="T17542" s="11"/>
      <c r="U17542" s="11"/>
    </row>
    <row r="17543" spans="20:21" x14ac:dyDescent="0.2">
      <c r="T17543" s="11"/>
      <c r="U17543" s="11"/>
    </row>
    <row r="17544" spans="20:21" x14ac:dyDescent="0.2">
      <c r="T17544" s="11"/>
      <c r="U17544" s="11"/>
    </row>
    <row r="17545" spans="20:21" x14ac:dyDescent="0.2">
      <c r="T17545" s="11"/>
      <c r="U17545" s="11"/>
    </row>
    <row r="17546" spans="20:21" x14ac:dyDescent="0.2">
      <c r="T17546" s="11"/>
      <c r="U17546" s="11"/>
    </row>
    <row r="17547" spans="20:21" x14ac:dyDescent="0.2">
      <c r="T17547" s="11"/>
      <c r="U17547" s="11"/>
    </row>
    <row r="17548" spans="20:21" x14ac:dyDescent="0.2">
      <c r="T17548" s="11"/>
      <c r="U17548" s="11"/>
    </row>
    <row r="17549" spans="20:21" x14ac:dyDescent="0.2">
      <c r="T17549" s="11"/>
      <c r="U17549" s="11"/>
    </row>
    <row r="17550" spans="20:21" x14ac:dyDescent="0.2">
      <c r="T17550" s="11"/>
      <c r="U17550" s="11"/>
    </row>
    <row r="17551" spans="20:21" x14ac:dyDescent="0.2">
      <c r="T17551" s="11"/>
      <c r="U17551" s="11"/>
    </row>
    <row r="17552" spans="20:21" x14ac:dyDescent="0.2">
      <c r="T17552" s="11"/>
      <c r="U17552" s="11"/>
    </row>
    <row r="17553" spans="20:21" x14ac:dyDescent="0.2">
      <c r="T17553" s="11"/>
      <c r="U17553" s="11"/>
    </row>
    <row r="17554" spans="20:21" x14ac:dyDescent="0.2">
      <c r="T17554" s="11"/>
      <c r="U17554" s="11"/>
    </row>
    <row r="17555" spans="20:21" x14ac:dyDescent="0.2">
      <c r="T17555" s="11"/>
      <c r="U17555" s="11"/>
    </row>
    <row r="17556" spans="20:21" x14ac:dyDescent="0.2">
      <c r="T17556" s="11"/>
      <c r="U17556" s="11"/>
    </row>
    <row r="17557" spans="20:21" x14ac:dyDescent="0.2">
      <c r="T17557" s="11"/>
      <c r="U17557" s="11"/>
    </row>
    <row r="17558" spans="20:21" x14ac:dyDescent="0.2">
      <c r="T17558" s="11"/>
      <c r="U17558" s="11"/>
    </row>
    <row r="17559" spans="20:21" x14ac:dyDescent="0.2">
      <c r="T17559" s="11"/>
      <c r="U17559" s="11"/>
    </row>
    <row r="17560" spans="20:21" x14ac:dyDescent="0.2">
      <c r="T17560" s="11"/>
      <c r="U17560" s="11"/>
    </row>
    <row r="17561" spans="20:21" x14ac:dyDescent="0.2">
      <c r="T17561" s="11"/>
      <c r="U17561" s="11"/>
    </row>
    <row r="17562" spans="20:21" x14ac:dyDescent="0.2">
      <c r="T17562" s="11"/>
      <c r="U17562" s="11"/>
    </row>
    <row r="17563" spans="20:21" x14ac:dyDescent="0.2">
      <c r="T17563" s="11"/>
      <c r="U17563" s="11"/>
    </row>
    <row r="17564" spans="20:21" x14ac:dyDescent="0.2">
      <c r="T17564" s="11"/>
      <c r="U17564" s="11"/>
    </row>
    <row r="17565" spans="20:21" x14ac:dyDescent="0.2">
      <c r="T17565" s="11"/>
      <c r="U17565" s="11"/>
    </row>
    <row r="17566" spans="20:21" x14ac:dyDescent="0.2">
      <c r="T17566" s="11"/>
      <c r="U17566" s="11"/>
    </row>
    <row r="17567" spans="20:21" x14ac:dyDescent="0.2">
      <c r="T17567" s="11"/>
      <c r="U17567" s="11"/>
    </row>
    <row r="17568" spans="20:21" x14ac:dyDescent="0.2">
      <c r="T17568" s="11"/>
      <c r="U17568" s="11"/>
    </row>
    <row r="17569" spans="20:21" x14ac:dyDescent="0.2">
      <c r="T17569" s="11"/>
      <c r="U17569" s="11"/>
    </row>
    <row r="17570" spans="20:21" x14ac:dyDescent="0.2">
      <c r="T17570" s="11"/>
      <c r="U17570" s="11"/>
    </row>
    <row r="17571" spans="20:21" x14ac:dyDescent="0.2">
      <c r="T17571" s="11"/>
      <c r="U17571" s="11"/>
    </row>
    <row r="17572" spans="20:21" x14ac:dyDescent="0.2">
      <c r="T17572" s="11"/>
      <c r="U17572" s="11"/>
    </row>
    <row r="17573" spans="20:21" x14ac:dyDescent="0.2">
      <c r="T17573" s="11"/>
      <c r="U17573" s="11"/>
    </row>
    <row r="17574" spans="20:21" x14ac:dyDescent="0.2">
      <c r="T17574" s="11"/>
      <c r="U17574" s="11"/>
    </row>
    <row r="17575" spans="20:21" x14ac:dyDescent="0.2">
      <c r="T17575" s="11"/>
      <c r="U17575" s="11"/>
    </row>
    <row r="17576" spans="20:21" x14ac:dyDescent="0.2">
      <c r="T17576" s="11"/>
      <c r="U17576" s="11"/>
    </row>
    <row r="17577" spans="20:21" x14ac:dyDescent="0.2">
      <c r="T17577" s="11"/>
      <c r="U17577" s="11"/>
    </row>
    <row r="17578" spans="20:21" x14ac:dyDescent="0.2">
      <c r="T17578" s="11"/>
      <c r="U17578" s="11"/>
    </row>
    <row r="17579" spans="20:21" x14ac:dyDescent="0.2">
      <c r="T17579" s="11"/>
      <c r="U17579" s="11"/>
    </row>
    <row r="17580" spans="20:21" x14ac:dyDescent="0.2">
      <c r="T17580" s="11"/>
      <c r="U17580" s="11"/>
    </row>
    <row r="17581" spans="20:21" x14ac:dyDescent="0.2">
      <c r="T17581" s="11"/>
      <c r="U17581" s="11"/>
    </row>
    <row r="17582" spans="20:21" x14ac:dyDescent="0.2">
      <c r="T17582" s="11"/>
      <c r="U17582" s="11"/>
    </row>
    <row r="17583" spans="20:21" x14ac:dyDescent="0.2">
      <c r="T17583" s="11"/>
      <c r="U17583" s="11"/>
    </row>
    <row r="17584" spans="20:21" x14ac:dyDescent="0.2">
      <c r="T17584" s="11"/>
      <c r="U17584" s="11"/>
    </row>
    <row r="17585" spans="20:21" x14ac:dyDescent="0.2">
      <c r="T17585" s="11"/>
      <c r="U17585" s="11"/>
    </row>
    <row r="17586" spans="20:21" x14ac:dyDescent="0.2">
      <c r="T17586" s="11"/>
      <c r="U17586" s="11"/>
    </row>
    <row r="17587" spans="20:21" x14ac:dyDescent="0.2">
      <c r="T17587" s="11"/>
      <c r="U17587" s="11"/>
    </row>
    <row r="17588" spans="20:21" x14ac:dyDescent="0.2">
      <c r="T17588" s="11"/>
      <c r="U17588" s="11"/>
    </row>
    <row r="17589" spans="20:21" x14ac:dyDescent="0.2">
      <c r="T17589" s="11"/>
      <c r="U17589" s="11"/>
    </row>
    <row r="17590" spans="20:21" x14ac:dyDescent="0.2">
      <c r="T17590" s="11"/>
      <c r="U17590" s="11"/>
    </row>
    <row r="17591" spans="20:21" x14ac:dyDescent="0.2">
      <c r="T17591" s="11"/>
      <c r="U17591" s="11"/>
    </row>
    <row r="17592" spans="20:21" x14ac:dyDescent="0.2">
      <c r="T17592" s="11"/>
      <c r="U17592" s="11"/>
    </row>
    <row r="17593" spans="20:21" x14ac:dyDescent="0.2">
      <c r="T17593" s="11"/>
      <c r="U17593" s="11"/>
    </row>
    <row r="17594" spans="20:21" x14ac:dyDescent="0.2">
      <c r="T17594" s="11"/>
      <c r="U17594" s="11"/>
    </row>
    <row r="17595" spans="20:21" x14ac:dyDescent="0.2">
      <c r="T17595" s="11"/>
      <c r="U17595" s="11"/>
    </row>
    <row r="17596" spans="20:21" x14ac:dyDescent="0.2">
      <c r="T17596" s="11"/>
      <c r="U17596" s="11"/>
    </row>
    <row r="17597" spans="20:21" x14ac:dyDescent="0.2">
      <c r="T17597" s="11"/>
      <c r="U17597" s="11"/>
    </row>
    <row r="17598" spans="20:21" x14ac:dyDescent="0.2">
      <c r="T17598" s="11"/>
      <c r="U17598" s="11"/>
    </row>
    <row r="17599" spans="20:21" x14ac:dyDescent="0.2">
      <c r="T17599" s="11"/>
      <c r="U17599" s="11"/>
    </row>
    <row r="17600" spans="20:21" x14ac:dyDescent="0.2">
      <c r="T17600" s="11"/>
      <c r="U17600" s="11"/>
    </row>
    <row r="17601" spans="20:21" x14ac:dyDescent="0.2">
      <c r="T17601" s="11"/>
      <c r="U17601" s="11"/>
    </row>
    <row r="17602" spans="20:21" x14ac:dyDescent="0.2">
      <c r="T17602" s="11"/>
      <c r="U17602" s="11"/>
    </row>
    <row r="17603" spans="20:21" x14ac:dyDescent="0.2">
      <c r="T17603" s="11"/>
      <c r="U17603" s="11"/>
    </row>
    <row r="17604" spans="20:21" x14ac:dyDescent="0.2">
      <c r="T17604" s="11"/>
      <c r="U17604" s="11"/>
    </row>
    <row r="17605" spans="20:21" x14ac:dyDescent="0.2">
      <c r="T17605" s="11"/>
      <c r="U17605" s="11"/>
    </row>
    <row r="17606" spans="20:21" x14ac:dyDescent="0.2">
      <c r="T17606" s="11"/>
      <c r="U17606" s="11"/>
    </row>
    <row r="17607" spans="20:21" x14ac:dyDescent="0.2">
      <c r="T17607" s="11"/>
      <c r="U17607" s="11"/>
    </row>
    <row r="17608" spans="20:21" x14ac:dyDescent="0.2">
      <c r="T17608" s="11"/>
      <c r="U17608" s="11"/>
    </row>
    <row r="17609" spans="20:21" x14ac:dyDescent="0.2">
      <c r="T17609" s="11"/>
      <c r="U17609" s="11"/>
    </row>
    <row r="17610" spans="20:21" x14ac:dyDescent="0.2">
      <c r="T17610" s="11"/>
      <c r="U17610" s="11"/>
    </row>
    <row r="17611" spans="20:21" x14ac:dyDescent="0.2">
      <c r="T17611" s="11"/>
      <c r="U17611" s="11"/>
    </row>
    <row r="17612" spans="20:21" x14ac:dyDescent="0.2">
      <c r="T17612" s="11"/>
      <c r="U17612" s="11"/>
    </row>
    <row r="17613" spans="20:21" x14ac:dyDescent="0.2">
      <c r="T17613" s="11"/>
      <c r="U17613" s="11"/>
    </row>
    <row r="17614" spans="20:21" x14ac:dyDescent="0.2">
      <c r="T17614" s="11"/>
      <c r="U17614" s="11"/>
    </row>
    <row r="17615" spans="20:21" x14ac:dyDescent="0.2">
      <c r="T17615" s="11"/>
      <c r="U17615" s="11"/>
    </row>
    <row r="17616" spans="20:21" x14ac:dyDescent="0.2">
      <c r="T17616" s="11"/>
      <c r="U17616" s="11"/>
    </row>
    <row r="17617" spans="20:21" x14ac:dyDescent="0.2">
      <c r="T17617" s="11"/>
      <c r="U17617" s="11"/>
    </row>
    <row r="17618" spans="20:21" x14ac:dyDescent="0.2">
      <c r="T17618" s="11"/>
      <c r="U17618" s="11"/>
    </row>
    <row r="17619" spans="20:21" x14ac:dyDescent="0.2">
      <c r="T17619" s="11"/>
      <c r="U17619" s="11"/>
    </row>
    <row r="17620" spans="20:21" x14ac:dyDescent="0.2">
      <c r="T17620" s="11"/>
      <c r="U17620" s="11"/>
    </row>
    <row r="17621" spans="20:21" x14ac:dyDescent="0.2">
      <c r="T17621" s="11"/>
      <c r="U17621" s="11"/>
    </row>
    <row r="17622" spans="20:21" x14ac:dyDescent="0.2">
      <c r="T17622" s="11"/>
      <c r="U17622" s="11"/>
    </row>
    <row r="17623" spans="20:21" x14ac:dyDescent="0.2">
      <c r="T17623" s="11"/>
      <c r="U17623" s="11"/>
    </row>
    <row r="17624" spans="20:21" x14ac:dyDescent="0.2">
      <c r="T17624" s="11"/>
      <c r="U17624" s="11"/>
    </row>
    <row r="17625" spans="20:21" x14ac:dyDescent="0.2">
      <c r="T17625" s="11"/>
      <c r="U17625" s="11"/>
    </row>
    <row r="17626" spans="20:21" x14ac:dyDescent="0.2">
      <c r="T17626" s="11"/>
      <c r="U17626" s="11"/>
    </row>
    <row r="17627" spans="20:21" x14ac:dyDescent="0.2">
      <c r="T17627" s="11"/>
      <c r="U17627" s="11"/>
    </row>
    <row r="17628" spans="20:21" x14ac:dyDescent="0.2">
      <c r="T17628" s="11"/>
      <c r="U17628" s="11"/>
    </row>
    <row r="17629" spans="20:21" x14ac:dyDescent="0.2">
      <c r="T17629" s="11"/>
      <c r="U17629" s="11"/>
    </row>
    <row r="17630" spans="20:21" x14ac:dyDescent="0.2">
      <c r="T17630" s="11"/>
      <c r="U17630" s="11"/>
    </row>
    <row r="17631" spans="20:21" x14ac:dyDescent="0.2">
      <c r="T17631" s="11"/>
      <c r="U17631" s="11"/>
    </row>
    <row r="17632" spans="20:21" x14ac:dyDescent="0.2">
      <c r="T17632" s="11"/>
      <c r="U17632" s="11"/>
    </row>
    <row r="17633" spans="20:21" x14ac:dyDescent="0.2">
      <c r="T17633" s="11"/>
      <c r="U17633" s="11"/>
    </row>
    <row r="17634" spans="20:21" x14ac:dyDescent="0.2">
      <c r="T17634" s="11"/>
      <c r="U17634" s="11"/>
    </row>
    <row r="17635" spans="20:21" x14ac:dyDescent="0.2">
      <c r="T17635" s="11"/>
      <c r="U17635" s="11"/>
    </row>
    <row r="17636" spans="20:21" x14ac:dyDescent="0.2">
      <c r="T17636" s="11"/>
      <c r="U17636" s="11"/>
    </row>
    <row r="17637" spans="20:21" x14ac:dyDescent="0.2">
      <c r="T17637" s="11"/>
      <c r="U17637" s="11"/>
    </row>
    <row r="17638" spans="20:21" x14ac:dyDescent="0.2">
      <c r="T17638" s="11"/>
      <c r="U17638" s="11"/>
    </row>
    <row r="17639" spans="20:21" x14ac:dyDescent="0.2">
      <c r="T17639" s="11"/>
      <c r="U17639" s="11"/>
    </row>
    <row r="17640" spans="20:21" x14ac:dyDescent="0.2">
      <c r="T17640" s="11"/>
      <c r="U17640" s="11"/>
    </row>
    <row r="17641" spans="20:21" x14ac:dyDescent="0.2">
      <c r="T17641" s="11"/>
      <c r="U17641" s="11"/>
    </row>
    <row r="17642" spans="20:21" x14ac:dyDescent="0.2">
      <c r="T17642" s="11"/>
      <c r="U17642" s="11"/>
    </row>
    <row r="17643" spans="20:21" x14ac:dyDescent="0.2">
      <c r="T17643" s="11"/>
      <c r="U17643" s="11"/>
    </row>
    <row r="17644" spans="20:21" x14ac:dyDescent="0.2">
      <c r="T17644" s="11"/>
      <c r="U17644" s="11"/>
    </row>
    <row r="17645" spans="20:21" x14ac:dyDescent="0.2">
      <c r="T17645" s="11"/>
      <c r="U17645" s="11"/>
    </row>
    <row r="17646" spans="20:21" x14ac:dyDescent="0.2">
      <c r="T17646" s="11"/>
      <c r="U17646" s="11"/>
    </row>
    <row r="17647" spans="20:21" x14ac:dyDescent="0.2">
      <c r="T17647" s="11"/>
      <c r="U17647" s="11"/>
    </row>
    <row r="17648" spans="20:21" x14ac:dyDescent="0.2">
      <c r="T17648" s="11"/>
      <c r="U17648" s="11"/>
    </row>
    <row r="17649" spans="20:21" x14ac:dyDescent="0.2">
      <c r="T17649" s="11"/>
      <c r="U17649" s="11"/>
    </row>
    <row r="17650" spans="20:21" x14ac:dyDescent="0.2">
      <c r="T17650" s="11"/>
      <c r="U17650" s="11"/>
    </row>
    <row r="17651" spans="20:21" x14ac:dyDescent="0.2">
      <c r="T17651" s="11"/>
      <c r="U17651" s="11"/>
    </row>
    <row r="17652" spans="20:21" x14ac:dyDescent="0.2">
      <c r="T17652" s="11"/>
      <c r="U17652" s="11"/>
    </row>
    <row r="17653" spans="20:21" x14ac:dyDescent="0.2">
      <c r="T17653" s="11"/>
      <c r="U17653" s="11"/>
    </row>
    <row r="17654" spans="20:21" x14ac:dyDescent="0.2">
      <c r="T17654" s="11"/>
      <c r="U17654" s="11"/>
    </row>
    <row r="17655" spans="20:21" x14ac:dyDescent="0.2">
      <c r="T17655" s="11"/>
      <c r="U17655" s="11"/>
    </row>
    <row r="17656" spans="20:21" x14ac:dyDescent="0.2">
      <c r="T17656" s="11"/>
      <c r="U17656" s="11"/>
    </row>
    <row r="17657" spans="20:21" x14ac:dyDescent="0.2">
      <c r="T17657" s="11"/>
      <c r="U17657" s="11"/>
    </row>
    <row r="17658" spans="20:21" x14ac:dyDescent="0.2">
      <c r="T17658" s="11"/>
      <c r="U17658" s="11"/>
    </row>
    <row r="17659" spans="20:21" x14ac:dyDescent="0.2">
      <c r="T17659" s="11"/>
      <c r="U17659" s="11"/>
    </row>
    <row r="17660" spans="20:21" x14ac:dyDescent="0.2">
      <c r="T17660" s="11"/>
      <c r="U17660" s="11"/>
    </row>
    <row r="17661" spans="20:21" x14ac:dyDescent="0.2">
      <c r="T17661" s="11"/>
      <c r="U17661" s="11"/>
    </row>
    <row r="17662" spans="20:21" x14ac:dyDescent="0.2">
      <c r="T17662" s="11"/>
      <c r="U17662" s="11"/>
    </row>
    <row r="17663" spans="20:21" x14ac:dyDescent="0.2">
      <c r="T17663" s="11"/>
      <c r="U17663" s="11"/>
    </row>
    <row r="17664" spans="20:21" x14ac:dyDescent="0.2">
      <c r="T17664" s="11"/>
      <c r="U17664" s="11"/>
    </row>
    <row r="17665" spans="20:21" x14ac:dyDescent="0.2">
      <c r="T17665" s="11"/>
      <c r="U17665" s="11"/>
    </row>
    <row r="17666" spans="20:21" x14ac:dyDescent="0.2">
      <c r="T17666" s="11"/>
      <c r="U17666" s="11"/>
    </row>
    <row r="17667" spans="20:21" x14ac:dyDescent="0.2">
      <c r="T17667" s="11"/>
      <c r="U17667" s="11"/>
    </row>
    <row r="17668" spans="20:21" x14ac:dyDescent="0.2">
      <c r="T17668" s="11"/>
      <c r="U17668" s="11"/>
    </row>
    <row r="17669" spans="20:21" x14ac:dyDescent="0.2">
      <c r="T17669" s="11"/>
      <c r="U17669" s="11"/>
    </row>
    <row r="17670" spans="20:21" x14ac:dyDescent="0.2">
      <c r="T17670" s="11"/>
      <c r="U17670" s="11"/>
    </row>
    <row r="17671" spans="20:21" x14ac:dyDescent="0.2">
      <c r="T17671" s="11"/>
      <c r="U17671" s="11"/>
    </row>
    <row r="17672" spans="20:21" x14ac:dyDescent="0.2">
      <c r="T17672" s="11"/>
      <c r="U17672" s="11"/>
    </row>
    <row r="17673" spans="20:21" x14ac:dyDescent="0.2">
      <c r="T17673" s="11"/>
      <c r="U17673" s="11"/>
    </row>
    <row r="17674" spans="20:21" x14ac:dyDescent="0.2">
      <c r="T17674" s="11"/>
      <c r="U17674" s="11"/>
    </row>
    <row r="17675" spans="20:21" x14ac:dyDescent="0.2">
      <c r="T17675" s="11"/>
      <c r="U17675" s="11"/>
    </row>
    <row r="17676" spans="20:21" x14ac:dyDescent="0.2">
      <c r="T17676" s="11"/>
      <c r="U17676" s="11"/>
    </row>
    <row r="17677" spans="20:21" x14ac:dyDescent="0.2">
      <c r="T17677" s="11"/>
      <c r="U17677" s="11"/>
    </row>
    <row r="17678" spans="20:21" x14ac:dyDescent="0.2">
      <c r="T17678" s="11"/>
      <c r="U17678" s="11"/>
    </row>
    <row r="17679" spans="20:21" x14ac:dyDescent="0.2">
      <c r="T17679" s="11"/>
      <c r="U17679" s="11"/>
    </row>
    <row r="17680" spans="20:21" x14ac:dyDescent="0.2">
      <c r="T17680" s="11"/>
      <c r="U17680" s="11"/>
    </row>
    <row r="17681" spans="20:21" x14ac:dyDescent="0.2">
      <c r="T17681" s="11"/>
      <c r="U17681" s="11"/>
    </row>
    <row r="17682" spans="20:21" x14ac:dyDescent="0.2">
      <c r="T17682" s="11"/>
      <c r="U17682" s="11"/>
    </row>
    <row r="17683" spans="20:21" x14ac:dyDescent="0.2">
      <c r="T17683" s="11"/>
      <c r="U17683" s="11"/>
    </row>
    <row r="17684" spans="20:21" x14ac:dyDescent="0.2">
      <c r="T17684" s="11"/>
      <c r="U17684" s="11"/>
    </row>
    <row r="17685" spans="20:21" x14ac:dyDescent="0.2">
      <c r="T17685" s="11"/>
      <c r="U17685" s="11"/>
    </row>
    <row r="17686" spans="20:21" x14ac:dyDescent="0.2">
      <c r="T17686" s="11"/>
      <c r="U17686" s="11"/>
    </row>
    <row r="17687" spans="20:21" x14ac:dyDescent="0.2">
      <c r="T17687" s="11"/>
      <c r="U17687" s="11"/>
    </row>
    <row r="17688" spans="20:21" x14ac:dyDescent="0.2">
      <c r="T17688" s="11"/>
      <c r="U17688" s="11"/>
    </row>
    <row r="17689" spans="20:21" x14ac:dyDescent="0.2">
      <c r="T17689" s="11"/>
      <c r="U17689" s="11"/>
    </row>
    <row r="17690" spans="20:21" x14ac:dyDescent="0.2">
      <c r="T17690" s="11"/>
      <c r="U17690" s="11"/>
    </row>
    <row r="17691" spans="20:21" x14ac:dyDescent="0.2">
      <c r="T17691" s="11"/>
      <c r="U17691" s="11"/>
    </row>
    <row r="17692" spans="20:21" x14ac:dyDescent="0.2">
      <c r="T17692" s="11"/>
      <c r="U17692" s="11"/>
    </row>
    <row r="17693" spans="20:21" x14ac:dyDescent="0.2">
      <c r="T17693" s="11"/>
      <c r="U17693" s="11"/>
    </row>
    <row r="17694" spans="20:21" x14ac:dyDescent="0.2">
      <c r="T17694" s="11"/>
      <c r="U17694" s="11"/>
    </row>
    <row r="17695" spans="20:21" x14ac:dyDescent="0.2">
      <c r="T17695" s="11"/>
      <c r="U17695" s="11"/>
    </row>
    <row r="17696" spans="20:21" x14ac:dyDescent="0.2">
      <c r="T17696" s="11"/>
      <c r="U17696" s="11"/>
    </row>
    <row r="17697" spans="20:21" x14ac:dyDescent="0.2">
      <c r="T17697" s="11"/>
      <c r="U17697" s="11"/>
    </row>
    <row r="17698" spans="20:21" x14ac:dyDescent="0.2">
      <c r="T17698" s="11"/>
      <c r="U17698" s="11"/>
    </row>
    <row r="17699" spans="20:21" x14ac:dyDescent="0.2">
      <c r="T17699" s="11"/>
      <c r="U17699" s="11"/>
    </row>
    <row r="17700" spans="20:21" x14ac:dyDescent="0.2">
      <c r="T17700" s="11"/>
      <c r="U17700" s="11"/>
    </row>
    <row r="17701" spans="20:21" x14ac:dyDescent="0.2">
      <c r="T17701" s="11"/>
      <c r="U17701" s="11"/>
    </row>
    <row r="17702" spans="20:21" x14ac:dyDescent="0.2">
      <c r="T17702" s="11"/>
      <c r="U17702" s="11"/>
    </row>
    <row r="17703" spans="20:21" x14ac:dyDescent="0.2">
      <c r="T17703" s="11"/>
      <c r="U17703" s="11"/>
    </row>
    <row r="17704" spans="20:21" x14ac:dyDescent="0.2">
      <c r="T17704" s="11"/>
      <c r="U17704" s="11"/>
    </row>
    <row r="17705" spans="20:21" x14ac:dyDescent="0.2">
      <c r="T17705" s="11"/>
      <c r="U17705" s="11"/>
    </row>
    <row r="17706" spans="20:21" x14ac:dyDescent="0.2">
      <c r="T17706" s="11"/>
      <c r="U17706" s="11"/>
    </row>
    <row r="17707" spans="20:21" x14ac:dyDescent="0.2">
      <c r="T17707" s="11"/>
      <c r="U17707" s="11"/>
    </row>
    <row r="17708" spans="20:21" x14ac:dyDescent="0.2">
      <c r="T17708" s="11"/>
      <c r="U17708" s="11"/>
    </row>
    <row r="17709" spans="20:21" x14ac:dyDescent="0.2">
      <c r="T17709" s="11"/>
      <c r="U17709" s="11"/>
    </row>
    <row r="17710" spans="20:21" x14ac:dyDescent="0.2">
      <c r="T17710" s="11"/>
      <c r="U17710" s="11"/>
    </row>
    <row r="17711" spans="20:21" x14ac:dyDescent="0.2">
      <c r="T17711" s="11"/>
      <c r="U17711" s="11"/>
    </row>
    <row r="17712" spans="20:21" x14ac:dyDescent="0.2">
      <c r="T17712" s="11"/>
      <c r="U17712" s="11"/>
    </row>
    <row r="17713" spans="20:21" x14ac:dyDescent="0.2">
      <c r="T17713" s="11"/>
      <c r="U17713" s="11"/>
    </row>
    <row r="17714" spans="20:21" x14ac:dyDescent="0.2">
      <c r="T17714" s="11"/>
      <c r="U17714" s="11"/>
    </row>
    <row r="17715" spans="20:21" x14ac:dyDescent="0.2">
      <c r="T17715" s="11"/>
      <c r="U17715" s="11"/>
    </row>
    <row r="17716" spans="20:21" x14ac:dyDescent="0.2">
      <c r="T17716" s="11"/>
      <c r="U17716" s="11"/>
    </row>
    <row r="17717" spans="20:21" x14ac:dyDescent="0.2">
      <c r="T17717" s="11"/>
      <c r="U17717" s="11"/>
    </row>
    <row r="17718" spans="20:21" x14ac:dyDescent="0.2">
      <c r="T17718" s="11"/>
      <c r="U17718" s="11"/>
    </row>
    <row r="17719" spans="20:21" x14ac:dyDescent="0.2">
      <c r="T17719" s="11"/>
      <c r="U17719" s="11"/>
    </row>
    <row r="17720" spans="20:21" x14ac:dyDescent="0.2">
      <c r="T17720" s="11"/>
      <c r="U17720" s="11"/>
    </row>
    <row r="17721" spans="20:21" x14ac:dyDescent="0.2">
      <c r="T17721" s="11"/>
      <c r="U17721" s="11"/>
    </row>
    <row r="17722" spans="20:21" x14ac:dyDescent="0.2">
      <c r="T17722" s="11"/>
      <c r="U17722" s="11"/>
    </row>
    <row r="17723" spans="20:21" x14ac:dyDescent="0.2">
      <c r="T17723" s="11"/>
      <c r="U17723" s="11"/>
    </row>
    <row r="17724" spans="20:21" x14ac:dyDescent="0.2">
      <c r="T17724" s="11"/>
      <c r="U17724" s="11"/>
    </row>
    <row r="17725" spans="20:21" x14ac:dyDescent="0.2">
      <c r="T17725" s="11"/>
      <c r="U17725" s="11"/>
    </row>
    <row r="17726" spans="20:21" x14ac:dyDescent="0.2">
      <c r="T17726" s="11"/>
      <c r="U17726" s="11"/>
    </row>
    <row r="17727" spans="20:21" x14ac:dyDescent="0.2">
      <c r="T17727" s="11"/>
      <c r="U17727" s="11"/>
    </row>
    <row r="17728" spans="20:21" x14ac:dyDescent="0.2">
      <c r="T17728" s="11"/>
      <c r="U17728" s="11"/>
    </row>
    <row r="17729" spans="20:21" x14ac:dyDescent="0.2">
      <c r="T17729" s="11"/>
      <c r="U17729" s="11"/>
    </row>
    <row r="17730" spans="20:21" x14ac:dyDescent="0.2">
      <c r="T17730" s="11"/>
      <c r="U17730" s="11"/>
    </row>
    <row r="17731" spans="20:21" x14ac:dyDescent="0.2">
      <c r="T17731" s="11"/>
      <c r="U17731" s="11"/>
    </row>
    <row r="17732" spans="20:21" x14ac:dyDescent="0.2">
      <c r="T17732" s="11"/>
      <c r="U17732" s="11"/>
    </row>
    <row r="17733" spans="20:21" x14ac:dyDescent="0.2">
      <c r="T17733" s="11"/>
      <c r="U17733" s="11"/>
    </row>
    <row r="17734" spans="20:21" x14ac:dyDescent="0.2">
      <c r="T17734" s="11"/>
      <c r="U17734" s="11"/>
    </row>
    <row r="17735" spans="20:21" x14ac:dyDescent="0.2">
      <c r="T17735" s="11"/>
      <c r="U17735" s="11"/>
    </row>
    <row r="17736" spans="20:21" x14ac:dyDescent="0.2">
      <c r="T17736" s="11"/>
      <c r="U17736" s="11"/>
    </row>
    <row r="17737" spans="20:21" x14ac:dyDescent="0.2">
      <c r="T17737" s="11"/>
      <c r="U17737" s="11"/>
    </row>
    <row r="17738" spans="20:21" x14ac:dyDescent="0.2">
      <c r="T17738" s="11"/>
      <c r="U17738" s="11"/>
    </row>
    <row r="17739" spans="20:21" x14ac:dyDescent="0.2">
      <c r="T17739" s="11"/>
      <c r="U17739" s="11"/>
    </row>
    <row r="17740" spans="20:21" x14ac:dyDescent="0.2">
      <c r="T17740" s="11"/>
      <c r="U17740" s="11"/>
    </row>
    <row r="17741" spans="20:21" x14ac:dyDescent="0.2">
      <c r="T17741" s="11"/>
      <c r="U17741" s="11"/>
    </row>
    <row r="17742" spans="20:21" x14ac:dyDescent="0.2">
      <c r="T17742" s="11"/>
      <c r="U17742" s="11"/>
    </row>
    <row r="17743" spans="20:21" x14ac:dyDescent="0.2">
      <c r="T17743" s="11"/>
      <c r="U17743" s="11"/>
    </row>
    <row r="17744" spans="20:21" x14ac:dyDescent="0.2">
      <c r="T17744" s="11"/>
      <c r="U17744" s="11"/>
    </row>
    <row r="17745" spans="20:21" x14ac:dyDescent="0.2">
      <c r="T17745" s="11"/>
      <c r="U17745" s="11"/>
    </row>
    <row r="17746" spans="20:21" x14ac:dyDescent="0.2">
      <c r="T17746" s="11"/>
      <c r="U17746" s="11"/>
    </row>
    <row r="17747" spans="20:21" x14ac:dyDescent="0.2">
      <c r="T17747" s="11"/>
      <c r="U17747" s="11"/>
    </row>
    <row r="17748" spans="20:21" x14ac:dyDescent="0.2">
      <c r="T17748" s="11"/>
      <c r="U17748" s="11"/>
    </row>
    <row r="17749" spans="20:21" x14ac:dyDescent="0.2">
      <c r="T17749" s="11"/>
      <c r="U17749" s="11"/>
    </row>
    <row r="17750" spans="20:21" x14ac:dyDescent="0.2">
      <c r="T17750" s="11"/>
      <c r="U17750" s="11"/>
    </row>
    <row r="17751" spans="20:21" x14ac:dyDescent="0.2">
      <c r="T17751" s="11"/>
      <c r="U17751" s="11"/>
    </row>
    <row r="17752" spans="20:21" x14ac:dyDescent="0.2">
      <c r="T17752" s="11"/>
      <c r="U17752" s="11"/>
    </row>
    <row r="17753" spans="20:21" x14ac:dyDescent="0.2">
      <c r="T17753" s="11"/>
      <c r="U17753" s="11"/>
    </row>
    <row r="17754" spans="20:21" x14ac:dyDescent="0.2">
      <c r="T17754" s="11"/>
      <c r="U17754" s="11"/>
    </row>
    <row r="17755" spans="20:21" x14ac:dyDescent="0.2">
      <c r="T17755" s="11"/>
      <c r="U17755" s="11"/>
    </row>
    <row r="17756" spans="20:21" x14ac:dyDescent="0.2">
      <c r="T17756" s="11"/>
      <c r="U17756" s="11"/>
    </row>
    <row r="17757" spans="20:21" x14ac:dyDescent="0.2">
      <c r="T17757" s="11"/>
      <c r="U17757" s="11"/>
    </row>
    <row r="17758" spans="20:21" x14ac:dyDescent="0.2">
      <c r="T17758" s="11"/>
      <c r="U17758" s="11"/>
    </row>
    <row r="17759" spans="20:21" x14ac:dyDescent="0.2">
      <c r="T17759" s="11"/>
      <c r="U17759" s="11"/>
    </row>
    <row r="17760" spans="20:21" x14ac:dyDescent="0.2">
      <c r="T17760" s="11"/>
      <c r="U17760" s="11"/>
    </row>
    <row r="17761" spans="20:21" x14ac:dyDescent="0.2">
      <c r="T17761" s="11"/>
      <c r="U17761" s="11"/>
    </row>
    <row r="17762" spans="20:21" x14ac:dyDescent="0.2">
      <c r="T17762" s="11"/>
      <c r="U17762" s="11"/>
    </row>
    <row r="17763" spans="20:21" x14ac:dyDescent="0.2">
      <c r="T17763" s="11"/>
      <c r="U17763" s="11"/>
    </row>
    <row r="17764" spans="20:21" x14ac:dyDescent="0.2">
      <c r="T17764" s="11"/>
      <c r="U17764" s="11"/>
    </row>
    <row r="17765" spans="20:21" x14ac:dyDescent="0.2">
      <c r="T17765" s="11"/>
      <c r="U17765" s="11"/>
    </row>
    <row r="17766" spans="20:21" x14ac:dyDescent="0.2">
      <c r="T17766" s="11"/>
      <c r="U17766" s="11"/>
    </row>
    <row r="17767" spans="20:21" x14ac:dyDescent="0.2">
      <c r="T17767" s="11"/>
      <c r="U17767" s="11"/>
    </row>
    <row r="17768" spans="20:21" x14ac:dyDescent="0.2">
      <c r="T17768" s="11"/>
      <c r="U17768" s="11"/>
    </row>
    <row r="17769" spans="20:21" x14ac:dyDescent="0.2">
      <c r="T17769" s="11"/>
      <c r="U17769" s="11"/>
    </row>
    <row r="17770" spans="20:21" x14ac:dyDescent="0.2">
      <c r="T17770" s="11"/>
      <c r="U17770" s="11"/>
    </row>
    <row r="17771" spans="20:21" x14ac:dyDescent="0.2">
      <c r="T17771" s="11"/>
      <c r="U17771" s="11"/>
    </row>
    <row r="17772" spans="20:21" x14ac:dyDescent="0.2">
      <c r="T17772" s="11"/>
      <c r="U17772" s="11"/>
    </row>
    <row r="17773" spans="20:21" x14ac:dyDescent="0.2">
      <c r="T17773" s="11"/>
      <c r="U17773" s="11"/>
    </row>
    <row r="17774" spans="20:21" x14ac:dyDescent="0.2">
      <c r="T17774" s="11"/>
      <c r="U17774" s="11"/>
    </row>
    <row r="17775" spans="20:21" x14ac:dyDescent="0.2">
      <c r="T17775" s="11"/>
      <c r="U17775" s="11"/>
    </row>
    <row r="17776" spans="20:21" x14ac:dyDescent="0.2">
      <c r="T17776" s="11"/>
      <c r="U17776" s="11"/>
    </row>
    <row r="17777" spans="20:21" x14ac:dyDescent="0.2">
      <c r="T17777" s="11"/>
      <c r="U17777" s="11"/>
    </row>
    <row r="17778" spans="20:21" x14ac:dyDescent="0.2">
      <c r="T17778" s="11"/>
      <c r="U17778" s="11"/>
    </row>
    <row r="17779" spans="20:21" x14ac:dyDescent="0.2">
      <c r="T17779" s="11"/>
      <c r="U17779" s="11"/>
    </row>
    <row r="17780" spans="20:21" x14ac:dyDescent="0.2">
      <c r="T17780" s="11"/>
      <c r="U17780" s="11"/>
    </row>
    <row r="17781" spans="20:21" x14ac:dyDescent="0.2">
      <c r="T17781" s="11"/>
      <c r="U17781" s="11"/>
    </row>
    <row r="17782" spans="20:21" x14ac:dyDescent="0.2">
      <c r="T17782" s="11"/>
      <c r="U17782" s="11"/>
    </row>
    <row r="17783" spans="20:21" x14ac:dyDescent="0.2">
      <c r="T17783" s="11"/>
      <c r="U17783" s="11"/>
    </row>
    <row r="17784" spans="20:21" x14ac:dyDescent="0.2">
      <c r="T17784" s="11"/>
      <c r="U17784" s="11"/>
    </row>
    <row r="17785" spans="20:21" x14ac:dyDescent="0.2">
      <c r="T17785" s="11"/>
      <c r="U17785" s="11"/>
    </row>
    <row r="17786" spans="20:21" x14ac:dyDescent="0.2">
      <c r="T17786" s="11"/>
      <c r="U17786" s="11"/>
    </row>
    <row r="17787" spans="20:21" x14ac:dyDescent="0.2">
      <c r="T17787" s="11"/>
      <c r="U17787" s="11"/>
    </row>
    <row r="17788" spans="20:21" x14ac:dyDescent="0.2">
      <c r="T17788" s="11"/>
      <c r="U17788" s="11"/>
    </row>
    <row r="17789" spans="20:21" x14ac:dyDescent="0.2">
      <c r="T17789" s="11"/>
      <c r="U17789" s="11"/>
    </row>
    <row r="17790" spans="20:21" x14ac:dyDescent="0.2">
      <c r="T17790" s="11"/>
      <c r="U17790" s="11"/>
    </row>
    <row r="17791" spans="20:21" x14ac:dyDescent="0.2">
      <c r="T17791" s="11"/>
      <c r="U17791" s="11"/>
    </row>
    <row r="17792" spans="20:21" x14ac:dyDescent="0.2">
      <c r="T17792" s="11"/>
      <c r="U17792" s="11"/>
    </row>
    <row r="17793" spans="20:21" x14ac:dyDescent="0.2">
      <c r="T17793" s="11"/>
      <c r="U17793" s="11"/>
    </row>
    <row r="17794" spans="20:21" x14ac:dyDescent="0.2">
      <c r="T17794" s="11"/>
      <c r="U17794" s="11"/>
    </row>
    <row r="17795" spans="20:21" x14ac:dyDescent="0.2">
      <c r="T17795" s="11"/>
      <c r="U17795" s="11"/>
    </row>
    <row r="17796" spans="20:21" x14ac:dyDescent="0.2">
      <c r="T17796" s="11"/>
      <c r="U17796" s="11"/>
    </row>
    <row r="17797" spans="20:21" x14ac:dyDescent="0.2">
      <c r="T17797" s="11"/>
      <c r="U17797" s="11"/>
    </row>
    <row r="17798" spans="20:21" x14ac:dyDescent="0.2">
      <c r="T17798" s="11"/>
      <c r="U17798" s="11"/>
    </row>
    <row r="17799" spans="20:21" x14ac:dyDescent="0.2">
      <c r="T17799" s="11"/>
      <c r="U17799" s="11"/>
    </row>
    <row r="17800" spans="20:21" x14ac:dyDescent="0.2">
      <c r="T17800" s="11"/>
      <c r="U17800" s="11"/>
    </row>
    <row r="17801" spans="20:21" x14ac:dyDescent="0.2">
      <c r="T17801" s="11"/>
      <c r="U17801" s="11"/>
    </row>
    <row r="17802" spans="20:21" x14ac:dyDescent="0.2">
      <c r="T17802" s="11"/>
      <c r="U17802" s="11"/>
    </row>
    <row r="17803" spans="20:21" x14ac:dyDescent="0.2">
      <c r="T17803" s="11"/>
      <c r="U17803" s="11"/>
    </row>
    <row r="17804" spans="20:21" x14ac:dyDescent="0.2">
      <c r="T17804" s="11"/>
      <c r="U17804" s="11"/>
    </row>
    <row r="17805" spans="20:21" x14ac:dyDescent="0.2">
      <c r="T17805" s="11"/>
      <c r="U17805" s="11"/>
    </row>
    <row r="17806" spans="20:21" x14ac:dyDescent="0.2">
      <c r="T17806" s="11"/>
      <c r="U17806" s="11"/>
    </row>
    <row r="17807" spans="20:21" x14ac:dyDescent="0.2">
      <c r="T17807" s="11"/>
      <c r="U17807" s="11"/>
    </row>
    <row r="17808" spans="20:21" x14ac:dyDescent="0.2">
      <c r="T17808" s="11"/>
      <c r="U17808" s="11"/>
    </row>
    <row r="17809" spans="20:21" x14ac:dyDescent="0.2">
      <c r="T17809" s="11"/>
      <c r="U17809" s="11"/>
    </row>
    <row r="17810" spans="20:21" x14ac:dyDescent="0.2">
      <c r="T17810" s="11"/>
      <c r="U17810" s="11"/>
    </row>
    <row r="17811" spans="20:21" x14ac:dyDescent="0.2">
      <c r="T17811" s="11"/>
      <c r="U17811" s="11"/>
    </row>
    <row r="17812" spans="20:21" x14ac:dyDescent="0.2">
      <c r="T17812" s="11"/>
      <c r="U17812" s="11"/>
    </row>
    <row r="17813" spans="20:21" x14ac:dyDescent="0.2">
      <c r="T17813" s="11"/>
      <c r="U17813" s="11"/>
    </row>
    <row r="17814" spans="20:21" x14ac:dyDescent="0.2">
      <c r="T17814" s="11"/>
      <c r="U17814" s="11"/>
    </row>
    <row r="17815" spans="20:21" x14ac:dyDescent="0.2">
      <c r="T17815" s="11"/>
      <c r="U17815" s="11"/>
    </row>
    <row r="17816" spans="20:21" x14ac:dyDescent="0.2">
      <c r="T17816" s="11"/>
      <c r="U17816" s="11"/>
    </row>
    <row r="17817" spans="20:21" x14ac:dyDescent="0.2">
      <c r="T17817" s="11"/>
      <c r="U17817" s="11"/>
    </row>
    <row r="17818" spans="20:21" x14ac:dyDescent="0.2">
      <c r="T17818" s="11"/>
      <c r="U17818" s="11"/>
    </row>
    <row r="17819" spans="20:21" x14ac:dyDescent="0.2">
      <c r="T17819" s="11"/>
      <c r="U17819" s="11"/>
    </row>
    <row r="17820" spans="20:21" x14ac:dyDescent="0.2">
      <c r="T17820" s="11"/>
      <c r="U17820" s="11"/>
    </row>
    <row r="17821" spans="20:21" x14ac:dyDescent="0.2">
      <c r="T17821" s="11"/>
      <c r="U17821" s="11"/>
    </row>
    <row r="17822" spans="20:21" x14ac:dyDescent="0.2">
      <c r="T17822" s="11"/>
      <c r="U17822" s="11"/>
    </row>
    <row r="17823" spans="20:21" x14ac:dyDescent="0.2">
      <c r="T17823" s="11"/>
      <c r="U17823" s="11"/>
    </row>
    <row r="17824" spans="20:21" x14ac:dyDescent="0.2">
      <c r="T17824" s="11"/>
      <c r="U17824" s="11"/>
    </row>
    <row r="17825" spans="20:21" x14ac:dyDescent="0.2">
      <c r="T17825" s="11"/>
      <c r="U17825" s="11"/>
    </row>
    <row r="17826" spans="20:21" x14ac:dyDescent="0.2">
      <c r="T17826" s="11"/>
      <c r="U17826" s="11"/>
    </row>
    <row r="17827" spans="20:21" x14ac:dyDescent="0.2">
      <c r="T17827" s="11"/>
      <c r="U17827" s="11"/>
    </row>
    <row r="17828" spans="20:21" x14ac:dyDescent="0.2">
      <c r="T17828" s="11"/>
      <c r="U17828" s="11"/>
    </row>
    <row r="17829" spans="20:21" x14ac:dyDescent="0.2">
      <c r="T17829" s="11"/>
      <c r="U17829" s="11"/>
    </row>
    <row r="17830" spans="20:21" x14ac:dyDescent="0.2">
      <c r="T17830" s="11"/>
      <c r="U17830" s="11"/>
    </row>
    <row r="17831" spans="20:21" x14ac:dyDescent="0.2">
      <c r="T17831" s="11"/>
      <c r="U17831" s="11"/>
    </row>
    <row r="17832" spans="20:21" x14ac:dyDescent="0.2">
      <c r="T17832" s="11"/>
      <c r="U17832" s="11"/>
    </row>
    <row r="17833" spans="20:21" x14ac:dyDescent="0.2">
      <c r="T17833" s="11"/>
      <c r="U17833" s="11"/>
    </row>
    <row r="17834" spans="20:21" x14ac:dyDescent="0.2">
      <c r="T17834" s="11"/>
      <c r="U17834" s="11"/>
    </row>
    <row r="17835" spans="20:21" x14ac:dyDescent="0.2">
      <c r="T17835" s="11"/>
      <c r="U17835" s="11"/>
    </row>
    <row r="17836" spans="20:21" x14ac:dyDescent="0.2">
      <c r="T17836" s="11"/>
      <c r="U17836" s="11"/>
    </row>
    <row r="17837" spans="20:21" x14ac:dyDescent="0.2">
      <c r="T17837" s="11"/>
      <c r="U17837" s="11"/>
    </row>
    <row r="17838" spans="20:21" x14ac:dyDescent="0.2">
      <c r="T17838" s="11"/>
      <c r="U17838" s="11"/>
    </row>
    <row r="17839" spans="20:21" x14ac:dyDescent="0.2">
      <c r="T17839" s="11"/>
      <c r="U17839" s="11"/>
    </row>
    <row r="17840" spans="20:21" x14ac:dyDescent="0.2">
      <c r="T17840" s="11"/>
      <c r="U17840" s="11"/>
    </row>
    <row r="17841" spans="20:21" x14ac:dyDescent="0.2">
      <c r="T17841" s="11"/>
      <c r="U17841" s="11"/>
    </row>
    <row r="17842" spans="20:21" x14ac:dyDescent="0.2">
      <c r="T17842" s="11"/>
      <c r="U17842" s="11"/>
    </row>
    <row r="17843" spans="20:21" x14ac:dyDescent="0.2">
      <c r="T17843" s="11"/>
      <c r="U17843" s="11"/>
    </row>
    <row r="17844" spans="20:21" x14ac:dyDescent="0.2">
      <c r="T17844" s="11"/>
      <c r="U17844" s="11"/>
    </row>
    <row r="17845" spans="20:21" x14ac:dyDescent="0.2">
      <c r="T17845" s="11"/>
      <c r="U17845" s="11"/>
    </row>
    <row r="17846" spans="20:21" x14ac:dyDescent="0.2">
      <c r="T17846" s="11"/>
      <c r="U17846" s="11"/>
    </row>
    <row r="17847" spans="20:21" x14ac:dyDescent="0.2">
      <c r="T17847" s="11"/>
      <c r="U17847" s="11"/>
    </row>
    <row r="17848" spans="20:21" x14ac:dyDescent="0.2">
      <c r="T17848" s="11"/>
      <c r="U17848" s="11"/>
    </row>
    <row r="17849" spans="20:21" x14ac:dyDescent="0.2">
      <c r="T17849" s="11"/>
      <c r="U17849" s="11"/>
    </row>
    <row r="17850" spans="20:21" x14ac:dyDescent="0.2">
      <c r="T17850" s="11"/>
      <c r="U17850" s="11"/>
    </row>
    <row r="17851" spans="20:21" x14ac:dyDescent="0.2">
      <c r="T17851" s="11"/>
      <c r="U17851" s="11"/>
    </row>
    <row r="17852" spans="20:21" x14ac:dyDescent="0.2">
      <c r="T17852" s="11"/>
      <c r="U17852" s="11"/>
    </row>
    <row r="17853" spans="20:21" x14ac:dyDescent="0.2">
      <c r="T17853" s="11"/>
      <c r="U17853" s="11"/>
    </row>
    <row r="17854" spans="20:21" x14ac:dyDescent="0.2">
      <c r="T17854" s="11"/>
      <c r="U17854" s="11"/>
    </row>
    <row r="17855" spans="20:21" x14ac:dyDescent="0.2">
      <c r="T17855" s="11"/>
      <c r="U17855" s="11"/>
    </row>
    <row r="17856" spans="20:21" x14ac:dyDescent="0.2">
      <c r="T17856" s="11"/>
      <c r="U17856" s="11"/>
    </row>
    <row r="17857" spans="20:21" x14ac:dyDescent="0.2">
      <c r="T17857" s="11"/>
      <c r="U17857" s="11"/>
    </row>
    <row r="17858" spans="20:21" x14ac:dyDescent="0.2">
      <c r="T17858" s="11"/>
      <c r="U17858" s="11"/>
    </row>
    <row r="17859" spans="20:21" x14ac:dyDescent="0.2">
      <c r="T17859" s="11"/>
      <c r="U17859" s="11"/>
    </row>
    <row r="17860" spans="20:21" x14ac:dyDescent="0.2">
      <c r="T17860" s="11"/>
      <c r="U17860" s="11"/>
    </row>
    <row r="17861" spans="20:21" x14ac:dyDescent="0.2">
      <c r="T17861" s="11"/>
      <c r="U17861" s="11"/>
    </row>
    <row r="17862" spans="20:21" x14ac:dyDescent="0.2">
      <c r="T17862" s="11"/>
      <c r="U17862" s="11"/>
    </row>
    <row r="17863" spans="20:21" x14ac:dyDescent="0.2">
      <c r="T17863" s="11"/>
      <c r="U17863" s="11"/>
    </row>
    <row r="17864" spans="20:21" x14ac:dyDescent="0.2">
      <c r="T17864" s="11"/>
      <c r="U17864" s="11"/>
    </row>
    <row r="17865" spans="20:21" x14ac:dyDescent="0.2">
      <c r="T17865" s="11"/>
      <c r="U17865" s="11"/>
    </row>
    <row r="17866" spans="20:21" x14ac:dyDescent="0.2">
      <c r="T17866" s="11"/>
      <c r="U17866" s="11"/>
    </row>
    <row r="17867" spans="20:21" x14ac:dyDescent="0.2">
      <c r="T17867" s="11"/>
      <c r="U17867" s="11"/>
    </row>
    <row r="17868" spans="20:21" x14ac:dyDescent="0.2">
      <c r="T17868" s="11"/>
      <c r="U17868" s="11"/>
    </row>
    <row r="17869" spans="20:21" x14ac:dyDescent="0.2">
      <c r="T17869" s="11"/>
      <c r="U17869" s="11"/>
    </row>
    <row r="17870" spans="20:21" x14ac:dyDescent="0.2">
      <c r="T17870" s="11"/>
      <c r="U17870" s="11"/>
    </row>
    <row r="17871" spans="20:21" x14ac:dyDescent="0.2">
      <c r="T17871" s="11"/>
      <c r="U17871" s="11"/>
    </row>
    <row r="17872" spans="20:21" x14ac:dyDescent="0.2">
      <c r="T17872" s="11"/>
      <c r="U17872" s="11"/>
    </row>
    <row r="17873" spans="20:21" x14ac:dyDescent="0.2">
      <c r="T17873" s="11"/>
      <c r="U17873" s="11"/>
    </row>
    <row r="17874" spans="20:21" x14ac:dyDescent="0.2">
      <c r="T17874" s="11"/>
      <c r="U17874" s="11"/>
    </row>
    <row r="17875" spans="20:21" x14ac:dyDescent="0.2">
      <c r="T17875" s="11"/>
      <c r="U17875" s="11"/>
    </row>
    <row r="17876" spans="20:21" x14ac:dyDescent="0.2">
      <c r="T17876" s="11"/>
      <c r="U17876" s="11"/>
    </row>
    <row r="17877" spans="20:21" x14ac:dyDescent="0.2">
      <c r="T17877" s="11"/>
      <c r="U17877" s="11"/>
    </row>
    <row r="17878" spans="20:21" x14ac:dyDescent="0.2">
      <c r="T17878" s="11"/>
      <c r="U17878" s="11"/>
    </row>
    <row r="17879" spans="20:21" x14ac:dyDescent="0.2">
      <c r="T17879" s="11"/>
      <c r="U17879" s="11"/>
    </row>
    <row r="17880" spans="20:21" x14ac:dyDescent="0.2">
      <c r="T17880" s="11"/>
      <c r="U17880" s="11"/>
    </row>
    <row r="17881" spans="20:21" x14ac:dyDescent="0.2">
      <c r="T17881" s="11"/>
      <c r="U17881" s="11"/>
    </row>
    <row r="17882" spans="20:21" x14ac:dyDescent="0.2">
      <c r="T17882" s="11"/>
      <c r="U17882" s="11"/>
    </row>
    <row r="17883" spans="20:21" x14ac:dyDescent="0.2">
      <c r="T17883" s="11"/>
      <c r="U17883" s="11"/>
    </row>
    <row r="17884" spans="20:21" x14ac:dyDescent="0.2">
      <c r="T17884" s="11"/>
      <c r="U17884" s="11"/>
    </row>
    <row r="17885" spans="20:21" x14ac:dyDescent="0.2">
      <c r="T17885" s="11"/>
      <c r="U17885" s="11"/>
    </row>
    <row r="17886" spans="20:21" x14ac:dyDescent="0.2">
      <c r="T17886" s="11"/>
      <c r="U17886" s="11"/>
    </row>
    <row r="17887" spans="20:21" x14ac:dyDescent="0.2">
      <c r="T17887" s="11"/>
      <c r="U17887" s="11"/>
    </row>
    <row r="17888" spans="20:21" x14ac:dyDescent="0.2">
      <c r="T17888" s="11"/>
      <c r="U17888" s="11"/>
    </row>
    <row r="17889" spans="20:21" x14ac:dyDescent="0.2">
      <c r="T17889" s="11"/>
      <c r="U17889" s="11"/>
    </row>
    <row r="17890" spans="20:21" x14ac:dyDescent="0.2">
      <c r="T17890" s="11"/>
      <c r="U17890" s="11"/>
    </row>
    <row r="17891" spans="20:21" x14ac:dyDescent="0.2">
      <c r="T17891" s="11"/>
      <c r="U17891" s="11"/>
    </row>
    <row r="17892" spans="20:21" x14ac:dyDescent="0.2">
      <c r="T17892" s="11"/>
      <c r="U17892" s="11"/>
    </row>
    <row r="17893" spans="20:21" x14ac:dyDescent="0.2">
      <c r="T17893" s="11"/>
      <c r="U17893" s="11"/>
    </row>
    <row r="17894" spans="20:21" x14ac:dyDescent="0.2">
      <c r="T17894" s="11"/>
      <c r="U17894" s="11"/>
    </row>
    <row r="17895" spans="20:21" x14ac:dyDescent="0.2">
      <c r="T17895" s="11"/>
      <c r="U17895" s="11"/>
    </row>
    <row r="17896" spans="20:21" x14ac:dyDescent="0.2">
      <c r="T17896" s="11"/>
      <c r="U17896" s="11"/>
    </row>
    <row r="17897" spans="20:21" x14ac:dyDescent="0.2">
      <c r="T17897" s="11"/>
      <c r="U17897" s="11"/>
    </row>
    <row r="17898" spans="20:21" x14ac:dyDescent="0.2">
      <c r="T17898" s="11"/>
      <c r="U17898" s="11"/>
    </row>
    <row r="17899" spans="20:21" x14ac:dyDescent="0.2">
      <c r="T17899" s="11"/>
      <c r="U17899" s="11"/>
    </row>
    <row r="17900" spans="20:21" x14ac:dyDescent="0.2">
      <c r="T17900" s="11"/>
      <c r="U17900" s="11"/>
    </row>
    <row r="17901" spans="20:21" x14ac:dyDescent="0.2">
      <c r="T17901" s="11"/>
      <c r="U17901" s="11"/>
    </row>
    <row r="17902" spans="20:21" x14ac:dyDescent="0.2">
      <c r="T17902" s="11"/>
      <c r="U17902" s="11"/>
    </row>
    <row r="17903" spans="20:21" x14ac:dyDescent="0.2">
      <c r="T17903" s="11"/>
      <c r="U17903" s="11"/>
    </row>
    <row r="17904" spans="20:21" x14ac:dyDescent="0.2">
      <c r="T17904" s="11"/>
      <c r="U17904" s="11"/>
    </row>
    <row r="17905" spans="20:21" x14ac:dyDescent="0.2">
      <c r="T17905" s="11"/>
      <c r="U17905" s="11"/>
    </row>
    <row r="17906" spans="20:21" x14ac:dyDescent="0.2">
      <c r="T17906" s="11"/>
      <c r="U17906" s="11"/>
    </row>
    <row r="17907" spans="20:21" x14ac:dyDescent="0.2">
      <c r="T17907" s="11"/>
      <c r="U17907" s="11"/>
    </row>
    <row r="17908" spans="20:21" x14ac:dyDescent="0.2">
      <c r="T17908" s="11"/>
      <c r="U17908" s="11"/>
    </row>
    <row r="17909" spans="20:21" x14ac:dyDescent="0.2">
      <c r="T17909" s="11"/>
      <c r="U17909" s="11"/>
    </row>
    <row r="17910" spans="20:21" x14ac:dyDescent="0.2">
      <c r="T17910" s="11"/>
      <c r="U17910" s="11"/>
    </row>
    <row r="17911" spans="20:21" x14ac:dyDescent="0.2">
      <c r="T17911" s="11"/>
      <c r="U17911" s="11"/>
    </row>
    <row r="17912" spans="20:21" x14ac:dyDescent="0.2">
      <c r="T17912" s="11"/>
      <c r="U17912" s="11"/>
    </row>
    <row r="17913" spans="20:21" x14ac:dyDescent="0.2">
      <c r="T17913" s="11"/>
      <c r="U17913" s="11"/>
    </row>
    <row r="17914" spans="20:21" x14ac:dyDescent="0.2">
      <c r="T17914" s="11"/>
      <c r="U17914" s="11"/>
    </row>
    <row r="17915" spans="20:21" x14ac:dyDescent="0.2">
      <c r="T17915" s="11"/>
      <c r="U17915" s="11"/>
    </row>
    <row r="17916" spans="20:21" x14ac:dyDescent="0.2">
      <c r="T17916" s="11"/>
      <c r="U17916" s="11"/>
    </row>
    <row r="17917" spans="20:21" x14ac:dyDescent="0.2">
      <c r="T17917" s="11"/>
      <c r="U17917" s="11"/>
    </row>
    <row r="17918" spans="20:21" x14ac:dyDescent="0.2">
      <c r="T17918" s="11"/>
      <c r="U17918" s="11"/>
    </row>
    <row r="17919" spans="20:21" x14ac:dyDescent="0.2">
      <c r="T17919" s="11"/>
      <c r="U17919" s="11"/>
    </row>
    <row r="17920" spans="20:21" x14ac:dyDescent="0.2">
      <c r="T17920" s="11"/>
      <c r="U17920" s="11"/>
    </row>
    <row r="17921" spans="20:21" x14ac:dyDescent="0.2">
      <c r="T17921" s="11"/>
      <c r="U17921" s="11"/>
    </row>
    <row r="17922" spans="20:21" x14ac:dyDescent="0.2">
      <c r="T17922" s="11"/>
      <c r="U17922" s="11"/>
    </row>
    <row r="17923" spans="20:21" x14ac:dyDescent="0.2">
      <c r="T17923" s="11"/>
      <c r="U17923" s="11"/>
    </row>
    <row r="17924" spans="20:21" x14ac:dyDescent="0.2">
      <c r="T17924" s="11"/>
      <c r="U17924" s="11"/>
    </row>
    <row r="17925" spans="20:21" x14ac:dyDescent="0.2">
      <c r="T17925" s="11"/>
      <c r="U17925" s="11"/>
    </row>
    <row r="17926" spans="20:21" x14ac:dyDescent="0.2">
      <c r="T17926" s="11"/>
      <c r="U17926" s="11"/>
    </row>
    <row r="17927" spans="20:21" x14ac:dyDescent="0.2">
      <c r="T17927" s="11"/>
      <c r="U17927" s="11"/>
    </row>
    <row r="17928" spans="20:21" x14ac:dyDescent="0.2">
      <c r="T17928" s="11"/>
      <c r="U17928" s="11"/>
    </row>
    <row r="17929" spans="20:21" x14ac:dyDescent="0.2">
      <c r="T17929" s="11"/>
      <c r="U17929" s="11"/>
    </row>
    <row r="17930" spans="20:21" x14ac:dyDescent="0.2">
      <c r="T17930" s="11"/>
      <c r="U17930" s="11"/>
    </row>
    <row r="17931" spans="20:21" x14ac:dyDescent="0.2">
      <c r="T17931" s="11"/>
      <c r="U17931" s="11"/>
    </row>
    <row r="17932" spans="20:21" x14ac:dyDescent="0.2">
      <c r="T17932" s="11"/>
      <c r="U17932" s="11"/>
    </row>
    <row r="17933" spans="20:21" x14ac:dyDescent="0.2">
      <c r="T17933" s="11"/>
      <c r="U17933" s="11"/>
    </row>
    <row r="17934" spans="20:21" x14ac:dyDescent="0.2">
      <c r="T17934" s="11"/>
      <c r="U17934" s="11"/>
    </row>
    <row r="17935" spans="20:21" x14ac:dyDescent="0.2">
      <c r="T17935" s="11"/>
      <c r="U17935" s="11"/>
    </row>
    <row r="17936" spans="20:21" x14ac:dyDescent="0.2">
      <c r="T17936" s="11"/>
      <c r="U17936" s="11"/>
    </row>
    <row r="17937" spans="20:21" x14ac:dyDescent="0.2">
      <c r="T17937" s="11"/>
      <c r="U17937" s="11"/>
    </row>
    <row r="17938" spans="20:21" x14ac:dyDescent="0.2">
      <c r="T17938" s="11"/>
      <c r="U17938" s="11"/>
    </row>
    <row r="17939" spans="20:21" x14ac:dyDescent="0.2">
      <c r="T17939" s="11"/>
      <c r="U17939" s="11"/>
    </row>
    <row r="17940" spans="20:21" x14ac:dyDescent="0.2">
      <c r="T17940" s="11"/>
      <c r="U17940" s="11"/>
    </row>
    <row r="17941" spans="20:21" x14ac:dyDescent="0.2">
      <c r="T17941" s="11"/>
      <c r="U17941" s="11"/>
    </row>
    <row r="17942" spans="20:21" x14ac:dyDescent="0.2">
      <c r="T17942" s="11"/>
      <c r="U17942" s="11"/>
    </row>
    <row r="17943" spans="20:21" x14ac:dyDescent="0.2">
      <c r="T17943" s="11"/>
      <c r="U17943" s="11"/>
    </row>
    <row r="17944" spans="20:21" x14ac:dyDescent="0.2">
      <c r="T17944" s="11"/>
      <c r="U17944" s="11"/>
    </row>
    <row r="17945" spans="20:21" x14ac:dyDescent="0.2">
      <c r="T17945" s="11"/>
      <c r="U17945" s="11"/>
    </row>
    <row r="17946" spans="20:21" x14ac:dyDescent="0.2">
      <c r="T17946" s="11"/>
      <c r="U17946" s="11"/>
    </row>
    <row r="17947" spans="20:21" x14ac:dyDescent="0.2">
      <c r="T17947" s="11"/>
      <c r="U17947" s="11"/>
    </row>
    <row r="17948" spans="20:21" x14ac:dyDescent="0.2">
      <c r="T17948" s="11"/>
      <c r="U17948" s="11"/>
    </row>
    <row r="17949" spans="20:21" x14ac:dyDescent="0.2">
      <c r="T17949" s="11"/>
      <c r="U17949" s="11"/>
    </row>
    <row r="17950" spans="20:21" x14ac:dyDescent="0.2">
      <c r="T17950" s="11"/>
      <c r="U17950" s="11"/>
    </row>
    <row r="17951" spans="20:21" x14ac:dyDescent="0.2">
      <c r="T17951" s="11"/>
      <c r="U17951" s="11"/>
    </row>
    <row r="17952" spans="20:21" x14ac:dyDescent="0.2">
      <c r="T17952" s="11"/>
      <c r="U17952" s="11"/>
    </row>
    <row r="17953" spans="20:21" x14ac:dyDescent="0.2">
      <c r="T17953" s="11"/>
      <c r="U17953" s="11"/>
    </row>
    <row r="17954" spans="20:21" x14ac:dyDescent="0.2">
      <c r="T17954" s="11"/>
      <c r="U17954" s="11"/>
    </row>
    <row r="17955" spans="20:21" x14ac:dyDescent="0.2">
      <c r="T17955" s="11"/>
      <c r="U17955" s="11"/>
    </row>
    <row r="17956" spans="20:21" x14ac:dyDescent="0.2">
      <c r="T17956" s="11"/>
      <c r="U17956" s="11"/>
    </row>
    <row r="17957" spans="20:21" x14ac:dyDescent="0.2">
      <c r="T17957" s="11"/>
      <c r="U17957" s="11"/>
    </row>
    <row r="17958" spans="20:21" x14ac:dyDescent="0.2">
      <c r="T17958" s="11"/>
      <c r="U17958" s="11"/>
    </row>
    <row r="17959" spans="20:21" x14ac:dyDescent="0.2">
      <c r="T17959" s="11"/>
      <c r="U17959" s="11"/>
    </row>
    <row r="17960" spans="20:21" x14ac:dyDescent="0.2">
      <c r="T17960" s="11"/>
      <c r="U17960" s="11"/>
    </row>
    <row r="17961" spans="20:21" x14ac:dyDescent="0.2">
      <c r="T17961" s="11"/>
      <c r="U17961" s="11"/>
    </row>
    <row r="17962" spans="20:21" x14ac:dyDescent="0.2">
      <c r="T17962" s="11"/>
      <c r="U17962" s="11"/>
    </row>
    <row r="17963" spans="20:21" x14ac:dyDescent="0.2">
      <c r="T17963" s="11"/>
      <c r="U17963" s="11"/>
    </row>
    <row r="17964" spans="20:21" x14ac:dyDescent="0.2">
      <c r="T17964" s="11"/>
      <c r="U17964" s="11"/>
    </row>
    <row r="17965" spans="20:21" x14ac:dyDescent="0.2">
      <c r="T17965" s="11"/>
      <c r="U17965" s="11"/>
    </row>
    <row r="17966" spans="20:21" x14ac:dyDescent="0.2">
      <c r="T17966" s="11"/>
      <c r="U17966" s="11"/>
    </row>
    <row r="17967" spans="20:21" x14ac:dyDescent="0.2">
      <c r="T17967" s="11"/>
      <c r="U17967" s="11"/>
    </row>
    <row r="17968" spans="20:21" x14ac:dyDescent="0.2">
      <c r="T17968" s="11"/>
      <c r="U17968" s="11"/>
    </row>
    <row r="17969" spans="20:21" x14ac:dyDescent="0.2">
      <c r="T17969" s="11"/>
      <c r="U17969" s="11"/>
    </row>
    <row r="17970" spans="20:21" x14ac:dyDescent="0.2">
      <c r="T17970" s="11"/>
      <c r="U17970" s="11"/>
    </row>
    <row r="17971" spans="20:21" x14ac:dyDescent="0.2">
      <c r="T17971" s="11"/>
      <c r="U17971" s="11"/>
    </row>
    <row r="17972" spans="20:21" x14ac:dyDescent="0.2">
      <c r="T17972" s="11"/>
      <c r="U17972" s="11"/>
    </row>
    <row r="17973" spans="20:21" x14ac:dyDescent="0.2">
      <c r="T17973" s="11"/>
      <c r="U17973" s="11"/>
    </row>
    <row r="17974" spans="20:21" x14ac:dyDescent="0.2">
      <c r="T17974" s="11"/>
      <c r="U17974" s="11"/>
    </row>
    <row r="17975" spans="20:21" x14ac:dyDescent="0.2">
      <c r="T17975" s="11"/>
      <c r="U17975" s="11"/>
    </row>
    <row r="17976" spans="20:21" x14ac:dyDescent="0.2">
      <c r="T17976" s="11"/>
      <c r="U17976" s="11"/>
    </row>
    <row r="17977" spans="20:21" x14ac:dyDescent="0.2">
      <c r="T17977" s="11"/>
      <c r="U17977" s="11"/>
    </row>
    <row r="17978" spans="20:21" x14ac:dyDescent="0.2">
      <c r="T17978" s="11"/>
      <c r="U17978" s="11"/>
    </row>
    <row r="17979" spans="20:21" x14ac:dyDescent="0.2">
      <c r="T17979" s="11"/>
      <c r="U17979" s="11"/>
    </row>
    <row r="17980" spans="20:21" x14ac:dyDescent="0.2">
      <c r="T17980" s="11"/>
      <c r="U17980" s="11"/>
    </row>
    <row r="17981" spans="20:21" x14ac:dyDescent="0.2">
      <c r="T17981" s="11"/>
      <c r="U17981" s="11"/>
    </row>
    <row r="17982" spans="20:21" x14ac:dyDescent="0.2">
      <c r="T17982" s="11"/>
      <c r="U17982" s="11"/>
    </row>
    <row r="17983" spans="20:21" x14ac:dyDescent="0.2">
      <c r="T17983" s="11"/>
      <c r="U17983" s="11"/>
    </row>
    <row r="17984" spans="20:21" x14ac:dyDescent="0.2">
      <c r="T17984" s="11"/>
      <c r="U17984" s="11"/>
    </row>
    <row r="17985" spans="20:21" x14ac:dyDescent="0.2">
      <c r="T17985" s="11"/>
      <c r="U17985" s="11"/>
    </row>
    <row r="17986" spans="20:21" x14ac:dyDescent="0.2">
      <c r="T17986" s="11"/>
      <c r="U17986" s="11"/>
    </row>
    <row r="17987" spans="20:21" x14ac:dyDescent="0.2">
      <c r="T17987" s="11"/>
      <c r="U17987" s="11"/>
    </row>
    <row r="17988" spans="20:21" x14ac:dyDescent="0.2">
      <c r="T17988" s="11"/>
      <c r="U17988" s="11"/>
    </row>
    <row r="17989" spans="20:21" x14ac:dyDescent="0.2">
      <c r="T17989" s="11"/>
      <c r="U17989" s="11"/>
    </row>
    <row r="17990" spans="20:21" x14ac:dyDescent="0.2">
      <c r="T17990" s="11"/>
      <c r="U17990" s="11"/>
    </row>
    <row r="17991" spans="20:21" x14ac:dyDescent="0.2">
      <c r="T17991" s="11"/>
      <c r="U17991" s="11"/>
    </row>
    <row r="17992" spans="20:21" x14ac:dyDescent="0.2">
      <c r="T17992" s="11"/>
      <c r="U17992" s="11"/>
    </row>
    <row r="17993" spans="20:21" x14ac:dyDescent="0.2">
      <c r="T17993" s="11"/>
      <c r="U17993" s="11"/>
    </row>
    <row r="17994" spans="20:21" x14ac:dyDescent="0.2">
      <c r="T17994" s="11"/>
      <c r="U17994" s="11"/>
    </row>
    <row r="17995" spans="20:21" x14ac:dyDescent="0.2">
      <c r="T17995" s="11"/>
      <c r="U17995" s="11"/>
    </row>
    <row r="17996" spans="20:21" x14ac:dyDescent="0.2">
      <c r="T17996" s="11"/>
      <c r="U17996" s="11"/>
    </row>
    <row r="17997" spans="20:21" x14ac:dyDescent="0.2">
      <c r="T17997" s="11"/>
      <c r="U17997" s="11"/>
    </row>
    <row r="17998" spans="20:21" x14ac:dyDescent="0.2">
      <c r="T17998" s="11"/>
      <c r="U17998" s="11"/>
    </row>
    <row r="17999" spans="20:21" x14ac:dyDescent="0.2">
      <c r="T17999" s="11"/>
      <c r="U17999" s="11"/>
    </row>
    <row r="18000" spans="20:21" x14ac:dyDescent="0.2">
      <c r="T18000" s="11"/>
      <c r="U18000" s="11"/>
    </row>
    <row r="18001" spans="20:21" x14ac:dyDescent="0.2">
      <c r="T18001" s="11"/>
      <c r="U18001" s="11"/>
    </row>
    <row r="18002" spans="20:21" x14ac:dyDescent="0.2">
      <c r="T18002" s="11"/>
      <c r="U18002" s="11"/>
    </row>
    <row r="18003" spans="20:21" x14ac:dyDescent="0.2">
      <c r="T18003" s="11"/>
      <c r="U18003" s="11"/>
    </row>
    <row r="18004" spans="20:21" x14ac:dyDescent="0.2">
      <c r="T18004" s="11"/>
      <c r="U18004" s="11"/>
    </row>
    <row r="18005" spans="20:21" x14ac:dyDescent="0.2">
      <c r="T18005" s="11"/>
      <c r="U18005" s="11"/>
    </row>
    <row r="18006" spans="20:21" x14ac:dyDescent="0.2">
      <c r="T18006" s="11"/>
      <c r="U18006" s="11"/>
    </row>
    <row r="18007" spans="20:21" x14ac:dyDescent="0.2">
      <c r="T18007" s="11"/>
      <c r="U18007" s="11"/>
    </row>
    <row r="18008" spans="20:21" x14ac:dyDescent="0.2">
      <c r="T18008" s="11"/>
      <c r="U18008" s="11"/>
    </row>
    <row r="18009" spans="20:21" x14ac:dyDescent="0.2">
      <c r="T18009" s="11"/>
      <c r="U18009" s="11"/>
    </row>
    <row r="18010" spans="20:21" x14ac:dyDescent="0.2">
      <c r="T18010" s="11"/>
      <c r="U18010" s="11"/>
    </row>
    <row r="18011" spans="20:21" x14ac:dyDescent="0.2">
      <c r="T18011" s="11"/>
      <c r="U18011" s="11"/>
    </row>
    <row r="18012" spans="20:21" x14ac:dyDescent="0.2">
      <c r="T18012" s="11"/>
      <c r="U18012" s="11"/>
    </row>
    <row r="18013" spans="20:21" x14ac:dyDescent="0.2">
      <c r="T18013" s="11"/>
      <c r="U18013" s="11"/>
    </row>
    <row r="18014" spans="20:21" x14ac:dyDescent="0.2">
      <c r="T18014" s="11"/>
      <c r="U18014" s="11"/>
    </row>
    <row r="18015" spans="20:21" x14ac:dyDescent="0.2">
      <c r="T18015" s="11"/>
      <c r="U18015" s="11"/>
    </row>
    <row r="18016" spans="20:21" x14ac:dyDescent="0.2">
      <c r="T18016" s="11"/>
      <c r="U18016" s="11"/>
    </row>
    <row r="18017" spans="20:21" x14ac:dyDescent="0.2">
      <c r="T18017" s="11"/>
      <c r="U18017" s="11"/>
    </row>
    <row r="18018" spans="20:21" x14ac:dyDescent="0.2">
      <c r="T18018" s="11"/>
      <c r="U18018" s="11"/>
    </row>
    <row r="18019" spans="20:21" x14ac:dyDescent="0.2">
      <c r="T18019" s="11"/>
      <c r="U18019" s="11"/>
    </row>
    <row r="18020" spans="20:21" x14ac:dyDescent="0.2">
      <c r="T18020" s="11"/>
      <c r="U18020" s="11"/>
    </row>
    <row r="18021" spans="20:21" x14ac:dyDescent="0.2">
      <c r="T18021" s="11"/>
      <c r="U18021" s="11"/>
    </row>
    <row r="18022" spans="20:21" x14ac:dyDescent="0.2">
      <c r="T18022" s="11"/>
      <c r="U18022" s="11"/>
    </row>
    <row r="18023" spans="20:21" x14ac:dyDescent="0.2">
      <c r="T18023" s="11"/>
      <c r="U18023" s="11"/>
    </row>
    <row r="18024" spans="20:21" x14ac:dyDescent="0.2">
      <c r="T18024" s="11"/>
      <c r="U18024" s="11"/>
    </row>
    <row r="18025" spans="20:21" x14ac:dyDescent="0.2">
      <c r="T18025" s="11"/>
      <c r="U18025" s="11"/>
    </row>
    <row r="18026" spans="20:21" x14ac:dyDescent="0.2">
      <c r="T18026" s="11"/>
      <c r="U18026" s="11"/>
    </row>
    <row r="18027" spans="20:21" x14ac:dyDescent="0.2">
      <c r="T18027" s="11"/>
      <c r="U18027" s="11"/>
    </row>
    <row r="18028" spans="20:21" x14ac:dyDescent="0.2">
      <c r="T18028" s="11"/>
      <c r="U18028" s="11"/>
    </row>
    <row r="18029" spans="20:21" x14ac:dyDescent="0.2">
      <c r="T18029" s="11"/>
      <c r="U18029" s="11"/>
    </row>
    <row r="18030" spans="20:21" x14ac:dyDescent="0.2">
      <c r="T18030" s="11"/>
      <c r="U18030" s="11"/>
    </row>
    <row r="18031" spans="20:21" x14ac:dyDescent="0.2">
      <c r="T18031" s="11"/>
      <c r="U18031" s="11"/>
    </row>
    <row r="18032" spans="20:21" x14ac:dyDescent="0.2">
      <c r="T18032" s="11"/>
      <c r="U18032" s="11"/>
    </row>
    <row r="18033" spans="20:21" x14ac:dyDescent="0.2">
      <c r="T18033" s="11"/>
      <c r="U18033" s="11"/>
    </row>
    <row r="18034" spans="20:21" x14ac:dyDescent="0.2">
      <c r="T18034" s="11"/>
      <c r="U18034" s="11"/>
    </row>
    <row r="18035" spans="20:21" x14ac:dyDescent="0.2">
      <c r="T18035" s="11"/>
      <c r="U18035" s="11"/>
    </row>
    <row r="18036" spans="20:21" x14ac:dyDescent="0.2">
      <c r="T18036" s="11"/>
      <c r="U18036" s="11"/>
    </row>
    <row r="18037" spans="20:21" x14ac:dyDescent="0.2">
      <c r="T18037" s="11"/>
      <c r="U18037" s="11"/>
    </row>
    <row r="18038" spans="20:21" x14ac:dyDescent="0.2">
      <c r="T18038" s="11"/>
      <c r="U18038" s="11"/>
    </row>
    <row r="18039" spans="20:21" x14ac:dyDescent="0.2">
      <c r="T18039" s="11"/>
      <c r="U18039" s="11"/>
    </row>
    <row r="18040" spans="20:21" x14ac:dyDescent="0.2">
      <c r="T18040" s="11"/>
      <c r="U18040" s="11"/>
    </row>
    <row r="18041" spans="20:21" x14ac:dyDescent="0.2">
      <c r="T18041" s="11"/>
      <c r="U18041" s="11"/>
    </row>
    <row r="18042" spans="20:21" x14ac:dyDescent="0.2">
      <c r="T18042" s="11"/>
      <c r="U18042" s="11"/>
    </row>
    <row r="18043" spans="20:21" x14ac:dyDescent="0.2">
      <c r="T18043" s="11"/>
      <c r="U18043" s="11"/>
    </row>
    <row r="18044" spans="20:21" x14ac:dyDescent="0.2">
      <c r="T18044" s="11"/>
      <c r="U18044" s="11"/>
    </row>
    <row r="18045" spans="20:21" x14ac:dyDescent="0.2">
      <c r="T18045" s="11"/>
      <c r="U18045" s="11"/>
    </row>
    <row r="18046" spans="20:21" x14ac:dyDescent="0.2">
      <c r="T18046" s="11"/>
      <c r="U18046" s="11"/>
    </row>
    <row r="18047" spans="20:21" x14ac:dyDescent="0.2">
      <c r="T18047" s="11"/>
      <c r="U18047" s="11"/>
    </row>
    <row r="18048" spans="20:21" x14ac:dyDescent="0.2">
      <c r="T18048" s="11"/>
      <c r="U18048" s="11"/>
    </row>
    <row r="18049" spans="20:21" x14ac:dyDescent="0.2">
      <c r="T18049" s="11"/>
      <c r="U18049" s="11"/>
    </row>
    <row r="18050" spans="20:21" x14ac:dyDescent="0.2">
      <c r="T18050" s="11"/>
      <c r="U18050" s="11"/>
    </row>
    <row r="18051" spans="20:21" x14ac:dyDescent="0.2">
      <c r="T18051" s="11"/>
      <c r="U18051" s="11"/>
    </row>
    <row r="18052" spans="20:21" x14ac:dyDescent="0.2">
      <c r="T18052" s="11"/>
      <c r="U18052" s="11"/>
    </row>
    <row r="18053" spans="20:21" x14ac:dyDescent="0.2">
      <c r="T18053" s="11"/>
      <c r="U18053" s="11"/>
    </row>
    <row r="18054" spans="20:21" x14ac:dyDescent="0.2">
      <c r="T18054" s="11"/>
      <c r="U18054" s="11"/>
    </row>
    <row r="18055" spans="20:21" x14ac:dyDescent="0.2">
      <c r="T18055" s="11"/>
      <c r="U18055" s="11"/>
    </row>
    <row r="18056" spans="20:21" x14ac:dyDescent="0.2">
      <c r="T18056" s="11"/>
      <c r="U18056" s="11"/>
    </row>
    <row r="18057" spans="20:21" x14ac:dyDescent="0.2">
      <c r="T18057" s="11"/>
      <c r="U18057" s="11"/>
    </row>
    <row r="18058" spans="20:21" x14ac:dyDescent="0.2">
      <c r="T18058" s="11"/>
      <c r="U18058" s="11"/>
    </row>
    <row r="18059" spans="20:21" x14ac:dyDescent="0.2">
      <c r="T18059" s="11"/>
      <c r="U18059" s="11"/>
    </row>
    <row r="18060" spans="20:21" x14ac:dyDescent="0.2">
      <c r="T18060" s="11"/>
      <c r="U18060" s="11"/>
    </row>
    <row r="18061" spans="20:21" x14ac:dyDescent="0.2">
      <c r="T18061" s="11"/>
      <c r="U18061" s="11"/>
    </row>
    <row r="18062" spans="20:21" x14ac:dyDescent="0.2">
      <c r="T18062" s="11"/>
      <c r="U18062" s="11"/>
    </row>
    <row r="18063" spans="20:21" x14ac:dyDescent="0.2">
      <c r="T18063" s="11"/>
      <c r="U18063" s="11"/>
    </row>
    <row r="18064" spans="20:21" x14ac:dyDescent="0.2">
      <c r="T18064" s="11"/>
      <c r="U18064" s="11"/>
    </row>
    <row r="18065" spans="20:21" x14ac:dyDescent="0.2">
      <c r="T18065" s="11"/>
      <c r="U18065" s="11"/>
    </row>
    <row r="18066" spans="20:21" x14ac:dyDescent="0.2">
      <c r="T18066" s="11"/>
      <c r="U18066" s="11"/>
    </row>
    <row r="18067" spans="20:21" x14ac:dyDescent="0.2">
      <c r="T18067" s="11"/>
      <c r="U18067" s="11"/>
    </row>
    <row r="18068" spans="20:21" x14ac:dyDescent="0.2">
      <c r="T18068" s="11"/>
      <c r="U18068" s="11"/>
    </row>
    <row r="18069" spans="20:21" x14ac:dyDescent="0.2">
      <c r="T18069" s="11"/>
      <c r="U18069" s="11"/>
    </row>
    <row r="18070" spans="20:21" x14ac:dyDescent="0.2">
      <c r="T18070" s="11"/>
      <c r="U18070" s="11"/>
    </row>
    <row r="18071" spans="20:21" x14ac:dyDescent="0.2">
      <c r="T18071" s="11"/>
      <c r="U18071" s="11"/>
    </row>
    <row r="18072" spans="20:21" x14ac:dyDescent="0.2">
      <c r="T18072" s="11"/>
      <c r="U18072" s="11"/>
    </row>
    <row r="18073" spans="20:21" x14ac:dyDescent="0.2">
      <c r="T18073" s="11"/>
      <c r="U18073" s="11"/>
    </row>
    <row r="18074" spans="20:21" x14ac:dyDescent="0.2">
      <c r="T18074" s="11"/>
      <c r="U18074" s="11"/>
    </row>
    <row r="18075" spans="20:21" x14ac:dyDescent="0.2">
      <c r="T18075" s="11"/>
      <c r="U18075" s="11"/>
    </row>
    <row r="18076" spans="20:21" x14ac:dyDescent="0.2">
      <c r="T18076" s="11"/>
      <c r="U18076" s="11"/>
    </row>
    <row r="18077" spans="20:21" x14ac:dyDescent="0.2">
      <c r="T18077" s="11"/>
      <c r="U18077" s="11"/>
    </row>
    <row r="18078" spans="20:21" x14ac:dyDescent="0.2">
      <c r="T18078" s="11"/>
      <c r="U18078" s="11"/>
    </row>
    <row r="18079" spans="20:21" x14ac:dyDescent="0.2">
      <c r="T18079" s="11"/>
      <c r="U18079" s="11"/>
    </row>
    <row r="18080" spans="20:21" x14ac:dyDescent="0.2">
      <c r="T18080" s="11"/>
      <c r="U18080" s="11"/>
    </row>
    <row r="18081" spans="20:21" x14ac:dyDescent="0.2">
      <c r="T18081" s="11"/>
      <c r="U18081" s="11"/>
    </row>
    <row r="18082" spans="20:21" x14ac:dyDescent="0.2">
      <c r="T18082" s="11"/>
      <c r="U18082" s="11"/>
    </row>
    <row r="18083" spans="20:21" x14ac:dyDescent="0.2">
      <c r="T18083" s="11"/>
      <c r="U18083" s="11"/>
    </row>
    <row r="18084" spans="20:21" x14ac:dyDescent="0.2">
      <c r="T18084" s="11"/>
      <c r="U18084" s="11"/>
    </row>
    <row r="18085" spans="20:21" x14ac:dyDescent="0.2">
      <c r="T18085" s="11"/>
      <c r="U18085" s="11"/>
    </row>
    <row r="18086" spans="20:21" x14ac:dyDescent="0.2">
      <c r="T18086" s="11"/>
      <c r="U18086" s="11"/>
    </row>
    <row r="18087" spans="20:21" x14ac:dyDescent="0.2">
      <c r="T18087" s="11"/>
      <c r="U18087" s="11"/>
    </row>
    <row r="18088" spans="20:21" x14ac:dyDescent="0.2">
      <c r="T18088" s="11"/>
      <c r="U18088" s="11"/>
    </row>
    <row r="18089" spans="20:21" x14ac:dyDescent="0.2">
      <c r="T18089" s="11"/>
      <c r="U18089" s="11"/>
    </row>
    <row r="18090" spans="20:21" x14ac:dyDescent="0.2">
      <c r="T18090" s="11"/>
      <c r="U18090" s="11"/>
    </row>
    <row r="18091" spans="20:21" x14ac:dyDescent="0.2">
      <c r="T18091" s="11"/>
      <c r="U18091" s="11"/>
    </row>
    <row r="18092" spans="20:21" x14ac:dyDescent="0.2">
      <c r="T18092" s="11"/>
      <c r="U18092" s="11"/>
    </row>
    <row r="18093" spans="20:21" x14ac:dyDescent="0.2">
      <c r="T18093" s="11"/>
      <c r="U18093" s="11"/>
    </row>
    <row r="18094" spans="20:21" x14ac:dyDescent="0.2">
      <c r="T18094" s="11"/>
      <c r="U18094" s="11"/>
    </row>
    <row r="18095" spans="20:21" x14ac:dyDescent="0.2">
      <c r="T18095" s="11"/>
      <c r="U18095" s="11"/>
    </row>
    <row r="18096" spans="20:21" x14ac:dyDescent="0.2">
      <c r="T18096" s="11"/>
      <c r="U18096" s="11"/>
    </row>
    <row r="18097" spans="20:21" x14ac:dyDescent="0.2">
      <c r="T18097" s="11"/>
      <c r="U18097" s="11"/>
    </row>
    <row r="18098" spans="20:21" x14ac:dyDescent="0.2">
      <c r="T18098" s="11"/>
      <c r="U18098" s="11"/>
    </row>
    <row r="18099" spans="20:21" x14ac:dyDescent="0.2">
      <c r="T18099" s="11"/>
      <c r="U18099" s="11"/>
    </row>
    <row r="18100" spans="20:21" x14ac:dyDescent="0.2">
      <c r="T18100" s="11"/>
      <c r="U18100" s="11"/>
    </row>
    <row r="18101" spans="20:21" x14ac:dyDescent="0.2">
      <c r="T18101" s="11"/>
      <c r="U18101" s="11"/>
    </row>
    <row r="18102" spans="20:21" x14ac:dyDescent="0.2">
      <c r="T18102" s="11"/>
      <c r="U18102" s="11"/>
    </row>
    <row r="18103" spans="20:21" x14ac:dyDescent="0.2">
      <c r="T18103" s="11"/>
      <c r="U18103" s="11"/>
    </row>
    <row r="18104" spans="20:21" x14ac:dyDescent="0.2">
      <c r="T18104" s="11"/>
      <c r="U18104" s="11"/>
    </row>
    <row r="18105" spans="20:21" x14ac:dyDescent="0.2">
      <c r="T18105" s="11"/>
      <c r="U18105" s="11"/>
    </row>
    <row r="18106" spans="20:21" x14ac:dyDescent="0.2">
      <c r="T18106" s="11"/>
      <c r="U18106" s="11"/>
    </row>
    <row r="18107" spans="20:21" x14ac:dyDescent="0.2">
      <c r="T18107" s="11"/>
      <c r="U18107" s="11"/>
    </row>
    <row r="18108" spans="20:21" x14ac:dyDescent="0.2">
      <c r="T18108" s="11"/>
      <c r="U18108" s="11"/>
    </row>
    <row r="18109" spans="20:21" x14ac:dyDescent="0.2">
      <c r="T18109" s="11"/>
      <c r="U18109" s="11"/>
    </row>
    <row r="18110" spans="20:21" x14ac:dyDescent="0.2">
      <c r="T18110" s="11"/>
      <c r="U18110" s="11"/>
    </row>
    <row r="18111" spans="20:21" x14ac:dyDescent="0.2">
      <c r="T18111" s="11"/>
      <c r="U18111" s="11"/>
    </row>
    <row r="18112" spans="20:21" x14ac:dyDescent="0.2">
      <c r="T18112" s="11"/>
      <c r="U18112" s="11"/>
    </row>
    <row r="18113" spans="20:21" x14ac:dyDescent="0.2">
      <c r="T18113" s="11"/>
      <c r="U18113" s="11"/>
    </row>
    <row r="18114" spans="20:21" x14ac:dyDescent="0.2">
      <c r="T18114" s="11"/>
      <c r="U18114" s="11"/>
    </row>
    <row r="18115" spans="20:21" x14ac:dyDescent="0.2">
      <c r="T18115" s="11"/>
      <c r="U18115" s="11"/>
    </row>
    <row r="18116" spans="20:21" x14ac:dyDescent="0.2">
      <c r="T18116" s="11"/>
      <c r="U18116" s="11"/>
    </row>
    <row r="18117" spans="20:21" x14ac:dyDescent="0.2">
      <c r="T18117" s="11"/>
      <c r="U18117" s="11"/>
    </row>
    <row r="18118" spans="20:21" x14ac:dyDescent="0.2">
      <c r="T18118" s="11"/>
      <c r="U18118" s="11"/>
    </row>
    <row r="18119" spans="20:21" x14ac:dyDescent="0.2">
      <c r="T18119" s="11"/>
      <c r="U18119" s="11"/>
    </row>
    <row r="18120" spans="20:21" x14ac:dyDescent="0.2">
      <c r="T18120" s="11"/>
      <c r="U18120" s="11"/>
    </row>
    <row r="18121" spans="20:21" x14ac:dyDescent="0.2">
      <c r="T18121" s="11"/>
      <c r="U18121" s="11"/>
    </row>
    <row r="18122" spans="20:21" x14ac:dyDescent="0.2">
      <c r="T18122" s="11"/>
      <c r="U18122" s="11"/>
    </row>
    <row r="18123" spans="20:21" x14ac:dyDescent="0.2">
      <c r="T18123" s="11"/>
      <c r="U18123" s="11"/>
    </row>
    <row r="18124" spans="20:21" x14ac:dyDescent="0.2">
      <c r="T18124" s="11"/>
      <c r="U18124" s="11"/>
    </row>
    <row r="18125" spans="20:21" x14ac:dyDescent="0.2">
      <c r="T18125" s="11"/>
      <c r="U18125" s="11"/>
    </row>
    <row r="18126" spans="20:21" x14ac:dyDescent="0.2">
      <c r="T18126" s="11"/>
      <c r="U18126" s="11"/>
    </row>
    <row r="18127" spans="20:21" x14ac:dyDescent="0.2">
      <c r="T18127" s="11"/>
      <c r="U18127" s="11"/>
    </row>
    <row r="18128" spans="20:21" x14ac:dyDescent="0.2">
      <c r="T18128" s="11"/>
      <c r="U18128" s="11"/>
    </row>
    <row r="18129" spans="20:21" x14ac:dyDescent="0.2">
      <c r="T18129" s="11"/>
      <c r="U18129" s="11"/>
    </row>
    <row r="18130" spans="20:21" x14ac:dyDescent="0.2">
      <c r="T18130" s="11"/>
      <c r="U18130" s="11"/>
    </row>
    <row r="18131" spans="20:21" x14ac:dyDescent="0.2">
      <c r="T18131" s="11"/>
      <c r="U18131" s="11"/>
    </row>
    <row r="18132" spans="20:21" x14ac:dyDescent="0.2">
      <c r="T18132" s="11"/>
      <c r="U18132" s="11"/>
    </row>
    <row r="18133" spans="20:21" x14ac:dyDescent="0.2">
      <c r="T18133" s="11"/>
      <c r="U18133" s="11"/>
    </row>
    <row r="18134" spans="20:21" x14ac:dyDescent="0.2">
      <c r="T18134" s="11"/>
      <c r="U18134" s="11"/>
    </row>
    <row r="18135" spans="20:21" x14ac:dyDescent="0.2">
      <c r="T18135" s="11"/>
      <c r="U18135" s="11"/>
    </row>
    <row r="18136" spans="20:21" x14ac:dyDescent="0.2">
      <c r="T18136" s="11"/>
      <c r="U18136" s="11"/>
    </row>
    <row r="18137" spans="20:21" x14ac:dyDescent="0.2">
      <c r="T18137" s="11"/>
      <c r="U18137" s="11"/>
    </row>
    <row r="18138" spans="20:21" x14ac:dyDescent="0.2">
      <c r="T18138" s="11"/>
      <c r="U18138" s="11"/>
    </row>
    <row r="18139" spans="20:21" x14ac:dyDescent="0.2">
      <c r="T18139" s="11"/>
      <c r="U18139" s="11"/>
    </row>
    <row r="18140" spans="20:21" x14ac:dyDescent="0.2">
      <c r="T18140" s="11"/>
      <c r="U18140" s="11"/>
    </row>
    <row r="18141" spans="20:21" x14ac:dyDescent="0.2">
      <c r="T18141" s="11"/>
      <c r="U18141" s="11"/>
    </row>
    <row r="18142" spans="20:21" x14ac:dyDescent="0.2">
      <c r="T18142" s="11"/>
      <c r="U18142" s="11"/>
    </row>
    <row r="18143" spans="20:21" x14ac:dyDescent="0.2">
      <c r="T18143" s="11"/>
      <c r="U18143" s="11"/>
    </row>
    <row r="18144" spans="20:21" x14ac:dyDescent="0.2">
      <c r="T18144" s="11"/>
      <c r="U18144" s="11"/>
    </row>
    <row r="18145" spans="20:21" x14ac:dyDescent="0.2">
      <c r="T18145" s="11"/>
      <c r="U18145" s="11"/>
    </row>
    <row r="18146" spans="20:21" x14ac:dyDescent="0.2">
      <c r="T18146" s="11"/>
      <c r="U18146" s="11"/>
    </row>
    <row r="18147" spans="20:21" x14ac:dyDescent="0.2">
      <c r="T18147" s="11"/>
      <c r="U18147" s="11"/>
    </row>
    <row r="18148" spans="20:21" x14ac:dyDescent="0.2">
      <c r="T18148" s="11"/>
      <c r="U18148" s="11"/>
    </row>
    <row r="18149" spans="20:21" x14ac:dyDescent="0.2">
      <c r="T18149" s="11"/>
      <c r="U18149" s="11"/>
    </row>
    <row r="18150" spans="20:21" x14ac:dyDescent="0.2">
      <c r="T18150" s="11"/>
      <c r="U18150" s="11"/>
    </row>
    <row r="18151" spans="20:21" x14ac:dyDescent="0.2">
      <c r="T18151" s="11"/>
      <c r="U18151" s="11"/>
    </row>
    <row r="18152" spans="20:21" x14ac:dyDescent="0.2">
      <c r="T18152" s="11"/>
      <c r="U18152" s="11"/>
    </row>
    <row r="18153" spans="20:21" x14ac:dyDescent="0.2">
      <c r="T18153" s="11"/>
      <c r="U18153" s="11"/>
    </row>
    <row r="18154" spans="20:21" x14ac:dyDescent="0.2">
      <c r="T18154" s="11"/>
      <c r="U18154" s="11"/>
    </row>
    <row r="18155" spans="20:21" x14ac:dyDescent="0.2">
      <c r="T18155" s="11"/>
      <c r="U18155" s="11"/>
    </row>
    <row r="18156" spans="20:21" x14ac:dyDescent="0.2">
      <c r="T18156" s="11"/>
      <c r="U18156" s="11"/>
    </row>
    <row r="18157" spans="20:21" x14ac:dyDescent="0.2">
      <c r="T18157" s="11"/>
      <c r="U18157" s="11"/>
    </row>
    <row r="18158" spans="20:21" x14ac:dyDescent="0.2">
      <c r="T18158" s="11"/>
      <c r="U18158" s="11"/>
    </row>
    <row r="18159" spans="20:21" x14ac:dyDescent="0.2">
      <c r="T18159" s="11"/>
      <c r="U18159" s="11"/>
    </row>
    <row r="18160" spans="20:21" x14ac:dyDescent="0.2">
      <c r="T18160" s="11"/>
      <c r="U18160" s="11"/>
    </row>
    <row r="18161" spans="20:21" x14ac:dyDescent="0.2">
      <c r="T18161" s="11"/>
      <c r="U18161" s="11"/>
    </row>
    <row r="18162" spans="20:21" x14ac:dyDescent="0.2">
      <c r="T18162" s="11"/>
      <c r="U18162" s="11"/>
    </row>
    <row r="18163" spans="20:21" x14ac:dyDescent="0.2">
      <c r="T18163" s="11"/>
      <c r="U18163" s="11"/>
    </row>
    <row r="18164" spans="20:21" x14ac:dyDescent="0.2">
      <c r="T18164" s="11"/>
      <c r="U18164" s="11"/>
    </row>
    <row r="18165" spans="20:21" x14ac:dyDescent="0.2">
      <c r="T18165" s="11"/>
      <c r="U18165" s="11"/>
    </row>
    <row r="18166" spans="20:21" x14ac:dyDescent="0.2">
      <c r="T18166" s="11"/>
      <c r="U18166" s="11"/>
    </row>
    <row r="18167" spans="20:21" x14ac:dyDescent="0.2">
      <c r="T18167" s="11"/>
      <c r="U18167" s="11"/>
    </row>
    <row r="18168" spans="20:21" x14ac:dyDescent="0.2">
      <c r="T18168" s="11"/>
      <c r="U18168" s="11"/>
    </row>
    <row r="18169" spans="20:21" x14ac:dyDescent="0.2">
      <c r="T18169" s="11"/>
      <c r="U18169" s="11"/>
    </row>
    <row r="18170" spans="20:21" x14ac:dyDescent="0.2">
      <c r="T18170" s="11"/>
      <c r="U18170" s="11"/>
    </row>
    <row r="18171" spans="20:21" x14ac:dyDescent="0.2">
      <c r="T18171" s="11"/>
      <c r="U18171" s="11"/>
    </row>
    <row r="18172" spans="20:21" x14ac:dyDescent="0.2">
      <c r="T18172" s="11"/>
      <c r="U18172" s="11"/>
    </row>
    <row r="18173" spans="20:21" x14ac:dyDescent="0.2">
      <c r="T18173" s="11"/>
      <c r="U18173" s="11"/>
    </row>
    <row r="18174" spans="20:21" x14ac:dyDescent="0.2">
      <c r="T18174" s="11"/>
      <c r="U18174" s="11"/>
    </row>
    <row r="18175" spans="20:21" x14ac:dyDescent="0.2">
      <c r="T18175" s="11"/>
      <c r="U18175" s="11"/>
    </row>
    <row r="18176" spans="20:21" x14ac:dyDescent="0.2">
      <c r="T18176" s="11"/>
      <c r="U18176" s="11"/>
    </row>
    <row r="18177" spans="20:21" x14ac:dyDescent="0.2">
      <c r="T18177" s="11"/>
      <c r="U18177" s="11"/>
    </row>
    <row r="18178" spans="20:21" x14ac:dyDescent="0.2">
      <c r="T18178" s="11"/>
      <c r="U18178" s="11"/>
    </row>
    <row r="18179" spans="20:21" x14ac:dyDescent="0.2">
      <c r="T18179" s="11"/>
      <c r="U18179" s="11"/>
    </row>
    <row r="18180" spans="20:21" x14ac:dyDescent="0.2">
      <c r="T18180" s="11"/>
      <c r="U18180" s="11"/>
    </row>
    <row r="18181" spans="20:21" x14ac:dyDescent="0.2">
      <c r="T18181" s="11"/>
      <c r="U18181" s="11"/>
    </row>
    <row r="18182" spans="20:21" x14ac:dyDescent="0.2">
      <c r="T18182" s="11"/>
      <c r="U18182" s="11"/>
    </row>
    <row r="18183" spans="20:21" x14ac:dyDescent="0.2">
      <c r="T18183" s="11"/>
      <c r="U18183" s="11"/>
    </row>
    <row r="18184" spans="20:21" x14ac:dyDescent="0.2">
      <c r="T18184" s="11"/>
      <c r="U18184" s="11"/>
    </row>
    <row r="18185" spans="20:21" x14ac:dyDescent="0.2">
      <c r="T18185" s="11"/>
      <c r="U18185" s="11"/>
    </row>
    <row r="18186" spans="20:21" x14ac:dyDescent="0.2">
      <c r="T18186" s="11"/>
      <c r="U18186" s="11"/>
    </row>
    <row r="18187" spans="20:21" x14ac:dyDescent="0.2">
      <c r="T18187" s="11"/>
      <c r="U18187" s="11"/>
    </row>
    <row r="18188" spans="20:21" x14ac:dyDescent="0.2">
      <c r="T18188" s="11"/>
      <c r="U18188" s="11"/>
    </row>
    <row r="18189" spans="20:21" x14ac:dyDescent="0.2">
      <c r="T18189" s="11"/>
      <c r="U18189" s="11"/>
    </row>
    <row r="18190" spans="20:21" x14ac:dyDescent="0.2">
      <c r="T18190" s="11"/>
      <c r="U18190" s="11"/>
    </row>
    <row r="18191" spans="20:21" x14ac:dyDescent="0.2">
      <c r="T18191" s="11"/>
      <c r="U18191" s="11"/>
    </row>
    <row r="18192" spans="20:21" x14ac:dyDescent="0.2">
      <c r="T18192" s="11"/>
      <c r="U18192" s="11"/>
    </row>
    <row r="18193" spans="20:21" x14ac:dyDescent="0.2">
      <c r="T18193" s="11"/>
      <c r="U18193" s="11"/>
    </row>
    <row r="18194" spans="20:21" x14ac:dyDescent="0.2">
      <c r="T18194" s="11"/>
      <c r="U18194" s="11"/>
    </row>
    <row r="18195" spans="20:21" x14ac:dyDescent="0.2">
      <c r="T18195" s="11"/>
      <c r="U18195" s="11"/>
    </row>
    <row r="18196" spans="20:21" x14ac:dyDescent="0.2">
      <c r="T18196" s="11"/>
      <c r="U18196" s="11"/>
    </row>
    <row r="18197" spans="20:21" x14ac:dyDescent="0.2">
      <c r="T18197" s="11"/>
      <c r="U18197" s="11"/>
    </row>
    <row r="18198" spans="20:21" x14ac:dyDescent="0.2">
      <c r="T18198" s="11"/>
      <c r="U18198" s="11"/>
    </row>
    <row r="18199" spans="20:21" x14ac:dyDescent="0.2">
      <c r="T18199" s="11"/>
      <c r="U18199" s="11"/>
    </row>
    <row r="18200" spans="20:21" x14ac:dyDescent="0.2">
      <c r="T18200" s="11"/>
      <c r="U18200" s="11"/>
    </row>
    <row r="18201" spans="20:21" x14ac:dyDescent="0.2">
      <c r="T18201" s="11"/>
      <c r="U18201" s="11"/>
    </row>
    <row r="18202" spans="20:21" x14ac:dyDescent="0.2">
      <c r="T18202" s="11"/>
      <c r="U18202" s="11"/>
    </row>
    <row r="18203" spans="20:21" x14ac:dyDescent="0.2">
      <c r="T18203" s="11"/>
      <c r="U18203" s="11"/>
    </row>
    <row r="18204" spans="20:21" x14ac:dyDescent="0.2">
      <c r="T18204" s="11"/>
      <c r="U18204" s="11"/>
    </row>
    <row r="18205" spans="20:21" x14ac:dyDescent="0.2">
      <c r="T18205" s="11"/>
      <c r="U18205" s="11"/>
    </row>
    <row r="18206" spans="20:21" x14ac:dyDescent="0.2">
      <c r="T18206" s="11"/>
      <c r="U18206" s="11"/>
    </row>
    <row r="18207" spans="20:21" x14ac:dyDescent="0.2">
      <c r="T18207" s="11"/>
      <c r="U18207" s="11"/>
    </row>
    <row r="18208" spans="20:21" x14ac:dyDescent="0.2">
      <c r="T18208" s="11"/>
      <c r="U18208" s="11"/>
    </row>
    <row r="18209" spans="20:21" x14ac:dyDescent="0.2">
      <c r="T18209" s="11"/>
      <c r="U18209" s="11"/>
    </row>
    <row r="18210" spans="20:21" x14ac:dyDescent="0.2">
      <c r="T18210" s="11"/>
      <c r="U18210" s="11"/>
    </row>
    <row r="18211" spans="20:21" x14ac:dyDescent="0.2">
      <c r="T18211" s="11"/>
      <c r="U18211" s="11"/>
    </row>
    <row r="18212" spans="20:21" x14ac:dyDescent="0.2">
      <c r="T18212" s="11"/>
      <c r="U18212" s="11"/>
    </row>
    <row r="18213" spans="20:21" x14ac:dyDescent="0.2">
      <c r="T18213" s="11"/>
      <c r="U18213" s="11"/>
    </row>
    <row r="18214" spans="20:21" x14ac:dyDescent="0.2">
      <c r="T18214" s="11"/>
      <c r="U18214" s="11"/>
    </row>
    <row r="18215" spans="20:21" x14ac:dyDescent="0.2">
      <c r="T18215" s="11"/>
      <c r="U18215" s="11"/>
    </row>
    <row r="18216" spans="20:21" x14ac:dyDescent="0.2">
      <c r="T18216" s="11"/>
      <c r="U18216" s="11"/>
    </row>
    <row r="18217" spans="20:21" x14ac:dyDescent="0.2">
      <c r="T18217" s="11"/>
      <c r="U18217" s="11"/>
    </row>
    <row r="18218" spans="20:21" x14ac:dyDescent="0.2">
      <c r="T18218" s="11"/>
      <c r="U18218" s="11"/>
    </row>
    <row r="18219" spans="20:21" x14ac:dyDescent="0.2">
      <c r="T18219" s="11"/>
      <c r="U18219" s="11"/>
    </row>
    <row r="18220" spans="20:21" x14ac:dyDescent="0.2">
      <c r="T18220" s="11"/>
      <c r="U18220" s="11"/>
    </row>
    <row r="18221" spans="20:21" x14ac:dyDescent="0.2">
      <c r="T18221" s="11"/>
      <c r="U18221" s="11"/>
    </row>
    <row r="18222" spans="20:21" x14ac:dyDescent="0.2">
      <c r="T18222" s="11"/>
      <c r="U18222" s="11"/>
    </row>
    <row r="18223" spans="20:21" x14ac:dyDescent="0.2">
      <c r="T18223" s="11"/>
      <c r="U18223" s="11"/>
    </row>
    <row r="18224" spans="20:21" x14ac:dyDescent="0.2">
      <c r="T18224" s="11"/>
      <c r="U18224" s="11"/>
    </row>
    <row r="18225" spans="20:21" x14ac:dyDescent="0.2">
      <c r="T18225" s="11"/>
      <c r="U18225" s="11"/>
    </row>
    <row r="18226" spans="20:21" x14ac:dyDescent="0.2">
      <c r="T18226" s="11"/>
      <c r="U18226" s="11"/>
    </row>
    <row r="18227" spans="20:21" x14ac:dyDescent="0.2">
      <c r="T18227" s="11"/>
      <c r="U18227" s="11"/>
    </row>
    <row r="18228" spans="20:21" x14ac:dyDescent="0.2">
      <c r="T18228" s="11"/>
      <c r="U18228" s="11"/>
    </row>
    <row r="18229" spans="20:21" x14ac:dyDescent="0.2">
      <c r="T18229" s="11"/>
      <c r="U18229" s="11"/>
    </row>
    <row r="18230" spans="20:21" x14ac:dyDescent="0.2">
      <c r="T18230" s="11"/>
      <c r="U18230" s="11"/>
    </row>
    <row r="18231" spans="20:21" x14ac:dyDescent="0.2">
      <c r="T18231" s="11"/>
      <c r="U18231" s="11"/>
    </row>
    <row r="18232" spans="20:21" x14ac:dyDescent="0.2">
      <c r="T18232" s="11"/>
      <c r="U18232" s="11"/>
    </row>
    <row r="18233" spans="20:21" x14ac:dyDescent="0.2">
      <c r="T18233" s="11"/>
      <c r="U18233" s="11"/>
    </row>
    <row r="18234" spans="20:21" x14ac:dyDescent="0.2">
      <c r="T18234" s="11"/>
      <c r="U18234" s="11"/>
    </row>
    <row r="18235" spans="20:21" x14ac:dyDescent="0.2">
      <c r="T18235" s="11"/>
      <c r="U18235" s="11"/>
    </row>
    <row r="18236" spans="20:21" x14ac:dyDescent="0.2">
      <c r="T18236" s="11"/>
      <c r="U18236" s="11"/>
    </row>
    <row r="18237" spans="20:21" x14ac:dyDescent="0.2">
      <c r="T18237" s="11"/>
      <c r="U18237" s="11"/>
    </row>
    <row r="18238" spans="20:21" x14ac:dyDescent="0.2">
      <c r="T18238" s="11"/>
      <c r="U18238" s="11"/>
    </row>
    <row r="18239" spans="20:21" x14ac:dyDescent="0.2">
      <c r="T18239" s="11"/>
      <c r="U18239" s="11"/>
    </row>
    <row r="18240" spans="20:21" x14ac:dyDescent="0.2">
      <c r="T18240" s="11"/>
      <c r="U18240" s="11"/>
    </row>
    <row r="18241" spans="20:21" x14ac:dyDescent="0.2">
      <c r="T18241" s="11"/>
      <c r="U18241" s="11"/>
    </row>
    <row r="18242" spans="20:21" x14ac:dyDescent="0.2">
      <c r="T18242" s="11"/>
      <c r="U18242" s="11"/>
    </row>
    <row r="18243" spans="20:21" x14ac:dyDescent="0.2">
      <c r="T18243" s="11"/>
      <c r="U18243" s="11"/>
    </row>
    <row r="18244" spans="20:21" x14ac:dyDescent="0.2">
      <c r="T18244" s="11"/>
      <c r="U18244" s="11"/>
    </row>
    <row r="18245" spans="20:21" x14ac:dyDescent="0.2">
      <c r="T18245" s="11"/>
      <c r="U18245" s="11"/>
    </row>
    <row r="18246" spans="20:21" x14ac:dyDescent="0.2">
      <c r="T18246" s="11"/>
      <c r="U18246" s="11"/>
    </row>
    <row r="18247" spans="20:21" x14ac:dyDescent="0.2">
      <c r="T18247" s="11"/>
      <c r="U18247" s="11"/>
    </row>
    <row r="18248" spans="20:21" x14ac:dyDescent="0.2">
      <c r="T18248" s="11"/>
      <c r="U18248" s="11"/>
    </row>
    <row r="18249" spans="20:21" x14ac:dyDescent="0.2">
      <c r="T18249" s="11"/>
      <c r="U18249" s="11"/>
    </row>
    <row r="18250" spans="20:21" x14ac:dyDescent="0.2">
      <c r="T18250" s="11"/>
      <c r="U18250" s="11"/>
    </row>
    <row r="18251" spans="20:21" x14ac:dyDescent="0.2">
      <c r="T18251" s="11"/>
      <c r="U18251" s="11"/>
    </row>
    <row r="18252" spans="20:21" x14ac:dyDescent="0.2">
      <c r="T18252" s="11"/>
      <c r="U18252" s="11"/>
    </row>
    <row r="18253" spans="20:21" x14ac:dyDescent="0.2">
      <c r="T18253" s="11"/>
      <c r="U18253" s="11"/>
    </row>
    <row r="18254" spans="20:21" x14ac:dyDescent="0.2">
      <c r="T18254" s="11"/>
      <c r="U18254" s="11"/>
    </row>
    <row r="18255" spans="20:21" x14ac:dyDescent="0.2">
      <c r="T18255" s="11"/>
      <c r="U18255" s="11"/>
    </row>
    <row r="18256" spans="20:21" x14ac:dyDescent="0.2">
      <c r="T18256" s="11"/>
      <c r="U18256" s="11"/>
    </row>
    <row r="18257" spans="20:21" x14ac:dyDescent="0.2">
      <c r="T18257" s="11"/>
      <c r="U18257" s="11"/>
    </row>
    <row r="18258" spans="20:21" x14ac:dyDescent="0.2">
      <c r="T18258" s="11"/>
      <c r="U18258" s="11"/>
    </row>
    <row r="18259" spans="20:21" x14ac:dyDescent="0.2">
      <c r="T18259" s="11"/>
      <c r="U18259" s="11"/>
    </row>
    <row r="18260" spans="20:21" x14ac:dyDescent="0.2">
      <c r="T18260" s="11"/>
      <c r="U18260" s="11"/>
    </row>
    <row r="18261" spans="20:21" x14ac:dyDescent="0.2">
      <c r="T18261" s="11"/>
      <c r="U18261" s="11"/>
    </row>
    <row r="18262" spans="20:21" x14ac:dyDescent="0.2">
      <c r="T18262" s="11"/>
      <c r="U18262" s="11"/>
    </row>
    <row r="18263" spans="20:21" x14ac:dyDescent="0.2">
      <c r="T18263" s="11"/>
      <c r="U18263" s="11"/>
    </row>
    <row r="18264" spans="20:21" x14ac:dyDescent="0.2">
      <c r="T18264" s="11"/>
      <c r="U18264" s="11"/>
    </row>
    <row r="18265" spans="20:21" x14ac:dyDescent="0.2">
      <c r="T18265" s="11"/>
      <c r="U18265" s="11"/>
    </row>
    <row r="18266" spans="20:21" x14ac:dyDescent="0.2">
      <c r="T18266" s="11"/>
      <c r="U18266" s="11"/>
    </row>
    <row r="18267" spans="20:21" x14ac:dyDescent="0.2">
      <c r="T18267" s="11"/>
      <c r="U18267" s="11"/>
    </row>
    <row r="18268" spans="20:21" x14ac:dyDescent="0.2">
      <c r="T18268" s="11"/>
      <c r="U18268" s="11"/>
    </row>
    <row r="18269" spans="20:21" x14ac:dyDescent="0.2">
      <c r="T18269" s="11"/>
      <c r="U18269" s="11"/>
    </row>
    <row r="18270" spans="20:21" x14ac:dyDescent="0.2">
      <c r="T18270" s="11"/>
      <c r="U18270" s="11"/>
    </row>
    <row r="18271" spans="20:21" x14ac:dyDescent="0.2">
      <c r="T18271" s="11"/>
      <c r="U18271" s="11"/>
    </row>
    <row r="18272" spans="20:21" x14ac:dyDescent="0.2">
      <c r="T18272" s="11"/>
      <c r="U18272" s="11"/>
    </row>
    <row r="18273" spans="20:21" x14ac:dyDescent="0.2">
      <c r="T18273" s="11"/>
      <c r="U18273" s="11"/>
    </row>
    <row r="18274" spans="20:21" x14ac:dyDescent="0.2">
      <c r="T18274" s="11"/>
      <c r="U18274" s="11"/>
    </row>
    <row r="18275" spans="20:21" x14ac:dyDescent="0.2">
      <c r="T18275" s="11"/>
      <c r="U18275" s="11"/>
    </row>
    <row r="18276" spans="20:21" x14ac:dyDescent="0.2">
      <c r="T18276" s="11"/>
      <c r="U18276" s="11"/>
    </row>
    <row r="18277" spans="20:21" x14ac:dyDescent="0.2">
      <c r="T18277" s="11"/>
      <c r="U18277" s="11"/>
    </row>
    <row r="18278" spans="20:21" x14ac:dyDescent="0.2">
      <c r="T18278" s="11"/>
      <c r="U18278" s="11"/>
    </row>
    <row r="18279" spans="20:21" x14ac:dyDescent="0.2">
      <c r="T18279" s="11"/>
      <c r="U18279" s="11"/>
    </row>
    <row r="18280" spans="20:21" x14ac:dyDescent="0.2">
      <c r="T18280" s="11"/>
      <c r="U18280" s="11"/>
    </row>
    <row r="18281" spans="20:21" x14ac:dyDescent="0.2">
      <c r="T18281" s="11"/>
      <c r="U18281" s="11"/>
    </row>
    <row r="18282" spans="20:21" x14ac:dyDescent="0.2">
      <c r="T18282" s="11"/>
      <c r="U18282" s="11"/>
    </row>
    <row r="18283" spans="20:21" x14ac:dyDescent="0.2">
      <c r="T18283" s="11"/>
      <c r="U18283" s="11"/>
    </row>
    <row r="18284" spans="20:21" x14ac:dyDescent="0.2">
      <c r="T18284" s="11"/>
      <c r="U18284" s="11"/>
    </row>
    <row r="18285" spans="20:21" x14ac:dyDescent="0.2">
      <c r="T18285" s="11"/>
      <c r="U18285" s="11"/>
    </row>
    <row r="18286" spans="20:21" x14ac:dyDescent="0.2">
      <c r="T18286" s="11"/>
      <c r="U18286" s="11"/>
    </row>
    <row r="18287" spans="20:21" x14ac:dyDescent="0.2">
      <c r="T18287" s="11"/>
      <c r="U18287" s="11"/>
    </row>
    <row r="18288" spans="20:21" x14ac:dyDescent="0.2">
      <c r="T18288" s="11"/>
      <c r="U18288" s="11"/>
    </row>
    <row r="18289" spans="20:21" x14ac:dyDescent="0.2">
      <c r="T18289" s="11"/>
      <c r="U18289" s="11"/>
    </row>
    <row r="18290" spans="20:21" x14ac:dyDescent="0.2">
      <c r="T18290" s="11"/>
      <c r="U18290" s="11"/>
    </row>
    <row r="18291" spans="20:21" x14ac:dyDescent="0.2">
      <c r="T18291" s="11"/>
      <c r="U18291" s="11"/>
    </row>
    <row r="18292" spans="20:21" x14ac:dyDescent="0.2">
      <c r="T18292" s="11"/>
      <c r="U18292" s="11"/>
    </row>
    <row r="18293" spans="20:21" x14ac:dyDescent="0.2">
      <c r="T18293" s="11"/>
      <c r="U18293" s="11"/>
    </row>
    <row r="18294" spans="20:21" x14ac:dyDescent="0.2">
      <c r="T18294" s="11"/>
      <c r="U18294" s="11"/>
    </row>
    <row r="18295" spans="20:21" x14ac:dyDescent="0.2">
      <c r="T18295" s="11"/>
      <c r="U18295" s="11"/>
    </row>
    <row r="18296" spans="20:21" x14ac:dyDescent="0.2">
      <c r="T18296" s="11"/>
      <c r="U18296" s="11"/>
    </row>
    <row r="18297" spans="20:21" x14ac:dyDescent="0.2">
      <c r="T18297" s="11"/>
      <c r="U18297" s="11"/>
    </row>
    <row r="18298" spans="20:21" x14ac:dyDescent="0.2">
      <c r="T18298" s="11"/>
      <c r="U18298" s="11"/>
    </row>
    <row r="18299" spans="20:21" x14ac:dyDescent="0.2">
      <c r="T18299" s="11"/>
      <c r="U18299" s="11"/>
    </row>
    <row r="18300" spans="20:21" x14ac:dyDescent="0.2">
      <c r="T18300" s="11"/>
      <c r="U18300" s="11"/>
    </row>
    <row r="18301" spans="20:21" x14ac:dyDescent="0.2">
      <c r="T18301" s="11"/>
      <c r="U18301" s="11"/>
    </row>
    <row r="18302" spans="20:21" x14ac:dyDescent="0.2">
      <c r="T18302" s="11"/>
      <c r="U18302" s="11"/>
    </row>
    <row r="18303" spans="20:21" x14ac:dyDescent="0.2">
      <c r="T18303" s="11"/>
      <c r="U18303" s="11"/>
    </row>
    <row r="18304" spans="20:21" x14ac:dyDescent="0.2">
      <c r="T18304" s="11"/>
      <c r="U18304" s="11"/>
    </row>
    <row r="18305" spans="20:21" x14ac:dyDescent="0.2">
      <c r="T18305" s="11"/>
      <c r="U18305" s="11"/>
    </row>
    <row r="18306" spans="20:21" x14ac:dyDescent="0.2">
      <c r="T18306" s="11"/>
      <c r="U18306" s="11"/>
    </row>
    <row r="18307" spans="20:21" x14ac:dyDescent="0.2">
      <c r="T18307" s="11"/>
      <c r="U18307" s="11"/>
    </row>
    <row r="18308" spans="20:21" x14ac:dyDescent="0.2">
      <c r="T18308" s="11"/>
      <c r="U18308" s="11"/>
    </row>
    <row r="18309" spans="20:21" x14ac:dyDescent="0.2">
      <c r="T18309" s="11"/>
      <c r="U18309" s="11"/>
    </row>
    <row r="18310" spans="20:21" x14ac:dyDescent="0.2">
      <c r="T18310" s="11"/>
      <c r="U18310" s="11"/>
    </row>
    <row r="18311" spans="20:21" x14ac:dyDescent="0.2">
      <c r="T18311" s="11"/>
      <c r="U18311" s="11"/>
    </row>
    <row r="18312" spans="20:21" x14ac:dyDescent="0.2">
      <c r="T18312" s="11"/>
      <c r="U18312" s="11"/>
    </row>
    <row r="18313" spans="20:21" x14ac:dyDescent="0.2">
      <c r="T18313" s="11"/>
      <c r="U18313" s="11"/>
    </row>
    <row r="18314" spans="20:21" x14ac:dyDescent="0.2">
      <c r="T18314" s="11"/>
      <c r="U18314" s="11"/>
    </row>
    <row r="18315" spans="20:21" x14ac:dyDescent="0.2">
      <c r="T18315" s="11"/>
      <c r="U18315" s="11"/>
    </row>
    <row r="18316" spans="20:21" x14ac:dyDescent="0.2">
      <c r="T18316" s="11"/>
      <c r="U18316" s="11"/>
    </row>
    <row r="18317" spans="20:21" x14ac:dyDescent="0.2">
      <c r="T18317" s="11"/>
      <c r="U18317" s="11"/>
    </row>
    <row r="18318" spans="20:21" x14ac:dyDescent="0.2">
      <c r="T18318" s="11"/>
      <c r="U18318" s="11"/>
    </row>
    <row r="18319" spans="20:21" x14ac:dyDescent="0.2">
      <c r="T18319" s="11"/>
      <c r="U18319" s="11"/>
    </row>
    <row r="18320" spans="20:21" x14ac:dyDescent="0.2">
      <c r="T18320" s="11"/>
      <c r="U18320" s="11"/>
    </row>
    <row r="18321" spans="20:21" x14ac:dyDescent="0.2">
      <c r="T18321" s="11"/>
      <c r="U18321" s="11"/>
    </row>
    <row r="18322" spans="20:21" x14ac:dyDescent="0.2">
      <c r="T18322" s="11"/>
      <c r="U18322" s="11"/>
    </row>
    <row r="18323" spans="20:21" x14ac:dyDescent="0.2">
      <c r="T18323" s="11"/>
      <c r="U18323" s="11"/>
    </row>
    <row r="18324" spans="20:21" x14ac:dyDescent="0.2">
      <c r="T18324" s="11"/>
      <c r="U18324" s="11"/>
    </row>
    <row r="18325" spans="20:21" x14ac:dyDescent="0.2">
      <c r="T18325" s="11"/>
      <c r="U18325" s="11"/>
    </row>
    <row r="18326" spans="20:21" x14ac:dyDescent="0.2">
      <c r="T18326" s="11"/>
      <c r="U18326" s="11"/>
    </row>
    <row r="18327" spans="20:21" x14ac:dyDescent="0.2">
      <c r="T18327" s="11"/>
      <c r="U18327" s="11"/>
    </row>
    <row r="18328" spans="20:21" x14ac:dyDescent="0.2">
      <c r="T18328" s="11"/>
      <c r="U18328" s="11"/>
    </row>
    <row r="18329" spans="20:21" x14ac:dyDescent="0.2">
      <c r="T18329" s="11"/>
      <c r="U18329" s="11"/>
    </row>
    <row r="18330" spans="20:21" x14ac:dyDescent="0.2">
      <c r="T18330" s="11"/>
      <c r="U18330" s="11"/>
    </row>
    <row r="18331" spans="20:21" x14ac:dyDescent="0.2">
      <c r="T18331" s="11"/>
      <c r="U18331" s="11"/>
    </row>
    <row r="18332" spans="20:21" x14ac:dyDescent="0.2">
      <c r="T18332" s="11"/>
      <c r="U18332" s="11"/>
    </row>
    <row r="18333" spans="20:21" x14ac:dyDescent="0.2">
      <c r="T18333" s="11"/>
      <c r="U18333" s="11"/>
    </row>
    <row r="18334" spans="20:21" x14ac:dyDescent="0.2">
      <c r="T18334" s="11"/>
      <c r="U18334" s="11"/>
    </row>
    <row r="18335" spans="20:21" x14ac:dyDescent="0.2">
      <c r="T18335" s="11"/>
      <c r="U18335" s="11"/>
    </row>
    <row r="18336" spans="20:21" x14ac:dyDescent="0.2">
      <c r="T18336" s="11"/>
      <c r="U18336" s="11"/>
    </row>
    <row r="18337" spans="20:21" x14ac:dyDescent="0.2">
      <c r="T18337" s="11"/>
      <c r="U18337" s="11"/>
    </row>
    <row r="18338" spans="20:21" x14ac:dyDescent="0.2">
      <c r="T18338" s="11"/>
      <c r="U18338" s="11"/>
    </row>
    <row r="18339" spans="20:21" x14ac:dyDescent="0.2">
      <c r="T18339" s="11"/>
      <c r="U18339" s="11"/>
    </row>
    <row r="18340" spans="20:21" x14ac:dyDescent="0.2">
      <c r="T18340" s="11"/>
      <c r="U18340" s="11"/>
    </row>
    <row r="18341" spans="20:21" x14ac:dyDescent="0.2">
      <c r="T18341" s="11"/>
      <c r="U18341" s="11"/>
    </row>
    <row r="18342" spans="20:21" x14ac:dyDescent="0.2">
      <c r="T18342" s="11"/>
      <c r="U18342" s="11"/>
    </row>
    <row r="18343" spans="20:21" x14ac:dyDescent="0.2">
      <c r="T18343" s="11"/>
      <c r="U18343" s="11"/>
    </row>
    <row r="18344" spans="20:21" x14ac:dyDescent="0.2">
      <c r="T18344" s="11"/>
      <c r="U18344" s="11"/>
    </row>
    <row r="18345" spans="20:21" x14ac:dyDescent="0.2">
      <c r="T18345" s="11"/>
      <c r="U18345" s="11"/>
    </row>
    <row r="18346" spans="20:21" x14ac:dyDescent="0.2">
      <c r="T18346" s="11"/>
      <c r="U18346" s="11"/>
    </row>
    <row r="18347" spans="20:21" x14ac:dyDescent="0.2">
      <c r="T18347" s="11"/>
      <c r="U18347" s="11"/>
    </row>
    <row r="18348" spans="20:21" x14ac:dyDescent="0.2">
      <c r="T18348" s="11"/>
      <c r="U18348" s="11"/>
    </row>
    <row r="18349" spans="20:21" x14ac:dyDescent="0.2">
      <c r="T18349" s="11"/>
      <c r="U18349" s="11"/>
    </row>
    <row r="18350" spans="20:21" x14ac:dyDescent="0.2">
      <c r="T18350" s="11"/>
      <c r="U18350" s="11"/>
    </row>
    <row r="18351" spans="20:21" x14ac:dyDescent="0.2">
      <c r="T18351" s="11"/>
      <c r="U18351" s="11"/>
    </row>
    <row r="18352" spans="20:21" x14ac:dyDescent="0.2">
      <c r="T18352" s="11"/>
      <c r="U18352" s="11"/>
    </row>
    <row r="18353" spans="20:21" x14ac:dyDescent="0.2">
      <c r="T18353" s="11"/>
      <c r="U18353" s="11"/>
    </row>
    <row r="18354" spans="20:21" x14ac:dyDescent="0.2">
      <c r="T18354" s="11"/>
      <c r="U18354" s="11"/>
    </row>
    <row r="18355" spans="20:21" x14ac:dyDescent="0.2">
      <c r="T18355" s="11"/>
      <c r="U18355" s="11"/>
    </row>
    <row r="18356" spans="20:21" x14ac:dyDescent="0.2">
      <c r="T18356" s="11"/>
      <c r="U18356" s="11"/>
    </row>
    <row r="18357" spans="20:21" x14ac:dyDescent="0.2">
      <c r="T18357" s="11"/>
      <c r="U18357" s="11"/>
    </row>
    <row r="18358" spans="20:21" x14ac:dyDescent="0.2">
      <c r="T18358" s="11"/>
      <c r="U18358" s="11"/>
    </row>
    <row r="18359" spans="20:21" x14ac:dyDescent="0.2">
      <c r="T18359" s="11"/>
      <c r="U18359" s="11"/>
    </row>
    <row r="18360" spans="20:21" x14ac:dyDescent="0.2">
      <c r="T18360" s="11"/>
      <c r="U18360" s="11"/>
    </row>
    <row r="18361" spans="20:21" x14ac:dyDescent="0.2">
      <c r="T18361" s="11"/>
      <c r="U18361" s="11"/>
    </row>
    <row r="18362" spans="20:21" x14ac:dyDescent="0.2">
      <c r="T18362" s="11"/>
      <c r="U18362" s="11"/>
    </row>
    <row r="18363" spans="20:21" x14ac:dyDescent="0.2">
      <c r="T18363" s="11"/>
      <c r="U18363" s="11"/>
    </row>
    <row r="18364" spans="20:21" x14ac:dyDescent="0.2">
      <c r="T18364" s="11"/>
      <c r="U18364" s="11"/>
    </row>
    <row r="18365" spans="20:21" x14ac:dyDescent="0.2">
      <c r="T18365" s="11"/>
      <c r="U18365" s="11"/>
    </row>
    <row r="18366" spans="20:21" x14ac:dyDescent="0.2">
      <c r="T18366" s="11"/>
      <c r="U18366" s="11"/>
    </row>
    <row r="18367" spans="20:21" x14ac:dyDescent="0.2">
      <c r="T18367" s="11"/>
      <c r="U18367" s="11"/>
    </row>
    <row r="18368" spans="20:21" x14ac:dyDescent="0.2">
      <c r="T18368" s="11"/>
      <c r="U18368" s="11"/>
    </row>
    <row r="18369" spans="20:21" x14ac:dyDescent="0.2">
      <c r="T18369" s="11"/>
      <c r="U18369" s="11"/>
    </row>
    <row r="18370" spans="20:21" x14ac:dyDescent="0.2">
      <c r="T18370" s="11"/>
      <c r="U18370" s="11"/>
    </row>
    <row r="18371" spans="20:21" x14ac:dyDescent="0.2">
      <c r="T18371" s="11"/>
      <c r="U18371" s="11"/>
    </row>
    <row r="18372" spans="20:21" x14ac:dyDescent="0.2">
      <c r="T18372" s="11"/>
      <c r="U18372" s="11"/>
    </row>
    <row r="18373" spans="20:21" x14ac:dyDescent="0.2">
      <c r="T18373" s="11"/>
      <c r="U18373" s="11"/>
    </row>
    <row r="18374" spans="20:21" x14ac:dyDescent="0.2">
      <c r="T18374" s="11"/>
      <c r="U18374" s="11"/>
    </row>
    <row r="18375" spans="20:21" x14ac:dyDescent="0.2">
      <c r="T18375" s="11"/>
      <c r="U18375" s="11"/>
    </row>
    <row r="18376" spans="20:21" x14ac:dyDescent="0.2">
      <c r="T18376" s="11"/>
      <c r="U18376" s="11"/>
    </row>
    <row r="18377" spans="20:21" x14ac:dyDescent="0.2">
      <c r="T18377" s="11"/>
      <c r="U18377" s="11"/>
    </row>
    <row r="18378" spans="20:21" x14ac:dyDescent="0.2">
      <c r="T18378" s="11"/>
      <c r="U18378" s="11"/>
    </row>
    <row r="18379" spans="20:21" x14ac:dyDescent="0.2">
      <c r="T18379" s="11"/>
      <c r="U18379" s="11"/>
    </row>
    <row r="18380" spans="20:21" x14ac:dyDescent="0.2">
      <c r="T18380" s="11"/>
      <c r="U18380" s="11"/>
    </row>
    <row r="18381" spans="20:21" x14ac:dyDescent="0.2">
      <c r="T18381" s="11"/>
      <c r="U18381" s="11"/>
    </row>
    <row r="18382" spans="20:21" x14ac:dyDescent="0.2">
      <c r="T18382" s="11"/>
      <c r="U18382" s="11"/>
    </row>
    <row r="18383" spans="20:21" x14ac:dyDescent="0.2">
      <c r="T18383" s="11"/>
      <c r="U18383" s="11"/>
    </row>
    <row r="18384" spans="20:21" x14ac:dyDescent="0.2">
      <c r="T18384" s="11"/>
      <c r="U18384" s="11"/>
    </row>
    <row r="18385" spans="20:21" x14ac:dyDescent="0.2">
      <c r="T18385" s="11"/>
      <c r="U18385" s="11"/>
    </row>
    <row r="18386" spans="20:21" x14ac:dyDescent="0.2">
      <c r="T18386" s="11"/>
      <c r="U18386" s="11"/>
    </row>
    <row r="18387" spans="20:21" x14ac:dyDescent="0.2">
      <c r="T18387" s="11"/>
      <c r="U18387" s="11"/>
    </row>
    <row r="18388" spans="20:21" x14ac:dyDescent="0.2">
      <c r="T18388" s="11"/>
      <c r="U18388" s="11"/>
    </row>
    <row r="18389" spans="20:21" x14ac:dyDescent="0.2">
      <c r="T18389" s="11"/>
      <c r="U18389" s="11"/>
    </row>
    <row r="18390" spans="20:21" x14ac:dyDescent="0.2">
      <c r="T18390" s="11"/>
      <c r="U18390" s="11"/>
    </row>
    <row r="18391" spans="20:21" x14ac:dyDescent="0.2">
      <c r="T18391" s="11"/>
      <c r="U18391" s="11"/>
    </row>
    <row r="18392" spans="20:21" x14ac:dyDescent="0.2">
      <c r="T18392" s="11"/>
      <c r="U18392" s="11"/>
    </row>
    <row r="18393" spans="20:21" x14ac:dyDescent="0.2">
      <c r="T18393" s="11"/>
      <c r="U18393" s="11"/>
    </row>
    <row r="18394" spans="20:21" x14ac:dyDescent="0.2">
      <c r="T18394" s="11"/>
      <c r="U18394" s="11"/>
    </row>
    <row r="18395" spans="20:21" x14ac:dyDescent="0.2">
      <c r="T18395" s="11"/>
      <c r="U18395" s="11"/>
    </row>
    <row r="18396" spans="20:21" x14ac:dyDescent="0.2">
      <c r="T18396" s="11"/>
      <c r="U18396" s="11"/>
    </row>
    <row r="18397" spans="20:21" x14ac:dyDescent="0.2">
      <c r="T18397" s="11"/>
      <c r="U18397" s="11"/>
    </row>
    <row r="18398" spans="20:21" x14ac:dyDescent="0.2">
      <c r="T18398" s="11"/>
      <c r="U18398" s="11"/>
    </row>
    <row r="18399" spans="20:21" x14ac:dyDescent="0.2">
      <c r="T18399" s="11"/>
      <c r="U18399" s="11"/>
    </row>
    <row r="18400" spans="20:21" x14ac:dyDescent="0.2">
      <c r="T18400" s="11"/>
      <c r="U18400" s="11"/>
    </row>
    <row r="18401" spans="20:21" x14ac:dyDescent="0.2">
      <c r="T18401" s="11"/>
      <c r="U18401" s="11"/>
    </row>
    <row r="18402" spans="20:21" x14ac:dyDescent="0.2">
      <c r="T18402" s="11"/>
      <c r="U18402" s="11"/>
    </row>
    <row r="18403" spans="20:21" x14ac:dyDescent="0.2">
      <c r="T18403" s="11"/>
      <c r="U18403" s="11"/>
    </row>
    <row r="18404" spans="20:21" x14ac:dyDescent="0.2">
      <c r="T18404" s="11"/>
      <c r="U18404" s="11"/>
    </row>
    <row r="18405" spans="20:21" x14ac:dyDescent="0.2">
      <c r="T18405" s="11"/>
      <c r="U18405" s="11"/>
    </row>
    <row r="18406" spans="20:21" x14ac:dyDescent="0.2">
      <c r="T18406" s="11"/>
      <c r="U18406" s="11"/>
    </row>
    <row r="18407" spans="20:21" x14ac:dyDescent="0.2">
      <c r="T18407" s="11"/>
      <c r="U18407" s="11"/>
    </row>
    <row r="18408" spans="20:21" x14ac:dyDescent="0.2">
      <c r="T18408" s="11"/>
      <c r="U18408" s="11"/>
    </row>
    <row r="18409" spans="20:21" x14ac:dyDescent="0.2">
      <c r="T18409" s="11"/>
      <c r="U18409" s="11"/>
    </row>
    <row r="18410" spans="20:21" x14ac:dyDescent="0.2">
      <c r="T18410" s="11"/>
      <c r="U18410" s="11"/>
    </row>
    <row r="18411" spans="20:21" x14ac:dyDescent="0.2">
      <c r="T18411" s="11"/>
      <c r="U18411" s="11"/>
    </row>
    <row r="18412" spans="20:21" x14ac:dyDescent="0.2">
      <c r="T18412" s="11"/>
      <c r="U18412" s="11"/>
    </row>
    <row r="18413" spans="20:21" x14ac:dyDescent="0.2">
      <c r="T18413" s="11"/>
      <c r="U18413" s="11"/>
    </row>
    <row r="18414" spans="20:21" x14ac:dyDescent="0.2">
      <c r="T18414" s="11"/>
      <c r="U18414" s="11"/>
    </row>
    <row r="18415" spans="20:21" x14ac:dyDescent="0.2">
      <c r="T18415" s="11"/>
      <c r="U18415" s="11"/>
    </row>
    <row r="18416" spans="20:21" x14ac:dyDescent="0.2">
      <c r="T18416" s="11"/>
      <c r="U18416" s="11"/>
    </row>
    <row r="18417" spans="20:21" x14ac:dyDescent="0.2">
      <c r="T18417" s="11"/>
      <c r="U18417" s="11"/>
    </row>
    <row r="18418" spans="20:21" x14ac:dyDescent="0.2">
      <c r="T18418" s="11"/>
      <c r="U18418" s="11"/>
    </row>
    <row r="18419" spans="20:21" x14ac:dyDescent="0.2">
      <c r="T18419" s="11"/>
      <c r="U18419" s="11"/>
    </row>
    <row r="18420" spans="20:21" x14ac:dyDescent="0.2">
      <c r="T18420" s="11"/>
      <c r="U18420" s="11"/>
    </row>
    <row r="18421" spans="20:21" x14ac:dyDescent="0.2">
      <c r="T18421" s="11"/>
      <c r="U18421" s="11"/>
    </row>
    <row r="18422" spans="20:21" x14ac:dyDescent="0.2">
      <c r="T18422" s="11"/>
      <c r="U18422" s="11"/>
    </row>
    <row r="18423" spans="20:21" x14ac:dyDescent="0.2">
      <c r="T18423" s="11"/>
      <c r="U18423" s="11"/>
    </row>
    <row r="18424" spans="20:21" x14ac:dyDescent="0.2">
      <c r="T18424" s="11"/>
      <c r="U18424" s="11"/>
    </row>
    <row r="18425" spans="20:21" x14ac:dyDescent="0.2">
      <c r="T18425" s="11"/>
      <c r="U18425" s="11"/>
    </row>
    <row r="18426" spans="20:21" x14ac:dyDescent="0.2">
      <c r="T18426" s="11"/>
      <c r="U18426" s="11"/>
    </row>
    <row r="18427" spans="20:21" x14ac:dyDescent="0.2">
      <c r="T18427" s="11"/>
      <c r="U18427" s="11"/>
    </row>
    <row r="18428" spans="20:21" x14ac:dyDescent="0.2">
      <c r="T18428" s="11"/>
      <c r="U18428" s="11"/>
    </row>
    <row r="18429" spans="20:21" x14ac:dyDescent="0.2">
      <c r="T18429" s="11"/>
      <c r="U18429" s="11"/>
    </row>
    <row r="18430" spans="20:21" x14ac:dyDescent="0.2">
      <c r="T18430" s="11"/>
      <c r="U18430" s="11"/>
    </row>
    <row r="18431" spans="20:21" x14ac:dyDescent="0.2">
      <c r="T18431" s="11"/>
      <c r="U18431" s="11"/>
    </row>
    <row r="18432" spans="20:21" x14ac:dyDescent="0.2">
      <c r="T18432" s="11"/>
      <c r="U18432" s="11"/>
    </row>
    <row r="18433" spans="20:21" x14ac:dyDescent="0.2">
      <c r="T18433" s="11"/>
      <c r="U18433" s="11"/>
    </row>
    <row r="18434" spans="20:21" x14ac:dyDescent="0.2">
      <c r="T18434" s="11"/>
      <c r="U18434" s="11"/>
    </row>
    <row r="18435" spans="20:21" x14ac:dyDescent="0.2">
      <c r="T18435" s="11"/>
      <c r="U18435" s="11"/>
    </row>
    <row r="18436" spans="20:21" x14ac:dyDescent="0.2">
      <c r="T18436" s="11"/>
      <c r="U18436" s="11"/>
    </row>
    <row r="18437" spans="20:21" x14ac:dyDescent="0.2">
      <c r="T18437" s="11"/>
      <c r="U18437" s="11"/>
    </row>
    <row r="18438" spans="20:21" x14ac:dyDescent="0.2">
      <c r="T18438" s="11"/>
      <c r="U18438" s="11"/>
    </row>
    <row r="18439" spans="20:21" x14ac:dyDescent="0.2">
      <c r="T18439" s="11"/>
      <c r="U18439" s="11"/>
    </row>
    <row r="18440" spans="20:21" x14ac:dyDescent="0.2">
      <c r="T18440" s="11"/>
      <c r="U18440" s="11"/>
    </row>
    <row r="18441" spans="20:21" x14ac:dyDescent="0.2">
      <c r="T18441" s="11"/>
      <c r="U18441" s="11"/>
    </row>
    <row r="18442" spans="20:21" x14ac:dyDescent="0.2">
      <c r="T18442" s="11"/>
      <c r="U18442" s="11"/>
    </row>
    <row r="18443" spans="20:21" x14ac:dyDescent="0.2">
      <c r="T18443" s="11"/>
      <c r="U18443" s="11"/>
    </row>
    <row r="18444" spans="20:21" x14ac:dyDescent="0.2">
      <c r="T18444" s="11"/>
      <c r="U18444" s="11"/>
    </row>
    <row r="18445" spans="20:21" x14ac:dyDescent="0.2">
      <c r="T18445" s="11"/>
      <c r="U18445" s="11"/>
    </row>
    <row r="18446" spans="20:21" x14ac:dyDescent="0.2">
      <c r="T18446" s="11"/>
      <c r="U18446" s="11"/>
    </row>
    <row r="18447" spans="20:21" x14ac:dyDescent="0.2">
      <c r="T18447" s="11"/>
      <c r="U18447" s="11"/>
    </row>
    <row r="18448" spans="20:21" x14ac:dyDescent="0.2">
      <c r="T18448" s="11"/>
      <c r="U18448" s="11"/>
    </row>
    <row r="18449" spans="20:21" x14ac:dyDescent="0.2">
      <c r="T18449" s="11"/>
      <c r="U18449" s="11"/>
    </row>
    <row r="18450" spans="20:21" x14ac:dyDescent="0.2">
      <c r="T18450" s="11"/>
      <c r="U18450" s="11"/>
    </row>
    <row r="18451" spans="20:21" x14ac:dyDescent="0.2">
      <c r="T18451" s="11"/>
      <c r="U18451" s="11"/>
    </row>
    <row r="18452" spans="20:21" x14ac:dyDescent="0.2">
      <c r="T18452" s="11"/>
      <c r="U18452" s="11"/>
    </row>
    <row r="18453" spans="20:21" x14ac:dyDescent="0.2">
      <c r="T18453" s="11"/>
      <c r="U18453" s="11"/>
    </row>
    <row r="18454" spans="20:21" x14ac:dyDescent="0.2">
      <c r="T18454" s="11"/>
      <c r="U18454" s="11"/>
    </row>
    <row r="18455" spans="20:21" x14ac:dyDescent="0.2">
      <c r="T18455" s="11"/>
      <c r="U18455" s="11"/>
    </row>
    <row r="18456" spans="20:21" x14ac:dyDescent="0.2">
      <c r="T18456" s="11"/>
      <c r="U18456" s="11"/>
    </row>
    <row r="18457" spans="20:21" x14ac:dyDescent="0.2">
      <c r="T18457" s="11"/>
      <c r="U18457" s="11"/>
    </row>
    <row r="18458" spans="20:21" x14ac:dyDescent="0.2">
      <c r="T18458" s="11"/>
      <c r="U18458" s="11"/>
    </row>
    <row r="18459" spans="20:21" x14ac:dyDescent="0.2">
      <c r="T18459" s="11"/>
      <c r="U18459" s="11"/>
    </row>
    <row r="18460" spans="20:21" x14ac:dyDescent="0.2">
      <c r="T18460" s="11"/>
      <c r="U18460" s="11"/>
    </row>
    <row r="18461" spans="20:21" x14ac:dyDescent="0.2">
      <c r="T18461" s="11"/>
      <c r="U18461" s="11"/>
    </row>
    <row r="18462" spans="20:21" x14ac:dyDescent="0.2">
      <c r="T18462" s="11"/>
      <c r="U18462" s="11"/>
    </row>
    <row r="18463" spans="20:21" x14ac:dyDescent="0.2">
      <c r="T18463" s="11"/>
      <c r="U18463" s="11"/>
    </row>
    <row r="18464" spans="20:21" x14ac:dyDescent="0.2">
      <c r="T18464" s="11"/>
      <c r="U18464" s="11"/>
    </row>
    <row r="18465" spans="20:21" x14ac:dyDescent="0.2">
      <c r="T18465" s="11"/>
      <c r="U18465" s="11"/>
    </row>
    <row r="18466" spans="20:21" x14ac:dyDescent="0.2">
      <c r="T18466" s="11"/>
      <c r="U18466" s="11"/>
    </row>
    <row r="18467" spans="20:21" x14ac:dyDescent="0.2">
      <c r="T18467" s="11"/>
      <c r="U18467" s="11"/>
    </row>
    <row r="18468" spans="20:21" x14ac:dyDescent="0.2">
      <c r="T18468" s="11"/>
      <c r="U18468" s="11"/>
    </row>
    <row r="18469" spans="20:21" x14ac:dyDescent="0.2">
      <c r="T18469" s="11"/>
      <c r="U18469" s="11"/>
    </row>
    <row r="18470" spans="20:21" x14ac:dyDescent="0.2">
      <c r="T18470" s="11"/>
      <c r="U18470" s="11"/>
    </row>
    <row r="18471" spans="20:21" x14ac:dyDescent="0.2">
      <c r="T18471" s="11"/>
      <c r="U18471" s="11"/>
    </row>
    <row r="18472" spans="20:21" x14ac:dyDescent="0.2">
      <c r="T18472" s="11"/>
      <c r="U18472" s="11"/>
    </row>
    <row r="18473" spans="20:21" x14ac:dyDescent="0.2">
      <c r="T18473" s="11"/>
      <c r="U18473" s="11"/>
    </row>
    <row r="18474" spans="20:21" x14ac:dyDescent="0.2">
      <c r="T18474" s="11"/>
      <c r="U18474" s="11"/>
    </row>
    <row r="18475" spans="20:21" x14ac:dyDescent="0.2">
      <c r="T18475" s="11"/>
      <c r="U18475" s="11"/>
    </row>
    <row r="18476" spans="20:21" x14ac:dyDescent="0.2">
      <c r="T18476" s="11"/>
      <c r="U18476" s="11"/>
    </row>
    <row r="18477" spans="20:21" x14ac:dyDescent="0.2">
      <c r="T18477" s="11"/>
      <c r="U18477" s="11"/>
    </row>
    <row r="18478" spans="20:21" x14ac:dyDescent="0.2">
      <c r="T18478" s="11"/>
      <c r="U18478" s="11"/>
    </row>
    <row r="18479" spans="20:21" x14ac:dyDescent="0.2">
      <c r="T18479" s="11"/>
      <c r="U18479" s="11"/>
    </row>
    <row r="18480" spans="20:21" x14ac:dyDescent="0.2">
      <c r="T18480" s="11"/>
      <c r="U18480" s="11"/>
    </row>
    <row r="18481" spans="20:21" x14ac:dyDescent="0.2">
      <c r="T18481" s="11"/>
      <c r="U18481" s="11"/>
    </row>
    <row r="18482" spans="20:21" x14ac:dyDescent="0.2">
      <c r="T18482" s="11"/>
      <c r="U18482" s="11"/>
    </row>
    <row r="18483" spans="20:21" x14ac:dyDescent="0.2">
      <c r="T18483" s="11"/>
      <c r="U18483" s="11"/>
    </row>
    <row r="18484" spans="20:21" x14ac:dyDescent="0.2">
      <c r="T18484" s="11"/>
      <c r="U18484" s="11"/>
    </row>
    <row r="18485" spans="20:21" x14ac:dyDescent="0.2">
      <c r="T18485" s="11"/>
      <c r="U18485" s="11"/>
    </row>
    <row r="18486" spans="20:21" x14ac:dyDescent="0.2">
      <c r="T18486" s="11"/>
      <c r="U18486" s="11"/>
    </row>
    <row r="18487" spans="20:21" x14ac:dyDescent="0.2">
      <c r="T18487" s="11"/>
      <c r="U18487" s="11"/>
    </row>
    <row r="18488" spans="20:21" x14ac:dyDescent="0.2">
      <c r="T18488" s="11"/>
      <c r="U18488" s="11"/>
    </row>
    <row r="18489" spans="20:21" x14ac:dyDescent="0.2">
      <c r="T18489" s="11"/>
      <c r="U18489" s="11"/>
    </row>
    <row r="18490" spans="20:21" x14ac:dyDescent="0.2">
      <c r="T18490" s="11"/>
      <c r="U18490" s="11"/>
    </row>
    <row r="18491" spans="20:21" x14ac:dyDescent="0.2">
      <c r="T18491" s="11"/>
      <c r="U18491" s="11"/>
    </row>
    <row r="18492" spans="20:21" x14ac:dyDescent="0.2">
      <c r="T18492" s="11"/>
      <c r="U18492" s="11"/>
    </row>
    <row r="18493" spans="20:21" x14ac:dyDescent="0.2">
      <c r="T18493" s="11"/>
      <c r="U18493" s="11"/>
    </row>
    <row r="18494" spans="20:21" x14ac:dyDescent="0.2">
      <c r="T18494" s="11"/>
      <c r="U18494" s="11"/>
    </row>
    <row r="18495" spans="20:21" x14ac:dyDescent="0.2">
      <c r="T18495" s="11"/>
      <c r="U18495" s="11"/>
    </row>
    <row r="18496" spans="20:21" x14ac:dyDescent="0.2">
      <c r="T18496" s="11"/>
      <c r="U18496" s="11"/>
    </row>
    <row r="18497" spans="20:21" x14ac:dyDescent="0.2">
      <c r="T18497" s="11"/>
      <c r="U18497" s="11"/>
    </row>
    <row r="18498" spans="20:21" x14ac:dyDescent="0.2">
      <c r="T18498" s="11"/>
      <c r="U18498" s="11"/>
    </row>
    <row r="18499" spans="20:21" x14ac:dyDescent="0.2">
      <c r="T18499" s="11"/>
      <c r="U18499" s="11"/>
    </row>
    <row r="18500" spans="20:21" x14ac:dyDescent="0.2">
      <c r="T18500" s="11"/>
      <c r="U18500" s="11"/>
    </row>
    <row r="18501" spans="20:21" x14ac:dyDescent="0.2">
      <c r="T18501" s="11"/>
      <c r="U18501" s="11"/>
    </row>
    <row r="18502" spans="20:21" x14ac:dyDescent="0.2">
      <c r="T18502" s="11"/>
      <c r="U18502" s="11"/>
    </row>
    <row r="18503" spans="20:21" x14ac:dyDescent="0.2">
      <c r="T18503" s="11"/>
      <c r="U18503" s="11"/>
    </row>
    <row r="18504" spans="20:21" x14ac:dyDescent="0.2">
      <c r="T18504" s="11"/>
      <c r="U18504" s="11"/>
    </row>
    <row r="18505" spans="20:21" x14ac:dyDescent="0.2">
      <c r="T18505" s="11"/>
      <c r="U18505" s="11"/>
    </row>
    <row r="18506" spans="20:21" x14ac:dyDescent="0.2">
      <c r="T18506" s="11"/>
      <c r="U18506" s="11"/>
    </row>
    <row r="18507" spans="20:21" x14ac:dyDescent="0.2">
      <c r="T18507" s="11"/>
      <c r="U18507" s="11"/>
    </row>
    <row r="18508" spans="20:21" x14ac:dyDescent="0.2">
      <c r="T18508" s="11"/>
      <c r="U18508" s="11"/>
    </row>
    <row r="18509" spans="20:21" x14ac:dyDescent="0.2">
      <c r="T18509" s="11"/>
      <c r="U18509" s="11"/>
    </row>
    <row r="18510" spans="20:21" x14ac:dyDescent="0.2">
      <c r="T18510" s="11"/>
      <c r="U18510" s="11"/>
    </row>
    <row r="18511" spans="20:21" x14ac:dyDescent="0.2">
      <c r="T18511" s="11"/>
      <c r="U18511" s="11"/>
    </row>
    <row r="18512" spans="20:21" x14ac:dyDescent="0.2">
      <c r="T18512" s="11"/>
      <c r="U18512" s="11"/>
    </row>
    <row r="18513" spans="20:21" x14ac:dyDescent="0.2">
      <c r="T18513" s="11"/>
      <c r="U18513" s="11"/>
    </row>
    <row r="18514" spans="20:21" x14ac:dyDescent="0.2">
      <c r="T18514" s="11"/>
      <c r="U18514" s="11"/>
    </row>
    <row r="18515" spans="20:21" x14ac:dyDescent="0.2">
      <c r="T18515" s="11"/>
      <c r="U18515" s="11"/>
    </row>
    <row r="18516" spans="20:21" x14ac:dyDescent="0.2">
      <c r="T18516" s="11"/>
      <c r="U18516" s="11"/>
    </row>
    <row r="18517" spans="20:21" x14ac:dyDescent="0.2">
      <c r="T18517" s="11"/>
      <c r="U18517" s="11"/>
    </row>
    <row r="18518" spans="20:21" x14ac:dyDescent="0.2">
      <c r="T18518" s="11"/>
      <c r="U18518" s="11"/>
    </row>
    <row r="18519" spans="20:21" x14ac:dyDescent="0.2">
      <c r="T18519" s="11"/>
      <c r="U18519" s="11"/>
    </row>
    <row r="18520" spans="20:21" x14ac:dyDescent="0.2">
      <c r="T18520" s="11"/>
      <c r="U18520" s="11"/>
    </row>
    <row r="18521" spans="20:21" x14ac:dyDescent="0.2">
      <c r="T18521" s="11"/>
      <c r="U18521" s="11"/>
    </row>
    <row r="18522" spans="20:21" x14ac:dyDescent="0.2">
      <c r="T18522" s="11"/>
      <c r="U18522" s="11"/>
    </row>
    <row r="18523" spans="20:21" x14ac:dyDescent="0.2">
      <c r="T18523" s="11"/>
      <c r="U18523" s="11"/>
    </row>
    <row r="18524" spans="20:21" x14ac:dyDescent="0.2">
      <c r="T18524" s="11"/>
      <c r="U18524" s="11"/>
    </row>
    <row r="18525" spans="20:21" x14ac:dyDescent="0.2">
      <c r="T18525" s="11"/>
      <c r="U18525" s="11"/>
    </row>
    <row r="18526" spans="20:21" x14ac:dyDescent="0.2">
      <c r="T18526" s="11"/>
      <c r="U18526" s="11"/>
    </row>
    <row r="18527" spans="20:21" x14ac:dyDescent="0.2">
      <c r="T18527" s="11"/>
      <c r="U18527" s="11"/>
    </row>
    <row r="18528" spans="20:21" x14ac:dyDescent="0.2">
      <c r="T18528" s="11"/>
      <c r="U18528" s="11"/>
    </row>
    <row r="18529" spans="20:21" x14ac:dyDescent="0.2">
      <c r="T18529" s="11"/>
      <c r="U18529" s="11"/>
    </row>
    <row r="18530" spans="20:21" x14ac:dyDescent="0.2">
      <c r="T18530" s="11"/>
      <c r="U18530" s="11"/>
    </row>
    <row r="18531" spans="20:21" x14ac:dyDescent="0.2">
      <c r="T18531" s="11"/>
      <c r="U18531" s="11"/>
    </row>
    <row r="18532" spans="20:21" x14ac:dyDescent="0.2">
      <c r="T18532" s="11"/>
      <c r="U18532" s="11"/>
    </row>
    <row r="18533" spans="20:21" x14ac:dyDescent="0.2">
      <c r="T18533" s="11"/>
      <c r="U18533" s="11"/>
    </row>
    <row r="18534" spans="20:21" x14ac:dyDescent="0.2">
      <c r="T18534" s="11"/>
      <c r="U18534" s="11"/>
    </row>
    <row r="18535" spans="20:21" x14ac:dyDescent="0.2">
      <c r="T18535" s="11"/>
      <c r="U18535" s="11"/>
    </row>
    <row r="18536" spans="20:21" x14ac:dyDescent="0.2">
      <c r="T18536" s="11"/>
      <c r="U18536" s="11"/>
    </row>
    <row r="18537" spans="20:21" x14ac:dyDescent="0.2">
      <c r="T18537" s="11"/>
      <c r="U18537" s="11"/>
    </row>
    <row r="18538" spans="20:21" x14ac:dyDescent="0.2">
      <c r="T18538" s="11"/>
      <c r="U18538" s="11"/>
    </row>
    <row r="18539" spans="20:21" x14ac:dyDescent="0.2">
      <c r="T18539" s="11"/>
      <c r="U18539" s="11"/>
    </row>
    <row r="18540" spans="20:21" x14ac:dyDescent="0.2">
      <c r="T18540" s="11"/>
      <c r="U18540" s="11"/>
    </row>
    <row r="18541" spans="20:21" x14ac:dyDescent="0.2">
      <c r="T18541" s="11"/>
      <c r="U18541" s="11"/>
    </row>
    <row r="18542" spans="20:21" x14ac:dyDescent="0.2">
      <c r="T18542" s="11"/>
      <c r="U18542" s="11"/>
    </row>
    <row r="18543" spans="20:21" x14ac:dyDescent="0.2">
      <c r="T18543" s="11"/>
      <c r="U18543" s="11"/>
    </row>
    <row r="18544" spans="20:21" x14ac:dyDescent="0.2">
      <c r="T18544" s="11"/>
      <c r="U18544" s="11"/>
    </row>
    <row r="18545" spans="20:21" x14ac:dyDescent="0.2">
      <c r="T18545" s="11"/>
      <c r="U18545" s="11"/>
    </row>
    <row r="18546" spans="20:21" x14ac:dyDescent="0.2">
      <c r="T18546" s="11"/>
      <c r="U18546" s="11"/>
    </row>
    <row r="18547" spans="20:21" x14ac:dyDescent="0.2">
      <c r="T18547" s="11"/>
      <c r="U18547" s="11"/>
    </row>
    <row r="18548" spans="20:21" x14ac:dyDescent="0.2">
      <c r="T18548" s="11"/>
      <c r="U18548" s="11"/>
    </row>
    <row r="18549" spans="20:21" x14ac:dyDescent="0.2">
      <c r="T18549" s="11"/>
      <c r="U18549" s="11"/>
    </row>
    <row r="18550" spans="20:21" x14ac:dyDescent="0.2">
      <c r="T18550" s="11"/>
      <c r="U18550" s="11"/>
    </row>
    <row r="18551" spans="20:21" x14ac:dyDescent="0.2">
      <c r="T18551" s="11"/>
      <c r="U18551" s="11"/>
    </row>
    <row r="18552" spans="20:21" x14ac:dyDescent="0.2">
      <c r="T18552" s="11"/>
      <c r="U18552" s="11"/>
    </row>
    <row r="18553" spans="20:21" x14ac:dyDescent="0.2">
      <c r="T18553" s="11"/>
      <c r="U18553" s="11"/>
    </row>
    <row r="18554" spans="20:21" x14ac:dyDescent="0.2">
      <c r="T18554" s="11"/>
      <c r="U18554" s="11"/>
    </row>
    <row r="18555" spans="20:21" x14ac:dyDescent="0.2">
      <c r="T18555" s="11"/>
      <c r="U18555" s="11"/>
    </row>
    <row r="18556" spans="20:21" x14ac:dyDescent="0.2">
      <c r="T18556" s="11"/>
      <c r="U18556" s="11"/>
    </row>
    <row r="18557" spans="20:21" x14ac:dyDescent="0.2">
      <c r="T18557" s="11"/>
      <c r="U18557" s="11"/>
    </row>
    <row r="18558" spans="20:21" x14ac:dyDescent="0.2">
      <c r="T18558" s="11"/>
      <c r="U18558" s="11"/>
    </row>
    <row r="18559" spans="20:21" x14ac:dyDescent="0.2">
      <c r="T18559" s="11"/>
      <c r="U18559" s="11"/>
    </row>
    <row r="18560" spans="20:21" x14ac:dyDescent="0.2">
      <c r="T18560" s="11"/>
      <c r="U18560" s="11"/>
    </row>
    <row r="18561" spans="20:21" x14ac:dyDescent="0.2">
      <c r="T18561" s="11"/>
      <c r="U18561" s="11"/>
    </row>
    <row r="18562" spans="20:21" x14ac:dyDescent="0.2">
      <c r="T18562" s="11"/>
      <c r="U18562" s="11"/>
    </row>
    <row r="18563" spans="20:21" x14ac:dyDescent="0.2">
      <c r="T18563" s="11"/>
      <c r="U18563" s="11"/>
    </row>
    <row r="18564" spans="20:21" x14ac:dyDescent="0.2">
      <c r="T18564" s="11"/>
      <c r="U18564" s="11"/>
    </row>
    <row r="18565" spans="20:21" x14ac:dyDescent="0.2">
      <c r="T18565" s="11"/>
      <c r="U18565" s="11"/>
    </row>
    <row r="18566" spans="20:21" x14ac:dyDescent="0.2">
      <c r="T18566" s="11"/>
      <c r="U18566" s="11"/>
    </row>
    <row r="18567" spans="20:21" x14ac:dyDescent="0.2">
      <c r="T18567" s="11"/>
      <c r="U18567" s="11"/>
    </row>
    <row r="18568" spans="20:21" x14ac:dyDescent="0.2">
      <c r="T18568" s="11"/>
      <c r="U18568" s="11"/>
    </row>
    <row r="18569" spans="20:21" x14ac:dyDescent="0.2">
      <c r="T18569" s="11"/>
      <c r="U18569" s="11"/>
    </row>
    <row r="18570" spans="20:21" x14ac:dyDescent="0.2">
      <c r="T18570" s="11"/>
      <c r="U18570" s="11"/>
    </row>
    <row r="18571" spans="20:21" x14ac:dyDescent="0.2">
      <c r="T18571" s="11"/>
      <c r="U18571" s="11"/>
    </row>
    <row r="18572" spans="20:21" x14ac:dyDescent="0.2">
      <c r="T18572" s="11"/>
      <c r="U18572" s="11"/>
    </row>
    <row r="18573" spans="20:21" x14ac:dyDescent="0.2">
      <c r="T18573" s="11"/>
      <c r="U18573" s="11"/>
    </row>
    <row r="18574" spans="20:21" x14ac:dyDescent="0.2">
      <c r="T18574" s="11"/>
      <c r="U18574" s="11"/>
    </row>
    <row r="18575" spans="20:21" x14ac:dyDescent="0.2">
      <c r="T18575" s="11"/>
      <c r="U18575" s="11"/>
    </row>
    <row r="18576" spans="20:21" x14ac:dyDescent="0.2">
      <c r="T18576" s="11"/>
      <c r="U18576" s="11"/>
    </row>
    <row r="18577" spans="20:21" x14ac:dyDescent="0.2">
      <c r="T18577" s="11"/>
      <c r="U18577" s="11"/>
    </row>
    <row r="18578" spans="20:21" x14ac:dyDescent="0.2">
      <c r="T18578" s="11"/>
      <c r="U18578" s="11"/>
    </row>
    <row r="18579" spans="20:21" x14ac:dyDescent="0.2">
      <c r="T18579" s="11"/>
      <c r="U18579" s="11"/>
    </row>
    <row r="18580" spans="20:21" x14ac:dyDescent="0.2">
      <c r="T18580" s="11"/>
      <c r="U18580" s="11"/>
    </row>
    <row r="18581" spans="20:21" x14ac:dyDescent="0.2">
      <c r="T18581" s="11"/>
      <c r="U18581" s="11"/>
    </row>
    <row r="18582" spans="20:21" x14ac:dyDescent="0.2">
      <c r="T18582" s="11"/>
      <c r="U18582" s="11"/>
    </row>
    <row r="18583" spans="20:21" x14ac:dyDescent="0.2">
      <c r="T18583" s="11"/>
      <c r="U18583" s="11"/>
    </row>
    <row r="18584" spans="20:21" x14ac:dyDescent="0.2">
      <c r="T18584" s="11"/>
      <c r="U18584" s="11"/>
    </row>
    <row r="18585" spans="20:21" x14ac:dyDescent="0.2">
      <c r="T18585" s="11"/>
      <c r="U18585" s="11"/>
    </row>
    <row r="18586" spans="20:21" x14ac:dyDescent="0.2">
      <c r="T18586" s="11"/>
      <c r="U18586" s="11"/>
    </row>
    <row r="18587" spans="20:21" x14ac:dyDescent="0.2">
      <c r="T18587" s="11"/>
      <c r="U18587" s="11"/>
    </row>
    <row r="18588" spans="20:21" x14ac:dyDescent="0.2">
      <c r="T18588" s="11"/>
      <c r="U18588" s="11"/>
    </row>
    <row r="18589" spans="20:21" x14ac:dyDescent="0.2">
      <c r="T18589" s="11"/>
      <c r="U18589" s="11"/>
    </row>
    <row r="18590" spans="20:21" x14ac:dyDescent="0.2">
      <c r="T18590" s="11"/>
      <c r="U18590" s="11"/>
    </row>
    <row r="18591" spans="20:21" x14ac:dyDescent="0.2">
      <c r="T18591" s="11"/>
      <c r="U18591" s="11"/>
    </row>
    <row r="18592" spans="20:21" x14ac:dyDescent="0.2">
      <c r="T18592" s="11"/>
      <c r="U18592" s="11"/>
    </row>
    <row r="18593" spans="20:21" x14ac:dyDescent="0.2">
      <c r="T18593" s="11"/>
      <c r="U18593" s="11"/>
    </row>
    <row r="18594" spans="20:21" x14ac:dyDescent="0.2">
      <c r="T18594" s="11"/>
      <c r="U18594" s="11"/>
    </row>
    <row r="18595" spans="20:21" x14ac:dyDescent="0.2">
      <c r="T18595" s="11"/>
      <c r="U18595" s="11"/>
    </row>
    <row r="18596" spans="20:21" x14ac:dyDescent="0.2">
      <c r="T18596" s="11"/>
      <c r="U18596" s="11"/>
    </row>
    <row r="18597" spans="20:21" x14ac:dyDescent="0.2">
      <c r="T18597" s="11"/>
      <c r="U18597" s="11"/>
    </row>
    <row r="18598" spans="20:21" x14ac:dyDescent="0.2">
      <c r="T18598" s="11"/>
      <c r="U18598" s="11"/>
    </row>
    <row r="18599" spans="20:21" x14ac:dyDescent="0.2">
      <c r="T18599" s="11"/>
      <c r="U18599" s="11"/>
    </row>
    <row r="18600" spans="20:21" x14ac:dyDescent="0.2">
      <c r="T18600" s="11"/>
      <c r="U18600" s="11"/>
    </row>
    <row r="18601" spans="20:21" x14ac:dyDescent="0.2">
      <c r="T18601" s="11"/>
      <c r="U18601" s="11"/>
    </row>
    <row r="18602" spans="20:21" x14ac:dyDescent="0.2">
      <c r="T18602" s="11"/>
      <c r="U18602" s="11"/>
    </row>
    <row r="18603" spans="20:21" x14ac:dyDescent="0.2">
      <c r="T18603" s="11"/>
      <c r="U18603" s="11"/>
    </row>
    <row r="18604" spans="20:21" x14ac:dyDescent="0.2">
      <c r="T18604" s="11"/>
      <c r="U18604" s="11"/>
    </row>
    <row r="18605" spans="20:21" x14ac:dyDescent="0.2">
      <c r="T18605" s="11"/>
      <c r="U18605" s="11"/>
    </row>
    <row r="18606" spans="20:21" x14ac:dyDescent="0.2">
      <c r="T18606" s="11"/>
      <c r="U18606" s="11"/>
    </row>
    <row r="18607" spans="20:21" x14ac:dyDescent="0.2">
      <c r="T18607" s="11"/>
      <c r="U18607" s="11"/>
    </row>
    <row r="18608" spans="20:21" x14ac:dyDescent="0.2">
      <c r="T18608" s="11"/>
      <c r="U18608" s="11"/>
    </row>
    <row r="18609" spans="20:21" x14ac:dyDescent="0.2">
      <c r="T18609" s="11"/>
      <c r="U18609" s="11"/>
    </row>
    <row r="18610" spans="20:21" x14ac:dyDescent="0.2">
      <c r="T18610" s="11"/>
      <c r="U18610" s="11"/>
    </row>
    <row r="18611" spans="20:21" x14ac:dyDescent="0.2">
      <c r="T18611" s="11"/>
      <c r="U18611" s="11"/>
    </row>
    <row r="18612" spans="20:21" x14ac:dyDescent="0.2">
      <c r="T18612" s="11"/>
      <c r="U18612" s="11"/>
    </row>
    <row r="18613" spans="20:21" x14ac:dyDescent="0.2">
      <c r="T18613" s="11"/>
      <c r="U18613" s="11"/>
    </row>
    <row r="18614" spans="20:21" x14ac:dyDescent="0.2">
      <c r="T18614" s="11"/>
      <c r="U18614" s="11"/>
    </row>
    <row r="18615" spans="20:21" x14ac:dyDescent="0.2">
      <c r="T18615" s="11"/>
      <c r="U18615" s="11"/>
    </row>
    <row r="18616" spans="20:21" x14ac:dyDescent="0.2">
      <c r="T18616" s="11"/>
      <c r="U18616" s="11"/>
    </row>
    <row r="18617" spans="20:21" x14ac:dyDescent="0.2">
      <c r="T18617" s="11"/>
      <c r="U18617" s="11"/>
    </row>
    <row r="18618" spans="20:21" x14ac:dyDescent="0.2">
      <c r="T18618" s="11"/>
      <c r="U18618" s="11"/>
    </row>
    <row r="18619" spans="20:21" x14ac:dyDescent="0.2">
      <c r="T18619" s="11"/>
      <c r="U18619" s="11"/>
    </row>
    <row r="18620" spans="20:21" x14ac:dyDescent="0.2">
      <c r="T18620" s="11"/>
      <c r="U18620" s="11"/>
    </row>
    <row r="18621" spans="20:21" x14ac:dyDescent="0.2">
      <c r="T18621" s="11"/>
      <c r="U18621" s="11"/>
    </row>
    <row r="18622" spans="20:21" x14ac:dyDescent="0.2">
      <c r="T18622" s="11"/>
      <c r="U18622" s="11"/>
    </row>
    <row r="18623" spans="20:21" x14ac:dyDescent="0.2">
      <c r="T18623" s="11"/>
      <c r="U18623" s="11"/>
    </row>
    <row r="18624" spans="20:21" x14ac:dyDescent="0.2">
      <c r="T18624" s="11"/>
      <c r="U18624" s="11"/>
    </row>
    <row r="18625" spans="20:21" x14ac:dyDescent="0.2">
      <c r="T18625" s="11"/>
      <c r="U18625" s="11"/>
    </row>
    <row r="18626" spans="20:21" x14ac:dyDescent="0.2">
      <c r="T18626" s="11"/>
      <c r="U18626" s="11"/>
    </row>
    <row r="18627" spans="20:21" x14ac:dyDescent="0.2">
      <c r="T18627" s="11"/>
      <c r="U18627" s="11"/>
    </row>
    <row r="18628" spans="20:21" x14ac:dyDescent="0.2">
      <c r="T18628" s="11"/>
      <c r="U18628" s="11"/>
    </row>
    <row r="18629" spans="20:21" x14ac:dyDescent="0.2">
      <c r="T18629" s="11"/>
      <c r="U18629" s="11"/>
    </row>
    <row r="18630" spans="20:21" x14ac:dyDescent="0.2">
      <c r="T18630" s="11"/>
      <c r="U18630" s="11"/>
    </row>
    <row r="18631" spans="20:21" x14ac:dyDescent="0.2">
      <c r="T18631" s="11"/>
      <c r="U18631" s="11"/>
    </row>
    <row r="18632" spans="20:21" x14ac:dyDescent="0.2">
      <c r="T18632" s="11"/>
      <c r="U18632" s="11"/>
    </row>
    <row r="18633" spans="20:21" x14ac:dyDescent="0.2">
      <c r="T18633" s="11"/>
      <c r="U18633" s="11"/>
    </row>
    <row r="18634" spans="20:21" x14ac:dyDescent="0.2">
      <c r="T18634" s="11"/>
      <c r="U18634" s="11"/>
    </row>
    <row r="18635" spans="20:21" x14ac:dyDescent="0.2">
      <c r="T18635" s="11"/>
      <c r="U18635" s="11"/>
    </row>
    <row r="18636" spans="20:21" x14ac:dyDescent="0.2">
      <c r="T18636" s="11"/>
      <c r="U18636" s="11"/>
    </row>
    <row r="18637" spans="20:21" x14ac:dyDescent="0.2">
      <c r="T18637" s="11"/>
      <c r="U18637" s="11"/>
    </row>
    <row r="18638" spans="20:21" x14ac:dyDescent="0.2">
      <c r="T18638" s="11"/>
      <c r="U18638" s="11"/>
    </row>
    <row r="18639" spans="20:21" x14ac:dyDescent="0.2">
      <c r="T18639" s="11"/>
      <c r="U18639" s="11"/>
    </row>
    <row r="18640" spans="20:21" x14ac:dyDescent="0.2">
      <c r="T18640" s="11"/>
      <c r="U18640" s="11"/>
    </row>
    <row r="18641" spans="20:21" x14ac:dyDescent="0.2">
      <c r="T18641" s="11"/>
      <c r="U18641" s="11"/>
    </row>
    <row r="18642" spans="20:21" x14ac:dyDescent="0.2">
      <c r="T18642" s="11"/>
      <c r="U18642" s="11"/>
    </row>
    <row r="18643" spans="20:21" x14ac:dyDescent="0.2">
      <c r="T18643" s="11"/>
      <c r="U18643" s="11"/>
    </row>
    <row r="18644" spans="20:21" x14ac:dyDescent="0.2">
      <c r="T18644" s="11"/>
      <c r="U18644" s="11"/>
    </row>
    <row r="18645" spans="20:21" x14ac:dyDescent="0.2">
      <c r="T18645" s="11"/>
      <c r="U18645" s="11"/>
    </row>
    <row r="18646" spans="20:21" x14ac:dyDescent="0.2">
      <c r="T18646" s="11"/>
      <c r="U18646" s="11"/>
    </row>
    <row r="18647" spans="20:21" x14ac:dyDescent="0.2">
      <c r="T18647" s="11"/>
      <c r="U18647" s="11"/>
    </row>
    <row r="18648" spans="20:21" x14ac:dyDescent="0.2">
      <c r="T18648" s="11"/>
      <c r="U18648" s="11"/>
    </row>
    <row r="18649" spans="20:21" x14ac:dyDescent="0.2">
      <c r="T18649" s="11"/>
      <c r="U18649" s="11"/>
    </row>
    <row r="18650" spans="20:21" x14ac:dyDescent="0.2">
      <c r="T18650" s="11"/>
      <c r="U18650" s="11"/>
    </row>
    <row r="18651" spans="20:21" x14ac:dyDescent="0.2">
      <c r="T18651" s="11"/>
      <c r="U18651" s="11"/>
    </row>
    <row r="18652" spans="20:21" x14ac:dyDescent="0.2">
      <c r="T18652" s="11"/>
      <c r="U18652" s="11"/>
    </row>
    <row r="18653" spans="20:21" x14ac:dyDescent="0.2">
      <c r="T18653" s="11"/>
      <c r="U18653" s="11"/>
    </row>
    <row r="18654" spans="20:21" x14ac:dyDescent="0.2">
      <c r="T18654" s="11"/>
      <c r="U18654" s="11"/>
    </row>
    <row r="18655" spans="20:21" x14ac:dyDescent="0.2">
      <c r="T18655" s="11"/>
      <c r="U18655" s="11"/>
    </row>
    <row r="18656" spans="20:21" x14ac:dyDescent="0.2">
      <c r="T18656" s="11"/>
      <c r="U18656" s="11"/>
    </row>
    <row r="18657" spans="20:21" x14ac:dyDescent="0.2">
      <c r="T18657" s="11"/>
      <c r="U18657" s="11"/>
    </row>
    <row r="18658" spans="20:21" x14ac:dyDescent="0.2">
      <c r="T18658" s="11"/>
      <c r="U18658" s="11"/>
    </row>
    <row r="18659" spans="20:21" x14ac:dyDescent="0.2">
      <c r="T18659" s="11"/>
      <c r="U18659" s="11"/>
    </row>
    <row r="18660" spans="20:21" x14ac:dyDescent="0.2">
      <c r="T18660" s="11"/>
      <c r="U18660" s="11"/>
    </row>
    <row r="18661" spans="20:21" x14ac:dyDescent="0.2">
      <c r="T18661" s="11"/>
      <c r="U18661" s="11"/>
    </row>
    <row r="18662" spans="20:21" x14ac:dyDescent="0.2">
      <c r="T18662" s="11"/>
      <c r="U18662" s="11"/>
    </row>
    <row r="18663" spans="20:21" x14ac:dyDescent="0.2">
      <c r="T18663" s="11"/>
      <c r="U18663" s="11"/>
    </row>
    <row r="18664" spans="20:21" x14ac:dyDescent="0.2">
      <c r="T18664" s="11"/>
      <c r="U18664" s="11"/>
    </row>
    <row r="18665" spans="20:21" x14ac:dyDescent="0.2">
      <c r="T18665" s="11"/>
      <c r="U18665" s="11"/>
    </row>
    <row r="18666" spans="20:21" x14ac:dyDescent="0.2">
      <c r="T18666" s="11"/>
      <c r="U18666" s="11"/>
    </row>
    <row r="18667" spans="20:21" x14ac:dyDescent="0.2">
      <c r="T18667" s="11"/>
      <c r="U18667" s="11"/>
    </row>
    <row r="18668" spans="20:21" x14ac:dyDescent="0.2">
      <c r="T18668" s="11"/>
      <c r="U18668" s="11"/>
    </row>
    <row r="18669" spans="20:21" x14ac:dyDescent="0.2">
      <c r="T18669" s="11"/>
      <c r="U18669" s="11"/>
    </row>
    <row r="18670" spans="20:21" x14ac:dyDescent="0.2">
      <c r="T18670" s="11"/>
      <c r="U18670" s="11"/>
    </row>
    <row r="18671" spans="20:21" x14ac:dyDescent="0.2">
      <c r="T18671" s="11"/>
      <c r="U18671" s="11"/>
    </row>
    <row r="18672" spans="20:21" x14ac:dyDescent="0.2">
      <c r="T18672" s="11"/>
      <c r="U18672" s="11"/>
    </row>
    <row r="18673" spans="20:21" x14ac:dyDescent="0.2">
      <c r="T18673" s="11"/>
      <c r="U18673" s="11"/>
    </row>
    <row r="18674" spans="20:21" x14ac:dyDescent="0.2">
      <c r="T18674" s="11"/>
      <c r="U18674" s="11"/>
    </row>
    <row r="18675" spans="20:21" x14ac:dyDescent="0.2">
      <c r="T18675" s="11"/>
      <c r="U18675" s="11"/>
    </row>
    <row r="18676" spans="20:21" x14ac:dyDescent="0.2">
      <c r="T18676" s="11"/>
      <c r="U18676" s="11"/>
    </row>
    <row r="18677" spans="20:21" x14ac:dyDescent="0.2">
      <c r="T18677" s="11"/>
      <c r="U18677" s="11"/>
    </row>
    <row r="18678" spans="20:21" x14ac:dyDescent="0.2">
      <c r="T18678" s="11"/>
      <c r="U18678" s="11"/>
    </row>
    <row r="18679" spans="20:21" x14ac:dyDescent="0.2">
      <c r="T18679" s="11"/>
      <c r="U18679" s="11"/>
    </row>
    <row r="18680" spans="20:21" x14ac:dyDescent="0.2">
      <c r="T18680" s="11"/>
      <c r="U18680" s="11"/>
    </row>
    <row r="18681" spans="20:21" x14ac:dyDescent="0.2">
      <c r="T18681" s="11"/>
      <c r="U18681" s="11"/>
    </row>
    <row r="18682" spans="20:21" x14ac:dyDescent="0.2">
      <c r="T18682" s="11"/>
      <c r="U18682" s="11"/>
    </row>
    <row r="18683" spans="20:21" x14ac:dyDescent="0.2">
      <c r="T18683" s="11"/>
      <c r="U18683" s="11"/>
    </row>
    <row r="18684" spans="20:21" x14ac:dyDescent="0.2">
      <c r="T18684" s="11"/>
      <c r="U18684" s="11"/>
    </row>
    <row r="18685" spans="20:21" x14ac:dyDescent="0.2">
      <c r="T18685" s="11"/>
      <c r="U18685" s="11"/>
    </row>
    <row r="18686" spans="20:21" x14ac:dyDescent="0.2">
      <c r="T18686" s="11"/>
      <c r="U18686" s="11"/>
    </row>
    <row r="18687" spans="20:21" x14ac:dyDescent="0.2">
      <c r="T18687" s="11"/>
      <c r="U18687" s="11"/>
    </row>
    <row r="18688" spans="20:21" x14ac:dyDescent="0.2">
      <c r="T18688" s="11"/>
      <c r="U18688" s="11"/>
    </row>
    <row r="18689" spans="20:21" x14ac:dyDescent="0.2">
      <c r="T18689" s="11"/>
      <c r="U18689" s="11"/>
    </row>
    <row r="18690" spans="20:21" x14ac:dyDescent="0.2">
      <c r="T18690" s="11"/>
      <c r="U18690" s="11"/>
    </row>
    <row r="18691" spans="20:21" x14ac:dyDescent="0.2">
      <c r="T18691" s="11"/>
      <c r="U18691" s="11"/>
    </row>
    <row r="18692" spans="20:21" x14ac:dyDescent="0.2">
      <c r="T18692" s="11"/>
      <c r="U18692" s="11"/>
    </row>
    <row r="18693" spans="20:21" x14ac:dyDescent="0.2">
      <c r="T18693" s="11"/>
      <c r="U18693" s="11"/>
    </row>
    <row r="18694" spans="20:21" x14ac:dyDescent="0.2">
      <c r="T18694" s="11"/>
      <c r="U18694" s="11"/>
    </row>
    <row r="18695" spans="20:21" x14ac:dyDescent="0.2">
      <c r="T18695" s="11"/>
      <c r="U18695" s="11"/>
    </row>
    <row r="18696" spans="20:21" x14ac:dyDescent="0.2">
      <c r="T18696" s="11"/>
      <c r="U18696" s="11"/>
    </row>
    <row r="18697" spans="20:21" x14ac:dyDescent="0.2">
      <c r="T18697" s="11"/>
      <c r="U18697" s="11"/>
    </row>
    <row r="18698" spans="20:21" x14ac:dyDescent="0.2">
      <c r="T18698" s="11"/>
      <c r="U18698" s="11"/>
    </row>
    <row r="18699" spans="20:21" x14ac:dyDescent="0.2">
      <c r="T18699" s="11"/>
      <c r="U18699" s="11"/>
    </row>
    <row r="18700" spans="20:21" x14ac:dyDescent="0.2">
      <c r="T18700" s="11"/>
      <c r="U18700" s="11"/>
    </row>
    <row r="18701" spans="20:21" x14ac:dyDescent="0.2">
      <c r="T18701" s="11"/>
      <c r="U18701" s="11"/>
    </row>
    <row r="18702" spans="20:21" x14ac:dyDescent="0.2">
      <c r="T18702" s="11"/>
      <c r="U18702" s="11"/>
    </row>
    <row r="18703" spans="20:21" x14ac:dyDescent="0.2">
      <c r="T18703" s="11"/>
      <c r="U18703" s="11"/>
    </row>
    <row r="18704" spans="20:21" x14ac:dyDescent="0.2">
      <c r="T18704" s="11"/>
      <c r="U18704" s="11"/>
    </row>
    <row r="18705" spans="20:21" x14ac:dyDescent="0.2">
      <c r="T18705" s="11"/>
      <c r="U18705" s="11"/>
    </row>
    <row r="18706" spans="20:21" x14ac:dyDescent="0.2">
      <c r="T18706" s="11"/>
      <c r="U18706" s="11"/>
    </row>
    <row r="18707" spans="20:21" x14ac:dyDescent="0.2">
      <c r="T18707" s="11"/>
      <c r="U18707" s="11"/>
    </row>
    <row r="18708" spans="20:21" x14ac:dyDescent="0.2">
      <c r="T18708" s="11"/>
      <c r="U18708" s="11"/>
    </row>
    <row r="18709" spans="20:21" x14ac:dyDescent="0.2">
      <c r="T18709" s="11"/>
      <c r="U18709" s="11"/>
    </row>
    <row r="18710" spans="20:21" x14ac:dyDescent="0.2">
      <c r="T18710" s="11"/>
      <c r="U18710" s="11"/>
    </row>
    <row r="18711" spans="20:21" x14ac:dyDescent="0.2">
      <c r="T18711" s="11"/>
      <c r="U18711" s="11"/>
    </row>
    <row r="18712" spans="20:21" x14ac:dyDescent="0.2">
      <c r="T18712" s="11"/>
      <c r="U18712" s="11"/>
    </row>
    <row r="18713" spans="20:21" x14ac:dyDescent="0.2">
      <c r="T18713" s="11"/>
      <c r="U18713" s="11"/>
    </row>
    <row r="18714" spans="20:21" x14ac:dyDescent="0.2">
      <c r="T18714" s="11"/>
      <c r="U18714" s="11"/>
    </row>
    <row r="18715" spans="20:21" x14ac:dyDescent="0.2">
      <c r="T18715" s="11"/>
      <c r="U18715" s="11"/>
    </row>
    <row r="18716" spans="20:21" x14ac:dyDescent="0.2">
      <c r="T18716" s="11"/>
      <c r="U18716" s="11"/>
    </row>
    <row r="18717" spans="20:21" x14ac:dyDescent="0.2">
      <c r="T18717" s="11"/>
      <c r="U18717" s="11"/>
    </row>
    <row r="18718" spans="20:21" x14ac:dyDescent="0.2">
      <c r="T18718" s="11"/>
      <c r="U18718" s="11"/>
    </row>
    <row r="18719" spans="20:21" x14ac:dyDescent="0.2">
      <c r="T18719" s="11"/>
      <c r="U18719" s="11"/>
    </row>
    <row r="18720" spans="20:21" x14ac:dyDescent="0.2">
      <c r="T18720" s="11"/>
      <c r="U18720" s="11"/>
    </row>
    <row r="18721" spans="20:21" x14ac:dyDescent="0.2">
      <c r="T18721" s="11"/>
      <c r="U18721" s="11"/>
    </row>
    <row r="18722" spans="20:21" x14ac:dyDescent="0.2">
      <c r="T18722" s="11"/>
      <c r="U18722" s="11"/>
    </row>
    <row r="18723" spans="20:21" x14ac:dyDescent="0.2">
      <c r="T18723" s="11"/>
      <c r="U18723" s="11"/>
    </row>
    <row r="18724" spans="20:21" x14ac:dyDescent="0.2">
      <c r="T18724" s="11"/>
      <c r="U18724" s="11"/>
    </row>
    <row r="18725" spans="20:21" x14ac:dyDescent="0.2">
      <c r="T18725" s="11"/>
      <c r="U18725" s="11"/>
    </row>
    <row r="18726" spans="20:21" x14ac:dyDescent="0.2">
      <c r="T18726" s="11"/>
      <c r="U18726" s="11"/>
    </row>
    <row r="18727" spans="20:21" x14ac:dyDescent="0.2">
      <c r="T18727" s="11"/>
      <c r="U18727" s="11"/>
    </row>
    <row r="18728" spans="20:21" x14ac:dyDescent="0.2">
      <c r="T18728" s="11"/>
      <c r="U18728" s="11"/>
    </row>
    <row r="18729" spans="20:21" x14ac:dyDescent="0.2">
      <c r="T18729" s="11"/>
      <c r="U18729" s="11"/>
    </row>
    <row r="18730" spans="20:21" x14ac:dyDescent="0.2">
      <c r="T18730" s="11"/>
      <c r="U18730" s="11"/>
    </row>
    <row r="18731" spans="20:21" x14ac:dyDescent="0.2">
      <c r="T18731" s="11"/>
      <c r="U18731" s="11"/>
    </row>
    <row r="18732" spans="20:21" x14ac:dyDescent="0.2">
      <c r="T18732" s="11"/>
      <c r="U18732" s="11"/>
    </row>
    <row r="18733" spans="20:21" x14ac:dyDescent="0.2">
      <c r="T18733" s="11"/>
      <c r="U18733" s="11"/>
    </row>
    <row r="18734" spans="20:21" x14ac:dyDescent="0.2">
      <c r="T18734" s="11"/>
      <c r="U18734" s="11"/>
    </row>
    <row r="18735" spans="20:21" x14ac:dyDescent="0.2">
      <c r="T18735" s="11"/>
      <c r="U18735" s="11"/>
    </row>
    <row r="18736" spans="20:21" x14ac:dyDescent="0.2">
      <c r="T18736" s="11"/>
      <c r="U18736" s="11"/>
    </row>
    <row r="18737" spans="20:21" x14ac:dyDescent="0.2">
      <c r="T18737" s="11"/>
      <c r="U18737" s="11"/>
    </row>
    <row r="18738" spans="20:21" x14ac:dyDescent="0.2">
      <c r="T18738" s="11"/>
      <c r="U18738" s="11"/>
    </row>
    <row r="18739" spans="20:21" x14ac:dyDescent="0.2">
      <c r="T18739" s="11"/>
      <c r="U18739" s="11"/>
    </row>
    <row r="18740" spans="20:21" x14ac:dyDescent="0.2">
      <c r="T18740" s="11"/>
      <c r="U18740" s="11"/>
    </row>
    <row r="18741" spans="20:21" x14ac:dyDescent="0.2">
      <c r="T18741" s="11"/>
      <c r="U18741" s="11"/>
    </row>
    <row r="18742" spans="20:21" x14ac:dyDescent="0.2">
      <c r="T18742" s="11"/>
      <c r="U18742" s="11"/>
    </row>
    <row r="18743" spans="20:21" x14ac:dyDescent="0.2">
      <c r="T18743" s="11"/>
      <c r="U18743" s="11"/>
    </row>
    <row r="18744" spans="20:21" x14ac:dyDescent="0.2">
      <c r="T18744" s="11"/>
      <c r="U18744" s="11"/>
    </row>
    <row r="18745" spans="20:21" x14ac:dyDescent="0.2">
      <c r="T18745" s="11"/>
      <c r="U18745" s="11"/>
    </row>
    <row r="18746" spans="20:21" x14ac:dyDescent="0.2">
      <c r="T18746" s="11"/>
      <c r="U18746" s="11"/>
    </row>
    <row r="18747" spans="20:21" x14ac:dyDescent="0.2">
      <c r="T18747" s="11"/>
      <c r="U18747" s="11"/>
    </row>
    <row r="18748" spans="20:21" x14ac:dyDescent="0.2">
      <c r="T18748" s="11"/>
      <c r="U18748" s="11"/>
    </row>
    <row r="18749" spans="20:21" x14ac:dyDescent="0.2">
      <c r="T18749" s="11"/>
      <c r="U18749" s="11"/>
    </row>
    <row r="18750" spans="20:21" x14ac:dyDescent="0.2">
      <c r="T18750" s="11"/>
      <c r="U18750" s="11"/>
    </row>
    <row r="18751" spans="20:21" x14ac:dyDescent="0.2">
      <c r="T18751" s="11"/>
      <c r="U18751" s="11"/>
    </row>
    <row r="18752" spans="20:21" x14ac:dyDescent="0.2">
      <c r="T18752" s="11"/>
      <c r="U18752" s="11"/>
    </row>
    <row r="18753" spans="20:21" x14ac:dyDescent="0.2">
      <c r="T18753" s="11"/>
      <c r="U18753" s="11"/>
    </row>
    <row r="18754" spans="20:21" x14ac:dyDescent="0.2">
      <c r="T18754" s="11"/>
      <c r="U18754" s="11"/>
    </row>
    <row r="18755" spans="20:21" x14ac:dyDescent="0.2">
      <c r="T18755" s="11"/>
      <c r="U18755" s="11"/>
    </row>
    <row r="18756" spans="20:21" x14ac:dyDescent="0.2">
      <c r="T18756" s="11"/>
      <c r="U18756" s="11"/>
    </row>
    <row r="18757" spans="20:21" x14ac:dyDescent="0.2">
      <c r="T18757" s="11"/>
      <c r="U18757" s="11"/>
    </row>
    <row r="18758" spans="20:21" x14ac:dyDescent="0.2">
      <c r="T18758" s="11"/>
      <c r="U18758" s="11"/>
    </row>
    <row r="18759" spans="20:21" x14ac:dyDescent="0.2">
      <c r="T18759" s="11"/>
      <c r="U18759" s="11"/>
    </row>
    <row r="18760" spans="20:21" x14ac:dyDescent="0.2">
      <c r="T18760" s="11"/>
      <c r="U18760" s="11"/>
    </row>
    <row r="18761" spans="20:21" x14ac:dyDescent="0.2">
      <c r="T18761" s="11"/>
      <c r="U18761" s="11"/>
    </row>
    <row r="18762" spans="20:21" x14ac:dyDescent="0.2">
      <c r="T18762" s="11"/>
      <c r="U18762" s="11"/>
    </row>
    <row r="18763" spans="20:21" x14ac:dyDescent="0.2">
      <c r="T18763" s="11"/>
      <c r="U18763" s="11"/>
    </row>
    <row r="18764" spans="20:21" x14ac:dyDescent="0.2">
      <c r="T18764" s="11"/>
      <c r="U18764" s="11"/>
    </row>
    <row r="18765" spans="20:21" x14ac:dyDescent="0.2">
      <c r="T18765" s="11"/>
      <c r="U18765" s="11"/>
    </row>
    <row r="18766" spans="20:21" x14ac:dyDescent="0.2">
      <c r="T18766" s="11"/>
      <c r="U18766" s="11"/>
    </row>
    <row r="18767" spans="20:21" x14ac:dyDescent="0.2">
      <c r="T18767" s="11"/>
      <c r="U18767" s="11"/>
    </row>
    <row r="18768" spans="20:21" x14ac:dyDescent="0.2">
      <c r="T18768" s="11"/>
      <c r="U18768" s="11"/>
    </row>
    <row r="18769" spans="20:21" x14ac:dyDescent="0.2">
      <c r="T18769" s="11"/>
      <c r="U18769" s="11"/>
    </row>
    <row r="18770" spans="20:21" x14ac:dyDescent="0.2">
      <c r="T18770" s="11"/>
      <c r="U18770" s="11"/>
    </row>
    <row r="18771" spans="20:21" x14ac:dyDescent="0.2">
      <c r="T18771" s="11"/>
      <c r="U18771" s="11"/>
    </row>
    <row r="18772" spans="20:21" x14ac:dyDescent="0.2">
      <c r="T18772" s="11"/>
      <c r="U18772" s="11"/>
    </row>
    <row r="18773" spans="20:21" x14ac:dyDescent="0.2">
      <c r="T18773" s="11"/>
      <c r="U18773" s="11"/>
    </row>
    <row r="18774" spans="20:21" x14ac:dyDescent="0.2">
      <c r="T18774" s="11"/>
      <c r="U18774" s="11"/>
    </row>
    <row r="18775" spans="20:21" x14ac:dyDescent="0.2">
      <c r="T18775" s="11"/>
      <c r="U18775" s="11"/>
    </row>
    <row r="18776" spans="20:21" x14ac:dyDescent="0.2">
      <c r="T18776" s="11"/>
      <c r="U18776" s="11"/>
    </row>
    <row r="18777" spans="20:21" x14ac:dyDescent="0.2">
      <c r="T18777" s="11"/>
      <c r="U18777" s="11"/>
    </row>
    <row r="18778" spans="20:21" x14ac:dyDescent="0.2">
      <c r="T18778" s="11"/>
      <c r="U18778" s="11"/>
    </row>
    <row r="18779" spans="20:21" x14ac:dyDescent="0.2">
      <c r="T18779" s="11"/>
      <c r="U18779" s="11"/>
    </row>
    <row r="18780" spans="20:21" x14ac:dyDescent="0.2">
      <c r="T18780" s="11"/>
      <c r="U18780" s="11"/>
    </row>
    <row r="18781" spans="20:21" x14ac:dyDescent="0.2">
      <c r="T18781" s="11"/>
      <c r="U18781" s="11"/>
    </row>
    <row r="18782" spans="20:21" x14ac:dyDescent="0.2">
      <c r="T18782" s="11"/>
      <c r="U18782" s="11"/>
    </row>
    <row r="18783" spans="20:21" x14ac:dyDescent="0.2">
      <c r="T18783" s="11"/>
      <c r="U18783" s="11"/>
    </row>
    <row r="18784" spans="20:21" x14ac:dyDescent="0.2">
      <c r="T18784" s="11"/>
      <c r="U18784" s="11"/>
    </row>
    <row r="18785" spans="20:21" x14ac:dyDescent="0.2">
      <c r="T18785" s="11"/>
      <c r="U18785" s="11"/>
    </row>
    <row r="18786" spans="20:21" x14ac:dyDescent="0.2">
      <c r="T18786" s="11"/>
      <c r="U18786" s="11"/>
    </row>
    <row r="18787" spans="20:21" x14ac:dyDescent="0.2">
      <c r="T18787" s="11"/>
      <c r="U18787" s="11"/>
    </row>
    <row r="18788" spans="20:21" x14ac:dyDescent="0.2">
      <c r="T18788" s="11"/>
      <c r="U18788" s="11"/>
    </row>
    <row r="18789" spans="20:21" x14ac:dyDescent="0.2">
      <c r="T18789" s="11"/>
      <c r="U18789" s="11"/>
    </row>
    <row r="18790" spans="20:21" x14ac:dyDescent="0.2">
      <c r="T18790" s="11"/>
      <c r="U18790" s="11"/>
    </row>
    <row r="18791" spans="20:21" x14ac:dyDescent="0.2">
      <c r="T18791" s="11"/>
      <c r="U18791" s="11"/>
    </row>
    <row r="18792" spans="20:21" x14ac:dyDescent="0.2">
      <c r="T18792" s="11"/>
      <c r="U18792" s="11"/>
    </row>
    <row r="18793" spans="20:21" x14ac:dyDescent="0.2">
      <c r="T18793" s="11"/>
      <c r="U18793" s="11"/>
    </row>
    <row r="18794" spans="20:21" x14ac:dyDescent="0.2">
      <c r="T18794" s="11"/>
      <c r="U18794" s="11"/>
    </row>
    <row r="18795" spans="20:21" x14ac:dyDescent="0.2">
      <c r="T18795" s="11"/>
      <c r="U18795" s="11"/>
    </row>
    <row r="18796" spans="20:21" x14ac:dyDescent="0.2">
      <c r="T18796" s="11"/>
      <c r="U18796" s="11"/>
    </row>
    <row r="18797" spans="20:21" x14ac:dyDescent="0.2">
      <c r="T18797" s="11"/>
      <c r="U18797" s="11"/>
    </row>
    <row r="18798" spans="20:21" x14ac:dyDescent="0.2">
      <c r="T18798" s="11"/>
      <c r="U18798" s="11"/>
    </row>
    <row r="18799" spans="20:21" x14ac:dyDescent="0.2">
      <c r="T18799" s="11"/>
      <c r="U18799" s="11"/>
    </row>
    <row r="18800" spans="20:21" x14ac:dyDescent="0.2">
      <c r="T18800" s="11"/>
      <c r="U18800" s="11"/>
    </row>
    <row r="18801" spans="20:21" x14ac:dyDescent="0.2">
      <c r="T18801" s="11"/>
      <c r="U18801" s="11"/>
    </row>
    <row r="18802" spans="20:21" x14ac:dyDescent="0.2">
      <c r="T18802" s="11"/>
      <c r="U18802" s="11"/>
    </row>
    <row r="18803" spans="20:21" x14ac:dyDescent="0.2">
      <c r="T18803" s="11"/>
      <c r="U18803" s="11"/>
    </row>
    <row r="18804" spans="20:21" x14ac:dyDescent="0.2">
      <c r="T18804" s="11"/>
      <c r="U18804" s="11"/>
    </row>
    <row r="18805" spans="20:21" x14ac:dyDescent="0.2">
      <c r="T18805" s="11"/>
      <c r="U18805" s="11"/>
    </row>
    <row r="18806" spans="20:21" x14ac:dyDescent="0.2">
      <c r="T18806" s="11"/>
      <c r="U18806" s="11"/>
    </row>
    <row r="18807" spans="20:21" x14ac:dyDescent="0.2">
      <c r="T18807" s="11"/>
      <c r="U18807" s="11"/>
    </row>
    <row r="18808" spans="20:21" x14ac:dyDescent="0.2">
      <c r="T18808" s="11"/>
      <c r="U18808" s="11"/>
    </row>
    <row r="18809" spans="20:21" x14ac:dyDescent="0.2">
      <c r="T18809" s="11"/>
      <c r="U18809" s="11"/>
    </row>
    <row r="18810" spans="20:21" x14ac:dyDescent="0.2">
      <c r="T18810" s="11"/>
      <c r="U18810" s="11"/>
    </row>
    <row r="18811" spans="20:21" x14ac:dyDescent="0.2">
      <c r="T18811" s="11"/>
      <c r="U18811" s="11"/>
    </row>
    <row r="18812" spans="20:21" x14ac:dyDescent="0.2">
      <c r="T18812" s="11"/>
      <c r="U18812" s="11"/>
    </row>
    <row r="18813" spans="20:21" x14ac:dyDescent="0.2">
      <c r="T18813" s="11"/>
      <c r="U18813" s="11"/>
    </row>
    <row r="18814" spans="20:21" x14ac:dyDescent="0.2">
      <c r="T18814" s="11"/>
      <c r="U18814" s="11"/>
    </row>
    <row r="18815" spans="20:21" x14ac:dyDescent="0.2">
      <c r="T18815" s="11"/>
      <c r="U18815" s="11"/>
    </row>
    <row r="18816" spans="20:21" x14ac:dyDescent="0.2">
      <c r="T18816" s="11"/>
      <c r="U18816" s="11"/>
    </row>
    <row r="18817" spans="20:21" x14ac:dyDescent="0.2">
      <c r="T18817" s="11"/>
      <c r="U18817" s="11"/>
    </row>
    <row r="18818" spans="20:21" x14ac:dyDescent="0.2">
      <c r="T18818" s="11"/>
      <c r="U18818" s="11"/>
    </row>
    <row r="18819" spans="20:21" x14ac:dyDescent="0.2">
      <c r="T18819" s="11"/>
      <c r="U18819" s="11"/>
    </row>
    <row r="18820" spans="20:21" x14ac:dyDescent="0.2">
      <c r="T18820" s="11"/>
      <c r="U18820" s="11"/>
    </row>
    <row r="18821" spans="20:21" x14ac:dyDescent="0.2">
      <c r="T18821" s="11"/>
      <c r="U18821" s="11"/>
    </row>
    <row r="18822" spans="20:21" x14ac:dyDescent="0.2">
      <c r="T18822" s="11"/>
      <c r="U18822" s="11"/>
    </row>
    <row r="18823" spans="20:21" x14ac:dyDescent="0.2">
      <c r="T18823" s="11"/>
      <c r="U18823" s="11"/>
    </row>
    <row r="18824" spans="20:21" x14ac:dyDescent="0.2">
      <c r="T18824" s="11"/>
      <c r="U18824" s="11"/>
    </row>
    <row r="18825" spans="20:21" x14ac:dyDescent="0.2">
      <c r="T18825" s="11"/>
      <c r="U18825" s="11"/>
    </row>
    <row r="18826" spans="20:21" x14ac:dyDescent="0.2">
      <c r="T18826" s="11"/>
      <c r="U18826" s="11"/>
    </row>
    <row r="18827" spans="20:21" x14ac:dyDescent="0.2">
      <c r="T18827" s="11"/>
      <c r="U18827" s="11"/>
    </row>
    <row r="18828" spans="20:21" x14ac:dyDescent="0.2">
      <c r="T18828" s="11"/>
      <c r="U18828" s="11"/>
    </row>
    <row r="18829" spans="20:21" x14ac:dyDescent="0.2">
      <c r="T18829" s="11"/>
      <c r="U18829" s="11"/>
    </row>
    <row r="18830" spans="20:21" x14ac:dyDescent="0.2">
      <c r="T18830" s="11"/>
      <c r="U18830" s="11"/>
    </row>
    <row r="18831" spans="20:21" x14ac:dyDescent="0.2">
      <c r="T18831" s="11"/>
      <c r="U18831" s="11"/>
    </row>
    <row r="18832" spans="20:21" x14ac:dyDescent="0.2">
      <c r="T18832" s="11"/>
      <c r="U18832" s="11"/>
    </row>
    <row r="18833" spans="20:21" x14ac:dyDescent="0.2">
      <c r="T18833" s="11"/>
      <c r="U18833" s="11"/>
    </row>
    <row r="18834" spans="20:21" x14ac:dyDescent="0.2">
      <c r="T18834" s="11"/>
      <c r="U18834" s="11"/>
    </row>
    <row r="18835" spans="20:21" x14ac:dyDescent="0.2">
      <c r="T18835" s="11"/>
      <c r="U18835" s="11"/>
    </row>
    <row r="18836" spans="20:21" x14ac:dyDescent="0.2">
      <c r="T18836" s="11"/>
      <c r="U18836" s="11"/>
    </row>
    <row r="18837" spans="20:21" x14ac:dyDescent="0.2">
      <c r="T18837" s="11"/>
      <c r="U18837" s="11"/>
    </row>
    <row r="18838" spans="20:21" x14ac:dyDescent="0.2">
      <c r="T18838" s="11"/>
      <c r="U18838" s="11"/>
    </row>
    <row r="18839" spans="20:21" x14ac:dyDescent="0.2">
      <c r="T18839" s="11"/>
      <c r="U18839" s="11"/>
    </row>
    <row r="18840" spans="20:21" x14ac:dyDescent="0.2">
      <c r="T18840" s="11"/>
      <c r="U18840" s="11"/>
    </row>
    <row r="18841" spans="20:21" x14ac:dyDescent="0.2">
      <c r="T18841" s="11"/>
      <c r="U18841" s="11"/>
    </row>
    <row r="18842" spans="20:21" x14ac:dyDescent="0.2">
      <c r="T18842" s="11"/>
      <c r="U18842" s="11"/>
    </row>
    <row r="18843" spans="20:21" x14ac:dyDescent="0.2">
      <c r="T18843" s="11"/>
      <c r="U18843" s="11"/>
    </row>
    <row r="18844" spans="20:21" x14ac:dyDescent="0.2">
      <c r="T18844" s="11"/>
      <c r="U18844" s="11"/>
    </row>
    <row r="18845" spans="20:21" x14ac:dyDescent="0.2">
      <c r="T18845" s="11"/>
      <c r="U18845" s="11"/>
    </row>
    <row r="18846" spans="20:21" x14ac:dyDescent="0.2">
      <c r="T18846" s="11"/>
      <c r="U18846" s="11"/>
    </row>
    <row r="18847" spans="20:21" x14ac:dyDescent="0.2">
      <c r="T18847" s="11"/>
      <c r="U18847" s="11"/>
    </row>
    <row r="18848" spans="20:21" x14ac:dyDescent="0.2">
      <c r="T18848" s="11"/>
      <c r="U18848" s="11"/>
    </row>
    <row r="18849" spans="20:21" x14ac:dyDescent="0.2">
      <c r="T18849" s="11"/>
      <c r="U18849" s="11"/>
    </row>
    <row r="18850" spans="20:21" x14ac:dyDescent="0.2">
      <c r="T18850" s="11"/>
      <c r="U18850" s="11"/>
    </row>
    <row r="18851" spans="20:21" x14ac:dyDescent="0.2">
      <c r="T18851" s="11"/>
      <c r="U18851" s="11"/>
    </row>
    <row r="18852" spans="20:21" x14ac:dyDescent="0.2">
      <c r="T18852" s="11"/>
      <c r="U18852" s="11"/>
    </row>
    <row r="18853" spans="20:21" x14ac:dyDescent="0.2">
      <c r="T18853" s="11"/>
      <c r="U18853" s="11"/>
    </row>
    <row r="18854" spans="20:21" x14ac:dyDescent="0.2">
      <c r="T18854" s="11"/>
      <c r="U18854" s="11"/>
    </row>
    <row r="18855" spans="20:21" x14ac:dyDescent="0.2">
      <c r="T18855" s="11"/>
      <c r="U18855" s="11"/>
    </row>
    <row r="18856" spans="20:21" x14ac:dyDescent="0.2">
      <c r="T18856" s="11"/>
      <c r="U18856" s="11"/>
    </row>
    <row r="18857" spans="20:21" x14ac:dyDescent="0.2">
      <c r="T18857" s="11"/>
      <c r="U18857" s="11"/>
    </row>
    <row r="18858" spans="20:21" x14ac:dyDescent="0.2">
      <c r="T18858" s="11"/>
      <c r="U18858" s="11"/>
    </row>
    <row r="18859" spans="20:21" x14ac:dyDescent="0.2">
      <c r="T18859" s="11"/>
      <c r="U18859" s="11"/>
    </row>
    <row r="18860" spans="20:21" x14ac:dyDescent="0.2">
      <c r="T18860" s="11"/>
      <c r="U18860" s="11"/>
    </row>
    <row r="18861" spans="20:21" x14ac:dyDescent="0.2">
      <c r="T18861" s="11"/>
      <c r="U18861" s="11"/>
    </row>
    <row r="18862" spans="20:21" x14ac:dyDescent="0.2">
      <c r="T18862" s="11"/>
      <c r="U18862" s="11"/>
    </row>
    <row r="18863" spans="20:21" x14ac:dyDescent="0.2">
      <c r="T18863" s="11"/>
      <c r="U18863" s="11"/>
    </row>
    <row r="18864" spans="20:21" x14ac:dyDescent="0.2">
      <c r="T18864" s="11"/>
      <c r="U18864" s="11"/>
    </row>
    <row r="18865" spans="20:21" x14ac:dyDescent="0.2">
      <c r="T18865" s="11"/>
      <c r="U18865" s="11"/>
    </row>
    <row r="18866" spans="20:21" x14ac:dyDescent="0.2">
      <c r="T18866" s="11"/>
      <c r="U18866" s="11"/>
    </row>
    <row r="18867" spans="20:21" x14ac:dyDescent="0.2">
      <c r="T18867" s="11"/>
      <c r="U18867" s="11"/>
    </row>
    <row r="18868" spans="20:21" x14ac:dyDescent="0.2">
      <c r="T18868" s="11"/>
      <c r="U18868" s="11"/>
    </row>
    <row r="18869" spans="20:21" x14ac:dyDescent="0.2">
      <c r="T18869" s="11"/>
      <c r="U18869" s="11"/>
    </row>
    <row r="18870" spans="20:21" x14ac:dyDescent="0.2">
      <c r="T18870" s="11"/>
      <c r="U18870" s="11"/>
    </row>
    <row r="18871" spans="20:21" x14ac:dyDescent="0.2">
      <c r="T18871" s="11"/>
      <c r="U18871" s="11"/>
    </row>
    <row r="18872" spans="20:21" x14ac:dyDescent="0.2">
      <c r="T18872" s="11"/>
      <c r="U18872" s="11"/>
    </row>
    <row r="18873" spans="20:21" x14ac:dyDescent="0.2">
      <c r="T18873" s="11"/>
      <c r="U18873" s="11"/>
    </row>
    <row r="18874" spans="20:21" x14ac:dyDescent="0.2">
      <c r="T18874" s="11"/>
      <c r="U18874" s="11"/>
    </row>
    <row r="18875" spans="20:21" x14ac:dyDescent="0.2">
      <c r="T18875" s="11"/>
      <c r="U18875" s="11"/>
    </row>
    <row r="18876" spans="20:21" x14ac:dyDescent="0.2">
      <c r="T18876" s="11"/>
      <c r="U18876" s="11"/>
    </row>
    <row r="18877" spans="20:21" x14ac:dyDescent="0.2">
      <c r="T18877" s="11"/>
      <c r="U18877" s="11"/>
    </row>
    <row r="18878" spans="20:21" x14ac:dyDescent="0.2">
      <c r="T18878" s="11"/>
      <c r="U18878" s="11"/>
    </row>
    <row r="18879" spans="20:21" x14ac:dyDescent="0.2">
      <c r="T18879" s="11"/>
      <c r="U18879" s="11"/>
    </row>
    <row r="18880" spans="20:21" x14ac:dyDescent="0.2">
      <c r="T18880" s="11"/>
      <c r="U18880" s="11"/>
    </row>
    <row r="18881" spans="20:21" x14ac:dyDescent="0.2">
      <c r="T18881" s="11"/>
      <c r="U18881" s="11"/>
    </row>
    <row r="18882" spans="20:21" x14ac:dyDescent="0.2">
      <c r="T18882" s="11"/>
      <c r="U18882" s="11"/>
    </row>
    <row r="18883" spans="20:21" x14ac:dyDescent="0.2">
      <c r="T18883" s="11"/>
      <c r="U18883" s="11"/>
    </row>
    <row r="18884" spans="20:21" x14ac:dyDescent="0.2">
      <c r="T18884" s="11"/>
      <c r="U18884" s="11"/>
    </row>
    <row r="18885" spans="20:21" x14ac:dyDescent="0.2">
      <c r="T18885" s="11"/>
      <c r="U18885" s="11"/>
    </row>
    <row r="18886" spans="20:21" x14ac:dyDescent="0.2">
      <c r="T18886" s="11"/>
      <c r="U18886" s="11"/>
    </row>
    <row r="18887" spans="20:21" x14ac:dyDescent="0.2">
      <c r="T18887" s="11"/>
      <c r="U18887" s="11"/>
    </row>
    <row r="18888" spans="20:21" x14ac:dyDescent="0.2">
      <c r="T18888" s="11"/>
      <c r="U18888" s="11"/>
    </row>
    <row r="18889" spans="20:21" x14ac:dyDescent="0.2">
      <c r="T18889" s="11"/>
      <c r="U18889" s="11"/>
    </row>
    <row r="18890" spans="20:21" x14ac:dyDescent="0.2">
      <c r="T18890" s="11"/>
      <c r="U18890" s="11"/>
    </row>
    <row r="18891" spans="20:21" x14ac:dyDescent="0.2">
      <c r="T18891" s="11"/>
      <c r="U18891" s="11"/>
    </row>
    <row r="18892" spans="20:21" x14ac:dyDescent="0.2">
      <c r="T18892" s="11"/>
      <c r="U18892" s="11"/>
    </row>
    <row r="18893" spans="20:21" x14ac:dyDescent="0.2">
      <c r="T18893" s="11"/>
      <c r="U18893" s="11"/>
    </row>
    <row r="18894" spans="20:21" x14ac:dyDescent="0.2">
      <c r="T18894" s="11"/>
      <c r="U18894" s="11"/>
    </row>
    <row r="18895" spans="20:21" x14ac:dyDescent="0.2">
      <c r="T18895" s="11"/>
      <c r="U18895" s="11"/>
    </row>
    <row r="18896" spans="20:21" x14ac:dyDescent="0.2">
      <c r="T18896" s="11"/>
      <c r="U18896" s="11"/>
    </row>
    <row r="18897" spans="20:21" x14ac:dyDescent="0.2">
      <c r="T18897" s="11"/>
      <c r="U18897" s="11"/>
    </row>
    <row r="18898" spans="20:21" x14ac:dyDescent="0.2">
      <c r="T18898" s="11"/>
      <c r="U18898" s="11"/>
    </row>
    <row r="18899" spans="20:21" x14ac:dyDescent="0.2">
      <c r="T18899" s="11"/>
      <c r="U18899" s="11"/>
    </row>
    <row r="18900" spans="20:21" x14ac:dyDescent="0.2">
      <c r="T18900" s="11"/>
      <c r="U18900" s="11"/>
    </row>
    <row r="18901" spans="20:21" x14ac:dyDescent="0.2">
      <c r="T18901" s="11"/>
      <c r="U18901" s="11"/>
    </row>
    <row r="18902" spans="20:21" x14ac:dyDescent="0.2">
      <c r="T18902" s="11"/>
      <c r="U18902" s="11"/>
    </row>
    <row r="18903" spans="20:21" x14ac:dyDescent="0.2">
      <c r="T18903" s="11"/>
      <c r="U18903" s="11"/>
    </row>
    <row r="18904" spans="20:21" x14ac:dyDescent="0.2">
      <c r="T18904" s="11"/>
      <c r="U18904" s="11"/>
    </row>
    <row r="18905" spans="20:21" x14ac:dyDescent="0.2">
      <c r="T18905" s="11"/>
      <c r="U18905" s="11"/>
    </row>
    <row r="18906" spans="20:21" x14ac:dyDescent="0.2">
      <c r="T18906" s="11"/>
      <c r="U18906" s="11"/>
    </row>
    <row r="18907" spans="20:21" x14ac:dyDescent="0.2">
      <c r="T18907" s="11"/>
      <c r="U18907" s="11"/>
    </row>
    <row r="18908" spans="20:21" x14ac:dyDescent="0.2">
      <c r="T18908" s="11"/>
      <c r="U18908" s="11"/>
    </row>
    <row r="18909" spans="20:21" x14ac:dyDescent="0.2">
      <c r="T18909" s="11"/>
      <c r="U18909" s="11"/>
    </row>
    <row r="18910" spans="20:21" x14ac:dyDescent="0.2">
      <c r="T18910" s="11"/>
      <c r="U18910" s="11"/>
    </row>
    <row r="18911" spans="20:21" x14ac:dyDescent="0.2">
      <c r="T18911" s="11"/>
      <c r="U18911" s="11"/>
    </row>
    <row r="18912" spans="20:21" x14ac:dyDescent="0.2">
      <c r="T18912" s="11"/>
      <c r="U18912" s="11"/>
    </row>
    <row r="18913" spans="20:21" x14ac:dyDescent="0.2">
      <c r="T18913" s="11"/>
      <c r="U18913" s="11"/>
    </row>
    <row r="18914" spans="20:21" x14ac:dyDescent="0.2">
      <c r="T18914" s="11"/>
      <c r="U18914" s="11"/>
    </row>
    <row r="18915" spans="20:21" x14ac:dyDescent="0.2">
      <c r="T18915" s="11"/>
      <c r="U18915" s="11"/>
    </row>
    <row r="18916" spans="20:21" x14ac:dyDescent="0.2">
      <c r="T18916" s="11"/>
      <c r="U18916" s="11"/>
    </row>
    <row r="18917" spans="20:21" x14ac:dyDescent="0.2">
      <c r="T18917" s="11"/>
      <c r="U18917" s="11"/>
    </row>
    <row r="18918" spans="20:21" x14ac:dyDescent="0.2">
      <c r="T18918" s="11"/>
      <c r="U18918" s="11"/>
    </row>
    <row r="18919" spans="20:21" x14ac:dyDescent="0.2">
      <c r="T18919" s="11"/>
      <c r="U18919" s="11"/>
    </row>
    <row r="18920" spans="20:21" x14ac:dyDescent="0.2">
      <c r="T18920" s="11"/>
      <c r="U18920" s="11"/>
    </row>
    <row r="18921" spans="20:21" x14ac:dyDescent="0.2">
      <c r="T18921" s="11"/>
      <c r="U18921" s="11"/>
    </row>
    <row r="18922" spans="20:21" x14ac:dyDescent="0.2">
      <c r="T18922" s="11"/>
      <c r="U18922" s="11"/>
    </row>
    <row r="18923" spans="20:21" x14ac:dyDescent="0.2">
      <c r="T18923" s="11"/>
      <c r="U18923" s="11"/>
    </row>
    <row r="18924" spans="20:21" x14ac:dyDescent="0.2">
      <c r="T18924" s="11"/>
      <c r="U18924" s="11"/>
    </row>
    <row r="18925" spans="20:21" x14ac:dyDescent="0.2">
      <c r="T18925" s="11"/>
      <c r="U18925" s="11"/>
    </row>
    <row r="18926" spans="20:21" x14ac:dyDescent="0.2">
      <c r="T18926" s="11"/>
      <c r="U18926" s="11"/>
    </row>
    <row r="18927" spans="20:21" x14ac:dyDescent="0.2">
      <c r="T18927" s="11"/>
      <c r="U18927" s="11"/>
    </row>
    <row r="18928" spans="20:21" x14ac:dyDescent="0.2">
      <c r="T18928" s="11"/>
      <c r="U18928" s="11"/>
    </row>
    <row r="18929" spans="20:21" x14ac:dyDescent="0.2">
      <c r="T18929" s="11"/>
      <c r="U18929" s="11"/>
    </row>
    <row r="18930" spans="20:21" x14ac:dyDescent="0.2">
      <c r="T18930" s="11"/>
      <c r="U18930" s="11"/>
    </row>
    <row r="18931" spans="20:21" x14ac:dyDescent="0.2">
      <c r="T18931" s="11"/>
      <c r="U18931" s="11"/>
    </row>
    <row r="18932" spans="20:21" x14ac:dyDescent="0.2">
      <c r="T18932" s="11"/>
      <c r="U18932" s="11"/>
    </row>
    <row r="18933" spans="20:21" x14ac:dyDescent="0.2">
      <c r="T18933" s="11"/>
      <c r="U18933" s="11"/>
    </row>
    <row r="18934" spans="20:21" x14ac:dyDescent="0.2">
      <c r="T18934" s="11"/>
      <c r="U18934" s="11"/>
    </row>
    <row r="18935" spans="20:21" x14ac:dyDescent="0.2">
      <c r="T18935" s="11"/>
      <c r="U18935" s="11"/>
    </row>
    <row r="18936" spans="20:21" x14ac:dyDescent="0.2">
      <c r="T18936" s="11"/>
      <c r="U18936" s="11"/>
    </row>
    <row r="18937" spans="20:21" x14ac:dyDescent="0.2">
      <c r="T18937" s="11"/>
      <c r="U18937" s="11"/>
    </row>
    <row r="18938" spans="20:21" x14ac:dyDescent="0.2">
      <c r="T18938" s="11"/>
      <c r="U18938" s="11"/>
    </row>
    <row r="18939" spans="20:21" x14ac:dyDescent="0.2">
      <c r="T18939" s="11"/>
      <c r="U18939" s="11"/>
    </row>
    <row r="18940" spans="20:21" x14ac:dyDescent="0.2">
      <c r="T18940" s="11"/>
      <c r="U18940" s="11"/>
    </row>
    <row r="18941" spans="20:21" x14ac:dyDescent="0.2">
      <c r="T18941" s="11"/>
      <c r="U18941" s="11"/>
    </row>
    <row r="18942" spans="20:21" x14ac:dyDescent="0.2">
      <c r="T18942" s="11"/>
      <c r="U18942" s="11"/>
    </row>
    <row r="18943" spans="20:21" x14ac:dyDescent="0.2">
      <c r="T18943" s="11"/>
      <c r="U18943" s="11"/>
    </row>
    <row r="18944" spans="20:21" x14ac:dyDescent="0.2">
      <c r="T18944" s="11"/>
      <c r="U18944" s="11"/>
    </row>
    <row r="18945" spans="20:21" x14ac:dyDescent="0.2">
      <c r="T18945" s="11"/>
      <c r="U18945" s="11"/>
    </row>
    <row r="18946" spans="20:21" x14ac:dyDescent="0.2">
      <c r="T18946" s="11"/>
      <c r="U18946" s="11"/>
    </row>
    <row r="18947" spans="20:21" x14ac:dyDescent="0.2">
      <c r="T18947" s="11"/>
      <c r="U18947" s="11"/>
    </row>
    <row r="18948" spans="20:21" x14ac:dyDescent="0.2">
      <c r="T18948" s="11"/>
      <c r="U18948" s="11"/>
    </row>
    <row r="18949" spans="20:21" x14ac:dyDescent="0.2">
      <c r="T18949" s="11"/>
      <c r="U18949" s="11"/>
    </row>
    <row r="18950" spans="20:21" x14ac:dyDescent="0.2">
      <c r="T18950" s="11"/>
      <c r="U18950" s="11"/>
    </row>
    <row r="18951" spans="20:21" x14ac:dyDescent="0.2">
      <c r="T18951" s="11"/>
      <c r="U18951" s="11"/>
    </row>
    <row r="18952" spans="20:21" x14ac:dyDescent="0.2">
      <c r="T18952" s="11"/>
      <c r="U18952" s="11"/>
    </row>
    <row r="18953" spans="20:21" x14ac:dyDescent="0.2">
      <c r="T18953" s="11"/>
      <c r="U18953" s="11"/>
    </row>
    <row r="18954" spans="20:21" x14ac:dyDescent="0.2">
      <c r="T18954" s="11"/>
      <c r="U18954" s="11"/>
    </row>
    <row r="18955" spans="20:21" x14ac:dyDescent="0.2">
      <c r="T18955" s="11"/>
      <c r="U18955" s="11"/>
    </row>
    <row r="18956" spans="20:21" x14ac:dyDescent="0.2">
      <c r="T18956" s="11"/>
      <c r="U18956" s="11"/>
    </row>
    <row r="18957" spans="20:21" x14ac:dyDescent="0.2">
      <c r="T18957" s="11"/>
      <c r="U18957" s="11"/>
    </row>
    <row r="18958" spans="20:21" x14ac:dyDescent="0.2">
      <c r="T18958" s="11"/>
      <c r="U18958" s="11"/>
    </row>
    <row r="18959" spans="20:21" x14ac:dyDescent="0.2">
      <c r="T18959" s="11"/>
      <c r="U18959" s="11"/>
    </row>
    <row r="18960" spans="20:21" x14ac:dyDescent="0.2">
      <c r="T18960" s="11"/>
      <c r="U18960" s="11"/>
    </row>
    <row r="18961" spans="20:21" x14ac:dyDescent="0.2">
      <c r="T18961" s="11"/>
      <c r="U18961" s="11"/>
    </row>
    <row r="18962" spans="20:21" x14ac:dyDescent="0.2">
      <c r="T18962" s="11"/>
      <c r="U18962" s="11"/>
    </row>
    <row r="18963" spans="20:21" x14ac:dyDescent="0.2">
      <c r="T18963" s="11"/>
      <c r="U18963" s="11"/>
    </row>
    <row r="18964" spans="20:21" x14ac:dyDescent="0.2">
      <c r="T18964" s="11"/>
      <c r="U18964" s="11"/>
    </row>
    <row r="18965" spans="20:21" x14ac:dyDescent="0.2">
      <c r="T18965" s="11"/>
      <c r="U18965" s="11"/>
    </row>
    <row r="18966" spans="20:21" x14ac:dyDescent="0.2">
      <c r="T18966" s="11"/>
      <c r="U18966" s="11"/>
    </row>
    <row r="18967" spans="20:21" x14ac:dyDescent="0.2">
      <c r="T18967" s="11"/>
      <c r="U18967" s="11"/>
    </row>
    <row r="18968" spans="20:21" x14ac:dyDescent="0.2">
      <c r="T18968" s="11"/>
      <c r="U18968" s="11"/>
    </row>
    <row r="18969" spans="20:21" x14ac:dyDescent="0.2">
      <c r="T18969" s="11"/>
      <c r="U18969" s="11"/>
    </row>
    <row r="18970" spans="20:21" x14ac:dyDescent="0.2">
      <c r="T18970" s="11"/>
      <c r="U18970" s="11"/>
    </row>
    <row r="18971" spans="20:21" x14ac:dyDescent="0.2">
      <c r="T18971" s="11"/>
      <c r="U18971" s="11"/>
    </row>
    <row r="18972" spans="20:21" x14ac:dyDescent="0.2">
      <c r="T18972" s="11"/>
      <c r="U18972" s="11"/>
    </row>
    <row r="18973" spans="20:21" x14ac:dyDescent="0.2">
      <c r="T18973" s="11"/>
      <c r="U18973" s="11"/>
    </row>
    <row r="18974" spans="20:21" x14ac:dyDescent="0.2">
      <c r="T18974" s="11"/>
      <c r="U18974" s="11"/>
    </row>
    <row r="18975" spans="20:21" x14ac:dyDescent="0.2">
      <c r="T18975" s="11"/>
      <c r="U18975" s="11"/>
    </row>
    <row r="18976" spans="20:21" x14ac:dyDescent="0.2">
      <c r="T18976" s="11"/>
      <c r="U18976" s="11"/>
    </row>
    <row r="18977" spans="20:21" x14ac:dyDescent="0.2">
      <c r="T18977" s="11"/>
      <c r="U18977" s="11"/>
    </row>
    <row r="18978" spans="20:21" x14ac:dyDescent="0.2">
      <c r="T18978" s="11"/>
      <c r="U18978" s="11"/>
    </row>
    <row r="18979" spans="20:21" x14ac:dyDescent="0.2">
      <c r="T18979" s="11"/>
      <c r="U18979" s="11"/>
    </row>
    <row r="18980" spans="20:21" x14ac:dyDescent="0.2">
      <c r="T18980" s="11"/>
      <c r="U18980" s="11"/>
    </row>
    <row r="18981" spans="20:21" x14ac:dyDescent="0.2">
      <c r="T18981" s="11"/>
      <c r="U18981" s="11"/>
    </row>
    <row r="18982" spans="20:21" x14ac:dyDescent="0.2">
      <c r="T18982" s="11"/>
      <c r="U18982" s="11"/>
    </row>
    <row r="18983" spans="20:21" x14ac:dyDescent="0.2">
      <c r="T18983" s="11"/>
      <c r="U18983" s="11"/>
    </row>
    <row r="18984" spans="20:21" x14ac:dyDescent="0.2">
      <c r="T18984" s="11"/>
      <c r="U18984" s="11"/>
    </row>
    <row r="18985" spans="20:21" x14ac:dyDescent="0.2">
      <c r="T18985" s="11"/>
      <c r="U18985" s="11"/>
    </row>
    <row r="18986" spans="20:21" x14ac:dyDescent="0.2">
      <c r="T18986" s="11"/>
      <c r="U18986" s="11"/>
    </row>
    <row r="18987" spans="20:21" x14ac:dyDescent="0.2">
      <c r="T18987" s="11"/>
      <c r="U18987" s="11"/>
    </row>
    <row r="18988" spans="20:21" x14ac:dyDescent="0.2">
      <c r="T18988" s="11"/>
      <c r="U18988" s="11"/>
    </row>
    <row r="18989" spans="20:21" x14ac:dyDescent="0.2">
      <c r="T18989" s="11"/>
      <c r="U18989" s="11"/>
    </row>
    <row r="18990" spans="20:21" x14ac:dyDescent="0.2">
      <c r="T18990" s="11"/>
      <c r="U18990" s="11"/>
    </row>
    <row r="18991" spans="20:21" x14ac:dyDescent="0.2">
      <c r="T18991" s="11"/>
      <c r="U18991" s="11"/>
    </row>
    <row r="18992" spans="20:21" x14ac:dyDescent="0.2">
      <c r="T18992" s="11"/>
      <c r="U18992" s="11"/>
    </row>
    <row r="18993" spans="20:21" x14ac:dyDescent="0.2">
      <c r="T18993" s="11"/>
      <c r="U18993" s="11"/>
    </row>
    <row r="18994" spans="20:21" x14ac:dyDescent="0.2">
      <c r="T18994" s="11"/>
      <c r="U18994" s="11"/>
    </row>
    <row r="18995" spans="20:21" x14ac:dyDescent="0.2">
      <c r="T18995" s="11"/>
      <c r="U18995" s="11"/>
    </row>
    <row r="18996" spans="20:21" x14ac:dyDescent="0.2">
      <c r="T18996" s="11"/>
      <c r="U18996" s="11"/>
    </row>
    <row r="18997" spans="20:21" x14ac:dyDescent="0.2">
      <c r="T18997" s="11"/>
      <c r="U18997" s="11"/>
    </row>
    <row r="18998" spans="20:21" x14ac:dyDescent="0.2">
      <c r="T18998" s="11"/>
      <c r="U18998" s="11"/>
    </row>
    <row r="18999" spans="20:21" x14ac:dyDescent="0.2">
      <c r="T18999" s="11"/>
      <c r="U18999" s="11"/>
    </row>
    <row r="19000" spans="20:21" x14ac:dyDescent="0.2">
      <c r="T19000" s="11"/>
      <c r="U19000" s="11"/>
    </row>
    <row r="19001" spans="20:21" x14ac:dyDescent="0.2">
      <c r="T19001" s="11"/>
      <c r="U19001" s="11"/>
    </row>
    <row r="19002" spans="20:21" x14ac:dyDescent="0.2">
      <c r="T19002" s="11"/>
      <c r="U19002" s="11"/>
    </row>
    <row r="19003" spans="20:21" x14ac:dyDescent="0.2">
      <c r="T19003" s="11"/>
      <c r="U19003" s="11"/>
    </row>
    <row r="19004" spans="20:21" x14ac:dyDescent="0.2">
      <c r="T19004" s="11"/>
      <c r="U19004" s="11"/>
    </row>
    <row r="19005" spans="20:21" x14ac:dyDescent="0.2">
      <c r="T19005" s="11"/>
      <c r="U19005" s="11"/>
    </row>
    <row r="19006" spans="20:21" x14ac:dyDescent="0.2">
      <c r="T19006" s="11"/>
      <c r="U19006" s="11"/>
    </row>
    <row r="19007" spans="20:21" x14ac:dyDescent="0.2">
      <c r="T19007" s="11"/>
      <c r="U19007" s="11"/>
    </row>
    <row r="19008" spans="20:21" x14ac:dyDescent="0.2">
      <c r="T19008" s="11"/>
      <c r="U19008" s="11"/>
    </row>
    <row r="19009" spans="20:21" x14ac:dyDescent="0.2">
      <c r="T19009" s="11"/>
      <c r="U19009" s="11"/>
    </row>
    <row r="19010" spans="20:21" x14ac:dyDescent="0.2">
      <c r="T19010" s="11"/>
      <c r="U19010" s="11"/>
    </row>
    <row r="19011" spans="20:21" x14ac:dyDescent="0.2">
      <c r="T19011" s="11"/>
      <c r="U19011" s="11"/>
    </row>
    <row r="19012" spans="20:21" x14ac:dyDescent="0.2">
      <c r="T19012" s="11"/>
      <c r="U19012" s="11"/>
    </row>
    <row r="19013" spans="20:21" x14ac:dyDescent="0.2">
      <c r="T19013" s="11"/>
      <c r="U19013" s="11"/>
    </row>
    <row r="19014" spans="20:21" x14ac:dyDescent="0.2">
      <c r="T19014" s="11"/>
      <c r="U19014" s="11"/>
    </row>
    <row r="19015" spans="20:21" x14ac:dyDescent="0.2">
      <c r="T19015" s="11"/>
      <c r="U19015" s="11"/>
    </row>
    <row r="19016" spans="20:21" x14ac:dyDescent="0.2">
      <c r="T19016" s="11"/>
      <c r="U19016" s="11"/>
    </row>
    <row r="19017" spans="20:21" x14ac:dyDescent="0.2">
      <c r="T19017" s="11"/>
      <c r="U19017" s="11"/>
    </row>
    <row r="19018" spans="20:21" x14ac:dyDescent="0.2">
      <c r="T19018" s="11"/>
      <c r="U19018" s="11"/>
    </row>
    <row r="19019" spans="20:21" x14ac:dyDescent="0.2">
      <c r="T19019" s="11"/>
      <c r="U19019" s="11"/>
    </row>
    <row r="19020" spans="20:21" x14ac:dyDescent="0.2">
      <c r="T19020" s="11"/>
      <c r="U19020" s="11"/>
    </row>
    <row r="19021" spans="20:21" x14ac:dyDescent="0.2">
      <c r="T19021" s="11"/>
      <c r="U19021" s="11"/>
    </row>
    <row r="19022" spans="20:21" x14ac:dyDescent="0.2">
      <c r="T19022" s="11"/>
      <c r="U19022" s="11"/>
    </row>
    <row r="19023" spans="20:21" x14ac:dyDescent="0.2">
      <c r="T19023" s="11"/>
      <c r="U19023" s="11"/>
    </row>
    <row r="19024" spans="20:21" x14ac:dyDescent="0.2">
      <c r="T19024" s="11"/>
      <c r="U19024" s="11"/>
    </row>
    <row r="19025" spans="20:21" x14ac:dyDescent="0.2">
      <c r="T19025" s="11"/>
      <c r="U19025" s="11"/>
    </row>
    <row r="19026" spans="20:21" x14ac:dyDescent="0.2">
      <c r="T19026" s="11"/>
      <c r="U19026" s="11"/>
    </row>
    <row r="19027" spans="20:21" x14ac:dyDescent="0.2">
      <c r="T19027" s="11"/>
      <c r="U19027" s="11"/>
    </row>
    <row r="19028" spans="20:21" x14ac:dyDescent="0.2">
      <c r="T19028" s="11"/>
      <c r="U19028" s="11"/>
    </row>
    <row r="19029" spans="20:21" x14ac:dyDescent="0.2">
      <c r="T19029" s="11"/>
      <c r="U19029" s="11"/>
    </row>
    <row r="19030" spans="20:21" x14ac:dyDescent="0.2">
      <c r="T19030" s="11"/>
      <c r="U19030" s="11"/>
    </row>
    <row r="19031" spans="20:21" x14ac:dyDescent="0.2">
      <c r="T19031" s="11"/>
      <c r="U19031" s="11"/>
    </row>
    <row r="19032" spans="20:21" x14ac:dyDescent="0.2">
      <c r="T19032" s="11"/>
      <c r="U19032" s="11"/>
    </row>
    <row r="19033" spans="20:21" x14ac:dyDescent="0.2">
      <c r="T19033" s="11"/>
      <c r="U19033" s="11"/>
    </row>
    <row r="19034" spans="20:21" x14ac:dyDescent="0.2">
      <c r="T19034" s="11"/>
      <c r="U19034" s="11"/>
    </row>
    <row r="19035" spans="20:21" x14ac:dyDescent="0.2">
      <c r="T19035" s="11"/>
      <c r="U19035" s="11"/>
    </row>
    <row r="19036" spans="20:21" x14ac:dyDescent="0.2">
      <c r="T19036" s="11"/>
      <c r="U19036" s="11"/>
    </row>
    <row r="19037" spans="20:21" x14ac:dyDescent="0.2">
      <c r="T19037" s="11"/>
      <c r="U19037" s="11"/>
    </row>
    <row r="19038" spans="20:21" x14ac:dyDescent="0.2">
      <c r="T19038" s="11"/>
      <c r="U19038" s="11"/>
    </row>
    <row r="19039" spans="20:21" x14ac:dyDescent="0.2">
      <c r="T19039" s="11"/>
      <c r="U19039" s="11"/>
    </row>
    <row r="19040" spans="20:21" x14ac:dyDescent="0.2">
      <c r="T19040" s="11"/>
      <c r="U19040" s="11"/>
    </row>
    <row r="19041" spans="20:21" x14ac:dyDescent="0.2">
      <c r="T19041" s="11"/>
      <c r="U19041" s="11"/>
    </row>
    <row r="19042" spans="20:21" x14ac:dyDescent="0.2">
      <c r="T19042" s="11"/>
      <c r="U19042" s="11"/>
    </row>
    <row r="19043" spans="20:21" x14ac:dyDescent="0.2">
      <c r="T19043" s="11"/>
      <c r="U19043" s="11"/>
    </row>
    <row r="19044" spans="20:21" x14ac:dyDescent="0.2">
      <c r="T19044" s="11"/>
      <c r="U19044" s="11"/>
    </row>
    <row r="19045" spans="20:21" x14ac:dyDescent="0.2">
      <c r="T19045" s="11"/>
      <c r="U19045" s="11"/>
    </row>
    <row r="19046" spans="20:21" x14ac:dyDescent="0.2">
      <c r="T19046" s="11"/>
      <c r="U19046" s="11"/>
    </row>
    <row r="19047" spans="20:21" x14ac:dyDescent="0.2">
      <c r="T19047" s="11"/>
      <c r="U19047" s="11"/>
    </row>
    <row r="19048" spans="20:21" x14ac:dyDescent="0.2">
      <c r="T19048" s="11"/>
      <c r="U19048" s="11"/>
    </row>
    <row r="19049" spans="20:21" x14ac:dyDescent="0.2">
      <c r="T19049" s="11"/>
      <c r="U19049" s="11"/>
    </row>
    <row r="19050" spans="20:21" x14ac:dyDescent="0.2">
      <c r="T19050" s="11"/>
      <c r="U19050" s="11"/>
    </row>
    <row r="19051" spans="20:21" x14ac:dyDescent="0.2">
      <c r="T19051" s="11"/>
      <c r="U19051" s="11"/>
    </row>
    <row r="19052" spans="20:21" x14ac:dyDescent="0.2">
      <c r="T19052" s="11"/>
      <c r="U19052" s="11"/>
    </row>
    <row r="19053" spans="20:21" x14ac:dyDescent="0.2">
      <c r="T19053" s="11"/>
      <c r="U19053" s="11"/>
    </row>
    <row r="19054" spans="20:21" x14ac:dyDescent="0.2">
      <c r="T19054" s="11"/>
      <c r="U19054" s="11"/>
    </row>
    <row r="19055" spans="20:21" x14ac:dyDescent="0.2">
      <c r="T19055" s="11"/>
      <c r="U19055" s="11"/>
    </row>
    <row r="19056" spans="20:21" x14ac:dyDescent="0.2">
      <c r="T19056" s="11"/>
      <c r="U19056" s="11"/>
    </row>
    <row r="19057" spans="20:21" x14ac:dyDescent="0.2">
      <c r="T19057" s="11"/>
      <c r="U19057" s="11"/>
    </row>
    <row r="19058" spans="20:21" x14ac:dyDescent="0.2">
      <c r="T19058" s="11"/>
      <c r="U19058" s="11"/>
    </row>
    <row r="19059" spans="20:21" x14ac:dyDescent="0.2">
      <c r="T19059" s="11"/>
      <c r="U19059" s="11"/>
    </row>
    <row r="19060" spans="20:21" x14ac:dyDescent="0.2">
      <c r="T19060" s="11"/>
      <c r="U19060" s="11"/>
    </row>
    <row r="19061" spans="20:21" x14ac:dyDescent="0.2">
      <c r="T19061" s="11"/>
      <c r="U19061" s="11"/>
    </row>
    <row r="19062" spans="20:21" x14ac:dyDescent="0.2">
      <c r="T19062" s="11"/>
      <c r="U19062" s="11"/>
    </row>
    <row r="19063" spans="20:21" x14ac:dyDescent="0.2">
      <c r="T19063" s="11"/>
      <c r="U19063" s="11"/>
    </row>
    <row r="19064" spans="20:21" x14ac:dyDescent="0.2">
      <c r="T19064" s="11"/>
      <c r="U19064" s="11"/>
    </row>
    <row r="19065" spans="20:21" x14ac:dyDescent="0.2">
      <c r="T19065" s="11"/>
      <c r="U19065" s="11"/>
    </row>
    <row r="19066" spans="20:21" x14ac:dyDescent="0.2">
      <c r="T19066" s="11"/>
      <c r="U19066" s="11"/>
    </row>
    <row r="19067" spans="20:21" x14ac:dyDescent="0.2">
      <c r="T19067" s="11"/>
      <c r="U19067" s="11"/>
    </row>
    <row r="19068" spans="20:21" x14ac:dyDescent="0.2">
      <c r="T19068" s="11"/>
      <c r="U19068" s="11"/>
    </row>
    <row r="19069" spans="20:21" x14ac:dyDescent="0.2">
      <c r="T19069" s="11"/>
      <c r="U19069" s="11"/>
    </row>
    <row r="19070" spans="20:21" x14ac:dyDescent="0.2">
      <c r="T19070" s="11"/>
      <c r="U19070" s="11"/>
    </row>
    <row r="19071" spans="20:21" x14ac:dyDescent="0.2">
      <c r="T19071" s="11"/>
      <c r="U19071" s="11"/>
    </row>
    <row r="19072" spans="20:21" x14ac:dyDescent="0.2">
      <c r="T19072" s="11"/>
      <c r="U19072" s="11"/>
    </row>
    <row r="19073" spans="20:21" x14ac:dyDescent="0.2">
      <c r="T19073" s="11"/>
      <c r="U19073" s="11"/>
    </row>
    <row r="19074" spans="20:21" x14ac:dyDescent="0.2">
      <c r="T19074" s="11"/>
      <c r="U19074" s="11"/>
    </row>
    <row r="19075" spans="20:21" x14ac:dyDescent="0.2">
      <c r="T19075" s="11"/>
      <c r="U19075" s="11"/>
    </row>
    <row r="19076" spans="20:21" x14ac:dyDescent="0.2">
      <c r="T19076" s="11"/>
      <c r="U19076" s="11"/>
    </row>
    <row r="19077" spans="20:21" x14ac:dyDescent="0.2">
      <c r="T19077" s="11"/>
      <c r="U19077" s="11"/>
    </row>
    <row r="19078" spans="20:21" x14ac:dyDescent="0.2">
      <c r="T19078" s="11"/>
      <c r="U19078" s="11"/>
    </row>
    <row r="19079" spans="20:21" x14ac:dyDescent="0.2">
      <c r="T19079" s="11"/>
      <c r="U19079" s="11"/>
    </row>
    <row r="19080" spans="20:21" x14ac:dyDescent="0.2">
      <c r="T19080" s="11"/>
      <c r="U19080" s="11"/>
    </row>
    <row r="19081" spans="20:21" x14ac:dyDescent="0.2">
      <c r="T19081" s="11"/>
      <c r="U19081" s="11"/>
    </row>
    <row r="19082" spans="20:21" x14ac:dyDescent="0.2">
      <c r="T19082" s="11"/>
      <c r="U19082" s="11"/>
    </row>
    <row r="19083" spans="20:21" x14ac:dyDescent="0.2">
      <c r="T19083" s="11"/>
      <c r="U19083" s="11"/>
    </row>
    <row r="19084" spans="20:21" x14ac:dyDescent="0.2">
      <c r="T19084" s="11"/>
      <c r="U19084" s="11"/>
    </row>
    <row r="19085" spans="20:21" x14ac:dyDescent="0.2">
      <c r="T19085" s="11"/>
      <c r="U19085" s="11"/>
    </row>
    <row r="19086" spans="20:21" x14ac:dyDescent="0.2">
      <c r="T19086" s="11"/>
      <c r="U19086" s="11"/>
    </row>
    <row r="19087" spans="20:21" x14ac:dyDescent="0.2">
      <c r="T19087" s="11"/>
      <c r="U19087" s="11"/>
    </row>
    <row r="19088" spans="20:21" x14ac:dyDescent="0.2">
      <c r="T19088" s="11"/>
      <c r="U19088" s="11"/>
    </row>
    <row r="19089" spans="20:21" x14ac:dyDescent="0.2">
      <c r="T19089" s="11"/>
      <c r="U19089" s="11"/>
    </row>
    <row r="19090" spans="20:21" x14ac:dyDescent="0.2">
      <c r="T19090" s="11"/>
      <c r="U19090" s="11"/>
    </row>
    <row r="19091" spans="20:21" x14ac:dyDescent="0.2">
      <c r="T19091" s="11"/>
      <c r="U19091" s="11"/>
    </row>
    <row r="19092" spans="20:21" x14ac:dyDescent="0.2">
      <c r="T19092" s="11"/>
      <c r="U19092" s="11"/>
    </row>
    <row r="19093" spans="20:21" x14ac:dyDescent="0.2">
      <c r="T19093" s="11"/>
      <c r="U19093" s="11"/>
    </row>
    <row r="19094" spans="20:21" x14ac:dyDescent="0.2">
      <c r="T19094" s="11"/>
      <c r="U19094" s="11"/>
    </row>
    <row r="19095" spans="20:21" x14ac:dyDescent="0.2">
      <c r="T19095" s="11"/>
      <c r="U19095" s="11"/>
    </row>
    <row r="19096" spans="20:21" x14ac:dyDescent="0.2">
      <c r="T19096" s="11"/>
      <c r="U19096" s="11"/>
    </row>
    <row r="19097" spans="20:21" x14ac:dyDescent="0.2">
      <c r="T19097" s="11"/>
      <c r="U19097" s="11"/>
    </row>
    <row r="19098" spans="20:21" x14ac:dyDescent="0.2">
      <c r="T19098" s="11"/>
      <c r="U19098" s="11"/>
    </row>
    <row r="19099" spans="20:21" x14ac:dyDescent="0.2">
      <c r="T19099" s="11"/>
      <c r="U19099" s="11"/>
    </row>
    <row r="19100" spans="20:21" x14ac:dyDescent="0.2">
      <c r="T19100" s="11"/>
      <c r="U19100" s="11"/>
    </row>
    <row r="19101" spans="20:21" x14ac:dyDescent="0.2">
      <c r="T19101" s="11"/>
      <c r="U19101" s="11"/>
    </row>
    <row r="19102" spans="20:21" x14ac:dyDescent="0.2">
      <c r="T19102" s="11"/>
      <c r="U19102" s="11"/>
    </row>
    <row r="19103" spans="20:21" x14ac:dyDescent="0.2">
      <c r="T19103" s="11"/>
      <c r="U19103" s="11"/>
    </row>
    <row r="19104" spans="20:21" x14ac:dyDescent="0.2">
      <c r="T19104" s="11"/>
      <c r="U19104" s="11"/>
    </row>
    <row r="19105" spans="20:21" x14ac:dyDescent="0.2">
      <c r="T19105" s="11"/>
      <c r="U19105" s="11"/>
    </row>
    <row r="19106" spans="20:21" x14ac:dyDescent="0.2">
      <c r="T19106" s="11"/>
      <c r="U19106" s="11"/>
    </row>
    <row r="19107" spans="20:21" x14ac:dyDescent="0.2">
      <c r="T19107" s="11"/>
      <c r="U19107" s="11"/>
    </row>
    <row r="19108" spans="20:21" x14ac:dyDescent="0.2">
      <c r="T19108" s="11"/>
      <c r="U19108" s="11"/>
    </row>
    <row r="19109" spans="20:21" x14ac:dyDescent="0.2">
      <c r="T19109" s="11"/>
      <c r="U19109" s="11"/>
    </row>
    <row r="19110" spans="20:21" x14ac:dyDescent="0.2">
      <c r="T19110" s="11"/>
      <c r="U19110" s="11"/>
    </row>
    <row r="19111" spans="20:21" x14ac:dyDescent="0.2">
      <c r="T19111" s="11"/>
      <c r="U19111" s="11"/>
    </row>
    <row r="19112" spans="20:21" x14ac:dyDescent="0.2">
      <c r="T19112" s="11"/>
      <c r="U19112" s="11"/>
    </row>
    <row r="19113" spans="20:21" x14ac:dyDescent="0.2">
      <c r="T19113" s="11"/>
      <c r="U19113" s="11"/>
    </row>
    <row r="19114" spans="20:21" x14ac:dyDescent="0.2">
      <c r="T19114" s="11"/>
      <c r="U19114" s="11"/>
    </row>
    <row r="19115" spans="20:21" x14ac:dyDescent="0.2">
      <c r="T19115" s="11"/>
      <c r="U19115" s="11"/>
    </row>
    <row r="19116" spans="20:21" x14ac:dyDescent="0.2">
      <c r="T19116" s="11"/>
      <c r="U19116" s="11"/>
    </row>
    <row r="19117" spans="20:21" x14ac:dyDescent="0.2">
      <c r="T19117" s="11"/>
      <c r="U19117" s="11"/>
    </row>
    <row r="19118" spans="20:21" x14ac:dyDescent="0.2">
      <c r="T19118" s="11"/>
      <c r="U19118" s="11"/>
    </row>
    <row r="19119" spans="20:21" x14ac:dyDescent="0.2">
      <c r="T19119" s="11"/>
      <c r="U19119" s="11"/>
    </row>
    <row r="19120" spans="20:21" x14ac:dyDescent="0.2">
      <c r="T19120" s="11"/>
      <c r="U19120" s="11"/>
    </row>
    <row r="19121" spans="20:21" x14ac:dyDescent="0.2">
      <c r="T19121" s="11"/>
      <c r="U19121" s="11"/>
    </row>
    <row r="19122" spans="20:21" x14ac:dyDescent="0.2">
      <c r="T19122" s="11"/>
      <c r="U19122" s="11"/>
    </row>
    <row r="19123" spans="20:21" x14ac:dyDescent="0.2">
      <c r="T19123" s="11"/>
      <c r="U19123" s="11"/>
    </row>
    <row r="19124" spans="20:21" x14ac:dyDescent="0.2">
      <c r="T19124" s="11"/>
      <c r="U19124" s="11"/>
    </row>
    <row r="19125" spans="20:21" x14ac:dyDescent="0.2">
      <c r="T19125" s="11"/>
      <c r="U19125" s="11"/>
    </row>
    <row r="19126" spans="20:21" x14ac:dyDescent="0.2">
      <c r="T19126" s="11"/>
      <c r="U19126" s="11"/>
    </row>
    <row r="19127" spans="20:21" x14ac:dyDescent="0.2">
      <c r="T19127" s="11"/>
      <c r="U19127" s="11"/>
    </row>
    <row r="19128" spans="20:21" x14ac:dyDescent="0.2">
      <c r="T19128" s="11"/>
      <c r="U19128" s="11"/>
    </row>
    <row r="19129" spans="20:21" x14ac:dyDescent="0.2">
      <c r="T19129" s="11"/>
      <c r="U19129" s="11"/>
    </row>
    <row r="19130" spans="20:21" x14ac:dyDescent="0.2">
      <c r="T19130" s="11"/>
      <c r="U19130" s="11"/>
    </row>
    <row r="19131" spans="20:21" x14ac:dyDescent="0.2">
      <c r="T19131" s="11"/>
      <c r="U19131" s="11"/>
    </row>
    <row r="19132" spans="20:21" x14ac:dyDescent="0.2">
      <c r="T19132" s="11"/>
      <c r="U19132" s="11"/>
    </row>
    <row r="19133" spans="20:21" x14ac:dyDescent="0.2">
      <c r="T19133" s="11"/>
      <c r="U19133" s="11"/>
    </row>
    <row r="19134" spans="20:21" x14ac:dyDescent="0.2">
      <c r="T19134" s="11"/>
      <c r="U19134" s="11"/>
    </row>
    <row r="19135" spans="20:21" x14ac:dyDescent="0.2">
      <c r="T19135" s="11"/>
      <c r="U19135" s="11"/>
    </row>
    <row r="19136" spans="20:21" x14ac:dyDescent="0.2">
      <c r="T19136" s="11"/>
      <c r="U19136" s="11"/>
    </row>
    <row r="19137" spans="20:21" x14ac:dyDescent="0.2">
      <c r="T19137" s="11"/>
      <c r="U19137" s="11"/>
    </row>
    <row r="19138" spans="20:21" x14ac:dyDescent="0.2">
      <c r="T19138" s="11"/>
      <c r="U19138" s="11"/>
    </row>
    <row r="19139" spans="20:21" x14ac:dyDescent="0.2">
      <c r="T19139" s="11"/>
      <c r="U19139" s="11"/>
    </row>
    <row r="19140" spans="20:21" x14ac:dyDescent="0.2">
      <c r="T19140" s="11"/>
      <c r="U19140" s="11"/>
    </row>
    <row r="19141" spans="20:21" x14ac:dyDescent="0.2">
      <c r="T19141" s="11"/>
      <c r="U19141" s="11"/>
    </row>
    <row r="19142" spans="20:21" x14ac:dyDescent="0.2">
      <c r="T19142" s="11"/>
      <c r="U19142" s="11"/>
    </row>
    <row r="19143" spans="20:21" x14ac:dyDescent="0.2">
      <c r="T19143" s="11"/>
      <c r="U19143" s="11"/>
    </row>
    <row r="19144" spans="20:21" x14ac:dyDescent="0.2">
      <c r="T19144" s="11"/>
      <c r="U19144" s="11"/>
    </row>
    <row r="19145" spans="20:21" x14ac:dyDescent="0.2">
      <c r="T19145" s="11"/>
      <c r="U19145" s="11"/>
    </row>
    <row r="19146" spans="20:21" x14ac:dyDescent="0.2">
      <c r="T19146" s="11"/>
      <c r="U19146" s="11"/>
    </row>
    <row r="19147" spans="20:21" x14ac:dyDescent="0.2">
      <c r="T19147" s="11"/>
      <c r="U19147" s="11"/>
    </row>
    <row r="19148" spans="20:21" x14ac:dyDescent="0.2">
      <c r="T19148" s="11"/>
      <c r="U19148" s="11"/>
    </row>
    <row r="19149" spans="20:21" x14ac:dyDescent="0.2">
      <c r="T19149" s="11"/>
      <c r="U19149" s="11"/>
    </row>
    <row r="19150" spans="20:21" x14ac:dyDescent="0.2">
      <c r="T19150" s="11"/>
      <c r="U19150" s="11"/>
    </row>
    <row r="19151" spans="20:21" x14ac:dyDescent="0.2">
      <c r="T19151" s="11"/>
      <c r="U19151" s="11"/>
    </row>
    <row r="19152" spans="20:21" x14ac:dyDescent="0.2">
      <c r="T19152" s="11"/>
      <c r="U19152" s="11"/>
    </row>
    <row r="19153" spans="20:21" x14ac:dyDescent="0.2">
      <c r="T19153" s="11"/>
      <c r="U19153" s="11"/>
    </row>
    <row r="19154" spans="20:21" x14ac:dyDescent="0.2">
      <c r="T19154" s="11"/>
      <c r="U19154" s="11"/>
    </row>
    <row r="19155" spans="20:21" x14ac:dyDescent="0.2">
      <c r="T19155" s="11"/>
      <c r="U19155" s="11"/>
    </row>
    <row r="19156" spans="20:21" x14ac:dyDescent="0.2">
      <c r="T19156" s="11"/>
      <c r="U19156" s="11"/>
    </row>
    <row r="19157" spans="20:21" x14ac:dyDescent="0.2">
      <c r="T19157" s="11"/>
      <c r="U19157" s="11"/>
    </row>
    <row r="19158" spans="20:21" x14ac:dyDescent="0.2">
      <c r="T19158" s="11"/>
      <c r="U19158" s="11"/>
    </row>
    <row r="19159" spans="20:21" x14ac:dyDescent="0.2">
      <c r="T19159" s="11"/>
      <c r="U19159" s="11"/>
    </row>
    <row r="19160" spans="20:21" x14ac:dyDescent="0.2">
      <c r="T19160" s="11"/>
      <c r="U19160" s="11"/>
    </row>
    <row r="19161" spans="20:21" x14ac:dyDescent="0.2">
      <c r="T19161" s="11"/>
      <c r="U19161" s="11"/>
    </row>
    <row r="19162" spans="20:21" x14ac:dyDescent="0.2">
      <c r="T19162" s="11"/>
      <c r="U19162" s="11"/>
    </row>
    <row r="19163" spans="20:21" x14ac:dyDescent="0.2">
      <c r="T19163" s="11"/>
      <c r="U19163" s="11"/>
    </row>
    <row r="19164" spans="20:21" x14ac:dyDescent="0.2">
      <c r="T19164" s="11"/>
      <c r="U19164" s="11"/>
    </row>
    <row r="19165" spans="20:21" x14ac:dyDescent="0.2">
      <c r="T19165" s="11"/>
      <c r="U19165" s="11"/>
    </row>
    <row r="19166" spans="20:21" x14ac:dyDescent="0.2">
      <c r="T19166" s="11"/>
      <c r="U19166" s="11"/>
    </row>
    <row r="19167" spans="20:21" x14ac:dyDescent="0.2">
      <c r="T19167" s="11"/>
      <c r="U19167" s="11"/>
    </row>
    <row r="19168" spans="20:21" x14ac:dyDescent="0.2">
      <c r="T19168" s="11"/>
      <c r="U19168" s="11"/>
    </row>
    <row r="19169" spans="20:21" x14ac:dyDescent="0.2">
      <c r="T19169" s="11"/>
      <c r="U19169" s="11"/>
    </row>
    <row r="19170" spans="20:21" x14ac:dyDescent="0.2">
      <c r="T19170" s="11"/>
      <c r="U19170" s="11"/>
    </row>
    <row r="19171" spans="20:21" x14ac:dyDescent="0.2">
      <c r="T19171" s="11"/>
      <c r="U19171" s="11"/>
    </row>
    <row r="19172" spans="20:21" x14ac:dyDescent="0.2">
      <c r="T19172" s="11"/>
      <c r="U19172" s="11"/>
    </row>
    <row r="19173" spans="20:21" x14ac:dyDescent="0.2">
      <c r="T19173" s="11"/>
      <c r="U19173" s="11"/>
    </row>
    <row r="19174" spans="20:21" x14ac:dyDescent="0.2">
      <c r="T19174" s="11"/>
      <c r="U19174" s="11"/>
    </row>
    <row r="19175" spans="20:21" x14ac:dyDescent="0.2">
      <c r="T19175" s="11"/>
      <c r="U19175" s="11"/>
    </row>
    <row r="19176" spans="20:21" x14ac:dyDescent="0.2">
      <c r="T19176" s="11"/>
      <c r="U19176" s="11"/>
    </row>
    <row r="19177" spans="20:21" x14ac:dyDescent="0.2">
      <c r="T19177" s="11"/>
      <c r="U19177" s="11"/>
    </row>
    <row r="19178" spans="20:21" x14ac:dyDescent="0.2">
      <c r="T19178" s="11"/>
      <c r="U19178" s="11"/>
    </row>
    <row r="19179" spans="20:21" x14ac:dyDescent="0.2">
      <c r="T19179" s="11"/>
      <c r="U19179" s="11"/>
    </row>
    <row r="19180" spans="20:21" x14ac:dyDescent="0.2">
      <c r="T19180" s="11"/>
      <c r="U19180" s="11"/>
    </row>
    <row r="19181" spans="20:21" x14ac:dyDescent="0.2">
      <c r="T19181" s="11"/>
      <c r="U19181" s="11"/>
    </row>
    <row r="19182" spans="20:21" x14ac:dyDescent="0.2">
      <c r="T19182" s="11"/>
      <c r="U19182" s="11"/>
    </row>
    <row r="19183" spans="20:21" x14ac:dyDescent="0.2">
      <c r="T19183" s="11"/>
      <c r="U19183" s="11"/>
    </row>
    <row r="19184" spans="20:21" x14ac:dyDescent="0.2">
      <c r="T19184" s="11"/>
      <c r="U19184" s="11"/>
    </row>
    <row r="19185" spans="20:21" x14ac:dyDescent="0.2">
      <c r="T19185" s="11"/>
      <c r="U19185" s="11"/>
    </row>
    <row r="19186" spans="20:21" x14ac:dyDescent="0.2">
      <c r="T19186" s="11"/>
      <c r="U19186" s="11"/>
    </row>
    <row r="19187" spans="20:21" x14ac:dyDescent="0.2">
      <c r="T19187" s="11"/>
      <c r="U19187" s="11"/>
    </row>
    <row r="19188" spans="20:21" x14ac:dyDescent="0.2">
      <c r="T19188" s="11"/>
      <c r="U19188" s="11"/>
    </row>
    <row r="19189" spans="20:21" x14ac:dyDescent="0.2">
      <c r="T19189" s="11"/>
      <c r="U19189" s="11"/>
    </row>
    <row r="19190" spans="20:21" x14ac:dyDescent="0.2">
      <c r="T19190" s="11"/>
      <c r="U19190" s="11"/>
    </row>
    <row r="19191" spans="20:21" x14ac:dyDescent="0.2">
      <c r="T19191" s="11"/>
      <c r="U19191" s="11"/>
    </row>
    <row r="19192" spans="20:21" x14ac:dyDescent="0.2">
      <c r="T19192" s="11"/>
      <c r="U19192" s="11"/>
    </row>
    <row r="19193" spans="20:21" x14ac:dyDescent="0.2">
      <c r="T19193" s="11"/>
      <c r="U19193" s="11"/>
    </row>
    <row r="19194" spans="20:21" x14ac:dyDescent="0.2">
      <c r="T19194" s="11"/>
      <c r="U19194" s="11"/>
    </row>
    <row r="19195" spans="20:21" x14ac:dyDescent="0.2">
      <c r="T19195" s="11"/>
      <c r="U19195" s="11"/>
    </row>
    <row r="19196" spans="20:21" x14ac:dyDescent="0.2">
      <c r="T19196" s="11"/>
      <c r="U19196" s="11"/>
    </row>
    <row r="19197" spans="20:21" x14ac:dyDescent="0.2">
      <c r="T19197" s="11"/>
      <c r="U19197" s="11"/>
    </row>
    <row r="19198" spans="20:21" x14ac:dyDescent="0.2">
      <c r="T19198" s="11"/>
      <c r="U19198" s="11"/>
    </row>
    <row r="19199" spans="20:21" x14ac:dyDescent="0.2">
      <c r="T19199" s="11"/>
      <c r="U19199" s="11"/>
    </row>
    <row r="19200" spans="20:21" x14ac:dyDescent="0.2">
      <c r="T19200" s="11"/>
      <c r="U19200" s="11"/>
    </row>
    <row r="19201" spans="20:21" x14ac:dyDescent="0.2">
      <c r="T19201" s="11"/>
      <c r="U19201" s="11"/>
    </row>
    <row r="19202" spans="20:21" x14ac:dyDescent="0.2">
      <c r="T19202" s="11"/>
      <c r="U19202" s="11"/>
    </row>
    <row r="19203" spans="20:21" x14ac:dyDescent="0.2">
      <c r="T19203" s="11"/>
      <c r="U19203" s="11"/>
    </row>
    <row r="19204" spans="20:21" x14ac:dyDescent="0.2">
      <c r="T19204" s="11"/>
      <c r="U19204" s="11"/>
    </row>
    <row r="19205" spans="20:21" x14ac:dyDescent="0.2">
      <c r="T19205" s="11"/>
      <c r="U19205" s="11"/>
    </row>
    <row r="19206" spans="20:21" x14ac:dyDescent="0.2">
      <c r="T19206" s="11"/>
      <c r="U19206" s="11"/>
    </row>
    <row r="19207" spans="20:21" x14ac:dyDescent="0.2">
      <c r="T19207" s="11"/>
      <c r="U19207" s="11"/>
    </row>
    <row r="19208" spans="20:21" x14ac:dyDescent="0.2">
      <c r="T19208" s="11"/>
      <c r="U19208" s="11"/>
    </row>
    <row r="19209" spans="20:21" x14ac:dyDescent="0.2">
      <c r="T19209" s="11"/>
      <c r="U19209" s="11"/>
    </row>
    <row r="19210" spans="20:21" x14ac:dyDescent="0.2">
      <c r="T19210" s="11"/>
      <c r="U19210" s="11"/>
    </row>
    <row r="19211" spans="20:21" x14ac:dyDescent="0.2">
      <c r="T19211" s="11"/>
      <c r="U19211" s="11"/>
    </row>
    <row r="19212" spans="20:21" x14ac:dyDescent="0.2">
      <c r="T19212" s="11"/>
      <c r="U19212" s="11"/>
    </row>
    <row r="19213" spans="20:21" x14ac:dyDescent="0.2">
      <c r="T19213" s="11"/>
      <c r="U19213" s="11"/>
    </row>
    <row r="19214" spans="20:21" x14ac:dyDescent="0.2">
      <c r="T19214" s="11"/>
      <c r="U19214" s="11"/>
    </row>
    <row r="19215" spans="20:21" x14ac:dyDescent="0.2">
      <c r="T19215" s="11"/>
      <c r="U19215" s="11"/>
    </row>
    <row r="19216" spans="20:21" x14ac:dyDescent="0.2">
      <c r="T19216" s="11"/>
      <c r="U19216" s="11"/>
    </row>
    <row r="19217" spans="20:21" x14ac:dyDescent="0.2">
      <c r="T19217" s="11"/>
      <c r="U19217" s="11"/>
    </row>
    <row r="19218" spans="20:21" x14ac:dyDescent="0.2">
      <c r="T19218" s="11"/>
      <c r="U19218" s="11"/>
    </row>
    <row r="19219" spans="20:21" x14ac:dyDescent="0.2">
      <c r="T19219" s="11"/>
      <c r="U19219" s="11"/>
    </row>
    <row r="19220" spans="20:21" x14ac:dyDescent="0.2">
      <c r="T19220" s="11"/>
      <c r="U19220" s="11"/>
    </row>
    <row r="19221" spans="20:21" x14ac:dyDescent="0.2">
      <c r="T19221" s="11"/>
      <c r="U19221" s="11"/>
    </row>
    <row r="19222" spans="20:21" x14ac:dyDescent="0.2">
      <c r="T19222" s="11"/>
      <c r="U19222" s="11"/>
    </row>
    <row r="19223" spans="20:21" x14ac:dyDescent="0.2">
      <c r="T19223" s="11"/>
      <c r="U19223" s="11"/>
    </row>
    <row r="19224" spans="20:21" x14ac:dyDescent="0.2">
      <c r="T19224" s="11"/>
      <c r="U19224" s="11"/>
    </row>
    <row r="19225" spans="20:21" x14ac:dyDescent="0.2">
      <c r="T19225" s="11"/>
      <c r="U19225" s="11"/>
    </row>
    <row r="19226" spans="20:21" x14ac:dyDescent="0.2">
      <c r="T19226" s="11"/>
      <c r="U19226" s="11"/>
    </row>
    <row r="19227" spans="20:21" x14ac:dyDescent="0.2">
      <c r="T19227" s="11"/>
      <c r="U19227" s="11"/>
    </row>
    <row r="19228" spans="20:21" x14ac:dyDescent="0.2">
      <c r="T19228" s="11"/>
      <c r="U19228" s="11"/>
    </row>
    <row r="19229" spans="20:21" x14ac:dyDescent="0.2">
      <c r="T19229" s="11"/>
      <c r="U19229" s="11"/>
    </row>
    <row r="19230" spans="20:21" x14ac:dyDescent="0.2">
      <c r="T19230" s="11"/>
      <c r="U19230" s="11"/>
    </row>
    <row r="19231" spans="20:21" x14ac:dyDescent="0.2">
      <c r="T19231" s="11"/>
      <c r="U19231" s="11"/>
    </row>
    <row r="19232" spans="20:21" x14ac:dyDescent="0.2">
      <c r="T19232" s="11"/>
      <c r="U19232" s="11"/>
    </row>
    <row r="19233" spans="20:21" x14ac:dyDescent="0.2">
      <c r="T19233" s="11"/>
      <c r="U19233" s="11"/>
    </row>
    <row r="19234" spans="20:21" x14ac:dyDescent="0.2">
      <c r="T19234" s="11"/>
      <c r="U19234" s="11"/>
    </row>
    <row r="19235" spans="20:21" x14ac:dyDescent="0.2">
      <c r="T19235" s="11"/>
      <c r="U19235" s="11"/>
    </row>
    <row r="19236" spans="20:21" x14ac:dyDescent="0.2">
      <c r="T19236" s="11"/>
      <c r="U19236" s="11"/>
    </row>
    <row r="19237" spans="20:21" x14ac:dyDescent="0.2">
      <c r="T19237" s="11"/>
      <c r="U19237" s="11"/>
    </row>
    <row r="19238" spans="20:21" x14ac:dyDescent="0.2">
      <c r="T19238" s="11"/>
      <c r="U19238" s="11"/>
    </row>
    <row r="19239" spans="20:21" x14ac:dyDescent="0.2">
      <c r="T19239" s="11"/>
      <c r="U19239" s="11"/>
    </row>
    <row r="19240" spans="20:21" x14ac:dyDescent="0.2">
      <c r="T19240" s="11"/>
      <c r="U19240" s="11"/>
    </row>
    <row r="19241" spans="20:21" x14ac:dyDescent="0.2">
      <c r="T19241" s="11"/>
      <c r="U19241" s="11"/>
    </row>
    <row r="19242" spans="20:21" x14ac:dyDescent="0.2">
      <c r="T19242" s="11"/>
      <c r="U19242" s="11"/>
    </row>
    <row r="19243" spans="20:21" x14ac:dyDescent="0.2">
      <c r="T19243" s="11"/>
      <c r="U19243" s="11"/>
    </row>
    <row r="19244" spans="20:21" x14ac:dyDescent="0.2">
      <c r="T19244" s="11"/>
      <c r="U19244" s="11"/>
    </row>
    <row r="19245" spans="20:21" x14ac:dyDescent="0.2">
      <c r="T19245" s="11"/>
      <c r="U19245" s="11"/>
    </row>
    <row r="19246" spans="20:21" x14ac:dyDescent="0.2">
      <c r="T19246" s="11"/>
      <c r="U19246" s="11"/>
    </row>
    <row r="19247" spans="20:21" x14ac:dyDescent="0.2">
      <c r="T19247" s="11"/>
      <c r="U19247" s="11"/>
    </row>
    <row r="19248" spans="20:21" x14ac:dyDescent="0.2">
      <c r="T19248" s="11"/>
      <c r="U19248" s="11"/>
    </row>
    <row r="19249" spans="20:21" x14ac:dyDescent="0.2">
      <c r="T19249" s="11"/>
      <c r="U19249" s="11"/>
    </row>
    <row r="19250" spans="20:21" x14ac:dyDescent="0.2">
      <c r="T19250" s="11"/>
      <c r="U19250" s="11"/>
    </row>
    <row r="19251" spans="20:21" x14ac:dyDescent="0.2">
      <c r="T19251" s="11"/>
      <c r="U19251" s="11"/>
    </row>
    <row r="19252" spans="20:21" x14ac:dyDescent="0.2">
      <c r="T19252" s="11"/>
      <c r="U19252" s="11"/>
    </row>
    <row r="19253" spans="20:21" x14ac:dyDescent="0.2">
      <c r="T19253" s="11"/>
      <c r="U19253" s="11"/>
    </row>
    <row r="19254" spans="20:21" x14ac:dyDescent="0.2">
      <c r="T19254" s="11"/>
      <c r="U19254" s="11"/>
    </row>
    <row r="19255" spans="20:21" x14ac:dyDescent="0.2">
      <c r="T19255" s="11"/>
      <c r="U19255" s="11"/>
    </row>
    <row r="19256" spans="20:21" x14ac:dyDescent="0.2">
      <c r="T19256" s="11"/>
      <c r="U19256" s="11"/>
    </row>
    <row r="19257" spans="20:21" x14ac:dyDescent="0.2">
      <c r="T19257" s="11"/>
      <c r="U19257" s="11"/>
    </row>
    <row r="19258" spans="20:21" x14ac:dyDescent="0.2">
      <c r="T19258" s="11"/>
      <c r="U19258" s="11"/>
    </row>
    <row r="19259" spans="20:21" x14ac:dyDescent="0.2">
      <c r="T19259" s="11"/>
      <c r="U19259" s="11"/>
    </row>
    <row r="19260" spans="20:21" x14ac:dyDescent="0.2">
      <c r="T19260" s="11"/>
      <c r="U19260" s="11"/>
    </row>
    <row r="19261" spans="20:21" x14ac:dyDescent="0.2">
      <c r="T19261" s="11"/>
      <c r="U19261" s="11"/>
    </row>
    <row r="19262" spans="20:21" x14ac:dyDescent="0.2">
      <c r="T19262" s="11"/>
      <c r="U19262" s="11"/>
    </row>
    <row r="19263" spans="20:21" x14ac:dyDescent="0.2">
      <c r="T19263" s="11"/>
      <c r="U19263" s="11"/>
    </row>
    <row r="19264" spans="20:21" x14ac:dyDescent="0.2">
      <c r="T19264" s="11"/>
      <c r="U19264" s="11"/>
    </row>
    <row r="19265" spans="20:21" x14ac:dyDescent="0.2">
      <c r="T19265" s="11"/>
      <c r="U19265" s="11"/>
    </row>
    <row r="19266" spans="20:21" x14ac:dyDescent="0.2">
      <c r="T19266" s="11"/>
      <c r="U19266" s="11"/>
    </row>
    <row r="19267" spans="20:21" x14ac:dyDescent="0.2">
      <c r="T19267" s="11"/>
      <c r="U19267" s="11"/>
    </row>
    <row r="19268" spans="20:21" x14ac:dyDescent="0.2">
      <c r="T19268" s="11"/>
      <c r="U19268" s="11"/>
    </row>
    <row r="19269" spans="20:21" x14ac:dyDescent="0.2">
      <c r="T19269" s="11"/>
      <c r="U19269" s="11"/>
    </row>
    <row r="19270" spans="20:21" x14ac:dyDescent="0.2">
      <c r="T19270" s="11"/>
      <c r="U19270" s="11"/>
    </row>
    <row r="19271" spans="20:21" x14ac:dyDescent="0.2">
      <c r="T19271" s="11"/>
      <c r="U19271" s="11"/>
    </row>
    <row r="19272" spans="20:21" x14ac:dyDescent="0.2">
      <c r="T19272" s="11"/>
      <c r="U19272" s="11"/>
    </row>
    <row r="19273" spans="20:21" x14ac:dyDescent="0.2">
      <c r="T19273" s="11"/>
      <c r="U19273" s="11"/>
    </row>
    <row r="19274" spans="20:21" x14ac:dyDescent="0.2">
      <c r="T19274" s="11"/>
      <c r="U19274" s="11"/>
    </row>
    <row r="19275" spans="20:21" x14ac:dyDescent="0.2">
      <c r="T19275" s="11"/>
      <c r="U19275" s="11"/>
    </row>
    <row r="19276" spans="20:21" x14ac:dyDescent="0.2">
      <c r="T19276" s="11"/>
      <c r="U19276" s="11"/>
    </row>
    <row r="19277" spans="20:21" x14ac:dyDescent="0.2">
      <c r="T19277" s="11"/>
      <c r="U19277" s="11"/>
    </row>
    <row r="19278" spans="20:21" x14ac:dyDescent="0.2">
      <c r="T19278" s="11"/>
      <c r="U19278" s="11"/>
    </row>
    <row r="19279" spans="20:21" x14ac:dyDescent="0.2">
      <c r="T19279" s="11"/>
      <c r="U19279" s="11"/>
    </row>
    <row r="19280" spans="20:21" x14ac:dyDescent="0.2">
      <c r="T19280" s="11"/>
      <c r="U19280" s="11"/>
    </row>
    <row r="19281" spans="20:21" x14ac:dyDescent="0.2">
      <c r="T19281" s="11"/>
      <c r="U19281" s="11"/>
    </row>
    <row r="19282" spans="20:21" x14ac:dyDescent="0.2">
      <c r="T19282" s="11"/>
      <c r="U19282" s="11"/>
    </row>
    <row r="19283" spans="20:21" x14ac:dyDescent="0.2">
      <c r="T19283" s="11"/>
      <c r="U19283" s="11"/>
    </row>
    <row r="19284" spans="20:21" x14ac:dyDescent="0.2">
      <c r="T19284" s="11"/>
      <c r="U19284" s="11"/>
    </row>
    <row r="19285" spans="20:21" x14ac:dyDescent="0.2">
      <c r="T19285" s="11"/>
      <c r="U19285" s="11"/>
    </row>
    <row r="19286" spans="20:21" x14ac:dyDescent="0.2">
      <c r="T19286" s="11"/>
      <c r="U19286" s="11"/>
    </row>
    <row r="19287" spans="20:21" x14ac:dyDescent="0.2">
      <c r="T19287" s="11"/>
      <c r="U19287" s="11"/>
    </row>
    <row r="19288" spans="20:21" x14ac:dyDescent="0.2">
      <c r="T19288" s="11"/>
      <c r="U19288" s="11"/>
    </row>
    <row r="19289" spans="20:21" x14ac:dyDescent="0.2">
      <c r="T19289" s="11"/>
      <c r="U19289" s="11"/>
    </row>
    <row r="19290" spans="20:21" x14ac:dyDescent="0.2">
      <c r="T19290" s="11"/>
      <c r="U19290" s="11"/>
    </row>
    <row r="19291" spans="20:21" x14ac:dyDescent="0.2">
      <c r="T19291" s="11"/>
      <c r="U19291" s="11"/>
    </row>
    <row r="19292" spans="20:21" x14ac:dyDescent="0.2">
      <c r="T19292" s="11"/>
      <c r="U19292" s="11"/>
    </row>
    <row r="19293" spans="20:21" x14ac:dyDescent="0.2">
      <c r="T19293" s="11"/>
      <c r="U19293" s="11"/>
    </row>
    <row r="19294" spans="20:21" x14ac:dyDescent="0.2">
      <c r="T19294" s="11"/>
      <c r="U19294" s="11"/>
    </row>
    <row r="19295" spans="20:21" x14ac:dyDescent="0.2">
      <c r="T19295" s="11"/>
      <c r="U19295" s="11"/>
    </row>
    <row r="19296" spans="20:21" x14ac:dyDescent="0.2">
      <c r="T19296" s="11"/>
      <c r="U19296" s="11"/>
    </row>
    <row r="19297" spans="20:21" x14ac:dyDescent="0.2">
      <c r="T19297" s="11"/>
      <c r="U19297" s="11"/>
    </row>
    <row r="19298" spans="20:21" x14ac:dyDescent="0.2">
      <c r="T19298" s="11"/>
      <c r="U19298" s="11"/>
    </row>
    <row r="19299" spans="20:21" x14ac:dyDescent="0.2">
      <c r="T19299" s="11"/>
      <c r="U19299" s="11"/>
    </row>
    <row r="19300" spans="20:21" x14ac:dyDescent="0.2">
      <c r="T19300" s="11"/>
      <c r="U19300" s="11"/>
    </row>
    <row r="19301" spans="20:21" x14ac:dyDescent="0.2">
      <c r="T19301" s="11"/>
      <c r="U19301" s="11"/>
    </row>
    <row r="19302" spans="20:21" x14ac:dyDescent="0.2">
      <c r="T19302" s="11"/>
      <c r="U19302" s="11"/>
    </row>
    <row r="19303" spans="20:21" x14ac:dyDescent="0.2">
      <c r="T19303" s="11"/>
      <c r="U19303" s="11"/>
    </row>
    <row r="19304" spans="20:21" x14ac:dyDescent="0.2">
      <c r="T19304" s="11"/>
      <c r="U19304" s="11"/>
    </row>
    <row r="19305" spans="20:21" x14ac:dyDescent="0.2">
      <c r="T19305" s="11"/>
      <c r="U19305" s="11"/>
    </row>
    <row r="19306" spans="20:21" x14ac:dyDescent="0.2">
      <c r="T19306" s="11"/>
      <c r="U19306" s="11"/>
    </row>
    <row r="19307" spans="20:21" x14ac:dyDescent="0.2">
      <c r="T19307" s="11"/>
      <c r="U19307" s="11"/>
    </row>
    <row r="19308" spans="20:21" x14ac:dyDescent="0.2">
      <c r="T19308" s="11"/>
      <c r="U19308" s="11"/>
    </row>
    <row r="19309" spans="20:21" x14ac:dyDescent="0.2">
      <c r="T19309" s="11"/>
      <c r="U19309" s="11"/>
    </row>
    <row r="19310" spans="20:21" x14ac:dyDescent="0.2">
      <c r="T19310" s="11"/>
      <c r="U19310" s="11"/>
    </row>
    <row r="19311" spans="20:21" x14ac:dyDescent="0.2">
      <c r="T19311" s="11"/>
      <c r="U19311" s="11"/>
    </row>
    <row r="19312" spans="20:21" x14ac:dyDescent="0.2">
      <c r="T19312" s="11"/>
      <c r="U19312" s="11"/>
    </row>
    <row r="19313" spans="20:21" x14ac:dyDescent="0.2">
      <c r="T19313" s="11"/>
      <c r="U19313" s="11"/>
    </row>
    <row r="19314" spans="20:21" x14ac:dyDescent="0.2">
      <c r="T19314" s="11"/>
      <c r="U19314" s="11"/>
    </row>
    <row r="19315" spans="20:21" x14ac:dyDescent="0.2">
      <c r="T19315" s="11"/>
      <c r="U19315" s="11"/>
    </row>
    <row r="19316" spans="20:21" x14ac:dyDescent="0.2">
      <c r="T19316" s="11"/>
      <c r="U19316" s="11"/>
    </row>
    <row r="19317" spans="20:21" x14ac:dyDescent="0.2">
      <c r="T19317" s="11"/>
      <c r="U19317" s="11"/>
    </row>
    <row r="19318" spans="20:21" x14ac:dyDescent="0.2">
      <c r="T19318" s="11"/>
      <c r="U19318" s="11"/>
    </row>
    <row r="19319" spans="20:21" x14ac:dyDescent="0.2">
      <c r="T19319" s="11"/>
      <c r="U19319" s="11"/>
    </row>
    <row r="19320" spans="20:21" x14ac:dyDescent="0.2">
      <c r="T19320" s="11"/>
      <c r="U19320" s="11"/>
    </row>
    <row r="19321" spans="20:21" x14ac:dyDescent="0.2">
      <c r="T19321" s="11"/>
      <c r="U19321" s="11"/>
    </row>
    <row r="19322" spans="20:21" x14ac:dyDescent="0.2">
      <c r="T19322" s="11"/>
      <c r="U19322" s="11"/>
    </row>
    <row r="19323" spans="20:21" x14ac:dyDescent="0.2">
      <c r="T19323" s="11"/>
      <c r="U19323" s="11"/>
    </row>
    <row r="19324" spans="20:21" x14ac:dyDescent="0.2">
      <c r="T19324" s="11"/>
      <c r="U19324" s="11"/>
    </row>
    <row r="19325" spans="20:21" x14ac:dyDescent="0.2">
      <c r="T19325" s="11"/>
      <c r="U19325" s="11"/>
    </row>
    <row r="19326" spans="20:21" x14ac:dyDescent="0.2">
      <c r="T19326" s="11"/>
      <c r="U19326" s="11"/>
    </row>
    <row r="19327" spans="20:21" x14ac:dyDescent="0.2">
      <c r="T19327" s="11"/>
      <c r="U19327" s="11"/>
    </row>
    <row r="19328" spans="20:21" x14ac:dyDescent="0.2">
      <c r="T19328" s="11"/>
      <c r="U19328" s="11"/>
    </row>
    <row r="19329" spans="20:21" x14ac:dyDescent="0.2">
      <c r="T19329" s="11"/>
      <c r="U19329" s="11"/>
    </row>
    <row r="19330" spans="20:21" x14ac:dyDescent="0.2">
      <c r="T19330" s="11"/>
      <c r="U19330" s="11"/>
    </row>
    <row r="19331" spans="20:21" x14ac:dyDescent="0.2">
      <c r="T19331" s="11"/>
      <c r="U19331" s="11"/>
    </row>
    <row r="19332" spans="20:21" x14ac:dyDescent="0.2">
      <c r="T19332" s="11"/>
      <c r="U19332" s="11"/>
    </row>
    <row r="19333" spans="20:21" x14ac:dyDescent="0.2">
      <c r="T19333" s="11"/>
      <c r="U19333" s="11"/>
    </row>
    <row r="19334" spans="20:21" x14ac:dyDescent="0.2">
      <c r="T19334" s="11"/>
      <c r="U19334" s="11"/>
    </row>
    <row r="19335" spans="20:21" x14ac:dyDescent="0.2">
      <c r="T19335" s="11"/>
      <c r="U19335" s="11"/>
    </row>
    <row r="19336" spans="20:21" x14ac:dyDescent="0.2">
      <c r="T19336" s="11"/>
      <c r="U19336" s="11"/>
    </row>
    <row r="19337" spans="20:21" x14ac:dyDescent="0.2">
      <c r="T19337" s="11"/>
      <c r="U19337" s="11"/>
    </row>
    <row r="19338" spans="20:21" x14ac:dyDescent="0.2">
      <c r="T19338" s="11"/>
      <c r="U19338" s="11"/>
    </row>
    <row r="19339" spans="20:21" x14ac:dyDescent="0.2">
      <c r="T19339" s="11"/>
      <c r="U19339" s="11"/>
    </row>
    <row r="19340" spans="20:21" x14ac:dyDescent="0.2">
      <c r="T19340" s="11"/>
      <c r="U19340" s="11"/>
    </row>
    <row r="19341" spans="20:21" x14ac:dyDescent="0.2">
      <c r="T19341" s="11"/>
      <c r="U19341" s="11"/>
    </row>
    <row r="19342" spans="20:21" x14ac:dyDescent="0.2">
      <c r="T19342" s="11"/>
      <c r="U19342" s="11"/>
    </row>
    <row r="19343" spans="20:21" x14ac:dyDescent="0.2">
      <c r="T19343" s="11"/>
      <c r="U19343" s="11"/>
    </row>
    <row r="19344" spans="20:21" x14ac:dyDescent="0.2">
      <c r="T19344" s="11"/>
      <c r="U19344" s="11"/>
    </row>
    <row r="19345" spans="20:21" x14ac:dyDescent="0.2">
      <c r="T19345" s="11"/>
      <c r="U19345" s="11"/>
    </row>
    <row r="19346" spans="20:21" x14ac:dyDescent="0.2">
      <c r="T19346" s="11"/>
      <c r="U19346" s="11"/>
    </row>
    <row r="19347" spans="20:21" x14ac:dyDescent="0.2">
      <c r="T19347" s="11"/>
      <c r="U19347" s="11"/>
    </row>
    <row r="19348" spans="20:21" x14ac:dyDescent="0.2">
      <c r="T19348" s="11"/>
      <c r="U19348" s="11"/>
    </row>
    <row r="19349" spans="20:21" x14ac:dyDescent="0.2">
      <c r="T19349" s="11"/>
      <c r="U19349" s="11"/>
    </row>
    <row r="19350" spans="20:21" x14ac:dyDescent="0.2">
      <c r="T19350" s="11"/>
      <c r="U19350" s="11"/>
    </row>
    <row r="19351" spans="20:21" x14ac:dyDescent="0.2">
      <c r="T19351" s="11"/>
      <c r="U19351" s="11"/>
    </row>
    <row r="19352" spans="20:21" x14ac:dyDescent="0.2">
      <c r="T19352" s="11"/>
      <c r="U19352" s="11"/>
    </row>
    <row r="19353" spans="20:21" x14ac:dyDescent="0.2">
      <c r="T19353" s="11"/>
      <c r="U19353" s="11"/>
    </row>
    <row r="19354" spans="20:21" x14ac:dyDescent="0.2">
      <c r="T19354" s="11"/>
      <c r="U19354" s="11"/>
    </row>
    <row r="19355" spans="20:21" x14ac:dyDescent="0.2">
      <c r="T19355" s="11"/>
      <c r="U19355" s="11"/>
    </row>
    <row r="19356" spans="20:21" x14ac:dyDescent="0.2">
      <c r="T19356" s="11"/>
      <c r="U19356" s="11"/>
    </row>
    <row r="19357" spans="20:21" x14ac:dyDescent="0.2">
      <c r="T19357" s="11"/>
      <c r="U19357" s="11"/>
    </row>
    <row r="19358" spans="20:21" x14ac:dyDescent="0.2">
      <c r="T19358" s="11"/>
      <c r="U19358" s="11"/>
    </row>
    <row r="19359" spans="20:21" x14ac:dyDescent="0.2">
      <c r="T19359" s="11"/>
      <c r="U19359" s="11"/>
    </row>
    <row r="19360" spans="20:21" x14ac:dyDescent="0.2">
      <c r="T19360" s="11"/>
      <c r="U19360" s="11"/>
    </row>
    <row r="19361" spans="20:21" x14ac:dyDescent="0.2">
      <c r="T19361" s="11"/>
      <c r="U19361" s="11"/>
    </row>
    <row r="19362" spans="20:21" x14ac:dyDescent="0.2">
      <c r="T19362" s="11"/>
      <c r="U19362" s="11"/>
    </row>
    <row r="19363" spans="20:21" x14ac:dyDescent="0.2">
      <c r="T19363" s="11"/>
      <c r="U19363" s="11"/>
    </row>
    <row r="19364" spans="20:21" x14ac:dyDescent="0.2">
      <c r="T19364" s="11"/>
      <c r="U19364" s="11"/>
    </row>
    <row r="19365" spans="20:21" x14ac:dyDescent="0.2">
      <c r="T19365" s="11"/>
      <c r="U19365" s="11"/>
    </row>
    <row r="19366" spans="20:21" x14ac:dyDescent="0.2">
      <c r="T19366" s="11"/>
      <c r="U19366" s="11"/>
    </row>
    <row r="19367" spans="20:21" x14ac:dyDescent="0.2">
      <c r="T19367" s="11"/>
      <c r="U19367" s="11"/>
    </row>
    <row r="19368" spans="20:21" x14ac:dyDescent="0.2">
      <c r="T19368" s="11"/>
      <c r="U19368" s="11"/>
    </row>
    <row r="19369" spans="20:21" x14ac:dyDescent="0.2">
      <c r="T19369" s="11"/>
      <c r="U19369" s="11"/>
    </row>
    <row r="19370" spans="20:21" x14ac:dyDescent="0.2">
      <c r="T19370" s="11"/>
      <c r="U19370" s="11"/>
    </row>
    <row r="19371" spans="20:21" x14ac:dyDescent="0.2">
      <c r="T19371" s="11"/>
      <c r="U19371" s="11"/>
    </row>
    <row r="19372" spans="20:21" x14ac:dyDescent="0.2">
      <c r="T19372" s="11"/>
      <c r="U19372" s="11"/>
    </row>
    <row r="19373" spans="20:21" x14ac:dyDescent="0.2">
      <c r="T19373" s="11"/>
      <c r="U19373" s="11"/>
    </row>
    <row r="19374" spans="20:21" x14ac:dyDescent="0.2">
      <c r="T19374" s="11"/>
      <c r="U19374" s="11"/>
    </row>
    <row r="19375" spans="20:21" x14ac:dyDescent="0.2">
      <c r="T19375" s="11"/>
      <c r="U19375" s="11"/>
    </row>
    <row r="19376" spans="20:21" x14ac:dyDescent="0.2">
      <c r="T19376" s="11"/>
      <c r="U19376" s="11"/>
    </row>
    <row r="19377" spans="20:21" x14ac:dyDescent="0.2">
      <c r="T19377" s="11"/>
      <c r="U19377" s="11"/>
    </row>
    <row r="19378" spans="20:21" x14ac:dyDescent="0.2">
      <c r="T19378" s="11"/>
      <c r="U19378" s="11"/>
    </row>
    <row r="19379" spans="20:21" x14ac:dyDescent="0.2">
      <c r="T19379" s="11"/>
      <c r="U19379" s="11"/>
    </row>
    <row r="19380" spans="20:21" x14ac:dyDescent="0.2">
      <c r="T19380" s="11"/>
      <c r="U19380" s="11"/>
    </row>
    <row r="19381" spans="20:21" x14ac:dyDescent="0.2">
      <c r="T19381" s="11"/>
      <c r="U19381" s="11"/>
    </row>
    <row r="19382" spans="20:21" x14ac:dyDescent="0.2">
      <c r="T19382" s="11"/>
      <c r="U19382" s="11"/>
    </row>
    <row r="19383" spans="20:21" x14ac:dyDescent="0.2">
      <c r="T19383" s="11"/>
      <c r="U19383" s="11"/>
    </row>
    <row r="19384" spans="20:21" x14ac:dyDescent="0.2">
      <c r="T19384" s="11"/>
      <c r="U19384" s="11"/>
    </row>
    <row r="19385" spans="20:21" x14ac:dyDescent="0.2">
      <c r="T19385" s="11"/>
      <c r="U19385" s="11"/>
    </row>
    <row r="19386" spans="20:21" x14ac:dyDescent="0.2">
      <c r="T19386" s="11"/>
      <c r="U19386" s="11"/>
    </row>
    <row r="19387" spans="20:21" x14ac:dyDescent="0.2">
      <c r="T19387" s="11"/>
      <c r="U19387" s="11"/>
    </row>
    <row r="19388" spans="20:21" x14ac:dyDescent="0.2">
      <c r="T19388" s="11"/>
      <c r="U19388" s="11"/>
    </row>
    <row r="19389" spans="20:21" x14ac:dyDescent="0.2">
      <c r="T19389" s="11"/>
      <c r="U19389" s="11"/>
    </row>
    <row r="19390" spans="20:21" x14ac:dyDescent="0.2">
      <c r="T19390" s="11"/>
      <c r="U19390" s="11"/>
    </row>
    <row r="19391" spans="20:21" x14ac:dyDescent="0.2">
      <c r="T19391" s="11"/>
      <c r="U19391" s="11"/>
    </row>
    <row r="19392" spans="20:21" x14ac:dyDescent="0.2">
      <c r="T19392" s="11"/>
      <c r="U19392" s="11"/>
    </row>
    <row r="19393" spans="20:21" x14ac:dyDescent="0.2">
      <c r="T19393" s="11"/>
      <c r="U19393" s="11"/>
    </row>
    <row r="19394" spans="20:21" x14ac:dyDescent="0.2">
      <c r="T19394" s="11"/>
      <c r="U19394" s="11"/>
    </row>
    <row r="19395" spans="20:21" x14ac:dyDescent="0.2">
      <c r="T19395" s="11"/>
      <c r="U19395" s="11"/>
    </row>
    <row r="19396" spans="20:21" x14ac:dyDescent="0.2">
      <c r="T19396" s="11"/>
      <c r="U19396" s="11"/>
    </row>
    <row r="19397" spans="20:21" x14ac:dyDescent="0.2">
      <c r="T19397" s="11"/>
      <c r="U19397" s="11"/>
    </row>
    <row r="19398" spans="20:21" x14ac:dyDescent="0.2">
      <c r="T19398" s="11"/>
      <c r="U19398" s="11"/>
    </row>
    <row r="19399" spans="20:21" x14ac:dyDescent="0.2">
      <c r="T19399" s="11"/>
      <c r="U19399" s="11"/>
    </row>
    <row r="19400" spans="20:21" x14ac:dyDescent="0.2">
      <c r="T19400" s="11"/>
      <c r="U19400" s="11"/>
    </row>
    <row r="19401" spans="20:21" x14ac:dyDescent="0.2">
      <c r="T19401" s="11"/>
      <c r="U19401" s="11"/>
    </row>
    <row r="19402" spans="20:21" x14ac:dyDescent="0.2">
      <c r="T19402" s="11"/>
      <c r="U19402" s="11"/>
    </row>
    <row r="19403" spans="20:21" x14ac:dyDescent="0.2">
      <c r="T19403" s="11"/>
      <c r="U19403" s="11"/>
    </row>
    <row r="19404" spans="20:21" x14ac:dyDescent="0.2">
      <c r="T19404" s="11"/>
      <c r="U19404" s="11"/>
    </row>
    <row r="19405" spans="20:21" x14ac:dyDescent="0.2">
      <c r="T19405" s="11"/>
      <c r="U19405" s="11"/>
    </row>
    <row r="19406" spans="20:21" x14ac:dyDescent="0.2">
      <c r="T19406" s="11"/>
      <c r="U19406" s="11"/>
    </row>
    <row r="19407" spans="20:21" x14ac:dyDescent="0.2">
      <c r="T19407" s="11"/>
      <c r="U19407" s="11"/>
    </row>
    <row r="19408" spans="20:21" x14ac:dyDescent="0.2">
      <c r="T19408" s="11"/>
      <c r="U19408" s="11"/>
    </row>
    <row r="19409" spans="20:21" x14ac:dyDescent="0.2">
      <c r="T19409" s="11"/>
      <c r="U19409" s="11"/>
    </row>
    <row r="19410" spans="20:21" x14ac:dyDescent="0.2">
      <c r="T19410" s="11"/>
      <c r="U19410" s="11"/>
    </row>
    <row r="19411" spans="20:21" x14ac:dyDescent="0.2">
      <c r="T19411" s="11"/>
      <c r="U19411" s="11"/>
    </row>
    <row r="19412" spans="20:21" x14ac:dyDescent="0.2">
      <c r="T19412" s="11"/>
      <c r="U19412" s="11"/>
    </row>
    <row r="19413" spans="20:21" x14ac:dyDescent="0.2">
      <c r="T19413" s="11"/>
      <c r="U19413" s="11"/>
    </row>
    <row r="19414" spans="20:21" x14ac:dyDescent="0.2">
      <c r="T19414" s="11"/>
      <c r="U19414" s="11"/>
    </row>
    <row r="19415" spans="20:21" x14ac:dyDescent="0.2">
      <c r="T19415" s="11"/>
      <c r="U19415" s="11"/>
    </row>
    <row r="19416" spans="20:21" x14ac:dyDescent="0.2">
      <c r="T19416" s="11"/>
      <c r="U19416" s="11"/>
    </row>
    <row r="19417" spans="20:21" x14ac:dyDescent="0.2">
      <c r="T19417" s="11"/>
      <c r="U19417" s="11"/>
    </row>
    <row r="19418" spans="20:21" x14ac:dyDescent="0.2">
      <c r="T19418" s="11"/>
      <c r="U19418" s="11"/>
    </row>
    <row r="19419" spans="20:21" x14ac:dyDescent="0.2">
      <c r="T19419" s="11"/>
      <c r="U19419" s="11"/>
    </row>
    <row r="19420" spans="20:21" x14ac:dyDescent="0.2">
      <c r="T19420" s="11"/>
      <c r="U19420" s="11"/>
    </row>
    <row r="19421" spans="20:21" x14ac:dyDescent="0.2">
      <c r="T19421" s="11"/>
      <c r="U19421" s="11"/>
    </row>
    <row r="19422" spans="20:21" x14ac:dyDescent="0.2">
      <c r="T19422" s="11"/>
      <c r="U19422" s="11"/>
    </row>
    <row r="19423" spans="20:21" x14ac:dyDescent="0.2">
      <c r="T19423" s="11"/>
      <c r="U19423" s="11"/>
    </row>
    <row r="19424" spans="20:21" x14ac:dyDescent="0.2">
      <c r="T19424" s="11"/>
      <c r="U19424" s="11"/>
    </row>
    <row r="19425" spans="20:21" x14ac:dyDescent="0.2">
      <c r="T19425" s="11"/>
      <c r="U19425" s="11"/>
    </row>
    <row r="19426" spans="20:21" x14ac:dyDescent="0.2">
      <c r="T19426" s="11"/>
      <c r="U19426" s="11"/>
    </row>
    <row r="19427" spans="20:21" x14ac:dyDescent="0.2">
      <c r="T19427" s="11"/>
      <c r="U19427" s="11"/>
    </row>
    <row r="19428" spans="20:21" x14ac:dyDescent="0.2">
      <c r="T19428" s="11"/>
      <c r="U19428" s="11"/>
    </row>
    <row r="19429" spans="20:21" x14ac:dyDescent="0.2">
      <c r="T19429" s="11"/>
      <c r="U19429" s="11"/>
    </row>
    <row r="19430" spans="20:21" x14ac:dyDescent="0.2">
      <c r="T19430" s="11"/>
      <c r="U19430" s="11"/>
    </row>
    <row r="19431" spans="20:21" x14ac:dyDescent="0.2">
      <c r="T19431" s="11"/>
      <c r="U19431" s="11"/>
    </row>
    <row r="19432" spans="20:21" x14ac:dyDescent="0.2">
      <c r="T19432" s="11"/>
      <c r="U19432" s="11"/>
    </row>
    <row r="19433" spans="20:21" x14ac:dyDescent="0.2">
      <c r="T19433" s="11"/>
      <c r="U19433" s="11"/>
    </row>
    <row r="19434" spans="20:21" x14ac:dyDescent="0.2">
      <c r="T19434" s="11"/>
      <c r="U19434" s="11"/>
    </row>
    <row r="19435" spans="20:21" x14ac:dyDescent="0.2">
      <c r="T19435" s="11"/>
      <c r="U19435" s="11"/>
    </row>
    <row r="19436" spans="20:21" x14ac:dyDescent="0.2">
      <c r="T19436" s="11"/>
      <c r="U19436" s="11"/>
    </row>
    <row r="19437" spans="20:21" x14ac:dyDescent="0.2">
      <c r="T19437" s="11"/>
      <c r="U19437" s="11"/>
    </row>
    <row r="19438" spans="20:21" x14ac:dyDescent="0.2">
      <c r="T19438" s="11"/>
      <c r="U19438" s="11"/>
    </row>
    <row r="19439" spans="20:21" x14ac:dyDescent="0.2">
      <c r="T19439" s="11"/>
      <c r="U19439" s="11"/>
    </row>
    <row r="19440" spans="20:21" x14ac:dyDescent="0.2">
      <c r="T19440" s="11"/>
      <c r="U19440" s="11"/>
    </row>
    <row r="19441" spans="20:21" x14ac:dyDescent="0.2">
      <c r="T19441" s="11"/>
      <c r="U19441" s="11"/>
    </row>
    <row r="19442" spans="20:21" x14ac:dyDescent="0.2">
      <c r="T19442" s="11"/>
      <c r="U19442" s="11"/>
    </row>
    <row r="19443" spans="20:21" x14ac:dyDescent="0.2">
      <c r="T19443" s="11"/>
      <c r="U19443" s="11"/>
    </row>
    <row r="19444" spans="20:21" x14ac:dyDescent="0.2">
      <c r="T19444" s="11"/>
      <c r="U19444" s="11"/>
    </row>
    <row r="19445" spans="20:21" x14ac:dyDescent="0.2">
      <c r="T19445" s="11"/>
      <c r="U19445" s="11"/>
    </row>
    <row r="19446" spans="20:21" x14ac:dyDescent="0.2">
      <c r="T19446" s="11"/>
      <c r="U19446" s="11"/>
    </row>
    <row r="19447" spans="20:21" x14ac:dyDescent="0.2">
      <c r="T19447" s="11"/>
      <c r="U19447" s="11"/>
    </row>
    <row r="19448" spans="20:21" x14ac:dyDescent="0.2">
      <c r="T19448" s="11"/>
      <c r="U19448" s="11"/>
    </row>
    <row r="19449" spans="20:21" x14ac:dyDescent="0.2">
      <c r="T19449" s="11"/>
      <c r="U19449" s="11"/>
    </row>
    <row r="19450" spans="20:21" x14ac:dyDescent="0.2">
      <c r="T19450" s="11"/>
      <c r="U19450" s="11"/>
    </row>
    <row r="19451" spans="20:21" x14ac:dyDescent="0.2">
      <c r="T19451" s="11"/>
      <c r="U19451" s="11"/>
    </row>
    <row r="19452" spans="20:21" x14ac:dyDescent="0.2">
      <c r="T19452" s="11"/>
      <c r="U19452" s="11"/>
    </row>
    <row r="19453" spans="20:21" x14ac:dyDescent="0.2">
      <c r="T19453" s="11"/>
      <c r="U19453" s="11"/>
    </row>
    <row r="19454" spans="20:21" x14ac:dyDescent="0.2">
      <c r="T19454" s="11"/>
      <c r="U19454" s="11"/>
    </row>
    <row r="19455" spans="20:21" x14ac:dyDescent="0.2">
      <c r="T19455" s="11"/>
      <c r="U19455" s="11"/>
    </row>
    <row r="19456" spans="20:21" x14ac:dyDescent="0.2">
      <c r="T19456" s="11"/>
      <c r="U19456" s="11"/>
    </row>
    <row r="19457" spans="20:21" x14ac:dyDescent="0.2">
      <c r="T19457" s="11"/>
      <c r="U19457" s="11"/>
    </row>
    <row r="19458" spans="20:21" x14ac:dyDescent="0.2">
      <c r="T19458" s="11"/>
      <c r="U19458" s="11"/>
    </row>
    <row r="19459" spans="20:21" x14ac:dyDescent="0.2">
      <c r="T19459" s="11"/>
      <c r="U19459" s="11"/>
    </row>
    <row r="19460" spans="20:21" x14ac:dyDescent="0.2">
      <c r="T19460" s="11"/>
      <c r="U19460" s="11"/>
    </row>
    <row r="19461" spans="20:21" x14ac:dyDescent="0.2">
      <c r="T19461" s="11"/>
      <c r="U19461" s="11"/>
    </row>
    <row r="19462" spans="20:21" x14ac:dyDescent="0.2">
      <c r="T19462" s="11"/>
      <c r="U19462" s="11"/>
    </row>
    <row r="19463" spans="20:21" x14ac:dyDescent="0.2">
      <c r="T19463" s="11"/>
      <c r="U19463" s="11"/>
    </row>
    <row r="19464" spans="20:21" x14ac:dyDescent="0.2">
      <c r="T19464" s="11"/>
      <c r="U19464" s="11"/>
    </row>
    <row r="19465" spans="20:21" x14ac:dyDescent="0.2">
      <c r="T19465" s="11"/>
      <c r="U19465" s="11"/>
    </row>
    <row r="19466" spans="20:21" x14ac:dyDescent="0.2">
      <c r="T19466" s="11"/>
      <c r="U19466" s="11"/>
    </row>
    <row r="19467" spans="20:21" x14ac:dyDescent="0.2">
      <c r="T19467" s="11"/>
      <c r="U19467" s="11"/>
    </row>
    <row r="19468" spans="20:21" x14ac:dyDescent="0.2">
      <c r="T19468" s="11"/>
      <c r="U19468" s="11"/>
    </row>
    <row r="19469" spans="20:21" x14ac:dyDescent="0.2">
      <c r="T19469" s="11"/>
      <c r="U19469" s="11"/>
    </row>
    <row r="19470" spans="20:21" x14ac:dyDescent="0.2">
      <c r="T19470" s="11"/>
      <c r="U19470" s="11"/>
    </row>
    <row r="19471" spans="20:21" x14ac:dyDescent="0.2">
      <c r="T19471" s="11"/>
      <c r="U19471" s="11"/>
    </row>
    <row r="19472" spans="20:21" x14ac:dyDescent="0.2">
      <c r="T19472" s="11"/>
      <c r="U19472" s="11"/>
    </row>
    <row r="19473" spans="20:21" x14ac:dyDescent="0.2">
      <c r="T19473" s="11"/>
      <c r="U19473" s="11"/>
    </row>
    <row r="19474" spans="20:21" x14ac:dyDescent="0.2">
      <c r="T19474" s="11"/>
      <c r="U19474" s="11"/>
    </row>
    <row r="19475" spans="20:21" x14ac:dyDescent="0.2">
      <c r="T19475" s="11"/>
      <c r="U19475" s="11"/>
    </row>
    <row r="19476" spans="20:21" x14ac:dyDescent="0.2">
      <c r="T19476" s="11"/>
      <c r="U19476" s="11"/>
    </row>
    <row r="19477" spans="20:21" x14ac:dyDescent="0.2">
      <c r="T19477" s="11"/>
      <c r="U19477" s="11"/>
    </row>
    <row r="19478" spans="20:21" x14ac:dyDescent="0.2">
      <c r="T19478" s="11"/>
      <c r="U19478" s="11"/>
    </row>
    <row r="19479" spans="20:21" x14ac:dyDescent="0.2">
      <c r="T19479" s="11"/>
      <c r="U19479" s="11"/>
    </row>
    <row r="19480" spans="20:21" x14ac:dyDescent="0.2">
      <c r="T19480" s="11"/>
      <c r="U19480" s="11"/>
    </row>
    <row r="19481" spans="20:21" x14ac:dyDescent="0.2">
      <c r="T19481" s="11"/>
      <c r="U19481" s="11"/>
    </row>
    <row r="19482" spans="20:21" x14ac:dyDescent="0.2">
      <c r="T19482" s="11"/>
      <c r="U19482" s="11"/>
    </row>
    <row r="19483" spans="20:21" x14ac:dyDescent="0.2">
      <c r="T19483" s="11"/>
      <c r="U19483" s="11"/>
    </row>
    <row r="19484" spans="20:21" x14ac:dyDescent="0.2">
      <c r="T19484" s="11"/>
      <c r="U19484" s="11"/>
    </row>
    <row r="19485" spans="20:21" x14ac:dyDescent="0.2">
      <c r="T19485" s="11"/>
      <c r="U19485" s="11"/>
    </row>
    <row r="19486" spans="20:21" x14ac:dyDescent="0.2">
      <c r="T19486" s="11"/>
      <c r="U19486" s="11"/>
    </row>
    <row r="19487" spans="20:21" x14ac:dyDescent="0.2">
      <c r="T19487" s="11"/>
      <c r="U19487" s="11"/>
    </row>
    <row r="19488" spans="20:21" x14ac:dyDescent="0.2">
      <c r="T19488" s="11"/>
      <c r="U19488" s="11"/>
    </row>
    <row r="19489" spans="20:21" x14ac:dyDescent="0.2">
      <c r="T19489" s="11"/>
      <c r="U19489" s="11"/>
    </row>
    <row r="19490" spans="20:21" x14ac:dyDescent="0.2">
      <c r="T19490" s="11"/>
      <c r="U19490" s="11"/>
    </row>
    <row r="19491" spans="20:21" x14ac:dyDescent="0.2">
      <c r="T19491" s="11"/>
      <c r="U19491" s="11"/>
    </row>
    <row r="19492" spans="20:21" x14ac:dyDescent="0.2">
      <c r="T19492" s="11"/>
      <c r="U19492" s="11"/>
    </row>
    <row r="19493" spans="20:21" x14ac:dyDescent="0.2">
      <c r="T19493" s="11"/>
      <c r="U19493" s="11"/>
    </row>
    <row r="19494" spans="20:21" x14ac:dyDescent="0.2">
      <c r="T19494" s="11"/>
      <c r="U19494" s="11"/>
    </row>
    <row r="19495" spans="20:21" x14ac:dyDescent="0.2">
      <c r="T19495" s="11"/>
      <c r="U19495" s="11"/>
    </row>
    <row r="19496" spans="20:21" x14ac:dyDescent="0.2">
      <c r="T19496" s="11"/>
      <c r="U19496" s="11"/>
    </row>
    <row r="19497" spans="20:21" x14ac:dyDescent="0.2">
      <c r="T19497" s="11"/>
      <c r="U19497" s="11"/>
    </row>
    <row r="19498" spans="20:21" x14ac:dyDescent="0.2">
      <c r="T19498" s="11"/>
      <c r="U19498" s="11"/>
    </row>
    <row r="19499" spans="20:21" x14ac:dyDescent="0.2">
      <c r="T19499" s="11"/>
      <c r="U19499" s="11"/>
    </row>
    <row r="19500" spans="20:21" x14ac:dyDescent="0.2">
      <c r="T19500" s="11"/>
      <c r="U19500" s="11"/>
    </row>
    <row r="19501" spans="20:21" x14ac:dyDescent="0.2">
      <c r="T19501" s="11"/>
      <c r="U19501" s="11"/>
    </row>
    <row r="19502" spans="20:21" x14ac:dyDescent="0.2">
      <c r="T19502" s="11"/>
      <c r="U19502" s="11"/>
    </row>
    <row r="19503" spans="20:21" x14ac:dyDescent="0.2">
      <c r="T19503" s="11"/>
      <c r="U19503" s="11"/>
    </row>
    <row r="19504" spans="20:21" x14ac:dyDescent="0.2">
      <c r="T19504" s="11"/>
      <c r="U19504" s="11"/>
    </row>
    <row r="19505" spans="20:21" x14ac:dyDescent="0.2">
      <c r="T19505" s="11"/>
      <c r="U19505" s="11"/>
    </row>
    <row r="19506" spans="20:21" x14ac:dyDescent="0.2">
      <c r="T19506" s="11"/>
      <c r="U19506" s="11"/>
    </row>
    <row r="19507" spans="20:21" x14ac:dyDescent="0.2">
      <c r="T19507" s="11"/>
      <c r="U19507" s="11"/>
    </row>
    <row r="19508" spans="20:21" x14ac:dyDescent="0.2">
      <c r="T19508" s="11"/>
      <c r="U19508" s="11"/>
    </row>
    <row r="19509" spans="20:21" x14ac:dyDescent="0.2">
      <c r="T19509" s="11"/>
      <c r="U19509" s="11"/>
    </row>
    <row r="19510" spans="20:21" x14ac:dyDescent="0.2">
      <c r="T19510" s="11"/>
      <c r="U19510" s="11"/>
    </row>
    <row r="19511" spans="20:21" x14ac:dyDescent="0.2">
      <c r="T19511" s="11"/>
      <c r="U19511" s="11"/>
    </row>
    <row r="19512" spans="20:21" x14ac:dyDescent="0.2">
      <c r="T19512" s="11"/>
      <c r="U19512" s="11"/>
    </row>
    <row r="19513" spans="20:21" x14ac:dyDescent="0.2">
      <c r="T19513" s="11"/>
      <c r="U19513" s="11"/>
    </row>
    <row r="19514" spans="20:21" x14ac:dyDescent="0.2">
      <c r="T19514" s="11"/>
      <c r="U19514" s="11"/>
    </row>
    <row r="19515" spans="20:21" x14ac:dyDescent="0.2">
      <c r="T19515" s="11"/>
      <c r="U19515" s="11"/>
    </row>
    <row r="19516" spans="20:21" x14ac:dyDescent="0.2">
      <c r="T19516" s="11"/>
      <c r="U19516" s="11"/>
    </row>
    <row r="19517" spans="20:21" x14ac:dyDescent="0.2">
      <c r="T19517" s="11"/>
      <c r="U19517" s="11"/>
    </row>
    <row r="19518" spans="20:21" x14ac:dyDescent="0.2">
      <c r="T19518" s="11"/>
      <c r="U19518" s="11"/>
    </row>
    <row r="19519" spans="20:21" x14ac:dyDescent="0.2">
      <c r="T19519" s="11"/>
      <c r="U19519" s="11"/>
    </row>
    <row r="19520" spans="20:21" x14ac:dyDescent="0.2">
      <c r="T19520" s="11"/>
      <c r="U19520" s="11"/>
    </row>
    <row r="19521" spans="20:21" x14ac:dyDescent="0.2">
      <c r="T19521" s="11"/>
      <c r="U19521" s="11"/>
    </row>
    <row r="19522" spans="20:21" x14ac:dyDescent="0.2">
      <c r="T19522" s="11"/>
      <c r="U19522" s="11"/>
    </row>
    <row r="19523" spans="20:21" x14ac:dyDescent="0.2">
      <c r="T19523" s="11"/>
      <c r="U19523" s="11"/>
    </row>
    <row r="19524" spans="20:21" x14ac:dyDescent="0.2">
      <c r="T19524" s="11"/>
      <c r="U19524" s="11"/>
    </row>
    <row r="19525" spans="20:21" x14ac:dyDescent="0.2">
      <c r="T19525" s="11"/>
      <c r="U19525" s="11"/>
    </row>
    <row r="19526" spans="20:21" x14ac:dyDescent="0.2">
      <c r="T19526" s="11"/>
      <c r="U19526" s="11"/>
    </row>
    <row r="19527" spans="20:21" x14ac:dyDescent="0.2">
      <c r="T19527" s="11"/>
      <c r="U19527" s="11"/>
    </row>
    <row r="19528" spans="20:21" x14ac:dyDescent="0.2">
      <c r="T19528" s="11"/>
      <c r="U19528" s="11"/>
    </row>
    <row r="19529" spans="20:21" x14ac:dyDescent="0.2">
      <c r="T19529" s="11"/>
      <c r="U19529" s="11"/>
    </row>
    <row r="19530" spans="20:21" x14ac:dyDescent="0.2">
      <c r="T19530" s="11"/>
      <c r="U19530" s="11"/>
    </row>
    <row r="19531" spans="20:21" x14ac:dyDescent="0.2">
      <c r="T19531" s="11"/>
      <c r="U19531" s="11"/>
    </row>
    <row r="19532" spans="20:21" x14ac:dyDescent="0.2">
      <c r="T19532" s="11"/>
      <c r="U19532" s="11"/>
    </row>
    <row r="19533" spans="20:21" x14ac:dyDescent="0.2">
      <c r="T19533" s="11"/>
      <c r="U19533" s="11"/>
    </row>
    <row r="19534" spans="20:21" x14ac:dyDescent="0.2">
      <c r="T19534" s="11"/>
      <c r="U19534" s="11"/>
    </row>
    <row r="19535" spans="20:21" x14ac:dyDescent="0.2">
      <c r="T19535" s="11"/>
      <c r="U19535" s="11"/>
    </row>
    <row r="19536" spans="20:21" x14ac:dyDescent="0.2">
      <c r="T19536" s="11"/>
      <c r="U19536" s="11"/>
    </row>
    <row r="19537" spans="20:21" x14ac:dyDescent="0.2">
      <c r="T19537" s="11"/>
      <c r="U19537" s="11"/>
    </row>
    <row r="19538" spans="20:21" x14ac:dyDescent="0.2">
      <c r="T19538" s="11"/>
      <c r="U19538" s="11"/>
    </row>
    <row r="19539" spans="20:21" x14ac:dyDescent="0.2">
      <c r="T19539" s="11"/>
      <c r="U19539" s="11"/>
    </row>
    <row r="19540" spans="20:21" x14ac:dyDescent="0.2">
      <c r="T19540" s="11"/>
      <c r="U19540" s="11"/>
    </row>
    <row r="19541" spans="20:21" x14ac:dyDescent="0.2">
      <c r="T19541" s="11"/>
      <c r="U19541" s="11"/>
    </row>
    <row r="19542" spans="20:21" x14ac:dyDescent="0.2">
      <c r="T19542" s="11"/>
      <c r="U19542" s="11"/>
    </row>
    <row r="19543" spans="20:21" x14ac:dyDescent="0.2">
      <c r="T19543" s="11"/>
      <c r="U19543" s="11"/>
    </row>
    <row r="19544" spans="20:21" x14ac:dyDescent="0.2">
      <c r="T19544" s="11"/>
      <c r="U19544" s="11"/>
    </row>
    <row r="19545" spans="20:21" x14ac:dyDescent="0.2">
      <c r="T19545" s="11"/>
      <c r="U19545" s="11"/>
    </row>
    <row r="19546" spans="20:21" x14ac:dyDescent="0.2">
      <c r="T19546" s="11"/>
      <c r="U19546" s="11"/>
    </row>
    <row r="19547" spans="20:21" x14ac:dyDescent="0.2">
      <c r="T19547" s="11"/>
      <c r="U19547" s="11"/>
    </row>
    <row r="19548" spans="20:21" x14ac:dyDescent="0.2">
      <c r="T19548" s="11"/>
      <c r="U19548" s="11"/>
    </row>
    <row r="19549" spans="20:21" x14ac:dyDescent="0.2">
      <c r="T19549" s="11"/>
      <c r="U19549" s="11"/>
    </row>
    <row r="19550" spans="20:21" x14ac:dyDescent="0.2">
      <c r="T19550" s="11"/>
      <c r="U19550" s="11"/>
    </row>
    <row r="19551" spans="20:21" x14ac:dyDescent="0.2">
      <c r="T19551" s="11"/>
      <c r="U19551" s="11"/>
    </row>
    <row r="19552" spans="20:21" x14ac:dyDescent="0.2">
      <c r="T19552" s="11"/>
      <c r="U19552" s="11"/>
    </row>
    <row r="19553" spans="20:21" x14ac:dyDescent="0.2">
      <c r="T19553" s="11"/>
      <c r="U19553" s="11"/>
    </row>
    <row r="19554" spans="20:21" x14ac:dyDescent="0.2">
      <c r="T19554" s="11"/>
      <c r="U19554" s="11"/>
    </row>
    <row r="19555" spans="20:21" x14ac:dyDescent="0.2">
      <c r="T19555" s="11"/>
      <c r="U19555" s="11"/>
    </row>
    <row r="19556" spans="20:21" x14ac:dyDescent="0.2">
      <c r="T19556" s="11"/>
      <c r="U19556" s="11"/>
    </row>
    <row r="19557" spans="20:21" x14ac:dyDescent="0.2">
      <c r="T19557" s="11"/>
      <c r="U19557" s="11"/>
    </row>
    <row r="19558" spans="20:21" x14ac:dyDescent="0.2">
      <c r="T19558" s="11"/>
      <c r="U19558" s="11"/>
    </row>
    <row r="19559" spans="20:21" x14ac:dyDescent="0.2">
      <c r="T19559" s="11"/>
      <c r="U19559" s="11"/>
    </row>
    <row r="19560" spans="20:21" x14ac:dyDescent="0.2">
      <c r="T19560" s="11"/>
      <c r="U19560" s="11"/>
    </row>
    <row r="19561" spans="20:21" x14ac:dyDescent="0.2">
      <c r="T19561" s="11"/>
      <c r="U19561" s="11"/>
    </row>
    <row r="19562" spans="20:21" x14ac:dyDescent="0.2">
      <c r="T19562" s="11"/>
      <c r="U19562" s="11"/>
    </row>
    <row r="19563" spans="20:21" x14ac:dyDescent="0.2">
      <c r="T19563" s="11"/>
      <c r="U19563" s="11"/>
    </row>
    <row r="19564" spans="20:21" x14ac:dyDescent="0.2">
      <c r="T19564" s="11"/>
      <c r="U19564" s="11"/>
    </row>
    <row r="19565" spans="20:21" x14ac:dyDescent="0.2">
      <c r="T19565" s="11"/>
      <c r="U19565" s="11"/>
    </row>
    <row r="19566" spans="20:21" x14ac:dyDescent="0.2">
      <c r="T19566" s="11"/>
      <c r="U19566" s="11"/>
    </row>
    <row r="19567" spans="20:21" x14ac:dyDescent="0.2">
      <c r="T19567" s="11"/>
      <c r="U19567" s="11"/>
    </row>
    <row r="19568" spans="20:21" x14ac:dyDescent="0.2">
      <c r="T19568" s="11"/>
      <c r="U19568" s="11"/>
    </row>
    <row r="19569" spans="20:21" x14ac:dyDescent="0.2">
      <c r="T19569" s="11"/>
      <c r="U19569" s="11"/>
    </row>
    <row r="19570" spans="20:21" x14ac:dyDescent="0.2">
      <c r="T19570" s="11"/>
      <c r="U19570" s="11"/>
    </row>
    <row r="19571" spans="20:21" x14ac:dyDescent="0.2">
      <c r="T19571" s="11"/>
      <c r="U19571" s="11"/>
    </row>
    <row r="19572" spans="20:21" x14ac:dyDescent="0.2">
      <c r="T19572" s="11"/>
      <c r="U19572" s="11"/>
    </row>
    <row r="19573" spans="20:21" x14ac:dyDescent="0.2">
      <c r="T19573" s="11"/>
      <c r="U19573" s="11"/>
    </row>
    <row r="19574" spans="20:21" x14ac:dyDescent="0.2">
      <c r="T19574" s="11"/>
      <c r="U19574" s="11"/>
    </row>
    <row r="19575" spans="20:21" x14ac:dyDescent="0.2">
      <c r="T19575" s="11"/>
      <c r="U19575" s="11"/>
    </row>
    <row r="19576" spans="20:21" x14ac:dyDescent="0.2">
      <c r="T19576" s="11"/>
      <c r="U19576" s="11"/>
    </row>
    <row r="19577" spans="20:21" x14ac:dyDescent="0.2">
      <c r="T19577" s="11"/>
      <c r="U19577" s="11"/>
    </row>
    <row r="19578" spans="20:21" x14ac:dyDescent="0.2">
      <c r="T19578" s="11"/>
      <c r="U19578" s="11"/>
    </row>
    <row r="19579" spans="20:21" x14ac:dyDescent="0.2">
      <c r="T19579" s="11"/>
      <c r="U19579" s="11"/>
    </row>
    <row r="19580" spans="20:21" x14ac:dyDescent="0.2">
      <c r="T19580" s="11"/>
      <c r="U19580" s="11"/>
    </row>
    <row r="19581" spans="20:21" x14ac:dyDescent="0.2">
      <c r="T19581" s="11"/>
      <c r="U19581" s="11"/>
    </row>
    <row r="19582" spans="20:21" x14ac:dyDescent="0.2">
      <c r="T19582" s="11"/>
      <c r="U19582" s="11"/>
    </row>
    <row r="19583" spans="20:21" x14ac:dyDescent="0.2">
      <c r="T19583" s="11"/>
      <c r="U19583" s="11"/>
    </row>
    <row r="19584" spans="20:21" x14ac:dyDescent="0.2">
      <c r="T19584" s="11"/>
      <c r="U19584" s="11"/>
    </row>
    <row r="19585" spans="20:21" x14ac:dyDescent="0.2">
      <c r="T19585" s="11"/>
      <c r="U19585" s="11"/>
    </row>
    <row r="19586" spans="20:21" x14ac:dyDescent="0.2">
      <c r="T19586" s="11"/>
      <c r="U19586" s="11"/>
    </row>
    <row r="19587" spans="20:21" x14ac:dyDescent="0.2">
      <c r="T19587" s="11"/>
      <c r="U19587" s="11"/>
    </row>
    <row r="19588" spans="20:21" x14ac:dyDescent="0.2">
      <c r="T19588" s="11"/>
      <c r="U19588" s="11"/>
    </row>
    <row r="19589" spans="20:21" x14ac:dyDescent="0.2">
      <c r="T19589" s="11"/>
      <c r="U19589" s="11"/>
    </row>
    <row r="19590" spans="20:21" x14ac:dyDescent="0.2">
      <c r="T19590" s="11"/>
      <c r="U19590" s="11"/>
    </row>
    <row r="19591" spans="20:21" x14ac:dyDescent="0.2">
      <c r="T19591" s="11"/>
      <c r="U19591" s="11"/>
    </row>
    <row r="19592" spans="20:21" x14ac:dyDescent="0.2">
      <c r="T19592" s="11"/>
      <c r="U19592" s="11"/>
    </row>
    <row r="19593" spans="20:21" x14ac:dyDescent="0.2">
      <c r="T19593" s="11"/>
      <c r="U19593" s="11"/>
    </row>
    <row r="19594" spans="20:21" x14ac:dyDescent="0.2">
      <c r="T19594" s="11"/>
      <c r="U19594" s="11"/>
    </row>
    <row r="19595" spans="20:21" x14ac:dyDescent="0.2">
      <c r="T19595" s="11"/>
      <c r="U19595" s="11"/>
    </row>
    <row r="19596" spans="20:21" x14ac:dyDescent="0.2">
      <c r="T19596" s="11"/>
      <c r="U19596" s="11"/>
    </row>
    <row r="19597" spans="20:21" x14ac:dyDescent="0.2">
      <c r="T19597" s="11"/>
      <c r="U19597" s="11"/>
    </row>
    <row r="19598" spans="20:21" x14ac:dyDescent="0.2">
      <c r="T19598" s="11"/>
      <c r="U19598" s="11"/>
    </row>
    <row r="19599" spans="20:21" x14ac:dyDescent="0.2">
      <c r="T19599" s="11"/>
      <c r="U19599" s="11"/>
    </row>
    <row r="19600" spans="20:21" x14ac:dyDescent="0.2">
      <c r="T19600" s="11"/>
      <c r="U19600" s="11"/>
    </row>
    <row r="19601" spans="20:21" x14ac:dyDescent="0.2">
      <c r="T19601" s="11"/>
      <c r="U19601" s="11"/>
    </row>
    <row r="19602" spans="20:21" x14ac:dyDescent="0.2">
      <c r="T19602" s="11"/>
      <c r="U19602" s="11"/>
    </row>
    <row r="19603" spans="20:21" x14ac:dyDescent="0.2">
      <c r="T19603" s="11"/>
      <c r="U19603" s="11"/>
    </row>
    <row r="19604" spans="20:21" x14ac:dyDescent="0.2">
      <c r="T19604" s="11"/>
      <c r="U19604" s="11"/>
    </row>
    <row r="19605" spans="20:21" x14ac:dyDescent="0.2">
      <c r="T19605" s="11"/>
      <c r="U19605" s="11"/>
    </row>
    <row r="19606" spans="20:21" x14ac:dyDescent="0.2">
      <c r="T19606" s="11"/>
      <c r="U19606" s="11"/>
    </row>
    <row r="19607" spans="20:21" x14ac:dyDescent="0.2">
      <c r="T19607" s="11"/>
      <c r="U19607" s="11"/>
    </row>
    <row r="19608" spans="20:21" x14ac:dyDescent="0.2">
      <c r="T19608" s="11"/>
      <c r="U19608" s="11"/>
    </row>
    <row r="19609" spans="20:21" x14ac:dyDescent="0.2">
      <c r="T19609" s="11"/>
      <c r="U19609" s="11"/>
    </row>
    <row r="19610" spans="20:21" x14ac:dyDescent="0.2">
      <c r="T19610" s="11"/>
      <c r="U19610" s="11"/>
    </row>
    <row r="19611" spans="20:21" x14ac:dyDescent="0.2">
      <c r="T19611" s="11"/>
      <c r="U19611" s="11"/>
    </row>
    <row r="19612" spans="20:21" x14ac:dyDescent="0.2">
      <c r="T19612" s="11"/>
      <c r="U19612" s="11"/>
    </row>
    <row r="19613" spans="20:21" x14ac:dyDescent="0.2">
      <c r="T19613" s="11"/>
      <c r="U19613" s="11"/>
    </row>
    <row r="19614" spans="20:21" x14ac:dyDescent="0.2">
      <c r="T19614" s="11"/>
      <c r="U19614" s="11"/>
    </row>
    <row r="19615" spans="20:21" x14ac:dyDescent="0.2">
      <c r="T19615" s="11"/>
      <c r="U19615" s="11"/>
    </row>
    <row r="19616" spans="20:21" x14ac:dyDescent="0.2">
      <c r="T19616" s="11"/>
      <c r="U19616" s="11"/>
    </row>
    <row r="19617" spans="20:21" x14ac:dyDescent="0.2">
      <c r="T19617" s="11"/>
      <c r="U19617" s="11"/>
    </row>
    <row r="19618" spans="20:21" x14ac:dyDescent="0.2">
      <c r="T19618" s="11"/>
      <c r="U19618" s="11"/>
    </row>
    <row r="19619" spans="20:21" x14ac:dyDescent="0.2">
      <c r="T19619" s="11"/>
      <c r="U19619" s="11"/>
    </row>
    <row r="19620" spans="20:21" x14ac:dyDescent="0.2">
      <c r="T19620" s="11"/>
      <c r="U19620" s="11"/>
    </row>
    <row r="19621" spans="20:21" x14ac:dyDescent="0.2">
      <c r="T19621" s="11"/>
      <c r="U19621" s="11"/>
    </row>
    <row r="19622" spans="20:21" x14ac:dyDescent="0.2">
      <c r="T19622" s="11"/>
      <c r="U19622" s="11"/>
    </row>
    <row r="19623" spans="20:21" x14ac:dyDescent="0.2">
      <c r="T19623" s="11"/>
      <c r="U19623" s="11"/>
    </row>
    <row r="19624" spans="20:21" x14ac:dyDescent="0.2">
      <c r="T19624" s="11"/>
      <c r="U19624" s="11"/>
    </row>
    <row r="19625" spans="20:21" x14ac:dyDescent="0.2">
      <c r="T19625" s="11"/>
      <c r="U19625" s="11"/>
    </row>
    <row r="19626" spans="20:21" x14ac:dyDescent="0.2">
      <c r="T19626" s="11"/>
      <c r="U19626" s="11"/>
    </row>
    <row r="19627" spans="20:21" x14ac:dyDescent="0.2">
      <c r="T19627" s="11"/>
      <c r="U19627" s="11"/>
    </row>
    <row r="19628" spans="20:21" x14ac:dyDescent="0.2">
      <c r="T19628" s="11"/>
      <c r="U19628" s="11"/>
    </row>
    <row r="19629" spans="20:21" x14ac:dyDescent="0.2">
      <c r="T19629" s="11"/>
      <c r="U19629" s="11"/>
    </row>
    <row r="19630" spans="20:21" x14ac:dyDescent="0.2">
      <c r="T19630" s="11"/>
      <c r="U19630" s="11"/>
    </row>
    <row r="19631" spans="20:21" x14ac:dyDescent="0.2">
      <c r="T19631" s="11"/>
      <c r="U19631" s="11"/>
    </row>
    <row r="19632" spans="20:21" x14ac:dyDescent="0.2">
      <c r="T19632" s="11"/>
      <c r="U19632" s="11"/>
    </row>
    <row r="19633" spans="20:21" x14ac:dyDescent="0.2">
      <c r="T19633" s="11"/>
      <c r="U19633" s="11"/>
    </row>
    <row r="19634" spans="20:21" x14ac:dyDescent="0.2">
      <c r="T19634" s="11"/>
      <c r="U19634" s="11"/>
    </row>
    <row r="19635" spans="20:21" x14ac:dyDescent="0.2">
      <c r="T19635" s="11"/>
      <c r="U19635" s="11"/>
    </row>
    <row r="19636" spans="20:21" x14ac:dyDescent="0.2">
      <c r="T19636" s="11"/>
      <c r="U19636" s="11"/>
    </row>
    <row r="19637" spans="20:21" x14ac:dyDescent="0.2">
      <c r="T19637" s="11"/>
      <c r="U19637" s="11"/>
    </row>
    <row r="19638" spans="20:21" x14ac:dyDescent="0.2">
      <c r="T19638" s="11"/>
      <c r="U19638" s="11"/>
    </row>
    <row r="19639" spans="20:21" x14ac:dyDescent="0.2">
      <c r="T19639" s="11"/>
      <c r="U19639" s="11"/>
    </row>
    <row r="19640" spans="20:21" x14ac:dyDescent="0.2">
      <c r="T19640" s="11"/>
      <c r="U19640" s="11"/>
    </row>
    <row r="19641" spans="20:21" x14ac:dyDescent="0.2">
      <c r="T19641" s="11"/>
      <c r="U19641" s="11"/>
    </row>
    <row r="19642" spans="20:21" x14ac:dyDescent="0.2">
      <c r="T19642" s="11"/>
      <c r="U19642" s="11"/>
    </row>
    <row r="19643" spans="20:21" x14ac:dyDescent="0.2">
      <c r="T19643" s="11"/>
      <c r="U19643" s="11"/>
    </row>
    <row r="19644" spans="20:21" x14ac:dyDescent="0.2">
      <c r="T19644" s="11"/>
      <c r="U19644" s="11"/>
    </row>
    <row r="19645" spans="20:21" x14ac:dyDescent="0.2">
      <c r="T19645" s="11"/>
      <c r="U19645" s="11"/>
    </row>
    <row r="19646" spans="20:21" x14ac:dyDescent="0.2">
      <c r="T19646" s="11"/>
      <c r="U19646" s="11"/>
    </row>
    <row r="19647" spans="20:21" x14ac:dyDescent="0.2">
      <c r="T19647" s="11"/>
      <c r="U19647" s="11"/>
    </row>
    <row r="19648" spans="20:21" x14ac:dyDescent="0.2">
      <c r="T19648" s="11"/>
      <c r="U19648" s="11"/>
    </row>
    <row r="19649" spans="20:21" x14ac:dyDescent="0.2">
      <c r="T19649" s="11"/>
      <c r="U19649" s="11"/>
    </row>
    <row r="19650" spans="20:21" x14ac:dyDescent="0.2">
      <c r="T19650" s="11"/>
      <c r="U19650" s="11"/>
    </row>
    <row r="19651" spans="20:21" x14ac:dyDescent="0.2">
      <c r="T19651" s="11"/>
      <c r="U19651" s="11"/>
    </row>
    <row r="19652" spans="20:21" x14ac:dyDescent="0.2">
      <c r="T19652" s="11"/>
      <c r="U19652" s="11"/>
    </row>
    <row r="19653" spans="20:21" x14ac:dyDescent="0.2">
      <c r="T19653" s="11"/>
      <c r="U19653" s="11"/>
    </row>
    <row r="19654" spans="20:21" x14ac:dyDescent="0.2">
      <c r="T19654" s="11"/>
      <c r="U19654" s="11"/>
    </row>
    <row r="19655" spans="20:21" x14ac:dyDescent="0.2">
      <c r="T19655" s="11"/>
      <c r="U19655" s="11"/>
    </row>
    <row r="19656" spans="20:21" x14ac:dyDescent="0.2">
      <c r="T19656" s="11"/>
      <c r="U19656" s="11"/>
    </row>
    <row r="19657" spans="20:21" x14ac:dyDescent="0.2">
      <c r="T19657" s="11"/>
      <c r="U19657" s="11"/>
    </row>
    <row r="19658" spans="20:21" x14ac:dyDescent="0.2">
      <c r="T19658" s="11"/>
      <c r="U19658" s="11"/>
    </row>
    <row r="19659" spans="20:21" x14ac:dyDescent="0.2">
      <c r="T19659" s="11"/>
      <c r="U19659" s="11"/>
    </row>
    <row r="19660" spans="20:21" x14ac:dyDescent="0.2">
      <c r="T19660" s="11"/>
      <c r="U19660" s="11"/>
    </row>
    <row r="19661" spans="20:21" x14ac:dyDescent="0.2">
      <c r="T19661" s="11"/>
      <c r="U19661" s="11"/>
    </row>
    <row r="19662" spans="20:21" x14ac:dyDescent="0.2">
      <c r="T19662" s="11"/>
      <c r="U19662" s="11"/>
    </row>
    <row r="19663" spans="20:21" x14ac:dyDescent="0.2">
      <c r="T19663" s="11"/>
      <c r="U19663" s="11"/>
    </row>
    <row r="19664" spans="20:21" x14ac:dyDescent="0.2">
      <c r="T19664" s="11"/>
      <c r="U19664" s="11"/>
    </row>
    <row r="19665" spans="20:21" x14ac:dyDescent="0.2">
      <c r="T19665" s="11"/>
      <c r="U19665" s="11"/>
    </row>
    <row r="19666" spans="20:21" x14ac:dyDescent="0.2">
      <c r="T19666" s="11"/>
      <c r="U19666" s="11"/>
    </row>
    <row r="19667" spans="20:21" x14ac:dyDescent="0.2">
      <c r="T19667" s="11"/>
      <c r="U19667" s="11"/>
    </row>
    <row r="19668" spans="20:21" x14ac:dyDescent="0.2">
      <c r="T19668" s="11"/>
      <c r="U19668" s="11"/>
    </row>
    <row r="19669" spans="20:21" x14ac:dyDescent="0.2">
      <c r="T19669" s="11"/>
      <c r="U19669" s="11"/>
    </row>
    <row r="19670" spans="20:21" x14ac:dyDescent="0.2">
      <c r="T19670" s="11"/>
      <c r="U19670" s="11"/>
    </row>
    <row r="19671" spans="20:21" x14ac:dyDescent="0.2">
      <c r="T19671" s="11"/>
      <c r="U19671" s="11"/>
    </row>
    <row r="19672" spans="20:21" x14ac:dyDescent="0.2">
      <c r="T19672" s="11"/>
      <c r="U19672" s="11"/>
    </row>
    <row r="19673" spans="20:21" x14ac:dyDescent="0.2">
      <c r="T19673" s="11"/>
      <c r="U19673" s="11"/>
    </row>
    <row r="19674" spans="20:21" x14ac:dyDescent="0.2">
      <c r="T19674" s="11"/>
      <c r="U19674" s="11"/>
    </row>
    <row r="19675" spans="20:21" x14ac:dyDescent="0.2">
      <c r="T19675" s="11"/>
      <c r="U19675" s="11"/>
    </row>
    <row r="19676" spans="20:21" x14ac:dyDescent="0.2">
      <c r="T19676" s="11"/>
      <c r="U19676" s="11"/>
    </row>
    <row r="19677" spans="20:21" x14ac:dyDescent="0.2">
      <c r="T19677" s="11"/>
      <c r="U19677" s="11"/>
    </row>
    <row r="19678" spans="20:21" x14ac:dyDescent="0.2">
      <c r="T19678" s="11"/>
      <c r="U19678" s="11"/>
    </row>
    <row r="19679" spans="20:21" x14ac:dyDescent="0.2">
      <c r="T19679" s="11"/>
      <c r="U19679" s="11"/>
    </row>
    <row r="19680" spans="20:21" x14ac:dyDescent="0.2">
      <c r="T19680" s="11"/>
      <c r="U19680" s="11"/>
    </row>
    <row r="19681" spans="20:21" x14ac:dyDescent="0.2">
      <c r="T19681" s="11"/>
      <c r="U19681" s="11"/>
    </row>
    <row r="19682" spans="20:21" x14ac:dyDescent="0.2">
      <c r="T19682" s="11"/>
      <c r="U19682" s="11"/>
    </row>
    <row r="19683" spans="20:21" x14ac:dyDescent="0.2">
      <c r="T19683" s="11"/>
      <c r="U19683" s="11"/>
    </row>
    <row r="19684" spans="20:21" x14ac:dyDescent="0.2">
      <c r="T19684" s="11"/>
      <c r="U19684" s="11"/>
    </row>
    <row r="19685" spans="20:21" x14ac:dyDescent="0.2">
      <c r="T19685" s="11"/>
      <c r="U19685" s="11"/>
    </row>
    <row r="19686" spans="20:21" x14ac:dyDescent="0.2">
      <c r="T19686" s="11"/>
      <c r="U19686" s="11"/>
    </row>
    <row r="19687" spans="20:21" x14ac:dyDescent="0.2">
      <c r="T19687" s="11"/>
      <c r="U19687" s="11"/>
    </row>
    <row r="19688" spans="20:21" x14ac:dyDescent="0.2">
      <c r="T19688" s="11"/>
      <c r="U19688" s="11"/>
    </row>
    <row r="19689" spans="20:21" x14ac:dyDescent="0.2">
      <c r="T19689" s="11"/>
      <c r="U19689" s="11"/>
    </row>
    <row r="19690" spans="20:21" x14ac:dyDescent="0.2">
      <c r="T19690" s="11"/>
      <c r="U19690" s="11"/>
    </row>
    <row r="19691" spans="20:21" x14ac:dyDescent="0.2">
      <c r="T19691" s="11"/>
      <c r="U19691" s="11"/>
    </row>
    <row r="19692" spans="20:21" x14ac:dyDescent="0.2">
      <c r="T19692" s="11"/>
      <c r="U19692" s="11"/>
    </row>
    <row r="19693" spans="20:21" x14ac:dyDescent="0.2">
      <c r="T19693" s="11"/>
      <c r="U19693" s="11"/>
    </row>
    <row r="19694" spans="20:21" x14ac:dyDescent="0.2">
      <c r="T19694" s="11"/>
      <c r="U19694" s="11"/>
    </row>
    <row r="19695" spans="20:21" x14ac:dyDescent="0.2">
      <c r="T19695" s="11"/>
      <c r="U19695" s="11"/>
    </row>
    <row r="19696" spans="20:21" x14ac:dyDescent="0.2">
      <c r="T19696" s="11"/>
      <c r="U19696" s="11"/>
    </row>
    <row r="19697" spans="20:21" x14ac:dyDescent="0.2">
      <c r="T19697" s="11"/>
      <c r="U19697" s="11"/>
    </row>
    <row r="19698" spans="20:21" x14ac:dyDescent="0.2">
      <c r="T19698" s="11"/>
      <c r="U19698" s="11"/>
    </row>
    <row r="19699" spans="20:21" x14ac:dyDescent="0.2">
      <c r="T19699" s="11"/>
      <c r="U19699" s="11"/>
    </row>
    <row r="19700" spans="20:21" x14ac:dyDescent="0.2">
      <c r="T19700" s="11"/>
      <c r="U19700" s="11"/>
    </row>
    <row r="19701" spans="20:21" x14ac:dyDescent="0.2">
      <c r="T19701" s="11"/>
      <c r="U19701" s="11"/>
    </row>
    <row r="19702" spans="20:21" x14ac:dyDescent="0.2">
      <c r="T19702" s="11"/>
      <c r="U19702" s="11"/>
    </row>
    <row r="19703" spans="20:21" x14ac:dyDescent="0.2">
      <c r="T19703" s="11"/>
      <c r="U19703" s="11"/>
    </row>
    <row r="19704" spans="20:21" x14ac:dyDescent="0.2">
      <c r="T19704" s="11"/>
      <c r="U19704" s="11"/>
    </row>
    <row r="19705" spans="20:21" x14ac:dyDescent="0.2">
      <c r="T19705" s="11"/>
      <c r="U19705" s="11"/>
    </row>
    <row r="19706" spans="20:21" x14ac:dyDescent="0.2">
      <c r="T19706" s="11"/>
      <c r="U19706" s="11"/>
    </row>
    <row r="19707" spans="20:21" x14ac:dyDescent="0.2">
      <c r="T19707" s="11"/>
      <c r="U19707" s="11"/>
    </row>
    <row r="19708" spans="20:21" x14ac:dyDescent="0.2">
      <c r="T19708" s="11"/>
      <c r="U19708" s="11"/>
    </row>
    <row r="19709" spans="20:21" x14ac:dyDescent="0.2">
      <c r="T19709" s="11"/>
      <c r="U19709" s="11"/>
    </row>
    <row r="19710" spans="20:21" x14ac:dyDescent="0.2">
      <c r="T19710" s="11"/>
      <c r="U19710" s="11"/>
    </row>
    <row r="19711" spans="20:21" x14ac:dyDescent="0.2">
      <c r="T19711" s="11"/>
      <c r="U19711" s="11"/>
    </row>
    <row r="19712" spans="20:21" x14ac:dyDescent="0.2">
      <c r="T19712" s="11"/>
      <c r="U19712" s="11"/>
    </row>
    <row r="19713" spans="20:21" x14ac:dyDescent="0.2">
      <c r="T19713" s="11"/>
      <c r="U19713" s="11"/>
    </row>
    <row r="19714" spans="20:21" x14ac:dyDescent="0.2">
      <c r="T19714" s="11"/>
      <c r="U19714" s="11"/>
    </row>
    <row r="19715" spans="20:21" x14ac:dyDescent="0.2">
      <c r="T19715" s="11"/>
      <c r="U19715" s="11"/>
    </row>
    <row r="19716" spans="20:21" x14ac:dyDescent="0.2">
      <c r="T19716" s="11"/>
      <c r="U19716" s="11"/>
    </row>
    <row r="19717" spans="20:21" x14ac:dyDescent="0.2">
      <c r="T19717" s="11"/>
      <c r="U19717" s="11"/>
    </row>
    <row r="19718" spans="20:21" x14ac:dyDescent="0.2">
      <c r="T19718" s="11"/>
      <c r="U19718" s="11"/>
    </row>
    <row r="19719" spans="20:21" x14ac:dyDescent="0.2">
      <c r="T19719" s="11"/>
      <c r="U19719" s="11"/>
    </row>
    <row r="19720" spans="20:21" x14ac:dyDescent="0.2">
      <c r="T19720" s="11"/>
      <c r="U19720" s="11"/>
    </row>
    <row r="19721" spans="20:21" x14ac:dyDescent="0.2">
      <c r="T19721" s="11"/>
      <c r="U19721" s="11"/>
    </row>
    <row r="19722" spans="20:21" x14ac:dyDescent="0.2">
      <c r="T19722" s="11"/>
      <c r="U19722" s="11"/>
    </row>
    <row r="19723" spans="20:21" x14ac:dyDescent="0.2">
      <c r="T19723" s="11"/>
      <c r="U19723" s="11"/>
    </row>
    <row r="19724" spans="20:21" x14ac:dyDescent="0.2">
      <c r="T19724" s="11"/>
      <c r="U19724" s="11"/>
    </row>
    <row r="19725" spans="20:21" x14ac:dyDescent="0.2">
      <c r="T19725" s="11"/>
      <c r="U19725" s="11"/>
    </row>
    <row r="19726" spans="20:21" x14ac:dyDescent="0.2">
      <c r="T19726" s="11"/>
      <c r="U19726" s="11"/>
    </row>
    <row r="19727" spans="20:21" x14ac:dyDescent="0.2">
      <c r="T19727" s="11"/>
      <c r="U19727" s="11"/>
    </row>
    <row r="19728" spans="20:21" x14ac:dyDescent="0.2">
      <c r="T19728" s="11"/>
      <c r="U19728" s="11"/>
    </row>
    <row r="19729" spans="20:21" x14ac:dyDescent="0.2">
      <c r="T19729" s="11"/>
      <c r="U19729" s="11"/>
    </row>
    <row r="19730" spans="20:21" x14ac:dyDescent="0.2">
      <c r="T19730" s="11"/>
      <c r="U19730" s="11"/>
    </row>
    <row r="19731" spans="20:21" x14ac:dyDescent="0.2">
      <c r="T19731" s="11"/>
      <c r="U19731" s="11"/>
    </row>
    <row r="19732" spans="20:21" x14ac:dyDescent="0.2">
      <c r="T19732" s="11"/>
      <c r="U19732" s="11"/>
    </row>
    <row r="19733" spans="20:21" x14ac:dyDescent="0.2">
      <c r="T19733" s="11"/>
      <c r="U19733" s="11"/>
    </row>
    <row r="19734" spans="20:21" x14ac:dyDescent="0.2">
      <c r="T19734" s="11"/>
      <c r="U19734" s="11"/>
    </row>
    <row r="19735" spans="20:21" x14ac:dyDescent="0.2">
      <c r="T19735" s="11"/>
      <c r="U19735" s="11"/>
    </row>
    <row r="19736" spans="20:21" x14ac:dyDescent="0.2">
      <c r="T19736" s="11"/>
      <c r="U19736" s="11"/>
    </row>
    <row r="19737" spans="20:21" x14ac:dyDescent="0.2">
      <c r="T19737" s="11"/>
      <c r="U19737" s="11"/>
    </row>
    <row r="19738" spans="20:21" x14ac:dyDescent="0.2">
      <c r="T19738" s="11"/>
      <c r="U19738" s="11"/>
    </row>
    <row r="19739" spans="20:21" x14ac:dyDescent="0.2">
      <c r="T19739" s="11"/>
      <c r="U19739" s="11"/>
    </row>
    <row r="19740" spans="20:21" x14ac:dyDescent="0.2">
      <c r="T19740" s="11"/>
      <c r="U19740" s="11"/>
    </row>
    <row r="19741" spans="20:21" x14ac:dyDescent="0.2">
      <c r="T19741" s="11"/>
      <c r="U19741" s="11"/>
    </row>
    <row r="19742" spans="20:21" x14ac:dyDescent="0.2">
      <c r="T19742" s="11"/>
      <c r="U19742" s="11"/>
    </row>
    <row r="19743" spans="20:21" x14ac:dyDescent="0.2">
      <c r="T19743" s="11"/>
      <c r="U19743" s="11"/>
    </row>
    <row r="19744" spans="20:21" x14ac:dyDescent="0.2">
      <c r="T19744" s="11"/>
      <c r="U19744" s="11"/>
    </row>
    <row r="19745" spans="20:21" x14ac:dyDescent="0.2">
      <c r="T19745" s="11"/>
      <c r="U19745" s="11"/>
    </row>
    <row r="19746" spans="20:21" x14ac:dyDescent="0.2">
      <c r="T19746" s="11"/>
      <c r="U19746" s="11"/>
    </row>
    <row r="19747" spans="20:21" x14ac:dyDescent="0.2">
      <c r="T19747" s="11"/>
      <c r="U19747" s="11"/>
    </row>
    <row r="19748" spans="20:21" x14ac:dyDescent="0.2">
      <c r="T19748" s="11"/>
      <c r="U19748" s="11"/>
    </row>
    <row r="19749" spans="20:21" x14ac:dyDescent="0.2">
      <c r="T19749" s="11"/>
      <c r="U19749" s="11"/>
    </row>
    <row r="19750" spans="20:21" x14ac:dyDescent="0.2">
      <c r="T19750" s="11"/>
      <c r="U19750" s="11"/>
    </row>
    <row r="19751" spans="20:21" x14ac:dyDescent="0.2">
      <c r="T19751" s="11"/>
      <c r="U19751" s="11"/>
    </row>
    <row r="19752" spans="20:21" x14ac:dyDescent="0.2">
      <c r="T19752" s="11"/>
      <c r="U19752" s="11"/>
    </row>
    <row r="19753" spans="20:21" x14ac:dyDescent="0.2">
      <c r="T19753" s="11"/>
      <c r="U19753" s="11"/>
    </row>
    <row r="19754" spans="20:21" x14ac:dyDescent="0.2">
      <c r="T19754" s="11"/>
      <c r="U19754" s="11"/>
    </row>
    <row r="19755" spans="20:21" x14ac:dyDescent="0.2">
      <c r="T19755" s="11"/>
      <c r="U19755" s="11"/>
    </row>
    <row r="19756" spans="20:21" x14ac:dyDescent="0.2">
      <c r="T19756" s="11"/>
      <c r="U19756" s="11"/>
    </row>
    <row r="19757" spans="20:21" x14ac:dyDescent="0.2">
      <c r="T19757" s="11"/>
      <c r="U19757" s="11"/>
    </row>
    <row r="19758" spans="20:21" x14ac:dyDescent="0.2">
      <c r="T19758" s="11"/>
      <c r="U19758" s="11"/>
    </row>
    <row r="19759" spans="20:21" x14ac:dyDescent="0.2">
      <c r="T19759" s="11"/>
      <c r="U19759" s="11"/>
    </row>
    <row r="19760" spans="20:21" x14ac:dyDescent="0.2">
      <c r="T19760" s="11"/>
      <c r="U19760" s="11"/>
    </row>
    <row r="19761" spans="20:21" x14ac:dyDescent="0.2">
      <c r="T19761" s="11"/>
      <c r="U19761" s="11"/>
    </row>
    <row r="19762" spans="20:21" x14ac:dyDescent="0.2">
      <c r="T19762" s="11"/>
      <c r="U19762" s="11"/>
    </row>
    <row r="19763" spans="20:21" x14ac:dyDescent="0.2">
      <c r="T19763" s="11"/>
      <c r="U19763" s="11"/>
    </row>
    <row r="19764" spans="20:21" x14ac:dyDescent="0.2">
      <c r="T19764" s="11"/>
      <c r="U19764" s="11"/>
    </row>
    <row r="19765" spans="20:21" x14ac:dyDescent="0.2">
      <c r="T19765" s="11"/>
      <c r="U19765" s="11"/>
    </row>
    <row r="19766" spans="20:21" x14ac:dyDescent="0.2">
      <c r="T19766" s="11"/>
      <c r="U19766" s="11"/>
    </row>
    <row r="19767" spans="20:21" x14ac:dyDescent="0.2">
      <c r="T19767" s="11"/>
      <c r="U19767" s="11"/>
    </row>
    <row r="19768" spans="20:21" x14ac:dyDescent="0.2">
      <c r="T19768" s="11"/>
      <c r="U19768" s="11"/>
    </row>
    <row r="19769" spans="20:21" x14ac:dyDescent="0.2">
      <c r="T19769" s="11"/>
      <c r="U19769" s="11"/>
    </row>
    <row r="19770" spans="20:21" x14ac:dyDescent="0.2">
      <c r="T19770" s="11"/>
      <c r="U19770" s="11"/>
    </row>
    <row r="19771" spans="20:21" x14ac:dyDescent="0.2">
      <c r="T19771" s="11"/>
      <c r="U19771" s="11"/>
    </row>
    <row r="19772" spans="20:21" x14ac:dyDescent="0.2">
      <c r="T19772" s="11"/>
      <c r="U19772" s="11"/>
    </row>
    <row r="19773" spans="20:21" x14ac:dyDescent="0.2">
      <c r="T19773" s="11"/>
      <c r="U19773" s="11"/>
    </row>
    <row r="19774" spans="20:21" x14ac:dyDescent="0.2">
      <c r="T19774" s="11"/>
      <c r="U19774" s="11"/>
    </row>
    <row r="19775" spans="20:21" x14ac:dyDescent="0.2">
      <c r="T19775" s="11"/>
      <c r="U19775" s="11"/>
    </row>
    <row r="19776" spans="20:21" x14ac:dyDescent="0.2">
      <c r="T19776" s="11"/>
      <c r="U19776" s="11"/>
    </row>
    <row r="19777" spans="20:21" x14ac:dyDescent="0.2">
      <c r="T19777" s="11"/>
      <c r="U19777" s="11"/>
    </row>
    <row r="19778" spans="20:21" x14ac:dyDescent="0.2">
      <c r="T19778" s="11"/>
      <c r="U19778" s="11"/>
    </row>
    <row r="19779" spans="20:21" x14ac:dyDescent="0.2">
      <c r="T19779" s="11"/>
      <c r="U19779" s="11"/>
    </row>
    <row r="19780" spans="20:21" x14ac:dyDescent="0.2">
      <c r="T19780" s="11"/>
      <c r="U19780" s="11"/>
    </row>
    <row r="19781" spans="20:21" x14ac:dyDescent="0.2">
      <c r="T19781" s="11"/>
      <c r="U19781" s="11"/>
    </row>
    <row r="19782" spans="20:21" x14ac:dyDescent="0.2">
      <c r="T19782" s="11"/>
      <c r="U19782" s="11"/>
    </row>
    <row r="19783" spans="20:21" x14ac:dyDescent="0.2">
      <c r="T19783" s="11"/>
      <c r="U19783" s="11"/>
    </row>
    <row r="19784" spans="20:21" x14ac:dyDescent="0.2">
      <c r="T19784" s="11"/>
      <c r="U19784" s="11"/>
    </row>
    <row r="19785" spans="20:21" x14ac:dyDescent="0.2">
      <c r="T19785" s="11"/>
      <c r="U19785" s="11"/>
    </row>
    <row r="19786" spans="20:21" x14ac:dyDescent="0.2">
      <c r="T19786" s="11"/>
      <c r="U19786" s="11"/>
    </row>
    <row r="19787" spans="20:21" x14ac:dyDescent="0.2">
      <c r="T19787" s="11"/>
      <c r="U19787" s="11"/>
    </row>
    <row r="19788" spans="20:21" x14ac:dyDescent="0.2">
      <c r="T19788" s="11"/>
      <c r="U19788" s="11"/>
    </row>
    <row r="19789" spans="20:21" x14ac:dyDescent="0.2">
      <c r="T19789" s="11"/>
      <c r="U19789" s="11"/>
    </row>
    <row r="19790" spans="20:21" x14ac:dyDescent="0.2">
      <c r="T19790" s="11"/>
      <c r="U19790" s="11"/>
    </row>
    <row r="19791" spans="20:21" x14ac:dyDescent="0.2">
      <c r="T19791" s="11"/>
      <c r="U19791" s="11"/>
    </row>
    <row r="19792" spans="20:21" x14ac:dyDescent="0.2">
      <c r="T19792" s="11"/>
      <c r="U19792" s="11"/>
    </row>
    <row r="19793" spans="20:21" x14ac:dyDescent="0.2">
      <c r="T19793" s="11"/>
      <c r="U19793" s="11"/>
    </row>
    <row r="19794" spans="20:21" x14ac:dyDescent="0.2">
      <c r="T19794" s="11"/>
      <c r="U19794" s="11"/>
    </row>
    <row r="19795" spans="20:21" x14ac:dyDescent="0.2">
      <c r="T19795" s="11"/>
      <c r="U19795" s="11"/>
    </row>
    <row r="19796" spans="20:21" x14ac:dyDescent="0.2">
      <c r="T19796" s="11"/>
      <c r="U19796" s="11"/>
    </row>
    <row r="19797" spans="20:21" x14ac:dyDescent="0.2">
      <c r="T19797" s="11"/>
      <c r="U19797" s="11"/>
    </row>
    <row r="19798" spans="20:21" x14ac:dyDescent="0.2">
      <c r="T19798" s="11"/>
      <c r="U19798" s="11"/>
    </row>
    <row r="19799" spans="20:21" x14ac:dyDescent="0.2">
      <c r="T19799" s="11"/>
      <c r="U19799" s="11"/>
    </row>
    <row r="19800" spans="20:21" x14ac:dyDescent="0.2">
      <c r="T19800" s="11"/>
      <c r="U19800" s="11"/>
    </row>
    <row r="19801" spans="20:21" x14ac:dyDescent="0.2">
      <c r="T19801" s="11"/>
      <c r="U19801" s="11"/>
    </row>
    <row r="19802" spans="20:21" x14ac:dyDescent="0.2">
      <c r="T19802" s="11"/>
      <c r="U19802" s="11"/>
    </row>
    <row r="19803" spans="20:21" x14ac:dyDescent="0.2">
      <c r="T19803" s="11"/>
      <c r="U19803" s="11"/>
    </row>
    <row r="19804" spans="20:21" x14ac:dyDescent="0.2">
      <c r="T19804" s="11"/>
      <c r="U19804" s="11"/>
    </row>
    <row r="19805" spans="20:21" x14ac:dyDescent="0.2">
      <c r="T19805" s="11"/>
      <c r="U19805" s="11"/>
    </row>
    <row r="19806" spans="20:21" x14ac:dyDescent="0.2">
      <c r="T19806" s="11"/>
      <c r="U19806" s="11"/>
    </row>
    <row r="19807" spans="20:21" x14ac:dyDescent="0.2">
      <c r="T19807" s="11"/>
      <c r="U19807" s="11"/>
    </row>
    <row r="19808" spans="20:21" x14ac:dyDescent="0.2">
      <c r="T19808" s="11"/>
      <c r="U19808" s="11"/>
    </row>
    <row r="19809" spans="20:21" x14ac:dyDescent="0.2">
      <c r="T19809" s="11"/>
      <c r="U19809" s="11"/>
    </row>
    <row r="19810" spans="20:21" x14ac:dyDescent="0.2">
      <c r="T19810" s="11"/>
      <c r="U19810" s="11"/>
    </row>
    <row r="19811" spans="20:21" x14ac:dyDescent="0.2">
      <c r="T19811" s="11"/>
      <c r="U19811" s="11"/>
    </row>
    <row r="19812" spans="20:21" x14ac:dyDescent="0.2">
      <c r="T19812" s="11"/>
      <c r="U19812" s="11"/>
    </row>
    <row r="19813" spans="20:21" x14ac:dyDescent="0.2">
      <c r="T19813" s="11"/>
      <c r="U19813" s="11"/>
    </row>
    <row r="19814" spans="20:21" x14ac:dyDescent="0.2">
      <c r="T19814" s="11"/>
      <c r="U19814" s="11"/>
    </row>
    <row r="19815" spans="20:21" x14ac:dyDescent="0.2">
      <c r="T19815" s="11"/>
      <c r="U19815" s="11"/>
    </row>
    <row r="19816" spans="20:21" x14ac:dyDescent="0.2">
      <c r="T19816" s="11"/>
      <c r="U19816" s="11"/>
    </row>
    <row r="19817" spans="20:21" x14ac:dyDescent="0.2">
      <c r="T19817" s="11"/>
      <c r="U19817" s="11"/>
    </row>
    <row r="19818" spans="20:21" x14ac:dyDescent="0.2">
      <c r="T19818" s="11"/>
      <c r="U19818" s="11"/>
    </row>
    <row r="19819" spans="20:21" x14ac:dyDescent="0.2">
      <c r="T19819" s="11"/>
      <c r="U19819" s="11"/>
    </row>
    <row r="19820" spans="20:21" x14ac:dyDescent="0.2">
      <c r="T19820" s="11"/>
      <c r="U19820" s="11"/>
    </row>
    <row r="19821" spans="20:21" x14ac:dyDescent="0.2">
      <c r="T19821" s="11"/>
      <c r="U19821" s="11"/>
    </row>
    <row r="19822" spans="20:21" x14ac:dyDescent="0.2">
      <c r="T19822" s="11"/>
      <c r="U19822" s="11"/>
    </row>
    <row r="19823" spans="20:21" x14ac:dyDescent="0.2">
      <c r="T19823" s="11"/>
      <c r="U19823" s="11"/>
    </row>
    <row r="19824" spans="20:21" x14ac:dyDescent="0.2">
      <c r="T19824" s="11"/>
      <c r="U19824" s="11"/>
    </row>
    <row r="19825" spans="20:21" x14ac:dyDescent="0.2">
      <c r="T19825" s="11"/>
      <c r="U19825" s="11"/>
    </row>
    <row r="19826" spans="20:21" x14ac:dyDescent="0.2">
      <c r="T19826" s="11"/>
      <c r="U19826" s="11"/>
    </row>
    <row r="19827" spans="20:21" x14ac:dyDescent="0.2">
      <c r="T19827" s="11"/>
      <c r="U19827" s="11"/>
    </row>
    <row r="19828" spans="20:21" x14ac:dyDescent="0.2">
      <c r="T19828" s="11"/>
      <c r="U19828" s="11"/>
    </row>
    <row r="19829" spans="20:21" x14ac:dyDescent="0.2">
      <c r="T19829" s="11"/>
      <c r="U19829" s="11"/>
    </row>
    <row r="19830" spans="20:21" x14ac:dyDescent="0.2">
      <c r="T19830" s="11"/>
      <c r="U19830" s="11"/>
    </row>
    <row r="19831" spans="20:21" x14ac:dyDescent="0.2">
      <c r="T19831" s="11"/>
      <c r="U19831" s="11"/>
    </row>
    <row r="19832" spans="20:21" x14ac:dyDescent="0.2">
      <c r="T19832" s="11"/>
      <c r="U19832" s="11"/>
    </row>
    <row r="19833" spans="20:21" x14ac:dyDescent="0.2">
      <c r="T19833" s="11"/>
      <c r="U19833" s="11"/>
    </row>
    <row r="19834" spans="20:21" x14ac:dyDescent="0.2">
      <c r="T19834" s="11"/>
      <c r="U19834" s="11"/>
    </row>
    <row r="19835" spans="20:21" x14ac:dyDescent="0.2">
      <c r="T19835" s="11"/>
      <c r="U19835" s="11"/>
    </row>
    <row r="19836" spans="20:21" x14ac:dyDescent="0.2">
      <c r="T19836" s="11"/>
      <c r="U19836" s="11"/>
    </row>
    <row r="19837" spans="20:21" x14ac:dyDescent="0.2">
      <c r="T19837" s="11"/>
      <c r="U19837" s="11"/>
    </row>
    <row r="19838" spans="20:21" x14ac:dyDescent="0.2">
      <c r="T19838" s="11"/>
      <c r="U19838" s="11"/>
    </row>
    <row r="19839" spans="20:21" x14ac:dyDescent="0.2">
      <c r="T19839" s="11"/>
      <c r="U19839" s="11"/>
    </row>
    <row r="19840" spans="20:21" x14ac:dyDescent="0.2">
      <c r="T19840" s="11"/>
      <c r="U19840" s="11"/>
    </row>
    <row r="19841" spans="20:21" x14ac:dyDescent="0.2">
      <c r="T19841" s="11"/>
      <c r="U19841" s="11"/>
    </row>
    <row r="19842" spans="20:21" x14ac:dyDescent="0.2">
      <c r="T19842" s="11"/>
      <c r="U19842" s="11"/>
    </row>
    <row r="19843" spans="20:21" x14ac:dyDescent="0.2">
      <c r="T19843" s="11"/>
      <c r="U19843" s="11"/>
    </row>
    <row r="19844" spans="20:21" x14ac:dyDescent="0.2">
      <c r="T19844" s="11"/>
      <c r="U19844" s="11"/>
    </row>
    <row r="19845" spans="20:21" x14ac:dyDescent="0.2">
      <c r="T19845" s="11"/>
      <c r="U19845" s="11"/>
    </row>
    <row r="19846" spans="20:21" x14ac:dyDescent="0.2">
      <c r="T19846" s="11"/>
      <c r="U19846" s="11"/>
    </row>
    <row r="19847" spans="20:21" x14ac:dyDescent="0.2">
      <c r="T19847" s="11"/>
      <c r="U19847" s="11"/>
    </row>
    <row r="19848" spans="20:21" x14ac:dyDescent="0.2">
      <c r="T19848" s="11"/>
      <c r="U19848" s="11"/>
    </row>
    <row r="19849" spans="20:21" x14ac:dyDescent="0.2">
      <c r="T19849" s="11"/>
      <c r="U19849" s="11"/>
    </row>
    <row r="19850" spans="20:21" x14ac:dyDescent="0.2">
      <c r="T19850" s="11"/>
      <c r="U19850" s="11"/>
    </row>
    <row r="19851" spans="20:21" x14ac:dyDescent="0.2">
      <c r="T19851" s="11"/>
      <c r="U19851" s="11"/>
    </row>
    <row r="19852" spans="20:21" x14ac:dyDescent="0.2">
      <c r="T19852" s="11"/>
      <c r="U19852" s="11"/>
    </row>
    <row r="19853" spans="20:21" x14ac:dyDescent="0.2">
      <c r="T19853" s="11"/>
      <c r="U19853" s="11"/>
    </row>
    <row r="19854" spans="20:21" x14ac:dyDescent="0.2">
      <c r="T19854" s="11"/>
      <c r="U19854" s="11"/>
    </row>
    <row r="19855" spans="20:21" x14ac:dyDescent="0.2">
      <c r="T19855" s="11"/>
      <c r="U19855" s="11"/>
    </row>
    <row r="19856" spans="20:21" x14ac:dyDescent="0.2">
      <c r="T19856" s="11"/>
      <c r="U19856" s="11"/>
    </row>
    <row r="19857" spans="20:21" x14ac:dyDescent="0.2">
      <c r="T19857" s="11"/>
      <c r="U19857" s="11"/>
    </row>
    <row r="19858" spans="20:21" x14ac:dyDescent="0.2">
      <c r="T19858" s="11"/>
      <c r="U19858" s="11"/>
    </row>
    <row r="19859" spans="20:21" x14ac:dyDescent="0.2">
      <c r="T19859" s="11"/>
      <c r="U19859" s="11"/>
    </row>
    <row r="19860" spans="20:21" x14ac:dyDescent="0.2">
      <c r="T19860" s="11"/>
      <c r="U19860" s="11"/>
    </row>
    <row r="19861" spans="20:21" x14ac:dyDescent="0.2">
      <c r="T19861" s="11"/>
      <c r="U19861" s="11"/>
    </row>
    <row r="19862" spans="20:21" x14ac:dyDescent="0.2">
      <c r="T19862" s="11"/>
      <c r="U19862" s="11"/>
    </row>
    <row r="19863" spans="20:21" x14ac:dyDescent="0.2">
      <c r="T19863" s="11"/>
      <c r="U19863" s="11"/>
    </row>
    <row r="19864" spans="20:21" x14ac:dyDescent="0.2">
      <c r="T19864" s="11"/>
      <c r="U19864" s="11"/>
    </row>
    <row r="19865" spans="20:21" x14ac:dyDescent="0.2">
      <c r="T19865" s="11"/>
      <c r="U19865" s="11"/>
    </row>
    <row r="19866" spans="20:21" x14ac:dyDescent="0.2">
      <c r="T19866" s="11"/>
      <c r="U19866" s="11"/>
    </row>
    <row r="19867" spans="20:21" x14ac:dyDescent="0.2">
      <c r="T19867" s="11"/>
      <c r="U19867" s="11"/>
    </row>
    <row r="19868" spans="20:21" x14ac:dyDescent="0.2">
      <c r="T19868" s="11"/>
      <c r="U19868" s="11"/>
    </row>
    <row r="19869" spans="20:21" x14ac:dyDescent="0.2">
      <c r="T19869" s="11"/>
      <c r="U19869" s="11"/>
    </row>
    <row r="19870" spans="20:21" x14ac:dyDescent="0.2">
      <c r="T19870" s="11"/>
      <c r="U19870" s="11"/>
    </row>
    <row r="19871" spans="20:21" x14ac:dyDescent="0.2">
      <c r="T19871" s="11"/>
      <c r="U19871" s="11"/>
    </row>
    <row r="19872" spans="20:21" x14ac:dyDescent="0.2">
      <c r="T19872" s="11"/>
      <c r="U19872" s="11"/>
    </row>
    <row r="19873" spans="20:21" x14ac:dyDescent="0.2">
      <c r="T19873" s="11"/>
      <c r="U19873" s="11"/>
    </row>
    <row r="19874" spans="20:21" x14ac:dyDescent="0.2">
      <c r="T19874" s="11"/>
      <c r="U19874" s="11"/>
    </row>
    <row r="19875" spans="20:21" x14ac:dyDescent="0.2">
      <c r="T19875" s="11"/>
      <c r="U19875" s="11"/>
    </row>
    <row r="19876" spans="20:21" x14ac:dyDescent="0.2">
      <c r="T19876" s="11"/>
      <c r="U19876" s="11"/>
    </row>
    <row r="19877" spans="20:21" x14ac:dyDescent="0.2">
      <c r="T19877" s="11"/>
      <c r="U19877" s="11"/>
    </row>
    <row r="19878" spans="20:21" x14ac:dyDescent="0.2">
      <c r="T19878" s="11"/>
      <c r="U19878" s="11"/>
    </row>
    <row r="19879" spans="20:21" x14ac:dyDescent="0.2">
      <c r="T19879" s="11"/>
      <c r="U19879" s="11"/>
    </row>
    <row r="19880" spans="20:21" x14ac:dyDescent="0.2">
      <c r="T19880" s="11"/>
      <c r="U19880" s="11"/>
    </row>
    <row r="19881" spans="20:21" x14ac:dyDescent="0.2">
      <c r="T19881" s="11"/>
      <c r="U19881" s="11"/>
    </row>
    <row r="19882" spans="20:21" x14ac:dyDescent="0.2">
      <c r="T19882" s="11"/>
      <c r="U19882" s="11"/>
    </row>
    <row r="19883" spans="20:21" x14ac:dyDescent="0.2">
      <c r="T19883" s="11"/>
      <c r="U19883" s="11"/>
    </row>
    <row r="19884" spans="20:21" x14ac:dyDescent="0.2">
      <c r="T19884" s="11"/>
      <c r="U19884" s="11"/>
    </row>
    <row r="19885" spans="20:21" x14ac:dyDescent="0.2">
      <c r="T19885" s="11"/>
      <c r="U19885" s="11"/>
    </row>
    <row r="19886" spans="20:21" x14ac:dyDescent="0.2">
      <c r="T19886" s="11"/>
      <c r="U19886" s="11"/>
    </row>
    <row r="19887" spans="20:21" x14ac:dyDescent="0.2">
      <c r="T19887" s="11"/>
      <c r="U19887" s="11"/>
    </row>
    <row r="19888" spans="20:21" x14ac:dyDescent="0.2">
      <c r="T19888" s="11"/>
      <c r="U19888" s="11"/>
    </row>
    <row r="19889" spans="20:21" x14ac:dyDescent="0.2">
      <c r="T19889" s="11"/>
      <c r="U19889" s="11"/>
    </row>
    <row r="19890" spans="20:21" x14ac:dyDescent="0.2">
      <c r="T19890" s="11"/>
      <c r="U19890" s="11"/>
    </row>
    <row r="19891" spans="20:21" x14ac:dyDescent="0.2">
      <c r="T19891" s="11"/>
      <c r="U19891" s="11"/>
    </row>
    <row r="19892" spans="20:21" x14ac:dyDescent="0.2">
      <c r="T19892" s="11"/>
      <c r="U19892" s="11"/>
    </row>
    <row r="19893" spans="20:21" x14ac:dyDescent="0.2">
      <c r="T19893" s="11"/>
      <c r="U19893" s="11"/>
    </row>
    <row r="19894" spans="20:21" x14ac:dyDescent="0.2">
      <c r="T19894" s="11"/>
      <c r="U19894" s="11"/>
    </row>
    <row r="19895" spans="20:21" x14ac:dyDescent="0.2">
      <c r="T19895" s="11"/>
      <c r="U19895" s="11"/>
    </row>
    <row r="19896" spans="20:21" x14ac:dyDescent="0.2">
      <c r="T19896" s="11"/>
      <c r="U19896" s="11"/>
    </row>
    <row r="19897" spans="20:21" x14ac:dyDescent="0.2">
      <c r="T19897" s="11"/>
      <c r="U19897" s="11"/>
    </row>
    <row r="19898" spans="20:21" x14ac:dyDescent="0.2">
      <c r="T19898" s="11"/>
      <c r="U19898" s="11"/>
    </row>
    <row r="19899" spans="20:21" x14ac:dyDescent="0.2">
      <c r="T19899" s="11"/>
      <c r="U19899" s="11"/>
    </row>
    <row r="19900" spans="20:21" x14ac:dyDescent="0.2">
      <c r="T19900" s="11"/>
      <c r="U19900" s="11"/>
    </row>
    <row r="19901" spans="20:21" x14ac:dyDescent="0.2">
      <c r="T19901" s="11"/>
      <c r="U19901" s="11"/>
    </row>
    <row r="19902" spans="20:21" x14ac:dyDescent="0.2">
      <c r="T19902" s="11"/>
      <c r="U19902" s="11"/>
    </row>
    <row r="19903" spans="20:21" x14ac:dyDescent="0.2">
      <c r="T19903" s="11"/>
      <c r="U19903" s="11"/>
    </row>
    <row r="19904" spans="20:21" x14ac:dyDescent="0.2">
      <c r="T19904" s="11"/>
      <c r="U19904" s="11"/>
    </row>
    <row r="19905" spans="20:21" x14ac:dyDescent="0.2">
      <c r="T19905" s="11"/>
      <c r="U19905" s="11"/>
    </row>
    <row r="19906" spans="20:21" x14ac:dyDescent="0.2">
      <c r="T19906" s="11"/>
      <c r="U19906" s="11"/>
    </row>
    <row r="19907" spans="20:21" x14ac:dyDescent="0.2">
      <c r="T19907" s="11"/>
      <c r="U19907" s="11"/>
    </row>
    <row r="19908" spans="20:21" x14ac:dyDescent="0.2">
      <c r="T19908" s="11"/>
      <c r="U19908" s="11"/>
    </row>
    <row r="19909" spans="20:21" x14ac:dyDescent="0.2">
      <c r="T19909" s="11"/>
      <c r="U19909" s="11"/>
    </row>
    <row r="19910" spans="20:21" x14ac:dyDescent="0.2">
      <c r="T19910" s="11"/>
      <c r="U19910" s="11"/>
    </row>
    <row r="19911" spans="20:21" x14ac:dyDescent="0.2">
      <c r="T19911" s="11"/>
      <c r="U19911" s="11"/>
    </row>
    <row r="19912" spans="20:21" x14ac:dyDescent="0.2">
      <c r="T19912" s="11"/>
      <c r="U19912" s="11"/>
    </row>
    <row r="19913" spans="20:21" x14ac:dyDescent="0.2">
      <c r="T19913" s="11"/>
      <c r="U19913" s="11"/>
    </row>
    <row r="19914" spans="20:21" x14ac:dyDescent="0.2">
      <c r="T19914" s="11"/>
      <c r="U19914" s="11"/>
    </row>
    <row r="19915" spans="20:21" x14ac:dyDescent="0.2">
      <c r="T19915" s="11"/>
      <c r="U19915" s="11"/>
    </row>
    <row r="19916" spans="20:21" x14ac:dyDescent="0.2">
      <c r="T19916" s="11"/>
      <c r="U19916" s="11"/>
    </row>
    <row r="19917" spans="20:21" x14ac:dyDescent="0.2">
      <c r="T19917" s="11"/>
      <c r="U19917" s="11"/>
    </row>
    <row r="19918" spans="20:21" x14ac:dyDescent="0.2">
      <c r="T19918" s="11"/>
      <c r="U19918" s="11"/>
    </row>
    <row r="19919" spans="20:21" x14ac:dyDescent="0.2">
      <c r="T19919" s="11"/>
      <c r="U19919" s="11"/>
    </row>
    <row r="19920" spans="20:21" x14ac:dyDescent="0.2">
      <c r="T19920" s="11"/>
      <c r="U19920" s="11"/>
    </row>
    <row r="19921" spans="20:21" x14ac:dyDescent="0.2">
      <c r="T19921" s="11"/>
      <c r="U19921" s="11"/>
    </row>
    <row r="19922" spans="20:21" x14ac:dyDescent="0.2">
      <c r="T19922" s="11"/>
      <c r="U19922" s="11"/>
    </row>
    <row r="19923" spans="20:21" x14ac:dyDescent="0.2">
      <c r="T19923" s="11"/>
      <c r="U19923" s="11"/>
    </row>
    <row r="19924" spans="20:21" x14ac:dyDescent="0.2">
      <c r="T19924" s="11"/>
      <c r="U19924" s="11"/>
    </row>
    <row r="19925" spans="20:21" x14ac:dyDescent="0.2">
      <c r="T19925" s="11"/>
      <c r="U19925" s="11"/>
    </row>
    <row r="19926" spans="20:21" x14ac:dyDescent="0.2">
      <c r="T19926" s="11"/>
      <c r="U19926" s="11"/>
    </row>
    <row r="19927" spans="20:21" x14ac:dyDescent="0.2">
      <c r="T19927" s="11"/>
      <c r="U19927" s="11"/>
    </row>
    <row r="19928" spans="20:21" x14ac:dyDescent="0.2">
      <c r="T19928" s="11"/>
      <c r="U19928" s="11"/>
    </row>
    <row r="19929" spans="20:21" x14ac:dyDescent="0.2">
      <c r="T19929" s="11"/>
      <c r="U19929" s="11"/>
    </row>
    <row r="19930" spans="20:21" x14ac:dyDescent="0.2">
      <c r="T19930" s="11"/>
      <c r="U19930" s="11"/>
    </row>
    <row r="19931" spans="20:21" x14ac:dyDescent="0.2">
      <c r="T19931" s="11"/>
      <c r="U19931" s="11"/>
    </row>
    <row r="19932" spans="20:21" x14ac:dyDescent="0.2">
      <c r="T19932" s="11"/>
      <c r="U19932" s="11"/>
    </row>
    <row r="19933" spans="20:21" x14ac:dyDescent="0.2">
      <c r="T19933" s="11"/>
      <c r="U19933" s="11"/>
    </row>
    <row r="19934" spans="20:21" x14ac:dyDescent="0.2">
      <c r="T19934" s="11"/>
      <c r="U19934" s="11"/>
    </row>
    <row r="19935" spans="20:21" x14ac:dyDescent="0.2">
      <c r="T19935" s="11"/>
      <c r="U19935" s="11"/>
    </row>
    <row r="19936" spans="20:21" x14ac:dyDescent="0.2">
      <c r="T19936" s="11"/>
      <c r="U19936" s="11"/>
    </row>
    <row r="19937" spans="20:21" x14ac:dyDescent="0.2">
      <c r="T19937" s="11"/>
      <c r="U19937" s="11"/>
    </row>
    <row r="19938" spans="20:21" x14ac:dyDescent="0.2">
      <c r="T19938" s="11"/>
      <c r="U19938" s="11"/>
    </row>
    <row r="19939" spans="20:21" x14ac:dyDescent="0.2">
      <c r="T19939" s="11"/>
      <c r="U19939" s="11"/>
    </row>
    <row r="19940" spans="20:21" x14ac:dyDescent="0.2">
      <c r="T19940" s="11"/>
      <c r="U19940" s="11"/>
    </row>
    <row r="19941" spans="20:21" x14ac:dyDescent="0.2">
      <c r="T19941" s="11"/>
      <c r="U19941" s="11"/>
    </row>
    <row r="19942" spans="20:21" x14ac:dyDescent="0.2">
      <c r="T19942" s="11"/>
      <c r="U19942" s="11"/>
    </row>
    <row r="19943" spans="20:21" x14ac:dyDescent="0.2">
      <c r="T19943" s="11"/>
      <c r="U19943" s="11"/>
    </row>
    <row r="19944" spans="20:21" x14ac:dyDescent="0.2">
      <c r="T19944" s="11"/>
      <c r="U19944" s="11"/>
    </row>
    <row r="19945" spans="20:21" x14ac:dyDescent="0.2">
      <c r="T19945" s="11"/>
      <c r="U19945" s="11"/>
    </row>
    <row r="19946" spans="20:21" x14ac:dyDescent="0.2">
      <c r="T19946" s="11"/>
      <c r="U19946" s="11"/>
    </row>
    <row r="19947" spans="20:21" x14ac:dyDescent="0.2">
      <c r="T19947" s="11"/>
      <c r="U19947" s="11"/>
    </row>
    <row r="19948" spans="20:21" x14ac:dyDescent="0.2">
      <c r="T19948" s="11"/>
      <c r="U19948" s="11"/>
    </row>
    <row r="19949" spans="20:21" x14ac:dyDescent="0.2">
      <c r="T19949" s="11"/>
      <c r="U19949" s="11"/>
    </row>
    <row r="19950" spans="20:21" x14ac:dyDescent="0.2">
      <c r="T19950" s="11"/>
      <c r="U19950" s="11"/>
    </row>
    <row r="19951" spans="20:21" x14ac:dyDescent="0.2">
      <c r="T19951" s="11"/>
      <c r="U19951" s="11"/>
    </row>
    <row r="19952" spans="20:21" x14ac:dyDescent="0.2">
      <c r="T19952" s="11"/>
      <c r="U19952" s="11"/>
    </row>
    <row r="19953" spans="20:21" x14ac:dyDescent="0.2">
      <c r="T19953" s="11"/>
      <c r="U19953" s="11"/>
    </row>
    <row r="19954" spans="20:21" x14ac:dyDescent="0.2">
      <c r="T19954" s="11"/>
      <c r="U19954" s="11"/>
    </row>
    <row r="19955" spans="20:21" x14ac:dyDescent="0.2">
      <c r="T19955" s="11"/>
      <c r="U19955" s="11"/>
    </row>
    <row r="19956" spans="20:21" x14ac:dyDescent="0.2">
      <c r="T19956" s="11"/>
      <c r="U19956" s="11"/>
    </row>
    <row r="19957" spans="20:21" x14ac:dyDescent="0.2">
      <c r="T19957" s="11"/>
      <c r="U19957" s="11"/>
    </row>
    <row r="19958" spans="20:21" x14ac:dyDescent="0.2">
      <c r="T19958" s="11"/>
      <c r="U19958" s="11"/>
    </row>
    <row r="19959" spans="20:21" x14ac:dyDescent="0.2">
      <c r="T19959" s="11"/>
      <c r="U19959" s="11"/>
    </row>
    <row r="19960" spans="20:21" x14ac:dyDescent="0.2">
      <c r="T19960" s="11"/>
      <c r="U19960" s="11"/>
    </row>
    <row r="19961" spans="20:21" x14ac:dyDescent="0.2">
      <c r="T19961" s="11"/>
      <c r="U19961" s="11"/>
    </row>
    <row r="19962" spans="20:21" x14ac:dyDescent="0.2">
      <c r="T19962" s="11"/>
      <c r="U19962" s="11"/>
    </row>
    <row r="19963" spans="20:21" x14ac:dyDescent="0.2">
      <c r="T19963" s="11"/>
      <c r="U19963" s="11"/>
    </row>
    <row r="19964" spans="20:21" x14ac:dyDescent="0.2">
      <c r="T19964" s="11"/>
      <c r="U19964" s="11"/>
    </row>
    <row r="19965" spans="20:21" x14ac:dyDescent="0.2">
      <c r="T19965" s="11"/>
      <c r="U19965" s="11"/>
    </row>
    <row r="19966" spans="20:21" x14ac:dyDescent="0.2">
      <c r="T19966" s="11"/>
      <c r="U19966" s="11"/>
    </row>
    <row r="19967" spans="20:21" x14ac:dyDescent="0.2">
      <c r="T19967" s="11"/>
      <c r="U19967" s="11"/>
    </row>
    <row r="19968" spans="20:21" x14ac:dyDescent="0.2">
      <c r="T19968" s="11"/>
      <c r="U19968" s="11"/>
    </row>
    <row r="19969" spans="20:21" x14ac:dyDescent="0.2">
      <c r="T19969" s="11"/>
      <c r="U19969" s="11"/>
    </row>
    <row r="19970" spans="20:21" x14ac:dyDescent="0.2">
      <c r="T19970" s="11"/>
      <c r="U19970" s="11"/>
    </row>
    <row r="19971" spans="20:21" x14ac:dyDescent="0.2">
      <c r="T19971" s="11"/>
      <c r="U19971" s="11"/>
    </row>
    <row r="19972" spans="20:21" x14ac:dyDescent="0.2">
      <c r="T19972" s="11"/>
      <c r="U19972" s="11"/>
    </row>
    <row r="19973" spans="20:21" x14ac:dyDescent="0.2">
      <c r="T19973" s="11"/>
      <c r="U19973" s="11"/>
    </row>
    <row r="19974" spans="20:21" x14ac:dyDescent="0.2">
      <c r="T19974" s="11"/>
      <c r="U19974" s="11"/>
    </row>
    <row r="19975" spans="20:21" x14ac:dyDescent="0.2">
      <c r="T19975" s="11"/>
      <c r="U19975" s="11"/>
    </row>
    <row r="19976" spans="20:21" x14ac:dyDescent="0.2">
      <c r="T19976" s="11"/>
      <c r="U19976" s="11"/>
    </row>
    <row r="19977" spans="20:21" x14ac:dyDescent="0.2">
      <c r="T19977" s="11"/>
      <c r="U19977" s="11"/>
    </row>
    <row r="19978" spans="20:21" x14ac:dyDescent="0.2">
      <c r="T19978" s="11"/>
      <c r="U19978" s="11"/>
    </row>
    <row r="19979" spans="20:21" x14ac:dyDescent="0.2">
      <c r="T19979" s="11"/>
      <c r="U19979" s="11"/>
    </row>
    <row r="19980" spans="20:21" x14ac:dyDescent="0.2">
      <c r="T19980" s="11"/>
      <c r="U19980" s="11"/>
    </row>
    <row r="19981" spans="20:21" x14ac:dyDescent="0.2">
      <c r="T19981" s="11"/>
      <c r="U19981" s="11"/>
    </row>
    <row r="19982" spans="20:21" x14ac:dyDescent="0.2">
      <c r="T19982" s="11"/>
      <c r="U19982" s="11"/>
    </row>
    <row r="19983" spans="20:21" x14ac:dyDescent="0.2">
      <c r="T19983" s="11"/>
      <c r="U19983" s="11"/>
    </row>
    <row r="19984" spans="20:21" x14ac:dyDescent="0.2">
      <c r="T19984" s="11"/>
      <c r="U19984" s="11"/>
    </row>
    <row r="19985" spans="20:21" x14ac:dyDescent="0.2">
      <c r="T19985" s="11"/>
      <c r="U19985" s="11"/>
    </row>
    <row r="19986" spans="20:21" x14ac:dyDescent="0.2">
      <c r="T19986" s="11"/>
      <c r="U19986" s="11"/>
    </row>
    <row r="19987" spans="20:21" x14ac:dyDescent="0.2">
      <c r="T19987" s="11"/>
      <c r="U19987" s="11"/>
    </row>
    <row r="19988" spans="20:21" x14ac:dyDescent="0.2">
      <c r="T19988" s="11"/>
      <c r="U19988" s="11"/>
    </row>
    <row r="19989" spans="20:21" x14ac:dyDescent="0.2">
      <c r="T19989" s="11"/>
      <c r="U19989" s="11"/>
    </row>
    <row r="19990" spans="20:21" x14ac:dyDescent="0.2">
      <c r="T19990" s="11"/>
      <c r="U19990" s="11"/>
    </row>
    <row r="19991" spans="20:21" x14ac:dyDescent="0.2">
      <c r="T19991" s="11"/>
      <c r="U19991" s="11"/>
    </row>
    <row r="19992" spans="20:21" x14ac:dyDescent="0.2">
      <c r="T19992" s="11"/>
      <c r="U19992" s="11"/>
    </row>
    <row r="19993" spans="20:21" x14ac:dyDescent="0.2">
      <c r="T19993" s="11"/>
      <c r="U19993" s="11"/>
    </row>
    <row r="19994" spans="20:21" x14ac:dyDescent="0.2">
      <c r="T19994" s="11"/>
      <c r="U19994" s="11"/>
    </row>
    <row r="19995" spans="20:21" x14ac:dyDescent="0.2">
      <c r="T19995" s="11"/>
      <c r="U19995" s="11"/>
    </row>
    <row r="19996" spans="20:21" x14ac:dyDescent="0.2">
      <c r="T19996" s="11"/>
      <c r="U19996" s="11"/>
    </row>
    <row r="19997" spans="20:21" x14ac:dyDescent="0.2">
      <c r="T19997" s="11"/>
      <c r="U19997" s="11"/>
    </row>
    <row r="19998" spans="20:21" x14ac:dyDescent="0.2">
      <c r="T19998" s="11"/>
      <c r="U19998" s="11"/>
    </row>
    <row r="19999" spans="20:21" x14ac:dyDescent="0.2">
      <c r="T19999" s="11"/>
      <c r="U19999" s="11"/>
    </row>
    <row r="20000" spans="20:21" x14ac:dyDescent="0.2">
      <c r="T20000" s="11"/>
      <c r="U20000" s="11"/>
    </row>
    <row r="20001" spans="20:21" x14ac:dyDescent="0.2">
      <c r="T20001" s="11"/>
      <c r="U20001" s="11"/>
    </row>
    <row r="20002" spans="20:21" x14ac:dyDescent="0.2">
      <c r="T20002" s="11"/>
      <c r="U20002" s="11"/>
    </row>
    <row r="20003" spans="20:21" x14ac:dyDescent="0.2">
      <c r="T20003" s="11"/>
      <c r="U20003" s="11"/>
    </row>
    <row r="20004" spans="20:21" x14ac:dyDescent="0.2">
      <c r="T20004" s="11"/>
      <c r="U20004" s="11"/>
    </row>
    <row r="20005" spans="20:21" x14ac:dyDescent="0.2">
      <c r="T20005" s="11"/>
      <c r="U20005" s="11"/>
    </row>
    <row r="20006" spans="20:21" x14ac:dyDescent="0.2">
      <c r="T20006" s="11"/>
      <c r="U20006" s="11"/>
    </row>
    <row r="20007" spans="20:21" x14ac:dyDescent="0.2">
      <c r="T20007" s="11"/>
      <c r="U20007" s="11"/>
    </row>
    <row r="20008" spans="20:21" x14ac:dyDescent="0.2">
      <c r="T20008" s="11"/>
      <c r="U20008" s="11"/>
    </row>
    <row r="20009" spans="20:21" x14ac:dyDescent="0.2">
      <c r="T20009" s="11"/>
      <c r="U20009" s="11"/>
    </row>
    <row r="20010" spans="20:21" x14ac:dyDescent="0.2">
      <c r="T20010" s="11"/>
      <c r="U20010" s="11"/>
    </row>
    <row r="20011" spans="20:21" x14ac:dyDescent="0.2">
      <c r="T20011" s="11"/>
      <c r="U20011" s="11"/>
    </row>
    <row r="20012" spans="20:21" x14ac:dyDescent="0.2">
      <c r="T20012" s="11"/>
      <c r="U20012" s="11"/>
    </row>
    <row r="20013" spans="20:21" x14ac:dyDescent="0.2">
      <c r="T20013" s="11"/>
      <c r="U20013" s="11"/>
    </row>
    <row r="20014" spans="20:21" x14ac:dyDescent="0.2">
      <c r="T20014" s="11"/>
      <c r="U20014" s="11"/>
    </row>
    <row r="20015" spans="20:21" x14ac:dyDescent="0.2">
      <c r="T20015" s="11"/>
      <c r="U20015" s="11"/>
    </row>
    <row r="20016" spans="20:21" x14ac:dyDescent="0.2">
      <c r="T20016" s="11"/>
      <c r="U20016" s="11"/>
    </row>
    <row r="20017" spans="20:21" x14ac:dyDescent="0.2">
      <c r="T20017" s="11"/>
      <c r="U20017" s="11"/>
    </row>
    <row r="20018" spans="20:21" x14ac:dyDescent="0.2">
      <c r="T20018" s="11"/>
      <c r="U20018" s="11"/>
    </row>
    <row r="20019" spans="20:21" x14ac:dyDescent="0.2">
      <c r="T20019" s="11"/>
      <c r="U20019" s="11"/>
    </row>
    <row r="20020" spans="20:21" x14ac:dyDescent="0.2">
      <c r="T20020" s="11"/>
      <c r="U20020" s="11"/>
    </row>
    <row r="20021" spans="20:21" x14ac:dyDescent="0.2">
      <c r="T20021" s="11"/>
      <c r="U20021" s="11"/>
    </row>
    <row r="20022" spans="20:21" x14ac:dyDescent="0.2">
      <c r="T20022" s="11"/>
      <c r="U20022" s="11"/>
    </row>
    <row r="20023" spans="20:21" x14ac:dyDescent="0.2">
      <c r="T20023" s="11"/>
      <c r="U20023" s="11"/>
    </row>
    <row r="20024" spans="20:21" x14ac:dyDescent="0.2">
      <c r="T20024" s="11"/>
      <c r="U20024" s="11"/>
    </row>
    <row r="20025" spans="20:21" x14ac:dyDescent="0.2">
      <c r="T20025" s="11"/>
      <c r="U20025" s="11"/>
    </row>
    <row r="20026" spans="20:21" x14ac:dyDescent="0.2">
      <c r="T20026" s="11"/>
      <c r="U20026" s="11"/>
    </row>
    <row r="20027" spans="20:21" x14ac:dyDescent="0.2">
      <c r="T20027" s="11"/>
      <c r="U20027" s="11"/>
    </row>
    <row r="20028" spans="20:21" x14ac:dyDescent="0.2">
      <c r="T20028" s="11"/>
      <c r="U20028" s="11"/>
    </row>
    <row r="20029" spans="20:21" x14ac:dyDescent="0.2">
      <c r="T20029" s="11"/>
      <c r="U20029" s="11"/>
    </row>
    <row r="20030" spans="20:21" x14ac:dyDescent="0.2">
      <c r="T20030" s="11"/>
      <c r="U20030" s="11"/>
    </row>
    <row r="20031" spans="20:21" x14ac:dyDescent="0.2">
      <c r="T20031" s="11"/>
      <c r="U20031" s="11"/>
    </row>
    <row r="20032" spans="20:21" x14ac:dyDescent="0.2">
      <c r="T20032" s="11"/>
      <c r="U20032" s="11"/>
    </row>
    <row r="20033" spans="20:21" x14ac:dyDescent="0.2">
      <c r="T20033" s="11"/>
      <c r="U20033" s="11"/>
    </row>
    <row r="20034" spans="20:21" x14ac:dyDescent="0.2">
      <c r="T20034" s="11"/>
      <c r="U20034" s="11"/>
    </row>
    <row r="20035" spans="20:21" x14ac:dyDescent="0.2">
      <c r="T20035" s="11"/>
      <c r="U20035" s="11"/>
    </row>
    <row r="20036" spans="20:21" x14ac:dyDescent="0.2">
      <c r="T20036" s="11"/>
      <c r="U20036" s="11"/>
    </row>
    <row r="20037" spans="20:21" x14ac:dyDescent="0.2">
      <c r="T20037" s="11"/>
      <c r="U20037" s="11"/>
    </row>
    <row r="20038" spans="20:21" x14ac:dyDescent="0.2">
      <c r="T20038" s="11"/>
      <c r="U20038" s="11"/>
    </row>
    <row r="20039" spans="20:21" x14ac:dyDescent="0.2">
      <c r="T20039" s="11"/>
      <c r="U20039" s="11"/>
    </row>
    <row r="20040" spans="20:21" x14ac:dyDescent="0.2">
      <c r="T20040" s="11"/>
      <c r="U20040" s="11"/>
    </row>
    <row r="20041" spans="20:21" x14ac:dyDescent="0.2">
      <c r="T20041" s="11"/>
      <c r="U20041" s="11"/>
    </row>
    <row r="20042" spans="20:21" x14ac:dyDescent="0.2">
      <c r="T20042" s="11"/>
      <c r="U20042" s="11"/>
    </row>
    <row r="20043" spans="20:21" x14ac:dyDescent="0.2">
      <c r="T20043" s="11"/>
      <c r="U20043" s="11"/>
    </row>
    <row r="20044" spans="20:21" x14ac:dyDescent="0.2">
      <c r="T20044" s="11"/>
      <c r="U20044" s="11"/>
    </row>
    <row r="20045" spans="20:21" x14ac:dyDescent="0.2">
      <c r="T20045" s="11"/>
      <c r="U20045" s="11"/>
    </row>
    <row r="20046" spans="20:21" x14ac:dyDescent="0.2">
      <c r="T20046" s="11"/>
      <c r="U20046" s="11"/>
    </row>
    <row r="20047" spans="20:21" x14ac:dyDescent="0.2">
      <c r="T20047" s="11"/>
      <c r="U20047" s="11"/>
    </row>
    <row r="20048" spans="20:21" x14ac:dyDescent="0.2">
      <c r="T20048" s="11"/>
      <c r="U20048" s="11"/>
    </row>
    <row r="20049" spans="20:21" x14ac:dyDescent="0.2">
      <c r="T20049" s="11"/>
      <c r="U20049" s="11"/>
    </row>
    <row r="20050" spans="20:21" x14ac:dyDescent="0.2">
      <c r="T20050" s="11"/>
      <c r="U20050" s="11"/>
    </row>
    <row r="20051" spans="20:21" x14ac:dyDescent="0.2">
      <c r="T20051" s="11"/>
      <c r="U20051" s="11"/>
    </row>
    <row r="20052" spans="20:21" x14ac:dyDescent="0.2">
      <c r="T20052" s="11"/>
      <c r="U20052" s="11"/>
    </row>
    <row r="20053" spans="20:21" x14ac:dyDescent="0.2">
      <c r="T20053" s="11"/>
      <c r="U20053" s="11"/>
    </row>
    <row r="20054" spans="20:21" x14ac:dyDescent="0.2">
      <c r="T20054" s="11"/>
      <c r="U20054" s="11"/>
    </row>
    <row r="20055" spans="20:21" x14ac:dyDescent="0.2">
      <c r="T20055" s="11"/>
      <c r="U20055" s="11"/>
    </row>
    <row r="20056" spans="20:21" x14ac:dyDescent="0.2">
      <c r="T20056" s="11"/>
      <c r="U20056" s="11"/>
    </row>
    <row r="20057" spans="20:21" x14ac:dyDescent="0.2">
      <c r="T20057" s="11"/>
      <c r="U20057" s="11"/>
    </row>
    <row r="20058" spans="20:21" x14ac:dyDescent="0.2">
      <c r="T20058" s="11"/>
      <c r="U20058" s="11"/>
    </row>
    <row r="20059" spans="20:21" x14ac:dyDescent="0.2">
      <c r="T20059" s="11"/>
      <c r="U20059" s="11"/>
    </row>
    <row r="20060" spans="20:21" x14ac:dyDescent="0.2">
      <c r="T20060" s="11"/>
      <c r="U20060" s="11"/>
    </row>
    <row r="20061" spans="20:21" x14ac:dyDescent="0.2">
      <c r="T20061" s="11"/>
      <c r="U20061" s="11"/>
    </row>
    <row r="20062" spans="20:21" x14ac:dyDescent="0.2">
      <c r="T20062" s="11"/>
      <c r="U20062" s="11"/>
    </row>
    <row r="20063" spans="20:21" x14ac:dyDescent="0.2">
      <c r="T20063" s="11"/>
      <c r="U20063" s="11"/>
    </row>
    <row r="20064" spans="20:21" x14ac:dyDescent="0.2">
      <c r="T20064" s="11"/>
      <c r="U20064" s="11"/>
    </row>
    <row r="20065" spans="20:21" x14ac:dyDescent="0.2">
      <c r="T20065" s="11"/>
      <c r="U20065" s="11"/>
    </row>
    <row r="20066" spans="20:21" x14ac:dyDescent="0.2">
      <c r="T20066" s="11"/>
      <c r="U20066" s="11"/>
    </row>
    <row r="20067" spans="20:21" x14ac:dyDescent="0.2">
      <c r="T20067" s="11"/>
      <c r="U20067" s="11"/>
    </row>
    <row r="20068" spans="20:21" x14ac:dyDescent="0.2">
      <c r="T20068" s="11"/>
      <c r="U20068" s="11"/>
    </row>
    <row r="20069" spans="20:21" x14ac:dyDescent="0.2">
      <c r="T20069" s="11"/>
      <c r="U20069" s="11"/>
    </row>
    <row r="20070" spans="20:21" x14ac:dyDescent="0.2">
      <c r="T20070" s="11"/>
      <c r="U20070" s="11"/>
    </row>
    <row r="20071" spans="20:21" x14ac:dyDescent="0.2">
      <c r="T20071" s="11"/>
      <c r="U20071" s="11"/>
    </row>
    <row r="20072" spans="20:21" x14ac:dyDescent="0.2">
      <c r="T20072" s="11"/>
      <c r="U20072" s="11"/>
    </row>
    <row r="20073" spans="20:21" x14ac:dyDescent="0.2">
      <c r="T20073" s="11"/>
      <c r="U20073" s="11"/>
    </row>
    <row r="20074" spans="20:21" x14ac:dyDescent="0.2">
      <c r="T20074" s="11"/>
      <c r="U20074" s="11"/>
    </row>
    <row r="20075" spans="20:21" x14ac:dyDescent="0.2">
      <c r="T20075" s="11"/>
      <c r="U20075" s="11"/>
    </row>
    <row r="20076" spans="20:21" x14ac:dyDescent="0.2">
      <c r="T20076" s="11"/>
      <c r="U20076" s="11"/>
    </row>
    <row r="20077" spans="20:21" x14ac:dyDescent="0.2">
      <c r="T20077" s="11"/>
      <c r="U20077" s="11"/>
    </row>
    <row r="20078" spans="20:21" x14ac:dyDescent="0.2">
      <c r="T20078" s="11"/>
      <c r="U20078" s="11"/>
    </row>
    <row r="20079" spans="20:21" x14ac:dyDescent="0.2">
      <c r="T20079" s="11"/>
      <c r="U20079" s="11"/>
    </row>
    <row r="20080" spans="20:21" x14ac:dyDescent="0.2">
      <c r="T20080" s="11"/>
      <c r="U20080" s="11"/>
    </row>
    <row r="20081" spans="20:21" x14ac:dyDescent="0.2">
      <c r="T20081" s="11"/>
      <c r="U20081" s="11"/>
    </row>
    <row r="20082" spans="20:21" x14ac:dyDescent="0.2">
      <c r="T20082" s="11"/>
      <c r="U20082" s="11"/>
    </row>
    <row r="20083" spans="20:21" x14ac:dyDescent="0.2">
      <c r="T20083" s="11"/>
      <c r="U20083" s="11"/>
    </row>
    <row r="20084" spans="20:21" x14ac:dyDescent="0.2">
      <c r="T20084" s="11"/>
      <c r="U20084" s="11"/>
    </row>
    <row r="20085" spans="20:21" x14ac:dyDescent="0.2">
      <c r="T20085" s="11"/>
      <c r="U20085" s="11"/>
    </row>
    <row r="20086" spans="20:21" x14ac:dyDescent="0.2">
      <c r="T20086" s="11"/>
      <c r="U20086" s="11"/>
    </row>
    <row r="20087" spans="20:21" x14ac:dyDescent="0.2">
      <c r="T20087" s="11"/>
      <c r="U20087" s="11"/>
    </row>
    <row r="20088" spans="20:21" x14ac:dyDescent="0.2">
      <c r="T20088" s="11"/>
      <c r="U20088" s="11"/>
    </row>
    <row r="20089" spans="20:21" x14ac:dyDescent="0.2">
      <c r="T20089" s="11"/>
      <c r="U20089" s="11"/>
    </row>
    <row r="20090" spans="20:21" x14ac:dyDescent="0.2">
      <c r="T20090" s="11"/>
      <c r="U20090" s="11"/>
    </row>
    <row r="20091" spans="20:21" x14ac:dyDescent="0.2">
      <c r="T20091" s="11"/>
      <c r="U20091" s="11"/>
    </row>
    <row r="20092" spans="20:21" x14ac:dyDescent="0.2">
      <c r="T20092" s="11"/>
      <c r="U20092" s="11"/>
    </row>
    <row r="20093" spans="20:21" x14ac:dyDescent="0.2">
      <c r="T20093" s="11"/>
      <c r="U20093" s="11"/>
    </row>
    <row r="20094" spans="20:21" x14ac:dyDescent="0.2">
      <c r="T20094" s="11"/>
      <c r="U20094" s="11"/>
    </row>
    <row r="20095" spans="20:21" x14ac:dyDescent="0.2">
      <c r="T20095" s="11"/>
      <c r="U20095" s="11"/>
    </row>
    <row r="20096" spans="20:21" x14ac:dyDescent="0.2">
      <c r="T20096" s="11"/>
      <c r="U20096" s="11"/>
    </row>
    <row r="20097" spans="20:21" x14ac:dyDescent="0.2">
      <c r="T20097" s="11"/>
      <c r="U20097" s="11"/>
    </row>
    <row r="20098" spans="20:21" x14ac:dyDescent="0.2">
      <c r="T20098" s="11"/>
      <c r="U20098" s="11"/>
    </row>
    <row r="20099" spans="20:21" x14ac:dyDescent="0.2">
      <c r="T20099" s="11"/>
      <c r="U20099" s="11"/>
    </row>
    <row r="20100" spans="20:21" x14ac:dyDescent="0.2">
      <c r="T20100" s="11"/>
      <c r="U20100" s="11"/>
    </row>
    <row r="20101" spans="20:21" x14ac:dyDescent="0.2">
      <c r="T20101" s="11"/>
      <c r="U20101" s="11"/>
    </row>
    <row r="20102" spans="20:21" x14ac:dyDescent="0.2">
      <c r="T20102" s="11"/>
      <c r="U20102" s="11"/>
    </row>
    <row r="20103" spans="20:21" x14ac:dyDescent="0.2">
      <c r="T20103" s="11"/>
      <c r="U20103" s="11"/>
    </row>
    <row r="20104" spans="20:21" x14ac:dyDescent="0.2">
      <c r="T20104" s="11"/>
      <c r="U20104" s="11"/>
    </row>
    <row r="20105" spans="20:21" x14ac:dyDescent="0.2">
      <c r="T20105" s="11"/>
      <c r="U20105" s="11"/>
    </row>
    <row r="20106" spans="20:21" x14ac:dyDescent="0.2">
      <c r="T20106" s="11"/>
      <c r="U20106" s="11"/>
    </row>
    <row r="20107" spans="20:21" x14ac:dyDescent="0.2">
      <c r="T20107" s="11"/>
      <c r="U20107" s="11"/>
    </row>
    <row r="20108" spans="20:21" x14ac:dyDescent="0.2">
      <c r="T20108" s="11"/>
      <c r="U20108" s="11"/>
    </row>
    <row r="20109" spans="20:21" x14ac:dyDescent="0.2">
      <c r="T20109" s="11"/>
      <c r="U20109" s="11"/>
    </row>
    <row r="20110" spans="20:21" x14ac:dyDescent="0.2">
      <c r="T20110" s="11"/>
      <c r="U20110" s="11"/>
    </row>
    <row r="20111" spans="20:21" x14ac:dyDescent="0.2">
      <c r="T20111" s="11"/>
      <c r="U20111" s="11"/>
    </row>
    <row r="20112" spans="20:21" x14ac:dyDescent="0.2">
      <c r="T20112" s="11"/>
      <c r="U20112" s="11"/>
    </row>
    <row r="20113" spans="20:21" x14ac:dyDescent="0.2">
      <c r="T20113" s="11"/>
      <c r="U20113" s="11"/>
    </row>
    <row r="20114" spans="20:21" x14ac:dyDescent="0.2">
      <c r="T20114" s="11"/>
      <c r="U20114" s="11"/>
    </row>
    <row r="20115" spans="20:21" x14ac:dyDescent="0.2">
      <c r="T20115" s="11"/>
      <c r="U20115" s="11"/>
    </row>
    <row r="20116" spans="20:21" x14ac:dyDescent="0.2">
      <c r="T20116" s="11"/>
      <c r="U20116" s="11"/>
    </row>
    <row r="20117" spans="20:21" x14ac:dyDescent="0.2">
      <c r="T20117" s="11"/>
      <c r="U20117" s="11"/>
    </row>
    <row r="20118" spans="20:21" x14ac:dyDescent="0.2">
      <c r="T20118" s="11"/>
      <c r="U20118" s="11"/>
    </row>
    <row r="20119" spans="20:21" x14ac:dyDescent="0.2">
      <c r="T20119" s="11"/>
      <c r="U20119" s="11"/>
    </row>
    <row r="20120" spans="20:21" x14ac:dyDescent="0.2">
      <c r="T20120" s="11"/>
      <c r="U20120" s="11"/>
    </row>
    <row r="20121" spans="20:21" x14ac:dyDescent="0.2">
      <c r="T20121" s="11"/>
      <c r="U20121" s="11"/>
    </row>
    <row r="20122" spans="20:21" x14ac:dyDescent="0.2">
      <c r="T20122" s="11"/>
      <c r="U20122" s="11"/>
    </row>
    <row r="20123" spans="20:21" x14ac:dyDescent="0.2">
      <c r="T20123" s="11"/>
      <c r="U20123" s="11"/>
    </row>
    <row r="20124" spans="20:21" x14ac:dyDescent="0.2">
      <c r="T20124" s="11"/>
      <c r="U20124" s="11"/>
    </row>
    <row r="20125" spans="20:21" x14ac:dyDescent="0.2">
      <c r="T20125" s="11"/>
      <c r="U20125" s="11"/>
    </row>
    <row r="20126" spans="20:21" x14ac:dyDescent="0.2">
      <c r="T20126" s="11"/>
      <c r="U20126" s="11"/>
    </row>
    <row r="20127" spans="20:21" x14ac:dyDescent="0.2">
      <c r="T20127" s="11"/>
      <c r="U20127" s="11"/>
    </row>
    <row r="20128" spans="20:21" x14ac:dyDescent="0.2">
      <c r="T20128" s="11"/>
      <c r="U20128" s="11"/>
    </row>
    <row r="20129" spans="20:21" x14ac:dyDescent="0.2">
      <c r="T20129" s="11"/>
      <c r="U20129" s="11"/>
    </row>
    <row r="20130" spans="20:21" x14ac:dyDescent="0.2">
      <c r="T20130" s="11"/>
      <c r="U20130" s="11"/>
    </row>
    <row r="20131" spans="20:21" x14ac:dyDescent="0.2">
      <c r="T20131" s="11"/>
      <c r="U20131" s="11"/>
    </row>
    <row r="20132" spans="20:21" x14ac:dyDescent="0.2">
      <c r="T20132" s="11"/>
      <c r="U20132" s="11"/>
    </row>
    <row r="20133" spans="20:21" x14ac:dyDescent="0.2">
      <c r="T20133" s="11"/>
      <c r="U20133" s="11"/>
    </row>
    <row r="20134" spans="20:21" x14ac:dyDescent="0.2">
      <c r="T20134" s="11"/>
      <c r="U20134" s="11"/>
    </row>
    <row r="20135" spans="20:21" x14ac:dyDescent="0.2">
      <c r="T20135" s="11"/>
      <c r="U20135" s="11"/>
    </row>
    <row r="20136" spans="20:21" x14ac:dyDescent="0.2">
      <c r="T20136" s="11"/>
      <c r="U20136" s="11"/>
    </row>
    <row r="20137" spans="20:21" x14ac:dyDescent="0.2">
      <c r="T20137" s="11"/>
      <c r="U20137" s="11"/>
    </row>
    <row r="20138" spans="20:21" x14ac:dyDescent="0.2">
      <c r="T20138" s="11"/>
      <c r="U20138" s="11"/>
    </row>
    <row r="20139" spans="20:21" x14ac:dyDescent="0.2">
      <c r="T20139" s="11"/>
      <c r="U20139" s="11"/>
    </row>
    <row r="20140" spans="20:21" x14ac:dyDescent="0.2">
      <c r="T20140" s="11"/>
      <c r="U20140" s="11"/>
    </row>
    <row r="20141" spans="20:21" x14ac:dyDescent="0.2">
      <c r="T20141" s="11"/>
      <c r="U20141" s="11"/>
    </row>
    <row r="20142" spans="20:21" x14ac:dyDescent="0.2">
      <c r="T20142" s="11"/>
      <c r="U20142" s="11"/>
    </row>
    <row r="20143" spans="20:21" x14ac:dyDescent="0.2">
      <c r="T20143" s="11"/>
      <c r="U20143" s="11"/>
    </row>
    <row r="20144" spans="20:21" x14ac:dyDescent="0.2">
      <c r="T20144" s="11"/>
      <c r="U20144" s="11"/>
    </row>
    <row r="20145" spans="20:21" x14ac:dyDescent="0.2">
      <c r="T20145" s="11"/>
      <c r="U20145" s="11"/>
    </row>
    <row r="20146" spans="20:21" x14ac:dyDescent="0.2">
      <c r="T20146" s="11"/>
      <c r="U20146" s="11"/>
    </row>
    <row r="20147" spans="20:21" x14ac:dyDescent="0.2">
      <c r="T20147" s="11"/>
      <c r="U20147" s="11"/>
    </row>
    <row r="20148" spans="20:21" x14ac:dyDescent="0.2">
      <c r="T20148" s="11"/>
      <c r="U20148" s="11"/>
    </row>
    <row r="20149" spans="20:21" x14ac:dyDescent="0.2">
      <c r="T20149" s="11"/>
      <c r="U20149" s="11"/>
    </row>
    <row r="20150" spans="20:21" x14ac:dyDescent="0.2">
      <c r="T20150" s="11"/>
      <c r="U20150" s="11"/>
    </row>
    <row r="20151" spans="20:21" x14ac:dyDescent="0.2">
      <c r="T20151" s="11"/>
      <c r="U20151" s="11"/>
    </row>
    <row r="20152" spans="20:21" x14ac:dyDescent="0.2">
      <c r="T20152" s="11"/>
      <c r="U20152" s="11"/>
    </row>
    <row r="20153" spans="20:21" x14ac:dyDescent="0.2">
      <c r="T20153" s="11"/>
      <c r="U20153" s="11"/>
    </row>
    <row r="20154" spans="20:21" x14ac:dyDescent="0.2">
      <c r="T20154" s="11"/>
      <c r="U20154" s="11"/>
    </row>
    <row r="20155" spans="20:21" x14ac:dyDescent="0.2">
      <c r="T20155" s="11"/>
      <c r="U20155" s="11"/>
    </row>
    <row r="20156" spans="20:21" x14ac:dyDescent="0.2">
      <c r="T20156" s="11"/>
      <c r="U20156" s="11"/>
    </row>
    <row r="20157" spans="20:21" x14ac:dyDescent="0.2">
      <c r="T20157" s="11"/>
      <c r="U20157" s="11"/>
    </row>
    <row r="20158" spans="20:21" x14ac:dyDescent="0.2">
      <c r="T20158" s="11"/>
      <c r="U20158" s="11"/>
    </row>
    <row r="20159" spans="20:21" x14ac:dyDescent="0.2">
      <c r="T20159" s="11"/>
      <c r="U20159" s="11"/>
    </row>
    <row r="20160" spans="20:21" x14ac:dyDescent="0.2">
      <c r="T20160" s="11"/>
      <c r="U20160" s="11"/>
    </row>
    <row r="20161" spans="20:21" x14ac:dyDescent="0.2">
      <c r="T20161" s="11"/>
      <c r="U20161" s="11"/>
    </row>
    <row r="20162" spans="20:21" x14ac:dyDescent="0.2">
      <c r="T20162" s="11"/>
      <c r="U20162" s="11"/>
    </row>
    <row r="20163" spans="20:21" x14ac:dyDescent="0.2">
      <c r="T20163" s="11"/>
      <c r="U20163" s="11"/>
    </row>
    <row r="20164" spans="20:21" x14ac:dyDescent="0.2">
      <c r="T20164" s="11"/>
      <c r="U20164" s="11"/>
    </row>
    <row r="20165" spans="20:21" x14ac:dyDescent="0.2">
      <c r="T20165" s="11"/>
      <c r="U20165" s="11"/>
    </row>
    <row r="20166" spans="20:21" x14ac:dyDescent="0.2">
      <c r="T20166" s="11"/>
      <c r="U20166" s="11"/>
    </row>
    <row r="20167" spans="20:21" x14ac:dyDescent="0.2">
      <c r="T20167" s="11"/>
      <c r="U20167" s="11"/>
    </row>
    <row r="20168" spans="20:21" x14ac:dyDescent="0.2">
      <c r="T20168" s="11"/>
      <c r="U20168" s="11"/>
    </row>
    <row r="20169" spans="20:21" x14ac:dyDescent="0.2">
      <c r="T20169" s="11"/>
      <c r="U20169" s="11"/>
    </row>
    <row r="20170" spans="20:21" x14ac:dyDescent="0.2">
      <c r="T20170" s="11"/>
      <c r="U20170" s="11"/>
    </row>
    <row r="20171" spans="20:21" x14ac:dyDescent="0.2">
      <c r="T20171" s="11"/>
      <c r="U20171" s="11"/>
    </row>
    <row r="20172" spans="20:21" x14ac:dyDescent="0.2">
      <c r="T20172" s="11"/>
      <c r="U20172" s="11"/>
    </row>
    <row r="20173" spans="20:21" x14ac:dyDescent="0.2">
      <c r="T20173" s="11"/>
      <c r="U20173" s="11"/>
    </row>
    <row r="20174" spans="20:21" x14ac:dyDescent="0.2">
      <c r="T20174" s="11"/>
      <c r="U20174" s="11"/>
    </row>
    <row r="20175" spans="20:21" x14ac:dyDescent="0.2">
      <c r="T20175" s="11"/>
      <c r="U20175" s="11"/>
    </row>
    <row r="20176" spans="20:21" x14ac:dyDescent="0.2">
      <c r="T20176" s="11"/>
      <c r="U20176" s="11"/>
    </row>
    <row r="20177" spans="20:21" x14ac:dyDescent="0.2">
      <c r="T20177" s="11"/>
      <c r="U20177" s="11"/>
    </row>
    <row r="20178" spans="20:21" x14ac:dyDescent="0.2">
      <c r="T20178" s="11"/>
      <c r="U20178" s="11"/>
    </row>
    <row r="20179" spans="20:21" x14ac:dyDescent="0.2">
      <c r="T20179" s="11"/>
      <c r="U20179" s="11"/>
    </row>
    <row r="20180" spans="20:21" x14ac:dyDescent="0.2">
      <c r="T20180" s="11"/>
      <c r="U20180" s="11"/>
    </row>
    <row r="20181" spans="20:21" x14ac:dyDescent="0.2">
      <c r="T20181" s="11"/>
      <c r="U20181" s="11"/>
    </row>
    <row r="20182" spans="20:21" x14ac:dyDescent="0.2">
      <c r="T20182" s="11"/>
      <c r="U20182" s="11"/>
    </row>
    <row r="20183" spans="20:21" x14ac:dyDescent="0.2">
      <c r="T20183" s="11"/>
      <c r="U20183" s="11"/>
    </row>
    <row r="20184" spans="20:21" x14ac:dyDescent="0.2">
      <c r="T20184" s="11"/>
      <c r="U20184" s="11"/>
    </row>
    <row r="20185" spans="20:21" x14ac:dyDescent="0.2">
      <c r="T20185" s="11"/>
      <c r="U20185" s="11"/>
    </row>
    <row r="20186" spans="20:21" x14ac:dyDescent="0.2">
      <c r="T20186" s="11"/>
      <c r="U20186" s="11"/>
    </row>
    <row r="20187" spans="20:21" x14ac:dyDescent="0.2">
      <c r="T20187" s="11"/>
      <c r="U20187" s="11"/>
    </row>
    <row r="20188" spans="20:21" x14ac:dyDescent="0.2">
      <c r="T20188" s="11"/>
      <c r="U20188" s="11"/>
    </row>
    <row r="20189" spans="20:21" x14ac:dyDescent="0.2">
      <c r="T20189" s="11"/>
      <c r="U20189" s="11"/>
    </row>
    <row r="20190" spans="20:21" x14ac:dyDescent="0.2">
      <c r="T20190" s="11"/>
      <c r="U20190" s="11"/>
    </row>
    <row r="20191" spans="20:21" x14ac:dyDescent="0.2">
      <c r="T20191" s="11"/>
      <c r="U20191" s="11"/>
    </row>
    <row r="20192" spans="20:21" x14ac:dyDescent="0.2">
      <c r="T20192" s="11"/>
      <c r="U20192" s="11"/>
    </row>
    <row r="20193" spans="20:21" x14ac:dyDescent="0.2">
      <c r="T20193" s="11"/>
      <c r="U20193" s="11"/>
    </row>
    <row r="20194" spans="20:21" x14ac:dyDescent="0.2">
      <c r="T20194" s="11"/>
      <c r="U20194" s="11"/>
    </row>
    <row r="20195" spans="20:21" x14ac:dyDescent="0.2">
      <c r="T20195" s="11"/>
      <c r="U20195" s="11"/>
    </row>
    <row r="20196" spans="20:21" x14ac:dyDescent="0.2">
      <c r="T20196" s="11"/>
      <c r="U20196" s="11"/>
    </row>
    <row r="20197" spans="20:21" x14ac:dyDescent="0.2">
      <c r="T20197" s="11"/>
      <c r="U20197" s="11"/>
    </row>
    <row r="20198" spans="20:21" x14ac:dyDescent="0.2">
      <c r="T20198" s="11"/>
      <c r="U20198" s="11"/>
    </row>
    <row r="20199" spans="20:21" x14ac:dyDescent="0.2">
      <c r="T20199" s="11"/>
      <c r="U20199" s="11"/>
    </row>
    <row r="20200" spans="20:21" x14ac:dyDescent="0.2">
      <c r="T20200" s="11"/>
      <c r="U20200" s="11"/>
    </row>
    <row r="20201" spans="20:21" x14ac:dyDescent="0.2">
      <c r="T20201" s="11"/>
      <c r="U20201" s="11"/>
    </row>
    <row r="20202" spans="20:21" x14ac:dyDescent="0.2">
      <c r="T20202" s="11"/>
      <c r="U20202" s="11"/>
    </row>
    <row r="20203" spans="20:21" x14ac:dyDescent="0.2">
      <c r="T20203" s="11"/>
      <c r="U20203" s="11"/>
    </row>
    <row r="20204" spans="20:21" x14ac:dyDescent="0.2">
      <c r="T20204" s="11"/>
      <c r="U20204" s="11"/>
    </row>
    <row r="20205" spans="20:21" x14ac:dyDescent="0.2">
      <c r="T20205" s="11"/>
      <c r="U20205" s="11"/>
    </row>
    <row r="20206" spans="20:21" x14ac:dyDescent="0.2">
      <c r="T20206" s="11"/>
      <c r="U20206" s="11"/>
    </row>
    <row r="20207" spans="20:21" x14ac:dyDescent="0.2">
      <c r="T20207" s="11"/>
      <c r="U20207" s="11"/>
    </row>
    <row r="20208" spans="20:21" x14ac:dyDescent="0.2">
      <c r="T20208" s="11"/>
      <c r="U20208" s="11"/>
    </row>
    <row r="20209" spans="20:21" x14ac:dyDescent="0.2">
      <c r="T20209" s="11"/>
      <c r="U20209" s="11"/>
    </row>
    <row r="20210" spans="20:21" x14ac:dyDescent="0.2">
      <c r="T20210" s="11"/>
      <c r="U20210" s="11"/>
    </row>
    <row r="20211" spans="20:21" x14ac:dyDescent="0.2">
      <c r="T20211" s="11"/>
      <c r="U20211" s="11"/>
    </row>
    <row r="20212" spans="20:21" x14ac:dyDescent="0.2">
      <c r="T20212" s="11"/>
      <c r="U20212" s="11"/>
    </row>
    <row r="20213" spans="20:21" x14ac:dyDescent="0.2">
      <c r="T20213" s="11"/>
      <c r="U20213" s="11"/>
    </row>
    <row r="20214" spans="20:21" x14ac:dyDescent="0.2">
      <c r="T20214" s="11"/>
      <c r="U20214" s="11"/>
    </row>
    <row r="20215" spans="20:21" x14ac:dyDescent="0.2">
      <c r="T20215" s="11"/>
      <c r="U20215" s="11"/>
    </row>
    <row r="20216" spans="20:21" x14ac:dyDescent="0.2">
      <c r="T20216" s="11"/>
      <c r="U20216" s="11"/>
    </row>
    <row r="20217" spans="20:21" x14ac:dyDescent="0.2">
      <c r="T20217" s="11"/>
      <c r="U20217" s="11"/>
    </row>
    <row r="20218" spans="20:21" x14ac:dyDescent="0.2">
      <c r="T20218" s="11"/>
      <c r="U20218" s="11"/>
    </row>
    <row r="20219" spans="20:21" x14ac:dyDescent="0.2">
      <c r="T20219" s="11"/>
      <c r="U20219" s="11"/>
    </row>
    <row r="20220" spans="20:21" x14ac:dyDescent="0.2">
      <c r="T20220" s="11"/>
      <c r="U20220" s="11"/>
    </row>
    <row r="20221" spans="20:21" x14ac:dyDescent="0.2">
      <c r="T20221" s="11"/>
      <c r="U20221" s="11"/>
    </row>
    <row r="20222" spans="20:21" x14ac:dyDescent="0.2">
      <c r="T20222" s="11"/>
      <c r="U20222" s="11"/>
    </row>
    <row r="20223" spans="20:21" x14ac:dyDescent="0.2">
      <c r="T20223" s="11"/>
      <c r="U20223" s="11"/>
    </row>
    <row r="20224" spans="20:21" x14ac:dyDescent="0.2">
      <c r="T20224" s="11"/>
      <c r="U20224" s="11"/>
    </row>
    <row r="20225" spans="20:21" x14ac:dyDescent="0.2">
      <c r="T20225" s="11"/>
      <c r="U20225" s="11"/>
    </row>
    <row r="20226" spans="20:21" x14ac:dyDescent="0.2">
      <c r="T20226" s="11"/>
      <c r="U20226" s="11"/>
    </row>
    <row r="20227" spans="20:21" x14ac:dyDescent="0.2">
      <c r="T20227" s="11"/>
      <c r="U20227" s="11"/>
    </row>
    <row r="20228" spans="20:21" x14ac:dyDescent="0.2">
      <c r="T20228" s="11"/>
      <c r="U20228" s="11"/>
    </row>
    <row r="20229" spans="20:21" x14ac:dyDescent="0.2">
      <c r="T20229" s="11"/>
      <c r="U20229" s="11"/>
    </row>
    <row r="20230" spans="20:21" x14ac:dyDescent="0.2">
      <c r="T20230" s="11"/>
      <c r="U20230" s="11"/>
    </row>
    <row r="20231" spans="20:21" x14ac:dyDescent="0.2">
      <c r="T20231" s="11"/>
      <c r="U20231" s="11"/>
    </row>
    <row r="20232" spans="20:21" x14ac:dyDescent="0.2">
      <c r="T20232" s="11"/>
      <c r="U20232" s="11"/>
    </row>
    <row r="20233" spans="20:21" x14ac:dyDescent="0.2">
      <c r="T20233" s="11"/>
      <c r="U20233" s="11"/>
    </row>
    <row r="20234" spans="20:21" x14ac:dyDescent="0.2">
      <c r="T20234" s="11"/>
      <c r="U20234" s="11"/>
    </row>
    <row r="20235" spans="20:21" x14ac:dyDescent="0.2">
      <c r="T20235" s="11"/>
      <c r="U20235" s="11"/>
    </row>
    <row r="20236" spans="20:21" x14ac:dyDescent="0.2">
      <c r="T20236" s="11"/>
      <c r="U20236" s="11"/>
    </row>
    <row r="20237" spans="20:21" x14ac:dyDescent="0.2">
      <c r="T20237" s="11"/>
      <c r="U20237" s="11"/>
    </row>
    <row r="20238" spans="20:21" x14ac:dyDescent="0.2">
      <c r="T20238" s="11"/>
      <c r="U20238" s="11"/>
    </row>
    <row r="20239" spans="20:21" x14ac:dyDescent="0.2">
      <c r="T20239" s="11"/>
      <c r="U20239" s="11"/>
    </row>
    <row r="20240" spans="20:21" x14ac:dyDescent="0.2">
      <c r="T20240" s="11"/>
      <c r="U20240" s="11"/>
    </row>
    <row r="20241" spans="20:21" x14ac:dyDescent="0.2">
      <c r="T20241" s="11"/>
      <c r="U20241" s="11"/>
    </row>
    <row r="20242" spans="20:21" x14ac:dyDescent="0.2">
      <c r="T20242" s="11"/>
      <c r="U20242" s="11"/>
    </row>
    <row r="20243" spans="20:21" x14ac:dyDescent="0.2">
      <c r="T20243" s="11"/>
      <c r="U20243" s="11"/>
    </row>
    <row r="20244" spans="20:21" x14ac:dyDescent="0.2">
      <c r="T20244" s="11"/>
      <c r="U20244" s="11"/>
    </row>
    <row r="20245" spans="20:21" x14ac:dyDescent="0.2">
      <c r="T20245" s="11"/>
      <c r="U20245" s="11"/>
    </row>
    <row r="20246" spans="20:21" x14ac:dyDescent="0.2">
      <c r="T20246" s="11"/>
      <c r="U20246" s="11"/>
    </row>
    <row r="20247" spans="20:21" x14ac:dyDescent="0.2">
      <c r="T20247" s="11"/>
      <c r="U20247" s="11"/>
    </row>
    <row r="20248" spans="20:21" x14ac:dyDescent="0.2">
      <c r="T20248" s="11"/>
      <c r="U20248" s="11"/>
    </row>
    <row r="20249" spans="20:21" x14ac:dyDescent="0.2">
      <c r="T20249" s="11"/>
      <c r="U20249" s="11"/>
    </row>
    <row r="20250" spans="20:21" x14ac:dyDescent="0.2">
      <c r="T20250" s="11"/>
      <c r="U20250" s="11"/>
    </row>
    <row r="20251" spans="20:21" x14ac:dyDescent="0.2">
      <c r="T20251" s="11"/>
      <c r="U20251" s="11"/>
    </row>
    <row r="20252" spans="20:21" x14ac:dyDescent="0.2">
      <c r="T20252" s="11"/>
      <c r="U20252" s="11"/>
    </row>
    <row r="20253" spans="20:21" x14ac:dyDescent="0.2">
      <c r="T20253" s="11"/>
      <c r="U20253" s="11"/>
    </row>
    <row r="20254" spans="20:21" x14ac:dyDescent="0.2">
      <c r="T20254" s="11"/>
      <c r="U20254" s="11"/>
    </row>
    <row r="20255" spans="20:21" x14ac:dyDescent="0.2">
      <c r="T20255" s="11"/>
      <c r="U20255" s="11"/>
    </row>
    <row r="20256" spans="20:21" x14ac:dyDescent="0.2">
      <c r="T20256" s="11"/>
      <c r="U20256" s="11"/>
    </row>
    <row r="20257" spans="20:21" x14ac:dyDescent="0.2">
      <c r="T20257" s="11"/>
      <c r="U20257" s="11"/>
    </row>
    <row r="20258" spans="20:21" x14ac:dyDescent="0.2">
      <c r="T20258" s="11"/>
      <c r="U20258" s="11"/>
    </row>
    <row r="20259" spans="20:21" x14ac:dyDescent="0.2">
      <c r="T20259" s="11"/>
      <c r="U20259" s="11"/>
    </row>
    <row r="20260" spans="20:21" x14ac:dyDescent="0.2">
      <c r="T20260" s="11"/>
      <c r="U20260" s="11"/>
    </row>
    <row r="20261" spans="20:21" x14ac:dyDescent="0.2">
      <c r="T20261" s="11"/>
      <c r="U20261" s="11"/>
    </row>
    <row r="20262" spans="20:21" x14ac:dyDescent="0.2">
      <c r="T20262" s="11"/>
      <c r="U20262" s="11"/>
    </row>
    <row r="20263" spans="20:21" x14ac:dyDescent="0.2">
      <c r="T20263" s="11"/>
      <c r="U20263" s="11"/>
    </row>
    <row r="20264" spans="20:21" x14ac:dyDescent="0.2">
      <c r="T20264" s="11"/>
      <c r="U20264" s="11"/>
    </row>
    <row r="20265" spans="20:21" x14ac:dyDescent="0.2">
      <c r="T20265" s="11"/>
      <c r="U20265" s="11"/>
    </row>
    <row r="20266" spans="20:21" x14ac:dyDescent="0.2">
      <c r="T20266" s="11"/>
      <c r="U20266" s="11"/>
    </row>
    <row r="20267" spans="20:21" x14ac:dyDescent="0.2">
      <c r="T20267" s="11"/>
      <c r="U20267" s="11"/>
    </row>
    <row r="20268" spans="20:21" x14ac:dyDescent="0.2">
      <c r="T20268" s="11"/>
      <c r="U20268" s="11"/>
    </row>
    <row r="20269" spans="20:21" x14ac:dyDescent="0.2">
      <c r="T20269" s="11"/>
      <c r="U20269" s="11"/>
    </row>
    <row r="20270" spans="20:21" x14ac:dyDescent="0.2">
      <c r="T20270" s="11"/>
      <c r="U20270" s="11"/>
    </row>
    <row r="20271" spans="20:21" x14ac:dyDescent="0.2">
      <c r="T20271" s="11"/>
      <c r="U20271" s="11"/>
    </row>
    <row r="20272" spans="20:21" x14ac:dyDescent="0.2">
      <c r="T20272" s="11"/>
      <c r="U20272" s="11"/>
    </row>
    <row r="20273" spans="20:21" x14ac:dyDescent="0.2">
      <c r="T20273" s="11"/>
      <c r="U20273" s="11"/>
    </row>
    <row r="20274" spans="20:21" x14ac:dyDescent="0.2">
      <c r="T20274" s="11"/>
      <c r="U20274" s="11"/>
    </row>
    <row r="20275" spans="20:21" x14ac:dyDescent="0.2">
      <c r="T20275" s="11"/>
      <c r="U20275" s="11"/>
    </row>
    <row r="20276" spans="20:21" x14ac:dyDescent="0.2">
      <c r="T20276" s="11"/>
      <c r="U20276" s="11"/>
    </row>
    <row r="20277" spans="20:21" x14ac:dyDescent="0.2">
      <c r="T20277" s="11"/>
      <c r="U20277" s="11"/>
    </row>
    <row r="20278" spans="20:21" x14ac:dyDescent="0.2">
      <c r="T20278" s="11"/>
      <c r="U20278" s="11"/>
    </row>
    <row r="20279" spans="20:21" x14ac:dyDescent="0.2">
      <c r="T20279" s="11"/>
      <c r="U20279" s="11"/>
    </row>
    <row r="20280" spans="20:21" x14ac:dyDescent="0.2">
      <c r="T20280" s="11"/>
      <c r="U20280" s="11"/>
    </row>
    <row r="20281" spans="20:21" x14ac:dyDescent="0.2">
      <c r="T20281" s="11"/>
      <c r="U20281" s="11"/>
    </row>
    <row r="20282" spans="20:21" x14ac:dyDescent="0.2">
      <c r="T20282" s="11"/>
      <c r="U20282" s="11"/>
    </row>
    <row r="20283" spans="20:21" x14ac:dyDescent="0.2">
      <c r="T20283" s="11"/>
      <c r="U20283" s="11"/>
    </row>
    <row r="20284" spans="20:21" x14ac:dyDescent="0.2">
      <c r="T20284" s="11"/>
      <c r="U20284" s="11"/>
    </row>
    <row r="20285" spans="20:21" x14ac:dyDescent="0.2">
      <c r="T20285" s="11"/>
      <c r="U20285" s="11"/>
    </row>
    <row r="20286" spans="20:21" x14ac:dyDescent="0.2">
      <c r="T20286" s="11"/>
      <c r="U20286" s="11"/>
    </row>
    <row r="20287" spans="20:21" x14ac:dyDescent="0.2">
      <c r="T20287" s="11"/>
      <c r="U20287" s="11"/>
    </row>
    <row r="20288" spans="20:21" x14ac:dyDescent="0.2">
      <c r="T20288" s="11"/>
      <c r="U20288" s="11"/>
    </row>
    <row r="20289" spans="20:21" x14ac:dyDescent="0.2">
      <c r="T20289" s="11"/>
      <c r="U20289" s="11"/>
    </row>
    <row r="20290" spans="20:21" x14ac:dyDescent="0.2">
      <c r="T20290" s="11"/>
      <c r="U20290" s="11"/>
    </row>
    <row r="20291" spans="20:21" x14ac:dyDescent="0.2">
      <c r="T20291" s="11"/>
      <c r="U20291" s="11"/>
    </row>
    <row r="20292" spans="20:21" x14ac:dyDescent="0.2">
      <c r="T20292" s="11"/>
      <c r="U20292" s="11"/>
    </row>
    <row r="20293" spans="20:21" x14ac:dyDescent="0.2">
      <c r="T20293" s="11"/>
      <c r="U20293" s="11"/>
    </row>
    <row r="20294" spans="20:21" x14ac:dyDescent="0.2">
      <c r="T20294" s="11"/>
      <c r="U20294" s="11"/>
    </row>
    <row r="20295" spans="20:21" x14ac:dyDescent="0.2">
      <c r="T20295" s="11"/>
      <c r="U20295" s="11"/>
    </row>
    <row r="20296" spans="20:21" x14ac:dyDescent="0.2">
      <c r="T20296" s="11"/>
      <c r="U20296" s="11"/>
    </row>
    <row r="20297" spans="20:21" x14ac:dyDescent="0.2">
      <c r="T20297" s="11"/>
      <c r="U20297" s="11"/>
    </row>
    <row r="20298" spans="20:21" x14ac:dyDescent="0.2">
      <c r="T20298" s="11"/>
      <c r="U20298" s="11"/>
    </row>
    <row r="20299" spans="20:21" x14ac:dyDescent="0.2">
      <c r="T20299" s="11"/>
      <c r="U20299" s="11"/>
    </row>
    <row r="20300" spans="20:21" x14ac:dyDescent="0.2">
      <c r="T20300" s="11"/>
      <c r="U20300" s="11"/>
    </row>
    <row r="20301" spans="20:21" x14ac:dyDescent="0.2">
      <c r="T20301" s="11"/>
      <c r="U20301" s="11"/>
    </row>
    <row r="20302" spans="20:21" x14ac:dyDescent="0.2">
      <c r="T20302" s="11"/>
      <c r="U20302" s="11"/>
    </row>
    <row r="20303" spans="20:21" x14ac:dyDescent="0.2">
      <c r="T20303" s="11"/>
      <c r="U20303" s="11"/>
    </row>
    <row r="20304" spans="20:21" x14ac:dyDescent="0.2">
      <c r="T20304" s="11"/>
      <c r="U20304" s="11"/>
    </row>
    <row r="20305" spans="20:21" x14ac:dyDescent="0.2">
      <c r="T20305" s="11"/>
      <c r="U20305" s="11"/>
    </row>
    <row r="20306" spans="20:21" x14ac:dyDescent="0.2">
      <c r="T20306" s="11"/>
      <c r="U20306" s="11"/>
    </row>
    <row r="20307" spans="20:21" x14ac:dyDescent="0.2">
      <c r="T20307" s="11"/>
      <c r="U20307" s="11"/>
    </row>
    <row r="20308" spans="20:21" x14ac:dyDescent="0.2">
      <c r="T20308" s="11"/>
      <c r="U20308" s="11"/>
    </row>
    <row r="20309" spans="20:21" x14ac:dyDescent="0.2">
      <c r="T20309" s="11"/>
      <c r="U20309" s="11"/>
    </row>
    <row r="20310" spans="20:21" x14ac:dyDescent="0.2">
      <c r="T20310" s="11"/>
      <c r="U20310" s="11"/>
    </row>
    <row r="20311" spans="20:21" x14ac:dyDescent="0.2">
      <c r="T20311" s="11"/>
      <c r="U20311" s="11"/>
    </row>
    <row r="20312" spans="20:21" x14ac:dyDescent="0.2">
      <c r="T20312" s="11"/>
      <c r="U20312" s="11"/>
    </row>
    <row r="20313" spans="20:21" x14ac:dyDescent="0.2">
      <c r="T20313" s="11"/>
      <c r="U20313" s="11"/>
    </row>
    <row r="20314" spans="20:21" x14ac:dyDescent="0.2">
      <c r="T20314" s="11"/>
      <c r="U20314" s="11"/>
    </row>
    <row r="20315" spans="20:21" x14ac:dyDescent="0.2">
      <c r="T20315" s="11"/>
      <c r="U20315" s="11"/>
    </row>
    <row r="20316" spans="20:21" x14ac:dyDescent="0.2">
      <c r="T20316" s="11"/>
      <c r="U20316" s="11"/>
    </row>
    <row r="20317" spans="20:21" x14ac:dyDescent="0.2">
      <c r="T20317" s="11"/>
      <c r="U20317" s="11"/>
    </row>
    <row r="20318" spans="20:21" x14ac:dyDescent="0.2">
      <c r="T20318" s="11"/>
      <c r="U20318" s="11"/>
    </row>
    <row r="20319" spans="20:21" x14ac:dyDescent="0.2">
      <c r="T20319" s="11"/>
      <c r="U20319" s="11"/>
    </row>
    <row r="20320" spans="20:21" x14ac:dyDescent="0.2">
      <c r="T20320" s="11"/>
      <c r="U20320" s="11"/>
    </row>
    <row r="20321" spans="20:21" x14ac:dyDescent="0.2">
      <c r="T20321" s="11"/>
      <c r="U20321" s="11"/>
    </row>
    <row r="20322" spans="20:21" x14ac:dyDescent="0.2">
      <c r="T20322" s="11"/>
      <c r="U20322" s="11"/>
    </row>
    <row r="20323" spans="20:21" x14ac:dyDescent="0.2">
      <c r="T20323" s="11"/>
      <c r="U20323" s="11"/>
    </row>
    <row r="20324" spans="20:21" x14ac:dyDescent="0.2">
      <c r="T20324" s="11"/>
      <c r="U20324" s="11"/>
    </row>
    <row r="20325" spans="20:21" x14ac:dyDescent="0.2">
      <c r="T20325" s="11"/>
      <c r="U20325" s="11"/>
    </row>
    <row r="20326" spans="20:21" x14ac:dyDescent="0.2">
      <c r="T20326" s="11"/>
      <c r="U20326" s="11"/>
    </row>
    <row r="20327" spans="20:21" x14ac:dyDescent="0.2">
      <c r="T20327" s="11"/>
      <c r="U20327" s="11"/>
    </row>
    <row r="20328" spans="20:21" x14ac:dyDescent="0.2">
      <c r="T20328" s="11"/>
      <c r="U20328" s="11"/>
    </row>
    <row r="20329" spans="20:21" x14ac:dyDescent="0.2">
      <c r="T20329" s="11"/>
      <c r="U20329" s="11"/>
    </row>
    <row r="20330" spans="20:21" x14ac:dyDescent="0.2">
      <c r="T20330" s="11"/>
      <c r="U20330" s="11"/>
    </row>
    <row r="20331" spans="20:21" x14ac:dyDescent="0.2">
      <c r="T20331" s="11"/>
      <c r="U20331" s="11"/>
    </row>
    <row r="20332" spans="20:21" x14ac:dyDescent="0.2">
      <c r="T20332" s="11"/>
      <c r="U20332" s="11"/>
    </row>
    <row r="20333" spans="20:21" x14ac:dyDescent="0.2">
      <c r="T20333" s="11"/>
      <c r="U20333" s="11"/>
    </row>
    <row r="20334" spans="20:21" x14ac:dyDescent="0.2">
      <c r="T20334" s="11"/>
      <c r="U20334" s="11"/>
    </row>
    <row r="20335" spans="20:21" x14ac:dyDescent="0.2">
      <c r="T20335" s="11"/>
      <c r="U20335" s="11"/>
    </row>
    <row r="20336" spans="20:21" x14ac:dyDescent="0.2">
      <c r="T20336" s="11"/>
      <c r="U20336" s="11"/>
    </row>
    <row r="20337" spans="20:21" x14ac:dyDescent="0.2">
      <c r="T20337" s="11"/>
      <c r="U20337" s="11"/>
    </row>
    <row r="20338" spans="20:21" x14ac:dyDescent="0.2">
      <c r="T20338" s="11"/>
      <c r="U20338" s="11"/>
    </row>
    <row r="20339" spans="20:21" x14ac:dyDescent="0.2">
      <c r="T20339" s="11"/>
      <c r="U20339" s="11"/>
    </row>
    <row r="20340" spans="20:21" x14ac:dyDescent="0.2">
      <c r="T20340" s="11"/>
      <c r="U20340" s="11"/>
    </row>
    <row r="20341" spans="20:21" x14ac:dyDescent="0.2">
      <c r="T20341" s="11"/>
      <c r="U20341" s="11"/>
    </row>
    <row r="20342" spans="20:21" x14ac:dyDescent="0.2">
      <c r="T20342" s="11"/>
      <c r="U20342" s="11"/>
    </row>
    <row r="20343" spans="20:21" x14ac:dyDescent="0.2">
      <c r="T20343" s="11"/>
      <c r="U20343" s="11"/>
    </row>
    <row r="20344" spans="20:21" x14ac:dyDescent="0.2">
      <c r="T20344" s="11"/>
      <c r="U20344" s="11"/>
    </row>
    <row r="20345" spans="20:21" x14ac:dyDescent="0.2">
      <c r="T20345" s="11"/>
      <c r="U20345" s="11"/>
    </row>
    <row r="20346" spans="20:21" x14ac:dyDescent="0.2">
      <c r="T20346" s="11"/>
      <c r="U20346" s="11"/>
    </row>
    <row r="20347" spans="20:21" x14ac:dyDescent="0.2">
      <c r="T20347" s="11"/>
      <c r="U20347" s="11"/>
    </row>
    <row r="20348" spans="20:21" x14ac:dyDescent="0.2">
      <c r="T20348" s="11"/>
      <c r="U20348" s="11"/>
    </row>
    <row r="20349" spans="20:21" x14ac:dyDescent="0.2">
      <c r="T20349" s="11"/>
      <c r="U20349" s="11"/>
    </row>
    <row r="20350" spans="20:21" x14ac:dyDescent="0.2">
      <c r="T20350" s="11"/>
      <c r="U20350" s="11"/>
    </row>
    <row r="20351" spans="20:21" x14ac:dyDescent="0.2">
      <c r="T20351" s="11"/>
      <c r="U20351" s="11"/>
    </row>
    <row r="20352" spans="20:21" x14ac:dyDescent="0.2">
      <c r="T20352" s="11"/>
      <c r="U20352" s="11"/>
    </row>
    <row r="20353" spans="20:21" x14ac:dyDescent="0.2">
      <c r="T20353" s="11"/>
      <c r="U20353" s="11"/>
    </row>
    <row r="20354" spans="20:21" x14ac:dyDescent="0.2">
      <c r="T20354" s="11"/>
      <c r="U20354" s="11"/>
    </row>
    <row r="20355" spans="20:21" x14ac:dyDescent="0.2">
      <c r="T20355" s="11"/>
      <c r="U20355" s="11"/>
    </row>
    <row r="20356" spans="20:21" x14ac:dyDescent="0.2">
      <c r="T20356" s="11"/>
      <c r="U20356" s="11"/>
    </row>
    <row r="20357" spans="20:21" x14ac:dyDescent="0.2">
      <c r="T20357" s="11"/>
      <c r="U20357" s="11"/>
    </row>
    <row r="20358" spans="20:21" x14ac:dyDescent="0.2">
      <c r="T20358" s="11"/>
      <c r="U20358" s="11"/>
    </row>
    <row r="20359" spans="20:21" x14ac:dyDescent="0.2">
      <c r="T20359" s="11"/>
      <c r="U20359" s="11"/>
    </row>
    <row r="20360" spans="20:21" x14ac:dyDescent="0.2">
      <c r="T20360" s="11"/>
      <c r="U20360" s="11"/>
    </row>
    <row r="20361" spans="20:21" x14ac:dyDescent="0.2">
      <c r="T20361" s="11"/>
      <c r="U20361" s="11"/>
    </row>
    <row r="20362" spans="20:21" x14ac:dyDescent="0.2">
      <c r="T20362" s="11"/>
      <c r="U20362" s="11"/>
    </row>
    <row r="20363" spans="20:21" x14ac:dyDescent="0.2">
      <c r="T20363" s="11"/>
      <c r="U20363" s="11"/>
    </row>
    <row r="20364" spans="20:21" x14ac:dyDescent="0.2">
      <c r="T20364" s="11"/>
      <c r="U20364" s="11"/>
    </row>
    <row r="20365" spans="20:21" x14ac:dyDescent="0.2">
      <c r="T20365" s="11"/>
      <c r="U20365" s="11"/>
    </row>
    <row r="20366" spans="20:21" x14ac:dyDescent="0.2">
      <c r="T20366" s="11"/>
      <c r="U20366" s="11"/>
    </row>
    <row r="20367" spans="20:21" x14ac:dyDescent="0.2">
      <c r="T20367" s="11"/>
      <c r="U20367" s="11"/>
    </row>
    <row r="20368" spans="20:21" x14ac:dyDescent="0.2">
      <c r="T20368" s="11"/>
      <c r="U20368" s="11"/>
    </row>
    <row r="20369" spans="20:21" x14ac:dyDescent="0.2">
      <c r="T20369" s="11"/>
      <c r="U20369" s="11"/>
    </row>
    <row r="20370" spans="20:21" x14ac:dyDescent="0.2">
      <c r="T20370" s="11"/>
      <c r="U20370" s="11"/>
    </row>
    <row r="20371" spans="20:21" x14ac:dyDescent="0.2">
      <c r="T20371" s="11"/>
      <c r="U20371" s="11"/>
    </row>
    <row r="20372" spans="20:21" x14ac:dyDescent="0.2">
      <c r="T20372" s="11"/>
      <c r="U20372" s="11"/>
    </row>
    <row r="20373" spans="20:21" x14ac:dyDescent="0.2">
      <c r="T20373" s="11"/>
      <c r="U20373" s="11"/>
    </row>
    <row r="20374" spans="20:21" x14ac:dyDescent="0.2">
      <c r="T20374" s="11"/>
      <c r="U20374" s="11"/>
    </row>
    <row r="20375" spans="20:21" x14ac:dyDescent="0.2">
      <c r="T20375" s="11"/>
      <c r="U20375" s="11"/>
    </row>
    <row r="20376" spans="20:21" x14ac:dyDescent="0.2">
      <c r="T20376" s="11"/>
      <c r="U20376" s="11"/>
    </row>
    <row r="20377" spans="20:21" x14ac:dyDescent="0.2">
      <c r="T20377" s="11"/>
      <c r="U20377" s="11"/>
    </row>
    <row r="20378" spans="20:21" x14ac:dyDescent="0.2">
      <c r="T20378" s="11"/>
      <c r="U20378" s="11"/>
    </row>
    <row r="20379" spans="20:21" x14ac:dyDescent="0.2">
      <c r="T20379" s="11"/>
      <c r="U20379" s="11"/>
    </row>
    <row r="20380" spans="20:21" x14ac:dyDescent="0.2">
      <c r="T20380" s="11"/>
      <c r="U20380" s="11"/>
    </row>
    <row r="20381" spans="20:21" x14ac:dyDescent="0.2">
      <c r="T20381" s="11"/>
      <c r="U20381" s="11"/>
    </row>
    <row r="20382" spans="20:21" x14ac:dyDescent="0.2">
      <c r="T20382" s="11"/>
      <c r="U20382" s="11"/>
    </row>
    <row r="20383" spans="20:21" x14ac:dyDescent="0.2">
      <c r="T20383" s="11"/>
      <c r="U20383" s="11"/>
    </row>
    <row r="20384" spans="20:21" x14ac:dyDescent="0.2">
      <c r="T20384" s="11"/>
      <c r="U20384" s="11"/>
    </row>
    <row r="20385" spans="20:21" x14ac:dyDescent="0.2">
      <c r="T20385" s="11"/>
      <c r="U20385" s="11"/>
    </row>
    <row r="20386" spans="20:21" x14ac:dyDescent="0.2">
      <c r="T20386" s="11"/>
      <c r="U20386" s="11"/>
    </row>
    <row r="20387" spans="20:21" x14ac:dyDescent="0.2">
      <c r="T20387" s="11"/>
      <c r="U20387" s="11"/>
    </row>
    <row r="20388" spans="20:21" x14ac:dyDescent="0.2">
      <c r="T20388" s="11"/>
      <c r="U20388" s="11"/>
    </row>
    <row r="20389" spans="20:21" x14ac:dyDescent="0.2">
      <c r="T20389" s="11"/>
      <c r="U20389" s="11"/>
    </row>
    <row r="20390" spans="20:21" x14ac:dyDescent="0.2">
      <c r="T20390" s="11"/>
      <c r="U20390" s="11"/>
    </row>
    <row r="20391" spans="20:21" x14ac:dyDescent="0.2">
      <c r="T20391" s="11"/>
      <c r="U20391" s="11"/>
    </row>
    <row r="20392" spans="20:21" x14ac:dyDescent="0.2">
      <c r="T20392" s="11"/>
      <c r="U20392" s="11"/>
    </row>
    <row r="20393" spans="20:21" x14ac:dyDescent="0.2">
      <c r="T20393" s="11"/>
      <c r="U20393" s="11"/>
    </row>
    <row r="20394" spans="20:21" x14ac:dyDescent="0.2">
      <c r="T20394" s="11"/>
      <c r="U20394" s="11"/>
    </row>
    <row r="20395" spans="20:21" x14ac:dyDescent="0.2">
      <c r="T20395" s="11"/>
      <c r="U20395" s="11"/>
    </row>
    <row r="20396" spans="20:21" x14ac:dyDescent="0.2">
      <c r="T20396" s="11"/>
      <c r="U20396" s="11"/>
    </row>
    <row r="20397" spans="20:21" x14ac:dyDescent="0.2">
      <c r="T20397" s="11"/>
      <c r="U20397" s="11"/>
    </row>
    <row r="20398" spans="20:21" x14ac:dyDescent="0.2">
      <c r="T20398" s="11"/>
      <c r="U20398" s="11"/>
    </row>
    <row r="20399" spans="20:21" x14ac:dyDescent="0.2">
      <c r="T20399" s="11"/>
      <c r="U20399" s="11"/>
    </row>
    <row r="20400" spans="20:21" x14ac:dyDescent="0.2">
      <c r="T20400" s="11"/>
      <c r="U20400" s="11"/>
    </row>
    <row r="20401" spans="20:21" x14ac:dyDescent="0.2">
      <c r="T20401" s="11"/>
      <c r="U20401" s="11"/>
    </row>
    <row r="20402" spans="20:21" x14ac:dyDescent="0.2">
      <c r="T20402" s="11"/>
      <c r="U20402" s="11"/>
    </row>
    <row r="20403" spans="20:21" x14ac:dyDescent="0.2">
      <c r="T20403" s="11"/>
      <c r="U20403" s="11"/>
    </row>
    <row r="20404" spans="20:21" x14ac:dyDescent="0.2">
      <c r="T20404" s="11"/>
      <c r="U20404" s="11"/>
    </row>
    <row r="20405" spans="20:21" x14ac:dyDescent="0.2">
      <c r="T20405" s="11"/>
      <c r="U20405" s="11"/>
    </row>
    <row r="20406" spans="20:21" x14ac:dyDescent="0.2">
      <c r="T20406" s="11"/>
      <c r="U20406" s="11"/>
    </row>
    <row r="20407" spans="20:21" x14ac:dyDescent="0.2">
      <c r="T20407" s="11"/>
      <c r="U20407" s="11"/>
    </row>
    <row r="20408" spans="20:21" x14ac:dyDescent="0.2">
      <c r="T20408" s="11"/>
      <c r="U20408" s="11"/>
    </row>
    <row r="20409" spans="20:21" x14ac:dyDescent="0.2">
      <c r="T20409" s="11"/>
      <c r="U20409" s="11"/>
    </row>
    <row r="20410" spans="20:21" x14ac:dyDescent="0.2">
      <c r="T20410" s="11"/>
      <c r="U20410" s="11"/>
    </row>
    <row r="20411" spans="20:21" x14ac:dyDescent="0.2">
      <c r="T20411" s="11"/>
      <c r="U20411" s="11"/>
    </row>
    <row r="20412" spans="20:21" x14ac:dyDescent="0.2">
      <c r="T20412" s="11"/>
      <c r="U20412" s="11"/>
    </row>
    <row r="20413" spans="20:21" x14ac:dyDescent="0.2">
      <c r="T20413" s="11"/>
      <c r="U20413" s="11"/>
    </row>
    <row r="20414" spans="20:21" x14ac:dyDescent="0.2">
      <c r="T20414" s="11"/>
      <c r="U20414" s="11"/>
    </row>
    <row r="20415" spans="20:21" x14ac:dyDescent="0.2">
      <c r="T20415" s="11"/>
      <c r="U20415" s="11"/>
    </row>
    <row r="20416" spans="20:21" x14ac:dyDescent="0.2">
      <c r="T20416" s="11"/>
      <c r="U20416" s="11"/>
    </row>
    <row r="20417" spans="20:21" x14ac:dyDescent="0.2">
      <c r="T20417" s="11"/>
      <c r="U20417" s="11"/>
    </row>
    <row r="20418" spans="20:21" x14ac:dyDescent="0.2">
      <c r="T20418" s="11"/>
      <c r="U20418" s="11"/>
    </row>
    <row r="20419" spans="20:21" x14ac:dyDescent="0.2">
      <c r="T20419" s="11"/>
      <c r="U20419" s="11"/>
    </row>
    <row r="20420" spans="20:21" x14ac:dyDescent="0.2">
      <c r="T20420" s="11"/>
      <c r="U20420" s="11"/>
    </row>
    <row r="20421" spans="20:21" x14ac:dyDescent="0.2">
      <c r="T20421" s="11"/>
      <c r="U20421" s="11"/>
    </row>
    <row r="20422" spans="20:21" x14ac:dyDescent="0.2">
      <c r="T20422" s="11"/>
      <c r="U20422" s="11"/>
    </row>
    <row r="20423" spans="20:21" x14ac:dyDescent="0.2">
      <c r="T20423" s="11"/>
      <c r="U20423" s="11"/>
    </row>
    <row r="20424" spans="20:21" x14ac:dyDescent="0.2">
      <c r="T20424" s="11"/>
      <c r="U20424" s="11"/>
    </row>
    <row r="20425" spans="20:21" x14ac:dyDescent="0.2">
      <c r="T20425" s="11"/>
      <c r="U20425" s="11"/>
    </row>
    <row r="20426" spans="20:21" x14ac:dyDescent="0.2">
      <c r="T20426" s="11"/>
      <c r="U20426" s="11"/>
    </row>
    <row r="20427" spans="20:21" x14ac:dyDescent="0.2">
      <c r="T20427" s="11"/>
      <c r="U20427" s="11"/>
    </row>
    <row r="20428" spans="20:21" x14ac:dyDescent="0.2">
      <c r="T20428" s="11"/>
      <c r="U20428" s="11"/>
    </row>
    <row r="20429" spans="20:21" x14ac:dyDescent="0.2">
      <c r="T20429" s="11"/>
      <c r="U20429" s="11"/>
    </row>
    <row r="20430" spans="20:21" x14ac:dyDescent="0.2">
      <c r="T20430" s="11"/>
      <c r="U20430" s="11"/>
    </row>
    <row r="20431" spans="20:21" x14ac:dyDescent="0.2">
      <c r="T20431" s="11"/>
      <c r="U20431" s="11"/>
    </row>
    <row r="20432" spans="20:21" x14ac:dyDescent="0.2">
      <c r="T20432" s="11"/>
      <c r="U20432" s="11"/>
    </row>
    <row r="20433" spans="20:21" x14ac:dyDescent="0.2">
      <c r="T20433" s="11"/>
      <c r="U20433" s="11"/>
    </row>
    <row r="20434" spans="20:21" x14ac:dyDescent="0.2">
      <c r="T20434" s="11"/>
      <c r="U20434" s="11"/>
    </row>
    <row r="20435" spans="20:21" x14ac:dyDescent="0.2">
      <c r="T20435" s="11"/>
      <c r="U20435" s="11"/>
    </row>
    <row r="20436" spans="20:21" x14ac:dyDescent="0.2">
      <c r="T20436" s="11"/>
      <c r="U20436" s="11"/>
    </row>
    <row r="20437" spans="20:21" x14ac:dyDescent="0.2">
      <c r="T20437" s="11"/>
      <c r="U20437" s="11"/>
    </row>
    <row r="20438" spans="20:21" x14ac:dyDescent="0.2">
      <c r="T20438" s="11"/>
      <c r="U20438" s="11"/>
    </row>
    <row r="20439" spans="20:21" x14ac:dyDescent="0.2">
      <c r="T20439" s="11"/>
      <c r="U20439" s="11"/>
    </row>
    <row r="20440" spans="20:21" x14ac:dyDescent="0.2">
      <c r="T20440" s="11"/>
      <c r="U20440" s="11"/>
    </row>
    <row r="20441" spans="20:21" x14ac:dyDescent="0.2">
      <c r="T20441" s="11"/>
      <c r="U20441" s="11"/>
    </row>
    <row r="20442" spans="20:21" x14ac:dyDescent="0.2">
      <c r="T20442" s="11"/>
      <c r="U20442" s="11"/>
    </row>
    <row r="20443" spans="20:21" x14ac:dyDescent="0.2">
      <c r="T20443" s="11"/>
      <c r="U20443" s="11"/>
    </row>
    <row r="20444" spans="20:21" x14ac:dyDescent="0.2">
      <c r="T20444" s="11"/>
      <c r="U20444" s="11"/>
    </row>
    <row r="20445" spans="20:21" x14ac:dyDescent="0.2">
      <c r="T20445" s="11"/>
      <c r="U20445" s="11"/>
    </row>
    <row r="20446" spans="20:21" x14ac:dyDescent="0.2">
      <c r="T20446" s="11"/>
      <c r="U20446" s="11"/>
    </row>
    <row r="20447" spans="20:21" x14ac:dyDescent="0.2">
      <c r="T20447" s="11"/>
      <c r="U20447" s="11"/>
    </row>
    <row r="20448" spans="20:21" x14ac:dyDescent="0.2">
      <c r="T20448" s="11"/>
      <c r="U20448" s="11"/>
    </row>
    <row r="20449" spans="20:21" x14ac:dyDescent="0.2">
      <c r="T20449" s="11"/>
      <c r="U20449" s="11"/>
    </row>
    <row r="20450" spans="20:21" x14ac:dyDescent="0.2">
      <c r="T20450" s="11"/>
      <c r="U20450" s="11"/>
    </row>
    <row r="20451" spans="20:21" x14ac:dyDescent="0.2">
      <c r="T20451" s="11"/>
      <c r="U20451" s="11"/>
    </row>
    <row r="20452" spans="20:21" x14ac:dyDescent="0.2">
      <c r="T20452" s="11"/>
      <c r="U20452" s="11"/>
    </row>
    <row r="20453" spans="20:21" x14ac:dyDescent="0.2">
      <c r="T20453" s="11"/>
      <c r="U20453" s="11"/>
    </row>
    <row r="20454" spans="20:21" x14ac:dyDescent="0.2">
      <c r="T20454" s="11"/>
      <c r="U20454" s="11"/>
    </row>
    <row r="20455" spans="20:21" x14ac:dyDescent="0.2">
      <c r="T20455" s="11"/>
      <c r="U20455" s="11"/>
    </row>
    <row r="20456" spans="20:21" x14ac:dyDescent="0.2">
      <c r="T20456" s="11"/>
      <c r="U20456" s="11"/>
    </row>
    <row r="20457" spans="20:21" x14ac:dyDescent="0.2">
      <c r="T20457" s="11"/>
      <c r="U20457" s="11"/>
    </row>
    <row r="20458" spans="20:21" x14ac:dyDescent="0.2">
      <c r="T20458" s="11"/>
      <c r="U20458" s="11"/>
    </row>
    <row r="20459" spans="20:21" x14ac:dyDescent="0.2">
      <c r="T20459" s="11"/>
      <c r="U20459" s="11"/>
    </row>
    <row r="20460" spans="20:21" x14ac:dyDescent="0.2">
      <c r="T20460" s="11"/>
      <c r="U20460" s="11"/>
    </row>
    <row r="20461" spans="20:21" x14ac:dyDescent="0.2">
      <c r="T20461" s="11"/>
      <c r="U20461" s="11"/>
    </row>
    <row r="20462" spans="20:21" x14ac:dyDescent="0.2">
      <c r="T20462" s="11"/>
      <c r="U20462" s="11"/>
    </row>
    <row r="20463" spans="20:21" x14ac:dyDescent="0.2">
      <c r="T20463" s="11"/>
      <c r="U20463" s="11"/>
    </row>
    <row r="20464" spans="20:21" x14ac:dyDescent="0.2">
      <c r="T20464" s="11"/>
      <c r="U20464" s="11"/>
    </row>
    <row r="20465" spans="20:21" x14ac:dyDescent="0.2">
      <c r="T20465" s="11"/>
      <c r="U20465" s="11"/>
    </row>
    <row r="20466" spans="20:21" x14ac:dyDescent="0.2">
      <c r="T20466" s="11"/>
      <c r="U20466" s="11"/>
    </row>
    <row r="20467" spans="20:21" x14ac:dyDescent="0.2">
      <c r="T20467" s="11"/>
      <c r="U20467" s="11"/>
    </row>
    <row r="20468" spans="20:21" x14ac:dyDescent="0.2">
      <c r="T20468" s="11"/>
      <c r="U20468" s="11"/>
    </row>
    <row r="20469" spans="20:21" x14ac:dyDescent="0.2">
      <c r="T20469" s="11"/>
      <c r="U20469" s="11"/>
    </row>
    <row r="20470" spans="20:21" x14ac:dyDescent="0.2">
      <c r="T20470" s="11"/>
      <c r="U20470" s="11"/>
    </row>
    <row r="20471" spans="20:21" x14ac:dyDescent="0.2">
      <c r="T20471" s="11"/>
      <c r="U20471" s="11"/>
    </row>
    <row r="20472" spans="20:21" x14ac:dyDescent="0.2">
      <c r="T20472" s="11"/>
      <c r="U20472" s="11"/>
    </row>
    <row r="20473" spans="20:21" x14ac:dyDescent="0.2">
      <c r="T20473" s="11"/>
      <c r="U20473" s="11"/>
    </row>
    <row r="20474" spans="20:21" x14ac:dyDescent="0.2">
      <c r="T20474" s="11"/>
      <c r="U20474" s="11"/>
    </row>
    <row r="20475" spans="20:21" x14ac:dyDescent="0.2">
      <c r="T20475" s="11"/>
      <c r="U20475" s="11"/>
    </row>
    <row r="20476" spans="20:21" x14ac:dyDescent="0.2">
      <c r="T20476" s="11"/>
      <c r="U20476" s="11"/>
    </row>
    <row r="20477" spans="20:21" x14ac:dyDescent="0.2">
      <c r="T20477" s="11"/>
      <c r="U20477" s="11"/>
    </row>
    <row r="20478" spans="20:21" x14ac:dyDescent="0.2">
      <c r="T20478" s="11"/>
      <c r="U20478" s="11"/>
    </row>
    <row r="20479" spans="20:21" x14ac:dyDescent="0.2">
      <c r="T20479" s="11"/>
      <c r="U20479" s="11"/>
    </row>
    <row r="20480" spans="20:21" x14ac:dyDescent="0.2">
      <c r="T20480" s="11"/>
      <c r="U20480" s="11"/>
    </row>
    <row r="20481" spans="20:21" x14ac:dyDescent="0.2">
      <c r="T20481" s="11"/>
      <c r="U20481" s="11"/>
    </row>
    <row r="20482" spans="20:21" x14ac:dyDescent="0.2">
      <c r="T20482" s="11"/>
      <c r="U20482" s="11"/>
    </row>
    <row r="20483" spans="20:21" x14ac:dyDescent="0.2">
      <c r="T20483" s="11"/>
      <c r="U20483" s="11"/>
    </row>
    <row r="20484" spans="20:21" x14ac:dyDescent="0.2">
      <c r="T20484" s="11"/>
      <c r="U20484" s="11"/>
    </row>
    <row r="20485" spans="20:21" x14ac:dyDescent="0.2">
      <c r="T20485" s="11"/>
      <c r="U20485" s="11"/>
    </row>
    <row r="20486" spans="20:21" x14ac:dyDescent="0.2">
      <c r="T20486" s="11"/>
      <c r="U20486" s="11"/>
    </row>
    <row r="20487" spans="20:21" x14ac:dyDescent="0.2">
      <c r="T20487" s="11"/>
      <c r="U20487" s="11"/>
    </row>
    <row r="20488" spans="20:21" x14ac:dyDescent="0.2">
      <c r="T20488" s="11"/>
      <c r="U20488" s="11"/>
    </row>
    <row r="20489" spans="20:21" x14ac:dyDescent="0.2">
      <c r="T20489" s="11"/>
      <c r="U20489" s="11"/>
    </row>
    <row r="20490" spans="20:21" x14ac:dyDescent="0.2">
      <c r="T20490" s="11"/>
      <c r="U20490" s="11"/>
    </row>
    <row r="20491" spans="20:21" x14ac:dyDescent="0.2">
      <c r="T20491" s="11"/>
      <c r="U20491" s="11"/>
    </row>
    <row r="20492" spans="20:21" x14ac:dyDescent="0.2">
      <c r="T20492" s="11"/>
      <c r="U20492" s="11"/>
    </row>
    <row r="20493" spans="20:21" x14ac:dyDescent="0.2">
      <c r="T20493" s="11"/>
      <c r="U20493" s="11"/>
    </row>
    <row r="20494" spans="20:21" x14ac:dyDescent="0.2">
      <c r="T20494" s="11"/>
      <c r="U20494" s="11"/>
    </row>
    <row r="20495" spans="20:21" x14ac:dyDescent="0.2">
      <c r="T20495" s="11"/>
      <c r="U20495" s="11"/>
    </row>
    <row r="20496" spans="20:21" x14ac:dyDescent="0.2">
      <c r="T20496" s="11"/>
      <c r="U20496" s="11"/>
    </row>
    <row r="20497" spans="20:21" x14ac:dyDescent="0.2">
      <c r="T20497" s="11"/>
      <c r="U20497" s="11"/>
    </row>
    <row r="20498" spans="20:21" x14ac:dyDescent="0.2">
      <c r="T20498" s="11"/>
      <c r="U20498" s="11"/>
    </row>
    <row r="20499" spans="20:21" x14ac:dyDescent="0.2">
      <c r="T20499" s="11"/>
      <c r="U20499" s="11"/>
    </row>
    <row r="20500" spans="20:21" x14ac:dyDescent="0.2">
      <c r="T20500" s="11"/>
      <c r="U20500" s="11"/>
    </row>
    <row r="20501" spans="20:21" x14ac:dyDescent="0.2">
      <c r="T20501" s="11"/>
      <c r="U20501" s="11"/>
    </row>
    <row r="20502" spans="20:21" x14ac:dyDescent="0.2">
      <c r="T20502" s="11"/>
      <c r="U20502" s="11"/>
    </row>
    <row r="20503" spans="20:21" x14ac:dyDescent="0.2">
      <c r="T20503" s="11"/>
      <c r="U20503" s="11"/>
    </row>
    <row r="20504" spans="20:21" x14ac:dyDescent="0.2">
      <c r="T20504" s="11"/>
      <c r="U20504" s="11"/>
    </row>
    <row r="20505" spans="20:21" x14ac:dyDescent="0.2">
      <c r="T20505" s="11"/>
      <c r="U20505" s="11"/>
    </row>
    <row r="20506" spans="20:21" x14ac:dyDescent="0.2">
      <c r="T20506" s="11"/>
      <c r="U20506" s="11"/>
    </row>
    <row r="20507" spans="20:21" x14ac:dyDescent="0.2">
      <c r="T20507" s="11"/>
      <c r="U20507" s="11"/>
    </row>
    <row r="20508" spans="20:21" x14ac:dyDescent="0.2">
      <c r="T20508" s="11"/>
      <c r="U20508" s="11"/>
    </row>
    <row r="20509" spans="20:21" x14ac:dyDescent="0.2">
      <c r="T20509" s="11"/>
      <c r="U20509" s="11"/>
    </row>
    <row r="20510" spans="20:21" x14ac:dyDescent="0.2">
      <c r="T20510" s="11"/>
      <c r="U20510" s="11"/>
    </row>
    <row r="20511" spans="20:21" x14ac:dyDescent="0.2">
      <c r="T20511" s="11"/>
      <c r="U20511" s="11"/>
    </row>
    <row r="20512" spans="20:21" x14ac:dyDescent="0.2">
      <c r="T20512" s="11"/>
      <c r="U20512" s="11"/>
    </row>
    <row r="20513" spans="20:21" x14ac:dyDescent="0.2">
      <c r="T20513" s="11"/>
      <c r="U20513" s="11"/>
    </row>
    <row r="20514" spans="20:21" x14ac:dyDescent="0.2">
      <c r="T20514" s="11"/>
      <c r="U20514" s="11"/>
    </row>
    <row r="20515" spans="20:21" x14ac:dyDescent="0.2">
      <c r="T20515" s="11"/>
      <c r="U20515" s="11"/>
    </row>
    <row r="20516" spans="20:21" x14ac:dyDescent="0.2">
      <c r="T20516" s="11"/>
      <c r="U20516" s="11"/>
    </row>
    <row r="20517" spans="20:21" x14ac:dyDescent="0.2">
      <c r="T20517" s="11"/>
      <c r="U20517" s="11"/>
    </row>
    <row r="20518" spans="20:21" x14ac:dyDescent="0.2">
      <c r="T20518" s="11"/>
      <c r="U20518" s="11"/>
    </row>
    <row r="20519" spans="20:21" x14ac:dyDescent="0.2">
      <c r="T20519" s="11"/>
      <c r="U20519" s="11"/>
    </row>
    <row r="20520" spans="20:21" x14ac:dyDescent="0.2">
      <c r="T20520" s="11"/>
      <c r="U20520" s="11"/>
    </row>
    <row r="20521" spans="20:21" x14ac:dyDescent="0.2">
      <c r="T20521" s="11"/>
      <c r="U20521" s="11"/>
    </row>
    <row r="20522" spans="20:21" x14ac:dyDescent="0.2">
      <c r="T20522" s="11"/>
      <c r="U20522" s="11"/>
    </row>
    <row r="20523" spans="20:21" x14ac:dyDescent="0.2">
      <c r="T20523" s="11"/>
      <c r="U20523" s="11"/>
    </row>
    <row r="20524" spans="20:21" x14ac:dyDescent="0.2">
      <c r="T20524" s="11"/>
      <c r="U20524" s="11"/>
    </row>
    <row r="20525" spans="20:21" x14ac:dyDescent="0.2">
      <c r="T20525" s="11"/>
      <c r="U20525" s="11"/>
    </row>
    <row r="20526" spans="20:21" x14ac:dyDescent="0.2">
      <c r="T20526" s="11"/>
      <c r="U20526" s="11"/>
    </row>
    <row r="20527" spans="20:21" x14ac:dyDescent="0.2">
      <c r="T20527" s="11"/>
      <c r="U20527" s="11"/>
    </row>
    <row r="20528" spans="20:21" x14ac:dyDescent="0.2">
      <c r="T20528" s="11"/>
      <c r="U20528" s="11"/>
    </row>
    <row r="20529" spans="20:21" x14ac:dyDescent="0.2">
      <c r="T20529" s="11"/>
      <c r="U20529" s="11"/>
    </row>
    <row r="20530" spans="20:21" x14ac:dyDescent="0.2">
      <c r="T20530" s="11"/>
      <c r="U20530" s="11"/>
    </row>
    <row r="20531" spans="20:21" x14ac:dyDescent="0.2">
      <c r="T20531" s="11"/>
      <c r="U20531" s="11"/>
    </row>
    <row r="20532" spans="20:21" x14ac:dyDescent="0.2">
      <c r="T20532" s="11"/>
      <c r="U20532" s="11"/>
    </row>
    <row r="20533" spans="20:21" x14ac:dyDescent="0.2">
      <c r="T20533" s="11"/>
      <c r="U20533" s="11"/>
    </row>
    <row r="20534" spans="20:21" x14ac:dyDescent="0.2">
      <c r="T20534" s="11"/>
      <c r="U20534" s="11"/>
    </row>
    <row r="20535" spans="20:21" x14ac:dyDescent="0.2">
      <c r="T20535" s="11"/>
      <c r="U20535" s="11"/>
    </row>
    <row r="20536" spans="20:21" x14ac:dyDescent="0.2">
      <c r="T20536" s="11"/>
      <c r="U20536" s="11"/>
    </row>
    <row r="20537" spans="20:21" x14ac:dyDescent="0.2">
      <c r="T20537" s="11"/>
      <c r="U20537" s="11"/>
    </row>
    <row r="20538" spans="20:21" x14ac:dyDescent="0.2">
      <c r="T20538" s="11"/>
      <c r="U20538" s="11"/>
    </row>
    <row r="20539" spans="20:21" x14ac:dyDescent="0.2">
      <c r="T20539" s="11"/>
      <c r="U20539" s="11"/>
    </row>
    <row r="20540" spans="20:21" x14ac:dyDescent="0.2">
      <c r="T20540" s="11"/>
      <c r="U20540" s="11"/>
    </row>
    <row r="20541" spans="20:21" x14ac:dyDescent="0.2">
      <c r="T20541" s="11"/>
      <c r="U20541" s="11"/>
    </row>
    <row r="20542" spans="20:21" x14ac:dyDescent="0.2">
      <c r="T20542" s="11"/>
      <c r="U20542" s="11"/>
    </row>
    <row r="20543" spans="20:21" x14ac:dyDescent="0.2">
      <c r="T20543" s="11"/>
      <c r="U20543" s="11"/>
    </row>
    <row r="20544" spans="20:21" x14ac:dyDescent="0.2">
      <c r="T20544" s="11"/>
      <c r="U20544" s="11"/>
    </row>
    <row r="20545" spans="20:21" x14ac:dyDescent="0.2">
      <c r="T20545" s="11"/>
      <c r="U20545" s="11"/>
    </row>
    <row r="20546" spans="20:21" x14ac:dyDescent="0.2">
      <c r="T20546" s="11"/>
      <c r="U20546" s="11"/>
    </row>
    <row r="20547" spans="20:21" x14ac:dyDescent="0.2">
      <c r="T20547" s="11"/>
      <c r="U20547" s="11"/>
    </row>
    <row r="20548" spans="20:21" x14ac:dyDescent="0.2">
      <c r="T20548" s="11"/>
      <c r="U20548" s="11"/>
    </row>
    <row r="20549" spans="20:21" x14ac:dyDescent="0.2">
      <c r="T20549" s="11"/>
      <c r="U20549" s="11"/>
    </row>
    <row r="20550" spans="20:21" x14ac:dyDescent="0.2">
      <c r="T20550" s="11"/>
      <c r="U20550" s="11"/>
    </row>
    <row r="20551" spans="20:21" x14ac:dyDescent="0.2">
      <c r="T20551" s="11"/>
      <c r="U20551" s="11"/>
    </row>
    <row r="20552" spans="20:21" x14ac:dyDescent="0.2">
      <c r="T20552" s="11"/>
      <c r="U20552" s="11"/>
    </row>
    <row r="20553" spans="20:21" x14ac:dyDescent="0.2">
      <c r="T20553" s="11"/>
      <c r="U20553" s="11"/>
    </row>
    <row r="20554" spans="20:21" x14ac:dyDescent="0.2">
      <c r="T20554" s="11"/>
      <c r="U20554" s="11"/>
    </row>
    <row r="20555" spans="20:21" x14ac:dyDescent="0.2">
      <c r="T20555" s="11"/>
      <c r="U20555" s="11"/>
    </row>
    <row r="20556" spans="20:21" x14ac:dyDescent="0.2">
      <c r="T20556" s="11"/>
      <c r="U20556" s="11"/>
    </row>
    <row r="20557" spans="20:21" x14ac:dyDescent="0.2">
      <c r="T20557" s="11"/>
      <c r="U20557" s="11"/>
    </row>
    <row r="20558" spans="20:21" x14ac:dyDescent="0.2">
      <c r="T20558" s="11"/>
      <c r="U20558" s="11"/>
    </row>
    <row r="20559" spans="20:21" x14ac:dyDescent="0.2">
      <c r="T20559" s="11"/>
      <c r="U20559" s="11"/>
    </row>
    <row r="20560" spans="20:21" x14ac:dyDescent="0.2">
      <c r="T20560" s="11"/>
      <c r="U20560" s="11"/>
    </row>
    <row r="20561" spans="20:21" x14ac:dyDescent="0.2">
      <c r="T20561" s="11"/>
      <c r="U20561" s="11"/>
    </row>
    <row r="20562" spans="20:21" x14ac:dyDescent="0.2">
      <c r="T20562" s="11"/>
      <c r="U20562" s="11"/>
    </row>
    <row r="20563" spans="20:21" x14ac:dyDescent="0.2">
      <c r="T20563" s="11"/>
      <c r="U20563" s="11"/>
    </row>
    <row r="20564" spans="20:21" x14ac:dyDescent="0.2">
      <c r="T20564" s="11"/>
      <c r="U20564" s="11"/>
    </row>
    <row r="20565" spans="20:21" x14ac:dyDescent="0.2">
      <c r="T20565" s="11"/>
      <c r="U20565" s="11"/>
    </row>
    <row r="20566" spans="20:21" x14ac:dyDescent="0.2">
      <c r="T20566" s="11"/>
      <c r="U20566" s="11"/>
    </row>
    <row r="20567" spans="20:21" x14ac:dyDescent="0.2">
      <c r="T20567" s="11"/>
      <c r="U20567" s="11"/>
    </row>
    <row r="20568" spans="20:21" x14ac:dyDescent="0.2">
      <c r="T20568" s="11"/>
      <c r="U20568" s="11"/>
    </row>
    <row r="20569" spans="20:21" x14ac:dyDescent="0.2">
      <c r="T20569" s="11"/>
      <c r="U20569" s="11"/>
    </row>
    <row r="20570" spans="20:21" x14ac:dyDescent="0.2">
      <c r="T20570" s="11"/>
      <c r="U20570" s="11"/>
    </row>
    <row r="20571" spans="20:21" x14ac:dyDescent="0.2">
      <c r="T20571" s="11"/>
      <c r="U20571" s="11"/>
    </row>
    <row r="20572" spans="20:21" x14ac:dyDescent="0.2">
      <c r="T20572" s="11"/>
      <c r="U20572" s="11"/>
    </row>
    <row r="20573" spans="20:21" x14ac:dyDescent="0.2">
      <c r="T20573" s="11"/>
      <c r="U20573" s="11"/>
    </row>
    <row r="20574" spans="20:21" x14ac:dyDescent="0.2">
      <c r="T20574" s="11"/>
      <c r="U20574" s="11"/>
    </row>
    <row r="20575" spans="20:21" x14ac:dyDescent="0.2">
      <c r="T20575" s="11"/>
      <c r="U20575" s="11"/>
    </row>
    <row r="20576" spans="20:21" x14ac:dyDescent="0.2">
      <c r="T20576" s="11"/>
      <c r="U20576" s="11"/>
    </row>
    <row r="20577" spans="20:21" x14ac:dyDescent="0.2">
      <c r="T20577" s="11"/>
      <c r="U20577" s="11"/>
    </row>
    <row r="20578" spans="20:21" x14ac:dyDescent="0.2">
      <c r="T20578" s="11"/>
      <c r="U20578" s="11"/>
    </row>
    <row r="20579" spans="20:21" x14ac:dyDescent="0.2">
      <c r="T20579" s="11"/>
      <c r="U20579" s="11"/>
    </row>
    <row r="20580" spans="20:21" x14ac:dyDescent="0.2">
      <c r="T20580" s="11"/>
      <c r="U20580" s="11"/>
    </row>
    <row r="20581" spans="20:21" x14ac:dyDescent="0.2">
      <c r="T20581" s="11"/>
      <c r="U20581" s="11"/>
    </row>
    <row r="20582" spans="20:21" x14ac:dyDescent="0.2">
      <c r="T20582" s="11"/>
      <c r="U20582" s="11"/>
    </row>
    <row r="20583" spans="20:21" x14ac:dyDescent="0.2">
      <c r="T20583" s="11"/>
      <c r="U20583" s="11"/>
    </row>
    <row r="20584" spans="20:21" x14ac:dyDescent="0.2">
      <c r="T20584" s="11"/>
      <c r="U20584" s="11"/>
    </row>
    <row r="20585" spans="20:21" x14ac:dyDescent="0.2">
      <c r="T20585" s="11"/>
      <c r="U20585" s="11"/>
    </row>
    <row r="20586" spans="20:21" x14ac:dyDescent="0.2">
      <c r="T20586" s="11"/>
      <c r="U20586" s="11"/>
    </row>
    <row r="20587" spans="20:21" x14ac:dyDescent="0.2">
      <c r="T20587" s="11"/>
      <c r="U20587" s="11"/>
    </row>
    <row r="20588" spans="20:21" x14ac:dyDescent="0.2">
      <c r="T20588" s="11"/>
      <c r="U20588" s="11"/>
    </row>
    <row r="20589" spans="20:21" x14ac:dyDescent="0.2">
      <c r="T20589" s="11"/>
      <c r="U20589" s="11"/>
    </row>
    <row r="20590" spans="20:21" x14ac:dyDescent="0.2">
      <c r="T20590" s="11"/>
      <c r="U20590" s="11"/>
    </row>
    <row r="20591" spans="20:21" x14ac:dyDescent="0.2">
      <c r="T20591" s="11"/>
      <c r="U20591" s="11"/>
    </row>
    <row r="20592" spans="20:21" x14ac:dyDescent="0.2">
      <c r="T20592" s="11"/>
      <c r="U20592" s="11"/>
    </row>
    <row r="20593" spans="20:21" x14ac:dyDescent="0.2">
      <c r="T20593" s="11"/>
      <c r="U20593" s="11"/>
    </row>
    <row r="20594" spans="20:21" x14ac:dyDescent="0.2">
      <c r="T20594" s="11"/>
      <c r="U20594" s="11"/>
    </row>
    <row r="20595" spans="20:21" x14ac:dyDescent="0.2">
      <c r="T20595" s="11"/>
      <c r="U20595" s="11"/>
    </row>
    <row r="20596" spans="20:21" x14ac:dyDescent="0.2">
      <c r="T20596" s="11"/>
      <c r="U20596" s="11"/>
    </row>
    <row r="20597" spans="20:21" x14ac:dyDescent="0.2">
      <c r="T20597" s="11"/>
      <c r="U20597" s="11"/>
    </row>
    <row r="20598" spans="20:21" x14ac:dyDescent="0.2">
      <c r="T20598" s="11"/>
      <c r="U20598" s="11"/>
    </row>
    <row r="20599" spans="20:21" x14ac:dyDescent="0.2">
      <c r="T20599" s="11"/>
      <c r="U20599" s="11"/>
    </row>
    <row r="20600" spans="20:21" x14ac:dyDescent="0.2">
      <c r="T20600" s="11"/>
      <c r="U20600" s="11"/>
    </row>
    <row r="20601" spans="20:21" x14ac:dyDescent="0.2">
      <c r="T20601" s="11"/>
      <c r="U20601" s="11"/>
    </row>
    <row r="20602" spans="20:21" x14ac:dyDescent="0.2">
      <c r="T20602" s="11"/>
      <c r="U20602" s="11"/>
    </row>
    <row r="20603" spans="20:21" x14ac:dyDescent="0.2">
      <c r="T20603" s="11"/>
      <c r="U20603" s="11"/>
    </row>
    <row r="20604" spans="20:21" x14ac:dyDescent="0.2">
      <c r="T20604" s="11"/>
      <c r="U20604" s="11"/>
    </row>
    <row r="20605" spans="20:21" x14ac:dyDescent="0.2">
      <c r="T20605" s="11"/>
      <c r="U20605" s="11"/>
    </row>
    <row r="20606" spans="20:21" x14ac:dyDescent="0.2">
      <c r="T20606" s="11"/>
      <c r="U20606" s="11"/>
    </row>
    <row r="20607" spans="20:21" x14ac:dyDescent="0.2">
      <c r="T20607" s="11"/>
      <c r="U20607" s="11"/>
    </row>
    <row r="20608" spans="20:21" x14ac:dyDescent="0.2">
      <c r="T20608" s="11"/>
      <c r="U20608" s="11"/>
    </row>
    <row r="20609" spans="20:21" x14ac:dyDescent="0.2">
      <c r="T20609" s="11"/>
      <c r="U20609" s="11"/>
    </row>
    <row r="20610" spans="20:21" x14ac:dyDescent="0.2">
      <c r="T20610" s="11"/>
      <c r="U20610" s="11"/>
    </row>
    <row r="20611" spans="20:21" x14ac:dyDescent="0.2">
      <c r="T20611" s="11"/>
      <c r="U20611" s="11"/>
    </row>
    <row r="20612" spans="20:21" x14ac:dyDescent="0.2">
      <c r="T20612" s="11"/>
      <c r="U20612" s="11"/>
    </row>
    <row r="20613" spans="20:21" x14ac:dyDescent="0.2">
      <c r="T20613" s="11"/>
      <c r="U20613" s="11"/>
    </row>
    <row r="20614" spans="20:21" x14ac:dyDescent="0.2">
      <c r="T20614" s="11"/>
      <c r="U20614" s="11"/>
    </row>
    <row r="20615" spans="20:21" x14ac:dyDescent="0.2">
      <c r="T20615" s="11"/>
      <c r="U20615" s="11"/>
    </row>
    <row r="20616" spans="20:21" x14ac:dyDescent="0.2">
      <c r="T20616" s="11"/>
      <c r="U20616" s="11"/>
    </row>
    <row r="20617" spans="20:21" x14ac:dyDescent="0.2">
      <c r="T20617" s="11"/>
      <c r="U20617" s="11"/>
    </row>
    <row r="20618" spans="20:21" x14ac:dyDescent="0.2">
      <c r="T20618" s="11"/>
      <c r="U20618" s="11"/>
    </row>
    <row r="20619" spans="20:21" x14ac:dyDescent="0.2">
      <c r="T20619" s="11"/>
      <c r="U20619" s="11"/>
    </row>
    <row r="20620" spans="20:21" x14ac:dyDescent="0.2">
      <c r="T20620" s="11"/>
      <c r="U20620" s="11"/>
    </row>
    <row r="20621" spans="20:21" x14ac:dyDescent="0.2">
      <c r="T20621" s="11"/>
      <c r="U20621" s="11"/>
    </row>
    <row r="20622" spans="20:21" x14ac:dyDescent="0.2">
      <c r="T20622" s="11"/>
      <c r="U20622" s="11"/>
    </row>
    <row r="20623" spans="20:21" x14ac:dyDescent="0.2">
      <c r="T20623" s="11"/>
      <c r="U20623" s="11"/>
    </row>
    <row r="20624" spans="20:21" x14ac:dyDescent="0.2">
      <c r="T20624" s="11"/>
      <c r="U20624" s="11"/>
    </row>
    <row r="20625" spans="20:21" x14ac:dyDescent="0.2">
      <c r="T20625" s="11"/>
      <c r="U20625" s="11"/>
    </row>
    <row r="20626" spans="20:21" x14ac:dyDescent="0.2">
      <c r="T20626" s="11"/>
      <c r="U20626" s="11"/>
    </row>
    <row r="20627" spans="20:21" x14ac:dyDescent="0.2">
      <c r="T20627" s="11"/>
      <c r="U20627" s="11"/>
    </row>
    <row r="20628" spans="20:21" x14ac:dyDescent="0.2">
      <c r="T20628" s="11"/>
      <c r="U20628" s="11"/>
    </row>
    <row r="20629" spans="20:21" x14ac:dyDescent="0.2">
      <c r="T20629" s="11"/>
      <c r="U20629" s="11"/>
    </row>
    <row r="20630" spans="20:21" x14ac:dyDescent="0.2">
      <c r="T20630" s="11"/>
      <c r="U20630" s="11"/>
    </row>
    <row r="20631" spans="20:21" x14ac:dyDescent="0.2">
      <c r="T20631" s="11"/>
      <c r="U20631" s="11"/>
    </row>
    <row r="20632" spans="20:21" x14ac:dyDescent="0.2">
      <c r="T20632" s="11"/>
      <c r="U20632" s="11"/>
    </row>
    <row r="20633" spans="20:21" x14ac:dyDescent="0.2">
      <c r="T20633" s="11"/>
      <c r="U20633" s="11"/>
    </row>
    <row r="20634" spans="20:21" x14ac:dyDescent="0.2">
      <c r="T20634" s="11"/>
      <c r="U20634" s="11"/>
    </row>
    <row r="20635" spans="20:21" x14ac:dyDescent="0.2">
      <c r="T20635" s="11"/>
      <c r="U20635" s="11"/>
    </row>
    <row r="20636" spans="20:21" x14ac:dyDescent="0.2">
      <c r="T20636" s="11"/>
      <c r="U20636" s="11"/>
    </row>
    <row r="20637" spans="20:21" x14ac:dyDescent="0.2">
      <c r="T20637" s="11"/>
      <c r="U20637" s="11"/>
    </row>
    <row r="20638" spans="20:21" x14ac:dyDescent="0.2">
      <c r="T20638" s="11"/>
      <c r="U20638" s="11"/>
    </row>
    <row r="20639" spans="20:21" x14ac:dyDescent="0.2">
      <c r="T20639" s="11"/>
      <c r="U20639" s="11"/>
    </row>
    <row r="20640" spans="20:21" x14ac:dyDescent="0.2">
      <c r="T20640" s="11"/>
      <c r="U20640" s="11"/>
    </row>
    <row r="20641" spans="20:21" x14ac:dyDescent="0.2">
      <c r="T20641" s="11"/>
      <c r="U20641" s="11"/>
    </row>
    <row r="20642" spans="20:21" x14ac:dyDescent="0.2">
      <c r="T20642" s="11"/>
      <c r="U20642" s="11"/>
    </row>
    <row r="20643" spans="20:21" x14ac:dyDescent="0.2">
      <c r="T20643" s="11"/>
      <c r="U20643" s="11"/>
    </row>
    <row r="20644" spans="20:21" x14ac:dyDescent="0.2">
      <c r="T20644" s="11"/>
      <c r="U20644" s="11"/>
    </row>
    <row r="20645" spans="20:21" x14ac:dyDescent="0.2">
      <c r="T20645" s="11"/>
      <c r="U20645" s="11"/>
    </row>
    <row r="20646" spans="20:21" x14ac:dyDescent="0.2">
      <c r="T20646" s="11"/>
      <c r="U20646" s="11"/>
    </row>
    <row r="20647" spans="20:21" x14ac:dyDescent="0.2">
      <c r="T20647" s="11"/>
      <c r="U20647" s="11"/>
    </row>
    <row r="20648" spans="20:21" x14ac:dyDescent="0.2">
      <c r="T20648" s="11"/>
      <c r="U20648" s="11"/>
    </row>
    <row r="20649" spans="20:21" x14ac:dyDescent="0.2">
      <c r="T20649" s="11"/>
      <c r="U20649" s="11"/>
    </row>
    <row r="20650" spans="20:21" x14ac:dyDescent="0.2">
      <c r="T20650" s="11"/>
      <c r="U20650" s="11"/>
    </row>
    <row r="20651" spans="20:21" x14ac:dyDescent="0.2">
      <c r="T20651" s="11"/>
      <c r="U20651" s="11"/>
    </row>
    <row r="20652" spans="20:21" x14ac:dyDescent="0.2">
      <c r="T20652" s="11"/>
      <c r="U20652" s="11"/>
    </row>
    <row r="20653" spans="20:21" x14ac:dyDescent="0.2">
      <c r="T20653" s="11"/>
      <c r="U20653" s="11"/>
    </row>
    <row r="20654" spans="20:21" x14ac:dyDescent="0.2">
      <c r="T20654" s="11"/>
      <c r="U20654" s="11"/>
    </row>
    <row r="20655" spans="20:21" x14ac:dyDescent="0.2">
      <c r="T20655" s="11"/>
      <c r="U20655" s="11"/>
    </row>
    <row r="20656" spans="20:21" x14ac:dyDescent="0.2">
      <c r="T20656" s="11"/>
      <c r="U20656" s="11"/>
    </row>
    <row r="20657" spans="20:21" x14ac:dyDescent="0.2">
      <c r="T20657" s="11"/>
      <c r="U20657" s="11"/>
    </row>
    <row r="20658" spans="20:21" x14ac:dyDescent="0.2">
      <c r="T20658" s="11"/>
      <c r="U20658" s="11"/>
    </row>
    <row r="20659" spans="20:21" x14ac:dyDescent="0.2">
      <c r="T20659" s="11"/>
      <c r="U20659" s="11"/>
    </row>
    <row r="20660" spans="20:21" x14ac:dyDescent="0.2">
      <c r="T20660" s="11"/>
      <c r="U20660" s="11"/>
    </row>
    <row r="20661" spans="20:21" x14ac:dyDescent="0.2">
      <c r="T20661" s="11"/>
      <c r="U20661" s="11"/>
    </row>
    <row r="20662" spans="20:21" x14ac:dyDescent="0.2">
      <c r="T20662" s="11"/>
      <c r="U20662" s="11"/>
    </row>
    <row r="20663" spans="20:21" x14ac:dyDescent="0.2">
      <c r="T20663" s="11"/>
      <c r="U20663" s="11"/>
    </row>
    <row r="20664" spans="20:21" x14ac:dyDescent="0.2">
      <c r="T20664" s="11"/>
      <c r="U20664" s="11"/>
    </row>
    <row r="20665" spans="20:21" x14ac:dyDescent="0.2">
      <c r="T20665" s="11"/>
      <c r="U20665" s="11"/>
    </row>
    <row r="20666" spans="20:21" x14ac:dyDescent="0.2">
      <c r="T20666" s="11"/>
      <c r="U20666" s="11"/>
    </row>
    <row r="20667" spans="20:21" x14ac:dyDescent="0.2">
      <c r="T20667" s="11"/>
      <c r="U20667" s="11"/>
    </row>
    <row r="20668" spans="20:21" x14ac:dyDescent="0.2">
      <c r="T20668" s="11"/>
      <c r="U20668" s="11"/>
    </row>
    <row r="20669" spans="20:21" x14ac:dyDescent="0.2">
      <c r="T20669" s="11"/>
      <c r="U20669" s="11"/>
    </row>
    <row r="20670" spans="20:21" x14ac:dyDescent="0.2">
      <c r="T20670" s="11"/>
      <c r="U20670" s="11"/>
    </row>
    <row r="20671" spans="20:21" x14ac:dyDescent="0.2">
      <c r="T20671" s="11"/>
      <c r="U20671" s="11"/>
    </row>
    <row r="20672" spans="20:21" x14ac:dyDescent="0.2">
      <c r="T20672" s="11"/>
      <c r="U20672" s="11"/>
    </row>
    <row r="20673" spans="20:21" x14ac:dyDescent="0.2">
      <c r="T20673" s="11"/>
      <c r="U20673" s="11"/>
    </row>
    <row r="20674" spans="20:21" x14ac:dyDescent="0.2">
      <c r="T20674" s="11"/>
      <c r="U20674" s="11"/>
    </row>
    <row r="20675" spans="20:21" x14ac:dyDescent="0.2">
      <c r="T20675" s="11"/>
      <c r="U20675" s="11"/>
    </row>
    <row r="20676" spans="20:21" x14ac:dyDescent="0.2">
      <c r="T20676" s="11"/>
      <c r="U20676" s="11"/>
    </row>
    <row r="20677" spans="20:21" x14ac:dyDescent="0.2">
      <c r="T20677" s="11"/>
      <c r="U20677" s="11"/>
    </row>
    <row r="20678" spans="20:21" x14ac:dyDescent="0.2">
      <c r="T20678" s="11"/>
      <c r="U20678" s="11"/>
    </row>
    <row r="20679" spans="20:21" x14ac:dyDescent="0.2">
      <c r="T20679" s="11"/>
      <c r="U20679" s="11"/>
    </row>
    <row r="20680" spans="20:21" x14ac:dyDescent="0.2">
      <c r="T20680" s="11"/>
      <c r="U20680" s="11"/>
    </row>
    <row r="20681" spans="20:21" x14ac:dyDescent="0.2">
      <c r="T20681" s="11"/>
      <c r="U20681" s="11"/>
    </row>
    <row r="20682" spans="20:21" x14ac:dyDescent="0.2">
      <c r="T20682" s="11"/>
      <c r="U20682" s="11"/>
    </row>
    <row r="20683" spans="20:21" x14ac:dyDescent="0.2">
      <c r="T20683" s="11"/>
      <c r="U20683" s="11"/>
    </row>
    <row r="20684" spans="20:21" x14ac:dyDescent="0.2">
      <c r="T20684" s="11"/>
      <c r="U20684" s="11"/>
    </row>
    <row r="20685" spans="20:21" x14ac:dyDescent="0.2">
      <c r="T20685" s="11"/>
      <c r="U20685" s="11"/>
    </row>
    <row r="20686" spans="20:21" x14ac:dyDescent="0.2">
      <c r="T20686" s="11"/>
      <c r="U20686" s="11"/>
    </row>
    <row r="20687" spans="20:21" x14ac:dyDescent="0.2">
      <c r="T20687" s="11"/>
      <c r="U20687" s="11"/>
    </row>
    <row r="20688" spans="20:21" x14ac:dyDescent="0.2">
      <c r="T20688" s="11"/>
      <c r="U20688" s="11"/>
    </row>
    <row r="20689" spans="20:21" x14ac:dyDescent="0.2">
      <c r="T20689" s="11"/>
      <c r="U20689" s="11"/>
    </row>
    <row r="20690" spans="20:21" x14ac:dyDescent="0.2">
      <c r="T20690" s="11"/>
      <c r="U20690" s="11"/>
    </row>
    <row r="20691" spans="20:21" x14ac:dyDescent="0.2">
      <c r="T20691" s="11"/>
      <c r="U20691" s="11"/>
    </row>
    <row r="20692" spans="20:21" x14ac:dyDescent="0.2">
      <c r="T20692" s="11"/>
      <c r="U20692" s="11"/>
    </row>
    <row r="20693" spans="20:21" x14ac:dyDescent="0.2">
      <c r="T20693" s="11"/>
      <c r="U20693" s="11"/>
    </row>
    <row r="20694" spans="20:21" x14ac:dyDescent="0.2">
      <c r="T20694" s="11"/>
      <c r="U20694" s="11"/>
    </row>
    <row r="20695" spans="20:21" x14ac:dyDescent="0.2">
      <c r="T20695" s="11"/>
      <c r="U20695" s="11"/>
    </row>
    <row r="20696" spans="20:21" x14ac:dyDescent="0.2">
      <c r="T20696" s="11"/>
      <c r="U20696" s="11"/>
    </row>
    <row r="20697" spans="20:21" x14ac:dyDescent="0.2">
      <c r="T20697" s="11"/>
      <c r="U20697" s="11"/>
    </row>
    <row r="20698" spans="20:21" x14ac:dyDescent="0.2">
      <c r="T20698" s="11"/>
      <c r="U20698" s="11"/>
    </row>
    <row r="20699" spans="20:21" x14ac:dyDescent="0.2">
      <c r="T20699" s="11"/>
      <c r="U20699" s="11"/>
    </row>
    <row r="20700" spans="20:21" x14ac:dyDescent="0.2">
      <c r="T20700" s="11"/>
      <c r="U20700" s="11"/>
    </row>
    <row r="20701" spans="20:21" x14ac:dyDescent="0.2">
      <c r="T20701" s="11"/>
      <c r="U20701" s="11"/>
    </row>
    <row r="20702" spans="20:21" x14ac:dyDescent="0.2">
      <c r="T20702" s="11"/>
      <c r="U20702" s="11"/>
    </row>
    <row r="20703" spans="20:21" x14ac:dyDescent="0.2">
      <c r="T20703" s="11"/>
      <c r="U20703" s="11"/>
    </row>
    <row r="20704" spans="20:21" x14ac:dyDescent="0.2">
      <c r="T20704" s="11"/>
      <c r="U20704" s="11"/>
    </row>
    <row r="20705" spans="20:21" x14ac:dyDescent="0.2">
      <c r="T20705" s="11"/>
      <c r="U20705" s="11"/>
    </row>
    <row r="20706" spans="20:21" x14ac:dyDescent="0.2">
      <c r="T20706" s="11"/>
      <c r="U20706" s="11"/>
    </row>
    <row r="20707" spans="20:21" x14ac:dyDescent="0.2">
      <c r="T20707" s="11"/>
      <c r="U20707" s="11"/>
    </row>
    <row r="20708" spans="20:21" x14ac:dyDescent="0.2">
      <c r="T20708" s="11"/>
      <c r="U20708" s="11"/>
    </row>
    <row r="20709" spans="20:21" x14ac:dyDescent="0.2">
      <c r="T20709" s="11"/>
      <c r="U20709" s="11"/>
    </row>
    <row r="20710" spans="20:21" x14ac:dyDescent="0.2">
      <c r="T20710" s="11"/>
      <c r="U20710" s="11"/>
    </row>
    <row r="20711" spans="20:21" x14ac:dyDescent="0.2">
      <c r="T20711" s="11"/>
      <c r="U20711" s="11"/>
    </row>
    <row r="20712" spans="20:21" x14ac:dyDescent="0.2">
      <c r="T20712" s="11"/>
      <c r="U20712" s="11"/>
    </row>
    <row r="20713" spans="20:21" x14ac:dyDescent="0.2">
      <c r="T20713" s="11"/>
      <c r="U20713" s="11"/>
    </row>
    <row r="20714" spans="20:21" x14ac:dyDescent="0.2">
      <c r="T20714" s="11"/>
      <c r="U20714" s="11"/>
    </row>
    <row r="20715" spans="20:21" x14ac:dyDescent="0.2">
      <c r="T20715" s="11"/>
      <c r="U20715" s="11"/>
    </row>
    <row r="20716" spans="20:21" x14ac:dyDescent="0.2">
      <c r="T20716" s="11"/>
      <c r="U20716" s="11"/>
    </row>
    <row r="20717" spans="20:21" x14ac:dyDescent="0.2">
      <c r="T20717" s="11"/>
      <c r="U20717" s="11"/>
    </row>
    <row r="20718" spans="20:21" x14ac:dyDescent="0.2">
      <c r="T20718" s="11"/>
      <c r="U20718" s="11"/>
    </row>
    <row r="20719" spans="20:21" x14ac:dyDescent="0.2">
      <c r="T20719" s="11"/>
      <c r="U20719" s="11"/>
    </row>
    <row r="20720" spans="20:21" x14ac:dyDescent="0.2">
      <c r="T20720" s="11"/>
      <c r="U20720" s="11"/>
    </row>
    <row r="20721" spans="20:21" x14ac:dyDescent="0.2">
      <c r="T20721" s="11"/>
      <c r="U20721" s="11"/>
    </row>
    <row r="20722" spans="20:21" x14ac:dyDescent="0.2">
      <c r="T20722" s="11"/>
      <c r="U20722" s="11"/>
    </row>
    <row r="20723" spans="20:21" x14ac:dyDescent="0.2">
      <c r="T20723" s="11"/>
      <c r="U20723" s="11"/>
    </row>
    <row r="20724" spans="20:21" x14ac:dyDescent="0.2">
      <c r="T20724" s="11"/>
      <c r="U20724" s="11"/>
    </row>
    <row r="20725" spans="20:21" x14ac:dyDescent="0.2">
      <c r="T20725" s="11"/>
      <c r="U20725" s="11"/>
    </row>
    <row r="20726" spans="20:21" x14ac:dyDescent="0.2">
      <c r="T20726" s="11"/>
      <c r="U20726" s="11"/>
    </row>
    <row r="20727" spans="20:21" x14ac:dyDescent="0.2">
      <c r="T20727" s="11"/>
      <c r="U20727" s="11"/>
    </row>
    <row r="20728" spans="20:21" x14ac:dyDescent="0.2">
      <c r="T20728" s="11"/>
      <c r="U20728" s="11"/>
    </row>
    <row r="20729" spans="20:21" x14ac:dyDescent="0.2">
      <c r="T20729" s="11"/>
      <c r="U20729" s="11"/>
    </row>
    <row r="20730" spans="20:21" x14ac:dyDescent="0.2">
      <c r="T20730" s="11"/>
      <c r="U20730" s="11"/>
    </row>
    <row r="20731" spans="20:21" x14ac:dyDescent="0.2">
      <c r="T20731" s="11"/>
      <c r="U20731" s="11"/>
    </row>
    <row r="20732" spans="20:21" x14ac:dyDescent="0.2">
      <c r="T20732" s="11"/>
      <c r="U20732" s="11"/>
    </row>
    <row r="20733" spans="20:21" x14ac:dyDescent="0.2">
      <c r="T20733" s="11"/>
      <c r="U20733" s="11"/>
    </row>
    <row r="20734" spans="20:21" x14ac:dyDescent="0.2">
      <c r="T20734" s="11"/>
      <c r="U20734" s="11"/>
    </row>
    <row r="20735" spans="20:21" x14ac:dyDescent="0.2">
      <c r="T20735" s="11"/>
      <c r="U20735" s="11"/>
    </row>
    <row r="20736" spans="20:21" x14ac:dyDescent="0.2">
      <c r="T20736" s="11"/>
      <c r="U20736" s="11"/>
    </row>
    <row r="20737" spans="20:21" x14ac:dyDescent="0.2">
      <c r="T20737" s="11"/>
      <c r="U20737" s="11"/>
    </row>
    <row r="20738" spans="20:21" x14ac:dyDescent="0.2">
      <c r="T20738" s="11"/>
      <c r="U20738" s="11"/>
    </row>
    <row r="20739" spans="20:21" x14ac:dyDescent="0.2">
      <c r="T20739" s="11"/>
      <c r="U20739" s="11"/>
    </row>
    <row r="20740" spans="20:21" x14ac:dyDescent="0.2">
      <c r="T20740" s="11"/>
      <c r="U20740" s="11"/>
    </row>
    <row r="20741" spans="20:21" x14ac:dyDescent="0.2">
      <c r="T20741" s="11"/>
      <c r="U20741" s="11"/>
    </row>
    <row r="20742" spans="20:21" x14ac:dyDescent="0.2">
      <c r="T20742" s="11"/>
      <c r="U20742" s="11"/>
    </row>
    <row r="20743" spans="20:21" x14ac:dyDescent="0.2">
      <c r="T20743" s="11"/>
      <c r="U20743" s="11"/>
    </row>
    <row r="20744" spans="20:21" x14ac:dyDescent="0.2">
      <c r="T20744" s="11"/>
      <c r="U20744" s="11"/>
    </row>
    <row r="20745" spans="20:21" x14ac:dyDescent="0.2">
      <c r="T20745" s="11"/>
      <c r="U20745" s="11"/>
    </row>
    <row r="20746" spans="20:21" x14ac:dyDescent="0.2">
      <c r="T20746" s="11"/>
      <c r="U20746" s="11"/>
    </row>
    <row r="20747" spans="20:21" x14ac:dyDescent="0.2">
      <c r="T20747" s="11"/>
      <c r="U20747" s="11"/>
    </row>
    <row r="20748" spans="20:21" x14ac:dyDescent="0.2">
      <c r="T20748" s="11"/>
      <c r="U20748" s="11"/>
    </row>
    <row r="20749" spans="20:21" x14ac:dyDescent="0.2">
      <c r="T20749" s="11"/>
      <c r="U20749" s="11"/>
    </row>
    <row r="20750" spans="20:21" x14ac:dyDescent="0.2">
      <c r="T20750" s="11"/>
      <c r="U20750" s="11"/>
    </row>
    <row r="20751" spans="20:21" x14ac:dyDescent="0.2">
      <c r="T20751" s="11"/>
      <c r="U20751" s="11"/>
    </row>
    <row r="20752" spans="20:21" x14ac:dyDescent="0.2">
      <c r="T20752" s="11"/>
      <c r="U20752" s="11"/>
    </row>
    <row r="20753" spans="20:21" x14ac:dyDescent="0.2">
      <c r="T20753" s="11"/>
      <c r="U20753" s="11"/>
    </row>
    <row r="20754" spans="20:21" x14ac:dyDescent="0.2">
      <c r="T20754" s="11"/>
      <c r="U20754" s="11"/>
    </row>
    <row r="20755" spans="20:21" x14ac:dyDescent="0.2">
      <c r="T20755" s="11"/>
      <c r="U20755" s="11"/>
    </row>
    <row r="20756" spans="20:21" x14ac:dyDescent="0.2">
      <c r="T20756" s="11"/>
      <c r="U20756" s="11"/>
    </row>
    <row r="20757" spans="20:21" x14ac:dyDescent="0.2">
      <c r="T20757" s="11"/>
      <c r="U20757" s="11"/>
    </row>
    <row r="20758" spans="20:21" x14ac:dyDescent="0.2">
      <c r="T20758" s="11"/>
      <c r="U20758" s="11"/>
    </row>
    <row r="20759" spans="20:21" x14ac:dyDescent="0.2">
      <c r="T20759" s="11"/>
      <c r="U20759" s="11"/>
    </row>
    <row r="20760" spans="20:21" x14ac:dyDescent="0.2">
      <c r="T20760" s="11"/>
      <c r="U20760" s="11"/>
    </row>
    <row r="20761" spans="20:21" x14ac:dyDescent="0.2">
      <c r="T20761" s="11"/>
      <c r="U20761" s="11"/>
    </row>
    <row r="20762" spans="20:21" x14ac:dyDescent="0.2">
      <c r="T20762" s="11"/>
      <c r="U20762" s="11"/>
    </row>
    <row r="20763" spans="20:21" x14ac:dyDescent="0.2">
      <c r="T20763" s="11"/>
      <c r="U20763" s="11"/>
    </row>
    <row r="20764" spans="20:21" x14ac:dyDescent="0.2">
      <c r="T20764" s="11"/>
      <c r="U20764" s="11"/>
    </row>
    <row r="20765" spans="20:21" x14ac:dyDescent="0.2">
      <c r="T20765" s="11"/>
      <c r="U20765" s="11"/>
    </row>
    <row r="20766" spans="20:21" x14ac:dyDescent="0.2">
      <c r="T20766" s="11"/>
      <c r="U20766" s="11"/>
    </row>
    <row r="20767" spans="20:21" x14ac:dyDescent="0.2">
      <c r="T20767" s="11"/>
      <c r="U20767" s="11"/>
    </row>
    <row r="20768" spans="20:21" x14ac:dyDescent="0.2">
      <c r="T20768" s="11"/>
      <c r="U20768" s="11"/>
    </row>
    <row r="20769" spans="20:21" x14ac:dyDescent="0.2">
      <c r="T20769" s="11"/>
      <c r="U20769" s="11"/>
    </row>
    <row r="20770" spans="20:21" x14ac:dyDescent="0.2">
      <c r="T20770" s="11"/>
      <c r="U20770" s="11"/>
    </row>
    <row r="20771" spans="20:21" x14ac:dyDescent="0.2">
      <c r="T20771" s="11"/>
      <c r="U20771" s="11"/>
    </row>
    <row r="20772" spans="20:21" x14ac:dyDescent="0.2">
      <c r="T20772" s="11"/>
      <c r="U20772" s="11"/>
    </row>
    <row r="20773" spans="20:21" x14ac:dyDescent="0.2">
      <c r="T20773" s="11"/>
      <c r="U20773" s="11"/>
    </row>
    <row r="20774" spans="20:21" x14ac:dyDescent="0.2">
      <c r="T20774" s="11"/>
      <c r="U20774" s="11"/>
    </row>
    <row r="20775" spans="20:21" x14ac:dyDescent="0.2">
      <c r="T20775" s="11"/>
      <c r="U20775" s="11"/>
    </row>
    <row r="20776" spans="20:21" x14ac:dyDescent="0.2">
      <c r="T20776" s="11"/>
      <c r="U20776" s="11"/>
    </row>
    <row r="20777" spans="20:21" x14ac:dyDescent="0.2">
      <c r="T20777" s="11"/>
      <c r="U20777" s="11"/>
    </row>
    <row r="20778" spans="20:21" x14ac:dyDescent="0.2">
      <c r="T20778" s="11"/>
      <c r="U20778" s="11"/>
    </row>
    <row r="20779" spans="20:21" x14ac:dyDescent="0.2">
      <c r="T20779" s="11"/>
      <c r="U20779" s="11"/>
    </row>
    <row r="20780" spans="20:21" x14ac:dyDescent="0.2">
      <c r="T20780" s="11"/>
      <c r="U20780" s="11"/>
    </row>
    <row r="20781" spans="20:21" x14ac:dyDescent="0.2">
      <c r="T20781" s="11"/>
      <c r="U20781" s="11"/>
    </row>
    <row r="20782" spans="20:21" x14ac:dyDescent="0.2">
      <c r="T20782" s="11"/>
      <c r="U20782" s="11"/>
    </row>
    <row r="20783" spans="20:21" x14ac:dyDescent="0.2">
      <c r="T20783" s="11"/>
      <c r="U20783" s="11"/>
    </row>
    <row r="20784" spans="20:21" x14ac:dyDescent="0.2">
      <c r="T20784" s="11"/>
      <c r="U20784" s="11"/>
    </row>
    <row r="20785" spans="20:21" x14ac:dyDescent="0.2">
      <c r="T20785" s="11"/>
      <c r="U20785" s="11"/>
    </row>
    <row r="20786" spans="20:21" x14ac:dyDescent="0.2">
      <c r="T20786" s="11"/>
      <c r="U20786" s="11"/>
    </row>
    <row r="20787" spans="20:21" x14ac:dyDescent="0.2">
      <c r="T20787" s="11"/>
      <c r="U20787" s="11"/>
    </row>
    <row r="20788" spans="20:21" x14ac:dyDescent="0.2">
      <c r="T20788" s="11"/>
      <c r="U20788" s="11"/>
    </row>
    <row r="20789" spans="20:21" x14ac:dyDescent="0.2">
      <c r="T20789" s="11"/>
      <c r="U20789" s="11"/>
    </row>
    <row r="20790" spans="20:21" x14ac:dyDescent="0.2">
      <c r="T20790" s="11"/>
      <c r="U20790" s="11"/>
    </row>
    <row r="20791" spans="20:21" x14ac:dyDescent="0.2">
      <c r="T20791" s="11"/>
      <c r="U20791" s="11"/>
    </row>
    <row r="20792" spans="20:21" x14ac:dyDescent="0.2">
      <c r="T20792" s="11"/>
      <c r="U20792" s="11"/>
    </row>
    <row r="20793" spans="20:21" x14ac:dyDescent="0.2">
      <c r="T20793" s="11"/>
      <c r="U20793" s="11"/>
    </row>
    <row r="20794" spans="20:21" x14ac:dyDescent="0.2">
      <c r="T20794" s="11"/>
      <c r="U20794" s="11"/>
    </row>
    <row r="20795" spans="20:21" x14ac:dyDescent="0.2">
      <c r="T20795" s="11"/>
      <c r="U20795" s="11"/>
    </row>
    <row r="20796" spans="20:21" x14ac:dyDescent="0.2">
      <c r="T20796" s="11"/>
      <c r="U20796" s="11"/>
    </row>
    <row r="20797" spans="20:21" x14ac:dyDescent="0.2">
      <c r="T20797" s="11"/>
      <c r="U20797" s="11"/>
    </row>
    <row r="20798" spans="20:21" x14ac:dyDescent="0.2">
      <c r="T20798" s="11"/>
      <c r="U20798" s="11"/>
    </row>
    <row r="20799" spans="20:21" x14ac:dyDescent="0.2">
      <c r="T20799" s="11"/>
      <c r="U20799" s="11"/>
    </row>
    <row r="20800" spans="20:21" x14ac:dyDescent="0.2">
      <c r="T20800" s="11"/>
      <c r="U20800" s="11"/>
    </row>
    <row r="20801" spans="20:21" x14ac:dyDescent="0.2">
      <c r="T20801" s="11"/>
      <c r="U20801" s="11"/>
    </row>
    <row r="20802" spans="20:21" x14ac:dyDescent="0.2">
      <c r="T20802" s="11"/>
      <c r="U20802" s="11"/>
    </row>
    <row r="20803" spans="20:21" x14ac:dyDescent="0.2">
      <c r="T20803" s="11"/>
      <c r="U20803" s="11"/>
    </row>
    <row r="20804" spans="20:21" x14ac:dyDescent="0.2">
      <c r="T20804" s="11"/>
      <c r="U20804" s="11"/>
    </row>
    <row r="20805" spans="20:21" x14ac:dyDescent="0.2">
      <c r="T20805" s="11"/>
      <c r="U20805" s="11"/>
    </row>
    <row r="20806" spans="20:21" x14ac:dyDescent="0.2">
      <c r="T20806" s="11"/>
      <c r="U20806" s="11"/>
    </row>
    <row r="20807" spans="20:21" x14ac:dyDescent="0.2">
      <c r="T20807" s="11"/>
      <c r="U20807" s="11"/>
    </row>
    <row r="20808" spans="20:21" x14ac:dyDescent="0.2">
      <c r="T20808" s="11"/>
      <c r="U20808" s="11"/>
    </row>
    <row r="20809" spans="20:21" x14ac:dyDescent="0.2">
      <c r="T20809" s="11"/>
      <c r="U20809" s="11"/>
    </row>
    <row r="20810" spans="20:21" x14ac:dyDescent="0.2">
      <c r="T20810" s="11"/>
      <c r="U20810" s="11"/>
    </row>
    <row r="20811" spans="20:21" x14ac:dyDescent="0.2">
      <c r="T20811" s="11"/>
      <c r="U20811" s="11"/>
    </row>
    <row r="20812" spans="20:21" x14ac:dyDescent="0.2">
      <c r="T20812" s="11"/>
      <c r="U20812" s="11"/>
    </row>
    <row r="20813" spans="20:21" x14ac:dyDescent="0.2">
      <c r="T20813" s="11"/>
      <c r="U20813" s="11"/>
    </row>
    <row r="20814" spans="20:21" x14ac:dyDescent="0.2">
      <c r="T20814" s="11"/>
      <c r="U20814" s="11"/>
    </row>
    <row r="20815" spans="20:21" x14ac:dyDescent="0.2">
      <c r="T20815" s="11"/>
      <c r="U20815" s="11"/>
    </row>
    <row r="20816" spans="20:21" x14ac:dyDescent="0.2">
      <c r="T20816" s="11"/>
      <c r="U20816" s="11"/>
    </row>
    <row r="20817" spans="20:21" x14ac:dyDescent="0.2">
      <c r="T20817" s="11"/>
      <c r="U20817" s="11"/>
    </row>
    <row r="20818" spans="20:21" x14ac:dyDescent="0.2">
      <c r="T20818" s="11"/>
      <c r="U20818" s="11"/>
    </row>
    <row r="20819" spans="20:21" x14ac:dyDescent="0.2">
      <c r="T20819" s="11"/>
      <c r="U20819" s="11"/>
    </row>
    <row r="20820" spans="20:21" x14ac:dyDescent="0.2">
      <c r="T20820" s="11"/>
      <c r="U20820" s="11"/>
    </row>
    <row r="20821" spans="20:21" x14ac:dyDescent="0.2">
      <c r="T20821" s="11"/>
      <c r="U20821" s="11"/>
    </row>
    <row r="20822" spans="20:21" x14ac:dyDescent="0.2">
      <c r="T20822" s="11"/>
      <c r="U20822" s="11"/>
    </row>
    <row r="20823" spans="20:21" x14ac:dyDescent="0.2">
      <c r="T20823" s="11"/>
      <c r="U20823" s="11"/>
    </row>
    <row r="20824" spans="20:21" x14ac:dyDescent="0.2">
      <c r="T20824" s="11"/>
      <c r="U20824" s="11"/>
    </row>
    <row r="20825" spans="20:21" x14ac:dyDescent="0.2">
      <c r="T20825" s="11"/>
      <c r="U20825" s="11"/>
    </row>
    <row r="20826" spans="20:21" x14ac:dyDescent="0.2">
      <c r="T20826" s="11"/>
      <c r="U20826" s="11"/>
    </row>
    <row r="20827" spans="20:21" x14ac:dyDescent="0.2">
      <c r="T20827" s="11"/>
      <c r="U20827" s="11"/>
    </row>
    <row r="20828" spans="20:21" x14ac:dyDescent="0.2">
      <c r="T20828" s="11"/>
      <c r="U20828" s="11"/>
    </row>
    <row r="20829" spans="20:21" x14ac:dyDescent="0.2">
      <c r="T20829" s="11"/>
      <c r="U20829" s="11"/>
    </row>
    <row r="20830" spans="20:21" x14ac:dyDescent="0.2">
      <c r="T20830" s="11"/>
      <c r="U20830" s="11"/>
    </row>
    <row r="20831" spans="20:21" x14ac:dyDescent="0.2">
      <c r="T20831" s="11"/>
      <c r="U20831" s="11"/>
    </row>
    <row r="20832" spans="20:21" x14ac:dyDescent="0.2">
      <c r="T20832" s="11"/>
      <c r="U20832" s="11"/>
    </row>
    <row r="20833" spans="20:21" x14ac:dyDescent="0.2">
      <c r="T20833" s="11"/>
      <c r="U20833" s="11"/>
    </row>
    <row r="20834" spans="20:21" x14ac:dyDescent="0.2">
      <c r="T20834" s="11"/>
      <c r="U20834" s="11"/>
    </row>
    <row r="20835" spans="20:21" x14ac:dyDescent="0.2">
      <c r="T20835" s="11"/>
      <c r="U20835" s="11"/>
    </row>
    <row r="20836" spans="20:21" x14ac:dyDescent="0.2">
      <c r="T20836" s="11"/>
      <c r="U20836" s="11"/>
    </row>
    <row r="20837" spans="20:21" x14ac:dyDescent="0.2">
      <c r="T20837" s="11"/>
      <c r="U20837" s="11"/>
    </row>
    <row r="20838" spans="20:21" x14ac:dyDescent="0.2">
      <c r="T20838" s="11"/>
      <c r="U20838" s="11"/>
    </row>
    <row r="20839" spans="20:21" x14ac:dyDescent="0.2">
      <c r="T20839" s="11"/>
      <c r="U20839" s="11"/>
    </row>
    <row r="20840" spans="20:21" x14ac:dyDescent="0.2">
      <c r="T20840" s="11"/>
      <c r="U20840" s="11"/>
    </row>
    <row r="20841" spans="20:21" x14ac:dyDescent="0.2">
      <c r="T20841" s="11"/>
      <c r="U20841" s="11"/>
    </row>
    <row r="20842" spans="20:21" x14ac:dyDescent="0.2">
      <c r="T20842" s="11"/>
      <c r="U20842" s="11"/>
    </row>
    <row r="20843" spans="20:21" x14ac:dyDescent="0.2">
      <c r="T20843" s="11"/>
      <c r="U20843" s="11"/>
    </row>
    <row r="20844" spans="20:21" x14ac:dyDescent="0.2">
      <c r="T20844" s="11"/>
      <c r="U20844" s="11"/>
    </row>
    <row r="20845" spans="20:21" x14ac:dyDescent="0.2">
      <c r="T20845" s="11"/>
      <c r="U20845" s="11"/>
    </row>
    <row r="20846" spans="20:21" x14ac:dyDescent="0.2">
      <c r="T20846" s="11"/>
      <c r="U20846" s="11"/>
    </row>
    <row r="20847" spans="20:21" x14ac:dyDescent="0.2">
      <c r="T20847" s="11"/>
      <c r="U20847" s="11"/>
    </row>
    <row r="20848" spans="20:21" x14ac:dyDescent="0.2">
      <c r="T20848" s="11"/>
      <c r="U20848" s="11"/>
    </row>
    <row r="20849" spans="20:21" x14ac:dyDescent="0.2">
      <c r="T20849" s="11"/>
      <c r="U20849" s="11"/>
    </row>
    <row r="20850" spans="20:21" x14ac:dyDescent="0.2">
      <c r="T20850" s="11"/>
      <c r="U20850" s="11"/>
    </row>
    <row r="20851" spans="20:21" x14ac:dyDescent="0.2">
      <c r="T20851" s="11"/>
      <c r="U20851" s="11"/>
    </row>
    <row r="20852" spans="20:21" x14ac:dyDescent="0.2">
      <c r="T20852" s="11"/>
      <c r="U20852" s="11"/>
    </row>
    <row r="20853" spans="20:21" x14ac:dyDescent="0.2">
      <c r="T20853" s="11"/>
      <c r="U20853" s="11"/>
    </row>
    <row r="20854" spans="20:21" x14ac:dyDescent="0.2">
      <c r="T20854" s="11"/>
      <c r="U20854" s="11"/>
    </row>
    <row r="20855" spans="20:21" x14ac:dyDescent="0.2">
      <c r="T20855" s="11"/>
      <c r="U20855" s="11"/>
    </row>
    <row r="20856" spans="20:21" x14ac:dyDescent="0.2">
      <c r="T20856" s="11"/>
      <c r="U20856" s="11"/>
    </row>
    <row r="20857" spans="20:21" x14ac:dyDescent="0.2">
      <c r="T20857" s="11"/>
      <c r="U20857" s="11"/>
    </row>
    <row r="20858" spans="20:21" x14ac:dyDescent="0.2">
      <c r="T20858" s="11"/>
      <c r="U20858" s="11"/>
    </row>
    <row r="20859" spans="20:21" x14ac:dyDescent="0.2">
      <c r="T20859" s="11"/>
      <c r="U20859" s="11"/>
    </row>
    <row r="20860" spans="20:21" x14ac:dyDescent="0.2">
      <c r="T20860" s="11"/>
      <c r="U20860" s="11"/>
    </row>
    <row r="20861" spans="20:21" x14ac:dyDescent="0.2">
      <c r="T20861" s="11"/>
      <c r="U20861" s="11"/>
    </row>
    <row r="20862" spans="20:21" x14ac:dyDescent="0.2">
      <c r="T20862" s="11"/>
      <c r="U20862" s="11"/>
    </row>
    <row r="20863" spans="20:21" x14ac:dyDescent="0.2">
      <c r="T20863" s="11"/>
      <c r="U20863" s="11"/>
    </row>
    <row r="20864" spans="20:21" x14ac:dyDescent="0.2">
      <c r="T20864" s="11"/>
      <c r="U20864" s="11"/>
    </row>
    <row r="20865" spans="20:21" x14ac:dyDescent="0.2">
      <c r="T20865" s="11"/>
      <c r="U20865" s="11"/>
    </row>
    <row r="20866" spans="20:21" x14ac:dyDescent="0.2">
      <c r="T20866" s="11"/>
      <c r="U20866" s="11"/>
    </row>
    <row r="20867" spans="20:21" x14ac:dyDescent="0.2">
      <c r="T20867" s="11"/>
      <c r="U20867" s="11"/>
    </row>
    <row r="20868" spans="20:21" x14ac:dyDescent="0.2">
      <c r="T20868" s="11"/>
      <c r="U20868" s="11"/>
    </row>
    <row r="20869" spans="20:21" x14ac:dyDescent="0.2">
      <c r="T20869" s="11"/>
      <c r="U20869" s="11"/>
    </row>
    <row r="20870" spans="20:21" x14ac:dyDescent="0.2">
      <c r="T20870" s="11"/>
      <c r="U20870" s="11"/>
    </row>
    <row r="20871" spans="20:21" x14ac:dyDescent="0.2">
      <c r="T20871" s="11"/>
      <c r="U20871" s="11"/>
    </row>
    <row r="20872" spans="20:21" x14ac:dyDescent="0.2">
      <c r="T20872" s="11"/>
      <c r="U20872" s="11"/>
    </row>
    <row r="20873" spans="20:21" x14ac:dyDescent="0.2">
      <c r="T20873" s="11"/>
      <c r="U20873" s="11"/>
    </row>
    <row r="20874" spans="20:21" x14ac:dyDescent="0.2">
      <c r="T20874" s="11"/>
      <c r="U20874" s="11"/>
    </row>
    <row r="20875" spans="20:21" x14ac:dyDescent="0.2">
      <c r="T20875" s="11"/>
      <c r="U20875" s="11"/>
    </row>
    <row r="20876" spans="20:21" x14ac:dyDescent="0.2">
      <c r="T20876" s="11"/>
      <c r="U20876" s="11"/>
    </row>
    <row r="20877" spans="20:21" x14ac:dyDescent="0.2">
      <c r="T20877" s="11"/>
      <c r="U20877" s="11"/>
    </row>
    <row r="20878" spans="20:21" x14ac:dyDescent="0.2">
      <c r="T20878" s="11"/>
      <c r="U20878" s="11"/>
    </row>
    <row r="20879" spans="20:21" x14ac:dyDescent="0.2">
      <c r="T20879" s="11"/>
      <c r="U20879" s="11"/>
    </row>
    <row r="20880" spans="20:21" x14ac:dyDescent="0.2">
      <c r="T20880" s="11"/>
      <c r="U20880" s="11"/>
    </row>
    <row r="20881" spans="20:21" x14ac:dyDescent="0.2">
      <c r="T20881" s="11"/>
      <c r="U20881" s="11"/>
    </row>
    <row r="20882" spans="20:21" x14ac:dyDescent="0.2">
      <c r="T20882" s="11"/>
      <c r="U20882" s="11"/>
    </row>
    <row r="20883" spans="20:21" x14ac:dyDescent="0.2">
      <c r="T20883" s="11"/>
      <c r="U20883" s="11"/>
    </row>
    <row r="20884" spans="20:21" x14ac:dyDescent="0.2">
      <c r="T20884" s="11"/>
      <c r="U20884" s="11"/>
    </row>
    <row r="20885" spans="20:21" x14ac:dyDescent="0.2">
      <c r="T20885" s="11"/>
      <c r="U20885" s="11"/>
    </row>
    <row r="20886" spans="20:21" x14ac:dyDescent="0.2">
      <c r="T20886" s="11"/>
      <c r="U20886" s="11"/>
    </row>
    <row r="20887" spans="20:21" x14ac:dyDescent="0.2">
      <c r="T20887" s="11"/>
      <c r="U20887" s="11"/>
    </row>
    <row r="20888" spans="20:21" x14ac:dyDescent="0.2">
      <c r="T20888" s="11"/>
      <c r="U20888" s="11"/>
    </row>
    <row r="20889" spans="20:21" x14ac:dyDescent="0.2">
      <c r="T20889" s="11"/>
      <c r="U20889" s="11"/>
    </row>
    <row r="20890" spans="20:21" x14ac:dyDescent="0.2">
      <c r="T20890" s="11"/>
      <c r="U20890" s="11"/>
    </row>
    <row r="20891" spans="20:21" x14ac:dyDescent="0.2">
      <c r="T20891" s="11"/>
      <c r="U20891" s="11"/>
    </row>
    <row r="20892" spans="20:21" x14ac:dyDescent="0.2">
      <c r="T20892" s="11"/>
      <c r="U20892" s="11"/>
    </row>
    <row r="20893" spans="20:21" x14ac:dyDescent="0.2">
      <c r="T20893" s="11"/>
      <c r="U20893" s="11"/>
    </row>
    <row r="20894" spans="20:21" x14ac:dyDescent="0.2">
      <c r="T20894" s="11"/>
      <c r="U20894" s="11"/>
    </row>
    <row r="20895" spans="20:21" x14ac:dyDescent="0.2">
      <c r="T20895" s="11"/>
      <c r="U20895" s="11"/>
    </row>
    <row r="20896" spans="20:21" x14ac:dyDescent="0.2">
      <c r="T20896" s="11"/>
      <c r="U20896" s="11"/>
    </row>
    <row r="20897" spans="20:21" x14ac:dyDescent="0.2">
      <c r="T20897" s="11"/>
      <c r="U20897" s="11"/>
    </row>
    <row r="20898" spans="20:21" x14ac:dyDescent="0.2">
      <c r="T20898" s="11"/>
      <c r="U20898" s="11"/>
    </row>
    <row r="20899" spans="20:21" x14ac:dyDescent="0.2">
      <c r="T20899" s="11"/>
      <c r="U20899" s="11"/>
    </row>
    <row r="20900" spans="20:21" x14ac:dyDescent="0.2">
      <c r="T20900" s="11"/>
      <c r="U20900" s="11"/>
    </row>
    <row r="20901" spans="20:21" x14ac:dyDescent="0.2">
      <c r="T20901" s="11"/>
      <c r="U20901" s="11"/>
    </row>
    <row r="20902" spans="20:21" x14ac:dyDescent="0.2">
      <c r="T20902" s="11"/>
      <c r="U20902" s="11"/>
    </row>
    <row r="20903" spans="20:21" x14ac:dyDescent="0.2">
      <c r="T20903" s="11"/>
      <c r="U20903" s="11"/>
    </row>
    <row r="20904" spans="20:21" x14ac:dyDescent="0.2">
      <c r="T20904" s="11"/>
      <c r="U20904" s="11"/>
    </row>
    <row r="20905" spans="20:21" x14ac:dyDescent="0.2">
      <c r="T20905" s="11"/>
      <c r="U20905" s="11"/>
    </row>
    <row r="20906" spans="20:21" x14ac:dyDescent="0.2">
      <c r="T20906" s="11"/>
      <c r="U20906" s="11"/>
    </row>
    <row r="20907" spans="20:21" x14ac:dyDescent="0.2">
      <c r="T20907" s="11"/>
      <c r="U20907" s="11"/>
    </row>
    <row r="20908" spans="20:21" x14ac:dyDescent="0.2">
      <c r="T20908" s="11"/>
      <c r="U20908" s="11"/>
    </row>
    <row r="20909" spans="20:21" x14ac:dyDescent="0.2">
      <c r="T20909" s="11"/>
      <c r="U20909" s="11"/>
    </row>
    <row r="20910" spans="20:21" x14ac:dyDescent="0.2">
      <c r="T20910" s="11"/>
      <c r="U20910" s="11"/>
    </row>
    <row r="20911" spans="20:21" x14ac:dyDescent="0.2">
      <c r="T20911" s="11"/>
      <c r="U20911" s="11"/>
    </row>
    <row r="20912" spans="20:21" x14ac:dyDescent="0.2">
      <c r="T20912" s="11"/>
      <c r="U20912" s="11"/>
    </row>
    <row r="20913" spans="20:21" x14ac:dyDescent="0.2">
      <c r="T20913" s="11"/>
      <c r="U20913" s="11"/>
    </row>
    <row r="20914" spans="20:21" x14ac:dyDescent="0.2">
      <c r="T20914" s="11"/>
      <c r="U20914" s="11"/>
    </row>
    <row r="20915" spans="20:21" x14ac:dyDescent="0.2">
      <c r="T20915" s="11"/>
      <c r="U20915" s="11"/>
    </row>
    <row r="20916" spans="20:21" x14ac:dyDescent="0.2">
      <c r="T20916" s="11"/>
      <c r="U20916" s="11"/>
    </row>
    <row r="20917" spans="20:21" x14ac:dyDescent="0.2">
      <c r="T20917" s="11"/>
      <c r="U20917" s="11"/>
    </row>
    <row r="20918" spans="20:21" x14ac:dyDescent="0.2">
      <c r="T20918" s="11"/>
      <c r="U20918" s="11"/>
    </row>
    <row r="20919" spans="20:21" x14ac:dyDescent="0.2">
      <c r="T20919" s="11"/>
      <c r="U20919" s="11"/>
    </row>
    <row r="20920" spans="20:21" x14ac:dyDescent="0.2">
      <c r="T20920" s="11"/>
      <c r="U20920" s="11"/>
    </row>
    <row r="20921" spans="20:21" x14ac:dyDescent="0.2">
      <c r="T20921" s="11"/>
      <c r="U20921" s="11"/>
    </row>
    <row r="20922" spans="20:21" x14ac:dyDescent="0.2">
      <c r="T20922" s="11"/>
      <c r="U20922" s="11"/>
    </row>
    <row r="20923" spans="20:21" x14ac:dyDescent="0.2">
      <c r="T20923" s="11"/>
      <c r="U20923" s="11"/>
    </row>
    <row r="20924" spans="20:21" x14ac:dyDescent="0.2">
      <c r="T20924" s="11"/>
      <c r="U20924" s="11"/>
    </row>
    <row r="20925" spans="20:21" x14ac:dyDescent="0.2">
      <c r="T20925" s="11"/>
      <c r="U20925" s="11"/>
    </row>
    <row r="20926" spans="20:21" x14ac:dyDescent="0.2">
      <c r="T20926" s="11"/>
      <c r="U20926" s="11"/>
    </row>
    <row r="20927" spans="20:21" x14ac:dyDescent="0.2">
      <c r="T20927" s="11"/>
      <c r="U20927" s="11"/>
    </row>
    <row r="20928" spans="20:21" x14ac:dyDescent="0.2">
      <c r="T20928" s="11"/>
      <c r="U20928" s="11"/>
    </row>
    <row r="20929" spans="20:21" x14ac:dyDescent="0.2">
      <c r="T20929" s="11"/>
      <c r="U20929" s="11"/>
    </row>
    <row r="20930" spans="20:21" x14ac:dyDescent="0.2">
      <c r="T20930" s="11"/>
      <c r="U20930" s="11"/>
    </row>
    <row r="20931" spans="20:21" x14ac:dyDescent="0.2">
      <c r="T20931" s="11"/>
      <c r="U20931" s="11"/>
    </row>
    <row r="20932" spans="20:21" x14ac:dyDescent="0.2">
      <c r="T20932" s="11"/>
      <c r="U20932" s="11"/>
    </row>
    <row r="20933" spans="20:21" x14ac:dyDescent="0.2">
      <c r="T20933" s="11"/>
      <c r="U20933" s="11"/>
    </row>
    <row r="20934" spans="20:21" x14ac:dyDescent="0.2">
      <c r="T20934" s="11"/>
      <c r="U20934" s="11"/>
    </row>
    <row r="20935" spans="20:21" x14ac:dyDescent="0.2">
      <c r="T20935" s="11"/>
      <c r="U20935" s="11"/>
    </row>
    <row r="20936" spans="20:21" x14ac:dyDescent="0.2">
      <c r="T20936" s="11"/>
      <c r="U20936" s="11"/>
    </row>
    <row r="20937" spans="20:21" x14ac:dyDescent="0.2">
      <c r="T20937" s="11"/>
      <c r="U20937" s="11"/>
    </row>
    <row r="20938" spans="20:21" x14ac:dyDescent="0.2">
      <c r="T20938" s="11"/>
      <c r="U20938" s="11"/>
    </row>
    <row r="20939" spans="20:21" x14ac:dyDescent="0.2">
      <c r="T20939" s="11"/>
      <c r="U20939" s="11"/>
    </row>
    <row r="20940" spans="20:21" x14ac:dyDescent="0.2">
      <c r="T20940" s="11"/>
      <c r="U20940" s="11"/>
    </row>
    <row r="20941" spans="20:21" x14ac:dyDescent="0.2">
      <c r="T20941" s="11"/>
      <c r="U20941" s="11"/>
    </row>
    <row r="20942" spans="20:21" x14ac:dyDescent="0.2">
      <c r="T20942" s="11"/>
      <c r="U20942" s="11"/>
    </row>
    <row r="20943" spans="20:21" x14ac:dyDescent="0.2">
      <c r="T20943" s="11"/>
      <c r="U20943" s="11"/>
    </row>
    <row r="20944" spans="20:21" x14ac:dyDescent="0.2">
      <c r="T20944" s="11"/>
      <c r="U20944" s="11"/>
    </row>
    <row r="20945" spans="20:21" x14ac:dyDescent="0.2">
      <c r="T20945" s="11"/>
      <c r="U20945" s="11"/>
    </row>
    <row r="20946" spans="20:21" x14ac:dyDescent="0.2">
      <c r="T20946" s="11"/>
      <c r="U20946" s="11"/>
    </row>
    <row r="20947" spans="20:21" x14ac:dyDescent="0.2">
      <c r="T20947" s="11"/>
      <c r="U20947" s="11"/>
    </row>
    <row r="20948" spans="20:21" x14ac:dyDescent="0.2">
      <c r="T20948" s="11"/>
      <c r="U20948" s="11"/>
    </row>
    <row r="20949" spans="20:21" x14ac:dyDescent="0.2">
      <c r="T20949" s="11"/>
      <c r="U20949" s="11"/>
    </row>
    <row r="20950" spans="20:21" x14ac:dyDescent="0.2">
      <c r="T20950" s="11"/>
      <c r="U20950" s="11"/>
    </row>
    <row r="20951" spans="20:21" x14ac:dyDescent="0.2">
      <c r="T20951" s="11"/>
      <c r="U20951" s="11"/>
    </row>
    <row r="20952" spans="20:21" x14ac:dyDescent="0.2">
      <c r="T20952" s="11"/>
      <c r="U20952" s="11"/>
    </row>
    <row r="20953" spans="20:21" x14ac:dyDescent="0.2">
      <c r="T20953" s="11"/>
      <c r="U20953" s="11"/>
    </row>
    <row r="20954" spans="20:21" x14ac:dyDescent="0.2">
      <c r="T20954" s="11"/>
      <c r="U20954" s="11"/>
    </row>
    <row r="20955" spans="20:21" x14ac:dyDescent="0.2">
      <c r="T20955" s="11"/>
      <c r="U20955" s="11"/>
    </row>
    <row r="20956" spans="20:21" x14ac:dyDescent="0.2">
      <c r="T20956" s="11"/>
      <c r="U20956" s="11"/>
    </row>
    <row r="20957" spans="20:21" x14ac:dyDescent="0.2">
      <c r="T20957" s="11"/>
      <c r="U20957" s="11"/>
    </row>
    <row r="20958" spans="20:21" x14ac:dyDescent="0.2">
      <c r="T20958" s="11"/>
      <c r="U20958" s="11"/>
    </row>
    <row r="20959" spans="20:21" x14ac:dyDescent="0.2">
      <c r="T20959" s="11"/>
      <c r="U20959" s="11"/>
    </row>
    <row r="20960" spans="20:21" x14ac:dyDescent="0.2">
      <c r="T20960" s="11"/>
      <c r="U20960" s="11"/>
    </row>
    <row r="20961" spans="20:21" x14ac:dyDescent="0.2">
      <c r="T20961" s="11"/>
      <c r="U20961" s="11"/>
    </row>
    <row r="20962" spans="20:21" x14ac:dyDescent="0.2">
      <c r="T20962" s="11"/>
      <c r="U20962" s="11"/>
    </row>
    <row r="20963" spans="20:21" x14ac:dyDescent="0.2">
      <c r="T20963" s="11"/>
      <c r="U20963" s="11"/>
    </row>
    <row r="20964" spans="20:21" x14ac:dyDescent="0.2">
      <c r="T20964" s="11"/>
      <c r="U20964" s="11"/>
    </row>
    <row r="20965" spans="20:21" x14ac:dyDescent="0.2">
      <c r="T20965" s="11"/>
      <c r="U20965" s="11"/>
    </row>
    <row r="20966" spans="20:21" x14ac:dyDescent="0.2">
      <c r="T20966" s="11"/>
      <c r="U20966" s="11"/>
    </row>
    <row r="20967" spans="20:21" x14ac:dyDescent="0.2">
      <c r="T20967" s="11"/>
      <c r="U20967" s="11"/>
    </row>
    <row r="20968" spans="20:21" x14ac:dyDescent="0.2">
      <c r="T20968" s="11"/>
      <c r="U20968" s="11"/>
    </row>
    <row r="20969" spans="20:21" x14ac:dyDescent="0.2">
      <c r="T20969" s="11"/>
      <c r="U20969" s="11"/>
    </row>
    <row r="20970" spans="20:21" x14ac:dyDescent="0.2">
      <c r="T20970" s="11"/>
      <c r="U20970" s="11"/>
    </row>
    <row r="20971" spans="20:21" x14ac:dyDescent="0.2">
      <c r="T20971" s="11"/>
      <c r="U20971" s="11"/>
    </row>
    <row r="20972" spans="20:21" x14ac:dyDescent="0.2">
      <c r="T20972" s="11"/>
      <c r="U20972" s="11"/>
    </row>
    <row r="20973" spans="20:21" x14ac:dyDescent="0.2">
      <c r="T20973" s="11"/>
      <c r="U20973" s="11"/>
    </row>
    <row r="20974" spans="20:21" x14ac:dyDescent="0.2">
      <c r="T20974" s="11"/>
      <c r="U20974" s="11"/>
    </row>
    <row r="20975" spans="20:21" x14ac:dyDescent="0.2">
      <c r="T20975" s="11"/>
      <c r="U20975" s="11"/>
    </row>
    <row r="20976" spans="20:21" x14ac:dyDescent="0.2">
      <c r="T20976" s="11"/>
      <c r="U20976" s="11"/>
    </row>
    <row r="20977" spans="20:21" x14ac:dyDescent="0.2">
      <c r="T20977" s="11"/>
      <c r="U20977" s="11"/>
    </row>
    <row r="20978" spans="20:21" x14ac:dyDescent="0.2">
      <c r="T20978" s="11"/>
      <c r="U20978" s="11"/>
    </row>
    <row r="20979" spans="20:21" x14ac:dyDescent="0.2">
      <c r="T20979" s="11"/>
      <c r="U20979" s="11"/>
    </row>
    <row r="20980" spans="20:21" x14ac:dyDescent="0.2">
      <c r="T20980" s="11"/>
      <c r="U20980" s="11"/>
    </row>
    <row r="20981" spans="20:21" x14ac:dyDescent="0.2">
      <c r="T20981" s="11"/>
      <c r="U20981" s="11"/>
    </row>
    <row r="20982" spans="20:21" x14ac:dyDescent="0.2">
      <c r="T20982" s="11"/>
      <c r="U20982" s="11"/>
    </row>
    <row r="20983" spans="20:21" x14ac:dyDescent="0.2">
      <c r="T20983" s="11"/>
      <c r="U20983" s="11"/>
    </row>
    <row r="20984" spans="20:21" x14ac:dyDescent="0.2">
      <c r="T20984" s="11"/>
      <c r="U20984" s="11"/>
    </row>
    <row r="20985" spans="20:21" x14ac:dyDescent="0.2">
      <c r="T20985" s="11"/>
      <c r="U20985" s="11"/>
    </row>
    <row r="20986" spans="20:21" x14ac:dyDescent="0.2">
      <c r="T20986" s="11"/>
      <c r="U20986" s="11"/>
    </row>
    <row r="20987" spans="20:21" x14ac:dyDescent="0.2">
      <c r="T20987" s="11"/>
      <c r="U20987" s="11"/>
    </row>
    <row r="20988" spans="20:21" x14ac:dyDescent="0.2">
      <c r="T20988" s="11"/>
      <c r="U20988" s="11"/>
    </row>
    <row r="20989" spans="20:21" x14ac:dyDescent="0.2">
      <c r="T20989" s="11"/>
      <c r="U20989" s="11"/>
    </row>
    <row r="20990" spans="20:21" x14ac:dyDescent="0.2">
      <c r="T20990" s="11"/>
      <c r="U20990" s="11"/>
    </row>
    <row r="20991" spans="20:21" x14ac:dyDescent="0.2">
      <c r="T20991" s="11"/>
      <c r="U20991" s="11"/>
    </row>
    <row r="20992" spans="20:21" x14ac:dyDescent="0.2">
      <c r="T20992" s="11"/>
      <c r="U20992" s="11"/>
    </row>
    <row r="20993" spans="20:21" x14ac:dyDescent="0.2">
      <c r="T20993" s="11"/>
      <c r="U20993" s="11"/>
    </row>
    <row r="20994" spans="20:21" x14ac:dyDescent="0.2">
      <c r="T20994" s="11"/>
      <c r="U20994" s="11"/>
    </row>
    <row r="20995" spans="20:21" x14ac:dyDescent="0.2">
      <c r="T20995" s="11"/>
      <c r="U20995" s="11"/>
    </row>
    <row r="20996" spans="20:21" x14ac:dyDescent="0.2">
      <c r="T20996" s="11"/>
      <c r="U20996" s="11"/>
    </row>
    <row r="20997" spans="20:21" x14ac:dyDescent="0.2">
      <c r="T20997" s="11"/>
      <c r="U20997" s="11"/>
    </row>
    <row r="20998" spans="20:21" x14ac:dyDescent="0.2">
      <c r="T20998" s="11"/>
      <c r="U20998" s="11"/>
    </row>
    <row r="20999" spans="20:21" x14ac:dyDescent="0.2">
      <c r="T20999" s="11"/>
      <c r="U20999" s="11"/>
    </row>
    <row r="21000" spans="20:21" x14ac:dyDescent="0.2">
      <c r="T21000" s="11"/>
      <c r="U21000" s="11"/>
    </row>
    <row r="21001" spans="20:21" x14ac:dyDescent="0.2">
      <c r="T21001" s="11"/>
      <c r="U21001" s="11"/>
    </row>
    <row r="21002" spans="20:21" x14ac:dyDescent="0.2">
      <c r="T21002" s="11"/>
      <c r="U21002" s="11"/>
    </row>
    <row r="21003" spans="20:21" x14ac:dyDescent="0.2">
      <c r="T21003" s="11"/>
      <c r="U21003" s="11"/>
    </row>
    <row r="21004" spans="20:21" x14ac:dyDescent="0.2">
      <c r="T21004" s="11"/>
      <c r="U21004" s="11"/>
    </row>
    <row r="21005" spans="20:21" x14ac:dyDescent="0.2">
      <c r="T21005" s="11"/>
      <c r="U21005" s="11"/>
    </row>
    <row r="21006" spans="20:21" x14ac:dyDescent="0.2">
      <c r="T21006" s="11"/>
      <c r="U21006" s="11"/>
    </row>
    <row r="21007" spans="20:21" x14ac:dyDescent="0.2">
      <c r="T21007" s="11"/>
      <c r="U21007" s="11"/>
    </row>
    <row r="21008" spans="20:21" x14ac:dyDescent="0.2">
      <c r="T21008" s="11"/>
      <c r="U21008" s="11"/>
    </row>
    <row r="21009" spans="20:21" x14ac:dyDescent="0.2">
      <c r="T21009" s="11"/>
      <c r="U21009" s="11"/>
    </row>
    <row r="21010" spans="20:21" x14ac:dyDescent="0.2">
      <c r="T21010" s="11"/>
      <c r="U21010" s="11"/>
    </row>
    <row r="21011" spans="20:21" x14ac:dyDescent="0.2">
      <c r="T21011" s="11"/>
      <c r="U21011" s="11"/>
    </row>
    <row r="21012" spans="20:21" x14ac:dyDescent="0.2">
      <c r="T21012" s="11"/>
      <c r="U21012" s="11"/>
    </row>
    <row r="21013" spans="20:21" x14ac:dyDescent="0.2">
      <c r="T21013" s="11"/>
      <c r="U21013" s="11"/>
    </row>
    <row r="21014" spans="20:21" x14ac:dyDescent="0.2">
      <c r="T21014" s="11"/>
      <c r="U21014" s="11"/>
    </row>
    <row r="21015" spans="20:21" x14ac:dyDescent="0.2">
      <c r="T21015" s="11"/>
      <c r="U21015" s="11"/>
    </row>
    <row r="21016" spans="20:21" x14ac:dyDescent="0.2">
      <c r="T21016" s="11"/>
      <c r="U21016" s="11"/>
    </row>
    <row r="21017" spans="20:21" x14ac:dyDescent="0.2">
      <c r="T21017" s="11"/>
      <c r="U21017" s="11"/>
    </row>
    <row r="21018" spans="20:21" x14ac:dyDescent="0.2">
      <c r="T21018" s="11"/>
      <c r="U21018" s="11"/>
    </row>
    <row r="21019" spans="20:21" x14ac:dyDescent="0.2">
      <c r="T21019" s="11"/>
      <c r="U21019" s="11"/>
    </row>
    <row r="21020" spans="20:21" x14ac:dyDescent="0.2">
      <c r="T21020" s="11"/>
      <c r="U21020" s="11"/>
    </row>
    <row r="21021" spans="20:21" x14ac:dyDescent="0.2">
      <c r="T21021" s="11"/>
      <c r="U21021" s="11"/>
    </row>
    <row r="21022" spans="20:21" x14ac:dyDescent="0.2">
      <c r="T21022" s="11"/>
      <c r="U21022" s="11"/>
    </row>
    <row r="21023" spans="20:21" x14ac:dyDescent="0.2">
      <c r="T21023" s="11"/>
      <c r="U21023" s="11"/>
    </row>
    <row r="21024" spans="20:21" x14ac:dyDescent="0.2">
      <c r="T21024" s="11"/>
      <c r="U21024" s="11"/>
    </row>
    <row r="21025" spans="20:21" x14ac:dyDescent="0.2">
      <c r="T21025" s="11"/>
      <c r="U21025" s="11"/>
    </row>
    <row r="21026" spans="20:21" x14ac:dyDescent="0.2">
      <c r="T21026" s="11"/>
      <c r="U21026" s="11"/>
    </row>
    <row r="21027" spans="20:21" x14ac:dyDescent="0.2">
      <c r="T21027" s="11"/>
      <c r="U21027" s="11"/>
    </row>
    <row r="21028" spans="20:21" x14ac:dyDescent="0.2">
      <c r="T21028" s="11"/>
      <c r="U21028" s="11"/>
    </row>
    <row r="21029" spans="20:21" x14ac:dyDescent="0.2">
      <c r="T21029" s="11"/>
      <c r="U21029" s="11"/>
    </row>
    <row r="21030" spans="20:21" x14ac:dyDescent="0.2">
      <c r="T21030" s="11"/>
      <c r="U21030" s="11"/>
    </row>
    <row r="21031" spans="20:21" x14ac:dyDescent="0.2">
      <c r="T21031" s="11"/>
      <c r="U21031" s="11"/>
    </row>
    <row r="21032" spans="20:21" x14ac:dyDescent="0.2">
      <c r="T21032" s="11"/>
      <c r="U21032" s="11"/>
    </row>
    <row r="21033" spans="20:21" x14ac:dyDescent="0.2">
      <c r="T21033" s="11"/>
      <c r="U21033" s="11"/>
    </row>
    <row r="21034" spans="20:21" x14ac:dyDescent="0.2">
      <c r="T21034" s="11"/>
      <c r="U21034" s="11"/>
    </row>
    <row r="21035" spans="20:21" x14ac:dyDescent="0.2">
      <c r="T21035" s="11"/>
      <c r="U21035" s="11"/>
    </row>
    <row r="21036" spans="20:21" x14ac:dyDescent="0.2">
      <c r="T21036" s="11"/>
      <c r="U21036" s="11"/>
    </row>
    <row r="21037" spans="20:21" x14ac:dyDescent="0.2">
      <c r="T21037" s="11"/>
      <c r="U21037" s="11"/>
    </row>
    <row r="21038" spans="20:21" x14ac:dyDescent="0.2">
      <c r="T21038" s="11"/>
      <c r="U21038" s="11"/>
    </row>
    <row r="21039" spans="20:21" x14ac:dyDescent="0.2">
      <c r="T21039" s="11"/>
      <c r="U21039" s="11"/>
    </row>
    <row r="21040" spans="20:21" x14ac:dyDescent="0.2">
      <c r="T21040" s="11"/>
      <c r="U21040" s="11"/>
    </row>
    <row r="21041" spans="20:21" x14ac:dyDescent="0.2">
      <c r="T21041" s="11"/>
      <c r="U21041" s="11"/>
    </row>
    <row r="21042" spans="20:21" x14ac:dyDescent="0.2">
      <c r="T21042" s="11"/>
      <c r="U21042" s="11"/>
    </row>
    <row r="21043" spans="20:21" x14ac:dyDescent="0.2">
      <c r="T21043" s="11"/>
      <c r="U21043" s="11"/>
    </row>
    <row r="21044" spans="20:21" x14ac:dyDescent="0.2">
      <c r="T21044" s="11"/>
      <c r="U21044" s="11"/>
    </row>
    <row r="21045" spans="20:21" x14ac:dyDescent="0.2">
      <c r="T21045" s="11"/>
      <c r="U21045" s="11"/>
    </row>
    <row r="21046" spans="20:21" x14ac:dyDescent="0.2">
      <c r="T21046" s="11"/>
      <c r="U21046" s="11"/>
    </row>
    <row r="21047" spans="20:21" x14ac:dyDescent="0.2">
      <c r="T21047" s="11"/>
      <c r="U21047" s="11"/>
    </row>
    <row r="21048" spans="20:21" x14ac:dyDescent="0.2">
      <c r="T21048" s="11"/>
      <c r="U21048" s="11"/>
    </row>
    <row r="21049" spans="20:21" x14ac:dyDescent="0.2">
      <c r="T21049" s="11"/>
      <c r="U21049" s="11"/>
    </row>
    <row r="21050" spans="20:21" x14ac:dyDescent="0.2">
      <c r="T21050" s="11"/>
      <c r="U21050" s="11"/>
    </row>
    <row r="21051" spans="20:21" x14ac:dyDescent="0.2">
      <c r="T21051" s="11"/>
      <c r="U21051" s="11"/>
    </row>
    <row r="21052" spans="20:21" x14ac:dyDescent="0.2">
      <c r="T21052" s="11"/>
      <c r="U21052" s="11"/>
    </row>
    <row r="21053" spans="20:21" x14ac:dyDescent="0.2">
      <c r="T21053" s="11"/>
      <c r="U21053" s="11"/>
    </row>
    <row r="21054" spans="20:21" x14ac:dyDescent="0.2">
      <c r="T21054" s="11"/>
      <c r="U21054" s="11"/>
    </row>
    <row r="21055" spans="20:21" x14ac:dyDescent="0.2">
      <c r="T21055" s="11"/>
      <c r="U21055" s="11"/>
    </row>
    <row r="21056" spans="20:21" x14ac:dyDescent="0.2">
      <c r="T21056" s="11"/>
      <c r="U21056" s="11"/>
    </row>
    <row r="21057" spans="20:21" x14ac:dyDescent="0.2">
      <c r="T21057" s="11"/>
      <c r="U21057" s="11"/>
    </row>
    <row r="21058" spans="20:21" x14ac:dyDescent="0.2">
      <c r="T21058" s="11"/>
      <c r="U21058" s="11"/>
    </row>
    <row r="21059" spans="20:21" x14ac:dyDescent="0.2">
      <c r="T21059" s="11"/>
      <c r="U21059" s="11"/>
    </row>
    <row r="21060" spans="20:21" x14ac:dyDescent="0.2">
      <c r="T21060" s="11"/>
      <c r="U21060" s="11"/>
    </row>
    <row r="21061" spans="20:21" x14ac:dyDescent="0.2">
      <c r="T21061" s="11"/>
      <c r="U21061" s="11"/>
    </row>
    <row r="21062" spans="20:21" x14ac:dyDescent="0.2">
      <c r="T21062" s="11"/>
      <c r="U21062" s="11"/>
    </row>
    <row r="21063" spans="20:21" x14ac:dyDescent="0.2">
      <c r="T21063" s="11"/>
      <c r="U21063" s="11"/>
    </row>
    <row r="21064" spans="20:21" x14ac:dyDescent="0.2">
      <c r="T21064" s="11"/>
      <c r="U21064" s="11"/>
    </row>
    <row r="21065" spans="20:21" x14ac:dyDescent="0.2">
      <c r="T21065" s="11"/>
      <c r="U21065" s="11"/>
    </row>
    <row r="21066" spans="20:21" x14ac:dyDescent="0.2">
      <c r="T21066" s="11"/>
      <c r="U21066" s="11"/>
    </row>
    <row r="21067" spans="20:21" x14ac:dyDescent="0.2">
      <c r="T21067" s="11"/>
      <c r="U21067" s="11"/>
    </row>
    <row r="21068" spans="20:21" x14ac:dyDescent="0.2">
      <c r="T21068" s="11"/>
      <c r="U21068" s="11"/>
    </row>
    <row r="21069" spans="20:21" x14ac:dyDescent="0.2">
      <c r="T21069" s="11"/>
      <c r="U21069" s="11"/>
    </row>
    <row r="21070" spans="20:21" x14ac:dyDescent="0.2">
      <c r="T21070" s="11"/>
      <c r="U21070" s="11"/>
    </row>
    <row r="21071" spans="20:21" x14ac:dyDescent="0.2">
      <c r="T21071" s="11"/>
      <c r="U21071" s="11"/>
    </row>
    <row r="21072" spans="20:21" x14ac:dyDescent="0.2">
      <c r="T21072" s="11"/>
      <c r="U21072" s="11"/>
    </row>
    <row r="21073" spans="20:21" x14ac:dyDescent="0.2">
      <c r="T21073" s="11"/>
      <c r="U21073" s="11"/>
    </row>
    <row r="21074" spans="20:21" x14ac:dyDescent="0.2">
      <c r="T21074" s="11"/>
      <c r="U21074" s="11"/>
    </row>
    <row r="21075" spans="20:21" x14ac:dyDescent="0.2">
      <c r="T21075" s="11"/>
      <c r="U21075" s="11"/>
    </row>
    <row r="21076" spans="20:21" x14ac:dyDescent="0.2">
      <c r="T21076" s="11"/>
      <c r="U21076" s="11"/>
    </row>
    <row r="21077" spans="20:21" x14ac:dyDescent="0.2">
      <c r="T21077" s="11"/>
      <c r="U21077" s="11"/>
    </row>
    <row r="21078" spans="20:21" x14ac:dyDescent="0.2">
      <c r="T21078" s="11"/>
      <c r="U21078" s="11"/>
    </row>
    <row r="21079" spans="20:21" x14ac:dyDescent="0.2">
      <c r="T21079" s="11"/>
      <c r="U21079" s="11"/>
    </row>
    <row r="21080" spans="20:21" x14ac:dyDescent="0.2">
      <c r="T21080" s="11"/>
      <c r="U21080" s="11"/>
    </row>
    <row r="21081" spans="20:21" x14ac:dyDescent="0.2">
      <c r="T21081" s="11"/>
      <c r="U21081" s="11"/>
    </row>
    <row r="21082" spans="20:21" x14ac:dyDescent="0.2">
      <c r="T21082" s="11"/>
      <c r="U21082" s="11"/>
    </row>
    <row r="21083" spans="20:21" x14ac:dyDescent="0.2">
      <c r="T21083" s="11"/>
      <c r="U21083" s="11"/>
    </row>
    <row r="21084" spans="20:21" x14ac:dyDescent="0.2">
      <c r="T21084" s="11"/>
      <c r="U21084" s="11"/>
    </row>
    <row r="21085" spans="20:21" x14ac:dyDescent="0.2">
      <c r="T21085" s="11"/>
      <c r="U21085" s="11"/>
    </row>
    <row r="21086" spans="20:21" x14ac:dyDescent="0.2">
      <c r="T21086" s="11"/>
      <c r="U21086" s="11"/>
    </row>
    <row r="21087" spans="20:21" x14ac:dyDescent="0.2">
      <c r="T21087" s="11"/>
      <c r="U21087" s="11"/>
    </row>
    <row r="21088" spans="20:21" x14ac:dyDescent="0.2">
      <c r="T21088" s="11"/>
      <c r="U21088" s="11"/>
    </row>
    <row r="21089" spans="20:21" x14ac:dyDescent="0.2">
      <c r="T21089" s="11"/>
      <c r="U21089" s="11"/>
    </row>
    <row r="21090" spans="20:21" x14ac:dyDescent="0.2">
      <c r="T21090" s="11"/>
      <c r="U21090" s="11"/>
    </row>
    <row r="21091" spans="20:21" x14ac:dyDescent="0.2">
      <c r="T21091" s="11"/>
      <c r="U21091" s="11"/>
    </row>
    <row r="21092" spans="20:21" x14ac:dyDescent="0.2">
      <c r="T21092" s="11"/>
      <c r="U21092" s="11"/>
    </row>
    <row r="21093" spans="20:21" x14ac:dyDescent="0.2">
      <c r="T21093" s="11"/>
      <c r="U21093" s="11"/>
    </row>
    <row r="21094" spans="20:21" x14ac:dyDescent="0.2">
      <c r="T21094" s="11"/>
      <c r="U21094" s="11"/>
    </row>
    <row r="21095" spans="20:21" x14ac:dyDescent="0.2">
      <c r="T21095" s="11"/>
      <c r="U21095" s="11"/>
    </row>
    <row r="21096" spans="20:21" x14ac:dyDescent="0.2">
      <c r="T21096" s="11"/>
      <c r="U21096" s="11"/>
    </row>
    <row r="21097" spans="20:21" x14ac:dyDescent="0.2">
      <c r="T21097" s="11"/>
      <c r="U21097" s="11"/>
    </row>
    <row r="21098" spans="20:21" x14ac:dyDescent="0.2">
      <c r="T21098" s="11"/>
      <c r="U21098" s="11"/>
    </row>
    <row r="21099" spans="20:21" x14ac:dyDescent="0.2">
      <c r="T21099" s="11"/>
      <c r="U21099" s="11"/>
    </row>
    <row r="21100" spans="20:21" x14ac:dyDescent="0.2">
      <c r="T21100" s="11"/>
      <c r="U21100" s="11"/>
    </row>
    <row r="21101" spans="20:21" x14ac:dyDescent="0.2">
      <c r="T21101" s="11"/>
      <c r="U21101" s="11"/>
    </row>
    <row r="21102" spans="20:21" x14ac:dyDescent="0.2">
      <c r="T21102" s="11"/>
      <c r="U21102" s="11"/>
    </row>
    <row r="21103" spans="20:21" x14ac:dyDescent="0.2">
      <c r="T21103" s="11"/>
      <c r="U21103" s="11"/>
    </row>
    <row r="21104" spans="20:21" x14ac:dyDescent="0.2">
      <c r="T21104" s="11"/>
      <c r="U21104" s="11"/>
    </row>
    <row r="21105" spans="20:21" x14ac:dyDescent="0.2">
      <c r="T21105" s="11"/>
      <c r="U21105" s="11"/>
    </row>
    <row r="21106" spans="20:21" x14ac:dyDescent="0.2">
      <c r="T21106" s="11"/>
      <c r="U21106" s="11"/>
    </row>
    <row r="21107" spans="20:21" x14ac:dyDescent="0.2">
      <c r="T21107" s="11"/>
      <c r="U21107" s="11"/>
    </row>
    <row r="21108" spans="20:21" x14ac:dyDescent="0.2">
      <c r="T21108" s="11"/>
      <c r="U21108" s="11"/>
    </row>
    <row r="21109" spans="20:21" x14ac:dyDescent="0.2">
      <c r="T21109" s="11"/>
      <c r="U21109" s="11"/>
    </row>
    <row r="21110" spans="20:21" x14ac:dyDescent="0.2">
      <c r="T21110" s="11"/>
      <c r="U21110" s="11"/>
    </row>
    <row r="21111" spans="20:21" x14ac:dyDescent="0.2">
      <c r="T21111" s="11"/>
      <c r="U21111" s="11"/>
    </row>
    <row r="21112" spans="20:21" x14ac:dyDescent="0.2">
      <c r="T21112" s="11"/>
      <c r="U21112" s="11"/>
    </row>
    <row r="21113" spans="20:21" x14ac:dyDescent="0.2">
      <c r="T21113" s="11"/>
      <c r="U21113" s="11"/>
    </row>
    <row r="21114" spans="20:21" x14ac:dyDescent="0.2">
      <c r="T21114" s="11"/>
      <c r="U21114" s="11"/>
    </row>
    <row r="21115" spans="20:21" x14ac:dyDescent="0.2">
      <c r="T21115" s="11"/>
      <c r="U21115" s="11"/>
    </row>
    <row r="21116" spans="20:21" x14ac:dyDescent="0.2">
      <c r="T21116" s="11"/>
      <c r="U21116" s="11"/>
    </row>
    <row r="21117" spans="20:21" x14ac:dyDescent="0.2">
      <c r="T21117" s="11"/>
      <c r="U21117" s="11"/>
    </row>
    <row r="21118" spans="20:21" x14ac:dyDescent="0.2">
      <c r="T21118" s="11"/>
      <c r="U21118" s="11"/>
    </row>
    <row r="21119" spans="20:21" x14ac:dyDescent="0.2">
      <c r="T21119" s="11"/>
      <c r="U21119" s="11"/>
    </row>
    <row r="21120" spans="20:21" x14ac:dyDescent="0.2">
      <c r="T21120" s="11"/>
      <c r="U21120" s="11"/>
    </row>
    <row r="21121" spans="20:21" x14ac:dyDescent="0.2">
      <c r="T21121" s="11"/>
      <c r="U21121" s="11"/>
    </row>
    <row r="21122" spans="20:21" x14ac:dyDescent="0.2">
      <c r="T21122" s="11"/>
      <c r="U21122" s="11"/>
    </row>
    <row r="21123" spans="20:21" x14ac:dyDescent="0.2">
      <c r="T21123" s="11"/>
      <c r="U21123" s="11"/>
    </row>
    <row r="21124" spans="20:21" x14ac:dyDescent="0.2">
      <c r="T21124" s="11"/>
      <c r="U21124" s="11"/>
    </row>
    <row r="21125" spans="20:21" x14ac:dyDescent="0.2">
      <c r="T21125" s="11"/>
      <c r="U21125" s="11"/>
    </row>
    <row r="21126" spans="20:21" x14ac:dyDescent="0.2">
      <c r="T21126" s="11"/>
      <c r="U21126" s="11"/>
    </row>
    <row r="21127" spans="20:21" x14ac:dyDescent="0.2">
      <c r="T21127" s="11"/>
      <c r="U21127" s="11"/>
    </row>
    <row r="21128" spans="20:21" x14ac:dyDescent="0.2">
      <c r="T21128" s="11"/>
      <c r="U21128" s="11"/>
    </row>
    <row r="21129" spans="20:21" x14ac:dyDescent="0.2">
      <c r="T21129" s="11"/>
      <c r="U21129" s="11"/>
    </row>
    <row r="21130" spans="20:21" x14ac:dyDescent="0.2">
      <c r="T21130" s="11"/>
      <c r="U21130" s="11"/>
    </row>
    <row r="21131" spans="20:21" x14ac:dyDescent="0.2">
      <c r="T21131" s="11"/>
      <c r="U21131" s="11"/>
    </row>
    <row r="21132" spans="20:21" x14ac:dyDescent="0.2">
      <c r="T21132" s="11"/>
      <c r="U21132" s="11"/>
    </row>
    <row r="21133" spans="20:21" x14ac:dyDescent="0.2">
      <c r="T21133" s="11"/>
      <c r="U21133" s="11"/>
    </row>
    <row r="21134" spans="20:21" x14ac:dyDescent="0.2">
      <c r="T21134" s="11"/>
      <c r="U21134" s="11"/>
    </row>
    <row r="21135" spans="20:21" x14ac:dyDescent="0.2">
      <c r="T21135" s="11"/>
      <c r="U21135" s="11"/>
    </row>
    <row r="21136" spans="20:21" x14ac:dyDescent="0.2">
      <c r="T21136" s="11"/>
      <c r="U21136" s="11"/>
    </row>
    <row r="21137" spans="20:21" x14ac:dyDescent="0.2">
      <c r="T21137" s="11"/>
      <c r="U21137" s="11"/>
    </row>
    <row r="21138" spans="20:21" x14ac:dyDescent="0.2">
      <c r="T21138" s="11"/>
      <c r="U21138" s="11"/>
    </row>
    <row r="21139" spans="20:21" x14ac:dyDescent="0.2">
      <c r="T21139" s="11"/>
      <c r="U21139" s="11"/>
    </row>
    <row r="21140" spans="20:21" x14ac:dyDescent="0.2">
      <c r="T21140" s="11"/>
      <c r="U21140" s="11"/>
    </row>
    <row r="21141" spans="20:21" x14ac:dyDescent="0.2">
      <c r="T21141" s="11"/>
      <c r="U21141" s="11"/>
    </row>
    <row r="21142" spans="20:21" x14ac:dyDescent="0.2">
      <c r="T21142" s="11"/>
      <c r="U21142" s="11"/>
    </row>
    <row r="21143" spans="20:21" x14ac:dyDescent="0.2">
      <c r="T21143" s="11"/>
      <c r="U21143" s="11"/>
    </row>
    <row r="21144" spans="20:21" x14ac:dyDescent="0.2">
      <c r="T21144" s="11"/>
      <c r="U21144" s="11"/>
    </row>
    <row r="21145" spans="20:21" x14ac:dyDescent="0.2">
      <c r="T21145" s="11"/>
      <c r="U21145" s="11"/>
    </row>
    <row r="21146" spans="20:21" x14ac:dyDescent="0.2">
      <c r="T21146" s="11"/>
      <c r="U21146" s="11"/>
    </row>
    <row r="21147" spans="20:21" x14ac:dyDescent="0.2">
      <c r="T21147" s="11"/>
      <c r="U21147" s="11"/>
    </row>
    <row r="21148" spans="20:21" x14ac:dyDescent="0.2">
      <c r="T21148" s="11"/>
      <c r="U21148" s="11"/>
    </row>
    <row r="21149" spans="20:21" x14ac:dyDescent="0.2">
      <c r="T21149" s="11"/>
      <c r="U21149" s="11"/>
    </row>
    <row r="21150" spans="20:21" x14ac:dyDescent="0.2">
      <c r="T21150" s="11"/>
      <c r="U21150" s="11"/>
    </row>
    <row r="21151" spans="20:21" x14ac:dyDescent="0.2">
      <c r="T21151" s="11"/>
      <c r="U21151" s="11"/>
    </row>
    <row r="21152" spans="20:21" x14ac:dyDescent="0.2">
      <c r="T21152" s="11"/>
      <c r="U21152" s="11"/>
    </row>
    <row r="21153" spans="20:21" x14ac:dyDescent="0.2">
      <c r="T21153" s="11"/>
      <c r="U21153" s="11"/>
    </row>
    <row r="21154" spans="20:21" x14ac:dyDescent="0.2">
      <c r="T21154" s="11"/>
      <c r="U21154" s="11"/>
    </row>
    <row r="21155" spans="20:21" x14ac:dyDescent="0.2">
      <c r="T21155" s="11"/>
      <c r="U21155" s="11"/>
    </row>
    <row r="21156" spans="20:21" x14ac:dyDescent="0.2">
      <c r="T21156" s="11"/>
      <c r="U21156" s="11"/>
    </row>
    <row r="21157" spans="20:21" x14ac:dyDescent="0.2">
      <c r="T21157" s="11"/>
      <c r="U21157" s="11"/>
    </row>
    <row r="21158" spans="20:21" x14ac:dyDescent="0.2">
      <c r="T21158" s="11"/>
      <c r="U21158" s="11"/>
    </row>
    <row r="21159" spans="20:21" x14ac:dyDescent="0.2">
      <c r="T21159" s="11"/>
      <c r="U21159" s="11"/>
    </row>
    <row r="21160" spans="20:21" x14ac:dyDescent="0.2">
      <c r="T21160" s="11"/>
      <c r="U21160" s="11"/>
    </row>
    <row r="21161" spans="20:21" x14ac:dyDescent="0.2">
      <c r="T21161" s="11"/>
      <c r="U21161" s="11"/>
    </row>
    <row r="21162" spans="20:21" x14ac:dyDescent="0.2">
      <c r="T21162" s="11"/>
      <c r="U21162" s="11"/>
    </row>
    <row r="21163" spans="20:21" x14ac:dyDescent="0.2">
      <c r="T21163" s="11"/>
      <c r="U21163" s="11"/>
    </row>
    <row r="21164" spans="20:21" x14ac:dyDescent="0.2">
      <c r="T21164" s="11"/>
      <c r="U21164" s="11"/>
    </row>
    <row r="21165" spans="20:21" x14ac:dyDescent="0.2">
      <c r="T21165" s="11"/>
      <c r="U21165" s="11"/>
    </row>
    <row r="21166" spans="20:21" x14ac:dyDescent="0.2">
      <c r="T21166" s="11"/>
      <c r="U21166" s="11"/>
    </row>
    <row r="21167" spans="20:21" x14ac:dyDescent="0.2">
      <c r="T21167" s="11"/>
      <c r="U21167" s="11"/>
    </row>
    <row r="21168" spans="20:21" x14ac:dyDescent="0.2">
      <c r="T21168" s="11"/>
      <c r="U21168" s="11"/>
    </row>
    <row r="21169" spans="20:21" x14ac:dyDescent="0.2">
      <c r="T21169" s="11"/>
      <c r="U21169" s="11"/>
    </row>
    <row r="21170" spans="20:21" x14ac:dyDescent="0.2">
      <c r="T21170" s="11"/>
      <c r="U21170" s="11"/>
    </row>
    <row r="21171" spans="20:21" x14ac:dyDescent="0.2">
      <c r="T21171" s="11"/>
      <c r="U21171" s="11"/>
    </row>
    <row r="21172" spans="20:21" x14ac:dyDescent="0.2">
      <c r="T21172" s="11"/>
      <c r="U21172" s="11"/>
    </row>
    <row r="21173" spans="20:21" x14ac:dyDescent="0.2">
      <c r="T21173" s="11"/>
      <c r="U21173" s="11"/>
    </row>
    <row r="21174" spans="20:21" x14ac:dyDescent="0.2">
      <c r="T21174" s="11"/>
      <c r="U21174" s="11"/>
    </row>
    <row r="21175" spans="20:21" x14ac:dyDescent="0.2">
      <c r="T21175" s="11"/>
      <c r="U21175" s="11"/>
    </row>
    <row r="21176" spans="20:21" x14ac:dyDescent="0.2">
      <c r="T21176" s="11"/>
      <c r="U21176" s="11"/>
    </row>
    <row r="21177" spans="20:21" x14ac:dyDescent="0.2">
      <c r="T21177" s="11"/>
      <c r="U21177" s="11"/>
    </row>
    <row r="21178" spans="20:21" x14ac:dyDescent="0.2">
      <c r="T21178" s="11"/>
      <c r="U21178" s="11"/>
    </row>
    <row r="21179" spans="20:21" x14ac:dyDescent="0.2">
      <c r="T21179" s="11"/>
      <c r="U21179" s="11"/>
    </row>
    <row r="21180" spans="20:21" x14ac:dyDescent="0.2">
      <c r="T21180" s="11"/>
      <c r="U21180" s="11"/>
    </row>
    <row r="21181" spans="20:21" x14ac:dyDescent="0.2">
      <c r="T21181" s="11"/>
      <c r="U21181" s="11"/>
    </row>
    <row r="21182" spans="20:21" x14ac:dyDescent="0.2">
      <c r="T21182" s="11"/>
      <c r="U21182" s="11"/>
    </row>
    <row r="21183" spans="20:21" x14ac:dyDescent="0.2">
      <c r="T21183" s="11"/>
      <c r="U21183" s="11"/>
    </row>
    <row r="21184" spans="20:21" x14ac:dyDescent="0.2">
      <c r="T21184" s="11"/>
      <c r="U21184" s="11"/>
    </row>
    <row r="21185" spans="20:21" x14ac:dyDescent="0.2">
      <c r="T21185" s="11"/>
      <c r="U21185" s="11"/>
    </row>
    <row r="21186" spans="20:21" x14ac:dyDescent="0.2">
      <c r="T21186" s="11"/>
      <c r="U21186" s="11"/>
    </row>
    <row r="21187" spans="20:21" x14ac:dyDescent="0.2">
      <c r="T21187" s="11"/>
      <c r="U21187" s="11"/>
    </row>
    <row r="21188" spans="20:21" x14ac:dyDescent="0.2">
      <c r="T21188" s="11"/>
      <c r="U21188" s="11"/>
    </row>
    <row r="21189" spans="20:21" x14ac:dyDescent="0.2">
      <c r="T21189" s="11"/>
      <c r="U21189" s="11"/>
    </row>
    <row r="21190" spans="20:21" x14ac:dyDescent="0.2">
      <c r="T21190" s="11"/>
      <c r="U21190" s="11"/>
    </row>
    <row r="21191" spans="20:21" x14ac:dyDescent="0.2">
      <c r="T21191" s="11"/>
      <c r="U21191" s="11"/>
    </row>
    <row r="21192" spans="20:21" x14ac:dyDescent="0.2">
      <c r="T21192" s="11"/>
      <c r="U21192" s="11"/>
    </row>
    <row r="21193" spans="20:21" x14ac:dyDescent="0.2">
      <c r="T21193" s="11"/>
      <c r="U21193" s="11"/>
    </row>
    <row r="21194" spans="20:21" x14ac:dyDescent="0.2">
      <c r="T21194" s="11"/>
      <c r="U21194" s="11"/>
    </row>
    <row r="21195" spans="20:21" x14ac:dyDescent="0.2">
      <c r="T21195" s="11"/>
      <c r="U21195" s="11"/>
    </row>
    <row r="21196" spans="20:21" x14ac:dyDescent="0.2">
      <c r="T21196" s="11"/>
      <c r="U21196" s="11"/>
    </row>
    <row r="21197" spans="20:21" x14ac:dyDescent="0.2">
      <c r="T21197" s="11"/>
      <c r="U21197" s="11"/>
    </row>
    <row r="21198" spans="20:21" x14ac:dyDescent="0.2">
      <c r="T21198" s="11"/>
      <c r="U21198" s="11"/>
    </row>
    <row r="21199" spans="20:21" x14ac:dyDescent="0.2">
      <c r="T21199" s="11"/>
      <c r="U21199" s="11"/>
    </row>
    <row r="21200" spans="20:21" x14ac:dyDescent="0.2">
      <c r="T21200" s="11"/>
      <c r="U21200" s="11"/>
    </row>
    <row r="21201" spans="20:21" x14ac:dyDescent="0.2">
      <c r="T21201" s="11"/>
      <c r="U21201" s="11"/>
    </row>
    <row r="21202" spans="20:21" x14ac:dyDescent="0.2">
      <c r="T21202" s="11"/>
      <c r="U21202" s="11"/>
    </row>
    <row r="21203" spans="20:21" x14ac:dyDescent="0.2">
      <c r="T21203" s="11"/>
      <c r="U21203" s="11"/>
    </row>
    <row r="21204" spans="20:21" x14ac:dyDescent="0.2">
      <c r="T21204" s="11"/>
      <c r="U21204" s="11"/>
    </row>
    <row r="21205" spans="20:21" x14ac:dyDescent="0.2">
      <c r="T21205" s="11"/>
      <c r="U21205" s="11"/>
    </row>
    <row r="21206" spans="20:21" x14ac:dyDescent="0.2">
      <c r="T21206" s="11"/>
      <c r="U21206" s="11"/>
    </row>
    <row r="21207" spans="20:21" x14ac:dyDescent="0.2">
      <c r="T21207" s="11"/>
      <c r="U21207" s="11"/>
    </row>
    <row r="21208" spans="20:21" x14ac:dyDescent="0.2">
      <c r="T21208" s="11"/>
      <c r="U21208" s="11"/>
    </row>
    <row r="21209" spans="20:21" x14ac:dyDescent="0.2">
      <c r="T21209" s="11"/>
      <c r="U21209" s="11"/>
    </row>
    <row r="21210" spans="20:21" x14ac:dyDescent="0.2">
      <c r="T21210" s="11"/>
      <c r="U21210" s="11"/>
    </row>
    <row r="21211" spans="20:21" x14ac:dyDescent="0.2">
      <c r="T21211" s="11"/>
      <c r="U21211" s="11"/>
    </row>
    <row r="21212" spans="20:21" x14ac:dyDescent="0.2">
      <c r="T21212" s="11"/>
      <c r="U21212" s="11"/>
    </row>
    <row r="21213" spans="20:21" x14ac:dyDescent="0.2">
      <c r="T21213" s="11"/>
      <c r="U21213" s="11"/>
    </row>
    <row r="21214" spans="20:21" x14ac:dyDescent="0.2">
      <c r="T21214" s="11"/>
      <c r="U21214" s="11"/>
    </row>
    <row r="21215" spans="20:21" x14ac:dyDescent="0.2">
      <c r="T21215" s="11"/>
      <c r="U21215" s="11"/>
    </row>
    <row r="21216" spans="20:21" x14ac:dyDescent="0.2">
      <c r="T21216" s="11"/>
      <c r="U21216" s="11"/>
    </row>
    <row r="21217" spans="20:21" x14ac:dyDescent="0.2">
      <c r="T21217" s="11"/>
      <c r="U21217" s="11"/>
    </row>
    <row r="21218" spans="20:21" x14ac:dyDescent="0.2">
      <c r="T21218" s="11"/>
      <c r="U21218" s="11"/>
    </row>
    <row r="21219" spans="20:21" x14ac:dyDescent="0.2">
      <c r="T21219" s="11"/>
      <c r="U21219" s="11"/>
    </row>
    <row r="21220" spans="20:21" x14ac:dyDescent="0.2">
      <c r="T21220" s="11"/>
      <c r="U21220" s="11"/>
    </row>
    <row r="21221" spans="20:21" x14ac:dyDescent="0.2">
      <c r="T21221" s="11"/>
      <c r="U21221" s="11"/>
    </row>
    <row r="21222" spans="20:21" x14ac:dyDescent="0.2">
      <c r="T21222" s="11"/>
      <c r="U21222" s="11"/>
    </row>
    <row r="21223" spans="20:21" x14ac:dyDescent="0.2">
      <c r="T21223" s="11"/>
      <c r="U21223" s="11"/>
    </row>
    <row r="21224" spans="20:21" x14ac:dyDescent="0.2">
      <c r="T21224" s="11"/>
      <c r="U21224" s="11"/>
    </row>
    <row r="21225" spans="20:21" x14ac:dyDescent="0.2">
      <c r="T21225" s="11"/>
      <c r="U21225" s="11"/>
    </row>
    <row r="21226" spans="20:21" x14ac:dyDescent="0.2">
      <c r="T21226" s="11"/>
      <c r="U21226" s="11"/>
    </row>
    <row r="21227" spans="20:21" x14ac:dyDescent="0.2">
      <c r="T21227" s="11"/>
      <c r="U21227" s="11"/>
    </row>
    <row r="21228" spans="20:21" x14ac:dyDescent="0.2">
      <c r="T21228" s="11"/>
      <c r="U21228" s="11"/>
    </row>
    <row r="21229" spans="20:21" x14ac:dyDescent="0.2">
      <c r="T21229" s="11"/>
      <c r="U21229" s="11"/>
    </row>
    <row r="21230" spans="20:21" x14ac:dyDescent="0.2">
      <c r="T21230" s="11"/>
      <c r="U21230" s="11"/>
    </row>
    <row r="21231" spans="20:21" x14ac:dyDescent="0.2">
      <c r="T21231" s="11"/>
      <c r="U21231" s="11"/>
    </row>
    <row r="21232" spans="20:21" x14ac:dyDescent="0.2">
      <c r="T21232" s="11"/>
      <c r="U21232" s="11"/>
    </row>
    <row r="21233" spans="20:21" x14ac:dyDescent="0.2">
      <c r="T21233" s="11"/>
      <c r="U21233" s="11"/>
    </row>
    <row r="21234" spans="20:21" x14ac:dyDescent="0.2">
      <c r="T21234" s="11"/>
      <c r="U21234" s="11"/>
    </row>
    <row r="21235" spans="20:21" x14ac:dyDescent="0.2">
      <c r="T21235" s="11"/>
      <c r="U21235" s="11"/>
    </row>
    <row r="21236" spans="20:21" x14ac:dyDescent="0.2">
      <c r="T21236" s="11"/>
      <c r="U21236" s="11"/>
    </row>
    <row r="21237" spans="20:21" x14ac:dyDescent="0.2">
      <c r="T21237" s="11"/>
      <c r="U21237" s="11"/>
    </row>
    <row r="21238" spans="20:21" x14ac:dyDescent="0.2">
      <c r="T21238" s="11"/>
      <c r="U21238" s="11"/>
    </row>
    <row r="21239" spans="20:21" x14ac:dyDescent="0.2">
      <c r="T21239" s="11"/>
      <c r="U21239" s="11"/>
    </row>
    <row r="21240" spans="20:21" x14ac:dyDescent="0.2">
      <c r="T21240" s="11"/>
      <c r="U21240" s="11"/>
    </row>
    <row r="21241" spans="20:21" x14ac:dyDescent="0.2">
      <c r="T21241" s="11"/>
      <c r="U21241" s="11"/>
    </row>
    <row r="21242" spans="20:21" x14ac:dyDescent="0.2">
      <c r="T21242" s="11"/>
      <c r="U21242" s="11"/>
    </row>
    <row r="21243" spans="20:21" x14ac:dyDescent="0.2">
      <c r="T21243" s="11"/>
      <c r="U21243" s="11"/>
    </row>
    <row r="21244" spans="20:21" x14ac:dyDescent="0.2">
      <c r="T21244" s="11"/>
      <c r="U21244" s="11"/>
    </row>
    <row r="21245" spans="20:21" x14ac:dyDescent="0.2">
      <c r="T21245" s="11"/>
      <c r="U21245" s="11"/>
    </row>
    <row r="21246" spans="20:21" x14ac:dyDescent="0.2">
      <c r="T21246" s="11"/>
      <c r="U21246" s="11"/>
    </row>
    <row r="21247" spans="20:21" x14ac:dyDescent="0.2">
      <c r="T21247" s="11"/>
      <c r="U21247" s="11"/>
    </row>
    <row r="21248" spans="20:21" x14ac:dyDescent="0.2">
      <c r="T21248" s="11"/>
      <c r="U21248" s="11"/>
    </row>
    <row r="21249" spans="20:21" x14ac:dyDescent="0.2">
      <c r="T21249" s="11"/>
      <c r="U21249" s="11"/>
    </row>
    <row r="21250" spans="20:21" x14ac:dyDescent="0.2">
      <c r="T21250" s="11"/>
      <c r="U21250" s="11"/>
    </row>
    <row r="21251" spans="20:21" x14ac:dyDescent="0.2">
      <c r="T21251" s="11"/>
      <c r="U21251" s="11"/>
    </row>
    <row r="21252" spans="20:21" x14ac:dyDescent="0.2">
      <c r="T21252" s="11"/>
      <c r="U21252" s="11"/>
    </row>
    <row r="21253" spans="20:21" x14ac:dyDescent="0.2">
      <c r="T21253" s="11"/>
      <c r="U21253" s="11"/>
    </row>
    <row r="21254" spans="20:21" x14ac:dyDescent="0.2">
      <c r="T21254" s="11"/>
      <c r="U21254" s="11"/>
    </row>
    <row r="21255" spans="20:21" x14ac:dyDescent="0.2">
      <c r="T21255" s="11"/>
      <c r="U21255" s="11"/>
    </row>
    <row r="21256" spans="20:21" x14ac:dyDescent="0.2">
      <c r="T21256" s="11"/>
      <c r="U21256" s="11"/>
    </row>
    <row r="21257" spans="20:21" x14ac:dyDescent="0.2">
      <c r="T21257" s="11"/>
      <c r="U21257" s="11"/>
    </row>
    <row r="21258" spans="20:21" x14ac:dyDescent="0.2">
      <c r="T21258" s="11"/>
      <c r="U21258" s="11"/>
    </row>
    <row r="21259" spans="20:21" x14ac:dyDescent="0.2">
      <c r="T21259" s="11"/>
      <c r="U21259" s="11"/>
    </row>
    <row r="21260" spans="20:21" x14ac:dyDescent="0.2">
      <c r="T21260" s="11"/>
      <c r="U21260" s="11"/>
    </row>
    <row r="21261" spans="20:21" x14ac:dyDescent="0.2">
      <c r="T21261" s="11"/>
      <c r="U21261" s="11"/>
    </row>
    <row r="21262" spans="20:21" x14ac:dyDescent="0.2">
      <c r="T21262" s="11"/>
      <c r="U21262" s="11"/>
    </row>
    <row r="21263" spans="20:21" x14ac:dyDescent="0.2">
      <c r="T21263" s="11"/>
      <c r="U21263" s="11"/>
    </row>
    <row r="21264" spans="20:21" x14ac:dyDescent="0.2">
      <c r="T21264" s="11"/>
      <c r="U21264" s="11"/>
    </row>
    <row r="21265" spans="20:21" x14ac:dyDescent="0.2">
      <c r="T21265" s="11"/>
      <c r="U21265" s="11"/>
    </row>
    <row r="21266" spans="20:21" x14ac:dyDescent="0.2">
      <c r="T21266" s="11"/>
      <c r="U21266" s="11"/>
    </row>
    <row r="21267" spans="20:21" x14ac:dyDescent="0.2">
      <c r="T21267" s="11"/>
      <c r="U21267" s="11"/>
    </row>
    <row r="21268" spans="20:21" x14ac:dyDescent="0.2">
      <c r="T21268" s="11"/>
      <c r="U21268" s="11"/>
    </row>
    <row r="21269" spans="20:21" x14ac:dyDescent="0.2">
      <c r="T21269" s="11"/>
      <c r="U21269" s="11"/>
    </row>
    <row r="21270" spans="20:21" x14ac:dyDescent="0.2">
      <c r="T21270" s="11"/>
      <c r="U21270" s="11"/>
    </row>
    <row r="21271" spans="20:21" x14ac:dyDescent="0.2">
      <c r="T21271" s="11"/>
      <c r="U21271" s="11"/>
    </row>
    <row r="21272" spans="20:21" x14ac:dyDescent="0.2">
      <c r="T21272" s="11"/>
      <c r="U21272" s="11"/>
    </row>
    <row r="21273" spans="20:21" x14ac:dyDescent="0.2">
      <c r="T21273" s="11"/>
      <c r="U21273" s="11"/>
    </row>
    <row r="21274" spans="20:21" x14ac:dyDescent="0.2">
      <c r="T21274" s="11"/>
      <c r="U21274" s="11"/>
    </row>
    <row r="21275" spans="20:21" x14ac:dyDescent="0.2">
      <c r="T21275" s="11"/>
      <c r="U21275" s="11"/>
    </row>
    <row r="21276" spans="20:21" x14ac:dyDescent="0.2">
      <c r="T21276" s="11"/>
      <c r="U21276" s="11"/>
    </row>
    <row r="21277" spans="20:21" x14ac:dyDescent="0.2">
      <c r="T21277" s="11"/>
      <c r="U21277" s="11"/>
    </row>
    <row r="21278" spans="20:21" x14ac:dyDescent="0.2">
      <c r="T21278" s="11"/>
      <c r="U21278" s="11"/>
    </row>
    <row r="21279" spans="20:21" x14ac:dyDescent="0.2">
      <c r="T21279" s="11"/>
      <c r="U21279" s="11"/>
    </row>
    <row r="21280" spans="20:21" x14ac:dyDescent="0.2">
      <c r="T21280" s="11"/>
      <c r="U21280" s="11"/>
    </row>
    <row r="21281" spans="20:21" x14ac:dyDescent="0.2">
      <c r="T21281" s="11"/>
      <c r="U21281" s="11"/>
    </row>
    <row r="21282" spans="20:21" x14ac:dyDescent="0.2">
      <c r="T21282" s="11"/>
      <c r="U21282" s="11"/>
    </row>
    <row r="21283" spans="20:21" x14ac:dyDescent="0.2">
      <c r="T21283" s="11"/>
      <c r="U21283" s="11"/>
    </row>
    <row r="21284" spans="20:21" x14ac:dyDescent="0.2">
      <c r="T21284" s="11"/>
      <c r="U21284" s="11"/>
    </row>
    <row r="21285" spans="20:21" x14ac:dyDescent="0.2">
      <c r="T21285" s="11"/>
      <c r="U21285" s="11"/>
    </row>
    <row r="21286" spans="20:21" x14ac:dyDescent="0.2">
      <c r="T21286" s="11"/>
      <c r="U21286" s="11"/>
    </row>
    <row r="21287" spans="20:21" x14ac:dyDescent="0.2">
      <c r="T21287" s="11"/>
      <c r="U21287" s="11"/>
    </row>
    <row r="21288" spans="20:21" x14ac:dyDescent="0.2">
      <c r="T21288" s="11"/>
      <c r="U21288" s="11"/>
    </row>
    <row r="21289" spans="20:21" x14ac:dyDescent="0.2">
      <c r="T21289" s="11"/>
      <c r="U21289" s="11"/>
    </row>
    <row r="21290" spans="20:21" x14ac:dyDescent="0.2">
      <c r="T21290" s="11"/>
      <c r="U21290" s="11"/>
    </row>
    <row r="21291" spans="20:21" x14ac:dyDescent="0.2">
      <c r="T21291" s="11"/>
      <c r="U21291" s="11"/>
    </row>
    <row r="21292" spans="20:21" x14ac:dyDescent="0.2">
      <c r="T21292" s="11"/>
      <c r="U21292" s="11"/>
    </row>
    <row r="21293" spans="20:21" x14ac:dyDescent="0.2">
      <c r="T21293" s="11"/>
      <c r="U21293" s="11"/>
    </row>
    <row r="21294" spans="20:21" x14ac:dyDescent="0.2">
      <c r="T21294" s="11"/>
      <c r="U21294" s="11"/>
    </row>
    <row r="21295" spans="20:21" x14ac:dyDescent="0.2">
      <c r="T21295" s="11"/>
      <c r="U21295" s="11"/>
    </row>
    <row r="21296" spans="20:21" x14ac:dyDescent="0.2">
      <c r="T21296" s="11"/>
      <c r="U21296" s="11"/>
    </row>
    <row r="21297" spans="20:21" x14ac:dyDescent="0.2">
      <c r="T21297" s="11"/>
      <c r="U21297" s="11"/>
    </row>
    <row r="21298" spans="20:21" x14ac:dyDescent="0.2">
      <c r="T21298" s="11"/>
      <c r="U21298" s="11"/>
    </row>
    <row r="21299" spans="20:21" x14ac:dyDescent="0.2">
      <c r="T21299" s="11"/>
      <c r="U21299" s="11"/>
    </row>
    <row r="21300" spans="20:21" x14ac:dyDescent="0.2">
      <c r="T21300" s="11"/>
      <c r="U21300" s="11"/>
    </row>
    <row r="21301" spans="20:21" x14ac:dyDescent="0.2">
      <c r="T21301" s="11"/>
      <c r="U21301" s="11"/>
    </row>
    <row r="21302" spans="20:21" x14ac:dyDescent="0.2">
      <c r="T21302" s="11"/>
      <c r="U21302" s="11"/>
    </row>
    <row r="21303" spans="20:21" x14ac:dyDescent="0.2">
      <c r="T21303" s="11"/>
      <c r="U21303" s="11"/>
    </row>
    <row r="21304" spans="20:21" x14ac:dyDescent="0.2">
      <c r="T21304" s="11"/>
      <c r="U21304" s="11"/>
    </row>
    <row r="21305" spans="20:21" x14ac:dyDescent="0.2">
      <c r="T21305" s="11"/>
      <c r="U21305" s="11"/>
    </row>
    <row r="21306" spans="20:21" x14ac:dyDescent="0.2">
      <c r="T21306" s="11"/>
      <c r="U21306" s="11"/>
    </row>
    <row r="21307" spans="20:21" x14ac:dyDescent="0.2">
      <c r="T21307" s="11"/>
      <c r="U21307" s="11"/>
    </row>
    <row r="21308" spans="20:21" x14ac:dyDescent="0.2">
      <c r="T21308" s="11"/>
      <c r="U21308" s="11"/>
    </row>
    <row r="21309" spans="20:21" x14ac:dyDescent="0.2">
      <c r="T21309" s="11"/>
      <c r="U21309" s="11"/>
    </row>
    <row r="21310" spans="20:21" x14ac:dyDescent="0.2">
      <c r="T21310" s="11"/>
      <c r="U21310" s="11"/>
    </row>
    <row r="21311" spans="20:21" x14ac:dyDescent="0.2">
      <c r="T21311" s="11"/>
      <c r="U21311" s="11"/>
    </row>
    <row r="21312" spans="20:21" x14ac:dyDescent="0.2">
      <c r="T21312" s="11"/>
      <c r="U21312" s="11"/>
    </row>
    <row r="21313" spans="20:21" x14ac:dyDescent="0.2">
      <c r="T21313" s="11"/>
      <c r="U21313" s="11"/>
    </row>
    <row r="21314" spans="20:21" x14ac:dyDescent="0.2">
      <c r="T21314" s="11"/>
      <c r="U21314" s="11"/>
    </row>
    <row r="21315" spans="20:21" x14ac:dyDescent="0.2">
      <c r="T21315" s="11"/>
      <c r="U21315" s="11"/>
    </row>
    <row r="21316" spans="20:21" x14ac:dyDescent="0.2">
      <c r="T21316" s="11"/>
      <c r="U21316" s="11"/>
    </row>
    <row r="21317" spans="20:21" x14ac:dyDescent="0.2">
      <c r="T21317" s="11"/>
      <c r="U21317" s="11"/>
    </row>
    <row r="21318" spans="20:21" x14ac:dyDescent="0.2">
      <c r="T21318" s="11"/>
      <c r="U21318" s="11"/>
    </row>
    <row r="21319" spans="20:21" x14ac:dyDescent="0.2">
      <c r="T21319" s="11"/>
      <c r="U21319" s="11"/>
    </row>
    <row r="21320" spans="20:21" x14ac:dyDescent="0.2">
      <c r="T21320" s="11"/>
      <c r="U21320" s="11"/>
    </row>
    <row r="21321" spans="20:21" x14ac:dyDescent="0.2">
      <c r="T21321" s="11"/>
      <c r="U21321" s="11"/>
    </row>
    <row r="21322" spans="20:21" x14ac:dyDescent="0.2">
      <c r="T21322" s="11"/>
      <c r="U21322" s="11"/>
    </row>
    <row r="21323" spans="20:21" x14ac:dyDescent="0.2">
      <c r="T21323" s="11"/>
      <c r="U21323" s="11"/>
    </row>
    <row r="21324" spans="20:21" x14ac:dyDescent="0.2">
      <c r="T21324" s="11"/>
      <c r="U21324" s="11"/>
    </row>
    <row r="21325" spans="20:21" x14ac:dyDescent="0.2">
      <c r="T21325" s="11"/>
      <c r="U21325" s="11"/>
    </row>
    <row r="21326" spans="20:21" x14ac:dyDescent="0.2">
      <c r="T21326" s="11"/>
      <c r="U21326" s="11"/>
    </row>
    <row r="21327" spans="20:21" x14ac:dyDescent="0.2">
      <c r="T21327" s="11"/>
      <c r="U21327" s="11"/>
    </row>
    <row r="21328" spans="20:21" x14ac:dyDescent="0.2">
      <c r="T21328" s="11"/>
      <c r="U21328" s="11"/>
    </row>
    <row r="21329" spans="20:21" x14ac:dyDescent="0.2">
      <c r="T21329" s="11"/>
      <c r="U21329" s="11"/>
    </row>
    <row r="21330" spans="20:21" x14ac:dyDescent="0.2">
      <c r="T21330" s="11"/>
      <c r="U21330" s="11"/>
    </row>
    <row r="21331" spans="20:21" x14ac:dyDescent="0.2">
      <c r="T21331" s="11"/>
      <c r="U21331" s="11"/>
    </row>
    <row r="21332" spans="20:21" x14ac:dyDescent="0.2">
      <c r="T21332" s="11"/>
      <c r="U21332" s="11"/>
    </row>
    <row r="21333" spans="20:21" x14ac:dyDescent="0.2">
      <c r="T21333" s="11"/>
      <c r="U21333" s="11"/>
    </row>
    <row r="21334" spans="20:21" x14ac:dyDescent="0.2">
      <c r="T21334" s="11"/>
      <c r="U21334" s="11"/>
    </row>
    <row r="21335" spans="20:21" x14ac:dyDescent="0.2">
      <c r="T21335" s="11"/>
      <c r="U21335" s="11"/>
    </row>
    <row r="21336" spans="20:21" x14ac:dyDescent="0.2">
      <c r="T21336" s="11"/>
      <c r="U21336" s="11"/>
    </row>
    <row r="21337" spans="20:21" x14ac:dyDescent="0.2">
      <c r="T21337" s="11"/>
      <c r="U21337" s="11"/>
    </row>
    <row r="21338" spans="20:21" x14ac:dyDescent="0.2">
      <c r="T21338" s="11"/>
      <c r="U21338" s="11"/>
    </row>
    <row r="21339" spans="20:21" x14ac:dyDescent="0.2">
      <c r="T21339" s="11"/>
      <c r="U21339" s="11"/>
    </row>
    <row r="21340" spans="20:21" x14ac:dyDescent="0.2">
      <c r="T21340" s="11"/>
      <c r="U21340" s="11"/>
    </row>
    <row r="21341" spans="20:21" x14ac:dyDescent="0.2">
      <c r="T21341" s="11"/>
      <c r="U21341" s="11"/>
    </row>
    <row r="21342" spans="20:21" x14ac:dyDescent="0.2">
      <c r="T21342" s="11"/>
      <c r="U21342" s="11"/>
    </row>
    <row r="21343" spans="20:21" x14ac:dyDescent="0.2">
      <c r="T21343" s="11"/>
      <c r="U21343" s="11"/>
    </row>
    <row r="21344" spans="20:21" x14ac:dyDescent="0.2">
      <c r="T21344" s="11"/>
      <c r="U21344" s="11"/>
    </row>
    <row r="21345" spans="20:21" x14ac:dyDescent="0.2">
      <c r="T21345" s="11"/>
      <c r="U21345" s="11"/>
    </row>
    <row r="21346" spans="20:21" x14ac:dyDescent="0.2">
      <c r="T21346" s="11"/>
      <c r="U21346" s="11"/>
    </row>
    <row r="21347" spans="20:21" x14ac:dyDescent="0.2">
      <c r="T21347" s="11"/>
      <c r="U21347" s="11"/>
    </row>
    <row r="21348" spans="20:21" x14ac:dyDescent="0.2">
      <c r="T21348" s="11"/>
      <c r="U21348" s="11"/>
    </row>
    <row r="21349" spans="20:21" x14ac:dyDescent="0.2">
      <c r="T21349" s="11"/>
      <c r="U21349" s="11"/>
    </row>
    <row r="21350" spans="20:21" x14ac:dyDescent="0.2">
      <c r="T21350" s="11"/>
      <c r="U21350" s="11"/>
    </row>
    <row r="21351" spans="20:21" x14ac:dyDescent="0.2">
      <c r="T21351" s="11"/>
      <c r="U21351" s="11"/>
    </row>
    <row r="21352" spans="20:21" x14ac:dyDescent="0.2">
      <c r="T21352" s="11"/>
      <c r="U21352" s="11"/>
    </row>
    <row r="21353" spans="20:21" x14ac:dyDescent="0.2">
      <c r="T21353" s="11"/>
      <c r="U21353" s="11"/>
    </row>
    <row r="21354" spans="20:21" x14ac:dyDescent="0.2">
      <c r="T21354" s="11"/>
      <c r="U21354" s="11"/>
    </row>
    <row r="21355" spans="20:21" x14ac:dyDescent="0.2">
      <c r="T21355" s="11"/>
      <c r="U21355" s="11"/>
    </row>
    <row r="21356" spans="20:21" x14ac:dyDescent="0.2">
      <c r="T21356" s="11"/>
      <c r="U21356" s="11"/>
    </row>
    <row r="21357" spans="20:21" x14ac:dyDescent="0.2">
      <c r="T21357" s="11"/>
      <c r="U21357" s="11"/>
    </row>
    <row r="21358" spans="20:21" x14ac:dyDescent="0.2">
      <c r="T21358" s="11"/>
      <c r="U21358" s="11"/>
    </row>
    <row r="21359" spans="20:21" x14ac:dyDescent="0.2">
      <c r="T21359" s="11"/>
      <c r="U21359" s="11"/>
    </row>
    <row r="21360" spans="20:21" x14ac:dyDescent="0.2">
      <c r="T21360" s="11"/>
      <c r="U21360" s="11"/>
    </row>
    <row r="21361" spans="20:21" x14ac:dyDescent="0.2">
      <c r="T21361" s="11"/>
      <c r="U21361" s="11"/>
    </row>
    <row r="21362" spans="20:21" x14ac:dyDescent="0.2">
      <c r="T21362" s="11"/>
      <c r="U21362" s="11"/>
    </row>
    <row r="21363" spans="20:21" x14ac:dyDescent="0.2">
      <c r="T21363" s="11"/>
      <c r="U21363" s="11"/>
    </row>
    <row r="21364" spans="20:21" x14ac:dyDescent="0.2">
      <c r="T21364" s="11"/>
      <c r="U21364" s="11"/>
    </row>
    <row r="21365" spans="20:21" x14ac:dyDescent="0.2">
      <c r="T21365" s="11"/>
      <c r="U21365" s="11"/>
    </row>
    <row r="21366" spans="20:21" x14ac:dyDescent="0.2">
      <c r="T21366" s="11"/>
      <c r="U21366" s="11"/>
    </row>
    <row r="21367" spans="20:21" x14ac:dyDescent="0.2">
      <c r="T21367" s="11"/>
      <c r="U21367" s="11"/>
    </row>
    <row r="21368" spans="20:21" x14ac:dyDescent="0.2">
      <c r="T21368" s="11"/>
      <c r="U21368" s="11"/>
    </row>
    <row r="21369" spans="20:21" x14ac:dyDescent="0.2">
      <c r="T21369" s="11"/>
      <c r="U21369" s="11"/>
    </row>
    <row r="21370" spans="20:21" x14ac:dyDescent="0.2">
      <c r="T21370" s="11"/>
      <c r="U21370" s="11"/>
    </row>
    <row r="21371" spans="20:21" x14ac:dyDescent="0.2">
      <c r="T21371" s="11"/>
      <c r="U21371" s="11"/>
    </row>
    <row r="21372" spans="20:21" x14ac:dyDescent="0.2">
      <c r="T21372" s="11"/>
      <c r="U21372" s="11"/>
    </row>
    <row r="21373" spans="20:21" x14ac:dyDescent="0.2">
      <c r="T21373" s="11"/>
      <c r="U21373" s="11"/>
    </row>
    <row r="21374" spans="20:21" x14ac:dyDescent="0.2">
      <c r="T21374" s="11"/>
      <c r="U21374" s="11"/>
    </row>
    <row r="21375" spans="20:21" x14ac:dyDescent="0.2">
      <c r="T21375" s="11"/>
      <c r="U21375" s="11"/>
    </row>
    <row r="21376" spans="20:21" x14ac:dyDescent="0.2">
      <c r="T21376" s="11"/>
      <c r="U21376" s="11"/>
    </row>
    <row r="21377" spans="20:21" x14ac:dyDescent="0.2">
      <c r="T21377" s="11"/>
      <c r="U21377" s="11"/>
    </row>
    <row r="21378" spans="20:21" x14ac:dyDescent="0.2">
      <c r="T21378" s="11"/>
      <c r="U21378" s="11"/>
    </row>
    <row r="21379" spans="20:21" x14ac:dyDescent="0.2">
      <c r="T21379" s="11"/>
      <c r="U21379" s="11"/>
    </row>
    <row r="21380" spans="20:21" x14ac:dyDescent="0.2">
      <c r="T21380" s="11"/>
      <c r="U21380" s="11"/>
    </row>
    <row r="21381" spans="20:21" x14ac:dyDescent="0.2">
      <c r="T21381" s="11"/>
      <c r="U21381" s="11"/>
    </row>
    <row r="21382" spans="20:21" x14ac:dyDescent="0.2">
      <c r="T21382" s="11"/>
      <c r="U21382" s="11"/>
    </row>
    <row r="21383" spans="20:21" x14ac:dyDescent="0.2">
      <c r="T21383" s="11"/>
      <c r="U21383" s="11"/>
    </row>
    <row r="21384" spans="20:21" x14ac:dyDescent="0.2">
      <c r="T21384" s="11"/>
      <c r="U21384" s="11"/>
    </row>
    <row r="21385" spans="20:21" x14ac:dyDescent="0.2">
      <c r="T21385" s="11"/>
      <c r="U21385" s="11"/>
    </row>
    <row r="21386" spans="20:21" x14ac:dyDescent="0.2">
      <c r="T21386" s="11"/>
      <c r="U21386" s="11"/>
    </row>
    <row r="21387" spans="20:21" x14ac:dyDescent="0.2">
      <c r="T21387" s="11"/>
      <c r="U21387" s="11"/>
    </row>
    <row r="21388" spans="20:21" x14ac:dyDescent="0.2">
      <c r="T21388" s="11"/>
      <c r="U21388" s="11"/>
    </row>
    <row r="21389" spans="20:21" x14ac:dyDescent="0.2">
      <c r="T21389" s="11"/>
      <c r="U21389" s="11"/>
    </row>
    <row r="21390" spans="20:21" x14ac:dyDescent="0.2">
      <c r="T21390" s="11"/>
      <c r="U21390" s="11"/>
    </row>
    <row r="21391" spans="20:21" x14ac:dyDescent="0.2">
      <c r="T21391" s="11"/>
      <c r="U21391" s="11"/>
    </row>
    <row r="21392" spans="20:21" x14ac:dyDescent="0.2">
      <c r="T21392" s="11"/>
      <c r="U21392" s="11"/>
    </row>
    <row r="21393" spans="20:21" x14ac:dyDescent="0.2">
      <c r="T21393" s="11"/>
      <c r="U21393" s="11"/>
    </row>
    <row r="21394" spans="20:21" x14ac:dyDescent="0.2">
      <c r="T21394" s="11"/>
      <c r="U21394" s="11"/>
    </row>
    <row r="21395" spans="20:21" x14ac:dyDescent="0.2">
      <c r="T21395" s="11"/>
      <c r="U21395" s="11"/>
    </row>
    <row r="21396" spans="20:21" x14ac:dyDescent="0.2">
      <c r="T21396" s="11"/>
      <c r="U21396" s="11"/>
    </row>
    <row r="21397" spans="20:21" x14ac:dyDescent="0.2">
      <c r="T21397" s="11"/>
      <c r="U21397" s="11"/>
    </row>
    <row r="21398" spans="20:21" x14ac:dyDescent="0.2">
      <c r="T21398" s="11"/>
      <c r="U21398" s="11"/>
    </row>
    <row r="21399" spans="20:21" x14ac:dyDescent="0.2">
      <c r="T21399" s="11"/>
      <c r="U21399" s="11"/>
    </row>
    <row r="21400" spans="20:21" x14ac:dyDescent="0.2">
      <c r="T21400" s="11"/>
      <c r="U21400" s="11"/>
    </row>
    <row r="21401" spans="20:21" x14ac:dyDescent="0.2">
      <c r="T21401" s="11"/>
      <c r="U21401" s="11"/>
    </row>
    <row r="21402" spans="20:21" x14ac:dyDescent="0.2">
      <c r="T21402" s="11"/>
      <c r="U21402" s="11"/>
    </row>
    <row r="21403" spans="20:21" x14ac:dyDescent="0.2">
      <c r="T21403" s="11"/>
      <c r="U21403" s="11"/>
    </row>
    <row r="21404" spans="20:21" x14ac:dyDescent="0.2">
      <c r="T21404" s="11"/>
      <c r="U21404" s="11"/>
    </row>
    <row r="21405" spans="20:21" x14ac:dyDescent="0.2">
      <c r="T21405" s="11"/>
      <c r="U21405" s="11"/>
    </row>
    <row r="21406" spans="20:21" x14ac:dyDescent="0.2">
      <c r="T21406" s="11"/>
      <c r="U21406" s="11"/>
    </row>
    <row r="21407" spans="20:21" x14ac:dyDescent="0.2">
      <c r="T21407" s="11"/>
      <c r="U21407" s="11"/>
    </row>
    <row r="21408" spans="20:21" x14ac:dyDescent="0.2">
      <c r="T21408" s="11"/>
      <c r="U21408" s="11"/>
    </row>
    <row r="21409" spans="20:21" x14ac:dyDescent="0.2">
      <c r="T21409" s="11"/>
      <c r="U21409" s="11"/>
    </row>
    <row r="21410" spans="20:21" x14ac:dyDescent="0.2">
      <c r="T21410" s="11"/>
      <c r="U21410" s="11"/>
    </row>
    <row r="21411" spans="20:21" x14ac:dyDescent="0.2">
      <c r="T21411" s="11"/>
      <c r="U21411" s="11"/>
    </row>
    <row r="21412" spans="20:21" x14ac:dyDescent="0.2">
      <c r="T21412" s="11"/>
      <c r="U21412" s="11"/>
    </row>
    <row r="21413" spans="20:21" x14ac:dyDescent="0.2">
      <c r="T21413" s="11"/>
      <c r="U21413" s="11"/>
    </row>
    <row r="21414" spans="20:21" x14ac:dyDescent="0.2">
      <c r="T21414" s="11"/>
      <c r="U21414" s="11"/>
    </row>
    <row r="21415" spans="20:21" x14ac:dyDescent="0.2">
      <c r="T21415" s="11"/>
      <c r="U21415" s="11"/>
    </row>
    <row r="21416" spans="20:21" x14ac:dyDescent="0.2">
      <c r="T21416" s="11"/>
      <c r="U21416" s="11"/>
    </row>
    <row r="21417" spans="20:21" x14ac:dyDescent="0.2">
      <c r="T21417" s="11"/>
      <c r="U21417" s="11"/>
    </row>
    <row r="21418" spans="20:21" x14ac:dyDescent="0.2">
      <c r="T21418" s="11"/>
      <c r="U21418" s="11"/>
    </row>
    <row r="21419" spans="20:21" x14ac:dyDescent="0.2">
      <c r="T21419" s="11"/>
      <c r="U21419" s="11"/>
    </row>
    <row r="21420" spans="20:21" x14ac:dyDescent="0.2">
      <c r="T21420" s="11"/>
      <c r="U21420" s="11"/>
    </row>
    <row r="21421" spans="20:21" x14ac:dyDescent="0.2">
      <c r="T21421" s="11"/>
      <c r="U21421" s="11"/>
    </row>
    <row r="21422" spans="20:21" x14ac:dyDescent="0.2">
      <c r="T21422" s="11"/>
      <c r="U21422" s="11"/>
    </row>
    <row r="21423" spans="20:21" x14ac:dyDescent="0.2">
      <c r="T21423" s="11"/>
      <c r="U21423" s="11"/>
    </row>
    <row r="21424" spans="20:21" x14ac:dyDescent="0.2">
      <c r="T21424" s="11"/>
      <c r="U21424" s="11"/>
    </row>
    <row r="21425" spans="20:21" x14ac:dyDescent="0.2">
      <c r="T21425" s="11"/>
      <c r="U21425" s="11"/>
    </row>
    <row r="21426" spans="20:21" x14ac:dyDescent="0.2">
      <c r="T21426" s="11"/>
      <c r="U21426" s="11"/>
    </row>
    <row r="21427" spans="20:21" x14ac:dyDescent="0.2">
      <c r="T21427" s="11"/>
      <c r="U21427" s="11"/>
    </row>
    <row r="21428" spans="20:21" x14ac:dyDescent="0.2">
      <c r="T21428" s="11"/>
      <c r="U21428" s="11"/>
    </row>
    <row r="21429" spans="20:21" x14ac:dyDescent="0.2">
      <c r="T21429" s="11"/>
      <c r="U21429" s="11"/>
    </row>
    <row r="21430" spans="20:21" x14ac:dyDescent="0.2">
      <c r="T21430" s="11"/>
      <c r="U21430" s="11"/>
    </row>
    <row r="21431" spans="20:21" x14ac:dyDescent="0.2">
      <c r="T21431" s="11"/>
      <c r="U21431" s="11"/>
    </row>
    <row r="21432" spans="20:21" x14ac:dyDescent="0.2">
      <c r="T21432" s="11"/>
      <c r="U21432" s="11"/>
    </row>
    <row r="21433" spans="20:21" x14ac:dyDescent="0.2">
      <c r="T21433" s="11"/>
      <c r="U21433" s="11"/>
    </row>
    <row r="21434" spans="20:21" x14ac:dyDescent="0.2">
      <c r="T21434" s="11"/>
      <c r="U21434" s="11"/>
    </row>
    <row r="21435" spans="20:21" x14ac:dyDescent="0.2">
      <c r="T21435" s="11"/>
      <c r="U21435" s="11"/>
    </row>
    <row r="21436" spans="20:21" x14ac:dyDescent="0.2">
      <c r="T21436" s="11"/>
      <c r="U21436" s="11"/>
    </row>
    <row r="21437" spans="20:21" x14ac:dyDescent="0.2">
      <c r="T21437" s="11"/>
      <c r="U21437" s="11"/>
    </row>
    <row r="21438" spans="20:21" x14ac:dyDescent="0.2">
      <c r="T21438" s="11"/>
      <c r="U21438" s="11"/>
    </row>
    <row r="21439" spans="20:21" x14ac:dyDescent="0.2">
      <c r="T21439" s="11"/>
      <c r="U21439" s="11"/>
    </row>
    <row r="21440" spans="20:21" x14ac:dyDescent="0.2">
      <c r="T21440" s="11"/>
      <c r="U21440" s="11"/>
    </row>
    <row r="21441" spans="20:21" x14ac:dyDescent="0.2">
      <c r="T21441" s="11"/>
      <c r="U21441" s="11"/>
    </row>
    <row r="21442" spans="20:21" x14ac:dyDescent="0.2">
      <c r="T21442" s="11"/>
      <c r="U21442" s="11"/>
    </row>
    <row r="21443" spans="20:21" x14ac:dyDescent="0.2">
      <c r="T21443" s="11"/>
      <c r="U21443" s="11"/>
    </row>
    <row r="21444" spans="20:21" x14ac:dyDescent="0.2">
      <c r="T21444" s="11"/>
      <c r="U21444" s="11"/>
    </row>
    <row r="21445" spans="20:21" x14ac:dyDescent="0.2">
      <c r="T21445" s="11"/>
      <c r="U21445" s="11"/>
    </row>
    <row r="21446" spans="20:21" x14ac:dyDescent="0.2">
      <c r="T21446" s="11"/>
      <c r="U21446" s="11"/>
    </row>
    <row r="21447" spans="20:21" x14ac:dyDescent="0.2">
      <c r="T21447" s="11"/>
      <c r="U21447" s="11"/>
    </row>
    <row r="21448" spans="20:21" x14ac:dyDescent="0.2">
      <c r="T21448" s="11"/>
      <c r="U21448" s="11"/>
    </row>
    <row r="21449" spans="20:21" x14ac:dyDescent="0.2">
      <c r="T21449" s="11"/>
      <c r="U21449" s="11"/>
    </row>
    <row r="21450" spans="20:21" x14ac:dyDescent="0.2">
      <c r="T21450" s="11"/>
      <c r="U21450" s="11"/>
    </row>
    <row r="21451" spans="20:21" x14ac:dyDescent="0.2">
      <c r="T21451" s="11"/>
      <c r="U21451" s="11"/>
    </row>
    <row r="21452" spans="20:21" x14ac:dyDescent="0.2">
      <c r="T21452" s="11"/>
      <c r="U21452" s="11"/>
    </row>
    <row r="21453" spans="20:21" x14ac:dyDescent="0.2">
      <c r="T21453" s="11"/>
      <c r="U21453" s="11"/>
    </row>
    <row r="21454" spans="20:21" x14ac:dyDescent="0.2">
      <c r="T21454" s="11"/>
      <c r="U21454" s="11"/>
    </row>
    <row r="21455" spans="20:21" x14ac:dyDescent="0.2">
      <c r="T21455" s="11"/>
      <c r="U21455" s="11"/>
    </row>
    <row r="21456" spans="20:21" x14ac:dyDescent="0.2">
      <c r="T21456" s="11"/>
      <c r="U21456" s="11"/>
    </row>
    <row r="21457" spans="20:21" x14ac:dyDescent="0.2">
      <c r="T21457" s="11"/>
      <c r="U21457" s="11"/>
    </row>
    <row r="21458" spans="20:21" x14ac:dyDescent="0.2">
      <c r="T21458" s="11"/>
      <c r="U21458" s="11"/>
    </row>
    <row r="21459" spans="20:21" x14ac:dyDescent="0.2">
      <c r="T21459" s="11"/>
      <c r="U21459" s="11"/>
    </row>
    <row r="21460" spans="20:21" x14ac:dyDescent="0.2">
      <c r="T21460" s="11"/>
      <c r="U21460" s="11"/>
    </row>
    <row r="21461" spans="20:21" x14ac:dyDescent="0.2">
      <c r="T21461" s="11"/>
      <c r="U21461" s="11"/>
    </row>
    <row r="21462" spans="20:21" x14ac:dyDescent="0.2">
      <c r="T21462" s="11"/>
      <c r="U21462" s="11"/>
    </row>
    <row r="21463" spans="20:21" x14ac:dyDescent="0.2">
      <c r="T21463" s="11"/>
      <c r="U21463" s="11"/>
    </row>
    <row r="21464" spans="20:21" x14ac:dyDescent="0.2">
      <c r="T21464" s="11"/>
      <c r="U21464" s="11"/>
    </row>
    <row r="21465" spans="20:21" x14ac:dyDescent="0.2">
      <c r="T21465" s="11"/>
      <c r="U21465" s="11"/>
    </row>
    <row r="21466" spans="20:21" x14ac:dyDescent="0.2">
      <c r="T21466" s="11"/>
      <c r="U21466" s="11"/>
    </row>
    <row r="21467" spans="20:21" x14ac:dyDescent="0.2">
      <c r="T21467" s="11"/>
      <c r="U21467" s="11"/>
    </row>
    <row r="21468" spans="20:21" x14ac:dyDescent="0.2">
      <c r="T21468" s="11"/>
      <c r="U21468" s="11"/>
    </row>
    <row r="21469" spans="20:21" x14ac:dyDescent="0.2">
      <c r="T21469" s="11"/>
      <c r="U21469" s="11"/>
    </row>
    <row r="21470" spans="20:21" x14ac:dyDescent="0.2">
      <c r="T21470" s="11"/>
      <c r="U21470" s="11"/>
    </row>
    <row r="21471" spans="20:21" x14ac:dyDescent="0.2">
      <c r="T21471" s="11"/>
      <c r="U21471" s="11"/>
    </row>
    <row r="21472" spans="20:21" x14ac:dyDescent="0.2">
      <c r="T21472" s="11"/>
      <c r="U21472" s="11"/>
    </row>
    <row r="21473" spans="20:21" x14ac:dyDescent="0.2">
      <c r="T21473" s="11"/>
      <c r="U21473" s="11"/>
    </row>
    <row r="21474" spans="20:21" x14ac:dyDescent="0.2">
      <c r="T21474" s="11"/>
      <c r="U21474" s="11"/>
    </row>
    <row r="21475" spans="20:21" x14ac:dyDescent="0.2">
      <c r="T21475" s="11"/>
      <c r="U21475" s="11"/>
    </row>
    <row r="21476" spans="20:21" x14ac:dyDescent="0.2">
      <c r="T21476" s="11"/>
      <c r="U21476" s="11"/>
    </row>
    <row r="21477" spans="20:21" x14ac:dyDescent="0.2">
      <c r="T21477" s="11"/>
      <c r="U21477" s="11"/>
    </row>
    <row r="21478" spans="20:21" x14ac:dyDescent="0.2">
      <c r="T21478" s="11"/>
      <c r="U21478" s="11"/>
    </row>
    <row r="21479" spans="20:21" x14ac:dyDescent="0.2">
      <c r="T21479" s="11"/>
      <c r="U21479" s="11"/>
    </row>
    <row r="21480" spans="20:21" x14ac:dyDescent="0.2">
      <c r="T21480" s="11"/>
      <c r="U21480" s="11"/>
    </row>
    <row r="21481" spans="20:21" x14ac:dyDescent="0.2">
      <c r="T21481" s="11"/>
      <c r="U21481" s="11"/>
    </row>
    <row r="21482" spans="20:21" x14ac:dyDescent="0.2">
      <c r="T21482" s="11"/>
      <c r="U21482" s="11"/>
    </row>
    <row r="21483" spans="20:21" x14ac:dyDescent="0.2">
      <c r="T21483" s="11"/>
      <c r="U21483" s="11"/>
    </row>
    <row r="21484" spans="20:21" x14ac:dyDescent="0.2">
      <c r="T21484" s="11"/>
      <c r="U21484" s="11"/>
    </row>
    <row r="21485" spans="20:21" x14ac:dyDescent="0.2">
      <c r="T21485" s="11"/>
      <c r="U21485" s="11"/>
    </row>
    <row r="21486" spans="20:21" x14ac:dyDescent="0.2">
      <c r="T21486" s="11"/>
      <c r="U21486" s="11"/>
    </row>
    <row r="21487" spans="20:21" x14ac:dyDescent="0.2">
      <c r="T21487" s="11"/>
      <c r="U21487" s="11"/>
    </row>
    <row r="21488" spans="20:21" x14ac:dyDescent="0.2">
      <c r="T21488" s="11"/>
      <c r="U21488" s="11"/>
    </row>
    <row r="21489" spans="20:21" x14ac:dyDescent="0.2">
      <c r="T21489" s="11"/>
      <c r="U21489" s="11"/>
    </row>
    <row r="21490" spans="20:21" x14ac:dyDescent="0.2">
      <c r="T21490" s="11"/>
      <c r="U21490" s="11"/>
    </row>
    <row r="21491" spans="20:21" x14ac:dyDescent="0.2">
      <c r="T21491" s="11"/>
      <c r="U21491" s="11"/>
    </row>
    <row r="21492" spans="20:21" x14ac:dyDescent="0.2">
      <c r="T21492" s="11"/>
      <c r="U21492" s="11"/>
    </row>
    <row r="21493" spans="20:21" x14ac:dyDescent="0.2">
      <c r="T21493" s="11"/>
      <c r="U21493" s="11"/>
    </row>
    <row r="21494" spans="20:21" x14ac:dyDescent="0.2">
      <c r="T21494" s="11"/>
      <c r="U21494" s="11"/>
    </row>
    <row r="21495" spans="20:21" x14ac:dyDescent="0.2">
      <c r="T21495" s="11"/>
      <c r="U21495" s="11"/>
    </row>
    <row r="21496" spans="20:21" x14ac:dyDescent="0.2">
      <c r="T21496" s="11"/>
      <c r="U21496" s="11"/>
    </row>
    <row r="21497" spans="20:21" x14ac:dyDescent="0.2">
      <c r="T21497" s="11"/>
      <c r="U21497" s="11"/>
    </row>
    <row r="21498" spans="20:21" x14ac:dyDescent="0.2">
      <c r="T21498" s="11"/>
      <c r="U21498" s="11"/>
    </row>
    <row r="21499" spans="20:21" x14ac:dyDescent="0.2">
      <c r="T21499" s="11"/>
      <c r="U21499" s="11"/>
    </row>
    <row r="21500" spans="20:21" x14ac:dyDescent="0.2">
      <c r="T21500" s="11"/>
      <c r="U21500" s="11"/>
    </row>
    <row r="21501" spans="20:21" x14ac:dyDescent="0.2">
      <c r="T21501" s="11"/>
      <c r="U21501" s="11"/>
    </row>
    <row r="21502" spans="20:21" x14ac:dyDescent="0.2">
      <c r="T21502" s="11"/>
      <c r="U21502" s="11"/>
    </row>
    <row r="21503" spans="20:21" x14ac:dyDescent="0.2">
      <c r="T21503" s="11"/>
      <c r="U21503" s="11"/>
    </row>
    <row r="21504" spans="20:21" x14ac:dyDescent="0.2">
      <c r="T21504" s="11"/>
      <c r="U21504" s="11"/>
    </row>
    <row r="21505" spans="20:21" x14ac:dyDescent="0.2">
      <c r="T21505" s="11"/>
      <c r="U21505" s="11"/>
    </row>
    <row r="21506" spans="20:21" x14ac:dyDescent="0.2">
      <c r="T21506" s="11"/>
      <c r="U21506" s="11"/>
    </row>
    <row r="21507" spans="20:21" x14ac:dyDescent="0.2">
      <c r="T21507" s="11"/>
      <c r="U21507" s="11"/>
    </row>
    <row r="21508" spans="20:21" x14ac:dyDescent="0.2">
      <c r="T21508" s="11"/>
      <c r="U21508" s="11"/>
    </row>
    <row r="21509" spans="20:21" x14ac:dyDescent="0.2">
      <c r="T21509" s="11"/>
      <c r="U21509" s="11"/>
    </row>
    <row r="21510" spans="20:21" x14ac:dyDescent="0.2">
      <c r="T21510" s="11"/>
      <c r="U21510" s="11"/>
    </row>
    <row r="21511" spans="20:21" x14ac:dyDescent="0.2">
      <c r="T21511" s="11"/>
      <c r="U21511" s="11"/>
    </row>
    <row r="21512" spans="20:21" x14ac:dyDescent="0.2">
      <c r="T21512" s="11"/>
      <c r="U21512" s="11"/>
    </row>
    <row r="21513" spans="20:21" x14ac:dyDescent="0.2">
      <c r="T21513" s="11"/>
      <c r="U21513" s="11"/>
    </row>
    <row r="21514" spans="20:21" x14ac:dyDescent="0.2">
      <c r="T21514" s="11"/>
      <c r="U21514" s="11"/>
    </row>
    <row r="21515" spans="20:21" x14ac:dyDescent="0.2">
      <c r="T21515" s="11"/>
      <c r="U21515" s="11"/>
    </row>
    <row r="21516" spans="20:21" x14ac:dyDescent="0.2">
      <c r="T21516" s="11"/>
      <c r="U21516" s="11"/>
    </row>
    <row r="21517" spans="20:21" x14ac:dyDescent="0.2">
      <c r="T21517" s="11"/>
      <c r="U21517" s="11"/>
    </row>
    <row r="21518" spans="20:21" x14ac:dyDescent="0.2">
      <c r="T21518" s="11"/>
      <c r="U21518" s="11"/>
    </row>
    <row r="21519" spans="20:21" x14ac:dyDescent="0.2">
      <c r="T21519" s="11"/>
      <c r="U21519" s="11"/>
    </row>
    <row r="21520" spans="20:21" x14ac:dyDescent="0.2">
      <c r="T21520" s="11"/>
      <c r="U21520" s="11"/>
    </row>
    <row r="21521" spans="20:21" x14ac:dyDescent="0.2">
      <c r="T21521" s="11"/>
      <c r="U21521" s="11"/>
    </row>
    <row r="21522" spans="20:21" x14ac:dyDescent="0.2">
      <c r="T21522" s="11"/>
      <c r="U21522" s="11"/>
    </row>
    <row r="21523" spans="20:21" x14ac:dyDescent="0.2">
      <c r="T21523" s="11"/>
      <c r="U21523" s="11"/>
    </row>
    <row r="21524" spans="20:21" x14ac:dyDescent="0.2">
      <c r="T21524" s="11"/>
      <c r="U21524" s="11"/>
    </row>
    <row r="21525" spans="20:21" x14ac:dyDescent="0.2">
      <c r="T21525" s="11"/>
      <c r="U21525" s="11"/>
    </row>
    <row r="21526" spans="20:21" x14ac:dyDescent="0.2">
      <c r="T21526" s="11"/>
      <c r="U21526" s="11"/>
    </row>
    <row r="21527" spans="20:21" x14ac:dyDescent="0.2">
      <c r="T21527" s="11"/>
      <c r="U21527" s="11"/>
    </row>
    <row r="21528" spans="20:21" x14ac:dyDescent="0.2">
      <c r="T21528" s="11"/>
      <c r="U21528" s="11"/>
    </row>
    <row r="21529" spans="20:21" x14ac:dyDescent="0.2">
      <c r="T21529" s="11"/>
      <c r="U21529" s="11"/>
    </row>
    <row r="21530" spans="20:21" x14ac:dyDescent="0.2">
      <c r="T21530" s="11"/>
      <c r="U21530" s="11"/>
    </row>
    <row r="21531" spans="20:21" x14ac:dyDescent="0.2">
      <c r="T21531" s="11"/>
      <c r="U21531" s="11"/>
    </row>
    <row r="21532" spans="20:21" x14ac:dyDescent="0.2">
      <c r="T21532" s="11"/>
      <c r="U21532" s="11"/>
    </row>
    <row r="21533" spans="20:21" x14ac:dyDescent="0.2">
      <c r="T21533" s="11"/>
      <c r="U21533" s="11"/>
    </row>
    <row r="21534" spans="20:21" x14ac:dyDescent="0.2">
      <c r="T21534" s="11"/>
      <c r="U21534" s="11"/>
    </row>
    <row r="21535" spans="20:21" x14ac:dyDescent="0.2">
      <c r="T21535" s="11"/>
      <c r="U21535" s="11"/>
    </row>
    <row r="21536" spans="20:21" x14ac:dyDescent="0.2">
      <c r="T21536" s="11"/>
      <c r="U21536" s="11"/>
    </row>
    <row r="21537" spans="20:21" x14ac:dyDescent="0.2">
      <c r="T21537" s="11"/>
      <c r="U21537" s="11"/>
    </row>
    <row r="21538" spans="20:21" x14ac:dyDescent="0.2">
      <c r="T21538" s="11"/>
      <c r="U21538" s="11"/>
    </row>
    <row r="21539" spans="20:21" x14ac:dyDescent="0.2">
      <c r="T21539" s="11"/>
      <c r="U21539" s="11"/>
    </row>
    <row r="21540" spans="20:21" x14ac:dyDescent="0.2">
      <c r="T21540" s="11"/>
      <c r="U21540" s="11"/>
    </row>
    <row r="21541" spans="20:21" x14ac:dyDescent="0.2">
      <c r="T21541" s="11"/>
      <c r="U21541" s="11"/>
    </row>
    <row r="21542" spans="20:21" x14ac:dyDescent="0.2">
      <c r="T21542" s="11"/>
      <c r="U21542" s="11"/>
    </row>
    <row r="21543" spans="20:21" x14ac:dyDescent="0.2">
      <c r="T21543" s="11"/>
      <c r="U21543" s="11"/>
    </row>
    <row r="21544" spans="20:21" x14ac:dyDescent="0.2">
      <c r="T21544" s="11"/>
      <c r="U21544" s="11"/>
    </row>
    <row r="21545" spans="20:21" x14ac:dyDescent="0.2">
      <c r="T21545" s="11"/>
      <c r="U21545" s="11"/>
    </row>
    <row r="21546" spans="20:21" x14ac:dyDescent="0.2">
      <c r="T21546" s="11"/>
      <c r="U21546" s="11"/>
    </row>
    <row r="21547" spans="20:21" x14ac:dyDescent="0.2">
      <c r="T21547" s="11"/>
      <c r="U21547" s="11"/>
    </row>
    <row r="21548" spans="20:21" x14ac:dyDescent="0.2">
      <c r="T21548" s="11"/>
      <c r="U21548" s="11"/>
    </row>
    <row r="21549" spans="20:21" x14ac:dyDescent="0.2">
      <c r="T21549" s="11"/>
      <c r="U21549" s="11"/>
    </row>
    <row r="21550" spans="20:21" x14ac:dyDescent="0.2">
      <c r="T21550" s="11"/>
      <c r="U21550" s="11"/>
    </row>
    <row r="21551" spans="20:21" x14ac:dyDescent="0.2">
      <c r="T21551" s="11"/>
      <c r="U21551" s="11"/>
    </row>
    <row r="21552" spans="20:21" x14ac:dyDescent="0.2">
      <c r="T21552" s="11"/>
      <c r="U21552" s="11"/>
    </row>
    <row r="21553" spans="20:21" x14ac:dyDescent="0.2">
      <c r="T21553" s="11"/>
      <c r="U21553" s="11"/>
    </row>
    <row r="21554" spans="20:21" x14ac:dyDescent="0.2">
      <c r="T21554" s="11"/>
      <c r="U21554" s="11"/>
    </row>
    <row r="21555" spans="20:21" x14ac:dyDescent="0.2">
      <c r="T21555" s="11"/>
      <c r="U21555" s="11"/>
    </row>
    <row r="21556" spans="20:21" x14ac:dyDescent="0.2">
      <c r="T21556" s="11"/>
      <c r="U21556" s="11"/>
    </row>
    <row r="21557" spans="20:21" x14ac:dyDescent="0.2">
      <c r="T21557" s="11"/>
      <c r="U21557" s="11"/>
    </row>
    <row r="21558" spans="20:21" x14ac:dyDescent="0.2">
      <c r="T21558" s="11"/>
      <c r="U21558" s="11"/>
    </row>
    <row r="21559" spans="20:21" x14ac:dyDescent="0.2">
      <c r="T21559" s="11"/>
      <c r="U21559" s="11"/>
    </row>
    <row r="21560" spans="20:21" x14ac:dyDescent="0.2">
      <c r="T21560" s="11"/>
      <c r="U21560" s="11"/>
    </row>
    <row r="21561" spans="20:21" x14ac:dyDescent="0.2">
      <c r="T21561" s="11"/>
      <c r="U21561" s="11"/>
    </row>
    <row r="21562" spans="20:21" x14ac:dyDescent="0.2">
      <c r="T21562" s="11"/>
      <c r="U21562" s="11"/>
    </row>
    <row r="21563" spans="20:21" x14ac:dyDescent="0.2">
      <c r="T21563" s="11"/>
      <c r="U21563" s="11"/>
    </row>
    <row r="21564" spans="20:21" x14ac:dyDescent="0.2">
      <c r="T21564" s="11"/>
      <c r="U21564" s="11"/>
    </row>
    <row r="21565" spans="20:21" x14ac:dyDescent="0.2">
      <c r="T21565" s="11"/>
      <c r="U21565" s="11"/>
    </row>
    <row r="21566" spans="20:21" x14ac:dyDescent="0.2">
      <c r="T21566" s="11"/>
      <c r="U21566" s="11"/>
    </row>
    <row r="21567" spans="20:21" x14ac:dyDescent="0.2">
      <c r="T21567" s="11"/>
      <c r="U21567" s="11"/>
    </row>
    <row r="21568" spans="20:21" x14ac:dyDescent="0.2">
      <c r="T21568" s="11"/>
      <c r="U21568" s="11"/>
    </row>
    <row r="21569" spans="20:21" x14ac:dyDescent="0.2">
      <c r="T21569" s="11"/>
      <c r="U21569" s="11"/>
    </row>
    <row r="21570" spans="20:21" x14ac:dyDescent="0.2">
      <c r="T21570" s="11"/>
      <c r="U21570" s="11"/>
    </row>
    <row r="21571" spans="20:21" x14ac:dyDescent="0.2">
      <c r="T21571" s="11"/>
      <c r="U21571" s="11"/>
    </row>
    <row r="21572" spans="20:21" x14ac:dyDescent="0.2">
      <c r="T21572" s="11"/>
      <c r="U21572" s="11"/>
    </row>
    <row r="21573" spans="20:21" x14ac:dyDescent="0.2">
      <c r="T21573" s="11"/>
      <c r="U21573" s="11"/>
    </row>
    <row r="21574" spans="20:21" x14ac:dyDescent="0.2">
      <c r="T21574" s="11"/>
      <c r="U21574" s="11"/>
    </row>
    <row r="21575" spans="20:21" x14ac:dyDescent="0.2">
      <c r="T21575" s="11"/>
      <c r="U21575" s="11"/>
    </row>
    <row r="21576" spans="20:21" x14ac:dyDescent="0.2">
      <c r="T21576" s="11"/>
      <c r="U21576" s="11"/>
    </row>
    <row r="21577" spans="20:21" x14ac:dyDescent="0.2">
      <c r="T21577" s="11"/>
      <c r="U21577" s="11"/>
    </row>
    <row r="21578" spans="20:21" x14ac:dyDescent="0.2">
      <c r="T21578" s="11"/>
      <c r="U21578" s="11"/>
    </row>
    <row r="21579" spans="20:21" x14ac:dyDescent="0.2">
      <c r="T21579" s="11"/>
      <c r="U21579" s="11"/>
    </row>
    <row r="21580" spans="20:21" x14ac:dyDescent="0.2">
      <c r="T21580" s="11"/>
      <c r="U21580" s="11"/>
    </row>
    <row r="21581" spans="20:21" x14ac:dyDescent="0.2">
      <c r="T21581" s="11"/>
      <c r="U21581" s="11"/>
    </row>
    <row r="21582" spans="20:21" x14ac:dyDescent="0.2">
      <c r="T21582" s="11"/>
      <c r="U21582" s="11"/>
    </row>
    <row r="21583" spans="20:21" x14ac:dyDescent="0.2">
      <c r="T21583" s="11"/>
      <c r="U21583" s="11"/>
    </row>
    <row r="21584" spans="20:21" x14ac:dyDescent="0.2">
      <c r="T21584" s="11"/>
      <c r="U21584" s="11"/>
    </row>
    <row r="21585" spans="20:21" x14ac:dyDescent="0.2">
      <c r="T21585" s="11"/>
      <c r="U21585" s="11"/>
    </row>
    <row r="21586" spans="20:21" x14ac:dyDescent="0.2">
      <c r="T21586" s="11"/>
      <c r="U21586" s="11"/>
    </row>
    <row r="21587" spans="20:21" x14ac:dyDescent="0.2">
      <c r="T21587" s="11"/>
      <c r="U21587" s="11"/>
    </row>
    <row r="21588" spans="20:21" x14ac:dyDescent="0.2">
      <c r="T21588" s="11"/>
      <c r="U21588" s="11"/>
    </row>
    <row r="21589" spans="20:21" x14ac:dyDescent="0.2">
      <c r="T21589" s="11"/>
      <c r="U21589" s="11"/>
    </row>
    <row r="21590" spans="20:21" x14ac:dyDescent="0.2">
      <c r="T21590" s="11"/>
      <c r="U21590" s="11"/>
    </row>
    <row r="21591" spans="20:21" x14ac:dyDescent="0.2">
      <c r="T21591" s="11"/>
      <c r="U21591" s="11"/>
    </row>
    <row r="21592" spans="20:21" x14ac:dyDescent="0.2">
      <c r="T21592" s="11"/>
      <c r="U21592" s="11"/>
    </row>
    <row r="21593" spans="20:21" x14ac:dyDescent="0.2">
      <c r="T21593" s="11"/>
      <c r="U21593" s="11"/>
    </row>
    <row r="21594" spans="20:21" x14ac:dyDescent="0.2">
      <c r="T21594" s="11"/>
      <c r="U21594" s="11"/>
    </row>
    <row r="21595" spans="20:21" x14ac:dyDescent="0.2">
      <c r="T21595" s="11"/>
      <c r="U21595" s="11"/>
    </row>
    <row r="21596" spans="20:21" x14ac:dyDescent="0.2">
      <c r="T21596" s="11"/>
      <c r="U21596" s="11"/>
    </row>
    <row r="21597" spans="20:21" x14ac:dyDescent="0.2">
      <c r="T21597" s="11"/>
      <c r="U21597" s="11"/>
    </row>
    <row r="21598" spans="20:21" x14ac:dyDescent="0.2">
      <c r="T21598" s="11"/>
      <c r="U21598" s="11"/>
    </row>
    <row r="21599" spans="20:21" x14ac:dyDescent="0.2">
      <c r="T21599" s="11"/>
      <c r="U21599" s="11"/>
    </row>
    <row r="21600" spans="20:21" x14ac:dyDescent="0.2">
      <c r="T21600" s="11"/>
      <c r="U21600" s="11"/>
    </row>
    <row r="21601" spans="20:21" x14ac:dyDescent="0.2">
      <c r="T21601" s="11"/>
      <c r="U21601" s="11"/>
    </row>
    <row r="21602" spans="20:21" x14ac:dyDescent="0.2">
      <c r="T21602" s="11"/>
      <c r="U21602" s="11"/>
    </row>
    <row r="21603" spans="20:21" x14ac:dyDescent="0.2">
      <c r="T21603" s="11"/>
      <c r="U21603" s="11"/>
    </row>
    <row r="21604" spans="20:21" x14ac:dyDescent="0.2">
      <c r="T21604" s="11"/>
      <c r="U21604" s="11"/>
    </row>
    <row r="21605" spans="20:21" x14ac:dyDescent="0.2">
      <c r="T21605" s="11"/>
      <c r="U21605" s="11"/>
    </row>
    <row r="21606" spans="20:21" x14ac:dyDescent="0.2">
      <c r="T21606" s="11"/>
      <c r="U21606" s="11"/>
    </row>
    <row r="21607" spans="20:21" x14ac:dyDescent="0.2">
      <c r="T21607" s="11"/>
      <c r="U21607" s="11"/>
    </row>
    <row r="21608" spans="20:21" x14ac:dyDescent="0.2">
      <c r="T21608" s="11"/>
      <c r="U21608" s="11"/>
    </row>
    <row r="21609" spans="20:21" x14ac:dyDescent="0.2">
      <c r="T21609" s="11"/>
      <c r="U21609" s="11"/>
    </row>
    <row r="21610" spans="20:21" x14ac:dyDescent="0.2">
      <c r="T21610" s="11"/>
      <c r="U21610" s="11"/>
    </row>
    <row r="21611" spans="20:21" x14ac:dyDescent="0.2">
      <c r="T21611" s="11"/>
      <c r="U21611" s="11"/>
    </row>
    <row r="21612" spans="20:21" x14ac:dyDescent="0.2">
      <c r="T21612" s="11"/>
      <c r="U21612" s="11"/>
    </row>
    <row r="21613" spans="20:21" x14ac:dyDescent="0.2">
      <c r="T21613" s="11"/>
      <c r="U21613" s="11"/>
    </row>
    <row r="21614" spans="20:21" x14ac:dyDescent="0.2">
      <c r="T21614" s="11"/>
      <c r="U21614" s="11"/>
    </row>
    <row r="21615" spans="20:21" x14ac:dyDescent="0.2">
      <c r="T21615" s="11"/>
      <c r="U21615" s="11"/>
    </row>
    <row r="21616" spans="20:21" x14ac:dyDescent="0.2">
      <c r="T21616" s="11"/>
      <c r="U21616" s="11"/>
    </row>
    <row r="21617" spans="20:21" x14ac:dyDescent="0.2">
      <c r="T21617" s="11"/>
      <c r="U21617" s="11"/>
    </row>
    <row r="21618" spans="20:21" x14ac:dyDescent="0.2">
      <c r="T21618" s="11"/>
      <c r="U21618" s="11"/>
    </row>
    <row r="21619" spans="20:21" x14ac:dyDescent="0.2">
      <c r="T21619" s="11"/>
      <c r="U21619" s="11"/>
    </row>
    <row r="21620" spans="20:21" x14ac:dyDescent="0.2">
      <c r="T21620" s="11"/>
      <c r="U21620" s="11"/>
    </row>
    <row r="21621" spans="20:21" x14ac:dyDescent="0.2">
      <c r="T21621" s="11"/>
      <c r="U21621" s="11"/>
    </row>
    <row r="21622" spans="20:21" x14ac:dyDescent="0.2">
      <c r="T21622" s="11"/>
      <c r="U21622" s="11"/>
    </row>
    <row r="21623" spans="20:21" x14ac:dyDescent="0.2">
      <c r="T21623" s="11"/>
      <c r="U21623" s="11"/>
    </row>
    <row r="21624" spans="20:21" x14ac:dyDescent="0.2">
      <c r="T21624" s="11"/>
      <c r="U21624" s="11"/>
    </row>
    <row r="21625" spans="20:21" x14ac:dyDescent="0.2">
      <c r="T21625" s="11"/>
      <c r="U21625" s="11"/>
    </row>
    <row r="21626" spans="20:21" x14ac:dyDescent="0.2">
      <c r="T21626" s="11"/>
      <c r="U21626" s="11"/>
    </row>
    <row r="21627" spans="20:21" x14ac:dyDescent="0.2">
      <c r="T21627" s="11"/>
      <c r="U21627" s="11"/>
    </row>
    <row r="21628" spans="20:21" x14ac:dyDescent="0.2">
      <c r="T21628" s="11"/>
      <c r="U21628" s="11"/>
    </row>
    <row r="21629" spans="20:21" x14ac:dyDescent="0.2">
      <c r="T21629" s="11"/>
      <c r="U21629" s="11"/>
    </row>
    <row r="21630" spans="20:21" x14ac:dyDescent="0.2">
      <c r="T21630" s="11"/>
      <c r="U21630" s="11"/>
    </row>
    <row r="21631" spans="20:21" x14ac:dyDescent="0.2">
      <c r="T21631" s="11"/>
      <c r="U21631" s="11"/>
    </row>
    <row r="21632" spans="20:21" x14ac:dyDescent="0.2">
      <c r="T21632" s="11"/>
      <c r="U21632" s="11"/>
    </row>
    <row r="21633" spans="20:21" x14ac:dyDescent="0.2">
      <c r="T21633" s="11"/>
      <c r="U21633" s="11"/>
    </row>
    <row r="21634" spans="20:21" x14ac:dyDescent="0.2">
      <c r="T21634" s="11"/>
      <c r="U21634" s="11"/>
    </row>
    <row r="21635" spans="20:21" x14ac:dyDescent="0.2">
      <c r="T21635" s="11"/>
      <c r="U21635" s="11"/>
    </row>
    <row r="21636" spans="20:21" x14ac:dyDescent="0.2">
      <c r="T21636" s="11"/>
      <c r="U21636" s="11"/>
    </row>
    <row r="21637" spans="20:21" x14ac:dyDescent="0.2">
      <c r="T21637" s="11"/>
      <c r="U21637" s="11"/>
    </row>
    <row r="21638" spans="20:21" x14ac:dyDescent="0.2">
      <c r="T21638" s="11"/>
      <c r="U21638" s="11"/>
    </row>
    <row r="21639" spans="20:21" x14ac:dyDescent="0.2">
      <c r="T21639" s="11"/>
      <c r="U21639" s="11"/>
    </row>
    <row r="21640" spans="20:21" x14ac:dyDescent="0.2">
      <c r="T21640" s="11"/>
      <c r="U21640" s="11"/>
    </row>
    <row r="21641" spans="20:21" x14ac:dyDescent="0.2">
      <c r="T21641" s="11"/>
      <c r="U21641" s="11"/>
    </row>
    <row r="21642" spans="20:21" x14ac:dyDescent="0.2">
      <c r="T21642" s="11"/>
      <c r="U21642" s="11"/>
    </row>
    <row r="21643" spans="20:21" x14ac:dyDescent="0.2">
      <c r="T21643" s="11"/>
      <c r="U21643" s="11"/>
    </row>
    <row r="21644" spans="20:21" x14ac:dyDescent="0.2">
      <c r="T21644" s="11"/>
      <c r="U21644" s="11"/>
    </row>
    <row r="21645" spans="20:21" x14ac:dyDescent="0.2">
      <c r="T21645" s="11"/>
      <c r="U21645" s="11"/>
    </row>
    <row r="21646" spans="20:21" x14ac:dyDescent="0.2">
      <c r="T21646" s="11"/>
      <c r="U21646" s="11"/>
    </row>
    <row r="21647" spans="20:21" x14ac:dyDescent="0.2">
      <c r="T21647" s="11"/>
      <c r="U21647" s="11"/>
    </row>
    <row r="21648" spans="20:21" x14ac:dyDescent="0.2">
      <c r="T21648" s="11"/>
      <c r="U21648" s="11"/>
    </row>
    <row r="21649" spans="20:21" x14ac:dyDescent="0.2">
      <c r="T21649" s="11"/>
      <c r="U21649" s="11"/>
    </row>
    <row r="21650" spans="20:21" x14ac:dyDescent="0.2">
      <c r="T21650" s="11"/>
      <c r="U21650" s="11"/>
    </row>
    <row r="21651" spans="20:21" x14ac:dyDescent="0.2">
      <c r="T21651" s="11"/>
      <c r="U21651" s="11"/>
    </row>
    <row r="21652" spans="20:21" x14ac:dyDescent="0.2">
      <c r="T21652" s="11"/>
      <c r="U21652" s="11"/>
    </row>
    <row r="21653" spans="20:21" x14ac:dyDescent="0.2">
      <c r="T21653" s="11"/>
      <c r="U21653" s="11"/>
    </row>
    <row r="21654" spans="20:21" x14ac:dyDescent="0.2">
      <c r="T21654" s="11"/>
      <c r="U21654" s="11"/>
    </row>
    <row r="21655" spans="20:21" x14ac:dyDescent="0.2">
      <c r="T21655" s="11"/>
      <c r="U21655" s="11"/>
    </row>
    <row r="21656" spans="20:21" x14ac:dyDescent="0.2">
      <c r="T21656" s="11"/>
      <c r="U21656" s="11"/>
    </row>
    <row r="21657" spans="20:21" x14ac:dyDescent="0.2">
      <c r="T21657" s="11"/>
      <c r="U21657" s="11"/>
    </row>
    <row r="21658" spans="20:21" x14ac:dyDescent="0.2">
      <c r="T21658" s="11"/>
      <c r="U21658" s="11"/>
    </row>
    <row r="21659" spans="20:21" x14ac:dyDescent="0.2">
      <c r="T21659" s="11"/>
      <c r="U21659" s="11"/>
    </row>
    <row r="21660" spans="20:21" x14ac:dyDescent="0.2">
      <c r="T21660" s="11"/>
      <c r="U21660" s="11"/>
    </row>
    <row r="21661" spans="20:21" x14ac:dyDescent="0.2">
      <c r="T21661" s="11"/>
      <c r="U21661" s="11"/>
    </row>
    <row r="21662" spans="20:21" x14ac:dyDescent="0.2">
      <c r="T21662" s="11"/>
      <c r="U21662" s="11"/>
    </row>
    <row r="21663" spans="20:21" x14ac:dyDescent="0.2">
      <c r="T21663" s="11"/>
      <c r="U21663" s="11"/>
    </row>
    <row r="21664" spans="20:21" x14ac:dyDescent="0.2">
      <c r="T21664" s="11"/>
      <c r="U21664" s="11"/>
    </row>
    <row r="21665" spans="20:21" x14ac:dyDescent="0.2">
      <c r="T21665" s="11"/>
      <c r="U21665" s="11"/>
    </row>
    <row r="21666" spans="20:21" x14ac:dyDescent="0.2">
      <c r="T21666" s="11"/>
      <c r="U21666" s="11"/>
    </row>
    <row r="21667" spans="20:21" x14ac:dyDescent="0.2">
      <c r="T21667" s="11"/>
      <c r="U21667" s="11"/>
    </row>
    <row r="21668" spans="20:21" x14ac:dyDescent="0.2">
      <c r="T21668" s="11"/>
      <c r="U21668" s="11"/>
    </row>
    <row r="21669" spans="20:21" x14ac:dyDescent="0.2">
      <c r="T21669" s="11"/>
      <c r="U21669" s="11"/>
    </row>
    <row r="21670" spans="20:21" x14ac:dyDescent="0.2">
      <c r="T21670" s="11"/>
      <c r="U21670" s="11"/>
    </row>
    <row r="21671" spans="20:21" x14ac:dyDescent="0.2">
      <c r="T21671" s="11"/>
      <c r="U21671" s="11"/>
    </row>
    <row r="21672" spans="20:21" x14ac:dyDescent="0.2">
      <c r="T21672" s="11"/>
      <c r="U21672" s="11"/>
    </row>
    <row r="21673" spans="20:21" x14ac:dyDescent="0.2">
      <c r="T21673" s="11"/>
      <c r="U21673" s="11"/>
    </row>
    <row r="21674" spans="20:21" x14ac:dyDescent="0.2">
      <c r="T21674" s="11"/>
      <c r="U21674" s="11"/>
    </row>
    <row r="21675" spans="20:21" x14ac:dyDescent="0.2">
      <c r="T21675" s="11"/>
      <c r="U21675" s="11"/>
    </row>
    <row r="21676" spans="20:21" x14ac:dyDescent="0.2">
      <c r="T21676" s="11"/>
      <c r="U21676" s="11"/>
    </row>
    <row r="21677" spans="20:21" x14ac:dyDescent="0.2">
      <c r="T21677" s="11"/>
      <c r="U21677" s="11"/>
    </row>
    <row r="21678" spans="20:21" x14ac:dyDescent="0.2">
      <c r="T21678" s="11"/>
      <c r="U21678" s="11"/>
    </row>
    <row r="21679" spans="20:21" x14ac:dyDescent="0.2">
      <c r="T21679" s="11"/>
      <c r="U21679" s="11"/>
    </row>
    <row r="21680" spans="20:21" x14ac:dyDescent="0.2">
      <c r="T21680" s="11"/>
      <c r="U21680" s="11"/>
    </row>
    <row r="21681" spans="20:21" x14ac:dyDescent="0.2">
      <c r="T21681" s="11"/>
      <c r="U21681" s="11"/>
    </row>
    <row r="21682" spans="20:21" x14ac:dyDescent="0.2">
      <c r="T21682" s="11"/>
      <c r="U21682" s="11"/>
    </row>
    <row r="21683" spans="20:21" x14ac:dyDescent="0.2">
      <c r="T21683" s="11"/>
      <c r="U21683" s="11"/>
    </row>
    <row r="21684" spans="20:21" x14ac:dyDescent="0.2">
      <c r="T21684" s="11"/>
      <c r="U21684" s="11"/>
    </row>
    <row r="21685" spans="20:21" x14ac:dyDescent="0.2">
      <c r="T21685" s="11"/>
      <c r="U21685" s="11"/>
    </row>
    <row r="21686" spans="20:21" x14ac:dyDescent="0.2">
      <c r="T21686" s="11"/>
      <c r="U21686" s="11"/>
    </row>
    <row r="21687" spans="20:21" x14ac:dyDescent="0.2">
      <c r="T21687" s="11"/>
      <c r="U21687" s="11"/>
    </row>
    <row r="21688" spans="20:21" x14ac:dyDescent="0.2">
      <c r="T21688" s="11"/>
      <c r="U21688" s="11"/>
    </row>
    <row r="21689" spans="20:21" x14ac:dyDescent="0.2">
      <c r="T21689" s="11"/>
      <c r="U21689" s="11"/>
    </row>
    <row r="21690" spans="20:21" x14ac:dyDescent="0.2">
      <c r="T21690" s="11"/>
      <c r="U21690" s="11"/>
    </row>
    <row r="21691" spans="20:21" x14ac:dyDescent="0.2">
      <c r="T21691" s="11"/>
      <c r="U21691" s="11"/>
    </row>
    <row r="21692" spans="20:21" x14ac:dyDescent="0.2">
      <c r="T21692" s="11"/>
      <c r="U21692" s="11"/>
    </row>
    <row r="21693" spans="20:21" x14ac:dyDescent="0.2">
      <c r="T21693" s="11"/>
      <c r="U21693" s="11"/>
    </row>
    <row r="21694" spans="20:21" x14ac:dyDescent="0.2">
      <c r="T21694" s="11"/>
      <c r="U21694" s="11"/>
    </row>
    <row r="21695" spans="20:21" x14ac:dyDescent="0.2">
      <c r="T21695" s="11"/>
      <c r="U21695" s="11"/>
    </row>
    <row r="21696" spans="20:21" x14ac:dyDescent="0.2">
      <c r="T21696" s="11"/>
      <c r="U21696" s="11"/>
    </row>
    <row r="21697" spans="20:21" x14ac:dyDescent="0.2">
      <c r="T21697" s="11"/>
      <c r="U21697" s="11"/>
    </row>
    <row r="21698" spans="20:21" x14ac:dyDescent="0.2">
      <c r="T21698" s="11"/>
      <c r="U21698" s="11"/>
    </row>
    <row r="21699" spans="20:21" x14ac:dyDescent="0.2">
      <c r="T21699" s="11"/>
      <c r="U21699" s="11"/>
    </row>
    <row r="21700" spans="20:21" x14ac:dyDescent="0.2">
      <c r="T21700" s="11"/>
      <c r="U21700" s="11"/>
    </row>
    <row r="21701" spans="20:21" x14ac:dyDescent="0.2">
      <c r="T21701" s="11"/>
      <c r="U21701" s="11"/>
    </row>
    <row r="21702" spans="20:21" x14ac:dyDescent="0.2">
      <c r="T21702" s="11"/>
      <c r="U21702" s="11"/>
    </row>
    <row r="21703" spans="20:21" x14ac:dyDescent="0.2">
      <c r="T21703" s="11"/>
      <c r="U21703" s="11"/>
    </row>
    <row r="21704" spans="20:21" x14ac:dyDescent="0.2">
      <c r="T21704" s="11"/>
      <c r="U21704" s="11"/>
    </row>
    <row r="21705" spans="20:21" x14ac:dyDescent="0.2">
      <c r="T21705" s="11"/>
      <c r="U21705" s="11"/>
    </row>
    <row r="21706" spans="20:21" x14ac:dyDescent="0.2">
      <c r="T21706" s="11"/>
      <c r="U21706" s="11"/>
    </row>
    <row r="21707" spans="20:21" x14ac:dyDescent="0.2">
      <c r="T21707" s="11"/>
      <c r="U21707" s="11"/>
    </row>
    <row r="21708" spans="20:21" x14ac:dyDescent="0.2">
      <c r="T21708" s="11"/>
      <c r="U21708" s="11"/>
    </row>
    <row r="21709" spans="20:21" x14ac:dyDescent="0.2">
      <c r="T21709" s="11"/>
      <c r="U21709" s="11"/>
    </row>
    <row r="21710" spans="20:21" x14ac:dyDescent="0.2">
      <c r="T21710" s="11"/>
      <c r="U21710" s="11"/>
    </row>
    <row r="21711" spans="20:21" x14ac:dyDescent="0.2">
      <c r="T21711" s="11"/>
      <c r="U21711" s="11"/>
    </row>
    <row r="21712" spans="20:21" x14ac:dyDescent="0.2">
      <c r="T21712" s="11"/>
      <c r="U21712" s="11"/>
    </row>
    <row r="21713" spans="20:21" x14ac:dyDescent="0.2">
      <c r="T21713" s="11"/>
      <c r="U21713" s="11"/>
    </row>
    <row r="21714" spans="20:21" x14ac:dyDescent="0.2">
      <c r="T21714" s="11"/>
      <c r="U21714" s="11"/>
    </row>
    <row r="21715" spans="20:21" x14ac:dyDescent="0.2">
      <c r="T21715" s="11"/>
      <c r="U21715" s="11"/>
    </row>
    <row r="21716" spans="20:21" x14ac:dyDescent="0.2">
      <c r="T21716" s="11"/>
      <c r="U21716" s="11"/>
    </row>
    <row r="21717" spans="20:21" x14ac:dyDescent="0.2">
      <c r="T21717" s="11"/>
      <c r="U21717" s="11"/>
    </row>
    <row r="21718" spans="20:21" x14ac:dyDescent="0.2">
      <c r="T21718" s="11"/>
      <c r="U21718" s="11"/>
    </row>
    <row r="21719" spans="20:21" x14ac:dyDescent="0.2">
      <c r="T21719" s="11"/>
      <c r="U21719" s="11"/>
    </row>
    <row r="21720" spans="20:21" x14ac:dyDescent="0.2">
      <c r="T21720" s="11"/>
      <c r="U21720" s="11"/>
    </row>
    <row r="21721" spans="20:21" x14ac:dyDescent="0.2">
      <c r="T21721" s="11"/>
      <c r="U21721" s="11"/>
    </row>
    <row r="21722" spans="20:21" x14ac:dyDescent="0.2">
      <c r="T21722" s="11"/>
      <c r="U21722" s="11"/>
    </row>
    <row r="21723" spans="20:21" x14ac:dyDescent="0.2">
      <c r="T21723" s="11"/>
      <c r="U21723" s="11"/>
    </row>
    <row r="21724" spans="20:21" x14ac:dyDescent="0.2">
      <c r="T21724" s="11"/>
      <c r="U21724" s="11"/>
    </row>
    <row r="21725" spans="20:21" x14ac:dyDescent="0.2">
      <c r="T21725" s="11"/>
      <c r="U21725" s="11"/>
    </row>
    <row r="21726" spans="20:21" x14ac:dyDescent="0.2">
      <c r="T21726" s="11"/>
      <c r="U21726" s="11"/>
    </row>
    <row r="21727" spans="20:21" x14ac:dyDescent="0.2">
      <c r="T21727" s="11"/>
      <c r="U21727" s="11"/>
    </row>
    <row r="21728" spans="20:21" x14ac:dyDescent="0.2">
      <c r="T21728" s="11"/>
      <c r="U21728" s="11"/>
    </row>
    <row r="21729" spans="20:21" x14ac:dyDescent="0.2">
      <c r="T21729" s="11"/>
      <c r="U21729" s="11"/>
    </row>
    <row r="21730" spans="20:21" x14ac:dyDescent="0.2">
      <c r="T21730" s="11"/>
      <c r="U21730" s="11"/>
    </row>
    <row r="21731" spans="20:21" x14ac:dyDescent="0.2">
      <c r="T21731" s="11"/>
      <c r="U21731" s="11"/>
    </row>
    <row r="21732" spans="20:21" x14ac:dyDescent="0.2">
      <c r="T21732" s="11"/>
      <c r="U21732" s="11"/>
    </row>
    <row r="21733" spans="20:21" x14ac:dyDescent="0.2">
      <c r="T21733" s="11"/>
      <c r="U21733" s="11"/>
    </row>
    <row r="21734" spans="20:21" x14ac:dyDescent="0.2">
      <c r="T21734" s="11"/>
      <c r="U21734" s="11"/>
    </row>
    <row r="21735" spans="20:21" x14ac:dyDescent="0.2">
      <c r="T21735" s="11"/>
      <c r="U21735" s="11"/>
    </row>
    <row r="21736" spans="20:21" x14ac:dyDescent="0.2">
      <c r="T21736" s="11"/>
      <c r="U21736" s="11"/>
    </row>
    <row r="21737" spans="20:21" x14ac:dyDescent="0.2">
      <c r="T21737" s="11"/>
      <c r="U21737" s="11"/>
    </row>
    <row r="21738" spans="20:21" x14ac:dyDescent="0.2">
      <c r="T21738" s="11"/>
      <c r="U21738" s="11"/>
    </row>
    <row r="21739" spans="20:21" x14ac:dyDescent="0.2">
      <c r="T21739" s="11"/>
      <c r="U21739" s="11"/>
    </row>
    <row r="21740" spans="20:21" x14ac:dyDescent="0.2">
      <c r="T21740" s="11"/>
      <c r="U21740" s="11"/>
    </row>
    <row r="21741" spans="20:21" x14ac:dyDescent="0.2">
      <c r="T21741" s="11"/>
      <c r="U21741" s="11"/>
    </row>
    <row r="21742" spans="20:21" x14ac:dyDescent="0.2">
      <c r="T21742" s="11"/>
      <c r="U21742" s="11"/>
    </row>
    <row r="21743" spans="20:21" x14ac:dyDescent="0.2">
      <c r="T21743" s="11"/>
      <c r="U21743" s="11"/>
    </row>
    <row r="21744" spans="20:21" x14ac:dyDescent="0.2">
      <c r="T21744" s="11"/>
      <c r="U21744" s="11"/>
    </row>
    <row r="21745" spans="20:21" x14ac:dyDescent="0.2">
      <c r="T21745" s="11"/>
      <c r="U21745" s="11"/>
    </row>
    <row r="21746" spans="20:21" x14ac:dyDescent="0.2">
      <c r="T21746" s="11"/>
      <c r="U21746" s="11"/>
    </row>
    <row r="21747" spans="20:21" x14ac:dyDescent="0.2">
      <c r="T21747" s="11"/>
      <c r="U21747" s="11"/>
    </row>
    <row r="21748" spans="20:21" x14ac:dyDescent="0.2">
      <c r="T21748" s="11"/>
      <c r="U21748" s="11"/>
    </row>
    <row r="21749" spans="20:21" x14ac:dyDescent="0.2">
      <c r="T21749" s="11"/>
      <c r="U21749" s="11"/>
    </row>
    <row r="21750" spans="20:21" x14ac:dyDescent="0.2">
      <c r="T21750" s="11"/>
      <c r="U21750" s="11"/>
    </row>
    <row r="21751" spans="20:21" x14ac:dyDescent="0.2">
      <c r="T21751" s="11"/>
      <c r="U21751" s="11"/>
    </row>
    <row r="21752" spans="20:21" x14ac:dyDescent="0.2">
      <c r="T21752" s="11"/>
      <c r="U21752" s="11"/>
    </row>
    <row r="21753" spans="20:21" x14ac:dyDescent="0.2">
      <c r="T21753" s="11"/>
      <c r="U21753" s="11"/>
    </row>
    <row r="21754" spans="20:21" x14ac:dyDescent="0.2">
      <c r="T21754" s="11"/>
      <c r="U21754" s="11"/>
    </row>
    <row r="21755" spans="20:21" x14ac:dyDescent="0.2">
      <c r="T21755" s="11"/>
      <c r="U21755" s="11"/>
    </row>
    <row r="21756" spans="20:21" x14ac:dyDescent="0.2">
      <c r="T21756" s="11"/>
      <c r="U21756" s="11"/>
    </row>
    <row r="21757" spans="20:21" x14ac:dyDescent="0.2">
      <c r="T21757" s="11"/>
      <c r="U21757" s="11"/>
    </row>
    <row r="21758" spans="20:21" x14ac:dyDescent="0.2">
      <c r="T21758" s="11"/>
      <c r="U21758" s="11"/>
    </row>
    <row r="21759" spans="20:21" x14ac:dyDescent="0.2">
      <c r="T21759" s="11"/>
      <c r="U21759" s="11"/>
    </row>
    <row r="21760" spans="20:21" x14ac:dyDescent="0.2">
      <c r="T21760" s="11"/>
      <c r="U21760" s="11"/>
    </row>
    <row r="21761" spans="20:21" x14ac:dyDescent="0.2">
      <c r="T21761" s="11"/>
      <c r="U21761" s="11"/>
    </row>
    <row r="21762" spans="20:21" x14ac:dyDescent="0.2">
      <c r="T21762" s="11"/>
      <c r="U21762" s="11"/>
    </row>
    <row r="21763" spans="20:21" x14ac:dyDescent="0.2">
      <c r="T21763" s="11"/>
      <c r="U21763" s="11"/>
    </row>
    <row r="21764" spans="20:21" x14ac:dyDescent="0.2">
      <c r="T21764" s="11"/>
      <c r="U21764" s="11"/>
    </row>
    <row r="21765" spans="20:21" x14ac:dyDescent="0.2">
      <c r="T21765" s="11"/>
      <c r="U21765" s="11"/>
    </row>
    <row r="21766" spans="20:21" x14ac:dyDescent="0.2">
      <c r="T21766" s="11"/>
      <c r="U21766" s="11"/>
    </row>
    <row r="21767" spans="20:21" x14ac:dyDescent="0.2">
      <c r="T21767" s="11"/>
      <c r="U21767" s="11"/>
    </row>
    <row r="21768" spans="20:21" x14ac:dyDescent="0.2">
      <c r="T21768" s="11"/>
      <c r="U21768" s="11"/>
    </row>
    <row r="21769" spans="20:21" x14ac:dyDescent="0.2">
      <c r="T21769" s="11"/>
      <c r="U21769" s="11"/>
    </row>
    <row r="21770" spans="20:21" x14ac:dyDescent="0.2">
      <c r="T21770" s="11"/>
      <c r="U21770" s="11"/>
    </row>
    <row r="21771" spans="20:21" x14ac:dyDescent="0.2">
      <c r="T21771" s="11"/>
      <c r="U21771" s="11"/>
    </row>
    <row r="21772" spans="20:21" x14ac:dyDescent="0.2">
      <c r="T21772" s="11"/>
      <c r="U21772" s="11"/>
    </row>
    <row r="21773" spans="20:21" x14ac:dyDescent="0.2">
      <c r="T21773" s="11"/>
      <c r="U21773" s="11"/>
    </row>
    <row r="21774" spans="20:21" x14ac:dyDescent="0.2">
      <c r="T21774" s="11"/>
      <c r="U21774" s="11"/>
    </row>
    <row r="21775" spans="20:21" x14ac:dyDescent="0.2">
      <c r="T21775" s="11"/>
      <c r="U21775" s="11"/>
    </row>
    <row r="21776" spans="20:21" x14ac:dyDescent="0.2">
      <c r="T21776" s="11"/>
      <c r="U21776" s="11"/>
    </row>
    <row r="21777" spans="20:21" x14ac:dyDescent="0.2">
      <c r="T21777" s="11"/>
      <c r="U21777" s="11"/>
    </row>
    <row r="21778" spans="20:21" x14ac:dyDescent="0.2">
      <c r="T21778" s="11"/>
      <c r="U21778" s="11"/>
    </row>
    <row r="21779" spans="20:21" x14ac:dyDescent="0.2">
      <c r="T21779" s="11"/>
      <c r="U21779" s="11"/>
    </row>
    <row r="21780" spans="20:21" x14ac:dyDescent="0.2">
      <c r="T21780" s="11"/>
      <c r="U21780" s="11"/>
    </row>
    <row r="21781" spans="20:21" x14ac:dyDescent="0.2">
      <c r="T21781" s="11"/>
      <c r="U21781" s="11"/>
    </row>
    <row r="21782" spans="20:21" x14ac:dyDescent="0.2">
      <c r="T21782" s="11"/>
      <c r="U21782" s="11"/>
    </row>
    <row r="21783" spans="20:21" x14ac:dyDescent="0.2">
      <c r="T21783" s="11"/>
      <c r="U21783" s="11"/>
    </row>
    <row r="21784" spans="20:21" x14ac:dyDescent="0.2">
      <c r="T21784" s="11"/>
      <c r="U21784" s="11"/>
    </row>
    <row r="21785" spans="20:21" x14ac:dyDescent="0.2">
      <c r="T21785" s="11"/>
      <c r="U21785" s="11"/>
    </row>
    <row r="21786" spans="20:21" x14ac:dyDescent="0.2">
      <c r="T21786" s="11"/>
      <c r="U21786" s="11"/>
    </row>
    <row r="21787" spans="20:21" x14ac:dyDescent="0.2">
      <c r="T21787" s="11"/>
      <c r="U21787" s="11"/>
    </row>
    <row r="21788" spans="20:21" x14ac:dyDescent="0.2">
      <c r="T21788" s="11"/>
      <c r="U21788" s="11"/>
    </row>
    <row r="21789" spans="20:21" x14ac:dyDescent="0.2">
      <c r="T21789" s="11"/>
      <c r="U21789" s="11"/>
    </row>
    <row r="21790" spans="20:21" x14ac:dyDescent="0.2">
      <c r="T21790" s="11"/>
      <c r="U21790" s="11"/>
    </row>
    <row r="21791" spans="20:21" x14ac:dyDescent="0.2">
      <c r="T21791" s="11"/>
      <c r="U21791" s="11"/>
    </row>
    <row r="21792" spans="20:21" x14ac:dyDescent="0.2">
      <c r="T21792" s="11"/>
      <c r="U21792" s="11"/>
    </row>
    <row r="21793" spans="20:21" x14ac:dyDescent="0.2">
      <c r="T21793" s="11"/>
      <c r="U21793" s="11"/>
    </row>
    <row r="21794" spans="20:21" x14ac:dyDescent="0.2">
      <c r="T21794" s="11"/>
      <c r="U21794" s="11"/>
    </row>
    <row r="21795" spans="20:21" x14ac:dyDescent="0.2">
      <c r="T21795" s="11"/>
      <c r="U21795" s="11"/>
    </row>
    <row r="21796" spans="20:21" x14ac:dyDescent="0.2">
      <c r="T21796" s="11"/>
      <c r="U21796" s="11"/>
    </row>
    <row r="21797" spans="20:21" x14ac:dyDescent="0.2">
      <c r="T21797" s="11"/>
      <c r="U21797" s="11"/>
    </row>
    <row r="21798" spans="20:21" x14ac:dyDescent="0.2">
      <c r="T21798" s="11"/>
      <c r="U21798" s="11"/>
    </row>
    <row r="21799" spans="20:21" x14ac:dyDescent="0.2">
      <c r="T21799" s="11"/>
      <c r="U21799" s="11"/>
    </row>
    <row r="21800" spans="20:21" x14ac:dyDescent="0.2">
      <c r="T21800" s="11"/>
      <c r="U21800" s="11"/>
    </row>
    <row r="21801" spans="20:21" x14ac:dyDescent="0.2">
      <c r="T21801" s="11"/>
      <c r="U21801" s="11"/>
    </row>
    <row r="21802" spans="20:21" x14ac:dyDescent="0.2">
      <c r="T21802" s="11"/>
      <c r="U21802" s="11"/>
    </row>
    <row r="21803" spans="20:21" x14ac:dyDescent="0.2">
      <c r="T21803" s="11"/>
      <c r="U21803" s="11"/>
    </row>
    <row r="21804" spans="20:21" x14ac:dyDescent="0.2">
      <c r="T21804" s="11"/>
      <c r="U21804" s="11"/>
    </row>
    <row r="21805" spans="20:21" x14ac:dyDescent="0.2">
      <c r="T21805" s="11"/>
      <c r="U21805" s="11"/>
    </row>
    <row r="21806" spans="20:21" x14ac:dyDescent="0.2">
      <c r="T21806" s="11"/>
      <c r="U21806" s="11"/>
    </row>
    <row r="21807" spans="20:21" x14ac:dyDescent="0.2">
      <c r="T21807" s="11"/>
      <c r="U21807" s="11"/>
    </row>
    <row r="21808" spans="20:21" x14ac:dyDescent="0.2">
      <c r="T21808" s="11"/>
      <c r="U21808" s="11"/>
    </row>
    <row r="21809" spans="20:21" x14ac:dyDescent="0.2">
      <c r="T21809" s="11"/>
      <c r="U21809" s="11"/>
    </row>
    <row r="21810" spans="20:21" x14ac:dyDescent="0.2">
      <c r="T21810" s="11"/>
      <c r="U21810" s="11"/>
    </row>
    <row r="21811" spans="20:21" x14ac:dyDescent="0.2">
      <c r="T21811" s="11"/>
      <c r="U21811" s="11"/>
    </row>
    <row r="21812" spans="20:21" x14ac:dyDescent="0.2">
      <c r="T21812" s="11"/>
      <c r="U21812" s="11"/>
    </row>
    <row r="21813" spans="20:21" x14ac:dyDescent="0.2">
      <c r="T21813" s="11"/>
      <c r="U21813" s="11"/>
    </row>
    <row r="21814" spans="20:21" x14ac:dyDescent="0.2">
      <c r="T21814" s="11"/>
      <c r="U21814" s="11"/>
    </row>
    <row r="21815" spans="20:21" x14ac:dyDescent="0.2">
      <c r="T21815" s="11"/>
      <c r="U21815" s="11"/>
    </row>
    <row r="21816" spans="20:21" x14ac:dyDescent="0.2">
      <c r="T21816" s="11"/>
      <c r="U21816" s="11"/>
    </row>
    <row r="21817" spans="20:21" x14ac:dyDescent="0.2">
      <c r="T21817" s="11"/>
      <c r="U21817" s="11"/>
    </row>
    <row r="21818" spans="20:21" x14ac:dyDescent="0.2">
      <c r="T21818" s="11"/>
      <c r="U21818" s="11"/>
    </row>
    <row r="21819" spans="20:21" x14ac:dyDescent="0.2">
      <c r="T21819" s="11"/>
      <c r="U21819" s="11"/>
    </row>
    <row r="21820" spans="20:21" x14ac:dyDescent="0.2">
      <c r="T21820" s="11"/>
      <c r="U21820" s="11"/>
    </row>
    <row r="21821" spans="20:21" x14ac:dyDescent="0.2">
      <c r="T21821" s="11"/>
      <c r="U21821" s="11"/>
    </row>
    <row r="21822" spans="20:21" x14ac:dyDescent="0.2">
      <c r="T21822" s="11"/>
      <c r="U21822" s="11"/>
    </row>
    <row r="21823" spans="20:21" x14ac:dyDescent="0.2">
      <c r="T21823" s="11"/>
      <c r="U21823" s="11"/>
    </row>
    <row r="21824" spans="20:21" x14ac:dyDescent="0.2">
      <c r="T21824" s="11"/>
      <c r="U21824" s="11"/>
    </row>
    <row r="21825" spans="20:21" x14ac:dyDescent="0.2">
      <c r="T21825" s="11"/>
      <c r="U21825" s="11"/>
    </row>
    <row r="21826" spans="20:21" x14ac:dyDescent="0.2">
      <c r="T21826" s="11"/>
      <c r="U21826" s="11"/>
    </row>
    <row r="21827" spans="20:21" x14ac:dyDescent="0.2">
      <c r="T21827" s="11"/>
      <c r="U21827" s="11"/>
    </row>
    <row r="21828" spans="20:21" x14ac:dyDescent="0.2">
      <c r="T21828" s="11"/>
      <c r="U21828" s="11"/>
    </row>
    <row r="21829" spans="20:21" x14ac:dyDescent="0.2">
      <c r="T21829" s="11"/>
      <c r="U21829" s="11"/>
    </row>
    <row r="21830" spans="20:21" x14ac:dyDescent="0.2">
      <c r="T21830" s="11"/>
      <c r="U21830" s="11"/>
    </row>
    <row r="21831" spans="20:21" x14ac:dyDescent="0.2">
      <c r="T21831" s="11"/>
      <c r="U21831" s="11"/>
    </row>
    <row r="21832" spans="20:21" x14ac:dyDescent="0.2">
      <c r="T21832" s="11"/>
      <c r="U21832" s="11"/>
    </row>
    <row r="21833" spans="20:21" x14ac:dyDescent="0.2">
      <c r="T21833" s="11"/>
      <c r="U21833" s="11"/>
    </row>
    <row r="21834" spans="20:21" x14ac:dyDescent="0.2">
      <c r="T21834" s="11"/>
      <c r="U21834" s="11"/>
    </row>
    <row r="21835" spans="20:21" x14ac:dyDescent="0.2">
      <c r="T21835" s="11"/>
      <c r="U21835" s="11"/>
    </row>
    <row r="21836" spans="20:21" x14ac:dyDescent="0.2">
      <c r="T21836" s="11"/>
      <c r="U21836" s="11"/>
    </row>
    <row r="21837" spans="20:21" x14ac:dyDescent="0.2">
      <c r="T21837" s="11"/>
      <c r="U21837" s="11"/>
    </row>
    <row r="21838" spans="20:21" x14ac:dyDescent="0.2">
      <c r="T21838" s="11"/>
      <c r="U21838" s="11"/>
    </row>
    <row r="21839" spans="20:21" x14ac:dyDescent="0.2">
      <c r="T21839" s="11"/>
      <c r="U21839" s="11"/>
    </row>
    <row r="21840" spans="20:21" x14ac:dyDescent="0.2">
      <c r="T21840" s="11"/>
      <c r="U21840" s="11"/>
    </row>
    <row r="21841" spans="20:21" x14ac:dyDescent="0.2">
      <c r="T21841" s="11"/>
      <c r="U21841" s="11"/>
    </row>
    <row r="21842" spans="20:21" x14ac:dyDescent="0.2">
      <c r="T21842" s="11"/>
      <c r="U21842" s="11"/>
    </row>
    <row r="21843" spans="20:21" x14ac:dyDescent="0.2">
      <c r="T21843" s="11"/>
      <c r="U21843" s="11"/>
    </row>
    <row r="21844" spans="20:21" x14ac:dyDescent="0.2">
      <c r="T21844" s="11"/>
      <c r="U21844" s="11"/>
    </row>
    <row r="21845" spans="20:21" x14ac:dyDescent="0.2">
      <c r="T21845" s="11"/>
      <c r="U21845" s="11"/>
    </row>
    <row r="21846" spans="20:21" x14ac:dyDescent="0.2">
      <c r="T21846" s="11"/>
      <c r="U21846" s="11"/>
    </row>
    <row r="21847" spans="20:21" x14ac:dyDescent="0.2">
      <c r="T21847" s="11"/>
      <c r="U21847" s="11"/>
    </row>
    <row r="21848" spans="20:21" x14ac:dyDescent="0.2">
      <c r="T21848" s="11"/>
      <c r="U21848" s="11"/>
    </row>
    <row r="21849" spans="20:21" x14ac:dyDescent="0.2">
      <c r="T21849" s="11"/>
      <c r="U21849" s="11"/>
    </row>
    <row r="21850" spans="20:21" x14ac:dyDescent="0.2">
      <c r="T21850" s="11"/>
      <c r="U21850" s="11"/>
    </row>
    <row r="21851" spans="20:21" x14ac:dyDescent="0.2">
      <c r="T21851" s="11"/>
      <c r="U21851" s="11"/>
    </row>
    <row r="21852" spans="20:21" x14ac:dyDescent="0.2">
      <c r="T21852" s="11"/>
      <c r="U21852" s="11"/>
    </row>
    <row r="21853" spans="20:21" x14ac:dyDescent="0.2">
      <c r="T21853" s="11"/>
      <c r="U21853" s="11"/>
    </row>
    <row r="21854" spans="20:21" x14ac:dyDescent="0.2">
      <c r="T21854" s="11"/>
      <c r="U21854" s="11"/>
    </row>
    <row r="21855" spans="20:21" x14ac:dyDescent="0.2">
      <c r="T21855" s="11"/>
      <c r="U21855" s="11"/>
    </row>
    <row r="21856" spans="20:21" x14ac:dyDescent="0.2">
      <c r="T21856" s="11"/>
      <c r="U21856" s="11"/>
    </row>
    <row r="21857" spans="20:21" x14ac:dyDescent="0.2">
      <c r="T21857" s="11"/>
      <c r="U21857" s="11"/>
    </row>
    <row r="21858" spans="20:21" x14ac:dyDescent="0.2">
      <c r="T21858" s="11"/>
      <c r="U21858" s="11"/>
    </row>
    <row r="21859" spans="20:21" x14ac:dyDescent="0.2">
      <c r="T21859" s="11"/>
      <c r="U21859" s="11"/>
    </row>
    <row r="21860" spans="20:21" x14ac:dyDescent="0.2">
      <c r="T21860" s="11"/>
      <c r="U21860" s="11"/>
    </row>
    <row r="21861" spans="20:21" x14ac:dyDescent="0.2">
      <c r="T21861" s="11"/>
      <c r="U21861" s="11"/>
    </row>
    <row r="21862" spans="20:21" x14ac:dyDescent="0.2">
      <c r="T21862" s="11"/>
      <c r="U21862" s="11"/>
    </row>
    <row r="21863" spans="20:21" x14ac:dyDescent="0.2">
      <c r="T21863" s="11"/>
      <c r="U21863" s="11"/>
    </row>
    <row r="21864" spans="20:21" x14ac:dyDescent="0.2">
      <c r="T21864" s="11"/>
      <c r="U21864" s="11"/>
    </row>
    <row r="21865" spans="20:21" x14ac:dyDescent="0.2">
      <c r="T21865" s="11"/>
      <c r="U21865" s="11"/>
    </row>
    <row r="21866" spans="20:21" x14ac:dyDescent="0.2">
      <c r="T21866" s="11"/>
      <c r="U21866" s="11"/>
    </row>
    <row r="21867" spans="20:21" x14ac:dyDescent="0.2">
      <c r="T21867" s="11"/>
      <c r="U21867" s="11"/>
    </row>
    <row r="21868" spans="20:21" x14ac:dyDescent="0.2">
      <c r="T21868" s="11"/>
      <c r="U21868" s="11"/>
    </row>
    <row r="21869" spans="20:21" x14ac:dyDescent="0.2">
      <c r="T21869" s="11"/>
      <c r="U21869" s="11"/>
    </row>
    <row r="21870" spans="20:21" x14ac:dyDescent="0.2">
      <c r="T21870" s="11"/>
      <c r="U21870" s="11"/>
    </row>
    <row r="21871" spans="20:21" x14ac:dyDescent="0.2">
      <c r="T21871" s="11"/>
      <c r="U21871" s="11"/>
    </row>
    <row r="21872" spans="20:21" x14ac:dyDescent="0.2">
      <c r="T21872" s="11"/>
      <c r="U21872" s="11"/>
    </row>
    <row r="21873" spans="20:21" x14ac:dyDescent="0.2">
      <c r="T21873" s="11"/>
      <c r="U21873" s="11"/>
    </row>
    <row r="21874" spans="20:21" x14ac:dyDescent="0.2">
      <c r="T21874" s="11"/>
      <c r="U21874" s="11"/>
    </row>
    <row r="21875" spans="20:21" x14ac:dyDescent="0.2">
      <c r="T21875" s="11"/>
      <c r="U21875" s="11"/>
    </row>
    <row r="21876" spans="20:21" x14ac:dyDescent="0.2">
      <c r="T21876" s="11"/>
      <c r="U21876" s="11"/>
    </row>
    <row r="21877" spans="20:21" x14ac:dyDescent="0.2">
      <c r="T21877" s="11"/>
      <c r="U21877" s="11"/>
    </row>
    <row r="21878" spans="20:21" x14ac:dyDescent="0.2">
      <c r="T21878" s="11"/>
      <c r="U21878" s="11"/>
    </row>
    <row r="21879" spans="20:21" x14ac:dyDescent="0.2">
      <c r="T21879" s="11"/>
      <c r="U21879" s="11"/>
    </row>
    <row r="21880" spans="20:21" x14ac:dyDescent="0.2">
      <c r="T21880" s="11"/>
      <c r="U21880" s="11"/>
    </row>
    <row r="21881" spans="20:21" x14ac:dyDescent="0.2">
      <c r="T21881" s="11"/>
      <c r="U21881" s="11"/>
    </row>
    <row r="21882" spans="20:21" x14ac:dyDescent="0.2">
      <c r="T21882" s="11"/>
      <c r="U21882" s="11"/>
    </row>
    <row r="21883" spans="20:21" x14ac:dyDescent="0.2">
      <c r="T21883" s="11"/>
      <c r="U21883" s="11"/>
    </row>
    <row r="21884" spans="20:21" x14ac:dyDescent="0.2">
      <c r="T21884" s="11"/>
      <c r="U21884" s="11"/>
    </row>
    <row r="21885" spans="20:21" x14ac:dyDescent="0.2">
      <c r="T21885" s="11"/>
      <c r="U21885" s="11"/>
    </row>
    <row r="21886" spans="20:21" x14ac:dyDescent="0.2">
      <c r="T21886" s="11"/>
      <c r="U21886" s="11"/>
    </row>
    <row r="21887" spans="20:21" x14ac:dyDescent="0.2">
      <c r="T21887" s="11"/>
      <c r="U21887" s="11"/>
    </row>
    <row r="21888" spans="20:21" x14ac:dyDescent="0.2">
      <c r="T21888" s="11"/>
      <c r="U21888" s="11"/>
    </row>
    <row r="21889" spans="20:21" x14ac:dyDescent="0.2">
      <c r="T21889" s="11"/>
      <c r="U21889" s="11"/>
    </row>
    <row r="21890" spans="20:21" x14ac:dyDescent="0.2">
      <c r="T21890" s="11"/>
      <c r="U21890" s="11"/>
    </row>
    <row r="21891" spans="20:21" x14ac:dyDescent="0.2">
      <c r="T21891" s="11"/>
      <c r="U21891" s="11"/>
    </row>
    <row r="21892" spans="20:21" x14ac:dyDescent="0.2">
      <c r="T21892" s="11"/>
      <c r="U21892" s="11"/>
    </row>
    <row r="21893" spans="20:21" x14ac:dyDescent="0.2">
      <c r="T21893" s="11"/>
      <c r="U21893" s="11"/>
    </row>
    <row r="21894" spans="20:21" x14ac:dyDescent="0.2">
      <c r="T21894" s="11"/>
      <c r="U21894" s="11"/>
    </row>
    <row r="21895" spans="20:21" x14ac:dyDescent="0.2">
      <c r="T21895" s="11"/>
      <c r="U21895" s="11"/>
    </row>
    <row r="21896" spans="20:21" x14ac:dyDescent="0.2">
      <c r="T21896" s="11"/>
      <c r="U21896" s="11"/>
    </row>
    <row r="21897" spans="20:21" x14ac:dyDescent="0.2">
      <c r="T21897" s="11"/>
      <c r="U21897" s="11"/>
    </row>
    <row r="21898" spans="20:21" x14ac:dyDescent="0.2">
      <c r="T21898" s="11"/>
      <c r="U21898" s="11"/>
    </row>
    <row r="21899" spans="20:21" x14ac:dyDescent="0.2">
      <c r="T21899" s="11"/>
      <c r="U21899" s="11"/>
    </row>
    <row r="21900" spans="20:21" x14ac:dyDescent="0.2">
      <c r="T21900" s="11"/>
      <c r="U21900" s="11"/>
    </row>
    <row r="21901" spans="20:21" x14ac:dyDescent="0.2">
      <c r="T21901" s="11"/>
      <c r="U21901" s="11"/>
    </row>
    <row r="21902" spans="20:21" x14ac:dyDescent="0.2">
      <c r="T21902" s="11"/>
      <c r="U21902" s="11"/>
    </row>
    <row r="21903" spans="20:21" x14ac:dyDescent="0.2">
      <c r="T21903" s="11"/>
      <c r="U21903" s="11"/>
    </row>
    <row r="21904" spans="20:21" x14ac:dyDescent="0.2">
      <c r="T21904" s="11"/>
      <c r="U21904" s="11"/>
    </row>
    <row r="21905" spans="20:21" x14ac:dyDescent="0.2">
      <c r="T21905" s="11"/>
      <c r="U21905" s="11"/>
    </row>
    <row r="21906" spans="20:21" x14ac:dyDescent="0.2">
      <c r="T21906" s="11"/>
      <c r="U21906" s="11"/>
    </row>
    <row r="21907" spans="20:21" x14ac:dyDescent="0.2">
      <c r="T21907" s="11"/>
      <c r="U21907" s="11"/>
    </row>
    <row r="21908" spans="20:21" x14ac:dyDescent="0.2">
      <c r="T21908" s="11"/>
      <c r="U21908" s="11"/>
    </row>
    <row r="21909" spans="20:21" x14ac:dyDescent="0.2">
      <c r="T21909" s="11"/>
      <c r="U21909" s="11"/>
    </row>
    <row r="21910" spans="20:21" x14ac:dyDescent="0.2">
      <c r="T21910" s="11"/>
      <c r="U21910" s="11"/>
    </row>
    <row r="21911" spans="20:21" x14ac:dyDescent="0.2">
      <c r="T21911" s="11"/>
      <c r="U21911" s="11"/>
    </row>
    <row r="21912" spans="20:21" x14ac:dyDescent="0.2">
      <c r="T21912" s="11"/>
      <c r="U21912" s="11"/>
    </row>
    <row r="21913" spans="20:21" x14ac:dyDescent="0.2">
      <c r="T21913" s="11"/>
      <c r="U21913" s="11"/>
    </row>
    <row r="21914" spans="20:21" x14ac:dyDescent="0.2">
      <c r="T21914" s="11"/>
      <c r="U21914" s="11"/>
    </row>
    <row r="21915" spans="20:21" x14ac:dyDescent="0.2">
      <c r="T21915" s="11"/>
      <c r="U21915" s="11"/>
    </row>
    <row r="21916" spans="20:21" x14ac:dyDescent="0.2">
      <c r="T21916" s="11"/>
      <c r="U21916" s="11"/>
    </row>
    <row r="21917" spans="20:21" x14ac:dyDescent="0.2">
      <c r="T21917" s="11"/>
      <c r="U21917" s="11"/>
    </row>
    <row r="21918" spans="20:21" x14ac:dyDescent="0.2">
      <c r="T21918" s="11"/>
      <c r="U21918" s="11"/>
    </row>
    <row r="21919" spans="20:21" x14ac:dyDescent="0.2">
      <c r="T21919" s="11"/>
      <c r="U21919" s="11"/>
    </row>
    <row r="21920" spans="20:21" x14ac:dyDescent="0.2">
      <c r="T21920" s="11"/>
      <c r="U21920" s="11"/>
    </row>
    <row r="21921" spans="20:21" x14ac:dyDescent="0.2">
      <c r="T21921" s="11"/>
      <c r="U21921" s="11"/>
    </row>
    <row r="21922" spans="20:21" x14ac:dyDescent="0.2">
      <c r="T21922" s="11"/>
      <c r="U21922" s="11"/>
    </row>
    <row r="21923" spans="20:21" x14ac:dyDescent="0.2">
      <c r="T21923" s="11"/>
      <c r="U21923" s="11"/>
    </row>
    <row r="21924" spans="20:21" x14ac:dyDescent="0.2">
      <c r="T21924" s="11"/>
      <c r="U21924" s="11"/>
    </row>
    <row r="21925" spans="20:21" x14ac:dyDescent="0.2">
      <c r="T21925" s="11"/>
      <c r="U21925" s="11"/>
    </row>
    <row r="21926" spans="20:21" x14ac:dyDescent="0.2">
      <c r="T21926" s="11"/>
      <c r="U21926" s="11"/>
    </row>
    <row r="21927" spans="20:21" x14ac:dyDescent="0.2">
      <c r="T21927" s="11"/>
      <c r="U21927" s="11"/>
    </row>
    <row r="21928" spans="20:21" x14ac:dyDescent="0.2">
      <c r="T21928" s="11"/>
      <c r="U21928" s="11"/>
    </row>
    <row r="21929" spans="20:21" x14ac:dyDescent="0.2">
      <c r="T21929" s="11"/>
      <c r="U21929" s="11"/>
    </row>
    <row r="21930" spans="20:21" x14ac:dyDescent="0.2">
      <c r="T21930" s="11"/>
      <c r="U21930" s="11"/>
    </row>
    <row r="21931" spans="20:21" x14ac:dyDescent="0.2">
      <c r="T21931" s="11"/>
      <c r="U21931" s="11"/>
    </row>
    <row r="21932" spans="20:21" x14ac:dyDescent="0.2">
      <c r="T21932" s="11"/>
      <c r="U21932" s="11"/>
    </row>
    <row r="21933" spans="20:21" x14ac:dyDescent="0.2">
      <c r="T21933" s="11"/>
      <c r="U21933" s="11"/>
    </row>
    <row r="21934" spans="20:21" x14ac:dyDescent="0.2">
      <c r="T21934" s="11"/>
      <c r="U21934" s="11"/>
    </row>
    <row r="21935" spans="20:21" x14ac:dyDescent="0.2">
      <c r="T21935" s="11"/>
      <c r="U21935" s="11"/>
    </row>
    <row r="21936" spans="20:21" x14ac:dyDescent="0.2">
      <c r="T21936" s="11"/>
      <c r="U21936" s="11"/>
    </row>
    <row r="21937" spans="20:21" x14ac:dyDescent="0.2">
      <c r="T21937" s="11"/>
      <c r="U21937" s="11"/>
    </row>
    <row r="21938" spans="20:21" x14ac:dyDescent="0.2">
      <c r="T21938" s="11"/>
      <c r="U21938" s="11"/>
    </row>
    <row r="21939" spans="20:21" x14ac:dyDescent="0.2">
      <c r="T21939" s="11"/>
      <c r="U21939" s="11"/>
    </row>
    <row r="21940" spans="20:21" x14ac:dyDescent="0.2">
      <c r="T21940" s="11"/>
      <c r="U21940" s="11"/>
    </row>
    <row r="21941" spans="20:21" x14ac:dyDescent="0.2">
      <c r="T21941" s="11"/>
      <c r="U21941" s="11"/>
    </row>
    <row r="21942" spans="20:21" x14ac:dyDescent="0.2">
      <c r="T21942" s="11"/>
      <c r="U21942" s="11"/>
    </row>
    <row r="21943" spans="20:21" x14ac:dyDescent="0.2">
      <c r="T21943" s="11"/>
      <c r="U21943" s="11"/>
    </row>
    <row r="21944" spans="20:21" x14ac:dyDescent="0.2">
      <c r="T21944" s="11"/>
      <c r="U21944" s="11"/>
    </row>
    <row r="21945" spans="20:21" x14ac:dyDescent="0.2">
      <c r="T21945" s="11"/>
      <c r="U21945" s="11"/>
    </row>
    <row r="21946" spans="20:21" x14ac:dyDescent="0.2">
      <c r="T21946" s="11"/>
      <c r="U21946" s="11"/>
    </row>
    <row r="21947" spans="20:21" x14ac:dyDescent="0.2">
      <c r="T21947" s="11"/>
      <c r="U21947" s="11"/>
    </row>
    <row r="21948" spans="20:21" x14ac:dyDescent="0.2">
      <c r="T21948" s="11"/>
      <c r="U21948" s="11"/>
    </row>
    <row r="21949" spans="20:21" x14ac:dyDescent="0.2">
      <c r="T21949" s="11"/>
      <c r="U21949" s="11"/>
    </row>
    <row r="21950" spans="20:21" x14ac:dyDescent="0.2">
      <c r="T21950" s="11"/>
      <c r="U21950" s="11"/>
    </row>
    <row r="21951" spans="20:21" x14ac:dyDescent="0.2">
      <c r="T21951" s="11"/>
      <c r="U21951" s="11"/>
    </row>
    <row r="21952" spans="20:21" x14ac:dyDescent="0.2">
      <c r="T21952" s="11"/>
      <c r="U21952" s="11"/>
    </row>
    <row r="21953" spans="20:21" x14ac:dyDescent="0.2">
      <c r="T21953" s="11"/>
      <c r="U21953" s="11"/>
    </row>
    <row r="21954" spans="20:21" x14ac:dyDescent="0.2">
      <c r="T21954" s="11"/>
      <c r="U21954" s="11"/>
    </row>
    <row r="21955" spans="20:21" x14ac:dyDescent="0.2">
      <c r="T21955" s="11"/>
      <c r="U21955" s="11"/>
    </row>
    <row r="21956" spans="20:21" x14ac:dyDescent="0.2">
      <c r="T21956" s="11"/>
      <c r="U21956" s="11"/>
    </row>
    <row r="21957" spans="20:21" x14ac:dyDescent="0.2">
      <c r="T21957" s="11"/>
      <c r="U21957" s="11"/>
    </row>
    <row r="21958" spans="20:21" x14ac:dyDescent="0.2">
      <c r="T21958" s="11"/>
      <c r="U21958" s="11"/>
    </row>
    <row r="21959" spans="20:21" x14ac:dyDescent="0.2">
      <c r="T21959" s="11"/>
      <c r="U21959" s="11"/>
    </row>
    <row r="21960" spans="20:21" x14ac:dyDescent="0.2">
      <c r="T21960" s="11"/>
      <c r="U21960" s="11"/>
    </row>
    <row r="21961" spans="20:21" x14ac:dyDescent="0.2">
      <c r="T21961" s="11"/>
      <c r="U21961" s="11"/>
    </row>
    <row r="21962" spans="20:21" x14ac:dyDescent="0.2">
      <c r="T21962" s="11"/>
      <c r="U21962" s="11"/>
    </row>
    <row r="21963" spans="20:21" x14ac:dyDescent="0.2">
      <c r="T21963" s="11"/>
      <c r="U21963" s="11"/>
    </row>
    <row r="21964" spans="20:21" x14ac:dyDescent="0.2">
      <c r="T21964" s="11"/>
      <c r="U21964" s="11"/>
    </row>
    <row r="21965" spans="20:21" x14ac:dyDescent="0.2">
      <c r="T21965" s="11"/>
      <c r="U21965" s="11"/>
    </row>
    <row r="21966" spans="20:21" x14ac:dyDescent="0.2">
      <c r="T21966" s="11"/>
      <c r="U21966" s="11"/>
    </row>
    <row r="21967" spans="20:21" x14ac:dyDescent="0.2">
      <c r="T21967" s="11"/>
      <c r="U21967" s="11"/>
    </row>
    <row r="21968" spans="20:21" x14ac:dyDescent="0.2">
      <c r="T21968" s="11"/>
      <c r="U21968" s="11"/>
    </row>
    <row r="21969" spans="20:21" x14ac:dyDescent="0.2">
      <c r="T21969" s="11"/>
      <c r="U21969" s="11"/>
    </row>
    <row r="21970" spans="20:21" x14ac:dyDescent="0.2">
      <c r="T21970" s="11"/>
      <c r="U21970" s="11"/>
    </row>
    <row r="21971" spans="20:21" x14ac:dyDescent="0.2">
      <c r="T21971" s="11"/>
      <c r="U21971" s="11"/>
    </row>
    <row r="21972" spans="20:21" x14ac:dyDescent="0.2">
      <c r="T21972" s="11"/>
      <c r="U21972" s="11"/>
    </row>
    <row r="21973" spans="20:21" x14ac:dyDescent="0.2">
      <c r="T21973" s="11"/>
      <c r="U21973" s="11"/>
    </row>
    <row r="21974" spans="20:21" x14ac:dyDescent="0.2">
      <c r="T21974" s="11"/>
      <c r="U21974" s="11"/>
    </row>
    <row r="21975" spans="20:21" x14ac:dyDescent="0.2">
      <c r="T21975" s="11"/>
      <c r="U21975" s="11"/>
    </row>
    <row r="21976" spans="20:21" x14ac:dyDescent="0.2">
      <c r="T21976" s="11"/>
      <c r="U21976" s="11"/>
    </row>
    <row r="21977" spans="20:21" x14ac:dyDescent="0.2">
      <c r="T21977" s="11"/>
      <c r="U21977" s="11"/>
    </row>
    <row r="21978" spans="20:21" x14ac:dyDescent="0.2">
      <c r="T21978" s="11"/>
      <c r="U21978" s="11"/>
    </row>
    <row r="21979" spans="20:21" x14ac:dyDescent="0.2">
      <c r="T21979" s="11"/>
      <c r="U21979" s="11"/>
    </row>
    <row r="21980" spans="20:21" x14ac:dyDescent="0.2">
      <c r="T21980" s="11"/>
      <c r="U21980" s="11"/>
    </row>
    <row r="21981" spans="20:21" x14ac:dyDescent="0.2">
      <c r="T21981" s="11"/>
      <c r="U21981" s="11"/>
    </row>
    <row r="21982" spans="20:21" x14ac:dyDescent="0.2">
      <c r="T21982" s="11"/>
      <c r="U21982" s="11"/>
    </row>
    <row r="21983" spans="20:21" x14ac:dyDescent="0.2">
      <c r="T21983" s="11"/>
      <c r="U21983" s="11"/>
    </row>
    <row r="21984" spans="20:21" x14ac:dyDescent="0.2">
      <c r="T21984" s="11"/>
      <c r="U21984" s="11"/>
    </row>
    <row r="21985" spans="20:21" x14ac:dyDescent="0.2">
      <c r="T21985" s="11"/>
      <c r="U21985" s="11"/>
    </row>
    <row r="21986" spans="20:21" x14ac:dyDescent="0.2">
      <c r="T21986" s="11"/>
      <c r="U21986" s="11"/>
    </row>
    <row r="21987" spans="20:21" x14ac:dyDescent="0.2">
      <c r="T21987" s="11"/>
      <c r="U21987" s="11"/>
    </row>
    <row r="21988" spans="20:21" x14ac:dyDescent="0.2">
      <c r="T21988" s="11"/>
      <c r="U21988" s="11"/>
    </row>
    <row r="21989" spans="20:21" x14ac:dyDescent="0.2">
      <c r="T21989" s="11"/>
      <c r="U21989" s="11"/>
    </row>
    <row r="21990" spans="20:21" x14ac:dyDescent="0.2">
      <c r="T21990" s="11"/>
      <c r="U21990" s="11"/>
    </row>
    <row r="21991" spans="20:21" x14ac:dyDescent="0.2">
      <c r="T21991" s="11"/>
      <c r="U21991" s="11"/>
    </row>
    <row r="21992" spans="20:21" x14ac:dyDescent="0.2">
      <c r="T21992" s="11"/>
      <c r="U21992" s="11"/>
    </row>
    <row r="21993" spans="20:21" x14ac:dyDescent="0.2">
      <c r="T21993" s="11"/>
      <c r="U21993" s="11"/>
    </row>
    <row r="21994" spans="20:21" x14ac:dyDescent="0.2">
      <c r="T21994" s="11"/>
      <c r="U21994" s="11"/>
    </row>
    <row r="21995" spans="20:21" x14ac:dyDescent="0.2">
      <c r="T21995" s="11"/>
      <c r="U21995" s="11"/>
    </row>
    <row r="21996" spans="20:21" x14ac:dyDescent="0.2">
      <c r="T21996" s="11"/>
      <c r="U21996" s="11"/>
    </row>
    <row r="21997" spans="20:21" x14ac:dyDescent="0.2">
      <c r="T21997" s="11"/>
      <c r="U21997" s="11"/>
    </row>
    <row r="21998" spans="20:21" x14ac:dyDescent="0.2">
      <c r="T21998" s="11"/>
      <c r="U21998" s="11"/>
    </row>
    <row r="21999" spans="20:21" x14ac:dyDescent="0.2">
      <c r="T21999" s="11"/>
      <c r="U21999" s="11"/>
    </row>
    <row r="22000" spans="20:21" x14ac:dyDescent="0.2">
      <c r="T22000" s="11"/>
      <c r="U22000" s="11"/>
    </row>
    <row r="22001" spans="20:21" x14ac:dyDescent="0.2">
      <c r="T22001" s="11"/>
      <c r="U22001" s="11"/>
    </row>
    <row r="22002" spans="20:21" x14ac:dyDescent="0.2">
      <c r="T22002" s="11"/>
      <c r="U22002" s="11"/>
    </row>
    <row r="22003" spans="20:21" x14ac:dyDescent="0.2">
      <c r="T22003" s="11"/>
      <c r="U22003" s="11"/>
    </row>
    <row r="22004" spans="20:21" x14ac:dyDescent="0.2">
      <c r="T22004" s="11"/>
      <c r="U22004" s="11"/>
    </row>
    <row r="22005" spans="20:21" x14ac:dyDescent="0.2">
      <c r="T22005" s="11"/>
      <c r="U22005" s="11"/>
    </row>
    <row r="22006" spans="20:21" x14ac:dyDescent="0.2">
      <c r="T22006" s="11"/>
      <c r="U22006" s="11"/>
    </row>
    <row r="22007" spans="20:21" x14ac:dyDescent="0.2">
      <c r="T22007" s="11"/>
      <c r="U22007" s="11"/>
    </row>
    <row r="22008" spans="20:21" x14ac:dyDescent="0.2">
      <c r="T22008" s="11"/>
      <c r="U22008" s="11"/>
    </row>
    <row r="22009" spans="20:21" x14ac:dyDescent="0.2">
      <c r="T22009" s="11"/>
      <c r="U22009" s="11"/>
    </row>
    <row r="22010" spans="20:21" x14ac:dyDescent="0.2">
      <c r="T22010" s="11"/>
      <c r="U22010" s="11"/>
    </row>
    <row r="22011" spans="20:21" x14ac:dyDescent="0.2">
      <c r="T22011" s="11"/>
      <c r="U22011" s="11"/>
    </row>
    <row r="22012" spans="20:21" x14ac:dyDescent="0.2">
      <c r="T22012" s="11"/>
      <c r="U22012" s="11"/>
    </row>
    <row r="22013" spans="20:21" x14ac:dyDescent="0.2">
      <c r="T22013" s="11"/>
      <c r="U22013" s="11"/>
    </row>
    <row r="22014" spans="20:21" x14ac:dyDescent="0.2">
      <c r="T22014" s="11"/>
      <c r="U22014" s="11"/>
    </row>
    <row r="22015" spans="20:21" x14ac:dyDescent="0.2">
      <c r="T22015" s="11"/>
      <c r="U22015" s="11"/>
    </row>
    <row r="22016" spans="20:21" x14ac:dyDescent="0.2">
      <c r="T22016" s="11"/>
      <c r="U22016" s="11"/>
    </row>
    <row r="22017" spans="20:21" x14ac:dyDescent="0.2">
      <c r="T22017" s="11"/>
      <c r="U22017" s="11"/>
    </row>
    <row r="22018" spans="20:21" x14ac:dyDescent="0.2">
      <c r="T22018" s="11"/>
      <c r="U22018" s="11"/>
    </row>
    <row r="22019" spans="20:21" x14ac:dyDescent="0.2">
      <c r="T22019" s="11"/>
      <c r="U22019" s="11"/>
    </row>
    <row r="22020" spans="20:21" x14ac:dyDescent="0.2">
      <c r="T22020" s="11"/>
      <c r="U22020" s="11"/>
    </row>
    <row r="22021" spans="20:21" x14ac:dyDescent="0.2">
      <c r="T22021" s="11"/>
      <c r="U22021" s="11"/>
    </row>
    <row r="22022" spans="20:21" x14ac:dyDescent="0.2">
      <c r="T22022" s="11"/>
      <c r="U22022" s="11"/>
    </row>
    <row r="22023" spans="20:21" x14ac:dyDescent="0.2">
      <c r="T22023" s="11"/>
      <c r="U22023" s="11"/>
    </row>
    <row r="22024" spans="20:21" x14ac:dyDescent="0.2">
      <c r="T22024" s="11"/>
      <c r="U22024" s="11"/>
    </row>
    <row r="22025" spans="20:21" x14ac:dyDescent="0.2">
      <c r="T22025" s="11"/>
      <c r="U22025" s="11"/>
    </row>
    <row r="22026" spans="20:21" x14ac:dyDescent="0.2">
      <c r="T22026" s="11"/>
      <c r="U22026" s="11"/>
    </row>
    <row r="22027" spans="20:21" x14ac:dyDescent="0.2">
      <c r="T22027" s="11"/>
      <c r="U22027" s="11"/>
    </row>
    <row r="22028" spans="20:21" x14ac:dyDescent="0.2">
      <c r="T22028" s="11"/>
      <c r="U22028" s="11"/>
    </row>
    <row r="22029" spans="20:21" x14ac:dyDescent="0.2">
      <c r="T22029" s="11"/>
      <c r="U22029" s="11"/>
    </row>
    <row r="22030" spans="20:21" x14ac:dyDescent="0.2">
      <c r="T22030" s="11"/>
      <c r="U22030" s="11"/>
    </row>
    <row r="22031" spans="20:21" x14ac:dyDescent="0.2">
      <c r="T22031" s="11"/>
      <c r="U22031" s="11"/>
    </row>
    <row r="22032" spans="20:21" x14ac:dyDescent="0.2">
      <c r="T22032" s="11"/>
      <c r="U22032" s="11"/>
    </row>
    <row r="22033" spans="20:21" x14ac:dyDescent="0.2">
      <c r="T22033" s="11"/>
      <c r="U22033" s="11"/>
    </row>
    <row r="22034" spans="20:21" x14ac:dyDescent="0.2">
      <c r="T22034" s="11"/>
      <c r="U22034" s="11"/>
    </row>
    <row r="22035" spans="20:21" x14ac:dyDescent="0.2">
      <c r="T22035" s="11"/>
      <c r="U22035" s="11"/>
    </row>
    <row r="22036" spans="20:21" x14ac:dyDescent="0.2">
      <c r="T22036" s="11"/>
      <c r="U22036" s="11"/>
    </row>
    <row r="22037" spans="20:21" x14ac:dyDescent="0.2">
      <c r="T22037" s="11"/>
      <c r="U22037" s="11"/>
    </row>
    <row r="22038" spans="20:21" x14ac:dyDescent="0.2">
      <c r="T22038" s="11"/>
      <c r="U22038" s="11"/>
    </row>
    <row r="22039" spans="20:21" x14ac:dyDescent="0.2">
      <c r="T22039" s="11"/>
      <c r="U22039" s="11"/>
    </row>
    <row r="22040" spans="20:21" x14ac:dyDescent="0.2">
      <c r="T22040" s="11"/>
      <c r="U22040" s="11"/>
    </row>
    <row r="22041" spans="20:21" x14ac:dyDescent="0.2">
      <c r="T22041" s="11"/>
      <c r="U22041" s="11"/>
    </row>
    <row r="22042" spans="20:21" x14ac:dyDescent="0.2">
      <c r="T22042" s="11"/>
      <c r="U22042" s="11"/>
    </row>
    <row r="22043" spans="20:21" x14ac:dyDescent="0.2">
      <c r="T22043" s="11"/>
      <c r="U22043" s="11"/>
    </row>
    <row r="22044" spans="20:21" x14ac:dyDescent="0.2">
      <c r="T22044" s="11"/>
      <c r="U22044" s="11"/>
    </row>
    <row r="22045" spans="20:21" x14ac:dyDescent="0.2">
      <c r="T22045" s="11"/>
      <c r="U22045" s="11"/>
    </row>
    <row r="22046" spans="20:21" x14ac:dyDescent="0.2">
      <c r="T22046" s="11"/>
      <c r="U22046" s="11"/>
    </row>
    <row r="22047" spans="20:21" x14ac:dyDescent="0.2">
      <c r="T22047" s="11"/>
      <c r="U22047" s="11"/>
    </row>
    <row r="22048" spans="20:21" x14ac:dyDescent="0.2">
      <c r="T22048" s="11"/>
      <c r="U22048" s="11"/>
    </row>
    <row r="22049" spans="20:21" x14ac:dyDescent="0.2">
      <c r="T22049" s="11"/>
      <c r="U22049" s="11"/>
    </row>
    <row r="22050" spans="20:21" x14ac:dyDescent="0.2">
      <c r="T22050" s="11"/>
      <c r="U22050" s="11"/>
    </row>
    <row r="22051" spans="20:21" x14ac:dyDescent="0.2">
      <c r="T22051" s="11"/>
      <c r="U22051" s="11"/>
    </row>
    <row r="22052" spans="20:21" x14ac:dyDescent="0.2">
      <c r="T22052" s="11"/>
      <c r="U22052" s="11"/>
    </row>
    <row r="22053" spans="20:21" x14ac:dyDescent="0.2">
      <c r="T22053" s="11"/>
      <c r="U22053" s="11"/>
    </row>
    <row r="22054" spans="20:21" x14ac:dyDescent="0.2">
      <c r="T22054" s="11"/>
      <c r="U22054" s="11"/>
    </row>
    <row r="22055" spans="20:21" x14ac:dyDescent="0.2">
      <c r="T22055" s="11"/>
      <c r="U22055" s="11"/>
    </row>
    <row r="22056" spans="20:21" x14ac:dyDescent="0.2">
      <c r="T22056" s="11"/>
      <c r="U22056" s="11"/>
    </row>
    <row r="22057" spans="20:21" x14ac:dyDescent="0.2">
      <c r="T22057" s="11"/>
      <c r="U22057" s="11"/>
    </row>
    <row r="22058" spans="20:21" x14ac:dyDescent="0.2">
      <c r="T22058" s="11"/>
      <c r="U22058" s="11"/>
    </row>
    <row r="22059" spans="20:21" x14ac:dyDescent="0.2">
      <c r="T22059" s="11"/>
      <c r="U22059" s="11"/>
    </row>
    <row r="22060" spans="20:21" x14ac:dyDescent="0.2">
      <c r="T22060" s="11"/>
      <c r="U22060" s="11"/>
    </row>
    <row r="22061" spans="20:21" x14ac:dyDescent="0.2">
      <c r="T22061" s="11"/>
      <c r="U22061" s="11"/>
    </row>
    <row r="22062" spans="20:21" x14ac:dyDescent="0.2">
      <c r="T22062" s="11"/>
      <c r="U22062" s="11"/>
    </row>
    <row r="22063" spans="20:21" x14ac:dyDescent="0.2">
      <c r="T22063" s="11"/>
      <c r="U22063" s="11"/>
    </row>
    <row r="22064" spans="20:21" x14ac:dyDescent="0.2">
      <c r="T22064" s="11"/>
      <c r="U22064" s="11"/>
    </row>
    <row r="22065" spans="20:21" x14ac:dyDescent="0.2">
      <c r="T22065" s="11"/>
      <c r="U22065" s="11"/>
    </row>
    <row r="22066" spans="20:21" x14ac:dyDescent="0.2">
      <c r="T22066" s="11"/>
      <c r="U22066" s="11"/>
    </row>
    <row r="22067" spans="20:21" x14ac:dyDescent="0.2">
      <c r="T22067" s="11"/>
      <c r="U22067" s="11"/>
    </row>
    <row r="22068" spans="20:21" x14ac:dyDescent="0.2">
      <c r="T22068" s="11"/>
      <c r="U22068" s="11"/>
    </row>
    <row r="22069" spans="20:21" x14ac:dyDescent="0.2">
      <c r="T22069" s="11"/>
      <c r="U22069" s="11"/>
    </row>
    <row r="22070" spans="20:21" x14ac:dyDescent="0.2">
      <c r="T22070" s="11"/>
      <c r="U22070" s="11"/>
    </row>
    <row r="22071" spans="20:21" x14ac:dyDescent="0.2">
      <c r="T22071" s="11"/>
      <c r="U22071" s="11"/>
    </row>
    <row r="22072" spans="20:21" x14ac:dyDescent="0.2">
      <c r="T22072" s="11"/>
      <c r="U22072" s="11"/>
    </row>
    <row r="22073" spans="20:21" x14ac:dyDescent="0.2">
      <c r="T22073" s="11"/>
      <c r="U22073" s="11"/>
    </row>
    <row r="22074" spans="20:21" x14ac:dyDescent="0.2">
      <c r="T22074" s="11"/>
      <c r="U22074" s="11"/>
    </row>
    <row r="22075" spans="20:21" x14ac:dyDescent="0.2">
      <c r="T22075" s="11"/>
      <c r="U22075" s="11"/>
    </row>
    <row r="22076" spans="20:21" x14ac:dyDescent="0.2">
      <c r="T22076" s="11"/>
      <c r="U22076" s="11"/>
    </row>
    <row r="22077" spans="20:21" x14ac:dyDescent="0.2">
      <c r="T22077" s="11"/>
      <c r="U22077" s="11"/>
    </row>
    <row r="22078" spans="20:21" x14ac:dyDescent="0.2">
      <c r="T22078" s="11"/>
      <c r="U22078" s="11"/>
    </row>
    <row r="22079" spans="20:21" x14ac:dyDescent="0.2">
      <c r="T22079" s="11"/>
      <c r="U22079" s="11"/>
    </row>
    <row r="22080" spans="20:21" x14ac:dyDescent="0.2">
      <c r="T22080" s="11"/>
      <c r="U22080" s="11"/>
    </row>
    <row r="22081" spans="20:21" x14ac:dyDescent="0.2">
      <c r="T22081" s="11"/>
      <c r="U22081" s="11"/>
    </row>
    <row r="22082" spans="20:21" x14ac:dyDescent="0.2">
      <c r="T22082" s="11"/>
      <c r="U22082" s="11"/>
    </row>
    <row r="22083" spans="20:21" x14ac:dyDescent="0.2">
      <c r="T22083" s="11"/>
      <c r="U22083" s="11"/>
    </row>
    <row r="22084" spans="20:21" x14ac:dyDescent="0.2">
      <c r="T22084" s="11"/>
      <c r="U22084" s="11"/>
    </row>
    <row r="22085" spans="20:21" x14ac:dyDescent="0.2">
      <c r="T22085" s="11"/>
      <c r="U22085" s="11"/>
    </row>
    <row r="22086" spans="20:21" x14ac:dyDescent="0.2">
      <c r="T22086" s="11"/>
      <c r="U22086" s="11"/>
    </row>
    <row r="22087" spans="20:21" x14ac:dyDescent="0.2">
      <c r="T22087" s="11"/>
      <c r="U22087" s="11"/>
    </row>
    <row r="22088" spans="20:21" x14ac:dyDescent="0.2">
      <c r="T22088" s="11"/>
      <c r="U22088" s="11"/>
    </row>
    <row r="22089" spans="20:21" x14ac:dyDescent="0.2">
      <c r="T22089" s="11"/>
      <c r="U22089" s="11"/>
    </row>
    <row r="22090" spans="20:21" x14ac:dyDescent="0.2">
      <c r="T22090" s="11"/>
      <c r="U22090" s="11"/>
    </row>
    <row r="22091" spans="20:21" x14ac:dyDescent="0.2">
      <c r="T22091" s="11"/>
      <c r="U22091" s="11"/>
    </row>
    <row r="22092" spans="20:21" x14ac:dyDescent="0.2">
      <c r="T22092" s="11"/>
      <c r="U22092" s="11"/>
    </row>
    <row r="22093" spans="20:21" x14ac:dyDescent="0.2">
      <c r="T22093" s="11"/>
      <c r="U22093" s="11"/>
    </row>
    <row r="22094" spans="20:21" x14ac:dyDescent="0.2">
      <c r="T22094" s="11"/>
      <c r="U22094" s="11"/>
    </row>
    <row r="22095" spans="20:21" x14ac:dyDescent="0.2">
      <c r="T22095" s="11"/>
      <c r="U22095" s="11"/>
    </row>
    <row r="22096" spans="20:21" x14ac:dyDescent="0.2">
      <c r="T22096" s="11"/>
      <c r="U22096" s="11"/>
    </row>
    <row r="22097" spans="20:21" x14ac:dyDescent="0.2">
      <c r="T22097" s="11"/>
      <c r="U22097" s="11"/>
    </row>
    <row r="22098" spans="20:21" x14ac:dyDescent="0.2">
      <c r="T22098" s="11"/>
      <c r="U22098" s="11"/>
    </row>
    <row r="22099" spans="20:21" x14ac:dyDescent="0.2">
      <c r="T22099" s="11"/>
      <c r="U22099" s="11"/>
    </row>
    <row r="22100" spans="20:21" x14ac:dyDescent="0.2">
      <c r="T22100" s="11"/>
      <c r="U22100" s="11"/>
    </row>
    <row r="22101" spans="20:21" x14ac:dyDescent="0.2">
      <c r="T22101" s="11"/>
      <c r="U22101" s="11"/>
    </row>
    <row r="22102" spans="20:21" x14ac:dyDescent="0.2">
      <c r="T22102" s="11"/>
      <c r="U22102" s="11"/>
    </row>
    <row r="22103" spans="20:21" x14ac:dyDescent="0.2">
      <c r="T22103" s="11"/>
      <c r="U22103" s="11"/>
    </row>
    <row r="22104" spans="20:21" x14ac:dyDescent="0.2">
      <c r="T22104" s="11"/>
      <c r="U22104" s="11"/>
    </row>
    <row r="22105" spans="20:21" x14ac:dyDescent="0.2">
      <c r="T22105" s="11"/>
      <c r="U22105" s="11"/>
    </row>
    <row r="22106" spans="20:21" x14ac:dyDescent="0.2">
      <c r="T22106" s="11"/>
      <c r="U22106" s="11"/>
    </row>
    <row r="22107" spans="20:21" x14ac:dyDescent="0.2">
      <c r="T22107" s="11"/>
      <c r="U22107" s="11"/>
    </row>
    <row r="22108" spans="20:21" x14ac:dyDescent="0.2">
      <c r="T22108" s="11"/>
      <c r="U22108" s="11"/>
    </row>
    <row r="22109" spans="20:21" x14ac:dyDescent="0.2">
      <c r="T22109" s="11"/>
      <c r="U22109" s="11"/>
    </row>
    <row r="22110" spans="20:21" x14ac:dyDescent="0.2">
      <c r="T22110" s="11"/>
      <c r="U22110" s="11"/>
    </row>
    <row r="22111" spans="20:21" x14ac:dyDescent="0.2">
      <c r="T22111" s="11"/>
      <c r="U22111" s="11"/>
    </row>
    <row r="22112" spans="20:21" x14ac:dyDescent="0.2">
      <c r="T22112" s="11"/>
      <c r="U22112" s="11"/>
    </row>
    <row r="22113" spans="20:21" x14ac:dyDescent="0.2">
      <c r="T22113" s="11"/>
      <c r="U22113" s="11"/>
    </row>
    <row r="22114" spans="20:21" x14ac:dyDescent="0.2">
      <c r="T22114" s="11"/>
      <c r="U22114" s="11"/>
    </row>
    <row r="22115" spans="20:21" x14ac:dyDescent="0.2">
      <c r="T22115" s="11"/>
      <c r="U22115" s="11"/>
    </row>
    <row r="22116" spans="20:21" x14ac:dyDescent="0.2">
      <c r="T22116" s="11"/>
      <c r="U22116" s="11"/>
    </row>
    <row r="22117" spans="20:21" x14ac:dyDescent="0.2">
      <c r="T22117" s="11"/>
      <c r="U22117" s="11"/>
    </row>
    <row r="22118" spans="20:21" x14ac:dyDescent="0.2">
      <c r="T22118" s="11"/>
      <c r="U22118" s="11"/>
    </row>
    <row r="22119" spans="20:21" x14ac:dyDescent="0.2">
      <c r="T22119" s="11"/>
      <c r="U22119" s="11"/>
    </row>
    <row r="22120" spans="20:21" x14ac:dyDescent="0.2">
      <c r="T22120" s="11"/>
      <c r="U22120" s="11"/>
    </row>
    <row r="22121" spans="20:21" x14ac:dyDescent="0.2">
      <c r="T22121" s="11"/>
      <c r="U22121" s="11"/>
    </row>
    <row r="22122" spans="20:21" x14ac:dyDescent="0.2">
      <c r="T22122" s="11"/>
      <c r="U22122" s="11"/>
    </row>
    <row r="22123" spans="20:21" x14ac:dyDescent="0.2">
      <c r="T22123" s="11"/>
      <c r="U22123" s="11"/>
    </row>
    <row r="22124" spans="20:21" x14ac:dyDescent="0.2">
      <c r="T22124" s="11"/>
      <c r="U22124" s="11"/>
    </row>
    <row r="22125" spans="20:21" x14ac:dyDescent="0.2">
      <c r="T22125" s="11"/>
      <c r="U22125" s="11"/>
    </row>
    <row r="22126" spans="20:21" x14ac:dyDescent="0.2">
      <c r="T22126" s="11"/>
      <c r="U22126" s="11"/>
    </row>
    <row r="22127" spans="20:21" x14ac:dyDescent="0.2">
      <c r="T22127" s="11"/>
      <c r="U22127" s="11"/>
    </row>
    <row r="22128" spans="20:21" x14ac:dyDescent="0.2">
      <c r="T22128" s="11"/>
      <c r="U22128" s="11"/>
    </row>
    <row r="22129" spans="20:21" x14ac:dyDescent="0.2">
      <c r="T22129" s="11"/>
      <c r="U22129" s="11"/>
    </row>
    <row r="22130" spans="20:21" x14ac:dyDescent="0.2">
      <c r="T22130" s="11"/>
      <c r="U22130" s="11"/>
    </row>
    <row r="22131" spans="20:21" x14ac:dyDescent="0.2">
      <c r="T22131" s="11"/>
      <c r="U22131" s="11"/>
    </row>
    <row r="22132" spans="20:21" x14ac:dyDescent="0.2">
      <c r="T22132" s="11"/>
      <c r="U22132" s="11"/>
    </row>
    <row r="22133" spans="20:21" x14ac:dyDescent="0.2">
      <c r="T22133" s="11"/>
      <c r="U22133" s="11"/>
    </row>
    <row r="22134" spans="20:21" x14ac:dyDescent="0.2">
      <c r="T22134" s="11"/>
      <c r="U22134" s="11"/>
    </row>
    <row r="22135" spans="20:21" x14ac:dyDescent="0.2">
      <c r="T22135" s="11"/>
      <c r="U22135" s="11"/>
    </row>
    <row r="22136" spans="20:21" x14ac:dyDescent="0.2">
      <c r="T22136" s="11"/>
      <c r="U22136" s="11"/>
    </row>
    <row r="22137" spans="20:21" x14ac:dyDescent="0.2">
      <c r="T22137" s="11"/>
      <c r="U22137" s="11"/>
    </row>
    <row r="22138" spans="20:21" x14ac:dyDescent="0.2">
      <c r="T22138" s="11"/>
      <c r="U22138" s="11"/>
    </row>
    <row r="22139" spans="20:21" x14ac:dyDescent="0.2">
      <c r="T22139" s="11"/>
      <c r="U22139" s="11"/>
    </row>
    <row r="22140" spans="20:21" x14ac:dyDescent="0.2">
      <c r="T22140" s="11"/>
      <c r="U22140" s="11"/>
    </row>
    <row r="22141" spans="20:21" x14ac:dyDescent="0.2">
      <c r="T22141" s="11"/>
      <c r="U22141" s="11"/>
    </row>
    <row r="22142" spans="20:21" x14ac:dyDescent="0.2">
      <c r="T22142" s="11"/>
      <c r="U22142" s="11"/>
    </row>
    <row r="22143" spans="20:21" x14ac:dyDescent="0.2">
      <c r="T22143" s="11"/>
      <c r="U22143" s="11"/>
    </row>
    <row r="22144" spans="20:21" x14ac:dyDescent="0.2">
      <c r="T22144" s="11"/>
      <c r="U22144" s="11"/>
    </row>
    <row r="22145" spans="20:21" x14ac:dyDescent="0.2">
      <c r="T22145" s="11"/>
      <c r="U22145" s="11"/>
    </row>
    <row r="22146" spans="20:21" x14ac:dyDescent="0.2">
      <c r="T22146" s="11"/>
      <c r="U22146" s="11"/>
    </row>
    <row r="22147" spans="20:21" x14ac:dyDescent="0.2">
      <c r="T22147" s="11"/>
      <c r="U22147" s="11"/>
    </row>
    <row r="22148" spans="20:21" x14ac:dyDescent="0.2">
      <c r="T22148" s="11"/>
      <c r="U22148" s="11"/>
    </row>
    <row r="22149" spans="20:21" x14ac:dyDescent="0.2">
      <c r="T22149" s="11"/>
      <c r="U22149" s="11"/>
    </row>
    <row r="22150" spans="20:21" x14ac:dyDescent="0.2">
      <c r="T22150" s="11"/>
      <c r="U22150" s="11"/>
    </row>
    <row r="22151" spans="20:21" x14ac:dyDescent="0.2">
      <c r="T22151" s="11"/>
      <c r="U22151" s="11"/>
    </row>
    <row r="22152" spans="20:21" x14ac:dyDescent="0.2">
      <c r="T22152" s="11"/>
      <c r="U22152" s="11"/>
    </row>
    <row r="22153" spans="20:21" x14ac:dyDescent="0.2">
      <c r="T22153" s="11"/>
      <c r="U22153" s="11"/>
    </row>
    <row r="22154" spans="20:21" x14ac:dyDescent="0.2">
      <c r="T22154" s="11"/>
      <c r="U22154" s="11"/>
    </row>
    <row r="22155" spans="20:21" x14ac:dyDescent="0.2">
      <c r="T22155" s="11"/>
      <c r="U22155" s="11"/>
    </row>
    <row r="22156" spans="20:21" x14ac:dyDescent="0.2">
      <c r="T22156" s="11"/>
      <c r="U22156" s="11"/>
    </row>
    <row r="22157" spans="20:21" x14ac:dyDescent="0.2">
      <c r="T22157" s="11"/>
      <c r="U22157" s="11"/>
    </row>
    <row r="22158" spans="20:21" x14ac:dyDescent="0.2">
      <c r="T22158" s="11"/>
      <c r="U22158" s="11"/>
    </row>
    <row r="22159" spans="20:21" x14ac:dyDescent="0.2">
      <c r="T22159" s="11"/>
      <c r="U22159" s="11"/>
    </row>
    <row r="22160" spans="20:21" x14ac:dyDescent="0.2">
      <c r="T22160" s="11"/>
      <c r="U22160" s="11"/>
    </row>
    <row r="22161" spans="20:21" x14ac:dyDescent="0.2">
      <c r="T22161" s="11"/>
      <c r="U22161" s="11"/>
    </row>
    <row r="22162" spans="20:21" x14ac:dyDescent="0.2">
      <c r="T22162" s="11"/>
      <c r="U22162" s="11"/>
    </row>
    <row r="22163" spans="20:21" x14ac:dyDescent="0.2">
      <c r="T22163" s="11"/>
      <c r="U22163" s="11"/>
    </row>
    <row r="22164" spans="20:21" x14ac:dyDescent="0.2">
      <c r="T22164" s="11"/>
      <c r="U22164" s="11"/>
    </row>
    <row r="22165" spans="20:21" x14ac:dyDescent="0.2">
      <c r="T22165" s="11"/>
      <c r="U22165" s="11"/>
    </row>
    <row r="22166" spans="20:21" x14ac:dyDescent="0.2">
      <c r="T22166" s="11"/>
      <c r="U22166" s="11"/>
    </row>
    <row r="22167" spans="20:21" x14ac:dyDescent="0.2">
      <c r="T22167" s="11"/>
      <c r="U22167" s="11"/>
    </row>
    <row r="22168" spans="20:21" x14ac:dyDescent="0.2">
      <c r="T22168" s="11"/>
      <c r="U22168" s="11"/>
    </row>
    <row r="22169" spans="20:21" x14ac:dyDescent="0.2">
      <c r="T22169" s="11"/>
      <c r="U22169" s="11"/>
    </row>
    <row r="22170" spans="20:21" x14ac:dyDescent="0.2">
      <c r="T22170" s="11"/>
      <c r="U22170" s="11"/>
    </row>
    <row r="22171" spans="20:21" x14ac:dyDescent="0.2">
      <c r="T22171" s="11"/>
      <c r="U22171" s="11"/>
    </row>
    <row r="22172" spans="20:21" x14ac:dyDescent="0.2">
      <c r="T22172" s="11"/>
      <c r="U22172" s="11"/>
    </row>
    <row r="22173" spans="20:21" x14ac:dyDescent="0.2">
      <c r="T22173" s="11"/>
      <c r="U22173" s="11"/>
    </row>
    <row r="22174" spans="20:21" x14ac:dyDescent="0.2">
      <c r="T22174" s="11"/>
      <c r="U22174" s="11"/>
    </row>
    <row r="22175" spans="20:21" x14ac:dyDescent="0.2">
      <c r="T22175" s="11"/>
      <c r="U22175" s="11"/>
    </row>
    <row r="22176" spans="20:21" x14ac:dyDescent="0.2">
      <c r="T22176" s="11"/>
      <c r="U22176" s="11"/>
    </row>
    <row r="22177" spans="20:21" x14ac:dyDescent="0.2">
      <c r="T22177" s="11"/>
      <c r="U22177" s="11"/>
    </row>
    <row r="22178" spans="20:21" x14ac:dyDescent="0.2">
      <c r="T22178" s="11"/>
      <c r="U22178" s="11"/>
    </row>
    <row r="22179" spans="20:21" x14ac:dyDescent="0.2">
      <c r="T22179" s="11"/>
      <c r="U22179" s="11"/>
    </row>
    <row r="22180" spans="20:21" x14ac:dyDescent="0.2">
      <c r="T22180" s="11"/>
      <c r="U22180" s="11"/>
    </row>
    <row r="22181" spans="20:21" x14ac:dyDescent="0.2">
      <c r="T22181" s="11"/>
      <c r="U22181" s="11"/>
    </row>
    <row r="22182" spans="20:21" x14ac:dyDescent="0.2">
      <c r="T22182" s="11"/>
      <c r="U22182" s="11"/>
    </row>
    <row r="22183" spans="20:21" x14ac:dyDescent="0.2">
      <c r="T22183" s="11"/>
      <c r="U22183" s="11"/>
    </row>
    <row r="22184" spans="20:21" x14ac:dyDescent="0.2">
      <c r="T22184" s="11"/>
      <c r="U22184" s="11"/>
    </row>
    <row r="22185" spans="20:21" x14ac:dyDescent="0.2">
      <c r="T22185" s="11"/>
      <c r="U22185" s="11"/>
    </row>
    <row r="22186" spans="20:21" x14ac:dyDescent="0.2">
      <c r="T22186" s="11"/>
      <c r="U22186" s="11"/>
    </row>
    <row r="22187" spans="20:21" x14ac:dyDescent="0.2">
      <c r="T22187" s="11"/>
      <c r="U22187" s="11"/>
    </row>
    <row r="22188" spans="20:21" x14ac:dyDescent="0.2">
      <c r="T22188" s="11"/>
      <c r="U22188" s="11"/>
    </row>
    <row r="22189" spans="20:21" x14ac:dyDescent="0.2">
      <c r="T22189" s="11"/>
      <c r="U22189" s="11"/>
    </row>
    <row r="22190" spans="20:21" x14ac:dyDescent="0.2">
      <c r="T22190" s="11"/>
      <c r="U22190" s="11"/>
    </row>
    <row r="22191" spans="20:21" x14ac:dyDescent="0.2">
      <c r="T22191" s="11"/>
      <c r="U22191" s="11"/>
    </row>
    <row r="22192" spans="20:21" x14ac:dyDescent="0.2">
      <c r="T22192" s="11"/>
      <c r="U22192" s="11"/>
    </row>
    <row r="22193" spans="20:21" x14ac:dyDescent="0.2">
      <c r="T22193" s="11"/>
      <c r="U22193" s="11"/>
    </row>
    <row r="22194" spans="20:21" x14ac:dyDescent="0.2">
      <c r="T22194" s="11"/>
      <c r="U22194" s="11"/>
    </row>
    <row r="22195" spans="20:21" x14ac:dyDescent="0.2">
      <c r="T22195" s="11"/>
      <c r="U22195" s="11"/>
    </row>
    <row r="22196" spans="20:21" x14ac:dyDescent="0.2">
      <c r="T22196" s="11"/>
      <c r="U22196" s="11"/>
    </row>
    <row r="22197" spans="20:21" x14ac:dyDescent="0.2">
      <c r="T22197" s="11"/>
      <c r="U22197" s="11"/>
    </row>
    <row r="22198" spans="20:21" x14ac:dyDescent="0.2">
      <c r="T22198" s="11"/>
      <c r="U22198" s="11"/>
    </row>
    <row r="22199" spans="20:21" x14ac:dyDescent="0.2">
      <c r="T22199" s="11"/>
      <c r="U22199" s="11"/>
    </row>
    <row r="22200" spans="20:21" x14ac:dyDescent="0.2">
      <c r="T22200" s="11"/>
      <c r="U22200" s="11"/>
    </row>
    <row r="22201" spans="20:21" x14ac:dyDescent="0.2">
      <c r="T22201" s="11"/>
      <c r="U22201" s="11"/>
    </row>
    <row r="22202" spans="20:21" x14ac:dyDescent="0.2">
      <c r="T22202" s="11"/>
      <c r="U22202" s="11"/>
    </row>
    <row r="22203" spans="20:21" x14ac:dyDescent="0.2">
      <c r="T22203" s="11"/>
      <c r="U22203" s="11"/>
    </row>
    <row r="22204" spans="20:21" x14ac:dyDescent="0.2">
      <c r="T22204" s="11"/>
      <c r="U22204" s="11"/>
    </row>
    <row r="22205" spans="20:21" x14ac:dyDescent="0.2">
      <c r="T22205" s="11"/>
      <c r="U22205" s="11"/>
    </row>
    <row r="22206" spans="20:21" x14ac:dyDescent="0.2">
      <c r="T22206" s="11"/>
      <c r="U22206" s="11"/>
    </row>
    <row r="22207" spans="20:21" x14ac:dyDescent="0.2">
      <c r="T22207" s="11"/>
      <c r="U22207" s="11"/>
    </row>
    <row r="22208" spans="20:21" x14ac:dyDescent="0.2">
      <c r="T22208" s="11"/>
      <c r="U22208" s="11"/>
    </row>
    <row r="22209" spans="20:21" x14ac:dyDescent="0.2">
      <c r="T22209" s="11"/>
      <c r="U22209" s="11"/>
    </row>
    <row r="22210" spans="20:21" x14ac:dyDescent="0.2">
      <c r="T22210" s="11"/>
      <c r="U22210" s="11"/>
    </row>
    <row r="22211" spans="20:21" x14ac:dyDescent="0.2">
      <c r="T22211" s="11"/>
      <c r="U22211" s="11"/>
    </row>
    <row r="22212" spans="20:21" x14ac:dyDescent="0.2">
      <c r="T22212" s="11"/>
      <c r="U22212" s="11"/>
    </row>
    <row r="22213" spans="20:21" x14ac:dyDescent="0.2">
      <c r="T22213" s="11"/>
      <c r="U22213" s="11"/>
    </row>
    <row r="22214" spans="20:21" x14ac:dyDescent="0.2">
      <c r="T22214" s="11"/>
      <c r="U22214" s="11"/>
    </row>
    <row r="22215" spans="20:21" x14ac:dyDescent="0.2">
      <c r="T22215" s="11"/>
      <c r="U22215" s="11"/>
    </row>
    <row r="22216" spans="20:21" x14ac:dyDescent="0.2">
      <c r="T22216" s="11"/>
      <c r="U22216" s="11"/>
    </row>
    <row r="22217" spans="20:21" x14ac:dyDescent="0.2">
      <c r="T22217" s="11"/>
      <c r="U22217" s="11"/>
    </row>
    <row r="22218" spans="20:21" x14ac:dyDescent="0.2">
      <c r="T22218" s="11"/>
      <c r="U22218" s="11"/>
    </row>
    <row r="22219" spans="20:21" x14ac:dyDescent="0.2">
      <c r="T22219" s="11"/>
      <c r="U22219" s="11"/>
    </row>
    <row r="22220" spans="20:21" x14ac:dyDescent="0.2">
      <c r="T22220" s="11"/>
      <c r="U22220" s="11"/>
    </row>
    <row r="22221" spans="20:21" x14ac:dyDescent="0.2">
      <c r="T22221" s="11"/>
      <c r="U22221" s="11"/>
    </row>
    <row r="22222" spans="20:21" x14ac:dyDescent="0.2">
      <c r="T22222" s="11"/>
      <c r="U22222" s="11"/>
    </row>
    <row r="22223" spans="20:21" x14ac:dyDescent="0.2">
      <c r="T22223" s="11"/>
      <c r="U22223" s="11"/>
    </row>
    <row r="22224" spans="20:21" x14ac:dyDescent="0.2">
      <c r="T22224" s="11"/>
      <c r="U22224" s="11"/>
    </row>
    <row r="22225" spans="20:21" x14ac:dyDescent="0.2">
      <c r="T22225" s="11"/>
      <c r="U22225" s="11"/>
    </row>
    <row r="22226" spans="20:21" x14ac:dyDescent="0.2">
      <c r="T22226" s="11"/>
      <c r="U22226" s="11"/>
    </row>
    <row r="22227" spans="20:21" x14ac:dyDescent="0.2">
      <c r="T22227" s="11"/>
      <c r="U22227" s="11"/>
    </row>
    <row r="22228" spans="20:21" x14ac:dyDescent="0.2">
      <c r="T22228" s="11"/>
      <c r="U22228" s="11"/>
    </row>
    <row r="22229" spans="20:21" x14ac:dyDescent="0.2">
      <c r="T22229" s="11"/>
      <c r="U22229" s="11"/>
    </row>
    <row r="22230" spans="20:21" x14ac:dyDescent="0.2">
      <c r="T22230" s="11"/>
      <c r="U22230" s="11"/>
    </row>
    <row r="22231" spans="20:21" x14ac:dyDescent="0.2">
      <c r="T22231" s="11"/>
      <c r="U22231" s="11"/>
    </row>
    <row r="22232" spans="20:21" x14ac:dyDescent="0.2">
      <c r="T22232" s="11"/>
      <c r="U22232" s="11"/>
    </row>
    <row r="22233" spans="20:21" x14ac:dyDescent="0.2">
      <c r="T22233" s="11"/>
      <c r="U22233" s="11"/>
    </row>
    <row r="22234" spans="20:21" x14ac:dyDescent="0.2">
      <c r="T22234" s="11"/>
      <c r="U22234" s="11"/>
    </row>
    <row r="22235" spans="20:21" x14ac:dyDescent="0.2">
      <c r="T22235" s="11"/>
      <c r="U22235" s="11"/>
    </row>
    <row r="22236" spans="20:21" x14ac:dyDescent="0.2">
      <c r="T22236" s="11"/>
      <c r="U22236" s="11"/>
    </row>
    <row r="22237" spans="20:21" x14ac:dyDescent="0.2">
      <c r="T22237" s="11"/>
      <c r="U22237" s="11"/>
    </row>
    <row r="22238" spans="20:21" x14ac:dyDescent="0.2">
      <c r="T22238" s="11"/>
      <c r="U22238" s="11"/>
    </row>
    <row r="22239" spans="20:21" x14ac:dyDescent="0.2">
      <c r="T22239" s="11"/>
      <c r="U22239" s="11"/>
    </row>
    <row r="22240" spans="20:21" x14ac:dyDescent="0.2">
      <c r="T22240" s="11"/>
      <c r="U22240" s="11"/>
    </row>
    <row r="22241" spans="20:21" x14ac:dyDescent="0.2">
      <c r="T22241" s="11"/>
      <c r="U22241" s="11"/>
    </row>
    <row r="22242" spans="20:21" x14ac:dyDescent="0.2">
      <c r="T22242" s="11"/>
      <c r="U22242" s="11"/>
    </row>
    <row r="22243" spans="20:21" x14ac:dyDescent="0.2">
      <c r="T22243" s="11"/>
      <c r="U22243" s="11"/>
    </row>
    <row r="22244" spans="20:21" x14ac:dyDescent="0.2">
      <c r="T22244" s="11"/>
      <c r="U22244" s="11"/>
    </row>
    <row r="22245" spans="20:21" x14ac:dyDescent="0.2">
      <c r="T22245" s="11"/>
      <c r="U22245" s="11"/>
    </row>
    <row r="22246" spans="20:21" x14ac:dyDescent="0.2">
      <c r="T22246" s="11"/>
      <c r="U22246" s="11"/>
    </row>
    <row r="22247" spans="20:21" x14ac:dyDescent="0.2">
      <c r="T22247" s="11"/>
      <c r="U22247" s="11"/>
    </row>
    <row r="22248" spans="20:21" x14ac:dyDescent="0.2">
      <c r="T22248" s="11"/>
      <c r="U22248" s="11"/>
    </row>
    <row r="22249" spans="20:21" x14ac:dyDescent="0.2">
      <c r="T22249" s="11"/>
      <c r="U22249" s="11"/>
    </row>
    <row r="22250" spans="20:21" x14ac:dyDescent="0.2">
      <c r="T22250" s="11"/>
      <c r="U22250" s="11"/>
    </row>
    <row r="22251" spans="20:21" x14ac:dyDescent="0.2">
      <c r="T22251" s="11"/>
      <c r="U22251" s="11"/>
    </row>
    <row r="22252" spans="20:21" x14ac:dyDescent="0.2">
      <c r="T22252" s="11"/>
      <c r="U22252" s="11"/>
    </row>
    <row r="22253" spans="20:21" x14ac:dyDescent="0.2">
      <c r="T22253" s="11"/>
      <c r="U22253" s="11"/>
    </row>
    <row r="22254" spans="20:21" x14ac:dyDescent="0.2">
      <c r="T22254" s="11"/>
      <c r="U22254" s="11"/>
    </row>
    <row r="22255" spans="20:21" x14ac:dyDescent="0.2">
      <c r="T22255" s="11"/>
      <c r="U22255" s="11"/>
    </row>
    <row r="22256" spans="20:21" x14ac:dyDescent="0.2">
      <c r="T22256" s="11"/>
      <c r="U22256" s="11"/>
    </row>
    <row r="22257" spans="20:21" x14ac:dyDescent="0.2">
      <c r="T22257" s="11"/>
      <c r="U22257" s="11"/>
    </row>
    <row r="22258" spans="20:21" x14ac:dyDescent="0.2">
      <c r="T22258" s="11"/>
      <c r="U22258" s="11"/>
    </row>
    <row r="22259" spans="20:21" x14ac:dyDescent="0.2">
      <c r="T22259" s="11"/>
      <c r="U22259" s="11"/>
    </row>
    <row r="22260" spans="20:21" x14ac:dyDescent="0.2">
      <c r="T22260" s="11"/>
      <c r="U22260" s="11"/>
    </row>
    <row r="22261" spans="20:21" x14ac:dyDescent="0.2">
      <c r="T22261" s="11"/>
      <c r="U22261" s="11"/>
    </row>
    <row r="22262" spans="20:21" x14ac:dyDescent="0.2">
      <c r="T22262" s="11"/>
      <c r="U22262" s="11"/>
    </row>
    <row r="22263" spans="20:21" x14ac:dyDescent="0.2">
      <c r="T22263" s="11"/>
      <c r="U22263" s="11"/>
    </row>
    <row r="22264" spans="20:21" x14ac:dyDescent="0.2">
      <c r="T22264" s="11"/>
      <c r="U22264" s="11"/>
    </row>
    <row r="22265" spans="20:21" x14ac:dyDescent="0.2">
      <c r="T22265" s="11"/>
      <c r="U22265" s="11"/>
    </row>
    <row r="22266" spans="20:21" x14ac:dyDescent="0.2">
      <c r="T22266" s="11"/>
      <c r="U22266" s="11"/>
    </row>
    <row r="22267" spans="20:21" x14ac:dyDescent="0.2">
      <c r="T22267" s="11"/>
      <c r="U22267" s="11"/>
    </row>
    <row r="22268" spans="20:21" x14ac:dyDescent="0.2">
      <c r="T22268" s="11"/>
      <c r="U22268" s="11"/>
    </row>
    <row r="22269" spans="20:21" x14ac:dyDescent="0.2">
      <c r="T22269" s="11"/>
      <c r="U22269" s="11"/>
    </row>
    <row r="22270" spans="20:21" x14ac:dyDescent="0.2">
      <c r="T22270" s="11"/>
      <c r="U22270" s="11"/>
    </row>
    <row r="22271" spans="20:21" x14ac:dyDescent="0.2">
      <c r="T22271" s="11"/>
      <c r="U22271" s="11"/>
    </row>
    <row r="22272" spans="20:21" x14ac:dyDescent="0.2">
      <c r="T22272" s="11"/>
      <c r="U22272" s="11"/>
    </row>
    <row r="22273" spans="20:21" x14ac:dyDescent="0.2">
      <c r="T22273" s="11"/>
      <c r="U22273" s="11"/>
    </row>
    <row r="22274" spans="20:21" x14ac:dyDescent="0.2">
      <c r="T22274" s="11"/>
      <c r="U22274" s="11"/>
    </row>
    <row r="22275" spans="20:21" x14ac:dyDescent="0.2">
      <c r="T22275" s="11"/>
      <c r="U22275" s="11"/>
    </row>
    <row r="22276" spans="20:21" x14ac:dyDescent="0.2">
      <c r="T22276" s="11"/>
      <c r="U22276" s="11"/>
    </row>
    <row r="22277" spans="20:21" x14ac:dyDescent="0.2">
      <c r="T22277" s="11"/>
      <c r="U22277" s="11"/>
    </row>
    <row r="22278" spans="20:21" x14ac:dyDescent="0.2">
      <c r="T22278" s="11"/>
      <c r="U22278" s="11"/>
    </row>
    <row r="22279" spans="20:21" x14ac:dyDescent="0.2">
      <c r="T22279" s="11"/>
      <c r="U22279" s="11"/>
    </row>
    <row r="22280" spans="20:21" x14ac:dyDescent="0.2">
      <c r="T22280" s="11"/>
      <c r="U22280" s="11"/>
    </row>
    <row r="22281" spans="20:21" x14ac:dyDescent="0.2">
      <c r="T22281" s="11"/>
      <c r="U22281" s="11"/>
    </row>
    <row r="22282" spans="20:21" x14ac:dyDescent="0.2">
      <c r="T22282" s="11"/>
      <c r="U22282" s="11"/>
    </row>
    <row r="22283" spans="20:21" x14ac:dyDescent="0.2">
      <c r="T22283" s="11"/>
      <c r="U22283" s="11"/>
    </row>
    <row r="22284" spans="20:21" x14ac:dyDescent="0.2">
      <c r="T22284" s="11"/>
      <c r="U22284" s="11"/>
    </row>
    <row r="22285" spans="20:21" x14ac:dyDescent="0.2">
      <c r="T22285" s="11"/>
      <c r="U22285" s="11"/>
    </row>
    <row r="22286" spans="20:21" x14ac:dyDescent="0.2">
      <c r="T22286" s="11"/>
      <c r="U22286" s="11"/>
    </row>
    <row r="22287" spans="20:21" x14ac:dyDescent="0.2">
      <c r="T22287" s="11"/>
      <c r="U22287" s="11"/>
    </row>
    <row r="22288" spans="20:21" x14ac:dyDescent="0.2">
      <c r="T22288" s="11"/>
      <c r="U22288" s="11"/>
    </row>
    <row r="22289" spans="20:21" x14ac:dyDescent="0.2">
      <c r="T22289" s="11"/>
      <c r="U22289" s="11"/>
    </row>
    <row r="22290" spans="20:21" x14ac:dyDescent="0.2">
      <c r="T22290" s="11"/>
      <c r="U22290" s="11"/>
    </row>
    <row r="22291" spans="20:21" x14ac:dyDescent="0.2">
      <c r="T22291" s="11"/>
      <c r="U22291" s="11"/>
    </row>
    <row r="22292" spans="20:21" x14ac:dyDescent="0.2">
      <c r="T22292" s="11"/>
      <c r="U22292" s="11"/>
    </row>
    <row r="22293" spans="20:21" x14ac:dyDescent="0.2">
      <c r="T22293" s="11"/>
      <c r="U22293" s="11"/>
    </row>
    <row r="22294" spans="20:21" x14ac:dyDescent="0.2">
      <c r="T22294" s="11"/>
      <c r="U22294" s="11"/>
    </row>
    <row r="22295" spans="20:21" x14ac:dyDescent="0.2">
      <c r="T22295" s="11"/>
      <c r="U22295" s="11"/>
    </row>
    <row r="22296" spans="20:21" x14ac:dyDescent="0.2">
      <c r="T22296" s="11"/>
      <c r="U22296" s="11"/>
    </row>
    <row r="22297" spans="20:21" x14ac:dyDescent="0.2">
      <c r="T22297" s="11"/>
      <c r="U22297" s="11"/>
    </row>
    <row r="22298" spans="20:21" x14ac:dyDescent="0.2">
      <c r="T22298" s="11"/>
      <c r="U22298" s="11"/>
    </row>
    <row r="22299" spans="20:21" x14ac:dyDescent="0.2">
      <c r="T22299" s="11"/>
      <c r="U22299" s="11"/>
    </row>
    <row r="22300" spans="20:21" x14ac:dyDescent="0.2">
      <c r="T22300" s="11"/>
      <c r="U22300" s="11"/>
    </row>
    <row r="22301" spans="20:21" x14ac:dyDescent="0.2">
      <c r="T22301" s="11"/>
      <c r="U22301" s="11"/>
    </row>
    <row r="22302" spans="20:21" x14ac:dyDescent="0.2">
      <c r="T22302" s="11"/>
      <c r="U22302" s="11"/>
    </row>
    <row r="22303" spans="20:21" x14ac:dyDescent="0.2">
      <c r="T22303" s="11"/>
      <c r="U22303" s="11"/>
    </row>
    <row r="22304" spans="20:21" x14ac:dyDescent="0.2">
      <c r="T22304" s="11"/>
      <c r="U22304" s="11"/>
    </row>
    <row r="22305" spans="20:21" x14ac:dyDescent="0.2">
      <c r="T22305" s="11"/>
      <c r="U22305" s="11"/>
    </row>
    <row r="22306" spans="20:21" x14ac:dyDescent="0.2">
      <c r="T22306" s="11"/>
      <c r="U22306" s="11"/>
    </row>
    <row r="22307" spans="20:21" x14ac:dyDescent="0.2">
      <c r="T22307" s="11"/>
      <c r="U22307" s="11"/>
    </row>
    <row r="22308" spans="20:21" x14ac:dyDescent="0.2">
      <c r="T22308" s="11"/>
      <c r="U22308" s="11"/>
    </row>
    <row r="22309" spans="20:21" x14ac:dyDescent="0.2">
      <c r="T22309" s="11"/>
      <c r="U22309" s="11"/>
    </row>
    <row r="22310" spans="20:21" x14ac:dyDescent="0.2">
      <c r="T22310" s="11"/>
      <c r="U22310" s="11"/>
    </row>
    <row r="22311" spans="20:21" x14ac:dyDescent="0.2">
      <c r="T22311" s="11"/>
      <c r="U22311" s="11"/>
    </row>
    <row r="22312" spans="20:21" x14ac:dyDescent="0.2">
      <c r="T22312" s="11"/>
      <c r="U22312" s="11"/>
    </row>
    <row r="22313" spans="20:21" x14ac:dyDescent="0.2">
      <c r="T22313" s="11"/>
      <c r="U22313" s="11"/>
    </row>
    <row r="22314" spans="20:21" x14ac:dyDescent="0.2">
      <c r="T22314" s="11"/>
      <c r="U22314" s="11"/>
    </row>
    <row r="22315" spans="20:21" x14ac:dyDescent="0.2">
      <c r="T22315" s="11"/>
      <c r="U22315" s="11"/>
    </row>
    <row r="22316" spans="20:21" x14ac:dyDescent="0.2">
      <c r="T22316" s="11"/>
      <c r="U22316" s="11"/>
    </row>
    <row r="22317" spans="20:21" x14ac:dyDescent="0.2">
      <c r="T22317" s="11"/>
      <c r="U22317" s="11"/>
    </row>
    <row r="22318" spans="20:21" x14ac:dyDescent="0.2">
      <c r="T22318" s="11"/>
      <c r="U22318" s="11"/>
    </row>
    <row r="22319" spans="20:21" x14ac:dyDescent="0.2">
      <c r="T22319" s="11"/>
      <c r="U22319" s="11"/>
    </row>
    <row r="22320" spans="20:21" x14ac:dyDescent="0.2">
      <c r="T22320" s="11"/>
      <c r="U22320" s="11"/>
    </row>
    <row r="22321" spans="20:21" x14ac:dyDescent="0.2">
      <c r="T22321" s="11"/>
      <c r="U22321" s="11"/>
    </row>
    <row r="22322" spans="20:21" x14ac:dyDescent="0.2">
      <c r="T22322" s="11"/>
      <c r="U22322" s="11"/>
    </row>
    <row r="22323" spans="20:21" x14ac:dyDescent="0.2">
      <c r="T22323" s="11"/>
      <c r="U22323" s="11"/>
    </row>
    <row r="22324" spans="20:21" x14ac:dyDescent="0.2">
      <c r="T22324" s="11"/>
      <c r="U22324" s="11"/>
    </row>
    <row r="22325" spans="20:21" x14ac:dyDescent="0.2">
      <c r="T22325" s="11"/>
      <c r="U22325" s="11"/>
    </row>
    <row r="22326" spans="20:21" x14ac:dyDescent="0.2">
      <c r="T22326" s="11"/>
      <c r="U22326" s="11"/>
    </row>
    <row r="22327" spans="20:21" x14ac:dyDescent="0.2">
      <c r="T22327" s="11"/>
      <c r="U22327" s="11"/>
    </row>
    <row r="22328" spans="20:21" x14ac:dyDescent="0.2">
      <c r="T22328" s="11"/>
      <c r="U22328" s="11"/>
    </row>
    <row r="22329" spans="20:21" x14ac:dyDescent="0.2">
      <c r="T22329" s="11"/>
      <c r="U22329" s="11"/>
    </row>
    <row r="22330" spans="20:21" x14ac:dyDescent="0.2">
      <c r="T22330" s="11"/>
      <c r="U22330" s="11"/>
    </row>
    <row r="22331" spans="20:21" x14ac:dyDescent="0.2">
      <c r="T22331" s="11"/>
      <c r="U22331" s="11"/>
    </row>
    <row r="22332" spans="20:21" x14ac:dyDescent="0.2">
      <c r="T22332" s="11"/>
      <c r="U22332" s="11"/>
    </row>
    <row r="22333" spans="20:21" x14ac:dyDescent="0.2">
      <c r="T22333" s="11"/>
      <c r="U22333" s="11"/>
    </row>
    <row r="22334" spans="20:21" x14ac:dyDescent="0.2">
      <c r="T22334" s="11"/>
      <c r="U22334" s="11"/>
    </row>
    <row r="22335" spans="20:21" x14ac:dyDescent="0.2">
      <c r="T22335" s="11"/>
      <c r="U22335" s="11"/>
    </row>
    <row r="22336" spans="20:21" x14ac:dyDescent="0.2">
      <c r="T22336" s="11"/>
      <c r="U22336" s="11"/>
    </row>
    <row r="22337" spans="20:21" x14ac:dyDescent="0.2">
      <c r="T22337" s="11"/>
      <c r="U22337" s="11"/>
    </row>
    <row r="22338" spans="20:21" x14ac:dyDescent="0.2">
      <c r="T22338" s="11"/>
      <c r="U22338" s="11"/>
    </row>
    <row r="22339" spans="20:21" x14ac:dyDescent="0.2">
      <c r="T22339" s="11"/>
      <c r="U22339" s="11"/>
    </row>
    <row r="22340" spans="20:21" x14ac:dyDescent="0.2">
      <c r="T22340" s="11"/>
      <c r="U22340" s="11"/>
    </row>
    <row r="22341" spans="20:21" x14ac:dyDescent="0.2">
      <c r="T22341" s="11"/>
      <c r="U22341" s="11"/>
    </row>
    <row r="22342" spans="20:21" x14ac:dyDescent="0.2">
      <c r="T22342" s="11"/>
      <c r="U22342" s="11"/>
    </row>
    <row r="22343" spans="20:21" x14ac:dyDescent="0.2">
      <c r="T22343" s="11"/>
      <c r="U22343" s="11"/>
    </row>
    <row r="22344" spans="20:21" x14ac:dyDescent="0.2">
      <c r="T22344" s="11"/>
      <c r="U22344" s="11"/>
    </row>
    <row r="22345" spans="20:21" x14ac:dyDescent="0.2">
      <c r="T22345" s="11"/>
      <c r="U22345" s="11"/>
    </row>
    <row r="22346" spans="20:21" x14ac:dyDescent="0.2">
      <c r="T22346" s="11"/>
      <c r="U22346" s="11"/>
    </row>
    <row r="22347" spans="20:21" x14ac:dyDescent="0.2">
      <c r="T22347" s="11"/>
      <c r="U22347" s="11"/>
    </row>
    <row r="22348" spans="20:21" x14ac:dyDescent="0.2">
      <c r="T22348" s="11"/>
      <c r="U22348" s="11"/>
    </row>
    <row r="22349" spans="20:21" x14ac:dyDescent="0.2">
      <c r="T22349" s="11"/>
      <c r="U22349" s="11"/>
    </row>
    <row r="22350" spans="20:21" x14ac:dyDescent="0.2">
      <c r="T22350" s="11"/>
      <c r="U22350" s="11"/>
    </row>
    <row r="22351" spans="20:21" x14ac:dyDescent="0.2">
      <c r="T22351" s="11"/>
      <c r="U22351" s="11"/>
    </row>
    <row r="22352" spans="20:21" x14ac:dyDescent="0.2">
      <c r="T22352" s="11"/>
      <c r="U22352" s="11"/>
    </row>
    <row r="22353" spans="20:21" x14ac:dyDescent="0.2">
      <c r="T22353" s="11"/>
      <c r="U22353" s="11"/>
    </row>
    <row r="22354" spans="20:21" x14ac:dyDescent="0.2">
      <c r="T22354" s="11"/>
      <c r="U22354" s="11"/>
    </row>
    <row r="22355" spans="20:21" x14ac:dyDescent="0.2">
      <c r="T22355" s="11"/>
      <c r="U22355" s="11"/>
    </row>
    <row r="22356" spans="20:21" x14ac:dyDescent="0.2">
      <c r="T22356" s="11"/>
      <c r="U22356" s="11"/>
    </row>
    <row r="22357" spans="20:21" x14ac:dyDescent="0.2">
      <c r="T22357" s="11"/>
      <c r="U22357" s="11"/>
    </row>
    <row r="22358" spans="20:21" x14ac:dyDescent="0.2">
      <c r="T22358" s="11"/>
      <c r="U22358" s="11"/>
    </row>
    <row r="22359" spans="20:21" x14ac:dyDescent="0.2">
      <c r="T22359" s="11"/>
      <c r="U22359" s="11"/>
    </row>
    <row r="22360" spans="20:21" x14ac:dyDescent="0.2">
      <c r="T22360" s="11"/>
      <c r="U22360" s="11"/>
    </row>
    <row r="22361" spans="20:21" x14ac:dyDescent="0.2">
      <c r="T22361" s="11"/>
      <c r="U22361" s="11"/>
    </row>
    <row r="22362" spans="20:21" x14ac:dyDescent="0.2">
      <c r="T22362" s="11"/>
      <c r="U22362" s="11"/>
    </row>
    <row r="22363" spans="20:21" x14ac:dyDescent="0.2">
      <c r="T22363" s="11"/>
      <c r="U22363" s="11"/>
    </row>
    <row r="22364" spans="20:21" x14ac:dyDescent="0.2">
      <c r="T22364" s="11"/>
      <c r="U22364" s="11"/>
    </row>
    <row r="22365" spans="20:21" x14ac:dyDescent="0.2">
      <c r="T22365" s="11"/>
      <c r="U22365" s="11"/>
    </row>
    <row r="22366" spans="20:21" x14ac:dyDescent="0.2">
      <c r="T22366" s="11"/>
      <c r="U22366" s="11"/>
    </row>
    <row r="22367" spans="20:21" x14ac:dyDescent="0.2">
      <c r="T22367" s="11"/>
      <c r="U22367" s="11"/>
    </row>
    <row r="22368" spans="20:21" x14ac:dyDescent="0.2">
      <c r="T22368" s="11"/>
      <c r="U22368" s="11"/>
    </row>
    <row r="22369" spans="20:21" x14ac:dyDescent="0.2">
      <c r="T22369" s="11"/>
      <c r="U22369" s="11"/>
    </row>
    <row r="22370" spans="20:21" x14ac:dyDescent="0.2">
      <c r="T22370" s="11"/>
      <c r="U22370" s="11"/>
    </row>
    <row r="22371" spans="20:21" x14ac:dyDescent="0.2">
      <c r="T22371" s="11"/>
      <c r="U22371" s="11"/>
    </row>
    <row r="22372" spans="20:21" x14ac:dyDescent="0.2">
      <c r="T22372" s="11"/>
      <c r="U22372" s="11"/>
    </row>
    <row r="22373" spans="20:21" x14ac:dyDescent="0.2">
      <c r="T22373" s="11"/>
      <c r="U22373" s="11"/>
    </row>
    <row r="22374" spans="20:21" x14ac:dyDescent="0.2">
      <c r="T22374" s="11"/>
      <c r="U22374" s="11"/>
    </row>
    <row r="22375" spans="20:21" x14ac:dyDescent="0.2">
      <c r="T22375" s="11"/>
      <c r="U22375" s="11"/>
    </row>
    <row r="22376" spans="20:21" x14ac:dyDescent="0.2">
      <c r="T22376" s="11"/>
      <c r="U22376" s="11"/>
    </row>
    <row r="22377" spans="20:21" x14ac:dyDescent="0.2">
      <c r="T22377" s="11"/>
      <c r="U22377" s="11"/>
    </row>
    <row r="22378" spans="20:21" x14ac:dyDescent="0.2">
      <c r="T22378" s="11"/>
      <c r="U22378" s="11"/>
    </row>
    <row r="22379" spans="20:21" x14ac:dyDescent="0.2">
      <c r="T22379" s="11"/>
      <c r="U22379" s="11"/>
    </row>
    <row r="22380" spans="20:21" x14ac:dyDescent="0.2">
      <c r="T22380" s="11"/>
      <c r="U22380" s="11"/>
    </row>
    <row r="22381" spans="20:21" x14ac:dyDescent="0.2">
      <c r="T22381" s="11"/>
      <c r="U22381" s="11"/>
    </row>
    <row r="22382" spans="20:21" x14ac:dyDescent="0.2">
      <c r="T22382" s="11"/>
      <c r="U22382" s="11"/>
    </row>
    <row r="22383" spans="20:21" x14ac:dyDescent="0.2">
      <c r="T22383" s="11"/>
      <c r="U22383" s="11"/>
    </row>
    <row r="22384" spans="20:21" x14ac:dyDescent="0.2">
      <c r="T22384" s="11"/>
      <c r="U22384" s="11"/>
    </row>
    <row r="22385" spans="20:21" x14ac:dyDescent="0.2">
      <c r="T22385" s="11"/>
      <c r="U22385" s="11"/>
    </row>
    <row r="22386" spans="20:21" x14ac:dyDescent="0.2">
      <c r="T22386" s="11"/>
      <c r="U22386" s="11"/>
    </row>
    <row r="22387" spans="20:21" x14ac:dyDescent="0.2">
      <c r="T22387" s="11"/>
      <c r="U22387" s="11"/>
    </row>
    <row r="22388" spans="20:21" x14ac:dyDescent="0.2">
      <c r="T22388" s="11"/>
      <c r="U22388" s="11"/>
    </row>
    <row r="22389" spans="20:21" x14ac:dyDescent="0.2">
      <c r="T22389" s="11"/>
      <c r="U22389" s="11"/>
    </row>
    <row r="22390" spans="20:21" x14ac:dyDescent="0.2">
      <c r="T22390" s="11"/>
      <c r="U22390" s="11"/>
    </row>
    <row r="22391" spans="20:21" x14ac:dyDescent="0.2">
      <c r="T22391" s="11"/>
      <c r="U22391" s="11"/>
    </row>
    <row r="22392" spans="20:21" x14ac:dyDescent="0.2">
      <c r="T22392" s="11"/>
      <c r="U22392" s="11"/>
    </row>
    <row r="22393" spans="20:21" x14ac:dyDescent="0.2">
      <c r="T22393" s="11"/>
      <c r="U22393" s="11"/>
    </row>
    <row r="22394" spans="20:21" x14ac:dyDescent="0.2">
      <c r="T22394" s="11"/>
      <c r="U22394" s="11"/>
    </row>
    <row r="22395" spans="20:21" x14ac:dyDescent="0.2">
      <c r="T22395" s="11"/>
      <c r="U22395" s="11"/>
    </row>
    <row r="22396" spans="20:21" x14ac:dyDescent="0.2">
      <c r="T22396" s="11"/>
      <c r="U22396" s="11"/>
    </row>
    <row r="22397" spans="20:21" x14ac:dyDescent="0.2">
      <c r="T22397" s="11"/>
      <c r="U22397" s="11"/>
    </row>
    <row r="22398" spans="20:21" x14ac:dyDescent="0.2">
      <c r="T22398" s="11"/>
      <c r="U22398" s="11"/>
    </row>
    <row r="22399" spans="20:21" x14ac:dyDescent="0.2">
      <c r="T22399" s="11"/>
      <c r="U22399" s="11"/>
    </row>
    <row r="22400" spans="20:21" x14ac:dyDescent="0.2">
      <c r="T22400" s="11"/>
      <c r="U22400" s="11"/>
    </row>
    <row r="22401" spans="20:21" x14ac:dyDescent="0.2">
      <c r="T22401" s="11"/>
      <c r="U22401" s="11"/>
    </row>
    <row r="22402" spans="20:21" x14ac:dyDescent="0.2">
      <c r="T22402" s="11"/>
      <c r="U22402" s="11"/>
    </row>
    <row r="22403" spans="20:21" x14ac:dyDescent="0.2">
      <c r="T22403" s="11"/>
      <c r="U22403" s="11"/>
    </row>
    <row r="22404" spans="20:21" x14ac:dyDescent="0.2">
      <c r="T22404" s="11"/>
      <c r="U22404" s="11"/>
    </row>
    <row r="22405" spans="20:21" x14ac:dyDescent="0.2">
      <c r="T22405" s="11"/>
      <c r="U22405" s="11"/>
    </row>
    <row r="22406" spans="20:21" x14ac:dyDescent="0.2">
      <c r="T22406" s="11"/>
      <c r="U22406" s="11"/>
    </row>
    <row r="22407" spans="20:21" x14ac:dyDescent="0.2">
      <c r="T22407" s="11"/>
      <c r="U22407" s="11"/>
    </row>
    <row r="22408" spans="20:21" x14ac:dyDescent="0.2">
      <c r="T22408" s="11"/>
      <c r="U22408" s="11"/>
    </row>
    <row r="22409" spans="20:21" x14ac:dyDescent="0.2">
      <c r="T22409" s="11"/>
      <c r="U22409" s="11"/>
    </row>
    <row r="22410" spans="20:21" x14ac:dyDescent="0.2">
      <c r="T22410" s="11"/>
      <c r="U22410" s="11"/>
    </row>
    <row r="22411" spans="20:21" x14ac:dyDescent="0.2">
      <c r="T22411" s="11"/>
      <c r="U22411" s="11"/>
    </row>
    <row r="22412" spans="20:21" x14ac:dyDescent="0.2">
      <c r="T22412" s="11"/>
      <c r="U22412" s="11"/>
    </row>
    <row r="22413" spans="20:21" x14ac:dyDescent="0.2">
      <c r="T22413" s="11"/>
      <c r="U22413" s="11"/>
    </row>
    <row r="22414" spans="20:21" x14ac:dyDescent="0.2">
      <c r="T22414" s="11"/>
      <c r="U22414" s="11"/>
    </row>
    <row r="22415" spans="20:21" x14ac:dyDescent="0.2">
      <c r="T22415" s="11"/>
      <c r="U22415" s="11"/>
    </row>
    <row r="22416" spans="20:21" x14ac:dyDescent="0.2">
      <c r="T22416" s="11"/>
      <c r="U22416" s="11"/>
    </row>
    <row r="22417" spans="20:21" x14ac:dyDescent="0.2">
      <c r="T22417" s="11"/>
      <c r="U22417" s="11"/>
    </row>
    <row r="22418" spans="20:21" x14ac:dyDescent="0.2">
      <c r="T22418" s="11"/>
      <c r="U22418" s="11"/>
    </row>
    <row r="22419" spans="20:21" x14ac:dyDescent="0.2">
      <c r="T22419" s="11"/>
      <c r="U22419" s="11"/>
    </row>
    <row r="22420" spans="20:21" x14ac:dyDescent="0.2">
      <c r="T22420" s="11"/>
      <c r="U22420" s="11"/>
    </row>
    <row r="22421" spans="20:21" x14ac:dyDescent="0.2">
      <c r="T22421" s="11"/>
      <c r="U22421" s="11"/>
    </row>
    <row r="22422" spans="20:21" x14ac:dyDescent="0.2">
      <c r="T22422" s="11"/>
      <c r="U22422" s="11"/>
    </row>
    <row r="22423" spans="20:21" x14ac:dyDescent="0.2">
      <c r="T22423" s="11"/>
      <c r="U22423" s="11"/>
    </row>
    <row r="22424" spans="20:21" x14ac:dyDescent="0.2">
      <c r="T22424" s="11"/>
      <c r="U22424" s="11"/>
    </row>
    <row r="22425" spans="20:21" x14ac:dyDescent="0.2">
      <c r="T22425" s="11"/>
      <c r="U22425" s="11"/>
    </row>
    <row r="22426" spans="20:21" x14ac:dyDescent="0.2">
      <c r="T22426" s="11"/>
      <c r="U22426" s="11"/>
    </row>
    <row r="22427" spans="20:21" x14ac:dyDescent="0.2">
      <c r="T22427" s="11"/>
      <c r="U22427" s="11"/>
    </row>
    <row r="22428" spans="20:21" x14ac:dyDescent="0.2">
      <c r="T22428" s="11"/>
      <c r="U22428" s="11"/>
    </row>
    <row r="22429" spans="20:21" x14ac:dyDescent="0.2">
      <c r="T22429" s="11"/>
      <c r="U22429" s="11"/>
    </row>
    <row r="22430" spans="20:21" x14ac:dyDescent="0.2">
      <c r="T22430" s="11"/>
      <c r="U22430" s="11"/>
    </row>
    <row r="22431" spans="20:21" x14ac:dyDescent="0.2">
      <c r="T22431" s="11"/>
      <c r="U22431" s="11"/>
    </row>
    <row r="22432" spans="20:21" x14ac:dyDescent="0.2">
      <c r="T22432" s="11"/>
      <c r="U22432" s="11"/>
    </row>
    <row r="22433" spans="20:21" x14ac:dyDescent="0.2">
      <c r="T22433" s="11"/>
      <c r="U22433" s="11"/>
    </row>
    <row r="22434" spans="20:21" x14ac:dyDescent="0.2">
      <c r="T22434" s="11"/>
      <c r="U22434" s="11"/>
    </row>
    <row r="22435" spans="20:21" x14ac:dyDescent="0.2">
      <c r="T22435" s="11"/>
      <c r="U22435" s="11"/>
    </row>
    <row r="22436" spans="20:21" x14ac:dyDescent="0.2">
      <c r="T22436" s="11"/>
      <c r="U22436" s="11"/>
    </row>
    <row r="22437" spans="20:21" x14ac:dyDescent="0.2">
      <c r="T22437" s="11"/>
      <c r="U22437" s="11"/>
    </row>
    <row r="22438" spans="20:21" x14ac:dyDescent="0.2">
      <c r="T22438" s="11"/>
      <c r="U22438" s="11"/>
    </row>
    <row r="22439" spans="20:21" x14ac:dyDescent="0.2">
      <c r="T22439" s="11"/>
      <c r="U22439" s="11"/>
    </row>
    <row r="22440" spans="20:21" x14ac:dyDescent="0.2">
      <c r="T22440" s="11"/>
      <c r="U22440" s="11"/>
    </row>
    <row r="22441" spans="20:21" x14ac:dyDescent="0.2">
      <c r="T22441" s="11"/>
      <c r="U22441" s="11"/>
    </row>
    <row r="22442" spans="20:21" x14ac:dyDescent="0.2">
      <c r="T22442" s="11"/>
      <c r="U22442" s="11"/>
    </row>
    <row r="22443" spans="20:21" x14ac:dyDescent="0.2">
      <c r="T22443" s="11"/>
      <c r="U22443" s="11"/>
    </row>
    <row r="22444" spans="20:21" x14ac:dyDescent="0.2">
      <c r="T22444" s="11"/>
      <c r="U22444" s="11"/>
    </row>
    <row r="22445" spans="20:21" x14ac:dyDescent="0.2">
      <c r="T22445" s="11"/>
      <c r="U22445" s="11"/>
    </row>
    <row r="22446" spans="20:21" x14ac:dyDescent="0.2">
      <c r="T22446" s="11"/>
      <c r="U22446" s="11"/>
    </row>
    <row r="22447" spans="20:21" x14ac:dyDescent="0.2">
      <c r="T22447" s="11"/>
      <c r="U22447" s="11"/>
    </row>
    <row r="22448" spans="20:21" x14ac:dyDescent="0.2">
      <c r="T22448" s="11"/>
      <c r="U22448" s="11"/>
    </row>
    <row r="22449" spans="20:21" x14ac:dyDescent="0.2">
      <c r="T22449" s="11"/>
      <c r="U22449" s="11"/>
    </row>
    <row r="22450" spans="20:21" x14ac:dyDescent="0.2">
      <c r="T22450" s="11"/>
      <c r="U22450" s="11"/>
    </row>
    <row r="22451" spans="20:21" x14ac:dyDescent="0.2">
      <c r="T22451" s="11"/>
      <c r="U22451" s="11"/>
    </row>
    <row r="22452" spans="20:21" x14ac:dyDescent="0.2">
      <c r="T22452" s="11"/>
      <c r="U22452" s="11"/>
    </row>
    <row r="22453" spans="20:21" x14ac:dyDescent="0.2">
      <c r="T22453" s="11"/>
      <c r="U22453" s="11"/>
    </row>
    <row r="22454" spans="20:21" x14ac:dyDescent="0.2">
      <c r="T22454" s="11"/>
      <c r="U22454" s="11"/>
    </row>
    <row r="22455" spans="20:21" x14ac:dyDescent="0.2">
      <c r="T22455" s="11"/>
      <c r="U22455" s="11"/>
    </row>
    <row r="22456" spans="20:21" x14ac:dyDescent="0.2">
      <c r="T22456" s="11"/>
      <c r="U22456" s="11"/>
    </row>
    <row r="22457" spans="20:21" x14ac:dyDescent="0.2">
      <c r="T22457" s="11"/>
      <c r="U22457" s="11"/>
    </row>
    <row r="22458" spans="20:21" x14ac:dyDescent="0.2">
      <c r="T22458" s="11"/>
      <c r="U22458" s="11"/>
    </row>
    <row r="22459" spans="20:21" x14ac:dyDescent="0.2">
      <c r="T22459" s="11"/>
      <c r="U22459" s="11"/>
    </row>
    <row r="22460" spans="20:21" x14ac:dyDescent="0.2">
      <c r="T22460" s="11"/>
      <c r="U22460" s="11"/>
    </row>
    <row r="22461" spans="20:21" x14ac:dyDescent="0.2">
      <c r="T22461" s="11"/>
      <c r="U22461" s="11"/>
    </row>
    <row r="22462" spans="20:21" x14ac:dyDescent="0.2">
      <c r="T22462" s="11"/>
      <c r="U22462" s="11"/>
    </row>
    <row r="22463" spans="20:21" x14ac:dyDescent="0.2">
      <c r="T22463" s="11"/>
      <c r="U22463" s="11"/>
    </row>
    <row r="22464" spans="20:21" x14ac:dyDescent="0.2">
      <c r="T22464" s="11"/>
      <c r="U22464" s="11"/>
    </row>
    <row r="22465" spans="20:21" x14ac:dyDescent="0.2">
      <c r="T22465" s="11"/>
      <c r="U22465" s="11"/>
    </row>
    <row r="22466" spans="20:21" x14ac:dyDescent="0.2">
      <c r="T22466" s="11"/>
      <c r="U22466" s="11"/>
    </row>
    <row r="22467" spans="20:21" x14ac:dyDescent="0.2">
      <c r="T22467" s="11"/>
      <c r="U22467" s="11"/>
    </row>
    <row r="22468" spans="20:21" x14ac:dyDescent="0.2">
      <c r="T22468" s="11"/>
      <c r="U22468" s="11"/>
    </row>
    <row r="22469" spans="20:21" x14ac:dyDescent="0.2">
      <c r="T22469" s="11"/>
      <c r="U22469" s="11"/>
    </row>
    <row r="22470" spans="20:21" x14ac:dyDescent="0.2">
      <c r="T22470" s="11"/>
      <c r="U22470" s="11"/>
    </row>
    <row r="22471" spans="20:21" x14ac:dyDescent="0.2">
      <c r="T22471" s="11"/>
      <c r="U22471" s="11"/>
    </row>
    <row r="22472" spans="20:21" x14ac:dyDescent="0.2">
      <c r="T22472" s="11"/>
      <c r="U22472" s="11"/>
    </row>
    <row r="22473" spans="20:21" x14ac:dyDescent="0.2">
      <c r="T22473" s="11"/>
      <c r="U22473" s="11"/>
    </row>
    <row r="22474" spans="20:21" x14ac:dyDescent="0.2">
      <c r="T22474" s="11"/>
      <c r="U22474" s="11"/>
    </row>
    <row r="22475" spans="20:21" x14ac:dyDescent="0.2">
      <c r="T22475" s="11"/>
      <c r="U22475" s="11"/>
    </row>
    <row r="22476" spans="20:21" x14ac:dyDescent="0.2">
      <c r="T22476" s="11"/>
      <c r="U22476" s="11"/>
    </row>
    <row r="22477" spans="20:21" x14ac:dyDescent="0.2">
      <c r="T22477" s="11"/>
      <c r="U22477" s="11"/>
    </row>
    <row r="22478" spans="20:21" x14ac:dyDescent="0.2">
      <c r="T22478" s="11"/>
      <c r="U22478" s="11"/>
    </row>
    <row r="22479" spans="20:21" x14ac:dyDescent="0.2">
      <c r="T22479" s="11"/>
      <c r="U22479" s="11"/>
    </row>
    <row r="22480" spans="20:21" x14ac:dyDescent="0.2">
      <c r="T22480" s="11"/>
      <c r="U22480" s="11"/>
    </row>
    <row r="22481" spans="20:21" x14ac:dyDescent="0.2">
      <c r="T22481" s="11"/>
      <c r="U22481" s="11"/>
    </row>
    <row r="22482" spans="20:21" x14ac:dyDescent="0.2">
      <c r="T22482" s="11"/>
      <c r="U22482" s="11"/>
    </row>
    <row r="22483" spans="20:21" x14ac:dyDescent="0.2">
      <c r="T22483" s="11"/>
      <c r="U22483" s="11"/>
    </row>
    <row r="22484" spans="20:21" x14ac:dyDescent="0.2">
      <c r="T22484" s="11"/>
      <c r="U22484" s="11"/>
    </row>
    <row r="22485" spans="20:21" x14ac:dyDescent="0.2">
      <c r="T22485" s="11"/>
      <c r="U22485" s="11"/>
    </row>
    <row r="22486" spans="20:21" x14ac:dyDescent="0.2">
      <c r="T22486" s="11"/>
      <c r="U22486" s="11"/>
    </row>
    <row r="22487" spans="20:21" x14ac:dyDescent="0.2">
      <c r="T22487" s="11"/>
      <c r="U22487" s="11"/>
    </row>
    <row r="22488" spans="20:21" x14ac:dyDescent="0.2">
      <c r="T22488" s="11"/>
      <c r="U22488" s="11"/>
    </row>
    <row r="22489" spans="20:21" x14ac:dyDescent="0.2">
      <c r="T22489" s="11"/>
      <c r="U22489" s="11"/>
    </row>
    <row r="22490" spans="20:21" x14ac:dyDescent="0.2">
      <c r="T22490" s="11"/>
      <c r="U22490" s="11"/>
    </row>
    <row r="22491" spans="20:21" x14ac:dyDescent="0.2">
      <c r="T22491" s="11"/>
      <c r="U22491" s="11"/>
    </row>
    <row r="22492" spans="20:21" x14ac:dyDescent="0.2">
      <c r="T22492" s="11"/>
      <c r="U22492" s="11"/>
    </row>
    <row r="22493" spans="20:21" x14ac:dyDescent="0.2">
      <c r="T22493" s="11"/>
      <c r="U22493" s="11"/>
    </row>
    <row r="22494" spans="20:21" x14ac:dyDescent="0.2">
      <c r="T22494" s="11"/>
      <c r="U22494" s="11"/>
    </row>
    <row r="22495" spans="20:21" x14ac:dyDescent="0.2">
      <c r="T22495" s="11"/>
      <c r="U22495" s="11"/>
    </row>
    <row r="22496" spans="20:21" x14ac:dyDescent="0.2">
      <c r="T22496" s="11"/>
      <c r="U22496" s="11"/>
    </row>
    <row r="22497" spans="20:21" x14ac:dyDescent="0.2">
      <c r="T22497" s="11"/>
      <c r="U22497" s="11"/>
    </row>
    <row r="22498" spans="20:21" x14ac:dyDescent="0.2">
      <c r="T22498" s="11"/>
      <c r="U22498" s="11"/>
    </row>
    <row r="22499" spans="20:21" x14ac:dyDescent="0.2">
      <c r="T22499" s="11"/>
      <c r="U22499" s="11"/>
    </row>
    <row r="22500" spans="20:21" x14ac:dyDescent="0.2">
      <c r="T22500" s="11"/>
      <c r="U22500" s="11"/>
    </row>
    <row r="22501" spans="20:21" x14ac:dyDescent="0.2">
      <c r="T22501" s="11"/>
      <c r="U22501" s="11"/>
    </row>
    <row r="22502" spans="20:21" x14ac:dyDescent="0.2">
      <c r="T22502" s="11"/>
      <c r="U22502" s="11"/>
    </row>
    <row r="22503" spans="20:21" x14ac:dyDescent="0.2">
      <c r="T22503" s="11"/>
      <c r="U22503" s="11"/>
    </row>
    <row r="22504" spans="20:21" x14ac:dyDescent="0.2">
      <c r="T22504" s="11"/>
      <c r="U22504" s="11"/>
    </row>
    <row r="22505" spans="20:21" x14ac:dyDescent="0.2">
      <c r="T22505" s="11"/>
      <c r="U22505" s="11"/>
    </row>
    <row r="22506" spans="20:21" x14ac:dyDescent="0.2">
      <c r="T22506" s="11"/>
      <c r="U22506" s="11"/>
    </row>
    <row r="22507" spans="20:21" x14ac:dyDescent="0.2">
      <c r="T22507" s="11"/>
      <c r="U22507" s="11"/>
    </row>
    <row r="22508" spans="20:21" x14ac:dyDescent="0.2">
      <c r="T22508" s="11"/>
      <c r="U22508" s="11"/>
    </row>
    <row r="22509" spans="20:21" x14ac:dyDescent="0.2">
      <c r="T22509" s="11"/>
      <c r="U22509" s="11"/>
    </row>
    <row r="22510" spans="20:21" x14ac:dyDescent="0.2">
      <c r="T22510" s="11"/>
      <c r="U22510" s="11"/>
    </row>
    <row r="22511" spans="20:21" x14ac:dyDescent="0.2">
      <c r="T22511" s="11"/>
      <c r="U22511" s="11"/>
    </row>
    <row r="22512" spans="20:21" x14ac:dyDescent="0.2">
      <c r="T22512" s="11"/>
      <c r="U22512" s="11"/>
    </row>
    <row r="22513" spans="20:21" x14ac:dyDescent="0.2">
      <c r="T22513" s="11"/>
      <c r="U22513" s="11"/>
    </row>
    <row r="22514" spans="20:21" x14ac:dyDescent="0.2">
      <c r="T22514" s="11"/>
      <c r="U22514" s="11"/>
    </row>
    <row r="22515" spans="20:21" x14ac:dyDescent="0.2">
      <c r="T22515" s="11"/>
      <c r="U22515" s="11"/>
    </row>
    <row r="22516" spans="20:21" x14ac:dyDescent="0.2">
      <c r="T22516" s="11"/>
      <c r="U22516" s="11"/>
    </row>
    <row r="22517" spans="20:21" x14ac:dyDescent="0.2">
      <c r="T22517" s="11"/>
      <c r="U22517" s="11"/>
    </row>
    <row r="22518" spans="20:21" x14ac:dyDescent="0.2">
      <c r="T22518" s="11"/>
      <c r="U22518" s="11"/>
    </row>
    <row r="22519" spans="20:21" x14ac:dyDescent="0.2">
      <c r="T22519" s="11"/>
      <c r="U22519" s="11"/>
    </row>
    <row r="22520" spans="20:21" x14ac:dyDescent="0.2">
      <c r="T22520" s="11"/>
      <c r="U22520" s="11"/>
    </row>
    <row r="22521" spans="20:21" x14ac:dyDescent="0.2">
      <c r="T22521" s="11"/>
      <c r="U22521" s="11"/>
    </row>
    <row r="22522" spans="20:21" x14ac:dyDescent="0.2">
      <c r="T22522" s="11"/>
      <c r="U22522" s="11"/>
    </row>
    <row r="22523" spans="20:21" x14ac:dyDescent="0.2">
      <c r="T22523" s="11"/>
      <c r="U22523" s="11"/>
    </row>
    <row r="22524" spans="20:21" x14ac:dyDescent="0.2">
      <c r="T22524" s="11"/>
      <c r="U22524" s="11"/>
    </row>
    <row r="22525" spans="20:21" x14ac:dyDescent="0.2">
      <c r="T22525" s="11"/>
      <c r="U22525" s="11"/>
    </row>
    <row r="22526" spans="20:21" x14ac:dyDescent="0.2">
      <c r="T22526" s="11"/>
      <c r="U22526" s="11"/>
    </row>
    <row r="22527" spans="20:21" x14ac:dyDescent="0.2">
      <c r="T22527" s="11"/>
      <c r="U22527" s="11"/>
    </row>
    <row r="22528" spans="20:21" x14ac:dyDescent="0.2">
      <c r="T22528" s="11"/>
      <c r="U22528" s="11"/>
    </row>
    <row r="22529" spans="20:21" x14ac:dyDescent="0.2">
      <c r="T22529" s="11"/>
      <c r="U22529" s="11"/>
    </row>
    <row r="22530" spans="20:21" x14ac:dyDescent="0.2">
      <c r="T22530" s="11"/>
      <c r="U22530" s="11"/>
    </row>
    <row r="22531" spans="20:21" x14ac:dyDescent="0.2">
      <c r="T22531" s="11"/>
      <c r="U22531" s="11"/>
    </row>
    <row r="22532" spans="20:21" x14ac:dyDescent="0.2">
      <c r="T22532" s="11"/>
      <c r="U22532" s="11"/>
    </row>
    <row r="22533" spans="20:21" x14ac:dyDescent="0.2">
      <c r="T22533" s="11"/>
      <c r="U22533" s="11"/>
    </row>
    <row r="22534" spans="20:21" x14ac:dyDescent="0.2">
      <c r="T22534" s="11"/>
      <c r="U22534" s="11"/>
    </row>
    <row r="22535" spans="20:21" x14ac:dyDescent="0.2">
      <c r="T22535" s="11"/>
      <c r="U22535" s="11"/>
    </row>
    <row r="22536" spans="20:21" x14ac:dyDescent="0.2">
      <c r="T22536" s="11"/>
      <c r="U22536" s="11"/>
    </row>
    <row r="22537" spans="20:21" x14ac:dyDescent="0.2">
      <c r="T22537" s="11"/>
      <c r="U22537" s="11"/>
    </row>
    <row r="22538" spans="20:21" x14ac:dyDescent="0.2">
      <c r="T22538" s="11"/>
      <c r="U22538" s="11"/>
    </row>
    <row r="22539" spans="20:21" x14ac:dyDescent="0.2">
      <c r="T22539" s="11"/>
      <c r="U22539" s="11"/>
    </row>
    <row r="22540" spans="20:21" x14ac:dyDescent="0.2">
      <c r="T22540" s="11"/>
      <c r="U22540" s="11"/>
    </row>
    <row r="22541" spans="20:21" x14ac:dyDescent="0.2">
      <c r="T22541" s="11"/>
      <c r="U22541" s="11"/>
    </row>
    <row r="22542" spans="20:21" x14ac:dyDescent="0.2">
      <c r="T22542" s="11"/>
      <c r="U22542" s="11"/>
    </row>
    <row r="22543" spans="20:21" x14ac:dyDescent="0.2">
      <c r="T22543" s="11"/>
      <c r="U22543" s="11"/>
    </row>
    <row r="22544" spans="20:21" x14ac:dyDescent="0.2">
      <c r="T22544" s="11"/>
      <c r="U22544" s="11"/>
    </row>
    <row r="22545" spans="20:21" x14ac:dyDescent="0.2">
      <c r="T22545" s="11"/>
      <c r="U22545" s="11"/>
    </row>
    <row r="22546" spans="20:21" x14ac:dyDescent="0.2">
      <c r="T22546" s="11"/>
      <c r="U22546" s="11"/>
    </row>
    <row r="22547" spans="20:21" x14ac:dyDescent="0.2">
      <c r="T22547" s="11"/>
      <c r="U22547" s="11"/>
    </row>
    <row r="22548" spans="20:21" x14ac:dyDescent="0.2">
      <c r="T22548" s="11"/>
      <c r="U22548" s="11"/>
    </row>
    <row r="22549" spans="20:21" x14ac:dyDescent="0.2">
      <c r="T22549" s="11"/>
      <c r="U22549" s="11"/>
    </row>
    <row r="22550" spans="20:21" x14ac:dyDescent="0.2">
      <c r="T22550" s="11"/>
      <c r="U22550" s="11"/>
    </row>
    <row r="22551" spans="20:21" x14ac:dyDescent="0.2">
      <c r="T22551" s="11"/>
      <c r="U22551" s="11"/>
    </row>
    <row r="22552" spans="20:21" x14ac:dyDescent="0.2">
      <c r="T22552" s="11"/>
      <c r="U22552" s="11"/>
    </row>
    <row r="22553" spans="20:21" x14ac:dyDescent="0.2">
      <c r="T22553" s="11"/>
      <c r="U22553" s="11"/>
    </row>
    <row r="22554" spans="20:21" x14ac:dyDescent="0.2">
      <c r="T22554" s="11"/>
      <c r="U22554" s="11"/>
    </row>
    <row r="22555" spans="20:21" x14ac:dyDescent="0.2">
      <c r="T22555" s="11"/>
      <c r="U22555" s="11"/>
    </row>
    <row r="22556" spans="20:21" x14ac:dyDescent="0.2">
      <c r="T22556" s="11"/>
      <c r="U22556" s="11"/>
    </row>
    <row r="22557" spans="20:21" x14ac:dyDescent="0.2">
      <c r="T22557" s="11"/>
      <c r="U22557" s="11"/>
    </row>
    <row r="22558" spans="20:21" x14ac:dyDescent="0.2">
      <c r="T22558" s="11"/>
      <c r="U22558" s="11"/>
    </row>
    <row r="22559" spans="20:21" x14ac:dyDescent="0.2">
      <c r="T22559" s="11"/>
      <c r="U22559" s="11"/>
    </row>
    <row r="22560" spans="20:21" x14ac:dyDescent="0.2">
      <c r="T22560" s="11"/>
      <c r="U22560" s="11"/>
    </row>
    <row r="22561" spans="20:21" x14ac:dyDescent="0.2">
      <c r="T22561" s="11"/>
      <c r="U22561" s="11"/>
    </row>
    <row r="22562" spans="20:21" x14ac:dyDescent="0.2">
      <c r="T22562" s="11"/>
      <c r="U22562" s="11"/>
    </row>
    <row r="22563" spans="20:21" x14ac:dyDescent="0.2">
      <c r="T22563" s="11"/>
      <c r="U22563" s="11"/>
    </row>
    <row r="22564" spans="20:21" x14ac:dyDescent="0.2">
      <c r="T22564" s="11"/>
      <c r="U22564" s="11"/>
    </row>
    <row r="22565" spans="20:21" x14ac:dyDescent="0.2">
      <c r="T22565" s="11"/>
      <c r="U22565" s="11"/>
    </row>
    <row r="22566" spans="20:21" x14ac:dyDescent="0.2">
      <c r="T22566" s="11"/>
      <c r="U22566" s="11"/>
    </row>
    <row r="22567" spans="20:21" x14ac:dyDescent="0.2">
      <c r="T22567" s="11"/>
      <c r="U22567" s="11"/>
    </row>
    <row r="22568" spans="20:21" x14ac:dyDescent="0.2">
      <c r="T22568" s="11"/>
      <c r="U22568" s="11"/>
    </row>
    <row r="22569" spans="20:21" x14ac:dyDescent="0.2">
      <c r="T22569" s="11"/>
      <c r="U22569" s="11"/>
    </row>
    <row r="22570" spans="20:21" x14ac:dyDescent="0.2">
      <c r="T22570" s="11"/>
      <c r="U22570" s="11"/>
    </row>
    <row r="22571" spans="20:21" x14ac:dyDescent="0.2">
      <c r="T22571" s="11"/>
      <c r="U22571" s="11"/>
    </row>
    <row r="22572" spans="20:21" x14ac:dyDescent="0.2">
      <c r="T22572" s="11"/>
      <c r="U22572" s="11"/>
    </row>
    <row r="22573" spans="20:21" x14ac:dyDescent="0.2">
      <c r="T22573" s="11"/>
      <c r="U22573" s="11"/>
    </row>
    <row r="22574" spans="20:21" x14ac:dyDescent="0.2">
      <c r="T22574" s="11"/>
      <c r="U22574" s="11"/>
    </row>
    <row r="22575" spans="20:21" x14ac:dyDescent="0.2">
      <c r="T22575" s="11"/>
      <c r="U22575" s="11"/>
    </row>
    <row r="22576" spans="20:21" x14ac:dyDescent="0.2">
      <c r="T22576" s="11"/>
      <c r="U22576" s="11"/>
    </row>
    <row r="22577" spans="20:21" x14ac:dyDescent="0.2">
      <c r="T22577" s="11"/>
      <c r="U22577" s="11"/>
    </row>
    <row r="22578" spans="20:21" x14ac:dyDescent="0.2">
      <c r="T22578" s="11"/>
      <c r="U22578" s="11"/>
    </row>
    <row r="22579" spans="20:21" x14ac:dyDescent="0.2">
      <c r="T22579" s="11"/>
      <c r="U22579" s="11"/>
    </row>
    <row r="22580" spans="20:21" x14ac:dyDescent="0.2">
      <c r="T22580" s="11"/>
      <c r="U22580" s="11"/>
    </row>
    <row r="22581" spans="20:21" x14ac:dyDescent="0.2">
      <c r="T22581" s="11"/>
      <c r="U22581" s="11"/>
    </row>
    <row r="22582" spans="20:21" x14ac:dyDescent="0.2">
      <c r="T22582" s="11"/>
      <c r="U22582" s="11"/>
    </row>
    <row r="22583" spans="20:21" x14ac:dyDescent="0.2">
      <c r="T22583" s="11"/>
      <c r="U22583" s="11"/>
    </row>
    <row r="22584" spans="20:21" x14ac:dyDescent="0.2">
      <c r="T22584" s="11"/>
      <c r="U22584" s="11"/>
    </row>
    <row r="22585" spans="20:21" x14ac:dyDescent="0.2">
      <c r="T22585" s="11"/>
      <c r="U22585" s="11"/>
    </row>
    <row r="22586" spans="20:21" x14ac:dyDescent="0.2">
      <c r="T22586" s="11"/>
      <c r="U22586" s="11"/>
    </row>
    <row r="22587" spans="20:21" x14ac:dyDescent="0.2">
      <c r="T22587" s="11"/>
      <c r="U22587" s="11"/>
    </row>
    <row r="22588" spans="20:21" x14ac:dyDescent="0.2">
      <c r="T22588" s="11"/>
      <c r="U22588" s="11"/>
    </row>
    <row r="22589" spans="20:21" x14ac:dyDescent="0.2">
      <c r="T22589" s="11"/>
      <c r="U22589" s="11"/>
    </row>
    <row r="22590" spans="20:21" x14ac:dyDescent="0.2">
      <c r="T22590" s="11"/>
      <c r="U22590" s="11"/>
    </row>
    <row r="22591" spans="20:21" x14ac:dyDescent="0.2">
      <c r="T22591" s="11"/>
      <c r="U22591" s="11"/>
    </row>
    <row r="22592" spans="20:21" x14ac:dyDescent="0.2">
      <c r="T22592" s="11"/>
      <c r="U22592" s="11"/>
    </row>
    <row r="22593" spans="20:21" x14ac:dyDescent="0.2">
      <c r="T22593" s="11"/>
      <c r="U22593" s="11"/>
    </row>
    <row r="22594" spans="20:21" x14ac:dyDescent="0.2">
      <c r="T22594" s="11"/>
      <c r="U22594" s="11"/>
    </row>
    <row r="22595" spans="20:21" x14ac:dyDescent="0.2">
      <c r="T22595" s="11"/>
      <c r="U22595" s="11"/>
    </row>
    <row r="22596" spans="20:21" x14ac:dyDescent="0.2">
      <c r="T22596" s="11"/>
      <c r="U22596" s="11"/>
    </row>
    <row r="22597" spans="20:21" x14ac:dyDescent="0.2">
      <c r="T22597" s="11"/>
      <c r="U22597" s="11"/>
    </row>
    <row r="22598" spans="20:21" x14ac:dyDescent="0.2">
      <c r="T22598" s="11"/>
      <c r="U22598" s="11"/>
    </row>
    <row r="22599" spans="20:21" x14ac:dyDescent="0.2">
      <c r="T22599" s="11"/>
      <c r="U22599" s="11"/>
    </row>
    <row r="22600" spans="20:21" x14ac:dyDescent="0.2">
      <c r="T22600" s="11"/>
      <c r="U22600" s="11"/>
    </row>
    <row r="22601" spans="20:21" x14ac:dyDescent="0.2">
      <c r="T22601" s="11"/>
      <c r="U22601" s="11"/>
    </row>
    <row r="22602" spans="20:21" x14ac:dyDescent="0.2">
      <c r="T22602" s="11"/>
      <c r="U22602" s="11"/>
    </row>
    <row r="22603" spans="20:21" x14ac:dyDescent="0.2">
      <c r="T22603" s="11"/>
      <c r="U22603" s="11"/>
    </row>
    <row r="22604" spans="20:21" x14ac:dyDescent="0.2">
      <c r="T22604" s="11"/>
      <c r="U22604" s="11"/>
    </row>
    <row r="22605" spans="20:21" x14ac:dyDescent="0.2">
      <c r="T22605" s="11"/>
      <c r="U22605" s="11"/>
    </row>
    <row r="22606" spans="20:21" x14ac:dyDescent="0.2">
      <c r="T22606" s="11"/>
      <c r="U22606" s="11"/>
    </row>
    <row r="22607" spans="20:21" x14ac:dyDescent="0.2">
      <c r="T22607" s="11"/>
      <c r="U22607" s="11"/>
    </row>
    <row r="22608" spans="20:21" x14ac:dyDescent="0.2">
      <c r="T22608" s="11"/>
      <c r="U22608" s="11"/>
    </row>
    <row r="22609" spans="20:21" x14ac:dyDescent="0.2">
      <c r="T22609" s="11"/>
      <c r="U22609" s="11"/>
    </row>
    <row r="22610" spans="20:21" x14ac:dyDescent="0.2">
      <c r="T22610" s="11"/>
      <c r="U22610" s="11"/>
    </row>
    <row r="22611" spans="20:21" x14ac:dyDescent="0.2">
      <c r="T22611" s="11"/>
      <c r="U22611" s="11"/>
    </row>
    <row r="22612" spans="20:21" x14ac:dyDescent="0.2">
      <c r="T22612" s="11"/>
      <c r="U22612" s="11"/>
    </row>
    <row r="22613" spans="20:21" x14ac:dyDescent="0.2">
      <c r="T22613" s="11"/>
      <c r="U22613" s="11"/>
    </row>
    <row r="22614" spans="20:21" x14ac:dyDescent="0.2">
      <c r="T22614" s="11"/>
      <c r="U22614" s="11"/>
    </row>
    <row r="22615" spans="20:21" x14ac:dyDescent="0.2">
      <c r="T22615" s="11"/>
      <c r="U22615" s="11"/>
    </row>
    <row r="22616" spans="20:21" x14ac:dyDescent="0.2">
      <c r="T22616" s="11"/>
      <c r="U22616" s="11"/>
    </row>
    <row r="22617" spans="20:21" x14ac:dyDescent="0.2">
      <c r="T22617" s="11"/>
      <c r="U22617" s="11"/>
    </row>
    <row r="22618" spans="20:21" x14ac:dyDescent="0.2">
      <c r="T22618" s="11"/>
      <c r="U22618" s="11"/>
    </row>
    <row r="22619" spans="20:21" x14ac:dyDescent="0.2">
      <c r="T22619" s="11"/>
      <c r="U22619" s="11"/>
    </row>
    <row r="22620" spans="20:21" x14ac:dyDescent="0.2">
      <c r="T22620" s="11"/>
      <c r="U22620" s="11"/>
    </row>
    <row r="22621" spans="20:21" x14ac:dyDescent="0.2">
      <c r="T22621" s="11"/>
      <c r="U22621" s="11"/>
    </row>
    <row r="22622" spans="20:21" x14ac:dyDescent="0.2">
      <c r="T22622" s="11"/>
      <c r="U22622" s="11"/>
    </row>
    <row r="22623" spans="20:21" x14ac:dyDescent="0.2">
      <c r="T22623" s="11"/>
      <c r="U22623" s="11"/>
    </row>
    <row r="22624" spans="20:21" x14ac:dyDescent="0.2">
      <c r="T22624" s="11"/>
      <c r="U22624" s="11"/>
    </row>
    <row r="22625" spans="20:21" x14ac:dyDescent="0.2">
      <c r="T22625" s="11"/>
      <c r="U22625" s="11"/>
    </row>
    <row r="22626" spans="20:21" x14ac:dyDescent="0.2">
      <c r="T22626" s="11"/>
      <c r="U22626" s="11"/>
    </row>
    <row r="22627" spans="20:21" x14ac:dyDescent="0.2">
      <c r="T22627" s="11"/>
      <c r="U22627" s="11"/>
    </row>
    <row r="22628" spans="20:21" x14ac:dyDescent="0.2">
      <c r="T22628" s="11"/>
      <c r="U22628" s="11"/>
    </row>
    <row r="22629" spans="20:21" x14ac:dyDescent="0.2">
      <c r="T22629" s="11"/>
      <c r="U22629" s="11"/>
    </row>
    <row r="22630" spans="20:21" x14ac:dyDescent="0.2">
      <c r="T22630" s="11"/>
      <c r="U22630" s="11"/>
    </row>
    <row r="22631" spans="20:21" x14ac:dyDescent="0.2">
      <c r="T22631" s="11"/>
      <c r="U22631" s="11"/>
    </row>
    <row r="22632" spans="20:21" x14ac:dyDescent="0.2">
      <c r="T22632" s="11"/>
      <c r="U22632" s="11"/>
    </row>
    <row r="22633" spans="20:21" x14ac:dyDescent="0.2">
      <c r="T22633" s="11"/>
      <c r="U22633" s="11"/>
    </row>
    <row r="22634" spans="20:21" x14ac:dyDescent="0.2">
      <c r="T22634" s="11"/>
      <c r="U22634" s="11"/>
    </row>
    <row r="22635" spans="20:21" x14ac:dyDescent="0.2">
      <c r="T22635" s="11"/>
      <c r="U22635" s="11"/>
    </row>
    <row r="22636" spans="20:21" x14ac:dyDescent="0.2">
      <c r="T22636" s="11"/>
      <c r="U22636" s="11"/>
    </row>
    <row r="22637" spans="20:21" x14ac:dyDescent="0.2">
      <c r="T22637" s="11"/>
      <c r="U22637" s="11"/>
    </row>
    <row r="22638" spans="20:21" x14ac:dyDescent="0.2">
      <c r="T22638" s="11"/>
      <c r="U22638" s="11"/>
    </row>
    <row r="22639" spans="20:21" x14ac:dyDescent="0.2">
      <c r="T22639" s="11"/>
      <c r="U22639" s="11"/>
    </row>
    <row r="22640" spans="20:21" x14ac:dyDescent="0.2">
      <c r="T22640" s="11"/>
      <c r="U22640" s="11"/>
    </row>
    <row r="22641" spans="20:21" x14ac:dyDescent="0.2">
      <c r="T22641" s="11"/>
      <c r="U22641" s="11"/>
    </row>
    <row r="22642" spans="20:21" x14ac:dyDescent="0.2">
      <c r="T22642" s="11"/>
      <c r="U22642" s="11"/>
    </row>
    <row r="22643" spans="20:21" x14ac:dyDescent="0.2">
      <c r="T22643" s="11"/>
      <c r="U22643" s="11"/>
    </row>
    <row r="22644" spans="20:21" x14ac:dyDescent="0.2">
      <c r="T22644" s="11"/>
      <c r="U22644" s="11"/>
    </row>
    <row r="22645" spans="20:21" x14ac:dyDescent="0.2">
      <c r="T22645" s="11"/>
      <c r="U22645" s="11"/>
    </row>
    <row r="22646" spans="20:21" x14ac:dyDescent="0.2">
      <c r="T22646" s="11"/>
      <c r="U22646" s="11"/>
    </row>
    <row r="22647" spans="20:21" x14ac:dyDescent="0.2">
      <c r="T22647" s="11"/>
      <c r="U22647" s="11"/>
    </row>
    <row r="22648" spans="20:21" x14ac:dyDescent="0.2">
      <c r="T22648" s="11"/>
      <c r="U22648" s="11"/>
    </row>
    <row r="22649" spans="20:21" x14ac:dyDescent="0.2">
      <c r="T22649" s="11"/>
      <c r="U22649" s="11"/>
    </row>
    <row r="22650" spans="20:21" x14ac:dyDescent="0.2">
      <c r="T22650" s="11"/>
      <c r="U22650" s="11"/>
    </row>
    <row r="22651" spans="20:21" x14ac:dyDescent="0.2">
      <c r="T22651" s="11"/>
      <c r="U22651" s="11"/>
    </row>
    <row r="22652" spans="20:21" x14ac:dyDescent="0.2">
      <c r="T22652" s="11"/>
      <c r="U22652" s="11"/>
    </row>
    <row r="22653" spans="20:21" x14ac:dyDescent="0.2">
      <c r="T22653" s="11"/>
      <c r="U22653" s="11"/>
    </row>
    <row r="22654" spans="20:21" x14ac:dyDescent="0.2">
      <c r="T22654" s="11"/>
      <c r="U22654" s="11"/>
    </row>
    <row r="22655" spans="20:21" x14ac:dyDescent="0.2">
      <c r="T22655" s="11"/>
      <c r="U22655" s="11"/>
    </row>
    <row r="22656" spans="20:21" x14ac:dyDescent="0.2">
      <c r="T22656" s="11"/>
      <c r="U22656" s="11"/>
    </row>
    <row r="22657" spans="20:21" x14ac:dyDescent="0.2">
      <c r="T22657" s="11"/>
      <c r="U22657" s="11"/>
    </row>
    <row r="22658" spans="20:21" x14ac:dyDescent="0.2">
      <c r="T22658" s="11"/>
      <c r="U22658" s="11"/>
    </row>
    <row r="22659" spans="20:21" x14ac:dyDescent="0.2">
      <c r="T22659" s="11"/>
      <c r="U22659" s="11"/>
    </row>
    <row r="22660" spans="20:21" x14ac:dyDescent="0.2">
      <c r="T22660" s="11"/>
      <c r="U22660" s="11"/>
    </row>
    <row r="22661" spans="20:21" x14ac:dyDescent="0.2">
      <c r="T22661" s="11"/>
      <c r="U22661" s="11"/>
    </row>
    <row r="22662" spans="20:21" x14ac:dyDescent="0.2">
      <c r="T22662" s="11"/>
      <c r="U22662" s="11"/>
    </row>
    <row r="22663" spans="20:21" x14ac:dyDescent="0.2">
      <c r="T22663" s="11"/>
      <c r="U22663" s="11"/>
    </row>
    <row r="22664" spans="20:21" x14ac:dyDescent="0.2">
      <c r="T22664" s="11"/>
      <c r="U22664" s="11"/>
    </row>
    <row r="22665" spans="20:21" x14ac:dyDescent="0.2">
      <c r="T22665" s="11"/>
      <c r="U22665" s="11"/>
    </row>
    <row r="22666" spans="20:21" x14ac:dyDescent="0.2">
      <c r="T22666" s="11"/>
      <c r="U22666" s="11"/>
    </row>
    <row r="22667" spans="20:21" x14ac:dyDescent="0.2">
      <c r="T22667" s="11"/>
      <c r="U22667" s="11"/>
    </row>
    <row r="22668" spans="20:21" x14ac:dyDescent="0.2">
      <c r="T22668" s="11"/>
      <c r="U22668" s="11"/>
    </row>
    <row r="22669" spans="20:21" x14ac:dyDescent="0.2">
      <c r="T22669" s="11"/>
      <c r="U22669" s="11"/>
    </row>
    <row r="22670" spans="20:21" x14ac:dyDescent="0.2">
      <c r="T22670" s="11"/>
      <c r="U22670" s="11"/>
    </row>
    <row r="22671" spans="20:21" x14ac:dyDescent="0.2">
      <c r="T22671" s="11"/>
      <c r="U22671" s="11"/>
    </row>
    <row r="22672" spans="20:21" x14ac:dyDescent="0.2">
      <c r="T22672" s="11"/>
      <c r="U22672" s="11"/>
    </row>
    <row r="22673" spans="20:21" x14ac:dyDescent="0.2">
      <c r="T22673" s="11"/>
      <c r="U22673" s="11"/>
    </row>
    <row r="22674" spans="20:21" x14ac:dyDescent="0.2">
      <c r="T22674" s="11"/>
      <c r="U22674" s="11"/>
    </row>
    <row r="22675" spans="20:21" x14ac:dyDescent="0.2">
      <c r="T22675" s="11"/>
      <c r="U22675" s="11"/>
    </row>
    <row r="22676" spans="20:21" x14ac:dyDescent="0.2">
      <c r="T22676" s="11"/>
      <c r="U22676" s="11"/>
    </row>
    <row r="22677" spans="20:21" x14ac:dyDescent="0.2">
      <c r="T22677" s="11"/>
      <c r="U22677" s="11"/>
    </row>
    <row r="22678" spans="20:21" x14ac:dyDescent="0.2">
      <c r="T22678" s="11"/>
      <c r="U22678" s="11"/>
    </row>
    <row r="22679" spans="20:21" x14ac:dyDescent="0.2">
      <c r="T22679" s="11"/>
      <c r="U22679" s="11"/>
    </row>
    <row r="22680" spans="20:21" x14ac:dyDescent="0.2">
      <c r="T22680" s="11"/>
      <c r="U22680" s="11"/>
    </row>
    <row r="22681" spans="20:21" x14ac:dyDescent="0.2">
      <c r="T22681" s="11"/>
      <c r="U22681" s="11"/>
    </row>
    <row r="22682" spans="20:21" x14ac:dyDescent="0.2">
      <c r="T22682" s="11"/>
      <c r="U22682" s="11"/>
    </row>
    <row r="22683" spans="20:21" x14ac:dyDescent="0.2">
      <c r="T22683" s="11"/>
      <c r="U22683" s="11"/>
    </row>
    <row r="22684" spans="20:21" x14ac:dyDescent="0.2">
      <c r="T22684" s="11"/>
      <c r="U22684" s="11"/>
    </row>
    <row r="22685" spans="20:21" x14ac:dyDescent="0.2">
      <c r="T22685" s="11"/>
      <c r="U22685" s="11"/>
    </row>
    <row r="22686" spans="20:21" x14ac:dyDescent="0.2">
      <c r="T22686" s="11"/>
      <c r="U22686" s="11"/>
    </row>
    <row r="22687" spans="20:21" x14ac:dyDescent="0.2">
      <c r="T22687" s="11"/>
      <c r="U22687" s="11"/>
    </row>
    <row r="22688" spans="20:21" x14ac:dyDescent="0.2">
      <c r="T22688" s="11"/>
      <c r="U22688" s="11"/>
    </row>
    <row r="22689" spans="20:21" x14ac:dyDescent="0.2">
      <c r="T22689" s="11"/>
      <c r="U22689" s="11"/>
    </row>
    <row r="22690" spans="20:21" x14ac:dyDescent="0.2">
      <c r="T22690" s="11"/>
      <c r="U22690" s="11"/>
    </row>
    <row r="22691" spans="20:21" x14ac:dyDescent="0.2">
      <c r="T22691" s="11"/>
      <c r="U22691" s="11"/>
    </row>
    <row r="22692" spans="20:21" x14ac:dyDescent="0.2">
      <c r="T22692" s="11"/>
      <c r="U22692" s="11"/>
    </row>
    <row r="22693" spans="20:21" x14ac:dyDescent="0.2">
      <c r="T22693" s="11"/>
      <c r="U22693" s="11"/>
    </row>
    <row r="22694" spans="20:21" x14ac:dyDescent="0.2">
      <c r="T22694" s="11"/>
      <c r="U22694" s="11"/>
    </row>
    <row r="22695" spans="20:21" x14ac:dyDescent="0.2">
      <c r="T22695" s="11"/>
      <c r="U22695" s="11"/>
    </row>
    <row r="22696" spans="20:21" x14ac:dyDescent="0.2">
      <c r="T22696" s="11"/>
      <c r="U22696" s="11"/>
    </row>
    <row r="22697" spans="20:21" x14ac:dyDescent="0.2">
      <c r="T22697" s="11"/>
      <c r="U22697" s="11"/>
    </row>
    <row r="22698" spans="20:21" x14ac:dyDescent="0.2">
      <c r="T22698" s="11"/>
      <c r="U22698" s="11"/>
    </row>
    <row r="22699" spans="20:21" x14ac:dyDescent="0.2">
      <c r="T22699" s="11"/>
      <c r="U22699" s="11"/>
    </row>
    <row r="22700" spans="20:21" x14ac:dyDescent="0.2">
      <c r="T22700" s="11"/>
      <c r="U22700" s="11"/>
    </row>
    <row r="22701" spans="20:21" x14ac:dyDescent="0.2">
      <c r="T22701" s="11"/>
      <c r="U22701" s="11"/>
    </row>
    <row r="22702" spans="20:21" x14ac:dyDescent="0.2">
      <c r="T22702" s="11"/>
      <c r="U22702" s="11"/>
    </row>
    <row r="22703" spans="20:21" x14ac:dyDescent="0.2">
      <c r="T22703" s="11"/>
      <c r="U22703" s="11"/>
    </row>
    <row r="22704" spans="20:21" x14ac:dyDescent="0.2">
      <c r="T22704" s="11"/>
      <c r="U22704" s="11"/>
    </row>
    <row r="22705" spans="20:21" x14ac:dyDescent="0.2">
      <c r="T22705" s="11"/>
      <c r="U22705" s="11"/>
    </row>
    <row r="22706" spans="20:21" x14ac:dyDescent="0.2">
      <c r="T22706" s="11"/>
      <c r="U22706" s="11"/>
    </row>
    <row r="22707" spans="20:21" x14ac:dyDescent="0.2">
      <c r="T22707" s="11"/>
      <c r="U22707" s="11"/>
    </row>
    <row r="22708" spans="20:21" x14ac:dyDescent="0.2">
      <c r="T22708" s="11"/>
      <c r="U22708" s="11"/>
    </row>
    <row r="22709" spans="20:21" x14ac:dyDescent="0.2">
      <c r="T22709" s="11"/>
      <c r="U22709" s="11"/>
    </row>
    <row r="22710" spans="20:21" x14ac:dyDescent="0.2">
      <c r="T22710" s="11"/>
      <c r="U22710" s="11"/>
    </row>
    <row r="22711" spans="20:21" x14ac:dyDescent="0.2">
      <c r="T22711" s="11"/>
      <c r="U22711" s="11"/>
    </row>
    <row r="22712" spans="20:21" x14ac:dyDescent="0.2">
      <c r="T22712" s="11"/>
      <c r="U22712" s="11"/>
    </row>
    <row r="22713" spans="20:21" x14ac:dyDescent="0.2">
      <c r="T22713" s="11"/>
      <c r="U22713" s="11"/>
    </row>
    <row r="22714" spans="20:21" x14ac:dyDescent="0.2">
      <c r="T22714" s="11"/>
      <c r="U22714" s="11"/>
    </row>
    <row r="22715" spans="20:21" x14ac:dyDescent="0.2">
      <c r="T22715" s="11"/>
      <c r="U22715" s="11"/>
    </row>
    <row r="22716" spans="20:21" x14ac:dyDescent="0.2">
      <c r="T22716" s="11"/>
      <c r="U22716" s="11"/>
    </row>
    <row r="22717" spans="20:21" x14ac:dyDescent="0.2">
      <c r="T22717" s="11"/>
      <c r="U22717" s="11"/>
    </row>
    <row r="22718" spans="20:21" x14ac:dyDescent="0.2">
      <c r="T22718" s="11"/>
      <c r="U22718" s="11"/>
    </row>
    <row r="22719" spans="20:21" x14ac:dyDescent="0.2">
      <c r="T22719" s="11"/>
      <c r="U22719" s="11"/>
    </row>
    <row r="22720" spans="20:21" x14ac:dyDescent="0.2">
      <c r="T22720" s="11"/>
      <c r="U22720" s="11"/>
    </row>
    <row r="22721" spans="20:21" x14ac:dyDescent="0.2">
      <c r="T22721" s="11"/>
      <c r="U22721" s="11"/>
    </row>
    <row r="22722" spans="20:21" x14ac:dyDescent="0.2">
      <c r="T22722" s="11"/>
      <c r="U22722" s="11"/>
    </row>
    <row r="22723" spans="20:21" x14ac:dyDescent="0.2">
      <c r="T22723" s="11"/>
      <c r="U22723" s="11"/>
    </row>
    <row r="22724" spans="20:21" x14ac:dyDescent="0.2">
      <c r="T22724" s="11"/>
      <c r="U22724" s="11"/>
    </row>
    <row r="22725" spans="20:21" x14ac:dyDescent="0.2">
      <c r="T22725" s="11"/>
      <c r="U22725" s="11"/>
    </row>
    <row r="22726" spans="20:21" x14ac:dyDescent="0.2">
      <c r="T22726" s="11"/>
      <c r="U22726" s="11"/>
    </row>
    <row r="22727" spans="20:21" x14ac:dyDescent="0.2">
      <c r="T22727" s="11"/>
      <c r="U22727" s="11"/>
    </row>
    <row r="22728" spans="20:21" x14ac:dyDescent="0.2">
      <c r="T22728" s="11"/>
      <c r="U22728" s="11"/>
    </row>
    <row r="22729" spans="20:21" x14ac:dyDescent="0.2">
      <c r="T22729" s="11"/>
      <c r="U22729" s="11"/>
    </row>
    <row r="22730" spans="20:21" x14ac:dyDescent="0.2">
      <c r="T22730" s="11"/>
      <c r="U22730" s="11"/>
    </row>
    <row r="22731" spans="20:21" x14ac:dyDescent="0.2">
      <c r="T22731" s="11"/>
      <c r="U22731" s="11"/>
    </row>
    <row r="22732" spans="20:21" x14ac:dyDescent="0.2">
      <c r="T22732" s="11"/>
      <c r="U22732" s="11"/>
    </row>
    <row r="22733" spans="20:21" x14ac:dyDescent="0.2">
      <c r="T22733" s="11"/>
      <c r="U22733" s="11"/>
    </row>
    <row r="22734" spans="20:21" x14ac:dyDescent="0.2">
      <c r="T22734" s="11"/>
      <c r="U22734" s="11"/>
    </row>
    <row r="22735" spans="20:21" x14ac:dyDescent="0.2">
      <c r="T22735" s="11"/>
      <c r="U22735" s="11"/>
    </row>
    <row r="22736" spans="20:21" x14ac:dyDescent="0.2">
      <c r="T22736" s="11"/>
      <c r="U22736" s="11"/>
    </row>
    <row r="22737" spans="20:21" x14ac:dyDescent="0.2">
      <c r="T22737" s="11"/>
      <c r="U22737" s="11"/>
    </row>
    <row r="22738" spans="20:21" x14ac:dyDescent="0.2">
      <c r="T22738" s="11"/>
      <c r="U22738" s="11"/>
    </row>
    <row r="22739" spans="20:21" x14ac:dyDescent="0.2">
      <c r="T22739" s="11"/>
      <c r="U22739" s="11"/>
    </row>
    <row r="22740" spans="20:21" x14ac:dyDescent="0.2">
      <c r="T22740" s="11"/>
      <c r="U22740" s="11"/>
    </row>
    <row r="22741" spans="20:21" x14ac:dyDescent="0.2">
      <c r="T22741" s="11"/>
      <c r="U22741" s="11"/>
    </row>
    <row r="22742" spans="20:21" x14ac:dyDescent="0.2">
      <c r="T22742" s="11"/>
      <c r="U22742" s="11"/>
    </row>
    <row r="22743" spans="20:21" x14ac:dyDescent="0.2">
      <c r="T22743" s="11"/>
      <c r="U22743" s="11"/>
    </row>
    <row r="22744" spans="20:21" x14ac:dyDescent="0.2">
      <c r="T22744" s="11"/>
      <c r="U22744" s="11"/>
    </row>
    <row r="22745" spans="20:21" x14ac:dyDescent="0.2">
      <c r="T22745" s="11"/>
      <c r="U22745" s="11"/>
    </row>
    <row r="22746" spans="20:21" x14ac:dyDescent="0.2">
      <c r="T22746" s="11"/>
      <c r="U22746" s="11"/>
    </row>
    <row r="22747" spans="20:21" x14ac:dyDescent="0.2">
      <c r="T22747" s="11"/>
      <c r="U22747" s="11"/>
    </row>
    <row r="22748" spans="20:21" x14ac:dyDescent="0.2">
      <c r="T22748" s="11"/>
      <c r="U22748" s="11"/>
    </row>
    <row r="22749" spans="20:21" x14ac:dyDescent="0.2">
      <c r="T22749" s="11"/>
      <c r="U22749" s="11"/>
    </row>
    <row r="22750" spans="20:21" x14ac:dyDescent="0.2">
      <c r="T22750" s="11"/>
      <c r="U22750" s="11"/>
    </row>
    <row r="22751" spans="20:21" x14ac:dyDescent="0.2">
      <c r="T22751" s="11"/>
      <c r="U22751" s="11"/>
    </row>
    <row r="22752" spans="20:21" x14ac:dyDescent="0.2">
      <c r="T22752" s="11"/>
      <c r="U22752" s="11"/>
    </row>
    <row r="22753" spans="20:21" x14ac:dyDescent="0.2">
      <c r="T22753" s="11"/>
      <c r="U22753" s="11"/>
    </row>
    <row r="22754" spans="20:21" x14ac:dyDescent="0.2">
      <c r="T22754" s="11"/>
      <c r="U22754" s="11"/>
    </row>
    <row r="22755" spans="20:21" x14ac:dyDescent="0.2">
      <c r="T22755" s="11"/>
      <c r="U22755" s="11"/>
    </row>
    <row r="22756" spans="20:21" x14ac:dyDescent="0.2">
      <c r="T22756" s="11"/>
      <c r="U22756" s="11"/>
    </row>
    <row r="22757" spans="20:21" x14ac:dyDescent="0.2">
      <c r="T22757" s="11"/>
      <c r="U22757" s="11"/>
    </row>
    <row r="22758" spans="20:21" x14ac:dyDescent="0.2">
      <c r="T22758" s="11"/>
      <c r="U22758" s="11"/>
    </row>
    <row r="22759" spans="20:21" x14ac:dyDescent="0.2">
      <c r="T22759" s="11"/>
      <c r="U22759" s="11"/>
    </row>
    <row r="22760" spans="20:21" x14ac:dyDescent="0.2">
      <c r="T22760" s="11"/>
      <c r="U22760" s="11"/>
    </row>
    <row r="22761" spans="20:21" x14ac:dyDescent="0.2">
      <c r="T22761" s="11"/>
      <c r="U22761" s="11"/>
    </row>
    <row r="22762" spans="20:21" x14ac:dyDescent="0.2">
      <c r="T22762" s="11"/>
      <c r="U22762" s="11"/>
    </row>
    <row r="22763" spans="20:21" x14ac:dyDescent="0.2">
      <c r="T22763" s="11"/>
      <c r="U22763" s="11"/>
    </row>
    <row r="22764" spans="20:21" x14ac:dyDescent="0.2">
      <c r="T22764" s="11"/>
      <c r="U22764" s="11"/>
    </row>
    <row r="22765" spans="20:21" x14ac:dyDescent="0.2">
      <c r="T22765" s="11"/>
      <c r="U22765" s="11"/>
    </row>
    <row r="22766" spans="20:21" x14ac:dyDescent="0.2">
      <c r="T22766" s="11"/>
      <c r="U22766" s="11"/>
    </row>
    <row r="22767" spans="20:21" x14ac:dyDescent="0.2">
      <c r="T22767" s="11"/>
      <c r="U22767" s="11"/>
    </row>
    <row r="22768" spans="20:21" x14ac:dyDescent="0.2">
      <c r="T22768" s="11"/>
      <c r="U22768" s="11"/>
    </row>
    <row r="22769" spans="20:21" x14ac:dyDescent="0.2">
      <c r="T22769" s="11"/>
      <c r="U22769" s="11"/>
    </row>
    <row r="22770" spans="20:21" x14ac:dyDescent="0.2">
      <c r="T22770" s="11"/>
      <c r="U22770" s="11"/>
    </row>
    <row r="22771" spans="20:21" x14ac:dyDescent="0.2">
      <c r="T22771" s="11"/>
      <c r="U22771" s="11"/>
    </row>
    <row r="22772" spans="20:21" x14ac:dyDescent="0.2">
      <c r="T22772" s="11"/>
      <c r="U22772" s="11"/>
    </row>
    <row r="22773" spans="20:21" x14ac:dyDescent="0.2">
      <c r="T22773" s="11"/>
      <c r="U22773" s="11"/>
    </row>
    <row r="22774" spans="20:21" x14ac:dyDescent="0.2">
      <c r="T22774" s="11"/>
      <c r="U22774" s="11"/>
    </row>
    <row r="22775" spans="20:21" x14ac:dyDescent="0.2">
      <c r="T22775" s="11"/>
      <c r="U22775" s="11"/>
    </row>
    <row r="22776" spans="20:21" x14ac:dyDescent="0.2">
      <c r="T22776" s="11"/>
      <c r="U22776" s="11"/>
    </row>
    <row r="22777" spans="20:21" x14ac:dyDescent="0.2">
      <c r="T22777" s="11"/>
      <c r="U22777" s="11"/>
    </row>
    <row r="22778" spans="20:21" x14ac:dyDescent="0.2">
      <c r="T22778" s="11"/>
      <c r="U22778" s="11"/>
    </row>
    <row r="22779" spans="20:21" x14ac:dyDescent="0.2">
      <c r="T22779" s="11"/>
      <c r="U22779" s="11"/>
    </row>
    <row r="22780" spans="20:21" x14ac:dyDescent="0.2">
      <c r="T22780" s="11"/>
      <c r="U22780" s="11"/>
    </row>
    <row r="22781" spans="20:21" x14ac:dyDescent="0.2">
      <c r="T22781" s="11"/>
      <c r="U22781" s="11"/>
    </row>
    <row r="22782" spans="20:21" x14ac:dyDescent="0.2">
      <c r="T22782" s="11"/>
      <c r="U22782" s="11"/>
    </row>
    <row r="22783" spans="20:21" x14ac:dyDescent="0.2">
      <c r="T22783" s="11"/>
      <c r="U22783" s="11"/>
    </row>
    <row r="22784" spans="20:21" x14ac:dyDescent="0.2">
      <c r="T22784" s="11"/>
      <c r="U22784" s="11"/>
    </row>
    <row r="22785" spans="20:21" x14ac:dyDescent="0.2">
      <c r="T22785" s="11"/>
      <c r="U22785" s="11"/>
    </row>
    <row r="22786" spans="20:21" x14ac:dyDescent="0.2">
      <c r="T22786" s="11"/>
      <c r="U22786" s="11"/>
    </row>
    <row r="22787" spans="20:21" x14ac:dyDescent="0.2">
      <c r="T22787" s="11"/>
      <c r="U22787" s="11"/>
    </row>
    <row r="22788" spans="20:21" x14ac:dyDescent="0.2">
      <c r="T22788" s="11"/>
      <c r="U22788" s="11"/>
    </row>
    <row r="22789" spans="20:21" x14ac:dyDescent="0.2">
      <c r="T22789" s="11"/>
      <c r="U22789" s="11"/>
    </row>
    <row r="22790" spans="20:21" x14ac:dyDescent="0.2">
      <c r="T22790" s="11"/>
      <c r="U22790" s="11"/>
    </row>
    <row r="22791" spans="20:21" x14ac:dyDescent="0.2">
      <c r="T22791" s="11"/>
      <c r="U22791" s="11"/>
    </row>
    <row r="22792" spans="20:21" x14ac:dyDescent="0.2">
      <c r="T22792" s="11"/>
      <c r="U22792" s="11"/>
    </row>
    <row r="22793" spans="20:21" x14ac:dyDescent="0.2">
      <c r="T22793" s="11"/>
      <c r="U22793" s="11"/>
    </row>
    <row r="22794" spans="20:21" x14ac:dyDescent="0.2">
      <c r="T22794" s="11"/>
      <c r="U22794" s="11"/>
    </row>
    <row r="22795" spans="20:21" x14ac:dyDescent="0.2">
      <c r="T22795" s="11"/>
      <c r="U22795" s="11"/>
    </row>
    <row r="22796" spans="20:21" x14ac:dyDescent="0.2">
      <c r="T22796" s="11"/>
      <c r="U22796" s="11"/>
    </row>
    <row r="22797" spans="20:21" x14ac:dyDescent="0.2">
      <c r="T22797" s="11"/>
      <c r="U22797" s="11"/>
    </row>
    <row r="22798" spans="20:21" x14ac:dyDescent="0.2">
      <c r="T22798" s="11"/>
      <c r="U22798" s="11"/>
    </row>
    <row r="22799" spans="20:21" x14ac:dyDescent="0.2">
      <c r="T22799" s="11"/>
      <c r="U22799" s="11"/>
    </row>
    <row r="22800" spans="20:21" x14ac:dyDescent="0.2">
      <c r="T22800" s="11"/>
      <c r="U22800" s="11"/>
    </row>
    <row r="22801" spans="20:21" x14ac:dyDescent="0.2">
      <c r="T22801" s="11"/>
      <c r="U22801" s="11"/>
    </row>
    <row r="22802" spans="20:21" x14ac:dyDescent="0.2">
      <c r="T22802" s="11"/>
      <c r="U22802" s="11"/>
    </row>
    <row r="22803" spans="20:21" x14ac:dyDescent="0.2">
      <c r="T22803" s="11"/>
      <c r="U22803" s="11"/>
    </row>
    <row r="22804" spans="20:21" x14ac:dyDescent="0.2">
      <c r="T22804" s="11"/>
      <c r="U22804" s="11"/>
    </row>
    <row r="22805" spans="20:21" x14ac:dyDescent="0.2">
      <c r="T22805" s="11"/>
      <c r="U22805" s="11"/>
    </row>
    <row r="22806" spans="20:21" x14ac:dyDescent="0.2">
      <c r="T22806" s="11"/>
      <c r="U22806" s="11"/>
    </row>
    <row r="22807" spans="20:21" x14ac:dyDescent="0.2">
      <c r="T22807" s="11"/>
      <c r="U22807" s="11"/>
    </row>
    <row r="22808" spans="20:21" x14ac:dyDescent="0.2">
      <c r="T22808" s="11"/>
      <c r="U22808" s="11"/>
    </row>
    <row r="22809" spans="20:21" x14ac:dyDescent="0.2">
      <c r="T22809" s="11"/>
      <c r="U22809" s="11"/>
    </row>
    <row r="22810" spans="20:21" x14ac:dyDescent="0.2">
      <c r="T22810" s="11"/>
      <c r="U22810" s="11"/>
    </row>
    <row r="22811" spans="20:21" x14ac:dyDescent="0.2">
      <c r="T22811" s="11"/>
      <c r="U22811" s="11"/>
    </row>
    <row r="22812" spans="20:21" x14ac:dyDescent="0.2">
      <c r="T22812" s="11"/>
      <c r="U22812" s="11"/>
    </row>
    <row r="22813" spans="20:21" x14ac:dyDescent="0.2">
      <c r="T22813" s="11"/>
      <c r="U22813" s="11"/>
    </row>
    <row r="22814" spans="20:21" x14ac:dyDescent="0.2">
      <c r="T22814" s="11"/>
      <c r="U22814" s="11"/>
    </row>
    <row r="22815" spans="20:21" x14ac:dyDescent="0.2">
      <c r="T22815" s="11"/>
      <c r="U22815" s="11"/>
    </row>
    <row r="22816" spans="20:21" x14ac:dyDescent="0.2">
      <c r="T22816" s="11"/>
      <c r="U22816" s="11"/>
    </row>
    <row r="22817" spans="20:21" x14ac:dyDescent="0.2">
      <c r="T22817" s="11"/>
      <c r="U22817" s="11"/>
    </row>
    <row r="22818" spans="20:21" x14ac:dyDescent="0.2">
      <c r="T22818" s="11"/>
      <c r="U22818" s="11"/>
    </row>
    <row r="22819" spans="20:21" x14ac:dyDescent="0.2">
      <c r="T22819" s="11"/>
      <c r="U22819" s="11"/>
    </row>
    <row r="22820" spans="20:21" x14ac:dyDescent="0.2">
      <c r="T22820" s="11"/>
      <c r="U22820" s="11"/>
    </row>
    <row r="22821" spans="20:21" x14ac:dyDescent="0.2">
      <c r="T22821" s="11"/>
      <c r="U22821" s="11"/>
    </row>
    <row r="22822" spans="20:21" x14ac:dyDescent="0.2">
      <c r="T22822" s="11"/>
      <c r="U22822" s="11"/>
    </row>
    <row r="22823" spans="20:21" x14ac:dyDescent="0.2">
      <c r="T22823" s="11"/>
      <c r="U22823" s="11"/>
    </row>
    <row r="22824" spans="20:21" x14ac:dyDescent="0.2">
      <c r="T22824" s="11"/>
      <c r="U22824" s="11"/>
    </row>
    <row r="22825" spans="20:21" x14ac:dyDescent="0.2">
      <c r="T22825" s="11"/>
      <c r="U22825" s="11"/>
    </row>
    <row r="22826" spans="20:21" x14ac:dyDescent="0.2">
      <c r="T22826" s="11"/>
      <c r="U22826" s="11"/>
    </row>
    <row r="22827" spans="20:21" x14ac:dyDescent="0.2">
      <c r="T22827" s="11"/>
      <c r="U22827" s="11"/>
    </row>
    <row r="22828" spans="20:21" x14ac:dyDescent="0.2">
      <c r="T22828" s="11"/>
      <c r="U22828" s="11"/>
    </row>
    <row r="22829" spans="20:21" x14ac:dyDescent="0.2">
      <c r="T22829" s="11"/>
      <c r="U22829" s="11"/>
    </row>
    <row r="22830" spans="20:21" x14ac:dyDescent="0.2">
      <c r="T22830" s="11"/>
      <c r="U22830" s="11"/>
    </row>
    <row r="22831" spans="20:21" x14ac:dyDescent="0.2">
      <c r="T22831" s="11"/>
      <c r="U22831" s="11"/>
    </row>
    <row r="22832" spans="20:21" x14ac:dyDescent="0.2">
      <c r="T22832" s="11"/>
      <c r="U22832" s="11"/>
    </row>
    <row r="22833" spans="20:21" x14ac:dyDescent="0.2">
      <c r="T22833" s="11"/>
      <c r="U22833" s="11"/>
    </row>
    <row r="22834" spans="20:21" x14ac:dyDescent="0.2">
      <c r="T22834" s="11"/>
      <c r="U22834" s="11"/>
    </row>
    <row r="22835" spans="20:21" x14ac:dyDescent="0.2">
      <c r="T22835" s="11"/>
      <c r="U22835" s="11"/>
    </row>
    <row r="22836" spans="20:21" x14ac:dyDescent="0.2">
      <c r="T22836" s="11"/>
      <c r="U22836" s="11"/>
    </row>
    <row r="22837" spans="20:21" x14ac:dyDescent="0.2">
      <c r="T22837" s="11"/>
      <c r="U22837" s="11"/>
    </row>
    <row r="22838" spans="20:21" x14ac:dyDescent="0.2">
      <c r="T22838" s="11"/>
      <c r="U22838" s="11"/>
    </row>
    <row r="22839" spans="20:21" x14ac:dyDescent="0.2">
      <c r="T22839" s="11"/>
      <c r="U22839" s="11"/>
    </row>
    <row r="22840" spans="20:21" x14ac:dyDescent="0.2">
      <c r="T22840" s="11"/>
      <c r="U22840" s="11"/>
    </row>
    <row r="22841" spans="20:21" x14ac:dyDescent="0.2">
      <c r="T22841" s="11"/>
      <c r="U22841" s="11"/>
    </row>
    <row r="22842" spans="20:21" x14ac:dyDescent="0.2">
      <c r="T22842" s="11"/>
      <c r="U22842" s="11"/>
    </row>
    <row r="22843" spans="20:21" x14ac:dyDescent="0.2">
      <c r="T22843" s="11"/>
      <c r="U22843" s="11"/>
    </row>
    <row r="22844" spans="20:21" x14ac:dyDescent="0.2">
      <c r="T22844" s="11"/>
      <c r="U22844" s="11"/>
    </row>
    <row r="22845" spans="20:21" x14ac:dyDescent="0.2">
      <c r="T22845" s="11"/>
      <c r="U22845" s="11"/>
    </row>
    <row r="22846" spans="20:21" x14ac:dyDescent="0.2">
      <c r="T22846" s="11"/>
      <c r="U22846" s="11"/>
    </row>
    <row r="22847" spans="20:21" x14ac:dyDescent="0.2">
      <c r="T22847" s="11"/>
      <c r="U22847" s="11"/>
    </row>
    <row r="22848" spans="20:21" x14ac:dyDescent="0.2">
      <c r="T22848" s="11"/>
      <c r="U22848" s="11"/>
    </row>
    <row r="22849" spans="20:21" x14ac:dyDescent="0.2">
      <c r="T22849" s="11"/>
      <c r="U22849" s="11"/>
    </row>
    <row r="22850" spans="20:21" x14ac:dyDescent="0.2">
      <c r="T22850" s="11"/>
      <c r="U22850" s="11"/>
    </row>
    <row r="22851" spans="20:21" x14ac:dyDescent="0.2">
      <c r="T22851" s="11"/>
      <c r="U22851" s="11"/>
    </row>
    <row r="22852" spans="20:21" x14ac:dyDescent="0.2">
      <c r="T22852" s="11"/>
      <c r="U22852" s="11"/>
    </row>
    <row r="22853" spans="20:21" x14ac:dyDescent="0.2">
      <c r="T22853" s="11"/>
      <c r="U22853" s="11"/>
    </row>
    <row r="22854" spans="20:21" x14ac:dyDescent="0.2">
      <c r="T22854" s="11"/>
      <c r="U22854" s="11"/>
    </row>
    <row r="22855" spans="20:21" x14ac:dyDescent="0.2">
      <c r="T22855" s="11"/>
      <c r="U22855" s="11"/>
    </row>
    <row r="22856" spans="20:21" x14ac:dyDescent="0.2">
      <c r="T22856" s="11"/>
      <c r="U22856" s="11"/>
    </row>
    <row r="22857" spans="20:21" x14ac:dyDescent="0.2">
      <c r="T22857" s="11"/>
      <c r="U22857" s="11"/>
    </row>
    <row r="22858" spans="20:21" x14ac:dyDescent="0.2">
      <c r="T22858" s="11"/>
      <c r="U22858" s="11"/>
    </row>
    <row r="22859" spans="20:21" x14ac:dyDescent="0.2">
      <c r="T22859" s="11"/>
      <c r="U22859" s="11"/>
    </row>
    <row r="22860" spans="20:21" x14ac:dyDescent="0.2">
      <c r="T22860" s="11"/>
      <c r="U22860" s="11"/>
    </row>
    <row r="22861" spans="20:21" x14ac:dyDescent="0.2">
      <c r="T22861" s="11"/>
      <c r="U22861" s="11"/>
    </row>
    <row r="22862" spans="20:21" x14ac:dyDescent="0.2">
      <c r="T22862" s="11"/>
      <c r="U22862" s="11"/>
    </row>
    <row r="22863" spans="20:21" x14ac:dyDescent="0.2">
      <c r="T22863" s="11"/>
      <c r="U22863" s="11"/>
    </row>
    <row r="22864" spans="20:21" x14ac:dyDescent="0.2">
      <c r="T22864" s="11"/>
      <c r="U22864" s="11"/>
    </row>
    <row r="22865" spans="20:21" x14ac:dyDescent="0.2">
      <c r="T22865" s="11"/>
      <c r="U22865" s="11"/>
    </row>
    <row r="22866" spans="20:21" x14ac:dyDescent="0.2">
      <c r="T22866" s="11"/>
      <c r="U22866" s="11"/>
    </row>
    <row r="22867" spans="20:21" x14ac:dyDescent="0.2">
      <c r="T22867" s="11"/>
      <c r="U22867" s="11"/>
    </row>
    <row r="22868" spans="20:21" x14ac:dyDescent="0.2">
      <c r="T22868" s="11"/>
      <c r="U22868" s="11"/>
    </row>
    <row r="22869" spans="20:21" x14ac:dyDescent="0.2">
      <c r="T22869" s="11"/>
      <c r="U22869" s="11"/>
    </row>
    <row r="22870" spans="20:21" x14ac:dyDescent="0.2">
      <c r="T22870" s="11"/>
      <c r="U22870" s="11"/>
    </row>
    <row r="22871" spans="20:21" x14ac:dyDescent="0.2">
      <c r="T22871" s="11"/>
      <c r="U22871" s="11"/>
    </row>
    <row r="22872" spans="20:21" x14ac:dyDescent="0.2">
      <c r="T22872" s="11"/>
      <c r="U22872" s="11"/>
    </row>
    <row r="22873" spans="20:21" x14ac:dyDescent="0.2">
      <c r="T22873" s="11"/>
      <c r="U22873" s="11"/>
    </row>
    <row r="22874" spans="20:21" x14ac:dyDescent="0.2">
      <c r="T22874" s="11"/>
      <c r="U22874" s="11"/>
    </row>
    <row r="22875" spans="20:21" x14ac:dyDescent="0.2">
      <c r="T22875" s="11"/>
      <c r="U22875" s="11"/>
    </row>
    <row r="22876" spans="20:21" x14ac:dyDescent="0.2">
      <c r="T22876" s="11"/>
      <c r="U22876" s="11"/>
    </row>
    <row r="22877" spans="20:21" x14ac:dyDescent="0.2">
      <c r="T22877" s="11"/>
      <c r="U22877" s="11"/>
    </row>
    <row r="22878" spans="20:21" x14ac:dyDescent="0.2">
      <c r="T22878" s="11"/>
      <c r="U22878" s="11"/>
    </row>
    <row r="22879" spans="20:21" x14ac:dyDescent="0.2">
      <c r="T22879" s="11"/>
      <c r="U22879" s="11"/>
    </row>
    <row r="22880" spans="20:21" x14ac:dyDescent="0.2">
      <c r="T22880" s="11"/>
      <c r="U22880" s="11"/>
    </row>
    <row r="22881" spans="20:21" x14ac:dyDescent="0.2">
      <c r="T22881" s="11"/>
      <c r="U22881" s="11"/>
    </row>
    <row r="22882" spans="20:21" x14ac:dyDescent="0.2">
      <c r="T22882" s="11"/>
      <c r="U22882" s="11"/>
    </row>
    <row r="22883" spans="20:21" x14ac:dyDescent="0.2">
      <c r="T22883" s="11"/>
      <c r="U22883" s="11"/>
    </row>
    <row r="22884" spans="20:21" x14ac:dyDescent="0.2">
      <c r="T22884" s="11"/>
      <c r="U22884" s="11"/>
    </row>
    <row r="22885" spans="20:21" x14ac:dyDescent="0.2">
      <c r="T22885" s="11"/>
      <c r="U22885" s="11"/>
    </row>
    <row r="22886" spans="20:21" x14ac:dyDescent="0.2">
      <c r="T22886" s="11"/>
      <c r="U22886" s="11"/>
    </row>
    <row r="22887" spans="20:21" x14ac:dyDescent="0.2">
      <c r="T22887" s="11"/>
      <c r="U22887" s="11"/>
    </row>
    <row r="22888" spans="20:21" x14ac:dyDescent="0.2">
      <c r="T22888" s="11"/>
      <c r="U22888" s="11"/>
    </row>
    <row r="22889" spans="20:21" x14ac:dyDescent="0.2">
      <c r="T22889" s="11"/>
      <c r="U22889" s="11"/>
    </row>
    <row r="22890" spans="20:21" x14ac:dyDescent="0.2">
      <c r="T22890" s="11"/>
      <c r="U22890" s="11"/>
    </row>
    <row r="22891" spans="20:21" x14ac:dyDescent="0.2">
      <c r="T22891" s="11"/>
      <c r="U22891" s="11"/>
    </row>
    <row r="22892" spans="20:21" x14ac:dyDescent="0.2">
      <c r="T22892" s="11"/>
      <c r="U22892" s="11"/>
    </row>
    <row r="22893" spans="20:21" x14ac:dyDescent="0.2">
      <c r="T22893" s="11"/>
      <c r="U22893" s="11"/>
    </row>
    <row r="22894" spans="20:21" x14ac:dyDescent="0.2">
      <c r="T22894" s="11"/>
      <c r="U22894" s="11"/>
    </row>
    <row r="22895" spans="20:21" x14ac:dyDescent="0.2">
      <c r="T22895" s="11"/>
      <c r="U22895" s="11"/>
    </row>
    <row r="22896" spans="20:21" x14ac:dyDescent="0.2">
      <c r="T22896" s="11"/>
      <c r="U22896" s="11"/>
    </row>
    <row r="22897" spans="20:21" x14ac:dyDescent="0.2">
      <c r="T22897" s="11"/>
      <c r="U22897" s="11"/>
    </row>
    <row r="22898" spans="20:21" x14ac:dyDescent="0.2">
      <c r="T22898" s="11"/>
      <c r="U22898" s="11"/>
    </row>
    <row r="22899" spans="20:21" x14ac:dyDescent="0.2">
      <c r="T22899" s="11"/>
      <c r="U22899" s="11"/>
    </row>
    <row r="22900" spans="20:21" x14ac:dyDescent="0.2">
      <c r="T22900" s="11"/>
      <c r="U22900" s="11"/>
    </row>
    <row r="22901" spans="20:21" x14ac:dyDescent="0.2">
      <c r="T22901" s="11"/>
      <c r="U22901" s="11"/>
    </row>
    <row r="22902" spans="20:21" x14ac:dyDescent="0.2">
      <c r="T22902" s="11"/>
      <c r="U22902" s="11"/>
    </row>
    <row r="22903" spans="20:21" x14ac:dyDescent="0.2">
      <c r="T22903" s="11"/>
      <c r="U22903" s="11"/>
    </row>
    <row r="22904" spans="20:21" x14ac:dyDescent="0.2">
      <c r="T22904" s="11"/>
      <c r="U22904" s="11"/>
    </row>
    <row r="22905" spans="20:21" x14ac:dyDescent="0.2">
      <c r="T22905" s="11"/>
      <c r="U22905" s="11"/>
    </row>
    <row r="22906" spans="20:21" x14ac:dyDescent="0.2">
      <c r="T22906" s="11"/>
      <c r="U22906" s="11"/>
    </row>
    <row r="22907" spans="20:21" x14ac:dyDescent="0.2">
      <c r="T22907" s="11"/>
      <c r="U22907" s="11"/>
    </row>
    <row r="22908" spans="20:21" x14ac:dyDescent="0.2">
      <c r="T22908" s="11"/>
      <c r="U22908" s="11"/>
    </row>
    <row r="22909" spans="20:21" x14ac:dyDescent="0.2">
      <c r="T22909" s="11"/>
      <c r="U22909" s="11"/>
    </row>
    <row r="22910" spans="20:21" x14ac:dyDescent="0.2">
      <c r="T22910" s="11"/>
      <c r="U22910" s="11"/>
    </row>
    <row r="22911" spans="20:21" x14ac:dyDescent="0.2">
      <c r="T22911" s="11"/>
      <c r="U22911" s="11"/>
    </row>
    <row r="22912" spans="20:21" x14ac:dyDescent="0.2">
      <c r="T22912" s="11"/>
      <c r="U22912" s="11"/>
    </row>
    <row r="22913" spans="20:21" x14ac:dyDescent="0.2">
      <c r="T22913" s="11"/>
      <c r="U22913" s="11"/>
    </row>
    <row r="22914" spans="20:21" x14ac:dyDescent="0.2">
      <c r="T22914" s="11"/>
      <c r="U22914" s="11"/>
    </row>
    <row r="22915" spans="20:21" x14ac:dyDescent="0.2">
      <c r="T22915" s="11"/>
      <c r="U22915" s="11"/>
    </row>
    <row r="22916" spans="20:21" x14ac:dyDescent="0.2">
      <c r="T22916" s="11"/>
      <c r="U22916" s="11"/>
    </row>
    <row r="22917" spans="20:21" x14ac:dyDescent="0.2">
      <c r="T22917" s="11"/>
      <c r="U22917" s="11"/>
    </row>
    <row r="22918" spans="20:21" x14ac:dyDescent="0.2">
      <c r="T22918" s="11"/>
      <c r="U22918" s="11"/>
    </row>
    <row r="22919" spans="20:21" x14ac:dyDescent="0.2">
      <c r="T22919" s="11"/>
      <c r="U22919" s="11"/>
    </row>
    <row r="22920" spans="20:21" x14ac:dyDescent="0.2">
      <c r="T22920" s="11"/>
      <c r="U22920" s="11"/>
    </row>
    <row r="22921" spans="20:21" x14ac:dyDescent="0.2">
      <c r="T22921" s="11"/>
      <c r="U22921" s="11"/>
    </row>
    <row r="22922" spans="20:21" x14ac:dyDescent="0.2">
      <c r="T22922" s="11"/>
      <c r="U22922" s="11"/>
    </row>
    <row r="22923" spans="20:21" x14ac:dyDescent="0.2">
      <c r="T22923" s="11"/>
      <c r="U22923" s="11"/>
    </row>
    <row r="22924" spans="20:21" x14ac:dyDescent="0.2">
      <c r="T22924" s="11"/>
      <c r="U22924" s="11"/>
    </row>
    <row r="22925" spans="20:21" x14ac:dyDescent="0.2">
      <c r="T22925" s="11"/>
      <c r="U22925" s="11"/>
    </row>
    <row r="22926" spans="20:21" x14ac:dyDescent="0.2">
      <c r="T22926" s="11"/>
      <c r="U22926" s="11"/>
    </row>
    <row r="22927" spans="20:21" x14ac:dyDescent="0.2">
      <c r="T22927" s="11"/>
      <c r="U22927" s="11"/>
    </row>
    <row r="22928" spans="20:21" x14ac:dyDescent="0.2">
      <c r="T22928" s="11"/>
      <c r="U22928" s="11"/>
    </row>
    <row r="22929" spans="20:21" x14ac:dyDescent="0.2">
      <c r="T22929" s="11"/>
      <c r="U22929" s="11"/>
    </row>
    <row r="22930" spans="20:21" x14ac:dyDescent="0.2">
      <c r="T22930" s="11"/>
      <c r="U22930" s="11"/>
    </row>
    <row r="22931" spans="20:21" x14ac:dyDescent="0.2">
      <c r="T22931" s="11"/>
      <c r="U22931" s="11"/>
    </row>
    <row r="22932" spans="20:21" x14ac:dyDescent="0.2">
      <c r="T22932" s="11"/>
      <c r="U22932" s="11"/>
    </row>
    <row r="22933" spans="20:21" x14ac:dyDescent="0.2">
      <c r="T22933" s="11"/>
      <c r="U22933" s="11"/>
    </row>
    <row r="22934" spans="20:21" x14ac:dyDescent="0.2">
      <c r="T22934" s="11"/>
      <c r="U22934" s="11"/>
    </row>
    <row r="22935" spans="20:21" x14ac:dyDescent="0.2">
      <c r="T22935" s="11"/>
      <c r="U22935" s="11"/>
    </row>
    <row r="22936" spans="20:21" x14ac:dyDescent="0.2">
      <c r="T22936" s="11"/>
      <c r="U22936" s="11"/>
    </row>
    <row r="22937" spans="20:21" x14ac:dyDescent="0.2">
      <c r="T22937" s="11"/>
      <c r="U22937" s="11"/>
    </row>
    <row r="22938" spans="20:21" x14ac:dyDescent="0.2">
      <c r="T22938" s="11"/>
      <c r="U22938" s="11"/>
    </row>
    <row r="22939" spans="20:21" x14ac:dyDescent="0.2">
      <c r="T22939" s="11"/>
      <c r="U22939" s="11"/>
    </row>
    <row r="22940" spans="20:21" x14ac:dyDescent="0.2">
      <c r="T22940" s="11"/>
      <c r="U22940" s="11"/>
    </row>
    <row r="22941" spans="20:21" x14ac:dyDescent="0.2">
      <c r="T22941" s="11"/>
      <c r="U22941" s="11"/>
    </row>
    <row r="22942" spans="20:21" x14ac:dyDescent="0.2">
      <c r="T22942" s="11"/>
      <c r="U22942" s="11"/>
    </row>
    <row r="22943" spans="20:21" x14ac:dyDescent="0.2">
      <c r="T22943" s="11"/>
      <c r="U22943" s="11"/>
    </row>
    <row r="22944" spans="20:21" x14ac:dyDescent="0.2">
      <c r="T22944" s="11"/>
      <c r="U22944" s="11"/>
    </row>
    <row r="22945" spans="20:21" x14ac:dyDescent="0.2">
      <c r="T22945" s="11"/>
      <c r="U22945" s="11"/>
    </row>
    <row r="22946" spans="20:21" x14ac:dyDescent="0.2">
      <c r="T22946" s="11"/>
      <c r="U22946" s="11"/>
    </row>
    <row r="22947" spans="20:21" x14ac:dyDescent="0.2">
      <c r="T22947" s="11"/>
      <c r="U22947" s="11"/>
    </row>
    <row r="22948" spans="20:21" x14ac:dyDescent="0.2">
      <c r="T22948" s="11"/>
      <c r="U22948" s="11"/>
    </row>
    <row r="22949" spans="20:21" x14ac:dyDescent="0.2">
      <c r="T22949" s="11"/>
      <c r="U22949" s="11"/>
    </row>
    <row r="22950" spans="20:21" x14ac:dyDescent="0.2">
      <c r="T22950" s="11"/>
      <c r="U22950" s="11"/>
    </row>
    <row r="22951" spans="20:21" x14ac:dyDescent="0.2">
      <c r="T22951" s="11"/>
      <c r="U22951" s="11"/>
    </row>
    <row r="22952" spans="20:21" x14ac:dyDescent="0.2">
      <c r="T22952" s="11"/>
      <c r="U22952" s="11"/>
    </row>
    <row r="22953" spans="20:21" x14ac:dyDescent="0.2">
      <c r="T22953" s="11"/>
      <c r="U22953" s="11"/>
    </row>
    <row r="22954" spans="20:21" x14ac:dyDescent="0.2">
      <c r="T22954" s="11"/>
      <c r="U22954" s="11"/>
    </row>
    <row r="22955" spans="20:21" x14ac:dyDescent="0.2">
      <c r="T22955" s="11"/>
      <c r="U22955" s="11"/>
    </row>
    <row r="22956" spans="20:21" x14ac:dyDescent="0.2">
      <c r="T22956" s="11"/>
      <c r="U22956" s="11"/>
    </row>
    <row r="22957" spans="20:21" x14ac:dyDescent="0.2">
      <c r="T22957" s="11"/>
      <c r="U22957" s="11"/>
    </row>
    <row r="22958" spans="20:21" x14ac:dyDescent="0.2">
      <c r="T22958" s="11"/>
      <c r="U22958" s="11"/>
    </row>
    <row r="22959" spans="20:21" x14ac:dyDescent="0.2">
      <c r="T22959" s="11"/>
      <c r="U22959" s="11"/>
    </row>
    <row r="22960" spans="20:21" x14ac:dyDescent="0.2">
      <c r="T22960" s="11"/>
      <c r="U22960" s="11"/>
    </row>
    <row r="22961" spans="20:21" x14ac:dyDescent="0.2">
      <c r="T22961" s="11"/>
      <c r="U22961" s="11"/>
    </row>
    <row r="22962" spans="20:21" x14ac:dyDescent="0.2">
      <c r="T22962" s="11"/>
      <c r="U22962" s="11"/>
    </row>
    <row r="22963" spans="20:21" x14ac:dyDescent="0.2">
      <c r="T22963" s="11"/>
      <c r="U22963" s="11"/>
    </row>
    <row r="22964" spans="20:21" x14ac:dyDescent="0.2">
      <c r="T22964" s="11"/>
      <c r="U22964" s="11"/>
    </row>
    <row r="22965" spans="20:21" x14ac:dyDescent="0.2">
      <c r="T22965" s="11"/>
      <c r="U22965" s="11"/>
    </row>
    <row r="22966" spans="20:21" x14ac:dyDescent="0.2">
      <c r="T22966" s="11"/>
      <c r="U22966" s="11"/>
    </row>
    <row r="22967" spans="20:21" x14ac:dyDescent="0.2">
      <c r="T22967" s="11"/>
      <c r="U22967" s="11"/>
    </row>
    <row r="22968" spans="20:21" x14ac:dyDescent="0.2">
      <c r="T22968" s="11"/>
      <c r="U22968" s="11"/>
    </row>
    <row r="22969" spans="20:21" x14ac:dyDescent="0.2">
      <c r="T22969" s="11"/>
      <c r="U22969" s="11"/>
    </row>
    <row r="22970" spans="20:21" x14ac:dyDescent="0.2">
      <c r="T22970" s="11"/>
      <c r="U22970" s="11"/>
    </row>
    <row r="22971" spans="20:21" x14ac:dyDescent="0.2">
      <c r="T22971" s="11"/>
      <c r="U22971" s="11"/>
    </row>
    <row r="22972" spans="20:21" x14ac:dyDescent="0.2">
      <c r="T22972" s="11"/>
      <c r="U22972" s="11"/>
    </row>
    <row r="22973" spans="20:21" x14ac:dyDescent="0.2">
      <c r="T22973" s="11"/>
      <c r="U22973" s="11"/>
    </row>
    <row r="22974" spans="20:21" x14ac:dyDescent="0.2">
      <c r="T22974" s="11"/>
      <c r="U22974" s="11"/>
    </row>
    <row r="22975" spans="20:21" x14ac:dyDescent="0.2">
      <c r="T22975" s="11"/>
      <c r="U22975" s="11"/>
    </row>
    <row r="22976" spans="20:21" x14ac:dyDescent="0.2">
      <c r="T22976" s="11"/>
      <c r="U22976" s="11"/>
    </row>
    <row r="22977" spans="20:21" x14ac:dyDescent="0.2">
      <c r="T22977" s="11"/>
      <c r="U22977" s="11"/>
    </row>
    <row r="22978" spans="20:21" x14ac:dyDescent="0.2">
      <c r="T22978" s="11"/>
      <c r="U22978" s="11"/>
    </row>
    <row r="22979" spans="20:21" x14ac:dyDescent="0.2">
      <c r="T22979" s="11"/>
      <c r="U22979" s="11"/>
    </row>
    <row r="22980" spans="20:21" x14ac:dyDescent="0.2">
      <c r="T22980" s="11"/>
      <c r="U22980" s="11"/>
    </row>
    <row r="22981" spans="20:21" x14ac:dyDescent="0.2">
      <c r="T22981" s="11"/>
      <c r="U22981" s="11"/>
    </row>
    <row r="22982" spans="20:21" x14ac:dyDescent="0.2">
      <c r="T22982" s="11"/>
      <c r="U22982" s="11"/>
    </row>
    <row r="22983" spans="20:21" x14ac:dyDescent="0.2">
      <c r="T22983" s="11"/>
      <c r="U22983" s="11"/>
    </row>
    <row r="22984" spans="20:21" x14ac:dyDescent="0.2">
      <c r="T22984" s="11"/>
      <c r="U22984" s="11"/>
    </row>
    <row r="22985" spans="20:21" x14ac:dyDescent="0.2">
      <c r="T22985" s="11"/>
      <c r="U22985" s="11"/>
    </row>
    <row r="22986" spans="20:21" x14ac:dyDescent="0.2">
      <c r="T22986" s="11"/>
      <c r="U22986" s="11"/>
    </row>
    <row r="22987" spans="20:21" x14ac:dyDescent="0.2">
      <c r="T22987" s="11"/>
      <c r="U22987" s="11"/>
    </row>
    <row r="22988" spans="20:21" x14ac:dyDescent="0.2">
      <c r="T22988" s="11"/>
      <c r="U22988" s="11"/>
    </row>
    <row r="22989" spans="20:21" x14ac:dyDescent="0.2">
      <c r="T22989" s="11"/>
      <c r="U22989" s="11"/>
    </row>
    <row r="22990" spans="20:21" x14ac:dyDescent="0.2">
      <c r="T22990" s="11"/>
      <c r="U22990" s="11"/>
    </row>
    <row r="22991" spans="20:21" x14ac:dyDescent="0.2">
      <c r="T22991" s="11"/>
      <c r="U22991" s="11"/>
    </row>
    <row r="22992" spans="20:21" x14ac:dyDescent="0.2">
      <c r="T22992" s="11"/>
      <c r="U22992" s="11"/>
    </row>
    <row r="22993" spans="20:21" x14ac:dyDescent="0.2">
      <c r="T22993" s="11"/>
      <c r="U22993" s="11"/>
    </row>
    <row r="22994" spans="20:21" x14ac:dyDescent="0.2">
      <c r="T22994" s="11"/>
      <c r="U22994" s="11"/>
    </row>
    <row r="22995" spans="20:21" x14ac:dyDescent="0.2">
      <c r="T22995" s="11"/>
      <c r="U22995" s="11"/>
    </row>
    <row r="22996" spans="20:21" x14ac:dyDescent="0.2">
      <c r="T22996" s="11"/>
      <c r="U22996" s="11"/>
    </row>
    <row r="22997" spans="20:21" x14ac:dyDescent="0.2">
      <c r="T22997" s="11"/>
      <c r="U22997" s="11"/>
    </row>
    <row r="22998" spans="20:21" x14ac:dyDescent="0.2">
      <c r="T22998" s="11"/>
      <c r="U22998" s="11"/>
    </row>
    <row r="22999" spans="20:21" x14ac:dyDescent="0.2">
      <c r="T22999" s="11"/>
      <c r="U22999" s="11"/>
    </row>
    <row r="23000" spans="20:21" x14ac:dyDescent="0.2">
      <c r="T23000" s="11"/>
      <c r="U23000" s="11"/>
    </row>
    <row r="23001" spans="20:21" x14ac:dyDescent="0.2">
      <c r="T23001" s="11"/>
      <c r="U23001" s="11"/>
    </row>
    <row r="23002" spans="20:21" x14ac:dyDescent="0.2">
      <c r="T23002" s="11"/>
      <c r="U23002" s="11"/>
    </row>
    <row r="23003" spans="20:21" x14ac:dyDescent="0.2">
      <c r="T23003" s="11"/>
      <c r="U23003" s="11"/>
    </row>
    <row r="23004" spans="20:21" x14ac:dyDescent="0.2">
      <c r="T23004" s="11"/>
      <c r="U23004" s="11"/>
    </row>
    <row r="23005" spans="20:21" x14ac:dyDescent="0.2">
      <c r="T23005" s="11"/>
      <c r="U23005" s="11"/>
    </row>
    <row r="23006" spans="20:21" x14ac:dyDescent="0.2">
      <c r="T23006" s="11"/>
      <c r="U23006" s="11"/>
    </row>
    <row r="23007" spans="20:21" x14ac:dyDescent="0.2">
      <c r="T23007" s="11"/>
      <c r="U23007" s="11"/>
    </row>
    <row r="23008" spans="20:21" x14ac:dyDescent="0.2">
      <c r="T23008" s="11"/>
      <c r="U23008" s="11"/>
    </row>
    <row r="23009" spans="20:21" x14ac:dyDescent="0.2">
      <c r="T23009" s="11"/>
      <c r="U23009" s="11"/>
    </row>
    <row r="23010" spans="20:21" x14ac:dyDescent="0.2">
      <c r="T23010" s="11"/>
      <c r="U23010" s="11"/>
    </row>
    <row r="23011" spans="20:21" x14ac:dyDescent="0.2">
      <c r="T23011" s="11"/>
      <c r="U23011" s="11"/>
    </row>
    <row r="23012" spans="20:21" x14ac:dyDescent="0.2">
      <c r="T23012" s="11"/>
      <c r="U23012" s="11"/>
    </row>
    <row r="23013" spans="20:21" x14ac:dyDescent="0.2">
      <c r="T23013" s="11"/>
      <c r="U23013" s="11"/>
    </row>
    <row r="23014" spans="20:21" x14ac:dyDescent="0.2">
      <c r="T23014" s="11"/>
      <c r="U23014" s="11"/>
    </row>
    <row r="23015" spans="20:21" x14ac:dyDescent="0.2">
      <c r="T23015" s="11"/>
      <c r="U23015" s="11"/>
    </row>
    <row r="23016" spans="20:21" x14ac:dyDescent="0.2">
      <c r="T23016" s="11"/>
      <c r="U23016" s="11"/>
    </row>
    <row r="23017" spans="20:21" x14ac:dyDescent="0.2">
      <c r="T23017" s="11"/>
      <c r="U23017" s="11"/>
    </row>
    <row r="23018" spans="20:21" x14ac:dyDescent="0.2">
      <c r="T23018" s="11"/>
      <c r="U23018" s="11"/>
    </row>
    <row r="23019" spans="20:21" x14ac:dyDescent="0.2">
      <c r="T23019" s="11"/>
      <c r="U23019" s="11"/>
    </row>
    <row r="23020" spans="20:21" x14ac:dyDescent="0.2">
      <c r="T23020" s="11"/>
      <c r="U23020" s="11"/>
    </row>
    <row r="23021" spans="20:21" x14ac:dyDescent="0.2">
      <c r="T23021" s="11"/>
      <c r="U23021" s="11"/>
    </row>
    <row r="23022" spans="20:21" x14ac:dyDescent="0.2">
      <c r="T23022" s="11"/>
      <c r="U23022" s="11"/>
    </row>
    <row r="23023" spans="20:21" x14ac:dyDescent="0.2">
      <c r="T23023" s="11"/>
      <c r="U23023" s="11"/>
    </row>
    <row r="23024" spans="20:21" x14ac:dyDescent="0.2">
      <c r="T23024" s="11"/>
      <c r="U23024" s="11"/>
    </row>
    <row r="23025" spans="20:21" x14ac:dyDescent="0.2">
      <c r="T23025" s="11"/>
      <c r="U23025" s="11"/>
    </row>
    <row r="23026" spans="20:21" x14ac:dyDescent="0.2">
      <c r="T23026" s="11"/>
      <c r="U23026" s="11"/>
    </row>
    <row r="23027" spans="20:21" x14ac:dyDescent="0.2">
      <c r="T23027" s="11"/>
      <c r="U23027" s="11"/>
    </row>
    <row r="23028" spans="20:21" x14ac:dyDescent="0.2">
      <c r="T23028" s="11"/>
      <c r="U23028" s="11"/>
    </row>
    <row r="23029" spans="20:21" x14ac:dyDescent="0.2">
      <c r="T23029" s="11"/>
      <c r="U23029" s="11"/>
    </row>
    <row r="23030" spans="20:21" x14ac:dyDescent="0.2">
      <c r="T23030" s="11"/>
      <c r="U23030" s="11"/>
    </row>
    <row r="23031" spans="20:21" x14ac:dyDescent="0.2">
      <c r="T23031" s="11"/>
      <c r="U23031" s="11"/>
    </row>
    <row r="23032" spans="20:21" x14ac:dyDescent="0.2">
      <c r="T23032" s="11"/>
      <c r="U23032" s="11"/>
    </row>
    <row r="23033" spans="20:21" x14ac:dyDescent="0.2">
      <c r="T23033" s="11"/>
      <c r="U23033" s="11"/>
    </row>
    <row r="23034" spans="20:21" x14ac:dyDescent="0.2">
      <c r="T23034" s="11"/>
      <c r="U23034" s="11"/>
    </row>
    <row r="23035" spans="20:21" x14ac:dyDescent="0.2">
      <c r="T23035" s="11"/>
      <c r="U23035" s="11"/>
    </row>
    <row r="23036" spans="20:21" x14ac:dyDescent="0.2">
      <c r="T23036" s="11"/>
      <c r="U23036" s="11"/>
    </row>
    <row r="23037" spans="20:21" x14ac:dyDescent="0.2">
      <c r="T23037" s="11"/>
      <c r="U23037" s="11"/>
    </row>
    <row r="23038" spans="20:21" x14ac:dyDescent="0.2">
      <c r="T23038" s="11"/>
      <c r="U23038" s="11"/>
    </row>
    <row r="23039" spans="20:21" x14ac:dyDescent="0.2">
      <c r="T23039" s="11"/>
      <c r="U23039" s="11"/>
    </row>
    <row r="23040" spans="20:21" x14ac:dyDescent="0.2">
      <c r="T23040" s="11"/>
      <c r="U23040" s="11"/>
    </row>
    <row r="23041" spans="20:21" x14ac:dyDescent="0.2">
      <c r="T23041" s="11"/>
      <c r="U23041" s="11"/>
    </row>
    <row r="23042" spans="20:21" x14ac:dyDescent="0.2">
      <c r="T23042" s="11"/>
      <c r="U23042" s="11"/>
    </row>
    <row r="23043" spans="20:21" x14ac:dyDescent="0.2">
      <c r="T23043" s="11"/>
      <c r="U23043" s="11"/>
    </row>
    <row r="23044" spans="20:21" x14ac:dyDescent="0.2">
      <c r="T23044" s="11"/>
      <c r="U23044" s="11"/>
    </row>
    <row r="23045" spans="20:21" x14ac:dyDescent="0.2">
      <c r="T23045" s="11"/>
      <c r="U23045" s="11"/>
    </row>
    <row r="23046" spans="20:21" x14ac:dyDescent="0.2">
      <c r="T23046" s="11"/>
      <c r="U23046" s="11"/>
    </row>
    <row r="23047" spans="20:21" x14ac:dyDescent="0.2">
      <c r="T23047" s="11"/>
      <c r="U23047" s="11"/>
    </row>
    <row r="23048" spans="20:21" x14ac:dyDescent="0.2">
      <c r="T23048" s="11"/>
      <c r="U23048" s="11"/>
    </row>
    <row r="23049" spans="20:21" x14ac:dyDescent="0.2">
      <c r="T23049" s="11"/>
      <c r="U23049" s="11"/>
    </row>
    <row r="23050" spans="20:21" x14ac:dyDescent="0.2">
      <c r="T23050" s="11"/>
      <c r="U23050" s="11"/>
    </row>
    <row r="23051" spans="20:21" x14ac:dyDescent="0.2">
      <c r="T23051" s="11"/>
      <c r="U23051" s="11"/>
    </row>
    <row r="23052" spans="20:21" x14ac:dyDescent="0.2">
      <c r="T23052" s="11"/>
      <c r="U23052" s="11"/>
    </row>
    <row r="23053" spans="20:21" x14ac:dyDescent="0.2">
      <c r="T23053" s="11"/>
      <c r="U23053" s="11"/>
    </row>
    <row r="23054" spans="20:21" x14ac:dyDescent="0.2">
      <c r="T23054" s="11"/>
      <c r="U23054" s="11"/>
    </row>
    <row r="23055" spans="20:21" x14ac:dyDescent="0.2">
      <c r="T23055" s="11"/>
      <c r="U23055" s="11"/>
    </row>
    <row r="23056" spans="20:21" x14ac:dyDescent="0.2">
      <c r="T23056" s="11"/>
      <c r="U23056" s="11"/>
    </row>
    <row r="23057" spans="20:21" x14ac:dyDescent="0.2">
      <c r="T23057" s="11"/>
      <c r="U23057" s="11"/>
    </row>
    <row r="23058" spans="20:21" x14ac:dyDescent="0.2">
      <c r="T23058" s="11"/>
      <c r="U23058" s="11"/>
    </row>
    <row r="23059" spans="20:21" x14ac:dyDescent="0.2">
      <c r="T23059" s="11"/>
      <c r="U23059" s="11"/>
    </row>
    <row r="23060" spans="20:21" x14ac:dyDescent="0.2">
      <c r="T23060" s="11"/>
      <c r="U23060" s="11"/>
    </row>
    <row r="23061" spans="20:21" x14ac:dyDescent="0.2">
      <c r="T23061" s="11"/>
      <c r="U23061" s="11"/>
    </row>
    <row r="23062" spans="20:21" x14ac:dyDescent="0.2">
      <c r="T23062" s="11"/>
      <c r="U23062" s="11"/>
    </row>
    <row r="23063" spans="20:21" x14ac:dyDescent="0.2">
      <c r="T23063" s="11"/>
      <c r="U23063" s="11"/>
    </row>
    <row r="23064" spans="20:21" x14ac:dyDescent="0.2">
      <c r="T23064" s="11"/>
      <c r="U23064" s="11"/>
    </row>
    <row r="23065" spans="20:21" x14ac:dyDescent="0.2">
      <c r="T23065" s="11"/>
      <c r="U23065" s="11"/>
    </row>
    <row r="23066" spans="20:21" x14ac:dyDescent="0.2">
      <c r="T23066" s="11"/>
      <c r="U23066" s="11"/>
    </row>
    <row r="23067" spans="20:21" x14ac:dyDescent="0.2">
      <c r="T23067" s="11"/>
      <c r="U23067" s="11"/>
    </row>
    <row r="23068" spans="20:21" x14ac:dyDescent="0.2">
      <c r="T23068" s="11"/>
      <c r="U23068" s="11"/>
    </row>
    <row r="23069" spans="20:21" x14ac:dyDescent="0.2">
      <c r="T23069" s="11"/>
      <c r="U23069" s="11"/>
    </row>
    <row r="23070" spans="20:21" x14ac:dyDescent="0.2">
      <c r="T23070" s="11"/>
      <c r="U23070" s="11"/>
    </row>
    <row r="23071" spans="20:21" x14ac:dyDescent="0.2">
      <c r="T23071" s="11"/>
      <c r="U23071" s="11"/>
    </row>
    <row r="23072" spans="20:21" x14ac:dyDescent="0.2">
      <c r="T23072" s="11"/>
      <c r="U23072" s="11"/>
    </row>
    <row r="23073" spans="20:21" x14ac:dyDescent="0.2">
      <c r="T23073" s="11"/>
      <c r="U23073" s="11"/>
    </row>
    <row r="23074" spans="20:21" x14ac:dyDescent="0.2">
      <c r="T23074" s="11"/>
      <c r="U23074" s="11"/>
    </row>
    <row r="23075" spans="20:21" x14ac:dyDescent="0.2">
      <c r="T23075" s="11"/>
      <c r="U23075" s="11"/>
    </row>
    <row r="23076" spans="20:21" x14ac:dyDescent="0.2">
      <c r="T23076" s="11"/>
      <c r="U23076" s="11"/>
    </row>
    <row r="23077" spans="20:21" x14ac:dyDescent="0.2">
      <c r="T23077" s="11"/>
      <c r="U23077" s="11"/>
    </row>
    <row r="23078" spans="20:21" x14ac:dyDescent="0.2">
      <c r="T23078" s="11"/>
      <c r="U23078" s="11"/>
    </row>
    <row r="23079" spans="20:21" x14ac:dyDescent="0.2">
      <c r="T23079" s="11"/>
      <c r="U23079" s="11"/>
    </row>
    <row r="23080" spans="20:21" x14ac:dyDescent="0.2">
      <c r="T23080" s="11"/>
      <c r="U23080" s="11"/>
    </row>
    <row r="23081" spans="20:21" x14ac:dyDescent="0.2">
      <c r="T23081" s="11"/>
      <c r="U23081" s="11"/>
    </row>
    <row r="23082" spans="20:21" x14ac:dyDescent="0.2">
      <c r="T23082" s="11"/>
      <c r="U23082" s="11"/>
    </row>
    <row r="23083" spans="20:21" x14ac:dyDescent="0.2">
      <c r="T23083" s="11"/>
      <c r="U23083" s="11"/>
    </row>
    <row r="23084" spans="20:21" x14ac:dyDescent="0.2">
      <c r="T23084" s="11"/>
      <c r="U23084" s="11"/>
    </row>
    <row r="23085" spans="20:21" x14ac:dyDescent="0.2">
      <c r="T23085" s="11"/>
      <c r="U23085" s="11"/>
    </row>
    <row r="23086" spans="20:21" x14ac:dyDescent="0.2">
      <c r="T23086" s="11"/>
      <c r="U23086" s="11"/>
    </row>
    <row r="23087" spans="20:21" x14ac:dyDescent="0.2">
      <c r="T23087" s="11"/>
      <c r="U23087" s="11"/>
    </row>
    <row r="23088" spans="20:21" x14ac:dyDescent="0.2">
      <c r="T23088" s="11"/>
      <c r="U23088" s="11"/>
    </row>
    <row r="23089" spans="20:21" x14ac:dyDescent="0.2">
      <c r="T23089" s="11"/>
      <c r="U23089" s="11"/>
    </row>
    <row r="23090" spans="20:21" x14ac:dyDescent="0.2">
      <c r="T23090" s="11"/>
      <c r="U23090" s="11"/>
    </row>
    <row r="23091" spans="20:21" x14ac:dyDescent="0.2">
      <c r="T23091" s="11"/>
      <c r="U23091" s="11"/>
    </row>
    <row r="23092" spans="20:21" x14ac:dyDescent="0.2">
      <c r="T23092" s="11"/>
      <c r="U23092" s="11"/>
    </row>
    <row r="23093" spans="20:21" x14ac:dyDescent="0.2">
      <c r="T23093" s="11"/>
      <c r="U23093" s="11"/>
    </row>
    <row r="23094" spans="20:21" x14ac:dyDescent="0.2">
      <c r="T23094" s="11"/>
      <c r="U23094" s="11"/>
    </row>
    <row r="23095" spans="20:21" x14ac:dyDescent="0.2">
      <c r="T23095" s="11"/>
      <c r="U23095" s="11"/>
    </row>
    <row r="23096" spans="20:21" x14ac:dyDescent="0.2">
      <c r="T23096" s="11"/>
      <c r="U23096" s="11"/>
    </row>
    <row r="23097" spans="20:21" x14ac:dyDescent="0.2">
      <c r="T23097" s="11"/>
      <c r="U23097" s="11"/>
    </row>
    <row r="23098" spans="20:21" x14ac:dyDescent="0.2">
      <c r="T23098" s="11"/>
      <c r="U23098" s="11"/>
    </row>
    <row r="23099" spans="20:21" x14ac:dyDescent="0.2">
      <c r="T23099" s="11"/>
      <c r="U23099" s="11"/>
    </row>
    <row r="23100" spans="20:21" x14ac:dyDescent="0.2">
      <c r="T23100" s="11"/>
      <c r="U23100" s="11"/>
    </row>
    <row r="23101" spans="20:21" x14ac:dyDescent="0.2">
      <c r="T23101" s="11"/>
      <c r="U23101" s="11"/>
    </row>
    <row r="23102" spans="20:21" x14ac:dyDescent="0.2">
      <c r="T23102" s="11"/>
      <c r="U23102" s="11"/>
    </row>
    <row r="23103" spans="20:21" x14ac:dyDescent="0.2">
      <c r="T23103" s="11"/>
      <c r="U23103" s="11"/>
    </row>
    <row r="23104" spans="20:21" x14ac:dyDescent="0.2">
      <c r="T23104" s="11"/>
      <c r="U23104" s="11"/>
    </row>
    <row r="23105" spans="20:21" x14ac:dyDescent="0.2">
      <c r="T23105" s="11"/>
      <c r="U23105" s="11"/>
    </row>
    <row r="23106" spans="20:21" x14ac:dyDescent="0.2">
      <c r="T23106" s="11"/>
      <c r="U23106" s="11"/>
    </row>
    <row r="23107" spans="20:21" x14ac:dyDescent="0.2">
      <c r="T23107" s="11"/>
      <c r="U23107" s="11"/>
    </row>
    <row r="23108" spans="20:21" x14ac:dyDescent="0.2">
      <c r="T23108" s="11"/>
      <c r="U23108" s="11"/>
    </row>
    <row r="23109" spans="20:21" x14ac:dyDescent="0.2">
      <c r="T23109" s="11"/>
      <c r="U23109" s="11"/>
    </row>
    <row r="23110" spans="20:21" x14ac:dyDescent="0.2">
      <c r="T23110" s="11"/>
      <c r="U23110" s="11"/>
    </row>
    <row r="23111" spans="20:21" x14ac:dyDescent="0.2">
      <c r="T23111" s="11"/>
      <c r="U23111" s="11"/>
    </row>
    <row r="23112" spans="20:21" x14ac:dyDescent="0.2">
      <c r="T23112" s="11"/>
      <c r="U23112" s="11"/>
    </row>
    <row r="23113" spans="20:21" x14ac:dyDescent="0.2">
      <c r="T23113" s="11"/>
      <c r="U23113" s="11"/>
    </row>
    <row r="23114" spans="20:21" x14ac:dyDescent="0.2">
      <c r="T23114" s="11"/>
      <c r="U23114" s="11"/>
    </row>
    <row r="23115" spans="20:21" x14ac:dyDescent="0.2">
      <c r="T23115" s="11"/>
      <c r="U23115" s="11"/>
    </row>
    <row r="23116" spans="20:21" x14ac:dyDescent="0.2">
      <c r="T23116" s="11"/>
      <c r="U23116" s="11"/>
    </row>
    <row r="23117" spans="20:21" x14ac:dyDescent="0.2">
      <c r="T23117" s="11"/>
      <c r="U23117" s="11"/>
    </row>
    <row r="23118" spans="20:21" x14ac:dyDescent="0.2">
      <c r="T23118" s="11"/>
      <c r="U23118" s="11"/>
    </row>
    <row r="23119" spans="20:21" x14ac:dyDescent="0.2">
      <c r="T23119" s="11"/>
      <c r="U23119" s="11"/>
    </row>
    <row r="23120" spans="20:21" x14ac:dyDescent="0.2">
      <c r="T23120" s="11"/>
      <c r="U23120" s="11"/>
    </row>
    <row r="23121" spans="20:21" x14ac:dyDescent="0.2">
      <c r="T23121" s="11"/>
      <c r="U23121" s="11"/>
    </row>
    <row r="23122" spans="20:21" x14ac:dyDescent="0.2">
      <c r="T23122" s="11"/>
      <c r="U23122" s="11"/>
    </row>
    <row r="23123" spans="20:21" x14ac:dyDescent="0.2">
      <c r="T23123" s="11"/>
      <c r="U23123" s="11"/>
    </row>
    <row r="23124" spans="20:21" x14ac:dyDescent="0.2">
      <c r="T23124" s="11"/>
      <c r="U23124" s="11"/>
    </row>
    <row r="23125" spans="20:21" x14ac:dyDescent="0.2">
      <c r="T23125" s="11"/>
      <c r="U23125" s="11"/>
    </row>
    <row r="23126" spans="20:21" x14ac:dyDescent="0.2">
      <c r="T23126" s="11"/>
      <c r="U23126" s="11"/>
    </row>
    <row r="23127" spans="20:21" x14ac:dyDescent="0.2">
      <c r="T23127" s="11"/>
      <c r="U23127" s="11"/>
    </row>
    <row r="23128" spans="20:21" x14ac:dyDescent="0.2">
      <c r="T23128" s="11"/>
      <c r="U23128" s="11"/>
    </row>
    <row r="23129" spans="20:21" x14ac:dyDescent="0.2">
      <c r="T23129" s="11"/>
      <c r="U23129" s="11"/>
    </row>
    <row r="23130" spans="20:21" x14ac:dyDescent="0.2">
      <c r="T23130" s="11"/>
      <c r="U23130" s="11"/>
    </row>
    <row r="23131" spans="20:21" x14ac:dyDescent="0.2">
      <c r="T23131" s="11"/>
      <c r="U23131" s="11"/>
    </row>
    <row r="23132" spans="20:21" x14ac:dyDescent="0.2">
      <c r="T23132" s="11"/>
      <c r="U23132" s="11"/>
    </row>
    <row r="23133" spans="20:21" x14ac:dyDescent="0.2">
      <c r="T23133" s="11"/>
      <c r="U23133" s="11"/>
    </row>
    <row r="23134" spans="20:21" x14ac:dyDescent="0.2">
      <c r="T23134" s="11"/>
      <c r="U23134" s="11"/>
    </row>
    <row r="23135" spans="20:21" x14ac:dyDescent="0.2">
      <c r="T23135" s="11"/>
      <c r="U23135" s="11"/>
    </row>
    <row r="23136" spans="20:21" x14ac:dyDescent="0.2">
      <c r="T23136" s="11"/>
      <c r="U23136" s="11"/>
    </row>
    <row r="23137" spans="20:21" x14ac:dyDescent="0.2">
      <c r="T23137" s="11"/>
      <c r="U23137" s="11"/>
    </row>
    <row r="23138" spans="20:21" x14ac:dyDescent="0.2">
      <c r="T23138" s="11"/>
      <c r="U23138" s="11"/>
    </row>
    <row r="23139" spans="20:21" x14ac:dyDescent="0.2">
      <c r="T23139" s="11"/>
      <c r="U23139" s="11"/>
    </row>
    <row r="23140" spans="20:21" x14ac:dyDescent="0.2">
      <c r="T23140" s="11"/>
      <c r="U23140" s="11"/>
    </row>
    <row r="23141" spans="20:21" x14ac:dyDescent="0.2">
      <c r="T23141" s="11"/>
      <c r="U23141" s="11"/>
    </row>
    <row r="23142" spans="20:21" x14ac:dyDescent="0.2">
      <c r="T23142" s="11"/>
      <c r="U23142" s="11"/>
    </row>
    <row r="23143" spans="20:21" x14ac:dyDescent="0.2">
      <c r="T23143" s="11"/>
      <c r="U23143" s="11"/>
    </row>
    <row r="23144" spans="20:21" x14ac:dyDescent="0.2">
      <c r="T23144" s="11"/>
      <c r="U23144" s="11"/>
    </row>
    <row r="23145" spans="20:21" x14ac:dyDescent="0.2">
      <c r="T23145" s="11"/>
      <c r="U23145" s="11"/>
    </row>
    <row r="23146" spans="20:21" x14ac:dyDescent="0.2">
      <c r="T23146" s="11"/>
      <c r="U23146" s="11"/>
    </row>
    <row r="23147" spans="20:21" x14ac:dyDescent="0.2">
      <c r="T23147" s="11"/>
      <c r="U23147" s="11"/>
    </row>
    <row r="23148" spans="20:21" x14ac:dyDescent="0.2">
      <c r="T23148" s="11"/>
      <c r="U23148" s="11"/>
    </row>
    <row r="23149" spans="20:21" x14ac:dyDescent="0.2">
      <c r="T23149" s="11"/>
      <c r="U23149" s="11"/>
    </row>
    <row r="23150" spans="20:21" x14ac:dyDescent="0.2">
      <c r="T23150" s="11"/>
      <c r="U23150" s="11"/>
    </row>
    <row r="23151" spans="20:21" x14ac:dyDescent="0.2">
      <c r="T23151" s="11"/>
      <c r="U23151" s="11"/>
    </row>
    <row r="23152" spans="20:21" x14ac:dyDescent="0.2">
      <c r="T23152" s="11"/>
      <c r="U23152" s="11"/>
    </row>
    <row r="23153" spans="20:21" x14ac:dyDescent="0.2">
      <c r="T23153" s="11"/>
      <c r="U23153" s="11"/>
    </row>
    <row r="23154" spans="20:21" x14ac:dyDescent="0.2">
      <c r="T23154" s="11"/>
      <c r="U23154" s="11"/>
    </row>
    <row r="23155" spans="20:21" x14ac:dyDescent="0.2">
      <c r="T23155" s="11"/>
      <c r="U23155" s="11"/>
    </row>
    <row r="23156" spans="20:21" x14ac:dyDescent="0.2">
      <c r="T23156" s="11"/>
      <c r="U23156" s="11"/>
    </row>
    <row r="23157" spans="20:21" x14ac:dyDescent="0.2">
      <c r="T23157" s="11"/>
      <c r="U23157" s="11"/>
    </row>
    <row r="23158" spans="20:21" x14ac:dyDescent="0.2">
      <c r="T23158" s="11"/>
      <c r="U23158" s="11"/>
    </row>
    <row r="23159" spans="20:21" x14ac:dyDescent="0.2">
      <c r="T23159" s="11"/>
      <c r="U23159" s="11"/>
    </row>
    <row r="23160" spans="20:21" x14ac:dyDescent="0.2">
      <c r="T23160" s="11"/>
      <c r="U23160" s="11"/>
    </row>
    <row r="23161" spans="20:21" x14ac:dyDescent="0.2">
      <c r="T23161" s="11"/>
      <c r="U23161" s="11"/>
    </row>
    <row r="23162" spans="20:21" x14ac:dyDescent="0.2">
      <c r="T23162" s="11"/>
      <c r="U23162" s="11"/>
    </row>
    <row r="23163" spans="20:21" x14ac:dyDescent="0.2">
      <c r="T23163" s="11"/>
      <c r="U23163" s="11"/>
    </row>
    <row r="23164" spans="20:21" x14ac:dyDescent="0.2">
      <c r="T23164" s="11"/>
      <c r="U23164" s="11"/>
    </row>
    <row r="23165" spans="20:21" x14ac:dyDescent="0.2">
      <c r="T23165" s="11"/>
      <c r="U23165" s="11"/>
    </row>
    <row r="23166" spans="20:21" x14ac:dyDescent="0.2">
      <c r="T23166" s="11"/>
      <c r="U23166" s="11"/>
    </row>
    <row r="23167" spans="20:21" x14ac:dyDescent="0.2">
      <c r="T23167" s="11"/>
      <c r="U23167" s="11"/>
    </row>
    <row r="23168" spans="20:21" x14ac:dyDescent="0.2">
      <c r="T23168" s="11"/>
      <c r="U23168" s="11"/>
    </row>
    <row r="23169" spans="20:21" x14ac:dyDescent="0.2">
      <c r="T23169" s="11"/>
      <c r="U23169" s="11"/>
    </row>
    <row r="23170" spans="20:21" x14ac:dyDescent="0.2">
      <c r="T23170" s="11"/>
      <c r="U23170" s="11"/>
    </row>
    <row r="23171" spans="20:21" x14ac:dyDescent="0.2">
      <c r="T23171" s="11"/>
      <c r="U23171" s="11"/>
    </row>
    <row r="23172" spans="20:21" x14ac:dyDescent="0.2">
      <c r="T23172" s="11"/>
      <c r="U23172" s="11"/>
    </row>
    <row r="23173" spans="20:21" x14ac:dyDescent="0.2">
      <c r="T23173" s="11"/>
      <c r="U23173" s="11"/>
    </row>
    <row r="23174" spans="20:21" x14ac:dyDescent="0.2">
      <c r="T23174" s="11"/>
      <c r="U23174" s="11"/>
    </row>
    <row r="23175" spans="20:21" x14ac:dyDescent="0.2">
      <c r="T23175" s="11"/>
      <c r="U23175" s="11"/>
    </row>
    <row r="23176" spans="20:21" x14ac:dyDescent="0.2">
      <c r="T23176" s="11"/>
      <c r="U23176" s="11"/>
    </row>
    <row r="23177" spans="20:21" x14ac:dyDescent="0.2">
      <c r="T23177" s="11"/>
      <c r="U23177" s="11"/>
    </row>
    <row r="23178" spans="20:21" x14ac:dyDescent="0.2">
      <c r="T23178" s="11"/>
      <c r="U23178" s="11"/>
    </row>
    <row r="23179" spans="20:21" x14ac:dyDescent="0.2">
      <c r="T23179" s="11"/>
      <c r="U23179" s="11"/>
    </row>
    <row r="23180" spans="20:21" x14ac:dyDescent="0.2">
      <c r="T23180" s="11"/>
      <c r="U23180" s="11"/>
    </row>
    <row r="23181" spans="20:21" x14ac:dyDescent="0.2">
      <c r="T23181" s="11"/>
      <c r="U23181" s="11"/>
    </row>
    <row r="23182" spans="20:21" x14ac:dyDescent="0.2">
      <c r="T23182" s="11"/>
      <c r="U23182" s="11"/>
    </row>
    <row r="23183" spans="20:21" x14ac:dyDescent="0.2">
      <c r="T23183" s="11"/>
      <c r="U23183" s="11"/>
    </row>
    <row r="23184" spans="20:21" x14ac:dyDescent="0.2">
      <c r="T23184" s="11"/>
      <c r="U23184" s="11"/>
    </row>
    <row r="23185" spans="20:21" x14ac:dyDescent="0.2">
      <c r="T23185" s="11"/>
      <c r="U23185" s="11"/>
    </row>
    <row r="23186" spans="20:21" x14ac:dyDescent="0.2">
      <c r="T23186" s="11"/>
      <c r="U23186" s="11"/>
    </row>
    <row r="23187" spans="20:21" x14ac:dyDescent="0.2">
      <c r="T23187" s="11"/>
      <c r="U23187" s="11"/>
    </row>
    <row r="23188" spans="20:21" x14ac:dyDescent="0.2">
      <c r="T23188" s="11"/>
      <c r="U23188" s="11"/>
    </row>
    <row r="23189" spans="20:21" x14ac:dyDescent="0.2">
      <c r="T23189" s="11"/>
      <c r="U23189" s="11"/>
    </row>
    <row r="23190" spans="20:21" x14ac:dyDescent="0.2">
      <c r="T23190" s="11"/>
      <c r="U23190" s="11"/>
    </row>
    <row r="23191" spans="20:21" x14ac:dyDescent="0.2">
      <c r="T23191" s="11"/>
      <c r="U23191" s="11"/>
    </row>
    <row r="23192" spans="20:21" x14ac:dyDescent="0.2">
      <c r="T23192" s="11"/>
      <c r="U23192" s="11"/>
    </row>
    <row r="23193" spans="20:21" x14ac:dyDescent="0.2">
      <c r="T23193" s="11"/>
      <c r="U23193" s="11"/>
    </row>
    <row r="23194" spans="20:21" x14ac:dyDescent="0.2">
      <c r="T23194" s="11"/>
      <c r="U23194" s="11"/>
    </row>
    <row r="23195" spans="20:21" x14ac:dyDescent="0.2">
      <c r="T23195" s="11"/>
      <c r="U23195" s="11"/>
    </row>
    <row r="23196" spans="20:21" x14ac:dyDescent="0.2">
      <c r="T23196" s="11"/>
      <c r="U23196" s="11"/>
    </row>
    <row r="23197" spans="20:21" x14ac:dyDescent="0.2">
      <c r="T23197" s="11"/>
      <c r="U23197" s="11"/>
    </row>
    <row r="23198" spans="20:21" x14ac:dyDescent="0.2">
      <c r="T23198" s="11"/>
      <c r="U23198" s="11"/>
    </row>
    <row r="23199" spans="20:21" x14ac:dyDescent="0.2">
      <c r="T23199" s="11"/>
      <c r="U23199" s="11"/>
    </row>
    <row r="23200" spans="20:21" x14ac:dyDescent="0.2">
      <c r="T23200" s="11"/>
      <c r="U23200" s="11"/>
    </row>
    <row r="23201" spans="20:21" x14ac:dyDescent="0.2">
      <c r="T23201" s="11"/>
      <c r="U23201" s="11"/>
    </row>
    <row r="23202" spans="20:21" x14ac:dyDescent="0.2">
      <c r="T23202" s="11"/>
      <c r="U23202" s="11"/>
    </row>
    <row r="23203" spans="20:21" x14ac:dyDescent="0.2">
      <c r="T23203" s="11"/>
      <c r="U23203" s="11"/>
    </row>
    <row r="23204" spans="20:21" x14ac:dyDescent="0.2">
      <c r="T23204" s="11"/>
      <c r="U23204" s="11"/>
    </row>
    <row r="23205" spans="20:21" x14ac:dyDescent="0.2">
      <c r="T23205" s="11"/>
      <c r="U23205" s="11"/>
    </row>
    <row r="23206" spans="20:21" x14ac:dyDescent="0.2">
      <c r="T23206" s="11"/>
      <c r="U23206" s="11"/>
    </row>
    <row r="23207" spans="20:21" x14ac:dyDescent="0.2">
      <c r="T23207" s="11"/>
      <c r="U23207" s="11"/>
    </row>
    <row r="23208" spans="20:21" x14ac:dyDescent="0.2">
      <c r="T23208" s="11"/>
      <c r="U23208" s="11"/>
    </row>
    <row r="23209" spans="20:21" x14ac:dyDescent="0.2">
      <c r="T23209" s="11"/>
      <c r="U23209" s="11"/>
    </row>
    <row r="23210" spans="20:21" x14ac:dyDescent="0.2">
      <c r="T23210" s="11"/>
      <c r="U23210" s="11"/>
    </row>
    <row r="23211" spans="20:21" x14ac:dyDescent="0.2">
      <c r="T23211" s="11"/>
      <c r="U23211" s="11"/>
    </row>
    <row r="23212" spans="20:21" x14ac:dyDescent="0.2">
      <c r="T23212" s="11"/>
      <c r="U23212" s="11"/>
    </row>
    <row r="23213" spans="20:21" x14ac:dyDescent="0.2">
      <c r="T23213" s="11"/>
      <c r="U23213" s="11"/>
    </row>
    <row r="23214" spans="20:21" x14ac:dyDescent="0.2">
      <c r="T23214" s="11"/>
      <c r="U23214" s="11"/>
    </row>
    <row r="23215" spans="20:21" x14ac:dyDescent="0.2">
      <c r="T23215" s="11"/>
      <c r="U23215" s="11"/>
    </row>
    <row r="23216" spans="20:21" x14ac:dyDescent="0.2">
      <c r="T23216" s="11"/>
      <c r="U23216" s="11"/>
    </row>
    <row r="23217" spans="20:21" x14ac:dyDescent="0.2">
      <c r="T23217" s="11"/>
      <c r="U23217" s="11"/>
    </row>
    <row r="23218" spans="20:21" x14ac:dyDescent="0.2">
      <c r="T23218" s="11"/>
      <c r="U23218" s="11"/>
    </row>
    <row r="23219" spans="20:21" x14ac:dyDescent="0.2">
      <c r="T23219" s="11"/>
      <c r="U23219" s="11"/>
    </row>
    <row r="23220" spans="20:21" x14ac:dyDescent="0.2">
      <c r="T23220" s="11"/>
      <c r="U23220" s="11"/>
    </row>
    <row r="23221" spans="20:21" x14ac:dyDescent="0.2">
      <c r="T23221" s="11"/>
      <c r="U23221" s="11"/>
    </row>
    <row r="23222" spans="20:21" x14ac:dyDescent="0.2">
      <c r="T23222" s="11"/>
      <c r="U23222" s="11"/>
    </row>
    <row r="23223" spans="20:21" x14ac:dyDescent="0.2">
      <c r="T23223" s="11"/>
      <c r="U23223" s="11"/>
    </row>
    <row r="23224" spans="20:21" x14ac:dyDescent="0.2">
      <c r="T23224" s="11"/>
      <c r="U23224" s="11"/>
    </row>
    <row r="23225" spans="20:21" x14ac:dyDescent="0.2">
      <c r="T23225" s="11"/>
      <c r="U23225" s="11"/>
    </row>
    <row r="23226" spans="20:21" x14ac:dyDescent="0.2">
      <c r="T23226" s="11"/>
      <c r="U23226" s="11"/>
    </row>
    <row r="23227" spans="20:21" x14ac:dyDescent="0.2">
      <c r="T23227" s="11"/>
      <c r="U23227" s="11"/>
    </row>
    <row r="23228" spans="20:21" x14ac:dyDescent="0.2">
      <c r="T23228" s="11"/>
      <c r="U23228" s="11"/>
    </row>
    <row r="23229" spans="20:21" x14ac:dyDescent="0.2">
      <c r="T23229" s="11"/>
      <c r="U23229" s="11"/>
    </row>
    <row r="23230" spans="20:21" x14ac:dyDescent="0.2">
      <c r="T23230" s="11"/>
      <c r="U23230" s="11"/>
    </row>
    <row r="23231" spans="20:21" x14ac:dyDescent="0.2">
      <c r="T23231" s="11"/>
      <c r="U23231" s="11"/>
    </row>
    <row r="23232" spans="20:21" x14ac:dyDescent="0.2">
      <c r="T23232" s="11"/>
      <c r="U23232" s="11"/>
    </row>
    <row r="23233" spans="20:21" x14ac:dyDescent="0.2">
      <c r="T23233" s="11"/>
      <c r="U23233" s="11"/>
    </row>
    <row r="23234" spans="20:21" x14ac:dyDescent="0.2">
      <c r="T23234" s="11"/>
      <c r="U23234" s="11"/>
    </row>
    <row r="23235" spans="20:21" x14ac:dyDescent="0.2">
      <c r="T23235" s="11"/>
      <c r="U23235" s="11"/>
    </row>
    <row r="23236" spans="20:21" x14ac:dyDescent="0.2">
      <c r="T23236" s="11"/>
      <c r="U23236" s="11"/>
    </row>
    <row r="23237" spans="20:21" x14ac:dyDescent="0.2">
      <c r="T23237" s="11"/>
      <c r="U23237" s="11"/>
    </row>
    <row r="23238" spans="20:21" x14ac:dyDescent="0.2">
      <c r="T23238" s="11"/>
      <c r="U23238" s="11"/>
    </row>
    <row r="23239" spans="20:21" x14ac:dyDescent="0.2">
      <c r="T23239" s="11"/>
      <c r="U23239" s="11"/>
    </row>
    <row r="23240" spans="20:21" x14ac:dyDescent="0.2">
      <c r="T23240" s="11"/>
      <c r="U23240" s="11"/>
    </row>
    <row r="23241" spans="20:21" x14ac:dyDescent="0.2">
      <c r="T23241" s="11"/>
      <c r="U23241" s="11"/>
    </row>
    <row r="23242" spans="20:21" x14ac:dyDescent="0.2">
      <c r="T23242" s="11"/>
      <c r="U23242" s="11"/>
    </row>
    <row r="23243" spans="20:21" x14ac:dyDescent="0.2">
      <c r="T23243" s="11"/>
      <c r="U23243" s="11"/>
    </row>
    <row r="23244" spans="20:21" x14ac:dyDescent="0.2">
      <c r="T23244" s="11"/>
      <c r="U23244" s="11"/>
    </row>
    <row r="23245" spans="20:21" x14ac:dyDescent="0.2">
      <c r="T23245" s="11"/>
      <c r="U23245" s="11"/>
    </row>
    <row r="23246" spans="20:21" x14ac:dyDescent="0.2">
      <c r="T23246" s="11"/>
      <c r="U23246" s="11"/>
    </row>
    <row r="23247" spans="20:21" x14ac:dyDescent="0.2">
      <c r="T23247" s="11"/>
      <c r="U23247" s="11"/>
    </row>
    <row r="23248" spans="20:21" x14ac:dyDescent="0.2">
      <c r="T23248" s="11"/>
      <c r="U23248" s="11"/>
    </row>
    <row r="23249" spans="20:21" x14ac:dyDescent="0.2">
      <c r="T23249" s="11"/>
      <c r="U23249" s="11"/>
    </row>
    <row r="23250" spans="20:21" x14ac:dyDescent="0.2">
      <c r="T23250" s="11"/>
      <c r="U23250" s="11"/>
    </row>
    <row r="23251" spans="20:21" x14ac:dyDescent="0.2">
      <c r="T23251" s="11"/>
      <c r="U23251" s="11"/>
    </row>
    <row r="23252" spans="20:21" x14ac:dyDescent="0.2">
      <c r="T23252" s="11"/>
      <c r="U23252" s="11"/>
    </row>
    <row r="23253" spans="20:21" x14ac:dyDescent="0.2">
      <c r="T23253" s="11"/>
      <c r="U23253" s="11"/>
    </row>
    <row r="23254" spans="20:21" x14ac:dyDescent="0.2">
      <c r="T23254" s="11"/>
      <c r="U23254" s="11"/>
    </row>
    <row r="23255" spans="20:21" x14ac:dyDescent="0.2">
      <c r="T23255" s="11"/>
      <c r="U23255" s="11"/>
    </row>
    <row r="23256" spans="20:21" x14ac:dyDescent="0.2">
      <c r="T23256" s="11"/>
      <c r="U23256" s="11"/>
    </row>
    <row r="23257" spans="20:21" x14ac:dyDescent="0.2">
      <c r="T23257" s="11"/>
      <c r="U23257" s="11"/>
    </row>
    <row r="23258" spans="20:21" x14ac:dyDescent="0.2">
      <c r="T23258" s="11"/>
      <c r="U23258" s="11"/>
    </row>
    <row r="23259" spans="20:21" x14ac:dyDescent="0.2">
      <c r="T23259" s="11"/>
      <c r="U23259" s="11"/>
    </row>
    <row r="23260" spans="20:21" x14ac:dyDescent="0.2">
      <c r="T23260" s="11"/>
      <c r="U23260" s="11"/>
    </row>
    <row r="23261" spans="20:21" x14ac:dyDescent="0.2">
      <c r="T23261" s="11"/>
      <c r="U23261" s="11"/>
    </row>
    <row r="23262" spans="20:21" x14ac:dyDescent="0.2">
      <c r="T23262" s="11"/>
      <c r="U23262" s="11"/>
    </row>
    <row r="23263" spans="20:21" x14ac:dyDescent="0.2">
      <c r="T23263" s="11"/>
      <c r="U23263" s="11"/>
    </row>
    <row r="23264" spans="20:21" x14ac:dyDescent="0.2">
      <c r="T23264" s="11"/>
      <c r="U23264" s="11"/>
    </row>
    <row r="23265" spans="20:21" x14ac:dyDescent="0.2">
      <c r="T23265" s="11"/>
      <c r="U23265" s="11"/>
    </row>
    <row r="23266" spans="20:21" x14ac:dyDescent="0.2">
      <c r="T23266" s="11"/>
      <c r="U23266" s="11"/>
    </row>
    <row r="23267" spans="20:21" x14ac:dyDescent="0.2">
      <c r="T23267" s="11"/>
      <c r="U23267" s="11"/>
    </row>
    <row r="23268" spans="20:21" x14ac:dyDescent="0.2">
      <c r="T23268" s="11"/>
      <c r="U23268" s="11"/>
    </row>
    <row r="23269" spans="20:21" x14ac:dyDescent="0.2">
      <c r="T23269" s="11"/>
      <c r="U23269" s="11"/>
    </row>
    <row r="23270" spans="20:21" x14ac:dyDescent="0.2">
      <c r="T23270" s="11"/>
      <c r="U23270" s="11"/>
    </row>
    <row r="23271" spans="20:21" x14ac:dyDescent="0.2">
      <c r="T23271" s="11"/>
      <c r="U23271" s="11"/>
    </row>
    <row r="23272" spans="20:21" x14ac:dyDescent="0.2">
      <c r="T23272" s="11"/>
      <c r="U23272" s="11"/>
    </row>
    <row r="23273" spans="20:21" x14ac:dyDescent="0.2">
      <c r="T23273" s="11"/>
      <c r="U23273" s="11"/>
    </row>
    <row r="23274" spans="20:21" x14ac:dyDescent="0.2">
      <c r="T23274" s="11"/>
      <c r="U23274" s="11"/>
    </row>
    <row r="23275" spans="20:21" x14ac:dyDescent="0.2">
      <c r="T23275" s="11"/>
      <c r="U23275" s="11"/>
    </row>
    <row r="23276" spans="20:21" x14ac:dyDescent="0.2">
      <c r="T23276" s="11"/>
      <c r="U23276" s="11"/>
    </row>
    <row r="23277" spans="20:21" x14ac:dyDescent="0.2">
      <c r="T23277" s="11"/>
      <c r="U23277" s="11"/>
    </row>
    <row r="23278" spans="20:21" x14ac:dyDescent="0.2">
      <c r="T23278" s="11"/>
      <c r="U23278" s="11"/>
    </row>
    <row r="23279" spans="20:21" x14ac:dyDescent="0.2">
      <c r="T23279" s="11"/>
      <c r="U23279" s="11"/>
    </row>
    <row r="23280" spans="20:21" x14ac:dyDescent="0.2">
      <c r="T23280" s="11"/>
      <c r="U23280" s="11"/>
    </row>
    <row r="23281" spans="20:21" x14ac:dyDescent="0.2">
      <c r="T23281" s="11"/>
      <c r="U23281" s="11"/>
    </row>
    <row r="23282" spans="20:21" x14ac:dyDescent="0.2">
      <c r="T23282" s="11"/>
      <c r="U23282" s="11"/>
    </row>
    <row r="23283" spans="20:21" x14ac:dyDescent="0.2">
      <c r="T23283" s="11"/>
      <c r="U23283" s="11"/>
    </row>
    <row r="23284" spans="20:21" x14ac:dyDescent="0.2">
      <c r="T23284" s="11"/>
      <c r="U23284" s="11"/>
    </row>
    <row r="23285" spans="20:21" x14ac:dyDescent="0.2">
      <c r="T23285" s="11"/>
      <c r="U23285" s="11"/>
    </row>
    <row r="23286" spans="20:21" x14ac:dyDescent="0.2">
      <c r="T23286" s="11"/>
      <c r="U23286" s="11"/>
    </row>
    <row r="23287" spans="20:21" x14ac:dyDescent="0.2">
      <c r="T23287" s="11"/>
      <c r="U23287" s="11"/>
    </row>
    <row r="23288" spans="20:21" x14ac:dyDescent="0.2">
      <c r="T23288" s="11"/>
      <c r="U23288" s="11"/>
    </row>
    <row r="23289" spans="20:21" x14ac:dyDescent="0.2">
      <c r="T23289" s="11"/>
      <c r="U23289" s="11"/>
    </row>
    <row r="23290" spans="20:21" x14ac:dyDescent="0.2">
      <c r="T23290" s="11"/>
      <c r="U23290" s="11"/>
    </row>
    <row r="23291" spans="20:21" x14ac:dyDescent="0.2">
      <c r="T23291" s="11"/>
      <c r="U23291" s="11"/>
    </row>
    <row r="23292" spans="20:21" x14ac:dyDescent="0.2">
      <c r="T23292" s="11"/>
      <c r="U23292" s="11"/>
    </row>
    <row r="23293" spans="20:21" x14ac:dyDescent="0.2">
      <c r="T23293" s="11"/>
      <c r="U23293" s="11"/>
    </row>
    <row r="23294" spans="20:21" x14ac:dyDescent="0.2">
      <c r="T23294" s="11"/>
      <c r="U23294" s="11"/>
    </row>
    <row r="23295" spans="20:21" x14ac:dyDescent="0.2">
      <c r="T23295" s="11"/>
      <c r="U23295" s="11"/>
    </row>
    <row r="23296" spans="20:21" x14ac:dyDescent="0.2">
      <c r="T23296" s="11"/>
      <c r="U23296" s="11"/>
    </row>
    <row r="23297" spans="20:21" x14ac:dyDescent="0.2">
      <c r="T23297" s="11"/>
      <c r="U23297" s="11"/>
    </row>
    <row r="23298" spans="20:21" x14ac:dyDescent="0.2">
      <c r="T23298" s="11"/>
      <c r="U23298" s="11"/>
    </row>
    <row r="23299" spans="20:21" x14ac:dyDescent="0.2">
      <c r="T23299" s="11"/>
      <c r="U23299" s="11"/>
    </row>
    <row r="23300" spans="20:21" x14ac:dyDescent="0.2">
      <c r="T23300" s="11"/>
      <c r="U23300" s="11"/>
    </row>
    <row r="23301" spans="20:21" x14ac:dyDescent="0.2">
      <c r="T23301" s="11"/>
      <c r="U23301" s="11"/>
    </row>
    <row r="23302" spans="20:21" x14ac:dyDescent="0.2">
      <c r="T23302" s="11"/>
      <c r="U23302" s="11"/>
    </row>
    <row r="23303" spans="20:21" x14ac:dyDescent="0.2">
      <c r="T23303" s="11"/>
      <c r="U23303" s="11"/>
    </row>
    <row r="23304" spans="20:21" x14ac:dyDescent="0.2">
      <c r="T23304" s="11"/>
      <c r="U23304" s="11"/>
    </row>
    <row r="23305" spans="20:21" x14ac:dyDescent="0.2">
      <c r="T23305" s="11"/>
      <c r="U23305" s="11"/>
    </row>
    <row r="23306" spans="20:21" x14ac:dyDescent="0.2">
      <c r="T23306" s="11"/>
      <c r="U23306" s="11"/>
    </row>
    <row r="23307" spans="20:21" x14ac:dyDescent="0.2">
      <c r="T23307" s="11"/>
      <c r="U23307" s="11"/>
    </row>
    <row r="23308" spans="20:21" x14ac:dyDescent="0.2">
      <c r="T23308" s="11"/>
      <c r="U23308" s="11"/>
    </row>
    <row r="23309" spans="20:21" x14ac:dyDescent="0.2">
      <c r="T23309" s="11"/>
      <c r="U23309" s="11"/>
    </row>
    <row r="23310" spans="20:21" x14ac:dyDescent="0.2">
      <c r="T23310" s="11"/>
      <c r="U23310" s="11"/>
    </row>
    <row r="23311" spans="20:21" x14ac:dyDescent="0.2">
      <c r="T23311" s="11"/>
      <c r="U23311" s="11"/>
    </row>
    <row r="23312" spans="20:21" x14ac:dyDescent="0.2">
      <c r="T23312" s="11"/>
      <c r="U23312" s="11"/>
    </row>
    <row r="23313" spans="20:21" x14ac:dyDescent="0.2">
      <c r="T23313" s="11"/>
      <c r="U23313" s="11"/>
    </row>
    <row r="23314" spans="20:21" x14ac:dyDescent="0.2">
      <c r="T23314" s="11"/>
      <c r="U23314" s="11"/>
    </row>
    <row r="23315" spans="20:21" x14ac:dyDescent="0.2">
      <c r="T23315" s="11"/>
      <c r="U23315" s="11"/>
    </row>
    <row r="23316" spans="20:21" x14ac:dyDescent="0.2">
      <c r="T23316" s="11"/>
      <c r="U23316" s="11"/>
    </row>
    <row r="23317" spans="20:21" x14ac:dyDescent="0.2">
      <c r="T23317" s="11"/>
      <c r="U23317" s="11"/>
    </row>
    <row r="23318" spans="20:21" x14ac:dyDescent="0.2">
      <c r="T23318" s="11"/>
      <c r="U23318" s="11"/>
    </row>
    <row r="23319" spans="20:21" x14ac:dyDescent="0.2">
      <c r="T23319" s="11"/>
      <c r="U23319" s="11"/>
    </row>
    <row r="23320" spans="20:21" x14ac:dyDescent="0.2">
      <c r="T23320" s="11"/>
      <c r="U23320" s="11"/>
    </row>
    <row r="23321" spans="20:21" x14ac:dyDescent="0.2">
      <c r="T23321" s="11"/>
      <c r="U23321" s="11"/>
    </row>
    <row r="23322" spans="20:21" x14ac:dyDescent="0.2">
      <c r="T23322" s="11"/>
      <c r="U23322" s="11"/>
    </row>
    <row r="23323" spans="20:21" x14ac:dyDescent="0.2">
      <c r="T23323" s="11"/>
      <c r="U23323" s="11"/>
    </row>
    <row r="23324" spans="20:21" x14ac:dyDescent="0.2">
      <c r="T23324" s="11"/>
      <c r="U23324" s="11"/>
    </row>
    <row r="23325" spans="20:21" x14ac:dyDescent="0.2">
      <c r="T23325" s="11"/>
      <c r="U23325" s="11"/>
    </row>
    <row r="23326" spans="20:21" x14ac:dyDescent="0.2">
      <c r="T23326" s="11"/>
      <c r="U23326" s="11"/>
    </row>
    <row r="23327" spans="20:21" x14ac:dyDescent="0.2">
      <c r="T23327" s="11"/>
      <c r="U23327" s="11"/>
    </row>
    <row r="23328" spans="20:21" x14ac:dyDescent="0.2">
      <c r="T23328" s="11"/>
      <c r="U23328" s="11"/>
    </row>
    <row r="23329" spans="20:21" x14ac:dyDescent="0.2">
      <c r="T23329" s="11"/>
      <c r="U23329" s="11"/>
    </row>
    <row r="23330" spans="20:21" x14ac:dyDescent="0.2">
      <c r="T23330" s="11"/>
      <c r="U23330" s="11"/>
    </row>
    <row r="23331" spans="20:21" x14ac:dyDescent="0.2">
      <c r="T23331" s="11"/>
      <c r="U23331" s="11"/>
    </row>
    <row r="23332" spans="20:21" x14ac:dyDescent="0.2">
      <c r="T23332" s="11"/>
      <c r="U23332" s="11"/>
    </row>
    <row r="23333" spans="20:21" x14ac:dyDescent="0.2">
      <c r="T23333" s="11"/>
      <c r="U23333" s="11"/>
    </row>
    <row r="23334" spans="20:21" x14ac:dyDescent="0.2">
      <c r="T23334" s="11"/>
      <c r="U23334" s="11"/>
    </row>
    <row r="23335" spans="20:21" x14ac:dyDescent="0.2">
      <c r="T23335" s="11"/>
      <c r="U23335" s="11"/>
    </row>
    <row r="23336" spans="20:21" x14ac:dyDescent="0.2">
      <c r="T23336" s="11"/>
      <c r="U23336" s="11"/>
    </row>
    <row r="23337" spans="20:21" x14ac:dyDescent="0.2">
      <c r="T23337" s="11"/>
      <c r="U23337" s="11"/>
    </row>
    <row r="23338" spans="20:21" x14ac:dyDescent="0.2">
      <c r="T23338" s="11"/>
      <c r="U23338" s="11"/>
    </row>
    <row r="23339" spans="20:21" x14ac:dyDescent="0.2">
      <c r="T23339" s="11"/>
      <c r="U23339" s="11"/>
    </row>
    <row r="23340" spans="20:21" x14ac:dyDescent="0.2">
      <c r="T23340" s="11"/>
      <c r="U23340" s="11"/>
    </row>
    <row r="23341" spans="20:21" x14ac:dyDescent="0.2">
      <c r="T23341" s="11"/>
      <c r="U23341" s="11"/>
    </row>
    <row r="23342" spans="20:21" x14ac:dyDescent="0.2">
      <c r="T23342" s="11"/>
      <c r="U23342" s="11"/>
    </row>
    <row r="23343" spans="20:21" x14ac:dyDescent="0.2">
      <c r="T23343" s="11"/>
      <c r="U23343" s="11"/>
    </row>
    <row r="23344" spans="20:21" x14ac:dyDescent="0.2">
      <c r="T23344" s="11"/>
      <c r="U23344" s="11"/>
    </row>
    <row r="23345" spans="20:21" x14ac:dyDescent="0.2">
      <c r="T23345" s="11"/>
      <c r="U23345" s="11"/>
    </row>
    <row r="23346" spans="20:21" x14ac:dyDescent="0.2">
      <c r="T23346" s="11"/>
      <c r="U23346" s="11"/>
    </row>
    <row r="23347" spans="20:21" x14ac:dyDescent="0.2">
      <c r="T23347" s="11"/>
      <c r="U23347" s="11"/>
    </row>
    <row r="23348" spans="20:21" x14ac:dyDescent="0.2">
      <c r="T23348" s="11"/>
      <c r="U23348" s="11"/>
    </row>
    <row r="23349" spans="20:21" x14ac:dyDescent="0.2">
      <c r="T23349" s="11"/>
      <c r="U23349" s="11"/>
    </row>
    <row r="23350" spans="20:21" x14ac:dyDescent="0.2">
      <c r="T23350" s="11"/>
      <c r="U23350" s="11"/>
    </row>
    <row r="23351" spans="20:21" x14ac:dyDescent="0.2">
      <c r="T23351" s="11"/>
      <c r="U23351" s="11"/>
    </row>
    <row r="23352" spans="20:21" x14ac:dyDescent="0.2">
      <c r="T23352" s="11"/>
      <c r="U23352" s="11"/>
    </row>
    <row r="23353" spans="20:21" x14ac:dyDescent="0.2">
      <c r="T23353" s="11"/>
      <c r="U23353" s="11"/>
    </row>
    <row r="23354" spans="20:21" x14ac:dyDescent="0.2">
      <c r="T23354" s="11"/>
      <c r="U23354" s="11"/>
    </row>
    <row r="23355" spans="20:21" x14ac:dyDescent="0.2">
      <c r="T23355" s="11"/>
      <c r="U23355" s="11"/>
    </row>
    <row r="23356" spans="20:21" x14ac:dyDescent="0.2">
      <c r="T23356" s="11"/>
      <c r="U23356" s="11"/>
    </row>
    <row r="23357" spans="20:21" x14ac:dyDescent="0.2">
      <c r="T23357" s="11"/>
      <c r="U23357" s="11"/>
    </row>
    <row r="23358" spans="20:21" x14ac:dyDescent="0.2">
      <c r="T23358" s="11"/>
      <c r="U23358" s="11"/>
    </row>
    <row r="23359" spans="20:21" x14ac:dyDescent="0.2">
      <c r="T23359" s="11"/>
      <c r="U23359" s="11"/>
    </row>
    <row r="23360" spans="20:21" x14ac:dyDescent="0.2">
      <c r="T23360" s="11"/>
      <c r="U23360" s="11"/>
    </row>
    <row r="23361" spans="20:21" x14ac:dyDescent="0.2">
      <c r="T23361" s="11"/>
      <c r="U23361" s="11"/>
    </row>
    <row r="23362" spans="20:21" x14ac:dyDescent="0.2">
      <c r="T23362" s="11"/>
      <c r="U23362" s="11"/>
    </row>
    <row r="23363" spans="20:21" x14ac:dyDescent="0.2">
      <c r="T23363" s="11"/>
      <c r="U23363" s="11"/>
    </row>
    <row r="23364" spans="20:21" x14ac:dyDescent="0.2">
      <c r="T23364" s="11"/>
      <c r="U23364" s="11"/>
    </row>
    <row r="23365" spans="20:21" x14ac:dyDescent="0.2">
      <c r="T23365" s="11"/>
      <c r="U23365" s="11"/>
    </row>
    <row r="23366" spans="20:21" x14ac:dyDescent="0.2">
      <c r="T23366" s="11"/>
      <c r="U23366" s="11"/>
    </row>
    <row r="23367" spans="20:21" x14ac:dyDescent="0.2">
      <c r="T23367" s="11"/>
      <c r="U23367" s="11"/>
    </row>
    <row r="23368" spans="20:21" x14ac:dyDescent="0.2">
      <c r="T23368" s="11"/>
      <c r="U23368" s="11"/>
    </row>
    <row r="23369" spans="20:21" x14ac:dyDescent="0.2">
      <c r="T23369" s="11"/>
      <c r="U23369" s="11"/>
    </row>
    <row r="23370" spans="20:21" x14ac:dyDescent="0.2">
      <c r="T23370" s="11"/>
      <c r="U23370" s="11"/>
    </row>
    <row r="23371" spans="20:21" x14ac:dyDescent="0.2">
      <c r="T23371" s="11"/>
      <c r="U23371" s="11"/>
    </row>
    <row r="23372" spans="20:21" x14ac:dyDescent="0.2">
      <c r="T23372" s="11"/>
      <c r="U23372" s="11"/>
    </row>
    <row r="23373" spans="20:21" x14ac:dyDescent="0.2">
      <c r="T23373" s="11"/>
      <c r="U23373" s="11"/>
    </row>
    <row r="23374" spans="20:21" x14ac:dyDescent="0.2">
      <c r="T23374" s="11"/>
      <c r="U23374" s="11"/>
    </row>
    <row r="23375" spans="20:21" x14ac:dyDescent="0.2">
      <c r="T23375" s="11"/>
      <c r="U23375" s="11"/>
    </row>
    <row r="23376" spans="20:21" x14ac:dyDescent="0.2">
      <c r="T23376" s="11"/>
      <c r="U23376" s="11"/>
    </row>
    <row r="23377" spans="20:21" x14ac:dyDescent="0.2">
      <c r="T23377" s="11"/>
      <c r="U23377" s="11"/>
    </row>
    <row r="23378" spans="20:21" x14ac:dyDescent="0.2">
      <c r="T23378" s="11"/>
      <c r="U23378" s="11"/>
    </row>
    <row r="23379" spans="20:21" x14ac:dyDescent="0.2">
      <c r="T23379" s="11"/>
      <c r="U23379" s="11"/>
    </row>
    <row r="23380" spans="20:21" x14ac:dyDescent="0.2">
      <c r="T23380" s="11"/>
      <c r="U23380" s="11"/>
    </row>
    <row r="23381" spans="20:21" x14ac:dyDescent="0.2">
      <c r="T23381" s="11"/>
      <c r="U23381" s="11"/>
    </row>
    <row r="23382" spans="20:21" x14ac:dyDescent="0.2">
      <c r="T23382" s="11"/>
      <c r="U23382" s="11"/>
    </row>
    <row r="23383" spans="20:21" x14ac:dyDescent="0.2">
      <c r="T23383" s="11"/>
      <c r="U23383" s="11"/>
    </row>
    <row r="23384" spans="20:21" x14ac:dyDescent="0.2">
      <c r="T23384" s="11"/>
      <c r="U23384" s="11"/>
    </row>
    <row r="23385" spans="20:21" x14ac:dyDescent="0.2">
      <c r="T23385" s="11"/>
      <c r="U23385" s="11"/>
    </row>
    <row r="23386" spans="20:21" x14ac:dyDescent="0.2">
      <c r="T23386" s="11"/>
      <c r="U23386" s="11"/>
    </row>
    <row r="23387" spans="20:21" x14ac:dyDescent="0.2">
      <c r="T23387" s="11"/>
      <c r="U23387" s="11"/>
    </row>
    <row r="23388" spans="20:21" x14ac:dyDescent="0.2">
      <c r="T23388" s="11"/>
      <c r="U23388" s="11"/>
    </row>
    <row r="23389" spans="20:21" x14ac:dyDescent="0.2">
      <c r="T23389" s="11"/>
      <c r="U23389" s="11"/>
    </row>
    <row r="23390" spans="20:21" x14ac:dyDescent="0.2">
      <c r="T23390" s="11"/>
      <c r="U23390" s="11"/>
    </row>
    <row r="23391" spans="20:21" x14ac:dyDescent="0.2">
      <c r="T23391" s="11"/>
      <c r="U23391" s="11"/>
    </row>
    <row r="23392" spans="20:21" x14ac:dyDescent="0.2">
      <c r="T23392" s="11"/>
      <c r="U23392" s="11"/>
    </row>
    <row r="23393" spans="20:21" x14ac:dyDescent="0.2">
      <c r="T23393" s="11"/>
      <c r="U23393" s="11"/>
    </row>
    <row r="23394" spans="20:21" x14ac:dyDescent="0.2">
      <c r="T23394" s="11"/>
      <c r="U23394" s="11"/>
    </row>
    <row r="23395" spans="20:21" x14ac:dyDescent="0.2">
      <c r="T23395" s="11"/>
      <c r="U23395" s="11"/>
    </row>
    <row r="23396" spans="20:21" x14ac:dyDescent="0.2">
      <c r="T23396" s="11"/>
      <c r="U23396" s="11"/>
    </row>
    <row r="23397" spans="20:21" x14ac:dyDescent="0.2">
      <c r="T23397" s="11"/>
      <c r="U23397" s="11"/>
    </row>
    <row r="23398" spans="20:21" x14ac:dyDescent="0.2">
      <c r="T23398" s="11"/>
      <c r="U23398" s="11"/>
    </row>
    <row r="23399" spans="20:21" x14ac:dyDescent="0.2">
      <c r="T23399" s="11"/>
      <c r="U23399" s="11"/>
    </row>
    <row r="23400" spans="20:21" x14ac:dyDescent="0.2">
      <c r="T23400" s="11"/>
      <c r="U23400" s="11"/>
    </row>
    <row r="23401" spans="20:21" x14ac:dyDescent="0.2">
      <c r="T23401" s="11"/>
      <c r="U23401" s="11"/>
    </row>
    <row r="23402" spans="20:21" x14ac:dyDescent="0.2">
      <c r="T23402" s="11"/>
      <c r="U23402" s="11"/>
    </row>
    <row r="23403" spans="20:21" x14ac:dyDescent="0.2">
      <c r="T23403" s="11"/>
      <c r="U23403" s="11"/>
    </row>
    <row r="23404" spans="20:21" x14ac:dyDescent="0.2">
      <c r="T23404" s="11"/>
      <c r="U23404" s="11"/>
    </row>
    <row r="23405" spans="20:21" x14ac:dyDescent="0.2">
      <c r="T23405" s="11"/>
      <c r="U23405" s="11"/>
    </row>
    <row r="23406" spans="20:21" x14ac:dyDescent="0.2">
      <c r="T23406" s="11"/>
      <c r="U23406" s="11"/>
    </row>
    <row r="23407" spans="20:21" x14ac:dyDescent="0.2">
      <c r="T23407" s="11"/>
      <c r="U23407" s="11"/>
    </row>
    <row r="23408" spans="20:21" x14ac:dyDescent="0.2">
      <c r="T23408" s="11"/>
      <c r="U23408" s="11"/>
    </row>
    <row r="23409" spans="20:21" x14ac:dyDescent="0.2">
      <c r="T23409" s="11"/>
      <c r="U23409" s="11"/>
    </row>
    <row r="23410" spans="20:21" x14ac:dyDescent="0.2">
      <c r="T23410" s="11"/>
      <c r="U23410" s="11"/>
    </row>
    <row r="23411" spans="20:21" x14ac:dyDescent="0.2">
      <c r="T23411" s="11"/>
      <c r="U23411" s="11"/>
    </row>
    <row r="23412" spans="20:21" x14ac:dyDescent="0.2">
      <c r="T23412" s="11"/>
      <c r="U23412" s="11"/>
    </row>
    <row r="23413" spans="20:21" x14ac:dyDescent="0.2">
      <c r="T23413" s="11"/>
      <c r="U23413" s="11"/>
    </row>
    <row r="23414" spans="20:21" x14ac:dyDescent="0.2">
      <c r="T23414" s="11"/>
      <c r="U23414" s="11"/>
    </row>
    <row r="23415" spans="20:21" x14ac:dyDescent="0.2">
      <c r="T23415" s="11"/>
      <c r="U23415" s="11"/>
    </row>
    <row r="23416" spans="20:21" x14ac:dyDescent="0.2">
      <c r="T23416" s="11"/>
      <c r="U23416" s="11"/>
    </row>
    <row r="23417" spans="20:21" x14ac:dyDescent="0.2">
      <c r="T23417" s="11"/>
      <c r="U23417" s="11"/>
    </row>
    <row r="23418" spans="20:21" x14ac:dyDescent="0.2">
      <c r="T23418" s="11"/>
      <c r="U23418" s="11"/>
    </row>
    <row r="23419" spans="20:21" x14ac:dyDescent="0.2">
      <c r="T23419" s="11"/>
      <c r="U23419" s="11"/>
    </row>
    <row r="23420" spans="20:21" x14ac:dyDescent="0.2">
      <c r="T23420" s="11"/>
      <c r="U23420" s="11"/>
    </row>
    <row r="23421" spans="20:21" x14ac:dyDescent="0.2">
      <c r="T23421" s="11"/>
      <c r="U23421" s="11"/>
    </row>
    <row r="23422" spans="20:21" x14ac:dyDescent="0.2">
      <c r="T23422" s="11"/>
      <c r="U23422" s="11"/>
    </row>
    <row r="23423" spans="20:21" x14ac:dyDescent="0.2">
      <c r="T23423" s="11"/>
      <c r="U23423" s="11"/>
    </row>
    <row r="23424" spans="20:21" x14ac:dyDescent="0.2">
      <c r="T23424" s="11"/>
      <c r="U23424" s="11"/>
    </row>
    <row r="23425" spans="20:21" x14ac:dyDescent="0.2">
      <c r="T23425" s="11"/>
      <c r="U23425" s="11"/>
    </row>
    <row r="23426" spans="20:21" x14ac:dyDescent="0.2">
      <c r="T23426" s="11"/>
      <c r="U23426" s="11"/>
    </row>
    <row r="23427" spans="20:21" x14ac:dyDescent="0.2">
      <c r="T23427" s="11"/>
      <c r="U23427" s="11"/>
    </row>
    <row r="23428" spans="20:21" x14ac:dyDescent="0.2">
      <c r="T23428" s="11"/>
      <c r="U23428" s="11"/>
    </row>
    <row r="23429" spans="20:21" x14ac:dyDescent="0.2">
      <c r="T23429" s="11"/>
      <c r="U23429" s="11"/>
    </row>
    <row r="23430" spans="20:21" x14ac:dyDescent="0.2">
      <c r="T23430" s="11"/>
      <c r="U23430" s="11"/>
    </row>
    <row r="23431" spans="20:21" x14ac:dyDescent="0.2">
      <c r="T23431" s="11"/>
      <c r="U23431" s="11"/>
    </row>
    <row r="23432" spans="20:21" x14ac:dyDescent="0.2">
      <c r="T23432" s="11"/>
      <c r="U23432" s="11"/>
    </row>
    <row r="23433" spans="20:21" x14ac:dyDescent="0.2">
      <c r="T23433" s="11"/>
      <c r="U23433" s="11"/>
    </row>
    <row r="23434" spans="20:21" x14ac:dyDescent="0.2">
      <c r="T23434" s="11"/>
      <c r="U23434" s="11"/>
    </row>
    <row r="23435" spans="20:21" x14ac:dyDescent="0.2">
      <c r="T23435" s="11"/>
      <c r="U23435" s="11"/>
    </row>
    <row r="23436" spans="20:21" x14ac:dyDescent="0.2">
      <c r="T23436" s="11"/>
      <c r="U23436" s="11"/>
    </row>
    <row r="23437" spans="20:21" x14ac:dyDescent="0.2">
      <c r="T23437" s="11"/>
      <c r="U23437" s="11"/>
    </row>
    <row r="23438" spans="20:21" x14ac:dyDescent="0.2">
      <c r="T23438" s="11"/>
      <c r="U23438" s="11"/>
    </row>
    <row r="23439" spans="20:21" x14ac:dyDescent="0.2">
      <c r="T23439" s="11"/>
      <c r="U23439" s="11"/>
    </row>
    <row r="23440" spans="20:21" x14ac:dyDescent="0.2">
      <c r="T23440" s="11"/>
      <c r="U23440" s="11"/>
    </row>
    <row r="23441" spans="20:21" x14ac:dyDescent="0.2">
      <c r="T23441" s="11"/>
      <c r="U23441" s="11"/>
    </row>
    <row r="23442" spans="20:21" x14ac:dyDescent="0.2">
      <c r="T23442" s="11"/>
      <c r="U23442" s="11"/>
    </row>
    <row r="23443" spans="20:21" x14ac:dyDescent="0.2">
      <c r="T23443" s="11"/>
      <c r="U23443" s="11"/>
    </row>
    <row r="23444" spans="20:21" x14ac:dyDescent="0.2">
      <c r="T23444" s="11"/>
      <c r="U23444" s="11"/>
    </row>
    <row r="23445" spans="20:21" x14ac:dyDescent="0.2">
      <c r="T23445" s="11"/>
      <c r="U23445" s="11"/>
    </row>
    <row r="23446" spans="20:21" x14ac:dyDescent="0.2">
      <c r="T23446" s="11"/>
      <c r="U23446" s="11"/>
    </row>
    <row r="23447" spans="20:21" x14ac:dyDescent="0.2">
      <c r="T23447" s="11"/>
      <c r="U23447" s="11"/>
    </row>
    <row r="23448" spans="20:21" x14ac:dyDescent="0.2">
      <c r="T23448" s="11"/>
      <c r="U23448" s="11"/>
    </row>
    <row r="23449" spans="20:21" x14ac:dyDescent="0.2">
      <c r="T23449" s="11"/>
      <c r="U23449" s="11"/>
    </row>
    <row r="23450" spans="20:21" x14ac:dyDescent="0.2">
      <c r="T23450" s="11"/>
      <c r="U23450" s="11"/>
    </row>
    <row r="23451" spans="20:21" x14ac:dyDescent="0.2">
      <c r="T23451" s="11"/>
      <c r="U23451" s="11"/>
    </row>
    <row r="23452" spans="20:21" x14ac:dyDescent="0.2">
      <c r="T23452" s="11"/>
      <c r="U23452" s="11"/>
    </row>
    <row r="23453" spans="20:21" x14ac:dyDescent="0.2">
      <c r="T23453" s="11"/>
      <c r="U23453" s="11"/>
    </row>
    <row r="23454" spans="20:21" x14ac:dyDescent="0.2">
      <c r="T23454" s="11"/>
      <c r="U23454" s="11"/>
    </row>
    <row r="23455" spans="20:21" x14ac:dyDescent="0.2">
      <c r="T23455" s="11"/>
      <c r="U23455" s="11"/>
    </row>
    <row r="23456" spans="20:21" x14ac:dyDescent="0.2">
      <c r="T23456" s="11"/>
      <c r="U23456" s="11"/>
    </row>
    <row r="23457" spans="20:21" x14ac:dyDescent="0.2">
      <c r="T23457" s="11"/>
      <c r="U23457" s="11"/>
    </row>
    <row r="23458" spans="20:21" x14ac:dyDescent="0.2">
      <c r="T23458" s="11"/>
      <c r="U23458" s="11"/>
    </row>
    <row r="23459" spans="20:21" x14ac:dyDescent="0.2">
      <c r="T23459" s="11"/>
      <c r="U23459" s="11"/>
    </row>
    <row r="23460" spans="20:21" x14ac:dyDescent="0.2">
      <c r="T23460" s="11"/>
      <c r="U23460" s="11"/>
    </row>
    <row r="23461" spans="20:21" x14ac:dyDescent="0.2">
      <c r="T23461" s="11"/>
      <c r="U23461" s="11"/>
    </row>
    <row r="23462" spans="20:21" x14ac:dyDescent="0.2">
      <c r="T23462" s="11"/>
      <c r="U23462" s="11"/>
    </row>
    <row r="23463" spans="20:21" x14ac:dyDescent="0.2">
      <c r="T23463" s="11"/>
      <c r="U23463" s="11"/>
    </row>
    <row r="23464" spans="20:21" x14ac:dyDescent="0.2">
      <c r="T23464" s="11"/>
      <c r="U23464" s="11"/>
    </row>
    <row r="23465" spans="20:21" x14ac:dyDescent="0.2">
      <c r="T23465" s="11"/>
      <c r="U23465" s="11"/>
    </row>
    <row r="23466" spans="20:21" x14ac:dyDescent="0.2">
      <c r="T23466" s="11"/>
      <c r="U23466" s="11"/>
    </row>
    <row r="23467" spans="20:21" x14ac:dyDescent="0.2">
      <c r="T23467" s="11"/>
      <c r="U23467" s="11"/>
    </row>
    <row r="23468" spans="20:21" x14ac:dyDescent="0.2">
      <c r="T23468" s="11"/>
      <c r="U23468" s="11"/>
    </row>
    <row r="23469" spans="20:21" x14ac:dyDescent="0.2">
      <c r="T23469" s="11"/>
      <c r="U23469" s="11"/>
    </row>
    <row r="23470" spans="20:21" x14ac:dyDescent="0.2">
      <c r="T23470" s="11"/>
      <c r="U23470" s="11"/>
    </row>
    <row r="23471" spans="20:21" x14ac:dyDescent="0.2">
      <c r="T23471" s="11"/>
      <c r="U23471" s="11"/>
    </row>
    <row r="23472" spans="20:21" x14ac:dyDescent="0.2">
      <c r="T23472" s="11"/>
      <c r="U23472" s="11"/>
    </row>
    <row r="23473" spans="20:21" x14ac:dyDescent="0.2">
      <c r="T23473" s="11"/>
      <c r="U23473" s="11"/>
    </row>
    <row r="23474" spans="20:21" x14ac:dyDescent="0.2">
      <c r="T23474" s="11"/>
      <c r="U23474" s="11"/>
    </row>
    <row r="23475" spans="20:21" x14ac:dyDescent="0.2">
      <c r="T23475" s="11"/>
      <c r="U23475" s="11"/>
    </row>
    <row r="23476" spans="20:21" x14ac:dyDescent="0.2">
      <c r="T23476" s="11"/>
      <c r="U23476" s="11"/>
    </row>
    <row r="23477" spans="20:21" x14ac:dyDescent="0.2">
      <c r="T23477" s="11"/>
      <c r="U23477" s="11"/>
    </row>
    <row r="23478" spans="20:21" x14ac:dyDescent="0.2">
      <c r="T23478" s="11"/>
      <c r="U23478" s="11"/>
    </row>
    <row r="23479" spans="20:21" x14ac:dyDescent="0.2">
      <c r="T23479" s="11"/>
      <c r="U23479" s="11"/>
    </row>
    <row r="23480" spans="20:21" x14ac:dyDescent="0.2">
      <c r="T23480" s="11"/>
      <c r="U23480" s="11"/>
    </row>
    <row r="23481" spans="20:21" x14ac:dyDescent="0.2">
      <c r="T23481" s="11"/>
      <c r="U23481" s="11"/>
    </row>
    <row r="23482" spans="20:21" x14ac:dyDescent="0.2">
      <c r="T23482" s="11"/>
      <c r="U23482" s="11"/>
    </row>
    <row r="23483" spans="20:21" x14ac:dyDescent="0.2">
      <c r="T23483" s="11"/>
      <c r="U23483" s="11"/>
    </row>
    <row r="23484" spans="20:21" x14ac:dyDescent="0.2">
      <c r="T23484" s="11"/>
      <c r="U23484" s="11"/>
    </row>
    <row r="23485" spans="20:21" x14ac:dyDescent="0.2">
      <c r="T23485" s="11"/>
      <c r="U23485" s="11"/>
    </row>
    <row r="23486" spans="20:21" x14ac:dyDescent="0.2">
      <c r="T23486" s="11"/>
      <c r="U23486" s="11"/>
    </row>
    <row r="23487" spans="20:21" x14ac:dyDescent="0.2">
      <c r="T23487" s="11"/>
      <c r="U23487" s="11"/>
    </row>
    <row r="23488" spans="20:21" x14ac:dyDescent="0.2">
      <c r="T23488" s="11"/>
      <c r="U23488" s="11"/>
    </row>
    <row r="23489" spans="20:21" x14ac:dyDescent="0.2">
      <c r="T23489" s="11"/>
      <c r="U23489" s="11"/>
    </row>
    <row r="23490" spans="20:21" x14ac:dyDescent="0.2">
      <c r="T23490" s="11"/>
      <c r="U23490" s="11"/>
    </row>
    <row r="23491" spans="20:21" x14ac:dyDescent="0.2">
      <c r="T23491" s="11"/>
      <c r="U23491" s="11"/>
    </row>
    <row r="23492" spans="20:21" x14ac:dyDescent="0.2">
      <c r="T23492" s="11"/>
      <c r="U23492" s="11"/>
    </row>
    <row r="23493" spans="20:21" x14ac:dyDescent="0.2">
      <c r="T23493" s="11"/>
      <c r="U23493" s="11"/>
    </row>
    <row r="23494" spans="20:21" x14ac:dyDescent="0.2">
      <c r="T23494" s="11"/>
      <c r="U23494" s="11"/>
    </row>
    <row r="23495" spans="20:21" x14ac:dyDescent="0.2">
      <c r="T23495" s="11"/>
      <c r="U23495" s="11"/>
    </row>
    <row r="23496" spans="20:21" x14ac:dyDescent="0.2">
      <c r="T23496" s="11"/>
      <c r="U23496" s="11"/>
    </row>
    <row r="23497" spans="20:21" x14ac:dyDescent="0.2">
      <c r="T23497" s="11"/>
      <c r="U23497" s="11"/>
    </row>
    <row r="23498" spans="20:21" x14ac:dyDescent="0.2">
      <c r="T23498" s="11"/>
      <c r="U23498" s="11"/>
    </row>
    <row r="23499" spans="20:21" x14ac:dyDescent="0.2">
      <c r="T23499" s="11"/>
      <c r="U23499" s="11"/>
    </row>
    <row r="23500" spans="20:21" x14ac:dyDescent="0.2">
      <c r="T23500" s="11"/>
      <c r="U23500" s="11"/>
    </row>
    <row r="23501" spans="20:21" x14ac:dyDescent="0.2">
      <c r="T23501" s="11"/>
      <c r="U23501" s="11"/>
    </row>
    <row r="23502" spans="20:21" x14ac:dyDescent="0.2">
      <c r="T23502" s="11"/>
      <c r="U23502" s="11"/>
    </row>
    <row r="23503" spans="20:21" x14ac:dyDescent="0.2">
      <c r="T23503" s="11"/>
      <c r="U23503" s="11"/>
    </row>
    <row r="23504" spans="20:21" x14ac:dyDescent="0.2">
      <c r="T23504" s="11"/>
      <c r="U23504" s="11"/>
    </row>
    <row r="23505" spans="20:21" x14ac:dyDescent="0.2">
      <c r="T23505" s="11"/>
      <c r="U23505" s="11"/>
    </row>
    <row r="23506" spans="20:21" x14ac:dyDescent="0.2">
      <c r="T23506" s="11"/>
      <c r="U23506" s="11"/>
    </row>
    <row r="23507" spans="20:21" x14ac:dyDescent="0.2">
      <c r="T23507" s="11"/>
      <c r="U23507" s="11"/>
    </row>
    <row r="23508" spans="20:21" x14ac:dyDescent="0.2">
      <c r="T23508" s="11"/>
      <c r="U23508" s="11"/>
    </row>
    <row r="23509" spans="20:21" x14ac:dyDescent="0.2">
      <c r="T23509" s="11"/>
      <c r="U23509" s="11"/>
    </row>
    <row r="23510" spans="20:21" x14ac:dyDescent="0.2">
      <c r="T23510" s="11"/>
      <c r="U23510" s="11"/>
    </row>
    <row r="23511" spans="20:21" x14ac:dyDescent="0.2">
      <c r="T23511" s="11"/>
      <c r="U23511" s="11"/>
    </row>
    <row r="23512" spans="20:21" x14ac:dyDescent="0.2">
      <c r="T23512" s="11"/>
      <c r="U23512" s="11"/>
    </row>
    <row r="23513" spans="20:21" x14ac:dyDescent="0.2">
      <c r="T23513" s="11"/>
      <c r="U23513" s="11"/>
    </row>
    <row r="23514" spans="20:21" x14ac:dyDescent="0.2">
      <c r="T23514" s="11"/>
      <c r="U23514" s="11"/>
    </row>
    <row r="23515" spans="20:21" x14ac:dyDescent="0.2">
      <c r="T23515" s="11"/>
      <c r="U23515" s="11"/>
    </row>
    <row r="23516" spans="20:21" x14ac:dyDescent="0.2">
      <c r="T23516" s="11"/>
      <c r="U23516" s="11"/>
    </row>
    <row r="23517" spans="20:21" x14ac:dyDescent="0.2">
      <c r="T23517" s="11"/>
      <c r="U23517" s="11"/>
    </row>
    <row r="23518" spans="20:21" x14ac:dyDescent="0.2">
      <c r="T23518" s="11"/>
      <c r="U23518" s="11"/>
    </row>
    <row r="23519" spans="20:21" x14ac:dyDescent="0.2">
      <c r="T23519" s="11"/>
      <c r="U23519" s="11"/>
    </row>
    <row r="23520" spans="20:21" x14ac:dyDescent="0.2">
      <c r="T23520" s="11"/>
      <c r="U23520" s="11"/>
    </row>
    <row r="23521" spans="20:21" x14ac:dyDescent="0.2">
      <c r="T23521" s="11"/>
      <c r="U23521" s="11"/>
    </row>
    <row r="23522" spans="20:21" x14ac:dyDescent="0.2">
      <c r="T23522" s="11"/>
      <c r="U23522" s="11"/>
    </row>
    <row r="23523" spans="20:21" x14ac:dyDescent="0.2">
      <c r="T23523" s="11"/>
      <c r="U23523" s="11"/>
    </row>
    <row r="23524" spans="20:21" x14ac:dyDescent="0.2">
      <c r="T23524" s="11"/>
      <c r="U23524" s="11"/>
    </row>
    <row r="23525" spans="20:21" x14ac:dyDescent="0.2">
      <c r="T23525" s="11"/>
      <c r="U23525" s="11"/>
    </row>
    <row r="23526" spans="20:21" x14ac:dyDescent="0.2">
      <c r="T23526" s="11"/>
      <c r="U23526" s="11"/>
    </row>
    <row r="23527" spans="20:21" x14ac:dyDescent="0.2">
      <c r="T23527" s="11"/>
      <c r="U23527" s="11"/>
    </row>
    <row r="23528" spans="20:21" x14ac:dyDescent="0.2">
      <c r="T23528" s="11"/>
      <c r="U23528" s="11"/>
    </row>
    <row r="23529" spans="20:21" x14ac:dyDescent="0.2">
      <c r="T23529" s="11"/>
      <c r="U23529" s="11"/>
    </row>
    <row r="23530" spans="20:21" x14ac:dyDescent="0.2">
      <c r="T23530" s="11"/>
      <c r="U23530" s="11"/>
    </row>
    <row r="23531" spans="20:21" x14ac:dyDescent="0.2">
      <c r="T23531" s="11"/>
      <c r="U23531" s="11"/>
    </row>
    <row r="23532" spans="20:21" x14ac:dyDescent="0.2">
      <c r="T23532" s="11"/>
      <c r="U23532" s="11"/>
    </row>
    <row r="23533" spans="20:21" x14ac:dyDescent="0.2">
      <c r="T23533" s="11"/>
      <c r="U23533" s="11"/>
    </row>
    <row r="23534" spans="20:21" x14ac:dyDescent="0.2">
      <c r="T23534" s="11"/>
      <c r="U23534" s="11"/>
    </row>
    <row r="23535" spans="20:21" x14ac:dyDescent="0.2">
      <c r="T23535" s="11"/>
      <c r="U23535" s="11"/>
    </row>
    <row r="23536" spans="20:21" x14ac:dyDescent="0.2">
      <c r="T23536" s="11"/>
      <c r="U23536" s="11"/>
    </row>
    <row r="23537" spans="20:21" x14ac:dyDescent="0.2">
      <c r="T23537" s="11"/>
      <c r="U23537" s="11"/>
    </row>
    <row r="23538" spans="20:21" x14ac:dyDescent="0.2">
      <c r="T23538" s="11"/>
      <c r="U23538" s="11"/>
    </row>
    <row r="23539" spans="20:21" x14ac:dyDescent="0.2">
      <c r="T23539" s="11"/>
      <c r="U23539" s="11"/>
    </row>
    <row r="23540" spans="20:21" x14ac:dyDescent="0.2">
      <c r="T23540" s="11"/>
      <c r="U23540" s="11"/>
    </row>
    <row r="23541" spans="20:21" x14ac:dyDescent="0.2">
      <c r="T23541" s="11"/>
      <c r="U23541" s="11"/>
    </row>
    <row r="23542" spans="20:21" x14ac:dyDescent="0.2">
      <c r="T23542" s="11"/>
      <c r="U23542" s="11"/>
    </row>
    <row r="23543" spans="20:21" x14ac:dyDescent="0.2">
      <c r="T23543" s="11"/>
      <c r="U23543" s="11"/>
    </row>
    <row r="23544" spans="20:21" x14ac:dyDescent="0.2">
      <c r="T23544" s="11"/>
      <c r="U23544" s="11"/>
    </row>
    <row r="23545" spans="20:21" x14ac:dyDescent="0.2">
      <c r="T23545" s="11"/>
      <c r="U23545" s="11"/>
    </row>
    <row r="23546" spans="20:21" x14ac:dyDescent="0.2">
      <c r="T23546" s="11"/>
      <c r="U23546" s="11"/>
    </row>
    <row r="23547" spans="20:21" x14ac:dyDescent="0.2">
      <c r="T23547" s="11"/>
      <c r="U23547" s="11"/>
    </row>
    <row r="23548" spans="20:21" x14ac:dyDescent="0.2">
      <c r="T23548" s="11"/>
      <c r="U23548" s="11"/>
    </row>
    <row r="23549" spans="20:21" x14ac:dyDescent="0.2">
      <c r="T23549" s="11"/>
      <c r="U23549" s="11"/>
    </row>
    <row r="23550" spans="20:21" x14ac:dyDescent="0.2">
      <c r="T23550" s="11"/>
      <c r="U23550" s="11"/>
    </row>
    <row r="23551" spans="20:21" x14ac:dyDescent="0.2">
      <c r="T23551" s="11"/>
      <c r="U23551" s="11"/>
    </row>
    <row r="23552" spans="20:21" x14ac:dyDescent="0.2">
      <c r="T23552" s="11"/>
      <c r="U23552" s="11"/>
    </row>
    <row r="23553" spans="20:21" x14ac:dyDescent="0.2">
      <c r="T23553" s="11"/>
      <c r="U23553" s="11"/>
    </row>
    <row r="23554" spans="20:21" x14ac:dyDescent="0.2">
      <c r="T23554" s="11"/>
      <c r="U23554" s="11"/>
    </row>
    <row r="23555" spans="20:21" x14ac:dyDescent="0.2">
      <c r="T23555" s="11"/>
      <c r="U23555" s="11"/>
    </row>
    <row r="23556" spans="20:21" x14ac:dyDescent="0.2">
      <c r="T23556" s="11"/>
      <c r="U23556" s="11"/>
    </row>
    <row r="23557" spans="20:21" x14ac:dyDescent="0.2">
      <c r="T23557" s="11"/>
      <c r="U23557" s="11"/>
    </row>
    <row r="23558" spans="20:21" x14ac:dyDescent="0.2">
      <c r="T23558" s="11"/>
      <c r="U23558" s="11"/>
    </row>
    <row r="23559" spans="20:21" x14ac:dyDescent="0.2">
      <c r="T23559" s="11"/>
      <c r="U23559" s="11"/>
    </row>
    <row r="23560" spans="20:21" x14ac:dyDescent="0.2">
      <c r="T23560" s="11"/>
      <c r="U23560" s="11"/>
    </row>
    <row r="23561" spans="20:21" x14ac:dyDescent="0.2">
      <c r="T23561" s="11"/>
      <c r="U23561" s="11"/>
    </row>
    <row r="23562" spans="20:21" x14ac:dyDescent="0.2">
      <c r="T23562" s="11"/>
      <c r="U23562" s="11"/>
    </row>
    <row r="23563" spans="20:21" x14ac:dyDescent="0.2">
      <c r="T23563" s="11"/>
      <c r="U23563" s="11"/>
    </row>
    <row r="23564" spans="20:21" x14ac:dyDescent="0.2">
      <c r="T23564" s="11"/>
      <c r="U23564" s="11"/>
    </row>
    <row r="23565" spans="20:21" x14ac:dyDescent="0.2">
      <c r="T23565" s="11"/>
      <c r="U23565" s="11"/>
    </row>
    <row r="23566" spans="20:21" x14ac:dyDescent="0.2">
      <c r="T23566" s="11"/>
      <c r="U23566" s="11"/>
    </row>
    <row r="23567" spans="20:21" x14ac:dyDescent="0.2">
      <c r="T23567" s="11"/>
      <c r="U23567" s="11"/>
    </row>
    <row r="23568" spans="20:21" x14ac:dyDescent="0.2">
      <c r="T23568" s="11"/>
      <c r="U23568" s="11"/>
    </row>
    <row r="23569" spans="20:21" x14ac:dyDescent="0.2">
      <c r="T23569" s="11"/>
      <c r="U23569" s="11"/>
    </row>
    <row r="23570" spans="20:21" x14ac:dyDescent="0.2">
      <c r="T23570" s="11"/>
      <c r="U23570" s="11"/>
    </row>
    <row r="23571" spans="20:21" x14ac:dyDescent="0.2">
      <c r="T23571" s="11"/>
      <c r="U23571" s="11"/>
    </row>
    <row r="23572" spans="20:21" x14ac:dyDescent="0.2">
      <c r="T23572" s="11"/>
      <c r="U23572" s="11"/>
    </row>
    <row r="23573" spans="20:21" x14ac:dyDescent="0.2">
      <c r="T23573" s="11"/>
      <c r="U23573" s="11"/>
    </row>
    <row r="23574" spans="20:21" x14ac:dyDescent="0.2">
      <c r="T23574" s="11"/>
      <c r="U23574" s="11"/>
    </row>
    <row r="23575" spans="20:21" x14ac:dyDescent="0.2">
      <c r="T23575" s="11"/>
      <c r="U23575" s="11"/>
    </row>
    <row r="23576" spans="20:21" x14ac:dyDescent="0.2">
      <c r="T23576" s="11"/>
      <c r="U23576" s="11"/>
    </row>
    <row r="23577" spans="20:21" x14ac:dyDescent="0.2">
      <c r="T23577" s="11"/>
      <c r="U23577" s="11"/>
    </row>
    <row r="23578" spans="20:21" x14ac:dyDescent="0.2">
      <c r="T23578" s="11"/>
      <c r="U23578" s="11"/>
    </row>
    <row r="23579" spans="20:21" x14ac:dyDescent="0.2">
      <c r="T23579" s="11"/>
      <c r="U23579" s="11"/>
    </row>
    <row r="23580" spans="20:21" x14ac:dyDescent="0.2">
      <c r="T23580" s="11"/>
      <c r="U23580" s="11"/>
    </row>
    <row r="23581" spans="20:21" x14ac:dyDescent="0.2">
      <c r="T23581" s="11"/>
      <c r="U23581" s="11"/>
    </row>
    <row r="23582" spans="20:21" x14ac:dyDescent="0.2">
      <c r="T23582" s="11"/>
      <c r="U23582" s="11"/>
    </row>
    <row r="23583" spans="20:21" x14ac:dyDescent="0.2">
      <c r="T23583" s="11"/>
      <c r="U23583" s="11"/>
    </row>
    <row r="23584" spans="20:21" x14ac:dyDescent="0.2">
      <c r="T23584" s="11"/>
      <c r="U23584" s="11"/>
    </row>
    <row r="23585" spans="20:21" x14ac:dyDescent="0.2">
      <c r="T23585" s="11"/>
      <c r="U23585" s="11"/>
    </row>
    <row r="23586" spans="20:21" x14ac:dyDescent="0.2">
      <c r="T23586" s="11"/>
      <c r="U23586" s="11"/>
    </row>
    <row r="23587" spans="20:21" x14ac:dyDescent="0.2">
      <c r="T23587" s="11"/>
      <c r="U23587" s="11"/>
    </row>
    <row r="23588" spans="20:21" x14ac:dyDescent="0.2">
      <c r="T23588" s="11"/>
      <c r="U23588" s="11"/>
    </row>
    <row r="23589" spans="20:21" x14ac:dyDescent="0.2">
      <c r="T23589" s="11"/>
      <c r="U23589" s="11"/>
    </row>
    <row r="23590" spans="20:21" x14ac:dyDescent="0.2">
      <c r="T23590" s="11"/>
      <c r="U23590" s="11"/>
    </row>
    <row r="23591" spans="20:21" x14ac:dyDescent="0.2">
      <c r="T23591" s="11"/>
      <c r="U23591" s="11"/>
    </row>
    <row r="23592" spans="20:21" x14ac:dyDescent="0.2">
      <c r="T23592" s="11"/>
      <c r="U23592" s="11"/>
    </row>
    <row r="23593" spans="20:21" x14ac:dyDescent="0.2">
      <c r="T23593" s="11"/>
      <c r="U23593" s="11"/>
    </row>
    <row r="23594" spans="20:21" x14ac:dyDescent="0.2">
      <c r="T23594" s="11"/>
      <c r="U23594" s="11"/>
    </row>
    <row r="23595" spans="20:21" x14ac:dyDescent="0.2">
      <c r="T23595" s="11"/>
      <c r="U23595" s="11"/>
    </row>
    <row r="23596" spans="20:21" x14ac:dyDescent="0.2">
      <c r="T23596" s="11"/>
      <c r="U23596" s="11"/>
    </row>
    <row r="23597" spans="20:21" x14ac:dyDescent="0.2">
      <c r="T23597" s="11"/>
      <c r="U23597" s="11"/>
    </row>
    <row r="23598" spans="20:21" x14ac:dyDescent="0.2">
      <c r="T23598" s="11"/>
      <c r="U23598" s="11"/>
    </row>
    <row r="23599" spans="20:21" x14ac:dyDescent="0.2">
      <c r="T23599" s="11"/>
      <c r="U23599" s="11"/>
    </row>
    <row r="23600" spans="20:21" x14ac:dyDescent="0.2">
      <c r="T23600" s="11"/>
      <c r="U23600" s="11"/>
    </row>
    <row r="23601" spans="20:21" x14ac:dyDescent="0.2">
      <c r="T23601" s="11"/>
      <c r="U23601" s="11"/>
    </row>
    <row r="23602" spans="20:21" x14ac:dyDescent="0.2">
      <c r="T23602" s="11"/>
      <c r="U23602" s="11"/>
    </row>
    <row r="23603" spans="20:21" x14ac:dyDescent="0.2">
      <c r="T23603" s="11"/>
      <c r="U23603" s="11"/>
    </row>
    <row r="23604" spans="20:21" x14ac:dyDescent="0.2">
      <c r="T23604" s="11"/>
      <c r="U23604" s="11"/>
    </row>
    <row r="23605" spans="20:21" x14ac:dyDescent="0.2">
      <c r="T23605" s="11"/>
      <c r="U23605" s="11"/>
    </row>
    <row r="23606" spans="20:21" x14ac:dyDescent="0.2">
      <c r="T23606" s="11"/>
      <c r="U23606" s="11"/>
    </row>
    <row r="23607" spans="20:21" x14ac:dyDescent="0.2">
      <c r="T23607" s="11"/>
      <c r="U23607" s="11"/>
    </row>
    <row r="23608" spans="20:21" x14ac:dyDescent="0.2">
      <c r="T23608" s="11"/>
      <c r="U23608" s="11"/>
    </row>
    <row r="23609" spans="20:21" x14ac:dyDescent="0.2">
      <c r="T23609" s="11"/>
      <c r="U23609" s="11"/>
    </row>
    <row r="23610" spans="20:21" x14ac:dyDescent="0.2">
      <c r="T23610" s="11"/>
      <c r="U23610" s="11"/>
    </row>
    <row r="23611" spans="20:21" x14ac:dyDescent="0.2">
      <c r="T23611" s="11"/>
      <c r="U23611" s="11"/>
    </row>
    <row r="23612" spans="20:21" x14ac:dyDescent="0.2">
      <c r="T23612" s="11"/>
      <c r="U23612" s="11"/>
    </row>
    <row r="23613" spans="20:21" x14ac:dyDescent="0.2">
      <c r="T23613" s="11"/>
      <c r="U23613" s="11"/>
    </row>
    <row r="23614" spans="20:21" x14ac:dyDescent="0.2">
      <c r="T23614" s="11"/>
      <c r="U23614" s="11"/>
    </row>
    <row r="23615" spans="20:21" x14ac:dyDescent="0.2">
      <c r="T23615" s="11"/>
      <c r="U23615" s="11"/>
    </row>
    <row r="23616" spans="20:21" x14ac:dyDescent="0.2">
      <c r="T23616" s="11"/>
      <c r="U23616" s="11"/>
    </row>
    <row r="23617" spans="20:21" x14ac:dyDescent="0.2">
      <c r="T23617" s="11"/>
      <c r="U23617" s="11"/>
    </row>
    <row r="23618" spans="20:21" x14ac:dyDescent="0.2">
      <c r="T23618" s="11"/>
      <c r="U23618" s="11"/>
    </row>
    <row r="23619" spans="20:21" x14ac:dyDescent="0.2">
      <c r="T23619" s="11"/>
      <c r="U23619" s="11"/>
    </row>
    <row r="23620" spans="20:21" x14ac:dyDescent="0.2">
      <c r="T23620" s="11"/>
      <c r="U23620" s="11"/>
    </row>
    <row r="23621" spans="20:21" x14ac:dyDescent="0.2">
      <c r="T23621" s="11"/>
      <c r="U23621" s="11"/>
    </row>
    <row r="23622" spans="20:21" x14ac:dyDescent="0.2">
      <c r="T23622" s="11"/>
      <c r="U23622" s="11"/>
    </row>
    <row r="23623" spans="20:21" x14ac:dyDescent="0.2">
      <c r="T23623" s="11"/>
      <c r="U23623" s="11"/>
    </row>
    <row r="23624" spans="20:21" x14ac:dyDescent="0.2">
      <c r="T23624" s="11"/>
      <c r="U23624" s="11"/>
    </row>
    <row r="23625" spans="20:21" x14ac:dyDescent="0.2">
      <c r="T23625" s="11"/>
      <c r="U23625" s="11"/>
    </row>
    <row r="23626" spans="20:21" x14ac:dyDescent="0.2">
      <c r="T23626" s="11"/>
      <c r="U23626" s="11"/>
    </row>
    <row r="23627" spans="20:21" x14ac:dyDescent="0.2">
      <c r="T23627" s="11"/>
      <c r="U23627" s="11"/>
    </row>
    <row r="23628" spans="20:21" x14ac:dyDescent="0.2">
      <c r="T23628" s="11"/>
      <c r="U23628" s="11"/>
    </row>
    <row r="23629" spans="20:21" x14ac:dyDescent="0.2">
      <c r="T23629" s="11"/>
      <c r="U23629" s="11"/>
    </row>
    <row r="23630" spans="20:21" x14ac:dyDescent="0.2">
      <c r="T23630" s="11"/>
      <c r="U23630" s="11"/>
    </row>
    <row r="23631" spans="20:21" x14ac:dyDescent="0.2">
      <c r="T23631" s="11"/>
      <c r="U23631" s="11"/>
    </row>
    <row r="23632" spans="20:21" x14ac:dyDescent="0.2">
      <c r="T23632" s="11"/>
      <c r="U23632" s="11"/>
    </row>
    <row r="23633" spans="20:21" x14ac:dyDescent="0.2">
      <c r="T23633" s="11"/>
      <c r="U23633" s="11"/>
    </row>
    <row r="23634" spans="20:21" x14ac:dyDescent="0.2">
      <c r="T23634" s="11"/>
      <c r="U23634" s="11"/>
    </row>
    <row r="23635" spans="20:21" x14ac:dyDescent="0.2">
      <c r="T23635" s="11"/>
      <c r="U23635" s="11"/>
    </row>
    <row r="23636" spans="20:21" x14ac:dyDescent="0.2">
      <c r="T23636" s="11"/>
      <c r="U23636" s="11"/>
    </row>
    <row r="23637" spans="20:21" x14ac:dyDescent="0.2">
      <c r="T23637" s="11"/>
      <c r="U23637" s="11"/>
    </row>
    <row r="23638" spans="20:21" x14ac:dyDescent="0.2">
      <c r="T23638" s="11"/>
      <c r="U23638" s="11"/>
    </row>
    <row r="23639" spans="20:21" x14ac:dyDescent="0.2">
      <c r="T23639" s="11"/>
      <c r="U23639" s="11"/>
    </row>
    <row r="23640" spans="20:21" x14ac:dyDescent="0.2">
      <c r="T23640" s="11"/>
      <c r="U23640" s="11"/>
    </row>
    <row r="23641" spans="20:21" x14ac:dyDescent="0.2">
      <c r="T23641" s="11"/>
      <c r="U23641" s="11"/>
    </row>
    <row r="23642" spans="20:21" x14ac:dyDescent="0.2">
      <c r="T23642" s="11"/>
      <c r="U23642" s="11"/>
    </row>
    <row r="23643" spans="20:21" x14ac:dyDescent="0.2">
      <c r="T23643" s="11"/>
      <c r="U23643" s="11"/>
    </row>
    <row r="23644" spans="20:21" x14ac:dyDescent="0.2">
      <c r="T23644" s="11"/>
      <c r="U23644" s="11"/>
    </row>
    <row r="23645" spans="20:21" x14ac:dyDescent="0.2">
      <c r="T23645" s="11"/>
      <c r="U23645" s="11"/>
    </row>
    <row r="23646" spans="20:21" x14ac:dyDescent="0.2">
      <c r="T23646" s="11"/>
      <c r="U23646" s="11"/>
    </row>
    <row r="23647" spans="20:21" x14ac:dyDescent="0.2">
      <c r="T23647" s="11"/>
      <c r="U23647" s="11"/>
    </row>
    <row r="23648" spans="20:21" x14ac:dyDescent="0.2">
      <c r="T23648" s="11"/>
      <c r="U23648" s="11"/>
    </row>
    <row r="23649" spans="20:21" x14ac:dyDescent="0.2">
      <c r="T23649" s="11"/>
      <c r="U23649" s="11"/>
    </row>
    <row r="23650" spans="20:21" x14ac:dyDescent="0.2">
      <c r="T23650" s="11"/>
      <c r="U23650" s="11"/>
    </row>
    <row r="23651" spans="20:21" x14ac:dyDescent="0.2">
      <c r="T23651" s="11"/>
      <c r="U23651" s="11"/>
    </row>
    <row r="23652" spans="20:21" x14ac:dyDescent="0.2">
      <c r="T23652" s="11"/>
      <c r="U23652" s="11"/>
    </row>
    <row r="23653" spans="20:21" x14ac:dyDescent="0.2">
      <c r="T23653" s="11"/>
      <c r="U23653" s="11"/>
    </row>
    <row r="23654" spans="20:21" x14ac:dyDescent="0.2">
      <c r="T23654" s="11"/>
      <c r="U23654" s="11"/>
    </row>
    <row r="23655" spans="20:21" x14ac:dyDescent="0.2">
      <c r="T23655" s="11"/>
      <c r="U23655" s="11"/>
    </row>
    <row r="23656" spans="20:21" x14ac:dyDescent="0.2">
      <c r="T23656" s="11"/>
      <c r="U23656" s="11"/>
    </row>
    <row r="23657" spans="20:21" x14ac:dyDescent="0.2">
      <c r="T23657" s="11"/>
      <c r="U23657" s="11"/>
    </row>
    <row r="23658" spans="20:21" x14ac:dyDescent="0.2">
      <c r="T23658" s="11"/>
      <c r="U23658" s="11"/>
    </row>
    <row r="23659" spans="20:21" x14ac:dyDescent="0.2">
      <c r="T23659" s="11"/>
      <c r="U23659" s="11"/>
    </row>
    <row r="23660" spans="20:21" x14ac:dyDescent="0.2">
      <c r="T23660" s="11"/>
      <c r="U23660" s="11"/>
    </row>
    <row r="23661" spans="20:21" x14ac:dyDescent="0.2">
      <c r="T23661" s="11"/>
      <c r="U23661" s="11"/>
    </row>
    <row r="23662" spans="20:21" x14ac:dyDescent="0.2">
      <c r="T23662" s="11"/>
      <c r="U23662" s="11"/>
    </row>
    <row r="23663" spans="20:21" x14ac:dyDescent="0.2">
      <c r="T23663" s="11"/>
      <c r="U23663" s="11"/>
    </row>
    <row r="23664" spans="20:21" x14ac:dyDescent="0.2">
      <c r="T23664" s="11"/>
      <c r="U23664" s="11"/>
    </row>
    <row r="23665" spans="20:21" x14ac:dyDescent="0.2">
      <c r="T23665" s="11"/>
      <c r="U23665" s="11"/>
    </row>
    <row r="23666" spans="20:21" x14ac:dyDescent="0.2">
      <c r="T23666" s="11"/>
      <c r="U23666" s="11"/>
    </row>
    <row r="23667" spans="20:21" x14ac:dyDescent="0.2">
      <c r="T23667" s="11"/>
      <c r="U23667" s="11"/>
    </row>
    <row r="23668" spans="20:21" x14ac:dyDescent="0.2">
      <c r="T23668" s="11"/>
      <c r="U23668" s="11"/>
    </row>
    <row r="23669" spans="20:21" x14ac:dyDescent="0.2">
      <c r="T23669" s="11"/>
      <c r="U23669" s="11"/>
    </row>
    <row r="23670" spans="20:21" x14ac:dyDescent="0.2">
      <c r="T23670" s="11"/>
      <c r="U23670" s="11"/>
    </row>
    <row r="23671" spans="20:21" x14ac:dyDescent="0.2">
      <c r="T23671" s="11"/>
      <c r="U23671" s="11"/>
    </row>
    <row r="23672" spans="20:21" x14ac:dyDescent="0.2">
      <c r="T23672" s="11"/>
      <c r="U23672" s="11"/>
    </row>
    <row r="23673" spans="20:21" x14ac:dyDescent="0.2">
      <c r="T23673" s="11"/>
      <c r="U23673" s="11"/>
    </row>
    <row r="23674" spans="20:21" x14ac:dyDescent="0.2">
      <c r="T23674" s="11"/>
      <c r="U23674" s="11"/>
    </row>
    <row r="23675" spans="20:21" x14ac:dyDescent="0.2">
      <c r="T23675" s="11"/>
      <c r="U23675" s="11"/>
    </row>
    <row r="23676" spans="20:21" x14ac:dyDescent="0.2">
      <c r="T23676" s="11"/>
      <c r="U23676" s="11"/>
    </row>
    <row r="23677" spans="20:21" x14ac:dyDescent="0.2">
      <c r="T23677" s="11"/>
      <c r="U23677" s="11"/>
    </row>
    <row r="23678" spans="20:21" x14ac:dyDescent="0.2">
      <c r="T23678" s="11"/>
      <c r="U23678" s="11"/>
    </row>
    <row r="23679" spans="20:21" x14ac:dyDescent="0.2">
      <c r="T23679" s="11"/>
      <c r="U23679" s="11"/>
    </row>
    <row r="23680" spans="20:21" x14ac:dyDescent="0.2">
      <c r="T23680" s="11"/>
      <c r="U23680" s="11"/>
    </row>
    <row r="23681" spans="20:21" x14ac:dyDescent="0.2">
      <c r="T23681" s="11"/>
      <c r="U23681" s="11"/>
    </row>
    <row r="23682" spans="20:21" x14ac:dyDescent="0.2">
      <c r="T23682" s="11"/>
      <c r="U23682" s="11"/>
    </row>
    <row r="23683" spans="20:21" x14ac:dyDescent="0.2">
      <c r="T23683" s="11"/>
      <c r="U23683" s="11"/>
    </row>
    <row r="23684" spans="20:21" x14ac:dyDescent="0.2">
      <c r="T23684" s="11"/>
      <c r="U23684" s="11"/>
    </row>
    <row r="23685" spans="20:21" x14ac:dyDescent="0.2">
      <c r="T23685" s="11"/>
      <c r="U23685" s="11"/>
    </row>
    <row r="23686" spans="20:21" x14ac:dyDescent="0.2">
      <c r="T23686" s="11"/>
      <c r="U23686" s="11"/>
    </row>
    <row r="23687" spans="20:21" x14ac:dyDescent="0.2">
      <c r="T23687" s="11"/>
      <c r="U23687" s="11"/>
    </row>
    <row r="23688" spans="20:21" x14ac:dyDescent="0.2">
      <c r="T23688" s="11"/>
      <c r="U23688" s="11"/>
    </row>
    <row r="23689" spans="20:21" x14ac:dyDescent="0.2">
      <c r="T23689" s="11"/>
      <c r="U23689" s="11"/>
    </row>
    <row r="23690" spans="20:21" x14ac:dyDescent="0.2">
      <c r="T23690" s="11"/>
      <c r="U23690" s="11"/>
    </row>
    <row r="23691" spans="20:21" x14ac:dyDescent="0.2">
      <c r="T23691" s="11"/>
      <c r="U23691" s="11"/>
    </row>
    <row r="23692" spans="20:21" x14ac:dyDescent="0.2">
      <c r="T23692" s="11"/>
      <c r="U23692" s="11"/>
    </row>
    <row r="23693" spans="20:21" x14ac:dyDescent="0.2">
      <c r="T23693" s="11"/>
      <c r="U23693" s="11"/>
    </row>
    <row r="23694" spans="20:21" x14ac:dyDescent="0.2">
      <c r="T23694" s="11"/>
      <c r="U23694" s="11"/>
    </row>
    <row r="23695" spans="20:21" x14ac:dyDescent="0.2">
      <c r="T23695" s="11"/>
      <c r="U23695" s="11"/>
    </row>
    <row r="23696" spans="20:21" x14ac:dyDescent="0.2">
      <c r="T23696" s="11"/>
      <c r="U23696" s="11"/>
    </row>
    <row r="23697" spans="20:21" x14ac:dyDescent="0.2">
      <c r="T23697" s="11"/>
      <c r="U23697" s="11"/>
    </row>
    <row r="23698" spans="20:21" x14ac:dyDescent="0.2">
      <c r="T23698" s="11"/>
      <c r="U23698" s="11"/>
    </row>
    <row r="23699" spans="20:21" x14ac:dyDescent="0.2">
      <c r="T23699" s="11"/>
      <c r="U23699" s="11"/>
    </row>
    <row r="23700" spans="20:21" x14ac:dyDescent="0.2">
      <c r="T23700" s="11"/>
      <c r="U23700" s="11"/>
    </row>
    <row r="23701" spans="20:21" x14ac:dyDescent="0.2">
      <c r="T23701" s="11"/>
      <c r="U23701" s="11"/>
    </row>
    <row r="23702" spans="20:21" x14ac:dyDescent="0.2">
      <c r="T23702" s="11"/>
      <c r="U23702" s="11"/>
    </row>
    <row r="23703" spans="20:21" x14ac:dyDescent="0.2">
      <c r="T23703" s="11"/>
      <c r="U23703" s="11"/>
    </row>
    <row r="23704" spans="20:21" x14ac:dyDescent="0.2">
      <c r="T23704" s="11"/>
      <c r="U23704" s="11"/>
    </row>
    <row r="23705" spans="20:21" x14ac:dyDescent="0.2">
      <c r="T23705" s="11"/>
      <c r="U23705" s="11"/>
    </row>
    <row r="23706" spans="20:21" x14ac:dyDescent="0.2">
      <c r="T23706" s="11"/>
      <c r="U23706" s="11"/>
    </row>
    <row r="23707" spans="20:21" x14ac:dyDescent="0.2">
      <c r="T23707" s="11"/>
      <c r="U23707" s="11"/>
    </row>
    <row r="23708" spans="20:21" x14ac:dyDescent="0.2">
      <c r="T23708" s="11"/>
      <c r="U23708" s="11"/>
    </row>
    <row r="23709" spans="20:21" x14ac:dyDescent="0.2">
      <c r="T23709" s="11"/>
      <c r="U23709" s="11"/>
    </row>
    <row r="23710" spans="20:21" x14ac:dyDescent="0.2">
      <c r="T23710" s="11"/>
      <c r="U23710" s="11"/>
    </row>
    <row r="23711" spans="20:21" x14ac:dyDescent="0.2">
      <c r="T23711" s="11"/>
      <c r="U23711" s="11"/>
    </row>
    <row r="23712" spans="20:21" x14ac:dyDescent="0.2">
      <c r="T23712" s="11"/>
      <c r="U23712" s="11"/>
    </row>
    <row r="23713" spans="20:21" x14ac:dyDescent="0.2">
      <c r="T23713" s="11"/>
      <c r="U23713" s="11"/>
    </row>
    <row r="23714" spans="20:21" x14ac:dyDescent="0.2">
      <c r="T23714" s="11"/>
      <c r="U23714" s="11"/>
    </row>
    <row r="23715" spans="20:21" x14ac:dyDescent="0.2">
      <c r="T23715" s="11"/>
      <c r="U23715" s="11"/>
    </row>
    <row r="23716" spans="20:21" x14ac:dyDescent="0.2">
      <c r="T23716" s="11"/>
      <c r="U23716" s="11"/>
    </row>
    <row r="23717" spans="20:21" x14ac:dyDescent="0.2">
      <c r="T23717" s="11"/>
      <c r="U23717" s="11"/>
    </row>
    <row r="23718" spans="20:21" x14ac:dyDescent="0.2">
      <c r="T23718" s="11"/>
      <c r="U23718" s="11"/>
    </row>
    <row r="23719" spans="20:21" x14ac:dyDescent="0.2">
      <c r="T23719" s="11"/>
      <c r="U23719" s="11"/>
    </row>
    <row r="23720" spans="20:21" x14ac:dyDescent="0.2">
      <c r="T23720" s="11"/>
      <c r="U23720" s="11"/>
    </row>
    <row r="23721" spans="20:21" x14ac:dyDescent="0.2">
      <c r="T23721" s="11"/>
      <c r="U23721" s="11"/>
    </row>
    <row r="23722" spans="20:21" x14ac:dyDescent="0.2">
      <c r="T23722" s="11"/>
      <c r="U23722" s="11"/>
    </row>
    <row r="23723" spans="20:21" x14ac:dyDescent="0.2">
      <c r="T23723" s="11"/>
      <c r="U23723" s="11"/>
    </row>
    <row r="23724" spans="20:21" x14ac:dyDescent="0.2">
      <c r="T23724" s="11"/>
      <c r="U23724" s="11"/>
    </row>
    <row r="23725" spans="20:21" x14ac:dyDescent="0.2">
      <c r="T23725" s="11"/>
      <c r="U23725" s="11"/>
    </row>
    <row r="23726" spans="20:21" x14ac:dyDescent="0.2">
      <c r="T23726" s="11"/>
      <c r="U23726" s="11"/>
    </row>
    <row r="23727" spans="20:21" x14ac:dyDescent="0.2">
      <c r="T23727" s="11"/>
      <c r="U23727" s="11"/>
    </row>
    <row r="23728" spans="20:21" x14ac:dyDescent="0.2">
      <c r="T23728" s="11"/>
      <c r="U23728" s="11"/>
    </row>
    <row r="23729" spans="20:21" x14ac:dyDescent="0.2">
      <c r="T23729" s="11"/>
      <c r="U23729" s="11"/>
    </row>
    <row r="23730" spans="20:21" x14ac:dyDescent="0.2">
      <c r="T23730" s="11"/>
      <c r="U23730" s="11"/>
    </row>
    <row r="23731" spans="20:21" x14ac:dyDescent="0.2">
      <c r="T23731" s="11"/>
      <c r="U23731" s="11"/>
    </row>
    <row r="23732" spans="20:21" x14ac:dyDescent="0.2">
      <c r="T23732" s="11"/>
      <c r="U23732" s="11"/>
    </row>
    <row r="23733" spans="20:21" x14ac:dyDescent="0.2">
      <c r="T23733" s="11"/>
      <c r="U23733" s="11"/>
    </row>
    <row r="23734" spans="20:21" x14ac:dyDescent="0.2">
      <c r="T23734" s="11"/>
      <c r="U23734" s="11"/>
    </row>
    <row r="23735" spans="20:21" x14ac:dyDescent="0.2">
      <c r="T23735" s="11"/>
      <c r="U23735" s="11"/>
    </row>
    <row r="23736" spans="20:21" x14ac:dyDescent="0.2">
      <c r="T23736" s="11"/>
      <c r="U23736" s="11"/>
    </row>
    <row r="23737" spans="20:21" x14ac:dyDescent="0.2">
      <c r="T23737" s="11"/>
      <c r="U23737" s="11"/>
    </row>
    <row r="23738" spans="20:21" x14ac:dyDescent="0.2">
      <c r="T23738" s="11"/>
      <c r="U23738" s="11"/>
    </row>
    <row r="23739" spans="20:21" x14ac:dyDescent="0.2">
      <c r="T23739" s="11"/>
      <c r="U23739" s="11"/>
    </row>
    <row r="23740" spans="20:21" x14ac:dyDescent="0.2">
      <c r="T23740" s="11"/>
      <c r="U23740" s="11"/>
    </row>
    <row r="23741" spans="20:21" x14ac:dyDescent="0.2">
      <c r="T23741" s="11"/>
      <c r="U23741" s="11"/>
    </row>
    <row r="23742" spans="20:21" x14ac:dyDescent="0.2">
      <c r="T23742" s="11"/>
      <c r="U23742" s="11"/>
    </row>
    <row r="23743" spans="20:21" x14ac:dyDescent="0.2">
      <c r="T23743" s="11"/>
      <c r="U23743" s="11"/>
    </row>
    <row r="23744" spans="20:21" x14ac:dyDescent="0.2">
      <c r="T23744" s="11"/>
      <c r="U23744" s="11"/>
    </row>
    <row r="23745" spans="20:21" x14ac:dyDescent="0.2">
      <c r="T23745" s="11"/>
      <c r="U23745" s="11"/>
    </row>
    <row r="23746" spans="20:21" x14ac:dyDescent="0.2">
      <c r="T23746" s="11"/>
      <c r="U23746" s="11"/>
    </row>
    <row r="23747" spans="20:21" x14ac:dyDescent="0.2">
      <c r="T23747" s="11"/>
      <c r="U23747" s="11"/>
    </row>
    <row r="23748" spans="20:21" x14ac:dyDescent="0.2">
      <c r="T23748" s="11"/>
      <c r="U23748" s="11"/>
    </row>
    <row r="23749" spans="20:21" x14ac:dyDescent="0.2">
      <c r="T23749" s="11"/>
      <c r="U23749" s="11"/>
    </row>
    <row r="23750" spans="20:21" x14ac:dyDescent="0.2">
      <c r="T23750" s="11"/>
      <c r="U23750" s="11"/>
    </row>
    <row r="23751" spans="20:21" x14ac:dyDescent="0.2">
      <c r="T23751" s="11"/>
      <c r="U23751" s="11"/>
    </row>
    <row r="23752" spans="20:21" x14ac:dyDescent="0.2">
      <c r="T23752" s="11"/>
      <c r="U23752" s="11"/>
    </row>
    <row r="23753" spans="20:21" x14ac:dyDescent="0.2">
      <c r="T23753" s="11"/>
      <c r="U23753" s="11"/>
    </row>
    <row r="23754" spans="20:21" x14ac:dyDescent="0.2">
      <c r="T23754" s="11"/>
      <c r="U23754" s="11"/>
    </row>
    <row r="23755" spans="20:21" x14ac:dyDescent="0.2">
      <c r="T23755" s="11"/>
      <c r="U23755" s="11"/>
    </row>
    <row r="23756" spans="20:21" x14ac:dyDescent="0.2">
      <c r="T23756" s="11"/>
      <c r="U23756" s="11"/>
    </row>
    <row r="23757" spans="20:21" x14ac:dyDescent="0.2">
      <c r="T23757" s="11"/>
      <c r="U23757" s="11"/>
    </row>
    <row r="23758" spans="20:21" x14ac:dyDescent="0.2">
      <c r="T23758" s="11"/>
      <c r="U23758" s="11"/>
    </row>
    <row r="23759" spans="20:21" x14ac:dyDescent="0.2">
      <c r="T23759" s="11"/>
      <c r="U23759" s="11"/>
    </row>
    <row r="23760" spans="20:21" x14ac:dyDescent="0.2">
      <c r="T23760" s="11"/>
      <c r="U23760" s="11"/>
    </row>
    <row r="23761" spans="20:21" x14ac:dyDescent="0.2">
      <c r="T23761" s="11"/>
      <c r="U23761" s="11"/>
    </row>
    <row r="23762" spans="20:21" x14ac:dyDescent="0.2">
      <c r="T23762" s="11"/>
      <c r="U23762" s="11"/>
    </row>
    <row r="23763" spans="20:21" x14ac:dyDescent="0.2">
      <c r="T23763" s="11"/>
      <c r="U23763" s="11"/>
    </row>
    <row r="23764" spans="20:21" x14ac:dyDescent="0.2">
      <c r="T23764" s="11"/>
      <c r="U23764" s="11"/>
    </row>
    <row r="23765" spans="20:21" x14ac:dyDescent="0.2">
      <c r="T23765" s="11"/>
      <c r="U23765" s="11"/>
    </row>
    <row r="23766" spans="20:21" x14ac:dyDescent="0.2">
      <c r="T23766" s="11"/>
      <c r="U23766" s="11"/>
    </row>
    <row r="23767" spans="20:21" x14ac:dyDescent="0.2">
      <c r="T23767" s="11"/>
      <c r="U23767" s="11"/>
    </row>
    <row r="23768" spans="20:21" x14ac:dyDescent="0.2">
      <c r="T23768" s="11"/>
      <c r="U23768" s="11"/>
    </row>
    <row r="23769" spans="20:21" x14ac:dyDescent="0.2">
      <c r="T23769" s="11"/>
      <c r="U23769" s="11"/>
    </row>
    <row r="23770" spans="20:21" x14ac:dyDescent="0.2">
      <c r="T23770" s="11"/>
      <c r="U23770" s="11"/>
    </row>
    <row r="23771" spans="20:21" x14ac:dyDescent="0.2">
      <c r="T23771" s="11"/>
      <c r="U23771" s="11"/>
    </row>
    <row r="23772" spans="20:21" x14ac:dyDescent="0.2">
      <c r="T23772" s="11"/>
      <c r="U23772" s="11"/>
    </row>
    <row r="23773" spans="20:21" x14ac:dyDescent="0.2">
      <c r="T23773" s="11"/>
      <c r="U23773" s="11"/>
    </row>
    <row r="23774" spans="20:21" x14ac:dyDescent="0.2">
      <c r="T23774" s="11"/>
      <c r="U23774" s="11"/>
    </row>
    <row r="23775" spans="20:21" x14ac:dyDescent="0.2">
      <c r="T23775" s="11"/>
      <c r="U23775" s="11"/>
    </row>
    <row r="23776" spans="20:21" x14ac:dyDescent="0.2">
      <c r="T23776" s="11"/>
      <c r="U23776" s="11"/>
    </row>
    <row r="23777" spans="20:21" x14ac:dyDescent="0.2">
      <c r="T23777" s="11"/>
      <c r="U23777" s="11"/>
    </row>
    <row r="23778" spans="20:21" x14ac:dyDescent="0.2">
      <c r="T23778" s="11"/>
      <c r="U23778" s="11"/>
    </row>
    <row r="23779" spans="20:21" x14ac:dyDescent="0.2">
      <c r="T23779" s="11"/>
      <c r="U23779" s="11"/>
    </row>
    <row r="23780" spans="20:21" x14ac:dyDescent="0.2">
      <c r="T23780" s="11"/>
      <c r="U23780" s="11"/>
    </row>
    <row r="23781" spans="20:21" x14ac:dyDescent="0.2">
      <c r="T23781" s="11"/>
      <c r="U23781" s="11"/>
    </row>
    <row r="23782" spans="20:21" x14ac:dyDescent="0.2">
      <c r="T23782" s="11"/>
      <c r="U23782" s="11"/>
    </row>
    <row r="23783" spans="20:21" x14ac:dyDescent="0.2">
      <c r="T23783" s="11"/>
      <c r="U23783" s="11"/>
    </row>
    <row r="23784" spans="20:21" x14ac:dyDescent="0.2">
      <c r="T23784" s="11"/>
      <c r="U23784" s="11"/>
    </row>
    <row r="23785" spans="20:21" x14ac:dyDescent="0.2">
      <c r="T23785" s="11"/>
      <c r="U23785" s="11"/>
    </row>
    <row r="23786" spans="20:21" x14ac:dyDescent="0.2">
      <c r="T23786" s="11"/>
      <c r="U23786" s="11"/>
    </row>
    <row r="23787" spans="20:21" x14ac:dyDescent="0.2">
      <c r="T23787" s="11"/>
      <c r="U23787" s="11"/>
    </row>
    <row r="23788" spans="20:21" x14ac:dyDescent="0.2">
      <c r="T23788" s="11"/>
      <c r="U23788" s="11"/>
    </row>
    <row r="23789" spans="20:21" x14ac:dyDescent="0.2">
      <c r="T23789" s="11"/>
      <c r="U23789" s="11"/>
    </row>
    <row r="23790" spans="20:21" x14ac:dyDescent="0.2">
      <c r="T23790" s="11"/>
      <c r="U23790" s="11"/>
    </row>
    <row r="23791" spans="20:21" x14ac:dyDescent="0.2">
      <c r="T23791" s="11"/>
      <c r="U23791" s="11"/>
    </row>
    <row r="23792" spans="20:21" x14ac:dyDescent="0.2">
      <c r="T23792" s="11"/>
      <c r="U23792" s="11"/>
    </row>
    <row r="23793" spans="20:21" x14ac:dyDescent="0.2">
      <c r="T23793" s="11"/>
      <c r="U23793" s="11"/>
    </row>
    <row r="23794" spans="20:21" x14ac:dyDescent="0.2">
      <c r="T23794" s="11"/>
      <c r="U23794" s="11"/>
    </row>
    <row r="23795" spans="20:21" x14ac:dyDescent="0.2">
      <c r="T23795" s="11"/>
      <c r="U23795" s="11"/>
    </row>
    <row r="23796" spans="20:21" x14ac:dyDescent="0.2">
      <c r="T23796" s="11"/>
      <c r="U23796" s="11"/>
    </row>
    <row r="23797" spans="20:21" x14ac:dyDescent="0.2">
      <c r="T23797" s="11"/>
      <c r="U23797" s="11"/>
    </row>
    <row r="23798" spans="20:21" x14ac:dyDescent="0.2">
      <c r="T23798" s="11"/>
      <c r="U23798" s="11"/>
    </row>
    <row r="23799" spans="20:21" x14ac:dyDescent="0.2">
      <c r="T23799" s="11"/>
      <c r="U23799" s="11"/>
    </row>
    <row r="23800" spans="20:21" x14ac:dyDescent="0.2">
      <c r="T23800" s="11"/>
      <c r="U23800" s="11"/>
    </row>
    <row r="23801" spans="20:21" x14ac:dyDescent="0.2">
      <c r="T23801" s="11"/>
      <c r="U23801" s="11"/>
    </row>
    <row r="23802" spans="20:21" x14ac:dyDescent="0.2">
      <c r="T23802" s="11"/>
      <c r="U23802" s="11"/>
    </row>
    <row r="23803" spans="20:21" x14ac:dyDescent="0.2">
      <c r="T23803" s="11"/>
      <c r="U23803" s="11"/>
    </row>
    <row r="23804" spans="20:21" x14ac:dyDescent="0.2">
      <c r="T23804" s="11"/>
      <c r="U23804" s="11"/>
    </row>
    <row r="23805" spans="20:21" x14ac:dyDescent="0.2">
      <c r="T23805" s="11"/>
      <c r="U23805" s="11"/>
    </row>
    <row r="23806" spans="20:21" x14ac:dyDescent="0.2">
      <c r="T23806" s="11"/>
      <c r="U23806" s="11"/>
    </row>
    <row r="23807" spans="20:21" x14ac:dyDescent="0.2">
      <c r="T23807" s="11"/>
      <c r="U23807" s="11"/>
    </row>
    <row r="23808" spans="20:21" x14ac:dyDescent="0.2">
      <c r="T23808" s="11"/>
      <c r="U23808" s="11"/>
    </row>
    <row r="23809" spans="20:21" x14ac:dyDescent="0.2">
      <c r="T23809" s="11"/>
      <c r="U23809" s="11"/>
    </row>
    <row r="23810" spans="20:21" x14ac:dyDescent="0.2">
      <c r="T23810" s="11"/>
      <c r="U23810" s="11"/>
    </row>
    <row r="23811" spans="20:21" x14ac:dyDescent="0.2">
      <c r="T23811" s="11"/>
      <c r="U23811" s="11"/>
    </row>
    <row r="23812" spans="20:21" x14ac:dyDescent="0.2">
      <c r="T23812" s="11"/>
      <c r="U23812" s="11"/>
    </row>
    <row r="23813" spans="20:21" x14ac:dyDescent="0.2">
      <c r="T23813" s="11"/>
      <c r="U23813" s="11"/>
    </row>
    <row r="23814" spans="20:21" x14ac:dyDescent="0.2">
      <c r="T23814" s="11"/>
      <c r="U23814" s="11"/>
    </row>
    <row r="23815" spans="20:21" x14ac:dyDescent="0.2">
      <c r="T23815" s="11"/>
      <c r="U23815" s="11"/>
    </row>
    <row r="23816" spans="20:21" x14ac:dyDescent="0.2">
      <c r="T23816" s="11"/>
      <c r="U23816" s="11"/>
    </row>
    <row r="23817" spans="20:21" x14ac:dyDescent="0.2">
      <c r="T23817" s="11"/>
      <c r="U23817" s="11"/>
    </row>
    <row r="23818" spans="20:21" x14ac:dyDescent="0.2">
      <c r="T23818" s="11"/>
      <c r="U23818" s="11"/>
    </row>
    <row r="23819" spans="20:21" x14ac:dyDescent="0.2">
      <c r="T23819" s="11"/>
      <c r="U23819" s="11"/>
    </row>
    <row r="23820" spans="20:21" x14ac:dyDescent="0.2">
      <c r="T23820" s="11"/>
      <c r="U23820" s="11"/>
    </row>
    <row r="23821" spans="20:21" x14ac:dyDescent="0.2">
      <c r="T23821" s="11"/>
      <c r="U23821" s="11"/>
    </row>
    <row r="23822" spans="20:21" x14ac:dyDescent="0.2">
      <c r="T23822" s="11"/>
      <c r="U23822" s="11"/>
    </row>
    <row r="23823" spans="20:21" x14ac:dyDescent="0.2">
      <c r="T23823" s="11"/>
      <c r="U23823" s="11"/>
    </row>
    <row r="23824" spans="20:21" x14ac:dyDescent="0.2">
      <c r="T23824" s="11"/>
      <c r="U23824" s="11"/>
    </row>
    <row r="23825" spans="20:21" x14ac:dyDescent="0.2">
      <c r="T23825" s="11"/>
      <c r="U23825" s="11"/>
    </row>
    <row r="23826" spans="20:21" x14ac:dyDescent="0.2">
      <c r="T23826" s="11"/>
      <c r="U23826" s="11"/>
    </row>
    <row r="23827" spans="20:21" x14ac:dyDescent="0.2">
      <c r="T23827" s="11"/>
      <c r="U23827" s="11"/>
    </row>
    <row r="23828" spans="20:21" x14ac:dyDescent="0.2">
      <c r="T23828" s="11"/>
      <c r="U23828" s="11"/>
    </row>
    <row r="23829" spans="20:21" x14ac:dyDescent="0.2">
      <c r="T23829" s="11"/>
      <c r="U23829" s="11"/>
    </row>
    <row r="23830" spans="20:21" x14ac:dyDescent="0.2">
      <c r="T23830" s="11"/>
      <c r="U23830" s="11"/>
    </row>
    <row r="23831" spans="20:21" x14ac:dyDescent="0.2">
      <c r="T23831" s="11"/>
      <c r="U23831" s="11"/>
    </row>
    <row r="23832" spans="20:21" x14ac:dyDescent="0.2">
      <c r="T23832" s="11"/>
      <c r="U23832" s="11"/>
    </row>
    <row r="23833" spans="20:21" x14ac:dyDescent="0.2">
      <c r="T23833" s="11"/>
      <c r="U23833" s="11"/>
    </row>
    <row r="23834" spans="20:21" x14ac:dyDescent="0.2">
      <c r="T23834" s="11"/>
      <c r="U23834" s="11"/>
    </row>
    <row r="23835" spans="20:21" x14ac:dyDescent="0.2">
      <c r="T23835" s="11"/>
      <c r="U23835" s="11"/>
    </row>
    <row r="23836" spans="20:21" x14ac:dyDescent="0.2">
      <c r="T23836" s="11"/>
      <c r="U23836" s="11"/>
    </row>
    <row r="23837" spans="20:21" x14ac:dyDescent="0.2">
      <c r="T23837" s="11"/>
      <c r="U23837" s="11"/>
    </row>
    <row r="23838" spans="20:21" x14ac:dyDescent="0.2">
      <c r="T23838" s="11"/>
      <c r="U23838" s="11"/>
    </row>
    <row r="23839" spans="20:21" x14ac:dyDescent="0.2">
      <c r="T23839" s="11"/>
      <c r="U23839" s="11"/>
    </row>
    <row r="23840" spans="20:21" x14ac:dyDescent="0.2">
      <c r="T23840" s="11"/>
      <c r="U23840" s="11"/>
    </row>
    <row r="23841" spans="20:21" x14ac:dyDescent="0.2">
      <c r="T23841" s="11"/>
      <c r="U23841" s="11"/>
    </row>
    <row r="23842" spans="20:21" x14ac:dyDescent="0.2">
      <c r="T23842" s="11"/>
      <c r="U23842" s="11"/>
    </row>
    <row r="23843" spans="20:21" x14ac:dyDescent="0.2">
      <c r="T23843" s="11"/>
      <c r="U23843" s="11"/>
    </row>
    <row r="23844" spans="20:21" x14ac:dyDescent="0.2">
      <c r="T23844" s="11"/>
      <c r="U23844" s="11"/>
    </row>
    <row r="23845" spans="20:21" x14ac:dyDescent="0.2">
      <c r="T23845" s="11"/>
      <c r="U23845" s="11"/>
    </row>
    <row r="23846" spans="20:21" x14ac:dyDescent="0.2">
      <c r="T23846" s="11"/>
      <c r="U23846" s="11"/>
    </row>
    <row r="23847" spans="20:21" x14ac:dyDescent="0.2">
      <c r="T23847" s="11"/>
      <c r="U23847" s="11"/>
    </row>
    <row r="23848" spans="20:21" x14ac:dyDescent="0.2">
      <c r="T23848" s="11"/>
      <c r="U23848" s="11"/>
    </row>
    <row r="23849" spans="20:21" x14ac:dyDescent="0.2">
      <c r="T23849" s="11"/>
      <c r="U23849" s="11"/>
    </row>
    <row r="23850" spans="20:21" x14ac:dyDescent="0.2">
      <c r="T23850" s="11"/>
      <c r="U23850" s="11"/>
    </row>
    <row r="23851" spans="20:21" x14ac:dyDescent="0.2">
      <c r="T23851" s="11"/>
      <c r="U23851" s="11"/>
    </row>
    <row r="23852" spans="20:21" x14ac:dyDescent="0.2">
      <c r="T23852" s="11"/>
      <c r="U23852" s="11"/>
    </row>
    <row r="23853" spans="20:21" x14ac:dyDescent="0.2">
      <c r="T23853" s="11"/>
      <c r="U23853" s="11"/>
    </row>
    <row r="23854" spans="20:21" x14ac:dyDescent="0.2">
      <c r="T23854" s="11"/>
      <c r="U23854" s="11"/>
    </row>
    <row r="23855" spans="20:21" x14ac:dyDescent="0.2">
      <c r="T23855" s="11"/>
      <c r="U23855" s="11"/>
    </row>
    <row r="23856" spans="20:21" x14ac:dyDescent="0.2">
      <c r="T23856" s="11"/>
      <c r="U23856" s="11"/>
    </row>
    <row r="23857" spans="20:21" x14ac:dyDescent="0.2">
      <c r="T23857" s="11"/>
      <c r="U23857" s="11"/>
    </row>
    <row r="23858" spans="20:21" x14ac:dyDescent="0.2">
      <c r="T23858" s="11"/>
      <c r="U23858" s="11"/>
    </row>
    <row r="23859" spans="20:21" x14ac:dyDescent="0.2">
      <c r="T23859" s="11"/>
      <c r="U23859" s="11"/>
    </row>
    <row r="23860" spans="20:21" x14ac:dyDescent="0.2">
      <c r="T23860" s="11"/>
      <c r="U23860" s="11"/>
    </row>
    <row r="23861" spans="20:21" x14ac:dyDescent="0.2">
      <c r="T23861" s="11"/>
      <c r="U23861" s="11"/>
    </row>
    <row r="23862" spans="20:21" x14ac:dyDescent="0.2">
      <c r="T23862" s="11"/>
      <c r="U23862" s="11"/>
    </row>
    <row r="23863" spans="20:21" x14ac:dyDescent="0.2">
      <c r="T23863" s="11"/>
      <c r="U23863" s="11"/>
    </row>
    <row r="23864" spans="20:21" x14ac:dyDescent="0.2">
      <c r="T23864" s="11"/>
      <c r="U23864" s="11"/>
    </row>
    <row r="23865" spans="20:21" x14ac:dyDescent="0.2">
      <c r="T23865" s="11"/>
      <c r="U23865" s="11"/>
    </row>
    <row r="23866" spans="20:21" x14ac:dyDescent="0.2">
      <c r="T23866" s="11"/>
      <c r="U23866" s="11"/>
    </row>
    <row r="23867" spans="20:21" x14ac:dyDescent="0.2">
      <c r="T23867" s="11"/>
      <c r="U23867" s="11"/>
    </row>
    <row r="23868" spans="20:21" x14ac:dyDescent="0.2">
      <c r="T23868" s="11"/>
      <c r="U23868" s="11"/>
    </row>
    <row r="23869" spans="20:21" x14ac:dyDescent="0.2">
      <c r="T23869" s="11"/>
      <c r="U23869" s="11"/>
    </row>
    <row r="23870" spans="20:21" x14ac:dyDescent="0.2">
      <c r="T23870" s="11"/>
      <c r="U23870" s="11"/>
    </row>
    <row r="23871" spans="20:21" x14ac:dyDescent="0.2">
      <c r="T23871" s="11"/>
      <c r="U23871" s="11"/>
    </row>
    <row r="23872" spans="20:21" x14ac:dyDescent="0.2">
      <c r="T23872" s="11"/>
      <c r="U23872" s="11"/>
    </row>
    <row r="23873" spans="20:21" x14ac:dyDescent="0.2">
      <c r="T23873" s="11"/>
      <c r="U23873" s="11"/>
    </row>
    <row r="23874" spans="20:21" x14ac:dyDescent="0.2">
      <c r="T23874" s="11"/>
      <c r="U23874" s="11"/>
    </row>
    <row r="23875" spans="20:21" x14ac:dyDescent="0.2">
      <c r="T23875" s="11"/>
      <c r="U23875" s="11"/>
    </row>
    <row r="23876" spans="20:21" x14ac:dyDescent="0.2">
      <c r="T23876" s="11"/>
      <c r="U23876" s="11"/>
    </row>
    <row r="23877" spans="20:21" x14ac:dyDescent="0.2">
      <c r="T23877" s="11"/>
      <c r="U23877" s="11"/>
    </row>
    <row r="23878" spans="20:21" x14ac:dyDescent="0.2">
      <c r="T23878" s="11"/>
      <c r="U23878" s="11"/>
    </row>
    <row r="23879" spans="20:21" x14ac:dyDescent="0.2">
      <c r="T23879" s="11"/>
      <c r="U23879" s="11"/>
    </row>
    <row r="23880" spans="20:21" x14ac:dyDescent="0.2">
      <c r="T23880" s="11"/>
      <c r="U23880" s="11"/>
    </row>
    <row r="23881" spans="20:21" x14ac:dyDescent="0.2">
      <c r="T23881" s="11"/>
      <c r="U23881" s="11"/>
    </row>
    <row r="23882" spans="20:21" x14ac:dyDescent="0.2">
      <c r="T23882" s="11"/>
      <c r="U23882" s="11"/>
    </row>
    <row r="23883" spans="20:21" x14ac:dyDescent="0.2">
      <c r="T23883" s="11"/>
      <c r="U23883" s="11"/>
    </row>
    <row r="23884" spans="20:21" x14ac:dyDescent="0.2">
      <c r="T23884" s="11"/>
      <c r="U23884" s="11"/>
    </row>
    <row r="23885" spans="20:21" x14ac:dyDescent="0.2">
      <c r="T23885" s="11"/>
      <c r="U23885" s="11"/>
    </row>
    <row r="23886" spans="20:21" x14ac:dyDescent="0.2">
      <c r="T23886" s="11"/>
      <c r="U23886" s="11"/>
    </row>
    <row r="23887" spans="20:21" x14ac:dyDescent="0.2">
      <c r="T23887" s="11"/>
      <c r="U23887" s="11"/>
    </row>
    <row r="23888" spans="20:21" x14ac:dyDescent="0.2">
      <c r="T23888" s="11"/>
      <c r="U23888" s="11"/>
    </row>
    <row r="23889" spans="20:21" x14ac:dyDescent="0.2">
      <c r="T23889" s="11"/>
      <c r="U23889" s="11"/>
    </row>
    <row r="23890" spans="20:21" x14ac:dyDescent="0.2">
      <c r="T23890" s="11"/>
      <c r="U23890" s="11"/>
    </row>
    <row r="23891" spans="20:21" x14ac:dyDescent="0.2">
      <c r="T23891" s="11"/>
      <c r="U23891" s="11"/>
    </row>
    <row r="23892" spans="20:21" x14ac:dyDescent="0.2">
      <c r="T23892" s="11"/>
      <c r="U23892" s="11"/>
    </row>
    <row r="23893" spans="20:21" x14ac:dyDescent="0.2">
      <c r="T23893" s="11"/>
      <c r="U23893" s="11"/>
    </row>
    <row r="23894" spans="20:21" x14ac:dyDescent="0.2">
      <c r="T23894" s="11"/>
      <c r="U23894" s="11"/>
    </row>
    <row r="23895" spans="20:21" x14ac:dyDescent="0.2">
      <c r="T23895" s="11"/>
      <c r="U23895" s="11"/>
    </row>
    <row r="23896" spans="20:21" x14ac:dyDescent="0.2">
      <c r="T23896" s="11"/>
      <c r="U23896" s="11"/>
    </row>
    <row r="23897" spans="20:21" x14ac:dyDescent="0.2">
      <c r="T23897" s="11"/>
      <c r="U23897" s="11"/>
    </row>
    <row r="23898" spans="20:21" x14ac:dyDescent="0.2">
      <c r="T23898" s="11"/>
      <c r="U23898" s="11"/>
    </row>
    <row r="23899" spans="20:21" x14ac:dyDescent="0.2">
      <c r="T23899" s="11"/>
      <c r="U23899" s="11"/>
    </row>
    <row r="23900" spans="20:21" x14ac:dyDescent="0.2">
      <c r="T23900" s="11"/>
      <c r="U23900" s="11"/>
    </row>
    <row r="23901" spans="20:21" x14ac:dyDescent="0.2">
      <c r="T23901" s="11"/>
      <c r="U23901" s="11"/>
    </row>
    <row r="23902" spans="20:21" x14ac:dyDescent="0.2">
      <c r="T23902" s="11"/>
      <c r="U23902" s="11"/>
    </row>
    <row r="23903" spans="20:21" x14ac:dyDescent="0.2">
      <c r="T23903" s="11"/>
      <c r="U23903" s="11"/>
    </row>
    <row r="23904" spans="20:21" x14ac:dyDescent="0.2">
      <c r="T23904" s="11"/>
      <c r="U23904" s="11"/>
    </row>
    <row r="23905" spans="20:21" x14ac:dyDescent="0.2">
      <c r="T23905" s="11"/>
      <c r="U23905" s="11"/>
    </row>
    <row r="23906" spans="20:21" x14ac:dyDescent="0.2">
      <c r="T23906" s="11"/>
      <c r="U23906" s="11"/>
    </row>
    <row r="23907" spans="20:21" x14ac:dyDescent="0.2">
      <c r="T23907" s="11"/>
      <c r="U23907" s="11"/>
    </row>
    <row r="23908" spans="20:21" x14ac:dyDescent="0.2">
      <c r="T23908" s="11"/>
      <c r="U23908" s="11"/>
    </row>
    <row r="23909" spans="20:21" x14ac:dyDescent="0.2">
      <c r="T23909" s="11"/>
      <c r="U23909" s="11"/>
    </row>
    <row r="23910" spans="20:21" x14ac:dyDescent="0.2">
      <c r="T23910" s="11"/>
      <c r="U23910" s="11"/>
    </row>
    <row r="23911" spans="20:21" x14ac:dyDescent="0.2">
      <c r="T23911" s="11"/>
      <c r="U23911" s="11"/>
    </row>
    <row r="23912" spans="20:21" x14ac:dyDescent="0.2">
      <c r="T23912" s="11"/>
      <c r="U23912" s="11"/>
    </row>
    <row r="23913" spans="20:21" x14ac:dyDescent="0.2">
      <c r="T23913" s="11"/>
      <c r="U23913" s="11"/>
    </row>
    <row r="23914" spans="20:21" x14ac:dyDescent="0.2">
      <c r="T23914" s="11"/>
      <c r="U23914" s="11"/>
    </row>
    <row r="23915" spans="20:21" x14ac:dyDescent="0.2">
      <c r="T23915" s="11"/>
      <c r="U23915" s="11"/>
    </row>
    <row r="23916" spans="20:21" x14ac:dyDescent="0.2">
      <c r="T23916" s="11"/>
      <c r="U23916" s="11"/>
    </row>
    <row r="23917" spans="20:21" x14ac:dyDescent="0.2">
      <c r="T23917" s="11"/>
      <c r="U23917" s="11"/>
    </row>
    <row r="23918" spans="20:21" x14ac:dyDescent="0.2">
      <c r="T23918" s="11"/>
      <c r="U23918" s="11"/>
    </row>
    <row r="23919" spans="20:21" x14ac:dyDescent="0.2">
      <c r="T23919" s="11"/>
      <c r="U23919" s="11"/>
    </row>
    <row r="23920" spans="20:21" x14ac:dyDescent="0.2">
      <c r="T23920" s="11"/>
      <c r="U23920" s="11"/>
    </row>
    <row r="23921" spans="20:21" x14ac:dyDescent="0.2">
      <c r="T23921" s="11"/>
      <c r="U23921" s="11"/>
    </row>
    <row r="23922" spans="20:21" x14ac:dyDescent="0.2">
      <c r="T23922" s="11"/>
      <c r="U23922" s="11"/>
    </row>
    <row r="23923" spans="20:21" x14ac:dyDescent="0.2">
      <c r="T23923" s="11"/>
      <c r="U23923" s="11"/>
    </row>
    <row r="23924" spans="20:21" x14ac:dyDescent="0.2">
      <c r="T23924" s="11"/>
      <c r="U23924" s="11"/>
    </row>
    <row r="23925" spans="20:21" x14ac:dyDescent="0.2">
      <c r="T23925" s="11"/>
      <c r="U23925" s="11"/>
    </row>
    <row r="23926" spans="20:21" x14ac:dyDescent="0.2">
      <c r="T23926" s="11"/>
      <c r="U23926" s="11"/>
    </row>
    <row r="23927" spans="20:21" x14ac:dyDescent="0.2">
      <c r="T23927" s="11"/>
      <c r="U23927" s="11"/>
    </row>
    <row r="23928" spans="20:21" x14ac:dyDescent="0.2">
      <c r="T23928" s="11"/>
      <c r="U23928" s="11"/>
    </row>
    <row r="23929" spans="20:21" x14ac:dyDescent="0.2">
      <c r="T23929" s="11"/>
      <c r="U23929" s="11"/>
    </row>
    <row r="23930" spans="20:21" x14ac:dyDescent="0.2">
      <c r="T23930" s="11"/>
      <c r="U23930" s="11"/>
    </row>
    <row r="23931" spans="20:21" x14ac:dyDescent="0.2">
      <c r="T23931" s="11"/>
      <c r="U23931" s="11"/>
    </row>
    <row r="23932" spans="20:21" x14ac:dyDescent="0.2">
      <c r="T23932" s="11"/>
      <c r="U23932" s="11"/>
    </row>
    <row r="23933" spans="20:21" x14ac:dyDescent="0.2">
      <c r="T23933" s="11"/>
      <c r="U23933" s="11"/>
    </row>
    <row r="23934" spans="20:21" x14ac:dyDescent="0.2">
      <c r="T23934" s="11"/>
      <c r="U23934" s="11"/>
    </row>
    <row r="23935" spans="20:21" x14ac:dyDescent="0.2">
      <c r="T23935" s="11"/>
      <c r="U23935" s="11"/>
    </row>
    <row r="23936" spans="20:21" x14ac:dyDescent="0.2">
      <c r="T23936" s="11"/>
      <c r="U23936" s="11"/>
    </row>
    <row r="23937" spans="20:21" x14ac:dyDescent="0.2">
      <c r="T23937" s="11"/>
      <c r="U23937" s="11"/>
    </row>
    <row r="23938" spans="20:21" x14ac:dyDescent="0.2">
      <c r="T23938" s="11"/>
      <c r="U23938" s="11"/>
    </row>
    <row r="23939" spans="20:21" x14ac:dyDescent="0.2">
      <c r="T23939" s="11"/>
      <c r="U23939" s="11"/>
    </row>
    <row r="23940" spans="20:21" x14ac:dyDescent="0.2">
      <c r="T23940" s="11"/>
      <c r="U23940" s="11"/>
    </row>
    <row r="23941" spans="20:21" x14ac:dyDescent="0.2">
      <c r="T23941" s="11"/>
      <c r="U23941" s="11"/>
    </row>
    <row r="23942" spans="20:21" x14ac:dyDescent="0.2">
      <c r="T23942" s="11"/>
      <c r="U23942" s="11"/>
    </row>
    <row r="23943" spans="20:21" x14ac:dyDescent="0.2">
      <c r="T23943" s="11"/>
      <c r="U23943" s="11"/>
    </row>
    <row r="23944" spans="20:21" x14ac:dyDescent="0.2">
      <c r="T23944" s="11"/>
      <c r="U23944" s="11"/>
    </row>
    <row r="23945" spans="20:21" x14ac:dyDescent="0.2">
      <c r="T23945" s="11"/>
      <c r="U23945" s="11"/>
    </row>
    <row r="23946" spans="20:21" x14ac:dyDescent="0.2">
      <c r="T23946" s="11"/>
      <c r="U23946" s="11"/>
    </row>
    <row r="23947" spans="20:21" x14ac:dyDescent="0.2">
      <c r="T23947" s="11"/>
      <c r="U23947" s="11"/>
    </row>
    <row r="23948" spans="20:21" x14ac:dyDescent="0.2">
      <c r="T23948" s="11"/>
      <c r="U23948" s="11"/>
    </row>
    <row r="23949" spans="20:21" x14ac:dyDescent="0.2">
      <c r="T23949" s="11"/>
      <c r="U23949" s="11"/>
    </row>
    <row r="23950" spans="20:21" x14ac:dyDescent="0.2">
      <c r="T23950" s="11"/>
      <c r="U23950" s="11"/>
    </row>
    <row r="23951" spans="20:21" x14ac:dyDescent="0.2">
      <c r="T23951" s="11"/>
      <c r="U23951" s="11"/>
    </row>
    <row r="23952" spans="20:21" x14ac:dyDescent="0.2">
      <c r="T23952" s="11"/>
      <c r="U23952" s="11"/>
    </row>
    <row r="23953" spans="20:21" x14ac:dyDescent="0.2">
      <c r="T23953" s="11"/>
      <c r="U23953" s="11"/>
    </row>
    <row r="23954" spans="20:21" x14ac:dyDescent="0.2">
      <c r="T23954" s="11"/>
      <c r="U23954" s="11"/>
    </row>
    <row r="23955" spans="20:21" x14ac:dyDescent="0.2">
      <c r="T23955" s="11"/>
      <c r="U23955" s="11"/>
    </row>
    <row r="23956" spans="20:21" x14ac:dyDescent="0.2">
      <c r="T23956" s="11"/>
      <c r="U23956" s="11"/>
    </row>
    <row r="23957" spans="20:21" x14ac:dyDescent="0.2">
      <c r="T23957" s="11"/>
      <c r="U23957" s="11"/>
    </row>
    <row r="23958" spans="20:21" x14ac:dyDescent="0.2">
      <c r="T23958" s="11"/>
      <c r="U23958" s="11"/>
    </row>
    <row r="23959" spans="20:21" x14ac:dyDescent="0.2">
      <c r="T23959" s="11"/>
      <c r="U23959" s="11"/>
    </row>
    <row r="23960" spans="20:21" x14ac:dyDescent="0.2">
      <c r="T23960" s="11"/>
      <c r="U23960" s="11"/>
    </row>
    <row r="23961" spans="20:21" x14ac:dyDescent="0.2">
      <c r="T23961" s="11"/>
      <c r="U23961" s="11"/>
    </row>
    <row r="23962" spans="20:21" x14ac:dyDescent="0.2">
      <c r="T23962" s="11"/>
      <c r="U23962" s="11"/>
    </row>
    <row r="23963" spans="20:21" x14ac:dyDescent="0.2">
      <c r="T23963" s="11"/>
      <c r="U23963" s="11"/>
    </row>
    <row r="23964" spans="20:21" x14ac:dyDescent="0.2">
      <c r="T23964" s="11"/>
      <c r="U23964" s="11"/>
    </row>
    <row r="23965" spans="20:21" x14ac:dyDescent="0.2">
      <c r="T23965" s="11"/>
      <c r="U23965" s="11"/>
    </row>
    <row r="23966" spans="20:21" x14ac:dyDescent="0.2">
      <c r="T23966" s="11"/>
      <c r="U23966" s="11"/>
    </row>
    <row r="23967" spans="20:21" x14ac:dyDescent="0.2">
      <c r="T23967" s="11"/>
      <c r="U23967" s="11"/>
    </row>
    <row r="23968" spans="20:21" x14ac:dyDescent="0.2">
      <c r="T23968" s="11"/>
      <c r="U23968" s="11"/>
    </row>
    <row r="23969" spans="20:21" x14ac:dyDescent="0.2">
      <c r="T23969" s="11"/>
      <c r="U23969" s="11"/>
    </row>
    <row r="23970" spans="20:21" x14ac:dyDescent="0.2">
      <c r="T23970" s="11"/>
      <c r="U23970" s="11"/>
    </row>
    <row r="23971" spans="20:21" x14ac:dyDescent="0.2">
      <c r="T23971" s="11"/>
      <c r="U23971" s="11"/>
    </row>
    <row r="23972" spans="20:21" x14ac:dyDescent="0.2">
      <c r="T23972" s="11"/>
      <c r="U23972" s="11"/>
    </row>
    <row r="23973" spans="20:21" x14ac:dyDescent="0.2">
      <c r="T23973" s="11"/>
      <c r="U23973" s="11"/>
    </row>
    <row r="23974" spans="20:21" x14ac:dyDescent="0.2">
      <c r="T23974" s="11"/>
      <c r="U23974" s="11"/>
    </row>
    <row r="23975" spans="20:21" x14ac:dyDescent="0.2">
      <c r="T23975" s="11"/>
      <c r="U23975" s="11"/>
    </row>
    <row r="23976" spans="20:21" x14ac:dyDescent="0.2">
      <c r="T23976" s="11"/>
      <c r="U23976" s="11"/>
    </row>
    <row r="23977" spans="20:21" x14ac:dyDescent="0.2">
      <c r="T23977" s="11"/>
      <c r="U23977" s="11"/>
    </row>
    <row r="23978" spans="20:21" x14ac:dyDescent="0.2">
      <c r="T23978" s="11"/>
      <c r="U23978" s="11"/>
    </row>
    <row r="23979" spans="20:21" x14ac:dyDescent="0.2">
      <c r="T23979" s="11"/>
      <c r="U23979" s="11"/>
    </row>
    <row r="23980" spans="20:21" x14ac:dyDescent="0.2">
      <c r="T23980" s="11"/>
      <c r="U23980" s="11"/>
    </row>
    <row r="23981" spans="20:21" x14ac:dyDescent="0.2">
      <c r="T23981" s="11"/>
      <c r="U23981" s="11"/>
    </row>
    <row r="23982" spans="20:21" x14ac:dyDescent="0.2">
      <c r="T23982" s="11"/>
      <c r="U23982" s="11"/>
    </row>
    <row r="23983" spans="20:21" x14ac:dyDescent="0.2">
      <c r="T23983" s="11"/>
      <c r="U23983" s="11"/>
    </row>
    <row r="23984" spans="20:21" x14ac:dyDescent="0.2">
      <c r="T23984" s="11"/>
      <c r="U23984" s="11"/>
    </row>
    <row r="23985" spans="20:21" x14ac:dyDescent="0.2">
      <c r="T23985" s="11"/>
      <c r="U23985" s="11"/>
    </row>
    <row r="23986" spans="20:21" x14ac:dyDescent="0.2">
      <c r="T23986" s="11"/>
      <c r="U23986" s="11"/>
    </row>
    <row r="23987" spans="20:21" x14ac:dyDescent="0.2">
      <c r="T23987" s="11"/>
      <c r="U23987" s="11"/>
    </row>
    <row r="23988" spans="20:21" x14ac:dyDescent="0.2">
      <c r="T23988" s="11"/>
      <c r="U23988" s="11"/>
    </row>
    <row r="23989" spans="20:21" x14ac:dyDescent="0.2">
      <c r="T23989" s="11"/>
      <c r="U23989" s="11"/>
    </row>
    <row r="23990" spans="20:21" x14ac:dyDescent="0.2">
      <c r="T23990" s="11"/>
      <c r="U23990" s="11"/>
    </row>
    <row r="23991" spans="20:21" x14ac:dyDescent="0.2">
      <c r="T23991" s="11"/>
      <c r="U23991" s="11"/>
    </row>
    <row r="23992" spans="20:21" x14ac:dyDescent="0.2">
      <c r="T23992" s="11"/>
      <c r="U23992" s="11"/>
    </row>
    <row r="23993" spans="20:21" x14ac:dyDescent="0.2">
      <c r="T23993" s="11"/>
      <c r="U23993" s="11"/>
    </row>
    <row r="23994" spans="20:21" x14ac:dyDescent="0.2">
      <c r="T23994" s="11"/>
      <c r="U23994" s="11"/>
    </row>
    <row r="23995" spans="20:21" x14ac:dyDescent="0.2">
      <c r="T23995" s="11"/>
      <c r="U23995" s="11"/>
    </row>
    <row r="23996" spans="20:21" x14ac:dyDescent="0.2">
      <c r="T23996" s="11"/>
      <c r="U23996" s="11"/>
    </row>
    <row r="23997" spans="20:21" x14ac:dyDescent="0.2">
      <c r="T23997" s="11"/>
      <c r="U23997" s="11"/>
    </row>
    <row r="23998" spans="20:21" x14ac:dyDescent="0.2">
      <c r="T23998" s="11"/>
      <c r="U23998" s="11"/>
    </row>
    <row r="23999" spans="20:21" x14ac:dyDescent="0.2">
      <c r="T23999" s="11"/>
      <c r="U23999" s="11"/>
    </row>
    <row r="24000" spans="20:21" x14ac:dyDescent="0.2">
      <c r="T24000" s="11"/>
      <c r="U24000" s="11"/>
    </row>
    <row r="24001" spans="20:21" x14ac:dyDescent="0.2">
      <c r="T24001" s="11"/>
      <c r="U24001" s="11"/>
    </row>
    <row r="24002" spans="20:21" x14ac:dyDescent="0.2">
      <c r="T24002" s="11"/>
      <c r="U24002" s="11"/>
    </row>
    <row r="24003" spans="20:21" x14ac:dyDescent="0.2">
      <c r="T24003" s="11"/>
      <c r="U24003" s="11"/>
    </row>
    <row r="24004" spans="20:21" x14ac:dyDescent="0.2">
      <c r="T24004" s="11"/>
      <c r="U24004" s="11"/>
    </row>
    <row r="24005" spans="20:21" x14ac:dyDescent="0.2">
      <c r="T24005" s="11"/>
      <c r="U24005" s="11"/>
    </row>
    <row r="24006" spans="20:21" x14ac:dyDescent="0.2">
      <c r="T24006" s="11"/>
      <c r="U24006" s="11"/>
    </row>
    <row r="24007" spans="20:21" x14ac:dyDescent="0.2">
      <c r="T24007" s="11"/>
      <c r="U24007" s="11"/>
    </row>
    <row r="24008" spans="20:21" x14ac:dyDescent="0.2">
      <c r="T24008" s="11"/>
      <c r="U24008" s="11"/>
    </row>
    <row r="24009" spans="20:21" x14ac:dyDescent="0.2">
      <c r="T24009" s="11"/>
      <c r="U24009" s="11"/>
    </row>
    <row r="24010" spans="20:21" x14ac:dyDescent="0.2">
      <c r="T24010" s="11"/>
      <c r="U24010" s="11"/>
    </row>
    <row r="24011" spans="20:21" x14ac:dyDescent="0.2">
      <c r="T24011" s="11"/>
      <c r="U24011" s="11"/>
    </row>
    <row r="24012" spans="20:21" x14ac:dyDescent="0.2">
      <c r="T24012" s="11"/>
      <c r="U24012" s="11"/>
    </row>
    <row r="24013" spans="20:21" x14ac:dyDescent="0.2">
      <c r="T24013" s="11"/>
      <c r="U24013" s="11"/>
    </row>
    <row r="24014" spans="20:21" x14ac:dyDescent="0.2">
      <c r="T24014" s="11"/>
      <c r="U24014" s="11"/>
    </row>
    <row r="24015" spans="20:21" x14ac:dyDescent="0.2">
      <c r="T24015" s="11"/>
      <c r="U24015" s="11"/>
    </row>
    <row r="24016" spans="20:21" x14ac:dyDescent="0.2">
      <c r="T24016" s="11"/>
      <c r="U24016" s="11"/>
    </row>
    <row r="24017" spans="20:21" x14ac:dyDescent="0.2">
      <c r="T24017" s="11"/>
      <c r="U24017" s="11"/>
    </row>
    <row r="24018" spans="20:21" x14ac:dyDescent="0.2">
      <c r="T24018" s="11"/>
      <c r="U24018" s="11"/>
    </row>
    <row r="24019" spans="20:21" x14ac:dyDescent="0.2">
      <c r="T24019" s="11"/>
      <c r="U24019" s="11"/>
    </row>
    <row r="24020" spans="20:21" x14ac:dyDescent="0.2">
      <c r="T24020" s="11"/>
      <c r="U24020" s="11"/>
    </row>
    <row r="24021" spans="20:21" x14ac:dyDescent="0.2">
      <c r="T24021" s="11"/>
      <c r="U24021" s="11"/>
    </row>
    <row r="24022" spans="20:21" x14ac:dyDescent="0.2">
      <c r="T24022" s="11"/>
      <c r="U24022" s="11"/>
    </row>
    <row r="24023" spans="20:21" x14ac:dyDescent="0.2">
      <c r="T24023" s="11"/>
      <c r="U24023" s="11"/>
    </row>
    <row r="24024" spans="20:21" x14ac:dyDescent="0.2">
      <c r="T24024" s="11"/>
      <c r="U24024" s="11"/>
    </row>
    <row r="24025" spans="20:21" x14ac:dyDescent="0.2">
      <c r="T24025" s="11"/>
      <c r="U24025" s="11"/>
    </row>
    <row r="24026" spans="20:21" x14ac:dyDescent="0.2">
      <c r="T24026" s="11"/>
      <c r="U24026" s="11"/>
    </row>
    <row r="24027" spans="20:21" x14ac:dyDescent="0.2">
      <c r="T24027" s="11"/>
      <c r="U24027" s="11"/>
    </row>
    <row r="24028" spans="20:21" x14ac:dyDescent="0.2">
      <c r="T24028" s="11"/>
      <c r="U24028" s="11"/>
    </row>
    <row r="24029" spans="20:21" x14ac:dyDescent="0.2">
      <c r="T24029" s="11"/>
      <c r="U24029" s="11"/>
    </row>
    <row r="24030" spans="20:21" x14ac:dyDescent="0.2">
      <c r="T24030" s="11"/>
      <c r="U24030" s="11"/>
    </row>
    <row r="24031" spans="20:21" x14ac:dyDescent="0.2">
      <c r="T24031" s="11"/>
      <c r="U24031" s="11"/>
    </row>
    <row r="24032" spans="20:21" x14ac:dyDescent="0.2">
      <c r="T24032" s="11"/>
      <c r="U24032" s="11"/>
    </row>
    <row r="24033" spans="20:21" x14ac:dyDescent="0.2">
      <c r="T24033" s="11"/>
      <c r="U24033" s="11"/>
    </row>
    <row r="24034" spans="20:21" x14ac:dyDescent="0.2">
      <c r="T24034" s="11"/>
      <c r="U24034" s="11"/>
    </row>
    <row r="24035" spans="20:21" x14ac:dyDescent="0.2">
      <c r="T24035" s="11"/>
      <c r="U24035" s="11"/>
    </row>
    <row r="24036" spans="20:21" x14ac:dyDescent="0.2">
      <c r="T24036" s="11"/>
      <c r="U24036" s="11"/>
    </row>
    <row r="24037" spans="20:21" x14ac:dyDescent="0.2">
      <c r="T24037" s="11"/>
      <c r="U24037" s="11"/>
    </row>
    <row r="24038" spans="20:21" x14ac:dyDescent="0.2">
      <c r="T24038" s="11"/>
      <c r="U24038" s="11"/>
    </row>
    <row r="24039" spans="20:21" x14ac:dyDescent="0.2">
      <c r="T24039" s="11"/>
      <c r="U24039" s="11"/>
    </row>
    <row r="24040" spans="20:21" x14ac:dyDescent="0.2">
      <c r="T24040" s="11"/>
      <c r="U24040" s="11"/>
    </row>
    <row r="24041" spans="20:21" x14ac:dyDescent="0.2">
      <c r="T24041" s="11"/>
      <c r="U24041" s="11"/>
    </row>
    <row r="24042" spans="20:21" x14ac:dyDescent="0.2">
      <c r="T24042" s="11"/>
      <c r="U24042" s="11"/>
    </row>
    <row r="24043" spans="20:21" x14ac:dyDescent="0.2">
      <c r="T24043" s="11"/>
      <c r="U24043" s="11"/>
    </row>
    <row r="24044" spans="20:21" x14ac:dyDescent="0.2">
      <c r="T24044" s="11"/>
      <c r="U24044" s="11"/>
    </row>
    <row r="24045" spans="20:21" x14ac:dyDescent="0.2">
      <c r="T24045" s="11"/>
      <c r="U24045" s="11"/>
    </row>
    <row r="24046" spans="20:21" x14ac:dyDescent="0.2">
      <c r="T24046" s="11"/>
      <c r="U24046" s="11"/>
    </row>
    <row r="24047" spans="20:21" x14ac:dyDescent="0.2">
      <c r="T24047" s="11"/>
      <c r="U24047" s="11"/>
    </row>
    <row r="24048" spans="20:21" x14ac:dyDescent="0.2">
      <c r="T24048" s="11"/>
      <c r="U24048" s="11"/>
    </row>
    <row r="24049" spans="20:21" x14ac:dyDescent="0.2">
      <c r="T24049" s="11"/>
      <c r="U24049" s="11"/>
    </row>
    <row r="24050" spans="20:21" x14ac:dyDescent="0.2">
      <c r="T24050" s="11"/>
      <c r="U24050" s="11"/>
    </row>
    <row r="24051" spans="20:21" x14ac:dyDescent="0.2">
      <c r="T24051" s="11"/>
      <c r="U24051" s="11"/>
    </row>
    <row r="24052" spans="20:21" x14ac:dyDescent="0.2">
      <c r="T24052" s="11"/>
      <c r="U24052" s="11"/>
    </row>
    <row r="24053" spans="20:21" x14ac:dyDescent="0.2">
      <c r="T24053" s="11"/>
      <c r="U24053" s="11"/>
    </row>
    <row r="24054" spans="20:21" x14ac:dyDescent="0.2">
      <c r="T24054" s="11"/>
      <c r="U24054" s="11"/>
    </row>
    <row r="24055" spans="20:21" x14ac:dyDescent="0.2">
      <c r="T24055" s="11"/>
      <c r="U24055" s="11"/>
    </row>
    <row r="24056" spans="20:21" x14ac:dyDescent="0.2">
      <c r="T24056" s="11"/>
      <c r="U24056" s="11"/>
    </row>
    <row r="24057" spans="20:21" x14ac:dyDescent="0.2">
      <c r="T24057" s="11"/>
      <c r="U24057" s="11"/>
    </row>
    <row r="24058" spans="20:21" x14ac:dyDescent="0.2">
      <c r="T24058" s="11"/>
      <c r="U24058" s="11"/>
    </row>
    <row r="24059" spans="20:21" x14ac:dyDescent="0.2">
      <c r="T24059" s="11"/>
      <c r="U24059" s="11"/>
    </row>
    <row r="24060" spans="20:21" x14ac:dyDescent="0.2">
      <c r="T24060" s="11"/>
      <c r="U24060" s="11"/>
    </row>
    <row r="24061" spans="20:21" x14ac:dyDescent="0.2">
      <c r="T24061" s="11"/>
      <c r="U24061" s="11"/>
    </row>
    <row r="24062" spans="20:21" x14ac:dyDescent="0.2">
      <c r="T24062" s="11"/>
      <c r="U24062" s="11"/>
    </row>
    <row r="24063" spans="20:21" x14ac:dyDescent="0.2">
      <c r="T24063" s="11"/>
      <c r="U24063" s="11"/>
    </row>
    <row r="24064" spans="20:21" x14ac:dyDescent="0.2">
      <c r="T24064" s="11"/>
      <c r="U24064" s="11"/>
    </row>
    <row r="24065" spans="20:21" x14ac:dyDescent="0.2">
      <c r="T24065" s="11"/>
      <c r="U24065" s="11"/>
    </row>
    <row r="24066" spans="20:21" x14ac:dyDescent="0.2">
      <c r="T24066" s="11"/>
      <c r="U24066" s="11"/>
    </row>
    <row r="24067" spans="20:21" x14ac:dyDescent="0.2">
      <c r="T24067" s="11"/>
      <c r="U24067" s="11"/>
    </row>
    <row r="24068" spans="20:21" x14ac:dyDescent="0.2">
      <c r="T24068" s="11"/>
      <c r="U24068" s="11"/>
    </row>
    <row r="24069" spans="20:21" x14ac:dyDescent="0.2">
      <c r="T24069" s="11"/>
      <c r="U24069" s="11"/>
    </row>
    <row r="24070" spans="20:21" x14ac:dyDescent="0.2">
      <c r="T24070" s="11"/>
      <c r="U24070" s="11"/>
    </row>
    <row r="24071" spans="20:21" x14ac:dyDescent="0.2">
      <c r="T24071" s="11"/>
      <c r="U24071" s="11"/>
    </row>
    <row r="24072" spans="20:21" x14ac:dyDescent="0.2">
      <c r="T24072" s="11"/>
      <c r="U24072" s="11"/>
    </row>
    <row r="24073" spans="20:21" x14ac:dyDescent="0.2">
      <c r="T24073" s="11"/>
      <c r="U24073" s="11"/>
    </row>
    <row r="24074" spans="20:21" x14ac:dyDescent="0.2">
      <c r="T24074" s="11"/>
      <c r="U24074" s="11"/>
    </row>
    <row r="24075" spans="20:21" x14ac:dyDescent="0.2">
      <c r="T24075" s="11"/>
      <c r="U24075" s="11"/>
    </row>
    <row r="24076" spans="20:21" x14ac:dyDescent="0.2">
      <c r="T24076" s="11"/>
      <c r="U24076" s="11"/>
    </row>
    <row r="24077" spans="20:21" x14ac:dyDescent="0.2">
      <c r="T24077" s="11"/>
      <c r="U24077" s="11"/>
    </row>
    <row r="24078" spans="20:21" x14ac:dyDescent="0.2">
      <c r="T24078" s="11"/>
      <c r="U24078" s="11"/>
    </row>
    <row r="24079" spans="20:21" x14ac:dyDescent="0.2">
      <c r="T24079" s="11"/>
      <c r="U24079" s="11"/>
    </row>
    <row r="24080" spans="20:21" x14ac:dyDescent="0.2">
      <c r="T24080" s="11"/>
      <c r="U24080" s="11"/>
    </row>
    <row r="24081" spans="20:21" x14ac:dyDescent="0.2">
      <c r="T24081" s="11"/>
      <c r="U24081" s="11"/>
    </row>
    <row r="24082" spans="20:21" x14ac:dyDescent="0.2">
      <c r="T24082" s="11"/>
      <c r="U24082" s="11"/>
    </row>
    <row r="24083" spans="20:21" x14ac:dyDescent="0.2">
      <c r="T24083" s="11"/>
      <c r="U24083" s="11"/>
    </row>
    <row r="24084" spans="20:21" x14ac:dyDescent="0.2">
      <c r="T24084" s="11"/>
      <c r="U24084" s="11"/>
    </row>
    <row r="24085" spans="20:21" x14ac:dyDescent="0.2">
      <c r="T24085" s="11"/>
      <c r="U24085" s="11"/>
    </row>
    <row r="24086" spans="20:21" x14ac:dyDescent="0.2">
      <c r="T24086" s="11"/>
      <c r="U24086" s="11"/>
    </row>
    <row r="24087" spans="20:21" x14ac:dyDescent="0.2">
      <c r="T24087" s="11"/>
      <c r="U24087" s="11"/>
    </row>
    <row r="24088" spans="20:21" x14ac:dyDescent="0.2">
      <c r="T24088" s="11"/>
      <c r="U24088" s="11"/>
    </row>
    <row r="24089" spans="20:21" x14ac:dyDescent="0.2">
      <c r="T24089" s="11"/>
      <c r="U24089" s="11"/>
    </row>
    <row r="24090" spans="20:21" x14ac:dyDescent="0.2">
      <c r="T24090" s="11"/>
      <c r="U24090" s="11"/>
    </row>
    <row r="24091" spans="20:21" x14ac:dyDescent="0.2">
      <c r="T24091" s="11"/>
      <c r="U24091" s="11"/>
    </row>
    <row r="24092" spans="20:21" x14ac:dyDescent="0.2">
      <c r="T24092" s="11"/>
      <c r="U24092" s="11"/>
    </row>
    <row r="24093" spans="20:21" x14ac:dyDescent="0.2">
      <c r="T24093" s="11"/>
      <c r="U24093" s="11"/>
    </row>
    <row r="24094" spans="20:21" x14ac:dyDescent="0.2">
      <c r="T24094" s="11"/>
      <c r="U24094" s="11"/>
    </row>
    <row r="24095" spans="20:21" x14ac:dyDescent="0.2">
      <c r="T24095" s="11"/>
      <c r="U24095" s="11"/>
    </row>
    <row r="24096" spans="20:21" x14ac:dyDescent="0.2">
      <c r="T24096" s="11"/>
      <c r="U24096" s="11"/>
    </row>
    <row r="24097" spans="20:21" x14ac:dyDescent="0.2">
      <c r="T24097" s="11"/>
      <c r="U24097" s="11"/>
    </row>
    <row r="24098" spans="20:21" x14ac:dyDescent="0.2">
      <c r="T24098" s="11"/>
      <c r="U24098" s="11"/>
    </row>
    <row r="24099" spans="20:21" x14ac:dyDescent="0.2">
      <c r="T24099" s="11"/>
      <c r="U24099" s="11"/>
    </row>
    <row r="24100" spans="20:21" x14ac:dyDescent="0.2">
      <c r="T24100" s="11"/>
      <c r="U24100" s="11"/>
    </row>
    <row r="24101" spans="20:21" x14ac:dyDescent="0.2">
      <c r="T24101" s="11"/>
      <c r="U24101" s="11"/>
    </row>
    <row r="24102" spans="20:21" x14ac:dyDescent="0.2">
      <c r="T24102" s="11"/>
      <c r="U24102" s="11"/>
    </row>
    <row r="24103" spans="20:21" x14ac:dyDescent="0.2">
      <c r="T24103" s="11"/>
      <c r="U24103" s="11"/>
    </row>
    <row r="24104" spans="20:21" x14ac:dyDescent="0.2">
      <c r="T24104" s="11"/>
      <c r="U24104" s="11"/>
    </row>
    <row r="24105" spans="20:21" x14ac:dyDescent="0.2">
      <c r="T24105" s="11"/>
      <c r="U24105" s="11"/>
    </row>
    <row r="24106" spans="20:21" x14ac:dyDescent="0.2">
      <c r="T24106" s="11"/>
      <c r="U24106" s="11"/>
    </row>
    <row r="24107" spans="20:21" x14ac:dyDescent="0.2">
      <c r="T24107" s="11"/>
      <c r="U24107" s="11"/>
    </row>
    <row r="24108" spans="20:21" x14ac:dyDescent="0.2">
      <c r="T24108" s="11"/>
      <c r="U24108" s="11"/>
    </row>
    <row r="24109" spans="20:21" x14ac:dyDescent="0.2">
      <c r="T24109" s="11"/>
      <c r="U24109" s="11"/>
    </row>
    <row r="24110" spans="20:21" x14ac:dyDescent="0.2">
      <c r="T24110" s="11"/>
      <c r="U24110" s="11"/>
    </row>
    <row r="24111" spans="20:21" x14ac:dyDescent="0.2">
      <c r="T24111" s="11"/>
      <c r="U24111" s="11"/>
    </row>
    <row r="24112" spans="20:21" x14ac:dyDescent="0.2">
      <c r="T24112" s="11"/>
      <c r="U24112" s="11"/>
    </row>
    <row r="24113" spans="20:21" x14ac:dyDescent="0.2">
      <c r="T24113" s="11"/>
      <c r="U24113" s="11"/>
    </row>
    <row r="24114" spans="20:21" x14ac:dyDescent="0.2">
      <c r="T24114" s="11"/>
      <c r="U24114" s="11"/>
    </row>
    <row r="24115" spans="20:21" x14ac:dyDescent="0.2">
      <c r="T24115" s="11"/>
      <c r="U24115" s="11"/>
    </row>
    <row r="24116" spans="20:21" x14ac:dyDescent="0.2">
      <c r="T24116" s="11"/>
      <c r="U24116" s="11"/>
    </row>
    <row r="24117" spans="20:21" x14ac:dyDescent="0.2">
      <c r="T24117" s="11"/>
      <c r="U24117" s="11"/>
    </row>
    <row r="24118" spans="20:21" x14ac:dyDescent="0.2">
      <c r="T24118" s="11"/>
      <c r="U24118" s="11"/>
    </row>
    <row r="24119" spans="20:21" x14ac:dyDescent="0.2">
      <c r="T24119" s="11"/>
      <c r="U24119" s="11"/>
    </row>
    <row r="24120" spans="20:21" x14ac:dyDescent="0.2">
      <c r="T24120" s="11"/>
      <c r="U24120" s="11"/>
    </row>
    <row r="24121" spans="20:21" x14ac:dyDescent="0.2">
      <c r="T24121" s="11"/>
      <c r="U24121" s="11"/>
    </row>
    <row r="24122" spans="20:21" x14ac:dyDescent="0.2">
      <c r="T24122" s="11"/>
      <c r="U24122" s="11"/>
    </row>
    <row r="24123" spans="20:21" x14ac:dyDescent="0.2">
      <c r="T24123" s="11"/>
      <c r="U24123" s="11"/>
    </row>
    <row r="24124" spans="20:21" x14ac:dyDescent="0.2">
      <c r="T24124" s="11"/>
      <c r="U24124" s="11"/>
    </row>
    <row r="24125" spans="20:21" x14ac:dyDescent="0.2">
      <c r="T24125" s="11"/>
      <c r="U24125" s="11"/>
    </row>
    <row r="24126" spans="20:21" x14ac:dyDescent="0.2">
      <c r="T24126" s="11"/>
      <c r="U24126" s="11"/>
    </row>
    <row r="24127" spans="20:21" x14ac:dyDescent="0.2">
      <c r="T24127" s="11"/>
      <c r="U24127" s="11"/>
    </row>
    <row r="24128" spans="20:21" x14ac:dyDescent="0.2">
      <c r="T24128" s="11"/>
      <c r="U24128" s="11"/>
    </row>
    <row r="24129" spans="20:21" x14ac:dyDescent="0.2">
      <c r="T24129" s="11"/>
      <c r="U24129" s="11"/>
    </row>
    <row r="24130" spans="20:21" x14ac:dyDescent="0.2">
      <c r="T24130" s="11"/>
      <c r="U24130" s="11"/>
    </row>
    <row r="24131" spans="20:21" x14ac:dyDescent="0.2">
      <c r="T24131" s="11"/>
      <c r="U24131" s="11"/>
    </row>
    <row r="24132" spans="20:21" x14ac:dyDescent="0.2">
      <c r="T24132" s="11"/>
      <c r="U24132" s="11"/>
    </row>
    <row r="24133" spans="20:21" x14ac:dyDescent="0.2">
      <c r="T24133" s="11"/>
      <c r="U24133" s="11"/>
    </row>
    <row r="24134" spans="20:21" x14ac:dyDescent="0.2">
      <c r="T24134" s="11"/>
      <c r="U24134" s="11"/>
    </row>
    <row r="24135" spans="20:21" x14ac:dyDescent="0.2">
      <c r="T24135" s="11"/>
      <c r="U24135" s="11"/>
    </row>
    <row r="24136" spans="20:21" x14ac:dyDescent="0.2">
      <c r="T24136" s="11"/>
      <c r="U24136" s="11"/>
    </row>
    <row r="24137" spans="20:21" x14ac:dyDescent="0.2">
      <c r="T24137" s="11"/>
      <c r="U24137" s="11"/>
    </row>
    <row r="24138" spans="20:21" x14ac:dyDescent="0.2">
      <c r="T24138" s="11"/>
      <c r="U24138" s="11"/>
    </row>
    <row r="24139" spans="20:21" x14ac:dyDescent="0.2">
      <c r="T24139" s="11"/>
      <c r="U24139" s="11"/>
    </row>
    <row r="24140" spans="20:21" x14ac:dyDescent="0.2">
      <c r="T24140" s="11"/>
      <c r="U24140" s="11"/>
    </row>
    <row r="24141" spans="20:21" x14ac:dyDescent="0.2">
      <c r="T24141" s="11"/>
      <c r="U24141" s="11"/>
    </row>
    <row r="24142" spans="20:21" x14ac:dyDescent="0.2">
      <c r="T24142" s="11"/>
      <c r="U24142" s="11"/>
    </row>
    <row r="24143" spans="20:21" x14ac:dyDescent="0.2">
      <c r="T24143" s="11"/>
      <c r="U24143" s="11"/>
    </row>
    <row r="24144" spans="20:21" x14ac:dyDescent="0.2">
      <c r="T24144" s="11"/>
      <c r="U24144" s="11"/>
    </row>
    <row r="24145" spans="20:21" x14ac:dyDescent="0.2">
      <c r="T24145" s="11"/>
      <c r="U24145" s="11"/>
    </row>
    <row r="24146" spans="20:21" x14ac:dyDescent="0.2">
      <c r="T24146" s="11"/>
      <c r="U24146" s="11"/>
    </row>
    <row r="24147" spans="20:21" x14ac:dyDescent="0.2">
      <c r="T24147" s="11"/>
      <c r="U24147" s="11"/>
    </row>
    <row r="24148" spans="20:21" x14ac:dyDescent="0.2">
      <c r="T24148" s="11"/>
      <c r="U24148" s="11"/>
    </row>
    <row r="24149" spans="20:21" x14ac:dyDescent="0.2">
      <c r="T24149" s="11"/>
      <c r="U24149" s="11"/>
    </row>
    <row r="24150" spans="20:21" x14ac:dyDescent="0.2">
      <c r="T24150" s="11"/>
      <c r="U24150" s="11"/>
    </row>
    <row r="24151" spans="20:21" x14ac:dyDescent="0.2">
      <c r="T24151" s="11"/>
      <c r="U24151" s="11"/>
    </row>
    <row r="24152" spans="20:21" x14ac:dyDescent="0.2">
      <c r="T24152" s="11"/>
      <c r="U24152" s="11"/>
    </row>
    <row r="24153" spans="20:21" x14ac:dyDescent="0.2">
      <c r="T24153" s="11"/>
      <c r="U24153" s="11"/>
    </row>
    <row r="24154" spans="20:21" x14ac:dyDescent="0.2">
      <c r="T24154" s="11"/>
      <c r="U24154" s="11"/>
    </row>
    <row r="24155" spans="20:21" x14ac:dyDescent="0.2">
      <c r="T24155" s="11"/>
      <c r="U24155" s="11"/>
    </row>
    <row r="24156" spans="20:21" x14ac:dyDescent="0.2">
      <c r="T24156" s="11"/>
      <c r="U24156" s="11"/>
    </row>
    <row r="24157" spans="20:21" x14ac:dyDescent="0.2">
      <c r="T24157" s="11"/>
      <c r="U24157" s="11"/>
    </row>
    <row r="24158" spans="20:21" x14ac:dyDescent="0.2">
      <c r="T24158" s="11"/>
      <c r="U24158" s="11"/>
    </row>
    <row r="24159" spans="20:21" x14ac:dyDescent="0.2">
      <c r="T24159" s="11"/>
      <c r="U24159" s="11"/>
    </row>
    <row r="24160" spans="20:21" x14ac:dyDescent="0.2">
      <c r="T24160" s="11"/>
      <c r="U24160" s="11"/>
    </row>
    <row r="24161" spans="20:21" x14ac:dyDescent="0.2">
      <c r="T24161" s="11"/>
      <c r="U24161" s="11"/>
    </row>
    <row r="24162" spans="20:21" x14ac:dyDescent="0.2">
      <c r="T24162" s="11"/>
      <c r="U24162" s="11"/>
    </row>
    <row r="24163" spans="20:21" x14ac:dyDescent="0.2">
      <c r="T24163" s="11"/>
      <c r="U24163" s="11"/>
    </row>
    <row r="24164" spans="20:21" x14ac:dyDescent="0.2">
      <c r="T24164" s="11"/>
      <c r="U24164" s="11"/>
    </row>
    <row r="24165" spans="20:21" x14ac:dyDescent="0.2">
      <c r="T24165" s="11"/>
      <c r="U24165" s="11"/>
    </row>
    <row r="24166" spans="20:21" x14ac:dyDescent="0.2">
      <c r="T24166" s="11"/>
      <c r="U24166" s="11"/>
    </row>
    <row r="24167" spans="20:21" x14ac:dyDescent="0.2">
      <c r="T24167" s="11"/>
      <c r="U24167" s="11"/>
    </row>
    <row r="24168" spans="20:21" x14ac:dyDescent="0.2">
      <c r="T24168" s="11"/>
      <c r="U24168" s="11"/>
    </row>
    <row r="24169" spans="20:21" x14ac:dyDescent="0.2">
      <c r="T24169" s="11"/>
      <c r="U24169" s="11"/>
    </row>
    <row r="24170" spans="20:21" x14ac:dyDescent="0.2">
      <c r="T24170" s="11"/>
      <c r="U24170" s="11"/>
    </row>
    <row r="24171" spans="20:21" x14ac:dyDescent="0.2">
      <c r="T24171" s="11"/>
      <c r="U24171" s="11"/>
    </row>
    <row r="24172" spans="20:21" x14ac:dyDescent="0.2">
      <c r="T24172" s="11"/>
      <c r="U24172" s="11"/>
    </row>
    <row r="24173" spans="20:21" x14ac:dyDescent="0.2">
      <c r="T24173" s="11"/>
      <c r="U24173" s="11"/>
    </row>
    <row r="24174" spans="20:21" x14ac:dyDescent="0.2">
      <c r="T24174" s="11"/>
      <c r="U24174" s="11"/>
    </row>
    <row r="24175" spans="20:21" x14ac:dyDescent="0.2">
      <c r="T24175" s="11"/>
      <c r="U24175" s="11"/>
    </row>
    <row r="24176" spans="20:21" x14ac:dyDescent="0.2">
      <c r="T24176" s="11"/>
      <c r="U24176" s="11"/>
    </row>
    <row r="24177" spans="20:21" x14ac:dyDescent="0.2">
      <c r="T24177" s="11"/>
      <c r="U24177" s="11"/>
    </row>
    <row r="24178" spans="20:21" x14ac:dyDescent="0.2">
      <c r="T24178" s="11"/>
      <c r="U24178" s="11"/>
    </row>
    <row r="24179" spans="20:21" x14ac:dyDescent="0.2">
      <c r="T24179" s="11"/>
      <c r="U24179" s="11"/>
    </row>
    <row r="24180" spans="20:21" x14ac:dyDescent="0.2">
      <c r="T24180" s="11"/>
      <c r="U24180" s="11"/>
    </row>
    <row r="24181" spans="20:21" x14ac:dyDescent="0.2">
      <c r="T24181" s="11"/>
      <c r="U24181" s="11"/>
    </row>
    <row r="24182" spans="20:21" x14ac:dyDescent="0.2">
      <c r="T24182" s="11"/>
      <c r="U24182" s="11"/>
    </row>
    <row r="24183" spans="20:21" x14ac:dyDescent="0.2">
      <c r="T24183" s="11"/>
      <c r="U24183" s="11"/>
    </row>
    <row r="24184" spans="20:21" x14ac:dyDescent="0.2">
      <c r="T24184" s="11"/>
      <c r="U24184" s="11"/>
    </row>
    <row r="24185" spans="20:21" x14ac:dyDescent="0.2">
      <c r="T24185" s="11"/>
      <c r="U24185" s="11"/>
    </row>
    <row r="24186" spans="20:21" x14ac:dyDescent="0.2">
      <c r="T24186" s="11"/>
      <c r="U24186" s="11"/>
    </row>
    <row r="24187" spans="20:21" x14ac:dyDescent="0.2">
      <c r="T24187" s="11"/>
      <c r="U24187" s="11"/>
    </row>
    <row r="24188" spans="20:21" x14ac:dyDescent="0.2">
      <c r="T24188" s="11"/>
      <c r="U24188" s="11"/>
    </row>
    <row r="24189" spans="20:21" x14ac:dyDescent="0.2">
      <c r="T24189" s="11"/>
      <c r="U24189" s="11"/>
    </row>
    <row r="24190" spans="20:21" x14ac:dyDescent="0.2">
      <c r="T24190" s="11"/>
      <c r="U24190" s="11"/>
    </row>
    <row r="24191" spans="20:21" x14ac:dyDescent="0.2">
      <c r="T24191" s="11"/>
      <c r="U24191" s="11"/>
    </row>
    <row r="24192" spans="20:21" x14ac:dyDescent="0.2">
      <c r="T24192" s="11"/>
      <c r="U24192" s="11"/>
    </row>
    <row r="24193" spans="20:21" x14ac:dyDescent="0.2">
      <c r="T24193" s="11"/>
      <c r="U24193" s="11"/>
    </row>
    <row r="24194" spans="20:21" x14ac:dyDescent="0.2">
      <c r="T24194" s="11"/>
      <c r="U24194" s="11"/>
    </row>
    <row r="24195" spans="20:21" x14ac:dyDescent="0.2">
      <c r="T24195" s="11"/>
      <c r="U24195" s="11"/>
    </row>
    <row r="24196" spans="20:21" x14ac:dyDescent="0.2">
      <c r="T24196" s="11"/>
      <c r="U24196" s="11"/>
    </row>
    <row r="24197" spans="20:21" x14ac:dyDescent="0.2">
      <c r="T24197" s="11"/>
      <c r="U24197" s="11"/>
    </row>
    <row r="24198" spans="20:21" x14ac:dyDescent="0.2">
      <c r="T24198" s="11"/>
      <c r="U24198" s="11"/>
    </row>
    <row r="24199" spans="20:21" x14ac:dyDescent="0.2">
      <c r="T24199" s="11"/>
      <c r="U24199" s="11"/>
    </row>
    <row r="24200" spans="20:21" x14ac:dyDescent="0.2">
      <c r="T24200" s="11"/>
      <c r="U24200" s="11"/>
    </row>
    <row r="24201" spans="20:21" x14ac:dyDescent="0.2">
      <c r="T24201" s="11"/>
      <c r="U24201" s="11"/>
    </row>
    <row r="24202" spans="20:21" x14ac:dyDescent="0.2">
      <c r="T24202" s="11"/>
      <c r="U24202" s="11"/>
    </row>
    <row r="24203" spans="20:21" x14ac:dyDescent="0.2">
      <c r="T24203" s="11"/>
      <c r="U24203" s="11"/>
    </row>
    <row r="24204" spans="20:21" x14ac:dyDescent="0.2">
      <c r="T24204" s="11"/>
      <c r="U24204" s="11"/>
    </row>
    <row r="24205" spans="20:21" x14ac:dyDescent="0.2">
      <c r="T24205" s="11"/>
      <c r="U24205" s="11"/>
    </row>
    <row r="24206" spans="20:21" x14ac:dyDescent="0.2">
      <c r="T24206" s="11"/>
      <c r="U24206" s="11"/>
    </row>
    <row r="24207" spans="20:21" x14ac:dyDescent="0.2">
      <c r="T24207" s="11"/>
      <c r="U24207" s="11"/>
    </row>
    <row r="24208" spans="20:21" x14ac:dyDescent="0.2">
      <c r="T24208" s="11"/>
      <c r="U24208" s="11"/>
    </row>
    <row r="24209" spans="20:21" x14ac:dyDescent="0.2">
      <c r="T24209" s="11"/>
      <c r="U24209" s="11"/>
    </row>
    <row r="24210" spans="20:21" x14ac:dyDescent="0.2">
      <c r="T24210" s="11"/>
      <c r="U24210" s="11"/>
    </row>
    <row r="24211" spans="20:21" x14ac:dyDescent="0.2">
      <c r="T24211" s="11"/>
      <c r="U24211" s="11"/>
    </row>
    <row r="24212" spans="20:21" x14ac:dyDescent="0.2">
      <c r="T24212" s="11"/>
      <c r="U24212" s="11"/>
    </row>
    <row r="24213" spans="20:21" x14ac:dyDescent="0.2">
      <c r="T24213" s="11"/>
      <c r="U24213" s="11"/>
    </row>
    <row r="24214" spans="20:21" x14ac:dyDescent="0.2">
      <c r="T24214" s="11"/>
      <c r="U24214" s="11"/>
    </row>
    <row r="24215" spans="20:21" x14ac:dyDescent="0.2">
      <c r="T24215" s="11"/>
      <c r="U24215" s="11"/>
    </row>
    <row r="24216" spans="20:21" x14ac:dyDescent="0.2">
      <c r="T24216" s="11"/>
      <c r="U24216" s="11"/>
    </row>
    <row r="24217" spans="20:21" x14ac:dyDescent="0.2">
      <c r="T24217" s="11"/>
      <c r="U24217" s="11"/>
    </row>
    <row r="24218" spans="20:21" x14ac:dyDescent="0.2">
      <c r="T24218" s="11"/>
      <c r="U24218" s="11"/>
    </row>
    <row r="24219" spans="20:21" x14ac:dyDescent="0.2">
      <c r="T24219" s="11"/>
      <c r="U24219" s="11"/>
    </row>
    <row r="24220" spans="20:21" x14ac:dyDescent="0.2">
      <c r="T24220" s="11"/>
      <c r="U24220" s="11"/>
    </row>
    <row r="24221" spans="20:21" x14ac:dyDescent="0.2">
      <c r="T24221" s="11"/>
      <c r="U24221" s="11"/>
    </row>
    <row r="24222" spans="20:21" x14ac:dyDescent="0.2">
      <c r="T24222" s="11"/>
      <c r="U24222" s="11"/>
    </row>
    <row r="24223" spans="20:21" x14ac:dyDescent="0.2">
      <c r="T24223" s="11"/>
      <c r="U24223" s="11"/>
    </row>
    <row r="24224" spans="20:21" x14ac:dyDescent="0.2">
      <c r="T24224" s="11"/>
      <c r="U24224" s="11"/>
    </row>
    <row r="24225" spans="20:21" x14ac:dyDescent="0.2">
      <c r="T24225" s="11"/>
      <c r="U24225" s="11"/>
    </row>
    <row r="24226" spans="20:21" x14ac:dyDescent="0.2">
      <c r="T24226" s="11"/>
      <c r="U24226" s="11"/>
    </row>
    <row r="24227" spans="20:21" x14ac:dyDescent="0.2">
      <c r="T24227" s="11"/>
      <c r="U24227" s="11"/>
    </row>
    <row r="24228" spans="20:21" x14ac:dyDescent="0.2">
      <c r="T24228" s="11"/>
      <c r="U24228" s="11"/>
    </row>
    <row r="24229" spans="20:21" x14ac:dyDescent="0.2">
      <c r="T24229" s="11"/>
      <c r="U24229" s="11"/>
    </row>
    <row r="24230" spans="20:21" x14ac:dyDescent="0.2">
      <c r="T24230" s="11"/>
      <c r="U24230" s="11"/>
    </row>
    <row r="24231" spans="20:21" x14ac:dyDescent="0.2">
      <c r="T24231" s="11"/>
      <c r="U24231" s="11"/>
    </row>
    <row r="24232" spans="20:21" x14ac:dyDescent="0.2">
      <c r="T24232" s="11"/>
      <c r="U24232" s="11"/>
    </row>
    <row r="24233" spans="20:21" x14ac:dyDescent="0.2">
      <c r="T24233" s="11"/>
      <c r="U24233" s="11"/>
    </row>
    <row r="24234" spans="20:21" x14ac:dyDescent="0.2">
      <c r="T24234" s="11"/>
      <c r="U24234" s="11"/>
    </row>
    <row r="24235" spans="20:21" x14ac:dyDescent="0.2">
      <c r="T24235" s="11"/>
      <c r="U24235" s="11"/>
    </row>
    <row r="24236" spans="20:21" x14ac:dyDescent="0.2">
      <c r="T24236" s="11"/>
      <c r="U24236" s="11"/>
    </row>
    <row r="24237" spans="20:21" x14ac:dyDescent="0.2">
      <c r="T24237" s="11"/>
      <c r="U24237" s="11"/>
    </row>
    <row r="24238" spans="20:21" x14ac:dyDescent="0.2">
      <c r="T24238" s="11"/>
      <c r="U24238" s="11"/>
    </row>
    <row r="24239" spans="20:21" x14ac:dyDescent="0.2">
      <c r="T24239" s="11"/>
      <c r="U24239" s="11"/>
    </row>
    <row r="24240" spans="20:21" x14ac:dyDescent="0.2">
      <c r="T24240" s="11"/>
      <c r="U24240" s="11"/>
    </row>
    <row r="24241" spans="20:21" x14ac:dyDescent="0.2">
      <c r="T24241" s="11"/>
      <c r="U24241" s="11"/>
    </row>
    <row r="24242" spans="20:21" x14ac:dyDescent="0.2">
      <c r="T24242" s="11"/>
      <c r="U24242" s="11"/>
    </row>
    <row r="24243" spans="20:21" x14ac:dyDescent="0.2">
      <c r="T24243" s="11"/>
      <c r="U24243" s="11"/>
    </row>
    <row r="24244" spans="20:21" x14ac:dyDescent="0.2">
      <c r="T24244" s="11"/>
      <c r="U24244" s="11"/>
    </row>
    <row r="24245" spans="20:21" x14ac:dyDescent="0.2">
      <c r="T24245" s="11"/>
      <c r="U24245" s="11"/>
    </row>
    <row r="24246" spans="20:21" x14ac:dyDescent="0.2">
      <c r="T24246" s="11"/>
      <c r="U24246" s="11"/>
    </row>
    <row r="24247" spans="20:21" x14ac:dyDescent="0.2">
      <c r="T24247" s="11"/>
      <c r="U24247" s="11"/>
    </row>
    <row r="24248" spans="20:21" x14ac:dyDescent="0.2">
      <c r="T24248" s="11"/>
      <c r="U24248" s="11"/>
    </row>
    <row r="24249" spans="20:21" x14ac:dyDescent="0.2">
      <c r="T24249" s="11"/>
      <c r="U24249" s="11"/>
    </row>
    <row r="24250" spans="20:21" x14ac:dyDescent="0.2">
      <c r="T24250" s="11"/>
      <c r="U24250" s="11"/>
    </row>
    <row r="24251" spans="20:21" x14ac:dyDescent="0.2">
      <c r="T24251" s="11"/>
      <c r="U24251" s="11"/>
    </row>
    <row r="24252" spans="20:21" x14ac:dyDescent="0.2">
      <c r="T24252" s="11"/>
      <c r="U24252" s="11"/>
    </row>
    <row r="24253" spans="20:21" x14ac:dyDescent="0.2">
      <c r="T24253" s="11"/>
      <c r="U24253" s="11"/>
    </row>
    <row r="24254" spans="20:21" x14ac:dyDescent="0.2">
      <c r="T24254" s="11"/>
      <c r="U24254" s="11"/>
    </row>
    <row r="24255" spans="20:21" x14ac:dyDescent="0.2">
      <c r="T24255" s="11"/>
      <c r="U24255" s="11"/>
    </row>
    <row r="24256" spans="20:21" x14ac:dyDescent="0.2">
      <c r="T24256" s="11"/>
      <c r="U24256" s="11"/>
    </row>
    <row r="24257" spans="20:21" x14ac:dyDescent="0.2">
      <c r="T24257" s="11"/>
      <c r="U24257" s="11"/>
    </row>
    <row r="24258" spans="20:21" x14ac:dyDescent="0.2">
      <c r="T24258" s="11"/>
      <c r="U24258" s="11"/>
    </row>
    <row r="24259" spans="20:21" x14ac:dyDescent="0.2">
      <c r="T24259" s="11"/>
      <c r="U24259" s="11"/>
    </row>
    <row r="24260" spans="20:21" x14ac:dyDescent="0.2">
      <c r="T24260" s="11"/>
      <c r="U24260" s="11"/>
    </row>
    <row r="24261" spans="20:21" x14ac:dyDescent="0.2">
      <c r="T24261" s="11"/>
      <c r="U24261" s="11"/>
    </row>
    <row r="24262" spans="20:21" x14ac:dyDescent="0.2">
      <c r="T24262" s="11"/>
      <c r="U24262" s="11"/>
    </row>
    <row r="24263" spans="20:21" x14ac:dyDescent="0.2">
      <c r="T24263" s="11"/>
      <c r="U24263" s="11"/>
    </row>
    <row r="24264" spans="20:21" x14ac:dyDescent="0.2">
      <c r="T24264" s="11"/>
      <c r="U24264" s="11"/>
    </row>
    <row r="24265" spans="20:21" x14ac:dyDescent="0.2">
      <c r="T24265" s="11"/>
      <c r="U24265" s="11"/>
    </row>
    <row r="24266" spans="20:21" x14ac:dyDescent="0.2">
      <c r="T24266" s="11"/>
      <c r="U24266" s="11"/>
    </row>
    <row r="24267" spans="20:21" x14ac:dyDescent="0.2">
      <c r="T24267" s="11"/>
      <c r="U24267" s="11"/>
    </row>
    <row r="24268" spans="20:21" x14ac:dyDescent="0.2">
      <c r="T24268" s="11"/>
      <c r="U24268" s="11"/>
    </row>
    <row r="24269" spans="20:21" x14ac:dyDescent="0.2">
      <c r="T24269" s="11"/>
      <c r="U24269" s="11"/>
    </row>
    <row r="24270" spans="20:21" x14ac:dyDescent="0.2">
      <c r="T24270" s="11"/>
      <c r="U24270" s="11"/>
    </row>
    <row r="24271" spans="20:21" x14ac:dyDescent="0.2">
      <c r="T24271" s="11"/>
      <c r="U24271" s="11"/>
    </row>
    <row r="24272" spans="20:21" x14ac:dyDescent="0.2">
      <c r="T24272" s="11"/>
      <c r="U24272" s="11"/>
    </row>
    <row r="24273" spans="20:21" x14ac:dyDescent="0.2">
      <c r="T24273" s="11"/>
      <c r="U24273" s="11"/>
    </row>
    <row r="24274" spans="20:21" x14ac:dyDescent="0.2">
      <c r="T24274" s="11"/>
      <c r="U24274" s="11"/>
    </row>
    <row r="24275" spans="20:21" x14ac:dyDescent="0.2">
      <c r="T24275" s="11"/>
      <c r="U24275" s="11"/>
    </row>
    <row r="24276" spans="20:21" x14ac:dyDescent="0.2">
      <c r="T24276" s="11"/>
      <c r="U24276" s="11"/>
    </row>
    <row r="24277" spans="20:21" x14ac:dyDescent="0.2">
      <c r="T24277" s="11"/>
      <c r="U24277" s="11"/>
    </row>
    <row r="24278" spans="20:21" x14ac:dyDescent="0.2">
      <c r="T24278" s="11"/>
      <c r="U24278" s="11"/>
    </row>
    <row r="24279" spans="20:21" x14ac:dyDescent="0.2">
      <c r="T24279" s="11"/>
      <c r="U24279" s="11"/>
    </row>
    <row r="24280" spans="20:21" x14ac:dyDescent="0.2">
      <c r="T24280" s="11"/>
      <c r="U24280" s="11"/>
    </row>
    <row r="24281" spans="20:21" x14ac:dyDescent="0.2">
      <c r="T24281" s="11"/>
      <c r="U24281" s="11"/>
    </row>
    <row r="24282" spans="20:21" x14ac:dyDescent="0.2">
      <c r="T24282" s="11"/>
      <c r="U24282" s="11"/>
    </row>
    <row r="24283" spans="20:21" x14ac:dyDescent="0.2">
      <c r="T24283" s="11"/>
      <c r="U24283" s="11"/>
    </row>
    <row r="24284" spans="20:21" x14ac:dyDescent="0.2">
      <c r="T24284" s="11"/>
      <c r="U24284" s="11"/>
    </row>
    <row r="24285" spans="20:21" x14ac:dyDescent="0.2">
      <c r="T24285" s="11"/>
      <c r="U24285" s="11"/>
    </row>
    <row r="24286" spans="20:21" x14ac:dyDescent="0.2">
      <c r="T24286" s="11"/>
      <c r="U24286" s="11"/>
    </row>
    <row r="24287" spans="20:21" x14ac:dyDescent="0.2">
      <c r="T24287" s="11"/>
      <c r="U24287" s="11"/>
    </row>
    <row r="24288" spans="20:21" x14ac:dyDescent="0.2">
      <c r="T24288" s="11"/>
      <c r="U24288" s="11"/>
    </row>
    <row r="24289" spans="20:21" x14ac:dyDescent="0.2">
      <c r="T24289" s="11"/>
      <c r="U24289" s="11"/>
    </row>
    <row r="24290" spans="20:21" x14ac:dyDescent="0.2">
      <c r="T24290" s="11"/>
      <c r="U24290" s="11"/>
    </row>
    <row r="24291" spans="20:21" x14ac:dyDescent="0.2">
      <c r="T24291" s="11"/>
      <c r="U24291" s="11"/>
    </row>
    <row r="24292" spans="20:21" x14ac:dyDescent="0.2">
      <c r="T24292" s="11"/>
      <c r="U24292" s="11"/>
    </row>
    <row r="24293" spans="20:21" x14ac:dyDescent="0.2">
      <c r="T24293" s="11"/>
      <c r="U24293" s="11"/>
    </row>
    <row r="24294" spans="20:21" x14ac:dyDescent="0.2">
      <c r="T24294" s="11"/>
      <c r="U24294" s="11"/>
    </row>
    <row r="24295" spans="20:21" x14ac:dyDescent="0.2">
      <c r="T24295" s="11"/>
      <c r="U24295" s="11"/>
    </row>
    <row r="24296" spans="20:21" x14ac:dyDescent="0.2">
      <c r="T24296" s="11"/>
      <c r="U24296" s="11"/>
    </row>
    <row r="24297" spans="20:21" x14ac:dyDescent="0.2">
      <c r="T24297" s="11"/>
      <c r="U24297" s="11"/>
    </row>
    <row r="24298" spans="20:21" x14ac:dyDescent="0.2">
      <c r="T24298" s="11"/>
      <c r="U24298" s="11"/>
    </row>
    <row r="24299" spans="20:21" x14ac:dyDescent="0.2">
      <c r="T24299" s="11"/>
      <c r="U24299" s="11"/>
    </row>
    <row r="24300" spans="20:21" x14ac:dyDescent="0.2">
      <c r="T24300" s="11"/>
      <c r="U24300" s="11"/>
    </row>
    <row r="24301" spans="20:21" x14ac:dyDescent="0.2">
      <c r="T24301" s="11"/>
      <c r="U24301" s="11"/>
    </row>
    <row r="24302" spans="20:21" x14ac:dyDescent="0.2">
      <c r="T24302" s="11"/>
      <c r="U24302" s="11"/>
    </row>
    <row r="24303" spans="20:21" x14ac:dyDescent="0.2">
      <c r="T24303" s="11"/>
      <c r="U24303" s="11"/>
    </row>
    <row r="24304" spans="20:21" x14ac:dyDescent="0.2">
      <c r="T24304" s="11"/>
      <c r="U24304" s="11"/>
    </row>
    <row r="24305" spans="20:21" x14ac:dyDescent="0.2">
      <c r="T24305" s="11"/>
      <c r="U24305" s="11"/>
    </row>
    <row r="24306" spans="20:21" x14ac:dyDescent="0.2">
      <c r="T24306" s="11"/>
      <c r="U24306" s="11"/>
    </row>
    <row r="24307" spans="20:21" x14ac:dyDescent="0.2">
      <c r="T24307" s="11"/>
      <c r="U24307" s="11"/>
    </row>
    <row r="24308" spans="20:21" x14ac:dyDescent="0.2">
      <c r="T24308" s="11"/>
      <c r="U24308" s="11"/>
    </row>
    <row r="24309" spans="20:21" x14ac:dyDescent="0.2">
      <c r="T24309" s="11"/>
      <c r="U24309" s="11"/>
    </row>
    <row r="24310" spans="20:21" x14ac:dyDescent="0.2">
      <c r="T24310" s="11"/>
      <c r="U24310" s="11"/>
    </row>
    <row r="24311" spans="20:21" x14ac:dyDescent="0.2">
      <c r="T24311" s="11"/>
      <c r="U24311" s="11"/>
    </row>
    <row r="24312" spans="20:21" x14ac:dyDescent="0.2">
      <c r="T24312" s="11"/>
      <c r="U24312" s="11"/>
    </row>
    <row r="24313" spans="20:21" x14ac:dyDescent="0.2">
      <c r="T24313" s="11"/>
      <c r="U24313" s="11"/>
    </row>
    <row r="24314" spans="20:21" x14ac:dyDescent="0.2">
      <c r="T24314" s="11"/>
      <c r="U24314" s="11"/>
    </row>
    <row r="24315" spans="20:21" x14ac:dyDescent="0.2">
      <c r="T24315" s="11"/>
      <c r="U24315" s="11"/>
    </row>
    <row r="24316" spans="20:21" x14ac:dyDescent="0.2">
      <c r="T24316" s="11"/>
      <c r="U24316" s="11"/>
    </row>
    <row r="24317" spans="20:21" x14ac:dyDescent="0.2">
      <c r="T24317" s="11"/>
      <c r="U24317" s="11"/>
    </row>
    <row r="24318" spans="20:21" x14ac:dyDescent="0.2">
      <c r="T24318" s="11"/>
      <c r="U24318" s="11"/>
    </row>
    <row r="24319" spans="20:21" x14ac:dyDescent="0.2">
      <c r="T24319" s="11"/>
      <c r="U24319" s="11"/>
    </row>
    <row r="24320" spans="20:21" x14ac:dyDescent="0.2">
      <c r="T24320" s="11"/>
      <c r="U24320" s="11"/>
    </row>
    <row r="24321" spans="20:21" x14ac:dyDescent="0.2">
      <c r="T24321" s="11"/>
      <c r="U24321" s="11"/>
    </row>
    <row r="24322" spans="20:21" x14ac:dyDescent="0.2">
      <c r="T24322" s="11"/>
      <c r="U24322" s="11"/>
    </row>
    <row r="24323" spans="20:21" x14ac:dyDescent="0.2">
      <c r="T24323" s="11"/>
      <c r="U24323" s="11"/>
    </row>
    <row r="24324" spans="20:21" x14ac:dyDescent="0.2">
      <c r="T24324" s="11"/>
      <c r="U24324" s="11"/>
    </row>
    <row r="24325" spans="20:21" x14ac:dyDescent="0.2">
      <c r="T24325" s="11"/>
      <c r="U24325" s="11"/>
    </row>
    <row r="24326" spans="20:21" x14ac:dyDescent="0.2">
      <c r="T24326" s="11"/>
      <c r="U24326" s="11"/>
    </row>
    <row r="24327" spans="20:21" x14ac:dyDescent="0.2">
      <c r="T24327" s="11"/>
      <c r="U24327" s="11"/>
    </row>
    <row r="24328" spans="20:21" x14ac:dyDescent="0.2">
      <c r="T24328" s="11"/>
      <c r="U24328" s="11"/>
    </row>
    <row r="24329" spans="20:21" x14ac:dyDescent="0.2">
      <c r="T24329" s="11"/>
      <c r="U24329" s="11"/>
    </row>
    <row r="24330" spans="20:21" x14ac:dyDescent="0.2">
      <c r="T24330" s="11"/>
      <c r="U24330" s="11"/>
    </row>
    <row r="24331" spans="20:21" x14ac:dyDescent="0.2">
      <c r="T24331" s="11"/>
      <c r="U24331" s="11"/>
    </row>
    <row r="24332" spans="20:21" x14ac:dyDescent="0.2">
      <c r="T24332" s="11"/>
      <c r="U24332" s="11"/>
    </row>
    <row r="24333" spans="20:21" x14ac:dyDescent="0.2">
      <c r="T24333" s="11"/>
      <c r="U24333" s="11"/>
    </row>
    <row r="24334" spans="20:21" x14ac:dyDescent="0.2">
      <c r="T24334" s="11"/>
      <c r="U24334" s="11"/>
    </row>
    <row r="24335" spans="20:21" x14ac:dyDescent="0.2">
      <c r="T24335" s="11"/>
      <c r="U24335" s="11"/>
    </row>
    <row r="24336" spans="20:21" x14ac:dyDescent="0.2">
      <c r="T24336" s="11"/>
      <c r="U24336" s="11"/>
    </row>
    <row r="24337" spans="20:21" x14ac:dyDescent="0.2">
      <c r="T24337" s="11"/>
      <c r="U24337" s="11"/>
    </row>
    <row r="24338" spans="20:21" x14ac:dyDescent="0.2">
      <c r="T24338" s="11"/>
      <c r="U24338" s="11"/>
    </row>
    <row r="24339" spans="20:21" x14ac:dyDescent="0.2">
      <c r="T24339" s="11"/>
      <c r="U24339" s="11"/>
    </row>
    <row r="24340" spans="20:21" x14ac:dyDescent="0.2">
      <c r="T24340" s="11"/>
      <c r="U24340" s="11"/>
    </row>
    <row r="24341" spans="20:21" x14ac:dyDescent="0.2">
      <c r="T24341" s="11"/>
      <c r="U24341" s="11"/>
    </row>
    <row r="24342" spans="20:21" x14ac:dyDescent="0.2">
      <c r="T24342" s="11"/>
      <c r="U24342" s="11"/>
    </row>
    <row r="24343" spans="20:21" x14ac:dyDescent="0.2">
      <c r="T24343" s="11"/>
      <c r="U24343" s="11"/>
    </row>
    <row r="24344" spans="20:21" x14ac:dyDescent="0.2">
      <c r="T24344" s="11"/>
      <c r="U24344" s="11"/>
    </row>
    <row r="24345" spans="20:21" x14ac:dyDescent="0.2">
      <c r="T24345" s="11"/>
      <c r="U24345" s="11"/>
    </row>
    <row r="24346" spans="20:21" x14ac:dyDescent="0.2">
      <c r="T24346" s="11"/>
      <c r="U24346" s="11"/>
    </row>
    <row r="24347" spans="20:21" x14ac:dyDescent="0.2">
      <c r="T24347" s="11"/>
      <c r="U24347" s="11"/>
    </row>
    <row r="24348" spans="20:21" x14ac:dyDescent="0.2">
      <c r="T24348" s="11"/>
      <c r="U24348" s="11"/>
    </row>
    <row r="24349" spans="20:21" x14ac:dyDescent="0.2">
      <c r="T24349" s="11"/>
      <c r="U24349" s="11"/>
    </row>
    <row r="24350" spans="20:21" x14ac:dyDescent="0.2">
      <c r="T24350" s="11"/>
      <c r="U24350" s="11"/>
    </row>
    <row r="24351" spans="20:21" x14ac:dyDescent="0.2">
      <c r="T24351" s="11"/>
      <c r="U24351" s="11"/>
    </row>
    <row r="24352" spans="20:21" x14ac:dyDescent="0.2">
      <c r="T24352" s="11"/>
      <c r="U24352" s="11"/>
    </row>
    <row r="24353" spans="20:21" x14ac:dyDescent="0.2">
      <c r="T24353" s="11"/>
      <c r="U24353" s="11"/>
    </row>
    <row r="24354" spans="20:21" x14ac:dyDescent="0.2">
      <c r="T24354" s="11"/>
      <c r="U24354" s="11"/>
    </row>
    <row r="24355" spans="20:21" x14ac:dyDescent="0.2">
      <c r="T24355" s="11"/>
      <c r="U24355" s="11"/>
    </row>
    <row r="24356" spans="20:21" x14ac:dyDescent="0.2">
      <c r="T24356" s="11"/>
      <c r="U24356" s="11"/>
    </row>
    <row r="24357" spans="20:21" x14ac:dyDescent="0.2">
      <c r="T24357" s="11"/>
      <c r="U24357" s="11"/>
    </row>
    <row r="24358" spans="20:21" x14ac:dyDescent="0.2">
      <c r="T24358" s="11"/>
      <c r="U24358" s="11"/>
    </row>
    <row r="24359" spans="20:21" x14ac:dyDescent="0.2">
      <c r="T24359" s="11"/>
      <c r="U24359" s="11"/>
    </row>
    <row r="24360" spans="20:21" x14ac:dyDescent="0.2">
      <c r="T24360" s="11"/>
      <c r="U24360" s="11"/>
    </row>
    <row r="24361" spans="20:21" x14ac:dyDescent="0.2">
      <c r="T24361" s="11"/>
      <c r="U24361" s="11"/>
    </row>
    <row r="24362" spans="20:21" x14ac:dyDescent="0.2">
      <c r="T24362" s="11"/>
      <c r="U24362" s="11"/>
    </row>
    <row r="24363" spans="20:21" x14ac:dyDescent="0.2">
      <c r="T24363" s="11"/>
      <c r="U24363" s="11"/>
    </row>
    <row r="24364" spans="20:21" x14ac:dyDescent="0.2">
      <c r="T24364" s="11"/>
      <c r="U24364" s="11"/>
    </row>
    <row r="24365" spans="20:21" x14ac:dyDescent="0.2">
      <c r="T24365" s="11"/>
      <c r="U24365" s="11"/>
    </row>
    <row r="24366" spans="20:21" x14ac:dyDescent="0.2">
      <c r="T24366" s="11"/>
      <c r="U24366" s="11"/>
    </row>
    <row r="24367" spans="20:21" x14ac:dyDescent="0.2">
      <c r="T24367" s="11"/>
      <c r="U24367" s="11"/>
    </row>
    <row r="24368" spans="20:21" x14ac:dyDescent="0.2">
      <c r="T24368" s="11"/>
      <c r="U24368" s="11"/>
    </row>
    <row r="24369" spans="20:21" x14ac:dyDescent="0.2">
      <c r="T24369" s="11"/>
      <c r="U24369" s="11"/>
    </row>
    <row r="24370" spans="20:21" x14ac:dyDescent="0.2">
      <c r="T24370" s="11"/>
      <c r="U24370" s="11"/>
    </row>
    <row r="24371" spans="20:21" x14ac:dyDescent="0.2">
      <c r="T24371" s="11"/>
      <c r="U24371" s="11"/>
    </row>
    <row r="24372" spans="20:21" x14ac:dyDescent="0.2">
      <c r="T24372" s="11"/>
      <c r="U24372" s="11"/>
    </row>
    <row r="24373" spans="20:21" x14ac:dyDescent="0.2">
      <c r="T24373" s="11"/>
      <c r="U24373" s="11"/>
    </row>
    <row r="24374" spans="20:21" x14ac:dyDescent="0.2">
      <c r="T24374" s="11"/>
      <c r="U24374" s="11"/>
    </row>
    <row r="24375" spans="20:21" x14ac:dyDescent="0.2">
      <c r="T24375" s="11"/>
      <c r="U24375" s="11"/>
    </row>
    <row r="24376" spans="20:21" x14ac:dyDescent="0.2">
      <c r="T24376" s="11"/>
      <c r="U24376" s="11"/>
    </row>
    <row r="24377" spans="20:21" x14ac:dyDescent="0.2">
      <c r="T24377" s="11"/>
      <c r="U24377" s="11"/>
    </row>
    <row r="24378" spans="20:21" x14ac:dyDescent="0.2">
      <c r="T24378" s="11"/>
      <c r="U24378" s="11"/>
    </row>
    <row r="24379" spans="20:21" x14ac:dyDescent="0.2">
      <c r="T24379" s="11"/>
      <c r="U24379" s="11"/>
    </row>
    <row r="24380" spans="20:21" x14ac:dyDescent="0.2">
      <c r="T24380" s="11"/>
      <c r="U24380" s="11"/>
    </row>
    <row r="24381" spans="20:21" x14ac:dyDescent="0.2">
      <c r="T24381" s="11"/>
      <c r="U24381" s="11"/>
    </row>
    <row r="24382" spans="20:21" x14ac:dyDescent="0.2">
      <c r="T24382" s="11"/>
      <c r="U24382" s="11"/>
    </row>
    <row r="24383" spans="20:21" x14ac:dyDescent="0.2">
      <c r="T24383" s="11"/>
      <c r="U24383" s="11"/>
    </row>
    <row r="24384" spans="20:21" x14ac:dyDescent="0.2">
      <c r="T24384" s="11"/>
      <c r="U24384" s="11"/>
    </row>
    <row r="24385" spans="20:21" x14ac:dyDescent="0.2">
      <c r="T24385" s="11"/>
      <c r="U24385" s="11"/>
    </row>
    <row r="24386" spans="20:21" x14ac:dyDescent="0.2">
      <c r="T24386" s="11"/>
      <c r="U24386" s="11"/>
    </row>
    <row r="24387" spans="20:21" x14ac:dyDescent="0.2">
      <c r="T24387" s="11"/>
      <c r="U24387" s="11"/>
    </row>
    <row r="24388" spans="20:21" x14ac:dyDescent="0.2">
      <c r="T24388" s="11"/>
      <c r="U24388" s="11"/>
    </row>
    <row r="24389" spans="20:21" x14ac:dyDescent="0.2">
      <c r="T24389" s="11"/>
      <c r="U24389" s="11"/>
    </row>
    <row r="24390" spans="20:21" x14ac:dyDescent="0.2">
      <c r="T24390" s="11"/>
      <c r="U24390" s="11"/>
    </row>
    <row r="24391" spans="20:21" x14ac:dyDescent="0.2">
      <c r="T24391" s="11"/>
      <c r="U24391" s="11"/>
    </row>
    <row r="24392" spans="20:21" x14ac:dyDescent="0.2">
      <c r="T24392" s="11"/>
      <c r="U24392" s="11"/>
    </row>
    <row r="24393" spans="20:21" x14ac:dyDescent="0.2">
      <c r="T24393" s="11"/>
      <c r="U24393" s="11"/>
    </row>
    <row r="24394" spans="20:21" x14ac:dyDescent="0.2">
      <c r="T24394" s="11"/>
      <c r="U24394" s="11"/>
    </row>
    <row r="24395" spans="20:21" x14ac:dyDescent="0.2">
      <c r="T24395" s="11"/>
      <c r="U24395" s="11"/>
    </row>
    <row r="24396" spans="20:21" x14ac:dyDescent="0.2">
      <c r="T24396" s="11"/>
      <c r="U24396" s="11"/>
    </row>
    <row r="24397" spans="20:21" x14ac:dyDescent="0.2">
      <c r="T24397" s="11"/>
      <c r="U24397" s="11"/>
    </row>
    <row r="24398" spans="20:21" x14ac:dyDescent="0.2">
      <c r="T24398" s="11"/>
      <c r="U24398" s="11"/>
    </row>
    <row r="24399" spans="20:21" x14ac:dyDescent="0.2">
      <c r="T24399" s="11"/>
      <c r="U24399" s="11"/>
    </row>
    <row r="24400" spans="20:21" x14ac:dyDescent="0.2">
      <c r="T24400" s="11"/>
      <c r="U24400" s="11"/>
    </row>
    <row r="24401" spans="20:21" x14ac:dyDescent="0.2">
      <c r="T24401" s="11"/>
      <c r="U24401" s="11"/>
    </row>
    <row r="24402" spans="20:21" x14ac:dyDescent="0.2">
      <c r="T24402" s="11"/>
      <c r="U24402" s="11"/>
    </row>
    <row r="24403" spans="20:21" x14ac:dyDescent="0.2">
      <c r="T24403" s="11"/>
      <c r="U24403" s="11"/>
    </row>
    <row r="24404" spans="20:21" x14ac:dyDescent="0.2">
      <c r="T24404" s="11"/>
      <c r="U24404" s="11"/>
    </row>
    <row r="24405" spans="20:21" x14ac:dyDescent="0.2">
      <c r="T24405" s="11"/>
      <c r="U24405" s="11"/>
    </row>
    <row r="24406" spans="20:21" x14ac:dyDescent="0.2">
      <c r="T24406" s="11"/>
      <c r="U24406" s="11"/>
    </row>
    <row r="24407" spans="20:21" x14ac:dyDescent="0.2">
      <c r="T24407" s="11"/>
      <c r="U24407" s="11"/>
    </row>
    <row r="24408" spans="20:21" x14ac:dyDescent="0.2">
      <c r="T24408" s="11"/>
      <c r="U24408" s="11"/>
    </row>
    <row r="24409" spans="20:21" x14ac:dyDescent="0.2">
      <c r="T24409" s="11"/>
      <c r="U24409" s="11"/>
    </row>
    <row r="24410" spans="20:21" x14ac:dyDescent="0.2">
      <c r="T24410" s="11"/>
      <c r="U24410" s="11"/>
    </row>
    <row r="24411" spans="20:21" x14ac:dyDescent="0.2">
      <c r="T24411" s="11"/>
      <c r="U24411" s="11"/>
    </row>
    <row r="24412" spans="20:21" x14ac:dyDescent="0.2">
      <c r="T24412" s="11"/>
      <c r="U24412" s="11"/>
    </row>
    <row r="24413" spans="20:21" x14ac:dyDescent="0.2">
      <c r="T24413" s="11"/>
      <c r="U24413" s="11"/>
    </row>
    <row r="24414" spans="20:21" x14ac:dyDescent="0.2">
      <c r="T24414" s="11"/>
      <c r="U24414" s="11"/>
    </row>
    <row r="24415" spans="20:21" x14ac:dyDescent="0.2">
      <c r="T24415" s="11"/>
      <c r="U24415" s="11"/>
    </row>
    <row r="24416" spans="20:21" x14ac:dyDescent="0.2">
      <c r="T24416" s="11"/>
      <c r="U24416" s="11"/>
    </row>
    <row r="24417" spans="20:21" x14ac:dyDescent="0.2">
      <c r="T24417" s="11"/>
      <c r="U24417" s="11"/>
    </row>
    <row r="24418" spans="20:21" x14ac:dyDescent="0.2">
      <c r="T24418" s="11"/>
      <c r="U24418" s="11"/>
    </row>
    <row r="24419" spans="20:21" x14ac:dyDescent="0.2">
      <c r="T24419" s="11"/>
      <c r="U24419" s="11"/>
    </row>
    <row r="24420" spans="20:21" x14ac:dyDescent="0.2">
      <c r="T24420" s="11"/>
      <c r="U24420" s="11"/>
    </row>
    <row r="24421" spans="20:21" x14ac:dyDescent="0.2">
      <c r="T24421" s="11"/>
      <c r="U24421" s="11"/>
    </row>
    <row r="24422" spans="20:21" x14ac:dyDescent="0.2">
      <c r="T24422" s="11"/>
      <c r="U24422" s="11"/>
    </row>
    <row r="24423" spans="20:21" x14ac:dyDescent="0.2">
      <c r="T24423" s="11"/>
      <c r="U24423" s="11"/>
    </row>
    <row r="24424" spans="20:21" x14ac:dyDescent="0.2">
      <c r="T24424" s="11"/>
      <c r="U24424" s="11"/>
    </row>
    <row r="24425" spans="20:21" x14ac:dyDescent="0.2">
      <c r="T24425" s="11"/>
      <c r="U24425" s="11"/>
    </row>
    <row r="24426" spans="20:21" x14ac:dyDescent="0.2">
      <c r="T24426" s="11"/>
      <c r="U24426" s="11"/>
    </row>
    <row r="24427" spans="20:21" x14ac:dyDescent="0.2">
      <c r="T24427" s="11"/>
      <c r="U24427" s="11"/>
    </row>
    <row r="24428" spans="20:21" x14ac:dyDescent="0.2">
      <c r="T24428" s="11"/>
      <c r="U24428" s="11"/>
    </row>
    <row r="24429" spans="20:21" x14ac:dyDescent="0.2">
      <c r="T24429" s="11"/>
      <c r="U24429" s="11"/>
    </row>
    <row r="24430" spans="20:21" x14ac:dyDescent="0.2">
      <c r="T24430" s="11"/>
      <c r="U24430" s="11"/>
    </row>
    <row r="24431" spans="20:21" x14ac:dyDescent="0.2">
      <c r="T24431" s="11"/>
      <c r="U24431" s="11"/>
    </row>
    <row r="24432" spans="20:21" x14ac:dyDescent="0.2">
      <c r="T24432" s="11"/>
      <c r="U24432" s="11"/>
    </row>
    <row r="24433" spans="20:21" x14ac:dyDescent="0.2">
      <c r="T24433" s="11"/>
      <c r="U24433" s="11"/>
    </row>
    <row r="24434" spans="20:21" x14ac:dyDescent="0.2">
      <c r="T24434" s="11"/>
      <c r="U24434" s="11"/>
    </row>
    <row r="24435" spans="20:21" x14ac:dyDescent="0.2">
      <c r="T24435" s="11"/>
      <c r="U24435" s="11"/>
    </row>
    <row r="24436" spans="20:21" x14ac:dyDescent="0.2">
      <c r="T24436" s="11"/>
      <c r="U24436" s="11"/>
    </row>
    <row r="24437" spans="20:21" x14ac:dyDescent="0.2">
      <c r="T24437" s="11"/>
      <c r="U24437" s="11"/>
    </row>
    <row r="24438" spans="20:21" x14ac:dyDescent="0.2">
      <c r="T24438" s="11"/>
      <c r="U24438" s="11"/>
    </row>
    <row r="24439" spans="20:21" x14ac:dyDescent="0.2">
      <c r="T24439" s="11"/>
      <c r="U24439" s="11"/>
    </row>
    <row r="24440" spans="20:21" x14ac:dyDescent="0.2">
      <c r="T24440" s="11"/>
      <c r="U24440" s="11"/>
    </row>
    <row r="24441" spans="20:21" x14ac:dyDescent="0.2">
      <c r="T24441" s="11"/>
      <c r="U24441" s="11"/>
    </row>
    <row r="24442" spans="20:21" x14ac:dyDescent="0.2">
      <c r="T24442" s="11"/>
      <c r="U24442" s="11"/>
    </row>
    <row r="24443" spans="20:21" x14ac:dyDescent="0.2">
      <c r="T24443" s="11"/>
      <c r="U24443" s="11"/>
    </row>
    <row r="24444" spans="20:21" x14ac:dyDescent="0.2">
      <c r="T24444" s="11"/>
      <c r="U24444" s="11"/>
    </row>
    <row r="24445" spans="20:21" x14ac:dyDescent="0.2">
      <c r="T24445" s="11"/>
      <c r="U24445" s="11"/>
    </row>
    <row r="24446" spans="20:21" x14ac:dyDescent="0.2">
      <c r="T24446" s="11"/>
      <c r="U24446" s="11"/>
    </row>
    <row r="24447" spans="20:21" x14ac:dyDescent="0.2">
      <c r="T24447" s="11"/>
      <c r="U24447" s="11"/>
    </row>
    <row r="24448" spans="20:21" x14ac:dyDescent="0.2">
      <c r="T24448" s="11"/>
      <c r="U24448" s="11"/>
    </row>
    <row r="24449" spans="20:21" x14ac:dyDescent="0.2">
      <c r="T24449" s="11"/>
      <c r="U24449" s="11"/>
    </row>
    <row r="24450" spans="20:21" x14ac:dyDescent="0.2">
      <c r="T24450" s="11"/>
      <c r="U24450" s="11"/>
    </row>
    <row r="24451" spans="20:21" x14ac:dyDescent="0.2">
      <c r="T24451" s="11"/>
      <c r="U24451" s="11"/>
    </row>
    <row r="24452" spans="20:21" x14ac:dyDescent="0.2">
      <c r="T24452" s="11"/>
      <c r="U24452" s="11"/>
    </row>
    <row r="24453" spans="20:21" x14ac:dyDescent="0.2">
      <c r="T24453" s="11"/>
      <c r="U24453" s="11"/>
    </row>
    <row r="24454" spans="20:21" x14ac:dyDescent="0.2">
      <c r="T24454" s="11"/>
      <c r="U24454" s="11"/>
    </row>
    <row r="24455" spans="20:21" x14ac:dyDescent="0.2">
      <c r="T24455" s="11"/>
      <c r="U24455" s="11"/>
    </row>
    <row r="24456" spans="20:21" x14ac:dyDescent="0.2">
      <c r="T24456" s="11"/>
      <c r="U24456" s="11"/>
    </row>
    <row r="24457" spans="20:21" x14ac:dyDescent="0.2">
      <c r="T24457" s="11"/>
      <c r="U24457" s="11"/>
    </row>
    <row r="24458" spans="20:21" x14ac:dyDescent="0.2">
      <c r="T24458" s="11"/>
      <c r="U24458" s="11"/>
    </row>
    <row r="24459" spans="20:21" x14ac:dyDescent="0.2">
      <c r="T24459" s="11"/>
      <c r="U24459" s="11"/>
    </row>
    <row r="24460" spans="20:21" x14ac:dyDescent="0.2">
      <c r="T24460" s="11"/>
      <c r="U24460" s="11"/>
    </row>
    <row r="24461" spans="20:21" x14ac:dyDescent="0.2">
      <c r="T24461" s="11"/>
      <c r="U24461" s="11"/>
    </row>
    <row r="24462" spans="20:21" x14ac:dyDescent="0.2">
      <c r="T24462" s="11"/>
      <c r="U24462" s="11"/>
    </row>
    <row r="24463" spans="20:21" x14ac:dyDescent="0.2">
      <c r="T24463" s="11"/>
      <c r="U24463" s="11"/>
    </row>
    <row r="24464" spans="20:21" x14ac:dyDescent="0.2">
      <c r="T24464" s="11"/>
      <c r="U24464" s="11"/>
    </row>
    <row r="24465" spans="20:21" x14ac:dyDescent="0.2">
      <c r="T24465" s="11"/>
      <c r="U24465" s="11"/>
    </row>
    <row r="24466" spans="20:21" x14ac:dyDescent="0.2">
      <c r="T24466" s="11"/>
      <c r="U24466" s="11"/>
    </row>
    <row r="24467" spans="20:21" x14ac:dyDescent="0.2">
      <c r="T24467" s="11"/>
      <c r="U24467" s="11"/>
    </row>
    <row r="24468" spans="20:21" x14ac:dyDescent="0.2">
      <c r="T24468" s="11"/>
      <c r="U24468" s="11"/>
    </row>
    <row r="24469" spans="20:21" x14ac:dyDescent="0.2">
      <c r="T24469" s="11"/>
      <c r="U24469" s="11"/>
    </row>
    <row r="24470" spans="20:21" x14ac:dyDescent="0.2">
      <c r="T24470" s="11"/>
      <c r="U24470" s="11"/>
    </row>
    <row r="24471" spans="20:21" x14ac:dyDescent="0.2">
      <c r="T24471" s="11"/>
      <c r="U24471" s="11"/>
    </row>
    <row r="24472" spans="20:21" x14ac:dyDescent="0.2">
      <c r="T24472" s="11"/>
      <c r="U24472" s="11"/>
    </row>
    <row r="24473" spans="20:21" x14ac:dyDescent="0.2">
      <c r="T24473" s="11"/>
      <c r="U24473" s="11"/>
    </row>
    <row r="24474" spans="20:21" x14ac:dyDescent="0.2">
      <c r="T24474" s="11"/>
      <c r="U24474" s="11"/>
    </row>
    <row r="24475" spans="20:21" x14ac:dyDescent="0.2">
      <c r="T24475" s="11"/>
      <c r="U24475" s="11"/>
    </row>
    <row r="24476" spans="20:21" x14ac:dyDescent="0.2">
      <c r="T24476" s="11"/>
      <c r="U24476" s="11"/>
    </row>
    <row r="24477" spans="20:21" x14ac:dyDescent="0.2">
      <c r="T24477" s="11"/>
      <c r="U24477" s="11"/>
    </row>
    <row r="24478" spans="20:21" x14ac:dyDescent="0.2">
      <c r="T24478" s="11"/>
      <c r="U24478" s="11"/>
    </row>
    <row r="24479" spans="20:21" x14ac:dyDescent="0.2">
      <c r="T24479" s="11"/>
      <c r="U24479" s="11"/>
    </row>
    <row r="24480" spans="20:21" x14ac:dyDescent="0.2">
      <c r="T24480" s="11"/>
      <c r="U24480" s="11"/>
    </row>
    <row r="24481" spans="20:21" x14ac:dyDescent="0.2">
      <c r="T24481" s="11"/>
      <c r="U24481" s="11"/>
    </row>
    <row r="24482" spans="20:21" x14ac:dyDescent="0.2">
      <c r="T24482" s="11"/>
      <c r="U24482" s="11"/>
    </row>
    <row r="24483" spans="20:21" x14ac:dyDescent="0.2">
      <c r="T24483" s="11"/>
      <c r="U24483" s="11"/>
    </row>
    <row r="24484" spans="20:21" x14ac:dyDescent="0.2">
      <c r="T24484" s="11"/>
      <c r="U24484" s="11"/>
    </row>
    <row r="24485" spans="20:21" x14ac:dyDescent="0.2">
      <c r="T24485" s="11"/>
      <c r="U24485" s="11"/>
    </row>
    <row r="24486" spans="20:21" x14ac:dyDescent="0.2">
      <c r="T24486" s="11"/>
      <c r="U24486" s="11"/>
    </row>
    <row r="24487" spans="20:21" x14ac:dyDescent="0.2">
      <c r="T24487" s="11"/>
      <c r="U24487" s="11"/>
    </row>
    <row r="24488" spans="20:21" x14ac:dyDescent="0.2">
      <c r="T24488" s="11"/>
      <c r="U24488" s="11"/>
    </row>
    <row r="24489" spans="20:21" x14ac:dyDescent="0.2">
      <c r="T24489" s="11"/>
      <c r="U24489" s="11"/>
    </row>
    <row r="24490" spans="20:21" x14ac:dyDescent="0.2">
      <c r="T24490" s="11"/>
      <c r="U24490" s="11"/>
    </row>
    <row r="24491" spans="20:21" x14ac:dyDescent="0.2">
      <c r="T24491" s="11"/>
      <c r="U24491" s="11"/>
    </row>
    <row r="24492" spans="20:21" x14ac:dyDescent="0.2">
      <c r="T24492" s="11"/>
      <c r="U24492" s="11"/>
    </row>
    <row r="24493" spans="20:21" x14ac:dyDescent="0.2">
      <c r="T24493" s="11"/>
      <c r="U24493" s="11"/>
    </row>
    <row r="24494" spans="20:21" x14ac:dyDescent="0.2">
      <c r="T24494" s="11"/>
      <c r="U24494" s="11"/>
    </row>
    <row r="24495" spans="20:21" x14ac:dyDescent="0.2">
      <c r="T24495" s="11"/>
      <c r="U24495" s="11"/>
    </row>
    <row r="24496" spans="20:21" x14ac:dyDescent="0.2">
      <c r="T24496" s="11"/>
      <c r="U24496" s="11"/>
    </row>
    <row r="24497" spans="20:21" x14ac:dyDescent="0.2">
      <c r="T24497" s="11"/>
      <c r="U24497" s="11"/>
    </row>
    <row r="24498" spans="20:21" x14ac:dyDescent="0.2">
      <c r="T24498" s="11"/>
      <c r="U24498" s="11"/>
    </row>
    <row r="24499" spans="20:21" x14ac:dyDescent="0.2">
      <c r="T24499" s="11"/>
      <c r="U24499" s="11"/>
    </row>
    <row r="24500" spans="20:21" x14ac:dyDescent="0.2">
      <c r="T24500" s="11"/>
      <c r="U24500" s="11"/>
    </row>
    <row r="24501" spans="20:21" x14ac:dyDescent="0.2">
      <c r="T24501" s="11"/>
      <c r="U24501" s="11"/>
    </row>
    <row r="24502" spans="20:21" x14ac:dyDescent="0.2">
      <c r="T24502" s="11"/>
      <c r="U24502" s="11"/>
    </row>
    <row r="24503" spans="20:21" x14ac:dyDescent="0.2">
      <c r="T24503" s="11"/>
      <c r="U24503" s="11"/>
    </row>
    <row r="24504" spans="20:21" x14ac:dyDescent="0.2">
      <c r="T24504" s="11"/>
      <c r="U24504" s="11"/>
    </row>
    <row r="24505" spans="20:21" x14ac:dyDescent="0.2">
      <c r="T24505" s="11"/>
      <c r="U24505" s="11"/>
    </row>
    <row r="24506" spans="20:21" x14ac:dyDescent="0.2">
      <c r="T24506" s="11"/>
      <c r="U24506" s="11"/>
    </row>
    <row r="24507" spans="20:21" x14ac:dyDescent="0.2">
      <c r="T24507" s="11"/>
      <c r="U24507" s="11"/>
    </row>
    <row r="24508" spans="20:21" x14ac:dyDescent="0.2">
      <c r="T24508" s="11"/>
      <c r="U24508" s="11"/>
    </row>
    <row r="24509" spans="20:21" x14ac:dyDescent="0.2">
      <c r="T24509" s="11"/>
      <c r="U24509" s="11"/>
    </row>
    <row r="24510" spans="20:21" x14ac:dyDescent="0.2">
      <c r="T24510" s="11"/>
      <c r="U24510" s="11"/>
    </row>
    <row r="24511" spans="20:21" x14ac:dyDescent="0.2">
      <c r="T24511" s="11"/>
      <c r="U24511" s="11"/>
    </row>
    <row r="24512" spans="20:21" x14ac:dyDescent="0.2">
      <c r="T24512" s="11"/>
      <c r="U24512" s="11"/>
    </row>
    <row r="24513" spans="20:21" x14ac:dyDescent="0.2">
      <c r="T24513" s="11"/>
      <c r="U24513" s="11"/>
    </row>
    <row r="24514" spans="20:21" x14ac:dyDescent="0.2">
      <c r="T24514" s="11"/>
      <c r="U24514" s="11"/>
    </row>
    <row r="24515" spans="20:21" x14ac:dyDescent="0.2">
      <c r="T24515" s="11"/>
      <c r="U24515" s="11"/>
    </row>
    <row r="24516" spans="20:21" x14ac:dyDescent="0.2">
      <c r="T24516" s="11"/>
      <c r="U24516" s="11"/>
    </row>
    <row r="24517" spans="20:21" x14ac:dyDescent="0.2">
      <c r="T24517" s="11"/>
      <c r="U24517" s="11"/>
    </row>
    <row r="24518" spans="20:21" x14ac:dyDescent="0.2">
      <c r="T24518" s="11"/>
      <c r="U24518" s="11"/>
    </row>
    <row r="24519" spans="20:21" x14ac:dyDescent="0.2">
      <c r="T24519" s="11"/>
      <c r="U24519" s="11"/>
    </row>
    <row r="24520" spans="20:21" x14ac:dyDescent="0.2">
      <c r="T24520" s="11"/>
      <c r="U24520" s="11"/>
    </row>
    <row r="24521" spans="20:21" x14ac:dyDescent="0.2">
      <c r="T24521" s="11"/>
      <c r="U24521" s="11"/>
    </row>
    <row r="24522" spans="20:21" x14ac:dyDescent="0.2">
      <c r="T24522" s="11"/>
      <c r="U24522" s="11"/>
    </row>
    <row r="24523" spans="20:21" x14ac:dyDescent="0.2">
      <c r="T24523" s="11"/>
      <c r="U24523" s="11"/>
    </row>
    <row r="24524" spans="20:21" x14ac:dyDescent="0.2">
      <c r="T24524" s="11"/>
      <c r="U24524" s="11"/>
    </row>
    <row r="24525" spans="20:21" x14ac:dyDescent="0.2">
      <c r="T24525" s="11"/>
      <c r="U24525" s="11"/>
    </row>
    <row r="24526" spans="20:21" x14ac:dyDescent="0.2">
      <c r="T24526" s="11"/>
      <c r="U24526" s="11"/>
    </row>
    <row r="24527" spans="20:21" x14ac:dyDescent="0.2">
      <c r="T24527" s="11"/>
      <c r="U24527" s="11"/>
    </row>
    <row r="24528" spans="20:21" x14ac:dyDescent="0.2">
      <c r="T24528" s="11"/>
      <c r="U24528" s="11"/>
    </row>
    <row r="24529" spans="20:21" x14ac:dyDescent="0.2">
      <c r="T24529" s="11"/>
      <c r="U24529" s="11"/>
    </row>
    <row r="24530" spans="20:21" x14ac:dyDescent="0.2">
      <c r="T24530" s="11"/>
      <c r="U24530" s="11"/>
    </row>
    <row r="24531" spans="20:21" x14ac:dyDescent="0.2">
      <c r="T24531" s="11"/>
      <c r="U24531" s="11"/>
    </row>
    <row r="24532" spans="20:21" x14ac:dyDescent="0.2">
      <c r="T24532" s="11"/>
      <c r="U24532" s="11"/>
    </row>
    <row r="24533" spans="20:21" x14ac:dyDescent="0.2">
      <c r="T24533" s="11"/>
      <c r="U24533" s="11"/>
    </row>
    <row r="24534" spans="20:21" x14ac:dyDescent="0.2">
      <c r="T24534" s="11"/>
      <c r="U24534" s="11"/>
    </row>
    <row r="24535" spans="20:21" x14ac:dyDescent="0.2">
      <c r="T24535" s="11"/>
      <c r="U24535" s="11"/>
    </row>
    <row r="24536" spans="20:21" x14ac:dyDescent="0.2">
      <c r="T24536" s="11"/>
      <c r="U24536" s="11"/>
    </row>
    <row r="24537" spans="20:21" x14ac:dyDescent="0.2">
      <c r="T24537" s="11"/>
      <c r="U24537" s="11"/>
    </row>
    <row r="24538" spans="20:21" x14ac:dyDescent="0.2">
      <c r="T24538" s="11"/>
      <c r="U24538" s="11"/>
    </row>
    <row r="24539" spans="20:21" x14ac:dyDescent="0.2">
      <c r="T24539" s="11"/>
      <c r="U24539" s="11"/>
    </row>
    <row r="24540" spans="20:21" x14ac:dyDescent="0.2">
      <c r="T24540" s="11"/>
      <c r="U24540" s="11"/>
    </row>
    <row r="24541" spans="20:21" x14ac:dyDescent="0.2">
      <c r="T24541" s="11"/>
      <c r="U24541" s="11"/>
    </row>
    <row r="24542" spans="20:21" x14ac:dyDescent="0.2">
      <c r="T24542" s="11"/>
      <c r="U24542" s="11"/>
    </row>
    <row r="24543" spans="20:21" x14ac:dyDescent="0.2">
      <c r="T24543" s="11"/>
      <c r="U24543" s="11"/>
    </row>
    <row r="24544" spans="20:21" x14ac:dyDescent="0.2">
      <c r="T24544" s="11"/>
      <c r="U24544" s="11"/>
    </row>
    <row r="24545" spans="20:21" x14ac:dyDescent="0.2">
      <c r="T24545" s="11"/>
      <c r="U24545" s="11"/>
    </row>
    <row r="24546" spans="20:21" x14ac:dyDescent="0.2">
      <c r="T24546" s="11"/>
      <c r="U24546" s="11"/>
    </row>
    <row r="24547" spans="20:21" x14ac:dyDescent="0.2">
      <c r="T24547" s="11"/>
      <c r="U24547" s="11"/>
    </row>
    <row r="24548" spans="20:21" x14ac:dyDescent="0.2">
      <c r="T24548" s="11"/>
      <c r="U24548" s="11"/>
    </row>
    <row r="24549" spans="20:21" x14ac:dyDescent="0.2">
      <c r="T24549" s="11"/>
      <c r="U24549" s="11"/>
    </row>
    <row r="24550" spans="20:21" x14ac:dyDescent="0.2">
      <c r="T24550" s="11"/>
      <c r="U24550" s="11"/>
    </row>
    <row r="24551" spans="20:21" x14ac:dyDescent="0.2">
      <c r="T24551" s="11"/>
      <c r="U24551" s="11"/>
    </row>
    <row r="24552" spans="20:21" x14ac:dyDescent="0.2">
      <c r="T24552" s="11"/>
      <c r="U24552" s="11"/>
    </row>
    <row r="24553" spans="20:21" x14ac:dyDescent="0.2">
      <c r="T24553" s="11"/>
      <c r="U24553" s="11"/>
    </row>
    <row r="24554" spans="20:21" x14ac:dyDescent="0.2">
      <c r="T24554" s="11"/>
      <c r="U24554" s="11"/>
    </row>
    <row r="24555" spans="20:21" x14ac:dyDescent="0.2">
      <c r="T24555" s="11"/>
      <c r="U24555" s="11"/>
    </row>
    <row r="24556" spans="20:21" x14ac:dyDescent="0.2">
      <c r="T24556" s="11"/>
      <c r="U24556" s="11"/>
    </row>
    <row r="24557" spans="20:21" x14ac:dyDescent="0.2">
      <c r="T24557" s="11"/>
      <c r="U24557" s="11"/>
    </row>
    <row r="24558" spans="20:21" x14ac:dyDescent="0.2">
      <c r="T24558" s="11"/>
      <c r="U24558" s="11"/>
    </row>
    <row r="24559" spans="20:21" x14ac:dyDescent="0.2">
      <c r="T24559" s="11"/>
      <c r="U24559" s="11"/>
    </row>
    <row r="24560" spans="20:21" x14ac:dyDescent="0.2">
      <c r="T24560" s="11"/>
      <c r="U24560" s="11"/>
    </row>
    <row r="24561" spans="20:21" x14ac:dyDescent="0.2">
      <c r="T24561" s="11"/>
      <c r="U24561" s="11"/>
    </row>
    <row r="24562" spans="20:21" x14ac:dyDescent="0.2">
      <c r="T24562" s="11"/>
      <c r="U24562" s="11"/>
    </row>
    <row r="24563" spans="20:21" x14ac:dyDescent="0.2">
      <c r="T24563" s="11"/>
      <c r="U24563" s="11"/>
    </row>
    <row r="24564" spans="20:21" x14ac:dyDescent="0.2">
      <c r="T24564" s="11"/>
      <c r="U24564" s="11"/>
    </row>
    <row r="24565" spans="20:21" x14ac:dyDescent="0.2">
      <c r="T24565" s="11"/>
      <c r="U24565" s="11"/>
    </row>
    <row r="24566" spans="20:21" x14ac:dyDescent="0.2">
      <c r="T24566" s="11"/>
      <c r="U24566" s="11"/>
    </row>
    <row r="24567" spans="20:21" x14ac:dyDescent="0.2">
      <c r="T24567" s="11"/>
      <c r="U24567" s="11"/>
    </row>
    <row r="24568" spans="20:21" x14ac:dyDescent="0.2">
      <c r="T24568" s="11"/>
      <c r="U24568" s="11"/>
    </row>
    <row r="24569" spans="20:21" x14ac:dyDescent="0.2">
      <c r="T24569" s="11"/>
      <c r="U24569" s="11"/>
    </row>
    <row r="24570" spans="20:21" x14ac:dyDescent="0.2">
      <c r="T24570" s="11"/>
      <c r="U24570" s="11"/>
    </row>
    <row r="24571" spans="20:21" x14ac:dyDescent="0.2">
      <c r="T24571" s="11"/>
      <c r="U24571" s="11"/>
    </row>
    <row r="24572" spans="20:21" x14ac:dyDescent="0.2">
      <c r="T24572" s="11"/>
      <c r="U24572" s="11"/>
    </row>
    <row r="24573" spans="20:21" x14ac:dyDescent="0.2">
      <c r="T24573" s="11"/>
      <c r="U24573" s="11"/>
    </row>
    <row r="24574" spans="20:21" x14ac:dyDescent="0.2">
      <c r="T24574" s="11"/>
      <c r="U24574" s="11"/>
    </row>
    <row r="24575" spans="20:21" x14ac:dyDescent="0.2">
      <c r="T24575" s="11"/>
      <c r="U24575" s="11"/>
    </row>
    <row r="24576" spans="20:21" x14ac:dyDescent="0.2">
      <c r="T24576" s="11"/>
      <c r="U24576" s="11"/>
    </row>
    <row r="24577" spans="20:21" x14ac:dyDescent="0.2">
      <c r="T24577" s="11"/>
      <c r="U24577" s="11"/>
    </row>
    <row r="24578" spans="20:21" x14ac:dyDescent="0.2">
      <c r="T24578" s="11"/>
      <c r="U24578" s="11"/>
    </row>
    <row r="24579" spans="20:21" x14ac:dyDescent="0.2">
      <c r="T24579" s="11"/>
      <c r="U24579" s="11"/>
    </row>
    <row r="24580" spans="20:21" x14ac:dyDescent="0.2">
      <c r="T24580" s="11"/>
      <c r="U24580" s="11"/>
    </row>
    <row r="24581" spans="20:21" x14ac:dyDescent="0.2">
      <c r="T24581" s="11"/>
      <c r="U24581" s="11"/>
    </row>
    <row r="24582" spans="20:21" x14ac:dyDescent="0.2">
      <c r="T24582" s="11"/>
      <c r="U24582" s="11"/>
    </row>
    <row r="24583" spans="20:21" x14ac:dyDescent="0.2">
      <c r="T24583" s="11"/>
      <c r="U24583" s="11"/>
    </row>
    <row r="24584" spans="20:21" x14ac:dyDescent="0.2">
      <c r="T24584" s="11"/>
      <c r="U24584" s="11"/>
    </row>
    <row r="24585" spans="20:21" x14ac:dyDescent="0.2">
      <c r="T24585" s="11"/>
      <c r="U24585" s="11"/>
    </row>
    <row r="24586" spans="20:21" x14ac:dyDescent="0.2">
      <c r="T24586" s="11"/>
      <c r="U24586" s="11"/>
    </row>
    <row r="24587" spans="20:21" x14ac:dyDescent="0.2">
      <c r="T24587" s="11"/>
      <c r="U24587" s="11"/>
    </row>
    <row r="24588" spans="20:21" x14ac:dyDescent="0.2">
      <c r="T24588" s="11"/>
      <c r="U24588" s="11"/>
    </row>
    <row r="24589" spans="20:21" x14ac:dyDescent="0.2">
      <c r="T24589" s="11"/>
      <c r="U24589" s="11"/>
    </row>
    <row r="24590" spans="20:21" x14ac:dyDescent="0.2">
      <c r="T24590" s="11"/>
      <c r="U24590" s="11"/>
    </row>
    <row r="24591" spans="20:21" x14ac:dyDescent="0.2">
      <c r="T24591" s="11"/>
      <c r="U24591" s="11"/>
    </row>
    <row r="24592" spans="20:21" x14ac:dyDescent="0.2">
      <c r="T24592" s="11"/>
      <c r="U24592" s="11"/>
    </row>
    <row r="24593" spans="20:21" x14ac:dyDescent="0.2">
      <c r="T24593" s="11"/>
      <c r="U24593" s="11"/>
    </row>
    <row r="24594" spans="20:21" x14ac:dyDescent="0.2">
      <c r="T24594" s="11"/>
      <c r="U24594" s="11"/>
    </row>
    <row r="24595" spans="20:21" x14ac:dyDescent="0.2">
      <c r="T24595" s="11"/>
      <c r="U24595" s="11"/>
    </row>
    <row r="24596" spans="20:21" x14ac:dyDescent="0.2">
      <c r="T24596" s="11"/>
      <c r="U24596" s="11"/>
    </row>
    <row r="24597" spans="20:21" x14ac:dyDescent="0.2">
      <c r="T24597" s="11"/>
      <c r="U24597" s="11"/>
    </row>
    <row r="24598" spans="20:21" x14ac:dyDescent="0.2">
      <c r="T24598" s="11"/>
      <c r="U24598" s="11"/>
    </row>
    <row r="24599" spans="20:21" x14ac:dyDescent="0.2">
      <c r="T24599" s="11"/>
      <c r="U24599" s="11"/>
    </row>
    <row r="24600" spans="20:21" x14ac:dyDescent="0.2">
      <c r="T24600" s="11"/>
      <c r="U24600" s="11"/>
    </row>
    <row r="24601" spans="20:21" x14ac:dyDescent="0.2">
      <c r="T24601" s="11"/>
      <c r="U24601" s="11"/>
    </row>
    <row r="24602" spans="20:21" x14ac:dyDescent="0.2">
      <c r="T24602" s="11"/>
      <c r="U24602" s="11"/>
    </row>
    <row r="24603" spans="20:21" x14ac:dyDescent="0.2">
      <c r="T24603" s="11"/>
      <c r="U24603" s="11"/>
    </row>
    <row r="24604" spans="20:21" x14ac:dyDescent="0.2">
      <c r="T24604" s="11"/>
      <c r="U24604" s="11"/>
    </row>
    <row r="24605" spans="20:21" x14ac:dyDescent="0.2">
      <c r="T24605" s="11"/>
      <c r="U24605" s="11"/>
    </row>
    <row r="24606" spans="20:21" x14ac:dyDescent="0.2">
      <c r="T24606" s="11"/>
      <c r="U24606" s="11"/>
    </row>
    <row r="24607" spans="20:21" x14ac:dyDescent="0.2">
      <c r="T24607" s="11"/>
      <c r="U24607" s="11"/>
    </row>
    <row r="24608" spans="20:21" x14ac:dyDescent="0.2">
      <c r="T24608" s="11"/>
      <c r="U24608" s="11"/>
    </row>
    <row r="24609" spans="20:21" x14ac:dyDescent="0.2">
      <c r="T24609" s="11"/>
      <c r="U24609" s="11"/>
    </row>
    <row r="24610" spans="20:21" x14ac:dyDescent="0.2">
      <c r="T24610" s="11"/>
      <c r="U24610" s="11"/>
    </row>
    <row r="24611" spans="20:21" x14ac:dyDescent="0.2">
      <c r="T24611" s="11"/>
      <c r="U24611" s="11"/>
    </row>
    <row r="24612" spans="20:21" x14ac:dyDescent="0.2">
      <c r="T24612" s="11"/>
      <c r="U24612" s="11"/>
    </row>
    <row r="24613" spans="20:21" x14ac:dyDescent="0.2">
      <c r="T24613" s="11"/>
      <c r="U24613" s="11"/>
    </row>
    <row r="24614" spans="20:21" x14ac:dyDescent="0.2">
      <c r="T24614" s="11"/>
      <c r="U24614" s="11"/>
    </row>
    <row r="24615" spans="20:21" x14ac:dyDescent="0.2">
      <c r="T24615" s="11"/>
      <c r="U24615" s="11"/>
    </row>
    <row r="24616" spans="20:21" x14ac:dyDescent="0.2">
      <c r="T24616" s="11"/>
      <c r="U24616" s="11"/>
    </row>
    <row r="24617" spans="20:21" x14ac:dyDescent="0.2">
      <c r="T24617" s="11"/>
      <c r="U24617" s="11"/>
    </row>
    <row r="24618" spans="20:21" x14ac:dyDescent="0.2">
      <c r="T24618" s="11"/>
      <c r="U24618" s="11"/>
    </row>
    <row r="24619" spans="20:21" x14ac:dyDescent="0.2">
      <c r="T24619" s="11"/>
      <c r="U24619" s="11"/>
    </row>
    <row r="24620" spans="20:21" x14ac:dyDescent="0.2">
      <c r="T24620" s="11"/>
      <c r="U24620" s="11"/>
    </row>
    <row r="24621" spans="20:21" x14ac:dyDescent="0.2">
      <c r="T24621" s="11"/>
      <c r="U24621" s="11"/>
    </row>
    <row r="24622" spans="20:21" x14ac:dyDescent="0.2">
      <c r="T24622" s="11"/>
      <c r="U24622" s="11"/>
    </row>
    <row r="24623" spans="20:21" x14ac:dyDescent="0.2">
      <c r="T24623" s="11"/>
      <c r="U24623" s="11"/>
    </row>
    <row r="24624" spans="20:21" x14ac:dyDescent="0.2">
      <c r="T24624" s="11"/>
      <c r="U24624" s="11"/>
    </row>
    <row r="24625" spans="20:21" x14ac:dyDescent="0.2">
      <c r="T24625" s="11"/>
      <c r="U24625" s="11"/>
    </row>
    <row r="24626" spans="20:21" x14ac:dyDescent="0.2">
      <c r="T24626" s="11"/>
      <c r="U24626" s="11"/>
    </row>
    <row r="24627" spans="20:21" x14ac:dyDescent="0.2">
      <c r="T24627" s="11"/>
      <c r="U24627" s="11"/>
    </row>
    <row r="24628" spans="20:21" x14ac:dyDescent="0.2">
      <c r="T24628" s="11"/>
      <c r="U24628" s="11"/>
    </row>
    <row r="24629" spans="20:21" x14ac:dyDescent="0.2">
      <c r="T24629" s="11"/>
      <c r="U24629" s="11"/>
    </row>
    <row r="24630" spans="20:21" x14ac:dyDescent="0.2">
      <c r="T24630" s="11"/>
      <c r="U24630" s="11"/>
    </row>
    <row r="24631" spans="20:21" x14ac:dyDescent="0.2">
      <c r="T24631" s="11"/>
      <c r="U24631" s="11"/>
    </row>
    <row r="24632" spans="20:21" x14ac:dyDescent="0.2">
      <c r="T24632" s="11"/>
      <c r="U24632" s="11"/>
    </row>
    <row r="24633" spans="20:21" x14ac:dyDescent="0.2">
      <c r="T24633" s="11"/>
      <c r="U24633" s="11"/>
    </row>
    <row r="24634" spans="20:21" x14ac:dyDescent="0.2">
      <c r="T24634" s="11"/>
      <c r="U24634" s="11"/>
    </row>
    <row r="24635" spans="20:21" x14ac:dyDescent="0.2">
      <c r="T24635" s="11"/>
      <c r="U24635" s="11"/>
    </row>
    <row r="24636" spans="20:21" x14ac:dyDescent="0.2">
      <c r="T24636" s="11"/>
      <c r="U24636" s="11"/>
    </row>
    <row r="24637" spans="20:21" x14ac:dyDescent="0.2">
      <c r="T24637" s="11"/>
      <c r="U24637" s="11"/>
    </row>
    <row r="24638" spans="20:21" x14ac:dyDescent="0.2">
      <c r="T24638" s="11"/>
      <c r="U24638" s="11"/>
    </row>
    <row r="24639" spans="20:21" x14ac:dyDescent="0.2">
      <c r="T24639" s="11"/>
      <c r="U24639" s="11"/>
    </row>
    <row r="24640" spans="20:21" x14ac:dyDescent="0.2">
      <c r="T24640" s="11"/>
      <c r="U24640" s="11"/>
    </row>
    <row r="24641" spans="20:21" x14ac:dyDescent="0.2">
      <c r="T24641" s="11"/>
      <c r="U24641" s="11"/>
    </row>
    <row r="24642" spans="20:21" x14ac:dyDescent="0.2">
      <c r="T24642" s="11"/>
      <c r="U24642" s="11"/>
    </row>
    <row r="24643" spans="20:21" x14ac:dyDescent="0.2">
      <c r="T24643" s="11"/>
      <c r="U24643" s="11"/>
    </row>
    <row r="24644" spans="20:21" x14ac:dyDescent="0.2">
      <c r="T24644" s="11"/>
      <c r="U24644" s="11"/>
    </row>
    <row r="24645" spans="20:21" x14ac:dyDescent="0.2">
      <c r="T24645" s="11"/>
      <c r="U24645" s="11"/>
    </row>
    <row r="24646" spans="20:21" x14ac:dyDescent="0.2">
      <c r="T24646" s="11"/>
      <c r="U24646" s="11"/>
    </row>
    <row r="24647" spans="20:21" x14ac:dyDescent="0.2">
      <c r="T24647" s="11"/>
      <c r="U24647" s="11"/>
    </row>
    <row r="24648" spans="20:21" x14ac:dyDescent="0.2">
      <c r="T24648" s="11"/>
      <c r="U24648" s="11"/>
    </row>
    <row r="24649" spans="20:21" x14ac:dyDescent="0.2">
      <c r="T24649" s="11"/>
      <c r="U24649" s="11"/>
    </row>
    <row r="24650" spans="20:21" x14ac:dyDescent="0.2">
      <c r="T24650" s="11"/>
      <c r="U24650" s="11"/>
    </row>
    <row r="24651" spans="20:21" x14ac:dyDescent="0.2">
      <c r="T24651" s="11"/>
      <c r="U24651" s="11"/>
    </row>
    <row r="24652" spans="20:21" x14ac:dyDescent="0.2">
      <c r="T24652" s="11"/>
      <c r="U24652" s="11"/>
    </row>
    <row r="24653" spans="20:21" x14ac:dyDescent="0.2">
      <c r="T24653" s="11"/>
      <c r="U24653" s="11"/>
    </row>
    <row r="24654" spans="20:21" x14ac:dyDescent="0.2">
      <c r="T24654" s="11"/>
      <c r="U24654" s="11"/>
    </row>
    <row r="24655" spans="20:21" x14ac:dyDescent="0.2">
      <c r="T24655" s="11"/>
      <c r="U24655" s="11"/>
    </row>
    <row r="24656" spans="20:21" x14ac:dyDescent="0.2">
      <c r="T24656" s="11"/>
      <c r="U24656" s="11"/>
    </row>
    <row r="24657" spans="20:21" x14ac:dyDescent="0.2">
      <c r="T24657" s="11"/>
      <c r="U24657" s="11"/>
    </row>
    <row r="24658" spans="20:21" x14ac:dyDescent="0.2">
      <c r="T24658" s="11"/>
      <c r="U24658" s="11"/>
    </row>
    <row r="24659" spans="20:21" x14ac:dyDescent="0.2">
      <c r="T24659" s="11"/>
      <c r="U24659" s="11"/>
    </row>
    <row r="24660" spans="20:21" x14ac:dyDescent="0.2">
      <c r="T24660" s="11"/>
      <c r="U24660" s="11"/>
    </row>
    <row r="24661" spans="20:21" x14ac:dyDescent="0.2">
      <c r="T24661" s="11"/>
      <c r="U24661" s="11"/>
    </row>
    <row r="24662" spans="20:21" x14ac:dyDescent="0.2">
      <c r="T24662" s="11"/>
      <c r="U24662" s="11"/>
    </row>
    <row r="24663" spans="20:21" x14ac:dyDescent="0.2">
      <c r="T24663" s="11"/>
      <c r="U24663" s="11"/>
    </row>
    <row r="24664" spans="20:21" x14ac:dyDescent="0.2">
      <c r="T24664" s="11"/>
      <c r="U24664" s="11"/>
    </row>
    <row r="24665" spans="20:21" x14ac:dyDescent="0.2">
      <c r="T24665" s="11"/>
      <c r="U24665" s="11"/>
    </row>
    <row r="24666" spans="20:21" x14ac:dyDescent="0.2">
      <c r="T24666" s="11"/>
      <c r="U24666" s="11"/>
    </row>
    <row r="24667" spans="20:21" x14ac:dyDescent="0.2">
      <c r="T24667" s="11"/>
      <c r="U24667" s="11"/>
    </row>
    <row r="24668" spans="20:21" x14ac:dyDescent="0.2">
      <c r="T24668" s="11"/>
      <c r="U24668" s="11"/>
    </row>
    <row r="24669" spans="20:21" x14ac:dyDescent="0.2">
      <c r="T24669" s="11"/>
      <c r="U24669" s="11"/>
    </row>
    <row r="24670" spans="20:21" x14ac:dyDescent="0.2">
      <c r="T24670" s="11"/>
      <c r="U24670" s="11"/>
    </row>
    <row r="24671" spans="20:21" x14ac:dyDescent="0.2">
      <c r="T24671" s="11"/>
      <c r="U24671" s="11"/>
    </row>
    <row r="24672" spans="20:21" x14ac:dyDescent="0.2">
      <c r="T24672" s="11"/>
      <c r="U24672" s="11"/>
    </row>
    <row r="24673" spans="20:21" x14ac:dyDescent="0.2">
      <c r="T24673" s="11"/>
      <c r="U24673" s="11"/>
    </row>
    <row r="24674" spans="20:21" x14ac:dyDescent="0.2">
      <c r="T24674" s="11"/>
      <c r="U24674" s="11"/>
    </row>
    <row r="24675" spans="20:21" x14ac:dyDescent="0.2">
      <c r="T24675" s="11"/>
      <c r="U24675" s="11"/>
    </row>
    <row r="24676" spans="20:21" x14ac:dyDescent="0.2">
      <c r="T24676" s="11"/>
      <c r="U24676" s="11"/>
    </row>
    <row r="24677" spans="20:21" x14ac:dyDescent="0.2">
      <c r="T24677" s="11"/>
      <c r="U24677" s="11"/>
    </row>
    <row r="24678" spans="20:21" x14ac:dyDescent="0.2">
      <c r="T24678" s="11"/>
      <c r="U24678" s="11"/>
    </row>
    <row r="24679" spans="20:21" x14ac:dyDescent="0.2">
      <c r="T24679" s="11"/>
      <c r="U24679" s="11"/>
    </row>
    <row r="24680" spans="20:21" x14ac:dyDescent="0.2">
      <c r="T24680" s="11"/>
      <c r="U24680" s="11"/>
    </row>
    <row r="24681" spans="20:21" x14ac:dyDescent="0.2">
      <c r="T24681" s="11"/>
      <c r="U24681" s="11"/>
    </row>
    <row r="24682" spans="20:21" x14ac:dyDescent="0.2">
      <c r="T24682" s="11"/>
      <c r="U24682" s="11"/>
    </row>
    <row r="24683" spans="20:21" x14ac:dyDescent="0.2">
      <c r="T24683" s="11"/>
      <c r="U24683" s="11"/>
    </row>
    <row r="24684" spans="20:21" x14ac:dyDescent="0.2">
      <c r="T24684" s="11"/>
      <c r="U24684" s="11"/>
    </row>
    <row r="24685" spans="20:21" x14ac:dyDescent="0.2">
      <c r="T24685" s="11"/>
      <c r="U24685" s="11"/>
    </row>
    <row r="24686" spans="20:21" x14ac:dyDescent="0.2">
      <c r="T24686" s="11"/>
      <c r="U24686" s="11"/>
    </row>
    <row r="24687" spans="20:21" x14ac:dyDescent="0.2">
      <c r="T24687" s="11"/>
      <c r="U24687" s="11"/>
    </row>
    <row r="24688" spans="20:21" x14ac:dyDescent="0.2">
      <c r="T24688" s="11"/>
      <c r="U24688" s="11"/>
    </row>
    <row r="24689" spans="20:21" x14ac:dyDescent="0.2">
      <c r="T24689" s="11"/>
      <c r="U24689" s="11"/>
    </row>
    <row r="24690" spans="20:21" x14ac:dyDescent="0.2">
      <c r="T24690" s="11"/>
      <c r="U24690" s="11"/>
    </row>
    <row r="24691" spans="20:21" x14ac:dyDescent="0.2">
      <c r="T24691" s="11"/>
      <c r="U24691" s="11"/>
    </row>
    <row r="24692" spans="20:21" x14ac:dyDescent="0.2">
      <c r="T24692" s="11"/>
      <c r="U24692" s="11"/>
    </row>
    <row r="24693" spans="20:21" x14ac:dyDescent="0.2">
      <c r="T24693" s="11"/>
      <c r="U24693" s="11"/>
    </row>
    <row r="24694" spans="20:21" x14ac:dyDescent="0.2">
      <c r="T24694" s="11"/>
      <c r="U24694" s="11"/>
    </row>
    <row r="24695" spans="20:21" x14ac:dyDescent="0.2">
      <c r="T24695" s="11"/>
      <c r="U24695" s="11"/>
    </row>
    <row r="24696" spans="20:21" x14ac:dyDescent="0.2">
      <c r="T24696" s="11"/>
      <c r="U24696" s="11"/>
    </row>
    <row r="24697" spans="20:21" x14ac:dyDescent="0.2">
      <c r="T24697" s="11"/>
      <c r="U24697" s="11"/>
    </row>
    <row r="24698" spans="20:21" x14ac:dyDescent="0.2">
      <c r="T24698" s="11"/>
      <c r="U24698" s="11"/>
    </row>
    <row r="24699" spans="20:21" x14ac:dyDescent="0.2">
      <c r="T24699" s="11"/>
      <c r="U24699" s="11"/>
    </row>
    <row r="24700" spans="20:21" x14ac:dyDescent="0.2">
      <c r="T24700" s="11"/>
      <c r="U24700" s="11"/>
    </row>
    <row r="24701" spans="20:21" x14ac:dyDescent="0.2">
      <c r="T24701" s="11"/>
      <c r="U24701" s="11"/>
    </row>
    <row r="24702" spans="20:21" x14ac:dyDescent="0.2">
      <c r="T24702" s="11"/>
      <c r="U24702" s="11"/>
    </row>
    <row r="24703" spans="20:21" x14ac:dyDescent="0.2">
      <c r="T24703" s="11"/>
      <c r="U24703" s="11"/>
    </row>
    <row r="24704" spans="20:21" x14ac:dyDescent="0.2">
      <c r="T24704" s="11"/>
      <c r="U24704" s="11"/>
    </row>
    <row r="24705" spans="20:21" x14ac:dyDescent="0.2">
      <c r="T24705" s="11"/>
      <c r="U24705" s="11"/>
    </row>
    <row r="24706" spans="20:21" x14ac:dyDescent="0.2">
      <c r="T24706" s="11"/>
      <c r="U24706" s="11"/>
    </row>
    <row r="24707" spans="20:21" x14ac:dyDescent="0.2">
      <c r="T24707" s="11"/>
      <c r="U24707" s="11"/>
    </row>
    <row r="24708" spans="20:21" x14ac:dyDescent="0.2">
      <c r="T24708" s="11"/>
      <c r="U24708" s="11"/>
    </row>
    <row r="24709" spans="20:21" x14ac:dyDescent="0.2">
      <c r="T24709" s="11"/>
      <c r="U24709" s="11"/>
    </row>
    <row r="24710" spans="20:21" x14ac:dyDescent="0.2">
      <c r="T24710" s="11"/>
      <c r="U24710" s="11"/>
    </row>
    <row r="24711" spans="20:21" x14ac:dyDescent="0.2">
      <c r="T24711" s="11"/>
      <c r="U24711" s="11"/>
    </row>
    <row r="24712" spans="20:21" x14ac:dyDescent="0.2">
      <c r="T24712" s="11"/>
      <c r="U24712" s="11"/>
    </row>
    <row r="24713" spans="20:21" x14ac:dyDescent="0.2">
      <c r="T24713" s="11"/>
      <c r="U24713" s="11"/>
    </row>
    <row r="24714" spans="20:21" x14ac:dyDescent="0.2">
      <c r="T24714" s="11"/>
      <c r="U24714" s="11"/>
    </row>
    <row r="24715" spans="20:21" x14ac:dyDescent="0.2">
      <c r="T24715" s="11"/>
      <c r="U24715" s="11"/>
    </row>
    <row r="24716" spans="20:21" x14ac:dyDescent="0.2">
      <c r="T24716" s="11"/>
      <c r="U24716" s="11"/>
    </row>
    <row r="24717" spans="20:21" x14ac:dyDescent="0.2">
      <c r="T24717" s="11"/>
      <c r="U24717" s="11"/>
    </row>
    <row r="24718" spans="20:21" x14ac:dyDescent="0.2">
      <c r="T24718" s="11"/>
      <c r="U24718" s="11"/>
    </row>
    <row r="24719" spans="20:21" x14ac:dyDescent="0.2">
      <c r="T24719" s="11"/>
      <c r="U24719" s="11"/>
    </row>
    <row r="24720" spans="20:21" x14ac:dyDescent="0.2">
      <c r="T24720" s="11"/>
      <c r="U24720" s="11"/>
    </row>
    <row r="24721" spans="20:21" x14ac:dyDescent="0.2">
      <c r="T24721" s="11"/>
      <c r="U24721" s="11"/>
    </row>
    <row r="24722" spans="20:21" x14ac:dyDescent="0.2">
      <c r="T24722" s="11"/>
      <c r="U24722" s="11"/>
    </row>
    <row r="24723" spans="20:21" x14ac:dyDescent="0.2">
      <c r="T24723" s="11"/>
      <c r="U24723" s="11"/>
    </row>
    <row r="24724" spans="20:21" x14ac:dyDescent="0.2">
      <c r="T24724" s="11"/>
      <c r="U24724" s="11"/>
    </row>
    <row r="24725" spans="20:21" x14ac:dyDescent="0.2">
      <c r="T24725" s="11"/>
      <c r="U24725" s="11"/>
    </row>
    <row r="24726" spans="20:21" x14ac:dyDescent="0.2">
      <c r="T24726" s="11"/>
      <c r="U24726" s="11"/>
    </row>
    <row r="24727" spans="20:21" x14ac:dyDescent="0.2">
      <c r="T24727" s="11"/>
      <c r="U24727" s="11"/>
    </row>
    <row r="24728" spans="20:21" x14ac:dyDescent="0.2">
      <c r="T24728" s="11"/>
      <c r="U24728" s="11"/>
    </row>
    <row r="24729" spans="20:21" x14ac:dyDescent="0.2">
      <c r="T24729" s="11"/>
      <c r="U24729" s="11"/>
    </row>
    <row r="24730" spans="20:21" x14ac:dyDescent="0.2">
      <c r="T24730" s="11"/>
      <c r="U24730" s="11"/>
    </row>
    <row r="24731" spans="20:21" x14ac:dyDescent="0.2">
      <c r="T24731" s="11"/>
      <c r="U24731" s="11"/>
    </row>
    <row r="24732" spans="20:21" x14ac:dyDescent="0.2">
      <c r="T24732" s="11"/>
      <c r="U24732" s="11"/>
    </row>
    <row r="24733" spans="20:21" x14ac:dyDescent="0.2">
      <c r="T24733" s="11"/>
      <c r="U24733" s="11"/>
    </row>
    <row r="24734" spans="20:21" x14ac:dyDescent="0.2">
      <c r="T24734" s="11"/>
      <c r="U24734" s="11"/>
    </row>
    <row r="24735" spans="20:21" x14ac:dyDescent="0.2">
      <c r="T24735" s="11"/>
      <c r="U24735" s="11"/>
    </row>
    <row r="24736" spans="20:21" x14ac:dyDescent="0.2">
      <c r="T24736" s="11"/>
      <c r="U24736" s="11"/>
    </row>
    <row r="24737" spans="20:21" x14ac:dyDescent="0.2">
      <c r="T24737" s="11"/>
      <c r="U24737" s="11"/>
    </row>
    <row r="24738" spans="20:21" x14ac:dyDescent="0.2">
      <c r="T24738" s="11"/>
      <c r="U24738" s="11"/>
    </row>
    <row r="24739" spans="20:21" x14ac:dyDescent="0.2">
      <c r="T24739" s="11"/>
      <c r="U24739" s="11"/>
    </row>
    <row r="24740" spans="20:21" x14ac:dyDescent="0.2">
      <c r="T24740" s="11"/>
      <c r="U24740" s="11"/>
    </row>
    <row r="24741" spans="20:21" x14ac:dyDescent="0.2">
      <c r="T24741" s="11"/>
      <c r="U24741" s="11"/>
    </row>
    <row r="24742" spans="20:21" x14ac:dyDescent="0.2">
      <c r="T24742" s="11"/>
      <c r="U24742" s="11"/>
    </row>
    <row r="24743" spans="20:21" x14ac:dyDescent="0.2">
      <c r="T24743" s="11"/>
      <c r="U24743" s="11"/>
    </row>
    <row r="24744" spans="20:21" x14ac:dyDescent="0.2">
      <c r="T24744" s="11"/>
      <c r="U24744" s="11"/>
    </row>
    <row r="24745" spans="20:21" x14ac:dyDescent="0.2">
      <c r="T24745" s="11"/>
      <c r="U24745" s="11"/>
    </row>
    <row r="24746" spans="20:21" x14ac:dyDescent="0.2">
      <c r="T24746" s="11"/>
      <c r="U24746" s="11"/>
    </row>
    <row r="24747" spans="20:21" x14ac:dyDescent="0.2">
      <c r="T24747" s="11"/>
      <c r="U24747" s="11"/>
    </row>
    <row r="24748" spans="20:21" x14ac:dyDescent="0.2">
      <c r="T24748" s="11"/>
      <c r="U24748" s="11"/>
    </row>
    <row r="24749" spans="20:21" x14ac:dyDescent="0.2">
      <c r="T24749" s="11"/>
      <c r="U24749" s="11"/>
    </row>
    <row r="24750" spans="20:21" x14ac:dyDescent="0.2">
      <c r="T24750" s="11"/>
      <c r="U24750" s="11"/>
    </row>
    <row r="24751" spans="20:21" x14ac:dyDescent="0.2">
      <c r="T24751" s="11"/>
      <c r="U24751" s="11"/>
    </row>
    <row r="24752" spans="20:21" x14ac:dyDescent="0.2">
      <c r="T24752" s="11"/>
      <c r="U24752" s="11"/>
    </row>
    <row r="24753" spans="20:21" x14ac:dyDescent="0.2">
      <c r="T24753" s="11"/>
      <c r="U24753" s="11"/>
    </row>
    <row r="24754" spans="20:21" x14ac:dyDescent="0.2">
      <c r="T24754" s="11"/>
      <c r="U24754" s="11"/>
    </row>
    <row r="24755" spans="20:21" x14ac:dyDescent="0.2">
      <c r="T24755" s="11"/>
      <c r="U24755" s="11"/>
    </row>
    <row r="24756" spans="20:21" x14ac:dyDescent="0.2">
      <c r="T24756" s="11"/>
      <c r="U24756" s="11"/>
    </row>
    <row r="24757" spans="20:21" x14ac:dyDescent="0.2">
      <c r="T24757" s="11"/>
      <c r="U24757" s="11"/>
    </row>
    <row r="24758" spans="20:21" x14ac:dyDescent="0.2">
      <c r="T24758" s="11"/>
      <c r="U24758" s="11"/>
    </row>
    <row r="24759" spans="20:21" x14ac:dyDescent="0.2">
      <c r="T24759" s="11"/>
      <c r="U24759" s="11"/>
    </row>
    <row r="24760" spans="20:21" x14ac:dyDescent="0.2">
      <c r="T24760" s="11"/>
      <c r="U24760" s="11"/>
    </row>
    <row r="24761" spans="20:21" x14ac:dyDescent="0.2">
      <c r="T24761" s="11"/>
      <c r="U24761" s="11"/>
    </row>
    <row r="24762" spans="20:21" x14ac:dyDescent="0.2">
      <c r="T24762" s="11"/>
      <c r="U24762" s="11"/>
    </row>
    <row r="24763" spans="20:21" x14ac:dyDescent="0.2">
      <c r="T24763" s="11"/>
      <c r="U24763" s="11"/>
    </row>
    <row r="24764" spans="20:21" x14ac:dyDescent="0.2">
      <c r="T24764" s="11"/>
      <c r="U24764" s="11"/>
    </row>
    <row r="24765" spans="20:21" x14ac:dyDescent="0.2">
      <c r="T24765" s="11"/>
      <c r="U24765" s="11"/>
    </row>
    <row r="24766" spans="20:21" x14ac:dyDescent="0.2">
      <c r="T24766" s="11"/>
      <c r="U24766" s="11"/>
    </row>
    <row r="24767" spans="20:21" x14ac:dyDescent="0.2">
      <c r="T24767" s="11"/>
      <c r="U24767" s="11"/>
    </row>
    <row r="24768" spans="20:21" x14ac:dyDescent="0.2">
      <c r="T24768" s="11"/>
      <c r="U24768" s="11"/>
    </row>
    <row r="24769" spans="20:21" x14ac:dyDescent="0.2">
      <c r="T24769" s="11"/>
      <c r="U24769" s="11"/>
    </row>
    <row r="24770" spans="20:21" x14ac:dyDescent="0.2">
      <c r="T24770" s="11"/>
      <c r="U24770" s="11"/>
    </row>
    <row r="24771" spans="20:21" x14ac:dyDescent="0.2">
      <c r="T24771" s="11"/>
      <c r="U24771" s="11"/>
    </row>
    <row r="24772" spans="20:21" x14ac:dyDescent="0.2">
      <c r="T24772" s="11"/>
      <c r="U24772" s="11"/>
    </row>
    <row r="24773" spans="20:21" x14ac:dyDescent="0.2">
      <c r="T24773" s="11"/>
      <c r="U24773" s="11"/>
    </row>
    <row r="24774" spans="20:21" x14ac:dyDescent="0.2">
      <c r="T24774" s="11"/>
      <c r="U24774" s="11"/>
    </row>
    <row r="24775" spans="20:21" x14ac:dyDescent="0.2">
      <c r="T24775" s="11"/>
      <c r="U24775" s="11"/>
    </row>
    <row r="24776" spans="20:21" x14ac:dyDescent="0.2">
      <c r="T24776" s="11"/>
      <c r="U24776" s="11"/>
    </row>
    <row r="24777" spans="20:21" x14ac:dyDescent="0.2">
      <c r="T24777" s="11"/>
      <c r="U24777" s="11"/>
    </row>
    <row r="24778" spans="20:21" x14ac:dyDescent="0.2">
      <c r="T24778" s="11"/>
      <c r="U24778" s="11"/>
    </row>
    <row r="24779" spans="20:21" x14ac:dyDescent="0.2">
      <c r="T24779" s="11"/>
      <c r="U24779" s="11"/>
    </row>
    <row r="24780" spans="20:21" x14ac:dyDescent="0.2">
      <c r="T24780" s="11"/>
      <c r="U24780" s="11"/>
    </row>
    <row r="24781" spans="20:21" x14ac:dyDescent="0.2">
      <c r="T24781" s="11"/>
      <c r="U24781" s="11"/>
    </row>
    <row r="24782" spans="20:21" x14ac:dyDescent="0.2">
      <c r="T24782" s="11"/>
      <c r="U24782" s="11"/>
    </row>
    <row r="24783" spans="20:21" x14ac:dyDescent="0.2">
      <c r="T24783" s="11"/>
      <c r="U24783" s="11"/>
    </row>
    <row r="24784" spans="20:21" x14ac:dyDescent="0.2">
      <c r="T24784" s="11"/>
      <c r="U24784" s="11"/>
    </row>
    <row r="24785" spans="20:21" x14ac:dyDescent="0.2">
      <c r="T24785" s="11"/>
      <c r="U24785" s="11"/>
    </row>
    <row r="24786" spans="20:21" x14ac:dyDescent="0.2">
      <c r="T24786" s="11"/>
      <c r="U24786" s="11"/>
    </row>
    <row r="24787" spans="20:21" x14ac:dyDescent="0.2">
      <c r="T24787" s="11"/>
      <c r="U24787" s="11"/>
    </row>
    <row r="24788" spans="20:21" x14ac:dyDescent="0.2">
      <c r="T24788" s="11"/>
      <c r="U24788" s="11"/>
    </row>
    <row r="24789" spans="20:21" x14ac:dyDescent="0.2">
      <c r="T24789" s="11"/>
      <c r="U24789" s="11"/>
    </row>
    <row r="24790" spans="20:21" x14ac:dyDescent="0.2">
      <c r="T24790" s="11"/>
      <c r="U24790" s="11"/>
    </row>
    <row r="24791" spans="20:21" x14ac:dyDescent="0.2">
      <c r="T24791" s="11"/>
      <c r="U24791" s="11"/>
    </row>
    <row r="24792" spans="20:21" x14ac:dyDescent="0.2">
      <c r="T24792" s="11"/>
      <c r="U24792" s="11"/>
    </row>
    <row r="24793" spans="20:21" x14ac:dyDescent="0.2">
      <c r="T24793" s="11"/>
      <c r="U24793" s="11"/>
    </row>
    <row r="24794" spans="20:21" x14ac:dyDescent="0.2">
      <c r="T24794" s="11"/>
      <c r="U24794" s="11"/>
    </row>
    <row r="24795" spans="20:21" x14ac:dyDescent="0.2">
      <c r="T24795" s="11"/>
      <c r="U24795" s="11"/>
    </row>
    <row r="24796" spans="20:21" x14ac:dyDescent="0.2">
      <c r="T24796" s="11"/>
      <c r="U24796" s="11"/>
    </row>
    <row r="24797" spans="20:21" x14ac:dyDescent="0.2">
      <c r="T24797" s="11"/>
      <c r="U24797" s="11"/>
    </row>
    <row r="24798" spans="20:21" x14ac:dyDescent="0.2">
      <c r="T24798" s="11"/>
      <c r="U24798" s="11"/>
    </row>
    <row r="24799" spans="20:21" x14ac:dyDescent="0.2">
      <c r="T24799" s="11"/>
      <c r="U24799" s="11"/>
    </row>
    <row r="24800" spans="20:21" x14ac:dyDescent="0.2">
      <c r="T24800" s="11"/>
      <c r="U24800" s="11"/>
    </row>
    <row r="24801" spans="20:21" x14ac:dyDescent="0.2">
      <c r="T24801" s="11"/>
      <c r="U24801" s="11"/>
    </row>
    <row r="24802" spans="20:21" x14ac:dyDescent="0.2">
      <c r="T24802" s="11"/>
      <c r="U24802" s="11"/>
    </row>
    <row r="24803" spans="20:21" x14ac:dyDescent="0.2">
      <c r="T24803" s="11"/>
      <c r="U24803" s="11"/>
    </row>
    <row r="24804" spans="20:21" x14ac:dyDescent="0.2">
      <c r="T24804" s="11"/>
      <c r="U24804" s="11"/>
    </row>
    <row r="24805" spans="20:21" x14ac:dyDescent="0.2">
      <c r="T24805" s="11"/>
      <c r="U24805" s="11"/>
    </row>
    <row r="24806" spans="20:21" x14ac:dyDescent="0.2">
      <c r="T24806" s="11"/>
      <c r="U24806" s="11"/>
    </row>
    <row r="24807" spans="20:21" x14ac:dyDescent="0.2">
      <c r="T24807" s="11"/>
      <c r="U24807" s="11"/>
    </row>
    <row r="24808" spans="20:21" x14ac:dyDescent="0.2">
      <c r="T24808" s="11"/>
      <c r="U24808" s="11"/>
    </row>
    <row r="24809" spans="20:21" x14ac:dyDescent="0.2">
      <c r="T24809" s="11"/>
      <c r="U24809" s="11"/>
    </row>
    <row r="24810" spans="20:21" x14ac:dyDescent="0.2">
      <c r="T24810" s="11"/>
      <c r="U24810" s="11"/>
    </row>
    <row r="24811" spans="20:21" x14ac:dyDescent="0.2">
      <c r="T24811" s="11"/>
      <c r="U24811" s="11"/>
    </row>
    <row r="24812" spans="20:21" x14ac:dyDescent="0.2">
      <c r="T24812" s="11"/>
      <c r="U24812" s="11"/>
    </row>
    <row r="24813" spans="20:21" x14ac:dyDescent="0.2">
      <c r="T24813" s="11"/>
      <c r="U24813" s="11"/>
    </row>
    <row r="24814" spans="20:21" x14ac:dyDescent="0.2">
      <c r="T24814" s="11"/>
      <c r="U24814" s="11"/>
    </row>
    <row r="24815" spans="20:21" x14ac:dyDescent="0.2">
      <c r="T24815" s="11"/>
      <c r="U24815" s="11"/>
    </row>
    <row r="24816" spans="20:21" x14ac:dyDescent="0.2">
      <c r="T24816" s="11"/>
      <c r="U24816" s="11"/>
    </row>
    <row r="24817" spans="20:21" x14ac:dyDescent="0.2">
      <c r="T24817" s="11"/>
      <c r="U24817" s="11"/>
    </row>
    <row r="24818" spans="20:21" x14ac:dyDescent="0.2">
      <c r="T24818" s="11"/>
      <c r="U24818" s="11"/>
    </row>
    <row r="24819" spans="20:21" x14ac:dyDescent="0.2">
      <c r="T24819" s="11"/>
      <c r="U24819" s="11"/>
    </row>
    <row r="24820" spans="20:21" x14ac:dyDescent="0.2">
      <c r="T24820" s="11"/>
      <c r="U24820" s="11"/>
    </row>
    <row r="24821" spans="20:21" x14ac:dyDescent="0.2">
      <c r="T24821" s="11"/>
      <c r="U24821" s="11"/>
    </row>
    <row r="24822" spans="20:21" x14ac:dyDescent="0.2">
      <c r="T24822" s="11"/>
      <c r="U24822" s="11"/>
    </row>
    <row r="24823" spans="20:21" x14ac:dyDescent="0.2">
      <c r="T24823" s="11"/>
      <c r="U24823" s="11"/>
    </row>
    <row r="24824" spans="20:21" x14ac:dyDescent="0.2">
      <c r="T24824" s="11"/>
      <c r="U24824" s="11"/>
    </row>
    <row r="24825" spans="20:21" x14ac:dyDescent="0.2">
      <c r="T24825" s="11"/>
      <c r="U24825" s="11"/>
    </row>
    <row r="24826" spans="20:21" x14ac:dyDescent="0.2">
      <c r="T24826" s="11"/>
      <c r="U24826" s="11"/>
    </row>
    <row r="24827" spans="20:21" x14ac:dyDescent="0.2">
      <c r="T24827" s="11"/>
      <c r="U24827" s="11"/>
    </row>
    <row r="24828" spans="20:21" x14ac:dyDescent="0.2">
      <c r="T24828" s="11"/>
      <c r="U24828" s="11"/>
    </row>
    <row r="24829" spans="20:21" x14ac:dyDescent="0.2">
      <c r="T24829" s="11"/>
      <c r="U24829" s="11"/>
    </row>
    <row r="24830" spans="20:21" x14ac:dyDescent="0.2">
      <c r="T24830" s="11"/>
      <c r="U24830" s="11"/>
    </row>
    <row r="24831" spans="20:21" x14ac:dyDescent="0.2">
      <c r="T24831" s="11"/>
      <c r="U24831" s="11"/>
    </row>
    <row r="24832" spans="20:21" x14ac:dyDescent="0.2">
      <c r="T24832" s="11"/>
      <c r="U24832" s="11"/>
    </row>
    <row r="24833" spans="20:21" x14ac:dyDescent="0.2">
      <c r="T24833" s="11"/>
      <c r="U24833" s="11"/>
    </row>
    <row r="24834" spans="20:21" x14ac:dyDescent="0.2">
      <c r="T24834" s="11"/>
      <c r="U24834" s="11"/>
    </row>
    <row r="24835" spans="20:21" x14ac:dyDescent="0.2">
      <c r="T24835" s="11"/>
      <c r="U24835" s="11"/>
    </row>
    <row r="24836" spans="20:21" x14ac:dyDescent="0.2">
      <c r="T24836" s="11"/>
      <c r="U24836" s="11"/>
    </row>
    <row r="24837" spans="20:21" x14ac:dyDescent="0.2">
      <c r="T24837" s="11"/>
      <c r="U24837" s="11"/>
    </row>
    <row r="24838" spans="20:21" x14ac:dyDescent="0.2">
      <c r="T24838" s="11"/>
      <c r="U24838" s="11"/>
    </row>
    <row r="24839" spans="20:21" x14ac:dyDescent="0.2">
      <c r="T24839" s="11"/>
      <c r="U24839" s="11"/>
    </row>
    <row r="24840" spans="20:21" x14ac:dyDescent="0.2">
      <c r="T24840" s="11"/>
      <c r="U24840" s="11"/>
    </row>
    <row r="24841" spans="20:21" x14ac:dyDescent="0.2">
      <c r="T24841" s="11"/>
      <c r="U24841" s="11"/>
    </row>
    <row r="24842" spans="20:21" x14ac:dyDescent="0.2">
      <c r="T24842" s="11"/>
      <c r="U24842" s="11"/>
    </row>
    <row r="24843" spans="20:21" x14ac:dyDescent="0.2">
      <c r="T24843" s="11"/>
      <c r="U24843" s="11"/>
    </row>
    <row r="24844" spans="20:21" x14ac:dyDescent="0.2">
      <c r="T24844" s="11"/>
      <c r="U24844" s="11"/>
    </row>
    <row r="24845" spans="20:21" x14ac:dyDescent="0.2">
      <c r="T24845" s="11"/>
      <c r="U24845" s="11"/>
    </row>
    <row r="24846" spans="20:21" x14ac:dyDescent="0.2">
      <c r="T24846" s="11"/>
      <c r="U24846" s="11"/>
    </row>
    <row r="24847" spans="20:21" x14ac:dyDescent="0.2">
      <c r="T24847" s="11"/>
      <c r="U24847" s="11"/>
    </row>
    <row r="24848" spans="20:21" x14ac:dyDescent="0.2">
      <c r="T24848" s="11"/>
      <c r="U24848" s="11"/>
    </row>
    <row r="24849" spans="20:21" x14ac:dyDescent="0.2">
      <c r="T24849" s="11"/>
      <c r="U24849" s="11"/>
    </row>
    <row r="24850" spans="20:21" x14ac:dyDescent="0.2">
      <c r="T24850" s="11"/>
      <c r="U24850" s="11"/>
    </row>
    <row r="24851" spans="20:21" x14ac:dyDescent="0.2">
      <c r="T24851" s="11"/>
      <c r="U24851" s="11"/>
    </row>
    <row r="24852" spans="20:21" x14ac:dyDescent="0.2">
      <c r="T24852" s="11"/>
      <c r="U24852" s="11"/>
    </row>
    <row r="24853" spans="20:21" x14ac:dyDescent="0.2">
      <c r="T24853" s="11"/>
      <c r="U24853" s="11"/>
    </row>
    <row r="24854" spans="20:21" x14ac:dyDescent="0.2">
      <c r="T24854" s="11"/>
      <c r="U24854" s="11"/>
    </row>
    <row r="24855" spans="20:21" x14ac:dyDescent="0.2">
      <c r="T24855" s="11"/>
      <c r="U24855" s="11"/>
    </row>
    <row r="24856" spans="20:21" x14ac:dyDescent="0.2">
      <c r="T24856" s="11"/>
      <c r="U24856" s="11"/>
    </row>
    <row r="24857" spans="20:21" x14ac:dyDescent="0.2">
      <c r="T24857" s="11"/>
      <c r="U24857" s="11"/>
    </row>
    <row r="24858" spans="20:21" x14ac:dyDescent="0.2">
      <c r="T24858" s="11"/>
      <c r="U24858" s="11"/>
    </row>
    <row r="24859" spans="20:21" x14ac:dyDescent="0.2">
      <c r="T24859" s="11"/>
      <c r="U24859" s="11"/>
    </row>
    <row r="24860" spans="20:21" x14ac:dyDescent="0.2">
      <c r="T24860" s="11"/>
      <c r="U24860" s="11"/>
    </row>
    <row r="24861" spans="20:21" x14ac:dyDescent="0.2">
      <c r="T24861" s="11"/>
      <c r="U24861" s="11"/>
    </row>
    <row r="24862" spans="20:21" x14ac:dyDescent="0.2">
      <c r="T24862" s="11"/>
      <c r="U24862" s="11"/>
    </row>
    <row r="24863" spans="20:21" x14ac:dyDescent="0.2">
      <c r="T24863" s="11"/>
      <c r="U24863" s="11"/>
    </row>
    <row r="24864" spans="20:21" x14ac:dyDescent="0.2">
      <c r="T24864" s="11"/>
      <c r="U24864" s="11"/>
    </row>
    <row r="24865" spans="20:21" x14ac:dyDescent="0.2">
      <c r="T24865" s="11"/>
      <c r="U24865" s="11"/>
    </row>
    <row r="24866" spans="20:21" x14ac:dyDescent="0.2">
      <c r="T24866" s="11"/>
      <c r="U24866" s="11"/>
    </row>
    <row r="24867" spans="20:21" x14ac:dyDescent="0.2">
      <c r="T24867" s="11"/>
      <c r="U24867" s="11"/>
    </row>
    <row r="24868" spans="20:21" x14ac:dyDescent="0.2">
      <c r="T24868" s="11"/>
      <c r="U24868" s="11"/>
    </row>
    <row r="24869" spans="20:21" x14ac:dyDescent="0.2">
      <c r="T24869" s="11"/>
      <c r="U24869" s="11"/>
    </row>
    <row r="24870" spans="20:21" x14ac:dyDescent="0.2">
      <c r="T24870" s="11"/>
      <c r="U24870" s="11"/>
    </row>
    <row r="24871" spans="20:21" x14ac:dyDescent="0.2">
      <c r="T24871" s="11"/>
      <c r="U24871" s="11"/>
    </row>
    <row r="24872" spans="20:21" x14ac:dyDescent="0.2">
      <c r="T24872" s="11"/>
      <c r="U24872" s="11"/>
    </row>
    <row r="24873" spans="20:21" x14ac:dyDescent="0.2">
      <c r="T24873" s="11"/>
      <c r="U24873" s="11"/>
    </row>
    <row r="24874" spans="20:21" x14ac:dyDescent="0.2">
      <c r="T24874" s="11"/>
      <c r="U24874" s="11"/>
    </row>
    <row r="24875" spans="20:21" x14ac:dyDescent="0.2">
      <c r="T24875" s="11"/>
      <c r="U24875" s="11"/>
    </row>
    <row r="24876" spans="20:21" x14ac:dyDescent="0.2">
      <c r="T24876" s="11"/>
      <c r="U24876" s="11"/>
    </row>
    <row r="24877" spans="20:21" x14ac:dyDescent="0.2">
      <c r="T24877" s="11"/>
      <c r="U24877" s="11"/>
    </row>
    <row r="24878" spans="20:21" x14ac:dyDescent="0.2">
      <c r="T24878" s="11"/>
      <c r="U24878" s="11"/>
    </row>
    <row r="24879" spans="20:21" x14ac:dyDescent="0.2">
      <c r="T24879" s="11"/>
      <c r="U24879" s="11"/>
    </row>
    <row r="24880" spans="20:21" x14ac:dyDescent="0.2">
      <c r="T24880" s="11"/>
      <c r="U24880" s="11"/>
    </row>
    <row r="24881" spans="20:21" x14ac:dyDescent="0.2">
      <c r="T24881" s="11"/>
      <c r="U24881" s="11"/>
    </row>
    <row r="24882" spans="20:21" x14ac:dyDescent="0.2">
      <c r="T24882" s="11"/>
      <c r="U24882" s="11"/>
    </row>
    <row r="24883" spans="20:21" x14ac:dyDescent="0.2">
      <c r="T24883" s="11"/>
      <c r="U24883" s="11"/>
    </row>
    <row r="24884" spans="20:21" x14ac:dyDescent="0.2">
      <c r="T24884" s="11"/>
      <c r="U24884" s="11"/>
    </row>
    <row r="24885" spans="20:21" x14ac:dyDescent="0.2">
      <c r="T24885" s="11"/>
      <c r="U24885" s="11"/>
    </row>
    <row r="24886" spans="20:21" x14ac:dyDescent="0.2">
      <c r="T24886" s="11"/>
      <c r="U24886" s="11"/>
    </row>
    <row r="24887" spans="20:21" x14ac:dyDescent="0.2">
      <c r="T24887" s="11"/>
      <c r="U24887" s="11"/>
    </row>
    <row r="24888" spans="20:21" x14ac:dyDescent="0.2">
      <c r="T24888" s="11"/>
      <c r="U24888" s="11"/>
    </row>
    <row r="24889" spans="20:21" x14ac:dyDescent="0.2">
      <c r="T24889" s="11"/>
      <c r="U24889" s="11"/>
    </row>
    <row r="24890" spans="20:21" x14ac:dyDescent="0.2">
      <c r="T24890" s="11"/>
      <c r="U24890" s="11"/>
    </row>
    <row r="24891" spans="20:21" x14ac:dyDescent="0.2">
      <c r="T24891" s="11"/>
      <c r="U24891" s="11"/>
    </row>
    <row r="24892" spans="20:21" x14ac:dyDescent="0.2">
      <c r="T24892" s="11"/>
      <c r="U24892" s="11"/>
    </row>
    <row r="24893" spans="20:21" x14ac:dyDescent="0.2">
      <c r="T24893" s="11"/>
      <c r="U24893" s="11"/>
    </row>
    <row r="24894" spans="20:21" x14ac:dyDescent="0.2">
      <c r="T24894" s="11"/>
      <c r="U24894" s="11"/>
    </row>
    <row r="24895" spans="20:21" x14ac:dyDescent="0.2">
      <c r="T24895" s="11"/>
      <c r="U24895" s="11"/>
    </row>
    <row r="24896" spans="20:21" x14ac:dyDescent="0.2">
      <c r="T24896" s="11"/>
      <c r="U24896" s="11"/>
    </row>
    <row r="24897" spans="20:21" x14ac:dyDescent="0.2">
      <c r="T24897" s="11"/>
      <c r="U24897" s="11"/>
    </row>
    <row r="24898" spans="20:21" x14ac:dyDescent="0.2">
      <c r="T24898" s="11"/>
      <c r="U24898" s="11"/>
    </row>
    <row r="24899" spans="20:21" x14ac:dyDescent="0.2">
      <c r="T24899" s="11"/>
      <c r="U24899" s="11"/>
    </row>
    <row r="24900" spans="20:21" x14ac:dyDescent="0.2">
      <c r="T24900" s="11"/>
      <c r="U24900" s="11"/>
    </row>
    <row r="24901" spans="20:21" x14ac:dyDescent="0.2">
      <c r="T24901" s="11"/>
      <c r="U24901" s="11"/>
    </row>
    <row r="24902" spans="20:21" x14ac:dyDescent="0.2">
      <c r="T24902" s="11"/>
      <c r="U24902" s="11"/>
    </row>
    <row r="24903" spans="20:21" x14ac:dyDescent="0.2">
      <c r="T24903" s="11"/>
      <c r="U24903" s="11"/>
    </row>
    <row r="24904" spans="20:21" x14ac:dyDescent="0.2">
      <c r="T24904" s="11"/>
      <c r="U24904" s="11"/>
    </row>
    <row r="24905" spans="20:21" x14ac:dyDescent="0.2">
      <c r="T24905" s="11"/>
      <c r="U24905" s="11"/>
    </row>
    <row r="24906" spans="20:21" x14ac:dyDescent="0.2">
      <c r="T24906" s="11"/>
      <c r="U24906" s="11"/>
    </row>
    <row r="24907" spans="20:21" x14ac:dyDescent="0.2">
      <c r="T24907" s="11"/>
      <c r="U24907" s="11"/>
    </row>
    <row r="24908" spans="20:21" x14ac:dyDescent="0.2">
      <c r="T24908" s="11"/>
      <c r="U24908" s="11"/>
    </row>
    <row r="24909" spans="20:21" x14ac:dyDescent="0.2">
      <c r="T24909" s="11"/>
      <c r="U24909" s="11"/>
    </row>
    <row r="24910" spans="20:21" x14ac:dyDescent="0.2">
      <c r="T24910" s="11"/>
      <c r="U24910" s="11"/>
    </row>
    <row r="24911" spans="20:21" x14ac:dyDescent="0.2">
      <c r="T24911" s="11"/>
      <c r="U24911" s="11"/>
    </row>
    <row r="24912" spans="20:21" x14ac:dyDescent="0.2">
      <c r="T24912" s="11"/>
      <c r="U24912" s="11"/>
    </row>
    <row r="24913" spans="20:21" x14ac:dyDescent="0.2">
      <c r="T24913" s="11"/>
      <c r="U24913" s="11"/>
    </row>
    <row r="24914" spans="20:21" x14ac:dyDescent="0.2">
      <c r="T24914" s="11"/>
      <c r="U24914" s="11"/>
    </row>
    <row r="24915" spans="20:21" x14ac:dyDescent="0.2">
      <c r="T24915" s="11"/>
      <c r="U24915" s="11"/>
    </row>
    <row r="24916" spans="20:21" x14ac:dyDescent="0.2">
      <c r="T24916" s="11"/>
      <c r="U24916" s="11"/>
    </row>
    <row r="24917" spans="20:21" x14ac:dyDescent="0.2">
      <c r="T24917" s="11"/>
      <c r="U24917" s="11"/>
    </row>
    <row r="24918" spans="20:21" x14ac:dyDescent="0.2">
      <c r="T24918" s="11"/>
      <c r="U24918" s="11"/>
    </row>
    <row r="24919" spans="20:21" x14ac:dyDescent="0.2">
      <c r="T24919" s="11"/>
      <c r="U24919" s="11"/>
    </row>
    <row r="24920" spans="20:21" x14ac:dyDescent="0.2">
      <c r="T24920" s="11"/>
      <c r="U24920" s="11"/>
    </row>
    <row r="24921" spans="20:21" x14ac:dyDescent="0.2">
      <c r="T24921" s="11"/>
      <c r="U24921" s="11"/>
    </row>
    <row r="24922" spans="20:21" x14ac:dyDescent="0.2">
      <c r="T24922" s="11"/>
      <c r="U24922" s="11"/>
    </row>
    <row r="24923" spans="20:21" x14ac:dyDescent="0.2">
      <c r="T24923" s="11"/>
      <c r="U24923" s="11"/>
    </row>
    <row r="24924" spans="20:21" x14ac:dyDescent="0.2">
      <c r="T24924" s="11"/>
      <c r="U24924" s="11"/>
    </row>
    <row r="24925" spans="20:21" x14ac:dyDescent="0.2">
      <c r="T24925" s="11"/>
      <c r="U24925" s="11"/>
    </row>
    <row r="24926" spans="20:21" x14ac:dyDescent="0.2">
      <c r="T24926" s="11"/>
      <c r="U24926" s="11"/>
    </row>
    <row r="24927" spans="20:21" x14ac:dyDescent="0.2">
      <c r="T24927" s="11"/>
      <c r="U24927" s="11"/>
    </row>
    <row r="24928" spans="20:21" x14ac:dyDescent="0.2">
      <c r="T24928" s="11"/>
      <c r="U24928" s="11"/>
    </row>
    <row r="24929" spans="20:21" x14ac:dyDescent="0.2">
      <c r="T24929" s="11"/>
      <c r="U24929" s="11"/>
    </row>
    <row r="24930" spans="20:21" x14ac:dyDescent="0.2">
      <c r="T24930" s="11"/>
      <c r="U24930" s="11"/>
    </row>
    <row r="24931" spans="20:21" x14ac:dyDescent="0.2">
      <c r="T24931" s="11"/>
      <c r="U24931" s="11"/>
    </row>
    <row r="24932" spans="20:21" x14ac:dyDescent="0.2">
      <c r="T24932" s="11"/>
      <c r="U24932" s="11"/>
    </row>
    <row r="24933" spans="20:21" x14ac:dyDescent="0.2">
      <c r="T24933" s="11"/>
      <c r="U24933" s="11"/>
    </row>
    <row r="24934" spans="20:21" x14ac:dyDescent="0.2">
      <c r="T24934" s="11"/>
      <c r="U24934" s="11"/>
    </row>
    <row r="24935" spans="20:21" x14ac:dyDescent="0.2">
      <c r="T24935" s="11"/>
      <c r="U24935" s="11"/>
    </row>
    <row r="24936" spans="20:21" x14ac:dyDescent="0.2">
      <c r="T24936" s="11"/>
      <c r="U24936" s="11"/>
    </row>
    <row r="24937" spans="20:21" x14ac:dyDescent="0.2">
      <c r="T24937" s="11"/>
      <c r="U24937" s="11"/>
    </row>
    <row r="24938" spans="20:21" x14ac:dyDescent="0.2">
      <c r="T24938" s="11"/>
      <c r="U24938" s="11"/>
    </row>
    <row r="24939" spans="20:21" x14ac:dyDescent="0.2">
      <c r="T24939" s="11"/>
      <c r="U24939" s="11"/>
    </row>
    <row r="24940" spans="20:21" x14ac:dyDescent="0.2">
      <c r="T24940" s="11"/>
      <c r="U24940" s="11"/>
    </row>
    <row r="24941" spans="20:21" x14ac:dyDescent="0.2">
      <c r="T24941" s="11"/>
      <c r="U24941" s="11"/>
    </row>
    <row r="24942" spans="20:21" x14ac:dyDescent="0.2">
      <c r="T24942" s="11"/>
      <c r="U24942" s="11"/>
    </row>
    <row r="24943" spans="20:21" x14ac:dyDescent="0.2">
      <c r="T24943" s="11"/>
      <c r="U24943" s="11"/>
    </row>
    <row r="24944" spans="20:21" x14ac:dyDescent="0.2">
      <c r="T24944" s="11"/>
      <c r="U24944" s="11"/>
    </row>
    <row r="24945" spans="20:21" x14ac:dyDescent="0.2">
      <c r="T24945" s="11"/>
      <c r="U24945" s="11"/>
    </row>
    <row r="24946" spans="20:21" x14ac:dyDescent="0.2">
      <c r="T24946" s="11"/>
      <c r="U24946" s="11"/>
    </row>
    <row r="24947" spans="20:21" x14ac:dyDescent="0.2">
      <c r="T24947" s="11"/>
      <c r="U24947" s="11"/>
    </row>
    <row r="24948" spans="20:21" x14ac:dyDescent="0.2">
      <c r="T24948" s="11"/>
      <c r="U24948" s="11"/>
    </row>
    <row r="24949" spans="20:21" x14ac:dyDescent="0.2">
      <c r="T24949" s="11"/>
      <c r="U24949" s="11"/>
    </row>
    <row r="24950" spans="20:21" x14ac:dyDescent="0.2">
      <c r="T24950" s="11"/>
      <c r="U24950" s="11"/>
    </row>
    <row r="24951" spans="20:21" x14ac:dyDescent="0.2">
      <c r="T24951" s="11"/>
      <c r="U24951" s="11"/>
    </row>
    <row r="24952" spans="20:21" x14ac:dyDescent="0.2">
      <c r="T24952" s="11"/>
      <c r="U24952" s="11"/>
    </row>
    <row r="24953" spans="20:21" x14ac:dyDescent="0.2">
      <c r="T24953" s="11"/>
      <c r="U24953" s="11"/>
    </row>
    <row r="24954" spans="20:21" x14ac:dyDescent="0.2">
      <c r="T24954" s="11"/>
      <c r="U24954" s="11"/>
    </row>
    <row r="24955" spans="20:21" x14ac:dyDescent="0.2">
      <c r="T24955" s="11"/>
      <c r="U24955" s="11"/>
    </row>
    <row r="24956" spans="20:21" x14ac:dyDescent="0.2">
      <c r="T24956" s="11"/>
      <c r="U24956" s="11"/>
    </row>
    <row r="24957" spans="20:21" x14ac:dyDescent="0.2">
      <c r="T24957" s="11"/>
      <c r="U24957" s="11"/>
    </row>
    <row r="24958" spans="20:21" x14ac:dyDescent="0.2">
      <c r="T24958" s="11"/>
      <c r="U24958" s="11"/>
    </row>
    <row r="24959" spans="20:21" x14ac:dyDescent="0.2">
      <c r="T24959" s="11"/>
      <c r="U24959" s="11"/>
    </row>
    <row r="24960" spans="20:21" x14ac:dyDescent="0.2">
      <c r="T24960" s="11"/>
      <c r="U24960" s="11"/>
    </row>
    <row r="24961" spans="20:21" x14ac:dyDescent="0.2">
      <c r="T24961" s="11"/>
      <c r="U24961" s="11"/>
    </row>
    <row r="24962" spans="20:21" x14ac:dyDescent="0.2">
      <c r="T24962" s="11"/>
      <c r="U24962" s="11"/>
    </row>
    <row r="24963" spans="20:21" x14ac:dyDescent="0.2">
      <c r="T24963" s="11"/>
      <c r="U24963" s="11"/>
    </row>
    <row r="24964" spans="20:21" x14ac:dyDescent="0.2">
      <c r="T24964" s="11"/>
      <c r="U24964" s="11"/>
    </row>
    <row r="24965" spans="20:21" x14ac:dyDescent="0.2">
      <c r="T24965" s="11"/>
      <c r="U24965" s="11"/>
    </row>
    <row r="24966" spans="20:21" x14ac:dyDescent="0.2">
      <c r="T24966" s="11"/>
      <c r="U24966" s="11"/>
    </row>
    <row r="24967" spans="20:21" x14ac:dyDescent="0.2">
      <c r="T24967" s="11"/>
      <c r="U24967" s="11"/>
    </row>
    <row r="24968" spans="20:21" x14ac:dyDescent="0.2">
      <c r="T24968" s="11"/>
      <c r="U24968" s="11"/>
    </row>
    <row r="24969" spans="20:21" x14ac:dyDescent="0.2">
      <c r="T24969" s="11"/>
      <c r="U24969" s="11"/>
    </row>
    <row r="24970" spans="20:21" x14ac:dyDescent="0.2">
      <c r="T24970" s="11"/>
      <c r="U24970" s="11"/>
    </row>
    <row r="24971" spans="20:21" x14ac:dyDescent="0.2">
      <c r="T24971" s="11"/>
      <c r="U24971" s="11"/>
    </row>
    <row r="24972" spans="20:21" x14ac:dyDescent="0.2">
      <c r="T24972" s="11"/>
      <c r="U24972" s="11"/>
    </row>
    <row r="24973" spans="20:21" x14ac:dyDescent="0.2">
      <c r="T24973" s="11"/>
      <c r="U24973" s="11"/>
    </row>
    <row r="24974" spans="20:21" x14ac:dyDescent="0.2">
      <c r="T24974" s="11"/>
      <c r="U24974" s="11"/>
    </row>
    <row r="24975" spans="20:21" x14ac:dyDescent="0.2">
      <c r="T24975" s="11"/>
      <c r="U24975" s="11"/>
    </row>
    <row r="24976" spans="20:21" x14ac:dyDescent="0.2">
      <c r="T24976" s="11"/>
      <c r="U24976" s="11"/>
    </row>
    <row r="24977" spans="20:21" x14ac:dyDescent="0.2">
      <c r="T24977" s="11"/>
      <c r="U24977" s="11"/>
    </row>
    <row r="24978" spans="20:21" x14ac:dyDescent="0.2">
      <c r="T24978" s="11"/>
      <c r="U24978" s="11"/>
    </row>
    <row r="24979" spans="20:21" x14ac:dyDescent="0.2">
      <c r="T24979" s="11"/>
      <c r="U24979" s="11"/>
    </row>
    <row r="24980" spans="20:21" x14ac:dyDescent="0.2">
      <c r="T24980" s="11"/>
      <c r="U24980" s="11"/>
    </row>
    <row r="24981" spans="20:21" x14ac:dyDescent="0.2">
      <c r="T24981" s="11"/>
      <c r="U24981" s="11"/>
    </row>
    <row r="24982" spans="20:21" x14ac:dyDescent="0.2">
      <c r="T24982" s="11"/>
      <c r="U24982" s="11"/>
    </row>
    <row r="24983" spans="20:21" x14ac:dyDescent="0.2">
      <c r="T24983" s="11"/>
      <c r="U24983" s="11"/>
    </row>
    <row r="24984" spans="20:21" x14ac:dyDescent="0.2">
      <c r="T24984" s="11"/>
      <c r="U24984" s="11"/>
    </row>
    <row r="24985" spans="20:21" x14ac:dyDescent="0.2">
      <c r="T24985" s="11"/>
      <c r="U24985" s="11"/>
    </row>
    <row r="24986" spans="20:21" x14ac:dyDescent="0.2">
      <c r="T24986" s="11"/>
      <c r="U24986" s="11"/>
    </row>
    <row r="24987" spans="20:21" x14ac:dyDescent="0.2">
      <c r="T24987" s="11"/>
      <c r="U24987" s="11"/>
    </row>
    <row r="24988" spans="20:21" x14ac:dyDescent="0.2">
      <c r="T24988" s="11"/>
      <c r="U24988" s="11"/>
    </row>
    <row r="24989" spans="20:21" x14ac:dyDescent="0.2">
      <c r="T24989" s="11"/>
      <c r="U24989" s="11"/>
    </row>
    <row r="24990" spans="20:21" x14ac:dyDescent="0.2">
      <c r="T24990" s="11"/>
      <c r="U24990" s="11"/>
    </row>
    <row r="24991" spans="20:21" x14ac:dyDescent="0.2">
      <c r="T24991" s="11"/>
      <c r="U24991" s="11"/>
    </row>
    <row r="24992" spans="20:21" x14ac:dyDescent="0.2">
      <c r="T24992" s="11"/>
      <c r="U24992" s="11"/>
    </row>
    <row r="24993" spans="20:21" x14ac:dyDescent="0.2">
      <c r="T24993" s="11"/>
      <c r="U24993" s="11"/>
    </row>
    <row r="24994" spans="20:21" x14ac:dyDescent="0.2">
      <c r="T24994" s="11"/>
      <c r="U24994" s="11"/>
    </row>
    <row r="24995" spans="20:21" x14ac:dyDescent="0.2">
      <c r="T24995" s="11"/>
      <c r="U24995" s="11"/>
    </row>
    <row r="24996" spans="20:21" x14ac:dyDescent="0.2">
      <c r="T24996" s="11"/>
      <c r="U24996" s="11"/>
    </row>
    <row r="24997" spans="20:21" x14ac:dyDescent="0.2">
      <c r="T24997" s="11"/>
      <c r="U24997" s="11"/>
    </row>
    <row r="24998" spans="20:21" x14ac:dyDescent="0.2">
      <c r="T24998" s="11"/>
      <c r="U24998" s="11"/>
    </row>
    <row r="24999" spans="20:21" x14ac:dyDescent="0.2">
      <c r="T24999" s="11"/>
      <c r="U24999" s="11"/>
    </row>
    <row r="25000" spans="20:21" x14ac:dyDescent="0.2">
      <c r="T25000" s="11"/>
      <c r="U25000" s="11"/>
    </row>
    <row r="25001" spans="20:21" x14ac:dyDescent="0.2">
      <c r="T25001" s="11"/>
      <c r="U25001" s="11"/>
    </row>
    <row r="25002" spans="20:21" x14ac:dyDescent="0.2">
      <c r="T25002" s="11"/>
      <c r="U25002" s="11"/>
    </row>
    <row r="25003" spans="20:21" x14ac:dyDescent="0.2">
      <c r="T25003" s="11"/>
      <c r="U25003" s="11"/>
    </row>
    <row r="25004" spans="20:21" x14ac:dyDescent="0.2">
      <c r="T25004" s="11"/>
      <c r="U25004" s="11"/>
    </row>
    <row r="25005" spans="20:21" x14ac:dyDescent="0.2">
      <c r="T25005" s="11"/>
      <c r="U25005" s="11"/>
    </row>
    <row r="25006" spans="20:21" x14ac:dyDescent="0.2">
      <c r="T25006" s="11"/>
      <c r="U25006" s="11"/>
    </row>
    <row r="25007" spans="20:21" x14ac:dyDescent="0.2">
      <c r="T25007" s="11"/>
      <c r="U25007" s="11"/>
    </row>
    <row r="25008" spans="20:21" x14ac:dyDescent="0.2">
      <c r="T25008" s="11"/>
      <c r="U25008" s="11"/>
    </row>
    <row r="25009" spans="20:21" x14ac:dyDescent="0.2">
      <c r="T25009" s="11"/>
      <c r="U25009" s="11"/>
    </row>
    <row r="25010" spans="20:21" x14ac:dyDescent="0.2">
      <c r="T25010" s="11"/>
      <c r="U25010" s="11"/>
    </row>
    <row r="25011" spans="20:21" x14ac:dyDescent="0.2">
      <c r="T25011" s="11"/>
      <c r="U25011" s="11"/>
    </row>
    <row r="25012" spans="20:21" x14ac:dyDescent="0.2">
      <c r="T25012" s="11"/>
      <c r="U25012" s="11"/>
    </row>
    <row r="25013" spans="20:21" x14ac:dyDescent="0.2">
      <c r="T25013" s="11"/>
      <c r="U25013" s="11"/>
    </row>
    <row r="25014" spans="20:21" x14ac:dyDescent="0.2">
      <c r="T25014" s="11"/>
      <c r="U25014" s="11"/>
    </row>
    <row r="25015" spans="20:21" x14ac:dyDescent="0.2">
      <c r="T25015" s="11"/>
      <c r="U25015" s="11"/>
    </row>
    <row r="25016" spans="20:21" x14ac:dyDescent="0.2">
      <c r="T25016" s="11"/>
      <c r="U25016" s="11"/>
    </row>
    <row r="25017" spans="20:21" x14ac:dyDescent="0.2">
      <c r="T25017" s="11"/>
      <c r="U25017" s="11"/>
    </row>
    <row r="25018" spans="20:21" x14ac:dyDescent="0.2">
      <c r="T25018" s="11"/>
      <c r="U25018" s="11"/>
    </row>
    <row r="25019" spans="20:21" x14ac:dyDescent="0.2">
      <c r="T25019" s="11"/>
      <c r="U25019" s="11"/>
    </row>
    <row r="25020" spans="20:21" x14ac:dyDescent="0.2">
      <c r="T25020" s="11"/>
      <c r="U25020" s="11"/>
    </row>
    <row r="25021" spans="20:21" x14ac:dyDescent="0.2">
      <c r="T25021" s="11"/>
      <c r="U25021" s="11"/>
    </row>
    <row r="25022" spans="20:21" x14ac:dyDescent="0.2">
      <c r="T25022" s="11"/>
      <c r="U25022" s="11"/>
    </row>
    <row r="25023" spans="20:21" x14ac:dyDescent="0.2">
      <c r="T25023" s="11"/>
      <c r="U25023" s="11"/>
    </row>
    <row r="25024" spans="20:21" x14ac:dyDescent="0.2">
      <c r="T25024" s="11"/>
      <c r="U25024" s="11"/>
    </row>
    <row r="25025" spans="20:21" x14ac:dyDescent="0.2">
      <c r="T25025" s="11"/>
      <c r="U25025" s="11"/>
    </row>
    <row r="25026" spans="20:21" x14ac:dyDescent="0.2">
      <c r="T25026" s="11"/>
      <c r="U25026" s="11"/>
    </row>
    <row r="25027" spans="20:21" x14ac:dyDescent="0.2">
      <c r="T25027" s="11"/>
      <c r="U25027" s="11"/>
    </row>
    <row r="25028" spans="20:21" x14ac:dyDescent="0.2">
      <c r="T25028" s="11"/>
      <c r="U25028" s="11"/>
    </row>
    <row r="25029" spans="20:21" x14ac:dyDescent="0.2">
      <c r="T25029" s="11"/>
      <c r="U25029" s="11"/>
    </row>
    <row r="25030" spans="20:21" x14ac:dyDescent="0.2">
      <c r="T25030" s="11"/>
      <c r="U25030" s="11"/>
    </row>
    <row r="25031" spans="20:21" x14ac:dyDescent="0.2">
      <c r="T25031" s="11"/>
      <c r="U25031" s="11"/>
    </row>
    <row r="25032" spans="20:21" x14ac:dyDescent="0.2">
      <c r="T25032" s="11"/>
      <c r="U25032" s="11"/>
    </row>
    <row r="25033" spans="20:21" x14ac:dyDescent="0.2">
      <c r="T25033" s="11"/>
      <c r="U25033" s="11"/>
    </row>
    <row r="25034" spans="20:21" x14ac:dyDescent="0.2">
      <c r="T25034" s="11"/>
      <c r="U25034" s="11"/>
    </row>
    <row r="25035" spans="20:21" x14ac:dyDescent="0.2">
      <c r="T25035" s="11"/>
      <c r="U25035" s="11"/>
    </row>
    <row r="25036" spans="20:21" x14ac:dyDescent="0.2">
      <c r="T25036" s="11"/>
      <c r="U25036" s="11"/>
    </row>
    <row r="25037" spans="20:21" x14ac:dyDescent="0.2">
      <c r="T25037" s="11"/>
      <c r="U25037" s="11"/>
    </row>
    <row r="25038" spans="20:21" x14ac:dyDescent="0.2">
      <c r="T25038" s="11"/>
      <c r="U25038" s="11"/>
    </row>
    <row r="25039" spans="20:21" x14ac:dyDescent="0.2">
      <c r="T25039" s="11"/>
      <c r="U25039" s="11"/>
    </row>
    <row r="25040" spans="20:21" x14ac:dyDescent="0.2">
      <c r="T25040" s="11"/>
      <c r="U25040" s="11"/>
    </row>
    <row r="25041" spans="20:21" x14ac:dyDescent="0.2">
      <c r="T25041" s="11"/>
      <c r="U25041" s="11"/>
    </row>
    <row r="25042" spans="20:21" x14ac:dyDescent="0.2">
      <c r="T25042" s="11"/>
      <c r="U25042" s="11"/>
    </row>
    <row r="25043" spans="20:21" x14ac:dyDescent="0.2">
      <c r="T25043" s="11"/>
      <c r="U25043" s="11"/>
    </row>
    <row r="25044" spans="20:21" x14ac:dyDescent="0.2">
      <c r="T25044" s="11"/>
      <c r="U25044" s="11"/>
    </row>
    <row r="25045" spans="20:21" x14ac:dyDescent="0.2">
      <c r="T25045" s="11"/>
      <c r="U25045" s="11"/>
    </row>
    <row r="25046" spans="20:21" x14ac:dyDescent="0.2">
      <c r="T25046" s="11"/>
      <c r="U25046" s="11"/>
    </row>
    <row r="25047" spans="20:21" x14ac:dyDescent="0.2">
      <c r="T25047" s="11"/>
      <c r="U25047" s="11"/>
    </row>
    <row r="25048" spans="20:21" x14ac:dyDescent="0.2">
      <c r="T25048" s="11"/>
      <c r="U25048" s="11"/>
    </row>
    <row r="25049" spans="20:21" x14ac:dyDescent="0.2">
      <c r="T25049" s="11"/>
      <c r="U25049" s="11"/>
    </row>
    <row r="25050" spans="20:21" x14ac:dyDescent="0.2">
      <c r="T25050" s="11"/>
      <c r="U25050" s="11"/>
    </row>
    <row r="25051" spans="20:21" x14ac:dyDescent="0.2">
      <c r="T25051" s="11"/>
      <c r="U25051" s="11"/>
    </row>
    <row r="25052" spans="20:21" x14ac:dyDescent="0.2">
      <c r="T25052" s="11"/>
      <c r="U25052" s="11"/>
    </row>
    <row r="25053" spans="20:21" x14ac:dyDescent="0.2">
      <c r="T25053" s="11"/>
      <c r="U25053" s="11"/>
    </row>
    <row r="25054" spans="20:21" x14ac:dyDescent="0.2">
      <c r="T25054" s="11"/>
      <c r="U25054" s="11"/>
    </row>
    <row r="25055" spans="20:21" x14ac:dyDescent="0.2">
      <c r="T25055" s="11"/>
      <c r="U25055" s="11"/>
    </row>
    <row r="25056" spans="20:21" x14ac:dyDescent="0.2">
      <c r="T25056" s="11"/>
      <c r="U25056" s="11"/>
    </row>
    <row r="25057" spans="20:21" x14ac:dyDescent="0.2">
      <c r="T25057" s="11"/>
      <c r="U25057" s="11"/>
    </row>
    <row r="25058" spans="20:21" x14ac:dyDescent="0.2">
      <c r="T25058" s="11"/>
      <c r="U25058" s="11"/>
    </row>
    <row r="25059" spans="20:21" x14ac:dyDescent="0.2">
      <c r="T25059" s="11"/>
      <c r="U25059" s="11"/>
    </row>
    <row r="25060" spans="20:21" x14ac:dyDescent="0.2">
      <c r="T25060" s="11"/>
      <c r="U25060" s="11"/>
    </row>
    <row r="25061" spans="20:21" x14ac:dyDescent="0.2">
      <c r="T25061" s="11"/>
      <c r="U25061" s="11"/>
    </row>
    <row r="25062" spans="20:21" x14ac:dyDescent="0.2">
      <c r="T25062" s="11"/>
      <c r="U25062" s="11"/>
    </row>
    <row r="25063" spans="20:21" x14ac:dyDescent="0.2">
      <c r="T25063" s="11"/>
      <c r="U25063" s="11"/>
    </row>
    <row r="25064" spans="20:21" x14ac:dyDescent="0.2">
      <c r="T25064" s="11"/>
      <c r="U25064" s="11"/>
    </row>
    <row r="25065" spans="20:21" x14ac:dyDescent="0.2">
      <c r="T25065" s="11"/>
      <c r="U25065" s="11"/>
    </row>
    <row r="25066" spans="20:21" x14ac:dyDescent="0.2">
      <c r="T25066" s="11"/>
      <c r="U25066" s="11"/>
    </row>
    <row r="25067" spans="20:21" x14ac:dyDescent="0.2">
      <c r="T25067" s="11"/>
      <c r="U25067" s="11"/>
    </row>
    <row r="25068" spans="20:21" x14ac:dyDescent="0.2">
      <c r="T25068" s="11"/>
      <c r="U25068" s="11"/>
    </row>
    <row r="25069" spans="20:21" x14ac:dyDescent="0.2">
      <c r="T25069" s="11"/>
      <c r="U25069" s="11"/>
    </row>
    <row r="25070" spans="20:21" x14ac:dyDescent="0.2">
      <c r="T25070" s="11"/>
      <c r="U25070" s="11"/>
    </row>
    <row r="25071" spans="20:21" x14ac:dyDescent="0.2">
      <c r="T25071" s="11"/>
      <c r="U25071" s="11"/>
    </row>
    <row r="25072" spans="20:21" x14ac:dyDescent="0.2">
      <c r="T25072" s="11"/>
      <c r="U25072" s="11"/>
    </row>
    <row r="25073" spans="20:21" x14ac:dyDescent="0.2">
      <c r="T25073" s="11"/>
      <c r="U25073" s="11"/>
    </row>
    <row r="25074" spans="20:21" x14ac:dyDescent="0.2">
      <c r="T25074" s="11"/>
      <c r="U25074" s="11"/>
    </row>
    <row r="25075" spans="20:21" x14ac:dyDescent="0.2">
      <c r="T25075" s="11"/>
      <c r="U25075" s="11"/>
    </row>
    <row r="25076" spans="20:21" x14ac:dyDescent="0.2">
      <c r="T25076" s="11"/>
      <c r="U25076" s="11"/>
    </row>
    <row r="25077" spans="20:21" x14ac:dyDescent="0.2">
      <c r="T25077" s="11"/>
      <c r="U25077" s="11"/>
    </row>
    <row r="25078" spans="20:21" x14ac:dyDescent="0.2">
      <c r="T25078" s="11"/>
      <c r="U25078" s="11"/>
    </row>
    <row r="25079" spans="20:21" x14ac:dyDescent="0.2">
      <c r="T25079" s="11"/>
      <c r="U25079" s="11"/>
    </row>
    <row r="25080" spans="20:21" x14ac:dyDescent="0.2">
      <c r="T25080" s="11"/>
      <c r="U25080" s="11"/>
    </row>
    <row r="25081" spans="20:21" x14ac:dyDescent="0.2">
      <c r="T25081" s="11"/>
      <c r="U25081" s="11"/>
    </row>
    <row r="25082" spans="20:21" x14ac:dyDescent="0.2">
      <c r="T25082" s="11"/>
      <c r="U25082" s="11"/>
    </row>
    <row r="25083" spans="20:21" x14ac:dyDescent="0.2">
      <c r="T25083" s="11"/>
      <c r="U25083" s="11"/>
    </row>
    <row r="25084" spans="20:21" x14ac:dyDescent="0.2">
      <c r="T25084" s="11"/>
      <c r="U25084" s="11"/>
    </row>
    <row r="25085" spans="20:21" x14ac:dyDescent="0.2">
      <c r="T25085" s="11"/>
      <c r="U25085" s="11"/>
    </row>
    <row r="25086" spans="20:21" x14ac:dyDescent="0.2">
      <c r="T25086" s="11"/>
      <c r="U25086" s="11"/>
    </row>
    <row r="25087" spans="20:21" x14ac:dyDescent="0.2">
      <c r="T25087" s="11"/>
      <c r="U25087" s="11"/>
    </row>
    <row r="25088" spans="20:21" x14ac:dyDescent="0.2">
      <c r="T25088" s="11"/>
      <c r="U25088" s="11"/>
    </row>
    <row r="25089" spans="20:21" x14ac:dyDescent="0.2">
      <c r="T25089" s="11"/>
      <c r="U25089" s="11"/>
    </row>
    <row r="25090" spans="20:21" x14ac:dyDescent="0.2">
      <c r="T25090" s="11"/>
      <c r="U25090" s="11"/>
    </row>
    <row r="25091" spans="20:21" x14ac:dyDescent="0.2">
      <c r="T25091" s="11"/>
      <c r="U25091" s="11"/>
    </row>
    <row r="25092" spans="20:21" x14ac:dyDescent="0.2">
      <c r="T25092" s="11"/>
      <c r="U25092" s="11"/>
    </row>
    <row r="25093" spans="20:21" x14ac:dyDescent="0.2">
      <c r="T25093" s="11"/>
      <c r="U25093" s="11"/>
    </row>
    <row r="25094" spans="20:21" x14ac:dyDescent="0.2">
      <c r="T25094" s="11"/>
      <c r="U25094" s="11"/>
    </row>
    <row r="25095" spans="20:21" x14ac:dyDescent="0.2">
      <c r="T25095" s="11"/>
      <c r="U25095" s="11"/>
    </row>
    <row r="25096" spans="20:21" x14ac:dyDescent="0.2">
      <c r="T25096" s="11"/>
      <c r="U25096" s="11"/>
    </row>
    <row r="25097" spans="20:21" x14ac:dyDescent="0.2">
      <c r="T25097" s="11"/>
      <c r="U25097" s="11"/>
    </row>
    <row r="25098" spans="20:21" x14ac:dyDescent="0.2">
      <c r="T25098" s="11"/>
      <c r="U25098" s="11"/>
    </row>
    <row r="25099" spans="20:21" x14ac:dyDescent="0.2">
      <c r="T25099" s="11"/>
      <c r="U25099" s="11"/>
    </row>
    <row r="25100" spans="20:21" x14ac:dyDescent="0.2">
      <c r="T25100" s="11"/>
      <c r="U25100" s="11"/>
    </row>
    <row r="25101" spans="20:21" x14ac:dyDescent="0.2">
      <c r="T25101" s="11"/>
      <c r="U25101" s="11"/>
    </row>
    <row r="25102" spans="20:21" x14ac:dyDescent="0.2">
      <c r="T25102" s="11"/>
      <c r="U25102" s="11"/>
    </row>
    <row r="25103" spans="20:21" x14ac:dyDescent="0.2">
      <c r="T25103" s="11"/>
      <c r="U25103" s="11"/>
    </row>
    <row r="25104" spans="20:21" x14ac:dyDescent="0.2">
      <c r="T25104" s="11"/>
      <c r="U25104" s="11"/>
    </row>
    <row r="25105" spans="20:21" x14ac:dyDescent="0.2">
      <c r="T25105" s="11"/>
      <c r="U25105" s="11"/>
    </row>
    <row r="25106" spans="20:21" x14ac:dyDescent="0.2">
      <c r="T25106" s="11"/>
      <c r="U25106" s="11"/>
    </row>
    <row r="25107" spans="20:21" x14ac:dyDescent="0.2">
      <c r="T25107" s="11"/>
      <c r="U25107" s="11"/>
    </row>
    <row r="25108" spans="20:21" x14ac:dyDescent="0.2">
      <c r="T25108" s="11"/>
      <c r="U25108" s="11"/>
    </row>
    <row r="25109" spans="20:21" x14ac:dyDescent="0.2">
      <c r="T25109" s="11"/>
      <c r="U25109" s="11"/>
    </row>
    <row r="25110" spans="20:21" x14ac:dyDescent="0.2">
      <c r="T25110" s="11"/>
      <c r="U25110" s="11"/>
    </row>
    <row r="25111" spans="20:21" x14ac:dyDescent="0.2">
      <c r="T25111" s="11"/>
      <c r="U25111" s="11"/>
    </row>
    <row r="25112" spans="20:21" x14ac:dyDescent="0.2">
      <c r="T25112" s="11"/>
      <c r="U25112" s="11"/>
    </row>
    <row r="25113" spans="20:21" x14ac:dyDescent="0.2">
      <c r="T25113" s="11"/>
      <c r="U25113" s="11"/>
    </row>
    <row r="25114" spans="20:21" x14ac:dyDescent="0.2">
      <c r="T25114" s="11"/>
      <c r="U25114" s="11"/>
    </row>
    <row r="25115" spans="20:21" x14ac:dyDescent="0.2">
      <c r="T25115" s="11"/>
      <c r="U25115" s="11"/>
    </row>
    <row r="25116" spans="20:21" x14ac:dyDescent="0.2">
      <c r="T25116" s="11"/>
      <c r="U25116" s="11"/>
    </row>
    <row r="25117" spans="20:21" x14ac:dyDescent="0.2">
      <c r="T25117" s="11"/>
      <c r="U25117" s="11"/>
    </row>
    <row r="25118" spans="20:21" x14ac:dyDescent="0.2">
      <c r="T25118" s="11"/>
      <c r="U25118" s="11"/>
    </row>
    <row r="25119" spans="20:21" x14ac:dyDescent="0.2">
      <c r="T25119" s="11"/>
      <c r="U25119" s="11"/>
    </row>
    <row r="25120" spans="20:21" x14ac:dyDescent="0.2">
      <c r="T25120" s="11"/>
      <c r="U25120" s="11"/>
    </row>
    <row r="25121" spans="20:21" x14ac:dyDescent="0.2">
      <c r="T25121" s="11"/>
      <c r="U25121" s="11"/>
    </row>
    <row r="25122" spans="20:21" x14ac:dyDescent="0.2">
      <c r="T25122" s="11"/>
      <c r="U25122" s="11"/>
    </row>
    <row r="25123" spans="20:21" x14ac:dyDescent="0.2">
      <c r="T25123" s="11"/>
      <c r="U25123" s="11"/>
    </row>
    <row r="25124" spans="20:21" x14ac:dyDescent="0.2">
      <c r="T25124" s="11"/>
      <c r="U25124" s="11"/>
    </row>
    <row r="25125" spans="20:21" x14ac:dyDescent="0.2">
      <c r="T25125" s="11"/>
      <c r="U25125" s="11"/>
    </row>
    <row r="25126" spans="20:21" x14ac:dyDescent="0.2">
      <c r="T25126" s="11"/>
      <c r="U25126" s="11"/>
    </row>
    <row r="25127" spans="20:21" x14ac:dyDescent="0.2">
      <c r="T25127" s="11"/>
      <c r="U25127" s="11"/>
    </row>
    <row r="25128" spans="20:21" x14ac:dyDescent="0.2">
      <c r="T25128" s="11"/>
      <c r="U25128" s="11"/>
    </row>
    <row r="25129" spans="20:21" x14ac:dyDescent="0.2">
      <c r="T25129" s="11"/>
      <c r="U25129" s="11"/>
    </row>
    <row r="25130" spans="20:21" x14ac:dyDescent="0.2">
      <c r="T25130" s="11"/>
      <c r="U25130" s="11"/>
    </row>
    <row r="25131" spans="20:21" x14ac:dyDescent="0.2">
      <c r="T25131" s="11"/>
      <c r="U25131" s="11"/>
    </row>
    <row r="25132" spans="20:21" x14ac:dyDescent="0.2">
      <c r="T25132" s="11"/>
      <c r="U25132" s="11"/>
    </row>
    <row r="25133" spans="20:21" x14ac:dyDescent="0.2">
      <c r="T25133" s="11"/>
      <c r="U25133" s="11"/>
    </row>
    <row r="25134" spans="20:21" x14ac:dyDescent="0.2">
      <c r="T25134" s="11"/>
      <c r="U25134" s="11"/>
    </row>
    <row r="25135" spans="20:21" x14ac:dyDescent="0.2">
      <c r="T25135" s="11"/>
      <c r="U25135" s="11"/>
    </row>
    <row r="25136" spans="20:21" x14ac:dyDescent="0.2">
      <c r="T25136" s="11"/>
      <c r="U25136" s="11"/>
    </row>
    <row r="25137" spans="20:21" x14ac:dyDescent="0.2">
      <c r="T25137" s="11"/>
      <c r="U25137" s="11"/>
    </row>
    <row r="25138" spans="20:21" x14ac:dyDescent="0.2">
      <c r="T25138" s="11"/>
      <c r="U25138" s="11"/>
    </row>
    <row r="25139" spans="20:21" x14ac:dyDescent="0.2">
      <c r="T25139" s="11"/>
      <c r="U25139" s="11"/>
    </row>
    <row r="25140" spans="20:21" x14ac:dyDescent="0.2">
      <c r="T25140" s="11"/>
      <c r="U25140" s="11"/>
    </row>
    <row r="25141" spans="20:21" x14ac:dyDescent="0.2">
      <c r="T25141" s="11"/>
      <c r="U25141" s="11"/>
    </row>
    <row r="25142" spans="20:21" x14ac:dyDescent="0.2">
      <c r="T25142" s="11"/>
      <c r="U25142" s="11"/>
    </row>
    <row r="25143" spans="20:21" x14ac:dyDescent="0.2">
      <c r="T25143" s="11"/>
      <c r="U25143" s="11"/>
    </row>
    <row r="25144" spans="20:21" x14ac:dyDescent="0.2">
      <c r="T25144" s="11"/>
      <c r="U25144" s="11"/>
    </row>
    <row r="25145" spans="20:21" x14ac:dyDescent="0.2">
      <c r="T25145" s="11"/>
      <c r="U25145" s="11"/>
    </row>
    <row r="25146" spans="20:21" x14ac:dyDescent="0.2">
      <c r="T25146" s="11"/>
      <c r="U25146" s="11"/>
    </row>
    <row r="25147" spans="20:21" x14ac:dyDescent="0.2">
      <c r="T25147" s="11"/>
      <c r="U25147" s="11"/>
    </row>
    <row r="25148" spans="20:21" x14ac:dyDescent="0.2">
      <c r="T25148" s="11"/>
      <c r="U25148" s="11"/>
    </row>
    <row r="25149" spans="20:21" x14ac:dyDescent="0.2">
      <c r="T25149" s="11"/>
      <c r="U25149" s="11"/>
    </row>
    <row r="25150" spans="20:21" x14ac:dyDescent="0.2">
      <c r="T25150" s="11"/>
      <c r="U25150" s="11"/>
    </row>
    <row r="25151" spans="20:21" x14ac:dyDescent="0.2">
      <c r="T25151" s="11"/>
      <c r="U25151" s="11"/>
    </row>
    <row r="25152" spans="20:21" x14ac:dyDescent="0.2">
      <c r="T25152" s="11"/>
      <c r="U25152" s="11"/>
    </row>
    <row r="25153" spans="20:21" x14ac:dyDescent="0.2">
      <c r="T25153" s="11"/>
      <c r="U25153" s="11"/>
    </row>
    <row r="25154" spans="20:21" x14ac:dyDescent="0.2">
      <c r="T25154" s="11"/>
      <c r="U25154" s="11"/>
    </row>
    <row r="25155" spans="20:21" x14ac:dyDescent="0.2">
      <c r="T25155" s="11"/>
      <c r="U25155" s="11"/>
    </row>
    <row r="25156" spans="20:21" x14ac:dyDescent="0.2">
      <c r="T25156" s="11"/>
      <c r="U25156" s="11"/>
    </row>
    <row r="25157" spans="20:21" x14ac:dyDescent="0.2">
      <c r="T25157" s="11"/>
      <c r="U25157" s="11"/>
    </row>
    <row r="25158" spans="20:21" x14ac:dyDescent="0.2">
      <c r="T25158" s="11"/>
      <c r="U25158" s="11"/>
    </row>
    <row r="25159" spans="20:21" x14ac:dyDescent="0.2">
      <c r="T25159" s="11"/>
      <c r="U25159" s="11"/>
    </row>
    <row r="25160" spans="20:21" x14ac:dyDescent="0.2">
      <c r="T25160" s="11"/>
      <c r="U25160" s="11"/>
    </row>
    <row r="25161" spans="20:21" x14ac:dyDescent="0.2">
      <c r="T25161" s="11"/>
      <c r="U25161" s="11"/>
    </row>
    <row r="25162" spans="20:21" x14ac:dyDescent="0.2">
      <c r="T25162" s="11"/>
      <c r="U25162" s="11"/>
    </row>
    <row r="25163" spans="20:21" x14ac:dyDescent="0.2">
      <c r="T25163" s="11"/>
      <c r="U25163" s="11"/>
    </row>
    <row r="25164" spans="20:21" x14ac:dyDescent="0.2">
      <c r="T25164" s="11"/>
      <c r="U25164" s="11"/>
    </row>
    <row r="25165" spans="20:21" x14ac:dyDescent="0.2">
      <c r="T25165" s="11"/>
      <c r="U25165" s="11"/>
    </row>
    <row r="25166" spans="20:21" x14ac:dyDescent="0.2">
      <c r="T25166" s="11"/>
      <c r="U25166" s="11"/>
    </row>
    <row r="25167" spans="20:21" x14ac:dyDescent="0.2">
      <c r="T25167" s="11"/>
      <c r="U25167" s="11"/>
    </row>
    <row r="25168" spans="20:21" x14ac:dyDescent="0.2">
      <c r="T25168" s="11"/>
      <c r="U25168" s="11"/>
    </row>
    <row r="25169" spans="20:21" x14ac:dyDescent="0.2">
      <c r="T25169" s="11"/>
      <c r="U25169" s="11"/>
    </row>
    <row r="25170" spans="20:21" x14ac:dyDescent="0.2">
      <c r="T25170" s="11"/>
      <c r="U25170" s="11"/>
    </row>
    <row r="25171" spans="20:21" x14ac:dyDescent="0.2">
      <c r="T25171" s="11"/>
      <c r="U25171" s="11"/>
    </row>
    <row r="25172" spans="20:21" x14ac:dyDescent="0.2">
      <c r="T25172" s="11"/>
      <c r="U25172" s="11"/>
    </row>
    <row r="25173" spans="20:21" x14ac:dyDescent="0.2">
      <c r="T25173" s="11"/>
      <c r="U25173" s="11"/>
    </row>
    <row r="25174" spans="20:21" x14ac:dyDescent="0.2">
      <c r="T25174" s="11"/>
      <c r="U25174" s="11"/>
    </row>
    <row r="25175" spans="20:21" x14ac:dyDescent="0.2">
      <c r="T25175" s="11"/>
      <c r="U25175" s="11"/>
    </row>
    <row r="25176" spans="20:21" x14ac:dyDescent="0.2">
      <c r="T25176" s="11"/>
      <c r="U25176" s="11"/>
    </row>
    <row r="25177" spans="20:21" x14ac:dyDescent="0.2">
      <c r="T25177" s="11"/>
      <c r="U25177" s="11"/>
    </row>
    <row r="25178" spans="20:21" x14ac:dyDescent="0.2">
      <c r="T25178" s="11"/>
      <c r="U25178" s="11"/>
    </row>
    <row r="25179" spans="20:21" x14ac:dyDescent="0.2">
      <c r="T25179" s="11"/>
      <c r="U25179" s="11"/>
    </row>
    <row r="25180" spans="20:21" x14ac:dyDescent="0.2">
      <c r="T25180" s="11"/>
      <c r="U25180" s="11"/>
    </row>
    <row r="25181" spans="20:21" x14ac:dyDescent="0.2">
      <c r="T25181" s="11"/>
      <c r="U25181" s="11"/>
    </row>
    <row r="25182" spans="20:21" x14ac:dyDescent="0.2">
      <c r="T25182" s="11"/>
      <c r="U25182" s="11"/>
    </row>
    <row r="25183" spans="20:21" x14ac:dyDescent="0.2">
      <c r="T25183" s="11"/>
      <c r="U25183" s="11"/>
    </row>
    <row r="25184" spans="20:21" x14ac:dyDescent="0.2">
      <c r="T25184" s="11"/>
      <c r="U25184" s="11"/>
    </row>
    <row r="25185" spans="20:21" x14ac:dyDescent="0.2">
      <c r="T25185" s="11"/>
      <c r="U25185" s="11"/>
    </row>
    <row r="25186" spans="20:21" x14ac:dyDescent="0.2">
      <c r="T25186" s="11"/>
      <c r="U25186" s="11"/>
    </row>
    <row r="25187" spans="20:21" x14ac:dyDescent="0.2">
      <c r="T25187" s="11"/>
      <c r="U25187" s="11"/>
    </row>
    <row r="25188" spans="20:21" x14ac:dyDescent="0.2">
      <c r="T25188" s="11"/>
      <c r="U25188" s="11"/>
    </row>
    <row r="25189" spans="20:21" x14ac:dyDescent="0.2">
      <c r="T25189" s="11"/>
      <c r="U25189" s="11"/>
    </row>
    <row r="25190" spans="20:21" x14ac:dyDescent="0.2">
      <c r="T25190" s="11"/>
      <c r="U25190" s="11"/>
    </row>
    <row r="25191" spans="20:21" x14ac:dyDescent="0.2">
      <c r="T25191" s="11"/>
      <c r="U25191" s="11"/>
    </row>
    <row r="25192" spans="20:21" x14ac:dyDescent="0.2">
      <c r="T25192" s="11"/>
      <c r="U25192" s="11"/>
    </row>
    <row r="25193" spans="20:21" x14ac:dyDescent="0.2">
      <c r="T25193" s="11"/>
      <c r="U25193" s="11"/>
    </row>
    <row r="25194" spans="20:21" x14ac:dyDescent="0.2">
      <c r="T25194" s="11"/>
      <c r="U25194" s="11"/>
    </row>
    <row r="25195" spans="20:21" x14ac:dyDescent="0.2">
      <c r="T25195" s="11"/>
      <c r="U25195" s="11"/>
    </row>
    <row r="25196" spans="20:21" x14ac:dyDescent="0.2">
      <c r="T25196" s="11"/>
      <c r="U25196" s="11"/>
    </row>
    <row r="25197" spans="20:21" x14ac:dyDescent="0.2">
      <c r="T25197" s="11"/>
      <c r="U25197" s="11"/>
    </row>
    <row r="25198" spans="20:21" x14ac:dyDescent="0.2">
      <c r="T25198" s="11"/>
      <c r="U25198" s="11"/>
    </row>
    <row r="25199" spans="20:21" x14ac:dyDescent="0.2">
      <c r="T25199" s="11"/>
      <c r="U25199" s="11"/>
    </row>
    <row r="25200" spans="20:21" x14ac:dyDescent="0.2">
      <c r="T25200" s="11"/>
      <c r="U25200" s="11"/>
    </row>
    <row r="25201" spans="20:21" x14ac:dyDescent="0.2">
      <c r="T25201" s="11"/>
      <c r="U25201" s="11"/>
    </row>
    <row r="25202" spans="20:21" x14ac:dyDescent="0.2">
      <c r="T25202" s="11"/>
      <c r="U25202" s="11"/>
    </row>
    <row r="25203" spans="20:21" x14ac:dyDescent="0.2">
      <c r="T25203" s="11"/>
      <c r="U25203" s="11"/>
    </row>
    <row r="25204" spans="20:21" x14ac:dyDescent="0.2">
      <c r="T25204" s="11"/>
      <c r="U25204" s="11"/>
    </row>
    <row r="25205" spans="20:21" x14ac:dyDescent="0.2">
      <c r="T25205" s="11"/>
      <c r="U25205" s="11"/>
    </row>
    <row r="25206" spans="20:21" x14ac:dyDescent="0.2">
      <c r="T25206" s="11"/>
      <c r="U25206" s="11"/>
    </row>
    <row r="25207" spans="20:21" x14ac:dyDescent="0.2">
      <c r="T25207" s="11"/>
      <c r="U25207" s="11"/>
    </row>
    <row r="25208" spans="20:21" x14ac:dyDescent="0.2">
      <c r="T25208" s="11"/>
      <c r="U25208" s="11"/>
    </row>
    <row r="25209" spans="20:21" x14ac:dyDescent="0.2">
      <c r="T25209" s="11"/>
      <c r="U25209" s="11"/>
    </row>
    <row r="25210" spans="20:21" x14ac:dyDescent="0.2">
      <c r="T25210" s="11"/>
      <c r="U25210" s="11"/>
    </row>
    <row r="25211" spans="20:21" x14ac:dyDescent="0.2">
      <c r="T25211" s="11"/>
      <c r="U25211" s="11"/>
    </row>
    <row r="25212" spans="20:21" x14ac:dyDescent="0.2">
      <c r="T25212" s="11"/>
      <c r="U25212" s="11"/>
    </row>
    <row r="25213" spans="20:21" x14ac:dyDescent="0.2">
      <c r="T25213" s="11"/>
      <c r="U25213" s="11"/>
    </row>
    <row r="25214" spans="20:21" x14ac:dyDescent="0.2">
      <c r="T25214" s="11"/>
      <c r="U25214" s="11"/>
    </row>
    <row r="25215" spans="20:21" x14ac:dyDescent="0.2">
      <c r="T25215" s="11"/>
      <c r="U25215" s="11"/>
    </row>
    <row r="25216" spans="20:21" x14ac:dyDescent="0.2">
      <c r="T25216" s="11"/>
      <c r="U25216" s="11"/>
    </row>
    <row r="25217" spans="20:21" x14ac:dyDescent="0.2">
      <c r="T25217" s="11"/>
      <c r="U25217" s="11"/>
    </row>
    <row r="25218" spans="20:21" x14ac:dyDescent="0.2">
      <c r="T25218" s="11"/>
      <c r="U25218" s="11"/>
    </row>
    <row r="25219" spans="20:21" x14ac:dyDescent="0.2">
      <c r="T25219" s="11"/>
      <c r="U25219" s="11"/>
    </row>
    <row r="25220" spans="20:21" x14ac:dyDescent="0.2">
      <c r="T25220" s="11"/>
      <c r="U25220" s="11"/>
    </row>
    <row r="25221" spans="20:21" x14ac:dyDescent="0.2">
      <c r="T25221" s="11"/>
      <c r="U25221" s="11"/>
    </row>
    <row r="25222" spans="20:21" x14ac:dyDescent="0.2">
      <c r="T25222" s="11"/>
      <c r="U25222" s="11"/>
    </row>
    <row r="25223" spans="20:21" x14ac:dyDescent="0.2">
      <c r="T25223" s="11"/>
      <c r="U25223" s="11"/>
    </row>
    <row r="25224" spans="20:21" x14ac:dyDescent="0.2">
      <c r="T25224" s="11"/>
      <c r="U25224" s="11"/>
    </row>
    <row r="25225" spans="20:21" x14ac:dyDescent="0.2">
      <c r="T25225" s="11"/>
      <c r="U25225" s="11"/>
    </row>
    <row r="25226" spans="20:21" x14ac:dyDescent="0.2">
      <c r="T25226" s="11"/>
      <c r="U25226" s="11"/>
    </row>
    <row r="25227" spans="20:21" x14ac:dyDescent="0.2">
      <c r="T25227" s="11"/>
      <c r="U25227" s="11"/>
    </row>
    <row r="25228" spans="20:21" x14ac:dyDescent="0.2">
      <c r="T25228" s="11"/>
      <c r="U25228" s="11"/>
    </row>
    <row r="25229" spans="20:21" x14ac:dyDescent="0.2">
      <c r="T25229" s="11"/>
      <c r="U25229" s="11"/>
    </row>
    <row r="25230" spans="20:21" x14ac:dyDescent="0.2">
      <c r="T25230" s="11"/>
      <c r="U25230" s="11"/>
    </row>
    <row r="25231" spans="20:21" x14ac:dyDescent="0.2">
      <c r="T25231" s="11"/>
      <c r="U25231" s="11"/>
    </row>
    <row r="25232" spans="20:21" x14ac:dyDescent="0.2">
      <c r="T25232" s="11"/>
      <c r="U25232" s="11"/>
    </row>
    <row r="25233" spans="20:21" x14ac:dyDescent="0.2">
      <c r="T25233" s="11"/>
      <c r="U25233" s="11"/>
    </row>
    <row r="25234" spans="20:21" x14ac:dyDescent="0.2">
      <c r="T25234" s="11"/>
      <c r="U25234" s="11"/>
    </row>
    <row r="25235" spans="20:21" x14ac:dyDescent="0.2">
      <c r="T25235" s="11"/>
      <c r="U25235" s="11"/>
    </row>
    <row r="25236" spans="20:21" x14ac:dyDescent="0.2">
      <c r="T25236" s="11"/>
      <c r="U25236" s="11"/>
    </row>
    <row r="25237" spans="20:21" x14ac:dyDescent="0.2">
      <c r="T25237" s="11"/>
      <c r="U25237" s="11"/>
    </row>
    <row r="25238" spans="20:21" x14ac:dyDescent="0.2">
      <c r="T25238" s="11"/>
      <c r="U25238" s="11"/>
    </row>
    <row r="25239" spans="20:21" x14ac:dyDescent="0.2">
      <c r="T25239" s="11"/>
      <c r="U25239" s="11"/>
    </row>
    <row r="25240" spans="20:21" x14ac:dyDescent="0.2">
      <c r="T25240" s="11"/>
      <c r="U25240" s="11"/>
    </row>
    <row r="25241" spans="20:21" x14ac:dyDescent="0.2">
      <c r="T25241" s="11"/>
      <c r="U25241" s="11"/>
    </row>
    <row r="25242" spans="20:21" x14ac:dyDescent="0.2">
      <c r="T25242" s="11"/>
      <c r="U25242" s="11"/>
    </row>
    <row r="25243" spans="20:21" x14ac:dyDescent="0.2">
      <c r="T25243" s="11"/>
      <c r="U25243" s="11"/>
    </row>
    <row r="25244" spans="20:21" x14ac:dyDescent="0.2">
      <c r="T25244" s="11"/>
      <c r="U25244" s="11"/>
    </row>
    <row r="25245" spans="20:21" x14ac:dyDescent="0.2">
      <c r="T25245" s="11"/>
      <c r="U25245" s="11"/>
    </row>
    <row r="25246" spans="20:21" x14ac:dyDescent="0.2">
      <c r="T25246" s="11"/>
      <c r="U25246" s="11"/>
    </row>
    <row r="25247" spans="20:21" x14ac:dyDescent="0.2">
      <c r="T25247" s="11"/>
      <c r="U25247" s="11"/>
    </row>
    <row r="25248" spans="20:21" x14ac:dyDescent="0.2">
      <c r="T25248" s="11"/>
      <c r="U25248" s="11"/>
    </row>
    <row r="25249" spans="20:21" x14ac:dyDescent="0.2">
      <c r="T25249" s="11"/>
      <c r="U25249" s="11"/>
    </row>
    <row r="25250" spans="20:21" x14ac:dyDescent="0.2">
      <c r="T25250" s="11"/>
      <c r="U25250" s="11"/>
    </row>
    <row r="25251" spans="20:21" x14ac:dyDescent="0.2">
      <c r="T25251" s="11"/>
      <c r="U25251" s="11"/>
    </row>
    <row r="25252" spans="20:21" x14ac:dyDescent="0.2">
      <c r="T25252" s="11"/>
      <c r="U25252" s="11"/>
    </row>
    <row r="25253" spans="20:21" x14ac:dyDescent="0.2">
      <c r="T25253" s="11"/>
      <c r="U25253" s="11"/>
    </row>
    <row r="25254" spans="20:21" x14ac:dyDescent="0.2">
      <c r="T25254" s="11"/>
      <c r="U25254" s="11"/>
    </row>
    <row r="25255" spans="20:21" x14ac:dyDescent="0.2">
      <c r="T25255" s="11"/>
      <c r="U25255" s="11"/>
    </row>
    <row r="25256" spans="20:21" x14ac:dyDescent="0.2">
      <c r="T25256" s="11"/>
      <c r="U25256" s="11"/>
    </row>
    <row r="25257" spans="20:21" x14ac:dyDescent="0.2">
      <c r="T25257" s="11"/>
      <c r="U25257" s="11"/>
    </row>
    <row r="25258" spans="20:21" x14ac:dyDescent="0.2">
      <c r="T25258" s="11"/>
      <c r="U25258" s="11"/>
    </row>
    <row r="25259" spans="20:21" x14ac:dyDescent="0.2">
      <c r="T25259" s="11"/>
      <c r="U25259" s="11"/>
    </row>
    <row r="25260" spans="20:21" x14ac:dyDescent="0.2">
      <c r="T25260" s="11"/>
      <c r="U25260" s="11"/>
    </row>
    <row r="25261" spans="20:21" x14ac:dyDescent="0.2">
      <c r="T25261" s="11"/>
      <c r="U25261" s="11"/>
    </row>
    <row r="25262" spans="20:21" x14ac:dyDescent="0.2">
      <c r="T25262" s="11"/>
      <c r="U25262" s="11"/>
    </row>
    <row r="25263" spans="20:21" x14ac:dyDescent="0.2">
      <c r="T25263" s="11"/>
      <c r="U25263" s="11"/>
    </row>
    <row r="25264" spans="20:21" x14ac:dyDescent="0.2">
      <c r="T25264" s="11"/>
      <c r="U25264" s="11"/>
    </row>
    <row r="25265" spans="20:21" x14ac:dyDescent="0.2">
      <c r="T25265" s="11"/>
      <c r="U25265" s="11"/>
    </row>
    <row r="25266" spans="20:21" x14ac:dyDescent="0.2">
      <c r="T25266" s="11"/>
      <c r="U25266" s="11"/>
    </row>
    <row r="25267" spans="20:21" x14ac:dyDescent="0.2">
      <c r="T25267" s="11"/>
      <c r="U25267" s="11"/>
    </row>
    <row r="25268" spans="20:21" x14ac:dyDescent="0.2">
      <c r="T25268" s="11"/>
      <c r="U25268" s="11"/>
    </row>
    <row r="25269" spans="20:21" x14ac:dyDescent="0.2">
      <c r="T25269" s="11"/>
      <c r="U25269" s="11"/>
    </row>
    <row r="25270" spans="20:21" x14ac:dyDescent="0.2">
      <c r="T25270" s="11"/>
      <c r="U25270" s="11"/>
    </row>
    <row r="25271" spans="20:21" x14ac:dyDescent="0.2">
      <c r="T25271" s="11"/>
      <c r="U25271" s="11"/>
    </row>
    <row r="25272" spans="20:21" x14ac:dyDescent="0.2">
      <c r="T25272" s="11"/>
      <c r="U25272" s="11"/>
    </row>
    <row r="25273" spans="20:21" x14ac:dyDescent="0.2">
      <c r="T25273" s="11"/>
      <c r="U25273" s="11"/>
    </row>
    <row r="25274" spans="20:21" x14ac:dyDescent="0.2">
      <c r="T25274" s="11"/>
      <c r="U25274" s="11"/>
    </row>
    <row r="25275" spans="20:21" x14ac:dyDescent="0.2">
      <c r="T25275" s="11"/>
      <c r="U25275" s="11"/>
    </row>
    <row r="25276" spans="20:21" x14ac:dyDescent="0.2">
      <c r="T25276" s="11"/>
      <c r="U25276" s="11"/>
    </row>
    <row r="25277" spans="20:21" x14ac:dyDescent="0.2">
      <c r="T25277" s="11"/>
      <c r="U25277" s="11"/>
    </row>
    <row r="25278" spans="20:21" x14ac:dyDescent="0.2">
      <c r="T25278" s="11"/>
      <c r="U25278" s="11"/>
    </row>
    <row r="25279" spans="20:21" x14ac:dyDescent="0.2">
      <c r="T25279" s="11"/>
      <c r="U25279" s="11"/>
    </row>
    <row r="25280" spans="20:21" x14ac:dyDescent="0.2">
      <c r="T25280" s="11"/>
      <c r="U25280" s="11"/>
    </row>
    <row r="25281" spans="20:21" x14ac:dyDescent="0.2">
      <c r="T25281" s="11"/>
      <c r="U25281" s="11"/>
    </row>
    <row r="25282" spans="20:21" x14ac:dyDescent="0.2">
      <c r="T25282" s="11"/>
      <c r="U25282" s="11"/>
    </row>
    <row r="25283" spans="20:21" x14ac:dyDescent="0.2">
      <c r="T25283" s="11"/>
      <c r="U25283" s="11"/>
    </row>
    <row r="25284" spans="20:21" x14ac:dyDescent="0.2">
      <c r="T25284" s="11"/>
      <c r="U25284" s="11"/>
    </row>
    <row r="25285" spans="20:21" x14ac:dyDescent="0.2">
      <c r="T25285" s="11"/>
      <c r="U25285" s="11"/>
    </row>
    <row r="25286" spans="20:21" x14ac:dyDescent="0.2">
      <c r="T25286" s="11"/>
      <c r="U25286" s="11"/>
    </row>
    <row r="25287" spans="20:21" x14ac:dyDescent="0.2">
      <c r="T25287" s="11"/>
      <c r="U25287" s="11"/>
    </row>
    <row r="25288" spans="20:21" x14ac:dyDescent="0.2">
      <c r="T25288" s="11"/>
      <c r="U25288" s="11"/>
    </row>
    <row r="25289" spans="20:21" x14ac:dyDescent="0.2">
      <c r="T25289" s="11"/>
      <c r="U25289" s="11"/>
    </row>
    <row r="25290" spans="20:21" x14ac:dyDescent="0.2">
      <c r="T25290" s="11"/>
      <c r="U25290" s="11"/>
    </row>
    <row r="25291" spans="20:21" x14ac:dyDescent="0.2">
      <c r="T25291" s="11"/>
      <c r="U25291" s="11"/>
    </row>
    <row r="25292" spans="20:21" x14ac:dyDescent="0.2">
      <c r="T25292" s="11"/>
      <c r="U25292" s="11"/>
    </row>
    <row r="25293" spans="20:21" x14ac:dyDescent="0.2">
      <c r="T25293" s="11"/>
      <c r="U25293" s="11"/>
    </row>
    <row r="25294" spans="20:21" x14ac:dyDescent="0.2">
      <c r="T25294" s="11"/>
      <c r="U25294" s="11"/>
    </row>
    <row r="25295" spans="20:21" x14ac:dyDescent="0.2">
      <c r="T25295" s="11"/>
      <c r="U25295" s="11"/>
    </row>
    <row r="25296" spans="20:21" x14ac:dyDescent="0.2">
      <c r="T25296" s="11"/>
      <c r="U25296" s="11"/>
    </row>
    <row r="25297" spans="20:21" x14ac:dyDescent="0.2">
      <c r="T25297" s="11"/>
      <c r="U25297" s="11"/>
    </row>
    <row r="25298" spans="20:21" x14ac:dyDescent="0.2">
      <c r="T25298" s="11"/>
      <c r="U25298" s="11"/>
    </row>
    <row r="25299" spans="20:21" x14ac:dyDescent="0.2">
      <c r="T25299" s="11"/>
      <c r="U25299" s="11"/>
    </row>
    <row r="25300" spans="20:21" x14ac:dyDescent="0.2">
      <c r="T25300" s="11"/>
      <c r="U25300" s="11"/>
    </row>
    <row r="25301" spans="20:21" x14ac:dyDescent="0.2">
      <c r="T25301" s="11"/>
      <c r="U25301" s="11"/>
    </row>
    <row r="25302" spans="20:21" x14ac:dyDescent="0.2">
      <c r="T25302" s="11"/>
      <c r="U25302" s="11"/>
    </row>
    <row r="25303" spans="20:21" x14ac:dyDescent="0.2">
      <c r="T25303" s="11"/>
      <c r="U25303" s="11"/>
    </row>
    <row r="25304" spans="20:21" x14ac:dyDescent="0.2">
      <c r="T25304" s="11"/>
      <c r="U25304" s="11"/>
    </row>
    <row r="25305" spans="20:21" x14ac:dyDescent="0.2">
      <c r="T25305" s="11"/>
      <c r="U25305" s="11"/>
    </row>
    <row r="25306" spans="20:21" x14ac:dyDescent="0.2">
      <c r="T25306" s="11"/>
      <c r="U25306" s="11"/>
    </row>
    <row r="25307" spans="20:21" x14ac:dyDescent="0.2">
      <c r="T25307" s="11"/>
      <c r="U25307" s="11"/>
    </row>
    <row r="25308" spans="20:21" x14ac:dyDescent="0.2">
      <c r="T25308" s="11"/>
      <c r="U25308" s="11"/>
    </row>
    <row r="25309" spans="20:21" x14ac:dyDescent="0.2">
      <c r="T25309" s="11"/>
      <c r="U25309" s="11"/>
    </row>
    <row r="25310" spans="20:21" x14ac:dyDescent="0.2">
      <c r="T25310" s="11"/>
      <c r="U25310" s="11"/>
    </row>
    <row r="25311" spans="20:21" x14ac:dyDescent="0.2">
      <c r="T25311" s="11"/>
      <c r="U25311" s="11"/>
    </row>
    <row r="25312" spans="20:21" x14ac:dyDescent="0.2">
      <c r="T25312" s="11"/>
      <c r="U25312" s="11"/>
    </row>
    <row r="25313" spans="20:21" x14ac:dyDescent="0.2">
      <c r="T25313" s="11"/>
      <c r="U25313" s="11"/>
    </row>
    <row r="25314" spans="20:21" x14ac:dyDescent="0.2">
      <c r="T25314" s="11"/>
      <c r="U25314" s="11"/>
    </row>
    <row r="25315" spans="20:21" x14ac:dyDescent="0.2">
      <c r="T25315" s="11"/>
      <c r="U25315" s="11"/>
    </row>
    <row r="25316" spans="20:21" x14ac:dyDescent="0.2">
      <c r="T25316" s="11"/>
      <c r="U25316" s="11"/>
    </row>
    <row r="25317" spans="20:21" x14ac:dyDescent="0.2">
      <c r="T25317" s="11"/>
      <c r="U25317" s="11"/>
    </row>
    <row r="25318" spans="20:21" x14ac:dyDescent="0.2">
      <c r="T25318" s="11"/>
      <c r="U25318" s="11"/>
    </row>
    <row r="25319" spans="20:21" x14ac:dyDescent="0.2">
      <c r="T25319" s="11"/>
      <c r="U25319" s="11"/>
    </row>
    <row r="25320" spans="20:21" x14ac:dyDescent="0.2">
      <c r="T25320" s="11"/>
      <c r="U25320" s="11"/>
    </row>
    <row r="25321" spans="20:21" x14ac:dyDescent="0.2">
      <c r="T25321" s="11"/>
      <c r="U25321" s="11"/>
    </row>
    <row r="25322" spans="20:21" x14ac:dyDescent="0.2">
      <c r="T25322" s="11"/>
      <c r="U25322" s="11"/>
    </row>
    <row r="25323" spans="20:21" x14ac:dyDescent="0.2">
      <c r="T25323" s="11"/>
      <c r="U25323" s="11"/>
    </row>
    <row r="25324" spans="20:21" x14ac:dyDescent="0.2">
      <c r="T25324" s="11"/>
      <c r="U25324" s="11"/>
    </row>
    <row r="25325" spans="20:21" x14ac:dyDescent="0.2">
      <c r="T25325" s="11"/>
      <c r="U25325" s="11"/>
    </row>
    <row r="25326" spans="20:21" x14ac:dyDescent="0.2">
      <c r="T25326" s="11"/>
      <c r="U25326" s="11"/>
    </row>
    <row r="25327" spans="20:21" x14ac:dyDescent="0.2">
      <c r="T25327" s="11"/>
      <c r="U25327" s="11"/>
    </row>
    <row r="25328" spans="20:21" x14ac:dyDescent="0.2">
      <c r="T25328" s="11"/>
      <c r="U25328" s="11"/>
    </row>
    <row r="25329" spans="20:21" x14ac:dyDescent="0.2">
      <c r="T25329" s="11"/>
      <c r="U25329" s="11"/>
    </row>
    <row r="25330" spans="20:21" x14ac:dyDescent="0.2">
      <c r="T25330" s="11"/>
      <c r="U25330" s="11"/>
    </row>
    <row r="25331" spans="20:21" x14ac:dyDescent="0.2">
      <c r="T25331" s="11"/>
      <c r="U25331" s="11"/>
    </row>
    <row r="25332" spans="20:21" x14ac:dyDescent="0.2">
      <c r="T25332" s="11"/>
      <c r="U25332" s="11"/>
    </row>
    <row r="25333" spans="20:21" x14ac:dyDescent="0.2">
      <c r="T25333" s="11"/>
      <c r="U25333" s="11"/>
    </row>
    <row r="25334" spans="20:21" x14ac:dyDescent="0.2">
      <c r="T25334" s="11"/>
      <c r="U25334" s="11"/>
    </row>
    <row r="25335" spans="20:21" x14ac:dyDescent="0.2">
      <c r="T25335" s="11"/>
      <c r="U25335" s="11"/>
    </row>
    <row r="25336" spans="20:21" x14ac:dyDescent="0.2">
      <c r="T25336" s="11"/>
      <c r="U25336" s="11"/>
    </row>
    <row r="25337" spans="20:21" x14ac:dyDescent="0.2">
      <c r="T25337" s="11"/>
      <c r="U25337" s="11"/>
    </row>
    <row r="25338" spans="20:21" x14ac:dyDescent="0.2">
      <c r="T25338" s="11"/>
      <c r="U25338" s="11"/>
    </row>
    <row r="25339" spans="20:21" x14ac:dyDescent="0.2">
      <c r="T25339" s="11"/>
      <c r="U25339" s="11"/>
    </row>
    <row r="25340" spans="20:21" x14ac:dyDescent="0.2">
      <c r="T25340" s="11"/>
      <c r="U25340" s="11"/>
    </row>
    <row r="25341" spans="20:21" x14ac:dyDescent="0.2">
      <c r="T25341" s="11"/>
      <c r="U25341" s="11"/>
    </row>
    <row r="25342" spans="20:21" x14ac:dyDescent="0.2">
      <c r="T25342" s="11"/>
      <c r="U25342" s="11"/>
    </row>
    <row r="25343" spans="20:21" x14ac:dyDescent="0.2">
      <c r="T25343" s="11"/>
      <c r="U25343" s="11"/>
    </row>
    <row r="25344" spans="20:21" x14ac:dyDescent="0.2">
      <c r="T25344" s="11"/>
      <c r="U25344" s="11"/>
    </row>
    <row r="25345" spans="20:21" x14ac:dyDescent="0.2">
      <c r="T25345" s="11"/>
      <c r="U25345" s="11"/>
    </row>
    <row r="25346" spans="20:21" x14ac:dyDescent="0.2">
      <c r="T25346" s="11"/>
      <c r="U25346" s="11"/>
    </row>
    <row r="25347" spans="20:21" x14ac:dyDescent="0.2">
      <c r="T25347" s="11"/>
      <c r="U25347" s="11"/>
    </row>
    <row r="25348" spans="20:21" x14ac:dyDescent="0.2">
      <c r="T25348" s="11"/>
      <c r="U25348" s="11"/>
    </row>
    <row r="25349" spans="20:21" x14ac:dyDescent="0.2">
      <c r="T25349" s="11"/>
      <c r="U25349" s="11"/>
    </row>
    <row r="25350" spans="20:21" x14ac:dyDescent="0.2">
      <c r="T25350" s="11"/>
      <c r="U25350" s="11"/>
    </row>
    <row r="25351" spans="20:21" x14ac:dyDescent="0.2">
      <c r="T25351" s="11"/>
      <c r="U25351" s="11"/>
    </row>
    <row r="25352" spans="20:21" x14ac:dyDescent="0.2">
      <c r="T25352" s="11"/>
      <c r="U25352" s="11"/>
    </row>
    <row r="25353" spans="20:21" x14ac:dyDescent="0.2">
      <c r="T25353" s="11"/>
      <c r="U25353" s="11"/>
    </row>
    <row r="25354" spans="20:21" x14ac:dyDescent="0.2">
      <c r="T25354" s="11"/>
      <c r="U25354" s="11"/>
    </row>
    <row r="25355" spans="20:21" x14ac:dyDescent="0.2">
      <c r="T25355" s="11"/>
      <c r="U25355" s="11"/>
    </row>
    <row r="25356" spans="20:21" x14ac:dyDescent="0.2">
      <c r="T25356" s="11"/>
      <c r="U25356" s="11"/>
    </row>
    <row r="25357" spans="20:21" x14ac:dyDescent="0.2">
      <c r="T25357" s="11"/>
      <c r="U25357" s="11"/>
    </row>
    <row r="25358" spans="20:21" x14ac:dyDescent="0.2">
      <c r="T25358" s="11"/>
      <c r="U25358" s="11"/>
    </row>
    <row r="25359" spans="20:21" x14ac:dyDescent="0.2">
      <c r="T25359" s="11"/>
      <c r="U25359" s="11"/>
    </row>
    <row r="25360" spans="20:21" x14ac:dyDescent="0.2">
      <c r="T25360" s="11"/>
      <c r="U25360" s="11"/>
    </row>
    <row r="25361" spans="20:21" x14ac:dyDescent="0.2">
      <c r="T25361" s="11"/>
      <c r="U25361" s="11"/>
    </row>
    <row r="25362" spans="20:21" x14ac:dyDescent="0.2">
      <c r="T25362" s="11"/>
      <c r="U25362" s="11"/>
    </row>
    <row r="25363" spans="20:21" x14ac:dyDescent="0.2">
      <c r="T25363" s="11"/>
      <c r="U25363" s="11"/>
    </row>
    <row r="25364" spans="20:21" x14ac:dyDescent="0.2">
      <c r="T25364" s="11"/>
      <c r="U25364" s="11"/>
    </row>
    <row r="25365" spans="20:21" x14ac:dyDescent="0.2">
      <c r="T25365" s="11"/>
      <c r="U25365" s="11"/>
    </row>
    <row r="25366" spans="20:21" x14ac:dyDescent="0.2">
      <c r="T25366" s="11"/>
      <c r="U25366" s="11"/>
    </row>
    <row r="25367" spans="20:21" x14ac:dyDescent="0.2">
      <c r="T25367" s="11"/>
      <c r="U25367" s="11"/>
    </row>
    <row r="25368" spans="20:21" x14ac:dyDescent="0.2">
      <c r="T25368" s="11"/>
      <c r="U25368" s="11"/>
    </row>
    <row r="25369" spans="20:21" x14ac:dyDescent="0.2">
      <c r="T25369" s="11"/>
      <c r="U25369" s="11"/>
    </row>
    <row r="25370" spans="20:21" x14ac:dyDescent="0.2">
      <c r="T25370" s="11"/>
      <c r="U25370" s="11"/>
    </row>
    <row r="25371" spans="20:21" x14ac:dyDescent="0.2">
      <c r="T25371" s="11"/>
      <c r="U25371" s="11"/>
    </row>
    <row r="25372" spans="20:21" x14ac:dyDescent="0.2">
      <c r="T25372" s="11"/>
      <c r="U25372" s="11"/>
    </row>
    <row r="25373" spans="20:21" x14ac:dyDescent="0.2">
      <c r="T25373" s="11"/>
      <c r="U25373" s="11"/>
    </row>
    <row r="25374" spans="20:21" x14ac:dyDescent="0.2">
      <c r="T25374" s="11"/>
      <c r="U25374" s="11"/>
    </row>
    <row r="25375" spans="20:21" x14ac:dyDescent="0.2">
      <c r="T25375" s="11"/>
      <c r="U25375" s="11"/>
    </row>
    <row r="25376" spans="20:21" x14ac:dyDescent="0.2">
      <c r="T25376" s="11"/>
      <c r="U25376" s="11"/>
    </row>
    <row r="25377" spans="20:21" x14ac:dyDescent="0.2">
      <c r="T25377" s="11"/>
      <c r="U25377" s="11"/>
    </row>
    <row r="25378" spans="20:21" x14ac:dyDescent="0.2">
      <c r="T25378" s="11"/>
      <c r="U25378" s="11"/>
    </row>
    <row r="25379" spans="20:21" x14ac:dyDescent="0.2">
      <c r="T25379" s="11"/>
      <c r="U25379" s="11"/>
    </row>
    <row r="25380" spans="20:21" x14ac:dyDescent="0.2">
      <c r="T25380" s="11"/>
      <c r="U25380" s="11"/>
    </row>
    <row r="25381" spans="20:21" x14ac:dyDescent="0.2">
      <c r="T25381" s="11"/>
      <c r="U25381" s="11"/>
    </row>
    <row r="25382" spans="20:21" x14ac:dyDescent="0.2">
      <c r="T25382" s="11"/>
      <c r="U25382" s="11"/>
    </row>
    <row r="25383" spans="20:21" x14ac:dyDescent="0.2">
      <c r="T25383" s="11"/>
      <c r="U25383" s="11"/>
    </row>
    <row r="25384" spans="20:21" x14ac:dyDescent="0.2">
      <c r="T25384" s="11"/>
      <c r="U25384" s="11"/>
    </row>
    <row r="25385" spans="20:21" x14ac:dyDescent="0.2">
      <c r="T25385" s="11"/>
      <c r="U25385" s="11"/>
    </row>
    <row r="25386" spans="20:21" x14ac:dyDescent="0.2">
      <c r="T25386" s="11"/>
      <c r="U25386" s="11"/>
    </row>
    <row r="25387" spans="20:21" x14ac:dyDescent="0.2">
      <c r="T25387" s="11"/>
      <c r="U25387" s="11"/>
    </row>
    <row r="25388" spans="20:21" x14ac:dyDescent="0.2">
      <c r="T25388" s="11"/>
      <c r="U25388" s="11"/>
    </row>
    <row r="25389" spans="20:21" x14ac:dyDescent="0.2">
      <c r="T25389" s="11"/>
      <c r="U25389" s="11"/>
    </row>
    <row r="25390" spans="20:21" x14ac:dyDescent="0.2">
      <c r="T25390" s="11"/>
      <c r="U25390" s="11"/>
    </row>
    <row r="25391" spans="20:21" x14ac:dyDescent="0.2">
      <c r="T25391" s="11"/>
      <c r="U25391" s="11"/>
    </row>
    <row r="25392" spans="20:21" x14ac:dyDescent="0.2">
      <c r="T25392" s="11"/>
      <c r="U25392" s="11"/>
    </row>
    <row r="25393" spans="20:21" x14ac:dyDescent="0.2">
      <c r="T25393" s="11"/>
      <c r="U25393" s="11"/>
    </row>
    <row r="25394" spans="20:21" x14ac:dyDescent="0.2">
      <c r="T25394" s="11"/>
      <c r="U25394" s="11"/>
    </row>
    <row r="25395" spans="20:21" x14ac:dyDescent="0.2">
      <c r="T25395" s="11"/>
      <c r="U25395" s="11"/>
    </row>
    <row r="25396" spans="20:21" x14ac:dyDescent="0.2">
      <c r="T25396" s="11"/>
      <c r="U25396" s="11"/>
    </row>
    <row r="25397" spans="20:21" x14ac:dyDescent="0.2">
      <c r="T25397" s="11"/>
      <c r="U25397" s="11"/>
    </row>
    <row r="25398" spans="20:21" x14ac:dyDescent="0.2">
      <c r="T25398" s="11"/>
      <c r="U25398" s="11"/>
    </row>
    <row r="25399" spans="20:21" x14ac:dyDescent="0.2">
      <c r="T25399" s="11"/>
      <c r="U25399" s="11"/>
    </row>
    <row r="25400" spans="20:21" x14ac:dyDescent="0.2">
      <c r="T25400" s="11"/>
      <c r="U25400" s="11"/>
    </row>
    <row r="25401" spans="20:21" x14ac:dyDescent="0.2">
      <c r="T25401" s="11"/>
      <c r="U25401" s="11"/>
    </row>
    <row r="25402" spans="20:21" x14ac:dyDescent="0.2">
      <c r="T25402" s="11"/>
      <c r="U25402" s="11"/>
    </row>
    <row r="25403" spans="20:21" x14ac:dyDescent="0.2">
      <c r="T25403" s="11"/>
      <c r="U25403" s="11"/>
    </row>
    <row r="25404" spans="20:21" x14ac:dyDescent="0.2">
      <c r="T25404" s="11"/>
      <c r="U25404" s="11"/>
    </row>
    <row r="25405" spans="20:21" x14ac:dyDescent="0.2">
      <c r="T25405" s="11"/>
      <c r="U25405" s="11"/>
    </row>
    <row r="25406" spans="20:21" x14ac:dyDescent="0.2">
      <c r="T25406" s="11"/>
      <c r="U25406" s="11"/>
    </row>
    <row r="25407" spans="20:21" x14ac:dyDescent="0.2">
      <c r="T25407" s="11"/>
      <c r="U25407" s="11"/>
    </row>
    <row r="25408" spans="20:21" x14ac:dyDescent="0.2">
      <c r="T25408" s="11"/>
      <c r="U25408" s="11"/>
    </row>
    <row r="25409" spans="20:21" x14ac:dyDescent="0.2">
      <c r="T25409" s="11"/>
      <c r="U25409" s="11"/>
    </row>
    <row r="25410" spans="20:21" x14ac:dyDescent="0.2">
      <c r="T25410" s="11"/>
      <c r="U25410" s="11"/>
    </row>
    <row r="25411" spans="20:21" x14ac:dyDescent="0.2">
      <c r="T25411" s="11"/>
      <c r="U25411" s="11"/>
    </row>
    <row r="25412" spans="20:21" x14ac:dyDescent="0.2">
      <c r="T25412" s="11"/>
      <c r="U25412" s="11"/>
    </row>
    <row r="25413" spans="20:21" x14ac:dyDescent="0.2">
      <c r="T25413" s="11"/>
      <c r="U25413" s="11"/>
    </row>
    <row r="25414" spans="20:21" x14ac:dyDescent="0.2">
      <c r="T25414" s="11"/>
      <c r="U25414" s="11"/>
    </row>
    <row r="25415" spans="20:21" x14ac:dyDescent="0.2">
      <c r="T25415" s="11"/>
      <c r="U25415" s="11"/>
    </row>
    <row r="25416" spans="20:21" x14ac:dyDescent="0.2">
      <c r="T25416" s="11"/>
      <c r="U25416" s="11"/>
    </row>
    <row r="25417" spans="20:21" x14ac:dyDescent="0.2">
      <c r="T25417" s="11"/>
      <c r="U25417" s="11"/>
    </row>
    <row r="25418" spans="20:21" x14ac:dyDescent="0.2">
      <c r="T25418" s="11"/>
      <c r="U25418" s="11"/>
    </row>
    <row r="25419" spans="20:21" x14ac:dyDescent="0.2">
      <c r="T25419" s="11"/>
      <c r="U25419" s="11"/>
    </row>
    <row r="25420" spans="20:21" x14ac:dyDescent="0.2">
      <c r="T25420" s="11"/>
      <c r="U25420" s="11"/>
    </row>
    <row r="25421" spans="20:21" x14ac:dyDescent="0.2">
      <c r="T25421" s="11"/>
      <c r="U25421" s="11"/>
    </row>
    <row r="25422" spans="20:21" x14ac:dyDescent="0.2">
      <c r="T25422" s="11"/>
      <c r="U25422" s="11"/>
    </row>
    <row r="25423" spans="20:21" x14ac:dyDescent="0.2">
      <c r="T25423" s="11"/>
      <c r="U25423" s="11"/>
    </row>
    <row r="25424" spans="20:21" x14ac:dyDescent="0.2">
      <c r="T25424" s="11"/>
      <c r="U25424" s="11"/>
    </row>
    <row r="25425" spans="20:21" x14ac:dyDescent="0.2">
      <c r="T25425" s="11"/>
      <c r="U25425" s="11"/>
    </row>
    <row r="25426" spans="20:21" x14ac:dyDescent="0.2">
      <c r="T25426" s="11"/>
      <c r="U25426" s="11"/>
    </row>
    <row r="25427" spans="20:21" x14ac:dyDescent="0.2">
      <c r="T25427" s="11"/>
      <c r="U25427" s="11"/>
    </row>
    <row r="25428" spans="20:21" x14ac:dyDescent="0.2">
      <c r="T25428" s="11"/>
      <c r="U25428" s="11"/>
    </row>
    <row r="25429" spans="20:21" x14ac:dyDescent="0.2">
      <c r="T25429" s="11"/>
      <c r="U25429" s="11"/>
    </row>
    <row r="25430" spans="20:21" x14ac:dyDescent="0.2">
      <c r="T25430" s="11"/>
      <c r="U25430" s="11"/>
    </row>
    <row r="25431" spans="20:21" x14ac:dyDescent="0.2">
      <c r="T25431" s="11"/>
      <c r="U25431" s="11"/>
    </row>
    <row r="25432" spans="20:21" x14ac:dyDescent="0.2">
      <c r="T25432" s="11"/>
      <c r="U25432" s="11"/>
    </row>
    <row r="25433" spans="20:21" x14ac:dyDescent="0.2">
      <c r="T25433" s="11"/>
      <c r="U25433" s="11"/>
    </row>
    <row r="25434" spans="20:21" x14ac:dyDescent="0.2">
      <c r="T25434" s="11"/>
      <c r="U25434" s="11"/>
    </row>
    <row r="25435" spans="20:21" x14ac:dyDescent="0.2">
      <c r="T25435" s="11"/>
      <c r="U25435" s="11"/>
    </row>
    <row r="25436" spans="20:21" x14ac:dyDescent="0.2">
      <c r="T25436" s="11"/>
      <c r="U25436" s="11"/>
    </row>
    <row r="25437" spans="20:21" x14ac:dyDescent="0.2">
      <c r="T25437" s="11"/>
      <c r="U25437" s="11"/>
    </row>
    <row r="25438" spans="20:21" x14ac:dyDescent="0.2">
      <c r="T25438" s="11"/>
      <c r="U25438" s="11"/>
    </row>
    <row r="25439" spans="20:21" x14ac:dyDescent="0.2">
      <c r="T25439" s="11"/>
      <c r="U25439" s="11"/>
    </row>
    <row r="25440" spans="20:21" x14ac:dyDescent="0.2">
      <c r="T25440" s="11"/>
      <c r="U25440" s="11"/>
    </row>
    <row r="25441" spans="20:21" x14ac:dyDescent="0.2">
      <c r="T25441" s="11"/>
      <c r="U25441" s="11"/>
    </row>
    <row r="25442" spans="20:21" x14ac:dyDescent="0.2">
      <c r="T25442" s="11"/>
      <c r="U25442" s="11"/>
    </row>
    <row r="25443" spans="20:21" x14ac:dyDescent="0.2">
      <c r="T25443" s="11"/>
      <c r="U25443" s="11"/>
    </row>
    <row r="25444" spans="20:21" x14ac:dyDescent="0.2">
      <c r="T25444" s="11"/>
      <c r="U25444" s="11"/>
    </row>
    <row r="25445" spans="20:21" x14ac:dyDescent="0.2">
      <c r="T25445" s="11"/>
      <c r="U25445" s="11"/>
    </row>
    <row r="25446" spans="20:21" x14ac:dyDescent="0.2">
      <c r="T25446" s="11"/>
      <c r="U25446" s="11"/>
    </row>
    <row r="25447" spans="20:21" x14ac:dyDescent="0.2">
      <c r="T25447" s="11"/>
      <c r="U25447" s="11"/>
    </row>
    <row r="25448" spans="20:21" x14ac:dyDescent="0.2">
      <c r="T25448" s="11"/>
      <c r="U25448" s="11"/>
    </row>
    <row r="25449" spans="20:21" x14ac:dyDescent="0.2">
      <c r="T25449" s="11"/>
      <c r="U25449" s="11"/>
    </row>
    <row r="25450" spans="20:21" x14ac:dyDescent="0.2">
      <c r="T25450" s="11"/>
      <c r="U25450" s="11"/>
    </row>
    <row r="25451" spans="20:21" x14ac:dyDescent="0.2">
      <c r="T25451" s="11"/>
      <c r="U25451" s="11"/>
    </row>
    <row r="25452" spans="20:21" x14ac:dyDescent="0.2">
      <c r="T25452" s="11"/>
      <c r="U25452" s="11"/>
    </row>
    <row r="25453" spans="20:21" x14ac:dyDescent="0.2">
      <c r="T25453" s="11"/>
      <c r="U25453" s="11"/>
    </row>
    <row r="25454" spans="20:21" x14ac:dyDescent="0.2">
      <c r="T25454" s="11"/>
      <c r="U25454" s="11"/>
    </row>
    <row r="25455" spans="20:21" x14ac:dyDescent="0.2">
      <c r="T25455" s="11"/>
      <c r="U25455" s="11"/>
    </row>
    <row r="25456" spans="20:21" x14ac:dyDescent="0.2">
      <c r="T25456" s="11"/>
      <c r="U25456" s="11"/>
    </row>
    <row r="25457" spans="20:21" x14ac:dyDescent="0.2">
      <c r="T25457" s="11"/>
      <c r="U25457" s="11"/>
    </row>
    <row r="25458" spans="20:21" x14ac:dyDescent="0.2">
      <c r="T25458" s="11"/>
      <c r="U25458" s="11"/>
    </row>
    <row r="25459" spans="20:21" x14ac:dyDescent="0.2">
      <c r="T25459" s="11"/>
      <c r="U25459" s="11"/>
    </row>
    <row r="25460" spans="20:21" x14ac:dyDescent="0.2">
      <c r="T25460" s="11"/>
      <c r="U25460" s="11"/>
    </row>
    <row r="25461" spans="20:21" x14ac:dyDescent="0.2">
      <c r="T25461" s="11"/>
      <c r="U25461" s="11"/>
    </row>
    <row r="25462" spans="20:21" x14ac:dyDescent="0.2">
      <c r="T25462" s="11"/>
      <c r="U25462" s="11"/>
    </row>
    <row r="25463" spans="20:21" x14ac:dyDescent="0.2">
      <c r="T25463" s="11"/>
      <c r="U25463" s="11"/>
    </row>
    <row r="25464" spans="20:21" x14ac:dyDescent="0.2">
      <c r="T25464" s="11"/>
      <c r="U25464" s="11"/>
    </row>
    <row r="25465" spans="20:21" x14ac:dyDescent="0.2">
      <c r="T25465" s="11"/>
      <c r="U25465" s="11"/>
    </row>
    <row r="25466" spans="20:21" x14ac:dyDescent="0.2">
      <c r="T25466" s="11"/>
      <c r="U25466" s="11"/>
    </row>
    <row r="25467" spans="20:21" x14ac:dyDescent="0.2">
      <c r="T25467" s="11"/>
      <c r="U25467" s="11"/>
    </row>
    <row r="25468" spans="20:21" x14ac:dyDescent="0.2">
      <c r="T25468" s="11"/>
      <c r="U25468" s="11"/>
    </row>
    <row r="25469" spans="20:21" x14ac:dyDescent="0.2">
      <c r="T25469" s="11"/>
      <c r="U25469" s="11"/>
    </row>
    <row r="25470" spans="20:21" x14ac:dyDescent="0.2">
      <c r="T25470" s="11"/>
      <c r="U25470" s="11"/>
    </row>
    <row r="25471" spans="20:21" x14ac:dyDescent="0.2">
      <c r="T25471" s="11"/>
      <c r="U25471" s="11"/>
    </row>
    <row r="25472" spans="20:21" x14ac:dyDescent="0.2">
      <c r="T25472" s="11"/>
      <c r="U25472" s="11"/>
    </row>
    <row r="25473" spans="20:21" x14ac:dyDescent="0.2">
      <c r="T25473" s="11"/>
      <c r="U25473" s="11"/>
    </row>
    <row r="25474" spans="20:21" x14ac:dyDescent="0.2">
      <c r="T25474" s="11"/>
      <c r="U25474" s="11"/>
    </row>
    <row r="25475" spans="20:21" x14ac:dyDescent="0.2">
      <c r="T25475" s="11"/>
      <c r="U25475" s="11"/>
    </row>
    <row r="25476" spans="20:21" x14ac:dyDescent="0.2">
      <c r="T25476" s="11"/>
      <c r="U25476" s="11"/>
    </row>
    <row r="25477" spans="20:21" x14ac:dyDescent="0.2">
      <c r="T25477" s="11"/>
      <c r="U25477" s="11"/>
    </row>
    <row r="25478" spans="20:21" x14ac:dyDescent="0.2">
      <c r="T25478" s="11"/>
      <c r="U25478" s="11"/>
    </row>
    <row r="25479" spans="20:21" x14ac:dyDescent="0.2">
      <c r="T25479" s="11"/>
      <c r="U25479" s="11"/>
    </row>
    <row r="25480" spans="20:21" x14ac:dyDescent="0.2">
      <c r="T25480" s="11"/>
      <c r="U25480" s="11"/>
    </row>
    <row r="25481" spans="20:21" x14ac:dyDescent="0.2">
      <c r="T25481" s="11"/>
      <c r="U25481" s="11"/>
    </row>
    <row r="25482" spans="20:21" x14ac:dyDescent="0.2">
      <c r="T25482" s="11"/>
      <c r="U25482" s="11"/>
    </row>
    <row r="25483" spans="20:21" x14ac:dyDescent="0.2">
      <c r="T25483" s="11"/>
      <c r="U25483" s="11"/>
    </row>
    <row r="25484" spans="20:21" x14ac:dyDescent="0.2">
      <c r="T25484" s="11"/>
      <c r="U25484" s="11"/>
    </row>
    <row r="25485" spans="20:21" x14ac:dyDescent="0.2">
      <c r="T25485" s="11"/>
      <c r="U25485" s="11"/>
    </row>
    <row r="25486" spans="20:21" x14ac:dyDescent="0.2">
      <c r="T25486" s="11"/>
      <c r="U25486" s="11"/>
    </row>
    <row r="25487" spans="20:21" x14ac:dyDescent="0.2">
      <c r="T25487" s="11"/>
      <c r="U25487" s="11"/>
    </row>
    <row r="25488" spans="20:21" x14ac:dyDescent="0.2">
      <c r="T25488" s="11"/>
      <c r="U25488" s="11"/>
    </row>
    <row r="25489" spans="20:21" x14ac:dyDescent="0.2">
      <c r="T25489" s="11"/>
      <c r="U25489" s="11"/>
    </row>
    <row r="25490" spans="20:21" x14ac:dyDescent="0.2">
      <c r="T25490" s="11"/>
      <c r="U25490" s="11"/>
    </row>
    <row r="25491" spans="20:21" x14ac:dyDescent="0.2">
      <c r="T25491" s="11"/>
      <c r="U25491" s="11"/>
    </row>
    <row r="25492" spans="20:21" x14ac:dyDescent="0.2">
      <c r="T25492" s="11"/>
      <c r="U25492" s="11"/>
    </row>
    <row r="25493" spans="20:21" x14ac:dyDescent="0.2">
      <c r="T25493" s="11"/>
      <c r="U25493" s="11"/>
    </row>
    <row r="25494" spans="20:21" x14ac:dyDescent="0.2">
      <c r="T25494" s="11"/>
      <c r="U25494" s="11"/>
    </row>
    <row r="25495" spans="20:21" x14ac:dyDescent="0.2">
      <c r="T25495" s="11"/>
      <c r="U25495" s="11"/>
    </row>
    <row r="25496" spans="20:21" x14ac:dyDescent="0.2">
      <c r="T25496" s="11"/>
      <c r="U25496" s="11"/>
    </row>
    <row r="25497" spans="20:21" x14ac:dyDescent="0.2">
      <c r="T25497" s="11"/>
      <c r="U25497" s="11"/>
    </row>
    <row r="25498" spans="20:21" x14ac:dyDescent="0.2">
      <c r="T25498" s="11"/>
      <c r="U25498" s="11"/>
    </row>
    <row r="25499" spans="20:21" x14ac:dyDescent="0.2">
      <c r="T25499" s="11"/>
      <c r="U25499" s="11"/>
    </row>
    <row r="25500" spans="20:21" x14ac:dyDescent="0.2">
      <c r="T25500" s="11"/>
      <c r="U25500" s="11"/>
    </row>
    <row r="25501" spans="20:21" x14ac:dyDescent="0.2">
      <c r="T25501" s="11"/>
      <c r="U25501" s="11"/>
    </row>
    <row r="25502" spans="20:21" x14ac:dyDescent="0.2">
      <c r="T25502" s="11"/>
      <c r="U25502" s="11"/>
    </row>
    <row r="25503" spans="20:21" x14ac:dyDescent="0.2">
      <c r="T25503" s="11"/>
      <c r="U25503" s="11"/>
    </row>
    <row r="25504" spans="20:21" x14ac:dyDescent="0.2">
      <c r="T25504" s="11"/>
      <c r="U25504" s="11"/>
    </row>
    <row r="25505" spans="20:21" x14ac:dyDescent="0.2">
      <c r="T25505" s="11"/>
      <c r="U25505" s="11"/>
    </row>
    <row r="25506" spans="20:21" x14ac:dyDescent="0.2">
      <c r="T25506" s="11"/>
      <c r="U25506" s="11"/>
    </row>
    <row r="25507" spans="20:21" x14ac:dyDescent="0.2">
      <c r="T25507" s="11"/>
      <c r="U25507" s="11"/>
    </row>
    <row r="25508" spans="20:21" x14ac:dyDescent="0.2">
      <c r="T25508" s="11"/>
      <c r="U25508" s="11"/>
    </row>
    <row r="25509" spans="20:21" x14ac:dyDescent="0.2">
      <c r="T25509" s="11"/>
      <c r="U25509" s="11"/>
    </row>
    <row r="25510" spans="20:21" x14ac:dyDescent="0.2">
      <c r="T25510" s="11"/>
      <c r="U25510" s="11"/>
    </row>
    <row r="25511" spans="20:21" x14ac:dyDescent="0.2">
      <c r="T25511" s="11"/>
      <c r="U25511" s="11"/>
    </row>
    <row r="25512" spans="20:21" x14ac:dyDescent="0.2">
      <c r="T25512" s="11"/>
      <c r="U25512" s="11"/>
    </row>
    <row r="25513" spans="20:21" x14ac:dyDescent="0.2">
      <c r="T25513" s="11"/>
      <c r="U25513" s="11"/>
    </row>
    <row r="25514" spans="20:21" x14ac:dyDescent="0.2">
      <c r="T25514" s="11"/>
      <c r="U25514" s="11"/>
    </row>
    <row r="25515" spans="20:21" x14ac:dyDescent="0.2">
      <c r="T25515" s="11"/>
      <c r="U25515" s="11"/>
    </row>
    <row r="25516" spans="20:21" x14ac:dyDescent="0.2">
      <c r="T25516" s="11"/>
      <c r="U25516" s="11"/>
    </row>
    <row r="25517" spans="20:21" x14ac:dyDescent="0.2">
      <c r="T25517" s="11"/>
      <c r="U25517" s="11"/>
    </row>
    <row r="25518" spans="20:21" x14ac:dyDescent="0.2">
      <c r="T25518" s="11"/>
      <c r="U25518" s="11"/>
    </row>
    <row r="25519" spans="20:21" x14ac:dyDescent="0.2">
      <c r="T25519" s="11"/>
      <c r="U25519" s="11"/>
    </row>
    <row r="25520" spans="20:21" x14ac:dyDescent="0.2">
      <c r="T25520" s="11"/>
      <c r="U25520" s="11"/>
    </row>
    <row r="25521" spans="20:21" x14ac:dyDescent="0.2">
      <c r="T25521" s="11"/>
      <c r="U25521" s="11"/>
    </row>
    <row r="25522" spans="20:21" x14ac:dyDescent="0.2">
      <c r="T25522" s="11"/>
      <c r="U25522" s="11"/>
    </row>
    <row r="25523" spans="20:21" x14ac:dyDescent="0.2">
      <c r="T25523" s="11"/>
      <c r="U25523" s="11"/>
    </row>
    <row r="25524" spans="20:21" x14ac:dyDescent="0.2">
      <c r="T25524" s="11"/>
      <c r="U25524" s="11"/>
    </row>
    <row r="25525" spans="20:21" x14ac:dyDescent="0.2">
      <c r="T25525" s="11"/>
      <c r="U25525" s="11"/>
    </row>
    <row r="25526" spans="20:21" x14ac:dyDescent="0.2">
      <c r="T25526" s="11"/>
      <c r="U25526" s="11"/>
    </row>
    <row r="25527" spans="20:21" x14ac:dyDescent="0.2">
      <c r="T25527" s="11"/>
      <c r="U25527" s="11"/>
    </row>
    <row r="25528" spans="20:21" x14ac:dyDescent="0.2">
      <c r="T25528" s="11"/>
      <c r="U25528" s="11"/>
    </row>
    <row r="25529" spans="20:21" x14ac:dyDescent="0.2">
      <c r="T25529" s="11"/>
      <c r="U25529" s="11"/>
    </row>
    <row r="25530" spans="20:21" x14ac:dyDescent="0.2">
      <c r="T25530" s="11"/>
      <c r="U25530" s="11"/>
    </row>
    <row r="25531" spans="20:21" x14ac:dyDescent="0.2">
      <c r="T25531" s="11"/>
      <c r="U25531" s="11"/>
    </row>
    <row r="25532" spans="20:21" x14ac:dyDescent="0.2">
      <c r="T25532" s="11"/>
      <c r="U25532" s="11"/>
    </row>
    <row r="25533" spans="20:21" x14ac:dyDescent="0.2">
      <c r="T25533" s="11"/>
      <c r="U25533" s="11"/>
    </row>
    <row r="25534" spans="20:21" x14ac:dyDescent="0.2">
      <c r="T25534" s="11"/>
      <c r="U25534" s="11"/>
    </row>
    <row r="25535" spans="20:21" x14ac:dyDescent="0.2">
      <c r="T25535" s="11"/>
      <c r="U25535" s="11"/>
    </row>
    <row r="25536" spans="20:21" x14ac:dyDescent="0.2">
      <c r="T25536" s="11"/>
      <c r="U25536" s="11"/>
    </row>
    <row r="25537" spans="20:21" x14ac:dyDescent="0.2">
      <c r="T25537" s="11"/>
      <c r="U25537" s="11"/>
    </row>
    <row r="25538" spans="20:21" x14ac:dyDescent="0.2">
      <c r="T25538" s="11"/>
      <c r="U25538" s="11"/>
    </row>
    <row r="25539" spans="20:21" x14ac:dyDescent="0.2">
      <c r="T25539" s="11"/>
      <c r="U25539" s="11"/>
    </row>
    <row r="25540" spans="20:21" x14ac:dyDescent="0.2">
      <c r="T25540" s="11"/>
      <c r="U25540" s="11"/>
    </row>
    <row r="25541" spans="20:21" x14ac:dyDescent="0.2">
      <c r="T25541" s="11"/>
      <c r="U25541" s="11"/>
    </row>
    <row r="25542" spans="20:21" x14ac:dyDescent="0.2">
      <c r="T25542" s="11"/>
      <c r="U25542" s="11"/>
    </row>
    <row r="25543" spans="20:21" x14ac:dyDescent="0.2">
      <c r="T25543" s="11"/>
      <c r="U25543" s="11"/>
    </row>
    <row r="25544" spans="20:21" x14ac:dyDescent="0.2">
      <c r="T25544" s="11"/>
      <c r="U25544" s="11"/>
    </row>
    <row r="25545" spans="20:21" x14ac:dyDescent="0.2">
      <c r="T25545" s="11"/>
      <c r="U25545" s="11"/>
    </row>
    <row r="25546" spans="20:21" x14ac:dyDescent="0.2">
      <c r="T25546" s="11"/>
      <c r="U25546" s="11"/>
    </row>
    <row r="25547" spans="20:21" x14ac:dyDescent="0.2">
      <c r="T25547" s="11"/>
      <c r="U25547" s="11"/>
    </row>
    <row r="25548" spans="20:21" x14ac:dyDescent="0.2">
      <c r="T25548" s="11"/>
      <c r="U25548" s="11"/>
    </row>
    <row r="25549" spans="20:21" x14ac:dyDescent="0.2">
      <c r="T25549" s="11"/>
      <c r="U25549" s="11"/>
    </row>
    <row r="25550" spans="20:21" x14ac:dyDescent="0.2">
      <c r="T25550" s="11"/>
      <c r="U25550" s="11"/>
    </row>
    <row r="25551" spans="20:21" x14ac:dyDescent="0.2">
      <c r="T25551" s="11"/>
      <c r="U25551" s="11"/>
    </row>
    <row r="25552" spans="20:21" x14ac:dyDescent="0.2">
      <c r="T25552" s="11"/>
      <c r="U25552" s="11"/>
    </row>
    <row r="25553" spans="20:21" x14ac:dyDescent="0.2">
      <c r="T25553" s="11"/>
      <c r="U25553" s="11"/>
    </row>
    <row r="25554" spans="20:21" x14ac:dyDescent="0.2">
      <c r="T25554" s="11"/>
      <c r="U25554" s="11"/>
    </row>
    <row r="25555" spans="20:21" x14ac:dyDescent="0.2">
      <c r="T25555" s="11"/>
      <c r="U25555" s="11"/>
    </row>
    <row r="25556" spans="20:21" x14ac:dyDescent="0.2">
      <c r="T25556" s="11"/>
      <c r="U25556" s="11"/>
    </row>
    <row r="25557" spans="20:21" x14ac:dyDescent="0.2">
      <c r="T25557" s="11"/>
      <c r="U25557" s="11"/>
    </row>
    <row r="25558" spans="20:21" x14ac:dyDescent="0.2">
      <c r="T25558" s="11"/>
      <c r="U25558" s="11"/>
    </row>
    <row r="25559" spans="20:21" x14ac:dyDescent="0.2">
      <c r="T25559" s="11"/>
      <c r="U25559" s="11"/>
    </row>
    <row r="25560" spans="20:21" x14ac:dyDescent="0.2">
      <c r="T25560" s="11"/>
      <c r="U25560" s="11"/>
    </row>
    <row r="25561" spans="20:21" x14ac:dyDescent="0.2">
      <c r="T25561" s="11"/>
      <c r="U25561" s="11"/>
    </row>
    <row r="25562" spans="20:21" x14ac:dyDescent="0.2">
      <c r="T25562" s="11"/>
      <c r="U25562" s="11"/>
    </row>
    <row r="25563" spans="20:21" x14ac:dyDescent="0.2">
      <c r="T25563" s="11"/>
      <c r="U25563" s="11"/>
    </row>
    <row r="25564" spans="20:21" x14ac:dyDescent="0.2">
      <c r="T25564" s="11"/>
      <c r="U25564" s="11"/>
    </row>
    <row r="25565" spans="20:21" x14ac:dyDescent="0.2">
      <c r="T25565" s="11"/>
      <c r="U25565" s="11"/>
    </row>
    <row r="25566" spans="20:21" x14ac:dyDescent="0.2">
      <c r="T25566" s="11"/>
      <c r="U25566" s="11"/>
    </row>
    <row r="25567" spans="20:21" x14ac:dyDescent="0.2">
      <c r="T25567" s="11"/>
      <c r="U25567" s="11"/>
    </row>
    <row r="25568" spans="20:21" x14ac:dyDescent="0.2">
      <c r="T25568" s="11"/>
      <c r="U25568" s="11"/>
    </row>
    <row r="25569" spans="20:21" x14ac:dyDescent="0.2">
      <c r="T25569" s="11"/>
      <c r="U25569" s="11"/>
    </row>
    <row r="25570" spans="20:21" x14ac:dyDescent="0.2">
      <c r="T25570" s="11"/>
      <c r="U25570" s="11"/>
    </row>
    <row r="25571" spans="20:21" x14ac:dyDescent="0.2">
      <c r="T25571" s="11"/>
      <c r="U25571" s="11"/>
    </row>
    <row r="25572" spans="20:21" x14ac:dyDescent="0.2">
      <c r="T25572" s="11"/>
      <c r="U25572" s="11"/>
    </row>
    <row r="25573" spans="20:21" x14ac:dyDescent="0.2">
      <c r="T25573" s="11"/>
      <c r="U25573" s="11"/>
    </row>
    <row r="25574" spans="20:21" x14ac:dyDescent="0.2">
      <c r="T25574" s="11"/>
      <c r="U25574" s="11"/>
    </row>
    <row r="25575" spans="20:21" x14ac:dyDescent="0.2">
      <c r="T25575" s="11"/>
      <c r="U25575" s="11"/>
    </row>
    <row r="25576" spans="20:21" x14ac:dyDescent="0.2">
      <c r="T25576" s="11"/>
      <c r="U25576" s="11"/>
    </row>
    <row r="25577" spans="20:21" x14ac:dyDescent="0.2">
      <c r="T25577" s="11"/>
      <c r="U25577" s="11"/>
    </row>
    <row r="25578" spans="20:21" x14ac:dyDescent="0.2">
      <c r="T25578" s="11"/>
      <c r="U25578" s="11"/>
    </row>
    <row r="25579" spans="20:21" x14ac:dyDescent="0.2">
      <c r="T25579" s="11"/>
      <c r="U25579" s="11"/>
    </row>
    <row r="25580" spans="20:21" x14ac:dyDescent="0.2">
      <c r="T25580" s="11"/>
      <c r="U25580" s="11"/>
    </row>
    <row r="25581" spans="20:21" x14ac:dyDescent="0.2">
      <c r="T25581" s="11"/>
      <c r="U25581" s="11"/>
    </row>
    <row r="25582" spans="20:21" x14ac:dyDescent="0.2">
      <c r="T25582" s="11"/>
      <c r="U25582" s="11"/>
    </row>
    <row r="25583" spans="20:21" x14ac:dyDescent="0.2">
      <c r="T25583" s="11"/>
      <c r="U25583" s="11"/>
    </row>
    <row r="25584" spans="20:21" x14ac:dyDescent="0.2">
      <c r="T25584" s="11"/>
      <c r="U25584" s="11"/>
    </row>
    <row r="25585" spans="20:21" x14ac:dyDescent="0.2">
      <c r="T25585" s="11"/>
      <c r="U25585" s="11"/>
    </row>
    <row r="25586" spans="20:21" x14ac:dyDescent="0.2">
      <c r="T25586" s="11"/>
      <c r="U25586" s="11"/>
    </row>
    <row r="25587" spans="20:21" x14ac:dyDescent="0.2">
      <c r="T25587" s="11"/>
      <c r="U25587" s="11"/>
    </row>
    <row r="25588" spans="20:21" x14ac:dyDescent="0.2">
      <c r="T25588" s="11"/>
      <c r="U25588" s="11"/>
    </row>
    <row r="25589" spans="20:21" x14ac:dyDescent="0.2">
      <c r="T25589" s="11"/>
      <c r="U25589" s="11"/>
    </row>
    <row r="25590" spans="20:21" x14ac:dyDescent="0.2">
      <c r="T25590" s="11"/>
      <c r="U25590" s="11"/>
    </row>
    <row r="25591" spans="20:21" x14ac:dyDescent="0.2">
      <c r="T25591" s="11"/>
      <c r="U25591" s="11"/>
    </row>
    <row r="25592" spans="20:21" x14ac:dyDescent="0.2">
      <c r="T25592" s="11"/>
      <c r="U25592" s="11"/>
    </row>
    <row r="25593" spans="20:21" x14ac:dyDescent="0.2">
      <c r="T25593" s="11"/>
      <c r="U25593" s="11"/>
    </row>
    <row r="25594" spans="20:21" x14ac:dyDescent="0.2">
      <c r="T25594" s="11"/>
      <c r="U25594" s="11"/>
    </row>
    <row r="25595" spans="20:21" x14ac:dyDescent="0.2">
      <c r="T25595" s="11"/>
      <c r="U25595" s="11"/>
    </row>
    <row r="25596" spans="20:21" x14ac:dyDescent="0.2">
      <c r="T25596" s="11"/>
      <c r="U25596" s="11"/>
    </row>
    <row r="25597" spans="20:21" x14ac:dyDescent="0.2">
      <c r="T25597" s="11"/>
      <c r="U25597" s="11"/>
    </row>
    <row r="25598" spans="20:21" x14ac:dyDescent="0.2">
      <c r="T25598" s="11"/>
      <c r="U25598" s="11"/>
    </row>
    <row r="25599" spans="20:21" x14ac:dyDescent="0.2">
      <c r="T25599" s="11"/>
      <c r="U25599" s="11"/>
    </row>
    <row r="25600" spans="20:21" x14ac:dyDescent="0.2">
      <c r="T25600" s="11"/>
      <c r="U25600" s="11"/>
    </row>
    <row r="25601" spans="20:21" x14ac:dyDescent="0.2">
      <c r="T25601" s="11"/>
      <c r="U25601" s="11"/>
    </row>
    <row r="25602" spans="20:21" x14ac:dyDescent="0.2">
      <c r="T25602" s="11"/>
      <c r="U25602" s="11"/>
    </row>
    <row r="25603" spans="20:21" x14ac:dyDescent="0.2">
      <c r="T25603" s="11"/>
      <c r="U25603" s="11"/>
    </row>
    <row r="25604" spans="20:21" x14ac:dyDescent="0.2">
      <c r="T25604" s="11"/>
      <c r="U25604" s="11"/>
    </row>
    <row r="25605" spans="20:21" x14ac:dyDescent="0.2">
      <c r="T25605" s="11"/>
      <c r="U25605" s="11"/>
    </row>
    <row r="25606" spans="20:21" x14ac:dyDescent="0.2">
      <c r="T25606" s="11"/>
      <c r="U25606" s="11"/>
    </row>
    <row r="25607" spans="20:21" x14ac:dyDescent="0.2">
      <c r="T25607" s="11"/>
      <c r="U25607" s="11"/>
    </row>
    <row r="25608" spans="20:21" x14ac:dyDescent="0.2">
      <c r="T25608" s="11"/>
      <c r="U25608" s="11"/>
    </row>
    <row r="25609" spans="20:21" x14ac:dyDescent="0.2">
      <c r="T25609" s="11"/>
      <c r="U25609" s="11"/>
    </row>
    <row r="25610" spans="20:21" x14ac:dyDescent="0.2">
      <c r="T25610" s="11"/>
      <c r="U25610" s="11"/>
    </row>
    <row r="25611" spans="20:21" x14ac:dyDescent="0.2">
      <c r="T25611" s="11"/>
      <c r="U25611" s="11"/>
    </row>
    <row r="25612" spans="20:21" x14ac:dyDescent="0.2">
      <c r="T25612" s="11"/>
      <c r="U25612" s="11"/>
    </row>
    <row r="25613" spans="20:21" x14ac:dyDescent="0.2">
      <c r="T25613" s="11"/>
      <c r="U25613" s="11"/>
    </row>
    <row r="25614" spans="20:21" x14ac:dyDescent="0.2">
      <c r="T25614" s="11"/>
      <c r="U25614" s="11"/>
    </row>
    <row r="25615" spans="20:21" x14ac:dyDescent="0.2">
      <c r="T25615" s="11"/>
      <c r="U25615" s="11"/>
    </row>
    <row r="25616" spans="20:21" x14ac:dyDescent="0.2">
      <c r="T25616" s="11"/>
      <c r="U25616" s="11"/>
    </row>
    <row r="25617" spans="20:21" x14ac:dyDescent="0.2">
      <c r="T25617" s="11"/>
      <c r="U25617" s="11"/>
    </row>
    <row r="25618" spans="20:21" x14ac:dyDescent="0.2">
      <c r="T25618" s="11"/>
      <c r="U25618" s="11"/>
    </row>
    <row r="25619" spans="20:21" x14ac:dyDescent="0.2">
      <c r="T25619" s="11"/>
      <c r="U25619" s="11"/>
    </row>
    <row r="25620" spans="20:21" x14ac:dyDescent="0.2">
      <c r="T25620" s="11"/>
      <c r="U25620" s="11"/>
    </row>
    <row r="25621" spans="20:21" x14ac:dyDescent="0.2">
      <c r="T25621" s="11"/>
      <c r="U25621" s="11"/>
    </row>
    <row r="25622" spans="20:21" x14ac:dyDescent="0.2">
      <c r="T25622" s="11"/>
      <c r="U25622" s="11"/>
    </row>
    <row r="25623" spans="20:21" x14ac:dyDescent="0.2">
      <c r="T25623" s="11"/>
      <c r="U25623" s="11"/>
    </row>
    <row r="25624" spans="20:21" x14ac:dyDescent="0.2">
      <c r="T25624" s="11"/>
      <c r="U25624" s="11"/>
    </row>
    <row r="25625" spans="20:21" x14ac:dyDescent="0.2">
      <c r="T25625" s="11"/>
      <c r="U25625" s="11"/>
    </row>
    <row r="25626" spans="20:21" x14ac:dyDescent="0.2">
      <c r="T25626" s="11"/>
      <c r="U25626" s="11"/>
    </row>
    <row r="25627" spans="20:21" x14ac:dyDescent="0.2">
      <c r="T25627" s="11"/>
      <c r="U25627" s="11"/>
    </row>
    <row r="25628" spans="20:21" x14ac:dyDescent="0.2">
      <c r="T25628" s="11"/>
      <c r="U25628" s="11"/>
    </row>
    <row r="25629" spans="20:21" x14ac:dyDescent="0.2">
      <c r="T25629" s="11"/>
      <c r="U25629" s="11"/>
    </row>
    <row r="25630" spans="20:21" x14ac:dyDescent="0.2">
      <c r="T25630" s="11"/>
      <c r="U25630" s="11"/>
    </row>
    <row r="25631" spans="20:21" x14ac:dyDescent="0.2">
      <c r="T25631" s="11"/>
      <c r="U25631" s="11"/>
    </row>
    <row r="25632" spans="20:21" x14ac:dyDescent="0.2">
      <c r="T25632" s="11"/>
      <c r="U25632" s="11"/>
    </row>
    <row r="25633" spans="20:21" x14ac:dyDescent="0.2">
      <c r="T25633" s="11"/>
      <c r="U25633" s="11"/>
    </row>
    <row r="25634" spans="20:21" x14ac:dyDescent="0.2">
      <c r="T25634" s="11"/>
      <c r="U25634" s="11"/>
    </row>
    <row r="25635" spans="20:21" x14ac:dyDescent="0.2">
      <c r="T25635" s="11"/>
      <c r="U25635" s="11"/>
    </row>
    <row r="25636" spans="20:21" x14ac:dyDescent="0.2">
      <c r="T25636" s="11"/>
      <c r="U25636" s="11"/>
    </row>
    <row r="25637" spans="20:21" x14ac:dyDescent="0.2">
      <c r="T25637" s="11"/>
      <c r="U25637" s="11"/>
    </row>
    <row r="25638" spans="20:21" x14ac:dyDescent="0.2">
      <c r="T25638" s="11"/>
      <c r="U25638" s="11"/>
    </row>
    <row r="25639" spans="20:21" x14ac:dyDescent="0.2">
      <c r="T25639" s="11"/>
      <c r="U25639" s="11"/>
    </row>
    <row r="25640" spans="20:21" x14ac:dyDescent="0.2">
      <c r="T25640" s="11"/>
      <c r="U25640" s="11"/>
    </row>
    <row r="25641" spans="20:21" x14ac:dyDescent="0.2">
      <c r="T25641" s="11"/>
      <c r="U25641" s="11"/>
    </row>
    <row r="25642" spans="20:21" x14ac:dyDescent="0.2">
      <c r="T25642" s="11"/>
      <c r="U25642" s="11"/>
    </row>
    <row r="25643" spans="20:21" x14ac:dyDescent="0.2">
      <c r="T25643" s="11"/>
      <c r="U25643" s="11"/>
    </row>
    <row r="25644" spans="20:21" x14ac:dyDescent="0.2">
      <c r="T25644" s="11"/>
      <c r="U25644" s="11"/>
    </row>
    <row r="25645" spans="20:21" x14ac:dyDescent="0.2">
      <c r="T25645" s="11"/>
      <c r="U25645" s="11"/>
    </row>
    <row r="25646" spans="20:21" x14ac:dyDescent="0.2">
      <c r="T25646" s="11"/>
      <c r="U25646" s="11"/>
    </row>
    <row r="25647" spans="20:21" x14ac:dyDescent="0.2">
      <c r="T25647" s="11"/>
      <c r="U25647" s="11"/>
    </row>
    <row r="25648" spans="20:21" x14ac:dyDescent="0.2">
      <c r="T25648" s="11"/>
      <c r="U25648" s="11"/>
    </row>
    <row r="25649" spans="20:21" x14ac:dyDescent="0.2">
      <c r="T25649" s="11"/>
      <c r="U25649" s="11"/>
    </row>
    <row r="25650" spans="20:21" x14ac:dyDescent="0.2">
      <c r="T25650" s="11"/>
      <c r="U25650" s="11"/>
    </row>
    <row r="25651" spans="20:21" x14ac:dyDescent="0.2">
      <c r="T25651" s="11"/>
      <c r="U25651" s="11"/>
    </row>
    <row r="25652" spans="20:21" x14ac:dyDescent="0.2">
      <c r="T25652" s="11"/>
      <c r="U25652" s="11"/>
    </row>
    <row r="25653" spans="20:21" x14ac:dyDescent="0.2">
      <c r="T25653" s="11"/>
      <c r="U25653" s="11"/>
    </row>
    <row r="25654" spans="20:21" x14ac:dyDescent="0.2">
      <c r="T25654" s="11"/>
      <c r="U25654" s="11"/>
    </row>
    <row r="25655" spans="20:21" x14ac:dyDescent="0.2">
      <c r="T25655" s="11"/>
      <c r="U25655" s="11"/>
    </row>
    <row r="25656" spans="20:21" x14ac:dyDescent="0.2">
      <c r="T25656" s="11"/>
      <c r="U25656" s="11"/>
    </row>
    <row r="25657" spans="20:21" x14ac:dyDescent="0.2">
      <c r="T25657" s="11"/>
      <c r="U25657" s="11"/>
    </row>
    <row r="25658" spans="20:21" x14ac:dyDescent="0.2">
      <c r="T25658" s="11"/>
      <c r="U25658" s="11"/>
    </row>
    <row r="25659" spans="20:21" x14ac:dyDescent="0.2">
      <c r="T25659" s="11"/>
      <c r="U25659" s="11"/>
    </row>
    <row r="25660" spans="20:21" x14ac:dyDescent="0.2">
      <c r="T25660" s="11"/>
      <c r="U25660" s="11"/>
    </row>
    <row r="25661" spans="20:21" x14ac:dyDescent="0.2">
      <c r="T25661" s="11"/>
      <c r="U25661" s="11"/>
    </row>
    <row r="25662" spans="20:21" x14ac:dyDescent="0.2">
      <c r="T25662" s="11"/>
      <c r="U25662" s="11"/>
    </row>
    <row r="25663" spans="20:21" x14ac:dyDescent="0.2">
      <c r="T25663" s="11"/>
      <c r="U25663" s="11"/>
    </row>
    <row r="25664" spans="20:21" x14ac:dyDescent="0.2">
      <c r="T25664" s="11"/>
      <c r="U25664" s="11"/>
    </row>
    <row r="25665" spans="20:21" x14ac:dyDescent="0.2">
      <c r="T25665" s="11"/>
      <c r="U25665" s="11"/>
    </row>
    <row r="25666" spans="20:21" x14ac:dyDescent="0.2">
      <c r="T25666" s="11"/>
      <c r="U25666" s="11"/>
    </row>
    <row r="25667" spans="20:21" x14ac:dyDescent="0.2">
      <c r="T25667" s="11"/>
      <c r="U25667" s="11"/>
    </row>
    <row r="25668" spans="20:21" x14ac:dyDescent="0.2">
      <c r="T25668" s="11"/>
      <c r="U25668" s="11"/>
    </row>
    <row r="25669" spans="20:21" x14ac:dyDescent="0.2">
      <c r="T25669" s="11"/>
      <c r="U25669" s="11"/>
    </row>
    <row r="25670" spans="20:21" x14ac:dyDescent="0.2">
      <c r="T25670" s="11"/>
      <c r="U25670" s="11"/>
    </row>
    <row r="25671" spans="20:21" x14ac:dyDescent="0.2">
      <c r="T25671" s="11"/>
      <c r="U25671" s="11"/>
    </row>
    <row r="25672" spans="20:21" x14ac:dyDescent="0.2">
      <c r="T25672" s="11"/>
      <c r="U25672" s="11"/>
    </row>
    <row r="25673" spans="20:21" x14ac:dyDescent="0.2">
      <c r="T25673" s="11"/>
      <c r="U25673" s="11"/>
    </row>
    <row r="25674" spans="20:21" x14ac:dyDescent="0.2">
      <c r="T25674" s="11"/>
      <c r="U25674" s="11"/>
    </row>
    <row r="25675" spans="20:21" x14ac:dyDescent="0.2">
      <c r="T25675" s="11"/>
      <c r="U25675" s="11"/>
    </row>
    <row r="25676" spans="20:21" x14ac:dyDescent="0.2">
      <c r="T25676" s="11"/>
      <c r="U25676" s="11"/>
    </row>
    <row r="25677" spans="20:21" x14ac:dyDescent="0.2">
      <c r="T25677" s="11"/>
      <c r="U25677" s="11"/>
    </row>
    <row r="25678" spans="20:21" x14ac:dyDescent="0.2">
      <c r="T25678" s="11"/>
      <c r="U25678" s="11"/>
    </row>
    <row r="25679" spans="20:21" x14ac:dyDescent="0.2">
      <c r="T25679" s="11"/>
      <c r="U25679" s="11"/>
    </row>
    <row r="25680" spans="20:21" x14ac:dyDescent="0.2">
      <c r="T25680" s="11"/>
      <c r="U25680" s="11"/>
    </row>
    <row r="25681" spans="20:21" x14ac:dyDescent="0.2">
      <c r="T25681" s="11"/>
      <c r="U25681" s="11"/>
    </row>
    <row r="25682" spans="20:21" x14ac:dyDescent="0.2">
      <c r="T25682" s="11"/>
      <c r="U25682" s="11"/>
    </row>
    <row r="25683" spans="20:21" x14ac:dyDescent="0.2">
      <c r="T25683" s="11"/>
      <c r="U25683" s="11"/>
    </row>
    <row r="25684" spans="20:21" x14ac:dyDescent="0.2">
      <c r="T25684" s="11"/>
      <c r="U25684" s="11"/>
    </row>
    <row r="25685" spans="20:21" x14ac:dyDescent="0.2">
      <c r="T25685" s="11"/>
      <c r="U25685" s="11"/>
    </row>
    <row r="25686" spans="20:21" x14ac:dyDescent="0.2">
      <c r="T25686" s="11"/>
      <c r="U25686" s="11"/>
    </row>
    <row r="25687" spans="20:21" x14ac:dyDescent="0.2">
      <c r="T25687" s="11"/>
      <c r="U25687" s="11"/>
    </row>
    <row r="25688" spans="20:21" x14ac:dyDescent="0.2">
      <c r="T25688" s="11"/>
      <c r="U25688" s="11"/>
    </row>
    <row r="25689" spans="20:21" x14ac:dyDescent="0.2">
      <c r="T25689" s="11"/>
      <c r="U25689" s="11"/>
    </row>
    <row r="25690" spans="20:21" x14ac:dyDescent="0.2">
      <c r="T25690" s="11"/>
      <c r="U25690" s="11"/>
    </row>
    <row r="25691" spans="20:21" x14ac:dyDescent="0.2">
      <c r="T25691" s="11"/>
      <c r="U25691" s="11"/>
    </row>
    <row r="25692" spans="20:21" x14ac:dyDescent="0.2">
      <c r="T25692" s="11"/>
      <c r="U25692" s="11"/>
    </row>
    <row r="25693" spans="20:21" x14ac:dyDescent="0.2">
      <c r="T25693" s="11"/>
      <c r="U25693" s="11"/>
    </row>
    <row r="25694" spans="20:21" x14ac:dyDescent="0.2">
      <c r="T25694" s="11"/>
      <c r="U25694" s="11"/>
    </row>
    <row r="25695" spans="20:21" x14ac:dyDescent="0.2">
      <c r="T25695" s="11"/>
      <c r="U25695" s="11"/>
    </row>
    <row r="25696" spans="20:21" x14ac:dyDescent="0.2">
      <c r="T25696" s="11"/>
      <c r="U25696" s="11"/>
    </row>
    <row r="25697" spans="20:21" x14ac:dyDescent="0.2">
      <c r="T25697" s="11"/>
      <c r="U25697" s="11"/>
    </row>
    <row r="25698" spans="20:21" x14ac:dyDescent="0.2">
      <c r="T25698" s="11"/>
      <c r="U25698" s="11"/>
    </row>
    <row r="25699" spans="20:21" x14ac:dyDescent="0.2">
      <c r="T25699" s="11"/>
      <c r="U25699" s="11"/>
    </row>
    <row r="25700" spans="20:21" x14ac:dyDescent="0.2">
      <c r="T25700" s="11"/>
      <c r="U25700" s="11"/>
    </row>
    <row r="25701" spans="20:21" x14ac:dyDescent="0.2">
      <c r="T25701" s="11"/>
      <c r="U25701" s="11"/>
    </row>
    <row r="25702" spans="20:21" x14ac:dyDescent="0.2">
      <c r="T25702" s="11"/>
      <c r="U25702" s="11"/>
    </row>
    <row r="25703" spans="20:21" x14ac:dyDescent="0.2">
      <c r="T25703" s="11"/>
      <c r="U25703" s="11"/>
    </row>
    <row r="25704" spans="20:21" x14ac:dyDescent="0.2">
      <c r="T25704" s="11"/>
      <c r="U25704" s="11"/>
    </row>
    <row r="25705" spans="20:21" x14ac:dyDescent="0.2">
      <c r="T25705" s="11"/>
      <c r="U25705" s="11"/>
    </row>
    <row r="25706" spans="20:21" x14ac:dyDescent="0.2">
      <c r="T25706" s="11"/>
      <c r="U25706" s="11"/>
    </row>
    <row r="25707" spans="20:21" x14ac:dyDescent="0.2">
      <c r="T25707" s="11"/>
      <c r="U25707" s="11"/>
    </row>
    <row r="25708" spans="20:21" x14ac:dyDescent="0.2">
      <c r="T25708" s="11"/>
      <c r="U25708" s="11"/>
    </row>
    <row r="25709" spans="20:21" x14ac:dyDescent="0.2">
      <c r="T25709" s="11"/>
      <c r="U25709" s="11"/>
    </row>
    <row r="25710" spans="20:21" x14ac:dyDescent="0.2">
      <c r="T25710" s="11"/>
      <c r="U25710" s="11"/>
    </row>
    <row r="25711" spans="20:21" x14ac:dyDescent="0.2">
      <c r="T25711" s="11"/>
      <c r="U25711" s="11"/>
    </row>
    <row r="25712" spans="20:21" x14ac:dyDescent="0.2">
      <c r="T25712" s="11"/>
      <c r="U25712" s="11"/>
    </row>
    <row r="25713" spans="20:21" x14ac:dyDescent="0.2">
      <c r="T25713" s="11"/>
      <c r="U25713" s="11"/>
    </row>
    <row r="25714" spans="20:21" x14ac:dyDescent="0.2">
      <c r="T25714" s="11"/>
      <c r="U25714" s="11"/>
    </row>
    <row r="25715" spans="20:21" x14ac:dyDescent="0.2">
      <c r="T25715" s="11"/>
      <c r="U25715" s="11"/>
    </row>
    <row r="25716" spans="20:21" x14ac:dyDescent="0.2">
      <c r="T25716" s="11"/>
      <c r="U25716" s="11"/>
    </row>
    <row r="25717" spans="20:21" x14ac:dyDescent="0.2">
      <c r="T25717" s="11"/>
      <c r="U25717" s="11"/>
    </row>
    <row r="25718" spans="20:21" x14ac:dyDescent="0.2">
      <c r="T25718" s="11"/>
      <c r="U25718" s="11"/>
    </row>
    <row r="25719" spans="20:21" x14ac:dyDescent="0.2">
      <c r="T25719" s="11"/>
      <c r="U25719" s="11"/>
    </row>
    <row r="25720" spans="20:21" x14ac:dyDescent="0.2">
      <c r="T25720" s="11"/>
      <c r="U25720" s="11"/>
    </row>
    <row r="25721" spans="20:21" x14ac:dyDescent="0.2">
      <c r="T25721" s="11"/>
      <c r="U25721" s="11"/>
    </row>
    <row r="25722" spans="20:21" x14ac:dyDescent="0.2">
      <c r="T25722" s="11"/>
      <c r="U25722" s="11"/>
    </row>
    <row r="25723" spans="20:21" x14ac:dyDescent="0.2">
      <c r="T25723" s="11"/>
      <c r="U25723" s="11"/>
    </row>
    <row r="25724" spans="20:21" x14ac:dyDescent="0.2">
      <c r="T25724" s="11"/>
      <c r="U25724" s="11"/>
    </row>
    <row r="25725" spans="20:21" x14ac:dyDescent="0.2">
      <c r="T25725" s="11"/>
      <c r="U25725" s="11"/>
    </row>
    <row r="25726" spans="20:21" x14ac:dyDescent="0.2">
      <c r="T25726" s="11"/>
      <c r="U25726" s="11"/>
    </row>
    <row r="25727" spans="20:21" x14ac:dyDescent="0.2">
      <c r="T25727" s="11"/>
      <c r="U25727" s="11"/>
    </row>
    <row r="25728" spans="20:21" x14ac:dyDescent="0.2">
      <c r="T25728" s="11"/>
      <c r="U25728" s="11"/>
    </row>
    <row r="25729" spans="20:21" x14ac:dyDescent="0.2">
      <c r="T25729" s="11"/>
      <c r="U25729" s="11"/>
    </row>
    <row r="25730" spans="20:21" x14ac:dyDescent="0.2">
      <c r="T25730" s="11"/>
      <c r="U25730" s="11"/>
    </row>
    <row r="25731" spans="20:21" x14ac:dyDescent="0.2">
      <c r="T25731" s="11"/>
      <c r="U25731" s="11"/>
    </row>
    <row r="25732" spans="20:21" x14ac:dyDescent="0.2">
      <c r="T25732" s="11"/>
      <c r="U25732" s="11"/>
    </row>
    <row r="25733" spans="20:21" x14ac:dyDescent="0.2">
      <c r="T25733" s="11"/>
      <c r="U25733" s="11"/>
    </row>
    <row r="25734" spans="20:21" x14ac:dyDescent="0.2">
      <c r="T25734" s="11"/>
      <c r="U25734" s="11"/>
    </row>
    <row r="25735" spans="20:21" x14ac:dyDescent="0.2">
      <c r="T25735" s="11"/>
      <c r="U25735" s="11"/>
    </row>
    <row r="25736" spans="20:21" x14ac:dyDescent="0.2">
      <c r="T25736" s="11"/>
      <c r="U25736" s="11"/>
    </row>
    <row r="25737" spans="20:21" x14ac:dyDescent="0.2">
      <c r="T25737" s="11"/>
      <c r="U25737" s="11"/>
    </row>
    <row r="25738" spans="20:21" x14ac:dyDescent="0.2">
      <c r="T25738" s="11"/>
      <c r="U25738" s="11"/>
    </row>
    <row r="25739" spans="20:21" x14ac:dyDescent="0.2">
      <c r="T25739" s="11"/>
      <c r="U25739" s="11"/>
    </row>
    <row r="25740" spans="20:21" x14ac:dyDescent="0.2">
      <c r="T25740" s="11"/>
      <c r="U25740" s="11"/>
    </row>
    <row r="25741" spans="20:21" x14ac:dyDescent="0.2">
      <c r="T25741" s="11"/>
      <c r="U25741" s="11"/>
    </row>
    <row r="25742" spans="20:21" x14ac:dyDescent="0.2">
      <c r="T25742" s="11"/>
      <c r="U25742" s="11"/>
    </row>
    <row r="25743" spans="20:21" x14ac:dyDescent="0.2">
      <c r="T25743" s="11"/>
      <c r="U25743" s="11"/>
    </row>
    <row r="25744" spans="20:21" x14ac:dyDescent="0.2">
      <c r="T25744" s="11"/>
      <c r="U25744" s="11"/>
    </row>
    <row r="25745" spans="20:21" x14ac:dyDescent="0.2">
      <c r="T25745" s="11"/>
      <c r="U25745" s="11"/>
    </row>
    <row r="25746" spans="20:21" x14ac:dyDescent="0.2">
      <c r="T25746" s="11"/>
      <c r="U25746" s="11"/>
    </row>
    <row r="25747" spans="20:21" x14ac:dyDescent="0.2">
      <c r="T25747" s="11"/>
      <c r="U25747" s="11"/>
    </row>
    <row r="25748" spans="20:21" x14ac:dyDescent="0.2">
      <c r="T25748" s="11"/>
      <c r="U25748" s="11"/>
    </row>
    <row r="25749" spans="20:21" x14ac:dyDescent="0.2">
      <c r="T25749" s="11"/>
      <c r="U25749" s="11"/>
    </row>
    <row r="25750" spans="20:21" x14ac:dyDescent="0.2">
      <c r="T25750" s="11"/>
      <c r="U25750" s="11"/>
    </row>
    <row r="25751" spans="20:21" x14ac:dyDescent="0.2">
      <c r="T25751" s="11"/>
      <c r="U25751" s="11"/>
    </row>
    <row r="25752" spans="20:21" x14ac:dyDescent="0.2">
      <c r="T25752" s="11"/>
      <c r="U25752" s="11"/>
    </row>
    <row r="25753" spans="20:21" x14ac:dyDescent="0.2">
      <c r="T25753" s="11"/>
      <c r="U25753" s="11"/>
    </row>
    <row r="25754" spans="20:21" x14ac:dyDescent="0.2">
      <c r="T25754" s="11"/>
      <c r="U25754" s="11"/>
    </row>
    <row r="25755" spans="20:21" x14ac:dyDescent="0.2">
      <c r="T25755" s="11"/>
      <c r="U25755" s="11"/>
    </row>
    <row r="25756" spans="20:21" x14ac:dyDescent="0.2">
      <c r="T25756" s="11"/>
      <c r="U25756" s="11"/>
    </row>
    <row r="25757" spans="20:21" x14ac:dyDescent="0.2">
      <c r="T25757" s="11"/>
      <c r="U25757" s="11"/>
    </row>
    <row r="25758" spans="20:21" x14ac:dyDescent="0.2">
      <c r="T25758" s="11"/>
      <c r="U25758" s="11"/>
    </row>
    <row r="25759" spans="20:21" x14ac:dyDescent="0.2">
      <c r="T25759" s="11"/>
      <c r="U25759" s="11"/>
    </row>
    <row r="25760" spans="20:21" x14ac:dyDescent="0.2">
      <c r="T25760" s="11"/>
      <c r="U25760" s="11"/>
    </row>
    <row r="25761" spans="20:21" x14ac:dyDescent="0.2">
      <c r="T25761" s="11"/>
      <c r="U25761" s="11"/>
    </row>
    <row r="25762" spans="20:21" x14ac:dyDescent="0.2">
      <c r="T25762" s="11"/>
      <c r="U25762" s="11"/>
    </row>
    <row r="25763" spans="20:21" x14ac:dyDescent="0.2">
      <c r="T25763" s="11"/>
      <c r="U25763" s="11"/>
    </row>
    <row r="25764" spans="20:21" x14ac:dyDescent="0.2">
      <c r="T25764" s="11"/>
      <c r="U25764" s="11"/>
    </row>
    <row r="25765" spans="20:21" x14ac:dyDescent="0.2">
      <c r="T25765" s="11"/>
      <c r="U25765" s="11"/>
    </row>
    <row r="25766" spans="20:21" x14ac:dyDescent="0.2">
      <c r="T25766" s="11"/>
      <c r="U25766" s="11"/>
    </row>
    <row r="25767" spans="20:21" x14ac:dyDescent="0.2">
      <c r="T25767" s="11"/>
      <c r="U25767" s="11"/>
    </row>
    <row r="25768" spans="20:21" x14ac:dyDescent="0.2">
      <c r="T25768" s="11"/>
      <c r="U25768" s="11"/>
    </row>
    <row r="25769" spans="20:21" x14ac:dyDescent="0.2">
      <c r="T25769" s="11"/>
      <c r="U25769" s="11"/>
    </row>
    <row r="25770" spans="20:21" x14ac:dyDescent="0.2">
      <c r="T25770" s="11"/>
      <c r="U25770" s="11"/>
    </row>
    <row r="25771" spans="20:21" x14ac:dyDescent="0.2">
      <c r="T25771" s="11"/>
      <c r="U25771" s="11"/>
    </row>
    <row r="25772" spans="20:21" x14ac:dyDescent="0.2">
      <c r="T25772" s="11"/>
      <c r="U25772" s="11"/>
    </row>
    <row r="25773" spans="20:21" x14ac:dyDescent="0.2">
      <c r="T25773" s="11"/>
      <c r="U25773" s="11"/>
    </row>
    <row r="25774" spans="20:21" x14ac:dyDescent="0.2">
      <c r="T25774" s="11"/>
      <c r="U25774" s="11"/>
    </row>
    <row r="25775" spans="20:21" x14ac:dyDescent="0.2">
      <c r="T25775" s="11"/>
      <c r="U25775" s="11"/>
    </row>
    <row r="25776" spans="20:21" x14ac:dyDescent="0.2">
      <c r="T25776" s="11"/>
      <c r="U25776" s="11"/>
    </row>
    <row r="25777" spans="20:21" x14ac:dyDescent="0.2">
      <c r="T25777" s="11"/>
      <c r="U25777" s="11"/>
    </row>
    <row r="25778" spans="20:21" x14ac:dyDescent="0.2">
      <c r="T25778" s="11"/>
      <c r="U25778" s="11"/>
    </row>
    <row r="25779" spans="20:21" x14ac:dyDescent="0.2">
      <c r="T25779" s="11"/>
      <c r="U25779" s="11"/>
    </row>
    <row r="25780" spans="20:21" x14ac:dyDescent="0.2">
      <c r="T25780" s="11"/>
      <c r="U25780" s="11"/>
    </row>
    <row r="25781" spans="20:21" x14ac:dyDescent="0.2">
      <c r="T25781" s="11"/>
      <c r="U25781" s="11"/>
    </row>
    <row r="25782" spans="20:21" x14ac:dyDescent="0.2">
      <c r="T25782" s="11"/>
      <c r="U25782" s="11"/>
    </row>
    <row r="25783" spans="20:21" x14ac:dyDescent="0.2">
      <c r="T25783" s="11"/>
      <c r="U25783" s="11"/>
    </row>
    <row r="25784" spans="20:21" x14ac:dyDescent="0.2">
      <c r="T25784" s="11"/>
      <c r="U25784" s="11"/>
    </row>
    <row r="25785" spans="20:21" x14ac:dyDescent="0.2">
      <c r="T25785" s="11"/>
      <c r="U25785" s="11"/>
    </row>
    <row r="25786" spans="20:21" x14ac:dyDescent="0.2">
      <c r="T25786" s="11"/>
      <c r="U25786" s="11"/>
    </row>
    <row r="25787" spans="20:21" x14ac:dyDescent="0.2">
      <c r="T25787" s="11"/>
      <c r="U25787" s="11"/>
    </row>
    <row r="25788" spans="20:21" x14ac:dyDescent="0.2">
      <c r="T25788" s="11"/>
      <c r="U25788" s="11"/>
    </row>
    <row r="25789" spans="20:21" x14ac:dyDescent="0.2">
      <c r="T25789" s="11"/>
      <c r="U25789" s="11"/>
    </row>
    <row r="25790" spans="20:21" x14ac:dyDescent="0.2">
      <c r="T25790" s="11"/>
      <c r="U25790" s="11"/>
    </row>
    <row r="25791" spans="20:21" x14ac:dyDescent="0.2">
      <c r="T25791" s="11"/>
      <c r="U25791" s="11"/>
    </row>
    <row r="25792" spans="20:21" x14ac:dyDescent="0.2">
      <c r="T25792" s="11"/>
      <c r="U25792" s="11"/>
    </row>
    <row r="25793" spans="20:21" x14ac:dyDescent="0.2">
      <c r="T25793" s="11"/>
      <c r="U25793" s="11"/>
    </row>
    <row r="25794" spans="20:21" x14ac:dyDescent="0.2">
      <c r="T25794" s="11"/>
      <c r="U25794" s="11"/>
    </row>
    <row r="25795" spans="20:21" x14ac:dyDescent="0.2">
      <c r="T25795" s="11"/>
      <c r="U25795" s="11"/>
    </row>
    <row r="25796" spans="20:21" x14ac:dyDescent="0.2">
      <c r="T25796" s="11"/>
      <c r="U25796" s="11"/>
    </row>
    <row r="25797" spans="20:21" x14ac:dyDescent="0.2">
      <c r="T25797" s="11"/>
      <c r="U25797" s="11"/>
    </row>
    <row r="25798" spans="20:21" x14ac:dyDescent="0.2">
      <c r="T25798" s="11"/>
      <c r="U25798" s="11"/>
    </row>
    <row r="25799" spans="20:21" x14ac:dyDescent="0.2">
      <c r="T25799" s="11"/>
      <c r="U25799" s="11"/>
    </row>
    <row r="25800" spans="20:21" x14ac:dyDescent="0.2">
      <c r="T25800" s="11"/>
      <c r="U25800" s="11"/>
    </row>
    <row r="25801" spans="20:21" x14ac:dyDescent="0.2">
      <c r="T25801" s="11"/>
      <c r="U25801" s="11"/>
    </row>
    <row r="25802" spans="20:21" x14ac:dyDescent="0.2">
      <c r="T25802" s="11"/>
      <c r="U25802" s="11"/>
    </row>
    <row r="25803" spans="20:21" x14ac:dyDescent="0.2">
      <c r="T25803" s="11"/>
      <c r="U25803" s="11"/>
    </row>
    <row r="25804" spans="20:21" x14ac:dyDescent="0.2">
      <c r="T25804" s="11"/>
      <c r="U25804" s="11"/>
    </row>
    <row r="25805" spans="20:21" x14ac:dyDescent="0.2">
      <c r="T25805" s="11"/>
      <c r="U25805" s="11"/>
    </row>
    <row r="25806" spans="20:21" x14ac:dyDescent="0.2">
      <c r="T25806" s="11"/>
      <c r="U25806" s="11"/>
    </row>
    <row r="25807" spans="20:21" x14ac:dyDescent="0.2">
      <c r="T25807" s="11"/>
      <c r="U25807" s="11"/>
    </row>
    <row r="25808" spans="20:21" x14ac:dyDescent="0.2">
      <c r="T25808" s="11"/>
      <c r="U25808" s="11"/>
    </row>
    <row r="25809" spans="20:21" x14ac:dyDescent="0.2">
      <c r="T25809" s="11"/>
      <c r="U25809" s="11"/>
    </row>
    <row r="25810" spans="20:21" x14ac:dyDescent="0.2">
      <c r="T25810" s="11"/>
      <c r="U25810" s="11"/>
    </row>
    <row r="25811" spans="20:21" x14ac:dyDescent="0.2">
      <c r="T25811" s="11"/>
      <c r="U25811" s="11"/>
    </row>
    <row r="25812" spans="20:21" x14ac:dyDescent="0.2">
      <c r="T25812" s="11"/>
      <c r="U25812" s="11"/>
    </row>
    <row r="25813" spans="20:21" x14ac:dyDescent="0.2">
      <c r="T25813" s="11"/>
      <c r="U25813" s="11"/>
    </row>
    <row r="25814" spans="20:21" x14ac:dyDescent="0.2">
      <c r="T25814" s="11"/>
      <c r="U25814" s="11"/>
    </row>
    <row r="25815" spans="20:21" x14ac:dyDescent="0.2">
      <c r="T25815" s="11"/>
      <c r="U25815" s="11"/>
    </row>
    <row r="25816" spans="20:21" x14ac:dyDescent="0.2">
      <c r="T25816" s="11"/>
      <c r="U25816" s="11"/>
    </row>
    <row r="25817" spans="20:21" x14ac:dyDescent="0.2">
      <c r="T25817" s="11"/>
      <c r="U25817" s="11"/>
    </row>
    <row r="25818" spans="20:21" x14ac:dyDescent="0.2">
      <c r="T25818" s="11"/>
      <c r="U25818" s="11"/>
    </row>
    <row r="25819" spans="20:21" x14ac:dyDescent="0.2">
      <c r="T25819" s="11"/>
      <c r="U25819" s="11"/>
    </row>
    <row r="25820" spans="20:21" x14ac:dyDescent="0.2">
      <c r="T25820" s="11"/>
      <c r="U25820" s="11"/>
    </row>
    <row r="25821" spans="20:21" x14ac:dyDescent="0.2">
      <c r="T25821" s="11"/>
      <c r="U25821" s="11"/>
    </row>
    <row r="25822" spans="20:21" x14ac:dyDescent="0.2">
      <c r="T25822" s="11"/>
      <c r="U25822" s="11"/>
    </row>
    <row r="25823" spans="20:21" x14ac:dyDescent="0.2">
      <c r="T25823" s="11"/>
      <c r="U25823" s="11"/>
    </row>
    <row r="25824" spans="20:21" x14ac:dyDescent="0.2">
      <c r="T25824" s="11"/>
      <c r="U25824" s="11"/>
    </row>
    <row r="25825" spans="20:21" x14ac:dyDescent="0.2">
      <c r="T25825" s="11"/>
      <c r="U25825" s="11"/>
    </row>
    <row r="25826" spans="20:21" x14ac:dyDescent="0.2">
      <c r="T25826" s="11"/>
      <c r="U25826" s="11"/>
    </row>
    <row r="25827" spans="20:21" x14ac:dyDescent="0.2">
      <c r="T25827" s="11"/>
      <c r="U25827" s="11"/>
    </row>
    <row r="25828" spans="20:21" x14ac:dyDescent="0.2">
      <c r="T25828" s="11"/>
      <c r="U25828" s="11"/>
    </row>
    <row r="25829" spans="20:21" x14ac:dyDescent="0.2">
      <c r="T25829" s="11"/>
      <c r="U25829" s="11"/>
    </row>
    <row r="25830" spans="20:21" x14ac:dyDescent="0.2">
      <c r="T25830" s="11"/>
      <c r="U25830" s="11"/>
    </row>
    <row r="25831" spans="20:21" x14ac:dyDescent="0.2">
      <c r="T25831" s="11"/>
      <c r="U25831" s="11"/>
    </row>
    <row r="25832" spans="20:21" x14ac:dyDescent="0.2">
      <c r="T25832" s="11"/>
      <c r="U25832" s="11"/>
    </row>
    <row r="25833" spans="20:21" x14ac:dyDescent="0.2">
      <c r="T25833" s="11"/>
      <c r="U25833" s="11"/>
    </row>
    <row r="25834" spans="20:21" x14ac:dyDescent="0.2">
      <c r="T25834" s="11"/>
      <c r="U25834" s="11"/>
    </row>
    <row r="25835" spans="20:21" x14ac:dyDescent="0.2">
      <c r="T25835" s="11"/>
      <c r="U25835" s="11"/>
    </row>
    <row r="25836" spans="20:21" x14ac:dyDescent="0.2">
      <c r="T25836" s="11"/>
      <c r="U25836" s="11"/>
    </row>
    <row r="25837" spans="20:21" x14ac:dyDescent="0.2">
      <c r="T25837" s="11"/>
      <c r="U25837" s="11"/>
    </row>
    <row r="25838" spans="20:21" x14ac:dyDescent="0.2">
      <c r="T25838" s="11"/>
      <c r="U25838" s="11"/>
    </row>
    <row r="25839" spans="20:21" x14ac:dyDescent="0.2">
      <c r="T25839" s="11"/>
      <c r="U25839" s="11"/>
    </row>
    <row r="25840" spans="20:21" x14ac:dyDescent="0.2">
      <c r="T25840" s="11"/>
      <c r="U25840" s="11"/>
    </row>
    <row r="25841" spans="20:21" x14ac:dyDescent="0.2">
      <c r="T25841" s="11"/>
      <c r="U25841" s="11"/>
    </row>
    <row r="25842" spans="20:21" x14ac:dyDescent="0.2">
      <c r="T25842" s="11"/>
      <c r="U25842" s="11"/>
    </row>
    <row r="25843" spans="20:21" x14ac:dyDescent="0.2">
      <c r="T25843" s="11"/>
      <c r="U25843" s="11"/>
    </row>
    <row r="25844" spans="20:21" x14ac:dyDescent="0.2">
      <c r="T25844" s="11"/>
      <c r="U25844" s="11"/>
    </row>
    <row r="25845" spans="20:21" x14ac:dyDescent="0.2">
      <c r="T25845" s="11"/>
      <c r="U25845" s="11"/>
    </row>
    <row r="25846" spans="20:21" x14ac:dyDescent="0.2">
      <c r="T25846" s="11"/>
      <c r="U25846" s="11"/>
    </row>
    <row r="25847" spans="20:21" x14ac:dyDescent="0.2">
      <c r="T25847" s="11"/>
      <c r="U25847" s="11"/>
    </row>
    <row r="25848" spans="20:21" x14ac:dyDescent="0.2">
      <c r="T25848" s="11"/>
      <c r="U25848" s="11"/>
    </row>
    <row r="25849" spans="20:21" x14ac:dyDescent="0.2">
      <c r="T25849" s="11"/>
      <c r="U25849" s="11"/>
    </row>
    <row r="25850" spans="20:21" x14ac:dyDescent="0.2">
      <c r="T25850" s="11"/>
      <c r="U25850" s="11"/>
    </row>
    <row r="25851" spans="20:21" x14ac:dyDescent="0.2">
      <c r="T25851" s="11"/>
      <c r="U25851" s="11"/>
    </row>
    <row r="25852" spans="20:21" x14ac:dyDescent="0.2">
      <c r="T25852" s="11"/>
      <c r="U25852" s="11"/>
    </row>
    <row r="25853" spans="20:21" x14ac:dyDescent="0.2">
      <c r="T25853" s="11"/>
      <c r="U25853" s="11"/>
    </row>
    <row r="25854" spans="20:21" x14ac:dyDescent="0.2">
      <c r="T25854" s="11"/>
      <c r="U25854" s="11"/>
    </row>
    <row r="25855" spans="20:21" x14ac:dyDescent="0.2">
      <c r="T25855" s="11"/>
      <c r="U25855" s="11"/>
    </row>
    <row r="25856" spans="20:21" x14ac:dyDescent="0.2">
      <c r="T25856" s="11"/>
      <c r="U25856" s="11"/>
    </row>
    <row r="25857" spans="20:21" x14ac:dyDescent="0.2">
      <c r="T25857" s="11"/>
      <c r="U25857" s="11"/>
    </row>
    <row r="25858" spans="20:21" x14ac:dyDescent="0.2">
      <c r="T25858" s="11"/>
      <c r="U25858" s="11"/>
    </row>
    <row r="25859" spans="20:21" x14ac:dyDescent="0.2">
      <c r="T25859" s="11"/>
      <c r="U25859" s="11"/>
    </row>
    <row r="25860" spans="20:21" x14ac:dyDescent="0.2">
      <c r="T25860" s="11"/>
      <c r="U25860" s="11"/>
    </row>
    <row r="25861" spans="20:21" x14ac:dyDescent="0.2">
      <c r="T25861" s="11"/>
      <c r="U25861" s="11"/>
    </row>
    <row r="25862" spans="20:21" x14ac:dyDescent="0.2">
      <c r="T25862" s="11"/>
      <c r="U25862" s="11"/>
    </row>
    <row r="25863" spans="20:21" x14ac:dyDescent="0.2">
      <c r="T25863" s="11"/>
      <c r="U25863" s="11"/>
    </row>
    <row r="25864" spans="20:21" x14ac:dyDescent="0.2">
      <c r="T25864" s="11"/>
      <c r="U25864" s="11"/>
    </row>
    <row r="25865" spans="20:21" x14ac:dyDescent="0.2">
      <c r="T25865" s="11"/>
      <c r="U25865" s="11"/>
    </row>
    <row r="25866" spans="20:21" x14ac:dyDescent="0.2">
      <c r="T25866" s="11"/>
      <c r="U25866" s="11"/>
    </row>
    <row r="25867" spans="20:21" x14ac:dyDescent="0.2">
      <c r="T25867" s="11"/>
      <c r="U25867" s="11"/>
    </row>
    <row r="25868" spans="20:21" x14ac:dyDescent="0.2">
      <c r="T25868" s="11"/>
      <c r="U25868" s="11"/>
    </row>
    <row r="25869" spans="20:21" x14ac:dyDescent="0.2">
      <c r="T25869" s="11"/>
      <c r="U25869" s="11"/>
    </row>
    <row r="25870" spans="20:21" x14ac:dyDescent="0.2">
      <c r="T25870" s="11"/>
      <c r="U25870" s="11"/>
    </row>
    <row r="25871" spans="20:21" x14ac:dyDescent="0.2">
      <c r="T25871" s="11"/>
      <c r="U25871" s="11"/>
    </row>
    <row r="25872" spans="20:21" x14ac:dyDescent="0.2">
      <c r="T25872" s="11"/>
      <c r="U25872" s="11"/>
    </row>
    <row r="25873" spans="20:21" x14ac:dyDescent="0.2">
      <c r="T25873" s="11"/>
      <c r="U25873" s="11"/>
    </row>
    <row r="25874" spans="20:21" x14ac:dyDescent="0.2">
      <c r="T25874" s="11"/>
      <c r="U25874" s="11"/>
    </row>
    <row r="25875" spans="20:21" x14ac:dyDescent="0.2">
      <c r="T25875" s="11"/>
      <c r="U25875" s="11"/>
    </row>
    <row r="25876" spans="20:21" x14ac:dyDescent="0.2">
      <c r="T25876" s="11"/>
      <c r="U25876" s="11"/>
    </row>
    <row r="25877" spans="20:21" x14ac:dyDescent="0.2">
      <c r="T25877" s="11"/>
      <c r="U25877" s="11"/>
    </row>
    <row r="25878" spans="20:21" x14ac:dyDescent="0.2">
      <c r="T25878" s="11"/>
      <c r="U25878" s="11"/>
    </row>
    <row r="25879" spans="20:21" x14ac:dyDescent="0.2">
      <c r="T25879" s="11"/>
      <c r="U25879" s="11"/>
    </row>
    <row r="25880" spans="20:21" x14ac:dyDescent="0.2">
      <c r="T25880" s="11"/>
      <c r="U25880" s="11"/>
    </row>
    <row r="25881" spans="20:21" x14ac:dyDescent="0.2">
      <c r="T25881" s="11"/>
      <c r="U25881" s="11"/>
    </row>
    <row r="25882" spans="20:21" x14ac:dyDescent="0.2">
      <c r="T25882" s="11"/>
      <c r="U25882" s="11"/>
    </row>
    <row r="25883" spans="20:21" x14ac:dyDescent="0.2">
      <c r="T25883" s="11"/>
      <c r="U25883" s="11"/>
    </row>
    <row r="25884" spans="20:21" x14ac:dyDescent="0.2">
      <c r="T25884" s="11"/>
      <c r="U25884" s="11"/>
    </row>
    <row r="25885" spans="20:21" x14ac:dyDescent="0.2">
      <c r="T25885" s="11"/>
      <c r="U25885" s="11"/>
    </row>
    <row r="25886" spans="20:21" x14ac:dyDescent="0.2">
      <c r="T25886" s="11"/>
      <c r="U25886" s="11"/>
    </row>
    <row r="25887" spans="20:21" x14ac:dyDescent="0.2">
      <c r="T25887" s="11"/>
      <c r="U25887" s="11"/>
    </row>
    <row r="25888" spans="20:21" x14ac:dyDescent="0.2">
      <c r="T25888" s="11"/>
      <c r="U25888" s="11"/>
    </row>
    <row r="25889" spans="20:21" x14ac:dyDescent="0.2">
      <c r="T25889" s="11"/>
      <c r="U25889" s="11"/>
    </row>
    <row r="25890" spans="20:21" x14ac:dyDescent="0.2">
      <c r="T25890" s="11"/>
      <c r="U25890" s="11"/>
    </row>
    <row r="25891" spans="20:21" x14ac:dyDescent="0.2">
      <c r="T25891" s="11"/>
      <c r="U25891" s="11"/>
    </row>
    <row r="25892" spans="20:21" x14ac:dyDescent="0.2">
      <c r="T25892" s="11"/>
      <c r="U25892" s="11"/>
    </row>
    <row r="25893" spans="20:21" x14ac:dyDescent="0.2">
      <c r="T25893" s="11"/>
      <c r="U25893" s="11"/>
    </row>
    <row r="25894" spans="20:21" x14ac:dyDescent="0.2">
      <c r="T25894" s="11"/>
      <c r="U25894" s="11"/>
    </row>
    <row r="25895" spans="20:21" x14ac:dyDescent="0.2">
      <c r="T25895" s="11"/>
      <c r="U25895" s="11"/>
    </row>
    <row r="25896" spans="20:21" x14ac:dyDescent="0.2">
      <c r="T25896" s="11"/>
      <c r="U25896" s="11"/>
    </row>
    <row r="25897" spans="20:21" x14ac:dyDescent="0.2">
      <c r="T25897" s="11"/>
      <c r="U25897" s="11"/>
    </row>
    <row r="25898" spans="20:21" x14ac:dyDescent="0.2">
      <c r="T25898" s="11"/>
      <c r="U25898" s="11"/>
    </row>
    <row r="25899" spans="20:21" x14ac:dyDescent="0.2">
      <c r="T25899" s="11"/>
      <c r="U25899" s="11"/>
    </row>
    <row r="25900" spans="20:21" x14ac:dyDescent="0.2">
      <c r="T25900" s="11"/>
      <c r="U25900" s="11"/>
    </row>
    <row r="25901" spans="20:21" x14ac:dyDescent="0.2">
      <c r="T25901" s="11"/>
      <c r="U25901" s="11"/>
    </row>
    <row r="25902" spans="20:21" x14ac:dyDescent="0.2">
      <c r="T25902" s="11"/>
      <c r="U25902" s="11"/>
    </row>
    <row r="25903" spans="20:21" x14ac:dyDescent="0.2">
      <c r="T25903" s="11"/>
      <c r="U25903" s="11"/>
    </row>
    <row r="25904" spans="20:21" x14ac:dyDescent="0.2">
      <c r="T25904" s="11"/>
      <c r="U25904" s="11"/>
    </row>
    <row r="25905" spans="20:21" x14ac:dyDescent="0.2">
      <c r="T25905" s="11"/>
      <c r="U25905" s="11"/>
    </row>
    <row r="25906" spans="20:21" x14ac:dyDescent="0.2">
      <c r="T25906" s="11"/>
      <c r="U25906" s="11"/>
    </row>
    <row r="25907" spans="20:21" x14ac:dyDescent="0.2">
      <c r="T25907" s="11"/>
      <c r="U25907" s="11"/>
    </row>
    <row r="25908" spans="20:21" x14ac:dyDescent="0.2">
      <c r="T25908" s="11"/>
      <c r="U25908" s="11"/>
    </row>
    <row r="25909" spans="20:21" x14ac:dyDescent="0.2">
      <c r="T25909" s="11"/>
      <c r="U25909" s="11"/>
    </row>
    <row r="25910" spans="20:21" x14ac:dyDescent="0.2">
      <c r="T25910" s="11"/>
      <c r="U25910" s="11"/>
    </row>
    <row r="25911" spans="20:21" x14ac:dyDescent="0.2">
      <c r="T25911" s="11"/>
      <c r="U25911" s="11"/>
    </row>
    <row r="25912" spans="20:21" x14ac:dyDescent="0.2">
      <c r="T25912" s="11"/>
      <c r="U25912" s="11"/>
    </row>
    <row r="25913" spans="20:21" x14ac:dyDescent="0.2">
      <c r="T25913" s="11"/>
      <c r="U25913" s="11"/>
    </row>
    <row r="25914" spans="20:21" x14ac:dyDescent="0.2">
      <c r="T25914" s="11"/>
      <c r="U25914" s="11"/>
    </row>
    <row r="25915" spans="20:21" x14ac:dyDescent="0.2">
      <c r="T25915" s="11"/>
      <c r="U25915" s="11"/>
    </row>
    <row r="25916" spans="20:21" x14ac:dyDescent="0.2">
      <c r="T25916" s="11"/>
      <c r="U25916" s="11"/>
    </row>
    <row r="25917" spans="20:21" x14ac:dyDescent="0.2">
      <c r="T25917" s="11"/>
      <c r="U25917" s="11"/>
    </row>
    <row r="25918" spans="20:21" x14ac:dyDescent="0.2">
      <c r="T25918" s="11"/>
      <c r="U25918" s="11"/>
    </row>
    <row r="25919" spans="20:21" x14ac:dyDescent="0.2">
      <c r="T25919" s="11"/>
      <c r="U25919" s="11"/>
    </row>
    <row r="25920" spans="20:21" x14ac:dyDescent="0.2">
      <c r="T25920" s="11"/>
      <c r="U25920" s="11"/>
    </row>
    <row r="25921" spans="20:21" x14ac:dyDescent="0.2">
      <c r="T25921" s="11"/>
      <c r="U25921" s="11"/>
    </row>
    <row r="25922" spans="20:21" x14ac:dyDescent="0.2">
      <c r="T25922" s="11"/>
      <c r="U25922" s="11"/>
    </row>
    <row r="25923" spans="20:21" x14ac:dyDescent="0.2">
      <c r="T25923" s="11"/>
      <c r="U25923" s="11"/>
    </row>
    <row r="25924" spans="20:21" x14ac:dyDescent="0.2">
      <c r="T25924" s="11"/>
      <c r="U25924" s="11"/>
    </row>
    <row r="25925" spans="20:21" x14ac:dyDescent="0.2">
      <c r="T25925" s="11"/>
      <c r="U25925" s="11"/>
    </row>
    <row r="25926" spans="20:21" x14ac:dyDescent="0.2">
      <c r="T25926" s="11"/>
      <c r="U25926" s="11"/>
    </row>
    <row r="25927" spans="20:21" x14ac:dyDescent="0.2">
      <c r="T25927" s="11"/>
      <c r="U25927" s="11"/>
    </row>
    <row r="25928" spans="20:21" x14ac:dyDescent="0.2">
      <c r="T25928" s="11"/>
      <c r="U25928" s="11"/>
    </row>
    <row r="25929" spans="20:21" x14ac:dyDescent="0.2">
      <c r="T25929" s="11"/>
      <c r="U25929" s="11"/>
    </row>
    <row r="25930" spans="20:21" x14ac:dyDescent="0.2">
      <c r="T25930" s="11"/>
      <c r="U25930" s="11"/>
    </row>
    <row r="25931" spans="20:21" x14ac:dyDescent="0.2">
      <c r="T25931" s="11"/>
      <c r="U25931" s="11"/>
    </row>
    <row r="25932" spans="20:21" x14ac:dyDescent="0.2">
      <c r="T25932" s="11"/>
      <c r="U25932" s="11"/>
    </row>
    <row r="25933" spans="20:21" x14ac:dyDescent="0.2">
      <c r="T25933" s="11"/>
      <c r="U25933" s="11"/>
    </row>
    <row r="25934" spans="20:21" x14ac:dyDescent="0.2">
      <c r="T25934" s="11"/>
      <c r="U25934" s="11"/>
    </row>
    <row r="25935" spans="20:21" x14ac:dyDescent="0.2">
      <c r="T25935" s="11"/>
      <c r="U25935" s="11"/>
    </row>
    <row r="25936" spans="20:21" x14ac:dyDescent="0.2">
      <c r="T25936" s="11"/>
      <c r="U25936" s="11"/>
    </row>
    <row r="25937" spans="20:21" x14ac:dyDescent="0.2">
      <c r="T25937" s="11"/>
      <c r="U25937" s="11"/>
    </row>
    <row r="25938" spans="20:21" x14ac:dyDescent="0.2">
      <c r="T25938" s="11"/>
      <c r="U25938" s="11"/>
    </row>
    <row r="25939" spans="20:21" x14ac:dyDescent="0.2">
      <c r="T25939" s="11"/>
      <c r="U25939" s="11"/>
    </row>
    <row r="25940" spans="20:21" x14ac:dyDescent="0.2">
      <c r="T25940" s="11"/>
      <c r="U25940" s="11"/>
    </row>
    <row r="25941" spans="20:21" x14ac:dyDescent="0.2">
      <c r="T25941" s="11"/>
      <c r="U25941" s="11"/>
    </row>
    <row r="25942" spans="20:21" x14ac:dyDescent="0.2">
      <c r="T25942" s="11"/>
      <c r="U25942" s="11"/>
    </row>
    <row r="25943" spans="20:21" x14ac:dyDescent="0.2">
      <c r="T25943" s="11"/>
      <c r="U25943" s="11"/>
    </row>
    <row r="25944" spans="20:21" x14ac:dyDescent="0.2">
      <c r="T25944" s="11"/>
      <c r="U25944" s="11"/>
    </row>
    <row r="25945" spans="20:21" x14ac:dyDescent="0.2">
      <c r="T25945" s="11"/>
      <c r="U25945" s="11"/>
    </row>
    <row r="25946" spans="20:21" x14ac:dyDescent="0.2">
      <c r="T25946" s="11"/>
      <c r="U25946" s="11"/>
    </row>
    <row r="25947" spans="20:21" x14ac:dyDescent="0.2">
      <c r="T25947" s="11"/>
      <c r="U25947" s="11"/>
    </row>
    <row r="25948" spans="20:21" x14ac:dyDescent="0.2">
      <c r="T25948" s="11"/>
      <c r="U25948" s="11"/>
    </row>
    <row r="25949" spans="20:21" x14ac:dyDescent="0.2">
      <c r="T25949" s="11"/>
      <c r="U25949" s="11"/>
    </row>
    <row r="25950" spans="20:21" x14ac:dyDescent="0.2">
      <c r="T25950" s="11"/>
      <c r="U25950" s="11"/>
    </row>
    <row r="25951" spans="20:21" x14ac:dyDescent="0.2">
      <c r="T25951" s="11"/>
      <c r="U25951" s="11"/>
    </row>
    <row r="25952" spans="20:21" x14ac:dyDescent="0.2">
      <c r="T25952" s="11"/>
      <c r="U25952" s="11"/>
    </row>
    <row r="25953" spans="20:21" x14ac:dyDescent="0.2">
      <c r="T25953" s="11"/>
      <c r="U25953" s="11"/>
    </row>
    <row r="25954" spans="20:21" x14ac:dyDescent="0.2">
      <c r="T25954" s="11"/>
      <c r="U25954" s="11"/>
    </row>
    <row r="25955" spans="20:21" x14ac:dyDescent="0.2">
      <c r="T25955" s="11"/>
      <c r="U25955" s="11"/>
    </row>
    <row r="25956" spans="20:21" x14ac:dyDescent="0.2">
      <c r="T25956" s="11"/>
      <c r="U25956" s="11"/>
    </row>
    <row r="25957" spans="20:21" x14ac:dyDescent="0.2">
      <c r="T25957" s="11"/>
      <c r="U25957" s="11"/>
    </row>
    <row r="25958" spans="20:21" x14ac:dyDescent="0.2">
      <c r="T25958" s="11"/>
      <c r="U25958" s="11"/>
    </row>
    <row r="25959" spans="20:21" x14ac:dyDescent="0.2">
      <c r="T25959" s="11"/>
      <c r="U25959" s="11"/>
    </row>
    <row r="25960" spans="20:21" x14ac:dyDescent="0.2">
      <c r="T25960" s="11"/>
      <c r="U25960" s="11"/>
    </row>
    <row r="25961" spans="20:21" x14ac:dyDescent="0.2">
      <c r="T25961" s="11"/>
      <c r="U25961" s="11"/>
    </row>
    <row r="25962" spans="20:21" x14ac:dyDescent="0.2">
      <c r="T25962" s="11"/>
      <c r="U25962" s="11"/>
    </row>
    <row r="25963" spans="20:21" x14ac:dyDescent="0.2">
      <c r="T25963" s="11"/>
      <c r="U25963" s="11"/>
    </row>
    <row r="25964" spans="20:21" x14ac:dyDescent="0.2">
      <c r="T25964" s="11"/>
      <c r="U25964" s="11"/>
    </row>
    <row r="25965" spans="20:21" x14ac:dyDescent="0.2">
      <c r="T25965" s="11"/>
      <c r="U25965" s="11"/>
    </row>
    <row r="25966" spans="20:21" x14ac:dyDescent="0.2">
      <c r="T25966" s="11"/>
      <c r="U25966" s="11"/>
    </row>
    <row r="25967" spans="20:21" x14ac:dyDescent="0.2">
      <c r="T25967" s="11"/>
      <c r="U25967" s="11"/>
    </row>
    <row r="25968" spans="20:21" x14ac:dyDescent="0.2">
      <c r="T25968" s="11"/>
      <c r="U25968" s="11"/>
    </row>
    <row r="25969" spans="20:21" x14ac:dyDescent="0.2">
      <c r="T25969" s="11"/>
      <c r="U25969" s="11"/>
    </row>
    <row r="25970" spans="20:21" x14ac:dyDescent="0.2">
      <c r="T25970" s="11"/>
      <c r="U25970" s="11"/>
    </row>
    <row r="25971" spans="20:21" x14ac:dyDescent="0.2">
      <c r="T25971" s="11"/>
      <c r="U25971" s="11"/>
    </row>
    <row r="25972" spans="20:21" x14ac:dyDescent="0.2">
      <c r="T25972" s="11"/>
      <c r="U25972" s="11"/>
    </row>
    <row r="25973" spans="20:21" x14ac:dyDescent="0.2">
      <c r="T25973" s="11"/>
      <c r="U25973" s="11"/>
    </row>
    <row r="25974" spans="20:21" x14ac:dyDescent="0.2">
      <c r="T25974" s="11"/>
      <c r="U25974" s="11"/>
    </row>
    <row r="25975" spans="20:21" x14ac:dyDescent="0.2">
      <c r="T25975" s="11"/>
      <c r="U25975" s="11"/>
    </row>
    <row r="25976" spans="20:21" x14ac:dyDescent="0.2">
      <c r="T25976" s="11"/>
      <c r="U25976" s="11"/>
    </row>
    <row r="25977" spans="20:21" x14ac:dyDescent="0.2">
      <c r="T25977" s="11"/>
      <c r="U25977" s="11"/>
    </row>
    <row r="25978" spans="20:21" x14ac:dyDescent="0.2">
      <c r="T25978" s="11"/>
      <c r="U25978" s="11"/>
    </row>
    <row r="25979" spans="20:21" x14ac:dyDescent="0.2">
      <c r="T25979" s="11"/>
      <c r="U25979" s="11"/>
    </row>
    <row r="25980" spans="20:21" x14ac:dyDescent="0.2">
      <c r="T25980" s="11"/>
      <c r="U25980" s="11"/>
    </row>
    <row r="25981" spans="20:21" x14ac:dyDescent="0.2">
      <c r="T25981" s="11"/>
      <c r="U25981" s="11"/>
    </row>
    <row r="25982" spans="20:21" x14ac:dyDescent="0.2">
      <c r="T25982" s="11"/>
      <c r="U25982" s="11"/>
    </row>
    <row r="25983" spans="20:21" x14ac:dyDescent="0.2">
      <c r="T25983" s="11"/>
      <c r="U25983" s="11"/>
    </row>
    <row r="25984" spans="20:21" x14ac:dyDescent="0.2">
      <c r="T25984" s="11"/>
      <c r="U25984" s="11"/>
    </row>
    <row r="25985" spans="20:21" x14ac:dyDescent="0.2">
      <c r="T25985" s="11"/>
      <c r="U25985" s="11"/>
    </row>
    <row r="25986" spans="20:21" x14ac:dyDescent="0.2">
      <c r="T25986" s="11"/>
      <c r="U25986" s="11"/>
    </row>
    <row r="25987" spans="20:21" x14ac:dyDescent="0.2">
      <c r="T25987" s="11"/>
      <c r="U25987" s="11"/>
    </row>
    <row r="25988" spans="20:21" x14ac:dyDescent="0.2">
      <c r="T25988" s="11"/>
      <c r="U25988" s="11"/>
    </row>
    <row r="25989" spans="20:21" x14ac:dyDescent="0.2">
      <c r="T25989" s="11"/>
      <c r="U25989" s="11"/>
    </row>
    <row r="25990" spans="20:21" x14ac:dyDescent="0.2">
      <c r="T25990" s="11"/>
      <c r="U25990" s="11"/>
    </row>
    <row r="25991" spans="20:21" x14ac:dyDescent="0.2">
      <c r="T25991" s="11"/>
      <c r="U25991" s="11"/>
    </row>
    <row r="25992" spans="20:21" x14ac:dyDescent="0.2">
      <c r="T25992" s="11"/>
      <c r="U25992" s="11"/>
    </row>
    <row r="25993" spans="20:21" x14ac:dyDescent="0.2">
      <c r="T25993" s="11"/>
      <c r="U25993" s="11"/>
    </row>
    <row r="25994" spans="20:21" x14ac:dyDescent="0.2">
      <c r="T25994" s="11"/>
      <c r="U25994" s="11"/>
    </row>
    <row r="25995" spans="20:21" x14ac:dyDescent="0.2">
      <c r="T25995" s="11"/>
      <c r="U25995" s="11"/>
    </row>
    <row r="25996" spans="20:21" x14ac:dyDescent="0.2">
      <c r="T25996" s="11"/>
      <c r="U25996" s="11"/>
    </row>
    <row r="25997" spans="20:21" x14ac:dyDescent="0.2">
      <c r="T25997" s="11"/>
      <c r="U25997" s="11"/>
    </row>
    <row r="25998" spans="20:21" x14ac:dyDescent="0.2">
      <c r="T25998" s="11"/>
      <c r="U25998" s="11"/>
    </row>
    <row r="25999" spans="20:21" x14ac:dyDescent="0.2">
      <c r="T25999" s="11"/>
      <c r="U25999" s="11"/>
    </row>
    <row r="26000" spans="20:21" x14ac:dyDescent="0.2">
      <c r="T26000" s="11"/>
      <c r="U26000" s="11"/>
    </row>
    <row r="26001" spans="20:21" x14ac:dyDescent="0.2">
      <c r="T26001" s="11"/>
      <c r="U26001" s="11"/>
    </row>
    <row r="26002" spans="20:21" x14ac:dyDescent="0.2">
      <c r="T26002" s="11"/>
      <c r="U26002" s="11"/>
    </row>
    <row r="26003" spans="20:21" x14ac:dyDescent="0.2">
      <c r="T26003" s="11"/>
      <c r="U26003" s="11"/>
    </row>
    <row r="26004" spans="20:21" x14ac:dyDescent="0.2">
      <c r="T26004" s="11"/>
      <c r="U26004" s="11"/>
    </row>
    <row r="26005" spans="20:21" x14ac:dyDescent="0.2">
      <c r="T26005" s="11"/>
      <c r="U26005" s="11"/>
    </row>
    <row r="26006" spans="20:21" x14ac:dyDescent="0.2">
      <c r="T26006" s="11"/>
      <c r="U26006" s="11"/>
    </row>
    <row r="26007" spans="20:21" x14ac:dyDescent="0.2">
      <c r="T26007" s="11"/>
      <c r="U26007" s="11"/>
    </row>
    <row r="26008" spans="20:21" x14ac:dyDescent="0.2">
      <c r="T26008" s="11"/>
      <c r="U26008" s="11"/>
    </row>
    <row r="26009" spans="20:21" x14ac:dyDescent="0.2">
      <c r="T26009" s="11"/>
      <c r="U26009" s="11"/>
    </row>
    <row r="26010" spans="20:21" x14ac:dyDescent="0.2">
      <c r="T26010" s="11"/>
      <c r="U26010" s="11"/>
    </row>
    <row r="26011" spans="20:21" x14ac:dyDescent="0.2">
      <c r="T26011" s="11"/>
      <c r="U26011" s="11"/>
    </row>
    <row r="26012" spans="20:21" x14ac:dyDescent="0.2">
      <c r="T26012" s="11"/>
      <c r="U26012" s="11"/>
    </row>
    <row r="26013" spans="20:21" x14ac:dyDescent="0.2">
      <c r="T26013" s="11"/>
      <c r="U26013" s="11"/>
    </row>
    <row r="26014" spans="20:21" x14ac:dyDescent="0.2">
      <c r="T26014" s="11"/>
      <c r="U26014" s="11"/>
    </row>
    <row r="26015" spans="20:21" x14ac:dyDescent="0.2">
      <c r="T26015" s="11"/>
      <c r="U26015" s="11"/>
    </row>
    <row r="26016" spans="20:21" x14ac:dyDescent="0.2">
      <c r="T26016" s="11"/>
      <c r="U26016" s="11"/>
    </row>
    <row r="26017" spans="20:21" x14ac:dyDescent="0.2">
      <c r="T26017" s="11"/>
      <c r="U26017" s="11"/>
    </row>
    <row r="26018" spans="20:21" x14ac:dyDescent="0.2">
      <c r="T26018" s="11"/>
      <c r="U26018" s="11"/>
    </row>
    <row r="26019" spans="20:21" x14ac:dyDescent="0.2">
      <c r="T26019" s="11"/>
      <c r="U26019" s="11"/>
    </row>
    <row r="26020" spans="20:21" x14ac:dyDescent="0.2">
      <c r="T26020" s="11"/>
      <c r="U26020" s="11"/>
    </row>
    <row r="26021" spans="20:21" x14ac:dyDescent="0.2">
      <c r="T26021" s="11"/>
      <c r="U26021" s="11"/>
    </row>
    <row r="26022" spans="20:21" x14ac:dyDescent="0.2">
      <c r="T26022" s="11"/>
      <c r="U26022" s="11"/>
    </row>
    <row r="26023" spans="20:21" x14ac:dyDescent="0.2">
      <c r="T26023" s="11"/>
      <c r="U26023" s="11"/>
    </row>
    <row r="26024" spans="20:21" x14ac:dyDescent="0.2">
      <c r="T26024" s="11"/>
      <c r="U26024" s="11"/>
    </row>
    <row r="26025" spans="20:21" x14ac:dyDescent="0.2">
      <c r="T26025" s="11"/>
      <c r="U26025" s="11"/>
    </row>
    <row r="26026" spans="20:21" x14ac:dyDescent="0.2">
      <c r="T26026" s="11"/>
      <c r="U26026" s="11"/>
    </row>
    <row r="26027" spans="20:21" x14ac:dyDescent="0.2">
      <c r="T26027" s="11"/>
      <c r="U26027" s="11"/>
    </row>
    <row r="26028" spans="20:21" x14ac:dyDescent="0.2">
      <c r="T26028" s="11"/>
      <c r="U26028" s="11"/>
    </row>
    <row r="26029" spans="20:21" x14ac:dyDescent="0.2">
      <c r="T26029" s="11"/>
      <c r="U26029" s="11"/>
    </row>
    <row r="26030" spans="20:21" x14ac:dyDescent="0.2">
      <c r="T26030" s="11"/>
      <c r="U26030" s="11"/>
    </row>
    <row r="26031" spans="20:21" x14ac:dyDescent="0.2">
      <c r="T26031" s="11"/>
      <c r="U26031" s="11"/>
    </row>
    <row r="26032" spans="20:21" x14ac:dyDescent="0.2">
      <c r="T26032" s="11"/>
      <c r="U26032" s="11"/>
    </row>
    <row r="26033" spans="20:21" x14ac:dyDescent="0.2">
      <c r="T26033" s="11"/>
      <c r="U26033" s="11"/>
    </row>
    <row r="26034" spans="20:21" x14ac:dyDescent="0.2">
      <c r="T26034" s="11"/>
      <c r="U26034" s="11"/>
    </row>
    <row r="26035" spans="20:21" x14ac:dyDescent="0.2">
      <c r="T26035" s="11"/>
      <c r="U26035" s="11"/>
    </row>
    <row r="26036" spans="20:21" x14ac:dyDescent="0.2">
      <c r="T26036" s="11"/>
      <c r="U26036" s="11"/>
    </row>
    <row r="26037" spans="20:21" x14ac:dyDescent="0.2">
      <c r="T26037" s="11"/>
      <c r="U26037" s="11"/>
    </row>
    <row r="26038" spans="20:21" x14ac:dyDescent="0.2">
      <c r="T26038" s="11"/>
      <c r="U26038" s="11"/>
    </row>
    <row r="26039" spans="20:21" x14ac:dyDescent="0.2">
      <c r="T26039" s="11"/>
      <c r="U26039" s="11"/>
    </row>
    <row r="26040" spans="20:21" x14ac:dyDescent="0.2">
      <c r="T26040" s="11"/>
      <c r="U26040" s="11"/>
    </row>
    <row r="26041" spans="20:21" x14ac:dyDescent="0.2">
      <c r="T26041" s="11"/>
      <c r="U26041" s="11"/>
    </row>
    <row r="26042" spans="20:21" x14ac:dyDescent="0.2">
      <c r="T26042" s="11"/>
      <c r="U26042" s="11"/>
    </row>
    <row r="26043" spans="20:21" x14ac:dyDescent="0.2">
      <c r="T26043" s="11"/>
      <c r="U26043" s="11"/>
    </row>
    <row r="26044" spans="20:21" x14ac:dyDescent="0.2">
      <c r="T26044" s="11"/>
      <c r="U26044" s="11"/>
    </row>
    <row r="26045" spans="20:21" x14ac:dyDescent="0.2">
      <c r="T26045" s="11"/>
      <c r="U26045" s="11"/>
    </row>
    <row r="26046" spans="20:21" x14ac:dyDescent="0.2">
      <c r="T26046" s="11"/>
      <c r="U26046" s="11"/>
    </row>
    <row r="26047" spans="20:21" x14ac:dyDescent="0.2">
      <c r="T26047" s="11"/>
      <c r="U26047" s="11"/>
    </row>
    <row r="26048" spans="20:21" x14ac:dyDescent="0.2">
      <c r="T26048" s="11"/>
      <c r="U26048" s="11"/>
    </row>
    <row r="26049" spans="20:21" x14ac:dyDescent="0.2">
      <c r="T26049" s="11"/>
      <c r="U26049" s="11"/>
    </row>
    <row r="26050" spans="20:21" x14ac:dyDescent="0.2">
      <c r="T26050" s="11"/>
      <c r="U26050" s="11"/>
    </row>
    <row r="26051" spans="20:21" x14ac:dyDescent="0.2">
      <c r="T26051" s="11"/>
      <c r="U26051" s="11"/>
    </row>
    <row r="26052" spans="20:21" x14ac:dyDescent="0.2">
      <c r="T26052" s="11"/>
      <c r="U26052" s="11"/>
    </row>
    <row r="26053" spans="20:21" x14ac:dyDescent="0.2">
      <c r="T26053" s="11"/>
      <c r="U26053" s="11"/>
    </row>
    <row r="26054" spans="20:21" x14ac:dyDescent="0.2">
      <c r="T26054" s="11"/>
      <c r="U26054" s="11"/>
    </row>
    <row r="26055" spans="20:21" x14ac:dyDescent="0.2">
      <c r="T26055" s="11"/>
      <c r="U26055" s="11"/>
    </row>
    <row r="26056" spans="20:21" x14ac:dyDescent="0.2">
      <c r="T26056" s="11"/>
      <c r="U26056" s="11"/>
    </row>
    <row r="26057" spans="20:21" x14ac:dyDescent="0.2">
      <c r="T26057" s="11"/>
      <c r="U26057" s="11"/>
    </row>
    <row r="26058" spans="20:21" x14ac:dyDescent="0.2">
      <c r="T26058" s="11"/>
      <c r="U26058" s="11"/>
    </row>
    <row r="26059" spans="20:21" x14ac:dyDescent="0.2">
      <c r="T26059" s="11"/>
      <c r="U26059" s="11"/>
    </row>
    <row r="26060" spans="20:21" x14ac:dyDescent="0.2">
      <c r="T26060" s="11"/>
      <c r="U26060" s="11"/>
    </row>
    <row r="26061" spans="20:21" x14ac:dyDescent="0.2">
      <c r="T26061" s="11"/>
      <c r="U26061" s="11"/>
    </row>
    <row r="26062" spans="20:21" x14ac:dyDescent="0.2">
      <c r="T26062" s="11"/>
      <c r="U26062" s="11"/>
    </row>
    <row r="26063" spans="20:21" x14ac:dyDescent="0.2">
      <c r="T26063" s="11"/>
      <c r="U26063" s="11"/>
    </row>
    <row r="26064" spans="20:21" x14ac:dyDescent="0.2">
      <c r="T26064" s="11"/>
      <c r="U26064" s="11"/>
    </row>
    <row r="26065" spans="20:21" x14ac:dyDescent="0.2">
      <c r="T26065" s="11"/>
      <c r="U26065" s="11"/>
    </row>
    <row r="26066" spans="20:21" x14ac:dyDescent="0.2">
      <c r="T26066" s="11"/>
      <c r="U26066" s="11"/>
    </row>
    <row r="26067" spans="20:21" x14ac:dyDescent="0.2">
      <c r="T26067" s="11"/>
      <c r="U26067" s="11"/>
    </row>
    <row r="26068" spans="20:21" x14ac:dyDescent="0.2">
      <c r="T26068" s="11"/>
      <c r="U26068" s="11"/>
    </row>
    <row r="26069" spans="20:21" x14ac:dyDescent="0.2">
      <c r="T26069" s="11"/>
      <c r="U26069" s="11"/>
    </row>
    <row r="26070" spans="20:21" x14ac:dyDescent="0.2">
      <c r="T26070" s="11"/>
      <c r="U26070" s="11"/>
    </row>
    <row r="26071" spans="20:21" x14ac:dyDescent="0.2">
      <c r="T26071" s="11"/>
      <c r="U26071" s="11"/>
    </row>
    <row r="26072" spans="20:21" x14ac:dyDescent="0.2">
      <c r="T26072" s="11"/>
      <c r="U26072" s="11"/>
    </row>
    <row r="26073" spans="20:21" x14ac:dyDescent="0.2">
      <c r="T26073" s="11"/>
      <c r="U26073" s="11"/>
    </row>
    <row r="26074" spans="20:21" x14ac:dyDescent="0.2">
      <c r="T26074" s="11"/>
      <c r="U26074" s="11"/>
    </row>
    <row r="26075" spans="20:21" x14ac:dyDescent="0.2">
      <c r="T26075" s="11"/>
      <c r="U26075" s="11"/>
    </row>
    <row r="26076" spans="20:21" x14ac:dyDescent="0.2">
      <c r="T26076" s="11"/>
      <c r="U26076" s="11"/>
    </row>
    <row r="26077" spans="20:21" x14ac:dyDescent="0.2">
      <c r="T26077" s="11"/>
      <c r="U26077" s="11"/>
    </row>
    <row r="26078" spans="20:21" x14ac:dyDescent="0.2">
      <c r="T26078" s="11"/>
      <c r="U26078" s="11"/>
    </row>
    <row r="26079" spans="20:21" x14ac:dyDescent="0.2">
      <c r="T26079" s="11"/>
      <c r="U26079" s="11"/>
    </row>
    <row r="26080" spans="20:21" x14ac:dyDescent="0.2">
      <c r="T26080" s="11"/>
      <c r="U26080" s="11"/>
    </row>
    <row r="26081" spans="20:21" x14ac:dyDescent="0.2">
      <c r="T26081" s="11"/>
      <c r="U26081" s="11"/>
    </row>
    <row r="26082" spans="20:21" x14ac:dyDescent="0.2">
      <c r="T26082" s="11"/>
      <c r="U26082" s="11"/>
    </row>
    <row r="26083" spans="20:21" x14ac:dyDescent="0.2">
      <c r="T26083" s="11"/>
      <c r="U26083" s="11"/>
    </row>
    <row r="26084" spans="20:21" x14ac:dyDescent="0.2">
      <c r="T26084" s="11"/>
      <c r="U26084" s="11"/>
    </row>
    <row r="26085" spans="20:21" x14ac:dyDescent="0.2">
      <c r="T26085" s="11"/>
      <c r="U26085" s="11"/>
    </row>
    <row r="26086" spans="20:21" x14ac:dyDescent="0.2">
      <c r="T26086" s="11"/>
      <c r="U26086" s="11"/>
    </row>
    <row r="26087" spans="20:21" x14ac:dyDescent="0.2">
      <c r="T26087" s="11"/>
      <c r="U26087" s="11"/>
    </row>
    <row r="26088" spans="20:21" x14ac:dyDescent="0.2">
      <c r="T26088" s="11"/>
      <c r="U26088" s="11"/>
    </row>
    <row r="26089" spans="20:21" x14ac:dyDescent="0.2">
      <c r="T26089" s="11"/>
      <c r="U26089" s="11"/>
    </row>
    <row r="26090" spans="20:21" x14ac:dyDescent="0.2">
      <c r="T26090" s="11"/>
      <c r="U26090" s="11"/>
    </row>
    <row r="26091" spans="20:21" x14ac:dyDescent="0.2">
      <c r="T26091" s="11"/>
      <c r="U26091" s="11"/>
    </row>
    <row r="26092" spans="20:21" x14ac:dyDescent="0.2">
      <c r="T26092" s="11"/>
      <c r="U26092" s="11"/>
    </row>
    <row r="26093" spans="20:21" x14ac:dyDescent="0.2">
      <c r="T26093" s="11"/>
      <c r="U26093" s="11"/>
    </row>
    <row r="26094" spans="20:21" x14ac:dyDescent="0.2">
      <c r="T26094" s="11"/>
      <c r="U26094" s="11"/>
    </row>
    <row r="26095" spans="20:21" x14ac:dyDescent="0.2">
      <c r="T26095" s="11"/>
      <c r="U26095" s="11"/>
    </row>
    <row r="26096" spans="20:21" x14ac:dyDescent="0.2">
      <c r="T26096" s="11"/>
      <c r="U26096" s="11"/>
    </row>
    <row r="26097" spans="20:21" x14ac:dyDescent="0.2">
      <c r="T26097" s="11"/>
      <c r="U26097" s="11"/>
    </row>
    <row r="26098" spans="20:21" x14ac:dyDescent="0.2">
      <c r="T26098" s="11"/>
      <c r="U26098" s="11"/>
    </row>
    <row r="26099" spans="20:21" x14ac:dyDescent="0.2">
      <c r="T26099" s="11"/>
      <c r="U26099" s="11"/>
    </row>
    <row r="26100" spans="20:21" x14ac:dyDescent="0.2">
      <c r="T26100" s="11"/>
      <c r="U26100" s="11"/>
    </row>
    <row r="26101" spans="20:21" x14ac:dyDescent="0.2">
      <c r="T26101" s="11"/>
      <c r="U26101" s="11"/>
    </row>
    <row r="26102" spans="20:21" x14ac:dyDescent="0.2">
      <c r="T26102" s="11"/>
      <c r="U26102" s="11"/>
    </row>
    <row r="26103" spans="20:21" x14ac:dyDescent="0.2">
      <c r="T26103" s="11"/>
      <c r="U26103" s="11"/>
    </row>
    <row r="26104" spans="20:21" x14ac:dyDescent="0.2">
      <c r="T26104" s="11"/>
      <c r="U26104" s="11"/>
    </row>
    <row r="26105" spans="20:21" x14ac:dyDescent="0.2">
      <c r="T26105" s="11"/>
      <c r="U26105" s="11"/>
    </row>
    <row r="26106" spans="20:21" x14ac:dyDescent="0.2">
      <c r="T26106" s="11"/>
      <c r="U26106" s="11"/>
    </row>
    <row r="26107" spans="20:21" x14ac:dyDescent="0.2">
      <c r="T26107" s="11"/>
      <c r="U26107" s="11"/>
    </row>
    <row r="26108" spans="20:21" x14ac:dyDescent="0.2">
      <c r="T26108" s="11"/>
      <c r="U26108" s="11"/>
    </row>
    <row r="26109" spans="20:21" x14ac:dyDescent="0.2">
      <c r="T26109" s="11"/>
      <c r="U26109" s="11"/>
    </row>
    <row r="26110" spans="20:21" x14ac:dyDescent="0.2">
      <c r="T26110" s="11"/>
      <c r="U26110" s="11"/>
    </row>
    <row r="26111" spans="20:21" x14ac:dyDescent="0.2">
      <c r="T26111" s="11"/>
      <c r="U26111" s="11"/>
    </row>
    <row r="26112" spans="20:21" x14ac:dyDescent="0.2">
      <c r="T26112" s="11"/>
      <c r="U26112" s="11"/>
    </row>
    <row r="26113" spans="20:21" x14ac:dyDescent="0.2">
      <c r="T26113" s="11"/>
      <c r="U26113" s="11"/>
    </row>
    <row r="26114" spans="20:21" x14ac:dyDescent="0.2">
      <c r="T26114" s="11"/>
      <c r="U26114" s="11"/>
    </row>
    <row r="26115" spans="20:21" x14ac:dyDescent="0.2">
      <c r="T26115" s="11"/>
      <c r="U26115" s="11"/>
    </row>
    <row r="26116" spans="20:21" x14ac:dyDescent="0.2">
      <c r="T26116" s="11"/>
      <c r="U26116" s="11"/>
    </row>
    <row r="26117" spans="20:21" x14ac:dyDescent="0.2">
      <c r="T26117" s="11"/>
      <c r="U26117" s="11"/>
    </row>
    <row r="26118" spans="20:21" x14ac:dyDescent="0.2">
      <c r="T26118" s="11"/>
      <c r="U26118" s="11"/>
    </row>
    <row r="26119" spans="20:21" x14ac:dyDescent="0.2">
      <c r="T26119" s="11"/>
      <c r="U26119" s="11"/>
    </row>
    <row r="26120" spans="20:21" x14ac:dyDescent="0.2">
      <c r="T26120" s="11"/>
      <c r="U26120" s="11"/>
    </row>
    <row r="26121" spans="20:21" x14ac:dyDescent="0.2">
      <c r="T26121" s="11"/>
      <c r="U26121" s="11"/>
    </row>
    <row r="26122" spans="20:21" x14ac:dyDescent="0.2">
      <c r="T26122" s="11"/>
      <c r="U26122" s="11"/>
    </row>
    <row r="26123" spans="20:21" x14ac:dyDescent="0.2">
      <c r="T26123" s="11"/>
      <c r="U26123" s="11"/>
    </row>
    <row r="26124" spans="20:21" x14ac:dyDescent="0.2">
      <c r="T26124" s="11"/>
      <c r="U26124" s="11"/>
    </row>
    <row r="26125" spans="20:21" x14ac:dyDescent="0.2">
      <c r="T26125" s="11"/>
      <c r="U26125" s="11"/>
    </row>
    <row r="26126" spans="20:21" x14ac:dyDescent="0.2">
      <c r="T26126" s="11"/>
      <c r="U26126" s="11"/>
    </row>
    <row r="26127" spans="20:21" x14ac:dyDescent="0.2">
      <c r="T26127" s="11"/>
      <c r="U26127" s="11"/>
    </row>
    <row r="26128" spans="20:21" x14ac:dyDescent="0.2">
      <c r="T26128" s="11"/>
      <c r="U26128" s="11"/>
    </row>
    <row r="26129" spans="20:21" x14ac:dyDescent="0.2">
      <c r="T26129" s="11"/>
      <c r="U26129" s="11"/>
    </row>
    <row r="26130" spans="20:21" x14ac:dyDescent="0.2">
      <c r="T26130" s="11"/>
      <c r="U26130" s="11"/>
    </row>
    <row r="26131" spans="20:21" x14ac:dyDescent="0.2">
      <c r="T26131" s="11"/>
      <c r="U26131" s="11"/>
    </row>
    <row r="26132" spans="20:21" x14ac:dyDescent="0.2">
      <c r="T26132" s="11"/>
      <c r="U26132" s="11"/>
    </row>
    <row r="26133" spans="20:21" x14ac:dyDescent="0.2">
      <c r="T26133" s="11"/>
      <c r="U26133" s="11"/>
    </row>
    <row r="26134" spans="20:21" x14ac:dyDescent="0.2">
      <c r="T26134" s="11"/>
      <c r="U26134" s="11"/>
    </row>
    <row r="26135" spans="20:21" x14ac:dyDescent="0.2">
      <c r="T26135" s="11"/>
      <c r="U26135" s="11"/>
    </row>
    <row r="26136" spans="20:21" x14ac:dyDescent="0.2">
      <c r="T26136" s="11"/>
      <c r="U26136" s="11"/>
    </row>
    <row r="26137" spans="20:21" x14ac:dyDescent="0.2">
      <c r="T26137" s="11"/>
      <c r="U26137" s="11"/>
    </row>
    <row r="26138" spans="20:21" x14ac:dyDescent="0.2">
      <c r="T26138" s="11"/>
      <c r="U26138" s="11"/>
    </row>
    <row r="26139" spans="20:21" x14ac:dyDescent="0.2">
      <c r="T26139" s="11"/>
      <c r="U26139" s="11"/>
    </row>
    <row r="26140" spans="20:21" x14ac:dyDescent="0.2">
      <c r="T26140" s="11"/>
      <c r="U26140" s="11"/>
    </row>
    <row r="26141" spans="20:21" x14ac:dyDescent="0.2">
      <c r="T26141" s="11"/>
      <c r="U26141" s="11"/>
    </row>
    <row r="26142" spans="20:21" x14ac:dyDescent="0.2">
      <c r="T26142" s="11"/>
      <c r="U26142" s="11"/>
    </row>
    <row r="26143" spans="20:21" x14ac:dyDescent="0.2">
      <c r="T26143" s="11"/>
      <c r="U26143" s="11"/>
    </row>
    <row r="26144" spans="20:21" x14ac:dyDescent="0.2">
      <c r="T26144" s="11"/>
      <c r="U26144" s="11"/>
    </row>
    <row r="26145" spans="20:21" x14ac:dyDescent="0.2">
      <c r="T26145" s="11"/>
      <c r="U26145" s="11"/>
    </row>
    <row r="26146" spans="20:21" x14ac:dyDescent="0.2">
      <c r="T26146" s="11"/>
      <c r="U26146" s="11"/>
    </row>
    <row r="26147" spans="20:21" x14ac:dyDescent="0.2">
      <c r="T26147" s="11"/>
      <c r="U26147" s="11"/>
    </row>
    <row r="26148" spans="20:21" x14ac:dyDescent="0.2">
      <c r="T26148" s="11"/>
      <c r="U26148" s="11"/>
    </row>
    <row r="26149" spans="20:21" x14ac:dyDescent="0.2">
      <c r="T26149" s="11"/>
      <c r="U26149" s="11"/>
    </row>
    <row r="26150" spans="20:21" x14ac:dyDescent="0.2">
      <c r="T26150" s="11"/>
      <c r="U26150" s="11"/>
    </row>
    <row r="26151" spans="20:21" x14ac:dyDescent="0.2">
      <c r="T26151" s="11"/>
      <c r="U26151" s="11"/>
    </row>
    <row r="26152" spans="20:21" x14ac:dyDescent="0.2">
      <c r="T26152" s="11"/>
      <c r="U26152" s="11"/>
    </row>
    <row r="26153" spans="20:21" x14ac:dyDescent="0.2">
      <c r="T26153" s="11"/>
      <c r="U26153" s="11"/>
    </row>
    <row r="26154" spans="20:21" x14ac:dyDescent="0.2">
      <c r="T26154" s="11"/>
      <c r="U26154" s="11"/>
    </row>
    <row r="26155" spans="20:21" x14ac:dyDescent="0.2">
      <c r="T26155" s="11"/>
      <c r="U26155" s="11"/>
    </row>
    <row r="26156" spans="20:21" x14ac:dyDescent="0.2">
      <c r="T26156" s="11"/>
      <c r="U26156" s="11"/>
    </row>
    <row r="26157" spans="20:21" x14ac:dyDescent="0.2">
      <c r="T26157" s="11"/>
      <c r="U26157" s="11"/>
    </row>
    <row r="26158" spans="20:21" x14ac:dyDescent="0.2">
      <c r="T26158" s="11"/>
      <c r="U26158" s="11"/>
    </row>
    <row r="26159" spans="20:21" x14ac:dyDescent="0.2">
      <c r="T26159" s="11"/>
      <c r="U26159" s="11"/>
    </row>
    <row r="26160" spans="20:21" x14ac:dyDescent="0.2">
      <c r="T26160" s="11"/>
      <c r="U26160" s="11"/>
    </row>
    <row r="26161" spans="20:21" x14ac:dyDescent="0.2">
      <c r="T26161" s="11"/>
      <c r="U26161" s="11"/>
    </row>
    <row r="26162" spans="20:21" x14ac:dyDescent="0.2">
      <c r="T26162" s="11"/>
      <c r="U26162" s="11"/>
    </row>
    <row r="26163" spans="20:21" x14ac:dyDescent="0.2">
      <c r="T26163" s="11"/>
      <c r="U26163" s="11"/>
    </row>
    <row r="26164" spans="20:21" x14ac:dyDescent="0.2">
      <c r="T26164" s="11"/>
      <c r="U26164" s="11"/>
    </row>
    <row r="26165" spans="20:21" x14ac:dyDescent="0.2">
      <c r="T26165" s="11"/>
      <c r="U26165" s="11"/>
    </row>
    <row r="26166" spans="20:21" x14ac:dyDescent="0.2">
      <c r="T26166" s="11"/>
      <c r="U26166" s="11"/>
    </row>
    <row r="26167" spans="20:21" x14ac:dyDescent="0.2">
      <c r="T26167" s="11"/>
      <c r="U26167" s="11"/>
    </row>
    <row r="26168" spans="20:21" x14ac:dyDescent="0.2">
      <c r="T26168" s="11"/>
      <c r="U26168" s="11"/>
    </row>
    <row r="26169" spans="20:21" x14ac:dyDescent="0.2">
      <c r="T26169" s="11"/>
      <c r="U26169" s="11"/>
    </row>
    <row r="26170" spans="20:21" x14ac:dyDescent="0.2">
      <c r="T26170" s="11"/>
      <c r="U26170" s="11"/>
    </row>
    <row r="26171" spans="20:21" x14ac:dyDescent="0.2">
      <c r="T26171" s="11"/>
      <c r="U26171" s="11"/>
    </row>
    <row r="26172" spans="20:21" x14ac:dyDescent="0.2">
      <c r="T26172" s="11"/>
      <c r="U26172" s="11"/>
    </row>
    <row r="26173" spans="20:21" x14ac:dyDescent="0.2">
      <c r="T26173" s="11"/>
      <c r="U26173" s="11"/>
    </row>
    <row r="26174" spans="20:21" x14ac:dyDescent="0.2">
      <c r="T26174" s="11"/>
      <c r="U26174" s="11"/>
    </row>
    <row r="26175" spans="20:21" x14ac:dyDescent="0.2">
      <c r="T26175" s="11"/>
      <c r="U26175" s="11"/>
    </row>
    <row r="26176" spans="20:21" x14ac:dyDescent="0.2">
      <c r="T26176" s="11"/>
      <c r="U26176" s="11"/>
    </row>
    <row r="26177" spans="20:21" x14ac:dyDescent="0.2">
      <c r="T26177" s="11"/>
      <c r="U26177" s="11"/>
    </row>
    <row r="26178" spans="20:21" x14ac:dyDescent="0.2">
      <c r="T26178" s="11"/>
      <c r="U26178" s="11"/>
    </row>
    <row r="26179" spans="20:21" x14ac:dyDescent="0.2">
      <c r="T26179" s="11"/>
      <c r="U26179" s="11"/>
    </row>
    <row r="26180" spans="20:21" x14ac:dyDescent="0.2">
      <c r="T26180" s="11"/>
      <c r="U26180" s="11"/>
    </row>
    <row r="26181" spans="20:21" x14ac:dyDescent="0.2">
      <c r="T26181" s="11"/>
      <c r="U26181" s="11"/>
    </row>
    <row r="26182" spans="20:21" x14ac:dyDescent="0.2">
      <c r="T26182" s="11"/>
      <c r="U26182" s="11"/>
    </row>
    <row r="26183" spans="20:21" x14ac:dyDescent="0.2">
      <c r="T26183" s="11"/>
      <c r="U26183" s="11"/>
    </row>
    <row r="26184" spans="20:21" x14ac:dyDescent="0.2">
      <c r="T26184" s="11"/>
      <c r="U26184" s="11"/>
    </row>
    <row r="26185" spans="20:21" x14ac:dyDescent="0.2">
      <c r="T26185" s="11"/>
      <c r="U26185" s="11"/>
    </row>
    <row r="26186" spans="20:21" x14ac:dyDescent="0.2">
      <c r="T26186" s="11"/>
      <c r="U26186" s="11"/>
    </row>
    <row r="26187" spans="20:21" x14ac:dyDescent="0.2">
      <c r="T26187" s="11"/>
      <c r="U26187" s="11"/>
    </row>
    <row r="26188" spans="20:21" x14ac:dyDescent="0.2">
      <c r="T26188" s="11"/>
      <c r="U26188" s="11"/>
    </row>
    <row r="26189" spans="20:21" x14ac:dyDescent="0.2">
      <c r="T26189" s="11"/>
      <c r="U26189" s="11"/>
    </row>
    <row r="26190" spans="20:21" x14ac:dyDescent="0.2">
      <c r="T26190" s="11"/>
      <c r="U26190" s="11"/>
    </row>
    <row r="26191" spans="20:21" x14ac:dyDescent="0.2">
      <c r="T26191" s="11"/>
      <c r="U26191" s="11"/>
    </row>
    <row r="26192" spans="20:21" x14ac:dyDescent="0.2">
      <c r="T26192" s="11"/>
      <c r="U26192" s="11"/>
    </row>
    <row r="26193" spans="20:21" x14ac:dyDescent="0.2">
      <c r="T26193" s="11"/>
      <c r="U26193" s="11"/>
    </row>
    <row r="26194" spans="20:21" x14ac:dyDescent="0.2">
      <c r="T26194" s="11"/>
      <c r="U26194" s="11"/>
    </row>
    <row r="26195" spans="20:21" x14ac:dyDescent="0.2">
      <c r="T26195" s="11"/>
      <c r="U26195" s="11"/>
    </row>
    <row r="26196" spans="20:21" x14ac:dyDescent="0.2">
      <c r="T26196" s="11"/>
      <c r="U26196" s="11"/>
    </row>
    <row r="26197" spans="20:21" x14ac:dyDescent="0.2">
      <c r="T26197" s="11"/>
      <c r="U26197" s="11"/>
    </row>
    <row r="26198" spans="20:21" x14ac:dyDescent="0.2">
      <c r="T26198" s="11"/>
      <c r="U26198" s="11"/>
    </row>
    <row r="26199" spans="20:21" x14ac:dyDescent="0.2">
      <c r="T26199" s="11"/>
      <c r="U26199" s="11"/>
    </row>
    <row r="26200" spans="20:21" x14ac:dyDescent="0.2">
      <c r="T26200" s="11"/>
      <c r="U26200" s="11"/>
    </row>
    <row r="26201" spans="20:21" x14ac:dyDescent="0.2">
      <c r="T26201" s="11"/>
      <c r="U26201" s="11"/>
    </row>
    <row r="26202" spans="20:21" x14ac:dyDescent="0.2">
      <c r="T26202" s="11"/>
      <c r="U26202" s="11"/>
    </row>
    <row r="26203" spans="20:21" x14ac:dyDescent="0.2">
      <c r="T26203" s="11"/>
      <c r="U26203" s="11"/>
    </row>
    <row r="26204" spans="20:21" x14ac:dyDescent="0.2">
      <c r="T26204" s="11"/>
      <c r="U26204" s="11"/>
    </row>
    <row r="26205" spans="20:21" x14ac:dyDescent="0.2">
      <c r="T26205" s="11"/>
      <c r="U26205" s="11"/>
    </row>
    <row r="26206" spans="20:21" x14ac:dyDescent="0.2">
      <c r="T26206" s="11"/>
      <c r="U26206" s="11"/>
    </row>
    <row r="26207" spans="20:21" x14ac:dyDescent="0.2">
      <c r="T26207" s="11"/>
      <c r="U26207" s="11"/>
    </row>
    <row r="26208" spans="20:21" x14ac:dyDescent="0.2">
      <c r="T26208" s="11"/>
      <c r="U26208" s="11"/>
    </row>
    <row r="26209" spans="20:21" x14ac:dyDescent="0.2">
      <c r="T26209" s="11"/>
      <c r="U26209" s="11"/>
    </row>
    <row r="26210" spans="20:21" x14ac:dyDescent="0.2">
      <c r="T26210" s="11"/>
      <c r="U26210" s="11"/>
    </row>
    <row r="26211" spans="20:21" x14ac:dyDescent="0.2">
      <c r="T26211" s="11"/>
      <c r="U26211" s="11"/>
    </row>
    <row r="26212" spans="20:21" x14ac:dyDescent="0.2">
      <c r="T26212" s="11"/>
      <c r="U26212" s="11"/>
    </row>
    <row r="26213" spans="20:21" x14ac:dyDescent="0.2">
      <c r="T26213" s="11"/>
      <c r="U26213" s="11"/>
    </row>
    <row r="26214" spans="20:21" x14ac:dyDescent="0.2">
      <c r="T26214" s="11"/>
      <c r="U26214" s="11"/>
    </row>
    <row r="26215" spans="20:21" x14ac:dyDescent="0.2">
      <c r="T26215" s="11"/>
      <c r="U26215" s="11"/>
    </row>
    <row r="26216" spans="20:21" x14ac:dyDescent="0.2">
      <c r="T26216" s="11"/>
      <c r="U26216" s="11"/>
    </row>
    <row r="26217" spans="20:21" x14ac:dyDescent="0.2">
      <c r="T26217" s="11"/>
      <c r="U26217" s="11"/>
    </row>
    <row r="26218" spans="20:21" x14ac:dyDescent="0.2">
      <c r="T26218" s="11"/>
      <c r="U26218" s="11"/>
    </row>
    <row r="26219" spans="20:21" x14ac:dyDescent="0.2">
      <c r="T26219" s="11"/>
      <c r="U26219" s="11"/>
    </row>
    <row r="26220" spans="20:21" x14ac:dyDescent="0.2">
      <c r="T26220" s="11"/>
      <c r="U26220" s="11"/>
    </row>
    <row r="26221" spans="20:21" x14ac:dyDescent="0.2">
      <c r="T26221" s="11"/>
      <c r="U26221" s="11"/>
    </row>
    <row r="26222" spans="20:21" x14ac:dyDescent="0.2">
      <c r="T26222" s="11"/>
      <c r="U26222" s="11"/>
    </row>
    <row r="26223" spans="20:21" x14ac:dyDescent="0.2">
      <c r="T26223" s="11"/>
      <c r="U26223" s="11"/>
    </row>
    <row r="26224" spans="20:21" x14ac:dyDescent="0.2">
      <c r="T26224" s="11"/>
      <c r="U26224" s="11"/>
    </row>
    <row r="26225" spans="20:21" x14ac:dyDescent="0.2">
      <c r="T26225" s="11"/>
      <c r="U26225" s="11"/>
    </row>
    <row r="26226" spans="20:21" x14ac:dyDescent="0.2">
      <c r="T26226" s="11"/>
      <c r="U26226" s="11"/>
    </row>
    <row r="26227" spans="20:21" x14ac:dyDescent="0.2">
      <c r="T26227" s="11"/>
      <c r="U26227" s="11"/>
    </row>
    <row r="26228" spans="20:21" x14ac:dyDescent="0.2">
      <c r="T26228" s="11"/>
      <c r="U26228" s="11"/>
    </row>
    <row r="26229" spans="20:21" x14ac:dyDescent="0.2">
      <c r="T26229" s="11"/>
      <c r="U26229" s="11"/>
    </row>
    <row r="26230" spans="20:21" x14ac:dyDescent="0.2">
      <c r="T26230" s="11"/>
      <c r="U26230" s="11"/>
    </row>
    <row r="26231" spans="20:21" x14ac:dyDescent="0.2">
      <c r="T26231" s="11"/>
      <c r="U26231" s="11"/>
    </row>
    <row r="26232" spans="20:21" x14ac:dyDescent="0.2">
      <c r="T26232" s="11"/>
      <c r="U26232" s="11"/>
    </row>
    <row r="26233" spans="20:21" x14ac:dyDescent="0.2">
      <c r="T26233" s="11"/>
      <c r="U26233" s="11"/>
    </row>
    <row r="26234" spans="20:21" x14ac:dyDescent="0.2">
      <c r="T26234" s="11"/>
      <c r="U26234" s="11"/>
    </row>
    <row r="26235" spans="20:21" x14ac:dyDescent="0.2">
      <c r="T26235" s="11"/>
      <c r="U26235" s="11"/>
    </row>
    <row r="26236" spans="20:21" x14ac:dyDescent="0.2">
      <c r="T26236" s="11"/>
      <c r="U26236" s="11"/>
    </row>
    <row r="26237" spans="20:21" x14ac:dyDescent="0.2">
      <c r="T26237" s="11"/>
      <c r="U26237" s="11"/>
    </row>
    <row r="26238" spans="20:21" x14ac:dyDescent="0.2">
      <c r="T26238" s="11"/>
      <c r="U26238" s="11"/>
    </row>
    <row r="26239" spans="20:21" x14ac:dyDescent="0.2">
      <c r="T26239" s="11"/>
      <c r="U26239" s="11"/>
    </row>
    <row r="26240" spans="20:21" x14ac:dyDescent="0.2">
      <c r="T26240" s="11"/>
      <c r="U26240" s="11"/>
    </row>
    <row r="26241" spans="20:21" x14ac:dyDescent="0.2">
      <c r="T26241" s="11"/>
      <c r="U26241" s="11"/>
    </row>
    <row r="26242" spans="20:21" x14ac:dyDescent="0.2">
      <c r="T26242" s="11"/>
      <c r="U26242" s="11"/>
    </row>
    <row r="26243" spans="20:21" x14ac:dyDescent="0.2">
      <c r="T26243" s="11"/>
      <c r="U26243" s="11"/>
    </row>
    <row r="26244" spans="20:21" x14ac:dyDescent="0.2">
      <c r="T26244" s="11"/>
      <c r="U26244" s="11"/>
    </row>
    <row r="26245" spans="20:21" x14ac:dyDescent="0.2">
      <c r="T26245" s="11"/>
      <c r="U26245" s="11"/>
    </row>
    <row r="26246" spans="20:21" x14ac:dyDescent="0.2">
      <c r="T26246" s="11"/>
      <c r="U26246" s="11"/>
    </row>
    <row r="26247" spans="20:21" x14ac:dyDescent="0.2">
      <c r="T26247" s="11"/>
      <c r="U26247" s="11"/>
    </row>
    <row r="26248" spans="20:21" x14ac:dyDescent="0.2">
      <c r="T26248" s="11"/>
      <c r="U26248" s="11"/>
    </row>
    <row r="26249" spans="20:21" x14ac:dyDescent="0.2">
      <c r="T26249" s="11"/>
      <c r="U26249" s="11"/>
    </row>
    <row r="26250" spans="20:21" x14ac:dyDescent="0.2">
      <c r="T26250" s="11"/>
      <c r="U26250" s="11"/>
    </row>
    <row r="26251" spans="20:21" x14ac:dyDescent="0.2">
      <c r="T26251" s="11"/>
      <c r="U26251" s="11"/>
    </row>
    <row r="26252" spans="20:21" x14ac:dyDescent="0.2">
      <c r="T26252" s="11"/>
      <c r="U26252" s="11"/>
    </row>
    <row r="26253" spans="20:21" x14ac:dyDescent="0.2">
      <c r="T26253" s="11"/>
      <c r="U26253" s="11"/>
    </row>
    <row r="26254" spans="20:21" x14ac:dyDescent="0.2">
      <c r="T26254" s="11"/>
      <c r="U26254" s="11"/>
    </row>
    <row r="26255" spans="20:21" x14ac:dyDescent="0.2">
      <c r="T26255" s="11"/>
      <c r="U26255" s="11"/>
    </row>
    <row r="26256" spans="20:21" x14ac:dyDescent="0.2">
      <c r="T26256" s="11"/>
      <c r="U26256" s="11"/>
    </row>
    <row r="26257" spans="20:21" x14ac:dyDescent="0.2">
      <c r="T26257" s="11"/>
      <c r="U26257" s="11"/>
    </row>
    <row r="26258" spans="20:21" x14ac:dyDescent="0.2">
      <c r="T26258" s="11"/>
      <c r="U26258" s="11"/>
    </row>
    <row r="26259" spans="20:21" x14ac:dyDescent="0.2">
      <c r="T26259" s="11"/>
      <c r="U26259" s="11"/>
    </row>
    <row r="26260" spans="20:21" x14ac:dyDescent="0.2">
      <c r="T26260" s="11"/>
      <c r="U26260" s="11"/>
    </row>
    <row r="26261" spans="20:21" x14ac:dyDescent="0.2">
      <c r="T26261" s="11"/>
      <c r="U26261" s="11"/>
    </row>
    <row r="26262" spans="20:21" x14ac:dyDescent="0.2">
      <c r="T26262" s="11"/>
      <c r="U26262" s="11"/>
    </row>
    <row r="26263" spans="20:21" x14ac:dyDescent="0.2">
      <c r="T26263" s="11"/>
      <c r="U26263" s="11"/>
    </row>
    <row r="26264" spans="20:21" x14ac:dyDescent="0.2">
      <c r="T26264" s="11"/>
      <c r="U26264" s="11"/>
    </row>
    <row r="26265" spans="20:21" x14ac:dyDescent="0.2">
      <c r="T26265" s="11"/>
      <c r="U26265" s="11"/>
    </row>
    <row r="26266" spans="20:21" x14ac:dyDescent="0.2">
      <c r="T26266" s="11"/>
      <c r="U26266" s="11"/>
    </row>
    <row r="26267" spans="20:21" x14ac:dyDescent="0.2">
      <c r="T26267" s="11"/>
      <c r="U26267" s="11"/>
    </row>
    <row r="26268" spans="20:21" x14ac:dyDescent="0.2">
      <c r="T26268" s="11"/>
      <c r="U26268" s="11"/>
    </row>
    <row r="26269" spans="20:21" x14ac:dyDescent="0.2">
      <c r="T26269" s="11"/>
      <c r="U26269" s="11"/>
    </row>
    <row r="26270" spans="20:21" x14ac:dyDescent="0.2">
      <c r="T26270" s="11"/>
      <c r="U26270" s="11"/>
    </row>
    <row r="26271" spans="20:21" x14ac:dyDescent="0.2">
      <c r="T26271" s="11"/>
      <c r="U26271" s="11"/>
    </row>
    <row r="26272" spans="20:21" x14ac:dyDescent="0.2">
      <c r="T26272" s="11"/>
      <c r="U26272" s="11"/>
    </row>
    <row r="26273" spans="20:21" x14ac:dyDescent="0.2">
      <c r="T26273" s="11"/>
      <c r="U26273" s="11"/>
    </row>
    <row r="26274" spans="20:21" x14ac:dyDescent="0.2">
      <c r="T26274" s="11"/>
      <c r="U26274" s="11"/>
    </row>
    <row r="26275" spans="20:21" x14ac:dyDescent="0.2">
      <c r="T26275" s="11"/>
      <c r="U26275" s="11"/>
    </row>
    <row r="26276" spans="20:21" x14ac:dyDescent="0.2">
      <c r="T26276" s="11"/>
      <c r="U26276" s="11"/>
    </row>
    <row r="26277" spans="20:21" x14ac:dyDescent="0.2">
      <c r="T26277" s="11"/>
      <c r="U26277" s="11"/>
    </row>
    <row r="26278" spans="20:21" x14ac:dyDescent="0.2">
      <c r="T26278" s="11"/>
      <c r="U26278" s="11"/>
    </row>
    <row r="26279" spans="20:21" x14ac:dyDescent="0.2">
      <c r="T26279" s="11"/>
      <c r="U26279" s="11"/>
    </row>
    <row r="26280" spans="20:21" x14ac:dyDescent="0.2">
      <c r="T26280" s="11"/>
      <c r="U26280" s="11"/>
    </row>
    <row r="26281" spans="20:21" x14ac:dyDescent="0.2">
      <c r="T26281" s="11"/>
      <c r="U26281" s="11"/>
    </row>
    <row r="26282" spans="20:21" x14ac:dyDescent="0.2">
      <c r="T26282" s="11"/>
      <c r="U26282" s="11"/>
    </row>
    <row r="26283" spans="20:21" x14ac:dyDescent="0.2">
      <c r="T26283" s="11"/>
      <c r="U26283" s="11"/>
    </row>
    <row r="26284" spans="20:21" x14ac:dyDescent="0.2">
      <c r="T26284" s="11"/>
      <c r="U26284" s="11"/>
    </row>
    <row r="26285" spans="20:21" x14ac:dyDescent="0.2">
      <c r="T26285" s="11"/>
      <c r="U26285" s="11"/>
    </row>
    <row r="26286" spans="20:21" x14ac:dyDescent="0.2">
      <c r="T26286" s="11"/>
      <c r="U26286" s="11"/>
    </row>
    <row r="26287" spans="20:21" x14ac:dyDescent="0.2">
      <c r="T26287" s="11"/>
      <c r="U26287" s="11"/>
    </row>
    <row r="26288" spans="20:21" x14ac:dyDescent="0.2">
      <c r="T26288" s="11"/>
      <c r="U26288" s="11"/>
    </row>
    <row r="26289" spans="20:21" x14ac:dyDescent="0.2">
      <c r="T26289" s="11"/>
      <c r="U26289" s="11"/>
    </row>
    <row r="26290" spans="20:21" x14ac:dyDescent="0.2">
      <c r="T26290" s="11"/>
      <c r="U26290" s="11"/>
    </row>
    <row r="26291" spans="20:21" x14ac:dyDescent="0.2">
      <c r="T26291" s="11"/>
      <c r="U26291" s="11"/>
    </row>
    <row r="26292" spans="20:21" x14ac:dyDescent="0.2">
      <c r="T26292" s="11"/>
      <c r="U26292" s="11"/>
    </row>
    <row r="26293" spans="20:21" x14ac:dyDescent="0.2">
      <c r="T26293" s="11"/>
      <c r="U26293" s="11"/>
    </row>
    <row r="26294" spans="20:21" x14ac:dyDescent="0.2">
      <c r="T26294" s="11"/>
      <c r="U26294" s="11"/>
    </row>
    <row r="26295" spans="20:21" x14ac:dyDescent="0.2">
      <c r="T26295" s="11"/>
      <c r="U26295" s="11"/>
    </row>
    <row r="26296" spans="20:21" x14ac:dyDescent="0.2">
      <c r="T26296" s="11"/>
      <c r="U26296" s="11"/>
    </row>
    <row r="26297" spans="20:21" x14ac:dyDescent="0.2">
      <c r="T26297" s="11"/>
      <c r="U26297" s="11"/>
    </row>
    <row r="26298" spans="20:21" x14ac:dyDescent="0.2">
      <c r="T26298" s="11"/>
      <c r="U26298" s="11"/>
    </row>
    <row r="26299" spans="20:21" x14ac:dyDescent="0.2">
      <c r="T26299" s="11"/>
      <c r="U26299" s="11"/>
    </row>
    <row r="26300" spans="20:21" x14ac:dyDescent="0.2">
      <c r="T26300" s="11"/>
      <c r="U26300" s="11"/>
    </row>
    <row r="26301" spans="20:21" x14ac:dyDescent="0.2">
      <c r="T26301" s="11"/>
      <c r="U26301" s="11"/>
    </row>
    <row r="26302" spans="20:21" x14ac:dyDescent="0.2">
      <c r="T26302" s="11"/>
      <c r="U26302" s="11"/>
    </row>
    <row r="26303" spans="20:21" x14ac:dyDescent="0.2">
      <c r="T26303" s="11"/>
      <c r="U26303" s="11"/>
    </row>
    <row r="26304" spans="20:21" x14ac:dyDescent="0.2">
      <c r="T26304" s="11"/>
      <c r="U26304" s="11"/>
    </row>
    <row r="26305" spans="20:21" x14ac:dyDescent="0.2">
      <c r="T26305" s="11"/>
      <c r="U26305" s="11"/>
    </row>
    <row r="26306" spans="20:21" x14ac:dyDescent="0.2">
      <c r="T26306" s="11"/>
      <c r="U26306" s="11"/>
    </row>
    <row r="26307" spans="20:21" x14ac:dyDescent="0.2">
      <c r="T26307" s="11"/>
      <c r="U26307" s="11"/>
    </row>
    <row r="26308" spans="20:21" x14ac:dyDescent="0.2">
      <c r="T26308" s="11"/>
      <c r="U26308" s="11"/>
    </row>
    <row r="26309" spans="20:21" x14ac:dyDescent="0.2">
      <c r="T26309" s="11"/>
      <c r="U26309" s="11"/>
    </row>
    <row r="26310" spans="20:21" x14ac:dyDescent="0.2">
      <c r="T26310" s="11"/>
      <c r="U26310" s="11"/>
    </row>
    <row r="26311" spans="20:21" x14ac:dyDescent="0.2">
      <c r="T26311" s="11"/>
      <c r="U26311" s="11"/>
    </row>
    <row r="26312" spans="20:21" x14ac:dyDescent="0.2">
      <c r="T26312" s="11"/>
      <c r="U26312" s="11"/>
    </row>
    <row r="26313" spans="20:21" x14ac:dyDescent="0.2">
      <c r="T26313" s="11"/>
      <c r="U26313" s="11"/>
    </row>
    <row r="26314" spans="20:21" x14ac:dyDescent="0.2">
      <c r="T26314" s="11"/>
      <c r="U26314" s="11"/>
    </row>
    <row r="26315" spans="20:21" x14ac:dyDescent="0.2">
      <c r="T26315" s="11"/>
      <c r="U26315" s="11"/>
    </row>
    <row r="26316" spans="20:21" x14ac:dyDescent="0.2">
      <c r="T26316" s="11"/>
      <c r="U26316" s="11"/>
    </row>
    <row r="26317" spans="20:21" x14ac:dyDescent="0.2">
      <c r="T26317" s="11"/>
      <c r="U26317" s="11"/>
    </row>
    <row r="26318" spans="20:21" x14ac:dyDescent="0.2">
      <c r="T26318" s="11"/>
      <c r="U26318" s="11"/>
    </row>
    <row r="26319" spans="20:21" x14ac:dyDescent="0.2">
      <c r="T26319" s="11"/>
      <c r="U26319" s="11"/>
    </row>
    <row r="26320" spans="20:21" x14ac:dyDescent="0.2">
      <c r="T26320" s="11"/>
      <c r="U26320" s="11"/>
    </row>
    <row r="26321" spans="20:21" x14ac:dyDescent="0.2">
      <c r="T26321" s="11"/>
      <c r="U26321" s="11"/>
    </row>
    <row r="26322" spans="20:21" x14ac:dyDescent="0.2">
      <c r="T26322" s="11"/>
      <c r="U26322" s="11"/>
    </row>
    <row r="26323" spans="20:21" x14ac:dyDescent="0.2">
      <c r="T26323" s="11"/>
      <c r="U26323" s="11"/>
    </row>
    <row r="26324" spans="20:21" x14ac:dyDescent="0.2">
      <c r="T26324" s="11"/>
      <c r="U26324" s="11"/>
    </row>
    <row r="26325" spans="20:21" x14ac:dyDescent="0.2">
      <c r="T26325" s="11"/>
      <c r="U26325" s="11"/>
    </row>
    <row r="26326" spans="20:21" x14ac:dyDescent="0.2">
      <c r="T26326" s="11"/>
      <c r="U26326" s="11"/>
    </row>
    <row r="26327" spans="20:21" x14ac:dyDescent="0.2">
      <c r="T26327" s="11"/>
      <c r="U26327" s="11"/>
    </row>
    <row r="26328" spans="20:21" x14ac:dyDescent="0.2">
      <c r="T26328" s="11"/>
      <c r="U26328" s="11"/>
    </row>
    <row r="26329" spans="20:21" x14ac:dyDescent="0.2">
      <c r="T26329" s="11"/>
      <c r="U26329" s="11"/>
    </row>
    <row r="26330" spans="20:21" x14ac:dyDescent="0.2">
      <c r="T26330" s="11"/>
      <c r="U26330" s="11"/>
    </row>
    <row r="26331" spans="20:21" x14ac:dyDescent="0.2">
      <c r="T26331" s="11"/>
      <c r="U26331" s="11"/>
    </row>
    <row r="26332" spans="20:21" x14ac:dyDescent="0.2">
      <c r="T26332" s="11"/>
      <c r="U26332" s="11"/>
    </row>
    <row r="26333" spans="20:21" x14ac:dyDescent="0.2">
      <c r="T26333" s="11"/>
      <c r="U26333" s="11"/>
    </row>
    <row r="26334" spans="20:21" x14ac:dyDescent="0.2">
      <c r="T26334" s="11"/>
      <c r="U26334" s="11"/>
    </row>
    <row r="26335" spans="20:21" x14ac:dyDescent="0.2">
      <c r="T26335" s="11"/>
      <c r="U26335" s="11"/>
    </row>
    <row r="26336" spans="20:21" x14ac:dyDescent="0.2">
      <c r="T26336" s="11"/>
      <c r="U26336" s="11"/>
    </row>
    <row r="26337" spans="20:21" x14ac:dyDescent="0.2">
      <c r="T26337" s="11"/>
      <c r="U26337" s="11"/>
    </row>
    <row r="26338" spans="20:21" x14ac:dyDescent="0.2">
      <c r="T26338" s="11"/>
      <c r="U26338" s="11"/>
    </row>
    <row r="26339" spans="20:21" x14ac:dyDescent="0.2">
      <c r="T26339" s="11"/>
      <c r="U26339" s="11"/>
    </row>
    <row r="26340" spans="20:21" x14ac:dyDescent="0.2">
      <c r="T26340" s="11"/>
      <c r="U26340" s="11"/>
    </row>
    <row r="26341" spans="20:21" x14ac:dyDescent="0.2">
      <c r="T26341" s="11"/>
      <c r="U26341" s="11"/>
    </row>
    <row r="26342" spans="20:21" x14ac:dyDescent="0.2">
      <c r="T26342" s="11"/>
      <c r="U26342" s="11"/>
    </row>
    <row r="26343" spans="20:21" x14ac:dyDescent="0.2">
      <c r="T26343" s="11"/>
      <c r="U26343" s="11"/>
    </row>
    <row r="26344" spans="20:21" x14ac:dyDescent="0.2">
      <c r="T26344" s="11"/>
      <c r="U26344" s="11"/>
    </row>
    <row r="26345" spans="20:21" x14ac:dyDescent="0.2">
      <c r="T26345" s="11"/>
      <c r="U26345" s="11"/>
    </row>
    <row r="26346" spans="20:21" x14ac:dyDescent="0.2">
      <c r="T26346" s="11"/>
      <c r="U26346" s="11"/>
    </row>
    <row r="26347" spans="20:21" x14ac:dyDescent="0.2">
      <c r="T26347" s="11"/>
      <c r="U26347" s="11"/>
    </row>
    <row r="26348" spans="20:21" x14ac:dyDescent="0.2">
      <c r="T26348" s="11"/>
      <c r="U26348" s="11"/>
    </row>
    <row r="26349" spans="20:21" x14ac:dyDescent="0.2">
      <c r="T26349" s="11"/>
      <c r="U26349" s="11"/>
    </row>
    <row r="26350" spans="20:21" x14ac:dyDescent="0.2">
      <c r="T26350" s="11"/>
      <c r="U26350" s="11"/>
    </row>
    <row r="26351" spans="20:21" x14ac:dyDescent="0.2">
      <c r="T26351" s="11"/>
      <c r="U26351" s="11"/>
    </row>
    <row r="26352" spans="20:21" x14ac:dyDescent="0.2">
      <c r="T26352" s="11"/>
      <c r="U26352" s="11"/>
    </row>
    <row r="26353" spans="20:21" x14ac:dyDescent="0.2">
      <c r="T26353" s="11"/>
      <c r="U26353" s="11"/>
    </row>
    <row r="26354" spans="20:21" x14ac:dyDescent="0.2">
      <c r="T26354" s="11"/>
      <c r="U26354" s="11"/>
    </row>
    <row r="26355" spans="20:21" x14ac:dyDescent="0.2">
      <c r="T26355" s="11"/>
      <c r="U26355" s="11"/>
    </row>
    <row r="26356" spans="20:21" x14ac:dyDescent="0.2">
      <c r="T26356" s="11"/>
      <c r="U26356" s="11"/>
    </row>
    <row r="26357" spans="20:21" x14ac:dyDescent="0.2">
      <c r="T26357" s="11"/>
      <c r="U26357" s="11"/>
    </row>
    <row r="26358" spans="20:21" x14ac:dyDescent="0.2">
      <c r="T26358" s="11"/>
      <c r="U26358" s="11"/>
    </row>
    <row r="26359" spans="20:21" x14ac:dyDescent="0.2">
      <c r="T26359" s="11"/>
      <c r="U26359" s="11"/>
    </row>
    <row r="26360" spans="20:21" x14ac:dyDescent="0.2">
      <c r="T26360" s="11"/>
      <c r="U26360" s="11"/>
    </row>
    <row r="26361" spans="20:21" x14ac:dyDescent="0.2">
      <c r="T26361" s="11"/>
      <c r="U26361" s="11"/>
    </row>
    <row r="26362" spans="20:21" x14ac:dyDescent="0.2">
      <c r="T26362" s="11"/>
      <c r="U26362" s="11"/>
    </row>
    <row r="26363" spans="20:21" x14ac:dyDescent="0.2">
      <c r="T26363" s="11"/>
      <c r="U26363" s="11"/>
    </row>
    <row r="26364" spans="20:21" x14ac:dyDescent="0.2">
      <c r="T26364" s="11"/>
      <c r="U26364" s="11"/>
    </row>
    <row r="26365" spans="20:21" x14ac:dyDescent="0.2">
      <c r="T26365" s="11"/>
      <c r="U26365" s="11"/>
    </row>
    <row r="26366" spans="20:21" x14ac:dyDescent="0.2">
      <c r="T26366" s="11"/>
      <c r="U26366" s="11"/>
    </row>
    <row r="26367" spans="20:21" x14ac:dyDescent="0.2">
      <c r="T26367" s="11"/>
      <c r="U26367" s="11"/>
    </row>
    <row r="26368" spans="20:21" x14ac:dyDescent="0.2">
      <c r="T26368" s="11"/>
      <c r="U26368" s="11"/>
    </row>
    <row r="26369" spans="20:21" x14ac:dyDescent="0.2">
      <c r="T26369" s="11"/>
      <c r="U26369" s="11"/>
    </row>
    <row r="26370" spans="20:21" x14ac:dyDescent="0.2">
      <c r="T26370" s="11"/>
      <c r="U26370" s="11"/>
    </row>
    <row r="26371" spans="20:21" x14ac:dyDescent="0.2">
      <c r="T26371" s="11"/>
      <c r="U26371" s="11"/>
    </row>
    <row r="26372" spans="20:21" x14ac:dyDescent="0.2">
      <c r="T26372" s="11"/>
      <c r="U26372" s="11"/>
    </row>
    <row r="26373" spans="20:21" x14ac:dyDescent="0.2">
      <c r="T26373" s="11"/>
      <c r="U26373" s="11"/>
    </row>
    <row r="26374" spans="20:21" x14ac:dyDescent="0.2">
      <c r="T26374" s="11"/>
      <c r="U26374" s="11"/>
    </row>
    <row r="26375" spans="20:21" x14ac:dyDescent="0.2">
      <c r="T26375" s="11"/>
      <c r="U26375" s="11"/>
    </row>
    <row r="26376" spans="20:21" x14ac:dyDescent="0.2">
      <c r="T26376" s="11"/>
      <c r="U26376" s="11"/>
    </row>
    <row r="26377" spans="20:21" x14ac:dyDescent="0.2">
      <c r="T26377" s="11"/>
      <c r="U26377" s="11"/>
    </row>
    <row r="26378" spans="20:21" x14ac:dyDescent="0.2">
      <c r="T26378" s="11"/>
      <c r="U26378" s="11"/>
    </row>
    <row r="26379" spans="20:21" x14ac:dyDescent="0.2">
      <c r="T26379" s="11"/>
      <c r="U26379" s="11"/>
    </row>
    <row r="26380" spans="20:21" x14ac:dyDescent="0.2">
      <c r="T26380" s="11"/>
      <c r="U26380" s="11"/>
    </row>
    <row r="26381" spans="20:21" x14ac:dyDescent="0.2">
      <c r="T26381" s="11"/>
      <c r="U26381" s="11"/>
    </row>
    <row r="26382" spans="20:21" x14ac:dyDescent="0.2">
      <c r="T26382" s="11"/>
      <c r="U26382" s="11"/>
    </row>
    <row r="26383" spans="20:21" x14ac:dyDescent="0.2">
      <c r="T26383" s="11"/>
      <c r="U26383" s="11"/>
    </row>
    <row r="26384" spans="20:21" x14ac:dyDescent="0.2">
      <c r="T26384" s="11"/>
      <c r="U26384" s="11"/>
    </row>
    <row r="26385" spans="20:21" x14ac:dyDescent="0.2">
      <c r="T26385" s="11"/>
      <c r="U26385" s="11"/>
    </row>
    <row r="26386" spans="20:21" x14ac:dyDescent="0.2">
      <c r="T26386" s="11"/>
      <c r="U26386" s="11"/>
    </row>
    <row r="26387" spans="20:21" x14ac:dyDescent="0.2">
      <c r="T26387" s="11"/>
      <c r="U26387" s="11"/>
    </row>
    <row r="26388" spans="20:21" x14ac:dyDescent="0.2">
      <c r="T26388" s="11"/>
      <c r="U26388" s="11"/>
    </row>
    <row r="26389" spans="20:21" x14ac:dyDescent="0.2">
      <c r="T26389" s="11"/>
      <c r="U26389" s="11"/>
    </row>
    <row r="26390" spans="20:21" x14ac:dyDescent="0.2">
      <c r="T26390" s="11"/>
      <c r="U26390" s="11"/>
    </row>
    <row r="26391" spans="20:21" x14ac:dyDescent="0.2">
      <c r="T26391" s="11"/>
      <c r="U26391" s="11"/>
    </row>
    <row r="26392" spans="20:21" x14ac:dyDescent="0.2">
      <c r="T26392" s="11"/>
      <c r="U26392" s="11"/>
    </row>
    <row r="26393" spans="20:21" x14ac:dyDescent="0.2">
      <c r="T26393" s="11"/>
      <c r="U26393" s="11"/>
    </row>
    <row r="26394" spans="20:21" x14ac:dyDescent="0.2">
      <c r="T26394" s="11"/>
      <c r="U26394" s="11"/>
    </row>
    <row r="26395" spans="20:21" x14ac:dyDescent="0.2">
      <c r="T26395" s="11"/>
      <c r="U26395" s="11"/>
    </row>
    <row r="26396" spans="20:21" x14ac:dyDescent="0.2">
      <c r="T26396" s="11"/>
      <c r="U26396" s="11"/>
    </row>
    <row r="26397" spans="20:21" x14ac:dyDescent="0.2">
      <c r="T26397" s="11"/>
      <c r="U26397" s="11"/>
    </row>
    <row r="26398" spans="20:21" x14ac:dyDescent="0.2">
      <c r="T26398" s="11"/>
      <c r="U26398" s="11"/>
    </row>
    <row r="26399" spans="20:21" x14ac:dyDescent="0.2">
      <c r="T26399" s="11"/>
      <c r="U26399" s="11"/>
    </row>
    <row r="26400" spans="20:21" x14ac:dyDescent="0.2">
      <c r="T26400" s="11"/>
      <c r="U26400" s="11"/>
    </row>
    <row r="26401" spans="20:21" x14ac:dyDescent="0.2">
      <c r="T26401" s="11"/>
      <c r="U26401" s="11"/>
    </row>
    <row r="26402" spans="20:21" x14ac:dyDescent="0.2">
      <c r="T26402" s="11"/>
      <c r="U26402" s="11"/>
    </row>
    <row r="26403" spans="20:21" x14ac:dyDescent="0.2">
      <c r="T26403" s="11"/>
      <c r="U26403" s="11"/>
    </row>
    <row r="26404" spans="20:21" x14ac:dyDescent="0.2">
      <c r="T26404" s="11"/>
      <c r="U26404" s="11"/>
    </row>
    <row r="26405" spans="20:21" x14ac:dyDescent="0.2">
      <c r="T26405" s="11"/>
      <c r="U26405" s="11"/>
    </row>
    <row r="26406" spans="20:21" x14ac:dyDescent="0.2">
      <c r="T26406" s="11"/>
      <c r="U26406" s="11"/>
    </row>
    <row r="26407" spans="20:21" x14ac:dyDescent="0.2">
      <c r="T26407" s="11"/>
      <c r="U26407" s="11"/>
    </row>
    <row r="26408" spans="20:21" x14ac:dyDescent="0.2">
      <c r="T26408" s="11"/>
      <c r="U26408" s="11"/>
    </row>
    <row r="26409" spans="20:21" x14ac:dyDescent="0.2">
      <c r="T26409" s="11"/>
      <c r="U26409" s="11"/>
    </row>
    <row r="26410" spans="20:21" x14ac:dyDescent="0.2">
      <c r="T26410" s="11"/>
      <c r="U26410" s="11"/>
    </row>
    <row r="26411" spans="20:21" x14ac:dyDescent="0.2">
      <c r="T26411" s="11"/>
      <c r="U26411" s="11"/>
    </row>
    <row r="26412" spans="20:21" x14ac:dyDescent="0.2">
      <c r="T26412" s="11"/>
      <c r="U26412" s="11"/>
    </row>
    <row r="26413" spans="20:21" x14ac:dyDescent="0.2">
      <c r="T26413" s="11"/>
      <c r="U26413" s="11"/>
    </row>
    <row r="26414" spans="20:21" x14ac:dyDescent="0.2">
      <c r="T26414" s="11"/>
      <c r="U26414" s="11"/>
    </row>
    <row r="26415" spans="20:21" x14ac:dyDescent="0.2">
      <c r="T26415" s="11"/>
      <c r="U26415" s="11"/>
    </row>
    <row r="26416" spans="20:21" x14ac:dyDescent="0.2">
      <c r="T26416" s="11"/>
      <c r="U26416" s="11"/>
    </row>
    <row r="26417" spans="20:21" x14ac:dyDescent="0.2">
      <c r="T26417" s="11"/>
      <c r="U26417" s="11"/>
    </row>
    <row r="26418" spans="20:21" x14ac:dyDescent="0.2">
      <c r="T26418" s="11"/>
      <c r="U26418" s="11"/>
    </row>
    <row r="26419" spans="20:21" x14ac:dyDescent="0.2">
      <c r="T26419" s="11"/>
      <c r="U26419" s="11"/>
    </row>
    <row r="26420" spans="20:21" x14ac:dyDescent="0.2">
      <c r="T26420" s="11"/>
      <c r="U26420" s="11"/>
    </row>
    <row r="26421" spans="20:21" x14ac:dyDescent="0.2">
      <c r="T26421" s="11"/>
      <c r="U26421" s="11"/>
    </row>
    <row r="26422" spans="20:21" x14ac:dyDescent="0.2">
      <c r="T26422" s="11"/>
      <c r="U26422" s="11"/>
    </row>
    <row r="26423" spans="20:21" x14ac:dyDescent="0.2">
      <c r="T26423" s="11"/>
      <c r="U26423" s="11"/>
    </row>
    <row r="26424" spans="20:21" x14ac:dyDescent="0.2">
      <c r="T26424" s="11"/>
      <c r="U26424" s="11"/>
    </row>
    <row r="26425" spans="20:21" x14ac:dyDescent="0.2">
      <c r="T26425" s="11"/>
      <c r="U26425" s="11"/>
    </row>
    <row r="26426" spans="20:21" x14ac:dyDescent="0.2">
      <c r="T26426" s="11"/>
      <c r="U26426" s="11"/>
    </row>
    <row r="26427" spans="20:21" x14ac:dyDescent="0.2">
      <c r="T26427" s="11"/>
      <c r="U26427" s="11"/>
    </row>
    <row r="26428" spans="20:21" x14ac:dyDescent="0.2">
      <c r="T26428" s="11"/>
      <c r="U26428" s="11"/>
    </row>
    <row r="26429" spans="20:21" x14ac:dyDescent="0.2">
      <c r="T26429" s="11"/>
      <c r="U26429" s="11"/>
    </row>
    <row r="26430" spans="20:21" x14ac:dyDescent="0.2">
      <c r="T26430" s="11"/>
      <c r="U26430" s="11"/>
    </row>
    <row r="26431" spans="20:21" x14ac:dyDescent="0.2">
      <c r="T26431" s="11"/>
      <c r="U26431" s="11"/>
    </row>
    <row r="26432" spans="20:21" x14ac:dyDescent="0.2">
      <c r="T26432" s="11"/>
      <c r="U26432" s="11"/>
    </row>
    <row r="26433" spans="20:21" x14ac:dyDescent="0.2">
      <c r="T26433" s="11"/>
      <c r="U26433" s="11"/>
    </row>
    <row r="26434" spans="20:21" x14ac:dyDescent="0.2">
      <c r="T26434" s="11"/>
      <c r="U26434" s="11"/>
    </row>
    <row r="26435" spans="20:21" x14ac:dyDescent="0.2">
      <c r="T26435" s="11"/>
      <c r="U26435" s="11"/>
    </row>
    <row r="26436" spans="20:21" x14ac:dyDescent="0.2">
      <c r="T26436" s="11"/>
      <c r="U26436" s="11"/>
    </row>
    <row r="26437" spans="20:21" x14ac:dyDescent="0.2">
      <c r="T26437" s="11"/>
      <c r="U26437" s="11"/>
    </row>
    <row r="26438" spans="20:21" x14ac:dyDescent="0.2">
      <c r="T26438" s="11"/>
      <c r="U26438" s="11"/>
    </row>
    <row r="26439" spans="20:21" x14ac:dyDescent="0.2">
      <c r="T26439" s="11"/>
      <c r="U26439" s="11"/>
    </row>
    <row r="26440" spans="20:21" x14ac:dyDescent="0.2">
      <c r="T26440" s="11"/>
      <c r="U26440" s="11"/>
    </row>
    <row r="26441" spans="20:21" x14ac:dyDescent="0.2">
      <c r="T26441" s="11"/>
      <c r="U26441" s="11"/>
    </row>
    <row r="26442" spans="20:21" x14ac:dyDescent="0.2">
      <c r="T26442" s="11"/>
      <c r="U26442" s="11"/>
    </row>
    <row r="26443" spans="20:21" x14ac:dyDescent="0.2">
      <c r="T26443" s="11"/>
      <c r="U26443" s="11"/>
    </row>
    <row r="26444" spans="20:21" x14ac:dyDescent="0.2">
      <c r="T26444" s="11"/>
      <c r="U26444" s="11"/>
    </row>
    <row r="26445" spans="20:21" x14ac:dyDescent="0.2">
      <c r="T26445" s="11"/>
      <c r="U26445" s="11"/>
    </row>
    <row r="26446" spans="20:21" x14ac:dyDescent="0.2">
      <c r="T26446" s="11"/>
      <c r="U26446" s="11"/>
    </row>
    <row r="26447" spans="20:21" x14ac:dyDescent="0.2">
      <c r="T26447" s="11"/>
      <c r="U26447" s="11"/>
    </row>
    <row r="26448" spans="20:21" x14ac:dyDescent="0.2">
      <c r="T26448" s="11"/>
      <c r="U26448" s="11"/>
    </row>
    <row r="26449" spans="20:21" x14ac:dyDescent="0.2">
      <c r="T26449" s="11"/>
      <c r="U26449" s="11"/>
    </row>
    <row r="26450" spans="20:21" x14ac:dyDescent="0.2">
      <c r="T26450" s="11"/>
      <c r="U26450" s="11"/>
    </row>
    <row r="26451" spans="20:21" x14ac:dyDescent="0.2">
      <c r="T26451" s="11"/>
      <c r="U26451" s="11"/>
    </row>
    <row r="26452" spans="20:21" x14ac:dyDescent="0.2">
      <c r="T26452" s="11"/>
      <c r="U26452" s="11"/>
    </row>
    <row r="26453" spans="20:21" x14ac:dyDescent="0.2">
      <c r="T26453" s="11"/>
      <c r="U26453" s="11"/>
    </row>
    <row r="26454" spans="20:21" x14ac:dyDescent="0.2">
      <c r="T26454" s="11"/>
      <c r="U26454" s="11"/>
    </row>
    <row r="26455" spans="20:21" x14ac:dyDescent="0.2">
      <c r="T26455" s="11"/>
      <c r="U26455" s="11"/>
    </row>
    <row r="26456" spans="20:21" x14ac:dyDescent="0.2">
      <c r="T26456" s="11"/>
      <c r="U26456" s="11"/>
    </row>
    <row r="26457" spans="20:21" x14ac:dyDescent="0.2">
      <c r="T26457" s="11"/>
      <c r="U26457" s="11"/>
    </row>
    <row r="26458" spans="20:21" x14ac:dyDescent="0.2">
      <c r="T26458" s="11"/>
      <c r="U26458" s="11"/>
    </row>
    <row r="26459" spans="20:21" x14ac:dyDescent="0.2">
      <c r="T26459" s="11"/>
      <c r="U26459" s="11"/>
    </row>
    <row r="26460" spans="20:21" x14ac:dyDescent="0.2">
      <c r="T26460" s="11"/>
      <c r="U26460" s="11"/>
    </row>
    <row r="26461" spans="20:21" x14ac:dyDescent="0.2">
      <c r="T26461" s="11"/>
      <c r="U26461" s="11"/>
    </row>
    <row r="26462" spans="20:21" x14ac:dyDescent="0.2">
      <c r="T26462" s="11"/>
      <c r="U26462" s="11"/>
    </row>
    <row r="26463" spans="20:21" x14ac:dyDescent="0.2">
      <c r="T26463" s="11"/>
      <c r="U26463" s="11"/>
    </row>
    <row r="26464" spans="20:21" x14ac:dyDescent="0.2">
      <c r="T26464" s="11"/>
      <c r="U26464" s="11"/>
    </row>
    <row r="26465" spans="20:21" x14ac:dyDescent="0.2">
      <c r="T26465" s="11"/>
      <c r="U26465" s="11"/>
    </row>
    <row r="26466" spans="20:21" x14ac:dyDescent="0.2">
      <c r="T26466" s="11"/>
      <c r="U26466" s="11"/>
    </row>
    <row r="26467" spans="20:21" x14ac:dyDescent="0.2">
      <c r="T26467" s="11"/>
      <c r="U26467" s="11"/>
    </row>
    <row r="26468" spans="20:21" x14ac:dyDescent="0.2">
      <c r="T26468" s="11"/>
      <c r="U26468" s="11"/>
    </row>
    <row r="26469" spans="20:21" x14ac:dyDescent="0.2">
      <c r="T26469" s="11"/>
      <c r="U26469" s="11"/>
    </row>
    <row r="26470" spans="20:21" x14ac:dyDescent="0.2">
      <c r="T26470" s="11"/>
      <c r="U26470" s="11"/>
    </row>
    <row r="26471" spans="20:21" x14ac:dyDescent="0.2">
      <c r="T26471" s="11"/>
      <c r="U26471" s="11"/>
    </row>
    <row r="26472" spans="20:21" x14ac:dyDescent="0.2">
      <c r="T26472" s="11"/>
      <c r="U26472" s="11"/>
    </row>
    <row r="26473" spans="20:21" x14ac:dyDescent="0.2">
      <c r="T26473" s="11"/>
      <c r="U26473" s="11"/>
    </row>
    <row r="26474" spans="20:21" x14ac:dyDescent="0.2">
      <c r="T26474" s="11"/>
      <c r="U26474" s="11"/>
    </row>
    <row r="26475" spans="20:21" x14ac:dyDescent="0.2">
      <c r="T26475" s="11"/>
      <c r="U26475" s="11"/>
    </row>
    <row r="26476" spans="20:21" x14ac:dyDescent="0.2">
      <c r="T26476" s="11"/>
      <c r="U26476" s="11"/>
    </row>
    <row r="26477" spans="20:21" x14ac:dyDescent="0.2">
      <c r="T26477" s="11"/>
      <c r="U26477" s="11"/>
    </row>
    <row r="26478" spans="20:21" x14ac:dyDescent="0.2">
      <c r="T26478" s="11"/>
      <c r="U26478" s="11"/>
    </row>
    <row r="26479" spans="20:21" x14ac:dyDescent="0.2">
      <c r="T26479" s="11"/>
      <c r="U26479" s="11"/>
    </row>
    <row r="26480" spans="20:21" x14ac:dyDescent="0.2">
      <c r="T26480" s="11"/>
      <c r="U26480" s="11"/>
    </row>
    <row r="26481" spans="20:21" x14ac:dyDescent="0.2">
      <c r="T26481" s="11"/>
      <c r="U26481" s="11"/>
    </row>
    <row r="26482" spans="20:21" x14ac:dyDescent="0.2">
      <c r="T26482" s="11"/>
      <c r="U26482" s="11"/>
    </row>
    <row r="26483" spans="20:21" x14ac:dyDescent="0.2">
      <c r="T26483" s="11"/>
      <c r="U26483" s="11"/>
    </row>
    <row r="26484" spans="20:21" x14ac:dyDescent="0.2">
      <c r="T26484" s="11"/>
      <c r="U26484" s="11"/>
    </row>
    <row r="26485" spans="20:21" x14ac:dyDescent="0.2">
      <c r="T26485" s="11"/>
      <c r="U26485" s="11"/>
    </row>
    <row r="26486" spans="20:21" x14ac:dyDescent="0.2">
      <c r="T26486" s="11"/>
      <c r="U26486" s="11"/>
    </row>
    <row r="26487" spans="20:21" x14ac:dyDescent="0.2">
      <c r="T26487" s="11"/>
      <c r="U26487" s="11"/>
    </row>
    <row r="26488" spans="20:21" x14ac:dyDescent="0.2">
      <c r="T26488" s="11"/>
      <c r="U26488" s="11"/>
    </row>
    <row r="26489" spans="20:21" x14ac:dyDescent="0.2">
      <c r="T26489" s="11"/>
      <c r="U26489" s="11"/>
    </row>
    <row r="26490" spans="20:21" x14ac:dyDescent="0.2">
      <c r="T26490" s="11"/>
      <c r="U26490" s="11"/>
    </row>
    <row r="26491" spans="20:21" x14ac:dyDescent="0.2">
      <c r="T26491" s="11"/>
      <c r="U26491" s="11"/>
    </row>
    <row r="26492" spans="20:21" x14ac:dyDescent="0.2">
      <c r="T26492" s="11"/>
      <c r="U26492" s="11"/>
    </row>
    <row r="26493" spans="20:21" x14ac:dyDescent="0.2">
      <c r="T26493" s="11"/>
      <c r="U26493" s="11"/>
    </row>
    <row r="26494" spans="20:21" x14ac:dyDescent="0.2">
      <c r="T26494" s="11"/>
      <c r="U26494" s="11"/>
    </row>
    <row r="26495" spans="20:21" x14ac:dyDescent="0.2">
      <c r="T26495" s="11"/>
      <c r="U26495" s="11"/>
    </row>
    <row r="26496" spans="20:21" x14ac:dyDescent="0.2">
      <c r="T26496" s="11"/>
      <c r="U26496" s="11"/>
    </row>
    <row r="26497" spans="20:21" x14ac:dyDescent="0.2">
      <c r="T26497" s="11"/>
      <c r="U26497" s="11"/>
    </row>
    <row r="26498" spans="20:21" x14ac:dyDescent="0.2">
      <c r="T26498" s="11"/>
      <c r="U26498" s="11"/>
    </row>
    <row r="26499" spans="20:21" x14ac:dyDescent="0.2">
      <c r="T26499" s="11"/>
      <c r="U26499" s="11"/>
    </row>
    <row r="26500" spans="20:21" x14ac:dyDescent="0.2">
      <c r="T26500" s="11"/>
      <c r="U26500" s="11"/>
    </row>
    <row r="26501" spans="20:21" x14ac:dyDescent="0.2">
      <c r="T26501" s="11"/>
      <c r="U26501" s="11"/>
    </row>
    <row r="26502" spans="20:21" x14ac:dyDescent="0.2">
      <c r="T26502" s="11"/>
      <c r="U26502" s="11"/>
    </row>
    <row r="26503" spans="20:21" x14ac:dyDescent="0.2">
      <c r="T26503" s="11"/>
      <c r="U26503" s="11"/>
    </row>
    <row r="26504" spans="20:21" x14ac:dyDescent="0.2">
      <c r="T26504" s="11"/>
      <c r="U26504" s="11"/>
    </row>
    <row r="26505" spans="20:21" x14ac:dyDescent="0.2">
      <c r="T26505" s="11"/>
      <c r="U26505" s="11"/>
    </row>
    <row r="26506" spans="20:21" x14ac:dyDescent="0.2">
      <c r="T26506" s="11"/>
      <c r="U26506" s="11"/>
    </row>
    <row r="26507" spans="20:21" x14ac:dyDescent="0.2">
      <c r="T26507" s="11"/>
      <c r="U26507" s="11"/>
    </row>
    <row r="26508" spans="20:21" x14ac:dyDescent="0.2">
      <c r="T26508" s="11"/>
      <c r="U26508" s="11"/>
    </row>
    <row r="26509" spans="20:21" x14ac:dyDescent="0.2">
      <c r="T26509" s="11"/>
      <c r="U26509" s="11"/>
    </row>
    <row r="26510" spans="20:21" x14ac:dyDescent="0.2">
      <c r="T26510" s="11"/>
      <c r="U26510" s="11"/>
    </row>
    <row r="26511" spans="20:21" x14ac:dyDescent="0.2">
      <c r="T26511" s="11"/>
      <c r="U26511" s="11"/>
    </row>
    <row r="26512" spans="20:21" x14ac:dyDescent="0.2">
      <c r="T26512" s="11"/>
      <c r="U26512" s="11"/>
    </row>
    <row r="26513" spans="20:21" x14ac:dyDescent="0.2">
      <c r="T26513" s="11"/>
      <c r="U26513" s="11"/>
    </row>
    <row r="26514" spans="20:21" x14ac:dyDescent="0.2">
      <c r="T26514" s="11"/>
      <c r="U26514" s="11"/>
    </row>
    <row r="26515" spans="20:21" x14ac:dyDescent="0.2">
      <c r="T26515" s="11"/>
      <c r="U26515" s="11"/>
    </row>
    <row r="26516" spans="20:21" x14ac:dyDescent="0.2">
      <c r="T26516" s="11"/>
      <c r="U26516" s="11"/>
    </row>
    <row r="26517" spans="20:21" x14ac:dyDescent="0.2">
      <c r="T26517" s="11"/>
      <c r="U26517" s="11"/>
    </row>
    <row r="26518" spans="20:21" x14ac:dyDescent="0.2">
      <c r="T26518" s="11"/>
      <c r="U26518" s="11"/>
    </row>
    <row r="26519" spans="20:21" x14ac:dyDescent="0.2">
      <c r="T26519" s="11"/>
      <c r="U26519" s="11"/>
    </row>
    <row r="26520" spans="20:21" x14ac:dyDescent="0.2">
      <c r="T26520" s="11"/>
      <c r="U26520" s="11"/>
    </row>
    <row r="26521" spans="20:21" x14ac:dyDescent="0.2">
      <c r="T26521" s="11"/>
      <c r="U26521" s="11"/>
    </row>
    <row r="26522" spans="20:21" x14ac:dyDescent="0.2">
      <c r="T26522" s="11"/>
      <c r="U26522" s="11"/>
    </row>
    <row r="26523" spans="20:21" x14ac:dyDescent="0.2">
      <c r="T26523" s="11"/>
      <c r="U26523" s="11"/>
    </row>
    <row r="26524" spans="20:21" x14ac:dyDescent="0.2">
      <c r="T26524" s="11"/>
      <c r="U26524" s="11"/>
    </row>
    <row r="26525" spans="20:21" x14ac:dyDescent="0.2">
      <c r="T26525" s="11"/>
      <c r="U26525" s="11"/>
    </row>
    <row r="26526" spans="20:21" x14ac:dyDescent="0.2">
      <c r="T26526" s="11"/>
      <c r="U26526" s="11"/>
    </row>
    <row r="26527" spans="20:21" x14ac:dyDescent="0.2">
      <c r="T26527" s="11"/>
      <c r="U26527" s="11"/>
    </row>
    <row r="26528" spans="20:21" x14ac:dyDescent="0.2">
      <c r="T26528" s="11"/>
      <c r="U26528" s="11"/>
    </row>
    <row r="26529" spans="20:21" x14ac:dyDescent="0.2">
      <c r="T26529" s="11"/>
      <c r="U26529" s="11"/>
    </row>
    <row r="26530" spans="20:21" x14ac:dyDescent="0.2">
      <c r="T26530" s="11"/>
      <c r="U26530" s="11"/>
    </row>
    <row r="26531" spans="20:21" x14ac:dyDescent="0.2">
      <c r="T26531" s="11"/>
      <c r="U26531" s="11"/>
    </row>
    <row r="26532" spans="20:21" x14ac:dyDescent="0.2">
      <c r="T26532" s="11"/>
      <c r="U26532" s="11"/>
    </row>
    <row r="26533" spans="20:21" x14ac:dyDescent="0.2">
      <c r="T26533" s="11"/>
      <c r="U26533" s="11"/>
    </row>
    <row r="26534" spans="20:21" x14ac:dyDescent="0.2">
      <c r="T26534" s="11"/>
      <c r="U26534" s="11"/>
    </row>
    <row r="26535" spans="20:21" x14ac:dyDescent="0.2">
      <c r="T26535" s="11"/>
      <c r="U26535" s="11"/>
    </row>
    <row r="26536" spans="20:21" x14ac:dyDescent="0.2">
      <c r="T26536" s="11"/>
      <c r="U26536" s="11"/>
    </row>
    <row r="26537" spans="20:21" x14ac:dyDescent="0.2">
      <c r="T26537" s="11"/>
      <c r="U26537" s="11"/>
    </row>
    <row r="26538" spans="20:21" x14ac:dyDescent="0.2">
      <c r="T26538" s="11"/>
      <c r="U26538" s="11"/>
    </row>
    <row r="26539" spans="20:21" x14ac:dyDescent="0.2">
      <c r="T26539" s="11"/>
      <c r="U26539" s="11"/>
    </row>
    <row r="26540" spans="20:21" x14ac:dyDescent="0.2">
      <c r="T26540" s="11"/>
      <c r="U26540" s="11"/>
    </row>
    <row r="26541" spans="20:21" x14ac:dyDescent="0.2">
      <c r="T26541" s="11"/>
      <c r="U26541" s="11"/>
    </row>
    <row r="26542" spans="20:21" x14ac:dyDescent="0.2">
      <c r="T26542" s="11"/>
      <c r="U26542" s="11"/>
    </row>
    <row r="26543" spans="20:21" x14ac:dyDescent="0.2">
      <c r="T26543" s="11"/>
      <c r="U26543" s="11"/>
    </row>
    <row r="26544" spans="20:21" x14ac:dyDescent="0.2">
      <c r="T26544" s="11"/>
      <c r="U26544" s="11"/>
    </row>
    <row r="26545" spans="20:21" x14ac:dyDescent="0.2">
      <c r="T26545" s="11"/>
      <c r="U26545" s="11"/>
    </row>
    <row r="26546" spans="20:21" x14ac:dyDescent="0.2">
      <c r="T26546" s="11"/>
      <c r="U26546" s="11"/>
    </row>
    <row r="26547" spans="20:21" x14ac:dyDescent="0.2">
      <c r="T26547" s="11"/>
      <c r="U26547" s="11"/>
    </row>
    <row r="26548" spans="20:21" x14ac:dyDescent="0.2">
      <c r="T26548" s="11"/>
      <c r="U26548" s="11"/>
    </row>
    <row r="26549" spans="20:21" x14ac:dyDescent="0.2">
      <c r="T26549" s="11"/>
      <c r="U26549" s="11"/>
    </row>
    <row r="26550" spans="20:21" x14ac:dyDescent="0.2">
      <c r="T26550" s="11"/>
      <c r="U26550" s="11"/>
    </row>
    <row r="26551" spans="20:21" x14ac:dyDescent="0.2">
      <c r="T26551" s="11"/>
      <c r="U26551" s="11"/>
    </row>
    <row r="26552" spans="20:21" x14ac:dyDescent="0.2">
      <c r="T26552" s="11"/>
      <c r="U26552" s="11"/>
    </row>
    <row r="26553" spans="20:21" x14ac:dyDescent="0.2">
      <c r="T26553" s="11"/>
      <c r="U26553" s="11"/>
    </row>
    <row r="26554" spans="20:21" x14ac:dyDescent="0.2">
      <c r="T26554" s="11"/>
      <c r="U26554" s="11"/>
    </row>
    <row r="26555" spans="20:21" x14ac:dyDescent="0.2">
      <c r="T26555" s="11"/>
      <c r="U26555" s="11"/>
    </row>
    <row r="26556" spans="20:21" x14ac:dyDescent="0.2">
      <c r="T26556" s="11"/>
      <c r="U26556" s="11"/>
    </row>
    <row r="26557" spans="20:21" x14ac:dyDescent="0.2">
      <c r="T26557" s="11"/>
      <c r="U26557" s="11"/>
    </row>
    <row r="26558" spans="20:21" x14ac:dyDescent="0.2">
      <c r="T26558" s="11"/>
      <c r="U26558" s="11"/>
    </row>
    <row r="26559" spans="20:21" x14ac:dyDescent="0.2">
      <c r="T26559" s="11"/>
      <c r="U26559" s="11"/>
    </row>
    <row r="26560" spans="20:21" x14ac:dyDescent="0.2">
      <c r="T26560" s="11"/>
      <c r="U26560" s="11"/>
    </row>
    <row r="26561" spans="20:21" x14ac:dyDescent="0.2">
      <c r="T26561" s="11"/>
      <c r="U26561" s="11"/>
    </row>
    <row r="26562" spans="20:21" x14ac:dyDescent="0.2">
      <c r="T26562" s="11"/>
      <c r="U26562" s="11"/>
    </row>
    <row r="26563" spans="20:21" x14ac:dyDescent="0.2">
      <c r="T26563" s="11"/>
      <c r="U26563" s="11"/>
    </row>
    <row r="26564" spans="20:21" x14ac:dyDescent="0.2">
      <c r="T26564" s="11"/>
      <c r="U26564" s="11"/>
    </row>
    <row r="26565" spans="20:21" x14ac:dyDescent="0.2">
      <c r="T26565" s="11"/>
      <c r="U26565" s="11"/>
    </row>
    <row r="26566" spans="20:21" x14ac:dyDescent="0.2">
      <c r="T26566" s="11"/>
      <c r="U26566" s="11"/>
    </row>
    <row r="26567" spans="20:21" x14ac:dyDescent="0.2">
      <c r="T26567" s="11"/>
      <c r="U26567" s="11"/>
    </row>
    <row r="26568" spans="20:21" x14ac:dyDescent="0.2">
      <c r="T26568" s="11"/>
      <c r="U26568" s="11"/>
    </row>
    <row r="26569" spans="20:21" x14ac:dyDescent="0.2">
      <c r="T26569" s="11"/>
      <c r="U26569" s="11"/>
    </row>
    <row r="26570" spans="20:21" x14ac:dyDescent="0.2">
      <c r="T26570" s="11"/>
      <c r="U26570" s="11"/>
    </row>
    <row r="26571" spans="20:21" x14ac:dyDescent="0.2">
      <c r="T26571" s="11"/>
      <c r="U26571" s="11"/>
    </row>
    <row r="26572" spans="20:21" x14ac:dyDescent="0.2">
      <c r="T26572" s="11"/>
      <c r="U26572" s="11"/>
    </row>
    <row r="26573" spans="20:21" x14ac:dyDescent="0.2">
      <c r="T26573" s="11"/>
      <c r="U26573" s="11"/>
    </row>
    <row r="26574" spans="20:21" x14ac:dyDescent="0.2">
      <c r="T26574" s="11"/>
      <c r="U26574" s="11"/>
    </row>
    <row r="26575" spans="20:21" x14ac:dyDescent="0.2">
      <c r="T26575" s="11"/>
      <c r="U26575" s="11"/>
    </row>
    <row r="26576" spans="20:21" x14ac:dyDescent="0.2">
      <c r="T26576" s="11"/>
      <c r="U26576" s="11"/>
    </row>
    <row r="26577" spans="20:21" x14ac:dyDescent="0.2">
      <c r="T26577" s="11"/>
      <c r="U26577" s="11"/>
    </row>
    <row r="26578" spans="20:21" x14ac:dyDescent="0.2">
      <c r="T26578" s="11"/>
      <c r="U26578" s="11"/>
    </row>
    <row r="26579" spans="20:21" x14ac:dyDescent="0.2">
      <c r="T26579" s="11"/>
      <c r="U26579" s="11"/>
    </row>
    <row r="26580" spans="20:21" x14ac:dyDescent="0.2">
      <c r="T26580" s="11"/>
      <c r="U26580" s="11"/>
    </row>
    <row r="26581" spans="20:21" x14ac:dyDescent="0.2">
      <c r="T26581" s="11"/>
      <c r="U26581" s="11"/>
    </row>
    <row r="26582" spans="20:21" x14ac:dyDescent="0.2">
      <c r="T26582" s="11"/>
      <c r="U26582" s="11"/>
    </row>
    <row r="26583" spans="20:21" x14ac:dyDescent="0.2">
      <c r="T26583" s="11"/>
      <c r="U26583" s="11"/>
    </row>
    <row r="26584" spans="20:21" x14ac:dyDescent="0.2">
      <c r="T26584" s="11"/>
      <c r="U26584" s="11"/>
    </row>
    <row r="26585" spans="20:21" x14ac:dyDescent="0.2">
      <c r="T26585" s="11"/>
      <c r="U26585" s="11"/>
    </row>
    <row r="26586" spans="20:21" x14ac:dyDescent="0.2">
      <c r="T26586" s="11"/>
      <c r="U26586" s="11"/>
    </row>
    <row r="26587" spans="20:21" x14ac:dyDescent="0.2">
      <c r="T26587" s="11"/>
      <c r="U26587" s="11"/>
    </row>
    <row r="26588" spans="20:21" x14ac:dyDescent="0.2">
      <c r="T26588" s="11"/>
      <c r="U26588" s="11"/>
    </row>
    <row r="26589" spans="20:21" x14ac:dyDescent="0.2">
      <c r="T26589" s="11"/>
      <c r="U26589" s="11"/>
    </row>
    <row r="26590" spans="20:21" x14ac:dyDescent="0.2">
      <c r="T26590" s="11"/>
      <c r="U26590" s="11"/>
    </row>
    <row r="26591" spans="20:21" x14ac:dyDescent="0.2">
      <c r="T26591" s="11"/>
      <c r="U26591" s="11"/>
    </row>
    <row r="26592" spans="20:21" x14ac:dyDescent="0.2">
      <c r="T26592" s="11"/>
      <c r="U26592" s="11"/>
    </row>
    <row r="26593" spans="20:21" x14ac:dyDescent="0.2">
      <c r="T26593" s="11"/>
      <c r="U26593" s="11"/>
    </row>
    <row r="26594" spans="20:21" x14ac:dyDescent="0.2">
      <c r="T26594" s="11"/>
      <c r="U26594" s="11"/>
    </row>
    <row r="26595" spans="20:21" x14ac:dyDescent="0.2">
      <c r="T26595" s="11"/>
      <c r="U26595" s="11"/>
    </row>
    <row r="26596" spans="20:21" x14ac:dyDescent="0.2">
      <c r="T26596" s="11"/>
      <c r="U26596" s="11"/>
    </row>
    <row r="26597" spans="20:21" x14ac:dyDescent="0.2">
      <c r="T26597" s="11"/>
      <c r="U26597" s="11"/>
    </row>
    <row r="26598" spans="20:21" x14ac:dyDescent="0.2">
      <c r="T26598" s="11"/>
      <c r="U26598" s="11"/>
    </row>
    <row r="26599" spans="20:21" x14ac:dyDescent="0.2">
      <c r="T26599" s="11"/>
      <c r="U26599" s="11"/>
    </row>
    <row r="26600" spans="20:21" x14ac:dyDescent="0.2">
      <c r="T26600" s="11"/>
      <c r="U26600" s="11"/>
    </row>
    <row r="26601" spans="20:21" x14ac:dyDescent="0.2">
      <c r="T26601" s="11"/>
      <c r="U26601" s="11"/>
    </row>
    <row r="26602" spans="20:21" x14ac:dyDescent="0.2">
      <c r="T26602" s="11"/>
      <c r="U26602" s="11"/>
    </row>
    <row r="26603" spans="20:21" x14ac:dyDescent="0.2">
      <c r="T26603" s="11"/>
      <c r="U26603" s="11"/>
    </row>
    <row r="26604" spans="20:21" x14ac:dyDescent="0.2">
      <c r="T26604" s="11"/>
      <c r="U26604" s="11"/>
    </row>
    <row r="26605" spans="20:21" x14ac:dyDescent="0.2">
      <c r="T26605" s="11"/>
      <c r="U26605" s="11"/>
    </row>
    <row r="26606" spans="20:21" x14ac:dyDescent="0.2">
      <c r="T26606" s="11"/>
      <c r="U26606" s="11"/>
    </row>
    <row r="26607" spans="20:21" x14ac:dyDescent="0.2">
      <c r="T26607" s="11"/>
      <c r="U26607" s="11"/>
    </row>
    <row r="26608" spans="20:21" x14ac:dyDescent="0.2">
      <c r="T26608" s="11"/>
      <c r="U26608" s="11"/>
    </row>
    <row r="26609" spans="20:21" x14ac:dyDescent="0.2">
      <c r="T26609" s="11"/>
      <c r="U26609" s="11"/>
    </row>
    <row r="26610" spans="20:21" x14ac:dyDescent="0.2">
      <c r="T26610" s="11"/>
      <c r="U26610" s="11"/>
    </row>
    <row r="26611" spans="20:21" x14ac:dyDescent="0.2">
      <c r="T26611" s="11"/>
      <c r="U26611" s="11"/>
    </row>
    <row r="26612" spans="20:21" x14ac:dyDescent="0.2">
      <c r="T26612" s="11"/>
      <c r="U26612" s="11"/>
    </row>
    <row r="26613" spans="20:21" x14ac:dyDescent="0.2">
      <c r="T26613" s="11"/>
      <c r="U26613" s="11"/>
    </row>
    <row r="26614" spans="20:21" x14ac:dyDescent="0.2">
      <c r="T26614" s="11"/>
      <c r="U26614" s="11"/>
    </row>
    <row r="26615" spans="20:21" x14ac:dyDescent="0.2">
      <c r="T26615" s="11"/>
      <c r="U26615" s="11"/>
    </row>
    <row r="26616" spans="20:21" x14ac:dyDescent="0.2">
      <c r="T26616" s="11"/>
      <c r="U26616" s="11"/>
    </row>
    <row r="26617" spans="20:21" x14ac:dyDescent="0.2">
      <c r="T26617" s="11"/>
      <c r="U26617" s="11"/>
    </row>
    <row r="26618" spans="20:21" x14ac:dyDescent="0.2">
      <c r="T26618" s="11"/>
      <c r="U26618" s="11"/>
    </row>
    <row r="26619" spans="20:21" x14ac:dyDescent="0.2">
      <c r="T26619" s="11"/>
      <c r="U26619" s="11"/>
    </row>
    <row r="26620" spans="20:21" x14ac:dyDescent="0.2">
      <c r="T26620" s="11"/>
      <c r="U26620" s="11"/>
    </row>
    <row r="26621" spans="20:21" x14ac:dyDescent="0.2">
      <c r="T26621" s="11"/>
      <c r="U26621" s="11"/>
    </row>
    <row r="26622" spans="20:21" x14ac:dyDescent="0.2">
      <c r="T26622" s="11"/>
      <c r="U26622" s="11"/>
    </row>
    <row r="26623" spans="20:21" x14ac:dyDescent="0.2">
      <c r="T26623" s="11"/>
      <c r="U26623" s="11"/>
    </row>
    <row r="26624" spans="20:21" x14ac:dyDescent="0.2">
      <c r="T26624" s="11"/>
      <c r="U26624" s="11"/>
    </row>
    <row r="26625" spans="20:21" x14ac:dyDescent="0.2">
      <c r="T26625" s="11"/>
      <c r="U26625" s="11"/>
    </row>
    <row r="26626" spans="20:21" x14ac:dyDescent="0.2">
      <c r="T26626" s="11"/>
      <c r="U26626" s="11"/>
    </row>
    <row r="26627" spans="20:21" x14ac:dyDescent="0.2">
      <c r="T26627" s="11"/>
      <c r="U26627" s="11"/>
    </row>
    <row r="26628" spans="20:21" x14ac:dyDescent="0.2">
      <c r="T26628" s="11"/>
      <c r="U26628" s="11"/>
    </row>
    <row r="26629" spans="20:21" x14ac:dyDescent="0.2">
      <c r="T26629" s="11"/>
      <c r="U26629" s="11"/>
    </row>
    <row r="26630" spans="20:21" x14ac:dyDescent="0.2">
      <c r="T26630" s="11"/>
      <c r="U26630" s="11"/>
    </row>
    <row r="26631" spans="20:21" x14ac:dyDescent="0.2">
      <c r="T26631" s="11"/>
      <c r="U26631" s="11"/>
    </row>
    <row r="26632" spans="20:21" x14ac:dyDescent="0.2">
      <c r="T26632" s="11"/>
      <c r="U26632" s="11"/>
    </row>
    <row r="26633" spans="20:21" x14ac:dyDescent="0.2">
      <c r="T26633" s="11"/>
      <c r="U26633" s="11"/>
    </row>
    <row r="26634" spans="20:21" x14ac:dyDescent="0.2">
      <c r="T26634" s="11"/>
      <c r="U26634" s="11"/>
    </row>
    <row r="26635" spans="20:21" x14ac:dyDescent="0.2">
      <c r="T26635" s="11"/>
      <c r="U26635" s="11"/>
    </row>
    <row r="26636" spans="20:21" x14ac:dyDescent="0.2">
      <c r="T26636" s="11"/>
      <c r="U26636" s="11"/>
    </row>
    <row r="26637" spans="20:21" x14ac:dyDescent="0.2">
      <c r="T26637" s="11"/>
      <c r="U26637" s="11"/>
    </row>
    <row r="26638" spans="20:21" x14ac:dyDescent="0.2">
      <c r="T26638" s="11"/>
      <c r="U26638" s="11"/>
    </row>
    <row r="26639" spans="20:21" x14ac:dyDescent="0.2">
      <c r="T26639" s="11"/>
      <c r="U26639" s="11"/>
    </row>
    <row r="26640" spans="20:21" x14ac:dyDescent="0.2">
      <c r="T26640" s="11"/>
      <c r="U26640" s="11"/>
    </row>
    <row r="26641" spans="20:21" x14ac:dyDescent="0.2">
      <c r="T26641" s="11"/>
      <c r="U26641" s="11"/>
    </row>
    <row r="26642" spans="20:21" x14ac:dyDescent="0.2">
      <c r="T26642" s="11"/>
      <c r="U26642" s="11"/>
    </row>
    <row r="26643" spans="20:21" x14ac:dyDescent="0.2">
      <c r="T26643" s="11"/>
      <c r="U26643" s="11"/>
    </row>
    <row r="26644" spans="20:21" x14ac:dyDescent="0.2">
      <c r="T26644" s="11"/>
      <c r="U26644" s="11"/>
    </row>
    <row r="26645" spans="20:21" x14ac:dyDescent="0.2">
      <c r="T26645" s="11"/>
      <c r="U26645" s="11"/>
    </row>
    <row r="26646" spans="20:21" x14ac:dyDescent="0.2">
      <c r="T26646" s="11"/>
      <c r="U26646" s="11"/>
    </row>
    <row r="26647" spans="20:21" x14ac:dyDescent="0.2">
      <c r="T26647" s="11"/>
      <c r="U26647" s="11"/>
    </row>
    <row r="26648" spans="20:21" x14ac:dyDescent="0.2">
      <c r="T26648" s="11"/>
      <c r="U26648" s="11"/>
    </row>
    <row r="26649" spans="20:21" x14ac:dyDescent="0.2">
      <c r="T26649" s="11"/>
      <c r="U26649" s="11"/>
    </row>
    <row r="26650" spans="20:21" x14ac:dyDescent="0.2">
      <c r="T26650" s="11"/>
      <c r="U26650" s="11"/>
    </row>
    <row r="26651" spans="20:21" x14ac:dyDescent="0.2">
      <c r="T26651" s="11"/>
      <c r="U26651" s="11"/>
    </row>
    <row r="26652" spans="20:21" x14ac:dyDescent="0.2">
      <c r="T26652" s="11"/>
      <c r="U26652" s="11"/>
    </row>
    <row r="26653" spans="20:21" x14ac:dyDescent="0.2">
      <c r="T26653" s="11"/>
      <c r="U26653" s="11"/>
    </row>
    <row r="26654" spans="20:21" x14ac:dyDescent="0.2">
      <c r="T26654" s="11"/>
      <c r="U26654" s="11"/>
    </row>
    <row r="26655" spans="20:21" x14ac:dyDescent="0.2">
      <c r="T26655" s="11"/>
      <c r="U26655" s="11"/>
    </row>
    <row r="26656" spans="20:21" x14ac:dyDescent="0.2">
      <c r="T26656" s="11"/>
      <c r="U26656" s="11"/>
    </row>
    <row r="26657" spans="20:21" x14ac:dyDescent="0.2">
      <c r="T26657" s="11"/>
      <c r="U26657" s="11"/>
    </row>
    <row r="26658" spans="20:21" x14ac:dyDescent="0.2">
      <c r="T26658" s="11"/>
      <c r="U26658" s="11"/>
    </row>
    <row r="26659" spans="20:21" x14ac:dyDescent="0.2">
      <c r="T26659" s="11"/>
      <c r="U26659" s="11"/>
    </row>
    <row r="26660" spans="20:21" x14ac:dyDescent="0.2">
      <c r="T26660" s="11"/>
      <c r="U26660" s="11"/>
    </row>
    <row r="26661" spans="20:21" x14ac:dyDescent="0.2">
      <c r="T26661" s="11"/>
      <c r="U26661" s="11"/>
    </row>
    <row r="26662" spans="20:21" x14ac:dyDescent="0.2">
      <c r="T26662" s="11"/>
      <c r="U26662" s="11"/>
    </row>
    <row r="26663" spans="20:21" x14ac:dyDescent="0.2">
      <c r="T26663" s="11"/>
      <c r="U26663" s="11"/>
    </row>
    <row r="26664" spans="20:21" x14ac:dyDescent="0.2">
      <c r="T26664" s="11"/>
      <c r="U26664" s="11"/>
    </row>
    <row r="26665" spans="20:21" x14ac:dyDescent="0.2">
      <c r="T26665" s="11"/>
      <c r="U26665" s="11"/>
    </row>
    <row r="26666" spans="20:21" x14ac:dyDescent="0.2">
      <c r="T26666" s="11"/>
      <c r="U26666" s="11"/>
    </row>
    <row r="26667" spans="20:21" x14ac:dyDescent="0.2">
      <c r="T26667" s="11"/>
      <c r="U26667" s="11"/>
    </row>
    <row r="26668" spans="20:21" x14ac:dyDescent="0.2">
      <c r="T26668" s="11"/>
      <c r="U26668" s="11"/>
    </row>
    <row r="26669" spans="20:21" x14ac:dyDescent="0.2">
      <c r="T26669" s="11"/>
      <c r="U26669" s="11"/>
    </row>
    <row r="26670" spans="20:21" x14ac:dyDescent="0.2">
      <c r="T26670" s="11"/>
      <c r="U26670" s="11"/>
    </row>
    <row r="26671" spans="20:21" x14ac:dyDescent="0.2">
      <c r="T26671" s="11"/>
      <c r="U26671" s="11"/>
    </row>
    <row r="26672" spans="20:21" x14ac:dyDescent="0.2">
      <c r="T26672" s="11"/>
      <c r="U26672" s="11"/>
    </row>
    <row r="26673" spans="20:21" x14ac:dyDescent="0.2">
      <c r="T26673" s="11"/>
      <c r="U26673" s="11"/>
    </row>
    <row r="26674" spans="20:21" x14ac:dyDescent="0.2">
      <c r="T26674" s="11"/>
      <c r="U26674" s="11"/>
    </row>
    <row r="26675" spans="20:21" x14ac:dyDescent="0.2">
      <c r="T26675" s="11"/>
      <c r="U26675" s="11"/>
    </row>
    <row r="26676" spans="20:21" x14ac:dyDescent="0.2">
      <c r="T26676" s="11"/>
      <c r="U26676" s="11"/>
    </row>
    <row r="26677" spans="20:21" x14ac:dyDescent="0.2">
      <c r="T26677" s="11"/>
      <c r="U26677" s="11"/>
    </row>
    <row r="26678" spans="20:21" x14ac:dyDescent="0.2">
      <c r="T26678" s="11"/>
      <c r="U26678" s="11"/>
    </row>
    <row r="26679" spans="20:21" x14ac:dyDescent="0.2">
      <c r="T26679" s="11"/>
      <c r="U26679" s="11"/>
    </row>
    <row r="26680" spans="20:21" x14ac:dyDescent="0.2">
      <c r="T26680" s="11"/>
      <c r="U26680" s="11"/>
    </row>
    <row r="26681" spans="20:21" x14ac:dyDescent="0.2">
      <c r="T26681" s="11"/>
      <c r="U26681" s="11"/>
    </row>
    <row r="26682" spans="20:21" x14ac:dyDescent="0.2">
      <c r="T26682" s="11"/>
      <c r="U26682" s="11"/>
    </row>
    <row r="26683" spans="20:21" x14ac:dyDescent="0.2">
      <c r="T26683" s="11"/>
      <c r="U26683" s="11"/>
    </row>
    <row r="26684" spans="20:21" x14ac:dyDescent="0.2">
      <c r="T26684" s="11"/>
      <c r="U26684" s="11"/>
    </row>
    <row r="26685" spans="20:21" x14ac:dyDescent="0.2">
      <c r="T26685" s="11"/>
      <c r="U26685" s="11"/>
    </row>
    <row r="26686" spans="20:21" x14ac:dyDescent="0.2">
      <c r="T26686" s="11"/>
      <c r="U26686" s="11"/>
    </row>
    <row r="26687" spans="20:21" x14ac:dyDescent="0.2">
      <c r="T26687" s="11"/>
      <c r="U26687" s="11"/>
    </row>
    <row r="26688" spans="20:21" x14ac:dyDescent="0.2">
      <c r="T26688" s="11"/>
      <c r="U26688" s="11"/>
    </row>
    <row r="26689" spans="20:21" x14ac:dyDescent="0.2">
      <c r="T26689" s="11"/>
      <c r="U26689" s="11"/>
    </row>
    <row r="26690" spans="20:21" x14ac:dyDescent="0.2">
      <c r="T26690" s="11"/>
      <c r="U26690" s="11"/>
    </row>
    <row r="26691" spans="20:21" x14ac:dyDescent="0.2">
      <c r="T26691" s="11"/>
      <c r="U26691" s="11"/>
    </row>
    <row r="26692" spans="20:21" x14ac:dyDescent="0.2">
      <c r="T26692" s="11"/>
      <c r="U26692" s="11"/>
    </row>
    <row r="26693" spans="20:21" x14ac:dyDescent="0.2">
      <c r="T26693" s="11"/>
      <c r="U26693" s="11"/>
    </row>
    <row r="26694" spans="20:21" x14ac:dyDescent="0.2">
      <c r="T26694" s="11"/>
      <c r="U26694" s="11"/>
    </row>
    <row r="26695" spans="20:21" x14ac:dyDescent="0.2">
      <c r="T26695" s="11"/>
      <c r="U26695" s="11"/>
    </row>
    <row r="26696" spans="20:21" x14ac:dyDescent="0.2">
      <c r="T26696" s="11"/>
      <c r="U26696" s="11"/>
    </row>
    <row r="26697" spans="20:21" x14ac:dyDescent="0.2">
      <c r="T26697" s="11"/>
      <c r="U26697" s="11"/>
    </row>
    <row r="26698" spans="20:21" x14ac:dyDescent="0.2">
      <c r="T26698" s="11"/>
      <c r="U26698" s="11"/>
    </row>
    <row r="26699" spans="20:21" x14ac:dyDescent="0.2">
      <c r="T26699" s="11"/>
      <c r="U26699" s="11"/>
    </row>
    <row r="26700" spans="20:21" x14ac:dyDescent="0.2">
      <c r="T26700" s="11"/>
      <c r="U26700" s="11"/>
    </row>
    <row r="26701" spans="20:21" x14ac:dyDescent="0.2">
      <c r="T26701" s="11"/>
      <c r="U26701" s="11"/>
    </row>
    <row r="26702" spans="20:21" x14ac:dyDescent="0.2">
      <c r="T26702" s="11"/>
      <c r="U26702" s="11"/>
    </row>
    <row r="26703" spans="20:21" x14ac:dyDescent="0.2">
      <c r="T26703" s="11"/>
      <c r="U26703" s="11"/>
    </row>
    <row r="26704" spans="20:21" x14ac:dyDescent="0.2">
      <c r="T26704" s="11"/>
      <c r="U26704" s="11"/>
    </row>
    <row r="26705" spans="20:21" x14ac:dyDescent="0.2">
      <c r="T26705" s="11"/>
      <c r="U26705" s="11"/>
    </row>
    <row r="26706" spans="20:21" x14ac:dyDescent="0.2">
      <c r="T26706" s="11"/>
      <c r="U26706" s="11"/>
    </row>
    <row r="26707" spans="20:21" x14ac:dyDescent="0.2">
      <c r="T26707" s="11"/>
      <c r="U26707" s="11"/>
    </row>
    <row r="26708" spans="20:21" x14ac:dyDescent="0.2">
      <c r="T26708" s="11"/>
      <c r="U26708" s="11"/>
    </row>
    <row r="26709" spans="20:21" x14ac:dyDescent="0.2">
      <c r="T26709" s="11"/>
      <c r="U26709" s="11"/>
    </row>
    <row r="26710" spans="20:21" x14ac:dyDescent="0.2">
      <c r="T26710" s="11"/>
      <c r="U26710" s="11"/>
    </row>
    <row r="26711" spans="20:21" x14ac:dyDescent="0.2">
      <c r="T26711" s="11"/>
      <c r="U26711" s="11"/>
    </row>
    <row r="26712" spans="20:21" x14ac:dyDescent="0.2">
      <c r="T26712" s="11"/>
      <c r="U26712" s="11"/>
    </row>
    <row r="26713" spans="20:21" x14ac:dyDescent="0.2">
      <c r="T26713" s="11"/>
      <c r="U26713" s="11"/>
    </row>
    <row r="26714" spans="20:21" x14ac:dyDescent="0.2">
      <c r="T26714" s="11"/>
      <c r="U26714" s="11"/>
    </row>
    <row r="26715" spans="20:21" x14ac:dyDescent="0.2">
      <c r="T26715" s="11"/>
      <c r="U26715" s="11"/>
    </row>
    <row r="26716" spans="20:21" x14ac:dyDescent="0.2">
      <c r="T26716" s="11"/>
      <c r="U26716" s="11"/>
    </row>
    <row r="26717" spans="20:21" x14ac:dyDescent="0.2">
      <c r="T26717" s="11"/>
      <c r="U26717" s="11"/>
    </row>
    <row r="26718" spans="20:21" x14ac:dyDescent="0.2">
      <c r="T26718" s="11"/>
      <c r="U26718" s="11"/>
    </row>
    <row r="26719" spans="20:21" x14ac:dyDescent="0.2">
      <c r="T26719" s="11"/>
      <c r="U26719" s="11"/>
    </row>
    <row r="26720" spans="20:21" x14ac:dyDescent="0.2">
      <c r="T26720" s="11"/>
      <c r="U26720" s="11"/>
    </row>
    <row r="26721" spans="20:21" x14ac:dyDescent="0.2">
      <c r="T26721" s="11"/>
      <c r="U26721" s="11"/>
    </row>
    <row r="26722" spans="20:21" x14ac:dyDescent="0.2">
      <c r="T26722" s="11"/>
      <c r="U26722" s="11"/>
    </row>
    <row r="26723" spans="20:21" x14ac:dyDescent="0.2">
      <c r="T26723" s="11"/>
      <c r="U26723" s="11"/>
    </row>
    <row r="26724" spans="20:21" x14ac:dyDescent="0.2">
      <c r="T26724" s="11"/>
      <c r="U26724" s="11"/>
    </row>
    <row r="26725" spans="20:21" x14ac:dyDescent="0.2">
      <c r="T26725" s="11"/>
      <c r="U26725" s="11"/>
    </row>
    <row r="26726" spans="20:21" x14ac:dyDescent="0.2">
      <c r="T26726" s="11"/>
      <c r="U26726" s="11"/>
    </row>
    <row r="26727" spans="20:21" x14ac:dyDescent="0.2">
      <c r="T26727" s="11"/>
      <c r="U26727" s="11"/>
    </row>
    <row r="26728" spans="20:21" x14ac:dyDescent="0.2">
      <c r="T26728" s="11"/>
      <c r="U26728" s="11"/>
    </row>
    <row r="26729" spans="20:21" x14ac:dyDescent="0.2">
      <c r="T26729" s="11"/>
      <c r="U26729" s="11"/>
    </row>
    <row r="26730" spans="20:21" x14ac:dyDescent="0.2">
      <c r="T26730" s="11"/>
      <c r="U26730" s="11"/>
    </row>
    <row r="26731" spans="20:21" x14ac:dyDescent="0.2">
      <c r="T26731" s="11"/>
      <c r="U26731" s="11"/>
    </row>
    <row r="26732" spans="20:21" x14ac:dyDescent="0.2">
      <c r="T26732" s="11"/>
      <c r="U26732" s="11"/>
    </row>
    <row r="26733" spans="20:21" x14ac:dyDescent="0.2">
      <c r="T26733" s="11"/>
      <c r="U26733" s="11"/>
    </row>
    <row r="26734" spans="20:21" x14ac:dyDescent="0.2">
      <c r="T26734" s="11"/>
      <c r="U26734" s="11"/>
    </row>
    <row r="26735" spans="20:21" x14ac:dyDescent="0.2">
      <c r="T26735" s="11"/>
      <c r="U26735" s="11"/>
    </row>
    <row r="26736" spans="20:21" x14ac:dyDescent="0.2">
      <c r="T26736" s="11"/>
      <c r="U26736" s="11"/>
    </row>
    <row r="26737" spans="20:21" x14ac:dyDescent="0.2">
      <c r="T26737" s="11"/>
      <c r="U26737" s="11"/>
    </row>
    <row r="26738" spans="20:21" x14ac:dyDescent="0.2">
      <c r="T26738" s="11"/>
      <c r="U26738" s="11"/>
    </row>
    <row r="26739" spans="20:21" x14ac:dyDescent="0.2">
      <c r="T26739" s="11"/>
      <c r="U26739" s="11"/>
    </row>
    <row r="26740" spans="20:21" x14ac:dyDescent="0.2">
      <c r="T26740" s="11"/>
      <c r="U26740" s="11"/>
    </row>
    <row r="26741" spans="20:21" x14ac:dyDescent="0.2">
      <c r="T26741" s="11"/>
      <c r="U26741" s="11"/>
    </row>
    <row r="26742" spans="20:21" x14ac:dyDescent="0.2">
      <c r="T26742" s="11"/>
      <c r="U26742" s="11"/>
    </row>
    <row r="26743" spans="20:21" x14ac:dyDescent="0.2">
      <c r="T26743" s="11"/>
      <c r="U26743" s="11"/>
    </row>
    <row r="26744" spans="20:21" x14ac:dyDescent="0.2">
      <c r="T26744" s="11"/>
      <c r="U26744" s="11"/>
    </row>
    <row r="26745" spans="20:21" x14ac:dyDescent="0.2">
      <c r="T26745" s="11"/>
      <c r="U26745" s="11"/>
    </row>
    <row r="26746" spans="20:21" x14ac:dyDescent="0.2">
      <c r="T26746" s="11"/>
      <c r="U26746" s="11"/>
    </row>
    <row r="26747" spans="20:21" x14ac:dyDescent="0.2">
      <c r="T26747" s="11"/>
      <c r="U26747" s="11"/>
    </row>
    <row r="26748" spans="20:21" x14ac:dyDescent="0.2">
      <c r="T26748" s="11"/>
      <c r="U26748" s="11"/>
    </row>
    <row r="26749" spans="20:21" x14ac:dyDescent="0.2">
      <c r="T26749" s="11"/>
      <c r="U26749" s="11"/>
    </row>
    <row r="26750" spans="20:21" x14ac:dyDescent="0.2">
      <c r="T26750" s="11"/>
      <c r="U26750" s="11"/>
    </row>
    <row r="26751" spans="20:21" x14ac:dyDescent="0.2">
      <c r="T26751" s="11"/>
      <c r="U26751" s="11"/>
    </row>
    <row r="26752" spans="20:21" x14ac:dyDescent="0.2">
      <c r="T26752" s="11"/>
      <c r="U26752" s="11"/>
    </row>
    <row r="26753" spans="20:21" x14ac:dyDescent="0.2">
      <c r="T26753" s="11"/>
      <c r="U26753" s="11"/>
    </row>
    <row r="26754" spans="20:21" x14ac:dyDescent="0.2">
      <c r="T26754" s="11"/>
      <c r="U26754" s="11"/>
    </row>
    <row r="26755" spans="20:21" x14ac:dyDescent="0.2">
      <c r="T26755" s="11"/>
      <c r="U26755" s="11"/>
    </row>
    <row r="26756" spans="20:21" x14ac:dyDescent="0.2">
      <c r="T26756" s="11"/>
      <c r="U26756" s="11"/>
    </row>
    <row r="26757" spans="20:21" x14ac:dyDescent="0.2">
      <c r="T26757" s="11"/>
      <c r="U26757" s="11"/>
    </row>
    <row r="26758" spans="20:21" x14ac:dyDescent="0.2">
      <c r="T26758" s="11"/>
      <c r="U26758" s="11"/>
    </row>
    <row r="26759" spans="20:21" x14ac:dyDescent="0.2">
      <c r="T26759" s="11"/>
      <c r="U26759" s="11"/>
    </row>
    <row r="26760" spans="20:21" x14ac:dyDescent="0.2">
      <c r="T26760" s="11"/>
      <c r="U26760" s="11"/>
    </row>
    <row r="26761" spans="20:21" x14ac:dyDescent="0.2">
      <c r="T26761" s="11"/>
      <c r="U26761" s="11"/>
    </row>
    <row r="26762" spans="20:21" x14ac:dyDescent="0.2">
      <c r="T26762" s="11"/>
      <c r="U26762" s="11"/>
    </row>
    <row r="26763" spans="20:21" x14ac:dyDescent="0.2">
      <c r="T26763" s="11"/>
      <c r="U26763" s="11"/>
    </row>
    <row r="26764" spans="20:21" x14ac:dyDescent="0.2">
      <c r="T26764" s="11"/>
      <c r="U26764" s="11"/>
    </row>
    <row r="26765" spans="20:21" x14ac:dyDescent="0.2">
      <c r="T26765" s="11"/>
      <c r="U26765" s="11"/>
    </row>
    <row r="26766" spans="20:21" x14ac:dyDescent="0.2">
      <c r="T26766" s="11"/>
      <c r="U26766" s="11"/>
    </row>
    <row r="26767" spans="20:21" x14ac:dyDescent="0.2">
      <c r="T26767" s="11"/>
      <c r="U26767" s="11"/>
    </row>
    <row r="26768" spans="20:21" x14ac:dyDescent="0.2">
      <c r="T26768" s="11"/>
      <c r="U26768" s="11"/>
    </row>
    <row r="26769" spans="20:21" x14ac:dyDescent="0.2">
      <c r="T26769" s="11"/>
      <c r="U26769" s="11"/>
    </row>
    <row r="26770" spans="20:21" x14ac:dyDescent="0.2">
      <c r="T26770" s="11"/>
      <c r="U26770" s="11"/>
    </row>
    <row r="26771" spans="20:21" x14ac:dyDescent="0.2">
      <c r="T26771" s="11"/>
      <c r="U26771" s="11"/>
    </row>
    <row r="26772" spans="20:21" x14ac:dyDescent="0.2">
      <c r="T26772" s="11"/>
      <c r="U26772" s="11"/>
    </row>
    <row r="26773" spans="20:21" x14ac:dyDescent="0.2">
      <c r="T26773" s="11"/>
      <c r="U26773" s="11"/>
    </row>
    <row r="26774" spans="20:21" x14ac:dyDescent="0.2">
      <c r="T26774" s="11"/>
      <c r="U26774" s="11"/>
    </row>
    <row r="26775" spans="20:21" x14ac:dyDescent="0.2">
      <c r="T26775" s="11"/>
      <c r="U26775" s="11"/>
    </row>
    <row r="26776" spans="20:21" x14ac:dyDescent="0.2">
      <c r="T26776" s="11"/>
      <c r="U26776" s="11"/>
    </row>
    <row r="26777" spans="20:21" x14ac:dyDescent="0.2">
      <c r="T26777" s="11"/>
      <c r="U26777" s="11"/>
    </row>
    <row r="26778" spans="20:21" x14ac:dyDescent="0.2">
      <c r="T26778" s="11"/>
      <c r="U26778" s="11"/>
    </row>
    <row r="26779" spans="20:21" x14ac:dyDescent="0.2">
      <c r="T26779" s="11"/>
      <c r="U26779" s="11"/>
    </row>
    <row r="26780" spans="20:21" x14ac:dyDescent="0.2">
      <c r="T26780" s="11"/>
      <c r="U26780" s="11"/>
    </row>
    <row r="26781" spans="20:21" x14ac:dyDescent="0.2">
      <c r="T26781" s="11"/>
      <c r="U26781" s="11"/>
    </row>
    <row r="26782" spans="20:21" x14ac:dyDescent="0.2">
      <c r="T26782" s="11"/>
      <c r="U26782" s="11"/>
    </row>
    <row r="26783" spans="20:21" x14ac:dyDescent="0.2">
      <c r="T26783" s="11"/>
      <c r="U26783" s="11"/>
    </row>
    <row r="26784" spans="20:21" x14ac:dyDescent="0.2">
      <c r="T26784" s="11"/>
      <c r="U26784" s="11"/>
    </row>
    <row r="26785" spans="20:21" x14ac:dyDescent="0.2">
      <c r="T26785" s="11"/>
      <c r="U26785" s="11"/>
    </row>
    <row r="26786" spans="20:21" x14ac:dyDescent="0.2">
      <c r="T26786" s="11"/>
      <c r="U26786" s="11"/>
    </row>
    <row r="26787" spans="20:21" x14ac:dyDescent="0.2">
      <c r="T26787" s="11"/>
      <c r="U26787" s="11"/>
    </row>
    <row r="26788" spans="20:21" x14ac:dyDescent="0.2">
      <c r="T26788" s="11"/>
      <c r="U26788" s="11"/>
    </row>
    <row r="26789" spans="20:21" x14ac:dyDescent="0.2">
      <c r="T26789" s="11"/>
      <c r="U26789" s="11"/>
    </row>
    <row r="26790" spans="20:21" x14ac:dyDescent="0.2">
      <c r="T26790" s="11"/>
      <c r="U26790" s="11"/>
    </row>
    <row r="26791" spans="20:21" x14ac:dyDescent="0.2">
      <c r="T26791" s="11"/>
      <c r="U26791" s="11"/>
    </row>
    <row r="26792" spans="20:21" x14ac:dyDescent="0.2">
      <c r="T26792" s="11"/>
      <c r="U26792" s="11"/>
    </row>
    <row r="26793" spans="20:21" x14ac:dyDescent="0.2">
      <c r="T26793" s="11"/>
      <c r="U26793" s="11"/>
    </row>
    <row r="26794" spans="20:21" x14ac:dyDescent="0.2">
      <c r="T26794" s="11"/>
      <c r="U26794" s="11"/>
    </row>
    <row r="26795" spans="20:21" x14ac:dyDescent="0.2">
      <c r="T26795" s="11"/>
      <c r="U26795" s="11"/>
    </row>
    <row r="26796" spans="20:21" x14ac:dyDescent="0.2">
      <c r="T26796" s="11"/>
      <c r="U26796" s="11"/>
    </row>
    <row r="26797" spans="20:21" x14ac:dyDescent="0.2">
      <c r="T26797" s="11"/>
      <c r="U26797" s="11"/>
    </row>
    <row r="26798" spans="20:21" x14ac:dyDescent="0.2">
      <c r="T26798" s="11"/>
      <c r="U26798" s="11"/>
    </row>
    <row r="26799" spans="20:21" x14ac:dyDescent="0.2">
      <c r="T26799" s="11"/>
      <c r="U26799" s="11"/>
    </row>
    <row r="26800" spans="20:21" x14ac:dyDescent="0.2">
      <c r="T26800" s="11"/>
      <c r="U26800" s="11"/>
    </row>
    <row r="26801" spans="20:21" x14ac:dyDescent="0.2">
      <c r="T26801" s="11"/>
      <c r="U26801" s="11"/>
    </row>
    <row r="26802" spans="20:21" x14ac:dyDescent="0.2">
      <c r="T26802" s="11"/>
      <c r="U26802" s="11"/>
    </row>
    <row r="26803" spans="20:21" x14ac:dyDescent="0.2">
      <c r="T26803" s="11"/>
      <c r="U26803" s="11"/>
    </row>
    <row r="26804" spans="20:21" x14ac:dyDescent="0.2">
      <c r="T26804" s="11"/>
      <c r="U26804" s="11"/>
    </row>
    <row r="26805" spans="20:21" x14ac:dyDescent="0.2">
      <c r="T26805" s="11"/>
      <c r="U26805" s="11"/>
    </row>
    <row r="26806" spans="20:21" x14ac:dyDescent="0.2">
      <c r="T26806" s="11"/>
      <c r="U26806" s="11"/>
    </row>
    <row r="26807" spans="20:21" x14ac:dyDescent="0.2">
      <c r="T26807" s="11"/>
      <c r="U26807" s="11"/>
    </row>
    <row r="26808" spans="20:21" x14ac:dyDescent="0.2">
      <c r="T26808" s="11"/>
      <c r="U26808" s="11"/>
    </row>
    <row r="26809" spans="20:21" x14ac:dyDescent="0.2">
      <c r="T26809" s="11"/>
      <c r="U26809" s="11"/>
    </row>
    <row r="26810" spans="20:21" x14ac:dyDescent="0.2">
      <c r="T26810" s="11"/>
      <c r="U26810" s="11"/>
    </row>
    <row r="26811" spans="20:21" x14ac:dyDescent="0.2">
      <c r="T26811" s="11"/>
      <c r="U26811" s="11"/>
    </row>
    <row r="26812" spans="20:21" x14ac:dyDescent="0.2">
      <c r="T26812" s="11"/>
      <c r="U26812" s="11"/>
    </row>
    <row r="26813" spans="20:21" x14ac:dyDescent="0.2">
      <c r="T26813" s="11"/>
      <c r="U26813" s="11"/>
    </row>
    <row r="26814" spans="20:21" x14ac:dyDescent="0.2">
      <c r="T26814" s="11"/>
      <c r="U26814" s="11"/>
    </row>
    <row r="26815" spans="20:21" x14ac:dyDescent="0.2">
      <c r="T26815" s="11"/>
      <c r="U26815" s="11"/>
    </row>
    <row r="26816" spans="20:21" x14ac:dyDescent="0.2">
      <c r="T26816" s="11"/>
      <c r="U26816" s="11"/>
    </row>
    <row r="26817" spans="20:21" x14ac:dyDescent="0.2">
      <c r="T26817" s="11"/>
      <c r="U26817" s="11"/>
    </row>
    <row r="26818" spans="20:21" x14ac:dyDescent="0.2">
      <c r="T26818" s="11"/>
      <c r="U26818" s="11"/>
    </row>
    <row r="26819" spans="20:21" x14ac:dyDescent="0.2">
      <c r="T26819" s="11"/>
      <c r="U26819" s="11"/>
    </row>
    <row r="26820" spans="20:21" x14ac:dyDescent="0.2">
      <c r="T26820" s="11"/>
      <c r="U26820" s="11"/>
    </row>
    <row r="26821" spans="20:21" x14ac:dyDescent="0.2">
      <c r="T26821" s="11"/>
      <c r="U26821" s="11"/>
    </row>
    <row r="26822" spans="20:21" x14ac:dyDescent="0.2">
      <c r="T26822" s="11"/>
      <c r="U26822" s="11"/>
    </row>
    <row r="26823" spans="20:21" x14ac:dyDescent="0.2">
      <c r="T26823" s="11"/>
      <c r="U26823" s="11"/>
    </row>
    <row r="26824" spans="20:21" x14ac:dyDescent="0.2">
      <c r="T26824" s="11"/>
      <c r="U26824" s="11"/>
    </row>
    <row r="26825" spans="20:21" x14ac:dyDescent="0.2">
      <c r="T26825" s="11"/>
      <c r="U26825" s="11"/>
    </row>
    <row r="26826" spans="20:21" x14ac:dyDescent="0.2">
      <c r="T26826" s="11"/>
      <c r="U26826" s="11"/>
    </row>
    <row r="26827" spans="20:21" x14ac:dyDescent="0.2">
      <c r="T26827" s="11"/>
      <c r="U26827" s="11"/>
    </row>
    <row r="26828" spans="20:21" x14ac:dyDescent="0.2">
      <c r="T26828" s="11"/>
      <c r="U26828" s="11"/>
    </row>
    <row r="26829" spans="20:21" x14ac:dyDescent="0.2">
      <c r="T26829" s="11"/>
      <c r="U26829" s="11"/>
    </row>
    <row r="26830" spans="20:21" x14ac:dyDescent="0.2">
      <c r="T26830" s="11"/>
      <c r="U26830" s="11"/>
    </row>
    <row r="26831" spans="20:21" x14ac:dyDescent="0.2">
      <c r="T26831" s="11"/>
      <c r="U26831" s="11"/>
    </row>
    <row r="26832" spans="20:21" x14ac:dyDescent="0.2">
      <c r="T26832" s="11"/>
      <c r="U26832" s="11"/>
    </row>
    <row r="26833" spans="20:21" x14ac:dyDescent="0.2">
      <c r="T26833" s="11"/>
      <c r="U26833" s="11"/>
    </row>
    <row r="26834" spans="20:21" x14ac:dyDescent="0.2">
      <c r="T26834" s="11"/>
      <c r="U26834" s="11"/>
    </row>
    <row r="26835" spans="20:21" x14ac:dyDescent="0.2">
      <c r="T26835" s="11"/>
      <c r="U26835" s="11"/>
    </row>
    <row r="26836" spans="20:21" x14ac:dyDescent="0.2">
      <c r="T26836" s="11"/>
      <c r="U26836" s="11"/>
    </row>
    <row r="26837" spans="20:21" x14ac:dyDescent="0.2">
      <c r="T26837" s="11"/>
      <c r="U26837" s="11"/>
    </row>
    <row r="26838" spans="20:21" x14ac:dyDescent="0.2">
      <c r="T26838" s="11"/>
      <c r="U26838" s="11"/>
    </row>
    <row r="26839" spans="20:21" x14ac:dyDescent="0.2">
      <c r="T26839" s="11"/>
      <c r="U26839" s="11"/>
    </row>
    <row r="26840" spans="20:21" x14ac:dyDescent="0.2">
      <c r="T26840" s="11"/>
      <c r="U26840" s="11"/>
    </row>
    <row r="26841" spans="20:21" x14ac:dyDescent="0.2">
      <c r="T26841" s="11"/>
      <c r="U26841" s="11"/>
    </row>
    <row r="26842" spans="20:21" x14ac:dyDescent="0.2">
      <c r="T26842" s="11"/>
      <c r="U26842" s="11"/>
    </row>
    <row r="26843" spans="20:21" x14ac:dyDescent="0.2">
      <c r="T26843" s="11"/>
      <c r="U26843" s="11"/>
    </row>
    <row r="26844" spans="20:21" x14ac:dyDescent="0.2">
      <c r="T26844" s="11"/>
      <c r="U26844" s="11"/>
    </row>
    <row r="26845" spans="20:21" x14ac:dyDescent="0.2">
      <c r="T26845" s="11"/>
      <c r="U26845" s="11"/>
    </row>
    <row r="26846" spans="20:21" x14ac:dyDescent="0.2">
      <c r="T26846" s="11"/>
      <c r="U26846" s="11"/>
    </row>
    <row r="26847" spans="20:21" x14ac:dyDescent="0.2">
      <c r="T26847" s="11"/>
      <c r="U26847" s="11"/>
    </row>
    <row r="26848" spans="20:21" x14ac:dyDescent="0.2">
      <c r="T26848" s="11"/>
      <c r="U26848" s="11"/>
    </row>
    <row r="26849" spans="20:21" x14ac:dyDescent="0.2">
      <c r="T26849" s="11"/>
      <c r="U26849" s="11"/>
    </row>
    <row r="26850" spans="20:21" x14ac:dyDescent="0.2">
      <c r="T26850" s="11"/>
      <c r="U26850" s="11"/>
    </row>
    <row r="26851" spans="20:21" x14ac:dyDescent="0.2">
      <c r="T26851" s="11"/>
      <c r="U26851" s="11"/>
    </row>
    <row r="26852" spans="20:21" x14ac:dyDescent="0.2">
      <c r="T26852" s="11"/>
      <c r="U26852" s="11"/>
    </row>
    <row r="26853" spans="20:21" x14ac:dyDescent="0.2">
      <c r="T26853" s="11"/>
      <c r="U26853" s="11"/>
    </row>
    <row r="26854" spans="20:21" x14ac:dyDescent="0.2">
      <c r="T26854" s="11"/>
      <c r="U26854" s="11"/>
    </row>
    <row r="26855" spans="20:21" x14ac:dyDescent="0.2">
      <c r="T26855" s="11"/>
      <c r="U26855" s="11"/>
    </row>
    <row r="26856" spans="20:21" x14ac:dyDescent="0.2">
      <c r="T26856" s="11"/>
      <c r="U26856" s="11"/>
    </row>
    <row r="26857" spans="20:21" x14ac:dyDescent="0.2">
      <c r="T26857" s="11"/>
      <c r="U26857" s="11"/>
    </row>
    <row r="26858" spans="20:21" x14ac:dyDescent="0.2">
      <c r="T26858" s="11"/>
      <c r="U26858" s="11"/>
    </row>
    <row r="26859" spans="20:21" x14ac:dyDescent="0.2">
      <c r="T26859" s="11"/>
      <c r="U26859" s="11"/>
    </row>
    <row r="26860" spans="20:21" x14ac:dyDescent="0.2">
      <c r="T26860" s="11"/>
      <c r="U26860" s="11"/>
    </row>
    <row r="26861" spans="20:21" x14ac:dyDescent="0.2">
      <c r="T26861" s="11"/>
      <c r="U26861" s="11"/>
    </row>
    <row r="26862" spans="20:21" x14ac:dyDescent="0.2">
      <c r="T26862" s="11"/>
      <c r="U26862" s="11"/>
    </row>
    <row r="26863" spans="20:21" x14ac:dyDescent="0.2">
      <c r="T26863" s="11"/>
      <c r="U26863" s="11"/>
    </row>
    <row r="26864" spans="20:21" x14ac:dyDescent="0.2">
      <c r="T26864" s="11"/>
      <c r="U26864" s="11"/>
    </row>
    <row r="26865" spans="20:21" x14ac:dyDescent="0.2">
      <c r="T26865" s="11"/>
      <c r="U26865" s="11"/>
    </row>
    <row r="26866" spans="20:21" x14ac:dyDescent="0.2">
      <c r="T26866" s="11"/>
      <c r="U26866" s="11"/>
    </row>
    <row r="26867" spans="20:21" x14ac:dyDescent="0.2">
      <c r="T26867" s="11"/>
      <c r="U26867" s="11"/>
    </row>
    <row r="26868" spans="20:21" x14ac:dyDescent="0.2">
      <c r="T26868" s="11"/>
      <c r="U26868" s="11"/>
    </row>
    <row r="26869" spans="20:21" x14ac:dyDescent="0.2">
      <c r="T26869" s="11"/>
      <c r="U26869" s="11"/>
    </row>
    <row r="26870" spans="20:21" x14ac:dyDescent="0.2">
      <c r="T26870" s="11"/>
      <c r="U26870" s="11"/>
    </row>
    <row r="26871" spans="20:21" x14ac:dyDescent="0.2">
      <c r="T26871" s="11"/>
      <c r="U26871" s="11"/>
    </row>
    <row r="26872" spans="20:21" x14ac:dyDescent="0.2">
      <c r="T26872" s="11"/>
      <c r="U26872" s="11"/>
    </row>
    <row r="26873" spans="20:21" x14ac:dyDescent="0.2">
      <c r="T26873" s="11"/>
      <c r="U26873" s="11"/>
    </row>
    <row r="26874" spans="20:21" x14ac:dyDescent="0.2">
      <c r="T26874" s="11"/>
      <c r="U26874" s="11"/>
    </row>
    <row r="26875" spans="20:21" x14ac:dyDescent="0.2">
      <c r="T26875" s="11"/>
      <c r="U26875" s="11"/>
    </row>
    <row r="26876" spans="20:21" x14ac:dyDescent="0.2">
      <c r="T26876" s="11"/>
      <c r="U26876" s="11"/>
    </row>
    <row r="26877" spans="20:21" x14ac:dyDescent="0.2">
      <c r="T26877" s="11"/>
      <c r="U26877" s="11"/>
    </row>
    <row r="26878" spans="20:21" x14ac:dyDescent="0.2">
      <c r="T26878" s="11"/>
      <c r="U26878" s="11"/>
    </row>
    <row r="26879" spans="20:21" x14ac:dyDescent="0.2">
      <c r="T26879" s="11"/>
      <c r="U26879" s="11"/>
    </row>
    <row r="26880" spans="20:21" x14ac:dyDescent="0.2">
      <c r="T26880" s="11"/>
      <c r="U26880" s="11"/>
    </row>
    <row r="26881" spans="20:21" x14ac:dyDescent="0.2">
      <c r="T26881" s="11"/>
      <c r="U26881" s="11"/>
    </row>
    <row r="26882" spans="20:21" x14ac:dyDescent="0.2">
      <c r="T26882" s="11"/>
      <c r="U26882" s="11"/>
    </row>
    <row r="26883" spans="20:21" x14ac:dyDescent="0.2">
      <c r="T26883" s="11"/>
      <c r="U26883" s="11"/>
    </row>
    <row r="26884" spans="20:21" x14ac:dyDescent="0.2">
      <c r="T26884" s="11"/>
      <c r="U26884" s="11"/>
    </row>
    <row r="26885" spans="20:21" x14ac:dyDescent="0.2">
      <c r="T26885" s="11"/>
      <c r="U26885" s="11"/>
    </row>
    <row r="26886" spans="20:21" x14ac:dyDescent="0.2">
      <c r="T26886" s="11"/>
      <c r="U26886" s="11"/>
    </row>
    <row r="26887" spans="20:21" x14ac:dyDescent="0.2">
      <c r="T26887" s="11"/>
      <c r="U26887" s="11"/>
    </row>
    <row r="26888" spans="20:21" x14ac:dyDescent="0.2">
      <c r="T26888" s="11"/>
      <c r="U26888" s="11"/>
    </row>
    <row r="26889" spans="20:21" x14ac:dyDescent="0.2">
      <c r="T26889" s="11"/>
      <c r="U26889" s="11"/>
    </row>
    <row r="26890" spans="20:21" x14ac:dyDescent="0.2">
      <c r="T26890" s="11"/>
      <c r="U26890" s="11"/>
    </row>
    <row r="26891" spans="20:21" x14ac:dyDescent="0.2">
      <c r="T26891" s="11"/>
      <c r="U26891" s="11"/>
    </row>
    <row r="26892" spans="20:21" x14ac:dyDescent="0.2">
      <c r="T26892" s="11"/>
      <c r="U26892" s="11"/>
    </row>
    <row r="26893" spans="20:21" x14ac:dyDescent="0.2">
      <c r="T26893" s="11"/>
      <c r="U26893" s="11"/>
    </row>
    <row r="26894" spans="20:21" x14ac:dyDescent="0.2">
      <c r="T26894" s="11"/>
      <c r="U26894" s="11"/>
    </row>
    <row r="26895" spans="20:21" x14ac:dyDescent="0.2">
      <c r="T26895" s="11"/>
      <c r="U26895" s="11"/>
    </row>
    <row r="26896" spans="20:21" x14ac:dyDescent="0.2">
      <c r="T26896" s="11"/>
      <c r="U26896" s="11"/>
    </row>
    <row r="26897" spans="20:21" x14ac:dyDescent="0.2">
      <c r="T26897" s="11"/>
      <c r="U26897" s="11"/>
    </row>
    <row r="26898" spans="20:21" x14ac:dyDescent="0.2">
      <c r="T26898" s="11"/>
      <c r="U26898" s="11"/>
    </row>
    <row r="26899" spans="20:21" x14ac:dyDescent="0.2">
      <c r="T26899" s="11"/>
      <c r="U26899" s="11"/>
    </row>
    <row r="26900" spans="20:21" x14ac:dyDescent="0.2">
      <c r="T26900" s="11"/>
      <c r="U26900" s="11"/>
    </row>
    <row r="26901" spans="20:21" x14ac:dyDescent="0.2">
      <c r="T26901" s="11"/>
      <c r="U26901" s="11"/>
    </row>
    <row r="26902" spans="20:21" x14ac:dyDescent="0.2">
      <c r="T26902" s="11"/>
      <c r="U26902" s="11"/>
    </row>
    <row r="26903" spans="20:21" x14ac:dyDescent="0.2">
      <c r="T26903" s="11"/>
      <c r="U26903" s="11"/>
    </row>
    <row r="26904" spans="20:21" x14ac:dyDescent="0.2">
      <c r="T26904" s="11"/>
      <c r="U26904" s="11"/>
    </row>
    <row r="26905" spans="20:21" x14ac:dyDescent="0.2">
      <c r="T26905" s="11"/>
      <c r="U26905" s="11"/>
    </row>
    <row r="26906" spans="20:21" x14ac:dyDescent="0.2">
      <c r="T26906" s="11"/>
      <c r="U26906" s="11"/>
    </row>
    <row r="26907" spans="20:21" x14ac:dyDescent="0.2">
      <c r="T26907" s="11"/>
      <c r="U26907" s="11"/>
    </row>
    <row r="26908" spans="20:21" x14ac:dyDescent="0.2">
      <c r="T26908" s="11"/>
      <c r="U26908" s="11"/>
    </row>
    <row r="26909" spans="20:21" x14ac:dyDescent="0.2">
      <c r="T26909" s="11"/>
      <c r="U26909" s="11"/>
    </row>
    <row r="26910" spans="20:21" x14ac:dyDescent="0.2">
      <c r="T26910" s="11"/>
      <c r="U26910" s="11"/>
    </row>
    <row r="26911" spans="20:21" x14ac:dyDescent="0.2">
      <c r="T26911" s="11"/>
      <c r="U26911" s="11"/>
    </row>
    <row r="26912" spans="20:21" x14ac:dyDescent="0.2">
      <c r="T26912" s="11"/>
      <c r="U26912" s="11"/>
    </row>
    <row r="26913" spans="20:21" x14ac:dyDescent="0.2">
      <c r="T26913" s="11"/>
      <c r="U26913" s="11"/>
    </row>
    <row r="26914" spans="20:21" x14ac:dyDescent="0.2">
      <c r="T26914" s="11"/>
      <c r="U26914" s="11"/>
    </row>
    <row r="26915" spans="20:21" x14ac:dyDescent="0.2">
      <c r="T26915" s="11"/>
      <c r="U26915" s="11"/>
    </row>
    <row r="26916" spans="20:21" x14ac:dyDescent="0.2">
      <c r="T26916" s="11"/>
      <c r="U26916" s="11"/>
    </row>
    <row r="26917" spans="20:21" x14ac:dyDescent="0.2">
      <c r="T26917" s="11"/>
      <c r="U26917" s="11"/>
    </row>
    <row r="26918" spans="20:21" x14ac:dyDescent="0.2">
      <c r="T26918" s="11"/>
      <c r="U26918" s="11"/>
    </row>
    <row r="26919" spans="20:21" x14ac:dyDescent="0.2">
      <c r="T26919" s="11"/>
      <c r="U26919" s="11"/>
    </row>
    <row r="26920" spans="20:21" x14ac:dyDescent="0.2">
      <c r="T26920" s="11"/>
      <c r="U26920" s="11"/>
    </row>
    <row r="26921" spans="20:21" x14ac:dyDescent="0.2">
      <c r="T26921" s="11"/>
      <c r="U26921" s="11"/>
    </row>
    <row r="26922" spans="20:21" x14ac:dyDescent="0.2">
      <c r="T26922" s="11"/>
      <c r="U26922" s="11"/>
    </row>
    <row r="26923" spans="20:21" x14ac:dyDescent="0.2">
      <c r="T26923" s="11"/>
      <c r="U26923" s="11"/>
    </row>
    <row r="26924" spans="20:21" x14ac:dyDescent="0.2">
      <c r="T26924" s="11"/>
      <c r="U26924" s="11"/>
    </row>
    <row r="26925" spans="20:21" x14ac:dyDescent="0.2">
      <c r="T26925" s="11"/>
      <c r="U26925" s="11"/>
    </row>
    <row r="26926" spans="20:21" x14ac:dyDescent="0.2">
      <c r="T26926" s="11"/>
      <c r="U26926" s="11"/>
    </row>
    <row r="26927" spans="20:21" x14ac:dyDescent="0.2">
      <c r="T26927" s="11"/>
      <c r="U26927" s="11"/>
    </row>
    <row r="26928" spans="20:21" x14ac:dyDescent="0.2">
      <c r="T26928" s="11"/>
      <c r="U26928" s="11"/>
    </row>
    <row r="26929" spans="20:21" x14ac:dyDescent="0.2">
      <c r="T26929" s="11"/>
      <c r="U26929" s="11"/>
    </row>
    <row r="26930" spans="20:21" x14ac:dyDescent="0.2">
      <c r="T26930" s="11"/>
      <c r="U26930" s="11"/>
    </row>
    <row r="26931" spans="20:21" x14ac:dyDescent="0.2">
      <c r="T26931" s="11"/>
      <c r="U26931" s="11"/>
    </row>
    <row r="26932" spans="20:21" x14ac:dyDescent="0.2">
      <c r="T26932" s="11"/>
      <c r="U26932" s="11"/>
    </row>
    <row r="26933" spans="20:21" x14ac:dyDescent="0.2">
      <c r="T26933" s="11"/>
      <c r="U26933" s="11"/>
    </row>
    <row r="26934" spans="20:21" x14ac:dyDescent="0.2">
      <c r="T26934" s="11"/>
      <c r="U26934" s="11"/>
    </row>
    <row r="26935" spans="20:21" x14ac:dyDescent="0.2">
      <c r="T26935" s="11"/>
      <c r="U26935" s="11"/>
    </row>
    <row r="26936" spans="20:21" x14ac:dyDescent="0.2">
      <c r="T26936" s="11"/>
      <c r="U26936" s="11"/>
    </row>
    <row r="26937" spans="20:21" x14ac:dyDescent="0.2">
      <c r="T26937" s="11"/>
      <c r="U26937" s="11"/>
    </row>
    <row r="26938" spans="20:21" x14ac:dyDescent="0.2">
      <c r="T26938" s="11"/>
      <c r="U26938" s="11"/>
    </row>
    <row r="26939" spans="20:21" x14ac:dyDescent="0.2">
      <c r="T26939" s="11"/>
      <c r="U26939" s="11"/>
    </row>
    <row r="26940" spans="20:21" x14ac:dyDescent="0.2">
      <c r="T26940" s="11"/>
      <c r="U26940" s="11"/>
    </row>
    <row r="26941" spans="20:21" x14ac:dyDescent="0.2">
      <c r="T26941" s="11"/>
      <c r="U26941" s="11"/>
    </row>
    <row r="26942" spans="20:21" x14ac:dyDescent="0.2">
      <c r="T26942" s="11"/>
      <c r="U26942" s="11"/>
    </row>
    <row r="26943" spans="20:21" x14ac:dyDescent="0.2">
      <c r="T26943" s="11"/>
      <c r="U26943" s="11"/>
    </row>
    <row r="26944" spans="20:21" x14ac:dyDescent="0.2">
      <c r="T26944" s="11"/>
      <c r="U26944" s="11"/>
    </row>
    <row r="26945" spans="20:21" x14ac:dyDescent="0.2">
      <c r="T26945" s="11"/>
      <c r="U26945" s="11"/>
    </row>
    <row r="26946" spans="20:21" x14ac:dyDescent="0.2">
      <c r="T26946" s="11"/>
      <c r="U26946" s="11"/>
    </row>
    <row r="26947" spans="20:21" x14ac:dyDescent="0.2">
      <c r="T26947" s="11"/>
      <c r="U26947" s="11"/>
    </row>
    <row r="26948" spans="20:21" x14ac:dyDescent="0.2">
      <c r="T26948" s="11"/>
      <c r="U26948" s="11"/>
    </row>
    <row r="26949" spans="20:21" x14ac:dyDescent="0.2">
      <c r="T26949" s="11"/>
      <c r="U26949" s="11"/>
    </row>
    <row r="26950" spans="20:21" x14ac:dyDescent="0.2">
      <c r="T26950" s="11"/>
      <c r="U26950" s="11"/>
    </row>
    <row r="26951" spans="20:21" x14ac:dyDescent="0.2">
      <c r="T26951" s="11"/>
      <c r="U26951" s="11"/>
    </row>
    <row r="26952" spans="20:21" x14ac:dyDescent="0.2">
      <c r="T26952" s="11"/>
      <c r="U26952" s="11"/>
    </row>
    <row r="26953" spans="20:21" x14ac:dyDescent="0.2">
      <c r="T26953" s="11"/>
      <c r="U26953" s="11"/>
    </row>
    <row r="26954" spans="20:21" x14ac:dyDescent="0.2">
      <c r="T26954" s="11"/>
      <c r="U26954" s="11"/>
    </row>
    <row r="26955" spans="20:21" x14ac:dyDescent="0.2">
      <c r="T26955" s="11"/>
      <c r="U26955" s="11"/>
    </row>
    <row r="26956" spans="20:21" x14ac:dyDescent="0.2">
      <c r="T26956" s="11"/>
      <c r="U26956" s="11"/>
    </row>
    <row r="26957" spans="20:21" x14ac:dyDescent="0.2">
      <c r="T26957" s="11"/>
      <c r="U26957" s="11"/>
    </row>
    <row r="26958" spans="20:21" x14ac:dyDescent="0.2">
      <c r="T26958" s="11"/>
      <c r="U26958" s="11"/>
    </row>
    <row r="26959" spans="20:21" x14ac:dyDescent="0.2">
      <c r="T26959" s="11"/>
      <c r="U26959" s="11"/>
    </row>
    <row r="26960" spans="20:21" x14ac:dyDescent="0.2">
      <c r="T26960" s="11"/>
      <c r="U26960" s="11"/>
    </row>
    <row r="26961" spans="20:21" x14ac:dyDescent="0.2">
      <c r="T26961" s="11"/>
      <c r="U26961" s="11"/>
    </row>
    <row r="26962" spans="20:21" x14ac:dyDescent="0.2">
      <c r="T26962" s="11"/>
      <c r="U26962" s="11"/>
    </row>
    <row r="26963" spans="20:21" x14ac:dyDescent="0.2">
      <c r="T26963" s="11"/>
      <c r="U26963" s="11"/>
    </row>
    <row r="26964" spans="20:21" x14ac:dyDescent="0.2">
      <c r="T26964" s="11"/>
      <c r="U26964" s="11"/>
    </row>
    <row r="26965" spans="20:21" x14ac:dyDescent="0.2">
      <c r="T26965" s="11"/>
      <c r="U26965" s="11"/>
    </row>
    <row r="26966" spans="20:21" x14ac:dyDescent="0.2">
      <c r="T26966" s="11"/>
      <c r="U26966" s="11"/>
    </row>
    <row r="26967" spans="20:21" x14ac:dyDescent="0.2">
      <c r="T26967" s="11"/>
      <c r="U26967" s="11"/>
    </row>
    <row r="26968" spans="20:21" x14ac:dyDescent="0.2">
      <c r="T26968" s="11"/>
      <c r="U26968" s="11"/>
    </row>
    <row r="26969" spans="20:21" x14ac:dyDescent="0.2">
      <c r="T26969" s="11"/>
      <c r="U26969" s="11"/>
    </row>
    <row r="26970" spans="20:21" x14ac:dyDescent="0.2">
      <c r="T26970" s="11"/>
      <c r="U26970" s="11"/>
    </row>
    <row r="26971" spans="20:21" x14ac:dyDescent="0.2">
      <c r="T26971" s="11"/>
      <c r="U26971" s="11"/>
    </row>
    <row r="26972" spans="20:21" x14ac:dyDescent="0.2">
      <c r="T26972" s="11"/>
      <c r="U26972" s="11"/>
    </row>
    <row r="26973" spans="20:21" x14ac:dyDescent="0.2">
      <c r="T26973" s="11"/>
      <c r="U26973" s="11"/>
    </row>
    <row r="26974" spans="20:21" x14ac:dyDescent="0.2">
      <c r="T26974" s="11"/>
      <c r="U26974" s="11"/>
    </row>
    <row r="26975" spans="20:21" x14ac:dyDescent="0.2">
      <c r="T26975" s="11"/>
      <c r="U26975" s="11"/>
    </row>
    <row r="26976" spans="20:21" x14ac:dyDescent="0.2">
      <c r="T26976" s="11"/>
      <c r="U26976" s="11"/>
    </row>
    <row r="26977" spans="20:21" x14ac:dyDescent="0.2">
      <c r="T26977" s="11"/>
      <c r="U26977" s="11"/>
    </row>
    <row r="26978" spans="20:21" x14ac:dyDescent="0.2">
      <c r="T26978" s="11"/>
      <c r="U26978" s="11"/>
    </row>
    <row r="26979" spans="20:21" x14ac:dyDescent="0.2">
      <c r="T26979" s="11"/>
      <c r="U26979" s="11"/>
    </row>
    <row r="26980" spans="20:21" x14ac:dyDescent="0.2">
      <c r="T26980" s="11"/>
      <c r="U26980" s="11"/>
    </row>
    <row r="26981" spans="20:21" x14ac:dyDescent="0.2">
      <c r="T26981" s="11"/>
      <c r="U26981" s="11"/>
    </row>
    <row r="26982" spans="20:21" x14ac:dyDescent="0.2">
      <c r="T26982" s="11"/>
      <c r="U26982" s="11"/>
    </row>
    <row r="26983" spans="20:21" x14ac:dyDescent="0.2">
      <c r="T26983" s="11"/>
      <c r="U26983" s="11"/>
    </row>
    <row r="26984" spans="20:21" x14ac:dyDescent="0.2">
      <c r="T26984" s="11"/>
      <c r="U26984" s="11"/>
    </row>
    <row r="26985" spans="20:21" x14ac:dyDescent="0.2">
      <c r="T26985" s="11"/>
      <c r="U26985" s="11"/>
    </row>
    <row r="26986" spans="20:21" x14ac:dyDescent="0.2">
      <c r="T26986" s="11"/>
      <c r="U26986" s="11"/>
    </row>
    <row r="26987" spans="20:21" x14ac:dyDescent="0.2">
      <c r="T26987" s="11"/>
      <c r="U26987" s="11"/>
    </row>
    <row r="26988" spans="20:21" x14ac:dyDescent="0.2">
      <c r="T26988" s="11"/>
      <c r="U26988" s="11"/>
    </row>
    <row r="26989" spans="20:21" x14ac:dyDescent="0.2">
      <c r="T26989" s="11"/>
      <c r="U26989" s="11"/>
    </row>
    <row r="26990" spans="20:21" x14ac:dyDescent="0.2">
      <c r="T26990" s="11"/>
      <c r="U26990" s="11"/>
    </row>
    <row r="26991" spans="20:21" x14ac:dyDescent="0.2">
      <c r="T26991" s="11"/>
      <c r="U26991" s="11"/>
    </row>
    <row r="26992" spans="20:21" x14ac:dyDescent="0.2">
      <c r="T26992" s="11"/>
      <c r="U26992" s="11"/>
    </row>
    <row r="26993" spans="20:21" x14ac:dyDescent="0.2">
      <c r="T26993" s="11"/>
      <c r="U26993" s="11"/>
    </row>
    <row r="26994" spans="20:21" x14ac:dyDescent="0.2">
      <c r="T26994" s="11"/>
      <c r="U26994" s="11"/>
    </row>
    <row r="26995" spans="20:21" x14ac:dyDescent="0.2">
      <c r="T26995" s="11"/>
      <c r="U26995" s="11"/>
    </row>
    <row r="26996" spans="20:21" x14ac:dyDescent="0.2">
      <c r="T26996" s="11"/>
      <c r="U26996" s="11"/>
    </row>
    <row r="26997" spans="20:21" x14ac:dyDescent="0.2">
      <c r="T26997" s="11"/>
      <c r="U26997" s="11"/>
    </row>
    <row r="26998" spans="20:21" x14ac:dyDescent="0.2">
      <c r="T26998" s="11"/>
      <c r="U26998" s="11"/>
    </row>
    <row r="26999" spans="20:21" x14ac:dyDescent="0.2">
      <c r="T26999" s="11"/>
      <c r="U26999" s="11"/>
    </row>
    <row r="27000" spans="20:21" x14ac:dyDescent="0.2">
      <c r="T27000" s="11"/>
      <c r="U27000" s="11"/>
    </row>
    <row r="27001" spans="20:21" x14ac:dyDescent="0.2">
      <c r="T27001" s="11"/>
      <c r="U27001" s="11"/>
    </row>
    <row r="27002" spans="20:21" x14ac:dyDescent="0.2">
      <c r="T27002" s="11"/>
      <c r="U27002" s="11"/>
    </row>
    <row r="27003" spans="20:21" x14ac:dyDescent="0.2">
      <c r="T27003" s="11"/>
      <c r="U27003" s="11"/>
    </row>
    <row r="27004" spans="20:21" x14ac:dyDescent="0.2">
      <c r="T27004" s="11"/>
      <c r="U27004" s="11"/>
    </row>
    <row r="27005" spans="20:21" x14ac:dyDescent="0.2">
      <c r="T27005" s="11"/>
      <c r="U27005" s="11"/>
    </row>
    <row r="27006" spans="20:21" x14ac:dyDescent="0.2">
      <c r="T27006" s="11"/>
      <c r="U27006" s="11"/>
    </row>
    <row r="27007" spans="20:21" x14ac:dyDescent="0.2">
      <c r="T27007" s="11"/>
      <c r="U27007" s="11"/>
    </row>
    <row r="27008" spans="20:21" x14ac:dyDescent="0.2">
      <c r="T27008" s="11"/>
      <c r="U27008" s="11"/>
    </row>
    <row r="27009" spans="20:21" x14ac:dyDescent="0.2">
      <c r="T27009" s="11"/>
      <c r="U27009" s="11"/>
    </row>
    <row r="27010" spans="20:21" x14ac:dyDescent="0.2">
      <c r="T27010" s="11"/>
      <c r="U27010" s="11"/>
    </row>
    <row r="27011" spans="20:21" x14ac:dyDescent="0.2">
      <c r="T27011" s="11"/>
      <c r="U27011" s="11"/>
    </row>
    <row r="27012" spans="20:21" x14ac:dyDescent="0.2">
      <c r="T27012" s="11"/>
      <c r="U27012" s="11"/>
    </row>
    <row r="27013" spans="20:21" x14ac:dyDescent="0.2">
      <c r="T27013" s="11"/>
      <c r="U27013" s="11"/>
    </row>
    <row r="27014" spans="20:21" x14ac:dyDescent="0.2">
      <c r="T27014" s="11"/>
      <c r="U27014" s="11"/>
    </row>
    <row r="27015" spans="20:21" x14ac:dyDescent="0.2">
      <c r="T27015" s="11"/>
      <c r="U27015" s="11"/>
    </row>
    <row r="27016" spans="20:21" x14ac:dyDescent="0.2">
      <c r="T27016" s="11"/>
      <c r="U27016" s="11"/>
    </row>
    <row r="27017" spans="20:21" x14ac:dyDescent="0.2">
      <c r="T27017" s="11"/>
      <c r="U27017" s="11"/>
    </row>
    <row r="27018" spans="20:21" x14ac:dyDescent="0.2">
      <c r="T27018" s="11"/>
      <c r="U27018" s="11"/>
    </row>
    <row r="27019" spans="20:21" x14ac:dyDescent="0.2">
      <c r="T27019" s="11"/>
      <c r="U27019" s="11"/>
    </row>
    <row r="27020" spans="20:21" x14ac:dyDescent="0.2">
      <c r="T27020" s="11"/>
      <c r="U27020" s="11"/>
    </row>
    <row r="27021" spans="20:21" x14ac:dyDescent="0.2">
      <c r="T27021" s="11"/>
      <c r="U27021" s="11"/>
    </row>
    <row r="27022" spans="20:21" x14ac:dyDescent="0.2">
      <c r="T27022" s="11"/>
      <c r="U27022" s="11"/>
    </row>
    <row r="27023" spans="20:21" x14ac:dyDescent="0.2">
      <c r="T27023" s="11"/>
      <c r="U27023" s="11"/>
    </row>
    <row r="27024" spans="20:21" x14ac:dyDescent="0.2">
      <c r="T27024" s="11"/>
      <c r="U27024" s="11"/>
    </row>
    <row r="27025" spans="20:21" x14ac:dyDescent="0.2">
      <c r="T27025" s="11"/>
      <c r="U27025" s="11"/>
    </row>
    <row r="27026" spans="20:21" x14ac:dyDescent="0.2">
      <c r="T27026" s="11"/>
      <c r="U27026" s="11"/>
    </row>
    <row r="27027" spans="20:21" x14ac:dyDescent="0.2">
      <c r="T27027" s="11"/>
      <c r="U27027" s="11"/>
    </row>
    <row r="27028" spans="20:21" x14ac:dyDescent="0.2">
      <c r="T27028" s="11"/>
      <c r="U27028" s="11"/>
    </row>
    <row r="27029" spans="20:21" x14ac:dyDescent="0.2">
      <c r="T27029" s="11"/>
      <c r="U27029" s="11"/>
    </row>
    <row r="27030" spans="20:21" x14ac:dyDescent="0.2">
      <c r="T27030" s="11"/>
      <c r="U27030" s="11"/>
    </row>
    <row r="27031" spans="20:21" x14ac:dyDescent="0.2">
      <c r="T27031" s="11"/>
      <c r="U27031" s="11"/>
    </row>
    <row r="27032" spans="20:21" x14ac:dyDescent="0.2">
      <c r="T27032" s="11"/>
      <c r="U27032" s="11"/>
    </row>
    <row r="27033" spans="20:21" x14ac:dyDescent="0.2">
      <c r="T27033" s="11"/>
      <c r="U27033" s="11"/>
    </row>
    <row r="27034" spans="20:21" x14ac:dyDescent="0.2">
      <c r="T27034" s="11"/>
      <c r="U27034" s="11"/>
    </row>
    <row r="27035" spans="20:21" x14ac:dyDescent="0.2">
      <c r="T27035" s="11"/>
      <c r="U27035" s="11"/>
    </row>
    <row r="27036" spans="20:21" x14ac:dyDescent="0.2">
      <c r="T27036" s="11"/>
      <c r="U27036" s="11"/>
    </row>
    <row r="27037" spans="20:21" x14ac:dyDescent="0.2">
      <c r="T27037" s="11"/>
      <c r="U27037" s="11"/>
    </row>
    <row r="27038" spans="20:21" x14ac:dyDescent="0.2">
      <c r="T27038" s="11"/>
      <c r="U27038" s="11"/>
    </row>
    <row r="27039" spans="20:21" x14ac:dyDescent="0.2">
      <c r="T27039" s="11"/>
      <c r="U27039" s="11"/>
    </row>
    <row r="27040" spans="20:21" x14ac:dyDescent="0.2">
      <c r="T27040" s="11"/>
      <c r="U27040" s="11"/>
    </row>
    <row r="27041" spans="20:21" x14ac:dyDescent="0.2">
      <c r="T27041" s="11"/>
      <c r="U27041" s="11"/>
    </row>
    <row r="27042" spans="20:21" x14ac:dyDescent="0.2">
      <c r="T27042" s="11"/>
      <c r="U27042" s="11"/>
    </row>
    <row r="27043" spans="20:21" x14ac:dyDescent="0.2">
      <c r="T27043" s="11"/>
      <c r="U27043" s="11"/>
    </row>
    <row r="27044" spans="20:21" x14ac:dyDescent="0.2">
      <c r="T27044" s="11"/>
      <c r="U27044" s="11"/>
    </row>
    <row r="27045" spans="20:21" x14ac:dyDescent="0.2">
      <c r="T27045" s="11"/>
      <c r="U27045" s="11"/>
    </row>
    <row r="27046" spans="20:21" x14ac:dyDescent="0.2">
      <c r="T27046" s="11"/>
      <c r="U27046" s="11"/>
    </row>
    <row r="27047" spans="20:21" x14ac:dyDescent="0.2">
      <c r="T27047" s="11"/>
      <c r="U27047" s="11"/>
    </row>
    <row r="27048" spans="20:21" x14ac:dyDescent="0.2">
      <c r="T27048" s="11"/>
      <c r="U27048" s="11"/>
    </row>
    <row r="27049" spans="20:21" x14ac:dyDescent="0.2">
      <c r="T27049" s="11"/>
      <c r="U27049" s="11"/>
    </row>
    <row r="27050" spans="20:21" x14ac:dyDescent="0.2">
      <c r="T27050" s="11"/>
      <c r="U27050" s="11"/>
    </row>
    <row r="27051" spans="20:21" x14ac:dyDescent="0.2">
      <c r="T27051" s="11"/>
      <c r="U27051" s="11"/>
    </row>
    <row r="27052" spans="20:21" x14ac:dyDescent="0.2">
      <c r="T27052" s="11"/>
      <c r="U27052" s="11"/>
    </row>
    <row r="27053" spans="20:21" x14ac:dyDescent="0.2">
      <c r="T27053" s="11"/>
      <c r="U27053" s="11"/>
    </row>
    <row r="27054" spans="20:21" x14ac:dyDescent="0.2">
      <c r="T27054" s="11"/>
      <c r="U27054" s="11"/>
    </row>
    <row r="27055" spans="20:21" x14ac:dyDescent="0.2">
      <c r="T27055" s="11"/>
      <c r="U27055" s="11"/>
    </row>
    <row r="27056" spans="20:21" x14ac:dyDescent="0.2">
      <c r="T27056" s="11"/>
      <c r="U27056" s="11"/>
    </row>
    <row r="27057" spans="20:21" x14ac:dyDescent="0.2">
      <c r="T27057" s="11"/>
      <c r="U27057" s="11"/>
    </row>
    <row r="27058" spans="20:21" x14ac:dyDescent="0.2">
      <c r="T27058" s="11"/>
      <c r="U27058" s="11"/>
    </row>
    <row r="27059" spans="20:21" x14ac:dyDescent="0.2">
      <c r="T27059" s="11"/>
      <c r="U27059" s="11"/>
    </row>
    <row r="27060" spans="20:21" x14ac:dyDescent="0.2">
      <c r="T27060" s="11"/>
      <c r="U27060" s="11"/>
    </row>
    <row r="27061" spans="20:21" x14ac:dyDescent="0.2">
      <c r="T27061" s="11"/>
      <c r="U27061" s="11"/>
    </row>
    <row r="27062" spans="20:21" x14ac:dyDescent="0.2">
      <c r="T27062" s="11"/>
      <c r="U27062" s="11"/>
    </row>
    <row r="27063" spans="20:21" x14ac:dyDescent="0.2">
      <c r="T27063" s="11"/>
      <c r="U27063" s="11"/>
    </row>
    <row r="27064" spans="20:21" x14ac:dyDescent="0.2">
      <c r="T27064" s="11"/>
      <c r="U27064" s="11"/>
    </row>
    <row r="27065" spans="20:21" x14ac:dyDescent="0.2">
      <c r="T27065" s="11"/>
      <c r="U27065" s="11"/>
    </row>
    <row r="27066" spans="20:21" x14ac:dyDescent="0.2">
      <c r="T27066" s="11"/>
      <c r="U27066" s="11"/>
    </row>
    <row r="27067" spans="20:21" x14ac:dyDescent="0.2">
      <c r="T27067" s="11"/>
      <c r="U27067" s="11"/>
    </row>
    <row r="27068" spans="20:21" x14ac:dyDescent="0.2">
      <c r="T27068" s="11"/>
      <c r="U27068" s="11"/>
    </row>
    <row r="27069" spans="20:21" x14ac:dyDescent="0.2">
      <c r="T27069" s="11"/>
      <c r="U27069" s="11"/>
    </row>
    <row r="27070" spans="20:21" x14ac:dyDescent="0.2">
      <c r="T27070" s="11"/>
      <c r="U27070" s="11"/>
    </row>
    <row r="27071" spans="20:21" x14ac:dyDescent="0.2">
      <c r="T27071" s="11"/>
      <c r="U27071" s="11"/>
    </row>
    <row r="27072" spans="20:21" x14ac:dyDescent="0.2">
      <c r="T27072" s="11"/>
      <c r="U27072" s="11"/>
    </row>
    <row r="27073" spans="20:21" x14ac:dyDescent="0.2">
      <c r="T27073" s="11"/>
      <c r="U27073" s="11"/>
    </row>
    <row r="27074" spans="20:21" x14ac:dyDescent="0.2">
      <c r="T27074" s="11"/>
      <c r="U27074" s="11"/>
    </row>
    <row r="27075" spans="20:21" x14ac:dyDescent="0.2">
      <c r="T27075" s="11"/>
      <c r="U27075" s="11"/>
    </row>
    <row r="27076" spans="20:21" x14ac:dyDescent="0.2">
      <c r="T27076" s="11"/>
      <c r="U27076" s="11"/>
    </row>
    <row r="27077" spans="20:21" x14ac:dyDescent="0.2">
      <c r="T27077" s="11"/>
      <c r="U27077" s="11"/>
    </row>
    <row r="27078" spans="20:21" x14ac:dyDescent="0.2">
      <c r="T27078" s="11"/>
      <c r="U27078" s="11"/>
    </row>
    <row r="27079" spans="20:21" x14ac:dyDescent="0.2">
      <c r="T27079" s="11"/>
      <c r="U27079" s="11"/>
    </row>
    <row r="27080" spans="20:21" x14ac:dyDescent="0.2">
      <c r="T27080" s="11"/>
      <c r="U27080" s="11"/>
    </row>
    <row r="27081" spans="20:21" x14ac:dyDescent="0.2">
      <c r="T27081" s="11"/>
      <c r="U27081" s="11"/>
    </row>
    <row r="27082" spans="20:21" x14ac:dyDescent="0.2">
      <c r="T27082" s="11"/>
      <c r="U27082" s="11"/>
    </row>
    <row r="27083" spans="20:21" x14ac:dyDescent="0.2">
      <c r="T27083" s="11"/>
      <c r="U27083" s="11"/>
    </row>
    <row r="27084" spans="20:21" x14ac:dyDescent="0.2">
      <c r="T27084" s="11"/>
      <c r="U27084" s="11"/>
    </row>
    <row r="27085" spans="20:21" x14ac:dyDescent="0.2">
      <c r="T27085" s="11"/>
      <c r="U27085" s="11"/>
    </row>
    <row r="27086" spans="20:21" x14ac:dyDescent="0.2">
      <c r="T27086" s="11"/>
      <c r="U27086" s="11"/>
    </row>
    <row r="27087" spans="20:21" x14ac:dyDescent="0.2">
      <c r="T27087" s="11"/>
      <c r="U27087" s="11"/>
    </row>
    <row r="27088" spans="20:21" x14ac:dyDescent="0.2">
      <c r="T27088" s="11"/>
      <c r="U27088" s="11"/>
    </row>
    <row r="27089" spans="20:21" x14ac:dyDescent="0.2">
      <c r="T27089" s="11"/>
      <c r="U27089" s="11"/>
    </row>
    <row r="27090" spans="20:21" x14ac:dyDescent="0.2">
      <c r="T27090" s="11"/>
      <c r="U27090" s="11"/>
    </row>
    <row r="27091" spans="20:21" x14ac:dyDescent="0.2">
      <c r="T27091" s="11"/>
      <c r="U27091" s="11"/>
    </row>
    <row r="27092" spans="20:21" x14ac:dyDescent="0.2">
      <c r="T27092" s="11"/>
      <c r="U27092" s="11"/>
    </row>
    <row r="27093" spans="20:21" x14ac:dyDescent="0.2">
      <c r="T27093" s="11"/>
      <c r="U27093" s="11"/>
    </row>
    <row r="27094" spans="20:21" x14ac:dyDescent="0.2">
      <c r="T27094" s="11"/>
      <c r="U27094" s="11"/>
    </row>
    <row r="27095" spans="20:21" x14ac:dyDescent="0.2">
      <c r="T27095" s="11"/>
      <c r="U27095" s="11"/>
    </row>
    <row r="27096" spans="20:21" x14ac:dyDescent="0.2">
      <c r="T27096" s="11"/>
      <c r="U27096" s="11"/>
    </row>
    <row r="27097" spans="20:21" x14ac:dyDescent="0.2">
      <c r="T27097" s="11"/>
      <c r="U27097" s="11"/>
    </row>
    <row r="27098" spans="20:21" x14ac:dyDescent="0.2">
      <c r="T27098" s="11"/>
      <c r="U27098" s="11"/>
    </row>
    <row r="27099" spans="20:21" x14ac:dyDescent="0.2">
      <c r="T27099" s="11"/>
      <c r="U27099" s="11"/>
    </row>
    <row r="27100" spans="20:21" x14ac:dyDescent="0.2">
      <c r="T27100" s="11"/>
      <c r="U27100" s="11"/>
    </row>
    <row r="27101" spans="20:21" x14ac:dyDescent="0.2">
      <c r="T27101" s="11"/>
      <c r="U27101" s="11"/>
    </row>
    <row r="27102" spans="20:21" x14ac:dyDescent="0.2">
      <c r="T27102" s="11"/>
      <c r="U27102" s="11"/>
    </row>
    <row r="27103" spans="20:21" x14ac:dyDescent="0.2">
      <c r="T27103" s="11"/>
      <c r="U27103" s="11"/>
    </row>
    <row r="27104" spans="20:21" x14ac:dyDescent="0.2">
      <c r="T27104" s="11"/>
      <c r="U27104" s="11"/>
    </row>
    <row r="27105" spans="20:21" x14ac:dyDescent="0.2">
      <c r="T27105" s="11"/>
      <c r="U27105" s="11"/>
    </row>
    <row r="27106" spans="20:21" x14ac:dyDescent="0.2">
      <c r="T27106" s="11"/>
      <c r="U27106" s="11"/>
    </row>
    <row r="27107" spans="20:21" x14ac:dyDescent="0.2">
      <c r="T27107" s="11"/>
      <c r="U27107" s="11"/>
    </row>
    <row r="27108" spans="20:21" x14ac:dyDescent="0.2">
      <c r="T27108" s="11"/>
      <c r="U27108" s="11"/>
    </row>
    <row r="27109" spans="20:21" x14ac:dyDescent="0.2">
      <c r="T27109" s="11"/>
      <c r="U27109" s="11"/>
    </row>
    <row r="27110" spans="20:21" x14ac:dyDescent="0.2">
      <c r="T27110" s="11"/>
      <c r="U27110" s="11"/>
    </row>
    <row r="27111" spans="20:21" x14ac:dyDescent="0.2">
      <c r="T27111" s="11"/>
      <c r="U27111" s="11"/>
    </row>
    <row r="27112" spans="20:21" x14ac:dyDescent="0.2">
      <c r="T27112" s="11"/>
      <c r="U27112" s="11"/>
    </row>
    <row r="27113" spans="20:21" x14ac:dyDescent="0.2">
      <c r="T27113" s="11"/>
      <c r="U27113" s="11"/>
    </row>
    <row r="27114" spans="20:21" x14ac:dyDescent="0.2">
      <c r="T27114" s="11"/>
      <c r="U27114" s="11"/>
    </row>
    <row r="27115" spans="20:21" x14ac:dyDescent="0.2">
      <c r="T27115" s="11"/>
      <c r="U27115" s="11"/>
    </row>
    <row r="27116" spans="20:21" x14ac:dyDescent="0.2">
      <c r="T27116" s="11"/>
      <c r="U27116" s="11"/>
    </row>
    <row r="27117" spans="20:21" x14ac:dyDescent="0.2">
      <c r="T27117" s="11"/>
      <c r="U27117" s="11"/>
    </row>
    <row r="27118" spans="20:21" x14ac:dyDescent="0.2">
      <c r="T27118" s="11"/>
      <c r="U27118" s="11"/>
    </row>
    <row r="27119" spans="20:21" x14ac:dyDescent="0.2">
      <c r="T27119" s="11"/>
      <c r="U27119" s="11"/>
    </row>
    <row r="27120" spans="20:21" x14ac:dyDescent="0.2">
      <c r="T27120" s="11"/>
      <c r="U27120" s="11"/>
    </row>
    <row r="27121" spans="20:21" x14ac:dyDescent="0.2">
      <c r="T27121" s="11"/>
      <c r="U27121" s="11"/>
    </row>
    <row r="27122" spans="20:21" x14ac:dyDescent="0.2">
      <c r="T27122" s="11"/>
      <c r="U27122" s="11"/>
    </row>
    <row r="27123" spans="20:21" x14ac:dyDescent="0.2">
      <c r="T27123" s="11"/>
      <c r="U27123" s="11"/>
    </row>
    <row r="27124" spans="20:21" x14ac:dyDescent="0.2">
      <c r="T27124" s="11"/>
      <c r="U27124" s="11"/>
    </row>
    <row r="27125" spans="20:21" x14ac:dyDescent="0.2">
      <c r="T27125" s="11"/>
      <c r="U27125" s="11"/>
    </row>
    <row r="27126" spans="20:21" x14ac:dyDescent="0.2">
      <c r="T27126" s="11"/>
      <c r="U27126" s="11"/>
    </row>
    <row r="27127" spans="20:21" x14ac:dyDescent="0.2">
      <c r="T27127" s="11"/>
      <c r="U27127" s="11"/>
    </row>
    <row r="27128" spans="20:21" x14ac:dyDescent="0.2">
      <c r="T27128" s="11"/>
      <c r="U27128" s="11"/>
    </row>
    <row r="27129" spans="20:21" x14ac:dyDescent="0.2">
      <c r="T27129" s="11"/>
      <c r="U27129" s="11"/>
    </row>
    <row r="27130" spans="20:21" x14ac:dyDescent="0.2">
      <c r="T27130" s="11"/>
      <c r="U27130" s="11"/>
    </row>
    <row r="27131" spans="20:21" x14ac:dyDescent="0.2">
      <c r="T27131" s="11"/>
      <c r="U27131" s="11"/>
    </row>
    <row r="27132" spans="20:21" x14ac:dyDescent="0.2">
      <c r="T27132" s="11"/>
      <c r="U27132" s="11"/>
    </row>
    <row r="27133" spans="20:21" x14ac:dyDescent="0.2">
      <c r="T27133" s="11"/>
      <c r="U27133" s="11"/>
    </row>
    <row r="27134" spans="20:21" x14ac:dyDescent="0.2">
      <c r="T27134" s="11"/>
      <c r="U27134" s="11"/>
    </row>
    <row r="27135" spans="20:21" x14ac:dyDescent="0.2">
      <c r="T27135" s="11"/>
      <c r="U27135" s="11"/>
    </row>
    <row r="27136" spans="20:21" x14ac:dyDescent="0.2">
      <c r="T27136" s="11"/>
      <c r="U27136" s="11"/>
    </row>
    <row r="27137" spans="20:21" x14ac:dyDescent="0.2">
      <c r="T27137" s="11"/>
      <c r="U27137" s="11"/>
    </row>
    <row r="27138" spans="20:21" x14ac:dyDescent="0.2">
      <c r="T27138" s="11"/>
      <c r="U27138" s="11"/>
    </row>
    <row r="27139" spans="20:21" x14ac:dyDescent="0.2">
      <c r="T27139" s="11"/>
      <c r="U27139" s="11"/>
    </row>
    <row r="27140" spans="20:21" x14ac:dyDescent="0.2">
      <c r="T27140" s="11"/>
      <c r="U27140" s="11"/>
    </row>
    <row r="27141" spans="20:21" x14ac:dyDescent="0.2">
      <c r="T27141" s="11"/>
      <c r="U27141" s="11"/>
    </row>
    <row r="27142" spans="20:21" x14ac:dyDescent="0.2">
      <c r="T27142" s="11"/>
      <c r="U27142" s="11"/>
    </row>
    <row r="27143" spans="20:21" x14ac:dyDescent="0.2">
      <c r="T27143" s="11"/>
      <c r="U27143" s="11"/>
    </row>
    <row r="27144" spans="20:21" x14ac:dyDescent="0.2">
      <c r="T27144" s="11"/>
      <c r="U27144" s="11"/>
    </row>
    <row r="27145" spans="20:21" x14ac:dyDescent="0.2">
      <c r="T27145" s="11"/>
      <c r="U27145" s="11"/>
    </row>
    <row r="27146" spans="20:21" x14ac:dyDescent="0.2">
      <c r="T27146" s="11"/>
      <c r="U27146" s="11"/>
    </row>
    <row r="27147" spans="20:21" x14ac:dyDescent="0.2">
      <c r="T27147" s="11"/>
      <c r="U27147" s="11"/>
    </row>
    <row r="27148" spans="20:21" x14ac:dyDescent="0.2">
      <c r="T27148" s="11"/>
      <c r="U27148" s="11"/>
    </row>
    <row r="27149" spans="20:21" x14ac:dyDescent="0.2">
      <c r="T27149" s="11"/>
      <c r="U27149" s="11"/>
    </row>
    <row r="27150" spans="20:21" x14ac:dyDescent="0.2">
      <c r="T27150" s="11"/>
      <c r="U27150" s="11"/>
    </row>
    <row r="27151" spans="20:21" x14ac:dyDescent="0.2">
      <c r="T27151" s="11"/>
      <c r="U27151" s="11"/>
    </row>
    <row r="27152" spans="20:21" x14ac:dyDescent="0.2">
      <c r="T27152" s="11"/>
      <c r="U27152" s="11"/>
    </row>
    <row r="27153" spans="20:21" x14ac:dyDescent="0.2">
      <c r="T27153" s="11"/>
      <c r="U27153" s="11"/>
    </row>
    <row r="27154" spans="20:21" x14ac:dyDescent="0.2">
      <c r="T27154" s="11"/>
      <c r="U27154" s="11"/>
    </row>
    <row r="27155" spans="20:21" x14ac:dyDescent="0.2">
      <c r="T27155" s="11"/>
      <c r="U27155" s="11"/>
    </row>
    <row r="27156" spans="20:21" x14ac:dyDescent="0.2">
      <c r="T27156" s="11"/>
      <c r="U27156" s="11"/>
    </row>
    <row r="27157" spans="20:21" x14ac:dyDescent="0.2">
      <c r="T27157" s="11"/>
      <c r="U27157" s="11"/>
    </row>
    <row r="27158" spans="20:21" x14ac:dyDescent="0.2">
      <c r="T27158" s="11"/>
      <c r="U27158" s="11"/>
    </row>
    <row r="27159" spans="20:21" x14ac:dyDescent="0.2">
      <c r="T27159" s="11"/>
      <c r="U27159" s="11"/>
    </row>
    <row r="27160" spans="20:21" x14ac:dyDescent="0.2">
      <c r="T27160" s="11"/>
      <c r="U27160" s="11"/>
    </row>
    <row r="27161" spans="20:21" x14ac:dyDescent="0.2">
      <c r="T27161" s="11"/>
      <c r="U27161" s="11"/>
    </row>
    <row r="27162" spans="20:21" x14ac:dyDescent="0.2">
      <c r="T27162" s="11"/>
      <c r="U27162" s="11"/>
    </row>
    <row r="27163" spans="20:21" x14ac:dyDescent="0.2">
      <c r="T27163" s="11"/>
      <c r="U27163" s="11"/>
    </row>
    <row r="27164" spans="20:21" x14ac:dyDescent="0.2">
      <c r="T27164" s="11"/>
      <c r="U27164" s="11"/>
    </row>
    <row r="27165" spans="20:21" x14ac:dyDescent="0.2">
      <c r="T27165" s="11"/>
      <c r="U27165" s="11"/>
    </row>
    <row r="27166" spans="20:21" x14ac:dyDescent="0.2">
      <c r="T27166" s="11"/>
      <c r="U27166" s="11"/>
    </row>
    <row r="27167" spans="20:21" x14ac:dyDescent="0.2">
      <c r="T27167" s="11"/>
      <c r="U27167" s="11"/>
    </row>
    <row r="27168" spans="20:21" x14ac:dyDescent="0.2">
      <c r="T27168" s="11"/>
      <c r="U27168" s="11"/>
    </row>
    <row r="27169" spans="20:21" x14ac:dyDescent="0.2">
      <c r="T27169" s="11"/>
      <c r="U27169" s="11"/>
    </row>
    <row r="27170" spans="20:21" x14ac:dyDescent="0.2">
      <c r="T27170" s="11"/>
      <c r="U27170" s="11"/>
    </row>
    <row r="27171" spans="20:21" x14ac:dyDescent="0.2">
      <c r="T27171" s="11"/>
      <c r="U27171" s="11"/>
    </row>
    <row r="27172" spans="20:21" x14ac:dyDescent="0.2">
      <c r="T27172" s="11"/>
      <c r="U27172" s="11"/>
    </row>
    <row r="27173" spans="20:21" x14ac:dyDescent="0.2">
      <c r="T27173" s="11"/>
      <c r="U27173" s="11"/>
    </row>
    <row r="27174" spans="20:21" x14ac:dyDescent="0.2">
      <c r="T27174" s="11"/>
      <c r="U27174" s="11"/>
    </row>
    <row r="27175" spans="20:21" x14ac:dyDescent="0.2">
      <c r="T27175" s="11"/>
      <c r="U27175" s="11"/>
    </row>
    <row r="27176" spans="20:21" x14ac:dyDescent="0.2">
      <c r="T27176" s="11"/>
      <c r="U27176" s="11"/>
    </row>
    <row r="27177" spans="20:21" x14ac:dyDescent="0.2">
      <c r="T27177" s="11"/>
      <c r="U27177" s="11"/>
    </row>
    <row r="27178" spans="20:21" x14ac:dyDescent="0.2">
      <c r="T27178" s="11"/>
      <c r="U27178" s="11"/>
    </row>
    <row r="27179" spans="20:21" x14ac:dyDescent="0.2">
      <c r="T27179" s="11"/>
      <c r="U27179" s="11"/>
    </row>
    <row r="27180" spans="20:21" x14ac:dyDescent="0.2">
      <c r="T27180" s="11"/>
      <c r="U27180" s="11"/>
    </row>
    <row r="27181" spans="20:21" x14ac:dyDescent="0.2">
      <c r="T27181" s="11"/>
      <c r="U27181" s="11"/>
    </row>
    <row r="27182" spans="20:21" x14ac:dyDescent="0.2">
      <c r="T27182" s="11"/>
      <c r="U27182" s="11"/>
    </row>
    <row r="27183" spans="20:21" x14ac:dyDescent="0.2">
      <c r="T27183" s="11"/>
      <c r="U27183" s="11"/>
    </row>
    <row r="27184" spans="20:21" x14ac:dyDescent="0.2">
      <c r="T27184" s="11"/>
      <c r="U27184" s="11"/>
    </row>
    <row r="27185" spans="20:21" x14ac:dyDescent="0.2">
      <c r="T27185" s="11"/>
      <c r="U27185" s="11"/>
    </row>
    <row r="27186" spans="20:21" x14ac:dyDescent="0.2">
      <c r="T27186" s="11"/>
      <c r="U27186" s="11"/>
    </row>
    <row r="27187" spans="20:21" x14ac:dyDescent="0.2">
      <c r="T27187" s="11"/>
      <c r="U27187" s="11"/>
    </row>
    <row r="27188" spans="20:21" x14ac:dyDescent="0.2">
      <c r="T27188" s="11"/>
      <c r="U27188" s="11"/>
    </row>
    <row r="27189" spans="20:21" x14ac:dyDescent="0.2">
      <c r="T27189" s="11"/>
      <c r="U27189" s="11"/>
    </row>
    <row r="27190" spans="20:21" x14ac:dyDescent="0.2">
      <c r="T27190" s="11"/>
      <c r="U27190" s="11"/>
    </row>
    <row r="27191" spans="20:21" x14ac:dyDescent="0.2">
      <c r="T27191" s="11"/>
      <c r="U27191" s="11"/>
    </row>
    <row r="27192" spans="20:21" x14ac:dyDescent="0.2">
      <c r="T27192" s="11"/>
      <c r="U27192" s="11"/>
    </row>
    <row r="27193" spans="20:21" x14ac:dyDescent="0.2">
      <c r="T27193" s="11"/>
      <c r="U27193" s="11"/>
    </row>
    <row r="27194" spans="20:21" x14ac:dyDescent="0.2">
      <c r="T27194" s="11"/>
      <c r="U27194" s="11"/>
    </row>
    <row r="27195" spans="20:21" x14ac:dyDescent="0.2">
      <c r="T27195" s="11"/>
      <c r="U27195" s="11"/>
    </row>
    <row r="27196" spans="20:21" x14ac:dyDescent="0.2">
      <c r="T27196" s="11"/>
      <c r="U27196" s="11"/>
    </row>
    <row r="27197" spans="20:21" x14ac:dyDescent="0.2">
      <c r="T27197" s="11"/>
      <c r="U27197" s="11"/>
    </row>
    <row r="27198" spans="20:21" x14ac:dyDescent="0.2">
      <c r="T27198" s="11"/>
      <c r="U27198" s="11"/>
    </row>
    <row r="27199" spans="20:21" x14ac:dyDescent="0.2">
      <c r="T27199" s="11"/>
      <c r="U27199" s="11"/>
    </row>
    <row r="27200" spans="20:21" x14ac:dyDescent="0.2">
      <c r="T27200" s="11"/>
      <c r="U27200" s="11"/>
    </row>
    <row r="27201" spans="20:21" x14ac:dyDescent="0.2">
      <c r="T27201" s="11"/>
      <c r="U27201" s="11"/>
    </row>
    <row r="27202" spans="20:21" x14ac:dyDescent="0.2">
      <c r="T27202" s="11"/>
      <c r="U27202" s="11"/>
    </row>
    <row r="27203" spans="20:21" x14ac:dyDescent="0.2">
      <c r="T27203" s="11"/>
      <c r="U27203" s="11"/>
    </row>
    <row r="27204" spans="20:21" x14ac:dyDescent="0.2">
      <c r="T27204" s="11"/>
      <c r="U27204" s="11"/>
    </row>
    <row r="27205" spans="20:21" x14ac:dyDescent="0.2">
      <c r="T27205" s="11"/>
      <c r="U27205" s="11"/>
    </row>
    <row r="27206" spans="20:21" x14ac:dyDescent="0.2">
      <c r="T27206" s="11"/>
      <c r="U27206" s="11"/>
    </row>
    <row r="27207" spans="20:21" x14ac:dyDescent="0.2">
      <c r="T27207" s="11"/>
      <c r="U27207" s="11"/>
    </row>
    <row r="27208" spans="20:21" x14ac:dyDescent="0.2">
      <c r="T27208" s="11"/>
      <c r="U27208" s="11"/>
    </row>
    <row r="27209" spans="20:21" x14ac:dyDescent="0.2">
      <c r="T27209" s="11"/>
      <c r="U27209" s="11"/>
    </row>
    <row r="27210" spans="20:21" x14ac:dyDescent="0.2">
      <c r="T27210" s="11"/>
      <c r="U27210" s="11"/>
    </row>
    <row r="27211" spans="20:21" x14ac:dyDescent="0.2">
      <c r="T27211" s="11"/>
      <c r="U27211" s="11"/>
    </row>
    <row r="27212" spans="20:21" x14ac:dyDescent="0.2">
      <c r="T27212" s="11"/>
      <c r="U27212" s="11"/>
    </row>
    <row r="27213" spans="20:21" x14ac:dyDescent="0.2">
      <c r="T27213" s="11"/>
      <c r="U27213" s="11"/>
    </row>
    <row r="27214" spans="20:21" x14ac:dyDescent="0.2">
      <c r="T27214" s="11"/>
      <c r="U27214" s="11"/>
    </row>
    <row r="27215" spans="20:21" x14ac:dyDescent="0.2">
      <c r="T27215" s="11"/>
      <c r="U27215" s="11"/>
    </row>
    <row r="27216" spans="20:21" x14ac:dyDescent="0.2">
      <c r="T27216" s="11"/>
      <c r="U27216" s="11"/>
    </row>
    <row r="27217" spans="20:21" x14ac:dyDescent="0.2">
      <c r="T27217" s="11"/>
      <c r="U27217" s="11"/>
    </row>
    <row r="27218" spans="20:21" x14ac:dyDescent="0.2">
      <c r="T27218" s="11"/>
      <c r="U27218" s="11"/>
    </row>
    <row r="27219" spans="20:21" x14ac:dyDescent="0.2">
      <c r="T27219" s="11"/>
      <c r="U27219" s="11"/>
    </row>
    <row r="27220" spans="20:21" x14ac:dyDescent="0.2">
      <c r="T27220" s="11"/>
      <c r="U27220" s="11"/>
    </row>
    <row r="27221" spans="20:21" x14ac:dyDescent="0.2">
      <c r="T27221" s="11"/>
      <c r="U27221" s="11"/>
    </row>
    <row r="27222" spans="20:21" x14ac:dyDescent="0.2">
      <c r="T27222" s="11"/>
      <c r="U27222" s="11"/>
    </row>
    <row r="27223" spans="20:21" x14ac:dyDescent="0.2">
      <c r="T27223" s="11"/>
      <c r="U27223" s="11"/>
    </row>
    <row r="27224" spans="20:21" x14ac:dyDescent="0.2">
      <c r="T27224" s="11"/>
      <c r="U27224" s="11"/>
    </row>
    <row r="27225" spans="20:21" x14ac:dyDescent="0.2">
      <c r="T27225" s="11"/>
      <c r="U27225" s="11"/>
    </row>
    <row r="27226" spans="20:21" x14ac:dyDescent="0.2">
      <c r="T27226" s="11"/>
      <c r="U27226" s="11"/>
    </row>
    <row r="27227" spans="20:21" x14ac:dyDescent="0.2">
      <c r="T27227" s="11"/>
      <c r="U27227" s="11"/>
    </row>
    <row r="27228" spans="20:21" x14ac:dyDescent="0.2">
      <c r="T27228" s="11"/>
      <c r="U27228" s="11"/>
    </row>
    <row r="27229" spans="20:21" x14ac:dyDescent="0.2">
      <c r="T27229" s="11"/>
      <c r="U27229" s="11"/>
    </row>
    <row r="27230" spans="20:21" x14ac:dyDescent="0.2">
      <c r="T27230" s="11"/>
      <c r="U27230" s="11"/>
    </row>
    <row r="27231" spans="20:21" x14ac:dyDescent="0.2">
      <c r="T27231" s="11"/>
      <c r="U27231" s="11"/>
    </row>
    <row r="27232" spans="20:21" x14ac:dyDescent="0.2">
      <c r="T27232" s="11"/>
      <c r="U27232" s="11"/>
    </row>
    <row r="27233" spans="20:21" x14ac:dyDescent="0.2">
      <c r="T27233" s="11"/>
      <c r="U27233" s="11"/>
    </row>
    <row r="27234" spans="20:21" x14ac:dyDescent="0.2">
      <c r="T27234" s="11"/>
      <c r="U27234" s="11"/>
    </row>
    <row r="27235" spans="20:21" x14ac:dyDescent="0.2">
      <c r="T27235" s="11"/>
      <c r="U27235" s="11"/>
    </row>
    <row r="27236" spans="20:21" x14ac:dyDescent="0.2">
      <c r="T27236" s="11"/>
      <c r="U27236" s="11"/>
    </row>
    <row r="27237" spans="20:21" x14ac:dyDescent="0.2">
      <c r="T27237" s="11"/>
      <c r="U27237" s="11"/>
    </row>
    <row r="27238" spans="20:21" x14ac:dyDescent="0.2">
      <c r="T27238" s="11"/>
      <c r="U27238" s="11"/>
    </row>
    <row r="27239" spans="20:21" x14ac:dyDescent="0.2">
      <c r="T27239" s="11"/>
      <c r="U27239" s="11"/>
    </row>
    <row r="27240" spans="20:21" x14ac:dyDescent="0.2">
      <c r="T27240" s="11"/>
      <c r="U27240" s="11"/>
    </row>
    <row r="27241" spans="20:21" x14ac:dyDescent="0.2">
      <c r="T27241" s="11"/>
      <c r="U27241" s="11"/>
    </row>
    <row r="27242" spans="20:21" x14ac:dyDescent="0.2">
      <c r="T27242" s="11"/>
      <c r="U27242" s="11"/>
    </row>
    <row r="27243" spans="20:21" x14ac:dyDescent="0.2">
      <c r="T27243" s="11"/>
      <c r="U27243" s="11"/>
    </row>
    <row r="27244" spans="20:21" x14ac:dyDescent="0.2">
      <c r="T27244" s="11"/>
      <c r="U27244" s="11"/>
    </row>
    <row r="27245" spans="20:21" x14ac:dyDescent="0.2">
      <c r="T27245" s="11"/>
      <c r="U27245" s="11"/>
    </row>
    <row r="27246" spans="20:21" x14ac:dyDescent="0.2">
      <c r="T27246" s="11"/>
      <c r="U27246" s="11"/>
    </row>
    <row r="27247" spans="20:21" x14ac:dyDescent="0.2">
      <c r="T27247" s="11"/>
      <c r="U27247" s="11"/>
    </row>
    <row r="27248" spans="20:21" x14ac:dyDescent="0.2">
      <c r="T27248" s="11"/>
      <c r="U27248" s="11"/>
    </row>
    <row r="27249" spans="20:21" x14ac:dyDescent="0.2">
      <c r="T27249" s="11"/>
      <c r="U27249" s="11"/>
    </row>
    <row r="27250" spans="20:21" x14ac:dyDescent="0.2">
      <c r="T27250" s="11"/>
      <c r="U27250" s="11"/>
    </row>
    <row r="27251" spans="20:21" x14ac:dyDescent="0.2">
      <c r="T27251" s="11"/>
      <c r="U27251" s="11"/>
    </row>
    <row r="27252" spans="20:21" x14ac:dyDescent="0.2">
      <c r="T27252" s="11"/>
      <c r="U27252" s="11"/>
    </row>
    <row r="27253" spans="20:21" x14ac:dyDescent="0.2">
      <c r="T27253" s="11"/>
      <c r="U27253" s="11"/>
    </row>
    <row r="27254" spans="20:21" x14ac:dyDescent="0.2">
      <c r="T27254" s="11"/>
      <c r="U27254" s="11"/>
    </row>
    <row r="27255" spans="20:21" x14ac:dyDescent="0.2">
      <c r="T27255" s="11"/>
      <c r="U27255" s="11"/>
    </row>
    <row r="27256" spans="20:21" x14ac:dyDescent="0.2">
      <c r="T27256" s="11"/>
      <c r="U27256" s="11"/>
    </row>
    <row r="27257" spans="20:21" x14ac:dyDescent="0.2">
      <c r="T27257" s="11"/>
      <c r="U27257" s="11"/>
    </row>
    <row r="27258" spans="20:21" x14ac:dyDescent="0.2">
      <c r="T27258" s="11"/>
      <c r="U27258" s="11"/>
    </row>
    <row r="27259" spans="20:21" x14ac:dyDescent="0.2">
      <c r="T27259" s="11"/>
      <c r="U27259" s="11"/>
    </row>
    <row r="27260" spans="20:21" x14ac:dyDescent="0.2">
      <c r="T27260" s="11"/>
      <c r="U27260" s="11"/>
    </row>
    <row r="27261" spans="20:21" x14ac:dyDescent="0.2">
      <c r="T27261" s="11"/>
      <c r="U27261" s="11"/>
    </row>
    <row r="27262" spans="20:21" x14ac:dyDescent="0.2">
      <c r="T27262" s="11"/>
      <c r="U27262" s="11"/>
    </row>
    <row r="27263" spans="20:21" x14ac:dyDescent="0.2">
      <c r="T27263" s="11"/>
      <c r="U27263" s="11"/>
    </row>
    <row r="27264" spans="20:21" x14ac:dyDescent="0.2">
      <c r="T27264" s="11"/>
      <c r="U27264" s="11"/>
    </row>
    <row r="27265" spans="20:21" x14ac:dyDescent="0.2">
      <c r="T27265" s="11"/>
      <c r="U27265" s="11"/>
    </row>
    <row r="27266" spans="20:21" x14ac:dyDescent="0.2">
      <c r="T27266" s="11"/>
      <c r="U27266" s="11"/>
    </row>
    <row r="27267" spans="20:21" x14ac:dyDescent="0.2">
      <c r="T27267" s="11"/>
      <c r="U27267" s="11"/>
    </row>
    <row r="27268" spans="20:21" x14ac:dyDescent="0.2">
      <c r="T27268" s="11"/>
      <c r="U27268" s="11"/>
    </row>
    <row r="27269" spans="20:21" x14ac:dyDescent="0.2">
      <c r="T27269" s="11"/>
      <c r="U27269" s="11"/>
    </row>
    <row r="27270" spans="20:21" x14ac:dyDescent="0.2">
      <c r="T27270" s="11"/>
      <c r="U27270" s="11"/>
    </row>
    <row r="27271" spans="20:21" x14ac:dyDescent="0.2">
      <c r="T27271" s="11"/>
      <c r="U27271" s="11"/>
    </row>
    <row r="27272" spans="20:21" x14ac:dyDescent="0.2">
      <c r="T27272" s="11"/>
      <c r="U27272" s="11"/>
    </row>
    <row r="27273" spans="20:21" x14ac:dyDescent="0.2">
      <c r="T27273" s="11"/>
      <c r="U27273" s="11"/>
    </row>
    <row r="27274" spans="20:21" x14ac:dyDescent="0.2">
      <c r="T27274" s="11"/>
      <c r="U27274" s="11"/>
    </row>
    <row r="27275" spans="20:21" x14ac:dyDescent="0.2">
      <c r="T27275" s="11"/>
      <c r="U27275" s="11"/>
    </row>
    <row r="27276" spans="20:21" x14ac:dyDescent="0.2">
      <c r="T27276" s="11"/>
      <c r="U27276" s="11"/>
    </row>
    <row r="27277" spans="20:21" x14ac:dyDescent="0.2">
      <c r="T27277" s="11"/>
      <c r="U27277" s="11"/>
    </row>
    <row r="27278" spans="20:21" x14ac:dyDescent="0.2">
      <c r="T27278" s="11"/>
      <c r="U27278" s="11"/>
    </row>
    <row r="27279" spans="20:21" x14ac:dyDescent="0.2">
      <c r="T27279" s="11"/>
      <c r="U27279" s="11"/>
    </row>
    <row r="27280" spans="20:21" x14ac:dyDescent="0.2">
      <c r="T27280" s="11"/>
      <c r="U27280" s="11"/>
    </row>
    <row r="27281" spans="20:21" x14ac:dyDescent="0.2">
      <c r="T27281" s="11"/>
      <c r="U27281" s="11"/>
    </row>
    <row r="27282" spans="20:21" x14ac:dyDescent="0.2">
      <c r="T27282" s="11"/>
      <c r="U27282" s="11"/>
    </row>
    <row r="27283" spans="20:21" x14ac:dyDescent="0.2">
      <c r="T27283" s="11"/>
      <c r="U27283" s="11"/>
    </row>
    <row r="27284" spans="20:21" x14ac:dyDescent="0.2">
      <c r="T27284" s="11"/>
      <c r="U27284" s="11"/>
    </row>
    <row r="27285" spans="20:21" x14ac:dyDescent="0.2">
      <c r="T27285" s="11"/>
      <c r="U27285" s="11"/>
    </row>
    <row r="27286" spans="20:21" x14ac:dyDescent="0.2">
      <c r="T27286" s="11"/>
      <c r="U27286" s="11"/>
    </row>
    <row r="27287" spans="20:21" x14ac:dyDescent="0.2">
      <c r="T27287" s="11"/>
      <c r="U27287" s="11"/>
    </row>
    <row r="27288" spans="20:21" x14ac:dyDescent="0.2">
      <c r="T27288" s="11"/>
      <c r="U27288" s="11"/>
    </row>
    <row r="27289" spans="20:21" x14ac:dyDescent="0.2">
      <c r="T27289" s="11"/>
      <c r="U27289" s="11"/>
    </row>
    <row r="27290" spans="20:21" x14ac:dyDescent="0.2">
      <c r="T27290" s="11"/>
      <c r="U27290" s="11"/>
    </row>
    <row r="27291" spans="20:21" x14ac:dyDescent="0.2">
      <c r="T27291" s="11"/>
      <c r="U27291" s="11"/>
    </row>
    <row r="27292" spans="20:21" x14ac:dyDescent="0.2">
      <c r="T27292" s="11"/>
      <c r="U27292" s="11"/>
    </row>
    <row r="27293" spans="20:21" x14ac:dyDescent="0.2">
      <c r="T27293" s="11"/>
      <c r="U27293" s="11"/>
    </row>
    <row r="27294" spans="20:21" x14ac:dyDescent="0.2">
      <c r="T27294" s="11"/>
      <c r="U27294" s="11"/>
    </row>
    <row r="27295" spans="20:21" x14ac:dyDescent="0.2">
      <c r="T27295" s="11"/>
      <c r="U27295" s="11"/>
    </row>
    <row r="27296" spans="20:21" x14ac:dyDescent="0.2">
      <c r="T27296" s="11"/>
      <c r="U27296" s="11"/>
    </row>
    <row r="27297" spans="20:21" x14ac:dyDescent="0.2">
      <c r="T27297" s="11"/>
      <c r="U27297" s="11"/>
    </row>
    <row r="27298" spans="20:21" x14ac:dyDescent="0.2">
      <c r="T27298" s="11"/>
      <c r="U27298" s="11"/>
    </row>
    <row r="27299" spans="20:21" x14ac:dyDescent="0.2">
      <c r="T27299" s="11"/>
      <c r="U27299" s="11"/>
    </row>
    <row r="27300" spans="20:21" x14ac:dyDescent="0.2">
      <c r="T27300" s="11"/>
      <c r="U27300" s="11"/>
    </row>
    <row r="27301" spans="20:21" x14ac:dyDescent="0.2">
      <c r="T27301" s="11"/>
      <c r="U27301" s="11"/>
    </row>
    <row r="27302" spans="20:21" x14ac:dyDescent="0.2">
      <c r="T27302" s="11"/>
      <c r="U27302" s="11"/>
    </row>
    <row r="27303" spans="20:21" x14ac:dyDescent="0.2">
      <c r="T27303" s="11"/>
      <c r="U27303" s="11"/>
    </row>
    <row r="27304" spans="20:21" x14ac:dyDescent="0.2">
      <c r="T27304" s="11"/>
      <c r="U27304" s="11"/>
    </row>
    <row r="27305" spans="20:21" x14ac:dyDescent="0.2">
      <c r="T27305" s="11"/>
      <c r="U27305" s="11"/>
    </row>
    <row r="27306" spans="20:21" x14ac:dyDescent="0.2">
      <c r="T27306" s="11"/>
      <c r="U27306" s="11"/>
    </row>
    <row r="27307" spans="20:21" x14ac:dyDescent="0.2">
      <c r="T27307" s="11"/>
      <c r="U27307" s="11"/>
    </row>
    <row r="27308" spans="20:21" x14ac:dyDescent="0.2">
      <c r="T27308" s="11"/>
      <c r="U27308" s="11"/>
    </row>
    <row r="27309" spans="20:21" x14ac:dyDescent="0.2">
      <c r="T27309" s="11"/>
      <c r="U27309" s="11"/>
    </row>
    <row r="27310" spans="20:21" x14ac:dyDescent="0.2">
      <c r="T27310" s="11"/>
      <c r="U27310" s="11"/>
    </row>
    <row r="27311" spans="20:21" x14ac:dyDescent="0.2">
      <c r="T27311" s="11"/>
      <c r="U27311" s="11"/>
    </row>
    <row r="27312" spans="20:21" x14ac:dyDescent="0.2">
      <c r="T27312" s="11"/>
      <c r="U27312" s="11"/>
    </row>
    <row r="27313" spans="20:21" x14ac:dyDescent="0.2">
      <c r="T27313" s="11"/>
      <c r="U27313" s="11"/>
    </row>
    <row r="27314" spans="20:21" x14ac:dyDescent="0.2">
      <c r="T27314" s="11"/>
      <c r="U27314" s="11"/>
    </row>
    <row r="27315" spans="20:21" x14ac:dyDescent="0.2">
      <c r="T27315" s="11"/>
      <c r="U27315" s="11"/>
    </row>
    <row r="27316" spans="20:21" x14ac:dyDescent="0.2">
      <c r="T27316" s="11"/>
      <c r="U27316" s="11"/>
    </row>
    <row r="27317" spans="20:21" x14ac:dyDescent="0.2">
      <c r="T27317" s="11"/>
      <c r="U27317" s="11"/>
    </row>
    <row r="27318" spans="20:21" x14ac:dyDescent="0.2">
      <c r="T27318" s="11"/>
      <c r="U27318" s="11"/>
    </row>
    <row r="27319" spans="20:21" x14ac:dyDescent="0.2">
      <c r="T27319" s="11"/>
      <c r="U27319" s="11"/>
    </row>
    <row r="27320" spans="20:21" x14ac:dyDescent="0.2">
      <c r="T27320" s="11"/>
      <c r="U27320" s="11"/>
    </row>
    <row r="27321" spans="20:21" x14ac:dyDescent="0.2">
      <c r="T27321" s="11"/>
      <c r="U27321" s="11"/>
    </row>
    <row r="27322" spans="20:21" x14ac:dyDescent="0.2">
      <c r="T27322" s="11"/>
      <c r="U27322" s="11"/>
    </row>
    <row r="27323" spans="20:21" x14ac:dyDescent="0.2">
      <c r="T27323" s="11"/>
      <c r="U27323" s="11"/>
    </row>
    <row r="27324" spans="20:21" x14ac:dyDescent="0.2">
      <c r="T27324" s="11"/>
      <c r="U27324" s="11"/>
    </row>
    <row r="27325" spans="20:21" x14ac:dyDescent="0.2">
      <c r="T27325" s="11"/>
      <c r="U27325" s="11"/>
    </row>
    <row r="27326" spans="20:21" x14ac:dyDescent="0.2">
      <c r="T27326" s="11"/>
      <c r="U27326" s="11"/>
    </row>
    <row r="27327" spans="20:21" x14ac:dyDescent="0.2">
      <c r="T27327" s="11"/>
      <c r="U27327" s="11"/>
    </row>
    <row r="27328" spans="20:21" x14ac:dyDescent="0.2">
      <c r="T27328" s="11"/>
      <c r="U27328" s="11"/>
    </row>
    <row r="27329" spans="20:21" x14ac:dyDescent="0.2">
      <c r="T27329" s="11"/>
      <c r="U27329" s="11"/>
    </row>
    <row r="27330" spans="20:21" x14ac:dyDescent="0.2">
      <c r="T27330" s="11"/>
      <c r="U27330" s="11"/>
    </row>
    <row r="27331" spans="20:21" x14ac:dyDescent="0.2">
      <c r="T27331" s="11"/>
      <c r="U27331" s="11"/>
    </row>
    <row r="27332" spans="20:21" x14ac:dyDescent="0.2">
      <c r="T27332" s="11"/>
      <c r="U27332" s="11"/>
    </row>
    <row r="27333" spans="20:21" x14ac:dyDescent="0.2">
      <c r="T27333" s="11"/>
      <c r="U27333" s="11"/>
    </row>
    <row r="27334" spans="20:21" x14ac:dyDescent="0.2">
      <c r="T27334" s="11"/>
      <c r="U27334" s="11"/>
    </row>
    <row r="27335" spans="20:21" x14ac:dyDescent="0.2">
      <c r="T27335" s="11"/>
      <c r="U27335" s="11"/>
    </row>
    <row r="27336" spans="20:21" x14ac:dyDescent="0.2">
      <c r="T27336" s="11"/>
      <c r="U27336" s="11"/>
    </row>
    <row r="27337" spans="20:21" x14ac:dyDescent="0.2">
      <c r="T27337" s="11"/>
      <c r="U27337" s="11"/>
    </row>
    <row r="27338" spans="20:21" x14ac:dyDescent="0.2">
      <c r="T27338" s="11"/>
      <c r="U27338" s="11"/>
    </row>
    <row r="27339" spans="20:21" x14ac:dyDescent="0.2">
      <c r="T27339" s="11"/>
      <c r="U27339" s="11"/>
    </row>
    <row r="27340" spans="20:21" x14ac:dyDescent="0.2">
      <c r="T27340" s="11"/>
      <c r="U27340" s="11"/>
    </row>
    <row r="27341" spans="20:21" x14ac:dyDescent="0.2">
      <c r="T27341" s="11"/>
      <c r="U27341" s="11"/>
    </row>
    <row r="27342" spans="20:21" x14ac:dyDescent="0.2">
      <c r="T27342" s="11"/>
      <c r="U27342" s="11"/>
    </row>
    <row r="27343" spans="20:21" x14ac:dyDescent="0.2">
      <c r="T27343" s="11"/>
      <c r="U27343" s="11"/>
    </row>
    <row r="27344" spans="20:21" x14ac:dyDescent="0.2">
      <c r="T27344" s="11"/>
      <c r="U27344" s="11"/>
    </row>
    <row r="27345" spans="20:21" x14ac:dyDescent="0.2">
      <c r="T27345" s="11"/>
      <c r="U27345" s="11"/>
    </row>
    <row r="27346" spans="20:21" x14ac:dyDescent="0.2">
      <c r="T27346" s="11"/>
      <c r="U27346" s="11"/>
    </row>
    <row r="27347" spans="20:21" x14ac:dyDescent="0.2">
      <c r="T27347" s="11"/>
      <c r="U27347" s="11"/>
    </row>
    <row r="27348" spans="20:21" x14ac:dyDescent="0.2">
      <c r="T27348" s="11"/>
      <c r="U27348" s="11"/>
    </row>
    <row r="27349" spans="20:21" x14ac:dyDescent="0.2">
      <c r="T27349" s="11"/>
      <c r="U27349" s="11"/>
    </row>
    <row r="27350" spans="20:21" x14ac:dyDescent="0.2">
      <c r="T27350" s="11"/>
      <c r="U27350" s="11"/>
    </row>
    <row r="27351" spans="20:21" x14ac:dyDescent="0.2">
      <c r="T27351" s="11"/>
      <c r="U27351" s="11"/>
    </row>
    <row r="27352" spans="20:21" x14ac:dyDescent="0.2">
      <c r="T27352" s="11"/>
      <c r="U27352" s="11"/>
    </row>
    <row r="27353" spans="20:21" x14ac:dyDescent="0.2">
      <c r="T27353" s="11"/>
      <c r="U27353" s="11"/>
    </row>
    <row r="27354" spans="20:21" x14ac:dyDescent="0.2">
      <c r="T27354" s="11"/>
      <c r="U27354" s="11"/>
    </row>
    <row r="27355" spans="20:21" x14ac:dyDescent="0.2">
      <c r="T27355" s="11"/>
      <c r="U27355" s="11"/>
    </row>
    <row r="27356" spans="20:21" x14ac:dyDescent="0.2">
      <c r="T27356" s="11"/>
      <c r="U27356" s="11"/>
    </row>
    <row r="27357" spans="20:21" x14ac:dyDescent="0.2">
      <c r="T27357" s="11"/>
      <c r="U27357" s="11"/>
    </row>
    <row r="27358" spans="20:21" x14ac:dyDescent="0.2">
      <c r="T27358" s="11"/>
      <c r="U27358" s="11"/>
    </row>
    <row r="27359" spans="20:21" x14ac:dyDescent="0.2">
      <c r="T27359" s="11"/>
      <c r="U27359" s="11"/>
    </row>
    <row r="27360" spans="20:21" x14ac:dyDescent="0.2">
      <c r="T27360" s="11"/>
      <c r="U27360" s="11"/>
    </row>
    <row r="27361" spans="20:21" x14ac:dyDescent="0.2">
      <c r="T27361" s="11"/>
      <c r="U27361" s="11"/>
    </row>
    <row r="27362" spans="20:21" x14ac:dyDescent="0.2">
      <c r="T27362" s="11"/>
      <c r="U27362" s="11"/>
    </row>
    <row r="27363" spans="20:21" x14ac:dyDescent="0.2">
      <c r="T27363" s="11"/>
      <c r="U27363" s="11"/>
    </row>
    <row r="27364" spans="20:21" x14ac:dyDescent="0.2">
      <c r="T27364" s="11"/>
      <c r="U27364" s="11"/>
    </row>
    <row r="27365" spans="20:21" x14ac:dyDescent="0.2">
      <c r="T27365" s="11"/>
      <c r="U27365" s="11"/>
    </row>
    <row r="27366" spans="20:21" x14ac:dyDescent="0.2">
      <c r="T27366" s="11"/>
      <c r="U27366" s="11"/>
    </row>
    <row r="27367" spans="20:21" x14ac:dyDescent="0.2">
      <c r="T27367" s="11"/>
      <c r="U27367" s="11"/>
    </row>
    <row r="27368" spans="20:21" x14ac:dyDescent="0.2">
      <c r="T27368" s="11"/>
      <c r="U27368" s="11"/>
    </row>
    <row r="27369" spans="20:21" x14ac:dyDescent="0.2">
      <c r="T27369" s="11"/>
      <c r="U27369" s="11"/>
    </row>
    <row r="27370" spans="20:21" x14ac:dyDescent="0.2">
      <c r="T27370" s="11"/>
      <c r="U27370" s="11"/>
    </row>
    <row r="27371" spans="20:21" x14ac:dyDescent="0.2">
      <c r="T27371" s="11"/>
      <c r="U27371" s="11"/>
    </row>
    <row r="27372" spans="20:21" x14ac:dyDescent="0.2">
      <c r="T27372" s="11"/>
      <c r="U27372" s="11"/>
    </row>
    <row r="27373" spans="20:21" x14ac:dyDescent="0.2">
      <c r="T27373" s="11"/>
      <c r="U27373" s="11"/>
    </row>
    <row r="27374" spans="20:21" x14ac:dyDescent="0.2">
      <c r="T27374" s="11"/>
      <c r="U27374" s="11"/>
    </row>
    <row r="27375" spans="20:21" x14ac:dyDescent="0.2">
      <c r="T27375" s="11"/>
      <c r="U27375" s="11"/>
    </row>
    <row r="27376" spans="20:21" x14ac:dyDescent="0.2">
      <c r="T27376" s="11"/>
      <c r="U27376" s="11"/>
    </row>
    <row r="27377" spans="20:21" x14ac:dyDescent="0.2">
      <c r="T27377" s="11"/>
      <c r="U27377" s="11"/>
    </row>
    <row r="27378" spans="20:21" x14ac:dyDescent="0.2">
      <c r="T27378" s="11"/>
      <c r="U27378" s="11"/>
    </row>
    <row r="27379" spans="20:21" x14ac:dyDescent="0.2">
      <c r="T27379" s="11"/>
      <c r="U27379" s="11"/>
    </row>
    <row r="27380" spans="20:21" x14ac:dyDescent="0.2">
      <c r="T27380" s="11"/>
      <c r="U27380" s="11"/>
    </row>
    <row r="27381" spans="20:21" x14ac:dyDescent="0.2">
      <c r="T27381" s="11"/>
      <c r="U27381" s="11"/>
    </row>
    <row r="27382" spans="20:21" x14ac:dyDescent="0.2">
      <c r="T27382" s="11"/>
      <c r="U27382" s="11"/>
    </row>
    <row r="27383" spans="20:21" x14ac:dyDescent="0.2">
      <c r="T27383" s="11"/>
      <c r="U27383" s="11"/>
    </row>
    <row r="27384" spans="20:21" x14ac:dyDescent="0.2">
      <c r="T27384" s="11"/>
      <c r="U27384" s="11"/>
    </row>
    <row r="27385" spans="20:21" x14ac:dyDescent="0.2">
      <c r="T27385" s="11"/>
      <c r="U27385" s="11"/>
    </row>
    <row r="27386" spans="20:21" x14ac:dyDescent="0.2">
      <c r="T27386" s="11"/>
      <c r="U27386" s="11"/>
    </row>
    <row r="27387" spans="20:21" x14ac:dyDescent="0.2">
      <c r="T27387" s="11"/>
      <c r="U27387" s="11"/>
    </row>
    <row r="27388" spans="20:21" x14ac:dyDescent="0.2">
      <c r="T27388" s="11"/>
      <c r="U27388" s="11"/>
    </row>
    <row r="27389" spans="20:21" x14ac:dyDescent="0.2">
      <c r="T27389" s="11"/>
      <c r="U27389" s="11"/>
    </row>
    <row r="27390" spans="20:21" x14ac:dyDescent="0.2">
      <c r="T27390" s="11"/>
      <c r="U27390" s="11"/>
    </row>
    <row r="27391" spans="20:21" x14ac:dyDescent="0.2">
      <c r="T27391" s="11"/>
      <c r="U27391" s="11"/>
    </row>
    <row r="27392" spans="20:21" x14ac:dyDescent="0.2">
      <c r="T27392" s="11"/>
      <c r="U27392" s="11"/>
    </row>
    <row r="27393" spans="20:21" x14ac:dyDescent="0.2">
      <c r="T27393" s="11"/>
      <c r="U27393" s="11"/>
    </row>
    <row r="27394" spans="20:21" x14ac:dyDescent="0.2">
      <c r="T27394" s="11"/>
      <c r="U27394" s="11"/>
    </row>
    <row r="27395" spans="20:21" x14ac:dyDescent="0.2">
      <c r="T27395" s="11"/>
      <c r="U27395" s="11"/>
    </row>
    <row r="27396" spans="20:21" x14ac:dyDescent="0.2">
      <c r="T27396" s="11"/>
      <c r="U27396" s="11"/>
    </row>
    <row r="27397" spans="20:21" x14ac:dyDescent="0.2">
      <c r="T27397" s="11"/>
      <c r="U27397" s="11"/>
    </row>
    <row r="27398" spans="20:21" x14ac:dyDescent="0.2">
      <c r="T27398" s="11"/>
      <c r="U27398" s="11"/>
    </row>
    <row r="27399" spans="20:21" x14ac:dyDescent="0.2">
      <c r="T27399" s="11"/>
      <c r="U27399" s="11"/>
    </row>
    <row r="27400" spans="20:21" x14ac:dyDescent="0.2">
      <c r="T27400" s="11"/>
      <c r="U27400" s="11"/>
    </row>
    <row r="27401" spans="20:21" x14ac:dyDescent="0.2">
      <c r="T27401" s="11"/>
      <c r="U27401" s="11"/>
    </row>
    <row r="27402" spans="20:21" x14ac:dyDescent="0.2">
      <c r="T27402" s="11"/>
      <c r="U27402" s="11"/>
    </row>
    <row r="27403" spans="20:21" x14ac:dyDescent="0.2">
      <c r="T27403" s="11"/>
      <c r="U27403" s="11"/>
    </row>
    <row r="27404" spans="20:21" x14ac:dyDescent="0.2">
      <c r="T27404" s="11"/>
      <c r="U27404" s="11"/>
    </row>
    <row r="27405" spans="20:21" x14ac:dyDescent="0.2">
      <c r="T27405" s="11"/>
      <c r="U27405" s="11"/>
    </row>
    <row r="27406" spans="20:21" x14ac:dyDescent="0.2">
      <c r="T27406" s="11"/>
      <c r="U27406" s="11"/>
    </row>
    <row r="27407" spans="20:21" x14ac:dyDescent="0.2">
      <c r="T27407" s="11"/>
      <c r="U27407" s="11"/>
    </row>
    <row r="27408" spans="20:21" x14ac:dyDescent="0.2">
      <c r="T27408" s="11"/>
      <c r="U27408" s="11"/>
    </row>
    <row r="27409" spans="20:21" x14ac:dyDescent="0.2">
      <c r="T27409" s="11"/>
      <c r="U27409" s="11"/>
    </row>
    <row r="27410" spans="20:21" x14ac:dyDescent="0.2">
      <c r="T27410" s="11"/>
      <c r="U27410" s="11"/>
    </row>
    <row r="27411" spans="20:21" x14ac:dyDescent="0.2">
      <c r="T27411" s="11"/>
      <c r="U27411" s="11"/>
    </row>
    <row r="27412" spans="20:21" x14ac:dyDescent="0.2">
      <c r="T27412" s="11"/>
      <c r="U27412" s="11"/>
    </row>
    <row r="27413" spans="20:21" x14ac:dyDescent="0.2">
      <c r="T27413" s="11"/>
      <c r="U27413" s="11"/>
    </row>
    <row r="27414" spans="20:21" x14ac:dyDescent="0.2">
      <c r="T27414" s="11"/>
      <c r="U27414" s="11"/>
    </row>
    <row r="27415" spans="20:21" x14ac:dyDescent="0.2">
      <c r="T27415" s="11"/>
      <c r="U27415" s="11"/>
    </row>
    <row r="27416" spans="20:21" x14ac:dyDescent="0.2">
      <c r="T27416" s="11"/>
      <c r="U27416" s="11"/>
    </row>
    <row r="27417" spans="20:21" x14ac:dyDescent="0.2">
      <c r="T27417" s="11"/>
      <c r="U27417" s="11"/>
    </row>
    <row r="27418" spans="20:21" x14ac:dyDescent="0.2">
      <c r="T27418" s="11"/>
      <c r="U27418" s="11"/>
    </row>
    <row r="27419" spans="20:21" x14ac:dyDescent="0.2">
      <c r="T27419" s="11"/>
      <c r="U27419" s="11"/>
    </row>
    <row r="27420" spans="20:21" x14ac:dyDescent="0.2">
      <c r="T27420" s="11"/>
      <c r="U27420" s="11"/>
    </row>
    <row r="27421" spans="20:21" x14ac:dyDescent="0.2">
      <c r="T27421" s="11"/>
      <c r="U27421" s="11"/>
    </row>
    <row r="27422" spans="20:21" x14ac:dyDescent="0.2">
      <c r="T27422" s="11"/>
      <c r="U27422" s="11"/>
    </row>
    <row r="27423" spans="20:21" x14ac:dyDescent="0.2">
      <c r="T27423" s="11"/>
      <c r="U27423" s="11"/>
    </row>
    <row r="27424" spans="20:21" x14ac:dyDescent="0.2">
      <c r="T27424" s="11"/>
      <c r="U27424" s="11"/>
    </row>
    <row r="27425" spans="20:21" x14ac:dyDescent="0.2">
      <c r="T27425" s="11"/>
      <c r="U27425" s="11"/>
    </row>
    <row r="27426" spans="20:21" x14ac:dyDescent="0.2">
      <c r="T27426" s="11"/>
      <c r="U27426" s="11"/>
    </row>
    <row r="27427" spans="20:21" x14ac:dyDescent="0.2">
      <c r="T27427" s="11"/>
      <c r="U27427" s="11"/>
    </row>
    <row r="27428" spans="20:21" x14ac:dyDescent="0.2">
      <c r="T27428" s="11"/>
      <c r="U27428" s="11"/>
    </row>
    <row r="27429" spans="20:21" x14ac:dyDescent="0.2">
      <c r="T27429" s="11"/>
      <c r="U27429" s="11"/>
    </row>
    <row r="27430" spans="20:21" x14ac:dyDescent="0.2">
      <c r="T27430" s="11"/>
      <c r="U27430" s="11"/>
    </row>
    <row r="27431" spans="20:21" x14ac:dyDescent="0.2">
      <c r="T27431" s="11"/>
      <c r="U27431" s="11"/>
    </row>
    <row r="27432" spans="20:21" x14ac:dyDescent="0.2">
      <c r="T27432" s="11"/>
      <c r="U27432" s="11"/>
    </row>
    <row r="27433" spans="20:21" x14ac:dyDescent="0.2">
      <c r="T27433" s="11"/>
      <c r="U27433" s="11"/>
    </row>
    <row r="27434" spans="20:21" x14ac:dyDescent="0.2">
      <c r="T27434" s="11"/>
      <c r="U27434" s="11"/>
    </row>
    <row r="27435" spans="20:21" x14ac:dyDescent="0.2">
      <c r="T27435" s="11"/>
      <c r="U27435" s="11"/>
    </row>
    <row r="27436" spans="20:21" x14ac:dyDescent="0.2">
      <c r="T27436" s="11"/>
      <c r="U27436" s="11"/>
    </row>
    <row r="27437" spans="20:21" x14ac:dyDescent="0.2">
      <c r="T27437" s="11"/>
      <c r="U27437" s="11"/>
    </row>
    <row r="27438" spans="20:21" x14ac:dyDescent="0.2">
      <c r="T27438" s="11"/>
      <c r="U27438" s="11"/>
    </row>
    <row r="27439" spans="20:21" x14ac:dyDescent="0.2">
      <c r="T27439" s="11"/>
      <c r="U27439" s="11"/>
    </row>
    <row r="27440" spans="20:21" x14ac:dyDescent="0.2">
      <c r="T27440" s="11"/>
      <c r="U27440" s="11"/>
    </row>
    <row r="27441" spans="20:21" x14ac:dyDescent="0.2">
      <c r="T27441" s="11"/>
      <c r="U27441" s="11"/>
    </row>
    <row r="27442" spans="20:21" x14ac:dyDescent="0.2">
      <c r="T27442" s="11"/>
      <c r="U27442" s="11"/>
    </row>
    <row r="27443" spans="20:21" x14ac:dyDescent="0.2">
      <c r="T27443" s="11"/>
      <c r="U27443" s="11"/>
    </row>
    <row r="27444" spans="20:21" x14ac:dyDescent="0.2">
      <c r="T27444" s="11"/>
      <c r="U27444" s="11"/>
    </row>
    <row r="27445" spans="20:21" x14ac:dyDescent="0.2">
      <c r="T27445" s="11"/>
      <c r="U27445" s="11"/>
    </row>
    <row r="27446" spans="20:21" x14ac:dyDescent="0.2">
      <c r="T27446" s="11"/>
      <c r="U27446" s="11"/>
    </row>
    <row r="27447" spans="20:21" x14ac:dyDescent="0.2">
      <c r="T27447" s="11"/>
      <c r="U27447" s="11"/>
    </row>
    <row r="27448" spans="20:21" x14ac:dyDescent="0.2">
      <c r="T27448" s="11"/>
      <c r="U27448" s="11"/>
    </row>
    <row r="27449" spans="20:21" x14ac:dyDescent="0.2">
      <c r="T27449" s="11"/>
      <c r="U27449" s="11"/>
    </row>
    <row r="27450" spans="20:21" x14ac:dyDescent="0.2">
      <c r="T27450" s="11"/>
      <c r="U27450" s="11"/>
    </row>
    <row r="27451" spans="20:21" x14ac:dyDescent="0.2">
      <c r="T27451" s="11"/>
      <c r="U27451" s="11"/>
    </row>
    <row r="27452" spans="20:21" x14ac:dyDescent="0.2">
      <c r="T27452" s="11"/>
      <c r="U27452" s="11"/>
    </row>
    <row r="27453" spans="20:21" x14ac:dyDescent="0.2">
      <c r="T27453" s="11"/>
      <c r="U27453" s="11"/>
    </row>
    <row r="27454" spans="20:21" x14ac:dyDescent="0.2">
      <c r="T27454" s="11"/>
      <c r="U27454" s="11"/>
    </row>
    <row r="27455" spans="20:21" x14ac:dyDescent="0.2">
      <c r="T27455" s="11"/>
      <c r="U27455" s="11"/>
    </row>
    <row r="27456" spans="20:21" x14ac:dyDescent="0.2">
      <c r="T27456" s="11"/>
      <c r="U27456" s="11"/>
    </row>
    <row r="27457" spans="20:21" x14ac:dyDescent="0.2">
      <c r="T27457" s="11"/>
      <c r="U27457" s="11"/>
    </row>
    <row r="27458" spans="20:21" x14ac:dyDescent="0.2">
      <c r="T27458" s="11"/>
      <c r="U27458" s="11"/>
    </row>
    <row r="27459" spans="20:21" x14ac:dyDescent="0.2">
      <c r="T27459" s="11"/>
      <c r="U27459" s="11"/>
    </row>
    <row r="27460" spans="20:21" x14ac:dyDescent="0.2">
      <c r="T27460" s="11"/>
      <c r="U27460" s="11"/>
    </row>
    <row r="27461" spans="20:21" x14ac:dyDescent="0.2">
      <c r="T27461" s="11"/>
      <c r="U27461" s="11"/>
    </row>
    <row r="27462" spans="20:21" x14ac:dyDescent="0.2">
      <c r="T27462" s="11"/>
      <c r="U27462" s="11"/>
    </row>
    <row r="27463" spans="20:21" x14ac:dyDescent="0.2">
      <c r="T27463" s="11"/>
      <c r="U27463" s="11"/>
    </row>
    <row r="27464" spans="20:21" x14ac:dyDescent="0.2">
      <c r="T27464" s="11"/>
      <c r="U27464" s="11"/>
    </row>
    <row r="27465" spans="20:21" x14ac:dyDescent="0.2">
      <c r="T27465" s="11"/>
      <c r="U27465" s="11"/>
    </row>
    <row r="27466" spans="20:21" x14ac:dyDescent="0.2">
      <c r="T27466" s="11"/>
      <c r="U27466" s="11"/>
    </row>
    <row r="27467" spans="20:21" x14ac:dyDescent="0.2">
      <c r="T27467" s="11"/>
      <c r="U27467" s="11"/>
    </row>
    <row r="27468" spans="20:21" x14ac:dyDescent="0.2">
      <c r="T27468" s="11"/>
      <c r="U27468" s="11"/>
    </row>
    <row r="27469" spans="20:21" x14ac:dyDescent="0.2">
      <c r="T27469" s="11"/>
      <c r="U27469" s="11"/>
    </row>
    <row r="27470" spans="20:21" x14ac:dyDescent="0.2">
      <c r="T27470" s="11"/>
      <c r="U27470" s="11"/>
    </row>
    <row r="27471" spans="20:21" x14ac:dyDescent="0.2">
      <c r="T27471" s="11"/>
      <c r="U27471" s="11"/>
    </row>
    <row r="27472" spans="20:21" x14ac:dyDescent="0.2">
      <c r="T27472" s="11"/>
      <c r="U27472" s="11"/>
    </row>
    <row r="27473" spans="20:21" x14ac:dyDescent="0.2">
      <c r="T27473" s="11"/>
      <c r="U27473" s="11"/>
    </row>
    <row r="27474" spans="20:21" x14ac:dyDescent="0.2">
      <c r="T27474" s="11"/>
      <c r="U27474" s="11"/>
    </row>
    <row r="27475" spans="20:21" x14ac:dyDescent="0.2">
      <c r="T27475" s="11"/>
      <c r="U27475" s="11"/>
    </row>
    <row r="27476" spans="20:21" x14ac:dyDescent="0.2">
      <c r="T27476" s="11"/>
      <c r="U27476" s="11"/>
    </row>
    <row r="27477" spans="20:21" x14ac:dyDescent="0.2">
      <c r="T27477" s="11"/>
      <c r="U27477" s="11"/>
    </row>
    <row r="27478" spans="20:21" x14ac:dyDescent="0.2">
      <c r="T27478" s="11"/>
      <c r="U27478" s="11"/>
    </row>
    <row r="27479" spans="20:21" x14ac:dyDescent="0.2">
      <c r="T27479" s="11"/>
      <c r="U27479" s="11"/>
    </row>
    <row r="27480" spans="20:21" x14ac:dyDescent="0.2">
      <c r="T27480" s="11"/>
      <c r="U27480" s="11"/>
    </row>
    <row r="27481" spans="20:21" x14ac:dyDescent="0.2">
      <c r="T27481" s="11"/>
      <c r="U27481" s="11"/>
    </row>
    <row r="27482" spans="20:21" x14ac:dyDescent="0.2">
      <c r="T27482" s="11"/>
      <c r="U27482" s="11"/>
    </row>
    <row r="27483" spans="20:21" x14ac:dyDescent="0.2">
      <c r="T27483" s="11"/>
      <c r="U27483" s="11"/>
    </row>
    <row r="27484" spans="20:21" x14ac:dyDescent="0.2">
      <c r="T27484" s="11"/>
      <c r="U27484" s="11"/>
    </row>
    <row r="27485" spans="20:21" x14ac:dyDescent="0.2">
      <c r="T27485" s="11"/>
      <c r="U27485" s="11"/>
    </row>
    <row r="27486" spans="20:21" x14ac:dyDescent="0.2">
      <c r="T27486" s="11"/>
      <c r="U27486" s="11"/>
    </row>
    <row r="27487" spans="20:21" x14ac:dyDescent="0.2">
      <c r="T27487" s="11"/>
      <c r="U27487" s="11"/>
    </row>
    <row r="27488" spans="20:21" x14ac:dyDescent="0.2">
      <c r="T27488" s="11"/>
      <c r="U27488" s="11"/>
    </row>
    <row r="27489" spans="20:21" x14ac:dyDescent="0.2">
      <c r="T27489" s="11"/>
      <c r="U27489" s="11"/>
    </row>
    <row r="27490" spans="20:21" x14ac:dyDescent="0.2">
      <c r="T27490" s="11"/>
      <c r="U27490" s="11"/>
    </row>
    <row r="27491" spans="20:21" x14ac:dyDescent="0.2">
      <c r="T27491" s="11"/>
      <c r="U27491" s="11"/>
    </row>
    <row r="27492" spans="20:21" x14ac:dyDescent="0.2">
      <c r="T27492" s="11"/>
      <c r="U27492" s="11"/>
    </row>
    <row r="27493" spans="20:21" x14ac:dyDescent="0.2">
      <c r="T27493" s="11"/>
      <c r="U27493" s="11"/>
    </row>
    <row r="27494" spans="20:21" x14ac:dyDescent="0.2">
      <c r="T27494" s="11"/>
      <c r="U27494" s="11"/>
    </row>
    <row r="27495" spans="20:21" x14ac:dyDescent="0.2">
      <c r="T27495" s="11"/>
      <c r="U27495" s="11"/>
    </row>
    <row r="27496" spans="20:21" x14ac:dyDescent="0.2">
      <c r="T27496" s="11"/>
      <c r="U27496" s="11"/>
    </row>
    <row r="27497" spans="20:21" x14ac:dyDescent="0.2">
      <c r="T27497" s="11"/>
      <c r="U27497" s="11"/>
    </row>
    <row r="27498" spans="20:21" x14ac:dyDescent="0.2">
      <c r="T27498" s="11"/>
      <c r="U27498" s="11"/>
    </row>
    <row r="27499" spans="20:21" x14ac:dyDescent="0.2">
      <c r="T27499" s="11"/>
      <c r="U27499" s="11"/>
    </row>
    <row r="27500" spans="20:21" x14ac:dyDescent="0.2">
      <c r="T27500" s="11"/>
      <c r="U27500" s="11"/>
    </row>
    <row r="27501" spans="20:21" x14ac:dyDescent="0.2">
      <c r="T27501" s="11"/>
      <c r="U27501" s="11"/>
    </row>
    <row r="27502" spans="20:21" x14ac:dyDescent="0.2">
      <c r="T27502" s="11"/>
      <c r="U27502" s="11"/>
    </row>
    <row r="27503" spans="20:21" x14ac:dyDescent="0.2">
      <c r="T27503" s="11"/>
      <c r="U27503" s="11"/>
    </row>
    <row r="27504" spans="20:21" x14ac:dyDescent="0.2">
      <c r="T27504" s="11"/>
      <c r="U27504" s="11"/>
    </row>
    <row r="27505" spans="20:21" x14ac:dyDescent="0.2">
      <c r="T27505" s="11"/>
      <c r="U27505" s="11"/>
    </row>
    <row r="27506" spans="20:21" x14ac:dyDescent="0.2">
      <c r="T27506" s="11"/>
      <c r="U27506" s="11"/>
    </row>
    <row r="27507" spans="20:21" x14ac:dyDescent="0.2">
      <c r="T27507" s="11"/>
      <c r="U27507" s="11"/>
    </row>
    <row r="27508" spans="20:21" x14ac:dyDescent="0.2">
      <c r="T27508" s="11"/>
      <c r="U27508" s="11"/>
    </row>
    <row r="27509" spans="20:21" x14ac:dyDescent="0.2">
      <c r="T27509" s="11"/>
      <c r="U27509" s="11"/>
    </row>
    <row r="27510" spans="20:21" x14ac:dyDescent="0.2">
      <c r="T27510" s="11"/>
      <c r="U27510" s="11"/>
    </row>
    <row r="27511" spans="20:21" x14ac:dyDescent="0.2">
      <c r="T27511" s="11"/>
      <c r="U27511" s="11"/>
    </row>
    <row r="27512" spans="20:21" x14ac:dyDescent="0.2">
      <c r="T27512" s="11"/>
      <c r="U27512" s="11"/>
    </row>
    <row r="27513" spans="20:21" x14ac:dyDescent="0.2">
      <c r="T27513" s="11"/>
      <c r="U27513" s="11"/>
    </row>
    <row r="27514" spans="20:21" x14ac:dyDescent="0.2">
      <c r="T27514" s="11"/>
      <c r="U27514" s="11"/>
    </row>
    <row r="27515" spans="20:21" x14ac:dyDescent="0.2">
      <c r="T27515" s="11"/>
      <c r="U27515" s="11"/>
    </row>
    <row r="27516" spans="20:21" x14ac:dyDescent="0.2">
      <c r="T27516" s="11"/>
      <c r="U27516" s="11"/>
    </row>
    <row r="27517" spans="20:21" x14ac:dyDescent="0.2">
      <c r="T27517" s="11"/>
      <c r="U27517" s="11"/>
    </row>
    <row r="27518" spans="20:21" x14ac:dyDescent="0.2">
      <c r="T27518" s="11"/>
      <c r="U27518" s="11"/>
    </row>
    <row r="27519" spans="20:21" x14ac:dyDescent="0.2">
      <c r="T27519" s="11"/>
      <c r="U27519" s="11"/>
    </row>
    <row r="27520" spans="20:21" x14ac:dyDescent="0.2">
      <c r="T27520" s="11"/>
      <c r="U27520" s="11"/>
    </row>
    <row r="27521" spans="20:21" x14ac:dyDescent="0.2">
      <c r="T27521" s="11"/>
      <c r="U27521" s="11"/>
    </row>
    <row r="27522" spans="20:21" x14ac:dyDescent="0.2">
      <c r="T27522" s="11"/>
      <c r="U27522" s="11"/>
    </row>
    <row r="27523" spans="20:21" x14ac:dyDescent="0.2">
      <c r="T27523" s="11"/>
      <c r="U27523" s="11"/>
    </row>
    <row r="27524" spans="20:21" x14ac:dyDescent="0.2">
      <c r="T27524" s="11"/>
      <c r="U27524" s="11"/>
    </row>
    <row r="27525" spans="20:21" x14ac:dyDescent="0.2">
      <c r="T27525" s="11"/>
      <c r="U27525" s="11"/>
    </row>
    <row r="27526" spans="20:21" x14ac:dyDescent="0.2">
      <c r="T27526" s="11"/>
      <c r="U27526" s="11"/>
    </row>
    <row r="27527" spans="20:21" x14ac:dyDescent="0.2">
      <c r="T27527" s="11"/>
      <c r="U27527" s="11"/>
    </row>
    <row r="27528" spans="20:21" x14ac:dyDescent="0.2">
      <c r="T27528" s="11"/>
      <c r="U27528" s="11"/>
    </row>
    <row r="27529" spans="20:21" x14ac:dyDescent="0.2">
      <c r="T27529" s="11"/>
      <c r="U27529" s="11"/>
    </row>
    <row r="27530" spans="20:21" x14ac:dyDescent="0.2">
      <c r="T27530" s="11"/>
      <c r="U27530" s="11"/>
    </row>
    <row r="27531" spans="20:21" x14ac:dyDescent="0.2">
      <c r="T27531" s="11"/>
      <c r="U27531" s="11"/>
    </row>
    <row r="27532" spans="20:21" x14ac:dyDescent="0.2">
      <c r="T27532" s="11"/>
      <c r="U27532" s="11"/>
    </row>
    <row r="27533" spans="20:21" x14ac:dyDescent="0.2">
      <c r="T27533" s="11"/>
      <c r="U27533" s="11"/>
    </row>
    <row r="27534" spans="20:21" x14ac:dyDescent="0.2">
      <c r="T27534" s="11"/>
      <c r="U27534" s="11"/>
    </row>
    <row r="27535" spans="20:21" x14ac:dyDescent="0.2">
      <c r="T27535" s="11"/>
      <c r="U27535" s="11"/>
    </row>
    <row r="27536" spans="20:21" x14ac:dyDescent="0.2">
      <c r="T27536" s="11"/>
      <c r="U27536" s="11"/>
    </row>
    <row r="27537" spans="20:21" x14ac:dyDescent="0.2">
      <c r="T27537" s="11"/>
      <c r="U27537" s="11"/>
    </row>
    <row r="27538" spans="20:21" x14ac:dyDescent="0.2">
      <c r="T27538" s="11"/>
      <c r="U27538" s="11"/>
    </row>
    <row r="27539" spans="20:21" x14ac:dyDescent="0.2">
      <c r="T27539" s="11"/>
      <c r="U27539" s="11"/>
    </row>
    <row r="27540" spans="20:21" x14ac:dyDescent="0.2">
      <c r="T27540" s="11"/>
      <c r="U27540" s="11"/>
    </row>
    <row r="27541" spans="20:21" x14ac:dyDescent="0.2">
      <c r="T27541" s="11"/>
      <c r="U27541" s="11"/>
    </row>
    <row r="27542" spans="20:21" x14ac:dyDescent="0.2">
      <c r="T27542" s="11"/>
      <c r="U27542" s="11"/>
    </row>
    <row r="27543" spans="20:21" x14ac:dyDescent="0.2">
      <c r="T27543" s="11"/>
      <c r="U27543" s="11"/>
    </row>
    <row r="27544" spans="20:21" x14ac:dyDescent="0.2">
      <c r="T27544" s="11"/>
      <c r="U27544" s="11"/>
    </row>
    <row r="27545" spans="20:21" x14ac:dyDescent="0.2">
      <c r="T27545" s="11"/>
      <c r="U27545" s="11"/>
    </row>
    <row r="27546" spans="20:21" x14ac:dyDescent="0.2">
      <c r="T27546" s="11"/>
      <c r="U27546" s="11"/>
    </row>
    <row r="27547" spans="20:21" x14ac:dyDescent="0.2">
      <c r="T27547" s="11"/>
      <c r="U27547" s="11"/>
    </row>
    <row r="27548" spans="20:21" x14ac:dyDescent="0.2">
      <c r="T27548" s="11"/>
      <c r="U27548" s="11"/>
    </row>
    <row r="27549" spans="20:21" x14ac:dyDescent="0.2">
      <c r="T27549" s="11"/>
      <c r="U27549" s="11"/>
    </row>
    <row r="27550" spans="20:21" x14ac:dyDescent="0.2">
      <c r="T27550" s="11"/>
      <c r="U27550" s="11"/>
    </row>
    <row r="27551" spans="20:21" x14ac:dyDescent="0.2">
      <c r="T27551" s="11"/>
      <c r="U27551" s="11"/>
    </row>
    <row r="27552" spans="20:21" x14ac:dyDescent="0.2">
      <c r="T27552" s="11"/>
      <c r="U27552" s="11"/>
    </row>
    <row r="27553" spans="20:21" x14ac:dyDescent="0.2">
      <c r="T27553" s="11"/>
      <c r="U27553" s="11"/>
    </row>
    <row r="27554" spans="20:21" x14ac:dyDescent="0.2">
      <c r="T27554" s="11"/>
      <c r="U27554" s="11"/>
    </row>
    <row r="27555" spans="20:21" x14ac:dyDescent="0.2">
      <c r="T27555" s="11"/>
      <c r="U27555" s="11"/>
    </row>
    <row r="27556" spans="20:21" x14ac:dyDescent="0.2">
      <c r="T27556" s="11"/>
      <c r="U27556" s="11"/>
    </row>
    <row r="27557" spans="20:21" x14ac:dyDescent="0.2">
      <c r="T27557" s="11"/>
      <c r="U27557" s="11"/>
    </row>
    <row r="27558" spans="20:21" x14ac:dyDescent="0.2">
      <c r="T27558" s="11"/>
      <c r="U27558" s="11"/>
    </row>
    <row r="27559" spans="20:21" x14ac:dyDescent="0.2">
      <c r="T27559" s="11"/>
      <c r="U27559" s="11"/>
    </row>
    <row r="27560" spans="20:21" x14ac:dyDescent="0.2">
      <c r="T27560" s="11"/>
      <c r="U27560" s="11"/>
    </row>
    <row r="27561" spans="20:21" x14ac:dyDescent="0.2">
      <c r="T27561" s="11"/>
      <c r="U27561" s="11"/>
    </row>
    <row r="27562" spans="20:21" x14ac:dyDescent="0.2">
      <c r="T27562" s="11"/>
      <c r="U27562" s="11"/>
    </row>
    <row r="27563" spans="20:21" x14ac:dyDescent="0.2">
      <c r="T27563" s="11"/>
      <c r="U27563" s="11"/>
    </row>
    <row r="27564" spans="20:21" x14ac:dyDescent="0.2">
      <c r="T27564" s="11"/>
      <c r="U27564" s="11"/>
    </row>
    <row r="27565" spans="20:21" x14ac:dyDescent="0.2">
      <c r="T27565" s="11"/>
      <c r="U27565" s="11"/>
    </row>
    <row r="27566" spans="20:21" x14ac:dyDescent="0.2">
      <c r="T27566" s="11"/>
      <c r="U27566" s="11"/>
    </row>
    <row r="27567" spans="20:21" x14ac:dyDescent="0.2">
      <c r="T27567" s="11"/>
      <c r="U27567" s="11"/>
    </row>
    <row r="27568" spans="20:21" x14ac:dyDescent="0.2">
      <c r="T27568" s="11"/>
      <c r="U27568" s="11"/>
    </row>
    <row r="27569" spans="20:21" x14ac:dyDescent="0.2">
      <c r="T27569" s="11"/>
      <c r="U27569" s="11"/>
    </row>
    <row r="27570" spans="20:21" x14ac:dyDescent="0.2">
      <c r="T27570" s="11"/>
      <c r="U27570" s="11"/>
    </row>
    <row r="27571" spans="20:21" x14ac:dyDescent="0.2">
      <c r="T27571" s="11"/>
      <c r="U27571" s="11"/>
    </row>
    <row r="27572" spans="20:21" x14ac:dyDescent="0.2">
      <c r="T27572" s="11"/>
      <c r="U27572" s="11"/>
    </row>
    <row r="27573" spans="20:21" x14ac:dyDescent="0.2">
      <c r="T27573" s="11"/>
      <c r="U27573" s="11"/>
    </row>
    <row r="27574" spans="20:21" x14ac:dyDescent="0.2">
      <c r="T27574" s="11"/>
      <c r="U27574" s="11"/>
    </row>
    <row r="27575" spans="20:21" x14ac:dyDescent="0.2">
      <c r="T27575" s="11"/>
      <c r="U27575" s="11"/>
    </row>
    <row r="27576" spans="20:21" x14ac:dyDescent="0.2">
      <c r="T27576" s="11"/>
      <c r="U27576" s="11"/>
    </row>
    <row r="27577" spans="20:21" x14ac:dyDescent="0.2">
      <c r="T27577" s="11"/>
      <c r="U27577" s="11"/>
    </row>
    <row r="27578" spans="20:21" x14ac:dyDescent="0.2">
      <c r="T27578" s="11"/>
      <c r="U27578" s="11"/>
    </row>
    <row r="27579" spans="20:21" x14ac:dyDescent="0.2">
      <c r="T27579" s="11"/>
      <c r="U27579" s="11"/>
    </row>
    <row r="27580" spans="20:21" x14ac:dyDescent="0.2">
      <c r="T27580" s="11"/>
      <c r="U27580" s="11"/>
    </row>
    <row r="27581" spans="20:21" x14ac:dyDescent="0.2">
      <c r="T27581" s="11"/>
      <c r="U27581" s="11"/>
    </row>
    <row r="27582" spans="20:21" x14ac:dyDescent="0.2">
      <c r="T27582" s="11"/>
      <c r="U27582" s="11"/>
    </row>
    <row r="27583" spans="20:21" x14ac:dyDescent="0.2">
      <c r="T27583" s="11"/>
      <c r="U27583" s="11"/>
    </row>
    <row r="27584" spans="20:21" x14ac:dyDescent="0.2">
      <c r="T27584" s="11"/>
      <c r="U27584" s="11"/>
    </row>
    <row r="27585" spans="20:21" x14ac:dyDescent="0.2">
      <c r="T27585" s="11"/>
      <c r="U27585" s="11"/>
    </row>
    <row r="27586" spans="20:21" x14ac:dyDescent="0.2">
      <c r="T27586" s="11"/>
      <c r="U27586" s="11"/>
    </row>
    <row r="27587" spans="20:21" x14ac:dyDescent="0.2">
      <c r="T27587" s="11"/>
      <c r="U27587" s="11"/>
    </row>
    <row r="27588" spans="20:21" x14ac:dyDescent="0.2">
      <c r="T27588" s="11"/>
      <c r="U27588" s="11"/>
    </row>
    <row r="27589" spans="20:21" x14ac:dyDescent="0.2">
      <c r="T27589" s="11"/>
      <c r="U27589" s="11"/>
    </row>
    <row r="27590" spans="20:21" x14ac:dyDescent="0.2">
      <c r="T27590" s="11"/>
      <c r="U27590" s="11"/>
    </row>
    <row r="27591" spans="20:21" x14ac:dyDescent="0.2">
      <c r="T27591" s="11"/>
      <c r="U27591" s="11"/>
    </row>
    <row r="27592" spans="20:21" x14ac:dyDescent="0.2">
      <c r="T27592" s="11"/>
      <c r="U27592" s="11"/>
    </row>
    <row r="27593" spans="20:21" x14ac:dyDescent="0.2">
      <c r="T27593" s="11"/>
      <c r="U27593" s="11"/>
    </row>
    <row r="27594" spans="20:21" x14ac:dyDescent="0.2">
      <c r="T27594" s="11"/>
      <c r="U27594" s="11"/>
    </row>
    <row r="27595" spans="20:21" x14ac:dyDescent="0.2">
      <c r="T27595" s="11"/>
      <c r="U27595" s="11"/>
    </row>
    <row r="27596" spans="20:21" x14ac:dyDescent="0.2">
      <c r="T27596" s="11"/>
      <c r="U27596" s="11"/>
    </row>
    <row r="27597" spans="20:21" x14ac:dyDescent="0.2">
      <c r="T27597" s="11"/>
      <c r="U27597" s="11"/>
    </row>
    <row r="27598" spans="20:21" x14ac:dyDescent="0.2">
      <c r="T27598" s="11"/>
      <c r="U27598" s="11"/>
    </row>
    <row r="27599" spans="20:21" x14ac:dyDescent="0.2">
      <c r="T27599" s="11"/>
      <c r="U27599" s="11"/>
    </row>
    <row r="27600" spans="20:21" x14ac:dyDescent="0.2">
      <c r="T27600" s="11"/>
      <c r="U27600" s="11"/>
    </row>
    <row r="27601" spans="20:21" x14ac:dyDescent="0.2">
      <c r="T27601" s="11"/>
      <c r="U27601" s="11"/>
    </row>
    <row r="27602" spans="20:21" x14ac:dyDescent="0.2">
      <c r="T27602" s="11"/>
      <c r="U27602" s="11"/>
    </row>
    <row r="27603" spans="20:21" x14ac:dyDescent="0.2">
      <c r="T27603" s="11"/>
      <c r="U27603" s="11"/>
    </row>
    <row r="27604" spans="20:21" x14ac:dyDescent="0.2">
      <c r="T27604" s="11"/>
      <c r="U27604" s="11"/>
    </row>
    <row r="27605" spans="20:21" x14ac:dyDescent="0.2">
      <c r="T27605" s="11"/>
      <c r="U27605" s="11"/>
    </row>
    <row r="27606" spans="20:21" x14ac:dyDescent="0.2">
      <c r="T27606" s="11"/>
      <c r="U27606" s="11"/>
    </row>
    <row r="27607" spans="20:21" x14ac:dyDescent="0.2">
      <c r="T27607" s="11"/>
      <c r="U27607" s="11"/>
    </row>
    <row r="27608" spans="20:21" x14ac:dyDescent="0.2">
      <c r="T27608" s="11"/>
      <c r="U27608" s="11"/>
    </row>
    <row r="27609" spans="20:21" x14ac:dyDescent="0.2">
      <c r="T27609" s="11"/>
      <c r="U27609" s="11"/>
    </row>
    <row r="27610" spans="20:21" x14ac:dyDescent="0.2">
      <c r="T27610" s="11"/>
      <c r="U27610" s="11"/>
    </row>
    <row r="27611" spans="20:21" x14ac:dyDescent="0.2">
      <c r="T27611" s="11"/>
      <c r="U27611" s="11"/>
    </row>
    <row r="27612" spans="20:21" x14ac:dyDescent="0.2">
      <c r="T27612" s="11"/>
      <c r="U27612" s="11"/>
    </row>
    <row r="27613" spans="20:21" x14ac:dyDescent="0.2">
      <c r="T27613" s="11"/>
      <c r="U27613" s="11"/>
    </row>
    <row r="27614" spans="20:21" x14ac:dyDescent="0.2">
      <c r="T27614" s="11"/>
      <c r="U27614" s="11"/>
    </row>
    <row r="27615" spans="20:21" x14ac:dyDescent="0.2">
      <c r="T27615" s="11"/>
      <c r="U27615" s="11"/>
    </row>
    <row r="27616" spans="20:21" x14ac:dyDescent="0.2">
      <c r="T27616" s="11"/>
      <c r="U27616" s="11"/>
    </row>
    <row r="27617" spans="20:21" x14ac:dyDescent="0.2">
      <c r="T27617" s="11"/>
      <c r="U27617" s="11"/>
    </row>
    <row r="27618" spans="20:21" x14ac:dyDescent="0.2">
      <c r="T27618" s="11"/>
      <c r="U27618" s="11"/>
    </row>
    <row r="27619" spans="20:21" x14ac:dyDescent="0.2">
      <c r="T27619" s="11"/>
      <c r="U27619" s="11"/>
    </row>
    <row r="27620" spans="20:21" x14ac:dyDescent="0.2">
      <c r="T27620" s="11"/>
      <c r="U27620" s="11"/>
    </row>
    <row r="27621" spans="20:21" x14ac:dyDescent="0.2">
      <c r="T27621" s="11"/>
      <c r="U27621" s="11"/>
    </row>
    <row r="27622" spans="20:21" x14ac:dyDescent="0.2">
      <c r="T27622" s="11"/>
      <c r="U27622" s="11"/>
    </row>
    <row r="27623" spans="20:21" x14ac:dyDescent="0.2">
      <c r="T27623" s="11"/>
      <c r="U27623" s="11"/>
    </row>
    <row r="27624" spans="20:21" x14ac:dyDescent="0.2">
      <c r="T27624" s="11"/>
      <c r="U27624" s="11"/>
    </row>
    <row r="27625" spans="20:21" x14ac:dyDescent="0.2">
      <c r="T27625" s="11"/>
      <c r="U27625" s="11"/>
    </row>
    <row r="27626" spans="20:21" x14ac:dyDescent="0.2">
      <c r="T27626" s="11"/>
      <c r="U27626" s="11"/>
    </row>
    <row r="27627" spans="20:21" x14ac:dyDescent="0.2">
      <c r="T27627" s="11"/>
      <c r="U27627" s="11"/>
    </row>
    <row r="27628" spans="20:21" x14ac:dyDescent="0.2">
      <c r="T27628" s="11"/>
      <c r="U27628" s="11"/>
    </row>
    <row r="27629" spans="20:21" x14ac:dyDescent="0.2">
      <c r="T27629" s="11"/>
      <c r="U27629" s="11"/>
    </row>
    <row r="27630" spans="20:21" x14ac:dyDescent="0.2">
      <c r="T27630" s="11"/>
      <c r="U27630" s="11"/>
    </row>
    <row r="27631" spans="20:21" x14ac:dyDescent="0.2">
      <c r="T27631" s="11"/>
      <c r="U27631" s="11"/>
    </row>
    <row r="27632" spans="20:21" x14ac:dyDescent="0.2">
      <c r="T27632" s="11"/>
      <c r="U27632" s="11"/>
    </row>
    <row r="27633" spans="20:21" x14ac:dyDescent="0.2">
      <c r="T27633" s="11"/>
      <c r="U27633" s="11"/>
    </row>
    <row r="27634" spans="20:21" x14ac:dyDescent="0.2">
      <c r="T27634" s="11"/>
      <c r="U27634" s="11"/>
    </row>
    <row r="27635" spans="20:21" x14ac:dyDescent="0.2">
      <c r="T27635" s="11"/>
      <c r="U27635" s="11"/>
    </row>
    <row r="27636" spans="20:21" x14ac:dyDescent="0.2">
      <c r="T27636" s="11"/>
      <c r="U27636" s="11"/>
    </row>
    <row r="27637" spans="20:21" x14ac:dyDescent="0.2">
      <c r="T27637" s="11"/>
      <c r="U27637" s="11"/>
    </row>
    <row r="27638" spans="20:21" x14ac:dyDescent="0.2">
      <c r="T27638" s="11"/>
      <c r="U27638" s="11"/>
    </row>
    <row r="27639" spans="20:21" x14ac:dyDescent="0.2">
      <c r="T27639" s="11"/>
      <c r="U27639" s="11"/>
    </row>
    <row r="27640" spans="20:21" x14ac:dyDescent="0.2">
      <c r="T27640" s="11"/>
      <c r="U27640" s="11"/>
    </row>
    <row r="27641" spans="20:21" x14ac:dyDescent="0.2">
      <c r="T27641" s="11"/>
      <c r="U27641" s="11"/>
    </row>
    <row r="27642" spans="20:21" x14ac:dyDescent="0.2">
      <c r="T27642" s="11"/>
      <c r="U27642" s="11"/>
    </row>
    <row r="27643" spans="20:21" x14ac:dyDescent="0.2">
      <c r="T27643" s="11"/>
      <c r="U27643" s="11"/>
    </row>
    <row r="27644" spans="20:21" x14ac:dyDescent="0.2">
      <c r="T27644" s="11"/>
      <c r="U27644" s="11"/>
    </row>
    <row r="27645" spans="20:21" x14ac:dyDescent="0.2">
      <c r="T27645" s="11"/>
      <c r="U27645" s="11"/>
    </row>
    <row r="27646" spans="20:21" x14ac:dyDescent="0.2">
      <c r="T27646" s="11"/>
      <c r="U27646" s="11"/>
    </row>
    <row r="27647" spans="20:21" x14ac:dyDescent="0.2">
      <c r="T27647" s="11"/>
      <c r="U27647" s="11"/>
    </row>
    <row r="27648" spans="20:21" x14ac:dyDescent="0.2">
      <c r="T27648" s="11"/>
      <c r="U27648" s="11"/>
    </row>
    <row r="27649" spans="20:21" x14ac:dyDescent="0.2">
      <c r="T27649" s="11"/>
      <c r="U27649" s="11"/>
    </row>
    <row r="27650" spans="20:21" x14ac:dyDescent="0.2">
      <c r="T27650" s="11"/>
      <c r="U27650" s="11"/>
    </row>
    <row r="27651" spans="20:21" x14ac:dyDescent="0.2">
      <c r="T27651" s="11"/>
      <c r="U27651" s="11"/>
    </row>
    <row r="27652" spans="20:21" x14ac:dyDescent="0.2">
      <c r="T27652" s="11"/>
      <c r="U27652" s="11"/>
    </row>
    <row r="27653" spans="20:21" x14ac:dyDescent="0.2">
      <c r="T27653" s="11"/>
      <c r="U27653" s="11"/>
    </row>
    <row r="27654" spans="20:21" x14ac:dyDescent="0.2">
      <c r="T27654" s="11"/>
      <c r="U27654" s="11"/>
    </row>
    <row r="27655" spans="20:21" x14ac:dyDescent="0.2">
      <c r="T27655" s="11"/>
      <c r="U27655" s="11"/>
    </row>
    <row r="27656" spans="20:21" x14ac:dyDescent="0.2">
      <c r="T27656" s="11"/>
      <c r="U27656" s="11"/>
    </row>
    <row r="27657" spans="20:21" x14ac:dyDescent="0.2">
      <c r="T27657" s="11"/>
      <c r="U27657" s="11"/>
    </row>
    <row r="27658" spans="20:21" x14ac:dyDescent="0.2">
      <c r="T27658" s="11"/>
      <c r="U27658" s="11"/>
    </row>
    <row r="27659" spans="20:21" x14ac:dyDescent="0.2">
      <c r="T27659" s="11"/>
      <c r="U27659" s="11"/>
    </row>
    <row r="27660" spans="20:21" x14ac:dyDescent="0.2">
      <c r="T27660" s="11"/>
      <c r="U27660" s="11"/>
    </row>
    <row r="27661" spans="20:21" x14ac:dyDescent="0.2">
      <c r="T27661" s="11"/>
      <c r="U27661" s="11"/>
    </row>
    <row r="27662" spans="20:21" x14ac:dyDescent="0.2">
      <c r="T27662" s="11"/>
      <c r="U27662" s="11"/>
    </row>
    <row r="27663" spans="20:21" x14ac:dyDescent="0.2">
      <c r="T27663" s="11"/>
      <c r="U27663" s="11"/>
    </row>
    <row r="27664" spans="20:21" x14ac:dyDescent="0.2">
      <c r="T27664" s="11"/>
      <c r="U27664" s="11"/>
    </row>
    <row r="27665" spans="20:21" x14ac:dyDescent="0.2">
      <c r="T27665" s="11"/>
      <c r="U27665" s="11"/>
    </row>
    <row r="27666" spans="20:21" x14ac:dyDescent="0.2">
      <c r="T27666" s="11"/>
      <c r="U27666" s="11"/>
    </row>
    <row r="27667" spans="20:21" x14ac:dyDescent="0.2">
      <c r="T27667" s="11"/>
      <c r="U27667" s="11"/>
    </row>
    <row r="27668" spans="20:21" x14ac:dyDescent="0.2">
      <c r="T27668" s="11"/>
      <c r="U27668" s="11"/>
    </row>
    <row r="27669" spans="20:21" x14ac:dyDescent="0.2">
      <c r="T27669" s="11"/>
      <c r="U27669" s="11"/>
    </row>
    <row r="27670" spans="20:21" x14ac:dyDescent="0.2">
      <c r="T27670" s="11"/>
      <c r="U27670" s="11"/>
    </row>
    <row r="27671" spans="20:21" x14ac:dyDescent="0.2">
      <c r="T27671" s="11"/>
      <c r="U27671" s="11"/>
    </row>
    <row r="27672" spans="20:21" x14ac:dyDescent="0.2">
      <c r="T27672" s="11"/>
      <c r="U27672" s="11"/>
    </row>
    <row r="27673" spans="20:21" x14ac:dyDescent="0.2">
      <c r="T27673" s="11"/>
      <c r="U27673" s="11"/>
    </row>
    <row r="27674" spans="20:21" x14ac:dyDescent="0.2">
      <c r="T27674" s="11"/>
      <c r="U27674" s="11"/>
    </row>
    <row r="27675" spans="20:21" x14ac:dyDescent="0.2">
      <c r="T27675" s="11"/>
      <c r="U27675" s="11"/>
    </row>
    <row r="27676" spans="20:21" x14ac:dyDescent="0.2">
      <c r="T27676" s="11"/>
      <c r="U27676" s="11"/>
    </row>
    <row r="27677" spans="20:21" x14ac:dyDescent="0.2">
      <c r="T27677" s="11"/>
      <c r="U27677" s="11"/>
    </row>
    <row r="27678" spans="20:21" x14ac:dyDescent="0.2">
      <c r="T27678" s="11"/>
      <c r="U27678" s="11"/>
    </row>
    <row r="27679" spans="20:21" x14ac:dyDescent="0.2">
      <c r="T27679" s="11"/>
      <c r="U27679" s="11"/>
    </row>
    <row r="27680" spans="20:21" x14ac:dyDescent="0.2">
      <c r="T27680" s="11"/>
      <c r="U27680" s="11"/>
    </row>
    <row r="27681" spans="20:21" x14ac:dyDescent="0.2">
      <c r="T27681" s="11"/>
      <c r="U27681" s="11"/>
    </row>
    <row r="27682" spans="20:21" x14ac:dyDescent="0.2">
      <c r="T27682" s="11"/>
      <c r="U27682" s="11"/>
    </row>
    <row r="27683" spans="20:21" x14ac:dyDescent="0.2">
      <c r="T27683" s="11"/>
      <c r="U27683" s="11"/>
    </row>
    <row r="27684" spans="20:21" x14ac:dyDescent="0.2">
      <c r="T27684" s="11"/>
      <c r="U27684" s="11"/>
    </row>
    <row r="27685" spans="20:21" x14ac:dyDescent="0.2">
      <c r="T27685" s="11"/>
      <c r="U27685" s="11"/>
    </row>
    <row r="27686" spans="20:21" x14ac:dyDescent="0.2">
      <c r="T27686" s="11"/>
      <c r="U27686" s="11"/>
    </row>
    <row r="27687" spans="20:21" x14ac:dyDescent="0.2">
      <c r="T27687" s="11"/>
      <c r="U27687" s="11"/>
    </row>
    <row r="27688" spans="20:21" x14ac:dyDescent="0.2">
      <c r="T27688" s="11"/>
      <c r="U27688" s="11"/>
    </row>
    <row r="27689" spans="20:21" x14ac:dyDescent="0.2">
      <c r="T27689" s="11"/>
      <c r="U27689" s="11"/>
    </row>
    <row r="27690" spans="20:21" x14ac:dyDescent="0.2">
      <c r="T27690" s="11"/>
      <c r="U27690" s="11"/>
    </row>
    <row r="27691" spans="20:21" x14ac:dyDescent="0.2">
      <c r="T27691" s="11"/>
      <c r="U27691" s="11"/>
    </row>
    <row r="27692" spans="20:21" x14ac:dyDescent="0.2">
      <c r="T27692" s="11"/>
      <c r="U27692" s="11"/>
    </row>
    <row r="27693" spans="20:21" x14ac:dyDescent="0.2">
      <c r="T27693" s="11"/>
      <c r="U27693" s="11"/>
    </row>
    <row r="27694" spans="20:21" x14ac:dyDescent="0.2">
      <c r="T27694" s="11"/>
      <c r="U27694" s="11"/>
    </row>
    <row r="27695" spans="20:21" x14ac:dyDescent="0.2">
      <c r="T27695" s="11"/>
      <c r="U27695" s="11"/>
    </row>
    <row r="27696" spans="20:21" x14ac:dyDescent="0.2">
      <c r="T27696" s="11"/>
      <c r="U27696" s="11"/>
    </row>
    <row r="27697" spans="20:21" x14ac:dyDescent="0.2">
      <c r="T27697" s="11"/>
      <c r="U27697" s="11"/>
    </row>
    <row r="27698" spans="20:21" x14ac:dyDescent="0.2">
      <c r="T27698" s="11"/>
      <c r="U27698" s="11"/>
    </row>
    <row r="27699" spans="20:21" x14ac:dyDescent="0.2">
      <c r="T27699" s="11"/>
      <c r="U27699" s="11"/>
    </row>
    <row r="27700" spans="20:21" x14ac:dyDescent="0.2">
      <c r="T27700" s="11"/>
      <c r="U27700" s="11"/>
    </row>
    <row r="27701" spans="20:21" x14ac:dyDescent="0.2">
      <c r="T27701" s="11"/>
      <c r="U27701" s="11"/>
    </row>
    <row r="27702" spans="20:21" x14ac:dyDescent="0.2">
      <c r="T27702" s="11"/>
      <c r="U27702" s="11"/>
    </row>
    <row r="27703" spans="20:21" x14ac:dyDescent="0.2">
      <c r="T27703" s="11"/>
      <c r="U27703" s="11"/>
    </row>
    <row r="27704" spans="20:21" x14ac:dyDescent="0.2">
      <c r="T27704" s="11"/>
      <c r="U27704" s="11"/>
    </row>
    <row r="27705" spans="20:21" x14ac:dyDescent="0.2">
      <c r="T27705" s="11"/>
      <c r="U27705" s="11"/>
    </row>
    <row r="27706" spans="20:21" x14ac:dyDescent="0.2">
      <c r="T27706" s="11"/>
      <c r="U27706" s="11"/>
    </row>
    <row r="27707" spans="20:21" x14ac:dyDescent="0.2">
      <c r="T27707" s="11"/>
      <c r="U27707" s="11"/>
    </row>
    <row r="27708" spans="20:21" x14ac:dyDescent="0.2">
      <c r="T27708" s="11"/>
      <c r="U27708" s="11"/>
    </row>
    <row r="27709" spans="20:21" x14ac:dyDescent="0.2">
      <c r="T27709" s="11"/>
      <c r="U27709" s="11"/>
    </row>
    <row r="27710" spans="20:21" x14ac:dyDescent="0.2">
      <c r="T27710" s="11"/>
      <c r="U27710" s="11"/>
    </row>
    <row r="27711" spans="20:21" x14ac:dyDescent="0.2">
      <c r="T27711" s="11"/>
      <c r="U27711" s="11"/>
    </row>
    <row r="27712" spans="20:21" x14ac:dyDescent="0.2">
      <c r="T27712" s="11"/>
      <c r="U27712" s="11"/>
    </row>
    <row r="27713" spans="20:21" x14ac:dyDescent="0.2">
      <c r="T27713" s="11"/>
      <c r="U27713" s="11"/>
    </row>
    <row r="27714" spans="20:21" x14ac:dyDescent="0.2">
      <c r="T27714" s="11"/>
      <c r="U27714" s="11"/>
    </row>
    <row r="27715" spans="20:21" x14ac:dyDescent="0.2">
      <c r="T27715" s="11"/>
      <c r="U27715" s="11"/>
    </row>
    <row r="27716" spans="20:21" x14ac:dyDescent="0.2">
      <c r="T27716" s="11"/>
      <c r="U27716" s="11"/>
    </row>
    <row r="27717" spans="20:21" x14ac:dyDescent="0.2">
      <c r="T27717" s="11"/>
      <c r="U27717" s="11"/>
    </row>
    <row r="27718" spans="20:21" x14ac:dyDescent="0.2">
      <c r="T27718" s="11"/>
      <c r="U27718" s="11"/>
    </row>
    <row r="27719" spans="20:21" x14ac:dyDescent="0.2">
      <c r="T27719" s="11"/>
      <c r="U27719" s="11"/>
    </row>
    <row r="27720" spans="20:21" x14ac:dyDescent="0.2">
      <c r="T27720" s="11"/>
      <c r="U27720" s="11"/>
    </row>
    <row r="27721" spans="20:21" x14ac:dyDescent="0.2">
      <c r="T27721" s="11"/>
      <c r="U27721" s="11"/>
    </row>
    <row r="27722" spans="20:21" x14ac:dyDescent="0.2">
      <c r="T27722" s="11"/>
      <c r="U27722" s="11"/>
    </row>
    <row r="27723" spans="20:21" x14ac:dyDescent="0.2">
      <c r="T27723" s="11"/>
      <c r="U27723" s="11"/>
    </row>
    <row r="27724" spans="20:21" x14ac:dyDescent="0.2">
      <c r="T27724" s="11"/>
      <c r="U27724" s="11"/>
    </row>
    <row r="27725" spans="20:21" x14ac:dyDescent="0.2">
      <c r="T27725" s="11"/>
      <c r="U27725" s="11"/>
    </row>
    <row r="27726" spans="20:21" x14ac:dyDescent="0.2">
      <c r="T27726" s="11"/>
      <c r="U27726" s="11"/>
    </row>
    <row r="27727" spans="20:21" x14ac:dyDescent="0.2">
      <c r="T27727" s="11"/>
      <c r="U27727" s="11"/>
    </row>
    <row r="27728" spans="20:21" x14ac:dyDescent="0.2">
      <c r="T27728" s="11"/>
      <c r="U27728" s="11"/>
    </row>
    <row r="27729" spans="20:21" x14ac:dyDescent="0.2">
      <c r="T27729" s="11"/>
      <c r="U27729" s="11"/>
    </row>
    <row r="27730" spans="20:21" x14ac:dyDescent="0.2">
      <c r="T27730" s="11"/>
      <c r="U27730" s="11"/>
    </row>
    <row r="27731" spans="20:21" x14ac:dyDescent="0.2">
      <c r="T27731" s="11"/>
      <c r="U27731" s="11"/>
    </row>
    <row r="27732" spans="20:21" x14ac:dyDescent="0.2">
      <c r="T27732" s="11"/>
      <c r="U27732" s="11"/>
    </row>
    <row r="27733" spans="20:21" x14ac:dyDescent="0.2">
      <c r="T27733" s="11"/>
      <c r="U27733" s="11"/>
    </row>
    <row r="27734" spans="20:21" x14ac:dyDescent="0.2">
      <c r="T27734" s="11"/>
      <c r="U27734" s="11"/>
    </row>
    <row r="27735" spans="20:21" x14ac:dyDescent="0.2">
      <c r="T27735" s="11"/>
      <c r="U27735" s="11"/>
    </row>
    <row r="27736" spans="20:21" x14ac:dyDescent="0.2">
      <c r="T27736" s="11"/>
      <c r="U27736" s="11"/>
    </row>
    <row r="27737" spans="20:21" x14ac:dyDescent="0.2">
      <c r="T27737" s="11"/>
      <c r="U27737" s="11"/>
    </row>
    <row r="27738" spans="20:21" x14ac:dyDescent="0.2">
      <c r="T27738" s="11"/>
      <c r="U27738" s="11"/>
    </row>
    <row r="27739" spans="20:21" x14ac:dyDescent="0.2">
      <c r="T27739" s="11"/>
      <c r="U27739" s="11"/>
    </row>
    <row r="27740" spans="20:21" x14ac:dyDescent="0.2">
      <c r="T27740" s="11"/>
      <c r="U27740" s="11"/>
    </row>
    <row r="27741" spans="20:21" x14ac:dyDescent="0.2">
      <c r="T27741" s="11"/>
      <c r="U27741" s="11"/>
    </row>
    <row r="27742" spans="20:21" x14ac:dyDescent="0.2">
      <c r="T27742" s="11"/>
      <c r="U27742" s="11"/>
    </row>
    <row r="27743" spans="20:21" x14ac:dyDescent="0.2">
      <c r="T27743" s="11"/>
      <c r="U27743" s="11"/>
    </row>
    <row r="27744" spans="20:21" x14ac:dyDescent="0.2">
      <c r="T27744" s="11"/>
      <c r="U27744" s="11"/>
    </row>
    <row r="27745" spans="20:21" x14ac:dyDescent="0.2">
      <c r="T27745" s="11"/>
      <c r="U27745" s="11"/>
    </row>
    <row r="27746" spans="20:21" x14ac:dyDescent="0.2">
      <c r="T27746" s="11"/>
      <c r="U27746" s="11"/>
    </row>
    <row r="27747" spans="20:21" x14ac:dyDescent="0.2">
      <c r="T27747" s="11"/>
      <c r="U27747" s="11"/>
    </row>
    <row r="27748" spans="20:21" x14ac:dyDescent="0.2">
      <c r="T27748" s="11"/>
      <c r="U27748" s="11"/>
    </row>
    <row r="27749" spans="20:21" x14ac:dyDescent="0.2">
      <c r="T27749" s="11"/>
      <c r="U27749" s="11"/>
    </row>
    <row r="27750" spans="20:21" x14ac:dyDescent="0.2">
      <c r="T27750" s="11"/>
      <c r="U27750" s="11"/>
    </row>
    <row r="27751" spans="20:21" x14ac:dyDescent="0.2">
      <c r="T27751" s="11"/>
      <c r="U27751" s="11"/>
    </row>
    <row r="27752" spans="20:21" x14ac:dyDescent="0.2">
      <c r="T27752" s="11"/>
      <c r="U27752" s="11"/>
    </row>
    <row r="27753" spans="20:21" x14ac:dyDescent="0.2">
      <c r="T27753" s="11"/>
      <c r="U27753" s="11"/>
    </row>
    <row r="27754" spans="20:21" x14ac:dyDescent="0.2">
      <c r="T27754" s="11"/>
      <c r="U27754" s="11"/>
    </row>
    <row r="27755" spans="20:21" x14ac:dyDescent="0.2">
      <c r="T27755" s="11"/>
      <c r="U27755" s="11"/>
    </row>
    <row r="27756" spans="20:21" x14ac:dyDescent="0.2">
      <c r="T27756" s="11"/>
      <c r="U27756" s="11"/>
    </row>
    <row r="27757" spans="20:21" x14ac:dyDescent="0.2">
      <c r="T27757" s="11"/>
      <c r="U27757" s="11"/>
    </row>
    <row r="27758" spans="20:21" x14ac:dyDescent="0.2">
      <c r="T27758" s="11"/>
      <c r="U27758" s="11"/>
    </row>
    <row r="27759" spans="20:21" x14ac:dyDescent="0.2">
      <c r="T27759" s="11"/>
      <c r="U27759" s="11"/>
    </row>
    <row r="27760" spans="20:21" x14ac:dyDescent="0.2">
      <c r="T27760" s="11"/>
      <c r="U27760" s="11"/>
    </row>
    <row r="27761" spans="20:21" x14ac:dyDescent="0.2">
      <c r="T27761" s="11"/>
      <c r="U27761" s="11"/>
    </row>
    <row r="27762" spans="20:21" x14ac:dyDescent="0.2">
      <c r="T27762" s="11"/>
      <c r="U27762" s="11"/>
    </row>
    <row r="27763" spans="20:21" x14ac:dyDescent="0.2">
      <c r="T27763" s="11"/>
      <c r="U27763" s="11"/>
    </row>
    <row r="27764" spans="20:21" x14ac:dyDescent="0.2">
      <c r="T27764" s="11"/>
      <c r="U27764" s="11"/>
    </row>
    <row r="27765" spans="20:21" x14ac:dyDescent="0.2">
      <c r="T27765" s="11"/>
      <c r="U27765" s="11"/>
    </row>
    <row r="27766" spans="20:21" x14ac:dyDescent="0.2">
      <c r="T27766" s="11"/>
      <c r="U27766" s="11"/>
    </row>
    <row r="27767" spans="20:21" x14ac:dyDescent="0.2">
      <c r="T27767" s="11"/>
      <c r="U27767" s="11"/>
    </row>
    <row r="27768" spans="20:21" x14ac:dyDescent="0.2">
      <c r="T27768" s="11"/>
      <c r="U27768" s="11"/>
    </row>
    <row r="27769" spans="20:21" x14ac:dyDescent="0.2">
      <c r="T27769" s="11"/>
      <c r="U27769" s="11"/>
    </row>
    <row r="27770" spans="20:21" x14ac:dyDescent="0.2">
      <c r="T27770" s="11"/>
      <c r="U27770" s="11"/>
    </row>
    <row r="27771" spans="20:21" x14ac:dyDescent="0.2">
      <c r="T27771" s="11"/>
      <c r="U27771" s="11"/>
    </row>
    <row r="27772" spans="20:21" x14ac:dyDescent="0.2">
      <c r="T27772" s="11"/>
      <c r="U27772" s="11"/>
    </row>
    <row r="27773" spans="20:21" x14ac:dyDescent="0.2">
      <c r="T27773" s="11"/>
      <c r="U27773" s="11"/>
    </row>
    <row r="27774" spans="20:21" x14ac:dyDescent="0.2">
      <c r="T27774" s="11"/>
      <c r="U27774" s="11"/>
    </row>
    <row r="27775" spans="20:21" x14ac:dyDescent="0.2">
      <c r="T27775" s="11"/>
      <c r="U27775" s="11"/>
    </row>
    <row r="27776" spans="20:21" x14ac:dyDescent="0.2">
      <c r="T27776" s="11"/>
      <c r="U27776" s="11"/>
    </row>
    <row r="27777" spans="20:21" x14ac:dyDescent="0.2">
      <c r="T27777" s="11"/>
      <c r="U27777" s="11"/>
    </row>
    <row r="27778" spans="20:21" x14ac:dyDescent="0.2">
      <c r="T27778" s="11"/>
      <c r="U27778" s="11"/>
    </row>
    <row r="27779" spans="20:21" x14ac:dyDescent="0.2">
      <c r="T27779" s="11"/>
      <c r="U27779" s="11"/>
    </row>
    <row r="27780" spans="20:21" x14ac:dyDescent="0.2">
      <c r="T27780" s="11"/>
      <c r="U27780" s="11"/>
    </row>
    <row r="27781" spans="20:21" x14ac:dyDescent="0.2">
      <c r="T27781" s="11"/>
      <c r="U27781" s="11"/>
    </row>
    <row r="27782" spans="20:21" x14ac:dyDescent="0.2">
      <c r="T27782" s="11"/>
      <c r="U27782" s="11"/>
    </row>
    <row r="27783" spans="20:21" x14ac:dyDescent="0.2">
      <c r="T27783" s="11"/>
      <c r="U27783" s="11"/>
    </row>
    <row r="27784" spans="20:21" x14ac:dyDescent="0.2">
      <c r="T27784" s="11"/>
      <c r="U27784" s="11"/>
    </row>
    <row r="27785" spans="20:21" x14ac:dyDescent="0.2">
      <c r="T27785" s="11"/>
      <c r="U27785" s="11"/>
    </row>
    <row r="27786" spans="20:21" x14ac:dyDescent="0.2">
      <c r="T27786" s="11"/>
      <c r="U27786" s="11"/>
    </row>
    <row r="27787" spans="20:21" x14ac:dyDescent="0.2">
      <c r="T27787" s="11"/>
      <c r="U27787" s="11"/>
    </row>
    <row r="27788" spans="20:21" x14ac:dyDescent="0.2">
      <c r="T27788" s="11"/>
      <c r="U27788" s="11"/>
    </row>
    <row r="27789" spans="20:21" x14ac:dyDescent="0.2">
      <c r="T27789" s="11"/>
      <c r="U27789" s="11"/>
    </row>
    <row r="27790" spans="20:21" x14ac:dyDescent="0.2">
      <c r="T27790" s="11"/>
      <c r="U27790" s="11"/>
    </row>
    <row r="27791" spans="20:21" x14ac:dyDescent="0.2">
      <c r="T27791" s="11"/>
      <c r="U27791" s="11"/>
    </row>
    <row r="27792" spans="20:21" x14ac:dyDescent="0.2">
      <c r="T27792" s="11"/>
      <c r="U27792" s="11"/>
    </row>
    <row r="27793" spans="20:21" x14ac:dyDescent="0.2">
      <c r="T27793" s="11"/>
      <c r="U27793" s="11"/>
    </row>
    <row r="27794" spans="20:21" x14ac:dyDescent="0.2">
      <c r="T27794" s="11"/>
      <c r="U27794" s="11"/>
    </row>
    <row r="27795" spans="20:21" x14ac:dyDescent="0.2">
      <c r="T27795" s="11"/>
      <c r="U27795" s="11"/>
    </row>
    <row r="27796" spans="20:21" x14ac:dyDescent="0.2">
      <c r="T27796" s="11"/>
      <c r="U27796" s="11"/>
    </row>
    <row r="27797" spans="20:21" x14ac:dyDescent="0.2">
      <c r="T27797" s="11"/>
      <c r="U27797" s="11"/>
    </row>
    <row r="27798" spans="20:21" x14ac:dyDescent="0.2">
      <c r="T27798" s="11"/>
      <c r="U27798" s="11"/>
    </row>
    <row r="27799" spans="20:21" x14ac:dyDescent="0.2">
      <c r="T27799" s="11"/>
      <c r="U27799" s="11"/>
    </row>
    <row r="27800" spans="20:21" x14ac:dyDescent="0.2">
      <c r="T27800" s="11"/>
      <c r="U27800" s="11"/>
    </row>
    <row r="27801" spans="20:21" x14ac:dyDescent="0.2">
      <c r="T27801" s="11"/>
      <c r="U27801" s="11"/>
    </row>
    <row r="27802" spans="20:21" x14ac:dyDescent="0.2">
      <c r="T27802" s="11"/>
      <c r="U27802" s="11"/>
    </row>
    <row r="27803" spans="20:21" x14ac:dyDescent="0.2">
      <c r="T27803" s="11"/>
      <c r="U27803" s="11"/>
    </row>
    <row r="27804" spans="20:21" x14ac:dyDescent="0.2">
      <c r="T27804" s="11"/>
      <c r="U27804" s="11"/>
    </row>
    <row r="27805" spans="20:21" x14ac:dyDescent="0.2">
      <c r="T27805" s="11"/>
      <c r="U27805" s="11"/>
    </row>
    <row r="27806" spans="20:21" x14ac:dyDescent="0.2">
      <c r="T27806" s="11"/>
      <c r="U27806" s="11"/>
    </row>
    <row r="27807" spans="20:21" x14ac:dyDescent="0.2">
      <c r="T27807" s="11"/>
      <c r="U27807" s="11"/>
    </row>
    <row r="27808" spans="20:21" x14ac:dyDescent="0.2">
      <c r="T27808" s="11"/>
      <c r="U27808" s="11"/>
    </row>
    <row r="27809" spans="20:21" x14ac:dyDescent="0.2">
      <c r="T27809" s="11"/>
      <c r="U27809" s="11"/>
    </row>
    <row r="27810" spans="20:21" x14ac:dyDescent="0.2">
      <c r="T27810" s="11"/>
      <c r="U27810" s="11"/>
    </row>
    <row r="27811" spans="20:21" x14ac:dyDescent="0.2">
      <c r="T27811" s="11"/>
      <c r="U27811" s="11"/>
    </row>
    <row r="27812" spans="20:21" x14ac:dyDescent="0.2">
      <c r="T27812" s="11"/>
      <c r="U27812" s="11"/>
    </row>
    <row r="27813" spans="20:21" x14ac:dyDescent="0.2">
      <c r="T27813" s="11"/>
      <c r="U27813" s="11"/>
    </row>
    <row r="27814" spans="20:21" x14ac:dyDescent="0.2">
      <c r="T27814" s="11"/>
      <c r="U27814" s="11"/>
    </row>
    <row r="27815" spans="20:21" x14ac:dyDescent="0.2">
      <c r="T27815" s="11"/>
      <c r="U27815" s="11"/>
    </row>
    <row r="27816" spans="20:21" x14ac:dyDescent="0.2">
      <c r="T27816" s="11"/>
      <c r="U27816" s="11"/>
    </row>
    <row r="27817" spans="20:21" x14ac:dyDescent="0.2">
      <c r="T27817" s="11"/>
      <c r="U27817" s="11"/>
    </row>
    <row r="27818" spans="20:21" x14ac:dyDescent="0.2">
      <c r="T27818" s="11"/>
      <c r="U27818" s="11"/>
    </row>
    <row r="27819" spans="20:21" x14ac:dyDescent="0.2">
      <c r="T27819" s="11"/>
      <c r="U27819" s="11"/>
    </row>
    <row r="27820" spans="20:21" x14ac:dyDescent="0.2">
      <c r="T27820" s="11"/>
      <c r="U27820" s="11"/>
    </row>
    <row r="27821" spans="20:21" x14ac:dyDescent="0.2">
      <c r="T27821" s="11"/>
      <c r="U27821" s="11"/>
    </row>
    <row r="27822" spans="20:21" x14ac:dyDescent="0.2">
      <c r="T27822" s="11"/>
      <c r="U27822" s="11"/>
    </row>
    <row r="27823" spans="20:21" x14ac:dyDescent="0.2">
      <c r="T27823" s="11"/>
      <c r="U27823" s="11"/>
    </row>
    <row r="27824" spans="20:21" x14ac:dyDescent="0.2">
      <c r="T27824" s="11"/>
      <c r="U27824" s="11"/>
    </row>
    <row r="27825" spans="20:21" x14ac:dyDescent="0.2">
      <c r="T27825" s="11"/>
      <c r="U27825" s="11"/>
    </row>
    <row r="27826" spans="20:21" x14ac:dyDescent="0.2">
      <c r="T27826" s="11"/>
      <c r="U27826" s="11"/>
    </row>
    <row r="27827" spans="20:21" x14ac:dyDescent="0.2">
      <c r="T27827" s="11"/>
      <c r="U27827" s="11"/>
    </row>
    <row r="27828" spans="20:21" x14ac:dyDescent="0.2">
      <c r="T27828" s="11"/>
      <c r="U27828" s="11"/>
    </row>
    <row r="27829" spans="20:21" x14ac:dyDescent="0.2">
      <c r="T27829" s="11"/>
      <c r="U27829" s="11"/>
    </row>
    <row r="27830" spans="20:21" x14ac:dyDescent="0.2">
      <c r="T27830" s="11"/>
      <c r="U27830" s="11"/>
    </row>
    <row r="27831" spans="20:21" x14ac:dyDescent="0.2">
      <c r="T27831" s="11"/>
      <c r="U27831" s="11"/>
    </row>
    <row r="27832" spans="20:21" x14ac:dyDescent="0.2">
      <c r="T27832" s="11"/>
      <c r="U27832" s="11"/>
    </row>
    <row r="27833" spans="20:21" x14ac:dyDescent="0.2">
      <c r="T27833" s="11"/>
      <c r="U27833" s="11"/>
    </row>
    <row r="27834" spans="20:21" x14ac:dyDescent="0.2">
      <c r="T27834" s="11"/>
      <c r="U27834" s="11"/>
    </row>
    <row r="27835" spans="20:21" x14ac:dyDescent="0.2">
      <c r="T27835" s="11"/>
      <c r="U27835" s="11"/>
    </row>
    <row r="27836" spans="20:21" x14ac:dyDescent="0.2">
      <c r="T27836" s="11"/>
      <c r="U27836" s="11"/>
    </row>
    <row r="27837" spans="20:21" x14ac:dyDescent="0.2">
      <c r="T27837" s="11"/>
      <c r="U27837" s="11"/>
    </row>
    <row r="27838" spans="20:21" x14ac:dyDescent="0.2">
      <c r="T27838" s="11"/>
      <c r="U27838" s="11"/>
    </row>
    <row r="27839" spans="20:21" x14ac:dyDescent="0.2">
      <c r="T27839" s="11"/>
      <c r="U27839" s="11"/>
    </row>
    <row r="27840" spans="20:21" x14ac:dyDescent="0.2">
      <c r="T27840" s="11"/>
      <c r="U27840" s="11"/>
    </row>
    <row r="27841" spans="20:21" x14ac:dyDescent="0.2">
      <c r="T27841" s="11"/>
      <c r="U27841" s="11"/>
    </row>
    <row r="27842" spans="20:21" x14ac:dyDescent="0.2">
      <c r="T27842" s="11"/>
      <c r="U27842" s="11"/>
    </row>
    <row r="27843" spans="20:21" x14ac:dyDescent="0.2">
      <c r="T27843" s="11"/>
      <c r="U27843" s="11"/>
    </row>
    <row r="27844" spans="20:21" x14ac:dyDescent="0.2">
      <c r="T27844" s="11"/>
      <c r="U27844" s="11"/>
    </row>
    <row r="27845" spans="20:21" x14ac:dyDescent="0.2">
      <c r="T27845" s="11"/>
      <c r="U27845" s="11"/>
    </row>
    <row r="27846" spans="20:21" x14ac:dyDescent="0.2">
      <c r="T27846" s="11"/>
      <c r="U27846" s="11"/>
    </row>
    <row r="27847" spans="20:21" x14ac:dyDescent="0.2">
      <c r="T27847" s="11"/>
      <c r="U27847" s="11"/>
    </row>
    <row r="27848" spans="20:21" x14ac:dyDescent="0.2">
      <c r="T27848" s="11"/>
      <c r="U27848" s="11"/>
    </row>
    <row r="27849" spans="20:21" x14ac:dyDescent="0.2">
      <c r="T27849" s="11"/>
      <c r="U27849" s="11"/>
    </row>
    <row r="27850" spans="20:21" x14ac:dyDescent="0.2">
      <c r="T27850" s="11"/>
      <c r="U27850" s="11"/>
    </row>
    <row r="27851" spans="20:21" x14ac:dyDescent="0.2">
      <c r="T27851" s="11"/>
      <c r="U27851" s="11"/>
    </row>
    <row r="27852" spans="20:21" x14ac:dyDescent="0.2">
      <c r="T27852" s="11"/>
      <c r="U27852" s="11"/>
    </row>
    <row r="27853" spans="20:21" x14ac:dyDescent="0.2">
      <c r="T27853" s="11"/>
      <c r="U27853" s="11"/>
    </row>
    <row r="27854" spans="20:21" x14ac:dyDescent="0.2">
      <c r="T27854" s="11"/>
      <c r="U27854" s="11"/>
    </row>
    <row r="27855" spans="20:21" x14ac:dyDescent="0.2">
      <c r="T27855" s="11"/>
      <c r="U27855" s="11"/>
    </row>
    <row r="27856" spans="20:21" x14ac:dyDescent="0.2">
      <c r="T27856" s="11"/>
      <c r="U27856" s="11"/>
    </row>
    <row r="27857" spans="20:21" x14ac:dyDescent="0.2">
      <c r="T27857" s="11"/>
      <c r="U27857" s="11"/>
    </row>
    <row r="27858" spans="20:21" x14ac:dyDescent="0.2">
      <c r="T27858" s="11"/>
      <c r="U27858" s="11"/>
    </row>
    <row r="27859" spans="20:21" x14ac:dyDescent="0.2">
      <c r="T27859" s="11"/>
      <c r="U27859" s="11"/>
    </row>
    <row r="27860" spans="20:21" x14ac:dyDescent="0.2">
      <c r="T27860" s="11"/>
      <c r="U27860" s="11"/>
    </row>
    <row r="27861" spans="20:21" x14ac:dyDescent="0.2">
      <c r="T27861" s="11"/>
      <c r="U27861" s="11"/>
    </row>
    <row r="27862" spans="20:21" x14ac:dyDescent="0.2">
      <c r="T27862" s="11"/>
      <c r="U27862" s="11"/>
    </row>
    <row r="27863" spans="20:21" x14ac:dyDescent="0.2">
      <c r="T27863" s="11"/>
      <c r="U27863" s="11"/>
    </row>
    <row r="27864" spans="20:21" x14ac:dyDescent="0.2">
      <c r="T27864" s="11"/>
      <c r="U27864" s="11"/>
    </row>
    <row r="27865" spans="20:21" x14ac:dyDescent="0.2">
      <c r="T27865" s="11"/>
      <c r="U27865" s="11"/>
    </row>
    <row r="27866" spans="20:21" x14ac:dyDescent="0.2">
      <c r="T27866" s="11"/>
      <c r="U27866" s="11"/>
    </row>
    <row r="27867" spans="20:21" x14ac:dyDescent="0.2">
      <c r="T27867" s="11"/>
      <c r="U27867" s="11"/>
    </row>
    <row r="27868" spans="20:21" x14ac:dyDescent="0.2">
      <c r="T27868" s="11"/>
      <c r="U27868" s="11"/>
    </row>
    <row r="27869" spans="20:21" x14ac:dyDescent="0.2">
      <c r="T27869" s="11"/>
      <c r="U27869" s="11"/>
    </row>
    <row r="27870" spans="20:21" x14ac:dyDescent="0.2">
      <c r="T27870" s="11"/>
      <c r="U27870" s="11"/>
    </row>
    <row r="27871" spans="20:21" x14ac:dyDescent="0.2">
      <c r="T27871" s="11"/>
      <c r="U27871" s="11"/>
    </row>
    <row r="27872" spans="20:21" x14ac:dyDescent="0.2">
      <c r="T27872" s="11"/>
      <c r="U27872" s="11"/>
    </row>
    <row r="27873" spans="20:21" x14ac:dyDescent="0.2">
      <c r="T27873" s="11"/>
      <c r="U27873" s="11"/>
    </row>
    <row r="27874" spans="20:21" x14ac:dyDescent="0.2">
      <c r="T27874" s="11"/>
      <c r="U27874" s="11"/>
    </row>
    <row r="27875" spans="20:21" x14ac:dyDescent="0.2">
      <c r="T27875" s="11"/>
      <c r="U27875" s="11"/>
    </row>
    <row r="27876" spans="20:21" x14ac:dyDescent="0.2">
      <c r="T27876" s="11"/>
      <c r="U27876" s="11"/>
    </row>
    <row r="27877" spans="20:21" x14ac:dyDescent="0.2">
      <c r="T27877" s="11"/>
      <c r="U27877" s="11"/>
    </row>
    <row r="27878" spans="20:21" x14ac:dyDescent="0.2">
      <c r="T27878" s="11"/>
      <c r="U27878" s="11"/>
    </row>
    <row r="27879" spans="20:21" x14ac:dyDescent="0.2">
      <c r="T27879" s="11"/>
      <c r="U27879" s="11"/>
    </row>
    <row r="27880" spans="20:21" x14ac:dyDescent="0.2">
      <c r="T27880" s="11"/>
      <c r="U27880" s="11"/>
    </row>
    <row r="27881" spans="20:21" x14ac:dyDescent="0.2">
      <c r="T27881" s="11"/>
      <c r="U27881" s="11"/>
    </row>
    <row r="27882" spans="20:21" x14ac:dyDescent="0.2">
      <c r="T27882" s="11"/>
      <c r="U27882" s="11"/>
    </row>
    <row r="27883" spans="20:21" x14ac:dyDescent="0.2">
      <c r="T27883" s="11"/>
      <c r="U27883" s="11"/>
    </row>
    <row r="27884" spans="20:21" x14ac:dyDescent="0.2">
      <c r="T27884" s="11"/>
      <c r="U27884" s="11"/>
    </row>
    <row r="27885" spans="20:21" x14ac:dyDescent="0.2">
      <c r="T27885" s="11"/>
      <c r="U27885" s="11"/>
    </row>
    <row r="27886" spans="20:21" x14ac:dyDescent="0.2">
      <c r="T27886" s="11"/>
      <c r="U27886" s="11"/>
    </row>
    <row r="27887" spans="20:21" x14ac:dyDescent="0.2">
      <c r="T27887" s="11"/>
      <c r="U27887" s="11"/>
    </row>
    <row r="27888" spans="20:21" x14ac:dyDescent="0.2">
      <c r="T27888" s="11"/>
      <c r="U27888" s="11"/>
    </row>
    <row r="27889" spans="20:21" x14ac:dyDescent="0.2">
      <c r="T27889" s="11"/>
      <c r="U27889" s="11"/>
    </row>
    <row r="27890" spans="20:21" x14ac:dyDescent="0.2">
      <c r="T27890" s="11"/>
      <c r="U27890" s="11"/>
    </row>
    <row r="27891" spans="20:21" x14ac:dyDescent="0.2">
      <c r="T27891" s="11"/>
      <c r="U27891" s="11"/>
    </row>
    <row r="27892" spans="20:21" x14ac:dyDescent="0.2">
      <c r="T27892" s="11"/>
      <c r="U27892" s="11"/>
    </row>
    <row r="27893" spans="20:21" x14ac:dyDescent="0.2">
      <c r="T27893" s="11"/>
      <c r="U27893" s="11"/>
    </row>
    <row r="27894" spans="20:21" x14ac:dyDescent="0.2">
      <c r="T27894" s="11"/>
      <c r="U27894" s="11"/>
    </row>
    <row r="27895" spans="20:21" x14ac:dyDescent="0.2">
      <c r="T27895" s="11"/>
      <c r="U27895" s="11"/>
    </row>
    <row r="27896" spans="20:21" x14ac:dyDescent="0.2">
      <c r="T27896" s="11"/>
      <c r="U27896" s="11"/>
    </row>
    <row r="27897" spans="20:21" x14ac:dyDescent="0.2">
      <c r="T27897" s="11"/>
      <c r="U27897" s="11"/>
    </row>
    <row r="27898" spans="20:21" x14ac:dyDescent="0.2">
      <c r="T27898" s="11"/>
      <c r="U27898" s="11"/>
    </row>
    <row r="27899" spans="20:21" x14ac:dyDescent="0.2">
      <c r="T27899" s="11"/>
      <c r="U27899" s="11"/>
    </row>
    <row r="27900" spans="20:21" x14ac:dyDescent="0.2">
      <c r="T27900" s="11"/>
      <c r="U27900" s="11"/>
    </row>
    <row r="27901" spans="20:21" x14ac:dyDescent="0.2">
      <c r="T27901" s="11"/>
      <c r="U27901" s="11"/>
    </row>
    <row r="27902" spans="20:21" x14ac:dyDescent="0.2">
      <c r="T27902" s="11"/>
      <c r="U27902" s="11"/>
    </row>
    <row r="27903" spans="20:21" x14ac:dyDescent="0.2">
      <c r="T27903" s="11"/>
      <c r="U27903" s="11"/>
    </row>
    <row r="27904" spans="20:21" x14ac:dyDescent="0.2">
      <c r="T27904" s="11"/>
      <c r="U27904" s="11"/>
    </row>
    <row r="27905" spans="20:21" x14ac:dyDescent="0.2">
      <c r="T27905" s="11"/>
      <c r="U27905" s="11"/>
    </row>
    <row r="27906" spans="20:21" x14ac:dyDescent="0.2">
      <c r="T27906" s="11"/>
      <c r="U27906" s="11"/>
    </row>
    <row r="27907" spans="20:21" x14ac:dyDescent="0.2">
      <c r="T27907" s="11"/>
      <c r="U27907" s="11"/>
    </row>
    <row r="27908" spans="20:21" x14ac:dyDescent="0.2">
      <c r="T27908" s="11"/>
      <c r="U27908" s="11"/>
    </row>
    <row r="27909" spans="20:21" x14ac:dyDescent="0.2">
      <c r="T27909" s="11"/>
      <c r="U27909" s="11"/>
    </row>
    <row r="27910" spans="20:21" x14ac:dyDescent="0.2">
      <c r="T27910" s="11"/>
      <c r="U27910" s="11"/>
    </row>
    <row r="27911" spans="20:21" x14ac:dyDescent="0.2">
      <c r="T27911" s="11"/>
      <c r="U27911" s="11"/>
    </row>
    <row r="27912" spans="20:21" x14ac:dyDescent="0.2">
      <c r="T27912" s="11"/>
      <c r="U27912" s="11"/>
    </row>
    <row r="27913" spans="20:21" x14ac:dyDescent="0.2">
      <c r="T27913" s="11"/>
      <c r="U27913" s="11"/>
    </row>
    <row r="27914" spans="20:21" x14ac:dyDescent="0.2">
      <c r="T27914" s="11"/>
      <c r="U27914" s="11"/>
    </row>
    <row r="27915" spans="20:21" x14ac:dyDescent="0.2">
      <c r="T27915" s="11"/>
      <c r="U27915" s="11"/>
    </row>
    <row r="27916" spans="20:21" x14ac:dyDescent="0.2">
      <c r="T27916" s="11"/>
      <c r="U27916" s="11"/>
    </row>
    <row r="27917" spans="20:21" x14ac:dyDescent="0.2">
      <c r="T27917" s="11"/>
      <c r="U27917" s="11"/>
    </row>
    <row r="27918" spans="20:21" x14ac:dyDescent="0.2">
      <c r="T27918" s="11"/>
      <c r="U27918" s="11"/>
    </row>
    <row r="27919" spans="20:21" x14ac:dyDescent="0.2">
      <c r="T27919" s="11"/>
      <c r="U27919" s="11"/>
    </row>
    <row r="27920" spans="20:21" x14ac:dyDescent="0.2">
      <c r="T27920" s="11"/>
      <c r="U27920" s="11"/>
    </row>
    <row r="27921" spans="20:21" x14ac:dyDescent="0.2">
      <c r="T27921" s="11"/>
      <c r="U27921" s="11"/>
    </row>
    <row r="27922" spans="20:21" x14ac:dyDescent="0.2">
      <c r="T27922" s="11"/>
      <c r="U27922" s="11"/>
    </row>
    <row r="27923" spans="20:21" x14ac:dyDescent="0.2">
      <c r="T27923" s="11"/>
      <c r="U27923" s="11"/>
    </row>
    <row r="27924" spans="20:21" x14ac:dyDescent="0.2">
      <c r="T27924" s="11"/>
      <c r="U27924" s="11"/>
    </row>
    <row r="27925" spans="20:21" x14ac:dyDescent="0.2">
      <c r="T27925" s="11"/>
      <c r="U27925" s="11"/>
    </row>
    <row r="27926" spans="20:21" x14ac:dyDescent="0.2">
      <c r="T27926" s="11"/>
      <c r="U27926" s="11"/>
    </row>
    <row r="27927" spans="20:21" x14ac:dyDescent="0.2">
      <c r="T27927" s="11"/>
      <c r="U27927" s="11"/>
    </row>
    <row r="27928" spans="20:21" x14ac:dyDescent="0.2">
      <c r="T27928" s="11"/>
      <c r="U27928" s="11"/>
    </row>
    <row r="27929" spans="20:21" x14ac:dyDescent="0.2">
      <c r="T27929" s="11"/>
      <c r="U27929" s="11"/>
    </row>
    <row r="27930" spans="20:21" x14ac:dyDescent="0.2">
      <c r="T27930" s="11"/>
      <c r="U27930" s="11"/>
    </row>
    <row r="27931" spans="20:21" x14ac:dyDescent="0.2">
      <c r="T27931" s="11"/>
      <c r="U27931" s="11"/>
    </row>
    <row r="27932" spans="20:21" x14ac:dyDescent="0.2">
      <c r="T27932" s="11"/>
      <c r="U27932" s="11"/>
    </row>
    <row r="27933" spans="20:21" x14ac:dyDescent="0.2">
      <c r="T27933" s="11"/>
      <c r="U27933" s="11"/>
    </row>
    <row r="27934" spans="20:21" x14ac:dyDescent="0.2">
      <c r="T27934" s="11"/>
      <c r="U27934" s="11"/>
    </row>
    <row r="27935" spans="20:21" x14ac:dyDescent="0.2">
      <c r="T27935" s="11"/>
      <c r="U27935" s="11"/>
    </row>
    <row r="27936" spans="20:21" x14ac:dyDescent="0.2">
      <c r="T27936" s="11"/>
      <c r="U27936" s="11"/>
    </row>
    <row r="27937" spans="20:21" x14ac:dyDescent="0.2">
      <c r="T27937" s="11"/>
      <c r="U27937" s="11"/>
    </row>
    <row r="27938" spans="20:21" x14ac:dyDescent="0.2">
      <c r="T27938" s="11"/>
      <c r="U27938" s="11"/>
    </row>
    <row r="27939" spans="20:21" x14ac:dyDescent="0.2">
      <c r="T27939" s="11"/>
      <c r="U27939" s="11"/>
    </row>
    <row r="27940" spans="20:21" x14ac:dyDescent="0.2">
      <c r="T27940" s="11"/>
      <c r="U27940" s="11"/>
    </row>
    <row r="27941" spans="20:21" x14ac:dyDescent="0.2">
      <c r="T27941" s="11"/>
      <c r="U27941" s="11"/>
    </row>
    <row r="27942" spans="20:21" x14ac:dyDescent="0.2">
      <c r="T27942" s="11"/>
      <c r="U27942" s="11"/>
    </row>
    <row r="27943" spans="20:21" x14ac:dyDescent="0.2">
      <c r="T27943" s="11"/>
      <c r="U27943" s="11"/>
    </row>
    <row r="27944" spans="20:21" x14ac:dyDescent="0.2">
      <c r="T27944" s="11"/>
      <c r="U27944" s="11"/>
    </row>
    <row r="27945" spans="20:21" x14ac:dyDescent="0.2">
      <c r="T27945" s="11"/>
      <c r="U27945" s="11"/>
    </row>
    <row r="27946" spans="20:21" x14ac:dyDescent="0.2">
      <c r="T27946" s="11"/>
      <c r="U27946" s="11"/>
    </row>
    <row r="27947" spans="20:21" x14ac:dyDescent="0.2">
      <c r="T27947" s="11"/>
      <c r="U27947" s="11"/>
    </row>
    <row r="27948" spans="20:21" x14ac:dyDescent="0.2">
      <c r="T27948" s="11"/>
      <c r="U27948" s="11"/>
    </row>
    <row r="27949" spans="20:21" x14ac:dyDescent="0.2">
      <c r="T27949" s="11"/>
      <c r="U27949" s="11"/>
    </row>
    <row r="27950" spans="20:21" x14ac:dyDescent="0.2">
      <c r="T27950" s="11"/>
      <c r="U27950" s="11"/>
    </row>
    <row r="27951" spans="20:21" x14ac:dyDescent="0.2">
      <c r="T27951" s="11"/>
      <c r="U27951" s="11"/>
    </row>
    <row r="27952" spans="20:21" x14ac:dyDescent="0.2">
      <c r="T27952" s="11"/>
      <c r="U27952" s="11"/>
    </row>
    <row r="27953" spans="20:21" x14ac:dyDescent="0.2">
      <c r="T27953" s="11"/>
      <c r="U27953" s="11"/>
    </row>
    <row r="27954" spans="20:21" x14ac:dyDescent="0.2">
      <c r="T27954" s="11"/>
      <c r="U27954" s="11"/>
    </row>
    <row r="27955" spans="20:21" x14ac:dyDescent="0.2">
      <c r="T27955" s="11"/>
      <c r="U27955" s="11"/>
    </row>
    <row r="27956" spans="20:21" x14ac:dyDescent="0.2">
      <c r="T27956" s="11"/>
      <c r="U27956" s="11"/>
    </row>
    <row r="27957" spans="20:21" x14ac:dyDescent="0.2">
      <c r="T27957" s="11"/>
      <c r="U27957" s="11"/>
    </row>
    <row r="27958" spans="20:21" x14ac:dyDescent="0.2">
      <c r="T27958" s="11"/>
      <c r="U27958" s="11"/>
    </row>
    <row r="27959" spans="20:21" x14ac:dyDescent="0.2">
      <c r="T27959" s="11"/>
      <c r="U27959" s="11"/>
    </row>
    <row r="27960" spans="20:21" x14ac:dyDescent="0.2">
      <c r="T27960" s="11"/>
      <c r="U27960" s="11"/>
    </row>
    <row r="27961" spans="20:21" x14ac:dyDescent="0.2">
      <c r="T27961" s="11"/>
      <c r="U27961" s="11"/>
    </row>
    <row r="27962" spans="20:21" x14ac:dyDescent="0.2">
      <c r="T27962" s="11"/>
      <c r="U27962" s="11"/>
    </row>
    <row r="27963" spans="20:21" x14ac:dyDescent="0.2">
      <c r="T27963" s="11"/>
      <c r="U27963" s="11"/>
    </row>
    <row r="27964" spans="20:21" x14ac:dyDescent="0.2">
      <c r="T27964" s="11"/>
      <c r="U27964" s="11"/>
    </row>
    <row r="27965" spans="20:21" x14ac:dyDescent="0.2">
      <c r="T27965" s="11"/>
      <c r="U27965" s="11"/>
    </row>
    <row r="27966" spans="20:21" x14ac:dyDescent="0.2">
      <c r="T27966" s="11"/>
      <c r="U27966" s="11"/>
    </row>
    <row r="27967" spans="20:21" x14ac:dyDescent="0.2">
      <c r="T27967" s="11"/>
      <c r="U27967" s="11"/>
    </row>
    <row r="27968" spans="20:21" x14ac:dyDescent="0.2">
      <c r="T27968" s="11"/>
      <c r="U27968" s="11"/>
    </row>
    <row r="27969" spans="20:21" x14ac:dyDescent="0.2">
      <c r="T27969" s="11"/>
      <c r="U27969" s="11"/>
    </row>
    <row r="27970" spans="20:21" x14ac:dyDescent="0.2">
      <c r="T27970" s="11"/>
      <c r="U27970" s="11"/>
    </row>
    <row r="27971" spans="20:21" x14ac:dyDescent="0.2">
      <c r="T27971" s="11"/>
      <c r="U27971" s="11"/>
    </row>
    <row r="27972" spans="20:21" x14ac:dyDescent="0.2">
      <c r="T27972" s="11"/>
      <c r="U27972" s="11"/>
    </row>
    <row r="27973" spans="20:21" x14ac:dyDescent="0.2">
      <c r="T27973" s="11"/>
      <c r="U27973" s="11"/>
    </row>
    <row r="27974" spans="20:21" x14ac:dyDescent="0.2">
      <c r="T27974" s="11"/>
      <c r="U27974" s="11"/>
    </row>
    <row r="27975" spans="20:21" x14ac:dyDescent="0.2">
      <c r="T27975" s="11"/>
      <c r="U27975" s="11"/>
    </row>
    <row r="27976" spans="20:21" x14ac:dyDescent="0.2">
      <c r="T27976" s="11"/>
      <c r="U27976" s="11"/>
    </row>
    <row r="27977" spans="20:21" x14ac:dyDescent="0.2">
      <c r="T27977" s="11"/>
      <c r="U27977" s="11"/>
    </row>
    <row r="27978" spans="20:21" x14ac:dyDescent="0.2">
      <c r="T27978" s="11"/>
      <c r="U27978" s="11"/>
    </row>
    <row r="27979" spans="20:21" x14ac:dyDescent="0.2">
      <c r="T27979" s="11"/>
      <c r="U27979" s="11"/>
    </row>
    <row r="27980" spans="20:21" x14ac:dyDescent="0.2">
      <c r="T27980" s="11"/>
      <c r="U27980" s="11"/>
    </row>
    <row r="27981" spans="20:21" x14ac:dyDescent="0.2">
      <c r="T27981" s="11"/>
      <c r="U27981" s="11"/>
    </row>
    <row r="27982" spans="20:21" x14ac:dyDescent="0.2">
      <c r="T27982" s="11"/>
      <c r="U27982" s="11"/>
    </row>
    <row r="27983" spans="20:21" x14ac:dyDescent="0.2">
      <c r="T27983" s="11"/>
      <c r="U27983" s="11"/>
    </row>
    <row r="27984" spans="20:21" x14ac:dyDescent="0.2">
      <c r="T27984" s="11"/>
      <c r="U27984" s="11"/>
    </row>
    <row r="27985" spans="20:21" x14ac:dyDescent="0.2">
      <c r="T27985" s="11"/>
      <c r="U27985" s="11"/>
    </row>
    <row r="27986" spans="20:21" x14ac:dyDescent="0.2">
      <c r="T27986" s="11"/>
      <c r="U27986" s="11"/>
    </row>
    <row r="27987" spans="20:21" x14ac:dyDescent="0.2">
      <c r="T27987" s="11"/>
      <c r="U27987" s="11"/>
    </row>
    <row r="27988" spans="20:21" x14ac:dyDescent="0.2">
      <c r="T27988" s="11"/>
      <c r="U27988" s="11"/>
    </row>
    <row r="27989" spans="20:21" x14ac:dyDescent="0.2">
      <c r="T27989" s="11"/>
      <c r="U27989" s="11"/>
    </row>
    <row r="27990" spans="20:21" x14ac:dyDescent="0.2">
      <c r="T27990" s="11"/>
      <c r="U27990" s="11"/>
    </row>
    <row r="27991" spans="20:21" x14ac:dyDescent="0.2">
      <c r="T27991" s="11"/>
      <c r="U27991" s="11"/>
    </row>
    <row r="27992" spans="20:21" x14ac:dyDescent="0.2">
      <c r="T27992" s="11"/>
      <c r="U27992" s="11"/>
    </row>
    <row r="27993" spans="20:21" x14ac:dyDescent="0.2">
      <c r="T27993" s="11"/>
      <c r="U27993" s="11"/>
    </row>
    <row r="27994" spans="20:21" x14ac:dyDescent="0.2">
      <c r="T27994" s="11"/>
      <c r="U27994" s="11"/>
    </row>
    <row r="27995" spans="20:21" x14ac:dyDescent="0.2">
      <c r="T27995" s="11"/>
      <c r="U27995" s="11"/>
    </row>
    <row r="27996" spans="20:21" x14ac:dyDescent="0.2">
      <c r="T27996" s="11"/>
      <c r="U27996" s="11"/>
    </row>
    <row r="27997" spans="20:21" x14ac:dyDescent="0.2">
      <c r="T27997" s="11"/>
      <c r="U27997" s="11"/>
    </row>
    <row r="27998" spans="20:21" x14ac:dyDescent="0.2">
      <c r="T27998" s="11"/>
      <c r="U27998" s="11"/>
    </row>
    <row r="27999" spans="20:21" x14ac:dyDescent="0.2">
      <c r="T27999" s="11"/>
      <c r="U27999" s="11"/>
    </row>
    <row r="28000" spans="20:21" x14ac:dyDescent="0.2">
      <c r="T28000" s="11"/>
      <c r="U28000" s="11"/>
    </row>
    <row r="28001" spans="20:21" x14ac:dyDescent="0.2">
      <c r="T28001" s="11"/>
      <c r="U28001" s="11"/>
    </row>
    <row r="28002" spans="20:21" x14ac:dyDescent="0.2">
      <c r="T28002" s="11"/>
      <c r="U28002" s="11"/>
    </row>
    <row r="28003" spans="20:21" x14ac:dyDescent="0.2">
      <c r="T28003" s="11"/>
      <c r="U28003" s="11"/>
    </row>
    <row r="28004" spans="20:21" x14ac:dyDescent="0.2">
      <c r="T28004" s="11"/>
      <c r="U28004" s="11"/>
    </row>
    <row r="28005" spans="20:21" x14ac:dyDescent="0.2">
      <c r="T28005" s="11"/>
      <c r="U28005" s="11"/>
    </row>
    <row r="28006" spans="20:21" x14ac:dyDescent="0.2">
      <c r="T28006" s="11"/>
      <c r="U28006" s="11"/>
    </row>
    <row r="28007" spans="20:21" x14ac:dyDescent="0.2">
      <c r="T28007" s="11"/>
      <c r="U28007" s="11"/>
    </row>
    <row r="28008" spans="20:21" x14ac:dyDescent="0.2">
      <c r="T28008" s="11"/>
      <c r="U28008" s="11"/>
    </row>
    <row r="28009" spans="20:21" x14ac:dyDescent="0.2">
      <c r="T28009" s="11"/>
      <c r="U28009" s="11"/>
    </row>
    <row r="28010" spans="20:21" x14ac:dyDescent="0.2">
      <c r="T28010" s="11"/>
      <c r="U28010" s="11"/>
    </row>
    <row r="28011" spans="20:21" x14ac:dyDescent="0.2">
      <c r="T28011" s="11"/>
      <c r="U28011" s="11"/>
    </row>
    <row r="28012" spans="20:21" x14ac:dyDescent="0.2">
      <c r="T28012" s="11"/>
      <c r="U28012" s="11"/>
    </row>
    <row r="28013" spans="20:21" x14ac:dyDescent="0.2">
      <c r="T28013" s="11"/>
      <c r="U28013" s="11"/>
    </row>
    <row r="28014" spans="20:21" x14ac:dyDescent="0.2">
      <c r="T28014" s="11"/>
      <c r="U28014" s="11"/>
    </row>
    <row r="28015" spans="20:21" x14ac:dyDescent="0.2">
      <c r="T28015" s="11"/>
      <c r="U28015" s="11"/>
    </row>
    <row r="28016" spans="20:21" x14ac:dyDescent="0.2">
      <c r="T28016" s="11"/>
      <c r="U28016" s="11"/>
    </row>
    <row r="28017" spans="20:21" x14ac:dyDescent="0.2">
      <c r="T28017" s="11"/>
      <c r="U28017" s="11"/>
    </row>
    <row r="28018" spans="20:21" x14ac:dyDescent="0.2">
      <c r="T28018" s="11"/>
      <c r="U28018" s="11"/>
    </row>
    <row r="28019" spans="20:21" x14ac:dyDescent="0.2">
      <c r="T28019" s="11"/>
      <c r="U28019" s="11"/>
    </row>
    <row r="28020" spans="20:21" x14ac:dyDescent="0.2">
      <c r="T28020" s="11"/>
      <c r="U28020" s="11"/>
    </row>
    <row r="28021" spans="20:21" x14ac:dyDescent="0.2">
      <c r="T28021" s="11"/>
      <c r="U28021" s="11"/>
    </row>
    <row r="28022" spans="20:21" x14ac:dyDescent="0.2">
      <c r="T28022" s="11"/>
      <c r="U28022" s="11"/>
    </row>
    <row r="28023" spans="20:21" x14ac:dyDescent="0.2">
      <c r="T28023" s="11"/>
      <c r="U28023" s="11"/>
    </row>
    <row r="28024" spans="20:21" x14ac:dyDescent="0.2">
      <c r="T28024" s="11"/>
      <c r="U28024" s="11"/>
    </row>
    <row r="28025" spans="20:21" x14ac:dyDescent="0.2">
      <c r="T28025" s="11"/>
      <c r="U28025" s="11"/>
    </row>
    <row r="28026" spans="20:21" x14ac:dyDescent="0.2">
      <c r="T28026" s="11"/>
      <c r="U28026" s="11"/>
    </row>
    <row r="28027" spans="20:21" x14ac:dyDescent="0.2">
      <c r="T28027" s="11"/>
      <c r="U28027" s="11"/>
    </row>
    <row r="28028" spans="20:21" x14ac:dyDescent="0.2">
      <c r="T28028" s="11"/>
      <c r="U28028" s="11"/>
    </row>
    <row r="28029" spans="20:21" x14ac:dyDescent="0.2">
      <c r="T28029" s="11"/>
      <c r="U28029" s="11"/>
    </row>
    <row r="28030" spans="20:21" x14ac:dyDescent="0.2">
      <c r="T28030" s="11"/>
      <c r="U28030" s="11"/>
    </row>
    <row r="28031" spans="20:21" x14ac:dyDescent="0.2">
      <c r="T28031" s="11"/>
      <c r="U28031" s="11"/>
    </row>
    <row r="28032" spans="20:21" x14ac:dyDescent="0.2">
      <c r="T28032" s="11"/>
      <c r="U28032" s="11"/>
    </row>
    <row r="28033" spans="20:21" x14ac:dyDescent="0.2">
      <c r="T28033" s="11"/>
      <c r="U28033" s="11"/>
    </row>
    <row r="28034" spans="20:21" x14ac:dyDescent="0.2">
      <c r="T28034" s="11"/>
      <c r="U28034" s="11"/>
    </row>
    <row r="28035" spans="20:21" x14ac:dyDescent="0.2">
      <c r="T28035" s="11"/>
      <c r="U28035" s="11"/>
    </row>
    <row r="28036" spans="20:21" x14ac:dyDescent="0.2">
      <c r="T28036" s="11"/>
      <c r="U28036" s="11"/>
    </row>
    <row r="28037" spans="20:21" x14ac:dyDescent="0.2">
      <c r="T28037" s="11"/>
      <c r="U28037" s="11"/>
    </row>
    <row r="28038" spans="20:21" x14ac:dyDescent="0.2">
      <c r="T28038" s="11"/>
      <c r="U28038" s="11"/>
    </row>
    <row r="28039" spans="20:21" x14ac:dyDescent="0.2">
      <c r="T28039" s="11"/>
      <c r="U28039" s="11"/>
    </row>
    <row r="28040" spans="20:21" x14ac:dyDescent="0.2">
      <c r="T28040" s="11"/>
      <c r="U28040" s="11"/>
    </row>
    <row r="28041" spans="20:21" x14ac:dyDescent="0.2">
      <c r="T28041" s="11"/>
      <c r="U28041" s="11"/>
    </row>
    <row r="28042" spans="20:21" x14ac:dyDescent="0.2">
      <c r="T28042" s="11"/>
      <c r="U28042" s="11"/>
    </row>
    <row r="28043" spans="20:21" x14ac:dyDescent="0.2">
      <c r="T28043" s="11"/>
      <c r="U28043" s="11"/>
    </row>
    <row r="28044" spans="20:21" x14ac:dyDescent="0.2">
      <c r="T28044" s="11"/>
      <c r="U28044" s="11"/>
    </row>
    <row r="28045" spans="20:21" x14ac:dyDescent="0.2">
      <c r="T28045" s="11"/>
      <c r="U28045" s="11"/>
    </row>
    <row r="28046" spans="20:21" x14ac:dyDescent="0.2">
      <c r="T28046" s="11"/>
      <c r="U28046" s="11"/>
    </row>
    <row r="28047" spans="20:21" x14ac:dyDescent="0.2">
      <c r="T28047" s="11"/>
      <c r="U28047" s="11"/>
    </row>
    <row r="28048" spans="20:21" x14ac:dyDescent="0.2">
      <c r="T28048" s="11"/>
      <c r="U28048" s="11"/>
    </row>
    <row r="28049" spans="20:21" x14ac:dyDescent="0.2">
      <c r="T28049" s="11"/>
      <c r="U28049" s="11"/>
    </row>
    <row r="28050" spans="20:21" x14ac:dyDescent="0.2">
      <c r="T28050" s="11"/>
      <c r="U28050" s="11"/>
    </row>
    <row r="28051" spans="20:21" x14ac:dyDescent="0.2">
      <c r="T28051" s="11"/>
      <c r="U28051" s="11"/>
    </row>
    <row r="28052" spans="20:21" x14ac:dyDescent="0.2">
      <c r="T28052" s="11"/>
      <c r="U28052" s="11"/>
    </row>
    <row r="28053" spans="20:21" x14ac:dyDescent="0.2">
      <c r="T28053" s="11"/>
      <c r="U28053" s="11"/>
    </row>
    <row r="28054" spans="20:21" x14ac:dyDescent="0.2">
      <c r="T28054" s="11"/>
      <c r="U28054" s="11"/>
    </row>
    <row r="28055" spans="20:21" x14ac:dyDescent="0.2">
      <c r="T28055" s="11"/>
      <c r="U28055" s="11"/>
    </row>
    <row r="28056" spans="20:21" x14ac:dyDescent="0.2">
      <c r="T28056" s="11"/>
      <c r="U28056" s="11"/>
    </row>
    <row r="28057" spans="20:21" x14ac:dyDescent="0.2">
      <c r="T28057" s="11"/>
      <c r="U28057" s="11"/>
    </row>
    <row r="28058" spans="20:21" x14ac:dyDescent="0.2">
      <c r="T28058" s="11"/>
      <c r="U28058" s="11"/>
    </row>
    <row r="28059" spans="20:21" x14ac:dyDescent="0.2">
      <c r="T28059" s="11"/>
      <c r="U28059" s="11"/>
    </row>
    <row r="28060" spans="20:21" x14ac:dyDescent="0.2">
      <c r="T28060" s="11"/>
      <c r="U28060" s="11"/>
    </row>
    <row r="28061" spans="20:21" x14ac:dyDescent="0.2">
      <c r="T28061" s="11"/>
      <c r="U28061" s="11"/>
    </row>
    <row r="28062" spans="20:21" x14ac:dyDescent="0.2">
      <c r="T28062" s="11"/>
      <c r="U28062" s="11"/>
    </row>
    <row r="28063" spans="20:21" x14ac:dyDescent="0.2">
      <c r="T28063" s="11"/>
      <c r="U28063" s="11"/>
    </row>
    <row r="28064" spans="20:21" x14ac:dyDescent="0.2">
      <c r="T28064" s="11"/>
      <c r="U28064" s="11"/>
    </row>
    <row r="28065" spans="20:21" x14ac:dyDescent="0.2">
      <c r="T28065" s="11"/>
      <c r="U28065" s="11"/>
    </row>
    <row r="28066" spans="20:21" x14ac:dyDescent="0.2">
      <c r="T28066" s="11"/>
      <c r="U28066" s="11"/>
    </row>
    <row r="28067" spans="20:21" x14ac:dyDescent="0.2">
      <c r="T28067" s="11"/>
      <c r="U28067" s="11"/>
    </row>
    <row r="28068" spans="20:21" x14ac:dyDescent="0.2">
      <c r="T28068" s="11"/>
      <c r="U28068" s="11"/>
    </row>
    <row r="28069" spans="20:21" x14ac:dyDescent="0.2">
      <c r="T28069" s="11"/>
      <c r="U28069" s="11"/>
    </row>
    <row r="28070" spans="20:21" x14ac:dyDescent="0.2">
      <c r="T28070" s="11"/>
      <c r="U28070" s="11"/>
    </row>
    <row r="28071" spans="20:21" x14ac:dyDescent="0.2">
      <c r="T28071" s="11"/>
      <c r="U28071" s="11"/>
    </row>
    <row r="28072" spans="20:21" x14ac:dyDescent="0.2">
      <c r="T28072" s="11"/>
      <c r="U28072" s="11"/>
    </row>
    <row r="28073" spans="20:21" x14ac:dyDescent="0.2">
      <c r="T28073" s="11"/>
      <c r="U28073" s="11"/>
    </row>
    <row r="28074" spans="20:21" x14ac:dyDescent="0.2">
      <c r="T28074" s="11"/>
      <c r="U28074" s="11"/>
    </row>
    <row r="28075" spans="20:21" x14ac:dyDescent="0.2">
      <c r="T28075" s="11"/>
      <c r="U28075" s="11"/>
    </row>
    <row r="28076" spans="20:21" x14ac:dyDescent="0.2">
      <c r="T28076" s="11"/>
      <c r="U28076" s="11"/>
    </row>
    <row r="28077" spans="20:21" x14ac:dyDescent="0.2">
      <c r="T28077" s="11"/>
      <c r="U28077" s="11"/>
    </row>
    <row r="28078" spans="20:21" x14ac:dyDescent="0.2">
      <c r="T28078" s="11"/>
      <c r="U28078" s="11"/>
    </row>
    <row r="28079" spans="20:21" x14ac:dyDescent="0.2">
      <c r="T28079" s="11"/>
      <c r="U28079" s="11"/>
    </row>
    <row r="28080" spans="20:21" x14ac:dyDescent="0.2">
      <c r="T28080" s="11"/>
      <c r="U28080" s="11"/>
    </row>
    <row r="28081" spans="20:21" x14ac:dyDescent="0.2">
      <c r="T28081" s="11"/>
      <c r="U28081" s="11"/>
    </row>
    <row r="28082" spans="20:21" x14ac:dyDescent="0.2">
      <c r="T28082" s="11"/>
      <c r="U28082" s="11"/>
    </row>
    <row r="28083" spans="20:21" x14ac:dyDescent="0.2">
      <c r="T28083" s="11"/>
      <c r="U28083" s="11"/>
    </row>
    <row r="28084" spans="20:21" x14ac:dyDescent="0.2">
      <c r="T28084" s="11"/>
      <c r="U28084" s="11"/>
    </row>
    <row r="28085" spans="20:21" x14ac:dyDescent="0.2">
      <c r="T28085" s="11"/>
      <c r="U28085" s="11"/>
    </row>
    <row r="28086" spans="20:21" x14ac:dyDescent="0.2">
      <c r="T28086" s="11"/>
      <c r="U28086" s="11"/>
    </row>
    <row r="28087" spans="20:21" x14ac:dyDescent="0.2">
      <c r="T28087" s="11"/>
      <c r="U28087" s="11"/>
    </row>
    <row r="28088" spans="20:21" x14ac:dyDescent="0.2">
      <c r="T28088" s="11"/>
      <c r="U28088" s="11"/>
    </row>
    <row r="28089" spans="20:21" x14ac:dyDescent="0.2">
      <c r="T28089" s="11"/>
      <c r="U28089" s="11"/>
    </row>
    <row r="28090" spans="20:21" x14ac:dyDescent="0.2">
      <c r="T28090" s="11"/>
      <c r="U28090" s="11"/>
    </row>
    <row r="28091" spans="20:21" x14ac:dyDescent="0.2">
      <c r="T28091" s="11"/>
      <c r="U28091" s="11"/>
    </row>
    <row r="28092" spans="20:21" x14ac:dyDescent="0.2">
      <c r="T28092" s="11"/>
      <c r="U28092" s="11"/>
    </row>
    <row r="28093" spans="20:21" x14ac:dyDescent="0.2">
      <c r="T28093" s="11"/>
      <c r="U28093" s="11"/>
    </row>
    <row r="28094" spans="20:21" x14ac:dyDescent="0.2">
      <c r="T28094" s="11"/>
      <c r="U28094" s="11"/>
    </row>
    <row r="28095" spans="20:21" x14ac:dyDescent="0.2">
      <c r="T28095" s="11"/>
      <c r="U28095" s="11"/>
    </row>
    <row r="28096" spans="20:21" x14ac:dyDescent="0.2">
      <c r="T28096" s="11"/>
      <c r="U28096" s="11"/>
    </row>
    <row r="28097" spans="20:21" x14ac:dyDescent="0.2">
      <c r="T28097" s="11"/>
      <c r="U28097" s="11"/>
    </row>
    <row r="28098" spans="20:21" x14ac:dyDescent="0.2">
      <c r="T28098" s="11"/>
      <c r="U28098" s="11"/>
    </row>
    <row r="28099" spans="20:21" x14ac:dyDescent="0.2">
      <c r="T28099" s="11"/>
      <c r="U28099" s="11"/>
    </row>
    <row r="28100" spans="20:21" x14ac:dyDescent="0.2">
      <c r="T28100" s="11"/>
      <c r="U28100" s="11"/>
    </row>
    <row r="28101" spans="20:21" x14ac:dyDescent="0.2">
      <c r="T28101" s="11"/>
      <c r="U28101" s="11"/>
    </row>
    <row r="28102" spans="20:21" x14ac:dyDescent="0.2">
      <c r="T28102" s="11"/>
      <c r="U28102" s="11"/>
    </row>
    <row r="28103" spans="20:21" x14ac:dyDescent="0.2">
      <c r="T28103" s="11"/>
      <c r="U28103" s="11"/>
    </row>
    <row r="28104" spans="20:21" x14ac:dyDescent="0.2">
      <c r="T28104" s="11"/>
      <c r="U28104" s="11"/>
    </row>
    <row r="28105" spans="20:21" x14ac:dyDescent="0.2">
      <c r="T28105" s="11"/>
      <c r="U28105" s="11"/>
    </row>
    <row r="28106" spans="20:21" x14ac:dyDescent="0.2">
      <c r="T28106" s="11"/>
      <c r="U28106" s="11"/>
    </row>
    <row r="28107" spans="20:21" x14ac:dyDescent="0.2">
      <c r="T28107" s="11"/>
      <c r="U28107" s="11"/>
    </row>
    <row r="28108" spans="20:21" x14ac:dyDescent="0.2">
      <c r="T28108" s="11"/>
      <c r="U28108" s="11"/>
    </row>
    <row r="28109" spans="20:21" x14ac:dyDescent="0.2">
      <c r="T28109" s="11"/>
      <c r="U28109" s="11"/>
    </row>
    <row r="28110" spans="20:21" x14ac:dyDescent="0.2">
      <c r="T28110" s="11"/>
      <c r="U28110" s="11"/>
    </row>
    <row r="28111" spans="20:21" x14ac:dyDescent="0.2">
      <c r="T28111" s="11"/>
      <c r="U28111" s="11"/>
    </row>
    <row r="28112" spans="20:21" x14ac:dyDescent="0.2">
      <c r="T28112" s="11"/>
      <c r="U28112" s="11"/>
    </row>
    <row r="28113" spans="20:21" x14ac:dyDescent="0.2">
      <c r="T28113" s="11"/>
      <c r="U28113" s="11"/>
    </row>
    <row r="28114" spans="20:21" x14ac:dyDescent="0.2">
      <c r="T28114" s="11"/>
      <c r="U28114" s="11"/>
    </row>
    <row r="28115" spans="20:21" x14ac:dyDescent="0.2">
      <c r="T28115" s="11"/>
      <c r="U28115" s="11"/>
    </row>
    <row r="28116" spans="20:21" x14ac:dyDescent="0.2">
      <c r="T28116" s="11"/>
      <c r="U28116" s="11"/>
    </row>
    <row r="28117" spans="20:21" x14ac:dyDescent="0.2">
      <c r="T28117" s="11"/>
      <c r="U28117" s="11"/>
    </row>
    <row r="28118" spans="20:21" x14ac:dyDescent="0.2">
      <c r="T28118" s="11"/>
      <c r="U28118" s="11"/>
    </row>
    <row r="28119" spans="20:21" x14ac:dyDescent="0.2">
      <c r="T28119" s="11"/>
      <c r="U28119" s="11"/>
    </row>
    <row r="28120" spans="20:21" x14ac:dyDescent="0.2">
      <c r="T28120" s="11"/>
      <c r="U28120" s="11"/>
    </row>
    <row r="28121" spans="20:21" x14ac:dyDescent="0.2">
      <c r="T28121" s="11"/>
      <c r="U28121" s="11"/>
    </row>
    <row r="28122" spans="20:21" x14ac:dyDescent="0.2">
      <c r="T28122" s="11"/>
      <c r="U28122" s="11"/>
    </row>
    <row r="28123" spans="20:21" x14ac:dyDescent="0.2">
      <c r="T28123" s="11"/>
      <c r="U28123" s="11"/>
    </row>
    <row r="28124" spans="20:21" x14ac:dyDescent="0.2">
      <c r="T28124" s="11"/>
      <c r="U28124" s="11"/>
    </row>
    <row r="28125" spans="20:21" x14ac:dyDescent="0.2">
      <c r="T28125" s="11"/>
      <c r="U28125" s="11"/>
    </row>
    <row r="28126" spans="20:21" x14ac:dyDescent="0.2">
      <c r="T28126" s="11"/>
      <c r="U28126" s="11"/>
    </row>
    <row r="28127" spans="20:21" x14ac:dyDescent="0.2">
      <c r="T28127" s="11"/>
      <c r="U28127" s="11"/>
    </row>
    <row r="28128" spans="20:21" x14ac:dyDescent="0.2">
      <c r="T28128" s="11"/>
      <c r="U28128" s="11"/>
    </row>
    <row r="28129" spans="20:21" x14ac:dyDescent="0.2">
      <c r="T28129" s="11"/>
      <c r="U28129" s="11"/>
    </row>
    <row r="28130" spans="20:21" x14ac:dyDescent="0.2">
      <c r="T28130" s="11"/>
      <c r="U28130" s="11"/>
    </row>
    <row r="28131" spans="20:21" x14ac:dyDescent="0.2">
      <c r="T28131" s="11"/>
      <c r="U28131" s="11"/>
    </row>
    <row r="28132" spans="20:21" x14ac:dyDescent="0.2">
      <c r="T28132" s="11"/>
      <c r="U28132" s="11"/>
    </row>
    <row r="28133" spans="20:21" x14ac:dyDescent="0.2">
      <c r="T28133" s="11"/>
      <c r="U28133" s="11"/>
    </row>
    <row r="28134" spans="20:21" x14ac:dyDescent="0.2">
      <c r="T28134" s="11"/>
      <c r="U28134" s="11"/>
    </row>
    <row r="28135" spans="20:21" x14ac:dyDescent="0.2">
      <c r="T28135" s="11"/>
      <c r="U28135" s="11"/>
    </row>
    <row r="28136" spans="20:21" x14ac:dyDescent="0.2">
      <c r="T28136" s="11"/>
      <c r="U28136" s="11"/>
    </row>
    <row r="28137" spans="20:21" x14ac:dyDescent="0.2">
      <c r="T28137" s="11"/>
      <c r="U28137" s="11"/>
    </row>
    <row r="28138" spans="20:21" x14ac:dyDescent="0.2">
      <c r="T28138" s="11"/>
      <c r="U28138" s="11"/>
    </row>
    <row r="28139" spans="20:21" x14ac:dyDescent="0.2">
      <c r="T28139" s="11"/>
      <c r="U28139" s="11"/>
    </row>
    <row r="28140" spans="20:21" x14ac:dyDescent="0.2">
      <c r="T28140" s="11"/>
      <c r="U28140" s="11"/>
    </row>
    <row r="28141" spans="20:21" x14ac:dyDescent="0.2">
      <c r="T28141" s="11"/>
      <c r="U28141" s="11"/>
    </row>
    <row r="28142" spans="20:21" x14ac:dyDescent="0.2">
      <c r="T28142" s="11"/>
      <c r="U28142" s="11"/>
    </row>
    <row r="28143" spans="20:21" x14ac:dyDescent="0.2">
      <c r="T28143" s="11"/>
      <c r="U28143" s="11"/>
    </row>
    <row r="28144" spans="20:21" x14ac:dyDescent="0.2">
      <c r="T28144" s="11"/>
      <c r="U28144" s="11"/>
    </row>
    <row r="28145" spans="20:21" x14ac:dyDescent="0.2">
      <c r="T28145" s="11"/>
      <c r="U28145" s="11"/>
    </row>
    <row r="28146" spans="20:21" x14ac:dyDescent="0.2">
      <c r="T28146" s="11"/>
      <c r="U28146" s="11"/>
    </row>
    <row r="28147" spans="20:21" x14ac:dyDescent="0.2">
      <c r="T28147" s="11"/>
      <c r="U28147" s="11"/>
    </row>
    <row r="28148" spans="20:21" x14ac:dyDescent="0.2">
      <c r="T28148" s="11"/>
      <c r="U28148" s="11"/>
    </row>
    <row r="28149" spans="20:21" x14ac:dyDescent="0.2">
      <c r="T28149" s="11"/>
      <c r="U28149" s="11"/>
    </row>
    <row r="28150" spans="20:21" x14ac:dyDescent="0.2">
      <c r="T28150" s="11"/>
      <c r="U28150" s="11"/>
    </row>
    <row r="28151" spans="20:21" x14ac:dyDescent="0.2">
      <c r="T28151" s="11"/>
      <c r="U28151" s="11"/>
    </row>
    <row r="28152" spans="20:21" x14ac:dyDescent="0.2">
      <c r="T28152" s="11"/>
      <c r="U28152" s="11"/>
    </row>
    <row r="28153" spans="20:21" x14ac:dyDescent="0.2">
      <c r="T28153" s="11"/>
      <c r="U28153" s="11"/>
    </row>
    <row r="28154" spans="20:21" x14ac:dyDescent="0.2">
      <c r="T28154" s="11"/>
      <c r="U28154" s="11"/>
    </row>
    <row r="28155" spans="20:21" x14ac:dyDescent="0.2">
      <c r="T28155" s="11"/>
      <c r="U28155" s="11"/>
    </row>
    <row r="28156" spans="20:21" x14ac:dyDescent="0.2">
      <c r="T28156" s="11"/>
      <c r="U28156" s="11"/>
    </row>
    <row r="28157" spans="20:21" x14ac:dyDescent="0.2">
      <c r="T28157" s="11"/>
      <c r="U28157" s="11"/>
    </row>
    <row r="28158" spans="20:21" x14ac:dyDescent="0.2">
      <c r="T28158" s="11"/>
      <c r="U28158" s="11"/>
    </row>
    <row r="28159" spans="20:21" x14ac:dyDescent="0.2">
      <c r="T28159" s="11"/>
      <c r="U28159" s="11"/>
    </row>
    <row r="28160" spans="20:21" x14ac:dyDescent="0.2">
      <c r="T28160" s="11"/>
      <c r="U28160" s="11"/>
    </row>
    <row r="28161" spans="20:21" x14ac:dyDescent="0.2">
      <c r="T28161" s="11"/>
      <c r="U28161" s="11"/>
    </row>
    <row r="28162" spans="20:21" x14ac:dyDescent="0.2">
      <c r="T28162" s="11"/>
      <c r="U28162" s="11"/>
    </row>
    <row r="28163" spans="20:21" x14ac:dyDescent="0.2">
      <c r="T28163" s="11"/>
      <c r="U28163" s="11"/>
    </row>
    <row r="28164" spans="20:21" x14ac:dyDescent="0.2">
      <c r="T28164" s="11"/>
      <c r="U28164" s="11"/>
    </row>
    <row r="28165" spans="20:21" x14ac:dyDescent="0.2">
      <c r="T28165" s="11"/>
      <c r="U28165" s="11"/>
    </row>
    <row r="28166" spans="20:21" x14ac:dyDescent="0.2">
      <c r="T28166" s="11"/>
      <c r="U28166" s="11"/>
    </row>
    <row r="28167" spans="20:21" x14ac:dyDescent="0.2">
      <c r="T28167" s="11"/>
      <c r="U28167" s="11"/>
    </row>
    <row r="28168" spans="20:21" x14ac:dyDescent="0.2">
      <c r="T28168" s="11"/>
      <c r="U28168" s="11"/>
    </row>
    <row r="28169" spans="20:21" x14ac:dyDescent="0.2">
      <c r="T28169" s="11"/>
      <c r="U28169" s="11"/>
    </row>
    <row r="28170" spans="20:21" x14ac:dyDescent="0.2">
      <c r="T28170" s="11"/>
      <c r="U28170" s="11"/>
    </row>
    <row r="28171" spans="20:21" x14ac:dyDescent="0.2">
      <c r="T28171" s="11"/>
      <c r="U28171" s="11"/>
    </row>
    <row r="28172" spans="20:21" x14ac:dyDescent="0.2">
      <c r="T28172" s="11"/>
      <c r="U28172" s="11"/>
    </row>
    <row r="28173" spans="20:21" x14ac:dyDescent="0.2">
      <c r="T28173" s="11"/>
      <c r="U28173" s="11"/>
    </row>
    <row r="28174" spans="20:21" x14ac:dyDescent="0.2">
      <c r="T28174" s="11"/>
      <c r="U28174" s="11"/>
    </row>
    <row r="28175" spans="20:21" x14ac:dyDescent="0.2">
      <c r="T28175" s="11"/>
      <c r="U28175" s="11"/>
    </row>
    <row r="28176" spans="20:21" x14ac:dyDescent="0.2">
      <c r="T28176" s="11"/>
      <c r="U28176" s="11"/>
    </row>
    <row r="28177" spans="20:21" x14ac:dyDescent="0.2">
      <c r="T28177" s="11"/>
      <c r="U28177" s="11"/>
    </row>
    <row r="28178" spans="20:21" x14ac:dyDescent="0.2">
      <c r="T28178" s="11"/>
      <c r="U28178" s="11"/>
    </row>
    <row r="28179" spans="20:21" x14ac:dyDescent="0.2">
      <c r="T28179" s="11"/>
      <c r="U28179" s="11"/>
    </row>
    <row r="28180" spans="20:21" x14ac:dyDescent="0.2">
      <c r="T28180" s="11"/>
      <c r="U28180" s="11"/>
    </row>
    <row r="28181" spans="20:21" x14ac:dyDescent="0.2">
      <c r="T28181" s="11"/>
      <c r="U28181" s="11"/>
    </row>
    <row r="28182" spans="20:21" x14ac:dyDescent="0.2">
      <c r="T28182" s="11"/>
      <c r="U28182" s="11"/>
    </row>
    <row r="28183" spans="20:21" x14ac:dyDescent="0.2">
      <c r="T28183" s="11"/>
      <c r="U28183" s="11"/>
    </row>
    <row r="28184" spans="20:21" x14ac:dyDescent="0.2">
      <c r="T28184" s="11"/>
      <c r="U28184" s="11"/>
    </row>
    <row r="28185" spans="20:21" x14ac:dyDescent="0.2">
      <c r="T28185" s="11"/>
      <c r="U28185" s="11"/>
    </row>
    <row r="28186" spans="20:21" x14ac:dyDescent="0.2">
      <c r="T28186" s="11"/>
      <c r="U28186" s="11"/>
    </row>
    <row r="28187" spans="20:21" x14ac:dyDescent="0.2">
      <c r="T28187" s="11"/>
      <c r="U28187" s="11"/>
    </row>
    <row r="28188" spans="20:21" x14ac:dyDescent="0.2">
      <c r="T28188" s="11"/>
      <c r="U28188" s="11"/>
    </row>
    <row r="28189" spans="20:21" x14ac:dyDescent="0.2">
      <c r="T28189" s="11"/>
      <c r="U28189" s="11"/>
    </row>
    <row r="28190" spans="20:21" x14ac:dyDescent="0.2">
      <c r="T28190" s="11"/>
      <c r="U28190" s="11"/>
    </row>
    <row r="28191" spans="20:21" x14ac:dyDescent="0.2">
      <c r="T28191" s="11"/>
      <c r="U28191" s="11"/>
    </row>
    <row r="28192" spans="20:21" x14ac:dyDescent="0.2">
      <c r="T28192" s="11"/>
      <c r="U28192" s="11"/>
    </row>
    <row r="28193" spans="20:21" x14ac:dyDescent="0.2">
      <c r="T28193" s="11"/>
      <c r="U28193" s="11"/>
    </row>
    <row r="28194" spans="20:21" x14ac:dyDescent="0.2">
      <c r="T28194" s="11"/>
      <c r="U28194" s="11"/>
    </row>
    <row r="28195" spans="20:21" x14ac:dyDescent="0.2">
      <c r="T28195" s="11"/>
      <c r="U28195" s="11"/>
    </row>
    <row r="28196" spans="20:21" x14ac:dyDescent="0.2">
      <c r="T28196" s="11"/>
      <c r="U28196" s="11"/>
    </row>
    <row r="28197" spans="20:21" x14ac:dyDescent="0.2">
      <c r="T28197" s="11"/>
      <c r="U28197" s="11"/>
    </row>
    <row r="28198" spans="20:21" x14ac:dyDescent="0.2">
      <c r="T28198" s="11"/>
      <c r="U28198" s="11"/>
    </row>
    <row r="28199" spans="20:21" x14ac:dyDescent="0.2">
      <c r="T28199" s="11"/>
      <c r="U28199" s="11"/>
    </row>
    <row r="28200" spans="20:21" x14ac:dyDescent="0.2">
      <c r="T28200" s="11"/>
      <c r="U28200" s="11"/>
    </row>
    <row r="28201" spans="20:21" x14ac:dyDescent="0.2">
      <c r="T28201" s="11"/>
      <c r="U28201" s="11"/>
    </row>
    <row r="28202" spans="20:21" x14ac:dyDescent="0.2">
      <c r="T28202" s="11"/>
      <c r="U28202" s="11"/>
    </row>
    <row r="28203" spans="20:21" x14ac:dyDescent="0.2">
      <c r="T28203" s="11"/>
      <c r="U28203" s="11"/>
    </row>
    <row r="28204" spans="20:21" x14ac:dyDescent="0.2">
      <c r="T28204" s="11"/>
      <c r="U28204" s="11"/>
    </row>
    <row r="28205" spans="20:21" x14ac:dyDescent="0.2">
      <c r="T28205" s="11"/>
      <c r="U28205" s="11"/>
    </row>
    <row r="28206" spans="20:21" x14ac:dyDescent="0.2">
      <c r="T28206" s="11"/>
      <c r="U28206" s="11"/>
    </row>
    <row r="28207" spans="20:21" x14ac:dyDescent="0.2">
      <c r="T28207" s="11"/>
      <c r="U28207" s="11"/>
    </row>
    <row r="28208" spans="20:21" x14ac:dyDescent="0.2">
      <c r="T28208" s="11"/>
      <c r="U28208" s="11"/>
    </row>
    <row r="28209" spans="20:21" x14ac:dyDescent="0.2">
      <c r="T28209" s="11"/>
      <c r="U28209" s="11"/>
    </row>
    <row r="28210" spans="20:21" x14ac:dyDescent="0.2">
      <c r="T28210" s="11"/>
      <c r="U28210" s="11"/>
    </row>
    <row r="28211" spans="20:21" x14ac:dyDescent="0.2">
      <c r="T28211" s="11"/>
      <c r="U28211" s="11"/>
    </row>
    <row r="28212" spans="20:21" x14ac:dyDescent="0.2">
      <c r="T28212" s="11"/>
      <c r="U28212" s="11"/>
    </row>
    <row r="28213" spans="20:21" x14ac:dyDescent="0.2">
      <c r="T28213" s="11"/>
      <c r="U28213" s="11"/>
    </row>
    <row r="28214" spans="20:21" x14ac:dyDescent="0.2">
      <c r="T28214" s="11"/>
      <c r="U28214" s="11"/>
    </row>
    <row r="28215" spans="20:21" x14ac:dyDescent="0.2">
      <c r="T28215" s="11"/>
      <c r="U28215" s="11"/>
    </row>
    <row r="28216" spans="20:21" x14ac:dyDescent="0.2">
      <c r="T28216" s="11"/>
      <c r="U28216" s="11"/>
    </row>
    <row r="28217" spans="20:21" x14ac:dyDescent="0.2">
      <c r="T28217" s="11"/>
      <c r="U28217" s="11"/>
    </row>
    <row r="28218" spans="20:21" x14ac:dyDescent="0.2">
      <c r="T28218" s="11"/>
      <c r="U28218" s="11"/>
    </row>
    <row r="28219" spans="20:21" x14ac:dyDescent="0.2">
      <c r="T28219" s="11"/>
      <c r="U28219" s="11"/>
    </row>
    <row r="28220" spans="20:21" x14ac:dyDescent="0.2">
      <c r="T28220" s="11"/>
      <c r="U28220" s="11"/>
    </row>
    <row r="28221" spans="20:21" x14ac:dyDescent="0.2">
      <c r="T28221" s="11"/>
      <c r="U28221" s="11"/>
    </row>
    <row r="28222" spans="20:21" x14ac:dyDescent="0.2">
      <c r="T28222" s="11"/>
      <c r="U28222" s="11"/>
    </row>
    <row r="28223" spans="20:21" x14ac:dyDescent="0.2">
      <c r="T28223" s="11"/>
      <c r="U28223" s="11"/>
    </row>
    <row r="28224" spans="20:21" x14ac:dyDescent="0.2">
      <c r="T28224" s="11"/>
      <c r="U28224" s="11"/>
    </row>
    <row r="28225" spans="20:21" x14ac:dyDescent="0.2">
      <c r="T28225" s="11"/>
      <c r="U28225" s="11"/>
    </row>
    <row r="28226" spans="20:21" x14ac:dyDescent="0.2">
      <c r="T28226" s="11"/>
      <c r="U28226" s="11"/>
    </row>
    <row r="28227" spans="20:21" x14ac:dyDescent="0.2">
      <c r="T28227" s="11"/>
      <c r="U28227" s="11"/>
    </row>
    <row r="28228" spans="20:21" x14ac:dyDescent="0.2">
      <c r="T28228" s="11"/>
      <c r="U28228" s="11"/>
    </row>
    <row r="28229" spans="20:21" x14ac:dyDescent="0.2">
      <c r="T28229" s="11"/>
      <c r="U28229" s="11"/>
    </row>
    <row r="28230" spans="20:21" x14ac:dyDescent="0.2">
      <c r="T28230" s="11"/>
      <c r="U28230" s="11"/>
    </row>
    <row r="28231" spans="20:21" x14ac:dyDescent="0.2">
      <c r="T28231" s="11"/>
      <c r="U28231" s="11"/>
    </row>
    <row r="28232" spans="20:21" x14ac:dyDescent="0.2">
      <c r="T28232" s="11"/>
      <c r="U28232" s="11"/>
    </row>
    <row r="28233" spans="20:21" x14ac:dyDescent="0.2">
      <c r="T28233" s="11"/>
      <c r="U28233" s="11"/>
    </row>
    <row r="28234" spans="20:21" x14ac:dyDescent="0.2">
      <c r="T28234" s="11"/>
      <c r="U28234" s="11"/>
    </row>
    <row r="28235" spans="20:21" x14ac:dyDescent="0.2">
      <c r="T28235" s="11"/>
      <c r="U28235" s="11"/>
    </row>
    <row r="28236" spans="20:21" x14ac:dyDescent="0.2">
      <c r="T28236" s="11"/>
      <c r="U28236" s="11"/>
    </row>
    <row r="28237" spans="20:21" x14ac:dyDescent="0.2">
      <c r="T28237" s="11"/>
      <c r="U28237" s="11"/>
    </row>
    <row r="28238" spans="20:21" x14ac:dyDescent="0.2">
      <c r="T28238" s="11"/>
      <c r="U28238" s="11"/>
    </row>
    <row r="28239" spans="20:21" x14ac:dyDescent="0.2">
      <c r="T28239" s="11"/>
      <c r="U28239" s="11"/>
    </row>
    <row r="28240" spans="20:21" x14ac:dyDescent="0.2">
      <c r="T28240" s="11"/>
      <c r="U28240" s="11"/>
    </row>
    <row r="28241" spans="20:21" x14ac:dyDescent="0.2">
      <c r="T28241" s="11"/>
      <c r="U28241" s="11"/>
    </row>
    <row r="28242" spans="20:21" x14ac:dyDescent="0.2">
      <c r="T28242" s="11"/>
      <c r="U28242" s="11"/>
    </row>
    <row r="28243" spans="20:21" x14ac:dyDescent="0.2">
      <c r="T28243" s="11"/>
      <c r="U28243" s="11"/>
    </row>
    <row r="28244" spans="20:21" x14ac:dyDescent="0.2">
      <c r="T28244" s="11"/>
      <c r="U28244" s="11"/>
    </row>
    <row r="28245" spans="20:21" x14ac:dyDescent="0.2">
      <c r="T28245" s="11"/>
      <c r="U28245" s="11"/>
    </row>
    <row r="28246" spans="20:21" x14ac:dyDescent="0.2">
      <c r="T28246" s="11"/>
      <c r="U28246" s="11"/>
    </row>
    <row r="28247" spans="20:21" x14ac:dyDescent="0.2">
      <c r="T28247" s="11"/>
      <c r="U28247" s="11"/>
    </row>
    <row r="28248" spans="20:21" x14ac:dyDescent="0.2">
      <c r="T28248" s="11"/>
      <c r="U28248" s="11"/>
    </row>
    <row r="28249" spans="20:21" x14ac:dyDescent="0.2">
      <c r="T28249" s="11"/>
      <c r="U28249" s="11"/>
    </row>
    <row r="28250" spans="20:21" x14ac:dyDescent="0.2">
      <c r="T28250" s="11"/>
      <c r="U28250" s="11"/>
    </row>
    <row r="28251" spans="20:21" x14ac:dyDescent="0.2">
      <c r="T28251" s="11"/>
      <c r="U28251" s="11"/>
    </row>
    <row r="28252" spans="20:21" x14ac:dyDescent="0.2">
      <c r="T28252" s="11"/>
      <c r="U28252" s="11"/>
    </row>
    <row r="28253" spans="20:21" x14ac:dyDescent="0.2">
      <c r="T28253" s="11"/>
      <c r="U28253" s="11"/>
    </row>
    <row r="28254" spans="20:21" x14ac:dyDescent="0.2">
      <c r="T28254" s="11"/>
      <c r="U28254" s="11"/>
    </row>
    <row r="28255" spans="20:21" x14ac:dyDescent="0.2">
      <c r="T28255" s="11"/>
      <c r="U28255" s="11"/>
    </row>
    <row r="28256" spans="20:21" x14ac:dyDescent="0.2">
      <c r="T28256" s="11"/>
      <c r="U28256" s="11"/>
    </row>
    <row r="28257" spans="20:21" x14ac:dyDescent="0.2">
      <c r="T28257" s="11"/>
      <c r="U28257" s="11"/>
    </row>
    <row r="28258" spans="20:21" x14ac:dyDescent="0.2">
      <c r="T28258" s="11"/>
      <c r="U28258" s="11"/>
    </row>
    <row r="28259" spans="20:21" x14ac:dyDescent="0.2">
      <c r="T28259" s="11"/>
      <c r="U28259" s="11"/>
    </row>
    <row r="28260" spans="20:21" x14ac:dyDescent="0.2">
      <c r="T28260" s="11"/>
      <c r="U28260" s="11"/>
    </row>
    <row r="28261" spans="20:21" x14ac:dyDescent="0.2">
      <c r="T28261" s="11"/>
      <c r="U28261" s="11"/>
    </row>
    <row r="28262" spans="20:21" x14ac:dyDescent="0.2">
      <c r="T28262" s="11"/>
      <c r="U28262" s="11"/>
    </row>
    <row r="28263" spans="20:21" x14ac:dyDescent="0.2">
      <c r="T28263" s="11"/>
      <c r="U28263" s="11"/>
    </row>
    <row r="28264" spans="20:21" x14ac:dyDescent="0.2">
      <c r="T28264" s="11"/>
      <c r="U28264" s="11"/>
    </row>
    <row r="28265" spans="20:21" x14ac:dyDescent="0.2">
      <c r="T28265" s="11"/>
      <c r="U28265" s="11"/>
    </row>
    <row r="28266" spans="20:21" x14ac:dyDescent="0.2">
      <c r="T28266" s="11"/>
      <c r="U28266" s="11"/>
    </row>
    <row r="28267" spans="20:21" x14ac:dyDescent="0.2">
      <c r="T28267" s="11"/>
      <c r="U28267" s="11"/>
    </row>
    <row r="28268" spans="20:21" x14ac:dyDescent="0.2">
      <c r="T28268" s="11"/>
      <c r="U28268" s="11"/>
    </row>
    <row r="28269" spans="20:21" x14ac:dyDescent="0.2">
      <c r="T28269" s="11"/>
      <c r="U28269" s="11"/>
    </row>
    <row r="28270" spans="20:21" x14ac:dyDescent="0.2">
      <c r="T28270" s="11"/>
      <c r="U28270" s="11"/>
    </row>
    <row r="28271" spans="20:21" x14ac:dyDescent="0.2">
      <c r="T28271" s="11"/>
      <c r="U28271" s="11"/>
    </row>
    <row r="28272" spans="20:21" x14ac:dyDescent="0.2">
      <c r="T28272" s="11"/>
      <c r="U28272" s="11"/>
    </row>
    <row r="28273" spans="20:21" x14ac:dyDescent="0.2">
      <c r="T28273" s="11"/>
      <c r="U28273" s="11"/>
    </row>
    <row r="28274" spans="20:21" x14ac:dyDescent="0.2">
      <c r="T28274" s="11"/>
      <c r="U28274" s="11"/>
    </row>
    <row r="28275" spans="20:21" x14ac:dyDescent="0.2">
      <c r="T28275" s="11"/>
      <c r="U28275" s="11"/>
    </row>
    <row r="28276" spans="20:21" x14ac:dyDescent="0.2">
      <c r="T28276" s="11"/>
      <c r="U28276" s="11"/>
    </row>
    <row r="28277" spans="20:21" x14ac:dyDescent="0.2">
      <c r="T28277" s="11"/>
      <c r="U28277" s="11"/>
    </row>
    <row r="28278" spans="20:21" x14ac:dyDescent="0.2">
      <c r="T28278" s="11"/>
      <c r="U28278" s="11"/>
    </row>
    <row r="28279" spans="20:21" x14ac:dyDescent="0.2">
      <c r="T28279" s="11"/>
      <c r="U28279" s="11"/>
    </row>
    <row r="28280" spans="20:21" x14ac:dyDescent="0.2">
      <c r="T28280" s="11"/>
      <c r="U28280" s="11"/>
    </row>
    <row r="28281" spans="20:21" x14ac:dyDescent="0.2">
      <c r="T28281" s="11"/>
      <c r="U28281" s="11"/>
    </row>
    <row r="28282" spans="20:21" x14ac:dyDescent="0.2">
      <c r="T28282" s="11"/>
      <c r="U28282" s="11"/>
    </row>
    <row r="28283" spans="20:21" x14ac:dyDescent="0.2">
      <c r="T28283" s="11"/>
      <c r="U28283" s="11"/>
    </row>
    <row r="28284" spans="20:21" x14ac:dyDescent="0.2">
      <c r="T28284" s="11"/>
      <c r="U28284" s="11"/>
    </row>
    <row r="28285" spans="20:21" x14ac:dyDescent="0.2">
      <c r="T28285" s="11"/>
      <c r="U28285" s="11"/>
    </row>
    <row r="28286" spans="20:21" x14ac:dyDescent="0.2">
      <c r="T28286" s="11"/>
      <c r="U28286" s="11"/>
    </row>
    <row r="28287" spans="20:21" x14ac:dyDescent="0.2">
      <c r="T28287" s="11"/>
      <c r="U28287" s="11"/>
    </row>
    <row r="28288" spans="20:21" x14ac:dyDescent="0.2">
      <c r="T28288" s="11"/>
      <c r="U28288" s="11"/>
    </row>
    <row r="28289" spans="20:21" x14ac:dyDescent="0.2">
      <c r="T28289" s="11"/>
      <c r="U28289" s="11"/>
    </row>
    <row r="28290" spans="20:21" x14ac:dyDescent="0.2">
      <c r="T28290" s="11"/>
      <c r="U28290" s="11"/>
    </row>
    <row r="28291" spans="20:21" x14ac:dyDescent="0.2">
      <c r="T28291" s="11"/>
      <c r="U28291" s="11"/>
    </row>
    <row r="28292" spans="20:21" x14ac:dyDescent="0.2">
      <c r="T28292" s="11"/>
      <c r="U28292" s="11"/>
    </row>
    <row r="28293" spans="20:21" x14ac:dyDescent="0.2">
      <c r="T28293" s="11"/>
      <c r="U28293" s="11"/>
    </row>
    <row r="28294" spans="20:21" x14ac:dyDescent="0.2">
      <c r="T28294" s="11"/>
      <c r="U28294" s="11"/>
    </row>
    <row r="28295" spans="20:21" x14ac:dyDescent="0.2">
      <c r="T28295" s="11"/>
      <c r="U28295" s="11"/>
    </row>
    <row r="28296" spans="20:21" x14ac:dyDescent="0.2">
      <c r="T28296" s="11"/>
      <c r="U28296" s="11"/>
    </row>
    <row r="28297" spans="20:21" x14ac:dyDescent="0.2">
      <c r="T28297" s="11"/>
      <c r="U28297" s="11"/>
    </row>
    <row r="28298" spans="20:21" x14ac:dyDescent="0.2">
      <c r="T28298" s="11"/>
      <c r="U28298" s="11"/>
    </row>
    <row r="28299" spans="20:21" x14ac:dyDescent="0.2">
      <c r="T28299" s="11"/>
      <c r="U28299" s="11"/>
    </row>
    <row r="28300" spans="20:21" x14ac:dyDescent="0.2">
      <c r="T28300" s="11"/>
      <c r="U28300" s="11"/>
    </row>
    <row r="28301" spans="20:21" x14ac:dyDescent="0.2">
      <c r="T28301" s="11"/>
      <c r="U28301" s="11"/>
    </row>
    <row r="28302" spans="20:21" x14ac:dyDescent="0.2">
      <c r="T28302" s="11"/>
      <c r="U28302" s="11"/>
    </row>
    <row r="28303" spans="20:21" x14ac:dyDescent="0.2">
      <c r="T28303" s="11"/>
      <c r="U28303" s="11"/>
    </row>
    <row r="28304" spans="20:21" x14ac:dyDescent="0.2">
      <c r="T28304" s="11"/>
      <c r="U28304" s="11"/>
    </row>
    <row r="28305" spans="20:21" x14ac:dyDescent="0.2">
      <c r="T28305" s="11"/>
      <c r="U28305" s="11"/>
    </row>
    <row r="28306" spans="20:21" x14ac:dyDescent="0.2">
      <c r="T28306" s="11"/>
      <c r="U28306" s="11"/>
    </row>
    <row r="28307" spans="20:21" x14ac:dyDescent="0.2">
      <c r="T28307" s="11"/>
      <c r="U28307" s="11"/>
    </row>
    <row r="28308" spans="20:21" x14ac:dyDescent="0.2">
      <c r="T28308" s="11"/>
      <c r="U28308" s="11"/>
    </row>
    <row r="28309" spans="20:21" x14ac:dyDescent="0.2">
      <c r="T28309" s="11"/>
      <c r="U28309" s="11"/>
    </row>
    <row r="28310" spans="20:21" x14ac:dyDescent="0.2">
      <c r="T28310" s="11"/>
      <c r="U28310" s="11"/>
    </row>
    <row r="28311" spans="20:21" x14ac:dyDescent="0.2">
      <c r="T28311" s="11"/>
      <c r="U28311" s="11"/>
    </row>
    <row r="28312" spans="20:21" x14ac:dyDescent="0.2">
      <c r="T28312" s="11"/>
      <c r="U28312" s="11"/>
    </row>
    <row r="28313" spans="20:21" x14ac:dyDescent="0.2">
      <c r="T28313" s="11"/>
      <c r="U28313" s="11"/>
    </row>
    <row r="28314" spans="20:21" x14ac:dyDescent="0.2">
      <c r="T28314" s="11"/>
      <c r="U28314" s="11"/>
    </row>
    <row r="28315" spans="20:21" x14ac:dyDescent="0.2">
      <c r="T28315" s="11"/>
      <c r="U28315" s="11"/>
    </row>
    <row r="28316" spans="20:21" x14ac:dyDescent="0.2">
      <c r="T28316" s="11"/>
      <c r="U28316" s="11"/>
    </row>
    <row r="28317" spans="20:21" x14ac:dyDescent="0.2">
      <c r="T28317" s="11"/>
      <c r="U28317" s="11"/>
    </row>
    <row r="28318" spans="20:21" x14ac:dyDescent="0.2">
      <c r="T28318" s="11"/>
      <c r="U28318" s="11"/>
    </row>
    <row r="28319" spans="20:21" x14ac:dyDescent="0.2">
      <c r="T28319" s="11"/>
      <c r="U28319" s="11"/>
    </row>
    <row r="28320" spans="20:21" x14ac:dyDescent="0.2">
      <c r="T28320" s="11"/>
      <c r="U28320" s="11"/>
    </row>
    <row r="28321" spans="20:21" x14ac:dyDescent="0.2">
      <c r="T28321" s="11"/>
      <c r="U28321" s="11"/>
    </row>
    <row r="28322" spans="20:21" x14ac:dyDescent="0.2">
      <c r="T28322" s="11"/>
      <c r="U28322" s="11"/>
    </row>
    <row r="28323" spans="20:21" x14ac:dyDescent="0.2">
      <c r="T28323" s="11"/>
      <c r="U28323" s="11"/>
    </row>
    <row r="28324" spans="20:21" x14ac:dyDescent="0.2">
      <c r="T28324" s="11"/>
      <c r="U28324" s="11"/>
    </row>
    <row r="28325" spans="20:21" x14ac:dyDescent="0.2">
      <c r="T28325" s="11"/>
      <c r="U28325" s="11"/>
    </row>
    <row r="28326" spans="20:21" x14ac:dyDescent="0.2">
      <c r="T28326" s="11"/>
      <c r="U28326" s="11"/>
    </row>
    <row r="28327" spans="20:21" x14ac:dyDescent="0.2">
      <c r="T28327" s="11"/>
      <c r="U28327" s="11"/>
    </row>
    <row r="28328" spans="20:21" x14ac:dyDescent="0.2">
      <c r="T28328" s="11"/>
      <c r="U28328" s="11"/>
    </row>
    <row r="28329" spans="20:21" x14ac:dyDescent="0.2">
      <c r="T28329" s="11"/>
      <c r="U28329" s="11"/>
    </row>
    <row r="28330" spans="20:21" x14ac:dyDescent="0.2">
      <c r="T28330" s="11"/>
      <c r="U28330" s="11"/>
    </row>
    <row r="28331" spans="20:21" x14ac:dyDescent="0.2">
      <c r="T28331" s="11"/>
      <c r="U28331" s="11"/>
    </row>
    <row r="28332" spans="20:21" x14ac:dyDescent="0.2">
      <c r="T28332" s="11"/>
      <c r="U28332" s="11"/>
    </row>
    <row r="28333" spans="20:21" x14ac:dyDescent="0.2">
      <c r="T28333" s="11"/>
      <c r="U28333" s="11"/>
    </row>
    <row r="28334" spans="20:21" x14ac:dyDescent="0.2">
      <c r="T28334" s="11"/>
      <c r="U28334" s="11"/>
    </row>
    <row r="28335" spans="20:21" x14ac:dyDescent="0.2">
      <c r="T28335" s="11"/>
      <c r="U28335" s="11"/>
    </row>
    <row r="28336" spans="20:21" x14ac:dyDescent="0.2">
      <c r="T28336" s="11"/>
      <c r="U28336" s="11"/>
    </row>
    <row r="28337" spans="20:21" x14ac:dyDescent="0.2">
      <c r="T28337" s="11"/>
      <c r="U28337" s="11"/>
    </row>
    <row r="28338" spans="20:21" x14ac:dyDescent="0.2">
      <c r="T28338" s="11"/>
      <c r="U28338" s="11"/>
    </row>
    <row r="28339" spans="20:21" x14ac:dyDescent="0.2">
      <c r="T28339" s="11"/>
      <c r="U28339" s="11"/>
    </row>
    <row r="28340" spans="20:21" x14ac:dyDescent="0.2">
      <c r="T28340" s="11"/>
      <c r="U28340" s="11"/>
    </row>
    <row r="28341" spans="20:21" x14ac:dyDescent="0.2">
      <c r="T28341" s="11"/>
      <c r="U28341" s="11"/>
    </row>
    <row r="28342" spans="20:21" x14ac:dyDescent="0.2">
      <c r="T28342" s="11"/>
      <c r="U28342" s="11"/>
    </row>
    <row r="28343" spans="20:21" x14ac:dyDescent="0.2">
      <c r="T28343" s="11"/>
      <c r="U28343" s="11"/>
    </row>
    <row r="28344" spans="20:21" x14ac:dyDescent="0.2">
      <c r="T28344" s="11"/>
      <c r="U28344" s="11"/>
    </row>
    <row r="28345" spans="20:21" x14ac:dyDescent="0.2">
      <c r="T28345" s="11"/>
      <c r="U28345" s="11"/>
    </row>
    <row r="28346" spans="20:21" x14ac:dyDescent="0.2">
      <c r="T28346" s="11"/>
      <c r="U28346" s="11"/>
    </row>
    <row r="28347" spans="20:21" x14ac:dyDescent="0.2">
      <c r="T28347" s="11"/>
      <c r="U28347" s="11"/>
    </row>
    <row r="28348" spans="20:21" x14ac:dyDescent="0.2">
      <c r="T28348" s="11"/>
      <c r="U28348" s="11"/>
    </row>
    <row r="28349" spans="20:21" x14ac:dyDescent="0.2">
      <c r="T28349" s="11"/>
      <c r="U28349" s="11"/>
    </row>
    <row r="28350" spans="20:21" x14ac:dyDescent="0.2">
      <c r="T28350" s="11"/>
      <c r="U28350" s="11"/>
    </row>
    <row r="28351" spans="20:21" x14ac:dyDescent="0.2">
      <c r="T28351" s="11"/>
      <c r="U28351" s="11"/>
    </row>
    <row r="28352" spans="20:21" x14ac:dyDescent="0.2">
      <c r="T28352" s="11"/>
      <c r="U28352" s="11"/>
    </row>
    <row r="28353" spans="20:21" x14ac:dyDescent="0.2">
      <c r="T28353" s="11"/>
      <c r="U28353" s="11"/>
    </row>
    <row r="28354" spans="20:21" x14ac:dyDescent="0.2">
      <c r="T28354" s="11"/>
      <c r="U28354" s="11"/>
    </row>
    <row r="28355" spans="20:21" x14ac:dyDescent="0.2">
      <c r="T28355" s="11"/>
      <c r="U28355" s="11"/>
    </row>
    <row r="28356" spans="20:21" x14ac:dyDescent="0.2">
      <c r="T28356" s="11"/>
      <c r="U28356" s="11"/>
    </row>
    <row r="28357" spans="20:21" x14ac:dyDescent="0.2">
      <c r="T28357" s="11"/>
      <c r="U28357" s="11"/>
    </row>
    <row r="28358" spans="20:21" x14ac:dyDescent="0.2">
      <c r="T28358" s="11"/>
      <c r="U28358" s="11"/>
    </row>
    <row r="28359" spans="20:21" x14ac:dyDescent="0.2">
      <c r="T28359" s="11"/>
      <c r="U28359" s="11"/>
    </row>
    <row r="28360" spans="20:21" x14ac:dyDescent="0.2">
      <c r="T28360" s="11"/>
      <c r="U28360" s="11"/>
    </row>
    <row r="28361" spans="20:21" x14ac:dyDescent="0.2">
      <c r="T28361" s="11"/>
      <c r="U28361" s="11"/>
    </row>
    <row r="28362" spans="20:21" x14ac:dyDescent="0.2">
      <c r="T28362" s="11"/>
      <c r="U28362" s="11"/>
    </row>
    <row r="28363" spans="20:21" x14ac:dyDescent="0.2">
      <c r="T28363" s="11"/>
      <c r="U28363" s="11"/>
    </row>
    <row r="28364" spans="20:21" x14ac:dyDescent="0.2">
      <c r="T28364" s="11"/>
      <c r="U28364" s="11"/>
    </row>
    <row r="28365" spans="20:21" x14ac:dyDescent="0.2">
      <c r="T28365" s="11"/>
      <c r="U28365" s="11"/>
    </row>
    <row r="28366" spans="20:21" x14ac:dyDescent="0.2">
      <c r="T28366" s="11"/>
      <c r="U28366" s="11"/>
    </row>
    <row r="28367" spans="20:21" x14ac:dyDescent="0.2">
      <c r="T28367" s="11"/>
      <c r="U28367" s="11"/>
    </row>
    <row r="28368" spans="20:21" x14ac:dyDescent="0.2">
      <c r="T28368" s="11"/>
      <c r="U28368" s="11"/>
    </row>
    <row r="28369" spans="20:21" x14ac:dyDescent="0.2">
      <c r="T28369" s="11"/>
      <c r="U28369" s="11"/>
    </row>
    <row r="28370" spans="20:21" x14ac:dyDescent="0.2">
      <c r="T28370" s="11"/>
      <c r="U28370" s="11"/>
    </row>
    <row r="28371" spans="20:21" x14ac:dyDescent="0.2">
      <c r="T28371" s="11"/>
      <c r="U28371" s="11"/>
    </row>
    <row r="28372" spans="20:21" x14ac:dyDescent="0.2">
      <c r="T28372" s="11"/>
      <c r="U28372" s="11"/>
    </row>
    <row r="28373" spans="20:21" x14ac:dyDescent="0.2">
      <c r="T28373" s="11"/>
      <c r="U28373" s="11"/>
    </row>
    <row r="28374" spans="20:21" x14ac:dyDescent="0.2">
      <c r="T28374" s="11"/>
      <c r="U28374" s="11"/>
    </row>
    <row r="28375" spans="20:21" x14ac:dyDescent="0.2">
      <c r="T28375" s="11"/>
      <c r="U28375" s="11"/>
    </row>
    <row r="28376" spans="20:21" x14ac:dyDescent="0.2">
      <c r="T28376" s="11"/>
      <c r="U28376" s="11"/>
    </row>
    <row r="28377" spans="20:21" x14ac:dyDescent="0.2">
      <c r="T28377" s="11"/>
      <c r="U28377" s="11"/>
    </row>
    <row r="28378" spans="20:21" x14ac:dyDescent="0.2">
      <c r="T28378" s="11"/>
      <c r="U28378" s="11"/>
    </row>
    <row r="28379" spans="20:21" x14ac:dyDescent="0.2">
      <c r="T28379" s="11"/>
      <c r="U28379" s="11"/>
    </row>
    <row r="28380" spans="20:21" x14ac:dyDescent="0.2">
      <c r="T28380" s="11"/>
      <c r="U28380" s="11"/>
    </row>
    <row r="28381" spans="20:21" x14ac:dyDescent="0.2">
      <c r="T28381" s="11"/>
      <c r="U28381" s="11"/>
    </row>
    <row r="28382" spans="20:21" x14ac:dyDescent="0.2">
      <c r="T28382" s="11"/>
      <c r="U28382" s="11"/>
    </row>
    <row r="28383" spans="20:21" x14ac:dyDescent="0.2">
      <c r="T28383" s="11"/>
      <c r="U28383" s="11"/>
    </row>
    <row r="28384" spans="20:21" x14ac:dyDescent="0.2">
      <c r="T28384" s="11"/>
      <c r="U28384" s="11"/>
    </row>
    <row r="28385" spans="20:21" x14ac:dyDescent="0.2">
      <c r="T28385" s="11"/>
      <c r="U28385" s="11"/>
    </row>
    <row r="28386" spans="20:21" x14ac:dyDescent="0.2">
      <c r="T28386" s="11"/>
      <c r="U28386" s="11"/>
    </row>
    <row r="28387" spans="20:21" x14ac:dyDescent="0.2">
      <c r="T28387" s="11"/>
      <c r="U28387" s="11"/>
    </row>
    <row r="28388" spans="20:21" x14ac:dyDescent="0.2">
      <c r="T28388" s="11"/>
      <c r="U28388" s="11"/>
    </row>
    <row r="28389" spans="20:21" x14ac:dyDescent="0.2">
      <c r="T28389" s="11"/>
      <c r="U28389" s="11"/>
    </row>
    <row r="28390" spans="20:21" x14ac:dyDescent="0.2">
      <c r="T28390" s="11"/>
      <c r="U28390" s="11"/>
    </row>
    <row r="28391" spans="20:21" x14ac:dyDescent="0.2">
      <c r="T28391" s="11"/>
      <c r="U28391" s="11"/>
    </row>
    <row r="28392" spans="20:21" x14ac:dyDescent="0.2">
      <c r="T28392" s="11"/>
      <c r="U28392" s="11"/>
    </row>
    <row r="28393" spans="20:21" x14ac:dyDescent="0.2">
      <c r="T28393" s="11"/>
      <c r="U28393" s="11"/>
    </row>
    <row r="28394" spans="20:21" x14ac:dyDescent="0.2">
      <c r="T28394" s="11"/>
      <c r="U28394" s="11"/>
    </row>
    <row r="28395" spans="20:21" x14ac:dyDescent="0.2">
      <c r="T28395" s="11"/>
      <c r="U28395" s="11"/>
    </row>
    <row r="28396" spans="20:21" x14ac:dyDescent="0.2">
      <c r="T28396" s="11"/>
      <c r="U28396" s="11"/>
    </row>
    <row r="28397" spans="20:21" x14ac:dyDescent="0.2">
      <c r="T28397" s="11"/>
      <c r="U28397" s="11"/>
    </row>
    <row r="28398" spans="20:21" x14ac:dyDescent="0.2">
      <c r="T28398" s="11"/>
      <c r="U28398" s="11"/>
    </row>
    <row r="28399" spans="20:21" x14ac:dyDescent="0.2">
      <c r="T28399" s="11"/>
      <c r="U28399" s="11"/>
    </row>
    <row r="28400" spans="20:21" x14ac:dyDescent="0.2">
      <c r="T28400" s="11"/>
      <c r="U28400" s="11"/>
    </row>
    <row r="28401" spans="20:21" x14ac:dyDescent="0.2">
      <c r="T28401" s="11"/>
      <c r="U28401" s="11"/>
    </row>
    <row r="28402" spans="20:21" x14ac:dyDescent="0.2">
      <c r="T28402" s="11"/>
      <c r="U28402" s="11"/>
    </row>
    <row r="28403" spans="20:21" x14ac:dyDescent="0.2">
      <c r="T28403" s="11"/>
      <c r="U28403" s="11"/>
    </row>
    <row r="28404" spans="20:21" x14ac:dyDescent="0.2">
      <c r="T28404" s="11"/>
      <c r="U28404" s="11"/>
    </row>
    <row r="28405" spans="20:21" x14ac:dyDescent="0.2">
      <c r="T28405" s="11"/>
      <c r="U28405" s="11"/>
    </row>
    <row r="28406" spans="20:21" x14ac:dyDescent="0.2">
      <c r="T28406" s="11"/>
      <c r="U28406" s="11"/>
    </row>
    <row r="28407" spans="20:21" x14ac:dyDescent="0.2">
      <c r="T28407" s="11"/>
      <c r="U28407" s="11"/>
    </row>
    <row r="28408" spans="20:21" x14ac:dyDescent="0.2">
      <c r="T28408" s="11"/>
      <c r="U28408" s="11"/>
    </row>
    <row r="28409" spans="20:21" x14ac:dyDescent="0.2">
      <c r="T28409" s="11"/>
      <c r="U28409" s="11"/>
    </row>
    <row r="28410" spans="20:21" x14ac:dyDescent="0.2">
      <c r="T28410" s="11"/>
      <c r="U28410" s="11"/>
    </row>
    <row r="28411" spans="20:21" x14ac:dyDescent="0.2">
      <c r="T28411" s="11"/>
      <c r="U28411" s="11"/>
    </row>
    <row r="28412" spans="20:21" x14ac:dyDescent="0.2">
      <c r="T28412" s="11"/>
      <c r="U28412" s="11"/>
    </row>
    <row r="28413" spans="20:21" x14ac:dyDescent="0.2">
      <c r="T28413" s="11"/>
      <c r="U28413" s="11"/>
    </row>
    <row r="28414" spans="20:21" x14ac:dyDescent="0.2">
      <c r="T28414" s="11"/>
      <c r="U28414" s="11"/>
    </row>
    <row r="28415" spans="20:21" x14ac:dyDescent="0.2">
      <c r="T28415" s="11"/>
      <c r="U28415" s="11"/>
    </row>
    <row r="28416" spans="20:21" x14ac:dyDescent="0.2">
      <c r="T28416" s="11"/>
      <c r="U28416" s="11"/>
    </row>
    <row r="28417" spans="20:21" x14ac:dyDescent="0.2">
      <c r="T28417" s="11"/>
      <c r="U28417" s="11"/>
    </row>
    <row r="28418" spans="20:21" x14ac:dyDescent="0.2">
      <c r="T28418" s="11"/>
      <c r="U28418" s="11"/>
    </row>
    <row r="28419" spans="20:21" x14ac:dyDescent="0.2">
      <c r="T28419" s="11"/>
      <c r="U28419" s="11"/>
    </row>
    <row r="28420" spans="20:21" x14ac:dyDescent="0.2">
      <c r="T28420" s="11"/>
      <c r="U28420" s="11"/>
    </row>
    <row r="28421" spans="20:21" x14ac:dyDescent="0.2">
      <c r="T28421" s="11"/>
      <c r="U28421" s="11"/>
    </row>
    <row r="28422" spans="20:21" x14ac:dyDescent="0.2">
      <c r="T28422" s="11"/>
      <c r="U28422" s="11"/>
    </row>
    <row r="28423" spans="20:21" x14ac:dyDescent="0.2">
      <c r="T28423" s="11"/>
      <c r="U28423" s="11"/>
    </row>
    <row r="28424" spans="20:21" x14ac:dyDescent="0.2">
      <c r="T28424" s="11"/>
      <c r="U28424" s="11"/>
    </row>
    <row r="28425" spans="20:21" x14ac:dyDescent="0.2">
      <c r="T28425" s="11"/>
      <c r="U28425" s="11"/>
    </row>
    <row r="28426" spans="20:21" x14ac:dyDescent="0.2">
      <c r="T28426" s="11"/>
      <c r="U28426" s="11"/>
    </row>
    <row r="28427" spans="20:21" x14ac:dyDescent="0.2">
      <c r="T28427" s="11"/>
      <c r="U28427" s="11"/>
    </row>
    <row r="28428" spans="20:21" x14ac:dyDescent="0.2">
      <c r="T28428" s="11"/>
      <c r="U28428" s="11"/>
    </row>
    <row r="28429" spans="20:21" x14ac:dyDescent="0.2">
      <c r="T28429" s="11"/>
      <c r="U28429" s="11"/>
    </row>
    <row r="28430" spans="20:21" x14ac:dyDescent="0.2">
      <c r="T28430" s="11"/>
      <c r="U28430" s="11"/>
    </row>
    <row r="28431" spans="20:21" x14ac:dyDescent="0.2">
      <c r="T28431" s="11"/>
      <c r="U28431" s="11"/>
    </row>
    <row r="28432" spans="20:21" x14ac:dyDescent="0.2">
      <c r="T28432" s="11"/>
      <c r="U28432" s="11"/>
    </row>
    <row r="28433" spans="20:21" x14ac:dyDescent="0.2">
      <c r="T28433" s="11"/>
      <c r="U28433" s="11"/>
    </row>
    <row r="28434" spans="20:21" x14ac:dyDescent="0.2">
      <c r="T28434" s="11"/>
      <c r="U28434" s="11"/>
    </row>
    <row r="28435" spans="20:21" x14ac:dyDescent="0.2">
      <c r="T28435" s="11"/>
      <c r="U28435" s="11"/>
    </row>
    <row r="28436" spans="20:21" x14ac:dyDescent="0.2">
      <c r="T28436" s="11"/>
      <c r="U28436" s="11"/>
    </row>
    <row r="28437" spans="20:21" x14ac:dyDescent="0.2">
      <c r="T28437" s="11"/>
      <c r="U28437" s="11"/>
    </row>
    <row r="28438" spans="20:21" x14ac:dyDescent="0.2">
      <c r="T28438" s="11"/>
      <c r="U28438" s="11"/>
    </row>
    <row r="28439" spans="20:21" x14ac:dyDescent="0.2">
      <c r="T28439" s="11"/>
      <c r="U28439" s="11"/>
    </row>
    <row r="28440" spans="20:21" x14ac:dyDescent="0.2">
      <c r="T28440" s="11"/>
      <c r="U28440" s="11"/>
    </row>
    <row r="28441" spans="20:21" x14ac:dyDescent="0.2">
      <c r="T28441" s="11"/>
      <c r="U28441" s="11"/>
    </row>
    <row r="28442" spans="20:21" x14ac:dyDescent="0.2">
      <c r="T28442" s="11"/>
      <c r="U28442" s="11"/>
    </row>
    <row r="28443" spans="20:21" x14ac:dyDescent="0.2">
      <c r="T28443" s="11"/>
      <c r="U28443" s="11"/>
    </row>
    <row r="28444" spans="20:21" x14ac:dyDescent="0.2">
      <c r="T28444" s="11"/>
      <c r="U28444" s="11"/>
    </row>
    <row r="28445" spans="20:21" x14ac:dyDescent="0.2">
      <c r="T28445" s="11"/>
      <c r="U28445" s="11"/>
    </row>
    <row r="28446" spans="20:21" x14ac:dyDescent="0.2">
      <c r="T28446" s="11"/>
      <c r="U28446" s="11"/>
    </row>
    <row r="28447" spans="20:21" x14ac:dyDescent="0.2">
      <c r="T28447" s="11"/>
      <c r="U28447" s="11"/>
    </row>
    <row r="28448" spans="20:21" x14ac:dyDescent="0.2">
      <c r="T28448" s="11"/>
      <c r="U28448" s="11"/>
    </row>
    <row r="28449" spans="20:21" x14ac:dyDescent="0.2">
      <c r="T28449" s="11"/>
      <c r="U28449" s="11"/>
    </row>
    <row r="28450" spans="20:21" x14ac:dyDescent="0.2">
      <c r="T28450" s="11"/>
      <c r="U28450" s="11"/>
    </row>
    <row r="28451" spans="20:21" x14ac:dyDescent="0.2">
      <c r="T28451" s="11"/>
      <c r="U28451" s="11"/>
    </row>
    <row r="28452" spans="20:21" x14ac:dyDescent="0.2">
      <c r="T28452" s="11"/>
      <c r="U28452" s="11"/>
    </row>
    <row r="28453" spans="20:21" x14ac:dyDescent="0.2">
      <c r="T28453" s="11"/>
      <c r="U28453" s="11"/>
    </row>
    <row r="28454" spans="20:21" x14ac:dyDescent="0.2">
      <c r="T28454" s="11"/>
      <c r="U28454" s="11"/>
    </row>
    <row r="28455" spans="20:21" x14ac:dyDescent="0.2">
      <c r="T28455" s="11"/>
      <c r="U28455" s="11"/>
    </row>
    <row r="28456" spans="20:21" x14ac:dyDescent="0.2">
      <c r="T28456" s="11"/>
      <c r="U28456" s="11"/>
    </row>
    <row r="28457" spans="20:21" x14ac:dyDescent="0.2">
      <c r="T28457" s="11"/>
      <c r="U28457" s="11"/>
    </row>
    <row r="28458" spans="20:21" x14ac:dyDescent="0.2">
      <c r="T28458" s="11"/>
      <c r="U28458" s="11"/>
    </row>
    <row r="28459" spans="20:21" x14ac:dyDescent="0.2">
      <c r="T28459" s="11"/>
      <c r="U28459" s="11"/>
    </row>
    <row r="28460" spans="20:21" x14ac:dyDescent="0.2">
      <c r="T28460" s="11"/>
      <c r="U28460" s="11"/>
    </row>
    <row r="28461" spans="20:21" x14ac:dyDescent="0.2">
      <c r="T28461" s="11"/>
      <c r="U28461" s="11"/>
    </row>
    <row r="28462" spans="20:21" x14ac:dyDescent="0.2">
      <c r="T28462" s="11"/>
      <c r="U28462" s="11"/>
    </row>
    <row r="28463" spans="20:21" x14ac:dyDescent="0.2">
      <c r="T28463" s="11"/>
      <c r="U28463" s="11"/>
    </row>
    <row r="28464" spans="20:21" x14ac:dyDescent="0.2">
      <c r="T28464" s="11"/>
      <c r="U28464" s="11"/>
    </row>
    <row r="28465" spans="20:21" x14ac:dyDescent="0.2">
      <c r="T28465" s="11"/>
      <c r="U28465" s="11"/>
    </row>
    <row r="28466" spans="20:21" x14ac:dyDescent="0.2">
      <c r="T28466" s="11"/>
      <c r="U28466" s="11"/>
    </row>
    <row r="28467" spans="20:21" x14ac:dyDescent="0.2">
      <c r="T28467" s="11"/>
      <c r="U28467" s="11"/>
    </row>
    <row r="28468" spans="20:21" x14ac:dyDescent="0.2">
      <c r="T28468" s="11"/>
      <c r="U28468" s="11"/>
    </row>
    <row r="28469" spans="20:21" x14ac:dyDescent="0.2">
      <c r="T28469" s="11"/>
      <c r="U28469" s="11"/>
    </row>
    <row r="28470" spans="20:21" x14ac:dyDescent="0.2">
      <c r="T28470" s="11"/>
      <c r="U28470" s="11"/>
    </row>
    <row r="28471" spans="20:21" x14ac:dyDescent="0.2">
      <c r="T28471" s="11"/>
      <c r="U28471" s="11"/>
    </row>
    <row r="28472" spans="20:21" x14ac:dyDescent="0.2">
      <c r="T28472" s="11"/>
      <c r="U28472" s="11"/>
    </row>
    <row r="28473" spans="20:21" x14ac:dyDescent="0.2">
      <c r="T28473" s="11"/>
      <c r="U28473" s="11"/>
    </row>
    <row r="28474" spans="20:21" x14ac:dyDescent="0.2">
      <c r="T28474" s="11"/>
      <c r="U28474" s="11"/>
    </row>
    <row r="28475" spans="20:21" x14ac:dyDescent="0.2">
      <c r="T28475" s="11"/>
      <c r="U28475" s="11"/>
    </row>
    <row r="28476" spans="20:21" x14ac:dyDescent="0.2">
      <c r="T28476" s="11"/>
      <c r="U28476" s="11"/>
    </row>
    <row r="28477" spans="20:21" x14ac:dyDescent="0.2">
      <c r="T28477" s="11"/>
      <c r="U28477" s="11"/>
    </row>
    <row r="28478" spans="20:21" x14ac:dyDescent="0.2">
      <c r="T28478" s="11"/>
      <c r="U28478" s="11"/>
    </row>
    <row r="28479" spans="20:21" x14ac:dyDescent="0.2">
      <c r="T28479" s="11"/>
      <c r="U28479" s="11"/>
    </row>
    <row r="28480" spans="20:21" x14ac:dyDescent="0.2">
      <c r="T28480" s="11"/>
      <c r="U28480" s="11"/>
    </row>
    <row r="28481" spans="20:21" x14ac:dyDescent="0.2">
      <c r="T28481" s="11"/>
      <c r="U28481" s="11"/>
    </row>
    <row r="28482" spans="20:21" x14ac:dyDescent="0.2">
      <c r="T28482" s="11"/>
      <c r="U28482" s="11"/>
    </row>
    <row r="28483" spans="20:21" x14ac:dyDescent="0.2">
      <c r="T28483" s="11"/>
      <c r="U28483" s="11"/>
    </row>
    <row r="28484" spans="20:21" x14ac:dyDescent="0.2">
      <c r="T28484" s="11"/>
      <c r="U28484" s="11"/>
    </row>
    <row r="28485" spans="20:21" x14ac:dyDescent="0.2">
      <c r="T28485" s="11"/>
      <c r="U28485" s="11"/>
    </row>
    <row r="28486" spans="20:21" x14ac:dyDescent="0.2">
      <c r="T28486" s="11"/>
      <c r="U28486" s="11"/>
    </row>
    <row r="28487" spans="20:21" x14ac:dyDescent="0.2">
      <c r="T28487" s="11"/>
      <c r="U28487" s="11"/>
    </row>
    <row r="28488" spans="20:21" x14ac:dyDescent="0.2">
      <c r="T28488" s="11"/>
      <c r="U28488" s="11"/>
    </row>
    <row r="28489" spans="20:21" x14ac:dyDescent="0.2">
      <c r="T28489" s="11"/>
      <c r="U28489" s="11"/>
    </row>
    <row r="28490" spans="20:21" x14ac:dyDescent="0.2">
      <c r="T28490" s="11"/>
      <c r="U28490" s="11"/>
    </row>
    <row r="28491" spans="20:21" x14ac:dyDescent="0.2">
      <c r="T28491" s="11"/>
      <c r="U28491" s="11"/>
    </row>
    <row r="28492" spans="20:21" x14ac:dyDescent="0.2">
      <c r="T28492" s="11"/>
      <c r="U28492" s="11"/>
    </row>
    <row r="28493" spans="20:21" x14ac:dyDescent="0.2">
      <c r="T28493" s="11"/>
      <c r="U28493" s="11"/>
    </row>
    <row r="28494" spans="20:21" x14ac:dyDescent="0.2">
      <c r="T28494" s="11"/>
      <c r="U28494" s="11"/>
    </row>
    <row r="28495" spans="20:21" x14ac:dyDescent="0.2">
      <c r="T28495" s="11"/>
      <c r="U28495" s="11"/>
    </row>
    <row r="28496" spans="20:21" x14ac:dyDescent="0.2">
      <c r="T28496" s="11"/>
      <c r="U28496" s="11"/>
    </row>
    <row r="28497" spans="20:21" x14ac:dyDescent="0.2">
      <c r="T28497" s="11"/>
      <c r="U28497" s="11"/>
    </row>
    <row r="28498" spans="20:21" x14ac:dyDescent="0.2">
      <c r="T28498" s="11"/>
      <c r="U28498" s="11"/>
    </row>
    <row r="28499" spans="20:21" x14ac:dyDescent="0.2">
      <c r="T28499" s="11"/>
      <c r="U28499" s="11"/>
    </row>
    <row r="28500" spans="20:21" x14ac:dyDescent="0.2">
      <c r="T28500" s="11"/>
      <c r="U28500" s="11"/>
    </row>
    <row r="28501" spans="20:21" x14ac:dyDescent="0.2">
      <c r="T28501" s="11"/>
      <c r="U28501" s="11"/>
    </row>
    <row r="28502" spans="20:21" x14ac:dyDescent="0.2">
      <c r="T28502" s="11"/>
      <c r="U28502" s="11"/>
    </row>
    <row r="28503" spans="20:21" x14ac:dyDescent="0.2">
      <c r="T28503" s="11"/>
      <c r="U28503" s="11"/>
    </row>
    <row r="28504" spans="20:21" x14ac:dyDescent="0.2">
      <c r="T28504" s="11"/>
      <c r="U28504" s="11"/>
    </row>
    <row r="28505" spans="20:21" x14ac:dyDescent="0.2">
      <c r="T28505" s="11"/>
      <c r="U28505" s="11"/>
    </row>
    <row r="28506" spans="20:21" x14ac:dyDescent="0.2">
      <c r="T28506" s="11"/>
      <c r="U28506" s="11"/>
    </row>
    <row r="28507" spans="20:21" x14ac:dyDescent="0.2">
      <c r="T28507" s="11"/>
      <c r="U28507" s="11"/>
    </row>
    <row r="28508" spans="20:21" x14ac:dyDescent="0.2">
      <c r="T28508" s="11"/>
      <c r="U28508" s="11"/>
    </row>
    <row r="28509" spans="20:21" x14ac:dyDescent="0.2">
      <c r="T28509" s="11"/>
      <c r="U28509" s="11"/>
    </row>
    <row r="28510" spans="20:21" x14ac:dyDescent="0.2">
      <c r="T28510" s="11"/>
      <c r="U28510" s="11"/>
    </row>
    <row r="28511" spans="20:21" x14ac:dyDescent="0.2">
      <c r="T28511" s="11"/>
      <c r="U28511" s="11"/>
    </row>
    <row r="28512" spans="20:21" x14ac:dyDescent="0.2">
      <c r="T28512" s="11"/>
      <c r="U28512" s="11"/>
    </row>
    <row r="28513" spans="20:21" x14ac:dyDescent="0.2">
      <c r="T28513" s="11"/>
      <c r="U28513" s="11"/>
    </row>
    <row r="28514" spans="20:21" x14ac:dyDescent="0.2">
      <c r="T28514" s="11"/>
      <c r="U28514" s="11"/>
    </row>
    <row r="28515" spans="20:21" x14ac:dyDescent="0.2">
      <c r="T28515" s="11"/>
      <c r="U28515" s="11"/>
    </row>
    <row r="28516" spans="20:21" x14ac:dyDescent="0.2">
      <c r="T28516" s="11"/>
      <c r="U28516" s="11"/>
    </row>
    <row r="28517" spans="20:21" x14ac:dyDescent="0.2">
      <c r="T28517" s="11"/>
      <c r="U28517" s="11"/>
    </row>
    <row r="28518" spans="20:21" x14ac:dyDescent="0.2">
      <c r="T28518" s="11"/>
      <c r="U28518" s="11"/>
    </row>
    <row r="28519" spans="20:21" x14ac:dyDescent="0.2">
      <c r="T28519" s="11"/>
      <c r="U28519" s="11"/>
    </row>
    <row r="28520" spans="20:21" x14ac:dyDescent="0.2">
      <c r="T28520" s="11"/>
      <c r="U28520" s="11"/>
    </row>
    <row r="28521" spans="20:21" x14ac:dyDescent="0.2">
      <c r="T28521" s="11"/>
      <c r="U28521" s="11"/>
    </row>
    <row r="28522" spans="20:21" x14ac:dyDescent="0.2">
      <c r="T28522" s="11"/>
      <c r="U28522" s="11"/>
    </row>
    <row r="28523" spans="20:21" x14ac:dyDescent="0.2">
      <c r="T28523" s="11"/>
      <c r="U28523" s="11"/>
    </row>
    <row r="28524" spans="20:21" x14ac:dyDescent="0.2">
      <c r="T28524" s="11"/>
      <c r="U28524" s="11"/>
    </row>
    <row r="28525" spans="20:21" x14ac:dyDescent="0.2">
      <c r="T28525" s="11"/>
      <c r="U28525" s="11"/>
    </row>
    <row r="28526" spans="20:21" x14ac:dyDescent="0.2">
      <c r="T28526" s="11"/>
      <c r="U28526" s="11"/>
    </row>
    <row r="28527" spans="20:21" x14ac:dyDescent="0.2">
      <c r="T28527" s="11"/>
      <c r="U28527" s="11"/>
    </row>
    <row r="28528" spans="20:21" x14ac:dyDescent="0.2">
      <c r="T28528" s="11"/>
      <c r="U28528" s="11"/>
    </row>
    <row r="28529" spans="20:21" x14ac:dyDescent="0.2">
      <c r="T28529" s="11"/>
      <c r="U28529" s="11"/>
    </row>
    <row r="28530" spans="20:21" x14ac:dyDescent="0.2">
      <c r="T28530" s="11"/>
      <c r="U28530" s="11"/>
    </row>
    <row r="28531" spans="20:21" x14ac:dyDescent="0.2">
      <c r="T28531" s="11"/>
      <c r="U28531" s="11"/>
    </row>
    <row r="28532" spans="20:21" x14ac:dyDescent="0.2">
      <c r="T28532" s="11"/>
      <c r="U28532" s="11"/>
    </row>
    <row r="28533" spans="20:21" x14ac:dyDescent="0.2">
      <c r="T28533" s="11"/>
      <c r="U28533" s="11"/>
    </row>
    <row r="28534" spans="20:21" x14ac:dyDescent="0.2">
      <c r="T28534" s="11"/>
      <c r="U28534" s="11"/>
    </row>
    <row r="28535" spans="20:21" x14ac:dyDescent="0.2">
      <c r="T28535" s="11"/>
      <c r="U28535" s="11"/>
    </row>
    <row r="28536" spans="20:21" x14ac:dyDescent="0.2">
      <c r="T28536" s="11"/>
      <c r="U28536" s="11"/>
    </row>
    <row r="28537" spans="20:21" x14ac:dyDescent="0.2">
      <c r="T28537" s="11"/>
      <c r="U28537" s="11"/>
    </row>
    <row r="28538" spans="20:21" x14ac:dyDescent="0.2">
      <c r="T28538" s="11"/>
      <c r="U28538" s="11"/>
    </row>
    <row r="28539" spans="20:21" x14ac:dyDescent="0.2">
      <c r="T28539" s="11"/>
      <c r="U28539" s="11"/>
    </row>
    <row r="28540" spans="20:21" x14ac:dyDescent="0.2">
      <c r="T28540" s="11"/>
      <c r="U28540" s="11"/>
    </row>
    <row r="28541" spans="20:21" x14ac:dyDescent="0.2">
      <c r="T28541" s="11"/>
      <c r="U28541" s="11"/>
    </row>
    <row r="28542" spans="20:21" x14ac:dyDescent="0.2">
      <c r="T28542" s="11"/>
      <c r="U28542" s="11"/>
    </row>
    <row r="28543" spans="20:21" x14ac:dyDescent="0.2">
      <c r="T28543" s="11"/>
      <c r="U28543" s="11"/>
    </row>
    <row r="28544" spans="20:21" x14ac:dyDescent="0.2">
      <c r="T28544" s="11"/>
      <c r="U28544" s="11"/>
    </row>
    <row r="28545" spans="20:21" x14ac:dyDescent="0.2">
      <c r="T28545" s="11"/>
      <c r="U28545" s="11"/>
    </row>
    <row r="28546" spans="20:21" x14ac:dyDescent="0.2">
      <c r="T28546" s="11"/>
      <c r="U28546" s="11"/>
    </row>
    <row r="28547" spans="20:21" x14ac:dyDescent="0.2">
      <c r="T28547" s="11"/>
      <c r="U28547" s="11"/>
    </row>
    <row r="28548" spans="20:21" x14ac:dyDescent="0.2">
      <c r="T28548" s="11"/>
      <c r="U28548" s="11"/>
    </row>
    <row r="28549" spans="20:21" x14ac:dyDescent="0.2">
      <c r="T28549" s="11"/>
      <c r="U28549" s="11"/>
    </row>
    <row r="28550" spans="20:21" x14ac:dyDescent="0.2">
      <c r="T28550" s="11"/>
      <c r="U28550" s="11"/>
    </row>
    <row r="28551" spans="20:21" x14ac:dyDescent="0.2">
      <c r="T28551" s="11"/>
      <c r="U28551" s="11"/>
    </row>
    <row r="28552" spans="20:21" x14ac:dyDescent="0.2">
      <c r="T28552" s="11"/>
      <c r="U28552" s="11"/>
    </row>
    <row r="28553" spans="20:21" x14ac:dyDescent="0.2">
      <c r="T28553" s="11"/>
      <c r="U28553" s="11"/>
    </row>
    <row r="28554" spans="20:21" x14ac:dyDescent="0.2">
      <c r="T28554" s="11"/>
      <c r="U28554" s="11"/>
    </row>
    <row r="28555" spans="20:21" x14ac:dyDescent="0.2">
      <c r="T28555" s="11"/>
      <c r="U28555" s="11"/>
    </row>
    <row r="28556" spans="20:21" x14ac:dyDescent="0.2">
      <c r="T28556" s="11"/>
      <c r="U28556" s="11"/>
    </row>
    <row r="28557" spans="20:21" x14ac:dyDescent="0.2">
      <c r="T28557" s="11"/>
      <c r="U28557" s="11"/>
    </row>
    <row r="28558" spans="20:21" x14ac:dyDescent="0.2">
      <c r="T28558" s="11"/>
      <c r="U28558" s="11"/>
    </row>
    <row r="28559" spans="20:21" x14ac:dyDescent="0.2">
      <c r="T28559" s="11"/>
      <c r="U28559" s="11"/>
    </row>
    <row r="28560" spans="20:21" x14ac:dyDescent="0.2">
      <c r="T28560" s="11"/>
      <c r="U28560" s="11"/>
    </row>
    <row r="28561" spans="20:21" x14ac:dyDescent="0.2">
      <c r="T28561" s="11"/>
      <c r="U28561" s="11"/>
    </row>
    <row r="28562" spans="20:21" x14ac:dyDescent="0.2">
      <c r="T28562" s="11"/>
      <c r="U28562" s="11"/>
    </row>
    <row r="28563" spans="20:21" x14ac:dyDescent="0.2">
      <c r="T28563" s="11"/>
      <c r="U28563" s="11"/>
    </row>
    <row r="28564" spans="20:21" x14ac:dyDescent="0.2">
      <c r="T28564" s="11"/>
      <c r="U28564" s="11"/>
    </row>
    <row r="28565" spans="20:21" x14ac:dyDescent="0.2">
      <c r="T28565" s="11"/>
      <c r="U28565" s="11"/>
    </row>
    <row r="28566" spans="20:21" x14ac:dyDescent="0.2">
      <c r="T28566" s="11"/>
      <c r="U28566" s="11"/>
    </row>
    <row r="28567" spans="20:21" x14ac:dyDescent="0.2">
      <c r="T28567" s="11"/>
      <c r="U28567" s="11"/>
    </row>
    <row r="28568" spans="20:21" x14ac:dyDescent="0.2">
      <c r="T28568" s="11"/>
      <c r="U28568" s="11"/>
    </row>
    <row r="28569" spans="20:21" x14ac:dyDescent="0.2">
      <c r="T28569" s="11"/>
      <c r="U28569" s="11"/>
    </row>
    <row r="28570" spans="20:21" x14ac:dyDescent="0.2">
      <c r="T28570" s="11"/>
      <c r="U28570" s="11"/>
    </row>
    <row r="28571" spans="20:21" x14ac:dyDescent="0.2">
      <c r="T28571" s="11"/>
      <c r="U28571" s="11"/>
    </row>
    <row r="28572" spans="20:21" x14ac:dyDescent="0.2">
      <c r="T28572" s="11"/>
      <c r="U28572" s="11"/>
    </row>
    <row r="28573" spans="20:21" x14ac:dyDescent="0.2">
      <c r="T28573" s="11"/>
      <c r="U28573" s="11"/>
    </row>
    <row r="28574" spans="20:21" x14ac:dyDescent="0.2">
      <c r="T28574" s="11"/>
      <c r="U28574" s="11"/>
    </row>
    <row r="28575" spans="20:21" x14ac:dyDescent="0.2">
      <c r="T28575" s="11"/>
      <c r="U28575" s="11"/>
    </row>
    <row r="28576" spans="20:21" x14ac:dyDescent="0.2">
      <c r="T28576" s="11"/>
      <c r="U28576" s="11"/>
    </row>
    <row r="28577" spans="20:21" x14ac:dyDescent="0.2">
      <c r="T28577" s="11"/>
      <c r="U28577" s="11"/>
    </row>
    <row r="28578" spans="20:21" x14ac:dyDescent="0.2">
      <c r="T28578" s="11"/>
      <c r="U28578" s="11"/>
    </row>
    <row r="28579" spans="20:21" x14ac:dyDescent="0.2">
      <c r="T28579" s="11"/>
      <c r="U28579" s="11"/>
    </row>
    <row r="28580" spans="20:21" x14ac:dyDescent="0.2">
      <c r="T28580" s="11"/>
      <c r="U28580" s="11"/>
    </row>
    <row r="28581" spans="20:21" x14ac:dyDescent="0.2">
      <c r="T28581" s="11"/>
      <c r="U28581" s="11"/>
    </row>
    <row r="28582" spans="20:21" x14ac:dyDescent="0.2">
      <c r="T28582" s="11"/>
      <c r="U28582" s="11"/>
    </row>
    <row r="28583" spans="20:21" x14ac:dyDescent="0.2">
      <c r="T28583" s="11"/>
      <c r="U28583" s="11"/>
    </row>
    <row r="28584" spans="20:21" x14ac:dyDescent="0.2">
      <c r="T28584" s="11"/>
      <c r="U28584" s="11"/>
    </row>
    <row r="28585" spans="20:21" x14ac:dyDescent="0.2">
      <c r="T28585" s="11"/>
      <c r="U28585" s="11"/>
    </row>
    <row r="28586" spans="20:21" x14ac:dyDescent="0.2">
      <c r="T28586" s="11"/>
      <c r="U28586" s="11"/>
    </row>
    <row r="28587" spans="20:21" x14ac:dyDescent="0.2">
      <c r="T28587" s="11"/>
      <c r="U28587" s="11"/>
    </row>
    <row r="28588" spans="20:21" x14ac:dyDescent="0.2">
      <c r="T28588" s="11"/>
      <c r="U28588" s="11"/>
    </row>
    <row r="28589" spans="20:21" x14ac:dyDescent="0.2">
      <c r="T28589" s="11"/>
      <c r="U28589" s="11"/>
    </row>
    <row r="28590" spans="20:21" x14ac:dyDescent="0.2">
      <c r="T28590" s="11"/>
      <c r="U28590" s="11"/>
    </row>
    <row r="28591" spans="20:21" x14ac:dyDescent="0.2">
      <c r="T28591" s="11"/>
      <c r="U28591" s="11"/>
    </row>
    <row r="28592" spans="20:21" x14ac:dyDescent="0.2">
      <c r="T28592" s="11"/>
      <c r="U28592" s="11"/>
    </row>
    <row r="28593" spans="20:21" x14ac:dyDescent="0.2">
      <c r="T28593" s="11"/>
      <c r="U28593" s="11"/>
    </row>
    <row r="28594" spans="20:21" x14ac:dyDescent="0.2">
      <c r="T28594" s="11"/>
      <c r="U28594" s="11"/>
    </row>
    <row r="28595" spans="20:21" x14ac:dyDescent="0.2">
      <c r="T28595" s="11"/>
      <c r="U28595" s="11"/>
    </row>
    <row r="28596" spans="20:21" x14ac:dyDescent="0.2">
      <c r="T28596" s="11"/>
      <c r="U28596" s="11"/>
    </row>
    <row r="28597" spans="20:21" x14ac:dyDescent="0.2">
      <c r="T28597" s="11"/>
      <c r="U28597" s="11"/>
    </row>
    <row r="28598" spans="20:21" x14ac:dyDescent="0.2">
      <c r="T28598" s="11"/>
      <c r="U28598" s="11"/>
    </row>
    <row r="28599" spans="20:21" x14ac:dyDescent="0.2">
      <c r="T28599" s="11"/>
      <c r="U28599" s="11"/>
    </row>
    <row r="28600" spans="20:21" x14ac:dyDescent="0.2">
      <c r="T28600" s="11"/>
      <c r="U28600" s="11"/>
    </row>
    <row r="28601" spans="20:21" x14ac:dyDescent="0.2">
      <c r="T28601" s="11"/>
      <c r="U28601" s="11"/>
    </row>
    <row r="28602" spans="20:21" x14ac:dyDescent="0.2">
      <c r="T28602" s="11"/>
      <c r="U28602" s="11"/>
    </row>
    <row r="28603" spans="20:21" x14ac:dyDescent="0.2">
      <c r="T28603" s="11"/>
      <c r="U28603" s="11"/>
    </row>
    <row r="28604" spans="20:21" x14ac:dyDescent="0.2">
      <c r="T28604" s="11"/>
      <c r="U28604" s="11"/>
    </row>
    <row r="28605" spans="20:21" x14ac:dyDescent="0.2">
      <c r="T28605" s="11"/>
      <c r="U28605" s="11"/>
    </row>
    <row r="28606" spans="20:21" x14ac:dyDescent="0.2">
      <c r="T28606" s="11"/>
      <c r="U28606" s="11"/>
    </row>
    <row r="28607" spans="20:21" x14ac:dyDescent="0.2">
      <c r="T28607" s="11"/>
      <c r="U28607" s="11"/>
    </row>
    <row r="28608" spans="20:21" x14ac:dyDescent="0.2">
      <c r="T28608" s="11"/>
      <c r="U28608" s="11"/>
    </row>
    <row r="28609" spans="20:21" x14ac:dyDescent="0.2">
      <c r="T28609" s="11"/>
      <c r="U28609" s="11"/>
    </row>
    <row r="28610" spans="20:21" x14ac:dyDescent="0.2">
      <c r="T28610" s="11"/>
      <c r="U28610" s="11"/>
    </row>
    <row r="28611" spans="20:21" x14ac:dyDescent="0.2">
      <c r="T28611" s="11"/>
      <c r="U28611" s="11"/>
    </row>
    <row r="28612" spans="20:21" x14ac:dyDescent="0.2">
      <c r="T28612" s="11"/>
      <c r="U28612" s="11"/>
    </row>
    <row r="28613" spans="20:21" x14ac:dyDescent="0.2">
      <c r="T28613" s="11"/>
      <c r="U28613" s="11"/>
    </row>
    <row r="28614" spans="20:21" x14ac:dyDescent="0.2">
      <c r="T28614" s="11"/>
      <c r="U28614" s="11"/>
    </row>
    <row r="28615" spans="20:21" x14ac:dyDescent="0.2">
      <c r="T28615" s="11"/>
      <c r="U28615" s="11"/>
    </row>
    <row r="28616" spans="20:21" x14ac:dyDescent="0.2">
      <c r="T28616" s="11"/>
      <c r="U28616" s="11"/>
    </row>
    <row r="28617" spans="20:21" x14ac:dyDescent="0.2">
      <c r="T28617" s="11"/>
      <c r="U28617" s="11"/>
    </row>
    <row r="28618" spans="20:21" x14ac:dyDescent="0.2">
      <c r="T28618" s="11"/>
      <c r="U28618" s="11"/>
    </row>
    <row r="28619" spans="20:21" x14ac:dyDescent="0.2">
      <c r="T28619" s="11"/>
      <c r="U28619" s="11"/>
    </row>
    <row r="28620" spans="20:21" x14ac:dyDescent="0.2">
      <c r="T28620" s="11"/>
      <c r="U28620" s="11"/>
    </row>
    <row r="28621" spans="20:21" x14ac:dyDescent="0.2">
      <c r="T28621" s="11"/>
      <c r="U28621" s="11"/>
    </row>
    <row r="28622" spans="20:21" x14ac:dyDescent="0.2">
      <c r="T28622" s="11"/>
      <c r="U28622" s="11"/>
    </row>
    <row r="28623" spans="20:21" x14ac:dyDescent="0.2">
      <c r="T28623" s="11"/>
      <c r="U28623" s="11"/>
    </row>
    <row r="28624" spans="20:21" x14ac:dyDescent="0.2">
      <c r="T28624" s="11"/>
      <c r="U28624" s="11"/>
    </row>
    <row r="28625" spans="20:21" x14ac:dyDescent="0.2">
      <c r="T28625" s="11"/>
      <c r="U28625" s="11"/>
    </row>
    <row r="28626" spans="20:21" x14ac:dyDescent="0.2">
      <c r="T28626" s="11"/>
      <c r="U28626" s="11"/>
    </row>
    <row r="28627" spans="20:21" x14ac:dyDescent="0.2">
      <c r="T28627" s="11"/>
      <c r="U28627" s="11"/>
    </row>
    <row r="28628" spans="20:21" x14ac:dyDescent="0.2">
      <c r="T28628" s="11"/>
      <c r="U28628" s="11"/>
    </row>
    <row r="28629" spans="20:21" x14ac:dyDescent="0.2">
      <c r="T28629" s="11"/>
      <c r="U28629" s="11"/>
    </row>
    <row r="28630" spans="20:21" x14ac:dyDescent="0.2">
      <c r="T28630" s="11"/>
      <c r="U28630" s="11"/>
    </row>
    <row r="28631" spans="20:21" x14ac:dyDescent="0.2">
      <c r="T28631" s="11"/>
      <c r="U28631" s="11"/>
    </row>
    <row r="28632" spans="20:21" x14ac:dyDescent="0.2">
      <c r="T28632" s="11"/>
      <c r="U28632" s="11"/>
    </row>
    <row r="28633" spans="20:21" x14ac:dyDescent="0.2">
      <c r="T28633" s="11"/>
      <c r="U28633" s="11"/>
    </row>
    <row r="28634" spans="20:21" x14ac:dyDescent="0.2">
      <c r="T28634" s="11"/>
      <c r="U28634" s="11"/>
    </row>
    <row r="28635" spans="20:21" x14ac:dyDescent="0.2">
      <c r="T28635" s="11"/>
      <c r="U28635" s="11"/>
    </row>
    <row r="28636" spans="20:21" x14ac:dyDescent="0.2">
      <c r="T28636" s="11"/>
      <c r="U28636" s="11"/>
    </row>
    <row r="28637" spans="20:21" x14ac:dyDescent="0.2">
      <c r="T28637" s="11"/>
      <c r="U28637" s="11"/>
    </row>
    <row r="28638" spans="20:21" x14ac:dyDescent="0.2">
      <c r="T28638" s="11"/>
      <c r="U28638" s="11"/>
    </row>
    <row r="28639" spans="20:21" x14ac:dyDescent="0.2">
      <c r="T28639" s="11"/>
      <c r="U28639" s="11"/>
    </row>
    <row r="28640" spans="20:21" x14ac:dyDescent="0.2">
      <c r="T28640" s="11"/>
      <c r="U28640" s="11"/>
    </row>
    <row r="28641" spans="20:21" x14ac:dyDescent="0.2">
      <c r="T28641" s="11"/>
      <c r="U28641" s="11"/>
    </row>
    <row r="28642" spans="20:21" x14ac:dyDescent="0.2">
      <c r="T28642" s="11"/>
      <c r="U28642" s="11"/>
    </row>
    <row r="28643" spans="20:21" x14ac:dyDescent="0.2">
      <c r="T28643" s="11"/>
      <c r="U28643" s="11"/>
    </row>
    <row r="28644" spans="20:21" x14ac:dyDescent="0.2">
      <c r="T28644" s="11"/>
      <c r="U28644" s="11"/>
    </row>
    <row r="28645" spans="20:21" x14ac:dyDescent="0.2">
      <c r="T28645" s="11"/>
      <c r="U28645" s="11"/>
    </row>
    <row r="28646" spans="20:21" x14ac:dyDescent="0.2">
      <c r="T28646" s="11"/>
      <c r="U28646" s="11"/>
    </row>
    <row r="28647" spans="20:21" x14ac:dyDescent="0.2">
      <c r="T28647" s="11"/>
      <c r="U28647" s="11"/>
    </row>
    <row r="28648" spans="20:21" x14ac:dyDescent="0.2">
      <c r="T28648" s="11"/>
      <c r="U28648" s="11"/>
    </row>
    <row r="28649" spans="20:21" x14ac:dyDescent="0.2">
      <c r="T28649" s="11"/>
      <c r="U28649" s="11"/>
    </row>
    <row r="28650" spans="20:21" x14ac:dyDescent="0.2">
      <c r="T28650" s="11"/>
      <c r="U28650" s="11"/>
    </row>
    <row r="28651" spans="20:21" x14ac:dyDescent="0.2">
      <c r="T28651" s="11"/>
      <c r="U28651" s="11"/>
    </row>
    <row r="28652" spans="20:21" x14ac:dyDescent="0.2">
      <c r="T28652" s="11"/>
      <c r="U28652" s="11"/>
    </row>
    <row r="28653" spans="20:21" x14ac:dyDescent="0.2">
      <c r="T28653" s="11"/>
      <c r="U28653" s="11"/>
    </row>
    <row r="28654" spans="20:21" x14ac:dyDescent="0.2">
      <c r="T28654" s="11"/>
      <c r="U28654" s="11"/>
    </row>
    <row r="28655" spans="20:21" x14ac:dyDescent="0.2">
      <c r="T28655" s="11"/>
      <c r="U28655" s="11"/>
    </row>
    <row r="28656" spans="20:21" x14ac:dyDescent="0.2">
      <c r="T28656" s="11"/>
      <c r="U28656" s="11"/>
    </row>
    <row r="28657" spans="20:21" x14ac:dyDescent="0.2">
      <c r="T28657" s="11"/>
      <c r="U28657" s="11"/>
    </row>
    <row r="28658" spans="20:21" x14ac:dyDescent="0.2">
      <c r="T28658" s="11"/>
      <c r="U28658" s="11"/>
    </row>
    <row r="28659" spans="20:21" x14ac:dyDescent="0.2">
      <c r="T28659" s="11"/>
      <c r="U28659" s="11"/>
    </row>
    <row r="28660" spans="20:21" x14ac:dyDescent="0.2">
      <c r="T28660" s="11"/>
      <c r="U28660" s="11"/>
    </row>
    <row r="28661" spans="20:21" x14ac:dyDescent="0.2">
      <c r="T28661" s="11"/>
      <c r="U28661" s="11"/>
    </row>
    <row r="28662" spans="20:21" x14ac:dyDescent="0.2">
      <c r="T28662" s="11"/>
      <c r="U28662" s="11"/>
    </row>
    <row r="28663" spans="20:21" x14ac:dyDescent="0.2">
      <c r="T28663" s="11"/>
      <c r="U28663" s="11"/>
    </row>
    <row r="28664" spans="20:21" x14ac:dyDescent="0.2">
      <c r="T28664" s="11"/>
      <c r="U28664" s="11"/>
    </row>
    <row r="28665" spans="20:21" x14ac:dyDescent="0.2">
      <c r="T28665" s="11"/>
      <c r="U28665" s="11"/>
    </row>
    <row r="28666" spans="20:21" x14ac:dyDescent="0.2">
      <c r="T28666" s="11"/>
      <c r="U28666" s="11"/>
    </row>
    <row r="28667" spans="20:21" x14ac:dyDescent="0.2">
      <c r="T28667" s="11"/>
      <c r="U28667" s="11"/>
    </row>
    <row r="28668" spans="20:21" x14ac:dyDescent="0.2">
      <c r="T28668" s="11"/>
      <c r="U28668" s="11"/>
    </row>
    <row r="28669" spans="20:21" x14ac:dyDescent="0.2">
      <c r="T28669" s="11"/>
      <c r="U28669" s="11"/>
    </row>
    <row r="28670" spans="20:21" x14ac:dyDescent="0.2">
      <c r="T28670" s="11"/>
      <c r="U28670" s="11"/>
    </row>
    <row r="28671" spans="20:21" x14ac:dyDescent="0.2">
      <c r="T28671" s="11"/>
      <c r="U28671" s="11"/>
    </row>
    <row r="28672" spans="20:21" x14ac:dyDescent="0.2">
      <c r="T28672" s="11"/>
      <c r="U28672" s="11"/>
    </row>
    <row r="28673" spans="20:21" x14ac:dyDescent="0.2">
      <c r="T28673" s="11"/>
      <c r="U28673" s="11"/>
    </row>
    <row r="28674" spans="20:21" x14ac:dyDescent="0.2">
      <c r="T28674" s="11"/>
      <c r="U28674" s="11"/>
    </row>
    <row r="28675" spans="20:21" x14ac:dyDescent="0.2">
      <c r="T28675" s="11"/>
      <c r="U28675" s="11"/>
    </row>
    <row r="28676" spans="20:21" x14ac:dyDescent="0.2">
      <c r="T28676" s="11"/>
      <c r="U28676" s="11"/>
    </row>
    <row r="28677" spans="20:21" x14ac:dyDescent="0.2">
      <c r="T28677" s="11"/>
      <c r="U28677" s="11"/>
    </row>
    <row r="28678" spans="20:21" x14ac:dyDescent="0.2">
      <c r="T28678" s="11"/>
      <c r="U28678" s="11"/>
    </row>
    <row r="28679" spans="20:21" x14ac:dyDescent="0.2">
      <c r="T28679" s="11"/>
      <c r="U28679" s="11"/>
    </row>
    <row r="28680" spans="20:21" x14ac:dyDescent="0.2">
      <c r="T28680" s="11"/>
      <c r="U28680" s="11"/>
    </row>
    <row r="28681" spans="20:21" x14ac:dyDescent="0.2">
      <c r="T28681" s="11"/>
      <c r="U28681" s="11"/>
    </row>
    <row r="28682" spans="20:21" x14ac:dyDescent="0.2">
      <c r="T28682" s="11"/>
      <c r="U28682" s="11"/>
    </row>
    <row r="28683" spans="20:21" x14ac:dyDescent="0.2">
      <c r="T28683" s="11"/>
      <c r="U28683" s="11"/>
    </row>
    <row r="28684" spans="20:21" x14ac:dyDescent="0.2">
      <c r="T28684" s="11"/>
      <c r="U28684" s="11"/>
    </row>
    <row r="28685" spans="20:21" x14ac:dyDescent="0.2">
      <c r="T28685" s="11"/>
      <c r="U28685" s="11"/>
    </row>
    <row r="28686" spans="20:21" x14ac:dyDescent="0.2">
      <c r="T28686" s="11"/>
      <c r="U28686" s="11"/>
    </row>
    <row r="28687" spans="20:21" x14ac:dyDescent="0.2">
      <c r="T28687" s="11"/>
      <c r="U28687" s="11"/>
    </row>
    <row r="28688" spans="20:21" x14ac:dyDescent="0.2">
      <c r="T28688" s="11"/>
      <c r="U28688" s="11"/>
    </row>
    <row r="28689" spans="20:21" x14ac:dyDescent="0.2">
      <c r="T28689" s="11"/>
      <c r="U28689" s="11"/>
    </row>
    <row r="28690" spans="20:21" x14ac:dyDescent="0.2">
      <c r="T28690" s="11"/>
      <c r="U28690" s="11"/>
    </row>
    <row r="28691" spans="20:21" x14ac:dyDescent="0.2">
      <c r="T28691" s="11"/>
      <c r="U28691" s="11"/>
    </row>
    <row r="28692" spans="20:21" x14ac:dyDescent="0.2">
      <c r="T28692" s="11"/>
      <c r="U28692" s="11"/>
    </row>
    <row r="28693" spans="20:21" x14ac:dyDescent="0.2">
      <c r="T28693" s="11"/>
      <c r="U28693" s="11"/>
    </row>
    <row r="28694" spans="20:21" x14ac:dyDescent="0.2">
      <c r="T28694" s="11"/>
      <c r="U28694" s="11"/>
    </row>
    <row r="28695" spans="20:21" x14ac:dyDescent="0.2">
      <c r="T28695" s="11"/>
      <c r="U28695" s="11"/>
    </row>
    <row r="28696" spans="20:21" x14ac:dyDescent="0.2">
      <c r="T28696" s="11"/>
      <c r="U28696" s="11"/>
    </row>
    <row r="28697" spans="20:21" x14ac:dyDescent="0.2">
      <c r="T28697" s="11"/>
      <c r="U28697" s="11"/>
    </row>
    <row r="28698" spans="20:21" x14ac:dyDescent="0.2">
      <c r="T28698" s="11"/>
      <c r="U28698" s="11"/>
    </row>
    <row r="28699" spans="20:21" x14ac:dyDescent="0.2">
      <c r="T28699" s="11"/>
      <c r="U28699" s="11"/>
    </row>
    <row r="28700" spans="20:21" x14ac:dyDescent="0.2">
      <c r="T28700" s="11"/>
      <c r="U28700" s="11"/>
    </row>
    <row r="28701" spans="20:21" x14ac:dyDescent="0.2">
      <c r="T28701" s="11"/>
      <c r="U28701" s="11"/>
    </row>
    <row r="28702" spans="20:21" x14ac:dyDescent="0.2">
      <c r="T28702" s="11"/>
      <c r="U28702" s="11"/>
    </row>
    <row r="28703" spans="20:21" x14ac:dyDescent="0.2">
      <c r="T28703" s="11"/>
      <c r="U28703" s="11"/>
    </row>
    <row r="28704" spans="20:21" x14ac:dyDescent="0.2">
      <c r="T28704" s="11"/>
      <c r="U28704" s="11"/>
    </row>
    <row r="28705" spans="20:21" x14ac:dyDescent="0.2">
      <c r="T28705" s="11"/>
      <c r="U28705" s="11"/>
    </row>
    <row r="28706" spans="20:21" x14ac:dyDescent="0.2">
      <c r="T28706" s="11"/>
      <c r="U28706" s="11"/>
    </row>
    <row r="28707" spans="20:21" x14ac:dyDescent="0.2">
      <c r="T28707" s="11"/>
      <c r="U28707" s="11"/>
    </row>
    <row r="28708" spans="20:21" x14ac:dyDescent="0.2">
      <c r="T28708" s="11"/>
      <c r="U28708" s="11"/>
    </row>
    <row r="28709" spans="20:21" x14ac:dyDescent="0.2">
      <c r="T28709" s="11"/>
      <c r="U28709" s="11"/>
    </row>
    <row r="28710" spans="20:21" x14ac:dyDescent="0.2">
      <c r="T28710" s="11"/>
      <c r="U28710" s="11"/>
    </row>
    <row r="28711" spans="20:21" x14ac:dyDescent="0.2">
      <c r="T28711" s="11"/>
      <c r="U28711" s="11"/>
    </row>
    <row r="28712" spans="20:21" x14ac:dyDescent="0.2">
      <c r="T28712" s="11"/>
      <c r="U28712" s="11"/>
    </row>
    <row r="28713" spans="20:21" x14ac:dyDescent="0.2">
      <c r="T28713" s="11"/>
      <c r="U28713" s="11"/>
    </row>
    <row r="28714" spans="20:21" x14ac:dyDescent="0.2">
      <c r="T28714" s="11"/>
      <c r="U28714" s="11"/>
    </row>
    <row r="28715" spans="20:21" x14ac:dyDescent="0.2">
      <c r="T28715" s="11"/>
      <c r="U28715" s="11"/>
    </row>
    <row r="28716" spans="20:21" x14ac:dyDescent="0.2">
      <c r="T28716" s="11"/>
      <c r="U28716" s="11"/>
    </row>
    <row r="28717" spans="20:21" x14ac:dyDescent="0.2">
      <c r="T28717" s="11"/>
      <c r="U28717" s="11"/>
    </row>
    <row r="28718" spans="20:21" x14ac:dyDescent="0.2">
      <c r="T28718" s="11"/>
      <c r="U28718" s="11"/>
    </row>
    <row r="28719" spans="20:21" x14ac:dyDescent="0.2">
      <c r="T28719" s="11"/>
      <c r="U28719" s="11"/>
    </row>
    <row r="28720" spans="20:21" x14ac:dyDescent="0.2">
      <c r="T28720" s="11"/>
      <c r="U28720" s="11"/>
    </row>
    <row r="28721" spans="20:21" x14ac:dyDescent="0.2">
      <c r="T28721" s="11"/>
      <c r="U28721" s="11"/>
    </row>
    <row r="28722" spans="20:21" x14ac:dyDescent="0.2">
      <c r="T28722" s="11"/>
      <c r="U28722" s="11"/>
    </row>
    <row r="28723" spans="20:21" x14ac:dyDescent="0.2">
      <c r="T28723" s="11"/>
      <c r="U28723" s="11"/>
    </row>
    <row r="28724" spans="20:21" x14ac:dyDescent="0.2">
      <c r="T28724" s="11"/>
      <c r="U28724" s="11"/>
    </row>
    <row r="28725" spans="20:21" x14ac:dyDescent="0.2">
      <c r="T28725" s="11"/>
      <c r="U28725" s="11"/>
    </row>
    <row r="28726" spans="20:21" x14ac:dyDescent="0.2">
      <c r="T28726" s="11"/>
      <c r="U28726" s="11"/>
    </row>
    <row r="28727" spans="20:21" x14ac:dyDescent="0.2">
      <c r="T28727" s="11"/>
      <c r="U28727" s="11"/>
    </row>
    <row r="28728" spans="20:21" x14ac:dyDescent="0.2">
      <c r="T28728" s="11"/>
      <c r="U28728" s="11"/>
    </row>
    <row r="28729" spans="20:21" x14ac:dyDescent="0.2">
      <c r="T28729" s="11"/>
      <c r="U28729" s="11"/>
    </row>
    <row r="28730" spans="20:21" x14ac:dyDescent="0.2">
      <c r="T28730" s="11"/>
      <c r="U28730" s="11"/>
    </row>
    <row r="28731" spans="20:21" x14ac:dyDescent="0.2">
      <c r="T28731" s="11"/>
      <c r="U28731" s="11"/>
    </row>
    <row r="28732" spans="20:21" x14ac:dyDescent="0.2">
      <c r="T28732" s="11"/>
      <c r="U28732" s="11"/>
    </row>
    <row r="28733" spans="20:21" x14ac:dyDescent="0.2">
      <c r="T28733" s="11"/>
      <c r="U28733" s="11"/>
    </row>
    <row r="28734" spans="20:21" x14ac:dyDescent="0.2">
      <c r="T28734" s="11"/>
      <c r="U28734" s="11"/>
    </row>
    <row r="28735" spans="20:21" x14ac:dyDescent="0.2">
      <c r="T28735" s="11"/>
      <c r="U28735" s="11"/>
    </row>
    <row r="28736" spans="20:21" x14ac:dyDescent="0.2">
      <c r="T28736" s="11"/>
      <c r="U28736" s="11"/>
    </row>
    <row r="28737" spans="20:21" x14ac:dyDescent="0.2">
      <c r="T28737" s="11"/>
      <c r="U28737" s="11"/>
    </row>
    <row r="28738" spans="20:21" x14ac:dyDescent="0.2">
      <c r="T28738" s="11"/>
      <c r="U28738" s="11"/>
    </row>
    <row r="28739" spans="20:21" x14ac:dyDescent="0.2">
      <c r="T28739" s="11"/>
      <c r="U28739" s="11"/>
    </row>
    <row r="28740" spans="20:21" x14ac:dyDescent="0.2">
      <c r="T28740" s="11"/>
      <c r="U28740" s="11"/>
    </row>
    <row r="28741" spans="20:21" x14ac:dyDescent="0.2">
      <c r="T28741" s="11"/>
      <c r="U28741" s="11"/>
    </row>
    <row r="28742" spans="20:21" x14ac:dyDescent="0.2">
      <c r="T28742" s="11"/>
      <c r="U28742" s="11"/>
    </row>
    <row r="28743" spans="20:21" x14ac:dyDescent="0.2">
      <c r="T28743" s="11"/>
      <c r="U28743" s="11"/>
    </row>
    <row r="28744" spans="20:21" x14ac:dyDescent="0.2">
      <c r="T28744" s="11"/>
      <c r="U28744" s="11"/>
    </row>
    <row r="28745" spans="20:21" x14ac:dyDescent="0.2">
      <c r="T28745" s="11"/>
      <c r="U28745" s="11"/>
    </row>
    <row r="28746" spans="20:21" x14ac:dyDescent="0.2">
      <c r="T28746" s="11"/>
      <c r="U28746" s="11"/>
    </row>
    <row r="28747" spans="20:21" x14ac:dyDescent="0.2">
      <c r="T28747" s="11"/>
      <c r="U28747" s="11"/>
    </row>
    <row r="28748" spans="20:21" x14ac:dyDescent="0.2">
      <c r="T28748" s="11"/>
      <c r="U28748" s="11"/>
    </row>
    <row r="28749" spans="20:21" x14ac:dyDescent="0.2">
      <c r="T28749" s="11"/>
      <c r="U28749" s="11"/>
    </row>
    <row r="28750" spans="20:21" x14ac:dyDescent="0.2">
      <c r="T28750" s="11"/>
      <c r="U28750" s="11"/>
    </row>
    <row r="28751" spans="20:21" x14ac:dyDescent="0.2">
      <c r="T28751" s="11"/>
      <c r="U28751" s="11"/>
    </row>
    <row r="28752" spans="20:21" x14ac:dyDescent="0.2">
      <c r="T28752" s="11"/>
      <c r="U28752" s="11"/>
    </row>
    <row r="28753" spans="20:21" x14ac:dyDescent="0.2">
      <c r="T28753" s="11"/>
      <c r="U28753" s="11"/>
    </row>
    <row r="28754" spans="20:21" x14ac:dyDescent="0.2">
      <c r="T28754" s="11"/>
      <c r="U28754" s="11"/>
    </row>
    <row r="28755" spans="20:21" x14ac:dyDescent="0.2">
      <c r="T28755" s="11"/>
      <c r="U28755" s="11"/>
    </row>
    <row r="28756" spans="20:21" x14ac:dyDescent="0.2">
      <c r="T28756" s="11"/>
      <c r="U28756" s="11"/>
    </row>
    <row r="28757" spans="20:21" x14ac:dyDescent="0.2">
      <c r="T28757" s="11"/>
      <c r="U28757" s="11"/>
    </row>
    <row r="28758" spans="20:21" x14ac:dyDescent="0.2">
      <c r="T28758" s="11"/>
      <c r="U28758" s="11"/>
    </row>
    <row r="28759" spans="20:21" x14ac:dyDescent="0.2">
      <c r="T28759" s="11"/>
      <c r="U28759" s="11"/>
    </row>
    <row r="28760" spans="20:21" x14ac:dyDescent="0.2">
      <c r="T28760" s="11"/>
      <c r="U28760" s="11"/>
    </row>
    <row r="28761" spans="20:21" x14ac:dyDescent="0.2">
      <c r="T28761" s="11"/>
      <c r="U28761" s="11"/>
    </row>
    <row r="28762" spans="20:21" x14ac:dyDescent="0.2">
      <c r="T28762" s="11"/>
      <c r="U28762" s="11"/>
    </row>
    <row r="28763" spans="20:21" x14ac:dyDescent="0.2">
      <c r="T28763" s="11"/>
      <c r="U28763" s="11"/>
    </row>
    <row r="28764" spans="20:21" x14ac:dyDescent="0.2">
      <c r="T28764" s="11"/>
      <c r="U28764" s="11"/>
    </row>
    <row r="28765" spans="20:21" x14ac:dyDescent="0.2">
      <c r="T28765" s="11"/>
      <c r="U28765" s="11"/>
    </row>
    <row r="28766" spans="20:21" x14ac:dyDescent="0.2">
      <c r="T28766" s="11"/>
      <c r="U28766" s="11"/>
    </row>
    <row r="28767" spans="20:21" x14ac:dyDescent="0.2">
      <c r="T28767" s="11"/>
      <c r="U28767" s="11"/>
    </row>
    <row r="28768" spans="20:21" x14ac:dyDescent="0.2">
      <c r="T28768" s="11"/>
      <c r="U28768" s="11"/>
    </row>
    <row r="28769" spans="20:21" x14ac:dyDescent="0.2">
      <c r="T28769" s="11"/>
      <c r="U28769" s="11"/>
    </row>
    <row r="28770" spans="20:21" x14ac:dyDescent="0.2">
      <c r="T28770" s="11"/>
      <c r="U28770" s="11"/>
    </row>
    <row r="28771" spans="20:21" x14ac:dyDescent="0.2">
      <c r="T28771" s="11"/>
      <c r="U28771" s="11"/>
    </row>
    <row r="28772" spans="20:21" x14ac:dyDescent="0.2">
      <c r="T28772" s="11"/>
      <c r="U28772" s="11"/>
    </row>
    <row r="28773" spans="20:21" x14ac:dyDescent="0.2">
      <c r="T28773" s="11"/>
      <c r="U28773" s="11"/>
    </row>
    <row r="28774" spans="20:21" x14ac:dyDescent="0.2">
      <c r="T28774" s="11"/>
      <c r="U28774" s="11"/>
    </row>
    <row r="28775" spans="20:21" x14ac:dyDescent="0.2">
      <c r="T28775" s="11"/>
      <c r="U28775" s="11"/>
    </row>
    <row r="28776" spans="20:21" x14ac:dyDescent="0.2">
      <c r="T28776" s="11"/>
      <c r="U28776" s="11"/>
    </row>
    <row r="28777" spans="20:21" x14ac:dyDescent="0.2">
      <c r="T28777" s="11"/>
      <c r="U28777" s="11"/>
    </row>
    <row r="28778" spans="20:21" x14ac:dyDescent="0.2">
      <c r="T28778" s="11"/>
      <c r="U28778" s="11"/>
    </row>
    <row r="28779" spans="20:21" x14ac:dyDescent="0.2">
      <c r="T28779" s="11"/>
      <c r="U28779" s="11"/>
    </row>
    <row r="28780" spans="20:21" x14ac:dyDescent="0.2">
      <c r="T28780" s="11"/>
      <c r="U28780" s="11"/>
    </row>
    <row r="28781" spans="20:21" x14ac:dyDescent="0.2">
      <c r="T28781" s="11"/>
      <c r="U28781" s="11"/>
    </row>
    <row r="28782" spans="20:21" x14ac:dyDescent="0.2">
      <c r="T28782" s="11"/>
      <c r="U28782" s="11"/>
    </row>
    <row r="28783" spans="20:21" x14ac:dyDescent="0.2">
      <c r="T28783" s="11"/>
      <c r="U28783" s="11"/>
    </row>
    <row r="28784" spans="20:21" x14ac:dyDescent="0.2">
      <c r="T28784" s="11"/>
      <c r="U28784" s="11"/>
    </row>
    <row r="28785" spans="20:21" x14ac:dyDescent="0.2">
      <c r="T28785" s="11"/>
      <c r="U28785" s="11"/>
    </row>
    <row r="28786" spans="20:21" x14ac:dyDescent="0.2">
      <c r="T28786" s="11"/>
      <c r="U28786" s="11"/>
    </row>
    <row r="28787" spans="20:21" x14ac:dyDescent="0.2">
      <c r="T28787" s="11"/>
      <c r="U28787" s="11"/>
    </row>
    <row r="28788" spans="20:21" x14ac:dyDescent="0.2">
      <c r="T28788" s="11"/>
      <c r="U28788" s="11"/>
    </row>
    <row r="28789" spans="20:21" x14ac:dyDescent="0.2">
      <c r="T28789" s="11"/>
      <c r="U28789" s="11"/>
    </row>
    <row r="28790" spans="20:21" x14ac:dyDescent="0.2">
      <c r="T28790" s="11"/>
      <c r="U28790" s="11"/>
    </row>
    <row r="28791" spans="20:21" x14ac:dyDescent="0.2">
      <c r="T28791" s="11"/>
      <c r="U28791" s="11"/>
    </row>
    <row r="28792" spans="20:21" x14ac:dyDescent="0.2">
      <c r="T28792" s="11"/>
      <c r="U28792" s="11"/>
    </row>
    <row r="28793" spans="20:21" x14ac:dyDescent="0.2">
      <c r="T28793" s="11"/>
      <c r="U28793" s="11"/>
    </row>
    <row r="28794" spans="20:21" x14ac:dyDescent="0.2">
      <c r="T28794" s="11"/>
      <c r="U28794" s="11"/>
    </row>
    <row r="28795" spans="20:21" x14ac:dyDescent="0.2">
      <c r="T28795" s="11"/>
      <c r="U28795" s="11"/>
    </row>
    <row r="28796" spans="20:21" x14ac:dyDescent="0.2">
      <c r="T28796" s="11"/>
      <c r="U28796" s="11"/>
    </row>
    <row r="28797" spans="20:21" x14ac:dyDescent="0.2">
      <c r="T28797" s="11"/>
      <c r="U28797" s="11"/>
    </row>
    <row r="28798" spans="20:21" x14ac:dyDescent="0.2">
      <c r="T28798" s="11"/>
      <c r="U28798" s="11"/>
    </row>
    <row r="28799" spans="20:21" x14ac:dyDescent="0.2">
      <c r="T28799" s="11"/>
      <c r="U28799" s="11"/>
    </row>
    <row r="28800" spans="20:21" x14ac:dyDescent="0.2">
      <c r="T28800" s="11"/>
      <c r="U28800" s="11"/>
    </row>
    <row r="28801" spans="20:21" x14ac:dyDescent="0.2">
      <c r="T28801" s="11"/>
      <c r="U28801" s="11"/>
    </row>
    <row r="28802" spans="20:21" x14ac:dyDescent="0.2">
      <c r="T28802" s="11"/>
      <c r="U28802" s="11"/>
    </row>
    <row r="28803" spans="20:21" x14ac:dyDescent="0.2">
      <c r="T28803" s="11"/>
      <c r="U28803" s="11"/>
    </row>
    <row r="28804" spans="20:21" x14ac:dyDescent="0.2">
      <c r="T28804" s="11"/>
      <c r="U28804" s="11"/>
    </row>
    <row r="28805" spans="20:21" x14ac:dyDescent="0.2">
      <c r="T28805" s="11"/>
      <c r="U28805" s="11"/>
    </row>
    <row r="28806" spans="20:21" x14ac:dyDescent="0.2">
      <c r="T28806" s="11"/>
      <c r="U28806" s="11"/>
    </row>
    <row r="28807" spans="20:21" x14ac:dyDescent="0.2">
      <c r="T28807" s="11"/>
      <c r="U28807" s="11"/>
    </row>
    <row r="28808" spans="20:21" x14ac:dyDescent="0.2">
      <c r="T28808" s="11"/>
      <c r="U28808" s="11"/>
    </row>
    <row r="28809" spans="20:21" x14ac:dyDescent="0.2">
      <c r="T28809" s="11"/>
      <c r="U28809" s="11"/>
    </row>
    <row r="28810" spans="20:21" x14ac:dyDescent="0.2">
      <c r="T28810" s="11"/>
      <c r="U28810" s="11"/>
    </row>
    <row r="28811" spans="20:21" x14ac:dyDescent="0.2">
      <c r="T28811" s="11"/>
      <c r="U28811" s="11"/>
    </row>
    <row r="28812" spans="20:21" x14ac:dyDescent="0.2">
      <c r="T28812" s="11"/>
      <c r="U28812" s="11"/>
    </row>
    <row r="28813" spans="20:21" x14ac:dyDescent="0.2">
      <c r="T28813" s="11"/>
      <c r="U28813" s="11"/>
    </row>
    <row r="28814" spans="20:21" x14ac:dyDescent="0.2">
      <c r="T28814" s="11"/>
      <c r="U28814" s="11"/>
    </row>
    <row r="28815" spans="20:21" x14ac:dyDescent="0.2">
      <c r="T28815" s="11"/>
      <c r="U28815" s="11"/>
    </row>
    <row r="28816" spans="20:21" x14ac:dyDescent="0.2">
      <c r="T28816" s="11"/>
      <c r="U28816" s="11"/>
    </row>
    <row r="28817" spans="20:21" x14ac:dyDescent="0.2">
      <c r="T28817" s="11"/>
      <c r="U28817" s="11"/>
    </row>
    <row r="28818" spans="20:21" x14ac:dyDescent="0.2">
      <c r="T28818" s="11"/>
      <c r="U28818" s="11"/>
    </row>
    <row r="28819" spans="20:21" x14ac:dyDescent="0.2">
      <c r="T28819" s="11"/>
      <c r="U28819" s="11"/>
    </row>
    <row r="28820" spans="20:21" x14ac:dyDescent="0.2">
      <c r="T28820" s="11"/>
      <c r="U28820" s="11"/>
    </row>
    <row r="28821" spans="20:21" x14ac:dyDescent="0.2">
      <c r="T28821" s="11"/>
      <c r="U28821" s="11"/>
    </row>
    <row r="28822" spans="20:21" x14ac:dyDescent="0.2">
      <c r="T28822" s="11"/>
      <c r="U28822" s="11"/>
    </row>
    <row r="28823" spans="20:21" x14ac:dyDescent="0.2">
      <c r="T28823" s="11"/>
      <c r="U28823" s="11"/>
    </row>
    <row r="28824" spans="20:21" x14ac:dyDescent="0.2">
      <c r="T28824" s="11"/>
      <c r="U28824" s="11"/>
    </row>
    <row r="28825" spans="20:21" x14ac:dyDescent="0.2">
      <c r="T28825" s="11"/>
      <c r="U28825" s="11"/>
    </row>
    <row r="28826" spans="20:21" x14ac:dyDescent="0.2">
      <c r="T28826" s="11"/>
      <c r="U28826" s="11"/>
    </row>
    <row r="28827" spans="20:21" x14ac:dyDescent="0.2">
      <c r="T28827" s="11"/>
      <c r="U28827" s="11"/>
    </row>
    <row r="28828" spans="20:21" x14ac:dyDescent="0.2">
      <c r="T28828" s="11"/>
      <c r="U28828" s="11"/>
    </row>
    <row r="28829" spans="20:21" x14ac:dyDescent="0.2">
      <c r="T28829" s="11"/>
      <c r="U28829" s="11"/>
    </row>
    <row r="28830" spans="20:21" x14ac:dyDescent="0.2">
      <c r="T28830" s="11"/>
      <c r="U28830" s="11"/>
    </row>
    <row r="28831" spans="20:21" x14ac:dyDescent="0.2">
      <c r="T28831" s="11"/>
      <c r="U28831" s="11"/>
    </row>
    <row r="28832" spans="20:21" x14ac:dyDescent="0.2">
      <c r="T28832" s="11"/>
      <c r="U28832" s="11"/>
    </row>
    <row r="28833" spans="20:21" x14ac:dyDescent="0.2">
      <c r="T28833" s="11"/>
      <c r="U28833" s="11"/>
    </row>
    <row r="28834" spans="20:21" x14ac:dyDescent="0.2">
      <c r="T28834" s="11"/>
      <c r="U28834" s="11"/>
    </row>
    <row r="28835" spans="20:21" x14ac:dyDescent="0.2">
      <c r="T28835" s="11"/>
      <c r="U28835" s="11"/>
    </row>
    <row r="28836" spans="20:21" x14ac:dyDescent="0.2">
      <c r="T28836" s="11"/>
      <c r="U28836" s="11"/>
    </row>
    <row r="28837" spans="20:21" x14ac:dyDescent="0.2">
      <c r="T28837" s="11"/>
      <c r="U28837" s="11"/>
    </row>
    <row r="28838" spans="20:21" x14ac:dyDescent="0.2">
      <c r="T28838" s="11"/>
      <c r="U28838" s="11"/>
    </row>
    <row r="28839" spans="20:21" x14ac:dyDescent="0.2">
      <c r="T28839" s="11"/>
      <c r="U28839" s="11"/>
    </row>
    <row r="28840" spans="20:21" x14ac:dyDescent="0.2">
      <c r="T28840" s="11"/>
      <c r="U28840" s="11"/>
    </row>
    <row r="28841" spans="20:21" x14ac:dyDescent="0.2">
      <c r="T28841" s="11"/>
      <c r="U28841" s="11"/>
    </row>
    <row r="28842" spans="20:21" x14ac:dyDescent="0.2">
      <c r="T28842" s="11"/>
      <c r="U28842" s="11"/>
    </row>
    <row r="28843" spans="20:21" x14ac:dyDescent="0.2">
      <c r="T28843" s="11"/>
      <c r="U28843" s="11"/>
    </row>
    <row r="28844" spans="20:21" x14ac:dyDescent="0.2">
      <c r="T28844" s="11"/>
      <c r="U28844" s="11"/>
    </row>
    <row r="28845" spans="20:21" x14ac:dyDescent="0.2">
      <c r="T28845" s="11"/>
      <c r="U28845" s="11"/>
    </row>
    <row r="28846" spans="20:21" x14ac:dyDescent="0.2">
      <c r="T28846" s="11"/>
      <c r="U28846" s="11"/>
    </row>
    <row r="28847" spans="20:21" x14ac:dyDescent="0.2">
      <c r="T28847" s="11"/>
      <c r="U28847" s="11"/>
    </row>
    <row r="28848" spans="20:21" x14ac:dyDescent="0.2">
      <c r="T28848" s="11"/>
      <c r="U28848" s="11"/>
    </row>
    <row r="28849" spans="20:21" x14ac:dyDescent="0.2">
      <c r="T28849" s="11"/>
      <c r="U28849" s="11"/>
    </row>
    <row r="28850" spans="20:21" x14ac:dyDescent="0.2">
      <c r="T28850" s="11"/>
      <c r="U28850" s="11"/>
    </row>
    <row r="28851" spans="20:21" x14ac:dyDescent="0.2">
      <c r="T28851" s="11"/>
      <c r="U28851" s="11"/>
    </row>
    <row r="28852" spans="20:21" x14ac:dyDescent="0.2">
      <c r="T28852" s="11"/>
      <c r="U28852" s="11"/>
    </row>
    <row r="28853" spans="20:21" x14ac:dyDescent="0.2">
      <c r="T28853" s="11"/>
      <c r="U28853" s="11"/>
    </row>
    <row r="28854" spans="20:21" x14ac:dyDescent="0.2">
      <c r="T28854" s="11"/>
      <c r="U28854" s="11"/>
    </row>
    <row r="28855" spans="20:21" x14ac:dyDescent="0.2">
      <c r="T28855" s="11"/>
      <c r="U28855" s="11"/>
    </row>
    <row r="28856" spans="20:21" x14ac:dyDescent="0.2">
      <c r="T28856" s="11"/>
      <c r="U28856" s="11"/>
    </row>
    <row r="28857" spans="20:21" x14ac:dyDescent="0.2">
      <c r="T28857" s="11"/>
      <c r="U28857" s="11"/>
    </row>
    <row r="28858" spans="20:21" x14ac:dyDescent="0.2">
      <c r="T28858" s="11"/>
      <c r="U28858" s="11"/>
    </row>
    <row r="28859" spans="20:21" x14ac:dyDescent="0.2">
      <c r="T28859" s="11"/>
      <c r="U28859" s="11"/>
    </row>
    <row r="28860" spans="20:21" x14ac:dyDescent="0.2">
      <c r="T28860" s="11"/>
      <c r="U28860" s="11"/>
    </row>
    <row r="28861" spans="20:21" x14ac:dyDescent="0.2">
      <c r="T28861" s="11"/>
      <c r="U28861" s="11"/>
    </row>
    <row r="28862" spans="20:21" x14ac:dyDescent="0.2">
      <c r="T28862" s="11"/>
      <c r="U28862" s="11"/>
    </row>
    <row r="28863" spans="20:21" x14ac:dyDescent="0.2">
      <c r="T28863" s="11"/>
      <c r="U28863" s="11"/>
    </row>
    <row r="28864" spans="20:21" x14ac:dyDescent="0.2">
      <c r="T28864" s="11"/>
      <c r="U28864" s="11"/>
    </row>
    <row r="28865" spans="20:21" x14ac:dyDescent="0.2">
      <c r="T28865" s="11"/>
      <c r="U28865" s="11"/>
    </row>
    <row r="28866" spans="20:21" x14ac:dyDescent="0.2">
      <c r="T28866" s="11"/>
      <c r="U28866" s="11"/>
    </row>
    <row r="28867" spans="20:21" x14ac:dyDescent="0.2">
      <c r="T28867" s="11"/>
      <c r="U28867" s="11"/>
    </row>
    <row r="28868" spans="20:21" x14ac:dyDescent="0.2">
      <c r="T28868" s="11"/>
      <c r="U28868" s="11"/>
    </row>
    <row r="28869" spans="20:21" x14ac:dyDescent="0.2">
      <c r="T28869" s="11"/>
      <c r="U28869" s="11"/>
    </row>
    <row r="28870" spans="20:21" x14ac:dyDescent="0.2">
      <c r="T28870" s="11"/>
      <c r="U28870" s="11"/>
    </row>
    <row r="28871" spans="20:21" x14ac:dyDescent="0.2">
      <c r="T28871" s="11"/>
      <c r="U28871" s="11"/>
    </row>
    <row r="28872" spans="20:21" x14ac:dyDescent="0.2">
      <c r="T28872" s="11"/>
      <c r="U28872" s="11"/>
    </row>
    <row r="28873" spans="20:21" x14ac:dyDescent="0.2">
      <c r="T28873" s="11"/>
      <c r="U28873" s="11"/>
    </row>
    <row r="28874" spans="20:21" x14ac:dyDescent="0.2">
      <c r="T28874" s="11"/>
      <c r="U28874" s="11"/>
    </row>
    <row r="28875" spans="20:21" x14ac:dyDescent="0.2">
      <c r="T28875" s="11"/>
      <c r="U28875" s="11"/>
    </row>
    <row r="28876" spans="20:21" x14ac:dyDescent="0.2">
      <c r="T28876" s="11"/>
      <c r="U28876" s="11"/>
    </row>
    <row r="28877" spans="20:21" x14ac:dyDescent="0.2">
      <c r="T28877" s="11"/>
      <c r="U28877" s="11"/>
    </row>
    <row r="28878" spans="20:21" x14ac:dyDescent="0.2">
      <c r="T28878" s="11"/>
      <c r="U28878" s="11"/>
    </row>
    <row r="28879" spans="20:21" x14ac:dyDescent="0.2">
      <c r="T28879" s="11"/>
      <c r="U28879" s="11"/>
    </row>
    <row r="28880" spans="20:21" x14ac:dyDescent="0.2">
      <c r="T28880" s="11"/>
      <c r="U28880" s="11"/>
    </row>
    <row r="28881" spans="20:21" x14ac:dyDescent="0.2">
      <c r="T28881" s="11"/>
      <c r="U28881" s="11"/>
    </row>
    <row r="28882" spans="20:21" x14ac:dyDescent="0.2">
      <c r="T28882" s="11"/>
      <c r="U28882" s="11"/>
    </row>
    <row r="28883" spans="20:21" x14ac:dyDescent="0.2">
      <c r="T28883" s="11"/>
      <c r="U28883" s="11"/>
    </row>
    <row r="28884" spans="20:21" x14ac:dyDescent="0.2">
      <c r="T28884" s="11"/>
      <c r="U28884" s="11"/>
    </row>
    <row r="28885" spans="20:21" x14ac:dyDescent="0.2">
      <c r="T28885" s="11"/>
      <c r="U28885" s="11"/>
    </row>
    <row r="28886" spans="20:21" x14ac:dyDescent="0.2">
      <c r="T28886" s="11"/>
      <c r="U28886" s="11"/>
    </row>
    <row r="28887" spans="20:21" x14ac:dyDescent="0.2">
      <c r="T28887" s="11"/>
      <c r="U28887" s="11"/>
    </row>
    <row r="28888" spans="20:21" x14ac:dyDescent="0.2">
      <c r="T28888" s="11"/>
      <c r="U28888" s="11"/>
    </row>
    <row r="28889" spans="20:21" x14ac:dyDescent="0.2">
      <c r="T28889" s="11"/>
      <c r="U28889" s="11"/>
    </row>
    <row r="28890" spans="20:21" x14ac:dyDescent="0.2">
      <c r="T28890" s="11"/>
      <c r="U28890" s="11"/>
    </row>
    <row r="28891" spans="20:21" x14ac:dyDescent="0.2">
      <c r="T28891" s="11"/>
      <c r="U28891" s="11"/>
    </row>
    <row r="28892" spans="20:21" x14ac:dyDescent="0.2">
      <c r="T28892" s="11"/>
      <c r="U28892" s="11"/>
    </row>
    <row r="28893" spans="20:21" x14ac:dyDescent="0.2">
      <c r="T28893" s="11"/>
      <c r="U28893" s="11"/>
    </row>
    <row r="28894" spans="20:21" x14ac:dyDescent="0.2">
      <c r="T28894" s="11"/>
      <c r="U28894" s="11"/>
    </row>
    <row r="28895" spans="20:21" x14ac:dyDescent="0.2">
      <c r="T28895" s="11"/>
      <c r="U28895" s="11"/>
    </row>
    <row r="28896" spans="20:21" x14ac:dyDescent="0.2">
      <c r="T28896" s="11"/>
      <c r="U28896" s="11"/>
    </row>
    <row r="28897" spans="20:21" x14ac:dyDescent="0.2">
      <c r="T28897" s="11"/>
      <c r="U28897" s="11"/>
    </row>
    <row r="28898" spans="20:21" x14ac:dyDescent="0.2">
      <c r="T28898" s="11"/>
      <c r="U28898" s="11"/>
    </row>
    <row r="28899" spans="20:21" x14ac:dyDescent="0.2">
      <c r="T28899" s="11"/>
      <c r="U28899" s="11"/>
    </row>
    <row r="28900" spans="20:21" x14ac:dyDescent="0.2">
      <c r="T28900" s="11"/>
      <c r="U28900" s="11"/>
    </row>
    <row r="28901" spans="20:21" x14ac:dyDescent="0.2">
      <c r="T28901" s="11"/>
      <c r="U28901" s="11"/>
    </row>
    <row r="28902" spans="20:21" x14ac:dyDescent="0.2">
      <c r="T28902" s="11"/>
      <c r="U28902" s="11"/>
    </row>
    <row r="28903" spans="20:21" x14ac:dyDescent="0.2">
      <c r="T28903" s="11"/>
      <c r="U28903" s="11"/>
    </row>
    <row r="28904" spans="20:21" x14ac:dyDescent="0.2">
      <c r="T28904" s="11"/>
      <c r="U28904" s="11"/>
    </row>
    <row r="28905" spans="20:21" x14ac:dyDescent="0.2">
      <c r="T28905" s="11"/>
      <c r="U28905" s="11"/>
    </row>
    <row r="28906" spans="20:21" x14ac:dyDescent="0.2">
      <c r="T28906" s="11"/>
      <c r="U28906" s="11"/>
    </row>
    <row r="28907" spans="20:21" x14ac:dyDescent="0.2">
      <c r="T28907" s="11"/>
      <c r="U28907" s="11"/>
    </row>
    <row r="28908" spans="20:21" x14ac:dyDescent="0.2">
      <c r="T28908" s="11"/>
      <c r="U28908" s="11"/>
    </row>
    <row r="28909" spans="20:21" x14ac:dyDescent="0.2">
      <c r="T28909" s="11"/>
      <c r="U28909" s="11"/>
    </row>
    <row r="28910" spans="20:21" x14ac:dyDescent="0.2">
      <c r="T28910" s="11"/>
      <c r="U28910" s="11"/>
    </row>
    <row r="28911" spans="20:21" x14ac:dyDescent="0.2">
      <c r="T28911" s="11"/>
      <c r="U28911" s="11"/>
    </row>
    <row r="28912" spans="20:21" x14ac:dyDescent="0.2">
      <c r="T28912" s="11"/>
      <c r="U28912" s="11"/>
    </row>
    <row r="28913" spans="20:21" x14ac:dyDescent="0.2">
      <c r="T28913" s="11"/>
      <c r="U28913" s="11"/>
    </row>
    <row r="28914" spans="20:21" x14ac:dyDescent="0.2">
      <c r="T28914" s="11"/>
      <c r="U28914" s="11"/>
    </row>
    <row r="28915" spans="20:21" x14ac:dyDescent="0.2">
      <c r="T28915" s="11"/>
      <c r="U28915" s="11"/>
    </row>
    <row r="28916" spans="20:21" x14ac:dyDescent="0.2">
      <c r="T28916" s="11"/>
      <c r="U28916" s="11"/>
    </row>
    <row r="28917" spans="20:21" x14ac:dyDescent="0.2">
      <c r="T28917" s="11"/>
      <c r="U28917" s="11"/>
    </row>
    <row r="28918" spans="20:21" x14ac:dyDescent="0.2">
      <c r="T28918" s="11"/>
      <c r="U28918" s="11"/>
    </row>
    <row r="28919" spans="20:21" x14ac:dyDescent="0.2">
      <c r="T28919" s="11"/>
      <c r="U28919" s="11"/>
    </row>
    <row r="28920" spans="20:21" x14ac:dyDescent="0.2">
      <c r="T28920" s="11"/>
      <c r="U28920" s="11"/>
    </row>
    <row r="28921" spans="20:21" x14ac:dyDescent="0.2">
      <c r="T28921" s="11"/>
      <c r="U28921" s="11"/>
    </row>
    <row r="28922" spans="20:21" x14ac:dyDescent="0.2">
      <c r="T28922" s="11"/>
      <c r="U28922" s="11"/>
    </row>
    <row r="28923" spans="20:21" x14ac:dyDescent="0.2">
      <c r="T28923" s="11"/>
      <c r="U28923" s="11"/>
    </row>
    <row r="28924" spans="20:21" x14ac:dyDescent="0.2">
      <c r="T28924" s="11"/>
      <c r="U28924" s="11"/>
    </row>
    <row r="28925" spans="20:21" x14ac:dyDescent="0.2">
      <c r="T28925" s="11"/>
      <c r="U28925" s="11"/>
    </row>
    <row r="28926" spans="20:21" x14ac:dyDescent="0.2">
      <c r="T28926" s="11"/>
      <c r="U28926" s="11"/>
    </row>
    <row r="28927" spans="20:21" x14ac:dyDescent="0.2">
      <c r="T28927" s="11"/>
      <c r="U28927" s="11"/>
    </row>
    <row r="28928" spans="20:21" x14ac:dyDescent="0.2">
      <c r="T28928" s="11"/>
      <c r="U28928" s="11"/>
    </row>
    <row r="28929" spans="20:21" x14ac:dyDescent="0.2">
      <c r="T28929" s="11"/>
      <c r="U28929" s="11"/>
    </row>
    <row r="28930" spans="20:21" x14ac:dyDescent="0.2">
      <c r="T28930" s="11"/>
      <c r="U28930" s="11"/>
    </row>
    <row r="28931" spans="20:21" x14ac:dyDescent="0.2">
      <c r="T28931" s="11"/>
      <c r="U28931" s="11"/>
    </row>
    <row r="28932" spans="20:21" x14ac:dyDescent="0.2">
      <c r="T28932" s="11"/>
      <c r="U28932" s="11"/>
    </row>
    <row r="28933" spans="20:21" x14ac:dyDescent="0.2">
      <c r="T28933" s="11"/>
      <c r="U28933" s="11"/>
    </row>
    <row r="28934" spans="20:21" x14ac:dyDescent="0.2">
      <c r="T28934" s="11"/>
      <c r="U28934" s="11"/>
    </row>
    <row r="28935" spans="20:21" x14ac:dyDescent="0.2">
      <c r="T28935" s="11"/>
      <c r="U28935" s="11"/>
    </row>
    <row r="28936" spans="20:21" x14ac:dyDescent="0.2">
      <c r="T28936" s="11"/>
      <c r="U28936" s="11"/>
    </row>
    <row r="28937" spans="20:21" x14ac:dyDescent="0.2">
      <c r="T28937" s="11"/>
      <c r="U28937" s="11"/>
    </row>
    <row r="28938" spans="20:21" x14ac:dyDescent="0.2">
      <c r="T28938" s="11"/>
      <c r="U28938" s="11"/>
    </row>
    <row r="28939" spans="20:21" x14ac:dyDescent="0.2">
      <c r="T28939" s="11"/>
      <c r="U28939" s="11"/>
    </row>
    <row r="28940" spans="20:21" x14ac:dyDescent="0.2">
      <c r="T28940" s="11"/>
      <c r="U28940" s="11"/>
    </row>
    <row r="28941" spans="20:21" x14ac:dyDescent="0.2">
      <c r="T28941" s="11"/>
      <c r="U28941" s="11"/>
    </row>
    <row r="28942" spans="20:21" x14ac:dyDescent="0.2">
      <c r="T28942" s="11"/>
      <c r="U28942" s="11"/>
    </row>
    <row r="28943" spans="20:21" x14ac:dyDescent="0.2">
      <c r="T28943" s="11"/>
      <c r="U28943" s="11"/>
    </row>
    <row r="28944" spans="20:21" x14ac:dyDescent="0.2">
      <c r="T28944" s="11"/>
      <c r="U28944" s="11"/>
    </row>
    <row r="28945" spans="20:21" x14ac:dyDescent="0.2">
      <c r="T28945" s="11"/>
      <c r="U28945" s="11"/>
    </row>
    <row r="28946" spans="20:21" x14ac:dyDescent="0.2">
      <c r="T28946" s="11"/>
      <c r="U28946" s="11"/>
    </row>
    <row r="28947" spans="20:21" x14ac:dyDescent="0.2">
      <c r="T28947" s="11"/>
      <c r="U28947" s="11"/>
    </row>
    <row r="28948" spans="20:21" x14ac:dyDescent="0.2">
      <c r="T28948" s="11"/>
      <c r="U28948" s="11"/>
    </row>
    <row r="28949" spans="20:21" x14ac:dyDescent="0.2">
      <c r="T28949" s="11"/>
      <c r="U28949" s="11"/>
    </row>
    <row r="28950" spans="20:21" x14ac:dyDescent="0.2">
      <c r="T28950" s="11"/>
      <c r="U28950" s="11"/>
    </row>
    <row r="28951" spans="20:21" x14ac:dyDescent="0.2">
      <c r="T28951" s="11"/>
      <c r="U28951" s="11"/>
    </row>
    <row r="28952" spans="20:21" x14ac:dyDescent="0.2">
      <c r="T28952" s="11"/>
      <c r="U28952" s="11"/>
    </row>
    <row r="28953" spans="20:21" x14ac:dyDescent="0.2">
      <c r="T28953" s="11"/>
      <c r="U28953" s="11"/>
    </row>
    <row r="28954" spans="20:21" x14ac:dyDescent="0.2">
      <c r="T28954" s="11"/>
      <c r="U28954" s="11"/>
    </row>
    <row r="28955" spans="20:21" x14ac:dyDescent="0.2">
      <c r="T28955" s="11"/>
      <c r="U28955" s="11"/>
    </row>
    <row r="28956" spans="20:21" x14ac:dyDescent="0.2">
      <c r="T28956" s="11"/>
      <c r="U28956" s="11"/>
    </row>
    <row r="28957" spans="20:21" x14ac:dyDescent="0.2">
      <c r="T28957" s="11"/>
      <c r="U28957" s="11"/>
    </row>
    <row r="28958" spans="20:21" x14ac:dyDescent="0.2">
      <c r="T28958" s="11"/>
      <c r="U28958" s="11"/>
    </row>
    <row r="28959" spans="20:21" x14ac:dyDescent="0.2">
      <c r="T28959" s="11"/>
      <c r="U28959" s="11"/>
    </row>
    <row r="28960" spans="20:21" x14ac:dyDescent="0.2">
      <c r="T28960" s="11"/>
      <c r="U28960" s="11"/>
    </row>
    <row r="28961" spans="20:21" x14ac:dyDescent="0.2">
      <c r="T28961" s="11"/>
      <c r="U28961" s="11"/>
    </row>
    <row r="28962" spans="20:21" x14ac:dyDescent="0.2">
      <c r="T28962" s="11"/>
      <c r="U28962" s="11"/>
    </row>
    <row r="28963" spans="20:21" x14ac:dyDescent="0.2">
      <c r="T28963" s="11"/>
      <c r="U28963" s="11"/>
    </row>
    <row r="28964" spans="20:21" x14ac:dyDescent="0.2">
      <c r="T28964" s="11"/>
      <c r="U28964" s="11"/>
    </row>
    <row r="28965" spans="20:21" x14ac:dyDescent="0.2">
      <c r="T28965" s="11"/>
      <c r="U28965" s="11"/>
    </row>
    <row r="28966" spans="20:21" x14ac:dyDescent="0.2">
      <c r="T28966" s="11"/>
      <c r="U28966" s="11"/>
    </row>
    <row r="28967" spans="20:21" x14ac:dyDescent="0.2">
      <c r="T28967" s="11"/>
      <c r="U28967" s="11"/>
    </row>
    <row r="28968" spans="20:21" x14ac:dyDescent="0.2">
      <c r="T28968" s="11"/>
      <c r="U28968" s="11"/>
    </row>
    <row r="28969" spans="20:21" x14ac:dyDescent="0.2">
      <c r="T28969" s="11"/>
      <c r="U28969" s="11"/>
    </row>
    <row r="28970" spans="20:21" x14ac:dyDescent="0.2">
      <c r="T28970" s="11"/>
      <c r="U28970" s="11"/>
    </row>
    <row r="28971" spans="20:21" x14ac:dyDescent="0.2">
      <c r="T28971" s="11"/>
      <c r="U28971" s="11"/>
    </row>
    <row r="28972" spans="20:21" x14ac:dyDescent="0.2">
      <c r="T28972" s="11"/>
      <c r="U28972" s="11"/>
    </row>
    <row r="28973" spans="20:21" x14ac:dyDescent="0.2">
      <c r="T28973" s="11"/>
      <c r="U28973" s="11"/>
    </row>
    <row r="28974" spans="20:21" x14ac:dyDescent="0.2">
      <c r="T28974" s="11"/>
      <c r="U28974" s="11"/>
    </row>
    <row r="28975" spans="20:21" x14ac:dyDescent="0.2">
      <c r="T28975" s="11"/>
      <c r="U28975" s="11"/>
    </row>
    <row r="28976" spans="20:21" x14ac:dyDescent="0.2">
      <c r="T28976" s="11"/>
      <c r="U28976" s="11"/>
    </row>
    <row r="28977" spans="20:21" x14ac:dyDescent="0.2">
      <c r="T28977" s="11"/>
      <c r="U28977" s="11"/>
    </row>
    <row r="28978" spans="20:21" x14ac:dyDescent="0.2">
      <c r="T28978" s="11"/>
      <c r="U28978" s="11"/>
    </row>
    <row r="28979" spans="20:21" x14ac:dyDescent="0.2">
      <c r="T28979" s="11"/>
      <c r="U28979" s="11"/>
    </row>
    <row r="28980" spans="20:21" x14ac:dyDescent="0.2">
      <c r="T28980" s="11"/>
      <c r="U28980" s="11"/>
    </row>
    <row r="28981" spans="20:21" x14ac:dyDescent="0.2">
      <c r="T28981" s="11"/>
      <c r="U28981" s="11"/>
    </row>
    <row r="28982" spans="20:21" x14ac:dyDescent="0.2">
      <c r="T28982" s="11"/>
      <c r="U28982" s="11"/>
    </row>
    <row r="28983" spans="20:21" x14ac:dyDescent="0.2">
      <c r="T28983" s="11"/>
      <c r="U28983" s="11"/>
    </row>
    <row r="28984" spans="20:21" x14ac:dyDescent="0.2">
      <c r="T28984" s="11"/>
      <c r="U28984" s="11"/>
    </row>
    <row r="28985" spans="20:21" x14ac:dyDescent="0.2">
      <c r="T28985" s="11"/>
      <c r="U28985" s="11"/>
    </row>
    <row r="28986" spans="20:21" x14ac:dyDescent="0.2">
      <c r="T28986" s="11"/>
      <c r="U28986" s="11"/>
    </row>
    <row r="28987" spans="20:21" x14ac:dyDescent="0.2">
      <c r="T28987" s="11"/>
      <c r="U28987" s="11"/>
    </row>
    <row r="28988" spans="20:21" x14ac:dyDescent="0.2">
      <c r="T28988" s="11"/>
      <c r="U28988" s="11"/>
    </row>
    <row r="28989" spans="20:21" x14ac:dyDescent="0.2">
      <c r="T28989" s="11"/>
      <c r="U28989" s="11"/>
    </row>
    <row r="28990" spans="20:21" x14ac:dyDescent="0.2">
      <c r="T28990" s="11"/>
      <c r="U28990" s="11"/>
    </row>
    <row r="28991" spans="20:21" x14ac:dyDescent="0.2">
      <c r="T28991" s="11"/>
      <c r="U28991" s="11"/>
    </row>
    <row r="28992" spans="20:21" x14ac:dyDescent="0.2">
      <c r="T28992" s="11"/>
      <c r="U28992" s="11"/>
    </row>
    <row r="28993" spans="20:21" x14ac:dyDescent="0.2">
      <c r="T28993" s="11"/>
      <c r="U28993" s="11"/>
    </row>
    <row r="28994" spans="20:21" x14ac:dyDescent="0.2">
      <c r="T28994" s="11"/>
      <c r="U28994" s="11"/>
    </row>
    <row r="28995" spans="20:21" x14ac:dyDescent="0.2">
      <c r="T28995" s="11"/>
      <c r="U28995" s="11"/>
    </row>
    <row r="28996" spans="20:21" x14ac:dyDescent="0.2">
      <c r="T28996" s="11"/>
      <c r="U28996" s="11"/>
    </row>
    <row r="28997" spans="20:21" x14ac:dyDescent="0.2">
      <c r="T28997" s="11"/>
      <c r="U28997" s="11"/>
    </row>
    <row r="28998" spans="20:21" x14ac:dyDescent="0.2">
      <c r="T28998" s="11"/>
      <c r="U28998" s="11"/>
    </row>
    <row r="28999" spans="20:21" x14ac:dyDescent="0.2">
      <c r="T28999" s="11"/>
      <c r="U28999" s="11"/>
    </row>
    <row r="29000" spans="20:21" x14ac:dyDescent="0.2">
      <c r="T29000" s="11"/>
      <c r="U29000" s="11"/>
    </row>
    <row r="29001" spans="20:21" x14ac:dyDescent="0.2">
      <c r="T29001" s="11"/>
      <c r="U29001" s="11"/>
    </row>
    <row r="29002" spans="20:21" x14ac:dyDescent="0.2">
      <c r="T29002" s="11"/>
      <c r="U29002" s="11"/>
    </row>
    <row r="29003" spans="20:21" x14ac:dyDescent="0.2">
      <c r="T29003" s="11"/>
      <c r="U29003" s="11"/>
    </row>
    <row r="29004" spans="20:21" x14ac:dyDescent="0.2">
      <c r="T29004" s="11"/>
      <c r="U29004" s="11"/>
    </row>
    <row r="29005" spans="20:21" x14ac:dyDescent="0.2">
      <c r="T29005" s="11"/>
      <c r="U29005" s="11"/>
    </row>
    <row r="29006" spans="20:21" x14ac:dyDescent="0.2">
      <c r="T29006" s="11"/>
      <c r="U29006" s="11"/>
    </row>
    <row r="29007" spans="20:21" x14ac:dyDescent="0.2">
      <c r="T29007" s="11"/>
      <c r="U29007" s="11"/>
    </row>
    <row r="29008" spans="20:21" x14ac:dyDescent="0.2">
      <c r="T29008" s="11"/>
      <c r="U29008" s="11"/>
    </row>
    <row r="29009" spans="20:21" x14ac:dyDescent="0.2">
      <c r="T29009" s="11"/>
      <c r="U29009" s="11"/>
    </row>
    <row r="29010" spans="20:21" x14ac:dyDescent="0.2">
      <c r="T29010" s="11"/>
      <c r="U29010" s="11"/>
    </row>
    <row r="29011" spans="20:21" x14ac:dyDescent="0.2">
      <c r="T29011" s="11"/>
      <c r="U29011" s="11"/>
    </row>
    <row r="29012" spans="20:21" x14ac:dyDescent="0.2">
      <c r="T29012" s="11"/>
      <c r="U29012" s="11"/>
    </row>
    <row r="29013" spans="20:21" x14ac:dyDescent="0.2">
      <c r="T29013" s="11"/>
      <c r="U29013" s="11"/>
    </row>
    <row r="29014" spans="20:21" x14ac:dyDescent="0.2">
      <c r="T29014" s="11"/>
      <c r="U29014" s="11"/>
    </row>
    <row r="29015" spans="20:21" x14ac:dyDescent="0.2">
      <c r="T29015" s="11"/>
      <c r="U29015" s="11"/>
    </row>
    <row r="29016" spans="20:21" x14ac:dyDescent="0.2">
      <c r="T29016" s="11"/>
      <c r="U29016" s="11"/>
    </row>
    <row r="29017" spans="20:21" x14ac:dyDescent="0.2">
      <c r="T29017" s="11"/>
      <c r="U29017" s="11"/>
    </row>
    <row r="29018" spans="20:21" x14ac:dyDescent="0.2">
      <c r="T29018" s="11"/>
      <c r="U29018" s="11"/>
    </row>
    <row r="29019" spans="20:21" x14ac:dyDescent="0.2">
      <c r="T29019" s="11"/>
      <c r="U29019" s="11"/>
    </row>
    <row r="29020" spans="20:21" x14ac:dyDescent="0.2">
      <c r="T29020" s="11"/>
      <c r="U29020" s="11"/>
    </row>
    <row r="29021" spans="20:21" x14ac:dyDescent="0.2">
      <c r="T29021" s="11"/>
      <c r="U29021" s="11"/>
    </row>
    <row r="29022" spans="20:21" x14ac:dyDescent="0.2">
      <c r="T29022" s="11"/>
      <c r="U29022" s="11"/>
    </row>
    <row r="29023" spans="20:21" x14ac:dyDescent="0.2">
      <c r="T29023" s="11"/>
      <c r="U29023" s="11"/>
    </row>
    <row r="29024" spans="20:21" x14ac:dyDescent="0.2">
      <c r="T29024" s="11"/>
      <c r="U29024" s="11"/>
    </row>
    <row r="29025" spans="20:21" x14ac:dyDescent="0.2">
      <c r="T29025" s="11"/>
      <c r="U29025" s="11"/>
    </row>
    <row r="29026" spans="20:21" x14ac:dyDescent="0.2">
      <c r="T29026" s="11"/>
      <c r="U29026" s="11"/>
    </row>
    <row r="29027" spans="20:21" x14ac:dyDescent="0.2">
      <c r="T29027" s="11"/>
      <c r="U29027" s="11"/>
    </row>
    <row r="29028" spans="20:21" x14ac:dyDescent="0.2">
      <c r="T29028" s="11"/>
      <c r="U29028" s="11"/>
    </row>
    <row r="29029" spans="20:21" x14ac:dyDescent="0.2">
      <c r="T29029" s="11"/>
      <c r="U29029" s="11"/>
    </row>
    <row r="29030" spans="20:21" x14ac:dyDescent="0.2">
      <c r="T29030" s="11"/>
      <c r="U29030" s="11"/>
    </row>
    <row r="29031" spans="20:21" x14ac:dyDescent="0.2">
      <c r="T29031" s="11"/>
      <c r="U29031" s="11"/>
    </row>
    <row r="29032" spans="20:21" x14ac:dyDescent="0.2">
      <c r="T29032" s="11"/>
      <c r="U29032" s="11"/>
    </row>
    <row r="29033" spans="20:21" x14ac:dyDescent="0.2">
      <c r="T29033" s="11"/>
      <c r="U29033" s="11"/>
    </row>
    <row r="29034" spans="20:21" x14ac:dyDescent="0.2">
      <c r="T29034" s="11"/>
      <c r="U29034" s="11"/>
    </row>
    <row r="29035" spans="20:21" x14ac:dyDescent="0.2">
      <c r="T29035" s="11"/>
      <c r="U29035" s="11"/>
    </row>
    <row r="29036" spans="20:21" x14ac:dyDescent="0.2">
      <c r="T29036" s="11"/>
      <c r="U29036" s="11"/>
    </row>
    <row r="29037" spans="20:21" x14ac:dyDescent="0.2">
      <c r="T29037" s="11"/>
      <c r="U29037" s="11"/>
    </row>
    <row r="29038" spans="20:21" x14ac:dyDescent="0.2">
      <c r="T29038" s="11"/>
      <c r="U29038" s="11"/>
    </row>
    <row r="29039" spans="20:21" x14ac:dyDescent="0.2">
      <c r="T29039" s="11"/>
      <c r="U29039" s="11"/>
    </row>
    <row r="29040" spans="20:21" x14ac:dyDescent="0.2">
      <c r="T29040" s="11"/>
      <c r="U29040" s="11"/>
    </row>
    <row r="29041" spans="20:21" x14ac:dyDescent="0.2">
      <c r="T29041" s="11"/>
      <c r="U29041" s="11"/>
    </row>
    <row r="29042" spans="20:21" x14ac:dyDescent="0.2">
      <c r="T29042" s="11"/>
      <c r="U29042" s="11"/>
    </row>
    <row r="29043" spans="20:21" x14ac:dyDescent="0.2">
      <c r="T29043" s="11"/>
      <c r="U29043" s="11"/>
    </row>
    <row r="29044" spans="20:21" x14ac:dyDescent="0.2">
      <c r="T29044" s="11"/>
      <c r="U29044" s="11"/>
    </row>
    <row r="29045" spans="20:21" x14ac:dyDescent="0.2">
      <c r="T29045" s="11"/>
      <c r="U29045" s="11"/>
    </row>
    <row r="29046" spans="20:21" x14ac:dyDescent="0.2">
      <c r="T29046" s="11"/>
      <c r="U29046" s="11"/>
    </row>
    <row r="29047" spans="20:21" x14ac:dyDescent="0.2">
      <c r="T29047" s="11"/>
      <c r="U29047" s="11"/>
    </row>
    <row r="29048" spans="20:21" x14ac:dyDescent="0.2">
      <c r="T29048" s="11"/>
      <c r="U29048" s="11"/>
    </row>
    <row r="29049" spans="20:21" x14ac:dyDescent="0.2">
      <c r="T29049" s="11"/>
      <c r="U29049" s="11"/>
    </row>
    <row r="29050" spans="20:21" x14ac:dyDescent="0.2">
      <c r="T29050" s="11"/>
      <c r="U29050" s="11"/>
    </row>
    <row r="29051" spans="20:21" x14ac:dyDescent="0.2">
      <c r="T29051" s="11"/>
      <c r="U29051" s="11"/>
    </row>
    <row r="29052" spans="20:21" x14ac:dyDescent="0.2">
      <c r="T29052" s="11"/>
      <c r="U29052" s="11"/>
    </row>
    <row r="29053" spans="20:21" x14ac:dyDescent="0.2">
      <c r="T29053" s="11"/>
      <c r="U29053" s="11"/>
    </row>
    <row r="29054" spans="20:21" x14ac:dyDescent="0.2">
      <c r="T29054" s="11"/>
      <c r="U29054" s="11"/>
    </row>
    <row r="29055" spans="20:21" x14ac:dyDescent="0.2">
      <c r="T29055" s="11"/>
      <c r="U29055" s="11"/>
    </row>
    <row r="29056" spans="20:21" x14ac:dyDescent="0.2">
      <c r="T29056" s="11"/>
      <c r="U29056" s="11"/>
    </row>
    <row r="29057" spans="20:21" x14ac:dyDescent="0.2">
      <c r="T29057" s="11"/>
      <c r="U29057" s="11"/>
    </row>
    <row r="29058" spans="20:21" x14ac:dyDescent="0.2">
      <c r="T29058" s="11"/>
      <c r="U29058" s="11"/>
    </row>
    <row r="29059" spans="20:21" x14ac:dyDescent="0.2">
      <c r="T29059" s="11"/>
      <c r="U29059" s="11"/>
    </row>
    <row r="29060" spans="20:21" x14ac:dyDescent="0.2">
      <c r="T29060" s="11"/>
      <c r="U29060" s="11"/>
    </row>
    <row r="29061" spans="20:21" x14ac:dyDescent="0.2">
      <c r="T29061" s="11"/>
      <c r="U29061" s="11"/>
    </row>
    <row r="29062" spans="20:21" x14ac:dyDescent="0.2">
      <c r="T29062" s="11"/>
      <c r="U29062" s="11"/>
    </row>
    <row r="29063" spans="20:21" x14ac:dyDescent="0.2">
      <c r="T29063" s="11"/>
      <c r="U29063" s="11"/>
    </row>
    <row r="29064" spans="20:21" x14ac:dyDescent="0.2">
      <c r="T29064" s="11"/>
      <c r="U29064" s="11"/>
    </row>
    <row r="29065" spans="20:21" x14ac:dyDescent="0.2">
      <c r="T29065" s="11"/>
      <c r="U29065" s="11"/>
    </row>
    <row r="29066" spans="20:21" x14ac:dyDescent="0.2">
      <c r="T29066" s="11"/>
      <c r="U29066" s="11"/>
    </row>
    <row r="29067" spans="20:21" x14ac:dyDescent="0.2">
      <c r="T29067" s="11"/>
      <c r="U29067" s="11"/>
    </row>
    <row r="29068" spans="20:21" x14ac:dyDescent="0.2">
      <c r="T29068" s="11"/>
      <c r="U29068" s="11"/>
    </row>
    <row r="29069" spans="20:21" x14ac:dyDescent="0.2">
      <c r="T29069" s="11"/>
      <c r="U29069" s="11"/>
    </row>
    <row r="29070" spans="20:21" x14ac:dyDescent="0.2">
      <c r="T29070" s="11"/>
      <c r="U29070" s="11"/>
    </row>
    <row r="29071" spans="20:21" x14ac:dyDescent="0.2">
      <c r="T29071" s="11"/>
      <c r="U29071" s="11"/>
    </row>
    <row r="29072" spans="20:21" x14ac:dyDescent="0.2">
      <c r="T29072" s="11"/>
      <c r="U29072" s="11"/>
    </row>
    <row r="29073" spans="20:21" x14ac:dyDescent="0.2">
      <c r="T29073" s="11"/>
      <c r="U29073" s="11"/>
    </row>
    <row r="29074" spans="20:21" x14ac:dyDescent="0.2">
      <c r="T29074" s="11"/>
      <c r="U29074" s="11"/>
    </row>
    <row r="29075" spans="20:21" x14ac:dyDescent="0.2">
      <c r="T29075" s="11"/>
      <c r="U29075" s="11"/>
    </row>
    <row r="29076" spans="20:21" x14ac:dyDescent="0.2">
      <c r="T29076" s="11"/>
      <c r="U29076" s="11"/>
    </row>
    <row r="29077" spans="20:21" x14ac:dyDescent="0.2">
      <c r="T29077" s="11"/>
      <c r="U29077" s="11"/>
    </row>
    <row r="29078" spans="20:21" x14ac:dyDescent="0.2">
      <c r="T29078" s="11"/>
      <c r="U29078" s="11"/>
    </row>
    <row r="29079" spans="20:21" x14ac:dyDescent="0.2">
      <c r="T29079" s="11"/>
      <c r="U29079" s="11"/>
    </row>
    <row r="29080" spans="20:21" x14ac:dyDescent="0.2">
      <c r="T29080" s="11"/>
      <c r="U29080" s="11"/>
    </row>
    <row r="29081" spans="20:21" x14ac:dyDescent="0.2">
      <c r="T29081" s="11"/>
      <c r="U29081" s="11"/>
    </row>
    <row r="29082" spans="20:21" x14ac:dyDescent="0.2">
      <c r="T29082" s="11"/>
      <c r="U29082" s="11"/>
    </row>
    <row r="29083" spans="20:21" x14ac:dyDescent="0.2">
      <c r="T29083" s="11"/>
      <c r="U29083" s="11"/>
    </row>
    <row r="29084" spans="20:21" x14ac:dyDescent="0.2">
      <c r="T29084" s="11"/>
      <c r="U29084" s="11"/>
    </row>
    <row r="29085" spans="20:21" x14ac:dyDescent="0.2">
      <c r="T29085" s="11"/>
      <c r="U29085" s="11"/>
    </row>
    <row r="29086" spans="20:21" x14ac:dyDescent="0.2">
      <c r="T29086" s="11"/>
      <c r="U29086" s="11"/>
    </row>
    <row r="29087" spans="20:21" x14ac:dyDescent="0.2">
      <c r="T29087" s="11"/>
      <c r="U29087" s="11"/>
    </row>
    <row r="29088" spans="20:21" x14ac:dyDescent="0.2">
      <c r="T29088" s="11"/>
      <c r="U29088" s="11"/>
    </row>
    <row r="29089" spans="20:21" x14ac:dyDescent="0.2">
      <c r="T29089" s="11"/>
      <c r="U29089" s="11"/>
    </row>
    <row r="29090" spans="20:21" x14ac:dyDescent="0.2">
      <c r="T29090" s="11"/>
      <c r="U29090" s="11"/>
    </row>
    <row r="29091" spans="20:21" x14ac:dyDescent="0.2">
      <c r="T29091" s="11"/>
      <c r="U29091" s="11"/>
    </row>
    <row r="29092" spans="20:21" x14ac:dyDescent="0.2">
      <c r="T29092" s="11"/>
      <c r="U29092" s="11"/>
    </row>
    <row r="29093" spans="20:21" x14ac:dyDescent="0.2">
      <c r="T29093" s="11"/>
      <c r="U29093" s="11"/>
    </row>
    <row r="29094" spans="20:21" x14ac:dyDescent="0.2">
      <c r="T29094" s="11"/>
      <c r="U29094" s="11"/>
    </row>
    <row r="29095" spans="20:21" x14ac:dyDescent="0.2">
      <c r="T29095" s="11"/>
      <c r="U29095" s="11"/>
    </row>
    <row r="29096" spans="20:21" x14ac:dyDescent="0.2">
      <c r="T29096" s="11"/>
      <c r="U29096" s="11"/>
    </row>
    <row r="29097" spans="20:21" x14ac:dyDescent="0.2">
      <c r="T29097" s="11"/>
      <c r="U29097" s="11"/>
    </row>
    <row r="29098" spans="20:21" x14ac:dyDescent="0.2">
      <c r="T29098" s="11"/>
      <c r="U29098" s="11"/>
    </row>
    <row r="29099" spans="20:21" x14ac:dyDescent="0.2">
      <c r="T29099" s="11"/>
      <c r="U29099" s="11"/>
    </row>
    <row r="29100" spans="20:21" x14ac:dyDescent="0.2">
      <c r="T29100" s="11"/>
      <c r="U29100" s="11"/>
    </row>
    <row r="29101" spans="20:21" x14ac:dyDescent="0.2">
      <c r="T29101" s="11"/>
      <c r="U29101" s="11"/>
    </row>
    <row r="29102" spans="20:21" x14ac:dyDescent="0.2">
      <c r="T29102" s="11"/>
      <c r="U29102" s="11"/>
    </row>
    <row r="29103" spans="20:21" x14ac:dyDescent="0.2">
      <c r="T29103" s="11"/>
      <c r="U29103" s="11"/>
    </row>
    <row r="29104" spans="20:21" x14ac:dyDescent="0.2">
      <c r="T29104" s="11"/>
      <c r="U29104" s="11"/>
    </row>
    <row r="29105" spans="20:21" x14ac:dyDescent="0.2">
      <c r="T29105" s="11"/>
      <c r="U29105" s="11"/>
    </row>
    <row r="29106" spans="20:21" x14ac:dyDescent="0.2">
      <c r="T29106" s="11"/>
      <c r="U29106" s="11"/>
    </row>
    <row r="29107" spans="20:21" x14ac:dyDescent="0.2">
      <c r="T29107" s="11"/>
      <c r="U29107" s="11"/>
    </row>
    <row r="29108" spans="20:21" x14ac:dyDescent="0.2">
      <c r="T29108" s="11"/>
      <c r="U29108" s="11"/>
    </row>
    <row r="29109" spans="20:21" x14ac:dyDescent="0.2">
      <c r="T29109" s="11"/>
      <c r="U29109" s="11"/>
    </row>
    <row r="29110" spans="20:21" x14ac:dyDescent="0.2">
      <c r="T29110" s="11"/>
      <c r="U29110" s="11"/>
    </row>
    <row r="29111" spans="20:21" x14ac:dyDescent="0.2">
      <c r="T29111" s="11"/>
      <c r="U29111" s="11"/>
    </row>
    <row r="29112" spans="20:21" x14ac:dyDescent="0.2">
      <c r="T29112" s="11"/>
      <c r="U29112" s="11"/>
    </row>
    <row r="29113" spans="20:21" x14ac:dyDescent="0.2">
      <c r="T29113" s="11"/>
      <c r="U29113" s="11"/>
    </row>
    <row r="29114" spans="20:21" x14ac:dyDescent="0.2">
      <c r="T29114" s="11"/>
      <c r="U29114" s="11"/>
    </row>
    <row r="29115" spans="20:21" x14ac:dyDescent="0.2">
      <c r="T29115" s="11"/>
      <c r="U29115" s="11"/>
    </row>
    <row r="29116" spans="20:21" x14ac:dyDescent="0.2">
      <c r="T29116" s="11"/>
      <c r="U29116" s="11"/>
    </row>
    <row r="29117" spans="20:21" x14ac:dyDescent="0.2">
      <c r="T29117" s="11"/>
      <c r="U29117" s="11"/>
    </row>
    <row r="29118" spans="20:21" x14ac:dyDescent="0.2">
      <c r="T29118" s="11"/>
      <c r="U29118" s="11"/>
    </row>
    <row r="29119" spans="20:21" x14ac:dyDescent="0.2">
      <c r="T29119" s="11"/>
      <c r="U29119" s="11"/>
    </row>
    <row r="29120" spans="20:21" x14ac:dyDescent="0.2">
      <c r="T29120" s="11"/>
      <c r="U29120" s="11"/>
    </row>
    <row r="29121" spans="20:21" x14ac:dyDescent="0.2">
      <c r="T29121" s="11"/>
      <c r="U29121" s="11"/>
    </row>
    <row r="29122" spans="20:21" x14ac:dyDescent="0.2">
      <c r="T29122" s="11"/>
      <c r="U29122" s="11"/>
    </row>
    <row r="29123" spans="20:21" x14ac:dyDescent="0.2">
      <c r="T29123" s="11"/>
      <c r="U29123" s="11"/>
    </row>
    <row r="29124" spans="20:21" x14ac:dyDescent="0.2">
      <c r="T29124" s="11"/>
      <c r="U29124" s="11"/>
    </row>
    <row r="29125" spans="20:21" x14ac:dyDescent="0.2">
      <c r="T29125" s="11"/>
      <c r="U29125" s="11"/>
    </row>
    <row r="29126" spans="20:21" x14ac:dyDescent="0.2">
      <c r="T29126" s="11"/>
      <c r="U29126" s="11"/>
    </row>
    <row r="29127" spans="20:21" x14ac:dyDescent="0.2">
      <c r="T29127" s="11"/>
      <c r="U29127" s="11"/>
    </row>
    <row r="29128" spans="20:21" x14ac:dyDescent="0.2">
      <c r="T29128" s="11"/>
      <c r="U29128" s="11"/>
    </row>
    <row r="29129" spans="20:21" x14ac:dyDescent="0.2">
      <c r="T29129" s="11"/>
      <c r="U29129" s="11"/>
    </row>
    <row r="29130" spans="20:21" x14ac:dyDescent="0.2">
      <c r="T29130" s="11"/>
      <c r="U29130" s="11"/>
    </row>
    <row r="29131" spans="20:21" x14ac:dyDescent="0.2">
      <c r="T29131" s="11"/>
      <c r="U29131" s="11"/>
    </row>
    <row r="29132" spans="20:21" x14ac:dyDescent="0.2">
      <c r="T29132" s="11"/>
      <c r="U29132" s="11"/>
    </row>
    <row r="29133" spans="20:21" x14ac:dyDescent="0.2">
      <c r="T29133" s="11"/>
      <c r="U29133" s="11"/>
    </row>
    <row r="29134" spans="20:21" x14ac:dyDescent="0.2">
      <c r="T29134" s="11"/>
      <c r="U29134" s="11"/>
    </row>
    <row r="29135" spans="20:21" x14ac:dyDescent="0.2">
      <c r="T29135" s="11"/>
      <c r="U29135" s="11"/>
    </row>
    <row r="29136" spans="20:21" x14ac:dyDescent="0.2">
      <c r="T29136" s="11"/>
      <c r="U29136" s="11"/>
    </row>
    <row r="29137" spans="20:21" x14ac:dyDescent="0.2">
      <c r="T29137" s="11"/>
      <c r="U29137" s="11"/>
    </row>
    <row r="29138" spans="20:21" x14ac:dyDescent="0.2">
      <c r="T29138" s="11"/>
      <c r="U29138" s="11"/>
    </row>
    <row r="29139" spans="20:21" x14ac:dyDescent="0.2">
      <c r="T29139" s="11"/>
      <c r="U29139" s="11"/>
    </row>
    <row r="29140" spans="20:21" x14ac:dyDescent="0.2">
      <c r="T29140" s="11"/>
      <c r="U29140" s="11"/>
    </row>
    <row r="29141" spans="20:21" x14ac:dyDescent="0.2">
      <c r="T29141" s="11"/>
      <c r="U29141" s="11"/>
    </row>
    <row r="29142" spans="20:21" x14ac:dyDescent="0.2">
      <c r="T29142" s="11"/>
      <c r="U29142" s="11"/>
    </row>
    <row r="29143" spans="20:21" x14ac:dyDescent="0.2">
      <c r="T29143" s="11"/>
      <c r="U29143" s="11"/>
    </row>
    <row r="29144" spans="20:21" x14ac:dyDescent="0.2">
      <c r="T29144" s="11"/>
      <c r="U29144" s="11"/>
    </row>
    <row r="29145" spans="20:21" x14ac:dyDescent="0.2">
      <c r="T29145" s="11"/>
      <c r="U29145" s="11"/>
    </row>
    <row r="29146" spans="20:21" x14ac:dyDescent="0.2">
      <c r="T29146" s="11"/>
      <c r="U29146" s="11"/>
    </row>
    <row r="29147" spans="20:21" x14ac:dyDescent="0.2">
      <c r="T29147" s="11"/>
      <c r="U29147" s="11"/>
    </row>
    <row r="29148" spans="20:21" x14ac:dyDescent="0.2">
      <c r="T29148" s="11"/>
      <c r="U29148" s="11"/>
    </row>
    <row r="29149" spans="20:21" x14ac:dyDescent="0.2">
      <c r="T29149" s="11"/>
      <c r="U29149" s="11"/>
    </row>
    <row r="29150" spans="20:21" x14ac:dyDescent="0.2">
      <c r="T29150" s="11"/>
      <c r="U29150" s="11"/>
    </row>
    <row r="29151" spans="20:21" x14ac:dyDescent="0.2">
      <c r="T29151" s="11"/>
      <c r="U29151" s="11"/>
    </row>
    <row r="29152" spans="20:21" x14ac:dyDescent="0.2">
      <c r="T29152" s="11"/>
      <c r="U29152" s="11"/>
    </row>
    <row r="29153" spans="20:21" x14ac:dyDescent="0.2">
      <c r="T29153" s="11"/>
      <c r="U29153" s="11"/>
    </row>
    <row r="29154" spans="20:21" x14ac:dyDescent="0.2">
      <c r="T29154" s="11"/>
      <c r="U29154" s="11"/>
    </row>
    <row r="29155" spans="20:21" x14ac:dyDescent="0.2">
      <c r="T29155" s="11"/>
      <c r="U29155" s="11"/>
    </row>
    <row r="29156" spans="20:21" x14ac:dyDescent="0.2">
      <c r="T29156" s="11"/>
      <c r="U29156" s="11"/>
    </row>
    <row r="29157" spans="20:21" x14ac:dyDescent="0.2">
      <c r="T29157" s="11"/>
      <c r="U29157" s="11"/>
    </row>
    <row r="29158" spans="20:21" x14ac:dyDescent="0.2">
      <c r="T29158" s="11"/>
      <c r="U29158" s="11"/>
    </row>
    <row r="29159" spans="20:21" x14ac:dyDescent="0.2">
      <c r="T29159" s="11"/>
      <c r="U29159" s="11"/>
    </row>
    <row r="29160" spans="20:21" x14ac:dyDescent="0.2">
      <c r="T29160" s="11"/>
      <c r="U29160" s="11"/>
    </row>
    <row r="29161" spans="20:21" x14ac:dyDescent="0.2">
      <c r="T29161" s="11"/>
      <c r="U29161" s="11"/>
    </row>
    <row r="29162" spans="20:21" x14ac:dyDescent="0.2">
      <c r="T29162" s="11"/>
      <c r="U29162" s="11"/>
    </row>
    <row r="29163" spans="20:21" x14ac:dyDescent="0.2">
      <c r="T29163" s="11"/>
      <c r="U29163" s="11"/>
    </row>
    <row r="29164" spans="20:21" x14ac:dyDescent="0.2">
      <c r="T29164" s="11"/>
      <c r="U29164" s="11"/>
    </row>
    <row r="29165" spans="20:21" x14ac:dyDescent="0.2">
      <c r="T29165" s="11"/>
      <c r="U29165" s="11"/>
    </row>
    <row r="29166" spans="20:21" x14ac:dyDescent="0.2">
      <c r="T29166" s="11"/>
      <c r="U29166" s="11"/>
    </row>
    <row r="29167" spans="20:21" x14ac:dyDescent="0.2">
      <c r="T29167" s="11"/>
      <c r="U29167" s="11"/>
    </row>
    <row r="29168" spans="20:21" x14ac:dyDescent="0.2">
      <c r="T29168" s="11"/>
      <c r="U29168" s="11"/>
    </row>
    <row r="29169" spans="20:21" x14ac:dyDescent="0.2">
      <c r="T29169" s="11"/>
      <c r="U29169" s="11"/>
    </row>
    <row r="29170" spans="20:21" x14ac:dyDescent="0.2">
      <c r="T29170" s="11"/>
      <c r="U29170" s="11"/>
    </row>
    <row r="29171" spans="20:21" x14ac:dyDescent="0.2">
      <c r="T29171" s="11"/>
      <c r="U29171" s="11"/>
    </row>
    <row r="29172" spans="20:21" x14ac:dyDescent="0.2">
      <c r="T29172" s="11"/>
      <c r="U29172" s="11"/>
    </row>
    <row r="29173" spans="20:21" x14ac:dyDescent="0.2">
      <c r="T29173" s="11"/>
      <c r="U29173" s="11"/>
    </row>
    <row r="29174" spans="20:21" x14ac:dyDescent="0.2">
      <c r="T29174" s="11"/>
      <c r="U29174" s="11"/>
    </row>
    <row r="29175" spans="20:21" x14ac:dyDescent="0.2">
      <c r="T29175" s="11"/>
      <c r="U29175" s="11"/>
    </row>
    <row r="29176" spans="20:21" x14ac:dyDescent="0.2">
      <c r="T29176" s="11"/>
      <c r="U29176" s="11"/>
    </row>
    <row r="29177" spans="20:21" x14ac:dyDescent="0.2">
      <c r="T29177" s="11"/>
      <c r="U29177" s="11"/>
    </row>
    <row r="29178" spans="20:21" x14ac:dyDescent="0.2">
      <c r="T29178" s="11"/>
      <c r="U29178" s="11"/>
    </row>
    <row r="29179" spans="20:21" x14ac:dyDescent="0.2">
      <c r="T29179" s="11"/>
      <c r="U29179" s="11"/>
    </row>
    <row r="29180" spans="20:21" x14ac:dyDescent="0.2">
      <c r="T29180" s="11"/>
      <c r="U29180" s="11"/>
    </row>
    <row r="29181" spans="20:21" x14ac:dyDescent="0.2">
      <c r="T29181" s="11"/>
      <c r="U29181" s="11"/>
    </row>
    <row r="29182" spans="20:21" x14ac:dyDescent="0.2">
      <c r="T29182" s="11"/>
      <c r="U29182" s="11"/>
    </row>
    <row r="29183" spans="20:21" x14ac:dyDescent="0.2">
      <c r="T29183" s="11"/>
      <c r="U29183" s="11"/>
    </row>
    <row r="29184" spans="20:21" x14ac:dyDescent="0.2">
      <c r="T29184" s="11"/>
      <c r="U29184" s="11"/>
    </row>
    <row r="29185" spans="20:21" x14ac:dyDescent="0.2">
      <c r="T29185" s="11"/>
      <c r="U29185" s="11"/>
    </row>
    <row r="29186" spans="20:21" x14ac:dyDescent="0.2">
      <c r="T29186" s="11"/>
      <c r="U29186" s="11"/>
    </row>
    <row r="29187" spans="20:21" x14ac:dyDescent="0.2">
      <c r="T29187" s="11"/>
      <c r="U29187" s="11"/>
    </row>
    <row r="29188" spans="20:21" x14ac:dyDescent="0.2">
      <c r="T29188" s="11"/>
      <c r="U29188" s="11"/>
    </row>
    <row r="29189" spans="20:21" x14ac:dyDescent="0.2">
      <c r="T29189" s="11"/>
      <c r="U29189" s="11"/>
    </row>
    <row r="29190" spans="20:21" x14ac:dyDescent="0.2">
      <c r="T29190" s="11"/>
      <c r="U29190" s="11"/>
    </row>
    <row r="29191" spans="20:21" x14ac:dyDescent="0.2">
      <c r="T29191" s="11"/>
      <c r="U29191" s="11"/>
    </row>
    <row r="29192" spans="20:21" x14ac:dyDescent="0.2">
      <c r="T29192" s="11"/>
      <c r="U29192" s="11"/>
    </row>
    <row r="29193" spans="20:21" x14ac:dyDescent="0.2">
      <c r="T29193" s="11"/>
      <c r="U29193" s="11"/>
    </row>
    <row r="29194" spans="20:21" x14ac:dyDescent="0.2">
      <c r="T29194" s="11"/>
      <c r="U29194" s="11"/>
    </row>
    <row r="29195" spans="20:21" x14ac:dyDescent="0.2">
      <c r="T29195" s="11"/>
      <c r="U29195" s="11"/>
    </row>
    <row r="29196" spans="20:21" x14ac:dyDescent="0.2">
      <c r="T29196" s="11"/>
      <c r="U29196" s="11"/>
    </row>
    <row r="29197" spans="20:21" x14ac:dyDescent="0.2">
      <c r="T29197" s="11"/>
      <c r="U29197" s="11"/>
    </row>
    <row r="29198" spans="20:21" x14ac:dyDescent="0.2">
      <c r="T29198" s="11"/>
      <c r="U29198" s="11"/>
    </row>
    <row r="29199" spans="20:21" x14ac:dyDescent="0.2">
      <c r="T29199" s="11"/>
      <c r="U29199" s="11"/>
    </row>
    <row r="29200" spans="20:21" x14ac:dyDescent="0.2">
      <c r="T29200" s="11"/>
      <c r="U29200" s="11"/>
    </row>
    <row r="29201" spans="20:21" x14ac:dyDescent="0.2">
      <c r="T29201" s="11"/>
      <c r="U29201" s="11"/>
    </row>
    <row r="29202" spans="20:21" x14ac:dyDescent="0.2">
      <c r="T29202" s="11"/>
      <c r="U29202" s="11"/>
    </row>
    <row r="29203" spans="20:21" x14ac:dyDescent="0.2">
      <c r="T29203" s="11"/>
      <c r="U29203" s="11"/>
    </row>
    <row r="29204" spans="20:21" x14ac:dyDescent="0.2">
      <c r="T29204" s="11"/>
      <c r="U29204" s="11"/>
    </row>
    <row r="29205" spans="20:21" x14ac:dyDescent="0.2">
      <c r="T29205" s="11"/>
      <c r="U29205" s="11"/>
    </row>
    <row r="29206" spans="20:21" x14ac:dyDescent="0.2">
      <c r="T29206" s="11"/>
      <c r="U29206" s="11"/>
    </row>
    <row r="29207" spans="20:21" x14ac:dyDescent="0.2">
      <c r="T29207" s="11"/>
      <c r="U29207" s="11"/>
    </row>
    <row r="29208" spans="20:21" x14ac:dyDescent="0.2">
      <c r="T29208" s="11"/>
      <c r="U29208" s="11"/>
    </row>
    <row r="29209" spans="20:21" x14ac:dyDescent="0.2">
      <c r="T29209" s="11"/>
      <c r="U29209" s="11"/>
    </row>
    <row r="29210" spans="20:21" x14ac:dyDescent="0.2">
      <c r="T29210" s="11"/>
      <c r="U29210" s="11"/>
    </row>
    <row r="29211" spans="20:21" x14ac:dyDescent="0.2">
      <c r="T29211" s="11"/>
      <c r="U29211" s="11"/>
    </row>
    <row r="29212" spans="20:21" x14ac:dyDescent="0.2">
      <c r="T29212" s="11"/>
      <c r="U29212" s="11"/>
    </row>
    <row r="29213" spans="20:21" x14ac:dyDescent="0.2">
      <c r="T29213" s="11"/>
      <c r="U29213" s="11"/>
    </row>
    <row r="29214" spans="20:21" x14ac:dyDescent="0.2">
      <c r="T29214" s="11"/>
      <c r="U29214" s="11"/>
    </row>
    <row r="29215" spans="20:21" x14ac:dyDescent="0.2">
      <c r="T29215" s="11"/>
      <c r="U29215" s="11"/>
    </row>
    <row r="29216" spans="20:21" x14ac:dyDescent="0.2">
      <c r="T29216" s="11"/>
      <c r="U29216" s="11"/>
    </row>
    <row r="29217" spans="20:21" x14ac:dyDescent="0.2">
      <c r="T29217" s="11"/>
      <c r="U29217" s="11"/>
    </row>
    <row r="29218" spans="20:21" x14ac:dyDescent="0.2">
      <c r="T29218" s="11"/>
      <c r="U29218" s="11"/>
    </row>
    <row r="29219" spans="20:21" x14ac:dyDescent="0.2">
      <c r="T29219" s="11"/>
      <c r="U29219" s="11"/>
    </row>
    <row r="29220" spans="20:21" x14ac:dyDescent="0.2">
      <c r="T29220" s="11"/>
      <c r="U29220" s="11"/>
    </row>
    <row r="29221" spans="20:21" x14ac:dyDescent="0.2">
      <c r="T29221" s="11"/>
      <c r="U29221" s="11"/>
    </row>
    <row r="29222" spans="20:21" x14ac:dyDescent="0.2">
      <c r="T29222" s="11"/>
      <c r="U29222" s="11"/>
    </row>
    <row r="29223" spans="20:21" x14ac:dyDescent="0.2">
      <c r="T29223" s="11"/>
      <c r="U29223" s="11"/>
    </row>
    <row r="29224" spans="20:21" x14ac:dyDescent="0.2">
      <c r="T29224" s="11"/>
      <c r="U29224" s="11"/>
    </row>
    <row r="29225" spans="20:21" x14ac:dyDescent="0.2">
      <c r="T29225" s="11"/>
      <c r="U29225" s="11"/>
    </row>
    <row r="29226" spans="20:21" x14ac:dyDescent="0.2">
      <c r="T29226" s="11"/>
      <c r="U29226" s="11"/>
    </row>
    <row r="29227" spans="20:21" x14ac:dyDescent="0.2">
      <c r="T29227" s="11"/>
      <c r="U29227" s="11"/>
    </row>
    <row r="29228" spans="20:21" x14ac:dyDescent="0.2">
      <c r="T29228" s="11"/>
      <c r="U29228" s="11"/>
    </row>
    <row r="29229" spans="20:21" x14ac:dyDescent="0.2">
      <c r="T29229" s="11"/>
      <c r="U29229" s="11"/>
    </row>
    <row r="29230" spans="20:21" x14ac:dyDescent="0.2">
      <c r="T29230" s="11"/>
      <c r="U29230" s="11"/>
    </row>
    <row r="29231" spans="20:21" x14ac:dyDescent="0.2">
      <c r="T29231" s="11"/>
      <c r="U29231" s="11"/>
    </row>
    <row r="29232" spans="20:21" x14ac:dyDescent="0.2">
      <c r="T29232" s="11"/>
      <c r="U29232" s="11"/>
    </row>
    <row r="29233" spans="20:21" x14ac:dyDescent="0.2">
      <c r="T29233" s="11"/>
      <c r="U29233" s="11"/>
    </row>
    <row r="29234" spans="20:21" x14ac:dyDescent="0.2">
      <c r="T29234" s="11"/>
      <c r="U29234" s="11"/>
    </row>
    <row r="29235" spans="20:21" x14ac:dyDescent="0.2">
      <c r="T29235" s="11"/>
      <c r="U29235" s="11"/>
    </row>
    <row r="29236" spans="20:21" x14ac:dyDescent="0.2">
      <c r="T29236" s="11"/>
      <c r="U29236" s="11"/>
    </row>
    <row r="29237" spans="20:21" x14ac:dyDescent="0.2">
      <c r="T29237" s="11"/>
      <c r="U29237" s="11"/>
    </row>
    <row r="29238" spans="20:21" x14ac:dyDescent="0.2">
      <c r="T29238" s="11"/>
      <c r="U29238" s="11"/>
    </row>
    <row r="29239" spans="20:21" x14ac:dyDescent="0.2">
      <c r="T29239" s="11"/>
      <c r="U29239" s="11"/>
    </row>
    <row r="29240" spans="20:21" x14ac:dyDescent="0.2">
      <c r="T29240" s="11"/>
      <c r="U29240" s="11"/>
    </row>
    <row r="29241" spans="20:21" x14ac:dyDescent="0.2">
      <c r="T29241" s="11"/>
      <c r="U29241" s="11"/>
    </row>
    <row r="29242" spans="20:21" x14ac:dyDescent="0.2">
      <c r="T29242" s="11"/>
      <c r="U29242" s="11"/>
    </row>
    <row r="29243" spans="20:21" x14ac:dyDescent="0.2">
      <c r="T29243" s="11"/>
      <c r="U29243" s="11"/>
    </row>
    <row r="29244" spans="20:21" x14ac:dyDescent="0.2">
      <c r="T29244" s="11"/>
      <c r="U29244" s="11"/>
    </row>
    <row r="29245" spans="20:21" x14ac:dyDescent="0.2">
      <c r="T29245" s="11"/>
      <c r="U29245" s="11"/>
    </row>
    <row r="29246" spans="20:21" x14ac:dyDescent="0.2">
      <c r="T29246" s="11"/>
      <c r="U29246" s="11"/>
    </row>
    <row r="29247" spans="20:21" x14ac:dyDescent="0.2">
      <c r="T29247" s="11"/>
      <c r="U29247" s="11"/>
    </row>
    <row r="29248" spans="20:21" x14ac:dyDescent="0.2">
      <c r="T29248" s="11"/>
      <c r="U29248" s="11"/>
    </row>
    <row r="29249" spans="20:21" x14ac:dyDescent="0.2">
      <c r="T29249" s="11"/>
      <c r="U29249" s="11"/>
    </row>
    <row r="29250" spans="20:21" x14ac:dyDescent="0.2">
      <c r="T29250" s="11"/>
      <c r="U29250" s="11"/>
    </row>
    <row r="29251" spans="20:21" x14ac:dyDescent="0.2">
      <c r="T29251" s="11"/>
      <c r="U29251" s="11"/>
    </row>
    <row r="29252" spans="20:21" x14ac:dyDescent="0.2">
      <c r="T29252" s="11"/>
      <c r="U29252" s="11"/>
    </row>
    <row r="29253" spans="20:21" x14ac:dyDescent="0.2">
      <c r="T29253" s="11"/>
      <c r="U29253" s="11"/>
    </row>
    <row r="29254" spans="20:21" x14ac:dyDescent="0.2">
      <c r="T29254" s="11"/>
      <c r="U29254" s="11"/>
    </row>
    <row r="29255" spans="20:21" x14ac:dyDescent="0.2">
      <c r="T29255" s="11"/>
      <c r="U29255" s="11"/>
    </row>
    <row r="29256" spans="20:21" x14ac:dyDescent="0.2">
      <c r="T29256" s="11"/>
      <c r="U29256" s="11"/>
    </row>
    <row r="29257" spans="20:21" x14ac:dyDescent="0.2">
      <c r="T29257" s="11"/>
      <c r="U29257" s="11"/>
    </row>
    <row r="29258" spans="20:21" x14ac:dyDescent="0.2">
      <c r="T29258" s="11"/>
      <c r="U29258" s="11"/>
    </row>
    <row r="29259" spans="20:21" x14ac:dyDescent="0.2">
      <c r="T29259" s="11"/>
      <c r="U29259" s="11"/>
    </row>
    <row r="29260" spans="20:21" x14ac:dyDescent="0.2">
      <c r="T29260" s="11"/>
      <c r="U29260" s="11"/>
    </row>
    <row r="29261" spans="20:21" x14ac:dyDescent="0.2">
      <c r="T29261" s="11"/>
      <c r="U29261" s="11"/>
    </row>
    <row r="29262" spans="20:21" x14ac:dyDescent="0.2">
      <c r="T29262" s="11"/>
      <c r="U29262" s="11"/>
    </row>
    <row r="29263" spans="20:21" x14ac:dyDescent="0.2">
      <c r="T29263" s="11"/>
      <c r="U29263" s="11"/>
    </row>
    <row r="29264" spans="20:21" x14ac:dyDescent="0.2">
      <c r="T29264" s="11"/>
      <c r="U29264" s="11"/>
    </row>
    <row r="29265" spans="20:21" x14ac:dyDescent="0.2">
      <c r="T29265" s="11"/>
      <c r="U29265" s="11"/>
    </row>
    <row r="29266" spans="20:21" x14ac:dyDescent="0.2">
      <c r="T29266" s="11"/>
      <c r="U29266" s="11"/>
    </row>
    <row r="29267" spans="20:21" x14ac:dyDescent="0.2">
      <c r="T29267" s="11"/>
      <c r="U29267" s="11"/>
    </row>
    <row r="29268" spans="20:21" x14ac:dyDescent="0.2">
      <c r="T29268" s="11"/>
      <c r="U29268" s="11"/>
    </row>
    <row r="29269" spans="20:21" x14ac:dyDescent="0.2">
      <c r="T29269" s="11"/>
      <c r="U29269" s="11"/>
    </row>
    <row r="29270" spans="20:21" x14ac:dyDescent="0.2">
      <c r="T29270" s="11"/>
      <c r="U29270" s="11"/>
    </row>
    <row r="29271" spans="20:21" x14ac:dyDescent="0.2">
      <c r="T29271" s="11"/>
      <c r="U29271" s="11"/>
    </row>
    <row r="29272" spans="20:21" x14ac:dyDescent="0.2">
      <c r="T29272" s="11"/>
      <c r="U29272" s="11"/>
    </row>
    <row r="29273" spans="20:21" x14ac:dyDescent="0.2">
      <c r="T29273" s="11"/>
      <c r="U29273" s="11"/>
    </row>
    <row r="29274" spans="20:21" x14ac:dyDescent="0.2">
      <c r="T29274" s="11"/>
      <c r="U29274" s="11"/>
    </row>
    <row r="29275" spans="20:21" x14ac:dyDescent="0.2">
      <c r="T29275" s="11"/>
      <c r="U29275" s="11"/>
    </row>
    <row r="29276" spans="20:21" x14ac:dyDescent="0.2">
      <c r="T29276" s="11"/>
      <c r="U29276" s="11"/>
    </row>
    <row r="29277" spans="20:21" x14ac:dyDescent="0.2">
      <c r="T29277" s="11"/>
      <c r="U29277" s="11"/>
    </row>
    <row r="29278" spans="20:21" x14ac:dyDescent="0.2">
      <c r="T29278" s="11"/>
      <c r="U29278" s="11"/>
    </row>
    <row r="29279" spans="20:21" x14ac:dyDescent="0.2">
      <c r="T29279" s="11"/>
      <c r="U29279" s="11"/>
    </row>
    <row r="29280" spans="20:21" x14ac:dyDescent="0.2">
      <c r="T29280" s="11"/>
      <c r="U29280" s="11"/>
    </row>
    <row r="29281" spans="20:21" x14ac:dyDescent="0.2">
      <c r="T29281" s="11"/>
      <c r="U29281" s="11"/>
    </row>
    <row r="29282" spans="20:21" x14ac:dyDescent="0.2">
      <c r="T29282" s="11"/>
      <c r="U29282" s="11"/>
    </row>
    <row r="29283" spans="20:21" x14ac:dyDescent="0.2">
      <c r="T29283" s="11"/>
      <c r="U29283" s="11"/>
    </row>
    <row r="29284" spans="20:21" x14ac:dyDescent="0.2">
      <c r="T29284" s="11"/>
      <c r="U29284" s="11"/>
    </row>
    <row r="29285" spans="20:21" x14ac:dyDescent="0.2">
      <c r="T29285" s="11"/>
      <c r="U29285" s="11"/>
    </row>
    <row r="29286" spans="20:21" x14ac:dyDescent="0.2">
      <c r="T29286" s="11"/>
      <c r="U29286" s="11"/>
    </row>
    <row r="29287" spans="20:21" x14ac:dyDescent="0.2">
      <c r="T29287" s="11"/>
      <c r="U29287" s="11"/>
    </row>
    <row r="29288" spans="20:21" x14ac:dyDescent="0.2">
      <c r="T29288" s="11"/>
      <c r="U29288" s="11"/>
    </row>
    <row r="29289" spans="20:21" x14ac:dyDescent="0.2">
      <c r="T29289" s="11"/>
      <c r="U29289" s="11"/>
    </row>
    <row r="29290" spans="20:21" x14ac:dyDescent="0.2">
      <c r="T29290" s="11"/>
      <c r="U29290" s="11"/>
    </row>
    <row r="29291" spans="20:21" x14ac:dyDescent="0.2">
      <c r="T29291" s="11"/>
      <c r="U29291" s="11"/>
    </row>
    <row r="29292" spans="20:21" x14ac:dyDescent="0.2">
      <c r="T29292" s="11"/>
      <c r="U29292" s="11"/>
    </row>
    <row r="29293" spans="20:21" x14ac:dyDescent="0.2">
      <c r="T29293" s="11"/>
      <c r="U29293" s="11"/>
    </row>
    <row r="29294" spans="20:21" x14ac:dyDescent="0.2">
      <c r="T29294" s="11"/>
      <c r="U29294" s="11"/>
    </row>
    <row r="29295" spans="20:21" x14ac:dyDescent="0.2">
      <c r="T29295" s="11"/>
      <c r="U29295" s="11"/>
    </row>
    <row r="29296" spans="20:21" x14ac:dyDescent="0.2">
      <c r="T29296" s="11"/>
      <c r="U29296" s="11"/>
    </row>
    <row r="29297" spans="20:21" x14ac:dyDescent="0.2">
      <c r="T29297" s="11"/>
      <c r="U29297" s="11"/>
    </row>
    <row r="29298" spans="20:21" x14ac:dyDescent="0.2">
      <c r="T29298" s="11"/>
      <c r="U29298" s="11"/>
    </row>
    <row r="29299" spans="20:21" x14ac:dyDescent="0.2">
      <c r="T29299" s="11"/>
      <c r="U29299" s="11"/>
    </row>
    <row r="29300" spans="20:21" x14ac:dyDescent="0.2">
      <c r="T29300" s="11"/>
      <c r="U29300" s="11"/>
    </row>
    <row r="29301" spans="20:21" x14ac:dyDescent="0.2">
      <c r="T29301" s="11"/>
      <c r="U29301" s="11"/>
    </row>
    <row r="29302" spans="20:21" x14ac:dyDescent="0.2">
      <c r="T29302" s="11"/>
      <c r="U29302" s="11"/>
    </row>
    <row r="29303" spans="20:21" x14ac:dyDescent="0.2">
      <c r="T29303" s="11"/>
      <c r="U29303" s="11"/>
    </row>
    <row r="29304" spans="20:21" x14ac:dyDescent="0.2">
      <c r="T29304" s="11"/>
      <c r="U29304" s="11"/>
    </row>
    <row r="29305" spans="20:21" x14ac:dyDescent="0.2">
      <c r="T29305" s="11"/>
      <c r="U29305" s="11"/>
    </row>
    <row r="29306" spans="20:21" x14ac:dyDescent="0.2">
      <c r="T29306" s="11"/>
      <c r="U29306" s="11"/>
    </row>
    <row r="29307" spans="20:21" x14ac:dyDescent="0.2">
      <c r="T29307" s="11"/>
      <c r="U29307" s="11"/>
    </row>
    <row r="29308" spans="20:21" x14ac:dyDescent="0.2">
      <c r="T29308" s="11"/>
      <c r="U29308" s="11"/>
    </row>
    <row r="29309" spans="20:21" x14ac:dyDescent="0.2">
      <c r="T29309" s="11"/>
      <c r="U29309" s="11"/>
    </row>
    <row r="29310" spans="20:21" x14ac:dyDescent="0.2">
      <c r="T29310" s="11"/>
      <c r="U29310" s="11"/>
    </row>
    <row r="29311" spans="20:21" x14ac:dyDescent="0.2">
      <c r="T29311" s="11"/>
      <c r="U29311" s="11"/>
    </row>
    <row r="29312" spans="20:21" x14ac:dyDescent="0.2">
      <c r="T29312" s="11"/>
      <c r="U29312" s="11"/>
    </row>
    <row r="29313" spans="20:21" x14ac:dyDescent="0.2">
      <c r="T29313" s="11"/>
      <c r="U29313" s="11"/>
    </row>
    <row r="29314" spans="20:21" x14ac:dyDescent="0.2">
      <c r="T29314" s="11"/>
      <c r="U29314" s="11"/>
    </row>
    <row r="29315" spans="20:21" x14ac:dyDescent="0.2">
      <c r="T29315" s="11"/>
      <c r="U29315" s="11"/>
    </row>
    <row r="29316" spans="20:21" x14ac:dyDescent="0.2">
      <c r="T29316" s="11"/>
      <c r="U29316" s="11"/>
    </row>
    <row r="29317" spans="20:21" x14ac:dyDescent="0.2">
      <c r="T29317" s="11"/>
      <c r="U29317" s="11"/>
    </row>
    <row r="29318" spans="20:21" x14ac:dyDescent="0.2">
      <c r="T29318" s="11"/>
      <c r="U29318" s="11"/>
    </row>
    <row r="29319" spans="20:21" x14ac:dyDescent="0.2">
      <c r="T29319" s="11"/>
      <c r="U29319" s="11"/>
    </row>
    <row r="29320" spans="20:21" x14ac:dyDescent="0.2">
      <c r="T29320" s="11"/>
      <c r="U29320" s="11"/>
    </row>
    <row r="29321" spans="20:21" x14ac:dyDescent="0.2">
      <c r="T29321" s="11"/>
      <c r="U29321" s="11"/>
    </row>
    <row r="29322" spans="20:21" x14ac:dyDescent="0.2">
      <c r="T29322" s="11"/>
      <c r="U29322" s="11"/>
    </row>
    <row r="29323" spans="20:21" x14ac:dyDescent="0.2">
      <c r="T29323" s="11"/>
      <c r="U29323" s="11"/>
    </row>
    <row r="29324" spans="20:21" x14ac:dyDescent="0.2">
      <c r="T29324" s="11"/>
      <c r="U29324" s="11"/>
    </row>
    <row r="29325" spans="20:21" x14ac:dyDescent="0.2">
      <c r="T29325" s="11"/>
      <c r="U29325" s="11"/>
    </row>
    <row r="29326" spans="20:21" x14ac:dyDescent="0.2">
      <c r="T29326" s="11"/>
      <c r="U29326" s="11"/>
    </row>
    <row r="29327" spans="20:21" x14ac:dyDescent="0.2">
      <c r="T29327" s="11"/>
      <c r="U29327" s="11"/>
    </row>
    <row r="29328" spans="20:21" x14ac:dyDescent="0.2">
      <c r="T29328" s="11"/>
      <c r="U29328" s="11"/>
    </row>
    <row r="29329" spans="20:21" x14ac:dyDescent="0.2">
      <c r="T29329" s="11"/>
      <c r="U29329" s="11"/>
    </row>
    <row r="29330" spans="20:21" x14ac:dyDescent="0.2">
      <c r="T29330" s="11"/>
      <c r="U29330" s="11"/>
    </row>
    <row r="29331" spans="20:21" x14ac:dyDescent="0.2">
      <c r="T29331" s="11"/>
      <c r="U29331" s="11"/>
    </row>
    <row r="29332" spans="20:21" x14ac:dyDescent="0.2">
      <c r="T29332" s="11"/>
      <c r="U29332" s="11"/>
    </row>
    <row r="29333" spans="20:21" x14ac:dyDescent="0.2">
      <c r="T29333" s="11"/>
      <c r="U29333" s="11"/>
    </row>
    <row r="29334" spans="20:21" x14ac:dyDescent="0.2">
      <c r="T29334" s="11"/>
      <c r="U29334" s="11"/>
    </row>
    <row r="29335" spans="20:21" x14ac:dyDescent="0.2">
      <c r="T29335" s="11"/>
      <c r="U29335" s="11"/>
    </row>
    <row r="29336" spans="20:21" x14ac:dyDescent="0.2">
      <c r="T29336" s="11"/>
      <c r="U29336" s="11"/>
    </row>
    <row r="29337" spans="20:21" x14ac:dyDescent="0.2">
      <c r="T29337" s="11"/>
      <c r="U29337" s="11"/>
    </row>
    <row r="29338" spans="20:21" x14ac:dyDescent="0.2">
      <c r="T29338" s="11"/>
      <c r="U29338" s="11"/>
    </row>
    <row r="29339" spans="20:21" x14ac:dyDescent="0.2">
      <c r="T29339" s="11"/>
      <c r="U29339" s="11"/>
    </row>
    <row r="29340" spans="20:21" x14ac:dyDescent="0.2">
      <c r="T29340" s="11"/>
      <c r="U29340" s="11"/>
    </row>
    <row r="29341" spans="20:21" x14ac:dyDescent="0.2">
      <c r="T29341" s="11"/>
      <c r="U29341" s="11"/>
    </row>
    <row r="29342" spans="20:21" x14ac:dyDescent="0.2">
      <c r="T29342" s="11"/>
      <c r="U29342" s="11"/>
    </row>
    <row r="29343" spans="20:21" x14ac:dyDescent="0.2">
      <c r="T29343" s="11"/>
      <c r="U29343" s="11"/>
    </row>
    <row r="29344" spans="20:21" x14ac:dyDescent="0.2">
      <c r="T29344" s="11"/>
      <c r="U29344" s="11"/>
    </row>
    <row r="29345" spans="20:21" x14ac:dyDescent="0.2">
      <c r="T29345" s="11"/>
      <c r="U29345" s="11"/>
    </row>
    <row r="29346" spans="20:21" x14ac:dyDescent="0.2">
      <c r="T29346" s="11"/>
      <c r="U29346" s="11"/>
    </row>
    <row r="29347" spans="20:21" x14ac:dyDescent="0.2">
      <c r="T29347" s="11"/>
      <c r="U29347" s="11"/>
    </row>
    <row r="29348" spans="20:21" x14ac:dyDescent="0.2">
      <c r="T29348" s="11"/>
      <c r="U29348" s="11"/>
    </row>
    <row r="29349" spans="20:21" x14ac:dyDescent="0.2">
      <c r="T29349" s="11"/>
      <c r="U29349" s="11"/>
    </row>
    <row r="29350" spans="20:21" x14ac:dyDescent="0.2">
      <c r="T29350" s="11"/>
      <c r="U29350" s="11"/>
    </row>
    <row r="29351" spans="20:21" x14ac:dyDescent="0.2">
      <c r="T29351" s="11"/>
      <c r="U29351" s="11"/>
    </row>
    <row r="29352" spans="20:21" x14ac:dyDescent="0.2">
      <c r="T29352" s="11"/>
      <c r="U29352" s="11"/>
    </row>
    <row r="29353" spans="20:21" x14ac:dyDescent="0.2">
      <c r="T29353" s="11"/>
      <c r="U29353" s="11"/>
    </row>
    <row r="29354" spans="20:21" x14ac:dyDescent="0.2">
      <c r="T29354" s="11"/>
      <c r="U29354" s="11"/>
    </row>
    <row r="29355" spans="20:21" x14ac:dyDescent="0.2">
      <c r="T29355" s="11"/>
      <c r="U29355" s="11"/>
    </row>
    <row r="29356" spans="20:21" x14ac:dyDescent="0.2">
      <c r="T29356" s="11"/>
      <c r="U29356" s="11"/>
    </row>
    <row r="29357" spans="20:21" x14ac:dyDescent="0.2">
      <c r="T29357" s="11"/>
      <c r="U29357" s="11"/>
    </row>
    <row r="29358" spans="20:21" x14ac:dyDescent="0.2">
      <c r="T29358" s="11"/>
      <c r="U29358" s="11"/>
    </row>
    <row r="29359" spans="20:21" x14ac:dyDescent="0.2">
      <c r="T29359" s="11"/>
      <c r="U29359" s="11"/>
    </row>
    <row r="29360" spans="20:21" x14ac:dyDescent="0.2">
      <c r="T29360" s="11"/>
      <c r="U29360" s="11"/>
    </row>
    <row r="29361" spans="20:21" x14ac:dyDescent="0.2">
      <c r="T29361" s="11"/>
      <c r="U29361" s="11"/>
    </row>
    <row r="29362" spans="20:21" x14ac:dyDescent="0.2">
      <c r="T29362" s="11"/>
      <c r="U29362" s="11"/>
    </row>
    <row r="29363" spans="20:21" x14ac:dyDescent="0.2">
      <c r="T29363" s="11"/>
      <c r="U29363" s="11"/>
    </row>
    <row r="29364" spans="20:21" x14ac:dyDescent="0.2">
      <c r="T29364" s="11"/>
      <c r="U29364" s="11"/>
    </row>
    <row r="29365" spans="20:21" x14ac:dyDescent="0.2">
      <c r="T29365" s="11"/>
      <c r="U29365" s="11"/>
    </row>
    <row r="29366" spans="20:21" x14ac:dyDescent="0.2">
      <c r="T29366" s="11"/>
      <c r="U29366" s="11"/>
    </row>
    <row r="29367" spans="20:21" x14ac:dyDescent="0.2">
      <c r="T29367" s="11"/>
      <c r="U29367" s="11"/>
    </row>
    <row r="29368" spans="20:21" x14ac:dyDescent="0.2">
      <c r="T29368" s="11"/>
      <c r="U29368" s="11"/>
    </row>
    <row r="29369" spans="20:21" x14ac:dyDescent="0.2">
      <c r="T29369" s="11"/>
      <c r="U29369" s="11"/>
    </row>
    <row r="29370" spans="20:21" x14ac:dyDescent="0.2">
      <c r="T29370" s="11"/>
      <c r="U29370" s="11"/>
    </row>
    <row r="29371" spans="20:21" x14ac:dyDescent="0.2">
      <c r="T29371" s="11"/>
      <c r="U29371" s="11"/>
    </row>
    <row r="29372" spans="20:21" x14ac:dyDescent="0.2">
      <c r="T29372" s="11"/>
      <c r="U29372" s="11"/>
    </row>
    <row r="29373" spans="20:21" x14ac:dyDescent="0.2">
      <c r="T29373" s="11"/>
      <c r="U29373" s="11"/>
    </row>
    <row r="29374" spans="20:21" x14ac:dyDescent="0.2">
      <c r="T29374" s="11"/>
      <c r="U29374" s="11"/>
    </row>
    <row r="29375" spans="20:21" x14ac:dyDescent="0.2">
      <c r="T29375" s="11"/>
      <c r="U29375" s="11"/>
    </row>
    <row r="29376" spans="20:21" x14ac:dyDescent="0.2">
      <c r="T29376" s="11"/>
      <c r="U29376" s="11"/>
    </row>
    <row r="29377" spans="20:21" x14ac:dyDescent="0.2">
      <c r="T29377" s="11"/>
      <c r="U29377" s="11"/>
    </row>
    <row r="29378" spans="20:21" x14ac:dyDescent="0.2">
      <c r="T29378" s="11"/>
      <c r="U29378" s="11"/>
    </row>
    <row r="29379" spans="20:21" x14ac:dyDescent="0.2">
      <c r="T29379" s="11"/>
      <c r="U29379" s="11"/>
    </row>
    <row r="29380" spans="20:21" x14ac:dyDescent="0.2">
      <c r="T29380" s="11"/>
      <c r="U29380" s="11"/>
    </row>
    <row r="29381" spans="20:21" x14ac:dyDescent="0.2">
      <c r="T29381" s="11"/>
      <c r="U29381" s="11"/>
    </row>
    <row r="29382" spans="20:21" x14ac:dyDescent="0.2">
      <c r="T29382" s="11"/>
      <c r="U29382" s="11"/>
    </row>
    <row r="29383" spans="20:21" x14ac:dyDescent="0.2">
      <c r="T29383" s="11"/>
      <c r="U29383" s="11"/>
    </row>
    <row r="29384" spans="20:21" x14ac:dyDescent="0.2">
      <c r="T29384" s="11"/>
      <c r="U29384" s="11"/>
    </row>
    <row r="29385" spans="20:21" x14ac:dyDescent="0.2">
      <c r="T29385" s="11"/>
      <c r="U29385" s="11"/>
    </row>
    <row r="29386" spans="20:21" x14ac:dyDescent="0.2">
      <c r="T29386" s="11"/>
      <c r="U29386" s="11"/>
    </row>
    <row r="29387" spans="20:21" x14ac:dyDescent="0.2">
      <c r="T29387" s="11"/>
      <c r="U29387" s="11"/>
    </row>
    <row r="29388" spans="20:21" x14ac:dyDescent="0.2">
      <c r="T29388" s="11"/>
      <c r="U29388" s="11"/>
    </row>
    <row r="29389" spans="20:21" x14ac:dyDescent="0.2">
      <c r="T29389" s="11"/>
      <c r="U29389" s="11"/>
    </row>
    <row r="29390" spans="20:21" x14ac:dyDescent="0.2">
      <c r="T29390" s="11"/>
      <c r="U29390" s="11"/>
    </row>
    <row r="29391" spans="20:21" x14ac:dyDescent="0.2">
      <c r="T29391" s="11"/>
      <c r="U29391" s="11"/>
    </row>
    <row r="29392" spans="20:21" x14ac:dyDescent="0.2">
      <c r="T29392" s="11"/>
      <c r="U29392" s="11"/>
    </row>
    <row r="29393" spans="20:21" x14ac:dyDescent="0.2">
      <c r="T29393" s="11"/>
      <c r="U29393" s="11"/>
    </row>
    <row r="29394" spans="20:21" x14ac:dyDescent="0.2">
      <c r="T29394" s="11"/>
      <c r="U29394" s="11"/>
    </row>
    <row r="29395" spans="20:21" x14ac:dyDescent="0.2">
      <c r="T29395" s="11"/>
      <c r="U29395" s="11"/>
    </row>
    <row r="29396" spans="20:21" x14ac:dyDescent="0.2">
      <c r="T29396" s="11"/>
      <c r="U29396" s="11"/>
    </row>
    <row r="29397" spans="20:21" x14ac:dyDescent="0.2">
      <c r="T29397" s="11"/>
      <c r="U29397" s="11"/>
    </row>
    <row r="29398" spans="20:21" x14ac:dyDescent="0.2">
      <c r="T29398" s="11"/>
      <c r="U29398" s="11"/>
    </row>
    <row r="29399" spans="20:21" x14ac:dyDescent="0.2">
      <c r="T29399" s="11"/>
      <c r="U29399" s="11"/>
    </row>
    <row r="29400" spans="20:21" x14ac:dyDescent="0.2">
      <c r="T29400" s="11"/>
      <c r="U29400" s="11"/>
    </row>
    <row r="29401" spans="20:21" x14ac:dyDescent="0.2">
      <c r="T29401" s="11"/>
      <c r="U29401" s="11"/>
    </row>
    <row r="29402" spans="20:21" x14ac:dyDescent="0.2">
      <c r="T29402" s="11"/>
      <c r="U29402" s="11"/>
    </row>
    <row r="29403" spans="20:21" x14ac:dyDescent="0.2">
      <c r="T29403" s="11"/>
      <c r="U29403" s="11"/>
    </row>
    <row r="29404" spans="20:21" x14ac:dyDescent="0.2">
      <c r="T29404" s="11"/>
      <c r="U29404" s="11"/>
    </row>
    <row r="29405" spans="20:21" x14ac:dyDescent="0.2">
      <c r="T29405" s="11"/>
      <c r="U29405" s="11"/>
    </row>
    <row r="29406" spans="20:21" x14ac:dyDescent="0.2">
      <c r="T29406" s="11"/>
      <c r="U29406" s="11"/>
    </row>
    <row r="29407" spans="20:21" x14ac:dyDescent="0.2">
      <c r="T29407" s="11"/>
      <c r="U29407" s="11"/>
    </row>
    <row r="29408" spans="20:21" x14ac:dyDescent="0.2">
      <c r="T29408" s="11"/>
      <c r="U29408" s="11"/>
    </row>
    <row r="29409" spans="20:21" x14ac:dyDescent="0.2">
      <c r="T29409" s="11"/>
      <c r="U29409" s="11"/>
    </row>
    <row r="29410" spans="20:21" x14ac:dyDescent="0.2">
      <c r="T29410" s="11"/>
      <c r="U29410" s="11"/>
    </row>
    <row r="29411" spans="20:21" x14ac:dyDescent="0.2">
      <c r="T29411" s="11"/>
      <c r="U29411" s="11"/>
    </row>
    <row r="29412" spans="20:21" x14ac:dyDescent="0.2">
      <c r="T29412" s="11"/>
      <c r="U29412" s="11"/>
    </row>
    <row r="29413" spans="20:21" x14ac:dyDescent="0.2">
      <c r="T29413" s="11"/>
      <c r="U29413" s="11"/>
    </row>
    <row r="29414" spans="20:21" x14ac:dyDescent="0.2">
      <c r="T29414" s="11"/>
      <c r="U29414" s="11"/>
    </row>
    <row r="29415" spans="20:21" x14ac:dyDescent="0.2">
      <c r="T29415" s="11"/>
      <c r="U29415" s="11"/>
    </row>
    <row r="29416" spans="20:21" x14ac:dyDescent="0.2">
      <c r="T29416" s="11"/>
      <c r="U29416" s="11"/>
    </row>
    <row r="29417" spans="20:21" x14ac:dyDescent="0.2">
      <c r="T29417" s="11"/>
      <c r="U29417" s="11"/>
    </row>
    <row r="29418" spans="20:21" x14ac:dyDescent="0.2">
      <c r="T29418" s="11"/>
      <c r="U29418" s="11"/>
    </row>
    <row r="29419" spans="20:21" x14ac:dyDescent="0.2">
      <c r="T29419" s="11"/>
      <c r="U29419" s="11"/>
    </row>
    <row r="29420" spans="20:21" x14ac:dyDescent="0.2">
      <c r="T29420" s="11"/>
      <c r="U29420" s="11"/>
    </row>
    <row r="29421" spans="20:21" x14ac:dyDescent="0.2">
      <c r="T29421" s="11"/>
      <c r="U29421" s="11"/>
    </row>
    <row r="29422" spans="20:21" x14ac:dyDescent="0.2">
      <c r="T29422" s="11"/>
      <c r="U29422" s="11"/>
    </row>
    <row r="29423" spans="20:21" x14ac:dyDescent="0.2">
      <c r="T29423" s="11"/>
      <c r="U29423" s="11"/>
    </row>
    <row r="29424" spans="20:21" x14ac:dyDescent="0.2">
      <c r="T29424" s="11"/>
      <c r="U29424" s="11"/>
    </row>
    <row r="29425" spans="20:21" x14ac:dyDescent="0.2">
      <c r="T29425" s="11"/>
      <c r="U29425" s="11"/>
    </row>
    <row r="29426" spans="20:21" x14ac:dyDescent="0.2">
      <c r="T29426" s="11"/>
      <c r="U29426" s="11"/>
    </row>
    <row r="29427" spans="20:21" x14ac:dyDescent="0.2">
      <c r="T29427" s="11"/>
      <c r="U29427" s="11"/>
    </row>
    <row r="29428" spans="20:21" x14ac:dyDescent="0.2">
      <c r="T29428" s="11"/>
      <c r="U29428" s="11"/>
    </row>
    <row r="29429" spans="20:21" x14ac:dyDescent="0.2">
      <c r="T29429" s="11"/>
      <c r="U29429" s="11"/>
    </row>
    <row r="29430" spans="20:21" x14ac:dyDescent="0.2">
      <c r="T29430" s="11"/>
      <c r="U29430" s="11"/>
    </row>
    <row r="29431" spans="20:21" x14ac:dyDescent="0.2">
      <c r="T29431" s="11"/>
      <c r="U29431" s="11"/>
    </row>
    <row r="29432" spans="20:21" x14ac:dyDescent="0.2">
      <c r="T29432" s="11"/>
      <c r="U29432" s="11"/>
    </row>
    <row r="29433" spans="20:21" x14ac:dyDescent="0.2">
      <c r="T29433" s="11"/>
      <c r="U29433" s="11"/>
    </row>
    <row r="29434" spans="20:21" x14ac:dyDescent="0.2">
      <c r="T29434" s="11"/>
      <c r="U29434" s="11"/>
    </row>
    <row r="29435" spans="20:21" x14ac:dyDescent="0.2">
      <c r="T29435" s="11"/>
      <c r="U29435" s="11"/>
    </row>
    <row r="29436" spans="20:21" x14ac:dyDescent="0.2">
      <c r="T29436" s="11"/>
      <c r="U29436" s="11"/>
    </row>
    <row r="29437" spans="20:21" x14ac:dyDescent="0.2">
      <c r="T29437" s="11"/>
      <c r="U29437" s="11"/>
    </row>
    <row r="29438" spans="20:21" x14ac:dyDescent="0.2">
      <c r="T29438" s="11"/>
      <c r="U29438" s="11"/>
    </row>
    <row r="29439" spans="20:21" x14ac:dyDescent="0.2">
      <c r="T29439" s="11"/>
      <c r="U29439" s="11"/>
    </row>
    <row r="29440" spans="20:21" x14ac:dyDescent="0.2">
      <c r="T29440" s="11"/>
      <c r="U29440" s="11"/>
    </row>
    <row r="29441" spans="20:21" x14ac:dyDescent="0.2">
      <c r="T29441" s="11"/>
      <c r="U29441" s="11"/>
    </row>
    <row r="29442" spans="20:21" x14ac:dyDescent="0.2">
      <c r="T29442" s="11"/>
      <c r="U29442" s="11"/>
    </row>
    <row r="29443" spans="20:21" x14ac:dyDescent="0.2">
      <c r="T29443" s="11"/>
      <c r="U29443" s="11"/>
    </row>
    <row r="29444" spans="20:21" x14ac:dyDescent="0.2">
      <c r="T29444" s="11"/>
      <c r="U29444" s="11"/>
    </row>
    <row r="29445" spans="20:21" x14ac:dyDescent="0.2">
      <c r="T29445" s="11"/>
      <c r="U29445" s="11"/>
    </row>
    <row r="29446" spans="20:21" x14ac:dyDescent="0.2">
      <c r="T29446" s="11"/>
      <c r="U29446" s="11"/>
    </row>
    <row r="29447" spans="20:21" x14ac:dyDescent="0.2">
      <c r="T29447" s="11"/>
      <c r="U29447" s="11"/>
    </row>
    <row r="29448" spans="20:21" x14ac:dyDescent="0.2">
      <c r="T29448" s="11"/>
      <c r="U29448" s="11"/>
    </row>
    <row r="29449" spans="20:21" x14ac:dyDescent="0.2">
      <c r="T29449" s="11"/>
      <c r="U29449" s="11"/>
    </row>
    <row r="29450" spans="20:21" x14ac:dyDescent="0.2">
      <c r="T29450" s="11"/>
      <c r="U29450" s="11"/>
    </row>
    <row r="29451" spans="20:21" x14ac:dyDescent="0.2">
      <c r="T29451" s="11"/>
      <c r="U29451" s="11"/>
    </row>
    <row r="29452" spans="20:21" x14ac:dyDescent="0.2">
      <c r="T29452" s="11"/>
      <c r="U29452" s="11"/>
    </row>
    <row r="29453" spans="20:21" x14ac:dyDescent="0.2">
      <c r="T29453" s="11"/>
      <c r="U29453" s="11"/>
    </row>
    <row r="29454" spans="20:21" x14ac:dyDescent="0.2">
      <c r="T29454" s="11"/>
      <c r="U29454" s="11"/>
    </row>
    <row r="29455" spans="20:21" x14ac:dyDescent="0.2">
      <c r="T29455" s="11"/>
      <c r="U29455" s="11"/>
    </row>
    <row r="29456" spans="20:21" x14ac:dyDescent="0.2">
      <c r="T29456" s="11"/>
      <c r="U29456" s="11"/>
    </row>
    <row r="29457" spans="20:21" x14ac:dyDescent="0.2">
      <c r="T29457" s="11"/>
      <c r="U29457" s="11"/>
    </row>
    <row r="29458" spans="20:21" x14ac:dyDescent="0.2">
      <c r="T29458" s="11"/>
      <c r="U29458" s="11"/>
    </row>
    <row r="29459" spans="20:21" x14ac:dyDescent="0.2">
      <c r="T29459" s="11"/>
      <c r="U29459" s="11"/>
    </row>
    <row r="29460" spans="20:21" x14ac:dyDescent="0.2">
      <c r="T29460" s="11"/>
      <c r="U29460" s="11"/>
    </row>
    <row r="29461" spans="20:21" x14ac:dyDescent="0.2">
      <c r="T29461" s="11"/>
      <c r="U29461" s="11"/>
    </row>
    <row r="29462" spans="20:21" x14ac:dyDescent="0.2">
      <c r="T29462" s="11"/>
      <c r="U29462" s="11"/>
    </row>
    <row r="29463" spans="20:21" x14ac:dyDescent="0.2">
      <c r="T29463" s="11"/>
      <c r="U29463" s="11"/>
    </row>
    <row r="29464" spans="20:21" x14ac:dyDescent="0.2">
      <c r="T29464" s="11"/>
      <c r="U29464" s="11"/>
    </row>
    <row r="29465" spans="20:21" x14ac:dyDescent="0.2">
      <c r="T29465" s="11"/>
      <c r="U29465" s="11"/>
    </row>
    <row r="29466" spans="20:21" x14ac:dyDescent="0.2">
      <c r="T29466" s="11"/>
      <c r="U29466" s="11"/>
    </row>
    <row r="29467" spans="20:21" x14ac:dyDescent="0.2">
      <c r="T29467" s="11"/>
      <c r="U29467" s="11"/>
    </row>
    <row r="29468" spans="20:21" x14ac:dyDescent="0.2">
      <c r="T29468" s="11"/>
      <c r="U29468" s="11"/>
    </row>
    <row r="29469" spans="20:21" x14ac:dyDescent="0.2">
      <c r="T29469" s="11"/>
      <c r="U29469" s="11"/>
    </row>
    <row r="29470" spans="20:21" x14ac:dyDescent="0.2">
      <c r="T29470" s="11"/>
      <c r="U29470" s="11"/>
    </row>
    <row r="29471" spans="20:21" x14ac:dyDescent="0.2">
      <c r="T29471" s="11"/>
      <c r="U29471" s="11"/>
    </row>
    <row r="29472" spans="20:21" x14ac:dyDescent="0.2">
      <c r="T29472" s="11"/>
      <c r="U29472" s="11"/>
    </row>
    <row r="29473" spans="20:21" x14ac:dyDescent="0.2">
      <c r="T29473" s="11"/>
      <c r="U29473" s="11"/>
    </row>
    <row r="29474" spans="20:21" x14ac:dyDescent="0.2">
      <c r="T29474" s="11"/>
      <c r="U29474" s="11"/>
    </row>
    <row r="29475" spans="20:21" x14ac:dyDescent="0.2">
      <c r="T29475" s="11"/>
      <c r="U29475" s="11"/>
    </row>
    <row r="29476" spans="20:21" x14ac:dyDescent="0.2">
      <c r="T29476" s="11"/>
      <c r="U29476" s="11"/>
    </row>
    <row r="29477" spans="20:21" x14ac:dyDescent="0.2">
      <c r="T29477" s="11"/>
      <c r="U29477" s="11"/>
    </row>
    <row r="29478" spans="20:21" x14ac:dyDescent="0.2">
      <c r="T29478" s="11"/>
      <c r="U29478" s="11"/>
    </row>
    <row r="29479" spans="20:21" x14ac:dyDescent="0.2">
      <c r="T29479" s="11"/>
      <c r="U29479" s="11"/>
    </row>
    <row r="29480" spans="20:21" x14ac:dyDescent="0.2">
      <c r="T29480" s="11"/>
      <c r="U29480" s="11"/>
    </row>
    <row r="29481" spans="20:21" x14ac:dyDescent="0.2">
      <c r="T29481" s="11"/>
      <c r="U29481" s="11"/>
    </row>
    <row r="29482" spans="20:21" x14ac:dyDescent="0.2">
      <c r="T29482" s="11"/>
      <c r="U29482" s="11"/>
    </row>
    <row r="29483" spans="20:21" x14ac:dyDescent="0.2">
      <c r="T29483" s="11"/>
      <c r="U29483" s="11"/>
    </row>
    <row r="29484" spans="20:21" x14ac:dyDescent="0.2">
      <c r="T29484" s="11"/>
      <c r="U29484" s="11"/>
    </row>
    <row r="29485" spans="20:21" x14ac:dyDescent="0.2">
      <c r="T29485" s="11"/>
      <c r="U29485" s="11"/>
    </row>
    <row r="29486" spans="20:21" x14ac:dyDescent="0.2">
      <c r="T29486" s="11"/>
      <c r="U29486" s="11"/>
    </row>
    <row r="29487" spans="20:21" x14ac:dyDescent="0.2">
      <c r="T29487" s="11"/>
      <c r="U29487" s="11"/>
    </row>
    <row r="29488" spans="20:21" x14ac:dyDescent="0.2">
      <c r="T29488" s="11"/>
      <c r="U29488" s="11"/>
    </row>
    <row r="29489" spans="20:21" x14ac:dyDescent="0.2">
      <c r="T29489" s="11"/>
      <c r="U29489" s="11"/>
    </row>
    <row r="29490" spans="20:21" x14ac:dyDescent="0.2">
      <c r="T29490" s="11"/>
      <c r="U29490" s="11"/>
    </row>
    <row r="29491" spans="20:21" x14ac:dyDescent="0.2">
      <c r="T29491" s="11"/>
      <c r="U29491" s="11"/>
    </row>
    <row r="29492" spans="20:21" x14ac:dyDescent="0.2">
      <c r="T29492" s="11"/>
      <c r="U29492" s="11"/>
    </row>
    <row r="29493" spans="20:21" x14ac:dyDescent="0.2">
      <c r="T29493" s="11"/>
      <c r="U29493" s="11"/>
    </row>
    <row r="29494" spans="20:21" x14ac:dyDescent="0.2">
      <c r="T29494" s="11"/>
      <c r="U29494" s="11"/>
    </row>
    <row r="29495" spans="20:21" x14ac:dyDescent="0.2">
      <c r="T29495" s="11"/>
      <c r="U29495" s="11"/>
    </row>
    <row r="29496" spans="20:21" x14ac:dyDescent="0.2">
      <c r="T29496" s="11"/>
      <c r="U29496" s="11"/>
    </row>
    <row r="29497" spans="20:21" x14ac:dyDescent="0.2">
      <c r="T29497" s="11"/>
      <c r="U29497" s="11"/>
    </row>
    <row r="29498" spans="20:21" x14ac:dyDescent="0.2">
      <c r="T29498" s="11"/>
      <c r="U29498" s="11"/>
    </row>
    <row r="29499" spans="20:21" x14ac:dyDescent="0.2">
      <c r="T29499" s="11"/>
      <c r="U29499" s="11"/>
    </row>
    <row r="29500" spans="20:21" x14ac:dyDescent="0.2">
      <c r="T29500" s="11"/>
      <c r="U29500" s="11"/>
    </row>
    <row r="29501" spans="20:21" x14ac:dyDescent="0.2">
      <c r="T29501" s="11"/>
      <c r="U29501" s="11"/>
    </row>
    <row r="29502" spans="20:21" x14ac:dyDescent="0.2">
      <c r="T29502" s="11"/>
      <c r="U29502" s="11"/>
    </row>
    <row r="29503" spans="20:21" x14ac:dyDescent="0.2">
      <c r="T29503" s="11"/>
      <c r="U29503" s="11"/>
    </row>
    <row r="29504" spans="20:21" x14ac:dyDescent="0.2">
      <c r="T29504" s="11"/>
      <c r="U29504" s="11"/>
    </row>
    <row r="29505" spans="20:21" x14ac:dyDescent="0.2">
      <c r="T29505" s="11"/>
      <c r="U29505" s="11"/>
    </row>
    <row r="29506" spans="20:21" x14ac:dyDescent="0.2">
      <c r="T29506" s="11"/>
      <c r="U29506" s="11"/>
    </row>
    <row r="29507" spans="20:21" x14ac:dyDescent="0.2">
      <c r="T29507" s="11"/>
      <c r="U29507" s="11"/>
    </row>
    <row r="29508" spans="20:21" x14ac:dyDescent="0.2">
      <c r="T29508" s="11"/>
      <c r="U29508" s="11"/>
    </row>
    <row r="29509" spans="20:21" x14ac:dyDescent="0.2">
      <c r="T29509" s="11"/>
      <c r="U29509" s="11"/>
    </row>
    <row r="29510" spans="20:21" x14ac:dyDescent="0.2">
      <c r="T29510" s="11"/>
      <c r="U29510" s="11"/>
    </row>
    <row r="29511" spans="20:21" x14ac:dyDescent="0.2">
      <c r="T29511" s="11"/>
      <c r="U29511" s="11"/>
    </row>
    <row r="29512" spans="20:21" x14ac:dyDescent="0.2">
      <c r="T29512" s="11"/>
      <c r="U29512" s="11"/>
    </row>
    <row r="29513" spans="20:21" x14ac:dyDescent="0.2">
      <c r="T29513" s="11"/>
      <c r="U29513" s="11"/>
    </row>
    <row r="29514" spans="20:21" x14ac:dyDescent="0.2">
      <c r="T29514" s="11"/>
      <c r="U29514" s="11"/>
    </row>
    <row r="29515" spans="20:21" x14ac:dyDescent="0.2">
      <c r="T29515" s="11"/>
      <c r="U29515" s="11"/>
    </row>
    <row r="29516" spans="20:21" x14ac:dyDescent="0.2">
      <c r="T29516" s="11"/>
      <c r="U29516" s="11"/>
    </row>
    <row r="29517" spans="20:21" x14ac:dyDescent="0.2">
      <c r="T29517" s="11"/>
      <c r="U29517" s="11"/>
    </row>
    <row r="29518" spans="20:21" x14ac:dyDescent="0.2">
      <c r="T29518" s="11"/>
      <c r="U29518" s="11"/>
    </row>
    <row r="29519" spans="20:21" x14ac:dyDescent="0.2">
      <c r="T29519" s="11"/>
      <c r="U29519" s="11"/>
    </row>
    <row r="29520" spans="20:21" x14ac:dyDescent="0.2">
      <c r="T29520" s="11"/>
      <c r="U29520" s="11"/>
    </row>
    <row r="29521" spans="20:21" x14ac:dyDescent="0.2">
      <c r="T29521" s="11"/>
      <c r="U29521" s="11"/>
    </row>
    <row r="29522" spans="20:21" x14ac:dyDescent="0.2">
      <c r="T29522" s="11"/>
      <c r="U29522" s="11"/>
    </row>
    <row r="29523" spans="20:21" x14ac:dyDescent="0.2">
      <c r="T29523" s="11"/>
      <c r="U29523" s="11"/>
    </row>
    <row r="29524" spans="20:21" x14ac:dyDescent="0.2">
      <c r="T29524" s="11"/>
      <c r="U29524" s="11"/>
    </row>
    <row r="29525" spans="20:21" x14ac:dyDescent="0.2">
      <c r="T29525" s="11"/>
      <c r="U29525" s="11"/>
    </row>
    <row r="29526" spans="20:21" x14ac:dyDescent="0.2">
      <c r="T29526" s="11"/>
      <c r="U29526" s="11"/>
    </row>
    <row r="29527" spans="20:21" x14ac:dyDescent="0.2">
      <c r="T29527" s="11"/>
      <c r="U29527" s="11"/>
    </row>
    <row r="29528" spans="20:21" x14ac:dyDescent="0.2">
      <c r="T29528" s="11"/>
      <c r="U29528" s="11"/>
    </row>
    <row r="29529" spans="20:21" x14ac:dyDescent="0.2">
      <c r="T29529" s="11"/>
      <c r="U29529" s="11"/>
    </row>
    <row r="29530" spans="20:21" x14ac:dyDescent="0.2">
      <c r="T29530" s="11"/>
      <c r="U29530" s="11"/>
    </row>
    <row r="29531" spans="20:21" x14ac:dyDescent="0.2">
      <c r="T29531" s="11"/>
      <c r="U29531" s="11"/>
    </row>
    <row r="29532" spans="20:21" x14ac:dyDescent="0.2">
      <c r="T29532" s="11"/>
      <c r="U29532" s="11"/>
    </row>
    <row r="29533" spans="20:21" x14ac:dyDescent="0.2">
      <c r="T29533" s="11"/>
      <c r="U29533" s="11"/>
    </row>
    <row r="29534" spans="20:21" x14ac:dyDescent="0.2">
      <c r="T29534" s="11"/>
      <c r="U29534" s="11"/>
    </row>
    <row r="29535" spans="20:21" x14ac:dyDescent="0.2">
      <c r="T29535" s="11"/>
      <c r="U29535" s="11"/>
    </row>
    <row r="29536" spans="20:21" x14ac:dyDescent="0.2">
      <c r="T29536" s="11"/>
      <c r="U29536" s="11"/>
    </row>
    <row r="29537" spans="20:21" x14ac:dyDescent="0.2">
      <c r="T29537" s="11"/>
      <c r="U29537" s="11"/>
    </row>
    <row r="29538" spans="20:21" x14ac:dyDescent="0.2">
      <c r="T29538" s="11"/>
      <c r="U29538" s="11"/>
    </row>
    <row r="29539" spans="20:21" x14ac:dyDescent="0.2">
      <c r="T29539" s="11"/>
      <c r="U29539" s="11"/>
    </row>
    <row r="29540" spans="20:21" x14ac:dyDescent="0.2">
      <c r="T29540" s="11"/>
      <c r="U29540" s="11"/>
    </row>
    <row r="29541" spans="20:21" x14ac:dyDescent="0.2">
      <c r="T29541" s="11"/>
      <c r="U29541" s="11"/>
    </row>
    <row r="29542" spans="20:21" x14ac:dyDescent="0.2">
      <c r="T29542" s="11"/>
      <c r="U29542" s="11"/>
    </row>
    <row r="29543" spans="20:21" x14ac:dyDescent="0.2">
      <c r="T29543" s="11"/>
      <c r="U29543" s="11"/>
    </row>
    <row r="29544" spans="20:21" x14ac:dyDescent="0.2">
      <c r="T29544" s="11"/>
      <c r="U29544" s="11"/>
    </row>
    <row r="29545" spans="20:21" x14ac:dyDescent="0.2">
      <c r="T29545" s="11"/>
      <c r="U29545" s="11"/>
    </row>
    <row r="29546" spans="20:21" x14ac:dyDescent="0.2">
      <c r="T29546" s="11"/>
      <c r="U29546" s="11"/>
    </row>
    <row r="29547" spans="20:21" x14ac:dyDescent="0.2">
      <c r="T29547" s="11"/>
      <c r="U29547" s="11"/>
    </row>
    <row r="29548" spans="20:21" x14ac:dyDescent="0.2">
      <c r="T29548" s="11"/>
      <c r="U29548" s="11"/>
    </row>
    <row r="29549" spans="20:21" x14ac:dyDescent="0.2">
      <c r="T29549" s="11"/>
      <c r="U29549" s="11"/>
    </row>
    <row r="29550" spans="20:21" x14ac:dyDescent="0.2">
      <c r="T29550" s="11"/>
      <c r="U29550" s="11"/>
    </row>
    <row r="29551" spans="20:21" x14ac:dyDescent="0.2">
      <c r="T29551" s="11"/>
      <c r="U29551" s="11"/>
    </row>
    <row r="29552" spans="20:21" x14ac:dyDescent="0.2">
      <c r="T29552" s="11"/>
      <c r="U29552" s="11"/>
    </row>
    <row r="29553" spans="20:21" x14ac:dyDescent="0.2">
      <c r="T29553" s="11"/>
      <c r="U29553" s="11"/>
    </row>
    <row r="29554" spans="20:21" x14ac:dyDescent="0.2">
      <c r="T29554" s="11"/>
      <c r="U29554" s="11"/>
    </row>
    <row r="29555" spans="20:21" x14ac:dyDescent="0.2">
      <c r="T29555" s="11"/>
      <c r="U29555" s="11"/>
    </row>
    <row r="29556" spans="20:21" x14ac:dyDescent="0.2">
      <c r="T29556" s="11"/>
      <c r="U29556" s="11"/>
    </row>
    <row r="29557" spans="20:21" x14ac:dyDescent="0.2">
      <c r="T29557" s="11"/>
      <c r="U29557" s="11"/>
    </row>
    <row r="29558" spans="20:21" x14ac:dyDescent="0.2">
      <c r="T29558" s="11"/>
      <c r="U29558" s="11"/>
    </row>
    <row r="29559" spans="20:21" x14ac:dyDescent="0.2">
      <c r="T29559" s="11"/>
      <c r="U29559" s="11"/>
    </row>
    <row r="29560" spans="20:21" x14ac:dyDescent="0.2">
      <c r="T29560" s="11"/>
      <c r="U29560" s="11"/>
    </row>
    <row r="29561" spans="20:21" x14ac:dyDescent="0.2">
      <c r="T29561" s="11"/>
      <c r="U29561" s="11"/>
    </row>
    <row r="29562" spans="20:21" x14ac:dyDescent="0.2">
      <c r="T29562" s="11"/>
      <c r="U29562" s="11"/>
    </row>
    <row r="29563" spans="20:21" x14ac:dyDescent="0.2">
      <c r="T29563" s="11"/>
      <c r="U29563" s="11"/>
    </row>
    <row r="29564" spans="20:21" x14ac:dyDescent="0.2">
      <c r="T29564" s="11"/>
      <c r="U29564" s="11"/>
    </row>
    <row r="29565" spans="20:21" x14ac:dyDescent="0.2">
      <c r="T29565" s="11"/>
      <c r="U29565" s="11"/>
    </row>
    <row r="29566" spans="20:21" x14ac:dyDescent="0.2">
      <c r="T29566" s="11"/>
      <c r="U29566" s="11"/>
    </row>
    <row r="29567" spans="20:21" x14ac:dyDescent="0.2">
      <c r="T29567" s="11"/>
      <c r="U29567" s="11"/>
    </row>
    <row r="29568" spans="20:21" x14ac:dyDescent="0.2">
      <c r="T29568" s="11"/>
      <c r="U29568" s="11"/>
    </row>
    <row r="29569" spans="20:21" x14ac:dyDescent="0.2">
      <c r="T29569" s="11"/>
      <c r="U29569" s="11"/>
    </row>
    <row r="29570" spans="20:21" x14ac:dyDescent="0.2">
      <c r="T29570" s="11"/>
      <c r="U29570" s="11"/>
    </row>
    <row r="29571" spans="20:21" x14ac:dyDescent="0.2">
      <c r="T29571" s="11"/>
      <c r="U29571" s="11"/>
    </row>
    <row r="29572" spans="20:21" x14ac:dyDescent="0.2">
      <c r="T29572" s="11"/>
      <c r="U29572" s="11"/>
    </row>
    <row r="29573" spans="20:21" x14ac:dyDescent="0.2">
      <c r="T29573" s="11"/>
      <c r="U29573" s="11"/>
    </row>
    <row r="29574" spans="20:21" x14ac:dyDescent="0.2">
      <c r="T29574" s="11"/>
      <c r="U29574" s="11"/>
    </row>
    <row r="29575" spans="20:21" x14ac:dyDescent="0.2">
      <c r="T29575" s="11"/>
      <c r="U29575" s="11"/>
    </row>
    <row r="29576" spans="20:21" x14ac:dyDescent="0.2">
      <c r="T29576" s="11"/>
      <c r="U29576" s="11"/>
    </row>
    <row r="29577" spans="20:21" x14ac:dyDescent="0.2">
      <c r="T29577" s="11"/>
      <c r="U29577" s="11"/>
    </row>
    <row r="29578" spans="20:21" x14ac:dyDescent="0.2">
      <c r="T29578" s="11"/>
      <c r="U29578" s="11"/>
    </row>
    <row r="29579" spans="20:21" x14ac:dyDescent="0.2">
      <c r="T29579" s="11"/>
      <c r="U29579" s="11"/>
    </row>
    <row r="29580" spans="20:21" x14ac:dyDescent="0.2">
      <c r="T29580" s="11"/>
      <c r="U29580" s="11"/>
    </row>
    <row r="29581" spans="20:21" x14ac:dyDescent="0.2">
      <c r="T29581" s="11"/>
      <c r="U29581" s="11"/>
    </row>
    <row r="29582" spans="20:21" x14ac:dyDescent="0.2">
      <c r="T29582" s="11"/>
      <c r="U29582" s="11"/>
    </row>
    <row r="29583" spans="20:21" x14ac:dyDescent="0.2">
      <c r="T29583" s="11"/>
      <c r="U29583" s="11"/>
    </row>
    <row r="29584" spans="20:21" x14ac:dyDescent="0.2">
      <c r="T29584" s="11"/>
      <c r="U29584" s="11"/>
    </row>
    <row r="29585" spans="20:21" x14ac:dyDescent="0.2">
      <c r="T29585" s="11"/>
      <c r="U29585" s="11"/>
    </row>
    <row r="29586" spans="20:21" x14ac:dyDescent="0.2">
      <c r="T29586" s="11"/>
      <c r="U29586" s="11"/>
    </row>
    <row r="29587" spans="20:21" x14ac:dyDescent="0.2">
      <c r="T29587" s="11"/>
      <c r="U29587" s="11"/>
    </row>
    <row r="29588" spans="20:21" x14ac:dyDescent="0.2">
      <c r="T29588" s="11"/>
      <c r="U29588" s="11"/>
    </row>
    <row r="29589" spans="20:21" x14ac:dyDescent="0.2">
      <c r="T29589" s="11"/>
      <c r="U29589" s="11"/>
    </row>
    <row r="29590" spans="20:21" x14ac:dyDescent="0.2">
      <c r="T29590" s="11"/>
      <c r="U29590" s="11"/>
    </row>
    <row r="29591" spans="20:21" x14ac:dyDescent="0.2">
      <c r="T29591" s="11"/>
      <c r="U29591" s="11"/>
    </row>
    <row r="29592" spans="20:21" x14ac:dyDescent="0.2">
      <c r="T29592" s="11"/>
      <c r="U29592" s="11"/>
    </row>
    <row r="29593" spans="20:21" x14ac:dyDescent="0.2">
      <c r="T29593" s="11"/>
      <c r="U29593" s="11"/>
    </row>
    <row r="29594" spans="20:21" x14ac:dyDescent="0.2">
      <c r="T29594" s="11"/>
      <c r="U29594" s="11"/>
    </row>
    <row r="29595" spans="20:21" x14ac:dyDescent="0.2">
      <c r="T29595" s="11"/>
      <c r="U29595" s="11"/>
    </row>
    <row r="29596" spans="20:21" x14ac:dyDescent="0.2">
      <c r="T29596" s="11"/>
      <c r="U29596" s="11"/>
    </row>
    <row r="29597" spans="20:21" x14ac:dyDescent="0.2">
      <c r="T29597" s="11"/>
      <c r="U29597" s="11"/>
    </row>
    <row r="29598" spans="20:21" x14ac:dyDescent="0.2">
      <c r="T29598" s="11"/>
      <c r="U29598" s="11"/>
    </row>
    <row r="29599" spans="20:21" x14ac:dyDescent="0.2">
      <c r="T29599" s="11"/>
      <c r="U29599" s="11"/>
    </row>
    <row r="29600" spans="20:21" x14ac:dyDescent="0.2">
      <c r="T29600" s="11"/>
      <c r="U29600" s="11"/>
    </row>
    <row r="29601" spans="20:21" x14ac:dyDescent="0.2">
      <c r="T29601" s="11"/>
      <c r="U29601" s="11"/>
    </row>
    <row r="29602" spans="20:21" x14ac:dyDescent="0.2">
      <c r="T29602" s="11"/>
      <c r="U29602" s="11"/>
    </row>
    <row r="29603" spans="20:21" x14ac:dyDescent="0.2">
      <c r="T29603" s="11"/>
      <c r="U29603" s="11"/>
    </row>
    <row r="29604" spans="20:21" x14ac:dyDescent="0.2">
      <c r="T29604" s="11"/>
      <c r="U29604" s="11"/>
    </row>
    <row r="29605" spans="20:21" x14ac:dyDescent="0.2">
      <c r="T29605" s="11"/>
      <c r="U29605" s="11"/>
    </row>
    <row r="29606" spans="20:21" x14ac:dyDescent="0.2">
      <c r="T29606" s="11"/>
      <c r="U29606" s="11"/>
    </row>
    <row r="29607" spans="20:21" x14ac:dyDescent="0.2">
      <c r="T29607" s="11"/>
      <c r="U29607" s="11"/>
    </row>
    <row r="29608" spans="20:21" x14ac:dyDescent="0.2">
      <c r="T29608" s="11"/>
      <c r="U29608" s="11"/>
    </row>
    <row r="29609" spans="20:21" x14ac:dyDescent="0.2">
      <c r="T29609" s="11"/>
      <c r="U29609" s="11"/>
    </row>
    <row r="29610" spans="20:21" x14ac:dyDescent="0.2">
      <c r="T29610" s="11"/>
      <c r="U29610" s="11"/>
    </row>
    <row r="29611" spans="20:21" x14ac:dyDescent="0.2">
      <c r="T29611" s="11"/>
      <c r="U29611" s="11"/>
    </row>
    <row r="29612" spans="20:21" x14ac:dyDescent="0.2">
      <c r="T29612" s="11"/>
      <c r="U29612" s="11"/>
    </row>
    <row r="29613" spans="20:21" x14ac:dyDescent="0.2">
      <c r="T29613" s="11"/>
      <c r="U29613" s="11"/>
    </row>
    <row r="29614" spans="20:21" x14ac:dyDescent="0.2">
      <c r="T29614" s="11"/>
      <c r="U29614" s="11"/>
    </row>
    <row r="29615" spans="20:21" x14ac:dyDescent="0.2">
      <c r="T29615" s="11"/>
      <c r="U29615" s="11"/>
    </row>
    <row r="29616" spans="20:21" x14ac:dyDescent="0.2">
      <c r="T29616" s="11"/>
      <c r="U29616" s="11"/>
    </row>
    <row r="29617" spans="20:21" x14ac:dyDescent="0.2">
      <c r="T29617" s="11"/>
      <c r="U29617" s="11"/>
    </row>
    <row r="29618" spans="20:21" x14ac:dyDescent="0.2">
      <c r="T29618" s="11"/>
      <c r="U29618" s="11"/>
    </row>
    <row r="29619" spans="20:21" x14ac:dyDescent="0.2">
      <c r="T29619" s="11"/>
      <c r="U29619" s="11"/>
    </row>
    <row r="29620" spans="20:21" x14ac:dyDescent="0.2">
      <c r="T29620" s="11"/>
      <c r="U29620" s="11"/>
    </row>
    <row r="29621" spans="20:21" x14ac:dyDescent="0.2">
      <c r="T29621" s="11"/>
      <c r="U29621" s="11"/>
    </row>
    <row r="29622" spans="20:21" x14ac:dyDescent="0.2">
      <c r="T29622" s="11"/>
      <c r="U29622" s="11"/>
    </row>
    <row r="29623" spans="20:21" x14ac:dyDescent="0.2">
      <c r="T29623" s="11"/>
      <c r="U29623" s="11"/>
    </row>
    <row r="29624" spans="20:21" x14ac:dyDescent="0.2">
      <c r="T29624" s="11"/>
      <c r="U29624" s="11"/>
    </row>
    <row r="29625" spans="20:21" x14ac:dyDescent="0.2">
      <c r="T29625" s="11"/>
      <c r="U29625" s="11"/>
    </row>
    <row r="29626" spans="20:21" x14ac:dyDescent="0.2">
      <c r="T29626" s="11"/>
      <c r="U29626" s="11"/>
    </row>
    <row r="29627" spans="20:21" x14ac:dyDescent="0.2">
      <c r="T29627" s="11"/>
      <c r="U29627" s="11"/>
    </row>
    <row r="29628" spans="20:21" x14ac:dyDescent="0.2">
      <c r="T29628" s="11"/>
      <c r="U29628" s="11"/>
    </row>
    <row r="29629" spans="20:21" x14ac:dyDescent="0.2">
      <c r="T29629" s="11"/>
      <c r="U29629" s="11"/>
    </row>
    <row r="29630" spans="20:21" x14ac:dyDescent="0.2">
      <c r="T29630" s="11"/>
      <c r="U29630" s="11"/>
    </row>
    <row r="29631" spans="20:21" x14ac:dyDescent="0.2">
      <c r="T29631" s="11"/>
      <c r="U29631" s="11"/>
    </row>
    <row r="29632" spans="20:21" x14ac:dyDescent="0.2">
      <c r="T29632" s="11"/>
      <c r="U29632" s="11"/>
    </row>
    <row r="29633" spans="20:21" x14ac:dyDescent="0.2">
      <c r="T29633" s="11"/>
      <c r="U29633" s="11"/>
    </row>
    <row r="29634" spans="20:21" x14ac:dyDescent="0.2">
      <c r="T29634" s="11"/>
      <c r="U29634" s="11"/>
    </row>
    <row r="29635" spans="20:21" x14ac:dyDescent="0.2">
      <c r="T29635" s="11"/>
      <c r="U29635" s="11"/>
    </row>
    <row r="29636" spans="20:21" x14ac:dyDescent="0.2">
      <c r="T29636" s="11"/>
      <c r="U29636" s="11"/>
    </row>
    <row r="29637" spans="20:21" x14ac:dyDescent="0.2">
      <c r="T29637" s="11"/>
      <c r="U29637" s="11"/>
    </row>
    <row r="29638" spans="20:21" x14ac:dyDescent="0.2">
      <c r="T29638" s="11"/>
      <c r="U29638" s="11"/>
    </row>
    <row r="29639" spans="20:21" x14ac:dyDescent="0.2">
      <c r="T29639" s="11"/>
      <c r="U29639" s="11"/>
    </row>
    <row r="29640" spans="20:21" x14ac:dyDescent="0.2">
      <c r="T29640" s="11"/>
      <c r="U29640" s="11"/>
    </row>
    <row r="29641" spans="20:21" x14ac:dyDescent="0.2">
      <c r="T29641" s="11"/>
      <c r="U29641" s="11"/>
    </row>
    <row r="29642" spans="20:21" x14ac:dyDescent="0.2">
      <c r="T29642" s="11"/>
      <c r="U29642" s="11"/>
    </row>
    <row r="29643" spans="20:21" x14ac:dyDescent="0.2">
      <c r="T29643" s="11"/>
      <c r="U29643" s="11"/>
    </row>
    <row r="29644" spans="20:21" x14ac:dyDescent="0.2">
      <c r="T29644" s="11"/>
      <c r="U29644" s="11"/>
    </row>
    <row r="29645" spans="20:21" x14ac:dyDescent="0.2">
      <c r="T29645" s="11"/>
      <c r="U29645" s="11"/>
    </row>
    <row r="29646" spans="20:21" x14ac:dyDescent="0.2">
      <c r="T29646" s="11"/>
      <c r="U29646" s="11"/>
    </row>
    <row r="29647" spans="20:21" x14ac:dyDescent="0.2">
      <c r="T29647" s="11"/>
      <c r="U29647" s="11"/>
    </row>
    <row r="29648" spans="20:21" x14ac:dyDescent="0.2">
      <c r="T29648" s="11"/>
      <c r="U29648" s="11"/>
    </row>
    <row r="29649" spans="20:21" x14ac:dyDescent="0.2">
      <c r="T29649" s="11"/>
      <c r="U29649" s="11"/>
    </row>
    <row r="29650" spans="20:21" x14ac:dyDescent="0.2">
      <c r="T29650" s="11"/>
      <c r="U29650" s="11"/>
    </row>
    <row r="29651" spans="20:21" x14ac:dyDescent="0.2">
      <c r="T29651" s="11"/>
      <c r="U29651" s="11"/>
    </row>
    <row r="29652" spans="20:21" x14ac:dyDescent="0.2">
      <c r="T29652" s="11"/>
      <c r="U29652" s="11"/>
    </row>
    <row r="29653" spans="20:21" x14ac:dyDescent="0.2">
      <c r="T29653" s="11"/>
      <c r="U29653" s="11"/>
    </row>
    <row r="29654" spans="20:21" x14ac:dyDescent="0.2">
      <c r="T29654" s="11"/>
      <c r="U29654" s="11"/>
    </row>
    <row r="29655" spans="20:21" x14ac:dyDescent="0.2">
      <c r="T29655" s="11"/>
      <c r="U29655" s="11"/>
    </row>
    <row r="29656" spans="20:21" x14ac:dyDescent="0.2">
      <c r="T29656" s="11"/>
      <c r="U29656" s="11"/>
    </row>
    <row r="29657" spans="20:21" x14ac:dyDescent="0.2">
      <c r="T29657" s="11"/>
      <c r="U29657" s="11"/>
    </row>
    <row r="29658" spans="20:21" x14ac:dyDescent="0.2">
      <c r="T29658" s="11"/>
      <c r="U29658" s="11"/>
    </row>
    <row r="29659" spans="20:21" x14ac:dyDescent="0.2">
      <c r="T29659" s="11"/>
      <c r="U29659" s="11"/>
    </row>
    <row r="29660" spans="20:21" x14ac:dyDescent="0.2">
      <c r="T29660" s="11"/>
      <c r="U29660" s="11"/>
    </row>
    <row r="29661" spans="20:21" x14ac:dyDescent="0.2">
      <c r="T29661" s="11"/>
      <c r="U29661" s="11"/>
    </row>
    <row r="29662" spans="20:21" x14ac:dyDescent="0.2">
      <c r="T29662" s="11"/>
      <c r="U29662" s="11"/>
    </row>
    <row r="29663" spans="20:21" x14ac:dyDescent="0.2">
      <c r="T29663" s="11"/>
      <c r="U29663" s="11"/>
    </row>
    <row r="29664" spans="20:21" x14ac:dyDescent="0.2">
      <c r="T29664" s="11"/>
      <c r="U29664" s="11"/>
    </row>
    <row r="29665" spans="20:21" x14ac:dyDescent="0.2">
      <c r="T29665" s="11"/>
      <c r="U29665" s="11"/>
    </row>
    <row r="29666" spans="20:21" x14ac:dyDescent="0.2">
      <c r="T29666" s="11"/>
      <c r="U29666" s="11"/>
    </row>
    <row r="29667" spans="20:21" x14ac:dyDescent="0.2">
      <c r="T29667" s="11"/>
      <c r="U29667" s="11"/>
    </row>
    <row r="29668" spans="20:21" x14ac:dyDescent="0.2">
      <c r="T29668" s="11"/>
      <c r="U29668" s="11"/>
    </row>
    <row r="29669" spans="20:21" x14ac:dyDescent="0.2">
      <c r="T29669" s="11"/>
      <c r="U29669" s="11"/>
    </row>
    <row r="29670" spans="20:21" x14ac:dyDescent="0.2">
      <c r="T29670" s="11"/>
      <c r="U29670" s="11"/>
    </row>
    <row r="29671" spans="20:21" x14ac:dyDescent="0.2">
      <c r="T29671" s="11"/>
      <c r="U29671" s="11"/>
    </row>
    <row r="29672" spans="20:21" x14ac:dyDescent="0.2">
      <c r="T29672" s="11"/>
      <c r="U29672" s="11"/>
    </row>
    <row r="29673" spans="20:21" x14ac:dyDescent="0.2">
      <c r="T29673" s="11"/>
      <c r="U29673" s="11"/>
    </row>
    <row r="29674" spans="20:21" x14ac:dyDescent="0.2">
      <c r="T29674" s="11"/>
      <c r="U29674" s="11"/>
    </row>
    <row r="29675" spans="20:21" x14ac:dyDescent="0.2">
      <c r="T29675" s="11"/>
      <c r="U29675" s="11"/>
    </row>
    <row r="29676" spans="20:21" x14ac:dyDescent="0.2">
      <c r="T29676" s="11"/>
      <c r="U29676" s="11"/>
    </row>
    <row r="29677" spans="20:21" x14ac:dyDescent="0.2">
      <c r="T29677" s="11"/>
      <c r="U29677" s="11"/>
    </row>
    <row r="29678" spans="20:21" x14ac:dyDescent="0.2">
      <c r="T29678" s="11"/>
      <c r="U29678" s="11"/>
    </row>
    <row r="29679" spans="20:21" x14ac:dyDescent="0.2">
      <c r="T29679" s="11"/>
      <c r="U29679" s="11"/>
    </row>
    <row r="29680" spans="20:21" x14ac:dyDescent="0.2">
      <c r="T29680" s="11"/>
      <c r="U29680" s="11"/>
    </row>
    <row r="29681" spans="20:21" x14ac:dyDescent="0.2">
      <c r="T29681" s="11"/>
      <c r="U29681" s="11"/>
    </row>
    <row r="29682" spans="20:21" x14ac:dyDescent="0.2">
      <c r="T29682" s="11"/>
      <c r="U29682" s="11"/>
    </row>
    <row r="29683" spans="20:21" x14ac:dyDescent="0.2">
      <c r="T29683" s="11"/>
      <c r="U29683" s="11"/>
    </row>
    <row r="29684" spans="20:21" x14ac:dyDescent="0.2">
      <c r="T29684" s="11"/>
      <c r="U29684" s="11"/>
    </row>
    <row r="29685" spans="20:21" x14ac:dyDescent="0.2">
      <c r="T29685" s="11"/>
      <c r="U29685" s="11"/>
    </row>
    <row r="29686" spans="20:21" x14ac:dyDescent="0.2">
      <c r="T29686" s="11"/>
      <c r="U29686" s="11"/>
    </row>
    <row r="29687" spans="20:21" x14ac:dyDescent="0.2">
      <c r="T29687" s="11"/>
      <c r="U29687" s="11"/>
    </row>
    <row r="29688" spans="20:21" x14ac:dyDescent="0.2">
      <c r="T29688" s="11"/>
      <c r="U29688" s="11"/>
    </row>
    <row r="29689" spans="20:21" x14ac:dyDescent="0.2">
      <c r="T29689" s="11"/>
      <c r="U29689" s="11"/>
    </row>
    <row r="29690" spans="20:21" x14ac:dyDescent="0.2">
      <c r="T29690" s="11"/>
      <c r="U29690" s="11"/>
    </row>
    <row r="29691" spans="20:21" x14ac:dyDescent="0.2">
      <c r="T29691" s="11"/>
      <c r="U29691" s="11"/>
    </row>
    <row r="29692" spans="20:21" x14ac:dyDescent="0.2">
      <c r="T29692" s="11"/>
      <c r="U29692" s="11"/>
    </row>
    <row r="29693" spans="20:21" x14ac:dyDescent="0.2">
      <c r="T29693" s="11"/>
      <c r="U29693" s="11"/>
    </row>
    <row r="29694" spans="20:21" x14ac:dyDescent="0.2">
      <c r="T29694" s="11"/>
      <c r="U29694" s="11"/>
    </row>
    <row r="29695" spans="20:21" x14ac:dyDescent="0.2">
      <c r="T29695" s="11"/>
      <c r="U29695" s="11"/>
    </row>
    <row r="29696" spans="20:21" x14ac:dyDescent="0.2">
      <c r="T29696" s="11"/>
      <c r="U29696" s="11"/>
    </row>
    <row r="29697" spans="20:21" x14ac:dyDescent="0.2">
      <c r="T29697" s="11"/>
      <c r="U29697" s="11"/>
    </row>
    <row r="29698" spans="20:21" x14ac:dyDescent="0.2">
      <c r="T29698" s="11"/>
      <c r="U29698" s="11"/>
    </row>
    <row r="29699" spans="20:21" x14ac:dyDescent="0.2">
      <c r="T29699" s="11"/>
      <c r="U29699" s="11"/>
    </row>
    <row r="29700" spans="20:21" x14ac:dyDescent="0.2">
      <c r="T29700" s="11"/>
      <c r="U29700" s="11"/>
    </row>
    <row r="29701" spans="20:21" x14ac:dyDescent="0.2">
      <c r="T29701" s="11"/>
      <c r="U29701" s="11"/>
    </row>
    <row r="29702" spans="20:21" x14ac:dyDescent="0.2">
      <c r="T29702" s="11"/>
      <c r="U29702" s="11"/>
    </row>
    <row r="29703" spans="20:21" x14ac:dyDescent="0.2">
      <c r="T29703" s="11"/>
      <c r="U29703" s="11"/>
    </row>
    <row r="29704" spans="20:21" x14ac:dyDescent="0.2">
      <c r="T29704" s="11"/>
      <c r="U29704" s="11"/>
    </row>
    <row r="29705" spans="20:21" x14ac:dyDescent="0.2">
      <c r="T29705" s="11"/>
      <c r="U29705" s="11"/>
    </row>
    <row r="29706" spans="20:21" x14ac:dyDescent="0.2">
      <c r="T29706" s="11"/>
      <c r="U29706" s="11"/>
    </row>
    <row r="29707" spans="20:21" x14ac:dyDescent="0.2">
      <c r="T29707" s="11"/>
      <c r="U29707" s="11"/>
    </row>
    <row r="29708" spans="20:21" x14ac:dyDescent="0.2">
      <c r="T29708" s="11"/>
      <c r="U29708" s="11"/>
    </row>
    <row r="29709" spans="20:21" x14ac:dyDescent="0.2">
      <c r="T29709" s="11"/>
      <c r="U29709" s="11"/>
    </row>
    <row r="29710" spans="20:21" x14ac:dyDescent="0.2">
      <c r="T29710" s="11"/>
      <c r="U29710" s="11"/>
    </row>
    <row r="29711" spans="20:21" x14ac:dyDescent="0.2">
      <c r="T29711" s="11"/>
      <c r="U29711" s="11"/>
    </row>
    <row r="29712" spans="20:21" x14ac:dyDescent="0.2">
      <c r="T29712" s="11"/>
      <c r="U29712" s="11"/>
    </row>
    <row r="29713" spans="20:21" x14ac:dyDescent="0.2">
      <c r="T29713" s="11"/>
      <c r="U29713" s="11"/>
    </row>
    <row r="29714" spans="20:21" x14ac:dyDescent="0.2">
      <c r="T29714" s="11"/>
      <c r="U29714" s="11"/>
    </row>
    <row r="29715" spans="20:21" x14ac:dyDescent="0.2">
      <c r="T29715" s="11"/>
      <c r="U29715" s="11"/>
    </row>
    <row r="29716" spans="20:21" x14ac:dyDescent="0.2">
      <c r="T29716" s="11"/>
      <c r="U29716" s="11"/>
    </row>
    <row r="29717" spans="20:21" x14ac:dyDescent="0.2">
      <c r="T29717" s="11"/>
      <c r="U29717" s="11"/>
    </row>
    <row r="29718" spans="20:21" x14ac:dyDescent="0.2">
      <c r="T29718" s="11"/>
      <c r="U29718" s="11"/>
    </row>
    <row r="29719" spans="20:21" x14ac:dyDescent="0.2">
      <c r="T29719" s="11"/>
      <c r="U29719" s="11"/>
    </row>
    <row r="29720" spans="20:21" x14ac:dyDescent="0.2">
      <c r="T29720" s="11"/>
      <c r="U29720" s="11"/>
    </row>
    <row r="29721" spans="20:21" x14ac:dyDescent="0.2">
      <c r="T29721" s="11"/>
      <c r="U29721" s="11"/>
    </row>
    <row r="29722" spans="20:21" x14ac:dyDescent="0.2">
      <c r="T29722" s="11"/>
      <c r="U29722" s="11"/>
    </row>
    <row r="29723" spans="20:21" x14ac:dyDescent="0.2">
      <c r="T29723" s="11"/>
      <c r="U29723" s="11"/>
    </row>
    <row r="29724" spans="20:21" x14ac:dyDescent="0.2">
      <c r="T29724" s="11"/>
      <c r="U29724" s="11"/>
    </row>
    <row r="29725" spans="20:21" x14ac:dyDescent="0.2">
      <c r="T29725" s="11"/>
      <c r="U29725" s="11"/>
    </row>
    <row r="29726" spans="20:21" x14ac:dyDescent="0.2">
      <c r="T29726" s="11"/>
      <c r="U29726" s="11"/>
    </row>
    <row r="29727" spans="20:21" x14ac:dyDescent="0.2">
      <c r="T29727" s="11"/>
      <c r="U29727" s="11"/>
    </row>
    <row r="29728" spans="20:21" x14ac:dyDescent="0.2">
      <c r="T29728" s="11"/>
      <c r="U29728" s="11"/>
    </row>
    <row r="29729" spans="20:21" x14ac:dyDescent="0.2">
      <c r="T29729" s="11"/>
      <c r="U29729" s="11"/>
    </row>
    <row r="29730" spans="20:21" x14ac:dyDescent="0.2">
      <c r="T29730" s="11"/>
      <c r="U29730" s="11"/>
    </row>
    <row r="29731" spans="20:21" x14ac:dyDescent="0.2">
      <c r="T29731" s="11"/>
      <c r="U29731" s="11"/>
    </row>
    <row r="29732" spans="20:21" x14ac:dyDescent="0.2">
      <c r="T29732" s="11"/>
      <c r="U29732" s="11"/>
    </row>
    <row r="29733" spans="20:21" x14ac:dyDescent="0.2">
      <c r="T29733" s="11"/>
      <c r="U29733" s="11"/>
    </row>
    <row r="29734" spans="20:21" x14ac:dyDescent="0.2">
      <c r="T29734" s="11"/>
      <c r="U29734" s="11"/>
    </row>
    <row r="29735" spans="20:21" x14ac:dyDescent="0.2">
      <c r="T29735" s="11"/>
      <c r="U29735" s="11"/>
    </row>
    <row r="29736" spans="20:21" x14ac:dyDescent="0.2">
      <c r="T29736" s="11"/>
      <c r="U29736" s="11"/>
    </row>
    <row r="29737" spans="20:21" x14ac:dyDescent="0.2">
      <c r="T29737" s="11"/>
      <c r="U29737" s="11"/>
    </row>
    <row r="29738" spans="20:21" x14ac:dyDescent="0.2">
      <c r="T29738" s="11"/>
      <c r="U29738" s="11"/>
    </row>
    <row r="29739" spans="20:21" x14ac:dyDescent="0.2">
      <c r="T29739" s="11"/>
      <c r="U29739" s="11"/>
    </row>
    <row r="29740" spans="20:21" x14ac:dyDescent="0.2">
      <c r="T29740" s="11"/>
      <c r="U29740" s="11"/>
    </row>
    <row r="29741" spans="20:21" x14ac:dyDescent="0.2">
      <c r="T29741" s="11"/>
      <c r="U29741" s="11"/>
    </row>
    <row r="29742" spans="20:21" x14ac:dyDescent="0.2">
      <c r="T29742" s="11"/>
      <c r="U29742" s="11"/>
    </row>
    <row r="29743" spans="20:21" x14ac:dyDescent="0.2">
      <c r="T29743" s="11"/>
      <c r="U29743" s="11"/>
    </row>
    <row r="29744" spans="20:21" x14ac:dyDescent="0.2">
      <c r="T29744" s="11"/>
      <c r="U29744" s="11"/>
    </row>
    <row r="29745" spans="20:21" x14ac:dyDescent="0.2">
      <c r="T29745" s="11"/>
      <c r="U29745" s="11"/>
    </row>
    <row r="29746" spans="20:21" x14ac:dyDescent="0.2">
      <c r="T29746" s="11"/>
      <c r="U29746" s="11"/>
    </row>
    <row r="29747" spans="20:21" x14ac:dyDescent="0.2">
      <c r="T29747" s="11"/>
      <c r="U29747" s="11"/>
    </row>
    <row r="29748" spans="20:21" x14ac:dyDescent="0.2">
      <c r="T29748" s="11"/>
      <c r="U29748" s="11"/>
    </row>
    <row r="29749" spans="20:21" x14ac:dyDescent="0.2">
      <c r="T29749" s="11"/>
      <c r="U29749" s="11"/>
    </row>
    <row r="29750" spans="20:21" x14ac:dyDescent="0.2">
      <c r="T29750" s="11"/>
      <c r="U29750" s="11"/>
    </row>
    <row r="29751" spans="20:21" x14ac:dyDescent="0.2">
      <c r="T29751" s="11"/>
      <c r="U29751" s="11"/>
    </row>
    <row r="29752" spans="20:21" x14ac:dyDescent="0.2">
      <c r="T29752" s="11"/>
      <c r="U29752" s="11"/>
    </row>
    <row r="29753" spans="20:21" x14ac:dyDescent="0.2">
      <c r="T29753" s="11"/>
      <c r="U29753" s="11"/>
    </row>
    <row r="29754" spans="20:21" x14ac:dyDescent="0.2">
      <c r="T29754" s="11"/>
      <c r="U29754" s="11"/>
    </row>
    <row r="29755" spans="20:21" x14ac:dyDescent="0.2">
      <c r="T29755" s="11"/>
      <c r="U29755" s="11"/>
    </row>
    <row r="29756" spans="20:21" x14ac:dyDescent="0.2">
      <c r="T29756" s="11"/>
      <c r="U29756" s="11"/>
    </row>
    <row r="29757" spans="20:21" x14ac:dyDescent="0.2">
      <c r="T29757" s="11"/>
      <c r="U29757" s="11"/>
    </row>
    <row r="29758" spans="20:21" x14ac:dyDescent="0.2">
      <c r="T29758" s="11"/>
      <c r="U29758" s="11"/>
    </row>
    <row r="29759" spans="20:21" x14ac:dyDescent="0.2">
      <c r="T29759" s="11"/>
      <c r="U29759" s="11"/>
    </row>
    <row r="29760" spans="20:21" x14ac:dyDescent="0.2">
      <c r="T29760" s="11"/>
      <c r="U29760" s="11"/>
    </row>
    <row r="29761" spans="20:21" x14ac:dyDescent="0.2">
      <c r="T29761" s="11"/>
      <c r="U29761" s="11"/>
    </row>
    <row r="29762" spans="20:21" x14ac:dyDescent="0.2">
      <c r="T29762" s="11"/>
      <c r="U29762" s="11"/>
    </row>
    <row r="29763" spans="20:21" x14ac:dyDescent="0.2">
      <c r="T29763" s="11"/>
      <c r="U29763" s="11"/>
    </row>
    <row r="29764" spans="20:21" x14ac:dyDescent="0.2">
      <c r="T29764" s="11"/>
      <c r="U29764" s="11"/>
    </row>
    <row r="29765" spans="20:21" x14ac:dyDescent="0.2">
      <c r="T29765" s="11"/>
      <c r="U29765" s="11"/>
    </row>
    <row r="29766" spans="20:21" x14ac:dyDescent="0.2">
      <c r="T29766" s="11"/>
      <c r="U29766" s="11"/>
    </row>
    <row r="29767" spans="20:21" x14ac:dyDescent="0.2">
      <c r="T29767" s="11"/>
      <c r="U29767" s="11"/>
    </row>
    <row r="29768" spans="20:21" x14ac:dyDescent="0.2">
      <c r="T29768" s="11"/>
      <c r="U29768" s="11"/>
    </row>
    <row r="29769" spans="20:21" x14ac:dyDescent="0.2">
      <c r="T29769" s="11"/>
      <c r="U29769" s="11"/>
    </row>
    <row r="29770" spans="20:21" x14ac:dyDescent="0.2">
      <c r="T29770" s="11"/>
      <c r="U29770" s="11"/>
    </row>
    <row r="29771" spans="20:21" x14ac:dyDescent="0.2">
      <c r="T29771" s="11"/>
      <c r="U29771" s="11"/>
    </row>
    <row r="29772" spans="20:21" x14ac:dyDescent="0.2">
      <c r="T29772" s="11"/>
      <c r="U29772" s="11"/>
    </row>
    <row r="29773" spans="20:21" x14ac:dyDescent="0.2">
      <c r="T29773" s="11"/>
      <c r="U29773" s="11"/>
    </row>
    <row r="29774" spans="20:21" x14ac:dyDescent="0.2">
      <c r="T29774" s="11"/>
      <c r="U29774" s="11"/>
    </row>
    <row r="29775" spans="20:21" x14ac:dyDescent="0.2">
      <c r="T29775" s="11"/>
      <c r="U29775" s="11"/>
    </row>
    <row r="29776" spans="20:21" x14ac:dyDescent="0.2">
      <c r="T29776" s="11"/>
      <c r="U29776" s="11"/>
    </row>
    <row r="29777" spans="20:21" x14ac:dyDescent="0.2">
      <c r="T29777" s="11"/>
      <c r="U29777" s="11"/>
    </row>
    <row r="29778" spans="20:21" x14ac:dyDescent="0.2">
      <c r="T29778" s="11"/>
      <c r="U29778" s="11"/>
    </row>
    <row r="29779" spans="20:21" x14ac:dyDescent="0.2">
      <c r="T29779" s="11"/>
      <c r="U29779" s="11"/>
    </row>
    <row r="29780" spans="20:21" x14ac:dyDescent="0.2">
      <c r="T29780" s="11"/>
      <c r="U29780" s="11"/>
    </row>
    <row r="29781" spans="20:21" x14ac:dyDescent="0.2">
      <c r="T29781" s="11"/>
      <c r="U29781" s="11"/>
    </row>
    <row r="29782" spans="20:21" x14ac:dyDescent="0.2">
      <c r="T29782" s="11"/>
      <c r="U29782" s="11"/>
    </row>
    <row r="29783" spans="20:21" x14ac:dyDescent="0.2">
      <c r="T29783" s="11"/>
      <c r="U29783" s="11"/>
    </row>
    <row r="29784" spans="20:21" x14ac:dyDescent="0.2">
      <c r="T29784" s="11"/>
      <c r="U29784" s="11"/>
    </row>
    <row r="29785" spans="20:21" x14ac:dyDescent="0.2">
      <c r="T29785" s="11"/>
      <c r="U29785" s="11"/>
    </row>
    <row r="29786" spans="20:21" x14ac:dyDescent="0.2">
      <c r="T29786" s="11"/>
      <c r="U29786" s="11"/>
    </row>
    <row r="29787" spans="20:21" x14ac:dyDescent="0.2">
      <c r="T29787" s="11"/>
      <c r="U29787" s="11"/>
    </row>
    <row r="29788" spans="20:21" x14ac:dyDescent="0.2">
      <c r="T29788" s="11"/>
      <c r="U29788" s="11"/>
    </row>
    <row r="29789" spans="20:21" x14ac:dyDescent="0.2">
      <c r="T29789" s="11"/>
      <c r="U29789" s="11"/>
    </row>
    <row r="29790" spans="20:21" x14ac:dyDescent="0.2">
      <c r="T29790" s="11"/>
      <c r="U29790" s="11"/>
    </row>
    <row r="29791" spans="20:21" x14ac:dyDescent="0.2">
      <c r="T29791" s="11"/>
      <c r="U29791" s="11"/>
    </row>
    <row r="29792" spans="20:21" x14ac:dyDescent="0.2">
      <c r="T29792" s="11"/>
      <c r="U29792" s="11"/>
    </row>
    <row r="29793" spans="20:21" x14ac:dyDescent="0.2">
      <c r="T29793" s="11"/>
      <c r="U29793" s="11"/>
    </row>
    <row r="29794" spans="20:21" x14ac:dyDescent="0.2">
      <c r="T29794" s="11"/>
      <c r="U29794" s="11"/>
    </row>
    <row r="29795" spans="20:21" x14ac:dyDescent="0.2">
      <c r="T29795" s="11"/>
      <c r="U29795" s="11"/>
    </row>
    <row r="29796" spans="20:21" x14ac:dyDescent="0.2">
      <c r="T29796" s="11"/>
      <c r="U29796" s="11"/>
    </row>
    <row r="29797" spans="20:21" x14ac:dyDescent="0.2">
      <c r="T29797" s="11"/>
      <c r="U29797" s="11"/>
    </row>
    <row r="29798" spans="20:21" x14ac:dyDescent="0.2">
      <c r="T29798" s="11"/>
      <c r="U29798" s="11"/>
    </row>
    <row r="29799" spans="20:21" x14ac:dyDescent="0.2">
      <c r="T29799" s="11"/>
      <c r="U29799" s="11"/>
    </row>
    <row r="29800" spans="20:21" x14ac:dyDescent="0.2">
      <c r="T29800" s="11"/>
      <c r="U29800" s="11"/>
    </row>
    <row r="29801" spans="20:21" x14ac:dyDescent="0.2">
      <c r="T29801" s="11"/>
      <c r="U29801" s="11"/>
    </row>
    <row r="29802" spans="20:21" x14ac:dyDescent="0.2">
      <c r="T29802" s="11"/>
      <c r="U29802" s="11"/>
    </row>
    <row r="29803" spans="20:21" x14ac:dyDescent="0.2">
      <c r="T29803" s="11"/>
      <c r="U29803" s="11"/>
    </row>
    <row r="29804" spans="20:21" x14ac:dyDescent="0.2">
      <c r="T29804" s="11"/>
      <c r="U29804" s="11"/>
    </row>
    <row r="29805" spans="20:21" x14ac:dyDescent="0.2">
      <c r="T29805" s="11"/>
      <c r="U29805" s="11"/>
    </row>
    <row r="29806" spans="20:21" x14ac:dyDescent="0.2">
      <c r="T29806" s="11"/>
      <c r="U29806" s="11"/>
    </row>
    <row r="29807" spans="20:21" x14ac:dyDescent="0.2">
      <c r="T29807" s="11"/>
      <c r="U29807" s="11"/>
    </row>
    <row r="29808" spans="20:21" x14ac:dyDescent="0.2">
      <c r="T29808" s="11"/>
      <c r="U29808" s="11"/>
    </row>
    <row r="29809" spans="20:21" x14ac:dyDescent="0.2">
      <c r="T29809" s="11"/>
      <c r="U29809" s="11"/>
    </row>
    <row r="29810" spans="20:21" x14ac:dyDescent="0.2">
      <c r="T29810" s="11"/>
      <c r="U29810" s="11"/>
    </row>
    <row r="29811" spans="20:21" x14ac:dyDescent="0.2">
      <c r="T29811" s="11"/>
      <c r="U29811" s="11"/>
    </row>
    <row r="29812" spans="20:21" x14ac:dyDescent="0.2">
      <c r="T29812" s="11"/>
      <c r="U29812" s="11"/>
    </row>
    <row r="29813" spans="20:21" x14ac:dyDescent="0.2">
      <c r="T29813" s="11"/>
      <c r="U29813" s="11"/>
    </row>
    <row r="29814" spans="20:21" x14ac:dyDescent="0.2">
      <c r="T29814" s="11"/>
      <c r="U29814" s="11"/>
    </row>
    <row r="29815" spans="20:21" x14ac:dyDescent="0.2">
      <c r="T29815" s="11"/>
      <c r="U29815" s="11"/>
    </row>
    <row r="29816" spans="20:21" x14ac:dyDescent="0.2">
      <c r="T29816" s="11"/>
      <c r="U29816" s="11"/>
    </row>
    <row r="29817" spans="20:21" x14ac:dyDescent="0.2">
      <c r="T29817" s="11"/>
      <c r="U29817" s="11"/>
    </row>
    <row r="29818" spans="20:21" x14ac:dyDescent="0.2">
      <c r="T29818" s="11"/>
      <c r="U29818" s="11"/>
    </row>
    <row r="29819" spans="20:21" x14ac:dyDescent="0.2">
      <c r="T29819" s="11"/>
      <c r="U29819" s="11"/>
    </row>
    <row r="29820" spans="20:21" x14ac:dyDescent="0.2">
      <c r="T29820" s="11"/>
      <c r="U29820" s="11"/>
    </row>
    <row r="29821" spans="20:21" x14ac:dyDescent="0.2">
      <c r="T29821" s="11"/>
      <c r="U29821" s="11"/>
    </row>
    <row r="29822" spans="20:21" x14ac:dyDescent="0.2">
      <c r="T29822" s="11"/>
      <c r="U29822" s="11"/>
    </row>
    <row r="29823" spans="20:21" x14ac:dyDescent="0.2">
      <c r="T29823" s="11"/>
      <c r="U29823" s="11"/>
    </row>
    <row r="29824" spans="20:21" x14ac:dyDescent="0.2">
      <c r="T29824" s="11"/>
      <c r="U29824" s="11"/>
    </row>
    <row r="29825" spans="20:21" x14ac:dyDescent="0.2">
      <c r="T29825" s="11"/>
      <c r="U29825" s="11"/>
    </row>
    <row r="29826" spans="20:21" x14ac:dyDescent="0.2">
      <c r="T29826" s="11"/>
      <c r="U29826" s="11"/>
    </row>
    <row r="29827" spans="20:21" x14ac:dyDescent="0.2">
      <c r="T29827" s="11"/>
      <c r="U29827" s="11"/>
    </row>
    <row r="29828" spans="20:21" x14ac:dyDescent="0.2">
      <c r="T29828" s="11"/>
      <c r="U29828" s="11"/>
    </row>
    <row r="29829" spans="20:21" x14ac:dyDescent="0.2">
      <c r="T29829" s="11"/>
      <c r="U29829" s="11"/>
    </row>
    <row r="29830" spans="20:21" x14ac:dyDescent="0.2">
      <c r="T29830" s="11"/>
      <c r="U29830" s="11"/>
    </row>
    <row r="29831" spans="20:21" x14ac:dyDescent="0.2">
      <c r="T29831" s="11"/>
      <c r="U29831" s="11"/>
    </row>
    <row r="29832" spans="20:21" x14ac:dyDescent="0.2">
      <c r="T29832" s="11"/>
      <c r="U29832" s="11"/>
    </row>
    <row r="29833" spans="20:21" x14ac:dyDescent="0.2">
      <c r="T29833" s="11"/>
      <c r="U29833" s="11"/>
    </row>
    <row r="29834" spans="20:21" x14ac:dyDescent="0.2">
      <c r="T29834" s="11"/>
      <c r="U29834" s="11"/>
    </row>
    <row r="29835" spans="20:21" x14ac:dyDescent="0.2">
      <c r="T29835" s="11"/>
      <c r="U29835" s="11"/>
    </row>
    <row r="29836" spans="20:21" x14ac:dyDescent="0.2">
      <c r="T29836" s="11"/>
      <c r="U29836" s="11"/>
    </row>
    <row r="29837" spans="20:21" x14ac:dyDescent="0.2">
      <c r="T29837" s="11"/>
      <c r="U29837" s="11"/>
    </row>
    <row r="29838" spans="20:21" x14ac:dyDescent="0.2">
      <c r="T29838" s="11"/>
      <c r="U29838" s="11"/>
    </row>
    <row r="29839" spans="20:21" x14ac:dyDescent="0.2">
      <c r="T29839" s="11"/>
      <c r="U29839" s="11"/>
    </row>
    <row r="29840" spans="20:21" x14ac:dyDescent="0.2">
      <c r="T29840" s="11"/>
      <c r="U29840" s="11"/>
    </row>
    <row r="29841" spans="20:21" x14ac:dyDescent="0.2">
      <c r="T29841" s="11"/>
      <c r="U29841" s="11"/>
    </row>
    <row r="29842" spans="20:21" x14ac:dyDescent="0.2">
      <c r="T29842" s="11"/>
      <c r="U29842" s="11"/>
    </row>
    <row r="29843" spans="20:21" x14ac:dyDescent="0.2">
      <c r="T29843" s="11"/>
      <c r="U29843" s="11"/>
    </row>
    <row r="29844" spans="20:21" x14ac:dyDescent="0.2">
      <c r="T29844" s="11"/>
      <c r="U29844" s="11"/>
    </row>
    <row r="29845" spans="20:21" x14ac:dyDescent="0.2">
      <c r="T29845" s="11"/>
      <c r="U29845" s="11"/>
    </row>
    <row r="29846" spans="20:21" x14ac:dyDescent="0.2">
      <c r="T29846" s="11"/>
      <c r="U29846" s="11"/>
    </row>
    <row r="29847" spans="20:21" x14ac:dyDescent="0.2">
      <c r="T29847" s="11"/>
      <c r="U29847" s="11"/>
    </row>
    <row r="29848" spans="20:21" x14ac:dyDescent="0.2">
      <c r="T29848" s="11"/>
      <c r="U29848" s="11"/>
    </row>
    <row r="29849" spans="20:21" x14ac:dyDescent="0.2">
      <c r="T29849" s="11"/>
      <c r="U29849" s="11"/>
    </row>
    <row r="29850" spans="20:21" x14ac:dyDescent="0.2">
      <c r="T29850" s="11"/>
      <c r="U29850" s="11"/>
    </row>
    <row r="29851" spans="20:21" x14ac:dyDescent="0.2">
      <c r="T29851" s="11"/>
      <c r="U29851" s="11"/>
    </row>
    <row r="29852" spans="20:21" x14ac:dyDescent="0.2">
      <c r="T29852" s="11"/>
      <c r="U29852" s="11"/>
    </row>
    <row r="29853" spans="20:21" x14ac:dyDescent="0.2">
      <c r="T29853" s="11"/>
      <c r="U29853" s="11"/>
    </row>
    <row r="29854" spans="20:21" x14ac:dyDescent="0.2">
      <c r="T29854" s="11"/>
      <c r="U29854" s="11"/>
    </row>
    <row r="29855" spans="20:21" x14ac:dyDescent="0.2">
      <c r="T29855" s="11"/>
      <c r="U29855" s="11"/>
    </row>
    <row r="29856" spans="20:21" x14ac:dyDescent="0.2">
      <c r="T29856" s="11"/>
      <c r="U29856" s="11"/>
    </row>
    <row r="29857" spans="20:21" x14ac:dyDescent="0.2">
      <c r="T29857" s="11"/>
      <c r="U29857" s="11"/>
    </row>
    <row r="29858" spans="20:21" x14ac:dyDescent="0.2">
      <c r="T29858" s="11"/>
      <c r="U29858" s="11"/>
    </row>
    <row r="29859" spans="20:21" x14ac:dyDescent="0.2">
      <c r="T29859" s="11"/>
      <c r="U29859" s="11"/>
    </row>
    <row r="29860" spans="20:21" x14ac:dyDescent="0.2">
      <c r="T29860" s="11"/>
      <c r="U29860" s="11"/>
    </row>
    <row r="29861" spans="20:21" x14ac:dyDescent="0.2">
      <c r="T29861" s="11"/>
      <c r="U29861" s="11"/>
    </row>
    <row r="29862" spans="20:21" x14ac:dyDescent="0.2">
      <c r="T29862" s="11"/>
      <c r="U29862" s="11"/>
    </row>
    <row r="29863" spans="20:21" x14ac:dyDescent="0.2">
      <c r="T29863" s="11"/>
      <c r="U29863" s="11"/>
    </row>
    <row r="29864" spans="20:21" x14ac:dyDescent="0.2">
      <c r="T29864" s="11"/>
      <c r="U29864" s="11"/>
    </row>
    <row r="29865" spans="20:21" x14ac:dyDescent="0.2">
      <c r="T29865" s="11"/>
      <c r="U29865" s="11"/>
    </row>
    <row r="29866" spans="20:21" x14ac:dyDescent="0.2">
      <c r="T29866" s="11"/>
      <c r="U29866" s="11"/>
    </row>
    <row r="29867" spans="20:21" x14ac:dyDescent="0.2">
      <c r="T29867" s="11"/>
      <c r="U29867" s="11"/>
    </row>
    <row r="29868" spans="20:21" x14ac:dyDescent="0.2">
      <c r="T29868" s="11"/>
      <c r="U29868" s="11"/>
    </row>
    <row r="29869" spans="20:21" x14ac:dyDescent="0.2">
      <c r="T29869" s="11"/>
      <c r="U29869" s="11"/>
    </row>
    <row r="29870" spans="20:21" x14ac:dyDescent="0.2">
      <c r="T29870" s="11"/>
      <c r="U29870" s="11"/>
    </row>
    <row r="29871" spans="20:21" x14ac:dyDescent="0.2">
      <c r="T29871" s="11"/>
      <c r="U29871" s="11"/>
    </row>
    <row r="29872" spans="20:21" x14ac:dyDescent="0.2">
      <c r="T29872" s="11"/>
      <c r="U29872" s="11"/>
    </row>
    <row r="29873" spans="20:21" x14ac:dyDescent="0.2">
      <c r="T29873" s="11"/>
      <c r="U29873" s="11"/>
    </row>
    <row r="29874" spans="20:21" x14ac:dyDescent="0.2">
      <c r="T29874" s="11"/>
      <c r="U29874" s="11"/>
    </row>
    <row r="29875" spans="20:21" x14ac:dyDescent="0.2">
      <c r="T29875" s="11"/>
      <c r="U29875" s="11"/>
    </row>
    <row r="29876" spans="20:21" x14ac:dyDescent="0.2">
      <c r="T29876" s="11"/>
      <c r="U29876" s="11"/>
    </row>
    <row r="29877" spans="20:21" x14ac:dyDescent="0.2">
      <c r="T29877" s="11"/>
      <c r="U29877" s="11"/>
    </row>
    <row r="29878" spans="20:21" x14ac:dyDescent="0.2">
      <c r="T29878" s="11"/>
      <c r="U29878" s="11"/>
    </row>
    <row r="29879" spans="20:21" x14ac:dyDescent="0.2">
      <c r="T29879" s="11"/>
      <c r="U29879" s="11"/>
    </row>
    <row r="29880" spans="20:21" x14ac:dyDescent="0.2">
      <c r="T29880" s="11"/>
      <c r="U29880" s="11"/>
    </row>
    <row r="29881" spans="20:21" x14ac:dyDescent="0.2">
      <c r="T29881" s="11"/>
      <c r="U29881" s="11"/>
    </row>
    <row r="29882" spans="20:21" x14ac:dyDescent="0.2">
      <c r="T29882" s="11"/>
      <c r="U29882" s="11"/>
    </row>
    <row r="29883" spans="20:21" x14ac:dyDescent="0.2">
      <c r="T29883" s="11"/>
      <c r="U29883" s="11"/>
    </row>
    <row r="29884" spans="20:21" x14ac:dyDescent="0.2">
      <c r="T29884" s="11"/>
      <c r="U29884" s="11"/>
    </row>
    <row r="29885" spans="20:21" x14ac:dyDescent="0.2">
      <c r="T29885" s="11"/>
      <c r="U29885" s="11"/>
    </row>
    <row r="29886" spans="20:21" x14ac:dyDescent="0.2">
      <c r="T29886" s="11"/>
      <c r="U29886" s="11"/>
    </row>
    <row r="29887" spans="20:21" x14ac:dyDescent="0.2">
      <c r="T29887" s="11"/>
      <c r="U29887" s="11"/>
    </row>
    <row r="29888" spans="20:21" x14ac:dyDescent="0.2">
      <c r="T29888" s="11"/>
      <c r="U29888" s="11"/>
    </row>
    <row r="29889" spans="20:21" x14ac:dyDescent="0.2">
      <c r="T29889" s="11"/>
      <c r="U29889" s="11"/>
    </row>
    <row r="29890" spans="20:21" x14ac:dyDescent="0.2">
      <c r="T29890" s="11"/>
      <c r="U29890" s="11"/>
    </row>
    <row r="29891" spans="20:21" x14ac:dyDescent="0.2">
      <c r="T29891" s="11"/>
      <c r="U29891" s="11"/>
    </row>
    <row r="29892" spans="20:21" x14ac:dyDescent="0.2">
      <c r="T29892" s="11"/>
      <c r="U29892" s="11"/>
    </row>
    <row r="29893" spans="20:21" x14ac:dyDescent="0.2">
      <c r="T29893" s="11"/>
      <c r="U29893" s="11"/>
    </row>
    <row r="29894" spans="20:21" x14ac:dyDescent="0.2">
      <c r="T29894" s="11"/>
      <c r="U29894" s="11"/>
    </row>
    <row r="29895" spans="20:21" x14ac:dyDescent="0.2">
      <c r="T29895" s="11"/>
      <c r="U29895" s="11"/>
    </row>
    <row r="29896" spans="20:21" x14ac:dyDescent="0.2">
      <c r="T29896" s="11"/>
      <c r="U29896" s="11"/>
    </row>
    <row r="29897" spans="20:21" x14ac:dyDescent="0.2">
      <c r="T29897" s="11"/>
      <c r="U29897" s="11"/>
    </row>
    <row r="29898" spans="20:21" x14ac:dyDescent="0.2">
      <c r="T29898" s="11"/>
      <c r="U29898" s="11"/>
    </row>
    <row r="29899" spans="20:21" x14ac:dyDescent="0.2">
      <c r="T29899" s="11"/>
      <c r="U29899" s="11"/>
    </row>
    <row r="29900" spans="20:21" x14ac:dyDescent="0.2">
      <c r="T29900" s="11"/>
      <c r="U29900" s="11"/>
    </row>
    <row r="29901" spans="20:21" x14ac:dyDescent="0.2">
      <c r="T29901" s="11"/>
      <c r="U29901" s="11"/>
    </row>
    <row r="29902" spans="20:21" x14ac:dyDescent="0.2">
      <c r="T29902" s="11"/>
      <c r="U29902" s="11"/>
    </row>
    <row r="29903" spans="20:21" x14ac:dyDescent="0.2">
      <c r="T29903" s="11"/>
      <c r="U29903" s="11"/>
    </row>
    <row r="29904" spans="20:21" x14ac:dyDescent="0.2">
      <c r="T29904" s="11"/>
      <c r="U29904" s="11"/>
    </row>
    <row r="29905" spans="20:21" x14ac:dyDescent="0.2">
      <c r="T29905" s="11"/>
      <c r="U29905" s="11"/>
    </row>
    <row r="29906" spans="20:21" x14ac:dyDescent="0.2">
      <c r="T29906" s="11"/>
      <c r="U29906" s="11"/>
    </row>
    <row r="29907" spans="20:21" x14ac:dyDescent="0.2">
      <c r="T29907" s="11"/>
      <c r="U29907" s="11"/>
    </row>
    <row r="29908" spans="20:21" x14ac:dyDescent="0.2">
      <c r="T29908" s="11"/>
      <c r="U29908" s="11"/>
    </row>
    <row r="29909" spans="20:21" x14ac:dyDescent="0.2">
      <c r="T29909" s="11"/>
      <c r="U29909" s="11"/>
    </row>
    <row r="29910" spans="20:21" x14ac:dyDescent="0.2">
      <c r="T29910" s="11"/>
      <c r="U29910" s="11"/>
    </row>
    <row r="29911" spans="20:21" x14ac:dyDescent="0.2">
      <c r="T29911" s="11"/>
      <c r="U29911" s="11"/>
    </row>
    <row r="29912" spans="20:21" x14ac:dyDescent="0.2">
      <c r="T29912" s="11"/>
      <c r="U29912" s="11"/>
    </row>
    <row r="29913" spans="20:21" x14ac:dyDescent="0.2">
      <c r="T29913" s="11"/>
      <c r="U29913" s="11"/>
    </row>
    <row r="29914" spans="20:21" x14ac:dyDescent="0.2">
      <c r="T29914" s="11"/>
      <c r="U29914" s="11"/>
    </row>
    <row r="29915" spans="20:21" x14ac:dyDescent="0.2">
      <c r="T29915" s="11"/>
      <c r="U29915" s="11"/>
    </row>
    <row r="29916" spans="20:21" x14ac:dyDescent="0.2">
      <c r="T29916" s="11"/>
      <c r="U29916" s="11"/>
    </row>
    <row r="29917" spans="20:21" x14ac:dyDescent="0.2">
      <c r="T29917" s="11"/>
      <c r="U29917" s="11"/>
    </row>
    <row r="29918" spans="20:21" x14ac:dyDescent="0.2">
      <c r="T29918" s="11"/>
      <c r="U29918" s="11"/>
    </row>
    <row r="29919" spans="20:21" x14ac:dyDescent="0.2">
      <c r="T29919" s="11"/>
      <c r="U29919" s="11"/>
    </row>
    <row r="29920" spans="20:21" x14ac:dyDescent="0.2">
      <c r="T29920" s="11"/>
      <c r="U29920" s="11"/>
    </row>
    <row r="29921" spans="20:21" x14ac:dyDescent="0.2">
      <c r="T29921" s="11"/>
      <c r="U29921" s="11"/>
    </row>
    <row r="29922" spans="20:21" x14ac:dyDescent="0.2">
      <c r="T29922" s="11"/>
      <c r="U29922" s="11"/>
    </row>
    <row r="29923" spans="20:21" x14ac:dyDescent="0.2">
      <c r="T29923" s="11"/>
      <c r="U29923" s="11"/>
    </row>
    <row r="29924" spans="20:21" x14ac:dyDescent="0.2">
      <c r="T29924" s="11"/>
      <c r="U29924" s="11"/>
    </row>
    <row r="29925" spans="20:21" x14ac:dyDescent="0.2">
      <c r="T29925" s="11"/>
      <c r="U29925" s="11"/>
    </row>
    <row r="29926" spans="20:21" x14ac:dyDescent="0.2">
      <c r="T29926" s="11"/>
      <c r="U29926" s="11"/>
    </row>
    <row r="29927" spans="20:21" x14ac:dyDescent="0.2">
      <c r="T29927" s="11"/>
      <c r="U29927" s="11"/>
    </row>
    <row r="29928" spans="20:21" x14ac:dyDescent="0.2">
      <c r="T29928" s="11"/>
      <c r="U29928" s="11"/>
    </row>
    <row r="29929" spans="20:21" x14ac:dyDescent="0.2">
      <c r="T29929" s="11"/>
      <c r="U29929" s="11"/>
    </row>
    <row r="29930" spans="20:21" x14ac:dyDescent="0.2">
      <c r="T29930" s="11"/>
      <c r="U29930" s="11"/>
    </row>
    <row r="29931" spans="20:21" x14ac:dyDescent="0.2">
      <c r="T29931" s="11"/>
      <c r="U29931" s="11"/>
    </row>
    <row r="29932" spans="20:21" x14ac:dyDescent="0.2">
      <c r="T29932" s="11"/>
      <c r="U29932" s="11"/>
    </row>
    <row r="29933" spans="20:21" x14ac:dyDescent="0.2">
      <c r="T29933" s="11"/>
      <c r="U29933" s="11"/>
    </row>
    <row r="29934" spans="20:21" x14ac:dyDescent="0.2">
      <c r="T29934" s="11"/>
      <c r="U29934" s="11"/>
    </row>
    <row r="29935" spans="20:21" x14ac:dyDescent="0.2">
      <c r="T29935" s="11"/>
      <c r="U29935" s="11"/>
    </row>
    <row r="29936" spans="20:21" x14ac:dyDescent="0.2">
      <c r="T29936" s="11"/>
      <c r="U29936" s="11"/>
    </row>
    <row r="29937" spans="20:21" x14ac:dyDescent="0.2">
      <c r="T29937" s="11"/>
      <c r="U29937" s="11"/>
    </row>
    <row r="29938" spans="20:21" x14ac:dyDescent="0.2">
      <c r="T29938" s="11"/>
      <c r="U29938" s="11"/>
    </row>
    <row r="29939" spans="20:21" x14ac:dyDescent="0.2">
      <c r="T29939" s="11"/>
      <c r="U29939" s="11"/>
    </row>
    <row r="29940" spans="20:21" x14ac:dyDescent="0.2">
      <c r="T29940" s="11"/>
      <c r="U29940" s="11"/>
    </row>
    <row r="29941" spans="20:21" x14ac:dyDescent="0.2">
      <c r="T29941" s="11"/>
      <c r="U29941" s="11"/>
    </row>
    <row r="29942" spans="20:21" x14ac:dyDescent="0.2">
      <c r="T29942" s="11"/>
      <c r="U29942" s="11"/>
    </row>
    <row r="29943" spans="20:21" x14ac:dyDescent="0.2">
      <c r="T29943" s="11"/>
      <c r="U29943" s="11"/>
    </row>
    <row r="29944" spans="20:21" x14ac:dyDescent="0.2">
      <c r="T29944" s="11"/>
      <c r="U29944" s="11"/>
    </row>
    <row r="29945" spans="20:21" x14ac:dyDescent="0.2">
      <c r="T29945" s="11"/>
      <c r="U29945" s="11"/>
    </row>
    <row r="29946" spans="20:21" x14ac:dyDescent="0.2">
      <c r="T29946" s="11"/>
      <c r="U29946" s="11"/>
    </row>
    <row r="29947" spans="20:21" x14ac:dyDescent="0.2">
      <c r="T29947" s="11"/>
      <c r="U29947" s="11"/>
    </row>
    <row r="29948" spans="20:21" x14ac:dyDescent="0.2">
      <c r="T29948" s="11"/>
      <c r="U29948" s="11"/>
    </row>
    <row r="29949" spans="20:21" x14ac:dyDescent="0.2">
      <c r="T29949" s="11"/>
      <c r="U29949" s="11"/>
    </row>
    <row r="29950" spans="20:21" x14ac:dyDescent="0.2">
      <c r="T29950" s="11"/>
      <c r="U29950" s="11"/>
    </row>
    <row r="29951" spans="20:21" x14ac:dyDescent="0.2">
      <c r="T29951" s="11"/>
      <c r="U29951" s="11"/>
    </row>
    <row r="29952" spans="20:21" x14ac:dyDescent="0.2">
      <c r="T29952" s="11"/>
      <c r="U29952" s="11"/>
    </row>
    <row r="29953" spans="20:21" x14ac:dyDescent="0.2">
      <c r="T29953" s="11"/>
      <c r="U29953" s="11"/>
    </row>
    <row r="29954" spans="20:21" x14ac:dyDescent="0.2">
      <c r="T29954" s="11"/>
      <c r="U29954" s="11"/>
    </row>
    <row r="29955" spans="20:21" x14ac:dyDescent="0.2">
      <c r="T29955" s="11"/>
      <c r="U29955" s="11"/>
    </row>
    <row r="29956" spans="20:21" x14ac:dyDescent="0.2">
      <c r="T29956" s="11"/>
      <c r="U29956" s="11"/>
    </row>
    <row r="29957" spans="20:21" x14ac:dyDescent="0.2">
      <c r="T29957" s="11"/>
      <c r="U29957" s="11"/>
    </row>
    <row r="29958" spans="20:21" x14ac:dyDescent="0.2">
      <c r="T29958" s="11"/>
      <c r="U29958" s="11"/>
    </row>
    <row r="29959" spans="20:21" x14ac:dyDescent="0.2">
      <c r="T29959" s="11"/>
      <c r="U29959" s="11"/>
    </row>
    <row r="29960" spans="20:21" x14ac:dyDescent="0.2">
      <c r="T29960" s="11"/>
      <c r="U29960" s="11"/>
    </row>
    <row r="29961" spans="20:21" x14ac:dyDescent="0.2">
      <c r="T29961" s="11"/>
      <c r="U29961" s="11"/>
    </row>
    <row r="29962" spans="20:21" x14ac:dyDescent="0.2">
      <c r="T29962" s="11"/>
      <c r="U29962" s="11"/>
    </row>
    <row r="29963" spans="20:21" x14ac:dyDescent="0.2">
      <c r="T29963" s="11"/>
      <c r="U29963" s="11"/>
    </row>
    <row r="29964" spans="20:21" x14ac:dyDescent="0.2">
      <c r="T29964" s="11"/>
      <c r="U29964" s="11"/>
    </row>
    <row r="29965" spans="20:21" x14ac:dyDescent="0.2">
      <c r="T29965" s="11"/>
      <c r="U29965" s="11"/>
    </row>
    <row r="29966" spans="20:21" x14ac:dyDescent="0.2">
      <c r="T29966" s="11"/>
      <c r="U29966" s="11"/>
    </row>
    <row r="29967" spans="20:21" x14ac:dyDescent="0.2">
      <c r="T29967" s="11"/>
      <c r="U29967" s="11"/>
    </row>
    <row r="29968" spans="20:21" x14ac:dyDescent="0.2">
      <c r="T29968" s="11"/>
      <c r="U29968" s="11"/>
    </row>
    <row r="29969" spans="20:21" x14ac:dyDescent="0.2">
      <c r="T29969" s="11"/>
      <c r="U29969" s="11"/>
    </row>
    <row r="29970" spans="20:21" x14ac:dyDescent="0.2">
      <c r="T29970" s="11"/>
      <c r="U29970" s="11"/>
    </row>
    <row r="29971" spans="20:21" x14ac:dyDescent="0.2">
      <c r="T29971" s="11"/>
      <c r="U29971" s="11"/>
    </row>
    <row r="29972" spans="20:21" x14ac:dyDescent="0.2">
      <c r="T29972" s="11"/>
      <c r="U29972" s="11"/>
    </row>
    <row r="29973" spans="20:21" x14ac:dyDescent="0.2">
      <c r="T29973" s="11"/>
      <c r="U29973" s="11"/>
    </row>
    <row r="29974" spans="20:21" x14ac:dyDescent="0.2">
      <c r="T29974" s="11"/>
      <c r="U29974" s="11"/>
    </row>
    <row r="29975" spans="20:21" x14ac:dyDescent="0.2">
      <c r="T29975" s="11"/>
      <c r="U29975" s="11"/>
    </row>
    <row r="29976" spans="20:21" x14ac:dyDescent="0.2">
      <c r="T29976" s="11"/>
      <c r="U29976" s="11"/>
    </row>
    <row r="29977" spans="20:21" x14ac:dyDescent="0.2">
      <c r="T29977" s="11"/>
      <c r="U29977" s="11"/>
    </row>
    <row r="29978" spans="20:21" x14ac:dyDescent="0.2">
      <c r="T29978" s="11"/>
      <c r="U29978" s="11"/>
    </row>
    <row r="29979" spans="20:21" x14ac:dyDescent="0.2">
      <c r="T29979" s="11"/>
      <c r="U29979" s="11"/>
    </row>
    <row r="29980" spans="20:21" x14ac:dyDescent="0.2">
      <c r="T29980" s="11"/>
      <c r="U29980" s="11"/>
    </row>
    <row r="29981" spans="20:21" x14ac:dyDescent="0.2">
      <c r="T29981" s="11"/>
      <c r="U29981" s="11"/>
    </row>
    <row r="29982" spans="20:21" x14ac:dyDescent="0.2">
      <c r="T29982" s="11"/>
      <c r="U29982" s="11"/>
    </row>
    <row r="29983" spans="20:21" x14ac:dyDescent="0.2">
      <c r="T29983" s="11"/>
      <c r="U29983" s="11"/>
    </row>
    <row r="29984" spans="20:21" x14ac:dyDescent="0.2">
      <c r="T29984" s="11"/>
      <c r="U29984" s="11"/>
    </row>
    <row r="29985" spans="20:21" x14ac:dyDescent="0.2">
      <c r="T29985" s="11"/>
      <c r="U29985" s="11"/>
    </row>
    <row r="29986" spans="20:21" x14ac:dyDescent="0.2">
      <c r="T29986" s="11"/>
      <c r="U29986" s="11"/>
    </row>
    <row r="29987" spans="20:21" x14ac:dyDescent="0.2">
      <c r="T29987" s="11"/>
      <c r="U29987" s="11"/>
    </row>
    <row r="29988" spans="20:21" x14ac:dyDescent="0.2">
      <c r="T29988" s="11"/>
      <c r="U29988" s="11"/>
    </row>
    <row r="29989" spans="20:21" x14ac:dyDescent="0.2">
      <c r="T29989" s="11"/>
      <c r="U29989" s="11"/>
    </row>
    <row r="29990" spans="20:21" x14ac:dyDescent="0.2">
      <c r="T29990" s="11"/>
      <c r="U29990" s="11"/>
    </row>
    <row r="29991" spans="20:21" x14ac:dyDescent="0.2">
      <c r="T29991" s="11"/>
      <c r="U29991" s="11"/>
    </row>
    <row r="29992" spans="20:21" x14ac:dyDescent="0.2">
      <c r="T29992" s="11"/>
      <c r="U29992" s="11"/>
    </row>
    <row r="29993" spans="20:21" x14ac:dyDescent="0.2">
      <c r="T29993" s="11"/>
      <c r="U29993" s="11"/>
    </row>
    <row r="29994" spans="20:21" x14ac:dyDescent="0.2">
      <c r="T29994" s="11"/>
      <c r="U29994" s="11"/>
    </row>
    <row r="29995" spans="20:21" x14ac:dyDescent="0.2">
      <c r="T29995" s="11"/>
      <c r="U29995" s="11"/>
    </row>
    <row r="29996" spans="20:21" x14ac:dyDescent="0.2">
      <c r="T29996" s="11"/>
      <c r="U29996" s="11"/>
    </row>
    <row r="29997" spans="20:21" x14ac:dyDescent="0.2">
      <c r="T29997" s="11"/>
      <c r="U29997" s="11"/>
    </row>
    <row r="29998" spans="20:21" x14ac:dyDescent="0.2">
      <c r="T29998" s="11"/>
      <c r="U29998" s="11"/>
    </row>
    <row r="29999" spans="20:21" x14ac:dyDescent="0.2">
      <c r="T29999" s="11"/>
      <c r="U29999" s="11"/>
    </row>
    <row r="30000" spans="20:21" x14ac:dyDescent="0.2">
      <c r="T30000" s="11"/>
      <c r="U30000" s="11"/>
    </row>
    <row r="30001" spans="20:21" x14ac:dyDescent="0.2">
      <c r="T30001" s="11"/>
      <c r="U30001" s="11"/>
    </row>
    <row r="30002" spans="20:21" x14ac:dyDescent="0.2">
      <c r="T30002" s="11"/>
      <c r="U30002" s="11"/>
    </row>
    <row r="30003" spans="20:21" x14ac:dyDescent="0.2">
      <c r="T30003" s="11"/>
      <c r="U30003" s="11"/>
    </row>
    <row r="30004" spans="20:21" x14ac:dyDescent="0.2">
      <c r="T30004" s="11"/>
      <c r="U30004" s="11"/>
    </row>
    <row r="30005" spans="20:21" x14ac:dyDescent="0.2">
      <c r="T30005" s="11"/>
      <c r="U30005" s="11"/>
    </row>
    <row r="30006" spans="20:21" x14ac:dyDescent="0.2">
      <c r="T30006" s="11"/>
      <c r="U30006" s="11"/>
    </row>
    <row r="30007" spans="20:21" x14ac:dyDescent="0.2">
      <c r="T30007" s="11"/>
      <c r="U30007" s="11"/>
    </row>
    <row r="30008" spans="20:21" x14ac:dyDescent="0.2">
      <c r="T30008" s="11"/>
      <c r="U30008" s="11"/>
    </row>
    <row r="30009" spans="20:21" x14ac:dyDescent="0.2">
      <c r="T30009" s="11"/>
      <c r="U30009" s="11"/>
    </row>
    <row r="30010" spans="20:21" x14ac:dyDescent="0.2">
      <c r="T30010" s="11"/>
      <c r="U30010" s="11"/>
    </row>
    <row r="30011" spans="20:21" x14ac:dyDescent="0.2">
      <c r="T30011" s="11"/>
      <c r="U30011" s="11"/>
    </row>
    <row r="30012" spans="20:21" x14ac:dyDescent="0.2">
      <c r="T30012" s="11"/>
      <c r="U30012" s="11"/>
    </row>
    <row r="30013" spans="20:21" x14ac:dyDescent="0.2">
      <c r="T30013" s="11"/>
      <c r="U30013" s="11"/>
    </row>
    <row r="30014" spans="20:21" x14ac:dyDescent="0.2">
      <c r="T30014" s="11"/>
      <c r="U30014" s="11"/>
    </row>
    <row r="30015" spans="20:21" x14ac:dyDescent="0.2">
      <c r="T30015" s="11"/>
      <c r="U30015" s="11"/>
    </row>
    <row r="30016" spans="20:21" x14ac:dyDescent="0.2">
      <c r="T30016" s="11"/>
      <c r="U30016" s="11"/>
    </row>
    <row r="30017" spans="20:21" x14ac:dyDescent="0.2">
      <c r="T30017" s="11"/>
      <c r="U30017" s="11"/>
    </row>
    <row r="30018" spans="20:21" x14ac:dyDescent="0.2">
      <c r="T30018" s="11"/>
      <c r="U30018" s="11"/>
    </row>
    <row r="30019" spans="20:21" x14ac:dyDescent="0.2">
      <c r="T30019" s="11"/>
      <c r="U30019" s="11"/>
    </row>
    <row r="30020" spans="20:21" x14ac:dyDescent="0.2">
      <c r="T30020" s="11"/>
      <c r="U30020" s="11"/>
    </row>
    <row r="30021" spans="20:21" x14ac:dyDescent="0.2">
      <c r="T30021" s="11"/>
      <c r="U30021" s="11"/>
    </row>
    <row r="30022" spans="20:21" x14ac:dyDescent="0.2">
      <c r="T30022" s="11"/>
      <c r="U30022" s="11"/>
    </row>
    <row r="30023" spans="20:21" x14ac:dyDescent="0.2">
      <c r="T30023" s="11"/>
      <c r="U30023" s="11"/>
    </row>
    <row r="30024" spans="20:21" x14ac:dyDescent="0.2">
      <c r="T30024" s="11"/>
      <c r="U30024" s="11"/>
    </row>
    <row r="30025" spans="20:21" x14ac:dyDescent="0.2">
      <c r="T30025" s="11"/>
      <c r="U30025" s="11"/>
    </row>
    <row r="30026" spans="20:21" x14ac:dyDescent="0.2">
      <c r="T30026" s="11"/>
      <c r="U30026" s="11"/>
    </row>
    <row r="30027" spans="20:21" x14ac:dyDescent="0.2">
      <c r="T30027" s="11"/>
      <c r="U30027" s="11"/>
    </row>
    <row r="30028" spans="20:21" x14ac:dyDescent="0.2">
      <c r="T30028" s="11"/>
      <c r="U30028" s="11"/>
    </row>
    <row r="30029" spans="20:21" x14ac:dyDescent="0.2">
      <c r="T30029" s="11"/>
      <c r="U30029" s="11"/>
    </row>
    <row r="30030" spans="20:21" x14ac:dyDescent="0.2">
      <c r="T30030" s="11"/>
      <c r="U30030" s="11"/>
    </row>
    <row r="30031" spans="20:21" x14ac:dyDescent="0.2">
      <c r="T30031" s="11"/>
      <c r="U30031" s="11"/>
    </row>
    <row r="30032" spans="20:21" x14ac:dyDescent="0.2">
      <c r="T30032" s="11"/>
      <c r="U30032" s="11"/>
    </row>
    <row r="30033" spans="20:21" x14ac:dyDescent="0.2">
      <c r="T30033" s="11"/>
      <c r="U30033" s="11"/>
    </row>
    <row r="30034" spans="20:21" x14ac:dyDescent="0.2">
      <c r="T30034" s="11"/>
      <c r="U30034" s="11"/>
    </row>
    <row r="30035" spans="20:21" x14ac:dyDescent="0.2">
      <c r="T30035" s="11"/>
      <c r="U30035" s="11"/>
    </row>
    <row r="30036" spans="20:21" x14ac:dyDescent="0.2">
      <c r="T30036" s="11"/>
      <c r="U30036" s="11"/>
    </row>
    <row r="30037" spans="20:21" x14ac:dyDescent="0.2">
      <c r="T30037" s="11"/>
      <c r="U30037" s="11"/>
    </row>
    <row r="30038" spans="20:21" x14ac:dyDescent="0.2">
      <c r="T30038" s="11"/>
      <c r="U30038" s="11"/>
    </row>
    <row r="30039" spans="20:21" x14ac:dyDescent="0.2">
      <c r="T30039" s="11"/>
      <c r="U30039" s="11"/>
    </row>
    <row r="30040" spans="20:21" x14ac:dyDescent="0.2">
      <c r="T30040" s="11"/>
      <c r="U30040" s="11"/>
    </row>
    <row r="30041" spans="20:21" x14ac:dyDescent="0.2">
      <c r="T30041" s="11"/>
      <c r="U30041" s="11"/>
    </row>
    <row r="30042" spans="20:21" x14ac:dyDescent="0.2">
      <c r="T30042" s="11"/>
      <c r="U30042" s="11"/>
    </row>
    <row r="30043" spans="20:21" x14ac:dyDescent="0.2">
      <c r="T30043" s="11"/>
      <c r="U30043" s="11"/>
    </row>
    <row r="30044" spans="20:21" x14ac:dyDescent="0.2">
      <c r="T30044" s="11"/>
      <c r="U30044" s="11"/>
    </row>
    <row r="30045" spans="20:21" x14ac:dyDescent="0.2">
      <c r="T30045" s="11"/>
      <c r="U30045" s="11"/>
    </row>
    <row r="30046" spans="20:21" x14ac:dyDescent="0.2">
      <c r="T30046" s="11"/>
      <c r="U30046" s="11"/>
    </row>
    <row r="30047" spans="20:21" x14ac:dyDescent="0.2">
      <c r="T30047" s="11"/>
      <c r="U30047" s="11"/>
    </row>
    <row r="30048" spans="20:21" x14ac:dyDescent="0.2">
      <c r="T30048" s="11"/>
      <c r="U30048" s="11"/>
    </row>
    <row r="30049" spans="20:21" x14ac:dyDescent="0.2">
      <c r="T30049" s="11"/>
      <c r="U30049" s="11"/>
    </row>
    <row r="30050" spans="20:21" x14ac:dyDescent="0.2">
      <c r="T30050" s="11"/>
      <c r="U30050" s="11"/>
    </row>
    <row r="30051" spans="20:21" x14ac:dyDescent="0.2">
      <c r="T30051" s="11"/>
      <c r="U30051" s="11"/>
    </row>
    <row r="30052" spans="20:21" x14ac:dyDescent="0.2">
      <c r="T30052" s="11"/>
      <c r="U30052" s="11"/>
    </row>
    <row r="30053" spans="20:21" x14ac:dyDescent="0.2">
      <c r="T30053" s="11"/>
      <c r="U30053" s="11"/>
    </row>
    <row r="30054" spans="20:21" x14ac:dyDescent="0.2">
      <c r="T30054" s="11"/>
      <c r="U30054" s="11"/>
    </row>
    <row r="30055" spans="20:21" x14ac:dyDescent="0.2">
      <c r="T30055" s="11"/>
      <c r="U30055" s="11"/>
    </row>
    <row r="30056" spans="20:21" x14ac:dyDescent="0.2">
      <c r="T30056" s="11"/>
      <c r="U30056" s="11"/>
    </row>
    <row r="30057" spans="20:21" x14ac:dyDescent="0.2">
      <c r="T30057" s="11"/>
      <c r="U30057" s="11"/>
    </row>
    <row r="30058" spans="20:21" x14ac:dyDescent="0.2">
      <c r="T30058" s="11"/>
      <c r="U30058" s="11"/>
    </row>
    <row r="30059" spans="20:21" x14ac:dyDescent="0.2">
      <c r="T30059" s="11"/>
      <c r="U30059" s="11"/>
    </row>
    <row r="30060" spans="20:21" x14ac:dyDescent="0.2">
      <c r="T30060" s="11"/>
      <c r="U30060" s="11"/>
    </row>
    <row r="30061" spans="20:21" x14ac:dyDescent="0.2">
      <c r="T30061" s="11"/>
      <c r="U30061" s="11"/>
    </row>
    <row r="30062" spans="20:21" x14ac:dyDescent="0.2">
      <c r="T30062" s="11"/>
      <c r="U30062" s="11"/>
    </row>
    <row r="30063" spans="20:21" x14ac:dyDescent="0.2">
      <c r="T30063" s="11"/>
      <c r="U30063" s="11"/>
    </row>
    <row r="30064" spans="20:21" x14ac:dyDescent="0.2">
      <c r="T30064" s="11"/>
      <c r="U30064" s="11"/>
    </row>
    <row r="30065" spans="20:21" x14ac:dyDescent="0.2">
      <c r="T30065" s="11"/>
      <c r="U30065" s="11"/>
    </row>
    <row r="30066" spans="20:21" x14ac:dyDescent="0.2">
      <c r="T30066" s="11"/>
      <c r="U30066" s="11"/>
    </row>
    <row r="30067" spans="20:21" x14ac:dyDescent="0.2">
      <c r="T30067" s="11"/>
      <c r="U30067" s="11"/>
    </row>
    <row r="30068" spans="20:21" x14ac:dyDescent="0.2">
      <c r="T30068" s="11"/>
      <c r="U30068" s="11"/>
    </row>
    <row r="30069" spans="20:21" x14ac:dyDescent="0.2">
      <c r="T30069" s="11"/>
      <c r="U30069" s="11"/>
    </row>
    <row r="30070" spans="20:21" x14ac:dyDescent="0.2">
      <c r="T30070" s="11"/>
      <c r="U30070" s="11"/>
    </row>
    <row r="30071" spans="20:21" x14ac:dyDescent="0.2">
      <c r="T30071" s="11"/>
      <c r="U30071" s="11"/>
    </row>
    <row r="30072" spans="20:21" x14ac:dyDescent="0.2">
      <c r="T30072" s="11"/>
      <c r="U30072" s="11"/>
    </row>
    <row r="30073" spans="20:21" x14ac:dyDescent="0.2">
      <c r="T30073" s="11"/>
      <c r="U30073" s="11"/>
    </row>
    <row r="30074" spans="20:21" x14ac:dyDescent="0.2">
      <c r="T30074" s="11"/>
      <c r="U30074" s="11"/>
    </row>
    <row r="30075" spans="20:21" x14ac:dyDescent="0.2">
      <c r="T30075" s="11"/>
      <c r="U30075" s="11"/>
    </row>
    <row r="30076" spans="20:21" x14ac:dyDescent="0.2">
      <c r="T30076" s="11"/>
      <c r="U30076" s="11"/>
    </row>
    <row r="30077" spans="20:21" x14ac:dyDescent="0.2">
      <c r="T30077" s="11"/>
      <c r="U30077" s="11"/>
    </row>
    <row r="30078" spans="20:21" x14ac:dyDescent="0.2">
      <c r="T30078" s="11"/>
      <c r="U30078" s="11"/>
    </row>
    <row r="30079" spans="20:21" x14ac:dyDescent="0.2">
      <c r="T30079" s="11"/>
      <c r="U30079" s="11"/>
    </row>
    <row r="30080" spans="20:21" x14ac:dyDescent="0.2">
      <c r="T30080" s="11"/>
      <c r="U30080" s="11"/>
    </row>
    <row r="30081" spans="20:21" x14ac:dyDescent="0.2">
      <c r="T30081" s="11"/>
      <c r="U30081" s="11"/>
    </row>
    <row r="30082" spans="20:21" x14ac:dyDescent="0.2">
      <c r="T30082" s="11"/>
      <c r="U30082" s="11"/>
    </row>
    <row r="30083" spans="20:21" x14ac:dyDescent="0.2">
      <c r="T30083" s="11"/>
      <c r="U30083" s="11"/>
    </row>
    <row r="30084" spans="20:21" x14ac:dyDescent="0.2">
      <c r="T30084" s="11"/>
      <c r="U30084" s="11"/>
    </row>
    <row r="30085" spans="20:21" x14ac:dyDescent="0.2">
      <c r="T30085" s="11"/>
      <c r="U30085" s="11"/>
    </row>
    <row r="30086" spans="20:21" x14ac:dyDescent="0.2">
      <c r="T30086" s="11"/>
      <c r="U30086" s="11"/>
    </row>
    <row r="30087" spans="20:21" x14ac:dyDescent="0.2">
      <c r="T30087" s="11"/>
      <c r="U30087" s="11"/>
    </row>
    <row r="30088" spans="20:21" x14ac:dyDescent="0.2">
      <c r="T30088" s="11"/>
      <c r="U30088" s="11"/>
    </row>
    <row r="30089" spans="20:21" x14ac:dyDescent="0.2">
      <c r="T30089" s="11"/>
      <c r="U30089" s="11"/>
    </row>
    <row r="30090" spans="20:21" x14ac:dyDescent="0.2">
      <c r="T30090" s="11"/>
      <c r="U30090" s="11"/>
    </row>
    <row r="30091" spans="20:21" x14ac:dyDescent="0.2">
      <c r="T30091" s="11"/>
      <c r="U30091" s="11"/>
    </row>
    <row r="30092" spans="20:21" x14ac:dyDescent="0.2">
      <c r="T30092" s="11"/>
      <c r="U30092" s="11"/>
    </row>
    <row r="30093" spans="20:21" x14ac:dyDescent="0.2">
      <c r="T30093" s="11"/>
      <c r="U30093" s="11"/>
    </row>
    <row r="30094" spans="20:21" x14ac:dyDescent="0.2">
      <c r="T30094" s="11"/>
      <c r="U30094" s="11"/>
    </row>
    <row r="30095" spans="20:21" x14ac:dyDescent="0.2">
      <c r="T30095" s="11"/>
      <c r="U30095" s="11"/>
    </row>
    <row r="30096" spans="20:21" x14ac:dyDescent="0.2">
      <c r="T30096" s="11"/>
      <c r="U30096" s="11"/>
    </row>
    <row r="30097" spans="20:21" x14ac:dyDescent="0.2">
      <c r="T30097" s="11"/>
      <c r="U30097" s="11"/>
    </row>
    <row r="30098" spans="20:21" x14ac:dyDescent="0.2">
      <c r="T30098" s="11"/>
      <c r="U30098" s="11"/>
    </row>
    <row r="30099" spans="20:21" x14ac:dyDescent="0.2">
      <c r="T30099" s="11"/>
      <c r="U30099" s="11"/>
    </row>
    <row r="30100" spans="20:21" x14ac:dyDescent="0.2">
      <c r="T30100" s="11"/>
      <c r="U30100" s="11"/>
    </row>
    <row r="30101" spans="20:21" x14ac:dyDescent="0.2">
      <c r="T30101" s="11"/>
      <c r="U30101" s="11"/>
    </row>
    <row r="30102" spans="20:21" x14ac:dyDescent="0.2">
      <c r="T30102" s="11"/>
      <c r="U30102" s="11"/>
    </row>
    <row r="30103" spans="20:21" x14ac:dyDescent="0.2">
      <c r="T30103" s="11"/>
      <c r="U30103" s="11"/>
    </row>
    <row r="30104" spans="20:21" x14ac:dyDescent="0.2">
      <c r="T30104" s="11"/>
      <c r="U30104" s="11"/>
    </row>
    <row r="30105" spans="20:21" x14ac:dyDescent="0.2">
      <c r="T30105" s="11"/>
      <c r="U30105" s="11"/>
    </row>
    <row r="30106" spans="20:21" x14ac:dyDescent="0.2">
      <c r="T30106" s="11"/>
      <c r="U30106" s="11"/>
    </row>
    <row r="30107" spans="20:21" x14ac:dyDescent="0.2">
      <c r="T30107" s="11"/>
      <c r="U30107" s="11"/>
    </row>
    <row r="30108" spans="20:21" x14ac:dyDescent="0.2">
      <c r="T30108" s="11"/>
      <c r="U30108" s="11"/>
    </row>
    <row r="30109" spans="20:21" x14ac:dyDescent="0.2">
      <c r="T30109" s="11"/>
      <c r="U30109" s="11"/>
    </row>
    <row r="30110" spans="20:21" x14ac:dyDescent="0.2">
      <c r="T30110" s="11"/>
      <c r="U30110" s="11"/>
    </row>
    <row r="30111" spans="20:21" x14ac:dyDescent="0.2">
      <c r="T30111" s="11"/>
      <c r="U30111" s="11"/>
    </row>
    <row r="30112" spans="20:21" x14ac:dyDescent="0.2">
      <c r="T30112" s="11"/>
      <c r="U30112" s="11"/>
    </row>
    <row r="30113" spans="20:21" x14ac:dyDescent="0.2">
      <c r="T30113" s="11"/>
      <c r="U30113" s="11"/>
    </row>
    <row r="30114" spans="20:21" x14ac:dyDescent="0.2">
      <c r="T30114" s="11"/>
      <c r="U30114" s="11"/>
    </row>
    <row r="30115" spans="20:21" x14ac:dyDescent="0.2">
      <c r="T30115" s="11"/>
      <c r="U30115" s="11"/>
    </row>
    <row r="30116" spans="20:21" x14ac:dyDescent="0.2">
      <c r="T30116" s="11"/>
      <c r="U30116" s="11"/>
    </row>
    <row r="30117" spans="20:21" x14ac:dyDescent="0.2">
      <c r="T30117" s="11"/>
      <c r="U30117" s="11"/>
    </row>
    <row r="30118" spans="20:21" x14ac:dyDescent="0.2">
      <c r="T30118" s="11"/>
      <c r="U30118" s="11"/>
    </row>
    <row r="30119" spans="20:21" x14ac:dyDescent="0.2">
      <c r="T30119" s="11"/>
      <c r="U30119" s="11"/>
    </row>
    <row r="30120" spans="20:21" x14ac:dyDescent="0.2">
      <c r="T30120" s="11"/>
      <c r="U30120" s="11"/>
    </row>
    <row r="30121" spans="20:21" x14ac:dyDescent="0.2">
      <c r="T30121" s="11"/>
      <c r="U30121" s="11"/>
    </row>
    <row r="30122" spans="20:21" x14ac:dyDescent="0.2">
      <c r="T30122" s="11"/>
      <c r="U30122" s="11"/>
    </row>
    <row r="30123" spans="20:21" x14ac:dyDescent="0.2">
      <c r="T30123" s="11"/>
      <c r="U30123" s="11"/>
    </row>
    <row r="30124" spans="20:21" x14ac:dyDescent="0.2">
      <c r="T30124" s="11"/>
      <c r="U30124" s="11"/>
    </row>
    <row r="30125" spans="20:21" x14ac:dyDescent="0.2">
      <c r="T30125" s="11"/>
      <c r="U30125" s="11"/>
    </row>
    <row r="30126" spans="20:21" x14ac:dyDescent="0.2">
      <c r="T30126" s="11"/>
      <c r="U30126" s="11"/>
    </row>
    <row r="30127" spans="20:21" x14ac:dyDescent="0.2">
      <c r="T30127" s="11"/>
      <c r="U30127" s="11"/>
    </row>
    <row r="30128" spans="20:21" x14ac:dyDescent="0.2">
      <c r="T30128" s="11"/>
      <c r="U30128" s="11"/>
    </row>
    <row r="30129" spans="20:21" x14ac:dyDescent="0.2">
      <c r="T30129" s="11"/>
      <c r="U30129" s="11"/>
    </row>
    <row r="30130" spans="20:21" x14ac:dyDescent="0.2">
      <c r="T30130" s="11"/>
      <c r="U30130" s="11"/>
    </row>
    <row r="30131" spans="20:21" x14ac:dyDescent="0.2">
      <c r="T30131" s="11"/>
      <c r="U30131" s="11"/>
    </row>
    <row r="30132" spans="20:21" x14ac:dyDescent="0.2">
      <c r="T30132" s="11"/>
      <c r="U30132" s="11"/>
    </row>
    <row r="30133" spans="20:21" x14ac:dyDescent="0.2">
      <c r="T30133" s="11"/>
      <c r="U30133" s="11"/>
    </row>
    <row r="30134" spans="20:21" x14ac:dyDescent="0.2">
      <c r="T30134" s="11"/>
      <c r="U30134" s="11"/>
    </row>
    <row r="30135" spans="20:21" x14ac:dyDescent="0.2">
      <c r="T30135" s="11"/>
      <c r="U30135" s="11"/>
    </row>
    <row r="30136" spans="20:21" x14ac:dyDescent="0.2">
      <c r="T30136" s="11"/>
      <c r="U30136" s="11"/>
    </row>
    <row r="30137" spans="20:21" x14ac:dyDescent="0.2">
      <c r="T30137" s="11"/>
      <c r="U30137" s="11"/>
    </row>
    <row r="30138" spans="20:21" x14ac:dyDescent="0.2">
      <c r="T30138" s="11"/>
      <c r="U30138" s="11"/>
    </row>
    <row r="30139" spans="20:21" x14ac:dyDescent="0.2">
      <c r="T30139" s="11"/>
      <c r="U30139" s="11"/>
    </row>
    <row r="30140" spans="20:21" x14ac:dyDescent="0.2">
      <c r="T30140" s="11"/>
      <c r="U30140" s="11"/>
    </row>
    <row r="30141" spans="20:21" x14ac:dyDescent="0.2">
      <c r="T30141" s="11"/>
      <c r="U30141" s="11"/>
    </row>
    <row r="30142" spans="20:21" x14ac:dyDescent="0.2">
      <c r="T30142" s="11"/>
      <c r="U30142" s="11"/>
    </row>
    <row r="30143" spans="20:21" x14ac:dyDescent="0.2">
      <c r="T30143" s="11"/>
      <c r="U30143" s="11"/>
    </row>
    <row r="30144" spans="20:21" x14ac:dyDescent="0.2">
      <c r="T30144" s="11"/>
      <c r="U30144" s="11"/>
    </row>
    <row r="30145" spans="20:21" x14ac:dyDescent="0.2">
      <c r="T30145" s="11"/>
      <c r="U30145" s="11"/>
    </row>
    <row r="30146" spans="20:21" x14ac:dyDescent="0.2">
      <c r="T30146" s="11"/>
      <c r="U30146" s="11"/>
    </row>
    <row r="30147" spans="20:21" x14ac:dyDescent="0.2">
      <c r="T30147" s="11"/>
      <c r="U30147" s="11"/>
    </row>
    <row r="30148" spans="20:21" x14ac:dyDescent="0.2">
      <c r="T30148" s="11"/>
      <c r="U30148" s="11"/>
    </row>
    <row r="30149" spans="20:21" x14ac:dyDescent="0.2">
      <c r="T30149" s="11"/>
      <c r="U30149" s="11"/>
    </row>
    <row r="30150" spans="20:21" x14ac:dyDescent="0.2">
      <c r="T30150" s="11"/>
      <c r="U30150" s="11"/>
    </row>
    <row r="30151" spans="20:21" x14ac:dyDescent="0.2">
      <c r="T30151" s="11"/>
      <c r="U30151" s="11"/>
    </row>
    <row r="30152" spans="20:21" x14ac:dyDescent="0.2">
      <c r="T30152" s="11"/>
      <c r="U30152" s="11"/>
    </row>
    <row r="30153" spans="20:21" x14ac:dyDescent="0.2">
      <c r="T30153" s="11"/>
      <c r="U30153" s="11"/>
    </row>
    <row r="30154" spans="20:21" x14ac:dyDescent="0.2">
      <c r="T30154" s="11"/>
      <c r="U30154" s="11"/>
    </row>
    <row r="30155" spans="20:21" x14ac:dyDescent="0.2">
      <c r="T30155" s="11"/>
      <c r="U30155" s="11"/>
    </row>
    <row r="30156" spans="20:21" x14ac:dyDescent="0.2">
      <c r="T30156" s="11"/>
      <c r="U30156" s="11"/>
    </row>
    <row r="30157" spans="20:21" x14ac:dyDescent="0.2">
      <c r="T30157" s="11"/>
      <c r="U30157" s="11"/>
    </row>
    <row r="30158" spans="20:21" x14ac:dyDescent="0.2">
      <c r="T30158" s="11"/>
      <c r="U30158" s="11"/>
    </row>
    <row r="30159" spans="20:21" x14ac:dyDescent="0.2">
      <c r="T30159" s="11"/>
      <c r="U30159" s="11"/>
    </row>
    <row r="30160" spans="20:21" x14ac:dyDescent="0.2">
      <c r="T30160" s="11"/>
      <c r="U30160" s="11"/>
    </row>
    <row r="30161" spans="20:21" x14ac:dyDescent="0.2">
      <c r="T30161" s="11"/>
      <c r="U30161" s="11"/>
    </row>
    <row r="30162" spans="20:21" x14ac:dyDescent="0.2">
      <c r="T30162" s="11"/>
      <c r="U30162" s="11"/>
    </row>
    <row r="30163" spans="20:21" x14ac:dyDescent="0.2">
      <c r="T30163" s="11"/>
      <c r="U30163" s="11"/>
    </row>
    <row r="30164" spans="20:21" x14ac:dyDescent="0.2">
      <c r="T30164" s="11"/>
      <c r="U30164" s="11"/>
    </row>
    <row r="30165" spans="20:21" x14ac:dyDescent="0.2">
      <c r="T30165" s="11"/>
      <c r="U30165" s="11"/>
    </row>
    <row r="30166" spans="20:21" x14ac:dyDescent="0.2">
      <c r="T30166" s="11"/>
      <c r="U30166" s="11"/>
    </row>
    <row r="30167" spans="20:21" x14ac:dyDescent="0.2">
      <c r="T30167" s="11"/>
      <c r="U30167" s="11"/>
    </row>
    <row r="30168" spans="20:21" x14ac:dyDescent="0.2">
      <c r="T30168" s="11"/>
      <c r="U30168" s="11"/>
    </row>
    <row r="30169" spans="20:21" x14ac:dyDescent="0.2">
      <c r="T30169" s="11"/>
      <c r="U30169" s="11"/>
    </row>
    <row r="30170" spans="20:21" x14ac:dyDescent="0.2">
      <c r="T30170" s="11"/>
      <c r="U30170" s="11"/>
    </row>
    <row r="30171" spans="20:21" x14ac:dyDescent="0.2">
      <c r="T30171" s="11"/>
      <c r="U30171" s="11"/>
    </row>
    <row r="30172" spans="20:21" x14ac:dyDescent="0.2">
      <c r="T30172" s="11"/>
      <c r="U30172" s="11"/>
    </row>
    <row r="30173" spans="20:21" x14ac:dyDescent="0.2">
      <c r="T30173" s="11"/>
      <c r="U30173" s="11"/>
    </row>
    <row r="30174" spans="20:21" x14ac:dyDescent="0.2">
      <c r="T30174" s="11"/>
      <c r="U30174" s="11"/>
    </row>
    <row r="30175" spans="20:21" x14ac:dyDescent="0.2">
      <c r="T30175" s="11"/>
      <c r="U30175" s="11"/>
    </row>
    <row r="30176" spans="20:21" x14ac:dyDescent="0.2">
      <c r="T30176" s="11"/>
      <c r="U30176" s="11"/>
    </row>
    <row r="30177" spans="20:21" x14ac:dyDescent="0.2">
      <c r="T30177" s="11"/>
      <c r="U30177" s="11"/>
    </row>
    <row r="30178" spans="20:21" x14ac:dyDescent="0.2">
      <c r="T30178" s="11"/>
      <c r="U30178" s="11"/>
    </row>
    <row r="30179" spans="20:21" x14ac:dyDescent="0.2">
      <c r="T30179" s="11"/>
      <c r="U30179" s="11"/>
    </row>
    <row r="30180" spans="20:21" x14ac:dyDescent="0.2">
      <c r="T30180" s="11"/>
      <c r="U30180" s="11"/>
    </row>
    <row r="30181" spans="20:21" x14ac:dyDescent="0.2">
      <c r="T30181" s="11"/>
      <c r="U30181" s="11"/>
    </row>
    <row r="30182" spans="20:21" x14ac:dyDescent="0.2">
      <c r="T30182" s="11"/>
      <c r="U30182" s="11"/>
    </row>
    <row r="30183" spans="20:21" x14ac:dyDescent="0.2">
      <c r="T30183" s="11"/>
      <c r="U30183" s="11"/>
    </row>
    <row r="30184" spans="20:21" x14ac:dyDescent="0.2">
      <c r="T30184" s="11"/>
      <c r="U30184" s="11"/>
    </row>
    <row r="30185" spans="20:21" x14ac:dyDescent="0.2">
      <c r="T30185" s="11"/>
      <c r="U30185" s="11"/>
    </row>
    <row r="30186" spans="20:21" x14ac:dyDescent="0.2">
      <c r="T30186" s="11"/>
      <c r="U30186" s="11"/>
    </row>
    <row r="30187" spans="20:21" x14ac:dyDescent="0.2">
      <c r="T30187" s="11"/>
      <c r="U30187" s="11"/>
    </row>
    <row r="30188" spans="20:21" x14ac:dyDescent="0.2">
      <c r="T30188" s="11"/>
      <c r="U30188" s="11"/>
    </row>
    <row r="30189" spans="20:21" x14ac:dyDescent="0.2">
      <c r="T30189" s="11"/>
      <c r="U30189" s="11"/>
    </row>
    <row r="30190" spans="20:21" x14ac:dyDescent="0.2">
      <c r="T30190" s="11"/>
      <c r="U30190" s="11"/>
    </row>
    <row r="30191" spans="20:21" x14ac:dyDescent="0.2">
      <c r="T30191" s="11"/>
      <c r="U30191" s="11"/>
    </row>
    <row r="30192" spans="20:21" x14ac:dyDescent="0.2">
      <c r="T30192" s="11"/>
      <c r="U30192" s="11"/>
    </row>
    <row r="30193" spans="20:21" x14ac:dyDescent="0.2">
      <c r="T30193" s="11"/>
      <c r="U30193" s="11"/>
    </row>
    <row r="30194" spans="20:21" x14ac:dyDescent="0.2">
      <c r="T30194" s="11"/>
      <c r="U30194" s="11"/>
    </row>
    <row r="30195" spans="20:21" x14ac:dyDescent="0.2">
      <c r="T30195" s="11"/>
      <c r="U30195" s="11"/>
    </row>
    <row r="30196" spans="20:21" x14ac:dyDescent="0.2">
      <c r="T30196" s="11"/>
      <c r="U30196" s="11"/>
    </row>
    <row r="30197" spans="20:21" x14ac:dyDescent="0.2">
      <c r="T30197" s="11"/>
      <c r="U30197" s="11"/>
    </row>
    <row r="30198" spans="20:21" x14ac:dyDescent="0.2">
      <c r="T30198" s="11"/>
      <c r="U30198" s="11"/>
    </row>
    <row r="30199" spans="20:21" x14ac:dyDescent="0.2">
      <c r="T30199" s="11"/>
      <c r="U30199" s="11"/>
    </row>
    <row r="30200" spans="20:21" x14ac:dyDescent="0.2">
      <c r="T30200" s="11"/>
      <c r="U30200" s="11"/>
    </row>
    <row r="30201" spans="20:21" x14ac:dyDescent="0.2">
      <c r="T30201" s="11"/>
      <c r="U30201" s="11"/>
    </row>
    <row r="30202" spans="20:21" x14ac:dyDescent="0.2">
      <c r="T30202" s="11"/>
      <c r="U30202" s="11"/>
    </row>
    <row r="30203" spans="20:21" x14ac:dyDescent="0.2">
      <c r="T30203" s="11"/>
      <c r="U30203" s="11"/>
    </row>
    <row r="30204" spans="20:21" x14ac:dyDescent="0.2">
      <c r="T30204" s="11"/>
      <c r="U30204" s="11"/>
    </row>
    <row r="30205" spans="20:21" x14ac:dyDescent="0.2">
      <c r="T30205" s="11"/>
      <c r="U30205" s="11"/>
    </row>
    <row r="30206" spans="20:21" x14ac:dyDescent="0.2">
      <c r="T30206" s="11"/>
      <c r="U30206" s="11"/>
    </row>
    <row r="30207" spans="20:21" x14ac:dyDescent="0.2">
      <c r="T30207" s="11"/>
      <c r="U30207" s="11"/>
    </row>
    <row r="30208" spans="20:21" x14ac:dyDescent="0.2">
      <c r="T30208" s="11"/>
      <c r="U30208" s="11"/>
    </row>
    <row r="30209" spans="20:21" x14ac:dyDescent="0.2">
      <c r="T30209" s="11"/>
      <c r="U30209" s="11"/>
    </row>
    <row r="30210" spans="20:21" x14ac:dyDescent="0.2">
      <c r="T30210" s="11"/>
      <c r="U30210" s="11"/>
    </row>
    <row r="30211" spans="20:21" x14ac:dyDescent="0.2">
      <c r="T30211" s="11"/>
      <c r="U30211" s="11"/>
    </row>
    <row r="30212" spans="20:21" x14ac:dyDescent="0.2">
      <c r="T30212" s="11"/>
      <c r="U30212" s="11"/>
    </row>
    <row r="30213" spans="20:21" x14ac:dyDescent="0.2">
      <c r="T30213" s="11"/>
      <c r="U30213" s="11"/>
    </row>
    <row r="30214" spans="20:21" x14ac:dyDescent="0.2">
      <c r="T30214" s="11"/>
      <c r="U30214" s="11"/>
    </row>
    <row r="30215" spans="20:21" x14ac:dyDescent="0.2">
      <c r="T30215" s="11"/>
      <c r="U30215" s="11"/>
    </row>
    <row r="30216" spans="20:21" x14ac:dyDescent="0.2">
      <c r="T30216" s="11"/>
      <c r="U30216" s="11"/>
    </row>
    <row r="30217" spans="20:21" x14ac:dyDescent="0.2">
      <c r="T30217" s="11"/>
      <c r="U30217" s="11"/>
    </row>
    <row r="30218" spans="20:21" x14ac:dyDescent="0.2">
      <c r="T30218" s="11"/>
      <c r="U30218" s="11"/>
    </row>
    <row r="30219" spans="20:21" x14ac:dyDescent="0.2">
      <c r="T30219" s="11"/>
      <c r="U30219" s="11"/>
    </row>
    <row r="30220" spans="20:21" x14ac:dyDescent="0.2">
      <c r="T30220" s="11"/>
      <c r="U30220" s="11"/>
    </row>
    <row r="30221" spans="20:21" x14ac:dyDescent="0.2">
      <c r="T30221" s="11"/>
      <c r="U30221" s="11"/>
    </row>
    <row r="30222" spans="20:21" x14ac:dyDescent="0.2">
      <c r="T30222" s="11"/>
      <c r="U30222" s="11"/>
    </row>
    <row r="30223" spans="20:21" x14ac:dyDescent="0.2">
      <c r="T30223" s="11"/>
      <c r="U30223" s="11"/>
    </row>
    <row r="30224" spans="20:21" x14ac:dyDescent="0.2">
      <c r="T30224" s="11"/>
      <c r="U30224" s="11"/>
    </row>
    <row r="30225" spans="20:21" x14ac:dyDescent="0.2">
      <c r="T30225" s="11"/>
      <c r="U30225" s="11"/>
    </row>
    <row r="30226" spans="20:21" x14ac:dyDescent="0.2">
      <c r="T30226" s="11"/>
      <c r="U30226" s="11"/>
    </row>
    <row r="30227" spans="20:21" x14ac:dyDescent="0.2">
      <c r="T30227" s="11"/>
      <c r="U30227" s="11"/>
    </row>
    <row r="30228" spans="20:21" x14ac:dyDescent="0.2">
      <c r="T30228" s="11"/>
      <c r="U30228" s="11"/>
    </row>
    <row r="30229" spans="20:21" x14ac:dyDescent="0.2">
      <c r="T30229" s="11"/>
      <c r="U30229" s="11"/>
    </row>
    <row r="30230" spans="20:21" x14ac:dyDescent="0.2">
      <c r="T30230" s="11"/>
      <c r="U30230" s="11"/>
    </row>
    <row r="30231" spans="20:21" x14ac:dyDescent="0.2">
      <c r="T30231" s="11"/>
      <c r="U30231" s="11"/>
    </row>
    <row r="30232" spans="20:21" x14ac:dyDescent="0.2">
      <c r="T30232" s="11"/>
      <c r="U30232" s="11"/>
    </row>
    <row r="30233" spans="20:21" x14ac:dyDescent="0.2">
      <c r="T30233" s="11"/>
      <c r="U30233" s="11"/>
    </row>
    <row r="30234" spans="20:21" x14ac:dyDescent="0.2">
      <c r="T30234" s="11"/>
      <c r="U30234" s="11"/>
    </row>
    <row r="30235" spans="20:21" x14ac:dyDescent="0.2">
      <c r="T30235" s="11"/>
      <c r="U30235" s="11"/>
    </row>
    <row r="30236" spans="20:21" x14ac:dyDescent="0.2">
      <c r="T30236" s="11"/>
      <c r="U30236" s="11"/>
    </row>
    <row r="30237" spans="20:21" x14ac:dyDescent="0.2">
      <c r="T30237" s="11"/>
      <c r="U30237" s="11"/>
    </row>
    <row r="30238" spans="20:21" x14ac:dyDescent="0.2">
      <c r="T30238" s="11"/>
      <c r="U30238" s="11"/>
    </row>
    <row r="30239" spans="20:21" x14ac:dyDescent="0.2">
      <c r="T30239" s="11"/>
      <c r="U30239" s="11"/>
    </row>
    <row r="30240" spans="20:21" x14ac:dyDescent="0.2">
      <c r="T30240" s="11"/>
      <c r="U30240" s="11"/>
    </row>
    <row r="30241" spans="20:21" x14ac:dyDescent="0.2">
      <c r="T30241" s="11"/>
      <c r="U30241" s="11"/>
    </row>
    <row r="30242" spans="20:21" x14ac:dyDescent="0.2">
      <c r="T30242" s="11"/>
      <c r="U30242" s="11"/>
    </row>
    <row r="30243" spans="20:21" x14ac:dyDescent="0.2">
      <c r="T30243" s="11"/>
      <c r="U30243" s="11"/>
    </row>
    <row r="30244" spans="20:21" x14ac:dyDescent="0.2">
      <c r="T30244" s="11"/>
      <c r="U30244" s="11"/>
    </row>
    <row r="30245" spans="20:21" x14ac:dyDescent="0.2">
      <c r="T30245" s="11"/>
      <c r="U30245" s="11"/>
    </row>
    <row r="30246" spans="20:21" x14ac:dyDescent="0.2">
      <c r="T30246" s="11"/>
      <c r="U30246" s="11"/>
    </row>
    <row r="30247" spans="20:21" x14ac:dyDescent="0.2">
      <c r="T30247" s="11"/>
      <c r="U30247" s="11"/>
    </row>
    <row r="30248" spans="20:21" x14ac:dyDescent="0.2">
      <c r="T30248" s="11"/>
      <c r="U30248" s="11"/>
    </row>
    <row r="30249" spans="20:21" x14ac:dyDescent="0.2">
      <c r="T30249" s="11"/>
      <c r="U30249" s="11"/>
    </row>
    <row r="30250" spans="20:21" x14ac:dyDescent="0.2">
      <c r="T30250" s="11"/>
      <c r="U30250" s="11"/>
    </row>
    <row r="30251" spans="20:21" x14ac:dyDescent="0.2">
      <c r="T30251" s="11"/>
      <c r="U30251" s="11"/>
    </row>
    <row r="30252" spans="20:21" x14ac:dyDescent="0.2">
      <c r="T30252" s="11"/>
      <c r="U30252" s="11"/>
    </row>
    <row r="30253" spans="20:21" x14ac:dyDescent="0.2">
      <c r="T30253" s="11"/>
      <c r="U30253" s="11"/>
    </row>
    <row r="30254" spans="20:21" x14ac:dyDescent="0.2">
      <c r="T30254" s="11"/>
      <c r="U30254" s="11"/>
    </row>
    <row r="30255" spans="20:21" x14ac:dyDescent="0.2">
      <c r="T30255" s="11"/>
      <c r="U30255" s="11"/>
    </row>
    <row r="30256" spans="20:21" x14ac:dyDescent="0.2">
      <c r="T30256" s="11"/>
      <c r="U30256" s="11"/>
    </row>
    <row r="30257" spans="20:21" x14ac:dyDescent="0.2">
      <c r="T30257" s="11"/>
      <c r="U30257" s="11"/>
    </row>
    <row r="30258" spans="20:21" x14ac:dyDescent="0.2">
      <c r="T30258" s="11"/>
      <c r="U30258" s="11"/>
    </row>
    <row r="30259" spans="20:21" x14ac:dyDescent="0.2">
      <c r="T30259" s="11"/>
      <c r="U30259" s="11"/>
    </row>
    <row r="30260" spans="20:21" x14ac:dyDescent="0.2">
      <c r="T30260" s="11"/>
      <c r="U30260" s="11"/>
    </row>
    <row r="30261" spans="20:21" x14ac:dyDescent="0.2">
      <c r="T30261" s="11"/>
      <c r="U30261" s="11"/>
    </row>
    <row r="30262" spans="20:21" x14ac:dyDescent="0.2">
      <c r="T30262" s="11"/>
      <c r="U30262" s="11"/>
    </row>
    <row r="30263" spans="20:21" x14ac:dyDescent="0.2">
      <c r="T30263" s="11"/>
      <c r="U30263" s="11"/>
    </row>
    <row r="30264" spans="20:21" x14ac:dyDescent="0.2">
      <c r="T30264" s="11"/>
      <c r="U30264" s="11"/>
    </row>
    <row r="30265" spans="20:21" x14ac:dyDescent="0.2">
      <c r="T30265" s="11"/>
      <c r="U30265" s="11"/>
    </row>
    <row r="30266" spans="20:21" x14ac:dyDescent="0.2">
      <c r="T30266" s="11"/>
      <c r="U30266" s="11"/>
    </row>
    <row r="30267" spans="20:21" x14ac:dyDescent="0.2">
      <c r="T30267" s="11"/>
      <c r="U30267" s="11"/>
    </row>
    <row r="30268" spans="20:21" x14ac:dyDescent="0.2">
      <c r="T30268" s="11"/>
      <c r="U30268" s="11"/>
    </row>
    <row r="30269" spans="20:21" x14ac:dyDescent="0.2">
      <c r="T30269" s="11"/>
      <c r="U30269" s="11"/>
    </row>
    <row r="30270" spans="20:21" x14ac:dyDescent="0.2">
      <c r="T30270" s="11"/>
      <c r="U30270" s="11"/>
    </row>
    <row r="30271" spans="20:21" x14ac:dyDescent="0.2">
      <c r="T30271" s="11"/>
      <c r="U30271" s="11"/>
    </row>
    <row r="30272" spans="20:21" x14ac:dyDescent="0.2">
      <c r="T30272" s="11"/>
      <c r="U30272" s="11"/>
    </row>
    <row r="30273" spans="20:21" x14ac:dyDescent="0.2">
      <c r="T30273" s="11"/>
      <c r="U30273" s="11"/>
    </row>
    <row r="30274" spans="20:21" x14ac:dyDescent="0.2">
      <c r="T30274" s="11"/>
      <c r="U30274" s="11"/>
    </row>
    <row r="30275" spans="20:21" x14ac:dyDescent="0.2">
      <c r="T30275" s="11"/>
      <c r="U30275" s="11"/>
    </row>
    <row r="30276" spans="20:21" x14ac:dyDescent="0.2">
      <c r="T30276" s="11"/>
      <c r="U30276" s="11"/>
    </row>
    <row r="30277" spans="20:21" x14ac:dyDescent="0.2">
      <c r="T30277" s="11"/>
      <c r="U30277" s="11"/>
    </row>
    <row r="30278" spans="20:21" x14ac:dyDescent="0.2">
      <c r="T30278" s="11"/>
      <c r="U30278" s="11"/>
    </row>
    <row r="30279" spans="20:21" x14ac:dyDescent="0.2">
      <c r="T30279" s="11"/>
      <c r="U30279" s="11"/>
    </row>
    <row r="30280" spans="20:21" x14ac:dyDescent="0.2">
      <c r="T30280" s="11"/>
      <c r="U30280" s="11"/>
    </row>
    <row r="30281" spans="20:21" x14ac:dyDescent="0.2">
      <c r="T30281" s="11"/>
      <c r="U30281" s="11"/>
    </row>
    <row r="30282" spans="20:21" x14ac:dyDescent="0.2">
      <c r="T30282" s="11"/>
      <c r="U30282" s="11"/>
    </row>
    <row r="30283" spans="20:21" x14ac:dyDescent="0.2">
      <c r="T30283" s="11"/>
      <c r="U30283" s="11"/>
    </row>
    <row r="30284" spans="20:21" x14ac:dyDescent="0.2">
      <c r="T30284" s="11"/>
      <c r="U30284" s="11"/>
    </row>
    <row r="30285" spans="20:21" x14ac:dyDescent="0.2">
      <c r="T30285" s="11"/>
      <c r="U30285" s="11"/>
    </row>
    <row r="30286" spans="20:21" x14ac:dyDescent="0.2">
      <c r="T30286" s="11"/>
      <c r="U30286" s="11"/>
    </row>
    <row r="30287" spans="20:21" x14ac:dyDescent="0.2">
      <c r="T30287" s="11"/>
      <c r="U30287" s="11"/>
    </row>
    <row r="30288" spans="20:21" x14ac:dyDescent="0.2">
      <c r="T30288" s="11"/>
      <c r="U30288" s="11"/>
    </row>
    <row r="30289" spans="20:21" x14ac:dyDescent="0.2">
      <c r="T30289" s="11"/>
      <c r="U30289" s="11"/>
    </row>
    <row r="30290" spans="20:21" x14ac:dyDescent="0.2">
      <c r="T30290" s="11"/>
      <c r="U30290" s="11"/>
    </row>
    <row r="30291" spans="20:21" x14ac:dyDescent="0.2">
      <c r="T30291" s="11"/>
      <c r="U30291" s="11"/>
    </row>
    <row r="30292" spans="20:21" x14ac:dyDescent="0.2">
      <c r="T30292" s="11"/>
      <c r="U30292" s="11"/>
    </row>
    <row r="30293" spans="20:21" x14ac:dyDescent="0.2">
      <c r="T30293" s="11"/>
      <c r="U30293" s="11"/>
    </row>
    <row r="30294" spans="20:21" x14ac:dyDescent="0.2">
      <c r="T30294" s="11"/>
      <c r="U30294" s="11"/>
    </row>
    <row r="30295" spans="20:21" x14ac:dyDescent="0.2">
      <c r="T30295" s="11"/>
      <c r="U30295" s="11"/>
    </row>
    <row r="30296" spans="20:21" x14ac:dyDescent="0.2">
      <c r="T30296" s="11"/>
      <c r="U30296" s="11"/>
    </row>
    <row r="30297" spans="20:21" x14ac:dyDescent="0.2">
      <c r="T30297" s="11"/>
      <c r="U30297" s="11"/>
    </row>
    <row r="30298" spans="20:21" x14ac:dyDescent="0.2">
      <c r="T30298" s="11"/>
      <c r="U30298" s="11"/>
    </row>
    <row r="30299" spans="20:21" x14ac:dyDescent="0.2">
      <c r="T30299" s="11"/>
      <c r="U30299" s="11"/>
    </row>
    <row r="30300" spans="20:21" x14ac:dyDescent="0.2">
      <c r="T30300" s="11"/>
      <c r="U30300" s="11"/>
    </row>
    <row r="30301" spans="20:21" x14ac:dyDescent="0.2">
      <c r="T30301" s="11"/>
      <c r="U30301" s="11"/>
    </row>
    <row r="30302" spans="20:21" x14ac:dyDescent="0.2">
      <c r="T30302" s="11"/>
      <c r="U30302" s="11"/>
    </row>
    <row r="30303" spans="20:21" x14ac:dyDescent="0.2">
      <c r="T30303" s="11"/>
      <c r="U30303" s="11"/>
    </row>
    <row r="30304" spans="20:21" x14ac:dyDescent="0.2">
      <c r="T30304" s="11"/>
      <c r="U30304" s="11"/>
    </row>
    <row r="30305" spans="20:21" x14ac:dyDescent="0.2">
      <c r="T30305" s="11"/>
      <c r="U30305" s="11"/>
    </row>
    <row r="30306" spans="20:21" x14ac:dyDescent="0.2">
      <c r="T30306" s="11"/>
      <c r="U30306" s="11"/>
    </row>
    <row r="30307" spans="20:21" x14ac:dyDescent="0.2">
      <c r="T30307" s="11"/>
      <c r="U30307" s="11"/>
    </row>
    <row r="30308" spans="20:21" x14ac:dyDescent="0.2">
      <c r="T30308" s="11"/>
      <c r="U30308" s="11"/>
    </row>
    <row r="30309" spans="20:21" x14ac:dyDescent="0.2">
      <c r="T30309" s="11"/>
      <c r="U30309" s="11"/>
    </row>
    <row r="30310" spans="20:21" x14ac:dyDescent="0.2">
      <c r="T30310" s="11"/>
      <c r="U30310" s="11"/>
    </row>
    <row r="30311" spans="20:21" x14ac:dyDescent="0.2">
      <c r="T30311" s="11"/>
      <c r="U30311" s="11"/>
    </row>
    <row r="30312" spans="20:21" x14ac:dyDescent="0.2">
      <c r="T30312" s="11"/>
      <c r="U30312" s="11"/>
    </row>
    <row r="30313" spans="20:21" x14ac:dyDescent="0.2">
      <c r="T30313" s="11"/>
      <c r="U30313" s="11"/>
    </row>
    <row r="30314" spans="20:21" x14ac:dyDescent="0.2">
      <c r="T30314" s="11"/>
      <c r="U30314" s="11"/>
    </row>
    <row r="30315" spans="20:21" x14ac:dyDescent="0.2">
      <c r="T30315" s="11"/>
      <c r="U30315" s="11"/>
    </row>
    <row r="30316" spans="20:21" x14ac:dyDescent="0.2">
      <c r="T30316" s="11"/>
      <c r="U30316" s="11"/>
    </row>
    <row r="30317" spans="20:21" x14ac:dyDescent="0.2">
      <c r="T30317" s="11"/>
      <c r="U30317" s="11"/>
    </row>
    <row r="30318" spans="20:21" x14ac:dyDescent="0.2">
      <c r="T30318" s="11"/>
      <c r="U30318" s="11"/>
    </row>
    <row r="30319" spans="20:21" x14ac:dyDescent="0.2">
      <c r="T30319" s="11"/>
      <c r="U30319" s="11"/>
    </row>
    <row r="30320" spans="20:21" x14ac:dyDescent="0.2">
      <c r="T30320" s="11"/>
      <c r="U30320" s="11"/>
    </row>
    <row r="30321" spans="20:21" x14ac:dyDescent="0.2">
      <c r="T30321" s="11"/>
      <c r="U30321" s="11"/>
    </row>
    <row r="30322" spans="20:21" x14ac:dyDescent="0.2">
      <c r="T30322" s="11"/>
      <c r="U30322" s="11"/>
    </row>
    <row r="30323" spans="20:21" x14ac:dyDescent="0.2">
      <c r="T30323" s="11"/>
      <c r="U30323" s="11"/>
    </row>
    <row r="30324" spans="20:21" x14ac:dyDescent="0.2">
      <c r="T30324" s="11"/>
      <c r="U30324" s="11"/>
    </row>
    <row r="30325" spans="20:21" x14ac:dyDescent="0.2">
      <c r="T30325" s="11"/>
      <c r="U30325" s="11"/>
    </row>
    <row r="30326" spans="20:21" x14ac:dyDescent="0.2">
      <c r="T30326" s="11"/>
      <c r="U30326" s="11"/>
    </row>
    <row r="30327" spans="20:21" x14ac:dyDescent="0.2">
      <c r="T30327" s="11"/>
      <c r="U30327" s="11"/>
    </row>
    <row r="30328" spans="20:21" x14ac:dyDescent="0.2">
      <c r="T30328" s="11"/>
      <c r="U30328" s="11"/>
    </row>
    <row r="30329" spans="20:21" x14ac:dyDescent="0.2">
      <c r="T30329" s="11"/>
      <c r="U30329" s="11"/>
    </row>
    <row r="30330" spans="20:21" x14ac:dyDescent="0.2">
      <c r="T30330" s="11"/>
      <c r="U30330" s="11"/>
    </row>
    <row r="30331" spans="20:21" x14ac:dyDescent="0.2">
      <c r="T30331" s="11"/>
      <c r="U30331" s="11"/>
    </row>
    <row r="30332" spans="20:21" x14ac:dyDescent="0.2">
      <c r="T30332" s="11"/>
      <c r="U30332" s="11"/>
    </row>
    <row r="30333" spans="20:21" x14ac:dyDescent="0.2">
      <c r="T30333" s="11"/>
      <c r="U30333" s="11"/>
    </row>
    <row r="30334" spans="20:21" x14ac:dyDescent="0.2">
      <c r="T30334" s="11"/>
      <c r="U30334" s="11"/>
    </row>
    <row r="30335" spans="20:21" x14ac:dyDescent="0.2">
      <c r="T30335" s="11"/>
      <c r="U30335" s="11"/>
    </row>
    <row r="30336" spans="20:21" x14ac:dyDescent="0.2">
      <c r="T30336" s="11"/>
      <c r="U30336" s="11"/>
    </row>
    <row r="30337" spans="20:21" x14ac:dyDescent="0.2">
      <c r="T30337" s="11"/>
      <c r="U30337" s="11"/>
    </row>
    <row r="30338" spans="20:21" x14ac:dyDescent="0.2">
      <c r="T30338" s="11"/>
      <c r="U30338" s="11"/>
    </row>
    <row r="30339" spans="20:21" x14ac:dyDescent="0.2">
      <c r="T30339" s="11"/>
      <c r="U30339" s="11"/>
    </row>
    <row r="30340" spans="20:21" x14ac:dyDescent="0.2">
      <c r="T30340" s="11"/>
      <c r="U30340" s="11"/>
    </row>
    <row r="30341" spans="20:21" x14ac:dyDescent="0.2">
      <c r="T30341" s="11"/>
      <c r="U30341" s="11"/>
    </row>
    <row r="30342" spans="20:21" x14ac:dyDescent="0.2">
      <c r="T30342" s="11"/>
      <c r="U30342" s="11"/>
    </row>
    <row r="30343" spans="20:21" x14ac:dyDescent="0.2">
      <c r="T30343" s="11"/>
      <c r="U30343" s="11"/>
    </row>
    <row r="30344" spans="20:21" x14ac:dyDescent="0.2">
      <c r="T30344" s="11"/>
      <c r="U30344" s="11"/>
    </row>
    <row r="30345" spans="20:21" x14ac:dyDescent="0.2">
      <c r="T30345" s="11"/>
      <c r="U30345" s="11"/>
    </row>
    <row r="30346" spans="20:21" x14ac:dyDescent="0.2">
      <c r="T30346" s="11"/>
      <c r="U30346" s="11"/>
    </row>
    <row r="30347" spans="20:21" x14ac:dyDescent="0.2">
      <c r="T30347" s="11"/>
      <c r="U30347" s="11"/>
    </row>
    <row r="30348" spans="20:21" x14ac:dyDescent="0.2">
      <c r="T30348" s="11"/>
      <c r="U30348" s="11"/>
    </row>
    <row r="30349" spans="20:21" x14ac:dyDescent="0.2">
      <c r="T30349" s="11"/>
      <c r="U30349" s="11"/>
    </row>
    <row r="30350" spans="20:21" x14ac:dyDescent="0.2">
      <c r="T30350" s="11"/>
      <c r="U30350" s="11"/>
    </row>
    <row r="30351" spans="20:21" x14ac:dyDescent="0.2">
      <c r="T30351" s="11"/>
      <c r="U30351" s="11"/>
    </row>
    <row r="30352" spans="20:21" x14ac:dyDescent="0.2">
      <c r="T30352" s="11"/>
      <c r="U30352" s="11"/>
    </row>
    <row r="30353" spans="20:21" x14ac:dyDescent="0.2">
      <c r="T30353" s="11"/>
      <c r="U30353" s="11"/>
    </row>
    <row r="30354" spans="20:21" x14ac:dyDescent="0.2">
      <c r="T30354" s="11"/>
      <c r="U30354" s="11"/>
    </row>
    <row r="30355" spans="20:21" x14ac:dyDescent="0.2">
      <c r="T30355" s="11"/>
      <c r="U30355" s="11"/>
    </row>
    <row r="30356" spans="20:21" x14ac:dyDescent="0.2">
      <c r="T30356" s="11"/>
      <c r="U30356" s="11"/>
    </row>
    <row r="30357" spans="20:21" x14ac:dyDescent="0.2">
      <c r="T30357" s="11"/>
      <c r="U30357" s="11"/>
    </row>
    <row r="30358" spans="20:21" x14ac:dyDescent="0.2">
      <c r="T30358" s="11"/>
      <c r="U30358" s="11"/>
    </row>
    <row r="30359" spans="20:21" x14ac:dyDescent="0.2">
      <c r="T30359" s="11"/>
      <c r="U30359" s="11"/>
    </row>
    <row r="30360" spans="20:21" x14ac:dyDescent="0.2">
      <c r="T30360" s="11"/>
      <c r="U30360" s="11"/>
    </row>
    <row r="30361" spans="20:21" x14ac:dyDescent="0.2">
      <c r="T30361" s="11"/>
      <c r="U30361" s="11"/>
    </row>
    <row r="30362" spans="20:21" x14ac:dyDescent="0.2">
      <c r="T30362" s="11"/>
      <c r="U30362" s="11"/>
    </row>
    <row r="30363" spans="20:21" x14ac:dyDescent="0.2">
      <c r="T30363" s="11"/>
      <c r="U30363" s="11"/>
    </row>
    <row r="30364" spans="20:21" x14ac:dyDescent="0.2">
      <c r="T30364" s="11"/>
      <c r="U30364" s="11"/>
    </row>
    <row r="30365" spans="20:21" x14ac:dyDescent="0.2">
      <c r="T30365" s="11"/>
      <c r="U30365" s="11"/>
    </row>
    <row r="30366" spans="20:21" x14ac:dyDescent="0.2">
      <c r="T30366" s="11"/>
      <c r="U30366" s="11"/>
    </row>
    <row r="30367" spans="20:21" x14ac:dyDescent="0.2">
      <c r="T30367" s="11"/>
      <c r="U30367" s="11"/>
    </row>
    <row r="30368" spans="20:21" x14ac:dyDescent="0.2">
      <c r="T30368" s="11"/>
      <c r="U30368" s="11"/>
    </row>
    <row r="30369" spans="20:21" x14ac:dyDescent="0.2">
      <c r="T30369" s="11"/>
      <c r="U30369" s="11"/>
    </row>
    <row r="30370" spans="20:21" x14ac:dyDescent="0.2">
      <c r="T30370" s="11"/>
      <c r="U30370" s="11"/>
    </row>
    <row r="30371" spans="20:21" x14ac:dyDescent="0.2">
      <c r="T30371" s="11"/>
      <c r="U30371" s="11"/>
    </row>
    <row r="30372" spans="20:21" x14ac:dyDescent="0.2">
      <c r="T30372" s="11"/>
      <c r="U30372" s="11"/>
    </row>
    <row r="30373" spans="20:21" x14ac:dyDescent="0.2">
      <c r="T30373" s="11"/>
      <c r="U30373" s="11"/>
    </row>
    <row r="30374" spans="20:21" x14ac:dyDescent="0.2">
      <c r="T30374" s="11"/>
      <c r="U30374" s="11"/>
    </row>
    <row r="30375" spans="20:21" x14ac:dyDescent="0.2">
      <c r="T30375" s="11"/>
      <c r="U30375" s="11"/>
    </row>
    <row r="30376" spans="20:21" x14ac:dyDescent="0.2">
      <c r="T30376" s="11"/>
      <c r="U30376" s="11"/>
    </row>
    <row r="30377" spans="20:21" x14ac:dyDescent="0.2">
      <c r="T30377" s="11"/>
      <c r="U30377" s="11"/>
    </row>
    <row r="30378" spans="20:21" x14ac:dyDescent="0.2">
      <c r="T30378" s="11"/>
      <c r="U30378" s="11"/>
    </row>
    <row r="30379" spans="20:21" x14ac:dyDescent="0.2">
      <c r="T30379" s="11"/>
      <c r="U30379" s="11"/>
    </row>
    <row r="30380" spans="20:21" x14ac:dyDescent="0.2">
      <c r="T30380" s="11"/>
      <c r="U30380" s="11"/>
    </row>
    <row r="30381" spans="20:21" x14ac:dyDescent="0.2">
      <c r="T30381" s="11"/>
      <c r="U30381" s="11"/>
    </row>
    <row r="30382" spans="20:21" x14ac:dyDescent="0.2">
      <c r="T30382" s="11"/>
      <c r="U30382" s="11"/>
    </row>
    <row r="30383" spans="20:21" x14ac:dyDescent="0.2">
      <c r="T30383" s="11"/>
      <c r="U30383" s="11"/>
    </row>
    <row r="30384" spans="20:21" x14ac:dyDescent="0.2">
      <c r="T30384" s="11"/>
      <c r="U30384" s="11"/>
    </row>
    <row r="30385" spans="20:21" x14ac:dyDescent="0.2">
      <c r="T30385" s="11"/>
      <c r="U30385" s="11"/>
    </row>
    <row r="30386" spans="20:21" x14ac:dyDescent="0.2">
      <c r="T30386" s="11"/>
      <c r="U30386" s="11"/>
    </row>
    <row r="30387" spans="20:21" x14ac:dyDescent="0.2">
      <c r="T30387" s="11"/>
      <c r="U30387" s="11"/>
    </row>
    <row r="30388" spans="20:21" x14ac:dyDescent="0.2">
      <c r="T30388" s="11"/>
      <c r="U30388" s="11"/>
    </row>
    <row r="30389" spans="20:21" x14ac:dyDescent="0.2">
      <c r="T30389" s="11"/>
      <c r="U30389" s="11"/>
    </row>
    <row r="30390" spans="20:21" x14ac:dyDescent="0.2">
      <c r="T30390" s="11"/>
      <c r="U30390" s="11"/>
    </row>
    <row r="30391" spans="20:21" x14ac:dyDescent="0.2">
      <c r="T30391" s="11"/>
      <c r="U30391" s="11"/>
    </row>
    <row r="30392" spans="20:21" x14ac:dyDescent="0.2">
      <c r="T30392" s="11"/>
      <c r="U30392" s="11"/>
    </row>
    <row r="30393" spans="20:21" x14ac:dyDescent="0.2">
      <c r="T30393" s="11"/>
      <c r="U30393" s="11"/>
    </row>
    <row r="30394" spans="20:21" x14ac:dyDescent="0.2">
      <c r="T30394" s="11"/>
      <c r="U30394" s="11"/>
    </row>
    <row r="30395" spans="20:21" x14ac:dyDescent="0.2">
      <c r="T30395" s="11"/>
      <c r="U30395" s="11"/>
    </row>
    <row r="30396" spans="20:21" x14ac:dyDescent="0.2">
      <c r="T30396" s="11"/>
      <c r="U30396" s="11"/>
    </row>
    <row r="30397" spans="20:21" x14ac:dyDescent="0.2">
      <c r="T30397" s="11"/>
      <c r="U30397" s="11"/>
    </row>
    <row r="30398" spans="20:21" x14ac:dyDescent="0.2">
      <c r="T30398" s="11"/>
      <c r="U30398" s="11"/>
    </row>
    <row r="30399" spans="20:21" x14ac:dyDescent="0.2">
      <c r="T30399" s="11"/>
      <c r="U30399" s="11"/>
    </row>
    <row r="30400" spans="20:21" x14ac:dyDescent="0.2">
      <c r="T30400" s="11"/>
      <c r="U30400" s="11"/>
    </row>
    <row r="30401" spans="20:21" x14ac:dyDescent="0.2">
      <c r="T30401" s="11"/>
      <c r="U30401" s="11"/>
    </row>
    <row r="30402" spans="20:21" x14ac:dyDescent="0.2">
      <c r="T30402" s="11"/>
      <c r="U30402" s="11"/>
    </row>
    <row r="30403" spans="20:21" x14ac:dyDescent="0.2">
      <c r="T30403" s="11"/>
      <c r="U30403" s="11"/>
    </row>
    <row r="30404" spans="20:21" x14ac:dyDescent="0.2">
      <c r="T30404" s="11"/>
      <c r="U30404" s="11"/>
    </row>
    <row r="30405" spans="20:21" x14ac:dyDescent="0.2">
      <c r="T30405" s="11"/>
      <c r="U30405" s="11"/>
    </row>
    <row r="30406" spans="20:21" x14ac:dyDescent="0.2">
      <c r="T30406" s="11"/>
      <c r="U30406" s="11"/>
    </row>
    <row r="30407" spans="20:21" x14ac:dyDescent="0.2">
      <c r="T30407" s="11"/>
      <c r="U30407" s="11"/>
    </row>
    <row r="30408" spans="20:21" x14ac:dyDescent="0.2">
      <c r="T30408" s="11"/>
      <c r="U30408" s="11"/>
    </row>
    <row r="30409" spans="20:21" x14ac:dyDescent="0.2">
      <c r="T30409" s="11"/>
      <c r="U30409" s="11"/>
    </row>
    <row r="30410" spans="20:21" x14ac:dyDescent="0.2">
      <c r="T30410" s="11"/>
      <c r="U30410" s="11"/>
    </row>
    <row r="30411" spans="20:21" x14ac:dyDescent="0.2">
      <c r="T30411" s="11"/>
      <c r="U30411" s="11"/>
    </row>
    <row r="30412" spans="20:21" x14ac:dyDescent="0.2">
      <c r="T30412" s="11"/>
      <c r="U30412" s="11"/>
    </row>
    <row r="30413" spans="20:21" x14ac:dyDescent="0.2">
      <c r="T30413" s="11"/>
      <c r="U30413" s="11"/>
    </row>
    <row r="30414" spans="20:21" x14ac:dyDescent="0.2">
      <c r="T30414" s="11"/>
      <c r="U30414" s="11"/>
    </row>
    <row r="30415" spans="20:21" x14ac:dyDescent="0.2">
      <c r="T30415" s="11"/>
      <c r="U30415" s="11"/>
    </row>
    <row r="30416" spans="20:21" x14ac:dyDescent="0.2">
      <c r="T30416" s="11"/>
      <c r="U30416" s="11"/>
    </row>
    <row r="30417" spans="20:21" x14ac:dyDescent="0.2">
      <c r="T30417" s="11"/>
      <c r="U30417" s="11"/>
    </row>
    <row r="30418" spans="20:21" x14ac:dyDescent="0.2">
      <c r="T30418" s="11"/>
      <c r="U30418" s="11"/>
    </row>
    <row r="30419" spans="20:21" x14ac:dyDescent="0.2">
      <c r="T30419" s="11"/>
      <c r="U30419" s="11"/>
    </row>
    <row r="30420" spans="20:21" x14ac:dyDescent="0.2">
      <c r="T30420" s="11"/>
      <c r="U30420" s="11"/>
    </row>
    <row r="30421" spans="20:21" x14ac:dyDescent="0.2">
      <c r="T30421" s="11"/>
      <c r="U30421" s="11"/>
    </row>
    <row r="30422" spans="20:21" x14ac:dyDescent="0.2">
      <c r="T30422" s="11"/>
      <c r="U30422" s="11"/>
    </row>
    <row r="30423" spans="20:21" x14ac:dyDescent="0.2">
      <c r="T30423" s="11"/>
      <c r="U30423" s="11"/>
    </row>
    <row r="30424" spans="20:21" x14ac:dyDescent="0.2">
      <c r="T30424" s="11"/>
      <c r="U30424" s="11"/>
    </row>
    <row r="30425" spans="20:21" x14ac:dyDescent="0.2">
      <c r="T30425" s="11"/>
      <c r="U30425" s="11"/>
    </row>
    <row r="30426" spans="20:21" x14ac:dyDescent="0.2">
      <c r="T30426" s="11"/>
      <c r="U30426" s="11"/>
    </row>
    <row r="30427" spans="20:21" x14ac:dyDescent="0.2">
      <c r="T30427" s="11"/>
      <c r="U30427" s="11"/>
    </row>
    <row r="30428" spans="20:21" x14ac:dyDescent="0.2">
      <c r="T30428" s="11"/>
      <c r="U30428" s="11"/>
    </row>
    <row r="30429" spans="20:21" x14ac:dyDescent="0.2">
      <c r="T30429" s="11"/>
      <c r="U30429" s="11"/>
    </row>
    <row r="30430" spans="20:21" x14ac:dyDescent="0.2">
      <c r="T30430" s="11"/>
      <c r="U30430" s="11"/>
    </row>
    <row r="30431" spans="20:21" x14ac:dyDescent="0.2">
      <c r="T30431" s="11"/>
      <c r="U30431" s="11"/>
    </row>
    <row r="30432" spans="20:21" x14ac:dyDescent="0.2">
      <c r="T30432" s="11"/>
      <c r="U30432" s="11"/>
    </row>
    <row r="30433" spans="20:21" x14ac:dyDescent="0.2">
      <c r="T30433" s="11"/>
      <c r="U30433" s="11"/>
    </row>
    <row r="30434" spans="20:21" x14ac:dyDescent="0.2">
      <c r="T30434" s="11"/>
      <c r="U30434" s="11"/>
    </row>
    <row r="30435" spans="20:21" x14ac:dyDescent="0.2">
      <c r="T30435" s="11"/>
      <c r="U30435" s="11"/>
    </row>
    <row r="30436" spans="20:21" x14ac:dyDescent="0.2">
      <c r="T30436" s="11"/>
      <c r="U30436" s="11"/>
    </row>
    <row r="30437" spans="20:21" x14ac:dyDescent="0.2">
      <c r="T30437" s="11"/>
      <c r="U30437" s="11"/>
    </row>
    <row r="30438" spans="20:21" x14ac:dyDescent="0.2">
      <c r="T30438" s="11"/>
      <c r="U30438" s="11"/>
    </row>
    <row r="30439" spans="20:21" x14ac:dyDescent="0.2">
      <c r="T30439" s="11"/>
      <c r="U30439" s="11"/>
    </row>
    <row r="30440" spans="20:21" x14ac:dyDescent="0.2">
      <c r="T30440" s="11"/>
      <c r="U30440" s="11"/>
    </row>
    <row r="30441" spans="20:21" x14ac:dyDescent="0.2">
      <c r="T30441" s="11"/>
      <c r="U30441" s="11"/>
    </row>
    <row r="30442" spans="20:21" x14ac:dyDescent="0.2">
      <c r="T30442" s="11"/>
      <c r="U30442" s="11"/>
    </row>
    <row r="30443" spans="20:21" x14ac:dyDescent="0.2">
      <c r="T30443" s="11"/>
      <c r="U30443" s="11"/>
    </row>
    <row r="30444" spans="20:21" x14ac:dyDescent="0.2">
      <c r="T30444" s="11"/>
      <c r="U30444" s="11"/>
    </row>
    <row r="30445" spans="20:21" x14ac:dyDescent="0.2">
      <c r="T30445" s="11"/>
      <c r="U30445" s="11"/>
    </row>
    <row r="30446" spans="20:21" x14ac:dyDescent="0.2">
      <c r="T30446" s="11"/>
      <c r="U30446" s="11"/>
    </row>
    <row r="30447" spans="20:21" x14ac:dyDescent="0.2">
      <c r="T30447" s="11"/>
      <c r="U30447" s="11"/>
    </row>
    <row r="30448" spans="20:21" x14ac:dyDescent="0.2">
      <c r="T30448" s="11"/>
      <c r="U30448" s="11"/>
    </row>
    <row r="30449" spans="20:21" x14ac:dyDescent="0.2">
      <c r="T30449" s="11"/>
      <c r="U30449" s="11"/>
    </row>
    <row r="30450" spans="20:21" x14ac:dyDescent="0.2">
      <c r="T30450" s="11"/>
      <c r="U30450" s="11"/>
    </row>
    <row r="30451" spans="20:21" x14ac:dyDescent="0.2">
      <c r="T30451" s="11"/>
      <c r="U30451" s="11"/>
    </row>
    <row r="30452" spans="20:21" x14ac:dyDescent="0.2">
      <c r="T30452" s="11"/>
      <c r="U30452" s="11"/>
    </row>
    <row r="30453" spans="20:21" x14ac:dyDescent="0.2">
      <c r="T30453" s="11"/>
      <c r="U30453" s="11"/>
    </row>
    <row r="30454" spans="20:21" x14ac:dyDescent="0.2">
      <c r="T30454" s="11"/>
      <c r="U30454" s="11"/>
    </row>
    <row r="30455" spans="20:21" x14ac:dyDescent="0.2">
      <c r="T30455" s="11"/>
      <c r="U30455" s="11"/>
    </row>
    <row r="30456" spans="20:21" x14ac:dyDescent="0.2">
      <c r="T30456" s="11"/>
      <c r="U30456" s="11"/>
    </row>
    <row r="30457" spans="20:21" x14ac:dyDescent="0.2">
      <c r="T30457" s="11"/>
      <c r="U30457" s="11"/>
    </row>
    <row r="30458" spans="20:21" x14ac:dyDescent="0.2">
      <c r="T30458" s="11"/>
      <c r="U30458" s="11"/>
    </row>
    <row r="30459" spans="20:21" x14ac:dyDescent="0.2">
      <c r="T30459" s="11"/>
      <c r="U30459" s="11"/>
    </row>
    <row r="30460" spans="20:21" x14ac:dyDescent="0.2">
      <c r="T30460" s="11"/>
      <c r="U30460" s="11"/>
    </row>
    <row r="30461" spans="20:21" x14ac:dyDescent="0.2">
      <c r="T30461" s="11"/>
      <c r="U30461" s="11"/>
    </row>
    <row r="30462" spans="20:21" x14ac:dyDescent="0.2">
      <c r="T30462" s="11"/>
      <c r="U30462" s="11"/>
    </row>
    <row r="30463" spans="20:21" x14ac:dyDescent="0.2">
      <c r="T30463" s="11"/>
      <c r="U30463" s="11"/>
    </row>
    <row r="30464" spans="20:21" x14ac:dyDescent="0.2">
      <c r="T30464" s="11"/>
      <c r="U30464" s="11"/>
    </row>
    <row r="30465" spans="20:21" x14ac:dyDescent="0.2">
      <c r="T30465" s="11"/>
      <c r="U30465" s="11"/>
    </row>
    <row r="30466" spans="20:21" x14ac:dyDescent="0.2">
      <c r="T30466" s="11"/>
      <c r="U30466" s="11"/>
    </row>
    <row r="30467" spans="20:21" x14ac:dyDescent="0.2">
      <c r="T30467" s="11"/>
      <c r="U30467" s="11"/>
    </row>
    <row r="30468" spans="20:21" x14ac:dyDescent="0.2">
      <c r="T30468" s="11"/>
      <c r="U30468" s="11"/>
    </row>
    <row r="30469" spans="20:21" x14ac:dyDescent="0.2">
      <c r="T30469" s="11"/>
      <c r="U30469" s="11"/>
    </row>
    <row r="30470" spans="20:21" x14ac:dyDescent="0.2">
      <c r="T30470" s="11"/>
      <c r="U30470" s="11"/>
    </row>
    <row r="30471" spans="20:21" x14ac:dyDescent="0.2">
      <c r="T30471" s="11"/>
      <c r="U30471" s="11"/>
    </row>
    <row r="30472" spans="20:21" x14ac:dyDescent="0.2">
      <c r="T30472" s="11"/>
      <c r="U30472" s="11"/>
    </row>
    <row r="30473" spans="20:21" x14ac:dyDescent="0.2">
      <c r="T30473" s="11"/>
      <c r="U30473" s="11"/>
    </row>
    <row r="30474" spans="20:21" x14ac:dyDescent="0.2">
      <c r="T30474" s="11"/>
      <c r="U30474" s="11"/>
    </row>
    <row r="30475" spans="20:21" x14ac:dyDescent="0.2">
      <c r="T30475" s="11"/>
      <c r="U30475" s="11"/>
    </row>
    <row r="30476" spans="20:21" x14ac:dyDescent="0.2">
      <c r="T30476" s="11"/>
      <c r="U30476" s="11"/>
    </row>
    <row r="30477" spans="20:21" x14ac:dyDescent="0.2">
      <c r="T30477" s="11"/>
      <c r="U30477" s="11"/>
    </row>
    <row r="30478" spans="20:21" x14ac:dyDescent="0.2">
      <c r="T30478" s="11"/>
      <c r="U30478" s="11"/>
    </row>
    <row r="30479" spans="20:21" x14ac:dyDescent="0.2">
      <c r="T30479" s="11"/>
      <c r="U30479" s="11"/>
    </row>
    <row r="30480" spans="20:21" x14ac:dyDescent="0.2">
      <c r="T30480" s="11"/>
      <c r="U30480" s="11"/>
    </row>
    <row r="30481" spans="20:21" x14ac:dyDescent="0.2">
      <c r="T30481" s="11"/>
      <c r="U30481" s="11"/>
    </row>
    <row r="30482" spans="20:21" x14ac:dyDescent="0.2">
      <c r="T30482" s="11"/>
      <c r="U30482" s="11"/>
    </row>
    <row r="30483" spans="20:21" x14ac:dyDescent="0.2">
      <c r="T30483" s="11"/>
      <c r="U30483" s="11"/>
    </row>
    <row r="30484" spans="20:21" x14ac:dyDescent="0.2">
      <c r="T30484" s="11"/>
      <c r="U30484" s="11"/>
    </row>
    <row r="30485" spans="20:21" x14ac:dyDescent="0.2">
      <c r="T30485" s="11"/>
      <c r="U30485" s="11"/>
    </row>
    <row r="30486" spans="20:21" x14ac:dyDescent="0.2">
      <c r="T30486" s="11"/>
      <c r="U30486" s="11"/>
    </row>
    <row r="30487" spans="20:21" x14ac:dyDescent="0.2">
      <c r="T30487" s="11"/>
      <c r="U30487" s="11"/>
    </row>
    <row r="30488" spans="20:21" x14ac:dyDescent="0.2">
      <c r="T30488" s="11"/>
      <c r="U30488" s="11"/>
    </row>
    <row r="30489" spans="20:21" x14ac:dyDescent="0.2">
      <c r="T30489" s="11"/>
      <c r="U30489" s="11"/>
    </row>
    <row r="30490" spans="20:21" x14ac:dyDescent="0.2">
      <c r="T30490" s="11"/>
      <c r="U30490" s="11"/>
    </row>
    <row r="30491" spans="20:21" x14ac:dyDescent="0.2">
      <c r="T30491" s="11"/>
      <c r="U30491" s="11"/>
    </row>
    <row r="30492" spans="20:21" x14ac:dyDescent="0.2">
      <c r="T30492" s="11"/>
      <c r="U30492" s="11"/>
    </row>
    <row r="30493" spans="20:21" x14ac:dyDescent="0.2">
      <c r="T30493" s="11"/>
      <c r="U30493" s="11"/>
    </row>
    <row r="30494" spans="20:21" x14ac:dyDescent="0.2">
      <c r="T30494" s="11"/>
      <c r="U30494" s="11"/>
    </row>
    <row r="30495" spans="20:21" x14ac:dyDescent="0.2">
      <c r="T30495" s="11"/>
      <c r="U30495" s="11"/>
    </row>
    <row r="30496" spans="20:21" x14ac:dyDescent="0.2">
      <c r="T30496" s="11"/>
      <c r="U30496" s="11"/>
    </row>
    <row r="30497" spans="20:21" x14ac:dyDescent="0.2">
      <c r="T30497" s="11"/>
      <c r="U30497" s="11"/>
    </row>
    <row r="30498" spans="20:21" x14ac:dyDescent="0.2">
      <c r="T30498" s="11"/>
      <c r="U30498" s="11"/>
    </row>
    <row r="30499" spans="20:21" x14ac:dyDescent="0.2">
      <c r="T30499" s="11"/>
      <c r="U30499" s="11"/>
    </row>
    <row r="30500" spans="20:21" x14ac:dyDescent="0.2">
      <c r="T30500" s="11"/>
      <c r="U30500" s="11"/>
    </row>
    <row r="30501" spans="20:21" x14ac:dyDescent="0.2">
      <c r="T30501" s="11"/>
      <c r="U30501" s="11"/>
    </row>
    <row r="30502" spans="20:21" x14ac:dyDescent="0.2">
      <c r="T30502" s="11"/>
      <c r="U30502" s="11"/>
    </row>
    <row r="30503" spans="20:21" x14ac:dyDescent="0.2">
      <c r="T30503" s="11"/>
      <c r="U30503" s="11"/>
    </row>
    <row r="30504" spans="20:21" x14ac:dyDescent="0.2">
      <c r="T30504" s="11"/>
      <c r="U30504" s="11"/>
    </row>
    <row r="30505" spans="20:21" x14ac:dyDescent="0.2">
      <c r="T30505" s="11"/>
      <c r="U30505" s="11"/>
    </row>
    <row r="30506" spans="20:21" x14ac:dyDescent="0.2">
      <c r="T30506" s="11"/>
      <c r="U30506" s="11"/>
    </row>
    <row r="30507" spans="20:21" x14ac:dyDescent="0.2">
      <c r="T30507" s="11"/>
      <c r="U30507" s="11"/>
    </row>
    <row r="30508" spans="20:21" x14ac:dyDescent="0.2">
      <c r="T30508" s="11"/>
      <c r="U30508" s="11"/>
    </row>
    <row r="30509" spans="20:21" x14ac:dyDescent="0.2">
      <c r="T30509" s="11"/>
      <c r="U30509" s="11"/>
    </row>
    <row r="30510" spans="20:21" x14ac:dyDescent="0.2">
      <c r="T30510" s="11"/>
      <c r="U30510" s="11"/>
    </row>
    <row r="30511" spans="20:21" x14ac:dyDescent="0.2">
      <c r="T30511" s="11"/>
      <c r="U30511" s="11"/>
    </row>
    <row r="30512" spans="20:21" x14ac:dyDescent="0.2">
      <c r="T30512" s="11"/>
      <c r="U30512" s="11"/>
    </row>
    <row r="30513" spans="20:21" x14ac:dyDescent="0.2">
      <c r="T30513" s="11"/>
      <c r="U30513" s="11"/>
    </row>
    <row r="30514" spans="20:21" x14ac:dyDescent="0.2">
      <c r="T30514" s="11"/>
      <c r="U30514" s="11"/>
    </row>
    <row r="30515" spans="20:21" x14ac:dyDescent="0.2">
      <c r="T30515" s="11"/>
      <c r="U30515" s="11"/>
    </row>
    <row r="30516" spans="20:21" x14ac:dyDescent="0.2">
      <c r="T30516" s="11"/>
      <c r="U30516" s="11"/>
    </row>
    <row r="30517" spans="20:21" x14ac:dyDescent="0.2">
      <c r="T30517" s="11"/>
      <c r="U30517" s="11"/>
    </row>
    <row r="30518" spans="20:21" x14ac:dyDescent="0.2">
      <c r="T30518" s="11"/>
      <c r="U30518" s="11"/>
    </row>
    <row r="30519" spans="20:21" x14ac:dyDescent="0.2">
      <c r="T30519" s="11"/>
      <c r="U30519" s="11"/>
    </row>
    <row r="30520" spans="20:21" x14ac:dyDescent="0.2">
      <c r="T30520" s="11"/>
      <c r="U30520" s="11"/>
    </row>
    <row r="30521" spans="20:21" x14ac:dyDescent="0.2">
      <c r="T30521" s="11"/>
      <c r="U30521" s="11"/>
    </row>
    <row r="30522" spans="20:21" x14ac:dyDescent="0.2">
      <c r="T30522" s="11"/>
      <c r="U30522" s="11"/>
    </row>
    <row r="30523" spans="20:21" x14ac:dyDescent="0.2">
      <c r="T30523" s="11"/>
      <c r="U30523" s="11"/>
    </row>
    <row r="30524" spans="20:21" x14ac:dyDescent="0.2">
      <c r="T30524" s="11"/>
      <c r="U30524" s="11"/>
    </row>
    <row r="30525" spans="20:21" x14ac:dyDescent="0.2">
      <c r="T30525" s="11"/>
      <c r="U30525" s="11"/>
    </row>
    <row r="30526" spans="20:21" x14ac:dyDescent="0.2">
      <c r="T30526" s="11"/>
      <c r="U30526" s="11"/>
    </row>
    <row r="30527" spans="20:21" x14ac:dyDescent="0.2">
      <c r="T30527" s="11"/>
      <c r="U30527" s="11"/>
    </row>
    <row r="30528" spans="20:21" x14ac:dyDescent="0.2">
      <c r="T30528" s="11"/>
      <c r="U30528" s="11"/>
    </row>
    <row r="30529" spans="20:21" x14ac:dyDescent="0.2">
      <c r="T30529" s="11"/>
      <c r="U30529" s="11"/>
    </row>
    <row r="30530" spans="20:21" x14ac:dyDescent="0.2">
      <c r="T30530" s="11"/>
      <c r="U30530" s="11"/>
    </row>
    <row r="30531" spans="20:21" x14ac:dyDescent="0.2">
      <c r="T30531" s="11"/>
      <c r="U30531" s="11"/>
    </row>
    <row r="30532" spans="20:21" x14ac:dyDescent="0.2">
      <c r="T30532" s="11"/>
      <c r="U30532" s="11"/>
    </row>
    <row r="30533" spans="20:21" x14ac:dyDescent="0.2">
      <c r="T30533" s="11"/>
      <c r="U30533" s="11"/>
    </row>
    <row r="30534" spans="20:21" x14ac:dyDescent="0.2">
      <c r="T30534" s="11"/>
      <c r="U30534" s="11"/>
    </row>
    <row r="30535" spans="20:21" x14ac:dyDescent="0.2">
      <c r="T30535" s="11"/>
      <c r="U30535" s="11"/>
    </row>
    <row r="30536" spans="20:21" x14ac:dyDescent="0.2">
      <c r="T30536" s="11"/>
      <c r="U30536" s="11"/>
    </row>
    <row r="30537" spans="20:21" x14ac:dyDescent="0.2">
      <c r="T30537" s="11"/>
      <c r="U30537" s="11"/>
    </row>
    <row r="30538" spans="20:21" x14ac:dyDescent="0.2">
      <c r="T30538" s="11"/>
      <c r="U30538" s="11"/>
    </row>
    <row r="30539" spans="20:21" x14ac:dyDescent="0.2">
      <c r="T30539" s="11"/>
      <c r="U30539" s="11"/>
    </row>
    <row r="30540" spans="20:21" x14ac:dyDescent="0.2">
      <c r="T30540" s="11"/>
      <c r="U30540" s="11"/>
    </row>
    <row r="30541" spans="20:21" x14ac:dyDescent="0.2">
      <c r="T30541" s="11"/>
      <c r="U30541" s="11"/>
    </row>
    <row r="30542" spans="20:21" x14ac:dyDescent="0.2">
      <c r="T30542" s="11"/>
      <c r="U30542" s="11"/>
    </row>
    <row r="30543" spans="20:21" x14ac:dyDescent="0.2">
      <c r="T30543" s="11"/>
      <c r="U30543" s="11"/>
    </row>
    <row r="30544" spans="20:21" x14ac:dyDescent="0.2">
      <c r="T30544" s="11"/>
      <c r="U30544" s="11"/>
    </row>
    <row r="30545" spans="20:21" x14ac:dyDescent="0.2">
      <c r="T30545" s="11"/>
      <c r="U30545" s="11"/>
    </row>
    <row r="30546" spans="20:21" x14ac:dyDescent="0.2">
      <c r="T30546" s="11"/>
      <c r="U30546" s="11"/>
    </row>
    <row r="30547" spans="20:21" x14ac:dyDescent="0.2">
      <c r="T30547" s="11"/>
      <c r="U30547" s="11"/>
    </row>
    <row r="30548" spans="20:21" x14ac:dyDescent="0.2">
      <c r="T30548" s="11"/>
      <c r="U30548" s="11"/>
    </row>
    <row r="30549" spans="20:21" x14ac:dyDescent="0.2">
      <c r="T30549" s="11"/>
      <c r="U30549" s="11"/>
    </row>
    <row r="30550" spans="20:21" x14ac:dyDescent="0.2">
      <c r="T30550" s="11"/>
      <c r="U30550" s="11"/>
    </row>
    <row r="30551" spans="20:21" x14ac:dyDescent="0.2">
      <c r="T30551" s="11"/>
      <c r="U30551" s="11"/>
    </row>
    <row r="30552" spans="20:21" x14ac:dyDescent="0.2">
      <c r="T30552" s="11"/>
      <c r="U30552" s="11"/>
    </row>
    <row r="30553" spans="20:21" x14ac:dyDescent="0.2">
      <c r="T30553" s="11"/>
      <c r="U30553" s="11"/>
    </row>
    <row r="30554" spans="20:21" x14ac:dyDescent="0.2">
      <c r="T30554" s="11"/>
      <c r="U30554" s="11"/>
    </row>
    <row r="30555" spans="20:21" x14ac:dyDescent="0.2">
      <c r="T30555" s="11"/>
      <c r="U30555" s="11"/>
    </row>
    <row r="30556" spans="20:21" x14ac:dyDescent="0.2">
      <c r="T30556" s="11"/>
      <c r="U30556" s="11"/>
    </row>
    <row r="30557" spans="20:21" x14ac:dyDescent="0.2">
      <c r="T30557" s="11"/>
      <c r="U30557" s="11"/>
    </row>
    <row r="30558" spans="20:21" x14ac:dyDescent="0.2">
      <c r="T30558" s="11"/>
      <c r="U30558" s="11"/>
    </row>
    <row r="30559" spans="20:21" x14ac:dyDescent="0.2">
      <c r="T30559" s="11"/>
      <c r="U30559" s="11"/>
    </row>
    <row r="30560" spans="20:21" x14ac:dyDescent="0.2">
      <c r="T30560" s="11"/>
      <c r="U30560" s="11"/>
    </row>
    <row r="30561" spans="20:21" x14ac:dyDescent="0.2">
      <c r="T30561" s="11"/>
      <c r="U30561" s="11"/>
    </row>
    <row r="30562" spans="20:21" x14ac:dyDescent="0.2">
      <c r="T30562" s="11"/>
      <c r="U30562" s="11"/>
    </row>
    <row r="30563" spans="20:21" x14ac:dyDescent="0.2">
      <c r="T30563" s="11"/>
      <c r="U30563" s="11"/>
    </row>
    <row r="30564" spans="20:21" x14ac:dyDescent="0.2">
      <c r="T30564" s="11"/>
      <c r="U30564" s="11"/>
    </row>
    <row r="30565" spans="20:21" x14ac:dyDescent="0.2">
      <c r="T30565" s="11"/>
      <c r="U30565" s="11"/>
    </row>
    <row r="30566" spans="20:21" x14ac:dyDescent="0.2">
      <c r="T30566" s="11"/>
      <c r="U30566" s="11"/>
    </row>
    <row r="30567" spans="20:21" x14ac:dyDescent="0.2">
      <c r="T30567" s="11"/>
      <c r="U30567" s="11"/>
    </row>
    <row r="30568" spans="20:21" x14ac:dyDescent="0.2">
      <c r="T30568" s="11"/>
      <c r="U30568" s="11"/>
    </row>
    <row r="30569" spans="20:21" x14ac:dyDescent="0.2">
      <c r="T30569" s="11"/>
      <c r="U30569" s="11"/>
    </row>
    <row r="30570" spans="20:21" x14ac:dyDescent="0.2">
      <c r="T30570" s="11"/>
      <c r="U30570" s="11"/>
    </row>
    <row r="30571" spans="20:21" x14ac:dyDescent="0.2">
      <c r="T30571" s="11"/>
      <c r="U30571" s="11"/>
    </row>
    <row r="30572" spans="20:21" x14ac:dyDescent="0.2">
      <c r="T30572" s="11"/>
      <c r="U30572" s="11"/>
    </row>
    <row r="30573" spans="20:21" x14ac:dyDescent="0.2">
      <c r="T30573" s="11"/>
      <c r="U30573" s="11"/>
    </row>
    <row r="30574" spans="20:21" x14ac:dyDescent="0.2">
      <c r="T30574" s="11"/>
      <c r="U30574" s="11"/>
    </row>
    <row r="30575" spans="20:21" x14ac:dyDescent="0.2">
      <c r="T30575" s="11"/>
      <c r="U30575" s="11"/>
    </row>
    <row r="30576" spans="20:21" x14ac:dyDescent="0.2">
      <c r="T30576" s="11"/>
      <c r="U30576" s="11"/>
    </row>
    <row r="30577" spans="20:21" x14ac:dyDescent="0.2">
      <c r="T30577" s="11"/>
      <c r="U30577" s="11"/>
    </row>
    <row r="30578" spans="20:21" x14ac:dyDescent="0.2">
      <c r="T30578" s="11"/>
      <c r="U30578" s="11"/>
    </row>
    <row r="30579" spans="20:21" x14ac:dyDescent="0.2">
      <c r="T30579" s="11"/>
      <c r="U30579" s="11"/>
    </row>
    <row r="30580" spans="20:21" x14ac:dyDescent="0.2">
      <c r="T30580" s="11"/>
      <c r="U30580" s="11"/>
    </row>
    <row r="30581" spans="20:21" x14ac:dyDescent="0.2">
      <c r="T30581" s="11"/>
      <c r="U30581" s="11"/>
    </row>
    <row r="30582" spans="20:21" x14ac:dyDescent="0.2">
      <c r="T30582" s="11"/>
      <c r="U30582" s="11"/>
    </row>
    <row r="30583" spans="20:21" x14ac:dyDescent="0.2">
      <c r="T30583" s="11"/>
      <c r="U30583" s="11"/>
    </row>
    <row r="30584" spans="20:21" x14ac:dyDescent="0.2">
      <c r="T30584" s="11"/>
      <c r="U30584" s="11"/>
    </row>
    <row r="30585" spans="20:21" x14ac:dyDescent="0.2">
      <c r="T30585" s="11"/>
      <c r="U30585" s="11"/>
    </row>
    <row r="30586" spans="20:21" x14ac:dyDescent="0.2">
      <c r="T30586" s="11"/>
      <c r="U30586" s="11"/>
    </row>
    <row r="30587" spans="20:21" x14ac:dyDescent="0.2">
      <c r="T30587" s="11"/>
      <c r="U30587" s="11"/>
    </row>
    <row r="30588" spans="20:21" x14ac:dyDescent="0.2">
      <c r="T30588" s="11"/>
      <c r="U30588" s="11"/>
    </row>
    <row r="30589" spans="20:21" x14ac:dyDescent="0.2">
      <c r="T30589" s="11"/>
      <c r="U30589" s="11"/>
    </row>
    <row r="30590" spans="20:21" x14ac:dyDescent="0.2">
      <c r="T30590" s="11"/>
      <c r="U30590" s="11"/>
    </row>
    <row r="30591" spans="20:21" x14ac:dyDescent="0.2">
      <c r="T30591" s="11"/>
      <c r="U30591" s="11"/>
    </row>
    <row r="30592" spans="20:21" x14ac:dyDescent="0.2">
      <c r="T30592" s="11"/>
      <c r="U30592" s="11"/>
    </row>
    <row r="30593" spans="20:21" x14ac:dyDescent="0.2">
      <c r="T30593" s="11"/>
      <c r="U30593" s="11"/>
    </row>
    <row r="30594" spans="20:21" x14ac:dyDescent="0.2">
      <c r="T30594" s="11"/>
      <c r="U30594" s="11"/>
    </row>
    <row r="30595" spans="20:21" x14ac:dyDescent="0.2">
      <c r="T30595" s="11"/>
      <c r="U30595" s="11"/>
    </row>
    <row r="30596" spans="20:21" x14ac:dyDescent="0.2">
      <c r="T30596" s="11"/>
      <c r="U30596" s="11"/>
    </row>
    <row r="30597" spans="20:21" x14ac:dyDescent="0.2">
      <c r="T30597" s="11"/>
      <c r="U30597" s="11"/>
    </row>
    <row r="30598" spans="20:21" x14ac:dyDescent="0.2">
      <c r="T30598" s="11"/>
      <c r="U30598" s="11"/>
    </row>
    <row r="30599" spans="20:21" x14ac:dyDescent="0.2">
      <c r="T30599" s="11"/>
      <c r="U30599" s="11"/>
    </row>
    <row r="30600" spans="20:21" x14ac:dyDescent="0.2">
      <c r="T30600" s="11"/>
      <c r="U30600" s="11"/>
    </row>
    <row r="30601" spans="20:21" x14ac:dyDescent="0.2">
      <c r="T30601" s="11"/>
      <c r="U30601" s="11"/>
    </row>
    <row r="30602" spans="20:21" x14ac:dyDescent="0.2">
      <c r="T30602" s="11"/>
      <c r="U30602" s="11"/>
    </row>
    <row r="30603" spans="20:21" x14ac:dyDescent="0.2">
      <c r="T30603" s="11"/>
      <c r="U30603" s="11"/>
    </row>
    <row r="30604" spans="20:21" x14ac:dyDescent="0.2">
      <c r="T30604" s="11"/>
      <c r="U30604" s="11"/>
    </row>
    <row r="30605" spans="20:21" x14ac:dyDescent="0.2">
      <c r="T30605" s="11"/>
      <c r="U30605" s="11"/>
    </row>
    <row r="30606" spans="20:21" x14ac:dyDescent="0.2">
      <c r="T30606" s="11"/>
      <c r="U30606" s="11"/>
    </row>
    <row r="30607" spans="20:21" x14ac:dyDescent="0.2">
      <c r="T30607" s="11"/>
      <c r="U30607" s="11"/>
    </row>
    <row r="30608" spans="20:21" x14ac:dyDescent="0.2">
      <c r="T30608" s="11"/>
      <c r="U30608" s="11"/>
    </row>
    <row r="30609" spans="20:21" x14ac:dyDescent="0.2">
      <c r="T30609" s="11"/>
      <c r="U30609" s="11"/>
    </row>
    <row r="30610" spans="20:21" x14ac:dyDescent="0.2">
      <c r="T30610" s="11"/>
      <c r="U30610" s="11"/>
    </row>
    <row r="30611" spans="20:21" x14ac:dyDescent="0.2">
      <c r="T30611" s="11"/>
      <c r="U30611" s="11"/>
    </row>
    <row r="30612" spans="20:21" x14ac:dyDescent="0.2">
      <c r="T30612" s="11"/>
      <c r="U30612" s="11"/>
    </row>
    <row r="30613" spans="20:21" x14ac:dyDescent="0.2">
      <c r="T30613" s="11"/>
      <c r="U30613" s="11"/>
    </row>
    <row r="30614" spans="20:21" x14ac:dyDescent="0.2">
      <c r="T30614" s="11"/>
      <c r="U30614" s="11"/>
    </row>
    <row r="30615" spans="20:21" x14ac:dyDescent="0.2">
      <c r="T30615" s="11"/>
      <c r="U30615" s="11"/>
    </row>
    <row r="30616" spans="20:21" x14ac:dyDescent="0.2">
      <c r="T30616" s="11"/>
      <c r="U30616" s="11"/>
    </row>
    <row r="30617" spans="20:21" x14ac:dyDescent="0.2">
      <c r="T30617" s="11"/>
      <c r="U30617" s="11"/>
    </row>
    <row r="30618" spans="20:21" x14ac:dyDescent="0.2">
      <c r="T30618" s="11"/>
      <c r="U30618" s="11"/>
    </row>
    <row r="30619" spans="20:21" x14ac:dyDescent="0.2">
      <c r="T30619" s="11"/>
      <c r="U30619" s="11"/>
    </row>
    <row r="30620" spans="20:21" x14ac:dyDescent="0.2">
      <c r="T30620" s="11"/>
      <c r="U30620" s="11"/>
    </row>
    <row r="30621" spans="20:21" x14ac:dyDescent="0.2">
      <c r="T30621" s="11"/>
      <c r="U30621" s="11"/>
    </row>
    <row r="30622" spans="20:21" x14ac:dyDescent="0.2">
      <c r="T30622" s="11"/>
      <c r="U30622" s="11"/>
    </row>
    <row r="30623" spans="20:21" x14ac:dyDescent="0.2">
      <c r="T30623" s="11"/>
      <c r="U30623" s="11"/>
    </row>
    <row r="30624" spans="20:21" x14ac:dyDescent="0.2">
      <c r="T30624" s="11"/>
      <c r="U30624" s="11"/>
    </row>
    <row r="30625" spans="20:21" x14ac:dyDescent="0.2">
      <c r="T30625" s="11"/>
      <c r="U30625" s="11"/>
    </row>
    <row r="30626" spans="20:21" x14ac:dyDescent="0.2">
      <c r="T30626" s="11"/>
      <c r="U30626" s="11"/>
    </row>
    <row r="30627" spans="20:21" x14ac:dyDescent="0.2">
      <c r="T30627" s="11"/>
      <c r="U30627" s="11"/>
    </row>
    <row r="30628" spans="20:21" x14ac:dyDescent="0.2">
      <c r="T30628" s="11"/>
      <c r="U30628" s="11"/>
    </row>
    <row r="30629" spans="20:21" x14ac:dyDescent="0.2">
      <c r="T30629" s="11"/>
      <c r="U30629" s="11"/>
    </row>
    <row r="30630" spans="20:21" x14ac:dyDescent="0.2">
      <c r="T30630" s="11"/>
      <c r="U30630" s="11"/>
    </row>
    <row r="30631" spans="20:21" x14ac:dyDescent="0.2">
      <c r="T30631" s="11"/>
      <c r="U30631" s="11"/>
    </row>
    <row r="30632" spans="20:21" x14ac:dyDescent="0.2">
      <c r="T30632" s="11"/>
      <c r="U30632" s="11"/>
    </row>
    <row r="30633" spans="20:21" x14ac:dyDescent="0.2">
      <c r="T30633" s="11"/>
      <c r="U30633" s="11"/>
    </row>
    <row r="30634" spans="20:21" x14ac:dyDescent="0.2">
      <c r="T30634" s="11"/>
      <c r="U30634" s="11"/>
    </row>
    <row r="30635" spans="20:21" x14ac:dyDescent="0.2">
      <c r="T30635" s="11"/>
      <c r="U30635" s="11"/>
    </row>
    <row r="30636" spans="20:21" x14ac:dyDescent="0.2">
      <c r="T30636" s="11"/>
      <c r="U30636" s="11"/>
    </row>
    <row r="30637" spans="20:21" x14ac:dyDescent="0.2">
      <c r="T30637" s="11"/>
      <c r="U30637" s="11"/>
    </row>
    <row r="30638" spans="20:21" x14ac:dyDescent="0.2">
      <c r="T30638" s="11"/>
      <c r="U30638" s="11"/>
    </row>
    <row r="30639" spans="20:21" x14ac:dyDescent="0.2">
      <c r="T30639" s="11"/>
      <c r="U30639" s="11"/>
    </row>
    <row r="30640" spans="20:21" x14ac:dyDescent="0.2">
      <c r="T30640" s="11"/>
      <c r="U30640" s="11"/>
    </row>
    <row r="30641" spans="20:21" x14ac:dyDescent="0.2">
      <c r="T30641" s="11"/>
      <c r="U30641" s="11"/>
    </row>
    <row r="30642" spans="20:21" x14ac:dyDescent="0.2">
      <c r="T30642" s="11"/>
      <c r="U30642" s="11"/>
    </row>
    <row r="30643" spans="20:21" x14ac:dyDescent="0.2">
      <c r="T30643" s="11"/>
      <c r="U30643" s="11"/>
    </row>
    <row r="30644" spans="20:21" x14ac:dyDescent="0.2">
      <c r="T30644" s="11"/>
      <c r="U30644" s="11"/>
    </row>
    <row r="30645" spans="20:21" x14ac:dyDescent="0.2">
      <c r="T30645" s="11"/>
      <c r="U30645" s="11"/>
    </row>
    <row r="30646" spans="20:21" x14ac:dyDescent="0.2">
      <c r="T30646" s="11"/>
      <c r="U30646" s="11"/>
    </row>
    <row r="30647" spans="20:21" x14ac:dyDescent="0.2">
      <c r="T30647" s="11"/>
      <c r="U30647" s="11"/>
    </row>
    <row r="30648" spans="20:21" x14ac:dyDescent="0.2">
      <c r="T30648" s="11"/>
      <c r="U30648" s="11"/>
    </row>
    <row r="30649" spans="20:21" x14ac:dyDescent="0.2">
      <c r="T30649" s="11"/>
      <c r="U30649" s="11"/>
    </row>
    <row r="30650" spans="20:21" x14ac:dyDescent="0.2">
      <c r="T30650" s="11"/>
      <c r="U30650" s="11"/>
    </row>
    <row r="30651" spans="20:21" x14ac:dyDescent="0.2">
      <c r="T30651" s="11"/>
      <c r="U30651" s="11"/>
    </row>
    <row r="30652" spans="20:21" x14ac:dyDescent="0.2">
      <c r="T30652" s="11"/>
      <c r="U30652" s="11"/>
    </row>
    <row r="30653" spans="20:21" x14ac:dyDescent="0.2">
      <c r="T30653" s="11"/>
      <c r="U30653" s="11"/>
    </row>
    <row r="30654" spans="20:21" x14ac:dyDescent="0.2">
      <c r="T30654" s="11"/>
      <c r="U30654" s="11"/>
    </row>
    <row r="30655" spans="20:21" x14ac:dyDescent="0.2">
      <c r="T30655" s="11"/>
      <c r="U30655" s="11"/>
    </row>
    <row r="30656" spans="20:21" x14ac:dyDescent="0.2">
      <c r="T30656" s="11"/>
      <c r="U30656" s="11"/>
    </row>
    <row r="30657" spans="20:21" x14ac:dyDescent="0.2">
      <c r="T30657" s="11"/>
      <c r="U30657" s="11"/>
    </row>
    <row r="30658" spans="20:21" x14ac:dyDescent="0.2">
      <c r="T30658" s="11"/>
      <c r="U30658" s="11"/>
    </row>
    <row r="30659" spans="20:21" x14ac:dyDescent="0.2">
      <c r="T30659" s="11"/>
      <c r="U30659" s="11"/>
    </row>
    <row r="30660" spans="20:21" x14ac:dyDescent="0.2">
      <c r="T30660" s="11"/>
      <c r="U30660" s="11"/>
    </row>
    <row r="30661" spans="20:21" x14ac:dyDescent="0.2">
      <c r="T30661" s="11"/>
      <c r="U30661" s="11"/>
    </row>
    <row r="30662" spans="20:21" x14ac:dyDescent="0.2">
      <c r="T30662" s="11"/>
      <c r="U30662" s="11"/>
    </row>
    <row r="30663" spans="20:21" x14ac:dyDescent="0.2">
      <c r="T30663" s="11"/>
      <c r="U30663" s="11"/>
    </row>
    <row r="30664" spans="20:21" x14ac:dyDescent="0.2">
      <c r="T30664" s="11"/>
      <c r="U30664" s="11"/>
    </row>
    <row r="30665" spans="20:21" x14ac:dyDescent="0.2">
      <c r="T30665" s="11"/>
      <c r="U30665" s="11"/>
    </row>
    <row r="30666" spans="20:21" x14ac:dyDescent="0.2">
      <c r="T30666" s="11"/>
      <c r="U30666" s="11"/>
    </row>
    <row r="30667" spans="20:21" x14ac:dyDescent="0.2">
      <c r="T30667" s="11"/>
      <c r="U30667" s="11"/>
    </row>
    <row r="30668" spans="20:21" x14ac:dyDescent="0.2">
      <c r="T30668" s="11"/>
      <c r="U30668" s="11"/>
    </row>
    <row r="30669" spans="20:21" x14ac:dyDescent="0.2">
      <c r="T30669" s="11"/>
      <c r="U30669" s="11"/>
    </row>
    <row r="30670" spans="20:21" x14ac:dyDescent="0.2">
      <c r="T30670" s="11"/>
      <c r="U30670" s="11"/>
    </row>
    <row r="30671" spans="20:21" x14ac:dyDescent="0.2">
      <c r="T30671" s="11"/>
      <c r="U30671" s="11"/>
    </row>
    <row r="30672" spans="20:21" x14ac:dyDescent="0.2">
      <c r="T30672" s="11"/>
      <c r="U30672" s="11"/>
    </row>
    <row r="30673" spans="20:21" x14ac:dyDescent="0.2">
      <c r="T30673" s="11"/>
      <c r="U30673" s="11"/>
    </row>
    <row r="30674" spans="20:21" x14ac:dyDescent="0.2">
      <c r="T30674" s="11"/>
      <c r="U30674" s="11"/>
    </row>
    <row r="30675" spans="20:21" x14ac:dyDescent="0.2">
      <c r="T30675" s="11"/>
      <c r="U30675" s="11"/>
    </row>
    <row r="30676" spans="20:21" x14ac:dyDescent="0.2">
      <c r="T30676" s="11"/>
      <c r="U30676" s="11"/>
    </row>
    <row r="30677" spans="20:21" x14ac:dyDescent="0.2">
      <c r="T30677" s="11"/>
      <c r="U30677" s="11"/>
    </row>
    <row r="30678" spans="20:21" x14ac:dyDescent="0.2">
      <c r="T30678" s="11"/>
      <c r="U30678" s="11"/>
    </row>
    <row r="30679" spans="20:21" x14ac:dyDescent="0.2">
      <c r="T30679" s="11"/>
      <c r="U30679" s="11"/>
    </row>
    <row r="30680" spans="20:21" x14ac:dyDescent="0.2">
      <c r="T30680" s="11"/>
      <c r="U30680" s="11"/>
    </row>
    <row r="30681" spans="20:21" x14ac:dyDescent="0.2">
      <c r="T30681" s="11"/>
      <c r="U30681" s="11"/>
    </row>
    <row r="30682" spans="20:21" x14ac:dyDescent="0.2">
      <c r="T30682" s="11"/>
      <c r="U30682" s="11"/>
    </row>
    <row r="30683" spans="20:21" x14ac:dyDescent="0.2">
      <c r="T30683" s="11"/>
      <c r="U30683" s="11"/>
    </row>
    <row r="30684" spans="20:21" x14ac:dyDescent="0.2">
      <c r="T30684" s="11"/>
      <c r="U30684" s="11"/>
    </row>
    <row r="30685" spans="20:21" x14ac:dyDescent="0.2">
      <c r="T30685" s="11"/>
      <c r="U30685" s="11"/>
    </row>
    <row r="30686" spans="20:21" x14ac:dyDescent="0.2">
      <c r="T30686" s="11"/>
      <c r="U30686" s="11"/>
    </row>
    <row r="30687" spans="20:21" x14ac:dyDescent="0.2">
      <c r="T30687" s="11"/>
      <c r="U30687" s="11"/>
    </row>
    <row r="30688" spans="20:21" x14ac:dyDescent="0.2">
      <c r="T30688" s="11"/>
      <c r="U30688" s="11"/>
    </row>
    <row r="30689" spans="20:21" x14ac:dyDescent="0.2">
      <c r="T30689" s="11"/>
      <c r="U30689" s="11"/>
    </row>
    <row r="30690" spans="20:21" x14ac:dyDescent="0.2">
      <c r="T30690" s="11"/>
      <c r="U30690" s="11"/>
    </row>
    <row r="30691" spans="20:21" x14ac:dyDescent="0.2">
      <c r="T30691" s="11"/>
      <c r="U30691" s="11"/>
    </row>
    <row r="30692" spans="20:21" x14ac:dyDescent="0.2">
      <c r="T30692" s="11"/>
      <c r="U30692" s="11"/>
    </row>
    <row r="30693" spans="20:21" x14ac:dyDescent="0.2">
      <c r="T30693" s="11"/>
      <c r="U30693" s="11"/>
    </row>
    <row r="30694" spans="20:21" x14ac:dyDescent="0.2">
      <c r="T30694" s="11"/>
      <c r="U30694" s="11"/>
    </row>
    <row r="30695" spans="20:21" x14ac:dyDescent="0.2">
      <c r="T30695" s="11"/>
      <c r="U30695" s="11"/>
    </row>
    <row r="30696" spans="20:21" x14ac:dyDescent="0.2">
      <c r="T30696" s="11"/>
      <c r="U30696" s="11"/>
    </row>
    <row r="30697" spans="20:21" x14ac:dyDescent="0.2">
      <c r="T30697" s="11"/>
      <c r="U30697" s="11"/>
    </row>
    <row r="30698" spans="20:21" x14ac:dyDescent="0.2">
      <c r="T30698" s="11"/>
      <c r="U30698" s="11"/>
    </row>
    <row r="30699" spans="20:21" x14ac:dyDescent="0.2">
      <c r="T30699" s="11"/>
      <c r="U30699" s="11"/>
    </row>
    <row r="30700" spans="20:21" x14ac:dyDescent="0.2">
      <c r="T30700" s="11"/>
      <c r="U30700" s="11"/>
    </row>
    <row r="30701" spans="20:21" x14ac:dyDescent="0.2">
      <c r="T30701" s="11"/>
      <c r="U30701" s="11"/>
    </row>
    <row r="30702" spans="20:21" x14ac:dyDescent="0.2">
      <c r="T30702" s="11"/>
      <c r="U30702" s="11"/>
    </row>
    <row r="30703" spans="20:21" x14ac:dyDescent="0.2">
      <c r="T30703" s="11"/>
      <c r="U30703" s="11"/>
    </row>
    <row r="30704" spans="20:21" x14ac:dyDescent="0.2">
      <c r="T30704" s="11"/>
      <c r="U30704" s="11"/>
    </row>
    <row r="30705" spans="20:21" x14ac:dyDescent="0.2">
      <c r="T30705" s="11"/>
      <c r="U30705" s="11"/>
    </row>
    <row r="30706" spans="20:21" x14ac:dyDescent="0.2">
      <c r="T30706" s="11"/>
      <c r="U30706" s="11"/>
    </row>
    <row r="30707" spans="20:21" x14ac:dyDescent="0.2">
      <c r="T30707" s="11"/>
      <c r="U30707" s="11"/>
    </row>
    <row r="30708" spans="20:21" x14ac:dyDescent="0.2">
      <c r="T30708" s="11"/>
      <c r="U30708" s="11"/>
    </row>
    <row r="30709" spans="20:21" x14ac:dyDescent="0.2">
      <c r="T30709" s="11"/>
      <c r="U30709" s="11"/>
    </row>
    <row r="30710" spans="20:21" x14ac:dyDescent="0.2">
      <c r="T30710" s="11"/>
      <c r="U30710" s="11"/>
    </row>
    <row r="30711" spans="20:21" x14ac:dyDescent="0.2">
      <c r="T30711" s="11"/>
      <c r="U30711" s="11"/>
    </row>
    <row r="30712" spans="20:21" x14ac:dyDescent="0.2">
      <c r="T30712" s="11"/>
      <c r="U30712" s="11"/>
    </row>
    <row r="30713" spans="20:21" x14ac:dyDescent="0.2">
      <c r="T30713" s="11"/>
      <c r="U30713" s="11"/>
    </row>
    <row r="30714" spans="20:21" x14ac:dyDescent="0.2">
      <c r="T30714" s="11"/>
      <c r="U30714" s="11"/>
    </row>
    <row r="30715" spans="20:21" x14ac:dyDescent="0.2">
      <c r="T30715" s="11"/>
      <c r="U30715" s="11"/>
    </row>
    <row r="30716" spans="20:21" x14ac:dyDescent="0.2">
      <c r="T30716" s="11"/>
      <c r="U30716" s="11"/>
    </row>
    <row r="30717" spans="20:21" x14ac:dyDescent="0.2">
      <c r="T30717" s="11"/>
      <c r="U30717" s="11"/>
    </row>
    <row r="30718" spans="20:21" x14ac:dyDescent="0.2">
      <c r="T30718" s="11"/>
      <c r="U30718" s="11"/>
    </row>
    <row r="30719" spans="20:21" x14ac:dyDescent="0.2">
      <c r="T30719" s="11"/>
      <c r="U30719" s="11"/>
    </row>
    <row r="30720" spans="20:21" x14ac:dyDescent="0.2">
      <c r="T30720" s="11"/>
      <c r="U30720" s="11"/>
    </row>
    <row r="30721" spans="20:21" x14ac:dyDescent="0.2">
      <c r="T30721" s="11"/>
      <c r="U30721" s="11"/>
    </row>
    <row r="30722" spans="20:21" x14ac:dyDescent="0.2">
      <c r="T30722" s="11"/>
      <c r="U30722" s="11"/>
    </row>
    <row r="30723" spans="20:21" x14ac:dyDescent="0.2">
      <c r="T30723" s="11"/>
      <c r="U30723" s="11"/>
    </row>
    <row r="30724" spans="20:21" x14ac:dyDescent="0.2">
      <c r="T30724" s="11"/>
      <c r="U30724" s="11"/>
    </row>
    <row r="30725" spans="20:21" x14ac:dyDescent="0.2">
      <c r="T30725" s="11"/>
      <c r="U30725" s="11"/>
    </row>
    <row r="30726" spans="20:21" x14ac:dyDescent="0.2">
      <c r="T30726" s="11"/>
      <c r="U30726" s="11"/>
    </row>
    <row r="30727" spans="20:21" x14ac:dyDescent="0.2">
      <c r="T30727" s="11"/>
      <c r="U30727" s="11"/>
    </row>
    <row r="30728" spans="20:21" x14ac:dyDescent="0.2">
      <c r="T30728" s="11"/>
      <c r="U30728" s="11"/>
    </row>
    <row r="30729" spans="20:21" x14ac:dyDescent="0.2">
      <c r="T30729" s="11"/>
      <c r="U30729" s="11"/>
    </row>
    <row r="30730" spans="20:21" x14ac:dyDescent="0.2">
      <c r="T30730" s="11"/>
      <c r="U30730" s="11"/>
    </row>
    <row r="30731" spans="20:21" x14ac:dyDescent="0.2">
      <c r="T30731" s="11"/>
      <c r="U30731" s="11"/>
    </row>
    <row r="30732" spans="20:21" x14ac:dyDescent="0.2">
      <c r="T30732" s="11"/>
      <c r="U30732" s="11"/>
    </row>
    <row r="30733" spans="20:21" x14ac:dyDescent="0.2">
      <c r="T30733" s="11"/>
      <c r="U30733" s="11"/>
    </row>
    <row r="30734" spans="20:21" x14ac:dyDescent="0.2">
      <c r="T30734" s="11"/>
      <c r="U30734" s="11"/>
    </row>
    <row r="30735" spans="20:21" x14ac:dyDescent="0.2">
      <c r="T30735" s="11"/>
      <c r="U30735" s="11"/>
    </row>
    <row r="30736" spans="20:21" x14ac:dyDescent="0.2">
      <c r="T30736" s="11"/>
      <c r="U30736" s="11"/>
    </row>
    <row r="30737" spans="20:21" x14ac:dyDescent="0.2">
      <c r="T30737" s="11"/>
      <c r="U30737" s="11"/>
    </row>
    <row r="30738" spans="20:21" x14ac:dyDescent="0.2">
      <c r="T30738" s="11"/>
      <c r="U30738" s="11"/>
    </row>
    <row r="30739" spans="20:21" x14ac:dyDescent="0.2">
      <c r="T30739" s="11"/>
      <c r="U30739" s="11"/>
    </row>
    <row r="30740" spans="20:21" x14ac:dyDescent="0.2">
      <c r="T30740" s="11"/>
      <c r="U30740" s="11"/>
    </row>
    <row r="30741" spans="20:21" x14ac:dyDescent="0.2">
      <c r="T30741" s="11"/>
      <c r="U30741" s="11"/>
    </row>
    <row r="30742" spans="20:21" x14ac:dyDescent="0.2">
      <c r="T30742" s="11"/>
      <c r="U30742" s="11"/>
    </row>
    <row r="30743" spans="20:21" x14ac:dyDescent="0.2">
      <c r="T30743" s="11"/>
      <c r="U30743" s="11"/>
    </row>
    <row r="30744" spans="20:21" x14ac:dyDescent="0.2">
      <c r="T30744" s="11"/>
      <c r="U30744" s="11"/>
    </row>
    <row r="30745" spans="20:21" x14ac:dyDescent="0.2">
      <c r="T30745" s="11"/>
      <c r="U30745" s="11"/>
    </row>
    <row r="30746" spans="20:21" x14ac:dyDescent="0.2">
      <c r="T30746" s="11"/>
      <c r="U30746" s="11"/>
    </row>
    <row r="30747" spans="20:21" x14ac:dyDescent="0.2">
      <c r="T30747" s="11"/>
      <c r="U30747" s="11"/>
    </row>
    <row r="30748" spans="20:21" x14ac:dyDescent="0.2">
      <c r="T30748" s="11"/>
      <c r="U30748" s="11"/>
    </row>
    <row r="30749" spans="20:21" x14ac:dyDescent="0.2">
      <c r="T30749" s="11"/>
      <c r="U30749" s="11"/>
    </row>
    <row r="30750" spans="20:21" x14ac:dyDescent="0.2">
      <c r="T30750" s="11"/>
      <c r="U30750" s="11"/>
    </row>
    <row r="30751" spans="20:21" x14ac:dyDescent="0.2">
      <c r="T30751" s="11"/>
      <c r="U30751" s="11"/>
    </row>
    <row r="30752" spans="20:21" x14ac:dyDescent="0.2">
      <c r="T30752" s="11"/>
      <c r="U30752" s="11"/>
    </row>
    <row r="30753" spans="20:21" x14ac:dyDescent="0.2">
      <c r="T30753" s="11"/>
      <c r="U30753" s="11"/>
    </row>
    <row r="30754" spans="20:21" x14ac:dyDescent="0.2">
      <c r="T30754" s="11"/>
      <c r="U30754" s="11"/>
    </row>
    <row r="30755" spans="20:21" x14ac:dyDescent="0.2">
      <c r="T30755" s="11"/>
      <c r="U30755" s="11"/>
    </row>
    <row r="30756" spans="20:21" x14ac:dyDescent="0.2">
      <c r="T30756" s="11"/>
      <c r="U30756" s="11"/>
    </row>
    <row r="30757" spans="20:21" x14ac:dyDescent="0.2">
      <c r="T30757" s="11"/>
      <c r="U30757" s="11"/>
    </row>
    <row r="30758" spans="20:21" x14ac:dyDescent="0.2">
      <c r="T30758" s="11"/>
      <c r="U30758" s="11"/>
    </row>
    <row r="30759" spans="20:21" x14ac:dyDescent="0.2">
      <c r="T30759" s="11"/>
      <c r="U30759" s="11"/>
    </row>
    <row r="30760" spans="20:21" x14ac:dyDescent="0.2">
      <c r="T30760" s="11"/>
      <c r="U30760" s="11"/>
    </row>
    <row r="30761" spans="20:21" x14ac:dyDescent="0.2">
      <c r="T30761" s="11"/>
      <c r="U30761" s="11"/>
    </row>
    <row r="30762" spans="20:21" x14ac:dyDescent="0.2">
      <c r="T30762" s="11"/>
      <c r="U30762" s="11"/>
    </row>
    <row r="30763" spans="20:21" x14ac:dyDescent="0.2">
      <c r="T30763" s="11"/>
      <c r="U30763" s="11"/>
    </row>
    <row r="30764" spans="20:21" x14ac:dyDescent="0.2">
      <c r="T30764" s="11"/>
      <c r="U30764" s="11"/>
    </row>
    <row r="30765" spans="20:21" x14ac:dyDescent="0.2">
      <c r="T30765" s="11"/>
      <c r="U30765" s="11"/>
    </row>
    <row r="30766" spans="20:21" x14ac:dyDescent="0.2">
      <c r="T30766" s="11"/>
      <c r="U30766" s="11"/>
    </row>
    <row r="30767" spans="20:21" x14ac:dyDescent="0.2">
      <c r="T30767" s="11"/>
      <c r="U30767" s="11"/>
    </row>
    <row r="30768" spans="20:21" x14ac:dyDescent="0.2">
      <c r="T30768" s="11"/>
      <c r="U30768" s="11"/>
    </row>
    <row r="30769" spans="20:21" x14ac:dyDescent="0.2">
      <c r="T30769" s="11"/>
      <c r="U30769" s="11"/>
    </row>
    <row r="30770" spans="20:21" x14ac:dyDescent="0.2">
      <c r="T30770" s="11"/>
      <c r="U30770" s="11"/>
    </row>
    <row r="30771" spans="20:21" x14ac:dyDescent="0.2">
      <c r="T30771" s="11"/>
      <c r="U30771" s="11"/>
    </row>
    <row r="30772" spans="20:21" x14ac:dyDescent="0.2">
      <c r="T30772" s="11"/>
      <c r="U30772" s="11"/>
    </row>
    <row r="30773" spans="20:21" x14ac:dyDescent="0.2">
      <c r="T30773" s="11"/>
      <c r="U30773" s="11"/>
    </row>
    <row r="30774" spans="20:21" x14ac:dyDescent="0.2">
      <c r="T30774" s="11"/>
      <c r="U30774" s="11"/>
    </row>
    <row r="30775" spans="20:21" x14ac:dyDescent="0.2">
      <c r="T30775" s="11"/>
      <c r="U30775" s="11"/>
    </row>
    <row r="30776" spans="20:21" x14ac:dyDescent="0.2">
      <c r="T30776" s="11"/>
      <c r="U30776" s="11"/>
    </row>
    <row r="30777" spans="20:21" x14ac:dyDescent="0.2">
      <c r="T30777" s="11"/>
      <c r="U30777" s="11"/>
    </row>
    <row r="30778" spans="20:21" x14ac:dyDescent="0.2">
      <c r="T30778" s="11"/>
      <c r="U30778" s="11"/>
    </row>
    <row r="30779" spans="20:21" x14ac:dyDescent="0.2">
      <c r="T30779" s="11"/>
      <c r="U30779" s="11"/>
    </row>
    <row r="30780" spans="20:21" x14ac:dyDescent="0.2">
      <c r="T30780" s="11"/>
      <c r="U30780" s="11"/>
    </row>
    <row r="30781" spans="20:21" x14ac:dyDescent="0.2">
      <c r="T30781" s="11"/>
      <c r="U30781" s="11"/>
    </row>
    <row r="30782" spans="20:21" x14ac:dyDescent="0.2">
      <c r="T30782" s="11"/>
      <c r="U30782" s="11"/>
    </row>
    <row r="30783" spans="20:21" x14ac:dyDescent="0.2">
      <c r="T30783" s="11"/>
      <c r="U30783" s="11"/>
    </row>
    <row r="30784" spans="20:21" x14ac:dyDescent="0.2">
      <c r="T30784" s="11"/>
      <c r="U30784" s="11"/>
    </row>
    <row r="30785" spans="20:21" x14ac:dyDescent="0.2">
      <c r="T30785" s="11"/>
      <c r="U30785" s="11"/>
    </row>
    <row r="30786" spans="20:21" x14ac:dyDescent="0.2">
      <c r="T30786" s="11"/>
      <c r="U30786" s="11"/>
    </row>
    <row r="30787" spans="20:21" x14ac:dyDescent="0.2">
      <c r="T30787" s="11"/>
      <c r="U30787" s="11"/>
    </row>
    <row r="30788" spans="20:21" x14ac:dyDescent="0.2">
      <c r="T30788" s="11"/>
      <c r="U30788" s="11"/>
    </row>
    <row r="30789" spans="20:21" x14ac:dyDescent="0.2">
      <c r="T30789" s="11"/>
      <c r="U30789" s="11"/>
    </row>
    <row r="30790" spans="20:21" x14ac:dyDescent="0.2">
      <c r="T30790" s="11"/>
      <c r="U30790" s="11"/>
    </row>
    <row r="30791" spans="20:21" x14ac:dyDescent="0.2">
      <c r="T30791" s="11"/>
      <c r="U30791" s="11"/>
    </row>
    <row r="30792" spans="20:21" x14ac:dyDescent="0.2">
      <c r="T30792" s="11"/>
      <c r="U30792" s="11"/>
    </row>
    <row r="30793" spans="20:21" x14ac:dyDescent="0.2">
      <c r="T30793" s="11"/>
      <c r="U30793" s="11"/>
    </row>
    <row r="30794" spans="20:21" x14ac:dyDescent="0.2">
      <c r="T30794" s="11"/>
      <c r="U30794" s="11"/>
    </row>
    <row r="30795" spans="20:21" x14ac:dyDescent="0.2">
      <c r="T30795" s="11"/>
      <c r="U30795" s="11"/>
    </row>
    <row r="30796" spans="20:21" x14ac:dyDescent="0.2">
      <c r="T30796" s="11"/>
      <c r="U30796" s="11"/>
    </row>
    <row r="30797" spans="20:21" x14ac:dyDescent="0.2">
      <c r="T30797" s="11"/>
      <c r="U30797" s="11"/>
    </row>
    <row r="30798" spans="20:21" x14ac:dyDescent="0.2">
      <c r="T30798" s="11"/>
      <c r="U30798" s="11"/>
    </row>
    <row r="30799" spans="20:21" x14ac:dyDescent="0.2">
      <c r="T30799" s="11"/>
      <c r="U30799" s="11"/>
    </row>
    <row r="30800" spans="20:21" x14ac:dyDescent="0.2">
      <c r="T30800" s="11"/>
      <c r="U30800" s="11"/>
    </row>
    <row r="30801" spans="20:21" x14ac:dyDescent="0.2">
      <c r="T30801" s="11"/>
      <c r="U30801" s="11"/>
    </row>
    <row r="30802" spans="20:21" x14ac:dyDescent="0.2">
      <c r="T30802" s="11"/>
      <c r="U30802" s="11"/>
    </row>
    <row r="30803" spans="20:21" x14ac:dyDescent="0.2">
      <c r="T30803" s="11"/>
      <c r="U30803" s="11"/>
    </row>
    <row r="30804" spans="20:21" x14ac:dyDescent="0.2">
      <c r="T30804" s="11"/>
      <c r="U30804" s="11"/>
    </row>
    <row r="30805" spans="20:21" x14ac:dyDescent="0.2">
      <c r="T30805" s="11"/>
      <c r="U30805" s="11"/>
    </row>
    <row r="30806" spans="20:21" x14ac:dyDescent="0.2">
      <c r="T30806" s="11"/>
      <c r="U30806" s="11"/>
    </row>
    <row r="30807" spans="20:21" x14ac:dyDescent="0.2">
      <c r="T30807" s="11"/>
      <c r="U30807" s="11"/>
    </row>
    <row r="30808" spans="20:21" x14ac:dyDescent="0.2">
      <c r="T30808" s="11"/>
      <c r="U30808" s="11"/>
    </row>
    <row r="30809" spans="20:21" x14ac:dyDescent="0.2">
      <c r="T30809" s="11"/>
      <c r="U30809" s="11"/>
    </row>
    <row r="30810" spans="20:21" x14ac:dyDescent="0.2">
      <c r="T30810" s="11"/>
      <c r="U30810" s="11"/>
    </row>
    <row r="30811" spans="20:21" x14ac:dyDescent="0.2">
      <c r="T30811" s="11"/>
      <c r="U30811" s="11"/>
    </row>
    <row r="30812" spans="20:21" x14ac:dyDescent="0.2">
      <c r="T30812" s="11"/>
      <c r="U30812" s="11"/>
    </row>
    <row r="30813" spans="20:21" x14ac:dyDescent="0.2">
      <c r="T30813" s="11"/>
      <c r="U30813" s="11"/>
    </row>
    <row r="30814" spans="20:21" x14ac:dyDescent="0.2">
      <c r="T30814" s="11"/>
      <c r="U30814" s="11"/>
    </row>
    <row r="30815" spans="20:21" x14ac:dyDescent="0.2">
      <c r="T30815" s="11"/>
      <c r="U30815" s="11"/>
    </row>
    <row r="30816" spans="20:21" x14ac:dyDescent="0.2">
      <c r="T30816" s="11"/>
      <c r="U30816" s="11"/>
    </row>
    <row r="30817" spans="20:21" x14ac:dyDescent="0.2">
      <c r="T30817" s="11"/>
      <c r="U30817" s="11"/>
    </row>
    <row r="30818" spans="20:21" x14ac:dyDescent="0.2">
      <c r="T30818" s="11"/>
      <c r="U30818" s="11"/>
    </row>
    <row r="30819" spans="20:21" x14ac:dyDescent="0.2">
      <c r="T30819" s="11"/>
      <c r="U30819" s="11"/>
    </row>
    <row r="30820" spans="20:21" x14ac:dyDescent="0.2">
      <c r="T30820" s="11"/>
      <c r="U30820" s="11"/>
    </row>
    <row r="30821" spans="20:21" x14ac:dyDescent="0.2">
      <c r="T30821" s="11"/>
      <c r="U30821" s="11"/>
    </row>
    <row r="30822" spans="20:21" x14ac:dyDescent="0.2">
      <c r="T30822" s="11"/>
      <c r="U30822" s="11"/>
    </row>
    <row r="30823" spans="20:21" x14ac:dyDescent="0.2">
      <c r="T30823" s="11"/>
      <c r="U30823" s="11"/>
    </row>
    <row r="30824" spans="20:21" x14ac:dyDescent="0.2">
      <c r="T30824" s="11"/>
      <c r="U30824" s="11"/>
    </row>
    <row r="30825" spans="20:21" x14ac:dyDescent="0.2">
      <c r="T30825" s="11"/>
      <c r="U30825" s="11"/>
    </row>
    <row r="30826" spans="20:21" x14ac:dyDescent="0.2">
      <c r="T30826" s="11"/>
      <c r="U30826" s="11"/>
    </row>
    <row r="30827" spans="20:21" x14ac:dyDescent="0.2">
      <c r="T30827" s="11"/>
      <c r="U30827" s="11"/>
    </row>
    <row r="30828" spans="20:21" x14ac:dyDescent="0.2">
      <c r="T30828" s="11"/>
      <c r="U30828" s="11"/>
    </row>
    <row r="30829" spans="20:21" x14ac:dyDescent="0.2">
      <c r="T30829" s="11"/>
      <c r="U30829" s="11"/>
    </row>
    <row r="30830" spans="20:21" x14ac:dyDescent="0.2">
      <c r="T30830" s="11"/>
      <c r="U30830" s="11"/>
    </row>
    <row r="30831" spans="20:21" x14ac:dyDescent="0.2">
      <c r="T30831" s="11"/>
      <c r="U30831" s="11"/>
    </row>
    <row r="30832" spans="20:21" x14ac:dyDescent="0.2">
      <c r="T30832" s="11"/>
      <c r="U30832" s="11"/>
    </row>
    <row r="30833" spans="20:21" x14ac:dyDescent="0.2">
      <c r="T30833" s="11"/>
      <c r="U30833" s="11"/>
    </row>
    <row r="30834" spans="20:21" x14ac:dyDescent="0.2">
      <c r="T30834" s="11"/>
      <c r="U30834" s="11"/>
    </row>
    <row r="30835" spans="20:21" x14ac:dyDescent="0.2">
      <c r="T30835" s="11"/>
      <c r="U30835" s="11"/>
    </row>
    <row r="30836" spans="20:21" x14ac:dyDescent="0.2">
      <c r="T30836" s="11"/>
      <c r="U30836" s="11"/>
    </row>
    <row r="30837" spans="20:21" x14ac:dyDescent="0.2">
      <c r="T30837" s="11"/>
      <c r="U30837" s="11"/>
    </row>
    <row r="30838" spans="20:21" x14ac:dyDescent="0.2">
      <c r="T30838" s="11"/>
      <c r="U30838" s="11"/>
    </row>
    <row r="30839" spans="20:21" x14ac:dyDescent="0.2">
      <c r="T30839" s="11"/>
      <c r="U30839" s="11"/>
    </row>
    <row r="30840" spans="20:21" x14ac:dyDescent="0.2">
      <c r="T30840" s="11"/>
      <c r="U30840" s="11"/>
    </row>
    <row r="30841" spans="20:21" x14ac:dyDescent="0.2">
      <c r="T30841" s="11"/>
      <c r="U30841" s="11"/>
    </row>
    <row r="30842" spans="20:21" x14ac:dyDescent="0.2">
      <c r="T30842" s="11"/>
      <c r="U30842" s="11"/>
    </row>
    <row r="30843" spans="20:21" x14ac:dyDescent="0.2">
      <c r="T30843" s="11"/>
      <c r="U30843" s="11"/>
    </row>
    <row r="30844" spans="20:21" x14ac:dyDescent="0.2">
      <c r="T30844" s="11"/>
      <c r="U30844" s="11"/>
    </row>
    <row r="30845" spans="20:21" x14ac:dyDescent="0.2">
      <c r="T30845" s="11"/>
      <c r="U30845" s="11"/>
    </row>
    <row r="30846" spans="20:21" x14ac:dyDescent="0.2">
      <c r="T30846" s="11"/>
      <c r="U30846" s="11"/>
    </row>
    <row r="30847" spans="20:21" x14ac:dyDescent="0.2">
      <c r="T30847" s="11"/>
      <c r="U30847" s="11"/>
    </row>
    <row r="30848" spans="20:21" x14ac:dyDescent="0.2">
      <c r="T30848" s="11"/>
      <c r="U30848" s="11"/>
    </row>
    <row r="30849" spans="20:21" x14ac:dyDescent="0.2">
      <c r="T30849" s="11"/>
      <c r="U30849" s="11"/>
    </row>
    <row r="30850" spans="20:21" x14ac:dyDescent="0.2">
      <c r="T30850" s="11"/>
      <c r="U30850" s="11"/>
    </row>
    <row r="30851" spans="20:21" x14ac:dyDescent="0.2">
      <c r="T30851" s="11"/>
      <c r="U30851" s="11"/>
    </row>
    <row r="30852" spans="20:21" x14ac:dyDescent="0.2">
      <c r="T30852" s="11"/>
      <c r="U30852" s="11"/>
    </row>
    <row r="30853" spans="20:21" x14ac:dyDescent="0.2">
      <c r="T30853" s="11"/>
      <c r="U30853" s="11"/>
    </row>
    <row r="30854" spans="20:21" x14ac:dyDescent="0.2">
      <c r="T30854" s="11"/>
      <c r="U30854" s="11"/>
    </row>
    <row r="30855" spans="20:21" x14ac:dyDescent="0.2">
      <c r="T30855" s="11"/>
      <c r="U30855" s="11"/>
    </row>
    <row r="30856" spans="20:21" x14ac:dyDescent="0.2">
      <c r="T30856" s="11"/>
      <c r="U30856" s="11"/>
    </row>
    <row r="30857" spans="20:21" x14ac:dyDescent="0.2">
      <c r="T30857" s="11"/>
      <c r="U30857" s="11"/>
    </row>
    <row r="30858" spans="20:21" x14ac:dyDescent="0.2">
      <c r="T30858" s="11"/>
      <c r="U30858" s="11"/>
    </row>
    <row r="30859" spans="20:21" x14ac:dyDescent="0.2">
      <c r="T30859" s="11"/>
      <c r="U30859" s="11"/>
    </row>
    <row r="30860" spans="20:21" x14ac:dyDescent="0.2">
      <c r="T30860" s="11"/>
      <c r="U30860" s="11"/>
    </row>
    <row r="30861" spans="20:21" x14ac:dyDescent="0.2">
      <c r="T30861" s="11"/>
      <c r="U30861" s="11"/>
    </row>
    <row r="30862" spans="20:21" x14ac:dyDescent="0.2">
      <c r="T30862" s="11"/>
      <c r="U30862" s="11"/>
    </row>
    <row r="30863" spans="20:21" x14ac:dyDescent="0.2">
      <c r="T30863" s="11"/>
      <c r="U30863" s="11"/>
    </row>
    <row r="30864" spans="20:21" x14ac:dyDescent="0.2">
      <c r="T30864" s="11"/>
      <c r="U30864" s="11"/>
    </row>
    <row r="30865" spans="20:21" x14ac:dyDescent="0.2">
      <c r="T30865" s="11"/>
      <c r="U30865" s="11"/>
    </row>
    <row r="30866" spans="20:21" x14ac:dyDescent="0.2">
      <c r="T30866" s="11"/>
      <c r="U30866" s="11"/>
    </row>
    <row r="30867" spans="20:21" x14ac:dyDescent="0.2">
      <c r="T30867" s="11"/>
      <c r="U30867" s="11"/>
    </row>
    <row r="30868" spans="20:21" x14ac:dyDescent="0.2">
      <c r="T30868" s="11"/>
      <c r="U30868" s="11"/>
    </row>
    <row r="30869" spans="20:21" x14ac:dyDescent="0.2">
      <c r="T30869" s="11"/>
      <c r="U30869" s="11"/>
    </row>
    <row r="30870" spans="20:21" x14ac:dyDescent="0.2">
      <c r="T30870" s="11"/>
      <c r="U30870" s="11"/>
    </row>
    <row r="30871" spans="20:21" x14ac:dyDescent="0.2">
      <c r="T30871" s="11"/>
      <c r="U30871" s="11"/>
    </row>
    <row r="30872" spans="20:21" x14ac:dyDescent="0.2">
      <c r="T30872" s="11"/>
      <c r="U30872" s="11"/>
    </row>
    <row r="30873" spans="20:21" x14ac:dyDescent="0.2">
      <c r="T30873" s="11"/>
      <c r="U30873" s="11"/>
    </row>
    <row r="30874" spans="20:21" x14ac:dyDescent="0.2">
      <c r="T30874" s="11"/>
      <c r="U30874" s="11"/>
    </row>
    <row r="30875" spans="20:21" x14ac:dyDescent="0.2">
      <c r="T30875" s="11"/>
      <c r="U30875" s="11"/>
    </row>
    <row r="30876" spans="20:21" x14ac:dyDescent="0.2">
      <c r="T30876" s="11"/>
      <c r="U30876" s="11"/>
    </row>
    <row r="30877" spans="20:21" x14ac:dyDescent="0.2">
      <c r="T30877" s="11"/>
      <c r="U30877" s="11"/>
    </row>
    <row r="30878" spans="20:21" x14ac:dyDescent="0.2">
      <c r="T30878" s="11"/>
      <c r="U30878" s="11"/>
    </row>
    <row r="30879" spans="20:21" x14ac:dyDescent="0.2">
      <c r="T30879" s="11"/>
      <c r="U30879" s="11"/>
    </row>
    <row r="30880" spans="20:21" x14ac:dyDescent="0.2">
      <c r="T30880" s="11"/>
      <c r="U30880" s="11"/>
    </row>
    <row r="30881" spans="20:21" x14ac:dyDescent="0.2">
      <c r="T30881" s="11"/>
      <c r="U30881" s="11"/>
    </row>
    <row r="30882" spans="20:21" x14ac:dyDescent="0.2">
      <c r="T30882" s="11"/>
      <c r="U30882" s="11"/>
    </row>
    <row r="30883" spans="20:21" x14ac:dyDescent="0.2">
      <c r="T30883" s="11"/>
      <c r="U30883" s="11"/>
    </row>
    <row r="30884" spans="20:21" x14ac:dyDescent="0.2">
      <c r="T30884" s="11"/>
      <c r="U30884" s="11"/>
    </row>
    <row r="30885" spans="20:21" x14ac:dyDescent="0.2">
      <c r="T30885" s="11"/>
      <c r="U30885" s="11"/>
    </row>
    <row r="30886" spans="20:21" x14ac:dyDescent="0.2">
      <c r="T30886" s="11"/>
      <c r="U30886" s="11"/>
    </row>
    <row r="30887" spans="20:21" x14ac:dyDescent="0.2">
      <c r="T30887" s="11"/>
      <c r="U30887" s="11"/>
    </row>
    <row r="30888" spans="20:21" x14ac:dyDescent="0.2">
      <c r="T30888" s="11"/>
      <c r="U30888" s="11"/>
    </row>
    <row r="30889" spans="20:21" x14ac:dyDescent="0.2">
      <c r="T30889" s="11"/>
      <c r="U30889" s="11"/>
    </row>
    <row r="30890" spans="20:21" x14ac:dyDescent="0.2">
      <c r="T30890" s="11"/>
      <c r="U30890" s="11"/>
    </row>
    <row r="30891" spans="20:21" x14ac:dyDescent="0.2">
      <c r="T30891" s="11"/>
      <c r="U30891" s="11"/>
    </row>
    <row r="30892" spans="20:21" x14ac:dyDescent="0.2">
      <c r="T30892" s="11"/>
      <c r="U30892" s="11"/>
    </row>
    <row r="30893" spans="20:21" x14ac:dyDescent="0.2">
      <c r="T30893" s="11"/>
      <c r="U30893" s="11"/>
    </row>
    <row r="30894" spans="20:21" x14ac:dyDescent="0.2">
      <c r="T30894" s="11"/>
      <c r="U30894" s="11"/>
    </row>
    <row r="30895" spans="20:21" x14ac:dyDescent="0.2">
      <c r="T30895" s="11"/>
      <c r="U30895" s="11"/>
    </row>
    <row r="30896" spans="20:21" x14ac:dyDescent="0.2">
      <c r="T30896" s="11"/>
      <c r="U30896" s="11"/>
    </row>
    <row r="30897" spans="20:21" x14ac:dyDescent="0.2">
      <c r="T30897" s="11"/>
      <c r="U30897" s="11"/>
    </row>
    <row r="30898" spans="20:21" x14ac:dyDescent="0.2">
      <c r="T30898" s="11"/>
      <c r="U30898" s="11"/>
    </row>
    <row r="30899" spans="20:21" x14ac:dyDescent="0.2">
      <c r="T30899" s="11"/>
      <c r="U30899" s="11"/>
    </row>
    <row r="30900" spans="20:21" x14ac:dyDescent="0.2">
      <c r="T30900" s="11"/>
      <c r="U30900" s="11"/>
    </row>
    <row r="30901" spans="20:21" x14ac:dyDescent="0.2">
      <c r="T30901" s="11"/>
      <c r="U30901" s="11"/>
    </row>
    <row r="30902" spans="20:21" x14ac:dyDescent="0.2">
      <c r="T30902" s="11"/>
      <c r="U30902" s="11"/>
    </row>
    <row r="30903" spans="20:21" x14ac:dyDescent="0.2">
      <c r="T30903" s="11"/>
      <c r="U30903" s="11"/>
    </row>
    <row r="30904" spans="20:21" x14ac:dyDescent="0.2">
      <c r="T30904" s="11"/>
      <c r="U30904" s="11"/>
    </row>
    <row r="30905" spans="20:21" x14ac:dyDescent="0.2">
      <c r="T30905" s="11"/>
      <c r="U30905" s="11"/>
    </row>
    <row r="30906" spans="20:21" x14ac:dyDescent="0.2">
      <c r="T30906" s="11"/>
      <c r="U30906" s="11"/>
    </row>
    <row r="30907" spans="20:21" x14ac:dyDescent="0.2">
      <c r="T30907" s="11"/>
      <c r="U30907" s="11"/>
    </row>
    <row r="30908" spans="20:21" x14ac:dyDescent="0.2">
      <c r="T30908" s="11"/>
      <c r="U30908" s="11"/>
    </row>
    <row r="30909" spans="20:21" x14ac:dyDescent="0.2">
      <c r="T30909" s="11"/>
      <c r="U30909" s="11"/>
    </row>
    <row r="30910" spans="20:21" x14ac:dyDescent="0.2">
      <c r="T30910" s="11"/>
      <c r="U30910" s="11"/>
    </row>
    <row r="30911" spans="20:21" x14ac:dyDescent="0.2">
      <c r="T30911" s="11"/>
      <c r="U30911" s="11"/>
    </row>
    <row r="30912" spans="20:21" x14ac:dyDescent="0.2">
      <c r="T30912" s="11"/>
      <c r="U30912" s="11"/>
    </row>
    <row r="30913" spans="20:21" x14ac:dyDescent="0.2">
      <c r="T30913" s="11"/>
      <c r="U30913" s="11"/>
    </row>
    <row r="30914" spans="20:21" x14ac:dyDescent="0.2">
      <c r="T30914" s="11"/>
      <c r="U30914" s="11"/>
    </row>
    <row r="30915" spans="20:21" x14ac:dyDescent="0.2">
      <c r="T30915" s="11"/>
      <c r="U30915" s="11"/>
    </row>
    <row r="30916" spans="20:21" x14ac:dyDescent="0.2">
      <c r="T30916" s="11"/>
      <c r="U30916" s="11"/>
    </row>
    <row r="30917" spans="20:21" x14ac:dyDescent="0.2">
      <c r="T30917" s="11"/>
      <c r="U30917" s="11"/>
    </row>
    <row r="30918" spans="20:21" x14ac:dyDescent="0.2">
      <c r="T30918" s="11"/>
      <c r="U30918" s="11"/>
    </row>
    <row r="30919" spans="20:21" x14ac:dyDescent="0.2">
      <c r="T30919" s="11"/>
      <c r="U30919" s="11"/>
    </row>
    <row r="30920" spans="20:21" x14ac:dyDescent="0.2">
      <c r="T30920" s="11"/>
      <c r="U30920" s="11"/>
    </row>
    <row r="30921" spans="20:21" x14ac:dyDescent="0.2">
      <c r="T30921" s="11"/>
      <c r="U30921" s="11"/>
    </row>
    <row r="30922" spans="20:21" x14ac:dyDescent="0.2">
      <c r="T30922" s="11"/>
      <c r="U30922" s="11"/>
    </row>
    <row r="30923" spans="20:21" x14ac:dyDescent="0.2">
      <c r="T30923" s="11"/>
      <c r="U30923" s="11"/>
    </row>
    <row r="30924" spans="20:21" x14ac:dyDescent="0.2">
      <c r="T30924" s="11"/>
      <c r="U30924" s="11"/>
    </row>
    <row r="30925" spans="20:21" x14ac:dyDescent="0.2">
      <c r="T30925" s="11"/>
      <c r="U30925" s="11"/>
    </row>
    <row r="30926" spans="20:21" x14ac:dyDescent="0.2">
      <c r="T30926" s="11"/>
      <c r="U30926" s="11"/>
    </row>
    <row r="30927" spans="20:21" x14ac:dyDescent="0.2">
      <c r="T30927" s="11"/>
      <c r="U30927" s="11"/>
    </row>
    <row r="30928" spans="20:21" x14ac:dyDescent="0.2">
      <c r="T30928" s="11"/>
      <c r="U30928" s="11"/>
    </row>
    <row r="30929" spans="20:21" x14ac:dyDescent="0.2">
      <c r="T30929" s="11"/>
      <c r="U30929" s="11"/>
    </row>
    <row r="30930" spans="20:21" x14ac:dyDescent="0.2">
      <c r="T30930" s="11"/>
      <c r="U30930" s="11"/>
    </row>
    <row r="30931" spans="20:21" x14ac:dyDescent="0.2">
      <c r="T30931" s="11"/>
      <c r="U30931" s="11"/>
    </row>
    <row r="30932" spans="20:21" x14ac:dyDescent="0.2">
      <c r="T30932" s="11"/>
      <c r="U30932" s="11"/>
    </row>
    <row r="30933" spans="20:21" x14ac:dyDescent="0.2">
      <c r="T30933" s="11"/>
      <c r="U30933" s="11"/>
    </row>
    <row r="30934" spans="20:21" x14ac:dyDescent="0.2">
      <c r="T30934" s="11"/>
      <c r="U30934" s="11"/>
    </row>
    <row r="30935" spans="20:21" x14ac:dyDescent="0.2">
      <c r="T30935" s="11"/>
      <c r="U30935" s="11"/>
    </row>
    <row r="30936" spans="20:21" x14ac:dyDescent="0.2">
      <c r="T30936" s="11"/>
      <c r="U30936" s="11"/>
    </row>
    <row r="30937" spans="20:21" x14ac:dyDescent="0.2">
      <c r="T30937" s="11"/>
      <c r="U30937" s="11"/>
    </row>
    <row r="30938" spans="20:21" x14ac:dyDescent="0.2">
      <c r="T30938" s="11"/>
      <c r="U30938" s="11"/>
    </row>
    <row r="30939" spans="20:21" x14ac:dyDescent="0.2">
      <c r="T30939" s="11"/>
      <c r="U30939" s="11"/>
    </row>
    <row r="30940" spans="20:21" x14ac:dyDescent="0.2">
      <c r="T30940" s="11"/>
      <c r="U30940" s="11"/>
    </row>
    <row r="30941" spans="20:21" x14ac:dyDescent="0.2">
      <c r="T30941" s="11"/>
      <c r="U30941" s="11"/>
    </row>
    <row r="30942" spans="20:21" x14ac:dyDescent="0.2">
      <c r="T30942" s="11"/>
      <c r="U30942" s="11"/>
    </row>
    <row r="30943" spans="20:21" x14ac:dyDescent="0.2">
      <c r="T30943" s="11"/>
      <c r="U30943" s="11"/>
    </row>
    <row r="30944" spans="20:21" x14ac:dyDescent="0.2">
      <c r="T30944" s="11"/>
      <c r="U30944" s="11"/>
    </row>
    <row r="30945" spans="20:21" x14ac:dyDescent="0.2">
      <c r="T30945" s="11"/>
      <c r="U30945" s="11"/>
    </row>
    <row r="30946" spans="20:21" x14ac:dyDescent="0.2">
      <c r="T30946" s="11"/>
      <c r="U30946" s="11"/>
    </row>
    <row r="30947" spans="20:21" x14ac:dyDescent="0.2">
      <c r="T30947" s="11"/>
      <c r="U30947" s="11"/>
    </row>
    <row r="30948" spans="20:21" x14ac:dyDescent="0.2">
      <c r="T30948" s="11"/>
      <c r="U30948" s="11"/>
    </row>
    <row r="30949" spans="20:21" x14ac:dyDescent="0.2">
      <c r="T30949" s="11"/>
      <c r="U30949" s="11"/>
    </row>
    <row r="30950" spans="20:21" x14ac:dyDescent="0.2">
      <c r="T30950" s="11"/>
      <c r="U30950" s="11"/>
    </row>
    <row r="30951" spans="20:21" x14ac:dyDescent="0.2">
      <c r="T30951" s="11"/>
      <c r="U30951" s="11"/>
    </row>
    <row r="30952" spans="20:21" x14ac:dyDescent="0.2">
      <c r="T30952" s="11"/>
      <c r="U30952" s="11"/>
    </row>
    <row r="30953" spans="20:21" x14ac:dyDescent="0.2">
      <c r="T30953" s="11"/>
      <c r="U30953" s="11"/>
    </row>
    <row r="30954" spans="20:21" x14ac:dyDescent="0.2">
      <c r="T30954" s="11"/>
      <c r="U30954" s="11"/>
    </row>
    <row r="30955" spans="20:21" x14ac:dyDescent="0.2">
      <c r="T30955" s="11"/>
      <c r="U30955" s="11"/>
    </row>
    <row r="30956" spans="20:21" x14ac:dyDescent="0.2">
      <c r="T30956" s="11"/>
      <c r="U30956" s="11"/>
    </row>
    <row r="30957" spans="20:21" x14ac:dyDescent="0.2">
      <c r="T30957" s="11"/>
      <c r="U30957" s="11"/>
    </row>
    <row r="30958" spans="20:21" x14ac:dyDescent="0.2">
      <c r="T30958" s="11"/>
      <c r="U30958" s="11"/>
    </row>
    <row r="30959" spans="20:21" x14ac:dyDescent="0.2">
      <c r="T30959" s="11"/>
      <c r="U30959" s="11"/>
    </row>
    <row r="30960" spans="20:21" x14ac:dyDescent="0.2">
      <c r="T30960" s="11"/>
      <c r="U30960" s="11"/>
    </row>
    <row r="30961" spans="20:21" x14ac:dyDescent="0.2">
      <c r="T30961" s="11"/>
      <c r="U30961" s="11"/>
    </row>
    <row r="30962" spans="20:21" x14ac:dyDescent="0.2">
      <c r="T30962" s="11"/>
      <c r="U30962" s="11"/>
    </row>
    <row r="30963" spans="20:21" x14ac:dyDescent="0.2">
      <c r="T30963" s="11"/>
      <c r="U30963" s="11"/>
    </row>
    <row r="30964" spans="20:21" x14ac:dyDescent="0.2">
      <c r="T30964" s="11"/>
      <c r="U30964" s="11"/>
    </row>
    <row r="30965" spans="20:21" x14ac:dyDescent="0.2">
      <c r="T30965" s="11"/>
      <c r="U30965" s="11"/>
    </row>
    <row r="30966" spans="20:21" x14ac:dyDescent="0.2">
      <c r="T30966" s="11"/>
      <c r="U30966" s="11"/>
    </row>
    <row r="30967" spans="20:21" x14ac:dyDescent="0.2">
      <c r="T30967" s="11"/>
      <c r="U30967" s="11"/>
    </row>
    <row r="30968" spans="20:21" x14ac:dyDescent="0.2">
      <c r="T30968" s="11"/>
      <c r="U30968" s="11"/>
    </row>
    <row r="30969" spans="20:21" x14ac:dyDescent="0.2">
      <c r="T30969" s="11"/>
      <c r="U30969" s="11"/>
    </row>
    <row r="30970" spans="20:21" x14ac:dyDescent="0.2">
      <c r="T30970" s="11"/>
      <c r="U30970" s="11"/>
    </row>
    <row r="30971" spans="20:21" x14ac:dyDescent="0.2">
      <c r="T30971" s="11"/>
      <c r="U30971" s="11"/>
    </row>
    <row r="30972" spans="20:21" x14ac:dyDescent="0.2">
      <c r="T30972" s="11"/>
      <c r="U30972" s="11"/>
    </row>
    <row r="30973" spans="20:21" x14ac:dyDescent="0.2">
      <c r="T30973" s="11"/>
      <c r="U30973" s="11"/>
    </row>
    <row r="30974" spans="20:21" x14ac:dyDescent="0.2">
      <c r="T30974" s="11"/>
      <c r="U30974" s="11"/>
    </row>
    <row r="30975" spans="20:21" x14ac:dyDescent="0.2">
      <c r="T30975" s="11"/>
      <c r="U30975" s="11"/>
    </row>
    <row r="30976" spans="20:21" x14ac:dyDescent="0.2">
      <c r="T30976" s="11"/>
      <c r="U30976" s="11"/>
    </row>
    <row r="30977" spans="20:21" x14ac:dyDescent="0.2">
      <c r="T30977" s="11"/>
      <c r="U30977" s="11"/>
    </row>
    <row r="30978" spans="20:21" x14ac:dyDescent="0.2">
      <c r="T30978" s="11"/>
      <c r="U30978" s="11"/>
    </row>
    <row r="30979" spans="20:21" x14ac:dyDescent="0.2">
      <c r="T30979" s="11"/>
      <c r="U30979" s="11"/>
    </row>
    <row r="30980" spans="20:21" x14ac:dyDescent="0.2">
      <c r="T30980" s="11"/>
      <c r="U30980" s="11"/>
    </row>
    <row r="30981" spans="20:21" x14ac:dyDescent="0.2">
      <c r="T30981" s="11"/>
      <c r="U30981" s="11"/>
    </row>
    <row r="30982" spans="20:21" x14ac:dyDescent="0.2">
      <c r="T30982" s="11"/>
      <c r="U30982" s="11"/>
    </row>
    <row r="30983" spans="20:21" x14ac:dyDescent="0.2">
      <c r="T30983" s="11"/>
      <c r="U30983" s="11"/>
    </row>
    <row r="30984" spans="20:21" x14ac:dyDescent="0.2">
      <c r="T30984" s="11"/>
      <c r="U30984" s="11"/>
    </row>
    <row r="30985" spans="20:21" x14ac:dyDescent="0.2">
      <c r="T30985" s="11"/>
      <c r="U30985" s="11"/>
    </row>
    <row r="30986" spans="20:21" x14ac:dyDescent="0.2">
      <c r="T30986" s="11"/>
      <c r="U30986" s="11"/>
    </row>
    <row r="30987" spans="20:21" x14ac:dyDescent="0.2">
      <c r="T30987" s="11"/>
      <c r="U30987" s="11"/>
    </row>
    <row r="30988" spans="20:21" x14ac:dyDescent="0.2">
      <c r="T30988" s="11"/>
      <c r="U30988" s="11"/>
    </row>
    <row r="30989" spans="20:21" x14ac:dyDescent="0.2">
      <c r="T30989" s="11"/>
      <c r="U30989" s="11"/>
    </row>
    <row r="30990" spans="20:21" x14ac:dyDescent="0.2">
      <c r="T30990" s="11"/>
      <c r="U30990" s="11"/>
    </row>
    <row r="30991" spans="20:21" x14ac:dyDescent="0.2">
      <c r="T30991" s="11"/>
      <c r="U30991" s="11"/>
    </row>
    <row r="30992" spans="20:21" x14ac:dyDescent="0.2">
      <c r="T30992" s="11"/>
      <c r="U30992" s="11"/>
    </row>
    <row r="30993" spans="20:21" x14ac:dyDescent="0.2">
      <c r="T30993" s="11"/>
      <c r="U30993" s="11"/>
    </row>
    <row r="30994" spans="20:21" x14ac:dyDescent="0.2">
      <c r="T30994" s="11"/>
      <c r="U30994" s="11"/>
    </row>
    <row r="30995" spans="20:21" x14ac:dyDescent="0.2">
      <c r="T30995" s="11"/>
      <c r="U30995" s="11"/>
    </row>
    <row r="30996" spans="20:21" x14ac:dyDescent="0.2">
      <c r="T30996" s="11"/>
      <c r="U30996" s="11"/>
    </row>
    <row r="30997" spans="20:21" x14ac:dyDescent="0.2">
      <c r="T30997" s="11"/>
      <c r="U30997" s="11"/>
    </row>
    <row r="30998" spans="20:21" x14ac:dyDescent="0.2">
      <c r="T30998" s="11"/>
      <c r="U30998" s="11"/>
    </row>
    <row r="30999" spans="20:21" x14ac:dyDescent="0.2">
      <c r="T30999" s="11"/>
      <c r="U30999" s="11"/>
    </row>
    <row r="31000" spans="20:21" x14ac:dyDescent="0.2">
      <c r="T31000" s="11"/>
      <c r="U31000" s="11"/>
    </row>
    <row r="31001" spans="20:21" x14ac:dyDescent="0.2">
      <c r="T31001" s="11"/>
      <c r="U31001" s="11"/>
    </row>
    <row r="31002" spans="20:21" x14ac:dyDescent="0.2">
      <c r="T31002" s="11"/>
      <c r="U31002" s="11"/>
    </row>
    <row r="31003" spans="20:21" x14ac:dyDescent="0.2">
      <c r="T31003" s="11"/>
      <c r="U31003" s="11"/>
    </row>
    <row r="31004" spans="20:21" x14ac:dyDescent="0.2">
      <c r="T31004" s="11"/>
      <c r="U31004" s="11"/>
    </row>
    <row r="31005" spans="20:21" x14ac:dyDescent="0.2">
      <c r="T31005" s="11"/>
      <c r="U31005" s="11"/>
    </row>
    <row r="31006" spans="20:21" x14ac:dyDescent="0.2">
      <c r="T31006" s="11"/>
      <c r="U31006" s="11"/>
    </row>
    <row r="31007" spans="20:21" x14ac:dyDescent="0.2">
      <c r="T31007" s="11"/>
      <c r="U31007" s="11"/>
    </row>
    <row r="31008" spans="20:21" x14ac:dyDescent="0.2">
      <c r="T31008" s="11"/>
      <c r="U31008" s="11"/>
    </row>
    <row r="31009" spans="20:21" x14ac:dyDescent="0.2">
      <c r="T31009" s="11"/>
      <c r="U31009" s="11"/>
    </row>
    <row r="31010" spans="20:21" x14ac:dyDescent="0.2">
      <c r="T31010" s="11"/>
      <c r="U31010" s="11"/>
    </row>
    <row r="31011" spans="20:21" x14ac:dyDescent="0.2">
      <c r="T31011" s="11"/>
      <c r="U31011" s="11"/>
    </row>
    <row r="31012" spans="20:21" x14ac:dyDescent="0.2">
      <c r="T31012" s="11"/>
      <c r="U31012" s="11"/>
    </row>
    <row r="31013" spans="20:21" x14ac:dyDescent="0.2">
      <c r="T31013" s="11"/>
      <c r="U31013" s="11"/>
    </row>
    <row r="31014" spans="20:21" x14ac:dyDescent="0.2">
      <c r="T31014" s="11"/>
      <c r="U31014" s="11"/>
    </row>
    <row r="31015" spans="20:21" x14ac:dyDescent="0.2">
      <c r="T31015" s="11"/>
      <c r="U31015" s="11"/>
    </row>
    <row r="31016" spans="20:21" x14ac:dyDescent="0.2">
      <c r="T31016" s="11"/>
      <c r="U31016" s="11"/>
    </row>
    <row r="31017" spans="20:21" x14ac:dyDescent="0.2">
      <c r="T31017" s="11"/>
      <c r="U31017" s="11"/>
    </row>
    <row r="31018" spans="20:21" x14ac:dyDescent="0.2">
      <c r="T31018" s="11"/>
      <c r="U31018" s="11"/>
    </row>
    <row r="31019" spans="20:21" x14ac:dyDescent="0.2">
      <c r="T31019" s="11"/>
      <c r="U31019" s="11"/>
    </row>
    <row r="31020" spans="20:21" x14ac:dyDescent="0.2">
      <c r="T31020" s="11"/>
      <c r="U31020" s="11"/>
    </row>
    <row r="31021" spans="20:21" x14ac:dyDescent="0.2">
      <c r="T31021" s="11"/>
      <c r="U31021" s="11"/>
    </row>
    <row r="31022" spans="20:21" x14ac:dyDescent="0.2">
      <c r="T31022" s="11"/>
      <c r="U31022" s="11"/>
    </row>
    <row r="31023" spans="20:21" x14ac:dyDescent="0.2">
      <c r="T31023" s="11"/>
      <c r="U31023" s="11"/>
    </row>
    <row r="31024" spans="20:21" x14ac:dyDescent="0.2">
      <c r="T31024" s="11"/>
      <c r="U31024" s="11"/>
    </row>
    <row r="31025" spans="20:21" x14ac:dyDescent="0.2">
      <c r="T31025" s="11"/>
      <c r="U31025" s="11"/>
    </row>
    <row r="31026" spans="20:21" x14ac:dyDescent="0.2">
      <c r="T31026" s="11"/>
      <c r="U31026" s="11"/>
    </row>
    <row r="31027" spans="20:21" x14ac:dyDescent="0.2">
      <c r="T31027" s="11"/>
      <c r="U31027" s="11"/>
    </row>
    <row r="31028" spans="20:21" x14ac:dyDescent="0.2">
      <c r="T31028" s="11"/>
      <c r="U31028" s="11"/>
    </row>
    <row r="31029" spans="20:21" x14ac:dyDescent="0.2">
      <c r="T31029" s="11"/>
      <c r="U31029" s="11"/>
    </row>
    <row r="31030" spans="20:21" x14ac:dyDescent="0.2">
      <c r="T31030" s="11"/>
      <c r="U31030" s="11"/>
    </row>
    <row r="31031" spans="20:21" x14ac:dyDescent="0.2">
      <c r="T31031" s="11"/>
      <c r="U31031" s="11"/>
    </row>
    <row r="31032" spans="20:21" x14ac:dyDescent="0.2">
      <c r="T31032" s="11"/>
      <c r="U31032" s="11"/>
    </row>
    <row r="31033" spans="20:21" x14ac:dyDescent="0.2">
      <c r="T31033" s="11"/>
      <c r="U31033" s="11"/>
    </row>
    <row r="31034" spans="20:21" x14ac:dyDescent="0.2">
      <c r="T31034" s="11"/>
      <c r="U31034" s="11"/>
    </row>
    <row r="31035" spans="20:21" x14ac:dyDescent="0.2">
      <c r="T31035" s="11"/>
      <c r="U31035" s="11"/>
    </row>
    <row r="31036" spans="20:21" x14ac:dyDescent="0.2">
      <c r="T31036" s="11"/>
      <c r="U31036" s="11"/>
    </row>
    <row r="31037" spans="20:21" x14ac:dyDescent="0.2">
      <c r="T31037" s="11"/>
      <c r="U31037" s="11"/>
    </row>
    <row r="31038" spans="20:21" x14ac:dyDescent="0.2">
      <c r="T31038" s="11"/>
      <c r="U31038" s="11"/>
    </row>
    <row r="31039" spans="20:21" x14ac:dyDescent="0.2">
      <c r="T31039" s="11"/>
      <c r="U31039" s="11"/>
    </row>
    <row r="31040" spans="20:21" x14ac:dyDescent="0.2">
      <c r="T31040" s="11"/>
      <c r="U31040" s="11"/>
    </row>
    <row r="31041" spans="20:21" x14ac:dyDescent="0.2">
      <c r="T31041" s="11"/>
      <c r="U31041" s="11"/>
    </row>
    <row r="31042" spans="20:21" x14ac:dyDescent="0.2">
      <c r="T31042" s="11"/>
      <c r="U31042" s="11"/>
    </row>
    <row r="31043" spans="20:21" x14ac:dyDescent="0.2">
      <c r="T31043" s="11"/>
      <c r="U31043" s="11"/>
    </row>
    <row r="31044" spans="20:21" x14ac:dyDescent="0.2">
      <c r="T31044" s="11"/>
      <c r="U31044" s="11"/>
    </row>
    <row r="31045" spans="20:21" x14ac:dyDescent="0.2">
      <c r="T31045" s="11"/>
      <c r="U31045" s="11"/>
    </row>
    <row r="31046" spans="20:21" x14ac:dyDescent="0.2">
      <c r="T31046" s="11"/>
      <c r="U31046" s="11"/>
    </row>
    <row r="31047" spans="20:21" x14ac:dyDescent="0.2">
      <c r="T31047" s="11"/>
      <c r="U31047" s="11"/>
    </row>
    <row r="31048" spans="20:21" x14ac:dyDescent="0.2">
      <c r="T31048" s="11"/>
      <c r="U31048" s="11"/>
    </row>
    <row r="31049" spans="20:21" x14ac:dyDescent="0.2">
      <c r="T31049" s="11"/>
      <c r="U31049" s="11"/>
    </row>
    <row r="31050" spans="20:21" x14ac:dyDescent="0.2">
      <c r="T31050" s="11"/>
      <c r="U31050" s="11"/>
    </row>
    <row r="31051" spans="20:21" x14ac:dyDescent="0.2">
      <c r="T31051" s="11"/>
      <c r="U31051" s="11"/>
    </row>
    <row r="31052" spans="20:21" x14ac:dyDescent="0.2">
      <c r="T31052" s="11"/>
      <c r="U31052" s="11"/>
    </row>
    <row r="31053" spans="20:21" x14ac:dyDescent="0.2">
      <c r="T31053" s="11"/>
      <c r="U31053" s="11"/>
    </row>
    <row r="31054" spans="20:21" x14ac:dyDescent="0.2">
      <c r="T31054" s="11"/>
      <c r="U31054" s="11"/>
    </row>
    <row r="31055" spans="20:21" x14ac:dyDescent="0.2">
      <c r="T31055" s="11"/>
      <c r="U31055" s="11"/>
    </row>
    <row r="31056" spans="20:21" x14ac:dyDescent="0.2">
      <c r="T31056" s="11"/>
      <c r="U31056" s="11"/>
    </row>
    <row r="31057" spans="20:21" x14ac:dyDescent="0.2">
      <c r="T31057" s="11"/>
      <c r="U31057" s="11"/>
    </row>
    <row r="31058" spans="20:21" x14ac:dyDescent="0.2">
      <c r="T31058" s="11"/>
      <c r="U31058" s="11"/>
    </row>
    <row r="31059" spans="20:21" x14ac:dyDescent="0.2">
      <c r="T31059" s="11"/>
      <c r="U31059" s="11"/>
    </row>
    <row r="31060" spans="20:21" x14ac:dyDescent="0.2">
      <c r="T31060" s="11"/>
      <c r="U31060" s="11"/>
    </row>
    <row r="31061" spans="20:21" x14ac:dyDescent="0.2">
      <c r="T31061" s="11"/>
      <c r="U31061" s="11"/>
    </row>
    <row r="31062" spans="20:21" x14ac:dyDescent="0.2">
      <c r="T31062" s="11"/>
      <c r="U31062" s="11"/>
    </row>
    <row r="31063" spans="20:21" x14ac:dyDescent="0.2">
      <c r="T31063" s="11"/>
      <c r="U31063" s="11"/>
    </row>
    <row r="31064" spans="20:21" x14ac:dyDescent="0.2">
      <c r="T31064" s="11"/>
      <c r="U31064" s="11"/>
    </row>
    <row r="31065" spans="20:21" x14ac:dyDescent="0.2">
      <c r="T31065" s="11"/>
      <c r="U31065" s="11"/>
    </row>
    <row r="31066" spans="20:21" x14ac:dyDescent="0.2">
      <c r="T31066" s="11"/>
      <c r="U31066" s="11"/>
    </row>
    <row r="31067" spans="20:21" x14ac:dyDescent="0.2">
      <c r="T31067" s="11"/>
      <c r="U31067" s="11"/>
    </row>
    <row r="31068" spans="20:21" x14ac:dyDescent="0.2">
      <c r="T31068" s="11"/>
      <c r="U31068" s="11"/>
    </row>
    <row r="31069" spans="20:21" x14ac:dyDescent="0.2">
      <c r="T31069" s="11"/>
      <c r="U31069" s="11"/>
    </row>
    <row r="31070" spans="20:21" x14ac:dyDescent="0.2">
      <c r="T31070" s="11"/>
      <c r="U31070" s="11"/>
    </row>
    <row r="31071" spans="20:21" x14ac:dyDescent="0.2">
      <c r="T31071" s="11"/>
      <c r="U31071" s="11"/>
    </row>
    <row r="31072" spans="20:21" x14ac:dyDescent="0.2">
      <c r="T31072" s="11"/>
      <c r="U31072" s="11"/>
    </row>
    <row r="31073" spans="20:21" x14ac:dyDescent="0.2">
      <c r="T31073" s="11"/>
      <c r="U31073" s="11"/>
    </row>
    <row r="31074" spans="20:21" x14ac:dyDescent="0.2">
      <c r="T31074" s="11"/>
      <c r="U31074" s="11"/>
    </row>
    <row r="31075" spans="20:21" x14ac:dyDescent="0.2">
      <c r="T31075" s="11"/>
      <c r="U31075" s="11"/>
    </row>
    <row r="31076" spans="20:21" x14ac:dyDescent="0.2">
      <c r="T31076" s="11"/>
      <c r="U31076" s="11"/>
    </row>
    <row r="31077" spans="20:21" x14ac:dyDescent="0.2">
      <c r="T31077" s="11"/>
      <c r="U31077" s="11"/>
    </row>
    <row r="31078" spans="20:21" x14ac:dyDescent="0.2">
      <c r="T31078" s="11"/>
      <c r="U31078" s="11"/>
    </row>
    <row r="31079" spans="20:21" x14ac:dyDescent="0.2">
      <c r="T31079" s="11"/>
      <c r="U31079" s="11"/>
    </row>
    <row r="31080" spans="20:21" x14ac:dyDescent="0.2">
      <c r="T31080" s="11"/>
      <c r="U31080" s="11"/>
    </row>
    <row r="31081" spans="20:21" x14ac:dyDescent="0.2">
      <c r="T31081" s="11"/>
      <c r="U31081" s="11"/>
    </row>
    <row r="31082" spans="20:21" x14ac:dyDescent="0.2">
      <c r="T31082" s="11"/>
      <c r="U31082" s="11"/>
    </row>
    <row r="31083" spans="20:21" x14ac:dyDescent="0.2">
      <c r="T31083" s="11"/>
      <c r="U31083" s="11"/>
    </row>
    <row r="31084" spans="20:21" x14ac:dyDescent="0.2">
      <c r="T31084" s="11"/>
      <c r="U31084" s="11"/>
    </row>
    <row r="31085" spans="20:21" x14ac:dyDescent="0.2">
      <c r="T31085" s="11"/>
      <c r="U31085" s="11"/>
    </row>
    <row r="31086" spans="20:21" x14ac:dyDescent="0.2">
      <c r="T31086" s="11"/>
      <c r="U31086" s="11"/>
    </row>
    <row r="31087" spans="20:21" x14ac:dyDescent="0.2">
      <c r="T31087" s="11"/>
      <c r="U31087" s="11"/>
    </row>
    <row r="31088" spans="20:21" x14ac:dyDescent="0.2">
      <c r="T31088" s="11"/>
      <c r="U31088" s="11"/>
    </row>
    <row r="31089" spans="20:21" x14ac:dyDescent="0.2">
      <c r="T31089" s="11"/>
      <c r="U31089" s="11"/>
    </row>
    <row r="31090" spans="20:21" x14ac:dyDescent="0.2">
      <c r="T31090" s="11"/>
      <c r="U31090" s="11"/>
    </row>
    <row r="31091" spans="20:21" x14ac:dyDescent="0.2">
      <c r="T31091" s="11"/>
      <c r="U31091" s="11"/>
    </row>
    <row r="31092" spans="20:21" x14ac:dyDescent="0.2">
      <c r="T31092" s="11"/>
      <c r="U31092" s="11"/>
    </row>
    <row r="31093" spans="20:21" x14ac:dyDescent="0.2">
      <c r="T31093" s="11"/>
      <c r="U31093" s="11"/>
    </row>
    <row r="31094" spans="20:21" x14ac:dyDescent="0.2">
      <c r="T31094" s="11"/>
      <c r="U31094" s="11"/>
    </row>
    <row r="31095" spans="20:21" x14ac:dyDescent="0.2">
      <c r="T31095" s="11"/>
      <c r="U31095" s="11"/>
    </row>
    <row r="31096" spans="20:21" x14ac:dyDescent="0.2">
      <c r="T31096" s="11"/>
      <c r="U31096" s="11"/>
    </row>
    <row r="31097" spans="20:21" x14ac:dyDescent="0.2">
      <c r="T31097" s="11"/>
      <c r="U31097" s="11"/>
    </row>
    <row r="31098" spans="20:21" x14ac:dyDescent="0.2">
      <c r="T31098" s="11"/>
      <c r="U31098" s="11"/>
    </row>
    <row r="31099" spans="20:21" x14ac:dyDescent="0.2">
      <c r="T31099" s="11"/>
      <c r="U31099" s="11"/>
    </row>
    <row r="31100" spans="20:21" x14ac:dyDescent="0.2">
      <c r="T31100" s="11"/>
      <c r="U31100" s="11"/>
    </row>
    <row r="31101" spans="20:21" x14ac:dyDescent="0.2">
      <c r="T31101" s="11"/>
      <c r="U31101" s="11"/>
    </row>
    <row r="31102" spans="20:21" x14ac:dyDescent="0.2">
      <c r="T31102" s="11"/>
      <c r="U31102" s="11"/>
    </row>
    <row r="31103" spans="20:21" x14ac:dyDescent="0.2">
      <c r="T31103" s="11"/>
      <c r="U31103" s="11"/>
    </row>
    <row r="31104" spans="20:21" x14ac:dyDescent="0.2">
      <c r="T31104" s="11"/>
      <c r="U31104" s="11"/>
    </row>
    <row r="31105" spans="20:21" x14ac:dyDescent="0.2">
      <c r="T31105" s="11"/>
      <c r="U31105" s="11"/>
    </row>
    <row r="31106" spans="20:21" x14ac:dyDescent="0.2">
      <c r="T31106" s="11"/>
      <c r="U31106" s="11"/>
    </row>
    <row r="31107" spans="20:21" x14ac:dyDescent="0.2">
      <c r="T31107" s="11"/>
      <c r="U31107" s="11"/>
    </row>
    <row r="31108" spans="20:21" x14ac:dyDescent="0.2">
      <c r="T31108" s="11"/>
      <c r="U31108" s="11"/>
    </row>
    <row r="31109" spans="20:21" x14ac:dyDescent="0.2">
      <c r="T31109" s="11"/>
      <c r="U31109" s="11"/>
    </row>
    <row r="31110" spans="20:21" x14ac:dyDescent="0.2">
      <c r="T31110" s="11"/>
      <c r="U31110" s="11"/>
    </row>
    <row r="31111" spans="20:21" x14ac:dyDescent="0.2">
      <c r="T31111" s="11"/>
      <c r="U31111" s="11"/>
    </row>
    <row r="31112" spans="20:21" x14ac:dyDescent="0.2">
      <c r="T31112" s="11"/>
      <c r="U31112" s="11"/>
    </row>
    <row r="31113" spans="20:21" x14ac:dyDescent="0.2">
      <c r="T31113" s="11"/>
      <c r="U31113" s="11"/>
    </row>
    <row r="31114" spans="20:21" x14ac:dyDescent="0.2">
      <c r="T31114" s="11"/>
      <c r="U31114" s="11"/>
    </row>
    <row r="31115" spans="20:21" x14ac:dyDescent="0.2">
      <c r="T31115" s="11"/>
      <c r="U31115" s="11"/>
    </row>
    <row r="31116" spans="20:21" x14ac:dyDescent="0.2">
      <c r="T31116" s="11"/>
      <c r="U31116" s="11"/>
    </row>
    <row r="31117" spans="20:21" x14ac:dyDescent="0.2">
      <c r="T31117" s="11"/>
      <c r="U31117" s="11"/>
    </row>
    <row r="31118" spans="20:21" x14ac:dyDescent="0.2">
      <c r="T31118" s="11"/>
      <c r="U31118" s="11"/>
    </row>
    <row r="31119" spans="20:21" x14ac:dyDescent="0.2">
      <c r="T31119" s="11"/>
      <c r="U31119" s="11"/>
    </row>
    <row r="31120" spans="20:21" x14ac:dyDescent="0.2">
      <c r="T31120" s="11"/>
      <c r="U31120" s="11"/>
    </row>
    <row r="31121" spans="20:21" x14ac:dyDescent="0.2">
      <c r="T31121" s="11"/>
      <c r="U31121" s="11"/>
    </row>
    <row r="31122" spans="20:21" x14ac:dyDescent="0.2">
      <c r="T31122" s="11"/>
      <c r="U31122" s="11"/>
    </row>
    <row r="31123" spans="20:21" x14ac:dyDescent="0.2">
      <c r="T31123" s="11"/>
      <c r="U31123" s="11"/>
    </row>
    <row r="31124" spans="20:21" x14ac:dyDescent="0.2">
      <c r="T31124" s="11"/>
      <c r="U31124" s="11"/>
    </row>
    <row r="31125" spans="20:21" x14ac:dyDescent="0.2">
      <c r="T31125" s="11"/>
      <c r="U31125" s="11"/>
    </row>
    <row r="31126" spans="20:21" x14ac:dyDescent="0.2">
      <c r="T31126" s="11"/>
      <c r="U31126" s="11"/>
    </row>
    <row r="31127" spans="20:21" x14ac:dyDescent="0.2">
      <c r="T31127" s="11"/>
      <c r="U31127" s="11"/>
    </row>
    <row r="31128" spans="20:21" x14ac:dyDescent="0.2">
      <c r="T31128" s="11"/>
      <c r="U31128" s="11"/>
    </row>
    <row r="31129" spans="20:21" x14ac:dyDescent="0.2">
      <c r="T31129" s="11"/>
      <c r="U31129" s="11"/>
    </row>
    <row r="31130" spans="20:21" x14ac:dyDescent="0.2">
      <c r="T31130" s="11"/>
      <c r="U31130" s="11"/>
    </row>
    <row r="31131" spans="20:21" x14ac:dyDescent="0.2">
      <c r="T31131" s="11"/>
      <c r="U31131" s="11"/>
    </row>
    <row r="31132" spans="20:21" x14ac:dyDescent="0.2">
      <c r="T31132" s="11"/>
      <c r="U31132" s="11"/>
    </row>
    <row r="31133" spans="20:21" x14ac:dyDescent="0.2">
      <c r="T31133" s="11"/>
      <c r="U31133" s="11"/>
    </row>
    <row r="31134" spans="20:21" x14ac:dyDescent="0.2">
      <c r="T31134" s="11"/>
      <c r="U31134" s="11"/>
    </row>
    <row r="31135" spans="20:21" x14ac:dyDescent="0.2">
      <c r="T31135" s="11"/>
      <c r="U31135" s="11"/>
    </row>
    <row r="31136" spans="20:21" x14ac:dyDescent="0.2">
      <c r="T31136" s="11"/>
      <c r="U31136" s="11"/>
    </row>
    <row r="31137" spans="20:21" x14ac:dyDescent="0.2">
      <c r="T31137" s="11"/>
      <c r="U31137" s="11"/>
    </row>
    <row r="31138" spans="20:21" x14ac:dyDescent="0.2">
      <c r="T31138" s="11"/>
      <c r="U31138" s="11"/>
    </row>
    <row r="31139" spans="20:21" x14ac:dyDescent="0.2">
      <c r="T31139" s="11"/>
      <c r="U31139" s="11"/>
    </row>
    <row r="31140" spans="20:21" x14ac:dyDescent="0.2">
      <c r="T31140" s="11"/>
      <c r="U31140" s="11"/>
    </row>
    <row r="31141" spans="20:21" x14ac:dyDescent="0.2">
      <c r="T31141" s="11"/>
      <c r="U31141" s="11"/>
    </row>
    <row r="31142" spans="20:21" x14ac:dyDescent="0.2">
      <c r="T31142" s="11"/>
      <c r="U31142" s="11"/>
    </row>
    <row r="31143" spans="20:21" x14ac:dyDescent="0.2">
      <c r="T31143" s="11"/>
      <c r="U31143" s="11"/>
    </row>
    <row r="31144" spans="20:21" x14ac:dyDescent="0.2">
      <c r="T31144" s="11"/>
      <c r="U31144" s="11"/>
    </row>
    <row r="31145" spans="20:21" x14ac:dyDescent="0.2">
      <c r="T31145" s="11"/>
      <c r="U31145" s="11"/>
    </row>
    <row r="31146" spans="20:21" x14ac:dyDescent="0.2">
      <c r="T31146" s="11"/>
      <c r="U31146" s="11"/>
    </row>
    <row r="31147" spans="20:21" x14ac:dyDescent="0.2">
      <c r="T31147" s="11"/>
      <c r="U31147" s="11"/>
    </row>
    <row r="31148" spans="20:21" x14ac:dyDescent="0.2">
      <c r="T31148" s="11"/>
      <c r="U31148" s="11"/>
    </row>
    <row r="31149" spans="20:21" x14ac:dyDescent="0.2">
      <c r="T31149" s="11"/>
      <c r="U31149" s="11"/>
    </row>
    <row r="31150" spans="20:21" x14ac:dyDescent="0.2">
      <c r="T31150" s="11"/>
      <c r="U31150" s="11"/>
    </row>
    <row r="31151" spans="20:21" x14ac:dyDescent="0.2">
      <c r="T31151" s="11"/>
      <c r="U31151" s="11"/>
    </row>
    <row r="31152" spans="20:21" x14ac:dyDescent="0.2">
      <c r="T31152" s="11"/>
      <c r="U31152" s="11"/>
    </row>
    <row r="31153" spans="20:21" x14ac:dyDescent="0.2">
      <c r="T31153" s="11"/>
      <c r="U31153" s="11"/>
    </row>
    <row r="31154" spans="20:21" x14ac:dyDescent="0.2">
      <c r="T31154" s="11"/>
      <c r="U31154" s="11"/>
    </row>
    <row r="31155" spans="20:21" x14ac:dyDescent="0.2">
      <c r="T31155" s="11"/>
      <c r="U31155" s="11"/>
    </row>
    <row r="31156" spans="20:21" x14ac:dyDescent="0.2">
      <c r="T31156" s="11"/>
      <c r="U31156" s="11"/>
    </row>
    <row r="31157" spans="20:21" x14ac:dyDescent="0.2">
      <c r="T31157" s="11"/>
      <c r="U31157" s="11"/>
    </row>
    <row r="31158" spans="20:21" x14ac:dyDescent="0.2">
      <c r="T31158" s="11"/>
      <c r="U31158" s="11"/>
    </row>
    <row r="31159" spans="20:21" x14ac:dyDescent="0.2">
      <c r="T31159" s="11"/>
      <c r="U31159" s="11"/>
    </row>
    <row r="31160" spans="20:21" x14ac:dyDescent="0.2">
      <c r="T31160" s="11"/>
      <c r="U31160" s="11"/>
    </row>
    <row r="31161" spans="20:21" x14ac:dyDescent="0.2">
      <c r="T31161" s="11"/>
      <c r="U31161" s="11"/>
    </row>
    <row r="31162" spans="20:21" x14ac:dyDescent="0.2">
      <c r="T31162" s="11"/>
      <c r="U31162" s="11"/>
    </row>
    <row r="31163" spans="20:21" x14ac:dyDescent="0.2">
      <c r="T31163" s="11"/>
      <c r="U31163" s="11"/>
    </row>
    <row r="31164" spans="20:21" x14ac:dyDescent="0.2">
      <c r="T31164" s="11"/>
      <c r="U31164" s="11"/>
    </row>
    <row r="31165" spans="20:21" x14ac:dyDescent="0.2">
      <c r="T31165" s="11"/>
      <c r="U31165" s="11"/>
    </row>
    <row r="31166" spans="20:21" x14ac:dyDescent="0.2">
      <c r="T31166" s="11"/>
      <c r="U31166" s="11"/>
    </row>
    <row r="31167" spans="20:21" x14ac:dyDescent="0.2">
      <c r="T31167" s="11"/>
      <c r="U31167" s="11"/>
    </row>
    <row r="31168" spans="20:21" x14ac:dyDescent="0.2">
      <c r="T31168" s="11"/>
      <c r="U31168" s="11"/>
    </row>
    <row r="31169" spans="20:21" x14ac:dyDescent="0.2">
      <c r="T31169" s="11"/>
      <c r="U31169" s="11"/>
    </row>
    <row r="31170" spans="20:21" x14ac:dyDescent="0.2">
      <c r="T31170" s="11"/>
      <c r="U31170" s="11"/>
    </row>
    <row r="31171" spans="20:21" x14ac:dyDescent="0.2">
      <c r="T31171" s="11"/>
      <c r="U31171" s="11"/>
    </row>
    <row r="31172" spans="20:21" x14ac:dyDescent="0.2">
      <c r="T31172" s="11"/>
      <c r="U31172" s="11"/>
    </row>
    <row r="31173" spans="20:21" x14ac:dyDescent="0.2">
      <c r="T31173" s="11"/>
      <c r="U31173" s="11"/>
    </row>
    <row r="31174" spans="20:21" x14ac:dyDescent="0.2">
      <c r="T31174" s="11"/>
      <c r="U31174" s="11"/>
    </row>
    <row r="31175" spans="20:21" x14ac:dyDescent="0.2">
      <c r="T31175" s="11"/>
      <c r="U31175" s="11"/>
    </row>
    <row r="31176" spans="20:21" x14ac:dyDescent="0.2">
      <c r="T31176" s="11"/>
      <c r="U31176" s="11"/>
    </row>
    <row r="31177" spans="20:21" x14ac:dyDescent="0.2">
      <c r="T31177" s="11"/>
      <c r="U31177" s="11"/>
    </row>
    <row r="31178" spans="20:21" x14ac:dyDescent="0.2">
      <c r="T31178" s="11"/>
      <c r="U31178" s="11"/>
    </row>
    <row r="31179" spans="20:21" x14ac:dyDescent="0.2">
      <c r="T31179" s="11"/>
      <c r="U31179" s="11"/>
    </row>
    <row r="31180" spans="20:21" x14ac:dyDescent="0.2">
      <c r="T31180" s="11"/>
      <c r="U31180" s="11"/>
    </row>
    <row r="31181" spans="20:21" x14ac:dyDescent="0.2">
      <c r="T31181" s="11"/>
      <c r="U31181" s="11"/>
    </row>
    <row r="31182" spans="20:21" x14ac:dyDescent="0.2">
      <c r="T31182" s="11"/>
      <c r="U31182" s="11"/>
    </row>
    <row r="31183" spans="20:21" x14ac:dyDescent="0.2">
      <c r="T31183" s="11"/>
      <c r="U31183" s="11"/>
    </row>
    <row r="31184" spans="20:21" x14ac:dyDescent="0.2">
      <c r="T31184" s="11"/>
      <c r="U31184" s="11"/>
    </row>
    <row r="31185" spans="20:21" x14ac:dyDescent="0.2">
      <c r="T31185" s="11"/>
      <c r="U31185" s="11"/>
    </row>
    <row r="31186" spans="20:21" x14ac:dyDescent="0.2">
      <c r="T31186" s="11"/>
      <c r="U31186" s="11"/>
    </row>
    <row r="31187" spans="20:21" x14ac:dyDescent="0.2">
      <c r="T31187" s="11"/>
      <c r="U31187" s="11"/>
    </row>
    <row r="31188" spans="20:21" x14ac:dyDescent="0.2">
      <c r="T31188" s="11"/>
      <c r="U31188" s="11"/>
    </row>
    <row r="31189" spans="20:21" x14ac:dyDescent="0.2">
      <c r="T31189" s="11"/>
      <c r="U31189" s="11"/>
    </row>
    <row r="31190" spans="20:21" x14ac:dyDescent="0.2">
      <c r="T31190" s="11"/>
      <c r="U31190" s="11"/>
    </row>
    <row r="31191" spans="20:21" x14ac:dyDescent="0.2">
      <c r="T31191" s="11"/>
      <c r="U31191" s="11"/>
    </row>
    <row r="31192" spans="20:21" x14ac:dyDescent="0.2">
      <c r="T31192" s="11"/>
      <c r="U31192" s="11"/>
    </row>
    <row r="31193" spans="20:21" x14ac:dyDescent="0.2">
      <c r="T31193" s="11"/>
      <c r="U31193" s="11"/>
    </row>
    <row r="31194" spans="20:21" x14ac:dyDescent="0.2">
      <c r="T31194" s="11"/>
      <c r="U31194" s="11"/>
    </row>
    <row r="31195" spans="20:21" x14ac:dyDescent="0.2">
      <c r="T31195" s="11"/>
      <c r="U31195" s="11"/>
    </row>
    <row r="31196" spans="20:21" x14ac:dyDescent="0.2">
      <c r="T31196" s="11"/>
      <c r="U31196" s="11"/>
    </row>
    <row r="31197" spans="20:21" x14ac:dyDescent="0.2">
      <c r="T31197" s="11"/>
      <c r="U31197" s="11"/>
    </row>
    <row r="31198" spans="20:21" x14ac:dyDescent="0.2">
      <c r="T31198" s="11"/>
      <c r="U31198" s="11"/>
    </row>
    <row r="31199" spans="20:21" x14ac:dyDescent="0.2">
      <c r="T31199" s="11"/>
      <c r="U31199" s="11"/>
    </row>
    <row r="31200" spans="20:21" x14ac:dyDescent="0.2">
      <c r="T31200" s="11"/>
      <c r="U31200" s="11"/>
    </row>
    <row r="31201" spans="20:21" x14ac:dyDescent="0.2">
      <c r="T31201" s="11"/>
      <c r="U31201" s="11"/>
    </row>
    <row r="31202" spans="20:21" x14ac:dyDescent="0.2">
      <c r="T31202" s="11"/>
      <c r="U31202" s="11"/>
    </row>
    <row r="31203" spans="20:21" x14ac:dyDescent="0.2">
      <c r="T31203" s="11"/>
      <c r="U31203" s="11"/>
    </row>
    <row r="31204" spans="20:21" x14ac:dyDescent="0.2">
      <c r="T31204" s="11"/>
      <c r="U31204" s="11"/>
    </row>
    <row r="31205" spans="20:21" x14ac:dyDescent="0.2">
      <c r="T31205" s="11"/>
      <c r="U31205" s="11"/>
    </row>
    <row r="31206" spans="20:21" x14ac:dyDescent="0.2">
      <c r="T31206" s="11"/>
      <c r="U31206" s="11"/>
    </row>
    <row r="31207" spans="20:21" x14ac:dyDescent="0.2">
      <c r="T31207" s="11"/>
      <c r="U31207" s="11"/>
    </row>
    <row r="31208" spans="20:21" x14ac:dyDescent="0.2">
      <c r="T31208" s="11"/>
      <c r="U31208" s="11"/>
    </row>
    <row r="31209" spans="20:21" x14ac:dyDescent="0.2">
      <c r="T31209" s="11"/>
      <c r="U31209" s="11"/>
    </row>
    <row r="31210" spans="20:21" x14ac:dyDescent="0.2">
      <c r="T31210" s="11"/>
      <c r="U31210" s="11"/>
    </row>
    <row r="31211" spans="20:21" x14ac:dyDescent="0.2">
      <c r="T31211" s="11"/>
      <c r="U31211" s="11"/>
    </row>
    <row r="31212" spans="20:21" x14ac:dyDescent="0.2">
      <c r="T31212" s="11"/>
      <c r="U31212" s="11"/>
    </row>
    <row r="31213" spans="20:21" x14ac:dyDescent="0.2">
      <c r="T31213" s="11"/>
      <c r="U31213" s="11"/>
    </row>
    <row r="31214" spans="20:21" x14ac:dyDescent="0.2">
      <c r="T31214" s="11"/>
      <c r="U31214" s="11"/>
    </row>
    <row r="31215" spans="20:21" x14ac:dyDescent="0.2">
      <c r="T31215" s="11"/>
      <c r="U31215" s="11"/>
    </row>
    <row r="31216" spans="20:21" x14ac:dyDescent="0.2">
      <c r="T31216" s="11"/>
      <c r="U31216" s="11"/>
    </row>
    <row r="31217" spans="20:21" x14ac:dyDescent="0.2">
      <c r="T31217" s="11"/>
      <c r="U31217" s="11"/>
    </row>
    <row r="31218" spans="20:21" x14ac:dyDescent="0.2">
      <c r="T31218" s="11"/>
      <c r="U31218" s="11"/>
    </row>
    <row r="31219" spans="20:21" x14ac:dyDescent="0.2">
      <c r="T31219" s="11"/>
      <c r="U31219" s="11"/>
    </row>
    <row r="31220" spans="20:21" x14ac:dyDescent="0.2">
      <c r="T31220" s="11"/>
      <c r="U31220" s="11"/>
    </row>
    <row r="31221" spans="20:21" x14ac:dyDescent="0.2">
      <c r="T31221" s="11"/>
      <c r="U31221" s="11"/>
    </row>
    <row r="31222" spans="20:21" x14ac:dyDescent="0.2">
      <c r="T31222" s="11"/>
      <c r="U31222" s="11"/>
    </row>
    <row r="31223" spans="20:21" x14ac:dyDescent="0.2">
      <c r="T31223" s="11"/>
      <c r="U31223" s="11"/>
    </row>
    <row r="31224" spans="20:21" x14ac:dyDescent="0.2">
      <c r="T31224" s="11"/>
      <c r="U31224" s="11"/>
    </row>
    <row r="31225" spans="20:21" x14ac:dyDescent="0.2">
      <c r="T31225" s="11"/>
      <c r="U31225" s="11"/>
    </row>
    <row r="31226" spans="20:21" x14ac:dyDescent="0.2">
      <c r="T31226" s="11"/>
      <c r="U31226" s="11"/>
    </row>
    <row r="31227" spans="20:21" x14ac:dyDescent="0.2">
      <c r="T31227" s="11"/>
      <c r="U31227" s="11"/>
    </row>
    <row r="31228" spans="20:21" x14ac:dyDescent="0.2">
      <c r="T31228" s="11"/>
      <c r="U31228" s="11"/>
    </row>
    <row r="31229" spans="20:21" x14ac:dyDescent="0.2">
      <c r="T31229" s="11"/>
      <c r="U31229" s="11"/>
    </row>
    <row r="31230" spans="20:21" x14ac:dyDescent="0.2">
      <c r="T31230" s="11"/>
      <c r="U31230" s="11"/>
    </row>
    <row r="31231" spans="20:21" x14ac:dyDescent="0.2">
      <c r="T31231" s="11"/>
      <c r="U31231" s="11"/>
    </row>
    <row r="31232" spans="20:21" x14ac:dyDescent="0.2">
      <c r="T31232" s="11"/>
      <c r="U31232" s="11"/>
    </row>
    <row r="31233" spans="20:21" x14ac:dyDescent="0.2">
      <c r="T31233" s="11"/>
      <c r="U31233" s="11"/>
    </row>
    <row r="31234" spans="20:21" x14ac:dyDescent="0.2">
      <c r="T31234" s="11"/>
      <c r="U31234" s="11"/>
    </row>
    <row r="31235" spans="20:21" x14ac:dyDescent="0.2">
      <c r="T31235" s="11"/>
      <c r="U31235" s="11"/>
    </row>
    <row r="31236" spans="20:21" x14ac:dyDescent="0.2">
      <c r="T31236" s="11"/>
      <c r="U31236" s="11"/>
    </row>
    <row r="31237" spans="20:21" x14ac:dyDescent="0.2">
      <c r="T31237" s="11"/>
      <c r="U31237" s="11"/>
    </row>
    <row r="31238" spans="20:21" x14ac:dyDescent="0.2">
      <c r="T31238" s="11"/>
      <c r="U31238" s="11"/>
    </row>
    <row r="31239" spans="20:21" x14ac:dyDescent="0.2">
      <c r="T31239" s="11"/>
      <c r="U31239" s="11"/>
    </row>
    <row r="31240" spans="20:21" x14ac:dyDescent="0.2">
      <c r="T31240" s="11"/>
      <c r="U31240" s="11"/>
    </row>
    <row r="31241" spans="20:21" x14ac:dyDescent="0.2">
      <c r="T31241" s="11"/>
      <c r="U31241" s="11"/>
    </row>
    <row r="31242" spans="20:21" x14ac:dyDescent="0.2">
      <c r="T31242" s="11"/>
      <c r="U31242" s="11"/>
    </row>
    <row r="31243" spans="20:21" x14ac:dyDescent="0.2">
      <c r="T31243" s="11"/>
      <c r="U31243" s="11"/>
    </row>
    <row r="31244" spans="20:21" x14ac:dyDescent="0.2">
      <c r="T31244" s="11"/>
      <c r="U31244" s="11"/>
    </row>
    <row r="31245" spans="20:21" x14ac:dyDescent="0.2">
      <c r="T31245" s="11"/>
      <c r="U31245" s="11"/>
    </row>
    <row r="31246" spans="20:21" x14ac:dyDescent="0.2">
      <c r="T31246" s="11"/>
      <c r="U31246" s="11"/>
    </row>
    <row r="31247" spans="20:21" x14ac:dyDescent="0.2">
      <c r="T31247" s="11"/>
      <c r="U31247" s="11"/>
    </row>
    <row r="31248" spans="20:21" x14ac:dyDescent="0.2">
      <c r="T31248" s="11"/>
      <c r="U31248" s="11"/>
    </row>
    <row r="31249" spans="20:21" x14ac:dyDescent="0.2">
      <c r="T31249" s="11"/>
      <c r="U31249" s="11"/>
    </row>
    <row r="31250" spans="20:21" x14ac:dyDescent="0.2">
      <c r="T31250" s="11"/>
      <c r="U31250" s="11"/>
    </row>
    <row r="31251" spans="20:21" x14ac:dyDescent="0.2">
      <c r="T31251" s="11"/>
      <c r="U31251" s="11"/>
    </row>
    <row r="31252" spans="20:21" x14ac:dyDescent="0.2">
      <c r="T31252" s="11"/>
      <c r="U31252" s="11"/>
    </row>
    <row r="31253" spans="20:21" x14ac:dyDescent="0.2">
      <c r="T31253" s="11"/>
      <c r="U31253" s="11"/>
    </row>
    <row r="31254" spans="20:21" x14ac:dyDescent="0.2">
      <c r="T31254" s="11"/>
      <c r="U31254" s="11"/>
    </row>
    <row r="31255" spans="20:21" x14ac:dyDescent="0.2">
      <c r="T31255" s="11"/>
      <c r="U31255" s="11"/>
    </row>
    <row r="31256" spans="20:21" x14ac:dyDescent="0.2">
      <c r="T31256" s="11"/>
      <c r="U31256" s="11"/>
    </row>
    <row r="31257" spans="20:21" x14ac:dyDescent="0.2">
      <c r="T31257" s="11"/>
      <c r="U31257" s="11"/>
    </row>
    <row r="31258" spans="20:21" x14ac:dyDescent="0.2">
      <c r="T31258" s="11"/>
      <c r="U31258" s="11"/>
    </row>
    <row r="31259" spans="20:21" x14ac:dyDescent="0.2">
      <c r="T31259" s="11"/>
      <c r="U31259" s="11"/>
    </row>
    <row r="31260" spans="20:21" x14ac:dyDescent="0.2">
      <c r="T31260" s="11"/>
      <c r="U31260" s="11"/>
    </row>
    <row r="31261" spans="20:21" x14ac:dyDescent="0.2">
      <c r="T31261" s="11"/>
      <c r="U31261" s="11"/>
    </row>
    <row r="31262" spans="20:21" x14ac:dyDescent="0.2">
      <c r="T31262" s="11"/>
      <c r="U31262" s="11"/>
    </row>
    <row r="31263" spans="20:21" x14ac:dyDescent="0.2">
      <c r="T31263" s="11"/>
      <c r="U31263" s="11"/>
    </row>
    <row r="31264" spans="20:21" x14ac:dyDescent="0.2">
      <c r="T31264" s="11"/>
      <c r="U31264" s="11"/>
    </row>
    <row r="31265" spans="20:21" x14ac:dyDescent="0.2">
      <c r="T31265" s="11"/>
      <c r="U31265" s="11"/>
    </row>
    <row r="31266" spans="20:21" x14ac:dyDescent="0.2">
      <c r="T31266" s="11"/>
      <c r="U31266" s="11"/>
    </row>
    <row r="31267" spans="20:21" x14ac:dyDescent="0.2">
      <c r="T31267" s="11"/>
      <c r="U31267" s="11"/>
    </row>
    <row r="31268" spans="20:21" x14ac:dyDescent="0.2">
      <c r="T31268" s="11"/>
      <c r="U31268" s="11"/>
    </row>
    <row r="31269" spans="20:21" x14ac:dyDescent="0.2">
      <c r="T31269" s="11"/>
      <c r="U31269" s="11"/>
    </row>
    <row r="31270" spans="20:21" x14ac:dyDescent="0.2">
      <c r="T31270" s="11"/>
      <c r="U31270" s="11"/>
    </row>
    <row r="31271" spans="20:21" x14ac:dyDescent="0.2">
      <c r="T31271" s="11"/>
      <c r="U31271" s="11"/>
    </row>
    <row r="31272" spans="20:21" x14ac:dyDescent="0.2">
      <c r="T31272" s="11"/>
      <c r="U31272" s="11"/>
    </row>
    <row r="31273" spans="20:21" x14ac:dyDescent="0.2">
      <c r="T31273" s="11"/>
      <c r="U31273" s="11"/>
    </row>
    <row r="31274" spans="20:21" x14ac:dyDescent="0.2">
      <c r="T31274" s="11"/>
      <c r="U31274" s="11"/>
    </row>
    <row r="31275" spans="20:21" x14ac:dyDescent="0.2">
      <c r="T31275" s="11"/>
      <c r="U31275" s="11"/>
    </row>
    <row r="31276" spans="20:21" x14ac:dyDescent="0.2">
      <c r="T31276" s="11"/>
      <c r="U31276" s="11"/>
    </row>
    <row r="31277" spans="20:21" x14ac:dyDescent="0.2">
      <c r="T31277" s="11"/>
      <c r="U31277" s="11"/>
    </row>
    <row r="31278" spans="20:21" x14ac:dyDescent="0.2">
      <c r="T31278" s="11"/>
      <c r="U31278" s="11"/>
    </row>
    <row r="31279" spans="20:21" x14ac:dyDescent="0.2">
      <c r="T31279" s="11"/>
      <c r="U31279" s="11"/>
    </row>
    <row r="31280" spans="20:21" x14ac:dyDescent="0.2">
      <c r="T31280" s="11"/>
      <c r="U31280" s="11"/>
    </row>
    <row r="31281" spans="20:21" x14ac:dyDescent="0.2">
      <c r="T31281" s="11"/>
      <c r="U31281" s="11"/>
    </row>
    <row r="31282" spans="20:21" x14ac:dyDescent="0.2">
      <c r="T31282" s="11"/>
      <c r="U31282" s="11"/>
    </row>
    <row r="31283" spans="20:21" x14ac:dyDescent="0.2">
      <c r="T31283" s="11"/>
      <c r="U31283" s="11"/>
    </row>
    <row r="31284" spans="20:21" x14ac:dyDescent="0.2">
      <c r="T31284" s="11"/>
      <c r="U31284" s="11"/>
    </row>
    <row r="31285" spans="20:21" x14ac:dyDescent="0.2">
      <c r="T31285" s="11"/>
      <c r="U31285" s="11"/>
    </row>
    <row r="31286" spans="20:21" x14ac:dyDescent="0.2">
      <c r="T31286" s="11"/>
      <c r="U31286" s="11"/>
    </row>
    <row r="31287" spans="20:21" x14ac:dyDescent="0.2">
      <c r="T31287" s="11"/>
      <c r="U31287" s="11"/>
    </row>
    <row r="31288" spans="20:21" x14ac:dyDescent="0.2">
      <c r="T31288" s="11"/>
      <c r="U31288" s="11"/>
    </row>
    <row r="31289" spans="20:21" x14ac:dyDescent="0.2">
      <c r="T31289" s="11"/>
      <c r="U31289" s="11"/>
    </row>
    <row r="31290" spans="20:21" x14ac:dyDescent="0.2">
      <c r="T31290" s="11"/>
      <c r="U31290" s="11"/>
    </row>
    <row r="31291" spans="20:21" x14ac:dyDescent="0.2">
      <c r="T31291" s="11"/>
      <c r="U31291" s="11"/>
    </row>
    <row r="31292" spans="20:21" x14ac:dyDescent="0.2">
      <c r="T31292" s="11"/>
      <c r="U31292" s="11"/>
    </row>
    <row r="31293" spans="20:21" x14ac:dyDescent="0.2">
      <c r="T31293" s="11"/>
      <c r="U31293" s="11"/>
    </row>
    <row r="31294" spans="20:21" x14ac:dyDescent="0.2">
      <c r="T31294" s="11"/>
      <c r="U31294" s="11"/>
    </row>
    <row r="31295" spans="20:21" x14ac:dyDescent="0.2">
      <c r="T31295" s="11"/>
      <c r="U31295" s="11"/>
    </row>
    <row r="31296" spans="20:21" x14ac:dyDescent="0.2">
      <c r="T31296" s="11"/>
      <c r="U31296" s="11"/>
    </row>
    <row r="31297" spans="20:21" x14ac:dyDescent="0.2">
      <c r="T31297" s="11"/>
      <c r="U31297" s="11"/>
    </row>
    <row r="31298" spans="20:21" x14ac:dyDescent="0.2">
      <c r="T31298" s="11"/>
      <c r="U31298" s="11"/>
    </row>
    <row r="31299" spans="20:21" x14ac:dyDescent="0.2">
      <c r="T31299" s="11"/>
      <c r="U31299" s="11"/>
    </row>
    <row r="31300" spans="20:21" x14ac:dyDescent="0.2">
      <c r="T31300" s="11"/>
      <c r="U31300" s="11"/>
    </row>
    <row r="31301" spans="20:21" x14ac:dyDescent="0.2">
      <c r="T31301" s="11"/>
      <c r="U31301" s="11"/>
    </row>
    <row r="31302" spans="20:21" x14ac:dyDescent="0.2">
      <c r="T31302" s="11"/>
      <c r="U31302" s="11"/>
    </row>
    <row r="31303" spans="20:21" x14ac:dyDescent="0.2">
      <c r="T31303" s="11"/>
      <c r="U31303" s="11"/>
    </row>
    <row r="31304" spans="20:21" x14ac:dyDescent="0.2">
      <c r="T31304" s="11"/>
      <c r="U31304" s="11"/>
    </row>
    <row r="31305" spans="20:21" x14ac:dyDescent="0.2">
      <c r="T31305" s="11"/>
      <c r="U31305" s="11"/>
    </row>
    <row r="31306" spans="20:21" x14ac:dyDescent="0.2">
      <c r="T31306" s="11"/>
      <c r="U31306" s="11"/>
    </row>
    <row r="31307" spans="20:21" x14ac:dyDescent="0.2">
      <c r="T31307" s="11"/>
      <c r="U31307" s="11"/>
    </row>
    <row r="31308" spans="20:21" x14ac:dyDescent="0.2">
      <c r="T31308" s="11"/>
      <c r="U31308" s="11"/>
    </row>
    <row r="31309" spans="20:21" x14ac:dyDescent="0.2">
      <c r="T31309" s="11"/>
      <c r="U31309" s="11"/>
    </row>
    <row r="31310" spans="20:21" x14ac:dyDescent="0.2">
      <c r="T31310" s="11"/>
      <c r="U31310" s="11"/>
    </row>
    <row r="31311" spans="20:21" x14ac:dyDescent="0.2">
      <c r="T31311" s="11"/>
      <c r="U31311" s="11"/>
    </row>
    <row r="31312" spans="20:21" x14ac:dyDescent="0.2">
      <c r="T31312" s="11"/>
      <c r="U31312" s="11"/>
    </row>
    <row r="31313" spans="20:21" x14ac:dyDescent="0.2">
      <c r="T31313" s="11"/>
      <c r="U31313" s="11"/>
    </row>
    <row r="31314" spans="20:21" x14ac:dyDescent="0.2">
      <c r="T31314" s="11"/>
      <c r="U31314" s="11"/>
    </row>
    <row r="31315" spans="20:21" x14ac:dyDescent="0.2">
      <c r="T31315" s="11"/>
      <c r="U31315" s="11"/>
    </row>
    <row r="31316" spans="20:21" x14ac:dyDescent="0.2">
      <c r="T31316" s="11"/>
      <c r="U31316" s="11"/>
    </row>
    <row r="31317" spans="20:21" x14ac:dyDescent="0.2">
      <c r="T31317" s="11"/>
      <c r="U31317" s="11"/>
    </row>
    <row r="31318" spans="20:21" x14ac:dyDescent="0.2">
      <c r="T31318" s="11"/>
      <c r="U31318" s="11"/>
    </row>
    <row r="31319" spans="20:21" x14ac:dyDescent="0.2">
      <c r="T31319" s="11"/>
      <c r="U31319" s="11"/>
    </row>
    <row r="31320" spans="20:21" x14ac:dyDescent="0.2">
      <c r="T31320" s="11"/>
      <c r="U31320" s="11"/>
    </row>
    <row r="31321" spans="20:21" x14ac:dyDescent="0.2">
      <c r="T31321" s="11"/>
      <c r="U31321" s="11"/>
    </row>
    <row r="31322" spans="20:21" x14ac:dyDescent="0.2">
      <c r="T31322" s="11"/>
      <c r="U31322" s="11"/>
    </row>
    <row r="31323" spans="20:21" x14ac:dyDescent="0.2">
      <c r="T31323" s="11"/>
      <c r="U31323" s="11"/>
    </row>
    <row r="31324" spans="20:21" x14ac:dyDescent="0.2">
      <c r="T31324" s="11"/>
      <c r="U31324" s="11"/>
    </row>
    <row r="31325" spans="20:21" x14ac:dyDescent="0.2">
      <c r="T31325" s="11"/>
      <c r="U31325" s="11"/>
    </row>
    <row r="31326" spans="20:21" x14ac:dyDescent="0.2">
      <c r="T31326" s="11"/>
      <c r="U31326" s="11"/>
    </row>
    <row r="31327" spans="20:21" x14ac:dyDescent="0.2">
      <c r="T31327" s="11"/>
      <c r="U31327" s="11"/>
    </row>
    <row r="31328" spans="20:21" x14ac:dyDescent="0.2">
      <c r="T31328" s="11"/>
      <c r="U31328" s="11"/>
    </row>
    <row r="31329" spans="20:21" x14ac:dyDescent="0.2">
      <c r="T31329" s="11"/>
      <c r="U31329" s="11"/>
    </row>
    <row r="31330" spans="20:21" x14ac:dyDescent="0.2">
      <c r="T31330" s="11"/>
      <c r="U31330" s="11"/>
    </row>
    <row r="31331" spans="20:21" x14ac:dyDescent="0.2">
      <c r="T31331" s="11"/>
      <c r="U31331" s="11"/>
    </row>
    <row r="31332" spans="20:21" x14ac:dyDescent="0.2">
      <c r="T31332" s="11"/>
      <c r="U31332" s="11"/>
    </row>
    <row r="31333" spans="20:21" x14ac:dyDescent="0.2">
      <c r="T31333" s="11"/>
      <c r="U31333" s="11"/>
    </row>
    <row r="31334" spans="20:21" x14ac:dyDescent="0.2">
      <c r="T31334" s="11"/>
      <c r="U31334" s="11"/>
    </row>
    <row r="31335" spans="20:21" x14ac:dyDescent="0.2">
      <c r="T31335" s="11"/>
      <c r="U31335" s="11"/>
    </row>
    <row r="31336" spans="20:21" x14ac:dyDescent="0.2">
      <c r="T31336" s="11"/>
      <c r="U31336" s="11"/>
    </row>
    <row r="31337" spans="20:21" x14ac:dyDescent="0.2">
      <c r="T31337" s="11"/>
      <c r="U31337" s="11"/>
    </row>
    <row r="31338" spans="20:21" x14ac:dyDescent="0.2">
      <c r="T31338" s="11"/>
      <c r="U31338" s="11"/>
    </row>
    <row r="31339" spans="20:21" x14ac:dyDescent="0.2">
      <c r="T31339" s="11"/>
      <c r="U31339" s="11"/>
    </row>
    <row r="31340" spans="20:21" x14ac:dyDescent="0.2">
      <c r="T31340" s="11"/>
      <c r="U31340" s="11"/>
    </row>
    <row r="31341" spans="20:21" x14ac:dyDescent="0.2">
      <c r="T31341" s="11"/>
      <c r="U31341" s="11"/>
    </row>
    <row r="31342" spans="20:21" x14ac:dyDescent="0.2">
      <c r="T31342" s="11"/>
      <c r="U31342" s="11"/>
    </row>
    <row r="31343" spans="20:21" x14ac:dyDescent="0.2">
      <c r="T31343" s="11"/>
      <c r="U31343" s="11"/>
    </row>
    <row r="31344" spans="20:21" x14ac:dyDescent="0.2">
      <c r="T31344" s="11"/>
      <c r="U31344" s="11"/>
    </row>
    <row r="31345" spans="20:21" x14ac:dyDescent="0.2">
      <c r="T31345" s="11"/>
      <c r="U31345" s="11"/>
    </row>
    <row r="31346" spans="20:21" x14ac:dyDescent="0.2">
      <c r="T31346" s="11"/>
      <c r="U31346" s="11"/>
    </row>
    <row r="31347" spans="20:21" x14ac:dyDescent="0.2">
      <c r="T31347" s="11"/>
      <c r="U31347" s="11"/>
    </row>
    <row r="31348" spans="20:21" x14ac:dyDescent="0.2">
      <c r="T31348" s="11"/>
      <c r="U31348" s="11"/>
    </row>
    <row r="31349" spans="20:21" x14ac:dyDescent="0.2">
      <c r="T31349" s="11"/>
      <c r="U31349" s="11"/>
    </row>
    <row r="31350" spans="20:21" x14ac:dyDescent="0.2">
      <c r="T31350" s="11"/>
      <c r="U31350" s="11"/>
    </row>
    <row r="31351" spans="20:21" x14ac:dyDescent="0.2">
      <c r="T31351" s="11"/>
      <c r="U31351" s="11"/>
    </row>
    <row r="31352" spans="20:21" x14ac:dyDescent="0.2">
      <c r="T31352" s="11"/>
      <c r="U31352" s="11"/>
    </row>
    <row r="31353" spans="20:21" x14ac:dyDescent="0.2">
      <c r="T31353" s="11"/>
      <c r="U31353" s="11"/>
    </row>
    <row r="31354" spans="20:21" x14ac:dyDescent="0.2">
      <c r="T31354" s="11"/>
      <c r="U31354" s="11"/>
    </row>
    <row r="31355" spans="20:21" x14ac:dyDescent="0.2">
      <c r="T31355" s="11"/>
      <c r="U31355" s="11"/>
    </row>
    <row r="31356" spans="20:21" x14ac:dyDescent="0.2">
      <c r="T31356" s="11"/>
      <c r="U31356" s="11"/>
    </row>
    <row r="31357" spans="20:21" x14ac:dyDescent="0.2">
      <c r="T31357" s="11"/>
      <c r="U31357" s="11"/>
    </row>
    <row r="31358" spans="20:21" x14ac:dyDescent="0.2">
      <c r="T31358" s="11"/>
      <c r="U31358" s="11"/>
    </row>
    <row r="31359" spans="20:21" x14ac:dyDescent="0.2">
      <c r="T31359" s="11"/>
      <c r="U31359" s="11"/>
    </row>
    <row r="31360" spans="20:21" x14ac:dyDescent="0.2">
      <c r="T31360" s="11"/>
      <c r="U31360" s="11"/>
    </row>
    <row r="31361" spans="20:21" x14ac:dyDescent="0.2">
      <c r="T31361" s="11"/>
      <c r="U31361" s="11"/>
    </row>
    <row r="31362" spans="20:21" x14ac:dyDescent="0.2">
      <c r="T31362" s="11"/>
      <c r="U31362" s="11"/>
    </row>
    <row r="31363" spans="20:21" x14ac:dyDescent="0.2">
      <c r="T31363" s="11"/>
      <c r="U31363" s="11"/>
    </row>
    <row r="31364" spans="20:21" x14ac:dyDescent="0.2">
      <c r="T31364" s="11"/>
      <c r="U31364" s="11"/>
    </row>
    <row r="31365" spans="20:21" x14ac:dyDescent="0.2">
      <c r="T31365" s="11"/>
      <c r="U31365" s="11"/>
    </row>
    <row r="31366" spans="20:21" x14ac:dyDescent="0.2">
      <c r="T31366" s="11"/>
      <c r="U31366" s="11"/>
    </row>
    <row r="31367" spans="20:21" x14ac:dyDescent="0.2">
      <c r="T31367" s="11"/>
      <c r="U31367" s="11"/>
    </row>
    <row r="31368" spans="20:21" x14ac:dyDescent="0.2">
      <c r="T31368" s="11"/>
      <c r="U31368" s="11"/>
    </row>
    <row r="31369" spans="20:21" x14ac:dyDescent="0.2">
      <c r="T31369" s="11"/>
      <c r="U31369" s="11"/>
    </row>
    <row r="31370" spans="20:21" x14ac:dyDescent="0.2">
      <c r="T31370" s="11"/>
      <c r="U31370" s="11"/>
    </row>
    <row r="31371" spans="20:21" x14ac:dyDescent="0.2">
      <c r="T31371" s="11"/>
      <c r="U31371" s="11"/>
    </row>
    <row r="31372" spans="20:21" x14ac:dyDescent="0.2">
      <c r="T31372" s="11"/>
      <c r="U31372" s="11"/>
    </row>
    <row r="31373" spans="20:21" x14ac:dyDescent="0.2">
      <c r="T31373" s="11"/>
      <c r="U31373" s="11"/>
    </row>
    <row r="31374" spans="20:21" x14ac:dyDescent="0.2">
      <c r="T31374" s="11"/>
      <c r="U31374" s="11"/>
    </row>
    <row r="31375" spans="20:21" x14ac:dyDescent="0.2">
      <c r="T31375" s="11"/>
      <c r="U31375" s="11"/>
    </row>
    <row r="31376" spans="20:21" x14ac:dyDescent="0.2">
      <c r="T31376" s="11"/>
      <c r="U31376" s="11"/>
    </row>
    <row r="31377" spans="20:21" x14ac:dyDescent="0.2">
      <c r="T31377" s="11"/>
      <c r="U31377" s="11"/>
    </row>
    <row r="31378" spans="20:21" x14ac:dyDescent="0.2">
      <c r="T31378" s="11"/>
      <c r="U31378" s="11"/>
    </row>
    <row r="31379" spans="20:21" x14ac:dyDescent="0.2">
      <c r="T31379" s="11"/>
      <c r="U31379" s="11"/>
    </row>
    <row r="31380" spans="20:21" x14ac:dyDescent="0.2">
      <c r="T31380" s="11"/>
      <c r="U31380" s="11"/>
    </row>
    <row r="31381" spans="20:21" x14ac:dyDescent="0.2">
      <c r="T31381" s="11"/>
      <c r="U31381" s="11"/>
    </row>
    <row r="31382" spans="20:21" x14ac:dyDescent="0.2">
      <c r="T31382" s="11"/>
      <c r="U31382" s="11"/>
    </row>
    <row r="31383" spans="20:21" x14ac:dyDescent="0.2">
      <c r="T31383" s="11"/>
      <c r="U31383" s="11"/>
    </row>
    <row r="31384" spans="20:21" x14ac:dyDescent="0.2">
      <c r="T31384" s="11"/>
      <c r="U31384" s="11"/>
    </row>
    <row r="31385" spans="20:21" x14ac:dyDescent="0.2">
      <c r="T31385" s="11"/>
      <c r="U31385" s="11"/>
    </row>
    <row r="31386" spans="20:21" x14ac:dyDescent="0.2">
      <c r="T31386" s="11"/>
      <c r="U31386" s="11"/>
    </row>
    <row r="31387" spans="20:21" x14ac:dyDescent="0.2">
      <c r="T31387" s="11"/>
      <c r="U31387" s="11"/>
    </row>
    <row r="31388" spans="20:21" x14ac:dyDescent="0.2">
      <c r="T31388" s="11"/>
      <c r="U31388" s="11"/>
    </row>
    <row r="31389" spans="20:21" x14ac:dyDescent="0.2">
      <c r="T31389" s="11"/>
      <c r="U31389" s="11"/>
    </row>
    <row r="31390" spans="20:21" x14ac:dyDescent="0.2">
      <c r="T31390" s="11"/>
      <c r="U31390" s="11"/>
    </row>
    <row r="31391" spans="20:21" x14ac:dyDescent="0.2">
      <c r="T31391" s="11"/>
      <c r="U31391" s="11"/>
    </row>
    <row r="31392" spans="20:21" x14ac:dyDescent="0.2">
      <c r="T31392" s="11"/>
      <c r="U31392" s="11"/>
    </row>
    <row r="31393" spans="20:21" x14ac:dyDescent="0.2">
      <c r="T31393" s="11"/>
      <c r="U31393" s="11"/>
    </row>
    <row r="31394" spans="20:21" x14ac:dyDescent="0.2">
      <c r="T31394" s="11"/>
      <c r="U31394" s="11"/>
    </row>
    <row r="31395" spans="20:21" x14ac:dyDescent="0.2">
      <c r="T31395" s="11"/>
      <c r="U31395" s="11"/>
    </row>
    <row r="31396" spans="20:21" x14ac:dyDescent="0.2">
      <c r="T31396" s="11"/>
      <c r="U31396" s="11"/>
    </row>
    <row r="31397" spans="20:21" x14ac:dyDescent="0.2">
      <c r="T31397" s="11"/>
      <c r="U31397" s="11"/>
    </row>
    <row r="31398" spans="20:21" x14ac:dyDescent="0.2">
      <c r="T31398" s="11"/>
      <c r="U31398" s="11"/>
    </row>
    <row r="31399" spans="20:21" x14ac:dyDescent="0.2">
      <c r="T31399" s="11"/>
      <c r="U31399" s="11"/>
    </row>
    <row r="31400" spans="20:21" x14ac:dyDescent="0.2">
      <c r="T31400" s="11"/>
      <c r="U31400" s="11"/>
    </row>
    <row r="31401" spans="20:21" x14ac:dyDescent="0.2">
      <c r="T31401" s="11"/>
      <c r="U31401" s="11"/>
    </row>
    <row r="31402" spans="20:21" x14ac:dyDescent="0.2">
      <c r="T31402" s="11"/>
      <c r="U31402" s="11"/>
    </row>
    <row r="31403" spans="20:21" x14ac:dyDescent="0.2">
      <c r="T31403" s="11"/>
      <c r="U31403" s="11"/>
    </row>
    <row r="31404" spans="20:21" x14ac:dyDescent="0.2">
      <c r="T31404" s="11"/>
      <c r="U31404" s="11"/>
    </row>
    <row r="31405" spans="20:21" x14ac:dyDescent="0.2">
      <c r="T31405" s="11"/>
      <c r="U31405" s="11"/>
    </row>
    <row r="31406" spans="20:21" x14ac:dyDescent="0.2">
      <c r="T31406" s="11"/>
      <c r="U31406" s="11"/>
    </row>
    <row r="31407" spans="20:21" x14ac:dyDescent="0.2">
      <c r="T31407" s="11"/>
      <c r="U31407" s="11"/>
    </row>
    <row r="31408" spans="20:21" x14ac:dyDescent="0.2">
      <c r="T31408" s="11"/>
      <c r="U31408" s="11"/>
    </row>
    <row r="31409" spans="20:21" x14ac:dyDescent="0.2">
      <c r="T31409" s="11"/>
      <c r="U31409" s="11"/>
    </row>
    <row r="31410" spans="20:21" x14ac:dyDescent="0.2">
      <c r="T31410" s="11"/>
      <c r="U31410" s="11"/>
    </row>
    <row r="31411" spans="20:21" x14ac:dyDescent="0.2">
      <c r="T31411" s="11"/>
      <c r="U31411" s="11"/>
    </row>
    <row r="31412" spans="20:21" x14ac:dyDescent="0.2">
      <c r="T31412" s="11"/>
      <c r="U31412" s="11"/>
    </row>
    <row r="31413" spans="20:21" x14ac:dyDescent="0.2">
      <c r="T31413" s="11"/>
      <c r="U31413" s="11"/>
    </row>
    <row r="31414" spans="20:21" x14ac:dyDescent="0.2">
      <c r="T31414" s="11"/>
      <c r="U31414" s="11"/>
    </row>
    <row r="31415" spans="20:21" x14ac:dyDescent="0.2">
      <c r="T31415" s="11"/>
      <c r="U31415" s="11"/>
    </row>
    <row r="31416" spans="20:21" x14ac:dyDescent="0.2">
      <c r="T31416" s="11"/>
      <c r="U31416" s="11"/>
    </row>
    <row r="31417" spans="20:21" x14ac:dyDescent="0.2">
      <c r="T31417" s="11"/>
      <c r="U31417" s="11"/>
    </row>
    <row r="31418" spans="20:21" x14ac:dyDescent="0.2">
      <c r="T31418" s="11"/>
      <c r="U31418" s="11"/>
    </row>
    <row r="31419" spans="20:21" x14ac:dyDescent="0.2">
      <c r="T31419" s="11"/>
      <c r="U31419" s="11"/>
    </row>
    <row r="31420" spans="20:21" x14ac:dyDescent="0.2">
      <c r="T31420" s="11"/>
      <c r="U31420" s="11"/>
    </row>
    <row r="31421" spans="20:21" x14ac:dyDescent="0.2">
      <c r="T31421" s="11"/>
      <c r="U31421" s="11"/>
    </row>
    <row r="31422" spans="20:21" x14ac:dyDescent="0.2">
      <c r="T31422" s="11"/>
      <c r="U31422" s="11"/>
    </row>
    <row r="31423" spans="20:21" x14ac:dyDescent="0.2">
      <c r="T31423" s="11"/>
      <c r="U31423" s="11"/>
    </row>
    <row r="31424" spans="20:21" x14ac:dyDescent="0.2">
      <c r="T31424" s="11"/>
      <c r="U31424" s="11"/>
    </row>
    <row r="31425" spans="20:21" x14ac:dyDescent="0.2">
      <c r="T31425" s="11"/>
      <c r="U31425" s="11"/>
    </row>
    <row r="31426" spans="20:21" x14ac:dyDescent="0.2">
      <c r="T31426" s="11"/>
      <c r="U31426" s="11"/>
    </row>
    <row r="31427" spans="20:21" x14ac:dyDescent="0.2">
      <c r="T31427" s="11"/>
      <c r="U31427" s="11"/>
    </row>
    <row r="31428" spans="20:21" x14ac:dyDescent="0.2">
      <c r="T31428" s="11"/>
      <c r="U31428" s="11"/>
    </row>
    <row r="31429" spans="20:21" x14ac:dyDescent="0.2">
      <c r="T31429" s="11"/>
      <c r="U31429" s="11"/>
    </row>
    <row r="31430" spans="20:21" x14ac:dyDescent="0.2">
      <c r="T31430" s="11"/>
      <c r="U31430" s="11"/>
    </row>
    <row r="31431" spans="20:21" x14ac:dyDescent="0.2">
      <c r="T31431" s="11"/>
      <c r="U31431" s="11"/>
    </row>
    <row r="31432" spans="20:21" x14ac:dyDescent="0.2">
      <c r="T31432" s="11"/>
      <c r="U31432" s="11"/>
    </row>
    <row r="31433" spans="20:21" x14ac:dyDescent="0.2">
      <c r="T31433" s="11"/>
      <c r="U31433" s="11"/>
    </row>
    <row r="31434" spans="20:21" x14ac:dyDescent="0.2">
      <c r="T31434" s="11"/>
      <c r="U31434" s="11"/>
    </row>
    <row r="31435" spans="20:21" x14ac:dyDescent="0.2">
      <c r="T31435" s="11"/>
      <c r="U31435" s="11"/>
    </row>
    <row r="31436" spans="20:21" x14ac:dyDescent="0.2">
      <c r="T31436" s="11"/>
      <c r="U31436" s="11"/>
    </row>
    <row r="31437" spans="20:21" x14ac:dyDescent="0.2">
      <c r="T31437" s="11"/>
      <c r="U31437" s="11"/>
    </row>
    <row r="31438" spans="20:21" x14ac:dyDescent="0.2">
      <c r="T31438" s="11"/>
      <c r="U31438" s="11"/>
    </row>
    <row r="31439" spans="20:21" x14ac:dyDescent="0.2">
      <c r="T31439" s="11"/>
      <c r="U31439" s="11"/>
    </row>
    <row r="31440" spans="20:21" x14ac:dyDescent="0.2">
      <c r="T31440" s="11"/>
      <c r="U31440" s="11"/>
    </row>
    <row r="31441" spans="20:21" x14ac:dyDescent="0.2">
      <c r="T31441" s="11"/>
      <c r="U31441" s="11"/>
    </row>
    <row r="31442" spans="20:21" x14ac:dyDescent="0.2">
      <c r="T31442" s="11"/>
      <c r="U31442" s="11"/>
    </row>
    <row r="31443" spans="20:21" x14ac:dyDescent="0.2">
      <c r="T31443" s="11"/>
      <c r="U31443" s="11"/>
    </row>
    <row r="31444" spans="20:21" x14ac:dyDescent="0.2">
      <c r="T31444" s="11"/>
      <c r="U31444" s="11"/>
    </row>
    <row r="31445" spans="20:21" x14ac:dyDescent="0.2">
      <c r="T31445" s="11"/>
      <c r="U31445" s="11"/>
    </row>
    <row r="31446" spans="20:21" x14ac:dyDescent="0.2">
      <c r="T31446" s="11"/>
      <c r="U31446" s="11"/>
    </row>
    <row r="31447" spans="20:21" x14ac:dyDescent="0.2">
      <c r="T31447" s="11"/>
      <c r="U31447" s="11"/>
    </row>
    <row r="31448" spans="20:21" x14ac:dyDescent="0.2">
      <c r="T31448" s="11"/>
      <c r="U31448" s="11"/>
    </row>
    <row r="31449" spans="20:21" x14ac:dyDescent="0.2">
      <c r="T31449" s="11"/>
      <c r="U31449" s="11"/>
    </row>
    <row r="31450" spans="20:21" x14ac:dyDescent="0.2">
      <c r="T31450" s="11"/>
      <c r="U31450" s="11"/>
    </row>
    <row r="31451" spans="20:21" x14ac:dyDescent="0.2">
      <c r="T31451" s="11"/>
      <c r="U31451" s="11"/>
    </row>
    <row r="31452" spans="20:21" x14ac:dyDescent="0.2">
      <c r="T31452" s="11"/>
      <c r="U31452" s="11"/>
    </row>
    <row r="31453" spans="20:21" x14ac:dyDescent="0.2">
      <c r="T31453" s="11"/>
      <c r="U31453" s="11"/>
    </row>
    <row r="31454" spans="20:21" x14ac:dyDescent="0.2">
      <c r="T31454" s="11"/>
      <c r="U31454" s="11"/>
    </row>
    <row r="31455" spans="20:21" x14ac:dyDescent="0.2">
      <c r="T31455" s="11"/>
      <c r="U31455" s="11"/>
    </row>
    <row r="31456" spans="20:21" x14ac:dyDescent="0.2">
      <c r="T31456" s="11"/>
      <c r="U31456" s="11"/>
    </row>
    <row r="31457" spans="20:21" x14ac:dyDescent="0.2">
      <c r="T31457" s="11"/>
      <c r="U31457" s="11"/>
    </row>
    <row r="31458" spans="20:21" x14ac:dyDescent="0.2">
      <c r="T31458" s="11"/>
      <c r="U31458" s="11"/>
    </row>
    <row r="31459" spans="20:21" x14ac:dyDescent="0.2">
      <c r="T31459" s="11"/>
      <c r="U31459" s="11"/>
    </row>
    <row r="31460" spans="20:21" x14ac:dyDescent="0.2">
      <c r="T31460" s="11"/>
      <c r="U31460" s="11"/>
    </row>
    <row r="31461" spans="20:21" x14ac:dyDescent="0.2">
      <c r="T31461" s="11"/>
      <c r="U31461" s="11"/>
    </row>
    <row r="31462" spans="20:21" x14ac:dyDescent="0.2">
      <c r="T31462" s="11"/>
      <c r="U31462" s="11"/>
    </row>
    <row r="31463" spans="20:21" x14ac:dyDescent="0.2">
      <c r="T31463" s="11"/>
      <c r="U31463" s="11"/>
    </row>
    <row r="31464" spans="20:21" x14ac:dyDescent="0.2">
      <c r="T31464" s="11"/>
      <c r="U31464" s="11"/>
    </row>
    <row r="31465" spans="20:21" x14ac:dyDescent="0.2">
      <c r="T31465" s="11"/>
      <c r="U31465" s="11"/>
    </row>
    <row r="31466" spans="20:21" x14ac:dyDescent="0.2">
      <c r="T31466" s="11"/>
      <c r="U31466" s="11"/>
    </row>
    <row r="31467" spans="20:21" x14ac:dyDescent="0.2">
      <c r="T31467" s="11"/>
      <c r="U31467" s="11"/>
    </row>
    <row r="31468" spans="20:21" x14ac:dyDescent="0.2">
      <c r="T31468" s="11"/>
      <c r="U31468" s="11"/>
    </row>
    <row r="31469" spans="20:21" x14ac:dyDescent="0.2">
      <c r="T31469" s="11"/>
      <c r="U31469" s="11"/>
    </row>
    <row r="31470" spans="20:21" x14ac:dyDescent="0.2">
      <c r="T31470" s="11"/>
      <c r="U31470" s="11"/>
    </row>
    <row r="31471" spans="20:21" x14ac:dyDescent="0.2">
      <c r="T31471" s="11"/>
      <c r="U31471" s="11"/>
    </row>
    <row r="31472" spans="20:21" x14ac:dyDescent="0.2">
      <c r="T31472" s="11"/>
      <c r="U31472" s="11"/>
    </row>
    <row r="31473" spans="20:21" x14ac:dyDescent="0.2">
      <c r="T31473" s="11"/>
      <c r="U31473" s="11"/>
    </row>
    <row r="31474" spans="20:21" x14ac:dyDescent="0.2">
      <c r="T31474" s="11"/>
      <c r="U31474" s="11"/>
    </row>
    <row r="31475" spans="20:21" x14ac:dyDescent="0.2">
      <c r="T31475" s="11"/>
      <c r="U31475" s="11"/>
    </row>
    <row r="31476" spans="20:21" x14ac:dyDescent="0.2">
      <c r="T31476" s="11"/>
      <c r="U31476" s="11"/>
    </row>
    <row r="31477" spans="20:21" x14ac:dyDescent="0.2">
      <c r="T31477" s="11"/>
      <c r="U31477" s="11"/>
    </row>
    <row r="31478" spans="20:21" x14ac:dyDescent="0.2">
      <c r="T31478" s="11"/>
      <c r="U31478" s="11"/>
    </row>
    <row r="31479" spans="20:21" x14ac:dyDescent="0.2">
      <c r="T31479" s="11"/>
      <c r="U31479" s="11"/>
    </row>
    <row r="31480" spans="20:21" x14ac:dyDescent="0.2">
      <c r="T31480" s="11"/>
      <c r="U31480" s="11"/>
    </row>
    <row r="31481" spans="20:21" x14ac:dyDescent="0.2">
      <c r="T31481" s="11"/>
      <c r="U31481" s="11"/>
    </row>
    <row r="31482" spans="20:21" x14ac:dyDescent="0.2">
      <c r="T31482" s="11"/>
      <c r="U31482" s="11"/>
    </row>
    <row r="31483" spans="20:21" x14ac:dyDescent="0.2">
      <c r="T31483" s="11"/>
      <c r="U31483" s="11"/>
    </row>
    <row r="31484" spans="20:21" x14ac:dyDescent="0.2">
      <c r="T31484" s="11"/>
      <c r="U31484" s="11"/>
    </row>
    <row r="31485" spans="20:21" x14ac:dyDescent="0.2">
      <c r="T31485" s="11"/>
      <c r="U31485" s="11"/>
    </row>
    <row r="31486" spans="20:21" x14ac:dyDescent="0.2">
      <c r="T31486" s="11"/>
      <c r="U31486" s="11"/>
    </row>
    <row r="31487" spans="20:21" x14ac:dyDescent="0.2">
      <c r="T31487" s="11"/>
      <c r="U31487" s="11"/>
    </row>
    <row r="31488" spans="20:21" x14ac:dyDescent="0.2">
      <c r="T31488" s="11"/>
      <c r="U31488" s="11"/>
    </row>
    <row r="31489" spans="20:21" x14ac:dyDescent="0.2">
      <c r="T31489" s="11"/>
      <c r="U31489" s="11"/>
    </row>
    <row r="31490" spans="20:21" x14ac:dyDescent="0.2">
      <c r="T31490" s="11"/>
      <c r="U31490" s="11"/>
    </row>
    <row r="31491" spans="20:21" x14ac:dyDescent="0.2">
      <c r="T31491" s="11"/>
      <c r="U31491" s="11"/>
    </row>
    <row r="31492" spans="20:21" x14ac:dyDescent="0.2">
      <c r="T31492" s="11"/>
      <c r="U31492" s="11"/>
    </row>
    <row r="31493" spans="20:21" x14ac:dyDescent="0.2">
      <c r="T31493" s="11"/>
      <c r="U31493" s="11"/>
    </row>
    <row r="31494" spans="20:21" x14ac:dyDescent="0.2">
      <c r="T31494" s="11"/>
      <c r="U31494" s="11"/>
    </row>
    <row r="31495" spans="20:21" x14ac:dyDescent="0.2">
      <c r="T31495" s="11"/>
      <c r="U31495" s="11"/>
    </row>
    <row r="31496" spans="20:21" x14ac:dyDescent="0.2">
      <c r="T31496" s="11"/>
      <c r="U31496" s="11"/>
    </row>
    <row r="31497" spans="20:21" x14ac:dyDescent="0.2">
      <c r="T31497" s="11"/>
      <c r="U31497" s="11"/>
    </row>
    <row r="31498" spans="20:21" x14ac:dyDescent="0.2">
      <c r="T31498" s="11"/>
      <c r="U31498" s="11"/>
    </row>
    <row r="31499" spans="20:21" x14ac:dyDescent="0.2">
      <c r="T31499" s="11"/>
      <c r="U31499" s="11"/>
    </row>
    <row r="31500" spans="20:21" x14ac:dyDescent="0.2">
      <c r="T31500" s="11"/>
      <c r="U31500" s="11"/>
    </row>
    <row r="31501" spans="20:21" x14ac:dyDescent="0.2">
      <c r="T31501" s="11"/>
      <c r="U31501" s="11"/>
    </row>
    <row r="31502" spans="20:21" x14ac:dyDescent="0.2">
      <c r="T31502" s="11"/>
      <c r="U31502" s="11"/>
    </row>
    <row r="31503" spans="20:21" x14ac:dyDescent="0.2">
      <c r="T31503" s="11"/>
      <c r="U31503" s="11"/>
    </row>
    <row r="31504" spans="20:21" x14ac:dyDescent="0.2">
      <c r="T31504" s="11"/>
      <c r="U31504" s="11"/>
    </row>
    <row r="31505" spans="20:21" x14ac:dyDescent="0.2">
      <c r="T31505" s="11"/>
      <c r="U31505" s="11"/>
    </row>
    <row r="31506" spans="20:21" x14ac:dyDescent="0.2">
      <c r="T31506" s="11"/>
      <c r="U31506" s="11"/>
    </row>
    <row r="31507" spans="20:21" x14ac:dyDescent="0.2">
      <c r="T31507" s="11"/>
      <c r="U31507" s="11"/>
    </row>
    <row r="31508" spans="20:21" x14ac:dyDescent="0.2">
      <c r="T31508" s="11"/>
      <c r="U31508" s="11"/>
    </row>
    <row r="31509" spans="20:21" x14ac:dyDescent="0.2">
      <c r="T31509" s="11"/>
      <c r="U31509" s="11"/>
    </row>
    <row r="31510" spans="20:21" x14ac:dyDescent="0.2">
      <c r="T31510" s="11"/>
      <c r="U31510" s="11"/>
    </row>
    <row r="31511" spans="20:21" x14ac:dyDescent="0.2">
      <c r="T31511" s="11"/>
      <c r="U31511" s="11"/>
    </row>
    <row r="31512" spans="20:21" x14ac:dyDescent="0.2">
      <c r="T31512" s="11"/>
      <c r="U31512" s="11"/>
    </row>
    <row r="31513" spans="20:21" x14ac:dyDescent="0.2">
      <c r="T31513" s="11"/>
      <c r="U31513" s="11"/>
    </row>
    <row r="31514" spans="20:21" x14ac:dyDescent="0.2">
      <c r="T31514" s="11"/>
      <c r="U31514" s="11"/>
    </row>
    <row r="31515" spans="20:21" x14ac:dyDescent="0.2">
      <c r="T31515" s="11"/>
      <c r="U31515" s="11"/>
    </row>
    <row r="31516" spans="20:21" x14ac:dyDescent="0.2">
      <c r="T31516" s="11"/>
      <c r="U31516" s="11"/>
    </row>
    <row r="31517" spans="20:21" x14ac:dyDescent="0.2">
      <c r="T31517" s="11"/>
      <c r="U31517" s="11"/>
    </row>
    <row r="31518" spans="20:21" x14ac:dyDescent="0.2">
      <c r="T31518" s="11"/>
      <c r="U31518" s="11"/>
    </row>
    <row r="31519" spans="20:21" x14ac:dyDescent="0.2">
      <c r="T31519" s="11"/>
      <c r="U31519" s="11"/>
    </row>
    <row r="31520" spans="20:21" x14ac:dyDescent="0.2">
      <c r="T31520" s="11"/>
      <c r="U31520" s="11"/>
    </row>
    <row r="31521" spans="20:21" x14ac:dyDescent="0.2">
      <c r="T31521" s="11"/>
      <c r="U31521" s="11"/>
    </row>
    <row r="31522" spans="20:21" x14ac:dyDescent="0.2">
      <c r="T31522" s="11"/>
      <c r="U31522" s="11"/>
    </row>
    <row r="31523" spans="20:21" x14ac:dyDescent="0.2">
      <c r="T31523" s="11"/>
      <c r="U31523" s="11"/>
    </row>
    <row r="31524" spans="20:21" x14ac:dyDescent="0.2">
      <c r="T31524" s="11"/>
      <c r="U31524" s="11"/>
    </row>
    <row r="31525" spans="20:21" x14ac:dyDescent="0.2">
      <c r="T31525" s="11"/>
      <c r="U31525" s="11"/>
    </row>
    <row r="31526" spans="20:21" x14ac:dyDescent="0.2">
      <c r="T31526" s="11"/>
      <c r="U31526" s="11"/>
    </row>
    <row r="31527" spans="20:21" x14ac:dyDescent="0.2">
      <c r="T31527" s="11"/>
      <c r="U31527" s="11"/>
    </row>
    <row r="31528" spans="20:21" x14ac:dyDescent="0.2">
      <c r="T31528" s="11"/>
      <c r="U31528" s="11"/>
    </row>
    <row r="31529" spans="20:21" x14ac:dyDescent="0.2">
      <c r="T31529" s="11"/>
      <c r="U31529" s="11"/>
    </row>
    <row r="31530" spans="20:21" x14ac:dyDescent="0.2">
      <c r="T31530" s="11"/>
      <c r="U31530" s="11"/>
    </row>
    <row r="31531" spans="20:21" x14ac:dyDescent="0.2">
      <c r="T31531" s="11"/>
      <c r="U31531" s="11"/>
    </row>
    <row r="31532" spans="20:21" x14ac:dyDescent="0.2">
      <c r="T31532" s="11"/>
      <c r="U31532" s="11"/>
    </row>
    <row r="31533" spans="20:21" x14ac:dyDescent="0.2">
      <c r="T31533" s="11"/>
      <c r="U31533" s="11"/>
    </row>
    <row r="31534" spans="20:21" x14ac:dyDescent="0.2">
      <c r="T31534" s="11"/>
      <c r="U31534" s="11"/>
    </row>
    <row r="31535" spans="20:21" x14ac:dyDescent="0.2">
      <c r="T31535" s="11"/>
      <c r="U31535" s="11"/>
    </row>
    <row r="31536" spans="20:21" x14ac:dyDescent="0.2">
      <c r="T31536" s="11"/>
      <c r="U31536" s="11"/>
    </row>
    <row r="31537" spans="20:21" x14ac:dyDescent="0.2">
      <c r="T31537" s="11"/>
      <c r="U31537" s="11"/>
    </row>
    <row r="31538" spans="20:21" x14ac:dyDescent="0.2">
      <c r="T31538" s="11"/>
      <c r="U31538" s="11"/>
    </row>
    <row r="31539" spans="20:21" x14ac:dyDescent="0.2">
      <c r="T31539" s="11"/>
      <c r="U31539" s="11"/>
    </row>
    <row r="31540" spans="20:21" x14ac:dyDescent="0.2">
      <c r="T31540" s="11"/>
      <c r="U31540" s="11"/>
    </row>
    <row r="31541" spans="20:21" x14ac:dyDescent="0.2">
      <c r="T31541" s="11"/>
      <c r="U31541" s="11"/>
    </row>
    <row r="31542" spans="20:21" x14ac:dyDescent="0.2">
      <c r="T31542" s="11"/>
      <c r="U31542" s="11"/>
    </row>
    <row r="31543" spans="20:21" x14ac:dyDescent="0.2">
      <c r="T31543" s="11"/>
      <c r="U31543" s="11"/>
    </row>
    <row r="31544" spans="20:21" x14ac:dyDescent="0.2">
      <c r="T31544" s="11"/>
      <c r="U31544" s="11"/>
    </row>
    <row r="31545" spans="20:21" x14ac:dyDescent="0.2">
      <c r="T31545" s="11"/>
      <c r="U31545" s="11"/>
    </row>
    <row r="31546" spans="20:21" x14ac:dyDescent="0.2">
      <c r="T31546" s="11"/>
      <c r="U31546" s="11"/>
    </row>
    <row r="31547" spans="20:21" x14ac:dyDescent="0.2">
      <c r="T31547" s="11"/>
      <c r="U31547" s="11"/>
    </row>
    <row r="31548" spans="20:21" x14ac:dyDescent="0.2">
      <c r="T31548" s="11"/>
      <c r="U31548" s="11"/>
    </row>
    <row r="31549" spans="20:21" x14ac:dyDescent="0.2">
      <c r="T31549" s="11"/>
      <c r="U31549" s="11"/>
    </row>
    <row r="31550" spans="20:21" x14ac:dyDescent="0.2">
      <c r="T31550" s="11"/>
      <c r="U31550" s="11"/>
    </row>
    <row r="31551" spans="20:21" x14ac:dyDescent="0.2">
      <c r="T31551" s="11"/>
      <c r="U31551" s="11"/>
    </row>
    <row r="31552" spans="20:21" x14ac:dyDescent="0.2">
      <c r="T31552" s="11"/>
      <c r="U31552" s="11"/>
    </row>
    <row r="31553" spans="20:21" x14ac:dyDescent="0.2">
      <c r="T31553" s="11"/>
      <c r="U31553" s="11"/>
    </row>
    <row r="31554" spans="20:21" x14ac:dyDescent="0.2">
      <c r="T31554" s="11"/>
      <c r="U31554" s="11"/>
    </row>
    <row r="31555" spans="20:21" x14ac:dyDescent="0.2">
      <c r="T31555" s="11"/>
      <c r="U31555" s="11"/>
    </row>
    <row r="31556" spans="20:21" x14ac:dyDescent="0.2">
      <c r="T31556" s="11"/>
      <c r="U31556" s="11"/>
    </row>
    <row r="31557" spans="20:21" x14ac:dyDescent="0.2">
      <c r="T31557" s="11"/>
      <c r="U31557" s="11"/>
    </row>
    <row r="31558" spans="20:21" x14ac:dyDescent="0.2">
      <c r="T31558" s="11"/>
      <c r="U31558" s="11"/>
    </row>
    <row r="31559" spans="20:21" x14ac:dyDescent="0.2">
      <c r="T31559" s="11"/>
      <c r="U31559" s="11"/>
    </row>
    <row r="31560" spans="20:21" x14ac:dyDescent="0.2">
      <c r="T31560" s="11"/>
      <c r="U31560" s="11"/>
    </row>
    <row r="31561" spans="20:21" x14ac:dyDescent="0.2">
      <c r="T31561" s="11"/>
      <c r="U31561" s="11"/>
    </row>
    <row r="31562" spans="20:21" x14ac:dyDescent="0.2">
      <c r="T31562" s="11"/>
      <c r="U31562" s="11"/>
    </row>
    <row r="31563" spans="20:21" x14ac:dyDescent="0.2">
      <c r="T31563" s="11"/>
      <c r="U31563" s="11"/>
    </row>
    <row r="31564" spans="20:21" x14ac:dyDescent="0.2">
      <c r="T31564" s="11"/>
      <c r="U31564" s="11"/>
    </row>
    <row r="31565" spans="20:21" x14ac:dyDescent="0.2">
      <c r="T31565" s="11"/>
      <c r="U31565" s="11"/>
    </row>
    <row r="31566" spans="20:21" x14ac:dyDescent="0.2">
      <c r="T31566" s="11"/>
      <c r="U31566" s="11"/>
    </row>
    <row r="31567" spans="20:21" x14ac:dyDescent="0.2">
      <c r="T31567" s="11"/>
      <c r="U31567" s="11"/>
    </row>
    <row r="31568" spans="20:21" x14ac:dyDescent="0.2">
      <c r="T31568" s="11"/>
      <c r="U31568" s="11"/>
    </row>
    <row r="31569" spans="20:21" x14ac:dyDescent="0.2">
      <c r="T31569" s="11"/>
      <c r="U31569" s="11"/>
    </row>
    <row r="31570" spans="20:21" x14ac:dyDescent="0.2">
      <c r="T31570" s="11"/>
      <c r="U31570" s="11"/>
    </row>
    <row r="31571" spans="20:21" x14ac:dyDescent="0.2">
      <c r="T31571" s="11"/>
      <c r="U31571" s="11"/>
    </row>
    <row r="31572" spans="20:21" x14ac:dyDescent="0.2">
      <c r="T31572" s="11"/>
      <c r="U31572" s="11"/>
    </row>
    <row r="31573" spans="20:21" x14ac:dyDescent="0.2">
      <c r="T31573" s="11"/>
      <c r="U31573" s="11"/>
    </row>
    <row r="31574" spans="20:21" x14ac:dyDescent="0.2">
      <c r="T31574" s="11"/>
      <c r="U31574" s="11"/>
    </row>
    <row r="31575" spans="20:21" x14ac:dyDescent="0.2">
      <c r="T31575" s="11"/>
      <c r="U31575" s="11"/>
    </row>
    <row r="31576" spans="20:21" x14ac:dyDescent="0.2">
      <c r="T31576" s="11"/>
      <c r="U31576" s="11"/>
    </row>
    <row r="31577" spans="20:21" x14ac:dyDescent="0.2">
      <c r="T31577" s="11"/>
      <c r="U31577" s="11"/>
    </row>
    <row r="31578" spans="20:21" x14ac:dyDescent="0.2">
      <c r="T31578" s="11"/>
      <c r="U31578" s="11"/>
    </row>
    <row r="31579" spans="20:21" x14ac:dyDescent="0.2">
      <c r="T31579" s="11"/>
      <c r="U31579" s="11"/>
    </row>
    <row r="31580" spans="20:21" x14ac:dyDescent="0.2">
      <c r="T31580" s="11"/>
      <c r="U31580" s="11"/>
    </row>
    <row r="31581" spans="20:21" x14ac:dyDescent="0.2">
      <c r="T31581" s="11"/>
      <c r="U31581" s="11"/>
    </row>
    <row r="31582" spans="20:21" x14ac:dyDescent="0.2">
      <c r="T31582" s="11"/>
      <c r="U31582" s="11"/>
    </row>
    <row r="31583" spans="20:21" x14ac:dyDescent="0.2">
      <c r="T31583" s="11"/>
      <c r="U31583" s="11"/>
    </row>
    <row r="31584" spans="20:21" x14ac:dyDescent="0.2">
      <c r="T31584" s="11"/>
      <c r="U31584" s="11"/>
    </row>
    <row r="31585" spans="20:21" x14ac:dyDescent="0.2">
      <c r="T31585" s="11"/>
      <c r="U31585" s="11"/>
    </row>
    <row r="31586" spans="20:21" x14ac:dyDescent="0.2">
      <c r="T31586" s="11"/>
      <c r="U31586" s="11"/>
    </row>
    <row r="31587" spans="20:21" x14ac:dyDescent="0.2">
      <c r="T31587" s="11"/>
      <c r="U31587" s="11"/>
    </row>
    <row r="31588" spans="20:21" x14ac:dyDescent="0.2">
      <c r="T31588" s="11"/>
      <c r="U31588" s="11"/>
    </row>
    <row r="31589" spans="20:21" x14ac:dyDescent="0.2">
      <c r="T31589" s="11"/>
      <c r="U31589" s="11"/>
    </row>
    <row r="31590" spans="20:21" x14ac:dyDescent="0.2">
      <c r="T31590" s="11"/>
      <c r="U31590" s="11"/>
    </row>
    <row r="31591" spans="20:21" x14ac:dyDescent="0.2">
      <c r="T31591" s="11"/>
      <c r="U31591" s="11"/>
    </row>
    <row r="31592" spans="20:21" x14ac:dyDescent="0.2">
      <c r="T31592" s="11"/>
      <c r="U31592" s="11"/>
    </row>
    <row r="31593" spans="20:21" x14ac:dyDescent="0.2">
      <c r="T31593" s="11"/>
      <c r="U31593" s="11"/>
    </row>
    <row r="31594" spans="20:21" x14ac:dyDescent="0.2">
      <c r="T31594" s="11"/>
      <c r="U31594" s="11"/>
    </row>
    <row r="31595" spans="20:21" x14ac:dyDescent="0.2">
      <c r="T31595" s="11"/>
      <c r="U31595" s="11"/>
    </row>
    <row r="31596" spans="20:21" x14ac:dyDescent="0.2">
      <c r="T31596" s="11"/>
      <c r="U31596" s="11"/>
    </row>
    <row r="31597" spans="20:21" x14ac:dyDescent="0.2">
      <c r="T31597" s="11"/>
      <c r="U31597" s="11"/>
    </row>
    <row r="31598" spans="20:21" x14ac:dyDescent="0.2">
      <c r="T31598" s="11"/>
      <c r="U31598" s="11"/>
    </row>
    <row r="31599" spans="20:21" x14ac:dyDescent="0.2">
      <c r="T31599" s="11"/>
      <c r="U31599" s="11"/>
    </row>
    <row r="31600" spans="20:21" x14ac:dyDescent="0.2">
      <c r="T31600" s="11"/>
      <c r="U31600" s="11"/>
    </row>
    <row r="31601" spans="20:21" x14ac:dyDescent="0.2">
      <c r="T31601" s="11"/>
      <c r="U31601" s="11"/>
    </row>
    <row r="31602" spans="20:21" x14ac:dyDescent="0.2">
      <c r="T31602" s="11"/>
      <c r="U31602" s="11"/>
    </row>
    <row r="31603" spans="20:21" x14ac:dyDescent="0.2">
      <c r="T31603" s="11"/>
      <c r="U31603" s="11"/>
    </row>
    <row r="31604" spans="20:21" x14ac:dyDescent="0.2">
      <c r="T31604" s="11"/>
      <c r="U31604" s="11"/>
    </row>
    <row r="31605" spans="20:21" x14ac:dyDescent="0.2">
      <c r="T31605" s="11"/>
      <c r="U31605" s="11"/>
    </row>
    <row r="31606" spans="20:21" x14ac:dyDescent="0.2">
      <c r="T31606" s="11"/>
      <c r="U31606" s="11"/>
    </row>
    <row r="31607" spans="20:21" x14ac:dyDescent="0.2">
      <c r="T31607" s="11"/>
      <c r="U31607" s="11"/>
    </row>
    <row r="31608" spans="20:21" x14ac:dyDescent="0.2">
      <c r="T31608" s="11"/>
      <c r="U31608" s="11"/>
    </row>
    <row r="31609" spans="20:21" x14ac:dyDescent="0.2">
      <c r="T31609" s="11"/>
      <c r="U31609" s="11"/>
    </row>
    <row r="31610" spans="20:21" x14ac:dyDescent="0.2">
      <c r="T31610" s="11"/>
      <c r="U31610" s="11"/>
    </row>
    <row r="31611" spans="20:21" x14ac:dyDescent="0.2">
      <c r="T31611" s="11"/>
      <c r="U31611" s="11"/>
    </row>
    <row r="31612" spans="20:21" x14ac:dyDescent="0.2">
      <c r="T31612" s="11"/>
      <c r="U31612" s="11"/>
    </row>
    <row r="31613" spans="20:21" x14ac:dyDescent="0.2">
      <c r="T31613" s="11"/>
      <c r="U31613" s="11"/>
    </row>
    <row r="31614" spans="20:21" x14ac:dyDescent="0.2">
      <c r="T31614" s="11"/>
      <c r="U31614" s="11"/>
    </row>
    <row r="31615" spans="20:21" x14ac:dyDescent="0.2">
      <c r="T31615" s="11"/>
      <c r="U31615" s="11"/>
    </row>
    <row r="31616" spans="20:21" x14ac:dyDescent="0.2">
      <c r="T31616" s="11"/>
      <c r="U31616" s="11"/>
    </row>
    <row r="31617" spans="20:21" x14ac:dyDescent="0.2">
      <c r="T31617" s="11"/>
      <c r="U31617" s="11"/>
    </row>
    <row r="31618" spans="20:21" x14ac:dyDescent="0.2">
      <c r="T31618" s="11"/>
      <c r="U31618" s="11"/>
    </row>
    <row r="31619" spans="20:21" x14ac:dyDescent="0.2">
      <c r="T31619" s="11"/>
      <c r="U31619" s="11"/>
    </row>
    <row r="31620" spans="20:21" x14ac:dyDescent="0.2">
      <c r="T31620" s="11"/>
      <c r="U31620" s="11"/>
    </row>
    <row r="31621" spans="20:21" x14ac:dyDescent="0.2">
      <c r="T31621" s="11"/>
      <c r="U31621" s="11"/>
    </row>
    <row r="31622" spans="20:21" x14ac:dyDescent="0.2">
      <c r="T31622" s="11"/>
      <c r="U31622" s="11"/>
    </row>
    <row r="31623" spans="20:21" x14ac:dyDescent="0.2">
      <c r="T31623" s="11"/>
      <c r="U31623" s="11"/>
    </row>
    <row r="31624" spans="20:21" x14ac:dyDescent="0.2">
      <c r="T31624" s="11"/>
      <c r="U31624" s="11"/>
    </row>
    <row r="31625" spans="20:21" x14ac:dyDescent="0.2">
      <c r="T31625" s="11"/>
      <c r="U31625" s="11"/>
    </row>
    <row r="31626" spans="20:21" x14ac:dyDescent="0.2">
      <c r="T31626" s="11"/>
      <c r="U31626" s="11"/>
    </row>
    <row r="31627" spans="20:21" x14ac:dyDescent="0.2">
      <c r="T31627" s="11"/>
      <c r="U31627" s="11"/>
    </row>
    <row r="31628" spans="20:21" x14ac:dyDescent="0.2">
      <c r="T31628" s="11"/>
      <c r="U31628" s="11"/>
    </row>
    <row r="31629" spans="20:21" x14ac:dyDescent="0.2">
      <c r="T31629" s="11"/>
      <c r="U31629" s="11"/>
    </row>
    <row r="31630" spans="20:21" x14ac:dyDescent="0.2">
      <c r="T31630" s="11"/>
      <c r="U31630" s="11"/>
    </row>
    <row r="31631" spans="20:21" x14ac:dyDescent="0.2">
      <c r="T31631" s="11"/>
      <c r="U31631" s="11"/>
    </row>
    <row r="31632" spans="20:21" x14ac:dyDescent="0.2">
      <c r="T31632" s="11"/>
      <c r="U31632" s="11"/>
    </row>
    <row r="31633" spans="20:21" x14ac:dyDescent="0.2">
      <c r="T31633" s="11"/>
      <c r="U31633" s="11"/>
    </row>
    <row r="31634" spans="20:21" x14ac:dyDescent="0.2">
      <c r="T31634" s="11"/>
      <c r="U31634" s="11"/>
    </row>
    <row r="31635" spans="20:21" x14ac:dyDescent="0.2">
      <c r="T31635" s="11"/>
      <c r="U31635" s="11"/>
    </row>
    <row r="31636" spans="20:21" x14ac:dyDescent="0.2">
      <c r="T31636" s="11"/>
      <c r="U31636" s="11"/>
    </row>
    <row r="31637" spans="20:21" x14ac:dyDescent="0.2">
      <c r="T31637" s="11"/>
      <c r="U31637" s="11"/>
    </row>
    <row r="31638" spans="20:21" x14ac:dyDescent="0.2">
      <c r="T31638" s="11"/>
      <c r="U31638" s="11"/>
    </row>
    <row r="31639" spans="20:21" x14ac:dyDescent="0.2">
      <c r="T31639" s="11"/>
      <c r="U31639" s="11"/>
    </row>
    <row r="31640" spans="20:21" x14ac:dyDescent="0.2">
      <c r="T31640" s="11"/>
      <c r="U31640" s="11"/>
    </row>
    <row r="31641" spans="20:21" x14ac:dyDescent="0.2">
      <c r="T31641" s="11"/>
      <c r="U31641" s="11"/>
    </row>
    <row r="31642" spans="20:21" x14ac:dyDescent="0.2">
      <c r="T31642" s="11"/>
      <c r="U31642" s="11"/>
    </row>
    <row r="31643" spans="20:21" x14ac:dyDescent="0.2">
      <c r="T31643" s="11"/>
      <c r="U31643" s="11"/>
    </row>
    <row r="31644" spans="20:21" x14ac:dyDescent="0.2">
      <c r="T31644" s="11"/>
      <c r="U31644" s="11"/>
    </row>
    <row r="31645" spans="20:21" x14ac:dyDescent="0.2">
      <c r="T31645" s="11"/>
      <c r="U31645" s="11"/>
    </row>
    <row r="31646" spans="20:21" x14ac:dyDescent="0.2">
      <c r="T31646" s="11"/>
      <c r="U31646" s="11"/>
    </row>
    <row r="31647" spans="20:21" x14ac:dyDescent="0.2">
      <c r="T31647" s="11"/>
      <c r="U31647" s="11"/>
    </row>
    <row r="31648" spans="20:21" x14ac:dyDescent="0.2">
      <c r="T31648" s="11"/>
      <c r="U31648" s="11"/>
    </row>
    <row r="31649" spans="20:21" x14ac:dyDescent="0.2">
      <c r="T31649" s="11"/>
      <c r="U31649" s="11"/>
    </row>
    <row r="31650" spans="20:21" x14ac:dyDescent="0.2">
      <c r="T31650" s="11"/>
      <c r="U31650" s="11"/>
    </row>
    <row r="31651" spans="20:21" x14ac:dyDescent="0.2">
      <c r="T31651" s="11"/>
      <c r="U31651" s="11"/>
    </row>
    <row r="31652" spans="20:21" x14ac:dyDescent="0.2">
      <c r="T31652" s="11"/>
      <c r="U31652" s="11"/>
    </row>
    <row r="31653" spans="20:21" x14ac:dyDescent="0.2">
      <c r="T31653" s="11"/>
      <c r="U31653" s="11"/>
    </row>
    <row r="31654" spans="20:21" x14ac:dyDescent="0.2">
      <c r="T31654" s="11"/>
      <c r="U31654" s="11"/>
    </row>
    <row r="31655" spans="20:21" x14ac:dyDescent="0.2">
      <c r="T31655" s="11"/>
      <c r="U31655" s="11"/>
    </row>
    <row r="31656" spans="20:21" x14ac:dyDescent="0.2">
      <c r="T31656" s="11"/>
      <c r="U31656" s="11"/>
    </row>
    <row r="31657" spans="20:21" x14ac:dyDescent="0.2">
      <c r="T31657" s="11"/>
      <c r="U31657" s="11"/>
    </row>
    <row r="31658" spans="20:21" x14ac:dyDescent="0.2">
      <c r="T31658" s="11"/>
      <c r="U31658" s="11"/>
    </row>
    <row r="31659" spans="20:21" x14ac:dyDescent="0.2">
      <c r="T31659" s="11"/>
      <c r="U31659" s="11"/>
    </row>
    <row r="31660" spans="20:21" x14ac:dyDescent="0.2">
      <c r="T31660" s="11"/>
      <c r="U31660" s="11"/>
    </row>
    <row r="31661" spans="20:21" x14ac:dyDescent="0.2">
      <c r="T31661" s="11"/>
      <c r="U31661" s="11"/>
    </row>
    <row r="31662" spans="20:21" x14ac:dyDescent="0.2">
      <c r="T31662" s="11"/>
      <c r="U31662" s="11"/>
    </row>
    <row r="31663" spans="20:21" x14ac:dyDescent="0.2">
      <c r="T31663" s="11"/>
      <c r="U31663" s="11"/>
    </row>
    <row r="31664" spans="20:21" x14ac:dyDescent="0.2">
      <c r="T31664" s="11"/>
      <c r="U31664" s="11"/>
    </row>
    <row r="31665" spans="20:21" x14ac:dyDescent="0.2">
      <c r="T31665" s="11"/>
      <c r="U31665" s="11"/>
    </row>
    <row r="31666" spans="20:21" x14ac:dyDescent="0.2">
      <c r="T31666" s="11"/>
      <c r="U31666" s="11"/>
    </row>
    <row r="31667" spans="20:21" x14ac:dyDescent="0.2">
      <c r="T31667" s="11"/>
      <c r="U31667" s="11"/>
    </row>
    <row r="31668" spans="20:21" x14ac:dyDescent="0.2">
      <c r="T31668" s="11"/>
      <c r="U31668" s="11"/>
    </row>
    <row r="31669" spans="20:21" x14ac:dyDescent="0.2">
      <c r="T31669" s="11"/>
      <c r="U31669" s="11"/>
    </row>
    <row r="31670" spans="20:21" x14ac:dyDescent="0.2">
      <c r="T31670" s="11"/>
      <c r="U31670" s="11"/>
    </row>
    <row r="31671" spans="20:21" x14ac:dyDescent="0.2">
      <c r="T31671" s="11"/>
      <c r="U31671" s="11"/>
    </row>
    <row r="31672" spans="20:21" x14ac:dyDescent="0.2">
      <c r="T31672" s="11"/>
      <c r="U31672" s="11"/>
    </row>
    <row r="31673" spans="20:21" x14ac:dyDescent="0.2">
      <c r="T31673" s="11"/>
      <c r="U31673" s="11"/>
    </row>
    <row r="31674" spans="20:21" x14ac:dyDescent="0.2">
      <c r="T31674" s="11"/>
      <c r="U31674" s="11"/>
    </row>
    <row r="31675" spans="20:21" x14ac:dyDescent="0.2">
      <c r="T31675" s="11"/>
      <c r="U31675" s="11"/>
    </row>
    <row r="31676" spans="20:21" x14ac:dyDescent="0.2">
      <c r="T31676" s="11"/>
      <c r="U31676" s="11"/>
    </row>
    <row r="31677" spans="20:21" x14ac:dyDescent="0.2">
      <c r="T31677" s="11"/>
      <c r="U31677" s="11"/>
    </row>
    <row r="31678" spans="20:21" x14ac:dyDescent="0.2">
      <c r="T31678" s="11"/>
      <c r="U31678" s="11"/>
    </row>
    <row r="31679" spans="20:21" x14ac:dyDescent="0.2">
      <c r="T31679" s="11"/>
      <c r="U31679" s="11"/>
    </row>
    <row r="31680" spans="20:21" x14ac:dyDescent="0.2">
      <c r="T31680" s="11"/>
      <c r="U31680" s="11"/>
    </row>
    <row r="31681" spans="20:21" x14ac:dyDescent="0.2">
      <c r="T31681" s="11"/>
      <c r="U31681" s="11"/>
    </row>
    <row r="31682" spans="20:21" x14ac:dyDescent="0.2">
      <c r="T31682" s="11"/>
      <c r="U31682" s="11"/>
    </row>
    <row r="31683" spans="20:21" x14ac:dyDescent="0.2">
      <c r="T31683" s="11"/>
      <c r="U31683" s="11"/>
    </row>
    <row r="31684" spans="20:21" x14ac:dyDescent="0.2">
      <c r="T31684" s="11"/>
      <c r="U31684" s="11"/>
    </row>
    <row r="31685" spans="20:21" x14ac:dyDescent="0.2">
      <c r="T31685" s="11"/>
      <c r="U31685" s="11"/>
    </row>
    <row r="31686" spans="20:21" x14ac:dyDescent="0.2">
      <c r="T31686" s="11"/>
      <c r="U31686" s="11"/>
    </row>
    <row r="31687" spans="20:21" x14ac:dyDescent="0.2">
      <c r="T31687" s="11"/>
      <c r="U31687" s="11"/>
    </row>
    <row r="31688" spans="20:21" x14ac:dyDescent="0.2">
      <c r="T31688" s="11"/>
      <c r="U31688" s="11"/>
    </row>
    <row r="31689" spans="20:21" x14ac:dyDescent="0.2">
      <c r="T31689" s="11"/>
      <c r="U31689" s="11"/>
    </row>
    <row r="31690" spans="20:21" x14ac:dyDescent="0.2">
      <c r="T31690" s="11"/>
      <c r="U31690" s="11"/>
    </row>
    <row r="31691" spans="20:21" x14ac:dyDescent="0.2">
      <c r="T31691" s="11"/>
      <c r="U31691" s="11"/>
    </row>
    <row r="31692" spans="20:21" x14ac:dyDescent="0.2">
      <c r="T31692" s="11"/>
      <c r="U31692" s="11"/>
    </row>
    <row r="31693" spans="20:21" x14ac:dyDescent="0.2">
      <c r="T31693" s="11"/>
      <c r="U31693" s="11"/>
    </row>
    <row r="31694" spans="20:21" x14ac:dyDescent="0.2">
      <c r="T31694" s="11"/>
      <c r="U31694" s="11"/>
    </row>
    <row r="31695" spans="20:21" x14ac:dyDescent="0.2">
      <c r="T31695" s="11"/>
      <c r="U31695" s="11"/>
    </row>
    <row r="31696" spans="20:21" x14ac:dyDescent="0.2">
      <c r="T31696" s="11"/>
      <c r="U31696" s="11"/>
    </row>
    <row r="31697" spans="20:21" x14ac:dyDescent="0.2">
      <c r="T31697" s="11"/>
      <c r="U31697" s="11"/>
    </row>
    <row r="31698" spans="20:21" x14ac:dyDescent="0.2">
      <c r="T31698" s="11"/>
      <c r="U31698" s="11"/>
    </row>
    <row r="31699" spans="20:21" x14ac:dyDescent="0.2">
      <c r="T31699" s="11"/>
      <c r="U31699" s="11"/>
    </row>
    <row r="31700" spans="20:21" x14ac:dyDescent="0.2">
      <c r="T31700" s="11"/>
      <c r="U31700" s="11"/>
    </row>
    <row r="31701" spans="20:21" x14ac:dyDescent="0.2">
      <c r="T31701" s="11"/>
      <c r="U31701" s="11"/>
    </row>
    <row r="31702" spans="20:21" x14ac:dyDescent="0.2">
      <c r="T31702" s="11"/>
      <c r="U31702" s="11"/>
    </row>
    <row r="31703" spans="20:21" x14ac:dyDescent="0.2">
      <c r="T31703" s="11"/>
      <c r="U31703" s="11"/>
    </row>
    <row r="31704" spans="20:21" x14ac:dyDescent="0.2">
      <c r="T31704" s="11"/>
      <c r="U31704" s="11"/>
    </row>
    <row r="31705" spans="20:21" x14ac:dyDescent="0.2">
      <c r="T31705" s="11"/>
      <c r="U31705" s="11"/>
    </row>
    <row r="31706" spans="20:21" x14ac:dyDescent="0.2">
      <c r="T31706" s="11"/>
      <c r="U31706" s="11"/>
    </row>
    <row r="31707" spans="20:21" x14ac:dyDescent="0.2">
      <c r="T31707" s="11"/>
      <c r="U31707" s="11"/>
    </row>
    <row r="31708" spans="20:21" x14ac:dyDescent="0.2">
      <c r="T31708" s="11"/>
      <c r="U31708" s="11"/>
    </row>
    <row r="31709" spans="20:21" x14ac:dyDescent="0.2">
      <c r="T31709" s="11"/>
      <c r="U31709" s="11"/>
    </row>
    <row r="31710" spans="20:21" x14ac:dyDescent="0.2">
      <c r="T31710" s="11"/>
      <c r="U31710" s="11"/>
    </row>
    <row r="31711" spans="20:21" x14ac:dyDescent="0.2">
      <c r="T31711" s="11"/>
      <c r="U31711" s="11"/>
    </row>
    <row r="31712" spans="20:21" x14ac:dyDescent="0.2">
      <c r="T31712" s="11"/>
      <c r="U31712" s="11"/>
    </row>
    <row r="31713" spans="20:21" x14ac:dyDescent="0.2">
      <c r="T31713" s="11"/>
      <c r="U31713" s="11"/>
    </row>
    <row r="31714" spans="20:21" x14ac:dyDescent="0.2">
      <c r="T31714" s="11"/>
      <c r="U31714" s="11"/>
    </row>
    <row r="31715" spans="20:21" x14ac:dyDescent="0.2">
      <c r="T31715" s="11"/>
      <c r="U31715" s="11"/>
    </row>
    <row r="31716" spans="20:21" x14ac:dyDescent="0.2">
      <c r="T31716" s="11"/>
      <c r="U31716" s="11"/>
    </row>
    <row r="31717" spans="20:21" x14ac:dyDescent="0.2">
      <c r="T31717" s="11"/>
      <c r="U31717" s="11"/>
    </row>
    <row r="31718" spans="20:21" x14ac:dyDescent="0.2">
      <c r="T31718" s="11"/>
      <c r="U31718" s="11"/>
    </row>
    <row r="31719" spans="20:21" x14ac:dyDescent="0.2">
      <c r="T31719" s="11"/>
      <c r="U31719" s="11"/>
    </row>
    <row r="31720" spans="20:21" x14ac:dyDescent="0.2">
      <c r="T31720" s="11"/>
      <c r="U31720" s="11"/>
    </row>
    <row r="31721" spans="20:21" x14ac:dyDescent="0.2">
      <c r="T31721" s="11"/>
      <c r="U31721" s="11"/>
    </row>
    <row r="31722" spans="20:21" x14ac:dyDescent="0.2">
      <c r="T31722" s="11"/>
      <c r="U31722" s="11"/>
    </row>
    <row r="31723" spans="20:21" x14ac:dyDescent="0.2">
      <c r="T31723" s="11"/>
      <c r="U31723" s="11"/>
    </row>
    <row r="31724" spans="20:21" x14ac:dyDescent="0.2">
      <c r="T31724" s="11"/>
      <c r="U31724" s="11"/>
    </row>
    <row r="31725" spans="20:21" x14ac:dyDescent="0.2">
      <c r="T31725" s="11"/>
      <c r="U31725" s="11"/>
    </row>
    <row r="31726" spans="20:21" x14ac:dyDescent="0.2">
      <c r="T31726" s="11"/>
      <c r="U31726" s="11"/>
    </row>
    <row r="31727" spans="20:21" x14ac:dyDescent="0.2">
      <c r="T31727" s="11"/>
      <c r="U31727" s="11"/>
    </row>
    <row r="31728" spans="20:21" x14ac:dyDescent="0.2">
      <c r="T31728" s="11"/>
      <c r="U31728" s="11"/>
    </row>
    <row r="31729" spans="20:21" x14ac:dyDescent="0.2">
      <c r="T31729" s="11"/>
      <c r="U31729" s="11"/>
    </row>
    <row r="31730" spans="20:21" x14ac:dyDescent="0.2">
      <c r="T31730" s="11"/>
      <c r="U31730" s="11"/>
    </row>
    <row r="31731" spans="20:21" x14ac:dyDescent="0.2">
      <c r="T31731" s="11"/>
      <c r="U31731" s="11"/>
    </row>
    <row r="31732" spans="20:21" x14ac:dyDescent="0.2">
      <c r="T31732" s="11"/>
      <c r="U31732" s="11"/>
    </row>
    <row r="31733" spans="20:21" x14ac:dyDescent="0.2">
      <c r="T31733" s="11"/>
      <c r="U31733" s="11"/>
    </row>
    <row r="31734" spans="20:21" x14ac:dyDescent="0.2">
      <c r="T31734" s="11"/>
      <c r="U31734" s="11"/>
    </row>
    <row r="31735" spans="20:21" x14ac:dyDescent="0.2">
      <c r="T31735" s="11"/>
      <c r="U31735" s="11"/>
    </row>
    <row r="31736" spans="20:21" x14ac:dyDescent="0.2">
      <c r="T31736" s="11"/>
      <c r="U31736" s="11"/>
    </row>
    <row r="31737" spans="20:21" x14ac:dyDescent="0.2">
      <c r="T31737" s="11"/>
      <c r="U31737" s="11"/>
    </row>
    <row r="31738" spans="20:21" x14ac:dyDescent="0.2">
      <c r="T31738" s="11"/>
      <c r="U31738" s="11"/>
    </row>
    <row r="31739" spans="20:21" x14ac:dyDescent="0.2">
      <c r="T31739" s="11"/>
      <c r="U31739" s="11"/>
    </row>
    <row r="31740" spans="20:21" x14ac:dyDescent="0.2">
      <c r="T31740" s="11"/>
      <c r="U31740" s="11"/>
    </row>
    <row r="31741" spans="20:21" x14ac:dyDescent="0.2">
      <c r="T31741" s="11"/>
      <c r="U31741" s="11"/>
    </row>
    <row r="31742" spans="20:21" x14ac:dyDescent="0.2">
      <c r="T31742" s="11"/>
      <c r="U31742" s="11"/>
    </row>
    <row r="31743" spans="20:21" x14ac:dyDescent="0.2">
      <c r="T31743" s="11"/>
      <c r="U31743" s="11"/>
    </row>
    <row r="31744" spans="20:21" x14ac:dyDescent="0.2">
      <c r="T31744" s="11"/>
      <c r="U31744" s="11"/>
    </row>
    <row r="31745" spans="20:21" x14ac:dyDescent="0.2">
      <c r="T31745" s="11"/>
      <c r="U31745" s="11"/>
    </row>
    <row r="31746" spans="20:21" x14ac:dyDescent="0.2">
      <c r="T31746" s="11"/>
      <c r="U31746" s="11"/>
    </row>
    <row r="31747" spans="20:21" x14ac:dyDescent="0.2">
      <c r="T31747" s="11"/>
      <c r="U31747" s="11"/>
    </row>
    <row r="31748" spans="20:21" x14ac:dyDescent="0.2">
      <c r="T31748" s="11"/>
      <c r="U31748" s="11"/>
    </row>
    <row r="31749" spans="20:21" x14ac:dyDescent="0.2">
      <c r="T31749" s="11"/>
      <c r="U31749" s="11"/>
    </row>
    <row r="31750" spans="20:21" x14ac:dyDescent="0.2">
      <c r="T31750" s="11"/>
      <c r="U31750" s="11"/>
    </row>
    <row r="31751" spans="20:21" x14ac:dyDescent="0.2">
      <c r="T31751" s="11"/>
      <c r="U31751" s="11"/>
    </row>
    <row r="31752" spans="20:21" x14ac:dyDescent="0.2">
      <c r="T31752" s="11"/>
      <c r="U31752" s="11"/>
    </row>
    <row r="31753" spans="20:21" x14ac:dyDescent="0.2">
      <c r="T31753" s="11"/>
      <c r="U31753" s="11"/>
    </row>
    <row r="31754" spans="20:21" x14ac:dyDescent="0.2">
      <c r="T31754" s="11"/>
      <c r="U31754" s="11"/>
    </row>
    <row r="31755" spans="20:21" x14ac:dyDescent="0.2">
      <c r="T31755" s="11"/>
      <c r="U31755" s="11"/>
    </row>
    <row r="31756" spans="20:21" x14ac:dyDescent="0.2">
      <c r="T31756" s="11"/>
      <c r="U31756" s="11"/>
    </row>
    <row r="31757" spans="20:21" x14ac:dyDescent="0.2">
      <c r="T31757" s="11"/>
      <c r="U31757" s="11"/>
    </row>
    <row r="31758" spans="20:21" x14ac:dyDescent="0.2">
      <c r="T31758" s="11"/>
      <c r="U31758" s="11"/>
    </row>
    <row r="31759" spans="20:21" x14ac:dyDescent="0.2">
      <c r="T31759" s="11"/>
      <c r="U31759" s="11"/>
    </row>
    <row r="31760" spans="20:21" x14ac:dyDescent="0.2">
      <c r="T31760" s="11"/>
      <c r="U31760" s="11"/>
    </row>
    <row r="31761" spans="20:21" x14ac:dyDescent="0.2">
      <c r="T31761" s="11"/>
      <c r="U31761" s="11"/>
    </row>
    <row r="31762" spans="20:21" x14ac:dyDescent="0.2">
      <c r="T31762" s="11"/>
      <c r="U31762" s="11"/>
    </row>
    <row r="31763" spans="20:21" x14ac:dyDescent="0.2">
      <c r="T31763" s="11"/>
      <c r="U31763" s="11"/>
    </row>
    <row r="31764" spans="20:21" x14ac:dyDescent="0.2">
      <c r="T31764" s="11"/>
      <c r="U31764" s="11"/>
    </row>
    <row r="31765" spans="20:21" x14ac:dyDescent="0.2">
      <c r="T31765" s="11"/>
      <c r="U31765" s="11"/>
    </row>
    <row r="31766" spans="20:21" x14ac:dyDescent="0.2">
      <c r="T31766" s="11"/>
      <c r="U31766" s="11"/>
    </row>
    <row r="31767" spans="20:21" x14ac:dyDescent="0.2">
      <c r="T31767" s="11"/>
      <c r="U31767" s="11"/>
    </row>
    <row r="31768" spans="20:21" x14ac:dyDescent="0.2">
      <c r="T31768" s="11"/>
      <c r="U31768" s="11"/>
    </row>
    <row r="31769" spans="20:21" x14ac:dyDescent="0.2">
      <c r="T31769" s="11"/>
      <c r="U31769" s="11"/>
    </row>
    <row r="31770" spans="20:21" x14ac:dyDescent="0.2">
      <c r="T31770" s="11"/>
      <c r="U31770" s="11"/>
    </row>
    <row r="31771" spans="20:21" x14ac:dyDescent="0.2">
      <c r="T31771" s="11"/>
      <c r="U31771" s="11"/>
    </row>
    <row r="31772" spans="20:21" x14ac:dyDescent="0.2">
      <c r="T31772" s="11"/>
      <c r="U31772" s="11"/>
    </row>
    <row r="31773" spans="20:21" x14ac:dyDescent="0.2">
      <c r="T31773" s="11"/>
      <c r="U31773" s="11"/>
    </row>
    <row r="31774" spans="20:21" x14ac:dyDescent="0.2">
      <c r="T31774" s="11"/>
      <c r="U31774" s="11"/>
    </row>
    <row r="31775" spans="20:21" x14ac:dyDescent="0.2">
      <c r="T31775" s="11"/>
      <c r="U31775" s="11"/>
    </row>
    <row r="31776" spans="20:21" x14ac:dyDescent="0.2">
      <c r="T31776" s="11"/>
      <c r="U31776" s="11"/>
    </row>
    <row r="31777" spans="20:21" x14ac:dyDescent="0.2">
      <c r="T31777" s="11"/>
      <c r="U31777" s="11"/>
    </row>
    <row r="31778" spans="20:21" x14ac:dyDescent="0.2">
      <c r="T31778" s="11"/>
      <c r="U31778" s="11"/>
    </row>
    <row r="31779" spans="20:21" x14ac:dyDescent="0.2">
      <c r="T31779" s="11"/>
      <c r="U31779" s="11"/>
    </row>
    <row r="31780" spans="20:21" x14ac:dyDescent="0.2">
      <c r="T31780" s="11"/>
      <c r="U31780" s="11"/>
    </row>
    <row r="31781" spans="20:21" x14ac:dyDescent="0.2">
      <c r="T31781" s="11"/>
      <c r="U31781" s="11"/>
    </row>
    <row r="31782" spans="20:21" x14ac:dyDescent="0.2">
      <c r="T31782" s="11"/>
      <c r="U31782" s="11"/>
    </row>
    <row r="31783" spans="20:21" x14ac:dyDescent="0.2">
      <c r="T31783" s="11"/>
      <c r="U31783" s="11"/>
    </row>
    <row r="31784" spans="20:21" x14ac:dyDescent="0.2">
      <c r="T31784" s="11"/>
      <c r="U31784" s="11"/>
    </row>
    <row r="31785" spans="20:21" x14ac:dyDescent="0.2">
      <c r="T31785" s="11"/>
      <c r="U31785" s="11"/>
    </row>
    <row r="31786" spans="20:21" x14ac:dyDescent="0.2">
      <c r="T31786" s="11"/>
      <c r="U31786" s="11"/>
    </row>
    <row r="31787" spans="20:21" x14ac:dyDescent="0.2">
      <c r="T31787" s="11"/>
      <c r="U31787" s="11"/>
    </row>
    <row r="31788" spans="20:21" x14ac:dyDescent="0.2">
      <c r="T31788" s="11"/>
      <c r="U31788" s="11"/>
    </row>
    <row r="31789" spans="20:21" x14ac:dyDescent="0.2">
      <c r="T31789" s="11"/>
      <c r="U31789" s="11"/>
    </row>
    <row r="31790" spans="20:21" x14ac:dyDescent="0.2">
      <c r="T31790" s="11"/>
      <c r="U31790" s="11"/>
    </row>
    <row r="31791" spans="20:21" x14ac:dyDescent="0.2">
      <c r="T31791" s="11"/>
      <c r="U31791" s="11"/>
    </row>
    <row r="31792" spans="20:21" x14ac:dyDescent="0.2">
      <c r="T31792" s="11"/>
      <c r="U31792" s="11"/>
    </row>
    <row r="31793" spans="20:21" x14ac:dyDescent="0.2">
      <c r="T31793" s="11"/>
      <c r="U31793" s="11"/>
    </row>
    <row r="31794" spans="20:21" x14ac:dyDescent="0.2">
      <c r="T31794" s="11"/>
      <c r="U31794" s="11"/>
    </row>
    <row r="31795" spans="20:21" x14ac:dyDescent="0.2">
      <c r="T31795" s="11"/>
      <c r="U31795" s="11"/>
    </row>
    <row r="31796" spans="20:21" x14ac:dyDescent="0.2">
      <c r="T31796" s="11"/>
      <c r="U31796" s="11"/>
    </row>
    <row r="31797" spans="20:21" x14ac:dyDescent="0.2">
      <c r="T31797" s="11"/>
      <c r="U31797" s="11"/>
    </row>
    <row r="31798" spans="20:21" x14ac:dyDescent="0.2">
      <c r="T31798" s="11"/>
      <c r="U31798" s="11"/>
    </row>
    <row r="31799" spans="20:21" x14ac:dyDescent="0.2">
      <c r="T31799" s="11"/>
      <c r="U31799" s="11"/>
    </row>
    <row r="31800" spans="20:21" x14ac:dyDescent="0.2">
      <c r="T31800" s="11"/>
      <c r="U31800" s="11"/>
    </row>
    <row r="31801" spans="20:21" x14ac:dyDescent="0.2">
      <c r="T31801" s="11"/>
      <c r="U31801" s="11"/>
    </row>
    <row r="31802" spans="20:21" x14ac:dyDescent="0.2">
      <c r="T31802" s="11"/>
      <c r="U31802" s="11"/>
    </row>
    <row r="31803" spans="20:21" x14ac:dyDescent="0.2">
      <c r="T31803" s="11"/>
      <c r="U31803" s="11"/>
    </row>
    <row r="31804" spans="20:21" x14ac:dyDescent="0.2">
      <c r="T31804" s="11"/>
      <c r="U31804" s="11"/>
    </row>
    <row r="31805" spans="20:21" x14ac:dyDescent="0.2">
      <c r="T31805" s="11"/>
      <c r="U31805" s="11"/>
    </row>
    <row r="31806" spans="20:21" x14ac:dyDescent="0.2">
      <c r="T31806" s="11"/>
      <c r="U31806" s="11"/>
    </row>
    <row r="31807" spans="20:21" x14ac:dyDescent="0.2">
      <c r="T31807" s="11"/>
      <c r="U31807" s="11"/>
    </row>
    <row r="31808" spans="20:21" x14ac:dyDescent="0.2">
      <c r="T31808" s="11"/>
      <c r="U31808" s="11"/>
    </row>
    <row r="31809" spans="20:21" x14ac:dyDescent="0.2">
      <c r="T31809" s="11"/>
      <c r="U31809" s="11"/>
    </row>
    <row r="31810" spans="20:21" x14ac:dyDescent="0.2">
      <c r="T31810" s="11"/>
      <c r="U31810" s="11"/>
    </row>
    <row r="31811" spans="20:21" x14ac:dyDescent="0.2">
      <c r="T31811" s="11"/>
      <c r="U31811" s="11"/>
    </row>
    <row r="31812" spans="20:21" x14ac:dyDescent="0.2">
      <c r="T31812" s="11"/>
      <c r="U31812" s="11"/>
    </row>
    <row r="31813" spans="20:21" x14ac:dyDescent="0.2">
      <c r="T31813" s="11"/>
      <c r="U31813" s="11"/>
    </row>
    <row r="31814" spans="20:21" x14ac:dyDescent="0.2">
      <c r="T31814" s="11"/>
      <c r="U31814" s="11"/>
    </row>
    <row r="31815" spans="20:21" x14ac:dyDescent="0.2">
      <c r="T31815" s="11"/>
      <c r="U31815" s="11"/>
    </row>
    <row r="31816" spans="20:21" x14ac:dyDescent="0.2">
      <c r="T31816" s="11"/>
      <c r="U31816" s="11"/>
    </row>
    <row r="31817" spans="20:21" x14ac:dyDescent="0.2">
      <c r="T31817" s="11"/>
      <c r="U31817" s="11"/>
    </row>
    <row r="31818" spans="20:21" x14ac:dyDescent="0.2">
      <c r="T31818" s="11"/>
      <c r="U31818" s="11"/>
    </row>
    <row r="31819" spans="20:21" x14ac:dyDescent="0.2">
      <c r="T31819" s="11"/>
      <c r="U31819" s="11"/>
    </row>
    <row r="31820" spans="20:21" x14ac:dyDescent="0.2">
      <c r="T31820" s="11"/>
      <c r="U31820" s="11"/>
    </row>
    <row r="31821" spans="20:21" x14ac:dyDescent="0.2">
      <c r="T31821" s="11"/>
      <c r="U31821" s="11"/>
    </row>
    <row r="31822" spans="20:21" x14ac:dyDescent="0.2">
      <c r="T31822" s="11"/>
      <c r="U31822" s="11"/>
    </row>
    <row r="31823" spans="20:21" x14ac:dyDescent="0.2">
      <c r="T31823" s="11"/>
      <c r="U31823" s="11"/>
    </row>
    <row r="31824" spans="20:21" x14ac:dyDescent="0.2">
      <c r="T31824" s="11"/>
      <c r="U31824" s="11"/>
    </row>
    <row r="31825" spans="20:21" x14ac:dyDescent="0.2">
      <c r="T31825" s="11"/>
      <c r="U31825" s="11"/>
    </row>
    <row r="31826" spans="20:21" x14ac:dyDescent="0.2">
      <c r="T31826" s="11"/>
      <c r="U31826" s="11"/>
    </row>
    <row r="31827" spans="20:21" x14ac:dyDescent="0.2">
      <c r="T31827" s="11"/>
      <c r="U31827" s="11"/>
    </row>
    <row r="31828" spans="20:21" x14ac:dyDescent="0.2">
      <c r="T31828" s="11"/>
      <c r="U31828" s="11"/>
    </row>
    <row r="31829" spans="20:21" x14ac:dyDescent="0.2">
      <c r="T31829" s="11"/>
      <c r="U31829" s="11"/>
    </row>
    <row r="31830" spans="20:21" x14ac:dyDescent="0.2">
      <c r="T31830" s="11"/>
      <c r="U31830" s="11"/>
    </row>
    <row r="31831" spans="20:21" x14ac:dyDescent="0.2">
      <c r="T31831" s="11"/>
      <c r="U31831" s="11"/>
    </row>
    <row r="31832" spans="20:21" x14ac:dyDescent="0.2">
      <c r="T31832" s="11"/>
      <c r="U31832" s="11"/>
    </row>
    <row r="31833" spans="20:21" x14ac:dyDescent="0.2">
      <c r="T31833" s="11"/>
      <c r="U31833" s="11"/>
    </row>
    <row r="31834" spans="20:21" x14ac:dyDescent="0.2">
      <c r="T31834" s="11"/>
      <c r="U31834" s="11"/>
    </row>
    <row r="31835" spans="20:21" x14ac:dyDescent="0.2">
      <c r="T31835" s="11"/>
      <c r="U31835" s="11"/>
    </row>
    <row r="31836" spans="20:21" x14ac:dyDescent="0.2">
      <c r="T31836" s="11"/>
      <c r="U31836" s="11"/>
    </row>
    <row r="31837" spans="20:21" x14ac:dyDescent="0.2">
      <c r="T31837" s="11"/>
      <c r="U31837" s="11"/>
    </row>
    <row r="31838" spans="20:21" x14ac:dyDescent="0.2">
      <c r="T31838" s="11"/>
      <c r="U31838" s="11"/>
    </row>
    <row r="31839" spans="20:21" x14ac:dyDescent="0.2">
      <c r="T31839" s="11"/>
      <c r="U31839" s="11"/>
    </row>
    <row r="31840" spans="20:21" x14ac:dyDescent="0.2">
      <c r="T31840" s="11"/>
      <c r="U31840" s="11"/>
    </row>
    <row r="31841" spans="20:21" x14ac:dyDescent="0.2">
      <c r="T31841" s="11"/>
      <c r="U31841" s="11"/>
    </row>
    <row r="31842" spans="20:21" x14ac:dyDescent="0.2">
      <c r="T31842" s="11"/>
      <c r="U31842" s="11"/>
    </row>
    <row r="31843" spans="20:21" x14ac:dyDescent="0.2">
      <c r="T31843" s="11"/>
      <c r="U31843" s="11"/>
    </row>
    <row r="31844" spans="20:21" x14ac:dyDescent="0.2">
      <c r="T31844" s="11"/>
      <c r="U31844" s="11"/>
    </row>
    <row r="31845" spans="20:21" x14ac:dyDescent="0.2">
      <c r="T31845" s="11"/>
      <c r="U31845" s="11"/>
    </row>
    <row r="31846" spans="20:21" x14ac:dyDescent="0.2">
      <c r="T31846" s="11"/>
      <c r="U31846" s="11"/>
    </row>
    <row r="31847" spans="20:21" x14ac:dyDescent="0.2">
      <c r="T31847" s="11"/>
      <c r="U31847" s="11"/>
    </row>
    <row r="31848" spans="20:21" x14ac:dyDescent="0.2">
      <c r="T31848" s="11"/>
      <c r="U31848" s="11"/>
    </row>
    <row r="31849" spans="20:21" x14ac:dyDescent="0.2">
      <c r="T31849" s="11"/>
      <c r="U31849" s="11"/>
    </row>
    <row r="31850" spans="20:21" x14ac:dyDescent="0.2">
      <c r="T31850" s="11"/>
      <c r="U31850" s="11"/>
    </row>
    <row r="31851" spans="20:21" x14ac:dyDescent="0.2">
      <c r="T31851" s="11"/>
      <c r="U31851" s="11"/>
    </row>
    <row r="31852" spans="20:21" x14ac:dyDescent="0.2">
      <c r="T31852" s="11"/>
      <c r="U31852" s="11"/>
    </row>
    <row r="31853" spans="20:21" x14ac:dyDescent="0.2">
      <c r="T31853" s="11"/>
      <c r="U31853" s="11"/>
    </row>
    <row r="31854" spans="20:21" x14ac:dyDescent="0.2">
      <c r="T31854" s="11"/>
      <c r="U31854" s="11"/>
    </row>
    <row r="31855" spans="20:21" x14ac:dyDescent="0.2">
      <c r="T31855" s="11"/>
      <c r="U31855" s="11"/>
    </row>
    <row r="31856" spans="20:21" x14ac:dyDescent="0.2">
      <c r="T31856" s="11"/>
      <c r="U31856" s="11"/>
    </row>
    <row r="31857" spans="20:21" x14ac:dyDescent="0.2">
      <c r="T31857" s="11"/>
      <c r="U31857" s="11"/>
    </row>
    <row r="31858" spans="20:21" x14ac:dyDescent="0.2">
      <c r="T31858" s="11"/>
      <c r="U31858" s="11"/>
    </row>
    <row r="31859" spans="20:21" x14ac:dyDescent="0.2">
      <c r="T31859" s="11"/>
      <c r="U31859" s="11"/>
    </row>
    <row r="31860" spans="20:21" x14ac:dyDescent="0.2">
      <c r="T31860" s="11"/>
      <c r="U31860" s="11"/>
    </row>
    <row r="31861" spans="20:21" x14ac:dyDescent="0.2">
      <c r="T31861" s="11"/>
      <c r="U31861" s="11"/>
    </row>
    <row r="31862" spans="20:21" x14ac:dyDescent="0.2">
      <c r="T31862" s="11"/>
      <c r="U31862" s="11"/>
    </row>
    <row r="31863" spans="20:21" x14ac:dyDescent="0.2">
      <c r="T31863" s="11"/>
      <c r="U31863" s="11"/>
    </row>
    <row r="31864" spans="20:21" x14ac:dyDescent="0.2">
      <c r="T31864" s="11"/>
      <c r="U31864" s="11"/>
    </row>
    <row r="31865" spans="20:21" x14ac:dyDescent="0.2">
      <c r="T31865" s="11"/>
      <c r="U31865" s="11"/>
    </row>
    <row r="31866" spans="20:21" x14ac:dyDescent="0.2">
      <c r="T31866" s="11"/>
      <c r="U31866" s="11"/>
    </row>
    <row r="31867" spans="20:21" x14ac:dyDescent="0.2">
      <c r="T31867" s="11"/>
      <c r="U31867" s="11"/>
    </row>
    <row r="31868" spans="20:21" x14ac:dyDescent="0.2">
      <c r="T31868" s="11"/>
      <c r="U31868" s="11"/>
    </row>
    <row r="31869" spans="20:21" x14ac:dyDescent="0.2">
      <c r="T31869" s="11"/>
      <c r="U31869" s="11"/>
    </row>
    <row r="31870" spans="20:21" x14ac:dyDescent="0.2">
      <c r="T31870" s="11"/>
      <c r="U31870" s="11"/>
    </row>
    <row r="31871" spans="20:21" x14ac:dyDescent="0.2">
      <c r="T31871" s="11"/>
      <c r="U31871" s="11"/>
    </row>
    <row r="31872" spans="20:21" x14ac:dyDescent="0.2">
      <c r="T31872" s="11"/>
      <c r="U31872" s="11"/>
    </row>
    <row r="31873" spans="20:21" x14ac:dyDescent="0.2">
      <c r="T31873" s="11"/>
      <c r="U31873" s="11"/>
    </row>
    <row r="31874" spans="20:21" x14ac:dyDescent="0.2">
      <c r="T31874" s="11"/>
      <c r="U31874" s="11"/>
    </row>
    <row r="31875" spans="20:21" x14ac:dyDescent="0.2">
      <c r="T31875" s="11"/>
      <c r="U31875" s="11"/>
    </row>
    <row r="31876" spans="20:21" x14ac:dyDescent="0.2">
      <c r="T31876" s="11"/>
      <c r="U31876" s="11"/>
    </row>
    <row r="31877" spans="20:21" x14ac:dyDescent="0.2">
      <c r="T31877" s="11"/>
      <c r="U31877" s="11"/>
    </row>
    <row r="31878" spans="20:21" x14ac:dyDescent="0.2">
      <c r="T31878" s="11"/>
      <c r="U31878" s="11"/>
    </row>
    <row r="31879" spans="20:21" x14ac:dyDescent="0.2">
      <c r="T31879" s="11"/>
      <c r="U31879" s="11"/>
    </row>
    <row r="31880" spans="20:21" x14ac:dyDescent="0.2">
      <c r="T31880" s="11"/>
      <c r="U31880" s="11"/>
    </row>
    <row r="31881" spans="20:21" x14ac:dyDescent="0.2">
      <c r="T31881" s="11"/>
      <c r="U31881" s="11"/>
    </row>
    <row r="31882" spans="20:21" x14ac:dyDescent="0.2">
      <c r="T31882" s="11"/>
      <c r="U31882" s="11"/>
    </row>
    <row r="31883" spans="20:21" x14ac:dyDescent="0.2">
      <c r="T31883" s="11"/>
      <c r="U31883" s="11"/>
    </row>
    <row r="31884" spans="20:21" x14ac:dyDescent="0.2">
      <c r="T31884" s="11"/>
      <c r="U31884" s="11"/>
    </row>
    <row r="31885" spans="20:21" x14ac:dyDescent="0.2">
      <c r="T31885" s="11"/>
      <c r="U31885" s="11"/>
    </row>
    <row r="31886" spans="20:21" x14ac:dyDescent="0.2">
      <c r="T31886" s="11"/>
      <c r="U31886" s="11"/>
    </row>
    <row r="31887" spans="20:21" x14ac:dyDescent="0.2">
      <c r="T31887" s="11"/>
      <c r="U31887" s="11"/>
    </row>
    <row r="31888" spans="20:21" x14ac:dyDescent="0.2">
      <c r="T31888" s="11"/>
      <c r="U31888" s="11"/>
    </row>
    <row r="31889" spans="20:21" x14ac:dyDescent="0.2">
      <c r="T31889" s="11"/>
      <c r="U31889" s="11"/>
    </row>
    <row r="31890" spans="20:21" x14ac:dyDescent="0.2">
      <c r="T31890" s="11"/>
      <c r="U31890" s="11"/>
    </row>
    <row r="31891" spans="20:21" x14ac:dyDescent="0.2">
      <c r="T31891" s="11"/>
      <c r="U31891" s="11"/>
    </row>
    <row r="31892" spans="20:21" x14ac:dyDescent="0.2">
      <c r="T31892" s="11"/>
      <c r="U31892" s="11"/>
    </row>
    <row r="31893" spans="20:21" x14ac:dyDescent="0.2">
      <c r="T31893" s="11"/>
      <c r="U31893" s="11"/>
    </row>
    <row r="31894" spans="20:21" x14ac:dyDescent="0.2">
      <c r="T31894" s="11"/>
      <c r="U31894" s="11"/>
    </row>
    <row r="31895" spans="20:21" x14ac:dyDescent="0.2">
      <c r="T31895" s="11"/>
      <c r="U31895" s="11"/>
    </row>
    <row r="31896" spans="20:21" x14ac:dyDescent="0.2">
      <c r="T31896" s="11"/>
      <c r="U31896" s="11"/>
    </row>
    <row r="31897" spans="20:21" x14ac:dyDescent="0.2">
      <c r="T31897" s="11"/>
      <c r="U31897" s="11"/>
    </row>
    <row r="31898" spans="20:21" x14ac:dyDescent="0.2">
      <c r="T31898" s="11"/>
      <c r="U31898" s="11"/>
    </row>
    <row r="31899" spans="20:21" x14ac:dyDescent="0.2">
      <c r="T31899" s="11"/>
      <c r="U31899" s="11"/>
    </row>
    <row r="31900" spans="20:21" x14ac:dyDescent="0.2">
      <c r="T31900" s="11"/>
      <c r="U31900" s="11"/>
    </row>
    <row r="31901" spans="20:21" x14ac:dyDescent="0.2">
      <c r="T31901" s="11"/>
      <c r="U31901" s="11"/>
    </row>
    <row r="31902" spans="20:21" x14ac:dyDescent="0.2">
      <c r="T31902" s="11"/>
      <c r="U31902" s="11"/>
    </row>
    <row r="31903" spans="20:21" x14ac:dyDescent="0.2">
      <c r="T31903" s="11"/>
      <c r="U31903" s="11"/>
    </row>
    <row r="31904" spans="20:21" x14ac:dyDescent="0.2">
      <c r="T31904" s="11"/>
      <c r="U31904" s="11"/>
    </row>
    <row r="31905" spans="20:21" x14ac:dyDescent="0.2">
      <c r="T31905" s="11"/>
      <c r="U31905" s="11"/>
    </row>
    <row r="31906" spans="20:21" x14ac:dyDescent="0.2">
      <c r="T31906" s="11"/>
      <c r="U31906" s="11"/>
    </row>
    <row r="31907" spans="20:21" x14ac:dyDescent="0.2">
      <c r="T31907" s="11"/>
      <c r="U31907" s="11"/>
    </row>
    <row r="31908" spans="20:21" x14ac:dyDescent="0.2">
      <c r="T31908" s="11"/>
      <c r="U31908" s="11"/>
    </row>
    <row r="31909" spans="20:21" x14ac:dyDescent="0.2">
      <c r="T31909" s="11"/>
      <c r="U31909" s="11"/>
    </row>
    <row r="31910" spans="20:21" x14ac:dyDescent="0.2">
      <c r="T31910" s="11"/>
      <c r="U31910" s="11"/>
    </row>
    <row r="31911" spans="20:21" x14ac:dyDescent="0.2">
      <c r="T31911" s="11"/>
      <c r="U31911" s="11"/>
    </row>
    <row r="31912" spans="20:21" x14ac:dyDescent="0.2">
      <c r="T31912" s="11"/>
      <c r="U31912" s="11"/>
    </row>
    <row r="31913" spans="20:21" x14ac:dyDescent="0.2">
      <c r="T31913" s="11"/>
      <c r="U31913" s="11"/>
    </row>
    <row r="31914" spans="20:21" x14ac:dyDescent="0.2">
      <c r="T31914" s="11"/>
      <c r="U31914" s="11"/>
    </row>
    <row r="31915" spans="20:21" x14ac:dyDescent="0.2">
      <c r="T31915" s="11"/>
      <c r="U31915" s="11"/>
    </row>
    <row r="31916" spans="20:21" x14ac:dyDescent="0.2">
      <c r="T31916" s="11"/>
      <c r="U31916" s="11"/>
    </row>
    <row r="31917" spans="20:21" x14ac:dyDescent="0.2">
      <c r="T31917" s="11"/>
      <c r="U31917" s="11"/>
    </row>
    <row r="31918" spans="20:21" x14ac:dyDescent="0.2">
      <c r="T31918" s="11"/>
      <c r="U31918" s="11"/>
    </row>
    <row r="31919" spans="20:21" x14ac:dyDescent="0.2">
      <c r="T31919" s="11"/>
      <c r="U31919" s="11"/>
    </row>
    <row r="31920" spans="20:21" x14ac:dyDescent="0.2">
      <c r="T31920" s="11"/>
      <c r="U31920" s="11"/>
    </row>
    <row r="31921" spans="20:21" x14ac:dyDescent="0.2">
      <c r="T31921" s="11"/>
      <c r="U31921" s="11"/>
    </row>
    <row r="31922" spans="20:21" x14ac:dyDescent="0.2">
      <c r="T31922" s="11"/>
      <c r="U31922" s="11"/>
    </row>
    <row r="31923" spans="20:21" x14ac:dyDescent="0.2">
      <c r="T31923" s="11"/>
      <c r="U31923" s="11"/>
    </row>
    <row r="31924" spans="20:21" x14ac:dyDescent="0.2">
      <c r="T31924" s="11"/>
      <c r="U31924" s="11"/>
    </row>
    <row r="31925" spans="20:21" x14ac:dyDescent="0.2">
      <c r="T31925" s="11"/>
      <c r="U31925" s="11"/>
    </row>
    <row r="31926" spans="20:21" x14ac:dyDescent="0.2">
      <c r="T31926" s="11"/>
      <c r="U31926" s="11"/>
    </row>
    <row r="31927" spans="20:21" x14ac:dyDescent="0.2">
      <c r="T31927" s="11"/>
      <c r="U31927" s="11"/>
    </row>
    <row r="31928" spans="20:21" x14ac:dyDescent="0.2">
      <c r="T31928" s="11"/>
      <c r="U31928" s="11"/>
    </row>
    <row r="31929" spans="20:21" x14ac:dyDescent="0.2">
      <c r="T31929" s="11"/>
      <c r="U31929" s="11"/>
    </row>
    <row r="31930" spans="20:21" x14ac:dyDescent="0.2">
      <c r="T31930" s="11"/>
      <c r="U31930" s="11"/>
    </row>
    <row r="31931" spans="20:21" x14ac:dyDescent="0.2">
      <c r="T31931" s="11"/>
      <c r="U31931" s="11"/>
    </row>
    <row r="31932" spans="20:21" x14ac:dyDescent="0.2">
      <c r="T31932" s="11"/>
      <c r="U31932" s="11"/>
    </row>
    <row r="31933" spans="20:21" x14ac:dyDescent="0.2">
      <c r="T31933" s="11"/>
      <c r="U31933" s="11"/>
    </row>
    <row r="31934" spans="20:21" x14ac:dyDescent="0.2">
      <c r="T31934" s="11"/>
      <c r="U31934" s="11"/>
    </row>
    <row r="31935" spans="20:21" x14ac:dyDescent="0.2">
      <c r="T31935" s="11"/>
      <c r="U31935" s="11"/>
    </row>
    <row r="31936" spans="20:21" x14ac:dyDescent="0.2">
      <c r="T31936" s="11"/>
      <c r="U31936" s="11"/>
    </row>
    <row r="31937" spans="20:21" x14ac:dyDescent="0.2">
      <c r="T31937" s="11"/>
      <c r="U31937" s="11"/>
    </row>
    <row r="31938" spans="20:21" x14ac:dyDescent="0.2">
      <c r="T31938" s="11"/>
      <c r="U31938" s="11"/>
    </row>
    <row r="31939" spans="20:21" x14ac:dyDescent="0.2">
      <c r="T31939" s="11"/>
      <c r="U31939" s="11"/>
    </row>
    <row r="31940" spans="20:21" x14ac:dyDescent="0.2">
      <c r="T31940" s="11"/>
      <c r="U31940" s="11"/>
    </row>
    <row r="31941" spans="20:21" x14ac:dyDescent="0.2">
      <c r="T31941" s="11"/>
      <c r="U31941" s="11"/>
    </row>
    <row r="31942" spans="20:21" x14ac:dyDescent="0.2">
      <c r="T31942" s="11"/>
      <c r="U31942" s="11"/>
    </row>
    <row r="31943" spans="20:21" x14ac:dyDescent="0.2">
      <c r="T31943" s="11"/>
      <c r="U31943" s="11"/>
    </row>
    <row r="31944" spans="20:21" x14ac:dyDescent="0.2">
      <c r="T31944" s="11"/>
      <c r="U31944" s="11"/>
    </row>
    <row r="31945" spans="20:21" x14ac:dyDescent="0.2">
      <c r="T31945" s="11"/>
      <c r="U31945" s="11"/>
    </row>
    <row r="31946" spans="20:21" x14ac:dyDescent="0.2">
      <c r="T31946" s="11"/>
      <c r="U31946" s="11"/>
    </row>
    <row r="31947" spans="20:21" x14ac:dyDescent="0.2">
      <c r="T31947" s="11"/>
      <c r="U31947" s="11"/>
    </row>
    <row r="31948" spans="20:21" x14ac:dyDescent="0.2">
      <c r="T31948" s="11"/>
      <c r="U31948" s="11"/>
    </row>
    <row r="31949" spans="20:21" x14ac:dyDescent="0.2">
      <c r="T31949" s="11"/>
      <c r="U31949" s="11"/>
    </row>
    <row r="31950" spans="20:21" x14ac:dyDescent="0.2">
      <c r="T31950" s="11"/>
      <c r="U31950" s="11"/>
    </row>
    <row r="31951" spans="20:21" x14ac:dyDescent="0.2">
      <c r="T31951" s="11"/>
      <c r="U31951" s="11"/>
    </row>
    <row r="31952" spans="20:21" x14ac:dyDescent="0.2">
      <c r="T31952" s="11"/>
      <c r="U31952" s="11"/>
    </row>
    <row r="31953" spans="20:21" x14ac:dyDescent="0.2">
      <c r="T31953" s="11"/>
      <c r="U31953" s="11"/>
    </row>
    <row r="31954" spans="20:21" x14ac:dyDescent="0.2">
      <c r="T31954" s="11"/>
      <c r="U31954" s="11"/>
    </row>
    <row r="31955" spans="20:21" x14ac:dyDescent="0.2">
      <c r="T31955" s="11"/>
      <c r="U31955" s="11"/>
    </row>
    <row r="31956" spans="20:21" x14ac:dyDescent="0.2">
      <c r="T31956" s="11"/>
      <c r="U31956" s="11"/>
    </row>
    <row r="31957" spans="20:21" x14ac:dyDescent="0.2">
      <c r="T31957" s="11"/>
      <c r="U31957" s="11"/>
    </row>
    <row r="31958" spans="20:21" x14ac:dyDescent="0.2">
      <c r="T31958" s="11"/>
      <c r="U31958" s="11"/>
    </row>
    <row r="31959" spans="20:21" x14ac:dyDescent="0.2">
      <c r="T31959" s="11"/>
      <c r="U31959" s="11"/>
    </row>
    <row r="31960" spans="20:21" x14ac:dyDescent="0.2">
      <c r="T31960" s="11"/>
      <c r="U31960" s="11"/>
    </row>
    <row r="31961" spans="20:21" x14ac:dyDescent="0.2">
      <c r="T31961" s="11"/>
      <c r="U31961" s="11"/>
    </row>
    <row r="31962" spans="20:21" x14ac:dyDescent="0.2">
      <c r="T31962" s="11"/>
      <c r="U31962" s="11"/>
    </row>
    <row r="31963" spans="20:21" x14ac:dyDescent="0.2">
      <c r="T31963" s="11"/>
      <c r="U31963" s="11"/>
    </row>
    <row r="31964" spans="20:21" x14ac:dyDescent="0.2">
      <c r="T31964" s="11"/>
      <c r="U31964" s="11"/>
    </row>
    <row r="31965" spans="20:21" x14ac:dyDescent="0.2">
      <c r="T31965" s="11"/>
      <c r="U31965" s="11"/>
    </row>
    <row r="31966" spans="20:21" x14ac:dyDescent="0.2">
      <c r="T31966" s="11"/>
      <c r="U31966" s="11"/>
    </row>
    <row r="31967" spans="20:21" x14ac:dyDescent="0.2">
      <c r="T31967" s="11"/>
      <c r="U31967" s="11"/>
    </row>
    <row r="31968" spans="20:21" x14ac:dyDescent="0.2">
      <c r="T31968" s="11"/>
      <c r="U31968" s="11"/>
    </row>
    <row r="31969" spans="20:21" x14ac:dyDescent="0.2">
      <c r="T31969" s="11"/>
      <c r="U31969" s="11"/>
    </row>
    <row r="31970" spans="20:21" x14ac:dyDescent="0.2">
      <c r="T31970" s="11"/>
      <c r="U31970" s="11"/>
    </row>
    <row r="31971" spans="20:21" x14ac:dyDescent="0.2">
      <c r="T31971" s="11"/>
      <c r="U31971" s="11"/>
    </row>
    <row r="31972" spans="20:21" x14ac:dyDescent="0.2">
      <c r="T31972" s="11"/>
      <c r="U31972" s="11"/>
    </row>
    <row r="31973" spans="20:21" x14ac:dyDescent="0.2">
      <c r="T31973" s="11"/>
      <c r="U31973" s="11"/>
    </row>
    <row r="31974" spans="20:21" x14ac:dyDescent="0.2">
      <c r="T31974" s="11"/>
      <c r="U31974" s="11"/>
    </row>
    <row r="31975" spans="20:21" x14ac:dyDescent="0.2">
      <c r="T31975" s="11"/>
      <c r="U31975" s="11"/>
    </row>
    <row r="31976" spans="20:21" x14ac:dyDescent="0.2">
      <c r="T31976" s="11"/>
      <c r="U31976" s="11"/>
    </row>
    <row r="31977" spans="20:21" x14ac:dyDescent="0.2">
      <c r="T31977" s="11"/>
      <c r="U31977" s="11"/>
    </row>
    <row r="31978" spans="20:21" x14ac:dyDescent="0.2">
      <c r="T31978" s="11"/>
      <c r="U31978" s="11"/>
    </row>
    <row r="31979" spans="20:21" x14ac:dyDescent="0.2">
      <c r="T31979" s="11"/>
      <c r="U31979" s="11"/>
    </row>
    <row r="31980" spans="20:21" x14ac:dyDescent="0.2">
      <c r="T31980" s="11"/>
      <c r="U31980" s="11"/>
    </row>
    <row r="31981" spans="20:21" x14ac:dyDescent="0.2">
      <c r="T31981" s="11"/>
      <c r="U31981" s="11"/>
    </row>
    <row r="31982" spans="20:21" x14ac:dyDescent="0.2">
      <c r="T31982" s="11"/>
      <c r="U31982" s="11"/>
    </row>
    <row r="31983" spans="20:21" x14ac:dyDescent="0.2">
      <c r="T31983" s="11"/>
      <c r="U31983" s="11"/>
    </row>
    <row r="31984" spans="20:21" x14ac:dyDescent="0.2">
      <c r="T31984" s="11"/>
      <c r="U31984" s="11"/>
    </row>
    <row r="31985" spans="20:21" x14ac:dyDescent="0.2">
      <c r="T31985" s="11"/>
      <c r="U31985" s="11"/>
    </row>
    <row r="31986" spans="20:21" x14ac:dyDescent="0.2">
      <c r="T31986" s="11"/>
      <c r="U31986" s="11"/>
    </row>
    <row r="31987" spans="20:21" x14ac:dyDescent="0.2">
      <c r="T31987" s="11"/>
      <c r="U31987" s="11"/>
    </row>
    <row r="31988" spans="20:21" x14ac:dyDescent="0.2">
      <c r="T31988" s="11"/>
      <c r="U31988" s="11"/>
    </row>
    <row r="31989" spans="20:21" x14ac:dyDescent="0.2">
      <c r="T31989" s="11"/>
      <c r="U31989" s="11"/>
    </row>
    <row r="31990" spans="20:21" x14ac:dyDescent="0.2">
      <c r="T31990" s="11"/>
      <c r="U31990" s="11"/>
    </row>
    <row r="31991" spans="20:21" x14ac:dyDescent="0.2">
      <c r="T31991" s="11"/>
      <c r="U31991" s="11"/>
    </row>
    <row r="31992" spans="20:21" x14ac:dyDescent="0.2">
      <c r="T31992" s="11"/>
      <c r="U31992" s="11"/>
    </row>
    <row r="31993" spans="20:21" x14ac:dyDescent="0.2">
      <c r="T31993" s="11"/>
      <c r="U31993" s="11"/>
    </row>
    <row r="31994" spans="20:21" x14ac:dyDescent="0.2">
      <c r="T31994" s="11"/>
      <c r="U31994" s="11"/>
    </row>
    <row r="31995" spans="20:21" x14ac:dyDescent="0.2">
      <c r="T31995" s="11"/>
      <c r="U31995" s="11"/>
    </row>
    <row r="31996" spans="20:21" x14ac:dyDescent="0.2">
      <c r="T31996" s="11"/>
      <c r="U31996" s="11"/>
    </row>
    <row r="31997" spans="20:21" x14ac:dyDescent="0.2">
      <c r="T31997" s="11"/>
      <c r="U31997" s="11"/>
    </row>
    <row r="31998" spans="20:21" x14ac:dyDescent="0.2">
      <c r="T31998" s="11"/>
      <c r="U31998" s="11"/>
    </row>
    <row r="31999" spans="20:21" x14ac:dyDescent="0.2">
      <c r="T31999" s="11"/>
      <c r="U31999" s="11"/>
    </row>
    <row r="32000" spans="20:21" x14ac:dyDescent="0.2">
      <c r="T32000" s="11"/>
      <c r="U32000" s="11"/>
    </row>
    <row r="32001" spans="20:21" x14ac:dyDescent="0.2">
      <c r="T32001" s="11"/>
      <c r="U32001" s="11"/>
    </row>
    <row r="32002" spans="20:21" x14ac:dyDescent="0.2">
      <c r="T32002" s="11"/>
      <c r="U32002" s="11"/>
    </row>
    <row r="32003" spans="20:21" x14ac:dyDescent="0.2">
      <c r="T32003" s="11"/>
      <c r="U32003" s="11"/>
    </row>
    <row r="32004" spans="20:21" x14ac:dyDescent="0.2">
      <c r="T32004" s="11"/>
      <c r="U32004" s="11"/>
    </row>
    <row r="32005" spans="20:21" x14ac:dyDescent="0.2">
      <c r="T32005" s="11"/>
      <c r="U32005" s="11"/>
    </row>
    <row r="32006" spans="20:21" x14ac:dyDescent="0.2">
      <c r="T32006" s="11"/>
      <c r="U32006" s="11"/>
    </row>
    <row r="32007" spans="20:21" x14ac:dyDescent="0.2">
      <c r="T32007" s="11"/>
      <c r="U32007" s="11"/>
    </row>
    <row r="32008" spans="20:21" x14ac:dyDescent="0.2">
      <c r="T32008" s="11"/>
      <c r="U32008" s="11"/>
    </row>
    <row r="32009" spans="20:21" x14ac:dyDescent="0.2">
      <c r="T32009" s="11"/>
      <c r="U32009" s="11"/>
    </row>
    <row r="32010" spans="20:21" x14ac:dyDescent="0.2">
      <c r="T32010" s="11"/>
      <c r="U32010" s="11"/>
    </row>
    <row r="32011" spans="20:21" x14ac:dyDescent="0.2">
      <c r="T32011" s="11"/>
      <c r="U32011" s="11"/>
    </row>
    <row r="32012" spans="20:21" x14ac:dyDescent="0.2">
      <c r="T32012" s="11"/>
      <c r="U32012" s="11"/>
    </row>
    <row r="32013" spans="20:21" x14ac:dyDescent="0.2">
      <c r="T32013" s="11"/>
      <c r="U32013" s="11"/>
    </row>
    <row r="32014" spans="20:21" x14ac:dyDescent="0.2">
      <c r="T32014" s="11"/>
      <c r="U32014" s="11"/>
    </row>
    <row r="32015" spans="20:21" x14ac:dyDescent="0.2">
      <c r="T32015" s="11"/>
      <c r="U32015" s="11"/>
    </row>
    <row r="32016" spans="20:21" x14ac:dyDescent="0.2">
      <c r="T32016" s="11"/>
      <c r="U32016" s="11"/>
    </row>
    <row r="32017" spans="20:21" x14ac:dyDescent="0.2">
      <c r="T32017" s="11"/>
      <c r="U32017" s="11"/>
    </row>
    <row r="32018" spans="20:21" x14ac:dyDescent="0.2">
      <c r="T32018" s="11"/>
      <c r="U32018" s="11"/>
    </row>
    <row r="32019" spans="20:21" x14ac:dyDescent="0.2">
      <c r="T32019" s="11"/>
      <c r="U32019" s="11"/>
    </row>
    <row r="32020" spans="20:21" x14ac:dyDescent="0.2">
      <c r="T32020" s="11"/>
      <c r="U32020" s="11"/>
    </row>
    <row r="32021" spans="20:21" x14ac:dyDescent="0.2">
      <c r="T32021" s="11"/>
      <c r="U32021" s="11"/>
    </row>
    <row r="32022" spans="20:21" x14ac:dyDescent="0.2">
      <c r="T32022" s="11"/>
      <c r="U32022" s="11"/>
    </row>
    <row r="32023" spans="20:21" x14ac:dyDescent="0.2">
      <c r="T32023" s="11"/>
      <c r="U32023" s="11"/>
    </row>
    <row r="32024" spans="20:21" x14ac:dyDescent="0.2">
      <c r="T32024" s="11"/>
      <c r="U32024" s="11"/>
    </row>
    <row r="32025" spans="20:21" x14ac:dyDescent="0.2">
      <c r="T32025" s="11"/>
      <c r="U32025" s="11"/>
    </row>
    <row r="32026" spans="20:21" x14ac:dyDescent="0.2">
      <c r="T32026" s="11"/>
      <c r="U32026" s="11"/>
    </row>
    <row r="32027" spans="20:21" x14ac:dyDescent="0.2">
      <c r="T32027" s="11"/>
      <c r="U32027" s="11"/>
    </row>
    <row r="32028" spans="20:21" x14ac:dyDescent="0.2">
      <c r="T32028" s="11"/>
      <c r="U32028" s="11"/>
    </row>
    <row r="32029" spans="20:21" x14ac:dyDescent="0.2">
      <c r="T32029" s="11"/>
      <c r="U32029" s="11"/>
    </row>
    <row r="32030" spans="20:21" x14ac:dyDescent="0.2">
      <c r="T32030" s="11"/>
      <c r="U32030" s="11"/>
    </row>
    <row r="32031" spans="20:21" x14ac:dyDescent="0.2">
      <c r="T32031" s="11"/>
      <c r="U32031" s="11"/>
    </row>
    <row r="32032" spans="20:21" x14ac:dyDescent="0.2">
      <c r="T32032" s="11"/>
      <c r="U32032" s="11"/>
    </row>
    <row r="32033" spans="20:21" x14ac:dyDescent="0.2">
      <c r="T32033" s="11"/>
      <c r="U32033" s="11"/>
    </row>
    <row r="32034" spans="20:21" x14ac:dyDescent="0.2">
      <c r="T32034" s="11"/>
      <c r="U32034" s="11"/>
    </row>
    <row r="32035" spans="20:21" x14ac:dyDescent="0.2">
      <c r="T32035" s="11"/>
      <c r="U32035" s="11"/>
    </row>
    <row r="32036" spans="20:21" x14ac:dyDescent="0.2">
      <c r="T32036" s="11"/>
      <c r="U32036" s="11"/>
    </row>
    <row r="32037" spans="20:21" x14ac:dyDescent="0.2">
      <c r="T32037" s="11"/>
      <c r="U32037" s="11"/>
    </row>
    <row r="32038" spans="20:21" x14ac:dyDescent="0.2">
      <c r="T32038" s="11"/>
      <c r="U32038" s="11"/>
    </row>
    <row r="32039" spans="20:21" x14ac:dyDescent="0.2">
      <c r="T32039" s="11"/>
      <c r="U32039" s="11"/>
    </row>
    <row r="32040" spans="20:21" x14ac:dyDescent="0.2">
      <c r="T32040" s="11"/>
      <c r="U32040" s="11"/>
    </row>
    <row r="32041" spans="20:21" x14ac:dyDescent="0.2">
      <c r="T32041" s="11"/>
      <c r="U32041" s="11"/>
    </row>
    <row r="32042" spans="20:21" x14ac:dyDescent="0.2">
      <c r="T32042" s="11"/>
      <c r="U32042" s="11"/>
    </row>
    <row r="32043" spans="20:21" x14ac:dyDescent="0.2">
      <c r="T32043" s="11"/>
      <c r="U32043" s="11"/>
    </row>
    <row r="32044" spans="20:21" x14ac:dyDescent="0.2">
      <c r="T32044" s="11"/>
      <c r="U32044" s="11"/>
    </row>
    <row r="32045" spans="20:21" x14ac:dyDescent="0.2">
      <c r="T32045" s="11"/>
      <c r="U32045" s="11"/>
    </row>
    <row r="32046" spans="20:21" x14ac:dyDescent="0.2">
      <c r="T32046" s="11"/>
      <c r="U32046" s="11"/>
    </row>
    <row r="32047" spans="20:21" x14ac:dyDescent="0.2">
      <c r="T32047" s="11"/>
      <c r="U32047" s="11"/>
    </row>
    <row r="32048" spans="20:21" x14ac:dyDescent="0.2">
      <c r="T32048" s="11"/>
      <c r="U32048" s="11"/>
    </row>
    <row r="32049" spans="20:21" x14ac:dyDescent="0.2">
      <c r="T32049" s="11"/>
      <c r="U32049" s="11"/>
    </row>
    <row r="32050" spans="20:21" x14ac:dyDescent="0.2">
      <c r="T32050" s="11"/>
      <c r="U32050" s="11"/>
    </row>
    <row r="32051" spans="20:21" x14ac:dyDescent="0.2">
      <c r="T32051" s="11"/>
      <c r="U32051" s="11"/>
    </row>
    <row r="32052" spans="20:21" x14ac:dyDescent="0.2">
      <c r="T32052" s="11"/>
      <c r="U32052" s="11"/>
    </row>
    <row r="32053" spans="20:21" x14ac:dyDescent="0.2">
      <c r="T32053" s="11"/>
      <c r="U32053" s="11"/>
    </row>
    <row r="32054" spans="20:21" x14ac:dyDescent="0.2">
      <c r="T32054" s="11"/>
      <c r="U32054" s="11"/>
    </row>
    <row r="32055" spans="20:21" x14ac:dyDescent="0.2">
      <c r="T32055" s="11"/>
      <c r="U32055" s="11"/>
    </row>
    <row r="32056" spans="20:21" x14ac:dyDescent="0.2">
      <c r="T32056" s="11"/>
      <c r="U32056" s="11"/>
    </row>
    <row r="32057" spans="20:21" x14ac:dyDescent="0.2">
      <c r="T32057" s="11"/>
      <c r="U32057" s="11"/>
    </row>
    <row r="32058" spans="20:21" x14ac:dyDescent="0.2">
      <c r="T32058" s="11"/>
      <c r="U32058" s="11"/>
    </row>
    <row r="32059" spans="20:21" x14ac:dyDescent="0.2">
      <c r="T32059" s="11"/>
      <c r="U32059" s="11"/>
    </row>
    <row r="32060" spans="20:21" x14ac:dyDescent="0.2">
      <c r="T32060" s="11"/>
      <c r="U32060" s="11"/>
    </row>
    <row r="32061" spans="20:21" x14ac:dyDescent="0.2">
      <c r="T32061" s="11"/>
      <c r="U32061" s="11"/>
    </row>
    <row r="32062" spans="20:21" x14ac:dyDescent="0.2">
      <c r="T32062" s="11"/>
      <c r="U32062" s="11"/>
    </row>
    <row r="32063" spans="20:21" x14ac:dyDescent="0.2">
      <c r="T32063" s="11"/>
      <c r="U32063" s="11"/>
    </row>
    <row r="32064" spans="20:21" x14ac:dyDescent="0.2">
      <c r="T32064" s="11"/>
      <c r="U32064" s="11"/>
    </row>
    <row r="32065" spans="20:21" x14ac:dyDescent="0.2">
      <c r="T32065" s="11"/>
      <c r="U32065" s="11"/>
    </row>
    <row r="32066" spans="20:21" x14ac:dyDescent="0.2">
      <c r="T32066" s="11"/>
      <c r="U32066" s="11"/>
    </row>
    <row r="32067" spans="20:21" x14ac:dyDescent="0.2">
      <c r="T32067" s="11"/>
      <c r="U32067" s="11"/>
    </row>
    <row r="32068" spans="20:21" x14ac:dyDescent="0.2">
      <c r="T32068" s="11"/>
      <c r="U32068" s="11"/>
    </row>
    <row r="32069" spans="20:21" x14ac:dyDescent="0.2">
      <c r="T32069" s="11"/>
      <c r="U32069" s="11"/>
    </row>
    <row r="32070" spans="20:21" x14ac:dyDescent="0.2">
      <c r="T32070" s="11"/>
      <c r="U32070" s="11"/>
    </row>
    <row r="32071" spans="20:21" x14ac:dyDescent="0.2">
      <c r="T32071" s="11"/>
      <c r="U32071" s="11"/>
    </row>
    <row r="32072" spans="20:21" x14ac:dyDescent="0.2">
      <c r="T32072" s="11"/>
      <c r="U32072" s="11"/>
    </row>
    <row r="32073" spans="20:21" x14ac:dyDescent="0.2">
      <c r="T32073" s="11"/>
      <c r="U32073" s="11"/>
    </row>
    <row r="32074" spans="20:21" x14ac:dyDescent="0.2">
      <c r="T32074" s="11"/>
      <c r="U32074" s="11"/>
    </row>
    <row r="32075" spans="20:21" x14ac:dyDescent="0.2">
      <c r="T32075" s="11"/>
      <c r="U32075" s="11"/>
    </row>
    <row r="32076" spans="20:21" x14ac:dyDescent="0.2">
      <c r="T32076" s="11"/>
      <c r="U32076" s="11"/>
    </row>
    <row r="32077" spans="20:21" x14ac:dyDescent="0.2">
      <c r="T32077" s="11"/>
      <c r="U32077" s="11"/>
    </row>
    <row r="32078" spans="20:21" x14ac:dyDescent="0.2">
      <c r="T32078" s="11"/>
      <c r="U32078" s="11"/>
    </row>
    <row r="32079" spans="20:21" x14ac:dyDescent="0.2">
      <c r="T32079" s="11"/>
      <c r="U32079" s="11"/>
    </row>
    <row r="32080" spans="20:21" x14ac:dyDescent="0.2">
      <c r="T32080" s="11"/>
      <c r="U32080" s="11"/>
    </row>
    <row r="32081" spans="20:21" x14ac:dyDescent="0.2">
      <c r="T32081" s="11"/>
      <c r="U32081" s="11"/>
    </row>
    <row r="32082" spans="20:21" x14ac:dyDescent="0.2">
      <c r="T32082" s="11"/>
      <c r="U32082" s="11"/>
    </row>
    <row r="32083" spans="20:21" x14ac:dyDescent="0.2">
      <c r="T32083" s="11"/>
      <c r="U32083" s="11"/>
    </row>
    <row r="32084" spans="20:21" x14ac:dyDescent="0.2">
      <c r="T32084" s="11"/>
      <c r="U32084" s="11"/>
    </row>
    <row r="32085" spans="20:21" x14ac:dyDescent="0.2">
      <c r="T32085" s="11"/>
      <c r="U32085" s="11"/>
    </row>
    <row r="32086" spans="20:21" x14ac:dyDescent="0.2">
      <c r="T32086" s="11"/>
      <c r="U32086" s="11"/>
    </row>
    <row r="32087" spans="20:21" x14ac:dyDescent="0.2">
      <c r="T32087" s="11"/>
      <c r="U32087" s="11"/>
    </row>
    <row r="32088" spans="20:21" x14ac:dyDescent="0.2">
      <c r="T32088" s="11"/>
      <c r="U32088" s="11"/>
    </row>
    <row r="32089" spans="20:21" x14ac:dyDescent="0.2">
      <c r="T32089" s="11"/>
      <c r="U32089" s="11"/>
    </row>
    <row r="32090" spans="20:21" x14ac:dyDescent="0.2">
      <c r="T32090" s="11"/>
      <c r="U32090" s="11"/>
    </row>
    <row r="32091" spans="20:21" x14ac:dyDescent="0.2">
      <c r="T32091" s="11"/>
      <c r="U32091" s="11"/>
    </row>
    <row r="32092" spans="20:21" x14ac:dyDescent="0.2">
      <c r="T32092" s="11"/>
      <c r="U32092" s="11"/>
    </row>
    <row r="32093" spans="20:21" x14ac:dyDescent="0.2">
      <c r="T32093" s="11"/>
      <c r="U32093" s="11"/>
    </row>
    <row r="32094" spans="20:21" x14ac:dyDescent="0.2">
      <c r="T32094" s="11"/>
      <c r="U32094" s="11"/>
    </row>
    <row r="32095" spans="20:21" x14ac:dyDescent="0.2">
      <c r="T32095" s="11"/>
      <c r="U32095" s="11"/>
    </row>
    <row r="32096" spans="20:21" x14ac:dyDescent="0.2">
      <c r="T32096" s="11"/>
      <c r="U32096" s="11"/>
    </row>
    <row r="32097" spans="20:21" x14ac:dyDescent="0.2">
      <c r="T32097" s="11"/>
      <c r="U32097" s="11"/>
    </row>
    <row r="32098" spans="20:21" x14ac:dyDescent="0.2">
      <c r="T32098" s="11"/>
      <c r="U32098" s="11"/>
    </row>
    <row r="32099" spans="20:21" x14ac:dyDescent="0.2">
      <c r="T32099" s="11"/>
      <c r="U32099" s="11"/>
    </row>
    <row r="32100" spans="20:21" x14ac:dyDescent="0.2">
      <c r="T32100" s="11"/>
      <c r="U32100" s="11"/>
    </row>
    <row r="32101" spans="20:21" x14ac:dyDescent="0.2">
      <c r="T32101" s="11"/>
      <c r="U32101" s="11"/>
    </row>
    <row r="32102" spans="20:21" x14ac:dyDescent="0.2">
      <c r="T32102" s="11"/>
      <c r="U32102" s="11"/>
    </row>
    <row r="32103" spans="20:21" x14ac:dyDescent="0.2">
      <c r="T32103" s="11"/>
      <c r="U32103" s="11"/>
    </row>
    <row r="32104" spans="20:21" x14ac:dyDescent="0.2">
      <c r="T32104" s="11"/>
      <c r="U32104" s="11"/>
    </row>
    <row r="32105" spans="20:21" x14ac:dyDescent="0.2">
      <c r="T32105" s="11"/>
      <c r="U32105" s="11"/>
    </row>
    <row r="32106" spans="20:21" x14ac:dyDescent="0.2">
      <c r="T32106" s="11"/>
      <c r="U32106" s="11"/>
    </row>
    <row r="32107" spans="20:21" x14ac:dyDescent="0.2">
      <c r="T32107" s="11"/>
      <c r="U32107" s="11"/>
    </row>
    <row r="32108" spans="20:21" x14ac:dyDescent="0.2">
      <c r="T32108" s="11"/>
      <c r="U32108" s="11"/>
    </row>
    <row r="32109" spans="20:21" x14ac:dyDescent="0.2">
      <c r="T32109" s="11"/>
      <c r="U32109" s="11"/>
    </row>
    <row r="32110" spans="20:21" x14ac:dyDescent="0.2">
      <c r="T32110" s="11"/>
      <c r="U32110" s="11"/>
    </row>
    <row r="32111" spans="20:21" x14ac:dyDescent="0.2">
      <c r="T32111" s="11"/>
      <c r="U32111" s="11"/>
    </row>
    <row r="32112" spans="20:21" x14ac:dyDescent="0.2">
      <c r="T32112" s="11"/>
      <c r="U32112" s="11"/>
    </row>
    <row r="32113" spans="20:21" x14ac:dyDescent="0.2">
      <c r="T32113" s="11"/>
      <c r="U32113" s="11"/>
    </row>
    <row r="32114" spans="20:21" x14ac:dyDescent="0.2">
      <c r="T32114" s="11"/>
      <c r="U32114" s="11"/>
    </row>
    <row r="32115" spans="20:21" x14ac:dyDescent="0.2">
      <c r="T32115" s="11"/>
      <c r="U32115" s="11"/>
    </row>
    <row r="32116" spans="20:21" x14ac:dyDescent="0.2">
      <c r="T32116" s="11"/>
      <c r="U32116" s="11"/>
    </row>
    <row r="32117" spans="20:21" x14ac:dyDescent="0.2">
      <c r="T32117" s="11"/>
      <c r="U32117" s="11"/>
    </row>
    <row r="32118" spans="20:21" x14ac:dyDescent="0.2">
      <c r="T32118" s="11"/>
      <c r="U32118" s="11"/>
    </row>
    <row r="32119" spans="20:21" x14ac:dyDescent="0.2">
      <c r="T32119" s="11"/>
      <c r="U32119" s="11"/>
    </row>
    <row r="32120" spans="20:21" x14ac:dyDescent="0.2">
      <c r="T32120" s="11"/>
      <c r="U32120" s="11"/>
    </row>
    <row r="32121" spans="20:21" x14ac:dyDescent="0.2">
      <c r="T32121" s="11"/>
      <c r="U32121" s="11"/>
    </row>
    <row r="32122" spans="20:21" x14ac:dyDescent="0.2">
      <c r="T32122" s="11"/>
      <c r="U32122" s="11"/>
    </row>
    <row r="32123" spans="20:21" x14ac:dyDescent="0.2">
      <c r="T32123" s="11"/>
      <c r="U32123" s="11"/>
    </row>
    <row r="32124" spans="20:21" x14ac:dyDescent="0.2">
      <c r="T32124" s="11"/>
      <c r="U32124" s="11"/>
    </row>
    <row r="32125" spans="20:21" x14ac:dyDescent="0.2">
      <c r="T32125" s="11"/>
      <c r="U32125" s="11"/>
    </row>
    <row r="32126" spans="20:21" x14ac:dyDescent="0.2">
      <c r="T32126" s="11"/>
      <c r="U32126" s="11"/>
    </row>
    <row r="32127" spans="20:21" x14ac:dyDescent="0.2">
      <c r="T32127" s="11"/>
      <c r="U32127" s="11"/>
    </row>
    <row r="32128" spans="20:21" x14ac:dyDescent="0.2">
      <c r="T32128" s="11"/>
      <c r="U32128" s="11"/>
    </row>
    <row r="32129" spans="20:21" x14ac:dyDescent="0.2">
      <c r="T32129" s="11"/>
      <c r="U32129" s="11"/>
    </row>
    <row r="32130" spans="20:21" x14ac:dyDescent="0.2">
      <c r="T32130" s="11"/>
      <c r="U32130" s="11"/>
    </row>
    <row r="32131" spans="20:21" x14ac:dyDescent="0.2">
      <c r="T32131" s="11"/>
      <c r="U32131" s="11"/>
    </row>
    <row r="32132" spans="20:21" x14ac:dyDescent="0.2">
      <c r="T32132" s="11"/>
      <c r="U32132" s="11"/>
    </row>
    <row r="32133" spans="20:21" x14ac:dyDescent="0.2">
      <c r="T32133" s="11"/>
      <c r="U32133" s="11"/>
    </row>
    <row r="32134" spans="20:21" x14ac:dyDescent="0.2">
      <c r="T32134" s="11"/>
      <c r="U32134" s="11"/>
    </row>
    <row r="32135" spans="20:21" x14ac:dyDescent="0.2">
      <c r="T32135" s="11"/>
      <c r="U32135" s="11"/>
    </row>
    <row r="32136" spans="20:21" x14ac:dyDescent="0.2">
      <c r="T32136" s="11"/>
      <c r="U32136" s="11"/>
    </row>
    <row r="32137" spans="20:21" x14ac:dyDescent="0.2">
      <c r="T32137" s="11"/>
      <c r="U32137" s="11"/>
    </row>
    <row r="32138" spans="20:21" x14ac:dyDescent="0.2">
      <c r="T32138" s="11"/>
      <c r="U32138" s="11"/>
    </row>
    <row r="32139" spans="20:21" x14ac:dyDescent="0.2">
      <c r="T32139" s="11"/>
      <c r="U32139" s="11"/>
    </row>
    <row r="32140" spans="20:21" x14ac:dyDescent="0.2">
      <c r="T32140" s="11"/>
      <c r="U32140" s="11"/>
    </row>
    <row r="32141" spans="20:21" x14ac:dyDescent="0.2">
      <c r="T32141" s="11"/>
      <c r="U32141" s="11"/>
    </row>
    <row r="32142" spans="20:21" x14ac:dyDescent="0.2">
      <c r="T32142" s="11"/>
      <c r="U32142" s="11"/>
    </row>
    <row r="32143" spans="20:21" x14ac:dyDescent="0.2">
      <c r="T32143" s="11"/>
      <c r="U32143" s="11"/>
    </row>
    <row r="32144" spans="20:21" x14ac:dyDescent="0.2">
      <c r="T32144" s="11"/>
      <c r="U32144" s="11"/>
    </row>
    <row r="32145" spans="20:21" x14ac:dyDescent="0.2">
      <c r="T32145" s="11"/>
      <c r="U32145" s="11"/>
    </row>
    <row r="32146" spans="20:21" x14ac:dyDescent="0.2">
      <c r="T32146" s="11"/>
      <c r="U32146" s="11"/>
    </row>
    <row r="32147" spans="20:21" x14ac:dyDescent="0.2">
      <c r="T32147" s="11"/>
      <c r="U32147" s="11"/>
    </row>
    <row r="32148" spans="20:21" x14ac:dyDescent="0.2">
      <c r="T32148" s="11"/>
      <c r="U32148" s="11"/>
    </row>
    <row r="32149" spans="20:21" x14ac:dyDescent="0.2">
      <c r="T32149" s="11"/>
      <c r="U32149" s="11"/>
    </row>
    <row r="32150" spans="20:21" x14ac:dyDescent="0.2">
      <c r="T32150" s="11"/>
      <c r="U32150" s="11"/>
    </row>
    <row r="32151" spans="20:21" x14ac:dyDescent="0.2">
      <c r="T32151" s="11"/>
      <c r="U32151" s="11"/>
    </row>
    <row r="32152" spans="20:21" x14ac:dyDescent="0.2">
      <c r="T32152" s="11"/>
      <c r="U32152" s="11"/>
    </row>
    <row r="32153" spans="20:21" x14ac:dyDescent="0.2">
      <c r="T32153" s="11"/>
      <c r="U32153" s="11"/>
    </row>
    <row r="32154" spans="20:21" x14ac:dyDescent="0.2">
      <c r="T32154" s="11"/>
      <c r="U32154" s="11"/>
    </row>
    <row r="32155" spans="20:21" x14ac:dyDescent="0.2">
      <c r="T32155" s="11"/>
      <c r="U32155" s="11"/>
    </row>
    <row r="32156" spans="20:21" x14ac:dyDescent="0.2">
      <c r="T32156" s="11"/>
      <c r="U32156" s="11"/>
    </row>
    <row r="32157" spans="20:21" x14ac:dyDescent="0.2">
      <c r="T32157" s="11"/>
      <c r="U32157" s="11"/>
    </row>
    <row r="32158" spans="20:21" x14ac:dyDescent="0.2">
      <c r="T32158" s="11"/>
      <c r="U32158" s="11"/>
    </row>
    <row r="32159" spans="20:21" x14ac:dyDescent="0.2">
      <c r="T32159" s="11"/>
      <c r="U32159" s="11"/>
    </row>
    <row r="32160" spans="20:21" x14ac:dyDescent="0.2">
      <c r="T32160" s="11"/>
      <c r="U32160" s="11"/>
    </row>
    <row r="32161" spans="20:21" x14ac:dyDescent="0.2">
      <c r="T32161" s="11"/>
      <c r="U32161" s="11"/>
    </row>
    <row r="32162" spans="20:21" x14ac:dyDescent="0.2">
      <c r="T32162" s="11"/>
      <c r="U32162" s="11"/>
    </row>
    <row r="32163" spans="20:21" x14ac:dyDescent="0.2">
      <c r="T32163" s="11"/>
      <c r="U32163" s="11"/>
    </row>
    <row r="32164" spans="20:21" x14ac:dyDescent="0.2">
      <c r="T32164" s="11"/>
      <c r="U32164" s="11"/>
    </row>
    <row r="32165" spans="20:21" x14ac:dyDescent="0.2">
      <c r="T32165" s="11"/>
      <c r="U32165" s="11"/>
    </row>
    <row r="32166" spans="20:21" x14ac:dyDescent="0.2">
      <c r="T32166" s="11"/>
      <c r="U32166" s="11"/>
    </row>
    <row r="32167" spans="20:21" x14ac:dyDescent="0.2">
      <c r="T32167" s="11"/>
      <c r="U32167" s="11"/>
    </row>
    <row r="32168" spans="20:21" x14ac:dyDescent="0.2">
      <c r="T32168" s="11"/>
      <c r="U32168" s="11"/>
    </row>
    <row r="32169" spans="20:21" x14ac:dyDescent="0.2">
      <c r="T32169" s="11"/>
      <c r="U32169" s="11"/>
    </row>
    <row r="32170" spans="20:21" x14ac:dyDescent="0.2">
      <c r="T32170" s="11"/>
      <c r="U32170" s="11"/>
    </row>
    <row r="32171" spans="20:21" x14ac:dyDescent="0.2">
      <c r="T32171" s="11"/>
      <c r="U32171" s="11"/>
    </row>
    <row r="32172" spans="20:21" x14ac:dyDescent="0.2">
      <c r="T32172" s="11"/>
      <c r="U32172" s="11"/>
    </row>
    <row r="32173" spans="20:21" x14ac:dyDescent="0.2">
      <c r="T32173" s="11"/>
      <c r="U32173" s="11"/>
    </row>
    <row r="32174" spans="20:21" x14ac:dyDescent="0.2">
      <c r="T32174" s="11"/>
      <c r="U32174" s="11"/>
    </row>
    <row r="32175" spans="20:21" x14ac:dyDescent="0.2">
      <c r="T32175" s="11"/>
      <c r="U32175" s="11"/>
    </row>
    <row r="32176" spans="20:21" x14ac:dyDescent="0.2">
      <c r="T32176" s="11"/>
      <c r="U32176" s="11"/>
    </row>
    <row r="32177" spans="20:21" x14ac:dyDescent="0.2">
      <c r="T32177" s="11"/>
      <c r="U32177" s="11"/>
    </row>
    <row r="32178" spans="20:21" x14ac:dyDescent="0.2">
      <c r="T32178" s="11"/>
      <c r="U32178" s="11"/>
    </row>
    <row r="32179" spans="20:21" x14ac:dyDescent="0.2">
      <c r="T32179" s="11"/>
      <c r="U32179" s="11"/>
    </row>
    <row r="32180" spans="20:21" x14ac:dyDescent="0.2">
      <c r="T32180" s="11"/>
      <c r="U32180" s="11"/>
    </row>
    <row r="32181" spans="20:21" x14ac:dyDescent="0.2">
      <c r="T32181" s="11"/>
      <c r="U32181" s="11"/>
    </row>
    <row r="32182" spans="20:21" x14ac:dyDescent="0.2">
      <c r="T32182" s="11"/>
      <c r="U32182" s="11"/>
    </row>
    <row r="32183" spans="20:21" x14ac:dyDescent="0.2">
      <c r="T32183" s="11"/>
      <c r="U32183" s="11"/>
    </row>
    <row r="32184" spans="20:21" x14ac:dyDescent="0.2">
      <c r="T32184" s="11"/>
      <c r="U32184" s="11"/>
    </row>
    <row r="32185" spans="20:21" x14ac:dyDescent="0.2">
      <c r="T32185" s="11"/>
      <c r="U32185" s="11"/>
    </row>
    <row r="32186" spans="20:21" x14ac:dyDescent="0.2">
      <c r="T32186" s="11"/>
      <c r="U32186" s="11"/>
    </row>
    <row r="32187" spans="20:21" x14ac:dyDescent="0.2">
      <c r="T32187" s="11"/>
      <c r="U32187" s="11"/>
    </row>
    <row r="32188" spans="20:21" x14ac:dyDescent="0.2">
      <c r="T32188" s="11"/>
      <c r="U32188" s="11"/>
    </row>
    <row r="32189" spans="20:21" x14ac:dyDescent="0.2">
      <c r="T32189" s="11"/>
      <c r="U32189" s="11"/>
    </row>
    <row r="32190" spans="20:21" x14ac:dyDescent="0.2">
      <c r="T32190" s="11"/>
      <c r="U32190" s="11"/>
    </row>
    <row r="32191" spans="20:21" x14ac:dyDescent="0.2">
      <c r="T32191" s="11"/>
      <c r="U32191" s="11"/>
    </row>
    <row r="32192" spans="20:21" x14ac:dyDescent="0.2">
      <c r="T32192" s="11"/>
      <c r="U32192" s="11"/>
    </row>
    <row r="32193" spans="20:21" x14ac:dyDescent="0.2">
      <c r="T32193" s="11"/>
      <c r="U32193" s="11"/>
    </row>
    <row r="32194" spans="20:21" x14ac:dyDescent="0.2">
      <c r="T32194" s="11"/>
      <c r="U32194" s="11"/>
    </row>
    <row r="32195" spans="20:21" x14ac:dyDescent="0.2">
      <c r="T32195" s="11"/>
      <c r="U32195" s="11"/>
    </row>
    <row r="32196" spans="20:21" x14ac:dyDescent="0.2">
      <c r="T32196" s="11"/>
      <c r="U32196" s="11"/>
    </row>
    <row r="32197" spans="20:21" x14ac:dyDescent="0.2">
      <c r="T32197" s="11"/>
      <c r="U32197" s="11"/>
    </row>
    <row r="32198" spans="20:21" x14ac:dyDescent="0.2">
      <c r="T32198" s="11"/>
      <c r="U32198" s="11"/>
    </row>
    <row r="32199" spans="20:21" x14ac:dyDescent="0.2">
      <c r="T32199" s="11"/>
      <c r="U32199" s="11"/>
    </row>
    <row r="32200" spans="20:21" x14ac:dyDescent="0.2">
      <c r="T32200" s="11"/>
      <c r="U32200" s="11"/>
    </row>
    <row r="32201" spans="20:21" x14ac:dyDescent="0.2">
      <c r="T32201" s="11"/>
      <c r="U32201" s="11"/>
    </row>
    <row r="32202" spans="20:21" x14ac:dyDescent="0.2">
      <c r="T32202" s="11"/>
      <c r="U32202" s="11"/>
    </row>
    <row r="32203" spans="20:21" x14ac:dyDescent="0.2">
      <c r="T32203" s="11"/>
      <c r="U32203" s="11"/>
    </row>
    <row r="32204" spans="20:21" x14ac:dyDescent="0.2">
      <c r="T32204" s="11"/>
      <c r="U32204" s="11"/>
    </row>
    <row r="32205" spans="20:21" x14ac:dyDescent="0.2">
      <c r="T32205" s="11"/>
      <c r="U32205" s="11"/>
    </row>
    <row r="32206" spans="20:21" x14ac:dyDescent="0.2">
      <c r="T32206" s="11"/>
      <c r="U32206" s="11"/>
    </row>
    <row r="32207" spans="20:21" x14ac:dyDescent="0.2">
      <c r="T32207" s="11"/>
      <c r="U32207" s="11"/>
    </row>
    <row r="32208" spans="20:21" x14ac:dyDescent="0.2">
      <c r="T32208" s="11"/>
      <c r="U32208" s="11"/>
    </row>
    <row r="32209" spans="20:21" x14ac:dyDescent="0.2">
      <c r="T32209" s="11"/>
      <c r="U32209" s="11"/>
    </row>
    <row r="32210" spans="20:21" x14ac:dyDescent="0.2">
      <c r="T32210" s="11"/>
      <c r="U32210" s="11"/>
    </row>
    <row r="32211" spans="20:21" x14ac:dyDescent="0.2">
      <c r="T32211" s="11"/>
      <c r="U32211" s="11"/>
    </row>
    <row r="32212" spans="20:21" x14ac:dyDescent="0.2">
      <c r="T32212" s="11"/>
      <c r="U32212" s="11"/>
    </row>
    <row r="32213" spans="20:21" x14ac:dyDescent="0.2">
      <c r="T32213" s="11"/>
      <c r="U32213" s="11"/>
    </row>
    <row r="32214" spans="20:21" x14ac:dyDescent="0.2">
      <c r="T32214" s="11"/>
      <c r="U32214" s="11"/>
    </row>
    <row r="32215" spans="20:21" x14ac:dyDescent="0.2">
      <c r="T32215" s="11"/>
      <c r="U32215" s="11"/>
    </row>
    <row r="32216" spans="20:21" x14ac:dyDescent="0.2">
      <c r="T32216" s="11"/>
      <c r="U32216" s="11"/>
    </row>
    <row r="32217" spans="20:21" x14ac:dyDescent="0.2">
      <c r="T32217" s="11"/>
      <c r="U32217" s="11"/>
    </row>
    <row r="32218" spans="20:21" x14ac:dyDescent="0.2">
      <c r="T32218" s="11"/>
      <c r="U32218" s="11"/>
    </row>
    <row r="32219" spans="20:21" x14ac:dyDescent="0.2">
      <c r="T32219" s="11"/>
      <c r="U32219" s="11"/>
    </row>
    <row r="32220" spans="20:21" x14ac:dyDescent="0.2">
      <c r="T32220" s="11"/>
      <c r="U32220" s="11"/>
    </row>
    <row r="32221" spans="20:21" x14ac:dyDescent="0.2">
      <c r="T32221" s="11"/>
      <c r="U32221" s="11"/>
    </row>
    <row r="32222" spans="20:21" x14ac:dyDescent="0.2">
      <c r="T32222" s="11"/>
      <c r="U32222" s="11"/>
    </row>
    <row r="32223" spans="20:21" x14ac:dyDescent="0.2">
      <c r="T32223" s="11"/>
      <c r="U32223" s="11"/>
    </row>
    <row r="32224" spans="20:21" x14ac:dyDescent="0.2">
      <c r="T32224" s="11"/>
      <c r="U32224" s="11"/>
    </row>
    <row r="32225" spans="20:21" x14ac:dyDescent="0.2">
      <c r="T32225" s="11"/>
      <c r="U32225" s="11"/>
    </row>
    <row r="32226" spans="20:21" x14ac:dyDescent="0.2">
      <c r="T32226" s="11"/>
      <c r="U32226" s="11"/>
    </row>
    <row r="32227" spans="20:21" x14ac:dyDescent="0.2">
      <c r="T32227" s="11"/>
      <c r="U32227" s="11"/>
    </row>
    <row r="32228" spans="20:21" x14ac:dyDescent="0.2">
      <c r="T32228" s="11"/>
      <c r="U32228" s="11"/>
    </row>
    <row r="32229" spans="20:21" x14ac:dyDescent="0.2">
      <c r="T32229" s="11"/>
      <c r="U32229" s="11"/>
    </row>
    <row r="32230" spans="20:21" x14ac:dyDescent="0.2">
      <c r="T32230" s="11"/>
      <c r="U32230" s="11"/>
    </row>
    <row r="32231" spans="20:21" x14ac:dyDescent="0.2">
      <c r="T32231" s="11"/>
      <c r="U32231" s="11"/>
    </row>
    <row r="32232" spans="20:21" x14ac:dyDescent="0.2">
      <c r="T32232" s="11"/>
      <c r="U32232" s="11"/>
    </row>
    <row r="32233" spans="20:21" x14ac:dyDescent="0.2">
      <c r="T32233" s="11"/>
      <c r="U32233" s="11"/>
    </row>
    <row r="32234" spans="20:21" x14ac:dyDescent="0.2">
      <c r="T32234" s="11"/>
      <c r="U32234" s="11"/>
    </row>
    <row r="32235" spans="20:21" x14ac:dyDescent="0.2">
      <c r="T32235" s="11"/>
      <c r="U32235" s="11"/>
    </row>
    <row r="32236" spans="20:21" x14ac:dyDescent="0.2">
      <c r="T32236" s="11"/>
      <c r="U32236" s="11"/>
    </row>
    <row r="32237" spans="20:21" x14ac:dyDescent="0.2">
      <c r="T32237" s="11"/>
      <c r="U32237" s="11"/>
    </row>
    <row r="32238" spans="20:21" x14ac:dyDescent="0.2">
      <c r="T32238" s="11"/>
      <c r="U32238" s="11"/>
    </row>
    <row r="32239" spans="20:21" x14ac:dyDescent="0.2">
      <c r="T32239" s="11"/>
      <c r="U32239" s="11"/>
    </row>
    <row r="32240" spans="20:21" x14ac:dyDescent="0.2">
      <c r="T32240" s="11"/>
      <c r="U32240" s="11"/>
    </row>
    <row r="32241" spans="20:21" x14ac:dyDescent="0.2">
      <c r="T32241" s="11"/>
      <c r="U32241" s="11"/>
    </row>
    <row r="32242" spans="20:21" x14ac:dyDescent="0.2">
      <c r="T32242" s="11"/>
      <c r="U32242" s="11"/>
    </row>
    <row r="32243" spans="20:21" x14ac:dyDescent="0.2">
      <c r="T32243" s="11"/>
      <c r="U32243" s="11"/>
    </row>
    <row r="32244" spans="20:21" x14ac:dyDescent="0.2">
      <c r="T32244" s="11"/>
      <c r="U32244" s="11"/>
    </row>
    <row r="32245" spans="20:21" x14ac:dyDescent="0.2">
      <c r="T32245" s="11"/>
      <c r="U32245" s="11"/>
    </row>
    <row r="32246" spans="20:21" x14ac:dyDescent="0.2">
      <c r="T32246" s="11"/>
      <c r="U32246" s="11"/>
    </row>
    <row r="32247" spans="20:21" x14ac:dyDescent="0.2">
      <c r="T32247" s="11"/>
      <c r="U32247" s="11"/>
    </row>
    <row r="32248" spans="20:21" x14ac:dyDescent="0.2">
      <c r="T32248" s="11"/>
      <c r="U32248" s="11"/>
    </row>
    <row r="32249" spans="20:21" x14ac:dyDescent="0.2">
      <c r="T32249" s="11"/>
      <c r="U32249" s="11"/>
    </row>
    <row r="32250" spans="20:21" x14ac:dyDescent="0.2">
      <c r="T32250" s="11"/>
      <c r="U32250" s="11"/>
    </row>
    <row r="32251" spans="20:21" x14ac:dyDescent="0.2">
      <c r="T32251" s="11"/>
      <c r="U32251" s="11"/>
    </row>
    <row r="32252" spans="20:21" x14ac:dyDescent="0.2">
      <c r="T32252" s="11"/>
      <c r="U32252" s="11"/>
    </row>
    <row r="32253" spans="20:21" x14ac:dyDescent="0.2">
      <c r="T32253" s="11"/>
      <c r="U32253" s="11"/>
    </row>
    <row r="32254" spans="20:21" x14ac:dyDescent="0.2">
      <c r="T32254" s="11"/>
      <c r="U32254" s="11"/>
    </row>
    <row r="32255" spans="20:21" x14ac:dyDescent="0.2">
      <c r="T32255" s="11"/>
      <c r="U32255" s="11"/>
    </row>
    <row r="32256" spans="20:21" x14ac:dyDescent="0.2">
      <c r="T32256" s="11"/>
      <c r="U32256" s="11"/>
    </row>
    <row r="32257" spans="20:21" x14ac:dyDescent="0.2">
      <c r="T32257" s="11"/>
      <c r="U32257" s="11"/>
    </row>
    <row r="32258" spans="20:21" x14ac:dyDescent="0.2">
      <c r="T32258" s="11"/>
      <c r="U32258" s="11"/>
    </row>
    <row r="32259" spans="20:21" x14ac:dyDescent="0.2">
      <c r="T32259" s="11"/>
      <c r="U32259" s="11"/>
    </row>
    <row r="32260" spans="20:21" x14ac:dyDescent="0.2">
      <c r="T32260" s="11"/>
      <c r="U32260" s="11"/>
    </row>
    <row r="32261" spans="20:21" x14ac:dyDescent="0.2">
      <c r="T32261" s="11"/>
      <c r="U32261" s="11"/>
    </row>
    <row r="32262" spans="20:21" x14ac:dyDescent="0.2">
      <c r="T32262" s="11"/>
      <c r="U32262" s="11"/>
    </row>
    <row r="32263" spans="20:21" x14ac:dyDescent="0.2">
      <c r="T32263" s="11"/>
      <c r="U32263" s="11"/>
    </row>
    <row r="32264" spans="20:21" x14ac:dyDescent="0.2">
      <c r="T32264" s="11"/>
      <c r="U32264" s="11"/>
    </row>
    <row r="32265" spans="20:21" x14ac:dyDescent="0.2">
      <c r="T32265" s="11"/>
      <c r="U32265" s="11"/>
    </row>
    <row r="32266" spans="20:21" x14ac:dyDescent="0.2">
      <c r="T32266" s="11"/>
      <c r="U32266" s="11"/>
    </row>
    <row r="32267" spans="20:21" x14ac:dyDescent="0.2">
      <c r="T32267" s="11"/>
      <c r="U32267" s="11"/>
    </row>
    <row r="32268" spans="20:21" x14ac:dyDescent="0.2">
      <c r="T32268" s="11"/>
      <c r="U32268" s="11"/>
    </row>
    <row r="32269" spans="20:21" x14ac:dyDescent="0.2">
      <c r="T32269" s="11"/>
      <c r="U32269" s="11"/>
    </row>
    <row r="32270" spans="20:21" x14ac:dyDescent="0.2">
      <c r="T32270" s="11"/>
      <c r="U32270" s="11"/>
    </row>
    <row r="32271" spans="20:21" x14ac:dyDescent="0.2">
      <c r="T32271" s="11"/>
      <c r="U32271" s="11"/>
    </row>
    <row r="32272" spans="20:21" x14ac:dyDescent="0.2">
      <c r="T32272" s="11"/>
      <c r="U32272" s="11"/>
    </row>
    <row r="32273" spans="20:21" x14ac:dyDescent="0.2">
      <c r="T32273" s="11"/>
      <c r="U32273" s="11"/>
    </row>
    <row r="32274" spans="20:21" x14ac:dyDescent="0.2">
      <c r="T32274" s="11"/>
      <c r="U32274" s="11"/>
    </row>
    <row r="32275" spans="20:21" x14ac:dyDescent="0.2">
      <c r="T32275" s="11"/>
      <c r="U32275" s="11"/>
    </row>
    <row r="32276" spans="20:21" x14ac:dyDescent="0.2">
      <c r="T32276" s="11"/>
      <c r="U32276" s="11"/>
    </row>
    <row r="32277" spans="20:21" x14ac:dyDescent="0.2">
      <c r="T32277" s="11"/>
      <c r="U32277" s="11"/>
    </row>
    <row r="32278" spans="20:21" x14ac:dyDescent="0.2">
      <c r="T32278" s="11"/>
      <c r="U32278" s="11"/>
    </row>
    <row r="32279" spans="20:21" x14ac:dyDescent="0.2">
      <c r="T32279" s="11"/>
      <c r="U32279" s="11"/>
    </row>
    <row r="32280" spans="20:21" x14ac:dyDescent="0.2">
      <c r="T32280" s="11"/>
      <c r="U32280" s="11"/>
    </row>
    <row r="32281" spans="20:21" x14ac:dyDescent="0.2">
      <c r="T32281" s="11"/>
      <c r="U32281" s="11"/>
    </row>
    <row r="32282" spans="20:21" x14ac:dyDescent="0.2">
      <c r="T32282" s="11"/>
      <c r="U32282" s="11"/>
    </row>
    <row r="32283" spans="20:21" x14ac:dyDescent="0.2">
      <c r="T32283" s="11"/>
      <c r="U32283" s="11"/>
    </row>
    <row r="32284" spans="20:21" x14ac:dyDescent="0.2">
      <c r="T32284" s="11"/>
      <c r="U32284" s="11"/>
    </row>
    <row r="32285" spans="20:21" x14ac:dyDescent="0.2">
      <c r="T32285" s="11"/>
      <c r="U32285" s="11"/>
    </row>
    <row r="32286" spans="20:21" x14ac:dyDescent="0.2">
      <c r="T32286" s="11"/>
      <c r="U32286" s="11"/>
    </row>
    <row r="32287" spans="20:21" x14ac:dyDescent="0.2">
      <c r="T32287" s="11"/>
      <c r="U32287" s="11"/>
    </row>
    <row r="32288" spans="20:21" x14ac:dyDescent="0.2">
      <c r="T32288" s="11"/>
      <c r="U32288" s="11"/>
    </row>
    <row r="32289" spans="20:21" x14ac:dyDescent="0.2">
      <c r="T32289" s="11"/>
      <c r="U32289" s="11"/>
    </row>
    <row r="32290" spans="20:21" x14ac:dyDescent="0.2">
      <c r="T32290" s="11"/>
      <c r="U32290" s="11"/>
    </row>
    <row r="32291" spans="20:21" x14ac:dyDescent="0.2">
      <c r="T32291" s="11"/>
      <c r="U32291" s="11"/>
    </row>
    <row r="32292" spans="20:21" x14ac:dyDescent="0.2">
      <c r="T32292" s="11"/>
      <c r="U32292" s="11"/>
    </row>
    <row r="32293" spans="20:21" x14ac:dyDescent="0.2">
      <c r="T32293" s="11"/>
      <c r="U32293" s="11"/>
    </row>
    <row r="32294" spans="20:21" x14ac:dyDescent="0.2">
      <c r="T32294" s="11"/>
      <c r="U32294" s="11"/>
    </row>
    <row r="32295" spans="20:21" x14ac:dyDescent="0.2">
      <c r="T32295" s="11"/>
      <c r="U32295" s="11"/>
    </row>
    <row r="32296" spans="20:21" x14ac:dyDescent="0.2">
      <c r="T32296" s="11"/>
      <c r="U32296" s="11"/>
    </row>
    <row r="32297" spans="20:21" x14ac:dyDescent="0.2">
      <c r="T32297" s="11"/>
      <c r="U32297" s="11"/>
    </row>
    <row r="32298" spans="20:21" x14ac:dyDescent="0.2">
      <c r="T32298" s="11"/>
      <c r="U32298" s="11"/>
    </row>
    <row r="32299" spans="20:21" x14ac:dyDescent="0.2">
      <c r="T32299" s="11"/>
      <c r="U32299" s="11"/>
    </row>
    <row r="32300" spans="20:21" x14ac:dyDescent="0.2">
      <c r="T32300" s="11"/>
      <c r="U32300" s="11"/>
    </row>
    <row r="32301" spans="20:21" x14ac:dyDescent="0.2">
      <c r="T32301" s="11"/>
      <c r="U32301" s="11"/>
    </row>
    <row r="32302" spans="20:21" x14ac:dyDescent="0.2">
      <c r="T32302" s="11"/>
      <c r="U32302" s="11"/>
    </row>
    <row r="32303" spans="20:21" x14ac:dyDescent="0.2">
      <c r="T32303" s="11"/>
      <c r="U32303" s="11"/>
    </row>
    <row r="32304" spans="20:21" x14ac:dyDescent="0.2">
      <c r="T32304" s="11"/>
      <c r="U32304" s="11"/>
    </row>
    <row r="32305" spans="20:21" x14ac:dyDescent="0.2">
      <c r="T32305" s="11"/>
      <c r="U32305" s="11"/>
    </row>
    <row r="32306" spans="20:21" x14ac:dyDescent="0.2">
      <c r="T32306" s="11"/>
      <c r="U32306" s="11"/>
    </row>
    <row r="32307" spans="20:21" x14ac:dyDescent="0.2">
      <c r="T32307" s="11"/>
      <c r="U32307" s="11"/>
    </row>
    <row r="32308" spans="20:21" x14ac:dyDescent="0.2">
      <c r="T32308" s="11"/>
      <c r="U32308" s="11"/>
    </row>
    <row r="32309" spans="20:21" x14ac:dyDescent="0.2">
      <c r="T32309" s="11"/>
      <c r="U32309" s="11"/>
    </row>
    <row r="32310" spans="20:21" x14ac:dyDescent="0.2">
      <c r="T32310" s="11"/>
      <c r="U32310" s="11"/>
    </row>
    <row r="32311" spans="20:21" x14ac:dyDescent="0.2">
      <c r="T32311" s="11"/>
      <c r="U32311" s="11"/>
    </row>
    <row r="32312" spans="20:21" x14ac:dyDescent="0.2">
      <c r="T32312" s="11"/>
      <c r="U32312" s="11"/>
    </row>
    <row r="32313" spans="20:21" x14ac:dyDescent="0.2">
      <c r="T32313" s="11"/>
      <c r="U32313" s="11"/>
    </row>
    <row r="32314" spans="20:21" x14ac:dyDescent="0.2">
      <c r="T32314" s="11"/>
      <c r="U32314" s="11"/>
    </row>
    <row r="32315" spans="20:21" x14ac:dyDescent="0.2">
      <c r="T32315" s="11"/>
      <c r="U32315" s="11"/>
    </row>
    <row r="32316" spans="20:21" x14ac:dyDescent="0.2">
      <c r="T32316" s="11"/>
      <c r="U32316" s="11"/>
    </row>
    <row r="32317" spans="20:21" x14ac:dyDescent="0.2">
      <c r="T32317" s="11"/>
      <c r="U32317" s="11"/>
    </row>
    <row r="32318" spans="20:21" x14ac:dyDescent="0.2">
      <c r="T32318" s="11"/>
      <c r="U32318" s="11"/>
    </row>
    <row r="32319" spans="20:21" x14ac:dyDescent="0.2">
      <c r="T32319" s="11"/>
      <c r="U32319" s="11"/>
    </row>
    <row r="32320" spans="20:21" x14ac:dyDescent="0.2">
      <c r="T32320" s="11"/>
      <c r="U32320" s="11"/>
    </row>
    <row r="32321" spans="20:21" x14ac:dyDescent="0.2">
      <c r="T32321" s="11"/>
      <c r="U32321" s="11"/>
    </row>
    <row r="32322" spans="20:21" x14ac:dyDescent="0.2">
      <c r="T32322" s="11"/>
      <c r="U32322" s="11"/>
    </row>
    <row r="32323" spans="20:21" x14ac:dyDescent="0.2">
      <c r="T32323" s="11"/>
      <c r="U32323" s="11"/>
    </row>
    <row r="32324" spans="20:21" x14ac:dyDescent="0.2">
      <c r="T32324" s="11"/>
      <c r="U32324" s="11"/>
    </row>
    <row r="32325" spans="20:21" x14ac:dyDescent="0.2">
      <c r="T32325" s="11"/>
      <c r="U32325" s="11"/>
    </row>
    <row r="32326" spans="20:21" x14ac:dyDescent="0.2">
      <c r="T32326" s="11"/>
      <c r="U32326" s="11"/>
    </row>
    <row r="32327" spans="20:21" x14ac:dyDescent="0.2">
      <c r="T32327" s="11"/>
      <c r="U32327" s="11"/>
    </row>
    <row r="32328" spans="20:21" x14ac:dyDescent="0.2">
      <c r="T32328" s="11"/>
      <c r="U32328" s="11"/>
    </row>
    <row r="32329" spans="20:21" x14ac:dyDescent="0.2">
      <c r="T32329" s="11"/>
      <c r="U32329" s="11"/>
    </row>
    <row r="32330" spans="20:21" x14ac:dyDescent="0.2">
      <c r="T32330" s="11"/>
      <c r="U32330" s="11"/>
    </row>
    <row r="32331" spans="20:21" x14ac:dyDescent="0.2">
      <c r="T32331" s="11"/>
      <c r="U32331" s="11"/>
    </row>
    <row r="32332" spans="20:21" x14ac:dyDescent="0.2">
      <c r="T32332" s="11"/>
      <c r="U32332" s="11"/>
    </row>
    <row r="32333" spans="20:21" x14ac:dyDescent="0.2">
      <c r="T32333" s="11"/>
      <c r="U32333" s="11"/>
    </row>
    <row r="32334" spans="20:21" x14ac:dyDescent="0.2">
      <c r="T32334" s="11"/>
      <c r="U32334" s="11"/>
    </row>
    <row r="32335" spans="20:21" x14ac:dyDescent="0.2">
      <c r="T32335" s="11"/>
      <c r="U32335" s="11"/>
    </row>
    <row r="32336" spans="20:21" x14ac:dyDescent="0.2">
      <c r="T32336" s="11"/>
      <c r="U32336" s="11"/>
    </row>
    <row r="32337" spans="20:21" x14ac:dyDescent="0.2">
      <c r="T32337" s="11"/>
      <c r="U32337" s="11"/>
    </row>
    <row r="32338" spans="20:21" x14ac:dyDescent="0.2">
      <c r="T32338" s="11"/>
      <c r="U32338" s="11"/>
    </row>
    <row r="32339" spans="20:21" x14ac:dyDescent="0.2">
      <c r="T32339" s="11"/>
      <c r="U32339" s="11"/>
    </row>
    <row r="32340" spans="20:21" x14ac:dyDescent="0.2">
      <c r="T32340" s="11"/>
      <c r="U32340" s="11"/>
    </row>
    <row r="32341" spans="20:21" x14ac:dyDescent="0.2">
      <c r="T32341" s="11"/>
      <c r="U32341" s="11"/>
    </row>
    <row r="32342" spans="20:21" x14ac:dyDescent="0.2">
      <c r="T32342" s="11"/>
      <c r="U32342" s="11"/>
    </row>
    <row r="32343" spans="20:21" x14ac:dyDescent="0.2">
      <c r="T32343" s="11"/>
      <c r="U32343" s="11"/>
    </row>
    <row r="32344" spans="20:21" x14ac:dyDescent="0.2">
      <c r="T32344" s="11"/>
      <c r="U32344" s="11"/>
    </row>
    <row r="32345" spans="20:21" x14ac:dyDescent="0.2">
      <c r="T32345" s="11"/>
      <c r="U32345" s="11"/>
    </row>
    <row r="32346" spans="20:21" x14ac:dyDescent="0.2">
      <c r="T32346" s="11"/>
      <c r="U32346" s="11"/>
    </row>
    <row r="32347" spans="20:21" x14ac:dyDescent="0.2">
      <c r="T32347" s="11"/>
      <c r="U32347" s="11"/>
    </row>
    <row r="32348" spans="20:21" x14ac:dyDescent="0.2">
      <c r="T32348" s="11"/>
      <c r="U32348" s="11"/>
    </row>
    <row r="32349" spans="20:21" x14ac:dyDescent="0.2">
      <c r="T32349" s="11"/>
      <c r="U32349" s="11"/>
    </row>
    <row r="32350" spans="20:21" x14ac:dyDescent="0.2">
      <c r="T32350" s="11"/>
      <c r="U32350" s="11"/>
    </row>
    <row r="32351" spans="20:21" x14ac:dyDescent="0.2">
      <c r="T32351" s="11"/>
      <c r="U32351" s="11"/>
    </row>
    <row r="32352" spans="20:21" x14ac:dyDescent="0.2">
      <c r="T32352" s="11"/>
      <c r="U32352" s="11"/>
    </row>
    <row r="32353" spans="20:21" x14ac:dyDescent="0.2">
      <c r="T32353" s="11"/>
      <c r="U32353" s="11"/>
    </row>
    <row r="32354" spans="20:21" x14ac:dyDescent="0.2">
      <c r="T32354" s="11"/>
      <c r="U32354" s="11"/>
    </row>
    <row r="32355" spans="20:21" x14ac:dyDescent="0.2">
      <c r="T32355" s="11"/>
      <c r="U32355" s="11"/>
    </row>
    <row r="32356" spans="20:21" x14ac:dyDescent="0.2">
      <c r="T32356" s="11"/>
      <c r="U32356" s="11"/>
    </row>
    <row r="32357" spans="20:21" x14ac:dyDescent="0.2">
      <c r="T32357" s="11"/>
      <c r="U32357" s="11"/>
    </row>
    <row r="32358" spans="20:21" x14ac:dyDescent="0.2">
      <c r="T32358" s="11"/>
      <c r="U32358" s="11"/>
    </row>
    <row r="32359" spans="20:21" x14ac:dyDescent="0.2">
      <c r="T32359" s="11"/>
      <c r="U32359" s="11"/>
    </row>
    <row r="32360" spans="20:21" x14ac:dyDescent="0.2">
      <c r="T32360" s="11"/>
      <c r="U32360" s="11"/>
    </row>
    <row r="32361" spans="20:21" x14ac:dyDescent="0.2">
      <c r="T32361" s="11"/>
      <c r="U32361" s="11"/>
    </row>
    <row r="32362" spans="20:21" x14ac:dyDescent="0.2">
      <c r="T32362" s="11"/>
      <c r="U32362" s="11"/>
    </row>
    <row r="32363" spans="20:21" x14ac:dyDescent="0.2">
      <c r="T32363" s="11"/>
      <c r="U32363" s="11"/>
    </row>
    <row r="32364" spans="20:21" x14ac:dyDescent="0.2">
      <c r="T32364" s="11"/>
      <c r="U32364" s="11"/>
    </row>
    <row r="32365" spans="20:21" x14ac:dyDescent="0.2">
      <c r="T32365" s="11"/>
      <c r="U32365" s="11"/>
    </row>
    <row r="32366" spans="20:21" x14ac:dyDescent="0.2">
      <c r="T32366" s="11"/>
      <c r="U32366" s="11"/>
    </row>
    <row r="32367" spans="20:21" x14ac:dyDescent="0.2">
      <c r="T32367" s="11"/>
      <c r="U32367" s="11"/>
    </row>
    <row r="32368" spans="20:21" x14ac:dyDescent="0.2">
      <c r="T32368" s="11"/>
      <c r="U32368" s="11"/>
    </row>
    <row r="32369" spans="20:21" x14ac:dyDescent="0.2">
      <c r="T32369" s="11"/>
      <c r="U32369" s="11"/>
    </row>
    <row r="32370" spans="20:21" x14ac:dyDescent="0.2">
      <c r="T32370" s="11"/>
      <c r="U32370" s="11"/>
    </row>
    <row r="32371" spans="20:21" x14ac:dyDescent="0.2">
      <c r="T32371" s="11"/>
      <c r="U32371" s="11"/>
    </row>
    <row r="32372" spans="20:21" x14ac:dyDescent="0.2">
      <c r="T32372" s="11"/>
      <c r="U32372" s="11"/>
    </row>
    <row r="32373" spans="20:21" x14ac:dyDescent="0.2">
      <c r="T32373" s="11"/>
      <c r="U32373" s="11"/>
    </row>
    <row r="32374" spans="20:21" x14ac:dyDescent="0.2">
      <c r="T32374" s="11"/>
      <c r="U32374" s="11"/>
    </row>
    <row r="32375" spans="20:21" x14ac:dyDescent="0.2">
      <c r="T32375" s="11"/>
      <c r="U32375" s="11"/>
    </row>
    <row r="32376" spans="20:21" x14ac:dyDescent="0.2">
      <c r="T32376" s="11"/>
      <c r="U32376" s="11"/>
    </row>
    <row r="32377" spans="20:21" x14ac:dyDescent="0.2">
      <c r="T32377" s="11"/>
      <c r="U32377" s="11"/>
    </row>
    <row r="32378" spans="20:21" x14ac:dyDescent="0.2">
      <c r="T32378" s="11"/>
      <c r="U32378" s="11"/>
    </row>
    <row r="32379" spans="20:21" x14ac:dyDescent="0.2">
      <c r="T32379" s="11"/>
      <c r="U32379" s="11"/>
    </row>
    <row r="32380" spans="20:21" x14ac:dyDescent="0.2">
      <c r="T32380" s="11"/>
      <c r="U32380" s="11"/>
    </row>
    <row r="32381" spans="20:21" x14ac:dyDescent="0.2">
      <c r="T32381" s="11"/>
      <c r="U32381" s="11"/>
    </row>
    <row r="32382" spans="20:21" x14ac:dyDescent="0.2">
      <c r="T32382" s="11"/>
      <c r="U32382" s="11"/>
    </row>
    <row r="32383" spans="20:21" x14ac:dyDescent="0.2">
      <c r="T32383" s="11"/>
      <c r="U32383" s="11"/>
    </row>
    <row r="32384" spans="20:21" x14ac:dyDescent="0.2">
      <c r="T32384" s="11"/>
      <c r="U32384" s="11"/>
    </row>
    <row r="32385" spans="20:21" x14ac:dyDescent="0.2">
      <c r="T32385" s="11"/>
      <c r="U32385" s="11"/>
    </row>
    <row r="32386" spans="20:21" x14ac:dyDescent="0.2">
      <c r="T32386" s="11"/>
      <c r="U32386" s="11"/>
    </row>
    <row r="32387" spans="20:21" x14ac:dyDescent="0.2">
      <c r="T32387" s="11"/>
      <c r="U32387" s="11"/>
    </row>
    <row r="32388" spans="20:21" x14ac:dyDescent="0.2">
      <c r="T32388" s="11"/>
      <c r="U32388" s="11"/>
    </row>
    <row r="32389" spans="20:21" x14ac:dyDescent="0.2">
      <c r="T32389" s="11"/>
      <c r="U32389" s="11"/>
    </row>
    <row r="32390" spans="20:21" x14ac:dyDescent="0.2">
      <c r="T32390" s="11"/>
      <c r="U32390" s="11"/>
    </row>
    <row r="32391" spans="20:21" x14ac:dyDescent="0.2">
      <c r="T32391" s="11"/>
      <c r="U32391" s="11"/>
    </row>
    <row r="32392" spans="20:21" x14ac:dyDescent="0.2">
      <c r="T32392" s="11"/>
      <c r="U32392" s="11"/>
    </row>
    <row r="32393" spans="20:21" x14ac:dyDescent="0.2">
      <c r="T32393" s="11"/>
      <c r="U32393" s="11"/>
    </row>
    <row r="32394" spans="20:21" x14ac:dyDescent="0.2">
      <c r="T32394" s="11"/>
      <c r="U32394" s="11"/>
    </row>
    <row r="32395" spans="20:21" x14ac:dyDescent="0.2">
      <c r="T32395" s="11"/>
      <c r="U32395" s="11"/>
    </row>
    <row r="32396" spans="20:21" x14ac:dyDescent="0.2">
      <c r="T32396" s="11"/>
      <c r="U32396" s="11"/>
    </row>
    <row r="32397" spans="20:21" x14ac:dyDescent="0.2">
      <c r="T32397" s="11"/>
      <c r="U32397" s="11"/>
    </row>
    <row r="32398" spans="20:21" x14ac:dyDescent="0.2">
      <c r="T32398" s="11"/>
      <c r="U32398" s="11"/>
    </row>
    <row r="32399" spans="20:21" x14ac:dyDescent="0.2">
      <c r="T32399" s="11"/>
      <c r="U32399" s="11"/>
    </row>
    <row r="32400" spans="20:21" x14ac:dyDescent="0.2">
      <c r="T32400" s="11"/>
      <c r="U32400" s="11"/>
    </row>
    <row r="32401" spans="20:21" x14ac:dyDescent="0.2">
      <c r="T32401" s="11"/>
      <c r="U32401" s="11"/>
    </row>
    <row r="32402" spans="20:21" x14ac:dyDescent="0.2">
      <c r="T32402" s="11"/>
      <c r="U32402" s="11"/>
    </row>
    <row r="32403" spans="20:21" x14ac:dyDescent="0.2">
      <c r="T32403" s="11"/>
      <c r="U32403" s="11"/>
    </row>
    <row r="32404" spans="20:21" x14ac:dyDescent="0.2">
      <c r="T32404" s="11"/>
      <c r="U32404" s="11"/>
    </row>
    <row r="32405" spans="20:21" x14ac:dyDescent="0.2">
      <c r="T32405" s="11"/>
      <c r="U32405" s="11"/>
    </row>
    <row r="32406" spans="20:21" x14ac:dyDescent="0.2">
      <c r="T32406" s="11"/>
      <c r="U32406" s="11"/>
    </row>
    <row r="32407" spans="20:21" x14ac:dyDescent="0.2">
      <c r="T32407" s="11"/>
      <c r="U32407" s="11"/>
    </row>
    <row r="32408" spans="20:21" x14ac:dyDescent="0.2">
      <c r="T32408" s="11"/>
      <c r="U32408" s="11"/>
    </row>
    <row r="32409" spans="20:21" x14ac:dyDescent="0.2">
      <c r="T32409" s="11"/>
      <c r="U32409" s="11"/>
    </row>
    <row r="32410" spans="20:21" x14ac:dyDescent="0.2">
      <c r="T32410" s="11"/>
      <c r="U32410" s="11"/>
    </row>
    <row r="32411" spans="20:21" x14ac:dyDescent="0.2">
      <c r="T32411" s="11"/>
      <c r="U32411" s="11"/>
    </row>
    <row r="32412" spans="20:21" x14ac:dyDescent="0.2">
      <c r="T32412" s="11"/>
      <c r="U32412" s="11"/>
    </row>
    <row r="32413" spans="20:21" x14ac:dyDescent="0.2">
      <c r="T32413" s="11"/>
      <c r="U32413" s="11"/>
    </row>
    <row r="32414" spans="20:21" x14ac:dyDescent="0.2">
      <c r="T32414" s="11"/>
      <c r="U32414" s="11"/>
    </row>
    <row r="32415" spans="20:21" x14ac:dyDescent="0.2">
      <c r="T32415" s="11"/>
      <c r="U32415" s="11"/>
    </row>
    <row r="32416" spans="20:21" x14ac:dyDescent="0.2">
      <c r="T32416" s="11"/>
      <c r="U32416" s="11"/>
    </row>
    <row r="32417" spans="20:21" x14ac:dyDescent="0.2">
      <c r="T32417" s="11"/>
      <c r="U32417" s="11"/>
    </row>
    <row r="32418" spans="20:21" x14ac:dyDescent="0.2">
      <c r="T32418" s="11"/>
      <c r="U32418" s="11"/>
    </row>
    <row r="32419" spans="20:21" x14ac:dyDescent="0.2">
      <c r="T32419" s="11"/>
      <c r="U32419" s="11"/>
    </row>
    <row r="32420" spans="20:21" x14ac:dyDescent="0.2">
      <c r="T32420" s="11"/>
      <c r="U32420" s="11"/>
    </row>
    <row r="32421" spans="20:21" x14ac:dyDescent="0.2">
      <c r="T32421" s="11"/>
      <c r="U32421" s="11"/>
    </row>
    <row r="32422" spans="20:21" x14ac:dyDescent="0.2">
      <c r="T32422" s="11"/>
      <c r="U32422" s="11"/>
    </row>
    <row r="32423" spans="20:21" x14ac:dyDescent="0.2">
      <c r="T32423" s="11"/>
      <c r="U32423" s="11"/>
    </row>
    <row r="32424" spans="20:21" x14ac:dyDescent="0.2">
      <c r="T32424" s="11"/>
      <c r="U32424" s="11"/>
    </row>
    <row r="32425" spans="20:21" x14ac:dyDescent="0.2">
      <c r="T32425" s="11"/>
      <c r="U32425" s="11"/>
    </row>
    <row r="32426" spans="20:21" x14ac:dyDescent="0.2">
      <c r="T32426" s="11"/>
      <c r="U32426" s="11"/>
    </row>
    <row r="32427" spans="20:21" x14ac:dyDescent="0.2">
      <c r="T32427" s="11"/>
      <c r="U32427" s="11"/>
    </row>
    <row r="32428" spans="20:21" x14ac:dyDescent="0.2">
      <c r="T32428" s="11"/>
      <c r="U32428" s="11"/>
    </row>
    <row r="32429" spans="20:21" x14ac:dyDescent="0.2">
      <c r="T32429" s="11"/>
      <c r="U32429" s="11"/>
    </row>
    <row r="32430" spans="20:21" x14ac:dyDescent="0.2">
      <c r="T32430" s="11"/>
      <c r="U32430" s="11"/>
    </row>
    <row r="32431" spans="20:21" x14ac:dyDescent="0.2">
      <c r="T32431" s="11"/>
      <c r="U32431" s="11"/>
    </row>
    <row r="32432" spans="20:21" x14ac:dyDescent="0.2">
      <c r="T32432" s="11"/>
      <c r="U32432" s="11"/>
    </row>
    <row r="32433" spans="20:21" x14ac:dyDescent="0.2">
      <c r="T32433" s="11"/>
      <c r="U32433" s="11"/>
    </row>
    <row r="32434" spans="20:21" x14ac:dyDescent="0.2">
      <c r="T32434" s="11"/>
      <c r="U32434" s="11"/>
    </row>
    <row r="32435" spans="20:21" x14ac:dyDescent="0.2">
      <c r="T32435" s="11"/>
      <c r="U32435" s="11"/>
    </row>
    <row r="32436" spans="20:21" x14ac:dyDescent="0.2">
      <c r="T32436" s="11"/>
      <c r="U32436" s="11"/>
    </row>
    <row r="32437" spans="20:21" x14ac:dyDescent="0.2">
      <c r="T32437" s="11"/>
      <c r="U32437" s="11"/>
    </row>
    <row r="32438" spans="20:21" x14ac:dyDescent="0.2">
      <c r="T32438" s="11"/>
      <c r="U32438" s="11"/>
    </row>
    <row r="32439" spans="20:21" x14ac:dyDescent="0.2">
      <c r="T32439" s="11"/>
      <c r="U32439" s="11"/>
    </row>
    <row r="32440" spans="20:21" x14ac:dyDescent="0.2">
      <c r="T32440" s="11"/>
      <c r="U32440" s="11"/>
    </row>
    <row r="32441" spans="20:21" x14ac:dyDescent="0.2">
      <c r="T32441" s="11"/>
      <c r="U32441" s="11"/>
    </row>
    <row r="32442" spans="20:21" x14ac:dyDescent="0.2">
      <c r="T32442" s="11"/>
      <c r="U32442" s="11"/>
    </row>
    <row r="32443" spans="20:21" x14ac:dyDescent="0.2">
      <c r="T32443" s="11"/>
      <c r="U32443" s="11"/>
    </row>
    <row r="32444" spans="20:21" x14ac:dyDescent="0.2">
      <c r="T32444" s="11"/>
      <c r="U32444" s="11"/>
    </row>
    <row r="32445" spans="20:21" x14ac:dyDescent="0.2">
      <c r="T32445" s="11"/>
      <c r="U32445" s="11"/>
    </row>
    <row r="32446" spans="20:21" x14ac:dyDescent="0.2">
      <c r="T32446" s="11"/>
      <c r="U32446" s="11"/>
    </row>
    <row r="32447" spans="20:21" x14ac:dyDescent="0.2">
      <c r="T32447" s="11"/>
      <c r="U32447" s="11"/>
    </row>
    <row r="32448" spans="20:21" x14ac:dyDescent="0.2">
      <c r="T32448" s="11"/>
      <c r="U32448" s="11"/>
    </row>
    <row r="32449" spans="20:21" x14ac:dyDescent="0.2">
      <c r="T32449" s="11"/>
      <c r="U32449" s="11"/>
    </row>
    <row r="32450" spans="20:21" x14ac:dyDescent="0.2">
      <c r="T32450" s="11"/>
      <c r="U32450" s="11"/>
    </row>
    <row r="32451" spans="20:21" x14ac:dyDescent="0.2">
      <c r="T32451" s="11"/>
      <c r="U32451" s="11"/>
    </row>
    <row r="32452" spans="20:21" x14ac:dyDescent="0.2">
      <c r="T32452" s="11"/>
      <c r="U32452" s="11"/>
    </row>
    <row r="32453" spans="20:21" x14ac:dyDescent="0.2">
      <c r="T32453" s="11"/>
      <c r="U32453" s="11"/>
    </row>
    <row r="32454" spans="20:21" x14ac:dyDescent="0.2">
      <c r="T32454" s="11"/>
      <c r="U32454" s="11"/>
    </row>
    <row r="32455" spans="20:21" x14ac:dyDescent="0.2">
      <c r="T32455" s="11"/>
      <c r="U32455" s="11"/>
    </row>
    <row r="32456" spans="20:21" x14ac:dyDescent="0.2">
      <c r="T32456" s="11"/>
      <c r="U32456" s="11"/>
    </row>
    <row r="32457" spans="20:21" x14ac:dyDescent="0.2">
      <c r="T32457" s="11"/>
      <c r="U32457" s="11"/>
    </row>
    <row r="32458" spans="20:21" x14ac:dyDescent="0.2">
      <c r="T32458" s="11"/>
      <c r="U32458" s="11"/>
    </row>
    <row r="32459" spans="20:21" x14ac:dyDescent="0.2">
      <c r="T32459" s="11"/>
      <c r="U32459" s="11"/>
    </row>
    <row r="32460" spans="20:21" x14ac:dyDescent="0.2">
      <c r="T32460" s="11"/>
      <c r="U32460" s="11"/>
    </row>
    <row r="32461" spans="20:21" x14ac:dyDescent="0.2">
      <c r="T32461" s="11"/>
      <c r="U32461" s="11"/>
    </row>
    <row r="32462" spans="20:21" x14ac:dyDescent="0.2">
      <c r="T32462" s="11"/>
      <c r="U32462" s="11"/>
    </row>
    <row r="32463" spans="20:21" x14ac:dyDescent="0.2">
      <c r="T32463" s="11"/>
      <c r="U32463" s="11"/>
    </row>
    <row r="32464" spans="20:21" x14ac:dyDescent="0.2">
      <c r="T32464" s="11"/>
      <c r="U32464" s="11"/>
    </row>
    <row r="32465" spans="20:21" x14ac:dyDescent="0.2">
      <c r="T32465" s="11"/>
      <c r="U32465" s="11"/>
    </row>
    <row r="32466" spans="20:21" x14ac:dyDescent="0.2">
      <c r="T32466" s="11"/>
      <c r="U32466" s="11"/>
    </row>
    <row r="32467" spans="20:21" x14ac:dyDescent="0.2">
      <c r="T32467" s="11"/>
      <c r="U32467" s="11"/>
    </row>
    <row r="32468" spans="20:21" x14ac:dyDescent="0.2">
      <c r="T32468" s="11"/>
      <c r="U32468" s="11"/>
    </row>
    <row r="32469" spans="20:21" x14ac:dyDescent="0.2">
      <c r="T32469" s="11"/>
      <c r="U32469" s="11"/>
    </row>
    <row r="32470" spans="20:21" x14ac:dyDescent="0.2">
      <c r="T32470" s="11"/>
      <c r="U32470" s="11"/>
    </row>
    <row r="32471" spans="20:21" x14ac:dyDescent="0.2">
      <c r="T32471" s="11"/>
      <c r="U32471" s="11"/>
    </row>
    <row r="32472" spans="20:21" x14ac:dyDescent="0.2">
      <c r="T32472" s="11"/>
      <c r="U32472" s="11"/>
    </row>
    <row r="32473" spans="20:21" x14ac:dyDescent="0.2">
      <c r="T32473" s="11"/>
      <c r="U32473" s="11"/>
    </row>
    <row r="32474" spans="20:21" x14ac:dyDescent="0.2">
      <c r="T32474" s="11"/>
      <c r="U32474" s="11"/>
    </row>
    <row r="32475" spans="20:21" x14ac:dyDescent="0.2">
      <c r="T32475" s="11"/>
      <c r="U32475" s="11"/>
    </row>
    <row r="32476" spans="20:21" x14ac:dyDescent="0.2">
      <c r="T32476" s="11"/>
      <c r="U32476" s="11"/>
    </row>
    <row r="32477" spans="20:21" x14ac:dyDescent="0.2">
      <c r="T32477" s="11"/>
      <c r="U32477" s="11"/>
    </row>
    <row r="32478" spans="20:21" x14ac:dyDescent="0.2">
      <c r="T32478" s="11"/>
      <c r="U32478" s="11"/>
    </row>
    <row r="32479" spans="20:21" x14ac:dyDescent="0.2">
      <c r="T32479" s="11"/>
      <c r="U32479" s="11"/>
    </row>
    <row r="32480" spans="20:21" x14ac:dyDescent="0.2">
      <c r="T32480" s="11"/>
      <c r="U32480" s="11"/>
    </row>
    <row r="32481" spans="20:21" x14ac:dyDescent="0.2">
      <c r="T32481" s="11"/>
      <c r="U32481" s="11"/>
    </row>
    <row r="32482" spans="20:21" x14ac:dyDescent="0.2">
      <c r="T32482" s="11"/>
      <c r="U32482" s="11"/>
    </row>
    <row r="32483" spans="20:21" x14ac:dyDescent="0.2">
      <c r="T32483" s="11"/>
      <c r="U32483" s="11"/>
    </row>
    <row r="32484" spans="20:21" x14ac:dyDescent="0.2">
      <c r="T32484" s="11"/>
      <c r="U32484" s="11"/>
    </row>
    <row r="32485" spans="20:21" x14ac:dyDescent="0.2">
      <c r="T32485" s="11"/>
      <c r="U32485" s="11"/>
    </row>
    <row r="32486" spans="20:21" x14ac:dyDescent="0.2">
      <c r="T32486" s="11"/>
      <c r="U32486" s="11"/>
    </row>
    <row r="32487" spans="20:21" x14ac:dyDescent="0.2">
      <c r="T32487" s="11"/>
      <c r="U32487" s="11"/>
    </row>
    <row r="32488" spans="20:21" x14ac:dyDescent="0.2">
      <c r="T32488" s="11"/>
      <c r="U32488" s="11"/>
    </row>
    <row r="32489" spans="20:21" x14ac:dyDescent="0.2">
      <c r="T32489" s="11"/>
      <c r="U32489" s="11"/>
    </row>
    <row r="32490" spans="20:21" x14ac:dyDescent="0.2">
      <c r="T32490" s="11"/>
      <c r="U32490" s="11"/>
    </row>
    <row r="32491" spans="20:21" x14ac:dyDescent="0.2">
      <c r="T32491" s="11"/>
      <c r="U32491" s="11"/>
    </row>
    <row r="32492" spans="20:21" x14ac:dyDescent="0.2">
      <c r="T32492" s="11"/>
      <c r="U32492" s="11"/>
    </row>
    <row r="32493" spans="20:21" x14ac:dyDescent="0.2">
      <c r="T32493" s="11"/>
      <c r="U32493" s="11"/>
    </row>
    <row r="32494" spans="20:21" x14ac:dyDescent="0.2">
      <c r="T32494" s="11"/>
      <c r="U32494" s="11"/>
    </row>
    <row r="32495" spans="20:21" x14ac:dyDescent="0.2">
      <c r="T32495" s="11"/>
      <c r="U32495" s="11"/>
    </row>
    <row r="32496" spans="20:21" x14ac:dyDescent="0.2">
      <c r="T32496" s="11"/>
      <c r="U32496" s="11"/>
    </row>
    <row r="32497" spans="20:21" x14ac:dyDescent="0.2">
      <c r="T32497" s="11"/>
      <c r="U32497" s="11"/>
    </row>
    <row r="32498" spans="20:21" x14ac:dyDescent="0.2">
      <c r="T32498" s="11"/>
      <c r="U32498" s="11"/>
    </row>
    <row r="32499" spans="20:21" x14ac:dyDescent="0.2">
      <c r="T32499" s="11"/>
      <c r="U32499" s="11"/>
    </row>
    <row r="32500" spans="20:21" x14ac:dyDescent="0.2">
      <c r="T32500" s="11"/>
      <c r="U32500" s="11"/>
    </row>
    <row r="32501" spans="20:21" x14ac:dyDescent="0.2">
      <c r="T32501" s="11"/>
      <c r="U32501" s="11"/>
    </row>
    <row r="32502" spans="20:21" x14ac:dyDescent="0.2">
      <c r="T32502" s="11"/>
      <c r="U32502" s="11"/>
    </row>
    <row r="32503" spans="20:21" x14ac:dyDescent="0.2">
      <c r="T32503" s="11"/>
      <c r="U32503" s="11"/>
    </row>
    <row r="32504" spans="20:21" x14ac:dyDescent="0.2">
      <c r="T32504" s="11"/>
      <c r="U32504" s="11"/>
    </row>
    <row r="32505" spans="20:21" x14ac:dyDescent="0.2">
      <c r="T32505" s="11"/>
      <c r="U32505" s="11"/>
    </row>
    <row r="32506" spans="20:21" x14ac:dyDescent="0.2">
      <c r="T32506" s="11"/>
      <c r="U32506" s="11"/>
    </row>
    <row r="32507" spans="20:21" x14ac:dyDescent="0.2">
      <c r="T32507" s="11"/>
      <c r="U32507" s="11"/>
    </row>
    <row r="32508" spans="20:21" x14ac:dyDescent="0.2">
      <c r="T32508" s="11"/>
      <c r="U32508" s="11"/>
    </row>
    <row r="32509" spans="20:21" x14ac:dyDescent="0.2">
      <c r="T32509" s="11"/>
      <c r="U32509" s="11"/>
    </row>
    <row r="32510" spans="20:21" x14ac:dyDescent="0.2">
      <c r="T32510" s="11"/>
      <c r="U32510" s="11"/>
    </row>
    <row r="32511" spans="20:21" x14ac:dyDescent="0.2">
      <c r="T32511" s="11"/>
      <c r="U32511" s="11"/>
    </row>
    <row r="32512" spans="20:21" x14ac:dyDescent="0.2">
      <c r="T32512" s="11"/>
      <c r="U32512" s="11"/>
    </row>
    <row r="32513" spans="20:21" x14ac:dyDescent="0.2">
      <c r="T32513" s="11"/>
      <c r="U32513" s="11"/>
    </row>
    <row r="32514" spans="20:21" x14ac:dyDescent="0.2">
      <c r="T32514" s="11"/>
      <c r="U32514" s="11"/>
    </row>
    <row r="32515" spans="20:21" x14ac:dyDescent="0.2">
      <c r="T32515" s="11"/>
      <c r="U32515" s="11"/>
    </row>
    <row r="32516" spans="20:21" x14ac:dyDescent="0.2">
      <c r="T32516" s="11"/>
      <c r="U32516" s="11"/>
    </row>
    <row r="32517" spans="20:21" x14ac:dyDescent="0.2">
      <c r="T32517" s="11"/>
      <c r="U32517" s="11"/>
    </row>
    <row r="32518" spans="20:21" x14ac:dyDescent="0.2">
      <c r="T32518" s="11"/>
      <c r="U32518" s="11"/>
    </row>
    <row r="32519" spans="20:21" x14ac:dyDescent="0.2">
      <c r="T32519" s="11"/>
      <c r="U32519" s="11"/>
    </row>
    <row r="32520" spans="20:21" x14ac:dyDescent="0.2">
      <c r="T32520" s="11"/>
      <c r="U32520" s="11"/>
    </row>
    <row r="32521" spans="20:21" x14ac:dyDescent="0.2">
      <c r="T32521" s="11"/>
      <c r="U32521" s="11"/>
    </row>
    <row r="32522" spans="20:21" x14ac:dyDescent="0.2">
      <c r="T32522" s="11"/>
      <c r="U32522" s="11"/>
    </row>
    <row r="32523" spans="20:21" x14ac:dyDescent="0.2">
      <c r="T32523" s="11"/>
      <c r="U32523" s="11"/>
    </row>
    <row r="32524" spans="20:21" x14ac:dyDescent="0.2">
      <c r="T32524" s="11"/>
      <c r="U32524" s="11"/>
    </row>
    <row r="32525" spans="20:21" x14ac:dyDescent="0.2">
      <c r="T32525" s="11"/>
      <c r="U32525" s="11"/>
    </row>
    <row r="32526" spans="20:21" x14ac:dyDescent="0.2">
      <c r="T32526" s="11"/>
      <c r="U32526" s="11"/>
    </row>
    <row r="32527" spans="20:21" x14ac:dyDescent="0.2">
      <c r="T32527" s="11"/>
      <c r="U32527" s="11"/>
    </row>
    <row r="32528" spans="20:21" x14ac:dyDescent="0.2">
      <c r="T32528" s="11"/>
      <c r="U32528" s="11"/>
    </row>
    <row r="32529" spans="20:21" x14ac:dyDescent="0.2">
      <c r="T32529" s="11"/>
      <c r="U32529" s="11"/>
    </row>
    <row r="32530" spans="20:21" x14ac:dyDescent="0.2">
      <c r="T32530" s="11"/>
      <c r="U32530" s="11"/>
    </row>
    <row r="32531" spans="20:21" x14ac:dyDescent="0.2">
      <c r="T32531" s="11"/>
      <c r="U32531" s="11"/>
    </row>
    <row r="32532" spans="20:21" x14ac:dyDescent="0.2">
      <c r="T32532" s="11"/>
      <c r="U32532" s="11"/>
    </row>
    <row r="32533" spans="20:21" x14ac:dyDescent="0.2">
      <c r="T32533" s="11"/>
      <c r="U32533" s="11"/>
    </row>
    <row r="32534" spans="20:21" x14ac:dyDescent="0.2">
      <c r="T32534" s="11"/>
      <c r="U32534" s="11"/>
    </row>
    <row r="32535" spans="20:21" x14ac:dyDescent="0.2">
      <c r="T32535" s="11"/>
      <c r="U32535" s="11"/>
    </row>
    <row r="32536" spans="20:21" x14ac:dyDescent="0.2">
      <c r="T32536" s="11"/>
      <c r="U32536" s="11"/>
    </row>
    <row r="32537" spans="20:21" x14ac:dyDescent="0.2">
      <c r="T32537" s="11"/>
      <c r="U32537" s="11"/>
    </row>
    <row r="32538" spans="20:21" x14ac:dyDescent="0.2">
      <c r="T32538" s="11"/>
      <c r="U32538" s="11"/>
    </row>
    <row r="32539" spans="20:21" x14ac:dyDescent="0.2">
      <c r="T32539" s="11"/>
      <c r="U32539" s="11"/>
    </row>
    <row r="32540" spans="20:21" x14ac:dyDescent="0.2">
      <c r="T32540" s="11"/>
      <c r="U32540" s="11"/>
    </row>
    <row r="32541" spans="20:21" x14ac:dyDescent="0.2">
      <c r="T32541" s="11"/>
      <c r="U32541" s="11"/>
    </row>
    <row r="32542" spans="20:21" x14ac:dyDescent="0.2">
      <c r="T32542" s="11"/>
      <c r="U32542" s="11"/>
    </row>
    <row r="32543" spans="20:21" x14ac:dyDescent="0.2">
      <c r="T32543" s="11"/>
      <c r="U32543" s="11"/>
    </row>
    <row r="32544" spans="20:21" x14ac:dyDescent="0.2">
      <c r="T32544" s="11"/>
      <c r="U32544" s="11"/>
    </row>
    <row r="32545" spans="20:21" x14ac:dyDescent="0.2">
      <c r="T32545" s="11"/>
      <c r="U32545" s="11"/>
    </row>
    <row r="32546" spans="20:21" x14ac:dyDescent="0.2">
      <c r="T32546" s="11"/>
      <c r="U32546" s="11"/>
    </row>
    <row r="32547" spans="20:21" x14ac:dyDescent="0.2">
      <c r="T32547" s="11"/>
      <c r="U32547" s="11"/>
    </row>
    <row r="32548" spans="20:21" x14ac:dyDescent="0.2">
      <c r="T32548" s="11"/>
      <c r="U32548" s="11"/>
    </row>
    <row r="32549" spans="20:21" x14ac:dyDescent="0.2">
      <c r="T32549" s="11"/>
      <c r="U32549" s="11"/>
    </row>
    <row r="32550" spans="20:21" x14ac:dyDescent="0.2">
      <c r="T32550" s="11"/>
      <c r="U32550" s="11"/>
    </row>
    <row r="32551" spans="20:21" x14ac:dyDescent="0.2">
      <c r="T32551" s="11"/>
      <c r="U32551" s="11"/>
    </row>
    <row r="32552" spans="20:21" x14ac:dyDescent="0.2">
      <c r="T32552" s="11"/>
      <c r="U32552" s="11"/>
    </row>
    <row r="32553" spans="20:21" x14ac:dyDescent="0.2">
      <c r="T32553" s="11"/>
      <c r="U32553" s="11"/>
    </row>
    <row r="32554" spans="20:21" x14ac:dyDescent="0.2">
      <c r="T32554" s="11"/>
      <c r="U32554" s="11"/>
    </row>
    <row r="32555" spans="20:21" x14ac:dyDescent="0.2">
      <c r="T32555" s="11"/>
      <c r="U32555" s="11"/>
    </row>
    <row r="32556" spans="20:21" x14ac:dyDescent="0.2">
      <c r="T32556" s="11"/>
      <c r="U32556" s="11"/>
    </row>
    <row r="32557" spans="20:21" x14ac:dyDescent="0.2">
      <c r="T32557" s="11"/>
      <c r="U32557" s="11"/>
    </row>
    <row r="32558" spans="20:21" x14ac:dyDescent="0.2">
      <c r="T32558" s="11"/>
      <c r="U32558" s="11"/>
    </row>
    <row r="32559" spans="20:21" x14ac:dyDescent="0.2">
      <c r="T32559" s="11"/>
      <c r="U32559" s="11"/>
    </row>
    <row r="32560" spans="20:21" x14ac:dyDescent="0.2">
      <c r="T32560" s="11"/>
      <c r="U32560" s="11"/>
    </row>
    <row r="32561" spans="20:21" x14ac:dyDescent="0.2">
      <c r="T32561" s="11"/>
      <c r="U32561" s="11"/>
    </row>
    <row r="32562" spans="20:21" x14ac:dyDescent="0.2">
      <c r="T32562" s="11"/>
      <c r="U32562" s="11"/>
    </row>
    <row r="32563" spans="20:21" x14ac:dyDescent="0.2">
      <c r="T32563" s="11"/>
      <c r="U32563" s="11"/>
    </row>
    <row r="32564" spans="20:21" x14ac:dyDescent="0.2">
      <c r="T32564" s="11"/>
      <c r="U32564" s="11"/>
    </row>
    <row r="32565" spans="20:21" x14ac:dyDescent="0.2">
      <c r="T32565" s="11"/>
      <c r="U32565" s="11"/>
    </row>
    <row r="32566" spans="20:21" x14ac:dyDescent="0.2">
      <c r="T32566" s="11"/>
      <c r="U32566" s="11"/>
    </row>
    <row r="32567" spans="20:21" x14ac:dyDescent="0.2">
      <c r="T32567" s="11"/>
      <c r="U32567" s="11"/>
    </row>
    <row r="32568" spans="20:21" x14ac:dyDescent="0.2">
      <c r="T32568" s="11"/>
      <c r="U32568" s="11"/>
    </row>
    <row r="32569" spans="20:21" x14ac:dyDescent="0.2">
      <c r="T32569" s="11"/>
      <c r="U32569" s="11"/>
    </row>
    <row r="32570" spans="20:21" x14ac:dyDescent="0.2">
      <c r="T32570" s="11"/>
      <c r="U32570" s="11"/>
    </row>
    <row r="32571" spans="20:21" x14ac:dyDescent="0.2">
      <c r="T32571" s="11"/>
      <c r="U32571" s="11"/>
    </row>
    <row r="32572" spans="20:21" x14ac:dyDescent="0.2">
      <c r="T32572" s="11"/>
      <c r="U32572" s="11"/>
    </row>
    <row r="32573" spans="20:21" x14ac:dyDescent="0.2">
      <c r="T32573" s="11"/>
      <c r="U32573" s="11"/>
    </row>
    <row r="32574" spans="20:21" x14ac:dyDescent="0.2">
      <c r="T32574" s="11"/>
      <c r="U32574" s="11"/>
    </row>
    <row r="32575" spans="20:21" x14ac:dyDescent="0.2">
      <c r="T32575" s="11"/>
      <c r="U32575" s="11"/>
    </row>
    <row r="32576" spans="20:21" x14ac:dyDescent="0.2">
      <c r="T32576" s="11"/>
      <c r="U32576" s="11"/>
    </row>
    <row r="32577" spans="20:21" x14ac:dyDescent="0.2">
      <c r="T32577" s="11"/>
      <c r="U32577" s="11"/>
    </row>
    <row r="32578" spans="20:21" x14ac:dyDescent="0.2">
      <c r="T32578" s="11"/>
      <c r="U32578" s="11"/>
    </row>
    <row r="32579" spans="20:21" x14ac:dyDescent="0.2">
      <c r="T32579" s="11"/>
      <c r="U32579" s="11"/>
    </row>
    <row r="32580" spans="20:21" x14ac:dyDescent="0.2">
      <c r="T32580" s="11"/>
      <c r="U32580" s="11"/>
    </row>
    <row r="32581" spans="20:21" x14ac:dyDescent="0.2">
      <c r="T32581" s="11"/>
      <c r="U32581" s="11"/>
    </row>
    <row r="32582" spans="20:21" x14ac:dyDescent="0.2">
      <c r="T32582" s="11"/>
      <c r="U32582" s="11"/>
    </row>
    <row r="32583" spans="20:21" x14ac:dyDescent="0.2">
      <c r="T32583" s="11"/>
      <c r="U32583" s="11"/>
    </row>
    <row r="32584" spans="20:21" x14ac:dyDescent="0.2">
      <c r="T32584" s="11"/>
      <c r="U32584" s="11"/>
    </row>
    <row r="32585" spans="20:21" x14ac:dyDescent="0.2">
      <c r="T32585" s="11"/>
      <c r="U32585" s="11"/>
    </row>
    <row r="32586" spans="20:21" x14ac:dyDescent="0.2">
      <c r="T32586" s="11"/>
      <c r="U32586" s="11"/>
    </row>
    <row r="32587" spans="20:21" x14ac:dyDescent="0.2">
      <c r="T32587" s="11"/>
      <c r="U32587" s="11"/>
    </row>
    <row r="32588" spans="20:21" x14ac:dyDescent="0.2">
      <c r="T32588" s="11"/>
      <c r="U32588" s="11"/>
    </row>
    <row r="32589" spans="20:21" x14ac:dyDescent="0.2">
      <c r="T32589" s="11"/>
      <c r="U32589" s="11"/>
    </row>
    <row r="32590" spans="20:21" x14ac:dyDescent="0.2">
      <c r="T32590" s="11"/>
      <c r="U32590" s="11"/>
    </row>
    <row r="32591" spans="20:21" x14ac:dyDescent="0.2">
      <c r="T32591" s="11"/>
      <c r="U32591" s="11"/>
    </row>
    <row r="32592" spans="20:21" x14ac:dyDescent="0.2">
      <c r="T32592" s="11"/>
      <c r="U32592" s="11"/>
    </row>
    <row r="32593" spans="20:21" x14ac:dyDescent="0.2">
      <c r="T32593" s="11"/>
      <c r="U32593" s="11"/>
    </row>
    <row r="32594" spans="20:21" x14ac:dyDescent="0.2">
      <c r="T32594" s="11"/>
      <c r="U32594" s="11"/>
    </row>
    <row r="32595" spans="20:21" x14ac:dyDescent="0.2">
      <c r="T32595" s="11"/>
      <c r="U32595" s="11"/>
    </row>
    <row r="32596" spans="20:21" x14ac:dyDescent="0.2">
      <c r="T32596" s="11"/>
      <c r="U32596" s="11"/>
    </row>
    <row r="32597" spans="20:21" x14ac:dyDescent="0.2">
      <c r="T32597" s="11"/>
      <c r="U32597" s="11"/>
    </row>
    <row r="32598" spans="20:21" x14ac:dyDescent="0.2">
      <c r="T32598" s="11"/>
      <c r="U32598" s="11"/>
    </row>
    <row r="32599" spans="20:21" x14ac:dyDescent="0.2">
      <c r="T32599" s="11"/>
      <c r="U32599" s="11"/>
    </row>
    <row r="32600" spans="20:21" x14ac:dyDescent="0.2">
      <c r="T32600" s="11"/>
      <c r="U32600" s="11"/>
    </row>
    <row r="32601" spans="20:21" x14ac:dyDescent="0.2">
      <c r="T32601" s="11"/>
      <c r="U32601" s="11"/>
    </row>
    <row r="32602" spans="20:21" x14ac:dyDescent="0.2">
      <c r="T32602" s="11"/>
      <c r="U32602" s="11"/>
    </row>
    <row r="32603" spans="20:21" x14ac:dyDescent="0.2">
      <c r="T32603" s="11"/>
      <c r="U32603" s="11"/>
    </row>
    <row r="32604" spans="20:21" x14ac:dyDescent="0.2">
      <c r="T32604" s="11"/>
      <c r="U32604" s="11"/>
    </row>
    <row r="32605" spans="20:21" x14ac:dyDescent="0.2">
      <c r="T32605" s="11"/>
      <c r="U32605" s="11"/>
    </row>
    <row r="32606" spans="20:21" x14ac:dyDescent="0.2">
      <c r="T32606" s="11"/>
      <c r="U32606" s="11"/>
    </row>
    <row r="32607" spans="20:21" x14ac:dyDescent="0.2">
      <c r="T32607" s="11"/>
      <c r="U32607" s="11"/>
    </row>
    <row r="32608" spans="20:21" x14ac:dyDescent="0.2">
      <c r="T32608" s="11"/>
      <c r="U32608" s="11"/>
    </row>
    <row r="32609" spans="20:21" x14ac:dyDescent="0.2">
      <c r="T32609" s="11"/>
      <c r="U32609" s="11"/>
    </row>
    <row r="32610" spans="20:21" x14ac:dyDescent="0.2">
      <c r="T32610" s="11"/>
      <c r="U32610" s="11"/>
    </row>
    <row r="32611" spans="20:21" x14ac:dyDescent="0.2">
      <c r="T32611" s="11"/>
      <c r="U32611" s="11"/>
    </row>
    <row r="32612" spans="20:21" x14ac:dyDescent="0.2">
      <c r="T32612" s="11"/>
      <c r="U32612" s="11"/>
    </row>
    <row r="32613" spans="20:21" x14ac:dyDescent="0.2">
      <c r="T32613" s="11"/>
      <c r="U32613" s="11"/>
    </row>
    <row r="32614" spans="20:21" x14ac:dyDescent="0.2">
      <c r="T32614" s="11"/>
      <c r="U32614" s="11"/>
    </row>
    <row r="32615" spans="20:21" x14ac:dyDescent="0.2">
      <c r="T32615" s="11"/>
      <c r="U32615" s="11"/>
    </row>
    <row r="32616" spans="20:21" x14ac:dyDescent="0.2">
      <c r="T32616" s="11"/>
      <c r="U32616" s="11"/>
    </row>
    <row r="32617" spans="20:21" x14ac:dyDescent="0.2">
      <c r="T32617" s="11"/>
      <c r="U32617" s="11"/>
    </row>
    <row r="32618" spans="20:21" x14ac:dyDescent="0.2">
      <c r="T32618" s="11"/>
      <c r="U32618" s="11"/>
    </row>
    <row r="32619" spans="20:21" x14ac:dyDescent="0.2">
      <c r="T32619" s="11"/>
      <c r="U32619" s="11"/>
    </row>
    <row r="32620" spans="20:21" x14ac:dyDescent="0.2">
      <c r="T32620" s="11"/>
      <c r="U32620" s="11"/>
    </row>
    <row r="32621" spans="20:21" x14ac:dyDescent="0.2">
      <c r="T32621" s="11"/>
      <c r="U32621" s="11"/>
    </row>
    <row r="32622" spans="20:21" x14ac:dyDescent="0.2">
      <c r="T32622" s="11"/>
      <c r="U32622" s="11"/>
    </row>
    <row r="32623" spans="20:21" x14ac:dyDescent="0.2">
      <c r="T32623" s="11"/>
      <c r="U32623" s="11"/>
    </row>
    <row r="32624" spans="20:21" x14ac:dyDescent="0.2">
      <c r="T32624" s="11"/>
      <c r="U32624" s="11"/>
    </row>
    <row r="32625" spans="20:21" x14ac:dyDescent="0.2">
      <c r="T32625" s="11"/>
      <c r="U32625" s="11"/>
    </row>
    <row r="32626" spans="20:21" x14ac:dyDescent="0.2">
      <c r="T32626" s="11"/>
      <c r="U32626" s="11"/>
    </row>
    <row r="32627" spans="20:21" x14ac:dyDescent="0.2">
      <c r="T32627" s="11"/>
      <c r="U32627" s="11"/>
    </row>
    <row r="32628" spans="20:21" x14ac:dyDescent="0.2">
      <c r="T32628" s="11"/>
      <c r="U32628" s="11"/>
    </row>
    <row r="32629" spans="20:21" x14ac:dyDescent="0.2">
      <c r="T32629" s="11"/>
      <c r="U32629" s="11"/>
    </row>
    <row r="32630" spans="20:21" x14ac:dyDescent="0.2">
      <c r="T32630" s="11"/>
      <c r="U32630" s="11"/>
    </row>
    <row r="32631" spans="20:21" x14ac:dyDescent="0.2">
      <c r="T32631" s="11"/>
      <c r="U32631" s="11"/>
    </row>
    <row r="32632" spans="20:21" x14ac:dyDescent="0.2">
      <c r="T32632" s="11"/>
      <c r="U32632" s="11"/>
    </row>
    <row r="32633" spans="20:21" x14ac:dyDescent="0.2">
      <c r="T32633" s="11"/>
      <c r="U32633" s="11"/>
    </row>
    <row r="32634" spans="20:21" x14ac:dyDescent="0.2">
      <c r="T32634" s="11"/>
      <c r="U32634" s="11"/>
    </row>
    <row r="32635" spans="20:21" x14ac:dyDescent="0.2">
      <c r="T32635" s="11"/>
      <c r="U32635" s="11"/>
    </row>
    <row r="32636" spans="20:21" x14ac:dyDescent="0.2">
      <c r="T32636" s="11"/>
      <c r="U32636" s="11"/>
    </row>
    <row r="32637" spans="20:21" x14ac:dyDescent="0.2">
      <c r="T32637" s="11"/>
      <c r="U32637" s="11"/>
    </row>
    <row r="32638" spans="20:21" x14ac:dyDescent="0.2">
      <c r="T32638" s="11"/>
      <c r="U32638" s="11"/>
    </row>
    <row r="32639" spans="20:21" x14ac:dyDescent="0.2">
      <c r="T32639" s="11"/>
      <c r="U32639" s="11"/>
    </row>
    <row r="32640" spans="20:21" x14ac:dyDescent="0.2">
      <c r="T32640" s="11"/>
      <c r="U32640" s="11"/>
    </row>
    <row r="32641" spans="20:21" x14ac:dyDescent="0.2">
      <c r="T32641" s="11"/>
      <c r="U32641" s="11"/>
    </row>
    <row r="32642" spans="20:21" x14ac:dyDescent="0.2">
      <c r="T32642" s="11"/>
      <c r="U32642" s="11"/>
    </row>
    <row r="32643" spans="20:21" x14ac:dyDescent="0.2">
      <c r="T32643" s="11"/>
      <c r="U32643" s="11"/>
    </row>
    <row r="32644" spans="20:21" x14ac:dyDescent="0.2">
      <c r="T32644" s="11"/>
      <c r="U32644" s="11"/>
    </row>
    <row r="32645" spans="20:21" x14ac:dyDescent="0.2">
      <c r="T32645" s="11"/>
      <c r="U32645" s="11"/>
    </row>
    <row r="32646" spans="20:21" x14ac:dyDescent="0.2">
      <c r="T32646" s="11"/>
      <c r="U32646" s="11"/>
    </row>
    <row r="32647" spans="20:21" x14ac:dyDescent="0.2">
      <c r="T32647" s="11"/>
      <c r="U32647" s="11"/>
    </row>
    <row r="32648" spans="20:21" x14ac:dyDescent="0.2">
      <c r="T32648" s="11"/>
      <c r="U32648" s="11"/>
    </row>
    <row r="32649" spans="20:21" x14ac:dyDescent="0.2">
      <c r="T32649" s="11"/>
      <c r="U32649" s="11"/>
    </row>
    <row r="32650" spans="20:21" x14ac:dyDescent="0.2">
      <c r="T32650" s="11"/>
      <c r="U32650" s="11"/>
    </row>
    <row r="32651" spans="20:21" x14ac:dyDescent="0.2">
      <c r="T32651" s="11"/>
      <c r="U32651" s="11"/>
    </row>
    <row r="32652" spans="20:21" x14ac:dyDescent="0.2">
      <c r="T32652" s="11"/>
      <c r="U32652" s="11"/>
    </row>
    <row r="32653" spans="20:21" x14ac:dyDescent="0.2">
      <c r="T32653" s="11"/>
      <c r="U32653" s="11"/>
    </row>
    <row r="32654" spans="20:21" x14ac:dyDescent="0.2">
      <c r="T32654" s="11"/>
      <c r="U32654" s="11"/>
    </row>
    <row r="32655" spans="20:21" x14ac:dyDescent="0.2">
      <c r="T32655" s="11"/>
      <c r="U32655" s="11"/>
    </row>
    <row r="32656" spans="20:21" x14ac:dyDescent="0.2">
      <c r="T32656" s="11"/>
      <c r="U32656" s="11"/>
    </row>
    <row r="32657" spans="20:21" x14ac:dyDescent="0.2">
      <c r="T32657" s="11"/>
      <c r="U32657" s="11"/>
    </row>
    <row r="32658" spans="20:21" x14ac:dyDescent="0.2">
      <c r="T32658" s="11"/>
      <c r="U32658" s="11"/>
    </row>
    <row r="32659" spans="20:21" x14ac:dyDescent="0.2">
      <c r="T32659" s="11"/>
      <c r="U32659" s="11"/>
    </row>
    <row r="32660" spans="20:21" x14ac:dyDescent="0.2">
      <c r="T32660" s="11"/>
      <c r="U32660" s="11"/>
    </row>
    <row r="32661" spans="20:21" x14ac:dyDescent="0.2">
      <c r="T32661" s="11"/>
      <c r="U32661" s="11"/>
    </row>
    <row r="32662" spans="20:21" x14ac:dyDescent="0.2">
      <c r="T32662" s="11"/>
      <c r="U32662" s="11"/>
    </row>
    <row r="32663" spans="20:21" x14ac:dyDescent="0.2">
      <c r="T32663" s="11"/>
      <c r="U32663" s="11"/>
    </row>
    <row r="32664" spans="20:21" x14ac:dyDescent="0.2">
      <c r="T32664" s="11"/>
      <c r="U32664" s="11"/>
    </row>
    <row r="32665" spans="20:21" x14ac:dyDescent="0.2">
      <c r="T32665" s="11"/>
      <c r="U32665" s="11"/>
    </row>
    <row r="32666" spans="20:21" x14ac:dyDescent="0.2">
      <c r="T32666" s="11"/>
      <c r="U32666" s="11"/>
    </row>
    <row r="32667" spans="20:21" x14ac:dyDescent="0.2">
      <c r="T32667" s="11"/>
      <c r="U32667" s="11"/>
    </row>
    <row r="32668" spans="20:21" x14ac:dyDescent="0.2">
      <c r="T32668" s="11"/>
      <c r="U32668" s="11"/>
    </row>
    <row r="32669" spans="20:21" x14ac:dyDescent="0.2">
      <c r="T32669" s="11"/>
      <c r="U32669" s="11"/>
    </row>
    <row r="32670" spans="20:21" x14ac:dyDescent="0.2">
      <c r="T32670" s="11"/>
      <c r="U32670" s="11"/>
    </row>
    <row r="32671" spans="20:21" x14ac:dyDescent="0.2">
      <c r="T32671" s="11"/>
      <c r="U32671" s="11"/>
    </row>
    <row r="32672" spans="20:21" x14ac:dyDescent="0.2">
      <c r="T32672" s="11"/>
      <c r="U32672" s="11"/>
    </row>
    <row r="32673" spans="20:21" x14ac:dyDescent="0.2">
      <c r="T32673" s="11"/>
      <c r="U32673" s="11"/>
    </row>
    <row r="32674" spans="20:21" x14ac:dyDescent="0.2">
      <c r="T32674" s="11"/>
      <c r="U32674" s="11"/>
    </row>
    <row r="32675" spans="20:21" x14ac:dyDescent="0.2">
      <c r="T32675" s="11"/>
      <c r="U32675" s="11"/>
    </row>
    <row r="32676" spans="20:21" x14ac:dyDescent="0.2">
      <c r="T32676" s="11"/>
      <c r="U32676" s="11"/>
    </row>
    <row r="32677" spans="20:21" x14ac:dyDescent="0.2">
      <c r="T32677" s="11"/>
      <c r="U32677" s="11"/>
    </row>
    <row r="32678" spans="20:21" x14ac:dyDescent="0.2">
      <c r="T32678" s="11"/>
      <c r="U32678" s="11"/>
    </row>
    <row r="32679" spans="20:21" x14ac:dyDescent="0.2">
      <c r="T32679" s="11"/>
      <c r="U32679" s="11"/>
    </row>
    <row r="32680" spans="20:21" x14ac:dyDescent="0.2">
      <c r="T32680" s="11"/>
      <c r="U32680" s="11"/>
    </row>
    <row r="32681" spans="20:21" x14ac:dyDescent="0.2">
      <c r="T32681" s="11"/>
      <c r="U32681" s="11"/>
    </row>
    <row r="32682" spans="20:21" x14ac:dyDescent="0.2">
      <c r="T32682" s="11"/>
      <c r="U32682" s="11"/>
    </row>
    <row r="32683" spans="20:21" x14ac:dyDescent="0.2">
      <c r="T32683" s="11"/>
      <c r="U32683" s="11"/>
    </row>
    <row r="32684" spans="20:21" x14ac:dyDescent="0.2">
      <c r="T32684" s="11"/>
      <c r="U32684" s="11"/>
    </row>
    <row r="32685" spans="20:21" x14ac:dyDescent="0.2">
      <c r="T32685" s="11"/>
      <c r="U32685" s="11"/>
    </row>
    <row r="32686" spans="20:21" x14ac:dyDescent="0.2">
      <c r="T32686" s="11"/>
      <c r="U32686" s="11"/>
    </row>
    <row r="32687" spans="20:21" x14ac:dyDescent="0.2">
      <c r="T32687" s="11"/>
      <c r="U32687" s="11"/>
    </row>
    <row r="32688" spans="20:21" x14ac:dyDescent="0.2">
      <c r="T32688" s="11"/>
      <c r="U32688" s="11"/>
    </row>
    <row r="32689" spans="20:21" x14ac:dyDescent="0.2">
      <c r="T32689" s="11"/>
      <c r="U32689" s="11"/>
    </row>
    <row r="32690" spans="20:21" x14ac:dyDescent="0.2">
      <c r="T32690" s="11"/>
      <c r="U32690" s="11"/>
    </row>
    <row r="32691" spans="20:21" x14ac:dyDescent="0.2">
      <c r="T32691" s="11"/>
      <c r="U32691" s="11"/>
    </row>
    <row r="32692" spans="20:21" x14ac:dyDescent="0.2">
      <c r="T32692" s="11"/>
      <c r="U32692" s="11"/>
    </row>
    <row r="32693" spans="20:21" x14ac:dyDescent="0.2">
      <c r="T32693" s="11"/>
      <c r="U32693" s="11"/>
    </row>
    <row r="32694" spans="20:21" x14ac:dyDescent="0.2">
      <c r="T32694" s="11"/>
      <c r="U32694" s="11"/>
    </row>
    <row r="32695" spans="20:21" x14ac:dyDescent="0.2">
      <c r="T32695" s="11"/>
      <c r="U32695" s="11"/>
    </row>
    <row r="32696" spans="20:21" x14ac:dyDescent="0.2">
      <c r="T32696" s="11"/>
      <c r="U32696" s="11"/>
    </row>
    <row r="32697" spans="20:21" x14ac:dyDescent="0.2">
      <c r="T32697" s="11"/>
      <c r="U32697" s="11"/>
    </row>
    <row r="32698" spans="20:21" x14ac:dyDescent="0.2">
      <c r="T32698" s="11"/>
      <c r="U32698" s="11"/>
    </row>
    <row r="32699" spans="20:21" x14ac:dyDescent="0.2">
      <c r="T32699" s="11"/>
      <c r="U32699" s="11"/>
    </row>
    <row r="32700" spans="20:21" x14ac:dyDescent="0.2">
      <c r="T32700" s="11"/>
      <c r="U32700" s="11"/>
    </row>
    <row r="32701" spans="20:21" x14ac:dyDescent="0.2">
      <c r="T32701" s="11"/>
      <c r="U32701" s="11"/>
    </row>
    <row r="32702" spans="20:21" x14ac:dyDescent="0.2">
      <c r="T32702" s="11"/>
      <c r="U32702" s="11"/>
    </row>
    <row r="32703" spans="20:21" x14ac:dyDescent="0.2">
      <c r="T32703" s="11"/>
      <c r="U32703" s="11"/>
    </row>
    <row r="32704" spans="20:21" x14ac:dyDescent="0.2">
      <c r="T32704" s="11"/>
      <c r="U32704" s="11"/>
    </row>
    <row r="32705" spans="20:21" x14ac:dyDescent="0.2">
      <c r="T32705" s="11"/>
      <c r="U32705" s="11"/>
    </row>
    <row r="32706" spans="20:21" x14ac:dyDescent="0.2">
      <c r="T32706" s="11"/>
      <c r="U32706" s="11"/>
    </row>
    <row r="32707" spans="20:21" x14ac:dyDescent="0.2">
      <c r="T32707" s="11"/>
      <c r="U32707" s="11"/>
    </row>
    <row r="32708" spans="20:21" x14ac:dyDescent="0.2">
      <c r="T32708" s="11"/>
      <c r="U32708" s="11"/>
    </row>
    <row r="32709" spans="20:21" x14ac:dyDescent="0.2">
      <c r="T32709" s="11"/>
      <c r="U32709" s="11"/>
    </row>
    <row r="32710" spans="20:21" x14ac:dyDescent="0.2">
      <c r="T32710" s="11"/>
      <c r="U32710" s="11"/>
    </row>
    <row r="32711" spans="20:21" x14ac:dyDescent="0.2">
      <c r="T32711" s="11"/>
      <c r="U32711" s="11"/>
    </row>
    <row r="32712" spans="20:21" x14ac:dyDescent="0.2">
      <c r="T32712" s="11"/>
      <c r="U32712" s="11"/>
    </row>
    <row r="32713" spans="20:21" x14ac:dyDescent="0.2">
      <c r="T32713" s="11"/>
      <c r="U32713" s="11"/>
    </row>
    <row r="32714" spans="20:21" x14ac:dyDescent="0.2">
      <c r="T32714" s="11"/>
      <c r="U32714" s="11"/>
    </row>
    <row r="32715" spans="20:21" x14ac:dyDescent="0.2">
      <c r="T32715" s="11"/>
      <c r="U32715" s="11"/>
    </row>
    <row r="32716" spans="20:21" x14ac:dyDescent="0.2">
      <c r="T32716" s="11"/>
      <c r="U32716" s="11"/>
    </row>
    <row r="32717" spans="20:21" x14ac:dyDescent="0.2">
      <c r="T32717" s="11"/>
      <c r="U32717" s="11"/>
    </row>
    <row r="32718" spans="20:21" x14ac:dyDescent="0.2">
      <c r="T32718" s="11"/>
      <c r="U32718" s="11"/>
    </row>
    <row r="32719" spans="20:21" x14ac:dyDescent="0.2">
      <c r="T32719" s="11"/>
      <c r="U32719" s="11"/>
    </row>
    <row r="32720" spans="20:21" x14ac:dyDescent="0.2">
      <c r="T32720" s="11"/>
      <c r="U32720" s="11"/>
    </row>
    <row r="32721" spans="20:21" x14ac:dyDescent="0.2">
      <c r="T32721" s="11"/>
      <c r="U32721" s="11"/>
    </row>
    <row r="32722" spans="20:21" x14ac:dyDescent="0.2">
      <c r="T32722" s="11"/>
      <c r="U32722" s="11"/>
    </row>
    <row r="32723" spans="20:21" x14ac:dyDescent="0.2">
      <c r="T32723" s="11"/>
      <c r="U32723" s="11"/>
    </row>
    <row r="32724" spans="20:21" x14ac:dyDescent="0.2">
      <c r="T32724" s="11"/>
      <c r="U32724" s="11"/>
    </row>
    <row r="32725" spans="20:21" x14ac:dyDescent="0.2">
      <c r="T32725" s="11"/>
      <c r="U32725" s="11"/>
    </row>
    <row r="32726" spans="20:21" x14ac:dyDescent="0.2">
      <c r="T32726" s="11"/>
      <c r="U32726" s="11"/>
    </row>
    <row r="32727" spans="20:21" x14ac:dyDescent="0.2">
      <c r="T32727" s="11"/>
      <c r="U32727" s="11"/>
    </row>
    <row r="32728" spans="20:21" x14ac:dyDescent="0.2">
      <c r="T32728" s="11"/>
      <c r="U32728" s="11"/>
    </row>
    <row r="32729" spans="20:21" x14ac:dyDescent="0.2">
      <c r="T32729" s="11"/>
      <c r="U32729" s="11"/>
    </row>
    <row r="32730" spans="20:21" x14ac:dyDescent="0.2">
      <c r="T32730" s="11"/>
      <c r="U32730" s="11"/>
    </row>
    <row r="32731" spans="20:21" x14ac:dyDescent="0.2">
      <c r="T32731" s="11"/>
      <c r="U32731" s="11"/>
    </row>
    <row r="32732" spans="20:21" x14ac:dyDescent="0.2">
      <c r="T32732" s="11"/>
      <c r="U32732" s="11"/>
    </row>
    <row r="32733" spans="20:21" x14ac:dyDescent="0.2">
      <c r="T32733" s="11"/>
      <c r="U32733" s="11"/>
    </row>
    <row r="32734" spans="20:21" x14ac:dyDescent="0.2">
      <c r="T32734" s="11"/>
      <c r="U32734" s="11"/>
    </row>
    <row r="32735" spans="20:21" x14ac:dyDescent="0.2">
      <c r="T32735" s="11"/>
      <c r="U32735" s="11"/>
    </row>
    <row r="32736" spans="20:21" x14ac:dyDescent="0.2">
      <c r="T32736" s="11"/>
      <c r="U32736" s="11"/>
    </row>
    <row r="32737" spans="20:21" x14ac:dyDescent="0.2">
      <c r="T32737" s="11"/>
      <c r="U32737" s="11"/>
    </row>
    <row r="32738" spans="20:21" x14ac:dyDescent="0.2">
      <c r="T32738" s="11"/>
      <c r="U32738" s="11"/>
    </row>
    <row r="32739" spans="20:21" x14ac:dyDescent="0.2">
      <c r="T32739" s="11"/>
      <c r="U32739" s="11"/>
    </row>
    <row r="32740" spans="20:21" x14ac:dyDescent="0.2">
      <c r="T32740" s="11"/>
      <c r="U32740" s="11"/>
    </row>
    <row r="32741" spans="20:21" x14ac:dyDescent="0.2">
      <c r="T32741" s="11"/>
      <c r="U32741" s="11"/>
    </row>
    <row r="32742" spans="20:21" x14ac:dyDescent="0.2">
      <c r="T32742" s="11"/>
      <c r="U32742" s="11"/>
    </row>
    <row r="32743" spans="20:21" x14ac:dyDescent="0.2">
      <c r="T32743" s="11"/>
      <c r="U32743" s="11"/>
    </row>
    <row r="32744" spans="20:21" x14ac:dyDescent="0.2">
      <c r="T32744" s="11"/>
      <c r="U32744" s="11"/>
    </row>
    <row r="32745" spans="20:21" x14ac:dyDescent="0.2">
      <c r="T32745" s="11"/>
      <c r="U32745" s="11"/>
    </row>
    <row r="32746" spans="20:21" x14ac:dyDescent="0.2">
      <c r="T32746" s="11"/>
      <c r="U32746" s="11"/>
    </row>
    <row r="32747" spans="20:21" x14ac:dyDescent="0.2">
      <c r="T32747" s="11"/>
      <c r="U32747" s="11"/>
    </row>
    <row r="32748" spans="20:21" x14ac:dyDescent="0.2">
      <c r="T32748" s="11"/>
      <c r="U32748" s="11"/>
    </row>
    <row r="32749" spans="20:21" x14ac:dyDescent="0.2">
      <c r="T32749" s="11"/>
      <c r="U32749" s="11"/>
    </row>
    <row r="32750" spans="20:21" x14ac:dyDescent="0.2">
      <c r="T32750" s="11"/>
      <c r="U32750" s="11"/>
    </row>
    <row r="32751" spans="20:21" x14ac:dyDescent="0.2">
      <c r="T32751" s="11"/>
      <c r="U32751" s="11"/>
    </row>
    <row r="32752" spans="20:21" x14ac:dyDescent="0.2">
      <c r="T32752" s="11"/>
      <c r="U32752" s="11"/>
    </row>
    <row r="32753" spans="20:21" x14ac:dyDescent="0.2">
      <c r="T32753" s="11"/>
      <c r="U32753" s="11"/>
    </row>
    <row r="32754" spans="20:21" x14ac:dyDescent="0.2">
      <c r="T32754" s="11"/>
      <c r="U32754" s="11"/>
    </row>
    <row r="32755" spans="20:21" x14ac:dyDescent="0.2">
      <c r="T32755" s="11"/>
      <c r="U32755" s="11"/>
    </row>
    <row r="32756" spans="20:21" x14ac:dyDescent="0.2">
      <c r="T32756" s="11"/>
      <c r="U32756" s="11"/>
    </row>
    <row r="32757" spans="20:21" x14ac:dyDescent="0.2">
      <c r="T32757" s="11"/>
      <c r="U32757" s="11"/>
    </row>
    <row r="32758" spans="20:21" x14ac:dyDescent="0.2">
      <c r="T32758" s="11"/>
      <c r="U32758" s="11"/>
    </row>
    <row r="32759" spans="20:21" x14ac:dyDescent="0.2">
      <c r="T32759" s="11"/>
      <c r="U32759" s="11"/>
    </row>
    <row r="32760" spans="20:21" x14ac:dyDescent="0.2">
      <c r="T32760" s="11"/>
      <c r="U32760" s="11"/>
    </row>
    <row r="32761" spans="20:21" x14ac:dyDescent="0.2">
      <c r="T32761" s="11"/>
      <c r="U32761" s="11"/>
    </row>
    <row r="32762" spans="20:21" x14ac:dyDescent="0.2">
      <c r="T32762" s="11"/>
      <c r="U32762" s="11"/>
    </row>
    <row r="32763" spans="20:21" x14ac:dyDescent="0.2">
      <c r="T32763" s="11"/>
      <c r="U32763" s="11"/>
    </row>
    <row r="32764" spans="20:21" x14ac:dyDescent="0.2">
      <c r="T32764" s="11"/>
      <c r="U32764" s="11"/>
    </row>
    <row r="32765" spans="20:21" x14ac:dyDescent="0.2">
      <c r="T32765" s="11"/>
      <c r="U32765" s="11"/>
    </row>
    <row r="32766" spans="20:21" x14ac:dyDescent="0.2">
      <c r="T32766" s="11"/>
      <c r="U32766" s="11"/>
    </row>
    <row r="32767" spans="20:21" x14ac:dyDescent="0.2">
      <c r="T32767" s="11"/>
      <c r="U32767" s="11"/>
    </row>
    <row r="32768" spans="20:21" x14ac:dyDescent="0.2">
      <c r="T32768" s="11"/>
      <c r="U32768" s="11"/>
    </row>
    <row r="32769" spans="20:21" x14ac:dyDescent="0.2">
      <c r="T32769" s="11"/>
      <c r="U32769" s="11"/>
    </row>
    <row r="32770" spans="20:21" x14ac:dyDescent="0.2">
      <c r="T32770" s="11"/>
      <c r="U32770" s="11"/>
    </row>
    <row r="32771" spans="20:21" x14ac:dyDescent="0.2">
      <c r="T32771" s="11"/>
      <c r="U32771" s="11"/>
    </row>
    <row r="32772" spans="20:21" x14ac:dyDescent="0.2">
      <c r="T32772" s="11"/>
      <c r="U32772" s="11"/>
    </row>
    <row r="32773" spans="20:21" x14ac:dyDescent="0.2">
      <c r="T32773" s="11"/>
      <c r="U32773" s="11"/>
    </row>
    <row r="32774" spans="20:21" x14ac:dyDescent="0.2">
      <c r="T32774" s="11"/>
      <c r="U32774" s="11"/>
    </row>
    <row r="32775" spans="20:21" x14ac:dyDescent="0.2">
      <c r="T32775" s="11"/>
      <c r="U32775" s="11"/>
    </row>
    <row r="32776" spans="20:21" x14ac:dyDescent="0.2">
      <c r="T32776" s="11"/>
      <c r="U32776" s="11"/>
    </row>
    <row r="32777" spans="20:21" x14ac:dyDescent="0.2">
      <c r="T32777" s="11"/>
      <c r="U32777" s="11"/>
    </row>
    <row r="32778" spans="20:21" x14ac:dyDescent="0.2">
      <c r="T32778" s="11"/>
      <c r="U32778" s="11"/>
    </row>
    <row r="32779" spans="20:21" x14ac:dyDescent="0.2">
      <c r="T32779" s="11"/>
      <c r="U32779" s="11"/>
    </row>
    <row r="32780" spans="20:21" x14ac:dyDescent="0.2">
      <c r="T32780" s="11"/>
      <c r="U32780" s="11"/>
    </row>
    <row r="32781" spans="20:21" x14ac:dyDescent="0.2">
      <c r="T32781" s="11"/>
      <c r="U32781" s="11"/>
    </row>
    <row r="32782" spans="20:21" x14ac:dyDescent="0.2">
      <c r="T32782" s="11"/>
      <c r="U32782" s="11"/>
    </row>
    <row r="32783" spans="20:21" x14ac:dyDescent="0.2">
      <c r="T32783" s="11"/>
      <c r="U32783" s="11"/>
    </row>
    <row r="32784" spans="20:21" x14ac:dyDescent="0.2">
      <c r="T32784" s="11"/>
      <c r="U32784" s="11"/>
    </row>
    <row r="32785" spans="20:21" x14ac:dyDescent="0.2">
      <c r="T32785" s="11"/>
      <c r="U32785" s="11"/>
    </row>
    <row r="32786" spans="20:21" x14ac:dyDescent="0.2">
      <c r="T32786" s="11"/>
      <c r="U32786" s="11"/>
    </row>
    <row r="32787" spans="20:21" x14ac:dyDescent="0.2">
      <c r="T32787" s="11"/>
      <c r="U32787" s="11"/>
    </row>
    <row r="32788" spans="20:21" x14ac:dyDescent="0.2">
      <c r="T32788" s="11"/>
      <c r="U32788" s="11"/>
    </row>
    <row r="32789" spans="20:21" x14ac:dyDescent="0.2">
      <c r="T32789" s="11"/>
      <c r="U32789" s="11"/>
    </row>
    <row r="32790" spans="20:21" x14ac:dyDescent="0.2">
      <c r="T32790" s="11"/>
      <c r="U32790" s="11"/>
    </row>
    <row r="32791" spans="20:21" x14ac:dyDescent="0.2">
      <c r="T32791" s="11"/>
      <c r="U32791" s="11"/>
    </row>
    <row r="32792" spans="20:21" x14ac:dyDescent="0.2">
      <c r="T32792" s="11"/>
      <c r="U32792" s="11"/>
    </row>
    <row r="32793" spans="20:21" x14ac:dyDescent="0.2">
      <c r="T32793" s="11"/>
      <c r="U32793" s="11"/>
    </row>
    <row r="32794" spans="20:21" x14ac:dyDescent="0.2">
      <c r="T32794" s="11"/>
      <c r="U32794" s="11"/>
    </row>
    <row r="32795" spans="20:21" x14ac:dyDescent="0.2">
      <c r="T32795" s="11"/>
      <c r="U32795" s="11"/>
    </row>
    <row r="32796" spans="20:21" x14ac:dyDescent="0.2">
      <c r="T32796" s="11"/>
      <c r="U32796" s="11"/>
    </row>
    <row r="32797" spans="20:21" x14ac:dyDescent="0.2">
      <c r="T32797" s="11"/>
      <c r="U32797" s="11"/>
    </row>
    <row r="32798" spans="20:21" x14ac:dyDescent="0.2">
      <c r="T32798" s="11"/>
      <c r="U32798" s="11"/>
    </row>
    <row r="32799" spans="20:21" x14ac:dyDescent="0.2">
      <c r="T32799" s="11"/>
      <c r="U32799" s="11"/>
    </row>
    <row r="32800" spans="20:21" x14ac:dyDescent="0.2">
      <c r="T32800" s="11"/>
      <c r="U32800" s="11"/>
    </row>
    <row r="32801" spans="20:21" x14ac:dyDescent="0.2">
      <c r="T32801" s="11"/>
      <c r="U32801" s="11"/>
    </row>
    <row r="32802" spans="20:21" x14ac:dyDescent="0.2">
      <c r="T32802" s="11"/>
      <c r="U32802" s="11"/>
    </row>
    <row r="32803" spans="20:21" x14ac:dyDescent="0.2">
      <c r="T32803" s="11"/>
      <c r="U32803" s="11"/>
    </row>
    <row r="32804" spans="20:21" x14ac:dyDescent="0.2">
      <c r="T32804" s="11"/>
      <c r="U32804" s="11"/>
    </row>
    <row r="32805" spans="20:21" x14ac:dyDescent="0.2">
      <c r="T32805" s="11"/>
      <c r="U32805" s="11"/>
    </row>
    <row r="32806" spans="20:21" x14ac:dyDescent="0.2">
      <c r="T32806" s="11"/>
      <c r="U32806" s="11"/>
    </row>
    <row r="32807" spans="20:21" x14ac:dyDescent="0.2">
      <c r="T32807" s="11"/>
      <c r="U32807" s="11"/>
    </row>
    <row r="32808" spans="20:21" x14ac:dyDescent="0.2">
      <c r="T32808" s="11"/>
      <c r="U32808" s="11"/>
    </row>
    <row r="32809" spans="20:21" x14ac:dyDescent="0.2">
      <c r="T32809" s="11"/>
      <c r="U32809" s="11"/>
    </row>
    <row r="32810" spans="20:21" x14ac:dyDescent="0.2">
      <c r="T32810" s="11"/>
      <c r="U32810" s="11"/>
    </row>
    <row r="32811" spans="20:21" x14ac:dyDescent="0.2">
      <c r="T32811" s="11"/>
      <c r="U32811" s="11"/>
    </row>
    <row r="32812" spans="20:21" x14ac:dyDescent="0.2">
      <c r="T32812" s="11"/>
      <c r="U32812" s="11"/>
    </row>
    <row r="32813" spans="20:21" x14ac:dyDescent="0.2">
      <c r="T32813" s="11"/>
      <c r="U32813" s="11"/>
    </row>
    <row r="32814" spans="20:21" x14ac:dyDescent="0.2">
      <c r="T32814" s="11"/>
      <c r="U32814" s="11"/>
    </row>
    <row r="32815" spans="20:21" x14ac:dyDescent="0.2">
      <c r="T32815" s="11"/>
      <c r="U32815" s="11"/>
    </row>
    <row r="32816" spans="20:21" x14ac:dyDescent="0.2">
      <c r="T32816" s="11"/>
      <c r="U32816" s="11"/>
    </row>
    <row r="32817" spans="20:21" x14ac:dyDescent="0.2">
      <c r="T32817" s="11"/>
      <c r="U32817" s="11"/>
    </row>
    <row r="32818" spans="20:21" x14ac:dyDescent="0.2">
      <c r="T32818" s="11"/>
      <c r="U32818" s="11"/>
    </row>
    <row r="32819" spans="20:21" x14ac:dyDescent="0.2">
      <c r="T32819" s="11"/>
      <c r="U32819" s="11"/>
    </row>
    <row r="32820" spans="20:21" x14ac:dyDescent="0.2">
      <c r="T32820" s="11"/>
      <c r="U32820" s="11"/>
    </row>
    <row r="32821" spans="20:21" x14ac:dyDescent="0.2">
      <c r="T32821" s="11"/>
      <c r="U32821" s="11"/>
    </row>
    <row r="32822" spans="20:21" x14ac:dyDescent="0.2">
      <c r="T32822" s="11"/>
      <c r="U32822" s="11"/>
    </row>
    <row r="32823" spans="20:21" x14ac:dyDescent="0.2">
      <c r="T32823" s="11"/>
      <c r="U32823" s="11"/>
    </row>
    <row r="32824" spans="20:21" x14ac:dyDescent="0.2">
      <c r="T32824" s="11"/>
      <c r="U32824" s="11"/>
    </row>
    <row r="32825" spans="20:21" x14ac:dyDescent="0.2">
      <c r="T32825" s="11"/>
      <c r="U32825" s="11"/>
    </row>
    <row r="32826" spans="20:21" x14ac:dyDescent="0.2">
      <c r="T32826" s="11"/>
      <c r="U32826" s="11"/>
    </row>
    <row r="32827" spans="20:21" x14ac:dyDescent="0.2">
      <c r="T32827" s="11"/>
      <c r="U32827" s="11"/>
    </row>
    <row r="32828" spans="20:21" x14ac:dyDescent="0.2">
      <c r="T32828" s="11"/>
      <c r="U32828" s="11"/>
    </row>
    <row r="32829" spans="20:21" x14ac:dyDescent="0.2">
      <c r="T32829" s="11"/>
      <c r="U32829" s="11"/>
    </row>
    <row r="32830" spans="20:21" x14ac:dyDescent="0.2">
      <c r="T32830" s="11"/>
      <c r="U32830" s="11"/>
    </row>
    <row r="32831" spans="20:21" x14ac:dyDescent="0.2">
      <c r="T32831" s="11"/>
      <c r="U32831" s="11"/>
    </row>
    <row r="32832" spans="20:21" x14ac:dyDescent="0.2">
      <c r="T32832" s="11"/>
      <c r="U32832" s="11"/>
    </row>
    <row r="32833" spans="20:21" x14ac:dyDescent="0.2">
      <c r="T32833" s="11"/>
      <c r="U32833" s="11"/>
    </row>
    <row r="32834" spans="20:21" x14ac:dyDescent="0.2">
      <c r="T32834" s="11"/>
      <c r="U32834" s="11"/>
    </row>
    <row r="32835" spans="20:21" x14ac:dyDescent="0.2">
      <c r="T32835" s="11"/>
      <c r="U32835" s="11"/>
    </row>
    <row r="32836" spans="20:21" x14ac:dyDescent="0.2">
      <c r="T32836" s="11"/>
      <c r="U32836" s="11"/>
    </row>
    <row r="32837" spans="20:21" x14ac:dyDescent="0.2">
      <c r="T32837" s="11"/>
      <c r="U32837" s="11"/>
    </row>
    <row r="32838" spans="20:21" x14ac:dyDescent="0.2">
      <c r="T32838" s="11"/>
      <c r="U32838" s="11"/>
    </row>
    <row r="32839" spans="20:21" x14ac:dyDescent="0.2">
      <c r="T32839" s="11"/>
      <c r="U32839" s="11"/>
    </row>
    <row r="32840" spans="20:21" x14ac:dyDescent="0.2">
      <c r="T32840" s="11"/>
      <c r="U32840" s="11"/>
    </row>
    <row r="32841" spans="20:21" x14ac:dyDescent="0.2">
      <c r="T32841" s="11"/>
      <c r="U32841" s="11"/>
    </row>
    <row r="32842" spans="20:21" x14ac:dyDescent="0.2">
      <c r="T32842" s="11"/>
      <c r="U32842" s="11"/>
    </row>
    <row r="32843" spans="20:21" x14ac:dyDescent="0.2">
      <c r="T32843" s="11"/>
      <c r="U32843" s="11"/>
    </row>
    <row r="32844" spans="20:21" x14ac:dyDescent="0.2">
      <c r="T32844" s="11"/>
      <c r="U32844" s="11"/>
    </row>
    <row r="32845" spans="20:21" x14ac:dyDescent="0.2">
      <c r="T32845" s="11"/>
      <c r="U32845" s="11"/>
    </row>
    <row r="32846" spans="20:21" x14ac:dyDescent="0.2">
      <c r="T32846" s="11"/>
      <c r="U32846" s="11"/>
    </row>
    <row r="32847" spans="20:21" x14ac:dyDescent="0.2">
      <c r="T32847" s="11"/>
      <c r="U32847" s="11"/>
    </row>
    <row r="32848" spans="20:21" x14ac:dyDescent="0.2">
      <c r="T32848" s="11"/>
      <c r="U32848" s="11"/>
    </row>
    <row r="32849" spans="20:21" x14ac:dyDescent="0.2">
      <c r="T32849" s="11"/>
      <c r="U32849" s="11"/>
    </row>
    <row r="32850" spans="20:21" x14ac:dyDescent="0.2">
      <c r="T32850" s="11"/>
      <c r="U32850" s="11"/>
    </row>
    <row r="32851" spans="20:21" x14ac:dyDescent="0.2">
      <c r="T32851" s="11"/>
      <c r="U32851" s="11"/>
    </row>
    <row r="32852" spans="20:21" x14ac:dyDescent="0.2">
      <c r="T32852" s="11"/>
      <c r="U32852" s="11"/>
    </row>
    <row r="32853" spans="20:21" x14ac:dyDescent="0.2">
      <c r="T32853" s="11"/>
      <c r="U32853" s="11"/>
    </row>
    <row r="32854" spans="20:21" x14ac:dyDescent="0.2">
      <c r="T32854" s="11"/>
      <c r="U32854" s="11"/>
    </row>
    <row r="32855" spans="20:21" x14ac:dyDescent="0.2">
      <c r="T32855" s="11"/>
      <c r="U32855" s="11"/>
    </row>
    <row r="32856" spans="20:21" x14ac:dyDescent="0.2">
      <c r="T32856" s="11"/>
      <c r="U32856" s="11"/>
    </row>
    <row r="32857" spans="20:21" x14ac:dyDescent="0.2">
      <c r="T32857" s="11"/>
      <c r="U32857" s="11"/>
    </row>
    <row r="32858" spans="20:21" x14ac:dyDescent="0.2">
      <c r="T32858" s="11"/>
      <c r="U32858" s="11"/>
    </row>
    <row r="32859" spans="20:21" x14ac:dyDescent="0.2">
      <c r="T32859" s="11"/>
      <c r="U32859" s="11"/>
    </row>
    <row r="32860" spans="20:21" x14ac:dyDescent="0.2">
      <c r="T32860" s="11"/>
      <c r="U32860" s="11"/>
    </row>
    <row r="32861" spans="20:21" x14ac:dyDescent="0.2">
      <c r="T32861" s="11"/>
      <c r="U32861" s="11"/>
    </row>
    <row r="32862" spans="20:21" x14ac:dyDescent="0.2">
      <c r="T32862" s="11"/>
      <c r="U32862" s="11"/>
    </row>
    <row r="32863" spans="20:21" x14ac:dyDescent="0.2">
      <c r="T32863" s="11"/>
      <c r="U32863" s="11"/>
    </row>
    <row r="32864" spans="20:21" x14ac:dyDescent="0.2">
      <c r="T32864" s="11"/>
      <c r="U32864" s="11"/>
    </row>
    <row r="32865" spans="20:21" x14ac:dyDescent="0.2">
      <c r="T32865" s="11"/>
      <c r="U32865" s="11"/>
    </row>
    <row r="32866" spans="20:21" x14ac:dyDescent="0.2">
      <c r="T32866" s="11"/>
      <c r="U32866" s="11"/>
    </row>
    <row r="32867" spans="20:21" x14ac:dyDescent="0.2">
      <c r="T32867" s="11"/>
      <c r="U32867" s="11"/>
    </row>
    <row r="32868" spans="20:21" x14ac:dyDescent="0.2">
      <c r="T32868" s="11"/>
      <c r="U32868" s="11"/>
    </row>
    <row r="32869" spans="20:21" x14ac:dyDescent="0.2">
      <c r="T32869" s="11"/>
      <c r="U32869" s="11"/>
    </row>
    <row r="32870" spans="20:21" x14ac:dyDescent="0.2">
      <c r="T32870" s="11"/>
      <c r="U32870" s="11"/>
    </row>
    <row r="32871" spans="20:21" x14ac:dyDescent="0.2">
      <c r="T32871" s="11"/>
      <c r="U32871" s="11"/>
    </row>
    <row r="32872" spans="20:21" x14ac:dyDescent="0.2">
      <c r="T32872" s="11"/>
      <c r="U32872" s="11"/>
    </row>
    <row r="32873" spans="20:21" x14ac:dyDescent="0.2">
      <c r="T32873" s="11"/>
      <c r="U32873" s="11"/>
    </row>
    <row r="32874" spans="20:21" x14ac:dyDescent="0.2">
      <c r="T32874" s="11"/>
      <c r="U32874" s="11"/>
    </row>
    <row r="32875" spans="20:21" x14ac:dyDescent="0.2">
      <c r="T32875" s="11"/>
      <c r="U32875" s="11"/>
    </row>
    <row r="32876" spans="20:21" x14ac:dyDescent="0.2">
      <c r="T32876" s="11"/>
      <c r="U32876" s="11"/>
    </row>
    <row r="32877" spans="20:21" x14ac:dyDescent="0.2">
      <c r="T32877" s="11"/>
      <c r="U32877" s="11"/>
    </row>
    <row r="32878" spans="20:21" x14ac:dyDescent="0.2">
      <c r="T32878" s="11"/>
      <c r="U32878" s="11"/>
    </row>
    <row r="32879" spans="20:21" x14ac:dyDescent="0.2">
      <c r="T32879" s="11"/>
      <c r="U32879" s="11"/>
    </row>
    <row r="32880" spans="20:21" x14ac:dyDescent="0.2">
      <c r="T32880" s="11"/>
      <c r="U32880" s="11"/>
    </row>
    <row r="32881" spans="20:21" x14ac:dyDescent="0.2">
      <c r="T32881" s="11"/>
      <c r="U32881" s="11"/>
    </row>
    <row r="32882" spans="20:21" x14ac:dyDescent="0.2">
      <c r="T32882" s="11"/>
      <c r="U32882" s="11"/>
    </row>
    <row r="32883" spans="20:21" x14ac:dyDescent="0.2">
      <c r="T32883" s="11"/>
      <c r="U32883" s="11"/>
    </row>
    <row r="32884" spans="20:21" x14ac:dyDescent="0.2">
      <c r="T32884" s="11"/>
      <c r="U32884" s="11"/>
    </row>
    <row r="32885" spans="20:21" x14ac:dyDescent="0.2">
      <c r="T32885" s="11"/>
      <c r="U32885" s="11"/>
    </row>
    <row r="32886" spans="20:21" x14ac:dyDescent="0.2">
      <c r="T32886" s="11"/>
      <c r="U32886" s="11"/>
    </row>
    <row r="32887" spans="20:21" x14ac:dyDescent="0.2">
      <c r="T32887" s="11"/>
      <c r="U32887" s="11"/>
    </row>
    <row r="32888" spans="20:21" x14ac:dyDescent="0.2">
      <c r="T32888" s="11"/>
      <c r="U32888" s="11"/>
    </row>
    <row r="32889" spans="20:21" x14ac:dyDescent="0.2">
      <c r="T32889" s="11"/>
      <c r="U32889" s="11"/>
    </row>
    <row r="32890" spans="20:21" x14ac:dyDescent="0.2">
      <c r="T32890" s="11"/>
      <c r="U32890" s="11"/>
    </row>
    <row r="32891" spans="20:21" x14ac:dyDescent="0.2">
      <c r="T32891" s="11"/>
      <c r="U32891" s="11"/>
    </row>
    <row r="32892" spans="20:21" x14ac:dyDescent="0.2">
      <c r="T32892" s="11"/>
      <c r="U32892" s="11"/>
    </row>
    <row r="32893" spans="20:21" x14ac:dyDescent="0.2">
      <c r="T32893" s="11"/>
      <c r="U32893" s="11"/>
    </row>
    <row r="32894" spans="20:21" x14ac:dyDescent="0.2">
      <c r="T32894" s="11"/>
      <c r="U32894" s="11"/>
    </row>
    <row r="32895" spans="20:21" x14ac:dyDescent="0.2">
      <c r="T32895" s="11"/>
      <c r="U32895" s="11"/>
    </row>
    <row r="32896" spans="20:21" x14ac:dyDescent="0.2">
      <c r="T32896" s="11"/>
      <c r="U32896" s="11"/>
    </row>
    <row r="32897" spans="20:21" x14ac:dyDescent="0.2">
      <c r="T32897" s="11"/>
      <c r="U32897" s="11"/>
    </row>
    <row r="32898" spans="20:21" x14ac:dyDescent="0.2">
      <c r="T32898" s="11"/>
      <c r="U32898" s="11"/>
    </row>
    <row r="32899" spans="20:21" x14ac:dyDescent="0.2">
      <c r="T32899" s="11"/>
      <c r="U32899" s="11"/>
    </row>
    <row r="32900" spans="20:21" x14ac:dyDescent="0.2">
      <c r="T32900" s="11"/>
      <c r="U32900" s="11"/>
    </row>
    <row r="32901" spans="20:21" x14ac:dyDescent="0.2">
      <c r="T32901" s="11"/>
      <c r="U32901" s="11"/>
    </row>
    <row r="32902" spans="20:21" x14ac:dyDescent="0.2">
      <c r="T32902" s="11"/>
      <c r="U32902" s="11"/>
    </row>
    <row r="32903" spans="20:21" x14ac:dyDescent="0.2">
      <c r="T32903" s="11"/>
      <c r="U32903" s="11"/>
    </row>
    <row r="32904" spans="20:21" x14ac:dyDescent="0.2">
      <c r="T32904" s="11"/>
      <c r="U32904" s="11"/>
    </row>
    <row r="32905" spans="20:21" x14ac:dyDescent="0.2">
      <c r="T32905" s="11"/>
      <c r="U32905" s="11"/>
    </row>
    <row r="32906" spans="20:21" x14ac:dyDescent="0.2">
      <c r="T32906" s="11"/>
      <c r="U32906" s="11"/>
    </row>
    <row r="32907" spans="20:21" x14ac:dyDescent="0.2">
      <c r="T32907" s="11"/>
      <c r="U32907" s="11"/>
    </row>
    <row r="32908" spans="20:21" x14ac:dyDescent="0.2">
      <c r="T32908" s="11"/>
      <c r="U32908" s="11"/>
    </row>
    <row r="32909" spans="20:21" x14ac:dyDescent="0.2">
      <c r="T32909" s="11"/>
      <c r="U32909" s="11"/>
    </row>
    <row r="32910" spans="20:21" x14ac:dyDescent="0.2">
      <c r="T32910" s="11"/>
      <c r="U32910" s="11"/>
    </row>
    <row r="32911" spans="20:21" x14ac:dyDescent="0.2">
      <c r="T32911" s="11"/>
      <c r="U32911" s="11"/>
    </row>
    <row r="32912" spans="20:21" x14ac:dyDescent="0.2">
      <c r="T32912" s="11"/>
      <c r="U32912" s="11"/>
    </row>
    <row r="32913" spans="20:21" x14ac:dyDescent="0.2">
      <c r="T32913" s="11"/>
      <c r="U32913" s="11"/>
    </row>
    <row r="32914" spans="20:21" x14ac:dyDescent="0.2">
      <c r="T32914" s="11"/>
      <c r="U32914" s="11"/>
    </row>
    <row r="32915" spans="20:21" x14ac:dyDescent="0.2">
      <c r="T32915" s="11"/>
      <c r="U32915" s="11"/>
    </row>
    <row r="32916" spans="20:21" x14ac:dyDescent="0.2">
      <c r="T32916" s="11"/>
      <c r="U32916" s="11"/>
    </row>
    <row r="32917" spans="20:21" x14ac:dyDescent="0.2">
      <c r="T32917" s="11"/>
      <c r="U32917" s="11"/>
    </row>
    <row r="32918" spans="20:21" x14ac:dyDescent="0.2">
      <c r="T32918" s="11"/>
      <c r="U32918" s="11"/>
    </row>
    <row r="32919" spans="20:21" x14ac:dyDescent="0.2">
      <c r="T32919" s="11"/>
      <c r="U32919" s="11"/>
    </row>
    <row r="32920" spans="20:21" x14ac:dyDescent="0.2">
      <c r="T32920" s="11"/>
      <c r="U32920" s="11"/>
    </row>
    <row r="32921" spans="20:21" x14ac:dyDescent="0.2">
      <c r="T32921" s="11"/>
      <c r="U32921" s="11"/>
    </row>
    <row r="32922" spans="20:21" x14ac:dyDescent="0.2">
      <c r="T32922" s="11"/>
      <c r="U32922" s="11"/>
    </row>
    <row r="32923" spans="20:21" x14ac:dyDescent="0.2">
      <c r="T32923" s="11"/>
      <c r="U32923" s="11"/>
    </row>
    <row r="32924" spans="20:21" x14ac:dyDescent="0.2">
      <c r="T32924" s="11"/>
      <c r="U32924" s="11"/>
    </row>
    <row r="32925" spans="20:21" x14ac:dyDescent="0.2">
      <c r="T32925" s="11"/>
      <c r="U32925" s="11"/>
    </row>
    <row r="32926" spans="20:21" x14ac:dyDescent="0.2">
      <c r="T32926" s="11"/>
      <c r="U32926" s="11"/>
    </row>
    <row r="32927" spans="20:21" x14ac:dyDescent="0.2">
      <c r="T32927" s="11"/>
      <c r="U32927" s="11"/>
    </row>
    <row r="32928" spans="20:21" x14ac:dyDescent="0.2">
      <c r="T32928" s="11"/>
      <c r="U32928" s="11"/>
    </row>
    <row r="32929" spans="20:21" x14ac:dyDescent="0.2">
      <c r="T32929" s="11"/>
      <c r="U32929" s="11"/>
    </row>
    <row r="32930" spans="20:21" x14ac:dyDescent="0.2">
      <c r="T32930" s="11"/>
      <c r="U32930" s="11"/>
    </row>
    <row r="32931" spans="20:21" x14ac:dyDescent="0.2">
      <c r="T32931" s="11"/>
      <c r="U32931" s="11"/>
    </row>
    <row r="32932" spans="20:21" x14ac:dyDescent="0.2">
      <c r="T32932" s="11"/>
      <c r="U32932" s="11"/>
    </row>
    <row r="32933" spans="20:21" x14ac:dyDescent="0.2">
      <c r="T32933" s="11"/>
      <c r="U32933" s="11"/>
    </row>
    <row r="32934" spans="20:21" x14ac:dyDescent="0.2">
      <c r="T32934" s="11"/>
      <c r="U32934" s="11"/>
    </row>
    <row r="32935" spans="20:21" x14ac:dyDescent="0.2">
      <c r="T32935" s="11"/>
      <c r="U32935" s="11"/>
    </row>
    <row r="32936" spans="20:21" x14ac:dyDescent="0.2">
      <c r="T32936" s="11"/>
      <c r="U32936" s="11"/>
    </row>
    <row r="32937" spans="20:21" x14ac:dyDescent="0.2">
      <c r="T32937" s="11"/>
      <c r="U32937" s="11"/>
    </row>
    <row r="32938" spans="20:21" x14ac:dyDescent="0.2">
      <c r="T32938" s="11"/>
      <c r="U32938" s="11"/>
    </row>
    <row r="32939" spans="20:21" x14ac:dyDescent="0.2">
      <c r="T32939" s="11"/>
      <c r="U32939" s="11"/>
    </row>
    <row r="32940" spans="20:21" x14ac:dyDescent="0.2">
      <c r="T32940" s="11"/>
      <c r="U32940" s="11"/>
    </row>
    <row r="32941" spans="20:21" x14ac:dyDescent="0.2">
      <c r="T32941" s="11"/>
      <c r="U32941" s="11"/>
    </row>
    <row r="32942" spans="20:21" x14ac:dyDescent="0.2">
      <c r="T32942" s="11"/>
      <c r="U32942" s="11"/>
    </row>
    <row r="32943" spans="20:21" x14ac:dyDescent="0.2">
      <c r="T32943" s="11"/>
      <c r="U32943" s="11"/>
    </row>
    <row r="32944" spans="20:21" x14ac:dyDescent="0.2">
      <c r="T32944" s="11"/>
      <c r="U32944" s="11"/>
    </row>
    <row r="32945" spans="20:21" x14ac:dyDescent="0.2">
      <c r="T32945" s="11"/>
      <c r="U32945" s="11"/>
    </row>
    <row r="32946" spans="20:21" x14ac:dyDescent="0.2">
      <c r="T32946" s="11"/>
      <c r="U32946" s="11"/>
    </row>
    <row r="32947" spans="20:21" x14ac:dyDescent="0.2">
      <c r="T32947" s="11"/>
      <c r="U32947" s="11"/>
    </row>
    <row r="32948" spans="20:21" x14ac:dyDescent="0.2">
      <c r="T32948" s="11"/>
      <c r="U32948" s="11"/>
    </row>
    <row r="32949" spans="20:21" x14ac:dyDescent="0.2">
      <c r="T32949" s="11"/>
      <c r="U32949" s="11"/>
    </row>
    <row r="32950" spans="20:21" x14ac:dyDescent="0.2">
      <c r="T32950" s="11"/>
      <c r="U32950" s="11"/>
    </row>
    <row r="32951" spans="20:21" x14ac:dyDescent="0.2">
      <c r="T32951" s="11"/>
      <c r="U32951" s="11"/>
    </row>
    <row r="32952" spans="20:21" x14ac:dyDescent="0.2">
      <c r="T32952" s="11"/>
      <c r="U32952" s="11"/>
    </row>
    <row r="32953" spans="20:21" x14ac:dyDescent="0.2">
      <c r="T32953" s="11"/>
      <c r="U32953" s="11"/>
    </row>
    <row r="32954" spans="20:21" x14ac:dyDescent="0.2">
      <c r="T32954" s="11"/>
      <c r="U32954" s="11"/>
    </row>
    <row r="32955" spans="20:21" x14ac:dyDescent="0.2">
      <c r="T32955" s="11"/>
      <c r="U32955" s="11"/>
    </row>
    <row r="32956" spans="20:21" x14ac:dyDescent="0.2">
      <c r="T32956" s="11"/>
      <c r="U32956" s="11"/>
    </row>
    <row r="32957" spans="20:21" x14ac:dyDescent="0.2">
      <c r="T32957" s="11"/>
      <c r="U32957" s="11"/>
    </row>
    <row r="32958" spans="20:21" x14ac:dyDescent="0.2">
      <c r="T32958" s="11"/>
      <c r="U32958" s="11"/>
    </row>
    <row r="32959" spans="20:21" x14ac:dyDescent="0.2">
      <c r="T32959" s="11"/>
      <c r="U32959" s="11"/>
    </row>
    <row r="32960" spans="20:21" x14ac:dyDescent="0.2">
      <c r="T32960" s="11"/>
      <c r="U32960" s="11"/>
    </row>
    <row r="32961" spans="20:21" x14ac:dyDescent="0.2">
      <c r="T32961" s="11"/>
      <c r="U32961" s="11"/>
    </row>
    <row r="32962" spans="20:21" x14ac:dyDescent="0.2">
      <c r="T32962" s="11"/>
      <c r="U32962" s="11"/>
    </row>
    <row r="32963" spans="20:21" x14ac:dyDescent="0.2">
      <c r="T32963" s="11"/>
      <c r="U32963" s="11"/>
    </row>
    <row r="32964" spans="20:21" x14ac:dyDescent="0.2">
      <c r="T32964" s="11"/>
      <c r="U32964" s="11"/>
    </row>
    <row r="32965" spans="20:21" x14ac:dyDescent="0.2">
      <c r="T32965" s="11"/>
      <c r="U32965" s="11"/>
    </row>
    <row r="32966" spans="20:21" x14ac:dyDescent="0.2">
      <c r="T32966" s="11"/>
      <c r="U32966" s="11"/>
    </row>
    <row r="32967" spans="20:21" x14ac:dyDescent="0.2">
      <c r="T32967" s="11"/>
      <c r="U32967" s="11"/>
    </row>
    <row r="32968" spans="20:21" x14ac:dyDescent="0.2">
      <c r="T32968" s="11"/>
      <c r="U32968" s="11"/>
    </row>
    <row r="32969" spans="20:21" x14ac:dyDescent="0.2">
      <c r="T32969" s="11"/>
      <c r="U32969" s="11"/>
    </row>
    <row r="32970" spans="20:21" x14ac:dyDescent="0.2">
      <c r="T32970" s="11"/>
      <c r="U32970" s="11"/>
    </row>
    <row r="32971" spans="20:21" x14ac:dyDescent="0.2">
      <c r="T32971" s="11"/>
      <c r="U32971" s="11"/>
    </row>
    <row r="32972" spans="20:21" x14ac:dyDescent="0.2">
      <c r="T32972" s="11"/>
      <c r="U32972" s="11"/>
    </row>
    <row r="32973" spans="20:21" x14ac:dyDescent="0.2">
      <c r="T32973" s="11"/>
      <c r="U32973" s="11"/>
    </row>
    <row r="32974" spans="20:21" x14ac:dyDescent="0.2">
      <c r="T32974" s="11"/>
      <c r="U32974" s="11"/>
    </row>
    <row r="32975" spans="20:21" x14ac:dyDescent="0.2">
      <c r="T32975" s="11"/>
      <c r="U32975" s="11"/>
    </row>
    <row r="32976" spans="20:21" x14ac:dyDescent="0.2">
      <c r="T32976" s="11"/>
      <c r="U32976" s="11"/>
    </row>
    <row r="32977" spans="20:21" x14ac:dyDescent="0.2">
      <c r="T32977" s="11"/>
      <c r="U32977" s="11"/>
    </row>
    <row r="32978" spans="20:21" x14ac:dyDescent="0.2">
      <c r="T32978" s="11"/>
      <c r="U32978" s="11"/>
    </row>
    <row r="32979" spans="20:21" x14ac:dyDescent="0.2">
      <c r="T32979" s="11"/>
      <c r="U32979" s="11"/>
    </row>
    <row r="32980" spans="20:21" x14ac:dyDescent="0.2">
      <c r="T32980" s="11"/>
      <c r="U32980" s="11"/>
    </row>
    <row r="32981" spans="20:21" x14ac:dyDescent="0.2">
      <c r="T32981" s="11"/>
      <c r="U32981" s="11"/>
    </row>
    <row r="32982" spans="20:21" x14ac:dyDescent="0.2">
      <c r="T32982" s="11"/>
      <c r="U32982" s="11"/>
    </row>
    <row r="32983" spans="20:21" x14ac:dyDescent="0.2">
      <c r="T32983" s="11"/>
      <c r="U32983" s="11"/>
    </row>
    <row r="32984" spans="20:21" x14ac:dyDescent="0.2">
      <c r="T32984" s="11"/>
      <c r="U32984" s="11"/>
    </row>
    <row r="32985" spans="20:21" x14ac:dyDescent="0.2">
      <c r="T32985" s="11"/>
      <c r="U32985" s="11"/>
    </row>
    <row r="32986" spans="20:21" x14ac:dyDescent="0.2">
      <c r="T32986" s="11"/>
      <c r="U32986" s="11"/>
    </row>
    <row r="32987" spans="20:21" x14ac:dyDescent="0.2">
      <c r="T32987" s="11"/>
      <c r="U32987" s="11"/>
    </row>
    <row r="32988" spans="20:21" x14ac:dyDescent="0.2">
      <c r="T32988" s="11"/>
      <c r="U32988" s="11"/>
    </row>
    <row r="32989" spans="20:21" x14ac:dyDescent="0.2">
      <c r="T32989" s="11"/>
      <c r="U32989" s="11"/>
    </row>
    <row r="32990" spans="20:21" x14ac:dyDescent="0.2">
      <c r="T32990" s="11"/>
      <c r="U32990" s="11"/>
    </row>
    <row r="32991" spans="20:21" x14ac:dyDescent="0.2">
      <c r="T32991" s="11"/>
      <c r="U32991" s="11"/>
    </row>
    <row r="32992" spans="20:21" x14ac:dyDescent="0.2">
      <c r="T32992" s="11"/>
      <c r="U32992" s="11"/>
    </row>
    <row r="32993" spans="20:21" x14ac:dyDescent="0.2">
      <c r="T32993" s="11"/>
      <c r="U32993" s="11"/>
    </row>
    <row r="32994" spans="20:21" x14ac:dyDescent="0.2">
      <c r="T32994" s="11"/>
      <c r="U32994" s="11"/>
    </row>
    <row r="32995" spans="20:21" x14ac:dyDescent="0.2">
      <c r="T32995" s="11"/>
      <c r="U32995" s="11"/>
    </row>
    <row r="32996" spans="20:21" x14ac:dyDescent="0.2">
      <c r="T32996" s="11"/>
      <c r="U32996" s="11"/>
    </row>
    <row r="32997" spans="20:21" x14ac:dyDescent="0.2">
      <c r="T32997" s="11"/>
      <c r="U32997" s="11"/>
    </row>
    <row r="32998" spans="20:21" x14ac:dyDescent="0.2">
      <c r="T32998" s="11"/>
      <c r="U32998" s="11"/>
    </row>
    <row r="32999" spans="20:21" x14ac:dyDescent="0.2">
      <c r="T32999" s="11"/>
      <c r="U32999" s="11"/>
    </row>
    <row r="33000" spans="20:21" x14ac:dyDescent="0.2">
      <c r="T33000" s="11"/>
      <c r="U33000" s="11"/>
    </row>
    <row r="33001" spans="20:21" x14ac:dyDescent="0.2">
      <c r="T33001" s="11"/>
      <c r="U33001" s="11"/>
    </row>
    <row r="33002" spans="20:21" x14ac:dyDescent="0.2">
      <c r="T33002" s="11"/>
      <c r="U33002" s="11"/>
    </row>
    <row r="33003" spans="20:21" x14ac:dyDescent="0.2">
      <c r="T33003" s="11"/>
      <c r="U33003" s="11"/>
    </row>
    <row r="33004" spans="20:21" x14ac:dyDescent="0.2">
      <c r="T33004" s="11"/>
      <c r="U33004" s="11"/>
    </row>
    <row r="33005" spans="20:21" x14ac:dyDescent="0.2">
      <c r="T33005" s="11"/>
      <c r="U33005" s="11"/>
    </row>
    <row r="33006" spans="20:21" x14ac:dyDescent="0.2">
      <c r="T33006" s="11"/>
      <c r="U33006" s="11"/>
    </row>
    <row r="33007" spans="20:21" x14ac:dyDescent="0.2">
      <c r="T33007" s="11"/>
      <c r="U33007" s="11"/>
    </row>
    <row r="33008" spans="20:21" x14ac:dyDescent="0.2">
      <c r="T33008" s="11"/>
      <c r="U33008" s="11"/>
    </row>
    <row r="33009" spans="20:21" x14ac:dyDescent="0.2">
      <c r="T33009" s="11"/>
      <c r="U33009" s="11"/>
    </row>
    <row r="33010" spans="20:21" x14ac:dyDescent="0.2">
      <c r="T33010" s="11"/>
      <c r="U33010" s="11"/>
    </row>
    <row r="33011" spans="20:21" x14ac:dyDescent="0.2">
      <c r="T33011" s="11"/>
      <c r="U33011" s="11"/>
    </row>
    <row r="33012" spans="20:21" x14ac:dyDescent="0.2">
      <c r="T33012" s="11"/>
      <c r="U33012" s="11"/>
    </row>
    <row r="33013" spans="20:21" x14ac:dyDescent="0.2">
      <c r="T33013" s="11"/>
      <c r="U33013" s="11"/>
    </row>
    <row r="33014" spans="20:21" x14ac:dyDescent="0.2">
      <c r="T33014" s="11"/>
      <c r="U33014" s="11"/>
    </row>
    <row r="33015" spans="20:21" x14ac:dyDescent="0.2">
      <c r="T33015" s="11"/>
      <c r="U33015" s="11"/>
    </row>
    <row r="33016" spans="20:21" x14ac:dyDescent="0.2">
      <c r="T33016" s="11"/>
      <c r="U33016" s="11"/>
    </row>
    <row r="33017" spans="20:21" x14ac:dyDescent="0.2">
      <c r="T33017" s="11"/>
      <c r="U33017" s="11"/>
    </row>
    <row r="33018" spans="20:21" x14ac:dyDescent="0.2">
      <c r="T33018" s="11"/>
      <c r="U33018" s="11"/>
    </row>
    <row r="33019" spans="20:21" x14ac:dyDescent="0.2">
      <c r="T33019" s="11"/>
      <c r="U33019" s="11"/>
    </row>
    <row r="33020" spans="20:21" x14ac:dyDescent="0.2">
      <c r="T33020" s="11"/>
      <c r="U33020" s="11"/>
    </row>
    <row r="33021" spans="20:21" x14ac:dyDescent="0.2">
      <c r="T33021" s="11"/>
      <c r="U33021" s="11"/>
    </row>
    <row r="33022" spans="20:21" x14ac:dyDescent="0.2">
      <c r="T33022" s="11"/>
      <c r="U33022" s="11"/>
    </row>
    <row r="33023" spans="20:21" x14ac:dyDescent="0.2">
      <c r="T33023" s="11"/>
      <c r="U33023" s="11"/>
    </row>
    <row r="33024" spans="20:21" x14ac:dyDescent="0.2">
      <c r="T33024" s="11"/>
      <c r="U33024" s="11"/>
    </row>
    <row r="33025" spans="20:21" x14ac:dyDescent="0.2">
      <c r="T33025" s="11"/>
      <c r="U33025" s="11"/>
    </row>
    <row r="33026" spans="20:21" x14ac:dyDescent="0.2">
      <c r="T33026" s="11"/>
      <c r="U33026" s="11"/>
    </row>
    <row r="33027" spans="20:21" x14ac:dyDescent="0.2">
      <c r="T33027" s="11"/>
      <c r="U33027" s="11"/>
    </row>
    <row r="33028" spans="20:21" x14ac:dyDescent="0.2">
      <c r="T33028" s="11"/>
      <c r="U33028" s="11"/>
    </row>
    <row r="33029" spans="20:21" x14ac:dyDescent="0.2">
      <c r="T33029" s="11"/>
      <c r="U33029" s="11"/>
    </row>
    <row r="33030" spans="20:21" x14ac:dyDescent="0.2">
      <c r="T33030" s="11"/>
      <c r="U33030" s="11"/>
    </row>
    <row r="33031" spans="20:21" x14ac:dyDescent="0.2">
      <c r="T33031" s="11"/>
      <c r="U33031" s="11"/>
    </row>
    <row r="33032" spans="20:21" x14ac:dyDescent="0.2">
      <c r="T33032" s="11"/>
      <c r="U33032" s="11"/>
    </row>
    <row r="33033" spans="20:21" x14ac:dyDescent="0.2">
      <c r="T33033" s="11"/>
      <c r="U33033" s="11"/>
    </row>
    <row r="33034" spans="20:21" x14ac:dyDescent="0.2">
      <c r="T33034" s="11"/>
      <c r="U33034" s="11"/>
    </row>
    <row r="33035" spans="20:21" x14ac:dyDescent="0.2">
      <c r="T33035" s="11"/>
      <c r="U33035" s="11"/>
    </row>
    <row r="33036" spans="20:21" x14ac:dyDescent="0.2">
      <c r="T33036" s="11"/>
      <c r="U33036" s="11"/>
    </row>
    <row r="33037" spans="20:21" x14ac:dyDescent="0.2">
      <c r="T33037" s="11"/>
      <c r="U33037" s="11"/>
    </row>
    <row r="33038" spans="20:21" x14ac:dyDescent="0.2">
      <c r="T33038" s="11"/>
      <c r="U33038" s="11"/>
    </row>
    <row r="33039" spans="20:21" x14ac:dyDescent="0.2">
      <c r="T33039" s="11"/>
      <c r="U33039" s="11"/>
    </row>
    <row r="33040" spans="20:21" x14ac:dyDescent="0.2">
      <c r="T33040" s="11"/>
      <c r="U33040" s="11"/>
    </row>
    <row r="33041" spans="20:21" x14ac:dyDescent="0.2">
      <c r="T33041" s="11"/>
      <c r="U33041" s="11"/>
    </row>
    <row r="33042" spans="20:21" x14ac:dyDescent="0.2">
      <c r="T33042" s="11"/>
      <c r="U33042" s="11"/>
    </row>
    <row r="33043" spans="20:21" x14ac:dyDescent="0.2">
      <c r="T33043" s="11"/>
      <c r="U33043" s="11"/>
    </row>
    <row r="33044" spans="20:21" x14ac:dyDescent="0.2">
      <c r="T33044" s="11"/>
      <c r="U33044" s="11"/>
    </row>
    <row r="33045" spans="20:21" x14ac:dyDescent="0.2">
      <c r="T33045" s="11"/>
      <c r="U33045" s="11"/>
    </row>
    <row r="33046" spans="20:21" x14ac:dyDescent="0.2">
      <c r="T33046" s="11"/>
      <c r="U33046" s="11"/>
    </row>
    <row r="33047" spans="20:21" x14ac:dyDescent="0.2">
      <c r="T33047" s="11"/>
      <c r="U33047" s="11"/>
    </row>
    <row r="33048" spans="20:21" x14ac:dyDescent="0.2">
      <c r="T33048" s="11"/>
      <c r="U33048" s="11"/>
    </row>
    <row r="33049" spans="20:21" x14ac:dyDescent="0.2">
      <c r="T33049" s="11"/>
      <c r="U33049" s="11"/>
    </row>
    <row r="33050" spans="20:21" x14ac:dyDescent="0.2">
      <c r="T33050" s="11"/>
      <c r="U33050" s="11"/>
    </row>
    <row r="33051" spans="20:21" x14ac:dyDescent="0.2">
      <c r="T33051" s="11"/>
      <c r="U33051" s="11"/>
    </row>
    <row r="33052" spans="20:21" x14ac:dyDescent="0.2">
      <c r="T33052" s="11"/>
      <c r="U33052" s="11"/>
    </row>
    <row r="33053" spans="20:21" x14ac:dyDescent="0.2">
      <c r="T33053" s="11"/>
      <c r="U33053" s="11"/>
    </row>
    <row r="33054" spans="20:21" x14ac:dyDescent="0.2">
      <c r="T33054" s="11"/>
      <c r="U33054" s="11"/>
    </row>
    <row r="33055" spans="20:21" x14ac:dyDescent="0.2">
      <c r="T33055" s="11"/>
      <c r="U33055" s="11"/>
    </row>
    <row r="33056" spans="20:21" x14ac:dyDescent="0.2">
      <c r="T33056" s="11"/>
      <c r="U33056" s="11"/>
    </row>
    <row r="33057" spans="20:21" x14ac:dyDescent="0.2">
      <c r="T33057" s="11"/>
      <c r="U33057" s="11"/>
    </row>
    <row r="33058" spans="20:21" x14ac:dyDescent="0.2">
      <c r="T33058" s="11"/>
      <c r="U33058" s="11"/>
    </row>
    <row r="33059" spans="20:21" x14ac:dyDescent="0.2">
      <c r="T33059" s="11"/>
      <c r="U33059" s="11"/>
    </row>
    <row r="33060" spans="20:21" x14ac:dyDescent="0.2">
      <c r="T33060" s="11"/>
      <c r="U33060" s="11"/>
    </row>
    <row r="33061" spans="20:21" x14ac:dyDescent="0.2">
      <c r="T33061" s="11"/>
      <c r="U33061" s="11"/>
    </row>
    <row r="33062" spans="20:21" x14ac:dyDescent="0.2">
      <c r="T33062" s="11"/>
      <c r="U33062" s="11"/>
    </row>
    <row r="33063" spans="20:21" x14ac:dyDescent="0.2">
      <c r="T33063" s="11"/>
      <c r="U33063" s="11"/>
    </row>
    <row r="33064" spans="20:21" x14ac:dyDescent="0.2">
      <c r="T33064" s="11"/>
      <c r="U33064" s="11"/>
    </row>
    <row r="33065" spans="20:21" x14ac:dyDescent="0.2">
      <c r="T33065" s="11"/>
      <c r="U33065" s="11"/>
    </row>
    <row r="33066" spans="20:21" x14ac:dyDescent="0.2">
      <c r="T33066" s="11"/>
      <c r="U33066" s="11"/>
    </row>
    <row r="33067" spans="20:21" x14ac:dyDescent="0.2">
      <c r="T33067" s="11"/>
      <c r="U33067" s="11"/>
    </row>
    <row r="33068" spans="20:21" x14ac:dyDescent="0.2">
      <c r="T33068" s="11"/>
      <c r="U33068" s="11"/>
    </row>
    <row r="33069" spans="20:21" x14ac:dyDescent="0.2">
      <c r="T33069" s="11"/>
      <c r="U33069" s="11"/>
    </row>
    <row r="33070" spans="20:21" x14ac:dyDescent="0.2">
      <c r="T33070" s="11"/>
      <c r="U33070" s="11"/>
    </row>
    <row r="33071" spans="20:21" x14ac:dyDescent="0.2">
      <c r="T33071" s="11"/>
      <c r="U33071" s="11"/>
    </row>
    <row r="33072" spans="20:21" x14ac:dyDescent="0.2">
      <c r="T33072" s="11"/>
      <c r="U33072" s="11"/>
    </row>
    <row r="33073" spans="20:21" x14ac:dyDescent="0.2">
      <c r="T33073" s="11"/>
      <c r="U33073" s="11"/>
    </row>
    <row r="33074" spans="20:21" x14ac:dyDescent="0.2">
      <c r="T33074" s="11"/>
      <c r="U33074" s="11"/>
    </row>
    <row r="33075" spans="20:21" x14ac:dyDescent="0.2">
      <c r="T33075" s="11"/>
      <c r="U33075" s="11"/>
    </row>
    <row r="33076" spans="20:21" x14ac:dyDescent="0.2">
      <c r="T33076" s="11"/>
      <c r="U33076" s="11"/>
    </row>
    <row r="33077" spans="20:21" x14ac:dyDescent="0.2">
      <c r="T33077" s="11"/>
      <c r="U33077" s="11"/>
    </row>
    <row r="33078" spans="20:21" x14ac:dyDescent="0.2">
      <c r="T33078" s="11"/>
      <c r="U33078" s="11"/>
    </row>
    <row r="33079" spans="20:21" x14ac:dyDescent="0.2">
      <c r="T33079" s="11"/>
      <c r="U33079" s="11"/>
    </row>
    <row r="33080" spans="20:21" x14ac:dyDescent="0.2">
      <c r="T33080" s="11"/>
      <c r="U33080" s="11"/>
    </row>
    <row r="33081" spans="20:21" x14ac:dyDescent="0.2">
      <c r="T33081" s="11"/>
      <c r="U33081" s="11"/>
    </row>
    <row r="33082" spans="20:21" x14ac:dyDescent="0.2">
      <c r="T33082" s="11"/>
      <c r="U33082" s="11"/>
    </row>
    <row r="33083" spans="20:21" x14ac:dyDescent="0.2">
      <c r="T33083" s="11"/>
      <c r="U33083" s="11"/>
    </row>
    <row r="33084" spans="20:21" x14ac:dyDescent="0.2">
      <c r="T33084" s="11"/>
      <c r="U33084" s="11"/>
    </row>
    <row r="33085" spans="20:21" x14ac:dyDescent="0.2">
      <c r="T33085" s="11"/>
      <c r="U33085" s="11"/>
    </row>
    <row r="33086" spans="20:21" x14ac:dyDescent="0.2">
      <c r="T33086" s="11"/>
      <c r="U33086" s="11"/>
    </row>
    <row r="33087" spans="20:21" x14ac:dyDescent="0.2">
      <c r="T33087" s="11"/>
      <c r="U33087" s="11"/>
    </row>
    <row r="33088" spans="20:21" x14ac:dyDescent="0.2">
      <c r="T33088" s="11"/>
      <c r="U33088" s="11"/>
    </row>
    <row r="33089" spans="20:21" x14ac:dyDescent="0.2">
      <c r="T33089" s="11"/>
      <c r="U33089" s="11"/>
    </row>
    <row r="33090" spans="20:21" x14ac:dyDescent="0.2">
      <c r="T33090" s="11"/>
      <c r="U33090" s="11"/>
    </row>
    <row r="33091" spans="20:21" x14ac:dyDescent="0.2">
      <c r="T33091" s="11"/>
      <c r="U33091" s="11"/>
    </row>
    <row r="33092" spans="20:21" x14ac:dyDescent="0.2">
      <c r="T33092" s="11"/>
      <c r="U33092" s="11"/>
    </row>
    <row r="33093" spans="20:21" x14ac:dyDescent="0.2">
      <c r="T33093" s="11"/>
      <c r="U33093" s="11"/>
    </row>
    <row r="33094" spans="20:21" x14ac:dyDescent="0.2">
      <c r="T33094" s="11"/>
      <c r="U33094" s="11"/>
    </row>
    <row r="33095" spans="20:21" x14ac:dyDescent="0.2">
      <c r="T33095" s="11"/>
      <c r="U33095" s="11"/>
    </row>
    <row r="33096" spans="20:21" x14ac:dyDescent="0.2">
      <c r="T33096" s="11"/>
      <c r="U33096" s="11"/>
    </row>
    <row r="33097" spans="20:21" x14ac:dyDescent="0.2">
      <c r="T33097" s="11"/>
      <c r="U33097" s="11"/>
    </row>
    <row r="33098" spans="20:21" x14ac:dyDescent="0.2">
      <c r="T33098" s="11"/>
      <c r="U33098" s="11"/>
    </row>
    <row r="33099" spans="20:21" x14ac:dyDescent="0.2">
      <c r="T33099" s="11"/>
      <c r="U33099" s="11"/>
    </row>
    <row r="33100" spans="20:21" x14ac:dyDescent="0.2">
      <c r="T33100" s="11"/>
      <c r="U33100" s="11"/>
    </row>
    <row r="33101" spans="20:21" x14ac:dyDescent="0.2">
      <c r="T33101" s="11"/>
      <c r="U33101" s="11"/>
    </row>
    <row r="33102" spans="20:21" x14ac:dyDescent="0.2">
      <c r="T33102" s="11"/>
      <c r="U33102" s="11"/>
    </row>
    <row r="33103" spans="20:21" x14ac:dyDescent="0.2">
      <c r="T33103" s="11"/>
      <c r="U33103" s="11"/>
    </row>
    <row r="33104" spans="20:21" x14ac:dyDescent="0.2">
      <c r="T33104" s="11"/>
      <c r="U33104" s="11"/>
    </row>
    <row r="33105" spans="20:21" x14ac:dyDescent="0.2">
      <c r="T33105" s="11"/>
      <c r="U33105" s="11"/>
    </row>
    <row r="33106" spans="20:21" x14ac:dyDescent="0.2">
      <c r="T33106" s="11"/>
      <c r="U33106" s="11"/>
    </row>
    <row r="33107" spans="20:21" x14ac:dyDescent="0.2">
      <c r="T33107" s="11"/>
      <c r="U33107" s="11"/>
    </row>
    <row r="33108" spans="20:21" x14ac:dyDescent="0.2">
      <c r="T33108" s="11"/>
      <c r="U33108" s="11"/>
    </row>
    <row r="33109" spans="20:21" x14ac:dyDescent="0.2">
      <c r="T33109" s="11"/>
      <c r="U33109" s="11"/>
    </row>
    <row r="33110" spans="20:21" x14ac:dyDescent="0.2">
      <c r="T33110" s="11"/>
      <c r="U33110" s="11"/>
    </row>
    <row r="33111" spans="20:21" x14ac:dyDescent="0.2">
      <c r="T33111" s="11"/>
      <c r="U33111" s="11"/>
    </row>
    <row r="33112" spans="20:21" x14ac:dyDescent="0.2">
      <c r="T33112" s="11"/>
      <c r="U33112" s="11"/>
    </row>
    <row r="33113" spans="20:21" x14ac:dyDescent="0.2">
      <c r="T33113" s="11"/>
      <c r="U33113" s="11"/>
    </row>
    <row r="33114" spans="20:21" x14ac:dyDescent="0.2">
      <c r="T33114" s="11"/>
      <c r="U33114" s="11"/>
    </row>
    <row r="33115" spans="20:21" x14ac:dyDescent="0.2">
      <c r="T33115" s="11"/>
      <c r="U33115" s="11"/>
    </row>
    <row r="33116" spans="20:21" x14ac:dyDescent="0.2">
      <c r="T33116" s="11"/>
      <c r="U33116" s="11"/>
    </row>
    <row r="33117" spans="20:21" x14ac:dyDescent="0.2">
      <c r="T33117" s="11"/>
      <c r="U33117" s="11"/>
    </row>
    <row r="33118" spans="20:21" x14ac:dyDescent="0.2">
      <c r="T33118" s="11"/>
      <c r="U33118" s="11"/>
    </row>
    <row r="33119" spans="20:21" x14ac:dyDescent="0.2">
      <c r="T33119" s="11"/>
      <c r="U33119" s="11"/>
    </row>
    <row r="33120" spans="20:21" x14ac:dyDescent="0.2">
      <c r="T33120" s="11"/>
      <c r="U33120" s="11"/>
    </row>
    <row r="33121" spans="20:21" x14ac:dyDescent="0.2">
      <c r="T33121" s="11"/>
      <c r="U33121" s="11"/>
    </row>
    <row r="33122" spans="20:21" x14ac:dyDescent="0.2">
      <c r="T33122" s="11"/>
      <c r="U33122" s="11"/>
    </row>
    <row r="33123" spans="20:21" x14ac:dyDescent="0.2">
      <c r="T33123" s="11"/>
      <c r="U33123" s="11"/>
    </row>
    <row r="33124" spans="20:21" x14ac:dyDescent="0.2">
      <c r="T33124" s="11"/>
      <c r="U33124" s="11"/>
    </row>
    <row r="33125" spans="20:21" x14ac:dyDescent="0.2">
      <c r="T33125" s="11"/>
      <c r="U33125" s="11"/>
    </row>
    <row r="33126" spans="20:21" x14ac:dyDescent="0.2">
      <c r="T33126" s="11"/>
      <c r="U33126" s="11"/>
    </row>
    <row r="33127" spans="20:21" x14ac:dyDescent="0.2">
      <c r="T33127" s="11"/>
      <c r="U33127" s="11"/>
    </row>
    <row r="33128" spans="20:21" x14ac:dyDescent="0.2">
      <c r="T33128" s="11"/>
      <c r="U33128" s="11"/>
    </row>
    <row r="33129" spans="20:21" x14ac:dyDescent="0.2">
      <c r="T33129" s="11"/>
      <c r="U33129" s="11"/>
    </row>
    <row r="33130" spans="20:21" x14ac:dyDescent="0.2">
      <c r="T33130" s="11"/>
      <c r="U33130" s="11"/>
    </row>
    <row r="33131" spans="20:21" x14ac:dyDescent="0.2">
      <c r="T33131" s="11"/>
      <c r="U33131" s="11"/>
    </row>
    <row r="33132" spans="20:21" x14ac:dyDescent="0.2">
      <c r="T33132" s="11"/>
      <c r="U33132" s="11"/>
    </row>
    <row r="33133" spans="20:21" x14ac:dyDescent="0.2">
      <c r="T33133" s="11"/>
      <c r="U33133" s="11"/>
    </row>
    <row r="33134" spans="20:21" x14ac:dyDescent="0.2">
      <c r="T33134" s="11"/>
      <c r="U33134" s="11"/>
    </row>
    <row r="33135" spans="20:21" x14ac:dyDescent="0.2">
      <c r="T33135" s="11"/>
      <c r="U33135" s="11"/>
    </row>
    <row r="33136" spans="20:21" x14ac:dyDescent="0.2">
      <c r="T33136" s="11"/>
      <c r="U33136" s="11"/>
    </row>
    <row r="33137" spans="20:21" x14ac:dyDescent="0.2">
      <c r="T33137" s="11"/>
      <c r="U33137" s="11"/>
    </row>
    <row r="33138" spans="20:21" x14ac:dyDescent="0.2">
      <c r="T33138" s="11"/>
      <c r="U33138" s="11"/>
    </row>
    <row r="33139" spans="20:21" x14ac:dyDescent="0.2">
      <c r="T33139" s="11"/>
      <c r="U33139" s="11"/>
    </row>
    <row r="33140" spans="20:21" x14ac:dyDescent="0.2">
      <c r="T33140" s="11"/>
      <c r="U33140" s="11"/>
    </row>
    <row r="33141" spans="20:21" x14ac:dyDescent="0.2">
      <c r="T33141" s="11"/>
      <c r="U33141" s="11"/>
    </row>
    <row r="33142" spans="20:21" x14ac:dyDescent="0.2">
      <c r="T33142" s="11"/>
      <c r="U33142" s="11"/>
    </row>
    <row r="33143" spans="20:21" x14ac:dyDescent="0.2">
      <c r="T33143" s="11"/>
      <c r="U33143" s="11"/>
    </row>
    <row r="33144" spans="20:21" x14ac:dyDescent="0.2">
      <c r="T33144" s="11"/>
      <c r="U33144" s="11"/>
    </row>
    <row r="33145" spans="20:21" x14ac:dyDescent="0.2">
      <c r="T33145" s="11"/>
      <c r="U33145" s="11"/>
    </row>
    <row r="33146" spans="20:21" x14ac:dyDescent="0.2">
      <c r="T33146" s="11"/>
      <c r="U33146" s="11"/>
    </row>
    <row r="33147" spans="20:21" x14ac:dyDescent="0.2">
      <c r="T33147" s="11"/>
      <c r="U33147" s="11"/>
    </row>
    <row r="33148" spans="20:21" x14ac:dyDescent="0.2">
      <c r="T33148" s="11"/>
      <c r="U33148" s="11"/>
    </row>
    <row r="33149" spans="20:21" x14ac:dyDescent="0.2">
      <c r="T33149" s="11"/>
      <c r="U33149" s="11"/>
    </row>
    <row r="33150" spans="20:21" x14ac:dyDescent="0.2">
      <c r="T33150" s="11"/>
      <c r="U33150" s="11"/>
    </row>
    <row r="33151" spans="20:21" x14ac:dyDescent="0.2">
      <c r="T33151" s="11"/>
      <c r="U33151" s="11"/>
    </row>
    <row r="33152" spans="20:21" x14ac:dyDescent="0.2">
      <c r="T33152" s="11"/>
      <c r="U33152" s="11"/>
    </row>
    <row r="33153" spans="20:21" x14ac:dyDescent="0.2">
      <c r="T33153" s="11"/>
      <c r="U33153" s="11"/>
    </row>
    <row r="33154" spans="20:21" x14ac:dyDescent="0.2">
      <c r="T33154" s="11"/>
      <c r="U33154" s="11"/>
    </row>
    <row r="33155" spans="20:21" x14ac:dyDescent="0.2">
      <c r="T33155" s="11"/>
      <c r="U33155" s="11"/>
    </row>
    <row r="33156" spans="20:21" x14ac:dyDescent="0.2">
      <c r="T33156" s="11"/>
      <c r="U33156" s="11"/>
    </row>
    <row r="33157" spans="20:21" x14ac:dyDescent="0.2">
      <c r="T33157" s="11"/>
      <c r="U33157" s="11"/>
    </row>
    <row r="33158" spans="20:21" x14ac:dyDescent="0.2">
      <c r="T33158" s="11"/>
      <c r="U33158" s="11"/>
    </row>
    <row r="33159" spans="20:21" x14ac:dyDescent="0.2">
      <c r="T33159" s="11"/>
      <c r="U33159" s="11"/>
    </row>
    <row r="33160" spans="20:21" x14ac:dyDescent="0.2">
      <c r="T33160" s="11"/>
      <c r="U33160" s="11"/>
    </row>
    <row r="33161" spans="20:21" x14ac:dyDescent="0.2">
      <c r="T33161" s="11"/>
      <c r="U33161" s="11"/>
    </row>
    <row r="33162" spans="20:21" x14ac:dyDescent="0.2">
      <c r="T33162" s="11"/>
      <c r="U33162" s="11"/>
    </row>
    <row r="33163" spans="20:21" x14ac:dyDescent="0.2">
      <c r="T33163" s="11"/>
      <c r="U33163" s="11"/>
    </row>
    <row r="33164" spans="20:21" x14ac:dyDescent="0.2">
      <c r="T33164" s="11"/>
      <c r="U33164" s="11"/>
    </row>
    <row r="33165" spans="20:21" x14ac:dyDescent="0.2">
      <c r="T33165" s="11"/>
      <c r="U33165" s="11"/>
    </row>
    <row r="33166" spans="20:21" x14ac:dyDescent="0.2">
      <c r="T33166" s="11"/>
      <c r="U33166" s="11"/>
    </row>
    <row r="33167" spans="20:21" x14ac:dyDescent="0.2">
      <c r="T33167" s="11"/>
      <c r="U33167" s="11"/>
    </row>
    <row r="33168" spans="20:21" x14ac:dyDescent="0.2">
      <c r="T33168" s="11"/>
      <c r="U33168" s="11"/>
    </row>
    <row r="33169" spans="20:21" x14ac:dyDescent="0.2">
      <c r="T33169" s="11"/>
      <c r="U33169" s="11"/>
    </row>
    <row r="33170" spans="20:21" x14ac:dyDescent="0.2">
      <c r="T33170" s="11"/>
      <c r="U33170" s="11"/>
    </row>
    <row r="33171" spans="20:21" x14ac:dyDescent="0.2">
      <c r="T33171" s="11"/>
      <c r="U33171" s="11"/>
    </row>
    <row r="33172" spans="20:21" x14ac:dyDescent="0.2">
      <c r="T33172" s="11"/>
      <c r="U33172" s="11"/>
    </row>
    <row r="33173" spans="20:21" x14ac:dyDescent="0.2">
      <c r="T33173" s="11"/>
      <c r="U33173" s="11"/>
    </row>
    <row r="33174" spans="20:21" x14ac:dyDescent="0.2">
      <c r="T33174" s="11"/>
      <c r="U33174" s="11"/>
    </row>
    <row r="33175" spans="20:21" x14ac:dyDescent="0.2">
      <c r="T33175" s="11"/>
      <c r="U33175" s="11"/>
    </row>
    <row r="33176" spans="20:21" x14ac:dyDescent="0.2">
      <c r="T33176" s="11"/>
      <c r="U33176" s="11"/>
    </row>
    <row r="33177" spans="20:21" x14ac:dyDescent="0.2">
      <c r="T33177" s="11"/>
      <c r="U33177" s="11"/>
    </row>
    <row r="33178" spans="20:21" x14ac:dyDescent="0.2">
      <c r="T33178" s="11"/>
      <c r="U33178" s="11"/>
    </row>
    <row r="33179" spans="20:21" x14ac:dyDescent="0.2">
      <c r="T33179" s="11"/>
      <c r="U33179" s="11"/>
    </row>
    <row r="33180" spans="20:21" x14ac:dyDescent="0.2">
      <c r="T33180" s="11"/>
      <c r="U33180" s="11"/>
    </row>
    <row r="33181" spans="20:21" x14ac:dyDescent="0.2">
      <c r="T33181" s="11"/>
      <c r="U33181" s="11"/>
    </row>
    <row r="33182" spans="20:21" x14ac:dyDescent="0.2">
      <c r="T33182" s="11"/>
      <c r="U33182" s="11"/>
    </row>
    <row r="33183" spans="20:21" x14ac:dyDescent="0.2">
      <c r="T33183" s="11"/>
      <c r="U33183" s="11"/>
    </row>
    <row r="33184" spans="20:21" x14ac:dyDescent="0.2">
      <c r="T33184" s="11"/>
      <c r="U33184" s="11"/>
    </row>
    <row r="33185" spans="20:21" x14ac:dyDescent="0.2">
      <c r="T33185" s="11"/>
      <c r="U33185" s="11"/>
    </row>
    <row r="33186" spans="20:21" x14ac:dyDescent="0.2">
      <c r="T33186" s="11"/>
      <c r="U33186" s="11"/>
    </row>
    <row r="33187" spans="20:21" x14ac:dyDescent="0.2">
      <c r="T33187" s="11"/>
      <c r="U33187" s="11"/>
    </row>
    <row r="33188" spans="20:21" x14ac:dyDescent="0.2">
      <c r="T33188" s="11"/>
      <c r="U33188" s="11"/>
    </row>
    <row r="33189" spans="20:21" x14ac:dyDescent="0.2">
      <c r="T33189" s="11"/>
      <c r="U33189" s="11"/>
    </row>
    <row r="33190" spans="20:21" x14ac:dyDescent="0.2">
      <c r="T33190" s="11"/>
      <c r="U33190" s="11"/>
    </row>
    <row r="33191" spans="20:21" x14ac:dyDescent="0.2">
      <c r="T33191" s="11"/>
      <c r="U33191" s="11"/>
    </row>
    <row r="33192" spans="20:21" x14ac:dyDescent="0.2">
      <c r="T33192" s="11"/>
      <c r="U33192" s="11"/>
    </row>
    <row r="33193" spans="20:21" x14ac:dyDescent="0.2">
      <c r="T33193" s="11"/>
      <c r="U33193" s="11"/>
    </row>
    <row r="33194" spans="20:21" x14ac:dyDescent="0.2">
      <c r="T33194" s="11"/>
      <c r="U33194" s="11"/>
    </row>
    <row r="33195" spans="20:21" x14ac:dyDescent="0.2">
      <c r="T33195" s="11"/>
      <c r="U33195" s="11"/>
    </row>
    <row r="33196" spans="20:21" x14ac:dyDescent="0.2">
      <c r="T33196" s="11"/>
      <c r="U33196" s="11"/>
    </row>
    <row r="33197" spans="20:21" x14ac:dyDescent="0.2">
      <c r="T33197" s="11"/>
      <c r="U33197" s="11"/>
    </row>
    <row r="33198" spans="20:21" x14ac:dyDescent="0.2">
      <c r="T33198" s="11"/>
      <c r="U33198" s="11"/>
    </row>
    <row r="33199" spans="20:21" x14ac:dyDescent="0.2">
      <c r="T33199" s="11"/>
      <c r="U33199" s="11"/>
    </row>
    <row r="33200" spans="20:21" x14ac:dyDescent="0.2">
      <c r="T33200" s="11"/>
      <c r="U33200" s="11"/>
    </row>
    <row r="33201" spans="20:21" x14ac:dyDescent="0.2">
      <c r="T33201" s="11"/>
      <c r="U33201" s="11"/>
    </row>
    <row r="33202" spans="20:21" x14ac:dyDescent="0.2">
      <c r="T33202" s="11"/>
      <c r="U33202" s="11"/>
    </row>
    <row r="33203" spans="20:21" x14ac:dyDescent="0.2">
      <c r="T33203" s="11"/>
      <c r="U33203" s="11"/>
    </row>
    <row r="33204" spans="20:21" x14ac:dyDescent="0.2">
      <c r="T33204" s="11"/>
      <c r="U33204" s="11"/>
    </row>
    <row r="33205" spans="20:21" x14ac:dyDescent="0.2">
      <c r="T33205" s="11"/>
      <c r="U33205" s="11"/>
    </row>
    <row r="33206" spans="20:21" x14ac:dyDescent="0.2">
      <c r="T33206" s="11"/>
      <c r="U33206" s="11"/>
    </row>
    <row r="33207" spans="20:21" x14ac:dyDescent="0.2">
      <c r="T33207" s="11"/>
      <c r="U33207" s="11"/>
    </row>
    <row r="33208" spans="20:21" x14ac:dyDescent="0.2">
      <c r="T33208" s="11"/>
      <c r="U33208" s="11"/>
    </row>
    <row r="33209" spans="20:21" x14ac:dyDescent="0.2">
      <c r="T33209" s="11"/>
      <c r="U33209" s="11"/>
    </row>
    <row r="33210" spans="20:21" x14ac:dyDescent="0.2">
      <c r="T33210" s="11"/>
      <c r="U33210" s="11"/>
    </row>
    <row r="33211" spans="20:21" x14ac:dyDescent="0.2">
      <c r="T33211" s="11"/>
      <c r="U33211" s="11"/>
    </row>
    <row r="33212" spans="20:21" x14ac:dyDescent="0.2">
      <c r="T33212" s="11"/>
      <c r="U33212" s="11"/>
    </row>
    <row r="33213" spans="20:21" x14ac:dyDescent="0.2">
      <c r="T33213" s="11"/>
      <c r="U33213" s="11"/>
    </row>
    <row r="33214" spans="20:21" x14ac:dyDescent="0.2">
      <c r="T33214" s="11"/>
      <c r="U33214" s="11"/>
    </row>
    <row r="33215" spans="20:21" x14ac:dyDescent="0.2">
      <c r="T33215" s="11"/>
      <c r="U33215" s="11"/>
    </row>
    <row r="33216" spans="20:21" x14ac:dyDescent="0.2">
      <c r="T33216" s="11"/>
      <c r="U33216" s="11"/>
    </row>
    <row r="33217" spans="20:21" x14ac:dyDescent="0.2">
      <c r="T33217" s="11"/>
      <c r="U33217" s="11"/>
    </row>
    <row r="33218" spans="20:21" x14ac:dyDescent="0.2">
      <c r="T33218" s="11"/>
      <c r="U33218" s="11"/>
    </row>
    <row r="33219" spans="20:21" x14ac:dyDescent="0.2">
      <c r="T33219" s="11"/>
      <c r="U33219" s="11"/>
    </row>
    <row r="33220" spans="20:21" x14ac:dyDescent="0.2">
      <c r="T33220" s="11"/>
      <c r="U33220" s="11"/>
    </row>
    <row r="33221" spans="20:21" x14ac:dyDescent="0.2">
      <c r="T33221" s="11"/>
      <c r="U33221" s="11"/>
    </row>
    <row r="33222" spans="20:21" x14ac:dyDescent="0.2">
      <c r="T33222" s="11"/>
      <c r="U33222" s="11"/>
    </row>
    <row r="33223" spans="20:21" x14ac:dyDescent="0.2">
      <c r="T33223" s="11"/>
      <c r="U33223" s="11"/>
    </row>
    <row r="33224" spans="20:21" x14ac:dyDescent="0.2">
      <c r="T33224" s="11"/>
      <c r="U33224" s="11"/>
    </row>
    <row r="33225" spans="20:21" x14ac:dyDescent="0.2">
      <c r="T33225" s="11"/>
      <c r="U33225" s="11"/>
    </row>
    <row r="33226" spans="20:21" x14ac:dyDescent="0.2">
      <c r="T33226" s="11"/>
      <c r="U33226" s="11"/>
    </row>
    <row r="33227" spans="20:21" x14ac:dyDescent="0.2">
      <c r="T33227" s="11"/>
      <c r="U33227" s="11"/>
    </row>
    <row r="33228" spans="20:21" x14ac:dyDescent="0.2">
      <c r="T33228" s="11"/>
      <c r="U33228" s="11"/>
    </row>
    <row r="33229" spans="20:21" x14ac:dyDescent="0.2">
      <c r="T33229" s="11"/>
      <c r="U33229" s="11"/>
    </row>
    <row r="33230" spans="20:21" x14ac:dyDescent="0.2">
      <c r="T33230" s="11"/>
      <c r="U33230" s="11"/>
    </row>
    <row r="33231" spans="20:21" x14ac:dyDescent="0.2">
      <c r="T33231" s="11"/>
      <c r="U33231" s="11"/>
    </row>
    <row r="33232" spans="20:21" x14ac:dyDescent="0.2">
      <c r="T33232" s="11"/>
      <c r="U33232" s="11"/>
    </row>
    <row r="33233" spans="20:21" x14ac:dyDescent="0.2">
      <c r="T33233" s="11"/>
      <c r="U33233" s="11"/>
    </row>
    <row r="33234" spans="20:21" x14ac:dyDescent="0.2">
      <c r="T33234" s="11"/>
      <c r="U33234" s="11"/>
    </row>
    <row r="33235" spans="20:21" x14ac:dyDescent="0.2">
      <c r="T33235" s="11"/>
      <c r="U33235" s="11"/>
    </row>
    <row r="33236" spans="20:21" x14ac:dyDescent="0.2">
      <c r="T33236" s="11"/>
      <c r="U33236" s="11"/>
    </row>
    <row r="33237" spans="20:21" x14ac:dyDescent="0.2">
      <c r="T33237" s="11"/>
      <c r="U33237" s="11"/>
    </row>
    <row r="33238" spans="20:21" x14ac:dyDescent="0.2">
      <c r="T33238" s="11"/>
      <c r="U33238" s="11"/>
    </row>
    <row r="33239" spans="20:21" x14ac:dyDescent="0.2">
      <c r="T33239" s="11"/>
      <c r="U33239" s="11"/>
    </row>
    <row r="33240" spans="20:21" x14ac:dyDescent="0.2">
      <c r="T33240" s="11"/>
      <c r="U33240" s="11"/>
    </row>
    <row r="33241" spans="20:21" x14ac:dyDescent="0.2">
      <c r="T33241" s="11"/>
      <c r="U33241" s="11"/>
    </row>
    <row r="33242" spans="20:21" x14ac:dyDescent="0.2">
      <c r="T33242" s="11"/>
      <c r="U33242" s="11"/>
    </row>
    <row r="33243" spans="20:21" x14ac:dyDescent="0.2">
      <c r="T33243" s="11"/>
      <c r="U33243" s="11"/>
    </row>
    <row r="33244" spans="20:21" x14ac:dyDescent="0.2">
      <c r="T33244" s="11"/>
      <c r="U33244" s="11"/>
    </row>
    <row r="33245" spans="20:21" x14ac:dyDescent="0.2">
      <c r="T33245" s="11"/>
      <c r="U33245" s="11"/>
    </row>
    <row r="33246" spans="20:21" x14ac:dyDescent="0.2">
      <c r="T33246" s="11"/>
      <c r="U33246" s="11"/>
    </row>
    <row r="33247" spans="20:21" x14ac:dyDescent="0.2">
      <c r="T33247" s="11"/>
      <c r="U33247" s="11"/>
    </row>
    <row r="33248" spans="20:21" x14ac:dyDescent="0.2">
      <c r="T33248" s="11"/>
      <c r="U33248" s="11"/>
    </row>
    <row r="33249" spans="20:21" x14ac:dyDescent="0.2">
      <c r="T33249" s="11"/>
      <c r="U33249" s="11"/>
    </row>
    <row r="33250" spans="20:21" x14ac:dyDescent="0.2">
      <c r="T33250" s="11"/>
      <c r="U33250" s="11"/>
    </row>
    <row r="33251" spans="20:21" x14ac:dyDescent="0.2">
      <c r="T33251" s="11"/>
      <c r="U33251" s="11"/>
    </row>
    <row r="33252" spans="20:21" x14ac:dyDescent="0.2">
      <c r="T33252" s="11"/>
      <c r="U33252" s="11"/>
    </row>
    <row r="33253" spans="20:21" x14ac:dyDescent="0.2">
      <c r="T33253" s="11"/>
      <c r="U33253" s="11"/>
    </row>
    <row r="33254" spans="20:21" x14ac:dyDescent="0.2">
      <c r="T33254" s="11"/>
      <c r="U33254" s="11"/>
    </row>
    <row r="33255" spans="20:21" x14ac:dyDescent="0.2">
      <c r="T33255" s="11"/>
      <c r="U33255" s="11"/>
    </row>
    <row r="33256" spans="20:21" x14ac:dyDescent="0.2">
      <c r="T33256" s="11"/>
      <c r="U33256" s="11"/>
    </row>
    <row r="33257" spans="20:21" x14ac:dyDescent="0.2">
      <c r="T33257" s="11"/>
      <c r="U33257" s="11"/>
    </row>
    <row r="33258" spans="20:21" x14ac:dyDescent="0.2">
      <c r="T33258" s="11"/>
      <c r="U33258" s="11"/>
    </row>
    <row r="33259" spans="20:21" x14ac:dyDescent="0.2">
      <c r="T33259" s="11"/>
      <c r="U33259" s="11"/>
    </row>
    <row r="33260" spans="20:21" x14ac:dyDescent="0.2">
      <c r="T33260" s="11"/>
      <c r="U33260" s="11"/>
    </row>
    <row r="33261" spans="20:21" x14ac:dyDescent="0.2">
      <c r="T33261" s="11"/>
      <c r="U33261" s="11"/>
    </row>
    <row r="33262" spans="20:21" x14ac:dyDescent="0.2">
      <c r="T33262" s="11"/>
      <c r="U33262" s="11"/>
    </row>
    <row r="33263" spans="20:21" x14ac:dyDescent="0.2">
      <c r="T33263" s="11"/>
      <c r="U33263" s="11"/>
    </row>
    <row r="33264" spans="20:21" x14ac:dyDescent="0.2">
      <c r="T33264" s="11"/>
      <c r="U33264" s="11"/>
    </row>
    <row r="33265" spans="20:21" x14ac:dyDescent="0.2">
      <c r="T33265" s="11"/>
      <c r="U33265" s="11"/>
    </row>
    <row r="33266" spans="20:21" x14ac:dyDescent="0.2">
      <c r="T33266" s="11"/>
      <c r="U33266" s="11"/>
    </row>
    <row r="33267" spans="20:21" x14ac:dyDescent="0.2">
      <c r="T33267" s="11"/>
      <c r="U33267" s="11"/>
    </row>
    <row r="33268" spans="20:21" x14ac:dyDescent="0.2">
      <c r="T33268" s="11"/>
      <c r="U33268" s="11"/>
    </row>
    <row r="33269" spans="20:21" x14ac:dyDescent="0.2">
      <c r="T33269" s="11"/>
      <c r="U33269" s="11"/>
    </row>
    <row r="33270" spans="20:21" x14ac:dyDescent="0.2">
      <c r="T33270" s="11"/>
      <c r="U33270" s="11"/>
    </row>
    <row r="33271" spans="20:21" x14ac:dyDescent="0.2">
      <c r="T33271" s="11"/>
      <c r="U33271" s="11"/>
    </row>
    <row r="33272" spans="20:21" x14ac:dyDescent="0.2">
      <c r="T33272" s="11"/>
      <c r="U33272" s="11"/>
    </row>
    <row r="33273" spans="20:21" x14ac:dyDescent="0.2">
      <c r="T33273" s="11"/>
      <c r="U33273" s="11"/>
    </row>
    <row r="33274" spans="20:21" x14ac:dyDescent="0.2">
      <c r="T33274" s="11"/>
      <c r="U33274" s="11"/>
    </row>
    <row r="33275" spans="20:21" x14ac:dyDescent="0.2">
      <c r="T33275" s="11"/>
      <c r="U33275" s="11"/>
    </row>
    <row r="33276" spans="20:21" x14ac:dyDescent="0.2">
      <c r="T33276" s="11"/>
      <c r="U33276" s="11"/>
    </row>
    <row r="33277" spans="20:21" x14ac:dyDescent="0.2">
      <c r="T33277" s="11"/>
      <c r="U33277" s="11"/>
    </row>
    <row r="33278" spans="20:21" x14ac:dyDescent="0.2">
      <c r="T33278" s="11"/>
      <c r="U33278" s="11"/>
    </row>
    <row r="33279" spans="20:21" x14ac:dyDescent="0.2">
      <c r="T33279" s="11"/>
      <c r="U33279" s="11"/>
    </row>
    <row r="33280" spans="20:21" x14ac:dyDescent="0.2">
      <c r="T33280" s="11"/>
      <c r="U33280" s="11"/>
    </row>
    <row r="33281" spans="20:21" x14ac:dyDescent="0.2">
      <c r="T33281" s="11"/>
      <c r="U33281" s="11"/>
    </row>
    <row r="33282" spans="20:21" x14ac:dyDescent="0.2">
      <c r="T33282" s="11"/>
      <c r="U33282" s="11"/>
    </row>
    <row r="33283" spans="20:21" x14ac:dyDescent="0.2">
      <c r="T33283" s="11"/>
      <c r="U33283" s="11"/>
    </row>
    <row r="33284" spans="20:21" x14ac:dyDescent="0.2">
      <c r="T33284" s="11"/>
      <c r="U33284" s="11"/>
    </row>
    <row r="33285" spans="20:21" x14ac:dyDescent="0.2">
      <c r="T33285" s="11"/>
      <c r="U33285" s="11"/>
    </row>
    <row r="33286" spans="20:21" x14ac:dyDescent="0.2">
      <c r="T33286" s="11"/>
      <c r="U33286" s="11"/>
    </row>
    <row r="33287" spans="20:21" x14ac:dyDescent="0.2">
      <c r="T33287" s="11"/>
      <c r="U33287" s="11"/>
    </row>
    <row r="33288" spans="20:21" x14ac:dyDescent="0.2">
      <c r="T33288" s="11"/>
      <c r="U33288" s="11"/>
    </row>
    <row r="33289" spans="20:21" x14ac:dyDescent="0.2">
      <c r="T33289" s="11"/>
      <c r="U33289" s="11"/>
    </row>
    <row r="33290" spans="20:21" x14ac:dyDescent="0.2">
      <c r="T33290" s="11"/>
      <c r="U33290" s="11"/>
    </row>
    <row r="33291" spans="20:21" x14ac:dyDescent="0.2">
      <c r="T33291" s="11"/>
      <c r="U33291" s="11"/>
    </row>
    <row r="33292" spans="20:21" x14ac:dyDescent="0.2">
      <c r="T33292" s="11"/>
      <c r="U33292" s="11"/>
    </row>
    <row r="33293" spans="20:21" x14ac:dyDescent="0.2">
      <c r="T33293" s="11"/>
      <c r="U33293" s="11"/>
    </row>
    <row r="33294" spans="20:21" x14ac:dyDescent="0.2">
      <c r="T33294" s="11"/>
      <c r="U33294" s="11"/>
    </row>
    <row r="33295" spans="20:21" x14ac:dyDescent="0.2">
      <c r="T33295" s="11"/>
      <c r="U33295" s="11"/>
    </row>
    <row r="33296" spans="20:21" x14ac:dyDescent="0.2">
      <c r="T33296" s="11"/>
      <c r="U33296" s="11"/>
    </row>
    <row r="33297" spans="20:21" x14ac:dyDescent="0.2">
      <c r="T33297" s="11"/>
      <c r="U33297" s="11"/>
    </row>
    <row r="33298" spans="20:21" x14ac:dyDescent="0.2">
      <c r="T33298" s="11"/>
      <c r="U33298" s="11"/>
    </row>
    <row r="33299" spans="20:21" x14ac:dyDescent="0.2">
      <c r="T33299" s="11"/>
      <c r="U33299" s="11"/>
    </row>
    <row r="33300" spans="20:21" x14ac:dyDescent="0.2">
      <c r="T33300" s="11"/>
      <c r="U33300" s="11"/>
    </row>
    <row r="33301" spans="20:21" x14ac:dyDescent="0.2">
      <c r="T33301" s="11"/>
      <c r="U33301" s="11"/>
    </row>
    <row r="33302" spans="20:21" x14ac:dyDescent="0.2">
      <c r="T33302" s="11"/>
      <c r="U33302" s="11"/>
    </row>
    <row r="33303" spans="20:21" x14ac:dyDescent="0.2">
      <c r="T33303" s="11"/>
      <c r="U33303" s="11"/>
    </row>
    <row r="33304" spans="20:21" x14ac:dyDescent="0.2">
      <c r="T33304" s="11"/>
      <c r="U33304" s="11"/>
    </row>
    <row r="33305" spans="20:21" x14ac:dyDescent="0.2">
      <c r="T33305" s="11"/>
      <c r="U33305" s="11"/>
    </row>
    <row r="33306" spans="20:21" x14ac:dyDescent="0.2">
      <c r="T33306" s="11"/>
      <c r="U33306" s="11"/>
    </row>
    <row r="33307" spans="20:21" x14ac:dyDescent="0.2">
      <c r="T33307" s="11"/>
      <c r="U33307" s="11"/>
    </row>
    <row r="33308" spans="20:21" x14ac:dyDescent="0.2">
      <c r="T33308" s="11"/>
      <c r="U33308" s="11"/>
    </row>
    <row r="33309" spans="20:21" x14ac:dyDescent="0.2">
      <c r="T33309" s="11"/>
      <c r="U33309" s="11"/>
    </row>
    <row r="33310" spans="20:21" x14ac:dyDescent="0.2">
      <c r="T33310" s="11"/>
      <c r="U33310" s="11"/>
    </row>
    <row r="33311" spans="20:21" x14ac:dyDescent="0.2">
      <c r="T33311" s="11"/>
      <c r="U33311" s="11"/>
    </row>
    <row r="33312" spans="20:21" x14ac:dyDescent="0.2">
      <c r="T33312" s="11"/>
      <c r="U33312" s="11"/>
    </row>
    <row r="33313" spans="20:21" x14ac:dyDescent="0.2">
      <c r="T33313" s="11"/>
      <c r="U33313" s="11"/>
    </row>
    <row r="33314" spans="20:21" x14ac:dyDescent="0.2">
      <c r="T33314" s="11"/>
      <c r="U33314" s="11"/>
    </row>
    <row r="33315" spans="20:21" x14ac:dyDescent="0.2">
      <c r="T33315" s="11"/>
      <c r="U33315" s="11"/>
    </row>
    <row r="33316" spans="20:21" x14ac:dyDescent="0.2">
      <c r="T33316" s="11"/>
      <c r="U33316" s="11"/>
    </row>
    <row r="33317" spans="20:21" x14ac:dyDescent="0.2">
      <c r="T33317" s="11"/>
      <c r="U33317" s="11"/>
    </row>
    <row r="33318" spans="20:21" x14ac:dyDescent="0.2">
      <c r="T33318" s="11"/>
      <c r="U33318" s="11"/>
    </row>
    <row r="33319" spans="20:21" x14ac:dyDescent="0.2">
      <c r="T33319" s="11"/>
      <c r="U33319" s="11"/>
    </row>
    <row r="33320" spans="20:21" x14ac:dyDescent="0.2">
      <c r="T33320" s="11"/>
      <c r="U33320" s="11"/>
    </row>
    <row r="33321" spans="20:21" x14ac:dyDescent="0.2">
      <c r="T33321" s="11"/>
      <c r="U33321" s="11"/>
    </row>
    <row r="33322" spans="20:21" x14ac:dyDescent="0.2">
      <c r="T33322" s="11"/>
      <c r="U33322" s="11"/>
    </row>
    <row r="33323" spans="20:21" x14ac:dyDescent="0.2">
      <c r="T33323" s="11"/>
      <c r="U33323" s="11"/>
    </row>
    <row r="33324" spans="20:21" x14ac:dyDescent="0.2">
      <c r="T33324" s="11"/>
      <c r="U33324" s="11"/>
    </row>
    <row r="33325" spans="20:21" x14ac:dyDescent="0.2">
      <c r="T33325" s="11"/>
      <c r="U33325" s="11"/>
    </row>
    <row r="33326" spans="20:21" x14ac:dyDescent="0.2">
      <c r="T33326" s="11"/>
      <c r="U33326" s="11"/>
    </row>
    <row r="33327" spans="20:21" x14ac:dyDescent="0.2">
      <c r="T33327" s="11"/>
      <c r="U33327" s="11"/>
    </row>
    <row r="33328" spans="20:21" x14ac:dyDescent="0.2">
      <c r="T33328" s="11"/>
      <c r="U33328" s="11"/>
    </row>
    <row r="33329" spans="20:21" x14ac:dyDescent="0.2">
      <c r="T33329" s="11"/>
      <c r="U33329" s="11"/>
    </row>
    <row r="33330" spans="20:21" x14ac:dyDescent="0.2">
      <c r="T33330" s="11"/>
      <c r="U33330" s="11"/>
    </row>
    <row r="33331" spans="20:21" x14ac:dyDescent="0.2">
      <c r="T33331" s="11"/>
      <c r="U33331" s="11"/>
    </row>
    <row r="33332" spans="20:21" x14ac:dyDescent="0.2">
      <c r="T33332" s="11"/>
      <c r="U33332" s="11"/>
    </row>
    <row r="33333" spans="20:21" x14ac:dyDescent="0.2">
      <c r="T33333" s="11"/>
      <c r="U33333" s="11"/>
    </row>
    <row r="33334" spans="20:21" x14ac:dyDescent="0.2">
      <c r="T33334" s="11"/>
      <c r="U33334" s="11"/>
    </row>
    <row r="33335" spans="20:21" x14ac:dyDescent="0.2">
      <c r="T33335" s="11"/>
      <c r="U33335" s="11"/>
    </row>
    <row r="33336" spans="20:21" x14ac:dyDescent="0.2">
      <c r="T33336" s="11"/>
      <c r="U33336" s="11"/>
    </row>
    <row r="33337" spans="20:21" x14ac:dyDescent="0.2">
      <c r="T33337" s="11"/>
      <c r="U33337" s="11"/>
    </row>
    <row r="33338" spans="20:21" x14ac:dyDescent="0.2">
      <c r="T33338" s="11"/>
      <c r="U33338" s="11"/>
    </row>
    <row r="33339" spans="20:21" x14ac:dyDescent="0.2">
      <c r="T33339" s="11"/>
      <c r="U33339" s="11"/>
    </row>
    <row r="33340" spans="20:21" x14ac:dyDescent="0.2">
      <c r="T33340" s="11"/>
      <c r="U33340" s="11"/>
    </row>
    <row r="33341" spans="20:21" x14ac:dyDescent="0.2">
      <c r="T33341" s="11"/>
      <c r="U33341" s="11"/>
    </row>
    <row r="33342" spans="20:21" x14ac:dyDescent="0.2">
      <c r="T33342" s="11"/>
      <c r="U33342" s="11"/>
    </row>
    <row r="33343" spans="20:21" x14ac:dyDescent="0.2">
      <c r="T33343" s="11"/>
      <c r="U33343" s="11"/>
    </row>
    <row r="33344" spans="20:21" x14ac:dyDescent="0.2">
      <c r="T33344" s="11"/>
      <c r="U33344" s="11"/>
    </row>
    <row r="33345" spans="20:21" x14ac:dyDescent="0.2">
      <c r="T33345" s="11"/>
      <c r="U33345" s="11"/>
    </row>
    <row r="33346" spans="20:21" x14ac:dyDescent="0.2">
      <c r="T33346" s="11"/>
      <c r="U33346" s="11"/>
    </row>
    <row r="33347" spans="20:21" x14ac:dyDescent="0.2">
      <c r="T33347" s="11"/>
      <c r="U33347" s="11"/>
    </row>
    <row r="33348" spans="20:21" x14ac:dyDescent="0.2">
      <c r="T33348" s="11"/>
      <c r="U33348" s="11"/>
    </row>
    <row r="33349" spans="20:21" x14ac:dyDescent="0.2">
      <c r="T33349" s="11"/>
      <c r="U33349" s="11"/>
    </row>
    <row r="33350" spans="20:21" x14ac:dyDescent="0.2">
      <c r="T33350" s="11"/>
      <c r="U33350" s="11"/>
    </row>
    <row r="33351" spans="20:21" x14ac:dyDescent="0.2">
      <c r="T33351" s="11"/>
      <c r="U33351" s="11"/>
    </row>
    <row r="33352" spans="20:21" x14ac:dyDescent="0.2">
      <c r="T33352" s="11"/>
      <c r="U33352" s="11"/>
    </row>
    <row r="33353" spans="20:21" x14ac:dyDescent="0.2">
      <c r="T33353" s="11"/>
      <c r="U33353" s="11"/>
    </row>
    <row r="33354" spans="20:21" x14ac:dyDescent="0.2">
      <c r="T33354" s="11"/>
      <c r="U33354" s="11"/>
    </row>
    <row r="33355" spans="20:21" x14ac:dyDescent="0.2">
      <c r="T33355" s="11"/>
      <c r="U33355" s="11"/>
    </row>
    <row r="33356" spans="20:21" x14ac:dyDescent="0.2">
      <c r="T33356" s="11"/>
      <c r="U33356" s="11"/>
    </row>
    <row r="33357" spans="20:21" x14ac:dyDescent="0.2">
      <c r="T33357" s="11"/>
      <c r="U33357" s="11"/>
    </row>
    <row r="33358" spans="20:21" x14ac:dyDescent="0.2">
      <c r="T33358" s="11"/>
      <c r="U33358" s="11"/>
    </row>
    <row r="33359" spans="20:21" x14ac:dyDescent="0.2">
      <c r="T33359" s="11"/>
      <c r="U33359" s="11"/>
    </row>
    <row r="33360" spans="20:21" x14ac:dyDescent="0.2">
      <c r="T33360" s="11"/>
      <c r="U33360" s="11"/>
    </row>
    <row r="33361" spans="20:21" x14ac:dyDescent="0.2">
      <c r="T33361" s="11"/>
      <c r="U33361" s="11"/>
    </row>
    <row r="33362" spans="20:21" x14ac:dyDescent="0.2">
      <c r="T33362" s="11"/>
      <c r="U33362" s="11"/>
    </row>
    <row r="33363" spans="20:21" x14ac:dyDescent="0.2">
      <c r="T33363" s="11"/>
      <c r="U33363" s="11"/>
    </row>
    <row r="33364" spans="20:21" x14ac:dyDescent="0.2">
      <c r="T33364" s="11"/>
      <c r="U33364" s="11"/>
    </row>
    <row r="33365" spans="20:21" x14ac:dyDescent="0.2">
      <c r="T33365" s="11"/>
      <c r="U33365" s="11"/>
    </row>
    <row r="33366" spans="20:21" x14ac:dyDescent="0.2">
      <c r="T33366" s="11"/>
      <c r="U33366" s="11"/>
    </row>
    <row r="33367" spans="20:21" x14ac:dyDescent="0.2">
      <c r="T33367" s="11"/>
      <c r="U33367" s="11"/>
    </row>
    <row r="33368" spans="20:21" x14ac:dyDescent="0.2">
      <c r="T33368" s="11"/>
      <c r="U33368" s="11"/>
    </row>
    <row r="33369" spans="20:21" x14ac:dyDescent="0.2">
      <c r="T33369" s="11"/>
      <c r="U33369" s="11"/>
    </row>
    <row r="33370" spans="20:21" x14ac:dyDescent="0.2">
      <c r="T33370" s="11"/>
      <c r="U33370" s="11"/>
    </row>
    <row r="33371" spans="20:21" x14ac:dyDescent="0.2">
      <c r="T33371" s="11"/>
      <c r="U33371" s="11"/>
    </row>
    <row r="33372" spans="20:21" x14ac:dyDescent="0.2">
      <c r="T33372" s="11"/>
      <c r="U33372" s="11"/>
    </row>
    <row r="33373" spans="20:21" x14ac:dyDescent="0.2">
      <c r="T33373" s="11"/>
      <c r="U33373" s="11"/>
    </row>
    <row r="33374" spans="20:21" x14ac:dyDescent="0.2">
      <c r="T33374" s="11"/>
      <c r="U33374" s="11"/>
    </row>
    <row r="33375" spans="20:21" x14ac:dyDescent="0.2">
      <c r="T33375" s="11"/>
      <c r="U33375" s="11"/>
    </row>
    <row r="33376" spans="20:21" x14ac:dyDescent="0.2">
      <c r="T33376" s="11"/>
      <c r="U33376" s="11"/>
    </row>
    <row r="33377" spans="20:21" x14ac:dyDescent="0.2">
      <c r="T33377" s="11"/>
      <c r="U33377" s="11"/>
    </row>
    <row r="33378" spans="20:21" x14ac:dyDescent="0.2">
      <c r="T33378" s="11"/>
      <c r="U33378" s="11"/>
    </row>
    <row r="33379" spans="20:21" x14ac:dyDescent="0.2">
      <c r="T33379" s="11"/>
      <c r="U33379" s="11"/>
    </row>
    <row r="33380" spans="20:21" x14ac:dyDescent="0.2">
      <c r="T33380" s="11"/>
      <c r="U33380" s="11"/>
    </row>
    <row r="33381" spans="20:21" x14ac:dyDescent="0.2">
      <c r="T33381" s="11"/>
      <c r="U33381" s="11"/>
    </row>
    <row r="33382" spans="20:21" x14ac:dyDescent="0.2">
      <c r="T33382" s="11"/>
      <c r="U33382" s="11"/>
    </row>
    <row r="33383" spans="20:21" x14ac:dyDescent="0.2">
      <c r="T33383" s="11"/>
      <c r="U33383" s="11"/>
    </row>
    <row r="33384" spans="20:21" x14ac:dyDescent="0.2">
      <c r="T33384" s="11"/>
      <c r="U33384" s="11"/>
    </row>
    <row r="33385" spans="20:21" x14ac:dyDescent="0.2">
      <c r="T33385" s="11"/>
      <c r="U33385" s="11"/>
    </row>
    <row r="33386" spans="20:21" x14ac:dyDescent="0.2">
      <c r="T33386" s="11"/>
      <c r="U33386" s="11"/>
    </row>
    <row r="33387" spans="20:21" x14ac:dyDescent="0.2">
      <c r="T33387" s="11"/>
      <c r="U33387" s="11"/>
    </row>
    <row r="33388" spans="20:21" x14ac:dyDescent="0.2">
      <c r="T33388" s="11"/>
      <c r="U33388" s="11"/>
    </row>
    <row r="33389" spans="20:21" x14ac:dyDescent="0.2">
      <c r="T33389" s="11"/>
      <c r="U33389" s="11"/>
    </row>
    <row r="33390" spans="20:21" x14ac:dyDescent="0.2">
      <c r="T33390" s="11"/>
      <c r="U33390" s="11"/>
    </row>
    <row r="33391" spans="20:21" x14ac:dyDescent="0.2">
      <c r="T33391" s="11"/>
      <c r="U33391" s="11"/>
    </row>
    <row r="33392" spans="20:21" x14ac:dyDescent="0.2">
      <c r="T33392" s="11"/>
      <c r="U33392" s="11"/>
    </row>
    <row r="33393" spans="20:21" x14ac:dyDescent="0.2">
      <c r="T33393" s="11"/>
      <c r="U33393" s="11"/>
    </row>
    <row r="33394" spans="20:21" x14ac:dyDescent="0.2">
      <c r="T33394" s="11"/>
      <c r="U33394" s="11"/>
    </row>
    <row r="33395" spans="20:21" x14ac:dyDescent="0.2">
      <c r="T33395" s="11"/>
      <c r="U33395" s="11"/>
    </row>
    <row r="33396" spans="20:21" x14ac:dyDescent="0.2">
      <c r="T33396" s="11"/>
      <c r="U33396" s="11"/>
    </row>
    <row r="33397" spans="20:21" x14ac:dyDescent="0.2">
      <c r="T33397" s="11"/>
      <c r="U33397" s="11"/>
    </row>
    <row r="33398" spans="20:21" x14ac:dyDescent="0.2">
      <c r="T33398" s="11"/>
      <c r="U33398" s="11"/>
    </row>
    <row r="33399" spans="20:21" x14ac:dyDescent="0.2">
      <c r="T33399" s="11"/>
      <c r="U33399" s="11"/>
    </row>
    <row r="33400" spans="20:21" x14ac:dyDescent="0.2">
      <c r="T33400" s="11"/>
      <c r="U33400" s="11"/>
    </row>
    <row r="33401" spans="20:21" x14ac:dyDescent="0.2">
      <c r="T33401" s="11"/>
      <c r="U33401" s="11"/>
    </row>
    <row r="33402" spans="20:21" x14ac:dyDescent="0.2">
      <c r="T33402" s="11"/>
      <c r="U33402" s="11"/>
    </row>
    <row r="33403" spans="20:21" x14ac:dyDescent="0.2">
      <c r="T33403" s="11"/>
      <c r="U33403" s="11"/>
    </row>
    <row r="33404" spans="20:21" x14ac:dyDescent="0.2">
      <c r="T33404" s="11"/>
      <c r="U33404" s="11"/>
    </row>
    <row r="33405" spans="20:21" x14ac:dyDescent="0.2">
      <c r="T33405" s="11"/>
      <c r="U33405" s="11"/>
    </row>
    <row r="33406" spans="20:21" x14ac:dyDescent="0.2">
      <c r="T33406" s="11"/>
      <c r="U33406" s="11"/>
    </row>
    <row r="33407" spans="20:21" x14ac:dyDescent="0.2">
      <c r="T33407" s="11"/>
      <c r="U33407" s="11"/>
    </row>
    <row r="33408" spans="20:21" x14ac:dyDescent="0.2">
      <c r="T33408" s="11"/>
      <c r="U33408" s="11"/>
    </row>
    <row r="33409" spans="20:21" x14ac:dyDescent="0.2">
      <c r="T33409" s="11"/>
      <c r="U33409" s="11"/>
    </row>
    <row r="33410" spans="20:21" x14ac:dyDescent="0.2">
      <c r="T33410" s="11"/>
      <c r="U33410" s="11"/>
    </row>
    <row r="33411" spans="20:21" x14ac:dyDescent="0.2">
      <c r="T33411" s="11"/>
      <c r="U33411" s="11"/>
    </row>
    <row r="33412" spans="20:21" x14ac:dyDescent="0.2">
      <c r="T33412" s="11"/>
      <c r="U33412" s="11"/>
    </row>
    <row r="33413" spans="20:21" x14ac:dyDescent="0.2">
      <c r="T33413" s="11"/>
      <c r="U33413" s="11"/>
    </row>
    <row r="33414" spans="20:21" x14ac:dyDescent="0.2">
      <c r="T33414" s="11"/>
      <c r="U33414" s="11"/>
    </row>
    <row r="33415" spans="20:21" x14ac:dyDescent="0.2">
      <c r="T33415" s="11"/>
      <c r="U33415" s="11"/>
    </row>
    <row r="33416" spans="20:21" x14ac:dyDescent="0.2">
      <c r="T33416" s="11"/>
      <c r="U33416" s="11"/>
    </row>
    <row r="33417" spans="20:21" x14ac:dyDescent="0.2">
      <c r="T33417" s="11"/>
      <c r="U33417" s="11"/>
    </row>
    <row r="33418" spans="20:21" x14ac:dyDescent="0.2">
      <c r="T33418" s="11"/>
      <c r="U33418" s="11"/>
    </row>
    <row r="33419" spans="20:21" x14ac:dyDescent="0.2">
      <c r="T33419" s="11"/>
      <c r="U33419" s="11"/>
    </row>
    <row r="33420" spans="20:21" x14ac:dyDescent="0.2">
      <c r="T33420" s="11"/>
      <c r="U33420" s="11"/>
    </row>
    <row r="33421" spans="20:21" x14ac:dyDescent="0.2">
      <c r="T33421" s="11"/>
      <c r="U33421" s="11"/>
    </row>
    <row r="33422" spans="20:21" x14ac:dyDescent="0.2">
      <c r="T33422" s="11"/>
      <c r="U33422" s="11"/>
    </row>
    <row r="33423" spans="20:21" x14ac:dyDescent="0.2">
      <c r="T33423" s="11"/>
      <c r="U33423" s="11"/>
    </row>
    <row r="33424" spans="20:21" x14ac:dyDescent="0.2">
      <c r="T33424" s="11"/>
      <c r="U33424" s="11"/>
    </row>
    <row r="33425" spans="20:21" x14ac:dyDescent="0.2">
      <c r="T33425" s="11"/>
      <c r="U33425" s="11"/>
    </row>
    <row r="33426" spans="20:21" x14ac:dyDescent="0.2">
      <c r="T33426" s="11"/>
      <c r="U33426" s="11"/>
    </row>
    <row r="33427" spans="20:21" x14ac:dyDescent="0.2">
      <c r="T33427" s="11"/>
      <c r="U33427" s="11"/>
    </row>
    <row r="33428" spans="20:21" x14ac:dyDescent="0.2">
      <c r="T33428" s="11"/>
      <c r="U33428" s="11"/>
    </row>
    <row r="33429" spans="20:21" x14ac:dyDescent="0.2">
      <c r="T33429" s="11"/>
      <c r="U33429" s="11"/>
    </row>
    <row r="33430" spans="20:21" x14ac:dyDescent="0.2">
      <c r="T33430" s="11"/>
      <c r="U33430" s="11"/>
    </row>
    <row r="33431" spans="20:21" x14ac:dyDescent="0.2">
      <c r="T33431" s="11"/>
      <c r="U33431" s="11"/>
    </row>
    <row r="33432" spans="20:21" x14ac:dyDescent="0.2">
      <c r="T33432" s="11"/>
      <c r="U33432" s="11"/>
    </row>
    <row r="33433" spans="20:21" x14ac:dyDescent="0.2">
      <c r="T33433" s="11"/>
      <c r="U33433" s="11"/>
    </row>
    <row r="33434" spans="20:21" x14ac:dyDescent="0.2">
      <c r="T33434" s="11"/>
      <c r="U33434" s="11"/>
    </row>
    <row r="33435" spans="20:21" x14ac:dyDescent="0.2">
      <c r="T33435" s="11"/>
      <c r="U33435" s="11"/>
    </row>
    <row r="33436" spans="20:21" x14ac:dyDescent="0.2">
      <c r="T33436" s="11"/>
      <c r="U33436" s="11"/>
    </row>
    <row r="33437" spans="20:21" x14ac:dyDescent="0.2">
      <c r="T33437" s="11"/>
      <c r="U33437" s="11"/>
    </row>
    <row r="33438" spans="20:21" x14ac:dyDescent="0.2">
      <c r="T33438" s="11"/>
      <c r="U33438" s="11"/>
    </row>
    <row r="33439" spans="20:21" x14ac:dyDescent="0.2">
      <c r="T33439" s="11"/>
      <c r="U33439" s="11"/>
    </row>
    <row r="33440" spans="20:21" x14ac:dyDescent="0.2">
      <c r="T33440" s="11"/>
      <c r="U33440" s="11"/>
    </row>
    <row r="33441" spans="20:21" x14ac:dyDescent="0.2">
      <c r="T33441" s="11"/>
      <c r="U33441" s="11"/>
    </row>
    <row r="33442" spans="20:21" x14ac:dyDescent="0.2">
      <c r="T33442" s="11"/>
      <c r="U33442" s="11"/>
    </row>
    <row r="33443" spans="20:21" x14ac:dyDescent="0.2">
      <c r="T33443" s="11"/>
      <c r="U33443" s="11"/>
    </row>
    <row r="33444" spans="20:21" x14ac:dyDescent="0.2">
      <c r="T33444" s="11"/>
      <c r="U33444" s="11"/>
    </row>
    <row r="33445" spans="20:21" x14ac:dyDescent="0.2">
      <c r="T33445" s="11"/>
      <c r="U33445" s="11"/>
    </row>
    <row r="33446" spans="20:21" x14ac:dyDescent="0.2">
      <c r="T33446" s="11"/>
      <c r="U33446" s="11"/>
    </row>
    <row r="33447" spans="20:21" x14ac:dyDescent="0.2">
      <c r="T33447" s="11"/>
      <c r="U33447" s="11"/>
    </row>
    <row r="33448" spans="20:21" x14ac:dyDescent="0.2">
      <c r="T33448" s="11"/>
      <c r="U33448" s="11"/>
    </row>
    <row r="33449" spans="20:21" x14ac:dyDescent="0.2">
      <c r="T33449" s="11"/>
      <c r="U33449" s="11"/>
    </row>
    <row r="33450" spans="20:21" x14ac:dyDescent="0.2">
      <c r="T33450" s="11"/>
      <c r="U33450" s="11"/>
    </row>
    <row r="33451" spans="20:21" x14ac:dyDescent="0.2">
      <c r="T33451" s="11"/>
      <c r="U33451" s="11"/>
    </row>
    <row r="33452" spans="20:21" x14ac:dyDescent="0.2">
      <c r="T33452" s="11"/>
      <c r="U33452" s="11"/>
    </row>
    <row r="33453" spans="20:21" x14ac:dyDescent="0.2">
      <c r="T33453" s="11"/>
      <c r="U33453" s="11"/>
    </row>
    <row r="33454" spans="20:21" x14ac:dyDescent="0.2">
      <c r="T33454" s="11"/>
      <c r="U33454" s="11"/>
    </row>
    <row r="33455" spans="20:21" x14ac:dyDescent="0.2">
      <c r="T33455" s="11"/>
      <c r="U33455" s="11"/>
    </row>
    <row r="33456" spans="20:21" x14ac:dyDescent="0.2">
      <c r="T33456" s="11"/>
      <c r="U33456" s="11"/>
    </row>
    <row r="33457" spans="20:21" x14ac:dyDescent="0.2">
      <c r="T33457" s="11"/>
      <c r="U33457" s="11"/>
    </row>
    <row r="33458" spans="20:21" x14ac:dyDescent="0.2">
      <c r="T33458" s="11"/>
      <c r="U33458" s="11"/>
    </row>
    <row r="33459" spans="20:21" x14ac:dyDescent="0.2">
      <c r="T33459" s="11"/>
      <c r="U33459" s="11"/>
    </row>
    <row r="33460" spans="20:21" x14ac:dyDescent="0.2">
      <c r="T33460" s="11"/>
      <c r="U33460" s="11"/>
    </row>
    <row r="33461" spans="20:21" x14ac:dyDescent="0.2">
      <c r="T33461" s="11"/>
      <c r="U33461" s="11"/>
    </row>
    <row r="33462" spans="20:21" x14ac:dyDescent="0.2">
      <c r="T33462" s="11"/>
      <c r="U33462" s="11"/>
    </row>
    <row r="33463" spans="20:21" x14ac:dyDescent="0.2">
      <c r="T33463" s="11"/>
      <c r="U33463" s="11"/>
    </row>
    <row r="33464" spans="20:21" x14ac:dyDescent="0.2">
      <c r="T33464" s="11"/>
      <c r="U33464" s="11"/>
    </row>
    <row r="33465" spans="20:21" x14ac:dyDescent="0.2">
      <c r="T33465" s="11"/>
      <c r="U33465" s="11"/>
    </row>
    <row r="33466" spans="20:21" x14ac:dyDescent="0.2">
      <c r="T33466" s="11"/>
      <c r="U33466" s="11"/>
    </row>
    <row r="33467" spans="20:21" x14ac:dyDescent="0.2">
      <c r="T33467" s="11"/>
      <c r="U33467" s="11"/>
    </row>
    <row r="33468" spans="20:21" x14ac:dyDescent="0.2">
      <c r="T33468" s="11"/>
      <c r="U33468" s="11"/>
    </row>
    <row r="33469" spans="20:21" x14ac:dyDescent="0.2">
      <c r="T33469" s="11"/>
      <c r="U33469" s="11"/>
    </row>
    <row r="33470" spans="20:21" x14ac:dyDescent="0.2">
      <c r="T33470" s="11"/>
      <c r="U33470" s="11"/>
    </row>
    <row r="33471" spans="20:21" x14ac:dyDescent="0.2">
      <c r="T33471" s="11"/>
      <c r="U33471" s="11"/>
    </row>
    <row r="33472" spans="20:21" x14ac:dyDescent="0.2">
      <c r="T33472" s="11"/>
      <c r="U33472" s="11"/>
    </row>
    <row r="33473" spans="20:21" x14ac:dyDescent="0.2">
      <c r="T33473" s="11"/>
      <c r="U33473" s="11"/>
    </row>
    <row r="33474" spans="20:21" x14ac:dyDescent="0.2">
      <c r="T33474" s="11"/>
      <c r="U33474" s="11"/>
    </row>
    <row r="33475" spans="20:21" x14ac:dyDescent="0.2">
      <c r="T33475" s="11"/>
      <c r="U33475" s="11"/>
    </row>
    <row r="33476" spans="20:21" x14ac:dyDescent="0.2">
      <c r="T33476" s="11"/>
      <c r="U33476" s="11"/>
    </row>
    <row r="33477" spans="20:21" x14ac:dyDescent="0.2">
      <c r="T33477" s="11"/>
      <c r="U33477" s="11"/>
    </row>
    <row r="33478" spans="20:21" x14ac:dyDescent="0.2">
      <c r="T33478" s="11"/>
      <c r="U33478" s="11"/>
    </row>
    <row r="33479" spans="20:21" x14ac:dyDescent="0.2">
      <c r="T33479" s="11"/>
      <c r="U33479" s="11"/>
    </row>
    <row r="33480" spans="20:21" x14ac:dyDescent="0.2">
      <c r="T33480" s="11"/>
      <c r="U33480" s="11"/>
    </row>
    <row r="33481" spans="20:21" x14ac:dyDescent="0.2">
      <c r="T33481" s="11"/>
      <c r="U33481" s="11"/>
    </row>
    <row r="33482" spans="20:21" x14ac:dyDescent="0.2">
      <c r="T33482" s="11"/>
      <c r="U33482" s="11"/>
    </row>
    <row r="33483" spans="20:21" x14ac:dyDescent="0.2">
      <c r="T33483" s="11"/>
      <c r="U33483" s="11"/>
    </row>
    <row r="33484" spans="20:21" x14ac:dyDescent="0.2">
      <c r="T33484" s="11"/>
      <c r="U33484" s="11"/>
    </row>
    <row r="33485" spans="20:21" x14ac:dyDescent="0.2">
      <c r="T33485" s="11"/>
      <c r="U33485" s="11"/>
    </row>
    <row r="33486" spans="20:21" x14ac:dyDescent="0.2">
      <c r="T33486" s="11"/>
      <c r="U33486" s="11"/>
    </row>
    <row r="33487" spans="20:21" x14ac:dyDescent="0.2">
      <c r="T33487" s="11"/>
      <c r="U33487" s="11"/>
    </row>
    <row r="33488" spans="20:21" x14ac:dyDescent="0.2">
      <c r="T33488" s="11"/>
      <c r="U33488" s="11"/>
    </row>
    <row r="33489" spans="20:21" x14ac:dyDescent="0.2">
      <c r="T33489" s="11"/>
      <c r="U33489" s="11"/>
    </row>
    <row r="33490" spans="20:21" x14ac:dyDescent="0.2">
      <c r="T33490" s="11"/>
      <c r="U33490" s="11"/>
    </row>
    <row r="33491" spans="20:21" x14ac:dyDescent="0.2">
      <c r="T33491" s="11"/>
      <c r="U33491" s="11"/>
    </row>
    <row r="33492" spans="20:21" x14ac:dyDescent="0.2">
      <c r="T33492" s="11"/>
      <c r="U33492" s="11"/>
    </row>
    <row r="33493" spans="20:21" x14ac:dyDescent="0.2">
      <c r="T33493" s="11"/>
      <c r="U33493" s="11"/>
    </row>
    <row r="33494" spans="20:21" x14ac:dyDescent="0.2">
      <c r="T33494" s="11"/>
      <c r="U33494" s="11"/>
    </row>
    <row r="33495" spans="20:21" x14ac:dyDescent="0.2">
      <c r="T33495" s="11"/>
      <c r="U33495" s="11"/>
    </row>
    <row r="33496" spans="20:21" x14ac:dyDescent="0.2">
      <c r="T33496" s="11"/>
      <c r="U33496" s="11"/>
    </row>
    <row r="33497" spans="20:21" x14ac:dyDescent="0.2">
      <c r="T33497" s="11"/>
      <c r="U33497" s="11"/>
    </row>
    <row r="33498" spans="20:21" x14ac:dyDescent="0.2">
      <c r="T33498" s="11"/>
      <c r="U33498" s="11"/>
    </row>
    <row r="33499" spans="20:21" x14ac:dyDescent="0.2">
      <c r="T33499" s="11"/>
      <c r="U33499" s="11"/>
    </row>
    <row r="33500" spans="20:21" x14ac:dyDescent="0.2">
      <c r="T33500" s="11"/>
      <c r="U33500" s="11"/>
    </row>
    <row r="33501" spans="20:21" x14ac:dyDescent="0.2">
      <c r="T33501" s="11"/>
      <c r="U33501" s="11"/>
    </row>
    <row r="33502" spans="20:21" x14ac:dyDescent="0.2">
      <c r="T33502" s="11"/>
      <c r="U33502" s="11"/>
    </row>
    <row r="33503" spans="20:21" x14ac:dyDescent="0.2">
      <c r="T33503" s="11"/>
      <c r="U33503" s="11"/>
    </row>
    <row r="33504" spans="20:21" x14ac:dyDescent="0.2">
      <c r="T33504" s="11"/>
      <c r="U33504" s="11"/>
    </row>
    <row r="33505" spans="20:21" x14ac:dyDescent="0.2">
      <c r="T33505" s="11"/>
      <c r="U33505" s="11"/>
    </row>
    <row r="33506" spans="20:21" x14ac:dyDescent="0.2">
      <c r="T33506" s="11"/>
      <c r="U33506" s="11"/>
    </row>
    <row r="33507" spans="20:21" x14ac:dyDescent="0.2">
      <c r="T33507" s="11"/>
      <c r="U33507" s="11"/>
    </row>
    <row r="33508" spans="20:21" x14ac:dyDescent="0.2">
      <c r="T33508" s="11"/>
      <c r="U33508" s="11"/>
    </row>
    <row r="33509" spans="20:21" x14ac:dyDescent="0.2">
      <c r="T33509" s="11"/>
      <c r="U33509" s="11"/>
    </row>
    <row r="33510" spans="20:21" x14ac:dyDescent="0.2">
      <c r="T33510" s="11"/>
      <c r="U33510" s="11"/>
    </row>
    <row r="33511" spans="20:21" x14ac:dyDescent="0.2">
      <c r="T33511" s="11"/>
      <c r="U33511" s="11"/>
    </row>
    <row r="33512" spans="20:21" x14ac:dyDescent="0.2">
      <c r="T33512" s="11"/>
      <c r="U33512" s="11"/>
    </row>
    <row r="33513" spans="20:21" x14ac:dyDescent="0.2">
      <c r="T33513" s="11"/>
      <c r="U33513" s="11"/>
    </row>
    <row r="33514" spans="20:21" x14ac:dyDescent="0.2">
      <c r="T33514" s="11"/>
      <c r="U33514" s="11"/>
    </row>
    <row r="33515" spans="20:21" x14ac:dyDescent="0.2">
      <c r="T33515" s="11"/>
      <c r="U33515" s="11"/>
    </row>
    <row r="33516" spans="20:21" x14ac:dyDescent="0.2">
      <c r="T33516" s="11"/>
      <c r="U33516" s="11"/>
    </row>
    <row r="33517" spans="20:21" x14ac:dyDescent="0.2">
      <c r="T33517" s="11"/>
      <c r="U33517" s="11"/>
    </row>
    <row r="33518" spans="20:21" x14ac:dyDescent="0.2">
      <c r="T33518" s="11"/>
      <c r="U33518" s="11"/>
    </row>
    <row r="33519" spans="20:21" x14ac:dyDescent="0.2">
      <c r="T33519" s="11"/>
      <c r="U33519" s="11"/>
    </row>
    <row r="33520" spans="20:21" x14ac:dyDescent="0.2">
      <c r="T33520" s="11"/>
      <c r="U33520" s="11"/>
    </row>
    <row r="33521" spans="20:21" x14ac:dyDescent="0.2">
      <c r="T33521" s="11"/>
      <c r="U33521" s="11"/>
    </row>
    <row r="33522" spans="20:21" x14ac:dyDescent="0.2">
      <c r="T33522" s="11"/>
      <c r="U33522" s="11"/>
    </row>
    <row r="33523" spans="20:21" x14ac:dyDescent="0.2">
      <c r="T33523" s="11"/>
      <c r="U33523" s="11"/>
    </row>
    <row r="33524" spans="20:21" x14ac:dyDescent="0.2">
      <c r="T33524" s="11"/>
      <c r="U33524" s="11"/>
    </row>
    <row r="33525" spans="20:21" x14ac:dyDescent="0.2">
      <c r="T33525" s="11"/>
      <c r="U33525" s="11"/>
    </row>
    <row r="33526" spans="20:21" x14ac:dyDescent="0.2">
      <c r="T33526" s="11"/>
      <c r="U33526" s="11"/>
    </row>
    <row r="33527" spans="20:21" x14ac:dyDescent="0.2">
      <c r="T33527" s="11"/>
      <c r="U33527" s="11"/>
    </row>
    <row r="33528" spans="20:21" x14ac:dyDescent="0.2">
      <c r="T33528" s="11"/>
      <c r="U33528" s="11"/>
    </row>
    <row r="33529" spans="20:21" x14ac:dyDescent="0.2">
      <c r="T33529" s="11"/>
      <c r="U33529" s="11"/>
    </row>
    <row r="33530" spans="20:21" x14ac:dyDescent="0.2">
      <c r="T33530" s="11"/>
      <c r="U33530" s="11"/>
    </row>
    <row r="33531" spans="20:21" x14ac:dyDescent="0.2">
      <c r="T33531" s="11"/>
      <c r="U33531" s="11"/>
    </row>
    <row r="33532" spans="20:21" x14ac:dyDescent="0.2">
      <c r="T33532" s="11"/>
      <c r="U33532" s="11"/>
    </row>
    <row r="33533" spans="20:21" x14ac:dyDescent="0.2">
      <c r="T33533" s="11"/>
      <c r="U33533" s="11"/>
    </row>
    <row r="33534" spans="20:21" x14ac:dyDescent="0.2">
      <c r="T33534" s="11"/>
      <c r="U33534" s="11"/>
    </row>
    <row r="33535" spans="20:21" x14ac:dyDescent="0.2">
      <c r="T33535" s="11"/>
      <c r="U33535" s="11"/>
    </row>
    <row r="33536" spans="20:21" x14ac:dyDescent="0.2">
      <c r="T33536" s="11"/>
      <c r="U33536" s="11"/>
    </row>
    <row r="33537" spans="20:21" x14ac:dyDescent="0.2">
      <c r="T33537" s="11"/>
      <c r="U33537" s="11"/>
    </row>
    <row r="33538" spans="20:21" x14ac:dyDescent="0.2">
      <c r="T33538" s="11"/>
      <c r="U33538" s="11"/>
    </row>
    <row r="33539" spans="20:21" x14ac:dyDescent="0.2">
      <c r="T33539" s="11"/>
      <c r="U33539" s="11"/>
    </row>
    <row r="33540" spans="20:21" x14ac:dyDescent="0.2">
      <c r="T33540" s="11"/>
      <c r="U33540" s="11"/>
    </row>
    <row r="33541" spans="20:21" x14ac:dyDescent="0.2">
      <c r="T33541" s="11"/>
      <c r="U33541" s="11"/>
    </row>
    <row r="33542" spans="20:21" x14ac:dyDescent="0.2">
      <c r="T33542" s="11"/>
      <c r="U33542" s="11"/>
    </row>
    <row r="33543" spans="20:21" x14ac:dyDescent="0.2">
      <c r="T33543" s="11"/>
      <c r="U33543" s="11"/>
    </row>
    <row r="33544" spans="20:21" x14ac:dyDescent="0.2">
      <c r="T33544" s="11"/>
      <c r="U33544" s="11"/>
    </row>
    <row r="33545" spans="20:21" x14ac:dyDescent="0.2">
      <c r="T33545" s="11"/>
      <c r="U33545" s="11"/>
    </row>
    <row r="33546" spans="20:21" x14ac:dyDescent="0.2">
      <c r="T33546" s="11"/>
      <c r="U33546" s="11"/>
    </row>
    <row r="33547" spans="20:21" x14ac:dyDescent="0.2">
      <c r="T33547" s="11"/>
      <c r="U33547" s="11"/>
    </row>
    <row r="33548" spans="20:21" x14ac:dyDescent="0.2">
      <c r="T33548" s="11"/>
      <c r="U33548" s="11"/>
    </row>
    <row r="33549" spans="20:21" x14ac:dyDescent="0.2">
      <c r="T33549" s="11"/>
      <c r="U33549" s="11"/>
    </row>
    <row r="33550" spans="20:21" x14ac:dyDescent="0.2">
      <c r="T33550" s="11"/>
      <c r="U33550" s="11"/>
    </row>
    <row r="33551" spans="20:21" x14ac:dyDescent="0.2">
      <c r="T33551" s="11"/>
      <c r="U33551" s="11"/>
    </row>
    <row r="33552" spans="20:21" x14ac:dyDescent="0.2">
      <c r="T33552" s="11"/>
      <c r="U33552" s="11"/>
    </row>
    <row r="33553" spans="20:21" x14ac:dyDescent="0.2">
      <c r="T33553" s="11"/>
      <c r="U33553" s="11"/>
    </row>
    <row r="33554" spans="20:21" x14ac:dyDescent="0.2">
      <c r="T33554" s="11"/>
      <c r="U33554" s="11"/>
    </row>
    <row r="33555" spans="20:21" x14ac:dyDescent="0.2">
      <c r="T33555" s="11"/>
      <c r="U33555" s="11"/>
    </row>
    <row r="33556" spans="20:21" x14ac:dyDescent="0.2">
      <c r="T33556" s="11"/>
      <c r="U33556" s="11"/>
    </row>
    <row r="33557" spans="20:21" x14ac:dyDescent="0.2">
      <c r="T33557" s="11"/>
      <c r="U33557" s="11"/>
    </row>
    <row r="33558" spans="20:21" x14ac:dyDescent="0.2">
      <c r="T33558" s="11"/>
      <c r="U33558" s="11"/>
    </row>
    <row r="33559" spans="20:21" x14ac:dyDescent="0.2">
      <c r="T33559" s="11"/>
      <c r="U33559" s="11"/>
    </row>
    <row r="33560" spans="20:21" x14ac:dyDescent="0.2">
      <c r="T33560" s="11"/>
      <c r="U33560" s="11"/>
    </row>
    <row r="33561" spans="20:21" x14ac:dyDescent="0.2">
      <c r="T33561" s="11"/>
      <c r="U33561" s="11"/>
    </row>
    <row r="33562" spans="20:21" x14ac:dyDescent="0.2">
      <c r="T33562" s="11"/>
      <c r="U33562" s="11"/>
    </row>
    <row r="33563" spans="20:21" x14ac:dyDescent="0.2">
      <c r="T33563" s="11"/>
      <c r="U33563" s="11"/>
    </row>
    <row r="33564" spans="20:21" x14ac:dyDescent="0.2">
      <c r="T33564" s="11"/>
      <c r="U33564" s="11"/>
    </row>
    <row r="33565" spans="20:21" x14ac:dyDescent="0.2">
      <c r="T33565" s="11"/>
      <c r="U33565" s="11"/>
    </row>
    <row r="33566" spans="20:21" x14ac:dyDescent="0.2">
      <c r="T33566" s="11"/>
      <c r="U33566" s="11"/>
    </row>
    <row r="33567" spans="20:21" x14ac:dyDescent="0.2">
      <c r="T33567" s="11"/>
      <c r="U33567" s="11"/>
    </row>
    <row r="33568" spans="20:21" x14ac:dyDescent="0.2">
      <c r="T33568" s="11"/>
      <c r="U33568" s="11"/>
    </row>
    <row r="33569" spans="20:21" x14ac:dyDescent="0.2">
      <c r="T33569" s="11"/>
      <c r="U33569" s="11"/>
    </row>
    <row r="33570" spans="20:21" x14ac:dyDescent="0.2">
      <c r="T33570" s="11"/>
      <c r="U33570" s="11"/>
    </row>
    <row r="33571" spans="20:21" x14ac:dyDescent="0.2">
      <c r="T33571" s="11"/>
      <c r="U33571" s="11"/>
    </row>
    <row r="33572" spans="20:21" x14ac:dyDescent="0.2">
      <c r="T33572" s="11"/>
      <c r="U33572" s="11"/>
    </row>
    <row r="33573" spans="20:21" x14ac:dyDescent="0.2">
      <c r="T33573" s="11"/>
      <c r="U33573" s="11"/>
    </row>
    <row r="33574" spans="20:21" x14ac:dyDescent="0.2">
      <c r="T33574" s="11"/>
      <c r="U33574" s="11"/>
    </row>
    <row r="33575" spans="20:21" x14ac:dyDescent="0.2">
      <c r="T33575" s="11"/>
      <c r="U33575" s="11"/>
    </row>
    <row r="33576" spans="20:21" x14ac:dyDescent="0.2">
      <c r="T33576" s="11"/>
      <c r="U33576" s="11"/>
    </row>
    <row r="33577" spans="20:21" x14ac:dyDescent="0.2">
      <c r="T33577" s="11"/>
      <c r="U33577" s="11"/>
    </row>
    <row r="33578" spans="20:21" x14ac:dyDescent="0.2">
      <c r="T33578" s="11"/>
      <c r="U33578" s="11"/>
    </row>
    <row r="33579" spans="20:21" x14ac:dyDescent="0.2">
      <c r="T33579" s="11"/>
      <c r="U33579" s="11"/>
    </row>
    <row r="33580" spans="20:21" x14ac:dyDescent="0.2">
      <c r="T33580" s="11"/>
      <c r="U33580" s="11"/>
    </row>
    <row r="33581" spans="20:21" x14ac:dyDescent="0.2">
      <c r="T33581" s="11"/>
      <c r="U33581" s="11"/>
    </row>
    <row r="33582" spans="20:21" x14ac:dyDescent="0.2">
      <c r="T33582" s="11"/>
      <c r="U33582" s="11"/>
    </row>
    <row r="33583" spans="20:21" x14ac:dyDescent="0.2">
      <c r="T33583" s="11"/>
      <c r="U33583" s="11"/>
    </row>
    <row r="33584" spans="20:21" x14ac:dyDescent="0.2">
      <c r="T33584" s="11"/>
      <c r="U33584" s="11"/>
    </row>
    <row r="33585" spans="20:21" x14ac:dyDescent="0.2">
      <c r="T33585" s="11"/>
      <c r="U33585" s="11"/>
    </row>
    <row r="33586" spans="20:21" x14ac:dyDescent="0.2">
      <c r="T33586" s="11"/>
      <c r="U33586" s="11"/>
    </row>
    <row r="33587" spans="20:21" x14ac:dyDescent="0.2">
      <c r="T33587" s="11"/>
      <c r="U33587" s="11"/>
    </row>
    <row r="33588" spans="20:21" x14ac:dyDescent="0.2">
      <c r="T33588" s="11"/>
      <c r="U33588" s="11"/>
    </row>
    <row r="33589" spans="20:21" x14ac:dyDescent="0.2">
      <c r="T33589" s="11"/>
      <c r="U33589" s="11"/>
    </row>
    <row r="33590" spans="20:21" x14ac:dyDescent="0.2">
      <c r="T33590" s="11"/>
      <c r="U33590" s="11"/>
    </row>
    <row r="33591" spans="20:21" x14ac:dyDescent="0.2">
      <c r="T33591" s="11"/>
      <c r="U33591" s="11"/>
    </row>
    <row r="33592" spans="20:21" x14ac:dyDescent="0.2">
      <c r="T33592" s="11"/>
      <c r="U33592" s="11"/>
    </row>
    <row r="33593" spans="20:21" x14ac:dyDescent="0.2">
      <c r="T33593" s="11"/>
      <c r="U33593" s="11"/>
    </row>
    <row r="33594" spans="20:21" x14ac:dyDescent="0.2">
      <c r="T33594" s="11"/>
      <c r="U33594" s="11"/>
    </row>
    <row r="33595" spans="20:21" x14ac:dyDescent="0.2">
      <c r="T33595" s="11"/>
      <c r="U33595" s="11"/>
    </row>
    <row r="33596" spans="20:21" x14ac:dyDescent="0.2">
      <c r="T33596" s="11"/>
      <c r="U33596" s="11"/>
    </row>
    <row r="33597" spans="20:21" x14ac:dyDescent="0.2">
      <c r="T33597" s="11"/>
      <c r="U33597" s="11"/>
    </row>
    <row r="33598" spans="20:21" x14ac:dyDescent="0.2">
      <c r="T33598" s="11"/>
      <c r="U33598" s="11"/>
    </row>
    <row r="33599" spans="20:21" x14ac:dyDescent="0.2">
      <c r="T33599" s="11"/>
      <c r="U33599" s="11"/>
    </row>
    <row r="33600" spans="20:21" x14ac:dyDescent="0.2">
      <c r="T33600" s="11"/>
      <c r="U33600" s="11"/>
    </row>
    <row r="33601" spans="20:21" x14ac:dyDescent="0.2">
      <c r="T33601" s="11"/>
      <c r="U33601" s="11"/>
    </row>
    <row r="33602" spans="20:21" x14ac:dyDescent="0.2">
      <c r="T33602" s="11"/>
      <c r="U33602" s="11"/>
    </row>
    <row r="33603" spans="20:21" x14ac:dyDescent="0.2">
      <c r="T33603" s="11"/>
      <c r="U33603" s="11"/>
    </row>
    <row r="33604" spans="20:21" x14ac:dyDescent="0.2">
      <c r="T33604" s="11"/>
      <c r="U33604" s="11"/>
    </row>
    <row r="33605" spans="20:21" x14ac:dyDescent="0.2">
      <c r="T33605" s="11"/>
      <c r="U33605" s="11"/>
    </row>
    <row r="33606" spans="20:21" x14ac:dyDescent="0.2">
      <c r="T33606" s="11"/>
      <c r="U33606" s="11"/>
    </row>
    <row r="33607" spans="20:21" x14ac:dyDescent="0.2">
      <c r="T33607" s="11"/>
      <c r="U33607" s="11"/>
    </row>
    <row r="33608" spans="20:21" x14ac:dyDescent="0.2">
      <c r="T33608" s="11"/>
      <c r="U33608" s="11"/>
    </row>
    <row r="33609" spans="20:21" x14ac:dyDescent="0.2">
      <c r="T33609" s="11"/>
      <c r="U33609" s="11"/>
    </row>
    <row r="33610" spans="20:21" x14ac:dyDescent="0.2">
      <c r="T33610" s="11"/>
      <c r="U33610" s="11"/>
    </row>
    <row r="33611" spans="20:21" x14ac:dyDescent="0.2">
      <c r="T33611" s="11"/>
      <c r="U33611" s="11"/>
    </row>
    <row r="33612" spans="20:21" x14ac:dyDescent="0.2">
      <c r="T33612" s="11"/>
      <c r="U33612" s="11"/>
    </row>
    <row r="33613" spans="20:21" x14ac:dyDescent="0.2">
      <c r="T33613" s="11"/>
      <c r="U33613" s="11"/>
    </row>
    <row r="33614" spans="20:21" x14ac:dyDescent="0.2">
      <c r="T33614" s="11"/>
      <c r="U33614" s="11"/>
    </row>
    <row r="33615" spans="20:21" x14ac:dyDescent="0.2">
      <c r="T33615" s="11"/>
      <c r="U33615" s="11"/>
    </row>
    <row r="33616" spans="20:21" x14ac:dyDescent="0.2">
      <c r="T33616" s="11"/>
      <c r="U33616" s="11"/>
    </row>
    <row r="33617" spans="20:21" x14ac:dyDescent="0.2">
      <c r="T33617" s="11"/>
      <c r="U33617" s="11"/>
    </row>
    <row r="33618" spans="20:21" x14ac:dyDescent="0.2">
      <c r="T33618" s="11"/>
      <c r="U33618" s="11"/>
    </row>
    <row r="33619" spans="20:21" x14ac:dyDescent="0.2">
      <c r="T33619" s="11"/>
      <c r="U33619" s="11"/>
    </row>
    <row r="33620" spans="20:21" x14ac:dyDescent="0.2">
      <c r="T33620" s="11"/>
      <c r="U33620" s="11"/>
    </row>
    <row r="33621" spans="20:21" x14ac:dyDescent="0.2">
      <c r="T33621" s="11"/>
      <c r="U33621" s="11"/>
    </row>
    <row r="33622" spans="20:21" x14ac:dyDescent="0.2">
      <c r="T33622" s="11"/>
      <c r="U33622" s="11"/>
    </row>
    <row r="33623" spans="20:21" x14ac:dyDescent="0.2">
      <c r="T33623" s="11"/>
      <c r="U33623" s="11"/>
    </row>
    <row r="33624" spans="20:21" x14ac:dyDescent="0.2">
      <c r="T33624" s="11"/>
      <c r="U33624" s="11"/>
    </row>
    <row r="33625" spans="20:21" x14ac:dyDescent="0.2">
      <c r="T33625" s="11"/>
      <c r="U33625" s="11"/>
    </row>
    <row r="33626" spans="20:21" x14ac:dyDescent="0.2">
      <c r="T33626" s="11"/>
      <c r="U33626" s="11"/>
    </row>
    <row r="33627" spans="20:21" x14ac:dyDescent="0.2">
      <c r="T33627" s="11"/>
      <c r="U33627" s="11"/>
    </row>
    <row r="33628" spans="20:21" x14ac:dyDescent="0.2">
      <c r="T33628" s="11"/>
      <c r="U33628" s="11"/>
    </row>
    <row r="33629" spans="20:21" x14ac:dyDescent="0.2">
      <c r="T33629" s="11"/>
      <c r="U33629" s="11"/>
    </row>
    <row r="33630" spans="20:21" x14ac:dyDescent="0.2">
      <c r="T33630" s="11"/>
      <c r="U33630" s="11"/>
    </row>
    <row r="33631" spans="20:21" x14ac:dyDescent="0.2">
      <c r="T33631" s="11"/>
      <c r="U33631" s="11"/>
    </row>
    <row r="33632" spans="20:21" x14ac:dyDescent="0.2">
      <c r="T33632" s="11"/>
      <c r="U33632" s="11"/>
    </row>
    <row r="33633" spans="20:21" x14ac:dyDescent="0.2">
      <c r="T33633" s="11"/>
      <c r="U33633" s="11"/>
    </row>
    <row r="33634" spans="20:21" x14ac:dyDescent="0.2">
      <c r="T33634" s="11"/>
      <c r="U33634" s="11"/>
    </row>
    <row r="33635" spans="20:21" x14ac:dyDescent="0.2">
      <c r="T33635" s="11"/>
      <c r="U33635" s="11"/>
    </row>
    <row r="33636" spans="20:21" x14ac:dyDescent="0.2">
      <c r="T33636" s="11"/>
      <c r="U33636" s="11"/>
    </row>
    <row r="33637" spans="20:21" x14ac:dyDescent="0.2">
      <c r="T33637" s="11"/>
      <c r="U33637" s="11"/>
    </row>
    <row r="33638" spans="20:21" x14ac:dyDescent="0.2">
      <c r="T33638" s="11"/>
      <c r="U33638" s="11"/>
    </row>
    <row r="33639" spans="20:21" x14ac:dyDescent="0.2">
      <c r="T33639" s="11"/>
      <c r="U33639" s="11"/>
    </row>
    <row r="33640" spans="20:21" x14ac:dyDescent="0.2">
      <c r="T33640" s="11"/>
      <c r="U33640" s="11"/>
    </row>
    <row r="33641" spans="20:21" x14ac:dyDescent="0.2">
      <c r="T33641" s="11"/>
      <c r="U33641" s="11"/>
    </row>
    <row r="33642" spans="20:21" x14ac:dyDescent="0.2">
      <c r="T33642" s="11"/>
      <c r="U33642" s="11"/>
    </row>
    <row r="33643" spans="20:21" x14ac:dyDescent="0.2">
      <c r="T33643" s="11"/>
      <c r="U33643" s="11"/>
    </row>
    <row r="33644" spans="20:21" x14ac:dyDescent="0.2">
      <c r="T33644" s="11"/>
      <c r="U33644" s="11"/>
    </row>
    <row r="33645" spans="20:21" x14ac:dyDescent="0.2">
      <c r="T33645" s="11"/>
      <c r="U33645" s="11"/>
    </row>
    <row r="33646" spans="20:21" x14ac:dyDescent="0.2">
      <c r="T33646" s="11"/>
      <c r="U33646" s="11"/>
    </row>
    <row r="33647" spans="20:21" x14ac:dyDescent="0.2">
      <c r="T33647" s="11"/>
      <c r="U33647" s="11"/>
    </row>
    <row r="33648" spans="20:21" x14ac:dyDescent="0.2">
      <c r="T33648" s="11"/>
      <c r="U33648" s="11"/>
    </row>
    <row r="33649" spans="20:21" x14ac:dyDescent="0.2">
      <c r="T33649" s="11"/>
      <c r="U33649" s="11"/>
    </row>
    <row r="33650" spans="20:21" x14ac:dyDescent="0.2">
      <c r="T33650" s="11"/>
      <c r="U33650" s="11"/>
    </row>
    <row r="33651" spans="20:21" x14ac:dyDescent="0.2">
      <c r="T33651" s="11"/>
      <c r="U33651" s="11"/>
    </row>
    <row r="33652" spans="20:21" x14ac:dyDescent="0.2">
      <c r="T33652" s="11"/>
      <c r="U33652" s="11"/>
    </row>
    <row r="33653" spans="20:21" x14ac:dyDescent="0.2">
      <c r="T33653" s="11"/>
      <c r="U33653" s="11"/>
    </row>
    <row r="33654" spans="20:21" x14ac:dyDescent="0.2">
      <c r="T33654" s="11"/>
      <c r="U33654" s="11"/>
    </row>
    <row r="33655" spans="20:21" x14ac:dyDescent="0.2">
      <c r="T33655" s="11"/>
      <c r="U33655" s="11"/>
    </row>
    <row r="33656" spans="20:21" x14ac:dyDescent="0.2">
      <c r="T33656" s="11"/>
      <c r="U33656" s="11"/>
    </row>
    <row r="33657" spans="20:21" x14ac:dyDescent="0.2">
      <c r="T33657" s="11"/>
      <c r="U33657" s="11"/>
    </row>
    <row r="33658" spans="20:21" x14ac:dyDescent="0.2">
      <c r="T33658" s="11"/>
      <c r="U33658" s="11"/>
    </row>
    <row r="33659" spans="20:21" x14ac:dyDescent="0.2">
      <c r="T33659" s="11"/>
      <c r="U33659" s="11"/>
    </row>
    <row r="33660" spans="20:21" x14ac:dyDescent="0.2">
      <c r="T33660" s="11"/>
      <c r="U33660" s="11"/>
    </row>
    <row r="33661" spans="20:21" x14ac:dyDescent="0.2">
      <c r="T33661" s="11"/>
      <c r="U33661" s="11"/>
    </row>
    <row r="33662" spans="20:21" x14ac:dyDescent="0.2">
      <c r="T33662" s="11"/>
      <c r="U33662" s="11"/>
    </row>
    <row r="33663" spans="20:21" x14ac:dyDescent="0.2">
      <c r="T33663" s="11"/>
      <c r="U33663" s="11"/>
    </row>
    <row r="33664" spans="20:21" x14ac:dyDescent="0.2">
      <c r="T33664" s="11"/>
      <c r="U33664" s="11"/>
    </row>
    <row r="33665" spans="20:21" x14ac:dyDescent="0.2">
      <c r="T33665" s="11"/>
      <c r="U33665" s="11"/>
    </row>
    <row r="33666" spans="20:21" x14ac:dyDescent="0.2">
      <c r="T33666" s="11"/>
      <c r="U33666" s="11"/>
    </row>
    <row r="33667" spans="20:21" x14ac:dyDescent="0.2">
      <c r="T33667" s="11"/>
      <c r="U33667" s="11"/>
    </row>
    <row r="33668" spans="20:21" x14ac:dyDescent="0.2">
      <c r="T33668" s="11"/>
      <c r="U33668" s="11"/>
    </row>
    <row r="33669" spans="20:21" x14ac:dyDescent="0.2">
      <c r="T33669" s="11"/>
      <c r="U33669" s="11"/>
    </row>
    <row r="33670" spans="20:21" x14ac:dyDescent="0.2">
      <c r="T33670" s="11"/>
      <c r="U33670" s="11"/>
    </row>
    <row r="33671" spans="20:21" x14ac:dyDescent="0.2">
      <c r="T33671" s="11"/>
      <c r="U33671" s="11"/>
    </row>
    <row r="33672" spans="20:21" x14ac:dyDescent="0.2">
      <c r="T33672" s="11"/>
      <c r="U33672" s="11"/>
    </row>
    <row r="33673" spans="20:21" x14ac:dyDescent="0.2">
      <c r="T33673" s="11"/>
      <c r="U33673" s="11"/>
    </row>
    <row r="33674" spans="20:21" x14ac:dyDescent="0.2">
      <c r="T33674" s="11"/>
      <c r="U33674" s="11"/>
    </row>
    <row r="33675" spans="20:21" x14ac:dyDescent="0.2">
      <c r="T33675" s="11"/>
      <c r="U33675" s="11"/>
    </row>
    <row r="33676" spans="20:21" x14ac:dyDescent="0.2">
      <c r="T33676" s="11"/>
      <c r="U33676" s="11"/>
    </row>
    <row r="33677" spans="20:21" x14ac:dyDescent="0.2">
      <c r="T33677" s="11"/>
      <c r="U33677" s="11"/>
    </row>
    <row r="33678" spans="20:21" x14ac:dyDescent="0.2">
      <c r="T33678" s="11"/>
      <c r="U33678" s="11"/>
    </row>
    <row r="33679" spans="20:21" x14ac:dyDescent="0.2">
      <c r="T33679" s="11"/>
      <c r="U33679" s="11"/>
    </row>
    <row r="33680" spans="20:21" x14ac:dyDescent="0.2">
      <c r="T33680" s="11"/>
      <c r="U33680" s="11"/>
    </row>
    <row r="33681" spans="20:21" x14ac:dyDescent="0.2">
      <c r="T33681" s="11"/>
      <c r="U33681" s="11"/>
    </row>
    <row r="33682" spans="20:21" x14ac:dyDescent="0.2">
      <c r="T33682" s="11"/>
      <c r="U33682" s="11"/>
    </row>
    <row r="33683" spans="20:21" x14ac:dyDescent="0.2">
      <c r="T33683" s="11"/>
      <c r="U33683" s="11"/>
    </row>
    <row r="33684" spans="20:21" x14ac:dyDescent="0.2">
      <c r="T33684" s="11"/>
      <c r="U33684" s="11"/>
    </row>
    <row r="33685" spans="20:21" x14ac:dyDescent="0.2">
      <c r="T33685" s="11"/>
      <c r="U33685" s="11"/>
    </row>
    <row r="33686" spans="20:21" x14ac:dyDescent="0.2">
      <c r="T33686" s="11"/>
      <c r="U33686" s="11"/>
    </row>
    <row r="33687" spans="20:21" x14ac:dyDescent="0.2">
      <c r="T33687" s="11"/>
      <c r="U33687" s="11"/>
    </row>
    <row r="33688" spans="20:21" x14ac:dyDescent="0.2">
      <c r="T33688" s="11"/>
      <c r="U33688" s="11"/>
    </row>
    <row r="33689" spans="20:21" x14ac:dyDescent="0.2">
      <c r="T33689" s="11"/>
      <c r="U33689" s="11"/>
    </row>
    <row r="33690" spans="20:21" x14ac:dyDescent="0.2">
      <c r="T33690" s="11"/>
      <c r="U33690" s="11"/>
    </row>
    <row r="33691" spans="20:21" x14ac:dyDescent="0.2">
      <c r="T33691" s="11"/>
      <c r="U33691" s="11"/>
    </row>
    <row r="33692" spans="20:21" x14ac:dyDescent="0.2">
      <c r="T33692" s="11"/>
      <c r="U33692" s="11"/>
    </row>
    <row r="33693" spans="20:21" x14ac:dyDescent="0.2">
      <c r="T33693" s="11"/>
      <c r="U33693" s="11"/>
    </row>
    <row r="33694" spans="20:21" x14ac:dyDescent="0.2">
      <c r="T33694" s="11"/>
      <c r="U33694" s="11"/>
    </row>
    <row r="33695" spans="20:21" x14ac:dyDescent="0.2">
      <c r="T33695" s="11"/>
      <c r="U33695" s="11"/>
    </row>
    <row r="33696" spans="20:21" x14ac:dyDescent="0.2">
      <c r="T33696" s="11"/>
      <c r="U33696" s="11"/>
    </row>
    <row r="33697" spans="20:21" x14ac:dyDescent="0.2">
      <c r="T33697" s="11"/>
      <c r="U33697" s="11"/>
    </row>
    <row r="33698" spans="20:21" x14ac:dyDescent="0.2">
      <c r="T33698" s="11"/>
      <c r="U33698" s="11"/>
    </row>
    <row r="33699" spans="20:21" x14ac:dyDescent="0.2">
      <c r="T33699" s="11"/>
      <c r="U33699" s="11"/>
    </row>
    <row r="33700" spans="20:21" x14ac:dyDescent="0.2">
      <c r="T33700" s="11"/>
      <c r="U33700" s="11"/>
    </row>
    <row r="33701" spans="20:21" x14ac:dyDescent="0.2">
      <c r="T33701" s="11"/>
      <c r="U33701" s="11"/>
    </row>
    <row r="33702" spans="20:21" x14ac:dyDescent="0.2">
      <c r="T33702" s="11"/>
      <c r="U33702" s="11"/>
    </row>
    <row r="33703" spans="20:21" x14ac:dyDescent="0.2">
      <c r="T33703" s="11"/>
      <c r="U33703" s="11"/>
    </row>
    <row r="33704" spans="20:21" x14ac:dyDescent="0.2">
      <c r="T33704" s="11"/>
      <c r="U33704" s="11"/>
    </row>
    <row r="33705" spans="20:21" x14ac:dyDescent="0.2">
      <c r="T33705" s="11"/>
      <c r="U33705" s="11"/>
    </row>
    <row r="33706" spans="20:21" x14ac:dyDescent="0.2">
      <c r="T33706" s="11"/>
      <c r="U33706" s="11"/>
    </row>
    <row r="33707" spans="20:21" x14ac:dyDescent="0.2">
      <c r="T33707" s="11"/>
      <c r="U33707" s="11"/>
    </row>
    <row r="33708" spans="20:21" x14ac:dyDescent="0.2">
      <c r="T33708" s="11"/>
      <c r="U33708" s="11"/>
    </row>
    <row r="33709" spans="20:21" x14ac:dyDescent="0.2">
      <c r="T33709" s="11"/>
      <c r="U33709" s="11"/>
    </row>
    <row r="33710" spans="20:21" x14ac:dyDescent="0.2">
      <c r="T33710" s="11"/>
      <c r="U33710" s="11"/>
    </row>
    <row r="33711" spans="20:21" x14ac:dyDescent="0.2">
      <c r="T33711" s="11"/>
      <c r="U33711" s="11"/>
    </row>
    <row r="33712" spans="20:21" x14ac:dyDescent="0.2">
      <c r="T33712" s="11"/>
      <c r="U33712" s="11"/>
    </row>
    <row r="33713" spans="20:21" x14ac:dyDescent="0.2">
      <c r="T33713" s="11"/>
      <c r="U33713" s="11"/>
    </row>
    <row r="33714" spans="20:21" x14ac:dyDescent="0.2">
      <c r="T33714" s="11"/>
      <c r="U33714" s="11"/>
    </row>
    <row r="33715" spans="20:21" x14ac:dyDescent="0.2">
      <c r="T33715" s="11"/>
      <c r="U33715" s="11"/>
    </row>
    <row r="33716" spans="20:21" x14ac:dyDescent="0.2">
      <c r="T33716" s="11"/>
      <c r="U33716" s="11"/>
    </row>
    <row r="33717" spans="20:21" x14ac:dyDescent="0.2">
      <c r="T33717" s="11"/>
      <c r="U33717" s="11"/>
    </row>
    <row r="33718" spans="20:21" x14ac:dyDescent="0.2">
      <c r="T33718" s="11"/>
      <c r="U33718" s="11"/>
    </row>
    <row r="33719" spans="20:21" x14ac:dyDescent="0.2">
      <c r="T33719" s="11"/>
      <c r="U33719" s="11"/>
    </row>
    <row r="33720" spans="20:21" x14ac:dyDescent="0.2">
      <c r="T33720" s="11"/>
      <c r="U33720" s="11"/>
    </row>
    <row r="33721" spans="20:21" x14ac:dyDescent="0.2">
      <c r="T33721" s="11"/>
      <c r="U33721" s="11"/>
    </row>
    <row r="33722" spans="20:21" x14ac:dyDescent="0.2">
      <c r="T33722" s="11"/>
      <c r="U33722" s="11"/>
    </row>
    <row r="33723" spans="20:21" x14ac:dyDescent="0.2">
      <c r="T33723" s="11"/>
      <c r="U33723" s="11"/>
    </row>
    <row r="33724" spans="20:21" x14ac:dyDescent="0.2">
      <c r="T33724" s="11"/>
      <c r="U33724" s="11"/>
    </row>
    <row r="33725" spans="20:21" x14ac:dyDescent="0.2">
      <c r="T33725" s="11"/>
      <c r="U33725" s="11"/>
    </row>
    <row r="33726" spans="20:21" x14ac:dyDescent="0.2">
      <c r="T33726" s="11"/>
      <c r="U33726" s="11"/>
    </row>
    <row r="33727" spans="20:21" x14ac:dyDescent="0.2">
      <c r="T33727" s="11"/>
      <c r="U33727" s="11"/>
    </row>
    <row r="33728" spans="20:21" x14ac:dyDescent="0.2">
      <c r="T33728" s="11"/>
      <c r="U33728" s="11"/>
    </row>
    <row r="33729" spans="20:21" x14ac:dyDescent="0.2">
      <c r="T33729" s="11"/>
      <c r="U33729" s="11"/>
    </row>
    <row r="33730" spans="20:21" x14ac:dyDescent="0.2">
      <c r="T33730" s="11"/>
      <c r="U33730" s="11"/>
    </row>
    <row r="33731" spans="20:21" x14ac:dyDescent="0.2">
      <c r="T33731" s="11"/>
      <c r="U33731" s="11"/>
    </row>
    <row r="33732" spans="20:21" x14ac:dyDescent="0.2">
      <c r="T33732" s="11"/>
      <c r="U33732" s="11"/>
    </row>
    <row r="33733" spans="20:21" x14ac:dyDescent="0.2">
      <c r="T33733" s="11"/>
      <c r="U33733" s="11"/>
    </row>
    <row r="33734" spans="20:21" x14ac:dyDescent="0.2">
      <c r="T33734" s="11"/>
      <c r="U33734" s="11"/>
    </row>
    <row r="33735" spans="20:21" x14ac:dyDescent="0.2">
      <c r="T33735" s="11"/>
      <c r="U33735" s="11"/>
    </row>
    <row r="33736" spans="20:21" x14ac:dyDescent="0.2">
      <c r="T33736" s="11"/>
      <c r="U33736" s="11"/>
    </row>
    <row r="33737" spans="20:21" x14ac:dyDescent="0.2">
      <c r="T33737" s="11"/>
      <c r="U33737" s="11"/>
    </row>
    <row r="33738" spans="20:21" x14ac:dyDescent="0.2">
      <c r="T33738" s="11"/>
      <c r="U33738" s="11"/>
    </row>
    <row r="33739" spans="20:21" x14ac:dyDescent="0.2">
      <c r="T33739" s="11"/>
      <c r="U33739" s="11"/>
    </row>
    <row r="33740" spans="20:21" x14ac:dyDescent="0.2">
      <c r="T33740" s="11"/>
      <c r="U33740" s="11"/>
    </row>
    <row r="33741" spans="20:21" x14ac:dyDescent="0.2">
      <c r="T33741" s="11"/>
      <c r="U33741" s="11"/>
    </row>
    <row r="33742" spans="20:21" x14ac:dyDescent="0.2">
      <c r="T33742" s="11"/>
      <c r="U33742" s="11"/>
    </row>
    <row r="33743" spans="20:21" x14ac:dyDescent="0.2">
      <c r="T33743" s="11"/>
      <c r="U33743" s="11"/>
    </row>
    <row r="33744" spans="20:21" x14ac:dyDescent="0.2">
      <c r="T33744" s="11"/>
      <c r="U33744" s="11"/>
    </row>
    <row r="33745" spans="20:21" x14ac:dyDescent="0.2">
      <c r="T33745" s="11"/>
      <c r="U33745" s="11"/>
    </row>
    <row r="33746" spans="20:21" x14ac:dyDescent="0.2">
      <c r="T33746" s="11"/>
      <c r="U33746" s="11"/>
    </row>
    <row r="33747" spans="20:21" x14ac:dyDescent="0.2">
      <c r="T33747" s="11"/>
      <c r="U33747" s="11"/>
    </row>
    <row r="33748" spans="20:21" x14ac:dyDescent="0.2">
      <c r="T33748" s="11"/>
      <c r="U33748" s="11"/>
    </row>
    <row r="33749" spans="20:21" x14ac:dyDescent="0.2">
      <c r="T33749" s="11"/>
      <c r="U33749" s="11"/>
    </row>
    <row r="33750" spans="20:21" x14ac:dyDescent="0.2">
      <c r="T33750" s="11"/>
      <c r="U33750" s="11"/>
    </row>
    <row r="33751" spans="20:21" x14ac:dyDescent="0.2">
      <c r="T33751" s="11"/>
      <c r="U33751" s="11"/>
    </row>
    <row r="33752" spans="20:21" x14ac:dyDescent="0.2">
      <c r="T33752" s="11"/>
      <c r="U33752" s="11"/>
    </row>
    <row r="33753" spans="20:21" x14ac:dyDescent="0.2">
      <c r="T33753" s="11"/>
      <c r="U33753" s="11"/>
    </row>
    <row r="33754" spans="20:21" x14ac:dyDescent="0.2">
      <c r="T33754" s="11"/>
      <c r="U33754" s="11"/>
    </row>
    <row r="33755" spans="20:21" x14ac:dyDescent="0.2">
      <c r="T33755" s="11"/>
      <c r="U33755" s="11"/>
    </row>
    <row r="33756" spans="20:21" x14ac:dyDescent="0.2">
      <c r="T33756" s="11"/>
      <c r="U33756" s="11"/>
    </row>
    <row r="33757" spans="20:21" x14ac:dyDescent="0.2">
      <c r="T33757" s="11"/>
      <c r="U33757" s="11"/>
    </row>
    <row r="33758" spans="20:21" x14ac:dyDescent="0.2">
      <c r="T33758" s="11"/>
      <c r="U33758" s="11"/>
    </row>
    <row r="33759" spans="20:21" x14ac:dyDescent="0.2">
      <c r="T33759" s="11"/>
      <c r="U33759" s="11"/>
    </row>
    <row r="33760" spans="20:21" x14ac:dyDescent="0.2">
      <c r="T33760" s="11"/>
      <c r="U33760" s="11"/>
    </row>
    <row r="33761" spans="20:21" x14ac:dyDescent="0.2">
      <c r="T33761" s="11"/>
      <c r="U33761" s="11"/>
    </row>
    <row r="33762" spans="20:21" x14ac:dyDescent="0.2">
      <c r="T33762" s="11"/>
      <c r="U33762" s="11"/>
    </row>
    <row r="33763" spans="20:21" x14ac:dyDescent="0.2">
      <c r="T33763" s="11"/>
      <c r="U33763" s="11"/>
    </row>
    <row r="33764" spans="20:21" x14ac:dyDescent="0.2">
      <c r="T33764" s="11"/>
      <c r="U33764" s="11"/>
    </row>
    <row r="33765" spans="20:21" x14ac:dyDescent="0.2">
      <c r="T33765" s="11"/>
      <c r="U33765" s="11"/>
    </row>
    <row r="33766" spans="20:21" x14ac:dyDescent="0.2">
      <c r="T33766" s="11"/>
      <c r="U33766" s="11"/>
    </row>
    <row r="33767" spans="20:21" x14ac:dyDescent="0.2">
      <c r="T33767" s="11"/>
      <c r="U33767" s="11"/>
    </row>
    <row r="33768" spans="20:21" x14ac:dyDescent="0.2">
      <c r="T33768" s="11"/>
      <c r="U33768" s="11"/>
    </row>
    <row r="33769" spans="20:21" x14ac:dyDescent="0.2">
      <c r="T33769" s="11"/>
      <c r="U33769" s="11"/>
    </row>
    <row r="33770" spans="20:21" x14ac:dyDescent="0.2">
      <c r="T33770" s="11"/>
      <c r="U33770" s="11"/>
    </row>
    <row r="33771" spans="20:21" x14ac:dyDescent="0.2">
      <c r="T33771" s="11"/>
      <c r="U33771" s="11"/>
    </row>
    <row r="33772" spans="20:21" x14ac:dyDescent="0.2">
      <c r="T33772" s="11"/>
      <c r="U33772" s="11"/>
    </row>
    <row r="33773" spans="20:21" x14ac:dyDescent="0.2">
      <c r="T33773" s="11"/>
      <c r="U33773" s="11"/>
    </row>
    <row r="33774" spans="20:21" x14ac:dyDescent="0.2">
      <c r="T33774" s="11"/>
      <c r="U33774" s="11"/>
    </row>
    <row r="33775" spans="20:21" x14ac:dyDescent="0.2">
      <c r="T33775" s="11"/>
      <c r="U33775" s="11"/>
    </row>
    <row r="33776" spans="20:21" x14ac:dyDescent="0.2">
      <c r="T33776" s="11"/>
      <c r="U33776" s="11"/>
    </row>
    <row r="33777" spans="20:21" x14ac:dyDescent="0.2">
      <c r="T33777" s="11"/>
      <c r="U33777" s="11"/>
    </row>
    <row r="33778" spans="20:21" x14ac:dyDescent="0.2">
      <c r="T33778" s="11"/>
      <c r="U33778" s="11"/>
    </row>
    <row r="33779" spans="20:21" x14ac:dyDescent="0.2">
      <c r="T33779" s="11"/>
      <c r="U33779" s="11"/>
    </row>
    <row r="33780" spans="20:21" x14ac:dyDescent="0.2">
      <c r="T33780" s="11"/>
      <c r="U33780" s="11"/>
    </row>
    <row r="33781" spans="20:21" x14ac:dyDescent="0.2">
      <c r="T33781" s="11"/>
      <c r="U33781" s="11"/>
    </row>
    <row r="33782" spans="20:21" x14ac:dyDescent="0.2">
      <c r="T33782" s="11"/>
      <c r="U33782" s="11"/>
    </row>
    <row r="33783" spans="20:21" x14ac:dyDescent="0.2">
      <c r="T33783" s="11"/>
      <c r="U33783" s="11"/>
    </row>
    <row r="33784" spans="20:21" x14ac:dyDescent="0.2">
      <c r="T33784" s="11"/>
      <c r="U33784" s="11"/>
    </row>
    <row r="33785" spans="20:21" x14ac:dyDescent="0.2">
      <c r="T33785" s="11"/>
      <c r="U33785" s="11"/>
    </row>
    <row r="33786" spans="20:21" x14ac:dyDescent="0.2">
      <c r="T33786" s="11"/>
      <c r="U33786" s="11"/>
    </row>
    <row r="33787" spans="20:21" x14ac:dyDescent="0.2">
      <c r="T33787" s="11"/>
      <c r="U33787" s="11"/>
    </row>
    <row r="33788" spans="20:21" x14ac:dyDescent="0.2">
      <c r="T33788" s="11"/>
      <c r="U33788" s="11"/>
    </row>
    <row r="33789" spans="20:21" x14ac:dyDescent="0.2">
      <c r="T33789" s="11"/>
      <c r="U33789" s="11"/>
    </row>
    <row r="33790" spans="20:21" x14ac:dyDescent="0.2">
      <c r="T33790" s="11"/>
      <c r="U33790" s="11"/>
    </row>
    <row r="33791" spans="20:21" x14ac:dyDescent="0.2">
      <c r="T33791" s="11"/>
      <c r="U33791" s="11"/>
    </row>
    <row r="33792" spans="20:21" x14ac:dyDescent="0.2">
      <c r="T33792" s="11"/>
      <c r="U33792" s="11"/>
    </row>
    <row r="33793" spans="20:21" x14ac:dyDescent="0.2">
      <c r="T33793" s="11"/>
      <c r="U33793" s="11"/>
    </row>
    <row r="33794" spans="20:21" x14ac:dyDescent="0.2">
      <c r="T33794" s="11"/>
      <c r="U33794" s="11"/>
    </row>
    <row r="33795" spans="20:21" x14ac:dyDescent="0.2">
      <c r="T33795" s="11"/>
      <c r="U33795" s="11"/>
    </row>
    <row r="33796" spans="20:21" x14ac:dyDescent="0.2">
      <c r="T33796" s="11"/>
      <c r="U33796" s="11"/>
    </row>
    <row r="33797" spans="20:21" x14ac:dyDescent="0.2">
      <c r="T33797" s="11"/>
      <c r="U33797" s="11"/>
    </row>
    <row r="33798" spans="20:21" x14ac:dyDescent="0.2">
      <c r="T33798" s="11"/>
      <c r="U33798" s="11"/>
    </row>
    <row r="33799" spans="20:21" x14ac:dyDescent="0.2">
      <c r="T33799" s="11"/>
      <c r="U33799" s="11"/>
    </row>
    <row r="33800" spans="20:21" x14ac:dyDescent="0.2">
      <c r="T33800" s="11"/>
      <c r="U33800" s="11"/>
    </row>
    <row r="33801" spans="20:21" x14ac:dyDescent="0.2">
      <c r="T33801" s="11"/>
      <c r="U33801" s="11"/>
    </row>
    <row r="33802" spans="20:21" x14ac:dyDescent="0.2">
      <c r="T33802" s="11"/>
      <c r="U33802" s="11"/>
    </row>
    <row r="33803" spans="20:21" x14ac:dyDescent="0.2">
      <c r="T33803" s="11"/>
      <c r="U33803" s="11"/>
    </row>
    <row r="33804" spans="20:21" x14ac:dyDescent="0.2">
      <c r="T33804" s="11"/>
      <c r="U33804" s="11"/>
    </row>
    <row r="33805" spans="20:21" x14ac:dyDescent="0.2">
      <c r="T33805" s="11"/>
      <c r="U33805" s="11"/>
    </row>
    <row r="33806" spans="20:21" x14ac:dyDescent="0.2">
      <c r="T33806" s="11"/>
      <c r="U33806" s="11"/>
    </row>
    <row r="33807" spans="20:21" x14ac:dyDescent="0.2">
      <c r="T33807" s="11"/>
      <c r="U33807" s="11"/>
    </row>
    <row r="33808" spans="20:21" x14ac:dyDescent="0.2">
      <c r="T33808" s="11"/>
      <c r="U33808" s="11"/>
    </row>
    <row r="33809" spans="20:21" x14ac:dyDescent="0.2">
      <c r="T33809" s="11"/>
      <c r="U33809" s="11"/>
    </row>
    <row r="33810" spans="20:21" x14ac:dyDescent="0.2">
      <c r="T33810" s="11"/>
      <c r="U33810" s="11"/>
    </row>
    <row r="33811" spans="20:21" x14ac:dyDescent="0.2">
      <c r="T33811" s="11"/>
      <c r="U33811" s="11"/>
    </row>
    <row r="33812" spans="20:21" x14ac:dyDescent="0.2">
      <c r="T33812" s="11"/>
      <c r="U33812" s="11"/>
    </row>
    <row r="33813" spans="20:21" x14ac:dyDescent="0.2">
      <c r="T33813" s="11"/>
      <c r="U33813" s="11"/>
    </row>
    <row r="33814" spans="20:21" x14ac:dyDescent="0.2">
      <c r="T33814" s="11"/>
      <c r="U33814" s="11"/>
    </row>
    <row r="33815" spans="20:21" x14ac:dyDescent="0.2">
      <c r="T33815" s="11"/>
      <c r="U33815" s="11"/>
    </row>
    <row r="33816" spans="20:21" x14ac:dyDescent="0.2">
      <c r="T33816" s="11"/>
      <c r="U33816" s="11"/>
    </row>
    <row r="33817" spans="20:21" x14ac:dyDescent="0.2">
      <c r="T33817" s="11"/>
      <c r="U33817" s="11"/>
    </row>
    <row r="33818" spans="20:21" x14ac:dyDescent="0.2">
      <c r="T33818" s="11"/>
      <c r="U33818" s="11"/>
    </row>
    <row r="33819" spans="20:21" x14ac:dyDescent="0.2">
      <c r="T33819" s="11"/>
      <c r="U33819" s="11"/>
    </row>
    <row r="33820" spans="20:21" x14ac:dyDescent="0.2">
      <c r="T33820" s="11"/>
      <c r="U33820" s="11"/>
    </row>
    <row r="33821" spans="20:21" x14ac:dyDescent="0.2">
      <c r="T33821" s="11"/>
      <c r="U33821" s="11"/>
    </row>
    <row r="33822" spans="20:21" x14ac:dyDescent="0.2">
      <c r="T33822" s="11"/>
      <c r="U33822" s="11"/>
    </row>
    <row r="33823" spans="20:21" x14ac:dyDescent="0.2">
      <c r="T33823" s="11"/>
      <c r="U33823" s="11"/>
    </row>
    <row r="33824" spans="20:21" x14ac:dyDescent="0.2">
      <c r="T33824" s="11"/>
      <c r="U33824" s="11"/>
    </row>
    <row r="33825" spans="20:21" x14ac:dyDescent="0.2">
      <c r="T33825" s="11"/>
      <c r="U33825" s="11"/>
    </row>
    <row r="33826" spans="20:21" x14ac:dyDescent="0.2">
      <c r="T33826" s="11"/>
      <c r="U33826" s="11"/>
    </row>
    <row r="33827" spans="20:21" x14ac:dyDescent="0.2">
      <c r="T33827" s="11"/>
      <c r="U33827" s="11"/>
    </row>
    <row r="33828" spans="20:21" x14ac:dyDescent="0.2">
      <c r="T33828" s="11"/>
      <c r="U33828" s="11"/>
    </row>
    <row r="33829" spans="20:21" x14ac:dyDescent="0.2">
      <c r="T33829" s="11"/>
      <c r="U33829" s="11"/>
    </row>
    <row r="33830" spans="20:21" x14ac:dyDescent="0.2">
      <c r="T33830" s="11"/>
      <c r="U33830" s="11"/>
    </row>
    <row r="33831" spans="20:21" x14ac:dyDescent="0.2">
      <c r="T33831" s="11"/>
      <c r="U33831" s="11"/>
    </row>
    <row r="33832" spans="20:21" x14ac:dyDescent="0.2">
      <c r="T33832" s="11"/>
      <c r="U33832" s="11"/>
    </row>
    <row r="33833" spans="20:21" x14ac:dyDescent="0.2">
      <c r="T33833" s="11"/>
      <c r="U33833" s="11"/>
    </row>
    <row r="33834" spans="20:21" x14ac:dyDescent="0.2">
      <c r="T33834" s="11"/>
      <c r="U33834" s="11"/>
    </row>
    <row r="33835" spans="20:21" x14ac:dyDescent="0.2">
      <c r="T33835" s="11"/>
      <c r="U33835" s="11"/>
    </row>
    <row r="33836" spans="20:21" x14ac:dyDescent="0.2">
      <c r="T33836" s="11"/>
      <c r="U33836" s="11"/>
    </row>
    <row r="33837" spans="20:21" x14ac:dyDescent="0.2">
      <c r="T33837" s="11"/>
      <c r="U33837" s="11"/>
    </row>
    <row r="33838" spans="20:21" x14ac:dyDescent="0.2">
      <c r="T33838" s="11"/>
      <c r="U33838" s="11"/>
    </row>
    <row r="33839" spans="20:21" x14ac:dyDescent="0.2">
      <c r="T33839" s="11"/>
      <c r="U33839" s="11"/>
    </row>
    <row r="33840" spans="20:21" x14ac:dyDescent="0.2">
      <c r="T33840" s="11"/>
      <c r="U33840" s="11"/>
    </row>
    <row r="33841" spans="20:21" x14ac:dyDescent="0.2">
      <c r="T33841" s="11"/>
      <c r="U33841" s="11"/>
    </row>
    <row r="33842" spans="20:21" x14ac:dyDescent="0.2">
      <c r="T33842" s="11"/>
      <c r="U33842" s="11"/>
    </row>
    <row r="33843" spans="20:21" x14ac:dyDescent="0.2">
      <c r="T33843" s="11"/>
      <c r="U33843" s="11"/>
    </row>
    <row r="33844" spans="20:21" x14ac:dyDescent="0.2">
      <c r="T33844" s="11"/>
      <c r="U33844" s="11"/>
    </row>
    <row r="33845" spans="20:21" x14ac:dyDescent="0.2">
      <c r="T33845" s="11"/>
      <c r="U33845" s="11"/>
    </row>
    <row r="33846" spans="20:21" x14ac:dyDescent="0.2">
      <c r="T33846" s="11"/>
      <c r="U33846" s="11"/>
    </row>
    <row r="33847" spans="20:21" x14ac:dyDescent="0.2">
      <c r="T33847" s="11"/>
      <c r="U33847" s="11"/>
    </row>
    <row r="33848" spans="20:21" x14ac:dyDescent="0.2">
      <c r="T33848" s="11"/>
      <c r="U33848" s="11"/>
    </row>
    <row r="33849" spans="20:21" x14ac:dyDescent="0.2">
      <c r="T33849" s="11"/>
      <c r="U33849" s="11"/>
    </row>
    <row r="33850" spans="20:21" x14ac:dyDescent="0.2">
      <c r="T33850" s="11"/>
      <c r="U33850" s="11"/>
    </row>
    <row r="33851" spans="20:21" x14ac:dyDescent="0.2">
      <c r="T33851" s="11"/>
      <c r="U33851" s="11"/>
    </row>
    <row r="33852" spans="20:21" x14ac:dyDescent="0.2">
      <c r="T33852" s="11"/>
      <c r="U33852" s="11"/>
    </row>
    <row r="33853" spans="20:21" x14ac:dyDescent="0.2">
      <c r="T33853" s="11"/>
      <c r="U33853" s="11"/>
    </row>
    <row r="33854" spans="20:21" x14ac:dyDescent="0.2">
      <c r="T33854" s="11"/>
      <c r="U33854" s="11"/>
    </row>
    <row r="33855" spans="20:21" x14ac:dyDescent="0.2">
      <c r="T33855" s="11"/>
      <c r="U33855" s="11"/>
    </row>
    <row r="33856" spans="20:21" x14ac:dyDescent="0.2">
      <c r="T33856" s="11"/>
      <c r="U33856" s="11"/>
    </row>
    <row r="33857" spans="20:21" x14ac:dyDescent="0.2">
      <c r="T33857" s="11"/>
      <c r="U33857" s="11"/>
    </row>
    <row r="33858" spans="20:21" x14ac:dyDescent="0.2">
      <c r="T33858" s="11"/>
      <c r="U33858" s="11"/>
    </row>
    <row r="33859" spans="20:21" x14ac:dyDescent="0.2">
      <c r="T33859" s="11"/>
      <c r="U33859" s="11"/>
    </row>
    <row r="33860" spans="20:21" x14ac:dyDescent="0.2">
      <c r="T33860" s="11"/>
      <c r="U33860" s="11"/>
    </row>
    <row r="33861" spans="20:21" x14ac:dyDescent="0.2">
      <c r="T33861" s="11"/>
      <c r="U33861" s="11"/>
    </row>
    <row r="33862" spans="20:21" x14ac:dyDescent="0.2">
      <c r="T33862" s="11"/>
      <c r="U33862" s="11"/>
    </row>
    <row r="33863" spans="20:21" x14ac:dyDescent="0.2">
      <c r="T33863" s="11"/>
      <c r="U33863" s="11"/>
    </row>
    <row r="33864" spans="20:21" x14ac:dyDescent="0.2">
      <c r="T33864" s="11"/>
      <c r="U33864" s="11"/>
    </row>
    <row r="33865" spans="20:21" x14ac:dyDescent="0.2">
      <c r="T33865" s="11"/>
      <c r="U33865" s="11"/>
    </row>
    <row r="33866" spans="20:21" x14ac:dyDescent="0.2">
      <c r="T33866" s="11"/>
      <c r="U33866" s="11"/>
    </row>
    <row r="33867" spans="20:21" x14ac:dyDescent="0.2">
      <c r="T33867" s="11"/>
      <c r="U33867" s="11"/>
    </row>
    <row r="33868" spans="20:21" x14ac:dyDescent="0.2">
      <c r="T33868" s="11"/>
      <c r="U33868" s="11"/>
    </row>
    <row r="33869" spans="20:21" x14ac:dyDescent="0.2">
      <c r="T33869" s="11"/>
      <c r="U33869" s="11"/>
    </row>
    <row r="33870" spans="20:21" x14ac:dyDescent="0.2">
      <c r="T33870" s="11"/>
      <c r="U33870" s="11"/>
    </row>
    <row r="33871" spans="20:21" x14ac:dyDescent="0.2">
      <c r="T33871" s="11"/>
      <c r="U33871" s="11"/>
    </row>
    <row r="33872" spans="20:21" x14ac:dyDescent="0.2">
      <c r="T33872" s="11"/>
      <c r="U33872" s="11"/>
    </row>
    <row r="33873" spans="20:21" x14ac:dyDescent="0.2">
      <c r="T33873" s="11"/>
      <c r="U33873" s="11"/>
    </row>
    <row r="33874" spans="20:21" x14ac:dyDescent="0.2">
      <c r="T33874" s="11"/>
      <c r="U33874" s="11"/>
    </row>
    <row r="33875" spans="20:21" x14ac:dyDescent="0.2">
      <c r="T33875" s="11"/>
      <c r="U33875" s="11"/>
    </row>
    <row r="33876" spans="20:21" x14ac:dyDescent="0.2">
      <c r="T33876" s="11"/>
      <c r="U33876" s="11"/>
    </row>
    <row r="33877" spans="20:21" x14ac:dyDescent="0.2">
      <c r="T33877" s="11"/>
      <c r="U33877" s="11"/>
    </row>
    <row r="33878" spans="20:21" x14ac:dyDescent="0.2">
      <c r="T33878" s="11"/>
      <c r="U33878" s="11"/>
    </row>
    <row r="33879" spans="20:21" x14ac:dyDescent="0.2">
      <c r="T33879" s="11"/>
      <c r="U33879" s="11"/>
    </row>
    <row r="33880" spans="20:21" x14ac:dyDescent="0.2">
      <c r="T33880" s="11"/>
      <c r="U33880" s="11"/>
    </row>
    <row r="33881" spans="20:21" x14ac:dyDescent="0.2">
      <c r="T33881" s="11"/>
      <c r="U33881" s="11"/>
    </row>
    <row r="33882" spans="20:21" x14ac:dyDescent="0.2">
      <c r="T33882" s="11"/>
      <c r="U33882" s="11"/>
    </row>
    <row r="33883" spans="20:21" x14ac:dyDescent="0.2">
      <c r="T33883" s="11"/>
      <c r="U33883" s="11"/>
    </row>
    <row r="33884" spans="20:21" x14ac:dyDescent="0.2">
      <c r="T33884" s="11"/>
      <c r="U33884" s="11"/>
    </row>
    <row r="33885" spans="20:21" x14ac:dyDescent="0.2">
      <c r="T33885" s="11"/>
      <c r="U33885" s="11"/>
    </row>
    <row r="33886" spans="20:21" x14ac:dyDescent="0.2">
      <c r="T33886" s="11"/>
      <c r="U33886" s="11"/>
    </row>
    <row r="33887" spans="20:21" x14ac:dyDescent="0.2">
      <c r="T33887" s="11"/>
      <c r="U33887" s="11"/>
    </row>
    <row r="33888" spans="20:21" x14ac:dyDescent="0.2">
      <c r="T33888" s="11"/>
      <c r="U33888" s="11"/>
    </row>
    <row r="33889" spans="20:21" x14ac:dyDescent="0.2">
      <c r="T33889" s="11"/>
      <c r="U33889" s="11"/>
    </row>
    <row r="33890" spans="20:21" x14ac:dyDescent="0.2">
      <c r="T33890" s="11"/>
      <c r="U33890" s="11"/>
    </row>
    <row r="33891" spans="20:21" x14ac:dyDescent="0.2">
      <c r="T33891" s="11"/>
      <c r="U33891" s="11"/>
    </row>
    <row r="33892" spans="20:21" x14ac:dyDescent="0.2">
      <c r="T33892" s="11"/>
      <c r="U33892" s="11"/>
    </row>
    <row r="33893" spans="20:21" x14ac:dyDescent="0.2">
      <c r="T33893" s="11"/>
      <c r="U33893" s="11"/>
    </row>
    <row r="33894" spans="20:21" x14ac:dyDescent="0.2">
      <c r="T33894" s="11"/>
      <c r="U33894" s="11"/>
    </row>
    <row r="33895" spans="20:21" x14ac:dyDescent="0.2">
      <c r="T33895" s="11"/>
      <c r="U33895" s="11"/>
    </row>
    <row r="33896" spans="20:21" x14ac:dyDescent="0.2">
      <c r="T33896" s="11"/>
      <c r="U33896" s="11"/>
    </row>
    <row r="33897" spans="20:21" x14ac:dyDescent="0.2">
      <c r="T33897" s="11"/>
      <c r="U33897" s="11"/>
    </row>
    <row r="33898" spans="20:21" x14ac:dyDescent="0.2">
      <c r="T33898" s="11"/>
      <c r="U33898" s="11"/>
    </row>
    <row r="33899" spans="20:21" x14ac:dyDescent="0.2">
      <c r="T33899" s="11"/>
      <c r="U33899" s="11"/>
    </row>
    <row r="33900" spans="20:21" x14ac:dyDescent="0.2">
      <c r="T33900" s="11"/>
      <c r="U33900" s="11"/>
    </row>
    <row r="33901" spans="20:21" x14ac:dyDescent="0.2">
      <c r="T33901" s="11"/>
      <c r="U33901" s="11"/>
    </row>
    <row r="33902" spans="20:21" x14ac:dyDescent="0.2">
      <c r="T33902" s="11"/>
      <c r="U33902" s="11"/>
    </row>
    <row r="33903" spans="20:21" x14ac:dyDescent="0.2">
      <c r="T33903" s="11"/>
      <c r="U33903" s="11"/>
    </row>
    <row r="33904" spans="20:21" x14ac:dyDescent="0.2">
      <c r="T33904" s="11"/>
      <c r="U33904" s="11"/>
    </row>
    <row r="33905" spans="20:21" x14ac:dyDescent="0.2">
      <c r="T33905" s="11"/>
      <c r="U33905" s="11"/>
    </row>
    <row r="33906" spans="20:21" x14ac:dyDescent="0.2">
      <c r="T33906" s="11"/>
      <c r="U33906" s="11"/>
    </row>
    <row r="33907" spans="20:21" x14ac:dyDescent="0.2">
      <c r="T33907" s="11"/>
      <c r="U33907" s="11"/>
    </row>
    <row r="33908" spans="20:21" x14ac:dyDescent="0.2">
      <c r="T33908" s="11"/>
      <c r="U33908" s="11"/>
    </row>
    <row r="33909" spans="20:21" x14ac:dyDescent="0.2">
      <c r="T33909" s="11"/>
      <c r="U33909" s="11"/>
    </row>
    <row r="33910" spans="20:21" x14ac:dyDescent="0.2">
      <c r="T33910" s="11"/>
      <c r="U33910" s="11"/>
    </row>
    <row r="33911" spans="20:21" x14ac:dyDescent="0.2">
      <c r="T33911" s="11"/>
      <c r="U33911" s="11"/>
    </row>
    <row r="33912" spans="20:21" x14ac:dyDescent="0.2">
      <c r="T33912" s="11"/>
      <c r="U33912" s="11"/>
    </row>
    <row r="33913" spans="20:21" x14ac:dyDescent="0.2">
      <c r="T33913" s="11"/>
      <c r="U33913" s="11"/>
    </row>
    <row r="33914" spans="20:21" x14ac:dyDescent="0.2">
      <c r="T33914" s="11"/>
      <c r="U33914" s="11"/>
    </row>
    <row r="33915" spans="20:21" x14ac:dyDescent="0.2">
      <c r="T33915" s="11"/>
      <c r="U33915" s="11"/>
    </row>
    <row r="33916" spans="20:21" x14ac:dyDescent="0.2">
      <c r="T33916" s="11"/>
      <c r="U33916" s="11"/>
    </row>
    <row r="33917" spans="20:21" x14ac:dyDescent="0.2">
      <c r="T33917" s="11"/>
      <c r="U33917" s="11"/>
    </row>
    <row r="33918" spans="20:21" x14ac:dyDescent="0.2">
      <c r="T33918" s="11"/>
      <c r="U33918" s="11"/>
    </row>
    <row r="33919" spans="20:21" x14ac:dyDescent="0.2">
      <c r="T33919" s="11"/>
      <c r="U33919" s="11"/>
    </row>
    <row r="33920" spans="20:21" x14ac:dyDescent="0.2">
      <c r="T33920" s="11"/>
      <c r="U33920" s="11"/>
    </row>
    <row r="33921" spans="20:21" x14ac:dyDescent="0.2">
      <c r="T33921" s="11"/>
      <c r="U33921" s="11"/>
    </row>
    <row r="33922" spans="20:21" x14ac:dyDescent="0.2">
      <c r="T33922" s="11"/>
      <c r="U33922" s="11"/>
    </row>
    <row r="33923" spans="20:21" x14ac:dyDescent="0.2">
      <c r="T33923" s="11"/>
      <c r="U33923" s="11"/>
    </row>
    <row r="33924" spans="20:21" x14ac:dyDescent="0.2">
      <c r="T33924" s="11"/>
      <c r="U33924" s="11"/>
    </row>
    <row r="33925" spans="20:21" x14ac:dyDescent="0.2">
      <c r="T33925" s="11"/>
      <c r="U33925" s="11"/>
    </row>
    <row r="33926" spans="20:21" x14ac:dyDescent="0.2">
      <c r="T33926" s="11"/>
      <c r="U33926" s="11"/>
    </row>
    <row r="33927" spans="20:21" x14ac:dyDescent="0.2">
      <c r="T33927" s="11"/>
      <c r="U33927" s="11"/>
    </row>
    <row r="33928" spans="20:21" x14ac:dyDescent="0.2">
      <c r="T33928" s="11"/>
      <c r="U33928" s="11"/>
    </row>
    <row r="33929" spans="20:21" x14ac:dyDescent="0.2">
      <c r="T33929" s="11"/>
      <c r="U33929" s="11"/>
    </row>
    <row r="33930" spans="20:21" x14ac:dyDescent="0.2">
      <c r="T33930" s="11"/>
      <c r="U33930" s="11"/>
    </row>
    <row r="33931" spans="20:21" x14ac:dyDescent="0.2">
      <c r="T33931" s="11"/>
      <c r="U33931" s="11"/>
    </row>
    <row r="33932" spans="20:21" x14ac:dyDescent="0.2">
      <c r="T33932" s="11"/>
      <c r="U33932" s="11"/>
    </row>
    <row r="33933" spans="20:21" x14ac:dyDescent="0.2">
      <c r="T33933" s="11"/>
      <c r="U33933" s="11"/>
    </row>
    <row r="33934" spans="20:21" x14ac:dyDescent="0.2">
      <c r="T33934" s="11"/>
      <c r="U33934" s="11"/>
    </row>
    <row r="33935" spans="20:21" x14ac:dyDescent="0.2">
      <c r="T33935" s="11"/>
      <c r="U33935" s="11"/>
    </row>
    <row r="33936" spans="20:21" x14ac:dyDescent="0.2">
      <c r="T33936" s="11"/>
      <c r="U33936" s="11"/>
    </row>
    <row r="33937" spans="20:21" x14ac:dyDescent="0.2">
      <c r="T33937" s="11"/>
      <c r="U33937" s="11"/>
    </row>
    <row r="33938" spans="20:21" x14ac:dyDescent="0.2">
      <c r="T33938" s="11"/>
      <c r="U33938" s="11"/>
    </row>
    <row r="33939" spans="20:21" x14ac:dyDescent="0.2">
      <c r="T33939" s="11"/>
      <c r="U33939" s="11"/>
    </row>
    <row r="33940" spans="20:21" x14ac:dyDescent="0.2">
      <c r="T33940" s="11"/>
      <c r="U33940" s="11"/>
    </row>
    <row r="33941" spans="20:21" x14ac:dyDescent="0.2">
      <c r="T33941" s="11"/>
      <c r="U33941" s="11"/>
    </row>
    <row r="33942" spans="20:21" x14ac:dyDescent="0.2">
      <c r="T33942" s="11"/>
      <c r="U33942" s="11"/>
    </row>
    <row r="33943" spans="20:21" x14ac:dyDescent="0.2">
      <c r="T33943" s="11"/>
      <c r="U33943" s="11"/>
    </row>
    <row r="33944" spans="20:21" x14ac:dyDescent="0.2">
      <c r="T33944" s="11"/>
      <c r="U33944" s="11"/>
    </row>
    <row r="33945" spans="20:21" x14ac:dyDescent="0.2">
      <c r="T33945" s="11"/>
      <c r="U33945" s="11"/>
    </row>
    <row r="33946" spans="20:21" x14ac:dyDescent="0.2">
      <c r="T33946" s="11"/>
      <c r="U33946" s="11"/>
    </row>
    <row r="33947" spans="20:21" x14ac:dyDescent="0.2">
      <c r="T33947" s="11"/>
      <c r="U33947" s="11"/>
    </row>
    <row r="33948" spans="20:21" x14ac:dyDescent="0.2">
      <c r="T33948" s="11"/>
      <c r="U33948" s="11"/>
    </row>
    <row r="33949" spans="20:21" x14ac:dyDescent="0.2">
      <c r="T33949" s="11"/>
      <c r="U33949" s="11"/>
    </row>
    <row r="33950" spans="20:21" x14ac:dyDescent="0.2">
      <c r="T33950" s="11"/>
      <c r="U33950" s="11"/>
    </row>
    <row r="33951" spans="20:21" x14ac:dyDescent="0.2">
      <c r="T33951" s="11"/>
      <c r="U33951" s="11"/>
    </row>
    <row r="33952" spans="20:21" x14ac:dyDescent="0.2">
      <c r="T33952" s="11"/>
      <c r="U33952" s="11"/>
    </row>
    <row r="33953" spans="20:21" x14ac:dyDescent="0.2">
      <c r="T33953" s="11"/>
      <c r="U33953" s="11"/>
    </row>
    <row r="33954" spans="20:21" x14ac:dyDescent="0.2">
      <c r="T33954" s="11"/>
      <c r="U33954" s="11"/>
    </row>
    <row r="33955" spans="20:21" x14ac:dyDescent="0.2">
      <c r="T33955" s="11"/>
      <c r="U33955" s="11"/>
    </row>
    <row r="33956" spans="20:21" x14ac:dyDescent="0.2">
      <c r="T33956" s="11"/>
      <c r="U33956" s="11"/>
    </row>
    <row r="33957" spans="20:21" x14ac:dyDescent="0.2">
      <c r="T33957" s="11"/>
      <c r="U33957" s="11"/>
    </row>
    <row r="33958" spans="20:21" x14ac:dyDescent="0.2">
      <c r="T33958" s="11"/>
      <c r="U33958" s="11"/>
    </row>
    <row r="33959" spans="20:21" x14ac:dyDescent="0.2">
      <c r="T33959" s="11"/>
      <c r="U33959" s="11"/>
    </row>
    <row r="33960" spans="20:21" x14ac:dyDescent="0.2">
      <c r="T33960" s="11"/>
      <c r="U33960" s="11"/>
    </row>
    <row r="33961" spans="20:21" x14ac:dyDescent="0.2">
      <c r="T33961" s="11"/>
      <c r="U33961" s="11"/>
    </row>
    <row r="33962" spans="20:21" x14ac:dyDescent="0.2">
      <c r="T33962" s="11"/>
      <c r="U33962" s="11"/>
    </row>
    <row r="33963" spans="20:21" x14ac:dyDescent="0.2">
      <c r="T33963" s="11"/>
      <c r="U33963" s="11"/>
    </row>
    <row r="33964" spans="20:21" x14ac:dyDescent="0.2">
      <c r="T33964" s="11"/>
      <c r="U33964" s="11"/>
    </row>
    <row r="33965" spans="20:21" x14ac:dyDescent="0.2">
      <c r="T33965" s="11"/>
      <c r="U33965" s="11"/>
    </row>
    <row r="33966" spans="20:21" x14ac:dyDescent="0.2">
      <c r="T33966" s="11"/>
      <c r="U33966" s="11"/>
    </row>
    <row r="33967" spans="20:21" x14ac:dyDescent="0.2">
      <c r="T33967" s="11"/>
      <c r="U33967" s="11"/>
    </row>
    <row r="33968" spans="20:21" x14ac:dyDescent="0.2">
      <c r="T33968" s="11"/>
      <c r="U33968" s="11"/>
    </row>
    <row r="33969" spans="20:21" x14ac:dyDescent="0.2">
      <c r="T33969" s="11"/>
      <c r="U33969" s="11"/>
    </row>
    <row r="33970" spans="20:21" x14ac:dyDescent="0.2">
      <c r="T33970" s="11"/>
      <c r="U33970" s="11"/>
    </row>
    <row r="33971" spans="20:21" x14ac:dyDescent="0.2">
      <c r="T33971" s="11"/>
      <c r="U33971" s="11"/>
    </row>
    <row r="33972" spans="20:21" x14ac:dyDescent="0.2">
      <c r="T33972" s="11"/>
      <c r="U33972" s="11"/>
    </row>
    <row r="33973" spans="20:21" x14ac:dyDescent="0.2">
      <c r="T33973" s="11"/>
      <c r="U33973" s="11"/>
    </row>
    <row r="33974" spans="20:21" x14ac:dyDescent="0.2">
      <c r="T33974" s="11"/>
      <c r="U33974" s="11"/>
    </row>
    <row r="33975" spans="20:21" x14ac:dyDescent="0.2">
      <c r="T33975" s="11"/>
      <c r="U33975" s="11"/>
    </row>
    <row r="33976" spans="20:21" x14ac:dyDescent="0.2">
      <c r="T33976" s="11"/>
      <c r="U33976" s="11"/>
    </row>
    <row r="33977" spans="20:21" x14ac:dyDescent="0.2">
      <c r="T33977" s="11"/>
      <c r="U33977" s="11"/>
    </row>
    <row r="33978" spans="20:21" x14ac:dyDescent="0.2">
      <c r="T33978" s="11"/>
      <c r="U33978" s="11"/>
    </row>
    <row r="33979" spans="20:21" x14ac:dyDescent="0.2">
      <c r="T33979" s="11"/>
      <c r="U33979" s="11"/>
    </row>
    <row r="33980" spans="20:21" x14ac:dyDescent="0.2">
      <c r="T33980" s="11"/>
      <c r="U33980" s="11"/>
    </row>
    <row r="33981" spans="20:21" x14ac:dyDescent="0.2">
      <c r="T33981" s="11"/>
      <c r="U33981" s="11"/>
    </row>
    <row r="33982" spans="20:21" x14ac:dyDescent="0.2">
      <c r="T33982" s="11"/>
      <c r="U33982" s="11"/>
    </row>
    <row r="33983" spans="20:21" x14ac:dyDescent="0.2">
      <c r="T33983" s="11"/>
      <c r="U33983" s="11"/>
    </row>
    <row r="33984" spans="20:21" x14ac:dyDescent="0.2">
      <c r="T33984" s="11"/>
      <c r="U33984" s="11"/>
    </row>
    <row r="33985" spans="20:21" x14ac:dyDescent="0.2">
      <c r="T33985" s="11"/>
      <c r="U33985" s="11"/>
    </row>
    <row r="33986" spans="20:21" x14ac:dyDescent="0.2">
      <c r="T33986" s="11"/>
      <c r="U33986" s="11"/>
    </row>
    <row r="33987" spans="20:21" x14ac:dyDescent="0.2">
      <c r="T33987" s="11"/>
      <c r="U33987" s="11"/>
    </row>
    <row r="33988" spans="20:21" x14ac:dyDescent="0.2">
      <c r="T33988" s="11"/>
      <c r="U33988" s="11"/>
    </row>
    <row r="33989" spans="20:21" x14ac:dyDescent="0.2">
      <c r="T33989" s="11"/>
      <c r="U33989" s="11"/>
    </row>
    <row r="33990" spans="20:21" x14ac:dyDescent="0.2">
      <c r="T33990" s="11"/>
      <c r="U33990" s="11"/>
    </row>
    <row r="33991" spans="20:21" x14ac:dyDescent="0.2">
      <c r="T33991" s="11"/>
      <c r="U33991" s="11"/>
    </row>
    <row r="33992" spans="20:21" x14ac:dyDescent="0.2">
      <c r="T33992" s="11"/>
      <c r="U33992" s="11"/>
    </row>
    <row r="33993" spans="20:21" x14ac:dyDescent="0.2">
      <c r="T33993" s="11"/>
      <c r="U33993" s="11"/>
    </row>
    <row r="33994" spans="20:21" x14ac:dyDescent="0.2">
      <c r="T33994" s="11"/>
      <c r="U33994" s="11"/>
    </row>
    <row r="33995" spans="20:21" x14ac:dyDescent="0.2">
      <c r="T33995" s="11"/>
      <c r="U33995" s="11"/>
    </row>
    <row r="33996" spans="20:21" x14ac:dyDescent="0.2">
      <c r="T33996" s="11"/>
      <c r="U33996" s="11"/>
    </row>
    <row r="33997" spans="20:21" x14ac:dyDescent="0.2">
      <c r="T33997" s="11"/>
      <c r="U33997" s="11"/>
    </row>
    <row r="33998" spans="20:21" x14ac:dyDescent="0.2">
      <c r="T33998" s="11"/>
      <c r="U33998" s="11"/>
    </row>
    <row r="33999" spans="20:21" x14ac:dyDescent="0.2">
      <c r="T33999" s="11"/>
      <c r="U33999" s="11"/>
    </row>
    <row r="34000" spans="20:21" x14ac:dyDescent="0.2">
      <c r="T34000" s="11"/>
      <c r="U34000" s="11"/>
    </row>
    <row r="34001" spans="20:21" x14ac:dyDescent="0.2">
      <c r="T34001" s="11"/>
      <c r="U34001" s="11"/>
    </row>
    <row r="34002" spans="20:21" x14ac:dyDescent="0.2">
      <c r="T34002" s="11"/>
      <c r="U34002" s="11"/>
    </row>
    <row r="34003" spans="20:21" x14ac:dyDescent="0.2">
      <c r="T34003" s="11"/>
      <c r="U34003" s="11"/>
    </row>
    <row r="34004" spans="20:21" x14ac:dyDescent="0.2">
      <c r="T34004" s="11"/>
      <c r="U34004" s="11"/>
    </row>
    <row r="34005" spans="20:21" x14ac:dyDescent="0.2">
      <c r="T34005" s="11"/>
      <c r="U34005" s="11"/>
    </row>
    <row r="34006" spans="20:21" x14ac:dyDescent="0.2">
      <c r="T34006" s="11"/>
      <c r="U34006" s="11"/>
    </row>
    <row r="34007" spans="20:21" x14ac:dyDescent="0.2">
      <c r="T34007" s="11"/>
      <c r="U34007" s="11"/>
    </row>
    <row r="34008" spans="20:21" x14ac:dyDescent="0.2">
      <c r="T34008" s="11"/>
      <c r="U34008" s="11"/>
    </row>
    <row r="34009" spans="20:21" x14ac:dyDescent="0.2">
      <c r="T34009" s="11"/>
      <c r="U34009" s="11"/>
    </row>
    <row r="34010" spans="20:21" x14ac:dyDescent="0.2">
      <c r="T34010" s="11"/>
      <c r="U34010" s="11"/>
    </row>
    <row r="34011" spans="20:21" x14ac:dyDescent="0.2">
      <c r="T34011" s="11"/>
      <c r="U34011" s="11"/>
    </row>
    <row r="34012" spans="20:21" x14ac:dyDescent="0.2">
      <c r="T34012" s="11"/>
      <c r="U34012" s="11"/>
    </row>
    <row r="34013" spans="20:21" x14ac:dyDescent="0.2">
      <c r="T34013" s="11"/>
      <c r="U34013" s="11"/>
    </row>
    <row r="34014" spans="20:21" x14ac:dyDescent="0.2">
      <c r="T34014" s="11"/>
      <c r="U34014" s="11"/>
    </row>
    <row r="34015" spans="20:21" x14ac:dyDescent="0.2">
      <c r="T34015" s="11"/>
      <c r="U34015" s="11"/>
    </row>
    <row r="34016" spans="20:21" x14ac:dyDescent="0.2">
      <c r="T34016" s="11"/>
      <c r="U34016" s="11"/>
    </row>
    <row r="34017" spans="20:21" x14ac:dyDescent="0.2">
      <c r="T34017" s="11"/>
      <c r="U34017" s="11"/>
    </row>
    <row r="34018" spans="20:21" x14ac:dyDescent="0.2">
      <c r="T34018" s="11"/>
      <c r="U34018" s="11"/>
    </row>
    <row r="34019" spans="20:21" x14ac:dyDescent="0.2">
      <c r="T34019" s="11"/>
      <c r="U34019" s="11"/>
    </row>
    <row r="34020" spans="20:21" x14ac:dyDescent="0.2">
      <c r="T34020" s="11"/>
      <c r="U34020" s="11"/>
    </row>
    <row r="34021" spans="20:21" x14ac:dyDescent="0.2">
      <c r="T34021" s="11"/>
      <c r="U34021" s="11"/>
    </row>
    <row r="34022" spans="20:21" x14ac:dyDescent="0.2">
      <c r="T34022" s="11"/>
      <c r="U34022" s="11"/>
    </row>
    <row r="34023" spans="20:21" x14ac:dyDescent="0.2">
      <c r="T34023" s="11"/>
      <c r="U34023" s="11"/>
    </row>
    <row r="34024" spans="20:21" x14ac:dyDescent="0.2">
      <c r="T34024" s="11"/>
      <c r="U34024" s="11"/>
    </row>
    <row r="34025" spans="20:21" x14ac:dyDescent="0.2">
      <c r="T34025" s="11"/>
      <c r="U34025" s="11"/>
    </row>
    <row r="34026" spans="20:21" x14ac:dyDescent="0.2">
      <c r="T34026" s="11"/>
      <c r="U34026" s="11"/>
    </row>
    <row r="34027" spans="20:21" x14ac:dyDescent="0.2">
      <c r="T34027" s="11"/>
      <c r="U34027" s="11"/>
    </row>
    <row r="34028" spans="20:21" x14ac:dyDescent="0.2">
      <c r="T34028" s="11"/>
      <c r="U34028" s="11"/>
    </row>
    <row r="34029" spans="20:21" x14ac:dyDescent="0.2">
      <c r="T34029" s="11"/>
      <c r="U34029" s="11"/>
    </row>
    <row r="34030" spans="20:21" x14ac:dyDescent="0.2">
      <c r="T34030" s="11"/>
      <c r="U34030" s="11"/>
    </row>
    <row r="34031" spans="20:21" x14ac:dyDescent="0.2">
      <c r="T34031" s="11"/>
      <c r="U34031" s="11"/>
    </row>
    <row r="34032" spans="20:21" x14ac:dyDescent="0.2">
      <c r="T34032" s="11"/>
      <c r="U34032" s="11"/>
    </row>
    <row r="34033" spans="20:21" x14ac:dyDescent="0.2">
      <c r="T34033" s="11"/>
      <c r="U34033" s="11"/>
    </row>
    <row r="34034" spans="20:21" x14ac:dyDescent="0.2">
      <c r="T34034" s="11"/>
      <c r="U34034" s="11"/>
    </row>
    <row r="34035" spans="20:21" x14ac:dyDescent="0.2">
      <c r="T34035" s="11"/>
      <c r="U34035" s="11"/>
    </row>
    <row r="34036" spans="20:21" x14ac:dyDescent="0.2">
      <c r="T34036" s="11"/>
      <c r="U34036" s="11"/>
    </row>
    <row r="34037" spans="20:21" x14ac:dyDescent="0.2">
      <c r="T34037" s="11"/>
      <c r="U34037" s="11"/>
    </row>
    <row r="34038" spans="20:21" x14ac:dyDescent="0.2">
      <c r="T34038" s="11"/>
      <c r="U34038" s="11"/>
    </row>
    <row r="34039" spans="20:21" x14ac:dyDescent="0.2">
      <c r="T34039" s="11"/>
      <c r="U34039" s="11"/>
    </row>
    <row r="34040" spans="20:21" x14ac:dyDescent="0.2">
      <c r="T34040" s="11"/>
      <c r="U34040" s="11"/>
    </row>
    <row r="34041" spans="20:21" x14ac:dyDescent="0.2">
      <c r="T34041" s="11"/>
      <c r="U34041" s="11"/>
    </row>
    <row r="34042" spans="20:21" x14ac:dyDescent="0.2">
      <c r="T34042" s="11"/>
      <c r="U34042" s="11"/>
    </row>
    <row r="34043" spans="20:21" x14ac:dyDescent="0.2">
      <c r="T34043" s="11"/>
      <c r="U34043" s="11"/>
    </row>
    <row r="34044" spans="20:21" x14ac:dyDescent="0.2">
      <c r="T34044" s="11"/>
      <c r="U34044" s="11"/>
    </row>
    <row r="34045" spans="20:21" x14ac:dyDescent="0.2">
      <c r="T34045" s="11"/>
      <c r="U34045" s="11"/>
    </row>
    <row r="34046" spans="20:21" x14ac:dyDescent="0.2">
      <c r="T34046" s="11"/>
      <c r="U34046" s="11"/>
    </row>
    <row r="34047" spans="20:21" x14ac:dyDescent="0.2">
      <c r="T34047" s="11"/>
      <c r="U34047" s="11"/>
    </row>
    <row r="34048" spans="20:21" x14ac:dyDescent="0.2">
      <c r="T34048" s="11"/>
      <c r="U34048" s="11"/>
    </row>
    <row r="34049" spans="20:21" x14ac:dyDescent="0.2">
      <c r="T34049" s="11"/>
      <c r="U34049" s="11"/>
    </row>
    <row r="34050" spans="20:21" x14ac:dyDescent="0.2">
      <c r="T34050" s="11"/>
      <c r="U34050" s="11"/>
    </row>
    <row r="34051" spans="20:21" x14ac:dyDescent="0.2">
      <c r="T34051" s="11"/>
      <c r="U34051" s="11"/>
    </row>
    <row r="34052" spans="20:21" x14ac:dyDescent="0.2">
      <c r="T34052" s="11"/>
      <c r="U34052" s="11"/>
    </row>
    <row r="34053" spans="20:21" x14ac:dyDescent="0.2">
      <c r="T34053" s="11"/>
      <c r="U34053" s="11"/>
    </row>
    <row r="34054" spans="20:21" x14ac:dyDescent="0.2">
      <c r="T34054" s="11"/>
      <c r="U34054" s="11"/>
    </row>
    <row r="34055" spans="20:21" x14ac:dyDescent="0.2">
      <c r="T34055" s="11"/>
      <c r="U34055" s="11"/>
    </row>
    <row r="34056" spans="20:21" x14ac:dyDescent="0.2">
      <c r="T34056" s="11"/>
      <c r="U34056" s="11"/>
    </row>
    <row r="34057" spans="20:21" x14ac:dyDescent="0.2">
      <c r="T34057" s="11"/>
      <c r="U34057" s="11"/>
    </row>
    <row r="34058" spans="20:21" x14ac:dyDescent="0.2">
      <c r="T34058" s="11"/>
      <c r="U34058" s="11"/>
    </row>
    <row r="34059" spans="20:21" x14ac:dyDescent="0.2">
      <c r="T34059" s="11"/>
      <c r="U34059" s="11"/>
    </row>
    <row r="34060" spans="20:21" x14ac:dyDescent="0.2">
      <c r="T34060" s="11"/>
      <c r="U34060" s="11"/>
    </row>
    <row r="34061" spans="20:21" x14ac:dyDescent="0.2">
      <c r="T34061" s="11"/>
      <c r="U34061" s="11"/>
    </row>
    <row r="34062" spans="20:21" x14ac:dyDescent="0.2">
      <c r="T34062" s="11"/>
      <c r="U34062" s="11"/>
    </row>
    <row r="34063" spans="20:21" x14ac:dyDescent="0.2">
      <c r="T34063" s="11"/>
      <c r="U34063" s="11"/>
    </row>
    <row r="34064" spans="20:21" x14ac:dyDescent="0.2">
      <c r="T34064" s="11"/>
      <c r="U34064" s="11"/>
    </row>
    <row r="34065" spans="20:21" x14ac:dyDescent="0.2">
      <c r="T34065" s="11"/>
      <c r="U34065" s="11"/>
    </row>
    <row r="34066" spans="20:21" x14ac:dyDescent="0.2">
      <c r="T34066" s="11"/>
      <c r="U34066" s="11"/>
    </row>
    <row r="34067" spans="20:21" x14ac:dyDescent="0.2">
      <c r="T34067" s="11"/>
      <c r="U34067" s="11"/>
    </row>
    <row r="34068" spans="20:21" x14ac:dyDescent="0.2">
      <c r="T34068" s="11"/>
      <c r="U34068" s="11"/>
    </row>
    <row r="34069" spans="20:21" x14ac:dyDescent="0.2">
      <c r="T34069" s="11"/>
      <c r="U34069" s="11"/>
    </row>
    <row r="34070" spans="20:21" x14ac:dyDescent="0.2">
      <c r="T34070" s="11"/>
      <c r="U34070" s="11"/>
    </row>
    <row r="34071" spans="20:21" x14ac:dyDescent="0.2">
      <c r="T34071" s="11"/>
      <c r="U34071" s="11"/>
    </row>
    <row r="34072" spans="20:21" x14ac:dyDescent="0.2">
      <c r="T34072" s="11"/>
      <c r="U34072" s="11"/>
    </row>
    <row r="34073" spans="20:21" x14ac:dyDescent="0.2">
      <c r="T34073" s="11"/>
      <c r="U34073" s="11"/>
    </row>
    <row r="34074" spans="20:21" x14ac:dyDescent="0.2">
      <c r="T34074" s="11"/>
      <c r="U34074" s="11"/>
    </row>
    <row r="34075" spans="20:21" x14ac:dyDescent="0.2">
      <c r="T34075" s="11"/>
      <c r="U34075" s="11"/>
    </row>
    <row r="34076" spans="20:21" x14ac:dyDescent="0.2">
      <c r="T34076" s="11"/>
      <c r="U34076" s="11"/>
    </row>
    <row r="34077" spans="20:21" x14ac:dyDescent="0.2">
      <c r="T34077" s="11"/>
      <c r="U34077" s="11"/>
    </row>
    <row r="34078" spans="20:21" x14ac:dyDescent="0.2">
      <c r="T34078" s="11"/>
      <c r="U34078" s="11"/>
    </row>
    <row r="34079" spans="20:21" x14ac:dyDescent="0.2">
      <c r="T34079" s="11"/>
      <c r="U34079" s="11"/>
    </row>
    <row r="34080" spans="20:21" x14ac:dyDescent="0.2">
      <c r="T34080" s="11"/>
      <c r="U34080" s="11"/>
    </row>
    <row r="34081" spans="20:21" x14ac:dyDescent="0.2">
      <c r="T34081" s="11"/>
      <c r="U34081" s="11"/>
    </row>
    <row r="34082" spans="20:21" x14ac:dyDescent="0.2">
      <c r="T34082" s="11"/>
      <c r="U34082" s="11"/>
    </row>
    <row r="34083" spans="20:21" x14ac:dyDescent="0.2">
      <c r="T34083" s="11"/>
      <c r="U34083" s="11"/>
    </row>
    <row r="34084" spans="20:21" x14ac:dyDescent="0.2">
      <c r="T34084" s="11"/>
      <c r="U34084" s="11"/>
    </row>
    <row r="34085" spans="20:21" x14ac:dyDescent="0.2">
      <c r="T34085" s="11"/>
      <c r="U34085" s="11"/>
    </row>
    <row r="34086" spans="20:21" x14ac:dyDescent="0.2">
      <c r="T34086" s="11"/>
      <c r="U34086" s="11"/>
    </row>
    <row r="34087" spans="20:21" x14ac:dyDescent="0.2">
      <c r="T34087" s="11"/>
      <c r="U34087" s="11"/>
    </row>
    <row r="34088" spans="20:21" x14ac:dyDescent="0.2">
      <c r="T34088" s="11"/>
      <c r="U34088" s="11"/>
    </row>
    <row r="34089" spans="20:21" x14ac:dyDescent="0.2">
      <c r="T34089" s="11"/>
      <c r="U34089" s="11"/>
    </row>
    <row r="34090" spans="20:21" x14ac:dyDescent="0.2">
      <c r="T34090" s="11"/>
      <c r="U34090" s="11"/>
    </row>
    <row r="34091" spans="20:21" x14ac:dyDescent="0.2">
      <c r="T34091" s="11"/>
      <c r="U34091" s="11"/>
    </row>
    <row r="34092" spans="20:21" x14ac:dyDescent="0.2">
      <c r="T34092" s="11"/>
      <c r="U34092" s="11"/>
    </row>
    <row r="34093" spans="20:21" x14ac:dyDescent="0.2">
      <c r="T34093" s="11"/>
      <c r="U34093" s="11"/>
    </row>
    <row r="34094" spans="20:21" x14ac:dyDescent="0.2">
      <c r="T34094" s="11"/>
      <c r="U34094" s="11"/>
    </row>
    <row r="34095" spans="20:21" x14ac:dyDescent="0.2">
      <c r="T34095" s="11"/>
      <c r="U34095" s="11"/>
    </row>
    <row r="34096" spans="20:21" x14ac:dyDescent="0.2">
      <c r="T34096" s="11"/>
      <c r="U34096" s="11"/>
    </row>
    <row r="34097" spans="20:21" x14ac:dyDescent="0.2">
      <c r="T34097" s="11"/>
      <c r="U34097" s="11"/>
    </row>
    <row r="34098" spans="20:21" x14ac:dyDescent="0.2">
      <c r="T34098" s="11"/>
      <c r="U34098" s="11"/>
    </row>
    <row r="34099" spans="20:21" x14ac:dyDescent="0.2">
      <c r="T34099" s="11"/>
      <c r="U34099" s="11"/>
    </row>
    <row r="34100" spans="20:21" x14ac:dyDescent="0.2">
      <c r="T34100" s="11"/>
      <c r="U34100" s="11"/>
    </row>
    <row r="34101" spans="20:21" x14ac:dyDescent="0.2">
      <c r="T34101" s="11"/>
      <c r="U34101" s="11"/>
    </row>
    <row r="34102" spans="20:21" x14ac:dyDescent="0.2">
      <c r="T34102" s="11"/>
      <c r="U34102" s="11"/>
    </row>
    <row r="34103" spans="20:21" x14ac:dyDescent="0.2">
      <c r="T34103" s="11"/>
      <c r="U34103" s="11"/>
    </row>
    <row r="34104" spans="20:21" x14ac:dyDescent="0.2">
      <c r="T34104" s="11"/>
      <c r="U34104" s="11"/>
    </row>
    <row r="34105" spans="20:21" x14ac:dyDescent="0.2">
      <c r="T34105" s="11"/>
      <c r="U34105" s="11"/>
    </row>
    <row r="34106" spans="20:21" x14ac:dyDescent="0.2">
      <c r="T34106" s="11"/>
      <c r="U34106" s="11"/>
    </row>
    <row r="34107" spans="20:21" x14ac:dyDescent="0.2">
      <c r="T34107" s="11"/>
      <c r="U34107" s="11"/>
    </row>
    <row r="34108" spans="20:21" x14ac:dyDescent="0.2">
      <c r="T34108" s="11"/>
      <c r="U34108" s="11"/>
    </row>
    <row r="34109" spans="20:21" x14ac:dyDescent="0.2">
      <c r="T34109" s="11"/>
      <c r="U34109" s="11"/>
    </row>
    <row r="34110" spans="20:21" x14ac:dyDescent="0.2">
      <c r="T34110" s="11"/>
      <c r="U34110" s="11"/>
    </row>
    <row r="34111" spans="20:21" x14ac:dyDescent="0.2">
      <c r="T34111" s="11"/>
      <c r="U34111" s="11"/>
    </row>
    <row r="34112" spans="20:21" x14ac:dyDescent="0.2">
      <c r="T34112" s="11"/>
      <c r="U34112" s="11"/>
    </row>
    <row r="34113" spans="20:21" x14ac:dyDescent="0.2">
      <c r="T34113" s="11"/>
      <c r="U34113" s="11"/>
    </row>
    <row r="34114" spans="20:21" x14ac:dyDescent="0.2">
      <c r="T34114" s="11"/>
      <c r="U34114" s="11"/>
    </row>
    <row r="34115" spans="20:21" x14ac:dyDescent="0.2">
      <c r="T34115" s="11"/>
      <c r="U34115" s="11"/>
    </row>
    <row r="34116" spans="20:21" x14ac:dyDescent="0.2">
      <c r="T34116" s="11"/>
      <c r="U34116" s="11"/>
    </row>
    <row r="34117" spans="20:21" x14ac:dyDescent="0.2">
      <c r="T34117" s="11"/>
      <c r="U34117" s="11"/>
    </row>
    <row r="34118" spans="20:21" x14ac:dyDescent="0.2">
      <c r="T34118" s="11"/>
      <c r="U34118" s="11"/>
    </row>
    <row r="34119" spans="20:21" x14ac:dyDescent="0.2">
      <c r="T34119" s="11"/>
      <c r="U34119" s="11"/>
    </row>
    <row r="34120" spans="20:21" x14ac:dyDescent="0.2">
      <c r="T34120" s="11"/>
      <c r="U34120" s="11"/>
    </row>
    <row r="34121" spans="20:21" x14ac:dyDescent="0.2">
      <c r="T34121" s="11"/>
      <c r="U34121" s="11"/>
    </row>
    <row r="34122" spans="20:21" x14ac:dyDescent="0.2">
      <c r="T34122" s="11"/>
      <c r="U34122" s="11"/>
    </row>
    <row r="34123" spans="20:21" x14ac:dyDescent="0.2">
      <c r="T34123" s="11"/>
      <c r="U34123" s="11"/>
    </row>
    <row r="34124" spans="20:21" x14ac:dyDescent="0.2">
      <c r="T34124" s="11"/>
      <c r="U34124" s="11"/>
    </row>
    <row r="34125" spans="20:21" x14ac:dyDescent="0.2">
      <c r="T34125" s="11"/>
      <c r="U34125" s="11"/>
    </row>
    <row r="34126" spans="20:21" x14ac:dyDescent="0.2">
      <c r="T34126" s="11"/>
      <c r="U34126" s="11"/>
    </row>
    <row r="34127" spans="20:21" x14ac:dyDescent="0.2">
      <c r="T34127" s="11"/>
      <c r="U34127" s="11"/>
    </row>
    <row r="34128" spans="20:21" x14ac:dyDescent="0.2">
      <c r="T34128" s="11"/>
      <c r="U34128" s="11"/>
    </row>
    <row r="34129" spans="20:21" x14ac:dyDescent="0.2">
      <c r="T34129" s="11"/>
      <c r="U34129" s="11"/>
    </row>
    <row r="34130" spans="20:21" x14ac:dyDescent="0.2">
      <c r="T34130" s="11"/>
      <c r="U34130" s="11"/>
    </row>
    <row r="34131" spans="20:21" x14ac:dyDescent="0.2">
      <c r="T34131" s="11"/>
      <c r="U34131" s="11"/>
    </row>
    <row r="34132" spans="20:21" x14ac:dyDescent="0.2">
      <c r="T34132" s="11"/>
      <c r="U34132" s="11"/>
    </row>
    <row r="34133" spans="20:21" x14ac:dyDescent="0.2">
      <c r="T34133" s="11"/>
      <c r="U34133" s="11"/>
    </row>
    <row r="34134" spans="20:21" x14ac:dyDescent="0.2">
      <c r="T34134" s="11"/>
      <c r="U34134" s="11"/>
    </row>
    <row r="34135" spans="20:21" x14ac:dyDescent="0.2">
      <c r="T34135" s="11"/>
      <c r="U34135" s="11"/>
    </row>
    <row r="34136" spans="20:21" x14ac:dyDescent="0.2">
      <c r="T34136" s="11"/>
      <c r="U34136" s="11"/>
    </row>
    <row r="34137" spans="20:21" x14ac:dyDescent="0.2">
      <c r="T34137" s="11"/>
      <c r="U34137" s="11"/>
    </row>
    <row r="34138" spans="20:21" x14ac:dyDescent="0.2">
      <c r="T34138" s="11"/>
      <c r="U34138" s="11"/>
    </row>
    <row r="34139" spans="20:21" x14ac:dyDescent="0.2">
      <c r="T34139" s="11"/>
      <c r="U34139" s="11"/>
    </row>
    <row r="34140" spans="20:21" x14ac:dyDescent="0.2">
      <c r="T34140" s="11"/>
      <c r="U34140" s="11"/>
    </row>
    <row r="34141" spans="20:21" x14ac:dyDescent="0.2">
      <c r="T34141" s="11"/>
      <c r="U34141" s="11"/>
    </row>
    <row r="34142" spans="20:21" x14ac:dyDescent="0.2">
      <c r="T34142" s="11"/>
      <c r="U34142" s="11"/>
    </row>
    <row r="34143" spans="20:21" x14ac:dyDescent="0.2">
      <c r="T34143" s="11"/>
      <c r="U34143" s="11"/>
    </row>
    <row r="34144" spans="20:21" x14ac:dyDescent="0.2">
      <c r="T34144" s="11"/>
      <c r="U34144" s="11"/>
    </row>
    <row r="34145" spans="20:21" x14ac:dyDescent="0.2">
      <c r="T34145" s="11"/>
      <c r="U34145" s="11"/>
    </row>
    <row r="34146" spans="20:21" x14ac:dyDescent="0.2">
      <c r="T34146" s="11"/>
      <c r="U34146" s="11"/>
    </row>
    <row r="34147" spans="20:21" x14ac:dyDescent="0.2">
      <c r="T34147" s="11"/>
      <c r="U34147" s="11"/>
    </row>
    <row r="34148" spans="20:21" x14ac:dyDescent="0.2">
      <c r="T34148" s="11"/>
      <c r="U34148" s="11"/>
    </row>
    <row r="34149" spans="20:21" x14ac:dyDescent="0.2">
      <c r="T34149" s="11"/>
      <c r="U34149" s="11"/>
    </row>
    <row r="34150" spans="20:21" x14ac:dyDescent="0.2">
      <c r="T34150" s="11"/>
      <c r="U34150" s="11"/>
    </row>
    <row r="34151" spans="20:21" x14ac:dyDescent="0.2">
      <c r="T34151" s="11"/>
      <c r="U34151" s="11"/>
    </row>
    <row r="34152" spans="20:21" x14ac:dyDescent="0.2">
      <c r="T34152" s="11"/>
      <c r="U34152" s="11"/>
    </row>
    <row r="34153" spans="20:21" x14ac:dyDescent="0.2">
      <c r="T34153" s="11"/>
      <c r="U34153" s="11"/>
    </row>
    <row r="34154" spans="20:21" x14ac:dyDescent="0.2">
      <c r="T34154" s="11"/>
      <c r="U34154" s="11"/>
    </row>
    <row r="34155" spans="20:21" x14ac:dyDescent="0.2">
      <c r="T34155" s="11"/>
      <c r="U34155" s="11"/>
    </row>
    <row r="34156" spans="20:21" x14ac:dyDescent="0.2">
      <c r="T34156" s="11"/>
      <c r="U34156" s="11"/>
    </row>
    <row r="34157" spans="20:21" x14ac:dyDescent="0.2">
      <c r="T34157" s="11"/>
      <c r="U34157" s="11"/>
    </row>
    <row r="34158" spans="20:21" x14ac:dyDescent="0.2">
      <c r="T34158" s="11"/>
      <c r="U34158" s="11"/>
    </row>
    <row r="34159" spans="20:21" x14ac:dyDescent="0.2">
      <c r="T34159" s="11"/>
      <c r="U34159" s="11"/>
    </row>
    <row r="34160" spans="20:21" x14ac:dyDescent="0.2">
      <c r="T34160" s="11"/>
      <c r="U34160" s="11"/>
    </row>
    <row r="34161" spans="20:21" x14ac:dyDescent="0.2">
      <c r="T34161" s="11"/>
      <c r="U34161" s="11"/>
    </row>
    <row r="34162" spans="20:21" x14ac:dyDescent="0.2">
      <c r="T34162" s="11"/>
      <c r="U34162" s="11"/>
    </row>
    <row r="34163" spans="20:21" x14ac:dyDescent="0.2">
      <c r="T34163" s="11"/>
      <c r="U34163" s="11"/>
    </row>
    <row r="34164" spans="20:21" x14ac:dyDescent="0.2">
      <c r="T34164" s="11"/>
      <c r="U34164" s="11"/>
    </row>
    <row r="34165" spans="20:21" x14ac:dyDescent="0.2">
      <c r="T34165" s="11"/>
      <c r="U34165" s="11"/>
    </row>
    <row r="34166" spans="20:21" x14ac:dyDescent="0.2">
      <c r="T34166" s="11"/>
      <c r="U34166" s="11"/>
    </row>
    <row r="34167" spans="20:21" x14ac:dyDescent="0.2">
      <c r="T34167" s="11"/>
      <c r="U34167" s="11"/>
    </row>
    <row r="34168" spans="20:21" x14ac:dyDescent="0.2">
      <c r="T34168" s="11"/>
      <c r="U34168" s="11"/>
    </row>
    <row r="34169" spans="20:21" x14ac:dyDescent="0.2">
      <c r="T34169" s="11"/>
      <c r="U34169" s="11"/>
    </row>
    <row r="34170" spans="20:21" x14ac:dyDescent="0.2">
      <c r="T34170" s="11"/>
      <c r="U34170" s="11"/>
    </row>
    <row r="34171" spans="20:21" x14ac:dyDescent="0.2">
      <c r="T34171" s="11"/>
      <c r="U34171" s="11"/>
    </row>
    <row r="34172" spans="20:21" x14ac:dyDescent="0.2">
      <c r="T34172" s="11"/>
      <c r="U34172" s="11"/>
    </row>
    <row r="34173" spans="20:21" x14ac:dyDescent="0.2">
      <c r="T34173" s="11"/>
      <c r="U34173" s="11"/>
    </row>
    <row r="34174" spans="20:21" x14ac:dyDescent="0.2">
      <c r="T34174" s="11"/>
      <c r="U34174" s="11"/>
    </row>
    <row r="34175" spans="20:21" x14ac:dyDescent="0.2">
      <c r="T34175" s="11"/>
      <c r="U34175" s="11"/>
    </row>
    <row r="34176" spans="20:21" x14ac:dyDescent="0.2">
      <c r="T34176" s="11"/>
      <c r="U34176" s="11"/>
    </row>
    <row r="34177" spans="20:21" x14ac:dyDescent="0.2">
      <c r="T34177" s="11"/>
      <c r="U34177" s="11"/>
    </row>
    <row r="34178" spans="20:21" x14ac:dyDescent="0.2">
      <c r="T34178" s="11"/>
      <c r="U34178" s="11"/>
    </row>
    <row r="34179" spans="20:21" x14ac:dyDescent="0.2">
      <c r="T34179" s="11"/>
      <c r="U34179" s="11"/>
    </row>
    <row r="34180" spans="20:21" x14ac:dyDescent="0.2">
      <c r="T34180" s="11"/>
      <c r="U34180" s="11"/>
    </row>
    <row r="34181" spans="20:21" x14ac:dyDescent="0.2">
      <c r="T34181" s="11"/>
      <c r="U34181" s="11"/>
    </row>
    <row r="34182" spans="20:21" x14ac:dyDescent="0.2">
      <c r="T34182" s="11"/>
      <c r="U34182" s="11"/>
    </row>
    <row r="34183" spans="20:21" x14ac:dyDescent="0.2">
      <c r="T34183" s="11"/>
      <c r="U34183" s="11"/>
    </row>
    <row r="34184" spans="20:21" x14ac:dyDescent="0.2">
      <c r="T34184" s="11"/>
      <c r="U34184" s="11"/>
    </row>
    <row r="34185" spans="20:21" x14ac:dyDescent="0.2">
      <c r="T34185" s="11"/>
      <c r="U34185" s="11"/>
    </row>
    <row r="34186" spans="20:21" x14ac:dyDescent="0.2">
      <c r="T34186" s="11"/>
      <c r="U34186" s="11"/>
    </row>
    <row r="34187" spans="20:21" x14ac:dyDescent="0.2">
      <c r="T34187" s="11"/>
      <c r="U34187" s="11"/>
    </row>
    <row r="34188" spans="20:21" x14ac:dyDescent="0.2">
      <c r="T34188" s="11"/>
      <c r="U34188" s="11"/>
    </row>
    <row r="34189" spans="20:21" x14ac:dyDescent="0.2">
      <c r="T34189" s="11"/>
      <c r="U34189" s="11"/>
    </row>
    <row r="34190" spans="20:21" x14ac:dyDescent="0.2">
      <c r="T34190" s="11"/>
      <c r="U34190" s="11"/>
    </row>
    <row r="34191" spans="20:21" x14ac:dyDescent="0.2">
      <c r="T34191" s="11"/>
      <c r="U34191" s="11"/>
    </row>
    <row r="34192" spans="20:21" x14ac:dyDescent="0.2">
      <c r="T34192" s="11"/>
      <c r="U34192" s="11"/>
    </row>
    <row r="34193" spans="20:21" x14ac:dyDescent="0.2">
      <c r="T34193" s="11"/>
      <c r="U34193" s="11"/>
    </row>
    <row r="34194" spans="20:21" x14ac:dyDescent="0.2">
      <c r="T34194" s="11"/>
      <c r="U34194" s="11"/>
    </row>
    <row r="34195" spans="20:21" x14ac:dyDescent="0.2">
      <c r="T34195" s="11"/>
      <c r="U34195" s="11"/>
    </row>
    <row r="34196" spans="20:21" x14ac:dyDescent="0.2">
      <c r="T34196" s="11"/>
      <c r="U34196" s="11"/>
    </row>
    <row r="34197" spans="20:21" x14ac:dyDescent="0.2">
      <c r="T34197" s="11"/>
      <c r="U34197" s="11"/>
    </row>
    <row r="34198" spans="20:21" x14ac:dyDescent="0.2">
      <c r="T34198" s="11"/>
      <c r="U34198" s="11"/>
    </row>
    <row r="34199" spans="20:21" x14ac:dyDescent="0.2">
      <c r="T34199" s="11"/>
      <c r="U34199" s="11"/>
    </row>
    <row r="34200" spans="20:21" x14ac:dyDescent="0.2">
      <c r="T34200" s="11"/>
      <c r="U34200" s="11"/>
    </row>
    <row r="34201" spans="20:21" x14ac:dyDescent="0.2">
      <c r="T34201" s="11"/>
      <c r="U34201" s="11"/>
    </row>
    <row r="34202" spans="20:21" x14ac:dyDescent="0.2">
      <c r="T34202" s="11"/>
      <c r="U34202" s="11"/>
    </row>
    <row r="34203" spans="20:21" x14ac:dyDescent="0.2">
      <c r="T34203" s="11"/>
      <c r="U34203" s="11"/>
    </row>
    <row r="34204" spans="20:21" x14ac:dyDescent="0.2">
      <c r="T34204" s="11"/>
      <c r="U34204" s="11"/>
    </row>
    <row r="34205" spans="20:21" x14ac:dyDescent="0.2">
      <c r="T34205" s="11"/>
      <c r="U34205" s="11"/>
    </row>
    <row r="34206" spans="20:21" x14ac:dyDescent="0.2">
      <c r="T34206" s="11"/>
      <c r="U34206" s="11"/>
    </row>
    <row r="34207" spans="20:21" x14ac:dyDescent="0.2">
      <c r="T34207" s="11"/>
      <c r="U34207" s="11"/>
    </row>
    <row r="34208" spans="20:21" x14ac:dyDescent="0.2">
      <c r="T34208" s="11"/>
      <c r="U34208" s="11"/>
    </row>
    <row r="34209" spans="20:21" x14ac:dyDescent="0.2">
      <c r="T34209" s="11"/>
      <c r="U34209" s="11"/>
    </row>
    <row r="34210" spans="20:21" x14ac:dyDescent="0.2">
      <c r="T34210" s="11"/>
      <c r="U34210" s="11"/>
    </row>
    <row r="34211" spans="20:21" x14ac:dyDescent="0.2">
      <c r="T34211" s="11"/>
      <c r="U34211" s="11"/>
    </row>
    <row r="34212" spans="20:21" x14ac:dyDescent="0.2">
      <c r="T34212" s="11"/>
      <c r="U34212" s="11"/>
    </row>
    <row r="34213" spans="20:21" x14ac:dyDescent="0.2">
      <c r="T34213" s="11"/>
      <c r="U34213" s="11"/>
    </row>
    <row r="34214" spans="20:21" x14ac:dyDescent="0.2">
      <c r="T34214" s="11"/>
      <c r="U34214" s="11"/>
    </row>
    <row r="34215" spans="20:21" x14ac:dyDescent="0.2">
      <c r="T34215" s="11"/>
      <c r="U34215" s="11"/>
    </row>
    <row r="34216" spans="20:21" x14ac:dyDescent="0.2">
      <c r="T34216" s="11"/>
      <c r="U34216" s="11"/>
    </row>
    <row r="34217" spans="20:21" x14ac:dyDescent="0.2">
      <c r="T34217" s="11"/>
      <c r="U34217" s="11"/>
    </row>
    <row r="34218" spans="20:21" x14ac:dyDescent="0.2">
      <c r="T34218" s="11"/>
      <c r="U34218" s="11"/>
    </row>
    <row r="34219" spans="20:21" x14ac:dyDescent="0.2">
      <c r="T34219" s="11"/>
      <c r="U34219" s="11"/>
    </row>
    <row r="34220" spans="20:21" x14ac:dyDescent="0.2">
      <c r="T34220" s="11"/>
      <c r="U34220" s="11"/>
    </row>
    <row r="34221" spans="20:21" x14ac:dyDescent="0.2">
      <c r="T34221" s="11"/>
      <c r="U34221" s="11"/>
    </row>
    <row r="34222" spans="20:21" x14ac:dyDescent="0.2">
      <c r="T34222" s="11"/>
      <c r="U34222" s="11"/>
    </row>
    <row r="34223" spans="20:21" x14ac:dyDescent="0.2">
      <c r="T34223" s="11"/>
      <c r="U34223" s="11"/>
    </row>
    <row r="34224" spans="20:21" x14ac:dyDescent="0.2">
      <c r="T34224" s="11"/>
      <c r="U34224" s="11"/>
    </row>
    <row r="34225" spans="20:21" x14ac:dyDescent="0.2">
      <c r="T34225" s="11"/>
      <c r="U34225" s="11"/>
    </row>
    <row r="34226" spans="20:21" x14ac:dyDescent="0.2">
      <c r="T34226" s="11"/>
      <c r="U34226" s="11"/>
    </row>
    <row r="34227" spans="20:21" x14ac:dyDescent="0.2">
      <c r="T34227" s="11"/>
      <c r="U34227" s="11"/>
    </row>
    <row r="34228" spans="20:21" x14ac:dyDescent="0.2">
      <c r="T34228" s="11"/>
      <c r="U34228" s="11"/>
    </row>
    <row r="34229" spans="20:21" x14ac:dyDescent="0.2">
      <c r="T34229" s="11"/>
      <c r="U34229" s="11"/>
    </row>
    <row r="34230" spans="20:21" x14ac:dyDescent="0.2">
      <c r="T34230" s="11"/>
      <c r="U34230" s="11"/>
    </row>
    <row r="34231" spans="20:21" x14ac:dyDescent="0.2">
      <c r="T34231" s="11"/>
      <c r="U34231" s="11"/>
    </row>
    <row r="34232" spans="20:21" x14ac:dyDescent="0.2">
      <c r="T34232" s="11"/>
      <c r="U34232" s="11"/>
    </row>
    <row r="34233" spans="20:21" x14ac:dyDescent="0.2">
      <c r="T34233" s="11"/>
      <c r="U34233" s="11"/>
    </row>
    <row r="34234" spans="20:21" x14ac:dyDescent="0.2">
      <c r="T34234" s="11"/>
      <c r="U34234" s="11"/>
    </row>
    <row r="34235" spans="20:21" x14ac:dyDescent="0.2">
      <c r="T34235" s="11"/>
      <c r="U34235" s="11"/>
    </row>
    <row r="34236" spans="20:21" x14ac:dyDescent="0.2">
      <c r="T34236" s="11"/>
      <c r="U34236" s="11"/>
    </row>
    <row r="34237" spans="20:21" x14ac:dyDescent="0.2">
      <c r="T34237" s="11"/>
      <c r="U34237" s="11"/>
    </row>
    <row r="34238" spans="20:21" x14ac:dyDescent="0.2">
      <c r="T34238" s="11"/>
      <c r="U34238" s="11"/>
    </row>
    <row r="34239" spans="20:21" x14ac:dyDescent="0.2">
      <c r="T34239" s="11"/>
      <c r="U34239" s="11"/>
    </row>
    <row r="34240" spans="20:21" x14ac:dyDescent="0.2">
      <c r="T34240" s="11"/>
      <c r="U34240" s="11"/>
    </row>
    <row r="34241" spans="20:21" x14ac:dyDescent="0.2">
      <c r="T34241" s="11"/>
      <c r="U34241" s="11"/>
    </row>
    <row r="34242" spans="20:21" x14ac:dyDescent="0.2">
      <c r="T34242" s="11"/>
      <c r="U34242" s="11"/>
    </row>
    <row r="34243" spans="20:21" x14ac:dyDescent="0.2">
      <c r="T34243" s="11"/>
      <c r="U34243" s="11"/>
    </row>
    <row r="34244" spans="20:21" x14ac:dyDescent="0.2">
      <c r="T34244" s="11"/>
      <c r="U34244" s="11"/>
    </row>
    <row r="34245" spans="20:21" x14ac:dyDescent="0.2">
      <c r="T34245" s="11"/>
      <c r="U34245" s="11"/>
    </row>
    <row r="34246" spans="20:21" x14ac:dyDescent="0.2">
      <c r="T34246" s="11"/>
      <c r="U34246" s="11"/>
    </row>
    <row r="34247" spans="20:21" x14ac:dyDescent="0.2">
      <c r="T34247" s="11"/>
      <c r="U34247" s="11"/>
    </row>
    <row r="34248" spans="20:21" x14ac:dyDescent="0.2">
      <c r="T34248" s="11"/>
      <c r="U34248" s="11"/>
    </row>
    <row r="34249" spans="20:21" x14ac:dyDescent="0.2">
      <c r="T34249" s="11"/>
      <c r="U34249" s="11"/>
    </row>
    <row r="34250" spans="20:21" x14ac:dyDescent="0.2">
      <c r="T34250" s="11"/>
      <c r="U34250" s="11"/>
    </row>
    <row r="34251" spans="20:21" x14ac:dyDescent="0.2">
      <c r="T34251" s="11"/>
      <c r="U34251" s="11"/>
    </row>
    <row r="34252" spans="20:21" x14ac:dyDescent="0.2">
      <c r="T34252" s="11"/>
      <c r="U34252" s="11"/>
    </row>
    <row r="34253" spans="20:21" x14ac:dyDescent="0.2">
      <c r="T34253" s="11"/>
      <c r="U34253" s="11"/>
    </row>
    <row r="34254" spans="20:21" x14ac:dyDescent="0.2">
      <c r="T34254" s="11"/>
      <c r="U34254" s="11"/>
    </row>
    <row r="34255" spans="20:21" x14ac:dyDescent="0.2">
      <c r="T34255" s="11"/>
      <c r="U34255" s="11"/>
    </row>
    <row r="34256" spans="20:21" x14ac:dyDescent="0.2">
      <c r="T34256" s="11"/>
      <c r="U34256" s="11"/>
    </row>
    <row r="34257" spans="20:21" x14ac:dyDescent="0.2">
      <c r="T34257" s="11"/>
      <c r="U34257" s="11"/>
    </row>
    <row r="34258" spans="20:21" x14ac:dyDescent="0.2">
      <c r="T34258" s="11"/>
      <c r="U34258" s="11"/>
    </row>
    <row r="34259" spans="20:21" x14ac:dyDescent="0.2">
      <c r="T34259" s="11"/>
      <c r="U34259" s="11"/>
    </row>
    <row r="34260" spans="20:21" x14ac:dyDescent="0.2">
      <c r="T34260" s="11"/>
      <c r="U34260" s="11"/>
    </row>
    <row r="34261" spans="20:21" x14ac:dyDescent="0.2">
      <c r="T34261" s="11"/>
      <c r="U34261" s="11"/>
    </row>
    <row r="34262" spans="20:21" x14ac:dyDescent="0.2">
      <c r="T34262" s="11"/>
      <c r="U34262" s="11"/>
    </row>
    <row r="34263" spans="20:21" x14ac:dyDescent="0.2">
      <c r="T34263" s="11"/>
      <c r="U34263" s="11"/>
    </row>
    <row r="34264" spans="20:21" x14ac:dyDescent="0.2">
      <c r="T34264" s="11"/>
      <c r="U34264" s="11"/>
    </row>
    <row r="34265" spans="20:21" x14ac:dyDescent="0.2">
      <c r="T34265" s="11"/>
      <c r="U34265" s="11"/>
    </row>
    <row r="34266" spans="20:21" x14ac:dyDescent="0.2">
      <c r="T34266" s="11"/>
      <c r="U34266" s="11"/>
    </row>
    <row r="34267" spans="20:21" x14ac:dyDescent="0.2">
      <c r="T34267" s="11"/>
      <c r="U34267" s="11"/>
    </row>
    <row r="34268" spans="20:21" x14ac:dyDescent="0.2">
      <c r="T34268" s="11"/>
      <c r="U34268" s="11"/>
    </row>
    <row r="34269" spans="20:21" x14ac:dyDescent="0.2">
      <c r="T34269" s="11"/>
      <c r="U34269" s="11"/>
    </row>
    <row r="34270" spans="20:21" x14ac:dyDescent="0.2">
      <c r="T34270" s="11"/>
      <c r="U34270" s="11"/>
    </row>
    <row r="34271" spans="20:21" x14ac:dyDescent="0.2">
      <c r="T34271" s="11"/>
      <c r="U34271" s="11"/>
    </row>
    <row r="34272" spans="20:21" x14ac:dyDescent="0.2">
      <c r="T34272" s="11"/>
      <c r="U34272" s="11"/>
    </row>
    <row r="34273" spans="20:21" x14ac:dyDescent="0.2">
      <c r="T34273" s="11"/>
      <c r="U34273" s="11"/>
    </row>
    <row r="34274" spans="20:21" x14ac:dyDescent="0.2">
      <c r="T34274" s="11"/>
      <c r="U34274" s="11"/>
    </row>
    <row r="34275" spans="20:21" x14ac:dyDescent="0.2">
      <c r="T34275" s="11"/>
      <c r="U34275" s="11"/>
    </row>
    <row r="34276" spans="20:21" x14ac:dyDescent="0.2">
      <c r="T34276" s="11"/>
      <c r="U34276" s="11"/>
    </row>
    <row r="34277" spans="20:21" x14ac:dyDescent="0.2">
      <c r="T34277" s="11"/>
      <c r="U34277" s="11"/>
    </row>
    <row r="34278" spans="20:21" x14ac:dyDescent="0.2">
      <c r="T34278" s="11"/>
      <c r="U34278" s="11"/>
    </row>
    <row r="34279" spans="20:21" x14ac:dyDescent="0.2">
      <c r="T34279" s="11"/>
      <c r="U34279" s="11"/>
    </row>
    <row r="34280" spans="20:21" x14ac:dyDescent="0.2">
      <c r="T34280" s="11"/>
      <c r="U34280" s="11"/>
    </row>
    <row r="34281" spans="20:21" x14ac:dyDescent="0.2">
      <c r="T34281" s="11"/>
      <c r="U34281" s="11"/>
    </row>
    <row r="34282" spans="20:21" x14ac:dyDescent="0.2">
      <c r="T34282" s="11"/>
      <c r="U34282" s="11"/>
    </row>
    <row r="34283" spans="20:21" x14ac:dyDescent="0.2">
      <c r="T34283" s="11"/>
      <c r="U34283" s="11"/>
    </row>
    <row r="34284" spans="20:21" x14ac:dyDescent="0.2">
      <c r="T34284" s="11"/>
      <c r="U34284" s="11"/>
    </row>
    <row r="34285" spans="20:21" x14ac:dyDescent="0.2">
      <c r="T34285" s="11"/>
      <c r="U34285" s="11"/>
    </row>
    <row r="34286" spans="20:21" x14ac:dyDescent="0.2">
      <c r="T34286" s="11"/>
      <c r="U34286" s="11"/>
    </row>
    <row r="34287" spans="20:21" x14ac:dyDescent="0.2">
      <c r="T34287" s="11"/>
      <c r="U34287" s="11"/>
    </row>
    <row r="34288" spans="20:21" x14ac:dyDescent="0.2">
      <c r="T34288" s="11"/>
      <c r="U34288" s="11"/>
    </row>
    <row r="34289" spans="20:21" x14ac:dyDescent="0.2">
      <c r="T34289" s="11"/>
      <c r="U34289" s="11"/>
    </row>
    <row r="34290" spans="20:21" x14ac:dyDescent="0.2">
      <c r="T34290" s="11"/>
      <c r="U34290" s="11"/>
    </row>
    <row r="34291" spans="20:21" x14ac:dyDescent="0.2">
      <c r="T34291" s="11"/>
      <c r="U34291" s="11"/>
    </row>
    <row r="34292" spans="20:21" x14ac:dyDescent="0.2">
      <c r="T34292" s="11"/>
      <c r="U34292" s="11"/>
    </row>
    <row r="34293" spans="20:21" x14ac:dyDescent="0.2">
      <c r="T34293" s="11"/>
      <c r="U34293" s="11"/>
    </row>
    <row r="34294" spans="20:21" x14ac:dyDescent="0.2">
      <c r="T34294" s="11"/>
      <c r="U34294" s="11"/>
    </row>
    <row r="34295" spans="20:21" x14ac:dyDescent="0.2">
      <c r="T34295" s="11"/>
      <c r="U34295" s="11"/>
    </row>
    <row r="34296" spans="20:21" x14ac:dyDescent="0.2">
      <c r="T34296" s="11"/>
      <c r="U34296" s="11"/>
    </row>
    <row r="34297" spans="20:21" x14ac:dyDescent="0.2">
      <c r="T34297" s="11"/>
      <c r="U34297" s="11"/>
    </row>
    <row r="34298" spans="20:21" x14ac:dyDescent="0.2">
      <c r="T34298" s="11"/>
      <c r="U34298" s="11"/>
    </row>
    <row r="34299" spans="20:21" x14ac:dyDescent="0.2">
      <c r="T34299" s="11"/>
      <c r="U34299" s="11"/>
    </row>
    <row r="34300" spans="20:21" x14ac:dyDescent="0.2">
      <c r="T34300" s="11"/>
      <c r="U34300" s="11"/>
    </row>
    <row r="34301" spans="20:21" x14ac:dyDescent="0.2">
      <c r="T34301" s="11"/>
      <c r="U34301" s="11"/>
    </row>
    <row r="34302" spans="20:21" x14ac:dyDescent="0.2">
      <c r="T34302" s="11"/>
      <c r="U34302" s="11"/>
    </row>
    <row r="34303" spans="20:21" x14ac:dyDescent="0.2">
      <c r="T34303" s="11"/>
      <c r="U34303" s="11"/>
    </row>
    <row r="34304" spans="20:21" x14ac:dyDescent="0.2">
      <c r="T34304" s="11"/>
      <c r="U34304" s="11"/>
    </row>
    <row r="34305" spans="20:21" x14ac:dyDescent="0.2">
      <c r="T34305" s="11"/>
      <c r="U34305" s="11"/>
    </row>
    <row r="34306" spans="20:21" x14ac:dyDescent="0.2">
      <c r="T34306" s="11"/>
      <c r="U34306" s="11"/>
    </row>
    <row r="34307" spans="20:21" x14ac:dyDescent="0.2">
      <c r="T34307" s="11"/>
      <c r="U34307" s="11"/>
    </row>
    <row r="34308" spans="20:21" x14ac:dyDescent="0.2">
      <c r="T34308" s="11"/>
      <c r="U34308" s="11"/>
    </row>
    <row r="34309" spans="20:21" x14ac:dyDescent="0.2">
      <c r="T34309" s="11"/>
      <c r="U34309" s="11"/>
    </row>
    <row r="34310" spans="20:21" x14ac:dyDescent="0.2">
      <c r="T34310" s="11"/>
      <c r="U34310" s="11"/>
    </row>
    <row r="34311" spans="20:21" x14ac:dyDescent="0.2">
      <c r="T34311" s="11"/>
      <c r="U34311" s="11"/>
    </row>
    <row r="34312" spans="20:21" x14ac:dyDescent="0.2">
      <c r="T34312" s="11"/>
      <c r="U34312" s="11"/>
    </row>
    <row r="34313" spans="20:21" x14ac:dyDescent="0.2">
      <c r="T34313" s="11"/>
      <c r="U34313" s="11"/>
    </row>
    <row r="34314" spans="20:21" x14ac:dyDescent="0.2">
      <c r="T34314" s="11"/>
      <c r="U34314" s="11"/>
    </row>
    <row r="34315" spans="20:21" x14ac:dyDescent="0.2">
      <c r="T34315" s="11"/>
      <c r="U34315" s="11"/>
    </row>
    <row r="34316" spans="20:21" x14ac:dyDescent="0.2">
      <c r="T34316" s="11"/>
      <c r="U34316" s="11"/>
    </row>
    <row r="34317" spans="20:21" x14ac:dyDescent="0.2">
      <c r="T34317" s="11"/>
      <c r="U34317" s="11"/>
    </row>
    <row r="34318" spans="20:21" x14ac:dyDescent="0.2">
      <c r="T34318" s="11"/>
      <c r="U34318" s="11"/>
    </row>
    <row r="34319" spans="20:21" x14ac:dyDescent="0.2">
      <c r="T34319" s="11"/>
      <c r="U34319" s="11"/>
    </row>
    <row r="34320" spans="20:21" x14ac:dyDescent="0.2">
      <c r="T34320" s="11"/>
      <c r="U34320" s="11"/>
    </row>
    <row r="34321" spans="20:21" x14ac:dyDescent="0.2">
      <c r="T34321" s="11"/>
      <c r="U34321" s="11"/>
    </row>
    <row r="34322" spans="20:21" x14ac:dyDescent="0.2">
      <c r="T34322" s="11"/>
      <c r="U34322" s="11"/>
    </row>
    <row r="34323" spans="20:21" x14ac:dyDescent="0.2">
      <c r="T34323" s="11"/>
      <c r="U34323" s="11"/>
    </row>
    <row r="34324" spans="20:21" x14ac:dyDescent="0.2">
      <c r="T34324" s="11"/>
      <c r="U34324" s="11"/>
    </row>
    <row r="34325" spans="20:21" x14ac:dyDescent="0.2">
      <c r="T34325" s="11"/>
      <c r="U34325" s="11"/>
    </row>
    <row r="34326" spans="20:21" x14ac:dyDescent="0.2">
      <c r="T34326" s="11"/>
      <c r="U34326" s="11"/>
    </row>
    <row r="34327" spans="20:21" x14ac:dyDescent="0.2">
      <c r="T34327" s="11"/>
      <c r="U34327" s="11"/>
    </row>
    <row r="34328" spans="20:21" x14ac:dyDescent="0.2">
      <c r="T34328" s="11"/>
      <c r="U34328" s="11"/>
    </row>
    <row r="34329" spans="20:21" x14ac:dyDescent="0.2">
      <c r="T34329" s="11"/>
      <c r="U34329" s="11"/>
    </row>
    <row r="34330" spans="20:21" x14ac:dyDescent="0.2">
      <c r="T34330" s="11"/>
      <c r="U34330" s="11"/>
    </row>
    <row r="34331" spans="20:21" x14ac:dyDescent="0.2">
      <c r="T34331" s="11"/>
      <c r="U34331" s="11"/>
    </row>
    <row r="34332" spans="20:21" x14ac:dyDescent="0.2">
      <c r="T34332" s="11"/>
      <c r="U34332" s="11"/>
    </row>
    <row r="34333" spans="20:21" x14ac:dyDescent="0.2">
      <c r="T34333" s="11"/>
      <c r="U34333" s="11"/>
    </row>
    <row r="34334" spans="20:21" x14ac:dyDescent="0.2">
      <c r="T34334" s="11"/>
      <c r="U34334" s="11"/>
    </row>
    <row r="34335" spans="20:21" x14ac:dyDescent="0.2">
      <c r="T34335" s="11"/>
      <c r="U34335" s="11"/>
    </row>
    <row r="34336" spans="20:21" x14ac:dyDescent="0.2">
      <c r="T34336" s="11"/>
      <c r="U34336" s="11"/>
    </row>
    <row r="34337" spans="20:21" x14ac:dyDescent="0.2">
      <c r="T34337" s="11"/>
      <c r="U34337" s="11"/>
    </row>
    <row r="34338" spans="20:21" x14ac:dyDescent="0.2">
      <c r="T34338" s="11"/>
      <c r="U34338" s="11"/>
    </row>
    <row r="34339" spans="20:21" x14ac:dyDescent="0.2">
      <c r="T34339" s="11"/>
      <c r="U34339" s="11"/>
    </row>
    <row r="34340" spans="20:21" x14ac:dyDescent="0.2">
      <c r="T34340" s="11"/>
      <c r="U34340" s="11"/>
    </row>
    <row r="34341" spans="20:21" x14ac:dyDescent="0.2">
      <c r="T34341" s="11"/>
      <c r="U34341" s="11"/>
    </row>
    <row r="34342" spans="20:21" x14ac:dyDescent="0.2">
      <c r="T34342" s="11"/>
      <c r="U34342" s="11"/>
    </row>
    <row r="34343" spans="20:21" x14ac:dyDescent="0.2">
      <c r="T34343" s="11"/>
      <c r="U34343" s="11"/>
    </row>
    <row r="34344" spans="20:21" x14ac:dyDescent="0.2">
      <c r="T34344" s="11"/>
      <c r="U34344" s="11"/>
    </row>
    <row r="34345" spans="20:21" x14ac:dyDescent="0.2">
      <c r="T34345" s="11"/>
      <c r="U34345" s="11"/>
    </row>
    <row r="34346" spans="20:21" x14ac:dyDescent="0.2">
      <c r="T34346" s="11"/>
      <c r="U34346" s="11"/>
    </row>
    <row r="34347" spans="20:21" x14ac:dyDescent="0.2">
      <c r="T34347" s="11"/>
      <c r="U34347" s="11"/>
    </row>
    <row r="34348" spans="20:21" x14ac:dyDescent="0.2">
      <c r="T34348" s="11"/>
      <c r="U34348" s="11"/>
    </row>
    <row r="34349" spans="20:21" x14ac:dyDescent="0.2">
      <c r="T34349" s="11"/>
      <c r="U34349" s="11"/>
    </row>
    <row r="34350" spans="20:21" x14ac:dyDescent="0.2">
      <c r="T34350" s="11"/>
      <c r="U34350" s="11"/>
    </row>
    <row r="34351" spans="20:21" x14ac:dyDescent="0.2">
      <c r="T34351" s="11"/>
      <c r="U34351" s="11"/>
    </row>
    <row r="34352" spans="20:21" x14ac:dyDescent="0.2">
      <c r="T34352" s="11"/>
      <c r="U34352" s="11"/>
    </row>
    <row r="34353" spans="20:21" x14ac:dyDescent="0.2">
      <c r="T34353" s="11"/>
      <c r="U34353" s="11"/>
    </row>
    <row r="34354" spans="20:21" x14ac:dyDescent="0.2">
      <c r="T34354" s="11"/>
      <c r="U34354" s="11"/>
    </row>
    <row r="34355" spans="20:21" x14ac:dyDescent="0.2">
      <c r="T34355" s="11"/>
      <c r="U34355" s="11"/>
    </row>
    <row r="34356" spans="20:21" x14ac:dyDescent="0.2">
      <c r="T34356" s="11"/>
      <c r="U34356" s="11"/>
    </row>
    <row r="34357" spans="20:21" x14ac:dyDescent="0.2">
      <c r="T34357" s="11"/>
      <c r="U34357" s="11"/>
    </row>
    <row r="34358" spans="20:21" x14ac:dyDescent="0.2">
      <c r="T34358" s="11"/>
      <c r="U34358" s="11"/>
    </row>
    <row r="34359" spans="20:21" x14ac:dyDescent="0.2">
      <c r="T34359" s="11"/>
      <c r="U34359" s="11"/>
    </row>
    <row r="34360" spans="20:21" x14ac:dyDescent="0.2">
      <c r="T34360" s="11"/>
      <c r="U34360" s="11"/>
    </row>
    <row r="34361" spans="20:21" x14ac:dyDescent="0.2">
      <c r="T34361" s="11"/>
      <c r="U34361" s="11"/>
    </row>
    <row r="34362" spans="20:21" x14ac:dyDescent="0.2">
      <c r="T34362" s="11"/>
      <c r="U34362" s="11"/>
    </row>
    <row r="34363" spans="20:21" x14ac:dyDescent="0.2">
      <c r="T34363" s="11"/>
      <c r="U34363" s="11"/>
    </row>
    <row r="34364" spans="20:21" x14ac:dyDescent="0.2">
      <c r="T34364" s="11"/>
      <c r="U34364" s="11"/>
    </row>
    <row r="34365" spans="20:21" x14ac:dyDescent="0.2">
      <c r="T34365" s="11"/>
      <c r="U34365" s="11"/>
    </row>
    <row r="34366" spans="20:21" x14ac:dyDescent="0.2">
      <c r="T34366" s="11"/>
      <c r="U34366" s="11"/>
    </row>
    <row r="34367" spans="20:21" x14ac:dyDescent="0.2">
      <c r="T34367" s="11"/>
      <c r="U34367" s="11"/>
    </row>
    <row r="34368" spans="20:21" x14ac:dyDescent="0.2">
      <c r="T34368" s="11"/>
      <c r="U34368" s="11"/>
    </row>
    <row r="34369" spans="20:21" x14ac:dyDescent="0.2">
      <c r="T34369" s="11"/>
      <c r="U34369" s="11"/>
    </row>
    <row r="34370" spans="20:21" x14ac:dyDescent="0.2">
      <c r="T34370" s="11"/>
      <c r="U34370" s="11"/>
    </row>
    <row r="34371" spans="20:21" x14ac:dyDescent="0.2">
      <c r="T34371" s="11"/>
      <c r="U34371" s="11"/>
    </row>
    <row r="34372" spans="20:21" x14ac:dyDescent="0.2">
      <c r="T34372" s="11"/>
      <c r="U34372" s="11"/>
    </row>
    <row r="34373" spans="20:21" x14ac:dyDescent="0.2">
      <c r="T34373" s="11"/>
      <c r="U34373" s="11"/>
    </row>
    <row r="34374" spans="20:21" x14ac:dyDescent="0.2">
      <c r="T34374" s="11"/>
      <c r="U34374" s="11"/>
    </row>
    <row r="34375" spans="20:21" x14ac:dyDescent="0.2">
      <c r="T34375" s="11"/>
      <c r="U34375" s="11"/>
    </row>
    <row r="34376" spans="20:21" x14ac:dyDescent="0.2">
      <c r="T34376" s="11"/>
      <c r="U34376" s="11"/>
    </row>
    <row r="34377" spans="20:21" x14ac:dyDescent="0.2">
      <c r="T34377" s="11"/>
      <c r="U34377" s="11"/>
    </row>
    <row r="34378" spans="20:21" x14ac:dyDescent="0.2">
      <c r="T34378" s="11"/>
      <c r="U34378" s="11"/>
    </row>
    <row r="34379" spans="20:21" x14ac:dyDescent="0.2">
      <c r="T34379" s="11"/>
      <c r="U34379" s="11"/>
    </row>
    <row r="34380" spans="20:21" x14ac:dyDescent="0.2">
      <c r="T34380" s="11"/>
      <c r="U34380" s="11"/>
    </row>
    <row r="34381" spans="20:21" x14ac:dyDescent="0.2">
      <c r="T34381" s="11"/>
      <c r="U34381" s="11"/>
    </row>
    <row r="34382" spans="20:21" x14ac:dyDescent="0.2">
      <c r="T34382" s="11"/>
      <c r="U34382" s="11"/>
    </row>
    <row r="34383" spans="20:21" x14ac:dyDescent="0.2">
      <c r="T34383" s="11"/>
      <c r="U34383" s="11"/>
    </row>
    <row r="34384" spans="20:21" x14ac:dyDescent="0.2">
      <c r="T34384" s="11"/>
      <c r="U34384" s="11"/>
    </row>
    <row r="34385" spans="20:21" x14ac:dyDescent="0.2">
      <c r="T34385" s="11"/>
      <c r="U34385" s="11"/>
    </row>
    <row r="34386" spans="20:21" x14ac:dyDescent="0.2">
      <c r="T34386" s="11"/>
      <c r="U34386" s="11"/>
    </row>
    <row r="34387" spans="20:21" x14ac:dyDescent="0.2">
      <c r="T34387" s="11"/>
      <c r="U34387" s="11"/>
    </row>
    <row r="34388" spans="20:21" x14ac:dyDescent="0.2">
      <c r="T34388" s="11"/>
      <c r="U34388" s="11"/>
    </row>
    <row r="34389" spans="20:21" x14ac:dyDescent="0.2">
      <c r="T34389" s="11"/>
      <c r="U34389" s="11"/>
    </row>
    <row r="34390" spans="20:21" x14ac:dyDescent="0.2">
      <c r="T34390" s="11"/>
      <c r="U34390" s="11"/>
    </row>
    <row r="34391" spans="20:21" x14ac:dyDescent="0.2">
      <c r="T34391" s="11"/>
      <c r="U34391" s="11"/>
    </row>
    <row r="34392" spans="20:21" x14ac:dyDescent="0.2">
      <c r="T34392" s="11"/>
      <c r="U34392" s="11"/>
    </row>
    <row r="34393" spans="20:21" x14ac:dyDescent="0.2">
      <c r="T34393" s="11"/>
      <c r="U34393" s="11"/>
    </row>
    <row r="34394" spans="20:21" x14ac:dyDescent="0.2">
      <c r="T34394" s="11"/>
      <c r="U34394" s="11"/>
    </row>
    <row r="34395" spans="20:21" x14ac:dyDescent="0.2">
      <c r="T34395" s="11"/>
      <c r="U34395" s="11"/>
    </row>
    <row r="34396" spans="20:21" x14ac:dyDescent="0.2">
      <c r="T34396" s="11"/>
      <c r="U34396" s="11"/>
    </row>
    <row r="34397" spans="20:21" x14ac:dyDescent="0.2">
      <c r="T34397" s="11"/>
      <c r="U34397" s="11"/>
    </row>
    <row r="34398" spans="20:21" x14ac:dyDescent="0.2">
      <c r="T34398" s="11"/>
      <c r="U34398" s="11"/>
    </row>
    <row r="34399" spans="20:21" x14ac:dyDescent="0.2">
      <c r="T34399" s="11"/>
      <c r="U34399" s="11"/>
    </row>
    <row r="34400" spans="20:21" x14ac:dyDescent="0.2">
      <c r="T34400" s="11"/>
      <c r="U34400" s="11"/>
    </row>
    <row r="34401" spans="20:21" x14ac:dyDescent="0.2">
      <c r="T34401" s="11"/>
      <c r="U34401" s="11"/>
    </row>
    <row r="34402" spans="20:21" x14ac:dyDescent="0.2">
      <c r="T34402" s="11"/>
      <c r="U34402" s="11"/>
    </row>
    <row r="34403" spans="20:21" x14ac:dyDescent="0.2">
      <c r="T34403" s="11"/>
      <c r="U34403" s="11"/>
    </row>
    <row r="34404" spans="20:21" x14ac:dyDescent="0.2">
      <c r="T34404" s="11"/>
      <c r="U34404" s="11"/>
    </row>
    <row r="34405" spans="20:21" x14ac:dyDescent="0.2">
      <c r="T34405" s="11"/>
      <c r="U34405" s="11"/>
    </row>
    <row r="34406" spans="20:21" x14ac:dyDescent="0.2">
      <c r="T34406" s="11"/>
      <c r="U34406" s="11"/>
    </row>
    <row r="34407" spans="20:21" x14ac:dyDescent="0.2">
      <c r="T34407" s="11"/>
      <c r="U34407" s="11"/>
    </row>
    <row r="34408" spans="20:21" x14ac:dyDescent="0.2">
      <c r="T34408" s="11"/>
      <c r="U34408" s="11"/>
    </row>
    <row r="34409" spans="20:21" x14ac:dyDescent="0.2">
      <c r="T34409" s="11"/>
      <c r="U34409" s="11"/>
    </row>
    <row r="34410" spans="20:21" x14ac:dyDescent="0.2">
      <c r="T34410" s="11"/>
      <c r="U34410" s="11"/>
    </row>
    <row r="34411" spans="20:21" x14ac:dyDescent="0.2">
      <c r="T34411" s="11"/>
      <c r="U34411" s="11"/>
    </row>
    <row r="34412" spans="20:21" x14ac:dyDescent="0.2">
      <c r="T34412" s="11"/>
      <c r="U34412" s="11"/>
    </row>
    <row r="34413" spans="20:21" x14ac:dyDescent="0.2">
      <c r="T34413" s="11"/>
      <c r="U34413" s="11"/>
    </row>
    <row r="34414" spans="20:21" x14ac:dyDescent="0.2">
      <c r="T34414" s="11"/>
      <c r="U34414" s="11"/>
    </row>
    <row r="34415" spans="20:21" x14ac:dyDescent="0.2">
      <c r="T34415" s="11"/>
      <c r="U34415" s="11"/>
    </row>
    <row r="34416" spans="20:21" x14ac:dyDescent="0.2">
      <c r="T34416" s="11"/>
      <c r="U34416" s="11"/>
    </row>
    <row r="34417" spans="20:21" x14ac:dyDescent="0.2">
      <c r="T34417" s="11"/>
      <c r="U34417" s="11"/>
    </row>
    <row r="34418" spans="20:21" x14ac:dyDescent="0.2">
      <c r="T34418" s="11"/>
      <c r="U34418" s="11"/>
    </row>
    <row r="34419" spans="20:21" x14ac:dyDescent="0.2">
      <c r="T34419" s="11"/>
      <c r="U34419" s="11"/>
    </row>
    <row r="34420" spans="20:21" x14ac:dyDescent="0.2">
      <c r="T34420" s="11"/>
      <c r="U34420" s="11"/>
    </row>
    <row r="34421" spans="20:21" x14ac:dyDescent="0.2">
      <c r="T34421" s="11"/>
      <c r="U34421" s="11"/>
    </row>
    <row r="34422" spans="20:21" x14ac:dyDescent="0.2">
      <c r="T34422" s="11"/>
      <c r="U34422" s="11"/>
    </row>
    <row r="34423" spans="20:21" x14ac:dyDescent="0.2">
      <c r="T34423" s="11"/>
      <c r="U34423" s="11"/>
    </row>
    <row r="34424" spans="20:21" x14ac:dyDescent="0.2">
      <c r="T34424" s="11"/>
      <c r="U34424" s="11"/>
    </row>
    <row r="34425" spans="20:21" x14ac:dyDescent="0.2">
      <c r="T34425" s="11"/>
      <c r="U34425" s="11"/>
    </row>
    <row r="34426" spans="20:21" x14ac:dyDescent="0.2">
      <c r="T34426" s="11"/>
      <c r="U34426" s="11"/>
    </row>
    <row r="34427" spans="20:21" x14ac:dyDescent="0.2">
      <c r="T34427" s="11"/>
      <c r="U34427" s="11"/>
    </row>
    <row r="34428" spans="20:21" x14ac:dyDescent="0.2">
      <c r="T34428" s="11"/>
      <c r="U34428" s="11"/>
    </row>
    <row r="34429" spans="20:21" x14ac:dyDescent="0.2">
      <c r="T34429" s="11"/>
      <c r="U34429" s="11"/>
    </row>
    <row r="34430" spans="20:21" x14ac:dyDescent="0.2">
      <c r="T34430" s="11"/>
      <c r="U34430" s="11"/>
    </row>
    <row r="34431" spans="20:21" x14ac:dyDescent="0.2">
      <c r="T34431" s="11"/>
      <c r="U34431" s="11"/>
    </row>
    <row r="34432" spans="20:21" x14ac:dyDescent="0.2">
      <c r="T34432" s="11"/>
      <c r="U34432" s="11"/>
    </row>
    <row r="34433" spans="20:21" x14ac:dyDescent="0.2">
      <c r="T34433" s="11"/>
      <c r="U34433" s="11"/>
    </row>
    <row r="34434" spans="20:21" x14ac:dyDescent="0.2">
      <c r="T34434" s="11"/>
      <c r="U34434" s="11"/>
    </row>
    <row r="34435" spans="20:21" x14ac:dyDescent="0.2">
      <c r="T34435" s="11"/>
      <c r="U34435" s="11"/>
    </row>
    <row r="34436" spans="20:21" x14ac:dyDescent="0.2">
      <c r="T34436" s="11"/>
      <c r="U34436" s="11"/>
    </row>
    <row r="34437" spans="20:21" x14ac:dyDescent="0.2">
      <c r="T34437" s="11"/>
      <c r="U34437" s="11"/>
    </row>
    <row r="34438" spans="20:21" x14ac:dyDescent="0.2">
      <c r="T34438" s="11"/>
      <c r="U34438" s="11"/>
    </row>
    <row r="34439" spans="20:21" x14ac:dyDescent="0.2">
      <c r="T34439" s="11"/>
      <c r="U34439" s="11"/>
    </row>
    <row r="34440" spans="20:21" x14ac:dyDescent="0.2">
      <c r="T34440" s="11"/>
      <c r="U34440" s="11"/>
    </row>
    <row r="34441" spans="20:21" x14ac:dyDescent="0.2">
      <c r="T34441" s="11"/>
      <c r="U34441" s="11"/>
    </row>
    <row r="34442" spans="20:21" x14ac:dyDescent="0.2">
      <c r="T34442" s="11"/>
      <c r="U34442" s="11"/>
    </row>
    <row r="34443" spans="20:21" x14ac:dyDescent="0.2">
      <c r="T34443" s="11"/>
      <c r="U34443" s="11"/>
    </row>
    <row r="34444" spans="20:21" x14ac:dyDescent="0.2">
      <c r="T34444" s="11"/>
      <c r="U34444" s="11"/>
    </row>
    <row r="34445" spans="20:21" x14ac:dyDescent="0.2">
      <c r="T34445" s="11"/>
      <c r="U34445" s="11"/>
    </row>
    <row r="34446" spans="20:21" x14ac:dyDescent="0.2">
      <c r="T34446" s="11"/>
      <c r="U34446" s="11"/>
    </row>
    <row r="34447" spans="20:21" x14ac:dyDescent="0.2">
      <c r="T34447" s="11"/>
      <c r="U34447" s="11"/>
    </row>
    <row r="34448" spans="20:21" x14ac:dyDescent="0.2">
      <c r="T34448" s="11"/>
      <c r="U34448" s="11"/>
    </row>
    <row r="34449" spans="20:21" x14ac:dyDescent="0.2">
      <c r="T34449" s="11"/>
      <c r="U34449" s="11"/>
    </row>
    <row r="34450" spans="20:21" x14ac:dyDescent="0.2">
      <c r="T34450" s="11"/>
      <c r="U34450" s="11"/>
    </row>
    <row r="34451" spans="20:21" x14ac:dyDescent="0.2">
      <c r="T34451" s="11"/>
      <c r="U34451" s="11"/>
    </row>
    <row r="34452" spans="20:21" x14ac:dyDescent="0.2">
      <c r="T34452" s="11"/>
      <c r="U34452" s="11"/>
    </row>
    <row r="34453" spans="20:21" x14ac:dyDescent="0.2">
      <c r="T34453" s="11"/>
      <c r="U34453" s="11"/>
    </row>
    <row r="34454" spans="20:21" x14ac:dyDescent="0.2">
      <c r="T34454" s="11"/>
      <c r="U34454" s="11"/>
    </row>
    <row r="34455" spans="20:21" x14ac:dyDescent="0.2">
      <c r="T34455" s="11"/>
      <c r="U34455" s="11"/>
    </row>
    <row r="34456" spans="20:21" x14ac:dyDescent="0.2">
      <c r="T34456" s="11"/>
      <c r="U34456" s="11"/>
    </row>
    <row r="34457" spans="20:21" x14ac:dyDescent="0.2">
      <c r="T34457" s="11"/>
      <c r="U34457" s="11"/>
    </row>
    <row r="34458" spans="20:21" x14ac:dyDescent="0.2">
      <c r="T34458" s="11"/>
      <c r="U34458" s="11"/>
    </row>
    <row r="34459" spans="20:21" x14ac:dyDescent="0.2">
      <c r="T34459" s="11"/>
      <c r="U34459" s="11"/>
    </row>
    <row r="34460" spans="20:21" x14ac:dyDescent="0.2">
      <c r="T34460" s="11"/>
      <c r="U34460" s="11"/>
    </row>
    <row r="34461" spans="20:21" x14ac:dyDescent="0.2">
      <c r="T34461" s="11"/>
      <c r="U34461" s="11"/>
    </row>
    <row r="34462" spans="20:21" x14ac:dyDescent="0.2">
      <c r="T34462" s="11"/>
      <c r="U34462" s="11"/>
    </row>
    <row r="34463" spans="20:21" x14ac:dyDescent="0.2">
      <c r="T34463" s="11"/>
      <c r="U34463" s="11"/>
    </row>
    <row r="34464" spans="20:21" x14ac:dyDescent="0.2">
      <c r="T34464" s="11"/>
      <c r="U34464" s="11"/>
    </row>
    <row r="34465" spans="20:21" x14ac:dyDescent="0.2">
      <c r="T34465" s="11"/>
      <c r="U34465" s="11"/>
    </row>
    <row r="34466" spans="20:21" x14ac:dyDescent="0.2">
      <c r="T34466" s="11"/>
      <c r="U34466" s="11"/>
    </row>
    <row r="34467" spans="20:21" x14ac:dyDescent="0.2">
      <c r="T34467" s="11"/>
      <c r="U34467" s="11"/>
    </row>
    <row r="34468" spans="20:21" x14ac:dyDescent="0.2">
      <c r="T34468" s="11"/>
      <c r="U34468" s="11"/>
    </row>
    <row r="34469" spans="20:21" x14ac:dyDescent="0.2">
      <c r="T34469" s="11"/>
      <c r="U34469" s="11"/>
    </row>
    <row r="34470" spans="20:21" x14ac:dyDescent="0.2">
      <c r="T34470" s="11"/>
      <c r="U34470" s="11"/>
    </row>
    <row r="34471" spans="20:21" x14ac:dyDescent="0.2">
      <c r="T34471" s="11"/>
      <c r="U34471" s="11"/>
    </row>
    <row r="34472" spans="20:21" x14ac:dyDescent="0.2">
      <c r="T34472" s="11"/>
      <c r="U34472" s="11"/>
    </row>
    <row r="34473" spans="20:21" x14ac:dyDescent="0.2">
      <c r="T34473" s="11"/>
      <c r="U34473" s="11"/>
    </row>
    <row r="34474" spans="20:21" x14ac:dyDescent="0.2">
      <c r="T34474" s="11"/>
      <c r="U34474" s="11"/>
    </row>
    <row r="34475" spans="20:21" x14ac:dyDescent="0.2">
      <c r="T34475" s="11"/>
      <c r="U34475" s="11"/>
    </row>
    <row r="34476" spans="20:21" x14ac:dyDescent="0.2">
      <c r="T34476" s="11"/>
      <c r="U34476" s="11"/>
    </row>
    <row r="34477" spans="20:21" x14ac:dyDescent="0.2">
      <c r="T34477" s="11"/>
      <c r="U34477" s="11"/>
    </row>
    <row r="34478" spans="20:21" x14ac:dyDescent="0.2">
      <c r="T34478" s="11"/>
      <c r="U34478" s="11"/>
    </row>
    <row r="34479" spans="20:21" x14ac:dyDescent="0.2">
      <c r="T34479" s="11"/>
      <c r="U34479" s="11"/>
    </row>
    <row r="34480" spans="20:21" x14ac:dyDescent="0.2">
      <c r="T34480" s="11"/>
      <c r="U34480" s="11"/>
    </row>
    <row r="34481" spans="20:21" x14ac:dyDescent="0.2">
      <c r="T34481" s="11"/>
      <c r="U34481" s="11"/>
    </row>
    <row r="34482" spans="20:21" x14ac:dyDescent="0.2">
      <c r="T34482" s="11"/>
      <c r="U34482" s="11"/>
    </row>
    <row r="34483" spans="20:21" x14ac:dyDescent="0.2">
      <c r="T34483" s="11"/>
      <c r="U34483" s="11"/>
    </row>
    <row r="34484" spans="20:21" x14ac:dyDescent="0.2">
      <c r="T34484" s="11"/>
      <c r="U34484" s="11"/>
    </row>
    <row r="34485" spans="20:21" x14ac:dyDescent="0.2">
      <c r="T34485" s="11"/>
      <c r="U34485" s="11"/>
    </row>
    <row r="34486" spans="20:21" x14ac:dyDescent="0.2">
      <c r="T34486" s="11"/>
      <c r="U34486" s="11"/>
    </row>
    <row r="34487" spans="20:21" x14ac:dyDescent="0.2">
      <c r="T34487" s="11"/>
      <c r="U34487" s="11"/>
    </row>
    <row r="34488" spans="20:21" x14ac:dyDescent="0.2">
      <c r="T34488" s="11"/>
      <c r="U34488" s="11"/>
    </row>
    <row r="34489" spans="20:21" x14ac:dyDescent="0.2">
      <c r="T34489" s="11"/>
      <c r="U34489" s="11"/>
    </row>
    <row r="34490" spans="20:21" x14ac:dyDescent="0.2">
      <c r="T34490" s="11"/>
      <c r="U34490" s="11"/>
    </row>
    <row r="34491" spans="20:21" x14ac:dyDescent="0.2">
      <c r="T34491" s="11"/>
      <c r="U34491" s="11"/>
    </row>
    <row r="34492" spans="20:21" x14ac:dyDescent="0.2">
      <c r="T34492" s="11"/>
      <c r="U34492" s="11"/>
    </row>
    <row r="34493" spans="20:21" x14ac:dyDescent="0.2">
      <c r="T34493" s="11"/>
      <c r="U34493" s="11"/>
    </row>
    <row r="34494" spans="20:21" x14ac:dyDescent="0.2">
      <c r="T34494" s="11"/>
      <c r="U34494" s="11"/>
    </row>
    <row r="34495" spans="20:21" x14ac:dyDescent="0.2">
      <c r="T34495" s="11"/>
      <c r="U34495" s="11"/>
    </row>
    <row r="34496" spans="20:21" x14ac:dyDescent="0.2">
      <c r="T34496" s="11"/>
      <c r="U34496" s="11"/>
    </row>
    <row r="34497" spans="20:21" x14ac:dyDescent="0.2">
      <c r="T34497" s="11"/>
      <c r="U34497" s="11"/>
    </row>
    <row r="34498" spans="20:21" x14ac:dyDescent="0.2">
      <c r="T34498" s="11"/>
      <c r="U34498" s="11"/>
    </row>
    <row r="34499" spans="20:21" x14ac:dyDescent="0.2">
      <c r="T34499" s="11"/>
      <c r="U34499" s="11"/>
    </row>
    <row r="34500" spans="20:21" x14ac:dyDescent="0.2">
      <c r="T34500" s="11"/>
      <c r="U34500" s="11"/>
    </row>
    <row r="34501" spans="20:21" x14ac:dyDescent="0.2">
      <c r="T34501" s="11"/>
      <c r="U34501" s="11"/>
    </row>
    <row r="34502" spans="20:21" x14ac:dyDescent="0.2">
      <c r="T34502" s="11"/>
      <c r="U34502" s="11"/>
    </row>
    <row r="34503" spans="20:21" x14ac:dyDescent="0.2">
      <c r="T34503" s="11"/>
      <c r="U34503" s="11"/>
    </row>
    <row r="34504" spans="20:21" x14ac:dyDescent="0.2">
      <c r="T34504" s="11"/>
      <c r="U34504" s="11"/>
    </row>
    <row r="34505" spans="20:21" x14ac:dyDescent="0.2">
      <c r="T34505" s="11"/>
      <c r="U34505" s="11"/>
    </row>
    <row r="34506" spans="20:21" x14ac:dyDescent="0.2">
      <c r="T34506" s="11"/>
      <c r="U34506" s="11"/>
    </row>
    <row r="34507" spans="20:21" x14ac:dyDescent="0.2">
      <c r="T34507" s="11"/>
      <c r="U34507" s="11"/>
    </row>
    <row r="34508" spans="20:21" x14ac:dyDescent="0.2">
      <c r="T34508" s="11"/>
      <c r="U34508" s="11"/>
    </row>
    <row r="34509" spans="20:21" x14ac:dyDescent="0.2">
      <c r="T34509" s="11"/>
      <c r="U34509" s="11"/>
    </row>
    <row r="34510" spans="20:21" x14ac:dyDescent="0.2">
      <c r="T34510" s="11"/>
      <c r="U34510" s="11"/>
    </row>
    <row r="34511" spans="20:21" x14ac:dyDescent="0.2">
      <c r="T34511" s="11"/>
      <c r="U34511" s="11"/>
    </row>
    <row r="34512" spans="20:21" x14ac:dyDescent="0.2">
      <c r="T34512" s="11"/>
      <c r="U34512" s="11"/>
    </row>
    <row r="34513" spans="20:21" x14ac:dyDescent="0.2">
      <c r="T34513" s="11"/>
      <c r="U34513" s="11"/>
    </row>
    <row r="34514" spans="20:21" x14ac:dyDescent="0.2">
      <c r="T34514" s="11"/>
      <c r="U34514" s="11"/>
    </row>
    <row r="34515" spans="20:21" x14ac:dyDescent="0.2">
      <c r="T34515" s="11"/>
      <c r="U34515" s="11"/>
    </row>
    <row r="34516" spans="20:21" x14ac:dyDescent="0.2">
      <c r="T34516" s="11"/>
      <c r="U34516" s="11"/>
    </row>
    <row r="34517" spans="20:21" x14ac:dyDescent="0.2">
      <c r="T34517" s="11"/>
      <c r="U34517" s="11"/>
    </row>
    <row r="34518" spans="20:21" x14ac:dyDescent="0.2">
      <c r="T34518" s="11"/>
      <c r="U34518" s="11"/>
    </row>
    <row r="34519" spans="20:21" x14ac:dyDescent="0.2">
      <c r="T34519" s="11"/>
      <c r="U34519" s="11"/>
    </row>
    <row r="34520" spans="20:21" x14ac:dyDescent="0.2">
      <c r="T34520" s="11"/>
      <c r="U34520" s="11"/>
    </row>
    <row r="34521" spans="20:21" x14ac:dyDescent="0.2">
      <c r="T34521" s="11"/>
      <c r="U34521" s="11"/>
    </row>
    <row r="34522" spans="20:21" x14ac:dyDescent="0.2">
      <c r="T34522" s="11"/>
      <c r="U34522" s="11"/>
    </row>
    <row r="34523" spans="20:21" x14ac:dyDescent="0.2">
      <c r="T34523" s="11"/>
      <c r="U34523" s="11"/>
    </row>
    <row r="34524" spans="20:21" x14ac:dyDescent="0.2">
      <c r="T34524" s="11"/>
      <c r="U34524" s="11"/>
    </row>
    <row r="34525" spans="20:21" x14ac:dyDescent="0.2">
      <c r="T34525" s="11"/>
      <c r="U34525" s="11"/>
    </row>
    <row r="34526" spans="20:21" x14ac:dyDescent="0.2">
      <c r="T34526" s="11"/>
      <c r="U34526" s="11"/>
    </row>
    <row r="34527" spans="20:21" x14ac:dyDescent="0.2">
      <c r="T34527" s="11"/>
      <c r="U34527" s="11"/>
    </row>
    <row r="34528" spans="20:21" x14ac:dyDescent="0.2">
      <c r="T34528" s="11"/>
      <c r="U34528" s="11"/>
    </row>
    <row r="34529" spans="20:21" x14ac:dyDescent="0.2">
      <c r="T34529" s="11"/>
      <c r="U34529" s="11"/>
    </row>
    <row r="34530" spans="20:21" x14ac:dyDescent="0.2">
      <c r="T34530" s="11"/>
      <c r="U34530" s="11"/>
    </row>
    <row r="34531" spans="20:21" x14ac:dyDescent="0.2">
      <c r="T34531" s="11"/>
      <c r="U34531" s="11"/>
    </row>
    <row r="34532" spans="20:21" x14ac:dyDescent="0.2">
      <c r="T34532" s="11"/>
      <c r="U34532" s="11"/>
    </row>
    <row r="34533" spans="20:21" x14ac:dyDescent="0.2">
      <c r="T34533" s="11"/>
      <c r="U34533" s="11"/>
    </row>
    <row r="34534" spans="20:21" x14ac:dyDescent="0.2">
      <c r="T34534" s="11"/>
      <c r="U34534" s="11"/>
    </row>
    <row r="34535" spans="20:21" x14ac:dyDescent="0.2">
      <c r="T34535" s="11"/>
      <c r="U34535" s="11"/>
    </row>
    <row r="34536" spans="20:21" x14ac:dyDescent="0.2">
      <c r="T34536" s="11"/>
      <c r="U34536" s="11"/>
    </row>
    <row r="34537" spans="20:21" x14ac:dyDescent="0.2">
      <c r="T34537" s="11"/>
      <c r="U34537" s="11"/>
    </row>
    <row r="34538" spans="20:21" x14ac:dyDescent="0.2">
      <c r="T34538" s="11"/>
      <c r="U34538" s="11"/>
    </row>
    <row r="34539" spans="20:21" x14ac:dyDescent="0.2">
      <c r="T34539" s="11"/>
      <c r="U34539" s="11"/>
    </row>
    <row r="34540" spans="20:21" x14ac:dyDescent="0.2">
      <c r="T34540" s="11"/>
      <c r="U34540" s="11"/>
    </row>
    <row r="34541" spans="20:21" x14ac:dyDescent="0.2">
      <c r="T34541" s="11"/>
      <c r="U34541" s="11"/>
    </row>
    <row r="34542" spans="20:21" x14ac:dyDescent="0.2">
      <c r="T34542" s="11"/>
      <c r="U34542" s="11"/>
    </row>
    <row r="34543" spans="20:21" x14ac:dyDescent="0.2">
      <c r="T34543" s="11"/>
      <c r="U34543" s="11"/>
    </row>
    <row r="34544" spans="20:21" x14ac:dyDescent="0.2">
      <c r="T34544" s="11"/>
      <c r="U34544" s="11"/>
    </row>
    <row r="34545" spans="20:21" x14ac:dyDescent="0.2">
      <c r="T34545" s="11"/>
      <c r="U34545" s="11"/>
    </row>
    <row r="34546" spans="20:21" x14ac:dyDescent="0.2">
      <c r="T34546" s="11"/>
      <c r="U34546" s="11"/>
    </row>
    <row r="34547" spans="20:21" x14ac:dyDescent="0.2">
      <c r="T34547" s="11"/>
      <c r="U34547" s="11"/>
    </row>
    <row r="34548" spans="20:21" x14ac:dyDescent="0.2">
      <c r="T34548" s="11"/>
      <c r="U34548" s="11"/>
    </row>
    <row r="34549" spans="20:21" x14ac:dyDescent="0.2">
      <c r="T34549" s="11"/>
      <c r="U34549" s="11"/>
    </row>
    <row r="34550" spans="20:21" x14ac:dyDescent="0.2">
      <c r="T34550" s="11"/>
      <c r="U34550" s="11"/>
    </row>
    <row r="34551" spans="20:21" x14ac:dyDescent="0.2">
      <c r="T34551" s="11"/>
      <c r="U34551" s="11"/>
    </row>
    <row r="34552" spans="20:21" x14ac:dyDescent="0.2">
      <c r="T34552" s="11"/>
      <c r="U34552" s="11"/>
    </row>
    <row r="34553" spans="20:21" x14ac:dyDescent="0.2">
      <c r="T34553" s="11"/>
      <c r="U34553" s="11"/>
    </row>
    <row r="34554" spans="20:21" x14ac:dyDescent="0.2">
      <c r="T34554" s="11"/>
      <c r="U34554" s="11"/>
    </row>
    <row r="34555" spans="20:21" x14ac:dyDescent="0.2">
      <c r="T34555" s="11"/>
      <c r="U34555" s="11"/>
    </row>
    <row r="34556" spans="20:21" x14ac:dyDescent="0.2">
      <c r="T34556" s="11"/>
      <c r="U34556" s="11"/>
    </row>
    <row r="34557" spans="20:21" x14ac:dyDescent="0.2">
      <c r="T34557" s="11"/>
      <c r="U34557" s="11"/>
    </row>
    <row r="34558" spans="20:21" x14ac:dyDescent="0.2">
      <c r="T34558" s="11"/>
      <c r="U34558" s="11"/>
    </row>
    <row r="34559" spans="20:21" x14ac:dyDescent="0.2">
      <c r="T34559" s="11"/>
      <c r="U34559" s="11"/>
    </row>
    <row r="34560" spans="20:21" x14ac:dyDescent="0.2">
      <c r="T34560" s="11"/>
      <c r="U34560" s="11"/>
    </row>
    <row r="34561" spans="20:21" x14ac:dyDescent="0.2">
      <c r="T34561" s="11"/>
      <c r="U34561" s="11"/>
    </row>
    <row r="34562" spans="20:21" x14ac:dyDescent="0.2">
      <c r="T34562" s="11"/>
      <c r="U34562" s="11"/>
    </row>
    <row r="34563" spans="20:21" x14ac:dyDescent="0.2">
      <c r="T34563" s="11"/>
      <c r="U34563" s="11"/>
    </row>
    <row r="34564" spans="20:21" x14ac:dyDescent="0.2">
      <c r="T34564" s="11"/>
      <c r="U34564" s="11"/>
    </row>
    <row r="34565" spans="20:21" x14ac:dyDescent="0.2">
      <c r="T34565" s="11"/>
      <c r="U34565" s="11"/>
    </row>
    <row r="34566" spans="20:21" x14ac:dyDescent="0.2">
      <c r="T34566" s="11"/>
      <c r="U34566" s="11"/>
    </row>
    <row r="34567" spans="20:21" x14ac:dyDescent="0.2">
      <c r="T34567" s="11"/>
      <c r="U34567" s="11"/>
    </row>
    <row r="34568" spans="20:21" x14ac:dyDescent="0.2">
      <c r="T34568" s="11"/>
      <c r="U34568" s="11"/>
    </row>
    <row r="34569" spans="20:21" x14ac:dyDescent="0.2">
      <c r="T34569" s="11"/>
      <c r="U34569" s="11"/>
    </row>
    <row r="34570" spans="20:21" x14ac:dyDescent="0.2">
      <c r="T34570" s="11"/>
      <c r="U34570" s="11"/>
    </row>
    <row r="34571" spans="20:21" x14ac:dyDescent="0.2">
      <c r="T34571" s="11"/>
      <c r="U34571" s="11"/>
    </row>
    <row r="34572" spans="20:21" x14ac:dyDescent="0.2">
      <c r="T34572" s="11"/>
      <c r="U34572" s="11"/>
    </row>
    <row r="34573" spans="20:21" x14ac:dyDescent="0.2">
      <c r="T34573" s="11"/>
      <c r="U34573" s="11"/>
    </row>
    <row r="34574" spans="20:21" x14ac:dyDescent="0.2">
      <c r="T34574" s="11"/>
      <c r="U34574" s="11"/>
    </row>
    <row r="34575" spans="20:21" x14ac:dyDescent="0.2">
      <c r="T34575" s="11"/>
      <c r="U34575" s="11"/>
    </row>
    <row r="34576" spans="20:21" x14ac:dyDescent="0.2">
      <c r="T34576" s="11"/>
      <c r="U34576" s="11"/>
    </row>
    <row r="34577" spans="20:21" x14ac:dyDescent="0.2">
      <c r="T34577" s="11"/>
      <c r="U34577" s="11"/>
    </row>
    <row r="34578" spans="20:21" x14ac:dyDescent="0.2">
      <c r="T34578" s="11"/>
      <c r="U34578" s="11"/>
    </row>
    <row r="34579" spans="20:21" x14ac:dyDescent="0.2">
      <c r="T34579" s="11"/>
      <c r="U34579" s="11"/>
    </row>
    <row r="34580" spans="20:21" x14ac:dyDescent="0.2">
      <c r="T34580" s="11"/>
      <c r="U34580" s="11"/>
    </row>
    <row r="34581" spans="20:21" x14ac:dyDescent="0.2">
      <c r="T34581" s="11"/>
      <c r="U34581" s="11"/>
    </row>
    <row r="34582" spans="20:21" x14ac:dyDescent="0.2">
      <c r="T34582" s="11"/>
      <c r="U34582" s="11"/>
    </row>
    <row r="34583" spans="20:21" x14ac:dyDescent="0.2">
      <c r="T34583" s="11"/>
      <c r="U34583" s="11"/>
    </row>
    <row r="34584" spans="20:21" x14ac:dyDescent="0.2">
      <c r="T34584" s="11"/>
      <c r="U34584" s="11"/>
    </row>
    <row r="34585" spans="20:21" x14ac:dyDescent="0.2">
      <c r="T34585" s="11"/>
      <c r="U34585" s="11"/>
    </row>
    <row r="34586" spans="20:21" x14ac:dyDescent="0.2">
      <c r="T34586" s="11"/>
      <c r="U34586" s="11"/>
    </row>
    <row r="34587" spans="20:21" x14ac:dyDescent="0.2">
      <c r="T34587" s="11"/>
      <c r="U34587" s="11"/>
    </row>
    <row r="34588" spans="20:21" x14ac:dyDescent="0.2">
      <c r="T34588" s="11"/>
      <c r="U34588" s="11"/>
    </row>
    <row r="34589" spans="20:21" x14ac:dyDescent="0.2">
      <c r="T34589" s="11"/>
      <c r="U34589" s="11"/>
    </row>
    <row r="34590" spans="20:21" x14ac:dyDescent="0.2">
      <c r="T34590" s="11"/>
      <c r="U34590" s="11"/>
    </row>
    <row r="34591" spans="20:21" x14ac:dyDescent="0.2">
      <c r="T34591" s="11"/>
      <c r="U34591" s="11"/>
    </row>
    <row r="34592" spans="20:21" x14ac:dyDescent="0.2">
      <c r="T34592" s="11"/>
      <c r="U34592" s="11"/>
    </row>
    <row r="34593" spans="20:21" x14ac:dyDescent="0.2">
      <c r="T34593" s="11"/>
      <c r="U34593" s="11"/>
    </row>
    <row r="34594" spans="20:21" x14ac:dyDescent="0.2">
      <c r="T34594" s="11"/>
      <c r="U34594" s="11"/>
    </row>
    <row r="34595" spans="20:21" x14ac:dyDescent="0.2">
      <c r="T34595" s="11"/>
      <c r="U34595" s="11"/>
    </row>
    <row r="34596" spans="20:21" x14ac:dyDescent="0.2">
      <c r="T34596" s="11"/>
      <c r="U34596" s="11"/>
    </row>
    <row r="34597" spans="20:21" x14ac:dyDescent="0.2">
      <c r="T34597" s="11"/>
      <c r="U34597" s="11"/>
    </row>
    <row r="34598" spans="20:21" x14ac:dyDescent="0.2">
      <c r="T34598" s="11"/>
      <c r="U34598" s="11"/>
    </row>
    <row r="34599" spans="20:21" x14ac:dyDescent="0.2">
      <c r="T34599" s="11"/>
      <c r="U34599" s="11"/>
    </row>
    <row r="34600" spans="20:21" x14ac:dyDescent="0.2">
      <c r="T34600" s="11"/>
      <c r="U34600" s="11"/>
    </row>
    <row r="34601" spans="20:21" x14ac:dyDescent="0.2">
      <c r="T34601" s="11"/>
      <c r="U34601" s="11"/>
    </row>
    <row r="34602" spans="20:21" x14ac:dyDescent="0.2">
      <c r="T34602" s="11"/>
      <c r="U34602" s="11"/>
    </row>
    <row r="34603" spans="20:21" x14ac:dyDescent="0.2">
      <c r="T34603" s="11"/>
      <c r="U34603" s="11"/>
    </row>
    <row r="34604" spans="20:21" x14ac:dyDescent="0.2">
      <c r="T34604" s="11"/>
      <c r="U34604" s="11"/>
    </row>
    <row r="34605" spans="20:21" x14ac:dyDescent="0.2">
      <c r="T34605" s="11"/>
      <c r="U34605" s="11"/>
    </row>
    <row r="34606" spans="20:21" x14ac:dyDescent="0.2">
      <c r="T34606" s="11"/>
      <c r="U34606" s="11"/>
    </row>
    <row r="34607" spans="20:21" x14ac:dyDescent="0.2">
      <c r="T34607" s="11"/>
      <c r="U34607" s="11"/>
    </row>
    <row r="34608" spans="20:21" x14ac:dyDescent="0.2">
      <c r="T34608" s="11"/>
      <c r="U34608" s="11"/>
    </row>
    <row r="34609" spans="20:21" x14ac:dyDescent="0.2">
      <c r="T34609" s="11"/>
      <c r="U34609" s="11"/>
    </row>
    <row r="34610" spans="20:21" x14ac:dyDescent="0.2">
      <c r="T34610" s="11"/>
      <c r="U34610" s="11"/>
    </row>
    <row r="34611" spans="20:21" x14ac:dyDescent="0.2">
      <c r="T34611" s="11"/>
      <c r="U34611" s="11"/>
    </row>
    <row r="34612" spans="20:21" x14ac:dyDescent="0.2">
      <c r="T34612" s="11"/>
      <c r="U34612" s="11"/>
    </row>
    <row r="34613" spans="20:21" x14ac:dyDescent="0.2">
      <c r="T34613" s="11"/>
      <c r="U34613" s="11"/>
    </row>
    <row r="34614" spans="20:21" x14ac:dyDescent="0.2">
      <c r="T34614" s="11"/>
      <c r="U34614" s="11"/>
    </row>
    <row r="34615" spans="20:21" x14ac:dyDescent="0.2">
      <c r="T34615" s="11"/>
      <c r="U34615" s="11"/>
    </row>
    <row r="34616" spans="20:21" x14ac:dyDescent="0.2">
      <c r="T34616" s="11"/>
      <c r="U34616" s="11"/>
    </row>
    <row r="34617" spans="20:21" x14ac:dyDescent="0.2">
      <c r="T34617" s="11"/>
      <c r="U34617" s="11"/>
    </row>
    <row r="34618" spans="20:21" x14ac:dyDescent="0.2">
      <c r="T34618" s="11"/>
      <c r="U34618" s="11"/>
    </row>
    <row r="34619" spans="20:21" x14ac:dyDescent="0.2">
      <c r="T34619" s="11"/>
      <c r="U34619" s="11"/>
    </row>
    <row r="34620" spans="20:21" x14ac:dyDescent="0.2">
      <c r="T34620" s="11"/>
      <c r="U34620" s="11"/>
    </row>
    <row r="34621" spans="20:21" x14ac:dyDescent="0.2">
      <c r="T34621" s="11"/>
      <c r="U34621" s="11"/>
    </row>
    <row r="34622" spans="20:21" x14ac:dyDescent="0.2">
      <c r="T34622" s="11"/>
      <c r="U34622" s="11"/>
    </row>
    <row r="34623" spans="20:21" x14ac:dyDescent="0.2">
      <c r="T34623" s="11"/>
      <c r="U34623" s="11"/>
    </row>
    <row r="34624" spans="20:21" x14ac:dyDescent="0.2">
      <c r="T34624" s="11"/>
      <c r="U34624" s="11"/>
    </row>
    <row r="34625" spans="20:21" x14ac:dyDescent="0.2">
      <c r="T34625" s="11"/>
      <c r="U34625" s="11"/>
    </row>
    <row r="34626" spans="20:21" x14ac:dyDescent="0.2">
      <c r="T34626" s="11"/>
      <c r="U34626" s="11"/>
    </row>
    <row r="34627" spans="20:21" x14ac:dyDescent="0.2">
      <c r="T34627" s="11"/>
      <c r="U34627" s="11"/>
    </row>
    <row r="34628" spans="20:21" x14ac:dyDescent="0.2">
      <c r="T34628" s="11"/>
      <c r="U34628" s="11"/>
    </row>
    <row r="34629" spans="20:21" x14ac:dyDescent="0.2">
      <c r="T34629" s="11"/>
      <c r="U34629" s="11"/>
    </row>
    <row r="34630" spans="20:21" x14ac:dyDescent="0.2">
      <c r="T34630" s="11"/>
      <c r="U34630" s="11"/>
    </row>
    <row r="34631" spans="20:21" x14ac:dyDescent="0.2">
      <c r="T34631" s="11"/>
      <c r="U34631" s="11"/>
    </row>
    <row r="34632" spans="20:21" x14ac:dyDescent="0.2">
      <c r="T34632" s="11"/>
      <c r="U34632" s="11"/>
    </row>
    <row r="34633" spans="20:21" x14ac:dyDescent="0.2">
      <c r="T34633" s="11"/>
      <c r="U34633" s="11"/>
    </row>
    <row r="34634" spans="20:21" x14ac:dyDescent="0.2">
      <c r="T34634" s="11"/>
      <c r="U34634" s="11"/>
    </row>
    <row r="34635" spans="20:21" x14ac:dyDescent="0.2">
      <c r="T34635" s="11"/>
      <c r="U34635" s="11"/>
    </row>
    <row r="34636" spans="20:21" x14ac:dyDescent="0.2">
      <c r="T34636" s="11"/>
      <c r="U34636" s="11"/>
    </row>
    <row r="34637" spans="20:21" x14ac:dyDescent="0.2">
      <c r="T34637" s="11"/>
      <c r="U34637" s="11"/>
    </row>
    <row r="34638" spans="20:21" x14ac:dyDescent="0.2">
      <c r="T34638" s="11"/>
      <c r="U34638" s="11"/>
    </row>
    <row r="34639" spans="20:21" x14ac:dyDescent="0.2">
      <c r="T34639" s="11"/>
      <c r="U34639" s="11"/>
    </row>
    <row r="34640" spans="20:21" x14ac:dyDescent="0.2">
      <c r="T34640" s="11"/>
      <c r="U34640" s="11"/>
    </row>
    <row r="34641" spans="20:21" x14ac:dyDescent="0.2">
      <c r="T34641" s="11"/>
      <c r="U34641" s="11"/>
    </row>
    <row r="34642" spans="20:21" x14ac:dyDescent="0.2">
      <c r="T34642" s="11"/>
      <c r="U34642" s="11"/>
    </row>
    <row r="34643" spans="20:21" x14ac:dyDescent="0.2">
      <c r="T34643" s="11"/>
      <c r="U34643" s="11"/>
    </row>
    <row r="34644" spans="20:21" x14ac:dyDescent="0.2">
      <c r="T34644" s="11"/>
      <c r="U34644" s="11"/>
    </row>
    <row r="34645" spans="20:21" x14ac:dyDescent="0.2">
      <c r="T34645" s="11"/>
      <c r="U34645" s="11"/>
    </row>
    <row r="34646" spans="20:21" x14ac:dyDescent="0.2">
      <c r="T34646" s="11"/>
      <c r="U34646" s="11"/>
    </row>
    <row r="34647" spans="20:21" x14ac:dyDescent="0.2">
      <c r="T34647" s="11"/>
      <c r="U34647" s="11"/>
    </row>
    <row r="34648" spans="20:21" x14ac:dyDescent="0.2">
      <c r="T34648" s="11"/>
      <c r="U34648" s="11"/>
    </row>
    <row r="34649" spans="20:21" x14ac:dyDescent="0.2">
      <c r="T34649" s="11"/>
      <c r="U34649" s="11"/>
    </row>
    <row r="34650" spans="20:21" x14ac:dyDescent="0.2">
      <c r="T34650" s="11"/>
      <c r="U34650" s="11"/>
    </row>
    <row r="34651" spans="20:21" x14ac:dyDescent="0.2">
      <c r="T34651" s="11"/>
      <c r="U34651" s="11"/>
    </row>
    <row r="34652" spans="20:21" x14ac:dyDescent="0.2">
      <c r="T34652" s="11"/>
      <c r="U34652" s="11"/>
    </row>
    <row r="34653" spans="20:21" x14ac:dyDescent="0.2">
      <c r="T34653" s="11"/>
      <c r="U34653" s="11"/>
    </row>
    <row r="34654" spans="20:21" x14ac:dyDescent="0.2">
      <c r="T34654" s="11"/>
      <c r="U34654" s="11"/>
    </row>
    <row r="34655" spans="20:21" x14ac:dyDescent="0.2">
      <c r="T34655" s="11"/>
      <c r="U34655" s="11"/>
    </row>
    <row r="34656" spans="20:21" x14ac:dyDescent="0.2">
      <c r="T34656" s="11"/>
      <c r="U34656" s="11"/>
    </row>
    <row r="34657" spans="20:21" x14ac:dyDescent="0.2">
      <c r="T34657" s="11"/>
      <c r="U34657" s="11"/>
    </row>
    <row r="34658" spans="20:21" x14ac:dyDescent="0.2">
      <c r="T34658" s="11"/>
      <c r="U34658" s="11"/>
    </row>
    <row r="34659" spans="20:21" x14ac:dyDescent="0.2">
      <c r="T34659" s="11"/>
      <c r="U34659" s="11"/>
    </row>
    <row r="34660" spans="20:21" x14ac:dyDescent="0.2">
      <c r="T34660" s="11"/>
      <c r="U34660" s="11"/>
    </row>
    <row r="34661" spans="20:21" x14ac:dyDescent="0.2">
      <c r="T34661" s="11"/>
      <c r="U34661" s="11"/>
    </row>
    <row r="34662" spans="20:21" x14ac:dyDescent="0.2">
      <c r="T34662" s="11"/>
      <c r="U34662" s="11"/>
    </row>
    <row r="34663" spans="20:21" x14ac:dyDescent="0.2">
      <c r="T34663" s="11"/>
      <c r="U34663" s="11"/>
    </row>
    <row r="34664" spans="20:21" x14ac:dyDescent="0.2">
      <c r="T34664" s="11"/>
      <c r="U34664" s="11"/>
    </row>
    <row r="34665" spans="20:21" x14ac:dyDescent="0.2">
      <c r="T34665" s="11"/>
      <c r="U34665" s="11"/>
    </row>
    <row r="34666" spans="20:21" x14ac:dyDescent="0.2">
      <c r="T34666" s="11"/>
      <c r="U34666" s="11"/>
    </row>
    <row r="34667" spans="20:21" x14ac:dyDescent="0.2">
      <c r="T34667" s="11"/>
      <c r="U34667" s="11"/>
    </row>
    <row r="34668" spans="20:21" x14ac:dyDescent="0.2">
      <c r="T34668" s="11"/>
      <c r="U34668" s="11"/>
    </row>
    <row r="34669" spans="20:21" x14ac:dyDescent="0.2">
      <c r="T34669" s="11"/>
      <c r="U34669" s="11"/>
    </row>
    <row r="34670" spans="20:21" x14ac:dyDescent="0.2">
      <c r="T34670" s="11"/>
      <c r="U34670" s="11"/>
    </row>
    <row r="34671" spans="20:21" x14ac:dyDescent="0.2">
      <c r="T34671" s="11"/>
      <c r="U34671" s="11"/>
    </row>
    <row r="34672" spans="20:21" x14ac:dyDescent="0.2">
      <c r="T34672" s="11"/>
      <c r="U34672" s="11"/>
    </row>
    <row r="34673" spans="20:21" x14ac:dyDescent="0.2">
      <c r="T34673" s="11"/>
      <c r="U34673" s="11"/>
    </row>
    <row r="34674" spans="20:21" x14ac:dyDescent="0.2">
      <c r="T34674" s="11"/>
      <c r="U34674" s="11"/>
    </row>
    <row r="34675" spans="20:21" x14ac:dyDescent="0.2">
      <c r="T34675" s="11"/>
      <c r="U34675" s="11"/>
    </row>
    <row r="34676" spans="20:21" x14ac:dyDescent="0.2">
      <c r="T34676" s="11"/>
      <c r="U34676" s="11"/>
    </row>
    <row r="34677" spans="20:21" x14ac:dyDescent="0.2">
      <c r="T34677" s="11"/>
      <c r="U34677" s="11"/>
    </row>
    <row r="34678" spans="20:21" x14ac:dyDescent="0.2">
      <c r="T34678" s="11"/>
      <c r="U34678" s="11"/>
    </row>
    <row r="34679" spans="20:21" x14ac:dyDescent="0.2">
      <c r="T34679" s="11"/>
      <c r="U34679" s="11"/>
    </row>
    <row r="34680" spans="20:21" x14ac:dyDescent="0.2">
      <c r="T34680" s="11"/>
      <c r="U34680" s="11"/>
    </row>
    <row r="34681" spans="20:21" x14ac:dyDescent="0.2">
      <c r="T34681" s="11"/>
      <c r="U34681" s="11"/>
    </row>
    <row r="34682" spans="20:21" x14ac:dyDescent="0.2">
      <c r="T34682" s="11"/>
      <c r="U34682" s="11"/>
    </row>
    <row r="34683" spans="20:21" x14ac:dyDescent="0.2">
      <c r="T34683" s="11"/>
      <c r="U34683" s="11"/>
    </row>
    <row r="34684" spans="20:21" x14ac:dyDescent="0.2">
      <c r="T34684" s="11"/>
      <c r="U34684" s="11"/>
    </row>
    <row r="34685" spans="20:21" x14ac:dyDescent="0.2">
      <c r="T34685" s="11"/>
      <c r="U34685" s="11"/>
    </row>
    <row r="34686" spans="20:21" x14ac:dyDescent="0.2">
      <c r="T34686" s="11"/>
      <c r="U34686" s="11"/>
    </row>
    <row r="34687" spans="20:21" x14ac:dyDescent="0.2">
      <c r="T34687" s="11"/>
      <c r="U34687" s="11"/>
    </row>
    <row r="34688" spans="20:21" x14ac:dyDescent="0.2">
      <c r="T34688" s="11"/>
      <c r="U34688" s="11"/>
    </row>
    <row r="34689" spans="20:21" x14ac:dyDescent="0.2">
      <c r="T34689" s="11"/>
      <c r="U34689" s="11"/>
    </row>
    <row r="34690" spans="20:21" x14ac:dyDescent="0.2">
      <c r="T34690" s="11"/>
      <c r="U34690" s="11"/>
    </row>
    <row r="34691" spans="20:21" x14ac:dyDescent="0.2">
      <c r="T34691" s="11"/>
      <c r="U34691" s="11"/>
    </row>
    <row r="34692" spans="20:21" x14ac:dyDescent="0.2">
      <c r="T34692" s="11"/>
      <c r="U34692" s="11"/>
    </row>
    <row r="34693" spans="20:21" x14ac:dyDescent="0.2">
      <c r="T34693" s="11"/>
      <c r="U34693" s="11"/>
    </row>
    <row r="34694" spans="20:21" x14ac:dyDescent="0.2">
      <c r="T34694" s="11"/>
      <c r="U34694" s="11"/>
    </row>
    <row r="34695" spans="20:21" x14ac:dyDescent="0.2">
      <c r="T34695" s="11"/>
      <c r="U34695" s="11"/>
    </row>
    <row r="34696" spans="20:21" x14ac:dyDescent="0.2">
      <c r="T34696" s="11"/>
      <c r="U34696" s="11"/>
    </row>
    <row r="34697" spans="20:21" x14ac:dyDescent="0.2">
      <c r="T34697" s="11"/>
      <c r="U34697" s="11"/>
    </row>
    <row r="34698" spans="20:21" x14ac:dyDescent="0.2">
      <c r="T34698" s="11"/>
      <c r="U34698" s="11"/>
    </row>
    <row r="34699" spans="20:21" x14ac:dyDescent="0.2">
      <c r="T34699" s="11"/>
      <c r="U34699" s="11"/>
    </row>
    <row r="34700" spans="20:21" x14ac:dyDescent="0.2">
      <c r="T34700" s="11"/>
      <c r="U34700" s="11"/>
    </row>
    <row r="34701" spans="20:21" x14ac:dyDescent="0.2">
      <c r="T34701" s="11"/>
      <c r="U34701" s="11"/>
    </row>
    <row r="34702" spans="20:21" x14ac:dyDescent="0.2">
      <c r="T34702" s="11"/>
      <c r="U34702" s="11"/>
    </row>
    <row r="34703" spans="20:21" x14ac:dyDescent="0.2">
      <c r="T34703" s="11"/>
      <c r="U34703" s="11"/>
    </row>
    <row r="34704" spans="20:21" x14ac:dyDescent="0.2">
      <c r="T34704" s="11"/>
      <c r="U34704" s="11"/>
    </row>
    <row r="34705" spans="20:21" x14ac:dyDescent="0.2">
      <c r="T34705" s="11"/>
      <c r="U34705" s="11"/>
    </row>
    <row r="34706" spans="20:21" x14ac:dyDescent="0.2">
      <c r="T34706" s="11"/>
      <c r="U34706" s="11"/>
    </row>
    <row r="34707" spans="20:21" x14ac:dyDescent="0.2">
      <c r="T34707" s="11"/>
      <c r="U34707" s="11"/>
    </row>
    <row r="34708" spans="20:21" x14ac:dyDescent="0.2">
      <c r="T34708" s="11"/>
      <c r="U34708" s="11"/>
    </row>
    <row r="34709" spans="20:21" x14ac:dyDescent="0.2">
      <c r="T34709" s="11"/>
      <c r="U34709" s="11"/>
    </row>
    <row r="34710" spans="20:21" x14ac:dyDescent="0.2">
      <c r="T34710" s="11"/>
      <c r="U34710" s="11"/>
    </row>
    <row r="34711" spans="20:21" x14ac:dyDescent="0.2">
      <c r="T34711" s="11"/>
      <c r="U34711" s="11"/>
    </row>
    <row r="34712" spans="20:21" x14ac:dyDescent="0.2">
      <c r="T34712" s="11"/>
      <c r="U34712" s="11"/>
    </row>
    <row r="34713" spans="20:21" x14ac:dyDescent="0.2">
      <c r="T34713" s="11"/>
      <c r="U34713" s="11"/>
    </row>
    <row r="34714" spans="20:21" x14ac:dyDescent="0.2">
      <c r="T34714" s="11"/>
      <c r="U34714" s="11"/>
    </row>
    <row r="34715" spans="20:21" x14ac:dyDescent="0.2">
      <c r="T34715" s="11"/>
      <c r="U34715" s="11"/>
    </row>
    <row r="34716" spans="20:21" x14ac:dyDescent="0.2">
      <c r="T34716" s="11"/>
      <c r="U34716" s="11"/>
    </row>
    <row r="34717" spans="20:21" x14ac:dyDescent="0.2">
      <c r="T34717" s="11"/>
      <c r="U34717" s="11"/>
    </row>
    <row r="34718" spans="20:21" x14ac:dyDescent="0.2">
      <c r="T34718" s="11"/>
      <c r="U34718" s="11"/>
    </row>
    <row r="34719" spans="20:21" x14ac:dyDescent="0.2">
      <c r="T34719" s="11"/>
      <c r="U34719" s="11"/>
    </row>
    <row r="34720" spans="20:21" x14ac:dyDescent="0.2">
      <c r="T34720" s="11"/>
      <c r="U34720" s="11"/>
    </row>
    <row r="34721" spans="20:21" x14ac:dyDescent="0.2">
      <c r="T34721" s="11"/>
      <c r="U34721" s="11"/>
    </row>
    <row r="34722" spans="20:21" x14ac:dyDescent="0.2">
      <c r="T34722" s="11"/>
      <c r="U34722" s="11"/>
    </row>
    <row r="34723" spans="20:21" x14ac:dyDescent="0.2">
      <c r="T34723" s="11"/>
      <c r="U34723" s="11"/>
    </row>
    <row r="34724" spans="20:21" x14ac:dyDescent="0.2">
      <c r="T34724" s="11"/>
      <c r="U34724" s="11"/>
    </row>
    <row r="34725" spans="20:21" x14ac:dyDescent="0.2">
      <c r="T34725" s="11"/>
      <c r="U34725" s="11"/>
    </row>
    <row r="34726" spans="20:21" x14ac:dyDescent="0.2">
      <c r="T34726" s="11"/>
      <c r="U34726" s="11"/>
    </row>
    <row r="34727" spans="20:21" x14ac:dyDescent="0.2">
      <c r="T34727" s="11"/>
      <c r="U34727" s="11"/>
    </row>
    <row r="34728" spans="20:21" x14ac:dyDescent="0.2">
      <c r="T34728" s="11"/>
      <c r="U34728" s="11"/>
    </row>
    <row r="34729" spans="20:21" x14ac:dyDescent="0.2">
      <c r="T34729" s="11"/>
      <c r="U34729" s="11"/>
    </row>
    <row r="34730" spans="20:21" x14ac:dyDescent="0.2">
      <c r="T34730" s="11"/>
      <c r="U34730" s="11"/>
    </row>
    <row r="34731" spans="20:21" x14ac:dyDescent="0.2">
      <c r="T34731" s="11"/>
      <c r="U34731" s="11"/>
    </row>
    <row r="34732" spans="20:21" x14ac:dyDescent="0.2">
      <c r="T34732" s="11"/>
      <c r="U34732" s="11"/>
    </row>
    <row r="34733" spans="20:21" x14ac:dyDescent="0.2">
      <c r="T34733" s="11"/>
      <c r="U34733" s="11"/>
    </row>
    <row r="34734" spans="20:21" x14ac:dyDescent="0.2">
      <c r="T34734" s="11"/>
      <c r="U34734" s="11"/>
    </row>
    <row r="34735" spans="20:21" x14ac:dyDescent="0.2">
      <c r="T34735" s="11"/>
      <c r="U34735" s="11"/>
    </row>
    <row r="34736" spans="20:21" x14ac:dyDescent="0.2">
      <c r="T34736" s="11"/>
      <c r="U34736" s="11"/>
    </row>
    <row r="34737" spans="20:21" x14ac:dyDescent="0.2">
      <c r="T34737" s="11"/>
      <c r="U34737" s="11"/>
    </row>
    <row r="34738" spans="20:21" x14ac:dyDescent="0.2">
      <c r="T34738" s="11"/>
      <c r="U34738" s="11"/>
    </row>
    <row r="34739" spans="20:21" x14ac:dyDescent="0.2">
      <c r="T34739" s="11"/>
      <c r="U34739" s="11"/>
    </row>
    <row r="34740" spans="20:21" x14ac:dyDescent="0.2">
      <c r="T34740" s="11"/>
      <c r="U34740" s="11"/>
    </row>
    <row r="34741" spans="20:21" x14ac:dyDescent="0.2">
      <c r="T34741" s="11"/>
      <c r="U34741" s="11"/>
    </row>
    <row r="34742" spans="20:21" x14ac:dyDescent="0.2">
      <c r="T34742" s="11"/>
      <c r="U34742" s="11"/>
    </row>
    <row r="34743" spans="20:21" x14ac:dyDescent="0.2">
      <c r="T34743" s="11"/>
      <c r="U34743" s="11"/>
    </row>
    <row r="34744" spans="20:21" x14ac:dyDescent="0.2">
      <c r="T34744" s="11"/>
      <c r="U34744" s="11"/>
    </row>
    <row r="34745" spans="20:21" x14ac:dyDescent="0.2">
      <c r="T34745" s="11"/>
      <c r="U34745" s="11"/>
    </row>
    <row r="34746" spans="20:21" x14ac:dyDescent="0.2">
      <c r="T34746" s="11"/>
      <c r="U34746" s="11"/>
    </row>
    <row r="34747" spans="20:21" x14ac:dyDescent="0.2">
      <c r="T34747" s="11"/>
      <c r="U34747" s="11"/>
    </row>
    <row r="34748" spans="20:21" x14ac:dyDescent="0.2">
      <c r="T34748" s="11"/>
      <c r="U34748" s="11"/>
    </row>
    <row r="34749" spans="20:21" x14ac:dyDescent="0.2">
      <c r="T34749" s="11"/>
      <c r="U34749" s="11"/>
    </row>
    <row r="34750" spans="20:21" x14ac:dyDescent="0.2">
      <c r="T34750" s="11"/>
      <c r="U34750" s="11"/>
    </row>
    <row r="34751" spans="20:21" x14ac:dyDescent="0.2">
      <c r="T34751" s="11"/>
      <c r="U34751" s="11"/>
    </row>
    <row r="34752" spans="20:21" x14ac:dyDescent="0.2">
      <c r="T34752" s="11"/>
      <c r="U34752" s="11"/>
    </row>
    <row r="34753" spans="20:21" x14ac:dyDescent="0.2">
      <c r="T34753" s="11"/>
      <c r="U34753" s="11"/>
    </row>
    <row r="34754" spans="20:21" x14ac:dyDescent="0.2">
      <c r="T34754" s="11"/>
      <c r="U34754" s="11"/>
    </row>
    <row r="34755" spans="20:21" x14ac:dyDescent="0.2">
      <c r="T34755" s="11"/>
      <c r="U34755" s="11"/>
    </row>
    <row r="34756" spans="20:21" x14ac:dyDescent="0.2">
      <c r="T34756" s="11"/>
      <c r="U34756" s="11"/>
    </row>
    <row r="34757" spans="20:21" x14ac:dyDescent="0.2">
      <c r="T34757" s="11"/>
      <c r="U34757" s="11"/>
    </row>
    <row r="34758" spans="20:21" x14ac:dyDescent="0.2">
      <c r="T34758" s="11"/>
      <c r="U34758" s="11"/>
    </row>
    <row r="34759" spans="20:21" x14ac:dyDescent="0.2">
      <c r="T34759" s="11"/>
      <c r="U34759" s="11"/>
    </row>
    <row r="34760" spans="20:21" x14ac:dyDescent="0.2">
      <c r="T34760" s="11"/>
      <c r="U34760" s="11"/>
    </row>
    <row r="34761" spans="20:21" x14ac:dyDescent="0.2">
      <c r="T34761" s="11"/>
      <c r="U34761" s="11"/>
    </row>
    <row r="34762" spans="20:21" x14ac:dyDescent="0.2">
      <c r="T34762" s="11"/>
      <c r="U34762" s="11"/>
    </row>
    <row r="34763" spans="20:21" x14ac:dyDescent="0.2">
      <c r="T34763" s="11"/>
      <c r="U34763" s="11"/>
    </row>
    <row r="34764" spans="20:21" x14ac:dyDescent="0.2">
      <c r="T34764" s="11"/>
      <c r="U34764" s="11"/>
    </row>
    <row r="34765" spans="20:21" x14ac:dyDescent="0.2">
      <c r="T34765" s="11"/>
      <c r="U34765" s="11"/>
    </row>
    <row r="34766" spans="20:21" x14ac:dyDescent="0.2">
      <c r="T34766" s="11"/>
      <c r="U34766" s="11"/>
    </row>
    <row r="34767" spans="20:21" x14ac:dyDescent="0.2">
      <c r="T34767" s="11"/>
      <c r="U34767" s="11"/>
    </row>
    <row r="34768" spans="20:21" x14ac:dyDescent="0.2">
      <c r="T34768" s="11"/>
      <c r="U34768" s="11"/>
    </row>
    <row r="34769" spans="20:21" x14ac:dyDescent="0.2">
      <c r="T34769" s="11"/>
      <c r="U34769" s="11"/>
    </row>
    <row r="34770" spans="20:21" x14ac:dyDescent="0.2">
      <c r="T34770" s="11"/>
      <c r="U34770" s="11"/>
    </row>
    <row r="34771" spans="20:21" x14ac:dyDescent="0.2">
      <c r="T34771" s="11"/>
      <c r="U34771" s="11"/>
    </row>
    <row r="34772" spans="20:21" x14ac:dyDescent="0.2">
      <c r="T34772" s="11"/>
      <c r="U34772" s="11"/>
    </row>
    <row r="34773" spans="20:21" x14ac:dyDescent="0.2">
      <c r="T34773" s="11"/>
      <c r="U34773" s="11"/>
    </row>
    <row r="34774" spans="20:21" x14ac:dyDescent="0.2">
      <c r="T34774" s="11"/>
      <c r="U34774" s="11"/>
    </row>
    <row r="34775" spans="20:21" x14ac:dyDescent="0.2">
      <c r="T34775" s="11"/>
      <c r="U34775" s="11"/>
    </row>
    <row r="34776" spans="20:21" x14ac:dyDescent="0.2">
      <c r="T34776" s="11"/>
      <c r="U34776" s="11"/>
    </row>
    <row r="34777" spans="20:21" x14ac:dyDescent="0.2">
      <c r="T34777" s="11"/>
      <c r="U34777" s="11"/>
    </row>
    <row r="34778" spans="20:21" x14ac:dyDescent="0.2">
      <c r="T34778" s="11"/>
      <c r="U34778" s="11"/>
    </row>
    <row r="34779" spans="20:21" x14ac:dyDescent="0.2">
      <c r="T34779" s="11"/>
      <c r="U34779" s="11"/>
    </row>
    <row r="34780" spans="20:21" x14ac:dyDescent="0.2">
      <c r="T34780" s="11"/>
      <c r="U34780" s="11"/>
    </row>
    <row r="34781" spans="20:21" x14ac:dyDescent="0.2">
      <c r="T34781" s="11"/>
      <c r="U34781" s="11"/>
    </row>
    <row r="34782" spans="20:21" x14ac:dyDescent="0.2">
      <c r="T34782" s="11"/>
      <c r="U34782" s="11"/>
    </row>
    <row r="34783" spans="20:21" x14ac:dyDescent="0.2">
      <c r="T34783" s="11"/>
      <c r="U34783" s="11"/>
    </row>
    <row r="34784" spans="20:21" x14ac:dyDescent="0.2">
      <c r="T34784" s="11"/>
      <c r="U34784" s="11"/>
    </row>
    <row r="34785" spans="20:21" x14ac:dyDescent="0.2">
      <c r="T34785" s="11"/>
      <c r="U34785" s="11"/>
    </row>
    <row r="34786" spans="20:21" x14ac:dyDescent="0.2">
      <c r="T34786" s="11"/>
      <c r="U34786" s="11"/>
    </row>
    <row r="34787" spans="20:21" x14ac:dyDescent="0.2">
      <c r="T34787" s="11"/>
      <c r="U34787" s="11"/>
    </row>
    <row r="34788" spans="20:21" x14ac:dyDescent="0.2">
      <c r="T34788" s="11"/>
      <c r="U34788" s="11"/>
    </row>
    <row r="34789" spans="20:21" x14ac:dyDescent="0.2">
      <c r="T34789" s="11"/>
      <c r="U34789" s="11"/>
    </row>
    <row r="34790" spans="20:21" x14ac:dyDescent="0.2">
      <c r="T34790" s="11"/>
      <c r="U34790" s="11"/>
    </row>
    <row r="34791" spans="20:21" x14ac:dyDescent="0.2">
      <c r="T34791" s="11"/>
      <c r="U34791" s="11"/>
    </row>
    <row r="34792" spans="20:21" x14ac:dyDescent="0.2">
      <c r="T34792" s="11"/>
      <c r="U34792" s="11"/>
    </row>
    <row r="34793" spans="20:21" x14ac:dyDescent="0.2">
      <c r="T34793" s="11"/>
      <c r="U34793" s="11"/>
    </row>
    <row r="34794" spans="20:21" x14ac:dyDescent="0.2">
      <c r="T34794" s="11"/>
      <c r="U34794" s="11"/>
    </row>
    <row r="34795" spans="20:21" x14ac:dyDescent="0.2">
      <c r="T34795" s="11"/>
      <c r="U34795" s="11"/>
    </row>
    <row r="34796" spans="20:21" x14ac:dyDescent="0.2">
      <c r="T34796" s="11"/>
      <c r="U34796" s="11"/>
    </row>
    <row r="34797" spans="20:21" x14ac:dyDescent="0.2">
      <c r="T34797" s="11"/>
      <c r="U34797" s="11"/>
    </row>
    <row r="34798" spans="20:21" x14ac:dyDescent="0.2">
      <c r="T34798" s="11"/>
      <c r="U34798" s="11"/>
    </row>
    <row r="34799" spans="20:21" x14ac:dyDescent="0.2">
      <c r="T34799" s="11"/>
      <c r="U34799" s="11"/>
    </row>
    <row r="34800" spans="20:21" x14ac:dyDescent="0.2">
      <c r="T34800" s="11"/>
      <c r="U34800" s="11"/>
    </row>
    <row r="34801" spans="20:21" x14ac:dyDescent="0.2">
      <c r="T34801" s="11"/>
      <c r="U34801" s="11"/>
    </row>
    <row r="34802" spans="20:21" x14ac:dyDescent="0.2">
      <c r="T34802" s="11"/>
      <c r="U34802" s="11"/>
    </row>
    <row r="34803" spans="20:21" x14ac:dyDescent="0.2">
      <c r="T34803" s="11"/>
      <c r="U34803" s="11"/>
    </row>
    <row r="34804" spans="20:21" x14ac:dyDescent="0.2">
      <c r="T34804" s="11"/>
      <c r="U34804" s="11"/>
    </row>
    <row r="34805" spans="20:21" x14ac:dyDescent="0.2">
      <c r="T34805" s="11"/>
      <c r="U34805" s="11"/>
    </row>
    <row r="34806" spans="20:21" x14ac:dyDescent="0.2">
      <c r="T34806" s="11"/>
      <c r="U34806" s="11"/>
    </row>
    <row r="34807" spans="20:21" x14ac:dyDescent="0.2">
      <c r="T34807" s="11"/>
      <c r="U34807" s="11"/>
    </row>
    <row r="34808" spans="20:21" x14ac:dyDescent="0.2">
      <c r="T34808" s="11"/>
      <c r="U34808" s="11"/>
    </row>
    <row r="34809" spans="20:21" x14ac:dyDescent="0.2">
      <c r="T34809" s="11"/>
      <c r="U34809" s="11"/>
    </row>
    <row r="34810" spans="20:21" x14ac:dyDescent="0.2">
      <c r="T34810" s="11"/>
      <c r="U34810" s="11"/>
    </row>
    <row r="34811" spans="20:21" x14ac:dyDescent="0.2">
      <c r="T34811" s="11"/>
      <c r="U34811" s="11"/>
    </row>
    <row r="34812" spans="20:21" x14ac:dyDescent="0.2">
      <c r="T34812" s="11"/>
      <c r="U34812" s="11"/>
    </row>
    <row r="34813" spans="20:21" x14ac:dyDescent="0.2">
      <c r="T34813" s="11"/>
      <c r="U34813" s="11"/>
    </row>
    <row r="34814" spans="20:21" x14ac:dyDescent="0.2">
      <c r="T34814" s="11"/>
      <c r="U34814" s="11"/>
    </row>
    <row r="34815" spans="20:21" x14ac:dyDescent="0.2">
      <c r="T34815" s="11"/>
      <c r="U34815" s="11"/>
    </row>
    <row r="34816" spans="20:21" x14ac:dyDescent="0.2">
      <c r="T34816" s="11"/>
      <c r="U34816" s="11"/>
    </row>
    <row r="34817" spans="20:21" x14ac:dyDescent="0.2">
      <c r="T34817" s="11"/>
      <c r="U34817" s="11"/>
    </row>
    <row r="34818" spans="20:21" x14ac:dyDescent="0.2">
      <c r="T34818" s="11"/>
      <c r="U34818" s="11"/>
    </row>
    <row r="34819" spans="20:21" x14ac:dyDescent="0.2">
      <c r="T34819" s="11"/>
      <c r="U34819" s="11"/>
    </row>
    <row r="34820" spans="20:21" x14ac:dyDescent="0.2">
      <c r="T34820" s="11"/>
      <c r="U34820" s="11"/>
    </row>
    <row r="34821" spans="20:21" x14ac:dyDescent="0.2">
      <c r="T34821" s="11"/>
      <c r="U34821" s="11"/>
    </row>
    <row r="34822" spans="20:21" x14ac:dyDescent="0.2">
      <c r="T34822" s="11"/>
      <c r="U34822" s="11"/>
    </row>
    <row r="34823" spans="20:21" x14ac:dyDescent="0.2">
      <c r="T34823" s="11"/>
      <c r="U34823" s="11"/>
    </row>
    <row r="34824" spans="20:21" x14ac:dyDescent="0.2">
      <c r="T34824" s="11"/>
      <c r="U34824" s="11"/>
    </row>
    <row r="34825" spans="20:21" x14ac:dyDescent="0.2">
      <c r="T34825" s="11"/>
      <c r="U34825" s="11"/>
    </row>
    <row r="34826" spans="20:21" x14ac:dyDescent="0.2">
      <c r="T34826" s="11"/>
      <c r="U34826" s="11"/>
    </row>
    <row r="34827" spans="20:21" x14ac:dyDescent="0.2">
      <c r="T34827" s="11"/>
      <c r="U34827" s="11"/>
    </row>
    <row r="34828" spans="20:21" x14ac:dyDescent="0.2">
      <c r="T34828" s="11"/>
      <c r="U34828" s="11"/>
    </row>
    <row r="34829" spans="20:21" x14ac:dyDescent="0.2">
      <c r="T34829" s="11"/>
      <c r="U34829" s="11"/>
    </row>
    <row r="34830" spans="20:21" x14ac:dyDescent="0.2">
      <c r="T34830" s="11"/>
      <c r="U34830" s="11"/>
    </row>
    <row r="34831" spans="20:21" x14ac:dyDescent="0.2">
      <c r="T34831" s="11"/>
      <c r="U34831" s="11"/>
    </row>
    <row r="34832" spans="20:21" x14ac:dyDescent="0.2">
      <c r="T34832" s="11"/>
      <c r="U34832" s="11"/>
    </row>
    <row r="34833" spans="20:21" x14ac:dyDescent="0.2">
      <c r="T34833" s="11"/>
      <c r="U34833" s="11"/>
    </row>
    <row r="34834" spans="20:21" x14ac:dyDescent="0.2">
      <c r="T34834" s="11"/>
      <c r="U34834" s="11"/>
    </row>
    <row r="34835" spans="20:21" x14ac:dyDescent="0.2">
      <c r="T34835" s="11"/>
      <c r="U34835" s="11"/>
    </row>
    <row r="34836" spans="20:21" x14ac:dyDescent="0.2">
      <c r="T34836" s="11"/>
      <c r="U34836" s="11"/>
    </row>
    <row r="34837" spans="20:21" x14ac:dyDescent="0.2">
      <c r="T34837" s="11"/>
      <c r="U34837" s="11"/>
    </row>
    <row r="34838" spans="20:21" x14ac:dyDescent="0.2">
      <c r="T34838" s="11"/>
      <c r="U34838" s="11"/>
    </row>
    <row r="34839" spans="20:21" x14ac:dyDescent="0.2">
      <c r="T34839" s="11"/>
      <c r="U34839" s="11"/>
    </row>
    <row r="34840" spans="20:21" x14ac:dyDescent="0.2">
      <c r="T34840" s="11"/>
      <c r="U34840" s="11"/>
    </row>
    <row r="34841" spans="20:21" x14ac:dyDescent="0.2">
      <c r="T34841" s="11"/>
      <c r="U34841" s="11"/>
    </row>
    <row r="34842" spans="20:21" x14ac:dyDescent="0.2">
      <c r="T34842" s="11"/>
      <c r="U34842" s="11"/>
    </row>
    <row r="34843" spans="20:21" x14ac:dyDescent="0.2">
      <c r="T34843" s="11"/>
      <c r="U34843" s="11"/>
    </row>
    <row r="34844" spans="20:21" x14ac:dyDescent="0.2">
      <c r="T34844" s="11"/>
      <c r="U34844" s="11"/>
    </row>
    <row r="34845" spans="20:21" x14ac:dyDescent="0.2">
      <c r="T34845" s="11"/>
      <c r="U34845" s="11"/>
    </row>
    <row r="34846" spans="20:21" x14ac:dyDescent="0.2">
      <c r="T34846" s="11"/>
      <c r="U34846" s="11"/>
    </row>
    <row r="34847" spans="20:21" x14ac:dyDescent="0.2">
      <c r="T34847" s="11"/>
      <c r="U34847" s="11"/>
    </row>
    <row r="34848" spans="20:21" x14ac:dyDescent="0.2">
      <c r="T34848" s="11"/>
      <c r="U34848" s="11"/>
    </row>
    <row r="34849" spans="20:21" x14ac:dyDescent="0.2">
      <c r="T34849" s="11"/>
      <c r="U34849" s="11"/>
    </row>
    <row r="34850" spans="20:21" x14ac:dyDescent="0.2">
      <c r="T34850" s="11"/>
      <c r="U34850" s="11"/>
    </row>
    <row r="34851" spans="20:21" x14ac:dyDescent="0.2">
      <c r="T34851" s="11"/>
      <c r="U34851" s="11"/>
    </row>
    <row r="34852" spans="20:21" x14ac:dyDescent="0.2">
      <c r="T34852" s="11"/>
      <c r="U34852" s="11"/>
    </row>
    <row r="34853" spans="20:21" x14ac:dyDescent="0.2">
      <c r="T34853" s="11"/>
      <c r="U34853" s="11"/>
    </row>
    <row r="34854" spans="20:21" x14ac:dyDescent="0.2">
      <c r="T34854" s="11"/>
      <c r="U34854" s="11"/>
    </row>
    <row r="34855" spans="20:21" x14ac:dyDescent="0.2">
      <c r="T34855" s="11"/>
      <c r="U34855" s="11"/>
    </row>
    <row r="34856" spans="20:21" x14ac:dyDescent="0.2">
      <c r="T34856" s="11"/>
      <c r="U34856" s="11"/>
    </row>
    <row r="34857" spans="20:21" x14ac:dyDescent="0.2">
      <c r="T34857" s="11"/>
      <c r="U34857" s="11"/>
    </row>
    <row r="34858" spans="20:21" x14ac:dyDescent="0.2">
      <c r="T34858" s="11"/>
      <c r="U34858" s="11"/>
    </row>
    <row r="34859" spans="20:21" x14ac:dyDescent="0.2">
      <c r="T34859" s="11"/>
      <c r="U34859" s="11"/>
    </row>
    <row r="34860" spans="20:21" x14ac:dyDescent="0.2">
      <c r="T34860" s="11"/>
      <c r="U34860" s="11"/>
    </row>
    <row r="34861" spans="20:21" x14ac:dyDescent="0.2">
      <c r="T34861" s="11"/>
      <c r="U34861" s="11"/>
    </row>
    <row r="34862" spans="20:21" x14ac:dyDescent="0.2">
      <c r="T34862" s="11"/>
      <c r="U34862" s="11"/>
    </row>
    <row r="34863" spans="20:21" x14ac:dyDescent="0.2">
      <c r="T34863" s="11"/>
      <c r="U34863" s="11"/>
    </row>
    <row r="34864" spans="20:21" x14ac:dyDescent="0.2">
      <c r="T34864" s="11"/>
      <c r="U34864" s="11"/>
    </row>
    <row r="34865" spans="20:21" x14ac:dyDescent="0.2">
      <c r="T34865" s="11"/>
      <c r="U34865" s="11"/>
    </row>
    <row r="34866" spans="20:21" x14ac:dyDescent="0.2">
      <c r="T34866" s="11"/>
      <c r="U34866" s="11"/>
    </row>
    <row r="34867" spans="20:21" x14ac:dyDescent="0.2">
      <c r="T34867" s="11"/>
      <c r="U34867" s="11"/>
    </row>
    <row r="34868" spans="20:21" x14ac:dyDescent="0.2">
      <c r="T34868" s="11"/>
      <c r="U34868" s="11"/>
    </row>
    <row r="34869" spans="20:21" x14ac:dyDescent="0.2">
      <c r="T34869" s="11"/>
      <c r="U34869" s="11"/>
    </row>
    <row r="34870" spans="20:21" x14ac:dyDescent="0.2">
      <c r="T34870" s="11"/>
      <c r="U34870" s="11"/>
    </row>
    <row r="34871" spans="20:21" x14ac:dyDescent="0.2">
      <c r="T34871" s="11"/>
      <c r="U34871" s="11"/>
    </row>
    <row r="34872" spans="20:21" x14ac:dyDescent="0.2">
      <c r="T34872" s="11"/>
      <c r="U34872" s="11"/>
    </row>
    <row r="34873" spans="20:21" x14ac:dyDescent="0.2">
      <c r="T34873" s="11"/>
      <c r="U34873" s="11"/>
    </row>
    <row r="34874" spans="20:21" x14ac:dyDescent="0.2">
      <c r="T34874" s="11"/>
      <c r="U34874" s="11"/>
    </row>
    <row r="34875" spans="20:21" x14ac:dyDescent="0.2">
      <c r="T34875" s="11"/>
      <c r="U34875" s="11"/>
    </row>
    <row r="34876" spans="20:21" x14ac:dyDescent="0.2">
      <c r="T34876" s="11"/>
      <c r="U34876" s="11"/>
    </row>
    <row r="34877" spans="20:21" x14ac:dyDescent="0.2">
      <c r="T34877" s="11"/>
      <c r="U34877" s="11"/>
    </row>
    <row r="34878" spans="20:21" x14ac:dyDescent="0.2">
      <c r="T34878" s="11"/>
      <c r="U34878" s="11"/>
    </row>
    <row r="34879" spans="20:21" x14ac:dyDescent="0.2">
      <c r="T34879" s="11"/>
      <c r="U34879" s="11"/>
    </row>
    <row r="34880" spans="20:21" x14ac:dyDescent="0.2">
      <c r="T34880" s="11"/>
      <c r="U34880" s="11"/>
    </row>
    <row r="34881" spans="20:21" x14ac:dyDescent="0.2">
      <c r="T34881" s="11"/>
      <c r="U34881" s="11"/>
    </row>
    <row r="34882" spans="20:21" x14ac:dyDescent="0.2">
      <c r="T34882" s="11"/>
      <c r="U34882" s="11"/>
    </row>
    <row r="34883" spans="20:21" x14ac:dyDescent="0.2">
      <c r="T34883" s="11"/>
      <c r="U34883" s="11"/>
    </row>
    <row r="34884" spans="20:21" x14ac:dyDescent="0.2">
      <c r="T34884" s="11"/>
      <c r="U34884" s="11"/>
    </row>
    <row r="34885" spans="20:21" x14ac:dyDescent="0.2">
      <c r="T34885" s="11"/>
      <c r="U34885" s="11"/>
    </row>
    <row r="34886" spans="20:21" x14ac:dyDescent="0.2">
      <c r="T34886" s="11"/>
      <c r="U34886" s="11"/>
    </row>
    <row r="34887" spans="20:21" x14ac:dyDescent="0.2">
      <c r="T34887" s="11"/>
      <c r="U34887" s="11"/>
    </row>
    <row r="34888" spans="20:21" x14ac:dyDescent="0.2">
      <c r="T34888" s="11"/>
      <c r="U34888" s="11"/>
    </row>
    <row r="34889" spans="20:21" x14ac:dyDescent="0.2">
      <c r="T34889" s="11"/>
      <c r="U34889" s="11"/>
    </row>
    <row r="34890" spans="20:21" x14ac:dyDescent="0.2">
      <c r="T34890" s="11"/>
      <c r="U34890" s="11"/>
    </row>
    <row r="34891" spans="20:21" x14ac:dyDescent="0.2">
      <c r="T34891" s="11"/>
      <c r="U34891" s="11"/>
    </row>
    <row r="34892" spans="20:21" x14ac:dyDescent="0.2">
      <c r="T34892" s="11"/>
      <c r="U34892" s="11"/>
    </row>
    <row r="34893" spans="20:21" x14ac:dyDescent="0.2">
      <c r="T34893" s="11"/>
      <c r="U34893" s="11"/>
    </row>
    <row r="34894" spans="20:21" x14ac:dyDescent="0.2">
      <c r="T34894" s="11"/>
      <c r="U34894" s="11"/>
    </row>
    <row r="34895" spans="20:21" x14ac:dyDescent="0.2">
      <c r="T34895" s="11"/>
      <c r="U34895" s="11"/>
    </row>
    <row r="34896" spans="20:21" x14ac:dyDescent="0.2">
      <c r="T34896" s="11"/>
      <c r="U34896" s="11"/>
    </row>
    <row r="34897" spans="20:21" x14ac:dyDescent="0.2">
      <c r="T34897" s="11"/>
      <c r="U34897" s="11"/>
    </row>
    <row r="34898" spans="20:21" x14ac:dyDescent="0.2">
      <c r="T34898" s="11"/>
      <c r="U34898" s="11"/>
    </row>
    <row r="34899" spans="20:21" x14ac:dyDescent="0.2">
      <c r="T34899" s="11"/>
      <c r="U34899" s="11"/>
    </row>
    <row r="34900" spans="20:21" x14ac:dyDescent="0.2">
      <c r="T34900" s="11"/>
      <c r="U34900" s="11"/>
    </row>
    <row r="34901" spans="20:21" x14ac:dyDescent="0.2">
      <c r="T34901" s="11"/>
      <c r="U34901" s="11"/>
    </row>
    <row r="34902" spans="20:21" x14ac:dyDescent="0.2">
      <c r="T34902" s="11"/>
      <c r="U34902" s="11"/>
    </row>
    <row r="34903" spans="20:21" x14ac:dyDescent="0.2">
      <c r="T34903" s="11"/>
      <c r="U34903" s="11"/>
    </row>
    <row r="34904" spans="20:21" x14ac:dyDescent="0.2">
      <c r="T34904" s="11"/>
      <c r="U34904" s="11"/>
    </row>
    <row r="34905" spans="20:21" x14ac:dyDescent="0.2">
      <c r="T34905" s="11"/>
      <c r="U34905" s="11"/>
    </row>
    <row r="34906" spans="20:21" x14ac:dyDescent="0.2">
      <c r="T34906" s="11"/>
      <c r="U34906" s="11"/>
    </row>
    <row r="34907" spans="20:21" x14ac:dyDescent="0.2">
      <c r="T34907" s="11"/>
      <c r="U34907" s="11"/>
    </row>
    <row r="34908" spans="20:21" x14ac:dyDescent="0.2">
      <c r="T34908" s="11"/>
      <c r="U34908" s="11"/>
    </row>
    <row r="34909" spans="20:21" x14ac:dyDescent="0.2">
      <c r="T34909" s="11"/>
      <c r="U34909" s="11"/>
    </row>
    <row r="34910" spans="20:21" x14ac:dyDescent="0.2">
      <c r="T34910" s="11"/>
      <c r="U34910" s="11"/>
    </row>
    <row r="34911" spans="20:21" x14ac:dyDescent="0.2">
      <c r="T34911" s="11"/>
      <c r="U34911" s="11"/>
    </row>
    <row r="34912" spans="20:21" x14ac:dyDescent="0.2">
      <c r="T34912" s="11"/>
      <c r="U34912" s="11"/>
    </row>
    <row r="34913" spans="20:21" x14ac:dyDescent="0.2">
      <c r="T34913" s="11"/>
      <c r="U34913" s="11"/>
    </row>
    <row r="34914" spans="20:21" x14ac:dyDescent="0.2">
      <c r="T34914" s="11"/>
      <c r="U34914" s="11"/>
    </row>
    <row r="34915" spans="20:21" x14ac:dyDescent="0.2">
      <c r="T34915" s="11"/>
      <c r="U34915" s="11"/>
    </row>
    <row r="34916" spans="20:21" x14ac:dyDescent="0.2">
      <c r="T34916" s="11"/>
      <c r="U34916" s="11"/>
    </row>
    <row r="34917" spans="20:21" x14ac:dyDescent="0.2">
      <c r="T34917" s="11"/>
      <c r="U34917" s="11"/>
    </row>
    <row r="34918" spans="20:21" x14ac:dyDescent="0.2">
      <c r="T34918" s="11"/>
      <c r="U34918" s="11"/>
    </row>
    <row r="34919" spans="20:21" x14ac:dyDescent="0.2">
      <c r="T34919" s="11"/>
      <c r="U34919" s="11"/>
    </row>
    <row r="34920" spans="20:21" x14ac:dyDescent="0.2">
      <c r="T34920" s="11"/>
      <c r="U34920" s="11"/>
    </row>
    <row r="34921" spans="20:21" x14ac:dyDescent="0.2">
      <c r="T34921" s="11"/>
      <c r="U34921" s="11"/>
    </row>
    <row r="34922" spans="20:21" x14ac:dyDescent="0.2">
      <c r="T34922" s="11"/>
      <c r="U34922" s="11"/>
    </row>
    <row r="34923" spans="20:21" x14ac:dyDescent="0.2">
      <c r="T34923" s="11"/>
      <c r="U34923" s="11"/>
    </row>
    <row r="34924" spans="20:21" x14ac:dyDescent="0.2">
      <c r="T34924" s="11"/>
      <c r="U34924" s="11"/>
    </row>
    <row r="34925" spans="20:21" x14ac:dyDescent="0.2">
      <c r="T34925" s="11"/>
      <c r="U34925" s="11"/>
    </row>
    <row r="34926" spans="20:21" x14ac:dyDescent="0.2">
      <c r="T34926" s="11"/>
      <c r="U34926" s="11"/>
    </row>
    <row r="34927" spans="20:21" x14ac:dyDescent="0.2">
      <c r="T34927" s="11"/>
      <c r="U34927" s="11"/>
    </row>
    <row r="34928" spans="20:21" x14ac:dyDescent="0.2">
      <c r="T34928" s="11"/>
      <c r="U34928" s="11"/>
    </row>
    <row r="34929" spans="20:21" x14ac:dyDescent="0.2">
      <c r="T34929" s="11"/>
      <c r="U34929" s="11"/>
    </row>
    <row r="34930" spans="20:21" x14ac:dyDescent="0.2">
      <c r="T34930" s="11"/>
      <c r="U34930" s="11"/>
    </row>
    <row r="34931" spans="20:21" x14ac:dyDescent="0.2">
      <c r="T34931" s="11"/>
      <c r="U34931" s="11"/>
    </row>
    <row r="34932" spans="20:21" x14ac:dyDescent="0.2">
      <c r="T34932" s="11"/>
      <c r="U34932" s="11"/>
    </row>
    <row r="34933" spans="20:21" x14ac:dyDescent="0.2">
      <c r="T34933" s="11"/>
      <c r="U34933" s="11"/>
    </row>
    <row r="34934" spans="20:21" x14ac:dyDescent="0.2">
      <c r="T34934" s="11"/>
      <c r="U34934" s="11"/>
    </row>
    <row r="34935" spans="20:21" x14ac:dyDescent="0.2">
      <c r="T34935" s="11"/>
      <c r="U34935" s="11"/>
    </row>
    <row r="34936" spans="20:21" x14ac:dyDescent="0.2">
      <c r="T34936" s="11"/>
      <c r="U34936" s="11"/>
    </row>
    <row r="34937" spans="20:21" x14ac:dyDescent="0.2">
      <c r="T34937" s="11"/>
      <c r="U34937" s="11"/>
    </row>
    <row r="34938" spans="20:21" x14ac:dyDescent="0.2">
      <c r="T34938" s="11"/>
      <c r="U34938" s="11"/>
    </row>
    <row r="34939" spans="20:21" x14ac:dyDescent="0.2">
      <c r="T34939" s="11"/>
      <c r="U34939" s="11"/>
    </row>
    <row r="34940" spans="20:21" x14ac:dyDescent="0.2">
      <c r="T34940" s="11"/>
      <c r="U34940" s="11"/>
    </row>
    <row r="34941" spans="20:21" x14ac:dyDescent="0.2">
      <c r="T34941" s="11"/>
      <c r="U34941" s="11"/>
    </row>
    <row r="34942" spans="20:21" x14ac:dyDescent="0.2">
      <c r="T34942" s="11"/>
      <c r="U34942" s="11"/>
    </row>
    <row r="34943" spans="20:21" x14ac:dyDescent="0.2">
      <c r="T34943" s="11"/>
      <c r="U34943" s="11"/>
    </row>
    <row r="34944" spans="20:21" x14ac:dyDescent="0.2">
      <c r="T34944" s="11"/>
      <c r="U34944" s="11"/>
    </row>
    <row r="34945" spans="20:21" x14ac:dyDescent="0.2">
      <c r="T34945" s="11"/>
      <c r="U34945" s="11"/>
    </row>
    <row r="34946" spans="20:21" x14ac:dyDescent="0.2">
      <c r="T34946" s="11"/>
      <c r="U34946" s="11"/>
    </row>
    <row r="34947" spans="20:21" x14ac:dyDescent="0.2">
      <c r="T34947" s="11"/>
      <c r="U34947" s="11"/>
    </row>
    <row r="34948" spans="20:21" x14ac:dyDescent="0.2">
      <c r="T34948" s="11"/>
      <c r="U34948" s="11"/>
    </row>
    <row r="34949" spans="20:21" x14ac:dyDescent="0.2">
      <c r="T34949" s="11"/>
      <c r="U34949" s="11"/>
    </row>
    <row r="34950" spans="20:21" x14ac:dyDescent="0.2">
      <c r="T34950" s="11"/>
      <c r="U34950" s="11"/>
    </row>
    <row r="34951" spans="20:21" x14ac:dyDescent="0.2">
      <c r="T34951" s="11"/>
      <c r="U34951" s="11"/>
    </row>
    <row r="34952" spans="20:21" x14ac:dyDescent="0.2">
      <c r="T34952" s="11"/>
      <c r="U34952" s="11"/>
    </row>
    <row r="34953" spans="20:21" x14ac:dyDescent="0.2">
      <c r="T34953" s="11"/>
      <c r="U34953" s="11"/>
    </row>
    <row r="34954" spans="20:21" x14ac:dyDescent="0.2">
      <c r="T34954" s="11"/>
      <c r="U34954" s="11"/>
    </row>
    <row r="34955" spans="20:21" x14ac:dyDescent="0.2">
      <c r="T34955" s="11"/>
      <c r="U34955" s="11"/>
    </row>
    <row r="34956" spans="20:21" x14ac:dyDescent="0.2">
      <c r="T34956" s="11"/>
      <c r="U34956" s="11"/>
    </row>
    <row r="34957" spans="20:21" x14ac:dyDescent="0.2">
      <c r="T34957" s="11"/>
      <c r="U34957" s="11"/>
    </row>
    <row r="34958" spans="20:21" x14ac:dyDescent="0.2">
      <c r="T34958" s="11"/>
      <c r="U34958" s="11"/>
    </row>
    <row r="34959" spans="20:21" x14ac:dyDescent="0.2">
      <c r="T34959" s="11"/>
      <c r="U34959" s="11"/>
    </row>
    <row r="34960" spans="20:21" x14ac:dyDescent="0.2">
      <c r="T34960" s="11"/>
      <c r="U34960" s="11"/>
    </row>
    <row r="34961" spans="20:21" x14ac:dyDescent="0.2">
      <c r="T34961" s="11"/>
      <c r="U34961" s="11"/>
    </row>
    <row r="34962" spans="20:21" x14ac:dyDescent="0.2">
      <c r="T34962" s="11"/>
      <c r="U34962" s="11"/>
    </row>
    <row r="34963" spans="20:21" x14ac:dyDescent="0.2">
      <c r="T34963" s="11"/>
      <c r="U34963" s="11"/>
    </row>
    <row r="34964" spans="20:21" x14ac:dyDescent="0.2">
      <c r="T34964" s="11"/>
      <c r="U34964" s="11"/>
    </row>
    <row r="34965" spans="20:21" x14ac:dyDescent="0.2">
      <c r="T34965" s="11"/>
      <c r="U34965" s="11"/>
    </row>
    <row r="34966" spans="20:21" x14ac:dyDescent="0.2">
      <c r="T34966" s="11"/>
      <c r="U34966" s="11"/>
    </row>
    <row r="34967" spans="20:21" x14ac:dyDescent="0.2">
      <c r="T34967" s="11"/>
      <c r="U34967" s="11"/>
    </row>
    <row r="34968" spans="20:21" x14ac:dyDescent="0.2">
      <c r="T34968" s="11"/>
      <c r="U34968" s="11"/>
    </row>
    <row r="34969" spans="20:21" x14ac:dyDescent="0.2">
      <c r="T34969" s="11"/>
      <c r="U34969" s="11"/>
    </row>
    <row r="34970" spans="20:21" x14ac:dyDescent="0.2">
      <c r="T34970" s="11"/>
      <c r="U34970" s="11"/>
    </row>
    <row r="34971" spans="20:21" x14ac:dyDescent="0.2">
      <c r="T34971" s="11"/>
      <c r="U34971" s="11"/>
    </row>
    <row r="34972" spans="20:21" x14ac:dyDescent="0.2">
      <c r="T34972" s="11"/>
      <c r="U34972" s="11"/>
    </row>
    <row r="34973" spans="20:21" x14ac:dyDescent="0.2">
      <c r="T34973" s="11"/>
      <c r="U34973" s="11"/>
    </row>
    <row r="34974" spans="20:21" x14ac:dyDescent="0.2">
      <c r="T34974" s="11"/>
      <c r="U34974" s="11"/>
    </row>
    <row r="34975" spans="20:21" x14ac:dyDescent="0.2">
      <c r="T34975" s="11"/>
      <c r="U34975" s="11"/>
    </row>
    <row r="34976" spans="20:21" x14ac:dyDescent="0.2">
      <c r="T34976" s="11"/>
      <c r="U34976" s="11"/>
    </row>
    <row r="34977" spans="20:21" x14ac:dyDescent="0.2">
      <c r="T34977" s="11"/>
      <c r="U34977" s="11"/>
    </row>
    <row r="34978" spans="20:21" x14ac:dyDescent="0.2">
      <c r="T34978" s="11"/>
      <c r="U34978" s="11"/>
    </row>
    <row r="34979" spans="20:21" x14ac:dyDescent="0.2">
      <c r="T34979" s="11"/>
      <c r="U34979" s="11"/>
    </row>
    <row r="34980" spans="20:21" x14ac:dyDescent="0.2">
      <c r="T34980" s="11"/>
      <c r="U34980" s="11"/>
    </row>
    <row r="34981" spans="20:21" x14ac:dyDescent="0.2">
      <c r="T34981" s="11"/>
      <c r="U34981" s="11"/>
    </row>
    <row r="34982" spans="20:21" x14ac:dyDescent="0.2">
      <c r="T34982" s="11"/>
      <c r="U34982" s="11"/>
    </row>
    <row r="34983" spans="20:21" x14ac:dyDescent="0.2">
      <c r="T34983" s="11"/>
      <c r="U34983" s="11"/>
    </row>
    <row r="34984" spans="20:21" x14ac:dyDescent="0.2">
      <c r="T34984" s="11"/>
      <c r="U34984" s="11"/>
    </row>
    <row r="34985" spans="20:21" x14ac:dyDescent="0.2">
      <c r="T34985" s="11"/>
      <c r="U34985" s="11"/>
    </row>
    <row r="34986" spans="20:21" x14ac:dyDescent="0.2">
      <c r="T34986" s="11"/>
      <c r="U34986" s="11"/>
    </row>
    <row r="34987" spans="20:21" x14ac:dyDescent="0.2">
      <c r="T34987" s="11"/>
      <c r="U34987" s="11"/>
    </row>
    <row r="34988" spans="20:21" x14ac:dyDescent="0.2">
      <c r="T34988" s="11"/>
      <c r="U34988" s="11"/>
    </row>
    <row r="34989" spans="20:21" x14ac:dyDescent="0.2">
      <c r="T34989" s="11"/>
      <c r="U34989" s="11"/>
    </row>
    <row r="34990" spans="20:21" x14ac:dyDescent="0.2">
      <c r="T34990" s="11"/>
      <c r="U34990" s="11"/>
    </row>
    <row r="34991" spans="20:21" x14ac:dyDescent="0.2">
      <c r="T34991" s="11"/>
      <c r="U34991" s="11"/>
    </row>
    <row r="34992" spans="20:21" x14ac:dyDescent="0.2">
      <c r="T34992" s="11"/>
      <c r="U34992" s="11"/>
    </row>
    <row r="34993" spans="20:21" x14ac:dyDescent="0.2">
      <c r="T34993" s="11"/>
      <c r="U34993" s="11"/>
    </row>
    <row r="34994" spans="20:21" x14ac:dyDescent="0.2">
      <c r="T34994" s="11"/>
      <c r="U34994" s="11"/>
    </row>
    <row r="34995" spans="20:21" x14ac:dyDescent="0.2">
      <c r="T34995" s="11"/>
      <c r="U34995" s="11"/>
    </row>
    <row r="34996" spans="20:21" x14ac:dyDescent="0.2">
      <c r="T34996" s="11"/>
      <c r="U34996" s="11"/>
    </row>
    <row r="34997" spans="20:21" x14ac:dyDescent="0.2">
      <c r="T34997" s="11"/>
      <c r="U34997" s="11"/>
    </row>
    <row r="34998" spans="20:21" x14ac:dyDescent="0.2">
      <c r="T34998" s="11"/>
      <c r="U34998" s="11"/>
    </row>
    <row r="34999" spans="20:21" x14ac:dyDescent="0.2">
      <c r="T34999" s="11"/>
      <c r="U34999" s="11"/>
    </row>
    <row r="35000" spans="20:21" x14ac:dyDescent="0.2">
      <c r="T35000" s="11"/>
      <c r="U35000" s="11"/>
    </row>
    <row r="35001" spans="20:21" x14ac:dyDescent="0.2">
      <c r="T35001" s="11"/>
      <c r="U35001" s="11"/>
    </row>
    <row r="35002" spans="20:21" x14ac:dyDescent="0.2">
      <c r="T35002" s="11"/>
      <c r="U35002" s="11"/>
    </row>
    <row r="35003" spans="20:21" x14ac:dyDescent="0.2">
      <c r="T35003" s="11"/>
      <c r="U35003" s="11"/>
    </row>
    <row r="35004" spans="20:21" x14ac:dyDescent="0.2">
      <c r="T35004" s="11"/>
      <c r="U35004" s="11"/>
    </row>
    <row r="35005" spans="20:21" x14ac:dyDescent="0.2">
      <c r="T35005" s="11"/>
      <c r="U35005" s="11"/>
    </row>
    <row r="35006" spans="20:21" x14ac:dyDescent="0.2">
      <c r="T35006" s="11"/>
      <c r="U35006" s="11"/>
    </row>
    <row r="35007" spans="20:21" x14ac:dyDescent="0.2">
      <c r="T35007" s="11"/>
      <c r="U35007" s="11"/>
    </row>
    <row r="35008" spans="20:21" x14ac:dyDescent="0.2">
      <c r="T35008" s="11"/>
      <c r="U35008" s="11"/>
    </row>
    <row r="35009" spans="20:21" x14ac:dyDescent="0.2">
      <c r="T35009" s="11"/>
      <c r="U35009" s="11"/>
    </row>
    <row r="35010" spans="20:21" x14ac:dyDescent="0.2">
      <c r="T35010" s="11"/>
      <c r="U35010" s="11"/>
    </row>
    <row r="35011" spans="20:21" x14ac:dyDescent="0.2">
      <c r="T35011" s="11"/>
      <c r="U35011" s="11"/>
    </row>
    <row r="35012" spans="20:21" x14ac:dyDescent="0.2">
      <c r="T35012" s="11"/>
      <c r="U35012" s="11"/>
    </row>
    <row r="35013" spans="20:21" x14ac:dyDescent="0.2">
      <c r="T35013" s="11"/>
      <c r="U35013" s="11"/>
    </row>
    <row r="35014" spans="20:21" x14ac:dyDescent="0.2">
      <c r="T35014" s="11"/>
      <c r="U35014" s="11"/>
    </row>
    <row r="35015" spans="20:21" x14ac:dyDescent="0.2">
      <c r="T35015" s="11"/>
      <c r="U35015" s="11"/>
    </row>
    <row r="35016" spans="20:21" x14ac:dyDescent="0.2">
      <c r="T35016" s="11"/>
      <c r="U35016" s="11"/>
    </row>
    <row r="35017" spans="20:21" x14ac:dyDescent="0.2">
      <c r="T35017" s="11"/>
      <c r="U35017" s="11"/>
    </row>
    <row r="35018" spans="20:21" x14ac:dyDescent="0.2">
      <c r="T35018" s="11"/>
      <c r="U35018" s="11"/>
    </row>
    <row r="35019" spans="20:21" x14ac:dyDescent="0.2">
      <c r="T35019" s="11"/>
      <c r="U35019" s="11"/>
    </row>
    <row r="35020" spans="20:21" x14ac:dyDescent="0.2">
      <c r="T35020" s="11"/>
      <c r="U35020" s="11"/>
    </row>
    <row r="35021" spans="20:21" x14ac:dyDescent="0.2">
      <c r="T35021" s="11"/>
      <c r="U35021" s="11"/>
    </row>
    <row r="35022" spans="20:21" x14ac:dyDescent="0.2">
      <c r="T35022" s="11"/>
      <c r="U35022" s="11"/>
    </row>
    <row r="35023" spans="20:21" x14ac:dyDescent="0.2">
      <c r="T35023" s="11"/>
      <c r="U35023" s="11"/>
    </row>
    <row r="35024" spans="20:21" x14ac:dyDescent="0.2">
      <c r="T35024" s="11"/>
      <c r="U35024" s="11"/>
    </row>
    <row r="35025" spans="20:21" x14ac:dyDescent="0.2">
      <c r="T35025" s="11"/>
      <c r="U35025" s="11"/>
    </row>
    <row r="35026" spans="20:21" x14ac:dyDescent="0.2">
      <c r="T35026" s="11"/>
      <c r="U35026" s="11"/>
    </row>
    <row r="35027" spans="20:21" x14ac:dyDescent="0.2">
      <c r="T35027" s="11"/>
      <c r="U35027" s="11"/>
    </row>
    <row r="35028" spans="20:21" x14ac:dyDescent="0.2">
      <c r="T35028" s="11"/>
      <c r="U35028" s="11"/>
    </row>
    <row r="35029" spans="20:21" x14ac:dyDescent="0.2">
      <c r="T35029" s="11"/>
      <c r="U35029" s="11"/>
    </row>
    <row r="35030" spans="20:21" x14ac:dyDescent="0.2">
      <c r="T35030" s="11"/>
      <c r="U35030" s="11"/>
    </row>
    <row r="35031" spans="20:21" x14ac:dyDescent="0.2">
      <c r="T35031" s="11"/>
      <c r="U35031" s="11"/>
    </row>
    <row r="35032" spans="20:21" x14ac:dyDescent="0.2">
      <c r="T35032" s="11"/>
      <c r="U35032" s="11"/>
    </row>
    <row r="35033" spans="20:21" x14ac:dyDescent="0.2">
      <c r="T35033" s="11"/>
      <c r="U35033" s="11"/>
    </row>
    <row r="35034" spans="20:21" x14ac:dyDescent="0.2">
      <c r="T35034" s="11"/>
      <c r="U35034" s="11"/>
    </row>
    <row r="35035" spans="20:21" x14ac:dyDescent="0.2">
      <c r="T35035" s="11"/>
      <c r="U35035" s="11"/>
    </row>
    <row r="35036" spans="20:21" x14ac:dyDescent="0.2">
      <c r="T35036" s="11"/>
      <c r="U35036" s="11"/>
    </row>
    <row r="35037" spans="20:21" x14ac:dyDescent="0.2">
      <c r="T35037" s="11"/>
      <c r="U35037" s="11"/>
    </row>
    <row r="35038" spans="20:21" x14ac:dyDescent="0.2">
      <c r="T35038" s="11"/>
      <c r="U35038" s="11"/>
    </row>
    <row r="35039" spans="20:21" x14ac:dyDescent="0.2">
      <c r="T35039" s="11"/>
      <c r="U35039" s="11"/>
    </row>
    <row r="35040" spans="20:21" x14ac:dyDescent="0.2">
      <c r="T35040" s="11"/>
      <c r="U35040" s="11"/>
    </row>
    <row r="35041" spans="20:21" x14ac:dyDescent="0.2">
      <c r="T35041" s="11"/>
      <c r="U35041" s="11"/>
    </row>
    <row r="35042" spans="20:21" x14ac:dyDescent="0.2">
      <c r="T35042" s="11"/>
      <c r="U35042" s="11"/>
    </row>
    <row r="35043" spans="20:21" x14ac:dyDescent="0.2">
      <c r="T35043" s="11"/>
      <c r="U35043" s="11"/>
    </row>
    <row r="35044" spans="20:21" x14ac:dyDescent="0.2">
      <c r="T35044" s="11"/>
      <c r="U35044" s="11"/>
    </row>
    <row r="35045" spans="20:21" x14ac:dyDescent="0.2">
      <c r="T35045" s="11"/>
      <c r="U35045" s="11"/>
    </row>
    <row r="35046" spans="20:21" x14ac:dyDescent="0.2">
      <c r="T35046" s="11"/>
      <c r="U35046" s="11"/>
    </row>
    <row r="35047" spans="20:21" x14ac:dyDescent="0.2">
      <c r="T35047" s="11"/>
      <c r="U35047" s="11"/>
    </row>
    <row r="35048" spans="20:21" x14ac:dyDescent="0.2">
      <c r="T35048" s="11"/>
      <c r="U35048" s="11"/>
    </row>
    <row r="35049" spans="20:21" x14ac:dyDescent="0.2">
      <c r="T35049" s="11"/>
      <c r="U35049" s="11"/>
    </row>
    <row r="35050" spans="20:21" x14ac:dyDescent="0.2">
      <c r="T35050" s="11"/>
      <c r="U35050" s="11"/>
    </row>
    <row r="35051" spans="20:21" x14ac:dyDescent="0.2">
      <c r="T35051" s="11"/>
      <c r="U35051" s="11"/>
    </row>
    <row r="35052" spans="20:21" x14ac:dyDescent="0.2">
      <c r="T35052" s="11"/>
      <c r="U35052" s="11"/>
    </row>
    <row r="35053" spans="20:21" x14ac:dyDescent="0.2">
      <c r="T35053" s="11"/>
      <c r="U35053" s="11"/>
    </row>
    <row r="35054" spans="20:21" x14ac:dyDescent="0.2">
      <c r="T35054" s="11"/>
      <c r="U35054" s="11"/>
    </row>
    <row r="35055" spans="20:21" x14ac:dyDescent="0.2">
      <c r="T35055" s="11"/>
      <c r="U35055" s="11"/>
    </row>
    <row r="35056" spans="20:21" x14ac:dyDescent="0.2">
      <c r="T35056" s="11"/>
      <c r="U35056" s="11"/>
    </row>
    <row r="35057" spans="20:21" x14ac:dyDescent="0.2">
      <c r="T35057" s="11"/>
      <c r="U35057" s="11"/>
    </row>
    <row r="35058" spans="20:21" x14ac:dyDescent="0.2">
      <c r="T35058" s="11"/>
      <c r="U35058" s="11"/>
    </row>
    <row r="35059" spans="20:21" x14ac:dyDescent="0.2">
      <c r="T35059" s="11"/>
      <c r="U35059" s="11"/>
    </row>
    <row r="35060" spans="20:21" x14ac:dyDescent="0.2">
      <c r="T35060" s="11"/>
      <c r="U35060" s="11"/>
    </row>
    <row r="35061" spans="20:21" x14ac:dyDescent="0.2">
      <c r="T35061" s="11"/>
      <c r="U35061" s="11"/>
    </row>
    <row r="35062" spans="20:21" x14ac:dyDescent="0.2">
      <c r="T35062" s="11"/>
      <c r="U35062" s="11"/>
    </row>
    <row r="35063" spans="20:21" x14ac:dyDescent="0.2">
      <c r="T35063" s="11"/>
      <c r="U35063" s="11"/>
    </row>
    <row r="35064" spans="20:21" x14ac:dyDescent="0.2">
      <c r="T35064" s="11"/>
      <c r="U35064" s="11"/>
    </row>
    <row r="35065" spans="20:21" x14ac:dyDescent="0.2">
      <c r="T35065" s="11"/>
      <c r="U35065" s="11"/>
    </row>
    <row r="35066" spans="20:21" x14ac:dyDescent="0.2">
      <c r="T35066" s="11"/>
      <c r="U35066" s="11"/>
    </row>
    <row r="35067" spans="20:21" x14ac:dyDescent="0.2">
      <c r="T35067" s="11"/>
      <c r="U35067" s="11"/>
    </row>
    <row r="35068" spans="20:21" x14ac:dyDescent="0.2">
      <c r="T35068" s="11"/>
      <c r="U35068" s="11"/>
    </row>
    <row r="35069" spans="20:21" x14ac:dyDescent="0.2">
      <c r="T35069" s="11"/>
      <c r="U35069" s="11"/>
    </row>
    <row r="35070" spans="20:21" x14ac:dyDescent="0.2">
      <c r="T35070" s="11"/>
      <c r="U35070" s="11"/>
    </row>
    <row r="35071" spans="20:21" x14ac:dyDescent="0.2">
      <c r="T35071" s="11"/>
      <c r="U35071" s="11"/>
    </row>
    <row r="35072" spans="20:21" x14ac:dyDescent="0.2">
      <c r="T35072" s="11"/>
      <c r="U35072" s="11"/>
    </row>
    <row r="35073" spans="20:21" x14ac:dyDescent="0.2">
      <c r="T35073" s="11"/>
      <c r="U35073" s="11"/>
    </row>
    <row r="35074" spans="20:21" x14ac:dyDescent="0.2">
      <c r="T35074" s="11"/>
      <c r="U35074" s="11"/>
    </row>
    <row r="35075" spans="20:21" x14ac:dyDescent="0.2">
      <c r="T35075" s="11"/>
      <c r="U35075" s="11"/>
    </row>
    <row r="35076" spans="20:21" x14ac:dyDescent="0.2">
      <c r="T35076" s="11"/>
      <c r="U35076" s="11"/>
    </row>
    <row r="35077" spans="20:21" x14ac:dyDescent="0.2">
      <c r="T35077" s="11"/>
      <c r="U35077" s="11"/>
    </row>
    <row r="35078" spans="20:21" x14ac:dyDescent="0.2">
      <c r="T35078" s="11"/>
      <c r="U35078" s="11"/>
    </row>
    <row r="35079" spans="20:21" x14ac:dyDescent="0.2">
      <c r="T35079" s="11"/>
      <c r="U35079" s="11"/>
    </row>
    <row r="35080" spans="20:21" x14ac:dyDescent="0.2">
      <c r="T35080" s="11"/>
      <c r="U35080" s="11"/>
    </row>
    <row r="35081" spans="20:21" x14ac:dyDescent="0.2">
      <c r="T35081" s="11"/>
      <c r="U35081" s="11"/>
    </row>
    <row r="35082" spans="20:21" x14ac:dyDescent="0.2">
      <c r="T35082" s="11"/>
      <c r="U35082" s="11"/>
    </row>
    <row r="35083" spans="20:21" x14ac:dyDescent="0.2">
      <c r="T35083" s="11"/>
      <c r="U35083" s="11"/>
    </row>
    <row r="35084" spans="20:21" x14ac:dyDescent="0.2">
      <c r="T35084" s="11"/>
      <c r="U35084" s="11"/>
    </row>
    <row r="35085" spans="20:21" x14ac:dyDescent="0.2">
      <c r="T35085" s="11"/>
      <c r="U35085" s="11"/>
    </row>
    <row r="35086" spans="20:21" x14ac:dyDescent="0.2">
      <c r="T35086" s="11"/>
      <c r="U35086" s="11"/>
    </row>
    <row r="35087" spans="20:21" x14ac:dyDescent="0.2">
      <c r="T35087" s="11"/>
      <c r="U35087" s="11"/>
    </row>
    <row r="35088" spans="20:21" x14ac:dyDescent="0.2">
      <c r="T35088" s="11"/>
      <c r="U35088" s="11"/>
    </row>
    <row r="35089" spans="20:21" x14ac:dyDescent="0.2">
      <c r="T35089" s="11"/>
      <c r="U35089" s="11"/>
    </row>
    <row r="35090" spans="20:21" x14ac:dyDescent="0.2">
      <c r="T35090" s="11"/>
      <c r="U35090" s="11"/>
    </row>
    <row r="35091" spans="20:21" x14ac:dyDescent="0.2">
      <c r="T35091" s="11"/>
      <c r="U35091" s="11"/>
    </row>
    <row r="35092" spans="20:21" x14ac:dyDescent="0.2">
      <c r="T35092" s="11"/>
      <c r="U35092" s="11"/>
    </row>
    <row r="35093" spans="20:21" x14ac:dyDescent="0.2">
      <c r="T35093" s="11"/>
      <c r="U35093" s="11"/>
    </row>
    <row r="35094" spans="20:21" x14ac:dyDescent="0.2">
      <c r="T35094" s="11"/>
      <c r="U35094" s="11"/>
    </row>
    <row r="35095" spans="20:21" x14ac:dyDescent="0.2">
      <c r="T35095" s="11"/>
      <c r="U35095" s="11"/>
    </row>
    <row r="35096" spans="20:21" x14ac:dyDescent="0.2">
      <c r="T35096" s="11"/>
      <c r="U35096" s="11"/>
    </row>
    <row r="35097" spans="20:21" x14ac:dyDescent="0.2">
      <c r="T35097" s="11"/>
      <c r="U35097" s="11"/>
    </row>
    <row r="35098" spans="20:21" x14ac:dyDescent="0.2">
      <c r="T35098" s="11"/>
      <c r="U35098" s="11"/>
    </row>
    <row r="35099" spans="20:21" x14ac:dyDescent="0.2">
      <c r="T35099" s="11"/>
      <c r="U35099" s="11"/>
    </row>
    <row r="35100" spans="20:21" x14ac:dyDescent="0.2">
      <c r="T35100" s="11"/>
      <c r="U35100" s="11"/>
    </row>
    <row r="35101" spans="20:21" x14ac:dyDescent="0.2">
      <c r="T35101" s="11"/>
      <c r="U35101" s="11"/>
    </row>
    <row r="35102" spans="20:21" x14ac:dyDescent="0.2">
      <c r="T35102" s="11"/>
      <c r="U35102" s="11"/>
    </row>
    <row r="35103" spans="20:21" x14ac:dyDescent="0.2">
      <c r="T35103" s="11"/>
      <c r="U35103" s="11"/>
    </row>
    <row r="35104" spans="20:21" x14ac:dyDescent="0.2">
      <c r="T35104" s="11"/>
      <c r="U35104" s="11"/>
    </row>
    <row r="35105" spans="20:21" x14ac:dyDescent="0.2">
      <c r="T35105" s="11"/>
      <c r="U35105" s="11"/>
    </row>
    <row r="35106" spans="20:21" x14ac:dyDescent="0.2">
      <c r="T35106" s="11"/>
      <c r="U35106" s="11"/>
    </row>
    <row r="35107" spans="20:21" x14ac:dyDescent="0.2">
      <c r="T35107" s="11"/>
      <c r="U35107" s="11"/>
    </row>
    <row r="35108" spans="20:21" x14ac:dyDescent="0.2">
      <c r="T35108" s="11"/>
      <c r="U35108" s="11"/>
    </row>
    <row r="35109" spans="20:21" x14ac:dyDescent="0.2">
      <c r="T35109" s="11"/>
      <c r="U35109" s="11"/>
    </row>
    <row r="35110" spans="20:21" x14ac:dyDescent="0.2">
      <c r="T35110" s="11"/>
      <c r="U35110" s="11"/>
    </row>
    <row r="35111" spans="20:21" x14ac:dyDescent="0.2">
      <c r="T35111" s="11"/>
      <c r="U35111" s="11"/>
    </row>
    <row r="35112" spans="20:21" x14ac:dyDescent="0.2">
      <c r="T35112" s="11"/>
      <c r="U35112" s="11"/>
    </row>
    <row r="35113" spans="20:21" x14ac:dyDescent="0.2">
      <c r="T35113" s="11"/>
      <c r="U35113" s="11"/>
    </row>
    <row r="35114" spans="20:21" x14ac:dyDescent="0.2">
      <c r="T35114" s="11"/>
      <c r="U35114" s="11"/>
    </row>
    <row r="35115" spans="20:21" x14ac:dyDescent="0.2">
      <c r="T35115" s="11"/>
      <c r="U35115" s="11"/>
    </row>
    <row r="35116" spans="20:21" x14ac:dyDescent="0.2">
      <c r="T35116" s="11"/>
      <c r="U35116" s="11"/>
    </row>
    <row r="35117" spans="20:21" x14ac:dyDescent="0.2">
      <c r="T35117" s="11"/>
      <c r="U35117" s="11"/>
    </row>
    <row r="35118" spans="20:21" x14ac:dyDescent="0.2">
      <c r="T35118" s="11"/>
      <c r="U35118" s="11"/>
    </row>
    <row r="35119" spans="20:21" x14ac:dyDescent="0.2">
      <c r="T35119" s="11"/>
      <c r="U35119" s="11"/>
    </row>
    <row r="35120" spans="20:21" x14ac:dyDescent="0.2">
      <c r="T35120" s="11"/>
      <c r="U35120" s="11"/>
    </row>
    <row r="35121" spans="20:21" x14ac:dyDescent="0.2">
      <c r="T35121" s="11"/>
      <c r="U35121" s="11"/>
    </row>
    <row r="35122" spans="20:21" x14ac:dyDescent="0.2">
      <c r="T35122" s="11"/>
      <c r="U35122" s="11"/>
    </row>
    <row r="35123" spans="20:21" x14ac:dyDescent="0.2">
      <c r="T35123" s="11"/>
      <c r="U35123" s="11"/>
    </row>
    <row r="35124" spans="20:21" x14ac:dyDescent="0.2">
      <c r="T35124" s="11"/>
      <c r="U35124" s="11"/>
    </row>
    <row r="35125" spans="20:21" x14ac:dyDescent="0.2">
      <c r="T35125" s="11"/>
      <c r="U35125" s="11"/>
    </row>
    <row r="35126" spans="20:21" x14ac:dyDescent="0.2">
      <c r="T35126" s="11"/>
      <c r="U35126" s="11"/>
    </row>
    <row r="35127" spans="20:21" x14ac:dyDescent="0.2">
      <c r="T35127" s="11"/>
      <c r="U35127" s="11"/>
    </row>
    <row r="35128" spans="20:21" x14ac:dyDescent="0.2">
      <c r="T35128" s="11"/>
      <c r="U35128" s="11"/>
    </row>
    <row r="35129" spans="20:21" x14ac:dyDescent="0.2">
      <c r="T35129" s="11"/>
      <c r="U35129" s="11"/>
    </row>
    <row r="35130" spans="20:21" x14ac:dyDescent="0.2">
      <c r="T35130" s="11"/>
      <c r="U35130" s="11"/>
    </row>
    <row r="35131" spans="20:21" x14ac:dyDescent="0.2">
      <c r="T35131" s="11"/>
      <c r="U35131" s="11"/>
    </row>
    <row r="35132" spans="20:21" x14ac:dyDescent="0.2">
      <c r="T35132" s="11"/>
      <c r="U35132" s="11"/>
    </row>
    <row r="35133" spans="20:21" x14ac:dyDescent="0.2">
      <c r="T35133" s="11"/>
      <c r="U35133" s="11"/>
    </row>
    <row r="35134" spans="20:21" x14ac:dyDescent="0.2">
      <c r="T35134" s="11"/>
      <c r="U35134" s="11"/>
    </row>
    <row r="35135" spans="20:21" x14ac:dyDescent="0.2">
      <c r="T35135" s="11"/>
      <c r="U35135" s="11"/>
    </row>
    <row r="35136" spans="20:21" x14ac:dyDescent="0.2">
      <c r="T35136" s="11"/>
      <c r="U35136" s="11"/>
    </row>
    <row r="35137" spans="20:21" x14ac:dyDescent="0.2">
      <c r="T35137" s="11"/>
      <c r="U35137" s="11"/>
    </row>
    <row r="35138" spans="20:21" x14ac:dyDescent="0.2">
      <c r="T35138" s="11"/>
      <c r="U35138" s="11"/>
    </row>
    <row r="35139" spans="20:21" x14ac:dyDescent="0.2">
      <c r="T35139" s="11"/>
      <c r="U35139" s="11"/>
    </row>
    <row r="35140" spans="20:21" x14ac:dyDescent="0.2">
      <c r="T35140" s="11"/>
      <c r="U35140" s="11"/>
    </row>
    <row r="35141" spans="20:21" x14ac:dyDescent="0.2">
      <c r="T35141" s="11"/>
      <c r="U35141" s="11"/>
    </row>
    <row r="35142" spans="20:21" x14ac:dyDescent="0.2">
      <c r="T35142" s="11"/>
      <c r="U35142" s="11"/>
    </row>
    <row r="35143" spans="20:21" x14ac:dyDescent="0.2">
      <c r="T35143" s="11"/>
      <c r="U35143" s="11"/>
    </row>
    <row r="35144" spans="20:21" x14ac:dyDescent="0.2">
      <c r="T35144" s="11"/>
      <c r="U35144" s="11"/>
    </row>
    <row r="35145" spans="20:21" x14ac:dyDescent="0.2">
      <c r="T35145" s="11"/>
      <c r="U35145" s="11"/>
    </row>
    <row r="35146" spans="20:21" x14ac:dyDescent="0.2">
      <c r="T35146" s="11"/>
      <c r="U35146" s="11"/>
    </row>
    <row r="35147" spans="20:21" x14ac:dyDescent="0.2">
      <c r="T35147" s="11"/>
      <c r="U35147" s="11"/>
    </row>
    <row r="35148" spans="20:21" x14ac:dyDescent="0.2">
      <c r="T35148" s="11"/>
      <c r="U35148" s="11"/>
    </row>
    <row r="35149" spans="20:21" x14ac:dyDescent="0.2">
      <c r="T35149" s="11"/>
      <c r="U35149" s="11"/>
    </row>
    <row r="35150" spans="20:21" x14ac:dyDescent="0.2">
      <c r="T35150" s="11"/>
      <c r="U35150" s="11"/>
    </row>
    <row r="35151" spans="20:21" x14ac:dyDescent="0.2">
      <c r="T35151" s="11"/>
      <c r="U35151" s="11"/>
    </row>
    <row r="35152" spans="20:21" x14ac:dyDescent="0.2">
      <c r="T35152" s="11"/>
      <c r="U35152" s="11"/>
    </row>
    <row r="35153" spans="20:21" x14ac:dyDescent="0.2">
      <c r="T35153" s="11"/>
      <c r="U35153" s="11"/>
    </row>
    <row r="35154" spans="20:21" x14ac:dyDescent="0.2">
      <c r="T35154" s="11"/>
      <c r="U35154" s="11"/>
    </row>
    <row r="35155" spans="20:21" x14ac:dyDescent="0.2">
      <c r="T35155" s="11"/>
      <c r="U35155" s="11"/>
    </row>
    <row r="35156" spans="20:21" x14ac:dyDescent="0.2">
      <c r="T35156" s="11"/>
      <c r="U35156" s="11"/>
    </row>
    <row r="35157" spans="20:21" x14ac:dyDescent="0.2">
      <c r="T35157" s="11"/>
      <c r="U35157" s="11"/>
    </row>
    <row r="35158" spans="20:21" x14ac:dyDescent="0.2">
      <c r="T35158" s="11"/>
      <c r="U35158" s="11"/>
    </row>
    <row r="35159" spans="20:21" x14ac:dyDescent="0.2">
      <c r="T35159" s="11"/>
      <c r="U35159" s="11"/>
    </row>
    <row r="35160" spans="20:21" x14ac:dyDescent="0.2">
      <c r="T35160" s="11"/>
      <c r="U35160" s="11"/>
    </row>
    <row r="35161" spans="20:21" x14ac:dyDescent="0.2">
      <c r="T35161" s="11"/>
      <c r="U35161" s="11"/>
    </row>
    <row r="35162" spans="20:21" x14ac:dyDescent="0.2">
      <c r="T35162" s="11"/>
      <c r="U35162" s="11"/>
    </row>
    <row r="35163" spans="20:21" x14ac:dyDescent="0.2">
      <c r="T35163" s="11"/>
      <c r="U35163" s="11"/>
    </row>
    <row r="35164" spans="20:21" x14ac:dyDescent="0.2">
      <c r="T35164" s="11"/>
      <c r="U35164" s="11"/>
    </row>
    <row r="35165" spans="20:21" x14ac:dyDescent="0.2">
      <c r="T35165" s="11"/>
      <c r="U35165" s="11"/>
    </row>
    <row r="35166" spans="20:21" x14ac:dyDescent="0.2">
      <c r="T35166" s="11"/>
      <c r="U35166" s="11"/>
    </row>
    <row r="35167" spans="20:21" x14ac:dyDescent="0.2">
      <c r="T35167" s="11"/>
      <c r="U35167" s="11"/>
    </row>
    <row r="35168" spans="20:21" x14ac:dyDescent="0.2">
      <c r="T35168" s="11"/>
      <c r="U35168" s="11"/>
    </row>
    <row r="35169" spans="20:21" x14ac:dyDescent="0.2">
      <c r="T35169" s="11"/>
      <c r="U35169" s="11"/>
    </row>
    <row r="35170" spans="20:21" x14ac:dyDescent="0.2">
      <c r="T35170" s="11"/>
      <c r="U35170" s="11"/>
    </row>
    <row r="35171" spans="20:21" x14ac:dyDescent="0.2">
      <c r="T35171" s="11"/>
      <c r="U35171" s="11"/>
    </row>
    <row r="35172" spans="20:21" x14ac:dyDescent="0.2">
      <c r="T35172" s="11"/>
      <c r="U35172" s="11"/>
    </row>
    <row r="35173" spans="20:21" x14ac:dyDescent="0.2">
      <c r="T35173" s="11"/>
      <c r="U35173" s="11"/>
    </row>
    <row r="35174" spans="20:21" x14ac:dyDescent="0.2">
      <c r="T35174" s="11"/>
      <c r="U35174" s="11"/>
    </row>
    <row r="35175" spans="20:21" x14ac:dyDescent="0.2">
      <c r="T35175" s="11"/>
      <c r="U35175" s="11"/>
    </row>
    <row r="35176" spans="20:21" x14ac:dyDescent="0.2">
      <c r="T35176" s="11"/>
      <c r="U35176" s="11"/>
    </row>
    <row r="35177" spans="20:21" x14ac:dyDescent="0.2">
      <c r="T35177" s="11"/>
      <c r="U35177" s="11"/>
    </row>
    <row r="35178" spans="20:21" x14ac:dyDescent="0.2">
      <c r="T35178" s="11"/>
      <c r="U35178" s="11"/>
    </row>
    <row r="35179" spans="20:21" x14ac:dyDescent="0.2">
      <c r="T35179" s="11"/>
      <c r="U35179" s="11"/>
    </row>
    <row r="35180" spans="20:21" x14ac:dyDescent="0.2">
      <c r="T35180" s="11"/>
      <c r="U35180" s="11"/>
    </row>
    <row r="35181" spans="20:21" x14ac:dyDescent="0.2">
      <c r="T35181" s="11"/>
      <c r="U35181" s="11"/>
    </row>
    <row r="35182" spans="20:21" x14ac:dyDescent="0.2">
      <c r="T35182" s="11"/>
      <c r="U35182" s="11"/>
    </row>
    <row r="35183" spans="20:21" x14ac:dyDescent="0.2">
      <c r="T35183" s="11"/>
      <c r="U35183" s="11"/>
    </row>
    <row r="35184" spans="20:21" x14ac:dyDescent="0.2">
      <c r="T35184" s="11"/>
      <c r="U35184" s="11"/>
    </row>
    <row r="35185" spans="20:21" x14ac:dyDescent="0.2">
      <c r="T35185" s="11"/>
      <c r="U35185" s="11"/>
    </row>
    <row r="35186" spans="20:21" x14ac:dyDescent="0.2">
      <c r="T35186" s="11"/>
      <c r="U35186" s="11"/>
    </row>
    <row r="35187" spans="20:21" x14ac:dyDescent="0.2">
      <c r="T35187" s="11"/>
      <c r="U35187" s="11"/>
    </row>
    <row r="35188" spans="20:21" x14ac:dyDescent="0.2">
      <c r="T35188" s="11"/>
      <c r="U35188" s="11"/>
    </row>
    <row r="35189" spans="20:21" x14ac:dyDescent="0.2">
      <c r="T35189" s="11"/>
      <c r="U35189" s="11"/>
    </row>
    <row r="35190" spans="20:21" x14ac:dyDescent="0.2">
      <c r="T35190" s="11"/>
      <c r="U35190" s="11"/>
    </row>
    <row r="35191" spans="20:21" x14ac:dyDescent="0.2">
      <c r="T35191" s="11"/>
      <c r="U35191" s="11"/>
    </row>
    <row r="35192" spans="20:21" x14ac:dyDescent="0.2">
      <c r="T35192" s="11"/>
      <c r="U35192" s="11"/>
    </row>
    <row r="35193" spans="20:21" x14ac:dyDescent="0.2">
      <c r="T35193" s="11"/>
      <c r="U35193" s="11"/>
    </row>
    <row r="35194" spans="20:21" x14ac:dyDescent="0.2">
      <c r="T35194" s="11"/>
      <c r="U35194" s="11"/>
    </row>
    <row r="35195" spans="20:21" x14ac:dyDescent="0.2">
      <c r="T35195" s="11"/>
      <c r="U35195" s="11"/>
    </row>
    <row r="35196" spans="20:21" x14ac:dyDescent="0.2">
      <c r="T35196" s="11"/>
      <c r="U35196" s="11"/>
    </row>
    <row r="35197" spans="20:21" x14ac:dyDescent="0.2">
      <c r="T35197" s="11"/>
      <c r="U35197" s="11"/>
    </row>
    <row r="35198" spans="20:21" x14ac:dyDescent="0.2">
      <c r="T35198" s="11"/>
      <c r="U35198" s="11"/>
    </row>
    <row r="35199" spans="20:21" x14ac:dyDescent="0.2">
      <c r="T35199" s="11"/>
      <c r="U35199" s="11"/>
    </row>
    <row r="35200" spans="20:21" x14ac:dyDescent="0.2">
      <c r="T35200" s="11"/>
      <c r="U35200" s="11"/>
    </row>
    <row r="35201" spans="20:21" x14ac:dyDescent="0.2">
      <c r="T35201" s="11"/>
      <c r="U35201" s="11"/>
    </row>
    <row r="35202" spans="20:21" x14ac:dyDescent="0.2">
      <c r="T35202" s="11"/>
      <c r="U35202" s="11"/>
    </row>
    <row r="35203" spans="20:21" x14ac:dyDescent="0.2">
      <c r="T35203" s="11"/>
      <c r="U35203" s="11"/>
    </row>
    <row r="35204" spans="20:21" x14ac:dyDescent="0.2">
      <c r="T35204" s="11"/>
      <c r="U35204" s="11"/>
    </row>
    <row r="35205" spans="20:21" x14ac:dyDescent="0.2">
      <c r="T35205" s="11"/>
      <c r="U35205" s="11"/>
    </row>
    <row r="35206" spans="20:21" x14ac:dyDescent="0.2">
      <c r="T35206" s="11"/>
      <c r="U35206" s="11"/>
    </row>
    <row r="35207" spans="20:21" x14ac:dyDescent="0.2">
      <c r="T35207" s="11"/>
      <c r="U35207" s="11"/>
    </row>
    <row r="35208" spans="20:21" x14ac:dyDescent="0.2">
      <c r="T35208" s="11"/>
      <c r="U35208" s="11"/>
    </row>
    <row r="35209" spans="20:21" x14ac:dyDescent="0.2">
      <c r="T35209" s="11"/>
      <c r="U35209" s="11"/>
    </row>
    <row r="35210" spans="20:21" x14ac:dyDescent="0.2">
      <c r="T35210" s="11"/>
      <c r="U35210" s="11"/>
    </row>
    <row r="35211" spans="20:21" x14ac:dyDescent="0.2">
      <c r="T35211" s="11"/>
      <c r="U35211" s="11"/>
    </row>
    <row r="35212" spans="20:21" x14ac:dyDescent="0.2">
      <c r="T35212" s="11"/>
      <c r="U35212" s="11"/>
    </row>
    <row r="35213" spans="20:21" x14ac:dyDescent="0.2">
      <c r="T35213" s="11"/>
      <c r="U35213" s="11"/>
    </row>
    <row r="35214" spans="20:21" x14ac:dyDescent="0.2">
      <c r="T35214" s="11"/>
      <c r="U35214" s="11"/>
    </row>
    <row r="35215" spans="20:21" x14ac:dyDescent="0.2">
      <c r="T35215" s="11"/>
      <c r="U35215" s="11"/>
    </row>
    <row r="35216" spans="20:21" x14ac:dyDescent="0.2">
      <c r="T35216" s="11"/>
      <c r="U35216" s="11"/>
    </row>
    <row r="35217" spans="20:21" x14ac:dyDescent="0.2">
      <c r="T35217" s="11"/>
      <c r="U35217" s="11"/>
    </row>
    <row r="35218" spans="20:21" x14ac:dyDescent="0.2">
      <c r="T35218" s="11"/>
      <c r="U35218" s="11"/>
    </row>
    <row r="35219" spans="20:21" x14ac:dyDescent="0.2">
      <c r="T35219" s="11"/>
      <c r="U35219" s="11"/>
    </row>
    <row r="35220" spans="20:21" x14ac:dyDescent="0.2">
      <c r="T35220" s="11"/>
      <c r="U35220" s="11"/>
    </row>
    <row r="35221" spans="20:21" x14ac:dyDescent="0.2">
      <c r="T35221" s="11"/>
      <c r="U35221" s="11"/>
    </row>
    <row r="35222" spans="20:21" x14ac:dyDescent="0.2">
      <c r="T35222" s="11"/>
      <c r="U35222" s="11"/>
    </row>
    <row r="35223" spans="20:21" x14ac:dyDescent="0.2">
      <c r="T35223" s="11"/>
      <c r="U35223" s="11"/>
    </row>
    <row r="35224" spans="20:21" x14ac:dyDescent="0.2">
      <c r="T35224" s="11"/>
      <c r="U35224" s="11"/>
    </row>
    <row r="35225" spans="20:21" x14ac:dyDescent="0.2">
      <c r="T35225" s="11"/>
      <c r="U35225" s="11"/>
    </row>
    <row r="35226" spans="20:21" x14ac:dyDescent="0.2">
      <c r="T35226" s="11"/>
      <c r="U35226" s="11"/>
    </row>
    <row r="35227" spans="20:21" x14ac:dyDescent="0.2">
      <c r="T35227" s="11"/>
      <c r="U35227" s="11"/>
    </row>
    <row r="35228" spans="20:21" x14ac:dyDescent="0.2">
      <c r="T35228" s="11"/>
      <c r="U35228" s="11"/>
    </row>
    <row r="35229" spans="20:21" x14ac:dyDescent="0.2">
      <c r="T35229" s="11"/>
      <c r="U35229" s="11"/>
    </row>
    <row r="35230" spans="20:21" x14ac:dyDescent="0.2">
      <c r="T35230" s="11"/>
      <c r="U35230" s="11"/>
    </row>
    <row r="35231" spans="20:21" x14ac:dyDescent="0.2">
      <c r="T35231" s="11"/>
      <c r="U35231" s="11"/>
    </row>
    <row r="35232" spans="20:21" x14ac:dyDescent="0.2">
      <c r="T35232" s="11"/>
      <c r="U35232" s="11"/>
    </row>
    <row r="35233" spans="20:21" x14ac:dyDescent="0.2">
      <c r="T35233" s="11"/>
      <c r="U35233" s="11"/>
    </row>
    <row r="35234" spans="20:21" x14ac:dyDescent="0.2">
      <c r="T35234" s="11"/>
      <c r="U35234" s="11"/>
    </row>
    <row r="35235" spans="20:21" x14ac:dyDescent="0.2">
      <c r="T35235" s="11"/>
      <c r="U35235" s="11"/>
    </row>
    <row r="35236" spans="20:21" x14ac:dyDescent="0.2">
      <c r="T35236" s="11"/>
      <c r="U35236" s="11"/>
    </row>
    <row r="35237" spans="20:21" x14ac:dyDescent="0.2">
      <c r="T35237" s="11"/>
      <c r="U35237" s="11"/>
    </row>
    <row r="35238" spans="20:21" x14ac:dyDescent="0.2">
      <c r="T35238" s="11"/>
      <c r="U35238" s="11"/>
    </row>
    <row r="35239" spans="20:21" x14ac:dyDescent="0.2">
      <c r="T35239" s="11"/>
      <c r="U35239" s="11"/>
    </row>
    <row r="35240" spans="20:21" x14ac:dyDescent="0.2">
      <c r="T35240" s="11"/>
      <c r="U35240" s="11"/>
    </row>
    <row r="35241" spans="20:21" x14ac:dyDescent="0.2">
      <c r="T35241" s="11"/>
      <c r="U35241" s="11"/>
    </row>
    <row r="35242" spans="20:21" x14ac:dyDescent="0.2">
      <c r="T35242" s="11"/>
      <c r="U35242" s="11"/>
    </row>
    <row r="35243" spans="20:21" x14ac:dyDescent="0.2">
      <c r="T35243" s="11"/>
      <c r="U35243" s="11"/>
    </row>
    <row r="35244" spans="20:21" x14ac:dyDescent="0.2">
      <c r="T35244" s="11"/>
      <c r="U35244" s="11"/>
    </row>
    <row r="35245" spans="20:21" x14ac:dyDescent="0.2">
      <c r="T35245" s="11"/>
      <c r="U35245" s="11"/>
    </row>
    <row r="35246" spans="20:21" x14ac:dyDescent="0.2">
      <c r="T35246" s="11"/>
      <c r="U35246" s="11"/>
    </row>
    <row r="35247" spans="20:21" x14ac:dyDescent="0.2">
      <c r="T35247" s="11"/>
      <c r="U35247" s="11"/>
    </row>
    <row r="35248" spans="20:21" x14ac:dyDescent="0.2">
      <c r="T35248" s="11"/>
      <c r="U35248" s="11"/>
    </row>
    <row r="35249" spans="20:21" x14ac:dyDescent="0.2">
      <c r="T35249" s="11"/>
      <c r="U35249" s="11"/>
    </row>
    <row r="35250" spans="20:21" x14ac:dyDescent="0.2">
      <c r="T35250" s="11"/>
      <c r="U35250" s="11"/>
    </row>
    <row r="35251" spans="20:21" x14ac:dyDescent="0.2">
      <c r="T35251" s="11"/>
      <c r="U35251" s="11"/>
    </row>
    <row r="35252" spans="20:21" x14ac:dyDescent="0.2">
      <c r="T35252" s="11"/>
      <c r="U35252" s="11"/>
    </row>
    <row r="35253" spans="20:21" x14ac:dyDescent="0.2">
      <c r="T35253" s="11"/>
      <c r="U35253" s="11"/>
    </row>
    <row r="35254" spans="20:21" x14ac:dyDescent="0.2">
      <c r="T35254" s="11"/>
      <c r="U35254" s="11"/>
    </row>
    <row r="35255" spans="20:21" x14ac:dyDescent="0.2">
      <c r="T35255" s="11"/>
      <c r="U35255" s="11"/>
    </row>
    <row r="35256" spans="20:21" x14ac:dyDescent="0.2">
      <c r="T35256" s="11"/>
      <c r="U35256" s="11"/>
    </row>
    <row r="35257" spans="20:21" x14ac:dyDescent="0.2">
      <c r="T35257" s="11"/>
      <c r="U35257" s="11"/>
    </row>
    <row r="35258" spans="20:21" x14ac:dyDescent="0.2">
      <c r="T35258" s="11"/>
      <c r="U35258" s="11"/>
    </row>
    <row r="35259" spans="20:21" x14ac:dyDescent="0.2">
      <c r="T35259" s="11"/>
      <c r="U35259" s="11"/>
    </row>
    <row r="35260" spans="20:21" x14ac:dyDescent="0.2">
      <c r="T35260" s="11"/>
      <c r="U35260" s="11"/>
    </row>
    <row r="35261" spans="20:21" x14ac:dyDescent="0.2">
      <c r="T35261" s="11"/>
      <c r="U35261" s="11"/>
    </row>
    <row r="35262" spans="20:21" x14ac:dyDescent="0.2">
      <c r="T35262" s="11"/>
      <c r="U35262" s="11"/>
    </row>
    <row r="35263" spans="20:21" x14ac:dyDescent="0.2">
      <c r="T35263" s="11"/>
      <c r="U35263" s="11"/>
    </row>
    <row r="35264" spans="20:21" x14ac:dyDescent="0.2">
      <c r="T35264" s="11"/>
      <c r="U35264" s="11"/>
    </row>
    <row r="35265" spans="20:21" x14ac:dyDescent="0.2">
      <c r="T35265" s="11"/>
      <c r="U35265" s="11"/>
    </row>
    <row r="35266" spans="20:21" x14ac:dyDescent="0.2">
      <c r="T35266" s="11"/>
      <c r="U35266" s="11"/>
    </row>
    <row r="35267" spans="20:21" x14ac:dyDescent="0.2">
      <c r="T35267" s="11"/>
      <c r="U35267" s="11"/>
    </row>
    <row r="35268" spans="20:21" x14ac:dyDescent="0.2">
      <c r="T35268" s="11"/>
      <c r="U35268" s="11"/>
    </row>
    <row r="35269" spans="20:21" x14ac:dyDescent="0.2">
      <c r="T35269" s="11"/>
      <c r="U35269" s="11"/>
    </row>
    <row r="35270" spans="20:21" x14ac:dyDescent="0.2">
      <c r="T35270" s="11"/>
      <c r="U35270" s="11"/>
    </row>
    <row r="35271" spans="20:21" x14ac:dyDescent="0.2">
      <c r="T35271" s="11"/>
      <c r="U35271" s="11"/>
    </row>
    <row r="35272" spans="20:21" x14ac:dyDescent="0.2">
      <c r="T35272" s="11"/>
      <c r="U35272" s="11"/>
    </row>
    <row r="35273" spans="20:21" x14ac:dyDescent="0.2">
      <c r="T35273" s="11"/>
      <c r="U35273" s="11"/>
    </row>
    <row r="35274" spans="20:21" x14ac:dyDescent="0.2">
      <c r="T35274" s="11"/>
      <c r="U35274" s="11"/>
    </row>
    <row r="35275" spans="20:21" x14ac:dyDescent="0.2">
      <c r="T35275" s="11"/>
      <c r="U35275" s="11"/>
    </row>
    <row r="35276" spans="20:21" x14ac:dyDescent="0.2">
      <c r="T35276" s="11"/>
      <c r="U35276" s="11"/>
    </row>
    <row r="35277" spans="20:21" x14ac:dyDescent="0.2">
      <c r="T35277" s="11"/>
      <c r="U35277" s="11"/>
    </row>
    <row r="35278" spans="20:21" x14ac:dyDescent="0.2">
      <c r="T35278" s="11"/>
      <c r="U35278" s="11"/>
    </row>
    <row r="35279" spans="20:21" x14ac:dyDescent="0.2">
      <c r="T35279" s="11"/>
      <c r="U35279" s="11"/>
    </row>
    <row r="35280" spans="20:21" x14ac:dyDescent="0.2">
      <c r="T35280" s="11"/>
      <c r="U35280" s="11"/>
    </row>
    <row r="35281" spans="20:21" x14ac:dyDescent="0.2">
      <c r="T35281" s="11"/>
      <c r="U35281" s="11"/>
    </row>
    <row r="35282" spans="20:21" x14ac:dyDescent="0.2">
      <c r="T35282" s="11"/>
      <c r="U35282" s="11"/>
    </row>
    <row r="35283" spans="20:21" x14ac:dyDescent="0.2">
      <c r="T35283" s="11"/>
      <c r="U35283" s="11"/>
    </row>
    <row r="35284" spans="20:21" x14ac:dyDescent="0.2">
      <c r="T35284" s="11"/>
      <c r="U35284" s="11"/>
    </row>
    <row r="35285" spans="20:21" x14ac:dyDescent="0.2">
      <c r="T35285" s="11"/>
      <c r="U35285" s="11"/>
    </row>
    <row r="35286" spans="20:21" x14ac:dyDescent="0.2">
      <c r="T35286" s="11"/>
      <c r="U35286" s="11"/>
    </row>
    <row r="35287" spans="20:21" x14ac:dyDescent="0.2">
      <c r="T35287" s="11"/>
      <c r="U35287" s="11"/>
    </row>
    <row r="35288" spans="20:21" x14ac:dyDescent="0.2">
      <c r="T35288" s="11"/>
      <c r="U35288" s="11"/>
    </row>
    <row r="35289" spans="20:21" x14ac:dyDescent="0.2">
      <c r="T35289" s="11"/>
      <c r="U35289" s="11"/>
    </row>
    <row r="35290" spans="20:21" x14ac:dyDescent="0.2">
      <c r="T35290" s="11"/>
      <c r="U35290" s="11"/>
    </row>
    <row r="35291" spans="20:21" x14ac:dyDescent="0.2">
      <c r="T35291" s="11"/>
      <c r="U35291" s="11"/>
    </row>
    <row r="35292" spans="20:21" x14ac:dyDescent="0.2">
      <c r="T35292" s="11"/>
      <c r="U35292" s="11"/>
    </row>
    <row r="35293" spans="20:21" x14ac:dyDescent="0.2">
      <c r="T35293" s="11"/>
      <c r="U35293" s="11"/>
    </row>
    <row r="35294" spans="20:21" x14ac:dyDescent="0.2">
      <c r="T35294" s="11"/>
      <c r="U35294" s="11"/>
    </row>
    <row r="35295" spans="20:21" x14ac:dyDescent="0.2">
      <c r="T35295" s="11"/>
      <c r="U35295" s="11"/>
    </row>
    <row r="35296" spans="20:21" x14ac:dyDescent="0.2">
      <c r="T35296" s="11"/>
      <c r="U35296" s="11"/>
    </row>
    <row r="35297" spans="20:21" x14ac:dyDescent="0.2">
      <c r="T35297" s="11"/>
      <c r="U35297" s="11"/>
    </row>
    <row r="35298" spans="20:21" x14ac:dyDescent="0.2">
      <c r="T35298" s="11"/>
      <c r="U35298" s="11"/>
    </row>
    <row r="35299" spans="20:21" x14ac:dyDescent="0.2">
      <c r="T35299" s="11"/>
      <c r="U35299" s="11"/>
    </row>
    <row r="35300" spans="20:21" x14ac:dyDescent="0.2">
      <c r="T35300" s="11"/>
      <c r="U35300" s="11"/>
    </row>
    <row r="35301" spans="20:21" x14ac:dyDescent="0.2">
      <c r="T35301" s="11"/>
      <c r="U35301" s="11"/>
    </row>
    <row r="35302" spans="20:21" x14ac:dyDescent="0.2">
      <c r="T35302" s="11"/>
      <c r="U35302" s="11"/>
    </row>
    <row r="35303" spans="20:21" x14ac:dyDescent="0.2">
      <c r="T35303" s="11"/>
      <c r="U35303" s="11"/>
    </row>
    <row r="35304" spans="20:21" x14ac:dyDescent="0.2">
      <c r="T35304" s="11"/>
      <c r="U35304" s="11"/>
    </row>
    <row r="35305" spans="20:21" x14ac:dyDescent="0.2">
      <c r="T35305" s="11"/>
      <c r="U35305" s="11"/>
    </row>
    <row r="35306" spans="20:21" x14ac:dyDescent="0.2">
      <c r="T35306" s="11"/>
      <c r="U35306" s="11"/>
    </row>
    <row r="35307" spans="20:21" x14ac:dyDescent="0.2">
      <c r="T35307" s="11"/>
      <c r="U35307" s="11"/>
    </row>
    <row r="35308" spans="20:21" x14ac:dyDescent="0.2">
      <c r="T35308" s="11"/>
      <c r="U35308" s="11"/>
    </row>
    <row r="35309" spans="20:21" x14ac:dyDescent="0.2">
      <c r="T35309" s="11"/>
      <c r="U35309" s="11"/>
    </row>
    <row r="35310" spans="20:21" x14ac:dyDescent="0.2">
      <c r="T35310" s="11"/>
      <c r="U35310" s="11"/>
    </row>
    <row r="35311" spans="20:21" x14ac:dyDescent="0.2">
      <c r="T35311" s="11"/>
      <c r="U35311" s="11"/>
    </row>
    <row r="35312" spans="20:21" x14ac:dyDescent="0.2">
      <c r="T35312" s="11"/>
      <c r="U35312" s="11"/>
    </row>
    <row r="35313" spans="20:21" x14ac:dyDescent="0.2">
      <c r="T35313" s="11"/>
      <c r="U35313" s="11"/>
    </row>
    <row r="35314" spans="20:21" x14ac:dyDescent="0.2">
      <c r="T35314" s="11"/>
      <c r="U35314" s="11"/>
    </row>
    <row r="35315" spans="20:21" x14ac:dyDescent="0.2">
      <c r="T35315" s="11"/>
      <c r="U35315" s="11"/>
    </row>
    <row r="35316" spans="20:21" x14ac:dyDescent="0.2">
      <c r="T35316" s="11"/>
      <c r="U35316" s="11"/>
    </row>
    <row r="35317" spans="20:21" x14ac:dyDescent="0.2">
      <c r="T35317" s="11"/>
      <c r="U35317" s="11"/>
    </row>
    <row r="35318" spans="20:21" x14ac:dyDescent="0.2">
      <c r="T35318" s="11"/>
      <c r="U35318" s="11"/>
    </row>
    <row r="35319" spans="20:21" x14ac:dyDescent="0.2">
      <c r="T35319" s="11"/>
      <c r="U35319" s="11"/>
    </row>
    <row r="35320" spans="20:21" x14ac:dyDescent="0.2">
      <c r="T35320" s="11"/>
      <c r="U35320" s="11"/>
    </row>
    <row r="35321" spans="20:21" x14ac:dyDescent="0.2">
      <c r="T35321" s="11"/>
      <c r="U35321" s="11"/>
    </row>
    <row r="35322" spans="20:21" x14ac:dyDescent="0.2">
      <c r="T35322" s="11"/>
      <c r="U35322" s="11"/>
    </row>
    <row r="35323" spans="20:21" x14ac:dyDescent="0.2">
      <c r="T35323" s="11"/>
      <c r="U35323" s="11"/>
    </row>
    <row r="35324" spans="20:21" x14ac:dyDescent="0.2">
      <c r="T35324" s="11"/>
      <c r="U35324" s="11"/>
    </row>
    <row r="35325" spans="20:21" x14ac:dyDescent="0.2">
      <c r="T35325" s="11"/>
      <c r="U35325" s="11"/>
    </row>
    <row r="35326" spans="20:21" x14ac:dyDescent="0.2">
      <c r="T35326" s="11"/>
      <c r="U35326" s="11"/>
    </row>
    <row r="35327" spans="20:21" x14ac:dyDescent="0.2">
      <c r="T35327" s="11"/>
      <c r="U35327" s="11"/>
    </row>
    <row r="35328" spans="20:21" x14ac:dyDescent="0.2">
      <c r="T35328" s="11"/>
      <c r="U35328" s="11"/>
    </row>
    <row r="35329" spans="20:21" x14ac:dyDescent="0.2">
      <c r="T35329" s="11"/>
      <c r="U35329" s="11"/>
    </row>
    <row r="35330" spans="20:21" x14ac:dyDescent="0.2">
      <c r="T35330" s="11"/>
      <c r="U35330" s="11"/>
    </row>
    <row r="35331" spans="20:21" x14ac:dyDescent="0.2">
      <c r="T35331" s="11"/>
      <c r="U35331" s="11"/>
    </row>
    <row r="35332" spans="20:21" x14ac:dyDescent="0.2">
      <c r="T35332" s="11"/>
      <c r="U35332" s="11"/>
    </row>
    <row r="35333" spans="20:21" x14ac:dyDescent="0.2">
      <c r="T35333" s="11"/>
      <c r="U35333" s="11"/>
    </row>
    <row r="35334" spans="20:21" x14ac:dyDescent="0.2">
      <c r="T35334" s="11"/>
      <c r="U35334" s="11"/>
    </row>
    <row r="35335" spans="20:21" x14ac:dyDescent="0.2">
      <c r="T35335" s="11"/>
      <c r="U35335" s="11"/>
    </row>
    <row r="35336" spans="20:21" x14ac:dyDescent="0.2">
      <c r="T35336" s="11"/>
      <c r="U35336" s="11"/>
    </row>
    <row r="35337" spans="20:21" x14ac:dyDescent="0.2">
      <c r="T35337" s="11"/>
      <c r="U35337" s="11"/>
    </row>
    <row r="35338" spans="20:21" x14ac:dyDescent="0.2">
      <c r="T35338" s="11"/>
      <c r="U35338" s="11"/>
    </row>
    <row r="35339" spans="20:21" x14ac:dyDescent="0.2">
      <c r="T35339" s="11"/>
      <c r="U35339" s="11"/>
    </row>
    <row r="35340" spans="20:21" x14ac:dyDescent="0.2">
      <c r="T35340" s="11"/>
      <c r="U35340" s="11"/>
    </row>
    <row r="35341" spans="20:21" x14ac:dyDescent="0.2">
      <c r="T35341" s="11"/>
      <c r="U35341" s="11"/>
    </row>
    <row r="35342" spans="20:21" x14ac:dyDescent="0.2">
      <c r="T35342" s="11"/>
      <c r="U35342" s="11"/>
    </row>
    <row r="35343" spans="20:21" x14ac:dyDescent="0.2">
      <c r="T35343" s="11"/>
      <c r="U35343" s="11"/>
    </row>
    <row r="35344" spans="20:21" x14ac:dyDescent="0.2">
      <c r="T35344" s="11"/>
      <c r="U35344" s="11"/>
    </row>
    <row r="35345" spans="20:21" x14ac:dyDescent="0.2">
      <c r="T35345" s="11"/>
      <c r="U35345" s="11"/>
    </row>
    <row r="35346" spans="20:21" x14ac:dyDescent="0.2">
      <c r="T35346" s="11"/>
      <c r="U35346" s="11"/>
    </row>
    <row r="35347" spans="20:21" x14ac:dyDescent="0.2">
      <c r="T35347" s="11"/>
      <c r="U35347" s="11"/>
    </row>
    <row r="35348" spans="20:21" x14ac:dyDescent="0.2">
      <c r="T35348" s="11"/>
      <c r="U35348" s="11"/>
    </row>
    <row r="35349" spans="20:21" x14ac:dyDescent="0.2">
      <c r="T35349" s="11"/>
      <c r="U35349" s="11"/>
    </row>
    <row r="35350" spans="20:21" x14ac:dyDescent="0.2">
      <c r="T35350" s="11"/>
      <c r="U35350" s="11"/>
    </row>
    <row r="35351" spans="20:21" x14ac:dyDescent="0.2">
      <c r="T35351" s="11"/>
      <c r="U35351" s="11"/>
    </row>
    <row r="35352" spans="20:21" x14ac:dyDescent="0.2">
      <c r="T35352" s="11"/>
      <c r="U35352" s="11"/>
    </row>
    <row r="35353" spans="20:21" x14ac:dyDescent="0.2">
      <c r="T35353" s="11"/>
      <c r="U35353" s="11"/>
    </row>
    <row r="35354" spans="20:21" x14ac:dyDescent="0.2">
      <c r="T35354" s="11"/>
      <c r="U35354" s="11"/>
    </row>
    <row r="35355" spans="20:21" x14ac:dyDescent="0.2">
      <c r="T35355" s="11"/>
      <c r="U35355" s="11"/>
    </row>
    <row r="35356" spans="20:21" x14ac:dyDescent="0.2">
      <c r="T35356" s="11"/>
      <c r="U35356" s="11"/>
    </row>
    <row r="35357" spans="20:21" x14ac:dyDescent="0.2">
      <c r="T35357" s="11"/>
      <c r="U35357" s="11"/>
    </row>
    <row r="35358" spans="20:21" x14ac:dyDescent="0.2">
      <c r="T35358" s="11"/>
      <c r="U35358" s="11"/>
    </row>
    <row r="35359" spans="20:21" x14ac:dyDescent="0.2">
      <c r="T35359" s="11"/>
      <c r="U35359" s="11"/>
    </row>
    <row r="35360" spans="20:21" x14ac:dyDescent="0.2">
      <c r="T35360" s="11"/>
      <c r="U35360" s="11"/>
    </row>
    <row r="35361" spans="20:21" x14ac:dyDescent="0.2">
      <c r="T35361" s="11"/>
      <c r="U35361" s="11"/>
    </row>
    <row r="35362" spans="20:21" x14ac:dyDescent="0.2">
      <c r="T35362" s="11"/>
      <c r="U35362" s="11"/>
    </row>
    <row r="35363" spans="20:21" x14ac:dyDescent="0.2">
      <c r="T35363" s="11"/>
      <c r="U35363" s="11"/>
    </row>
    <row r="35364" spans="20:21" x14ac:dyDescent="0.2">
      <c r="T35364" s="11"/>
      <c r="U35364" s="11"/>
    </row>
    <row r="35365" spans="20:21" x14ac:dyDescent="0.2">
      <c r="T35365" s="11"/>
      <c r="U35365" s="11"/>
    </row>
    <row r="35366" spans="20:21" x14ac:dyDescent="0.2">
      <c r="T35366" s="11"/>
      <c r="U35366" s="11"/>
    </row>
    <row r="35367" spans="20:21" x14ac:dyDescent="0.2">
      <c r="T35367" s="11"/>
      <c r="U35367" s="11"/>
    </row>
    <row r="35368" spans="20:21" x14ac:dyDescent="0.2">
      <c r="T35368" s="11"/>
      <c r="U35368" s="11"/>
    </row>
    <row r="35369" spans="20:21" x14ac:dyDescent="0.2">
      <c r="T35369" s="11"/>
      <c r="U35369" s="11"/>
    </row>
    <row r="35370" spans="20:21" x14ac:dyDescent="0.2">
      <c r="T35370" s="11"/>
      <c r="U35370" s="11"/>
    </row>
    <row r="35371" spans="20:21" x14ac:dyDescent="0.2">
      <c r="T35371" s="11"/>
      <c r="U35371" s="11"/>
    </row>
    <row r="35372" spans="20:21" x14ac:dyDescent="0.2">
      <c r="T35372" s="11"/>
      <c r="U35372" s="11"/>
    </row>
    <row r="35373" spans="20:21" x14ac:dyDescent="0.2">
      <c r="T35373" s="11"/>
      <c r="U35373" s="11"/>
    </row>
    <row r="35374" spans="20:21" x14ac:dyDescent="0.2">
      <c r="T35374" s="11"/>
      <c r="U35374" s="11"/>
    </row>
    <row r="35375" spans="20:21" x14ac:dyDescent="0.2">
      <c r="T35375" s="11"/>
      <c r="U35375" s="11"/>
    </row>
    <row r="35376" spans="20:21" x14ac:dyDescent="0.2">
      <c r="T35376" s="11"/>
      <c r="U35376" s="11"/>
    </row>
    <row r="35377" spans="20:21" x14ac:dyDescent="0.2">
      <c r="T35377" s="11"/>
      <c r="U35377" s="11"/>
    </row>
    <row r="35378" spans="20:21" x14ac:dyDescent="0.2">
      <c r="T35378" s="11"/>
      <c r="U35378" s="11"/>
    </row>
    <row r="35379" spans="20:21" x14ac:dyDescent="0.2">
      <c r="T35379" s="11"/>
      <c r="U35379" s="11"/>
    </row>
    <row r="35380" spans="20:21" x14ac:dyDescent="0.2">
      <c r="T35380" s="11"/>
      <c r="U35380" s="11"/>
    </row>
    <row r="35381" spans="20:21" x14ac:dyDescent="0.2">
      <c r="T35381" s="11"/>
      <c r="U35381" s="11"/>
    </row>
    <row r="35382" spans="20:21" x14ac:dyDescent="0.2">
      <c r="T35382" s="11"/>
      <c r="U35382" s="11"/>
    </row>
    <row r="35383" spans="20:21" x14ac:dyDescent="0.2">
      <c r="T35383" s="11"/>
      <c r="U35383" s="11"/>
    </row>
    <row r="35384" spans="20:21" x14ac:dyDescent="0.2">
      <c r="T35384" s="11"/>
      <c r="U35384" s="11"/>
    </row>
    <row r="35385" spans="20:21" x14ac:dyDescent="0.2">
      <c r="T35385" s="11"/>
      <c r="U35385" s="11"/>
    </row>
    <row r="35386" spans="20:21" x14ac:dyDescent="0.2">
      <c r="T35386" s="11"/>
      <c r="U35386" s="11"/>
    </row>
    <row r="35387" spans="20:21" x14ac:dyDescent="0.2">
      <c r="T35387" s="11"/>
      <c r="U35387" s="11"/>
    </row>
    <row r="35388" spans="20:21" x14ac:dyDescent="0.2">
      <c r="T35388" s="11"/>
      <c r="U35388" s="11"/>
    </row>
    <row r="35389" spans="20:21" x14ac:dyDescent="0.2">
      <c r="T35389" s="11"/>
      <c r="U35389" s="11"/>
    </row>
    <row r="35390" spans="20:21" x14ac:dyDescent="0.2">
      <c r="T35390" s="11"/>
      <c r="U35390" s="11"/>
    </row>
    <row r="35391" spans="20:21" x14ac:dyDescent="0.2">
      <c r="T35391" s="11"/>
      <c r="U35391" s="11"/>
    </row>
    <row r="35392" spans="20:21" x14ac:dyDescent="0.2">
      <c r="T35392" s="11"/>
      <c r="U35392" s="11"/>
    </row>
    <row r="35393" spans="20:21" x14ac:dyDescent="0.2">
      <c r="T35393" s="11"/>
      <c r="U35393" s="11"/>
    </row>
    <row r="35394" spans="20:21" x14ac:dyDescent="0.2">
      <c r="T35394" s="11"/>
      <c r="U35394" s="11"/>
    </row>
    <row r="35395" spans="20:21" x14ac:dyDescent="0.2">
      <c r="T35395" s="11"/>
      <c r="U35395" s="11"/>
    </row>
    <row r="35396" spans="20:21" x14ac:dyDescent="0.2">
      <c r="T35396" s="11"/>
      <c r="U35396" s="11"/>
    </row>
    <row r="35397" spans="20:21" x14ac:dyDescent="0.2">
      <c r="T35397" s="11"/>
      <c r="U35397" s="11"/>
    </row>
    <row r="35398" spans="20:21" x14ac:dyDescent="0.2">
      <c r="T35398" s="11"/>
      <c r="U35398" s="11"/>
    </row>
    <row r="35399" spans="20:21" x14ac:dyDescent="0.2">
      <c r="T35399" s="11"/>
      <c r="U35399" s="11"/>
    </row>
    <row r="35400" spans="20:21" x14ac:dyDescent="0.2">
      <c r="T35400" s="11"/>
      <c r="U35400" s="11"/>
    </row>
    <row r="35401" spans="20:21" x14ac:dyDescent="0.2">
      <c r="T35401" s="11"/>
      <c r="U35401" s="11"/>
    </row>
    <row r="35402" spans="20:21" x14ac:dyDescent="0.2">
      <c r="T35402" s="11"/>
      <c r="U35402" s="11"/>
    </row>
    <row r="35403" spans="20:21" x14ac:dyDescent="0.2">
      <c r="T35403" s="11"/>
      <c r="U35403" s="11"/>
    </row>
    <row r="35404" spans="20:21" x14ac:dyDescent="0.2">
      <c r="T35404" s="11"/>
      <c r="U35404" s="11"/>
    </row>
    <row r="35405" spans="20:21" x14ac:dyDescent="0.2">
      <c r="T35405" s="11"/>
      <c r="U35405" s="11"/>
    </row>
    <row r="35406" spans="20:21" x14ac:dyDescent="0.2">
      <c r="T35406" s="11"/>
      <c r="U35406" s="11"/>
    </row>
    <row r="35407" spans="20:21" x14ac:dyDescent="0.2">
      <c r="T35407" s="11"/>
      <c r="U35407" s="11"/>
    </row>
    <row r="35408" spans="20:21" x14ac:dyDescent="0.2">
      <c r="T35408" s="11"/>
      <c r="U35408" s="11"/>
    </row>
    <row r="35409" spans="20:21" x14ac:dyDescent="0.2">
      <c r="T35409" s="11"/>
      <c r="U35409" s="11"/>
    </row>
    <row r="35410" spans="20:21" x14ac:dyDescent="0.2">
      <c r="T35410" s="11"/>
      <c r="U35410" s="11"/>
    </row>
    <row r="35411" spans="20:21" x14ac:dyDescent="0.2">
      <c r="T35411" s="11"/>
      <c r="U35411" s="11"/>
    </row>
    <row r="35412" spans="20:21" x14ac:dyDescent="0.2">
      <c r="T35412" s="11"/>
      <c r="U35412" s="11"/>
    </row>
    <row r="35413" spans="20:21" x14ac:dyDescent="0.2">
      <c r="T35413" s="11"/>
      <c r="U35413" s="11"/>
    </row>
    <row r="35414" spans="20:21" x14ac:dyDescent="0.2">
      <c r="T35414" s="11"/>
      <c r="U35414" s="11"/>
    </row>
    <row r="35415" spans="20:21" x14ac:dyDescent="0.2">
      <c r="T35415" s="11"/>
      <c r="U35415" s="11"/>
    </row>
    <row r="35416" spans="20:21" x14ac:dyDescent="0.2">
      <c r="T35416" s="11"/>
      <c r="U35416" s="11"/>
    </row>
    <row r="35417" spans="20:21" x14ac:dyDescent="0.2">
      <c r="T35417" s="11"/>
      <c r="U35417" s="11"/>
    </row>
    <row r="35418" spans="20:21" x14ac:dyDescent="0.2">
      <c r="T35418" s="11"/>
      <c r="U35418" s="11"/>
    </row>
    <row r="35419" spans="20:21" x14ac:dyDescent="0.2">
      <c r="T35419" s="11"/>
      <c r="U35419" s="11"/>
    </row>
    <row r="35420" spans="20:21" x14ac:dyDescent="0.2">
      <c r="T35420" s="11"/>
      <c r="U35420" s="11"/>
    </row>
    <row r="35421" spans="20:21" x14ac:dyDescent="0.2">
      <c r="T35421" s="11"/>
      <c r="U35421" s="11"/>
    </row>
    <row r="35422" spans="20:21" x14ac:dyDescent="0.2">
      <c r="T35422" s="11"/>
      <c r="U35422" s="11"/>
    </row>
    <row r="35423" spans="20:21" x14ac:dyDescent="0.2">
      <c r="T35423" s="11"/>
      <c r="U35423" s="11"/>
    </row>
    <row r="35424" spans="20:21" x14ac:dyDescent="0.2">
      <c r="T35424" s="11"/>
      <c r="U35424" s="11"/>
    </row>
    <row r="35425" spans="20:21" x14ac:dyDescent="0.2">
      <c r="T35425" s="11"/>
      <c r="U35425" s="11"/>
    </row>
    <row r="35426" spans="20:21" x14ac:dyDescent="0.2">
      <c r="T35426" s="11"/>
      <c r="U35426" s="11"/>
    </row>
    <row r="35427" spans="20:21" x14ac:dyDescent="0.2">
      <c r="T35427" s="11"/>
      <c r="U35427" s="11"/>
    </row>
    <row r="35428" spans="20:21" x14ac:dyDescent="0.2">
      <c r="T35428" s="11"/>
      <c r="U35428" s="11"/>
    </row>
    <row r="35429" spans="20:21" x14ac:dyDescent="0.2">
      <c r="T35429" s="11"/>
      <c r="U35429" s="11"/>
    </row>
    <row r="35430" spans="20:21" x14ac:dyDescent="0.2">
      <c r="T35430" s="11"/>
      <c r="U35430" s="11"/>
    </row>
    <row r="35431" spans="20:21" x14ac:dyDescent="0.2">
      <c r="T35431" s="11"/>
      <c r="U35431" s="11"/>
    </row>
    <row r="35432" spans="20:21" x14ac:dyDescent="0.2">
      <c r="T35432" s="11"/>
      <c r="U35432" s="11"/>
    </row>
    <row r="35433" spans="20:21" x14ac:dyDescent="0.2">
      <c r="T35433" s="11"/>
      <c r="U35433" s="11"/>
    </row>
    <row r="35434" spans="20:21" x14ac:dyDescent="0.2">
      <c r="T35434" s="11"/>
      <c r="U35434" s="11"/>
    </row>
    <row r="35435" spans="20:21" x14ac:dyDescent="0.2">
      <c r="T35435" s="11"/>
      <c r="U35435" s="11"/>
    </row>
    <row r="35436" spans="20:21" x14ac:dyDescent="0.2">
      <c r="T35436" s="11"/>
      <c r="U35436" s="11"/>
    </row>
    <row r="35437" spans="20:21" x14ac:dyDescent="0.2">
      <c r="T35437" s="11"/>
      <c r="U35437" s="11"/>
    </row>
    <row r="35438" spans="20:21" x14ac:dyDescent="0.2">
      <c r="T35438" s="11"/>
      <c r="U35438" s="11"/>
    </row>
    <row r="35439" spans="20:21" x14ac:dyDescent="0.2">
      <c r="T35439" s="11"/>
      <c r="U35439" s="11"/>
    </row>
    <row r="35440" spans="20:21" x14ac:dyDescent="0.2">
      <c r="T35440" s="11"/>
      <c r="U35440" s="11"/>
    </row>
    <row r="35441" spans="20:21" x14ac:dyDescent="0.2">
      <c r="T35441" s="11"/>
      <c r="U35441" s="11"/>
    </row>
    <row r="35442" spans="20:21" x14ac:dyDescent="0.2">
      <c r="T35442" s="11"/>
      <c r="U35442" s="11"/>
    </row>
    <row r="35443" spans="20:21" x14ac:dyDescent="0.2">
      <c r="T35443" s="11"/>
      <c r="U35443" s="11"/>
    </row>
    <row r="35444" spans="20:21" x14ac:dyDescent="0.2">
      <c r="T35444" s="11"/>
      <c r="U35444" s="11"/>
    </row>
    <row r="35445" spans="20:21" x14ac:dyDescent="0.2">
      <c r="T35445" s="11"/>
      <c r="U35445" s="11"/>
    </row>
    <row r="35446" spans="20:21" x14ac:dyDescent="0.2">
      <c r="T35446" s="11"/>
      <c r="U35446" s="11"/>
    </row>
    <row r="35447" spans="20:21" x14ac:dyDescent="0.2">
      <c r="T35447" s="11"/>
      <c r="U35447" s="11"/>
    </row>
    <row r="35448" spans="20:21" x14ac:dyDescent="0.2">
      <c r="T35448" s="11"/>
      <c r="U35448" s="11"/>
    </row>
    <row r="35449" spans="20:21" x14ac:dyDescent="0.2">
      <c r="T35449" s="11"/>
      <c r="U35449" s="11"/>
    </row>
    <row r="35450" spans="20:21" x14ac:dyDescent="0.2">
      <c r="T35450" s="11"/>
      <c r="U35450" s="11"/>
    </row>
    <row r="35451" spans="20:21" x14ac:dyDescent="0.2">
      <c r="T35451" s="11"/>
      <c r="U35451" s="11"/>
    </row>
    <row r="35452" spans="20:21" x14ac:dyDescent="0.2">
      <c r="T35452" s="11"/>
      <c r="U35452" s="11"/>
    </row>
    <row r="35453" spans="20:21" x14ac:dyDescent="0.2">
      <c r="T35453" s="11"/>
      <c r="U35453" s="11"/>
    </row>
    <row r="35454" spans="20:21" x14ac:dyDescent="0.2">
      <c r="T35454" s="11"/>
      <c r="U35454" s="11"/>
    </row>
    <row r="35455" spans="20:21" x14ac:dyDescent="0.2">
      <c r="T35455" s="11"/>
      <c r="U35455" s="11"/>
    </row>
    <row r="35456" spans="20:21" x14ac:dyDescent="0.2">
      <c r="T35456" s="11"/>
      <c r="U35456" s="11"/>
    </row>
    <row r="35457" spans="20:21" x14ac:dyDescent="0.2">
      <c r="T35457" s="11"/>
      <c r="U35457" s="11"/>
    </row>
    <row r="35458" spans="20:21" x14ac:dyDescent="0.2">
      <c r="T35458" s="11"/>
      <c r="U35458" s="11"/>
    </row>
    <row r="35459" spans="20:21" x14ac:dyDescent="0.2">
      <c r="T35459" s="11"/>
      <c r="U35459" s="11"/>
    </row>
    <row r="35460" spans="20:21" x14ac:dyDescent="0.2">
      <c r="T35460" s="11"/>
      <c r="U35460" s="11"/>
    </row>
    <row r="35461" spans="20:21" x14ac:dyDescent="0.2">
      <c r="T35461" s="11"/>
      <c r="U35461" s="11"/>
    </row>
    <row r="35462" spans="20:21" x14ac:dyDescent="0.2">
      <c r="T35462" s="11"/>
      <c r="U35462" s="11"/>
    </row>
    <row r="35463" spans="20:21" x14ac:dyDescent="0.2">
      <c r="T35463" s="11"/>
      <c r="U35463" s="11"/>
    </row>
    <row r="35464" spans="20:21" x14ac:dyDescent="0.2">
      <c r="T35464" s="11"/>
      <c r="U35464" s="11"/>
    </row>
    <row r="35465" spans="20:21" x14ac:dyDescent="0.2">
      <c r="T35465" s="11"/>
      <c r="U35465" s="11"/>
    </row>
    <row r="35466" spans="20:21" x14ac:dyDescent="0.2">
      <c r="T35466" s="11"/>
      <c r="U35466" s="11"/>
    </row>
    <row r="35467" spans="20:21" x14ac:dyDescent="0.2">
      <c r="T35467" s="11"/>
      <c r="U35467" s="11"/>
    </row>
    <row r="35468" spans="20:21" x14ac:dyDescent="0.2">
      <c r="T35468" s="11"/>
      <c r="U35468" s="11"/>
    </row>
    <row r="35469" spans="20:21" x14ac:dyDescent="0.2">
      <c r="T35469" s="11"/>
      <c r="U35469" s="11"/>
    </row>
    <row r="35470" spans="20:21" x14ac:dyDescent="0.2">
      <c r="T35470" s="11"/>
      <c r="U35470" s="11"/>
    </row>
    <row r="35471" spans="20:21" x14ac:dyDescent="0.2">
      <c r="T35471" s="11"/>
      <c r="U35471" s="11"/>
    </row>
    <row r="35472" spans="20:21" x14ac:dyDescent="0.2">
      <c r="T35472" s="11"/>
      <c r="U35472" s="11"/>
    </row>
    <row r="35473" spans="20:21" x14ac:dyDescent="0.2">
      <c r="T35473" s="11"/>
      <c r="U35473" s="11"/>
    </row>
    <row r="35474" spans="20:21" x14ac:dyDescent="0.2">
      <c r="T35474" s="11"/>
      <c r="U35474" s="11"/>
    </row>
    <row r="35475" spans="20:21" x14ac:dyDescent="0.2">
      <c r="T35475" s="11"/>
      <c r="U35475" s="11"/>
    </row>
    <row r="35476" spans="20:21" x14ac:dyDescent="0.2">
      <c r="T35476" s="11"/>
      <c r="U35476" s="11"/>
    </row>
    <row r="35477" spans="20:21" x14ac:dyDescent="0.2">
      <c r="T35477" s="11"/>
      <c r="U35477" s="11"/>
    </row>
    <row r="35478" spans="20:21" x14ac:dyDescent="0.2">
      <c r="T35478" s="11"/>
      <c r="U35478" s="11"/>
    </row>
    <row r="35479" spans="20:21" x14ac:dyDescent="0.2">
      <c r="T35479" s="11"/>
      <c r="U35479" s="11"/>
    </row>
    <row r="35480" spans="20:21" x14ac:dyDescent="0.2">
      <c r="T35480" s="11"/>
      <c r="U35480" s="11"/>
    </row>
    <row r="35481" spans="20:21" x14ac:dyDescent="0.2">
      <c r="T35481" s="11"/>
      <c r="U35481" s="11"/>
    </row>
    <row r="35482" spans="20:21" x14ac:dyDescent="0.2">
      <c r="T35482" s="11"/>
      <c r="U35482" s="11"/>
    </row>
    <row r="35483" spans="20:21" x14ac:dyDescent="0.2">
      <c r="T35483" s="11"/>
      <c r="U35483" s="11"/>
    </row>
    <row r="35484" spans="20:21" x14ac:dyDescent="0.2">
      <c r="T35484" s="11"/>
      <c r="U35484" s="11"/>
    </row>
    <row r="35485" spans="20:21" x14ac:dyDescent="0.2">
      <c r="T35485" s="11"/>
      <c r="U35485" s="11"/>
    </row>
    <row r="35486" spans="20:21" x14ac:dyDescent="0.2">
      <c r="T35486" s="11"/>
      <c r="U35486" s="11"/>
    </row>
    <row r="35487" spans="20:21" x14ac:dyDescent="0.2">
      <c r="T35487" s="11"/>
      <c r="U35487" s="11"/>
    </row>
    <row r="35488" spans="20:21" x14ac:dyDescent="0.2">
      <c r="T35488" s="11"/>
      <c r="U35488" s="11"/>
    </row>
    <row r="35489" spans="20:21" x14ac:dyDescent="0.2">
      <c r="T35489" s="11"/>
      <c r="U35489" s="11"/>
    </row>
    <row r="35490" spans="20:21" x14ac:dyDescent="0.2">
      <c r="T35490" s="11"/>
      <c r="U35490" s="11"/>
    </row>
    <row r="35491" spans="20:21" x14ac:dyDescent="0.2">
      <c r="T35491" s="11"/>
      <c r="U35491" s="11"/>
    </row>
    <row r="35492" spans="20:21" x14ac:dyDescent="0.2">
      <c r="T35492" s="11"/>
      <c r="U35492" s="11"/>
    </row>
    <row r="35493" spans="20:21" x14ac:dyDescent="0.2">
      <c r="T35493" s="11"/>
      <c r="U35493" s="11"/>
    </row>
    <row r="35494" spans="20:21" x14ac:dyDescent="0.2">
      <c r="T35494" s="11"/>
      <c r="U35494" s="11"/>
    </row>
    <row r="35495" spans="20:21" x14ac:dyDescent="0.2">
      <c r="T35495" s="11"/>
      <c r="U35495" s="11"/>
    </row>
    <row r="35496" spans="20:21" x14ac:dyDescent="0.2">
      <c r="T35496" s="11"/>
      <c r="U35496" s="11"/>
    </row>
    <row r="35497" spans="20:21" x14ac:dyDescent="0.2">
      <c r="T35497" s="11"/>
      <c r="U35497" s="11"/>
    </row>
    <row r="35498" spans="20:21" x14ac:dyDescent="0.2">
      <c r="T35498" s="11"/>
      <c r="U35498" s="11"/>
    </row>
    <row r="35499" spans="20:21" x14ac:dyDescent="0.2">
      <c r="T35499" s="11"/>
      <c r="U35499" s="11"/>
    </row>
    <row r="35500" spans="20:21" x14ac:dyDescent="0.2">
      <c r="T35500" s="11"/>
      <c r="U35500" s="11"/>
    </row>
    <row r="35501" spans="20:21" x14ac:dyDescent="0.2">
      <c r="T35501" s="11"/>
      <c r="U35501" s="11"/>
    </row>
    <row r="35502" spans="20:21" x14ac:dyDescent="0.2">
      <c r="T35502" s="11"/>
      <c r="U35502" s="11"/>
    </row>
    <row r="35503" spans="20:21" x14ac:dyDescent="0.2">
      <c r="T35503" s="11"/>
      <c r="U35503" s="11"/>
    </row>
    <row r="35504" spans="20:21" x14ac:dyDescent="0.2">
      <c r="T35504" s="11"/>
      <c r="U35504" s="11"/>
    </row>
    <row r="35505" spans="20:21" x14ac:dyDescent="0.2">
      <c r="T35505" s="11"/>
      <c r="U35505" s="11"/>
    </row>
    <row r="35506" spans="20:21" x14ac:dyDescent="0.2">
      <c r="T35506" s="11"/>
      <c r="U35506" s="11"/>
    </row>
    <row r="35507" spans="20:21" x14ac:dyDescent="0.2">
      <c r="T35507" s="11"/>
      <c r="U35507" s="11"/>
    </row>
    <row r="35508" spans="20:21" x14ac:dyDescent="0.2">
      <c r="T35508" s="11"/>
      <c r="U35508" s="11"/>
    </row>
    <row r="35509" spans="20:21" x14ac:dyDescent="0.2">
      <c r="T35509" s="11"/>
      <c r="U35509" s="11"/>
    </row>
    <row r="35510" spans="20:21" x14ac:dyDescent="0.2">
      <c r="T35510" s="11"/>
      <c r="U35510" s="11"/>
    </row>
    <row r="35511" spans="20:21" x14ac:dyDescent="0.2">
      <c r="T35511" s="11"/>
      <c r="U35511" s="11"/>
    </row>
    <row r="35512" spans="20:21" x14ac:dyDescent="0.2">
      <c r="T35512" s="11"/>
      <c r="U35512" s="11"/>
    </row>
    <row r="35513" spans="20:21" x14ac:dyDescent="0.2">
      <c r="T35513" s="11"/>
      <c r="U35513" s="11"/>
    </row>
    <row r="35514" spans="20:21" x14ac:dyDescent="0.2">
      <c r="T35514" s="11"/>
      <c r="U35514" s="11"/>
    </row>
    <row r="35515" spans="20:21" x14ac:dyDescent="0.2">
      <c r="T35515" s="11"/>
      <c r="U35515" s="11"/>
    </row>
    <row r="35516" spans="20:21" x14ac:dyDescent="0.2">
      <c r="T35516" s="11"/>
      <c r="U35516" s="11"/>
    </row>
    <row r="35517" spans="20:21" x14ac:dyDescent="0.2">
      <c r="T35517" s="11"/>
      <c r="U35517" s="11"/>
    </row>
    <row r="35518" spans="20:21" x14ac:dyDescent="0.2">
      <c r="T35518" s="11"/>
      <c r="U35518" s="11"/>
    </row>
    <row r="35519" spans="20:21" x14ac:dyDescent="0.2">
      <c r="T35519" s="11"/>
      <c r="U35519" s="11"/>
    </row>
    <row r="35520" spans="20:21" x14ac:dyDescent="0.2">
      <c r="T35520" s="11"/>
      <c r="U35520" s="11"/>
    </row>
    <row r="35521" spans="20:21" x14ac:dyDescent="0.2">
      <c r="T35521" s="11"/>
      <c r="U35521" s="11"/>
    </row>
    <row r="35522" spans="20:21" x14ac:dyDescent="0.2">
      <c r="T35522" s="11"/>
      <c r="U35522" s="11"/>
    </row>
    <row r="35523" spans="20:21" x14ac:dyDescent="0.2">
      <c r="T35523" s="11"/>
      <c r="U35523" s="11"/>
    </row>
    <row r="35524" spans="20:21" x14ac:dyDescent="0.2">
      <c r="T35524" s="11"/>
      <c r="U35524" s="11"/>
    </row>
    <row r="35525" spans="20:21" x14ac:dyDescent="0.2">
      <c r="T35525" s="11"/>
      <c r="U35525" s="11"/>
    </row>
    <row r="35526" spans="20:21" x14ac:dyDescent="0.2">
      <c r="T35526" s="11"/>
      <c r="U35526" s="11"/>
    </row>
    <row r="35527" spans="20:21" x14ac:dyDescent="0.2">
      <c r="T35527" s="11"/>
      <c r="U35527" s="11"/>
    </row>
    <row r="35528" spans="20:21" x14ac:dyDescent="0.2">
      <c r="T35528" s="11"/>
      <c r="U35528" s="11"/>
    </row>
    <row r="35529" spans="20:21" x14ac:dyDescent="0.2">
      <c r="T35529" s="11"/>
      <c r="U35529" s="11"/>
    </row>
    <row r="35530" spans="20:21" x14ac:dyDescent="0.2">
      <c r="T35530" s="11"/>
      <c r="U35530" s="11"/>
    </row>
    <row r="35531" spans="20:21" x14ac:dyDescent="0.2">
      <c r="T35531" s="11"/>
      <c r="U35531" s="11"/>
    </row>
    <row r="35532" spans="20:21" x14ac:dyDescent="0.2">
      <c r="T35532" s="11"/>
      <c r="U35532" s="11"/>
    </row>
    <row r="35533" spans="20:21" x14ac:dyDescent="0.2">
      <c r="T35533" s="11"/>
      <c r="U35533" s="11"/>
    </row>
    <row r="35534" spans="20:21" x14ac:dyDescent="0.2">
      <c r="T35534" s="11"/>
      <c r="U35534" s="11"/>
    </row>
    <row r="35535" spans="20:21" x14ac:dyDescent="0.2">
      <c r="T35535" s="11"/>
      <c r="U35535" s="11"/>
    </row>
    <row r="35536" spans="20:21" x14ac:dyDescent="0.2">
      <c r="T35536" s="11"/>
      <c r="U35536" s="11"/>
    </row>
    <row r="35537" spans="20:21" x14ac:dyDescent="0.2">
      <c r="T35537" s="11"/>
      <c r="U35537" s="11"/>
    </row>
    <row r="35538" spans="20:21" x14ac:dyDescent="0.2">
      <c r="T35538" s="11"/>
      <c r="U35538" s="11"/>
    </row>
    <row r="35539" spans="20:21" x14ac:dyDescent="0.2">
      <c r="T35539" s="11"/>
      <c r="U35539" s="11"/>
    </row>
    <row r="35540" spans="20:21" x14ac:dyDescent="0.2">
      <c r="T35540" s="11"/>
      <c r="U35540" s="11"/>
    </row>
    <row r="35541" spans="20:21" x14ac:dyDescent="0.2">
      <c r="T35541" s="11"/>
      <c r="U35541" s="11"/>
    </row>
    <row r="35542" spans="20:21" x14ac:dyDescent="0.2">
      <c r="T35542" s="11"/>
      <c r="U35542" s="11"/>
    </row>
    <row r="35543" spans="20:21" x14ac:dyDescent="0.2">
      <c r="T35543" s="11"/>
      <c r="U35543" s="11"/>
    </row>
    <row r="35544" spans="20:21" x14ac:dyDescent="0.2">
      <c r="T35544" s="11"/>
      <c r="U35544" s="11"/>
    </row>
    <row r="35545" spans="20:21" x14ac:dyDescent="0.2">
      <c r="T35545" s="11"/>
      <c r="U35545" s="11"/>
    </row>
    <row r="35546" spans="20:21" x14ac:dyDescent="0.2">
      <c r="T35546" s="11"/>
      <c r="U35546" s="11"/>
    </row>
    <row r="35547" spans="20:21" x14ac:dyDescent="0.2">
      <c r="T35547" s="11"/>
      <c r="U35547" s="11"/>
    </row>
    <row r="35548" spans="20:21" x14ac:dyDescent="0.2">
      <c r="T35548" s="11"/>
      <c r="U35548" s="11"/>
    </row>
    <row r="35549" spans="20:21" x14ac:dyDescent="0.2">
      <c r="T35549" s="11"/>
      <c r="U35549" s="11"/>
    </row>
    <row r="35550" spans="20:21" x14ac:dyDescent="0.2">
      <c r="T35550" s="11"/>
      <c r="U35550" s="11"/>
    </row>
    <row r="35551" spans="20:21" x14ac:dyDescent="0.2">
      <c r="T35551" s="11"/>
      <c r="U35551" s="11"/>
    </row>
    <row r="35552" spans="20:21" x14ac:dyDescent="0.2">
      <c r="T35552" s="11"/>
      <c r="U35552" s="11"/>
    </row>
    <row r="35553" spans="20:21" x14ac:dyDescent="0.2">
      <c r="T35553" s="11"/>
      <c r="U35553" s="11"/>
    </row>
    <row r="35554" spans="20:21" x14ac:dyDescent="0.2">
      <c r="T35554" s="11"/>
      <c r="U35554" s="11"/>
    </row>
    <row r="35555" spans="20:21" x14ac:dyDescent="0.2">
      <c r="T35555" s="11"/>
      <c r="U35555" s="11"/>
    </row>
    <row r="35556" spans="20:21" x14ac:dyDescent="0.2">
      <c r="T35556" s="11"/>
      <c r="U35556" s="11"/>
    </row>
    <row r="35557" spans="20:21" x14ac:dyDescent="0.2">
      <c r="T35557" s="11"/>
      <c r="U35557" s="11"/>
    </row>
    <row r="35558" spans="20:21" x14ac:dyDescent="0.2">
      <c r="T35558" s="11"/>
      <c r="U35558" s="11"/>
    </row>
    <row r="35559" spans="20:21" x14ac:dyDescent="0.2">
      <c r="T35559" s="11"/>
      <c r="U35559" s="11"/>
    </row>
    <row r="35560" spans="20:21" x14ac:dyDescent="0.2">
      <c r="T35560" s="11"/>
      <c r="U35560" s="11"/>
    </row>
    <row r="35561" spans="20:21" x14ac:dyDescent="0.2">
      <c r="T35561" s="11"/>
      <c r="U35561" s="11"/>
    </row>
    <row r="35562" spans="20:21" x14ac:dyDescent="0.2">
      <c r="T35562" s="11"/>
      <c r="U35562" s="11"/>
    </row>
    <row r="35563" spans="20:21" x14ac:dyDescent="0.2">
      <c r="T35563" s="11"/>
      <c r="U35563" s="11"/>
    </row>
    <row r="35564" spans="20:21" x14ac:dyDescent="0.2">
      <c r="T35564" s="11"/>
      <c r="U35564" s="11"/>
    </row>
    <row r="35565" spans="20:21" x14ac:dyDescent="0.2">
      <c r="T35565" s="11"/>
      <c r="U35565" s="11"/>
    </row>
    <row r="35566" spans="20:21" x14ac:dyDescent="0.2">
      <c r="T35566" s="11"/>
      <c r="U35566" s="11"/>
    </row>
    <row r="35567" spans="20:21" x14ac:dyDescent="0.2">
      <c r="T35567" s="11"/>
      <c r="U35567" s="11"/>
    </row>
    <row r="35568" spans="20:21" x14ac:dyDescent="0.2">
      <c r="T35568" s="11"/>
      <c r="U35568" s="11"/>
    </row>
    <row r="35569" spans="20:21" x14ac:dyDescent="0.2">
      <c r="T35569" s="11"/>
      <c r="U35569" s="11"/>
    </row>
    <row r="35570" spans="20:21" x14ac:dyDescent="0.2">
      <c r="T35570" s="11"/>
      <c r="U35570" s="11"/>
    </row>
    <row r="35571" spans="20:21" x14ac:dyDescent="0.2">
      <c r="T35571" s="11"/>
      <c r="U35571" s="11"/>
    </row>
    <row r="35572" spans="20:21" x14ac:dyDescent="0.2">
      <c r="T35572" s="11"/>
      <c r="U35572" s="11"/>
    </row>
    <row r="35573" spans="20:21" x14ac:dyDescent="0.2">
      <c r="T35573" s="11"/>
      <c r="U35573" s="11"/>
    </row>
    <row r="35574" spans="20:21" x14ac:dyDescent="0.2">
      <c r="T35574" s="11"/>
      <c r="U35574" s="11"/>
    </row>
    <row r="35575" spans="20:21" x14ac:dyDescent="0.2">
      <c r="T35575" s="11"/>
      <c r="U35575" s="11"/>
    </row>
    <row r="35576" spans="20:21" x14ac:dyDescent="0.2">
      <c r="T35576" s="11"/>
      <c r="U35576" s="11"/>
    </row>
    <row r="35577" spans="20:21" x14ac:dyDescent="0.2">
      <c r="T35577" s="11"/>
      <c r="U35577" s="11"/>
    </row>
    <row r="35578" spans="20:21" x14ac:dyDescent="0.2">
      <c r="T35578" s="11"/>
      <c r="U35578" s="11"/>
    </row>
    <row r="35579" spans="20:21" x14ac:dyDescent="0.2">
      <c r="T35579" s="11"/>
      <c r="U35579" s="11"/>
    </row>
    <row r="35580" spans="20:21" x14ac:dyDescent="0.2">
      <c r="T35580" s="11"/>
      <c r="U35580" s="11"/>
    </row>
    <row r="35581" spans="20:21" x14ac:dyDescent="0.2">
      <c r="T35581" s="11"/>
      <c r="U35581" s="11"/>
    </row>
    <row r="35582" spans="20:21" x14ac:dyDescent="0.2">
      <c r="T35582" s="11"/>
      <c r="U35582" s="11"/>
    </row>
    <row r="35583" spans="20:21" x14ac:dyDescent="0.2">
      <c r="T35583" s="11"/>
      <c r="U35583" s="11"/>
    </row>
    <row r="35584" spans="20:21" x14ac:dyDescent="0.2">
      <c r="T35584" s="11"/>
      <c r="U35584" s="11"/>
    </row>
    <row r="35585" spans="20:21" x14ac:dyDescent="0.2">
      <c r="T35585" s="11"/>
      <c r="U35585" s="11"/>
    </row>
    <row r="35586" spans="20:21" x14ac:dyDescent="0.2">
      <c r="T35586" s="11"/>
      <c r="U35586" s="11"/>
    </row>
    <row r="35587" spans="20:21" x14ac:dyDescent="0.2">
      <c r="T35587" s="11"/>
      <c r="U35587" s="11"/>
    </row>
    <row r="35588" spans="20:21" x14ac:dyDescent="0.2">
      <c r="T35588" s="11"/>
      <c r="U35588" s="11"/>
    </row>
    <row r="35589" spans="20:21" x14ac:dyDescent="0.2">
      <c r="T35589" s="11"/>
      <c r="U35589" s="11"/>
    </row>
    <row r="35590" spans="20:21" x14ac:dyDescent="0.2">
      <c r="T35590" s="11"/>
      <c r="U35590" s="11"/>
    </row>
    <row r="35591" spans="20:21" x14ac:dyDescent="0.2">
      <c r="T35591" s="11"/>
      <c r="U35591" s="11"/>
    </row>
    <row r="35592" spans="20:21" x14ac:dyDescent="0.2">
      <c r="T35592" s="11"/>
      <c r="U35592" s="11"/>
    </row>
    <row r="35593" spans="20:21" x14ac:dyDescent="0.2">
      <c r="T35593" s="11"/>
      <c r="U35593" s="11"/>
    </row>
    <row r="35594" spans="20:21" x14ac:dyDescent="0.2">
      <c r="T35594" s="11"/>
      <c r="U35594" s="11"/>
    </row>
    <row r="35595" spans="20:21" x14ac:dyDescent="0.2">
      <c r="T35595" s="11"/>
      <c r="U35595" s="11"/>
    </row>
    <row r="35596" spans="20:21" x14ac:dyDescent="0.2">
      <c r="T35596" s="11"/>
      <c r="U35596" s="11"/>
    </row>
    <row r="35597" spans="20:21" x14ac:dyDescent="0.2">
      <c r="T35597" s="11"/>
      <c r="U35597" s="11"/>
    </row>
    <row r="35598" spans="20:21" x14ac:dyDescent="0.2">
      <c r="T35598" s="11"/>
      <c r="U35598" s="11"/>
    </row>
    <row r="35599" spans="20:21" x14ac:dyDescent="0.2">
      <c r="T35599" s="11"/>
      <c r="U35599" s="11"/>
    </row>
    <row r="35600" spans="20:21" x14ac:dyDescent="0.2">
      <c r="T35600" s="11"/>
      <c r="U35600" s="11"/>
    </row>
    <row r="35601" spans="20:21" x14ac:dyDescent="0.2">
      <c r="T35601" s="11"/>
      <c r="U35601" s="11"/>
    </row>
    <row r="35602" spans="20:21" x14ac:dyDescent="0.2">
      <c r="T35602" s="11"/>
      <c r="U35602" s="11"/>
    </row>
    <row r="35603" spans="20:21" x14ac:dyDescent="0.2">
      <c r="T35603" s="11"/>
      <c r="U35603" s="11"/>
    </row>
    <row r="35604" spans="20:21" x14ac:dyDescent="0.2">
      <c r="T35604" s="11"/>
      <c r="U35604" s="11"/>
    </row>
    <row r="35605" spans="20:21" x14ac:dyDescent="0.2">
      <c r="T35605" s="11"/>
      <c r="U35605" s="11"/>
    </row>
    <row r="35606" spans="20:21" x14ac:dyDescent="0.2">
      <c r="T35606" s="11"/>
      <c r="U35606" s="11"/>
    </row>
    <row r="35607" spans="20:21" x14ac:dyDescent="0.2">
      <c r="T35607" s="11"/>
      <c r="U35607" s="11"/>
    </row>
    <row r="35608" spans="20:21" x14ac:dyDescent="0.2">
      <c r="T35608" s="11"/>
      <c r="U35608" s="11"/>
    </row>
    <row r="35609" spans="20:21" x14ac:dyDescent="0.2">
      <c r="T35609" s="11"/>
      <c r="U35609" s="11"/>
    </row>
    <row r="35610" spans="20:21" x14ac:dyDescent="0.2">
      <c r="T35610" s="11"/>
      <c r="U35610" s="11"/>
    </row>
    <row r="35611" spans="20:21" x14ac:dyDescent="0.2">
      <c r="T35611" s="11"/>
      <c r="U35611" s="11"/>
    </row>
    <row r="35612" spans="20:21" x14ac:dyDescent="0.2">
      <c r="T35612" s="11"/>
      <c r="U35612" s="11"/>
    </row>
    <row r="35613" spans="20:21" x14ac:dyDescent="0.2">
      <c r="T35613" s="11"/>
      <c r="U35613" s="11"/>
    </row>
    <row r="35614" spans="20:21" x14ac:dyDescent="0.2">
      <c r="T35614" s="11"/>
      <c r="U35614" s="11"/>
    </row>
    <row r="35615" spans="20:21" x14ac:dyDescent="0.2">
      <c r="T35615" s="11"/>
      <c r="U35615" s="11"/>
    </row>
    <row r="35616" spans="20:21" x14ac:dyDescent="0.2">
      <c r="T35616" s="11"/>
      <c r="U35616" s="11"/>
    </row>
    <row r="35617" spans="20:21" x14ac:dyDescent="0.2">
      <c r="T35617" s="11"/>
      <c r="U35617" s="11"/>
    </row>
    <row r="35618" spans="20:21" x14ac:dyDescent="0.2">
      <c r="T35618" s="11"/>
      <c r="U35618" s="11"/>
    </row>
    <row r="35619" spans="20:21" x14ac:dyDescent="0.2">
      <c r="T35619" s="11"/>
      <c r="U35619" s="11"/>
    </row>
    <row r="35620" spans="20:21" x14ac:dyDescent="0.2">
      <c r="T35620" s="11"/>
      <c r="U35620" s="11"/>
    </row>
    <row r="35621" spans="20:21" x14ac:dyDescent="0.2">
      <c r="T35621" s="11"/>
      <c r="U35621" s="11"/>
    </row>
    <row r="35622" spans="20:21" x14ac:dyDescent="0.2">
      <c r="T35622" s="11"/>
      <c r="U35622" s="11"/>
    </row>
    <row r="35623" spans="20:21" x14ac:dyDescent="0.2">
      <c r="T35623" s="11"/>
      <c r="U35623" s="11"/>
    </row>
    <row r="35624" spans="20:21" x14ac:dyDescent="0.2">
      <c r="T35624" s="11"/>
      <c r="U35624" s="11"/>
    </row>
    <row r="35625" spans="20:21" x14ac:dyDescent="0.2">
      <c r="T35625" s="11"/>
      <c r="U35625" s="11"/>
    </row>
    <row r="35626" spans="20:21" x14ac:dyDescent="0.2">
      <c r="T35626" s="11"/>
      <c r="U35626" s="11"/>
    </row>
    <row r="35627" spans="20:21" x14ac:dyDescent="0.2">
      <c r="T35627" s="11"/>
      <c r="U35627" s="11"/>
    </row>
    <row r="35628" spans="20:21" x14ac:dyDescent="0.2">
      <c r="T35628" s="11"/>
      <c r="U35628" s="11"/>
    </row>
    <row r="35629" spans="20:21" x14ac:dyDescent="0.2">
      <c r="T35629" s="11"/>
      <c r="U35629" s="11"/>
    </row>
    <row r="35630" spans="20:21" x14ac:dyDescent="0.2">
      <c r="T35630" s="11"/>
      <c r="U35630" s="11"/>
    </row>
    <row r="35631" spans="20:21" x14ac:dyDescent="0.2">
      <c r="T35631" s="11"/>
      <c r="U35631" s="11"/>
    </row>
    <row r="35632" spans="20:21" x14ac:dyDescent="0.2">
      <c r="T35632" s="11"/>
      <c r="U35632" s="11"/>
    </row>
    <row r="35633" spans="20:21" x14ac:dyDescent="0.2">
      <c r="T35633" s="11"/>
      <c r="U35633" s="11"/>
    </row>
    <row r="35634" spans="20:21" x14ac:dyDescent="0.2">
      <c r="T35634" s="11"/>
      <c r="U35634" s="11"/>
    </row>
    <row r="35635" spans="20:21" x14ac:dyDescent="0.2">
      <c r="T35635" s="11"/>
      <c r="U35635" s="11"/>
    </row>
    <row r="35636" spans="20:21" x14ac:dyDescent="0.2">
      <c r="T35636" s="11"/>
      <c r="U35636" s="11"/>
    </row>
    <row r="35637" spans="20:21" x14ac:dyDescent="0.2">
      <c r="T35637" s="11"/>
      <c r="U35637" s="11"/>
    </row>
    <row r="35638" spans="20:21" x14ac:dyDescent="0.2">
      <c r="T35638" s="11"/>
      <c r="U35638" s="11"/>
    </row>
    <row r="35639" spans="20:21" x14ac:dyDescent="0.2">
      <c r="T35639" s="11"/>
      <c r="U35639" s="11"/>
    </row>
    <row r="35640" spans="20:21" x14ac:dyDescent="0.2">
      <c r="T35640" s="11"/>
      <c r="U35640" s="11"/>
    </row>
    <row r="35641" spans="20:21" x14ac:dyDescent="0.2">
      <c r="T35641" s="11"/>
      <c r="U35641" s="11"/>
    </row>
    <row r="35642" spans="20:21" x14ac:dyDescent="0.2">
      <c r="T35642" s="11"/>
      <c r="U35642" s="11"/>
    </row>
    <row r="35643" spans="20:21" x14ac:dyDescent="0.2">
      <c r="T35643" s="11"/>
      <c r="U35643" s="11"/>
    </row>
    <row r="35644" spans="20:21" x14ac:dyDescent="0.2">
      <c r="T35644" s="11"/>
      <c r="U35644" s="11"/>
    </row>
    <row r="35645" spans="20:21" x14ac:dyDescent="0.2">
      <c r="T35645" s="11"/>
      <c r="U35645" s="11"/>
    </row>
    <row r="35646" spans="20:21" x14ac:dyDescent="0.2">
      <c r="T35646" s="11"/>
      <c r="U35646" s="11"/>
    </row>
    <row r="35647" spans="20:21" x14ac:dyDescent="0.2">
      <c r="T35647" s="11"/>
      <c r="U35647" s="11"/>
    </row>
    <row r="35648" spans="20:21" x14ac:dyDescent="0.2">
      <c r="T35648" s="11"/>
      <c r="U35648" s="11"/>
    </row>
    <row r="35649" spans="20:21" x14ac:dyDescent="0.2">
      <c r="T35649" s="11"/>
      <c r="U35649" s="11"/>
    </row>
    <row r="35650" spans="20:21" x14ac:dyDescent="0.2">
      <c r="T35650" s="11"/>
      <c r="U35650" s="11"/>
    </row>
    <row r="35651" spans="20:21" x14ac:dyDescent="0.2">
      <c r="T35651" s="11"/>
      <c r="U35651" s="11"/>
    </row>
    <row r="35652" spans="20:21" x14ac:dyDescent="0.2">
      <c r="T35652" s="11"/>
      <c r="U35652" s="11"/>
    </row>
    <row r="35653" spans="20:21" x14ac:dyDescent="0.2">
      <c r="T35653" s="11"/>
      <c r="U35653" s="11"/>
    </row>
    <row r="35654" spans="20:21" x14ac:dyDescent="0.2">
      <c r="T35654" s="11"/>
      <c r="U35654" s="11"/>
    </row>
    <row r="35655" spans="20:21" x14ac:dyDescent="0.2">
      <c r="T35655" s="11"/>
      <c r="U35655" s="11"/>
    </row>
    <row r="35656" spans="20:21" x14ac:dyDescent="0.2">
      <c r="T35656" s="11"/>
      <c r="U35656" s="11"/>
    </row>
    <row r="35657" spans="20:21" x14ac:dyDescent="0.2">
      <c r="T35657" s="11"/>
      <c r="U35657" s="11"/>
    </row>
    <row r="35658" spans="20:21" x14ac:dyDescent="0.2">
      <c r="T35658" s="11"/>
      <c r="U35658" s="11"/>
    </row>
    <row r="35659" spans="20:21" x14ac:dyDescent="0.2">
      <c r="T35659" s="11"/>
      <c r="U35659" s="11"/>
    </row>
    <row r="35660" spans="20:21" x14ac:dyDescent="0.2">
      <c r="T35660" s="11"/>
      <c r="U35660" s="11"/>
    </row>
    <row r="35661" spans="20:21" x14ac:dyDescent="0.2">
      <c r="T35661" s="11"/>
      <c r="U35661" s="11"/>
    </row>
    <row r="35662" spans="20:21" x14ac:dyDescent="0.2">
      <c r="T35662" s="11"/>
      <c r="U35662" s="11"/>
    </row>
    <row r="35663" spans="20:21" x14ac:dyDescent="0.2">
      <c r="T35663" s="11"/>
      <c r="U35663" s="11"/>
    </row>
    <row r="35664" spans="20:21" x14ac:dyDescent="0.2">
      <c r="T35664" s="11"/>
      <c r="U35664" s="11"/>
    </row>
    <row r="35665" spans="20:21" x14ac:dyDescent="0.2">
      <c r="T35665" s="11"/>
      <c r="U35665" s="11"/>
    </row>
    <row r="35666" spans="20:21" x14ac:dyDescent="0.2">
      <c r="T35666" s="11"/>
      <c r="U35666" s="11"/>
    </row>
    <row r="35667" spans="20:21" x14ac:dyDescent="0.2">
      <c r="T35667" s="11"/>
      <c r="U35667" s="11"/>
    </row>
    <row r="35668" spans="20:21" x14ac:dyDescent="0.2">
      <c r="T35668" s="11"/>
      <c r="U35668" s="11"/>
    </row>
    <row r="35669" spans="20:21" x14ac:dyDescent="0.2">
      <c r="T35669" s="11"/>
      <c r="U35669" s="11"/>
    </row>
    <row r="35670" spans="20:21" x14ac:dyDescent="0.2">
      <c r="T35670" s="11"/>
      <c r="U35670" s="11"/>
    </row>
    <row r="35671" spans="20:21" x14ac:dyDescent="0.2">
      <c r="T35671" s="11"/>
      <c r="U35671" s="11"/>
    </row>
    <row r="35672" spans="20:21" x14ac:dyDescent="0.2">
      <c r="T35672" s="11"/>
      <c r="U35672" s="11"/>
    </row>
    <row r="35673" spans="20:21" x14ac:dyDescent="0.2">
      <c r="T35673" s="11"/>
      <c r="U35673" s="11"/>
    </row>
    <row r="35674" spans="20:21" x14ac:dyDescent="0.2">
      <c r="T35674" s="11"/>
      <c r="U35674" s="11"/>
    </row>
    <row r="35675" spans="20:21" x14ac:dyDescent="0.2">
      <c r="T35675" s="11"/>
      <c r="U35675" s="11"/>
    </row>
    <row r="35676" spans="20:21" x14ac:dyDescent="0.2">
      <c r="T35676" s="11"/>
      <c r="U35676" s="11"/>
    </row>
    <row r="35677" spans="20:21" x14ac:dyDescent="0.2">
      <c r="T35677" s="11"/>
      <c r="U35677" s="11"/>
    </row>
    <row r="35678" spans="20:21" x14ac:dyDescent="0.2">
      <c r="T35678" s="11"/>
      <c r="U35678" s="11"/>
    </row>
    <row r="35679" spans="20:21" x14ac:dyDescent="0.2">
      <c r="T35679" s="11"/>
      <c r="U35679" s="11"/>
    </row>
    <row r="35680" spans="20:21" x14ac:dyDescent="0.2">
      <c r="T35680" s="11"/>
      <c r="U35680" s="11"/>
    </row>
    <row r="35681" spans="20:21" x14ac:dyDescent="0.2">
      <c r="T35681" s="11"/>
      <c r="U35681" s="11"/>
    </row>
    <row r="35682" spans="20:21" x14ac:dyDescent="0.2">
      <c r="T35682" s="11"/>
      <c r="U35682" s="11"/>
    </row>
    <row r="35683" spans="20:21" x14ac:dyDescent="0.2">
      <c r="T35683" s="11"/>
      <c r="U35683" s="11"/>
    </row>
    <row r="35684" spans="20:21" x14ac:dyDescent="0.2">
      <c r="T35684" s="11"/>
      <c r="U35684" s="11"/>
    </row>
    <row r="35685" spans="20:21" x14ac:dyDescent="0.2">
      <c r="T35685" s="11"/>
      <c r="U35685" s="11"/>
    </row>
    <row r="35686" spans="20:21" x14ac:dyDescent="0.2">
      <c r="T35686" s="11"/>
      <c r="U35686" s="11"/>
    </row>
    <row r="35687" spans="20:21" x14ac:dyDescent="0.2">
      <c r="T35687" s="11"/>
      <c r="U35687" s="11"/>
    </row>
    <row r="35688" spans="20:21" x14ac:dyDescent="0.2">
      <c r="T35688" s="11"/>
      <c r="U35688" s="11"/>
    </row>
    <row r="35689" spans="20:21" x14ac:dyDescent="0.2">
      <c r="T35689" s="11"/>
      <c r="U35689" s="11"/>
    </row>
    <row r="35690" spans="20:21" x14ac:dyDescent="0.2">
      <c r="T35690" s="11"/>
      <c r="U35690" s="11"/>
    </row>
    <row r="35691" spans="20:21" x14ac:dyDescent="0.2">
      <c r="T35691" s="11"/>
      <c r="U35691" s="11"/>
    </row>
    <row r="35692" spans="20:21" x14ac:dyDescent="0.2">
      <c r="T35692" s="11"/>
      <c r="U35692" s="11"/>
    </row>
    <row r="35693" spans="20:21" x14ac:dyDescent="0.2">
      <c r="T35693" s="11"/>
      <c r="U35693" s="11"/>
    </row>
    <row r="35694" spans="20:21" x14ac:dyDescent="0.2">
      <c r="T35694" s="11"/>
      <c r="U35694" s="11"/>
    </row>
    <row r="35695" spans="20:21" x14ac:dyDescent="0.2">
      <c r="T35695" s="11"/>
      <c r="U35695" s="11"/>
    </row>
    <row r="35696" spans="20:21" x14ac:dyDescent="0.2">
      <c r="T35696" s="11"/>
      <c r="U35696" s="11"/>
    </row>
    <row r="35697" spans="20:21" x14ac:dyDescent="0.2">
      <c r="T35697" s="11"/>
      <c r="U35697" s="11"/>
    </row>
    <row r="35698" spans="20:21" x14ac:dyDescent="0.2">
      <c r="T35698" s="11"/>
      <c r="U35698" s="11"/>
    </row>
    <row r="35699" spans="20:21" x14ac:dyDescent="0.2">
      <c r="T35699" s="11"/>
      <c r="U35699" s="11"/>
    </row>
    <row r="35700" spans="20:21" x14ac:dyDescent="0.2">
      <c r="T35700" s="11"/>
      <c r="U35700" s="11"/>
    </row>
    <row r="35701" spans="20:21" x14ac:dyDescent="0.2">
      <c r="T35701" s="11"/>
      <c r="U35701" s="11"/>
    </row>
    <row r="35702" spans="20:21" x14ac:dyDescent="0.2">
      <c r="T35702" s="11"/>
      <c r="U35702" s="11"/>
    </row>
    <row r="35703" spans="20:21" x14ac:dyDescent="0.2">
      <c r="T35703" s="11"/>
      <c r="U35703" s="11"/>
    </row>
    <row r="35704" spans="20:21" x14ac:dyDescent="0.2">
      <c r="T35704" s="11"/>
      <c r="U35704" s="11"/>
    </row>
    <row r="35705" spans="20:21" x14ac:dyDescent="0.2">
      <c r="T35705" s="11"/>
      <c r="U35705" s="11"/>
    </row>
    <row r="35706" spans="20:21" x14ac:dyDescent="0.2">
      <c r="T35706" s="11"/>
      <c r="U35706" s="11"/>
    </row>
    <row r="35707" spans="20:21" x14ac:dyDescent="0.2">
      <c r="T35707" s="11"/>
      <c r="U35707" s="11"/>
    </row>
    <row r="35708" spans="20:21" x14ac:dyDescent="0.2">
      <c r="T35708" s="11"/>
      <c r="U35708" s="11"/>
    </row>
    <row r="35709" spans="20:21" x14ac:dyDescent="0.2">
      <c r="T35709" s="11"/>
      <c r="U35709" s="11"/>
    </row>
    <row r="35710" spans="20:21" x14ac:dyDescent="0.2">
      <c r="T35710" s="11"/>
      <c r="U35710" s="11"/>
    </row>
    <row r="35711" spans="20:21" x14ac:dyDescent="0.2">
      <c r="T35711" s="11"/>
      <c r="U35711" s="11"/>
    </row>
    <row r="35712" spans="20:21" x14ac:dyDescent="0.2">
      <c r="T35712" s="11"/>
      <c r="U35712" s="11"/>
    </row>
    <row r="35713" spans="20:21" x14ac:dyDescent="0.2">
      <c r="T35713" s="11"/>
      <c r="U35713" s="11"/>
    </row>
    <row r="35714" spans="20:21" x14ac:dyDescent="0.2">
      <c r="T35714" s="11"/>
      <c r="U35714" s="11"/>
    </row>
    <row r="35715" spans="20:21" x14ac:dyDescent="0.2">
      <c r="T35715" s="11"/>
      <c r="U35715" s="11"/>
    </row>
    <row r="35716" spans="20:21" x14ac:dyDescent="0.2">
      <c r="T35716" s="11"/>
      <c r="U35716" s="11"/>
    </row>
    <row r="35717" spans="20:21" x14ac:dyDescent="0.2">
      <c r="T35717" s="11"/>
      <c r="U35717" s="11"/>
    </row>
    <row r="35718" spans="20:21" x14ac:dyDescent="0.2">
      <c r="T35718" s="11"/>
      <c r="U35718" s="11"/>
    </row>
    <row r="35719" spans="20:21" x14ac:dyDescent="0.2">
      <c r="T35719" s="11"/>
      <c r="U35719" s="11"/>
    </row>
    <row r="35720" spans="20:21" x14ac:dyDescent="0.2">
      <c r="T35720" s="11"/>
      <c r="U35720" s="11"/>
    </row>
    <row r="35721" spans="20:21" x14ac:dyDescent="0.2">
      <c r="T35721" s="11"/>
      <c r="U35721" s="11"/>
    </row>
    <row r="35722" spans="20:21" x14ac:dyDescent="0.2">
      <c r="T35722" s="11"/>
      <c r="U35722" s="11"/>
    </row>
    <row r="35723" spans="20:21" x14ac:dyDescent="0.2">
      <c r="T35723" s="11"/>
      <c r="U35723" s="11"/>
    </row>
    <row r="35724" spans="20:21" x14ac:dyDescent="0.2">
      <c r="T35724" s="11"/>
      <c r="U35724" s="11"/>
    </row>
    <row r="35725" spans="20:21" x14ac:dyDescent="0.2">
      <c r="T35725" s="11"/>
      <c r="U35725" s="11"/>
    </row>
    <row r="35726" spans="20:21" x14ac:dyDescent="0.2">
      <c r="T35726" s="11"/>
      <c r="U35726" s="11"/>
    </row>
    <row r="35727" spans="20:21" x14ac:dyDescent="0.2">
      <c r="T35727" s="11"/>
      <c r="U35727" s="11"/>
    </row>
    <row r="35728" spans="20:21" x14ac:dyDescent="0.2">
      <c r="T35728" s="11"/>
      <c r="U35728" s="11"/>
    </row>
    <row r="35729" spans="20:21" x14ac:dyDescent="0.2">
      <c r="T35729" s="11"/>
      <c r="U35729" s="11"/>
    </row>
    <row r="35730" spans="20:21" x14ac:dyDescent="0.2">
      <c r="T35730" s="11"/>
      <c r="U35730" s="11"/>
    </row>
    <row r="35731" spans="20:21" x14ac:dyDescent="0.2">
      <c r="T35731" s="11"/>
      <c r="U35731" s="11"/>
    </row>
    <row r="35732" spans="20:21" x14ac:dyDescent="0.2">
      <c r="T35732" s="11"/>
      <c r="U35732" s="11"/>
    </row>
    <row r="35733" spans="20:21" x14ac:dyDescent="0.2">
      <c r="T35733" s="11"/>
      <c r="U35733" s="11"/>
    </row>
    <row r="35734" spans="20:21" x14ac:dyDescent="0.2">
      <c r="T35734" s="11"/>
      <c r="U35734" s="11"/>
    </row>
    <row r="35735" spans="20:21" x14ac:dyDescent="0.2">
      <c r="T35735" s="11"/>
      <c r="U35735" s="11"/>
    </row>
    <row r="35736" spans="20:21" x14ac:dyDescent="0.2">
      <c r="T35736" s="11"/>
      <c r="U35736" s="11"/>
    </row>
    <row r="35737" spans="20:21" x14ac:dyDescent="0.2">
      <c r="T35737" s="11"/>
      <c r="U35737" s="11"/>
    </row>
    <row r="35738" spans="20:21" x14ac:dyDescent="0.2">
      <c r="T35738" s="11"/>
      <c r="U35738" s="11"/>
    </row>
    <row r="35739" spans="20:21" x14ac:dyDescent="0.2">
      <c r="T35739" s="11"/>
      <c r="U35739" s="11"/>
    </row>
    <row r="35740" spans="20:21" x14ac:dyDescent="0.2">
      <c r="T35740" s="11"/>
      <c r="U35740" s="11"/>
    </row>
    <row r="35741" spans="20:21" x14ac:dyDescent="0.2">
      <c r="T35741" s="11"/>
      <c r="U35741" s="11"/>
    </row>
    <row r="35742" spans="20:21" x14ac:dyDescent="0.2">
      <c r="T35742" s="11"/>
      <c r="U35742" s="11"/>
    </row>
    <row r="35743" spans="20:21" x14ac:dyDescent="0.2">
      <c r="T35743" s="11"/>
      <c r="U35743" s="11"/>
    </row>
    <row r="35744" spans="20:21" x14ac:dyDescent="0.2">
      <c r="T35744" s="11"/>
      <c r="U35744" s="11"/>
    </row>
    <row r="35745" spans="20:21" x14ac:dyDescent="0.2">
      <c r="T35745" s="11"/>
      <c r="U35745" s="11"/>
    </row>
    <row r="35746" spans="20:21" x14ac:dyDescent="0.2">
      <c r="T35746" s="11"/>
      <c r="U35746" s="11"/>
    </row>
    <row r="35747" spans="20:21" x14ac:dyDescent="0.2">
      <c r="T35747" s="11"/>
      <c r="U35747" s="11"/>
    </row>
    <row r="35748" spans="20:21" x14ac:dyDescent="0.2">
      <c r="T35748" s="11"/>
      <c r="U35748" s="11"/>
    </row>
    <row r="35749" spans="20:21" x14ac:dyDescent="0.2">
      <c r="T35749" s="11"/>
      <c r="U35749" s="11"/>
    </row>
    <row r="35750" spans="20:21" x14ac:dyDescent="0.2">
      <c r="T35750" s="11"/>
      <c r="U35750" s="11"/>
    </row>
    <row r="35751" spans="20:21" x14ac:dyDescent="0.2">
      <c r="T35751" s="11"/>
      <c r="U35751" s="11"/>
    </row>
    <row r="35752" spans="20:21" x14ac:dyDescent="0.2">
      <c r="T35752" s="11"/>
      <c r="U35752" s="11"/>
    </row>
    <row r="35753" spans="20:21" x14ac:dyDescent="0.2">
      <c r="T35753" s="11"/>
      <c r="U35753" s="11"/>
    </row>
    <row r="35754" spans="20:21" x14ac:dyDescent="0.2">
      <c r="T35754" s="11"/>
      <c r="U35754" s="11"/>
    </row>
    <row r="35755" spans="20:21" x14ac:dyDescent="0.2">
      <c r="T35755" s="11"/>
      <c r="U35755" s="11"/>
    </row>
    <row r="35756" spans="20:21" x14ac:dyDescent="0.2">
      <c r="T35756" s="11"/>
      <c r="U35756" s="11"/>
    </row>
    <row r="35757" spans="20:21" x14ac:dyDescent="0.2">
      <c r="T35757" s="11"/>
      <c r="U35757" s="11"/>
    </row>
    <row r="35758" spans="20:21" x14ac:dyDescent="0.2">
      <c r="T35758" s="11"/>
      <c r="U35758" s="11"/>
    </row>
    <row r="35759" spans="20:21" x14ac:dyDescent="0.2">
      <c r="T35759" s="11"/>
      <c r="U35759" s="11"/>
    </row>
    <row r="35760" spans="20:21" x14ac:dyDescent="0.2">
      <c r="T35760" s="11"/>
      <c r="U35760" s="11"/>
    </row>
    <row r="35761" spans="20:21" x14ac:dyDescent="0.2">
      <c r="T35761" s="11"/>
      <c r="U35761" s="11"/>
    </row>
    <row r="35762" spans="20:21" x14ac:dyDescent="0.2">
      <c r="T35762" s="11"/>
      <c r="U35762" s="11"/>
    </row>
    <row r="35763" spans="20:21" x14ac:dyDescent="0.2">
      <c r="T35763" s="11"/>
      <c r="U35763" s="11"/>
    </row>
    <row r="35764" spans="20:21" x14ac:dyDescent="0.2">
      <c r="T35764" s="11"/>
      <c r="U35764" s="11"/>
    </row>
    <row r="35765" spans="20:21" x14ac:dyDescent="0.2">
      <c r="T35765" s="11"/>
      <c r="U35765" s="11"/>
    </row>
    <row r="35766" spans="20:21" x14ac:dyDescent="0.2">
      <c r="T35766" s="11"/>
      <c r="U35766" s="11"/>
    </row>
    <row r="35767" spans="20:21" x14ac:dyDescent="0.2">
      <c r="T35767" s="11"/>
      <c r="U35767" s="11"/>
    </row>
    <row r="35768" spans="20:21" x14ac:dyDescent="0.2">
      <c r="T35768" s="11"/>
      <c r="U35768" s="11"/>
    </row>
    <row r="35769" spans="20:21" x14ac:dyDescent="0.2">
      <c r="T35769" s="11"/>
      <c r="U35769" s="11"/>
    </row>
    <row r="35770" spans="20:21" x14ac:dyDescent="0.2">
      <c r="T35770" s="11"/>
      <c r="U35770" s="11"/>
    </row>
    <row r="35771" spans="20:21" x14ac:dyDescent="0.2">
      <c r="T35771" s="11"/>
      <c r="U35771" s="11"/>
    </row>
    <row r="35772" spans="20:21" x14ac:dyDescent="0.2">
      <c r="T35772" s="11"/>
      <c r="U35772" s="11"/>
    </row>
    <row r="35773" spans="20:21" x14ac:dyDescent="0.2">
      <c r="T35773" s="11"/>
      <c r="U35773" s="11"/>
    </row>
    <row r="35774" spans="20:21" x14ac:dyDescent="0.2">
      <c r="T35774" s="11"/>
      <c r="U35774" s="11"/>
    </row>
    <row r="35775" spans="20:21" x14ac:dyDescent="0.2">
      <c r="T35775" s="11"/>
      <c r="U35775" s="11"/>
    </row>
    <row r="35776" spans="20:21" x14ac:dyDescent="0.2">
      <c r="T35776" s="11"/>
      <c r="U35776" s="11"/>
    </row>
    <row r="35777" spans="20:21" x14ac:dyDescent="0.2">
      <c r="T35777" s="11"/>
      <c r="U35777" s="11"/>
    </row>
    <row r="35778" spans="20:21" x14ac:dyDescent="0.2">
      <c r="T35778" s="11"/>
      <c r="U35778" s="11"/>
    </row>
    <row r="35779" spans="20:21" x14ac:dyDescent="0.2">
      <c r="T35779" s="11"/>
      <c r="U35779" s="11"/>
    </row>
    <row r="35780" spans="20:21" x14ac:dyDescent="0.2">
      <c r="T35780" s="11"/>
      <c r="U35780" s="11"/>
    </row>
    <row r="35781" spans="20:21" x14ac:dyDescent="0.2">
      <c r="T35781" s="11"/>
      <c r="U35781" s="11"/>
    </row>
    <row r="35782" spans="20:21" x14ac:dyDescent="0.2">
      <c r="T35782" s="11"/>
      <c r="U35782" s="11"/>
    </row>
    <row r="35783" spans="20:21" x14ac:dyDescent="0.2">
      <c r="T35783" s="11"/>
      <c r="U35783" s="11"/>
    </row>
    <row r="35784" spans="20:21" x14ac:dyDescent="0.2">
      <c r="T35784" s="11"/>
      <c r="U35784" s="11"/>
    </row>
    <row r="35785" spans="20:21" x14ac:dyDescent="0.2">
      <c r="T35785" s="11"/>
      <c r="U35785" s="11"/>
    </row>
    <row r="35786" spans="20:21" x14ac:dyDescent="0.2">
      <c r="T35786" s="11"/>
      <c r="U35786" s="11"/>
    </row>
    <row r="35787" spans="20:21" x14ac:dyDescent="0.2">
      <c r="T35787" s="11"/>
      <c r="U35787" s="11"/>
    </row>
    <row r="35788" spans="20:21" x14ac:dyDescent="0.2">
      <c r="T35788" s="11"/>
      <c r="U35788" s="11"/>
    </row>
    <row r="35789" spans="20:21" x14ac:dyDescent="0.2">
      <c r="T35789" s="11"/>
      <c r="U35789" s="11"/>
    </row>
    <row r="35790" spans="20:21" x14ac:dyDescent="0.2">
      <c r="T35790" s="11"/>
      <c r="U35790" s="11"/>
    </row>
    <row r="35791" spans="20:21" x14ac:dyDescent="0.2">
      <c r="T35791" s="11"/>
      <c r="U35791" s="11"/>
    </row>
    <row r="35792" spans="20:21" x14ac:dyDescent="0.2">
      <c r="T35792" s="11"/>
      <c r="U35792" s="11"/>
    </row>
    <row r="35793" spans="20:21" x14ac:dyDescent="0.2">
      <c r="T35793" s="11"/>
      <c r="U35793" s="11"/>
    </row>
    <row r="35794" spans="20:21" x14ac:dyDescent="0.2">
      <c r="T35794" s="11"/>
      <c r="U35794" s="11"/>
    </row>
    <row r="35795" spans="20:21" x14ac:dyDescent="0.2">
      <c r="T35795" s="11"/>
      <c r="U35795" s="11"/>
    </row>
    <row r="35796" spans="20:21" x14ac:dyDescent="0.2">
      <c r="T35796" s="11"/>
      <c r="U35796" s="11"/>
    </row>
    <row r="35797" spans="20:21" x14ac:dyDescent="0.2">
      <c r="T35797" s="11"/>
      <c r="U35797" s="11"/>
    </row>
    <row r="35798" spans="20:21" x14ac:dyDescent="0.2">
      <c r="T35798" s="11"/>
      <c r="U35798" s="11"/>
    </row>
    <row r="35799" spans="20:21" x14ac:dyDescent="0.2">
      <c r="T35799" s="11"/>
      <c r="U35799" s="11"/>
    </row>
    <row r="35800" spans="20:21" x14ac:dyDescent="0.2">
      <c r="T35800" s="11"/>
      <c r="U35800" s="11"/>
    </row>
    <row r="35801" spans="20:21" x14ac:dyDescent="0.2">
      <c r="T35801" s="11"/>
      <c r="U35801" s="11"/>
    </row>
    <row r="35802" spans="20:21" x14ac:dyDescent="0.2">
      <c r="T35802" s="11"/>
      <c r="U35802" s="11"/>
    </row>
    <row r="35803" spans="20:21" x14ac:dyDescent="0.2">
      <c r="T35803" s="11"/>
      <c r="U35803" s="11"/>
    </row>
    <row r="35804" spans="20:21" x14ac:dyDescent="0.2">
      <c r="T35804" s="11"/>
      <c r="U35804" s="11"/>
    </row>
    <row r="35805" spans="20:21" x14ac:dyDescent="0.2">
      <c r="T35805" s="11"/>
      <c r="U35805" s="11"/>
    </row>
    <row r="35806" spans="20:21" x14ac:dyDescent="0.2">
      <c r="T35806" s="11"/>
      <c r="U35806" s="11"/>
    </row>
    <row r="35807" spans="20:21" x14ac:dyDescent="0.2">
      <c r="T35807" s="11"/>
      <c r="U35807" s="11"/>
    </row>
    <row r="35808" spans="20:21" x14ac:dyDescent="0.2">
      <c r="T35808" s="11"/>
      <c r="U35808" s="11"/>
    </row>
    <row r="35809" spans="20:21" x14ac:dyDescent="0.2">
      <c r="T35809" s="11"/>
      <c r="U35809" s="11"/>
    </row>
    <row r="35810" spans="20:21" x14ac:dyDescent="0.2">
      <c r="T35810" s="11"/>
      <c r="U35810" s="11"/>
    </row>
    <row r="35811" spans="20:21" x14ac:dyDescent="0.2">
      <c r="T35811" s="11"/>
      <c r="U35811" s="11"/>
    </row>
    <row r="35812" spans="20:21" x14ac:dyDescent="0.2">
      <c r="T35812" s="11"/>
      <c r="U35812" s="11"/>
    </row>
    <row r="35813" spans="20:21" x14ac:dyDescent="0.2">
      <c r="T35813" s="11"/>
      <c r="U35813" s="11"/>
    </row>
    <row r="35814" spans="20:21" x14ac:dyDescent="0.2">
      <c r="T35814" s="11"/>
      <c r="U35814" s="11"/>
    </row>
    <row r="35815" spans="20:21" x14ac:dyDescent="0.2">
      <c r="T35815" s="11"/>
      <c r="U35815" s="11"/>
    </row>
    <row r="35816" spans="20:21" x14ac:dyDescent="0.2">
      <c r="T35816" s="11"/>
      <c r="U35816" s="11"/>
    </row>
    <row r="35817" spans="20:21" x14ac:dyDescent="0.2">
      <c r="T35817" s="11"/>
      <c r="U35817" s="11"/>
    </row>
    <row r="35818" spans="20:21" x14ac:dyDescent="0.2">
      <c r="T35818" s="11"/>
      <c r="U35818" s="11"/>
    </row>
    <row r="35819" spans="20:21" x14ac:dyDescent="0.2">
      <c r="T35819" s="11"/>
      <c r="U35819" s="11"/>
    </row>
    <row r="35820" spans="20:21" x14ac:dyDescent="0.2">
      <c r="T35820" s="11"/>
      <c r="U35820" s="11"/>
    </row>
    <row r="35821" spans="20:21" x14ac:dyDescent="0.2">
      <c r="T35821" s="11"/>
      <c r="U35821" s="11"/>
    </row>
    <row r="35822" spans="20:21" x14ac:dyDescent="0.2">
      <c r="T35822" s="11"/>
      <c r="U35822" s="11"/>
    </row>
    <row r="35823" spans="20:21" x14ac:dyDescent="0.2">
      <c r="T35823" s="11"/>
      <c r="U35823" s="11"/>
    </row>
    <row r="35824" spans="20:21" x14ac:dyDescent="0.2">
      <c r="T35824" s="11"/>
      <c r="U35824" s="11"/>
    </row>
    <row r="35825" spans="20:21" x14ac:dyDescent="0.2">
      <c r="T35825" s="11"/>
      <c r="U35825" s="11"/>
    </row>
    <row r="35826" spans="20:21" x14ac:dyDescent="0.2">
      <c r="T35826" s="11"/>
      <c r="U35826" s="11"/>
    </row>
    <row r="35827" spans="20:21" x14ac:dyDescent="0.2">
      <c r="T35827" s="11"/>
      <c r="U35827" s="11"/>
    </row>
    <row r="35828" spans="20:21" x14ac:dyDescent="0.2">
      <c r="T35828" s="11"/>
      <c r="U35828" s="11"/>
    </row>
    <row r="35829" spans="20:21" x14ac:dyDescent="0.2">
      <c r="T35829" s="11"/>
      <c r="U35829" s="11"/>
    </row>
    <row r="35830" spans="20:21" x14ac:dyDescent="0.2">
      <c r="T35830" s="11"/>
      <c r="U35830" s="11"/>
    </row>
    <row r="35831" spans="20:21" x14ac:dyDescent="0.2">
      <c r="T35831" s="11"/>
      <c r="U35831" s="11"/>
    </row>
    <row r="35832" spans="20:21" x14ac:dyDescent="0.2">
      <c r="T35832" s="11"/>
      <c r="U35832" s="11"/>
    </row>
    <row r="35833" spans="20:21" x14ac:dyDescent="0.2">
      <c r="T35833" s="11"/>
      <c r="U35833" s="11"/>
    </row>
    <row r="35834" spans="20:21" x14ac:dyDescent="0.2">
      <c r="T35834" s="11"/>
      <c r="U35834" s="11"/>
    </row>
    <row r="35835" spans="20:21" x14ac:dyDescent="0.2">
      <c r="T35835" s="11"/>
      <c r="U35835" s="11"/>
    </row>
    <row r="35836" spans="20:21" x14ac:dyDescent="0.2">
      <c r="T35836" s="11"/>
      <c r="U35836" s="11"/>
    </row>
    <row r="35837" spans="20:21" x14ac:dyDescent="0.2">
      <c r="T35837" s="11"/>
      <c r="U35837" s="11"/>
    </row>
    <row r="35838" spans="20:21" x14ac:dyDescent="0.2">
      <c r="T35838" s="11"/>
      <c r="U35838" s="11"/>
    </row>
    <row r="35839" spans="20:21" x14ac:dyDescent="0.2">
      <c r="T35839" s="11"/>
      <c r="U35839" s="11"/>
    </row>
    <row r="35840" spans="20:21" x14ac:dyDescent="0.2">
      <c r="T35840" s="11"/>
      <c r="U35840" s="11"/>
    </row>
    <row r="35841" spans="20:21" x14ac:dyDescent="0.2">
      <c r="T35841" s="11"/>
      <c r="U35841" s="11"/>
    </row>
    <row r="35842" spans="20:21" x14ac:dyDescent="0.2">
      <c r="T35842" s="11"/>
      <c r="U35842" s="11"/>
    </row>
    <row r="35843" spans="20:21" x14ac:dyDescent="0.2">
      <c r="T35843" s="11"/>
      <c r="U35843" s="11"/>
    </row>
    <row r="35844" spans="20:21" x14ac:dyDescent="0.2">
      <c r="T35844" s="11"/>
      <c r="U35844" s="11"/>
    </row>
    <row r="35845" spans="20:21" x14ac:dyDescent="0.2">
      <c r="T35845" s="11"/>
      <c r="U35845" s="11"/>
    </row>
    <row r="35846" spans="20:21" x14ac:dyDescent="0.2">
      <c r="T35846" s="11"/>
      <c r="U35846" s="11"/>
    </row>
    <row r="35847" spans="20:21" x14ac:dyDescent="0.2">
      <c r="T35847" s="11"/>
      <c r="U35847" s="11"/>
    </row>
    <row r="35848" spans="20:21" x14ac:dyDescent="0.2">
      <c r="T35848" s="11"/>
      <c r="U35848" s="11"/>
    </row>
    <row r="35849" spans="20:21" x14ac:dyDescent="0.2">
      <c r="T35849" s="11"/>
      <c r="U35849" s="11"/>
    </row>
    <row r="35850" spans="20:21" x14ac:dyDescent="0.2">
      <c r="T35850" s="11"/>
      <c r="U35850" s="11"/>
    </row>
    <row r="35851" spans="20:21" x14ac:dyDescent="0.2">
      <c r="T35851" s="11"/>
      <c r="U35851" s="11"/>
    </row>
    <row r="35852" spans="20:21" x14ac:dyDescent="0.2">
      <c r="T35852" s="11"/>
      <c r="U35852" s="11"/>
    </row>
    <row r="35853" spans="20:21" x14ac:dyDescent="0.2">
      <c r="T35853" s="11"/>
      <c r="U35853" s="11"/>
    </row>
    <row r="35854" spans="20:21" x14ac:dyDescent="0.2">
      <c r="T35854" s="11"/>
      <c r="U35854" s="11"/>
    </row>
    <row r="35855" spans="20:21" x14ac:dyDescent="0.2">
      <c r="T35855" s="11"/>
      <c r="U35855" s="11"/>
    </row>
    <row r="35856" spans="20:21" x14ac:dyDescent="0.2">
      <c r="T35856" s="11"/>
      <c r="U35856" s="11"/>
    </row>
    <row r="35857" spans="20:21" x14ac:dyDescent="0.2">
      <c r="T35857" s="11"/>
      <c r="U35857" s="11"/>
    </row>
    <row r="35858" spans="20:21" x14ac:dyDescent="0.2">
      <c r="T35858" s="11"/>
      <c r="U35858" s="11"/>
    </row>
    <row r="35859" spans="20:21" x14ac:dyDescent="0.2">
      <c r="T35859" s="11"/>
      <c r="U35859" s="11"/>
    </row>
    <row r="35860" spans="20:21" x14ac:dyDescent="0.2">
      <c r="T35860" s="11"/>
      <c r="U35860" s="11"/>
    </row>
    <row r="35861" spans="20:21" x14ac:dyDescent="0.2">
      <c r="T35861" s="11"/>
      <c r="U35861" s="11"/>
    </row>
    <row r="35862" spans="20:21" x14ac:dyDescent="0.2">
      <c r="T35862" s="11"/>
      <c r="U35862" s="11"/>
    </row>
    <row r="35863" spans="20:21" x14ac:dyDescent="0.2">
      <c r="T35863" s="11"/>
      <c r="U35863" s="11"/>
    </row>
    <row r="35864" spans="20:21" x14ac:dyDescent="0.2">
      <c r="T35864" s="11"/>
      <c r="U35864" s="11"/>
    </row>
    <row r="35865" spans="20:21" x14ac:dyDescent="0.2">
      <c r="T35865" s="11"/>
      <c r="U35865" s="11"/>
    </row>
    <row r="35866" spans="20:21" x14ac:dyDescent="0.2">
      <c r="T35866" s="11"/>
      <c r="U35866" s="11"/>
    </row>
    <row r="35867" spans="20:21" x14ac:dyDescent="0.2">
      <c r="T35867" s="11"/>
      <c r="U35867" s="11"/>
    </row>
    <row r="35868" spans="20:21" x14ac:dyDescent="0.2">
      <c r="T35868" s="11"/>
      <c r="U35868" s="11"/>
    </row>
    <row r="35869" spans="20:21" x14ac:dyDescent="0.2">
      <c r="T35869" s="11"/>
      <c r="U35869" s="11"/>
    </row>
    <row r="35870" spans="20:21" x14ac:dyDescent="0.2">
      <c r="T35870" s="11"/>
      <c r="U35870" s="11"/>
    </row>
    <row r="35871" spans="20:21" x14ac:dyDescent="0.2">
      <c r="T35871" s="11"/>
      <c r="U35871" s="11"/>
    </row>
    <row r="35872" spans="20:21" x14ac:dyDescent="0.2">
      <c r="T35872" s="11"/>
      <c r="U35872" s="11"/>
    </row>
    <row r="35873" spans="20:21" x14ac:dyDescent="0.2">
      <c r="T35873" s="11"/>
      <c r="U35873" s="11"/>
    </row>
    <row r="35874" spans="20:21" x14ac:dyDescent="0.2">
      <c r="T35874" s="11"/>
      <c r="U35874" s="11"/>
    </row>
    <row r="35875" spans="20:21" x14ac:dyDescent="0.2">
      <c r="T35875" s="11"/>
      <c r="U35875" s="11"/>
    </row>
    <row r="35876" spans="20:21" x14ac:dyDescent="0.2">
      <c r="T35876" s="11"/>
      <c r="U35876" s="11"/>
    </row>
    <row r="35877" spans="20:21" x14ac:dyDescent="0.2">
      <c r="T35877" s="11"/>
      <c r="U35877" s="11"/>
    </row>
    <row r="35878" spans="20:21" x14ac:dyDescent="0.2">
      <c r="T35878" s="11"/>
      <c r="U35878" s="11"/>
    </row>
    <row r="35879" spans="20:21" x14ac:dyDescent="0.2">
      <c r="T35879" s="11"/>
      <c r="U35879" s="11"/>
    </row>
    <row r="35880" spans="20:21" x14ac:dyDescent="0.2">
      <c r="T35880" s="11"/>
      <c r="U35880" s="11"/>
    </row>
    <row r="35881" spans="20:21" x14ac:dyDescent="0.2">
      <c r="T35881" s="11"/>
      <c r="U35881" s="11"/>
    </row>
    <row r="35882" spans="20:21" x14ac:dyDescent="0.2">
      <c r="T35882" s="11"/>
      <c r="U35882" s="11"/>
    </row>
    <row r="35883" spans="20:21" x14ac:dyDescent="0.2">
      <c r="T35883" s="11"/>
      <c r="U35883" s="11"/>
    </row>
    <row r="35884" spans="20:21" x14ac:dyDescent="0.2">
      <c r="T35884" s="11"/>
      <c r="U35884" s="11"/>
    </row>
    <row r="35885" spans="20:21" x14ac:dyDescent="0.2">
      <c r="T35885" s="11"/>
      <c r="U35885" s="11"/>
    </row>
    <row r="35886" spans="20:21" x14ac:dyDescent="0.2">
      <c r="T35886" s="11"/>
      <c r="U35886" s="11"/>
    </row>
    <row r="35887" spans="20:21" x14ac:dyDescent="0.2">
      <c r="T35887" s="11"/>
      <c r="U35887" s="11"/>
    </row>
    <row r="35888" spans="20:21" x14ac:dyDescent="0.2">
      <c r="T35888" s="11"/>
      <c r="U35888" s="11"/>
    </row>
    <row r="35889" spans="20:21" x14ac:dyDescent="0.2">
      <c r="T35889" s="11"/>
      <c r="U35889" s="11"/>
    </row>
    <row r="35890" spans="20:21" x14ac:dyDescent="0.2">
      <c r="T35890" s="11"/>
      <c r="U35890" s="11"/>
    </row>
    <row r="35891" spans="20:21" x14ac:dyDescent="0.2">
      <c r="T35891" s="11"/>
      <c r="U35891" s="11"/>
    </row>
    <row r="35892" spans="20:21" x14ac:dyDescent="0.2">
      <c r="T35892" s="11"/>
      <c r="U35892" s="11"/>
    </row>
    <row r="35893" spans="20:21" x14ac:dyDescent="0.2">
      <c r="T35893" s="11"/>
      <c r="U35893" s="11"/>
    </row>
    <row r="35894" spans="20:21" x14ac:dyDescent="0.2">
      <c r="T35894" s="11"/>
      <c r="U35894" s="11"/>
    </row>
    <row r="35895" spans="20:21" x14ac:dyDescent="0.2">
      <c r="T35895" s="11"/>
      <c r="U35895" s="11"/>
    </row>
    <row r="35896" spans="20:21" x14ac:dyDescent="0.2">
      <c r="T35896" s="11"/>
      <c r="U35896" s="11"/>
    </row>
    <row r="35897" spans="20:21" x14ac:dyDescent="0.2">
      <c r="T35897" s="11"/>
      <c r="U35897" s="11"/>
    </row>
    <row r="35898" spans="20:21" x14ac:dyDescent="0.2">
      <c r="T35898" s="11"/>
      <c r="U35898" s="11"/>
    </row>
    <row r="35899" spans="20:21" x14ac:dyDescent="0.2">
      <c r="T35899" s="11"/>
      <c r="U35899" s="11"/>
    </row>
    <row r="35900" spans="20:21" x14ac:dyDescent="0.2">
      <c r="T35900" s="11"/>
      <c r="U35900" s="11"/>
    </row>
    <row r="35901" spans="20:21" x14ac:dyDescent="0.2">
      <c r="T35901" s="11"/>
      <c r="U35901" s="11"/>
    </row>
    <row r="35902" spans="20:21" x14ac:dyDescent="0.2">
      <c r="T35902" s="11"/>
      <c r="U35902" s="11"/>
    </row>
    <row r="35903" spans="20:21" x14ac:dyDescent="0.2">
      <c r="T35903" s="11"/>
      <c r="U35903" s="11"/>
    </row>
    <row r="35904" spans="20:21" x14ac:dyDescent="0.2">
      <c r="T35904" s="11"/>
      <c r="U35904" s="11"/>
    </row>
    <row r="35905" spans="20:21" x14ac:dyDescent="0.2">
      <c r="T35905" s="11"/>
      <c r="U35905" s="11"/>
    </row>
    <row r="35906" spans="20:21" x14ac:dyDescent="0.2">
      <c r="T35906" s="11"/>
      <c r="U35906" s="11"/>
    </row>
    <row r="35907" spans="20:21" x14ac:dyDescent="0.2">
      <c r="T35907" s="11"/>
      <c r="U35907" s="11"/>
    </row>
    <row r="35908" spans="20:21" x14ac:dyDescent="0.2">
      <c r="T35908" s="11"/>
      <c r="U35908" s="11"/>
    </row>
    <row r="35909" spans="20:21" x14ac:dyDescent="0.2">
      <c r="T35909" s="11"/>
      <c r="U35909" s="11"/>
    </row>
    <row r="35910" spans="20:21" x14ac:dyDescent="0.2">
      <c r="T35910" s="11"/>
      <c r="U35910" s="11"/>
    </row>
    <row r="35911" spans="20:21" x14ac:dyDescent="0.2">
      <c r="T35911" s="11"/>
      <c r="U35911" s="11"/>
    </row>
    <row r="35912" spans="20:21" x14ac:dyDescent="0.2">
      <c r="T35912" s="11"/>
      <c r="U35912" s="11"/>
    </row>
    <row r="35913" spans="20:21" x14ac:dyDescent="0.2">
      <c r="T35913" s="11"/>
      <c r="U35913" s="11"/>
    </row>
    <row r="35914" spans="20:21" x14ac:dyDescent="0.2">
      <c r="T35914" s="11"/>
      <c r="U35914" s="11"/>
    </row>
    <row r="35915" spans="20:21" x14ac:dyDescent="0.2">
      <c r="T35915" s="11"/>
      <c r="U35915" s="11"/>
    </row>
    <row r="35916" spans="20:21" x14ac:dyDescent="0.2">
      <c r="T35916" s="11"/>
      <c r="U35916" s="11"/>
    </row>
    <row r="35917" spans="20:21" x14ac:dyDescent="0.2">
      <c r="T35917" s="11"/>
      <c r="U35917" s="11"/>
    </row>
    <row r="35918" spans="20:21" x14ac:dyDescent="0.2">
      <c r="T35918" s="11"/>
      <c r="U35918" s="11"/>
    </row>
    <row r="35919" spans="20:21" x14ac:dyDescent="0.2">
      <c r="T35919" s="11"/>
      <c r="U35919" s="11"/>
    </row>
    <row r="35920" spans="20:21" x14ac:dyDescent="0.2">
      <c r="T35920" s="11"/>
      <c r="U35920" s="11"/>
    </row>
    <row r="35921" spans="20:21" x14ac:dyDescent="0.2">
      <c r="T35921" s="11"/>
      <c r="U35921" s="11"/>
    </row>
    <row r="35922" spans="20:21" x14ac:dyDescent="0.2">
      <c r="T35922" s="11"/>
      <c r="U35922" s="11"/>
    </row>
    <row r="35923" spans="20:21" x14ac:dyDescent="0.2">
      <c r="T35923" s="11"/>
      <c r="U35923" s="11"/>
    </row>
    <row r="35924" spans="20:21" x14ac:dyDescent="0.2">
      <c r="T35924" s="11"/>
      <c r="U35924" s="11"/>
    </row>
    <row r="35925" spans="20:21" x14ac:dyDescent="0.2">
      <c r="T35925" s="11"/>
      <c r="U35925" s="11"/>
    </row>
    <row r="35926" spans="20:21" x14ac:dyDescent="0.2">
      <c r="T35926" s="11"/>
      <c r="U35926" s="11"/>
    </row>
    <row r="35927" spans="20:21" x14ac:dyDescent="0.2">
      <c r="T35927" s="11"/>
      <c r="U35927" s="11"/>
    </row>
    <row r="35928" spans="20:21" x14ac:dyDescent="0.2">
      <c r="T35928" s="11"/>
      <c r="U35928" s="11"/>
    </row>
    <row r="35929" spans="20:21" x14ac:dyDescent="0.2">
      <c r="T35929" s="11"/>
      <c r="U35929" s="11"/>
    </row>
    <row r="35930" spans="20:21" x14ac:dyDescent="0.2">
      <c r="T35930" s="11"/>
      <c r="U35930" s="11"/>
    </row>
    <row r="35931" spans="20:21" x14ac:dyDescent="0.2">
      <c r="T35931" s="11"/>
      <c r="U35931" s="11"/>
    </row>
    <row r="35932" spans="20:21" x14ac:dyDescent="0.2">
      <c r="T35932" s="11"/>
      <c r="U35932" s="11"/>
    </row>
    <row r="35933" spans="20:21" x14ac:dyDescent="0.2">
      <c r="T35933" s="11"/>
      <c r="U35933" s="11"/>
    </row>
    <row r="35934" spans="20:21" x14ac:dyDescent="0.2">
      <c r="T35934" s="11"/>
      <c r="U35934" s="11"/>
    </row>
    <row r="35935" spans="20:21" x14ac:dyDescent="0.2">
      <c r="T35935" s="11"/>
      <c r="U35935" s="11"/>
    </row>
    <row r="35936" spans="20:21" x14ac:dyDescent="0.2">
      <c r="T35936" s="11"/>
      <c r="U35936" s="11"/>
    </row>
    <row r="35937" spans="20:21" x14ac:dyDescent="0.2">
      <c r="T35937" s="11"/>
      <c r="U35937" s="11"/>
    </row>
    <row r="35938" spans="20:21" x14ac:dyDescent="0.2">
      <c r="T35938" s="11"/>
      <c r="U35938" s="11"/>
    </row>
    <row r="35939" spans="20:21" x14ac:dyDescent="0.2">
      <c r="T35939" s="11"/>
      <c r="U35939" s="11"/>
    </row>
    <row r="35940" spans="20:21" x14ac:dyDescent="0.2">
      <c r="T35940" s="11"/>
      <c r="U35940" s="11"/>
    </row>
    <row r="35941" spans="20:21" x14ac:dyDescent="0.2">
      <c r="T35941" s="11"/>
      <c r="U35941" s="11"/>
    </row>
    <row r="35942" spans="20:21" x14ac:dyDescent="0.2">
      <c r="T35942" s="11"/>
      <c r="U35942" s="11"/>
    </row>
    <row r="35943" spans="20:21" x14ac:dyDescent="0.2">
      <c r="T35943" s="11"/>
      <c r="U35943" s="11"/>
    </row>
    <row r="35944" spans="20:21" x14ac:dyDescent="0.2">
      <c r="T35944" s="11"/>
      <c r="U35944" s="11"/>
    </row>
    <row r="35945" spans="20:21" x14ac:dyDescent="0.2">
      <c r="T35945" s="11"/>
      <c r="U35945" s="11"/>
    </row>
    <row r="35946" spans="20:21" x14ac:dyDescent="0.2">
      <c r="T35946" s="11"/>
      <c r="U35946" s="11"/>
    </row>
    <row r="35947" spans="20:21" x14ac:dyDescent="0.2">
      <c r="T35947" s="11"/>
      <c r="U35947" s="11"/>
    </row>
    <row r="35948" spans="20:21" x14ac:dyDescent="0.2">
      <c r="T35948" s="11"/>
      <c r="U35948" s="11"/>
    </row>
    <row r="35949" spans="20:21" x14ac:dyDescent="0.2">
      <c r="T35949" s="11"/>
      <c r="U35949" s="11"/>
    </row>
    <row r="35950" spans="20:21" x14ac:dyDescent="0.2">
      <c r="T35950" s="11"/>
      <c r="U35950" s="11"/>
    </row>
    <row r="35951" spans="20:21" x14ac:dyDescent="0.2">
      <c r="T35951" s="11"/>
      <c r="U35951" s="11"/>
    </row>
    <row r="35952" spans="20:21" x14ac:dyDescent="0.2">
      <c r="T35952" s="11"/>
      <c r="U35952" s="11"/>
    </row>
    <row r="35953" spans="20:21" x14ac:dyDescent="0.2">
      <c r="T35953" s="11"/>
      <c r="U35953" s="11"/>
    </row>
    <row r="35954" spans="20:21" x14ac:dyDescent="0.2">
      <c r="T35954" s="11"/>
      <c r="U35954" s="11"/>
    </row>
    <row r="35955" spans="20:21" x14ac:dyDescent="0.2">
      <c r="T35955" s="11"/>
      <c r="U35955" s="11"/>
    </row>
    <row r="35956" spans="20:21" x14ac:dyDescent="0.2">
      <c r="T35956" s="11"/>
      <c r="U35956" s="11"/>
    </row>
    <row r="35957" spans="20:21" x14ac:dyDescent="0.2">
      <c r="T35957" s="11"/>
      <c r="U35957" s="11"/>
    </row>
    <row r="35958" spans="20:21" x14ac:dyDescent="0.2">
      <c r="T35958" s="11"/>
      <c r="U35958" s="11"/>
    </row>
    <row r="35959" spans="20:21" x14ac:dyDescent="0.2">
      <c r="T35959" s="11"/>
      <c r="U35959" s="11"/>
    </row>
    <row r="35960" spans="20:21" x14ac:dyDescent="0.2">
      <c r="T35960" s="11"/>
      <c r="U35960" s="11"/>
    </row>
    <row r="35961" spans="20:21" x14ac:dyDescent="0.2">
      <c r="T35961" s="11"/>
      <c r="U35961" s="11"/>
    </row>
    <row r="35962" spans="20:21" x14ac:dyDescent="0.2">
      <c r="T35962" s="11"/>
      <c r="U35962" s="11"/>
    </row>
    <row r="35963" spans="20:21" x14ac:dyDescent="0.2">
      <c r="T35963" s="11"/>
      <c r="U35963" s="11"/>
    </row>
    <row r="35964" spans="20:21" x14ac:dyDescent="0.2">
      <c r="T35964" s="11"/>
      <c r="U35964" s="11"/>
    </row>
    <row r="35965" spans="20:21" x14ac:dyDescent="0.2">
      <c r="T35965" s="11"/>
      <c r="U35965" s="11"/>
    </row>
    <row r="35966" spans="20:21" x14ac:dyDescent="0.2">
      <c r="T35966" s="11"/>
      <c r="U35966" s="11"/>
    </row>
    <row r="35967" spans="20:21" x14ac:dyDescent="0.2">
      <c r="T35967" s="11"/>
      <c r="U35967" s="11"/>
    </row>
    <row r="35968" spans="20:21" x14ac:dyDescent="0.2">
      <c r="T35968" s="11"/>
      <c r="U35968" s="11"/>
    </row>
    <row r="35969" spans="20:21" x14ac:dyDescent="0.2">
      <c r="T35969" s="11"/>
      <c r="U35969" s="11"/>
    </row>
    <row r="35970" spans="20:21" x14ac:dyDescent="0.2">
      <c r="T35970" s="11"/>
      <c r="U35970" s="11"/>
    </row>
    <row r="35971" spans="20:21" x14ac:dyDescent="0.2">
      <c r="T35971" s="11"/>
      <c r="U35971" s="11"/>
    </row>
    <row r="35972" spans="20:21" x14ac:dyDescent="0.2">
      <c r="T35972" s="11"/>
      <c r="U35972" s="11"/>
    </row>
    <row r="35973" spans="20:21" x14ac:dyDescent="0.2">
      <c r="T35973" s="11"/>
      <c r="U35973" s="11"/>
    </row>
    <row r="35974" spans="20:21" x14ac:dyDescent="0.2">
      <c r="T35974" s="11"/>
      <c r="U35974" s="11"/>
    </row>
    <row r="35975" spans="20:21" x14ac:dyDescent="0.2">
      <c r="T35975" s="11"/>
      <c r="U35975" s="11"/>
    </row>
    <row r="35976" spans="20:21" x14ac:dyDescent="0.2">
      <c r="T35976" s="11"/>
      <c r="U35976" s="11"/>
    </row>
    <row r="35977" spans="20:21" x14ac:dyDescent="0.2">
      <c r="T35977" s="11"/>
      <c r="U35977" s="11"/>
    </row>
    <row r="35978" spans="20:21" x14ac:dyDescent="0.2">
      <c r="T35978" s="11"/>
      <c r="U35978" s="11"/>
    </row>
    <row r="35979" spans="20:21" x14ac:dyDescent="0.2">
      <c r="T35979" s="11"/>
      <c r="U35979" s="11"/>
    </row>
    <row r="35980" spans="20:21" x14ac:dyDescent="0.2">
      <c r="T35980" s="11"/>
      <c r="U35980" s="11"/>
    </row>
    <row r="35981" spans="20:21" x14ac:dyDescent="0.2">
      <c r="T35981" s="11"/>
      <c r="U35981" s="11"/>
    </row>
    <row r="35982" spans="20:21" x14ac:dyDescent="0.2">
      <c r="T35982" s="11"/>
      <c r="U35982" s="11"/>
    </row>
    <row r="35983" spans="20:21" x14ac:dyDescent="0.2">
      <c r="T35983" s="11"/>
      <c r="U35983" s="11"/>
    </row>
    <row r="35984" spans="20:21" x14ac:dyDescent="0.2">
      <c r="T35984" s="11"/>
      <c r="U35984" s="11"/>
    </row>
    <row r="35985" spans="20:21" x14ac:dyDescent="0.2">
      <c r="T35985" s="11"/>
      <c r="U35985" s="11"/>
    </row>
    <row r="35986" spans="20:21" x14ac:dyDescent="0.2">
      <c r="T35986" s="11"/>
      <c r="U35986" s="11"/>
    </row>
    <row r="35987" spans="20:21" x14ac:dyDescent="0.2">
      <c r="T35987" s="11"/>
      <c r="U35987" s="11"/>
    </row>
    <row r="35988" spans="20:21" x14ac:dyDescent="0.2">
      <c r="T35988" s="11"/>
      <c r="U35988" s="11"/>
    </row>
    <row r="35989" spans="20:21" x14ac:dyDescent="0.2">
      <c r="T35989" s="11"/>
      <c r="U35989" s="11"/>
    </row>
    <row r="35990" spans="20:21" x14ac:dyDescent="0.2">
      <c r="T35990" s="11"/>
      <c r="U35990" s="11"/>
    </row>
    <row r="35991" spans="20:21" x14ac:dyDescent="0.2">
      <c r="T35991" s="11"/>
      <c r="U35991" s="11"/>
    </row>
    <row r="35992" spans="20:21" x14ac:dyDescent="0.2">
      <c r="T35992" s="11"/>
      <c r="U35992" s="11"/>
    </row>
    <row r="35993" spans="20:21" x14ac:dyDescent="0.2">
      <c r="T35993" s="11"/>
      <c r="U35993" s="11"/>
    </row>
    <row r="35994" spans="20:21" x14ac:dyDescent="0.2">
      <c r="T35994" s="11"/>
      <c r="U35994" s="11"/>
    </row>
    <row r="35995" spans="20:21" x14ac:dyDescent="0.2">
      <c r="T35995" s="11"/>
      <c r="U35995" s="11"/>
    </row>
    <row r="35996" spans="20:21" x14ac:dyDescent="0.2">
      <c r="T35996" s="11"/>
      <c r="U35996" s="11"/>
    </row>
    <row r="35997" spans="20:21" x14ac:dyDescent="0.2">
      <c r="T35997" s="11"/>
      <c r="U35997" s="11"/>
    </row>
    <row r="35998" spans="20:21" x14ac:dyDescent="0.2">
      <c r="T35998" s="11"/>
      <c r="U35998" s="11"/>
    </row>
    <row r="35999" spans="20:21" x14ac:dyDescent="0.2">
      <c r="T35999" s="11"/>
      <c r="U35999" s="11"/>
    </row>
    <row r="36000" spans="20:21" x14ac:dyDescent="0.2">
      <c r="T36000" s="11"/>
      <c r="U36000" s="11"/>
    </row>
    <row r="36001" spans="20:21" x14ac:dyDescent="0.2">
      <c r="T36001" s="11"/>
      <c r="U36001" s="11"/>
    </row>
    <row r="36002" spans="20:21" x14ac:dyDescent="0.2">
      <c r="T36002" s="11"/>
      <c r="U36002" s="11"/>
    </row>
    <row r="36003" spans="20:21" x14ac:dyDescent="0.2">
      <c r="T36003" s="11"/>
      <c r="U36003" s="11"/>
    </row>
    <row r="36004" spans="20:21" x14ac:dyDescent="0.2">
      <c r="T36004" s="11"/>
      <c r="U36004" s="11"/>
    </row>
    <row r="36005" spans="20:21" x14ac:dyDescent="0.2">
      <c r="T36005" s="11"/>
      <c r="U36005" s="11"/>
    </row>
    <row r="36006" spans="20:21" x14ac:dyDescent="0.2">
      <c r="T36006" s="11"/>
      <c r="U36006" s="11"/>
    </row>
    <row r="36007" spans="20:21" x14ac:dyDescent="0.2">
      <c r="T36007" s="11"/>
      <c r="U36007" s="11"/>
    </row>
    <row r="36008" spans="20:21" x14ac:dyDescent="0.2">
      <c r="T36008" s="11"/>
      <c r="U36008" s="11"/>
    </row>
    <row r="36009" spans="20:21" x14ac:dyDescent="0.2">
      <c r="T36009" s="11"/>
      <c r="U36009" s="11"/>
    </row>
    <row r="36010" spans="20:21" x14ac:dyDescent="0.2">
      <c r="T36010" s="11"/>
      <c r="U36010" s="11"/>
    </row>
    <row r="36011" spans="20:21" x14ac:dyDescent="0.2">
      <c r="T36011" s="11"/>
      <c r="U36011" s="11"/>
    </row>
    <row r="36012" spans="20:21" x14ac:dyDescent="0.2">
      <c r="T36012" s="11"/>
      <c r="U36012" s="11"/>
    </row>
    <row r="36013" spans="20:21" x14ac:dyDescent="0.2">
      <c r="T36013" s="11"/>
      <c r="U36013" s="11"/>
    </row>
    <row r="36014" spans="20:21" x14ac:dyDescent="0.2">
      <c r="T36014" s="11"/>
      <c r="U36014" s="11"/>
    </row>
    <row r="36015" spans="20:21" x14ac:dyDescent="0.2">
      <c r="T36015" s="11"/>
      <c r="U36015" s="11"/>
    </row>
    <row r="36016" spans="20:21" x14ac:dyDescent="0.2">
      <c r="T36016" s="11"/>
      <c r="U36016" s="11"/>
    </row>
    <row r="36017" spans="20:21" x14ac:dyDescent="0.2">
      <c r="T36017" s="11"/>
      <c r="U36017" s="11"/>
    </row>
    <row r="36018" spans="20:21" x14ac:dyDescent="0.2">
      <c r="T36018" s="11"/>
      <c r="U36018" s="11"/>
    </row>
    <row r="36019" spans="20:21" x14ac:dyDescent="0.2">
      <c r="T36019" s="11"/>
      <c r="U36019" s="11"/>
    </row>
    <row r="36020" spans="20:21" x14ac:dyDescent="0.2">
      <c r="T36020" s="11"/>
      <c r="U36020" s="11"/>
    </row>
    <row r="36021" spans="20:21" x14ac:dyDescent="0.2">
      <c r="T36021" s="11"/>
      <c r="U36021" s="11"/>
    </row>
    <row r="36022" spans="20:21" x14ac:dyDescent="0.2">
      <c r="T36022" s="11"/>
      <c r="U36022" s="11"/>
    </row>
    <row r="36023" spans="20:21" x14ac:dyDescent="0.2">
      <c r="T36023" s="11"/>
      <c r="U36023" s="11"/>
    </row>
    <row r="36024" spans="20:21" x14ac:dyDescent="0.2">
      <c r="T36024" s="11"/>
      <c r="U36024" s="11"/>
    </row>
    <row r="36025" spans="20:21" x14ac:dyDescent="0.2">
      <c r="T36025" s="11"/>
      <c r="U36025" s="11"/>
    </row>
    <row r="36026" spans="20:21" x14ac:dyDescent="0.2">
      <c r="T36026" s="11"/>
      <c r="U36026" s="11"/>
    </row>
    <row r="36027" spans="20:21" x14ac:dyDescent="0.2">
      <c r="T36027" s="11"/>
      <c r="U36027" s="11"/>
    </row>
    <row r="36028" spans="20:21" x14ac:dyDescent="0.2">
      <c r="T36028" s="11"/>
      <c r="U36028" s="11"/>
    </row>
    <row r="36029" spans="20:21" x14ac:dyDescent="0.2">
      <c r="T36029" s="11"/>
      <c r="U36029" s="11"/>
    </row>
    <row r="36030" spans="20:21" x14ac:dyDescent="0.2">
      <c r="T36030" s="11"/>
      <c r="U36030" s="11"/>
    </row>
    <row r="36031" spans="20:21" x14ac:dyDescent="0.2">
      <c r="T36031" s="11"/>
      <c r="U36031" s="11"/>
    </row>
    <row r="36032" spans="20:21" x14ac:dyDescent="0.2">
      <c r="T36032" s="11"/>
      <c r="U36032" s="11"/>
    </row>
    <row r="36033" spans="20:21" x14ac:dyDescent="0.2">
      <c r="T36033" s="11"/>
      <c r="U36033" s="11"/>
    </row>
    <row r="36034" spans="20:21" x14ac:dyDescent="0.2">
      <c r="T36034" s="11"/>
      <c r="U36034" s="11"/>
    </row>
    <row r="36035" spans="20:21" x14ac:dyDescent="0.2">
      <c r="T36035" s="11"/>
      <c r="U36035" s="11"/>
    </row>
    <row r="36036" spans="20:21" x14ac:dyDescent="0.2">
      <c r="T36036" s="11"/>
      <c r="U36036" s="11"/>
    </row>
    <row r="36037" spans="20:21" x14ac:dyDescent="0.2">
      <c r="T36037" s="11"/>
      <c r="U36037" s="11"/>
    </row>
    <row r="36038" spans="20:21" x14ac:dyDescent="0.2">
      <c r="T36038" s="11"/>
      <c r="U36038" s="11"/>
    </row>
    <row r="36039" spans="20:21" x14ac:dyDescent="0.2">
      <c r="T36039" s="11"/>
      <c r="U36039" s="11"/>
    </row>
    <row r="36040" spans="20:21" x14ac:dyDescent="0.2">
      <c r="T36040" s="11"/>
      <c r="U36040" s="11"/>
    </row>
    <row r="36041" spans="20:21" x14ac:dyDescent="0.2">
      <c r="T36041" s="11"/>
      <c r="U36041" s="11"/>
    </row>
    <row r="36042" spans="20:21" x14ac:dyDescent="0.2">
      <c r="T36042" s="11"/>
      <c r="U36042" s="11"/>
    </row>
    <row r="36043" spans="20:21" x14ac:dyDescent="0.2">
      <c r="T36043" s="11"/>
      <c r="U36043" s="11"/>
    </row>
    <row r="36044" spans="20:21" x14ac:dyDescent="0.2">
      <c r="T36044" s="11"/>
      <c r="U36044" s="11"/>
    </row>
    <row r="36045" spans="20:21" x14ac:dyDescent="0.2">
      <c r="T36045" s="11"/>
      <c r="U36045" s="11"/>
    </row>
    <row r="36046" spans="20:21" x14ac:dyDescent="0.2">
      <c r="T36046" s="11"/>
      <c r="U36046" s="11"/>
    </row>
    <row r="36047" spans="20:21" x14ac:dyDescent="0.2">
      <c r="T36047" s="11"/>
      <c r="U36047" s="11"/>
    </row>
    <row r="36048" spans="20:21" x14ac:dyDescent="0.2">
      <c r="T36048" s="11"/>
      <c r="U36048" s="11"/>
    </row>
    <row r="36049" spans="20:21" x14ac:dyDescent="0.2">
      <c r="T36049" s="11"/>
      <c r="U36049" s="11"/>
    </row>
    <row r="36050" spans="20:21" x14ac:dyDescent="0.2">
      <c r="T36050" s="11"/>
      <c r="U36050" s="11"/>
    </row>
    <row r="36051" spans="20:21" x14ac:dyDescent="0.2">
      <c r="T36051" s="11"/>
      <c r="U36051" s="11"/>
    </row>
    <row r="36052" spans="20:21" x14ac:dyDescent="0.2">
      <c r="T36052" s="11"/>
      <c r="U36052" s="11"/>
    </row>
    <row r="36053" spans="20:21" x14ac:dyDescent="0.2">
      <c r="T36053" s="11"/>
      <c r="U36053" s="11"/>
    </row>
    <row r="36054" spans="20:21" x14ac:dyDescent="0.2">
      <c r="T36054" s="11"/>
      <c r="U36054" s="11"/>
    </row>
    <row r="36055" spans="20:21" x14ac:dyDescent="0.2">
      <c r="T36055" s="11"/>
      <c r="U36055" s="11"/>
    </row>
    <row r="36056" spans="20:21" x14ac:dyDescent="0.2">
      <c r="T36056" s="11"/>
      <c r="U36056" s="11"/>
    </row>
    <row r="36057" spans="20:21" x14ac:dyDescent="0.2">
      <c r="T36057" s="11"/>
      <c r="U36057" s="11"/>
    </row>
    <row r="36058" spans="20:21" x14ac:dyDescent="0.2">
      <c r="T36058" s="11"/>
      <c r="U36058" s="11"/>
    </row>
    <row r="36059" spans="20:21" x14ac:dyDescent="0.2">
      <c r="T36059" s="11"/>
      <c r="U36059" s="11"/>
    </row>
    <row r="36060" spans="20:21" x14ac:dyDescent="0.2">
      <c r="T36060" s="11"/>
      <c r="U36060" s="11"/>
    </row>
    <row r="36061" spans="20:21" x14ac:dyDescent="0.2">
      <c r="T36061" s="11"/>
      <c r="U36061" s="11"/>
    </row>
    <row r="36062" spans="20:21" x14ac:dyDescent="0.2">
      <c r="T36062" s="11"/>
      <c r="U36062" s="11"/>
    </row>
    <row r="36063" spans="20:21" x14ac:dyDescent="0.2">
      <c r="T36063" s="11"/>
      <c r="U36063" s="11"/>
    </row>
    <row r="36064" spans="20:21" x14ac:dyDescent="0.2">
      <c r="T36064" s="11"/>
      <c r="U36064" s="11"/>
    </row>
    <row r="36065" spans="20:21" x14ac:dyDescent="0.2">
      <c r="T36065" s="11"/>
      <c r="U36065" s="11"/>
    </row>
    <row r="36066" spans="20:21" x14ac:dyDescent="0.2">
      <c r="T36066" s="11"/>
      <c r="U36066" s="11"/>
    </row>
    <row r="36067" spans="20:21" x14ac:dyDescent="0.2">
      <c r="T36067" s="11"/>
      <c r="U36067" s="11"/>
    </row>
    <row r="36068" spans="20:21" x14ac:dyDescent="0.2">
      <c r="T36068" s="11"/>
      <c r="U36068" s="11"/>
    </row>
    <row r="36069" spans="20:21" x14ac:dyDescent="0.2">
      <c r="T36069" s="11"/>
      <c r="U36069" s="11"/>
    </row>
    <row r="36070" spans="20:21" x14ac:dyDescent="0.2">
      <c r="T36070" s="11"/>
      <c r="U36070" s="11"/>
    </row>
    <row r="36071" spans="20:21" x14ac:dyDescent="0.2">
      <c r="T36071" s="11"/>
      <c r="U36071" s="11"/>
    </row>
    <row r="36072" spans="20:21" x14ac:dyDescent="0.2">
      <c r="T36072" s="11"/>
      <c r="U36072" s="11"/>
    </row>
    <row r="36073" spans="20:21" x14ac:dyDescent="0.2">
      <c r="T36073" s="11"/>
      <c r="U36073" s="11"/>
    </row>
    <row r="36074" spans="20:21" x14ac:dyDescent="0.2">
      <c r="T36074" s="11"/>
      <c r="U36074" s="11"/>
    </row>
    <row r="36075" spans="20:21" x14ac:dyDescent="0.2">
      <c r="T36075" s="11"/>
      <c r="U36075" s="11"/>
    </row>
    <row r="36076" spans="20:21" x14ac:dyDescent="0.2">
      <c r="T36076" s="11"/>
      <c r="U36076" s="11"/>
    </row>
    <row r="36077" spans="20:21" x14ac:dyDescent="0.2">
      <c r="T36077" s="11"/>
      <c r="U36077" s="11"/>
    </row>
    <row r="36078" spans="20:21" x14ac:dyDescent="0.2">
      <c r="T36078" s="11"/>
      <c r="U36078" s="11"/>
    </row>
    <row r="36079" spans="20:21" x14ac:dyDescent="0.2">
      <c r="T36079" s="11"/>
      <c r="U36079" s="11"/>
    </row>
    <row r="36080" spans="20:21" x14ac:dyDescent="0.2">
      <c r="T36080" s="11"/>
      <c r="U36080" s="11"/>
    </row>
    <row r="36081" spans="20:21" x14ac:dyDescent="0.2">
      <c r="T36081" s="11"/>
      <c r="U36081" s="11"/>
    </row>
    <row r="36082" spans="20:21" x14ac:dyDescent="0.2">
      <c r="T36082" s="11"/>
      <c r="U36082" s="11"/>
    </row>
    <row r="36083" spans="20:21" x14ac:dyDescent="0.2">
      <c r="T36083" s="11"/>
      <c r="U36083" s="11"/>
    </row>
    <row r="36084" spans="20:21" x14ac:dyDescent="0.2">
      <c r="T36084" s="11"/>
      <c r="U36084" s="11"/>
    </row>
    <row r="36085" spans="20:21" x14ac:dyDescent="0.2">
      <c r="T36085" s="11"/>
      <c r="U36085" s="11"/>
    </row>
    <row r="36086" spans="20:21" x14ac:dyDescent="0.2">
      <c r="T36086" s="11"/>
      <c r="U36086" s="11"/>
    </row>
    <row r="36087" spans="20:21" x14ac:dyDescent="0.2">
      <c r="T36087" s="11"/>
      <c r="U36087" s="11"/>
    </row>
    <row r="36088" spans="20:21" x14ac:dyDescent="0.2">
      <c r="T36088" s="11"/>
      <c r="U36088" s="11"/>
    </row>
    <row r="36089" spans="20:21" x14ac:dyDescent="0.2">
      <c r="T36089" s="11"/>
      <c r="U36089" s="11"/>
    </row>
    <row r="36090" spans="20:21" x14ac:dyDescent="0.2">
      <c r="T36090" s="11"/>
      <c r="U36090" s="11"/>
    </row>
    <row r="36091" spans="20:21" x14ac:dyDescent="0.2">
      <c r="T36091" s="11"/>
      <c r="U36091" s="11"/>
    </row>
    <row r="36092" spans="20:21" x14ac:dyDescent="0.2">
      <c r="T36092" s="11"/>
      <c r="U36092" s="11"/>
    </row>
    <row r="36093" spans="20:21" x14ac:dyDescent="0.2">
      <c r="T36093" s="11"/>
      <c r="U36093" s="11"/>
    </row>
    <row r="36094" spans="20:21" x14ac:dyDescent="0.2">
      <c r="T36094" s="11"/>
      <c r="U36094" s="11"/>
    </row>
    <row r="36095" spans="20:21" x14ac:dyDescent="0.2">
      <c r="T36095" s="11"/>
      <c r="U36095" s="11"/>
    </row>
    <row r="36096" spans="20:21" x14ac:dyDescent="0.2">
      <c r="T36096" s="11"/>
      <c r="U36096" s="11"/>
    </row>
    <row r="36097" spans="20:21" x14ac:dyDescent="0.2">
      <c r="T36097" s="11"/>
      <c r="U36097" s="11"/>
    </row>
    <row r="36098" spans="20:21" x14ac:dyDescent="0.2">
      <c r="T36098" s="11"/>
      <c r="U36098" s="11"/>
    </row>
    <row r="36099" spans="20:21" x14ac:dyDescent="0.2">
      <c r="T36099" s="11"/>
      <c r="U36099" s="11"/>
    </row>
    <row r="36100" spans="20:21" x14ac:dyDescent="0.2">
      <c r="T36100" s="11"/>
      <c r="U36100" s="11"/>
    </row>
    <row r="36101" spans="20:21" x14ac:dyDescent="0.2">
      <c r="T36101" s="11"/>
      <c r="U36101" s="11"/>
    </row>
    <row r="36102" spans="20:21" x14ac:dyDescent="0.2">
      <c r="T36102" s="11"/>
      <c r="U36102" s="11"/>
    </row>
    <row r="36103" spans="20:21" x14ac:dyDescent="0.2">
      <c r="T36103" s="11"/>
      <c r="U36103" s="11"/>
    </row>
    <row r="36104" spans="20:21" x14ac:dyDescent="0.2">
      <c r="T36104" s="11"/>
      <c r="U36104" s="11"/>
    </row>
    <row r="36105" spans="20:21" x14ac:dyDescent="0.2">
      <c r="T36105" s="11"/>
      <c r="U36105" s="11"/>
    </row>
    <row r="36106" spans="20:21" x14ac:dyDescent="0.2">
      <c r="T36106" s="11"/>
      <c r="U36106" s="11"/>
    </row>
    <row r="36107" spans="20:21" x14ac:dyDescent="0.2">
      <c r="T36107" s="11"/>
      <c r="U36107" s="11"/>
    </row>
    <row r="36108" spans="20:21" x14ac:dyDescent="0.2">
      <c r="T36108" s="11"/>
      <c r="U36108" s="11"/>
    </row>
    <row r="36109" spans="20:21" x14ac:dyDescent="0.2">
      <c r="T36109" s="11"/>
      <c r="U36109" s="11"/>
    </row>
    <row r="36110" spans="20:21" x14ac:dyDescent="0.2">
      <c r="T36110" s="11"/>
      <c r="U36110" s="11"/>
    </row>
    <row r="36111" spans="20:21" x14ac:dyDescent="0.2">
      <c r="T36111" s="11"/>
      <c r="U36111" s="11"/>
    </row>
    <row r="36112" spans="20:21" x14ac:dyDescent="0.2">
      <c r="T36112" s="11"/>
      <c r="U36112" s="11"/>
    </row>
    <row r="36113" spans="20:21" x14ac:dyDescent="0.2">
      <c r="T36113" s="11"/>
      <c r="U36113" s="11"/>
    </row>
    <row r="36114" spans="20:21" x14ac:dyDescent="0.2">
      <c r="T36114" s="11"/>
      <c r="U36114" s="11"/>
    </row>
    <row r="36115" spans="20:21" x14ac:dyDescent="0.2">
      <c r="T36115" s="11"/>
      <c r="U36115" s="11"/>
    </row>
    <row r="36116" spans="20:21" x14ac:dyDescent="0.2">
      <c r="T36116" s="11"/>
      <c r="U36116" s="11"/>
    </row>
    <row r="36117" spans="20:21" x14ac:dyDescent="0.2">
      <c r="T36117" s="11"/>
      <c r="U36117" s="11"/>
    </row>
    <row r="36118" spans="20:21" x14ac:dyDescent="0.2">
      <c r="T36118" s="11"/>
      <c r="U36118" s="11"/>
    </row>
    <row r="36119" spans="20:21" x14ac:dyDescent="0.2">
      <c r="T36119" s="11"/>
      <c r="U36119" s="11"/>
    </row>
    <row r="36120" spans="20:21" x14ac:dyDescent="0.2">
      <c r="T36120" s="11"/>
      <c r="U36120" s="11"/>
    </row>
    <row r="36121" spans="20:21" x14ac:dyDescent="0.2">
      <c r="T36121" s="11"/>
      <c r="U36121" s="11"/>
    </row>
    <row r="36122" spans="20:21" x14ac:dyDescent="0.2">
      <c r="T36122" s="11"/>
      <c r="U36122" s="11"/>
    </row>
    <row r="36123" spans="20:21" x14ac:dyDescent="0.2">
      <c r="T36123" s="11"/>
      <c r="U36123" s="11"/>
    </row>
    <row r="36124" spans="20:21" x14ac:dyDescent="0.2">
      <c r="T36124" s="11"/>
      <c r="U36124" s="11"/>
    </row>
    <row r="36125" spans="20:21" x14ac:dyDescent="0.2">
      <c r="T36125" s="11"/>
      <c r="U36125" s="11"/>
    </row>
    <row r="36126" spans="20:21" x14ac:dyDescent="0.2">
      <c r="T36126" s="11"/>
      <c r="U36126" s="11"/>
    </row>
    <row r="36127" spans="20:21" x14ac:dyDescent="0.2">
      <c r="T36127" s="11"/>
      <c r="U36127" s="11"/>
    </row>
    <row r="36128" spans="20:21" x14ac:dyDescent="0.2">
      <c r="T36128" s="11"/>
      <c r="U36128" s="11"/>
    </row>
    <row r="36129" spans="20:21" x14ac:dyDescent="0.2">
      <c r="T36129" s="11"/>
      <c r="U36129" s="11"/>
    </row>
    <row r="36130" spans="20:21" x14ac:dyDescent="0.2">
      <c r="T36130" s="11"/>
      <c r="U36130" s="11"/>
    </row>
    <row r="36131" spans="20:21" x14ac:dyDescent="0.2">
      <c r="T36131" s="11"/>
      <c r="U36131" s="11"/>
    </row>
    <row r="36132" spans="20:21" x14ac:dyDescent="0.2">
      <c r="T36132" s="11"/>
      <c r="U36132" s="11"/>
    </row>
    <row r="36133" spans="20:21" x14ac:dyDescent="0.2">
      <c r="T36133" s="11"/>
      <c r="U36133" s="11"/>
    </row>
    <row r="36134" spans="20:21" x14ac:dyDescent="0.2">
      <c r="T36134" s="11"/>
      <c r="U36134" s="11"/>
    </row>
    <row r="36135" spans="20:21" x14ac:dyDescent="0.2">
      <c r="T36135" s="11"/>
      <c r="U36135" s="11"/>
    </row>
    <row r="36136" spans="20:21" x14ac:dyDescent="0.2">
      <c r="T36136" s="11"/>
      <c r="U36136" s="11"/>
    </row>
    <row r="36137" spans="20:21" x14ac:dyDescent="0.2">
      <c r="T36137" s="11"/>
      <c r="U36137" s="11"/>
    </row>
    <row r="36138" spans="20:21" x14ac:dyDescent="0.2">
      <c r="T36138" s="11"/>
      <c r="U36138" s="11"/>
    </row>
    <row r="36139" spans="20:21" x14ac:dyDescent="0.2">
      <c r="T36139" s="11"/>
      <c r="U36139" s="11"/>
    </row>
    <row r="36140" spans="20:21" x14ac:dyDescent="0.2">
      <c r="T36140" s="11"/>
      <c r="U36140" s="11"/>
    </row>
    <row r="36141" spans="20:21" x14ac:dyDescent="0.2">
      <c r="T36141" s="11"/>
      <c r="U36141" s="11"/>
    </row>
    <row r="36142" spans="20:21" x14ac:dyDescent="0.2">
      <c r="T36142" s="11"/>
      <c r="U36142" s="11"/>
    </row>
    <row r="36143" spans="20:21" x14ac:dyDescent="0.2">
      <c r="T36143" s="11"/>
      <c r="U36143" s="11"/>
    </row>
    <row r="36144" spans="20:21" x14ac:dyDescent="0.2">
      <c r="T36144" s="11"/>
      <c r="U36144" s="11"/>
    </row>
    <row r="36145" spans="20:21" x14ac:dyDescent="0.2">
      <c r="T36145" s="11"/>
      <c r="U36145" s="11"/>
    </row>
    <row r="36146" spans="20:21" x14ac:dyDescent="0.2">
      <c r="T36146" s="11"/>
      <c r="U36146" s="11"/>
    </row>
    <row r="36147" spans="20:21" x14ac:dyDescent="0.2">
      <c r="T36147" s="11"/>
      <c r="U36147" s="11"/>
    </row>
    <row r="36148" spans="20:21" x14ac:dyDescent="0.2">
      <c r="T36148" s="11"/>
      <c r="U36148" s="11"/>
    </row>
    <row r="36149" spans="20:21" x14ac:dyDescent="0.2">
      <c r="T36149" s="11"/>
      <c r="U36149" s="11"/>
    </row>
    <row r="36150" spans="20:21" x14ac:dyDescent="0.2">
      <c r="T36150" s="11"/>
      <c r="U36150" s="11"/>
    </row>
    <row r="36151" spans="20:21" x14ac:dyDescent="0.2">
      <c r="T36151" s="11"/>
      <c r="U36151" s="11"/>
    </row>
    <row r="36152" spans="20:21" x14ac:dyDescent="0.2">
      <c r="T36152" s="11"/>
      <c r="U36152" s="11"/>
    </row>
    <row r="36153" spans="20:21" x14ac:dyDescent="0.2">
      <c r="T36153" s="11"/>
      <c r="U36153" s="11"/>
    </row>
    <row r="36154" spans="20:21" x14ac:dyDescent="0.2">
      <c r="T36154" s="11"/>
      <c r="U36154" s="11"/>
    </row>
    <row r="36155" spans="20:21" x14ac:dyDescent="0.2">
      <c r="T36155" s="11"/>
      <c r="U36155" s="11"/>
    </row>
    <row r="36156" spans="20:21" x14ac:dyDescent="0.2">
      <c r="T36156" s="11"/>
      <c r="U36156" s="11"/>
    </row>
    <row r="36157" spans="20:21" x14ac:dyDescent="0.2">
      <c r="T36157" s="11"/>
      <c r="U36157" s="11"/>
    </row>
    <row r="36158" spans="20:21" x14ac:dyDescent="0.2">
      <c r="T36158" s="11"/>
      <c r="U36158" s="11"/>
    </row>
    <row r="36159" spans="20:21" x14ac:dyDescent="0.2">
      <c r="T36159" s="11"/>
      <c r="U36159" s="11"/>
    </row>
    <row r="36160" spans="20:21" x14ac:dyDescent="0.2">
      <c r="T36160" s="11"/>
      <c r="U36160" s="11"/>
    </row>
    <row r="36161" spans="20:21" x14ac:dyDescent="0.2">
      <c r="T36161" s="11"/>
      <c r="U36161" s="11"/>
    </row>
    <row r="36162" spans="20:21" x14ac:dyDescent="0.2">
      <c r="T36162" s="11"/>
      <c r="U36162" s="11"/>
    </row>
    <row r="36163" spans="20:21" x14ac:dyDescent="0.2">
      <c r="T36163" s="11"/>
      <c r="U36163" s="11"/>
    </row>
    <row r="36164" spans="20:21" x14ac:dyDescent="0.2">
      <c r="T36164" s="11"/>
      <c r="U36164" s="11"/>
    </row>
    <row r="36165" spans="20:21" x14ac:dyDescent="0.2">
      <c r="T36165" s="11"/>
      <c r="U36165" s="11"/>
    </row>
    <row r="36166" spans="20:21" x14ac:dyDescent="0.2">
      <c r="T36166" s="11"/>
      <c r="U36166" s="11"/>
    </row>
    <row r="36167" spans="20:21" x14ac:dyDescent="0.2">
      <c r="T36167" s="11"/>
      <c r="U36167" s="11"/>
    </row>
    <row r="36168" spans="20:21" x14ac:dyDescent="0.2">
      <c r="T36168" s="11"/>
      <c r="U36168" s="11"/>
    </row>
    <row r="36169" spans="20:21" x14ac:dyDescent="0.2">
      <c r="T36169" s="11"/>
      <c r="U36169" s="11"/>
    </row>
    <row r="36170" spans="20:21" x14ac:dyDescent="0.2">
      <c r="T36170" s="11"/>
      <c r="U36170" s="11"/>
    </row>
    <row r="36171" spans="20:21" x14ac:dyDescent="0.2">
      <c r="T36171" s="11"/>
      <c r="U36171" s="11"/>
    </row>
    <row r="36172" spans="20:21" x14ac:dyDescent="0.2">
      <c r="T36172" s="11"/>
      <c r="U36172" s="11"/>
    </row>
    <row r="36173" spans="20:21" x14ac:dyDescent="0.2">
      <c r="T36173" s="11"/>
      <c r="U36173" s="11"/>
    </row>
    <row r="36174" spans="20:21" x14ac:dyDescent="0.2">
      <c r="T36174" s="11"/>
      <c r="U36174" s="11"/>
    </row>
    <row r="36175" spans="20:21" x14ac:dyDescent="0.2">
      <c r="T36175" s="11"/>
      <c r="U36175" s="11"/>
    </row>
    <row r="36176" spans="20:21" x14ac:dyDescent="0.2">
      <c r="T36176" s="11"/>
      <c r="U36176" s="11"/>
    </row>
    <row r="36177" spans="20:21" x14ac:dyDescent="0.2">
      <c r="T36177" s="11"/>
      <c r="U36177" s="11"/>
    </row>
    <row r="36178" spans="20:21" x14ac:dyDescent="0.2">
      <c r="T36178" s="11"/>
      <c r="U36178" s="11"/>
    </row>
    <row r="36179" spans="20:21" x14ac:dyDescent="0.2">
      <c r="T36179" s="11"/>
      <c r="U36179" s="11"/>
    </row>
    <row r="36180" spans="20:21" x14ac:dyDescent="0.2">
      <c r="T36180" s="11"/>
      <c r="U36180" s="11"/>
    </row>
    <row r="36181" spans="20:21" x14ac:dyDescent="0.2">
      <c r="T36181" s="11"/>
      <c r="U36181" s="11"/>
    </row>
    <row r="36182" spans="20:21" x14ac:dyDescent="0.2">
      <c r="T36182" s="11"/>
      <c r="U36182" s="11"/>
    </row>
    <row r="36183" spans="20:21" x14ac:dyDescent="0.2">
      <c r="T36183" s="11"/>
      <c r="U36183" s="11"/>
    </row>
    <row r="36184" spans="20:21" x14ac:dyDescent="0.2">
      <c r="T36184" s="11"/>
      <c r="U36184" s="11"/>
    </row>
    <row r="36185" spans="20:21" x14ac:dyDescent="0.2">
      <c r="T36185" s="11"/>
      <c r="U36185" s="11"/>
    </row>
    <row r="36186" spans="20:21" x14ac:dyDescent="0.2">
      <c r="T36186" s="11"/>
      <c r="U36186" s="11"/>
    </row>
    <row r="36187" spans="20:21" x14ac:dyDescent="0.2">
      <c r="T36187" s="11"/>
      <c r="U36187" s="11"/>
    </row>
    <row r="36188" spans="20:21" x14ac:dyDescent="0.2">
      <c r="T36188" s="11"/>
      <c r="U36188" s="11"/>
    </row>
    <row r="36189" spans="20:21" x14ac:dyDescent="0.2">
      <c r="T36189" s="11"/>
      <c r="U36189" s="11"/>
    </row>
    <row r="36190" spans="20:21" x14ac:dyDescent="0.2">
      <c r="T36190" s="11"/>
      <c r="U36190" s="11"/>
    </row>
    <row r="36191" spans="20:21" x14ac:dyDescent="0.2">
      <c r="T36191" s="11"/>
      <c r="U36191" s="11"/>
    </row>
    <row r="36192" spans="20:21" x14ac:dyDescent="0.2">
      <c r="T36192" s="11"/>
      <c r="U36192" s="11"/>
    </row>
    <row r="36193" spans="20:21" x14ac:dyDescent="0.2">
      <c r="T36193" s="11"/>
      <c r="U36193" s="11"/>
    </row>
    <row r="36194" spans="20:21" x14ac:dyDescent="0.2">
      <c r="T36194" s="11"/>
      <c r="U36194" s="11"/>
    </row>
    <row r="36195" spans="20:21" x14ac:dyDescent="0.2">
      <c r="T36195" s="11"/>
      <c r="U36195" s="11"/>
    </row>
    <row r="36196" spans="20:21" x14ac:dyDescent="0.2">
      <c r="T36196" s="11"/>
      <c r="U36196" s="11"/>
    </row>
    <row r="36197" spans="20:21" x14ac:dyDescent="0.2">
      <c r="T36197" s="11"/>
      <c r="U36197" s="11"/>
    </row>
    <row r="36198" spans="20:21" x14ac:dyDescent="0.2">
      <c r="T36198" s="11"/>
      <c r="U36198" s="11"/>
    </row>
    <row r="36199" spans="20:21" x14ac:dyDescent="0.2">
      <c r="T36199" s="11"/>
      <c r="U36199" s="11"/>
    </row>
    <row r="36200" spans="20:21" x14ac:dyDescent="0.2">
      <c r="T36200" s="11"/>
      <c r="U36200" s="11"/>
    </row>
    <row r="36201" spans="20:21" x14ac:dyDescent="0.2">
      <c r="T36201" s="11"/>
      <c r="U36201" s="11"/>
    </row>
    <row r="36202" spans="20:21" x14ac:dyDescent="0.2">
      <c r="T36202" s="11"/>
      <c r="U36202" s="11"/>
    </row>
    <row r="36203" spans="20:21" x14ac:dyDescent="0.2">
      <c r="T36203" s="11"/>
      <c r="U36203" s="11"/>
    </row>
    <row r="36204" spans="20:21" x14ac:dyDescent="0.2">
      <c r="T36204" s="11"/>
      <c r="U36204" s="11"/>
    </row>
    <row r="36205" spans="20:21" x14ac:dyDescent="0.2">
      <c r="T36205" s="11"/>
      <c r="U36205" s="11"/>
    </row>
    <row r="36206" spans="20:21" x14ac:dyDescent="0.2">
      <c r="T36206" s="11"/>
      <c r="U36206" s="11"/>
    </row>
    <row r="36207" spans="20:21" x14ac:dyDescent="0.2">
      <c r="T36207" s="11"/>
      <c r="U36207" s="11"/>
    </row>
    <row r="36208" spans="20:21" x14ac:dyDescent="0.2">
      <c r="T36208" s="11"/>
      <c r="U36208" s="11"/>
    </row>
    <row r="36209" spans="20:21" x14ac:dyDescent="0.2">
      <c r="T36209" s="11"/>
      <c r="U36209" s="11"/>
    </row>
    <row r="36210" spans="20:21" x14ac:dyDescent="0.2">
      <c r="T36210" s="11"/>
      <c r="U36210" s="11"/>
    </row>
    <row r="36211" spans="20:21" x14ac:dyDescent="0.2">
      <c r="T36211" s="11"/>
      <c r="U36211" s="11"/>
    </row>
    <row r="36212" spans="20:21" x14ac:dyDescent="0.2">
      <c r="T36212" s="11"/>
      <c r="U36212" s="11"/>
    </row>
    <row r="36213" spans="20:21" x14ac:dyDescent="0.2">
      <c r="T36213" s="11"/>
      <c r="U36213" s="11"/>
    </row>
    <row r="36214" spans="20:21" x14ac:dyDescent="0.2">
      <c r="T36214" s="11"/>
      <c r="U36214" s="11"/>
    </row>
    <row r="36215" spans="20:21" x14ac:dyDescent="0.2">
      <c r="T36215" s="11"/>
      <c r="U36215" s="11"/>
    </row>
    <row r="36216" spans="20:21" x14ac:dyDescent="0.2">
      <c r="T36216" s="11"/>
      <c r="U36216" s="11"/>
    </row>
    <row r="36217" spans="20:21" x14ac:dyDescent="0.2">
      <c r="T36217" s="11"/>
      <c r="U36217" s="11"/>
    </row>
    <row r="36218" spans="20:21" x14ac:dyDescent="0.2">
      <c r="T36218" s="11"/>
      <c r="U36218" s="11"/>
    </row>
    <row r="36219" spans="20:21" x14ac:dyDescent="0.2">
      <c r="T36219" s="11"/>
      <c r="U36219" s="11"/>
    </row>
    <row r="36220" spans="20:21" x14ac:dyDescent="0.2">
      <c r="T36220" s="11"/>
      <c r="U36220" s="11"/>
    </row>
    <row r="36221" spans="20:21" x14ac:dyDescent="0.2">
      <c r="T36221" s="11"/>
      <c r="U36221" s="11"/>
    </row>
    <row r="36222" spans="20:21" x14ac:dyDescent="0.2">
      <c r="T36222" s="11"/>
      <c r="U36222" s="11"/>
    </row>
    <row r="36223" spans="20:21" x14ac:dyDescent="0.2">
      <c r="T36223" s="11"/>
      <c r="U36223" s="11"/>
    </row>
    <row r="36224" spans="20:21" x14ac:dyDescent="0.2">
      <c r="T36224" s="11"/>
      <c r="U36224" s="11"/>
    </row>
    <row r="36225" spans="20:21" x14ac:dyDescent="0.2">
      <c r="T36225" s="11"/>
      <c r="U36225" s="11"/>
    </row>
    <row r="36226" spans="20:21" x14ac:dyDescent="0.2">
      <c r="T36226" s="11"/>
      <c r="U36226" s="11"/>
    </row>
    <row r="36227" spans="20:21" x14ac:dyDescent="0.2">
      <c r="T36227" s="11"/>
      <c r="U36227" s="11"/>
    </row>
    <row r="36228" spans="20:21" x14ac:dyDescent="0.2">
      <c r="T36228" s="11"/>
      <c r="U36228" s="11"/>
    </row>
    <row r="36229" spans="20:21" x14ac:dyDescent="0.2">
      <c r="T36229" s="11"/>
      <c r="U36229" s="11"/>
    </row>
    <row r="36230" spans="20:21" x14ac:dyDescent="0.2">
      <c r="T36230" s="11"/>
      <c r="U36230" s="11"/>
    </row>
    <row r="36231" spans="20:21" x14ac:dyDescent="0.2">
      <c r="T36231" s="11"/>
      <c r="U36231" s="11"/>
    </row>
    <row r="36232" spans="20:21" x14ac:dyDescent="0.2">
      <c r="T36232" s="11"/>
      <c r="U36232" s="11"/>
    </row>
    <row r="36233" spans="20:21" x14ac:dyDescent="0.2">
      <c r="T36233" s="11"/>
      <c r="U36233" s="11"/>
    </row>
    <row r="36234" spans="20:21" x14ac:dyDescent="0.2">
      <c r="T36234" s="11"/>
      <c r="U36234" s="11"/>
    </row>
    <row r="36235" spans="20:21" x14ac:dyDescent="0.2">
      <c r="T36235" s="11"/>
      <c r="U36235" s="11"/>
    </row>
    <row r="36236" spans="20:21" x14ac:dyDescent="0.2">
      <c r="T36236" s="11"/>
      <c r="U36236" s="11"/>
    </row>
    <row r="36237" spans="20:21" x14ac:dyDescent="0.2">
      <c r="T36237" s="11"/>
      <c r="U36237" s="11"/>
    </row>
    <row r="36238" spans="20:21" x14ac:dyDescent="0.2">
      <c r="T36238" s="11"/>
      <c r="U36238" s="11"/>
    </row>
    <row r="36239" spans="20:21" x14ac:dyDescent="0.2">
      <c r="T36239" s="11"/>
      <c r="U36239" s="11"/>
    </row>
    <row r="36240" spans="20:21" x14ac:dyDescent="0.2">
      <c r="T36240" s="11"/>
      <c r="U36240" s="11"/>
    </row>
    <row r="36241" spans="20:21" x14ac:dyDescent="0.2">
      <c r="T36241" s="11"/>
      <c r="U36241" s="11"/>
    </row>
    <row r="36242" spans="20:21" x14ac:dyDescent="0.2">
      <c r="T36242" s="11"/>
      <c r="U36242" s="11"/>
    </row>
    <row r="36243" spans="20:21" x14ac:dyDescent="0.2">
      <c r="T36243" s="11"/>
      <c r="U36243" s="11"/>
    </row>
    <row r="36244" spans="20:21" x14ac:dyDescent="0.2">
      <c r="T36244" s="11"/>
      <c r="U36244" s="11"/>
    </row>
    <row r="36245" spans="20:21" x14ac:dyDescent="0.2">
      <c r="T36245" s="11"/>
      <c r="U36245" s="11"/>
    </row>
    <row r="36246" spans="20:21" x14ac:dyDescent="0.2">
      <c r="T36246" s="11"/>
      <c r="U36246" s="11"/>
    </row>
    <row r="36247" spans="20:21" x14ac:dyDescent="0.2">
      <c r="T36247" s="11"/>
      <c r="U36247" s="11"/>
    </row>
    <row r="36248" spans="20:21" x14ac:dyDescent="0.2">
      <c r="T36248" s="11"/>
      <c r="U36248" s="11"/>
    </row>
    <row r="36249" spans="20:21" x14ac:dyDescent="0.2">
      <c r="T36249" s="11"/>
      <c r="U36249" s="11"/>
    </row>
    <row r="36250" spans="20:21" x14ac:dyDescent="0.2">
      <c r="T36250" s="11"/>
      <c r="U36250" s="11"/>
    </row>
    <row r="36251" spans="20:21" x14ac:dyDescent="0.2">
      <c r="T36251" s="11"/>
      <c r="U36251" s="11"/>
    </row>
    <row r="36252" spans="20:21" x14ac:dyDescent="0.2">
      <c r="T36252" s="11"/>
      <c r="U36252" s="11"/>
    </row>
    <row r="36253" spans="20:21" x14ac:dyDescent="0.2">
      <c r="T36253" s="11"/>
      <c r="U36253" s="11"/>
    </row>
    <row r="36254" spans="20:21" x14ac:dyDescent="0.2">
      <c r="T36254" s="11"/>
      <c r="U36254" s="11"/>
    </row>
    <row r="36255" spans="20:21" x14ac:dyDescent="0.2">
      <c r="T36255" s="11"/>
      <c r="U36255" s="11"/>
    </row>
    <row r="36256" spans="20:21" x14ac:dyDescent="0.2">
      <c r="T36256" s="11"/>
      <c r="U36256" s="11"/>
    </row>
    <row r="36257" spans="20:21" x14ac:dyDescent="0.2">
      <c r="T36257" s="11"/>
      <c r="U36257" s="11"/>
    </row>
    <row r="36258" spans="20:21" x14ac:dyDescent="0.2">
      <c r="T36258" s="11"/>
      <c r="U36258" s="11"/>
    </row>
    <row r="36259" spans="20:21" x14ac:dyDescent="0.2">
      <c r="T36259" s="11"/>
      <c r="U36259" s="11"/>
    </row>
    <row r="36260" spans="20:21" x14ac:dyDescent="0.2">
      <c r="T36260" s="11"/>
      <c r="U36260" s="11"/>
    </row>
    <row r="36261" spans="20:21" x14ac:dyDescent="0.2">
      <c r="T36261" s="11"/>
      <c r="U36261" s="11"/>
    </row>
    <row r="36262" spans="20:21" x14ac:dyDescent="0.2">
      <c r="T36262" s="11"/>
      <c r="U36262" s="11"/>
    </row>
    <row r="36263" spans="20:21" x14ac:dyDescent="0.2">
      <c r="T36263" s="11"/>
      <c r="U36263" s="11"/>
    </row>
    <row r="36264" spans="20:21" x14ac:dyDescent="0.2">
      <c r="T36264" s="11"/>
      <c r="U36264" s="11"/>
    </row>
    <row r="36265" spans="20:21" x14ac:dyDescent="0.2">
      <c r="T36265" s="11"/>
      <c r="U36265" s="11"/>
    </row>
    <row r="36266" spans="20:21" x14ac:dyDescent="0.2">
      <c r="T36266" s="11"/>
      <c r="U36266" s="11"/>
    </row>
    <row r="36267" spans="20:21" x14ac:dyDescent="0.2">
      <c r="T36267" s="11"/>
      <c r="U36267" s="11"/>
    </row>
    <row r="36268" spans="20:21" x14ac:dyDescent="0.2">
      <c r="T36268" s="11"/>
      <c r="U36268" s="11"/>
    </row>
    <row r="36269" spans="20:21" x14ac:dyDescent="0.2">
      <c r="T36269" s="11"/>
      <c r="U36269" s="11"/>
    </row>
    <row r="36270" spans="20:21" x14ac:dyDescent="0.2">
      <c r="T36270" s="11"/>
      <c r="U36270" s="11"/>
    </row>
    <row r="36271" spans="20:21" x14ac:dyDescent="0.2">
      <c r="T36271" s="11"/>
      <c r="U36271" s="11"/>
    </row>
    <row r="36272" spans="20:21" x14ac:dyDescent="0.2">
      <c r="T36272" s="11"/>
      <c r="U36272" s="11"/>
    </row>
    <row r="36273" spans="20:21" x14ac:dyDescent="0.2">
      <c r="T36273" s="11"/>
      <c r="U36273" s="11"/>
    </row>
    <row r="36274" spans="20:21" x14ac:dyDescent="0.2">
      <c r="T36274" s="11"/>
      <c r="U36274" s="11"/>
    </row>
    <row r="36275" spans="20:21" x14ac:dyDescent="0.2">
      <c r="T36275" s="11"/>
      <c r="U36275" s="11"/>
    </row>
    <row r="36276" spans="20:21" x14ac:dyDescent="0.2">
      <c r="T36276" s="11"/>
      <c r="U36276" s="11"/>
    </row>
    <row r="36277" spans="20:21" x14ac:dyDescent="0.2">
      <c r="T36277" s="11"/>
      <c r="U36277" s="11"/>
    </row>
    <row r="36278" spans="20:21" x14ac:dyDescent="0.2">
      <c r="T36278" s="11"/>
      <c r="U36278" s="11"/>
    </row>
    <row r="36279" spans="20:21" x14ac:dyDescent="0.2">
      <c r="T36279" s="11"/>
      <c r="U36279" s="11"/>
    </row>
    <row r="36280" spans="20:21" x14ac:dyDescent="0.2">
      <c r="T36280" s="11"/>
      <c r="U36280" s="11"/>
    </row>
    <row r="36281" spans="20:21" x14ac:dyDescent="0.2">
      <c r="T36281" s="11"/>
      <c r="U36281" s="11"/>
    </row>
    <row r="36282" spans="20:21" x14ac:dyDescent="0.2">
      <c r="T36282" s="11"/>
      <c r="U36282" s="11"/>
    </row>
    <row r="36283" spans="20:21" x14ac:dyDescent="0.2">
      <c r="T36283" s="11"/>
      <c r="U36283" s="11"/>
    </row>
    <row r="36284" spans="20:21" x14ac:dyDescent="0.2">
      <c r="T36284" s="11"/>
      <c r="U36284" s="11"/>
    </row>
    <row r="36285" spans="20:21" x14ac:dyDescent="0.2">
      <c r="T36285" s="11"/>
      <c r="U36285" s="11"/>
    </row>
    <row r="36286" spans="20:21" x14ac:dyDescent="0.2">
      <c r="T36286" s="11"/>
      <c r="U36286" s="11"/>
    </row>
    <row r="36287" spans="20:21" x14ac:dyDescent="0.2">
      <c r="T36287" s="11"/>
      <c r="U36287" s="11"/>
    </row>
    <row r="36288" spans="20:21" x14ac:dyDescent="0.2">
      <c r="T36288" s="11"/>
      <c r="U36288" s="11"/>
    </row>
    <row r="36289" spans="20:21" x14ac:dyDescent="0.2">
      <c r="T36289" s="11"/>
      <c r="U36289" s="11"/>
    </row>
    <row r="36290" spans="20:21" x14ac:dyDescent="0.2">
      <c r="T36290" s="11"/>
      <c r="U36290" s="11"/>
    </row>
    <row r="36291" spans="20:21" x14ac:dyDescent="0.2">
      <c r="T36291" s="11"/>
      <c r="U36291" s="11"/>
    </row>
    <row r="36292" spans="20:21" x14ac:dyDescent="0.2">
      <c r="T36292" s="11"/>
      <c r="U36292" s="11"/>
    </row>
    <row r="36293" spans="20:21" x14ac:dyDescent="0.2">
      <c r="T36293" s="11"/>
      <c r="U36293" s="11"/>
    </row>
    <row r="36294" spans="20:21" x14ac:dyDescent="0.2">
      <c r="T36294" s="11"/>
      <c r="U36294" s="11"/>
    </row>
    <row r="36295" spans="20:21" x14ac:dyDescent="0.2">
      <c r="T36295" s="11"/>
      <c r="U36295" s="11"/>
    </row>
    <row r="36296" spans="20:21" x14ac:dyDescent="0.2">
      <c r="T36296" s="11"/>
      <c r="U36296" s="11"/>
    </row>
    <row r="36297" spans="20:21" x14ac:dyDescent="0.2">
      <c r="T36297" s="11"/>
      <c r="U36297" s="11"/>
    </row>
    <row r="36298" spans="20:21" x14ac:dyDescent="0.2">
      <c r="T36298" s="11"/>
      <c r="U36298" s="11"/>
    </row>
    <row r="36299" spans="20:21" x14ac:dyDescent="0.2">
      <c r="T36299" s="11"/>
      <c r="U36299" s="11"/>
    </row>
    <row r="36300" spans="20:21" x14ac:dyDescent="0.2">
      <c r="T36300" s="11"/>
      <c r="U36300" s="11"/>
    </row>
    <row r="36301" spans="20:21" x14ac:dyDescent="0.2">
      <c r="T36301" s="11"/>
      <c r="U36301" s="11"/>
    </row>
    <row r="36302" spans="20:21" x14ac:dyDescent="0.2">
      <c r="T36302" s="11"/>
      <c r="U36302" s="11"/>
    </row>
    <row r="36303" spans="20:21" x14ac:dyDescent="0.2">
      <c r="T36303" s="11"/>
      <c r="U36303" s="11"/>
    </row>
    <row r="36304" spans="20:21" x14ac:dyDescent="0.2">
      <c r="T36304" s="11"/>
      <c r="U36304" s="11"/>
    </row>
    <row r="36305" spans="20:21" x14ac:dyDescent="0.2">
      <c r="T36305" s="11"/>
      <c r="U36305" s="11"/>
    </row>
    <row r="36306" spans="20:21" x14ac:dyDescent="0.2">
      <c r="T36306" s="11"/>
      <c r="U36306" s="11"/>
    </row>
    <row r="36307" spans="20:21" x14ac:dyDescent="0.2">
      <c r="T36307" s="11"/>
      <c r="U36307" s="11"/>
    </row>
    <row r="36308" spans="20:21" x14ac:dyDescent="0.2">
      <c r="T36308" s="11"/>
      <c r="U36308" s="11"/>
    </row>
    <row r="36309" spans="20:21" x14ac:dyDescent="0.2">
      <c r="T36309" s="11"/>
      <c r="U36309" s="11"/>
    </row>
    <row r="36310" spans="20:21" x14ac:dyDescent="0.2">
      <c r="T36310" s="11"/>
      <c r="U36310" s="11"/>
    </row>
    <row r="36311" spans="20:21" x14ac:dyDescent="0.2">
      <c r="T36311" s="11"/>
      <c r="U36311" s="11"/>
    </row>
    <row r="36312" spans="20:21" x14ac:dyDescent="0.2">
      <c r="T36312" s="11"/>
      <c r="U36312" s="11"/>
    </row>
    <row r="36313" spans="20:21" x14ac:dyDescent="0.2">
      <c r="T36313" s="11"/>
      <c r="U36313" s="11"/>
    </row>
    <row r="36314" spans="20:21" x14ac:dyDescent="0.2">
      <c r="T36314" s="11"/>
      <c r="U36314" s="11"/>
    </row>
    <row r="36315" spans="20:21" x14ac:dyDescent="0.2">
      <c r="T36315" s="11"/>
      <c r="U36315" s="11"/>
    </row>
    <row r="36316" spans="20:21" x14ac:dyDescent="0.2">
      <c r="T36316" s="11"/>
      <c r="U36316" s="11"/>
    </row>
    <row r="36317" spans="20:21" x14ac:dyDescent="0.2">
      <c r="T36317" s="11"/>
      <c r="U36317" s="11"/>
    </row>
    <row r="36318" spans="20:21" x14ac:dyDescent="0.2">
      <c r="T36318" s="11"/>
      <c r="U36318" s="11"/>
    </row>
    <row r="36319" spans="20:21" x14ac:dyDescent="0.2">
      <c r="T36319" s="11"/>
      <c r="U36319" s="11"/>
    </row>
    <row r="36320" spans="20:21" x14ac:dyDescent="0.2">
      <c r="T36320" s="11"/>
      <c r="U36320" s="11"/>
    </row>
    <row r="36321" spans="20:21" x14ac:dyDescent="0.2">
      <c r="T36321" s="11"/>
      <c r="U36321" s="11"/>
    </row>
    <row r="36322" spans="20:21" x14ac:dyDescent="0.2">
      <c r="T36322" s="11"/>
      <c r="U36322" s="11"/>
    </row>
    <row r="36323" spans="20:21" x14ac:dyDescent="0.2">
      <c r="T36323" s="11"/>
      <c r="U36323" s="11"/>
    </row>
    <row r="36324" spans="20:21" x14ac:dyDescent="0.2">
      <c r="T36324" s="11"/>
      <c r="U36324" s="11"/>
    </row>
    <row r="36325" spans="20:21" x14ac:dyDescent="0.2">
      <c r="T36325" s="11"/>
      <c r="U36325" s="11"/>
    </row>
    <row r="36326" spans="20:21" x14ac:dyDescent="0.2">
      <c r="T36326" s="11"/>
      <c r="U36326" s="11"/>
    </row>
    <row r="36327" spans="20:21" x14ac:dyDescent="0.2">
      <c r="T36327" s="11"/>
      <c r="U36327" s="11"/>
    </row>
    <row r="36328" spans="20:21" x14ac:dyDescent="0.2">
      <c r="T36328" s="11"/>
      <c r="U36328" s="11"/>
    </row>
    <row r="36329" spans="20:21" x14ac:dyDescent="0.2">
      <c r="T36329" s="11"/>
      <c r="U36329" s="11"/>
    </row>
    <row r="36330" spans="20:21" x14ac:dyDescent="0.2">
      <c r="T36330" s="11"/>
      <c r="U36330" s="11"/>
    </row>
    <row r="36331" spans="20:21" x14ac:dyDescent="0.2">
      <c r="T36331" s="11"/>
      <c r="U36331" s="11"/>
    </row>
    <row r="36332" spans="20:21" x14ac:dyDescent="0.2">
      <c r="T36332" s="11"/>
      <c r="U36332" s="11"/>
    </row>
    <row r="36333" spans="20:21" x14ac:dyDescent="0.2">
      <c r="T36333" s="11"/>
      <c r="U36333" s="11"/>
    </row>
    <row r="36334" spans="20:21" x14ac:dyDescent="0.2">
      <c r="T36334" s="11"/>
      <c r="U36334" s="11"/>
    </row>
    <row r="36335" spans="20:21" x14ac:dyDescent="0.2">
      <c r="T36335" s="11"/>
      <c r="U36335" s="11"/>
    </row>
    <row r="36336" spans="20:21" x14ac:dyDescent="0.2">
      <c r="T36336" s="11"/>
      <c r="U36336" s="11"/>
    </row>
    <row r="36337" spans="20:21" x14ac:dyDescent="0.2">
      <c r="T36337" s="11"/>
      <c r="U36337" s="11"/>
    </row>
    <row r="36338" spans="20:21" x14ac:dyDescent="0.2">
      <c r="T36338" s="11"/>
      <c r="U36338" s="11"/>
    </row>
    <row r="36339" spans="20:21" x14ac:dyDescent="0.2">
      <c r="T36339" s="11"/>
      <c r="U36339" s="11"/>
    </row>
    <row r="36340" spans="20:21" x14ac:dyDescent="0.2">
      <c r="T36340" s="11"/>
      <c r="U36340" s="11"/>
    </row>
    <row r="36341" spans="20:21" x14ac:dyDescent="0.2">
      <c r="T36341" s="11"/>
      <c r="U36341" s="11"/>
    </row>
    <row r="36342" spans="20:21" x14ac:dyDescent="0.2">
      <c r="T36342" s="11"/>
      <c r="U36342" s="11"/>
    </row>
    <row r="36343" spans="20:21" x14ac:dyDescent="0.2">
      <c r="T36343" s="11"/>
      <c r="U36343" s="11"/>
    </row>
    <row r="36344" spans="20:21" x14ac:dyDescent="0.2">
      <c r="T36344" s="11"/>
      <c r="U36344" s="11"/>
    </row>
    <row r="36345" spans="20:21" x14ac:dyDescent="0.2">
      <c r="T36345" s="11"/>
      <c r="U36345" s="11"/>
    </row>
    <row r="36346" spans="20:21" x14ac:dyDescent="0.2">
      <c r="T36346" s="11"/>
      <c r="U36346" s="11"/>
    </row>
    <row r="36347" spans="20:21" x14ac:dyDescent="0.2">
      <c r="T36347" s="11"/>
      <c r="U36347" s="11"/>
    </row>
    <row r="36348" spans="20:21" x14ac:dyDescent="0.2">
      <c r="T36348" s="11"/>
      <c r="U36348" s="11"/>
    </row>
    <row r="36349" spans="20:21" x14ac:dyDescent="0.2">
      <c r="T36349" s="11"/>
      <c r="U36349" s="11"/>
    </row>
    <row r="36350" spans="20:21" x14ac:dyDescent="0.2">
      <c r="T36350" s="11"/>
      <c r="U36350" s="11"/>
    </row>
    <row r="36351" spans="20:21" x14ac:dyDescent="0.2">
      <c r="T36351" s="11"/>
      <c r="U36351" s="11"/>
    </row>
    <row r="36352" spans="20:21" x14ac:dyDescent="0.2">
      <c r="T36352" s="11"/>
      <c r="U36352" s="11"/>
    </row>
    <row r="36353" spans="20:21" x14ac:dyDescent="0.2">
      <c r="T36353" s="11"/>
      <c r="U36353" s="11"/>
    </row>
    <row r="36354" spans="20:21" x14ac:dyDescent="0.2">
      <c r="T36354" s="11"/>
      <c r="U36354" s="11"/>
    </row>
    <row r="36355" spans="20:21" x14ac:dyDescent="0.2">
      <c r="T36355" s="11"/>
      <c r="U36355" s="11"/>
    </row>
    <row r="36356" spans="20:21" x14ac:dyDescent="0.2">
      <c r="T36356" s="11"/>
      <c r="U36356" s="11"/>
    </row>
    <row r="36357" spans="20:21" x14ac:dyDescent="0.2">
      <c r="T36357" s="11"/>
      <c r="U36357" s="11"/>
    </row>
    <row r="36358" spans="20:21" x14ac:dyDescent="0.2">
      <c r="T36358" s="11"/>
      <c r="U36358" s="11"/>
    </row>
    <row r="36359" spans="20:21" x14ac:dyDescent="0.2">
      <c r="T36359" s="11"/>
      <c r="U36359" s="11"/>
    </row>
    <row r="36360" spans="20:21" x14ac:dyDescent="0.2">
      <c r="T36360" s="11"/>
      <c r="U36360" s="11"/>
    </row>
    <row r="36361" spans="20:21" x14ac:dyDescent="0.2">
      <c r="T36361" s="11"/>
      <c r="U36361" s="11"/>
    </row>
    <row r="36362" spans="20:21" x14ac:dyDescent="0.2">
      <c r="T36362" s="11"/>
      <c r="U36362" s="11"/>
    </row>
    <row r="36363" spans="20:21" x14ac:dyDescent="0.2">
      <c r="T36363" s="11"/>
      <c r="U36363" s="11"/>
    </row>
    <row r="36364" spans="20:21" x14ac:dyDescent="0.2">
      <c r="T36364" s="11"/>
      <c r="U36364" s="11"/>
    </row>
    <row r="36365" spans="20:21" x14ac:dyDescent="0.2">
      <c r="T36365" s="11"/>
      <c r="U36365" s="11"/>
    </row>
    <row r="36366" spans="20:21" x14ac:dyDescent="0.2">
      <c r="T36366" s="11"/>
      <c r="U36366" s="11"/>
    </row>
    <row r="36367" spans="20:21" x14ac:dyDescent="0.2">
      <c r="T36367" s="11"/>
      <c r="U36367" s="11"/>
    </row>
    <row r="36368" spans="20:21" x14ac:dyDescent="0.2">
      <c r="T36368" s="11"/>
      <c r="U36368" s="11"/>
    </row>
    <row r="36369" spans="20:21" x14ac:dyDescent="0.2">
      <c r="T36369" s="11"/>
      <c r="U36369" s="11"/>
    </row>
    <row r="36370" spans="20:21" x14ac:dyDescent="0.2">
      <c r="T36370" s="11"/>
      <c r="U36370" s="11"/>
    </row>
    <row r="36371" spans="20:21" x14ac:dyDescent="0.2">
      <c r="T36371" s="11"/>
      <c r="U36371" s="11"/>
    </row>
    <row r="36372" spans="20:21" x14ac:dyDescent="0.2">
      <c r="T36372" s="11"/>
      <c r="U36372" s="11"/>
    </row>
    <row r="36373" spans="20:21" x14ac:dyDescent="0.2">
      <c r="T36373" s="11"/>
      <c r="U36373" s="11"/>
    </row>
    <row r="36374" spans="20:21" x14ac:dyDescent="0.2">
      <c r="T36374" s="11"/>
      <c r="U36374" s="11"/>
    </row>
    <row r="36375" spans="20:21" x14ac:dyDescent="0.2">
      <c r="T36375" s="11"/>
      <c r="U36375" s="11"/>
    </row>
    <row r="36376" spans="20:21" x14ac:dyDescent="0.2">
      <c r="T36376" s="11"/>
      <c r="U36376" s="11"/>
    </row>
    <row r="36377" spans="20:21" x14ac:dyDescent="0.2">
      <c r="T36377" s="11"/>
      <c r="U36377" s="11"/>
    </row>
    <row r="36378" spans="20:21" x14ac:dyDescent="0.2">
      <c r="T36378" s="11"/>
      <c r="U36378" s="11"/>
    </row>
    <row r="36379" spans="20:21" x14ac:dyDescent="0.2">
      <c r="T36379" s="11"/>
      <c r="U36379" s="11"/>
    </row>
    <row r="36380" spans="20:21" x14ac:dyDescent="0.2">
      <c r="T36380" s="11"/>
      <c r="U36380" s="11"/>
    </row>
    <row r="36381" spans="20:21" x14ac:dyDescent="0.2">
      <c r="T36381" s="11"/>
      <c r="U36381" s="11"/>
    </row>
    <row r="36382" spans="20:21" x14ac:dyDescent="0.2">
      <c r="T36382" s="11"/>
      <c r="U36382" s="11"/>
    </row>
    <row r="36383" spans="20:21" x14ac:dyDescent="0.2">
      <c r="T36383" s="11"/>
      <c r="U36383" s="11"/>
    </row>
    <row r="36384" spans="20:21" x14ac:dyDescent="0.2">
      <c r="T36384" s="11"/>
      <c r="U36384" s="11"/>
    </row>
    <row r="36385" spans="20:21" x14ac:dyDescent="0.2">
      <c r="T36385" s="11"/>
      <c r="U36385" s="11"/>
    </row>
    <row r="36386" spans="20:21" x14ac:dyDescent="0.2">
      <c r="T36386" s="11"/>
      <c r="U36386" s="11"/>
    </row>
    <row r="36387" spans="20:21" x14ac:dyDescent="0.2">
      <c r="T36387" s="11"/>
      <c r="U36387" s="11"/>
    </row>
    <row r="36388" spans="20:21" x14ac:dyDescent="0.2">
      <c r="T36388" s="11"/>
      <c r="U36388" s="11"/>
    </row>
    <row r="36389" spans="20:21" x14ac:dyDescent="0.2">
      <c r="T36389" s="11"/>
      <c r="U36389" s="11"/>
    </row>
    <row r="36390" spans="20:21" x14ac:dyDescent="0.2">
      <c r="T36390" s="11"/>
      <c r="U36390" s="11"/>
    </row>
    <row r="36391" spans="20:21" x14ac:dyDescent="0.2">
      <c r="T36391" s="11"/>
      <c r="U36391" s="11"/>
    </row>
    <row r="36392" spans="20:21" x14ac:dyDescent="0.2">
      <c r="T36392" s="11"/>
      <c r="U36392" s="11"/>
    </row>
    <row r="36393" spans="20:21" x14ac:dyDescent="0.2">
      <c r="T36393" s="11"/>
      <c r="U36393" s="11"/>
    </row>
    <row r="36394" spans="20:21" x14ac:dyDescent="0.2">
      <c r="T36394" s="11"/>
      <c r="U36394" s="11"/>
    </row>
    <row r="36395" spans="20:21" x14ac:dyDescent="0.2">
      <c r="T36395" s="11"/>
      <c r="U36395" s="11"/>
    </row>
    <row r="36396" spans="20:21" x14ac:dyDescent="0.2">
      <c r="T36396" s="11"/>
      <c r="U36396" s="11"/>
    </row>
    <row r="36397" spans="20:21" x14ac:dyDescent="0.2">
      <c r="T36397" s="11"/>
      <c r="U36397" s="11"/>
    </row>
    <row r="36398" spans="20:21" x14ac:dyDescent="0.2">
      <c r="T36398" s="11"/>
      <c r="U36398" s="11"/>
    </row>
    <row r="36399" spans="20:21" x14ac:dyDescent="0.2">
      <c r="T36399" s="11"/>
      <c r="U36399" s="11"/>
    </row>
    <row r="36400" spans="20:21" x14ac:dyDescent="0.2">
      <c r="T36400" s="11"/>
      <c r="U36400" s="11"/>
    </row>
    <row r="36401" spans="20:21" x14ac:dyDescent="0.2">
      <c r="T36401" s="11"/>
      <c r="U36401" s="11"/>
    </row>
    <row r="36402" spans="20:21" x14ac:dyDescent="0.2">
      <c r="T36402" s="11"/>
      <c r="U36402" s="11"/>
    </row>
    <row r="36403" spans="20:21" x14ac:dyDescent="0.2">
      <c r="T36403" s="11"/>
      <c r="U36403" s="11"/>
    </row>
    <row r="36404" spans="20:21" x14ac:dyDescent="0.2">
      <c r="T36404" s="11"/>
      <c r="U36404" s="11"/>
    </row>
    <row r="36405" spans="20:21" x14ac:dyDescent="0.2">
      <c r="T36405" s="11"/>
      <c r="U36405" s="11"/>
    </row>
    <row r="36406" spans="20:21" x14ac:dyDescent="0.2">
      <c r="T36406" s="11"/>
      <c r="U36406" s="11"/>
    </row>
    <row r="36407" spans="20:21" x14ac:dyDescent="0.2">
      <c r="T36407" s="11"/>
      <c r="U36407" s="11"/>
    </row>
    <row r="36408" spans="20:21" x14ac:dyDescent="0.2">
      <c r="T36408" s="11"/>
      <c r="U36408" s="11"/>
    </row>
    <row r="36409" spans="20:21" x14ac:dyDescent="0.2">
      <c r="T36409" s="11"/>
      <c r="U36409" s="11"/>
    </row>
    <row r="36410" spans="20:21" x14ac:dyDescent="0.2">
      <c r="T36410" s="11"/>
      <c r="U36410" s="11"/>
    </row>
    <row r="36411" spans="20:21" x14ac:dyDescent="0.2">
      <c r="T36411" s="11"/>
      <c r="U36411" s="11"/>
    </row>
    <row r="36412" spans="20:21" x14ac:dyDescent="0.2">
      <c r="T36412" s="11"/>
      <c r="U36412" s="11"/>
    </row>
    <row r="36413" spans="20:21" x14ac:dyDescent="0.2">
      <c r="T36413" s="11"/>
      <c r="U36413" s="11"/>
    </row>
    <row r="36414" spans="20:21" x14ac:dyDescent="0.2">
      <c r="T36414" s="11"/>
      <c r="U36414" s="11"/>
    </row>
    <row r="36415" spans="20:21" x14ac:dyDescent="0.2">
      <c r="T36415" s="11"/>
      <c r="U36415" s="11"/>
    </row>
    <row r="36416" spans="20:21" x14ac:dyDescent="0.2">
      <c r="T36416" s="11"/>
      <c r="U36416" s="11"/>
    </row>
    <row r="36417" spans="20:21" x14ac:dyDescent="0.2">
      <c r="T36417" s="11"/>
      <c r="U36417" s="11"/>
    </row>
    <row r="36418" spans="20:21" x14ac:dyDescent="0.2">
      <c r="T36418" s="11"/>
      <c r="U36418" s="11"/>
    </row>
    <row r="36419" spans="20:21" x14ac:dyDescent="0.2">
      <c r="T36419" s="11"/>
      <c r="U36419" s="11"/>
    </row>
    <row r="36420" spans="20:21" x14ac:dyDescent="0.2">
      <c r="T36420" s="11"/>
      <c r="U36420" s="11"/>
    </row>
    <row r="36421" spans="20:21" x14ac:dyDescent="0.2">
      <c r="T36421" s="11"/>
      <c r="U36421" s="11"/>
    </row>
    <row r="36422" spans="20:21" x14ac:dyDescent="0.2">
      <c r="T36422" s="11"/>
      <c r="U36422" s="11"/>
    </row>
    <row r="36423" spans="20:21" x14ac:dyDescent="0.2">
      <c r="T36423" s="11"/>
      <c r="U36423" s="11"/>
    </row>
    <row r="36424" spans="20:21" x14ac:dyDescent="0.2">
      <c r="T36424" s="11"/>
      <c r="U36424" s="11"/>
    </row>
    <row r="36425" spans="20:21" x14ac:dyDescent="0.2">
      <c r="T36425" s="11"/>
      <c r="U36425" s="11"/>
    </row>
    <row r="36426" spans="20:21" x14ac:dyDescent="0.2">
      <c r="T36426" s="11"/>
      <c r="U36426" s="11"/>
    </row>
    <row r="36427" spans="20:21" x14ac:dyDescent="0.2">
      <c r="T36427" s="11"/>
      <c r="U36427" s="11"/>
    </row>
    <row r="36428" spans="20:21" x14ac:dyDescent="0.2">
      <c r="T36428" s="11"/>
      <c r="U36428" s="11"/>
    </row>
    <row r="36429" spans="20:21" x14ac:dyDescent="0.2">
      <c r="T36429" s="11"/>
      <c r="U36429" s="11"/>
    </row>
    <row r="36430" spans="20:21" x14ac:dyDescent="0.2">
      <c r="T36430" s="11"/>
      <c r="U36430" s="11"/>
    </row>
    <row r="36431" spans="20:21" x14ac:dyDescent="0.2">
      <c r="T36431" s="11"/>
      <c r="U36431" s="11"/>
    </row>
    <row r="36432" spans="20:21" x14ac:dyDescent="0.2">
      <c r="T36432" s="11"/>
      <c r="U36432" s="11"/>
    </row>
    <row r="36433" spans="20:21" x14ac:dyDescent="0.2">
      <c r="T36433" s="11"/>
      <c r="U36433" s="11"/>
    </row>
    <row r="36434" spans="20:21" x14ac:dyDescent="0.2">
      <c r="T36434" s="11"/>
      <c r="U36434" s="11"/>
    </row>
    <row r="36435" spans="20:21" x14ac:dyDescent="0.2">
      <c r="T36435" s="11"/>
      <c r="U36435" s="11"/>
    </row>
    <row r="36436" spans="20:21" x14ac:dyDescent="0.2">
      <c r="T36436" s="11"/>
      <c r="U36436" s="11"/>
    </row>
    <row r="36437" spans="20:21" x14ac:dyDescent="0.2">
      <c r="T36437" s="11"/>
      <c r="U36437" s="11"/>
    </row>
    <row r="36438" spans="20:21" x14ac:dyDescent="0.2">
      <c r="T36438" s="11"/>
      <c r="U36438" s="11"/>
    </row>
    <row r="36439" spans="20:21" x14ac:dyDescent="0.2">
      <c r="T36439" s="11"/>
      <c r="U36439" s="11"/>
    </row>
    <row r="36440" spans="20:21" x14ac:dyDescent="0.2">
      <c r="T36440" s="11"/>
      <c r="U36440" s="11"/>
    </row>
    <row r="36441" spans="20:21" x14ac:dyDescent="0.2">
      <c r="T36441" s="11"/>
      <c r="U36441" s="11"/>
    </row>
    <row r="36442" spans="20:21" x14ac:dyDescent="0.2">
      <c r="T36442" s="11"/>
      <c r="U36442" s="11"/>
    </row>
    <row r="36443" spans="20:21" x14ac:dyDescent="0.2">
      <c r="T36443" s="11"/>
      <c r="U36443" s="11"/>
    </row>
    <row r="36444" spans="20:21" x14ac:dyDescent="0.2">
      <c r="T36444" s="11"/>
      <c r="U36444" s="11"/>
    </row>
    <row r="36445" spans="20:21" x14ac:dyDescent="0.2">
      <c r="T36445" s="11"/>
      <c r="U36445" s="11"/>
    </row>
    <row r="36446" spans="20:21" x14ac:dyDescent="0.2">
      <c r="T36446" s="11"/>
      <c r="U36446" s="11"/>
    </row>
    <row r="36447" spans="20:21" x14ac:dyDescent="0.2">
      <c r="T36447" s="11"/>
      <c r="U36447" s="11"/>
    </row>
    <row r="36448" spans="20:21" x14ac:dyDescent="0.2">
      <c r="T36448" s="11"/>
      <c r="U36448" s="11"/>
    </row>
    <row r="36449" spans="20:21" x14ac:dyDescent="0.2">
      <c r="T36449" s="11"/>
      <c r="U36449" s="11"/>
    </row>
    <row r="36450" spans="20:21" x14ac:dyDescent="0.2">
      <c r="T36450" s="11"/>
      <c r="U36450" s="11"/>
    </row>
    <row r="36451" spans="20:21" x14ac:dyDescent="0.2">
      <c r="T36451" s="11"/>
      <c r="U36451" s="11"/>
    </row>
    <row r="36452" spans="20:21" x14ac:dyDescent="0.2">
      <c r="T36452" s="11"/>
      <c r="U36452" s="11"/>
    </row>
    <row r="36453" spans="20:21" x14ac:dyDescent="0.2">
      <c r="T36453" s="11"/>
      <c r="U36453" s="11"/>
    </row>
    <row r="36454" spans="20:21" x14ac:dyDescent="0.2">
      <c r="T36454" s="11"/>
      <c r="U36454" s="11"/>
    </row>
    <row r="36455" spans="20:21" x14ac:dyDescent="0.2">
      <c r="T36455" s="11"/>
      <c r="U36455" s="11"/>
    </row>
    <row r="36456" spans="20:21" x14ac:dyDescent="0.2">
      <c r="T36456" s="11"/>
      <c r="U36456" s="11"/>
    </row>
    <row r="36457" spans="20:21" x14ac:dyDescent="0.2">
      <c r="T36457" s="11"/>
      <c r="U36457" s="11"/>
    </row>
    <row r="36458" spans="20:21" x14ac:dyDescent="0.2">
      <c r="T36458" s="11"/>
      <c r="U36458" s="11"/>
    </row>
    <row r="36459" spans="20:21" x14ac:dyDescent="0.2">
      <c r="T36459" s="11"/>
      <c r="U36459" s="11"/>
    </row>
    <row r="36460" spans="20:21" x14ac:dyDescent="0.2">
      <c r="T36460" s="11"/>
      <c r="U36460" s="11"/>
    </row>
    <row r="36461" spans="20:21" x14ac:dyDescent="0.2">
      <c r="T36461" s="11"/>
      <c r="U36461" s="11"/>
    </row>
    <row r="36462" spans="20:21" x14ac:dyDescent="0.2">
      <c r="T36462" s="11"/>
      <c r="U36462" s="11"/>
    </row>
    <row r="36463" spans="20:21" x14ac:dyDescent="0.2">
      <c r="T36463" s="11"/>
      <c r="U36463" s="11"/>
    </row>
    <row r="36464" spans="20:21" x14ac:dyDescent="0.2">
      <c r="T36464" s="11"/>
      <c r="U36464" s="11"/>
    </row>
    <row r="36465" spans="20:21" x14ac:dyDescent="0.2">
      <c r="T36465" s="11"/>
      <c r="U36465" s="11"/>
    </row>
    <row r="36466" spans="20:21" x14ac:dyDescent="0.2">
      <c r="T36466" s="11"/>
      <c r="U36466" s="11"/>
    </row>
    <row r="36467" spans="20:21" x14ac:dyDescent="0.2">
      <c r="T36467" s="11"/>
      <c r="U36467" s="11"/>
    </row>
    <row r="36468" spans="20:21" x14ac:dyDescent="0.2">
      <c r="T36468" s="11"/>
      <c r="U36468" s="11"/>
    </row>
    <row r="36469" spans="20:21" x14ac:dyDescent="0.2">
      <c r="T36469" s="11"/>
      <c r="U36469" s="11"/>
    </row>
    <row r="36470" spans="20:21" x14ac:dyDescent="0.2">
      <c r="T36470" s="11"/>
      <c r="U36470" s="11"/>
    </row>
    <row r="36471" spans="20:21" x14ac:dyDescent="0.2">
      <c r="T36471" s="11"/>
      <c r="U36471" s="11"/>
    </row>
    <row r="36472" spans="20:21" x14ac:dyDescent="0.2">
      <c r="T36472" s="11"/>
      <c r="U36472" s="11"/>
    </row>
    <row r="36473" spans="20:21" x14ac:dyDescent="0.2">
      <c r="T36473" s="11"/>
      <c r="U36473" s="11"/>
    </row>
    <row r="36474" spans="20:21" x14ac:dyDescent="0.2">
      <c r="T36474" s="11"/>
      <c r="U36474" s="11"/>
    </row>
    <row r="36475" spans="20:21" x14ac:dyDescent="0.2">
      <c r="T36475" s="11"/>
      <c r="U36475" s="11"/>
    </row>
    <row r="36476" spans="20:21" x14ac:dyDescent="0.2">
      <c r="T36476" s="11"/>
      <c r="U36476" s="11"/>
    </row>
    <row r="36477" spans="20:21" x14ac:dyDescent="0.2">
      <c r="T36477" s="11"/>
      <c r="U36477" s="11"/>
    </row>
    <row r="36478" spans="20:21" x14ac:dyDescent="0.2">
      <c r="T36478" s="11"/>
      <c r="U36478" s="11"/>
    </row>
    <row r="36479" spans="20:21" x14ac:dyDescent="0.2">
      <c r="T36479" s="11"/>
      <c r="U36479" s="11"/>
    </row>
    <row r="36480" spans="20:21" x14ac:dyDescent="0.2">
      <c r="T36480" s="11"/>
      <c r="U36480" s="11"/>
    </row>
    <row r="36481" spans="20:21" x14ac:dyDescent="0.2">
      <c r="T36481" s="11"/>
      <c r="U36481" s="11"/>
    </row>
    <row r="36482" spans="20:21" x14ac:dyDescent="0.2">
      <c r="T36482" s="11"/>
      <c r="U36482" s="11"/>
    </row>
    <row r="36483" spans="20:21" x14ac:dyDescent="0.2">
      <c r="T36483" s="11"/>
      <c r="U36483" s="11"/>
    </row>
    <row r="36484" spans="20:21" x14ac:dyDescent="0.2">
      <c r="T36484" s="11"/>
      <c r="U36484" s="11"/>
    </row>
    <row r="36485" spans="20:21" x14ac:dyDescent="0.2">
      <c r="T36485" s="11"/>
      <c r="U36485" s="11"/>
    </row>
    <row r="36486" spans="20:21" x14ac:dyDescent="0.2">
      <c r="T36486" s="11"/>
      <c r="U36486" s="11"/>
    </row>
    <row r="36487" spans="20:21" x14ac:dyDescent="0.2">
      <c r="T36487" s="11"/>
      <c r="U36487" s="11"/>
    </row>
    <row r="36488" spans="20:21" x14ac:dyDescent="0.2">
      <c r="T36488" s="11"/>
      <c r="U36488" s="11"/>
    </row>
    <row r="36489" spans="20:21" x14ac:dyDescent="0.2">
      <c r="T36489" s="11"/>
      <c r="U36489" s="11"/>
    </row>
    <row r="36490" spans="20:21" x14ac:dyDescent="0.2">
      <c r="T36490" s="11"/>
      <c r="U36490" s="11"/>
    </row>
    <row r="36491" spans="20:21" x14ac:dyDescent="0.2">
      <c r="T36491" s="11"/>
      <c r="U36491" s="11"/>
    </row>
    <row r="36492" spans="20:21" x14ac:dyDescent="0.2">
      <c r="T36492" s="11"/>
      <c r="U36492" s="11"/>
    </row>
    <row r="36493" spans="20:21" x14ac:dyDescent="0.2">
      <c r="T36493" s="11"/>
      <c r="U36493" s="11"/>
    </row>
    <row r="36494" spans="20:21" x14ac:dyDescent="0.2">
      <c r="T36494" s="11"/>
      <c r="U36494" s="11"/>
    </row>
    <row r="36495" spans="20:21" x14ac:dyDescent="0.2">
      <c r="T36495" s="11"/>
      <c r="U36495" s="11"/>
    </row>
    <row r="36496" spans="20:21" x14ac:dyDescent="0.2">
      <c r="T36496" s="11"/>
      <c r="U36496" s="11"/>
    </row>
    <row r="36497" spans="20:21" x14ac:dyDescent="0.2">
      <c r="T36497" s="11"/>
      <c r="U36497" s="11"/>
    </row>
    <row r="36498" spans="20:21" x14ac:dyDescent="0.2">
      <c r="T36498" s="11"/>
      <c r="U36498" s="11"/>
    </row>
    <row r="36499" spans="20:21" x14ac:dyDescent="0.2">
      <c r="T36499" s="11"/>
      <c r="U36499" s="11"/>
    </row>
    <row r="36500" spans="20:21" x14ac:dyDescent="0.2">
      <c r="T36500" s="11"/>
      <c r="U36500" s="11"/>
    </row>
    <row r="36501" spans="20:21" x14ac:dyDescent="0.2">
      <c r="T36501" s="11"/>
      <c r="U36501" s="11"/>
    </row>
    <row r="36502" spans="20:21" x14ac:dyDescent="0.2">
      <c r="T36502" s="11"/>
      <c r="U36502" s="11"/>
    </row>
    <row r="36503" spans="20:21" x14ac:dyDescent="0.2">
      <c r="T36503" s="11"/>
      <c r="U36503" s="11"/>
    </row>
    <row r="36504" spans="20:21" x14ac:dyDescent="0.2">
      <c r="T36504" s="11"/>
      <c r="U36504" s="11"/>
    </row>
    <row r="36505" spans="20:21" x14ac:dyDescent="0.2">
      <c r="T36505" s="11"/>
      <c r="U36505" s="11"/>
    </row>
    <row r="36506" spans="20:21" x14ac:dyDescent="0.2">
      <c r="T36506" s="11"/>
      <c r="U36506" s="11"/>
    </row>
    <row r="36507" spans="20:21" x14ac:dyDescent="0.2">
      <c r="T36507" s="11"/>
      <c r="U36507" s="11"/>
    </row>
    <row r="36508" spans="20:21" x14ac:dyDescent="0.2">
      <c r="T36508" s="11"/>
      <c r="U36508" s="11"/>
    </row>
    <row r="36509" spans="20:21" x14ac:dyDescent="0.2">
      <c r="T36509" s="11"/>
      <c r="U36509" s="11"/>
    </row>
    <row r="36510" spans="20:21" x14ac:dyDescent="0.2">
      <c r="T36510" s="11"/>
      <c r="U36510" s="11"/>
    </row>
    <row r="36511" spans="20:21" x14ac:dyDescent="0.2">
      <c r="T36511" s="11"/>
      <c r="U36511" s="11"/>
    </row>
    <row r="36512" spans="20:21" x14ac:dyDescent="0.2">
      <c r="T36512" s="11"/>
      <c r="U36512" s="11"/>
    </row>
    <row r="36513" spans="20:21" x14ac:dyDescent="0.2">
      <c r="T36513" s="11"/>
      <c r="U36513" s="11"/>
    </row>
    <row r="36514" spans="20:21" x14ac:dyDescent="0.2">
      <c r="T36514" s="11"/>
      <c r="U36514" s="11"/>
    </row>
    <row r="36515" spans="20:21" x14ac:dyDescent="0.2">
      <c r="T36515" s="11"/>
      <c r="U36515" s="11"/>
    </row>
    <row r="36516" spans="20:21" x14ac:dyDescent="0.2">
      <c r="T36516" s="11"/>
      <c r="U36516" s="11"/>
    </row>
    <row r="36517" spans="20:21" x14ac:dyDescent="0.2">
      <c r="T36517" s="11"/>
      <c r="U36517" s="11"/>
    </row>
    <row r="36518" spans="20:21" x14ac:dyDescent="0.2">
      <c r="T36518" s="11"/>
      <c r="U36518" s="11"/>
    </row>
    <row r="36519" spans="20:21" x14ac:dyDescent="0.2">
      <c r="T36519" s="11"/>
      <c r="U36519" s="11"/>
    </row>
    <row r="36520" spans="20:21" x14ac:dyDescent="0.2">
      <c r="T36520" s="11"/>
      <c r="U36520" s="11"/>
    </row>
    <row r="36521" spans="20:21" x14ac:dyDescent="0.2">
      <c r="T36521" s="11"/>
      <c r="U36521" s="11"/>
    </row>
    <row r="36522" spans="20:21" x14ac:dyDescent="0.2">
      <c r="T36522" s="11"/>
      <c r="U36522" s="11"/>
    </row>
    <row r="36523" spans="20:21" x14ac:dyDescent="0.2">
      <c r="T36523" s="11"/>
      <c r="U36523" s="11"/>
    </row>
    <row r="36524" spans="20:21" x14ac:dyDescent="0.2">
      <c r="T36524" s="11"/>
      <c r="U36524" s="11"/>
    </row>
    <row r="36525" spans="20:21" x14ac:dyDescent="0.2">
      <c r="T36525" s="11"/>
      <c r="U36525" s="11"/>
    </row>
    <row r="36526" spans="20:21" x14ac:dyDescent="0.2">
      <c r="T36526" s="11"/>
      <c r="U36526" s="11"/>
    </row>
    <row r="36527" spans="20:21" x14ac:dyDescent="0.2">
      <c r="T36527" s="11"/>
      <c r="U36527" s="11"/>
    </row>
    <row r="36528" spans="20:21" x14ac:dyDescent="0.2">
      <c r="T36528" s="11"/>
      <c r="U36528" s="11"/>
    </row>
    <row r="36529" spans="20:21" x14ac:dyDescent="0.2">
      <c r="T36529" s="11"/>
      <c r="U36529" s="11"/>
    </row>
    <row r="36530" spans="20:21" x14ac:dyDescent="0.2">
      <c r="T36530" s="11"/>
      <c r="U36530" s="11"/>
    </row>
    <row r="36531" spans="20:21" x14ac:dyDescent="0.2">
      <c r="T36531" s="11"/>
      <c r="U36531" s="11"/>
    </row>
    <row r="36532" spans="20:21" x14ac:dyDescent="0.2">
      <c r="T36532" s="11"/>
      <c r="U36532" s="11"/>
    </row>
    <row r="36533" spans="20:21" x14ac:dyDescent="0.2">
      <c r="T36533" s="11"/>
      <c r="U36533" s="11"/>
    </row>
    <row r="36534" spans="20:21" x14ac:dyDescent="0.2">
      <c r="T36534" s="11"/>
      <c r="U36534" s="11"/>
    </row>
    <row r="36535" spans="20:21" x14ac:dyDescent="0.2">
      <c r="T36535" s="11"/>
      <c r="U36535" s="11"/>
    </row>
    <row r="36536" spans="20:21" x14ac:dyDescent="0.2">
      <c r="T36536" s="11"/>
      <c r="U36536" s="11"/>
    </row>
    <row r="36537" spans="20:21" x14ac:dyDescent="0.2">
      <c r="T36537" s="11"/>
      <c r="U36537" s="11"/>
    </row>
    <row r="36538" spans="20:21" x14ac:dyDescent="0.2">
      <c r="T36538" s="11"/>
      <c r="U36538" s="11"/>
    </row>
    <row r="36539" spans="20:21" x14ac:dyDescent="0.2">
      <c r="T36539" s="11"/>
      <c r="U36539" s="11"/>
    </row>
    <row r="36540" spans="20:21" x14ac:dyDescent="0.2">
      <c r="T36540" s="11"/>
      <c r="U36540" s="11"/>
    </row>
    <row r="36541" spans="20:21" x14ac:dyDescent="0.2">
      <c r="T36541" s="11"/>
      <c r="U36541" s="11"/>
    </row>
    <row r="36542" spans="20:21" x14ac:dyDescent="0.2">
      <c r="T36542" s="11"/>
      <c r="U36542" s="11"/>
    </row>
    <row r="36543" spans="20:21" x14ac:dyDescent="0.2">
      <c r="T36543" s="11"/>
      <c r="U36543" s="11"/>
    </row>
    <row r="36544" spans="20:21" x14ac:dyDescent="0.2">
      <c r="T36544" s="11"/>
      <c r="U36544" s="11"/>
    </row>
    <row r="36545" spans="20:21" x14ac:dyDescent="0.2">
      <c r="T36545" s="11"/>
      <c r="U36545" s="11"/>
    </row>
    <row r="36546" spans="20:21" x14ac:dyDescent="0.2">
      <c r="T36546" s="11"/>
      <c r="U36546" s="11"/>
    </row>
    <row r="36547" spans="20:21" x14ac:dyDescent="0.2">
      <c r="T36547" s="11"/>
      <c r="U36547" s="11"/>
    </row>
    <row r="36548" spans="20:21" x14ac:dyDescent="0.2">
      <c r="T36548" s="11"/>
      <c r="U36548" s="11"/>
    </row>
    <row r="36549" spans="20:21" x14ac:dyDescent="0.2">
      <c r="T36549" s="11"/>
      <c r="U36549" s="11"/>
    </row>
    <row r="36550" spans="20:21" x14ac:dyDescent="0.2">
      <c r="T36550" s="11"/>
      <c r="U36550" s="11"/>
    </row>
    <row r="36551" spans="20:21" x14ac:dyDescent="0.2">
      <c r="T36551" s="11"/>
      <c r="U36551" s="11"/>
    </row>
    <row r="36552" spans="20:21" x14ac:dyDescent="0.2">
      <c r="T36552" s="11"/>
      <c r="U36552" s="11"/>
    </row>
    <row r="36553" spans="20:21" x14ac:dyDescent="0.2">
      <c r="T36553" s="11"/>
      <c r="U36553" s="11"/>
    </row>
    <row r="36554" spans="20:21" x14ac:dyDescent="0.2">
      <c r="T36554" s="11"/>
      <c r="U36554" s="11"/>
    </row>
    <row r="36555" spans="20:21" x14ac:dyDescent="0.2">
      <c r="T36555" s="11"/>
      <c r="U36555" s="11"/>
    </row>
    <row r="36556" spans="20:21" x14ac:dyDescent="0.2">
      <c r="T36556" s="11"/>
      <c r="U36556" s="11"/>
    </row>
    <row r="36557" spans="20:21" x14ac:dyDescent="0.2">
      <c r="T36557" s="11"/>
      <c r="U36557" s="11"/>
    </row>
    <row r="36558" spans="20:21" x14ac:dyDescent="0.2">
      <c r="T36558" s="11"/>
      <c r="U36558" s="11"/>
    </row>
    <row r="36559" spans="20:21" x14ac:dyDescent="0.2">
      <c r="T36559" s="11"/>
      <c r="U36559" s="11"/>
    </row>
    <row r="36560" spans="20:21" x14ac:dyDescent="0.2">
      <c r="T36560" s="11"/>
      <c r="U36560" s="11"/>
    </row>
    <row r="36561" spans="20:21" x14ac:dyDescent="0.2">
      <c r="T36561" s="11"/>
      <c r="U36561" s="11"/>
    </row>
    <row r="36562" spans="20:21" x14ac:dyDescent="0.2">
      <c r="T36562" s="11"/>
      <c r="U36562" s="11"/>
    </row>
    <row r="36563" spans="20:21" x14ac:dyDescent="0.2">
      <c r="T36563" s="11"/>
      <c r="U36563" s="11"/>
    </row>
    <row r="36564" spans="20:21" x14ac:dyDescent="0.2">
      <c r="T36564" s="11"/>
      <c r="U36564" s="11"/>
    </row>
    <row r="36565" spans="20:21" x14ac:dyDescent="0.2">
      <c r="T36565" s="11"/>
      <c r="U36565" s="11"/>
    </row>
    <row r="36566" spans="20:21" x14ac:dyDescent="0.2">
      <c r="T36566" s="11"/>
      <c r="U36566" s="11"/>
    </row>
    <row r="36567" spans="20:21" x14ac:dyDescent="0.2">
      <c r="T36567" s="11"/>
      <c r="U36567" s="11"/>
    </row>
    <row r="36568" spans="20:21" x14ac:dyDescent="0.2">
      <c r="T36568" s="11"/>
      <c r="U36568" s="11"/>
    </row>
    <row r="36569" spans="20:21" x14ac:dyDescent="0.2">
      <c r="T36569" s="11"/>
      <c r="U36569" s="11"/>
    </row>
    <row r="36570" spans="20:21" x14ac:dyDescent="0.2">
      <c r="T36570" s="11"/>
      <c r="U36570" s="11"/>
    </row>
    <row r="36571" spans="20:21" x14ac:dyDescent="0.2">
      <c r="T36571" s="11"/>
      <c r="U36571" s="11"/>
    </row>
    <row r="36572" spans="20:21" x14ac:dyDescent="0.2">
      <c r="T36572" s="11"/>
      <c r="U36572" s="11"/>
    </row>
    <row r="36573" spans="20:21" x14ac:dyDescent="0.2">
      <c r="T36573" s="11"/>
      <c r="U36573" s="11"/>
    </row>
    <row r="36574" spans="20:21" x14ac:dyDescent="0.2">
      <c r="T36574" s="11"/>
      <c r="U36574" s="11"/>
    </row>
    <row r="36575" spans="20:21" x14ac:dyDescent="0.2">
      <c r="T36575" s="11"/>
      <c r="U36575" s="11"/>
    </row>
    <row r="36576" spans="20:21" x14ac:dyDescent="0.2">
      <c r="T36576" s="11"/>
      <c r="U36576" s="11"/>
    </row>
    <row r="36577" spans="20:21" x14ac:dyDescent="0.2">
      <c r="T36577" s="11"/>
      <c r="U36577" s="11"/>
    </row>
    <row r="36578" spans="20:21" x14ac:dyDescent="0.2">
      <c r="T36578" s="11"/>
      <c r="U36578" s="11"/>
    </row>
    <row r="36579" spans="20:21" x14ac:dyDescent="0.2">
      <c r="T36579" s="11"/>
      <c r="U36579" s="11"/>
    </row>
    <row r="36580" spans="20:21" x14ac:dyDescent="0.2">
      <c r="T36580" s="11"/>
      <c r="U36580" s="11"/>
    </row>
    <row r="36581" spans="20:21" x14ac:dyDescent="0.2">
      <c r="T36581" s="11"/>
      <c r="U36581" s="11"/>
    </row>
    <row r="36582" spans="20:21" x14ac:dyDescent="0.2">
      <c r="T36582" s="11"/>
      <c r="U36582" s="11"/>
    </row>
    <row r="36583" spans="20:21" x14ac:dyDescent="0.2">
      <c r="T36583" s="11"/>
      <c r="U36583" s="11"/>
    </row>
    <row r="36584" spans="20:21" x14ac:dyDescent="0.2">
      <c r="T36584" s="11"/>
      <c r="U36584" s="11"/>
    </row>
    <row r="36585" spans="20:21" x14ac:dyDescent="0.2">
      <c r="T36585" s="11"/>
      <c r="U36585" s="11"/>
    </row>
    <row r="36586" spans="20:21" x14ac:dyDescent="0.2">
      <c r="T36586" s="11"/>
      <c r="U36586" s="11"/>
    </row>
    <row r="36587" spans="20:21" x14ac:dyDescent="0.2">
      <c r="T36587" s="11"/>
      <c r="U36587" s="11"/>
    </row>
    <row r="36588" spans="20:21" x14ac:dyDescent="0.2">
      <c r="T36588" s="11"/>
      <c r="U36588" s="11"/>
    </row>
    <row r="36589" spans="20:21" x14ac:dyDescent="0.2">
      <c r="T36589" s="11"/>
      <c r="U36589" s="11"/>
    </row>
    <row r="36590" spans="20:21" x14ac:dyDescent="0.2">
      <c r="T36590" s="11"/>
      <c r="U36590" s="11"/>
    </row>
    <row r="36591" spans="20:21" x14ac:dyDescent="0.2">
      <c r="T36591" s="11"/>
      <c r="U36591" s="11"/>
    </row>
    <row r="36592" spans="20:21" x14ac:dyDescent="0.2">
      <c r="T36592" s="11"/>
      <c r="U36592" s="11"/>
    </row>
    <row r="36593" spans="20:21" x14ac:dyDescent="0.2">
      <c r="T36593" s="11"/>
      <c r="U36593" s="11"/>
    </row>
    <row r="36594" spans="20:21" x14ac:dyDescent="0.2">
      <c r="T36594" s="11"/>
      <c r="U36594" s="11"/>
    </row>
    <row r="36595" spans="20:21" x14ac:dyDescent="0.2">
      <c r="T36595" s="11"/>
      <c r="U36595" s="11"/>
    </row>
    <row r="36596" spans="20:21" x14ac:dyDescent="0.2">
      <c r="T36596" s="11"/>
      <c r="U36596" s="11"/>
    </row>
    <row r="36597" spans="20:21" x14ac:dyDescent="0.2">
      <c r="T36597" s="11"/>
      <c r="U36597" s="11"/>
    </row>
    <row r="36598" spans="20:21" x14ac:dyDescent="0.2">
      <c r="T36598" s="11"/>
      <c r="U36598" s="11"/>
    </row>
    <row r="36599" spans="20:21" x14ac:dyDescent="0.2">
      <c r="T36599" s="11"/>
      <c r="U36599" s="11"/>
    </row>
    <row r="36600" spans="20:21" x14ac:dyDescent="0.2">
      <c r="T36600" s="11"/>
      <c r="U36600" s="11"/>
    </row>
    <row r="36601" spans="20:21" x14ac:dyDescent="0.2">
      <c r="T36601" s="11"/>
      <c r="U36601" s="11"/>
    </row>
    <row r="36602" spans="20:21" x14ac:dyDescent="0.2">
      <c r="T36602" s="11"/>
      <c r="U36602" s="11"/>
    </row>
    <row r="36603" spans="20:21" x14ac:dyDescent="0.2">
      <c r="T36603" s="11"/>
      <c r="U36603" s="11"/>
    </row>
    <row r="36604" spans="20:21" x14ac:dyDescent="0.2">
      <c r="T36604" s="11"/>
      <c r="U36604" s="11"/>
    </row>
    <row r="36605" spans="20:21" x14ac:dyDescent="0.2">
      <c r="T36605" s="11"/>
      <c r="U36605" s="11"/>
    </row>
    <row r="36606" spans="20:21" x14ac:dyDescent="0.2">
      <c r="T36606" s="11"/>
      <c r="U36606" s="11"/>
    </row>
    <row r="36607" spans="20:21" x14ac:dyDescent="0.2">
      <c r="T36607" s="11"/>
      <c r="U36607" s="11"/>
    </row>
    <row r="36608" spans="20:21" x14ac:dyDescent="0.2">
      <c r="T36608" s="11"/>
      <c r="U36608" s="11"/>
    </row>
    <row r="36609" spans="20:21" x14ac:dyDescent="0.2">
      <c r="T36609" s="11"/>
      <c r="U36609" s="11"/>
    </row>
    <row r="36610" spans="20:21" x14ac:dyDescent="0.2">
      <c r="T36610" s="11"/>
      <c r="U36610" s="11"/>
    </row>
    <row r="36611" spans="20:21" x14ac:dyDescent="0.2">
      <c r="T36611" s="11"/>
      <c r="U36611" s="11"/>
    </row>
    <row r="36612" spans="20:21" x14ac:dyDescent="0.2">
      <c r="T36612" s="11"/>
      <c r="U36612" s="11"/>
    </row>
    <row r="36613" spans="20:21" x14ac:dyDescent="0.2">
      <c r="T36613" s="11"/>
      <c r="U36613" s="11"/>
    </row>
    <row r="36614" spans="20:21" x14ac:dyDescent="0.2">
      <c r="T36614" s="11"/>
      <c r="U36614" s="11"/>
    </row>
    <row r="36615" spans="20:21" x14ac:dyDescent="0.2">
      <c r="T36615" s="11"/>
      <c r="U36615" s="11"/>
    </row>
    <row r="36616" spans="20:21" x14ac:dyDescent="0.2">
      <c r="T36616" s="11"/>
      <c r="U36616" s="11"/>
    </row>
    <row r="36617" spans="20:21" x14ac:dyDescent="0.2">
      <c r="T36617" s="11"/>
      <c r="U36617" s="11"/>
    </row>
    <row r="36618" spans="20:21" x14ac:dyDescent="0.2">
      <c r="T36618" s="11"/>
      <c r="U36618" s="11"/>
    </row>
    <row r="36619" spans="20:21" x14ac:dyDescent="0.2">
      <c r="T36619" s="11"/>
      <c r="U36619" s="11"/>
    </row>
    <row r="36620" spans="20:21" x14ac:dyDescent="0.2">
      <c r="T36620" s="11"/>
      <c r="U36620" s="11"/>
    </row>
    <row r="36621" spans="20:21" x14ac:dyDescent="0.2">
      <c r="T36621" s="11"/>
      <c r="U36621" s="11"/>
    </row>
    <row r="36622" spans="20:21" x14ac:dyDescent="0.2">
      <c r="T36622" s="11"/>
      <c r="U36622" s="11"/>
    </row>
    <row r="36623" spans="20:21" x14ac:dyDescent="0.2">
      <c r="T36623" s="11"/>
      <c r="U36623" s="11"/>
    </row>
    <row r="36624" spans="20:21" x14ac:dyDescent="0.2">
      <c r="T36624" s="11"/>
      <c r="U36624" s="11"/>
    </row>
    <row r="36625" spans="20:21" x14ac:dyDescent="0.2">
      <c r="T36625" s="11"/>
      <c r="U36625" s="11"/>
    </row>
    <row r="36626" spans="20:21" x14ac:dyDescent="0.2">
      <c r="T36626" s="11"/>
      <c r="U36626" s="11"/>
    </row>
    <row r="36627" spans="20:21" x14ac:dyDescent="0.2">
      <c r="T36627" s="11"/>
      <c r="U36627" s="11"/>
    </row>
    <row r="36628" spans="20:21" x14ac:dyDescent="0.2">
      <c r="T36628" s="11"/>
      <c r="U36628" s="11"/>
    </row>
    <row r="36629" spans="20:21" x14ac:dyDescent="0.2">
      <c r="T36629" s="11"/>
      <c r="U36629" s="11"/>
    </row>
    <row r="36630" spans="20:21" x14ac:dyDescent="0.2">
      <c r="T36630" s="11"/>
      <c r="U36630" s="11"/>
    </row>
    <row r="36631" spans="20:21" x14ac:dyDescent="0.2">
      <c r="T36631" s="11"/>
      <c r="U36631" s="11"/>
    </row>
    <row r="36632" spans="20:21" x14ac:dyDescent="0.2">
      <c r="T36632" s="11"/>
      <c r="U36632" s="11"/>
    </row>
    <row r="36633" spans="20:21" x14ac:dyDescent="0.2">
      <c r="T36633" s="11"/>
      <c r="U36633" s="11"/>
    </row>
    <row r="36634" spans="20:21" x14ac:dyDescent="0.2">
      <c r="T36634" s="11"/>
      <c r="U36634" s="11"/>
    </row>
    <row r="36635" spans="20:21" x14ac:dyDescent="0.2">
      <c r="T36635" s="11"/>
      <c r="U36635" s="11"/>
    </row>
    <row r="36636" spans="20:21" x14ac:dyDescent="0.2">
      <c r="T36636" s="11"/>
      <c r="U36636" s="11"/>
    </row>
    <row r="36637" spans="20:21" x14ac:dyDescent="0.2">
      <c r="T36637" s="11"/>
      <c r="U36637" s="11"/>
    </row>
    <row r="36638" spans="20:21" x14ac:dyDescent="0.2">
      <c r="T36638" s="11"/>
      <c r="U36638" s="11"/>
    </row>
    <row r="36639" spans="20:21" x14ac:dyDescent="0.2">
      <c r="T36639" s="11"/>
      <c r="U36639" s="11"/>
    </row>
    <row r="36640" spans="20:21" x14ac:dyDescent="0.2">
      <c r="T36640" s="11"/>
      <c r="U36640" s="11"/>
    </row>
    <row r="36641" spans="20:21" x14ac:dyDescent="0.2">
      <c r="T36641" s="11"/>
      <c r="U36641" s="11"/>
    </row>
    <row r="36642" spans="20:21" x14ac:dyDescent="0.2">
      <c r="T36642" s="11"/>
      <c r="U36642" s="11"/>
    </row>
    <row r="36643" spans="20:21" x14ac:dyDescent="0.2">
      <c r="T36643" s="11"/>
      <c r="U36643" s="11"/>
    </row>
    <row r="36644" spans="20:21" x14ac:dyDescent="0.2">
      <c r="T36644" s="11"/>
      <c r="U36644" s="11"/>
    </row>
    <row r="36645" spans="20:21" x14ac:dyDescent="0.2">
      <c r="T36645" s="11"/>
      <c r="U36645" s="11"/>
    </row>
    <row r="36646" spans="20:21" x14ac:dyDescent="0.2">
      <c r="T36646" s="11"/>
      <c r="U36646" s="11"/>
    </row>
    <row r="36647" spans="20:21" x14ac:dyDescent="0.2">
      <c r="T36647" s="11"/>
      <c r="U36647" s="11"/>
    </row>
    <row r="36648" spans="20:21" x14ac:dyDescent="0.2">
      <c r="T36648" s="11"/>
      <c r="U36648" s="11"/>
    </row>
    <row r="36649" spans="20:21" x14ac:dyDescent="0.2">
      <c r="T36649" s="11"/>
      <c r="U36649" s="11"/>
    </row>
    <row r="36650" spans="20:21" x14ac:dyDescent="0.2">
      <c r="T36650" s="11"/>
      <c r="U36650" s="11"/>
    </row>
    <row r="36651" spans="20:21" x14ac:dyDescent="0.2">
      <c r="T36651" s="11"/>
      <c r="U36651" s="11"/>
    </row>
    <row r="36652" spans="20:21" x14ac:dyDescent="0.2">
      <c r="T36652" s="11"/>
      <c r="U36652" s="11"/>
    </row>
    <row r="36653" spans="20:21" x14ac:dyDescent="0.2">
      <c r="T36653" s="11"/>
      <c r="U36653" s="11"/>
    </row>
    <row r="36654" spans="20:21" x14ac:dyDescent="0.2">
      <c r="T36654" s="11"/>
      <c r="U36654" s="11"/>
    </row>
    <row r="36655" spans="20:21" x14ac:dyDescent="0.2">
      <c r="T36655" s="11"/>
      <c r="U36655" s="11"/>
    </row>
    <row r="36656" spans="20:21" x14ac:dyDescent="0.2">
      <c r="T36656" s="11"/>
      <c r="U36656" s="11"/>
    </row>
    <row r="36657" spans="20:21" x14ac:dyDescent="0.2">
      <c r="T36657" s="11"/>
      <c r="U36657" s="11"/>
    </row>
    <row r="36658" spans="20:21" x14ac:dyDescent="0.2">
      <c r="T36658" s="11"/>
      <c r="U36658" s="11"/>
    </row>
    <row r="36659" spans="20:21" x14ac:dyDescent="0.2">
      <c r="T36659" s="11"/>
      <c r="U36659" s="11"/>
    </row>
    <row r="36660" spans="20:21" x14ac:dyDescent="0.2">
      <c r="T36660" s="11"/>
      <c r="U36660" s="11"/>
    </row>
    <row r="36661" spans="20:21" x14ac:dyDescent="0.2">
      <c r="T36661" s="11"/>
      <c r="U36661" s="11"/>
    </row>
    <row r="36662" spans="20:21" x14ac:dyDescent="0.2">
      <c r="T36662" s="11"/>
      <c r="U36662" s="11"/>
    </row>
    <row r="36663" spans="20:21" x14ac:dyDescent="0.2">
      <c r="T36663" s="11"/>
      <c r="U36663" s="11"/>
    </row>
    <row r="36664" spans="20:21" x14ac:dyDescent="0.2">
      <c r="T36664" s="11"/>
      <c r="U36664" s="11"/>
    </row>
    <row r="36665" spans="20:21" x14ac:dyDescent="0.2">
      <c r="T36665" s="11"/>
      <c r="U36665" s="11"/>
    </row>
    <row r="36666" spans="20:21" x14ac:dyDescent="0.2">
      <c r="T36666" s="11"/>
      <c r="U36666" s="11"/>
    </row>
    <row r="36667" spans="20:21" x14ac:dyDescent="0.2">
      <c r="T36667" s="11"/>
      <c r="U36667" s="11"/>
    </row>
    <row r="36668" spans="20:21" x14ac:dyDescent="0.2">
      <c r="T36668" s="11"/>
      <c r="U36668" s="11"/>
    </row>
    <row r="36669" spans="20:21" x14ac:dyDescent="0.2">
      <c r="T36669" s="11"/>
      <c r="U36669" s="11"/>
    </row>
    <row r="36670" spans="20:21" x14ac:dyDescent="0.2">
      <c r="T36670" s="11"/>
      <c r="U36670" s="11"/>
    </row>
    <row r="36671" spans="20:21" x14ac:dyDescent="0.2">
      <c r="T36671" s="11"/>
      <c r="U36671" s="11"/>
    </row>
    <row r="36672" spans="20:21" x14ac:dyDescent="0.2">
      <c r="T36672" s="11"/>
      <c r="U36672" s="11"/>
    </row>
    <row r="36673" spans="20:21" x14ac:dyDescent="0.2">
      <c r="T36673" s="11"/>
      <c r="U36673" s="11"/>
    </row>
    <row r="36674" spans="20:21" x14ac:dyDescent="0.2">
      <c r="T36674" s="11"/>
      <c r="U36674" s="11"/>
    </row>
    <row r="36675" spans="20:21" x14ac:dyDescent="0.2">
      <c r="T36675" s="11"/>
      <c r="U36675" s="11"/>
    </row>
    <row r="36676" spans="20:21" x14ac:dyDescent="0.2">
      <c r="T36676" s="11"/>
      <c r="U36676" s="11"/>
    </row>
    <row r="36677" spans="20:21" x14ac:dyDescent="0.2">
      <c r="T36677" s="11"/>
      <c r="U36677" s="11"/>
    </row>
    <row r="36678" spans="20:21" x14ac:dyDescent="0.2">
      <c r="T36678" s="11"/>
      <c r="U36678" s="11"/>
    </row>
    <row r="36679" spans="20:21" x14ac:dyDescent="0.2">
      <c r="T36679" s="11"/>
      <c r="U36679" s="11"/>
    </row>
    <row r="36680" spans="20:21" x14ac:dyDescent="0.2">
      <c r="T36680" s="11"/>
      <c r="U36680" s="11"/>
    </row>
    <row r="36681" spans="20:21" x14ac:dyDescent="0.2">
      <c r="T36681" s="11"/>
      <c r="U36681" s="11"/>
    </row>
    <row r="36682" spans="20:21" x14ac:dyDescent="0.2">
      <c r="T36682" s="11"/>
      <c r="U36682" s="11"/>
    </row>
    <row r="36683" spans="20:21" x14ac:dyDescent="0.2">
      <c r="T36683" s="11"/>
      <c r="U36683" s="11"/>
    </row>
    <row r="36684" spans="20:21" x14ac:dyDescent="0.2">
      <c r="T36684" s="11"/>
      <c r="U36684" s="11"/>
    </row>
    <row r="36685" spans="20:21" x14ac:dyDescent="0.2">
      <c r="T36685" s="11"/>
      <c r="U36685" s="11"/>
    </row>
    <row r="36686" spans="20:21" x14ac:dyDescent="0.2">
      <c r="T36686" s="11"/>
      <c r="U36686" s="11"/>
    </row>
    <row r="36687" spans="20:21" x14ac:dyDescent="0.2">
      <c r="T36687" s="11"/>
      <c r="U36687" s="11"/>
    </row>
    <row r="36688" spans="20:21" x14ac:dyDescent="0.2">
      <c r="T36688" s="11"/>
      <c r="U36688" s="11"/>
    </row>
    <row r="36689" spans="20:21" x14ac:dyDescent="0.2">
      <c r="T36689" s="11"/>
      <c r="U36689" s="11"/>
    </row>
    <row r="36690" spans="20:21" x14ac:dyDescent="0.2">
      <c r="T36690" s="11"/>
      <c r="U36690" s="11"/>
    </row>
    <row r="36691" spans="20:21" x14ac:dyDescent="0.2">
      <c r="T36691" s="11"/>
      <c r="U36691" s="11"/>
    </row>
    <row r="36692" spans="20:21" x14ac:dyDescent="0.2">
      <c r="T36692" s="11"/>
      <c r="U36692" s="11"/>
    </row>
    <row r="36693" spans="20:21" x14ac:dyDescent="0.2">
      <c r="T36693" s="11"/>
      <c r="U36693" s="11"/>
    </row>
    <row r="36694" spans="20:21" x14ac:dyDescent="0.2">
      <c r="T36694" s="11"/>
      <c r="U36694" s="11"/>
    </row>
    <row r="36695" spans="20:21" x14ac:dyDescent="0.2">
      <c r="T36695" s="11"/>
      <c r="U36695" s="11"/>
    </row>
    <row r="36696" spans="20:21" x14ac:dyDescent="0.2">
      <c r="T36696" s="11"/>
      <c r="U36696" s="11"/>
    </row>
    <row r="36697" spans="20:21" x14ac:dyDescent="0.2">
      <c r="T36697" s="11"/>
      <c r="U36697" s="11"/>
    </row>
    <row r="36698" spans="20:21" x14ac:dyDescent="0.2">
      <c r="T36698" s="11"/>
      <c r="U36698" s="11"/>
    </row>
    <row r="36699" spans="20:21" x14ac:dyDescent="0.2">
      <c r="T36699" s="11"/>
      <c r="U36699" s="11"/>
    </row>
    <row r="36700" spans="20:21" x14ac:dyDescent="0.2">
      <c r="T36700" s="11"/>
      <c r="U36700" s="11"/>
    </row>
    <row r="36701" spans="20:21" x14ac:dyDescent="0.2">
      <c r="T36701" s="11"/>
      <c r="U36701" s="11"/>
    </row>
    <row r="36702" spans="20:21" x14ac:dyDescent="0.2">
      <c r="T36702" s="11"/>
      <c r="U36702" s="11"/>
    </row>
    <row r="36703" spans="20:21" x14ac:dyDescent="0.2">
      <c r="T36703" s="11"/>
      <c r="U36703" s="11"/>
    </row>
    <row r="36704" spans="20:21" x14ac:dyDescent="0.2">
      <c r="T36704" s="11"/>
      <c r="U36704" s="11"/>
    </row>
    <row r="36705" spans="20:21" x14ac:dyDescent="0.2">
      <c r="T36705" s="11"/>
      <c r="U36705" s="11"/>
    </row>
    <row r="36706" spans="20:21" x14ac:dyDescent="0.2">
      <c r="T36706" s="11"/>
      <c r="U36706" s="11"/>
    </row>
    <row r="36707" spans="20:21" x14ac:dyDescent="0.2">
      <c r="T36707" s="11"/>
      <c r="U36707" s="11"/>
    </row>
    <row r="36708" spans="20:21" x14ac:dyDescent="0.2">
      <c r="T36708" s="11"/>
      <c r="U36708" s="11"/>
    </row>
    <row r="36709" spans="20:21" x14ac:dyDescent="0.2">
      <c r="T36709" s="11"/>
      <c r="U36709" s="11"/>
    </row>
    <row r="36710" spans="20:21" x14ac:dyDescent="0.2">
      <c r="T36710" s="11"/>
      <c r="U36710" s="11"/>
    </row>
    <row r="36711" spans="20:21" x14ac:dyDescent="0.2">
      <c r="T36711" s="11"/>
      <c r="U36711" s="11"/>
    </row>
    <row r="36712" spans="20:21" x14ac:dyDescent="0.2">
      <c r="T36712" s="11"/>
      <c r="U36712" s="11"/>
    </row>
    <row r="36713" spans="20:21" x14ac:dyDescent="0.2">
      <c r="T36713" s="11"/>
      <c r="U36713" s="11"/>
    </row>
    <row r="36714" spans="20:21" x14ac:dyDescent="0.2">
      <c r="T36714" s="11"/>
      <c r="U36714" s="11"/>
    </row>
    <row r="36715" spans="20:21" x14ac:dyDescent="0.2">
      <c r="T36715" s="11"/>
      <c r="U36715" s="11"/>
    </row>
    <row r="36716" spans="20:21" x14ac:dyDescent="0.2">
      <c r="T36716" s="11"/>
      <c r="U36716" s="11"/>
    </row>
    <row r="36717" spans="20:21" x14ac:dyDescent="0.2">
      <c r="T36717" s="11"/>
      <c r="U36717" s="11"/>
    </row>
    <row r="36718" spans="20:21" x14ac:dyDescent="0.2">
      <c r="T36718" s="11"/>
      <c r="U36718" s="11"/>
    </row>
    <row r="36719" spans="20:21" x14ac:dyDescent="0.2">
      <c r="T36719" s="11"/>
      <c r="U36719" s="11"/>
    </row>
    <row r="36720" spans="20:21" x14ac:dyDescent="0.2">
      <c r="T36720" s="11"/>
      <c r="U36720" s="11"/>
    </row>
    <row r="36721" spans="20:21" x14ac:dyDescent="0.2">
      <c r="T36721" s="11"/>
      <c r="U36721" s="11"/>
    </row>
    <row r="36722" spans="20:21" x14ac:dyDescent="0.2">
      <c r="T36722" s="11"/>
      <c r="U36722" s="11"/>
    </row>
    <row r="36723" spans="20:21" x14ac:dyDescent="0.2">
      <c r="T36723" s="11"/>
      <c r="U36723" s="11"/>
    </row>
    <row r="36724" spans="20:21" x14ac:dyDescent="0.2">
      <c r="T36724" s="11"/>
      <c r="U36724" s="11"/>
    </row>
    <row r="36725" spans="20:21" x14ac:dyDescent="0.2">
      <c r="T36725" s="11"/>
      <c r="U36725" s="11"/>
    </row>
    <row r="36726" spans="20:21" x14ac:dyDescent="0.2">
      <c r="T36726" s="11"/>
      <c r="U36726" s="11"/>
    </row>
    <row r="36727" spans="20:21" x14ac:dyDescent="0.2">
      <c r="T36727" s="11"/>
      <c r="U36727" s="11"/>
    </row>
    <row r="36728" spans="20:21" x14ac:dyDescent="0.2">
      <c r="T36728" s="11"/>
      <c r="U36728" s="11"/>
    </row>
    <row r="36729" spans="20:21" x14ac:dyDescent="0.2">
      <c r="T36729" s="11"/>
      <c r="U36729" s="11"/>
    </row>
    <row r="36730" spans="20:21" x14ac:dyDescent="0.2">
      <c r="T36730" s="11"/>
      <c r="U36730" s="11"/>
    </row>
    <row r="36731" spans="20:21" x14ac:dyDescent="0.2">
      <c r="T36731" s="11"/>
      <c r="U36731" s="11"/>
    </row>
    <row r="36732" spans="20:21" x14ac:dyDescent="0.2">
      <c r="T36732" s="11"/>
      <c r="U36732" s="11"/>
    </row>
    <row r="36733" spans="20:21" x14ac:dyDescent="0.2">
      <c r="T36733" s="11"/>
      <c r="U36733" s="11"/>
    </row>
    <row r="36734" spans="20:21" x14ac:dyDescent="0.2">
      <c r="T36734" s="11"/>
      <c r="U36734" s="11"/>
    </row>
    <row r="36735" spans="20:21" x14ac:dyDescent="0.2">
      <c r="T36735" s="11"/>
      <c r="U36735" s="11"/>
    </row>
    <row r="36736" spans="20:21" x14ac:dyDescent="0.2">
      <c r="T36736" s="11"/>
      <c r="U36736" s="11"/>
    </row>
    <row r="36737" spans="20:21" x14ac:dyDescent="0.2">
      <c r="T36737" s="11"/>
      <c r="U36737" s="11"/>
    </row>
    <row r="36738" spans="20:21" x14ac:dyDescent="0.2">
      <c r="T36738" s="11"/>
      <c r="U36738" s="11"/>
    </row>
    <row r="36739" spans="20:21" x14ac:dyDescent="0.2">
      <c r="T36739" s="11"/>
      <c r="U36739" s="11"/>
    </row>
    <row r="36740" spans="20:21" x14ac:dyDescent="0.2">
      <c r="T36740" s="11"/>
      <c r="U36740" s="11"/>
    </row>
    <row r="36741" spans="20:21" x14ac:dyDescent="0.2">
      <c r="T36741" s="11"/>
      <c r="U36741" s="11"/>
    </row>
    <row r="36742" spans="20:21" x14ac:dyDescent="0.2">
      <c r="T36742" s="11"/>
      <c r="U36742" s="11"/>
    </row>
    <row r="36743" spans="20:21" x14ac:dyDescent="0.2">
      <c r="T36743" s="11"/>
      <c r="U36743" s="11"/>
    </row>
    <row r="36744" spans="20:21" x14ac:dyDescent="0.2">
      <c r="T36744" s="11"/>
      <c r="U36744" s="11"/>
    </row>
    <row r="36745" spans="20:21" x14ac:dyDescent="0.2">
      <c r="T36745" s="11"/>
      <c r="U36745" s="11"/>
    </row>
    <row r="36746" spans="20:21" x14ac:dyDescent="0.2">
      <c r="T36746" s="11"/>
      <c r="U36746" s="11"/>
    </row>
    <row r="36747" spans="20:21" x14ac:dyDescent="0.2">
      <c r="T36747" s="11"/>
      <c r="U36747" s="11"/>
    </row>
    <row r="36748" spans="20:21" x14ac:dyDescent="0.2">
      <c r="T36748" s="11"/>
      <c r="U36748" s="11"/>
    </row>
    <row r="36749" spans="20:21" x14ac:dyDescent="0.2">
      <c r="T36749" s="11"/>
      <c r="U36749" s="11"/>
    </row>
    <row r="36750" spans="20:21" x14ac:dyDescent="0.2">
      <c r="T36750" s="11"/>
      <c r="U36750" s="11"/>
    </row>
    <row r="36751" spans="20:21" x14ac:dyDescent="0.2">
      <c r="T36751" s="11"/>
      <c r="U36751" s="11"/>
    </row>
    <row r="36752" spans="20:21" x14ac:dyDescent="0.2">
      <c r="T36752" s="11"/>
      <c r="U36752" s="11"/>
    </row>
    <row r="36753" spans="20:21" x14ac:dyDescent="0.2">
      <c r="T36753" s="11"/>
      <c r="U36753" s="11"/>
    </row>
    <row r="36754" spans="20:21" x14ac:dyDescent="0.2">
      <c r="T36754" s="11"/>
      <c r="U36754" s="11"/>
    </row>
    <row r="36755" spans="20:21" x14ac:dyDescent="0.2">
      <c r="T36755" s="11"/>
      <c r="U36755" s="11"/>
    </row>
    <row r="36756" spans="20:21" x14ac:dyDescent="0.2">
      <c r="T36756" s="11"/>
      <c r="U36756" s="11"/>
    </row>
    <row r="36757" spans="20:21" x14ac:dyDescent="0.2">
      <c r="T36757" s="11"/>
      <c r="U36757" s="11"/>
    </row>
    <row r="36758" spans="20:21" x14ac:dyDescent="0.2">
      <c r="T36758" s="11"/>
      <c r="U36758" s="11"/>
    </row>
    <row r="36759" spans="20:21" x14ac:dyDescent="0.2">
      <c r="T36759" s="11"/>
      <c r="U36759" s="11"/>
    </row>
    <row r="36760" spans="20:21" x14ac:dyDescent="0.2">
      <c r="T36760" s="11"/>
      <c r="U36760" s="11"/>
    </row>
    <row r="36761" spans="20:21" x14ac:dyDescent="0.2">
      <c r="T36761" s="11"/>
      <c r="U36761" s="11"/>
    </row>
    <row r="36762" spans="20:21" x14ac:dyDescent="0.2">
      <c r="T36762" s="11"/>
      <c r="U36762" s="11"/>
    </row>
    <row r="36763" spans="20:21" x14ac:dyDescent="0.2">
      <c r="T36763" s="11"/>
      <c r="U36763" s="11"/>
    </row>
    <row r="36764" spans="20:21" x14ac:dyDescent="0.2">
      <c r="T36764" s="11"/>
      <c r="U36764" s="11"/>
    </row>
    <row r="36765" spans="20:21" x14ac:dyDescent="0.2">
      <c r="T36765" s="11"/>
      <c r="U36765" s="11"/>
    </row>
    <row r="36766" spans="20:21" x14ac:dyDescent="0.2">
      <c r="T36766" s="11"/>
      <c r="U36766" s="11"/>
    </row>
    <row r="36767" spans="20:21" x14ac:dyDescent="0.2">
      <c r="T36767" s="11"/>
      <c r="U36767" s="11"/>
    </row>
    <row r="36768" spans="20:21" x14ac:dyDescent="0.2">
      <c r="T36768" s="11"/>
      <c r="U36768" s="11"/>
    </row>
    <row r="36769" spans="20:21" x14ac:dyDescent="0.2">
      <c r="T36769" s="11"/>
      <c r="U36769" s="11"/>
    </row>
    <row r="36770" spans="20:21" x14ac:dyDescent="0.2">
      <c r="T36770" s="11"/>
      <c r="U36770" s="11"/>
    </row>
    <row r="36771" spans="20:21" x14ac:dyDescent="0.2">
      <c r="T36771" s="11"/>
      <c r="U36771" s="11"/>
    </row>
    <row r="36772" spans="20:21" x14ac:dyDescent="0.2">
      <c r="T36772" s="11"/>
      <c r="U36772" s="11"/>
    </row>
    <row r="36773" spans="20:21" x14ac:dyDescent="0.2">
      <c r="T36773" s="11"/>
      <c r="U36773" s="11"/>
    </row>
    <row r="36774" spans="20:21" x14ac:dyDescent="0.2">
      <c r="T36774" s="11"/>
      <c r="U36774" s="11"/>
    </row>
    <row r="36775" spans="20:21" x14ac:dyDescent="0.2">
      <c r="T36775" s="11"/>
      <c r="U36775" s="11"/>
    </row>
    <row r="36776" spans="20:21" x14ac:dyDescent="0.2">
      <c r="T36776" s="11"/>
      <c r="U36776" s="11"/>
    </row>
    <row r="36777" spans="20:21" x14ac:dyDescent="0.2">
      <c r="T36777" s="11"/>
      <c r="U36777" s="11"/>
    </row>
    <row r="36778" spans="20:21" x14ac:dyDescent="0.2">
      <c r="T36778" s="11"/>
      <c r="U36778" s="11"/>
    </row>
    <row r="36779" spans="20:21" x14ac:dyDescent="0.2">
      <c r="T36779" s="11"/>
      <c r="U36779" s="11"/>
    </row>
    <row r="36780" spans="20:21" x14ac:dyDescent="0.2">
      <c r="T36780" s="11"/>
      <c r="U36780" s="11"/>
    </row>
    <row r="36781" spans="20:21" x14ac:dyDescent="0.2">
      <c r="T36781" s="11"/>
      <c r="U36781" s="11"/>
    </row>
    <row r="36782" spans="20:21" x14ac:dyDescent="0.2">
      <c r="T36782" s="11"/>
      <c r="U36782" s="11"/>
    </row>
    <row r="36783" spans="20:21" x14ac:dyDescent="0.2">
      <c r="T36783" s="11"/>
      <c r="U36783" s="11"/>
    </row>
    <row r="36784" spans="20:21" x14ac:dyDescent="0.2">
      <c r="T36784" s="11"/>
      <c r="U36784" s="11"/>
    </row>
    <row r="36785" spans="20:21" x14ac:dyDescent="0.2">
      <c r="T36785" s="11"/>
      <c r="U36785" s="11"/>
    </row>
    <row r="36786" spans="20:21" x14ac:dyDescent="0.2">
      <c r="T36786" s="11"/>
      <c r="U36786" s="11"/>
    </row>
    <row r="36787" spans="20:21" x14ac:dyDescent="0.2">
      <c r="T36787" s="11"/>
      <c r="U36787" s="11"/>
    </row>
    <row r="36788" spans="20:21" x14ac:dyDescent="0.2">
      <c r="T36788" s="11"/>
      <c r="U36788" s="11"/>
    </row>
    <row r="36789" spans="20:21" x14ac:dyDescent="0.2">
      <c r="T36789" s="11"/>
      <c r="U36789" s="11"/>
    </row>
    <row r="36790" spans="20:21" x14ac:dyDescent="0.2">
      <c r="T36790" s="11"/>
      <c r="U36790" s="11"/>
    </row>
    <row r="36791" spans="20:21" x14ac:dyDescent="0.2">
      <c r="T36791" s="11"/>
      <c r="U36791" s="11"/>
    </row>
    <row r="36792" spans="20:21" x14ac:dyDescent="0.2">
      <c r="T36792" s="11"/>
      <c r="U36792" s="11"/>
    </row>
    <row r="36793" spans="20:21" x14ac:dyDescent="0.2">
      <c r="T36793" s="11"/>
      <c r="U36793" s="11"/>
    </row>
    <row r="36794" spans="20:21" x14ac:dyDescent="0.2">
      <c r="T36794" s="11"/>
      <c r="U36794" s="11"/>
    </row>
    <row r="36795" spans="20:21" x14ac:dyDescent="0.2">
      <c r="T36795" s="11"/>
      <c r="U36795" s="11"/>
    </row>
    <row r="36796" spans="20:21" x14ac:dyDescent="0.2">
      <c r="T36796" s="11"/>
      <c r="U36796" s="11"/>
    </row>
    <row r="36797" spans="20:21" x14ac:dyDescent="0.2">
      <c r="T36797" s="11"/>
      <c r="U36797" s="11"/>
    </row>
    <row r="36798" spans="20:21" x14ac:dyDescent="0.2">
      <c r="T36798" s="11"/>
      <c r="U36798" s="11"/>
    </row>
    <row r="36799" spans="20:21" x14ac:dyDescent="0.2">
      <c r="T36799" s="11"/>
      <c r="U36799" s="11"/>
    </row>
    <row r="36800" spans="20:21" x14ac:dyDescent="0.2">
      <c r="T36800" s="11"/>
      <c r="U36800" s="11"/>
    </row>
    <row r="36801" spans="20:21" x14ac:dyDescent="0.2">
      <c r="T36801" s="11"/>
      <c r="U36801" s="11"/>
    </row>
    <row r="36802" spans="20:21" x14ac:dyDescent="0.2">
      <c r="T36802" s="11"/>
      <c r="U36802" s="11"/>
    </row>
    <row r="36803" spans="20:21" x14ac:dyDescent="0.2">
      <c r="T36803" s="11"/>
      <c r="U36803" s="11"/>
    </row>
    <row r="36804" spans="20:21" x14ac:dyDescent="0.2">
      <c r="T36804" s="11"/>
      <c r="U36804" s="11"/>
    </row>
    <row r="36805" spans="20:21" x14ac:dyDescent="0.2">
      <c r="T36805" s="11"/>
      <c r="U36805" s="11"/>
    </row>
    <row r="36806" spans="20:21" x14ac:dyDescent="0.2">
      <c r="T36806" s="11"/>
      <c r="U36806" s="11"/>
    </row>
    <row r="36807" spans="20:21" x14ac:dyDescent="0.2">
      <c r="T36807" s="11"/>
      <c r="U36807" s="11"/>
    </row>
    <row r="36808" spans="20:21" x14ac:dyDescent="0.2">
      <c r="T36808" s="11"/>
      <c r="U36808" s="11"/>
    </row>
    <row r="36809" spans="20:21" x14ac:dyDescent="0.2">
      <c r="T36809" s="11"/>
      <c r="U36809" s="11"/>
    </row>
    <row r="36810" spans="20:21" x14ac:dyDescent="0.2">
      <c r="T36810" s="11"/>
      <c r="U36810" s="11"/>
    </row>
    <row r="36811" spans="20:21" x14ac:dyDescent="0.2">
      <c r="T36811" s="11"/>
      <c r="U36811" s="11"/>
    </row>
    <row r="36812" spans="20:21" x14ac:dyDescent="0.2">
      <c r="T36812" s="11"/>
      <c r="U36812" s="11"/>
    </row>
    <row r="36813" spans="20:21" x14ac:dyDescent="0.2">
      <c r="T36813" s="11"/>
      <c r="U36813" s="11"/>
    </row>
    <row r="36814" spans="20:21" x14ac:dyDescent="0.2">
      <c r="T36814" s="11"/>
      <c r="U36814" s="11"/>
    </row>
    <row r="36815" spans="20:21" x14ac:dyDescent="0.2">
      <c r="T36815" s="11"/>
      <c r="U36815" s="11"/>
    </row>
    <row r="36816" spans="20:21" x14ac:dyDescent="0.2">
      <c r="T36816" s="11"/>
      <c r="U36816" s="11"/>
    </row>
    <row r="36817" spans="20:21" x14ac:dyDescent="0.2">
      <c r="T36817" s="11"/>
      <c r="U36817" s="11"/>
    </row>
    <row r="36818" spans="20:21" x14ac:dyDescent="0.2">
      <c r="T36818" s="11"/>
      <c r="U36818" s="11"/>
    </row>
    <row r="36819" spans="20:21" x14ac:dyDescent="0.2">
      <c r="T36819" s="11"/>
      <c r="U36819" s="11"/>
    </row>
    <row r="36820" spans="20:21" x14ac:dyDescent="0.2">
      <c r="T36820" s="11"/>
      <c r="U36820" s="11"/>
    </row>
    <row r="36821" spans="20:21" x14ac:dyDescent="0.2">
      <c r="T36821" s="11"/>
      <c r="U36821" s="11"/>
    </row>
    <row r="36822" spans="20:21" x14ac:dyDescent="0.2">
      <c r="T36822" s="11"/>
      <c r="U36822" s="11"/>
    </row>
    <row r="36823" spans="20:21" x14ac:dyDescent="0.2">
      <c r="T36823" s="11"/>
      <c r="U36823" s="11"/>
    </row>
    <row r="36824" spans="20:21" x14ac:dyDescent="0.2">
      <c r="T36824" s="11"/>
      <c r="U36824" s="11"/>
    </row>
    <row r="36825" spans="20:21" x14ac:dyDescent="0.2">
      <c r="T36825" s="11"/>
      <c r="U36825" s="11"/>
    </row>
    <row r="36826" spans="20:21" x14ac:dyDescent="0.2">
      <c r="T36826" s="11"/>
      <c r="U36826" s="11"/>
    </row>
    <row r="36827" spans="20:21" x14ac:dyDescent="0.2">
      <c r="T36827" s="11"/>
      <c r="U36827" s="11"/>
    </row>
    <row r="36828" spans="20:21" x14ac:dyDescent="0.2">
      <c r="T36828" s="11"/>
      <c r="U36828" s="11"/>
    </row>
    <row r="36829" spans="20:21" x14ac:dyDescent="0.2">
      <c r="T36829" s="11"/>
      <c r="U36829" s="11"/>
    </row>
    <row r="36830" spans="20:21" x14ac:dyDescent="0.2">
      <c r="T36830" s="11"/>
      <c r="U36830" s="11"/>
    </row>
    <row r="36831" spans="20:21" x14ac:dyDescent="0.2">
      <c r="T36831" s="11"/>
      <c r="U36831" s="11"/>
    </row>
    <row r="36832" spans="20:21" x14ac:dyDescent="0.2">
      <c r="T36832" s="11"/>
      <c r="U36832" s="11"/>
    </row>
    <row r="36833" spans="20:21" x14ac:dyDescent="0.2">
      <c r="T36833" s="11"/>
      <c r="U36833" s="11"/>
    </row>
    <row r="36834" spans="20:21" x14ac:dyDescent="0.2">
      <c r="T36834" s="11"/>
      <c r="U36834" s="11"/>
    </row>
    <row r="36835" spans="20:21" x14ac:dyDescent="0.2">
      <c r="T36835" s="11"/>
      <c r="U36835" s="11"/>
    </row>
    <row r="36836" spans="20:21" x14ac:dyDescent="0.2">
      <c r="T36836" s="11"/>
      <c r="U36836" s="11"/>
    </row>
    <row r="36837" spans="20:21" x14ac:dyDescent="0.2">
      <c r="T36837" s="11"/>
      <c r="U36837" s="11"/>
    </row>
    <row r="36838" spans="20:21" x14ac:dyDescent="0.2">
      <c r="T36838" s="11"/>
      <c r="U36838" s="11"/>
    </row>
    <row r="36839" spans="20:21" x14ac:dyDescent="0.2">
      <c r="T36839" s="11"/>
      <c r="U36839" s="11"/>
    </row>
    <row r="36840" spans="20:21" x14ac:dyDescent="0.2">
      <c r="T36840" s="11"/>
      <c r="U36840" s="11"/>
    </row>
    <row r="36841" spans="20:21" x14ac:dyDescent="0.2">
      <c r="T36841" s="11"/>
      <c r="U36841" s="11"/>
    </row>
    <row r="36842" spans="20:21" x14ac:dyDescent="0.2">
      <c r="T36842" s="11"/>
      <c r="U36842" s="11"/>
    </row>
    <row r="36843" spans="20:21" x14ac:dyDescent="0.2">
      <c r="T36843" s="11"/>
      <c r="U36843" s="11"/>
    </row>
    <row r="36844" spans="20:21" x14ac:dyDescent="0.2">
      <c r="T36844" s="11"/>
      <c r="U36844" s="11"/>
    </row>
    <row r="36845" spans="20:21" x14ac:dyDescent="0.2">
      <c r="T36845" s="11"/>
      <c r="U36845" s="11"/>
    </row>
    <row r="36846" spans="20:21" x14ac:dyDescent="0.2">
      <c r="T36846" s="11"/>
      <c r="U36846" s="11"/>
    </row>
    <row r="36847" spans="20:21" x14ac:dyDescent="0.2">
      <c r="T36847" s="11"/>
      <c r="U36847" s="11"/>
    </row>
    <row r="36848" spans="20:21" x14ac:dyDescent="0.2">
      <c r="T36848" s="11"/>
      <c r="U36848" s="11"/>
    </row>
    <row r="36849" spans="20:21" x14ac:dyDescent="0.2">
      <c r="T36849" s="11"/>
      <c r="U36849" s="11"/>
    </row>
    <row r="36850" spans="20:21" x14ac:dyDescent="0.2">
      <c r="T36850" s="11"/>
      <c r="U36850" s="11"/>
    </row>
    <row r="36851" spans="20:21" x14ac:dyDescent="0.2">
      <c r="T36851" s="11"/>
      <c r="U36851" s="11"/>
    </row>
    <row r="36852" spans="20:21" x14ac:dyDescent="0.2">
      <c r="T36852" s="11"/>
      <c r="U36852" s="11"/>
    </row>
    <row r="36853" spans="20:21" x14ac:dyDescent="0.2">
      <c r="T36853" s="11"/>
      <c r="U36853" s="11"/>
    </row>
    <row r="36854" spans="20:21" x14ac:dyDescent="0.2">
      <c r="T36854" s="11"/>
      <c r="U36854" s="11"/>
    </row>
    <row r="36855" spans="20:21" x14ac:dyDescent="0.2">
      <c r="T36855" s="11"/>
      <c r="U36855" s="11"/>
    </row>
    <row r="36856" spans="20:21" x14ac:dyDescent="0.2">
      <c r="T36856" s="11"/>
      <c r="U36856" s="11"/>
    </row>
    <row r="36857" spans="20:21" x14ac:dyDescent="0.2">
      <c r="T36857" s="11"/>
      <c r="U36857" s="11"/>
    </row>
    <row r="36858" spans="20:21" x14ac:dyDescent="0.2">
      <c r="T36858" s="11"/>
      <c r="U36858" s="11"/>
    </row>
    <row r="36859" spans="20:21" x14ac:dyDescent="0.2">
      <c r="T36859" s="11"/>
      <c r="U36859" s="11"/>
    </row>
    <row r="36860" spans="20:21" x14ac:dyDescent="0.2">
      <c r="T36860" s="11"/>
      <c r="U36860" s="11"/>
    </row>
    <row r="36861" spans="20:21" x14ac:dyDescent="0.2">
      <c r="T36861" s="11"/>
      <c r="U36861" s="11"/>
    </row>
    <row r="36862" spans="20:21" x14ac:dyDescent="0.2">
      <c r="T36862" s="11"/>
      <c r="U36862" s="11"/>
    </row>
    <row r="36863" spans="20:21" x14ac:dyDescent="0.2">
      <c r="T36863" s="11"/>
      <c r="U36863" s="11"/>
    </row>
    <row r="36864" spans="20:21" x14ac:dyDescent="0.2">
      <c r="T36864" s="11"/>
      <c r="U36864" s="11"/>
    </row>
    <row r="36865" spans="20:21" x14ac:dyDescent="0.2">
      <c r="T36865" s="11"/>
      <c r="U36865" s="11"/>
    </row>
    <row r="36866" spans="20:21" x14ac:dyDescent="0.2">
      <c r="T36866" s="11"/>
      <c r="U36866" s="11"/>
    </row>
    <row r="36867" spans="20:21" x14ac:dyDescent="0.2">
      <c r="T36867" s="11"/>
      <c r="U36867" s="11"/>
    </row>
    <row r="36868" spans="20:21" x14ac:dyDescent="0.2">
      <c r="T36868" s="11"/>
      <c r="U36868" s="11"/>
    </row>
    <row r="36869" spans="20:21" x14ac:dyDescent="0.2">
      <c r="T36869" s="11"/>
      <c r="U36869" s="11"/>
    </row>
    <row r="36870" spans="20:21" x14ac:dyDescent="0.2">
      <c r="T36870" s="11"/>
      <c r="U36870" s="11"/>
    </row>
    <row r="36871" spans="20:21" x14ac:dyDescent="0.2">
      <c r="T36871" s="11"/>
      <c r="U36871" s="11"/>
    </row>
    <row r="36872" spans="20:21" x14ac:dyDescent="0.2">
      <c r="T36872" s="11"/>
      <c r="U36872" s="11"/>
    </row>
    <row r="36873" spans="20:21" x14ac:dyDescent="0.2">
      <c r="T36873" s="11"/>
      <c r="U36873" s="11"/>
    </row>
    <row r="36874" spans="20:21" x14ac:dyDescent="0.2">
      <c r="T36874" s="11"/>
      <c r="U36874" s="11"/>
    </row>
    <row r="36875" spans="20:21" x14ac:dyDescent="0.2">
      <c r="T36875" s="11"/>
      <c r="U36875" s="11"/>
    </row>
    <row r="36876" spans="20:21" x14ac:dyDescent="0.2">
      <c r="T36876" s="11"/>
      <c r="U36876" s="11"/>
    </row>
    <row r="36877" spans="20:21" x14ac:dyDescent="0.2">
      <c r="T36877" s="11"/>
      <c r="U36877" s="11"/>
    </row>
    <row r="36878" spans="20:21" x14ac:dyDescent="0.2">
      <c r="T36878" s="11"/>
      <c r="U36878" s="11"/>
    </row>
    <row r="36879" spans="20:21" x14ac:dyDescent="0.2">
      <c r="T36879" s="11"/>
      <c r="U36879" s="11"/>
    </row>
    <row r="36880" spans="20:21" x14ac:dyDescent="0.2">
      <c r="T36880" s="11"/>
      <c r="U36880" s="11"/>
    </row>
    <row r="36881" spans="20:21" x14ac:dyDescent="0.2">
      <c r="T36881" s="11"/>
      <c r="U36881" s="11"/>
    </row>
    <row r="36882" spans="20:21" x14ac:dyDescent="0.2">
      <c r="T36882" s="11"/>
      <c r="U36882" s="11"/>
    </row>
    <row r="36883" spans="20:21" x14ac:dyDescent="0.2">
      <c r="T36883" s="11"/>
      <c r="U36883" s="11"/>
    </row>
    <row r="36884" spans="20:21" x14ac:dyDescent="0.2">
      <c r="T36884" s="11"/>
      <c r="U36884" s="11"/>
    </row>
    <row r="36885" spans="20:21" x14ac:dyDescent="0.2">
      <c r="T36885" s="11"/>
      <c r="U36885" s="11"/>
    </row>
    <row r="36886" spans="20:21" x14ac:dyDescent="0.2">
      <c r="T36886" s="11"/>
      <c r="U36886" s="11"/>
    </row>
    <row r="36887" spans="20:21" x14ac:dyDescent="0.2">
      <c r="T36887" s="11"/>
      <c r="U36887" s="11"/>
    </row>
    <row r="36888" spans="20:21" x14ac:dyDescent="0.2">
      <c r="T36888" s="11"/>
      <c r="U36888" s="11"/>
    </row>
    <row r="36889" spans="20:21" x14ac:dyDescent="0.2">
      <c r="T36889" s="11"/>
      <c r="U36889" s="11"/>
    </row>
    <row r="36890" spans="20:21" x14ac:dyDescent="0.2">
      <c r="T36890" s="11"/>
      <c r="U36890" s="11"/>
    </row>
    <row r="36891" spans="20:21" x14ac:dyDescent="0.2">
      <c r="T36891" s="11"/>
      <c r="U36891" s="11"/>
    </row>
    <row r="36892" spans="20:21" x14ac:dyDescent="0.2">
      <c r="T36892" s="11"/>
      <c r="U36892" s="11"/>
    </row>
    <row r="36893" spans="20:21" x14ac:dyDescent="0.2">
      <c r="T36893" s="11"/>
      <c r="U36893" s="11"/>
    </row>
    <row r="36894" spans="20:21" x14ac:dyDescent="0.2">
      <c r="T36894" s="11"/>
      <c r="U36894" s="11"/>
    </row>
    <row r="36895" spans="20:21" x14ac:dyDescent="0.2">
      <c r="T36895" s="11"/>
      <c r="U36895" s="11"/>
    </row>
    <row r="36896" spans="20:21" x14ac:dyDescent="0.2">
      <c r="T36896" s="11"/>
      <c r="U36896" s="11"/>
    </row>
    <row r="36897" spans="20:21" x14ac:dyDescent="0.2">
      <c r="T36897" s="11"/>
      <c r="U36897" s="11"/>
    </row>
    <row r="36898" spans="20:21" x14ac:dyDescent="0.2">
      <c r="T36898" s="11"/>
      <c r="U36898" s="11"/>
    </row>
    <row r="36899" spans="20:21" x14ac:dyDescent="0.2">
      <c r="T36899" s="11"/>
      <c r="U36899" s="11"/>
    </row>
    <row r="36900" spans="20:21" x14ac:dyDescent="0.2">
      <c r="T36900" s="11"/>
      <c r="U36900" s="11"/>
    </row>
    <row r="36901" spans="20:21" x14ac:dyDescent="0.2">
      <c r="T36901" s="11"/>
      <c r="U36901" s="11"/>
    </row>
    <row r="36902" spans="20:21" x14ac:dyDescent="0.2">
      <c r="T36902" s="11"/>
      <c r="U36902" s="11"/>
    </row>
    <row r="36903" spans="20:21" x14ac:dyDescent="0.2">
      <c r="T36903" s="11"/>
      <c r="U36903" s="11"/>
    </row>
    <row r="36904" spans="20:21" x14ac:dyDescent="0.2">
      <c r="T36904" s="11"/>
      <c r="U36904" s="11"/>
    </row>
    <row r="36905" spans="20:21" x14ac:dyDescent="0.2">
      <c r="T36905" s="11"/>
      <c r="U36905" s="11"/>
    </row>
    <row r="36906" spans="20:21" x14ac:dyDescent="0.2">
      <c r="T36906" s="11"/>
      <c r="U36906" s="11"/>
    </row>
    <row r="36907" spans="20:21" x14ac:dyDescent="0.2">
      <c r="T36907" s="11"/>
      <c r="U36907" s="11"/>
    </row>
    <row r="36908" spans="20:21" x14ac:dyDescent="0.2">
      <c r="T36908" s="11"/>
      <c r="U36908" s="11"/>
    </row>
    <row r="36909" spans="20:21" x14ac:dyDescent="0.2">
      <c r="T36909" s="11"/>
      <c r="U36909" s="11"/>
    </row>
    <row r="36910" spans="20:21" x14ac:dyDescent="0.2">
      <c r="T36910" s="11"/>
      <c r="U36910" s="11"/>
    </row>
    <row r="36911" spans="20:21" x14ac:dyDescent="0.2">
      <c r="T36911" s="11"/>
      <c r="U36911" s="11"/>
    </row>
    <row r="36912" spans="20:21" x14ac:dyDescent="0.2">
      <c r="T36912" s="11"/>
      <c r="U36912" s="11"/>
    </row>
    <row r="36913" spans="20:21" x14ac:dyDescent="0.2">
      <c r="T36913" s="11"/>
      <c r="U36913" s="11"/>
    </row>
    <row r="36914" spans="20:21" x14ac:dyDescent="0.2">
      <c r="T36914" s="11"/>
      <c r="U36914" s="11"/>
    </row>
    <row r="36915" spans="20:21" x14ac:dyDescent="0.2">
      <c r="T36915" s="11"/>
      <c r="U36915" s="11"/>
    </row>
    <row r="36916" spans="20:21" x14ac:dyDescent="0.2">
      <c r="T36916" s="11"/>
      <c r="U36916" s="11"/>
    </row>
    <row r="36917" spans="20:21" x14ac:dyDescent="0.2">
      <c r="T36917" s="11"/>
      <c r="U36917" s="11"/>
    </row>
    <row r="36918" spans="20:21" x14ac:dyDescent="0.2">
      <c r="T36918" s="11"/>
      <c r="U36918" s="11"/>
    </row>
    <row r="36919" spans="20:21" x14ac:dyDescent="0.2">
      <c r="T36919" s="11"/>
      <c r="U36919" s="11"/>
    </row>
    <row r="36920" spans="20:21" x14ac:dyDescent="0.2">
      <c r="T36920" s="11"/>
      <c r="U36920" s="11"/>
    </row>
    <row r="36921" spans="20:21" x14ac:dyDescent="0.2">
      <c r="T36921" s="11"/>
      <c r="U36921" s="11"/>
    </row>
    <row r="36922" spans="20:21" x14ac:dyDescent="0.2">
      <c r="T36922" s="11"/>
      <c r="U36922" s="11"/>
    </row>
    <row r="36923" spans="20:21" x14ac:dyDescent="0.2">
      <c r="T36923" s="11"/>
      <c r="U36923" s="11"/>
    </row>
    <row r="36924" spans="20:21" x14ac:dyDescent="0.2">
      <c r="T36924" s="11"/>
      <c r="U36924" s="11"/>
    </row>
    <row r="36925" spans="20:21" x14ac:dyDescent="0.2">
      <c r="T36925" s="11"/>
      <c r="U36925" s="11"/>
    </row>
    <row r="36926" spans="20:21" x14ac:dyDescent="0.2">
      <c r="T36926" s="11"/>
      <c r="U36926" s="11"/>
    </row>
    <row r="36927" spans="20:21" x14ac:dyDescent="0.2">
      <c r="T36927" s="11"/>
      <c r="U36927" s="11"/>
    </row>
    <row r="36928" spans="20:21" x14ac:dyDescent="0.2">
      <c r="T36928" s="11"/>
      <c r="U36928" s="11"/>
    </row>
    <row r="36929" spans="20:21" x14ac:dyDescent="0.2">
      <c r="T36929" s="11"/>
      <c r="U36929" s="11"/>
    </row>
    <row r="36930" spans="20:21" x14ac:dyDescent="0.2">
      <c r="T36930" s="11"/>
      <c r="U36930" s="11"/>
    </row>
    <row r="36931" spans="20:21" x14ac:dyDescent="0.2">
      <c r="T36931" s="11"/>
      <c r="U36931" s="11"/>
    </row>
    <row r="36932" spans="20:21" x14ac:dyDescent="0.2">
      <c r="T36932" s="11"/>
      <c r="U36932" s="11"/>
    </row>
    <row r="36933" spans="20:21" x14ac:dyDescent="0.2">
      <c r="T36933" s="11"/>
      <c r="U36933" s="11"/>
    </row>
    <row r="36934" spans="20:21" x14ac:dyDescent="0.2">
      <c r="T36934" s="11"/>
      <c r="U36934" s="11"/>
    </row>
    <row r="36935" spans="20:21" x14ac:dyDescent="0.2">
      <c r="T36935" s="11"/>
      <c r="U36935" s="11"/>
    </row>
    <row r="36936" spans="20:21" x14ac:dyDescent="0.2">
      <c r="T36936" s="11"/>
      <c r="U36936" s="11"/>
    </row>
    <row r="36937" spans="20:21" x14ac:dyDescent="0.2">
      <c r="T36937" s="11"/>
      <c r="U36937" s="11"/>
    </row>
    <row r="36938" spans="20:21" x14ac:dyDescent="0.2">
      <c r="T36938" s="11"/>
      <c r="U36938" s="11"/>
    </row>
    <row r="36939" spans="20:21" x14ac:dyDescent="0.2">
      <c r="T36939" s="11"/>
      <c r="U36939" s="11"/>
    </row>
    <row r="36940" spans="20:21" x14ac:dyDescent="0.2">
      <c r="T36940" s="11"/>
      <c r="U36940" s="11"/>
    </row>
    <row r="36941" spans="20:21" x14ac:dyDescent="0.2">
      <c r="T36941" s="11"/>
      <c r="U36941" s="11"/>
    </row>
    <row r="36942" spans="20:21" x14ac:dyDescent="0.2">
      <c r="T36942" s="11"/>
      <c r="U36942" s="11"/>
    </row>
    <row r="36943" spans="20:21" x14ac:dyDescent="0.2">
      <c r="T36943" s="11"/>
      <c r="U36943" s="11"/>
    </row>
    <row r="36944" spans="20:21" x14ac:dyDescent="0.2">
      <c r="T36944" s="11"/>
      <c r="U36944" s="11"/>
    </row>
    <row r="36945" spans="20:21" x14ac:dyDescent="0.2">
      <c r="T36945" s="11"/>
      <c r="U36945" s="11"/>
    </row>
    <row r="36946" spans="20:21" x14ac:dyDescent="0.2">
      <c r="T36946" s="11"/>
      <c r="U36946" s="11"/>
    </row>
    <row r="36947" spans="20:21" x14ac:dyDescent="0.2">
      <c r="T36947" s="11"/>
      <c r="U36947" s="11"/>
    </row>
    <row r="36948" spans="20:21" x14ac:dyDescent="0.2">
      <c r="T36948" s="11"/>
      <c r="U36948" s="11"/>
    </row>
    <row r="36949" spans="20:21" x14ac:dyDescent="0.2">
      <c r="T36949" s="11"/>
      <c r="U36949" s="11"/>
    </row>
    <row r="36950" spans="20:21" x14ac:dyDescent="0.2">
      <c r="T36950" s="11"/>
      <c r="U36950" s="11"/>
    </row>
    <row r="36951" spans="20:21" x14ac:dyDescent="0.2">
      <c r="T36951" s="11"/>
      <c r="U36951" s="11"/>
    </row>
    <row r="36952" spans="20:21" x14ac:dyDescent="0.2">
      <c r="T36952" s="11"/>
      <c r="U36952" s="11"/>
    </row>
    <row r="36953" spans="20:21" x14ac:dyDescent="0.2">
      <c r="T36953" s="11"/>
      <c r="U36953" s="11"/>
    </row>
    <row r="36954" spans="20:21" x14ac:dyDescent="0.2">
      <c r="T36954" s="11"/>
      <c r="U36954" s="11"/>
    </row>
    <row r="36955" spans="20:21" x14ac:dyDescent="0.2">
      <c r="T36955" s="11"/>
      <c r="U36955" s="11"/>
    </row>
    <row r="36956" spans="20:21" x14ac:dyDescent="0.2">
      <c r="T36956" s="11"/>
      <c r="U36956" s="11"/>
    </row>
    <row r="36957" spans="20:21" x14ac:dyDescent="0.2">
      <c r="T36957" s="11"/>
      <c r="U36957" s="11"/>
    </row>
    <row r="36958" spans="20:21" x14ac:dyDescent="0.2">
      <c r="T36958" s="11"/>
      <c r="U36958" s="11"/>
    </row>
    <row r="36959" spans="20:21" x14ac:dyDescent="0.2">
      <c r="T36959" s="11"/>
      <c r="U36959" s="11"/>
    </row>
    <row r="36960" spans="20:21" x14ac:dyDescent="0.2">
      <c r="T36960" s="11"/>
      <c r="U36960" s="11"/>
    </row>
    <row r="36961" spans="20:21" x14ac:dyDescent="0.2">
      <c r="T36961" s="11"/>
      <c r="U36961" s="11"/>
    </row>
    <row r="36962" spans="20:21" x14ac:dyDescent="0.2">
      <c r="T36962" s="11"/>
      <c r="U36962" s="11"/>
    </row>
    <row r="36963" spans="20:21" x14ac:dyDescent="0.2">
      <c r="T36963" s="11"/>
      <c r="U36963" s="11"/>
    </row>
    <row r="36964" spans="20:21" x14ac:dyDescent="0.2">
      <c r="T36964" s="11"/>
      <c r="U36964" s="11"/>
    </row>
    <row r="36965" spans="20:21" x14ac:dyDescent="0.2">
      <c r="T36965" s="11"/>
      <c r="U36965" s="11"/>
    </row>
    <row r="36966" spans="20:21" x14ac:dyDescent="0.2">
      <c r="T36966" s="11"/>
      <c r="U36966" s="11"/>
    </row>
    <row r="36967" spans="20:21" x14ac:dyDescent="0.2">
      <c r="T36967" s="11"/>
      <c r="U36967" s="11"/>
    </row>
    <row r="36968" spans="20:21" x14ac:dyDescent="0.2">
      <c r="T36968" s="11"/>
      <c r="U36968" s="11"/>
    </row>
    <row r="36969" spans="20:21" x14ac:dyDescent="0.2">
      <c r="T36969" s="11"/>
      <c r="U36969" s="11"/>
    </row>
    <row r="36970" spans="20:21" x14ac:dyDescent="0.2">
      <c r="T36970" s="11"/>
      <c r="U36970" s="11"/>
    </row>
    <row r="36971" spans="20:21" x14ac:dyDescent="0.2">
      <c r="T36971" s="11"/>
      <c r="U36971" s="11"/>
    </row>
    <row r="36972" spans="20:21" x14ac:dyDescent="0.2">
      <c r="T36972" s="11"/>
      <c r="U36972" s="11"/>
    </row>
    <row r="36973" spans="20:21" x14ac:dyDescent="0.2">
      <c r="T36973" s="11"/>
      <c r="U36973" s="11"/>
    </row>
    <row r="36974" spans="20:21" x14ac:dyDescent="0.2">
      <c r="T36974" s="11"/>
      <c r="U36974" s="11"/>
    </row>
    <row r="36975" spans="20:21" x14ac:dyDescent="0.2">
      <c r="T36975" s="11"/>
      <c r="U36975" s="11"/>
    </row>
    <row r="36976" spans="20:21" x14ac:dyDescent="0.2">
      <c r="T36976" s="11"/>
      <c r="U36976" s="11"/>
    </row>
    <row r="36977" spans="20:21" x14ac:dyDescent="0.2">
      <c r="T36977" s="11"/>
      <c r="U36977" s="11"/>
    </row>
    <row r="36978" spans="20:21" x14ac:dyDescent="0.2">
      <c r="T36978" s="11"/>
      <c r="U36978" s="11"/>
    </row>
    <row r="36979" spans="20:21" x14ac:dyDescent="0.2">
      <c r="T36979" s="11"/>
      <c r="U36979" s="11"/>
    </row>
    <row r="36980" spans="20:21" x14ac:dyDescent="0.2">
      <c r="T36980" s="11"/>
      <c r="U36980" s="11"/>
    </row>
    <row r="36981" spans="20:21" x14ac:dyDescent="0.2">
      <c r="T36981" s="11"/>
      <c r="U36981" s="11"/>
    </row>
    <row r="36982" spans="20:21" x14ac:dyDescent="0.2">
      <c r="T36982" s="11"/>
      <c r="U36982" s="11"/>
    </row>
    <row r="36983" spans="20:21" x14ac:dyDescent="0.2">
      <c r="T36983" s="11"/>
      <c r="U36983" s="11"/>
    </row>
    <row r="36984" spans="20:21" x14ac:dyDescent="0.2">
      <c r="T36984" s="11"/>
      <c r="U36984" s="11"/>
    </row>
    <row r="36985" spans="20:21" x14ac:dyDescent="0.2">
      <c r="T36985" s="11"/>
      <c r="U36985" s="11"/>
    </row>
    <row r="36986" spans="20:21" x14ac:dyDescent="0.2">
      <c r="T36986" s="11"/>
      <c r="U36986" s="11"/>
    </row>
    <row r="36987" spans="20:21" x14ac:dyDescent="0.2">
      <c r="T36987" s="11"/>
      <c r="U36987" s="11"/>
    </row>
    <row r="36988" spans="20:21" x14ac:dyDescent="0.2">
      <c r="T36988" s="11"/>
      <c r="U36988" s="11"/>
    </row>
    <row r="36989" spans="20:21" x14ac:dyDescent="0.2">
      <c r="T36989" s="11"/>
      <c r="U36989" s="11"/>
    </row>
    <row r="36990" spans="20:21" x14ac:dyDescent="0.2">
      <c r="T36990" s="11"/>
      <c r="U36990" s="11"/>
    </row>
    <row r="36991" spans="20:21" x14ac:dyDescent="0.2">
      <c r="T36991" s="11"/>
      <c r="U36991" s="11"/>
    </row>
    <row r="36992" spans="20:21" x14ac:dyDescent="0.2">
      <c r="T36992" s="11"/>
      <c r="U36992" s="11"/>
    </row>
    <row r="36993" spans="20:21" x14ac:dyDescent="0.2">
      <c r="T36993" s="11"/>
      <c r="U36993" s="11"/>
    </row>
    <row r="36994" spans="20:21" x14ac:dyDescent="0.2">
      <c r="T36994" s="11"/>
      <c r="U36994" s="11"/>
    </row>
    <row r="36995" spans="20:21" x14ac:dyDescent="0.2">
      <c r="T36995" s="11"/>
      <c r="U36995" s="11"/>
    </row>
    <row r="36996" spans="20:21" x14ac:dyDescent="0.2">
      <c r="T36996" s="11"/>
      <c r="U36996" s="11"/>
    </row>
    <row r="36997" spans="20:21" x14ac:dyDescent="0.2">
      <c r="T36997" s="11"/>
      <c r="U36997" s="11"/>
    </row>
    <row r="36998" spans="20:21" x14ac:dyDescent="0.2">
      <c r="T36998" s="11"/>
      <c r="U36998" s="11"/>
    </row>
    <row r="36999" spans="20:21" x14ac:dyDescent="0.2">
      <c r="T36999" s="11"/>
      <c r="U36999" s="11"/>
    </row>
    <row r="37000" spans="20:21" x14ac:dyDescent="0.2">
      <c r="T37000" s="11"/>
      <c r="U37000" s="11"/>
    </row>
    <row r="37001" spans="20:21" x14ac:dyDescent="0.2">
      <c r="T37001" s="11"/>
      <c r="U37001" s="11"/>
    </row>
    <row r="37002" spans="20:21" x14ac:dyDescent="0.2">
      <c r="T37002" s="11"/>
      <c r="U37002" s="11"/>
    </row>
    <row r="37003" spans="20:21" x14ac:dyDescent="0.2">
      <c r="T37003" s="11"/>
      <c r="U37003" s="11"/>
    </row>
    <row r="37004" spans="20:21" x14ac:dyDescent="0.2">
      <c r="T37004" s="11"/>
      <c r="U37004" s="11"/>
    </row>
    <row r="37005" spans="20:21" x14ac:dyDescent="0.2">
      <c r="T37005" s="11"/>
      <c r="U37005" s="11"/>
    </row>
    <row r="37006" spans="20:21" x14ac:dyDescent="0.2">
      <c r="T37006" s="11"/>
      <c r="U37006" s="11"/>
    </row>
    <row r="37007" spans="20:21" x14ac:dyDescent="0.2">
      <c r="T37007" s="11"/>
      <c r="U37007" s="11"/>
    </row>
    <row r="37008" spans="20:21" x14ac:dyDescent="0.2">
      <c r="T37008" s="11"/>
      <c r="U37008" s="11"/>
    </row>
    <row r="37009" spans="20:21" x14ac:dyDescent="0.2">
      <c r="T37009" s="11"/>
      <c r="U37009" s="11"/>
    </row>
    <row r="37010" spans="20:21" x14ac:dyDescent="0.2">
      <c r="T37010" s="11"/>
      <c r="U37010" s="11"/>
    </row>
    <row r="37011" spans="20:21" x14ac:dyDescent="0.2">
      <c r="T37011" s="11"/>
      <c r="U37011" s="11"/>
    </row>
    <row r="37012" spans="20:21" x14ac:dyDescent="0.2">
      <c r="T37012" s="11"/>
      <c r="U37012" s="11"/>
    </row>
    <row r="37013" spans="20:21" x14ac:dyDescent="0.2">
      <c r="T37013" s="11"/>
      <c r="U37013" s="11"/>
    </row>
    <row r="37014" spans="20:21" x14ac:dyDescent="0.2">
      <c r="T37014" s="11"/>
      <c r="U37014" s="11"/>
    </row>
    <row r="37015" spans="20:21" x14ac:dyDescent="0.2">
      <c r="T37015" s="11"/>
      <c r="U37015" s="11"/>
    </row>
    <row r="37016" spans="20:21" x14ac:dyDescent="0.2">
      <c r="T37016" s="11"/>
      <c r="U37016" s="11"/>
    </row>
    <row r="37017" spans="20:21" x14ac:dyDescent="0.2">
      <c r="T37017" s="11"/>
      <c r="U37017" s="11"/>
    </row>
    <row r="37018" spans="20:21" x14ac:dyDescent="0.2">
      <c r="T37018" s="11"/>
      <c r="U37018" s="11"/>
    </row>
    <row r="37019" spans="20:21" x14ac:dyDescent="0.2">
      <c r="T37019" s="11"/>
      <c r="U37019" s="11"/>
    </row>
    <row r="37020" spans="20:21" x14ac:dyDescent="0.2">
      <c r="T37020" s="11"/>
      <c r="U37020" s="11"/>
    </row>
    <row r="37021" spans="20:21" x14ac:dyDescent="0.2">
      <c r="T37021" s="11"/>
      <c r="U37021" s="11"/>
    </row>
    <row r="37022" spans="20:21" x14ac:dyDescent="0.2">
      <c r="T37022" s="11"/>
      <c r="U37022" s="11"/>
    </row>
    <row r="37023" spans="20:21" x14ac:dyDescent="0.2">
      <c r="T37023" s="11"/>
      <c r="U37023" s="11"/>
    </row>
    <row r="37024" spans="20:21" x14ac:dyDescent="0.2">
      <c r="T37024" s="11"/>
      <c r="U37024" s="11"/>
    </row>
    <row r="37025" spans="20:21" x14ac:dyDescent="0.2">
      <c r="T37025" s="11"/>
      <c r="U37025" s="11"/>
    </row>
    <row r="37026" spans="20:21" x14ac:dyDescent="0.2">
      <c r="T37026" s="11"/>
      <c r="U37026" s="11"/>
    </row>
    <row r="37027" spans="20:21" x14ac:dyDescent="0.2">
      <c r="T37027" s="11"/>
      <c r="U37027" s="11"/>
    </row>
    <row r="37028" spans="20:21" x14ac:dyDescent="0.2">
      <c r="T37028" s="11"/>
      <c r="U37028" s="11"/>
    </row>
    <row r="37029" spans="20:21" x14ac:dyDescent="0.2">
      <c r="T37029" s="11"/>
      <c r="U37029" s="11"/>
    </row>
    <row r="37030" spans="20:21" x14ac:dyDescent="0.2">
      <c r="T37030" s="11"/>
      <c r="U37030" s="11"/>
    </row>
    <row r="37031" spans="20:21" x14ac:dyDescent="0.2">
      <c r="T37031" s="11"/>
      <c r="U37031" s="11"/>
    </row>
    <row r="37032" spans="20:21" x14ac:dyDescent="0.2">
      <c r="T37032" s="11"/>
      <c r="U37032" s="11"/>
    </row>
    <row r="37033" spans="20:21" x14ac:dyDescent="0.2">
      <c r="T37033" s="11"/>
      <c r="U37033" s="11"/>
    </row>
    <row r="37034" spans="20:21" x14ac:dyDescent="0.2">
      <c r="T37034" s="11"/>
      <c r="U37034" s="11"/>
    </row>
    <row r="37035" spans="20:21" x14ac:dyDescent="0.2">
      <c r="T37035" s="11"/>
      <c r="U37035" s="11"/>
    </row>
    <row r="37036" spans="20:21" x14ac:dyDescent="0.2">
      <c r="T37036" s="11"/>
      <c r="U37036" s="11"/>
    </row>
    <row r="37037" spans="20:21" x14ac:dyDescent="0.2">
      <c r="T37037" s="11"/>
      <c r="U37037" s="11"/>
    </row>
    <row r="37038" spans="20:21" x14ac:dyDescent="0.2">
      <c r="T37038" s="11"/>
      <c r="U37038" s="11"/>
    </row>
    <row r="37039" spans="20:21" x14ac:dyDescent="0.2">
      <c r="T37039" s="11"/>
      <c r="U37039" s="11"/>
    </row>
    <row r="37040" spans="20:21" x14ac:dyDescent="0.2">
      <c r="T37040" s="11"/>
      <c r="U37040" s="11"/>
    </row>
    <row r="37041" spans="20:21" x14ac:dyDescent="0.2">
      <c r="T37041" s="11"/>
      <c r="U37041" s="11"/>
    </row>
    <row r="37042" spans="20:21" x14ac:dyDescent="0.2">
      <c r="T37042" s="11"/>
      <c r="U37042" s="11"/>
    </row>
    <row r="37043" spans="20:21" x14ac:dyDescent="0.2">
      <c r="T37043" s="11"/>
      <c r="U37043" s="11"/>
    </row>
    <row r="37044" spans="20:21" x14ac:dyDescent="0.2">
      <c r="T37044" s="11"/>
      <c r="U37044" s="11"/>
    </row>
    <row r="37045" spans="20:21" x14ac:dyDescent="0.2">
      <c r="T37045" s="11"/>
      <c r="U37045" s="11"/>
    </row>
    <row r="37046" spans="20:21" x14ac:dyDescent="0.2">
      <c r="T37046" s="11"/>
      <c r="U37046" s="11"/>
    </row>
    <row r="37047" spans="20:21" x14ac:dyDescent="0.2">
      <c r="T37047" s="11"/>
      <c r="U37047" s="11"/>
    </row>
    <row r="37048" spans="20:21" x14ac:dyDescent="0.2">
      <c r="T37048" s="11"/>
      <c r="U37048" s="11"/>
    </row>
    <row r="37049" spans="20:21" x14ac:dyDescent="0.2">
      <c r="T37049" s="11"/>
      <c r="U37049" s="11"/>
    </row>
    <row r="37050" spans="20:21" x14ac:dyDescent="0.2">
      <c r="T37050" s="11"/>
      <c r="U37050" s="11"/>
    </row>
    <row r="37051" spans="20:21" x14ac:dyDescent="0.2">
      <c r="T37051" s="11"/>
      <c r="U37051" s="11"/>
    </row>
    <row r="37052" spans="20:21" x14ac:dyDescent="0.2">
      <c r="T37052" s="11"/>
      <c r="U37052" s="11"/>
    </row>
    <row r="37053" spans="20:21" x14ac:dyDescent="0.2">
      <c r="T37053" s="11"/>
      <c r="U37053" s="11"/>
    </row>
    <row r="37054" spans="20:21" x14ac:dyDescent="0.2">
      <c r="T37054" s="11"/>
      <c r="U37054" s="11"/>
    </row>
    <row r="37055" spans="20:21" x14ac:dyDescent="0.2">
      <c r="T37055" s="11"/>
      <c r="U37055" s="11"/>
    </row>
    <row r="37056" spans="20:21" x14ac:dyDescent="0.2">
      <c r="T37056" s="11"/>
      <c r="U37056" s="11"/>
    </row>
    <row r="37057" spans="20:21" x14ac:dyDescent="0.2">
      <c r="T37057" s="11"/>
      <c r="U37057" s="11"/>
    </row>
    <row r="37058" spans="20:21" x14ac:dyDescent="0.2">
      <c r="T37058" s="11"/>
      <c r="U37058" s="11"/>
    </row>
    <row r="37059" spans="20:21" x14ac:dyDescent="0.2">
      <c r="T37059" s="11"/>
      <c r="U37059" s="11"/>
    </row>
    <row r="37060" spans="20:21" x14ac:dyDescent="0.2">
      <c r="T37060" s="11"/>
      <c r="U37060" s="11"/>
    </row>
    <row r="37061" spans="20:21" x14ac:dyDescent="0.2">
      <c r="T37061" s="11"/>
      <c r="U37061" s="11"/>
    </row>
    <row r="37062" spans="20:21" x14ac:dyDescent="0.2">
      <c r="T37062" s="11"/>
      <c r="U37062" s="11"/>
    </row>
    <row r="37063" spans="20:21" x14ac:dyDescent="0.2">
      <c r="T37063" s="11"/>
      <c r="U37063" s="11"/>
    </row>
    <row r="37064" spans="20:21" x14ac:dyDescent="0.2">
      <c r="T37064" s="11"/>
      <c r="U37064" s="11"/>
    </row>
    <row r="37065" spans="20:21" x14ac:dyDescent="0.2">
      <c r="T37065" s="11"/>
      <c r="U37065" s="11"/>
    </row>
    <row r="37066" spans="20:21" x14ac:dyDescent="0.2">
      <c r="T37066" s="11"/>
      <c r="U37066" s="11"/>
    </row>
    <row r="37067" spans="20:21" x14ac:dyDescent="0.2">
      <c r="T37067" s="11"/>
      <c r="U37067" s="11"/>
    </row>
    <row r="37068" spans="20:21" x14ac:dyDescent="0.2">
      <c r="T37068" s="11"/>
      <c r="U37068" s="11"/>
    </row>
    <row r="37069" spans="20:21" x14ac:dyDescent="0.2">
      <c r="T37069" s="11"/>
      <c r="U37069" s="11"/>
    </row>
    <row r="37070" spans="20:21" x14ac:dyDescent="0.2">
      <c r="T37070" s="11"/>
      <c r="U37070" s="11"/>
    </row>
    <row r="37071" spans="20:21" x14ac:dyDescent="0.2">
      <c r="T37071" s="11"/>
      <c r="U37071" s="11"/>
    </row>
    <row r="37072" spans="20:21" x14ac:dyDescent="0.2">
      <c r="T37072" s="11"/>
      <c r="U37072" s="11"/>
    </row>
    <row r="37073" spans="20:21" x14ac:dyDescent="0.2">
      <c r="T37073" s="11"/>
      <c r="U37073" s="11"/>
    </row>
    <row r="37074" spans="20:21" x14ac:dyDescent="0.2">
      <c r="T37074" s="11"/>
      <c r="U37074" s="11"/>
    </row>
    <row r="37075" spans="20:21" x14ac:dyDescent="0.2">
      <c r="T37075" s="11"/>
      <c r="U37075" s="11"/>
    </row>
    <row r="37076" spans="20:21" x14ac:dyDescent="0.2">
      <c r="T37076" s="11"/>
      <c r="U37076" s="11"/>
    </row>
    <row r="37077" spans="20:21" x14ac:dyDescent="0.2">
      <c r="T37077" s="11"/>
      <c r="U37077" s="11"/>
    </row>
    <row r="37078" spans="20:21" x14ac:dyDescent="0.2">
      <c r="T37078" s="11"/>
      <c r="U37078" s="11"/>
    </row>
    <row r="37079" spans="20:21" x14ac:dyDescent="0.2">
      <c r="T37079" s="11"/>
      <c r="U37079" s="11"/>
    </row>
    <row r="37080" spans="20:21" x14ac:dyDescent="0.2">
      <c r="T37080" s="11"/>
      <c r="U37080" s="11"/>
    </row>
    <row r="37081" spans="20:21" x14ac:dyDescent="0.2">
      <c r="T37081" s="11"/>
      <c r="U37081" s="11"/>
    </row>
    <row r="37082" spans="20:21" x14ac:dyDescent="0.2">
      <c r="T37082" s="11"/>
      <c r="U37082" s="11"/>
    </row>
    <row r="37083" spans="20:21" x14ac:dyDescent="0.2">
      <c r="T37083" s="11"/>
      <c r="U37083" s="11"/>
    </row>
    <row r="37084" spans="20:21" x14ac:dyDescent="0.2">
      <c r="T37084" s="11"/>
      <c r="U37084" s="11"/>
    </row>
    <row r="37085" spans="20:21" x14ac:dyDescent="0.2">
      <c r="T37085" s="11"/>
      <c r="U37085" s="11"/>
    </row>
    <row r="37086" spans="20:21" x14ac:dyDescent="0.2">
      <c r="T37086" s="11"/>
      <c r="U37086" s="11"/>
    </row>
    <row r="37087" spans="20:21" x14ac:dyDescent="0.2">
      <c r="T37087" s="11"/>
      <c r="U37087" s="11"/>
    </row>
    <row r="37088" spans="20:21" x14ac:dyDescent="0.2">
      <c r="T37088" s="11"/>
      <c r="U37088" s="11"/>
    </row>
    <row r="37089" spans="20:21" x14ac:dyDescent="0.2">
      <c r="T37089" s="11"/>
      <c r="U37089" s="11"/>
    </row>
    <row r="37090" spans="20:21" x14ac:dyDescent="0.2">
      <c r="T37090" s="11"/>
      <c r="U37090" s="11"/>
    </row>
    <row r="37091" spans="20:21" x14ac:dyDescent="0.2">
      <c r="T37091" s="11"/>
      <c r="U37091" s="11"/>
    </row>
    <row r="37092" spans="20:21" x14ac:dyDescent="0.2">
      <c r="T37092" s="11"/>
      <c r="U37092" s="11"/>
    </row>
    <row r="37093" spans="20:21" x14ac:dyDescent="0.2">
      <c r="T37093" s="11"/>
      <c r="U37093" s="11"/>
    </row>
    <row r="37094" spans="20:21" x14ac:dyDescent="0.2">
      <c r="T37094" s="11"/>
      <c r="U37094" s="11"/>
    </row>
    <row r="37095" spans="20:21" x14ac:dyDescent="0.2">
      <c r="T37095" s="11"/>
      <c r="U37095" s="11"/>
    </row>
    <row r="37096" spans="20:21" x14ac:dyDescent="0.2">
      <c r="T37096" s="11"/>
      <c r="U37096" s="11"/>
    </row>
    <row r="37097" spans="20:21" x14ac:dyDescent="0.2">
      <c r="T37097" s="11"/>
      <c r="U37097" s="11"/>
    </row>
    <row r="37098" spans="20:21" x14ac:dyDescent="0.2">
      <c r="T37098" s="11"/>
      <c r="U37098" s="11"/>
    </row>
    <row r="37099" spans="20:21" x14ac:dyDescent="0.2">
      <c r="T37099" s="11"/>
      <c r="U37099" s="11"/>
    </row>
    <row r="37100" spans="20:21" x14ac:dyDescent="0.2">
      <c r="T37100" s="11"/>
      <c r="U37100" s="11"/>
    </row>
    <row r="37101" spans="20:21" x14ac:dyDescent="0.2">
      <c r="T37101" s="11"/>
      <c r="U37101" s="11"/>
    </row>
    <row r="37102" spans="20:21" x14ac:dyDescent="0.2">
      <c r="T37102" s="11"/>
      <c r="U37102" s="11"/>
    </row>
    <row r="37103" spans="20:21" x14ac:dyDescent="0.2">
      <c r="T37103" s="11"/>
      <c r="U37103" s="11"/>
    </row>
    <row r="37104" spans="20:21" x14ac:dyDescent="0.2">
      <c r="T37104" s="11"/>
      <c r="U37104" s="11"/>
    </row>
    <row r="37105" spans="20:21" x14ac:dyDescent="0.2">
      <c r="T37105" s="11"/>
      <c r="U37105" s="11"/>
    </row>
    <row r="37106" spans="20:21" x14ac:dyDescent="0.2">
      <c r="T37106" s="11"/>
      <c r="U37106" s="11"/>
    </row>
    <row r="37107" spans="20:21" x14ac:dyDescent="0.2">
      <c r="T37107" s="11"/>
      <c r="U37107" s="11"/>
    </row>
    <row r="37108" spans="20:21" x14ac:dyDescent="0.2">
      <c r="T37108" s="11"/>
      <c r="U37108" s="11"/>
    </row>
    <row r="37109" spans="20:21" x14ac:dyDescent="0.2">
      <c r="T37109" s="11"/>
      <c r="U37109" s="11"/>
    </row>
    <row r="37110" spans="20:21" x14ac:dyDescent="0.2">
      <c r="T37110" s="11"/>
      <c r="U37110" s="11"/>
    </row>
    <row r="37111" spans="20:21" x14ac:dyDescent="0.2">
      <c r="T37111" s="11"/>
      <c r="U37111" s="11"/>
    </row>
    <row r="37112" spans="20:21" x14ac:dyDescent="0.2">
      <c r="T37112" s="11"/>
      <c r="U37112" s="11"/>
    </row>
    <row r="37113" spans="20:21" x14ac:dyDescent="0.2">
      <c r="T37113" s="11"/>
      <c r="U37113" s="11"/>
    </row>
    <row r="37114" spans="20:21" x14ac:dyDescent="0.2">
      <c r="T37114" s="11"/>
      <c r="U37114" s="11"/>
    </row>
    <row r="37115" spans="20:21" x14ac:dyDescent="0.2">
      <c r="T37115" s="11"/>
      <c r="U37115" s="11"/>
    </row>
    <row r="37116" spans="20:21" x14ac:dyDescent="0.2">
      <c r="T37116" s="11"/>
      <c r="U37116" s="11"/>
    </row>
    <row r="37117" spans="20:21" x14ac:dyDescent="0.2">
      <c r="T37117" s="11"/>
      <c r="U37117" s="11"/>
    </row>
    <row r="37118" spans="20:21" x14ac:dyDescent="0.2">
      <c r="T37118" s="11"/>
      <c r="U37118" s="11"/>
    </row>
    <row r="37119" spans="20:21" x14ac:dyDescent="0.2">
      <c r="T37119" s="11"/>
      <c r="U37119" s="11"/>
    </row>
    <row r="37120" spans="20:21" x14ac:dyDescent="0.2">
      <c r="T37120" s="11"/>
      <c r="U37120" s="11"/>
    </row>
    <row r="37121" spans="20:21" x14ac:dyDescent="0.2">
      <c r="T37121" s="11"/>
      <c r="U37121" s="11"/>
    </row>
    <row r="37122" spans="20:21" x14ac:dyDescent="0.2">
      <c r="T37122" s="11"/>
      <c r="U37122" s="11"/>
    </row>
    <row r="37123" spans="20:21" x14ac:dyDescent="0.2">
      <c r="T37123" s="11"/>
      <c r="U37123" s="11"/>
    </row>
    <row r="37124" spans="20:21" x14ac:dyDescent="0.2">
      <c r="T37124" s="11"/>
      <c r="U37124" s="11"/>
    </row>
    <row r="37125" spans="20:21" x14ac:dyDescent="0.2">
      <c r="T37125" s="11"/>
      <c r="U37125" s="11"/>
    </row>
    <row r="37126" spans="20:21" x14ac:dyDescent="0.2">
      <c r="T37126" s="11"/>
      <c r="U37126" s="11"/>
    </row>
    <row r="37127" spans="20:21" x14ac:dyDescent="0.2">
      <c r="T37127" s="11"/>
      <c r="U37127" s="11"/>
    </row>
    <row r="37128" spans="20:21" x14ac:dyDescent="0.2">
      <c r="T37128" s="11"/>
      <c r="U37128" s="11"/>
    </row>
    <row r="37129" spans="20:21" x14ac:dyDescent="0.2">
      <c r="T37129" s="11"/>
      <c r="U37129" s="11"/>
    </row>
    <row r="37130" spans="20:21" x14ac:dyDescent="0.2">
      <c r="T37130" s="11"/>
      <c r="U37130" s="11"/>
    </row>
    <row r="37131" spans="20:21" x14ac:dyDescent="0.2">
      <c r="T37131" s="11"/>
      <c r="U37131" s="11"/>
    </row>
    <row r="37132" spans="20:21" x14ac:dyDescent="0.2">
      <c r="T37132" s="11"/>
      <c r="U37132" s="11"/>
    </row>
    <row r="37133" spans="20:21" x14ac:dyDescent="0.2">
      <c r="T37133" s="11"/>
      <c r="U37133" s="11"/>
    </row>
    <row r="37134" spans="20:21" x14ac:dyDescent="0.2">
      <c r="T37134" s="11"/>
      <c r="U37134" s="11"/>
    </row>
    <row r="37135" spans="20:21" x14ac:dyDescent="0.2">
      <c r="T37135" s="11"/>
      <c r="U37135" s="11"/>
    </row>
    <row r="37136" spans="20:21" x14ac:dyDescent="0.2">
      <c r="T37136" s="11"/>
      <c r="U37136" s="11"/>
    </row>
    <row r="37137" spans="20:21" x14ac:dyDescent="0.2">
      <c r="T37137" s="11"/>
      <c r="U37137" s="11"/>
    </row>
    <row r="37138" spans="20:21" x14ac:dyDescent="0.2">
      <c r="T37138" s="11"/>
      <c r="U37138" s="11"/>
    </row>
    <row r="37139" spans="20:21" x14ac:dyDescent="0.2">
      <c r="T37139" s="11"/>
      <c r="U37139" s="11"/>
    </row>
    <row r="37140" spans="20:21" x14ac:dyDescent="0.2">
      <c r="T37140" s="11"/>
      <c r="U37140" s="11"/>
    </row>
    <row r="37141" spans="20:21" x14ac:dyDescent="0.2">
      <c r="T37141" s="11"/>
      <c r="U37141" s="11"/>
    </row>
    <row r="37142" spans="20:21" x14ac:dyDescent="0.2">
      <c r="T37142" s="11"/>
      <c r="U37142" s="11"/>
    </row>
    <row r="37143" spans="20:21" x14ac:dyDescent="0.2">
      <c r="T37143" s="11"/>
      <c r="U37143" s="11"/>
    </row>
    <row r="37144" spans="20:21" x14ac:dyDescent="0.2">
      <c r="T37144" s="11"/>
      <c r="U37144" s="11"/>
    </row>
    <row r="37145" spans="20:21" x14ac:dyDescent="0.2">
      <c r="T37145" s="11"/>
      <c r="U37145" s="11"/>
    </row>
    <row r="37146" spans="20:21" x14ac:dyDescent="0.2">
      <c r="T37146" s="11"/>
      <c r="U37146" s="11"/>
    </row>
    <row r="37147" spans="20:21" x14ac:dyDescent="0.2">
      <c r="T37147" s="11"/>
      <c r="U37147" s="11"/>
    </row>
    <row r="37148" spans="20:21" x14ac:dyDescent="0.2">
      <c r="T37148" s="11"/>
      <c r="U37148" s="11"/>
    </row>
    <row r="37149" spans="20:21" x14ac:dyDescent="0.2">
      <c r="T37149" s="11"/>
      <c r="U37149" s="11"/>
    </row>
    <row r="37150" spans="20:21" x14ac:dyDescent="0.2">
      <c r="T37150" s="11"/>
      <c r="U37150" s="11"/>
    </row>
    <row r="37151" spans="20:21" x14ac:dyDescent="0.2">
      <c r="T37151" s="11"/>
      <c r="U37151" s="11"/>
    </row>
    <row r="37152" spans="20:21" x14ac:dyDescent="0.2">
      <c r="T37152" s="11"/>
      <c r="U37152" s="11"/>
    </row>
    <row r="37153" spans="20:21" x14ac:dyDescent="0.2">
      <c r="T37153" s="11"/>
      <c r="U37153" s="11"/>
    </row>
    <row r="37154" spans="20:21" x14ac:dyDescent="0.2">
      <c r="T37154" s="11"/>
      <c r="U37154" s="11"/>
    </row>
    <row r="37155" spans="20:21" x14ac:dyDescent="0.2">
      <c r="T37155" s="11"/>
      <c r="U37155" s="11"/>
    </row>
    <row r="37156" spans="20:21" x14ac:dyDescent="0.2">
      <c r="T37156" s="11"/>
      <c r="U37156" s="11"/>
    </row>
    <row r="37157" spans="20:21" x14ac:dyDescent="0.2">
      <c r="T37157" s="11"/>
      <c r="U37157" s="11"/>
    </row>
    <row r="37158" spans="20:21" x14ac:dyDescent="0.2">
      <c r="T37158" s="11"/>
      <c r="U37158" s="11"/>
    </row>
    <row r="37159" spans="20:21" x14ac:dyDescent="0.2">
      <c r="T37159" s="11"/>
      <c r="U37159" s="11"/>
    </row>
    <row r="37160" spans="20:21" x14ac:dyDescent="0.2">
      <c r="T37160" s="11"/>
      <c r="U37160" s="11"/>
    </row>
    <row r="37161" spans="20:21" x14ac:dyDescent="0.2">
      <c r="T37161" s="11"/>
      <c r="U37161" s="11"/>
    </row>
    <row r="37162" spans="20:21" x14ac:dyDescent="0.2">
      <c r="T37162" s="11"/>
      <c r="U37162" s="11"/>
    </row>
    <row r="37163" spans="20:21" x14ac:dyDescent="0.2">
      <c r="T37163" s="11"/>
      <c r="U37163" s="11"/>
    </row>
    <row r="37164" spans="20:21" x14ac:dyDescent="0.2">
      <c r="T37164" s="11"/>
      <c r="U37164" s="11"/>
    </row>
    <row r="37165" spans="20:21" x14ac:dyDescent="0.2">
      <c r="T37165" s="11"/>
      <c r="U37165" s="11"/>
    </row>
    <row r="37166" spans="20:21" x14ac:dyDescent="0.2">
      <c r="T37166" s="11"/>
      <c r="U37166" s="11"/>
    </row>
    <row r="37167" spans="20:21" x14ac:dyDescent="0.2">
      <c r="T37167" s="11"/>
      <c r="U37167" s="11"/>
    </row>
    <row r="37168" spans="20:21" x14ac:dyDescent="0.2">
      <c r="T37168" s="11"/>
      <c r="U37168" s="11"/>
    </row>
    <row r="37169" spans="20:21" x14ac:dyDescent="0.2">
      <c r="T37169" s="11"/>
      <c r="U37169" s="11"/>
    </row>
    <row r="37170" spans="20:21" x14ac:dyDescent="0.2">
      <c r="T37170" s="11"/>
      <c r="U37170" s="11"/>
    </row>
    <row r="37171" spans="20:21" x14ac:dyDescent="0.2">
      <c r="T37171" s="11"/>
      <c r="U37171" s="11"/>
    </row>
    <row r="37172" spans="20:21" x14ac:dyDescent="0.2">
      <c r="T37172" s="11"/>
      <c r="U37172" s="11"/>
    </row>
    <row r="37173" spans="20:21" x14ac:dyDescent="0.2">
      <c r="T37173" s="11"/>
      <c r="U37173" s="11"/>
    </row>
    <row r="37174" spans="20:21" x14ac:dyDescent="0.2">
      <c r="T37174" s="11"/>
      <c r="U37174" s="11"/>
    </row>
    <row r="37175" spans="20:21" x14ac:dyDescent="0.2">
      <c r="T37175" s="11"/>
      <c r="U37175" s="11"/>
    </row>
    <row r="37176" spans="20:21" x14ac:dyDescent="0.2">
      <c r="T37176" s="11"/>
      <c r="U37176" s="11"/>
    </row>
    <row r="37177" spans="20:21" x14ac:dyDescent="0.2">
      <c r="T37177" s="11"/>
      <c r="U37177" s="11"/>
    </row>
    <row r="37178" spans="20:21" x14ac:dyDescent="0.2">
      <c r="T37178" s="11"/>
      <c r="U37178" s="11"/>
    </row>
    <row r="37179" spans="20:21" x14ac:dyDescent="0.2">
      <c r="T37179" s="11"/>
      <c r="U37179" s="11"/>
    </row>
    <row r="37180" spans="20:21" x14ac:dyDescent="0.2">
      <c r="T37180" s="11"/>
      <c r="U37180" s="11"/>
    </row>
    <row r="37181" spans="20:21" x14ac:dyDescent="0.2">
      <c r="T37181" s="11"/>
      <c r="U37181" s="11"/>
    </row>
    <row r="37182" spans="20:21" x14ac:dyDescent="0.2">
      <c r="T37182" s="11"/>
      <c r="U37182" s="11"/>
    </row>
    <row r="37183" spans="20:21" x14ac:dyDescent="0.2">
      <c r="T37183" s="11"/>
      <c r="U37183" s="11"/>
    </row>
    <row r="37184" spans="20:21" x14ac:dyDescent="0.2">
      <c r="T37184" s="11"/>
      <c r="U37184" s="11"/>
    </row>
    <row r="37185" spans="20:21" x14ac:dyDescent="0.2">
      <c r="T37185" s="11"/>
      <c r="U37185" s="11"/>
    </row>
    <row r="37186" spans="20:21" x14ac:dyDescent="0.2">
      <c r="T37186" s="11"/>
      <c r="U37186" s="11"/>
    </row>
    <row r="37187" spans="20:21" x14ac:dyDescent="0.2">
      <c r="T37187" s="11"/>
      <c r="U37187" s="11"/>
    </row>
    <row r="37188" spans="20:21" x14ac:dyDescent="0.2">
      <c r="T37188" s="11"/>
      <c r="U37188" s="11"/>
    </row>
    <row r="37189" spans="20:21" x14ac:dyDescent="0.2">
      <c r="T37189" s="11"/>
      <c r="U37189" s="11"/>
    </row>
    <row r="37190" spans="20:21" x14ac:dyDescent="0.2">
      <c r="T37190" s="11"/>
      <c r="U37190" s="11"/>
    </row>
    <row r="37191" spans="20:21" x14ac:dyDescent="0.2">
      <c r="T37191" s="11"/>
      <c r="U37191" s="11"/>
    </row>
    <row r="37192" spans="20:21" x14ac:dyDescent="0.2">
      <c r="T37192" s="11"/>
      <c r="U37192" s="11"/>
    </row>
    <row r="37193" spans="20:21" x14ac:dyDescent="0.2">
      <c r="T37193" s="11"/>
      <c r="U37193" s="11"/>
    </row>
    <row r="37194" spans="20:21" x14ac:dyDescent="0.2">
      <c r="T37194" s="11"/>
      <c r="U37194" s="11"/>
    </row>
    <row r="37195" spans="20:21" x14ac:dyDescent="0.2">
      <c r="T37195" s="11"/>
      <c r="U37195" s="11"/>
    </row>
    <row r="37196" spans="20:21" x14ac:dyDescent="0.2">
      <c r="T37196" s="11"/>
      <c r="U37196" s="11"/>
    </row>
    <row r="37197" spans="20:21" x14ac:dyDescent="0.2">
      <c r="T37197" s="11"/>
      <c r="U37197" s="11"/>
    </row>
    <row r="37198" spans="20:21" x14ac:dyDescent="0.2">
      <c r="T37198" s="11"/>
      <c r="U37198" s="11"/>
    </row>
    <row r="37199" spans="20:21" x14ac:dyDescent="0.2">
      <c r="T37199" s="11"/>
      <c r="U37199" s="11"/>
    </row>
    <row r="37200" spans="20:21" x14ac:dyDescent="0.2">
      <c r="T37200" s="11"/>
      <c r="U37200" s="11"/>
    </row>
    <row r="37201" spans="20:21" x14ac:dyDescent="0.2">
      <c r="T37201" s="11"/>
      <c r="U37201" s="11"/>
    </row>
    <row r="37202" spans="20:21" x14ac:dyDescent="0.2">
      <c r="T37202" s="11"/>
      <c r="U37202" s="11"/>
    </row>
    <row r="37203" spans="20:21" x14ac:dyDescent="0.2">
      <c r="T37203" s="11"/>
      <c r="U37203" s="11"/>
    </row>
    <row r="37204" spans="20:21" x14ac:dyDescent="0.2">
      <c r="T37204" s="11"/>
      <c r="U37204" s="11"/>
    </row>
    <row r="37205" spans="20:21" x14ac:dyDescent="0.2">
      <c r="T37205" s="11"/>
      <c r="U37205" s="11"/>
    </row>
    <row r="37206" spans="20:21" x14ac:dyDescent="0.2">
      <c r="T37206" s="11"/>
      <c r="U37206" s="11"/>
    </row>
    <row r="37207" spans="20:21" x14ac:dyDescent="0.2">
      <c r="T37207" s="11"/>
      <c r="U37207" s="11"/>
    </row>
    <row r="37208" spans="20:21" x14ac:dyDescent="0.2">
      <c r="T37208" s="11"/>
      <c r="U37208" s="11"/>
    </row>
    <row r="37209" spans="20:21" x14ac:dyDescent="0.2">
      <c r="T37209" s="11"/>
      <c r="U37209" s="11"/>
    </row>
    <row r="37210" spans="20:21" x14ac:dyDescent="0.2">
      <c r="T37210" s="11"/>
      <c r="U37210" s="11"/>
    </row>
    <row r="37211" spans="20:21" x14ac:dyDescent="0.2">
      <c r="T37211" s="11"/>
      <c r="U37211" s="11"/>
    </row>
    <row r="37212" spans="20:21" x14ac:dyDescent="0.2">
      <c r="T37212" s="11"/>
      <c r="U37212" s="11"/>
    </row>
    <row r="37213" spans="20:21" x14ac:dyDescent="0.2">
      <c r="T37213" s="11"/>
      <c r="U37213" s="11"/>
    </row>
    <row r="37214" spans="20:21" x14ac:dyDescent="0.2">
      <c r="T37214" s="11"/>
      <c r="U37214" s="11"/>
    </row>
    <row r="37215" spans="20:21" x14ac:dyDescent="0.2">
      <c r="T37215" s="11"/>
      <c r="U37215" s="11"/>
    </row>
    <row r="37216" spans="20:21" x14ac:dyDescent="0.2">
      <c r="T37216" s="11"/>
      <c r="U37216" s="11"/>
    </row>
    <row r="37217" spans="20:21" x14ac:dyDescent="0.2">
      <c r="T37217" s="11"/>
      <c r="U37217" s="11"/>
    </row>
    <row r="37218" spans="20:21" x14ac:dyDescent="0.2">
      <c r="T37218" s="11"/>
      <c r="U37218" s="11"/>
    </row>
    <row r="37219" spans="20:21" x14ac:dyDescent="0.2">
      <c r="T37219" s="11"/>
      <c r="U37219" s="11"/>
    </row>
    <row r="37220" spans="20:21" x14ac:dyDescent="0.2">
      <c r="T37220" s="11"/>
      <c r="U37220" s="11"/>
    </row>
    <row r="37221" spans="20:21" x14ac:dyDescent="0.2">
      <c r="T37221" s="11"/>
      <c r="U37221" s="11"/>
    </row>
    <row r="37222" spans="20:21" x14ac:dyDescent="0.2">
      <c r="T37222" s="11"/>
      <c r="U37222" s="11"/>
    </row>
    <row r="37223" spans="20:21" x14ac:dyDescent="0.2">
      <c r="T37223" s="11"/>
      <c r="U37223" s="11"/>
    </row>
    <row r="37224" spans="20:21" x14ac:dyDescent="0.2">
      <c r="T37224" s="11"/>
      <c r="U37224" s="11"/>
    </row>
    <row r="37225" spans="20:21" x14ac:dyDescent="0.2">
      <c r="T37225" s="11"/>
      <c r="U37225" s="11"/>
    </row>
    <row r="37226" spans="20:21" x14ac:dyDescent="0.2">
      <c r="T37226" s="11"/>
      <c r="U37226" s="11"/>
    </row>
    <row r="37227" spans="20:21" x14ac:dyDescent="0.2">
      <c r="T37227" s="11"/>
      <c r="U37227" s="11"/>
    </row>
    <row r="37228" spans="20:21" x14ac:dyDescent="0.2">
      <c r="T37228" s="11"/>
      <c r="U37228" s="11"/>
    </row>
    <row r="37229" spans="20:21" x14ac:dyDescent="0.2">
      <c r="T37229" s="11"/>
      <c r="U37229" s="11"/>
    </row>
    <row r="37230" spans="20:21" x14ac:dyDescent="0.2">
      <c r="T37230" s="11"/>
      <c r="U37230" s="11"/>
    </row>
    <row r="37231" spans="20:21" x14ac:dyDescent="0.2">
      <c r="T37231" s="11"/>
      <c r="U37231" s="11"/>
    </row>
    <row r="37232" spans="20:21" x14ac:dyDescent="0.2">
      <c r="T37232" s="11"/>
      <c r="U37232" s="11"/>
    </row>
    <row r="37233" spans="20:21" x14ac:dyDescent="0.2">
      <c r="T37233" s="11"/>
      <c r="U37233" s="11"/>
    </row>
    <row r="37234" spans="20:21" x14ac:dyDescent="0.2">
      <c r="T37234" s="11"/>
      <c r="U37234" s="11"/>
    </row>
    <row r="37235" spans="20:21" x14ac:dyDescent="0.2">
      <c r="T37235" s="11"/>
      <c r="U37235" s="11"/>
    </row>
    <row r="37236" spans="20:21" x14ac:dyDescent="0.2">
      <c r="T37236" s="11"/>
      <c r="U37236" s="11"/>
    </row>
    <row r="37237" spans="20:21" x14ac:dyDescent="0.2">
      <c r="T37237" s="11"/>
      <c r="U37237" s="11"/>
    </row>
    <row r="37238" spans="20:21" x14ac:dyDescent="0.2">
      <c r="T37238" s="11"/>
      <c r="U37238" s="11"/>
    </row>
    <row r="37239" spans="20:21" x14ac:dyDescent="0.2">
      <c r="T37239" s="11"/>
      <c r="U37239" s="11"/>
    </row>
    <row r="37240" spans="20:21" x14ac:dyDescent="0.2">
      <c r="T37240" s="11"/>
      <c r="U37240" s="11"/>
    </row>
    <row r="37241" spans="20:21" x14ac:dyDescent="0.2">
      <c r="T37241" s="11"/>
      <c r="U37241" s="11"/>
    </row>
    <row r="37242" spans="20:21" x14ac:dyDescent="0.2">
      <c r="T37242" s="11"/>
      <c r="U37242" s="11"/>
    </row>
    <row r="37243" spans="20:21" x14ac:dyDescent="0.2">
      <c r="T37243" s="11"/>
      <c r="U37243" s="11"/>
    </row>
    <row r="37244" spans="20:21" x14ac:dyDescent="0.2">
      <c r="T37244" s="11"/>
      <c r="U37244" s="11"/>
    </row>
    <row r="37245" spans="20:21" x14ac:dyDescent="0.2">
      <c r="T37245" s="11"/>
      <c r="U37245" s="11"/>
    </row>
    <row r="37246" spans="20:21" x14ac:dyDescent="0.2">
      <c r="T37246" s="11"/>
      <c r="U37246" s="11"/>
    </row>
    <row r="37247" spans="20:21" x14ac:dyDescent="0.2">
      <c r="T37247" s="11"/>
      <c r="U37247" s="11"/>
    </row>
    <row r="37248" spans="20:21" x14ac:dyDescent="0.2">
      <c r="T37248" s="11"/>
      <c r="U37248" s="11"/>
    </row>
    <row r="37249" spans="20:21" x14ac:dyDescent="0.2">
      <c r="T37249" s="11"/>
      <c r="U37249" s="11"/>
    </row>
    <row r="37250" spans="20:21" x14ac:dyDescent="0.2">
      <c r="T37250" s="11"/>
      <c r="U37250" s="11"/>
    </row>
    <row r="37251" spans="20:21" x14ac:dyDescent="0.2">
      <c r="T37251" s="11"/>
      <c r="U37251" s="11"/>
    </row>
    <row r="37252" spans="20:21" x14ac:dyDescent="0.2">
      <c r="T37252" s="11"/>
      <c r="U37252" s="11"/>
    </row>
    <row r="37253" spans="20:21" x14ac:dyDescent="0.2">
      <c r="T37253" s="11"/>
      <c r="U37253" s="11"/>
    </row>
    <row r="37254" spans="20:21" x14ac:dyDescent="0.2">
      <c r="T37254" s="11"/>
      <c r="U37254" s="11"/>
    </row>
    <row r="37255" spans="20:21" x14ac:dyDescent="0.2">
      <c r="T37255" s="11"/>
      <c r="U37255" s="11"/>
    </row>
    <row r="37256" spans="20:21" x14ac:dyDescent="0.2">
      <c r="T37256" s="11"/>
      <c r="U37256" s="11"/>
    </row>
    <row r="37257" spans="20:21" x14ac:dyDescent="0.2">
      <c r="T37257" s="11"/>
      <c r="U37257" s="11"/>
    </row>
    <row r="37258" spans="20:21" x14ac:dyDescent="0.2">
      <c r="T37258" s="11"/>
      <c r="U37258" s="11"/>
    </row>
    <row r="37259" spans="20:21" x14ac:dyDescent="0.2">
      <c r="T37259" s="11"/>
      <c r="U37259" s="11"/>
    </row>
    <row r="37260" spans="20:21" x14ac:dyDescent="0.2">
      <c r="T37260" s="11"/>
      <c r="U37260" s="11"/>
    </row>
    <row r="37261" spans="20:21" x14ac:dyDescent="0.2">
      <c r="T37261" s="11"/>
      <c r="U37261" s="11"/>
    </row>
    <row r="37262" spans="20:21" x14ac:dyDescent="0.2">
      <c r="T37262" s="11"/>
      <c r="U37262" s="11"/>
    </row>
    <row r="37263" spans="20:21" x14ac:dyDescent="0.2">
      <c r="T37263" s="11"/>
      <c r="U37263" s="11"/>
    </row>
    <row r="37264" spans="20:21" x14ac:dyDescent="0.2">
      <c r="T37264" s="11"/>
      <c r="U37264" s="11"/>
    </row>
    <row r="37265" spans="20:21" x14ac:dyDescent="0.2">
      <c r="T37265" s="11"/>
      <c r="U37265" s="11"/>
    </row>
    <row r="37266" spans="20:21" x14ac:dyDescent="0.2">
      <c r="T37266" s="11"/>
      <c r="U37266" s="11"/>
    </row>
    <row r="37267" spans="20:21" x14ac:dyDescent="0.2">
      <c r="T37267" s="11"/>
      <c r="U37267" s="11"/>
    </row>
    <row r="37268" spans="20:21" x14ac:dyDescent="0.2">
      <c r="T37268" s="11"/>
      <c r="U37268" s="11"/>
    </row>
    <row r="37269" spans="20:21" x14ac:dyDescent="0.2">
      <c r="T37269" s="11"/>
      <c r="U37269" s="11"/>
    </row>
    <row r="37270" spans="20:21" x14ac:dyDescent="0.2">
      <c r="T37270" s="11"/>
      <c r="U37270" s="11"/>
    </row>
    <row r="37271" spans="20:21" x14ac:dyDescent="0.2">
      <c r="T37271" s="11"/>
      <c r="U37271" s="11"/>
    </row>
    <row r="37272" spans="20:21" x14ac:dyDescent="0.2">
      <c r="T37272" s="11"/>
      <c r="U37272" s="11"/>
    </row>
    <row r="37273" spans="20:21" x14ac:dyDescent="0.2">
      <c r="T37273" s="11"/>
      <c r="U37273" s="11"/>
    </row>
    <row r="37274" spans="20:21" x14ac:dyDescent="0.2">
      <c r="T37274" s="11"/>
      <c r="U37274" s="11"/>
    </row>
    <row r="37275" spans="20:21" x14ac:dyDescent="0.2">
      <c r="T37275" s="11"/>
      <c r="U37275" s="11"/>
    </row>
    <row r="37276" spans="20:21" x14ac:dyDescent="0.2">
      <c r="T37276" s="11"/>
      <c r="U37276" s="11"/>
    </row>
    <row r="37277" spans="20:21" x14ac:dyDescent="0.2">
      <c r="T37277" s="11"/>
      <c r="U37277" s="11"/>
    </row>
    <row r="37278" spans="20:21" x14ac:dyDescent="0.2">
      <c r="T37278" s="11"/>
      <c r="U37278" s="11"/>
    </row>
    <row r="37279" spans="20:21" x14ac:dyDescent="0.2">
      <c r="T37279" s="11"/>
      <c r="U37279" s="11"/>
    </row>
    <row r="37280" spans="20:21" x14ac:dyDescent="0.2">
      <c r="T37280" s="11"/>
      <c r="U37280" s="11"/>
    </row>
    <row r="37281" spans="20:21" x14ac:dyDescent="0.2">
      <c r="T37281" s="11"/>
      <c r="U37281" s="11"/>
    </row>
    <row r="37282" spans="20:21" x14ac:dyDescent="0.2">
      <c r="T37282" s="11"/>
      <c r="U37282" s="11"/>
    </row>
    <row r="37283" spans="20:21" x14ac:dyDescent="0.2">
      <c r="T37283" s="11"/>
      <c r="U37283" s="11"/>
    </row>
    <row r="37284" spans="20:21" x14ac:dyDescent="0.2">
      <c r="T37284" s="11"/>
      <c r="U37284" s="11"/>
    </row>
    <row r="37285" spans="20:21" x14ac:dyDescent="0.2">
      <c r="T37285" s="11"/>
      <c r="U37285" s="11"/>
    </row>
    <row r="37286" spans="20:21" x14ac:dyDescent="0.2">
      <c r="T37286" s="11"/>
      <c r="U37286" s="11"/>
    </row>
    <row r="37287" spans="20:21" x14ac:dyDescent="0.2">
      <c r="T37287" s="11"/>
      <c r="U37287" s="11"/>
    </row>
    <row r="37288" spans="20:21" x14ac:dyDescent="0.2">
      <c r="T37288" s="11"/>
      <c r="U37288" s="11"/>
    </row>
    <row r="37289" spans="20:21" x14ac:dyDescent="0.2">
      <c r="T37289" s="11"/>
      <c r="U37289" s="11"/>
    </row>
    <row r="37290" spans="20:21" x14ac:dyDescent="0.2">
      <c r="T37290" s="11"/>
      <c r="U37290" s="11"/>
    </row>
    <row r="37291" spans="20:21" x14ac:dyDescent="0.2">
      <c r="T37291" s="11"/>
      <c r="U37291" s="11"/>
    </row>
    <row r="37292" spans="20:21" x14ac:dyDescent="0.2">
      <c r="T37292" s="11"/>
      <c r="U37292" s="11"/>
    </row>
    <row r="37293" spans="20:21" x14ac:dyDescent="0.2">
      <c r="T37293" s="11"/>
      <c r="U37293" s="11"/>
    </row>
    <row r="37294" spans="20:21" x14ac:dyDescent="0.2">
      <c r="T37294" s="11"/>
      <c r="U37294" s="11"/>
    </row>
    <row r="37295" spans="20:21" x14ac:dyDescent="0.2">
      <c r="T37295" s="11"/>
      <c r="U37295" s="11"/>
    </row>
    <row r="37296" spans="20:21" x14ac:dyDescent="0.2">
      <c r="T37296" s="11"/>
      <c r="U37296" s="11"/>
    </row>
    <row r="37297" spans="20:21" x14ac:dyDescent="0.2">
      <c r="T37297" s="11"/>
      <c r="U37297" s="11"/>
    </row>
    <row r="37298" spans="20:21" x14ac:dyDescent="0.2">
      <c r="T37298" s="11"/>
      <c r="U37298" s="11"/>
    </row>
    <row r="37299" spans="20:21" x14ac:dyDescent="0.2">
      <c r="T37299" s="11"/>
      <c r="U37299" s="11"/>
    </row>
    <row r="37300" spans="20:21" x14ac:dyDescent="0.2">
      <c r="T37300" s="11"/>
      <c r="U37300" s="11"/>
    </row>
    <row r="37301" spans="20:21" x14ac:dyDescent="0.2">
      <c r="T37301" s="11"/>
      <c r="U37301" s="11"/>
    </row>
    <row r="37302" spans="20:21" x14ac:dyDescent="0.2">
      <c r="T37302" s="11"/>
      <c r="U37302" s="11"/>
    </row>
    <row r="37303" spans="20:21" x14ac:dyDescent="0.2">
      <c r="T37303" s="11"/>
      <c r="U37303" s="11"/>
    </row>
    <row r="37304" spans="20:21" x14ac:dyDescent="0.2">
      <c r="T37304" s="11"/>
      <c r="U37304" s="11"/>
    </row>
    <row r="37305" spans="20:21" x14ac:dyDescent="0.2">
      <c r="T37305" s="11"/>
      <c r="U37305" s="11"/>
    </row>
    <row r="37306" spans="20:21" x14ac:dyDescent="0.2">
      <c r="T37306" s="11"/>
      <c r="U37306" s="11"/>
    </row>
    <row r="37307" spans="20:21" x14ac:dyDescent="0.2">
      <c r="T37307" s="11"/>
      <c r="U37307" s="11"/>
    </row>
    <row r="37308" spans="20:21" x14ac:dyDescent="0.2">
      <c r="T37308" s="11"/>
      <c r="U37308" s="11"/>
    </row>
    <row r="37309" spans="20:21" x14ac:dyDescent="0.2">
      <c r="T37309" s="11"/>
      <c r="U37309" s="11"/>
    </row>
    <row r="37310" spans="20:21" x14ac:dyDescent="0.2">
      <c r="T37310" s="11"/>
      <c r="U37310" s="11"/>
    </row>
    <row r="37311" spans="20:21" x14ac:dyDescent="0.2">
      <c r="T37311" s="11"/>
      <c r="U37311" s="11"/>
    </row>
    <row r="37312" spans="20:21" x14ac:dyDescent="0.2">
      <c r="T37312" s="11"/>
      <c r="U37312" s="11"/>
    </row>
    <row r="37313" spans="20:21" x14ac:dyDescent="0.2">
      <c r="T37313" s="11"/>
      <c r="U37313" s="11"/>
    </row>
    <row r="37314" spans="20:21" x14ac:dyDescent="0.2">
      <c r="T37314" s="11"/>
      <c r="U37314" s="11"/>
    </row>
    <row r="37315" spans="20:21" x14ac:dyDescent="0.2">
      <c r="T37315" s="11"/>
      <c r="U37315" s="11"/>
    </row>
    <row r="37316" spans="20:21" x14ac:dyDescent="0.2">
      <c r="T37316" s="11"/>
      <c r="U37316" s="11"/>
    </row>
    <row r="37317" spans="20:21" x14ac:dyDescent="0.2">
      <c r="T37317" s="11"/>
      <c r="U37317" s="11"/>
    </row>
    <row r="37318" spans="20:21" x14ac:dyDescent="0.2">
      <c r="T37318" s="11"/>
      <c r="U37318" s="11"/>
    </row>
    <row r="37319" spans="20:21" x14ac:dyDescent="0.2">
      <c r="T37319" s="11"/>
      <c r="U37319" s="11"/>
    </row>
    <row r="37320" spans="20:21" x14ac:dyDescent="0.2">
      <c r="T37320" s="11"/>
      <c r="U37320" s="11"/>
    </row>
    <row r="37321" spans="20:21" x14ac:dyDescent="0.2">
      <c r="T37321" s="11"/>
      <c r="U37321" s="11"/>
    </row>
    <row r="37322" spans="20:21" x14ac:dyDescent="0.2">
      <c r="T37322" s="11"/>
      <c r="U37322" s="11"/>
    </row>
    <row r="37323" spans="20:21" x14ac:dyDescent="0.2">
      <c r="T37323" s="11"/>
      <c r="U37323" s="11"/>
    </row>
    <row r="37324" spans="20:21" x14ac:dyDescent="0.2">
      <c r="T37324" s="11"/>
      <c r="U37324" s="11"/>
    </row>
    <row r="37325" spans="20:21" x14ac:dyDescent="0.2">
      <c r="T37325" s="11"/>
      <c r="U37325" s="11"/>
    </row>
    <row r="37326" spans="20:21" x14ac:dyDescent="0.2">
      <c r="T37326" s="11"/>
      <c r="U37326" s="11"/>
    </row>
    <row r="37327" spans="20:21" x14ac:dyDescent="0.2">
      <c r="T37327" s="11"/>
      <c r="U37327" s="11"/>
    </row>
    <row r="37328" spans="20:21" x14ac:dyDescent="0.2">
      <c r="T37328" s="11"/>
      <c r="U37328" s="11"/>
    </row>
    <row r="37329" spans="20:21" x14ac:dyDescent="0.2">
      <c r="T37329" s="11"/>
      <c r="U37329" s="11"/>
    </row>
    <row r="37330" spans="20:21" x14ac:dyDescent="0.2">
      <c r="T37330" s="11"/>
      <c r="U37330" s="11"/>
    </row>
    <row r="37331" spans="20:21" x14ac:dyDescent="0.2">
      <c r="T37331" s="11"/>
      <c r="U37331" s="11"/>
    </row>
    <row r="37332" spans="20:21" x14ac:dyDescent="0.2">
      <c r="T37332" s="11"/>
      <c r="U37332" s="11"/>
    </row>
    <row r="37333" spans="20:21" x14ac:dyDescent="0.2">
      <c r="T37333" s="11"/>
      <c r="U37333" s="11"/>
    </row>
    <row r="37334" spans="20:21" x14ac:dyDescent="0.2">
      <c r="T37334" s="11"/>
      <c r="U37334" s="11"/>
    </row>
    <row r="37335" spans="20:21" x14ac:dyDescent="0.2">
      <c r="T37335" s="11"/>
      <c r="U37335" s="11"/>
    </row>
    <row r="37336" spans="20:21" x14ac:dyDescent="0.2">
      <c r="T37336" s="11"/>
      <c r="U37336" s="11"/>
    </row>
    <row r="37337" spans="20:21" x14ac:dyDescent="0.2">
      <c r="T37337" s="11"/>
      <c r="U37337" s="11"/>
    </row>
    <row r="37338" spans="20:21" x14ac:dyDescent="0.2">
      <c r="T37338" s="11"/>
      <c r="U37338" s="11"/>
    </row>
    <row r="37339" spans="20:21" x14ac:dyDescent="0.2">
      <c r="T37339" s="11"/>
      <c r="U37339" s="11"/>
    </row>
    <row r="37340" spans="20:21" x14ac:dyDescent="0.2">
      <c r="T37340" s="11"/>
      <c r="U37340" s="11"/>
    </row>
    <row r="37341" spans="20:21" x14ac:dyDescent="0.2">
      <c r="T37341" s="11"/>
      <c r="U37341" s="11"/>
    </row>
    <row r="37342" spans="20:21" x14ac:dyDescent="0.2">
      <c r="T37342" s="11"/>
      <c r="U37342" s="11"/>
    </row>
    <row r="37343" spans="20:21" x14ac:dyDescent="0.2">
      <c r="T37343" s="11"/>
      <c r="U37343" s="11"/>
    </row>
    <row r="37344" spans="20:21" x14ac:dyDescent="0.2">
      <c r="T37344" s="11"/>
      <c r="U37344" s="11"/>
    </row>
    <row r="37345" spans="20:21" x14ac:dyDescent="0.2">
      <c r="T37345" s="11"/>
      <c r="U37345" s="11"/>
    </row>
    <row r="37346" spans="20:21" x14ac:dyDescent="0.2">
      <c r="T37346" s="11"/>
      <c r="U37346" s="11"/>
    </row>
    <row r="37347" spans="20:21" x14ac:dyDescent="0.2">
      <c r="T37347" s="11"/>
      <c r="U37347" s="11"/>
    </row>
    <row r="37348" spans="20:21" x14ac:dyDescent="0.2">
      <c r="T37348" s="11"/>
      <c r="U37348" s="11"/>
    </row>
    <row r="37349" spans="20:21" x14ac:dyDescent="0.2">
      <c r="T37349" s="11"/>
      <c r="U37349" s="11"/>
    </row>
    <row r="37350" spans="20:21" x14ac:dyDescent="0.2">
      <c r="T37350" s="11"/>
      <c r="U37350" s="11"/>
    </row>
    <row r="37351" spans="20:21" x14ac:dyDescent="0.2">
      <c r="T37351" s="11"/>
      <c r="U37351" s="11"/>
    </row>
    <row r="37352" spans="20:21" x14ac:dyDescent="0.2">
      <c r="T37352" s="11"/>
      <c r="U37352" s="11"/>
    </row>
    <row r="37353" spans="20:21" x14ac:dyDescent="0.2">
      <c r="T37353" s="11"/>
      <c r="U37353" s="11"/>
    </row>
    <row r="37354" spans="20:21" x14ac:dyDescent="0.2">
      <c r="T37354" s="11"/>
      <c r="U37354" s="11"/>
    </row>
    <row r="37355" spans="20:21" x14ac:dyDescent="0.2">
      <c r="T37355" s="11"/>
      <c r="U37355" s="11"/>
    </row>
    <row r="37356" spans="20:21" x14ac:dyDescent="0.2">
      <c r="T37356" s="11"/>
      <c r="U37356" s="11"/>
    </row>
    <row r="37357" spans="20:21" x14ac:dyDescent="0.2">
      <c r="T37357" s="11"/>
      <c r="U37357" s="11"/>
    </row>
    <row r="37358" spans="20:21" x14ac:dyDescent="0.2">
      <c r="T37358" s="11"/>
      <c r="U37358" s="11"/>
    </row>
    <row r="37359" spans="20:21" x14ac:dyDescent="0.2">
      <c r="T37359" s="11"/>
      <c r="U37359" s="11"/>
    </row>
    <row r="37360" spans="20:21" x14ac:dyDescent="0.2">
      <c r="T37360" s="11"/>
      <c r="U37360" s="11"/>
    </row>
    <row r="37361" spans="20:21" x14ac:dyDescent="0.2">
      <c r="T37361" s="11"/>
      <c r="U37361" s="11"/>
    </row>
    <row r="37362" spans="20:21" x14ac:dyDescent="0.2">
      <c r="T37362" s="11"/>
      <c r="U37362" s="11"/>
    </row>
    <row r="37363" spans="20:21" x14ac:dyDescent="0.2">
      <c r="T37363" s="11"/>
      <c r="U37363" s="11"/>
    </row>
    <row r="37364" spans="20:21" x14ac:dyDescent="0.2">
      <c r="T37364" s="11"/>
      <c r="U37364" s="11"/>
    </row>
    <row r="37365" spans="20:21" x14ac:dyDescent="0.2">
      <c r="T37365" s="11"/>
      <c r="U37365" s="11"/>
    </row>
    <row r="37366" spans="20:21" x14ac:dyDescent="0.2">
      <c r="T37366" s="11"/>
      <c r="U37366" s="11"/>
    </row>
    <row r="37367" spans="20:21" x14ac:dyDescent="0.2">
      <c r="T37367" s="11"/>
      <c r="U37367" s="11"/>
    </row>
    <row r="37368" spans="20:21" x14ac:dyDescent="0.2">
      <c r="T37368" s="11"/>
      <c r="U37368" s="11"/>
    </row>
    <row r="37369" spans="20:21" x14ac:dyDescent="0.2">
      <c r="T37369" s="11"/>
      <c r="U37369" s="11"/>
    </row>
    <row r="37370" spans="20:21" x14ac:dyDescent="0.2">
      <c r="T37370" s="11"/>
      <c r="U37370" s="11"/>
    </row>
    <row r="37371" spans="20:21" x14ac:dyDescent="0.2">
      <c r="T37371" s="11"/>
      <c r="U37371" s="11"/>
    </row>
    <row r="37372" spans="20:21" x14ac:dyDescent="0.2">
      <c r="T37372" s="11"/>
      <c r="U37372" s="11"/>
    </row>
    <row r="37373" spans="20:21" x14ac:dyDescent="0.2">
      <c r="T37373" s="11"/>
      <c r="U37373" s="11"/>
    </row>
    <row r="37374" spans="20:21" x14ac:dyDescent="0.2">
      <c r="T37374" s="11"/>
      <c r="U37374" s="11"/>
    </row>
    <row r="37375" spans="20:21" x14ac:dyDescent="0.2">
      <c r="T37375" s="11"/>
      <c r="U37375" s="11"/>
    </row>
    <row r="37376" spans="20:21" x14ac:dyDescent="0.2">
      <c r="T37376" s="11"/>
      <c r="U37376" s="11"/>
    </row>
    <row r="37377" spans="20:21" x14ac:dyDescent="0.2">
      <c r="T37377" s="11"/>
      <c r="U37377" s="11"/>
    </row>
    <row r="37378" spans="20:21" x14ac:dyDescent="0.2">
      <c r="T37378" s="11"/>
      <c r="U37378" s="11"/>
    </row>
    <row r="37379" spans="20:21" x14ac:dyDescent="0.2">
      <c r="T37379" s="11"/>
      <c r="U37379" s="11"/>
    </row>
    <row r="37380" spans="20:21" x14ac:dyDescent="0.2">
      <c r="T37380" s="11"/>
      <c r="U37380" s="11"/>
    </row>
    <row r="37381" spans="20:21" x14ac:dyDescent="0.2">
      <c r="T37381" s="11"/>
      <c r="U37381" s="11"/>
    </row>
    <row r="37382" spans="20:21" x14ac:dyDescent="0.2">
      <c r="T37382" s="11"/>
      <c r="U37382" s="11"/>
    </row>
    <row r="37383" spans="20:21" x14ac:dyDescent="0.2">
      <c r="T37383" s="11"/>
      <c r="U37383" s="11"/>
    </row>
    <row r="37384" spans="20:21" x14ac:dyDescent="0.2">
      <c r="T37384" s="11"/>
      <c r="U37384" s="11"/>
    </row>
    <row r="37385" spans="20:21" x14ac:dyDescent="0.2">
      <c r="T37385" s="11"/>
      <c r="U37385" s="11"/>
    </row>
    <row r="37386" spans="20:21" x14ac:dyDescent="0.2">
      <c r="T37386" s="11"/>
      <c r="U37386" s="11"/>
    </row>
    <row r="37387" spans="20:21" x14ac:dyDescent="0.2">
      <c r="T37387" s="11"/>
      <c r="U37387" s="11"/>
    </row>
    <row r="37388" spans="20:21" x14ac:dyDescent="0.2">
      <c r="T37388" s="11"/>
      <c r="U37388" s="11"/>
    </row>
    <row r="37389" spans="20:21" x14ac:dyDescent="0.2">
      <c r="T37389" s="11"/>
      <c r="U37389" s="11"/>
    </row>
    <row r="37390" spans="20:21" x14ac:dyDescent="0.2">
      <c r="T37390" s="11"/>
      <c r="U37390" s="11"/>
    </row>
    <row r="37391" spans="20:21" x14ac:dyDescent="0.2">
      <c r="T37391" s="11"/>
      <c r="U37391" s="11"/>
    </row>
    <row r="37392" spans="20:21" x14ac:dyDescent="0.2">
      <c r="T37392" s="11"/>
      <c r="U37392" s="11"/>
    </row>
    <row r="37393" spans="20:21" x14ac:dyDescent="0.2">
      <c r="T37393" s="11"/>
      <c r="U37393" s="11"/>
    </row>
    <row r="37394" spans="20:21" x14ac:dyDescent="0.2">
      <c r="T37394" s="11"/>
      <c r="U37394" s="11"/>
    </row>
    <row r="37395" spans="20:21" x14ac:dyDescent="0.2">
      <c r="T37395" s="11"/>
      <c r="U37395" s="11"/>
    </row>
    <row r="37396" spans="20:21" x14ac:dyDescent="0.2">
      <c r="T37396" s="11"/>
      <c r="U37396" s="11"/>
    </row>
    <row r="37397" spans="20:21" x14ac:dyDescent="0.2">
      <c r="T37397" s="11"/>
      <c r="U37397" s="11"/>
    </row>
    <row r="37398" spans="20:21" x14ac:dyDescent="0.2">
      <c r="T37398" s="11"/>
      <c r="U37398" s="11"/>
    </row>
    <row r="37399" spans="20:21" x14ac:dyDescent="0.2">
      <c r="T37399" s="11"/>
      <c r="U37399" s="11"/>
    </row>
    <row r="37400" spans="20:21" x14ac:dyDescent="0.2">
      <c r="T37400" s="11"/>
      <c r="U37400" s="11"/>
    </row>
    <row r="37401" spans="20:21" x14ac:dyDescent="0.2">
      <c r="T37401" s="11"/>
      <c r="U37401" s="11"/>
    </row>
    <row r="37402" spans="20:21" x14ac:dyDescent="0.2">
      <c r="T37402" s="11"/>
      <c r="U37402" s="11"/>
    </row>
    <row r="37403" spans="20:21" x14ac:dyDescent="0.2">
      <c r="T37403" s="11"/>
      <c r="U37403" s="11"/>
    </row>
    <row r="37404" spans="20:21" x14ac:dyDescent="0.2">
      <c r="T37404" s="11"/>
      <c r="U37404" s="11"/>
    </row>
    <row r="37405" spans="20:21" x14ac:dyDescent="0.2">
      <c r="T37405" s="11"/>
      <c r="U37405" s="11"/>
    </row>
    <row r="37406" spans="20:21" x14ac:dyDescent="0.2">
      <c r="T37406" s="11"/>
      <c r="U37406" s="11"/>
    </row>
    <row r="37407" spans="20:21" x14ac:dyDescent="0.2">
      <c r="T37407" s="11"/>
      <c r="U37407" s="11"/>
    </row>
    <row r="37408" spans="20:21" x14ac:dyDescent="0.2">
      <c r="T37408" s="11"/>
      <c r="U37408" s="11"/>
    </row>
    <row r="37409" spans="20:21" x14ac:dyDescent="0.2">
      <c r="T37409" s="11"/>
      <c r="U37409" s="11"/>
    </row>
    <row r="37410" spans="20:21" x14ac:dyDescent="0.2">
      <c r="T37410" s="11"/>
      <c r="U37410" s="11"/>
    </row>
    <row r="37411" spans="20:21" x14ac:dyDescent="0.2">
      <c r="T37411" s="11"/>
      <c r="U37411" s="11"/>
    </row>
    <row r="37412" spans="20:21" x14ac:dyDescent="0.2">
      <c r="T37412" s="11"/>
      <c r="U37412" s="11"/>
    </row>
    <row r="37413" spans="20:21" x14ac:dyDescent="0.2">
      <c r="T37413" s="11"/>
      <c r="U37413" s="11"/>
    </row>
    <row r="37414" spans="20:21" x14ac:dyDescent="0.2">
      <c r="T37414" s="11"/>
      <c r="U37414" s="11"/>
    </row>
    <row r="37415" spans="20:21" x14ac:dyDescent="0.2">
      <c r="T37415" s="11"/>
      <c r="U37415" s="11"/>
    </row>
    <row r="37416" spans="20:21" x14ac:dyDescent="0.2">
      <c r="T37416" s="11"/>
      <c r="U37416" s="11"/>
    </row>
    <row r="37417" spans="20:21" x14ac:dyDescent="0.2">
      <c r="T37417" s="11"/>
      <c r="U37417" s="11"/>
    </row>
    <row r="37418" spans="20:21" x14ac:dyDescent="0.2">
      <c r="T37418" s="11"/>
      <c r="U37418" s="11"/>
    </row>
    <row r="37419" spans="20:21" x14ac:dyDescent="0.2">
      <c r="T37419" s="11"/>
      <c r="U37419" s="11"/>
    </row>
    <row r="37420" spans="20:21" x14ac:dyDescent="0.2">
      <c r="T37420" s="11"/>
      <c r="U37420" s="11"/>
    </row>
    <row r="37421" spans="20:21" x14ac:dyDescent="0.2">
      <c r="T37421" s="11"/>
      <c r="U37421" s="11"/>
    </row>
    <row r="37422" spans="20:21" x14ac:dyDescent="0.2">
      <c r="T37422" s="11"/>
      <c r="U37422" s="11"/>
    </row>
    <row r="37423" spans="20:21" x14ac:dyDescent="0.2">
      <c r="T37423" s="11"/>
      <c r="U37423" s="11"/>
    </row>
    <row r="37424" spans="20:21" x14ac:dyDescent="0.2">
      <c r="T37424" s="11"/>
      <c r="U37424" s="11"/>
    </row>
    <row r="37425" spans="20:21" x14ac:dyDescent="0.2">
      <c r="T37425" s="11"/>
      <c r="U37425" s="11"/>
    </row>
    <row r="37426" spans="20:21" x14ac:dyDescent="0.2">
      <c r="T37426" s="11"/>
      <c r="U37426" s="11"/>
    </row>
    <row r="37427" spans="20:21" x14ac:dyDescent="0.2">
      <c r="T37427" s="11"/>
      <c r="U37427" s="11"/>
    </row>
    <row r="37428" spans="20:21" x14ac:dyDescent="0.2">
      <c r="T37428" s="11"/>
      <c r="U37428" s="11"/>
    </row>
    <row r="37429" spans="20:21" x14ac:dyDescent="0.2">
      <c r="T37429" s="11"/>
      <c r="U37429" s="11"/>
    </row>
    <row r="37430" spans="20:21" x14ac:dyDescent="0.2">
      <c r="T37430" s="11"/>
      <c r="U37430" s="11"/>
    </row>
    <row r="37431" spans="20:21" x14ac:dyDescent="0.2">
      <c r="T37431" s="11"/>
      <c r="U37431" s="11"/>
    </row>
    <row r="37432" spans="20:21" x14ac:dyDescent="0.2">
      <c r="T37432" s="11"/>
      <c r="U37432" s="11"/>
    </row>
    <row r="37433" spans="20:21" x14ac:dyDescent="0.2">
      <c r="T37433" s="11"/>
      <c r="U37433" s="11"/>
    </row>
    <row r="37434" spans="20:21" x14ac:dyDescent="0.2">
      <c r="T37434" s="11"/>
      <c r="U37434" s="11"/>
    </row>
    <row r="37435" spans="20:21" x14ac:dyDescent="0.2">
      <c r="T37435" s="11"/>
      <c r="U37435" s="11"/>
    </row>
    <row r="37436" spans="20:21" x14ac:dyDescent="0.2">
      <c r="T37436" s="11"/>
      <c r="U37436" s="11"/>
    </row>
    <row r="37437" spans="20:21" x14ac:dyDescent="0.2">
      <c r="T37437" s="11"/>
      <c r="U37437" s="11"/>
    </row>
    <row r="37438" spans="20:21" x14ac:dyDescent="0.2">
      <c r="T37438" s="11"/>
      <c r="U37438" s="11"/>
    </row>
    <row r="37439" spans="20:21" x14ac:dyDescent="0.2">
      <c r="T37439" s="11"/>
      <c r="U37439" s="11"/>
    </row>
    <row r="37440" spans="20:21" x14ac:dyDescent="0.2">
      <c r="T37440" s="11"/>
      <c r="U37440" s="11"/>
    </row>
    <row r="37441" spans="20:21" x14ac:dyDescent="0.2">
      <c r="T37441" s="11"/>
      <c r="U37441" s="11"/>
    </row>
    <row r="37442" spans="20:21" x14ac:dyDescent="0.2">
      <c r="T37442" s="11"/>
      <c r="U37442" s="11"/>
    </row>
    <row r="37443" spans="20:21" x14ac:dyDescent="0.2">
      <c r="T37443" s="11"/>
      <c r="U37443" s="11"/>
    </row>
    <row r="37444" spans="20:21" x14ac:dyDescent="0.2">
      <c r="T37444" s="11"/>
      <c r="U37444" s="11"/>
    </row>
    <row r="37445" spans="20:21" x14ac:dyDescent="0.2">
      <c r="T37445" s="11"/>
      <c r="U37445" s="11"/>
    </row>
    <row r="37446" spans="20:21" x14ac:dyDescent="0.2">
      <c r="T37446" s="11"/>
      <c r="U37446" s="11"/>
    </row>
    <row r="37447" spans="20:21" x14ac:dyDescent="0.2">
      <c r="T37447" s="11"/>
      <c r="U37447" s="11"/>
    </row>
    <row r="37448" spans="20:21" x14ac:dyDescent="0.2">
      <c r="T37448" s="11"/>
      <c r="U37448" s="11"/>
    </row>
    <row r="37449" spans="20:21" x14ac:dyDescent="0.2">
      <c r="T37449" s="11"/>
      <c r="U37449" s="11"/>
    </row>
    <row r="37450" spans="20:21" x14ac:dyDescent="0.2">
      <c r="T37450" s="11"/>
      <c r="U37450" s="11"/>
    </row>
    <row r="37451" spans="20:21" x14ac:dyDescent="0.2">
      <c r="T37451" s="11"/>
      <c r="U37451" s="11"/>
    </row>
    <row r="37452" spans="20:21" x14ac:dyDescent="0.2">
      <c r="T37452" s="11"/>
      <c r="U37452" s="11"/>
    </row>
    <row r="37453" spans="20:21" x14ac:dyDescent="0.2">
      <c r="T37453" s="11"/>
      <c r="U37453" s="11"/>
    </row>
    <row r="37454" spans="20:21" x14ac:dyDescent="0.2">
      <c r="T37454" s="11"/>
      <c r="U37454" s="11"/>
    </row>
    <row r="37455" spans="20:21" x14ac:dyDescent="0.2">
      <c r="T37455" s="11"/>
      <c r="U37455" s="11"/>
    </row>
    <row r="37456" spans="20:21" x14ac:dyDescent="0.2">
      <c r="T37456" s="11"/>
      <c r="U37456" s="11"/>
    </row>
    <row r="37457" spans="20:21" x14ac:dyDescent="0.2">
      <c r="T37457" s="11"/>
      <c r="U37457" s="11"/>
    </row>
    <row r="37458" spans="20:21" x14ac:dyDescent="0.2">
      <c r="T37458" s="11"/>
      <c r="U37458" s="11"/>
    </row>
    <row r="37459" spans="20:21" x14ac:dyDescent="0.2">
      <c r="T37459" s="11"/>
      <c r="U37459" s="11"/>
    </row>
    <row r="37460" spans="20:21" x14ac:dyDescent="0.2">
      <c r="T37460" s="11"/>
      <c r="U37460" s="11"/>
    </row>
    <row r="37461" spans="20:21" x14ac:dyDescent="0.2">
      <c r="T37461" s="11"/>
      <c r="U37461" s="11"/>
    </row>
    <row r="37462" spans="20:21" x14ac:dyDescent="0.2">
      <c r="T37462" s="11"/>
      <c r="U37462" s="11"/>
    </row>
    <row r="37463" spans="20:21" x14ac:dyDescent="0.2">
      <c r="T37463" s="11"/>
      <c r="U37463" s="11"/>
    </row>
    <row r="37464" spans="20:21" x14ac:dyDescent="0.2">
      <c r="T37464" s="11"/>
      <c r="U37464" s="11"/>
    </row>
    <row r="37465" spans="20:21" x14ac:dyDescent="0.2">
      <c r="T37465" s="11"/>
      <c r="U37465" s="11"/>
    </row>
    <row r="37466" spans="20:21" x14ac:dyDescent="0.2">
      <c r="T37466" s="11"/>
      <c r="U37466" s="11"/>
    </row>
    <row r="37467" spans="20:21" x14ac:dyDescent="0.2">
      <c r="T37467" s="11"/>
      <c r="U37467" s="11"/>
    </row>
    <row r="37468" spans="20:21" x14ac:dyDescent="0.2">
      <c r="T37468" s="11"/>
      <c r="U37468" s="11"/>
    </row>
    <row r="37469" spans="20:21" x14ac:dyDescent="0.2">
      <c r="T37469" s="11"/>
      <c r="U37469" s="11"/>
    </row>
    <row r="37470" spans="20:21" x14ac:dyDescent="0.2">
      <c r="T37470" s="11"/>
      <c r="U37470" s="11"/>
    </row>
    <row r="37471" spans="20:21" x14ac:dyDescent="0.2">
      <c r="T37471" s="11"/>
      <c r="U37471" s="11"/>
    </row>
    <row r="37472" spans="20:21" x14ac:dyDescent="0.2">
      <c r="T37472" s="11"/>
      <c r="U37472" s="11"/>
    </row>
    <row r="37473" spans="20:21" x14ac:dyDescent="0.2">
      <c r="T37473" s="11"/>
      <c r="U37473" s="11"/>
    </row>
    <row r="37474" spans="20:21" x14ac:dyDescent="0.2">
      <c r="T37474" s="11"/>
      <c r="U37474" s="11"/>
    </row>
    <row r="37475" spans="20:21" x14ac:dyDescent="0.2">
      <c r="T37475" s="11"/>
      <c r="U37475" s="11"/>
    </row>
    <row r="37476" spans="20:21" x14ac:dyDescent="0.2">
      <c r="T37476" s="11"/>
      <c r="U37476" s="11"/>
    </row>
    <row r="37477" spans="20:21" x14ac:dyDescent="0.2">
      <c r="T37477" s="11"/>
      <c r="U37477" s="11"/>
    </row>
    <row r="37478" spans="20:21" x14ac:dyDescent="0.2">
      <c r="T37478" s="11"/>
      <c r="U37478" s="11"/>
    </row>
    <row r="37479" spans="20:21" x14ac:dyDescent="0.2">
      <c r="T37479" s="11"/>
      <c r="U37479" s="11"/>
    </row>
    <row r="37480" spans="20:21" x14ac:dyDescent="0.2">
      <c r="T37480" s="11"/>
      <c r="U37480" s="11"/>
    </row>
    <row r="37481" spans="20:21" x14ac:dyDescent="0.2">
      <c r="T37481" s="11"/>
      <c r="U37481" s="11"/>
    </row>
    <row r="37482" spans="20:21" x14ac:dyDescent="0.2">
      <c r="T37482" s="11"/>
      <c r="U37482" s="11"/>
    </row>
    <row r="37483" spans="20:21" x14ac:dyDescent="0.2">
      <c r="T37483" s="11"/>
      <c r="U37483" s="11"/>
    </row>
    <row r="37484" spans="20:21" x14ac:dyDescent="0.2">
      <c r="T37484" s="11"/>
      <c r="U37484" s="11"/>
    </row>
    <row r="37485" spans="20:21" x14ac:dyDescent="0.2">
      <c r="T37485" s="11"/>
      <c r="U37485" s="11"/>
    </row>
    <row r="37486" spans="20:21" x14ac:dyDescent="0.2">
      <c r="T37486" s="11"/>
      <c r="U37486" s="11"/>
    </row>
    <row r="37487" spans="20:21" x14ac:dyDescent="0.2">
      <c r="T37487" s="11"/>
      <c r="U37487" s="11"/>
    </row>
    <row r="37488" spans="20:21" x14ac:dyDescent="0.2">
      <c r="T37488" s="11"/>
      <c r="U37488" s="11"/>
    </row>
    <row r="37489" spans="20:21" x14ac:dyDescent="0.2">
      <c r="T37489" s="11"/>
      <c r="U37489" s="11"/>
    </row>
    <row r="37490" spans="20:21" x14ac:dyDescent="0.2">
      <c r="T37490" s="11"/>
      <c r="U37490" s="11"/>
    </row>
    <row r="37491" spans="20:21" x14ac:dyDescent="0.2">
      <c r="T37491" s="11"/>
      <c r="U37491" s="11"/>
    </row>
    <row r="37492" spans="20:21" x14ac:dyDescent="0.2">
      <c r="T37492" s="11"/>
      <c r="U37492" s="11"/>
    </row>
    <row r="37493" spans="20:21" x14ac:dyDescent="0.2">
      <c r="T37493" s="11"/>
      <c r="U37493" s="11"/>
    </row>
    <row r="37494" spans="20:21" x14ac:dyDescent="0.2">
      <c r="T37494" s="11"/>
      <c r="U37494" s="11"/>
    </row>
    <row r="37495" spans="20:21" x14ac:dyDescent="0.2">
      <c r="T37495" s="11"/>
      <c r="U37495" s="11"/>
    </row>
    <row r="37496" spans="20:21" x14ac:dyDescent="0.2">
      <c r="T37496" s="11"/>
      <c r="U37496" s="11"/>
    </row>
    <row r="37497" spans="20:21" x14ac:dyDescent="0.2">
      <c r="T37497" s="11"/>
      <c r="U37497" s="11"/>
    </row>
    <row r="37498" spans="20:21" x14ac:dyDescent="0.2">
      <c r="T37498" s="11"/>
      <c r="U37498" s="11"/>
    </row>
    <row r="37499" spans="20:21" x14ac:dyDescent="0.2">
      <c r="T37499" s="11"/>
      <c r="U37499" s="11"/>
    </row>
    <row r="37500" spans="20:21" x14ac:dyDescent="0.2">
      <c r="T37500" s="11"/>
      <c r="U37500" s="11"/>
    </row>
    <row r="37501" spans="20:21" x14ac:dyDescent="0.2">
      <c r="T37501" s="11"/>
      <c r="U37501" s="11"/>
    </row>
    <row r="37502" spans="20:21" x14ac:dyDescent="0.2">
      <c r="T37502" s="11"/>
      <c r="U37502" s="11"/>
    </row>
    <row r="37503" spans="20:21" x14ac:dyDescent="0.2">
      <c r="T37503" s="11"/>
      <c r="U37503" s="11"/>
    </row>
    <row r="37504" spans="20:21" x14ac:dyDescent="0.2">
      <c r="T37504" s="11"/>
      <c r="U37504" s="11"/>
    </row>
    <row r="37505" spans="20:21" x14ac:dyDescent="0.2">
      <c r="T37505" s="11"/>
      <c r="U37505" s="11"/>
    </row>
    <row r="37506" spans="20:21" x14ac:dyDescent="0.2">
      <c r="T37506" s="11"/>
      <c r="U37506" s="11"/>
    </row>
    <row r="37507" spans="20:21" x14ac:dyDescent="0.2">
      <c r="T37507" s="11"/>
      <c r="U37507" s="11"/>
    </row>
    <row r="37508" spans="20:21" x14ac:dyDescent="0.2">
      <c r="T37508" s="11"/>
      <c r="U37508" s="11"/>
    </row>
    <row r="37509" spans="20:21" x14ac:dyDescent="0.2">
      <c r="T37509" s="11"/>
      <c r="U37509" s="11"/>
    </row>
    <row r="37510" spans="20:21" x14ac:dyDescent="0.2">
      <c r="T37510" s="11"/>
      <c r="U37510" s="11"/>
    </row>
    <row r="37511" spans="20:21" x14ac:dyDescent="0.2">
      <c r="T37511" s="11"/>
      <c r="U37511" s="11"/>
    </row>
    <row r="37512" spans="20:21" x14ac:dyDescent="0.2">
      <c r="T37512" s="11"/>
      <c r="U37512" s="11"/>
    </row>
    <row r="37513" spans="20:21" x14ac:dyDescent="0.2">
      <c r="T37513" s="11"/>
      <c r="U37513" s="11"/>
    </row>
    <row r="37514" spans="20:21" x14ac:dyDescent="0.2">
      <c r="T37514" s="11"/>
      <c r="U37514" s="11"/>
    </row>
    <row r="37515" spans="20:21" x14ac:dyDescent="0.2">
      <c r="T37515" s="11"/>
      <c r="U37515" s="11"/>
    </row>
    <row r="37516" spans="20:21" x14ac:dyDescent="0.2">
      <c r="T37516" s="11"/>
      <c r="U37516" s="11"/>
    </row>
    <row r="37517" spans="20:21" x14ac:dyDescent="0.2">
      <c r="T37517" s="11"/>
      <c r="U37517" s="11"/>
    </row>
    <row r="37518" spans="20:21" x14ac:dyDescent="0.2">
      <c r="T37518" s="11"/>
      <c r="U37518" s="11"/>
    </row>
    <row r="37519" spans="20:21" x14ac:dyDescent="0.2">
      <c r="T37519" s="11"/>
      <c r="U37519" s="11"/>
    </row>
    <row r="37520" spans="20:21" x14ac:dyDescent="0.2">
      <c r="T37520" s="11"/>
      <c r="U37520" s="11"/>
    </row>
    <row r="37521" spans="20:21" x14ac:dyDescent="0.2">
      <c r="T37521" s="11"/>
      <c r="U37521" s="11"/>
    </row>
    <row r="37522" spans="20:21" x14ac:dyDescent="0.2">
      <c r="T37522" s="11"/>
      <c r="U37522" s="11"/>
    </row>
    <row r="37523" spans="20:21" x14ac:dyDescent="0.2">
      <c r="T37523" s="11"/>
      <c r="U37523" s="11"/>
    </row>
    <row r="37524" spans="20:21" x14ac:dyDescent="0.2">
      <c r="T37524" s="11"/>
      <c r="U37524" s="11"/>
    </row>
    <row r="37525" spans="20:21" x14ac:dyDescent="0.2">
      <c r="T37525" s="11"/>
      <c r="U37525" s="11"/>
    </row>
    <row r="37526" spans="20:21" x14ac:dyDescent="0.2">
      <c r="T37526" s="11"/>
      <c r="U37526" s="11"/>
    </row>
    <row r="37527" spans="20:21" x14ac:dyDescent="0.2">
      <c r="T37527" s="11"/>
      <c r="U37527" s="11"/>
    </row>
    <row r="37528" spans="20:21" x14ac:dyDescent="0.2">
      <c r="T37528" s="11"/>
      <c r="U37528" s="11"/>
    </row>
    <row r="37529" spans="20:21" x14ac:dyDescent="0.2">
      <c r="T37529" s="11"/>
      <c r="U37529" s="11"/>
    </row>
    <row r="37530" spans="20:21" x14ac:dyDescent="0.2">
      <c r="T37530" s="11"/>
      <c r="U37530" s="11"/>
    </row>
    <row r="37531" spans="20:21" x14ac:dyDescent="0.2">
      <c r="T37531" s="11"/>
      <c r="U37531" s="11"/>
    </row>
    <row r="37532" spans="20:21" x14ac:dyDescent="0.2">
      <c r="T37532" s="11"/>
      <c r="U37532" s="11"/>
    </row>
    <row r="37533" spans="20:21" x14ac:dyDescent="0.2">
      <c r="T37533" s="11"/>
      <c r="U37533" s="11"/>
    </row>
    <row r="37534" spans="20:21" x14ac:dyDescent="0.2">
      <c r="T37534" s="11"/>
      <c r="U37534" s="11"/>
    </row>
    <row r="37535" spans="20:21" x14ac:dyDescent="0.2">
      <c r="T37535" s="11"/>
      <c r="U37535" s="11"/>
    </row>
    <row r="37536" spans="20:21" x14ac:dyDescent="0.2">
      <c r="T37536" s="11"/>
      <c r="U37536" s="11"/>
    </row>
    <row r="37537" spans="20:21" x14ac:dyDescent="0.2">
      <c r="T37537" s="11"/>
      <c r="U37537" s="11"/>
    </row>
    <row r="37538" spans="20:21" x14ac:dyDescent="0.2">
      <c r="T37538" s="11"/>
      <c r="U37538" s="11"/>
    </row>
    <row r="37539" spans="20:21" x14ac:dyDescent="0.2">
      <c r="T37539" s="11"/>
      <c r="U37539" s="11"/>
    </row>
    <row r="37540" spans="20:21" x14ac:dyDescent="0.2">
      <c r="T37540" s="11"/>
      <c r="U37540" s="11"/>
    </row>
    <row r="37541" spans="20:21" x14ac:dyDescent="0.2">
      <c r="T37541" s="11"/>
      <c r="U37541" s="11"/>
    </row>
    <row r="37542" spans="20:21" x14ac:dyDescent="0.2">
      <c r="T37542" s="11"/>
      <c r="U37542" s="11"/>
    </row>
    <row r="37543" spans="20:21" x14ac:dyDescent="0.2">
      <c r="T37543" s="11"/>
      <c r="U37543" s="11"/>
    </row>
    <row r="37544" spans="20:21" x14ac:dyDescent="0.2">
      <c r="T37544" s="11"/>
      <c r="U37544" s="11"/>
    </row>
    <row r="37545" spans="20:21" x14ac:dyDescent="0.2">
      <c r="T37545" s="11"/>
      <c r="U37545" s="11"/>
    </row>
    <row r="37546" spans="20:21" x14ac:dyDescent="0.2">
      <c r="T37546" s="11"/>
      <c r="U37546" s="11"/>
    </row>
    <row r="37547" spans="20:21" x14ac:dyDescent="0.2">
      <c r="T37547" s="11"/>
      <c r="U37547" s="11"/>
    </row>
    <row r="37548" spans="20:21" x14ac:dyDescent="0.2">
      <c r="T37548" s="11"/>
      <c r="U37548" s="11"/>
    </row>
    <row r="37549" spans="20:21" x14ac:dyDescent="0.2">
      <c r="T37549" s="11"/>
      <c r="U37549" s="11"/>
    </row>
    <row r="37550" spans="20:21" x14ac:dyDescent="0.2">
      <c r="T37550" s="11"/>
      <c r="U37550" s="11"/>
    </row>
    <row r="37551" spans="20:21" x14ac:dyDescent="0.2">
      <c r="T37551" s="11"/>
      <c r="U37551" s="11"/>
    </row>
    <row r="37552" spans="20:21" x14ac:dyDescent="0.2">
      <c r="T37552" s="11"/>
      <c r="U37552" s="11"/>
    </row>
    <row r="37553" spans="20:21" x14ac:dyDescent="0.2">
      <c r="T37553" s="11"/>
      <c r="U37553" s="11"/>
    </row>
    <row r="37554" spans="20:21" x14ac:dyDescent="0.2">
      <c r="T37554" s="11"/>
      <c r="U37554" s="11"/>
    </row>
    <row r="37555" spans="20:21" x14ac:dyDescent="0.2">
      <c r="T37555" s="11"/>
      <c r="U37555" s="11"/>
    </row>
    <row r="37556" spans="20:21" x14ac:dyDescent="0.2">
      <c r="T37556" s="11"/>
      <c r="U37556" s="11"/>
    </row>
    <row r="37557" spans="20:21" x14ac:dyDescent="0.2">
      <c r="T37557" s="11"/>
      <c r="U37557" s="11"/>
    </row>
    <row r="37558" spans="20:21" x14ac:dyDescent="0.2">
      <c r="T37558" s="11"/>
      <c r="U37558" s="11"/>
    </row>
    <row r="37559" spans="20:21" x14ac:dyDescent="0.2">
      <c r="T37559" s="11"/>
      <c r="U37559" s="11"/>
    </row>
    <row r="37560" spans="20:21" x14ac:dyDescent="0.2">
      <c r="T37560" s="11"/>
      <c r="U37560" s="11"/>
    </row>
    <row r="37561" spans="20:21" x14ac:dyDescent="0.2">
      <c r="T37561" s="11"/>
      <c r="U37561" s="11"/>
    </row>
    <row r="37562" spans="20:21" x14ac:dyDescent="0.2">
      <c r="T37562" s="11"/>
      <c r="U37562" s="11"/>
    </row>
    <row r="37563" spans="20:21" x14ac:dyDescent="0.2">
      <c r="T37563" s="11"/>
      <c r="U37563" s="11"/>
    </row>
    <row r="37564" spans="20:21" x14ac:dyDescent="0.2">
      <c r="T37564" s="11"/>
      <c r="U37564" s="11"/>
    </row>
    <row r="37565" spans="20:21" x14ac:dyDescent="0.2">
      <c r="T37565" s="11"/>
      <c r="U37565" s="11"/>
    </row>
    <row r="37566" spans="20:21" x14ac:dyDescent="0.2">
      <c r="T37566" s="11"/>
      <c r="U37566" s="11"/>
    </row>
    <row r="37567" spans="20:21" x14ac:dyDescent="0.2">
      <c r="T37567" s="11"/>
      <c r="U37567" s="11"/>
    </row>
    <row r="37568" spans="20:21" x14ac:dyDescent="0.2">
      <c r="T37568" s="11"/>
      <c r="U37568" s="11"/>
    </row>
    <row r="37569" spans="20:21" x14ac:dyDescent="0.2">
      <c r="T37569" s="11"/>
      <c r="U37569" s="11"/>
    </row>
    <row r="37570" spans="20:21" x14ac:dyDescent="0.2">
      <c r="T37570" s="11"/>
      <c r="U37570" s="11"/>
    </row>
    <row r="37571" spans="20:21" x14ac:dyDescent="0.2">
      <c r="T37571" s="11"/>
      <c r="U37571" s="11"/>
    </row>
    <row r="37572" spans="20:21" x14ac:dyDescent="0.2">
      <c r="T37572" s="11"/>
      <c r="U37572" s="11"/>
    </row>
    <row r="37573" spans="20:21" x14ac:dyDescent="0.2">
      <c r="T37573" s="11"/>
      <c r="U37573" s="11"/>
    </row>
    <row r="37574" spans="20:21" x14ac:dyDescent="0.2">
      <c r="T37574" s="11"/>
      <c r="U37574" s="11"/>
    </row>
    <row r="37575" spans="20:21" x14ac:dyDescent="0.2">
      <c r="T37575" s="11"/>
      <c r="U37575" s="11"/>
    </row>
    <row r="37576" spans="20:21" x14ac:dyDescent="0.2">
      <c r="T37576" s="11"/>
      <c r="U37576" s="11"/>
    </row>
    <row r="37577" spans="20:21" x14ac:dyDescent="0.2">
      <c r="T37577" s="11"/>
      <c r="U37577" s="11"/>
    </row>
    <row r="37578" spans="20:21" x14ac:dyDescent="0.2">
      <c r="T37578" s="11"/>
      <c r="U37578" s="11"/>
    </row>
    <row r="37579" spans="20:21" x14ac:dyDescent="0.2">
      <c r="T37579" s="11"/>
      <c r="U37579" s="11"/>
    </row>
    <row r="37580" spans="20:21" x14ac:dyDescent="0.2">
      <c r="T37580" s="11"/>
      <c r="U37580" s="11"/>
    </row>
    <row r="37581" spans="20:21" x14ac:dyDescent="0.2">
      <c r="T37581" s="11"/>
      <c r="U37581" s="11"/>
    </row>
    <row r="37582" spans="20:21" x14ac:dyDescent="0.2">
      <c r="T37582" s="11"/>
      <c r="U37582" s="11"/>
    </row>
    <row r="37583" spans="20:21" x14ac:dyDescent="0.2">
      <c r="T37583" s="11"/>
      <c r="U37583" s="11"/>
    </row>
    <row r="37584" spans="20:21" x14ac:dyDescent="0.2">
      <c r="T37584" s="11"/>
      <c r="U37584" s="11"/>
    </row>
    <row r="37585" spans="20:21" x14ac:dyDescent="0.2">
      <c r="T37585" s="11"/>
      <c r="U37585" s="11"/>
    </row>
    <row r="37586" spans="20:21" x14ac:dyDescent="0.2">
      <c r="T37586" s="11"/>
      <c r="U37586" s="11"/>
    </row>
    <row r="37587" spans="20:21" x14ac:dyDescent="0.2">
      <c r="T37587" s="11"/>
      <c r="U37587" s="11"/>
    </row>
    <row r="37588" spans="20:21" x14ac:dyDescent="0.2">
      <c r="T37588" s="11"/>
      <c r="U37588" s="11"/>
    </row>
    <row r="37589" spans="20:21" x14ac:dyDescent="0.2">
      <c r="T37589" s="11"/>
      <c r="U37589" s="11"/>
    </row>
    <row r="37590" spans="20:21" x14ac:dyDescent="0.2">
      <c r="T37590" s="11"/>
      <c r="U37590" s="11"/>
    </row>
    <row r="37591" spans="20:21" x14ac:dyDescent="0.2">
      <c r="T37591" s="11"/>
      <c r="U37591" s="11"/>
    </row>
    <row r="37592" spans="20:21" x14ac:dyDescent="0.2">
      <c r="T37592" s="11"/>
      <c r="U37592" s="11"/>
    </row>
    <row r="37593" spans="20:21" x14ac:dyDescent="0.2">
      <c r="T37593" s="11"/>
      <c r="U37593" s="11"/>
    </row>
    <row r="37594" spans="20:21" x14ac:dyDescent="0.2">
      <c r="T37594" s="11"/>
      <c r="U37594" s="11"/>
    </row>
    <row r="37595" spans="20:21" x14ac:dyDescent="0.2">
      <c r="T37595" s="11"/>
      <c r="U37595" s="11"/>
    </row>
    <row r="37596" spans="20:21" x14ac:dyDescent="0.2">
      <c r="T37596" s="11"/>
      <c r="U37596" s="11"/>
    </row>
    <row r="37597" spans="20:21" x14ac:dyDescent="0.2">
      <c r="T37597" s="11"/>
      <c r="U37597" s="11"/>
    </row>
    <row r="37598" spans="20:21" x14ac:dyDescent="0.2">
      <c r="T37598" s="11"/>
      <c r="U37598" s="11"/>
    </row>
    <row r="37599" spans="20:21" x14ac:dyDescent="0.2">
      <c r="T37599" s="11"/>
      <c r="U37599" s="11"/>
    </row>
    <row r="37600" spans="20:21" x14ac:dyDescent="0.2">
      <c r="T37600" s="11"/>
      <c r="U37600" s="11"/>
    </row>
    <row r="37601" spans="20:21" x14ac:dyDescent="0.2">
      <c r="T37601" s="11"/>
      <c r="U37601" s="11"/>
    </row>
    <row r="37602" spans="20:21" x14ac:dyDescent="0.2">
      <c r="T37602" s="11"/>
      <c r="U37602" s="11"/>
    </row>
    <row r="37603" spans="20:21" x14ac:dyDescent="0.2">
      <c r="T37603" s="11"/>
      <c r="U37603" s="11"/>
    </row>
    <row r="37604" spans="20:21" x14ac:dyDescent="0.2">
      <c r="T37604" s="11"/>
      <c r="U37604" s="11"/>
    </row>
    <row r="37605" spans="20:21" x14ac:dyDescent="0.2">
      <c r="T37605" s="11"/>
      <c r="U37605" s="11"/>
    </row>
    <row r="37606" spans="20:21" x14ac:dyDescent="0.2">
      <c r="T37606" s="11"/>
      <c r="U37606" s="11"/>
    </row>
    <row r="37607" spans="20:21" x14ac:dyDescent="0.2">
      <c r="T37607" s="11"/>
      <c r="U37607" s="11"/>
    </row>
    <row r="37608" spans="20:21" x14ac:dyDescent="0.2">
      <c r="T37608" s="11"/>
      <c r="U37608" s="11"/>
    </row>
    <row r="37609" spans="20:21" x14ac:dyDescent="0.2">
      <c r="T37609" s="11"/>
      <c r="U37609" s="11"/>
    </row>
    <row r="37610" spans="20:21" x14ac:dyDescent="0.2">
      <c r="T37610" s="11"/>
      <c r="U37610" s="11"/>
    </row>
    <row r="37611" spans="20:21" x14ac:dyDescent="0.2">
      <c r="T37611" s="11"/>
      <c r="U37611" s="11"/>
    </row>
    <row r="37612" spans="20:21" x14ac:dyDescent="0.2">
      <c r="T37612" s="11"/>
      <c r="U37612" s="11"/>
    </row>
    <row r="37613" spans="20:21" x14ac:dyDescent="0.2">
      <c r="T37613" s="11"/>
      <c r="U37613" s="11"/>
    </row>
    <row r="37614" spans="20:21" x14ac:dyDescent="0.2">
      <c r="T37614" s="11"/>
      <c r="U37614" s="11"/>
    </row>
    <row r="37615" spans="20:21" x14ac:dyDescent="0.2">
      <c r="T37615" s="11"/>
      <c r="U37615" s="11"/>
    </row>
    <row r="37616" spans="20:21" x14ac:dyDescent="0.2">
      <c r="T37616" s="11"/>
      <c r="U37616" s="11"/>
    </row>
    <row r="37617" spans="20:21" x14ac:dyDescent="0.2">
      <c r="T37617" s="11"/>
      <c r="U37617" s="11"/>
    </row>
    <row r="37618" spans="20:21" x14ac:dyDescent="0.2">
      <c r="T37618" s="11"/>
      <c r="U37618" s="11"/>
    </row>
    <row r="37619" spans="20:21" x14ac:dyDescent="0.2">
      <c r="T37619" s="11"/>
      <c r="U37619" s="11"/>
    </row>
    <row r="37620" spans="20:21" x14ac:dyDescent="0.2">
      <c r="T37620" s="11"/>
      <c r="U37620" s="11"/>
    </row>
    <row r="37621" spans="20:21" x14ac:dyDescent="0.2">
      <c r="T37621" s="11"/>
      <c r="U37621" s="11"/>
    </row>
    <row r="37622" spans="20:21" x14ac:dyDescent="0.2">
      <c r="T37622" s="11"/>
      <c r="U37622" s="11"/>
    </row>
    <row r="37623" spans="20:21" x14ac:dyDescent="0.2">
      <c r="T37623" s="11"/>
      <c r="U37623" s="11"/>
    </row>
    <row r="37624" spans="20:21" x14ac:dyDescent="0.2">
      <c r="T37624" s="11"/>
      <c r="U37624" s="11"/>
    </row>
    <row r="37625" spans="20:21" x14ac:dyDescent="0.2">
      <c r="T37625" s="11"/>
      <c r="U37625" s="11"/>
    </row>
    <row r="37626" spans="20:21" x14ac:dyDescent="0.2">
      <c r="T37626" s="11"/>
      <c r="U37626" s="11"/>
    </row>
    <row r="37627" spans="20:21" x14ac:dyDescent="0.2">
      <c r="T37627" s="11"/>
      <c r="U37627" s="11"/>
    </row>
    <row r="37628" spans="20:21" x14ac:dyDescent="0.2">
      <c r="T37628" s="11"/>
      <c r="U37628" s="11"/>
    </row>
    <row r="37629" spans="20:21" x14ac:dyDescent="0.2">
      <c r="T37629" s="11"/>
      <c r="U37629" s="11"/>
    </row>
    <row r="37630" spans="20:21" x14ac:dyDescent="0.2">
      <c r="T37630" s="11"/>
      <c r="U37630" s="11"/>
    </row>
    <row r="37631" spans="20:21" x14ac:dyDescent="0.2">
      <c r="T37631" s="11"/>
      <c r="U37631" s="11"/>
    </row>
    <row r="37632" spans="20:21" x14ac:dyDescent="0.2">
      <c r="T37632" s="11"/>
      <c r="U37632" s="11"/>
    </row>
    <row r="37633" spans="20:21" x14ac:dyDescent="0.2">
      <c r="T37633" s="11"/>
      <c r="U37633" s="11"/>
    </row>
    <row r="37634" spans="20:21" x14ac:dyDescent="0.2">
      <c r="T37634" s="11"/>
      <c r="U37634" s="11"/>
    </row>
    <row r="37635" spans="20:21" x14ac:dyDescent="0.2">
      <c r="T37635" s="11"/>
      <c r="U37635" s="11"/>
    </row>
    <row r="37636" spans="20:21" x14ac:dyDescent="0.2">
      <c r="T37636" s="11"/>
      <c r="U37636" s="11"/>
    </row>
    <row r="37637" spans="20:21" x14ac:dyDescent="0.2">
      <c r="T37637" s="11"/>
      <c r="U37637" s="11"/>
    </row>
    <row r="37638" spans="20:21" x14ac:dyDescent="0.2">
      <c r="T37638" s="11"/>
      <c r="U37638" s="11"/>
    </row>
    <row r="37639" spans="20:21" x14ac:dyDescent="0.2">
      <c r="T37639" s="11"/>
      <c r="U37639" s="11"/>
    </row>
    <row r="37640" spans="20:21" x14ac:dyDescent="0.2">
      <c r="T37640" s="11"/>
      <c r="U37640" s="11"/>
    </row>
    <row r="37641" spans="20:21" x14ac:dyDescent="0.2">
      <c r="T37641" s="11"/>
      <c r="U37641" s="11"/>
    </row>
    <row r="37642" spans="20:21" x14ac:dyDescent="0.2">
      <c r="T37642" s="11"/>
      <c r="U37642" s="11"/>
    </row>
    <row r="37643" spans="20:21" x14ac:dyDescent="0.2">
      <c r="T37643" s="11"/>
      <c r="U37643" s="11"/>
    </row>
    <row r="37644" spans="20:21" x14ac:dyDescent="0.2">
      <c r="T37644" s="11"/>
      <c r="U37644" s="11"/>
    </row>
    <row r="37645" spans="20:21" x14ac:dyDescent="0.2">
      <c r="T37645" s="11"/>
      <c r="U37645" s="11"/>
    </row>
    <row r="37646" spans="20:21" x14ac:dyDescent="0.2">
      <c r="T37646" s="11"/>
      <c r="U37646" s="11"/>
    </row>
    <row r="37647" spans="20:21" x14ac:dyDescent="0.2">
      <c r="T37647" s="11"/>
      <c r="U37647" s="11"/>
    </row>
    <row r="37648" spans="20:21" x14ac:dyDescent="0.2">
      <c r="T37648" s="11"/>
      <c r="U37648" s="11"/>
    </row>
    <row r="37649" spans="20:21" x14ac:dyDescent="0.2">
      <c r="T37649" s="11"/>
      <c r="U37649" s="11"/>
    </row>
    <row r="37650" spans="20:21" x14ac:dyDescent="0.2">
      <c r="T37650" s="11"/>
      <c r="U37650" s="11"/>
    </row>
    <row r="37651" spans="20:21" x14ac:dyDescent="0.2">
      <c r="T37651" s="11"/>
      <c r="U37651" s="11"/>
    </row>
    <row r="37652" spans="20:21" x14ac:dyDescent="0.2">
      <c r="T37652" s="11"/>
      <c r="U37652" s="11"/>
    </row>
    <row r="37653" spans="20:21" x14ac:dyDescent="0.2">
      <c r="T37653" s="11"/>
      <c r="U37653" s="11"/>
    </row>
    <row r="37654" spans="20:21" x14ac:dyDescent="0.2">
      <c r="T37654" s="11"/>
      <c r="U37654" s="11"/>
    </row>
    <row r="37655" spans="20:21" x14ac:dyDescent="0.2">
      <c r="T37655" s="11"/>
      <c r="U37655" s="11"/>
    </row>
    <row r="37656" spans="20:21" x14ac:dyDescent="0.2">
      <c r="T37656" s="11"/>
      <c r="U37656" s="11"/>
    </row>
    <row r="37657" spans="20:21" x14ac:dyDescent="0.2">
      <c r="T37657" s="11"/>
      <c r="U37657" s="11"/>
    </row>
    <row r="37658" spans="20:21" x14ac:dyDescent="0.2">
      <c r="T37658" s="11"/>
      <c r="U37658" s="11"/>
    </row>
    <row r="37659" spans="20:21" x14ac:dyDescent="0.2">
      <c r="T37659" s="11"/>
      <c r="U37659" s="11"/>
    </row>
    <row r="37660" spans="20:21" x14ac:dyDescent="0.2">
      <c r="T37660" s="11"/>
      <c r="U37660" s="11"/>
    </row>
    <row r="37661" spans="20:21" x14ac:dyDescent="0.2">
      <c r="T37661" s="11"/>
      <c r="U37661" s="11"/>
    </row>
    <row r="37662" spans="20:21" x14ac:dyDescent="0.2">
      <c r="T37662" s="11"/>
      <c r="U37662" s="11"/>
    </row>
    <row r="37663" spans="20:21" x14ac:dyDescent="0.2">
      <c r="T37663" s="11"/>
      <c r="U37663" s="11"/>
    </row>
    <row r="37664" spans="20:21" x14ac:dyDescent="0.2">
      <c r="T37664" s="11"/>
      <c r="U37664" s="11"/>
    </row>
    <row r="37665" spans="20:21" x14ac:dyDescent="0.2">
      <c r="T37665" s="11"/>
      <c r="U37665" s="11"/>
    </row>
    <row r="37666" spans="20:21" x14ac:dyDescent="0.2">
      <c r="T37666" s="11"/>
      <c r="U37666" s="11"/>
    </row>
    <row r="37667" spans="20:21" x14ac:dyDescent="0.2">
      <c r="T37667" s="11"/>
      <c r="U37667" s="11"/>
    </row>
    <row r="37668" spans="20:21" x14ac:dyDescent="0.2">
      <c r="T37668" s="11"/>
      <c r="U37668" s="11"/>
    </row>
    <row r="37669" spans="20:21" x14ac:dyDescent="0.2">
      <c r="T37669" s="11"/>
      <c r="U37669" s="11"/>
    </row>
    <row r="37670" spans="20:21" x14ac:dyDescent="0.2">
      <c r="T37670" s="11"/>
      <c r="U37670" s="11"/>
    </row>
    <row r="37671" spans="20:21" x14ac:dyDescent="0.2">
      <c r="T37671" s="11"/>
      <c r="U37671" s="11"/>
    </row>
    <row r="37672" spans="20:21" x14ac:dyDescent="0.2">
      <c r="T37672" s="11"/>
      <c r="U37672" s="11"/>
    </row>
    <row r="37673" spans="20:21" x14ac:dyDescent="0.2">
      <c r="T37673" s="11"/>
      <c r="U37673" s="11"/>
    </row>
    <row r="37674" spans="20:21" x14ac:dyDescent="0.2">
      <c r="T37674" s="11"/>
      <c r="U37674" s="11"/>
    </row>
    <row r="37675" spans="20:21" x14ac:dyDescent="0.2">
      <c r="T37675" s="11"/>
      <c r="U37675" s="11"/>
    </row>
    <row r="37676" spans="20:21" x14ac:dyDescent="0.2">
      <c r="T37676" s="11"/>
      <c r="U37676" s="11"/>
    </row>
    <row r="37677" spans="20:21" x14ac:dyDescent="0.2">
      <c r="T37677" s="11"/>
      <c r="U37677" s="11"/>
    </row>
    <row r="37678" spans="20:21" x14ac:dyDescent="0.2">
      <c r="T37678" s="11"/>
      <c r="U37678" s="11"/>
    </row>
    <row r="37679" spans="20:21" x14ac:dyDescent="0.2">
      <c r="T37679" s="11"/>
      <c r="U37679" s="11"/>
    </row>
    <row r="37680" spans="20:21" x14ac:dyDescent="0.2">
      <c r="T37680" s="11"/>
      <c r="U37680" s="11"/>
    </row>
    <row r="37681" spans="20:21" x14ac:dyDescent="0.2">
      <c r="T37681" s="11"/>
      <c r="U37681" s="11"/>
    </row>
    <row r="37682" spans="20:21" x14ac:dyDescent="0.2">
      <c r="T37682" s="11"/>
      <c r="U37682" s="11"/>
    </row>
    <row r="37683" spans="20:21" x14ac:dyDescent="0.2">
      <c r="T37683" s="11"/>
      <c r="U37683" s="11"/>
    </row>
    <row r="37684" spans="20:21" x14ac:dyDescent="0.2">
      <c r="T37684" s="11"/>
      <c r="U37684" s="11"/>
    </row>
    <row r="37685" spans="20:21" x14ac:dyDescent="0.2">
      <c r="T37685" s="11"/>
      <c r="U37685" s="11"/>
    </row>
    <row r="37686" spans="20:21" x14ac:dyDescent="0.2">
      <c r="T37686" s="11"/>
      <c r="U37686" s="11"/>
    </row>
    <row r="37687" spans="20:21" x14ac:dyDescent="0.2">
      <c r="T37687" s="11"/>
      <c r="U37687" s="11"/>
    </row>
    <row r="37688" spans="20:21" x14ac:dyDescent="0.2">
      <c r="T37688" s="11"/>
      <c r="U37688" s="11"/>
    </row>
    <row r="37689" spans="20:21" x14ac:dyDescent="0.2">
      <c r="T37689" s="11"/>
      <c r="U37689" s="11"/>
    </row>
    <row r="37690" spans="20:21" x14ac:dyDescent="0.2">
      <c r="T37690" s="11"/>
      <c r="U37690" s="11"/>
    </row>
    <row r="37691" spans="20:21" x14ac:dyDescent="0.2">
      <c r="T37691" s="11"/>
      <c r="U37691" s="11"/>
    </row>
    <row r="37692" spans="20:21" x14ac:dyDescent="0.2">
      <c r="T37692" s="11"/>
      <c r="U37692" s="11"/>
    </row>
    <row r="37693" spans="20:21" x14ac:dyDescent="0.2">
      <c r="T37693" s="11"/>
      <c r="U37693" s="11"/>
    </row>
    <row r="37694" spans="20:21" x14ac:dyDescent="0.2">
      <c r="T37694" s="11"/>
      <c r="U37694" s="11"/>
    </row>
    <row r="37695" spans="20:21" x14ac:dyDescent="0.2">
      <c r="T37695" s="11"/>
      <c r="U37695" s="11"/>
    </row>
    <row r="37696" spans="20:21" x14ac:dyDescent="0.2">
      <c r="T37696" s="11"/>
      <c r="U37696" s="11"/>
    </row>
    <row r="37697" spans="20:21" x14ac:dyDescent="0.2">
      <c r="T37697" s="11"/>
      <c r="U37697" s="11"/>
    </row>
    <row r="37698" spans="20:21" x14ac:dyDescent="0.2">
      <c r="T37698" s="11"/>
      <c r="U37698" s="11"/>
    </row>
    <row r="37699" spans="20:21" x14ac:dyDescent="0.2">
      <c r="T37699" s="11"/>
      <c r="U37699" s="11"/>
    </row>
    <row r="37700" spans="20:21" x14ac:dyDescent="0.2">
      <c r="T37700" s="11"/>
      <c r="U37700" s="11"/>
    </row>
    <row r="37701" spans="20:21" x14ac:dyDescent="0.2">
      <c r="T37701" s="11"/>
      <c r="U37701" s="11"/>
    </row>
    <row r="37702" spans="20:21" x14ac:dyDescent="0.2">
      <c r="T37702" s="11"/>
      <c r="U37702" s="11"/>
    </row>
    <row r="37703" spans="20:21" x14ac:dyDescent="0.2">
      <c r="T37703" s="11"/>
      <c r="U37703" s="11"/>
    </row>
    <row r="37704" spans="20:21" x14ac:dyDescent="0.2">
      <c r="T37704" s="11"/>
      <c r="U37704" s="11"/>
    </row>
    <row r="37705" spans="20:21" x14ac:dyDescent="0.2">
      <c r="T37705" s="11"/>
      <c r="U37705" s="11"/>
    </row>
    <row r="37706" spans="20:21" x14ac:dyDescent="0.2">
      <c r="T37706" s="11"/>
      <c r="U37706" s="11"/>
    </row>
    <row r="37707" spans="20:21" x14ac:dyDescent="0.2">
      <c r="T37707" s="11"/>
      <c r="U37707" s="11"/>
    </row>
    <row r="37708" spans="20:21" x14ac:dyDescent="0.2">
      <c r="T37708" s="11"/>
      <c r="U37708" s="11"/>
    </row>
    <row r="37709" spans="20:21" x14ac:dyDescent="0.2">
      <c r="T37709" s="11"/>
      <c r="U37709" s="11"/>
    </row>
    <row r="37710" spans="20:21" x14ac:dyDescent="0.2">
      <c r="T37710" s="11"/>
      <c r="U37710" s="11"/>
    </row>
    <row r="37711" spans="20:21" x14ac:dyDescent="0.2">
      <c r="T37711" s="11"/>
      <c r="U37711" s="11"/>
    </row>
    <row r="37712" spans="20:21" x14ac:dyDescent="0.2">
      <c r="T37712" s="11"/>
      <c r="U37712" s="11"/>
    </row>
    <row r="37713" spans="20:21" x14ac:dyDescent="0.2">
      <c r="T37713" s="11"/>
      <c r="U37713" s="11"/>
    </row>
    <row r="37714" spans="20:21" x14ac:dyDescent="0.2">
      <c r="T37714" s="11"/>
      <c r="U37714" s="11"/>
    </row>
    <row r="37715" spans="20:21" x14ac:dyDescent="0.2">
      <c r="T37715" s="11"/>
      <c r="U37715" s="11"/>
    </row>
    <row r="37716" spans="20:21" x14ac:dyDescent="0.2">
      <c r="T37716" s="11"/>
      <c r="U37716" s="11"/>
    </row>
    <row r="37717" spans="20:21" x14ac:dyDescent="0.2">
      <c r="T37717" s="11"/>
      <c r="U37717" s="11"/>
    </row>
    <row r="37718" spans="20:21" x14ac:dyDescent="0.2">
      <c r="T37718" s="11"/>
      <c r="U37718" s="11"/>
    </row>
    <row r="37719" spans="20:21" x14ac:dyDescent="0.2">
      <c r="T37719" s="11"/>
      <c r="U37719" s="11"/>
    </row>
    <row r="37720" spans="20:21" x14ac:dyDescent="0.2">
      <c r="T37720" s="11"/>
      <c r="U37720" s="11"/>
    </row>
    <row r="37721" spans="20:21" x14ac:dyDescent="0.2">
      <c r="T37721" s="11"/>
      <c r="U37721" s="11"/>
    </row>
    <row r="37722" spans="20:21" x14ac:dyDescent="0.2">
      <c r="T37722" s="11"/>
      <c r="U37722" s="11"/>
    </row>
    <row r="37723" spans="20:21" x14ac:dyDescent="0.2">
      <c r="T37723" s="11"/>
      <c r="U37723" s="11"/>
    </row>
    <row r="37724" spans="20:21" x14ac:dyDescent="0.2">
      <c r="T37724" s="11"/>
      <c r="U37724" s="11"/>
    </row>
    <row r="37725" spans="20:21" x14ac:dyDescent="0.2">
      <c r="T37725" s="11"/>
      <c r="U37725" s="11"/>
    </row>
    <row r="37726" spans="20:21" x14ac:dyDescent="0.2">
      <c r="T37726" s="11"/>
      <c r="U37726" s="11"/>
    </row>
    <row r="37727" spans="20:21" x14ac:dyDescent="0.2">
      <c r="T37727" s="11"/>
      <c r="U37727" s="11"/>
    </row>
    <row r="37728" spans="20:21" x14ac:dyDescent="0.2">
      <c r="T37728" s="11"/>
      <c r="U37728" s="11"/>
    </row>
    <row r="37729" spans="20:21" x14ac:dyDescent="0.2">
      <c r="T37729" s="11"/>
      <c r="U37729" s="11"/>
    </row>
    <row r="37730" spans="20:21" x14ac:dyDescent="0.2">
      <c r="T37730" s="11"/>
      <c r="U37730" s="11"/>
    </row>
    <row r="37731" spans="20:21" x14ac:dyDescent="0.2">
      <c r="T37731" s="11"/>
      <c r="U37731" s="11"/>
    </row>
    <row r="37732" spans="20:21" x14ac:dyDescent="0.2">
      <c r="T37732" s="11"/>
      <c r="U37732" s="11"/>
    </row>
    <row r="37733" spans="20:21" x14ac:dyDescent="0.2">
      <c r="T37733" s="11"/>
      <c r="U37733" s="11"/>
    </row>
    <row r="37734" spans="20:21" x14ac:dyDescent="0.2">
      <c r="T37734" s="11"/>
      <c r="U37734" s="11"/>
    </row>
    <row r="37735" spans="20:21" x14ac:dyDescent="0.2">
      <c r="T37735" s="11"/>
      <c r="U37735" s="11"/>
    </row>
    <row r="37736" spans="20:21" x14ac:dyDescent="0.2">
      <c r="T37736" s="11"/>
      <c r="U37736" s="11"/>
    </row>
    <row r="37737" spans="20:21" x14ac:dyDescent="0.2">
      <c r="T37737" s="11"/>
      <c r="U37737" s="11"/>
    </row>
    <row r="37738" spans="20:21" x14ac:dyDescent="0.2">
      <c r="T37738" s="11"/>
      <c r="U37738" s="11"/>
    </row>
    <row r="37739" spans="20:21" x14ac:dyDescent="0.2">
      <c r="T37739" s="11"/>
      <c r="U37739" s="11"/>
    </row>
    <row r="37740" spans="20:21" x14ac:dyDescent="0.2">
      <c r="T37740" s="11"/>
      <c r="U37740" s="11"/>
    </row>
    <row r="37741" spans="20:21" x14ac:dyDescent="0.2">
      <c r="T37741" s="11"/>
      <c r="U37741" s="11"/>
    </row>
    <row r="37742" spans="20:21" x14ac:dyDescent="0.2">
      <c r="T37742" s="11"/>
      <c r="U37742" s="11"/>
    </row>
    <row r="37743" spans="20:21" x14ac:dyDescent="0.2">
      <c r="T37743" s="11"/>
      <c r="U37743" s="11"/>
    </row>
    <row r="37744" spans="20:21" x14ac:dyDescent="0.2">
      <c r="T37744" s="11"/>
      <c r="U37744" s="11"/>
    </row>
    <row r="37745" spans="20:21" x14ac:dyDescent="0.2">
      <c r="T37745" s="11"/>
      <c r="U37745" s="11"/>
    </row>
    <row r="37746" spans="20:21" x14ac:dyDescent="0.2">
      <c r="T37746" s="11"/>
      <c r="U37746" s="11"/>
    </row>
    <row r="37747" spans="20:21" x14ac:dyDescent="0.2">
      <c r="T37747" s="11"/>
      <c r="U37747" s="11"/>
    </row>
    <row r="37748" spans="20:21" x14ac:dyDescent="0.2">
      <c r="T37748" s="11"/>
      <c r="U37748" s="11"/>
    </row>
    <row r="37749" spans="20:21" x14ac:dyDescent="0.2">
      <c r="T37749" s="11"/>
      <c r="U37749" s="11"/>
    </row>
    <row r="37750" spans="20:21" x14ac:dyDescent="0.2">
      <c r="T37750" s="11"/>
      <c r="U37750" s="11"/>
    </row>
    <row r="37751" spans="20:21" x14ac:dyDescent="0.2">
      <c r="T37751" s="11"/>
      <c r="U37751" s="11"/>
    </row>
    <row r="37752" spans="20:21" x14ac:dyDescent="0.2">
      <c r="T37752" s="11"/>
      <c r="U37752" s="11"/>
    </row>
    <row r="37753" spans="20:21" x14ac:dyDescent="0.2">
      <c r="T37753" s="11"/>
      <c r="U37753" s="11"/>
    </row>
    <row r="37754" spans="20:21" x14ac:dyDescent="0.2">
      <c r="T37754" s="11"/>
      <c r="U37754" s="11"/>
    </row>
    <row r="37755" spans="20:21" x14ac:dyDescent="0.2">
      <c r="T37755" s="11"/>
      <c r="U37755" s="11"/>
    </row>
    <row r="37756" spans="20:21" x14ac:dyDescent="0.2">
      <c r="T37756" s="11"/>
      <c r="U37756" s="11"/>
    </row>
    <row r="37757" spans="20:21" x14ac:dyDescent="0.2">
      <c r="T37757" s="11"/>
      <c r="U37757" s="11"/>
    </row>
    <row r="37758" spans="20:21" x14ac:dyDescent="0.2">
      <c r="T37758" s="11"/>
      <c r="U37758" s="11"/>
    </row>
    <row r="37759" spans="20:21" x14ac:dyDescent="0.2">
      <c r="T37759" s="11"/>
      <c r="U37759" s="11"/>
    </row>
    <row r="37760" spans="20:21" x14ac:dyDescent="0.2">
      <c r="T37760" s="11"/>
      <c r="U37760" s="11"/>
    </row>
    <row r="37761" spans="20:21" x14ac:dyDescent="0.2">
      <c r="T37761" s="11"/>
      <c r="U37761" s="11"/>
    </row>
    <row r="37762" spans="20:21" x14ac:dyDescent="0.2">
      <c r="T37762" s="11"/>
      <c r="U37762" s="11"/>
    </row>
    <row r="37763" spans="20:21" x14ac:dyDescent="0.2">
      <c r="T37763" s="11"/>
      <c r="U37763" s="11"/>
    </row>
    <row r="37764" spans="20:21" x14ac:dyDescent="0.2">
      <c r="T37764" s="11"/>
      <c r="U37764" s="11"/>
    </row>
    <row r="37765" spans="20:21" x14ac:dyDescent="0.2">
      <c r="T37765" s="11"/>
      <c r="U37765" s="11"/>
    </row>
    <row r="37766" spans="20:21" x14ac:dyDescent="0.2">
      <c r="T37766" s="11"/>
      <c r="U37766" s="11"/>
    </row>
    <row r="37767" spans="20:21" x14ac:dyDescent="0.2">
      <c r="T37767" s="11"/>
      <c r="U37767" s="11"/>
    </row>
    <row r="37768" spans="20:21" x14ac:dyDescent="0.2">
      <c r="T37768" s="11"/>
      <c r="U37768" s="11"/>
    </row>
    <row r="37769" spans="20:21" x14ac:dyDescent="0.2">
      <c r="T37769" s="11"/>
      <c r="U37769" s="11"/>
    </row>
    <row r="37770" spans="20:21" x14ac:dyDescent="0.2">
      <c r="T37770" s="11"/>
      <c r="U37770" s="11"/>
    </row>
    <row r="37771" spans="20:21" x14ac:dyDescent="0.2">
      <c r="T37771" s="11"/>
      <c r="U37771" s="11"/>
    </row>
    <row r="37772" spans="20:21" x14ac:dyDescent="0.2">
      <c r="T37772" s="11"/>
      <c r="U37772" s="11"/>
    </row>
    <row r="37773" spans="20:21" x14ac:dyDescent="0.2">
      <c r="T37773" s="11"/>
      <c r="U37773" s="11"/>
    </row>
    <row r="37774" spans="20:21" x14ac:dyDescent="0.2">
      <c r="T37774" s="11"/>
      <c r="U37774" s="11"/>
    </row>
    <row r="37775" spans="20:21" x14ac:dyDescent="0.2">
      <c r="T37775" s="11"/>
      <c r="U37775" s="11"/>
    </row>
    <row r="37776" spans="20:21" x14ac:dyDescent="0.2">
      <c r="T37776" s="11"/>
      <c r="U37776" s="11"/>
    </row>
    <row r="37777" spans="20:21" x14ac:dyDescent="0.2">
      <c r="T37777" s="11"/>
      <c r="U37777" s="11"/>
    </row>
    <row r="37778" spans="20:21" x14ac:dyDescent="0.2">
      <c r="T37778" s="11"/>
      <c r="U37778" s="11"/>
    </row>
    <row r="37779" spans="20:21" x14ac:dyDescent="0.2">
      <c r="T37779" s="11"/>
      <c r="U37779" s="11"/>
    </row>
    <row r="37780" spans="20:21" x14ac:dyDescent="0.2">
      <c r="T37780" s="11"/>
      <c r="U37780" s="11"/>
    </row>
    <row r="37781" spans="20:21" x14ac:dyDescent="0.2">
      <c r="T37781" s="11"/>
      <c r="U37781" s="11"/>
    </row>
    <row r="37782" spans="20:21" x14ac:dyDescent="0.2">
      <c r="T37782" s="11"/>
      <c r="U37782" s="11"/>
    </row>
    <row r="37783" spans="20:21" x14ac:dyDescent="0.2">
      <c r="T37783" s="11"/>
      <c r="U37783" s="11"/>
    </row>
    <row r="37784" spans="20:21" x14ac:dyDescent="0.2">
      <c r="T37784" s="11"/>
      <c r="U37784" s="11"/>
    </row>
    <row r="37785" spans="20:21" x14ac:dyDescent="0.2">
      <c r="T37785" s="11"/>
      <c r="U37785" s="11"/>
    </row>
    <row r="37786" spans="20:21" x14ac:dyDescent="0.2">
      <c r="T37786" s="11"/>
      <c r="U37786" s="11"/>
    </row>
    <row r="37787" spans="20:21" x14ac:dyDescent="0.2">
      <c r="T37787" s="11"/>
      <c r="U37787" s="11"/>
    </row>
    <row r="37788" spans="20:21" x14ac:dyDescent="0.2">
      <c r="T37788" s="11"/>
      <c r="U37788" s="11"/>
    </row>
    <row r="37789" spans="20:21" x14ac:dyDescent="0.2">
      <c r="T37789" s="11"/>
      <c r="U37789" s="11"/>
    </row>
    <row r="37790" spans="20:21" x14ac:dyDescent="0.2">
      <c r="T37790" s="11"/>
      <c r="U37790" s="11"/>
    </row>
    <row r="37791" spans="20:21" x14ac:dyDescent="0.2">
      <c r="T37791" s="11"/>
      <c r="U37791" s="11"/>
    </row>
    <row r="37792" spans="20:21" x14ac:dyDescent="0.2">
      <c r="T37792" s="11"/>
      <c r="U37792" s="11"/>
    </row>
    <row r="37793" spans="20:21" x14ac:dyDescent="0.2">
      <c r="T37793" s="11"/>
      <c r="U37793" s="11"/>
    </row>
    <row r="37794" spans="20:21" x14ac:dyDescent="0.2">
      <c r="T37794" s="11"/>
      <c r="U37794" s="11"/>
    </row>
    <row r="37795" spans="20:21" x14ac:dyDescent="0.2">
      <c r="T37795" s="11"/>
      <c r="U37795" s="11"/>
    </row>
    <row r="37796" spans="20:21" x14ac:dyDescent="0.2">
      <c r="T37796" s="11"/>
      <c r="U37796" s="11"/>
    </row>
    <row r="37797" spans="20:21" x14ac:dyDescent="0.2">
      <c r="T37797" s="11"/>
      <c r="U37797" s="11"/>
    </row>
    <row r="37798" spans="20:21" x14ac:dyDescent="0.2">
      <c r="T37798" s="11"/>
      <c r="U37798" s="11"/>
    </row>
    <row r="37799" spans="20:21" x14ac:dyDescent="0.2">
      <c r="T37799" s="11"/>
      <c r="U37799" s="11"/>
    </row>
    <row r="37800" spans="20:21" x14ac:dyDescent="0.2">
      <c r="T37800" s="11"/>
      <c r="U37800" s="11"/>
    </row>
    <row r="37801" spans="20:21" x14ac:dyDescent="0.2">
      <c r="T37801" s="11"/>
      <c r="U37801" s="11"/>
    </row>
    <row r="37802" spans="20:21" x14ac:dyDescent="0.2">
      <c r="T37802" s="11"/>
      <c r="U37802" s="11"/>
    </row>
    <row r="37803" spans="20:21" x14ac:dyDescent="0.2">
      <c r="T37803" s="11"/>
      <c r="U37803" s="11"/>
    </row>
    <row r="37804" spans="20:21" x14ac:dyDescent="0.2">
      <c r="T37804" s="11"/>
      <c r="U37804" s="11"/>
    </row>
    <row r="37805" spans="20:21" x14ac:dyDescent="0.2">
      <c r="T37805" s="11"/>
      <c r="U37805" s="11"/>
    </row>
    <row r="37806" spans="20:21" x14ac:dyDescent="0.2">
      <c r="T37806" s="11"/>
      <c r="U37806" s="11"/>
    </row>
    <row r="37807" spans="20:21" x14ac:dyDescent="0.2">
      <c r="T37807" s="11"/>
      <c r="U37807" s="11"/>
    </row>
    <row r="37808" spans="20:21" x14ac:dyDescent="0.2">
      <c r="T37808" s="11"/>
      <c r="U37808" s="11"/>
    </row>
    <row r="37809" spans="20:21" x14ac:dyDescent="0.2">
      <c r="T37809" s="11"/>
      <c r="U37809" s="11"/>
    </row>
    <row r="37810" spans="20:21" x14ac:dyDescent="0.2">
      <c r="T37810" s="11"/>
      <c r="U37810" s="11"/>
    </row>
    <row r="37811" spans="20:21" x14ac:dyDescent="0.2">
      <c r="T37811" s="11"/>
      <c r="U37811" s="11"/>
    </row>
    <row r="37812" spans="20:21" x14ac:dyDescent="0.2">
      <c r="T37812" s="11"/>
      <c r="U37812" s="11"/>
    </row>
    <row r="37813" spans="20:21" x14ac:dyDescent="0.2">
      <c r="T37813" s="11"/>
      <c r="U37813" s="11"/>
    </row>
    <row r="37814" spans="20:21" x14ac:dyDescent="0.2">
      <c r="T37814" s="11"/>
      <c r="U37814" s="11"/>
    </row>
    <row r="37815" spans="20:21" x14ac:dyDescent="0.2">
      <c r="T37815" s="11"/>
      <c r="U37815" s="11"/>
    </row>
    <row r="37816" spans="20:21" x14ac:dyDescent="0.2">
      <c r="T37816" s="11"/>
      <c r="U37816" s="11"/>
    </row>
    <row r="37817" spans="20:21" x14ac:dyDescent="0.2">
      <c r="T37817" s="11"/>
      <c r="U37817" s="11"/>
    </row>
    <row r="37818" spans="20:21" x14ac:dyDescent="0.2">
      <c r="T37818" s="11"/>
      <c r="U37818" s="11"/>
    </row>
    <row r="37819" spans="20:21" x14ac:dyDescent="0.2">
      <c r="T37819" s="11"/>
      <c r="U37819" s="11"/>
    </row>
    <row r="37820" spans="20:21" x14ac:dyDescent="0.2">
      <c r="T37820" s="11"/>
      <c r="U37820" s="11"/>
    </row>
    <row r="37821" spans="20:21" x14ac:dyDescent="0.2">
      <c r="T37821" s="11"/>
      <c r="U37821" s="11"/>
    </row>
    <row r="37822" spans="20:21" x14ac:dyDescent="0.2">
      <c r="T37822" s="11"/>
      <c r="U37822" s="11"/>
    </row>
    <row r="37823" spans="20:21" x14ac:dyDescent="0.2">
      <c r="T37823" s="11"/>
      <c r="U37823" s="11"/>
    </row>
    <row r="37824" spans="20:21" x14ac:dyDescent="0.2">
      <c r="T37824" s="11"/>
      <c r="U37824" s="11"/>
    </row>
    <row r="37825" spans="20:21" x14ac:dyDescent="0.2">
      <c r="T37825" s="11"/>
      <c r="U37825" s="11"/>
    </row>
    <row r="37826" spans="20:21" x14ac:dyDescent="0.2">
      <c r="T37826" s="11"/>
      <c r="U37826" s="11"/>
    </row>
    <row r="37827" spans="20:21" x14ac:dyDescent="0.2">
      <c r="T37827" s="11"/>
      <c r="U37827" s="11"/>
    </row>
    <row r="37828" spans="20:21" x14ac:dyDescent="0.2">
      <c r="T37828" s="11"/>
      <c r="U37828" s="11"/>
    </row>
    <row r="37829" spans="20:21" x14ac:dyDescent="0.2">
      <c r="T37829" s="11"/>
      <c r="U37829" s="11"/>
    </row>
    <row r="37830" spans="20:21" x14ac:dyDescent="0.2">
      <c r="T37830" s="11"/>
      <c r="U37830" s="11"/>
    </row>
    <row r="37831" spans="20:21" x14ac:dyDescent="0.2">
      <c r="T37831" s="11"/>
      <c r="U37831" s="11"/>
    </row>
    <row r="37832" spans="20:21" x14ac:dyDescent="0.2">
      <c r="T37832" s="11"/>
      <c r="U37832" s="11"/>
    </row>
    <row r="37833" spans="20:21" x14ac:dyDescent="0.2">
      <c r="T37833" s="11"/>
      <c r="U37833" s="11"/>
    </row>
    <row r="37834" spans="20:21" x14ac:dyDescent="0.2">
      <c r="T37834" s="11"/>
      <c r="U37834" s="11"/>
    </row>
    <row r="37835" spans="20:21" x14ac:dyDescent="0.2">
      <c r="T37835" s="11"/>
      <c r="U37835" s="11"/>
    </row>
    <row r="37836" spans="20:21" x14ac:dyDescent="0.2">
      <c r="T37836" s="11"/>
      <c r="U37836" s="11"/>
    </row>
    <row r="37837" spans="20:21" x14ac:dyDescent="0.2">
      <c r="T37837" s="11"/>
      <c r="U37837" s="11"/>
    </row>
    <row r="37838" spans="20:21" x14ac:dyDescent="0.2">
      <c r="T37838" s="11"/>
      <c r="U37838" s="11"/>
    </row>
    <row r="37839" spans="20:21" x14ac:dyDescent="0.2">
      <c r="T37839" s="11"/>
      <c r="U37839" s="11"/>
    </row>
    <row r="37840" spans="20:21" x14ac:dyDescent="0.2">
      <c r="T37840" s="11"/>
      <c r="U37840" s="11"/>
    </row>
    <row r="37841" spans="20:21" x14ac:dyDescent="0.2">
      <c r="T37841" s="11"/>
      <c r="U37841" s="11"/>
    </row>
    <row r="37842" spans="20:21" x14ac:dyDescent="0.2">
      <c r="T37842" s="11"/>
      <c r="U37842" s="11"/>
    </row>
    <row r="37843" spans="20:21" x14ac:dyDescent="0.2">
      <c r="T37843" s="11"/>
      <c r="U37843" s="11"/>
    </row>
    <row r="37844" spans="20:21" x14ac:dyDescent="0.2">
      <c r="T37844" s="11"/>
      <c r="U37844" s="11"/>
    </row>
    <row r="37845" spans="20:21" x14ac:dyDescent="0.2">
      <c r="T37845" s="11"/>
      <c r="U37845" s="11"/>
    </row>
    <row r="37846" spans="20:21" x14ac:dyDescent="0.2">
      <c r="T37846" s="11"/>
      <c r="U37846" s="11"/>
    </row>
    <row r="37847" spans="20:21" x14ac:dyDescent="0.2">
      <c r="T37847" s="11"/>
      <c r="U37847" s="11"/>
    </row>
    <row r="37848" spans="20:21" x14ac:dyDescent="0.2">
      <c r="T37848" s="11"/>
      <c r="U37848" s="11"/>
    </row>
    <row r="37849" spans="20:21" x14ac:dyDescent="0.2">
      <c r="T37849" s="11"/>
      <c r="U37849" s="11"/>
    </row>
    <row r="37850" spans="20:21" x14ac:dyDescent="0.2">
      <c r="T37850" s="11"/>
      <c r="U37850" s="11"/>
    </row>
    <row r="37851" spans="20:21" x14ac:dyDescent="0.2">
      <c r="T37851" s="11"/>
      <c r="U37851" s="11"/>
    </row>
    <row r="37852" spans="20:21" x14ac:dyDescent="0.2">
      <c r="T37852" s="11"/>
      <c r="U37852" s="11"/>
    </row>
    <row r="37853" spans="20:21" x14ac:dyDescent="0.2">
      <c r="T37853" s="11"/>
      <c r="U37853" s="11"/>
    </row>
    <row r="37854" spans="20:21" x14ac:dyDescent="0.2">
      <c r="T37854" s="11"/>
      <c r="U37854" s="11"/>
    </row>
    <row r="37855" spans="20:21" x14ac:dyDescent="0.2">
      <c r="T37855" s="11"/>
      <c r="U37855" s="11"/>
    </row>
    <row r="37856" spans="20:21" x14ac:dyDescent="0.2">
      <c r="T37856" s="11"/>
      <c r="U37856" s="11"/>
    </row>
    <row r="37857" spans="20:21" x14ac:dyDescent="0.2">
      <c r="T37857" s="11"/>
      <c r="U37857" s="11"/>
    </row>
    <row r="37858" spans="20:21" x14ac:dyDescent="0.2">
      <c r="T37858" s="11"/>
      <c r="U37858" s="11"/>
    </row>
    <row r="37859" spans="20:21" x14ac:dyDescent="0.2">
      <c r="T37859" s="11"/>
      <c r="U37859" s="11"/>
    </row>
    <row r="37860" spans="20:21" x14ac:dyDescent="0.2">
      <c r="T37860" s="11"/>
      <c r="U37860" s="11"/>
    </row>
    <row r="37861" spans="20:21" x14ac:dyDescent="0.2">
      <c r="T37861" s="11"/>
      <c r="U37861" s="11"/>
    </row>
    <row r="37862" spans="20:21" x14ac:dyDescent="0.2">
      <c r="T37862" s="11"/>
      <c r="U37862" s="11"/>
    </row>
    <row r="37863" spans="20:21" x14ac:dyDescent="0.2">
      <c r="T37863" s="11"/>
      <c r="U37863" s="11"/>
    </row>
    <row r="37864" spans="20:21" x14ac:dyDescent="0.2">
      <c r="T37864" s="11"/>
      <c r="U37864" s="11"/>
    </row>
    <row r="37865" spans="20:21" x14ac:dyDescent="0.2">
      <c r="T37865" s="11"/>
      <c r="U37865" s="11"/>
    </row>
    <row r="37866" spans="20:21" x14ac:dyDescent="0.2">
      <c r="T37866" s="11"/>
      <c r="U37866" s="11"/>
    </row>
    <row r="37867" spans="20:21" x14ac:dyDescent="0.2">
      <c r="T37867" s="11"/>
      <c r="U37867" s="11"/>
    </row>
    <row r="37868" spans="20:21" x14ac:dyDescent="0.2">
      <c r="T37868" s="11"/>
      <c r="U37868" s="11"/>
    </row>
    <row r="37869" spans="20:21" x14ac:dyDescent="0.2">
      <c r="T37869" s="11"/>
      <c r="U37869" s="11"/>
    </row>
    <row r="37870" spans="20:21" x14ac:dyDescent="0.2">
      <c r="T37870" s="11"/>
      <c r="U37870" s="11"/>
    </row>
    <row r="37871" spans="20:21" x14ac:dyDescent="0.2">
      <c r="T37871" s="11"/>
      <c r="U37871" s="11"/>
    </row>
    <row r="37872" spans="20:21" x14ac:dyDescent="0.2">
      <c r="T37872" s="11"/>
      <c r="U37872" s="11"/>
    </row>
    <row r="37873" spans="20:21" x14ac:dyDescent="0.2">
      <c r="T37873" s="11"/>
      <c r="U37873" s="11"/>
    </row>
    <row r="37874" spans="20:21" x14ac:dyDescent="0.2">
      <c r="T37874" s="11"/>
      <c r="U37874" s="11"/>
    </row>
    <row r="37875" spans="20:21" x14ac:dyDescent="0.2">
      <c r="T37875" s="11"/>
      <c r="U37875" s="11"/>
    </row>
    <row r="37876" spans="20:21" x14ac:dyDescent="0.2">
      <c r="T37876" s="11"/>
      <c r="U37876" s="11"/>
    </row>
    <row r="37877" spans="20:21" x14ac:dyDescent="0.2">
      <c r="T37877" s="11"/>
      <c r="U37877" s="11"/>
    </row>
    <row r="37878" spans="20:21" x14ac:dyDescent="0.2">
      <c r="T37878" s="11"/>
      <c r="U37878" s="11"/>
    </row>
    <row r="37879" spans="20:21" x14ac:dyDescent="0.2">
      <c r="T37879" s="11"/>
      <c r="U37879" s="11"/>
    </row>
    <row r="37880" spans="20:21" x14ac:dyDescent="0.2">
      <c r="T37880" s="11"/>
      <c r="U37880" s="11"/>
    </row>
    <row r="37881" spans="20:21" x14ac:dyDescent="0.2">
      <c r="T37881" s="11"/>
      <c r="U37881" s="11"/>
    </row>
    <row r="37882" spans="20:21" x14ac:dyDescent="0.2">
      <c r="T37882" s="11"/>
      <c r="U37882" s="11"/>
    </row>
    <row r="37883" spans="20:21" x14ac:dyDescent="0.2">
      <c r="T37883" s="11"/>
      <c r="U37883" s="11"/>
    </row>
    <row r="37884" spans="20:21" x14ac:dyDescent="0.2">
      <c r="T37884" s="11"/>
      <c r="U37884" s="11"/>
    </row>
    <row r="37885" spans="20:21" x14ac:dyDescent="0.2">
      <c r="T37885" s="11"/>
      <c r="U37885" s="11"/>
    </row>
    <row r="37886" spans="20:21" x14ac:dyDescent="0.2">
      <c r="T37886" s="11"/>
      <c r="U37886" s="11"/>
    </row>
    <row r="37887" spans="20:21" x14ac:dyDescent="0.2">
      <c r="T37887" s="11"/>
      <c r="U37887" s="11"/>
    </row>
    <row r="37888" spans="20:21" x14ac:dyDescent="0.2">
      <c r="T37888" s="11"/>
      <c r="U37888" s="11"/>
    </row>
    <row r="37889" spans="20:21" x14ac:dyDescent="0.2">
      <c r="T37889" s="11"/>
      <c r="U37889" s="11"/>
    </row>
    <row r="37890" spans="20:21" x14ac:dyDescent="0.2">
      <c r="T37890" s="11"/>
      <c r="U37890" s="11"/>
    </row>
    <row r="37891" spans="20:21" x14ac:dyDescent="0.2">
      <c r="T37891" s="11"/>
      <c r="U37891" s="11"/>
    </row>
    <row r="37892" spans="20:21" x14ac:dyDescent="0.2">
      <c r="T37892" s="11"/>
      <c r="U37892" s="11"/>
    </row>
    <row r="37893" spans="20:21" x14ac:dyDescent="0.2">
      <c r="T37893" s="11"/>
      <c r="U37893" s="11"/>
    </row>
    <row r="37894" spans="20:21" x14ac:dyDescent="0.2">
      <c r="T37894" s="11"/>
      <c r="U37894" s="11"/>
    </row>
    <row r="37895" spans="20:21" x14ac:dyDescent="0.2">
      <c r="T37895" s="11"/>
      <c r="U37895" s="11"/>
    </row>
    <row r="37896" spans="20:21" x14ac:dyDescent="0.2">
      <c r="T37896" s="11"/>
      <c r="U37896" s="11"/>
    </row>
    <row r="37897" spans="20:21" x14ac:dyDescent="0.2">
      <c r="T37897" s="11"/>
      <c r="U37897" s="11"/>
    </row>
    <row r="37898" spans="20:21" x14ac:dyDescent="0.2">
      <c r="T37898" s="11"/>
      <c r="U37898" s="11"/>
    </row>
    <row r="37899" spans="20:21" x14ac:dyDescent="0.2">
      <c r="T37899" s="11"/>
      <c r="U37899" s="11"/>
    </row>
    <row r="37900" spans="20:21" x14ac:dyDescent="0.2">
      <c r="T37900" s="11"/>
      <c r="U37900" s="11"/>
    </row>
    <row r="37901" spans="20:21" x14ac:dyDescent="0.2">
      <c r="T37901" s="11"/>
      <c r="U37901" s="11"/>
    </row>
    <row r="37902" spans="20:21" x14ac:dyDescent="0.2">
      <c r="T37902" s="11"/>
      <c r="U37902" s="11"/>
    </row>
    <row r="37903" spans="20:21" x14ac:dyDescent="0.2">
      <c r="T37903" s="11"/>
      <c r="U37903" s="11"/>
    </row>
    <row r="37904" spans="20:21" x14ac:dyDescent="0.2">
      <c r="T37904" s="11"/>
      <c r="U37904" s="11"/>
    </row>
    <row r="37905" spans="20:21" x14ac:dyDescent="0.2">
      <c r="T37905" s="11"/>
      <c r="U37905" s="11"/>
    </row>
    <row r="37906" spans="20:21" x14ac:dyDescent="0.2">
      <c r="T37906" s="11"/>
      <c r="U37906" s="11"/>
    </row>
    <row r="37907" spans="20:21" x14ac:dyDescent="0.2">
      <c r="T37907" s="11"/>
      <c r="U37907" s="11"/>
    </row>
    <row r="37908" spans="20:21" x14ac:dyDescent="0.2">
      <c r="T37908" s="11"/>
      <c r="U37908" s="11"/>
    </row>
    <row r="37909" spans="20:21" x14ac:dyDescent="0.2">
      <c r="T37909" s="11"/>
      <c r="U37909" s="11"/>
    </row>
    <row r="37910" spans="20:21" x14ac:dyDescent="0.2">
      <c r="T37910" s="11"/>
      <c r="U37910" s="11"/>
    </row>
    <row r="37911" spans="20:21" x14ac:dyDescent="0.2">
      <c r="T37911" s="11"/>
      <c r="U37911" s="11"/>
    </row>
    <row r="37912" spans="20:21" x14ac:dyDescent="0.2">
      <c r="T37912" s="11"/>
      <c r="U37912" s="11"/>
    </row>
    <row r="37913" spans="20:21" x14ac:dyDescent="0.2">
      <c r="T37913" s="11"/>
      <c r="U37913" s="11"/>
    </row>
    <row r="37914" spans="20:21" x14ac:dyDescent="0.2">
      <c r="T37914" s="11"/>
      <c r="U37914" s="11"/>
    </row>
    <row r="37915" spans="20:21" x14ac:dyDescent="0.2">
      <c r="T37915" s="11"/>
      <c r="U37915" s="11"/>
    </row>
    <row r="37916" spans="20:21" x14ac:dyDescent="0.2">
      <c r="T37916" s="11"/>
      <c r="U37916" s="11"/>
    </row>
    <row r="37917" spans="20:21" x14ac:dyDescent="0.2">
      <c r="T37917" s="11"/>
      <c r="U37917" s="11"/>
    </row>
    <row r="37918" spans="20:21" x14ac:dyDescent="0.2">
      <c r="T37918" s="11"/>
      <c r="U37918" s="11"/>
    </row>
    <row r="37919" spans="20:21" x14ac:dyDescent="0.2">
      <c r="T37919" s="11"/>
      <c r="U37919" s="11"/>
    </row>
    <row r="37920" spans="20:21" x14ac:dyDescent="0.2">
      <c r="T37920" s="11"/>
      <c r="U37920" s="11"/>
    </row>
    <row r="37921" spans="20:21" x14ac:dyDescent="0.2">
      <c r="T37921" s="11"/>
      <c r="U37921" s="11"/>
    </row>
    <row r="37922" spans="20:21" x14ac:dyDescent="0.2">
      <c r="T37922" s="11"/>
      <c r="U37922" s="11"/>
    </row>
    <row r="37923" spans="20:21" x14ac:dyDescent="0.2">
      <c r="T37923" s="11"/>
      <c r="U37923" s="11"/>
    </row>
    <row r="37924" spans="20:21" x14ac:dyDescent="0.2">
      <c r="T37924" s="11"/>
      <c r="U37924" s="11"/>
    </row>
    <row r="37925" spans="20:21" x14ac:dyDescent="0.2">
      <c r="T37925" s="11"/>
      <c r="U37925" s="11"/>
    </row>
    <row r="37926" spans="20:21" x14ac:dyDescent="0.2">
      <c r="T37926" s="11"/>
      <c r="U37926" s="11"/>
    </row>
    <row r="37927" spans="20:21" x14ac:dyDescent="0.2">
      <c r="T37927" s="11"/>
      <c r="U37927" s="11"/>
    </row>
    <row r="37928" spans="20:21" x14ac:dyDescent="0.2">
      <c r="T37928" s="11"/>
      <c r="U37928" s="11"/>
    </row>
    <row r="37929" spans="20:21" x14ac:dyDescent="0.2">
      <c r="T37929" s="11"/>
      <c r="U37929" s="11"/>
    </row>
    <row r="37930" spans="20:21" x14ac:dyDescent="0.2">
      <c r="T37930" s="11"/>
      <c r="U37930" s="11"/>
    </row>
    <row r="37931" spans="20:21" x14ac:dyDescent="0.2">
      <c r="T37931" s="11"/>
      <c r="U37931" s="11"/>
    </row>
    <row r="37932" spans="20:21" x14ac:dyDescent="0.2">
      <c r="T37932" s="11"/>
      <c r="U37932" s="11"/>
    </row>
    <row r="37933" spans="20:21" x14ac:dyDescent="0.2">
      <c r="T37933" s="11"/>
      <c r="U37933" s="11"/>
    </row>
    <row r="37934" spans="20:21" x14ac:dyDescent="0.2">
      <c r="T37934" s="11"/>
      <c r="U37934" s="11"/>
    </row>
    <row r="37935" spans="20:21" x14ac:dyDescent="0.2">
      <c r="T37935" s="11"/>
      <c r="U37935" s="11"/>
    </row>
    <row r="37936" spans="20:21" x14ac:dyDescent="0.2">
      <c r="T37936" s="11"/>
      <c r="U37936" s="11"/>
    </row>
    <row r="37937" spans="20:21" x14ac:dyDescent="0.2">
      <c r="T37937" s="11"/>
      <c r="U37937" s="11"/>
    </row>
    <row r="37938" spans="20:21" x14ac:dyDescent="0.2">
      <c r="T37938" s="11"/>
      <c r="U37938" s="11"/>
    </row>
    <row r="37939" spans="20:21" x14ac:dyDescent="0.2">
      <c r="T37939" s="11"/>
      <c r="U37939" s="11"/>
    </row>
    <row r="37940" spans="20:21" x14ac:dyDescent="0.2">
      <c r="T37940" s="11"/>
      <c r="U37940" s="11"/>
    </row>
    <row r="37941" spans="20:21" x14ac:dyDescent="0.2">
      <c r="T37941" s="11"/>
      <c r="U37941" s="11"/>
    </row>
    <row r="37942" spans="20:21" x14ac:dyDescent="0.2">
      <c r="T37942" s="11"/>
      <c r="U37942" s="11"/>
    </row>
    <row r="37943" spans="20:21" x14ac:dyDescent="0.2">
      <c r="T37943" s="11"/>
      <c r="U37943" s="11"/>
    </row>
    <row r="37944" spans="20:21" x14ac:dyDescent="0.2">
      <c r="T37944" s="11"/>
      <c r="U37944" s="11"/>
    </row>
    <row r="37945" spans="20:21" x14ac:dyDescent="0.2">
      <c r="T37945" s="11"/>
      <c r="U37945" s="11"/>
    </row>
    <row r="37946" spans="20:21" x14ac:dyDescent="0.2">
      <c r="T37946" s="11"/>
      <c r="U37946" s="11"/>
    </row>
    <row r="37947" spans="20:21" x14ac:dyDescent="0.2">
      <c r="T37947" s="11"/>
      <c r="U37947" s="11"/>
    </row>
    <row r="37948" spans="20:21" x14ac:dyDescent="0.2">
      <c r="T37948" s="11"/>
      <c r="U37948" s="11"/>
    </row>
    <row r="37949" spans="20:21" x14ac:dyDescent="0.2">
      <c r="T37949" s="11"/>
      <c r="U37949" s="11"/>
    </row>
    <row r="37950" spans="20:21" x14ac:dyDescent="0.2">
      <c r="T37950" s="11"/>
      <c r="U37950" s="11"/>
    </row>
    <row r="37951" spans="20:21" x14ac:dyDescent="0.2">
      <c r="T37951" s="11"/>
      <c r="U37951" s="11"/>
    </row>
    <row r="37952" spans="20:21" x14ac:dyDescent="0.2">
      <c r="T37952" s="11"/>
      <c r="U37952" s="11"/>
    </row>
    <row r="37953" spans="20:21" x14ac:dyDescent="0.2">
      <c r="T37953" s="11"/>
      <c r="U37953" s="11"/>
    </row>
    <row r="37954" spans="20:21" x14ac:dyDescent="0.2">
      <c r="T37954" s="11"/>
      <c r="U37954" s="11"/>
    </row>
    <row r="37955" spans="20:21" x14ac:dyDescent="0.2">
      <c r="T37955" s="11"/>
      <c r="U37955" s="11"/>
    </row>
    <row r="37956" spans="20:21" x14ac:dyDescent="0.2">
      <c r="T37956" s="11"/>
      <c r="U37956" s="11"/>
    </row>
    <row r="37957" spans="20:21" x14ac:dyDescent="0.2">
      <c r="T37957" s="11"/>
      <c r="U37957" s="11"/>
    </row>
    <row r="37958" spans="20:21" x14ac:dyDescent="0.2">
      <c r="T37958" s="11"/>
      <c r="U37958" s="11"/>
    </row>
    <row r="37959" spans="20:21" x14ac:dyDescent="0.2">
      <c r="T37959" s="11"/>
      <c r="U37959" s="11"/>
    </row>
    <row r="37960" spans="20:21" x14ac:dyDescent="0.2">
      <c r="T37960" s="11"/>
      <c r="U37960" s="11"/>
    </row>
    <row r="37961" spans="20:21" x14ac:dyDescent="0.2">
      <c r="T37961" s="11"/>
      <c r="U37961" s="11"/>
    </row>
    <row r="37962" spans="20:21" x14ac:dyDescent="0.2">
      <c r="T37962" s="11"/>
      <c r="U37962" s="11"/>
    </row>
    <row r="37963" spans="20:21" x14ac:dyDescent="0.2">
      <c r="T37963" s="11"/>
      <c r="U37963" s="11"/>
    </row>
    <row r="37964" spans="20:21" x14ac:dyDescent="0.2">
      <c r="T37964" s="11"/>
      <c r="U37964" s="11"/>
    </row>
    <row r="37965" spans="20:21" x14ac:dyDescent="0.2">
      <c r="T37965" s="11"/>
      <c r="U37965" s="11"/>
    </row>
    <row r="37966" spans="20:21" x14ac:dyDescent="0.2">
      <c r="T37966" s="11"/>
      <c r="U37966" s="11"/>
    </row>
    <row r="37967" spans="20:21" x14ac:dyDescent="0.2">
      <c r="T37967" s="11"/>
      <c r="U37967" s="11"/>
    </row>
    <row r="37968" spans="20:21" x14ac:dyDescent="0.2">
      <c r="T37968" s="11"/>
      <c r="U37968" s="11"/>
    </row>
    <row r="37969" spans="20:21" x14ac:dyDescent="0.2">
      <c r="T37969" s="11"/>
      <c r="U37969" s="11"/>
    </row>
    <row r="37970" spans="20:21" x14ac:dyDescent="0.2">
      <c r="T37970" s="11"/>
      <c r="U37970" s="11"/>
    </row>
    <row r="37971" spans="20:21" x14ac:dyDescent="0.2">
      <c r="T37971" s="11"/>
      <c r="U37971" s="11"/>
    </row>
    <row r="37972" spans="20:21" x14ac:dyDescent="0.2">
      <c r="T37972" s="11"/>
      <c r="U37972" s="11"/>
    </row>
    <row r="37973" spans="20:21" x14ac:dyDescent="0.2">
      <c r="T37973" s="11"/>
      <c r="U37973" s="11"/>
    </row>
    <row r="37974" spans="20:21" x14ac:dyDescent="0.2">
      <c r="T37974" s="11"/>
      <c r="U37974" s="11"/>
    </row>
    <row r="37975" spans="20:21" x14ac:dyDescent="0.2">
      <c r="T37975" s="11"/>
      <c r="U37975" s="11"/>
    </row>
    <row r="37976" spans="20:21" x14ac:dyDescent="0.2">
      <c r="T37976" s="11"/>
      <c r="U37976" s="11"/>
    </row>
    <row r="37977" spans="20:21" x14ac:dyDescent="0.2">
      <c r="T37977" s="11"/>
      <c r="U37977" s="11"/>
    </row>
    <row r="37978" spans="20:21" x14ac:dyDescent="0.2">
      <c r="T37978" s="11"/>
      <c r="U37978" s="11"/>
    </row>
    <row r="37979" spans="20:21" x14ac:dyDescent="0.2">
      <c r="T37979" s="11"/>
      <c r="U37979" s="11"/>
    </row>
    <row r="37980" spans="20:21" x14ac:dyDescent="0.2">
      <c r="T37980" s="11"/>
      <c r="U37980" s="11"/>
    </row>
    <row r="37981" spans="20:21" x14ac:dyDescent="0.2">
      <c r="T37981" s="11"/>
      <c r="U37981" s="11"/>
    </row>
    <row r="37982" spans="20:21" x14ac:dyDescent="0.2">
      <c r="T37982" s="11"/>
      <c r="U37982" s="11"/>
    </row>
    <row r="37983" spans="20:21" x14ac:dyDescent="0.2">
      <c r="T37983" s="11"/>
      <c r="U37983" s="11"/>
    </row>
    <row r="37984" spans="20:21" x14ac:dyDescent="0.2">
      <c r="T37984" s="11"/>
      <c r="U37984" s="11"/>
    </row>
    <row r="37985" spans="20:21" x14ac:dyDescent="0.2">
      <c r="T37985" s="11"/>
      <c r="U37985" s="11"/>
    </row>
    <row r="37986" spans="20:21" x14ac:dyDescent="0.2">
      <c r="T37986" s="11"/>
      <c r="U37986" s="11"/>
    </row>
    <row r="37987" spans="20:21" x14ac:dyDescent="0.2">
      <c r="T37987" s="11"/>
      <c r="U37987" s="11"/>
    </row>
    <row r="37988" spans="20:21" x14ac:dyDescent="0.2">
      <c r="T37988" s="11"/>
      <c r="U37988" s="11"/>
    </row>
    <row r="37989" spans="20:21" x14ac:dyDescent="0.2">
      <c r="T37989" s="11"/>
      <c r="U37989" s="11"/>
    </row>
    <row r="37990" spans="20:21" x14ac:dyDescent="0.2">
      <c r="T37990" s="11"/>
      <c r="U37990" s="11"/>
    </row>
    <row r="37991" spans="20:21" x14ac:dyDescent="0.2">
      <c r="T37991" s="11"/>
      <c r="U37991" s="11"/>
    </row>
    <row r="37992" spans="20:21" x14ac:dyDescent="0.2">
      <c r="T37992" s="11"/>
      <c r="U37992" s="11"/>
    </row>
    <row r="37993" spans="20:21" x14ac:dyDescent="0.2">
      <c r="T37993" s="11"/>
      <c r="U37993" s="11"/>
    </row>
    <row r="37994" spans="20:21" x14ac:dyDescent="0.2">
      <c r="T37994" s="11"/>
      <c r="U37994" s="11"/>
    </row>
    <row r="37995" spans="20:21" x14ac:dyDescent="0.2">
      <c r="T37995" s="11"/>
      <c r="U37995" s="11"/>
    </row>
    <row r="37996" spans="20:21" x14ac:dyDescent="0.2">
      <c r="T37996" s="11"/>
      <c r="U37996" s="11"/>
    </row>
    <row r="37997" spans="20:21" x14ac:dyDescent="0.2">
      <c r="T37997" s="11"/>
      <c r="U37997" s="11"/>
    </row>
    <row r="37998" spans="20:21" x14ac:dyDescent="0.2">
      <c r="T37998" s="11"/>
      <c r="U37998" s="11"/>
    </row>
    <row r="37999" spans="20:21" x14ac:dyDescent="0.2">
      <c r="T37999" s="11"/>
      <c r="U37999" s="11"/>
    </row>
    <row r="38000" spans="20:21" x14ac:dyDescent="0.2">
      <c r="T38000" s="11"/>
      <c r="U38000" s="11"/>
    </row>
    <row r="38001" spans="20:21" x14ac:dyDescent="0.2">
      <c r="T38001" s="11"/>
      <c r="U38001" s="11"/>
    </row>
    <row r="38002" spans="20:21" x14ac:dyDescent="0.2">
      <c r="T38002" s="11"/>
      <c r="U38002" s="11"/>
    </row>
    <row r="38003" spans="20:21" x14ac:dyDescent="0.2">
      <c r="T38003" s="11"/>
      <c r="U38003" s="11"/>
    </row>
    <row r="38004" spans="20:21" x14ac:dyDescent="0.2">
      <c r="T38004" s="11"/>
      <c r="U38004" s="11"/>
    </row>
    <row r="38005" spans="20:21" x14ac:dyDescent="0.2">
      <c r="T38005" s="11"/>
      <c r="U38005" s="11"/>
    </row>
    <row r="38006" spans="20:21" x14ac:dyDescent="0.2">
      <c r="T38006" s="11"/>
      <c r="U38006" s="11"/>
    </row>
    <row r="38007" spans="20:21" x14ac:dyDescent="0.2">
      <c r="T38007" s="11"/>
      <c r="U38007" s="11"/>
    </row>
    <row r="38008" spans="20:21" x14ac:dyDescent="0.2">
      <c r="T38008" s="11"/>
      <c r="U38008" s="11"/>
    </row>
    <row r="38009" spans="20:21" x14ac:dyDescent="0.2">
      <c r="T38009" s="11"/>
      <c r="U38009" s="11"/>
    </row>
    <row r="38010" spans="20:21" x14ac:dyDescent="0.2">
      <c r="T38010" s="11"/>
      <c r="U38010" s="11"/>
    </row>
    <row r="38011" spans="20:21" x14ac:dyDescent="0.2">
      <c r="T38011" s="11"/>
      <c r="U38011" s="11"/>
    </row>
    <row r="38012" spans="20:21" x14ac:dyDescent="0.2">
      <c r="T38012" s="11"/>
      <c r="U38012" s="11"/>
    </row>
    <row r="38013" spans="20:21" x14ac:dyDescent="0.2">
      <c r="T38013" s="11"/>
      <c r="U38013" s="11"/>
    </row>
    <row r="38014" spans="20:21" x14ac:dyDescent="0.2">
      <c r="T38014" s="11"/>
      <c r="U38014" s="11"/>
    </row>
    <row r="38015" spans="20:21" x14ac:dyDescent="0.2">
      <c r="T38015" s="11"/>
      <c r="U38015" s="11"/>
    </row>
    <row r="38016" spans="20:21" x14ac:dyDescent="0.2">
      <c r="T38016" s="11"/>
      <c r="U38016" s="11"/>
    </row>
    <row r="38017" spans="20:21" x14ac:dyDescent="0.2">
      <c r="T38017" s="11"/>
      <c r="U38017" s="11"/>
    </row>
    <row r="38018" spans="20:21" x14ac:dyDescent="0.2">
      <c r="T38018" s="11"/>
      <c r="U38018" s="11"/>
    </row>
    <row r="38019" spans="20:21" x14ac:dyDescent="0.2">
      <c r="T38019" s="11"/>
      <c r="U38019" s="11"/>
    </row>
    <row r="38020" spans="20:21" x14ac:dyDescent="0.2">
      <c r="T38020" s="11"/>
      <c r="U38020" s="11"/>
    </row>
    <row r="38021" spans="20:21" x14ac:dyDescent="0.2">
      <c r="T38021" s="11"/>
      <c r="U38021" s="11"/>
    </row>
    <row r="38022" spans="20:21" x14ac:dyDescent="0.2">
      <c r="T38022" s="11"/>
      <c r="U38022" s="11"/>
    </row>
    <row r="38023" spans="20:21" x14ac:dyDescent="0.2">
      <c r="T38023" s="11"/>
      <c r="U38023" s="11"/>
    </row>
    <row r="38024" spans="20:21" x14ac:dyDescent="0.2">
      <c r="T38024" s="11"/>
      <c r="U38024" s="11"/>
    </row>
    <row r="38025" spans="20:21" x14ac:dyDescent="0.2">
      <c r="T38025" s="11"/>
      <c r="U38025" s="11"/>
    </row>
    <row r="38026" spans="20:21" x14ac:dyDescent="0.2">
      <c r="T38026" s="11"/>
      <c r="U38026" s="11"/>
    </row>
    <row r="38027" spans="20:21" x14ac:dyDescent="0.2">
      <c r="T38027" s="11"/>
      <c r="U38027" s="11"/>
    </row>
    <row r="38028" spans="20:21" x14ac:dyDescent="0.2">
      <c r="T38028" s="11"/>
      <c r="U38028" s="11"/>
    </row>
    <row r="38029" spans="20:21" x14ac:dyDescent="0.2">
      <c r="T38029" s="11"/>
      <c r="U38029" s="11"/>
    </row>
    <row r="38030" spans="20:21" x14ac:dyDescent="0.2">
      <c r="T38030" s="11"/>
      <c r="U38030" s="11"/>
    </row>
    <row r="38031" spans="20:21" x14ac:dyDescent="0.2">
      <c r="T38031" s="11"/>
      <c r="U38031" s="11"/>
    </row>
    <row r="38032" spans="20:21" x14ac:dyDescent="0.2">
      <c r="T38032" s="11"/>
      <c r="U38032" s="11"/>
    </row>
    <row r="38033" spans="20:21" x14ac:dyDescent="0.2">
      <c r="T38033" s="11"/>
      <c r="U38033" s="11"/>
    </row>
    <row r="38034" spans="20:21" x14ac:dyDescent="0.2">
      <c r="T38034" s="11"/>
      <c r="U38034" s="11"/>
    </row>
    <row r="38035" spans="20:21" x14ac:dyDescent="0.2">
      <c r="T38035" s="11"/>
      <c r="U38035" s="11"/>
    </row>
    <row r="38036" spans="20:21" x14ac:dyDescent="0.2">
      <c r="T38036" s="11"/>
      <c r="U38036" s="11"/>
    </row>
    <row r="38037" spans="20:21" x14ac:dyDescent="0.2">
      <c r="T38037" s="11"/>
      <c r="U38037" s="11"/>
    </row>
    <row r="38038" spans="20:21" x14ac:dyDescent="0.2">
      <c r="T38038" s="11"/>
      <c r="U38038" s="11"/>
    </row>
    <row r="38039" spans="20:21" x14ac:dyDescent="0.2">
      <c r="T38039" s="11"/>
      <c r="U38039" s="11"/>
    </row>
    <row r="38040" spans="20:21" x14ac:dyDescent="0.2">
      <c r="T38040" s="11"/>
      <c r="U38040" s="11"/>
    </row>
    <row r="38041" spans="20:21" x14ac:dyDescent="0.2">
      <c r="T38041" s="11"/>
      <c r="U38041" s="11"/>
    </row>
    <row r="38042" spans="20:21" x14ac:dyDescent="0.2">
      <c r="T38042" s="11"/>
      <c r="U38042" s="11"/>
    </row>
    <row r="38043" spans="20:21" x14ac:dyDescent="0.2">
      <c r="T38043" s="11"/>
      <c r="U38043" s="11"/>
    </row>
    <row r="38044" spans="20:21" x14ac:dyDescent="0.2">
      <c r="T38044" s="11"/>
      <c r="U38044" s="11"/>
    </row>
    <row r="38045" spans="20:21" x14ac:dyDescent="0.2">
      <c r="T38045" s="11"/>
      <c r="U38045" s="11"/>
    </row>
    <row r="38046" spans="20:21" x14ac:dyDescent="0.2">
      <c r="T38046" s="11"/>
      <c r="U38046" s="11"/>
    </row>
    <row r="38047" spans="20:21" x14ac:dyDescent="0.2">
      <c r="T38047" s="11"/>
      <c r="U38047" s="11"/>
    </row>
    <row r="38048" spans="20:21" x14ac:dyDescent="0.2">
      <c r="T38048" s="11"/>
      <c r="U38048" s="11"/>
    </row>
    <row r="38049" spans="20:21" x14ac:dyDescent="0.2">
      <c r="T38049" s="11"/>
      <c r="U38049" s="11"/>
    </row>
    <row r="38050" spans="20:21" x14ac:dyDescent="0.2">
      <c r="T38050" s="11"/>
      <c r="U38050" s="11"/>
    </row>
    <row r="38051" spans="20:21" x14ac:dyDescent="0.2">
      <c r="T38051" s="11"/>
      <c r="U38051" s="11"/>
    </row>
    <row r="38052" spans="20:21" x14ac:dyDescent="0.2">
      <c r="T38052" s="11"/>
      <c r="U38052" s="11"/>
    </row>
    <row r="38053" spans="20:21" x14ac:dyDescent="0.2">
      <c r="T38053" s="11"/>
      <c r="U38053" s="11"/>
    </row>
    <row r="38054" spans="20:21" x14ac:dyDescent="0.2">
      <c r="T38054" s="11"/>
      <c r="U38054" s="11"/>
    </row>
    <row r="38055" spans="20:21" x14ac:dyDescent="0.2">
      <c r="T38055" s="11"/>
      <c r="U38055" s="11"/>
    </row>
    <row r="38056" spans="20:21" x14ac:dyDescent="0.2">
      <c r="T38056" s="11"/>
      <c r="U38056" s="11"/>
    </row>
    <row r="38057" spans="20:21" x14ac:dyDescent="0.2">
      <c r="T38057" s="11"/>
      <c r="U38057" s="11"/>
    </row>
    <row r="38058" spans="20:21" x14ac:dyDescent="0.2">
      <c r="T38058" s="11"/>
      <c r="U38058" s="11"/>
    </row>
    <row r="38059" spans="20:21" x14ac:dyDescent="0.2">
      <c r="T38059" s="11"/>
      <c r="U38059" s="11"/>
    </row>
    <row r="38060" spans="20:21" x14ac:dyDescent="0.2">
      <c r="T38060" s="11"/>
      <c r="U38060" s="11"/>
    </row>
    <row r="38061" spans="20:21" x14ac:dyDescent="0.2">
      <c r="T38061" s="11"/>
      <c r="U38061" s="11"/>
    </row>
    <row r="38062" spans="20:21" x14ac:dyDescent="0.2">
      <c r="T38062" s="11"/>
      <c r="U38062" s="11"/>
    </row>
    <row r="38063" spans="20:21" x14ac:dyDescent="0.2">
      <c r="T38063" s="11"/>
      <c r="U38063" s="11"/>
    </row>
    <row r="38064" spans="20:21" x14ac:dyDescent="0.2">
      <c r="T38064" s="11"/>
      <c r="U38064" s="11"/>
    </row>
    <row r="38065" spans="20:21" x14ac:dyDescent="0.2">
      <c r="T38065" s="11"/>
      <c r="U38065" s="11"/>
    </row>
    <row r="38066" spans="20:21" x14ac:dyDescent="0.2">
      <c r="T38066" s="11"/>
      <c r="U38066" s="11"/>
    </row>
    <row r="38067" spans="20:21" x14ac:dyDescent="0.2">
      <c r="T38067" s="11"/>
      <c r="U38067" s="11"/>
    </row>
    <row r="38068" spans="20:21" x14ac:dyDescent="0.2">
      <c r="T38068" s="11"/>
      <c r="U38068" s="11"/>
    </row>
    <row r="38069" spans="20:21" x14ac:dyDescent="0.2">
      <c r="T38069" s="11"/>
      <c r="U38069" s="11"/>
    </row>
    <row r="38070" spans="20:21" x14ac:dyDescent="0.2">
      <c r="T38070" s="11"/>
      <c r="U38070" s="11"/>
    </row>
    <row r="38071" spans="20:21" x14ac:dyDescent="0.2">
      <c r="T38071" s="11"/>
      <c r="U38071" s="11"/>
    </row>
    <row r="38072" spans="20:21" x14ac:dyDescent="0.2">
      <c r="T38072" s="11"/>
      <c r="U38072" s="11"/>
    </row>
    <row r="38073" spans="20:21" x14ac:dyDescent="0.2">
      <c r="T38073" s="11"/>
      <c r="U38073" s="11"/>
    </row>
    <row r="38074" spans="20:21" x14ac:dyDescent="0.2">
      <c r="T38074" s="11"/>
      <c r="U38074" s="11"/>
    </row>
    <row r="38075" spans="20:21" x14ac:dyDescent="0.2">
      <c r="T38075" s="11"/>
      <c r="U38075" s="11"/>
    </row>
    <row r="38076" spans="20:21" x14ac:dyDescent="0.2">
      <c r="T38076" s="11"/>
      <c r="U38076" s="11"/>
    </row>
    <row r="38077" spans="20:21" x14ac:dyDescent="0.2">
      <c r="T38077" s="11"/>
      <c r="U38077" s="11"/>
    </row>
    <row r="38078" spans="20:21" x14ac:dyDescent="0.2">
      <c r="T38078" s="11"/>
      <c r="U38078" s="11"/>
    </row>
    <row r="38079" spans="20:21" x14ac:dyDescent="0.2">
      <c r="T38079" s="11"/>
      <c r="U38079" s="11"/>
    </row>
    <row r="38080" spans="20:21" x14ac:dyDescent="0.2">
      <c r="T38080" s="11"/>
      <c r="U38080" s="11"/>
    </row>
    <row r="38081" spans="20:21" x14ac:dyDescent="0.2">
      <c r="T38081" s="11"/>
      <c r="U38081" s="11"/>
    </row>
    <row r="38082" spans="20:21" x14ac:dyDescent="0.2">
      <c r="T38082" s="11"/>
      <c r="U38082" s="11"/>
    </row>
    <row r="38083" spans="20:21" x14ac:dyDescent="0.2">
      <c r="T38083" s="11"/>
      <c r="U38083" s="11"/>
    </row>
    <row r="38084" spans="20:21" x14ac:dyDescent="0.2">
      <c r="T38084" s="11"/>
      <c r="U38084" s="11"/>
    </row>
    <row r="38085" spans="20:21" x14ac:dyDescent="0.2">
      <c r="T38085" s="11"/>
      <c r="U38085" s="11"/>
    </row>
    <row r="38086" spans="20:21" x14ac:dyDescent="0.2">
      <c r="T38086" s="11"/>
      <c r="U38086" s="11"/>
    </row>
    <row r="38087" spans="20:21" x14ac:dyDescent="0.2">
      <c r="T38087" s="11"/>
      <c r="U38087" s="11"/>
    </row>
    <row r="38088" spans="20:21" x14ac:dyDescent="0.2">
      <c r="T38088" s="11"/>
      <c r="U38088" s="11"/>
    </row>
    <row r="38089" spans="20:21" x14ac:dyDescent="0.2">
      <c r="T38089" s="11"/>
      <c r="U38089" s="11"/>
    </row>
    <row r="38090" spans="20:21" x14ac:dyDescent="0.2">
      <c r="T38090" s="11"/>
      <c r="U38090" s="11"/>
    </row>
    <row r="38091" spans="20:21" x14ac:dyDescent="0.2">
      <c r="T38091" s="11"/>
      <c r="U38091" s="11"/>
    </row>
    <row r="38092" spans="20:21" x14ac:dyDescent="0.2">
      <c r="T38092" s="11"/>
      <c r="U38092" s="11"/>
    </row>
    <row r="38093" spans="20:21" x14ac:dyDescent="0.2">
      <c r="T38093" s="11"/>
      <c r="U38093" s="11"/>
    </row>
    <row r="38094" spans="20:21" x14ac:dyDescent="0.2">
      <c r="T38094" s="11"/>
      <c r="U38094" s="11"/>
    </row>
    <row r="38095" spans="20:21" x14ac:dyDescent="0.2">
      <c r="T38095" s="11"/>
      <c r="U38095" s="11"/>
    </row>
    <row r="38096" spans="20:21" x14ac:dyDescent="0.2">
      <c r="T38096" s="11"/>
      <c r="U38096" s="11"/>
    </row>
    <row r="38097" spans="20:21" x14ac:dyDescent="0.2">
      <c r="T38097" s="11"/>
      <c r="U38097" s="11"/>
    </row>
    <row r="38098" spans="20:21" x14ac:dyDescent="0.2">
      <c r="T38098" s="11"/>
      <c r="U38098" s="11"/>
    </row>
    <row r="38099" spans="20:21" x14ac:dyDescent="0.2">
      <c r="T38099" s="11"/>
      <c r="U38099" s="11"/>
    </row>
    <row r="38100" spans="20:21" x14ac:dyDescent="0.2">
      <c r="T38100" s="11"/>
      <c r="U38100" s="11"/>
    </row>
    <row r="38101" spans="20:21" x14ac:dyDescent="0.2">
      <c r="T38101" s="11"/>
      <c r="U38101" s="11"/>
    </row>
    <row r="38102" spans="20:21" x14ac:dyDescent="0.2">
      <c r="T38102" s="11"/>
      <c r="U38102" s="11"/>
    </row>
    <row r="38103" spans="20:21" x14ac:dyDescent="0.2">
      <c r="T38103" s="11"/>
      <c r="U38103" s="11"/>
    </row>
    <row r="38104" spans="20:21" x14ac:dyDescent="0.2">
      <c r="T38104" s="11"/>
      <c r="U38104" s="11"/>
    </row>
    <row r="38105" spans="20:21" x14ac:dyDescent="0.2">
      <c r="T38105" s="11"/>
      <c r="U38105" s="11"/>
    </row>
    <row r="38106" spans="20:21" x14ac:dyDescent="0.2">
      <c r="T38106" s="11"/>
      <c r="U38106" s="11"/>
    </row>
    <row r="38107" spans="20:21" x14ac:dyDescent="0.2">
      <c r="T38107" s="11"/>
      <c r="U38107" s="11"/>
    </row>
    <row r="38108" spans="20:21" x14ac:dyDescent="0.2">
      <c r="T38108" s="11"/>
      <c r="U38108" s="11"/>
    </row>
    <row r="38109" spans="20:21" x14ac:dyDescent="0.2">
      <c r="T38109" s="11"/>
      <c r="U38109" s="11"/>
    </row>
    <row r="38110" spans="20:21" x14ac:dyDescent="0.2">
      <c r="T38110" s="11"/>
      <c r="U38110" s="11"/>
    </row>
    <row r="38111" spans="20:21" x14ac:dyDescent="0.2">
      <c r="T38111" s="11"/>
      <c r="U38111" s="11"/>
    </row>
    <row r="38112" spans="20:21" x14ac:dyDescent="0.2">
      <c r="T38112" s="11"/>
      <c r="U38112" s="11"/>
    </row>
    <row r="38113" spans="20:21" x14ac:dyDescent="0.2">
      <c r="T38113" s="11"/>
      <c r="U38113" s="11"/>
    </row>
    <row r="38114" spans="20:21" x14ac:dyDescent="0.2">
      <c r="T38114" s="11"/>
      <c r="U38114" s="11"/>
    </row>
    <row r="38115" spans="20:21" x14ac:dyDescent="0.2">
      <c r="T38115" s="11"/>
      <c r="U38115" s="11"/>
    </row>
    <row r="38116" spans="20:21" x14ac:dyDescent="0.2">
      <c r="T38116" s="11"/>
      <c r="U38116" s="11"/>
    </row>
    <row r="38117" spans="20:21" x14ac:dyDescent="0.2">
      <c r="T38117" s="11"/>
      <c r="U38117" s="11"/>
    </row>
    <row r="38118" spans="20:21" x14ac:dyDescent="0.2">
      <c r="T38118" s="11"/>
      <c r="U38118" s="11"/>
    </row>
    <row r="38119" spans="20:21" x14ac:dyDescent="0.2">
      <c r="T38119" s="11"/>
      <c r="U38119" s="11"/>
    </row>
    <row r="38120" spans="20:21" x14ac:dyDescent="0.2">
      <c r="T38120" s="11"/>
      <c r="U38120" s="11"/>
    </row>
    <row r="38121" spans="20:21" x14ac:dyDescent="0.2">
      <c r="T38121" s="11"/>
      <c r="U38121" s="11"/>
    </row>
    <row r="38122" spans="20:21" x14ac:dyDescent="0.2">
      <c r="T38122" s="11"/>
      <c r="U38122" s="11"/>
    </row>
    <row r="38123" spans="20:21" x14ac:dyDescent="0.2">
      <c r="T38123" s="11"/>
      <c r="U38123" s="11"/>
    </row>
    <row r="38124" spans="20:21" x14ac:dyDescent="0.2">
      <c r="T38124" s="11"/>
      <c r="U38124" s="11"/>
    </row>
    <row r="38125" spans="20:21" x14ac:dyDescent="0.2">
      <c r="T38125" s="11"/>
      <c r="U38125" s="11"/>
    </row>
    <row r="38126" spans="20:21" x14ac:dyDescent="0.2">
      <c r="T38126" s="11"/>
      <c r="U38126" s="11"/>
    </row>
    <row r="38127" spans="20:21" x14ac:dyDescent="0.2">
      <c r="T38127" s="11"/>
      <c r="U38127" s="11"/>
    </row>
    <row r="38128" spans="20:21" x14ac:dyDescent="0.2">
      <c r="T38128" s="11"/>
      <c r="U38128" s="11"/>
    </row>
    <row r="38129" spans="20:21" x14ac:dyDescent="0.2">
      <c r="T38129" s="11"/>
      <c r="U38129" s="11"/>
    </row>
    <row r="38130" spans="20:21" x14ac:dyDescent="0.2">
      <c r="T38130" s="11"/>
      <c r="U38130" s="11"/>
    </row>
    <row r="38131" spans="20:21" x14ac:dyDescent="0.2">
      <c r="T38131" s="11"/>
      <c r="U38131" s="11"/>
    </row>
    <row r="38132" spans="20:21" x14ac:dyDescent="0.2">
      <c r="T38132" s="11"/>
      <c r="U38132" s="11"/>
    </row>
    <row r="38133" spans="20:21" x14ac:dyDescent="0.2">
      <c r="T38133" s="11"/>
      <c r="U38133" s="11"/>
    </row>
    <row r="38134" spans="20:21" x14ac:dyDescent="0.2">
      <c r="T38134" s="11"/>
      <c r="U38134" s="11"/>
    </row>
    <row r="38135" spans="20:21" x14ac:dyDescent="0.2">
      <c r="T38135" s="11"/>
      <c r="U38135" s="11"/>
    </row>
    <row r="38136" spans="20:21" x14ac:dyDescent="0.2">
      <c r="T38136" s="11"/>
      <c r="U38136" s="11"/>
    </row>
    <row r="38137" spans="20:21" x14ac:dyDescent="0.2">
      <c r="T38137" s="11"/>
      <c r="U38137" s="11"/>
    </row>
    <row r="38138" spans="20:21" x14ac:dyDescent="0.2">
      <c r="T38138" s="11"/>
      <c r="U38138" s="11"/>
    </row>
    <row r="38139" spans="20:21" x14ac:dyDescent="0.2">
      <c r="T38139" s="11"/>
      <c r="U38139" s="11"/>
    </row>
    <row r="38140" spans="20:21" x14ac:dyDescent="0.2">
      <c r="T38140" s="11"/>
      <c r="U38140" s="11"/>
    </row>
    <row r="38141" spans="20:21" x14ac:dyDescent="0.2">
      <c r="T38141" s="11"/>
      <c r="U38141" s="11"/>
    </row>
    <row r="38142" spans="20:21" x14ac:dyDescent="0.2">
      <c r="T38142" s="11"/>
      <c r="U38142" s="11"/>
    </row>
    <row r="38143" spans="20:21" x14ac:dyDescent="0.2">
      <c r="T38143" s="11"/>
      <c r="U38143" s="11"/>
    </row>
    <row r="38144" spans="20:21" x14ac:dyDescent="0.2">
      <c r="T38144" s="11"/>
      <c r="U38144" s="11"/>
    </row>
    <row r="38145" spans="20:21" x14ac:dyDescent="0.2">
      <c r="T38145" s="11"/>
      <c r="U38145" s="11"/>
    </row>
    <row r="38146" spans="20:21" x14ac:dyDescent="0.2">
      <c r="T38146" s="11"/>
      <c r="U38146" s="11"/>
    </row>
    <row r="38147" spans="20:21" x14ac:dyDescent="0.2">
      <c r="T38147" s="11"/>
      <c r="U38147" s="11"/>
    </row>
    <row r="38148" spans="20:21" x14ac:dyDescent="0.2">
      <c r="T38148" s="11"/>
      <c r="U38148" s="11"/>
    </row>
    <row r="38149" spans="20:21" x14ac:dyDescent="0.2">
      <c r="T38149" s="11"/>
      <c r="U38149" s="11"/>
    </row>
    <row r="38150" spans="20:21" x14ac:dyDescent="0.2">
      <c r="T38150" s="11"/>
      <c r="U38150" s="11"/>
    </row>
    <row r="38151" spans="20:21" x14ac:dyDescent="0.2">
      <c r="T38151" s="11"/>
      <c r="U38151" s="11"/>
    </row>
    <row r="38152" spans="20:21" x14ac:dyDescent="0.2">
      <c r="T38152" s="11"/>
      <c r="U38152" s="11"/>
    </row>
    <row r="38153" spans="20:21" x14ac:dyDescent="0.2">
      <c r="T38153" s="11"/>
      <c r="U38153" s="11"/>
    </row>
    <row r="38154" spans="20:21" x14ac:dyDescent="0.2">
      <c r="T38154" s="11"/>
      <c r="U38154" s="11"/>
    </row>
    <row r="38155" spans="20:21" x14ac:dyDescent="0.2">
      <c r="T38155" s="11"/>
      <c r="U38155" s="11"/>
    </row>
    <row r="38156" spans="20:21" x14ac:dyDescent="0.2">
      <c r="T38156" s="11"/>
      <c r="U38156" s="11"/>
    </row>
    <row r="38157" spans="20:21" x14ac:dyDescent="0.2">
      <c r="T38157" s="11"/>
      <c r="U38157" s="11"/>
    </row>
    <row r="38158" spans="20:21" x14ac:dyDescent="0.2">
      <c r="T38158" s="11"/>
      <c r="U38158" s="11"/>
    </row>
    <row r="38159" spans="20:21" x14ac:dyDescent="0.2">
      <c r="T38159" s="11"/>
      <c r="U38159" s="11"/>
    </row>
    <row r="38160" spans="20:21" x14ac:dyDescent="0.2">
      <c r="T38160" s="11"/>
      <c r="U38160" s="11"/>
    </row>
    <row r="38161" spans="20:21" x14ac:dyDescent="0.2">
      <c r="T38161" s="11"/>
      <c r="U38161" s="11"/>
    </row>
    <row r="38162" spans="20:21" x14ac:dyDescent="0.2">
      <c r="T38162" s="11"/>
      <c r="U38162" s="11"/>
    </row>
    <row r="38163" spans="20:21" x14ac:dyDescent="0.2">
      <c r="T38163" s="11"/>
      <c r="U38163" s="11"/>
    </row>
    <row r="38164" spans="20:21" x14ac:dyDescent="0.2">
      <c r="T38164" s="11"/>
      <c r="U38164" s="11"/>
    </row>
    <row r="38165" spans="20:21" x14ac:dyDescent="0.2">
      <c r="T38165" s="11"/>
      <c r="U38165" s="11"/>
    </row>
    <row r="38166" spans="20:21" x14ac:dyDescent="0.2">
      <c r="T38166" s="11"/>
      <c r="U38166" s="11"/>
    </row>
    <row r="38167" spans="20:21" x14ac:dyDescent="0.2">
      <c r="T38167" s="11"/>
      <c r="U38167" s="11"/>
    </row>
    <row r="38168" spans="20:21" x14ac:dyDescent="0.2">
      <c r="T38168" s="11"/>
      <c r="U38168" s="11"/>
    </row>
    <row r="38169" spans="20:21" x14ac:dyDescent="0.2">
      <c r="T38169" s="11"/>
      <c r="U38169" s="11"/>
    </row>
    <row r="38170" spans="20:21" x14ac:dyDescent="0.2">
      <c r="T38170" s="11"/>
      <c r="U38170" s="11"/>
    </row>
    <row r="38171" spans="20:21" x14ac:dyDescent="0.2">
      <c r="T38171" s="11"/>
      <c r="U38171" s="11"/>
    </row>
    <row r="38172" spans="20:21" x14ac:dyDescent="0.2">
      <c r="T38172" s="11"/>
      <c r="U38172" s="11"/>
    </row>
    <row r="38173" spans="20:21" x14ac:dyDescent="0.2">
      <c r="T38173" s="11"/>
      <c r="U38173" s="11"/>
    </row>
    <row r="38174" spans="20:21" x14ac:dyDescent="0.2">
      <c r="T38174" s="11"/>
      <c r="U38174" s="11"/>
    </row>
    <row r="38175" spans="20:21" x14ac:dyDescent="0.2">
      <c r="T38175" s="11"/>
      <c r="U38175" s="11"/>
    </row>
    <row r="38176" spans="20:21" x14ac:dyDescent="0.2">
      <c r="T38176" s="11"/>
      <c r="U38176" s="11"/>
    </row>
    <row r="38177" spans="20:21" x14ac:dyDescent="0.2">
      <c r="T38177" s="11"/>
      <c r="U38177" s="11"/>
    </row>
    <row r="38178" spans="20:21" x14ac:dyDescent="0.2">
      <c r="T38178" s="11"/>
      <c r="U38178" s="11"/>
    </row>
    <row r="38179" spans="20:21" x14ac:dyDescent="0.2">
      <c r="T38179" s="11"/>
      <c r="U38179" s="11"/>
    </row>
    <row r="38180" spans="20:21" x14ac:dyDescent="0.2">
      <c r="T38180" s="11"/>
      <c r="U38180" s="11"/>
    </row>
    <row r="38181" spans="20:21" x14ac:dyDescent="0.2">
      <c r="T38181" s="11"/>
      <c r="U38181" s="11"/>
    </row>
    <row r="38182" spans="20:21" x14ac:dyDescent="0.2">
      <c r="T38182" s="11"/>
      <c r="U38182" s="11"/>
    </row>
    <row r="38183" spans="20:21" x14ac:dyDescent="0.2">
      <c r="T38183" s="11"/>
      <c r="U38183" s="11"/>
    </row>
    <row r="38184" spans="20:21" x14ac:dyDescent="0.2">
      <c r="T38184" s="11"/>
      <c r="U38184" s="11"/>
    </row>
    <row r="38185" spans="20:21" x14ac:dyDescent="0.2">
      <c r="T38185" s="11"/>
      <c r="U38185" s="11"/>
    </row>
    <row r="38186" spans="20:21" x14ac:dyDescent="0.2">
      <c r="T38186" s="11"/>
      <c r="U38186" s="11"/>
    </row>
    <row r="38187" spans="20:21" x14ac:dyDescent="0.2">
      <c r="T38187" s="11"/>
      <c r="U38187" s="11"/>
    </row>
    <row r="38188" spans="20:21" x14ac:dyDescent="0.2">
      <c r="T38188" s="11"/>
      <c r="U38188" s="11"/>
    </row>
    <row r="38189" spans="20:21" x14ac:dyDescent="0.2">
      <c r="T38189" s="11"/>
      <c r="U38189" s="11"/>
    </row>
    <row r="38190" spans="20:21" x14ac:dyDescent="0.2">
      <c r="T38190" s="11"/>
      <c r="U38190" s="11"/>
    </row>
    <row r="38191" spans="20:21" x14ac:dyDescent="0.2">
      <c r="T38191" s="11"/>
      <c r="U38191" s="11"/>
    </row>
    <row r="38192" spans="20:21" x14ac:dyDescent="0.2">
      <c r="T38192" s="11"/>
      <c r="U38192" s="11"/>
    </row>
    <row r="38193" spans="20:21" x14ac:dyDescent="0.2">
      <c r="T38193" s="11"/>
      <c r="U38193" s="11"/>
    </row>
    <row r="38194" spans="20:21" x14ac:dyDescent="0.2">
      <c r="T38194" s="11"/>
      <c r="U38194" s="11"/>
    </row>
    <row r="38195" spans="20:21" x14ac:dyDescent="0.2">
      <c r="T38195" s="11"/>
      <c r="U38195" s="11"/>
    </row>
    <row r="38196" spans="20:21" x14ac:dyDescent="0.2">
      <c r="T38196" s="11"/>
      <c r="U38196" s="11"/>
    </row>
    <row r="38197" spans="20:21" x14ac:dyDescent="0.2">
      <c r="T38197" s="11"/>
      <c r="U38197" s="11"/>
    </row>
    <row r="38198" spans="20:21" x14ac:dyDescent="0.2">
      <c r="T38198" s="11"/>
      <c r="U38198" s="11"/>
    </row>
    <row r="38199" spans="20:21" x14ac:dyDescent="0.2">
      <c r="T38199" s="11"/>
      <c r="U38199" s="11"/>
    </row>
    <row r="38200" spans="20:21" x14ac:dyDescent="0.2">
      <c r="T38200" s="11"/>
      <c r="U38200" s="11"/>
    </row>
    <row r="38201" spans="20:21" x14ac:dyDescent="0.2">
      <c r="T38201" s="11"/>
      <c r="U38201" s="11"/>
    </row>
    <row r="38202" spans="20:21" x14ac:dyDescent="0.2">
      <c r="T38202" s="11"/>
      <c r="U38202" s="11"/>
    </row>
    <row r="38203" spans="20:21" x14ac:dyDescent="0.2">
      <c r="T38203" s="11"/>
      <c r="U38203" s="11"/>
    </row>
    <row r="38204" spans="20:21" x14ac:dyDescent="0.2">
      <c r="T38204" s="11"/>
      <c r="U38204" s="11"/>
    </row>
    <row r="38205" spans="20:21" x14ac:dyDescent="0.2">
      <c r="T38205" s="11"/>
      <c r="U38205" s="11"/>
    </row>
    <row r="38206" spans="20:21" x14ac:dyDescent="0.2">
      <c r="T38206" s="11"/>
      <c r="U38206" s="11"/>
    </row>
    <row r="38207" spans="20:21" x14ac:dyDescent="0.2">
      <c r="T38207" s="11"/>
      <c r="U38207" s="11"/>
    </row>
    <row r="38208" spans="20:21" x14ac:dyDescent="0.2">
      <c r="T38208" s="11"/>
      <c r="U38208" s="11"/>
    </row>
    <row r="38209" spans="20:21" x14ac:dyDescent="0.2">
      <c r="T38209" s="11"/>
      <c r="U38209" s="11"/>
    </row>
    <row r="38210" spans="20:21" x14ac:dyDescent="0.2">
      <c r="T38210" s="11"/>
      <c r="U38210" s="11"/>
    </row>
    <row r="38211" spans="20:21" x14ac:dyDescent="0.2">
      <c r="T38211" s="11"/>
      <c r="U38211" s="11"/>
    </row>
    <row r="38212" spans="20:21" x14ac:dyDescent="0.2">
      <c r="T38212" s="11"/>
      <c r="U38212" s="11"/>
    </row>
    <row r="38213" spans="20:21" x14ac:dyDescent="0.2">
      <c r="T38213" s="11"/>
      <c r="U38213" s="11"/>
    </row>
    <row r="38214" spans="20:21" x14ac:dyDescent="0.2">
      <c r="T38214" s="11"/>
      <c r="U38214" s="11"/>
    </row>
    <row r="38215" spans="20:21" x14ac:dyDescent="0.2">
      <c r="T38215" s="11"/>
      <c r="U38215" s="11"/>
    </row>
    <row r="38216" spans="20:21" x14ac:dyDescent="0.2">
      <c r="T38216" s="11"/>
      <c r="U38216" s="11"/>
    </row>
    <row r="38217" spans="20:21" x14ac:dyDescent="0.2">
      <c r="T38217" s="11"/>
      <c r="U38217" s="11"/>
    </row>
    <row r="38218" spans="20:21" x14ac:dyDescent="0.2">
      <c r="T38218" s="11"/>
      <c r="U38218" s="11"/>
    </row>
    <row r="38219" spans="20:21" x14ac:dyDescent="0.2">
      <c r="T38219" s="11"/>
      <c r="U38219" s="11"/>
    </row>
    <row r="38220" spans="20:21" x14ac:dyDescent="0.2">
      <c r="T38220" s="11"/>
      <c r="U38220" s="11"/>
    </row>
    <row r="38221" spans="20:21" x14ac:dyDescent="0.2">
      <c r="T38221" s="11"/>
      <c r="U38221" s="11"/>
    </row>
    <row r="38222" spans="20:21" x14ac:dyDescent="0.2">
      <c r="T38222" s="11"/>
      <c r="U38222" s="11"/>
    </row>
    <row r="38223" spans="20:21" x14ac:dyDescent="0.2">
      <c r="T38223" s="11"/>
      <c r="U38223" s="11"/>
    </row>
    <row r="38224" spans="20:21" x14ac:dyDescent="0.2">
      <c r="T38224" s="11"/>
      <c r="U38224" s="11"/>
    </row>
    <row r="38225" spans="20:21" x14ac:dyDescent="0.2">
      <c r="T38225" s="11"/>
      <c r="U38225" s="11"/>
    </row>
    <row r="38226" spans="20:21" x14ac:dyDescent="0.2">
      <c r="T38226" s="11"/>
      <c r="U38226" s="11"/>
    </row>
    <row r="38227" spans="20:21" x14ac:dyDescent="0.2">
      <c r="T38227" s="11"/>
      <c r="U38227" s="11"/>
    </row>
    <row r="38228" spans="20:21" x14ac:dyDescent="0.2">
      <c r="T38228" s="11"/>
      <c r="U38228" s="11"/>
    </row>
    <row r="38229" spans="20:21" x14ac:dyDescent="0.2">
      <c r="T38229" s="11"/>
      <c r="U38229" s="11"/>
    </row>
    <row r="38230" spans="20:21" x14ac:dyDescent="0.2">
      <c r="T38230" s="11"/>
      <c r="U38230" s="11"/>
    </row>
    <row r="38231" spans="20:21" x14ac:dyDescent="0.2">
      <c r="T38231" s="11"/>
      <c r="U38231" s="11"/>
    </row>
    <row r="38232" spans="20:21" x14ac:dyDescent="0.2">
      <c r="T38232" s="11"/>
      <c r="U38232" s="11"/>
    </row>
    <row r="38233" spans="20:21" x14ac:dyDescent="0.2">
      <c r="T38233" s="11"/>
      <c r="U38233" s="11"/>
    </row>
    <row r="38234" spans="20:21" x14ac:dyDescent="0.2">
      <c r="T38234" s="11"/>
      <c r="U38234" s="11"/>
    </row>
    <row r="38235" spans="20:21" x14ac:dyDescent="0.2">
      <c r="T38235" s="11"/>
      <c r="U38235" s="11"/>
    </row>
    <row r="38236" spans="20:21" x14ac:dyDescent="0.2">
      <c r="T38236" s="11"/>
      <c r="U38236" s="11"/>
    </row>
    <row r="38237" spans="20:21" x14ac:dyDescent="0.2">
      <c r="T38237" s="11"/>
      <c r="U38237" s="11"/>
    </row>
    <row r="38238" spans="20:21" x14ac:dyDescent="0.2">
      <c r="T38238" s="11"/>
      <c r="U38238" s="11"/>
    </row>
    <row r="38239" spans="20:21" x14ac:dyDescent="0.2">
      <c r="T38239" s="11"/>
      <c r="U38239" s="11"/>
    </row>
    <row r="38240" spans="20:21" x14ac:dyDescent="0.2">
      <c r="T38240" s="11"/>
      <c r="U38240" s="11"/>
    </row>
    <row r="38241" spans="20:21" x14ac:dyDescent="0.2">
      <c r="T38241" s="11"/>
      <c r="U38241" s="11"/>
    </row>
    <row r="38242" spans="20:21" x14ac:dyDescent="0.2">
      <c r="T38242" s="11"/>
      <c r="U38242" s="11"/>
    </row>
    <row r="38243" spans="20:21" x14ac:dyDescent="0.2">
      <c r="T38243" s="11"/>
      <c r="U38243" s="11"/>
    </row>
    <row r="38244" spans="20:21" x14ac:dyDescent="0.2">
      <c r="T38244" s="11"/>
      <c r="U38244" s="11"/>
    </row>
    <row r="38245" spans="20:21" x14ac:dyDescent="0.2">
      <c r="T38245" s="11"/>
      <c r="U38245" s="11"/>
    </row>
    <row r="38246" spans="20:21" x14ac:dyDescent="0.2">
      <c r="T38246" s="11"/>
      <c r="U38246" s="11"/>
    </row>
    <row r="38247" spans="20:21" x14ac:dyDescent="0.2">
      <c r="T38247" s="11"/>
      <c r="U38247" s="11"/>
    </row>
    <row r="38248" spans="20:21" x14ac:dyDescent="0.2">
      <c r="T38248" s="11"/>
      <c r="U38248" s="11"/>
    </row>
    <row r="38249" spans="20:21" x14ac:dyDescent="0.2">
      <c r="T38249" s="11"/>
      <c r="U38249" s="11"/>
    </row>
    <row r="38250" spans="20:21" x14ac:dyDescent="0.2">
      <c r="T38250" s="11"/>
      <c r="U38250" s="11"/>
    </row>
    <row r="38251" spans="20:21" x14ac:dyDescent="0.2">
      <c r="T38251" s="11"/>
      <c r="U38251" s="11"/>
    </row>
    <row r="38252" spans="20:21" x14ac:dyDescent="0.2">
      <c r="T38252" s="11"/>
      <c r="U38252" s="11"/>
    </row>
    <row r="38253" spans="20:21" x14ac:dyDescent="0.2">
      <c r="T38253" s="11"/>
      <c r="U38253" s="11"/>
    </row>
    <row r="38254" spans="20:21" x14ac:dyDescent="0.2">
      <c r="T38254" s="11"/>
      <c r="U38254" s="11"/>
    </row>
    <row r="38255" spans="20:21" x14ac:dyDescent="0.2">
      <c r="T38255" s="11"/>
      <c r="U38255" s="11"/>
    </row>
    <row r="38256" spans="20:21" x14ac:dyDescent="0.2">
      <c r="T38256" s="11"/>
      <c r="U38256" s="11"/>
    </row>
    <row r="38257" spans="20:21" x14ac:dyDescent="0.2">
      <c r="T38257" s="11"/>
      <c r="U38257" s="11"/>
    </row>
    <row r="38258" spans="20:21" x14ac:dyDescent="0.2">
      <c r="T38258" s="11"/>
      <c r="U38258" s="11"/>
    </row>
    <row r="38259" spans="20:21" x14ac:dyDescent="0.2">
      <c r="T38259" s="11"/>
      <c r="U38259" s="11"/>
    </row>
    <row r="38260" spans="20:21" x14ac:dyDescent="0.2">
      <c r="T38260" s="11"/>
      <c r="U38260" s="11"/>
    </row>
    <row r="38261" spans="20:21" x14ac:dyDescent="0.2">
      <c r="T38261" s="11"/>
      <c r="U38261" s="11"/>
    </row>
    <row r="38262" spans="20:21" x14ac:dyDescent="0.2">
      <c r="T38262" s="11"/>
      <c r="U38262" s="11"/>
    </row>
    <row r="38263" spans="20:21" x14ac:dyDescent="0.2">
      <c r="T38263" s="11"/>
      <c r="U38263" s="11"/>
    </row>
    <row r="38264" spans="20:21" x14ac:dyDescent="0.2">
      <c r="T38264" s="11"/>
      <c r="U38264" s="11"/>
    </row>
    <row r="38265" spans="20:21" x14ac:dyDescent="0.2">
      <c r="T38265" s="11"/>
      <c r="U38265" s="11"/>
    </row>
    <row r="38266" spans="20:21" x14ac:dyDescent="0.2">
      <c r="T38266" s="11"/>
      <c r="U38266" s="11"/>
    </row>
    <row r="38267" spans="20:21" x14ac:dyDescent="0.2">
      <c r="T38267" s="11"/>
      <c r="U38267" s="11"/>
    </row>
    <row r="38268" spans="20:21" x14ac:dyDescent="0.2">
      <c r="T38268" s="11"/>
      <c r="U38268" s="11"/>
    </row>
    <row r="38269" spans="20:21" x14ac:dyDescent="0.2">
      <c r="T38269" s="11"/>
      <c r="U38269" s="11"/>
    </row>
    <row r="38270" spans="20:21" x14ac:dyDescent="0.2">
      <c r="T38270" s="11"/>
      <c r="U38270" s="11"/>
    </row>
    <row r="38271" spans="20:21" x14ac:dyDescent="0.2">
      <c r="T38271" s="11"/>
      <c r="U38271" s="11"/>
    </row>
    <row r="38272" spans="20:21" x14ac:dyDescent="0.2">
      <c r="T38272" s="11"/>
      <c r="U38272" s="11"/>
    </row>
    <row r="38273" spans="20:21" x14ac:dyDescent="0.2">
      <c r="T38273" s="11"/>
      <c r="U38273" s="11"/>
    </row>
    <row r="38274" spans="20:21" x14ac:dyDescent="0.2">
      <c r="T38274" s="11"/>
      <c r="U38274" s="11"/>
    </row>
    <row r="38275" spans="20:21" x14ac:dyDescent="0.2">
      <c r="T38275" s="11"/>
      <c r="U38275" s="11"/>
    </row>
    <row r="38276" spans="20:21" x14ac:dyDescent="0.2">
      <c r="T38276" s="11"/>
      <c r="U38276" s="11"/>
    </row>
    <row r="38277" spans="20:21" x14ac:dyDescent="0.2">
      <c r="T38277" s="11"/>
      <c r="U38277" s="11"/>
    </row>
    <row r="38278" spans="20:21" x14ac:dyDescent="0.2">
      <c r="T38278" s="11"/>
      <c r="U38278" s="11"/>
    </row>
    <row r="38279" spans="20:21" x14ac:dyDescent="0.2">
      <c r="T38279" s="11"/>
      <c r="U38279" s="11"/>
    </row>
    <row r="38280" spans="20:21" x14ac:dyDescent="0.2">
      <c r="T38280" s="11"/>
      <c r="U38280" s="11"/>
    </row>
    <row r="38281" spans="20:21" x14ac:dyDescent="0.2">
      <c r="T38281" s="11"/>
      <c r="U38281" s="11"/>
    </row>
    <row r="38282" spans="20:21" x14ac:dyDescent="0.2">
      <c r="T38282" s="11"/>
      <c r="U38282" s="11"/>
    </row>
    <row r="38283" spans="20:21" x14ac:dyDescent="0.2">
      <c r="T38283" s="11"/>
      <c r="U38283" s="11"/>
    </row>
    <row r="38284" spans="20:21" x14ac:dyDescent="0.2">
      <c r="T38284" s="11"/>
      <c r="U38284" s="11"/>
    </row>
    <row r="38285" spans="20:21" x14ac:dyDescent="0.2">
      <c r="T38285" s="11"/>
      <c r="U38285" s="11"/>
    </row>
    <row r="38286" spans="20:21" x14ac:dyDescent="0.2">
      <c r="T38286" s="11"/>
      <c r="U38286" s="11"/>
    </row>
    <row r="38287" spans="20:21" x14ac:dyDescent="0.2">
      <c r="T38287" s="11"/>
      <c r="U38287" s="11"/>
    </row>
    <row r="38288" spans="20:21" x14ac:dyDescent="0.2">
      <c r="T38288" s="11"/>
      <c r="U38288" s="11"/>
    </row>
    <row r="38289" spans="20:21" x14ac:dyDescent="0.2">
      <c r="T38289" s="11"/>
      <c r="U38289" s="11"/>
    </row>
    <row r="38290" spans="20:21" x14ac:dyDescent="0.2">
      <c r="T38290" s="11"/>
      <c r="U38290" s="11"/>
    </row>
    <row r="38291" spans="20:21" x14ac:dyDescent="0.2">
      <c r="T38291" s="11"/>
      <c r="U38291" s="11"/>
    </row>
    <row r="38292" spans="20:21" x14ac:dyDescent="0.2">
      <c r="T38292" s="11"/>
      <c r="U38292" s="11"/>
    </row>
    <row r="38293" spans="20:21" x14ac:dyDescent="0.2">
      <c r="T38293" s="11"/>
      <c r="U38293" s="11"/>
    </row>
    <row r="38294" spans="20:21" x14ac:dyDescent="0.2">
      <c r="T38294" s="11"/>
      <c r="U38294" s="11"/>
    </row>
    <row r="38295" spans="20:21" x14ac:dyDescent="0.2">
      <c r="T38295" s="11"/>
      <c r="U38295" s="11"/>
    </row>
    <row r="38296" spans="20:21" x14ac:dyDescent="0.2">
      <c r="T38296" s="11"/>
      <c r="U38296" s="11"/>
    </row>
    <row r="38297" spans="20:21" x14ac:dyDescent="0.2">
      <c r="T38297" s="11"/>
      <c r="U38297" s="11"/>
    </row>
    <row r="38298" spans="20:21" x14ac:dyDescent="0.2">
      <c r="T38298" s="11"/>
      <c r="U38298" s="11"/>
    </row>
    <row r="38299" spans="20:21" x14ac:dyDescent="0.2">
      <c r="T38299" s="11"/>
      <c r="U38299" s="11"/>
    </row>
    <row r="38300" spans="20:21" x14ac:dyDescent="0.2">
      <c r="T38300" s="11"/>
      <c r="U38300" s="11"/>
    </row>
    <row r="38301" spans="20:21" x14ac:dyDescent="0.2">
      <c r="T38301" s="11"/>
      <c r="U38301" s="11"/>
    </row>
    <row r="38302" spans="20:21" x14ac:dyDescent="0.2">
      <c r="T38302" s="11"/>
      <c r="U38302" s="11"/>
    </row>
    <row r="38303" spans="20:21" x14ac:dyDescent="0.2">
      <c r="T38303" s="11"/>
      <c r="U38303" s="11"/>
    </row>
    <row r="38304" spans="20:21" x14ac:dyDescent="0.2">
      <c r="T38304" s="11"/>
      <c r="U38304" s="11"/>
    </row>
    <row r="38305" spans="20:21" x14ac:dyDescent="0.2">
      <c r="T38305" s="11"/>
      <c r="U38305" s="11"/>
    </row>
    <row r="38306" spans="20:21" x14ac:dyDescent="0.2">
      <c r="T38306" s="11"/>
      <c r="U38306" s="11"/>
    </row>
    <row r="38307" spans="20:21" x14ac:dyDescent="0.2">
      <c r="T38307" s="11"/>
      <c r="U38307" s="11"/>
    </row>
    <row r="38308" spans="20:21" x14ac:dyDescent="0.2">
      <c r="T38308" s="11"/>
      <c r="U38308" s="11"/>
    </row>
    <row r="38309" spans="20:21" x14ac:dyDescent="0.2">
      <c r="T38309" s="11"/>
      <c r="U38309" s="11"/>
    </row>
    <row r="38310" spans="20:21" x14ac:dyDescent="0.2">
      <c r="T38310" s="11"/>
      <c r="U38310" s="11"/>
    </row>
    <row r="38311" spans="20:21" x14ac:dyDescent="0.2">
      <c r="T38311" s="11"/>
      <c r="U38311" s="11"/>
    </row>
    <row r="38312" spans="20:21" x14ac:dyDescent="0.2">
      <c r="T38312" s="11"/>
      <c r="U38312" s="11"/>
    </row>
    <row r="38313" spans="20:21" x14ac:dyDescent="0.2">
      <c r="T38313" s="11"/>
      <c r="U38313" s="11"/>
    </row>
    <row r="38314" spans="20:21" x14ac:dyDescent="0.2">
      <c r="T38314" s="11"/>
      <c r="U38314" s="11"/>
    </row>
    <row r="38315" spans="20:21" x14ac:dyDescent="0.2">
      <c r="T38315" s="11"/>
      <c r="U38315" s="11"/>
    </row>
    <row r="38316" spans="20:21" x14ac:dyDescent="0.2">
      <c r="T38316" s="11"/>
      <c r="U38316" s="11"/>
    </row>
    <row r="38317" spans="20:21" x14ac:dyDescent="0.2">
      <c r="T38317" s="11"/>
      <c r="U38317" s="11"/>
    </row>
    <row r="38318" spans="20:21" x14ac:dyDescent="0.2">
      <c r="T38318" s="11"/>
      <c r="U38318" s="11"/>
    </row>
    <row r="38319" spans="20:21" x14ac:dyDescent="0.2">
      <c r="T38319" s="11"/>
      <c r="U38319" s="11"/>
    </row>
    <row r="38320" spans="20:21" x14ac:dyDescent="0.2">
      <c r="T38320" s="11"/>
      <c r="U38320" s="11"/>
    </row>
    <row r="38321" spans="20:21" x14ac:dyDescent="0.2">
      <c r="T38321" s="11"/>
      <c r="U38321" s="11"/>
    </row>
    <row r="38322" spans="20:21" x14ac:dyDescent="0.2">
      <c r="T38322" s="11"/>
      <c r="U38322" s="11"/>
    </row>
    <row r="38323" spans="20:21" x14ac:dyDescent="0.2">
      <c r="T38323" s="11"/>
      <c r="U38323" s="11"/>
    </row>
    <row r="38324" spans="20:21" x14ac:dyDescent="0.2">
      <c r="T38324" s="11"/>
      <c r="U38324" s="11"/>
    </row>
    <row r="38325" spans="20:21" x14ac:dyDescent="0.2">
      <c r="T38325" s="11"/>
      <c r="U38325" s="11"/>
    </row>
    <row r="38326" spans="20:21" x14ac:dyDescent="0.2">
      <c r="T38326" s="11"/>
      <c r="U38326" s="11"/>
    </row>
    <row r="38327" spans="20:21" x14ac:dyDescent="0.2">
      <c r="T38327" s="11"/>
      <c r="U38327" s="11"/>
    </row>
    <row r="38328" spans="20:21" x14ac:dyDescent="0.2">
      <c r="T38328" s="11"/>
      <c r="U38328" s="11"/>
    </row>
    <row r="38329" spans="20:21" x14ac:dyDescent="0.2">
      <c r="T38329" s="11"/>
      <c r="U38329" s="11"/>
    </row>
    <row r="38330" spans="20:21" x14ac:dyDescent="0.2">
      <c r="T38330" s="11"/>
      <c r="U38330" s="11"/>
    </row>
    <row r="38331" spans="20:21" x14ac:dyDescent="0.2">
      <c r="T38331" s="11"/>
      <c r="U38331" s="11"/>
    </row>
    <row r="38332" spans="20:21" x14ac:dyDescent="0.2">
      <c r="T38332" s="11"/>
      <c r="U38332" s="11"/>
    </row>
    <row r="38333" spans="20:21" x14ac:dyDescent="0.2">
      <c r="T38333" s="11"/>
      <c r="U38333" s="11"/>
    </row>
    <row r="38334" spans="20:21" x14ac:dyDescent="0.2">
      <c r="T38334" s="11"/>
      <c r="U38334" s="11"/>
    </row>
    <row r="38335" spans="20:21" x14ac:dyDescent="0.2">
      <c r="T38335" s="11"/>
      <c r="U38335" s="11"/>
    </row>
    <row r="38336" spans="20:21" x14ac:dyDescent="0.2">
      <c r="T38336" s="11"/>
      <c r="U38336" s="11"/>
    </row>
    <row r="38337" spans="20:21" x14ac:dyDescent="0.2">
      <c r="T38337" s="11"/>
      <c r="U38337" s="11"/>
    </row>
    <row r="38338" spans="20:21" x14ac:dyDescent="0.2">
      <c r="T38338" s="11"/>
      <c r="U38338" s="11"/>
    </row>
    <row r="38339" spans="20:21" x14ac:dyDescent="0.2">
      <c r="T38339" s="11"/>
      <c r="U38339" s="11"/>
    </row>
    <row r="38340" spans="20:21" x14ac:dyDescent="0.2">
      <c r="T38340" s="11"/>
      <c r="U38340" s="11"/>
    </row>
    <row r="38341" spans="20:21" x14ac:dyDescent="0.2">
      <c r="T38341" s="11"/>
      <c r="U38341" s="11"/>
    </row>
    <row r="38342" spans="20:21" x14ac:dyDescent="0.2">
      <c r="T38342" s="11"/>
      <c r="U38342" s="11"/>
    </row>
    <row r="38343" spans="20:21" x14ac:dyDescent="0.2">
      <c r="T38343" s="11"/>
      <c r="U38343" s="11"/>
    </row>
    <row r="38344" spans="20:21" x14ac:dyDescent="0.2">
      <c r="T38344" s="11"/>
      <c r="U38344" s="11"/>
    </row>
    <row r="38345" spans="20:21" x14ac:dyDescent="0.2">
      <c r="T38345" s="11"/>
      <c r="U38345" s="11"/>
    </row>
    <row r="38346" spans="20:21" x14ac:dyDescent="0.2">
      <c r="T38346" s="11"/>
      <c r="U38346" s="11"/>
    </row>
    <row r="38347" spans="20:21" x14ac:dyDescent="0.2">
      <c r="T38347" s="11"/>
      <c r="U38347" s="11"/>
    </row>
    <row r="38348" spans="20:21" x14ac:dyDescent="0.2">
      <c r="T38348" s="11"/>
      <c r="U38348" s="11"/>
    </row>
    <row r="38349" spans="20:21" x14ac:dyDescent="0.2">
      <c r="T38349" s="11"/>
      <c r="U38349" s="11"/>
    </row>
    <row r="38350" spans="20:21" x14ac:dyDescent="0.2">
      <c r="T38350" s="11"/>
      <c r="U38350" s="11"/>
    </row>
    <row r="38351" spans="20:21" x14ac:dyDescent="0.2">
      <c r="T38351" s="11"/>
      <c r="U38351" s="11"/>
    </row>
    <row r="38352" spans="20:21" x14ac:dyDescent="0.2">
      <c r="T38352" s="11"/>
      <c r="U38352" s="11"/>
    </row>
    <row r="38353" spans="20:21" x14ac:dyDescent="0.2">
      <c r="T38353" s="11"/>
      <c r="U38353" s="11"/>
    </row>
    <row r="38354" spans="20:21" x14ac:dyDescent="0.2">
      <c r="T38354" s="11"/>
      <c r="U38354" s="11"/>
    </row>
    <row r="38355" spans="20:21" x14ac:dyDescent="0.2">
      <c r="T38355" s="11"/>
      <c r="U38355" s="11"/>
    </row>
    <row r="38356" spans="20:21" x14ac:dyDescent="0.2">
      <c r="T38356" s="11"/>
      <c r="U38356" s="11"/>
    </row>
    <row r="38357" spans="20:21" x14ac:dyDescent="0.2">
      <c r="T38357" s="11"/>
      <c r="U38357" s="11"/>
    </row>
    <row r="38358" spans="20:21" x14ac:dyDescent="0.2">
      <c r="T38358" s="11"/>
      <c r="U38358" s="11"/>
    </row>
    <row r="38359" spans="20:21" x14ac:dyDescent="0.2">
      <c r="T38359" s="11"/>
      <c r="U38359" s="11"/>
    </row>
    <row r="38360" spans="20:21" x14ac:dyDescent="0.2">
      <c r="T38360" s="11"/>
      <c r="U38360" s="11"/>
    </row>
    <row r="38361" spans="20:21" x14ac:dyDescent="0.2">
      <c r="T38361" s="11"/>
      <c r="U38361" s="11"/>
    </row>
    <row r="38362" spans="20:21" x14ac:dyDescent="0.2">
      <c r="T38362" s="11"/>
      <c r="U38362" s="11"/>
    </row>
    <row r="38363" spans="20:21" x14ac:dyDescent="0.2">
      <c r="T38363" s="11"/>
      <c r="U38363" s="11"/>
    </row>
    <row r="38364" spans="20:21" x14ac:dyDescent="0.2">
      <c r="T38364" s="11"/>
      <c r="U38364" s="11"/>
    </row>
    <row r="38365" spans="20:21" x14ac:dyDescent="0.2">
      <c r="T38365" s="11"/>
      <c r="U38365" s="11"/>
    </row>
    <row r="38366" spans="20:21" x14ac:dyDescent="0.2">
      <c r="T38366" s="11"/>
      <c r="U38366" s="11"/>
    </row>
    <row r="38367" spans="20:21" x14ac:dyDescent="0.2">
      <c r="T38367" s="11"/>
      <c r="U38367" s="11"/>
    </row>
    <row r="38368" spans="20:21" x14ac:dyDescent="0.2">
      <c r="T38368" s="11"/>
      <c r="U38368" s="11"/>
    </row>
    <row r="38369" spans="20:21" x14ac:dyDescent="0.2">
      <c r="T38369" s="11"/>
      <c r="U38369" s="11"/>
    </row>
    <row r="38370" spans="20:21" x14ac:dyDescent="0.2">
      <c r="T38370" s="11"/>
      <c r="U38370" s="11"/>
    </row>
    <row r="38371" spans="20:21" x14ac:dyDescent="0.2">
      <c r="T38371" s="11"/>
      <c r="U38371" s="11"/>
    </row>
    <row r="38372" spans="20:21" x14ac:dyDescent="0.2">
      <c r="T38372" s="11"/>
      <c r="U38372" s="11"/>
    </row>
    <row r="38373" spans="20:21" x14ac:dyDescent="0.2">
      <c r="T38373" s="11"/>
      <c r="U38373" s="11"/>
    </row>
    <row r="38374" spans="20:21" x14ac:dyDescent="0.2">
      <c r="T38374" s="11"/>
      <c r="U38374" s="11"/>
    </row>
    <row r="38375" spans="20:21" x14ac:dyDescent="0.2">
      <c r="T38375" s="11"/>
      <c r="U38375" s="11"/>
    </row>
    <row r="38376" spans="20:21" x14ac:dyDescent="0.2">
      <c r="T38376" s="11"/>
      <c r="U38376" s="11"/>
    </row>
    <row r="38377" spans="20:21" x14ac:dyDescent="0.2">
      <c r="T38377" s="11"/>
      <c r="U38377" s="11"/>
    </row>
    <row r="38378" spans="20:21" x14ac:dyDescent="0.2">
      <c r="T38378" s="11"/>
      <c r="U38378" s="11"/>
    </row>
    <row r="38379" spans="20:21" x14ac:dyDescent="0.2">
      <c r="T38379" s="11"/>
      <c r="U38379" s="11"/>
    </row>
    <row r="38380" spans="20:21" x14ac:dyDescent="0.2">
      <c r="T38380" s="11"/>
      <c r="U38380" s="11"/>
    </row>
    <row r="38381" spans="20:21" x14ac:dyDescent="0.2">
      <c r="T38381" s="11"/>
      <c r="U38381" s="11"/>
    </row>
    <row r="38382" spans="20:21" x14ac:dyDescent="0.2">
      <c r="T38382" s="11"/>
      <c r="U38382" s="11"/>
    </row>
    <row r="38383" spans="20:21" x14ac:dyDescent="0.2">
      <c r="T38383" s="11"/>
      <c r="U38383" s="11"/>
    </row>
    <row r="38384" spans="20:21" x14ac:dyDescent="0.2">
      <c r="T38384" s="11"/>
      <c r="U38384" s="11"/>
    </row>
    <row r="38385" spans="20:21" x14ac:dyDescent="0.2">
      <c r="T38385" s="11"/>
      <c r="U38385" s="11"/>
    </row>
    <row r="38386" spans="20:21" x14ac:dyDescent="0.2">
      <c r="T38386" s="11"/>
      <c r="U38386" s="11"/>
    </row>
    <row r="38387" spans="20:21" x14ac:dyDescent="0.2">
      <c r="T38387" s="11"/>
      <c r="U38387" s="11"/>
    </row>
    <row r="38388" spans="20:21" x14ac:dyDescent="0.2">
      <c r="T38388" s="11"/>
      <c r="U38388" s="11"/>
    </row>
    <row r="38389" spans="20:21" x14ac:dyDescent="0.2">
      <c r="T38389" s="11"/>
      <c r="U38389" s="11"/>
    </row>
    <row r="38390" spans="20:21" x14ac:dyDescent="0.2">
      <c r="T38390" s="11"/>
      <c r="U38390" s="11"/>
    </row>
    <row r="38391" spans="20:21" x14ac:dyDescent="0.2">
      <c r="T38391" s="11"/>
      <c r="U38391" s="11"/>
    </row>
    <row r="38392" spans="20:21" x14ac:dyDescent="0.2">
      <c r="T38392" s="11"/>
      <c r="U38392" s="11"/>
    </row>
    <row r="38393" spans="20:21" x14ac:dyDescent="0.2">
      <c r="T38393" s="11"/>
      <c r="U38393" s="11"/>
    </row>
    <row r="38394" spans="20:21" x14ac:dyDescent="0.2">
      <c r="T38394" s="11"/>
      <c r="U38394" s="11"/>
    </row>
    <row r="38395" spans="20:21" x14ac:dyDescent="0.2">
      <c r="T38395" s="11"/>
      <c r="U38395" s="11"/>
    </row>
    <row r="38396" spans="20:21" x14ac:dyDescent="0.2">
      <c r="T38396" s="11"/>
      <c r="U38396" s="11"/>
    </row>
    <row r="38397" spans="20:21" x14ac:dyDescent="0.2">
      <c r="T38397" s="11"/>
      <c r="U38397" s="11"/>
    </row>
    <row r="38398" spans="20:21" x14ac:dyDescent="0.2">
      <c r="T38398" s="11"/>
      <c r="U38398" s="11"/>
    </row>
    <row r="38399" spans="20:21" x14ac:dyDescent="0.2">
      <c r="T38399" s="11"/>
      <c r="U38399" s="11"/>
    </row>
    <row r="38400" spans="20:21" x14ac:dyDescent="0.2">
      <c r="T38400" s="11"/>
      <c r="U38400" s="11"/>
    </row>
    <row r="38401" spans="20:21" x14ac:dyDescent="0.2">
      <c r="T38401" s="11"/>
      <c r="U38401" s="11"/>
    </row>
    <row r="38402" spans="20:21" x14ac:dyDescent="0.2">
      <c r="T38402" s="11"/>
      <c r="U38402" s="11"/>
    </row>
    <row r="38403" spans="20:21" x14ac:dyDescent="0.2">
      <c r="T38403" s="11"/>
      <c r="U38403" s="11"/>
    </row>
    <row r="38404" spans="20:21" x14ac:dyDescent="0.2">
      <c r="T38404" s="11"/>
      <c r="U38404" s="11"/>
    </row>
    <row r="38405" spans="20:21" x14ac:dyDescent="0.2">
      <c r="T38405" s="11"/>
      <c r="U38405" s="11"/>
    </row>
    <row r="38406" spans="20:21" x14ac:dyDescent="0.2">
      <c r="T38406" s="11"/>
      <c r="U38406" s="11"/>
    </row>
    <row r="38407" spans="20:21" x14ac:dyDescent="0.2">
      <c r="T38407" s="11"/>
      <c r="U38407" s="11"/>
    </row>
    <row r="38408" spans="20:21" x14ac:dyDescent="0.2">
      <c r="T38408" s="11"/>
      <c r="U38408" s="11"/>
    </row>
    <row r="38409" spans="20:21" x14ac:dyDescent="0.2">
      <c r="T38409" s="11"/>
      <c r="U38409" s="11"/>
    </row>
    <row r="38410" spans="20:21" x14ac:dyDescent="0.2">
      <c r="T38410" s="11"/>
      <c r="U38410" s="11"/>
    </row>
    <row r="38411" spans="20:21" x14ac:dyDescent="0.2">
      <c r="T38411" s="11"/>
      <c r="U38411" s="11"/>
    </row>
    <row r="38412" spans="20:21" x14ac:dyDescent="0.2">
      <c r="T38412" s="11"/>
      <c r="U38412" s="11"/>
    </row>
    <row r="38413" spans="20:21" x14ac:dyDescent="0.2">
      <c r="T38413" s="11"/>
      <c r="U38413" s="11"/>
    </row>
    <row r="38414" spans="20:21" x14ac:dyDescent="0.2">
      <c r="T38414" s="11"/>
      <c r="U38414" s="11"/>
    </row>
    <row r="38415" spans="20:21" x14ac:dyDescent="0.2">
      <c r="T38415" s="11"/>
      <c r="U38415" s="11"/>
    </row>
    <row r="38416" spans="20:21" x14ac:dyDescent="0.2">
      <c r="T38416" s="11"/>
      <c r="U38416" s="11"/>
    </row>
    <row r="38417" spans="20:21" x14ac:dyDescent="0.2">
      <c r="T38417" s="11"/>
      <c r="U38417" s="11"/>
    </row>
    <row r="38418" spans="20:21" x14ac:dyDescent="0.2">
      <c r="T38418" s="11"/>
      <c r="U38418" s="11"/>
    </row>
    <row r="38419" spans="20:21" x14ac:dyDescent="0.2">
      <c r="T38419" s="11"/>
      <c r="U38419" s="11"/>
    </row>
    <row r="38420" spans="20:21" x14ac:dyDescent="0.2">
      <c r="T38420" s="11"/>
      <c r="U38420" s="11"/>
    </row>
    <row r="38421" spans="20:21" x14ac:dyDescent="0.2">
      <c r="T38421" s="11"/>
      <c r="U38421" s="11"/>
    </row>
    <row r="38422" spans="20:21" x14ac:dyDescent="0.2">
      <c r="T38422" s="11"/>
      <c r="U38422" s="11"/>
    </row>
    <row r="38423" spans="20:21" x14ac:dyDescent="0.2">
      <c r="T38423" s="11"/>
      <c r="U38423" s="11"/>
    </row>
    <row r="38424" spans="20:21" x14ac:dyDescent="0.2">
      <c r="T38424" s="11"/>
      <c r="U38424" s="11"/>
    </row>
    <row r="38425" spans="20:21" x14ac:dyDescent="0.2">
      <c r="T38425" s="11"/>
      <c r="U38425" s="11"/>
    </row>
    <row r="38426" spans="20:21" x14ac:dyDescent="0.2">
      <c r="T38426" s="11"/>
      <c r="U38426" s="11"/>
    </row>
    <row r="38427" spans="20:21" x14ac:dyDescent="0.2">
      <c r="T38427" s="11"/>
      <c r="U38427" s="11"/>
    </row>
    <row r="38428" spans="20:21" x14ac:dyDescent="0.2">
      <c r="T38428" s="11"/>
      <c r="U38428" s="11"/>
    </row>
    <row r="38429" spans="20:21" x14ac:dyDescent="0.2">
      <c r="T38429" s="11"/>
      <c r="U38429" s="11"/>
    </row>
    <row r="38430" spans="20:21" x14ac:dyDescent="0.2">
      <c r="T38430" s="11"/>
      <c r="U38430" s="11"/>
    </row>
    <row r="38431" spans="20:21" x14ac:dyDescent="0.2">
      <c r="T38431" s="11"/>
      <c r="U38431" s="11"/>
    </row>
    <row r="38432" spans="20:21" x14ac:dyDescent="0.2">
      <c r="T38432" s="11"/>
      <c r="U38432" s="11"/>
    </row>
    <row r="38433" spans="20:21" x14ac:dyDescent="0.2">
      <c r="T38433" s="11"/>
      <c r="U38433" s="11"/>
    </row>
    <row r="38434" spans="20:21" x14ac:dyDescent="0.2">
      <c r="T38434" s="11"/>
      <c r="U38434" s="11"/>
    </row>
    <row r="38435" spans="20:21" x14ac:dyDescent="0.2">
      <c r="T38435" s="11"/>
      <c r="U38435" s="11"/>
    </row>
    <row r="38436" spans="20:21" x14ac:dyDescent="0.2">
      <c r="T38436" s="11"/>
      <c r="U38436" s="11"/>
    </row>
    <row r="38437" spans="20:21" x14ac:dyDescent="0.2">
      <c r="T38437" s="11"/>
      <c r="U38437" s="11"/>
    </row>
    <row r="38438" spans="20:21" x14ac:dyDescent="0.2">
      <c r="T38438" s="11"/>
      <c r="U38438" s="11"/>
    </row>
    <row r="38439" spans="20:21" x14ac:dyDescent="0.2">
      <c r="T38439" s="11"/>
      <c r="U38439" s="11"/>
    </row>
    <row r="38440" spans="20:21" x14ac:dyDescent="0.2">
      <c r="T38440" s="11"/>
      <c r="U38440" s="11"/>
    </row>
    <row r="38441" spans="20:21" x14ac:dyDescent="0.2">
      <c r="T38441" s="11"/>
      <c r="U38441" s="11"/>
    </row>
    <row r="38442" spans="20:21" x14ac:dyDescent="0.2">
      <c r="T38442" s="11"/>
      <c r="U38442" s="11"/>
    </row>
    <row r="38443" spans="20:21" x14ac:dyDescent="0.2">
      <c r="T38443" s="11"/>
      <c r="U38443" s="11"/>
    </row>
    <row r="38444" spans="20:21" x14ac:dyDescent="0.2">
      <c r="T38444" s="11"/>
      <c r="U38444" s="11"/>
    </row>
    <row r="38445" spans="20:21" x14ac:dyDescent="0.2">
      <c r="T38445" s="11"/>
      <c r="U38445" s="11"/>
    </row>
    <row r="38446" spans="20:21" x14ac:dyDescent="0.2">
      <c r="T38446" s="11"/>
      <c r="U38446" s="11"/>
    </row>
    <row r="38447" spans="20:21" x14ac:dyDescent="0.2">
      <c r="T38447" s="11"/>
      <c r="U38447" s="11"/>
    </row>
    <row r="38448" spans="20:21" x14ac:dyDescent="0.2">
      <c r="T38448" s="11"/>
      <c r="U38448" s="11"/>
    </row>
    <row r="38449" spans="20:21" x14ac:dyDescent="0.2">
      <c r="T38449" s="11"/>
      <c r="U38449" s="11"/>
    </row>
    <row r="38450" spans="20:21" x14ac:dyDescent="0.2">
      <c r="T38450" s="11"/>
      <c r="U38450" s="11"/>
    </row>
    <row r="38451" spans="20:21" x14ac:dyDescent="0.2">
      <c r="T38451" s="11"/>
      <c r="U38451" s="11"/>
    </row>
    <row r="38452" spans="20:21" x14ac:dyDescent="0.2">
      <c r="T38452" s="11"/>
      <c r="U38452" s="11"/>
    </row>
    <row r="38453" spans="20:21" x14ac:dyDescent="0.2">
      <c r="T38453" s="11"/>
      <c r="U38453" s="11"/>
    </row>
    <row r="38454" spans="20:21" x14ac:dyDescent="0.2">
      <c r="T38454" s="11"/>
      <c r="U38454" s="11"/>
    </row>
    <row r="38455" spans="20:21" x14ac:dyDescent="0.2">
      <c r="T38455" s="11"/>
      <c r="U38455" s="11"/>
    </row>
    <row r="38456" spans="20:21" x14ac:dyDescent="0.2">
      <c r="T38456" s="11"/>
      <c r="U38456" s="11"/>
    </row>
    <row r="38457" spans="20:21" x14ac:dyDescent="0.2">
      <c r="T38457" s="11"/>
      <c r="U38457" s="11"/>
    </row>
    <row r="38458" spans="20:21" x14ac:dyDescent="0.2">
      <c r="T38458" s="11"/>
      <c r="U38458" s="11"/>
    </row>
    <row r="38459" spans="20:21" x14ac:dyDescent="0.2">
      <c r="T38459" s="11"/>
      <c r="U38459" s="11"/>
    </row>
    <row r="38460" spans="20:21" x14ac:dyDescent="0.2">
      <c r="T38460" s="11"/>
      <c r="U38460" s="11"/>
    </row>
    <row r="38461" spans="20:21" x14ac:dyDescent="0.2">
      <c r="T38461" s="11"/>
      <c r="U38461" s="11"/>
    </row>
    <row r="38462" spans="20:21" x14ac:dyDescent="0.2">
      <c r="T38462" s="11"/>
      <c r="U38462" s="11"/>
    </row>
    <row r="38463" spans="20:21" x14ac:dyDescent="0.2">
      <c r="T38463" s="11"/>
      <c r="U38463" s="11"/>
    </row>
    <row r="38464" spans="20:21" x14ac:dyDescent="0.2">
      <c r="T38464" s="11"/>
      <c r="U38464" s="11"/>
    </row>
    <row r="38465" spans="20:21" x14ac:dyDescent="0.2">
      <c r="T38465" s="11"/>
      <c r="U38465" s="11"/>
    </row>
    <row r="38466" spans="20:21" x14ac:dyDescent="0.2">
      <c r="T38466" s="11"/>
      <c r="U38466" s="11"/>
    </row>
    <row r="38467" spans="20:21" x14ac:dyDescent="0.2">
      <c r="T38467" s="11"/>
      <c r="U38467" s="11"/>
    </row>
    <row r="38468" spans="20:21" x14ac:dyDescent="0.2">
      <c r="T38468" s="11"/>
      <c r="U38468" s="11"/>
    </row>
    <row r="38469" spans="20:21" x14ac:dyDescent="0.2">
      <c r="T38469" s="11"/>
      <c r="U38469" s="11"/>
    </row>
    <row r="38470" spans="20:21" x14ac:dyDescent="0.2">
      <c r="T38470" s="11"/>
      <c r="U38470" s="11"/>
    </row>
    <row r="38471" spans="20:21" x14ac:dyDescent="0.2">
      <c r="T38471" s="11"/>
      <c r="U38471" s="11"/>
    </row>
    <row r="38472" spans="20:21" x14ac:dyDescent="0.2">
      <c r="T38472" s="11"/>
      <c r="U38472" s="11"/>
    </row>
    <row r="38473" spans="20:21" x14ac:dyDescent="0.2">
      <c r="T38473" s="11"/>
      <c r="U38473" s="11"/>
    </row>
    <row r="38474" spans="20:21" x14ac:dyDescent="0.2">
      <c r="T38474" s="11"/>
      <c r="U38474" s="11"/>
    </row>
    <row r="38475" spans="20:21" x14ac:dyDescent="0.2">
      <c r="T38475" s="11"/>
      <c r="U38475" s="11"/>
    </row>
    <row r="38476" spans="20:21" x14ac:dyDescent="0.2">
      <c r="T38476" s="11"/>
      <c r="U38476" s="11"/>
    </row>
    <row r="38477" spans="20:21" x14ac:dyDescent="0.2">
      <c r="T38477" s="11"/>
      <c r="U38477" s="11"/>
    </row>
    <row r="38478" spans="20:21" x14ac:dyDescent="0.2">
      <c r="T38478" s="11"/>
      <c r="U38478" s="11"/>
    </row>
    <row r="38479" spans="20:21" x14ac:dyDescent="0.2">
      <c r="T38479" s="11"/>
      <c r="U38479" s="11"/>
    </row>
    <row r="38480" spans="20:21" x14ac:dyDescent="0.2">
      <c r="T38480" s="11"/>
      <c r="U38480" s="11"/>
    </row>
    <row r="38481" spans="20:21" x14ac:dyDescent="0.2">
      <c r="T38481" s="11"/>
      <c r="U38481" s="11"/>
    </row>
    <row r="38482" spans="20:21" x14ac:dyDescent="0.2">
      <c r="T38482" s="11"/>
      <c r="U38482" s="11"/>
    </row>
    <row r="38483" spans="20:21" x14ac:dyDescent="0.2">
      <c r="T38483" s="11"/>
      <c r="U38483" s="11"/>
    </row>
    <row r="38484" spans="20:21" x14ac:dyDescent="0.2">
      <c r="T38484" s="11"/>
      <c r="U38484" s="11"/>
    </row>
    <row r="38485" spans="20:21" x14ac:dyDescent="0.2">
      <c r="T38485" s="11"/>
      <c r="U38485" s="11"/>
    </row>
    <row r="38486" spans="20:21" x14ac:dyDescent="0.2">
      <c r="T38486" s="11"/>
      <c r="U38486" s="11"/>
    </row>
    <row r="38487" spans="20:21" x14ac:dyDescent="0.2">
      <c r="T38487" s="11"/>
      <c r="U38487" s="11"/>
    </row>
    <row r="38488" spans="20:21" x14ac:dyDescent="0.2">
      <c r="T38488" s="11"/>
      <c r="U38488" s="11"/>
    </row>
    <row r="38489" spans="20:21" x14ac:dyDescent="0.2">
      <c r="T38489" s="11"/>
      <c r="U38489" s="11"/>
    </row>
    <row r="38490" spans="20:21" x14ac:dyDescent="0.2">
      <c r="T38490" s="11"/>
      <c r="U38490" s="11"/>
    </row>
    <row r="38491" spans="20:21" x14ac:dyDescent="0.2">
      <c r="T38491" s="11"/>
      <c r="U38491" s="11"/>
    </row>
    <row r="38492" spans="20:21" x14ac:dyDescent="0.2">
      <c r="T38492" s="11"/>
      <c r="U38492" s="11"/>
    </row>
    <row r="38493" spans="20:21" x14ac:dyDescent="0.2">
      <c r="T38493" s="11"/>
      <c r="U38493" s="11"/>
    </row>
    <row r="38494" spans="20:21" x14ac:dyDescent="0.2">
      <c r="T38494" s="11"/>
      <c r="U38494" s="11"/>
    </row>
    <row r="38495" spans="20:21" x14ac:dyDescent="0.2">
      <c r="T38495" s="11"/>
      <c r="U38495" s="11"/>
    </row>
    <row r="38496" spans="20:21" x14ac:dyDescent="0.2">
      <c r="T38496" s="11"/>
      <c r="U38496" s="11"/>
    </row>
    <row r="38497" spans="20:21" x14ac:dyDescent="0.2">
      <c r="T38497" s="11"/>
      <c r="U38497" s="11"/>
    </row>
    <row r="38498" spans="20:21" x14ac:dyDescent="0.2">
      <c r="T38498" s="11"/>
      <c r="U38498" s="11"/>
    </row>
    <row r="38499" spans="20:21" x14ac:dyDescent="0.2">
      <c r="T38499" s="11"/>
      <c r="U38499" s="11"/>
    </row>
    <row r="38500" spans="20:21" x14ac:dyDescent="0.2">
      <c r="T38500" s="11"/>
      <c r="U38500" s="11"/>
    </row>
    <row r="38501" spans="20:21" x14ac:dyDescent="0.2">
      <c r="T38501" s="11"/>
      <c r="U38501" s="11"/>
    </row>
    <row r="38502" spans="20:21" x14ac:dyDescent="0.2">
      <c r="T38502" s="11"/>
      <c r="U38502" s="11"/>
    </row>
    <row r="38503" spans="20:21" x14ac:dyDescent="0.2">
      <c r="T38503" s="11"/>
      <c r="U38503" s="11"/>
    </row>
    <row r="38504" spans="20:21" x14ac:dyDescent="0.2">
      <c r="T38504" s="11"/>
      <c r="U38504" s="11"/>
    </row>
    <row r="38505" spans="20:21" x14ac:dyDescent="0.2">
      <c r="T38505" s="11"/>
      <c r="U38505" s="11"/>
    </row>
    <row r="38506" spans="20:21" x14ac:dyDescent="0.2">
      <c r="T38506" s="11"/>
      <c r="U38506" s="11"/>
    </row>
    <row r="38507" spans="20:21" x14ac:dyDescent="0.2">
      <c r="T38507" s="11"/>
      <c r="U38507" s="11"/>
    </row>
    <row r="38508" spans="20:21" x14ac:dyDescent="0.2">
      <c r="T38508" s="11"/>
      <c r="U38508" s="11"/>
    </row>
    <row r="38509" spans="20:21" x14ac:dyDescent="0.2">
      <c r="T38509" s="11"/>
      <c r="U38509" s="11"/>
    </row>
    <row r="38510" spans="20:21" x14ac:dyDescent="0.2">
      <c r="T38510" s="11"/>
      <c r="U38510" s="11"/>
    </row>
    <row r="38511" spans="20:21" x14ac:dyDescent="0.2">
      <c r="T38511" s="11"/>
      <c r="U38511" s="11"/>
    </row>
    <row r="38512" spans="20:21" x14ac:dyDescent="0.2">
      <c r="T38512" s="11"/>
      <c r="U38512" s="11"/>
    </row>
    <row r="38513" spans="20:21" x14ac:dyDescent="0.2">
      <c r="T38513" s="11"/>
      <c r="U38513" s="11"/>
    </row>
    <row r="38514" spans="20:21" x14ac:dyDescent="0.2">
      <c r="T38514" s="11"/>
      <c r="U38514" s="11"/>
    </row>
    <row r="38515" spans="20:21" x14ac:dyDescent="0.2">
      <c r="T38515" s="11"/>
      <c r="U38515" s="11"/>
    </row>
    <row r="38516" spans="20:21" x14ac:dyDescent="0.2">
      <c r="T38516" s="11"/>
      <c r="U38516" s="11"/>
    </row>
    <row r="38517" spans="20:21" x14ac:dyDescent="0.2">
      <c r="T38517" s="11"/>
      <c r="U38517" s="11"/>
    </row>
    <row r="38518" spans="20:21" x14ac:dyDescent="0.2">
      <c r="T38518" s="11"/>
      <c r="U38518" s="11"/>
    </row>
    <row r="38519" spans="20:21" x14ac:dyDescent="0.2">
      <c r="T38519" s="11"/>
      <c r="U38519" s="11"/>
    </row>
    <row r="38520" spans="20:21" x14ac:dyDescent="0.2">
      <c r="T38520" s="11"/>
      <c r="U38520" s="11"/>
    </row>
    <row r="38521" spans="20:21" x14ac:dyDescent="0.2">
      <c r="T38521" s="11"/>
      <c r="U38521" s="11"/>
    </row>
    <row r="38522" spans="20:21" x14ac:dyDescent="0.2">
      <c r="T38522" s="11"/>
      <c r="U38522" s="11"/>
    </row>
    <row r="38523" spans="20:21" x14ac:dyDescent="0.2">
      <c r="T38523" s="11"/>
      <c r="U38523" s="11"/>
    </row>
    <row r="38524" spans="20:21" x14ac:dyDescent="0.2">
      <c r="T38524" s="11"/>
      <c r="U38524" s="11"/>
    </row>
    <row r="38525" spans="20:21" x14ac:dyDescent="0.2">
      <c r="T38525" s="11"/>
      <c r="U38525" s="11"/>
    </row>
    <row r="38526" spans="20:21" x14ac:dyDescent="0.2">
      <c r="T38526" s="11"/>
      <c r="U38526" s="11"/>
    </row>
    <row r="38527" spans="20:21" x14ac:dyDescent="0.2">
      <c r="T38527" s="11"/>
      <c r="U38527" s="11"/>
    </row>
    <row r="38528" spans="20:21" x14ac:dyDescent="0.2">
      <c r="T38528" s="11"/>
      <c r="U38528" s="11"/>
    </row>
    <row r="38529" spans="20:21" x14ac:dyDescent="0.2">
      <c r="T38529" s="11"/>
      <c r="U38529" s="11"/>
    </row>
    <row r="38530" spans="20:21" x14ac:dyDescent="0.2">
      <c r="T38530" s="11"/>
      <c r="U38530" s="11"/>
    </row>
    <row r="38531" spans="20:21" x14ac:dyDescent="0.2">
      <c r="T38531" s="11"/>
      <c r="U38531" s="11"/>
    </row>
    <row r="38532" spans="20:21" x14ac:dyDescent="0.2">
      <c r="T38532" s="11"/>
      <c r="U38532" s="11"/>
    </row>
    <row r="38533" spans="20:21" x14ac:dyDescent="0.2">
      <c r="T38533" s="11"/>
      <c r="U38533" s="11"/>
    </row>
    <row r="38534" spans="20:21" x14ac:dyDescent="0.2">
      <c r="T38534" s="11"/>
      <c r="U38534" s="11"/>
    </row>
    <row r="38535" spans="20:21" x14ac:dyDescent="0.2">
      <c r="T38535" s="11"/>
      <c r="U38535" s="11"/>
    </row>
    <row r="38536" spans="20:21" x14ac:dyDescent="0.2">
      <c r="T38536" s="11"/>
      <c r="U38536" s="11"/>
    </row>
    <row r="38537" spans="20:21" x14ac:dyDescent="0.2">
      <c r="T38537" s="11"/>
      <c r="U38537" s="11"/>
    </row>
    <row r="38538" spans="20:21" x14ac:dyDescent="0.2">
      <c r="T38538" s="11"/>
      <c r="U38538" s="11"/>
    </row>
    <row r="38539" spans="20:21" x14ac:dyDescent="0.2">
      <c r="T38539" s="11"/>
      <c r="U38539" s="11"/>
    </row>
    <row r="38540" spans="20:21" x14ac:dyDescent="0.2">
      <c r="T38540" s="11"/>
      <c r="U38540" s="11"/>
    </row>
    <row r="38541" spans="20:21" x14ac:dyDescent="0.2">
      <c r="T38541" s="11"/>
      <c r="U38541" s="11"/>
    </row>
    <row r="38542" spans="20:21" x14ac:dyDescent="0.2">
      <c r="T38542" s="11"/>
      <c r="U38542" s="11"/>
    </row>
    <row r="38543" spans="20:21" x14ac:dyDescent="0.2">
      <c r="T38543" s="11"/>
      <c r="U38543" s="11"/>
    </row>
    <row r="38544" spans="20:21" x14ac:dyDescent="0.2">
      <c r="T38544" s="11"/>
      <c r="U38544" s="11"/>
    </row>
    <row r="38545" spans="20:21" x14ac:dyDescent="0.2">
      <c r="T38545" s="11"/>
      <c r="U38545" s="11"/>
    </row>
    <row r="38546" spans="20:21" x14ac:dyDescent="0.2">
      <c r="T38546" s="11"/>
      <c r="U38546" s="11"/>
    </row>
    <row r="38547" spans="20:21" x14ac:dyDescent="0.2">
      <c r="T38547" s="11"/>
      <c r="U38547" s="11"/>
    </row>
    <row r="38548" spans="20:21" x14ac:dyDescent="0.2">
      <c r="T38548" s="11"/>
      <c r="U38548" s="11"/>
    </row>
    <row r="38549" spans="20:21" x14ac:dyDescent="0.2">
      <c r="T38549" s="11"/>
      <c r="U38549" s="11"/>
    </row>
    <row r="38550" spans="20:21" x14ac:dyDescent="0.2">
      <c r="T38550" s="11"/>
      <c r="U38550" s="11"/>
    </row>
    <row r="38551" spans="20:21" x14ac:dyDescent="0.2">
      <c r="T38551" s="11"/>
      <c r="U38551" s="11"/>
    </row>
    <row r="38552" spans="20:21" x14ac:dyDescent="0.2">
      <c r="T38552" s="11"/>
      <c r="U38552" s="11"/>
    </row>
    <row r="38553" spans="20:21" x14ac:dyDescent="0.2">
      <c r="T38553" s="11"/>
      <c r="U38553" s="11"/>
    </row>
    <row r="38554" spans="20:21" x14ac:dyDescent="0.2">
      <c r="T38554" s="11"/>
      <c r="U38554" s="11"/>
    </row>
    <row r="38555" spans="20:21" x14ac:dyDescent="0.2">
      <c r="T38555" s="11"/>
      <c r="U38555" s="11"/>
    </row>
    <row r="38556" spans="20:21" x14ac:dyDescent="0.2">
      <c r="T38556" s="11"/>
      <c r="U38556" s="11"/>
    </row>
    <row r="38557" spans="20:21" x14ac:dyDescent="0.2">
      <c r="T38557" s="11"/>
      <c r="U38557" s="11"/>
    </row>
    <row r="38558" spans="20:21" x14ac:dyDescent="0.2">
      <c r="T38558" s="11"/>
      <c r="U38558" s="11"/>
    </row>
    <row r="38559" spans="20:21" x14ac:dyDescent="0.2">
      <c r="T38559" s="11"/>
      <c r="U38559" s="11"/>
    </row>
    <row r="38560" spans="20:21" x14ac:dyDescent="0.2">
      <c r="T38560" s="11"/>
      <c r="U38560" s="11"/>
    </row>
    <row r="38561" spans="20:21" x14ac:dyDescent="0.2">
      <c r="T38561" s="11"/>
      <c r="U38561" s="11"/>
    </row>
    <row r="38562" spans="20:21" x14ac:dyDescent="0.2">
      <c r="T38562" s="11"/>
      <c r="U38562" s="11"/>
    </row>
    <row r="38563" spans="20:21" x14ac:dyDescent="0.2">
      <c r="T38563" s="11"/>
      <c r="U38563" s="11"/>
    </row>
    <row r="38564" spans="20:21" x14ac:dyDescent="0.2">
      <c r="T38564" s="11"/>
      <c r="U38564" s="11"/>
    </row>
    <row r="38565" spans="20:21" x14ac:dyDescent="0.2">
      <c r="T38565" s="11"/>
      <c r="U38565" s="11"/>
    </row>
    <row r="38566" spans="20:21" x14ac:dyDescent="0.2">
      <c r="T38566" s="11"/>
      <c r="U38566" s="11"/>
    </row>
    <row r="38567" spans="20:21" x14ac:dyDescent="0.2">
      <c r="T38567" s="11"/>
      <c r="U38567" s="11"/>
    </row>
    <row r="38568" spans="20:21" x14ac:dyDescent="0.2">
      <c r="T38568" s="11"/>
      <c r="U38568" s="11"/>
    </row>
    <row r="38569" spans="20:21" x14ac:dyDescent="0.2">
      <c r="T38569" s="11"/>
      <c r="U38569" s="11"/>
    </row>
    <row r="38570" spans="20:21" x14ac:dyDescent="0.2">
      <c r="T38570" s="11"/>
      <c r="U38570" s="11"/>
    </row>
    <row r="38571" spans="20:21" x14ac:dyDescent="0.2">
      <c r="T38571" s="11"/>
      <c r="U38571" s="11"/>
    </row>
    <row r="38572" spans="20:21" x14ac:dyDescent="0.2">
      <c r="T38572" s="11"/>
      <c r="U38572" s="11"/>
    </row>
    <row r="38573" spans="20:21" x14ac:dyDescent="0.2">
      <c r="T38573" s="11"/>
      <c r="U38573" s="11"/>
    </row>
    <row r="38574" spans="20:21" x14ac:dyDescent="0.2">
      <c r="T38574" s="11"/>
      <c r="U38574" s="11"/>
    </row>
    <row r="38575" spans="20:21" x14ac:dyDescent="0.2">
      <c r="T38575" s="11"/>
      <c r="U38575" s="11"/>
    </row>
    <row r="38576" spans="20:21" x14ac:dyDescent="0.2">
      <c r="T38576" s="11"/>
      <c r="U38576" s="11"/>
    </row>
    <row r="38577" spans="20:21" x14ac:dyDescent="0.2">
      <c r="T38577" s="11"/>
      <c r="U38577" s="11"/>
    </row>
    <row r="38578" spans="20:21" x14ac:dyDescent="0.2">
      <c r="T38578" s="11"/>
      <c r="U38578" s="11"/>
    </row>
    <row r="38579" spans="20:21" x14ac:dyDescent="0.2">
      <c r="T38579" s="11"/>
      <c r="U38579" s="11"/>
    </row>
    <row r="38580" spans="20:21" x14ac:dyDescent="0.2">
      <c r="T38580" s="11"/>
      <c r="U38580" s="11"/>
    </row>
    <row r="38581" spans="20:21" x14ac:dyDescent="0.2">
      <c r="T38581" s="11"/>
      <c r="U38581" s="11"/>
    </row>
    <row r="38582" spans="20:21" x14ac:dyDescent="0.2">
      <c r="T38582" s="11"/>
      <c r="U38582" s="11"/>
    </row>
    <row r="38583" spans="20:21" x14ac:dyDescent="0.2">
      <c r="T38583" s="11"/>
      <c r="U38583" s="11"/>
    </row>
    <row r="38584" spans="20:21" x14ac:dyDescent="0.2">
      <c r="T38584" s="11"/>
      <c r="U38584" s="11"/>
    </row>
    <row r="38585" spans="20:21" x14ac:dyDescent="0.2">
      <c r="T38585" s="11"/>
      <c r="U38585" s="11"/>
    </row>
    <row r="38586" spans="20:21" x14ac:dyDescent="0.2">
      <c r="T38586" s="11"/>
      <c r="U38586" s="11"/>
    </row>
    <row r="38587" spans="20:21" x14ac:dyDescent="0.2">
      <c r="T38587" s="11"/>
      <c r="U38587" s="11"/>
    </row>
    <row r="38588" spans="20:21" x14ac:dyDescent="0.2">
      <c r="T38588" s="11"/>
      <c r="U38588" s="11"/>
    </row>
    <row r="38589" spans="20:21" x14ac:dyDescent="0.2">
      <c r="T38589" s="11"/>
      <c r="U38589" s="11"/>
    </row>
    <row r="38590" spans="20:21" x14ac:dyDescent="0.2">
      <c r="T38590" s="11"/>
      <c r="U38590" s="11"/>
    </row>
    <row r="38591" spans="20:21" x14ac:dyDescent="0.2">
      <c r="T38591" s="11"/>
      <c r="U38591" s="11"/>
    </row>
    <row r="38592" spans="20:21" x14ac:dyDescent="0.2">
      <c r="T38592" s="11"/>
      <c r="U38592" s="11"/>
    </row>
    <row r="38593" spans="20:21" x14ac:dyDescent="0.2">
      <c r="T38593" s="11"/>
      <c r="U38593" s="11"/>
    </row>
    <row r="38594" spans="20:21" x14ac:dyDescent="0.2">
      <c r="T38594" s="11"/>
      <c r="U38594" s="11"/>
    </row>
    <row r="38595" spans="20:21" x14ac:dyDescent="0.2">
      <c r="T38595" s="11"/>
      <c r="U38595" s="11"/>
    </row>
    <row r="38596" spans="20:21" x14ac:dyDescent="0.2">
      <c r="T38596" s="11"/>
      <c r="U38596" s="11"/>
    </row>
    <row r="38597" spans="20:21" x14ac:dyDescent="0.2">
      <c r="T38597" s="11"/>
      <c r="U38597" s="11"/>
    </row>
    <row r="38598" spans="20:21" x14ac:dyDescent="0.2">
      <c r="T38598" s="11"/>
      <c r="U38598" s="11"/>
    </row>
    <row r="38599" spans="20:21" x14ac:dyDescent="0.2">
      <c r="T38599" s="11"/>
      <c r="U38599" s="11"/>
    </row>
    <row r="38600" spans="20:21" x14ac:dyDescent="0.2">
      <c r="T38600" s="11"/>
      <c r="U38600" s="11"/>
    </row>
    <row r="38601" spans="20:21" x14ac:dyDescent="0.2">
      <c r="T38601" s="11"/>
      <c r="U38601" s="11"/>
    </row>
    <row r="38602" spans="20:21" x14ac:dyDescent="0.2">
      <c r="T38602" s="11"/>
      <c r="U38602" s="11"/>
    </row>
    <row r="38603" spans="20:21" x14ac:dyDescent="0.2">
      <c r="T38603" s="11"/>
      <c r="U38603" s="11"/>
    </row>
    <row r="38604" spans="20:21" x14ac:dyDescent="0.2">
      <c r="T38604" s="11"/>
      <c r="U38604" s="11"/>
    </row>
    <row r="38605" spans="20:21" x14ac:dyDescent="0.2">
      <c r="T38605" s="11"/>
      <c r="U38605" s="11"/>
    </row>
    <row r="38606" spans="20:21" x14ac:dyDescent="0.2">
      <c r="T38606" s="11"/>
      <c r="U38606" s="11"/>
    </row>
    <row r="38607" spans="20:21" x14ac:dyDescent="0.2">
      <c r="T38607" s="11"/>
      <c r="U38607" s="11"/>
    </row>
    <row r="38608" spans="20:21" x14ac:dyDescent="0.2">
      <c r="T38608" s="11"/>
      <c r="U38608" s="11"/>
    </row>
    <row r="38609" spans="20:21" x14ac:dyDescent="0.2">
      <c r="T38609" s="11"/>
      <c r="U38609" s="11"/>
    </row>
    <row r="38610" spans="20:21" x14ac:dyDescent="0.2">
      <c r="T38610" s="11"/>
      <c r="U38610" s="11"/>
    </row>
    <row r="38611" spans="20:21" x14ac:dyDescent="0.2">
      <c r="T38611" s="11"/>
      <c r="U38611" s="11"/>
    </row>
    <row r="38612" spans="20:21" x14ac:dyDescent="0.2">
      <c r="T38612" s="11"/>
      <c r="U38612" s="11"/>
    </row>
    <row r="38613" spans="20:21" x14ac:dyDescent="0.2">
      <c r="T38613" s="11"/>
      <c r="U38613" s="11"/>
    </row>
    <row r="38614" spans="20:21" x14ac:dyDescent="0.2">
      <c r="T38614" s="11"/>
      <c r="U38614" s="11"/>
    </row>
    <row r="38615" spans="20:21" x14ac:dyDescent="0.2">
      <c r="T38615" s="11"/>
      <c r="U38615" s="11"/>
    </row>
    <row r="38616" spans="20:21" x14ac:dyDescent="0.2">
      <c r="T38616" s="11"/>
      <c r="U38616" s="11"/>
    </row>
    <row r="38617" spans="20:21" x14ac:dyDescent="0.2">
      <c r="T38617" s="11"/>
      <c r="U38617" s="11"/>
    </row>
    <row r="38618" spans="20:21" x14ac:dyDescent="0.2">
      <c r="T38618" s="11"/>
      <c r="U38618" s="11"/>
    </row>
    <row r="38619" spans="20:21" x14ac:dyDescent="0.2">
      <c r="T38619" s="11"/>
      <c r="U38619" s="11"/>
    </row>
    <row r="38620" spans="20:21" x14ac:dyDescent="0.2">
      <c r="T38620" s="11"/>
      <c r="U38620" s="11"/>
    </row>
    <row r="38621" spans="20:21" x14ac:dyDescent="0.2">
      <c r="T38621" s="11"/>
      <c r="U38621" s="11"/>
    </row>
    <row r="38622" spans="20:21" x14ac:dyDescent="0.2">
      <c r="T38622" s="11"/>
      <c r="U38622" s="11"/>
    </row>
    <row r="38623" spans="20:21" x14ac:dyDescent="0.2">
      <c r="T38623" s="11"/>
      <c r="U38623" s="11"/>
    </row>
    <row r="38624" spans="20:21" x14ac:dyDescent="0.2">
      <c r="T38624" s="11"/>
      <c r="U38624" s="11"/>
    </row>
    <row r="38625" spans="20:21" x14ac:dyDescent="0.2">
      <c r="T38625" s="11"/>
      <c r="U38625" s="11"/>
    </row>
    <row r="38626" spans="20:21" x14ac:dyDescent="0.2">
      <c r="T38626" s="11"/>
      <c r="U38626" s="11"/>
    </row>
    <row r="38627" spans="20:21" x14ac:dyDescent="0.2">
      <c r="T38627" s="11"/>
      <c r="U38627" s="11"/>
    </row>
    <row r="38628" spans="20:21" x14ac:dyDescent="0.2">
      <c r="T38628" s="11"/>
      <c r="U38628" s="11"/>
    </row>
    <row r="38629" spans="20:21" x14ac:dyDescent="0.2">
      <c r="T38629" s="11"/>
      <c r="U38629" s="11"/>
    </row>
    <row r="38630" spans="20:21" x14ac:dyDescent="0.2">
      <c r="T38630" s="11"/>
      <c r="U38630" s="11"/>
    </row>
    <row r="38631" spans="20:21" x14ac:dyDescent="0.2">
      <c r="T38631" s="11"/>
      <c r="U38631" s="11"/>
    </row>
    <row r="38632" spans="20:21" x14ac:dyDescent="0.2">
      <c r="T38632" s="11"/>
      <c r="U38632" s="11"/>
    </row>
    <row r="38633" spans="20:21" x14ac:dyDescent="0.2">
      <c r="T38633" s="11"/>
      <c r="U38633" s="11"/>
    </row>
    <row r="38634" spans="20:21" x14ac:dyDescent="0.2">
      <c r="T38634" s="11"/>
      <c r="U38634" s="11"/>
    </row>
    <row r="38635" spans="20:21" x14ac:dyDescent="0.2">
      <c r="T38635" s="11"/>
      <c r="U38635" s="11"/>
    </row>
    <row r="38636" spans="20:21" x14ac:dyDescent="0.2">
      <c r="T38636" s="11"/>
      <c r="U38636" s="11"/>
    </row>
    <row r="38637" spans="20:21" x14ac:dyDescent="0.2">
      <c r="T38637" s="11"/>
      <c r="U38637" s="11"/>
    </row>
    <row r="38638" spans="20:21" x14ac:dyDescent="0.2">
      <c r="T38638" s="11"/>
      <c r="U38638" s="11"/>
    </row>
    <row r="38639" spans="20:21" x14ac:dyDescent="0.2">
      <c r="T38639" s="11"/>
      <c r="U38639" s="11"/>
    </row>
    <row r="38640" spans="20:21" x14ac:dyDescent="0.2">
      <c r="T38640" s="11"/>
      <c r="U38640" s="11"/>
    </row>
    <row r="38641" spans="20:21" x14ac:dyDescent="0.2">
      <c r="T38641" s="11"/>
      <c r="U38641" s="11"/>
    </row>
    <row r="38642" spans="20:21" x14ac:dyDescent="0.2">
      <c r="T38642" s="11"/>
      <c r="U38642" s="11"/>
    </row>
    <row r="38643" spans="20:21" x14ac:dyDescent="0.2">
      <c r="T38643" s="11"/>
      <c r="U38643" s="11"/>
    </row>
    <row r="38644" spans="20:21" x14ac:dyDescent="0.2">
      <c r="T38644" s="11"/>
      <c r="U38644" s="11"/>
    </row>
    <row r="38645" spans="20:21" x14ac:dyDescent="0.2">
      <c r="T38645" s="11"/>
      <c r="U38645" s="11"/>
    </row>
    <row r="38646" spans="20:21" x14ac:dyDescent="0.2">
      <c r="T38646" s="11"/>
      <c r="U38646" s="11"/>
    </row>
    <row r="38647" spans="20:21" x14ac:dyDescent="0.2">
      <c r="T38647" s="11"/>
      <c r="U38647" s="11"/>
    </row>
    <row r="38648" spans="20:21" x14ac:dyDescent="0.2">
      <c r="T38648" s="11"/>
      <c r="U38648" s="11"/>
    </row>
    <row r="38649" spans="20:21" x14ac:dyDescent="0.2">
      <c r="T38649" s="11"/>
      <c r="U38649" s="11"/>
    </row>
    <row r="38650" spans="20:21" x14ac:dyDescent="0.2">
      <c r="T38650" s="11"/>
      <c r="U38650" s="11"/>
    </row>
    <row r="38651" spans="20:21" x14ac:dyDescent="0.2">
      <c r="T38651" s="11"/>
      <c r="U38651" s="11"/>
    </row>
    <row r="38652" spans="20:21" x14ac:dyDescent="0.2">
      <c r="T38652" s="11"/>
      <c r="U38652" s="11"/>
    </row>
    <row r="38653" spans="20:21" x14ac:dyDescent="0.2">
      <c r="T38653" s="11"/>
      <c r="U38653" s="11"/>
    </row>
    <row r="38654" spans="20:21" x14ac:dyDescent="0.2">
      <c r="T38654" s="11"/>
      <c r="U38654" s="11"/>
    </row>
    <row r="38655" spans="20:21" x14ac:dyDescent="0.2">
      <c r="T38655" s="11"/>
      <c r="U38655" s="11"/>
    </row>
    <row r="38656" spans="20:21" x14ac:dyDescent="0.2">
      <c r="T38656" s="11"/>
      <c r="U38656" s="11"/>
    </row>
    <row r="38657" spans="20:21" x14ac:dyDescent="0.2">
      <c r="T38657" s="11"/>
      <c r="U38657" s="11"/>
    </row>
    <row r="38658" spans="20:21" x14ac:dyDescent="0.2">
      <c r="T38658" s="11"/>
      <c r="U38658" s="11"/>
    </row>
    <row r="38659" spans="20:21" x14ac:dyDescent="0.2">
      <c r="T38659" s="11"/>
      <c r="U38659" s="11"/>
    </row>
    <row r="38660" spans="20:21" x14ac:dyDescent="0.2">
      <c r="T38660" s="11"/>
      <c r="U38660" s="11"/>
    </row>
    <row r="38661" spans="20:21" x14ac:dyDescent="0.2">
      <c r="T38661" s="11"/>
      <c r="U38661" s="11"/>
    </row>
    <row r="38662" spans="20:21" x14ac:dyDescent="0.2">
      <c r="T38662" s="11"/>
      <c r="U38662" s="11"/>
    </row>
    <row r="38663" spans="20:21" x14ac:dyDescent="0.2">
      <c r="T38663" s="11"/>
      <c r="U38663" s="11"/>
    </row>
    <row r="38664" spans="20:21" x14ac:dyDescent="0.2">
      <c r="T38664" s="11"/>
      <c r="U38664" s="11"/>
    </row>
    <row r="38665" spans="20:21" x14ac:dyDescent="0.2">
      <c r="T38665" s="11"/>
      <c r="U38665" s="11"/>
    </row>
    <row r="38666" spans="20:21" x14ac:dyDescent="0.2">
      <c r="T38666" s="11"/>
      <c r="U38666" s="11"/>
    </row>
    <row r="38667" spans="20:21" x14ac:dyDescent="0.2">
      <c r="T38667" s="11"/>
      <c r="U38667" s="11"/>
    </row>
    <row r="38668" spans="20:21" x14ac:dyDescent="0.2">
      <c r="T38668" s="11"/>
      <c r="U38668" s="11"/>
    </row>
    <row r="38669" spans="20:21" x14ac:dyDescent="0.2">
      <c r="T38669" s="11"/>
      <c r="U38669" s="11"/>
    </row>
    <row r="38670" spans="20:21" x14ac:dyDescent="0.2">
      <c r="T38670" s="11"/>
      <c r="U38670" s="11"/>
    </row>
    <row r="38671" spans="20:21" x14ac:dyDescent="0.2">
      <c r="T38671" s="11"/>
      <c r="U38671" s="11"/>
    </row>
    <row r="38672" spans="20:21" x14ac:dyDescent="0.2">
      <c r="T38672" s="11"/>
      <c r="U38672" s="11"/>
    </row>
    <row r="38673" spans="20:21" x14ac:dyDescent="0.2">
      <c r="T38673" s="11"/>
      <c r="U38673" s="11"/>
    </row>
    <row r="38674" spans="20:21" x14ac:dyDescent="0.2">
      <c r="T38674" s="11"/>
      <c r="U38674" s="11"/>
    </row>
    <row r="38675" spans="20:21" x14ac:dyDescent="0.2">
      <c r="T38675" s="11"/>
      <c r="U38675" s="11"/>
    </row>
    <row r="38676" spans="20:21" x14ac:dyDescent="0.2">
      <c r="T38676" s="11"/>
      <c r="U38676" s="11"/>
    </row>
    <row r="38677" spans="20:21" x14ac:dyDescent="0.2">
      <c r="T38677" s="11"/>
      <c r="U38677" s="11"/>
    </row>
    <row r="38678" spans="20:21" x14ac:dyDescent="0.2">
      <c r="T38678" s="11"/>
      <c r="U38678" s="11"/>
    </row>
    <row r="38679" spans="20:21" x14ac:dyDescent="0.2">
      <c r="T38679" s="11"/>
      <c r="U38679" s="11"/>
    </row>
    <row r="38680" spans="20:21" x14ac:dyDescent="0.2">
      <c r="T38680" s="11"/>
      <c r="U38680" s="11"/>
    </row>
    <row r="38681" spans="20:21" x14ac:dyDescent="0.2">
      <c r="T38681" s="11"/>
      <c r="U38681" s="11"/>
    </row>
    <row r="38682" spans="20:21" x14ac:dyDescent="0.2">
      <c r="T38682" s="11"/>
      <c r="U38682" s="11"/>
    </row>
    <row r="38683" spans="20:21" x14ac:dyDescent="0.2">
      <c r="T38683" s="11"/>
      <c r="U38683" s="11"/>
    </row>
    <row r="38684" spans="20:21" x14ac:dyDescent="0.2">
      <c r="T38684" s="11"/>
      <c r="U38684" s="11"/>
    </row>
    <row r="38685" spans="20:21" x14ac:dyDescent="0.2">
      <c r="T38685" s="11"/>
      <c r="U38685" s="11"/>
    </row>
    <row r="38686" spans="20:21" x14ac:dyDescent="0.2">
      <c r="T38686" s="11"/>
      <c r="U38686" s="11"/>
    </row>
    <row r="38687" spans="20:21" x14ac:dyDescent="0.2">
      <c r="T38687" s="11"/>
      <c r="U38687" s="11"/>
    </row>
    <row r="38688" spans="20:21" x14ac:dyDescent="0.2">
      <c r="T38688" s="11"/>
      <c r="U38688" s="11"/>
    </row>
    <row r="38689" spans="20:21" x14ac:dyDescent="0.2">
      <c r="T38689" s="11"/>
      <c r="U38689" s="11"/>
    </row>
    <row r="38690" spans="20:21" x14ac:dyDescent="0.2">
      <c r="T38690" s="11"/>
      <c r="U38690" s="11"/>
    </row>
    <row r="38691" spans="20:21" x14ac:dyDescent="0.2">
      <c r="T38691" s="11"/>
      <c r="U38691" s="11"/>
    </row>
    <row r="38692" spans="20:21" x14ac:dyDescent="0.2">
      <c r="T38692" s="11"/>
      <c r="U38692" s="11"/>
    </row>
    <row r="38693" spans="20:21" x14ac:dyDescent="0.2">
      <c r="T38693" s="11"/>
      <c r="U38693" s="11"/>
    </row>
    <row r="38694" spans="20:21" x14ac:dyDescent="0.2">
      <c r="T38694" s="11"/>
      <c r="U38694" s="11"/>
    </row>
    <row r="38695" spans="20:21" x14ac:dyDescent="0.2">
      <c r="T38695" s="11"/>
      <c r="U38695" s="11"/>
    </row>
    <row r="38696" spans="20:21" x14ac:dyDescent="0.2">
      <c r="T38696" s="11"/>
      <c r="U38696" s="11"/>
    </row>
    <row r="38697" spans="20:21" x14ac:dyDescent="0.2">
      <c r="T38697" s="11"/>
      <c r="U38697" s="11"/>
    </row>
    <row r="38698" spans="20:21" x14ac:dyDescent="0.2">
      <c r="T38698" s="11"/>
      <c r="U38698" s="11"/>
    </row>
    <row r="38699" spans="20:21" x14ac:dyDescent="0.2">
      <c r="T38699" s="11"/>
      <c r="U38699" s="11"/>
    </row>
    <row r="38700" spans="20:21" x14ac:dyDescent="0.2">
      <c r="T38700" s="11"/>
      <c r="U38700" s="11"/>
    </row>
    <row r="38701" spans="20:21" x14ac:dyDescent="0.2">
      <c r="T38701" s="11"/>
      <c r="U38701" s="11"/>
    </row>
    <row r="38702" spans="20:21" x14ac:dyDescent="0.2">
      <c r="T38702" s="11"/>
      <c r="U38702" s="11"/>
    </row>
    <row r="38703" spans="20:21" x14ac:dyDescent="0.2">
      <c r="T38703" s="11"/>
      <c r="U38703" s="11"/>
    </row>
    <row r="38704" spans="20:21" x14ac:dyDescent="0.2">
      <c r="T38704" s="11"/>
      <c r="U38704" s="11"/>
    </row>
    <row r="38705" spans="20:21" x14ac:dyDescent="0.2">
      <c r="T38705" s="11"/>
      <c r="U38705" s="11"/>
    </row>
    <row r="38706" spans="20:21" x14ac:dyDescent="0.2">
      <c r="T38706" s="11"/>
      <c r="U38706" s="11"/>
    </row>
    <row r="38707" spans="20:21" x14ac:dyDescent="0.2">
      <c r="T38707" s="11"/>
      <c r="U38707" s="11"/>
    </row>
    <row r="38708" spans="20:21" x14ac:dyDescent="0.2">
      <c r="T38708" s="11"/>
      <c r="U38708" s="11"/>
    </row>
    <row r="38709" spans="20:21" x14ac:dyDescent="0.2">
      <c r="T38709" s="11"/>
      <c r="U38709" s="11"/>
    </row>
    <row r="38710" spans="20:21" x14ac:dyDescent="0.2">
      <c r="T38710" s="11"/>
      <c r="U38710" s="11"/>
    </row>
    <row r="38711" spans="20:21" x14ac:dyDescent="0.2">
      <c r="T38711" s="11"/>
      <c r="U38711" s="11"/>
    </row>
    <row r="38712" spans="20:21" x14ac:dyDescent="0.2">
      <c r="T38712" s="11"/>
      <c r="U38712" s="11"/>
    </row>
    <row r="38713" spans="20:21" x14ac:dyDescent="0.2">
      <c r="T38713" s="11"/>
      <c r="U38713" s="11"/>
    </row>
    <row r="38714" spans="20:21" x14ac:dyDescent="0.2">
      <c r="T38714" s="11"/>
      <c r="U38714" s="11"/>
    </row>
    <row r="38715" spans="20:21" x14ac:dyDescent="0.2">
      <c r="T38715" s="11"/>
      <c r="U38715" s="11"/>
    </row>
    <row r="38716" spans="20:21" x14ac:dyDescent="0.2">
      <c r="T38716" s="11"/>
      <c r="U38716" s="11"/>
    </row>
    <row r="38717" spans="20:21" x14ac:dyDescent="0.2">
      <c r="T38717" s="11"/>
      <c r="U38717" s="11"/>
    </row>
    <row r="38718" spans="20:21" x14ac:dyDescent="0.2">
      <c r="T38718" s="11"/>
      <c r="U38718" s="11"/>
    </row>
    <row r="38719" spans="20:21" x14ac:dyDescent="0.2">
      <c r="T38719" s="11"/>
      <c r="U38719" s="11"/>
    </row>
    <row r="38720" spans="20:21" x14ac:dyDescent="0.2">
      <c r="T38720" s="11"/>
      <c r="U38720" s="11"/>
    </row>
    <row r="38721" spans="20:21" x14ac:dyDescent="0.2">
      <c r="T38721" s="11"/>
      <c r="U38721" s="11"/>
    </row>
    <row r="38722" spans="20:21" x14ac:dyDescent="0.2">
      <c r="T38722" s="11"/>
      <c r="U38722" s="11"/>
    </row>
    <row r="38723" spans="20:21" x14ac:dyDescent="0.2">
      <c r="T38723" s="11"/>
      <c r="U38723" s="11"/>
    </row>
    <row r="38724" spans="20:21" x14ac:dyDescent="0.2">
      <c r="T38724" s="11"/>
      <c r="U38724" s="11"/>
    </row>
    <row r="38725" spans="20:21" x14ac:dyDescent="0.2">
      <c r="T38725" s="11"/>
      <c r="U38725" s="11"/>
    </row>
    <row r="38726" spans="20:21" x14ac:dyDescent="0.2">
      <c r="T38726" s="11"/>
      <c r="U38726" s="11"/>
    </row>
    <row r="38727" spans="20:21" x14ac:dyDescent="0.2">
      <c r="T38727" s="11"/>
      <c r="U38727" s="11"/>
    </row>
    <row r="38728" spans="20:21" x14ac:dyDescent="0.2">
      <c r="T38728" s="11"/>
      <c r="U38728" s="11"/>
    </row>
    <row r="38729" spans="20:21" x14ac:dyDescent="0.2">
      <c r="T38729" s="11"/>
      <c r="U38729" s="11"/>
    </row>
    <row r="38730" spans="20:21" x14ac:dyDescent="0.2">
      <c r="T38730" s="11"/>
      <c r="U38730" s="11"/>
    </row>
    <row r="38731" spans="20:21" x14ac:dyDescent="0.2">
      <c r="T38731" s="11"/>
      <c r="U38731" s="11"/>
    </row>
    <row r="38732" spans="20:21" x14ac:dyDescent="0.2">
      <c r="T38732" s="11"/>
      <c r="U38732" s="11"/>
    </row>
    <row r="38733" spans="20:21" x14ac:dyDescent="0.2">
      <c r="T38733" s="11"/>
      <c r="U38733" s="11"/>
    </row>
    <row r="38734" spans="20:21" x14ac:dyDescent="0.2">
      <c r="T38734" s="11"/>
      <c r="U38734" s="11"/>
    </row>
    <row r="38735" spans="20:21" x14ac:dyDescent="0.2">
      <c r="T38735" s="11"/>
      <c r="U38735" s="11"/>
    </row>
    <row r="38736" spans="20:21" x14ac:dyDescent="0.2">
      <c r="T38736" s="11"/>
      <c r="U38736" s="11"/>
    </row>
    <row r="38737" spans="20:21" x14ac:dyDescent="0.2">
      <c r="T38737" s="11"/>
      <c r="U38737" s="11"/>
    </row>
    <row r="38738" spans="20:21" x14ac:dyDescent="0.2">
      <c r="T38738" s="11"/>
      <c r="U38738" s="11"/>
    </row>
    <row r="38739" spans="20:21" x14ac:dyDescent="0.2">
      <c r="T38739" s="11"/>
      <c r="U38739" s="11"/>
    </row>
    <row r="38740" spans="20:21" x14ac:dyDescent="0.2">
      <c r="T38740" s="11"/>
      <c r="U38740" s="11"/>
    </row>
    <row r="38741" spans="20:21" x14ac:dyDescent="0.2">
      <c r="T38741" s="11"/>
      <c r="U38741" s="11"/>
    </row>
    <row r="38742" spans="20:21" x14ac:dyDescent="0.2">
      <c r="T38742" s="11"/>
      <c r="U38742" s="11"/>
    </row>
    <row r="38743" spans="20:21" x14ac:dyDescent="0.2">
      <c r="T38743" s="11"/>
      <c r="U38743" s="11"/>
    </row>
    <row r="38744" spans="20:21" x14ac:dyDescent="0.2">
      <c r="T38744" s="11"/>
      <c r="U38744" s="11"/>
    </row>
    <row r="38745" spans="20:21" x14ac:dyDescent="0.2">
      <c r="T38745" s="11"/>
      <c r="U38745" s="11"/>
    </row>
    <row r="38746" spans="20:21" x14ac:dyDescent="0.2">
      <c r="T38746" s="11"/>
      <c r="U38746" s="11"/>
    </row>
    <row r="38747" spans="20:21" x14ac:dyDescent="0.2">
      <c r="T38747" s="11"/>
      <c r="U38747" s="11"/>
    </row>
    <row r="38748" spans="20:21" x14ac:dyDescent="0.2">
      <c r="T38748" s="11"/>
      <c r="U38748" s="11"/>
    </row>
    <row r="38749" spans="20:21" x14ac:dyDescent="0.2">
      <c r="T38749" s="11"/>
      <c r="U38749" s="11"/>
    </row>
    <row r="38750" spans="20:21" x14ac:dyDescent="0.2">
      <c r="T38750" s="11"/>
      <c r="U38750" s="11"/>
    </row>
    <row r="38751" spans="20:21" x14ac:dyDescent="0.2">
      <c r="T38751" s="11"/>
      <c r="U38751" s="11"/>
    </row>
    <row r="38752" spans="20:21" x14ac:dyDescent="0.2">
      <c r="T38752" s="11"/>
      <c r="U38752" s="11"/>
    </row>
    <row r="38753" spans="20:21" x14ac:dyDescent="0.2">
      <c r="T38753" s="11"/>
      <c r="U38753" s="11"/>
    </row>
    <row r="38754" spans="20:21" x14ac:dyDescent="0.2">
      <c r="T38754" s="11"/>
      <c r="U38754" s="11"/>
    </row>
    <row r="38755" spans="20:21" x14ac:dyDescent="0.2">
      <c r="T38755" s="11"/>
      <c r="U38755" s="11"/>
    </row>
    <row r="38756" spans="20:21" x14ac:dyDescent="0.2">
      <c r="T38756" s="11"/>
      <c r="U38756" s="11"/>
    </row>
    <row r="38757" spans="20:21" x14ac:dyDescent="0.2">
      <c r="T38757" s="11"/>
      <c r="U38757" s="11"/>
    </row>
    <row r="38758" spans="20:21" x14ac:dyDescent="0.2">
      <c r="T38758" s="11"/>
      <c r="U38758" s="11"/>
    </row>
    <row r="38759" spans="20:21" x14ac:dyDescent="0.2">
      <c r="T38759" s="11"/>
      <c r="U38759" s="11"/>
    </row>
    <row r="38760" spans="20:21" x14ac:dyDescent="0.2">
      <c r="T38760" s="11"/>
      <c r="U38760" s="11"/>
    </row>
    <row r="38761" spans="20:21" x14ac:dyDescent="0.2">
      <c r="T38761" s="11"/>
      <c r="U38761" s="11"/>
    </row>
    <row r="38762" spans="20:21" x14ac:dyDescent="0.2">
      <c r="T38762" s="11"/>
      <c r="U38762" s="11"/>
    </row>
    <row r="38763" spans="20:21" x14ac:dyDescent="0.2">
      <c r="T38763" s="11"/>
      <c r="U38763" s="11"/>
    </row>
    <row r="38764" spans="20:21" x14ac:dyDescent="0.2">
      <c r="T38764" s="11"/>
      <c r="U38764" s="11"/>
    </row>
    <row r="38765" spans="20:21" x14ac:dyDescent="0.2">
      <c r="T38765" s="11"/>
      <c r="U38765" s="11"/>
    </row>
    <row r="38766" spans="20:21" x14ac:dyDescent="0.2">
      <c r="T38766" s="11"/>
      <c r="U38766" s="11"/>
    </row>
    <row r="38767" spans="20:21" x14ac:dyDescent="0.2">
      <c r="T38767" s="11"/>
      <c r="U38767" s="11"/>
    </row>
    <row r="38768" spans="20:21" x14ac:dyDescent="0.2">
      <c r="T38768" s="11"/>
      <c r="U38768" s="11"/>
    </row>
    <row r="38769" spans="20:21" x14ac:dyDescent="0.2">
      <c r="T38769" s="11"/>
      <c r="U38769" s="11"/>
    </row>
    <row r="38770" spans="20:21" x14ac:dyDescent="0.2">
      <c r="T38770" s="11"/>
      <c r="U38770" s="11"/>
    </row>
    <row r="38771" spans="20:21" x14ac:dyDescent="0.2">
      <c r="T38771" s="11"/>
      <c r="U38771" s="11"/>
    </row>
    <row r="38772" spans="20:21" x14ac:dyDescent="0.2">
      <c r="T38772" s="11"/>
      <c r="U38772" s="11"/>
    </row>
    <row r="38773" spans="20:21" x14ac:dyDescent="0.2">
      <c r="T38773" s="11"/>
      <c r="U38773" s="11"/>
    </row>
    <row r="38774" spans="20:21" x14ac:dyDescent="0.2">
      <c r="T38774" s="11"/>
      <c r="U38774" s="11"/>
    </row>
    <row r="38775" spans="20:21" x14ac:dyDescent="0.2">
      <c r="T38775" s="11"/>
      <c r="U38775" s="11"/>
    </row>
    <row r="38776" spans="20:21" x14ac:dyDescent="0.2">
      <c r="T38776" s="11"/>
      <c r="U38776" s="11"/>
    </row>
    <row r="38777" spans="20:21" x14ac:dyDescent="0.2">
      <c r="T38777" s="11"/>
      <c r="U38777" s="11"/>
    </row>
    <row r="38778" spans="20:21" x14ac:dyDescent="0.2">
      <c r="T38778" s="11"/>
      <c r="U38778" s="11"/>
    </row>
    <row r="38779" spans="20:21" x14ac:dyDescent="0.2">
      <c r="T38779" s="11"/>
      <c r="U38779" s="11"/>
    </row>
    <row r="38780" spans="20:21" x14ac:dyDescent="0.2">
      <c r="T38780" s="11"/>
      <c r="U38780" s="11"/>
    </row>
    <row r="38781" spans="20:21" x14ac:dyDescent="0.2">
      <c r="T38781" s="11"/>
      <c r="U38781" s="11"/>
    </row>
    <row r="38782" spans="20:21" x14ac:dyDescent="0.2">
      <c r="T38782" s="11"/>
      <c r="U38782" s="11"/>
    </row>
    <row r="38783" spans="20:21" x14ac:dyDescent="0.2">
      <c r="T38783" s="11"/>
      <c r="U38783" s="11"/>
    </row>
    <row r="38784" spans="20:21" x14ac:dyDescent="0.2">
      <c r="T38784" s="11"/>
      <c r="U38784" s="11"/>
    </row>
    <row r="38785" spans="20:21" x14ac:dyDescent="0.2">
      <c r="T38785" s="11"/>
      <c r="U38785" s="11"/>
    </row>
    <row r="38786" spans="20:21" x14ac:dyDescent="0.2">
      <c r="T38786" s="11"/>
      <c r="U38786" s="11"/>
    </row>
    <row r="38787" spans="20:21" x14ac:dyDescent="0.2">
      <c r="T38787" s="11"/>
      <c r="U38787" s="11"/>
    </row>
    <row r="38788" spans="20:21" x14ac:dyDescent="0.2">
      <c r="T38788" s="11"/>
      <c r="U38788" s="11"/>
    </row>
    <row r="38789" spans="20:21" x14ac:dyDescent="0.2">
      <c r="T38789" s="11"/>
      <c r="U38789" s="11"/>
    </row>
    <row r="38790" spans="20:21" x14ac:dyDescent="0.2">
      <c r="T38790" s="11"/>
      <c r="U38790" s="11"/>
    </row>
    <row r="38791" spans="20:21" x14ac:dyDescent="0.2">
      <c r="T38791" s="11"/>
      <c r="U38791" s="11"/>
    </row>
    <row r="38792" spans="20:21" x14ac:dyDescent="0.2">
      <c r="T38792" s="11"/>
      <c r="U38792" s="11"/>
    </row>
    <row r="38793" spans="20:21" x14ac:dyDescent="0.2">
      <c r="T38793" s="11"/>
      <c r="U38793" s="11"/>
    </row>
    <row r="38794" spans="20:21" x14ac:dyDescent="0.2">
      <c r="T38794" s="11"/>
      <c r="U38794" s="11"/>
    </row>
    <row r="38795" spans="20:21" x14ac:dyDescent="0.2">
      <c r="T38795" s="11"/>
      <c r="U38795" s="11"/>
    </row>
    <row r="38796" spans="20:21" x14ac:dyDescent="0.2">
      <c r="T38796" s="11"/>
      <c r="U38796" s="11"/>
    </row>
    <row r="38797" spans="20:21" x14ac:dyDescent="0.2">
      <c r="T38797" s="11"/>
      <c r="U38797" s="11"/>
    </row>
    <row r="38798" spans="20:21" x14ac:dyDescent="0.2">
      <c r="T38798" s="11"/>
      <c r="U38798" s="11"/>
    </row>
    <row r="38799" spans="20:21" x14ac:dyDescent="0.2">
      <c r="T38799" s="11"/>
      <c r="U38799" s="11"/>
    </row>
    <row r="38800" spans="20:21" x14ac:dyDescent="0.2">
      <c r="T38800" s="11"/>
      <c r="U38800" s="11"/>
    </row>
    <row r="38801" spans="20:21" x14ac:dyDescent="0.2">
      <c r="T38801" s="11"/>
      <c r="U38801" s="11"/>
    </row>
    <row r="38802" spans="20:21" x14ac:dyDescent="0.2">
      <c r="T38802" s="11"/>
      <c r="U38802" s="11"/>
    </row>
    <row r="38803" spans="20:21" x14ac:dyDescent="0.2">
      <c r="T38803" s="11"/>
      <c r="U38803" s="11"/>
    </row>
    <row r="38804" spans="20:21" x14ac:dyDescent="0.2">
      <c r="T38804" s="11"/>
      <c r="U38804" s="11"/>
    </row>
    <row r="38805" spans="20:21" x14ac:dyDescent="0.2">
      <c r="T38805" s="11"/>
      <c r="U38805" s="11"/>
    </row>
    <row r="38806" spans="20:21" x14ac:dyDescent="0.2">
      <c r="T38806" s="11"/>
      <c r="U38806" s="11"/>
    </row>
    <row r="38807" spans="20:21" x14ac:dyDescent="0.2">
      <c r="T38807" s="11"/>
      <c r="U38807" s="11"/>
    </row>
    <row r="38808" spans="20:21" x14ac:dyDescent="0.2">
      <c r="T38808" s="11"/>
      <c r="U38808" s="11"/>
    </row>
    <row r="38809" spans="20:21" x14ac:dyDescent="0.2">
      <c r="T38809" s="11"/>
      <c r="U38809" s="11"/>
    </row>
    <row r="38810" spans="20:21" x14ac:dyDescent="0.2">
      <c r="T38810" s="11"/>
      <c r="U38810" s="11"/>
    </row>
    <row r="38811" spans="20:21" x14ac:dyDescent="0.2">
      <c r="T38811" s="11"/>
      <c r="U38811" s="11"/>
    </row>
    <row r="38812" spans="20:21" x14ac:dyDescent="0.2">
      <c r="T38812" s="11"/>
      <c r="U38812" s="11"/>
    </row>
    <row r="38813" spans="20:21" x14ac:dyDescent="0.2">
      <c r="T38813" s="11"/>
      <c r="U38813" s="11"/>
    </row>
    <row r="38814" spans="20:21" x14ac:dyDescent="0.2">
      <c r="T38814" s="11"/>
      <c r="U38814" s="11"/>
    </row>
    <row r="38815" spans="20:21" x14ac:dyDescent="0.2">
      <c r="T38815" s="11"/>
      <c r="U38815" s="11"/>
    </row>
    <row r="38816" spans="20:21" x14ac:dyDescent="0.2">
      <c r="T38816" s="11"/>
      <c r="U38816" s="11"/>
    </row>
    <row r="38817" spans="20:21" x14ac:dyDescent="0.2">
      <c r="T38817" s="11"/>
      <c r="U38817" s="11"/>
    </row>
    <row r="38818" spans="20:21" x14ac:dyDescent="0.2">
      <c r="T38818" s="11"/>
      <c r="U38818" s="11"/>
    </row>
    <row r="38819" spans="20:21" x14ac:dyDescent="0.2">
      <c r="T38819" s="11"/>
      <c r="U38819" s="11"/>
    </row>
    <row r="38820" spans="20:21" x14ac:dyDescent="0.2">
      <c r="T38820" s="11"/>
      <c r="U38820" s="11"/>
    </row>
    <row r="38821" spans="20:21" x14ac:dyDescent="0.2">
      <c r="T38821" s="11"/>
      <c r="U38821" s="11"/>
    </row>
    <row r="38822" spans="20:21" x14ac:dyDescent="0.2">
      <c r="T38822" s="11"/>
      <c r="U38822" s="11"/>
    </row>
    <row r="38823" spans="20:21" x14ac:dyDescent="0.2">
      <c r="T38823" s="11"/>
      <c r="U38823" s="11"/>
    </row>
    <row r="38824" spans="20:21" x14ac:dyDescent="0.2">
      <c r="T38824" s="11"/>
      <c r="U38824" s="11"/>
    </row>
    <row r="38825" spans="20:21" x14ac:dyDescent="0.2">
      <c r="T38825" s="11"/>
      <c r="U38825" s="11"/>
    </row>
    <row r="38826" spans="20:21" x14ac:dyDescent="0.2">
      <c r="T38826" s="11"/>
      <c r="U38826" s="11"/>
    </row>
    <row r="38827" spans="20:21" x14ac:dyDescent="0.2">
      <c r="T38827" s="11"/>
      <c r="U38827" s="11"/>
    </row>
    <row r="38828" spans="20:21" x14ac:dyDescent="0.2">
      <c r="T38828" s="11"/>
      <c r="U38828" s="11"/>
    </row>
    <row r="38829" spans="20:21" x14ac:dyDescent="0.2">
      <c r="T38829" s="11"/>
      <c r="U38829" s="11"/>
    </row>
    <row r="38830" spans="20:21" x14ac:dyDescent="0.2">
      <c r="T38830" s="11"/>
      <c r="U38830" s="11"/>
    </row>
    <row r="38831" spans="20:21" x14ac:dyDescent="0.2">
      <c r="T38831" s="11"/>
      <c r="U38831" s="11"/>
    </row>
    <row r="38832" spans="20:21" x14ac:dyDescent="0.2">
      <c r="T38832" s="11"/>
      <c r="U38832" s="11"/>
    </row>
    <row r="38833" spans="20:21" x14ac:dyDescent="0.2">
      <c r="T38833" s="11"/>
      <c r="U38833" s="11"/>
    </row>
    <row r="38834" spans="20:21" x14ac:dyDescent="0.2">
      <c r="T38834" s="11"/>
      <c r="U38834" s="11"/>
    </row>
    <row r="38835" spans="20:21" x14ac:dyDescent="0.2">
      <c r="T38835" s="11"/>
      <c r="U38835" s="11"/>
    </row>
    <row r="38836" spans="20:21" x14ac:dyDescent="0.2">
      <c r="T38836" s="11"/>
      <c r="U38836" s="11"/>
    </row>
    <row r="38837" spans="20:21" x14ac:dyDescent="0.2">
      <c r="T38837" s="11"/>
      <c r="U38837" s="11"/>
    </row>
    <row r="38838" spans="20:21" x14ac:dyDescent="0.2">
      <c r="T38838" s="11"/>
      <c r="U38838" s="11"/>
    </row>
    <row r="38839" spans="20:21" x14ac:dyDescent="0.2">
      <c r="T38839" s="11"/>
      <c r="U38839" s="11"/>
    </row>
    <row r="38840" spans="20:21" x14ac:dyDescent="0.2">
      <c r="T38840" s="11"/>
      <c r="U38840" s="11"/>
    </row>
    <row r="38841" spans="20:21" x14ac:dyDescent="0.2">
      <c r="T38841" s="11"/>
      <c r="U38841" s="11"/>
    </row>
    <row r="38842" spans="20:21" x14ac:dyDescent="0.2">
      <c r="T38842" s="11"/>
      <c r="U38842" s="11"/>
    </row>
    <row r="38843" spans="20:21" x14ac:dyDescent="0.2">
      <c r="T38843" s="11"/>
      <c r="U38843" s="11"/>
    </row>
    <row r="38844" spans="20:21" x14ac:dyDescent="0.2">
      <c r="T38844" s="11"/>
      <c r="U38844" s="11"/>
    </row>
    <row r="38845" spans="20:21" x14ac:dyDescent="0.2">
      <c r="T38845" s="11"/>
      <c r="U38845" s="11"/>
    </row>
    <row r="38846" spans="20:21" x14ac:dyDescent="0.2">
      <c r="T38846" s="11"/>
      <c r="U38846" s="11"/>
    </row>
    <row r="38847" spans="20:21" x14ac:dyDescent="0.2">
      <c r="T38847" s="11"/>
      <c r="U38847" s="11"/>
    </row>
    <row r="38848" spans="20:21" x14ac:dyDescent="0.2">
      <c r="T38848" s="11"/>
      <c r="U38848" s="11"/>
    </row>
    <row r="38849" spans="20:21" x14ac:dyDescent="0.2">
      <c r="T38849" s="11"/>
      <c r="U38849" s="11"/>
    </row>
    <row r="38850" spans="20:21" x14ac:dyDescent="0.2">
      <c r="T38850" s="11"/>
      <c r="U38850" s="11"/>
    </row>
    <row r="38851" spans="20:21" x14ac:dyDescent="0.2">
      <c r="T38851" s="11"/>
      <c r="U38851" s="11"/>
    </row>
    <row r="38852" spans="20:21" x14ac:dyDescent="0.2">
      <c r="T38852" s="11"/>
      <c r="U38852" s="11"/>
    </row>
    <row r="38853" spans="20:21" x14ac:dyDescent="0.2">
      <c r="T38853" s="11"/>
      <c r="U38853" s="11"/>
    </row>
    <row r="38854" spans="20:21" x14ac:dyDescent="0.2">
      <c r="T38854" s="11"/>
      <c r="U38854" s="11"/>
    </row>
    <row r="38855" spans="20:21" x14ac:dyDescent="0.2">
      <c r="T38855" s="11"/>
      <c r="U38855" s="11"/>
    </row>
    <row r="38856" spans="20:21" x14ac:dyDescent="0.2">
      <c r="T38856" s="11"/>
      <c r="U38856" s="11"/>
    </row>
    <row r="38857" spans="20:21" x14ac:dyDescent="0.2">
      <c r="T38857" s="11"/>
      <c r="U38857" s="11"/>
    </row>
    <row r="38858" spans="20:21" x14ac:dyDescent="0.2">
      <c r="T38858" s="11"/>
      <c r="U38858" s="11"/>
    </row>
    <row r="38859" spans="20:21" x14ac:dyDescent="0.2">
      <c r="T38859" s="11"/>
      <c r="U38859" s="11"/>
    </row>
    <row r="38860" spans="20:21" x14ac:dyDescent="0.2">
      <c r="T38860" s="11"/>
      <c r="U38860" s="11"/>
    </row>
    <row r="38861" spans="20:21" x14ac:dyDescent="0.2">
      <c r="T38861" s="11"/>
      <c r="U38861" s="11"/>
    </row>
    <row r="38862" spans="20:21" x14ac:dyDescent="0.2">
      <c r="T38862" s="11"/>
      <c r="U38862" s="11"/>
    </row>
    <row r="38863" spans="20:21" x14ac:dyDescent="0.2">
      <c r="T38863" s="11"/>
      <c r="U38863" s="11"/>
    </row>
    <row r="38864" spans="20:21" x14ac:dyDescent="0.2">
      <c r="T38864" s="11"/>
      <c r="U38864" s="11"/>
    </row>
    <row r="38865" spans="20:21" x14ac:dyDescent="0.2">
      <c r="T38865" s="11"/>
      <c r="U38865" s="11"/>
    </row>
    <row r="38866" spans="20:21" x14ac:dyDescent="0.2">
      <c r="T38866" s="11"/>
      <c r="U38866" s="11"/>
    </row>
    <row r="38867" spans="20:21" x14ac:dyDescent="0.2">
      <c r="T38867" s="11"/>
      <c r="U38867" s="11"/>
    </row>
    <row r="38868" spans="20:21" x14ac:dyDescent="0.2">
      <c r="T38868" s="11"/>
      <c r="U38868" s="11"/>
    </row>
    <row r="38869" spans="20:21" x14ac:dyDescent="0.2">
      <c r="T38869" s="11"/>
      <c r="U38869" s="11"/>
    </row>
    <row r="38870" spans="20:21" x14ac:dyDescent="0.2">
      <c r="T38870" s="11"/>
      <c r="U38870" s="11"/>
    </row>
    <row r="38871" spans="20:21" x14ac:dyDescent="0.2">
      <c r="T38871" s="11"/>
      <c r="U38871" s="11"/>
    </row>
    <row r="38872" spans="20:21" x14ac:dyDescent="0.2">
      <c r="T38872" s="11"/>
      <c r="U38872" s="11"/>
    </row>
    <row r="38873" spans="20:21" x14ac:dyDescent="0.2">
      <c r="T38873" s="11"/>
      <c r="U38873" s="11"/>
    </row>
    <row r="38874" spans="20:21" x14ac:dyDescent="0.2">
      <c r="T38874" s="11"/>
      <c r="U38874" s="11"/>
    </row>
    <row r="38875" spans="20:21" x14ac:dyDescent="0.2">
      <c r="T38875" s="11"/>
      <c r="U38875" s="11"/>
    </row>
    <row r="38876" spans="20:21" x14ac:dyDescent="0.2">
      <c r="T38876" s="11"/>
      <c r="U38876" s="11"/>
    </row>
    <row r="38877" spans="20:21" x14ac:dyDescent="0.2">
      <c r="T38877" s="11"/>
      <c r="U38877" s="11"/>
    </row>
    <row r="38878" spans="20:21" x14ac:dyDescent="0.2">
      <c r="T38878" s="11"/>
      <c r="U38878" s="11"/>
    </row>
    <row r="38879" spans="20:21" x14ac:dyDescent="0.2">
      <c r="T38879" s="11"/>
      <c r="U38879" s="11"/>
    </row>
    <row r="38880" spans="20:21" x14ac:dyDescent="0.2">
      <c r="T38880" s="11"/>
      <c r="U38880" s="11"/>
    </row>
    <row r="38881" spans="20:21" x14ac:dyDescent="0.2">
      <c r="T38881" s="11"/>
      <c r="U38881" s="11"/>
    </row>
    <row r="38882" spans="20:21" x14ac:dyDescent="0.2">
      <c r="T38882" s="11"/>
      <c r="U38882" s="11"/>
    </row>
    <row r="38883" spans="20:21" x14ac:dyDescent="0.2">
      <c r="T38883" s="11"/>
      <c r="U38883" s="11"/>
    </row>
    <row r="38884" spans="20:21" x14ac:dyDescent="0.2">
      <c r="T38884" s="11"/>
      <c r="U38884" s="11"/>
    </row>
    <row r="38885" spans="20:21" x14ac:dyDescent="0.2">
      <c r="T38885" s="11"/>
      <c r="U38885" s="11"/>
    </row>
    <row r="38886" spans="20:21" x14ac:dyDescent="0.2">
      <c r="T38886" s="11"/>
      <c r="U38886" s="11"/>
    </row>
    <row r="38887" spans="20:21" x14ac:dyDescent="0.2">
      <c r="T38887" s="11"/>
      <c r="U38887" s="11"/>
    </row>
    <row r="38888" spans="20:21" x14ac:dyDescent="0.2">
      <c r="T38888" s="11"/>
      <c r="U38888" s="11"/>
    </row>
    <row r="38889" spans="20:21" x14ac:dyDescent="0.2">
      <c r="T38889" s="11"/>
      <c r="U38889" s="11"/>
    </row>
    <row r="38890" spans="20:21" x14ac:dyDescent="0.2">
      <c r="T38890" s="11"/>
      <c r="U38890" s="11"/>
    </row>
    <row r="38891" spans="20:21" x14ac:dyDescent="0.2">
      <c r="T38891" s="11"/>
      <c r="U38891" s="11"/>
    </row>
    <row r="38892" spans="20:21" x14ac:dyDescent="0.2">
      <c r="T38892" s="11"/>
      <c r="U38892" s="11"/>
    </row>
    <row r="38893" spans="20:21" x14ac:dyDescent="0.2">
      <c r="T38893" s="11"/>
      <c r="U38893" s="11"/>
    </row>
    <row r="38894" spans="20:21" x14ac:dyDescent="0.2">
      <c r="T38894" s="11"/>
      <c r="U38894" s="11"/>
    </row>
    <row r="38895" spans="20:21" x14ac:dyDescent="0.2">
      <c r="T38895" s="11"/>
      <c r="U38895" s="11"/>
    </row>
    <row r="38896" spans="20:21" x14ac:dyDescent="0.2">
      <c r="T38896" s="11"/>
      <c r="U38896" s="11"/>
    </row>
    <row r="38897" spans="20:21" x14ac:dyDescent="0.2">
      <c r="T38897" s="11"/>
      <c r="U38897" s="11"/>
    </row>
    <row r="38898" spans="20:21" x14ac:dyDescent="0.2">
      <c r="T38898" s="11"/>
      <c r="U38898" s="11"/>
    </row>
    <row r="38899" spans="20:21" x14ac:dyDescent="0.2">
      <c r="T38899" s="11"/>
      <c r="U38899" s="11"/>
    </row>
    <row r="38900" spans="20:21" x14ac:dyDescent="0.2">
      <c r="T38900" s="11"/>
      <c r="U38900" s="11"/>
    </row>
    <row r="38901" spans="20:21" x14ac:dyDescent="0.2">
      <c r="T38901" s="11"/>
      <c r="U38901" s="11"/>
    </row>
    <row r="38902" spans="20:21" x14ac:dyDescent="0.2">
      <c r="T38902" s="11"/>
      <c r="U38902" s="11"/>
    </row>
    <row r="38903" spans="20:21" x14ac:dyDescent="0.2">
      <c r="T38903" s="11"/>
      <c r="U38903" s="11"/>
    </row>
    <row r="38904" spans="20:21" x14ac:dyDescent="0.2">
      <c r="T38904" s="11"/>
      <c r="U38904" s="11"/>
    </row>
    <row r="38905" spans="20:21" x14ac:dyDescent="0.2">
      <c r="T38905" s="11"/>
      <c r="U38905" s="11"/>
    </row>
    <row r="38906" spans="20:21" x14ac:dyDescent="0.2">
      <c r="T38906" s="11"/>
      <c r="U38906" s="11"/>
    </row>
    <row r="38907" spans="20:21" x14ac:dyDescent="0.2">
      <c r="T38907" s="11"/>
      <c r="U38907" s="11"/>
    </row>
    <row r="38908" spans="20:21" x14ac:dyDescent="0.2">
      <c r="T38908" s="11"/>
      <c r="U38908" s="11"/>
    </row>
    <row r="38909" spans="20:21" x14ac:dyDescent="0.2">
      <c r="T38909" s="11"/>
      <c r="U38909" s="11"/>
    </row>
    <row r="38910" spans="20:21" x14ac:dyDescent="0.2">
      <c r="T38910" s="11"/>
      <c r="U38910" s="11"/>
    </row>
    <row r="38911" spans="20:21" x14ac:dyDescent="0.2">
      <c r="T38911" s="11"/>
      <c r="U38911" s="11"/>
    </row>
    <row r="38912" spans="20:21" x14ac:dyDescent="0.2">
      <c r="T38912" s="11"/>
      <c r="U38912" s="11"/>
    </row>
    <row r="38913" spans="20:21" x14ac:dyDescent="0.2">
      <c r="T38913" s="11"/>
      <c r="U38913" s="11"/>
    </row>
    <row r="38914" spans="20:21" x14ac:dyDescent="0.2">
      <c r="T38914" s="11"/>
      <c r="U38914" s="11"/>
    </row>
    <row r="38915" spans="20:21" x14ac:dyDescent="0.2">
      <c r="T38915" s="11"/>
      <c r="U38915" s="11"/>
    </row>
    <row r="38916" spans="20:21" x14ac:dyDescent="0.2">
      <c r="T38916" s="11"/>
      <c r="U38916" s="11"/>
    </row>
    <row r="38917" spans="20:21" x14ac:dyDescent="0.2">
      <c r="T38917" s="11"/>
      <c r="U38917" s="11"/>
    </row>
    <row r="38918" spans="20:21" x14ac:dyDescent="0.2">
      <c r="T38918" s="11"/>
      <c r="U38918" s="11"/>
    </row>
    <row r="38919" spans="20:21" x14ac:dyDescent="0.2">
      <c r="T38919" s="11"/>
      <c r="U38919" s="11"/>
    </row>
    <row r="38920" spans="20:21" x14ac:dyDescent="0.2">
      <c r="T38920" s="11"/>
      <c r="U38920" s="11"/>
    </row>
    <row r="38921" spans="20:21" x14ac:dyDescent="0.2">
      <c r="T38921" s="11"/>
      <c r="U38921" s="11"/>
    </row>
    <row r="38922" spans="20:21" x14ac:dyDescent="0.2">
      <c r="T38922" s="11"/>
      <c r="U38922" s="11"/>
    </row>
    <row r="38923" spans="20:21" x14ac:dyDescent="0.2">
      <c r="T38923" s="11"/>
      <c r="U38923" s="11"/>
    </row>
    <row r="38924" spans="20:21" x14ac:dyDescent="0.2">
      <c r="T38924" s="11"/>
      <c r="U38924" s="11"/>
    </row>
    <row r="38925" spans="20:21" x14ac:dyDescent="0.2">
      <c r="T38925" s="11"/>
      <c r="U38925" s="11"/>
    </row>
    <row r="38926" spans="20:21" x14ac:dyDescent="0.2">
      <c r="T38926" s="11"/>
      <c r="U38926" s="11"/>
    </row>
    <row r="38927" spans="20:21" x14ac:dyDescent="0.2">
      <c r="T38927" s="11"/>
      <c r="U38927" s="11"/>
    </row>
    <row r="38928" spans="20:21" x14ac:dyDescent="0.2">
      <c r="T38928" s="11"/>
      <c r="U38928" s="11"/>
    </row>
    <row r="38929" spans="20:21" x14ac:dyDescent="0.2">
      <c r="T38929" s="11"/>
      <c r="U38929" s="11"/>
    </row>
    <row r="38930" spans="20:21" x14ac:dyDescent="0.2">
      <c r="T38930" s="11"/>
      <c r="U38930" s="11"/>
    </row>
    <row r="38931" spans="20:21" x14ac:dyDescent="0.2">
      <c r="T38931" s="11"/>
      <c r="U38931" s="11"/>
    </row>
    <row r="38932" spans="20:21" x14ac:dyDescent="0.2">
      <c r="T38932" s="11"/>
      <c r="U38932" s="11"/>
    </row>
    <row r="38933" spans="20:21" x14ac:dyDescent="0.2">
      <c r="T38933" s="11"/>
      <c r="U38933" s="11"/>
    </row>
    <row r="38934" spans="20:21" x14ac:dyDescent="0.2">
      <c r="T38934" s="11"/>
      <c r="U38934" s="11"/>
    </row>
    <row r="38935" spans="20:21" x14ac:dyDescent="0.2">
      <c r="T38935" s="11"/>
      <c r="U38935" s="11"/>
    </row>
    <row r="38936" spans="20:21" x14ac:dyDescent="0.2">
      <c r="T38936" s="11"/>
      <c r="U38936" s="11"/>
    </row>
    <row r="38937" spans="20:21" x14ac:dyDescent="0.2">
      <c r="T38937" s="11"/>
      <c r="U38937" s="11"/>
    </row>
    <row r="38938" spans="20:21" x14ac:dyDescent="0.2">
      <c r="T38938" s="11"/>
      <c r="U38938" s="11"/>
    </row>
    <row r="38939" spans="20:21" x14ac:dyDescent="0.2">
      <c r="T38939" s="11"/>
      <c r="U38939" s="11"/>
    </row>
    <row r="38940" spans="20:21" x14ac:dyDescent="0.2">
      <c r="T38940" s="11"/>
      <c r="U38940" s="11"/>
    </row>
    <row r="38941" spans="20:21" x14ac:dyDescent="0.2">
      <c r="T38941" s="11"/>
      <c r="U38941" s="11"/>
    </row>
    <row r="38942" spans="20:21" x14ac:dyDescent="0.2">
      <c r="T38942" s="11"/>
      <c r="U38942" s="11"/>
    </row>
    <row r="38943" spans="20:21" x14ac:dyDescent="0.2">
      <c r="T38943" s="11"/>
      <c r="U38943" s="11"/>
    </row>
    <row r="38944" spans="20:21" x14ac:dyDescent="0.2">
      <c r="T38944" s="11"/>
      <c r="U38944" s="11"/>
    </row>
    <row r="38945" spans="20:21" x14ac:dyDescent="0.2">
      <c r="T38945" s="11"/>
      <c r="U38945" s="11"/>
    </row>
    <row r="38946" spans="20:21" x14ac:dyDescent="0.2">
      <c r="T38946" s="11"/>
      <c r="U38946" s="11"/>
    </row>
    <row r="38947" spans="20:21" x14ac:dyDescent="0.2">
      <c r="T38947" s="11"/>
      <c r="U38947" s="11"/>
    </row>
    <row r="38948" spans="20:21" x14ac:dyDescent="0.2">
      <c r="T38948" s="11"/>
      <c r="U38948" s="11"/>
    </row>
    <row r="38949" spans="20:21" x14ac:dyDescent="0.2">
      <c r="T38949" s="11"/>
      <c r="U38949" s="11"/>
    </row>
    <row r="38950" spans="20:21" x14ac:dyDescent="0.2">
      <c r="T38950" s="11"/>
      <c r="U38950" s="11"/>
    </row>
    <row r="38951" spans="20:21" x14ac:dyDescent="0.2">
      <c r="T38951" s="11"/>
      <c r="U38951" s="11"/>
    </row>
    <row r="38952" spans="20:21" x14ac:dyDescent="0.2">
      <c r="T38952" s="11"/>
      <c r="U38952" s="11"/>
    </row>
    <row r="38953" spans="20:21" x14ac:dyDescent="0.2">
      <c r="T38953" s="11"/>
      <c r="U38953" s="11"/>
    </row>
    <row r="38954" spans="20:21" x14ac:dyDescent="0.2">
      <c r="T38954" s="11"/>
      <c r="U38954" s="11"/>
    </row>
    <row r="38955" spans="20:21" x14ac:dyDescent="0.2">
      <c r="T38955" s="11"/>
      <c r="U38955" s="11"/>
    </row>
    <row r="38956" spans="20:21" x14ac:dyDescent="0.2">
      <c r="T38956" s="11"/>
      <c r="U38956" s="11"/>
    </row>
    <row r="38957" spans="20:21" x14ac:dyDescent="0.2">
      <c r="T38957" s="11"/>
      <c r="U38957" s="11"/>
    </row>
    <row r="38958" spans="20:21" x14ac:dyDescent="0.2">
      <c r="T38958" s="11"/>
      <c r="U38958" s="11"/>
    </row>
    <row r="38959" spans="20:21" x14ac:dyDescent="0.2">
      <c r="T38959" s="11"/>
      <c r="U38959" s="11"/>
    </row>
    <row r="38960" spans="20:21" x14ac:dyDescent="0.2">
      <c r="T38960" s="11"/>
      <c r="U38960" s="11"/>
    </row>
    <row r="38961" spans="20:21" x14ac:dyDescent="0.2">
      <c r="T38961" s="11"/>
      <c r="U38961" s="11"/>
    </row>
    <row r="38962" spans="20:21" x14ac:dyDescent="0.2">
      <c r="T38962" s="11"/>
      <c r="U38962" s="11"/>
    </row>
    <row r="38963" spans="20:21" x14ac:dyDescent="0.2">
      <c r="T38963" s="11"/>
      <c r="U38963" s="11"/>
    </row>
    <row r="38964" spans="20:21" x14ac:dyDescent="0.2">
      <c r="T38964" s="11"/>
      <c r="U38964" s="11"/>
    </row>
    <row r="38965" spans="20:21" x14ac:dyDescent="0.2">
      <c r="T38965" s="11"/>
      <c r="U38965" s="11"/>
    </row>
    <row r="38966" spans="20:21" x14ac:dyDescent="0.2">
      <c r="T38966" s="11"/>
      <c r="U38966" s="11"/>
    </row>
    <row r="38967" spans="20:21" x14ac:dyDescent="0.2">
      <c r="T38967" s="11"/>
      <c r="U38967" s="11"/>
    </row>
    <row r="38968" spans="20:21" x14ac:dyDescent="0.2">
      <c r="T38968" s="11"/>
      <c r="U38968" s="11"/>
    </row>
    <row r="38969" spans="20:21" x14ac:dyDescent="0.2">
      <c r="T38969" s="11"/>
      <c r="U38969" s="11"/>
    </row>
    <row r="38970" spans="20:21" x14ac:dyDescent="0.2">
      <c r="T38970" s="11"/>
      <c r="U38970" s="11"/>
    </row>
    <row r="38971" spans="20:21" x14ac:dyDescent="0.2">
      <c r="T38971" s="11"/>
      <c r="U38971" s="11"/>
    </row>
    <row r="38972" spans="20:21" x14ac:dyDescent="0.2">
      <c r="T38972" s="11"/>
      <c r="U38972" s="11"/>
    </row>
    <row r="38973" spans="20:21" x14ac:dyDescent="0.2">
      <c r="T38973" s="11"/>
      <c r="U38973" s="11"/>
    </row>
    <row r="38974" spans="20:21" x14ac:dyDescent="0.2">
      <c r="T38974" s="11"/>
      <c r="U38974" s="11"/>
    </row>
    <row r="38975" spans="20:21" x14ac:dyDescent="0.2">
      <c r="T38975" s="11"/>
      <c r="U38975" s="11"/>
    </row>
    <row r="38976" spans="20:21" x14ac:dyDescent="0.2">
      <c r="T38976" s="11"/>
      <c r="U38976" s="11"/>
    </row>
    <row r="38977" spans="20:21" x14ac:dyDescent="0.2">
      <c r="T38977" s="11"/>
      <c r="U38977" s="11"/>
    </row>
    <row r="38978" spans="20:21" x14ac:dyDescent="0.2">
      <c r="T38978" s="11"/>
      <c r="U38978" s="11"/>
    </row>
    <row r="38979" spans="20:21" x14ac:dyDescent="0.2">
      <c r="T38979" s="11"/>
      <c r="U38979" s="11"/>
    </row>
    <row r="38980" spans="20:21" x14ac:dyDescent="0.2">
      <c r="T38980" s="11"/>
      <c r="U38980" s="11"/>
    </row>
    <row r="38981" spans="20:21" x14ac:dyDescent="0.2">
      <c r="T38981" s="11"/>
      <c r="U38981" s="11"/>
    </row>
    <row r="38982" spans="20:21" x14ac:dyDescent="0.2">
      <c r="T38982" s="11"/>
      <c r="U38982" s="11"/>
    </row>
    <row r="38983" spans="20:21" x14ac:dyDescent="0.2">
      <c r="T38983" s="11"/>
      <c r="U38983" s="11"/>
    </row>
    <row r="38984" spans="20:21" x14ac:dyDescent="0.2">
      <c r="T38984" s="11"/>
      <c r="U38984" s="11"/>
    </row>
    <row r="38985" spans="20:21" x14ac:dyDescent="0.2">
      <c r="T38985" s="11"/>
      <c r="U38985" s="11"/>
    </row>
    <row r="38986" spans="20:21" x14ac:dyDescent="0.2">
      <c r="T38986" s="11"/>
      <c r="U38986" s="11"/>
    </row>
    <row r="38987" spans="20:21" x14ac:dyDescent="0.2">
      <c r="T38987" s="11"/>
      <c r="U38987" s="11"/>
    </row>
    <row r="38988" spans="20:21" x14ac:dyDescent="0.2">
      <c r="T38988" s="11"/>
      <c r="U38988" s="11"/>
    </row>
    <row r="38989" spans="20:21" x14ac:dyDescent="0.2">
      <c r="T38989" s="11"/>
      <c r="U38989" s="11"/>
    </row>
    <row r="38990" spans="20:21" x14ac:dyDescent="0.2">
      <c r="T38990" s="11"/>
      <c r="U38990" s="11"/>
    </row>
    <row r="38991" spans="20:21" x14ac:dyDescent="0.2">
      <c r="T38991" s="11"/>
      <c r="U38991" s="11"/>
    </row>
    <row r="38992" spans="20:21" x14ac:dyDescent="0.2">
      <c r="T38992" s="11"/>
      <c r="U38992" s="11"/>
    </row>
    <row r="38993" spans="20:21" x14ac:dyDescent="0.2">
      <c r="T38993" s="11"/>
      <c r="U38993" s="11"/>
    </row>
    <row r="38994" spans="20:21" x14ac:dyDescent="0.2">
      <c r="T38994" s="11"/>
      <c r="U38994" s="11"/>
    </row>
    <row r="38995" spans="20:21" x14ac:dyDescent="0.2">
      <c r="T38995" s="11"/>
      <c r="U38995" s="11"/>
    </row>
    <row r="38996" spans="20:21" x14ac:dyDescent="0.2">
      <c r="T38996" s="11"/>
      <c r="U38996" s="11"/>
    </row>
    <row r="38997" spans="20:21" x14ac:dyDescent="0.2">
      <c r="T38997" s="11"/>
      <c r="U38997" s="11"/>
    </row>
    <row r="38998" spans="20:21" x14ac:dyDescent="0.2">
      <c r="T38998" s="11"/>
      <c r="U38998" s="11"/>
    </row>
    <row r="38999" spans="20:21" x14ac:dyDescent="0.2">
      <c r="T38999" s="11"/>
      <c r="U38999" s="11"/>
    </row>
    <row r="39000" spans="20:21" x14ac:dyDescent="0.2">
      <c r="T39000" s="11"/>
      <c r="U39000" s="11"/>
    </row>
    <row r="39001" spans="20:21" x14ac:dyDescent="0.2">
      <c r="T39001" s="11"/>
      <c r="U39001" s="11"/>
    </row>
    <row r="39002" spans="20:21" x14ac:dyDescent="0.2">
      <c r="T39002" s="11"/>
      <c r="U39002" s="11"/>
    </row>
    <row r="39003" spans="20:21" x14ac:dyDescent="0.2">
      <c r="T39003" s="11"/>
      <c r="U39003" s="11"/>
    </row>
    <row r="39004" spans="20:21" x14ac:dyDescent="0.2">
      <c r="T39004" s="11"/>
      <c r="U39004" s="11"/>
    </row>
    <row r="39005" spans="20:21" x14ac:dyDescent="0.2">
      <c r="T39005" s="11"/>
      <c r="U39005" s="11"/>
    </row>
    <row r="39006" spans="20:21" x14ac:dyDescent="0.2">
      <c r="T39006" s="11"/>
      <c r="U39006" s="11"/>
    </row>
    <row r="39007" spans="20:21" x14ac:dyDescent="0.2">
      <c r="T39007" s="11"/>
      <c r="U39007" s="11"/>
    </row>
    <row r="39008" spans="20:21" x14ac:dyDescent="0.2">
      <c r="T39008" s="11"/>
      <c r="U39008" s="11"/>
    </row>
    <row r="39009" spans="20:21" x14ac:dyDescent="0.2">
      <c r="T39009" s="11"/>
      <c r="U39009" s="11"/>
    </row>
    <row r="39010" spans="20:21" x14ac:dyDescent="0.2">
      <c r="T39010" s="11"/>
      <c r="U39010" s="11"/>
    </row>
    <row r="39011" spans="20:21" x14ac:dyDescent="0.2">
      <c r="T39011" s="11"/>
      <c r="U39011" s="11"/>
    </row>
    <row r="39012" spans="20:21" x14ac:dyDescent="0.2">
      <c r="T39012" s="11"/>
      <c r="U39012" s="11"/>
    </row>
    <row r="39013" spans="20:21" x14ac:dyDescent="0.2">
      <c r="T39013" s="11"/>
      <c r="U39013" s="11"/>
    </row>
    <row r="39014" spans="20:21" x14ac:dyDescent="0.2">
      <c r="T39014" s="11"/>
      <c r="U39014" s="11"/>
    </row>
    <row r="39015" spans="20:21" x14ac:dyDescent="0.2">
      <c r="T39015" s="11"/>
      <c r="U39015" s="11"/>
    </row>
    <row r="39016" spans="20:21" x14ac:dyDescent="0.2">
      <c r="T39016" s="11"/>
      <c r="U39016" s="11"/>
    </row>
    <row r="39017" spans="20:21" x14ac:dyDescent="0.2">
      <c r="T39017" s="11"/>
      <c r="U39017" s="11"/>
    </row>
    <row r="39018" spans="20:21" x14ac:dyDescent="0.2">
      <c r="T39018" s="11"/>
      <c r="U39018" s="11"/>
    </row>
    <row r="39019" spans="20:21" x14ac:dyDescent="0.2">
      <c r="T39019" s="11"/>
      <c r="U39019" s="11"/>
    </row>
    <row r="39020" spans="20:21" x14ac:dyDescent="0.2">
      <c r="T39020" s="11"/>
      <c r="U39020" s="11"/>
    </row>
    <row r="39021" spans="20:21" x14ac:dyDescent="0.2">
      <c r="T39021" s="11"/>
      <c r="U39021" s="11"/>
    </row>
    <row r="39022" spans="20:21" x14ac:dyDescent="0.2">
      <c r="T39022" s="11"/>
      <c r="U39022" s="11"/>
    </row>
    <row r="39023" spans="20:21" x14ac:dyDescent="0.2">
      <c r="T39023" s="11"/>
      <c r="U39023" s="11"/>
    </row>
    <row r="39024" spans="20:21" x14ac:dyDescent="0.2">
      <c r="T39024" s="11"/>
      <c r="U39024" s="11"/>
    </row>
    <row r="39025" spans="20:21" x14ac:dyDescent="0.2">
      <c r="T39025" s="11"/>
      <c r="U39025" s="11"/>
    </row>
    <row r="39026" spans="20:21" x14ac:dyDescent="0.2">
      <c r="T39026" s="11"/>
      <c r="U39026" s="11"/>
    </row>
    <row r="39027" spans="20:21" x14ac:dyDescent="0.2">
      <c r="T39027" s="11"/>
      <c r="U39027" s="11"/>
    </row>
    <row r="39028" spans="20:21" x14ac:dyDescent="0.2">
      <c r="T39028" s="11"/>
      <c r="U39028" s="11"/>
    </row>
    <row r="39029" spans="20:21" x14ac:dyDescent="0.2">
      <c r="T39029" s="11"/>
      <c r="U39029" s="11"/>
    </row>
    <row r="39030" spans="20:21" x14ac:dyDescent="0.2">
      <c r="T39030" s="11"/>
      <c r="U39030" s="11"/>
    </row>
    <row r="39031" spans="20:21" x14ac:dyDescent="0.2">
      <c r="T39031" s="11"/>
      <c r="U39031" s="11"/>
    </row>
    <row r="39032" spans="20:21" x14ac:dyDescent="0.2">
      <c r="T39032" s="11"/>
      <c r="U39032" s="11"/>
    </row>
    <row r="39033" spans="20:21" x14ac:dyDescent="0.2">
      <c r="T39033" s="11"/>
      <c r="U39033" s="11"/>
    </row>
    <row r="39034" spans="20:21" x14ac:dyDescent="0.2">
      <c r="T39034" s="11"/>
      <c r="U39034" s="11"/>
    </row>
    <row r="39035" spans="20:21" x14ac:dyDescent="0.2">
      <c r="T39035" s="11"/>
      <c r="U39035" s="11"/>
    </row>
    <row r="39036" spans="20:21" x14ac:dyDescent="0.2">
      <c r="T39036" s="11"/>
      <c r="U39036" s="11"/>
    </row>
    <row r="39037" spans="20:21" x14ac:dyDescent="0.2">
      <c r="T39037" s="11"/>
      <c r="U39037" s="11"/>
    </row>
    <row r="39038" spans="20:21" x14ac:dyDescent="0.2">
      <c r="T39038" s="11"/>
      <c r="U39038" s="11"/>
    </row>
    <row r="39039" spans="20:21" x14ac:dyDescent="0.2">
      <c r="T39039" s="11"/>
      <c r="U39039" s="11"/>
    </row>
    <row r="39040" spans="20:21" x14ac:dyDescent="0.2">
      <c r="T39040" s="11"/>
      <c r="U39040" s="11"/>
    </row>
    <row r="39041" spans="20:21" x14ac:dyDescent="0.2">
      <c r="T39041" s="11"/>
      <c r="U39041" s="11"/>
    </row>
    <row r="39042" spans="20:21" x14ac:dyDescent="0.2">
      <c r="T39042" s="11"/>
      <c r="U39042" s="11"/>
    </row>
    <row r="39043" spans="20:21" x14ac:dyDescent="0.2">
      <c r="T39043" s="11"/>
      <c r="U39043" s="11"/>
    </row>
    <row r="39044" spans="20:21" x14ac:dyDescent="0.2">
      <c r="T39044" s="11"/>
      <c r="U39044" s="11"/>
    </row>
    <row r="39045" spans="20:21" x14ac:dyDescent="0.2">
      <c r="T39045" s="11"/>
      <c r="U39045" s="11"/>
    </row>
    <row r="39046" spans="20:21" x14ac:dyDescent="0.2">
      <c r="T39046" s="11"/>
      <c r="U39046" s="11"/>
    </row>
    <row r="39047" spans="20:21" x14ac:dyDescent="0.2">
      <c r="T39047" s="11"/>
      <c r="U39047" s="11"/>
    </row>
    <row r="39048" spans="20:21" x14ac:dyDescent="0.2">
      <c r="T39048" s="11"/>
      <c r="U39048" s="11"/>
    </row>
    <row r="39049" spans="20:21" x14ac:dyDescent="0.2">
      <c r="T39049" s="11"/>
      <c r="U39049" s="11"/>
    </row>
    <row r="39050" spans="20:21" x14ac:dyDescent="0.2">
      <c r="T39050" s="11"/>
      <c r="U39050" s="11"/>
    </row>
    <row r="39051" spans="20:21" x14ac:dyDescent="0.2">
      <c r="T39051" s="11"/>
      <c r="U39051" s="11"/>
    </row>
    <row r="39052" spans="20:21" x14ac:dyDescent="0.2">
      <c r="T39052" s="11"/>
      <c r="U39052" s="11"/>
    </row>
    <row r="39053" spans="20:21" x14ac:dyDescent="0.2">
      <c r="T39053" s="11"/>
      <c r="U39053" s="11"/>
    </row>
    <row r="39054" spans="20:21" x14ac:dyDescent="0.2">
      <c r="T39054" s="11"/>
      <c r="U39054" s="11"/>
    </row>
    <row r="39055" spans="20:21" x14ac:dyDescent="0.2">
      <c r="T39055" s="11"/>
      <c r="U39055" s="11"/>
    </row>
    <row r="39056" spans="20:21" x14ac:dyDescent="0.2">
      <c r="T39056" s="11"/>
      <c r="U39056" s="11"/>
    </row>
    <row r="39057" spans="20:21" x14ac:dyDescent="0.2">
      <c r="T39057" s="11"/>
      <c r="U39057" s="11"/>
    </row>
    <row r="39058" spans="20:21" x14ac:dyDescent="0.2">
      <c r="T39058" s="11"/>
      <c r="U39058" s="11"/>
    </row>
    <row r="39059" spans="20:21" x14ac:dyDescent="0.2">
      <c r="T39059" s="11"/>
      <c r="U39059" s="11"/>
    </row>
    <row r="39060" spans="20:21" x14ac:dyDescent="0.2">
      <c r="T39060" s="11"/>
      <c r="U39060" s="11"/>
    </row>
    <row r="39061" spans="20:21" x14ac:dyDescent="0.2">
      <c r="T39061" s="11"/>
      <c r="U39061" s="11"/>
    </row>
    <row r="39062" spans="20:21" x14ac:dyDescent="0.2">
      <c r="T39062" s="11"/>
      <c r="U39062" s="11"/>
    </row>
    <row r="39063" spans="20:21" x14ac:dyDescent="0.2">
      <c r="T39063" s="11"/>
      <c r="U39063" s="11"/>
    </row>
    <row r="39064" spans="20:21" x14ac:dyDescent="0.2">
      <c r="T39064" s="11"/>
      <c r="U39064" s="11"/>
    </row>
    <row r="39065" spans="20:21" x14ac:dyDescent="0.2">
      <c r="T39065" s="11"/>
      <c r="U39065" s="11"/>
    </row>
    <row r="39066" spans="20:21" x14ac:dyDescent="0.2">
      <c r="T39066" s="11"/>
      <c r="U39066" s="11"/>
    </row>
    <row r="39067" spans="20:21" x14ac:dyDescent="0.2">
      <c r="T39067" s="11"/>
      <c r="U39067" s="11"/>
    </row>
    <row r="39068" spans="20:21" x14ac:dyDescent="0.2">
      <c r="T39068" s="11"/>
      <c r="U39068" s="11"/>
    </row>
    <row r="39069" spans="20:21" x14ac:dyDescent="0.2">
      <c r="T39069" s="11"/>
      <c r="U39069" s="11"/>
    </row>
    <row r="39070" spans="20:21" x14ac:dyDescent="0.2">
      <c r="T39070" s="11"/>
      <c r="U39070" s="11"/>
    </row>
    <row r="39071" spans="20:21" x14ac:dyDescent="0.2">
      <c r="T39071" s="11"/>
      <c r="U39071" s="11"/>
    </row>
    <row r="39072" spans="20:21" x14ac:dyDescent="0.2">
      <c r="T39072" s="11"/>
      <c r="U39072" s="11"/>
    </row>
    <row r="39073" spans="20:21" x14ac:dyDescent="0.2">
      <c r="T39073" s="11"/>
      <c r="U39073" s="11"/>
    </row>
    <row r="39074" spans="20:21" x14ac:dyDescent="0.2">
      <c r="T39074" s="11"/>
      <c r="U39074" s="11"/>
    </row>
    <row r="39075" spans="20:21" x14ac:dyDescent="0.2">
      <c r="T39075" s="11"/>
      <c r="U39075" s="11"/>
    </row>
    <row r="39076" spans="20:21" x14ac:dyDescent="0.2">
      <c r="T39076" s="11"/>
      <c r="U39076" s="11"/>
    </row>
    <row r="39077" spans="20:21" x14ac:dyDescent="0.2">
      <c r="T39077" s="11"/>
      <c r="U39077" s="11"/>
    </row>
    <row r="39078" spans="20:21" x14ac:dyDescent="0.2">
      <c r="T39078" s="11"/>
      <c r="U39078" s="11"/>
    </row>
    <row r="39079" spans="20:21" x14ac:dyDescent="0.2">
      <c r="T39079" s="11"/>
      <c r="U39079" s="11"/>
    </row>
    <row r="39080" spans="20:21" x14ac:dyDescent="0.2">
      <c r="T39080" s="11"/>
      <c r="U39080" s="11"/>
    </row>
    <row r="39081" spans="20:21" x14ac:dyDescent="0.2">
      <c r="T39081" s="11"/>
      <c r="U39081" s="11"/>
    </row>
    <row r="39082" spans="20:21" x14ac:dyDescent="0.2">
      <c r="T39082" s="11"/>
      <c r="U39082" s="11"/>
    </row>
    <row r="39083" spans="20:21" x14ac:dyDescent="0.2">
      <c r="T39083" s="11"/>
      <c r="U39083" s="11"/>
    </row>
    <row r="39084" spans="20:21" x14ac:dyDescent="0.2">
      <c r="T39084" s="11"/>
      <c r="U39084" s="11"/>
    </row>
    <row r="39085" spans="20:21" x14ac:dyDescent="0.2">
      <c r="T39085" s="11"/>
      <c r="U39085" s="11"/>
    </row>
    <row r="39086" spans="20:21" x14ac:dyDescent="0.2">
      <c r="T39086" s="11"/>
      <c r="U39086" s="11"/>
    </row>
    <row r="39087" spans="20:21" x14ac:dyDescent="0.2">
      <c r="T39087" s="11"/>
      <c r="U39087" s="11"/>
    </row>
    <row r="39088" spans="20:21" x14ac:dyDescent="0.2">
      <c r="T39088" s="11"/>
      <c r="U39088" s="11"/>
    </row>
    <row r="39089" spans="20:21" x14ac:dyDescent="0.2">
      <c r="T39089" s="11"/>
      <c r="U39089" s="11"/>
    </row>
    <row r="39090" spans="20:21" x14ac:dyDescent="0.2">
      <c r="T39090" s="11"/>
      <c r="U39090" s="11"/>
    </row>
    <row r="39091" spans="20:21" x14ac:dyDescent="0.2">
      <c r="T39091" s="11"/>
      <c r="U39091" s="11"/>
    </row>
    <row r="39092" spans="20:21" x14ac:dyDescent="0.2">
      <c r="T39092" s="11"/>
      <c r="U39092" s="11"/>
    </row>
    <row r="39093" spans="20:21" x14ac:dyDescent="0.2">
      <c r="T39093" s="11"/>
      <c r="U39093" s="11"/>
    </row>
    <row r="39094" spans="20:21" x14ac:dyDescent="0.2">
      <c r="T39094" s="11"/>
      <c r="U39094" s="11"/>
    </row>
    <row r="39095" spans="20:21" x14ac:dyDescent="0.2">
      <c r="T39095" s="11"/>
      <c r="U39095" s="11"/>
    </row>
    <row r="39096" spans="20:21" x14ac:dyDescent="0.2">
      <c r="T39096" s="11"/>
      <c r="U39096" s="11"/>
    </row>
    <row r="39097" spans="20:21" x14ac:dyDescent="0.2">
      <c r="T39097" s="11"/>
      <c r="U39097" s="11"/>
    </row>
    <row r="39098" spans="20:21" x14ac:dyDescent="0.2">
      <c r="T39098" s="11"/>
      <c r="U39098" s="11"/>
    </row>
    <row r="39099" spans="20:21" x14ac:dyDescent="0.2">
      <c r="T39099" s="11"/>
      <c r="U39099" s="11"/>
    </row>
    <row r="39100" spans="20:21" x14ac:dyDescent="0.2">
      <c r="T39100" s="11"/>
      <c r="U39100" s="11"/>
    </row>
    <row r="39101" spans="20:21" x14ac:dyDescent="0.2">
      <c r="T39101" s="11"/>
      <c r="U39101" s="11"/>
    </row>
    <row r="39102" spans="20:21" x14ac:dyDescent="0.2">
      <c r="T39102" s="11"/>
      <c r="U39102" s="11"/>
    </row>
    <row r="39103" spans="20:21" x14ac:dyDescent="0.2">
      <c r="T39103" s="11"/>
      <c r="U39103" s="11"/>
    </row>
    <row r="39104" spans="20:21" x14ac:dyDescent="0.2">
      <c r="T39104" s="11"/>
      <c r="U39104" s="11"/>
    </row>
    <row r="39105" spans="20:21" x14ac:dyDescent="0.2">
      <c r="T39105" s="11"/>
      <c r="U39105" s="11"/>
    </row>
    <row r="39106" spans="20:21" x14ac:dyDescent="0.2">
      <c r="T39106" s="11"/>
      <c r="U39106" s="11"/>
    </row>
    <row r="39107" spans="20:21" x14ac:dyDescent="0.2">
      <c r="T39107" s="11"/>
      <c r="U39107" s="11"/>
    </row>
    <row r="39108" spans="20:21" x14ac:dyDescent="0.2">
      <c r="T39108" s="11"/>
      <c r="U39108" s="11"/>
    </row>
    <row r="39109" spans="20:21" x14ac:dyDescent="0.2">
      <c r="T39109" s="11"/>
      <c r="U39109" s="11"/>
    </row>
    <row r="39110" spans="20:21" x14ac:dyDescent="0.2">
      <c r="T39110" s="11"/>
      <c r="U39110" s="11"/>
    </row>
    <row r="39111" spans="20:21" x14ac:dyDescent="0.2">
      <c r="T39111" s="11"/>
      <c r="U39111" s="11"/>
    </row>
    <row r="39112" spans="20:21" x14ac:dyDescent="0.2">
      <c r="T39112" s="11"/>
      <c r="U39112" s="11"/>
    </row>
    <row r="39113" spans="20:21" x14ac:dyDescent="0.2">
      <c r="T39113" s="11"/>
      <c r="U39113" s="11"/>
    </row>
    <row r="39114" spans="20:21" x14ac:dyDescent="0.2">
      <c r="T39114" s="11"/>
      <c r="U39114" s="11"/>
    </row>
    <row r="39115" spans="20:21" x14ac:dyDescent="0.2">
      <c r="T39115" s="11"/>
      <c r="U39115" s="11"/>
    </row>
    <row r="39116" spans="20:21" x14ac:dyDescent="0.2">
      <c r="T39116" s="11"/>
      <c r="U39116" s="11"/>
    </row>
    <row r="39117" spans="20:21" x14ac:dyDescent="0.2">
      <c r="T39117" s="11"/>
      <c r="U39117" s="11"/>
    </row>
    <row r="39118" spans="20:21" x14ac:dyDescent="0.2">
      <c r="T39118" s="11"/>
      <c r="U39118" s="11"/>
    </row>
    <row r="39119" spans="20:21" x14ac:dyDescent="0.2">
      <c r="T39119" s="11"/>
      <c r="U39119" s="11"/>
    </row>
    <row r="39120" spans="20:21" x14ac:dyDescent="0.2">
      <c r="T39120" s="11"/>
      <c r="U39120" s="11"/>
    </row>
    <row r="39121" spans="20:21" x14ac:dyDescent="0.2">
      <c r="T39121" s="11"/>
      <c r="U39121" s="11"/>
    </row>
    <row r="39122" spans="20:21" x14ac:dyDescent="0.2">
      <c r="T39122" s="11"/>
      <c r="U39122" s="11"/>
    </row>
    <row r="39123" spans="20:21" x14ac:dyDescent="0.2">
      <c r="T39123" s="11"/>
      <c r="U39123" s="11"/>
    </row>
    <row r="39124" spans="20:21" x14ac:dyDescent="0.2">
      <c r="T39124" s="11"/>
      <c r="U39124" s="11"/>
    </row>
    <row r="39125" spans="20:21" x14ac:dyDescent="0.2">
      <c r="T39125" s="11"/>
      <c r="U39125" s="11"/>
    </row>
    <row r="39126" spans="20:21" x14ac:dyDescent="0.2">
      <c r="T39126" s="11"/>
      <c r="U39126" s="11"/>
    </row>
    <row r="39127" spans="20:21" x14ac:dyDescent="0.2">
      <c r="T39127" s="11"/>
      <c r="U39127" s="11"/>
    </row>
    <row r="39128" spans="20:21" x14ac:dyDescent="0.2">
      <c r="T39128" s="11"/>
      <c r="U39128" s="11"/>
    </row>
    <row r="39129" spans="20:21" x14ac:dyDescent="0.2">
      <c r="T39129" s="11"/>
      <c r="U39129" s="11"/>
    </row>
    <row r="39130" spans="20:21" x14ac:dyDescent="0.2">
      <c r="T39130" s="11"/>
      <c r="U39130" s="11"/>
    </row>
    <row r="39131" spans="20:21" x14ac:dyDescent="0.2">
      <c r="T39131" s="11"/>
      <c r="U39131" s="11"/>
    </row>
    <row r="39132" spans="20:21" x14ac:dyDescent="0.2">
      <c r="T39132" s="11"/>
      <c r="U39132" s="11"/>
    </row>
    <row r="39133" spans="20:21" x14ac:dyDescent="0.2">
      <c r="T39133" s="11"/>
      <c r="U39133" s="11"/>
    </row>
    <row r="39134" spans="20:21" x14ac:dyDescent="0.2">
      <c r="T39134" s="11"/>
      <c r="U39134" s="11"/>
    </row>
    <row r="39135" spans="20:21" x14ac:dyDescent="0.2">
      <c r="T39135" s="11"/>
      <c r="U39135" s="11"/>
    </row>
    <row r="39136" spans="20:21" x14ac:dyDescent="0.2">
      <c r="T39136" s="11"/>
      <c r="U39136" s="11"/>
    </row>
    <row r="39137" spans="20:21" x14ac:dyDescent="0.2">
      <c r="T39137" s="11"/>
      <c r="U39137" s="11"/>
    </row>
    <row r="39138" spans="20:21" x14ac:dyDescent="0.2">
      <c r="T39138" s="11"/>
      <c r="U39138" s="11"/>
    </row>
    <row r="39139" spans="20:21" x14ac:dyDescent="0.2">
      <c r="T39139" s="11"/>
      <c r="U39139" s="11"/>
    </row>
    <row r="39140" spans="20:21" x14ac:dyDescent="0.2">
      <c r="T39140" s="11"/>
      <c r="U39140" s="11"/>
    </row>
    <row r="39141" spans="20:21" x14ac:dyDescent="0.2">
      <c r="T39141" s="11"/>
      <c r="U39141" s="11"/>
    </row>
    <row r="39142" spans="20:21" x14ac:dyDescent="0.2">
      <c r="T39142" s="11"/>
      <c r="U39142" s="11"/>
    </row>
    <row r="39143" spans="20:21" x14ac:dyDescent="0.2">
      <c r="T39143" s="11"/>
      <c r="U39143" s="11"/>
    </row>
    <row r="39144" spans="20:21" x14ac:dyDescent="0.2">
      <c r="T39144" s="11"/>
      <c r="U39144" s="11"/>
    </row>
    <row r="39145" spans="20:21" x14ac:dyDescent="0.2">
      <c r="T39145" s="11"/>
      <c r="U39145" s="11"/>
    </row>
    <row r="39146" spans="20:21" x14ac:dyDescent="0.2">
      <c r="T39146" s="11"/>
      <c r="U39146" s="11"/>
    </row>
    <row r="39147" spans="20:21" x14ac:dyDescent="0.2">
      <c r="T39147" s="11"/>
      <c r="U39147" s="11"/>
    </row>
    <row r="39148" spans="20:21" x14ac:dyDescent="0.2">
      <c r="T39148" s="11"/>
      <c r="U39148" s="11"/>
    </row>
    <row r="39149" spans="20:21" x14ac:dyDescent="0.2">
      <c r="T39149" s="11"/>
      <c r="U39149" s="11"/>
    </row>
    <row r="39150" spans="20:21" x14ac:dyDescent="0.2">
      <c r="T39150" s="11"/>
      <c r="U39150" s="11"/>
    </row>
    <row r="39151" spans="20:21" x14ac:dyDescent="0.2">
      <c r="T39151" s="11"/>
      <c r="U39151" s="11"/>
    </row>
    <row r="39152" spans="20:21" x14ac:dyDescent="0.2">
      <c r="T39152" s="11"/>
      <c r="U39152" s="11"/>
    </row>
    <row r="39153" spans="20:21" x14ac:dyDescent="0.2">
      <c r="T39153" s="11"/>
      <c r="U39153" s="11"/>
    </row>
    <row r="39154" spans="20:21" x14ac:dyDescent="0.2">
      <c r="T39154" s="11"/>
      <c r="U39154" s="11"/>
    </row>
    <row r="39155" spans="20:21" x14ac:dyDescent="0.2">
      <c r="T39155" s="11"/>
      <c r="U39155" s="11"/>
    </row>
    <row r="39156" spans="20:21" x14ac:dyDescent="0.2">
      <c r="T39156" s="11"/>
      <c r="U39156" s="11"/>
    </row>
    <row r="39157" spans="20:21" x14ac:dyDescent="0.2">
      <c r="T39157" s="11"/>
      <c r="U39157" s="11"/>
    </row>
    <row r="39158" spans="20:21" x14ac:dyDescent="0.2">
      <c r="T39158" s="11"/>
      <c r="U39158" s="11"/>
    </row>
    <row r="39159" spans="20:21" x14ac:dyDescent="0.2">
      <c r="T39159" s="11"/>
      <c r="U39159" s="11"/>
    </row>
    <row r="39160" spans="20:21" x14ac:dyDescent="0.2">
      <c r="T39160" s="11"/>
      <c r="U39160" s="11"/>
    </row>
    <row r="39161" spans="20:21" x14ac:dyDescent="0.2">
      <c r="T39161" s="11"/>
      <c r="U39161" s="11"/>
    </row>
    <row r="39162" spans="20:21" x14ac:dyDescent="0.2">
      <c r="T39162" s="11"/>
      <c r="U39162" s="11"/>
    </row>
    <row r="39163" spans="20:21" x14ac:dyDescent="0.2">
      <c r="T39163" s="11"/>
      <c r="U39163" s="11"/>
    </row>
    <row r="39164" spans="20:21" x14ac:dyDescent="0.2">
      <c r="T39164" s="11"/>
      <c r="U39164" s="11"/>
    </row>
    <row r="39165" spans="20:21" x14ac:dyDescent="0.2">
      <c r="T39165" s="11"/>
      <c r="U39165" s="11"/>
    </row>
    <row r="39166" spans="20:21" x14ac:dyDescent="0.2">
      <c r="T39166" s="11"/>
      <c r="U39166" s="11"/>
    </row>
    <row r="39167" spans="20:21" x14ac:dyDescent="0.2">
      <c r="T39167" s="11"/>
      <c r="U39167" s="11"/>
    </row>
    <row r="39168" spans="20:21" x14ac:dyDescent="0.2">
      <c r="T39168" s="11"/>
      <c r="U39168" s="11"/>
    </row>
    <row r="39169" spans="20:21" x14ac:dyDescent="0.2">
      <c r="T39169" s="11"/>
      <c r="U39169" s="11"/>
    </row>
    <row r="39170" spans="20:21" x14ac:dyDescent="0.2">
      <c r="T39170" s="11"/>
      <c r="U39170" s="11"/>
    </row>
    <row r="39171" spans="20:21" x14ac:dyDescent="0.2">
      <c r="T39171" s="11"/>
      <c r="U39171" s="11"/>
    </row>
    <row r="39172" spans="20:21" x14ac:dyDescent="0.2">
      <c r="T39172" s="11"/>
      <c r="U39172" s="11"/>
    </row>
    <row r="39173" spans="20:21" x14ac:dyDescent="0.2">
      <c r="T39173" s="11"/>
      <c r="U39173" s="11"/>
    </row>
    <row r="39174" spans="20:21" x14ac:dyDescent="0.2">
      <c r="T39174" s="11"/>
      <c r="U39174" s="11"/>
    </row>
    <row r="39175" spans="20:21" x14ac:dyDescent="0.2">
      <c r="T39175" s="11"/>
      <c r="U39175" s="11"/>
    </row>
    <row r="39176" spans="20:21" x14ac:dyDescent="0.2">
      <c r="T39176" s="11"/>
      <c r="U39176" s="11"/>
    </row>
    <row r="39177" spans="20:21" x14ac:dyDescent="0.2">
      <c r="T39177" s="11"/>
      <c r="U39177" s="11"/>
    </row>
    <row r="39178" spans="20:21" x14ac:dyDescent="0.2">
      <c r="T39178" s="11"/>
      <c r="U39178" s="11"/>
    </row>
    <row r="39179" spans="20:21" x14ac:dyDescent="0.2">
      <c r="T39179" s="11"/>
      <c r="U39179" s="11"/>
    </row>
    <row r="39180" spans="20:21" x14ac:dyDescent="0.2">
      <c r="T39180" s="11"/>
      <c r="U39180" s="11"/>
    </row>
    <row r="39181" spans="20:21" x14ac:dyDescent="0.2">
      <c r="T39181" s="11"/>
      <c r="U39181" s="11"/>
    </row>
    <row r="39182" spans="20:21" x14ac:dyDescent="0.2">
      <c r="T39182" s="11"/>
      <c r="U39182" s="11"/>
    </row>
    <row r="39183" spans="20:21" x14ac:dyDescent="0.2">
      <c r="T39183" s="11"/>
      <c r="U39183" s="11"/>
    </row>
    <row r="39184" spans="20:21" x14ac:dyDescent="0.2">
      <c r="T39184" s="11"/>
      <c r="U39184" s="11"/>
    </row>
    <row r="39185" spans="20:21" x14ac:dyDescent="0.2">
      <c r="T39185" s="11"/>
      <c r="U39185" s="11"/>
    </row>
    <row r="39186" spans="20:21" x14ac:dyDescent="0.2">
      <c r="T39186" s="11"/>
      <c r="U39186" s="11"/>
    </row>
    <row r="39187" spans="20:21" x14ac:dyDescent="0.2">
      <c r="T39187" s="11"/>
      <c r="U39187" s="11"/>
    </row>
    <row r="39188" spans="20:21" x14ac:dyDescent="0.2">
      <c r="T39188" s="11"/>
      <c r="U39188" s="11"/>
    </row>
    <row r="39189" spans="20:21" x14ac:dyDescent="0.2">
      <c r="T39189" s="11"/>
      <c r="U39189" s="11"/>
    </row>
    <row r="39190" spans="20:21" x14ac:dyDescent="0.2">
      <c r="T39190" s="11"/>
      <c r="U39190" s="11"/>
    </row>
    <row r="39191" spans="20:21" x14ac:dyDescent="0.2">
      <c r="T39191" s="11"/>
      <c r="U39191" s="11"/>
    </row>
    <row r="39192" spans="20:21" x14ac:dyDescent="0.2">
      <c r="T39192" s="11"/>
      <c r="U39192" s="11"/>
    </row>
    <row r="39193" spans="20:21" x14ac:dyDescent="0.2">
      <c r="T39193" s="11"/>
      <c r="U39193" s="11"/>
    </row>
    <row r="39194" spans="20:21" x14ac:dyDescent="0.2">
      <c r="T39194" s="11"/>
      <c r="U39194" s="11"/>
    </row>
    <row r="39195" spans="20:21" x14ac:dyDescent="0.2">
      <c r="T39195" s="11"/>
      <c r="U39195" s="11"/>
    </row>
    <row r="39196" spans="20:21" x14ac:dyDescent="0.2">
      <c r="T39196" s="11"/>
      <c r="U39196" s="11"/>
    </row>
    <row r="39197" spans="20:21" x14ac:dyDescent="0.2">
      <c r="T39197" s="11"/>
      <c r="U39197" s="11"/>
    </row>
    <row r="39198" spans="20:21" x14ac:dyDescent="0.2">
      <c r="T39198" s="11"/>
      <c r="U39198" s="11"/>
    </row>
    <row r="39199" spans="20:21" x14ac:dyDescent="0.2">
      <c r="T39199" s="11"/>
      <c r="U39199" s="11"/>
    </row>
    <row r="39200" spans="20:21" x14ac:dyDescent="0.2">
      <c r="T39200" s="11"/>
      <c r="U39200" s="11"/>
    </row>
    <row r="39201" spans="20:21" x14ac:dyDescent="0.2">
      <c r="T39201" s="11"/>
      <c r="U39201" s="11"/>
    </row>
    <row r="39202" spans="20:21" x14ac:dyDescent="0.2">
      <c r="T39202" s="11"/>
      <c r="U39202" s="11"/>
    </row>
    <row r="39203" spans="20:21" x14ac:dyDescent="0.2">
      <c r="T39203" s="11"/>
      <c r="U39203" s="11"/>
    </row>
    <row r="39204" spans="20:21" x14ac:dyDescent="0.2">
      <c r="T39204" s="11"/>
      <c r="U39204" s="11"/>
    </row>
    <row r="39205" spans="20:21" x14ac:dyDescent="0.2">
      <c r="T39205" s="11"/>
      <c r="U39205" s="11"/>
    </row>
    <row r="39206" spans="20:21" x14ac:dyDescent="0.2">
      <c r="T39206" s="11"/>
      <c r="U39206" s="11"/>
    </row>
    <row r="39207" spans="20:21" x14ac:dyDescent="0.2">
      <c r="T39207" s="11"/>
      <c r="U39207" s="11"/>
    </row>
    <row r="39208" spans="20:21" x14ac:dyDescent="0.2">
      <c r="T39208" s="11"/>
      <c r="U39208" s="11"/>
    </row>
    <row r="39209" spans="20:21" x14ac:dyDescent="0.2">
      <c r="T39209" s="11"/>
      <c r="U39209" s="11"/>
    </row>
    <row r="39210" spans="20:21" x14ac:dyDescent="0.2">
      <c r="T39210" s="11"/>
      <c r="U39210" s="11"/>
    </row>
    <row r="39211" spans="20:21" x14ac:dyDescent="0.2">
      <c r="T39211" s="11"/>
      <c r="U39211" s="11"/>
    </row>
    <row r="39212" spans="20:21" x14ac:dyDescent="0.2">
      <c r="T39212" s="11"/>
      <c r="U39212" s="11"/>
    </row>
    <row r="39213" spans="20:21" x14ac:dyDescent="0.2">
      <c r="T39213" s="11"/>
      <c r="U39213" s="11"/>
    </row>
    <row r="39214" spans="20:21" x14ac:dyDescent="0.2">
      <c r="T39214" s="11"/>
      <c r="U39214" s="11"/>
    </row>
    <row r="39215" spans="20:21" x14ac:dyDescent="0.2">
      <c r="T39215" s="11"/>
      <c r="U39215" s="11"/>
    </row>
    <row r="39216" spans="20:21" x14ac:dyDescent="0.2">
      <c r="T39216" s="11"/>
      <c r="U39216" s="11"/>
    </row>
    <row r="39217" spans="20:21" x14ac:dyDescent="0.2">
      <c r="T39217" s="11"/>
      <c r="U39217" s="11"/>
    </row>
    <row r="39218" spans="20:21" x14ac:dyDescent="0.2">
      <c r="T39218" s="11"/>
      <c r="U39218" s="11"/>
    </row>
    <row r="39219" spans="20:21" x14ac:dyDescent="0.2">
      <c r="T39219" s="11"/>
      <c r="U39219" s="11"/>
    </row>
    <row r="39220" spans="20:21" x14ac:dyDescent="0.2">
      <c r="T39220" s="11"/>
      <c r="U39220" s="11"/>
    </row>
    <row r="39221" spans="20:21" x14ac:dyDescent="0.2">
      <c r="T39221" s="11"/>
      <c r="U39221" s="11"/>
    </row>
    <row r="39222" spans="20:21" x14ac:dyDescent="0.2">
      <c r="T39222" s="11"/>
      <c r="U39222" s="11"/>
    </row>
    <row r="39223" spans="20:21" x14ac:dyDescent="0.2">
      <c r="T39223" s="11"/>
      <c r="U39223" s="11"/>
    </row>
    <row r="39224" spans="20:21" x14ac:dyDescent="0.2">
      <c r="T39224" s="11"/>
      <c r="U39224" s="11"/>
    </row>
    <row r="39225" spans="20:21" x14ac:dyDescent="0.2">
      <c r="T39225" s="11"/>
      <c r="U39225" s="11"/>
    </row>
    <row r="39226" spans="20:21" x14ac:dyDescent="0.2">
      <c r="T39226" s="11"/>
      <c r="U39226" s="11"/>
    </row>
    <row r="39227" spans="20:21" x14ac:dyDescent="0.2">
      <c r="T39227" s="11"/>
      <c r="U39227" s="11"/>
    </row>
    <row r="39228" spans="20:21" x14ac:dyDescent="0.2">
      <c r="T39228" s="11"/>
      <c r="U39228" s="11"/>
    </row>
    <row r="39229" spans="20:21" x14ac:dyDescent="0.2">
      <c r="T39229" s="11"/>
      <c r="U39229" s="11"/>
    </row>
    <row r="39230" spans="20:21" x14ac:dyDescent="0.2">
      <c r="T39230" s="11"/>
      <c r="U39230" s="11"/>
    </row>
    <row r="39231" spans="20:21" x14ac:dyDescent="0.2">
      <c r="T39231" s="11"/>
      <c r="U39231" s="11"/>
    </row>
    <row r="39232" spans="20:21" x14ac:dyDescent="0.2">
      <c r="T39232" s="11"/>
      <c r="U39232" s="11"/>
    </row>
    <row r="39233" spans="20:21" x14ac:dyDescent="0.2">
      <c r="T39233" s="11"/>
      <c r="U39233" s="11"/>
    </row>
    <row r="39234" spans="20:21" x14ac:dyDescent="0.2">
      <c r="T39234" s="11"/>
      <c r="U39234" s="11"/>
    </row>
    <row r="39235" spans="20:21" x14ac:dyDescent="0.2">
      <c r="T39235" s="11"/>
      <c r="U39235" s="11"/>
    </row>
    <row r="39236" spans="20:21" x14ac:dyDescent="0.2">
      <c r="T39236" s="11"/>
      <c r="U39236" s="11"/>
    </row>
    <row r="39237" spans="20:21" x14ac:dyDescent="0.2">
      <c r="T39237" s="11"/>
      <c r="U39237" s="11"/>
    </row>
    <row r="39238" spans="20:21" x14ac:dyDescent="0.2">
      <c r="T39238" s="11"/>
      <c r="U39238" s="11"/>
    </row>
    <row r="39239" spans="20:21" x14ac:dyDescent="0.2">
      <c r="T39239" s="11"/>
      <c r="U39239" s="11"/>
    </row>
    <row r="39240" spans="20:21" x14ac:dyDescent="0.2">
      <c r="T39240" s="11"/>
      <c r="U39240" s="11"/>
    </row>
    <row r="39241" spans="20:21" x14ac:dyDescent="0.2">
      <c r="T39241" s="11"/>
      <c r="U39241" s="11"/>
    </row>
    <row r="39242" spans="20:21" x14ac:dyDescent="0.2">
      <c r="T39242" s="11"/>
      <c r="U39242" s="11"/>
    </row>
    <row r="39243" spans="20:21" x14ac:dyDescent="0.2">
      <c r="T39243" s="11"/>
      <c r="U39243" s="11"/>
    </row>
    <row r="39244" spans="20:21" x14ac:dyDescent="0.2">
      <c r="T39244" s="11"/>
      <c r="U39244" s="11"/>
    </row>
    <row r="39245" spans="20:21" x14ac:dyDescent="0.2">
      <c r="T39245" s="11"/>
      <c r="U39245" s="11"/>
    </row>
    <row r="39246" spans="20:21" x14ac:dyDescent="0.2">
      <c r="T39246" s="11"/>
      <c r="U39246" s="11"/>
    </row>
    <row r="39247" spans="20:21" x14ac:dyDescent="0.2">
      <c r="T39247" s="11"/>
      <c r="U39247" s="11"/>
    </row>
    <row r="39248" spans="20:21" x14ac:dyDescent="0.2">
      <c r="T39248" s="11"/>
      <c r="U39248" s="11"/>
    </row>
    <row r="39249" spans="20:21" x14ac:dyDescent="0.2">
      <c r="T39249" s="11"/>
      <c r="U39249" s="11"/>
    </row>
    <row r="39250" spans="20:21" x14ac:dyDescent="0.2">
      <c r="T39250" s="11"/>
      <c r="U39250" s="11"/>
    </row>
    <row r="39251" spans="20:21" x14ac:dyDescent="0.2">
      <c r="T39251" s="11"/>
      <c r="U39251" s="11"/>
    </row>
    <row r="39252" spans="20:21" x14ac:dyDescent="0.2">
      <c r="T39252" s="11"/>
      <c r="U39252" s="11"/>
    </row>
    <row r="39253" spans="20:21" x14ac:dyDescent="0.2">
      <c r="T39253" s="11"/>
      <c r="U39253" s="11"/>
    </row>
    <row r="39254" spans="20:21" x14ac:dyDescent="0.2">
      <c r="T39254" s="11"/>
      <c r="U39254" s="11"/>
    </row>
    <row r="39255" spans="20:21" x14ac:dyDescent="0.2">
      <c r="T39255" s="11"/>
      <c r="U39255" s="11"/>
    </row>
    <row r="39256" spans="20:21" x14ac:dyDescent="0.2">
      <c r="T39256" s="11"/>
      <c r="U39256" s="11"/>
    </row>
    <row r="39257" spans="20:21" x14ac:dyDescent="0.2">
      <c r="T39257" s="11"/>
      <c r="U39257" s="11"/>
    </row>
    <row r="39258" spans="20:21" x14ac:dyDescent="0.2">
      <c r="T39258" s="11"/>
      <c r="U39258" s="11"/>
    </row>
    <row r="39259" spans="20:21" x14ac:dyDescent="0.2">
      <c r="T39259" s="11"/>
      <c r="U39259" s="11"/>
    </row>
    <row r="39260" spans="20:21" x14ac:dyDescent="0.2">
      <c r="T39260" s="11"/>
      <c r="U39260" s="11"/>
    </row>
    <row r="39261" spans="20:21" x14ac:dyDescent="0.2">
      <c r="T39261" s="11"/>
      <c r="U39261" s="11"/>
    </row>
    <row r="39262" spans="20:21" x14ac:dyDescent="0.2">
      <c r="T39262" s="11"/>
      <c r="U39262" s="11"/>
    </row>
    <row r="39263" spans="20:21" x14ac:dyDescent="0.2">
      <c r="T39263" s="11"/>
      <c r="U39263" s="11"/>
    </row>
    <row r="39264" spans="20:21" x14ac:dyDescent="0.2">
      <c r="T39264" s="11"/>
      <c r="U39264" s="11"/>
    </row>
    <row r="39265" spans="20:21" x14ac:dyDescent="0.2">
      <c r="T39265" s="11"/>
      <c r="U39265" s="11"/>
    </row>
    <row r="39266" spans="20:21" x14ac:dyDescent="0.2">
      <c r="T39266" s="11"/>
      <c r="U39266" s="11"/>
    </row>
    <row r="39267" spans="20:21" x14ac:dyDescent="0.2">
      <c r="T39267" s="11"/>
      <c r="U39267" s="11"/>
    </row>
    <row r="39268" spans="20:21" x14ac:dyDescent="0.2">
      <c r="T39268" s="11"/>
      <c r="U39268" s="11"/>
    </row>
    <row r="39269" spans="20:21" x14ac:dyDescent="0.2">
      <c r="T39269" s="11"/>
      <c r="U39269" s="11"/>
    </row>
    <row r="39270" spans="20:21" x14ac:dyDescent="0.2">
      <c r="T39270" s="11"/>
      <c r="U39270" s="11"/>
    </row>
    <row r="39271" spans="20:21" x14ac:dyDescent="0.2">
      <c r="T39271" s="11"/>
      <c r="U39271" s="11"/>
    </row>
    <row r="39272" spans="20:21" x14ac:dyDescent="0.2">
      <c r="T39272" s="11"/>
      <c r="U39272" s="11"/>
    </row>
    <row r="39273" spans="20:21" x14ac:dyDescent="0.2">
      <c r="T39273" s="11"/>
      <c r="U39273" s="11"/>
    </row>
    <row r="39274" spans="20:21" x14ac:dyDescent="0.2">
      <c r="T39274" s="11"/>
      <c r="U39274" s="11"/>
    </row>
    <row r="39275" spans="20:21" x14ac:dyDescent="0.2">
      <c r="T39275" s="11"/>
      <c r="U39275" s="11"/>
    </row>
    <row r="39276" spans="20:21" x14ac:dyDescent="0.2">
      <c r="T39276" s="11"/>
      <c r="U39276" s="11"/>
    </row>
    <row r="39277" spans="20:21" x14ac:dyDescent="0.2">
      <c r="T39277" s="11"/>
      <c r="U39277" s="11"/>
    </row>
    <row r="39278" spans="20:21" x14ac:dyDescent="0.2">
      <c r="T39278" s="11"/>
      <c r="U39278" s="11"/>
    </row>
    <row r="39279" spans="20:21" x14ac:dyDescent="0.2">
      <c r="T39279" s="11"/>
      <c r="U39279" s="11"/>
    </row>
    <row r="39280" spans="20:21" x14ac:dyDescent="0.2">
      <c r="T39280" s="11"/>
      <c r="U39280" s="11"/>
    </row>
    <row r="39281" spans="20:21" x14ac:dyDescent="0.2">
      <c r="T39281" s="11"/>
      <c r="U39281" s="11"/>
    </row>
    <row r="39282" spans="20:21" x14ac:dyDescent="0.2">
      <c r="T39282" s="11"/>
      <c r="U39282" s="11"/>
    </row>
    <row r="39283" spans="20:21" x14ac:dyDescent="0.2">
      <c r="T39283" s="11"/>
      <c r="U39283" s="11"/>
    </row>
    <row r="39284" spans="20:21" x14ac:dyDescent="0.2">
      <c r="T39284" s="11"/>
      <c r="U39284" s="11"/>
    </row>
    <row r="39285" spans="20:21" x14ac:dyDescent="0.2">
      <c r="T39285" s="11"/>
      <c r="U39285" s="11"/>
    </row>
    <row r="39286" spans="20:21" x14ac:dyDescent="0.2">
      <c r="T39286" s="11"/>
      <c r="U39286" s="11"/>
    </row>
    <row r="39287" spans="20:21" x14ac:dyDescent="0.2">
      <c r="T39287" s="11"/>
      <c r="U39287" s="11"/>
    </row>
    <row r="39288" spans="20:21" x14ac:dyDescent="0.2">
      <c r="T39288" s="11"/>
      <c r="U39288" s="11"/>
    </row>
    <row r="39289" spans="20:21" x14ac:dyDescent="0.2">
      <c r="T39289" s="11"/>
      <c r="U39289" s="11"/>
    </row>
    <row r="39290" spans="20:21" x14ac:dyDescent="0.2">
      <c r="T39290" s="11"/>
      <c r="U39290" s="11"/>
    </row>
    <row r="39291" spans="20:21" x14ac:dyDescent="0.2">
      <c r="T39291" s="11"/>
      <c r="U39291" s="11"/>
    </row>
    <row r="39292" spans="20:21" x14ac:dyDescent="0.2">
      <c r="T39292" s="11"/>
      <c r="U39292" s="11"/>
    </row>
    <row r="39293" spans="20:21" x14ac:dyDescent="0.2">
      <c r="T39293" s="11"/>
      <c r="U39293" s="11"/>
    </row>
    <row r="39294" spans="20:21" x14ac:dyDescent="0.2">
      <c r="T39294" s="11"/>
      <c r="U39294" s="11"/>
    </row>
    <row r="39295" spans="20:21" x14ac:dyDescent="0.2">
      <c r="T39295" s="11"/>
      <c r="U39295" s="11"/>
    </row>
    <row r="39296" spans="20:21" x14ac:dyDescent="0.2">
      <c r="T39296" s="11"/>
      <c r="U39296" s="11"/>
    </row>
    <row r="39297" spans="20:21" x14ac:dyDescent="0.2">
      <c r="T39297" s="11"/>
      <c r="U39297" s="11"/>
    </row>
    <row r="39298" spans="20:21" x14ac:dyDescent="0.2">
      <c r="T39298" s="11"/>
      <c r="U39298" s="11"/>
    </row>
    <row r="39299" spans="20:21" x14ac:dyDescent="0.2">
      <c r="T39299" s="11"/>
      <c r="U39299" s="11"/>
    </row>
    <row r="39300" spans="20:21" x14ac:dyDescent="0.2">
      <c r="T39300" s="11"/>
      <c r="U39300" s="11"/>
    </row>
    <row r="39301" spans="20:21" x14ac:dyDescent="0.2">
      <c r="T39301" s="11"/>
      <c r="U39301" s="11"/>
    </row>
    <row r="39302" spans="20:21" x14ac:dyDescent="0.2">
      <c r="T39302" s="11"/>
      <c r="U39302" s="11"/>
    </row>
    <row r="39303" spans="20:21" x14ac:dyDescent="0.2">
      <c r="T39303" s="11"/>
      <c r="U39303" s="11"/>
    </row>
    <row r="39304" spans="20:21" x14ac:dyDescent="0.2">
      <c r="T39304" s="11"/>
      <c r="U39304" s="11"/>
    </row>
    <row r="39305" spans="20:21" x14ac:dyDescent="0.2">
      <c r="T39305" s="11"/>
      <c r="U39305" s="11"/>
    </row>
    <row r="39306" spans="20:21" x14ac:dyDescent="0.2">
      <c r="T39306" s="11"/>
      <c r="U39306" s="11"/>
    </row>
    <row r="39307" spans="20:21" x14ac:dyDescent="0.2">
      <c r="T39307" s="11"/>
      <c r="U39307" s="11"/>
    </row>
    <row r="39308" spans="20:21" x14ac:dyDescent="0.2">
      <c r="T39308" s="11"/>
      <c r="U39308" s="11"/>
    </row>
    <row r="39309" spans="20:21" x14ac:dyDescent="0.2">
      <c r="T39309" s="11"/>
      <c r="U39309" s="11"/>
    </row>
    <row r="39310" spans="20:21" x14ac:dyDescent="0.2">
      <c r="T39310" s="11"/>
      <c r="U39310" s="11"/>
    </row>
    <row r="39311" spans="20:21" x14ac:dyDescent="0.2">
      <c r="T39311" s="11"/>
      <c r="U39311" s="11"/>
    </row>
    <row r="39312" spans="20:21" x14ac:dyDescent="0.2">
      <c r="T39312" s="11"/>
      <c r="U39312" s="11"/>
    </row>
    <row r="39313" spans="20:21" x14ac:dyDescent="0.2">
      <c r="T39313" s="11"/>
      <c r="U39313" s="11"/>
    </row>
    <row r="39314" spans="20:21" x14ac:dyDescent="0.2">
      <c r="T39314" s="11"/>
      <c r="U39314" s="11"/>
    </row>
    <row r="39315" spans="20:21" x14ac:dyDescent="0.2">
      <c r="T39315" s="11"/>
      <c r="U39315" s="11"/>
    </row>
    <row r="39316" spans="20:21" x14ac:dyDescent="0.2">
      <c r="T39316" s="11"/>
      <c r="U39316" s="11"/>
    </row>
    <row r="39317" spans="20:21" x14ac:dyDescent="0.2">
      <c r="T39317" s="11"/>
      <c r="U39317" s="11"/>
    </row>
    <row r="39318" spans="20:21" x14ac:dyDescent="0.2">
      <c r="T39318" s="11"/>
      <c r="U39318" s="11"/>
    </row>
    <row r="39319" spans="20:21" x14ac:dyDescent="0.2">
      <c r="T39319" s="11"/>
      <c r="U39319" s="11"/>
    </row>
    <row r="39320" spans="20:21" x14ac:dyDescent="0.2">
      <c r="T39320" s="11"/>
      <c r="U39320" s="11"/>
    </row>
    <row r="39321" spans="20:21" x14ac:dyDescent="0.2">
      <c r="T39321" s="11"/>
      <c r="U39321" s="11"/>
    </row>
    <row r="39322" spans="20:21" x14ac:dyDescent="0.2">
      <c r="T39322" s="11"/>
      <c r="U39322" s="11"/>
    </row>
    <row r="39323" spans="20:21" x14ac:dyDescent="0.2">
      <c r="T39323" s="11"/>
      <c r="U39323" s="11"/>
    </row>
    <row r="39324" spans="20:21" x14ac:dyDescent="0.2">
      <c r="T39324" s="11"/>
      <c r="U39324" s="11"/>
    </row>
    <row r="39325" spans="20:21" x14ac:dyDescent="0.2">
      <c r="T39325" s="11"/>
      <c r="U39325" s="11"/>
    </row>
    <row r="39326" spans="20:21" x14ac:dyDescent="0.2">
      <c r="T39326" s="11"/>
      <c r="U39326" s="11"/>
    </row>
    <row r="39327" spans="20:21" x14ac:dyDescent="0.2">
      <c r="T39327" s="11"/>
      <c r="U39327" s="11"/>
    </row>
    <row r="39328" spans="20:21" x14ac:dyDescent="0.2">
      <c r="T39328" s="11"/>
      <c r="U39328" s="11"/>
    </row>
    <row r="39329" spans="20:21" x14ac:dyDescent="0.2">
      <c r="T39329" s="11"/>
      <c r="U39329" s="11"/>
    </row>
    <row r="39330" spans="20:21" x14ac:dyDescent="0.2">
      <c r="T39330" s="11"/>
      <c r="U39330" s="11"/>
    </row>
    <row r="39331" spans="20:21" x14ac:dyDescent="0.2">
      <c r="T39331" s="11"/>
      <c r="U39331" s="11"/>
    </row>
    <row r="39332" spans="20:21" x14ac:dyDescent="0.2">
      <c r="T39332" s="11"/>
      <c r="U39332" s="11"/>
    </row>
    <row r="39333" spans="20:21" x14ac:dyDescent="0.2">
      <c r="T39333" s="11"/>
      <c r="U39333" s="11"/>
    </row>
    <row r="39334" spans="20:21" x14ac:dyDescent="0.2">
      <c r="T39334" s="11"/>
      <c r="U39334" s="11"/>
    </row>
    <row r="39335" spans="20:21" x14ac:dyDescent="0.2">
      <c r="T39335" s="11"/>
      <c r="U39335" s="11"/>
    </row>
    <row r="39336" spans="20:21" x14ac:dyDescent="0.2">
      <c r="T39336" s="11"/>
      <c r="U39336" s="11"/>
    </row>
    <row r="39337" spans="20:21" x14ac:dyDescent="0.2">
      <c r="T39337" s="11"/>
      <c r="U39337" s="11"/>
    </row>
    <row r="39338" spans="20:21" x14ac:dyDescent="0.2">
      <c r="T39338" s="11"/>
      <c r="U39338" s="11"/>
    </row>
    <row r="39339" spans="20:21" x14ac:dyDescent="0.2">
      <c r="T39339" s="11"/>
      <c r="U39339" s="11"/>
    </row>
    <row r="39340" spans="20:21" x14ac:dyDescent="0.2">
      <c r="T39340" s="11"/>
      <c r="U39340" s="11"/>
    </row>
    <row r="39341" spans="20:21" x14ac:dyDescent="0.2">
      <c r="T39341" s="11"/>
      <c r="U39341" s="11"/>
    </row>
    <row r="39342" spans="20:21" x14ac:dyDescent="0.2">
      <c r="T39342" s="11"/>
      <c r="U39342" s="11"/>
    </row>
    <row r="39343" spans="20:21" x14ac:dyDescent="0.2">
      <c r="T39343" s="11"/>
      <c r="U39343" s="11"/>
    </row>
    <row r="39344" spans="20:21" x14ac:dyDescent="0.2">
      <c r="T39344" s="11"/>
      <c r="U39344" s="11"/>
    </row>
    <row r="39345" spans="20:21" x14ac:dyDescent="0.2">
      <c r="T39345" s="11"/>
      <c r="U39345" s="11"/>
    </row>
    <row r="39346" spans="20:21" x14ac:dyDescent="0.2">
      <c r="T39346" s="11"/>
      <c r="U39346" s="11"/>
    </row>
    <row r="39347" spans="20:21" x14ac:dyDescent="0.2">
      <c r="T39347" s="11"/>
      <c r="U39347" s="11"/>
    </row>
    <row r="39348" spans="20:21" x14ac:dyDescent="0.2">
      <c r="T39348" s="11"/>
      <c r="U39348" s="11"/>
    </row>
    <row r="39349" spans="20:21" x14ac:dyDescent="0.2">
      <c r="T39349" s="11"/>
      <c r="U39349" s="11"/>
    </row>
    <row r="39350" spans="20:21" x14ac:dyDescent="0.2">
      <c r="T39350" s="11"/>
      <c r="U39350" s="11"/>
    </row>
    <row r="39351" spans="20:21" x14ac:dyDescent="0.2">
      <c r="T39351" s="11"/>
      <c r="U39351" s="11"/>
    </row>
    <row r="39352" spans="20:21" x14ac:dyDescent="0.2">
      <c r="T39352" s="11"/>
      <c r="U39352" s="11"/>
    </row>
    <row r="39353" spans="20:21" x14ac:dyDescent="0.2">
      <c r="T39353" s="11"/>
      <c r="U39353" s="11"/>
    </row>
    <row r="39354" spans="20:21" x14ac:dyDescent="0.2">
      <c r="T39354" s="11"/>
      <c r="U39354" s="11"/>
    </row>
    <row r="39355" spans="20:21" x14ac:dyDescent="0.2">
      <c r="T39355" s="11"/>
      <c r="U39355" s="11"/>
    </row>
    <row r="39356" spans="20:21" x14ac:dyDescent="0.2">
      <c r="T39356" s="11"/>
      <c r="U39356" s="11"/>
    </row>
    <row r="39357" spans="20:21" x14ac:dyDescent="0.2">
      <c r="T39357" s="11"/>
      <c r="U39357" s="11"/>
    </row>
    <row r="39358" spans="20:21" x14ac:dyDescent="0.2">
      <c r="T39358" s="11"/>
      <c r="U39358" s="11"/>
    </row>
    <row r="39359" spans="20:21" x14ac:dyDescent="0.2">
      <c r="T39359" s="11"/>
      <c r="U39359" s="11"/>
    </row>
    <row r="39360" spans="20:21" x14ac:dyDescent="0.2">
      <c r="T39360" s="11"/>
      <c r="U39360" s="11"/>
    </row>
    <row r="39361" spans="20:21" x14ac:dyDescent="0.2">
      <c r="T39361" s="11"/>
      <c r="U39361" s="11"/>
    </row>
    <row r="39362" spans="20:21" x14ac:dyDescent="0.2">
      <c r="T39362" s="11"/>
      <c r="U39362" s="11"/>
    </row>
    <row r="39363" spans="20:21" x14ac:dyDescent="0.2">
      <c r="T39363" s="11"/>
      <c r="U39363" s="11"/>
    </row>
    <row r="39364" spans="20:21" x14ac:dyDescent="0.2">
      <c r="T39364" s="11"/>
      <c r="U39364" s="11"/>
    </row>
    <row r="39365" spans="20:21" x14ac:dyDescent="0.2">
      <c r="T39365" s="11"/>
      <c r="U39365" s="11"/>
    </row>
    <row r="39366" spans="20:21" x14ac:dyDescent="0.2">
      <c r="T39366" s="11"/>
      <c r="U39366" s="11"/>
    </row>
    <row r="39367" spans="20:21" x14ac:dyDescent="0.2">
      <c r="T39367" s="11"/>
      <c r="U39367" s="11"/>
    </row>
    <row r="39368" spans="20:21" x14ac:dyDescent="0.2">
      <c r="T39368" s="11"/>
      <c r="U39368" s="11"/>
    </row>
    <row r="39369" spans="20:21" x14ac:dyDescent="0.2">
      <c r="T39369" s="11"/>
      <c r="U39369" s="11"/>
    </row>
    <row r="39370" spans="20:21" x14ac:dyDescent="0.2">
      <c r="T39370" s="11"/>
      <c r="U39370" s="11"/>
    </row>
    <row r="39371" spans="20:21" x14ac:dyDescent="0.2">
      <c r="T39371" s="11"/>
      <c r="U39371" s="11"/>
    </row>
    <row r="39372" spans="20:21" x14ac:dyDescent="0.2">
      <c r="T39372" s="11"/>
      <c r="U39372" s="11"/>
    </row>
    <row r="39373" spans="20:21" x14ac:dyDescent="0.2">
      <c r="T39373" s="11"/>
      <c r="U39373" s="11"/>
    </row>
    <row r="39374" spans="20:21" x14ac:dyDescent="0.2">
      <c r="T39374" s="11"/>
      <c r="U39374" s="11"/>
    </row>
    <row r="39375" spans="20:21" x14ac:dyDescent="0.2">
      <c r="T39375" s="11"/>
      <c r="U39375" s="11"/>
    </row>
    <row r="39376" spans="20:21" x14ac:dyDescent="0.2">
      <c r="T39376" s="11"/>
      <c r="U39376" s="11"/>
    </row>
    <row r="39377" spans="20:21" x14ac:dyDescent="0.2">
      <c r="T39377" s="11"/>
      <c r="U39377" s="11"/>
    </row>
    <row r="39378" spans="20:21" x14ac:dyDescent="0.2">
      <c r="T39378" s="11"/>
      <c r="U39378" s="11"/>
    </row>
    <row r="39379" spans="20:21" x14ac:dyDescent="0.2">
      <c r="T39379" s="11"/>
      <c r="U39379" s="11"/>
    </row>
    <row r="39380" spans="20:21" x14ac:dyDescent="0.2">
      <c r="T39380" s="11"/>
      <c r="U39380" s="11"/>
    </row>
    <row r="39381" spans="20:21" x14ac:dyDescent="0.2">
      <c r="T39381" s="11"/>
      <c r="U39381" s="11"/>
    </row>
    <row r="39382" spans="20:21" x14ac:dyDescent="0.2">
      <c r="T39382" s="11"/>
      <c r="U39382" s="11"/>
    </row>
    <row r="39383" spans="20:21" x14ac:dyDescent="0.2">
      <c r="T39383" s="11"/>
      <c r="U39383" s="11"/>
    </row>
    <row r="39384" spans="20:21" x14ac:dyDescent="0.2">
      <c r="T39384" s="11"/>
      <c r="U39384" s="11"/>
    </row>
    <row r="39385" spans="20:21" x14ac:dyDescent="0.2">
      <c r="T39385" s="11"/>
      <c r="U39385" s="11"/>
    </row>
    <row r="39386" spans="20:21" x14ac:dyDescent="0.2">
      <c r="T39386" s="11"/>
      <c r="U39386" s="11"/>
    </row>
    <row r="39387" spans="20:21" x14ac:dyDescent="0.2">
      <c r="T39387" s="11"/>
      <c r="U39387" s="11"/>
    </row>
    <row r="39388" spans="20:21" x14ac:dyDescent="0.2">
      <c r="T39388" s="11"/>
      <c r="U39388" s="11"/>
    </row>
    <row r="39389" spans="20:21" x14ac:dyDescent="0.2">
      <c r="T39389" s="11"/>
      <c r="U39389" s="11"/>
    </row>
    <row r="39390" spans="20:21" x14ac:dyDescent="0.2">
      <c r="T39390" s="11"/>
      <c r="U39390" s="11"/>
    </row>
    <row r="39391" spans="20:21" x14ac:dyDescent="0.2">
      <c r="T39391" s="11"/>
      <c r="U39391" s="11"/>
    </row>
    <row r="39392" spans="20:21" x14ac:dyDescent="0.2">
      <c r="T39392" s="11"/>
      <c r="U39392" s="11"/>
    </row>
    <row r="39393" spans="20:21" x14ac:dyDescent="0.2">
      <c r="T39393" s="11"/>
      <c r="U39393" s="11"/>
    </row>
    <row r="39394" spans="20:21" x14ac:dyDescent="0.2">
      <c r="T39394" s="11"/>
      <c r="U39394" s="11"/>
    </row>
    <row r="39395" spans="20:21" x14ac:dyDescent="0.2">
      <c r="T39395" s="11"/>
      <c r="U39395" s="11"/>
    </row>
    <row r="39396" spans="20:21" x14ac:dyDescent="0.2">
      <c r="T39396" s="11"/>
      <c r="U39396" s="11"/>
    </row>
    <row r="39397" spans="20:21" x14ac:dyDescent="0.2">
      <c r="T39397" s="11"/>
      <c r="U39397" s="11"/>
    </row>
    <row r="39398" spans="20:21" x14ac:dyDescent="0.2">
      <c r="T39398" s="11"/>
      <c r="U39398" s="11"/>
    </row>
    <row r="39399" spans="20:21" x14ac:dyDescent="0.2">
      <c r="T39399" s="11"/>
      <c r="U39399" s="11"/>
    </row>
    <row r="39400" spans="20:21" x14ac:dyDescent="0.2">
      <c r="T39400" s="11"/>
      <c r="U39400" s="11"/>
    </row>
    <row r="39401" spans="20:21" x14ac:dyDescent="0.2">
      <c r="T39401" s="11"/>
      <c r="U39401" s="11"/>
    </row>
    <row r="39402" spans="20:21" x14ac:dyDescent="0.2">
      <c r="T39402" s="11"/>
      <c r="U39402" s="11"/>
    </row>
    <row r="39403" spans="20:21" x14ac:dyDescent="0.2">
      <c r="T39403" s="11"/>
      <c r="U39403" s="11"/>
    </row>
    <row r="39404" spans="20:21" x14ac:dyDescent="0.2">
      <c r="T39404" s="11"/>
      <c r="U39404" s="11"/>
    </row>
    <row r="39405" spans="20:21" x14ac:dyDescent="0.2">
      <c r="T39405" s="11"/>
      <c r="U39405" s="11"/>
    </row>
    <row r="39406" spans="20:21" x14ac:dyDescent="0.2">
      <c r="T39406" s="11"/>
      <c r="U39406" s="11"/>
    </row>
    <row r="39407" spans="20:21" x14ac:dyDescent="0.2">
      <c r="T39407" s="11"/>
      <c r="U39407" s="11"/>
    </row>
    <row r="39408" spans="20:21" x14ac:dyDescent="0.2">
      <c r="T39408" s="11"/>
      <c r="U39408" s="11"/>
    </row>
    <row r="39409" spans="20:21" x14ac:dyDescent="0.2">
      <c r="T39409" s="11"/>
      <c r="U39409" s="11"/>
    </row>
    <row r="39410" spans="20:21" x14ac:dyDescent="0.2">
      <c r="T39410" s="11"/>
      <c r="U39410" s="11"/>
    </row>
    <row r="39411" spans="20:21" x14ac:dyDescent="0.2">
      <c r="T39411" s="11"/>
      <c r="U39411" s="11"/>
    </row>
    <row r="39412" spans="20:21" x14ac:dyDescent="0.2">
      <c r="T39412" s="11"/>
      <c r="U39412" s="11"/>
    </row>
    <row r="39413" spans="20:21" x14ac:dyDescent="0.2">
      <c r="T39413" s="11"/>
      <c r="U39413" s="11"/>
    </row>
    <row r="39414" spans="20:21" x14ac:dyDescent="0.2">
      <c r="T39414" s="11"/>
      <c r="U39414" s="11"/>
    </row>
    <row r="39415" spans="20:21" x14ac:dyDescent="0.2">
      <c r="T39415" s="11"/>
      <c r="U39415" s="11"/>
    </row>
    <row r="39416" spans="20:21" x14ac:dyDescent="0.2">
      <c r="T39416" s="11"/>
      <c r="U39416" s="11"/>
    </row>
    <row r="39417" spans="20:21" x14ac:dyDescent="0.2">
      <c r="T39417" s="11"/>
      <c r="U39417" s="11"/>
    </row>
    <row r="39418" spans="20:21" x14ac:dyDescent="0.2">
      <c r="T39418" s="11"/>
      <c r="U39418" s="11"/>
    </row>
    <row r="39419" spans="20:21" x14ac:dyDescent="0.2">
      <c r="T39419" s="11"/>
      <c r="U39419" s="11"/>
    </row>
    <row r="39420" spans="20:21" x14ac:dyDescent="0.2">
      <c r="T39420" s="11"/>
      <c r="U39420" s="11"/>
    </row>
    <row r="39421" spans="20:21" x14ac:dyDescent="0.2">
      <c r="T39421" s="11"/>
      <c r="U39421" s="11"/>
    </row>
    <row r="39422" spans="20:21" x14ac:dyDescent="0.2">
      <c r="T39422" s="11"/>
      <c r="U39422" s="11"/>
    </row>
    <row r="39423" spans="20:21" x14ac:dyDescent="0.2">
      <c r="T39423" s="11"/>
      <c r="U39423" s="11"/>
    </row>
    <row r="39424" spans="20:21" x14ac:dyDescent="0.2">
      <c r="T39424" s="11"/>
      <c r="U39424" s="11"/>
    </row>
    <row r="39425" spans="20:21" x14ac:dyDescent="0.2">
      <c r="T39425" s="11"/>
      <c r="U39425" s="11"/>
    </row>
    <row r="39426" spans="20:21" x14ac:dyDescent="0.2">
      <c r="T39426" s="11"/>
      <c r="U39426" s="11"/>
    </row>
    <row r="39427" spans="20:21" x14ac:dyDescent="0.2">
      <c r="T39427" s="11"/>
      <c r="U39427" s="11"/>
    </row>
    <row r="39428" spans="20:21" x14ac:dyDescent="0.2">
      <c r="T39428" s="11"/>
      <c r="U39428" s="11"/>
    </row>
    <row r="39429" spans="20:21" x14ac:dyDescent="0.2">
      <c r="T39429" s="11"/>
      <c r="U39429" s="11"/>
    </row>
    <row r="39430" spans="20:21" x14ac:dyDescent="0.2">
      <c r="T39430" s="11"/>
      <c r="U39430" s="11"/>
    </row>
    <row r="39431" spans="20:21" x14ac:dyDescent="0.2">
      <c r="T39431" s="11"/>
      <c r="U39431" s="11"/>
    </row>
    <row r="39432" spans="20:21" x14ac:dyDescent="0.2">
      <c r="T39432" s="11"/>
      <c r="U39432" s="11"/>
    </row>
    <row r="39433" spans="20:21" x14ac:dyDescent="0.2">
      <c r="T39433" s="11"/>
      <c r="U39433" s="11"/>
    </row>
    <row r="39434" spans="20:21" x14ac:dyDescent="0.2">
      <c r="T39434" s="11"/>
      <c r="U39434" s="11"/>
    </row>
    <row r="39435" spans="20:21" x14ac:dyDescent="0.2">
      <c r="T39435" s="11"/>
      <c r="U39435" s="11"/>
    </row>
    <row r="39436" spans="20:21" x14ac:dyDescent="0.2">
      <c r="T39436" s="11"/>
      <c r="U39436" s="11"/>
    </row>
    <row r="39437" spans="20:21" x14ac:dyDescent="0.2">
      <c r="T39437" s="11"/>
      <c r="U39437" s="11"/>
    </row>
    <row r="39438" spans="20:21" x14ac:dyDescent="0.2">
      <c r="T39438" s="11"/>
      <c r="U39438" s="11"/>
    </row>
    <row r="39439" spans="20:21" x14ac:dyDescent="0.2">
      <c r="T39439" s="11"/>
      <c r="U39439" s="11"/>
    </row>
    <row r="39440" spans="20:21" x14ac:dyDescent="0.2">
      <c r="T39440" s="11"/>
      <c r="U39440" s="11"/>
    </row>
    <row r="39441" spans="20:21" x14ac:dyDescent="0.2">
      <c r="T39441" s="11"/>
      <c r="U39441" s="11"/>
    </row>
    <row r="39442" spans="20:21" x14ac:dyDescent="0.2">
      <c r="T39442" s="11"/>
      <c r="U39442" s="11"/>
    </row>
    <row r="39443" spans="20:21" x14ac:dyDescent="0.2">
      <c r="T39443" s="11"/>
      <c r="U39443" s="11"/>
    </row>
    <row r="39444" spans="20:21" x14ac:dyDescent="0.2">
      <c r="T39444" s="11"/>
      <c r="U39444" s="11"/>
    </row>
    <row r="39445" spans="20:21" x14ac:dyDescent="0.2">
      <c r="T39445" s="11"/>
      <c r="U39445" s="11"/>
    </row>
    <row r="39446" spans="20:21" x14ac:dyDescent="0.2">
      <c r="T39446" s="11"/>
      <c r="U39446" s="11"/>
    </row>
    <row r="39447" spans="20:21" x14ac:dyDescent="0.2">
      <c r="T39447" s="11"/>
      <c r="U39447" s="11"/>
    </row>
    <row r="39448" spans="20:21" x14ac:dyDescent="0.2">
      <c r="T39448" s="11"/>
      <c r="U39448" s="11"/>
    </row>
    <row r="39449" spans="20:21" x14ac:dyDescent="0.2">
      <c r="T39449" s="11"/>
      <c r="U39449" s="11"/>
    </row>
    <row r="39450" spans="20:21" x14ac:dyDescent="0.2">
      <c r="T39450" s="11"/>
      <c r="U39450" s="11"/>
    </row>
    <row r="39451" spans="20:21" x14ac:dyDescent="0.2">
      <c r="T39451" s="11"/>
      <c r="U39451" s="11"/>
    </row>
    <row r="39452" spans="20:21" x14ac:dyDescent="0.2">
      <c r="T39452" s="11"/>
      <c r="U39452" s="11"/>
    </row>
    <row r="39453" spans="20:21" x14ac:dyDescent="0.2">
      <c r="T39453" s="11"/>
      <c r="U39453" s="11"/>
    </row>
    <row r="39454" spans="20:21" x14ac:dyDescent="0.2">
      <c r="T39454" s="11"/>
      <c r="U39454" s="11"/>
    </row>
    <row r="39455" spans="20:21" x14ac:dyDescent="0.2">
      <c r="T39455" s="11"/>
      <c r="U39455" s="11"/>
    </row>
    <row r="39456" spans="20:21" x14ac:dyDescent="0.2">
      <c r="T39456" s="11"/>
      <c r="U39456" s="11"/>
    </row>
    <row r="39457" spans="20:21" x14ac:dyDescent="0.2">
      <c r="T39457" s="11"/>
      <c r="U39457" s="11"/>
    </row>
    <row r="39458" spans="20:21" x14ac:dyDescent="0.2">
      <c r="T39458" s="11"/>
      <c r="U39458" s="11"/>
    </row>
    <row r="39459" spans="20:21" x14ac:dyDescent="0.2">
      <c r="T39459" s="11"/>
      <c r="U39459" s="11"/>
    </row>
    <row r="39460" spans="20:21" x14ac:dyDescent="0.2">
      <c r="T39460" s="11"/>
      <c r="U39460" s="11"/>
    </row>
    <row r="39461" spans="20:21" x14ac:dyDescent="0.2">
      <c r="T39461" s="11"/>
      <c r="U39461" s="11"/>
    </row>
    <row r="39462" spans="20:21" x14ac:dyDescent="0.2">
      <c r="T39462" s="11"/>
      <c r="U39462" s="11"/>
    </row>
    <row r="39463" spans="20:21" x14ac:dyDescent="0.2">
      <c r="T39463" s="11"/>
      <c r="U39463" s="11"/>
    </row>
    <row r="39464" spans="20:21" x14ac:dyDescent="0.2">
      <c r="T39464" s="11"/>
      <c r="U39464" s="11"/>
    </row>
    <row r="39465" spans="20:21" x14ac:dyDescent="0.2">
      <c r="T39465" s="11"/>
      <c r="U39465" s="11"/>
    </row>
    <row r="39466" spans="20:21" x14ac:dyDescent="0.2">
      <c r="T39466" s="11"/>
      <c r="U39466" s="11"/>
    </row>
    <row r="39467" spans="20:21" x14ac:dyDescent="0.2">
      <c r="T39467" s="11"/>
      <c r="U39467" s="11"/>
    </row>
    <row r="39468" spans="20:21" x14ac:dyDescent="0.2">
      <c r="T39468" s="11"/>
      <c r="U39468" s="11"/>
    </row>
    <row r="39469" spans="20:21" x14ac:dyDescent="0.2">
      <c r="T39469" s="11"/>
      <c r="U39469" s="11"/>
    </row>
    <row r="39470" spans="20:21" x14ac:dyDescent="0.2">
      <c r="T39470" s="11"/>
      <c r="U39470" s="11"/>
    </row>
    <row r="39471" spans="20:21" x14ac:dyDescent="0.2">
      <c r="T39471" s="11"/>
      <c r="U39471" s="11"/>
    </row>
    <row r="39472" spans="20:21" x14ac:dyDescent="0.2">
      <c r="T39472" s="11"/>
      <c r="U39472" s="11"/>
    </row>
    <row r="39473" spans="20:21" x14ac:dyDescent="0.2">
      <c r="T39473" s="11"/>
      <c r="U39473" s="11"/>
    </row>
    <row r="39474" spans="20:21" x14ac:dyDescent="0.2">
      <c r="T39474" s="11"/>
      <c r="U39474" s="11"/>
    </row>
    <row r="39475" spans="20:21" x14ac:dyDescent="0.2">
      <c r="T39475" s="11"/>
      <c r="U39475" s="11"/>
    </row>
    <row r="39476" spans="20:21" x14ac:dyDescent="0.2">
      <c r="T39476" s="11"/>
      <c r="U39476" s="11"/>
    </row>
    <row r="39477" spans="20:21" x14ac:dyDescent="0.2">
      <c r="T39477" s="11"/>
      <c r="U39477" s="11"/>
    </row>
    <row r="39478" spans="20:21" x14ac:dyDescent="0.2">
      <c r="T39478" s="11"/>
      <c r="U39478" s="11"/>
    </row>
    <row r="39479" spans="20:21" x14ac:dyDescent="0.2">
      <c r="T39479" s="11"/>
      <c r="U39479" s="11"/>
    </row>
    <row r="39480" spans="20:21" x14ac:dyDescent="0.2">
      <c r="T39480" s="11"/>
      <c r="U39480" s="11"/>
    </row>
    <row r="39481" spans="20:21" x14ac:dyDescent="0.2">
      <c r="T39481" s="11"/>
      <c r="U39481" s="11"/>
    </row>
    <row r="39482" spans="20:21" x14ac:dyDescent="0.2">
      <c r="T39482" s="11"/>
      <c r="U39482" s="11"/>
    </row>
    <row r="39483" spans="20:21" x14ac:dyDescent="0.2">
      <c r="T39483" s="11"/>
      <c r="U39483" s="11"/>
    </row>
    <row r="39484" spans="20:21" x14ac:dyDescent="0.2">
      <c r="T39484" s="11"/>
      <c r="U39484" s="11"/>
    </row>
    <row r="39485" spans="20:21" x14ac:dyDescent="0.2">
      <c r="T39485" s="11"/>
      <c r="U39485" s="11"/>
    </row>
    <row r="39486" spans="20:21" x14ac:dyDescent="0.2">
      <c r="T39486" s="11"/>
      <c r="U39486" s="11"/>
    </row>
    <row r="39487" spans="20:21" x14ac:dyDescent="0.2">
      <c r="T39487" s="11"/>
      <c r="U39487" s="11"/>
    </row>
    <row r="39488" spans="20:21" x14ac:dyDescent="0.2">
      <c r="T39488" s="11"/>
      <c r="U39488" s="11"/>
    </row>
    <row r="39489" spans="20:21" x14ac:dyDescent="0.2">
      <c r="T39489" s="11"/>
      <c r="U39489" s="11"/>
    </row>
    <row r="39490" spans="20:21" x14ac:dyDescent="0.2">
      <c r="T39490" s="11"/>
      <c r="U39490" s="11"/>
    </row>
    <row r="39491" spans="20:21" x14ac:dyDescent="0.2">
      <c r="T39491" s="11"/>
      <c r="U39491" s="11"/>
    </row>
    <row r="39492" spans="20:21" x14ac:dyDescent="0.2">
      <c r="T39492" s="11"/>
      <c r="U39492" s="11"/>
    </row>
    <row r="39493" spans="20:21" x14ac:dyDescent="0.2">
      <c r="T39493" s="11"/>
      <c r="U39493" s="11"/>
    </row>
    <row r="39494" spans="20:21" x14ac:dyDescent="0.2">
      <c r="T39494" s="11"/>
      <c r="U39494" s="11"/>
    </row>
    <row r="39495" spans="20:21" x14ac:dyDescent="0.2">
      <c r="T39495" s="11"/>
      <c r="U39495" s="11"/>
    </row>
    <row r="39496" spans="20:21" x14ac:dyDescent="0.2">
      <c r="T39496" s="11"/>
      <c r="U39496" s="11"/>
    </row>
    <row r="39497" spans="20:21" x14ac:dyDescent="0.2">
      <c r="T39497" s="11"/>
      <c r="U39497" s="11"/>
    </row>
    <row r="39498" spans="20:21" x14ac:dyDescent="0.2">
      <c r="T39498" s="11"/>
      <c r="U39498" s="11"/>
    </row>
    <row r="39499" spans="20:21" x14ac:dyDescent="0.2">
      <c r="T39499" s="11"/>
      <c r="U39499" s="11"/>
    </row>
    <row r="39500" spans="20:21" x14ac:dyDescent="0.2">
      <c r="T39500" s="11"/>
      <c r="U39500" s="11"/>
    </row>
    <row r="39501" spans="20:21" x14ac:dyDescent="0.2">
      <c r="T39501" s="11"/>
      <c r="U39501" s="11"/>
    </row>
    <row r="39502" spans="20:21" x14ac:dyDescent="0.2">
      <c r="T39502" s="11"/>
      <c r="U39502" s="11"/>
    </row>
    <row r="39503" spans="20:21" x14ac:dyDescent="0.2">
      <c r="T39503" s="11"/>
      <c r="U39503" s="11"/>
    </row>
    <row r="39504" spans="20:21" x14ac:dyDescent="0.2">
      <c r="T39504" s="11"/>
      <c r="U39504" s="11"/>
    </row>
    <row r="39505" spans="20:21" x14ac:dyDescent="0.2">
      <c r="T39505" s="11"/>
      <c r="U39505" s="11"/>
    </row>
    <row r="39506" spans="20:21" x14ac:dyDescent="0.2">
      <c r="T39506" s="11"/>
      <c r="U39506" s="11"/>
    </row>
    <row r="39507" spans="20:21" x14ac:dyDescent="0.2">
      <c r="T39507" s="11"/>
      <c r="U39507" s="11"/>
    </row>
    <row r="39508" spans="20:21" x14ac:dyDescent="0.2">
      <c r="T39508" s="11"/>
      <c r="U39508" s="11"/>
    </row>
    <row r="39509" spans="20:21" x14ac:dyDescent="0.2">
      <c r="T39509" s="11"/>
      <c r="U39509" s="11"/>
    </row>
    <row r="39510" spans="20:21" x14ac:dyDescent="0.2">
      <c r="T39510" s="11"/>
      <c r="U39510" s="11"/>
    </row>
    <row r="39511" spans="20:21" x14ac:dyDescent="0.2">
      <c r="T39511" s="11"/>
      <c r="U39511" s="11"/>
    </row>
    <row r="39512" spans="20:21" x14ac:dyDescent="0.2">
      <c r="T39512" s="11"/>
      <c r="U39512" s="11"/>
    </row>
    <row r="39513" spans="20:21" x14ac:dyDescent="0.2">
      <c r="T39513" s="11"/>
      <c r="U39513" s="11"/>
    </row>
    <row r="39514" spans="20:21" x14ac:dyDescent="0.2">
      <c r="T39514" s="11"/>
      <c r="U39514" s="11"/>
    </row>
    <row r="39515" spans="20:21" x14ac:dyDescent="0.2">
      <c r="T39515" s="11"/>
      <c r="U39515" s="11"/>
    </row>
    <row r="39516" spans="20:21" x14ac:dyDescent="0.2">
      <c r="T39516" s="11"/>
      <c r="U39516" s="11"/>
    </row>
    <row r="39517" spans="20:21" x14ac:dyDescent="0.2">
      <c r="T39517" s="11"/>
      <c r="U39517" s="11"/>
    </row>
    <row r="39518" spans="20:21" x14ac:dyDescent="0.2">
      <c r="T39518" s="11"/>
      <c r="U39518" s="11"/>
    </row>
    <row r="39519" spans="20:21" x14ac:dyDescent="0.2">
      <c r="T39519" s="11"/>
      <c r="U39519" s="11"/>
    </row>
    <row r="39520" spans="20:21" x14ac:dyDescent="0.2">
      <c r="T39520" s="11"/>
      <c r="U39520" s="11"/>
    </row>
    <row r="39521" spans="20:21" x14ac:dyDescent="0.2">
      <c r="T39521" s="11"/>
      <c r="U39521" s="11"/>
    </row>
    <row r="39522" spans="20:21" x14ac:dyDescent="0.2">
      <c r="T39522" s="11"/>
      <c r="U39522" s="11"/>
    </row>
    <row r="39523" spans="20:21" x14ac:dyDescent="0.2">
      <c r="T39523" s="11"/>
      <c r="U39523" s="11"/>
    </row>
    <row r="39524" spans="20:21" x14ac:dyDescent="0.2">
      <c r="T39524" s="11"/>
      <c r="U39524" s="11"/>
    </row>
    <row r="39525" spans="20:21" x14ac:dyDescent="0.2">
      <c r="T39525" s="11"/>
      <c r="U39525" s="11"/>
    </row>
    <row r="39526" spans="20:21" x14ac:dyDescent="0.2">
      <c r="T39526" s="11"/>
      <c r="U39526" s="11"/>
    </row>
    <row r="39527" spans="20:21" x14ac:dyDescent="0.2">
      <c r="T39527" s="11"/>
      <c r="U39527" s="11"/>
    </row>
    <row r="39528" spans="20:21" x14ac:dyDescent="0.2">
      <c r="T39528" s="11"/>
      <c r="U39528" s="11"/>
    </row>
    <row r="39529" spans="20:21" x14ac:dyDescent="0.2">
      <c r="T39529" s="11"/>
      <c r="U39529" s="11"/>
    </row>
    <row r="39530" spans="20:21" x14ac:dyDescent="0.2">
      <c r="T39530" s="11"/>
      <c r="U39530" s="11"/>
    </row>
    <row r="39531" spans="20:21" x14ac:dyDescent="0.2">
      <c r="T39531" s="11"/>
      <c r="U39531" s="11"/>
    </row>
    <row r="39532" spans="20:21" x14ac:dyDescent="0.2">
      <c r="T39532" s="11"/>
      <c r="U39532" s="11"/>
    </row>
    <row r="39533" spans="20:21" x14ac:dyDescent="0.2">
      <c r="T39533" s="11"/>
      <c r="U39533" s="11"/>
    </row>
    <row r="39534" spans="20:21" x14ac:dyDescent="0.2">
      <c r="T39534" s="11"/>
      <c r="U39534" s="11"/>
    </row>
    <row r="39535" spans="20:21" x14ac:dyDescent="0.2">
      <c r="T39535" s="11"/>
      <c r="U39535" s="11"/>
    </row>
    <row r="39536" spans="20:21" x14ac:dyDescent="0.2">
      <c r="T39536" s="11"/>
      <c r="U39536" s="11"/>
    </row>
    <row r="39537" spans="20:21" x14ac:dyDescent="0.2">
      <c r="T39537" s="11"/>
      <c r="U39537" s="11"/>
    </row>
    <row r="39538" spans="20:21" x14ac:dyDescent="0.2">
      <c r="T39538" s="11"/>
      <c r="U39538" s="11"/>
    </row>
    <row r="39539" spans="20:21" x14ac:dyDescent="0.2">
      <c r="T39539" s="11"/>
      <c r="U39539" s="11"/>
    </row>
    <row r="39540" spans="20:21" x14ac:dyDescent="0.2">
      <c r="T39540" s="11"/>
      <c r="U39540" s="11"/>
    </row>
    <row r="39541" spans="20:21" x14ac:dyDescent="0.2">
      <c r="T39541" s="11"/>
      <c r="U39541" s="11"/>
    </row>
    <row r="39542" spans="20:21" x14ac:dyDescent="0.2">
      <c r="T39542" s="11"/>
      <c r="U39542" s="11"/>
    </row>
    <row r="39543" spans="20:21" x14ac:dyDescent="0.2">
      <c r="T39543" s="11"/>
      <c r="U39543" s="11"/>
    </row>
    <row r="39544" spans="20:21" x14ac:dyDescent="0.2">
      <c r="T39544" s="11"/>
      <c r="U39544" s="11"/>
    </row>
    <row r="39545" spans="20:21" x14ac:dyDescent="0.2">
      <c r="T39545" s="11"/>
      <c r="U39545" s="11"/>
    </row>
    <row r="39546" spans="20:21" x14ac:dyDescent="0.2">
      <c r="T39546" s="11"/>
      <c r="U39546" s="11"/>
    </row>
    <row r="39547" spans="20:21" x14ac:dyDescent="0.2">
      <c r="T39547" s="11"/>
      <c r="U39547" s="11"/>
    </row>
    <row r="39548" spans="20:21" x14ac:dyDescent="0.2">
      <c r="T39548" s="11"/>
      <c r="U39548" s="11"/>
    </row>
    <row r="39549" spans="20:21" x14ac:dyDescent="0.2">
      <c r="T39549" s="11"/>
      <c r="U39549" s="11"/>
    </row>
    <row r="39550" spans="20:21" x14ac:dyDescent="0.2">
      <c r="T39550" s="11"/>
      <c r="U39550" s="11"/>
    </row>
    <row r="39551" spans="20:21" x14ac:dyDescent="0.2">
      <c r="T39551" s="11"/>
      <c r="U39551" s="11"/>
    </row>
    <row r="39552" spans="20:21" x14ac:dyDescent="0.2">
      <c r="T39552" s="11"/>
      <c r="U39552" s="11"/>
    </row>
    <row r="39553" spans="20:21" x14ac:dyDescent="0.2">
      <c r="T39553" s="11"/>
      <c r="U39553" s="11"/>
    </row>
    <row r="39554" spans="20:21" x14ac:dyDescent="0.2">
      <c r="T39554" s="11"/>
      <c r="U39554" s="11"/>
    </row>
    <row r="39555" spans="20:21" x14ac:dyDescent="0.2">
      <c r="T39555" s="11"/>
      <c r="U39555" s="11"/>
    </row>
    <row r="39556" spans="20:21" x14ac:dyDescent="0.2">
      <c r="T39556" s="11"/>
      <c r="U39556" s="11"/>
    </row>
    <row r="39557" spans="20:21" x14ac:dyDescent="0.2">
      <c r="T39557" s="11"/>
      <c r="U39557" s="11"/>
    </row>
    <row r="39558" spans="20:21" x14ac:dyDescent="0.2">
      <c r="T39558" s="11"/>
      <c r="U39558" s="11"/>
    </row>
    <row r="39559" spans="20:21" x14ac:dyDescent="0.2">
      <c r="T39559" s="11"/>
      <c r="U39559" s="11"/>
    </row>
    <row r="39560" spans="20:21" x14ac:dyDescent="0.2">
      <c r="T39560" s="11"/>
      <c r="U39560" s="11"/>
    </row>
    <row r="39561" spans="20:21" x14ac:dyDescent="0.2">
      <c r="T39561" s="11"/>
      <c r="U39561" s="11"/>
    </row>
    <row r="39562" spans="20:21" x14ac:dyDescent="0.2">
      <c r="T39562" s="11"/>
      <c r="U39562" s="11"/>
    </row>
    <row r="39563" spans="20:21" x14ac:dyDescent="0.2">
      <c r="T39563" s="11"/>
      <c r="U39563" s="11"/>
    </row>
    <row r="39564" spans="20:21" x14ac:dyDescent="0.2">
      <c r="T39564" s="11"/>
      <c r="U39564" s="11"/>
    </row>
    <row r="39565" spans="20:21" x14ac:dyDescent="0.2">
      <c r="T39565" s="11"/>
      <c r="U39565" s="11"/>
    </row>
    <row r="39566" spans="20:21" x14ac:dyDescent="0.2">
      <c r="T39566" s="11"/>
      <c r="U39566" s="11"/>
    </row>
    <row r="39567" spans="20:21" x14ac:dyDescent="0.2">
      <c r="T39567" s="11"/>
      <c r="U39567" s="11"/>
    </row>
    <row r="39568" spans="20:21" x14ac:dyDescent="0.2">
      <c r="T39568" s="11"/>
      <c r="U39568" s="11"/>
    </row>
    <row r="39569" spans="20:21" x14ac:dyDescent="0.2">
      <c r="T39569" s="11"/>
      <c r="U39569" s="11"/>
    </row>
    <row r="39570" spans="20:21" x14ac:dyDescent="0.2">
      <c r="T39570" s="11"/>
      <c r="U39570" s="11"/>
    </row>
    <row r="39571" spans="20:21" x14ac:dyDescent="0.2">
      <c r="T39571" s="11"/>
      <c r="U39571" s="11"/>
    </row>
    <row r="39572" spans="20:21" x14ac:dyDescent="0.2">
      <c r="T39572" s="11"/>
      <c r="U39572" s="11"/>
    </row>
    <row r="39573" spans="20:21" x14ac:dyDescent="0.2">
      <c r="T39573" s="11"/>
      <c r="U39573" s="11"/>
    </row>
    <row r="39574" spans="20:21" x14ac:dyDescent="0.2">
      <c r="T39574" s="11"/>
      <c r="U39574" s="11"/>
    </row>
    <row r="39575" spans="20:21" x14ac:dyDescent="0.2">
      <c r="T39575" s="11"/>
      <c r="U39575" s="11"/>
    </row>
    <row r="39576" spans="20:21" x14ac:dyDescent="0.2">
      <c r="T39576" s="11"/>
      <c r="U39576" s="11"/>
    </row>
    <row r="39577" spans="20:21" x14ac:dyDescent="0.2">
      <c r="T39577" s="11"/>
      <c r="U39577" s="11"/>
    </row>
    <row r="39578" spans="20:21" x14ac:dyDescent="0.2">
      <c r="T39578" s="11"/>
      <c r="U39578" s="11"/>
    </row>
    <row r="39579" spans="20:21" x14ac:dyDescent="0.2">
      <c r="T39579" s="11"/>
      <c r="U39579" s="11"/>
    </row>
    <row r="39580" spans="20:21" x14ac:dyDescent="0.2">
      <c r="T39580" s="11"/>
      <c r="U39580" s="11"/>
    </row>
    <row r="39581" spans="20:21" x14ac:dyDescent="0.2">
      <c r="T39581" s="11"/>
      <c r="U39581" s="11"/>
    </row>
    <row r="39582" spans="20:21" x14ac:dyDescent="0.2">
      <c r="T39582" s="11"/>
      <c r="U39582" s="11"/>
    </row>
    <row r="39583" spans="20:21" x14ac:dyDescent="0.2">
      <c r="T39583" s="11"/>
      <c r="U39583" s="11"/>
    </row>
    <row r="39584" spans="20:21" x14ac:dyDescent="0.2">
      <c r="T39584" s="11"/>
      <c r="U39584" s="11"/>
    </row>
    <row r="39585" spans="20:21" x14ac:dyDescent="0.2">
      <c r="T39585" s="11"/>
      <c r="U39585" s="11"/>
    </row>
    <row r="39586" spans="20:21" x14ac:dyDescent="0.2">
      <c r="T39586" s="11"/>
      <c r="U39586" s="11"/>
    </row>
    <row r="39587" spans="20:21" x14ac:dyDescent="0.2">
      <c r="T39587" s="11"/>
      <c r="U39587" s="11"/>
    </row>
    <row r="39588" spans="20:21" x14ac:dyDescent="0.2">
      <c r="T39588" s="11"/>
      <c r="U39588" s="11"/>
    </row>
    <row r="39589" spans="20:21" x14ac:dyDescent="0.2">
      <c r="T39589" s="11"/>
      <c r="U39589" s="11"/>
    </row>
    <row r="39590" spans="20:21" x14ac:dyDescent="0.2">
      <c r="T39590" s="11"/>
      <c r="U39590" s="11"/>
    </row>
    <row r="39591" spans="20:21" x14ac:dyDescent="0.2">
      <c r="T39591" s="11"/>
      <c r="U39591" s="11"/>
    </row>
    <row r="39592" spans="20:21" x14ac:dyDescent="0.2">
      <c r="T39592" s="11"/>
      <c r="U39592" s="11"/>
    </row>
    <row r="39593" spans="20:21" x14ac:dyDescent="0.2">
      <c r="T39593" s="11"/>
      <c r="U39593" s="11"/>
    </row>
    <row r="39594" spans="20:21" x14ac:dyDescent="0.2">
      <c r="T39594" s="11"/>
      <c r="U39594" s="11"/>
    </row>
    <row r="39595" spans="20:21" x14ac:dyDescent="0.2">
      <c r="T39595" s="11"/>
      <c r="U39595" s="11"/>
    </row>
    <row r="39596" spans="20:21" x14ac:dyDescent="0.2">
      <c r="T39596" s="11"/>
      <c r="U39596" s="11"/>
    </row>
    <row r="39597" spans="20:21" x14ac:dyDescent="0.2">
      <c r="T39597" s="11"/>
      <c r="U39597" s="11"/>
    </row>
    <row r="39598" spans="20:21" x14ac:dyDescent="0.2">
      <c r="T39598" s="11"/>
      <c r="U39598" s="11"/>
    </row>
    <row r="39599" spans="20:21" x14ac:dyDescent="0.2">
      <c r="T39599" s="11"/>
      <c r="U39599" s="11"/>
    </row>
    <row r="39600" spans="20:21" x14ac:dyDescent="0.2">
      <c r="T39600" s="11"/>
      <c r="U39600" s="11"/>
    </row>
    <row r="39601" spans="20:21" x14ac:dyDescent="0.2">
      <c r="T39601" s="11"/>
      <c r="U39601" s="11"/>
    </row>
    <row r="39602" spans="20:21" x14ac:dyDescent="0.2">
      <c r="T39602" s="11"/>
      <c r="U39602" s="11"/>
    </row>
    <row r="39603" spans="20:21" x14ac:dyDescent="0.2">
      <c r="T39603" s="11"/>
      <c r="U39603" s="11"/>
    </row>
    <row r="39604" spans="20:21" x14ac:dyDescent="0.2">
      <c r="T39604" s="11"/>
      <c r="U39604" s="11"/>
    </row>
    <row r="39605" spans="20:21" x14ac:dyDescent="0.2">
      <c r="T39605" s="11"/>
      <c r="U39605" s="11"/>
    </row>
    <row r="39606" spans="20:21" x14ac:dyDescent="0.2">
      <c r="T39606" s="11"/>
      <c r="U39606" s="11"/>
    </row>
    <row r="39607" spans="20:21" x14ac:dyDescent="0.2">
      <c r="T39607" s="11"/>
      <c r="U39607" s="11"/>
    </row>
    <row r="39608" spans="20:21" x14ac:dyDescent="0.2">
      <c r="T39608" s="11"/>
      <c r="U39608" s="11"/>
    </row>
    <row r="39609" spans="20:21" x14ac:dyDescent="0.2">
      <c r="T39609" s="11"/>
      <c r="U39609" s="11"/>
    </row>
    <row r="39610" spans="20:21" x14ac:dyDescent="0.2">
      <c r="T39610" s="11"/>
      <c r="U39610" s="11"/>
    </row>
    <row r="39611" spans="20:21" x14ac:dyDescent="0.2">
      <c r="T39611" s="11"/>
      <c r="U39611" s="11"/>
    </row>
    <row r="39612" spans="20:21" x14ac:dyDescent="0.2">
      <c r="T39612" s="11"/>
      <c r="U39612" s="11"/>
    </row>
    <row r="39613" spans="20:21" x14ac:dyDescent="0.2">
      <c r="T39613" s="11"/>
      <c r="U39613" s="11"/>
    </row>
    <row r="39614" spans="20:21" x14ac:dyDescent="0.2">
      <c r="T39614" s="11"/>
      <c r="U39614" s="11"/>
    </row>
    <row r="39615" spans="20:21" x14ac:dyDescent="0.2">
      <c r="T39615" s="11"/>
      <c r="U39615" s="11"/>
    </row>
    <row r="39616" spans="20:21" x14ac:dyDescent="0.2">
      <c r="T39616" s="11"/>
      <c r="U39616" s="11"/>
    </row>
    <row r="39617" spans="20:21" x14ac:dyDescent="0.2">
      <c r="T39617" s="11"/>
      <c r="U39617" s="11"/>
    </row>
    <row r="39618" spans="20:21" x14ac:dyDescent="0.2">
      <c r="T39618" s="11"/>
      <c r="U39618" s="11"/>
    </row>
    <row r="39619" spans="20:21" x14ac:dyDescent="0.2">
      <c r="T39619" s="11"/>
      <c r="U39619" s="11"/>
    </row>
    <row r="39620" spans="20:21" x14ac:dyDescent="0.2">
      <c r="T39620" s="11"/>
      <c r="U39620" s="11"/>
    </row>
    <row r="39621" spans="20:21" x14ac:dyDescent="0.2">
      <c r="T39621" s="11"/>
      <c r="U39621" s="11"/>
    </row>
    <row r="39622" spans="20:21" x14ac:dyDescent="0.2">
      <c r="T39622" s="11"/>
      <c r="U39622" s="11"/>
    </row>
    <row r="39623" spans="20:21" x14ac:dyDescent="0.2">
      <c r="T39623" s="11"/>
      <c r="U39623" s="11"/>
    </row>
    <row r="39624" spans="20:21" x14ac:dyDescent="0.2">
      <c r="T39624" s="11"/>
      <c r="U39624" s="11"/>
    </row>
    <row r="39625" spans="20:21" x14ac:dyDescent="0.2">
      <c r="T39625" s="11"/>
      <c r="U39625" s="11"/>
    </row>
    <row r="39626" spans="20:21" x14ac:dyDescent="0.2">
      <c r="T39626" s="11"/>
      <c r="U39626" s="11"/>
    </row>
    <row r="39627" spans="20:21" x14ac:dyDescent="0.2">
      <c r="T39627" s="11"/>
      <c r="U39627" s="11"/>
    </row>
    <row r="39628" spans="20:21" x14ac:dyDescent="0.2">
      <c r="T39628" s="11"/>
      <c r="U39628" s="11"/>
    </row>
    <row r="39629" spans="20:21" x14ac:dyDescent="0.2">
      <c r="T39629" s="11"/>
      <c r="U39629" s="11"/>
    </row>
    <row r="39630" spans="20:21" x14ac:dyDescent="0.2">
      <c r="T39630" s="11"/>
      <c r="U39630" s="11"/>
    </row>
    <row r="39631" spans="20:21" x14ac:dyDescent="0.2">
      <c r="T39631" s="11"/>
      <c r="U39631" s="11"/>
    </row>
    <row r="39632" spans="20:21" x14ac:dyDescent="0.2">
      <c r="T39632" s="11"/>
      <c r="U39632" s="11"/>
    </row>
    <row r="39633" spans="20:21" x14ac:dyDescent="0.2">
      <c r="T39633" s="11"/>
      <c r="U39633" s="11"/>
    </row>
    <row r="39634" spans="20:21" x14ac:dyDescent="0.2">
      <c r="T39634" s="11"/>
      <c r="U39634" s="11"/>
    </row>
    <row r="39635" spans="20:21" x14ac:dyDescent="0.2">
      <c r="T39635" s="11"/>
      <c r="U39635" s="11"/>
    </row>
    <row r="39636" spans="20:21" x14ac:dyDescent="0.2">
      <c r="T39636" s="11"/>
      <c r="U39636" s="11"/>
    </row>
    <row r="39637" spans="20:21" x14ac:dyDescent="0.2">
      <c r="T39637" s="11"/>
      <c r="U39637" s="11"/>
    </row>
    <row r="39638" spans="20:21" x14ac:dyDescent="0.2">
      <c r="T39638" s="11"/>
      <c r="U39638" s="11"/>
    </row>
    <row r="39639" spans="20:21" x14ac:dyDescent="0.2">
      <c r="T39639" s="11"/>
      <c r="U39639" s="11"/>
    </row>
    <row r="39640" spans="20:21" x14ac:dyDescent="0.2">
      <c r="T39640" s="11"/>
      <c r="U39640" s="11"/>
    </row>
    <row r="39641" spans="20:21" x14ac:dyDescent="0.2">
      <c r="T39641" s="11"/>
      <c r="U39641" s="11"/>
    </row>
    <row r="39642" spans="20:21" x14ac:dyDescent="0.2">
      <c r="T39642" s="11"/>
      <c r="U39642" s="11"/>
    </row>
    <row r="39643" spans="20:21" x14ac:dyDescent="0.2">
      <c r="T39643" s="11"/>
      <c r="U39643" s="11"/>
    </row>
    <row r="39644" spans="20:21" x14ac:dyDescent="0.2">
      <c r="T39644" s="11"/>
      <c r="U39644" s="11"/>
    </row>
    <row r="39645" spans="20:21" x14ac:dyDescent="0.2">
      <c r="T39645" s="11"/>
      <c r="U39645" s="11"/>
    </row>
    <row r="39646" spans="20:21" x14ac:dyDescent="0.2">
      <c r="T39646" s="11"/>
      <c r="U39646" s="11"/>
    </row>
    <row r="39647" spans="20:21" x14ac:dyDescent="0.2">
      <c r="T39647" s="11"/>
      <c r="U39647" s="11"/>
    </row>
    <row r="39648" spans="20:21" x14ac:dyDescent="0.2">
      <c r="T39648" s="11"/>
      <c r="U39648" s="11"/>
    </row>
    <row r="39649" spans="20:21" x14ac:dyDescent="0.2">
      <c r="T39649" s="11"/>
      <c r="U39649" s="11"/>
    </row>
    <row r="39650" spans="20:21" x14ac:dyDescent="0.2">
      <c r="T39650" s="11"/>
      <c r="U39650" s="11"/>
    </row>
    <row r="39651" spans="20:21" x14ac:dyDescent="0.2">
      <c r="T39651" s="11"/>
      <c r="U39651" s="11"/>
    </row>
    <row r="39652" spans="20:21" x14ac:dyDescent="0.2">
      <c r="T39652" s="11"/>
      <c r="U39652" s="11"/>
    </row>
    <row r="39653" spans="20:21" x14ac:dyDescent="0.2">
      <c r="T39653" s="11"/>
      <c r="U39653" s="11"/>
    </row>
    <row r="39654" spans="20:21" x14ac:dyDescent="0.2">
      <c r="T39654" s="11"/>
      <c r="U39654" s="11"/>
    </row>
    <row r="39655" spans="20:21" x14ac:dyDescent="0.2">
      <c r="T39655" s="11"/>
      <c r="U39655" s="11"/>
    </row>
    <row r="39656" spans="20:21" x14ac:dyDescent="0.2">
      <c r="T39656" s="11"/>
      <c r="U39656" s="11"/>
    </row>
    <row r="39657" spans="20:21" x14ac:dyDescent="0.2">
      <c r="T39657" s="11"/>
      <c r="U39657" s="11"/>
    </row>
    <row r="39658" spans="20:21" x14ac:dyDescent="0.2">
      <c r="T39658" s="11"/>
      <c r="U39658" s="11"/>
    </row>
    <row r="39659" spans="20:21" x14ac:dyDescent="0.2">
      <c r="T39659" s="11"/>
      <c r="U39659" s="11"/>
    </row>
    <row r="39660" spans="20:21" x14ac:dyDescent="0.2">
      <c r="T39660" s="11"/>
      <c r="U39660" s="11"/>
    </row>
    <row r="39661" spans="20:21" x14ac:dyDescent="0.2">
      <c r="T39661" s="11"/>
      <c r="U39661" s="11"/>
    </row>
    <row r="39662" spans="20:21" x14ac:dyDescent="0.2">
      <c r="T39662" s="11"/>
      <c r="U39662" s="11"/>
    </row>
    <row r="39663" spans="20:21" x14ac:dyDescent="0.2">
      <c r="T39663" s="11"/>
      <c r="U39663" s="11"/>
    </row>
    <row r="39664" spans="20:21" x14ac:dyDescent="0.2">
      <c r="T39664" s="11"/>
      <c r="U39664" s="11"/>
    </row>
    <row r="39665" spans="20:21" x14ac:dyDescent="0.2">
      <c r="T39665" s="11"/>
      <c r="U39665" s="11"/>
    </row>
    <row r="39666" spans="20:21" x14ac:dyDescent="0.2">
      <c r="T39666" s="11"/>
      <c r="U39666" s="11"/>
    </row>
    <row r="39667" spans="20:21" x14ac:dyDescent="0.2">
      <c r="T39667" s="11"/>
      <c r="U39667" s="11"/>
    </row>
    <row r="39668" spans="20:21" x14ac:dyDescent="0.2">
      <c r="T39668" s="11"/>
      <c r="U39668" s="11"/>
    </row>
    <row r="39669" spans="20:21" x14ac:dyDescent="0.2">
      <c r="T39669" s="11"/>
      <c r="U39669" s="11"/>
    </row>
    <row r="39670" spans="20:21" x14ac:dyDescent="0.2">
      <c r="T39670" s="11"/>
      <c r="U39670" s="11"/>
    </row>
    <row r="39671" spans="20:21" x14ac:dyDescent="0.2">
      <c r="T39671" s="11"/>
      <c r="U39671" s="11"/>
    </row>
    <row r="39672" spans="20:21" x14ac:dyDescent="0.2">
      <c r="T39672" s="11"/>
      <c r="U39672" s="11"/>
    </row>
    <row r="39673" spans="20:21" x14ac:dyDescent="0.2">
      <c r="T39673" s="11"/>
      <c r="U39673" s="11"/>
    </row>
    <row r="39674" spans="20:21" x14ac:dyDescent="0.2">
      <c r="T39674" s="11"/>
      <c r="U39674" s="11"/>
    </row>
    <row r="39675" spans="20:21" x14ac:dyDescent="0.2">
      <c r="T39675" s="11"/>
      <c r="U39675" s="11"/>
    </row>
    <row r="39676" spans="20:21" x14ac:dyDescent="0.2">
      <c r="T39676" s="11"/>
      <c r="U39676" s="11"/>
    </row>
    <row r="39677" spans="20:21" x14ac:dyDescent="0.2">
      <c r="T39677" s="11"/>
      <c r="U39677" s="11"/>
    </row>
    <row r="39678" spans="20:21" x14ac:dyDescent="0.2">
      <c r="T39678" s="11"/>
      <c r="U39678" s="11"/>
    </row>
    <row r="39679" spans="20:21" x14ac:dyDescent="0.2">
      <c r="T39679" s="11"/>
      <c r="U39679" s="11"/>
    </row>
    <row r="39680" spans="20:21" x14ac:dyDescent="0.2">
      <c r="T39680" s="11"/>
      <c r="U39680" s="11"/>
    </row>
    <row r="39681" spans="20:21" x14ac:dyDescent="0.2">
      <c r="T39681" s="11"/>
      <c r="U39681" s="11"/>
    </row>
    <row r="39682" spans="20:21" x14ac:dyDescent="0.2">
      <c r="T39682" s="11"/>
      <c r="U39682" s="11"/>
    </row>
    <row r="39683" spans="20:21" x14ac:dyDescent="0.2">
      <c r="T39683" s="11"/>
      <c r="U39683" s="11"/>
    </row>
    <row r="39684" spans="20:21" x14ac:dyDescent="0.2">
      <c r="T39684" s="11"/>
      <c r="U39684" s="11"/>
    </row>
    <row r="39685" spans="20:21" x14ac:dyDescent="0.2">
      <c r="T39685" s="11"/>
      <c r="U39685" s="11"/>
    </row>
    <row r="39686" spans="20:21" x14ac:dyDescent="0.2">
      <c r="T39686" s="11"/>
      <c r="U39686" s="11"/>
    </row>
    <row r="39687" spans="20:21" x14ac:dyDescent="0.2">
      <c r="T39687" s="11"/>
      <c r="U39687" s="11"/>
    </row>
    <row r="39688" spans="20:21" x14ac:dyDescent="0.2">
      <c r="T39688" s="11"/>
      <c r="U39688" s="11"/>
    </row>
    <row r="39689" spans="20:21" x14ac:dyDescent="0.2">
      <c r="T39689" s="11"/>
      <c r="U39689" s="11"/>
    </row>
    <row r="39690" spans="20:21" x14ac:dyDescent="0.2">
      <c r="T39690" s="11"/>
      <c r="U39690" s="11"/>
    </row>
    <row r="39691" spans="20:21" x14ac:dyDescent="0.2">
      <c r="T39691" s="11"/>
      <c r="U39691" s="11"/>
    </row>
    <row r="39692" spans="20:21" x14ac:dyDescent="0.2">
      <c r="T39692" s="11"/>
      <c r="U39692" s="11"/>
    </row>
    <row r="39693" spans="20:21" x14ac:dyDescent="0.2">
      <c r="T39693" s="11"/>
      <c r="U39693" s="11"/>
    </row>
    <row r="39694" spans="20:21" x14ac:dyDescent="0.2">
      <c r="T39694" s="11"/>
      <c r="U39694" s="11"/>
    </row>
    <row r="39695" spans="20:21" x14ac:dyDescent="0.2">
      <c r="T39695" s="11"/>
      <c r="U39695" s="11"/>
    </row>
    <row r="39696" spans="20:21" x14ac:dyDescent="0.2">
      <c r="T39696" s="11"/>
      <c r="U39696" s="11"/>
    </row>
    <row r="39697" spans="20:21" x14ac:dyDescent="0.2">
      <c r="T39697" s="11"/>
      <c r="U39697" s="11"/>
    </row>
    <row r="39698" spans="20:21" x14ac:dyDescent="0.2">
      <c r="T39698" s="11"/>
      <c r="U39698" s="11"/>
    </row>
    <row r="39699" spans="20:21" x14ac:dyDescent="0.2">
      <c r="T39699" s="11"/>
      <c r="U39699" s="11"/>
    </row>
    <row r="39700" spans="20:21" x14ac:dyDescent="0.2">
      <c r="T39700" s="11"/>
      <c r="U39700" s="11"/>
    </row>
    <row r="39701" spans="20:21" x14ac:dyDescent="0.2">
      <c r="T39701" s="11"/>
      <c r="U39701" s="11"/>
    </row>
    <row r="39702" spans="20:21" x14ac:dyDescent="0.2">
      <c r="T39702" s="11"/>
      <c r="U39702" s="11"/>
    </row>
    <row r="39703" spans="20:21" x14ac:dyDescent="0.2">
      <c r="T39703" s="11"/>
      <c r="U39703" s="11"/>
    </row>
    <row r="39704" spans="20:21" x14ac:dyDescent="0.2">
      <c r="T39704" s="11"/>
      <c r="U39704" s="11"/>
    </row>
    <row r="39705" spans="20:21" x14ac:dyDescent="0.2">
      <c r="T39705" s="11"/>
      <c r="U39705" s="11"/>
    </row>
    <row r="39706" spans="20:21" x14ac:dyDescent="0.2">
      <c r="T39706" s="11"/>
      <c r="U39706" s="11"/>
    </row>
    <row r="39707" spans="20:21" x14ac:dyDescent="0.2">
      <c r="T39707" s="11"/>
      <c r="U39707" s="11"/>
    </row>
    <row r="39708" spans="20:21" x14ac:dyDescent="0.2">
      <c r="T39708" s="11"/>
      <c r="U39708" s="11"/>
    </row>
    <row r="39709" spans="20:21" x14ac:dyDescent="0.2">
      <c r="T39709" s="11"/>
      <c r="U39709" s="11"/>
    </row>
    <row r="39710" spans="20:21" x14ac:dyDescent="0.2">
      <c r="T39710" s="11"/>
      <c r="U39710" s="11"/>
    </row>
    <row r="39711" spans="20:21" x14ac:dyDescent="0.2">
      <c r="T39711" s="11"/>
      <c r="U39711" s="11"/>
    </row>
    <row r="39712" spans="20:21" x14ac:dyDescent="0.2">
      <c r="T39712" s="11"/>
      <c r="U39712" s="11"/>
    </row>
    <row r="39713" spans="20:21" x14ac:dyDescent="0.2">
      <c r="T39713" s="11"/>
      <c r="U39713" s="11"/>
    </row>
    <row r="39714" spans="20:21" x14ac:dyDescent="0.2">
      <c r="T39714" s="11"/>
      <c r="U39714" s="11"/>
    </row>
    <row r="39715" spans="20:21" x14ac:dyDescent="0.2">
      <c r="T39715" s="11"/>
      <c r="U39715" s="11"/>
    </row>
    <row r="39716" spans="20:21" x14ac:dyDescent="0.2">
      <c r="T39716" s="11"/>
      <c r="U39716" s="11"/>
    </row>
    <row r="39717" spans="20:21" x14ac:dyDescent="0.2">
      <c r="T39717" s="11"/>
      <c r="U39717" s="11"/>
    </row>
    <row r="39718" spans="20:21" x14ac:dyDescent="0.2">
      <c r="T39718" s="11"/>
      <c r="U39718" s="11"/>
    </row>
    <row r="39719" spans="20:21" x14ac:dyDescent="0.2">
      <c r="T39719" s="11"/>
      <c r="U39719" s="11"/>
    </row>
    <row r="39720" spans="20:21" x14ac:dyDescent="0.2">
      <c r="T39720" s="11"/>
      <c r="U39720" s="11"/>
    </row>
    <row r="39721" spans="20:21" x14ac:dyDescent="0.2">
      <c r="T39721" s="11"/>
      <c r="U39721" s="11"/>
    </row>
    <row r="39722" spans="20:21" x14ac:dyDescent="0.2">
      <c r="T39722" s="11"/>
      <c r="U39722" s="11"/>
    </row>
    <row r="39723" spans="20:21" x14ac:dyDescent="0.2">
      <c r="T39723" s="11"/>
      <c r="U39723" s="11"/>
    </row>
    <row r="39724" spans="20:21" x14ac:dyDescent="0.2">
      <c r="T39724" s="11"/>
      <c r="U39724" s="11"/>
    </row>
    <row r="39725" spans="20:21" x14ac:dyDescent="0.2">
      <c r="T39725" s="11"/>
      <c r="U39725" s="11"/>
    </row>
    <row r="39726" spans="20:21" x14ac:dyDescent="0.2">
      <c r="T39726" s="11"/>
      <c r="U39726" s="11"/>
    </row>
    <row r="39727" spans="20:21" x14ac:dyDescent="0.2">
      <c r="T39727" s="11"/>
      <c r="U39727" s="11"/>
    </row>
    <row r="39728" spans="20:21" x14ac:dyDescent="0.2">
      <c r="T39728" s="11"/>
      <c r="U39728" s="11"/>
    </row>
    <row r="39729" spans="20:21" x14ac:dyDescent="0.2">
      <c r="T39729" s="11"/>
      <c r="U39729" s="11"/>
    </row>
    <row r="39730" spans="20:21" x14ac:dyDescent="0.2">
      <c r="T39730" s="11"/>
      <c r="U39730" s="11"/>
    </row>
    <row r="39731" spans="20:21" x14ac:dyDescent="0.2">
      <c r="T39731" s="11"/>
      <c r="U39731" s="11"/>
    </row>
    <row r="39732" spans="20:21" x14ac:dyDescent="0.2">
      <c r="T39732" s="11"/>
      <c r="U39732" s="11"/>
    </row>
    <row r="39733" spans="20:21" x14ac:dyDescent="0.2">
      <c r="T39733" s="11"/>
      <c r="U39733" s="11"/>
    </row>
    <row r="39734" spans="20:21" x14ac:dyDescent="0.2">
      <c r="T39734" s="11"/>
      <c r="U39734" s="11"/>
    </row>
    <row r="39735" spans="20:21" x14ac:dyDescent="0.2">
      <c r="T39735" s="11"/>
      <c r="U39735" s="11"/>
    </row>
    <row r="39736" spans="20:21" x14ac:dyDescent="0.2">
      <c r="T39736" s="11"/>
      <c r="U39736" s="11"/>
    </row>
    <row r="39737" spans="20:21" x14ac:dyDescent="0.2">
      <c r="T39737" s="11"/>
      <c r="U39737" s="11"/>
    </row>
    <row r="39738" spans="20:21" x14ac:dyDescent="0.2">
      <c r="T39738" s="11"/>
      <c r="U39738" s="11"/>
    </row>
    <row r="39739" spans="20:21" x14ac:dyDescent="0.2">
      <c r="T39739" s="11"/>
      <c r="U39739" s="11"/>
    </row>
    <row r="39740" spans="20:21" x14ac:dyDescent="0.2">
      <c r="T39740" s="11"/>
      <c r="U39740" s="11"/>
    </row>
    <row r="39741" spans="20:21" x14ac:dyDescent="0.2">
      <c r="T39741" s="11"/>
      <c r="U39741" s="11"/>
    </row>
    <row r="39742" spans="20:21" x14ac:dyDescent="0.2">
      <c r="T39742" s="11"/>
      <c r="U39742" s="11"/>
    </row>
    <row r="39743" spans="20:21" x14ac:dyDescent="0.2">
      <c r="T39743" s="11"/>
      <c r="U39743" s="11"/>
    </row>
    <row r="39744" spans="20:21" x14ac:dyDescent="0.2">
      <c r="T39744" s="11"/>
      <c r="U39744" s="11"/>
    </row>
    <row r="39745" spans="20:21" x14ac:dyDescent="0.2">
      <c r="T39745" s="11"/>
      <c r="U39745" s="11"/>
    </row>
    <row r="39746" spans="20:21" x14ac:dyDescent="0.2">
      <c r="T39746" s="11"/>
      <c r="U39746" s="11"/>
    </row>
    <row r="39747" spans="20:21" x14ac:dyDescent="0.2">
      <c r="T39747" s="11"/>
      <c r="U39747" s="11"/>
    </row>
    <row r="39748" spans="20:21" x14ac:dyDescent="0.2">
      <c r="T39748" s="11"/>
      <c r="U39748" s="11"/>
    </row>
    <row r="39749" spans="20:21" x14ac:dyDescent="0.2">
      <c r="T39749" s="11"/>
      <c r="U39749" s="11"/>
    </row>
    <row r="39750" spans="20:21" x14ac:dyDescent="0.2">
      <c r="T39750" s="11"/>
      <c r="U39750" s="11"/>
    </row>
    <row r="39751" spans="20:21" x14ac:dyDescent="0.2">
      <c r="T39751" s="11"/>
      <c r="U39751" s="11"/>
    </row>
    <row r="39752" spans="20:21" x14ac:dyDescent="0.2">
      <c r="T39752" s="11"/>
      <c r="U39752" s="11"/>
    </row>
    <row r="39753" spans="20:21" x14ac:dyDescent="0.2">
      <c r="T39753" s="11"/>
      <c r="U39753" s="11"/>
    </row>
    <row r="39754" spans="20:21" x14ac:dyDescent="0.2">
      <c r="T39754" s="11"/>
      <c r="U39754" s="11"/>
    </row>
    <row r="39755" spans="20:21" x14ac:dyDescent="0.2">
      <c r="T39755" s="11"/>
      <c r="U39755" s="11"/>
    </row>
    <row r="39756" spans="20:21" x14ac:dyDescent="0.2">
      <c r="T39756" s="11"/>
      <c r="U39756" s="11"/>
    </row>
    <row r="39757" spans="20:21" x14ac:dyDescent="0.2">
      <c r="T39757" s="11"/>
      <c r="U39757" s="11"/>
    </row>
    <row r="39758" spans="20:21" x14ac:dyDescent="0.2">
      <c r="T39758" s="11"/>
      <c r="U39758" s="11"/>
    </row>
    <row r="39759" spans="20:21" x14ac:dyDescent="0.2">
      <c r="T39759" s="11"/>
      <c r="U39759" s="11"/>
    </row>
    <row r="39760" spans="20:21" x14ac:dyDescent="0.2">
      <c r="T39760" s="11"/>
      <c r="U39760" s="11"/>
    </row>
    <row r="39761" spans="20:21" x14ac:dyDescent="0.2">
      <c r="T39761" s="11"/>
      <c r="U39761" s="11"/>
    </row>
    <row r="39762" spans="20:21" x14ac:dyDescent="0.2">
      <c r="T39762" s="11"/>
      <c r="U39762" s="11"/>
    </row>
    <row r="39763" spans="20:21" x14ac:dyDescent="0.2">
      <c r="T39763" s="11"/>
      <c r="U39763" s="11"/>
    </row>
    <row r="39764" spans="20:21" x14ac:dyDescent="0.2">
      <c r="T39764" s="11"/>
      <c r="U39764" s="11"/>
    </row>
    <row r="39765" spans="20:21" x14ac:dyDescent="0.2">
      <c r="T39765" s="11"/>
      <c r="U39765" s="11"/>
    </row>
    <row r="39766" spans="20:21" x14ac:dyDescent="0.2">
      <c r="T39766" s="11"/>
      <c r="U39766" s="11"/>
    </row>
    <row r="39767" spans="20:21" x14ac:dyDescent="0.2">
      <c r="T39767" s="11"/>
      <c r="U39767" s="11"/>
    </row>
    <row r="39768" spans="20:21" x14ac:dyDescent="0.2">
      <c r="T39768" s="11"/>
      <c r="U39768" s="11"/>
    </row>
    <row r="39769" spans="20:21" x14ac:dyDescent="0.2">
      <c r="T39769" s="11"/>
      <c r="U39769" s="11"/>
    </row>
    <row r="39770" spans="20:21" x14ac:dyDescent="0.2">
      <c r="T39770" s="11"/>
      <c r="U39770" s="11"/>
    </row>
    <row r="39771" spans="20:21" x14ac:dyDescent="0.2">
      <c r="T39771" s="11"/>
      <c r="U39771" s="11"/>
    </row>
    <row r="39772" spans="20:21" x14ac:dyDescent="0.2">
      <c r="T39772" s="11"/>
      <c r="U39772" s="11"/>
    </row>
    <row r="39773" spans="20:21" x14ac:dyDescent="0.2">
      <c r="T39773" s="11"/>
      <c r="U39773" s="11"/>
    </row>
    <row r="39774" spans="20:21" x14ac:dyDescent="0.2">
      <c r="T39774" s="11"/>
      <c r="U39774" s="11"/>
    </row>
    <row r="39775" spans="20:21" x14ac:dyDescent="0.2">
      <c r="T39775" s="11"/>
      <c r="U39775" s="11"/>
    </row>
    <row r="39776" spans="20:21" x14ac:dyDescent="0.2">
      <c r="T39776" s="11"/>
      <c r="U39776" s="11"/>
    </row>
    <row r="39777" spans="20:21" x14ac:dyDescent="0.2">
      <c r="T39777" s="11"/>
      <c r="U39777" s="11"/>
    </row>
    <row r="39778" spans="20:21" x14ac:dyDescent="0.2">
      <c r="T39778" s="11"/>
      <c r="U39778" s="11"/>
    </row>
    <row r="39779" spans="20:21" x14ac:dyDescent="0.2">
      <c r="T39779" s="11"/>
      <c r="U39779" s="11"/>
    </row>
    <row r="39780" spans="20:21" x14ac:dyDescent="0.2">
      <c r="T39780" s="11"/>
      <c r="U39780" s="11"/>
    </row>
    <row r="39781" spans="20:21" x14ac:dyDescent="0.2">
      <c r="T39781" s="11"/>
      <c r="U39781" s="11"/>
    </row>
    <row r="39782" spans="20:21" x14ac:dyDescent="0.2">
      <c r="T39782" s="11"/>
      <c r="U39782" s="11"/>
    </row>
    <row r="39783" spans="20:21" x14ac:dyDescent="0.2">
      <c r="T39783" s="11"/>
      <c r="U39783" s="11"/>
    </row>
    <row r="39784" spans="20:21" x14ac:dyDescent="0.2">
      <c r="T39784" s="11"/>
      <c r="U39784" s="11"/>
    </row>
    <row r="39785" spans="20:21" x14ac:dyDescent="0.2">
      <c r="T39785" s="11"/>
      <c r="U39785" s="11"/>
    </row>
    <row r="39786" spans="20:21" x14ac:dyDescent="0.2">
      <c r="T39786" s="11"/>
      <c r="U39786" s="11"/>
    </row>
    <row r="39787" spans="20:21" x14ac:dyDescent="0.2">
      <c r="T39787" s="11"/>
      <c r="U39787" s="11"/>
    </row>
    <row r="39788" spans="20:21" x14ac:dyDescent="0.2">
      <c r="T39788" s="11"/>
      <c r="U39788" s="11"/>
    </row>
    <row r="39789" spans="20:21" x14ac:dyDescent="0.2">
      <c r="T39789" s="11"/>
      <c r="U39789" s="11"/>
    </row>
    <row r="39790" spans="20:21" x14ac:dyDescent="0.2">
      <c r="T39790" s="11"/>
      <c r="U39790" s="11"/>
    </row>
    <row r="39791" spans="20:21" x14ac:dyDescent="0.2">
      <c r="T39791" s="11"/>
      <c r="U39791" s="11"/>
    </row>
    <row r="39792" spans="20:21" x14ac:dyDescent="0.2">
      <c r="T39792" s="11"/>
      <c r="U39792" s="11"/>
    </row>
    <row r="39793" spans="20:21" x14ac:dyDescent="0.2">
      <c r="T39793" s="11"/>
      <c r="U39793" s="11"/>
    </row>
    <row r="39794" spans="20:21" x14ac:dyDescent="0.2">
      <c r="T39794" s="11"/>
      <c r="U39794" s="11"/>
    </row>
    <row r="39795" spans="20:21" x14ac:dyDescent="0.2">
      <c r="T39795" s="11"/>
      <c r="U39795" s="11"/>
    </row>
    <row r="39796" spans="20:21" x14ac:dyDescent="0.2">
      <c r="T39796" s="11"/>
      <c r="U39796" s="11"/>
    </row>
    <row r="39797" spans="20:21" x14ac:dyDescent="0.2">
      <c r="T39797" s="11"/>
      <c r="U39797" s="11"/>
    </row>
    <row r="39798" spans="20:21" x14ac:dyDescent="0.2">
      <c r="T39798" s="11"/>
      <c r="U39798" s="11"/>
    </row>
    <row r="39799" spans="20:21" x14ac:dyDescent="0.2">
      <c r="T39799" s="11"/>
      <c r="U39799" s="11"/>
    </row>
    <row r="39800" spans="20:21" x14ac:dyDescent="0.2">
      <c r="T39800" s="11"/>
      <c r="U39800" s="11"/>
    </row>
    <row r="39801" spans="20:21" x14ac:dyDescent="0.2">
      <c r="T39801" s="11"/>
      <c r="U39801" s="11"/>
    </row>
    <row r="39802" spans="20:21" x14ac:dyDescent="0.2">
      <c r="T39802" s="11"/>
      <c r="U39802" s="11"/>
    </row>
    <row r="39803" spans="20:21" x14ac:dyDescent="0.2">
      <c r="T39803" s="11"/>
      <c r="U39803" s="11"/>
    </row>
    <row r="39804" spans="20:21" x14ac:dyDescent="0.2">
      <c r="T39804" s="11"/>
      <c r="U39804" s="11"/>
    </row>
    <row r="39805" spans="20:21" x14ac:dyDescent="0.2">
      <c r="T39805" s="11"/>
      <c r="U39805" s="11"/>
    </row>
    <row r="39806" spans="20:21" x14ac:dyDescent="0.2">
      <c r="T39806" s="11"/>
      <c r="U39806" s="11"/>
    </row>
    <row r="39807" spans="20:21" x14ac:dyDescent="0.2">
      <c r="T39807" s="11"/>
      <c r="U39807" s="11"/>
    </row>
    <row r="39808" spans="20:21" x14ac:dyDescent="0.2">
      <c r="T39808" s="11"/>
      <c r="U39808" s="11"/>
    </row>
    <row r="39809" spans="20:21" x14ac:dyDescent="0.2">
      <c r="T39809" s="11"/>
      <c r="U39809" s="11"/>
    </row>
    <row r="39810" spans="20:21" x14ac:dyDescent="0.2">
      <c r="T39810" s="11"/>
      <c r="U39810" s="11"/>
    </row>
    <row r="39811" spans="20:21" x14ac:dyDescent="0.2">
      <c r="T39811" s="11"/>
      <c r="U39811" s="11"/>
    </row>
    <row r="39812" spans="20:21" x14ac:dyDescent="0.2">
      <c r="T39812" s="11"/>
      <c r="U39812" s="11"/>
    </row>
    <row r="39813" spans="20:21" x14ac:dyDescent="0.2">
      <c r="T39813" s="11"/>
      <c r="U39813" s="11"/>
    </row>
    <row r="39814" spans="20:21" x14ac:dyDescent="0.2">
      <c r="T39814" s="11"/>
      <c r="U39814" s="11"/>
    </row>
    <row r="39815" spans="20:21" x14ac:dyDescent="0.2">
      <c r="T39815" s="11"/>
      <c r="U39815" s="11"/>
    </row>
    <row r="39816" spans="20:21" x14ac:dyDescent="0.2">
      <c r="T39816" s="11"/>
      <c r="U39816" s="11"/>
    </row>
    <row r="39817" spans="20:21" x14ac:dyDescent="0.2">
      <c r="T39817" s="11"/>
      <c r="U39817" s="11"/>
    </row>
    <row r="39818" spans="20:21" x14ac:dyDescent="0.2">
      <c r="T39818" s="11"/>
      <c r="U39818" s="11"/>
    </row>
    <row r="39819" spans="20:21" x14ac:dyDescent="0.2">
      <c r="T39819" s="11"/>
      <c r="U39819" s="11"/>
    </row>
    <row r="39820" spans="20:21" x14ac:dyDescent="0.2">
      <c r="T39820" s="11"/>
      <c r="U39820" s="11"/>
    </row>
    <row r="39821" spans="20:21" x14ac:dyDescent="0.2">
      <c r="T39821" s="11"/>
      <c r="U39821" s="11"/>
    </row>
    <row r="39822" spans="20:21" x14ac:dyDescent="0.2">
      <c r="T39822" s="11"/>
      <c r="U39822" s="11"/>
    </row>
    <row r="39823" spans="20:21" x14ac:dyDescent="0.2">
      <c r="T39823" s="11"/>
      <c r="U39823" s="11"/>
    </row>
    <row r="39824" spans="20:21" x14ac:dyDescent="0.2">
      <c r="T39824" s="11"/>
      <c r="U39824" s="11"/>
    </row>
    <row r="39825" spans="20:21" x14ac:dyDescent="0.2">
      <c r="T39825" s="11"/>
      <c r="U39825" s="11"/>
    </row>
    <row r="39826" spans="20:21" x14ac:dyDescent="0.2">
      <c r="T39826" s="11"/>
      <c r="U39826" s="11"/>
    </row>
    <row r="39827" spans="20:21" x14ac:dyDescent="0.2">
      <c r="T39827" s="11"/>
      <c r="U39827" s="11"/>
    </row>
    <row r="39828" spans="20:21" x14ac:dyDescent="0.2">
      <c r="T39828" s="11"/>
      <c r="U39828" s="11"/>
    </row>
    <row r="39829" spans="20:21" x14ac:dyDescent="0.2">
      <c r="T39829" s="11"/>
      <c r="U39829" s="11"/>
    </row>
    <row r="39830" spans="20:21" x14ac:dyDescent="0.2">
      <c r="T39830" s="11"/>
      <c r="U39830" s="11"/>
    </row>
    <row r="39831" spans="20:21" x14ac:dyDescent="0.2">
      <c r="T39831" s="11"/>
      <c r="U39831" s="11"/>
    </row>
    <row r="39832" spans="20:21" x14ac:dyDescent="0.2">
      <c r="T39832" s="11"/>
      <c r="U39832" s="11"/>
    </row>
    <row r="39833" spans="20:21" x14ac:dyDescent="0.2">
      <c r="T39833" s="11"/>
      <c r="U39833" s="11"/>
    </row>
    <row r="39834" spans="20:21" x14ac:dyDescent="0.2">
      <c r="T39834" s="11"/>
      <c r="U39834" s="11"/>
    </row>
    <row r="39835" spans="20:21" x14ac:dyDescent="0.2">
      <c r="T39835" s="11"/>
      <c r="U39835" s="11"/>
    </row>
    <row r="39836" spans="20:21" x14ac:dyDescent="0.2">
      <c r="T39836" s="11"/>
      <c r="U39836" s="11"/>
    </row>
    <row r="39837" spans="20:21" x14ac:dyDescent="0.2">
      <c r="T39837" s="11"/>
      <c r="U39837" s="11"/>
    </row>
    <row r="39838" spans="20:21" x14ac:dyDescent="0.2">
      <c r="T39838" s="11"/>
      <c r="U39838" s="11"/>
    </row>
    <row r="39839" spans="20:21" x14ac:dyDescent="0.2">
      <c r="T39839" s="11"/>
      <c r="U39839" s="11"/>
    </row>
    <row r="39840" spans="20:21" x14ac:dyDescent="0.2">
      <c r="T39840" s="11"/>
      <c r="U39840" s="11"/>
    </row>
    <row r="39841" spans="20:21" x14ac:dyDescent="0.2">
      <c r="T39841" s="11"/>
      <c r="U39841" s="11"/>
    </row>
    <row r="39842" spans="20:21" x14ac:dyDescent="0.2">
      <c r="T39842" s="11"/>
      <c r="U39842" s="11"/>
    </row>
    <row r="39843" spans="20:21" x14ac:dyDescent="0.2">
      <c r="T39843" s="11"/>
      <c r="U39843" s="11"/>
    </row>
    <row r="39844" spans="20:21" x14ac:dyDescent="0.2">
      <c r="T39844" s="11"/>
      <c r="U39844" s="11"/>
    </row>
    <row r="39845" spans="20:21" x14ac:dyDescent="0.2">
      <c r="T39845" s="11"/>
      <c r="U39845" s="11"/>
    </row>
    <row r="39846" spans="20:21" x14ac:dyDescent="0.2">
      <c r="T39846" s="11"/>
      <c r="U39846" s="11"/>
    </row>
    <row r="39847" spans="20:21" x14ac:dyDescent="0.2">
      <c r="T39847" s="11"/>
      <c r="U39847" s="11"/>
    </row>
    <row r="39848" spans="20:21" x14ac:dyDescent="0.2">
      <c r="T39848" s="11"/>
      <c r="U39848" s="11"/>
    </row>
    <row r="39849" spans="20:21" x14ac:dyDescent="0.2">
      <c r="T39849" s="11"/>
      <c r="U39849" s="11"/>
    </row>
    <row r="39850" spans="20:21" x14ac:dyDescent="0.2">
      <c r="T39850" s="11"/>
      <c r="U39850" s="11"/>
    </row>
    <row r="39851" spans="20:21" x14ac:dyDescent="0.2">
      <c r="T39851" s="11"/>
      <c r="U39851" s="11"/>
    </row>
    <row r="39852" spans="20:21" x14ac:dyDescent="0.2">
      <c r="T39852" s="11"/>
      <c r="U39852" s="11"/>
    </row>
    <row r="39853" spans="20:21" x14ac:dyDescent="0.2">
      <c r="T39853" s="11"/>
      <c r="U39853" s="11"/>
    </row>
    <row r="39854" spans="20:21" x14ac:dyDescent="0.2">
      <c r="T39854" s="11"/>
      <c r="U39854" s="11"/>
    </row>
    <row r="39855" spans="20:21" x14ac:dyDescent="0.2">
      <c r="T39855" s="11"/>
      <c r="U39855" s="11"/>
    </row>
    <row r="39856" spans="20:21" x14ac:dyDescent="0.2">
      <c r="T39856" s="11"/>
      <c r="U39856" s="11"/>
    </row>
    <row r="39857" spans="20:21" x14ac:dyDescent="0.2">
      <c r="T39857" s="11"/>
      <c r="U39857" s="11"/>
    </row>
    <row r="39858" spans="20:21" x14ac:dyDescent="0.2">
      <c r="T39858" s="11"/>
      <c r="U39858" s="11"/>
    </row>
    <row r="39859" spans="20:21" x14ac:dyDescent="0.2">
      <c r="T39859" s="11"/>
      <c r="U39859" s="11"/>
    </row>
    <row r="39860" spans="20:21" x14ac:dyDescent="0.2">
      <c r="T39860" s="11"/>
      <c r="U39860" s="11"/>
    </row>
    <row r="39861" spans="20:21" x14ac:dyDescent="0.2">
      <c r="T39861" s="11"/>
      <c r="U39861" s="11"/>
    </row>
    <row r="39862" spans="20:21" x14ac:dyDescent="0.2">
      <c r="T39862" s="11"/>
      <c r="U39862" s="11"/>
    </row>
    <row r="39863" spans="20:21" x14ac:dyDescent="0.2">
      <c r="T39863" s="11"/>
      <c r="U39863" s="11"/>
    </row>
    <row r="39864" spans="20:21" x14ac:dyDescent="0.2">
      <c r="T39864" s="11"/>
      <c r="U39864" s="11"/>
    </row>
    <row r="39865" spans="20:21" x14ac:dyDescent="0.2">
      <c r="T39865" s="11"/>
      <c r="U39865" s="11"/>
    </row>
    <row r="39866" spans="20:21" x14ac:dyDescent="0.2">
      <c r="T39866" s="11"/>
      <c r="U39866" s="11"/>
    </row>
    <row r="39867" spans="20:21" x14ac:dyDescent="0.2">
      <c r="T39867" s="11"/>
      <c r="U39867" s="11"/>
    </row>
    <row r="39868" spans="20:21" x14ac:dyDescent="0.2">
      <c r="T39868" s="11"/>
      <c r="U39868" s="11"/>
    </row>
    <row r="39869" spans="20:21" x14ac:dyDescent="0.2">
      <c r="T39869" s="11"/>
      <c r="U39869" s="11"/>
    </row>
    <row r="39870" spans="20:21" x14ac:dyDescent="0.2">
      <c r="T39870" s="11"/>
      <c r="U39870" s="11"/>
    </row>
    <row r="39871" spans="20:21" x14ac:dyDescent="0.2">
      <c r="T39871" s="11"/>
      <c r="U39871" s="11"/>
    </row>
    <row r="39872" spans="20:21" x14ac:dyDescent="0.2">
      <c r="T39872" s="11"/>
      <c r="U39872" s="11"/>
    </row>
    <row r="39873" spans="20:21" x14ac:dyDescent="0.2">
      <c r="T39873" s="11"/>
      <c r="U39873" s="11"/>
    </row>
    <row r="39874" spans="20:21" x14ac:dyDescent="0.2">
      <c r="T39874" s="11"/>
      <c r="U39874" s="11"/>
    </row>
    <row r="39875" spans="20:21" x14ac:dyDescent="0.2">
      <c r="T39875" s="11"/>
      <c r="U39875" s="11"/>
    </row>
    <row r="39876" spans="20:21" x14ac:dyDescent="0.2">
      <c r="T39876" s="11"/>
      <c r="U39876" s="11"/>
    </row>
    <row r="39877" spans="20:21" x14ac:dyDescent="0.2">
      <c r="T39877" s="11"/>
      <c r="U39877" s="11"/>
    </row>
    <row r="39878" spans="20:21" x14ac:dyDescent="0.2">
      <c r="T39878" s="11"/>
      <c r="U39878" s="11"/>
    </row>
    <row r="39879" spans="20:21" x14ac:dyDescent="0.2">
      <c r="T39879" s="11"/>
      <c r="U39879" s="11"/>
    </row>
    <row r="39880" spans="20:21" x14ac:dyDescent="0.2">
      <c r="T39880" s="11"/>
      <c r="U39880" s="11"/>
    </row>
    <row r="39881" spans="20:21" x14ac:dyDescent="0.2">
      <c r="T39881" s="11"/>
      <c r="U39881" s="11"/>
    </row>
    <row r="39882" spans="20:21" x14ac:dyDescent="0.2">
      <c r="T39882" s="11"/>
      <c r="U39882" s="11"/>
    </row>
    <row r="39883" spans="20:21" x14ac:dyDescent="0.2">
      <c r="T39883" s="11"/>
      <c r="U39883" s="11"/>
    </row>
    <row r="39884" spans="20:21" x14ac:dyDescent="0.2">
      <c r="T39884" s="11"/>
      <c r="U39884" s="11"/>
    </row>
    <row r="39885" spans="20:21" x14ac:dyDescent="0.2">
      <c r="T39885" s="11"/>
      <c r="U39885" s="11"/>
    </row>
    <row r="39886" spans="20:21" x14ac:dyDescent="0.2">
      <c r="T39886" s="11"/>
      <c r="U39886" s="11"/>
    </row>
    <row r="39887" spans="20:21" x14ac:dyDescent="0.2">
      <c r="T39887" s="11"/>
      <c r="U39887" s="11"/>
    </row>
    <row r="39888" spans="20:21" x14ac:dyDescent="0.2">
      <c r="T39888" s="11"/>
      <c r="U39888" s="11"/>
    </row>
    <row r="39889" spans="20:21" x14ac:dyDescent="0.2">
      <c r="T39889" s="11"/>
      <c r="U39889" s="11"/>
    </row>
    <row r="39890" spans="20:21" x14ac:dyDescent="0.2">
      <c r="T39890" s="11"/>
      <c r="U39890" s="11"/>
    </row>
    <row r="39891" spans="20:21" x14ac:dyDescent="0.2">
      <c r="T39891" s="11"/>
      <c r="U39891" s="11"/>
    </row>
    <row r="39892" spans="20:21" x14ac:dyDescent="0.2">
      <c r="T39892" s="11"/>
      <c r="U39892" s="11"/>
    </row>
    <row r="39893" spans="20:21" x14ac:dyDescent="0.2">
      <c r="T39893" s="11"/>
      <c r="U39893" s="11"/>
    </row>
    <row r="39894" spans="20:21" x14ac:dyDescent="0.2">
      <c r="T39894" s="11"/>
      <c r="U39894" s="11"/>
    </row>
    <row r="39895" spans="20:21" x14ac:dyDescent="0.2">
      <c r="T39895" s="11"/>
      <c r="U39895" s="11"/>
    </row>
    <row r="39896" spans="20:21" x14ac:dyDescent="0.2">
      <c r="T39896" s="11"/>
      <c r="U39896" s="11"/>
    </row>
    <row r="39897" spans="20:21" x14ac:dyDescent="0.2">
      <c r="T39897" s="11"/>
      <c r="U39897" s="11"/>
    </row>
    <row r="39898" spans="20:21" x14ac:dyDescent="0.2">
      <c r="T39898" s="11"/>
      <c r="U39898" s="11"/>
    </row>
    <row r="39899" spans="20:21" x14ac:dyDescent="0.2">
      <c r="T39899" s="11"/>
      <c r="U39899" s="11"/>
    </row>
    <row r="39900" spans="20:21" x14ac:dyDescent="0.2">
      <c r="T39900" s="11"/>
      <c r="U39900" s="11"/>
    </row>
    <row r="39901" spans="20:21" x14ac:dyDescent="0.2">
      <c r="T39901" s="11"/>
      <c r="U39901" s="11"/>
    </row>
    <row r="39902" spans="20:21" x14ac:dyDescent="0.2">
      <c r="T39902" s="11"/>
      <c r="U39902" s="11"/>
    </row>
    <row r="39903" spans="20:21" x14ac:dyDescent="0.2">
      <c r="T39903" s="11"/>
      <c r="U39903" s="11"/>
    </row>
    <row r="39904" spans="20:21" x14ac:dyDescent="0.2">
      <c r="T39904" s="11"/>
      <c r="U39904" s="11"/>
    </row>
    <row r="39905" spans="20:21" x14ac:dyDescent="0.2">
      <c r="T39905" s="11"/>
      <c r="U39905" s="11"/>
    </row>
    <row r="39906" spans="20:21" x14ac:dyDescent="0.2">
      <c r="T39906" s="11"/>
      <c r="U39906" s="11"/>
    </row>
    <row r="39907" spans="20:21" x14ac:dyDescent="0.2">
      <c r="T39907" s="11"/>
      <c r="U39907" s="11"/>
    </row>
    <row r="39908" spans="20:21" x14ac:dyDescent="0.2">
      <c r="T39908" s="11"/>
      <c r="U39908" s="11"/>
    </row>
    <row r="39909" spans="20:21" x14ac:dyDescent="0.2">
      <c r="T39909" s="11"/>
      <c r="U39909" s="11"/>
    </row>
    <row r="39910" spans="20:21" x14ac:dyDescent="0.2">
      <c r="T39910" s="11"/>
      <c r="U39910" s="11"/>
    </row>
    <row r="39911" spans="20:21" x14ac:dyDescent="0.2">
      <c r="T39911" s="11"/>
      <c r="U39911" s="11"/>
    </row>
    <row r="39912" spans="20:21" x14ac:dyDescent="0.2">
      <c r="T39912" s="11"/>
      <c r="U39912" s="11"/>
    </row>
    <row r="39913" spans="20:21" x14ac:dyDescent="0.2">
      <c r="T39913" s="11"/>
      <c r="U39913" s="11"/>
    </row>
    <row r="39914" spans="20:21" x14ac:dyDescent="0.2">
      <c r="T39914" s="11"/>
      <c r="U39914" s="11"/>
    </row>
    <row r="39915" spans="20:21" x14ac:dyDescent="0.2">
      <c r="T39915" s="11"/>
      <c r="U39915" s="11"/>
    </row>
    <row r="39916" spans="20:21" x14ac:dyDescent="0.2">
      <c r="T39916" s="11"/>
      <c r="U39916" s="11"/>
    </row>
    <row r="39917" spans="20:21" x14ac:dyDescent="0.2">
      <c r="T39917" s="11"/>
      <c r="U39917" s="11"/>
    </row>
    <row r="39918" spans="20:21" x14ac:dyDescent="0.2">
      <c r="T39918" s="11"/>
      <c r="U39918" s="11"/>
    </row>
    <row r="39919" spans="20:21" x14ac:dyDescent="0.2">
      <c r="T39919" s="11"/>
      <c r="U39919" s="11"/>
    </row>
    <row r="39920" spans="20:21" x14ac:dyDescent="0.2">
      <c r="T39920" s="11"/>
      <c r="U39920" s="11"/>
    </row>
    <row r="39921" spans="20:21" x14ac:dyDescent="0.2">
      <c r="T39921" s="11"/>
      <c r="U39921" s="11"/>
    </row>
    <row r="39922" spans="20:21" x14ac:dyDescent="0.2">
      <c r="T39922" s="11"/>
      <c r="U39922" s="11"/>
    </row>
    <row r="39923" spans="20:21" x14ac:dyDescent="0.2">
      <c r="T39923" s="11"/>
      <c r="U39923" s="11"/>
    </row>
    <row r="39924" spans="20:21" x14ac:dyDescent="0.2">
      <c r="T39924" s="11"/>
      <c r="U39924" s="11"/>
    </row>
    <row r="39925" spans="20:21" x14ac:dyDescent="0.2">
      <c r="T39925" s="11"/>
      <c r="U39925" s="11"/>
    </row>
    <row r="39926" spans="20:21" x14ac:dyDescent="0.2">
      <c r="T39926" s="11"/>
      <c r="U39926" s="11"/>
    </row>
    <row r="39927" spans="20:21" x14ac:dyDescent="0.2">
      <c r="T39927" s="11"/>
      <c r="U39927" s="11"/>
    </row>
    <row r="39928" spans="20:21" x14ac:dyDescent="0.2">
      <c r="T39928" s="11"/>
      <c r="U39928" s="11"/>
    </row>
    <row r="39929" spans="20:21" x14ac:dyDescent="0.2">
      <c r="T39929" s="11"/>
      <c r="U39929" s="11"/>
    </row>
    <row r="39930" spans="20:21" x14ac:dyDescent="0.2">
      <c r="T39930" s="11"/>
      <c r="U39930" s="11"/>
    </row>
    <row r="39931" spans="20:21" x14ac:dyDescent="0.2">
      <c r="T39931" s="11"/>
      <c r="U39931" s="11"/>
    </row>
    <row r="39932" spans="20:21" x14ac:dyDescent="0.2">
      <c r="T39932" s="11"/>
      <c r="U39932" s="11"/>
    </row>
    <row r="39933" spans="20:21" x14ac:dyDescent="0.2">
      <c r="T39933" s="11"/>
      <c r="U39933" s="11"/>
    </row>
    <row r="39934" spans="20:21" x14ac:dyDescent="0.2">
      <c r="T39934" s="11"/>
      <c r="U39934" s="11"/>
    </row>
    <row r="39935" spans="20:21" x14ac:dyDescent="0.2">
      <c r="T39935" s="11"/>
      <c r="U39935" s="11"/>
    </row>
    <row r="39936" spans="20:21" x14ac:dyDescent="0.2">
      <c r="T39936" s="11"/>
      <c r="U39936" s="11"/>
    </row>
    <row r="39937" spans="20:21" x14ac:dyDescent="0.2">
      <c r="T39937" s="11"/>
      <c r="U39937" s="11"/>
    </row>
    <row r="39938" spans="20:21" x14ac:dyDescent="0.2">
      <c r="T39938" s="11"/>
      <c r="U39938" s="11"/>
    </row>
    <row r="39939" spans="20:21" x14ac:dyDescent="0.2">
      <c r="T39939" s="11"/>
      <c r="U39939" s="11"/>
    </row>
    <row r="39940" spans="20:21" x14ac:dyDescent="0.2">
      <c r="T39940" s="11"/>
      <c r="U39940" s="11"/>
    </row>
    <row r="39941" spans="20:21" x14ac:dyDescent="0.2">
      <c r="T39941" s="11"/>
      <c r="U39941" s="11"/>
    </row>
    <row r="39942" spans="20:21" x14ac:dyDescent="0.2">
      <c r="T39942" s="11"/>
      <c r="U39942" s="11"/>
    </row>
    <row r="39943" spans="20:21" x14ac:dyDescent="0.2">
      <c r="T39943" s="11"/>
      <c r="U39943" s="11"/>
    </row>
    <row r="39944" spans="20:21" x14ac:dyDescent="0.2">
      <c r="T39944" s="11"/>
      <c r="U39944" s="11"/>
    </row>
    <row r="39945" spans="20:21" x14ac:dyDescent="0.2">
      <c r="T39945" s="11"/>
      <c r="U39945" s="11"/>
    </row>
    <row r="39946" spans="20:21" x14ac:dyDescent="0.2">
      <c r="T39946" s="11"/>
      <c r="U39946" s="11"/>
    </row>
    <row r="39947" spans="20:21" x14ac:dyDescent="0.2">
      <c r="T39947" s="11"/>
      <c r="U39947" s="11"/>
    </row>
    <row r="39948" spans="20:21" x14ac:dyDescent="0.2">
      <c r="T39948" s="11"/>
      <c r="U39948" s="11"/>
    </row>
    <row r="39949" spans="20:21" x14ac:dyDescent="0.2">
      <c r="T39949" s="11"/>
      <c r="U39949" s="11"/>
    </row>
    <row r="39950" spans="20:21" x14ac:dyDescent="0.2">
      <c r="T39950" s="11"/>
      <c r="U39950" s="11"/>
    </row>
    <row r="39951" spans="20:21" x14ac:dyDescent="0.2">
      <c r="T39951" s="11"/>
      <c r="U39951" s="11"/>
    </row>
    <row r="39952" spans="20:21" x14ac:dyDescent="0.2">
      <c r="T39952" s="11"/>
      <c r="U39952" s="11"/>
    </row>
    <row r="39953" spans="20:21" x14ac:dyDescent="0.2">
      <c r="T39953" s="11"/>
      <c r="U39953" s="11"/>
    </row>
    <row r="39954" spans="20:21" x14ac:dyDescent="0.2">
      <c r="T39954" s="11"/>
      <c r="U39954" s="11"/>
    </row>
    <row r="39955" spans="20:21" x14ac:dyDescent="0.2">
      <c r="T39955" s="11"/>
      <c r="U39955" s="11"/>
    </row>
    <row r="39956" spans="20:21" x14ac:dyDescent="0.2">
      <c r="T39956" s="11"/>
      <c r="U39956" s="11"/>
    </row>
    <row r="39957" spans="20:21" x14ac:dyDescent="0.2">
      <c r="T39957" s="11"/>
      <c r="U39957" s="11"/>
    </row>
    <row r="39958" spans="20:21" x14ac:dyDescent="0.2">
      <c r="T39958" s="11"/>
      <c r="U39958" s="11"/>
    </row>
    <row r="39959" spans="20:21" x14ac:dyDescent="0.2">
      <c r="T39959" s="11"/>
      <c r="U39959" s="11"/>
    </row>
    <row r="39960" spans="20:21" x14ac:dyDescent="0.2">
      <c r="T39960" s="11"/>
      <c r="U39960" s="11"/>
    </row>
    <row r="39961" spans="20:21" x14ac:dyDescent="0.2">
      <c r="T39961" s="11"/>
      <c r="U39961" s="11"/>
    </row>
    <row r="39962" spans="20:21" x14ac:dyDescent="0.2">
      <c r="T39962" s="11"/>
      <c r="U39962" s="11"/>
    </row>
    <row r="39963" spans="20:21" x14ac:dyDescent="0.2">
      <c r="T39963" s="11"/>
      <c r="U39963" s="11"/>
    </row>
    <row r="39964" spans="20:21" x14ac:dyDescent="0.2">
      <c r="T39964" s="11"/>
      <c r="U39964" s="11"/>
    </row>
    <row r="39965" spans="20:21" x14ac:dyDescent="0.2">
      <c r="T39965" s="11"/>
      <c r="U39965" s="11"/>
    </row>
    <row r="39966" spans="20:21" x14ac:dyDescent="0.2">
      <c r="T39966" s="11"/>
      <c r="U39966" s="11"/>
    </row>
    <row r="39967" spans="20:21" x14ac:dyDescent="0.2">
      <c r="T39967" s="11"/>
      <c r="U39967" s="11"/>
    </row>
    <row r="39968" spans="20:21" x14ac:dyDescent="0.2">
      <c r="T39968" s="11"/>
      <c r="U39968" s="11"/>
    </row>
    <row r="39969" spans="20:21" x14ac:dyDescent="0.2">
      <c r="T39969" s="11"/>
      <c r="U39969" s="11"/>
    </row>
    <row r="39970" spans="20:21" x14ac:dyDescent="0.2">
      <c r="T39970" s="11"/>
      <c r="U39970" s="11"/>
    </row>
    <row r="39971" spans="20:21" x14ac:dyDescent="0.2">
      <c r="T39971" s="11"/>
      <c r="U39971" s="11"/>
    </row>
    <row r="39972" spans="20:21" x14ac:dyDescent="0.2">
      <c r="T39972" s="11"/>
      <c r="U39972" s="11"/>
    </row>
    <row r="39973" spans="20:21" x14ac:dyDescent="0.2">
      <c r="T39973" s="11"/>
      <c r="U39973" s="11"/>
    </row>
    <row r="39974" spans="20:21" x14ac:dyDescent="0.2">
      <c r="T39974" s="11"/>
      <c r="U39974" s="11"/>
    </row>
    <row r="39975" spans="20:21" x14ac:dyDescent="0.2">
      <c r="T39975" s="11"/>
      <c r="U39975" s="11"/>
    </row>
    <row r="39976" spans="20:21" x14ac:dyDescent="0.2">
      <c r="T39976" s="11"/>
      <c r="U39976" s="11"/>
    </row>
    <row r="39977" spans="20:21" x14ac:dyDescent="0.2">
      <c r="T39977" s="11"/>
      <c r="U39977" s="11"/>
    </row>
    <row r="39978" spans="20:21" x14ac:dyDescent="0.2">
      <c r="T39978" s="11"/>
      <c r="U39978" s="11"/>
    </row>
    <row r="39979" spans="20:21" x14ac:dyDescent="0.2">
      <c r="T39979" s="11"/>
      <c r="U39979" s="11"/>
    </row>
    <row r="39980" spans="20:21" x14ac:dyDescent="0.2">
      <c r="T39980" s="11"/>
      <c r="U39980" s="11"/>
    </row>
    <row r="39981" spans="20:21" x14ac:dyDescent="0.2">
      <c r="T39981" s="11"/>
      <c r="U39981" s="11"/>
    </row>
    <row r="39982" spans="20:21" x14ac:dyDescent="0.2">
      <c r="T39982" s="11"/>
      <c r="U39982" s="11"/>
    </row>
    <row r="39983" spans="20:21" x14ac:dyDescent="0.2">
      <c r="T39983" s="11"/>
      <c r="U39983" s="11"/>
    </row>
    <row r="39984" spans="20:21" x14ac:dyDescent="0.2">
      <c r="T39984" s="11"/>
      <c r="U39984" s="11"/>
    </row>
    <row r="39985" spans="20:21" x14ac:dyDescent="0.2">
      <c r="T39985" s="11"/>
      <c r="U39985" s="11"/>
    </row>
    <row r="39986" spans="20:21" x14ac:dyDescent="0.2">
      <c r="T39986" s="11"/>
      <c r="U39986" s="11"/>
    </row>
    <row r="39987" spans="20:21" x14ac:dyDescent="0.2">
      <c r="T39987" s="11"/>
      <c r="U39987" s="11"/>
    </row>
    <row r="39988" spans="20:21" x14ac:dyDescent="0.2">
      <c r="T39988" s="11"/>
      <c r="U39988" s="11"/>
    </row>
    <row r="39989" spans="20:21" x14ac:dyDescent="0.2">
      <c r="T39989" s="11"/>
      <c r="U39989" s="11"/>
    </row>
    <row r="39990" spans="20:21" x14ac:dyDescent="0.2">
      <c r="T39990" s="11"/>
      <c r="U39990" s="11"/>
    </row>
    <row r="39991" spans="20:21" x14ac:dyDescent="0.2">
      <c r="T39991" s="11"/>
      <c r="U39991" s="11"/>
    </row>
    <row r="39992" spans="20:21" x14ac:dyDescent="0.2">
      <c r="T39992" s="11"/>
      <c r="U39992" s="11"/>
    </row>
    <row r="39993" spans="20:21" x14ac:dyDescent="0.2">
      <c r="T39993" s="11"/>
      <c r="U39993" s="11"/>
    </row>
    <row r="39994" spans="20:21" x14ac:dyDescent="0.2">
      <c r="T39994" s="11"/>
      <c r="U39994" s="11"/>
    </row>
    <row r="39995" spans="20:21" x14ac:dyDescent="0.2">
      <c r="T39995" s="11"/>
      <c r="U39995" s="11"/>
    </row>
    <row r="39996" spans="20:21" x14ac:dyDescent="0.2">
      <c r="T39996" s="11"/>
      <c r="U39996" s="11"/>
    </row>
    <row r="39997" spans="20:21" x14ac:dyDescent="0.2">
      <c r="T39997" s="11"/>
      <c r="U39997" s="11"/>
    </row>
    <row r="39998" spans="20:21" x14ac:dyDescent="0.2">
      <c r="T39998" s="11"/>
      <c r="U39998" s="11"/>
    </row>
    <row r="39999" spans="20:21" x14ac:dyDescent="0.2">
      <c r="T39999" s="11"/>
      <c r="U39999" s="11"/>
    </row>
    <row r="40000" spans="20:21" x14ac:dyDescent="0.2">
      <c r="T40000" s="11"/>
      <c r="U40000" s="11"/>
    </row>
    <row r="40001" spans="20:21" x14ac:dyDescent="0.2">
      <c r="T40001" s="11"/>
      <c r="U40001" s="11"/>
    </row>
    <row r="40002" spans="20:21" x14ac:dyDescent="0.2">
      <c r="T40002" s="11"/>
      <c r="U40002" s="11"/>
    </row>
    <row r="40003" spans="20:21" x14ac:dyDescent="0.2">
      <c r="T40003" s="11"/>
      <c r="U40003" s="11"/>
    </row>
    <row r="40004" spans="20:21" x14ac:dyDescent="0.2">
      <c r="T40004" s="11"/>
      <c r="U40004" s="11"/>
    </row>
    <row r="40005" spans="20:21" x14ac:dyDescent="0.2">
      <c r="T40005" s="11"/>
      <c r="U40005" s="11"/>
    </row>
    <row r="40006" spans="20:21" x14ac:dyDescent="0.2">
      <c r="T40006" s="11"/>
      <c r="U40006" s="11"/>
    </row>
    <row r="40007" spans="20:21" x14ac:dyDescent="0.2">
      <c r="T40007" s="11"/>
      <c r="U40007" s="11"/>
    </row>
    <row r="40008" spans="20:21" x14ac:dyDescent="0.2">
      <c r="T40008" s="11"/>
      <c r="U40008" s="11"/>
    </row>
    <row r="40009" spans="20:21" x14ac:dyDescent="0.2">
      <c r="T40009" s="11"/>
      <c r="U40009" s="11"/>
    </row>
    <row r="40010" spans="20:21" x14ac:dyDescent="0.2">
      <c r="T40010" s="11"/>
      <c r="U40010" s="11"/>
    </row>
    <row r="40011" spans="20:21" x14ac:dyDescent="0.2">
      <c r="T40011" s="11"/>
      <c r="U40011" s="11"/>
    </row>
    <row r="40012" spans="20:21" x14ac:dyDescent="0.2">
      <c r="T40012" s="11"/>
      <c r="U40012" s="11"/>
    </row>
    <row r="40013" spans="20:21" x14ac:dyDescent="0.2">
      <c r="T40013" s="11"/>
      <c r="U40013" s="11"/>
    </row>
    <row r="40014" spans="20:21" x14ac:dyDescent="0.2">
      <c r="T40014" s="11"/>
      <c r="U40014" s="11"/>
    </row>
    <row r="40015" spans="20:21" x14ac:dyDescent="0.2">
      <c r="T40015" s="11"/>
      <c r="U40015" s="11"/>
    </row>
    <row r="40016" spans="20:21" x14ac:dyDescent="0.2">
      <c r="T40016" s="11"/>
      <c r="U40016" s="11"/>
    </row>
    <row r="40017" spans="20:21" x14ac:dyDescent="0.2">
      <c r="T40017" s="11"/>
      <c r="U40017" s="11"/>
    </row>
    <row r="40018" spans="20:21" x14ac:dyDescent="0.2">
      <c r="T40018" s="11"/>
      <c r="U40018" s="11"/>
    </row>
    <row r="40019" spans="20:21" x14ac:dyDescent="0.2">
      <c r="T40019" s="11"/>
      <c r="U40019" s="11"/>
    </row>
    <row r="40020" spans="20:21" x14ac:dyDescent="0.2">
      <c r="T40020" s="11"/>
      <c r="U40020" s="11"/>
    </row>
    <row r="40021" spans="20:21" x14ac:dyDescent="0.2">
      <c r="T40021" s="11"/>
      <c r="U40021" s="11"/>
    </row>
    <row r="40022" spans="20:21" x14ac:dyDescent="0.2">
      <c r="T40022" s="11"/>
      <c r="U40022" s="11"/>
    </row>
    <row r="40023" spans="20:21" x14ac:dyDescent="0.2">
      <c r="T40023" s="11"/>
      <c r="U40023" s="11"/>
    </row>
    <row r="40024" spans="20:21" x14ac:dyDescent="0.2">
      <c r="T40024" s="11"/>
      <c r="U40024" s="11"/>
    </row>
    <row r="40025" spans="20:21" x14ac:dyDescent="0.2">
      <c r="T40025" s="11"/>
      <c r="U40025" s="11"/>
    </row>
    <row r="40026" spans="20:21" x14ac:dyDescent="0.2">
      <c r="T40026" s="11"/>
      <c r="U40026" s="11"/>
    </row>
    <row r="40027" spans="20:21" x14ac:dyDescent="0.2">
      <c r="T40027" s="11"/>
      <c r="U40027" s="11"/>
    </row>
    <row r="40028" spans="20:21" x14ac:dyDescent="0.2">
      <c r="T40028" s="11"/>
      <c r="U40028" s="11"/>
    </row>
    <row r="40029" spans="20:21" x14ac:dyDescent="0.2">
      <c r="T40029" s="11"/>
      <c r="U40029" s="11"/>
    </row>
    <row r="40030" spans="20:21" x14ac:dyDescent="0.2">
      <c r="T40030" s="11"/>
      <c r="U40030" s="11"/>
    </row>
    <row r="40031" spans="20:21" x14ac:dyDescent="0.2">
      <c r="T40031" s="11"/>
      <c r="U40031" s="11"/>
    </row>
    <row r="40032" spans="20:21" x14ac:dyDescent="0.2">
      <c r="T40032" s="11"/>
      <c r="U40032" s="11"/>
    </row>
    <row r="40033" spans="20:21" x14ac:dyDescent="0.2">
      <c r="T40033" s="11"/>
      <c r="U40033" s="11"/>
    </row>
    <row r="40034" spans="20:21" x14ac:dyDescent="0.2">
      <c r="T40034" s="11"/>
      <c r="U40034" s="11"/>
    </row>
    <row r="40035" spans="20:21" x14ac:dyDescent="0.2">
      <c r="T40035" s="11"/>
      <c r="U40035" s="11"/>
    </row>
    <row r="40036" spans="20:21" x14ac:dyDescent="0.2">
      <c r="T40036" s="11"/>
      <c r="U40036" s="11"/>
    </row>
    <row r="40037" spans="20:21" x14ac:dyDescent="0.2">
      <c r="T40037" s="11"/>
      <c r="U40037" s="11"/>
    </row>
    <row r="40038" spans="20:21" x14ac:dyDescent="0.2">
      <c r="T40038" s="11"/>
      <c r="U40038" s="11"/>
    </row>
    <row r="40039" spans="20:21" x14ac:dyDescent="0.2">
      <c r="T40039" s="11"/>
      <c r="U40039" s="11"/>
    </row>
    <row r="40040" spans="20:21" x14ac:dyDescent="0.2">
      <c r="T40040" s="11"/>
      <c r="U40040" s="11"/>
    </row>
    <row r="40041" spans="20:21" x14ac:dyDescent="0.2">
      <c r="T40041" s="11"/>
      <c r="U40041" s="11"/>
    </row>
    <row r="40042" spans="20:21" x14ac:dyDescent="0.2">
      <c r="T40042" s="11"/>
      <c r="U40042" s="11"/>
    </row>
    <row r="40043" spans="20:21" x14ac:dyDescent="0.2">
      <c r="T40043" s="11"/>
      <c r="U40043" s="11"/>
    </row>
    <row r="40044" spans="20:21" x14ac:dyDescent="0.2">
      <c r="T40044" s="11"/>
      <c r="U40044" s="11"/>
    </row>
    <row r="40045" spans="20:21" x14ac:dyDescent="0.2">
      <c r="T40045" s="11"/>
      <c r="U40045" s="11"/>
    </row>
    <row r="40046" spans="20:21" x14ac:dyDescent="0.2">
      <c r="T40046" s="11"/>
      <c r="U40046" s="11"/>
    </row>
    <row r="40047" spans="20:21" x14ac:dyDescent="0.2">
      <c r="T40047" s="11"/>
      <c r="U40047" s="11"/>
    </row>
    <row r="40048" spans="20:21" x14ac:dyDescent="0.2">
      <c r="T40048" s="11"/>
      <c r="U40048" s="11"/>
    </row>
    <row r="40049" spans="20:21" x14ac:dyDescent="0.2">
      <c r="T40049" s="11"/>
      <c r="U40049" s="11"/>
    </row>
    <row r="40050" spans="20:21" x14ac:dyDescent="0.2">
      <c r="T40050" s="11"/>
      <c r="U40050" s="11"/>
    </row>
    <row r="40051" spans="20:21" x14ac:dyDescent="0.2">
      <c r="T40051" s="11"/>
      <c r="U40051" s="11"/>
    </row>
    <row r="40052" spans="20:21" x14ac:dyDescent="0.2">
      <c r="T40052" s="11"/>
      <c r="U40052" s="11"/>
    </row>
    <row r="40053" spans="20:21" x14ac:dyDescent="0.2">
      <c r="T40053" s="11"/>
      <c r="U40053" s="11"/>
    </row>
    <row r="40054" spans="20:21" x14ac:dyDescent="0.2">
      <c r="T40054" s="11"/>
      <c r="U40054" s="11"/>
    </row>
    <row r="40055" spans="20:21" x14ac:dyDescent="0.2">
      <c r="T40055" s="11"/>
      <c r="U40055" s="11"/>
    </row>
    <row r="40056" spans="20:21" x14ac:dyDescent="0.2">
      <c r="T40056" s="11"/>
      <c r="U40056" s="11"/>
    </row>
    <row r="40057" spans="20:21" x14ac:dyDescent="0.2">
      <c r="T40057" s="11"/>
      <c r="U40057" s="11"/>
    </row>
    <row r="40058" spans="20:21" x14ac:dyDescent="0.2">
      <c r="T40058" s="11"/>
      <c r="U40058" s="11"/>
    </row>
    <row r="40059" spans="20:21" x14ac:dyDescent="0.2">
      <c r="T40059" s="11"/>
      <c r="U40059" s="11"/>
    </row>
    <row r="40060" spans="20:21" x14ac:dyDescent="0.2">
      <c r="T40060" s="11"/>
      <c r="U40060" s="11"/>
    </row>
    <row r="40061" spans="20:21" x14ac:dyDescent="0.2">
      <c r="T40061" s="11"/>
      <c r="U40061" s="11"/>
    </row>
    <row r="40062" spans="20:21" x14ac:dyDescent="0.2">
      <c r="T40062" s="11"/>
      <c r="U40062" s="11"/>
    </row>
    <row r="40063" spans="20:21" x14ac:dyDescent="0.2">
      <c r="T40063" s="11"/>
      <c r="U40063" s="11"/>
    </row>
    <row r="40064" spans="20:21" x14ac:dyDescent="0.2">
      <c r="T40064" s="11"/>
      <c r="U40064" s="11"/>
    </row>
    <row r="40065" spans="20:21" x14ac:dyDescent="0.2">
      <c r="T40065" s="11"/>
      <c r="U40065" s="11"/>
    </row>
    <row r="40066" spans="20:21" x14ac:dyDescent="0.2">
      <c r="T40066" s="11"/>
      <c r="U40066" s="11"/>
    </row>
    <row r="40067" spans="20:21" x14ac:dyDescent="0.2">
      <c r="T40067" s="11"/>
      <c r="U40067" s="11"/>
    </row>
    <row r="40068" spans="20:21" x14ac:dyDescent="0.2">
      <c r="T40068" s="11"/>
      <c r="U40068" s="11"/>
    </row>
    <row r="40069" spans="20:21" x14ac:dyDescent="0.2">
      <c r="T40069" s="11"/>
      <c r="U40069" s="11"/>
    </row>
    <row r="40070" spans="20:21" x14ac:dyDescent="0.2">
      <c r="T40070" s="11"/>
      <c r="U40070" s="11"/>
    </row>
    <row r="40071" spans="20:21" x14ac:dyDescent="0.2">
      <c r="T40071" s="11"/>
      <c r="U40071" s="11"/>
    </row>
    <row r="40072" spans="20:21" x14ac:dyDescent="0.2">
      <c r="T40072" s="11"/>
      <c r="U40072" s="11"/>
    </row>
    <row r="40073" spans="20:21" x14ac:dyDescent="0.2">
      <c r="T40073" s="11"/>
      <c r="U40073" s="11"/>
    </row>
    <row r="40074" spans="20:21" x14ac:dyDescent="0.2">
      <c r="T40074" s="11"/>
      <c r="U40074" s="11"/>
    </row>
    <row r="40075" spans="20:21" x14ac:dyDescent="0.2">
      <c r="T40075" s="11"/>
      <c r="U40075" s="11"/>
    </row>
    <row r="40076" spans="20:21" x14ac:dyDescent="0.2">
      <c r="T40076" s="11"/>
      <c r="U40076" s="11"/>
    </row>
    <row r="40077" spans="20:21" x14ac:dyDescent="0.2">
      <c r="T40077" s="11"/>
      <c r="U40077" s="11"/>
    </row>
    <row r="40078" spans="20:21" x14ac:dyDescent="0.2">
      <c r="T40078" s="11"/>
      <c r="U40078" s="11"/>
    </row>
    <row r="40079" spans="20:21" x14ac:dyDescent="0.2">
      <c r="T40079" s="11"/>
      <c r="U40079" s="11"/>
    </row>
    <row r="40080" spans="20:21" x14ac:dyDescent="0.2">
      <c r="T40080" s="11"/>
      <c r="U40080" s="11"/>
    </row>
    <row r="40081" spans="20:21" x14ac:dyDescent="0.2">
      <c r="T40081" s="11"/>
      <c r="U40081" s="11"/>
    </row>
    <row r="40082" spans="20:21" x14ac:dyDescent="0.2">
      <c r="T40082" s="11"/>
      <c r="U40082" s="11"/>
    </row>
    <row r="40083" spans="20:21" x14ac:dyDescent="0.2">
      <c r="T40083" s="11"/>
      <c r="U40083" s="11"/>
    </row>
    <row r="40084" spans="20:21" x14ac:dyDescent="0.2">
      <c r="T40084" s="11"/>
      <c r="U40084" s="11"/>
    </row>
    <row r="40085" spans="20:21" x14ac:dyDescent="0.2">
      <c r="T40085" s="11"/>
      <c r="U40085" s="11"/>
    </row>
    <row r="40086" spans="20:21" x14ac:dyDescent="0.2">
      <c r="T40086" s="11"/>
      <c r="U40086" s="11"/>
    </row>
    <row r="40087" spans="20:21" x14ac:dyDescent="0.2">
      <c r="T40087" s="11"/>
      <c r="U40087" s="11"/>
    </row>
    <row r="40088" spans="20:21" x14ac:dyDescent="0.2">
      <c r="T40088" s="11"/>
      <c r="U40088" s="11"/>
    </row>
    <row r="40089" spans="20:21" x14ac:dyDescent="0.2">
      <c r="T40089" s="11"/>
      <c r="U40089" s="11"/>
    </row>
    <row r="40090" spans="20:21" x14ac:dyDescent="0.2">
      <c r="T40090" s="11"/>
      <c r="U40090" s="11"/>
    </row>
    <row r="40091" spans="20:21" x14ac:dyDescent="0.2">
      <c r="T40091" s="11"/>
      <c r="U40091" s="11"/>
    </row>
    <row r="40092" spans="20:21" x14ac:dyDescent="0.2">
      <c r="T40092" s="11"/>
      <c r="U40092" s="11"/>
    </row>
    <row r="40093" spans="20:21" x14ac:dyDescent="0.2">
      <c r="T40093" s="11"/>
      <c r="U40093" s="11"/>
    </row>
    <row r="40094" spans="20:21" x14ac:dyDescent="0.2">
      <c r="T40094" s="11"/>
      <c r="U40094" s="11"/>
    </row>
    <row r="40095" spans="20:21" x14ac:dyDescent="0.2">
      <c r="T40095" s="11"/>
      <c r="U40095" s="11"/>
    </row>
    <row r="40096" spans="20:21" x14ac:dyDescent="0.2">
      <c r="T40096" s="11"/>
      <c r="U40096" s="11"/>
    </row>
    <row r="40097" spans="20:21" x14ac:dyDescent="0.2">
      <c r="T40097" s="11"/>
      <c r="U40097" s="11"/>
    </row>
    <row r="40098" spans="20:21" x14ac:dyDescent="0.2">
      <c r="T40098" s="11"/>
      <c r="U40098" s="11"/>
    </row>
    <row r="40099" spans="20:21" x14ac:dyDescent="0.2">
      <c r="T40099" s="11"/>
      <c r="U40099" s="11"/>
    </row>
    <row r="40100" spans="20:21" x14ac:dyDescent="0.2">
      <c r="T40100" s="11"/>
      <c r="U40100" s="11"/>
    </row>
    <row r="40101" spans="20:21" x14ac:dyDescent="0.2">
      <c r="T40101" s="11"/>
      <c r="U40101" s="11"/>
    </row>
    <row r="40102" spans="20:21" x14ac:dyDescent="0.2">
      <c r="T40102" s="11"/>
      <c r="U40102" s="11"/>
    </row>
    <row r="40103" spans="20:21" x14ac:dyDescent="0.2">
      <c r="T40103" s="11"/>
      <c r="U40103" s="11"/>
    </row>
    <row r="40104" spans="20:21" x14ac:dyDescent="0.2">
      <c r="T40104" s="11"/>
      <c r="U40104" s="11"/>
    </row>
    <row r="40105" spans="20:21" x14ac:dyDescent="0.2">
      <c r="T40105" s="11"/>
      <c r="U40105" s="11"/>
    </row>
    <row r="40106" spans="20:21" x14ac:dyDescent="0.2">
      <c r="T40106" s="11"/>
      <c r="U40106" s="11"/>
    </row>
    <row r="40107" spans="20:21" x14ac:dyDescent="0.2">
      <c r="T40107" s="11"/>
      <c r="U40107" s="11"/>
    </row>
    <row r="40108" spans="20:21" x14ac:dyDescent="0.2">
      <c r="T40108" s="11"/>
      <c r="U40108" s="11"/>
    </row>
    <row r="40109" spans="20:21" x14ac:dyDescent="0.2">
      <c r="T40109" s="11"/>
      <c r="U40109" s="11"/>
    </row>
    <row r="40110" spans="20:21" x14ac:dyDescent="0.2">
      <c r="T40110" s="11"/>
      <c r="U40110" s="11"/>
    </row>
    <row r="40111" spans="20:21" x14ac:dyDescent="0.2">
      <c r="T40111" s="11"/>
      <c r="U40111" s="11"/>
    </row>
    <row r="40112" spans="20:21" x14ac:dyDescent="0.2">
      <c r="T40112" s="11"/>
      <c r="U40112" s="11"/>
    </row>
    <row r="40113" spans="20:21" x14ac:dyDescent="0.2">
      <c r="T40113" s="11"/>
      <c r="U40113" s="11"/>
    </row>
    <row r="40114" spans="20:21" x14ac:dyDescent="0.2">
      <c r="T40114" s="11"/>
      <c r="U40114" s="11"/>
    </row>
    <row r="40115" spans="20:21" x14ac:dyDescent="0.2">
      <c r="T40115" s="11"/>
      <c r="U40115" s="11"/>
    </row>
    <row r="40116" spans="20:21" x14ac:dyDescent="0.2">
      <c r="T40116" s="11"/>
      <c r="U40116" s="11"/>
    </row>
    <row r="40117" spans="20:21" x14ac:dyDescent="0.2">
      <c r="T40117" s="11"/>
      <c r="U40117" s="11"/>
    </row>
    <row r="40118" spans="20:21" x14ac:dyDescent="0.2">
      <c r="T40118" s="11"/>
      <c r="U40118" s="11"/>
    </row>
    <row r="40119" spans="20:21" x14ac:dyDescent="0.2">
      <c r="T40119" s="11"/>
      <c r="U40119" s="11"/>
    </row>
    <row r="40120" spans="20:21" x14ac:dyDescent="0.2">
      <c r="T40120" s="11"/>
      <c r="U40120" s="11"/>
    </row>
    <row r="40121" spans="20:21" x14ac:dyDescent="0.2">
      <c r="T40121" s="11"/>
      <c r="U40121" s="11"/>
    </row>
    <row r="40122" spans="20:21" x14ac:dyDescent="0.2">
      <c r="T40122" s="11"/>
      <c r="U40122" s="11"/>
    </row>
    <row r="40123" spans="20:21" x14ac:dyDescent="0.2">
      <c r="T40123" s="11"/>
      <c r="U40123" s="11"/>
    </row>
    <row r="40124" spans="20:21" x14ac:dyDescent="0.2">
      <c r="T40124" s="11"/>
      <c r="U40124" s="11"/>
    </row>
    <row r="40125" spans="20:21" x14ac:dyDescent="0.2">
      <c r="T40125" s="11"/>
      <c r="U40125" s="11"/>
    </row>
    <row r="40126" spans="20:21" x14ac:dyDescent="0.2">
      <c r="T40126" s="11"/>
      <c r="U40126" s="11"/>
    </row>
    <row r="40127" spans="20:21" x14ac:dyDescent="0.2">
      <c r="T40127" s="11"/>
      <c r="U40127" s="11"/>
    </row>
    <row r="40128" spans="20:21" x14ac:dyDescent="0.2">
      <c r="T40128" s="11"/>
      <c r="U40128" s="11"/>
    </row>
    <row r="40129" spans="20:21" x14ac:dyDescent="0.2">
      <c r="T40129" s="11"/>
      <c r="U40129" s="11"/>
    </row>
    <row r="40130" spans="20:21" x14ac:dyDescent="0.2">
      <c r="T40130" s="11"/>
      <c r="U40130" s="11"/>
    </row>
    <row r="40131" spans="20:21" x14ac:dyDescent="0.2">
      <c r="T40131" s="11"/>
      <c r="U40131" s="11"/>
    </row>
    <row r="40132" spans="20:21" x14ac:dyDescent="0.2">
      <c r="T40132" s="11"/>
      <c r="U40132" s="11"/>
    </row>
    <row r="40133" spans="20:21" x14ac:dyDescent="0.2">
      <c r="T40133" s="11"/>
      <c r="U40133" s="11"/>
    </row>
    <row r="40134" spans="20:21" x14ac:dyDescent="0.2">
      <c r="T40134" s="11"/>
      <c r="U40134" s="11"/>
    </row>
    <row r="40135" spans="20:21" x14ac:dyDescent="0.2">
      <c r="T40135" s="11"/>
      <c r="U40135" s="11"/>
    </row>
    <row r="40136" spans="20:21" x14ac:dyDescent="0.2">
      <c r="T40136" s="11"/>
      <c r="U40136" s="11"/>
    </row>
    <row r="40137" spans="20:21" x14ac:dyDescent="0.2">
      <c r="T40137" s="11"/>
      <c r="U40137" s="11"/>
    </row>
    <row r="40138" spans="20:21" x14ac:dyDescent="0.2">
      <c r="T40138" s="11"/>
      <c r="U40138" s="11"/>
    </row>
    <row r="40139" spans="20:21" x14ac:dyDescent="0.2">
      <c r="T40139" s="11"/>
      <c r="U40139" s="11"/>
    </row>
    <row r="40140" spans="20:21" x14ac:dyDescent="0.2">
      <c r="T40140" s="11"/>
      <c r="U40140" s="11"/>
    </row>
    <row r="40141" spans="20:21" x14ac:dyDescent="0.2">
      <c r="T40141" s="11"/>
      <c r="U40141" s="11"/>
    </row>
    <row r="40142" spans="20:21" x14ac:dyDescent="0.2">
      <c r="T40142" s="11"/>
      <c r="U40142" s="11"/>
    </row>
    <row r="40143" spans="20:21" x14ac:dyDescent="0.2">
      <c r="T40143" s="11"/>
      <c r="U40143" s="11"/>
    </row>
    <row r="40144" spans="20:21" x14ac:dyDescent="0.2">
      <c r="T40144" s="11"/>
      <c r="U40144" s="11"/>
    </row>
    <row r="40145" spans="20:21" x14ac:dyDescent="0.2">
      <c r="T40145" s="11"/>
      <c r="U40145" s="11"/>
    </row>
    <row r="40146" spans="20:21" x14ac:dyDescent="0.2">
      <c r="T40146" s="11"/>
      <c r="U40146" s="11"/>
    </row>
    <row r="40147" spans="20:21" x14ac:dyDescent="0.2">
      <c r="T40147" s="11"/>
      <c r="U40147" s="11"/>
    </row>
    <row r="40148" spans="20:21" x14ac:dyDescent="0.2">
      <c r="T40148" s="11"/>
      <c r="U40148" s="11"/>
    </row>
    <row r="40149" spans="20:21" x14ac:dyDescent="0.2">
      <c r="T40149" s="11"/>
      <c r="U40149" s="11"/>
    </row>
    <row r="40150" spans="20:21" x14ac:dyDescent="0.2">
      <c r="T40150" s="11"/>
      <c r="U40150" s="11"/>
    </row>
    <row r="40151" spans="20:21" x14ac:dyDescent="0.2">
      <c r="T40151" s="11"/>
      <c r="U40151" s="11"/>
    </row>
    <row r="40152" spans="20:21" x14ac:dyDescent="0.2">
      <c r="T40152" s="11"/>
      <c r="U40152" s="11"/>
    </row>
    <row r="40153" spans="20:21" x14ac:dyDescent="0.2">
      <c r="T40153" s="11"/>
      <c r="U40153" s="11"/>
    </row>
    <row r="40154" spans="20:21" x14ac:dyDescent="0.2">
      <c r="T40154" s="11"/>
      <c r="U40154" s="11"/>
    </row>
    <row r="40155" spans="20:21" x14ac:dyDescent="0.2">
      <c r="T40155" s="11"/>
      <c r="U40155" s="11"/>
    </row>
    <row r="40156" spans="20:21" x14ac:dyDescent="0.2">
      <c r="T40156" s="11"/>
      <c r="U40156" s="11"/>
    </row>
    <row r="40157" spans="20:21" x14ac:dyDescent="0.2">
      <c r="T40157" s="11"/>
      <c r="U40157" s="11"/>
    </row>
    <row r="40158" spans="20:21" x14ac:dyDescent="0.2">
      <c r="T40158" s="11"/>
      <c r="U40158" s="11"/>
    </row>
    <row r="40159" spans="20:21" x14ac:dyDescent="0.2">
      <c r="T40159" s="11"/>
      <c r="U40159" s="11"/>
    </row>
    <row r="40160" spans="20:21" x14ac:dyDescent="0.2">
      <c r="T40160" s="11"/>
      <c r="U40160" s="11"/>
    </row>
    <row r="40161" spans="20:21" x14ac:dyDescent="0.2">
      <c r="T40161" s="11"/>
      <c r="U40161" s="11"/>
    </row>
    <row r="40162" spans="20:21" x14ac:dyDescent="0.2">
      <c r="T40162" s="11"/>
      <c r="U40162" s="11"/>
    </row>
    <row r="40163" spans="20:21" x14ac:dyDescent="0.2">
      <c r="T40163" s="11"/>
      <c r="U40163" s="11"/>
    </row>
    <row r="40164" spans="20:21" x14ac:dyDescent="0.2">
      <c r="T40164" s="11"/>
      <c r="U40164" s="11"/>
    </row>
    <row r="40165" spans="20:21" x14ac:dyDescent="0.2">
      <c r="T40165" s="11"/>
      <c r="U40165" s="11"/>
    </row>
    <row r="40166" spans="20:21" x14ac:dyDescent="0.2">
      <c r="T40166" s="11"/>
      <c r="U40166" s="11"/>
    </row>
    <row r="40167" spans="20:21" x14ac:dyDescent="0.2">
      <c r="T40167" s="11"/>
      <c r="U40167" s="11"/>
    </row>
    <row r="40168" spans="20:21" x14ac:dyDescent="0.2">
      <c r="T40168" s="11"/>
      <c r="U40168" s="11"/>
    </row>
    <row r="40169" spans="20:21" x14ac:dyDescent="0.2">
      <c r="T40169" s="11"/>
      <c r="U40169" s="11"/>
    </row>
    <row r="40170" spans="20:21" x14ac:dyDescent="0.2">
      <c r="T40170" s="11"/>
      <c r="U40170" s="11"/>
    </row>
    <row r="40171" spans="20:21" x14ac:dyDescent="0.2">
      <c r="T40171" s="11"/>
      <c r="U40171" s="11"/>
    </row>
    <row r="40172" spans="20:21" x14ac:dyDescent="0.2">
      <c r="T40172" s="11"/>
      <c r="U40172" s="11"/>
    </row>
    <row r="40173" spans="20:21" x14ac:dyDescent="0.2">
      <c r="T40173" s="11"/>
      <c r="U40173" s="11"/>
    </row>
    <row r="40174" spans="20:21" x14ac:dyDescent="0.2">
      <c r="T40174" s="11"/>
      <c r="U40174" s="11"/>
    </row>
    <row r="40175" spans="20:21" x14ac:dyDescent="0.2">
      <c r="T40175" s="11"/>
      <c r="U40175" s="11"/>
    </row>
    <row r="40176" spans="20:21" x14ac:dyDescent="0.2">
      <c r="T40176" s="11"/>
      <c r="U40176" s="11"/>
    </row>
    <row r="40177" spans="20:21" x14ac:dyDescent="0.2">
      <c r="T40177" s="11"/>
      <c r="U40177" s="11"/>
    </row>
    <row r="40178" spans="20:21" x14ac:dyDescent="0.2">
      <c r="T40178" s="11"/>
      <c r="U40178" s="11"/>
    </row>
    <row r="40179" spans="20:21" x14ac:dyDescent="0.2">
      <c r="T40179" s="11"/>
      <c r="U40179" s="11"/>
    </row>
    <row r="40180" spans="20:21" x14ac:dyDescent="0.2">
      <c r="T40180" s="11"/>
      <c r="U40180" s="11"/>
    </row>
    <row r="40181" spans="20:21" x14ac:dyDescent="0.2">
      <c r="T40181" s="11"/>
      <c r="U40181" s="11"/>
    </row>
    <row r="40182" spans="20:21" x14ac:dyDescent="0.2">
      <c r="T40182" s="11"/>
      <c r="U40182" s="11"/>
    </row>
    <row r="40183" spans="20:21" x14ac:dyDescent="0.2">
      <c r="T40183" s="11"/>
      <c r="U40183" s="11"/>
    </row>
    <row r="40184" spans="20:21" x14ac:dyDescent="0.2">
      <c r="T40184" s="11"/>
      <c r="U40184" s="11"/>
    </row>
    <row r="40185" spans="20:21" x14ac:dyDescent="0.2">
      <c r="T40185" s="11"/>
      <c r="U40185" s="11"/>
    </row>
    <row r="40186" spans="20:21" x14ac:dyDescent="0.2">
      <c r="T40186" s="11"/>
      <c r="U40186" s="11"/>
    </row>
    <row r="40187" spans="20:21" x14ac:dyDescent="0.2">
      <c r="T40187" s="11"/>
      <c r="U40187" s="11"/>
    </row>
    <row r="40188" spans="20:21" x14ac:dyDescent="0.2">
      <c r="T40188" s="11"/>
      <c r="U40188" s="11"/>
    </row>
    <row r="40189" spans="20:21" x14ac:dyDescent="0.2">
      <c r="T40189" s="11"/>
      <c r="U40189" s="11"/>
    </row>
    <row r="40190" spans="20:21" x14ac:dyDescent="0.2">
      <c r="T40190" s="11"/>
      <c r="U40190" s="11"/>
    </row>
    <row r="40191" spans="20:21" x14ac:dyDescent="0.2">
      <c r="T40191" s="11"/>
      <c r="U40191" s="11"/>
    </row>
    <row r="40192" spans="20:21" x14ac:dyDescent="0.2">
      <c r="T40192" s="11"/>
      <c r="U40192" s="11"/>
    </row>
    <row r="40193" spans="20:21" x14ac:dyDescent="0.2">
      <c r="T40193" s="11"/>
      <c r="U40193" s="11"/>
    </row>
    <row r="40194" spans="20:21" x14ac:dyDescent="0.2">
      <c r="T40194" s="11"/>
      <c r="U40194" s="11"/>
    </row>
    <row r="40195" spans="20:21" x14ac:dyDescent="0.2">
      <c r="T40195" s="11"/>
      <c r="U40195" s="11"/>
    </row>
    <row r="40196" spans="20:21" x14ac:dyDescent="0.2">
      <c r="T40196" s="11"/>
      <c r="U40196" s="11"/>
    </row>
    <row r="40197" spans="20:21" x14ac:dyDescent="0.2">
      <c r="T40197" s="11"/>
      <c r="U40197" s="11"/>
    </row>
    <row r="40198" spans="20:21" x14ac:dyDescent="0.2">
      <c r="T40198" s="11"/>
      <c r="U40198" s="11"/>
    </row>
    <row r="40199" spans="20:21" x14ac:dyDescent="0.2">
      <c r="T40199" s="11"/>
      <c r="U40199" s="11"/>
    </row>
    <row r="40200" spans="20:21" x14ac:dyDescent="0.2">
      <c r="T40200" s="11"/>
      <c r="U40200" s="11"/>
    </row>
    <row r="40201" spans="20:21" x14ac:dyDescent="0.2">
      <c r="T40201" s="11"/>
      <c r="U40201" s="11"/>
    </row>
    <row r="40202" spans="20:21" x14ac:dyDescent="0.2">
      <c r="T40202" s="11"/>
      <c r="U40202" s="11"/>
    </row>
    <row r="40203" spans="20:21" x14ac:dyDescent="0.2">
      <c r="T40203" s="11"/>
      <c r="U40203" s="11"/>
    </row>
    <row r="40204" spans="20:21" x14ac:dyDescent="0.2">
      <c r="T40204" s="11"/>
      <c r="U40204" s="11"/>
    </row>
    <row r="40205" spans="20:21" x14ac:dyDescent="0.2">
      <c r="T40205" s="11"/>
      <c r="U40205" s="11"/>
    </row>
    <row r="40206" spans="20:21" x14ac:dyDescent="0.2">
      <c r="T40206" s="11"/>
      <c r="U40206" s="11"/>
    </row>
    <row r="40207" spans="20:21" x14ac:dyDescent="0.2">
      <c r="T40207" s="11"/>
      <c r="U40207" s="11"/>
    </row>
    <row r="40208" spans="20:21" x14ac:dyDescent="0.2">
      <c r="T40208" s="11"/>
      <c r="U40208" s="11"/>
    </row>
    <row r="40209" spans="20:21" x14ac:dyDescent="0.2">
      <c r="T40209" s="11"/>
      <c r="U40209" s="11"/>
    </row>
    <row r="40210" spans="20:21" x14ac:dyDescent="0.2">
      <c r="T40210" s="11"/>
      <c r="U40210" s="11"/>
    </row>
    <row r="40211" spans="20:21" x14ac:dyDescent="0.2">
      <c r="T40211" s="11"/>
      <c r="U40211" s="11"/>
    </row>
    <row r="40212" spans="20:21" x14ac:dyDescent="0.2">
      <c r="T40212" s="11"/>
      <c r="U40212" s="11"/>
    </row>
    <row r="40213" spans="20:21" x14ac:dyDescent="0.2">
      <c r="T40213" s="11"/>
      <c r="U40213" s="11"/>
    </row>
    <row r="40214" spans="20:21" x14ac:dyDescent="0.2">
      <c r="T40214" s="11"/>
      <c r="U40214" s="11"/>
    </row>
    <row r="40215" spans="20:21" x14ac:dyDescent="0.2">
      <c r="T40215" s="11"/>
      <c r="U40215" s="11"/>
    </row>
    <row r="40216" spans="20:21" x14ac:dyDescent="0.2">
      <c r="T40216" s="11"/>
      <c r="U40216" s="11"/>
    </row>
    <row r="40217" spans="20:21" x14ac:dyDescent="0.2">
      <c r="T40217" s="11"/>
      <c r="U40217" s="11"/>
    </row>
    <row r="40218" spans="20:21" x14ac:dyDescent="0.2">
      <c r="T40218" s="11"/>
      <c r="U40218" s="11"/>
    </row>
    <row r="40219" spans="20:21" x14ac:dyDescent="0.2">
      <c r="T40219" s="11"/>
      <c r="U40219" s="11"/>
    </row>
    <row r="40220" spans="20:21" x14ac:dyDescent="0.2">
      <c r="T40220" s="11"/>
      <c r="U40220" s="11"/>
    </row>
    <row r="40221" spans="20:21" x14ac:dyDescent="0.2">
      <c r="T40221" s="11"/>
      <c r="U40221" s="11"/>
    </row>
    <row r="40222" spans="20:21" x14ac:dyDescent="0.2">
      <c r="T40222" s="11"/>
      <c r="U40222" s="11"/>
    </row>
    <row r="40223" spans="20:21" x14ac:dyDescent="0.2">
      <c r="T40223" s="11"/>
      <c r="U40223" s="11"/>
    </row>
    <row r="40224" spans="20:21" x14ac:dyDescent="0.2">
      <c r="T40224" s="11"/>
      <c r="U40224" s="11"/>
    </row>
    <row r="40225" spans="20:21" x14ac:dyDescent="0.2">
      <c r="T40225" s="11"/>
      <c r="U40225" s="11"/>
    </row>
    <row r="40226" spans="20:21" x14ac:dyDescent="0.2">
      <c r="T40226" s="11"/>
      <c r="U40226" s="11"/>
    </row>
    <row r="40227" spans="20:21" x14ac:dyDescent="0.2">
      <c r="T40227" s="11"/>
      <c r="U40227" s="11"/>
    </row>
    <row r="40228" spans="20:21" x14ac:dyDescent="0.2">
      <c r="T40228" s="11"/>
      <c r="U40228" s="11"/>
    </row>
    <row r="40229" spans="20:21" x14ac:dyDescent="0.2">
      <c r="T40229" s="11"/>
      <c r="U40229" s="11"/>
    </row>
    <row r="40230" spans="20:21" x14ac:dyDescent="0.2">
      <c r="T40230" s="11"/>
      <c r="U40230" s="11"/>
    </row>
    <row r="40231" spans="20:21" x14ac:dyDescent="0.2">
      <c r="T40231" s="11"/>
      <c r="U40231" s="11"/>
    </row>
    <row r="40232" spans="20:21" x14ac:dyDescent="0.2">
      <c r="T40232" s="11"/>
      <c r="U40232" s="11"/>
    </row>
    <row r="40233" spans="20:21" x14ac:dyDescent="0.2">
      <c r="T40233" s="11"/>
      <c r="U40233" s="11"/>
    </row>
    <row r="40234" spans="20:21" x14ac:dyDescent="0.2">
      <c r="T40234" s="11"/>
      <c r="U40234" s="11"/>
    </row>
    <row r="40235" spans="20:21" x14ac:dyDescent="0.2">
      <c r="T40235" s="11"/>
      <c r="U40235" s="11"/>
    </row>
    <row r="40236" spans="20:21" x14ac:dyDescent="0.2">
      <c r="T40236" s="11"/>
      <c r="U40236" s="11"/>
    </row>
    <row r="40237" spans="20:21" x14ac:dyDescent="0.2">
      <c r="T40237" s="11"/>
      <c r="U40237" s="11"/>
    </row>
    <row r="40238" spans="20:21" x14ac:dyDescent="0.2">
      <c r="T40238" s="11"/>
      <c r="U40238" s="11"/>
    </row>
    <row r="40239" spans="20:21" x14ac:dyDescent="0.2">
      <c r="T40239" s="11"/>
      <c r="U40239" s="11"/>
    </row>
    <row r="40240" spans="20:21" x14ac:dyDescent="0.2">
      <c r="T40240" s="11"/>
      <c r="U40240" s="11"/>
    </row>
    <row r="40241" spans="20:21" x14ac:dyDescent="0.2">
      <c r="T40241" s="11"/>
      <c r="U40241" s="11"/>
    </row>
    <row r="40242" spans="20:21" x14ac:dyDescent="0.2">
      <c r="T40242" s="11"/>
      <c r="U40242" s="11"/>
    </row>
    <row r="40243" spans="20:21" x14ac:dyDescent="0.2">
      <c r="T40243" s="11"/>
      <c r="U40243" s="11"/>
    </row>
    <row r="40244" spans="20:21" x14ac:dyDescent="0.2">
      <c r="T40244" s="11"/>
      <c r="U40244" s="11"/>
    </row>
    <row r="40245" spans="20:21" x14ac:dyDescent="0.2">
      <c r="T40245" s="11"/>
      <c r="U40245" s="11"/>
    </row>
    <row r="40246" spans="20:21" x14ac:dyDescent="0.2">
      <c r="T40246" s="11"/>
      <c r="U40246" s="11"/>
    </row>
    <row r="40247" spans="20:21" x14ac:dyDescent="0.2">
      <c r="T40247" s="11"/>
      <c r="U40247" s="11"/>
    </row>
    <row r="40248" spans="20:21" x14ac:dyDescent="0.2">
      <c r="T40248" s="11"/>
      <c r="U40248" s="11"/>
    </row>
    <row r="40249" spans="20:21" x14ac:dyDescent="0.2">
      <c r="T40249" s="11"/>
      <c r="U40249" s="11"/>
    </row>
    <row r="40250" spans="20:21" x14ac:dyDescent="0.2">
      <c r="T40250" s="11"/>
      <c r="U40250" s="11"/>
    </row>
    <row r="40251" spans="20:21" x14ac:dyDescent="0.2">
      <c r="T40251" s="11"/>
      <c r="U40251" s="11"/>
    </row>
    <row r="40252" spans="20:21" x14ac:dyDescent="0.2">
      <c r="T40252" s="11"/>
      <c r="U40252" s="11"/>
    </row>
    <row r="40253" spans="20:21" x14ac:dyDescent="0.2">
      <c r="T40253" s="11"/>
      <c r="U40253" s="11"/>
    </row>
    <row r="40254" spans="20:21" x14ac:dyDescent="0.2">
      <c r="T40254" s="11"/>
      <c r="U40254" s="11"/>
    </row>
    <row r="40255" spans="20:21" x14ac:dyDescent="0.2">
      <c r="T40255" s="11"/>
      <c r="U40255" s="11"/>
    </row>
    <row r="40256" spans="20:21" x14ac:dyDescent="0.2">
      <c r="T40256" s="11"/>
      <c r="U40256" s="11"/>
    </row>
    <row r="40257" spans="20:21" x14ac:dyDescent="0.2">
      <c r="T40257" s="11"/>
      <c r="U40257" s="11"/>
    </row>
    <row r="40258" spans="20:21" x14ac:dyDescent="0.2">
      <c r="T40258" s="11"/>
      <c r="U40258" s="11"/>
    </row>
    <row r="40259" spans="20:21" x14ac:dyDescent="0.2">
      <c r="T40259" s="11"/>
      <c r="U40259" s="11"/>
    </row>
    <row r="40260" spans="20:21" x14ac:dyDescent="0.2">
      <c r="T40260" s="11"/>
      <c r="U40260" s="11"/>
    </row>
    <row r="40261" spans="20:21" x14ac:dyDescent="0.2">
      <c r="T40261" s="11"/>
      <c r="U40261" s="11"/>
    </row>
    <row r="40262" spans="20:21" x14ac:dyDescent="0.2">
      <c r="T40262" s="11"/>
      <c r="U40262" s="11"/>
    </row>
    <row r="40263" spans="20:21" x14ac:dyDescent="0.2">
      <c r="T40263" s="11"/>
      <c r="U40263" s="11"/>
    </row>
    <row r="40264" spans="20:21" x14ac:dyDescent="0.2">
      <c r="T40264" s="11"/>
      <c r="U40264" s="11"/>
    </row>
    <row r="40265" spans="20:21" x14ac:dyDescent="0.2">
      <c r="T40265" s="11"/>
      <c r="U40265" s="11"/>
    </row>
    <row r="40266" spans="20:21" x14ac:dyDescent="0.2">
      <c r="T40266" s="11"/>
      <c r="U40266" s="11"/>
    </row>
    <row r="40267" spans="20:21" x14ac:dyDescent="0.2">
      <c r="T40267" s="11"/>
      <c r="U40267" s="11"/>
    </row>
    <row r="40268" spans="20:21" x14ac:dyDescent="0.2">
      <c r="T40268" s="11"/>
      <c r="U40268" s="11"/>
    </row>
    <row r="40269" spans="20:21" x14ac:dyDescent="0.2">
      <c r="T40269" s="11"/>
      <c r="U40269" s="11"/>
    </row>
    <row r="40270" spans="20:21" x14ac:dyDescent="0.2">
      <c r="T40270" s="11"/>
      <c r="U40270" s="11"/>
    </row>
    <row r="40271" spans="20:21" x14ac:dyDescent="0.2">
      <c r="T40271" s="11"/>
      <c r="U40271" s="11"/>
    </row>
    <row r="40272" spans="20:21" x14ac:dyDescent="0.2">
      <c r="T40272" s="11"/>
      <c r="U40272" s="11"/>
    </row>
    <row r="40273" spans="20:21" x14ac:dyDescent="0.2">
      <c r="T40273" s="11"/>
      <c r="U40273" s="11"/>
    </row>
    <row r="40274" spans="20:21" x14ac:dyDescent="0.2">
      <c r="T40274" s="11"/>
      <c r="U40274" s="11"/>
    </row>
    <row r="40275" spans="20:21" x14ac:dyDescent="0.2">
      <c r="T40275" s="11"/>
      <c r="U40275" s="11"/>
    </row>
    <row r="40276" spans="20:21" x14ac:dyDescent="0.2">
      <c r="T40276" s="11"/>
      <c r="U40276" s="11"/>
    </row>
    <row r="40277" spans="20:21" x14ac:dyDescent="0.2">
      <c r="T40277" s="11"/>
      <c r="U40277" s="11"/>
    </row>
    <row r="40278" spans="20:21" x14ac:dyDescent="0.2">
      <c r="T40278" s="11"/>
      <c r="U40278" s="11"/>
    </row>
    <row r="40279" spans="20:21" x14ac:dyDescent="0.2">
      <c r="T40279" s="11"/>
      <c r="U40279" s="11"/>
    </row>
    <row r="40280" spans="20:21" x14ac:dyDescent="0.2">
      <c r="T40280" s="11"/>
      <c r="U40280" s="11"/>
    </row>
    <row r="40281" spans="20:21" x14ac:dyDescent="0.2">
      <c r="T40281" s="11"/>
      <c r="U40281" s="11"/>
    </row>
    <row r="40282" spans="20:21" x14ac:dyDescent="0.2">
      <c r="T40282" s="11"/>
      <c r="U40282" s="11"/>
    </row>
    <row r="40283" spans="20:21" x14ac:dyDescent="0.2">
      <c r="T40283" s="11"/>
      <c r="U40283" s="11"/>
    </row>
    <row r="40284" spans="20:21" x14ac:dyDescent="0.2">
      <c r="T40284" s="11"/>
      <c r="U40284" s="11"/>
    </row>
    <row r="40285" spans="20:21" x14ac:dyDescent="0.2">
      <c r="T40285" s="11"/>
      <c r="U40285" s="11"/>
    </row>
    <row r="40286" spans="20:21" x14ac:dyDescent="0.2">
      <c r="T40286" s="11"/>
      <c r="U40286" s="11"/>
    </row>
    <row r="40287" spans="20:21" x14ac:dyDescent="0.2">
      <c r="T40287" s="11"/>
      <c r="U40287" s="11"/>
    </row>
    <row r="40288" spans="20:21" x14ac:dyDescent="0.2">
      <c r="T40288" s="11"/>
      <c r="U40288" s="11"/>
    </row>
    <row r="40289" spans="20:21" x14ac:dyDescent="0.2">
      <c r="T40289" s="11"/>
      <c r="U40289" s="11"/>
    </row>
    <row r="40290" spans="20:21" x14ac:dyDescent="0.2">
      <c r="T40290" s="11"/>
      <c r="U40290" s="11"/>
    </row>
    <row r="40291" spans="20:21" x14ac:dyDescent="0.2">
      <c r="T40291" s="11"/>
      <c r="U40291" s="11"/>
    </row>
    <row r="40292" spans="20:21" x14ac:dyDescent="0.2">
      <c r="T40292" s="11"/>
      <c r="U40292" s="11"/>
    </row>
    <row r="40293" spans="20:21" x14ac:dyDescent="0.2">
      <c r="T40293" s="11"/>
      <c r="U40293" s="11"/>
    </row>
    <row r="40294" spans="20:21" x14ac:dyDescent="0.2">
      <c r="T40294" s="11"/>
      <c r="U40294" s="11"/>
    </row>
    <row r="40295" spans="20:21" x14ac:dyDescent="0.2">
      <c r="T40295" s="11"/>
      <c r="U40295" s="11"/>
    </row>
    <row r="40296" spans="20:21" x14ac:dyDescent="0.2">
      <c r="T40296" s="11"/>
      <c r="U40296" s="11"/>
    </row>
    <row r="40297" spans="20:21" x14ac:dyDescent="0.2">
      <c r="T40297" s="11"/>
      <c r="U40297" s="11"/>
    </row>
    <row r="40298" spans="20:21" x14ac:dyDescent="0.2">
      <c r="T40298" s="11"/>
      <c r="U40298" s="11"/>
    </row>
    <row r="40299" spans="20:21" x14ac:dyDescent="0.2">
      <c r="T40299" s="11"/>
      <c r="U40299" s="11"/>
    </row>
    <row r="40300" spans="20:21" x14ac:dyDescent="0.2">
      <c r="T40300" s="11"/>
      <c r="U40300" s="11"/>
    </row>
    <row r="40301" spans="20:21" x14ac:dyDescent="0.2">
      <c r="T40301" s="11"/>
      <c r="U40301" s="11"/>
    </row>
    <row r="40302" spans="20:21" x14ac:dyDescent="0.2">
      <c r="T40302" s="11"/>
      <c r="U40302" s="11"/>
    </row>
    <row r="40303" spans="20:21" x14ac:dyDescent="0.2">
      <c r="T40303" s="11"/>
      <c r="U40303" s="11"/>
    </row>
    <row r="40304" spans="20:21" x14ac:dyDescent="0.2">
      <c r="T40304" s="11"/>
      <c r="U40304" s="11"/>
    </row>
    <row r="40305" spans="20:21" x14ac:dyDescent="0.2">
      <c r="T40305" s="11"/>
      <c r="U40305" s="11"/>
    </row>
    <row r="40306" spans="20:21" x14ac:dyDescent="0.2">
      <c r="T40306" s="11"/>
      <c r="U40306" s="11"/>
    </row>
    <row r="40307" spans="20:21" x14ac:dyDescent="0.2">
      <c r="T40307" s="11"/>
      <c r="U40307" s="11"/>
    </row>
    <row r="40308" spans="20:21" x14ac:dyDescent="0.2">
      <c r="T40308" s="11"/>
      <c r="U40308" s="11"/>
    </row>
    <row r="40309" spans="20:21" x14ac:dyDescent="0.2">
      <c r="T40309" s="11"/>
      <c r="U40309" s="11"/>
    </row>
    <row r="40310" spans="20:21" x14ac:dyDescent="0.2">
      <c r="T40310" s="11"/>
      <c r="U40310" s="11"/>
    </row>
    <row r="40311" spans="20:21" x14ac:dyDescent="0.2">
      <c r="T40311" s="11"/>
      <c r="U40311" s="11"/>
    </row>
    <row r="40312" spans="20:21" x14ac:dyDescent="0.2">
      <c r="T40312" s="11"/>
      <c r="U40312" s="11"/>
    </row>
    <row r="40313" spans="20:21" x14ac:dyDescent="0.2">
      <c r="T40313" s="11"/>
      <c r="U40313" s="11"/>
    </row>
    <row r="40314" spans="20:21" x14ac:dyDescent="0.2">
      <c r="T40314" s="11"/>
      <c r="U40314" s="11"/>
    </row>
    <row r="40315" spans="20:21" x14ac:dyDescent="0.2">
      <c r="T40315" s="11"/>
      <c r="U40315" s="11"/>
    </row>
    <row r="40316" spans="20:21" x14ac:dyDescent="0.2">
      <c r="T40316" s="11"/>
      <c r="U40316" s="11"/>
    </row>
    <row r="40317" spans="20:21" x14ac:dyDescent="0.2">
      <c r="T40317" s="11"/>
      <c r="U40317" s="11"/>
    </row>
    <row r="40318" spans="20:21" x14ac:dyDescent="0.2">
      <c r="T40318" s="11"/>
      <c r="U40318" s="11"/>
    </row>
    <row r="40319" spans="20:21" x14ac:dyDescent="0.2">
      <c r="T40319" s="11"/>
      <c r="U40319" s="11"/>
    </row>
    <row r="40320" spans="20:21" x14ac:dyDescent="0.2">
      <c r="T40320" s="11"/>
      <c r="U40320" s="11"/>
    </row>
    <row r="40321" spans="20:21" x14ac:dyDescent="0.2">
      <c r="T40321" s="11"/>
      <c r="U40321" s="11"/>
    </row>
    <row r="40322" spans="20:21" x14ac:dyDescent="0.2">
      <c r="T40322" s="11"/>
      <c r="U40322" s="11"/>
    </row>
    <row r="40323" spans="20:21" x14ac:dyDescent="0.2">
      <c r="T40323" s="11"/>
      <c r="U40323" s="11"/>
    </row>
    <row r="40324" spans="20:21" x14ac:dyDescent="0.2">
      <c r="T40324" s="11"/>
      <c r="U40324" s="11"/>
    </row>
    <row r="40325" spans="20:21" x14ac:dyDescent="0.2">
      <c r="T40325" s="11"/>
      <c r="U40325" s="11"/>
    </row>
    <row r="40326" spans="20:21" x14ac:dyDescent="0.2">
      <c r="T40326" s="11"/>
      <c r="U40326" s="11"/>
    </row>
    <row r="40327" spans="20:21" x14ac:dyDescent="0.2">
      <c r="T40327" s="11"/>
      <c r="U40327" s="11"/>
    </row>
    <row r="40328" spans="20:21" x14ac:dyDescent="0.2">
      <c r="T40328" s="11"/>
      <c r="U40328" s="11"/>
    </row>
    <row r="40329" spans="20:21" x14ac:dyDescent="0.2">
      <c r="T40329" s="11"/>
      <c r="U40329" s="11"/>
    </row>
    <row r="40330" spans="20:21" x14ac:dyDescent="0.2">
      <c r="T40330" s="11"/>
      <c r="U40330" s="11"/>
    </row>
    <row r="40331" spans="20:21" x14ac:dyDescent="0.2">
      <c r="T40331" s="11"/>
      <c r="U40331" s="11"/>
    </row>
    <row r="40332" spans="20:21" x14ac:dyDescent="0.2">
      <c r="T40332" s="11"/>
      <c r="U40332" s="11"/>
    </row>
    <row r="40333" spans="20:21" x14ac:dyDescent="0.2">
      <c r="T40333" s="11"/>
      <c r="U40333" s="11"/>
    </row>
    <row r="40334" spans="20:21" x14ac:dyDescent="0.2">
      <c r="T40334" s="11"/>
      <c r="U40334" s="11"/>
    </row>
    <row r="40335" spans="20:21" x14ac:dyDescent="0.2">
      <c r="T40335" s="11"/>
      <c r="U40335" s="11"/>
    </row>
    <row r="40336" spans="20:21" x14ac:dyDescent="0.2">
      <c r="T40336" s="11"/>
      <c r="U40336" s="11"/>
    </row>
    <row r="40337" spans="20:21" x14ac:dyDescent="0.2">
      <c r="T40337" s="11"/>
      <c r="U40337" s="11"/>
    </row>
    <row r="40338" spans="20:21" x14ac:dyDescent="0.2">
      <c r="T40338" s="11"/>
      <c r="U40338" s="11"/>
    </row>
    <row r="40339" spans="20:21" x14ac:dyDescent="0.2">
      <c r="T40339" s="11"/>
      <c r="U40339" s="11"/>
    </row>
    <row r="40340" spans="20:21" x14ac:dyDescent="0.2">
      <c r="T40340" s="11"/>
      <c r="U40340" s="11"/>
    </row>
    <row r="40341" spans="20:21" x14ac:dyDescent="0.2">
      <c r="T40341" s="11"/>
      <c r="U40341" s="11"/>
    </row>
    <row r="40342" spans="20:21" x14ac:dyDescent="0.2">
      <c r="T40342" s="11"/>
      <c r="U40342" s="11"/>
    </row>
    <row r="40343" spans="20:21" x14ac:dyDescent="0.2">
      <c r="T40343" s="11"/>
      <c r="U40343" s="11"/>
    </row>
    <row r="40344" spans="20:21" x14ac:dyDescent="0.2">
      <c r="T40344" s="11"/>
      <c r="U40344" s="11"/>
    </row>
    <row r="40345" spans="20:21" x14ac:dyDescent="0.2">
      <c r="T40345" s="11"/>
      <c r="U40345" s="11"/>
    </row>
    <row r="40346" spans="20:21" x14ac:dyDescent="0.2">
      <c r="T40346" s="11"/>
      <c r="U40346" s="11"/>
    </row>
    <row r="40347" spans="20:21" x14ac:dyDescent="0.2">
      <c r="T40347" s="11"/>
      <c r="U40347" s="11"/>
    </row>
    <row r="40348" spans="20:21" x14ac:dyDescent="0.2">
      <c r="T40348" s="11"/>
      <c r="U40348" s="11"/>
    </row>
    <row r="40349" spans="20:21" x14ac:dyDescent="0.2">
      <c r="T40349" s="11"/>
      <c r="U40349" s="11"/>
    </row>
    <row r="40350" spans="20:21" x14ac:dyDescent="0.2">
      <c r="T40350" s="11"/>
      <c r="U40350" s="11"/>
    </row>
    <row r="40351" spans="20:21" x14ac:dyDescent="0.2">
      <c r="T40351" s="11"/>
      <c r="U40351" s="11"/>
    </row>
    <row r="40352" spans="20:21" x14ac:dyDescent="0.2">
      <c r="T40352" s="11"/>
      <c r="U40352" s="11"/>
    </row>
    <row r="40353" spans="20:21" x14ac:dyDescent="0.2">
      <c r="T40353" s="11"/>
      <c r="U40353" s="11"/>
    </row>
    <row r="40354" spans="20:21" x14ac:dyDescent="0.2">
      <c r="T40354" s="11"/>
      <c r="U40354" s="11"/>
    </row>
    <row r="40355" spans="20:21" x14ac:dyDescent="0.2">
      <c r="T40355" s="11"/>
      <c r="U40355" s="11"/>
    </row>
    <row r="40356" spans="20:21" x14ac:dyDescent="0.2">
      <c r="T40356" s="11"/>
      <c r="U40356" s="11"/>
    </row>
    <row r="40357" spans="20:21" x14ac:dyDescent="0.2">
      <c r="T40357" s="11"/>
      <c r="U40357" s="11"/>
    </row>
    <row r="40358" spans="20:21" x14ac:dyDescent="0.2">
      <c r="T40358" s="11"/>
      <c r="U40358" s="11"/>
    </row>
    <row r="40359" spans="20:21" x14ac:dyDescent="0.2">
      <c r="T40359" s="11"/>
      <c r="U40359" s="11"/>
    </row>
    <row r="40360" spans="20:21" x14ac:dyDescent="0.2">
      <c r="T40360" s="11"/>
      <c r="U40360" s="11"/>
    </row>
    <row r="40361" spans="20:21" x14ac:dyDescent="0.2">
      <c r="T40361" s="11"/>
      <c r="U40361" s="11"/>
    </row>
    <row r="40362" spans="20:21" x14ac:dyDescent="0.2">
      <c r="T40362" s="11"/>
      <c r="U40362" s="11"/>
    </row>
    <row r="40363" spans="20:21" x14ac:dyDescent="0.2">
      <c r="T40363" s="11"/>
      <c r="U40363" s="11"/>
    </row>
    <row r="40364" spans="20:21" x14ac:dyDescent="0.2">
      <c r="T40364" s="11"/>
      <c r="U40364" s="11"/>
    </row>
    <row r="40365" spans="20:21" x14ac:dyDescent="0.2">
      <c r="T40365" s="11"/>
      <c r="U40365" s="11"/>
    </row>
    <row r="40366" spans="20:21" x14ac:dyDescent="0.2">
      <c r="T40366" s="11"/>
      <c r="U40366" s="11"/>
    </row>
    <row r="40367" spans="20:21" x14ac:dyDescent="0.2">
      <c r="T40367" s="11"/>
      <c r="U40367" s="11"/>
    </row>
    <row r="40368" spans="20:21" x14ac:dyDescent="0.2">
      <c r="T40368" s="11"/>
      <c r="U40368" s="11"/>
    </row>
    <row r="40369" spans="20:21" x14ac:dyDescent="0.2">
      <c r="T40369" s="11"/>
      <c r="U40369" s="11"/>
    </row>
    <row r="40370" spans="20:21" x14ac:dyDescent="0.2">
      <c r="T40370" s="11"/>
      <c r="U40370" s="11"/>
    </row>
    <row r="40371" spans="20:21" x14ac:dyDescent="0.2">
      <c r="T40371" s="11"/>
      <c r="U40371" s="11"/>
    </row>
    <row r="40372" spans="20:21" x14ac:dyDescent="0.2">
      <c r="T40372" s="11"/>
      <c r="U40372" s="11"/>
    </row>
    <row r="40373" spans="20:21" x14ac:dyDescent="0.2">
      <c r="T40373" s="11"/>
      <c r="U40373" s="11"/>
    </row>
    <row r="40374" spans="20:21" x14ac:dyDescent="0.2">
      <c r="T40374" s="11"/>
      <c r="U40374" s="11"/>
    </row>
    <row r="40375" spans="20:21" x14ac:dyDescent="0.2">
      <c r="T40375" s="11"/>
      <c r="U40375" s="11"/>
    </row>
    <row r="40376" spans="20:21" x14ac:dyDescent="0.2">
      <c r="T40376" s="11"/>
      <c r="U40376" s="11"/>
    </row>
    <row r="40377" spans="20:21" x14ac:dyDescent="0.2">
      <c r="T40377" s="11"/>
      <c r="U40377" s="11"/>
    </row>
    <row r="40378" spans="20:21" x14ac:dyDescent="0.2">
      <c r="T40378" s="11"/>
      <c r="U40378" s="11"/>
    </row>
    <row r="40379" spans="20:21" x14ac:dyDescent="0.2">
      <c r="T40379" s="11"/>
      <c r="U40379" s="11"/>
    </row>
    <row r="40380" spans="20:21" x14ac:dyDescent="0.2">
      <c r="T40380" s="11"/>
      <c r="U40380" s="11"/>
    </row>
    <row r="40381" spans="20:21" x14ac:dyDescent="0.2">
      <c r="T40381" s="11"/>
      <c r="U40381" s="11"/>
    </row>
    <row r="40382" spans="20:21" x14ac:dyDescent="0.2">
      <c r="T40382" s="11"/>
      <c r="U40382" s="11"/>
    </row>
    <row r="40383" spans="20:21" x14ac:dyDescent="0.2">
      <c r="T40383" s="11"/>
      <c r="U40383" s="11"/>
    </row>
    <row r="40384" spans="20:21" x14ac:dyDescent="0.2">
      <c r="T40384" s="11"/>
      <c r="U40384" s="11"/>
    </row>
    <row r="40385" spans="20:21" x14ac:dyDescent="0.2">
      <c r="T40385" s="11"/>
      <c r="U40385" s="11"/>
    </row>
    <row r="40386" spans="20:21" x14ac:dyDescent="0.2">
      <c r="T40386" s="11"/>
      <c r="U40386" s="11"/>
    </row>
    <row r="40387" spans="20:21" x14ac:dyDescent="0.2">
      <c r="T40387" s="11"/>
      <c r="U40387" s="11"/>
    </row>
    <row r="40388" spans="20:21" x14ac:dyDescent="0.2">
      <c r="T40388" s="11"/>
      <c r="U40388" s="11"/>
    </row>
    <row r="40389" spans="20:21" x14ac:dyDescent="0.2">
      <c r="T40389" s="11"/>
      <c r="U40389" s="11"/>
    </row>
    <row r="40390" spans="20:21" x14ac:dyDescent="0.2">
      <c r="T40390" s="11"/>
      <c r="U40390" s="11"/>
    </row>
    <row r="40391" spans="20:21" x14ac:dyDescent="0.2">
      <c r="T40391" s="11"/>
      <c r="U40391" s="11"/>
    </row>
    <row r="40392" spans="20:21" x14ac:dyDescent="0.2">
      <c r="T40392" s="11"/>
      <c r="U40392" s="11"/>
    </row>
    <row r="40393" spans="20:21" x14ac:dyDescent="0.2">
      <c r="T40393" s="11"/>
      <c r="U40393" s="11"/>
    </row>
    <row r="40394" spans="20:21" x14ac:dyDescent="0.2">
      <c r="T40394" s="11"/>
      <c r="U40394" s="11"/>
    </row>
    <row r="40395" spans="20:21" x14ac:dyDescent="0.2">
      <c r="T40395" s="11"/>
      <c r="U40395" s="11"/>
    </row>
    <row r="40396" spans="20:21" x14ac:dyDescent="0.2">
      <c r="T40396" s="11"/>
      <c r="U40396" s="11"/>
    </row>
    <row r="40397" spans="20:21" x14ac:dyDescent="0.2">
      <c r="T40397" s="11"/>
      <c r="U40397" s="11"/>
    </row>
    <row r="40398" spans="20:21" x14ac:dyDescent="0.2">
      <c r="T40398" s="11"/>
      <c r="U40398" s="11"/>
    </row>
    <row r="40399" spans="20:21" x14ac:dyDescent="0.2">
      <c r="T40399" s="11"/>
      <c r="U40399" s="11"/>
    </row>
    <row r="40400" spans="20:21" x14ac:dyDescent="0.2">
      <c r="T40400" s="11"/>
      <c r="U40400" s="11"/>
    </row>
    <row r="40401" spans="20:21" x14ac:dyDescent="0.2">
      <c r="T40401" s="11"/>
      <c r="U40401" s="11"/>
    </row>
    <row r="40402" spans="20:21" x14ac:dyDescent="0.2">
      <c r="T40402" s="11"/>
      <c r="U40402" s="11"/>
    </row>
    <row r="40403" spans="20:21" x14ac:dyDescent="0.2">
      <c r="T40403" s="11"/>
      <c r="U40403" s="11"/>
    </row>
    <row r="40404" spans="20:21" x14ac:dyDescent="0.2">
      <c r="T40404" s="11"/>
      <c r="U40404" s="11"/>
    </row>
    <row r="40405" spans="20:21" x14ac:dyDescent="0.2">
      <c r="T40405" s="11"/>
      <c r="U40405" s="11"/>
    </row>
    <row r="40406" spans="20:21" x14ac:dyDescent="0.2">
      <c r="T40406" s="11"/>
      <c r="U40406" s="11"/>
    </row>
    <row r="40407" spans="20:21" x14ac:dyDescent="0.2">
      <c r="T40407" s="11"/>
      <c r="U40407" s="11"/>
    </row>
    <row r="40408" spans="20:21" x14ac:dyDescent="0.2">
      <c r="T40408" s="11"/>
      <c r="U40408" s="11"/>
    </row>
    <row r="40409" spans="20:21" x14ac:dyDescent="0.2">
      <c r="T40409" s="11"/>
      <c r="U40409" s="11"/>
    </row>
    <row r="40410" spans="20:21" x14ac:dyDescent="0.2">
      <c r="T40410" s="11"/>
      <c r="U40410" s="11"/>
    </row>
    <row r="40411" spans="20:21" x14ac:dyDescent="0.2">
      <c r="T40411" s="11"/>
      <c r="U40411" s="11"/>
    </row>
    <row r="40412" spans="20:21" x14ac:dyDescent="0.2">
      <c r="T40412" s="11"/>
      <c r="U40412" s="11"/>
    </row>
    <row r="40413" spans="20:21" x14ac:dyDescent="0.2">
      <c r="T40413" s="11"/>
      <c r="U40413" s="11"/>
    </row>
    <row r="40414" spans="20:21" x14ac:dyDescent="0.2">
      <c r="T40414" s="11"/>
      <c r="U40414" s="11"/>
    </row>
    <row r="40415" spans="20:21" x14ac:dyDescent="0.2">
      <c r="T40415" s="11"/>
      <c r="U40415" s="11"/>
    </row>
    <row r="40416" spans="20:21" x14ac:dyDescent="0.2">
      <c r="T40416" s="11"/>
      <c r="U40416" s="11"/>
    </row>
    <row r="40417" spans="20:21" x14ac:dyDescent="0.2">
      <c r="T40417" s="11"/>
      <c r="U40417" s="11"/>
    </row>
    <row r="40418" spans="20:21" x14ac:dyDescent="0.2">
      <c r="T40418" s="11"/>
      <c r="U40418" s="11"/>
    </row>
    <row r="40419" spans="20:21" x14ac:dyDescent="0.2">
      <c r="T40419" s="11"/>
      <c r="U40419" s="11"/>
    </row>
    <row r="40420" spans="20:21" x14ac:dyDescent="0.2">
      <c r="T40420" s="11"/>
      <c r="U40420" s="11"/>
    </row>
    <row r="40421" spans="20:21" x14ac:dyDescent="0.2">
      <c r="T40421" s="11"/>
      <c r="U40421" s="11"/>
    </row>
    <row r="40422" spans="20:21" x14ac:dyDescent="0.2">
      <c r="T40422" s="11"/>
      <c r="U40422" s="11"/>
    </row>
    <row r="40423" spans="20:21" x14ac:dyDescent="0.2">
      <c r="T40423" s="11"/>
      <c r="U40423" s="11"/>
    </row>
    <row r="40424" spans="20:21" x14ac:dyDescent="0.2">
      <c r="T40424" s="11"/>
      <c r="U40424" s="11"/>
    </row>
    <row r="40425" spans="20:21" x14ac:dyDescent="0.2">
      <c r="T40425" s="11"/>
      <c r="U40425" s="11"/>
    </row>
    <row r="40426" spans="20:21" x14ac:dyDescent="0.2">
      <c r="T40426" s="11"/>
      <c r="U40426" s="11"/>
    </row>
    <row r="40427" spans="20:21" x14ac:dyDescent="0.2">
      <c r="T40427" s="11"/>
      <c r="U40427" s="11"/>
    </row>
    <row r="40428" spans="20:21" x14ac:dyDescent="0.2">
      <c r="T40428" s="11"/>
      <c r="U40428" s="11"/>
    </row>
    <row r="40429" spans="20:21" x14ac:dyDescent="0.2">
      <c r="T40429" s="11"/>
      <c r="U40429" s="11"/>
    </row>
    <row r="40430" spans="20:21" x14ac:dyDescent="0.2">
      <c r="T40430" s="11"/>
      <c r="U40430" s="11"/>
    </row>
    <row r="40431" spans="20:21" x14ac:dyDescent="0.2">
      <c r="T40431" s="11"/>
      <c r="U40431" s="11"/>
    </row>
    <row r="40432" spans="20:21" x14ac:dyDescent="0.2">
      <c r="T40432" s="11"/>
      <c r="U40432" s="11"/>
    </row>
    <row r="40433" spans="20:21" x14ac:dyDescent="0.2">
      <c r="T40433" s="11"/>
      <c r="U40433" s="11"/>
    </row>
    <row r="40434" spans="20:21" x14ac:dyDescent="0.2">
      <c r="T40434" s="11"/>
      <c r="U40434" s="11"/>
    </row>
    <row r="40435" spans="20:21" x14ac:dyDescent="0.2">
      <c r="T40435" s="11"/>
      <c r="U40435" s="11"/>
    </row>
    <row r="40436" spans="20:21" x14ac:dyDescent="0.2">
      <c r="T40436" s="11"/>
      <c r="U40436" s="11"/>
    </row>
    <row r="40437" spans="20:21" x14ac:dyDescent="0.2">
      <c r="T40437" s="11"/>
      <c r="U40437" s="11"/>
    </row>
    <row r="40438" spans="20:21" x14ac:dyDescent="0.2">
      <c r="T40438" s="11"/>
      <c r="U40438" s="11"/>
    </row>
    <row r="40439" spans="20:21" x14ac:dyDescent="0.2">
      <c r="T40439" s="11"/>
      <c r="U40439" s="11"/>
    </row>
    <row r="40440" spans="20:21" x14ac:dyDescent="0.2">
      <c r="T40440" s="11"/>
      <c r="U40440" s="11"/>
    </row>
    <row r="40441" spans="20:21" x14ac:dyDescent="0.2">
      <c r="T40441" s="11"/>
      <c r="U40441" s="11"/>
    </row>
    <row r="40442" spans="20:21" x14ac:dyDescent="0.2">
      <c r="T40442" s="11"/>
      <c r="U40442" s="11"/>
    </row>
    <row r="40443" spans="20:21" x14ac:dyDescent="0.2">
      <c r="T40443" s="11"/>
      <c r="U40443" s="11"/>
    </row>
    <row r="40444" spans="20:21" x14ac:dyDescent="0.2">
      <c r="T40444" s="11"/>
      <c r="U40444" s="11"/>
    </row>
    <row r="40445" spans="20:21" x14ac:dyDescent="0.2">
      <c r="T40445" s="11"/>
      <c r="U40445" s="11"/>
    </row>
    <row r="40446" spans="20:21" x14ac:dyDescent="0.2">
      <c r="T40446" s="11"/>
      <c r="U40446" s="11"/>
    </row>
    <row r="40447" spans="20:21" x14ac:dyDescent="0.2">
      <c r="T40447" s="11"/>
      <c r="U40447" s="11"/>
    </row>
    <row r="40448" spans="20:21" x14ac:dyDescent="0.2">
      <c r="T40448" s="11"/>
      <c r="U40448" s="11"/>
    </row>
    <row r="40449" spans="20:21" x14ac:dyDescent="0.2">
      <c r="T40449" s="11"/>
      <c r="U40449" s="11"/>
    </row>
    <row r="40450" spans="20:21" x14ac:dyDescent="0.2">
      <c r="T40450" s="11"/>
      <c r="U40450" s="11"/>
    </row>
    <row r="40451" spans="20:21" x14ac:dyDescent="0.2">
      <c r="T40451" s="11"/>
      <c r="U40451" s="11"/>
    </row>
    <row r="40452" spans="20:21" x14ac:dyDescent="0.2">
      <c r="T40452" s="11"/>
      <c r="U40452" s="11"/>
    </row>
    <row r="40453" spans="20:21" x14ac:dyDescent="0.2">
      <c r="T40453" s="11"/>
      <c r="U40453" s="11"/>
    </row>
    <row r="40454" spans="20:21" x14ac:dyDescent="0.2">
      <c r="T40454" s="11"/>
      <c r="U40454" s="11"/>
    </row>
    <row r="40455" spans="20:21" x14ac:dyDescent="0.2">
      <c r="T40455" s="11"/>
      <c r="U40455" s="11"/>
    </row>
    <row r="40456" spans="20:21" x14ac:dyDescent="0.2">
      <c r="T40456" s="11"/>
      <c r="U40456" s="11"/>
    </row>
    <row r="40457" spans="20:21" x14ac:dyDescent="0.2">
      <c r="T40457" s="11"/>
      <c r="U40457" s="11"/>
    </row>
    <row r="40458" spans="20:21" x14ac:dyDescent="0.2">
      <c r="T40458" s="11"/>
      <c r="U40458" s="11"/>
    </row>
    <row r="40459" spans="20:21" x14ac:dyDescent="0.2">
      <c r="T40459" s="11"/>
      <c r="U40459" s="11"/>
    </row>
    <row r="40460" spans="20:21" x14ac:dyDescent="0.2">
      <c r="T40460" s="11"/>
      <c r="U40460" s="11"/>
    </row>
    <row r="40461" spans="20:21" x14ac:dyDescent="0.2">
      <c r="T40461" s="11"/>
      <c r="U40461" s="11"/>
    </row>
    <row r="40462" spans="20:21" x14ac:dyDescent="0.2">
      <c r="T40462" s="11"/>
      <c r="U40462" s="11"/>
    </row>
    <row r="40463" spans="20:21" x14ac:dyDescent="0.2">
      <c r="T40463" s="11"/>
      <c r="U40463" s="11"/>
    </row>
    <row r="40464" spans="20:21" x14ac:dyDescent="0.2">
      <c r="T40464" s="11"/>
      <c r="U40464" s="11"/>
    </row>
    <row r="40465" spans="20:21" x14ac:dyDescent="0.2">
      <c r="T40465" s="11"/>
      <c r="U40465" s="11"/>
    </row>
    <row r="40466" spans="20:21" x14ac:dyDescent="0.2">
      <c r="T40466" s="11"/>
      <c r="U40466" s="11"/>
    </row>
    <row r="40467" spans="20:21" x14ac:dyDescent="0.2">
      <c r="T40467" s="11"/>
      <c r="U40467" s="11"/>
    </row>
    <row r="40468" spans="20:21" x14ac:dyDescent="0.2">
      <c r="T40468" s="11"/>
      <c r="U40468" s="11"/>
    </row>
    <row r="40469" spans="20:21" x14ac:dyDescent="0.2">
      <c r="T40469" s="11"/>
      <c r="U40469" s="11"/>
    </row>
    <row r="40470" spans="20:21" x14ac:dyDescent="0.2">
      <c r="T40470" s="11"/>
      <c r="U40470" s="11"/>
    </row>
    <row r="40471" spans="20:21" x14ac:dyDescent="0.2">
      <c r="T40471" s="11"/>
      <c r="U40471" s="11"/>
    </row>
    <row r="40472" spans="20:21" x14ac:dyDescent="0.2">
      <c r="T40472" s="11"/>
      <c r="U40472" s="11"/>
    </row>
    <row r="40473" spans="20:21" x14ac:dyDescent="0.2">
      <c r="T40473" s="11"/>
      <c r="U40473" s="11"/>
    </row>
    <row r="40474" spans="20:21" x14ac:dyDescent="0.2">
      <c r="T40474" s="11"/>
      <c r="U40474" s="11"/>
    </row>
    <row r="40475" spans="20:21" x14ac:dyDescent="0.2">
      <c r="T40475" s="11"/>
      <c r="U40475" s="11"/>
    </row>
    <row r="40476" spans="20:21" x14ac:dyDescent="0.2">
      <c r="T40476" s="11"/>
      <c r="U40476" s="11"/>
    </row>
    <row r="40477" spans="20:21" x14ac:dyDescent="0.2">
      <c r="T40477" s="11"/>
      <c r="U40477" s="11"/>
    </row>
    <row r="40478" spans="20:21" x14ac:dyDescent="0.2">
      <c r="T40478" s="11"/>
      <c r="U40478" s="11"/>
    </row>
    <row r="40479" spans="20:21" x14ac:dyDescent="0.2">
      <c r="T40479" s="11"/>
      <c r="U40479" s="11"/>
    </row>
    <row r="40480" spans="20:21" x14ac:dyDescent="0.2">
      <c r="T40480" s="11"/>
      <c r="U40480" s="11"/>
    </row>
    <row r="40481" spans="20:21" x14ac:dyDescent="0.2">
      <c r="T40481" s="11"/>
      <c r="U40481" s="11"/>
    </row>
    <row r="40482" spans="20:21" x14ac:dyDescent="0.2">
      <c r="T40482" s="11"/>
      <c r="U40482" s="11"/>
    </row>
    <row r="40483" spans="20:21" x14ac:dyDescent="0.2">
      <c r="T40483" s="11"/>
      <c r="U40483" s="11"/>
    </row>
    <row r="40484" spans="20:21" x14ac:dyDescent="0.2">
      <c r="T40484" s="11"/>
      <c r="U40484" s="11"/>
    </row>
    <row r="40485" spans="20:21" x14ac:dyDescent="0.2">
      <c r="T40485" s="11"/>
      <c r="U40485" s="11"/>
    </row>
    <row r="40486" spans="20:21" x14ac:dyDescent="0.2">
      <c r="T40486" s="11"/>
      <c r="U40486" s="11"/>
    </row>
    <row r="40487" spans="20:21" x14ac:dyDescent="0.2">
      <c r="T40487" s="11"/>
      <c r="U40487" s="11"/>
    </row>
    <row r="40488" spans="20:21" x14ac:dyDescent="0.2">
      <c r="T40488" s="11"/>
      <c r="U40488" s="11"/>
    </row>
    <row r="40489" spans="20:21" x14ac:dyDescent="0.2">
      <c r="T40489" s="11"/>
      <c r="U40489" s="11"/>
    </row>
    <row r="40490" spans="20:21" x14ac:dyDescent="0.2">
      <c r="T40490" s="11"/>
      <c r="U40490" s="11"/>
    </row>
    <row r="40491" spans="20:21" x14ac:dyDescent="0.2">
      <c r="T40491" s="11"/>
      <c r="U40491" s="11"/>
    </row>
    <row r="40492" spans="20:21" x14ac:dyDescent="0.2">
      <c r="T40492" s="11"/>
      <c r="U40492" s="11"/>
    </row>
    <row r="40493" spans="20:21" x14ac:dyDescent="0.2">
      <c r="T40493" s="11"/>
      <c r="U40493" s="11"/>
    </row>
    <row r="40494" spans="20:21" x14ac:dyDescent="0.2">
      <c r="T40494" s="11"/>
      <c r="U40494" s="11"/>
    </row>
    <row r="40495" spans="20:21" x14ac:dyDescent="0.2">
      <c r="T40495" s="11"/>
      <c r="U40495" s="11"/>
    </row>
    <row r="40496" spans="20:21" x14ac:dyDescent="0.2">
      <c r="T40496" s="11"/>
      <c r="U40496" s="11"/>
    </row>
    <row r="40497" spans="20:21" x14ac:dyDescent="0.2">
      <c r="T40497" s="11"/>
      <c r="U40497" s="11"/>
    </row>
    <row r="40498" spans="20:21" x14ac:dyDescent="0.2">
      <c r="T40498" s="11"/>
      <c r="U40498" s="11"/>
    </row>
    <row r="40499" spans="20:21" x14ac:dyDescent="0.2">
      <c r="T40499" s="11"/>
      <c r="U40499" s="11"/>
    </row>
    <row r="40500" spans="20:21" x14ac:dyDescent="0.2">
      <c r="T40500" s="11"/>
      <c r="U40500" s="11"/>
    </row>
    <row r="40501" spans="20:21" x14ac:dyDescent="0.2">
      <c r="T40501" s="11"/>
      <c r="U40501" s="11"/>
    </row>
    <row r="40502" spans="20:21" x14ac:dyDescent="0.2">
      <c r="T40502" s="11"/>
      <c r="U40502" s="11"/>
    </row>
    <row r="40503" spans="20:21" x14ac:dyDescent="0.2">
      <c r="T40503" s="11"/>
      <c r="U40503" s="11"/>
    </row>
    <row r="40504" spans="20:21" x14ac:dyDescent="0.2">
      <c r="T40504" s="11"/>
      <c r="U40504" s="11"/>
    </row>
    <row r="40505" spans="20:21" x14ac:dyDescent="0.2">
      <c r="T40505" s="11"/>
      <c r="U40505" s="11"/>
    </row>
    <row r="40506" spans="20:21" x14ac:dyDescent="0.2">
      <c r="T40506" s="11"/>
      <c r="U40506" s="11"/>
    </row>
    <row r="40507" spans="20:21" x14ac:dyDescent="0.2">
      <c r="T40507" s="11"/>
      <c r="U40507" s="11"/>
    </row>
    <row r="40508" spans="20:21" x14ac:dyDescent="0.2">
      <c r="T40508" s="11"/>
      <c r="U40508" s="11"/>
    </row>
    <row r="40509" spans="20:21" x14ac:dyDescent="0.2">
      <c r="T40509" s="11"/>
      <c r="U40509" s="11"/>
    </row>
    <row r="40510" spans="20:21" x14ac:dyDescent="0.2">
      <c r="T40510" s="11"/>
      <c r="U40510" s="11"/>
    </row>
    <row r="40511" spans="20:21" x14ac:dyDescent="0.2">
      <c r="T40511" s="11"/>
      <c r="U40511" s="11"/>
    </row>
    <row r="40512" spans="20:21" x14ac:dyDescent="0.2">
      <c r="T40512" s="11"/>
      <c r="U40512" s="11"/>
    </row>
    <row r="40513" spans="20:21" x14ac:dyDescent="0.2">
      <c r="T40513" s="11"/>
      <c r="U40513" s="11"/>
    </row>
    <row r="40514" spans="20:21" x14ac:dyDescent="0.2">
      <c r="T40514" s="11"/>
      <c r="U40514" s="11"/>
    </row>
    <row r="40515" spans="20:21" x14ac:dyDescent="0.2">
      <c r="T40515" s="11"/>
      <c r="U40515" s="11"/>
    </row>
    <row r="40516" spans="20:21" x14ac:dyDescent="0.2">
      <c r="T40516" s="11"/>
      <c r="U40516" s="11"/>
    </row>
    <row r="40517" spans="20:21" x14ac:dyDescent="0.2">
      <c r="T40517" s="11"/>
      <c r="U40517" s="11"/>
    </row>
    <row r="40518" spans="20:21" x14ac:dyDescent="0.2">
      <c r="T40518" s="11"/>
      <c r="U40518" s="11"/>
    </row>
    <row r="40519" spans="20:21" x14ac:dyDescent="0.2">
      <c r="T40519" s="11"/>
      <c r="U40519" s="11"/>
    </row>
    <row r="40520" spans="20:21" x14ac:dyDescent="0.2">
      <c r="T40520" s="11"/>
      <c r="U40520" s="11"/>
    </row>
    <row r="40521" spans="20:21" x14ac:dyDescent="0.2">
      <c r="T40521" s="11"/>
      <c r="U40521" s="11"/>
    </row>
    <row r="40522" spans="20:21" x14ac:dyDescent="0.2">
      <c r="T40522" s="11"/>
      <c r="U40522" s="11"/>
    </row>
    <row r="40523" spans="20:21" x14ac:dyDescent="0.2">
      <c r="T40523" s="11"/>
      <c r="U40523" s="11"/>
    </row>
    <row r="40524" spans="20:21" x14ac:dyDescent="0.2">
      <c r="T40524" s="11"/>
      <c r="U40524" s="11"/>
    </row>
    <row r="40525" spans="20:21" x14ac:dyDescent="0.2">
      <c r="T40525" s="11"/>
      <c r="U40525" s="11"/>
    </row>
    <row r="40526" spans="20:21" x14ac:dyDescent="0.2">
      <c r="T40526" s="11"/>
      <c r="U40526" s="11"/>
    </row>
    <row r="40527" spans="20:21" x14ac:dyDescent="0.2">
      <c r="T40527" s="11"/>
      <c r="U40527" s="11"/>
    </row>
    <row r="40528" spans="20:21" x14ac:dyDescent="0.2">
      <c r="T40528" s="11"/>
      <c r="U40528" s="11"/>
    </row>
    <row r="40529" spans="20:21" x14ac:dyDescent="0.2">
      <c r="T40529" s="11"/>
      <c r="U40529" s="11"/>
    </row>
    <row r="40530" spans="20:21" x14ac:dyDescent="0.2">
      <c r="T40530" s="11"/>
      <c r="U40530" s="11"/>
    </row>
    <row r="40531" spans="20:21" x14ac:dyDescent="0.2">
      <c r="T40531" s="11"/>
      <c r="U40531" s="11"/>
    </row>
    <row r="40532" spans="20:21" x14ac:dyDescent="0.2">
      <c r="T40532" s="11"/>
      <c r="U40532" s="11"/>
    </row>
    <row r="40533" spans="20:21" x14ac:dyDescent="0.2">
      <c r="T40533" s="11"/>
      <c r="U40533" s="11"/>
    </row>
    <row r="40534" spans="20:21" x14ac:dyDescent="0.2">
      <c r="T40534" s="11"/>
      <c r="U40534" s="11"/>
    </row>
    <row r="40535" spans="20:21" x14ac:dyDescent="0.2">
      <c r="T40535" s="11"/>
      <c r="U40535" s="11"/>
    </row>
    <row r="40536" spans="20:21" x14ac:dyDescent="0.2">
      <c r="T40536" s="11"/>
      <c r="U40536" s="11"/>
    </row>
    <row r="40537" spans="20:21" x14ac:dyDescent="0.2">
      <c r="T40537" s="11"/>
      <c r="U40537" s="11"/>
    </row>
    <row r="40538" spans="20:21" x14ac:dyDescent="0.2">
      <c r="T40538" s="11"/>
      <c r="U40538" s="11"/>
    </row>
    <row r="40539" spans="20:21" x14ac:dyDescent="0.2">
      <c r="T40539" s="11"/>
      <c r="U40539" s="11"/>
    </row>
    <row r="40540" spans="20:21" x14ac:dyDescent="0.2">
      <c r="T40540" s="11"/>
      <c r="U40540" s="11"/>
    </row>
    <row r="40541" spans="20:21" x14ac:dyDescent="0.2">
      <c r="T40541" s="11"/>
      <c r="U40541" s="11"/>
    </row>
    <row r="40542" spans="20:21" x14ac:dyDescent="0.2">
      <c r="T40542" s="11"/>
      <c r="U40542" s="11"/>
    </row>
    <row r="40543" spans="20:21" x14ac:dyDescent="0.2">
      <c r="T40543" s="11"/>
      <c r="U40543" s="11"/>
    </row>
    <row r="40544" spans="20:21" x14ac:dyDescent="0.2">
      <c r="T40544" s="11"/>
      <c r="U40544" s="11"/>
    </row>
    <row r="40545" spans="20:21" x14ac:dyDescent="0.2">
      <c r="T40545" s="11"/>
      <c r="U40545" s="11"/>
    </row>
    <row r="40546" spans="20:21" x14ac:dyDescent="0.2">
      <c r="T40546" s="11"/>
      <c r="U40546" s="11"/>
    </row>
    <row r="40547" spans="20:21" x14ac:dyDescent="0.2">
      <c r="T40547" s="11"/>
      <c r="U40547" s="11"/>
    </row>
    <row r="40548" spans="20:21" x14ac:dyDescent="0.2">
      <c r="T40548" s="11"/>
      <c r="U40548" s="11"/>
    </row>
    <row r="40549" spans="20:21" x14ac:dyDescent="0.2">
      <c r="T40549" s="11"/>
      <c r="U40549" s="11"/>
    </row>
    <row r="40550" spans="20:21" x14ac:dyDescent="0.2">
      <c r="T40550" s="11"/>
      <c r="U40550" s="11"/>
    </row>
    <row r="40551" spans="20:21" x14ac:dyDescent="0.2">
      <c r="T40551" s="11"/>
      <c r="U40551" s="11"/>
    </row>
    <row r="40552" spans="20:21" x14ac:dyDescent="0.2">
      <c r="T40552" s="11"/>
      <c r="U40552" s="11"/>
    </row>
    <row r="40553" spans="20:21" x14ac:dyDescent="0.2">
      <c r="T40553" s="11"/>
      <c r="U40553" s="11"/>
    </row>
    <row r="40554" spans="20:21" x14ac:dyDescent="0.2">
      <c r="T40554" s="11"/>
      <c r="U40554" s="11"/>
    </row>
    <row r="40555" spans="20:21" x14ac:dyDescent="0.2">
      <c r="T40555" s="11"/>
      <c r="U40555" s="11"/>
    </row>
    <row r="40556" spans="20:21" x14ac:dyDescent="0.2">
      <c r="T40556" s="11"/>
      <c r="U40556" s="11"/>
    </row>
    <row r="40557" spans="20:21" x14ac:dyDescent="0.2">
      <c r="T40557" s="11"/>
      <c r="U40557" s="11"/>
    </row>
    <row r="40558" spans="20:21" x14ac:dyDescent="0.2">
      <c r="T40558" s="11"/>
      <c r="U40558" s="11"/>
    </row>
    <row r="40559" spans="20:21" x14ac:dyDescent="0.2">
      <c r="T40559" s="11"/>
      <c r="U40559" s="11"/>
    </row>
    <row r="40560" spans="20:21" x14ac:dyDescent="0.2">
      <c r="T40560" s="11"/>
      <c r="U40560" s="11"/>
    </row>
    <row r="40561" spans="20:21" x14ac:dyDescent="0.2">
      <c r="T40561" s="11"/>
      <c r="U40561" s="11"/>
    </row>
    <row r="40562" spans="20:21" x14ac:dyDescent="0.2">
      <c r="T40562" s="11"/>
      <c r="U40562" s="11"/>
    </row>
    <row r="40563" spans="20:21" x14ac:dyDescent="0.2">
      <c r="T40563" s="11"/>
      <c r="U40563" s="11"/>
    </row>
    <row r="40564" spans="20:21" x14ac:dyDescent="0.2">
      <c r="T40564" s="11"/>
      <c r="U40564" s="11"/>
    </row>
    <row r="40565" spans="20:21" x14ac:dyDescent="0.2">
      <c r="T40565" s="11"/>
      <c r="U40565" s="11"/>
    </row>
    <row r="40566" spans="20:21" x14ac:dyDescent="0.2">
      <c r="T40566" s="11"/>
      <c r="U40566" s="11"/>
    </row>
    <row r="40567" spans="20:21" x14ac:dyDescent="0.2">
      <c r="T40567" s="11"/>
      <c r="U40567" s="11"/>
    </row>
    <row r="40568" spans="20:21" x14ac:dyDescent="0.2">
      <c r="T40568" s="11"/>
      <c r="U40568" s="11"/>
    </row>
    <row r="40569" spans="20:21" x14ac:dyDescent="0.2">
      <c r="T40569" s="11"/>
      <c r="U40569" s="11"/>
    </row>
    <row r="40570" spans="20:21" x14ac:dyDescent="0.2">
      <c r="T40570" s="11"/>
      <c r="U40570" s="11"/>
    </row>
    <row r="40571" spans="20:21" x14ac:dyDescent="0.2">
      <c r="T40571" s="11"/>
      <c r="U40571" s="11"/>
    </row>
    <row r="40572" spans="20:21" x14ac:dyDescent="0.2">
      <c r="T40572" s="11"/>
      <c r="U40572" s="11"/>
    </row>
    <row r="40573" spans="20:21" x14ac:dyDescent="0.2">
      <c r="T40573" s="11"/>
      <c r="U40573" s="11"/>
    </row>
    <row r="40574" spans="20:21" x14ac:dyDescent="0.2">
      <c r="T40574" s="11"/>
      <c r="U40574" s="11"/>
    </row>
    <row r="40575" spans="20:21" x14ac:dyDescent="0.2">
      <c r="T40575" s="11"/>
      <c r="U40575" s="11"/>
    </row>
    <row r="40576" spans="20:21" x14ac:dyDescent="0.2">
      <c r="T40576" s="11"/>
      <c r="U40576" s="11"/>
    </row>
    <row r="40577" spans="20:21" x14ac:dyDescent="0.2">
      <c r="T40577" s="11"/>
      <c r="U40577" s="11"/>
    </row>
    <row r="40578" spans="20:21" x14ac:dyDescent="0.2">
      <c r="T40578" s="11"/>
      <c r="U40578" s="11"/>
    </row>
    <row r="40579" spans="20:21" x14ac:dyDescent="0.2">
      <c r="T40579" s="11"/>
      <c r="U40579" s="11"/>
    </row>
    <row r="40580" spans="20:21" x14ac:dyDescent="0.2">
      <c r="T40580" s="11"/>
      <c r="U40580" s="11"/>
    </row>
    <row r="40581" spans="20:21" x14ac:dyDescent="0.2">
      <c r="T40581" s="11"/>
      <c r="U40581" s="11"/>
    </row>
    <row r="40582" spans="20:21" x14ac:dyDescent="0.2">
      <c r="T40582" s="11"/>
      <c r="U40582" s="11"/>
    </row>
    <row r="40583" spans="20:21" x14ac:dyDescent="0.2">
      <c r="T40583" s="11"/>
      <c r="U40583" s="11"/>
    </row>
    <row r="40584" spans="20:21" x14ac:dyDescent="0.2">
      <c r="T40584" s="11"/>
      <c r="U40584" s="11"/>
    </row>
    <row r="40585" spans="20:21" x14ac:dyDescent="0.2">
      <c r="T40585" s="11"/>
      <c r="U40585" s="11"/>
    </row>
    <row r="40586" spans="20:21" x14ac:dyDescent="0.2">
      <c r="T40586" s="11"/>
      <c r="U40586" s="11"/>
    </row>
    <row r="40587" spans="20:21" x14ac:dyDescent="0.2">
      <c r="T40587" s="11"/>
      <c r="U40587" s="11"/>
    </row>
    <row r="40588" spans="20:21" x14ac:dyDescent="0.2">
      <c r="T40588" s="11"/>
      <c r="U40588" s="11"/>
    </row>
    <row r="40589" spans="20:21" x14ac:dyDescent="0.2">
      <c r="T40589" s="11"/>
      <c r="U40589" s="11"/>
    </row>
    <row r="40590" spans="20:21" x14ac:dyDescent="0.2">
      <c r="T40590" s="11"/>
      <c r="U40590" s="11"/>
    </row>
    <row r="40591" spans="20:21" x14ac:dyDescent="0.2">
      <c r="T40591" s="11"/>
      <c r="U40591" s="11"/>
    </row>
    <row r="40592" spans="20:21" x14ac:dyDescent="0.2">
      <c r="T40592" s="11"/>
      <c r="U40592" s="11"/>
    </row>
    <row r="40593" spans="20:21" x14ac:dyDescent="0.2">
      <c r="T40593" s="11"/>
      <c r="U40593" s="11"/>
    </row>
    <row r="40594" spans="20:21" x14ac:dyDescent="0.2">
      <c r="T40594" s="11"/>
      <c r="U40594" s="11"/>
    </row>
    <row r="40595" spans="20:21" x14ac:dyDescent="0.2">
      <c r="T40595" s="11"/>
      <c r="U40595" s="11"/>
    </row>
    <row r="40596" spans="20:21" x14ac:dyDescent="0.2">
      <c r="T40596" s="11"/>
      <c r="U40596" s="11"/>
    </row>
    <row r="40597" spans="20:21" x14ac:dyDescent="0.2">
      <c r="T40597" s="11"/>
      <c r="U40597" s="11"/>
    </row>
    <row r="40598" spans="20:21" x14ac:dyDescent="0.2">
      <c r="T40598" s="11"/>
      <c r="U40598" s="11"/>
    </row>
    <row r="40599" spans="20:21" x14ac:dyDescent="0.2">
      <c r="T40599" s="11"/>
      <c r="U40599" s="11"/>
    </row>
    <row r="40600" spans="20:21" x14ac:dyDescent="0.2">
      <c r="T40600" s="11"/>
      <c r="U40600" s="11"/>
    </row>
    <row r="40601" spans="20:21" x14ac:dyDescent="0.2">
      <c r="T40601" s="11"/>
      <c r="U40601" s="11"/>
    </row>
    <row r="40602" spans="20:21" x14ac:dyDescent="0.2">
      <c r="T40602" s="11"/>
      <c r="U40602" s="11"/>
    </row>
    <row r="40603" spans="20:21" x14ac:dyDescent="0.2">
      <c r="T40603" s="11"/>
      <c r="U40603" s="11"/>
    </row>
    <row r="40604" spans="20:21" x14ac:dyDescent="0.2">
      <c r="T40604" s="11"/>
      <c r="U40604" s="11"/>
    </row>
    <row r="40605" spans="20:21" x14ac:dyDescent="0.2">
      <c r="T40605" s="11"/>
      <c r="U40605" s="11"/>
    </row>
    <row r="40606" spans="20:21" x14ac:dyDescent="0.2">
      <c r="T40606" s="11"/>
      <c r="U40606" s="11"/>
    </row>
    <row r="40607" spans="20:21" x14ac:dyDescent="0.2">
      <c r="T40607" s="11"/>
      <c r="U40607" s="11"/>
    </row>
    <row r="40608" spans="20:21" x14ac:dyDescent="0.2">
      <c r="T40608" s="11"/>
      <c r="U40608" s="11"/>
    </row>
    <row r="40609" spans="20:21" x14ac:dyDescent="0.2">
      <c r="T40609" s="11"/>
      <c r="U40609" s="11"/>
    </row>
    <row r="40610" spans="20:21" x14ac:dyDescent="0.2">
      <c r="T40610" s="11"/>
      <c r="U40610" s="11"/>
    </row>
    <row r="40611" spans="20:21" x14ac:dyDescent="0.2">
      <c r="T40611" s="11"/>
      <c r="U40611" s="11"/>
    </row>
    <row r="40612" spans="20:21" x14ac:dyDescent="0.2">
      <c r="T40612" s="11"/>
      <c r="U40612" s="11"/>
    </row>
    <row r="40613" spans="20:21" x14ac:dyDescent="0.2">
      <c r="T40613" s="11"/>
      <c r="U40613" s="11"/>
    </row>
    <row r="40614" spans="20:21" x14ac:dyDescent="0.2">
      <c r="T40614" s="11"/>
      <c r="U40614" s="11"/>
    </row>
    <row r="40615" spans="20:21" x14ac:dyDescent="0.2">
      <c r="T40615" s="11"/>
      <c r="U40615" s="11"/>
    </row>
    <row r="40616" spans="20:21" x14ac:dyDescent="0.2">
      <c r="T40616" s="11"/>
      <c r="U40616" s="11"/>
    </row>
    <row r="40617" spans="20:21" x14ac:dyDescent="0.2">
      <c r="T40617" s="11"/>
      <c r="U40617" s="11"/>
    </row>
    <row r="40618" spans="20:21" x14ac:dyDescent="0.2">
      <c r="T40618" s="11"/>
      <c r="U40618" s="11"/>
    </row>
    <row r="40619" spans="20:21" x14ac:dyDescent="0.2">
      <c r="T40619" s="11"/>
      <c r="U40619" s="11"/>
    </row>
    <row r="40620" spans="20:21" x14ac:dyDescent="0.2">
      <c r="T40620" s="11"/>
      <c r="U40620" s="11"/>
    </row>
    <row r="40621" spans="20:21" x14ac:dyDescent="0.2">
      <c r="T40621" s="11"/>
      <c r="U40621" s="11"/>
    </row>
    <row r="40622" spans="20:21" x14ac:dyDescent="0.2">
      <c r="T40622" s="11"/>
      <c r="U40622" s="11"/>
    </row>
    <row r="40623" spans="20:21" x14ac:dyDescent="0.2">
      <c r="T40623" s="11"/>
      <c r="U40623" s="11"/>
    </row>
    <row r="40624" spans="20:21" x14ac:dyDescent="0.2">
      <c r="T40624" s="11"/>
      <c r="U40624" s="11"/>
    </row>
    <row r="40625" spans="20:21" x14ac:dyDescent="0.2">
      <c r="T40625" s="11"/>
      <c r="U40625" s="11"/>
    </row>
    <row r="40626" spans="20:21" x14ac:dyDescent="0.2">
      <c r="T40626" s="11"/>
      <c r="U40626" s="11"/>
    </row>
    <row r="40627" spans="20:21" x14ac:dyDescent="0.2">
      <c r="T40627" s="11"/>
      <c r="U40627" s="11"/>
    </row>
    <row r="40628" spans="20:21" x14ac:dyDescent="0.2">
      <c r="T40628" s="11"/>
      <c r="U40628" s="11"/>
    </row>
    <row r="40629" spans="20:21" x14ac:dyDescent="0.2">
      <c r="T40629" s="11"/>
      <c r="U40629" s="11"/>
    </row>
    <row r="40630" spans="20:21" x14ac:dyDescent="0.2">
      <c r="T40630" s="11"/>
      <c r="U40630" s="11"/>
    </row>
    <row r="40631" spans="20:21" x14ac:dyDescent="0.2">
      <c r="T40631" s="11"/>
      <c r="U40631" s="11"/>
    </row>
    <row r="40632" spans="20:21" x14ac:dyDescent="0.2">
      <c r="T40632" s="11"/>
      <c r="U40632" s="11"/>
    </row>
    <row r="40633" spans="20:21" x14ac:dyDescent="0.2">
      <c r="T40633" s="11"/>
      <c r="U40633" s="11"/>
    </row>
    <row r="40634" spans="20:21" x14ac:dyDescent="0.2">
      <c r="T40634" s="11"/>
      <c r="U40634" s="11"/>
    </row>
    <row r="40635" spans="20:21" x14ac:dyDescent="0.2">
      <c r="T40635" s="11"/>
      <c r="U40635" s="11"/>
    </row>
    <row r="40636" spans="20:21" x14ac:dyDescent="0.2">
      <c r="T40636" s="11"/>
      <c r="U40636" s="11"/>
    </row>
    <row r="40637" spans="20:21" x14ac:dyDescent="0.2">
      <c r="T40637" s="11"/>
      <c r="U40637" s="11"/>
    </row>
    <row r="40638" spans="20:21" x14ac:dyDescent="0.2">
      <c r="T40638" s="11"/>
      <c r="U40638" s="11"/>
    </row>
    <row r="40639" spans="20:21" x14ac:dyDescent="0.2">
      <c r="T40639" s="11"/>
      <c r="U40639" s="11"/>
    </row>
    <row r="40640" spans="20:21" x14ac:dyDescent="0.2">
      <c r="T40640" s="11"/>
      <c r="U40640" s="11"/>
    </row>
    <row r="40641" spans="20:21" x14ac:dyDescent="0.2">
      <c r="T40641" s="11"/>
      <c r="U40641" s="11"/>
    </row>
    <row r="40642" spans="20:21" x14ac:dyDescent="0.2">
      <c r="T40642" s="11"/>
      <c r="U40642" s="11"/>
    </row>
    <row r="40643" spans="20:21" x14ac:dyDescent="0.2">
      <c r="T40643" s="11"/>
      <c r="U40643" s="11"/>
    </row>
    <row r="40644" spans="20:21" x14ac:dyDescent="0.2">
      <c r="T40644" s="11"/>
      <c r="U40644" s="11"/>
    </row>
    <row r="40645" spans="20:21" x14ac:dyDescent="0.2">
      <c r="T40645" s="11"/>
      <c r="U40645" s="11"/>
    </row>
    <row r="40646" spans="20:21" x14ac:dyDescent="0.2">
      <c r="T40646" s="11"/>
      <c r="U40646" s="11"/>
    </row>
    <row r="40647" spans="20:21" x14ac:dyDescent="0.2">
      <c r="T40647" s="11"/>
      <c r="U40647" s="11"/>
    </row>
    <row r="40648" spans="20:21" x14ac:dyDescent="0.2">
      <c r="T40648" s="11"/>
      <c r="U40648" s="11"/>
    </row>
    <row r="40649" spans="20:21" x14ac:dyDescent="0.2">
      <c r="T40649" s="11"/>
      <c r="U40649" s="11"/>
    </row>
    <row r="40650" spans="20:21" x14ac:dyDescent="0.2">
      <c r="T40650" s="11"/>
      <c r="U40650" s="11"/>
    </row>
    <row r="40651" spans="20:21" x14ac:dyDescent="0.2">
      <c r="T40651" s="11"/>
      <c r="U40651" s="11"/>
    </row>
    <row r="40652" spans="20:21" x14ac:dyDescent="0.2">
      <c r="T40652" s="11"/>
      <c r="U40652" s="11"/>
    </row>
    <row r="40653" spans="20:21" x14ac:dyDescent="0.2">
      <c r="T40653" s="11"/>
      <c r="U40653" s="11"/>
    </row>
    <row r="40654" spans="20:21" x14ac:dyDescent="0.2">
      <c r="T40654" s="11"/>
      <c r="U40654" s="11"/>
    </row>
    <row r="40655" spans="20:21" x14ac:dyDescent="0.2">
      <c r="T40655" s="11"/>
      <c r="U40655" s="11"/>
    </row>
    <row r="40656" spans="20:21" x14ac:dyDescent="0.2">
      <c r="T40656" s="11"/>
      <c r="U40656" s="11"/>
    </row>
    <row r="40657" spans="20:21" x14ac:dyDescent="0.2">
      <c r="T40657" s="11"/>
      <c r="U40657" s="11"/>
    </row>
    <row r="40658" spans="20:21" x14ac:dyDescent="0.2">
      <c r="T40658" s="11"/>
      <c r="U40658" s="11"/>
    </row>
    <row r="40659" spans="20:21" x14ac:dyDescent="0.2">
      <c r="T40659" s="11"/>
      <c r="U40659" s="11"/>
    </row>
    <row r="40660" spans="20:21" x14ac:dyDescent="0.2">
      <c r="T40660" s="11"/>
      <c r="U40660" s="11"/>
    </row>
    <row r="40661" spans="20:21" x14ac:dyDescent="0.2">
      <c r="T40661" s="11"/>
      <c r="U40661" s="11"/>
    </row>
    <row r="40662" spans="20:21" x14ac:dyDescent="0.2">
      <c r="T40662" s="11"/>
      <c r="U40662" s="11"/>
    </row>
    <row r="40663" spans="20:21" x14ac:dyDescent="0.2">
      <c r="T40663" s="11"/>
      <c r="U40663" s="11"/>
    </row>
    <row r="40664" spans="20:21" x14ac:dyDescent="0.2">
      <c r="T40664" s="11"/>
      <c r="U40664" s="11"/>
    </row>
    <row r="40665" spans="20:21" x14ac:dyDescent="0.2">
      <c r="T40665" s="11"/>
      <c r="U40665" s="11"/>
    </row>
    <row r="40666" spans="20:21" x14ac:dyDescent="0.2">
      <c r="T40666" s="11"/>
      <c r="U40666" s="11"/>
    </row>
    <row r="40667" spans="20:21" x14ac:dyDescent="0.2">
      <c r="T40667" s="11"/>
      <c r="U40667" s="11"/>
    </row>
    <row r="40668" spans="20:21" x14ac:dyDescent="0.2">
      <c r="T40668" s="11"/>
      <c r="U40668" s="11"/>
    </row>
    <row r="40669" spans="20:21" x14ac:dyDescent="0.2">
      <c r="T40669" s="11"/>
      <c r="U40669" s="11"/>
    </row>
    <row r="40670" spans="20:21" x14ac:dyDescent="0.2">
      <c r="T40670" s="11"/>
      <c r="U40670" s="11"/>
    </row>
    <row r="40671" spans="20:21" x14ac:dyDescent="0.2">
      <c r="T40671" s="11"/>
      <c r="U40671" s="11"/>
    </row>
    <row r="40672" spans="20:21" x14ac:dyDescent="0.2">
      <c r="T40672" s="11"/>
      <c r="U40672" s="11"/>
    </row>
    <row r="40673" spans="20:21" x14ac:dyDescent="0.2">
      <c r="T40673" s="11"/>
      <c r="U40673" s="11"/>
    </row>
    <row r="40674" spans="20:21" x14ac:dyDescent="0.2">
      <c r="T40674" s="11"/>
      <c r="U40674" s="11"/>
    </row>
    <row r="40675" spans="20:21" x14ac:dyDescent="0.2">
      <c r="T40675" s="11"/>
      <c r="U40675" s="11"/>
    </row>
    <row r="40676" spans="20:21" x14ac:dyDescent="0.2">
      <c r="T40676" s="11"/>
      <c r="U40676" s="11"/>
    </row>
    <row r="40677" spans="20:21" x14ac:dyDescent="0.2">
      <c r="T40677" s="11"/>
      <c r="U40677" s="11"/>
    </row>
    <row r="40678" spans="20:21" x14ac:dyDescent="0.2">
      <c r="T40678" s="11"/>
      <c r="U40678" s="11"/>
    </row>
    <row r="40679" spans="20:21" x14ac:dyDescent="0.2">
      <c r="T40679" s="11"/>
      <c r="U40679" s="11"/>
    </row>
    <row r="40680" spans="20:21" x14ac:dyDescent="0.2">
      <c r="T40680" s="11"/>
      <c r="U40680" s="11"/>
    </row>
    <row r="40681" spans="20:21" x14ac:dyDescent="0.2">
      <c r="T40681" s="11"/>
      <c r="U40681" s="11"/>
    </row>
    <row r="40682" spans="20:21" x14ac:dyDescent="0.2">
      <c r="T40682" s="11"/>
      <c r="U40682" s="11"/>
    </row>
    <row r="40683" spans="20:21" x14ac:dyDescent="0.2">
      <c r="T40683" s="11"/>
      <c r="U40683" s="11"/>
    </row>
    <row r="40684" spans="20:21" x14ac:dyDescent="0.2">
      <c r="T40684" s="11"/>
      <c r="U40684" s="11"/>
    </row>
    <row r="40685" spans="20:21" x14ac:dyDescent="0.2">
      <c r="T40685" s="11"/>
      <c r="U40685" s="11"/>
    </row>
    <row r="40686" spans="20:21" x14ac:dyDescent="0.2">
      <c r="T40686" s="11"/>
      <c r="U40686" s="11"/>
    </row>
    <row r="40687" spans="20:21" x14ac:dyDescent="0.2">
      <c r="T40687" s="11"/>
      <c r="U40687" s="11"/>
    </row>
    <row r="40688" spans="20:21" x14ac:dyDescent="0.2">
      <c r="T40688" s="11"/>
      <c r="U40688" s="11"/>
    </row>
    <row r="40689" spans="20:21" x14ac:dyDescent="0.2">
      <c r="T40689" s="11"/>
      <c r="U40689" s="11"/>
    </row>
    <row r="40690" spans="20:21" x14ac:dyDescent="0.2">
      <c r="T40690" s="11"/>
      <c r="U40690" s="11"/>
    </row>
    <row r="40691" spans="20:21" x14ac:dyDescent="0.2">
      <c r="T40691" s="11"/>
      <c r="U40691" s="11"/>
    </row>
    <row r="40692" spans="20:21" x14ac:dyDescent="0.2">
      <c r="T40692" s="11"/>
      <c r="U40692" s="11"/>
    </row>
    <row r="40693" spans="20:21" x14ac:dyDescent="0.2">
      <c r="T40693" s="11"/>
      <c r="U40693" s="11"/>
    </row>
    <row r="40694" spans="20:21" x14ac:dyDescent="0.2">
      <c r="T40694" s="11"/>
      <c r="U40694" s="11"/>
    </row>
    <row r="40695" spans="20:21" x14ac:dyDescent="0.2">
      <c r="T40695" s="11"/>
      <c r="U40695" s="11"/>
    </row>
    <row r="40696" spans="20:21" x14ac:dyDescent="0.2">
      <c r="T40696" s="11"/>
      <c r="U40696" s="11"/>
    </row>
    <row r="40697" spans="20:21" x14ac:dyDescent="0.2">
      <c r="T40697" s="11"/>
      <c r="U40697" s="11"/>
    </row>
    <row r="40698" spans="20:21" x14ac:dyDescent="0.2">
      <c r="T40698" s="11"/>
      <c r="U40698" s="11"/>
    </row>
    <row r="40699" spans="20:21" x14ac:dyDescent="0.2">
      <c r="T40699" s="11"/>
      <c r="U40699" s="11"/>
    </row>
    <row r="40700" spans="20:21" x14ac:dyDescent="0.2">
      <c r="T40700" s="11"/>
      <c r="U40700" s="11"/>
    </row>
    <row r="40701" spans="20:21" x14ac:dyDescent="0.2">
      <c r="T40701" s="11"/>
      <c r="U40701" s="11"/>
    </row>
    <row r="40702" spans="20:21" x14ac:dyDescent="0.2">
      <c r="T40702" s="11"/>
      <c r="U40702" s="11"/>
    </row>
    <row r="40703" spans="20:21" x14ac:dyDescent="0.2">
      <c r="T40703" s="11"/>
      <c r="U40703" s="11"/>
    </row>
    <row r="40704" spans="20:21" x14ac:dyDescent="0.2">
      <c r="T40704" s="11"/>
      <c r="U40704" s="11"/>
    </row>
    <row r="40705" spans="20:21" x14ac:dyDescent="0.2">
      <c r="T40705" s="11"/>
      <c r="U40705" s="11"/>
    </row>
    <row r="40706" spans="20:21" x14ac:dyDescent="0.2">
      <c r="T40706" s="11"/>
      <c r="U40706" s="11"/>
    </row>
    <row r="40707" spans="20:21" x14ac:dyDescent="0.2">
      <c r="T40707" s="11"/>
      <c r="U40707" s="11"/>
    </row>
    <row r="40708" spans="20:21" x14ac:dyDescent="0.2">
      <c r="T40708" s="11"/>
      <c r="U40708" s="11"/>
    </row>
    <row r="40709" spans="20:21" x14ac:dyDescent="0.2">
      <c r="T40709" s="11"/>
      <c r="U40709" s="11"/>
    </row>
    <row r="40710" spans="20:21" x14ac:dyDescent="0.2">
      <c r="T40710" s="11"/>
      <c r="U40710" s="11"/>
    </row>
    <row r="40711" spans="20:21" x14ac:dyDescent="0.2">
      <c r="T40711" s="11"/>
      <c r="U40711" s="11"/>
    </row>
    <row r="40712" spans="20:21" x14ac:dyDescent="0.2">
      <c r="T40712" s="11"/>
      <c r="U40712" s="11"/>
    </row>
    <row r="40713" spans="20:21" x14ac:dyDescent="0.2">
      <c r="T40713" s="11"/>
      <c r="U40713" s="11"/>
    </row>
    <row r="40714" spans="20:21" x14ac:dyDescent="0.2">
      <c r="T40714" s="11"/>
      <c r="U40714" s="11"/>
    </row>
    <row r="40715" spans="20:21" x14ac:dyDescent="0.2">
      <c r="T40715" s="11"/>
      <c r="U40715" s="11"/>
    </row>
    <row r="40716" spans="20:21" x14ac:dyDescent="0.2">
      <c r="T40716" s="11"/>
      <c r="U40716" s="11"/>
    </row>
    <row r="40717" spans="20:21" x14ac:dyDescent="0.2">
      <c r="T40717" s="11"/>
      <c r="U40717" s="11"/>
    </row>
    <row r="40718" spans="20:21" x14ac:dyDescent="0.2">
      <c r="T40718" s="11"/>
      <c r="U40718" s="11"/>
    </row>
    <row r="40719" spans="20:21" x14ac:dyDescent="0.2">
      <c r="T40719" s="11"/>
      <c r="U40719" s="11"/>
    </row>
    <row r="40720" spans="20:21" x14ac:dyDescent="0.2">
      <c r="T40720" s="11"/>
      <c r="U40720" s="11"/>
    </row>
    <row r="40721" spans="20:21" x14ac:dyDescent="0.2">
      <c r="T40721" s="11"/>
      <c r="U40721" s="11"/>
    </row>
    <row r="40722" spans="20:21" x14ac:dyDescent="0.2">
      <c r="T40722" s="11"/>
      <c r="U40722" s="11"/>
    </row>
    <row r="40723" spans="20:21" x14ac:dyDescent="0.2">
      <c r="T40723" s="11"/>
      <c r="U40723" s="11"/>
    </row>
    <row r="40724" spans="20:21" x14ac:dyDescent="0.2">
      <c r="T40724" s="11"/>
      <c r="U40724" s="11"/>
    </row>
    <row r="40725" spans="20:21" x14ac:dyDescent="0.2">
      <c r="T40725" s="11"/>
      <c r="U40725" s="11"/>
    </row>
    <row r="40726" spans="20:21" x14ac:dyDescent="0.2">
      <c r="T40726" s="11"/>
      <c r="U40726" s="11"/>
    </row>
    <row r="40727" spans="20:21" x14ac:dyDescent="0.2">
      <c r="T40727" s="11"/>
      <c r="U40727" s="11"/>
    </row>
    <row r="40728" spans="20:21" x14ac:dyDescent="0.2">
      <c r="T40728" s="11"/>
      <c r="U40728" s="11"/>
    </row>
    <row r="40729" spans="20:21" x14ac:dyDescent="0.2">
      <c r="T40729" s="11"/>
      <c r="U40729" s="11"/>
    </row>
    <row r="40730" spans="20:21" x14ac:dyDescent="0.2">
      <c r="T40730" s="11"/>
      <c r="U40730" s="11"/>
    </row>
    <row r="40731" spans="20:21" x14ac:dyDescent="0.2">
      <c r="T40731" s="11"/>
      <c r="U40731" s="11"/>
    </row>
    <row r="40732" spans="20:21" x14ac:dyDescent="0.2">
      <c r="T40732" s="11"/>
      <c r="U40732" s="11"/>
    </row>
    <row r="40733" spans="20:21" x14ac:dyDescent="0.2">
      <c r="T40733" s="11"/>
      <c r="U40733" s="11"/>
    </row>
    <row r="40734" spans="20:21" x14ac:dyDescent="0.2">
      <c r="T40734" s="11"/>
      <c r="U40734" s="11"/>
    </row>
    <row r="40735" spans="20:21" x14ac:dyDescent="0.2">
      <c r="T40735" s="11"/>
      <c r="U40735" s="11"/>
    </row>
    <row r="40736" spans="20:21" x14ac:dyDescent="0.2">
      <c r="T40736" s="11"/>
      <c r="U40736" s="11"/>
    </row>
    <row r="40737" spans="20:21" x14ac:dyDescent="0.2">
      <c r="T40737" s="11"/>
      <c r="U40737" s="11"/>
    </row>
    <row r="40738" spans="20:21" x14ac:dyDescent="0.2">
      <c r="T40738" s="11"/>
      <c r="U40738" s="11"/>
    </row>
    <row r="40739" spans="20:21" x14ac:dyDescent="0.2">
      <c r="T40739" s="11"/>
      <c r="U40739" s="11"/>
    </row>
    <row r="40740" spans="20:21" x14ac:dyDescent="0.2">
      <c r="T40740" s="11"/>
      <c r="U40740" s="11"/>
    </row>
    <row r="40741" spans="20:21" x14ac:dyDescent="0.2">
      <c r="T40741" s="11"/>
      <c r="U40741" s="11"/>
    </row>
    <row r="40742" spans="20:21" x14ac:dyDescent="0.2">
      <c r="T40742" s="11"/>
      <c r="U40742" s="11"/>
    </row>
    <row r="40743" spans="20:21" x14ac:dyDescent="0.2">
      <c r="T40743" s="11"/>
      <c r="U40743" s="11"/>
    </row>
    <row r="40744" spans="20:21" x14ac:dyDescent="0.2">
      <c r="T40744" s="11"/>
      <c r="U40744" s="11"/>
    </row>
    <row r="40745" spans="20:21" x14ac:dyDescent="0.2">
      <c r="T40745" s="11"/>
      <c r="U40745" s="11"/>
    </row>
    <row r="40746" spans="20:21" x14ac:dyDescent="0.2">
      <c r="T40746" s="11"/>
      <c r="U40746" s="11"/>
    </row>
    <row r="40747" spans="20:21" x14ac:dyDescent="0.2">
      <c r="T40747" s="11"/>
      <c r="U40747" s="11"/>
    </row>
    <row r="40748" spans="20:21" x14ac:dyDescent="0.2">
      <c r="T40748" s="11"/>
      <c r="U40748" s="11"/>
    </row>
    <row r="40749" spans="20:21" x14ac:dyDescent="0.2">
      <c r="T40749" s="11"/>
      <c r="U40749" s="11"/>
    </row>
    <row r="40750" spans="20:21" x14ac:dyDescent="0.2">
      <c r="T40750" s="11"/>
      <c r="U40750" s="11"/>
    </row>
    <row r="40751" spans="20:21" x14ac:dyDescent="0.2">
      <c r="T40751" s="11"/>
      <c r="U40751" s="11"/>
    </row>
    <row r="40752" spans="20:21" x14ac:dyDescent="0.2">
      <c r="T40752" s="11"/>
      <c r="U40752" s="11"/>
    </row>
    <row r="40753" spans="20:21" x14ac:dyDescent="0.2">
      <c r="T40753" s="11"/>
      <c r="U40753" s="11"/>
    </row>
    <row r="40754" spans="20:21" x14ac:dyDescent="0.2">
      <c r="T40754" s="11"/>
      <c r="U40754" s="11"/>
    </row>
    <row r="40755" spans="20:21" x14ac:dyDescent="0.2">
      <c r="T40755" s="11"/>
      <c r="U40755" s="11"/>
    </row>
    <row r="40756" spans="20:21" x14ac:dyDescent="0.2">
      <c r="T40756" s="11"/>
      <c r="U40756" s="11"/>
    </row>
    <row r="40757" spans="20:21" x14ac:dyDescent="0.2">
      <c r="T40757" s="11"/>
      <c r="U40757" s="11"/>
    </row>
    <row r="40758" spans="20:21" x14ac:dyDescent="0.2">
      <c r="T40758" s="11"/>
      <c r="U40758" s="11"/>
    </row>
    <row r="40759" spans="20:21" x14ac:dyDescent="0.2">
      <c r="T40759" s="11"/>
      <c r="U40759" s="11"/>
    </row>
    <row r="40760" spans="20:21" x14ac:dyDescent="0.2">
      <c r="T40760" s="11"/>
      <c r="U40760" s="11"/>
    </row>
    <row r="40761" spans="20:21" x14ac:dyDescent="0.2">
      <c r="T40761" s="11"/>
      <c r="U40761" s="11"/>
    </row>
    <row r="40762" spans="20:21" x14ac:dyDescent="0.2">
      <c r="T40762" s="11"/>
      <c r="U40762" s="11"/>
    </row>
    <row r="40763" spans="20:21" x14ac:dyDescent="0.2">
      <c r="T40763" s="11"/>
      <c r="U40763" s="11"/>
    </row>
    <row r="40764" spans="20:21" x14ac:dyDescent="0.2">
      <c r="T40764" s="11"/>
      <c r="U40764" s="11"/>
    </row>
    <row r="40765" spans="20:21" x14ac:dyDescent="0.2">
      <c r="T40765" s="11"/>
      <c r="U40765" s="11"/>
    </row>
    <row r="40766" spans="20:21" x14ac:dyDescent="0.2">
      <c r="T40766" s="11"/>
      <c r="U40766" s="11"/>
    </row>
    <row r="40767" spans="20:21" x14ac:dyDescent="0.2">
      <c r="T40767" s="11"/>
      <c r="U40767" s="11"/>
    </row>
    <row r="40768" spans="20:21" x14ac:dyDescent="0.2">
      <c r="T40768" s="11"/>
      <c r="U40768" s="11"/>
    </row>
    <row r="40769" spans="20:21" x14ac:dyDescent="0.2">
      <c r="T40769" s="11"/>
      <c r="U40769" s="11"/>
    </row>
    <row r="40770" spans="20:21" x14ac:dyDescent="0.2">
      <c r="T40770" s="11"/>
      <c r="U40770" s="11"/>
    </row>
    <row r="40771" spans="20:21" x14ac:dyDescent="0.2">
      <c r="T40771" s="11"/>
      <c r="U40771" s="11"/>
    </row>
    <row r="40772" spans="20:21" x14ac:dyDescent="0.2">
      <c r="T40772" s="11"/>
      <c r="U40772" s="11"/>
    </row>
    <row r="40773" spans="20:21" x14ac:dyDescent="0.2">
      <c r="T40773" s="11"/>
      <c r="U40773" s="11"/>
    </row>
    <row r="40774" spans="20:21" x14ac:dyDescent="0.2">
      <c r="T40774" s="11"/>
      <c r="U40774" s="11"/>
    </row>
    <row r="40775" spans="20:21" x14ac:dyDescent="0.2">
      <c r="T40775" s="11"/>
      <c r="U40775" s="11"/>
    </row>
    <row r="40776" spans="20:21" x14ac:dyDescent="0.2">
      <c r="T40776" s="11"/>
      <c r="U40776" s="11"/>
    </row>
    <row r="40777" spans="20:21" x14ac:dyDescent="0.2">
      <c r="T40777" s="11"/>
      <c r="U40777" s="11"/>
    </row>
    <row r="40778" spans="20:21" x14ac:dyDescent="0.2">
      <c r="T40778" s="11"/>
      <c r="U40778" s="11"/>
    </row>
    <row r="40779" spans="20:21" x14ac:dyDescent="0.2">
      <c r="T40779" s="11"/>
      <c r="U40779" s="11"/>
    </row>
    <row r="40780" spans="20:21" x14ac:dyDescent="0.2">
      <c r="T40780" s="11"/>
      <c r="U40780" s="11"/>
    </row>
    <row r="40781" spans="20:21" x14ac:dyDescent="0.2">
      <c r="T40781" s="11"/>
      <c r="U40781" s="11"/>
    </row>
    <row r="40782" spans="20:21" x14ac:dyDescent="0.2">
      <c r="T40782" s="11"/>
      <c r="U40782" s="11"/>
    </row>
    <row r="40783" spans="20:21" x14ac:dyDescent="0.2">
      <c r="T40783" s="11"/>
      <c r="U40783" s="11"/>
    </row>
    <row r="40784" spans="20:21" x14ac:dyDescent="0.2">
      <c r="T40784" s="11"/>
      <c r="U40784" s="11"/>
    </row>
    <row r="40785" spans="20:21" x14ac:dyDescent="0.2">
      <c r="T40785" s="11"/>
      <c r="U40785" s="11"/>
    </row>
    <row r="40786" spans="20:21" x14ac:dyDescent="0.2">
      <c r="T40786" s="11"/>
      <c r="U40786" s="11"/>
    </row>
    <row r="40787" spans="20:21" x14ac:dyDescent="0.2">
      <c r="T40787" s="11"/>
      <c r="U40787" s="11"/>
    </row>
    <row r="40788" spans="20:21" x14ac:dyDescent="0.2">
      <c r="T40788" s="11"/>
      <c r="U40788" s="11"/>
    </row>
    <row r="40789" spans="20:21" x14ac:dyDescent="0.2">
      <c r="T40789" s="11"/>
      <c r="U40789" s="11"/>
    </row>
    <row r="40790" spans="20:21" x14ac:dyDescent="0.2">
      <c r="T40790" s="11"/>
      <c r="U40790" s="11"/>
    </row>
    <row r="40791" spans="20:21" x14ac:dyDescent="0.2">
      <c r="T40791" s="11"/>
      <c r="U40791" s="11"/>
    </row>
    <row r="40792" spans="20:21" x14ac:dyDescent="0.2">
      <c r="T40792" s="11"/>
      <c r="U40792" s="11"/>
    </row>
    <row r="40793" spans="20:21" x14ac:dyDescent="0.2">
      <c r="T40793" s="11"/>
      <c r="U40793" s="11"/>
    </row>
    <row r="40794" spans="20:21" x14ac:dyDescent="0.2">
      <c r="T40794" s="11"/>
      <c r="U40794" s="11"/>
    </row>
    <row r="40795" spans="20:21" x14ac:dyDescent="0.2">
      <c r="T40795" s="11"/>
      <c r="U40795" s="11"/>
    </row>
    <row r="40796" spans="20:21" x14ac:dyDescent="0.2">
      <c r="T40796" s="11"/>
      <c r="U40796" s="11"/>
    </row>
    <row r="40797" spans="20:21" x14ac:dyDescent="0.2">
      <c r="T40797" s="11"/>
      <c r="U40797" s="11"/>
    </row>
    <row r="40798" spans="20:21" x14ac:dyDescent="0.2">
      <c r="T40798" s="11"/>
      <c r="U40798" s="11"/>
    </row>
    <row r="40799" spans="20:21" x14ac:dyDescent="0.2">
      <c r="T40799" s="11"/>
      <c r="U40799" s="11"/>
    </row>
    <row r="40800" spans="20:21" x14ac:dyDescent="0.2">
      <c r="T40800" s="11"/>
      <c r="U40800" s="11"/>
    </row>
    <row r="40801" spans="20:21" x14ac:dyDescent="0.2">
      <c r="T40801" s="11"/>
      <c r="U40801" s="11"/>
    </row>
    <row r="40802" spans="20:21" x14ac:dyDescent="0.2">
      <c r="T40802" s="11"/>
      <c r="U40802" s="11"/>
    </row>
    <row r="40803" spans="20:21" x14ac:dyDescent="0.2">
      <c r="T40803" s="11"/>
      <c r="U40803" s="11"/>
    </row>
    <row r="40804" spans="20:21" x14ac:dyDescent="0.2">
      <c r="T40804" s="11"/>
      <c r="U40804" s="11"/>
    </row>
    <row r="40805" spans="20:21" x14ac:dyDescent="0.2">
      <c r="T40805" s="11"/>
      <c r="U40805" s="11"/>
    </row>
    <row r="40806" spans="20:21" x14ac:dyDescent="0.2">
      <c r="T40806" s="11"/>
      <c r="U40806" s="11"/>
    </row>
    <row r="40807" spans="20:21" x14ac:dyDescent="0.2">
      <c r="T40807" s="11"/>
      <c r="U40807" s="11"/>
    </row>
    <row r="40808" spans="20:21" x14ac:dyDescent="0.2">
      <c r="T40808" s="11"/>
      <c r="U40808" s="11"/>
    </row>
    <row r="40809" spans="20:21" x14ac:dyDescent="0.2">
      <c r="T40809" s="11"/>
      <c r="U40809" s="11"/>
    </row>
    <row r="40810" spans="20:21" x14ac:dyDescent="0.2">
      <c r="T40810" s="11"/>
      <c r="U40810" s="11"/>
    </row>
    <row r="40811" spans="20:21" x14ac:dyDescent="0.2">
      <c r="T40811" s="11"/>
      <c r="U40811" s="11"/>
    </row>
    <row r="40812" spans="20:21" x14ac:dyDescent="0.2">
      <c r="T40812" s="11"/>
      <c r="U40812" s="11"/>
    </row>
    <row r="40813" spans="20:21" x14ac:dyDescent="0.2">
      <c r="T40813" s="11"/>
      <c r="U40813" s="11"/>
    </row>
    <row r="40814" spans="20:21" x14ac:dyDescent="0.2">
      <c r="T40814" s="11"/>
      <c r="U40814" s="11"/>
    </row>
    <row r="40815" spans="20:21" x14ac:dyDescent="0.2">
      <c r="T40815" s="11"/>
      <c r="U40815" s="11"/>
    </row>
    <row r="40816" spans="20:21" x14ac:dyDescent="0.2">
      <c r="T40816" s="11"/>
      <c r="U40816" s="11"/>
    </row>
    <row r="40817" spans="20:21" x14ac:dyDescent="0.2">
      <c r="T40817" s="11"/>
      <c r="U40817" s="11"/>
    </row>
    <row r="40818" spans="20:21" x14ac:dyDescent="0.2">
      <c r="T40818" s="11"/>
      <c r="U40818" s="11"/>
    </row>
    <row r="40819" spans="20:21" x14ac:dyDescent="0.2">
      <c r="T40819" s="11"/>
      <c r="U40819" s="11"/>
    </row>
    <row r="40820" spans="20:21" x14ac:dyDescent="0.2">
      <c r="T40820" s="11"/>
      <c r="U40820" s="11"/>
    </row>
    <row r="40821" spans="20:21" x14ac:dyDescent="0.2">
      <c r="T40821" s="11"/>
      <c r="U40821" s="11"/>
    </row>
    <row r="40822" spans="20:21" x14ac:dyDescent="0.2">
      <c r="T40822" s="11"/>
      <c r="U40822" s="11"/>
    </row>
    <row r="40823" spans="20:21" x14ac:dyDescent="0.2">
      <c r="T40823" s="11"/>
      <c r="U40823" s="11"/>
    </row>
    <row r="40824" spans="20:21" x14ac:dyDescent="0.2">
      <c r="T40824" s="11"/>
      <c r="U40824" s="11"/>
    </row>
    <row r="40825" spans="20:21" x14ac:dyDescent="0.2">
      <c r="T40825" s="11"/>
      <c r="U40825" s="11"/>
    </row>
    <row r="40826" spans="20:21" x14ac:dyDescent="0.2">
      <c r="T40826" s="11"/>
      <c r="U40826" s="11"/>
    </row>
    <row r="40827" spans="20:21" x14ac:dyDescent="0.2">
      <c r="T40827" s="11"/>
      <c r="U40827" s="11"/>
    </row>
    <row r="40828" spans="20:21" x14ac:dyDescent="0.2">
      <c r="T40828" s="11"/>
      <c r="U40828" s="11"/>
    </row>
    <row r="40829" spans="20:21" x14ac:dyDescent="0.2">
      <c r="T40829" s="11"/>
      <c r="U40829" s="11"/>
    </row>
    <row r="40830" spans="20:21" x14ac:dyDescent="0.2">
      <c r="T40830" s="11"/>
      <c r="U40830" s="11"/>
    </row>
    <row r="40831" spans="20:21" x14ac:dyDescent="0.2">
      <c r="T40831" s="11"/>
      <c r="U40831" s="11"/>
    </row>
    <row r="40832" spans="20:21" x14ac:dyDescent="0.2">
      <c r="T40832" s="11"/>
      <c r="U40832" s="11"/>
    </row>
    <row r="40833" spans="20:21" x14ac:dyDescent="0.2">
      <c r="T40833" s="11"/>
      <c r="U40833" s="11"/>
    </row>
    <row r="40834" spans="20:21" x14ac:dyDescent="0.2">
      <c r="T40834" s="11"/>
      <c r="U40834" s="11"/>
    </row>
    <row r="40835" spans="20:21" x14ac:dyDescent="0.2">
      <c r="T40835" s="11"/>
      <c r="U40835" s="11"/>
    </row>
    <row r="40836" spans="20:21" x14ac:dyDescent="0.2">
      <c r="T40836" s="11"/>
      <c r="U40836" s="11"/>
    </row>
    <row r="40837" spans="20:21" x14ac:dyDescent="0.2">
      <c r="T40837" s="11"/>
      <c r="U40837" s="11"/>
    </row>
    <row r="40838" spans="20:21" x14ac:dyDescent="0.2">
      <c r="T40838" s="11"/>
      <c r="U40838" s="11"/>
    </row>
    <row r="40839" spans="20:21" x14ac:dyDescent="0.2">
      <c r="T40839" s="11"/>
      <c r="U40839" s="11"/>
    </row>
    <row r="40840" spans="20:21" x14ac:dyDescent="0.2">
      <c r="T40840" s="11"/>
      <c r="U40840" s="11"/>
    </row>
    <row r="40841" spans="20:21" x14ac:dyDescent="0.2">
      <c r="T40841" s="11"/>
      <c r="U40841" s="11"/>
    </row>
    <row r="40842" spans="20:21" x14ac:dyDescent="0.2">
      <c r="T40842" s="11"/>
      <c r="U40842" s="11"/>
    </row>
    <row r="40843" spans="20:21" x14ac:dyDescent="0.2">
      <c r="T40843" s="11"/>
      <c r="U40843" s="11"/>
    </row>
    <row r="40844" spans="20:21" x14ac:dyDescent="0.2">
      <c r="T40844" s="11"/>
      <c r="U40844" s="11"/>
    </row>
    <row r="40845" spans="20:21" x14ac:dyDescent="0.2">
      <c r="T40845" s="11"/>
      <c r="U40845" s="11"/>
    </row>
    <row r="40846" spans="20:21" x14ac:dyDescent="0.2">
      <c r="T40846" s="11"/>
      <c r="U40846" s="11"/>
    </row>
    <row r="40847" spans="20:21" x14ac:dyDescent="0.2">
      <c r="T40847" s="11"/>
      <c r="U40847" s="11"/>
    </row>
    <row r="40848" spans="20:21" x14ac:dyDescent="0.2">
      <c r="T40848" s="11"/>
      <c r="U40848" s="11"/>
    </row>
    <row r="40849" spans="20:21" x14ac:dyDescent="0.2">
      <c r="T40849" s="11"/>
      <c r="U40849" s="11"/>
    </row>
    <row r="40850" spans="20:21" x14ac:dyDescent="0.2">
      <c r="T40850" s="11"/>
      <c r="U40850" s="11"/>
    </row>
    <row r="40851" spans="20:21" x14ac:dyDescent="0.2">
      <c r="T40851" s="11"/>
      <c r="U40851" s="11"/>
    </row>
    <row r="40852" spans="20:21" x14ac:dyDescent="0.2">
      <c r="T40852" s="11"/>
      <c r="U40852" s="11"/>
    </row>
    <row r="40853" spans="20:21" x14ac:dyDescent="0.2">
      <c r="T40853" s="11"/>
      <c r="U40853" s="11"/>
    </row>
    <row r="40854" spans="20:21" x14ac:dyDescent="0.2">
      <c r="T40854" s="11"/>
      <c r="U40854" s="11"/>
    </row>
    <row r="40855" spans="20:21" x14ac:dyDescent="0.2">
      <c r="T40855" s="11"/>
      <c r="U40855" s="11"/>
    </row>
    <row r="40856" spans="20:21" x14ac:dyDescent="0.2">
      <c r="T40856" s="11"/>
      <c r="U40856" s="11"/>
    </row>
    <row r="40857" spans="20:21" x14ac:dyDescent="0.2">
      <c r="T40857" s="11"/>
      <c r="U40857" s="11"/>
    </row>
    <row r="40858" spans="20:21" x14ac:dyDescent="0.2">
      <c r="T40858" s="11"/>
      <c r="U40858" s="11"/>
    </row>
    <row r="40859" spans="20:21" x14ac:dyDescent="0.2">
      <c r="T40859" s="11"/>
      <c r="U40859" s="11"/>
    </row>
    <row r="40860" spans="20:21" x14ac:dyDescent="0.2">
      <c r="T40860" s="11"/>
      <c r="U40860" s="11"/>
    </row>
    <row r="40861" spans="20:21" x14ac:dyDescent="0.2">
      <c r="T40861" s="11"/>
      <c r="U40861" s="11"/>
    </row>
    <row r="40862" spans="20:21" x14ac:dyDescent="0.2">
      <c r="T40862" s="11"/>
      <c r="U40862" s="11"/>
    </row>
    <row r="40863" spans="20:21" x14ac:dyDescent="0.2">
      <c r="T40863" s="11"/>
      <c r="U40863" s="11"/>
    </row>
    <row r="40864" spans="20:21" x14ac:dyDescent="0.2">
      <c r="T40864" s="11"/>
      <c r="U40864" s="11"/>
    </row>
    <row r="40865" spans="20:21" x14ac:dyDescent="0.2">
      <c r="T40865" s="11"/>
      <c r="U40865" s="11"/>
    </row>
    <row r="40866" spans="20:21" x14ac:dyDescent="0.2">
      <c r="T40866" s="11"/>
      <c r="U40866" s="11"/>
    </row>
    <row r="40867" spans="20:21" x14ac:dyDescent="0.2">
      <c r="T40867" s="11"/>
      <c r="U40867" s="11"/>
    </row>
    <row r="40868" spans="20:21" x14ac:dyDescent="0.2">
      <c r="T40868" s="11"/>
      <c r="U40868" s="11"/>
    </row>
    <row r="40869" spans="20:21" x14ac:dyDescent="0.2">
      <c r="T40869" s="11"/>
      <c r="U40869" s="11"/>
    </row>
    <row r="40870" spans="20:21" x14ac:dyDescent="0.2">
      <c r="T40870" s="11"/>
      <c r="U40870" s="11"/>
    </row>
    <row r="40871" spans="20:21" x14ac:dyDescent="0.2">
      <c r="T40871" s="11"/>
      <c r="U40871" s="11"/>
    </row>
    <row r="40872" spans="20:21" x14ac:dyDescent="0.2">
      <c r="T40872" s="11"/>
      <c r="U40872" s="11"/>
    </row>
    <row r="40873" spans="20:21" x14ac:dyDescent="0.2">
      <c r="T40873" s="11"/>
      <c r="U40873" s="11"/>
    </row>
    <row r="40874" spans="20:21" x14ac:dyDescent="0.2">
      <c r="T40874" s="11"/>
      <c r="U40874" s="11"/>
    </row>
    <row r="40875" spans="20:21" x14ac:dyDescent="0.2">
      <c r="T40875" s="11"/>
      <c r="U40875" s="11"/>
    </row>
    <row r="40876" spans="20:21" x14ac:dyDescent="0.2">
      <c r="T40876" s="11"/>
      <c r="U40876" s="11"/>
    </row>
    <row r="40877" spans="20:21" x14ac:dyDescent="0.2">
      <c r="T40877" s="11"/>
      <c r="U40877" s="11"/>
    </row>
    <row r="40878" spans="20:21" x14ac:dyDescent="0.2">
      <c r="T40878" s="11"/>
      <c r="U40878" s="11"/>
    </row>
    <row r="40879" spans="20:21" x14ac:dyDescent="0.2">
      <c r="T40879" s="11"/>
      <c r="U40879" s="11"/>
    </row>
    <row r="40880" spans="20:21" x14ac:dyDescent="0.2">
      <c r="T40880" s="11"/>
      <c r="U40880" s="11"/>
    </row>
    <row r="40881" spans="20:21" x14ac:dyDescent="0.2">
      <c r="T40881" s="11"/>
      <c r="U40881" s="11"/>
    </row>
    <row r="40882" spans="20:21" x14ac:dyDescent="0.2">
      <c r="T40882" s="11"/>
      <c r="U40882" s="11"/>
    </row>
    <row r="40883" spans="20:21" x14ac:dyDescent="0.2">
      <c r="T40883" s="11"/>
      <c r="U40883" s="11"/>
    </row>
    <row r="40884" spans="20:21" x14ac:dyDescent="0.2">
      <c r="T40884" s="11"/>
      <c r="U40884" s="11"/>
    </row>
    <row r="40885" spans="20:21" x14ac:dyDescent="0.2">
      <c r="T40885" s="11"/>
      <c r="U40885" s="11"/>
    </row>
    <row r="40886" spans="20:21" x14ac:dyDescent="0.2">
      <c r="T40886" s="11"/>
      <c r="U40886" s="11"/>
    </row>
    <row r="40887" spans="20:21" x14ac:dyDescent="0.2">
      <c r="T40887" s="11"/>
      <c r="U40887" s="11"/>
    </row>
    <row r="40888" spans="20:21" x14ac:dyDescent="0.2">
      <c r="T40888" s="11"/>
      <c r="U40888" s="11"/>
    </row>
    <row r="40889" spans="20:21" x14ac:dyDescent="0.2">
      <c r="T40889" s="11"/>
      <c r="U40889" s="11"/>
    </row>
    <row r="40890" spans="20:21" x14ac:dyDescent="0.2">
      <c r="T40890" s="11"/>
      <c r="U40890" s="11"/>
    </row>
    <row r="40891" spans="20:21" x14ac:dyDescent="0.2">
      <c r="T40891" s="11"/>
      <c r="U40891" s="11"/>
    </row>
    <row r="40892" spans="20:21" x14ac:dyDescent="0.2">
      <c r="T40892" s="11"/>
      <c r="U40892" s="11"/>
    </row>
    <row r="40893" spans="20:21" x14ac:dyDescent="0.2">
      <c r="T40893" s="11"/>
      <c r="U40893" s="11"/>
    </row>
    <row r="40894" spans="20:21" x14ac:dyDescent="0.2">
      <c r="T40894" s="11"/>
      <c r="U40894" s="11"/>
    </row>
    <row r="40895" spans="20:21" x14ac:dyDescent="0.2">
      <c r="T40895" s="11"/>
      <c r="U40895" s="11"/>
    </row>
    <row r="40896" spans="20:21" x14ac:dyDescent="0.2">
      <c r="T40896" s="11"/>
      <c r="U40896" s="11"/>
    </row>
    <row r="40897" spans="20:21" x14ac:dyDescent="0.2">
      <c r="T40897" s="11"/>
      <c r="U40897" s="11"/>
    </row>
    <row r="40898" spans="20:21" x14ac:dyDescent="0.2">
      <c r="T40898" s="11"/>
      <c r="U40898" s="11"/>
    </row>
    <row r="40899" spans="20:21" x14ac:dyDescent="0.2">
      <c r="T40899" s="11"/>
      <c r="U40899" s="11"/>
    </row>
    <row r="40900" spans="20:21" x14ac:dyDescent="0.2">
      <c r="T40900" s="11"/>
      <c r="U40900" s="11"/>
    </row>
    <row r="40901" spans="20:21" x14ac:dyDescent="0.2">
      <c r="T40901" s="11"/>
      <c r="U40901" s="11"/>
    </row>
    <row r="40902" spans="20:21" x14ac:dyDescent="0.2">
      <c r="T40902" s="11"/>
      <c r="U40902" s="11"/>
    </row>
    <row r="40903" spans="20:21" x14ac:dyDescent="0.2">
      <c r="T40903" s="11"/>
      <c r="U40903" s="11"/>
    </row>
    <row r="40904" spans="20:21" x14ac:dyDescent="0.2">
      <c r="T40904" s="11"/>
      <c r="U40904" s="11"/>
    </row>
    <row r="40905" spans="20:21" x14ac:dyDescent="0.2">
      <c r="T40905" s="11"/>
      <c r="U40905" s="11"/>
    </row>
    <row r="40906" spans="20:21" x14ac:dyDescent="0.2">
      <c r="T40906" s="11"/>
      <c r="U40906" s="11"/>
    </row>
    <row r="40907" spans="20:21" x14ac:dyDescent="0.2">
      <c r="T40907" s="11"/>
      <c r="U40907" s="11"/>
    </row>
    <row r="40908" spans="20:21" x14ac:dyDescent="0.2">
      <c r="T40908" s="11"/>
      <c r="U40908" s="11"/>
    </row>
    <row r="40909" spans="20:21" x14ac:dyDescent="0.2">
      <c r="T40909" s="11"/>
      <c r="U40909" s="11"/>
    </row>
    <row r="40910" spans="20:21" x14ac:dyDescent="0.2">
      <c r="T40910" s="11"/>
      <c r="U40910" s="11"/>
    </row>
    <row r="40911" spans="20:21" x14ac:dyDescent="0.2">
      <c r="T40911" s="11"/>
      <c r="U40911" s="11"/>
    </row>
    <row r="40912" spans="20:21" x14ac:dyDescent="0.2">
      <c r="T40912" s="11"/>
      <c r="U40912" s="11"/>
    </row>
    <row r="40913" spans="20:21" x14ac:dyDescent="0.2">
      <c r="T40913" s="11"/>
      <c r="U40913" s="11"/>
    </row>
    <row r="40914" spans="20:21" x14ac:dyDescent="0.2">
      <c r="T40914" s="11"/>
      <c r="U40914" s="11"/>
    </row>
    <row r="40915" spans="20:21" x14ac:dyDescent="0.2">
      <c r="T40915" s="11"/>
      <c r="U40915" s="11"/>
    </row>
    <row r="40916" spans="20:21" x14ac:dyDescent="0.2">
      <c r="T40916" s="11"/>
      <c r="U40916" s="11"/>
    </row>
    <row r="40917" spans="20:21" x14ac:dyDescent="0.2">
      <c r="T40917" s="11"/>
      <c r="U40917" s="11"/>
    </row>
    <row r="40918" spans="20:21" x14ac:dyDescent="0.2">
      <c r="T40918" s="11"/>
      <c r="U40918" s="11"/>
    </row>
    <row r="40919" spans="20:21" x14ac:dyDescent="0.2">
      <c r="T40919" s="11"/>
      <c r="U40919" s="11"/>
    </row>
    <row r="40920" spans="20:21" x14ac:dyDescent="0.2">
      <c r="T40920" s="11"/>
      <c r="U40920" s="11"/>
    </row>
    <row r="40921" spans="20:21" x14ac:dyDescent="0.2">
      <c r="T40921" s="11"/>
      <c r="U40921" s="11"/>
    </row>
    <row r="40922" spans="20:21" x14ac:dyDescent="0.2">
      <c r="T40922" s="11"/>
      <c r="U40922" s="11"/>
    </row>
    <row r="40923" spans="20:21" x14ac:dyDescent="0.2">
      <c r="T40923" s="11"/>
      <c r="U40923" s="11"/>
    </row>
    <row r="40924" spans="20:21" x14ac:dyDescent="0.2">
      <c r="T40924" s="11"/>
      <c r="U40924" s="11"/>
    </row>
    <row r="40925" spans="20:21" x14ac:dyDescent="0.2">
      <c r="T40925" s="11"/>
      <c r="U40925" s="11"/>
    </row>
    <row r="40926" spans="20:21" x14ac:dyDescent="0.2">
      <c r="T40926" s="11"/>
      <c r="U40926" s="11"/>
    </row>
    <row r="40927" spans="20:21" x14ac:dyDescent="0.2">
      <c r="T40927" s="11"/>
      <c r="U40927" s="11"/>
    </row>
    <row r="40928" spans="20:21" x14ac:dyDescent="0.2">
      <c r="T40928" s="11"/>
      <c r="U40928" s="11"/>
    </row>
    <row r="40929" spans="20:21" x14ac:dyDescent="0.2">
      <c r="T40929" s="11"/>
      <c r="U40929" s="11"/>
    </row>
    <row r="40930" spans="20:21" x14ac:dyDescent="0.2">
      <c r="T40930" s="11"/>
      <c r="U40930" s="11"/>
    </row>
    <row r="40931" spans="20:21" x14ac:dyDescent="0.2">
      <c r="T40931" s="11"/>
      <c r="U40931" s="11"/>
    </row>
    <row r="40932" spans="20:21" x14ac:dyDescent="0.2">
      <c r="T40932" s="11"/>
      <c r="U40932" s="11"/>
    </row>
    <row r="40933" spans="20:21" x14ac:dyDescent="0.2">
      <c r="T40933" s="11"/>
      <c r="U40933" s="11"/>
    </row>
    <row r="40934" spans="20:21" x14ac:dyDescent="0.2">
      <c r="T40934" s="11"/>
      <c r="U40934" s="11"/>
    </row>
    <row r="40935" spans="20:21" x14ac:dyDescent="0.2">
      <c r="T40935" s="11"/>
      <c r="U40935" s="11"/>
    </row>
    <row r="40936" spans="20:21" x14ac:dyDescent="0.2">
      <c r="T40936" s="11"/>
      <c r="U40936" s="11"/>
    </row>
    <row r="40937" spans="20:21" x14ac:dyDescent="0.2">
      <c r="T40937" s="11"/>
      <c r="U40937" s="11"/>
    </row>
    <row r="40938" spans="20:21" x14ac:dyDescent="0.2">
      <c r="T40938" s="11"/>
      <c r="U40938" s="11"/>
    </row>
    <row r="40939" spans="20:21" x14ac:dyDescent="0.2">
      <c r="T40939" s="11"/>
      <c r="U40939" s="11"/>
    </row>
    <row r="40940" spans="20:21" x14ac:dyDescent="0.2">
      <c r="T40940" s="11"/>
      <c r="U40940" s="11"/>
    </row>
    <row r="40941" spans="20:21" x14ac:dyDescent="0.2">
      <c r="T40941" s="11"/>
      <c r="U40941" s="11"/>
    </row>
    <row r="40942" spans="20:21" x14ac:dyDescent="0.2">
      <c r="T40942" s="11"/>
      <c r="U40942" s="11"/>
    </row>
    <row r="40943" spans="20:21" x14ac:dyDescent="0.2">
      <c r="T40943" s="11"/>
      <c r="U40943" s="11"/>
    </row>
    <row r="40944" spans="20:21" x14ac:dyDescent="0.2">
      <c r="T40944" s="11"/>
      <c r="U40944" s="11"/>
    </row>
    <row r="40945" spans="20:21" x14ac:dyDescent="0.2">
      <c r="T40945" s="11"/>
      <c r="U40945" s="11"/>
    </row>
    <row r="40946" spans="20:21" x14ac:dyDescent="0.2">
      <c r="T40946" s="11"/>
      <c r="U40946" s="11"/>
    </row>
    <row r="40947" spans="20:21" x14ac:dyDescent="0.2">
      <c r="T40947" s="11"/>
      <c r="U40947" s="11"/>
    </row>
    <row r="40948" spans="20:21" x14ac:dyDescent="0.2">
      <c r="T40948" s="11"/>
      <c r="U40948" s="11"/>
    </row>
    <row r="40949" spans="20:21" x14ac:dyDescent="0.2">
      <c r="T40949" s="11"/>
      <c r="U40949" s="11"/>
    </row>
    <row r="40950" spans="20:21" x14ac:dyDescent="0.2">
      <c r="T40950" s="11"/>
      <c r="U40950" s="11"/>
    </row>
    <row r="40951" spans="20:21" x14ac:dyDescent="0.2">
      <c r="T40951" s="11"/>
      <c r="U40951" s="11"/>
    </row>
    <row r="40952" spans="20:21" x14ac:dyDescent="0.2">
      <c r="T40952" s="11"/>
      <c r="U40952" s="11"/>
    </row>
    <row r="40953" spans="20:21" x14ac:dyDescent="0.2">
      <c r="T40953" s="11"/>
      <c r="U40953" s="11"/>
    </row>
    <row r="40954" spans="20:21" x14ac:dyDescent="0.2">
      <c r="T40954" s="11"/>
      <c r="U40954" s="11"/>
    </row>
    <row r="40955" spans="20:21" x14ac:dyDescent="0.2">
      <c r="T40955" s="11"/>
      <c r="U40955" s="11"/>
    </row>
    <row r="40956" spans="20:21" x14ac:dyDescent="0.2">
      <c r="T40956" s="11"/>
      <c r="U40956" s="11"/>
    </row>
    <row r="40957" spans="20:21" x14ac:dyDescent="0.2">
      <c r="T40957" s="11"/>
      <c r="U40957" s="11"/>
    </row>
    <row r="40958" spans="20:21" x14ac:dyDescent="0.2">
      <c r="T40958" s="11"/>
      <c r="U40958" s="11"/>
    </row>
    <row r="40959" spans="20:21" x14ac:dyDescent="0.2">
      <c r="T40959" s="11"/>
      <c r="U40959" s="11"/>
    </row>
    <row r="40960" spans="20:21" x14ac:dyDescent="0.2">
      <c r="T40960" s="11"/>
      <c r="U40960" s="11"/>
    </row>
    <row r="40961" spans="20:21" x14ac:dyDescent="0.2">
      <c r="T40961" s="11"/>
      <c r="U40961" s="11"/>
    </row>
    <row r="40962" spans="20:21" x14ac:dyDescent="0.2">
      <c r="T40962" s="11"/>
      <c r="U40962" s="11"/>
    </row>
    <row r="40963" spans="20:21" x14ac:dyDescent="0.2">
      <c r="T40963" s="11"/>
      <c r="U40963" s="11"/>
    </row>
    <row r="40964" spans="20:21" x14ac:dyDescent="0.2">
      <c r="T40964" s="11"/>
      <c r="U40964" s="11"/>
    </row>
    <row r="40965" spans="20:21" x14ac:dyDescent="0.2">
      <c r="T40965" s="11"/>
      <c r="U40965" s="11"/>
    </row>
    <row r="40966" spans="20:21" x14ac:dyDescent="0.2">
      <c r="T40966" s="11"/>
      <c r="U40966" s="11"/>
    </row>
    <row r="40967" spans="20:21" x14ac:dyDescent="0.2">
      <c r="T40967" s="11"/>
      <c r="U40967" s="11"/>
    </row>
    <row r="40968" spans="20:21" x14ac:dyDescent="0.2">
      <c r="T40968" s="11"/>
      <c r="U40968" s="11"/>
    </row>
    <row r="40969" spans="20:21" x14ac:dyDescent="0.2">
      <c r="T40969" s="11"/>
      <c r="U40969" s="11"/>
    </row>
    <row r="40970" spans="20:21" x14ac:dyDescent="0.2">
      <c r="T40970" s="11"/>
      <c r="U40970" s="11"/>
    </row>
    <row r="40971" spans="20:21" x14ac:dyDescent="0.2">
      <c r="T40971" s="11"/>
      <c r="U40971" s="11"/>
    </row>
    <row r="40972" spans="20:21" x14ac:dyDescent="0.2">
      <c r="T40972" s="11"/>
      <c r="U40972" s="11"/>
    </row>
    <row r="40973" spans="20:21" x14ac:dyDescent="0.2">
      <c r="T40973" s="11"/>
      <c r="U40973" s="11"/>
    </row>
    <row r="40974" spans="20:21" x14ac:dyDescent="0.2">
      <c r="T40974" s="11"/>
      <c r="U40974" s="11"/>
    </row>
    <row r="40975" spans="20:21" x14ac:dyDescent="0.2">
      <c r="T40975" s="11"/>
      <c r="U40975" s="11"/>
    </row>
    <row r="40976" spans="20:21" x14ac:dyDescent="0.2">
      <c r="T40976" s="11"/>
      <c r="U40976" s="11"/>
    </row>
    <row r="40977" spans="20:21" x14ac:dyDescent="0.2">
      <c r="T40977" s="11"/>
      <c r="U40977" s="11"/>
    </row>
    <row r="40978" spans="20:21" x14ac:dyDescent="0.2">
      <c r="T40978" s="11"/>
      <c r="U40978" s="11"/>
    </row>
    <row r="40979" spans="20:21" x14ac:dyDescent="0.2">
      <c r="T40979" s="11"/>
      <c r="U40979" s="11"/>
    </row>
    <row r="40980" spans="20:21" x14ac:dyDescent="0.2">
      <c r="T40980" s="11"/>
      <c r="U40980" s="11"/>
    </row>
    <row r="40981" spans="20:21" x14ac:dyDescent="0.2">
      <c r="T40981" s="11"/>
      <c r="U40981" s="11"/>
    </row>
    <row r="40982" spans="20:21" x14ac:dyDescent="0.2">
      <c r="T40982" s="11"/>
      <c r="U40982" s="11"/>
    </row>
    <row r="40983" spans="20:21" x14ac:dyDescent="0.2">
      <c r="T40983" s="11"/>
      <c r="U40983" s="11"/>
    </row>
    <row r="40984" spans="20:21" x14ac:dyDescent="0.2">
      <c r="T40984" s="11"/>
      <c r="U40984" s="11"/>
    </row>
    <row r="40985" spans="20:21" x14ac:dyDescent="0.2">
      <c r="T40985" s="11"/>
      <c r="U40985" s="11"/>
    </row>
    <row r="40986" spans="20:21" x14ac:dyDescent="0.2">
      <c r="T40986" s="11"/>
      <c r="U40986" s="11"/>
    </row>
    <row r="40987" spans="20:21" x14ac:dyDescent="0.2">
      <c r="T40987" s="11"/>
      <c r="U40987" s="11"/>
    </row>
    <row r="40988" spans="20:21" x14ac:dyDescent="0.2">
      <c r="T40988" s="11"/>
      <c r="U40988" s="11"/>
    </row>
    <row r="40989" spans="20:21" x14ac:dyDescent="0.2">
      <c r="T40989" s="11"/>
      <c r="U40989" s="11"/>
    </row>
    <row r="40990" spans="20:21" x14ac:dyDescent="0.2">
      <c r="T40990" s="11"/>
      <c r="U40990" s="11"/>
    </row>
    <row r="40991" spans="20:21" x14ac:dyDescent="0.2">
      <c r="T40991" s="11"/>
      <c r="U40991" s="11"/>
    </row>
    <row r="40992" spans="20:21" x14ac:dyDescent="0.2">
      <c r="T40992" s="11"/>
      <c r="U40992" s="11"/>
    </row>
    <row r="40993" spans="20:21" x14ac:dyDescent="0.2">
      <c r="T40993" s="11"/>
      <c r="U40993" s="11"/>
    </row>
    <row r="40994" spans="20:21" x14ac:dyDescent="0.2">
      <c r="T40994" s="11"/>
      <c r="U40994" s="11"/>
    </row>
    <row r="40995" spans="20:21" x14ac:dyDescent="0.2">
      <c r="T40995" s="11"/>
      <c r="U40995" s="11"/>
    </row>
    <row r="40996" spans="20:21" x14ac:dyDescent="0.2">
      <c r="T40996" s="11"/>
      <c r="U40996" s="11"/>
    </row>
    <row r="40997" spans="20:21" x14ac:dyDescent="0.2">
      <c r="T40997" s="11"/>
      <c r="U40997" s="11"/>
    </row>
    <row r="40998" spans="20:21" x14ac:dyDescent="0.2">
      <c r="T40998" s="11"/>
      <c r="U40998" s="11"/>
    </row>
    <row r="40999" spans="20:21" x14ac:dyDescent="0.2">
      <c r="T40999" s="11"/>
      <c r="U40999" s="11"/>
    </row>
    <row r="41000" spans="20:21" x14ac:dyDescent="0.2">
      <c r="T41000" s="11"/>
      <c r="U41000" s="11"/>
    </row>
    <row r="41001" spans="20:21" x14ac:dyDescent="0.2">
      <c r="T41001" s="11"/>
      <c r="U41001" s="11"/>
    </row>
    <row r="41002" spans="20:21" x14ac:dyDescent="0.2">
      <c r="T41002" s="11"/>
      <c r="U41002" s="11"/>
    </row>
    <row r="41003" spans="20:21" x14ac:dyDescent="0.2">
      <c r="T41003" s="11"/>
      <c r="U41003" s="11"/>
    </row>
    <row r="41004" spans="20:21" x14ac:dyDescent="0.2">
      <c r="T41004" s="11"/>
      <c r="U41004" s="11"/>
    </row>
    <row r="41005" spans="20:21" x14ac:dyDescent="0.2">
      <c r="T41005" s="11"/>
      <c r="U41005" s="11"/>
    </row>
    <row r="41006" spans="20:21" x14ac:dyDescent="0.2">
      <c r="T41006" s="11"/>
      <c r="U41006" s="11"/>
    </row>
    <row r="41007" spans="20:21" x14ac:dyDescent="0.2">
      <c r="T41007" s="11"/>
      <c r="U41007" s="11"/>
    </row>
    <row r="41008" spans="20:21" x14ac:dyDescent="0.2">
      <c r="T41008" s="11"/>
      <c r="U41008" s="11"/>
    </row>
    <row r="41009" spans="20:21" x14ac:dyDescent="0.2">
      <c r="T41009" s="11"/>
      <c r="U41009" s="11"/>
    </row>
    <row r="41010" spans="20:21" x14ac:dyDescent="0.2">
      <c r="T41010" s="11"/>
      <c r="U41010" s="11"/>
    </row>
    <row r="41011" spans="20:21" x14ac:dyDescent="0.2">
      <c r="T41011" s="11"/>
      <c r="U41011" s="11"/>
    </row>
    <row r="41012" spans="20:21" x14ac:dyDescent="0.2">
      <c r="T41012" s="11"/>
      <c r="U41012" s="11"/>
    </row>
    <row r="41013" spans="20:21" x14ac:dyDescent="0.2">
      <c r="T41013" s="11"/>
      <c r="U41013" s="11"/>
    </row>
    <row r="41014" spans="20:21" x14ac:dyDescent="0.2">
      <c r="T41014" s="11"/>
      <c r="U41014" s="11"/>
    </row>
    <row r="41015" spans="20:21" x14ac:dyDescent="0.2">
      <c r="T41015" s="11"/>
      <c r="U41015" s="11"/>
    </row>
    <row r="41016" spans="20:21" x14ac:dyDescent="0.2">
      <c r="T41016" s="11"/>
      <c r="U41016" s="11"/>
    </row>
    <row r="41017" spans="20:21" x14ac:dyDescent="0.2">
      <c r="T41017" s="11"/>
      <c r="U41017" s="11"/>
    </row>
    <row r="41018" spans="20:21" x14ac:dyDescent="0.2">
      <c r="T41018" s="11"/>
      <c r="U41018" s="11"/>
    </row>
    <row r="41019" spans="20:21" x14ac:dyDescent="0.2">
      <c r="T41019" s="11"/>
      <c r="U41019" s="11"/>
    </row>
    <row r="41020" spans="20:21" x14ac:dyDescent="0.2">
      <c r="T41020" s="11"/>
      <c r="U41020" s="11"/>
    </row>
    <row r="41021" spans="20:21" x14ac:dyDescent="0.2">
      <c r="T41021" s="11"/>
      <c r="U41021" s="11"/>
    </row>
    <row r="41022" spans="20:21" x14ac:dyDescent="0.2">
      <c r="T41022" s="11"/>
      <c r="U41022" s="11"/>
    </row>
    <row r="41023" spans="20:21" x14ac:dyDescent="0.2">
      <c r="T41023" s="11"/>
      <c r="U41023" s="11"/>
    </row>
    <row r="41024" spans="20:21" x14ac:dyDescent="0.2">
      <c r="T41024" s="11"/>
      <c r="U41024" s="11"/>
    </row>
    <row r="41025" spans="20:21" x14ac:dyDescent="0.2">
      <c r="T41025" s="11"/>
      <c r="U41025" s="11"/>
    </row>
    <row r="41026" spans="20:21" x14ac:dyDescent="0.2">
      <c r="T41026" s="11"/>
      <c r="U41026" s="11"/>
    </row>
    <row r="41027" spans="20:21" x14ac:dyDescent="0.2">
      <c r="T41027" s="11"/>
      <c r="U41027" s="11"/>
    </row>
    <row r="41028" spans="20:21" x14ac:dyDescent="0.2">
      <c r="T41028" s="11"/>
      <c r="U41028" s="11"/>
    </row>
    <row r="41029" spans="20:21" x14ac:dyDescent="0.2">
      <c r="T41029" s="11"/>
      <c r="U41029" s="11"/>
    </row>
    <row r="41030" spans="20:21" x14ac:dyDescent="0.2">
      <c r="T41030" s="11"/>
      <c r="U41030" s="11"/>
    </row>
    <row r="41031" spans="20:21" x14ac:dyDescent="0.2">
      <c r="T41031" s="11"/>
      <c r="U41031" s="11"/>
    </row>
    <row r="41032" spans="20:21" x14ac:dyDescent="0.2">
      <c r="T41032" s="11"/>
      <c r="U41032" s="11"/>
    </row>
    <row r="41033" spans="20:21" x14ac:dyDescent="0.2">
      <c r="T41033" s="11"/>
      <c r="U41033" s="11"/>
    </row>
    <row r="41034" spans="20:21" x14ac:dyDescent="0.2">
      <c r="T41034" s="11"/>
      <c r="U41034" s="11"/>
    </row>
    <row r="41035" spans="20:21" x14ac:dyDescent="0.2">
      <c r="T41035" s="11"/>
      <c r="U41035" s="11"/>
    </row>
    <row r="41036" spans="20:21" x14ac:dyDescent="0.2">
      <c r="T41036" s="11"/>
      <c r="U41036" s="11"/>
    </row>
    <row r="41037" spans="20:21" x14ac:dyDescent="0.2">
      <c r="T41037" s="11"/>
      <c r="U41037" s="11"/>
    </row>
    <row r="41038" spans="20:21" x14ac:dyDescent="0.2">
      <c r="T41038" s="11"/>
      <c r="U41038" s="11"/>
    </row>
    <row r="41039" spans="20:21" x14ac:dyDescent="0.2">
      <c r="T41039" s="11"/>
      <c r="U41039" s="11"/>
    </row>
    <row r="41040" spans="20:21" x14ac:dyDescent="0.2">
      <c r="T41040" s="11"/>
      <c r="U41040" s="11"/>
    </row>
    <row r="41041" spans="20:21" x14ac:dyDescent="0.2">
      <c r="T41041" s="11"/>
      <c r="U41041" s="11"/>
    </row>
    <row r="41042" spans="20:21" x14ac:dyDescent="0.2">
      <c r="T41042" s="11"/>
      <c r="U41042" s="11"/>
    </row>
    <row r="41043" spans="20:21" x14ac:dyDescent="0.2">
      <c r="T41043" s="11"/>
      <c r="U41043" s="11"/>
    </row>
    <row r="41044" spans="20:21" x14ac:dyDescent="0.2">
      <c r="T41044" s="11"/>
      <c r="U41044" s="11"/>
    </row>
    <row r="41045" spans="20:21" x14ac:dyDescent="0.2">
      <c r="T41045" s="11"/>
      <c r="U41045" s="11"/>
    </row>
    <row r="41046" spans="20:21" x14ac:dyDescent="0.2">
      <c r="T41046" s="11"/>
      <c r="U41046" s="11"/>
    </row>
    <row r="41047" spans="20:21" x14ac:dyDescent="0.2">
      <c r="T41047" s="11"/>
      <c r="U41047" s="11"/>
    </row>
    <row r="41048" spans="20:21" x14ac:dyDescent="0.2">
      <c r="T41048" s="11"/>
      <c r="U41048" s="11"/>
    </row>
    <row r="41049" spans="20:21" x14ac:dyDescent="0.2">
      <c r="T41049" s="11"/>
      <c r="U41049" s="11"/>
    </row>
    <row r="41050" spans="20:21" x14ac:dyDescent="0.2">
      <c r="T41050" s="11"/>
      <c r="U41050" s="11"/>
    </row>
    <row r="41051" spans="20:21" x14ac:dyDescent="0.2">
      <c r="T41051" s="11"/>
      <c r="U41051" s="11"/>
    </row>
    <row r="41052" spans="20:21" x14ac:dyDescent="0.2">
      <c r="T41052" s="11"/>
      <c r="U41052" s="11"/>
    </row>
    <row r="41053" spans="20:21" x14ac:dyDescent="0.2">
      <c r="T41053" s="11"/>
      <c r="U41053" s="11"/>
    </row>
    <row r="41054" spans="20:21" x14ac:dyDescent="0.2">
      <c r="T41054" s="11"/>
      <c r="U41054" s="11"/>
    </row>
    <row r="41055" spans="20:21" x14ac:dyDescent="0.2">
      <c r="T41055" s="11"/>
      <c r="U41055" s="11"/>
    </row>
    <row r="41056" spans="20:21" x14ac:dyDescent="0.2">
      <c r="T41056" s="11"/>
      <c r="U41056" s="11"/>
    </row>
    <row r="41057" spans="20:21" x14ac:dyDescent="0.2">
      <c r="T41057" s="11"/>
      <c r="U41057" s="11"/>
    </row>
    <row r="41058" spans="20:21" x14ac:dyDescent="0.2">
      <c r="T41058" s="11"/>
      <c r="U41058" s="11"/>
    </row>
    <row r="41059" spans="20:21" x14ac:dyDescent="0.2">
      <c r="T41059" s="11"/>
      <c r="U41059" s="11"/>
    </row>
    <row r="41060" spans="20:21" x14ac:dyDescent="0.2">
      <c r="T41060" s="11"/>
      <c r="U41060" s="11"/>
    </row>
    <row r="41061" spans="20:21" x14ac:dyDescent="0.2">
      <c r="T41061" s="11"/>
      <c r="U41061" s="11"/>
    </row>
    <row r="41062" spans="20:21" x14ac:dyDescent="0.2">
      <c r="T41062" s="11"/>
      <c r="U41062" s="11"/>
    </row>
    <row r="41063" spans="20:21" x14ac:dyDescent="0.2">
      <c r="T41063" s="11"/>
      <c r="U41063" s="11"/>
    </row>
    <row r="41064" spans="20:21" x14ac:dyDescent="0.2">
      <c r="T41064" s="11"/>
      <c r="U41064" s="11"/>
    </row>
    <row r="41065" spans="20:21" x14ac:dyDescent="0.2">
      <c r="T41065" s="11"/>
      <c r="U41065" s="11"/>
    </row>
    <row r="41066" spans="20:21" x14ac:dyDescent="0.2">
      <c r="T41066" s="11"/>
      <c r="U41066" s="11"/>
    </row>
    <row r="41067" spans="20:21" x14ac:dyDescent="0.2">
      <c r="T41067" s="11"/>
      <c r="U41067" s="11"/>
    </row>
    <row r="41068" spans="20:21" x14ac:dyDescent="0.2">
      <c r="T41068" s="11"/>
      <c r="U41068" s="11"/>
    </row>
    <row r="41069" spans="20:21" x14ac:dyDescent="0.2">
      <c r="T41069" s="11"/>
      <c r="U41069" s="11"/>
    </row>
    <row r="41070" spans="20:21" x14ac:dyDescent="0.2">
      <c r="T41070" s="11"/>
      <c r="U41070" s="11"/>
    </row>
    <row r="41071" spans="20:21" x14ac:dyDescent="0.2">
      <c r="T41071" s="11"/>
      <c r="U41071" s="11"/>
    </row>
    <row r="41072" spans="20:21" x14ac:dyDescent="0.2">
      <c r="T41072" s="11"/>
      <c r="U41072" s="11"/>
    </row>
    <row r="41073" spans="20:21" x14ac:dyDescent="0.2">
      <c r="T41073" s="11"/>
      <c r="U41073" s="11"/>
    </row>
    <row r="41074" spans="20:21" x14ac:dyDescent="0.2">
      <c r="T41074" s="11"/>
      <c r="U41074" s="11"/>
    </row>
    <row r="41075" spans="20:21" x14ac:dyDescent="0.2">
      <c r="T41075" s="11"/>
      <c r="U41075" s="11"/>
    </row>
    <row r="41076" spans="20:21" x14ac:dyDescent="0.2">
      <c r="T41076" s="11"/>
      <c r="U41076" s="11"/>
    </row>
    <row r="41077" spans="20:21" x14ac:dyDescent="0.2">
      <c r="T41077" s="11"/>
      <c r="U41077" s="11"/>
    </row>
    <row r="41078" spans="20:21" x14ac:dyDescent="0.2">
      <c r="T41078" s="11"/>
      <c r="U41078" s="11"/>
    </row>
    <row r="41079" spans="20:21" x14ac:dyDescent="0.2">
      <c r="T41079" s="11"/>
      <c r="U41079" s="11"/>
    </row>
    <row r="41080" spans="20:21" x14ac:dyDescent="0.2">
      <c r="T41080" s="11"/>
      <c r="U41080" s="11"/>
    </row>
    <row r="41081" spans="20:21" x14ac:dyDescent="0.2">
      <c r="T41081" s="11"/>
      <c r="U41081" s="11"/>
    </row>
    <row r="41082" spans="20:21" x14ac:dyDescent="0.2">
      <c r="T41082" s="11"/>
      <c r="U41082" s="11"/>
    </row>
    <row r="41083" spans="20:21" x14ac:dyDescent="0.2">
      <c r="T41083" s="11"/>
      <c r="U41083" s="11"/>
    </row>
    <row r="41084" spans="20:21" x14ac:dyDescent="0.2">
      <c r="T41084" s="11"/>
      <c r="U41084" s="11"/>
    </row>
    <row r="41085" spans="20:21" x14ac:dyDescent="0.2">
      <c r="T41085" s="11"/>
      <c r="U41085" s="11"/>
    </row>
    <row r="41086" spans="20:21" x14ac:dyDescent="0.2">
      <c r="T41086" s="11"/>
      <c r="U41086" s="11"/>
    </row>
    <row r="41087" spans="20:21" x14ac:dyDescent="0.2">
      <c r="T41087" s="11"/>
      <c r="U41087" s="11"/>
    </row>
    <row r="41088" spans="20:21" x14ac:dyDescent="0.2">
      <c r="T41088" s="11"/>
      <c r="U41088" s="11"/>
    </row>
    <row r="41089" spans="20:21" x14ac:dyDescent="0.2">
      <c r="T41089" s="11"/>
      <c r="U41089" s="11"/>
    </row>
    <row r="41090" spans="20:21" x14ac:dyDescent="0.2">
      <c r="T41090" s="11"/>
      <c r="U41090" s="11"/>
    </row>
    <row r="41091" spans="20:21" x14ac:dyDescent="0.2">
      <c r="T41091" s="11"/>
      <c r="U41091" s="11"/>
    </row>
    <row r="41092" spans="20:21" x14ac:dyDescent="0.2">
      <c r="T41092" s="11"/>
      <c r="U41092" s="11"/>
    </row>
    <row r="41093" spans="20:21" x14ac:dyDescent="0.2">
      <c r="T41093" s="11"/>
      <c r="U41093" s="11"/>
    </row>
    <row r="41094" spans="20:21" x14ac:dyDescent="0.2">
      <c r="T41094" s="11"/>
      <c r="U41094" s="11"/>
    </row>
    <row r="41095" spans="20:21" x14ac:dyDescent="0.2">
      <c r="T41095" s="11"/>
      <c r="U41095" s="11"/>
    </row>
    <row r="41096" spans="20:21" x14ac:dyDescent="0.2">
      <c r="T41096" s="11"/>
      <c r="U41096" s="11"/>
    </row>
    <row r="41097" spans="20:21" x14ac:dyDescent="0.2">
      <c r="T41097" s="11"/>
      <c r="U41097" s="11"/>
    </row>
    <row r="41098" spans="20:21" x14ac:dyDescent="0.2">
      <c r="T41098" s="11"/>
      <c r="U41098" s="11"/>
    </row>
    <row r="41099" spans="20:21" x14ac:dyDescent="0.2">
      <c r="T41099" s="11"/>
      <c r="U41099" s="11"/>
    </row>
    <row r="41100" spans="20:21" x14ac:dyDescent="0.2">
      <c r="T41100" s="11"/>
      <c r="U41100" s="11"/>
    </row>
    <row r="41101" spans="20:21" x14ac:dyDescent="0.2">
      <c r="T41101" s="11"/>
      <c r="U41101" s="11"/>
    </row>
    <row r="41102" spans="20:21" x14ac:dyDescent="0.2">
      <c r="T41102" s="11"/>
      <c r="U41102" s="11"/>
    </row>
    <row r="41103" spans="20:21" x14ac:dyDescent="0.2">
      <c r="T41103" s="11"/>
      <c r="U41103" s="11"/>
    </row>
    <row r="41104" spans="20:21" x14ac:dyDescent="0.2">
      <c r="T41104" s="11"/>
      <c r="U41104" s="11"/>
    </row>
    <row r="41105" spans="20:21" x14ac:dyDescent="0.2">
      <c r="T41105" s="11"/>
      <c r="U41105" s="11"/>
    </row>
    <row r="41106" spans="20:21" x14ac:dyDescent="0.2">
      <c r="T41106" s="11"/>
      <c r="U41106" s="11"/>
    </row>
    <row r="41107" spans="20:21" x14ac:dyDescent="0.2">
      <c r="T41107" s="11"/>
      <c r="U41107" s="11"/>
    </row>
    <row r="41108" spans="20:21" x14ac:dyDescent="0.2">
      <c r="T41108" s="11"/>
      <c r="U41108" s="11"/>
    </row>
    <row r="41109" spans="20:21" x14ac:dyDescent="0.2">
      <c r="T41109" s="11"/>
      <c r="U41109" s="11"/>
    </row>
    <row r="41110" spans="20:21" x14ac:dyDescent="0.2">
      <c r="T41110" s="11"/>
      <c r="U41110" s="11"/>
    </row>
    <row r="41111" spans="20:21" x14ac:dyDescent="0.2">
      <c r="T41111" s="11"/>
      <c r="U41111" s="11"/>
    </row>
    <row r="41112" spans="20:21" x14ac:dyDescent="0.2">
      <c r="T41112" s="11"/>
      <c r="U41112" s="11"/>
    </row>
    <row r="41113" spans="20:21" x14ac:dyDescent="0.2">
      <c r="T41113" s="11"/>
      <c r="U41113" s="11"/>
    </row>
    <row r="41114" spans="20:21" x14ac:dyDescent="0.2">
      <c r="T41114" s="11"/>
      <c r="U41114" s="11"/>
    </row>
    <row r="41115" spans="20:21" x14ac:dyDescent="0.2">
      <c r="T41115" s="11"/>
      <c r="U41115" s="11"/>
    </row>
    <row r="41116" spans="20:21" x14ac:dyDescent="0.2">
      <c r="T41116" s="11"/>
      <c r="U41116" s="11"/>
    </row>
    <row r="41117" spans="20:21" x14ac:dyDescent="0.2">
      <c r="T41117" s="11"/>
      <c r="U41117" s="11"/>
    </row>
    <row r="41118" spans="20:21" x14ac:dyDescent="0.2">
      <c r="T41118" s="11"/>
      <c r="U41118" s="11"/>
    </row>
    <row r="41119" spans="20:21" x14ac:dyDescent="0.2">
      <c r="T41119" s="11"/>
      <c r="U41119" s="11"/>
    </row>
    <row r="41120" spans="20:21" x14ac:dyDescent="0.2">
      <c r="T41120" s="11"/>
      <c r="U41120" s="11"/>
    </row>
    <row r="41121" spans="20:21" x14ac:dyDescent="0.2">
      <c r="T41121" s="11"/>
      <c r="U41121" s="11"/>
    </row>
    <row r="41122" spans="20:21" x14ac:dyDescent="0.2">
      <c r="T41122" s="11"/>
      <c r="U41122" s="11"/>
    </row>
    <row r="41123" spans="20:21" x14ac:dyDescent="0.2">
      <c r="T41123" s="11"/>
      <c r="U41123" s="11"/>
    </row>
    <row r="41124" spans="20:21" x14ac:dyDescent="0.2">
      <c r="T41124" s="11"/>
      <c r="U41124" s="11"/>
    </row>
    <row r="41125" spans="20:21" x14ac:dyDescent="0.2">
      <c r="T41125" s="11"/>
      <c r="U41125" s="11"/>
    </row>
    <row r="41126" spans="20:21" x14ac:dyDescent="0.2">
      <c r="T41126" s="11"/>
      <c r="U41126" s="11"/>
    </row>
    <row r="41127" spans="20:21" x14ac:dyDescent="0.2">
      <c r="T41127" s="11"/>
      <c r="U41127" s="11"/>
    </row>
    <row r="41128" spans="20:21" x14ac:dyDescent="0.2">
      <c r="T41128" s="11"/>
      <c r="U41128" s="11"/>
    </row>
    <row r="41129" spans="20:21" x14ac:dyDescent="0.2">
      <c r="T41129" s="11"/>
      <c r="U41129" s="11"/>
    </row>
    <row r="41130" spans="20:21" x14ac:dyDescent="0.2">
      <c r="T41130" s="11"/>
      <c r="U41130" s="11"/>
    </row>
    <row r="41131" spans="20:21" x14ac:dyDescent="0.2">
      <c r="T41131" s="11"/>
      <c r="U41131" s="11"/>
    </row>
    <row r="41132" spans="20:21" x14ac:dyDescent="0.2">
      <c r="T41132" s="11"/>
      <c r="U41132" s="11"/>
    </row>
    <row r="41133" spans="20:21" x14ac:dyDescent="0.2">
      <c r="T41133" s="11"/>
      <c r="U41133" s="11"/>
    </row>
    <row r="41134" spans="20:21" x14ac:dyDescent="0.2">
      <c r="T41134" s="11"/>
      <c r="U41134" s="11"/>
    </row>
    <row r="41135" spans="20:21" x14ac:dyDescent="0.2">
      <c r="T41135" s="11"/>
      <c r="U41135" s="11"/>
    </row>
    <row r="41136" spans="20:21" x14ac:dyDescent="0.2">
      <c r="T41136" s="11"/>
      <c r="U41136" s="11"/>
    </row>
    <row r="41137" spans="20:21" x14ac:dyDescent="0.2">
      <c r="T41137" s="11"/>
      <c r="U41137" s="11"/>
    </row>
    <row r="41138" spans="20:21" x14ac:dyDescent="0.2">
      <c r="T41138" s="11"/>
      <c r="U41138" s="11"/>
    </row>
    <row r="41139" spans="20:21" x14ac:dyDescent="0.2">
      <c r="T41139" s="11"/>
      <c r="U41139" s="11"/>
    </row>
    <row r="41140" spans="20:21" x14ac:dyDescent="0.2">
      <c r="T41140" s="11"/>
      <c r="U41140" s="11"/>
    </row>
    <row r="41141" spans="20:21" x14ac:dyDescent="0.2">
      <c r="T41141" s="11"/>
      <c r="U41141" s="11"/>
    </row>
    <row r="41142" spans="20:21" x14ac:dyDescent="0.2">
      <c r="T41142" s="11"/>
      <c r="U41142" s="11"/>
    </row>
    <row r="41143" spans="20:21" x14ac:dyDescent="0.2">
      <c r="T41143" s="11"/>
      <c r="U41143" s="11"/>
    </row>
    <row r="41144" spans="20:21" x14ac:dyDescent="0.2">
      <c r="T41144" s="11"/>
      <c r="U41144" s="11"/>
    </row>
    <row r="41145" spans="20:21" x14ac:dyDescent="0.2">
      <c r="T41145" s="11"/>
      <c r="U41145" s="11"/>
    </row>
    <row r="41146" spans="20:21" x14ac:dyDescent="0.2">
      <c r="T41146" s="11"/>
      <c r="U41146" s="11"/>
    </row>
    <row r="41147" spans="20:21" x14ac:dyDescent="0.2">
      <c r="T41147" s="11"/>
      <c r="U41147" s="11"/>
    </row>
    <row r="41148" spans="20:21" x14ac:dyDescent="0.2">
      <c r="T41148" s="11"/>
      <c r="U41148" s="11"/>
    </row>
    <row r="41149" spans="20:21" x14ac:dyDescent="0.2">
      <c r="T41149" s="11"/>
      <c r="U41149" s="11"/>
    </row>
    <row r="41150" spans="20:21" x14ac:dyDescent="0.2">
      <c r="T41150" s="11"/>
      <c r="U41150" s="11"/>
    </row>
    <row r="41151" spans="20:21" x14ac:dyDescent="0.2">
      <c r="T41151" s="11"/>
      <c r="U41151" s="11"/>
    </row>
    <row r="41152" spans="20:21" x14ac:dyDescent="0.2">
      <c r="T41152" s="11"/>
      <c r="U41152" s="11"/>
    </row>
    <row r="41153" spans="20:21" x14ac:dyDescent="0.2">
      <c r="T41153" s="11"/>
      <c r="U41153" s="11"/>
    </row>
    <row r="41154" spans="20:21" x14ac:dyDescent="0.2">
      <c r="T41154" s="11"/>
      <c r="U41154" s="11"/>
    </row>
    <row r="41155" spans="20:21" x14ac:dyDescent="0.2">
      <c r="T41155" s="11"/>
      <c r="U41155" s="11"/>
    </row>
    <row r="41156" spans="20:21" x14ac:dyDescent="0.2">
      <c r="T41156" s="11"/>
      <c r="U41156" s="11"/>
    </row>
    <row r="41157" spans="20:21" x14ac:dyDescent="0.2">
      <c r="T41157" s="11"/>
      <c r="U41157" s="11"/>
    </row>
    <row r="41158" spans="20:21" x14ac:dyDescent="0.2">
      <c r="T41158" s="11"/>
      <c r="U41158" s="11"/>
    </row>
    <row r="41159" spans="20:21" x14ac:dyDescent="0.2">
      <c r="T41159" s="11"/>
      <c r="U41159" s="11"/>
    </row>
    <row r="41160" spans="20:21" x14ac:dyDescent="0.2">
      <c r="T41160" s="11"/>
      <c r="U41160" s="11"/>
    </row>
    <row r="41161" spans="20:21" x14ac:dyDescent="0.2">
      <c r="T41161" s="11"/>
      <c r="U41161" s="11"/>
    </row>
    <row r="41162" spans="20:21" x14ac:dyDescent="0.2">
      <c r="T41162" s="11"/>
      <c r="U41162" s="11"/>
    </row>
    <row r="41163" spans="20:21" x14ac:dyDescent="0.2">
      <c r="T41163" s="11"/>
      <c r="U41163" s="11"/>
    </row>
    <row r="41164" spans="20:21" x14ac:dyDescent="0.2">
      <c r="T41164" s="11"/>
      <c r="U41164" s="11"/>
    </row>
    <row r="41165" spans="20:21" x14ac:dyDescent="0.2">
      <c r="T41165" s="11"/>
      <c r="U41165" s="11"/>
    </row>
    <row r="41166" spans="20:21" x14ac:dyDescent="0.2">
      <c r="T41166" s="11"/>
      <c r="U41166" s="11"/>
    </row>
    <row r="41167" spans="20:21" x14ac:dyDescent="0.2">
      <c r="T41167" s="11"/>
      <c r="U41167" s="11"/>
    </row>
    <row r="41168" spans="20:21" x14ac:dyDescent="0.2">
      <c r="T41168" s="11"/>
      <c r="U41168" s="11"/>
    </row>
    <row r="41169" spans="20:21" x14ac:dyDescent="0.2">
      <c r="T41169" s="11"/>
      <c r="U41169" s="11"/>
    </row>
    <row r="41170" spans="20:21" x14ac:dyDescent="0.2">
      <c r="T41170" s="11"/>
      <c r="U41170" s="11"/>
    </row>
    <row r="41171" spans="20:21" x14ac:dyDescent="0.2">
      <c r="T41171" s="11"/>
      <c r="U41171" s="11"/>
    </row>
    <row r="41172" spans="20:21" x14ac:dyDescent="0.2">
      <c r="T41172" s="11"/>
      <c r="U41172" s="11"/>
    </row>
    <row r="41173" spans="20:21" x14ac:dyDescent="0.2">
      <c r="T41173" s="11"/>
      <c r="U41173" s="11"/>
    </row>
    <row r="41174" spans="20:21" x14ac:dyDescent="0.2">
      <c r="T41174" s="11"/>
      <c r="U41174" s="11"/>
    </row>
    <row r="41175" spans="20:21" x14ac:dyDescent="0.2">
      <c r="T41175" s="11"/>
      <c r="U41175" s="11"/>
    </row>
    <row r="41176" spans="20:21" x14ac:dyDescent="0.2">
      <c r="T41176" s="11"/>
      <c r="U41176" s="11"/>
    </row>
    <row r="41177" spans="20:21" x14ac:dyDescent="0.2">
      <c r="T41177" s="11"/>
      <c r="U41177" s="11"/>
    </row>
    <row r="41178" spans="20:21" x14ac:dyDescent="0.2">
      <c r="T41178" s="11"/>
      <c r="U41178" s="11"/>
    </row>
    <row r="41179" spans="20:21" x14ac:dyDescent="0.2">
      <c r="T41179" s="11"/>
      <c r="U41179" s="11"/>
    </row>
    <row r="41180" spans="20:21" x14ac:dyDescent="0.2">
      <c r="T41180" s="11"/>
      <c r="U41180" s="11"/>
    </row>
    <row r="41181" spans="20:21" x14ac:dyDescent="0.2">
      <c r="T41181" s="11"/>
      <c r="U41181" s="11"/>
    </row>
    <row r="41182" spans="20:21" x14ac:dyDescent="0.2">
      <c r="T41182" s="11"/>
      <c r="U41182" s="11"/>
    </row>
    <row r="41183" spans="20:21" x14ac:dyDescent="0.2">
      <c r="T41183" s="11"/>
      <c r="U41183" s="11"/>
    </row>
    <row r="41184" spans="20:21" x14ac:dyDescent="0.2">
      <c r="T41184" s="11"/>
      <c r="U41184" s="11"/>
    </row>
    <row r="41185" spans="20:21" x14ac:dyDescent="0.2">
      <c r="T41185" s="11"/>
      <c r="U41185" s="11"/>
    </row>
    <row r="41186" spans="20:21" x14ac:dyDescent="0.2">
      <c r="T41186" s="11"/>
      <c r="U41186" s="11"/>
    </row>
    <row r="41187" spans="20:21" x14ac:dyDescent="0.2">
      <c r="T41187" s="11"/>
      <c r="U41187" s="11"/>
    </row>
    <row r="41188" spans="20:21" x14ac:dyDescent="0.2">
      <c r="T41188" s="11"/>
      <c r="U41188" s="11"/>
    </row>
    <row r="41189" spans="20:21" x14ac:dyDescent="0.2">
      <c r="T41189" s="11"/>
      <c r="U41189" s="11"/>
    </row>
    <row r="41190" spans="20:21" x14ac:dyDescent="0.2">
      <c r="T41190" s="11"/>
      <c r="U41190" s="11"/>
    </row>
    <row r="41191" spans="20:21" x14ac:dyDescent="0.2">
      <c r="T41191" s="11"/>
      <c r="U41191" s="11"/>
    </row>
    <row r="41192" spans="20:21" x14ac:dyDescent="0.2">
      <c r="T41192" s="11"/>
      <c r="U41192" s="11"/>
    </row>
    <row r="41193" spans="20:21" x14ac:dyDescent="0.2">
      <c r="T41193" s="11"/>
      <c r="U41193" s="11"/>
    </row>
    <row r="41194" spans="20:21" x14ac:dyDescent="0.2">
      <c r="T41194" s="11"/>
      <c r="U41194" s="11"/>
    </row>
    <row r="41195" spans="20:21" x14ac:dyDescent="0.2">
      <c r="T41195" s="11"/>
      <c r="U41195" s="11"/>
    </row>
    <row r="41196" spans="20:21" x14ac:dyDescent="0.2">
      <c r="T41196" s="11"/>
      <c r="U41196" s="11"/>
    </row>
    <row r="41197" spans="20:21" x14ac:dyDescent="0.2">
      <c r="T41197" s="11"/>
      <c r="U41197" s="11"/>
    </row>
    <row r="41198" spans="20:21" x14ac:dyDescent="0.2">
      <c r="T41198" s="11"/>
      <c r="U41198" s="11"/>
    </row>
    <row r="41199" spans="20:21" x14ac:dyDescent="0.2">
      <c r="T41199" s="11"/>
      <c r="U41199" s="11"/>
    </row>
    <row r="41200" spans="20:21" x14ac:dyDescent="0.2">
      <c r="T41200" s="11"/>
      <c r="U41200" s="11"/>
    </row>
    <row r="41201" spans="20:21" x14ac:dyDescent="0.2">
      <c r="T41201" s="11"/>
      <c r="U41201" s="11"/>
    </row>
    <row r="41202" spans="20:21" x14ac:dyDescent="0.2">
      <c r="T41202" s="11"/>
      <c r="U41202" s="11"/>
    </row>
    <row r="41203" spans="20:21" x14ac:dyDescent="0.2">
      <c r="T41203" s="11"/>
      <c r="U41203" s="11"/>
    </row>
    <row r="41204" spans="20:21" x14ac:dyDescent="0.2">
      <c r="T41204" s="11"/>
      <c r="U41204" s="11"/>
    </row>
    <row r="41205" spans="20:21" x14ac:dyDescent="0.2">
      <c r="T41205" s="11"/>
      <c r="U41205" s="11"/>
    </row>
    <row r="41206" spans="20:21" x14ac:dyDescent="0.2">
      <c r="T41206" s="11"/>
      <c r="U41206" s="11"/>
    </row>
    <row r="41207" spans="20:21" x14ac:dyDescent="0.2">
      <c r="T41207" s="11"/>
      <c r="U41207" s="11"/>
    </row>
    <row r="41208" spans="20:21" x14ac:dyDescent="0.2">
      <c r="T41208" s="11"/>
      <c r="U41208" s="11"/>
    </row>
    <row r="41209" spans="20:21" x14ac:dyDescent="0.2">
      <c r="T41209" s="11"/>
      <c r="U41209" s="11"/>
    </row>
    <row r="41210" spans="20:21" x14ac:dyDescent="0.2">
      <c r="T41210" s="11"/>
      <c r="U41210" s="11"/>
    </row>
    <row r="41211" spans="20:21" x14ac:dyDescent="0.2">
      <c r="T41211" s="11"/>
      <c r="U41211" s="11"/>
    </row>
    <row r="41212" spans="20:21" x14ac:dyDescent="0.2">
      <c r="T41212" s="11"/>
      <c r="U41212" s="11"/>
    </row>
    <row r="41213" spans="20:21" x14ac:dyDescent="0.2">
      <c r="T41213" s="11"/>
      <c r="U41213" s="11"/>
    </row>
    <row r="41214" spans="20:21" x14ac:dyDescent="0.2">
      <c r="T41214" s="11"/>
      <c r="U41214" s="11"/>
    </row>
    <row r="41215" spans="20:21" x14ac:dyDescent="0.2">
      <c r="T41215" s="11"/>
      <c r="U41215" s="11"/>
    </row>
    <row r="41216" spans="20:21" x14ac:dyDescent="0.2">
      <c r="T41216" s="11"/>
      <c r="U41216" s="11"/>
    </row>
    <row r="41217" spans="20:21" x14ac:dyDescent="0.2">
      <c r="T41217" s="11"/>
      <c r="U41217" s="11"/>
    </row>
    <row r="41218" spans="20:21" x14ac:dyDescent="0.2">
      <c r="T41218" s="11"/>
      <c r="U41218" s="11"/>
    </row>
    <row r="41219" spans="20:21" x14ac:dyDescent="0.2">
      <c r="T41219" s="11"/>
      <c r="U41219" s="11"/>
    </row>
    <row r="41220" spans="20:21" x14ac:dyDescent="0.2">
      <c r="T41220" s="11"/>
      <c r="U41220" s="11"/>
    </row>
    <row r="41221" spans="20:21" x14ac:dyDescent="0.2">
      <c r="T41221" s="11"/>
      <c r="U41221" s="11"/>
    </row>
    <row r="41222" spans="20:21" x14ac:dyDescent="0.2">
      <c r="T41222" s="11"/>
      <c r="U41222" s="11"/>
    </row>
    <row r="41223" spans="20:21" x14ac:dyDescent="0.2">
      <c r="T41223" s="11"/>
      <c r="U41223" s="11"/>
    </row>
    <row r="41224" spans="20:21" x14ac:dyDescent="0.2">
      <c r="T41224" s="11"/>
      <c r="U41224" s="11"/>
    </row>
    <row r="41225" spans="20:21" x14ac:dyDescent="0.2">
      <c r="T41225" s="11"/>
      <c r="U41225" s="11"/>
    </row>
    <row r="41226" spans="20:21" x14ac:dyDescent="0.2">
      <c r="T41226" s="11"/>
      <c r="U41226" s="11"/>
    </row>
    <row r="41227" spans="20:21" x14ac:dyDescent="0.2">
      <c r="T41227" s="11"/>
      <c r="U41227" s="11"/>
    </row>
    <row r="41228" spans="20:21" x14ac:dyDescent="0.2">
      <c r="T41228" s="11"/>
      <c r="U41228" s="11"/>
    </row>
    <row r="41229" spans="20:21" x14ac:dyDescent="0.2">
      <c r="T41229" s="11"/>
      <c r="U41229" s="11"/>
    </row>
    <row r="41230" spans="20:21" x14ac:dyDescent="0.2">
      <c r="T41230" s="11"/>
      <c r="U41230" s="11"/>
    </row>
    <row r="41231" spans="20:21" x14ac:dyDescent="0.2">
      <c r="T41231" s="11"/>
      <c r="U41231" s="11"/>
    </row>
    <row r="41232" spans="20:21" x14ac:dyDescent="0.2">
      <c r="T41232" s="11"/>
      <c r="U41232" s="11"/>
    </row>
    <row r="41233" spans="20:21" x14ac:dyDescent="0.2">
      <c r="T41233" s="11"/>
      <c r="U41233" s="11"/>
    </row>
    <row r="41234" spans="20:21" x14ac:dyDescent="0.2">
      <c r="T41234" s="11"/>
      <c r="U41234" s="11"/>
    </row>
    <row r="41235" spans="20:21" x14ac:dyDescent="0.2">
      <c r="T41235" s="11"/>
      <c r="U41235" s="11"/>
    </row>
    <row r="41236" spans="20:21" x14ac:dyDescent="0.2">
      <c r="T41236" s="11"/>
      <c r="U41236" s="11"/>
    </row>
    <row r="41237" spans="20:21" x14ac:dyDescent="0.2">
      <c r="T41237" s="11"/>
      <c r="U41237" s="11"/>
    </row>
    <row r="41238" spans="20:21" x14ac:dyDescent="0.2">
      <c r="T41238" s="11"/>
      <c r="U41238" s="11"/>
    </row>
    <row r="41239" spans="20:21" x14ac:dyDescent="0.2">
      <c r="T41239" s="11"/>
      <c r="U41239" s="11"/>
    </row>
    <row r="41240" spans="20:21" x14ac:dyDescent="0.2">
      <c r="T41240" s="11"/>
      <c r="U41240" s="11"/>
    </row>
    <row r="41241" spans="20:21" x14ac:dyDescent="0.2">
      <c r="T41241" s="11"/>
      <c r="U41241" s="11"/>
    </row>
    <row r="41242" spans="20:21" x14ac:dyDescent="0.2">
      <c r="T41242" s="11"/>
      <c r="U41242" s="11"/>
    </row>
    <row r="41243" spans="20:21" x14ac:dyDescent="0.2">
      <c r="T41243" s="11"/>
      <c r="U41243" s="11"/>
    </row>
    <row r="41244" spans="20:21" x14ac:dyDescent="0.2">
      <c r="T41244" s="11"/>
      <c r="U41244" s="11"/>
    </row>
    <row r="41245" spans="20:21" x14ac:dyDescent="0.2">
      <c r="T41245" s="11"/>
      <c r="U41245" s="11"/>
    </row>
    <row r="41246" spans="20:21" x14ac:dyDescent="0.2">
      <c r="T41246" s="11"/>
      <c r="U41246" s="11"/>
    </row>
    <row r="41247" spans="20:21" x14ac:dyDescent="0.2">
      <c r="T41247" s="11"/>
      <c r="U41247" s="11"/>
    </row>
    <row r="41248" spans="20:21" x14ac:dyDescent="0.2">
      <c r="T41248" s="11"/>
      <c r="U41248" s="11"/>
    </row>
    <row r="41249" spans="20:21" x14ac:dyDescent="0.2">
      <c r="T41249" s="11"/>
      <c r="U41249" s="11"/>
    </row>
    <row r="41250" spans="20:21" x14ac:dyDescent="0.2">
      <c r="T41250" s="11"/>
      <c r="U41250" s="11"/>
    </row>
    <row r="41251" spans="20:21" x14ac:dyDescent="0.2">
      <c r="T41251" s="11"/>
      <c r="U41251" s="11"/>
    </row>
    <row r="41252" spans="20:21" x14ac:dyDescent="0.2">
      <c r="T41252" s="11"/>
      <c r="U41252" s="11"/>
    </row>
    <row r="41253" spans="20:21" x14ac:dyDescent="0.2">
      <c r="T41253" s="11"/>
      <c r="U41253" s="11"/>
    </row>
    <row r="41254" spans="20:21" x14ac:dyDescent="0.2">
      <c r="T41254" s="11"/>
      <c r="U41254" s="11"/>
    </row>
    <row r="41255" spans="20:21" x14ac:dyDescent="0.2">
      <c r="T41255" s="11"/>
      <c r="U41255" s="11"/>
    </row>
    <row r="41256" spans="20:21" x14ac:dyDescent="0.2">
      <c r="T41256" s="11"/>
      <c r="U41256" s="11"/>
    </row>
    <row r="41257" spans="20:21" x14ac:dyDescent="0.2">
      <c r="T41257" s="11"/>
      <c r="U41257" s="11"/>
    </row>
    <row r="41258" spans="20:21" x14ac:dyDescent="0.2">
      <c r="T41258" s="11"/>
      <c r="U41258" s="11"/>
    </row>
    <row r="41259" spans="20:21" x14ac:dyDescent="0.2">
      <c r="T41259" s="11"/>
      <c r="U41259" s="11"/>
    </row>
    <row r="41260" spans="20:21" x14ac:dyDescent="0.2">
      <c r="T41260" s="11"/>
      <c r="U41260" s="11"/>
    </row>
    <row r="41261" spans="20:21" x14ac:dyDescent="0.2">
      <c r="T41261" s="11"/>
      <c r="U41261" s="11"/>
    </row>
    <row r="41262" spans="20:21" x14ac:dyDescent="0.2">
      <c r="T41262" s="11"/>
      <c r="U41262" s="11"/>
    </row>
    <row r="41263" spans="20:21" x14ac:dyDescent="0.2">
      <c r="T41263" s="11"/>
      <c r="U41263" s="11"/>
    </row>
    <row r="41264" spans="20:21" x14ac:dyDescent="0.2">
      <c r="T41264" s="11"/>
      <c r="U41264" s="11"/>
    </row>
    <row r="41265" spans="20:21" x14ac:dyDescent="0.2">
      <c r="T41265" s="11"/>
      <c r="U41265" s="11"/>
    </row>
    <row r="41266" spans="20:21" x14ac:dyDescent="0.2">
      <c r="T41266" s="11"/>
      <c r="U41266" s="11"/>
    </row>
    <row r="41267" spans="20:21" x14ac:dyDescent="0.2">
      <c r="T41267" s="11"/>
      <c r="U41267" s="11"/>
    </row>
    <row r="41268" spans="20:21" x14ac:dyDescent="0.2">
      <c r="T41268" s="11"/>
      <c r="U41268" s="11"/>
    </row>
    <row r="41269" spans="20:21" x14ac:dyDescent="0.2">
      <c r="T41269" s="11"/>
      <c r="U41269" s="11"/>
    </row>
    <row r="41270" spans="20:21" x14ac:dyDescent="0.2">
      <c r="T41270" s="11"/>
      <c r="U41270" s="11"/>
    </row>
    <row r="41271" spans="20:21" x14ac:dyDescent="0.2">
      <c r="T41271" s="11"/>
      <c r="U41271" s="11"/>
    </row>
    <row r="41272" spans="20:21" x14ac:dyDescent="0.2">
      <c r="T41272" s="11"/>
      <c r="U41272" s="11"/>
    </row>
    <row r="41273" spans="20:21" x14ac:dyDescent="0.2">
      <c r="T41273" s="11"/>
      <c r="U41273" s="11"/>
    </row>
    <row r="41274" spans="20:21" x14ac:dyDescent="0.2">
      <c r="T41274" s="11"/>
      <c r="U41274" s="11"/>
    </row>
    <row r="41275" spans="20:21" x14ac:dyDescent="0.2">
      <c r="T41275" s="11"/>
      <c r="U41275" s="11"/>
    </row>
    <row r="41276" spans="20:21" x14ac:dyDescent="0.2">
      <c r="T41276" s="11"/>
      <c r="U41276" s="11"/>
    </row>
    <row r="41277" spans="20:21" x14ac:dyDescent="0.2">
      <c r="T41277" s="11"/>
      <c r="U41277" s="11"/>
    </row>
    <row r="41278" spans="20:21" x14ac:dyDescent="0.2">
      <c r="T41278" s="11"/>
      <c r="U41278" s="11"/>
    </row>
    <row r="41279" spans="20:21" x14ac:dyDescent="0.2">
      <c r="T41279" s="11"/>
      <c r="U41279" s="11"/>
    </row>
    <row r="41280" spans="20:21" x14ac:dyDescent="0.2">
      <c r="T41280" s="11"/>
      <c r="U41280" s="11"/>
    </row>
    <row r="41281" spans="20:21" x14ac:dyDescent="0.2">
      <c r="T41281" s="11"/>
      <c r="U41281" s="11"/>
    </row>
    <row r="41282" spans="20:21" x14ac:dyDescent="0.2">
      <c r="T41282" s="11"/>
      <c r="U41282" s="11"/>
    </row>
    <row r="41283" spans="20:21" x14ac:dyDescent="0.2">
      <c r="T41283" s="11"/>
      <c r="U41283" s="11"/>
    </row>
    <row r="41284" spans="20:21" x14ac:dyDescent="0.2">
      <c r="T41284" s="11"/>
      <c r="U41284" s="11"/>
    </row>
    <row r="41285" spans="20:21" x14ac:dyDescent="0.2">
      <c r="T41285" s="11"/>
      <c r="U41285" s="11"/>
    </row>
    <row r="41286" spans="20:21" x14ac:dyDescent="0.2">
      <c r="T41286" s="11"/>
      <c r="U41286" s="11"/>
    </row>
    <row r="41287" spans="20:21" x14ac:dyDescent="0.2">
      <c r="T41287" s="11"/>
      <c r="U41287" s="11"/>
    </row>
    <row r="41288" spans="20:21" x14ac:dyDescent="0.2">
      <c r="T41288" s="11"/>
      <c r="U41288" s="11"/>
    </row>
    <row r="41289" spans="20:21" x14ac:dyDescent="0.2">
      <c r="T41289" s="11"/>
      <c r="U41289" s="11"/>
    </row>
    <row r="41290" spans="20:21" x14ac:dyDescent="0.2">
      <c r="T41290" s="11"/>
      <c r="U41290" s="11"/>
    </row>
    <row r="41291" spans="20:21" x14ac:dyDescent="0.2">
      <c r="T41291" s="11"/>
      <c r="U41291" s="11"/>
    </row>
    <row r="41292" spans="20:21" x14ac:dyDescent="0.2">
      <c r="T41292" s="11"/>
      <c r="U41292" s="11"/>
    </row>
    <row r="41293" spans="20:21" x14ac:dyDescent="0.2">
      <c r="T41293" s="11"/>
      <c r="U41293" s="11"/>
    </row>
    <row r="41294" spans="20:21" x14ac:dyDescent="0.2">
      <c r="T41294" s="11"/>
      <c r="U41294" s="11"/>
    </row>
    <row r="41295" spans="20:21" x14ac:dyDescent="0.2">
      <c r="T41295" s="11"/>
      <c r="U41295" s="11"/>
    </row>
    <row r="41296" spans="20:21" x14ac:dyDescent="0.2">
      <c r="T41296" s="11"/>
      <c r="U41296" s="11"/>
    </row>
    <row r="41297" spans="20:21" x14ac:dyDescent="0.2">
      <c r="T41297" s="11"/>
      <c r="U41297" s="11"/>
    </row>
    <row r="41298" spans="20:21" x14ac:dyDescent="0.2">
      <c r="T41298" s="11"/>
      <c r="U41298" s="11"/>
    </row>
    <row r="41299" spans="20:21" x14ac:dyDescent="0.2">
      <c r="T41299" s="11"/>
      <c r="U41299" s="11"/>
    </row>
    <row r="41300" spans="20:21" x14ac:dyDescent="0.2">
      <c r="T41300" s="11"/>
      <c r="U41300" s="11"/>
    </row>
    <row r="41301" spans="20:21" x14ac:dyDescent="0.2">
      <c r="T41301" s="11"/>
      <c r="U41301" s="11"/>
    </row>
    <row r="41302" spans="20:21" x14ac:dyDescent="0.2">
      <c r="T41302" s="11"/>
      <c r="U41302" s="11"/>
    </row>
    <row r="41303" spans="20:21" x14ac:dyDescent="0.2">
      <c r="T41303" s="11"/>
      <c r="U41303" s="11"/>
    </row>
    <row r="41304" spans="20:21" x14ac:dyDescent="0.2">
      <c r="T41304" s="11"/>
      <c r="U41304" s="11"/>
    </row>
    <row r="41305" spans="20:21" x14ac:dyDescent="0.2">
      <c r="T41305" s="11"/>
      <c r="U41305" s="11"/>
    </row>
    <row r="41306" spans="20:21" x14ac:dyDescent="0.2">
      <c r="T41306" s="11"/>
      <c r="U41306" s="11"/>
    </row>
    <row r="41307" spans="20:21" x14ac:dyDescent="0.2">
      <c r="T41307" s="11"/>
      <c r="U41307" s="11"/>
    </row>
    <row r="41308" spans="20:21" x14ac:dyDescent="0.2">
      <c r="T41308" s="11"/>
      <c r="U41308" s="11"/>
    </row>
    <row r="41309" spans="20:21" x14ac:dyDescent="0.2">
      <c r="T41309" s="11"/>
      <c r="U41309" s="11"/>
    </row>
    <row r="41310" spans="20:21" x14ac:dyDescent="0.2">
      <c r="T41310" s="11"/>
      <c r="U41310" s="11"/>
    </row>
    <row r="41311" spans="20:21" x14ac:dyDescent="0.2">
      <c r="T41311" s="11"/>
      <c r="U41311" s="11"/>
    </row>
    <row r="41312" spans="20:21" x14ac:dyDescent="0.2">
      <c r="T41312" s="11"/>
      <c r="U41312" s="11"/>
    </row>
    <row r="41313" spans="20:21" x14ac:dyDescent="0.2">
      <c r="T41313" s="11"/>
      <c r="U41313" s="11"/>
    </row>
    <row r="41314" spans="20:21" x14ac:dyDescent="0.2">
      <c r="T41314" s="11"/>
      <c r="U41314" s="11"/>
    </row>
    <row r="41315" spans="20:21" x14ac:dyDescent="0.2">
      <c r="T41315" s="11"/>
      <c r="U41315" s="11"/>
    </row>
    <row r="41316" spans="20:21" x14ac:dyDescent="0.2">
      <c r="T41316" s="11"/>
      <c r="U41316" s="11"/>
    </row>
    <row r="41317" spans="20:21" x14ac:dyDescent="0.2">
      <c r="T41317" s="11"/>
      <c r="U41317" s="11"/>
    </row>
    <row r="41318" spans="20:21" x14ac:dyDescent="0.2">
      <c r="T41318" s="11"/>
      <c r="U41318" s="11"/>
    </row>
    <row r="41319" spans="20:21" x14ac:dyDescent="0.2">
      <c r="T41319" s="11"/>
      <c r="U41319" s="11"/>
    </row>
    <row r="41320" spans="20:21" x14ac:dyDescent="0.2">
      <c r="T41320" s="11"/>
      <c r="U41320" s="11"/>
    </row>
    <row r="41321" spans="20:21" x14ac:dyDescent="0.2">
      <c r="T41321" s="11"/>
      <c r="U41321" s="11"/>
    </row>
    <row r="41322" spans="20:21" x14ac:dyDescent="0.2">
      <c r="T41322" s="11"/>
      <c r="U41322" s="11"/>
    </row>
    <row r="41323" spans="20:21" x14ac:dyDescent="0.2">
      <c r="T41323" s="11"/>
      <c r="U41323" s="11"/>
    </row>
    <row r="41324" spans="20:21" x14ac:dyDescent="0.2">
      <c r="T41324" s="11"/>
      <c r="U41324" s="11"/>
    </row>
    <row r="41325" spans="20:21" x14ac:dyDescent="0.2">
      <c r="T41325" s="11"/>
      <c r="U41325" s="11"/>
    </row>
    <row r="41326" spans="20:21" x14ac:dyDescent="0.2">
      <c r="T41326" s="11"/>
      <c r="U41326" s="11"/>
    </row>
    <row r="41327" spans="20:21" x14ac:dyDescent="0.2">
      <c r="T41327" s="11"/>
      <c r="U41327" s="11"/>
    </row>
    <row r="41328" spans="20:21" x14ac:dyDescent="0.2">
      <c r="T41328" s="11"/>
      <c r="U41328" s="11"/>
    </row>
    <row r="41329" spans="20:21" x14ac:dyDescent="0.2">
      <c r="T41329" s="11"/>
      <c r="U41329" s="11"/>
    </row>
    <row r="41330" spans="20:21" x14ac:dyDescent="0.2">
      <c r="T41330" s="11"/>
      <c r="U41330" s="11"/>
    </row>
    <row r="41331" spans="20:21" x14ac:dyDescent="0.2">
      <c r="T41331" s="11"/>
      <c r="U41331" s="11"/>
    </row>
    <row r="41332" spans="20:21" x14ac:dyDescent="0.2">
      <c r="T41332" s="11"/>
      <c r="U41332" s="11"/>
    </row>
    <row r="41333" spans="20:21" x14ac:dyDescent="0.2">
      <c r="T41333" s="11"/>
      <c r="U41333" s="11"/>
    </row>
    <row r="41334" spans="20:21" x14ac:dyDescent="0.2">
      <c r="T41334" s="11"/>
      <c r="U41334" s="11"/>
    </row>
    <row r="41335" spans="20:21" x14ac:dyDescent="0.2">
      <c r="T41335" s="11"/>
      <c r="U41335" s="11"/>
    </row>
    <row r="41336" spans="20:21" x14ac:dyDescent="0.2">
      <c r="T41336" s="11"/>
      <c r="U41336" s="11"/>
    </row>
    <row r="41337" spans="20:21" x14ac:dyDescent="0.2">
      <c r="T41337" s="11"/>
      <c r="U41337" s="11"/>
    </row>
    <row r="41338" spans="20:21" x14ac:dyDescent="0.2">
      <c r="T41338" s="11"/>
      <c r="U41338" s="11"/>
    </row>
    <row r="41339" spans="20:21" x14ac:dyDescent="0.2">
      <c r="T41339" s="11"/>
      <c r="U41339" s="11"/>
    </row>
    <row r="41340" spans="20:21" x14ac:dyDescent="0.2">
      <c r="T41340" s="11"/>
      <c r="U41340" s="11"/>
    </row>
    <row r="41341" spans="20:21" x14ac:dyDescent="0.2">
      <c r="T41341" s="11"/>
      <c r="U41341" s="11"/>
    </row>
    <row r="41342" spans="20:21" x14ac:dyDescent="0.2">
      <c r="T41342" s="11"/>
      <c r="U41342" s="11"/>
    </row>
    <row r="41343" spans="20:21" x14ac:dyDescent="0.2">
      <c r="T41343" s="11"/>
      <c r="U41343" s="11"/>
    </row>
    <row r="41344" spans="20:21" x14ac:dyDescent="0.2">
      <c r="T41344" s="11"/>
      <c r="U41344" s="11"/>
    </row>
    <row r="41345" spans="20:21" x14ac:dyDescent="0.2">
      <c r="T41345" s="11"/>
      <c r="U41345" s="11"/>
    </row>
    <row r="41346" spans="20:21" x14ac:dyDescent="0.2">
      <c r="T41346" s="11"/>
      <c r="U41346" s="11"/>
    </row>
    <row r="41347" spans="20:21" x14ac:dyDescent="0.2">
      <c r="T41347" s="11"/>
      <c r="U41347" s="11"/>
    </row>
    <row r="41348" spans="20:21" x14ac:dyDescent="0.2">
      <c r="T41348" s="11"/>
      <c r="U41348" s="11"/>
    </row>
    <row r="41349" spans="20:21" x14ac:dyDescent="0.2">
      <c r="T41349" s="11"/>
      <c r="U41349" s="11"/>
    </row>
    <row r="41350" spans="20:21" x14ac:dyDescent="0.2">
      <c r="T41350" s="11"/>
      <c r="U41350" s="11"/>
    </row>
    <row r="41351" spans="20:21" x14ac:dyDescent="0.2">
      <c r="T41351" s="11"/>
      <c r="U41351" s="11"/>
    </row>
    <row r="41352" spans="20:21" x14ac:dyDescent="0.2">
      <c r="T41352" s="11"/>
      <c r="U41352" s="11"/>
    </row>
    <row r="41353" spans="20:21" x14ac:dyDescent="0.2">
      <c r="T41353" s="11"/>
      <c r="U41353" s="11"/>
    </row>
    <row r="41354" spans="20:21" x14ac:dyDescent="0.2">
      <c r="T41354" s="11"/>
      <c r="U41354" s="11"/>
    </row>
    <row r="41355" spans="20:21" x14ac:dyDescent="0.2">
      <c r="T41355" s="11"/>
      <c r="U41355" s="11"/>
    </row>
    <row r="41356" spans="20:21" x14ac:dyDescent="0.2">
      <c r="T41356" s="11"/>
      <c r="U41356" s="11"/>
    </row>
    <row r="41357" spans="20:21" x14ac:dyDescent="0.2">
      <c r="T41357" s="11"/>
      <c r="U41357" s="11"/>
    </row>
    <row r="41358" spans="20:21" x14ac:dyDescent="0.2">
      <c r="T41358" s="11"/>
      <c r="U41358" s="11"/>
    </row>
    <row r="41359" spans="20:21" x14ac:dyDescent="0.2">
      <c r="T41359" s="11"/>
      <c r="U41359" s="11"/>
    </row>
    <row r="41360" spans="20:21" x14ac:dyDescent="0.2">
      <c r="T41360" s="11"/>
      <c r="U41360" s="11"/>
    </row>
    <row r="41361" spans="20:21" x14ac:dyDescent="0.2">
      <c r="T41361" s="11"/>
      <c r="U41361" s="11"/>
    </row>
    <row r="41362" spans="20:21" x14ac:dyDescent="0.2">
      <c r="T41362" s="11"/>
      <c r="U41362" s="11"/>
    </row>
    <row r="41363" spans="20:21" x14ac:dyDescent="0.2">
      <c r="T41363" s="11"/>
      <c r="U41363" s="11"/>
    </row>
    <row r="41364" spans="20:21" x14ac:dyDescent="0.2">
      <c r="T41364" s="11"/>
      <c r="U41364" s="11"/>
    </row>
    <row r="41365" spans="20:21" x14ac:dyDescent="0.2">
      <c r="T41365" s="11"/>
      <c r="U41365" s="11"/>
    </row>
    <row r="41366" spans="20:21" x14ac:dyDescent="0.2">
      <c r="T41366" s="11"/>
      <c r="U41366" s="11"/>
    </row>
    <row r="41367" spans="20:21" x14ac:dyDescent="0.2">
      <c r="T41367" s="11"/>
      <c r="U41367" s="11"/>
    </row>
    <row r="41368" spans="20:21" x14ac:dyDescent="0.2">
      <c r="T41368" s="11"/>
      <c r="U41368" s="11"/>
    </row>
    <row r="41369" spans="20:21" x14ac:dyDescent="0.2">
      <c r="T41369" s="11"/>
      <c r="U41369" s="11"/>
    </row>
    <row r="41370" spans="20:21" x14ac:dyDescent="0.2">
      <c r="T41370" s="11"/>
      <c r="U41370" s="11"/>
    </row>
    <row r="41371" spans="20:21" x14ac:dyDescent="0.2">
      <c r="T41371" s="11"/>
      <c r="U41371" s="11"/>
    </row>
    <row r="41372" spans="20:21" x14ac:dyDescent="0.2">
      <c r="T41372" s="11"/>
      <c r="U41372" s="11"/>
    </row>
    <row r="41373" spans="20:21" x14ac:dyDescent="0.2">
      <c r="T41373" s="11"/>
      <c r="U41373" s="11"/>
    </row>
    <row r="41374" spans="20:21" x14ac:dyDescent="0.2">
      <c r="T41374" s="11"/>
      <c r="U41374" s="11"/>
    </row>
    <row r="41375" spans="20:21" x14ac:dyDescent="0.2">
      <c r="T41375" s="11"/>
      <c r="U41375" s="11"/>
    </row>
    <row r="41376" spans="20:21" x14ac:dyDescent="0.2">
      <c r="T41376" s="11"/>
      <c r="U41376" s="11"/>
    </row>
    <row r="41377" spans="20:21" x14ac:dyDescent="0.2">
      <c r="T41377" s="11"/>
      <c r="U41377" s="11"/>
    </row>
    <row r="41378" spans="20:21" x14ac:dyDescent="0.2">
      <c r="T41378" s="11"/>
      <c r="U41378" s="11"/>
    </row>
    <row r="41379" spans="20:21" x14ac:dyDescent="0.2">
      <c r="T41379" s="11"/>
      <c r="U41379" s="11"/>
    </row>
    <row r="41380" spans="20:21" x14ac:dyDescent="0.2">
      <c r="T41380" s="11"/>
      <c r="U41380" s="11"/>
    </row>
    <row r="41381" spans="20:21" x14ac:dyDescent="0.2">
      <c r="T41381" s="11"/>
      <c r="U41381" s="11"/>
    </row>
    <row r="41382" spans="20:21" x14ac:dyDescent="0.2">
      <c r="T41382" s="11"/>
      <c r="U41382" s="11"/>
    </row>
    <row r="41383" spans="20:21" x14ac:dyDescent="0.2">
      <c r="T41383" s="11"/>
      <c r="U41383" s="11"/>
    </row>
    <row r="41384" spans="20:21" x14ac:dyDescent="0.2">
      <c r="T41384" s="11"/>
      <c r="U41384" s="11"/>
    </row>
    <row r="41385" spans="20:21" x14ac:dyDescent="0.2">
      <c r="T41385" s="11"/>
      <c r="U41385" s="11"/>
    </row>
    <row r="41386" spans="20:21" x14ac:dyDescent="0.2">
      <c r="T41386" s="11"/>
      <c r="U41386" s="11"/>
    </row>
    <row r="41387" spans="20:21" x14ac:dyDescent="0.2">
      <c r="T41387" s="11"/>
      <c r="U41387" s="11"/>
    </row>
    <row r="41388" spans="20:21" x14ac:dyDescent="0.2">
      <c r="T41388" s="11"/>
      <c r="U41388" s="11"/>
    </row>
    <row r="41389" spans="20:21" x14ac:dyDescent="0.2">
      <c r="T41389" s="11"/>
      <c r="U41389" s="11"/>
    </row>
    <row r="41390" spans="20:21" x14ac:dyDescent="0.2">
      <c r="T41390" s="11"/>
      <c r="U41390" s="11"/>
    </row>
    <row r="41391" spans="20:21" x14ac:dyDescent="0.2">
      <c r="T41391" s="11"/>
      <c r="U41391" s="11"/>
    </row>
    <row r="41392" spans="20:21" x14ac:dyDescent="0.2">
      <c r="T41392" s="11"/>
      <c r="U41392" s="11"/>
    </row>
    <row r="41393" spans="20:21" x14ac:dyDescent="0.2">
      <c r="T41393" s="11"/>
      <c r="U41393" s="11"/>
    </row>
    <row r="41394" spans="20:21" x14ac:dyDescent="0.2">
      <c r="T41394" s="11"/>
      <c r="U41394" s="11"/>
    </row>
    <row r="41395" spans="20:21" x14ac:dyDescent="0.2">
      <c r="T41395" s="11"/>
      <c r="U41395" s="11"/>
    </row>
    <row r="41396" spans="20:21" x14ac:dyDescent="0.2">
      <c r="T41396" s="11"/>
      <c r="U41396" s="11"/>
    </row>
    <row r="41397" spans="20:21" x14ac:dyDescent="0.2">
      <c r="T41397" s="11"/>
      <c r="U41397" s="11"/>
    </row>
    <row r="41398" spans="20:21" x14ac:dyDescent="0.2">
      <c r="T41398" s="11"/>
      <c r="U41398" s="11"/>
    </row>
    <row r="41399" spans="20:21" x14ac:dyDescent="0.2">
      <c r="T41399" s="11"/>
      <c r="U41399" s="11"/>
    </row>
    <row r="41400" spans="20:21" x14ac:dyDescent="0.2">
      <c r="T41400" s="11"/>
      <c r="U41400" s="11"/>
    </row>
    <row r="41401" spans="20:21" x14ac:dyDescent="0.2">
      <c r="T41401" s="11"/>
      <c r="U41401" s="11"/>
    </row>
    <row r="41402" spans="20:21" x14ac:dyDescent="0.2">
      <c r="T41402" s="11"/>
      <c r="U41402" s="11"/>
    </row>
    <row r="41403" spans="20:21" x14ac:dyDescent="0.2">
      <c r="T41403" s="11"/>
      <c r="U41403" s="11"/>
    </row>
    <row r="41404" spans="20:21" x14ac:dyDescent="0.2">
      <c r="T41404" s="11"/>
      <c r="U41404" s="11"/>
    </row>
    <row r="41405" spans="20:21" x14ac:dyDescent="0.2">
      <c r="T41405" s="11"/>
      <c r="U41405" s="11"/>
    </row>
    <row r="41406" spans="20:21" x14ac:dyDescent="0.2">
      <c r="T41406" s="11"/>
      <c r="U41406" s="11"/>
    </row>
    <row r="41407" spans="20:21" x14ac:dyDescent="0.2">
      <c r="T41407" s="11"/>
      <c r="U41407" s="11"/>
    </row>
    <row r="41408" spans="20:21" x14ac:dyDescent="0.2">
      <c r="T41408" s="11"/>
      <c r="U41408" s="11"/>
    </row>
    <row r="41409" spans="20:21" x14ac:dyDescent="0.2">
      <c r="T41409" s="11"/>
      <c r="U41409" s="11"/>
    </row>
    <row r="41410" spans="20:21" x14ac:dyDescent="0.2">
      <c r="T41410" s="11"/>
      <c r="U41410" s="11"/>
    </row>
    <row r="41411" spans="20:21" x14ac:dyDescent="0.2">
      <c r="T41411" s="11"/>
      <c r="U41411" s="11"/>
    </row>
    <row r="41412" spans="20:21" x14ac:dyDescent="0.2">
      <c r="T41412" s="11"/>
      <c r="U41412" s="11"/>
    </row>
    <row r="41413" spans="20:21" x14ac:dyDescent="0.2">
      <c r="T41413" s="11"/>
      <c r="U41413" s="11"/>
    </row>
    <row r="41414" spans="20:21" x14ac:dyDescent="0.2">
      <c r="T41414" s="11"/>
      <c r="U41414" s="11"/>
    </row>
    <row r="41415" spans="20:21" x14ac:dyDescent="0.2">
      <c r="T41415" s="11"/>
      <c r="U41415" s="11"/>
    </row>
    <row r="41416" spans="20:21" x14ac:dyDescent="0.2">
      <c r="T41416" s="11"/>
      <c r="U41416" s="11"/>
    </row>
    <row r="41417" spans="20:21" x14ac:dyDescent="0.2">
      <c r="T41417" s="11"/>
      <c r="U41417" s="11"/>
    </row>
    <row r="41418" spans="20:21" x14ac:dyDescent="0.2">
      <c r="T41418" s="11"/>
      <c r="U41418" s="11"/>
    </row>
    <row r="41419" spans="20:21" x14ac:dyDescent="0.2">
      <c r="T41419" s="11"/>
      <c r="U41419" s="11"/>
    </row>
    <row r="41420" spans="20:21" x14ac:dyDescent="0.2">
      <c r="T41420" s="11"/>
      <c r="U41420" s="11"/>
    </row>
    <row r="41421" spans="20:21" x14ac:dyDescent="0.2">
      <c r="T41421" s="11"/>
      <c r="U41421" s="11"/>
    </row>
    <row r="41422" spans="20:21" x14ac:dyDescent="0.2">
      <c r="T41422" s="11"/>
      <c r="U41422" s="11"/>
    </row>
    <row r="41423" spans="20:21" x14ac:dyDescent="0.2">
      <c r="T41423" s="11"/>
      <c r="U41423" s="11"/>
    </row>
    <row r="41424" spans="20:21" x14ac:dyDescent="0.2">
      <c r="T41424" s="11"/>
      <c r="U41424" s="11"/>
    </row>
    <row r="41425" spans="20:21" x14ac:dyDescent="0.2">
      <c r="T41425" s="11"/>
      <c r="U41425" s="11"/>
    </row>
    <row r="41426" spans="20:21" x14ac:dyDescent="0.2">
      <c r="T41426" s="11"/>
      <c r="U41426" s="11"/>
    </row>
    <row r="41427" spans="20:21" x14ac:dyDescent="0.2">
      <c r="T41427" s="11"/>
      <c r="U41427" s="11"/>
    </row>
    <row r="41428" spans="20:21" x14ac:dyDescent="0.2">
      <c r="T41428" s="11"/>
      <c r="U41428" s="11"/>
    </row>
    <row r="41429" spans="20:21" x14ac:dyDescent="0.2">
      <c r="T41429" s="11"/>
      <c r="U41429" s="11"/>
    </row>
    <row r="41430" spans="20:21" x14ac:dyDescent="0.2">
      <c r="T41430" s="11"/>
      <c r="U41430" s="11"/>
    </row>
    <row r="41431" spans="20:21" x14ac:dyDescent="0.2">
      <c r="T41431" s="11"/>
      <c r="U41431" s="11"/>
    </row>
    <row r="41432" spans="20:21" x14ac:dyDescent="0.2">
      <c r="T41432" s="11"/>
      <c r="U41432" s="11"/>
    </row>
    <row r="41433" spans="20:21" x14ac:dyDescent="0.2">
      <c r="T41433" s="11"/>
      <c r="U41433" s="11"/>
    </row>
    <row r="41434" spans="20:21" x14ac:dyDescent="0.2">
      <c r="T41434" s="11"/>
      <c r="U41434" s="11"/>
    </row>
    <row r="41435" spans="20:21" x14ac:dyDescent="0.2">
      <c r="T41435" s="11"/>
      <c r="U41435" s="11"/>
    </row>
    <row r="41436" spans="20:21" x14ac:dyDescent="0.2">
      <c r="T41436" s="11"/>
      <c r="U41436" s="11"/>
    </row>
    <row r="41437" spans="20:21" x14ac:dyDescent="0.2">
      <c r="T41437" s="11"/>
      <c r="U41437" s="11"/>
    </row>
    <row r="41438" spans="20:21" x14ac:dyDescent="0.2">
      <c r="T41438" s="11"/>
      <c r="U41438" s="11"/>
    </row>
    <row r="41439" spans="20:21" x14ac:dyDescent="0.2">
      <c r="T41439" s="11"/>
      <c r="U41439" s="11"/>
    </row>
    <row r="41440" spans="20:21" x14ac:dyDescent="0.2">
      <c r="T41440" s="11"/>
      <c r="U41440" s="11"/>
    </row>
    <row r="41441" spans="20:21" x14ac:dyDescent="0.2">
      <c r="T41441" s="11"/>
      <c r="U41441" s="11"/>
    </row>
    <row r="41442" spans="20:21" x14ac:dyDescent="0.2">
      <c r="T41442" s="11"/>
      <c r="U41442" s="11"/>
    </row>
    <row r="41443" spans="20:21" x14ac:dyDescent="0.2">
      <c r="T41443" s="11"/>
      <c r="U41443" s="11"/>
    </row>
    <row r="41444" spans="20:21" x14ac:dyDescent="0.2">
      <c r="T41444" s="11"/>
      <c r="U41444" s="11"/>
    </row>
    <row r="41445" spans="20:21" x14ac:dyDescent="0.2">
      <c r="T41445" s="11"/>
      <c r="U41445" s="11"/>
    </row>
    <row r="41446" spans="20:21" x14ac:dyDescent="0.2">
      <c r="T41446" s="11"/>
      <c r="U41446" s="11"/>
    </row>
    <row r="41447" spans="20:21" x14ac:dyDescent="0.2">
      <c r="T41447" s="11"/>
      <c r="U41447" s="11"/>
    </row>
    <row r="41448" spans="20:21" x14ac:dyDescent="0.2">
      <c r="T41448" s="11"/>
      <c r="U41448" s="11"/>
    </row>
    <row r="41449" spans="20:21" x14ac:dyDescent="0.2">
      <c r="T41449" s="11"/>
      <c r="U41449" s="11"/>
    </row>
    <row r="41450" spans="20:21" x14ac:dyDescent="0.2">
      <c r="T41450" s="11"/>
      <c r="U41450" s="11"/>
    </row>
    <row r="41451" spans="20:21" x14ac:dyDescent="0.2">
      <c r="T41451" s="11"/>
      <c r="U41451" s="11"/>
    </row>
    <row r="41452" spans="20:21" x14ac:dyDescent="0.2">
      <c r="T41452" s="11"/>
      <c r="U41452" s="11"/>
    </row>
    <row r="41453" spans="20:21" x14ac:dyDescent="0.2">
      <c r="T41453" s="11"/>
      <c r="U41453" s="11"/>
    </row>
    <row r="41454" spans="20:21" x14ac:dyDescent="0.2">
      <c r="T41454" s="11"/>
      <c r="U41454" s="11"/>
    </row>
    <row r="41455" spans="20:21" x14ac:dyDescent="0.2">
      <c r="T41455" s="11"/>
      <c r="U41455" s="11"/>
    </row>
    <row r="41456" spans="20:21" x14ac:dyDescent="0.2">
      <c r="T41456" s="11"/>
      <c r="U41456" s="11"/>
    </row>
    <row r="41457" spans="20:21" x14ac:dyDescent="0.2">
      <c r="T41457" s="11"/>
      <c r="U41457" s="11"/>
    </row>
    <row r="41458" spans="20:21" x14ac:dyDescent="0.2">
      <c r="T41458" s="11"/>
      <c r="U41458" s="11"/>
    </row>
    <row r="41459" spans="20:21" x14ac:dyDescent="0.2">
      <c r="T41459" s="11"/>
      <c r="U41459" s="11"/>
    </row>
    <row r="41460" spans="20:21" x14ac:dyDescent="0.2">
      <c r="T41460" s="11"/>
      <c r="U41460" s="11"/>
    </row>
    <row r="41461" spans="20:21" x14ac:dyDescent="0.2">
      <c r="T41461" s="11"/>
      <c r="U41461" s="11"/>
    </row>
    <row r="41462" spans="20:21" x14ac:dyDescent="0.2">
      <c r="T41462" s="11"/>
      <c r="U41462" s="11"/>
    </row>
    <row r="41463" spans="20:21" x14ac:dyDescent="0.2">
      <c r="T41463" s="11"/>
      <c r="U41463" s="11"/>
    </row>
    <row r="41464" spans="20:21" x14ac:dyDescent="0.2">
      <c r="T41464" s="11"/>
      <c r="U41464" s="11"/>
    </row>
    <row r="41465" spans="20:21" x14ac:dyDescent="0.2">
      <c r="T41465" s="11"/>
      <c r="U41465" s="11"/>
    </row>
    <row r="41466" spans="20:21" x14ac:dyDescent="0.2">
      <c r="T41466" s="11"/>
      <c r="U41466" s="11"/>
    </row>
    <row r="41467" spans="20:21" x14ac:dyDescent="0.2">
      <c r="T41467" s="11"/>
      <c r="U41467" s="11"/>
    </row>
    <row r="41468" spans="20:21" x14ac:dyDescent="0.2">
      <c r="T41468" s="11"/>
      <c r="U41468" s="11"/>
    </row>
    <row r="41469" spans="20:21" x14ac:dyDescent="0.2">
      <c r="T41469" s="11"/>
      <c r="U41469" s="11"/>
    </row>
    <row r="41470" spans="20:21" x14ac:dyDescent="0.2">
      <c r="T41470" s="11"/>
      <c r="U41470" s="11"/>
    </row>
    <row r="41471" spans="20:21" x14ac:dyDescent="0.2">
      <c r="T41471" s="11"/>
      <c r="U41471" s="11"/>
    </row>
    <row r="41472" spans="20:21" x14ac:dyDescent="0.2">
      <c r="T41472" s="11"/>
      <c r="U41472" s="11"/>
    </row>
    <row r="41473" spans="20:21" x14ac:dyDescent="0.2">
      <c r="T41473" s="11"/>
      <c r="U41473" s="11"/>
    </row>
    <row r="41474" spans="20:21" x14ac:dyDescent="0.2">
      <c r="T41474" s="11"/>
      <c r="U41474" s="11"/>
    </row>
    <row r="41475" spans="20:21" x14ac:dyDescent="0.2">
      <c r="T41475" s="11"/>
      <c r="U41475" s="11"/>
    </row>
    <row r="41476" spans="20:21" x14ac:dyDescent="0.2">
      <c r="T41476" s="11"/>
      <c r="U41476" s="11"/>
    </row>
    <row r="41477" spans="20:21" x14ac:dyDescent="0.2">
      <c r="T41477" s="11"/>
      <c r="U41477" s="11"/>
    </row>
    <row r="41478" spans="20:21" x14ac:dyDescent="0.2">
      <c r="T41478" s="11"/>
      <c r="U41478" s="11"/>
    </row>
    <row r="41479" spans="20:21" x14ac:dyDescent="0.2">
      <c r="T41479" s="11"/>
      <c r="U41479" s="11"/>
    </row>
    <row r="41480" spans="20:21" x14ac:dyDescent="0.2">
      <c r="T41480" s="11"/>
      <c r="U41480" s="11"/>
    </row>
    <row r="41481" spans="20:21" x14ac:dyDescent="0.2">
      <c r="T41481" s="11"/>
      <c r="U41481" s="11"/>
    </row>
    <row r="41482" spans="20:21" x14ac:dyDescent="0.2">
      <c r="T41482" s="11"/>
      <c r="U41482" s="11"/>
    </row>
    <row r="41483" spans="20:21" x14ac:dyDescent="0.2">
      <c r="T41483" s="11"/>
      <c r="U41483" s="11"/>
    </row>
    <row r="41484" spans="20:21" x14ac:dyDescent="0.2">
      <c r="T41484" s="11"/>
      <c r="U41484" s="11"/>
    </row>
    <row r="41485" spans="20:21" x14ac:dyDescent="0.2">
      <c r="T41485" s="11"/>
      <c r="U41485" s="11"/>
    </row>
    <row r="41486" spans="20:21" x14ac:dyDescent="0.2">
      <c r="T41486" s="11"/>
      <c r="U41486" s="11"/>
    </row>
    <row r="41487" spans="20:21" x14ac:dyDescent="0.2">
      <c r="T41487" s="11"/>
      <c r="U41487" s="11"/>
    </row>
    <row r="41488" spans="20:21" x14ac:dyDescent="0.2">
      <c r="T41488" s="11"/>
      <c r="U41488" s="11"/>
    </row>
    <row r="41489" spans="20:21" x14ac:dyDescent="0.2">
      <c r="T41489" s="11"/>
      <c r="U41489" s="11"/>
    </row>
    <row r="41490" spans="20:21" x14ac:dyDescent="0.2">
      <c r="T41490" s="11"/>
      <c r="U41490" s="11"/>
    </row>
    <row r="41491" spans="20:21" x14ac:dyDescent="0.2">
      <c r="T41491" s="11"/>
      <c r="U41491" s="11"/>
    </row>
    <row r="41492" spans="20:21" x14ac:dyDescent="0.2">
      <c r="T41492" s="11"/>
      <c r="U41492" s="11"/>
    </row>
    <row r="41493" spans="20:21" x14ac:dyDescent="0.2">
      <c r="T41493" s="11"/>
      <c r="U41493" s="11"/>
    </row>
    <row r="41494" spans="20:21" x14ac:dyDescent="0.2">
      <c r="T41494" s="11"/>
      <c r="U41494" s="11"/>
    </row>
    <row r="41495" spans="20:21" x14ac:dyDescent="0.2">
      <c r="T41495" s="11"/>
      <c r="U41495" s="11"/>
    </row>
    <row r="41496" spans="20:21" x14ac:dyDescent="0.2">
      <c r="T41496" s="11"/>
      <c r="U41496" s="11"/>
    </row>
    <row r="41497" spans="20:21" x14ac:dyDescent="0.2">
      <c r="T41497" s="11"/>
      <c r="U41497" s="11"/>
    </row>
    <row r="41498" spans="20:21" x14ac:dyDescent="0.2">
      <c r="T41498" s="11"/>
      <c r="U41498" s="11"/>
    </row>
    <row r="41499" spans="20:21" x14ac:dyDescent="0.2">
      <c r="T41499" s="11"/>
      <c r="U41499" s="11"/>
    </row>
    <row r="41500" spans="20:21" x14ac:dyDescent="0.2">
      <c r="T41500" s="11"/>
      <c r="U41500" s="11"/>
    </row>
    <row r="41501" spans="20:21" x14ac:dyDescent="0.2">
      <c r="T41501" s="11"/>
      <c r="U41501" s="11"/>
    </row>
    <row r="41502" spans="20:21" x14ac:dyDescent="0.2">
      <c r="T41502" s="11"/>
      <c r="U41502" s="11"/>
    </row>
    <row r="41503" spans="20:21" x14ac:dyDescent="0.2">
      <c r="T41503" s="11"/>
      <c r="U41503" s="11"/>
    </row>
    <row r="41504" spans="20:21" x14ac:dyDescent="0.2">
      <c r="T41504" s="11"/>
      <c r="U41504" s="11"/>
    </row>
    <row r="41505" spans="20:21" x14ac:dyDescent="0.2">
      <c r="T41505" s="11"/>
      <c r="U41505" s="11"/>
    </row>
    <row r="41506" spans="20:21" x14ac:dyDescent="0.2">
      <c r="T41506" s="11"/>
      <c r="U41506" s="11"/>
    </row>
    <row r="41507" spans="20:21" x14ac:dyDescent="0.2">
      <c r="T41507" s="11"/>
      <c r="U41507" s="11"/>
    </row>
    <row r="41508" spans="20:21" x14ac:dyDescent="0.2">
      <c r="T41508" s="11"/>
      <c r="U41508" s="11"/>
    </row>
    <row r="41509" spans="20:21" x14ac:dyDescent="0.2">
      <c r="T41509" s="11"/>
      <c r="U41509" s="11"/>
    </row>
    <row r="41510" spans="20:21" x14ac:dyDescent="0.2">
      <c r="T41510" s="11"/>
      <c r="U41510" s="11"/>
    </row>
    <row r="41511" spans="20:21" x14ac:dyDescent="0.2">
      <c r="T41511" s="11"/>
      <c r="U41511" s="11"/>
    </row>
    <row r="41512" spans="20:21" x14ac:dyDescent="0.2">
      <c r="T41512" s="11"/>
      <c r="U41512" s="11"/>
    </row>
    <row r="41513" spans="20:21" x14ac:dyDescent="0.2">
      <c r="T41513" s="11"/>
      <c r="U41513" s="11"/>
    </row>
    <row r="41514" spans="20:21" x14ac:dyDescent="0.2">
      <c r="T41514" s="11"/>
      <c r="U41514" s="11"/>
    </row>
    <row r="41515" spans="20:21" x14ac:dyDescent="0.2">
      <c r="T41515" s="11"/>
      <c r="U41515" s="11"/>
    </row>
    <row r="41516" spans="20:21" x14ac:dyDescent="0.2">
      <c r="T41516" s="11"/>
      <c r="U41516" s="11"/>
    </row>
    <row r="41517" spans="20:21" x14ac:dyDescent="0.2">
      <c r="T41517" s="11"/>
      <c r="U41517" s="11"/>
    </row>
    <row r="41518" spans="20:21" x14ac:dyDescent="0.2">
      <c r="T41518" s="11"/>
      <c r="U41518" s="11"/>
    </row>
    <row r="41519" spans="20:21" x14ac:dyDescent="0.2">
      <c r="T41519" s="11"/>
      <c r="U41519" s="11"/>
    </row>
    <row r="41520" spans="20:21" x14ac:dyDescent="0.2">
      <c r="T41520" s="11"/>
      <c r="U41520" s="11"/>
    </row>
    <row r="41521" spans="20:21" x14ac:dyDescent="0.2">
      <c r="T41521" s="11"/>
      <c r="U41521" s="11"/>
    </row>
    <row r="41522" spans="20:21" x14ac:dyDescent="0.2">
      <c r="T41522" s="11"/>
      <c r="U41522" s="11"/>
    </row>
    <row r="41523" spans="20:21" x14ac:dyDescent="0.2">
      <c r="T41523" s="11"/>
      <c r="U41523" s="11"/>
    </row>
    <row r="41524" spans="20:21" x14ac:dyDescent="0.2">
      <c r="T41524" s="11"/>
      <c r="U41524" s="11"/>
    </row>
    <row r="41525" spans="20:21" x14ac:dyDescent="0.2">
      <c r="T41525" s="11"/>
      <c r="U41525" s="11"/>
    </row>
    <row r="41526" spans="20:21" x14ac:dyDescent="0.2">
      <c r="T41526" s="11"/>
      <c r="U41526" s="11"/>
    </row>
    <row r="41527" spans="20:21" x14ac:dyDescent="0.2">
      <c r="T41527" s="11"/>
      <c r="U41527" s="11"/>
    </row>
    <row r="41528" spans="20:21" x14ac:dyDescent="0.2">
      <c r="T41528" s="11"/>
      <c r="U41528" s="11"/>
    </row>
    <row r="41529" spans="20:21" x14ac:dyDescent="0.2">
      <c r="T41529" s="11"/>
      <c r="U41529" s="11"/>
    </row>
    <row r="41530" spans="20:21" x14ac:dyDescent="0.2">
      <c r="T41530" s="11"/>
      <c r="U41530" s="11"/>
    </row>
    <row r="41531" spans="20:21" x14ac:dyDescent="0.2">
      <c r="T41531" s="11"/>
      <c r="U41531" s="11"/>
    </row>
    <row r="41532" spans="20:21" x14ac:dyDescent="0.2">
      <c r="T41532" s="11"/>
      <c r="U41532" s="11"/>
    </row>
    <row r="41533" spans="20:21" x14ac:dyDescent="0.2">
      <c r="T41533" s="11"/>
      <c r="U41533" s="11"/>
    </row>
    <row r="41534" spans="20:21" x14ac:dyDescent="0.2">
      <c r="T41534" s="11"/>
      <c r="U41534" s="11"/>
    </row>
    <row r="41535" spans="20:21" x14ac:dyDescent="0.2">
      <c r="T41535" s="11"/>
      <c r="U41535" s="11"/>
    </row>
    <row r="41536" spans="20:21" x14ac:dyDescent="0.2">
      <c r="T41536" s="11"/>
      <c r="U41536" s="11"/>
    </row>
    <row r="41537" spans="20:21" x14ac:dyDescent="0.2">
      <c r="T41537" s="11"/>
      <c r="U41537" s="11"/>
    </row>
    <row r="41538" spans="20:21" x14ac:dyDescent="0.2">
      <c r="T41538" s="11"/>
      <c r="U41538" s="11"/>
    </row>
    <row r="41539" spans="20:21" x14ac:dyDescent="0.2">
      <c r="T41539" s="11"/>
      <c r="U41539" s="11"/>
    </row>
    <row r="41540" spans="20:21" x14ac:dyDescent="0.2">
      <c r="T41540" s="11"/>
      <c r="U41540" s="11"/>
    </row>
    <row r="41541" spans="20:21" x14ac:dyDescent="0.2">
      <c r="T41541" s="11"/>
      <c r="U41541" s="11"/>
    </row>
    <row r="41542" spans="20:21" x14ac:dyDescent="0.2">
      <c r="T41542" s="11"/>
      <c r="U41542" s="11"/>
    </row>
    <row r="41543" spans="20:21" x14ac:dyDescent="0.2">
      <c r="T41543" s="11"/>
      <c r="U41543" s="11"/>
    </row>
    <row r="41544" spans="20:21" x14ac:dyDescent="0.2">
      <c r="T41544" s="11"/>
      <c r="U41544" s="11"/>
    </row>
    <row r="41545" spans="20:21" x14ac:dyDescent="0.2">
      <c r="T41545" s="11"/>
      <c r="U41545" s="11"/>
    </row>
    <row r="41546" spans="20:21" x14ac:dyDescent="0.2">
      <c r="T41546" s="11"/>
      <c r="U41546" s="11"/>
    </row>
    <row r="41547" spans="20:21" x14ac:dyDescent="0.2">
      <c r="T41547" s="11"/>
      <c r="U41547" s="11"/>
    </row>
    <row r="41548" spans="20:21" x14ac:dyDescent="0.2">
      <c r="T41548" s="11"/>
      <c r="U41548" s="11"/>
    </row>
    <row r="41549" spans="20:21" x14ac:dyDescent="0.2">
      <c r="T41549" s="11"/>
      <c r="U41549" s="11"/>
    </row>
    <row r="41550" spans="20:21" x14ac:dyDescent="0.2">
      <c r="T41550" s="11"/>
      <c r="U41550" s="11"/>
    </row>
    <row r="41551" spans="20:21" x14ac:dyDescent="0.2">
      <c r="T41551" s="11"/>
      <c r="U41551" s="11"/>
    </row>
    <row r="41552" spans="20:21" x14ac:dyDescent="0.2">
      <c r="T41552" s="11"/>
      <c r="U41552" s="11"/>
    </row>
    <row r="41553" spans="20:21" x14ac:dyDescent="0.2">
      <c r="T41553" s="11"/>
      <c r="U41553" s="11"/>
    </row>
    <row r="41554" spans="20:21" x14ac:dyDescent="0.2">
      <c r="T41554" s="11"/>
      <c r="U41554" s="11"/>
    </row>
    <row r="41555" spans="20:21" x14ac:dyDescent="0.2">
      <c r="T41555" s="11"/>
      <c r="U41555" s="11"/>
    </row>
    <row r="41556" spans="20:21" x14ac:dyDescent="0.2">
      <c r="T41556" s="11"/>
      <c r="U41556" s="11"/>
    </row>
    <row r="41557" spans="20:21" x14ac:dyDescent="0.2">
      <c r="T41557" s="11"/>
      <c r="U41557" s="11"/>
    </row>
    <row r="41558" spans="20:21" x14ac:dyDescent="0.2">
      <c r="T41558" s="11"/>
      <c r="U41558" s="11"/>
    </row>
    <row r="41559" spans="20:21" x14ac:dyDescent="0.2">
      <c r="T41559" s="11"/>
      <c r="U41559" s="11"/>
    </row>
    <row r="41560" spans="20:21" x14ac:dyDescent="0.2">
      <c r="T41560" s="11"/>
      <c r="U41560" s="11"/>
    </row>
    <row r="41561" spans="20:21" x14ac:dyDescent="0.2">
      <c r="T41561" s="11"/>
      <c r="U41561" s="11"/>
    </row>
    <row r="41562" spans="20:21" x14ac:dyDescent="0.2">
      <c r="T41562" s="11"/>
      <c r="U41562" s="11"/>
    </row>
    <row r="41563" spans="20:21" x14ac:dyDescent="0.2">
      <c r="T41563" s="11"/>
      <c r="U41563" s="11"/>
    </row>
    <row r="41564" spans="20:21" x14ac:dyDescent="0.2">
      <c r="T41564" s="11"/>
      <c r="U41564" s="11"/>
    </row>
    <row r="41565" spans="20:21" x14ac:dyDescent="0.2">
      <c r="T41565" s="11"/>
      <c r="U41565" s="11"/>
    </row>
    <row r="41566" spans="20:21" x14ac:dyDescent="0.2">
      <c r="T41566" s="11"/>
      <c r="U41566" s="11"/>
    </row>
    <row r="41567" spans="20:21" x14ac:dyDescent="0.2">
      <c r="T41567" s="11"/>
      <c r="U41567" s="11"/>
    </row>
    <row r="41568" spans="20:21" x14ac:dyDescent="0.2">
      <c r="T41568" s="11"/>
      <c r="U41568" s="11"/>
    </row>
    <row r="41569" spans="20:21" x14ac:dyDescent="0.2">
      <c r="T41569" s="11"/>
      <c r="U41569" s="11"/>
    </row>
    <row r="41570" spans="20:21" x14ac:dyDescent="0.2">
      <c r="T41570" s="11"/>
      <c r="U41570" s="11"/>
    </row>
    <row r="41571" spans="20:21" x14ac:dyDescent="0.2">
      <c r="T41571" s="11"/>
      <c r="U41571" s="11"/>
    </row>
    <row r="41572" spans="20:21" x14ac:dyDescent="0.2">
      <c r="T41572" s="11"/>
      <c r="U41572" s="11"/>
    </row>
    <row r="41573" spans="20:21" x14ac:dyDescent="0.2">
      <c r="T41573" s="11"/>
      <c r="U41573" s="11"/>
    </row>
    <row r="41574" spans="20:21" x14ac:dyDescent="0.2">
      <c r="T41574" s="11"/>
      <c r="U41574" s="11"/>
    </row>
    <row r="41575" spans="20:21" x14ac:dyDescent="0.2">
      <c r="T41575" s="11"/>
      <c r="U41575" s="11"/>
    </row>
    <row r="41576" spans="20:21" x14ac:dyDescent="0.2">
      <c r="T41576" s="11"/>
      <c r="U41576" s="11"/>
    </row>
    <row r="41577" spans="20:21" x14ac:dyDescent="0.2">
      <c r="T41577" s="11"/>
      <c r="U41577" s="11"/>
    </row>
    <row r="41578" spans="20:21" x14ac:dyDescent="0.2">
      <c r="T41578" s="11"/>
      <c r="U41578" s="11"/>
    </row>
    <row r="41579" spans="20:21" x14ac:dyDescent="0.2">
      <c r="T41579" s="11"/>
      <c r="U41579" s="11"/>
    </row>
    <row r="41580" spans="20:21" x14ac:dyDescent="0.2">
      <c r="T41580" s="11"/>
      <c r="U41580" s="11"/>
    </row>
    <row r="41581" spans="20:21" x14ac:dyDescent="0.2">
      <c r="T41581" s="11"/>
      <c r="U41581" s="11"/>
    </row>
    <row r="41582" spans="20:21" x14ac:dyDescent="0.2">
      <c r="T41582" s="11"/>
      <c r="U41582" s="11"/>
    </row>
    <row r="41583" spans="20:21" x14ac:dyDescent="0.2">
      <c r="T41583" s="11"/>
      <c r="U41583" s="11"/>
    </row>
    <row r="41584" spans="20:21" x14ac:dyDescent="0.2">
      <c r="T41584" s="11"/>
      <c r="U41584" s="11"/>
    </row>
    <row r="41585" spans="20:21" x14ac:dyDescent="0.2">
      <c r="T41585" s="11"/>
      <c r="U41585" s="11"/>
    </row>
    <row r="41586" spans="20:21" x14ac:dyDescent="0.2">
      <c r="T41586" s="11"/>
      <c r="U41586" s="11"/>
    </row>
    <row r="41587" spans="20:21" x14ac:dyDescent="0.2">
      <c r="T41587" s="11"/>
      <c r="U41587" s="11"/>
    </row>
    <row r="41588" spans="20:21" x14ac:dyDescent="0.2">
      <c r="T41588" s="11"/>
      <c r="U41588" s="11"/>
    </row>
    <row r="41589" spans="20:21" x14ac:dyDescent="0.2">
      <c r="T41589" s="11"/>
      <c r="U41589" s="11"/>
    </row>
    <row r="41590" spans="20:21" x14ac:dyDescent="0.2">
      <c r="T41590" s="11"/>
      <c r="U41590" s="11"/>
    </row>
    <row r="41591" spans="20:21" x14ac:dyDescent="0.2">
      <c r="T41591" s="11"/>
      <c r="U41591" s="11"/>
    </row>
    <row r="41592" spans="20:21" x14ac:dyDescent="0.2">
      <c r="T41592" s="11"/>
      <c r="U41592" s="11"/>
    </row>
    <row r="41593" spans="20:21" x14ac:dyDescent="0.2">
      <c r="T41593" s="11"/>
      <c r="U41593" s="11"/>
    </row>
    <row r="41594" spans="20:21" x14ac:dyDescent="0.2">
      <c r="T41594" s="11"/>
      <c r="U41594" s="11"/>
    </row>
    <row r="41595" spans="20:21" x14ac:dyDescent="0.2">
      <c r="T41595" s="11"/>
      <c r="U41595" s="11"/>
    </row>
    <row r="41596" spans="20:21" x14ac:dyDescent="0.2">
      <c r="T41596" s="11"/>
      <c r="U41596" s="11"/>
    </row>
    <row r="41597" spans="20:21" x14ac:dyDescent="0.2">
      <c r="T41597" s="11"/>
      <c r="U41597" s="11"/>
    </row>
    <row r="41598" spans="20:21" x14ac:dyDescent="0.2">
      <c r="T41598" s="11"/>
      <c r="U41598" s="11"/>
    </row>
    <row r="41599" spans="20:21" x14ac:dyDescent="0.2">
      <c r="T41599" s="11"/>
      <c r="U41599" s="11"/>
    </row>
    <row r="41600" spans="20:21" x14ac:dyDescent="0.2">
      <c r="T41600" s="11"/>
      <c r="U41600" s="11"/>
    </row>
    <row r="41601" spans="20:21" x14ac:dyDescent="0.2">
      <c r="T41601" s="11"/>
      <c r="U41601" s="11"/>
    </row>
    <row r="41602" spans="20:21" x14ac:dyDescent="0.2">
      <c r="T41602" s="11"/>
      <c r="U41602" s="11"/>
    </row>
    <row r="41603" spans="20:21" x14ac:dyDescent="0.2">
      <c r="T41603" s="11"/>
      <c r="U41603" s="11"/>
    </row>
    <row r="41604" spans="20:21" x14ac:dyDescent="0.2">
      <c r="T41604" s="11"/>
      <c r="U41604" s="11"/>
    </row>
    <row r="41605" spans="20:21" x14ac:dyDescent="0.2">
      <c r="T41605" s="11"/>
      <c r="U41605" s="11"/>
    </row>
    <row r="41606" spans="20:21" x14ac:dyDescent="0.2">
      <c r="T41606" s="11"/>
      <c r="U41606" s="11"/>
    </row>
    <row r="41607" spans="20:21" x14ac:dyDescent="0.2">
      <c r="T41607" s="11"/>
      <c r="U41607" s="11"/>
    </row>
    <row r="41608" spans="20:21" x14ac:dyDescent="0.2">
      <c r="T41608" s="11"/>
      <c r="U41608" s="11"/>
    </row>
    <row r="41609" spans="20:21" x14ac:dyDescent="0.2">
      <c r="T41609" s="11"/>
      <c r="U41609" s="11"/>
    </row>
    <row r="41610" spans="20:21" x14ac:dyDescent="0.2">
      <c r="T41610" s="11"/>
      <c r="U41610" s="11"/>
    </row>
    <row r="41611" spans="20:21" x14ac:dyDescent="0.2">
      <c r="T41611" s="11"/>
      <c r="U41611" s="11"/>
    </row>
    <row r="41612" spans="20:21" x14ac:dyDescent="0.2">
      <c r="T41612" s="11"/>
      <c r="U41612" s="11"/>
    </row>
    <row r="41613" spans="20:21" x14ac:dyDescent="0.2">
      <c r="T41613" s="11"/>
      <c r="U41613" s="11"/>
    </row>
    <row r="41614" spans="20:21" x14ac:dyDescent="0.2">
      <c r="T41614" s="11"/>
      <c r="U41614" s="11"/>
    </row>
    <row r="41615" spans="20:21" x14ac:dyDescent="0.2">
      <c r="T41615" s="11"/>
      <c r="U41615" s="11"/>
    </row>
    <row r="41616" spans="20:21" x14ac:dyDescent="0.2">
      <c r="T41616" s="11"/>
      <c r="U41616" s="11"/>
    </row>
    <row r="41617" spans="20:21" x14ac:dyDescent="0.2">
      <c r="T41617" s="11"/>
      <c r="U41617" s="11"/>
    </row>
    <row r="41618" spans="20:21" x14ac:dyDescent="0.2">
      <c r="T41618" s="11"/>
      <c r="U41618" s="11"/>
    </row>
    <row r="41619" spans="20:21" x14ac:dyDescent="0.2">
      <c r="T41619" s="11"/>
      <c r="U41619" s="11"/>
    </row>
    <row r="41620" spans="20:21" x14ac:dyDescent="0.2">
      <c r="T41620" s="11"/>
      <c r="U41620" s="11"/>
    </row>
    <row r="41621" spans="20:21" x14ac:dyDescent="0.2">
      <c r="T41621" s="11"/>
      <c r="U41621" s="11"/>
    </row>
    <row r="41622" spans="20:21" x14ac:dyDescent="0.2">
      <c r="T41622" s="11"/>
      <c r="U41622" s="11"/>
    </row>
    <row r="41623" spans="20:21" x14ac:dyDescent="0.2">
      <c r="T41623" s="11"/>
      <c r="U41623" s="11"/>
    </row>
    <row r="41624" spans="20:21" x14ac:dyDescent="0.2">
      <c r="T41624" s="11"/>
      <c r="U41624" s="11"/>
    </row>
    <row r="41625" spans="20:21" x14ac:dyDescent="0.2">
      <c r="T41625" s="11"/>
      <c r="U41625" s="11"/>
    </row>
    <row r="41626" spans="20:21" x14ac:dyDescent="0.2">
      <c r="T41626" s="11"/>
      <c r="U41626" s="11"/>
    </row>
    <row r="41627" spans="20:21" x14ac:dyDescent="0.2">
      <c r="T41627" s="11"/>
      <c r="U41627" s="11"/>
    </row>
    <row r="41628" spans="20:21" x14ac:dyDescent="0.2">
      <c r="T41628" s="11"/>
      <c r="U41628" s="11"/>
    </row>
    <row r="41629" spans="20:21" x14ac:dyDescent="0.2">
      <c r="T41629" s="11"/>
      <c r="U41629" s="11"/>
    </row>
    <row r="41630" spans="20:21" x14ac:dyDescent="0.2">
      <c r="T41630" s="11"/>
      <c r="U41630" s="11"/>
    </row>
    <row r="41631" spans="20:21" x14ac:dyDescent="0.2">
      <c r="T41631" s="11"/>
      <c r="U41631" s="11"/>
    </row>
    <row r="41632" spans="20:21" x14ac:dyDescent="0.2">
      <c r="T41632" s="11"/>
      <c r="U41632" s="11"/>
    </row>
    <row r="41633" spans="20:21" x14ac:dyDescent="0.2">
      <c r="T41633" s="11"/>
      <c r="U41633" s="11"/>
    </row>
    <row r="41634" spans="20:21" x14ac:dyDescent="0.2">
      <c r="T41634" s="11"/>
      <c r="U41634" s="11"/>
    </row>
    <row r="41635" spans="20:21" x14ac:dyDescent="0.2">
      <c r="T41635" s="11"/>
      <c r="U41635" s="11"/>
    </row>
    <row r="41636" spans="20:21" x14ac:dyDescent="0.2">
      <c r="T41636" s="11"/>
      <c r="U41636" s="11"/>
    </row>
    <row r="41637" spans="20:21" x14ac:dyDescent="0.2">
      <c r="T41637" s="11"/>
      <c r="U41637" s="11"/>
    </row>
    <row r="41638" spans="20:21" x14ac:dyDescent="0.2">
      <c r="T41638" s="11"/>
      <c r="U41638" s="11"/>
    </row>
    <row r="41639" spans="20:21" x14ac:dyDescent="0.2">
      <c r="T41639" s="11"/>
      <c r="U41639" s="11"/>
    </row>
    <row r="41640" spans="20:21" x14ac:dyDescent="0.2">
      <c r="T41640" s="11"/>
      <c r="U41640" s="11"/>
    </row>
    <row r="41641" spans="20:21" x14ac:dyDescent="0.2">
      <c r="T41641" s="11"/>
      <c r="U41641" s="11"/>
    </row>
    <row r="41642" spans="20:21" x14ac:dyDescent="0.2">
      <c r="T41642" s="11"/>
      <c r="U41642" s="11"/>
    </row>
    <row r="41643" spans="20:21" x14ac:dyDescent="0.2">
      <c r="T41643" s="11"/>
      <c r="U41643" s="11"/>
    </row>
    <row r="41644" spans="20:21" x14ac:dyDescent="0.2">
      <c r="T41644" s="11"/>
      <c r="U41644" s="11"/>
    </row>
    <row r="41645" spans="20:21" x14ac:dyDescent="0.2">
      <c r="T41645" s="11"/>
      <c r="U41645" s="11"/>
    </row>
    <row r="41646" spans="20:21" x14ac:dyDescent="0.2">
      <c r="T41646" s="11"/>
      <c r="U41646" s="11"/>
    </row>
    <row r="41647" spans="20:21" x14ac:dyDescent="0.2">
      <c r="T41647" s="11"/>
      <c r="U41647" s="11"/>
    </row>
    <row r="41648" spans="20:21" x14ac:dyDescent="0.2">
      <c r="T41648" s="11"/>
      <c r="U41648" s="11"/>
    </row>
    <row r="41649" spans="20:21" x14ac:dyDescent="0.2">
      <c r="T41649" s="11"/>
      <c r="U41649" s="11"/>
    </row>
    <row r="41650" spans="20:21" x14ac:dyDescent="0.2">
      <c r="T41650" s="11"/>
      <c r="U41650" s="11"/>
    </row>
    <row r="41651" spans="20:21" x14ac:dyDescent="0.2">
      <c r="T41651" s="11"/>
      <c r="U41651" s="11"/>
    </row>
    <row r="41652" spans="20:21" x14ac:dyDescent="0.2">
      <c r="T41652" s="11"/>
      <c r="U41652" s="11"/>
    </row>
    <row r="41653" spans="20:21" x14ac:dyDescent="0.2">
      <c r="T41653" s="11"/>
      <c r="U41653" s="11"/>
    </row>
    <row r="41654" spans="20:21" x14ac:dyDescent="0.2">
      <c r="T41654" s="11"/>
      <c r="U41654" s="11"/>
    </row>
    <row r="41655" spans="20:21" x14ac:dyDescent="0.2">
      <c r="T41655" s="11"/>
      <c r="U41655" s="11"/>
    </row>
    <row r="41656" spans="20:21" x14ac:dyDescent="0.2">
      <c r="T41656" s="11"/>
      <c r="U41656" s="11"/>
    </row>
    <row r="41657" spans="20:21" x14ac:dyDescent="0.2">
      <c r="T41657" s="11"/>
      <c r="U41657" s="11"/>
    </row>
    <row r="41658" spans="20:21" x14ac:dyDescent="0.2">
      <c r="T41658" s="11"/>
      <c r="U41658" s="11"/>
    </row>
    <row r="41659" spans="20:21" x14ac:dyDescent="0.2">
      <c r="T41659" s="11"/>
      <c r="U41659" s="11"/>
    </row>
    <row r="41660" spans="20:21" x14ac:dyDescent="0.2">
      <c r="T41660" s="11"/>
      <c r="U41660" s="11"/>
    </row>
    <row r="41661" spans="20:21" x14ac:dyDescent="0.2">
      <c r="T41661" s="11"/>
      <c r="U41661" s="11"/>
    </row>
    <row r="41662" spans="20:21" x14ac:dyDescent="0.2">
      <c r="T41662" s="11"/>
      <c r="U41662" s="11"/>
    </row>
    <row r="41663" spans="20:21" x14ac:dyDescent="0.2">
      <c r="T41663" s="11"/>
      <c r="U41663" s="11"/>
    </row>
    <row r="41664" spans="20:21" x14ac:dyDescent="0.2">
      <c r="T41664" s="11"/>
      <c r="U41664" s="11"/>
    </row>
    <row r="41665" spans="20:21" x14ac:dyDescent="0.2">
      <c r="T41665" s="11"/>
      <c r="U41665" s="11"/>
    </row>
    <row r="41666" spans="20:21" x14ac:dyDescent="0.2">
      <c r="T41666" s="11"/>
      <c r="U41666" s="11"/>
    </row>
    <row r="41667" spans="20:21" x14ac:dyDescent="0.2">
      <c r="T41667" s="11"/>
      <c r="U41667" s="11"/>
    </row>
    <row r="41668" spans="20:21" x14ac:dyDescent="0.2">
      <c r="T41668" s="11"/>
      <c r="U41668" s="11"/>
    </row>
    <row r="41669" spans="20:21" x14ac:dyDescent="0.2">
      <c r="T41669" s="11"/>
      <c r="U41669" s="11"/>
    </row>
    <row r="41670" spans="20:21" x14ac:dyDescent="0.2">
      <c r="T41670" s="11"/>
      <c r="U41670" s="11"/>
    </row>
    <row r="41671" spans="20:21" x14ac:dyDescent="0.2">
      <c r="T41671" s="11"/>
      <c r="U41671" s="11"/>
    </row>
    <row r="41672" spans="20:21" x14ac:dyDescent="0.2">
      <c r="T41672" s="11"/>
      <c r="U41672" s="11"/>
    </row>
    <row r="41673" spans="20:21" x14ac:dyDescent="0.2">
      <c r="T41673" s="11"/>
      <c r="U41673" s="11"/>
    </row>
    <row r="41674" spans="20:21" x14ac:dyDescent="0.2">
      <c r="T41674" s="11"/>
      <c r="U41674" s="11"/>
    </row>
    <row r="41675" spans="20:21" x14ac:dyDescent="0.2">
      <c r="T41675" s="11"/>
      <c r="U41675" s="11"/>
    </row>
    <row r="41676" spans="20:21" x14ac:dyDescent="0.2">
      <c r="T41676" s="11"/>
      <c r="U41676" s="11"/>
    </row>
    <row r="41677" spans="20:21" x14ac:dyDescent="0.2">
      <c r="T41677" s="11"/>
      <c r="U41677" s="11"/>
    </row>
    <row r="41678" spans="20:21" x14ac:dyDescent="0.2">
      <c r="T41678" s="11"/>
      <c r="U41678" s="11"/>
    </row>
    <row r="41679" spans="20:21" x14ac:dyDescent="0.2">
      <c r="T41679" s="11"/>
      <c r="U41679" s="11"/>
    </row>
    <row r="41680" spans="20:21" x14ac:dyDescent="0.2">
      <c r="T41680" s="11"/>
      <c r="U41680" s="11"/>
    </row>
    <row r="41681" spans="20:21" x14ac:dyDescent="0.2">
      <c r="T41681" s="11"/>
      <c r="U41681" s="11"/>
    </row>
    <row r="41682" spans="20:21" x14ac:dyDescent="0.2">
      <c r="T41682" s="11"/>
      <c r="U41682" s="11"/>
    </row>
    <row r="41683" spans="20:21" x14ac:dyDescent="0.2">
      <c r="T41683" s="11"/>
      <c r="U41683" s="11"/>
    </row>
    <row r="41684" spans="20:21" x14ac:dyDescent="0.2">
      <c r="T41684" s="11"/>
      <c r="U41684" s="11"/>
    </row>
    <row r="41685" spans="20:21" x14ac:dyDescent="0.2">
      <c r="T41685" s="11"/>
      <c r="U41685" s="11"/>
    </row>
    <row r="41686" spans="20:21" x14ac:dyDescent="0.2">
      <c r="T41686" s="11"/>
      <c r="U41686" s="11"/>
    </row>
    <row r="41687" spans="20:21" x14ac:dyDescent="0.2">
      <c r="T41687" s="11"/>
      <c r="U41687" s="11"/>
    </row>
    <row r="41688" spans="20:21" x14ac:dyDescent="0.2">
      <c r="T41688" s="11"/>
      <c r="U41688" s="11"/>
    </row>
    <row r="41689" spans="20:21" x14ac:dyDescent="0.2">
      <c r="T41689" s="11"/>
      <c r="U41689" s="11"/>
    </row>
    <row r="41690" spans="20:21" x14ac:dyDescent="0.2">
      <c r="T41690" s="11"/>
      <c r="U41690" s="11"/>
    </row>
    <row r="41691" spans="20:21" x14ac:dyDescent="0.2">
      <c r="T41691" s="11"/>
      <c r="U41691" s="11"/>
    </row>
    <row r="41692" spans="20:21" x14ac:dyDescent="0.2">
      <c r="T41692" s="11"/>
      <c r="U41692" s="11"/>
    </row>
    <row r="41693" spans="20:21" x14ac:dyDescent="0.2">
      <c r="T41693" s="11"/>
      <c r="U41693" s="11"/>
    </row>
    <row r="41694" spans="20:21" x14ac:dyDescent="0.2">
      <c r="T41694" s="11"/>
      <c r="U41694" s="11"/>
    </row>
    <row r="41695" spans="20:21" x14ac:dyDescent="0.2">
      <c r="T41695" s="11"/>
      <c r="U41695" s="11"/>
    </row>
    <row r="41696" spans="20:21" x14ac:dyDescent="0.2">
      <c r="T41696" s="11"/>
      <c r="U41696" s="11"/>
    </row>
    <row r="41697" spans="20:21" x14ac:dyDescent="0.2">
      <c r="T41697" s="11"/>
      <c r="U41697" s="11"/>
    </row>
    <row r="41698" spans="20:21" x14ac:dyDescent="0.2">
      <c r="T41698" s="11"/>
      <c r="U41698" s="11"/>
    </row>
    <row r="41699" spans="20:21" x14ac:dyDescent="0.2">
      <c r="T41699" s="11"/>
      <c r="U41699" s="11"/>
    </row>
    <row r="41700" spans="20:21" x14ac:dyDescent="0.2">
      <c r="T41700" s="11"/>
      <c r="U41700" s="11"/>
    </row>
    <row r="41701" spans="20:21" x14ac:dyDescent="0.2">
      <c r="T41701" s="11"/>
      <c r="U41701" s="11"/>
    </row>
    <row r="41702" spans="20:21" x14ac:dyDescent="0.2">
      <c r="T41702" s="11"/>
      <c r="U41702" s="11"/>
    </row>
    <row r="41703" spans="20:21" x14ac:dyDescent="0.2">
      <c r="T41703" s="11"/>
      <c r="U41703" s="11"/>
    </row>
    <row r="41704" spans="20:21" x14ac:dyDescent="0.2">
      <c r="T41704" s="11"/>
      <c r="U41704" s="11"/>
    </row>
    <row r="41705" spans="20:21" x14ac:dyDescent="0.2">
      <c r="T41705" s="11"/>
      <c r="U41705" s="11"/>
    </row>
    <row r="41706" spans="20:21" x14ac:dyDescent="0.2">
      <c r="T41706" s="11"/>
      <c r="U41706" s="11"/>
    </row>
    <row r="41707" spans="20:21" x14ac:dyDescent="0.2">
      <c r="T41707" s="11"/>
      <c r="U41707" s="11"/>
    </row>
    <row r="41708" spans="20:21" x14ac:dyDescent="0.2">
      <c r="T41708" s="11"/>
      <c r="U41708" s="11"/>
    </row>
    <row r="41709" spans="20:21" x14ac:dyDescent="0.2">
      <c r="T41709" s="11"/>
      <c r="U41709" s="11"/>
    </row>
    <row r="41710" spans="20:21" x14ac:dyDescent="0.2">
      <c r="T41710" s="11"/>
      <c r="U41710" s="11"/>
    </row>
    <row r="41711" spans="20:21" x14ac:dyDescent="0.2">
      <c r="T41711" s="11"/>
      <c r="U41711" s="11"/>
    </row>
    <row r="41712" spans="20:21" x14ac:dyDescent="0.2">
      <c r="T41712" s="11"/>
      <c r="U41712" s="11"/>
    </row>
    <row r="41713" spans="20:21" x14ac:dyDescent="0.2">
      <c r="T41713" s="11"/>
      <c r="U41713" s="11"/>
    </row>
    <row r="41714" spans="20:21" x14ac:dyDescent="0.2">
      <c r="T41714" s="11"/>
      <c r="U41714" s="11"/>
    </row>
    <row r="41715" spans="20:21" x14ac:dyDescent="0.2">
      <c r="T41715" s="11"/>
      <c r="U41715" s="11"/>
    </row>
    <row r="41716" spans="20:21" x14ac:dyDescent="0.2">
      <c r="T41716" s="11"/>
      <c r="U41716" s="11"/>
    </row>
    <row r="41717" spans="20:21" x14ac:dyDescent="0.2">
      <c r="T41717" s="11"/>
      <c r="U41717" s="11"/>
    </row>
    <row r="41718" spans="20:21" x14ac:dyDescent="0.2">
      <c r="T41718" s="11"/>
      <c r="U41718" s="11"/>
    </row>
    <row r="41719" spans="20:21" x14ac:dyDescent="0.2">
      <c r="T41719" s="11"/>
      <c r="U41719" s="11"/>
    </row>
    <row r="41720" spans="20:21" x14ac:dyDescent="0.2">
      <c r="T41720" s="11"/>
      <c r="U41720" s="11"/>
    </row>
    <row r="41721" spans="20:21" x14ac:dyDescent="0.2">
      <c r="T41721" s="11"/>
      <c r="U41721" s="11"/>
    </row>
    <row r="41722" spans="20:21" x14ac:dyDescent="0.2">
      <c r="T41722" s="11"/>
      <c r="U41722" s="11"/>
    </row>
    <row r="41723" spans="20:21" x14ac:dyDescent="0.2">
      <c r="T41723" s="11"/>
      <c r="U41723" s="11"/>
    </row>
    <row r="41724" spans="20:21" x14ac:dyDescent="0.2">
      <c r="T41724" s="11"/>
      <c r="U41724" s="11"/>
    </row>
    <row r="41725" spans="20:21" x14ac:dyDescent="0.2">
      <c r="T41725" s="11"/>
      <c r="U41725" s="11"/>
    </row>
    <row r="41726" spans="20:21" x14ac:dyDescent="0.2">
      <c r="T41726" s="11"/>
      <c r="U41726" s="11"/>
    </row>
    <row r="41727" spans="20:21" x14ac:dyDescent="0.2">
      <c r="T41727" s="11"/>
      <c r="U41727" s="11"/>
    </row>
    <row r="41728" spans="20:21" x14ac:dyDescent="0.2">
      <c r="T41728" s="11"/>
      <c r="U41728" s="11"/>
    </row>
    <row r="41729" spans="20:21" x14ac:dyDescent="0.2">
      <c r="T41729" s="11"/>
      <c r="U41729" s="11"/>
    </row>
    <row r="41730" spans="20:21" x14ac:dyDescent="0.2">
      <c r="T41730" s="11"/>
      <c r="U41730" s="11"/>
    </row>
    <row r="41731" spans="20:21" x14ac:dyDescent="0.2">
      <c r="T41731" s="11"/>
      <c r="U41731" s="11"/>
    </row>
    <row r="41732" spans="20:21" x14ac:dyDescent="0.2">
      <c r="T41732" s="11"/>
      <c r="U41732" s="11"/>
    </row>
    <row r="41733" spans="20:21" x14ac:dyDescent="0.2">
      <c r="T41733" s="11"/>
      <c r="U41733" s="11"/>
    </row>
    <row r="41734" spans="20:21" x14ac:dyDescent="0.2">
      <c r="T41734" s="11"/>
      <c r="U41734" s="11"/>
    </row>
    <row r="41735" spans="20:21" x14ac:dyDescent="0.2">
      <c r="T41735" s="11"/>
      <c r="U41735" s="11"/>
    </row>
    <row r="41736" spans="20:21" x14ac:dyDescent="0.2">
      <c r="T41736" s="11"/>
      <c r="U41736" s="11"/>
    </row>
    <row r="41737" spans="20:21" x14ac:dyDescent="0.2">
      <c r="T41737" s="11"/>
      <c r="U41737" s="11"/>
    </row>
    <row r="41738" spans="20:21" x14ac:dyDescent="0.2">
      <c r="T41738" s="11"/>
      <c r="U41738" s="11"/>
    </row>
    <row r="41739" spans="20:21" x14ac:dyDescent="0.2">
      <c r="T41739" s="11"/>
      <c r="U41739" s="11"/>
    </row>
    <row r="41740" spans="20:21" x14ac:dyDescent="0.2">
      <c r="T41740" s="11"/>
      <c r="U41740" s="11"/>
    </row>
    <row r="41741" spans="20:21" x14ac:dyDescent="0.2">
      <c r="T41741" s="11"/>
      <c r="U41741" s="11"/>
    </row>
    <row r="41742" spans="20:21" x14ac:dyDescent="0.2">
      <c r="T41742" s="11"/>
      <c r="U41742" s="11"/>
    </row>
    <row r="41743" spans="20:21" x14ac:dyDescent="0.2">
      <c r="T41743" s="11"/>
      <c r="U41743" s="11"/>
    </row>
    <row r="41744" spans="20:21" x14ac:dyDescent="0.2">
      <c r="T41744" s="11"/>
      <c r="U41744" s="11"/>
    </row>
    <row r="41745" spans="20:21" x14ac:dyDescent="0.2">
      <c r="T41745" s="11"/>
      <c r="U41745" s="11"/>
    </row>
    <row r="41746" spans="20:21" x14ac:dyDescent="0.2">
      <c r="T41746" s="11"/>
      <c r="U41746" s="11"/>
    </row>
    <row r="41747" spans="20:21" x14ac:dyDescent="0.2">
      <c r="T41747" s="11"/>
      <c r="U41747" s="11"/>
    </row>
    <row r="41748" spans="20:21" x14ac:dyDescent="0.2">
      <c r="T41748" s="11"/>
      <c r="U41748" s="11"/>
    </row>
    <row r="41749" spans="20:21" x14ac:dyDescent="0.2">
      <c r="T41749" s="11"/>
      <c r="U41749" s="11"/>
    </row>
    <row r="41750" spans="20:21" x14ac:dyDescent="0.2">
      <c r="T41750" s="11"/>
      <c r="U41750" s="11"/>
    </row>
    <row r="41751" spans="20:21" x14ac:dyDescent="0.2">
      <c r="T41751" s="11"/>
      <c r="U41751" s="11"/>
    </row>
    <row r="41752" spans="20:21" x14ac:dyDescent="0.2">
      <c r="T41752" s="11"/>
      <c r="U41752" s="11"/>
    </row>
    <row r="41753" spans="20:21" x14ac:dyDescent="0.2">
      <c r="T41753" s="11"/>
      <c r="U41753" s="11"/>
    </row>
    <row r="41754" spans="20:21" x14ac:dyDescent="0.2">
      <c r="T41754" s="11"/>
      <c r="U41754" s="11"/>
    </row>
    <row r="41755" spans="20:21" x14ac:dyDescent="0.2">
      <c r="T41755" s="11"/>
      <c r="U41755" s="11"/>
    </row>
    <row r="41756" spans="20:21" x14ac:dyDescent="0.2">
      <c r="T41756" s="11"/>
      <c r="U41756" s="11"/>
    </row>
    <row r="41757" spans="20:21" x14ac:dyDescent="0.2">
      <c r="T41757" s="11"/>
      <c r="U41757" s="11"/>
    </row>
    <row r="41758" spans="20:21" x14ac:dyDescent="0.2">
      <c r="T41758" s="11"/>
      <c r="U41758" s="11"/>
    </row>
    <row r="41759" spans="20:21" x14ac:dyDescent="0.2">
      <c r="T41759" s="11"/>
      <c r="U41759" s="11"/>
    </row>
    <row r="41760" spans="20:21" x14ac:dyDescent="0.2">
      <c r="T41760" s="11"/>
      <c r="U41760" s="11"/>
    </row>
    <row r="41761" spans="20:21" x14ac:dyDescent="0.2">
      <c r="T41761" s="11"/>
      <c r="U41761" s="11"/>
    </row>
    <row r="41762" spans="20:21" x14ac:dyDescent="0.2">
      <c r="T41762" s="11"/>
      <c r="U41762" s="11"/>
    </row>
    <row r="41763" spans="20:21" x14ac:dyDescent="0.2">
      <c r="T41763" s="11"/>
      <c r="U41763" s="11"/>
    </row>
    <row r="41764" spans="20:21" x14ac:dyDescent="0.2">
      <c r="T41764" s="11"/>
      <c r="U41764" s="11"/>
    </row>
    <row r="41765" spans="20:21" x14ac:dyDescent="0.2">
      <c r="T41765" s="11"/>
      <c r="U41765" s="11"/>
    </row>
    <row r="41766" spans="20:21" x14ac:dyDescent="0.2">
      <c r="T41766" s="11"/>
      <c r="U41766" s="11"/>
    </row>
    <row r="41767" spans="20:21" x14ac:dyDescent="0.2">
      <c r="T41767" s="11"/>
      <c r="U41767" s="11"/>
    </row>
    <row r="41768" spans="20:21" x14ac:dyDescent="0.2">
      <c r="T41768" s="11"/>
      <c r="U41768" s="11"/>
    </row>
    <row r="41769" spans="20:21" x14ac:dyDescent="0.2">
      <c r="T41769" s="11"/>
      <c r="U41769" s="11"/>
    </row>
    <row r="41770" spans="20:21" x14ac:dyDescent="0.2">
      <c r="T41770" s="11"/>
      <c r="U41770" s="11"/>
    </row>
    <row r="41771" spans="20:21" x14ac:dyDescent="0.2">
      <c r="T41771" s="11"/>
      <c r="U41771" s="11"/>
    </row>
    <row r="41772" spans="20:21" x14ac:dyDescent="0.2">
      <c r="T41772" s="11"/>
      <c r="U41772" s="11"/>
    </row>
    <row r="41773" spans="20:21" x14ac:dyDescent="0.2">
      <c r="T41773" s="11"/>
      <c r="U41773" s="11"/>
    </row>
    <row r="41774" spans="20:21" x14ac:dyDescent="0.2">
      <c r="T41774" s="11"/>
      <c r="U41774" s="11"/>
    </row>
    <row r="41775" spans="20:21" x14ac:dyDescent="0.2">
      <c r="T41775" s="11"/>
      <c r="U41775" s="11"/>
    </row>
    <row r="41776" spans="20:21" x14ac:dyDescent="0.2">
      <c r="T41776" s="11"/>
      <c r="U41776" s="11"/>
    </row>
    <row r="41777" spans="20:21" x14ac:dyDescent="0.2">
      <c r="T41777" s="11"/>
      <c r="U41777" s="11"/>
    </row>
    <row r="41778" spans="20:21" x14ac:dyDescent="0.2">
      <c r="T41778" s="11"/>
      <c r="U41778" s="11"/>
    </row>
    <row r="41779" spans="20:21" x14ac:dyDescent="0.2">
      <c r="T41779" s="11"/>
      <c r="U41779" s="11"/>
    </row>
    <row r="41780" spans="20:21" x14ac:dyDescent="0.2">
      <c r="T41780" s="11"/>
      <c r="U41780" s="11"/>
    </row>
    <row r="41781" spans="20:21" x14ac:dyDescent="0.2">
      <c r="T41781" s="11"/>
      <c r="U41781" s="11"/>
    </row>
    <row r="41782" spans="20:21" x14ac:dyDescent="0.2">
      <c r="T41782" s="11"/>
      <c r="U41782" s="11"/>
    </row>
    <row r="41783" spans="20:21" x14ac:dyDescent="0.2">
      <c r="T41783" s="11"/>
      <c r="U41783" s="11"/>
    </row>
    <row r="41784" spans="20:21" x14ac:dyDescent="0.2">
      <c r="T41784" s="11"/>
      <c r="U41784" s="11"/>
    </row>
    <row r="41785" spans="20:21" x14ac:dyDescent="0.2">
      <c r="T41785" s="11"/>
      <c r="U41785" s="11"/>
    </row>
    <row r="41786" spans="20:21" x14ac:dyDescent="0.2">
      <c r="T41786" s="11"/>
      <c r="U41786" s="11"/>
    </row>
    <row r="41787" spans="20:21" x14ac:dyDescent="0.2">
      <c r="T41787" s="11"/>
      <c r="U41787" s="11"/>
    </row>
    <row r="41788" spans="20:21" x14ac:dyDescent="0.2">
      <c r="T41788" s="11"/>
      <c r="U41788" s="11"/>
    </row>
    <row r="41789" spans="20:21" x14ac:dyDescent="0.2">
      <c r="T41789" s="11"/>
      <c r="U41789" s="11"/>
    </row>
    <row r="41790" spans="20:21" x14ac:dyDescent="0.2">
      <c r="T41790" s="11"/>
      <c r="U41790" s="11"/>
    </row>
    <row r="41791" spans="20:21" x14ac:dyDescent="0.2">
      <c r="T41791" s="11"/>
      <c r="U41791" s="11"/>
    </row>
    <row r="41792" spans="20:21" x14ac:dyDescent="0.2">
      <c r="T41792" s="11"/>
      <c r="U41792" s="11"/>
    </row>
    <row r="41793" spans="20:21" x14ac:dyDescent="0.2">
      <c r="T41793" s="11"/>
      <c r="U41793" s="11"/>
    </row>
    <row r="41794" spans="20:21" x14ac:dyDescent="0.2">
      <c r="T41794" s="11"/>
      <c r="U41794" s="11"/>
    </row>
    <row r="41795" spans="20:21" x14ac:dyDescent="0.2">
      <c r="T41795" s="11"/>
      <c r="U41795" s="11"/>
    </row>
    <row r="41796" spans="20:21" x14ac:dyDescent="0.2">
      <c r="T41796" s="11"/>
      <c r="U41796" s="11"/>
    </row>
    <row r="41797" spans="20:21" x14ac:dyDescent="0.2">
      <c r="T41797" s="11"/>
      <c r="U41797" s="11"/>
    </row>
    <row r="41798" spans="20:21" x14ac:dyDescent="0.2">
      <c r="T41798" s="11"/>
      <c r="U41798" s="11"/>
    </row>
    <row r="41799" spans="20:21" x14ac:dyDescent="0.2">
      <c r="T41799" s="11"/>
      <c r="U41799" s="11"/>
    </row>
    <row r="41800" spans="20:21" x14ac:dyDescent="0.2">
      <c r="T41800" s="11"/>
      <c r="U41800" s="11"/>
    </row>
    <row r="41801" spans="20:21" x14ac:dyDescent="0.2">
      <c r="T41801" s="11"/>
      <c r="U41801" s="11"/>
    </row>
    <row r="41802" spans="20:21" x14ac:dyDescent="0.2">
      <c r="T41802" s="11"/>
      <c r="U41802" s="11"/>
    </row>
    <row r="41803" spans="20:21" x14ac:dyDescent="0.2">
      <c r="T41803" s="11"/>
      <c r="U41803" s="11"/>
    </row>
    <row r="41804" spans="20:21" x14ac:dyDescent="0.2">
      <c r="T41804" s="11"/>
      <c r="U41804" s="11"/>
    </row>
    <row r="41805" spans="20:21" x14ac:dyDescent="0.2">
      <c r="T41805" s="11"/>
      <c r="U41805" s="11"/>
    </row>
    <row r="41806" spans="20:21" x14ac:dyDescent="0.2">
      <c r="T41806" s="11"/>
      <c r="U41806" s="11"/>
    </row>
    <row r="41807" spans="20:21" x14ac:dyDescent="0.2">
      <c r="T41807" s="11"/>
      <c r="U41807" s="11"/>
    </row>
    <row r="41808" spans="20:21" x14ac:dyDescent="0.2">
      <c r="T41808" s="11"/>
      <c r="U41808" s="11"/>
    </row>
    <row r="41809" spans="20:21" x14ac:dyDescent="0.2">
      <c r="T41809" s="11"/>
      <c r="U41809" s="11"/>
    </row>
    <row r="41810" spans="20:21" x14ac:dyDescent="0.2">
      <c r="T41810" s="11"/>
      <c r="U41810" s="11"/>
    </row>
    <row r="41811" spans="20:21" x14ac:dyDescent="0.2">
      <c r="T41811" s="11"/>
      <c r="U41811" s="11"/>
    </row>
    <row r="41812" spans="20:21" x14ac:dyDescent="0.2">
      <c r="T41812" s="11"/>
      <c r="U41812" s="11"/>
    </row>
    <row r="41813" spans="20:21" x14ac:dyDescent="0.2">
      <c r="T41813" s="11"/>
      <c r="U41813" s="11"/>
    </row>
    <row r="41814" spans="20:21" x14ac:dyDescent="0.2">
      <c r="T41814" s="11"/>
      <c r="U41814" s="11"/>
    </row>
    <row r="41815" spans="20:21" x14ac:dyDescent="0.2">
      <c r="T41815" s="11"/>
      <c r="U41815" s="11"/>
    </row>
    <row r="41816" spans="20:21" x14ac:dyDescent="0.2">
      <c r="T41816" s="11"/>
      <c r="U41816" s="11"/>
    </row>
    <row r="41817" spans="20:21" x14ac:dyDescent="0.2">
      <c r="T41817" s="11"/>
      <c r="U41817" s="11"/>
    </row>
    <row r="41818" spans="20:21" x14ac:dyDescent="0.2">
      <c r="T41818" s="11"/>
      <c r="U41818" s="11"/>
    </row>
    <row r="41819" spans="20:21" x14ac:dyDescent="0.2">
      <c r="T41819" s="11"/>
      <c r="U41819" s="11"/>
    </row>
    <row r="41820" spans="20:21" x14ac:dyDescent="0.2">
      <c r="T41820" s="11"/>
      <c r="U41820" s="11"/>
    </row>
    <row r="41821" spans="20:21" x14ac:dyDescent="0.2">
      <c r="T41821" s="11"/>
      <c r="U41821" s="11"/>
    </row>
    <row r="41822" spans="20:21" x14ac:dyDescent="0.2">
      <c r="T41822" s="11"/>
      <c r="U41822" s="11"/>
    </row>
    <row r="41823" spans="20:21" x14ac:dyDescent="0.2">
      <c r="T41823" s="11"/>
      <c r="U41823" s="11"/>
    </row>
    <row r="41824" spans="20:21" x14ac:dyDescent="0.2">
      <c r="T41824" s="11"/>
      <c r="U41824" s="11"/>
    </row>
    <row r="41825" spans="20:21" x14ac:dyDescent="0.2">
      <c r="T41825" s="11"/>
      <c r="U41825" s="11"/>
    </row>
    <row r="41826" spans="20:21" x14ac:dyDescent="0.2">
      <c r="T41826" s="11"/>
      <c r="U41826" s="11"/>
    </row>
    <row r="41827" spans="20:21" x14ac:dyDescent="0.2">
      <c r="T41827" s="11"/>
      <c r="U41827" s="11"/>
    </row>
    <row r="41828" spans="20:21" x14ac:dyDescent="0.2">
      <c r="T41828" s="11"/>
      <c r="U41828" s="11"/>
    </row>
    <row r="41829" spans="20:21" x14ac:dyDescent="0.2">
      <c r="T41829" s="11"/>
      <c r="U41829" s="11"/>
    </row>
    <row r="41830" spans="20:21" x14ac:dyDescent="0.2">
      <c r="T41830" s="11"/>
      <c r="U41830" s="11"/>
    </row>
    <row r="41831" spans="20:21" x14ac:dyDescent="0.2">
      <c r="T41831" s="11"/>
      <c r="U41831" s="11"/>
    </row>
    <row r="41832" spans="20:21" x14ac:dyDescent="0.2">
      <c r="T41832" s="11"/>
      <c r="U41832" s="11"/>
    </row>
    <row r="41833" spans="20:21" x14ac:dyDescent="0.2">
      <c r="T41833" s="11"/>
      <c r="U41833" s="11"/>
    </row>
    <row r="41834" spans="20:21" x14ac:dyDescent="0.2">
      <c r="T41834" s="11"/>
      <c r="U41834" s="11"/>
    </row>
    <row r="41835" spans="20:21" x14ac:dyDescent="0.2">
      <c r="T41835" s="11"/>
      <c r="U41835" s="11"/>
    </row>
    <row r="41836" spans="20:21" x14ac:dyDescent="0.2">
      <c r="T41836" s="11"/>
      <c r="U41836" s="11"/>
    </row>
    <row r="41837" spans="20:21" x14ac:dyDescent="0.2">
      <c r="T41837" s="11"/>
      <c r="U41837" s="11"/>
    </row>
    <row r="41838" spans="20:21" x14ac:dyDescent="0.2">
      <c r="T41838" s="11"/>
      <c r="U41838" s="11"/>
    </row>
    <row r="41839" spans="20:21" x14ac:dyDescent="0.2">
      <c r="T41839" s="11"/>
      <c r="U41839" s="11"/>
    </row>
    <row r="41840" spans="20:21" x14ac:dyDescent="0.2">
      <c r="T41840" s="11"/>
      <c r="U41840" s="11"/>
    </row>
    <row r="41841" spans="20:21" x14ac:dyDescent="0.2">
      <c r="T41841" s="11"/>
      <c r="U41841" s="11"/>
    </row>
    <row r="41842" spans="20:21" x14ac:dyDescent="0.2">
      <c r="T41842" s="11"/>
      <c r="U41842" s="11"/>
    </row>
    <row r="41843" spans="20:21" x14ac:dyDescent="0.2">
      <c r="T41843" s="11"/>
      <c r="U41843" s="11"/>
    </row>
    <row r="41844" spans="20:21" x14ac:dyDescent="0.2">
      <c r="T41844" s="11"/>
      <c r="U41844" s="11"/>
    </row>
    <row r="41845" spans="20:21" x14ac:dyDescent="0.2">
      <c r="T41845" s="11"/>
      <c r="U41845" s="11"/>
    </row>
    <row r="41846" spans="20:21" x14ac:dyDescent="0.2">
      <c r="T41846" s="11"/>
      <c r="U41846" s="11"/>
    </row>
    <row r="41847" spans="20:21" x14ac:dyDescent="0.2">
      <c r="T41847" s="11"/>
      <c r="U41847" s="11"/>
    </row>
    <row r="41848" spans="20:21" x14ac:dyDescent="0.2">
      <c r="T41848" s="11"/>
      <c r="U41848" s="11"/>
    </row>
    <row r="41849" spans="20:21" x14ac:dyDescent="0.2">
      <c r="T41849" s="11"/>
      <c r="U41849" s="11"/>
    </row>
    <row r="41850" spans="20:21" x14ac:dyDescent="0.2">
      <c r="T41850" s="11"/>
      <c r="U41850" s="11"/>
    </row>
    <row r="41851" spans="20:21" x14ac:dyDescent="0.2">
      <c r="T41851" s="11"/>
      <c r="U41851" s="11"/>
    </row>
    <row r="41852" spans="20:21" x14ac:dyDescent="0.2">
      <c r="T41852" s="11"/>
      <c r="U41852" s="11"/>
    </row>
    <row r="41853" spans="20:21" x14ac:dyDescent="0.2">
      <c r="T41853" s="11"/>
      <c r="U41853" s="11"/>
    </row>
    <row r="41854" spans="20:21" x14ac:dyDescent="0.2">
      <c r="T41854" s="11"/>
      <c r="U41854" s="11"/>
    </row>
    <row r="41855" spans="20:21" x14ac:dyDescent="0.2">
      <c r="T41855" s="11"/>
      <c r="U41855" s="11"/>
    </row>
    <row r="41856" spans="20:21" x14ac:dyDescent="0.2">
      <c r="T41856" s="11"/>
      <c r="U41856" s="11"/>
    </row>
    <row r="41857" spans="20:21" x14ac:dyDescent="0.2">
      <c r="T41857" s="11"/>
      <c r="U41857" s="11"/>
    </row>
    <row r="41858" spans="20:21" x14ac:dyDescent="0.2">
      <c r="T41858" s="11"/>
      <c r="U41858" s="11"/>
    </row>
    <row r="41859" spans="20:21" x14ac:dyDescent="0.2">
      <c r="T41859" s="11"/>
      <c r="U41859" s="11"/>
    </row>
    <row r="41860" spans="20:21" x14ac:dyDescent="0.2">
      <c r="T41860" s="11"/>
      <c r="U41860" s="11"/>
    </row>
    <row r="41861" spans="20:21" x14ac:dyDescent="0.2">
      <c r="T41861" s="11"/>
      <c r="U41861" s="11"/>
    </row>
    <row r="41862" spans="20:21" x14ac:dyDescent="0.2">
      <c r="T41862" s="11"/>
      <c r="U41862" s="11"/>
    </row>
    <row r="41863" spans="20:21" x14ac:dyDescent="0.2">
      <c r="T41863" s="11"/>
      <c r="U41863" s="11"/>
    </row>
    <row r="41864" spans="20:21" x14ac:dyDescent="0.2">
      <c r="T41864" s="11"/>
      <c r="U41864" s="11"/>
    </row>
    <row r="41865" spans="20:21" x14ac:dyDescent="0.2">
      <c r="T41865" s="11"/>
      <c r="U41865" s="11"/>
    </row>
    <row r="41866" spans="20:21" x14ac:dyDescent="0.2">
      <c r="T41866" s="11"/>
      <c r="U41866" s="11"/>
    </row>
    <row r="41867" spans="20:21" x14ac:dyDescent="0.2">
      <c r="T41867" s="11"/>
      <c r="U41867" s="11"/>
    </row>
    <row r="41868" spans="20:21" x14ac:dyDescent="0.2">
      <c r="T41868" s="11"/>
      <c r="U41868" s="11"/>
    </row>
    <row r="41869" spans="20:21" x14ac:dyDescent="0.2">
      <c r="T41869" s="11"/>
      <c r="U41869" s="11"/>
    </row>
    <row r="41870" spans="20:21" x14ac:dyDescent="0.2">
      <c r="T41870" s="11"/>
      <c r="U41870" s="11"/>
    </row>
    <row r="41871" spans="20:21" x14ac:dyDescent="0.2">
      <c r="T41871" s="11"/>
      <c r="U41871" s="11"/>
    </row>
    <row r="41872" spans="20:21" x14ac:dyDescent="0.2">
      <c r="T41872" s="11"/>
      <c r="U41872" s="11"/>
    </row>
    <row r="41873" spans="20:21" x14ac:dyDescent="0.2">
      <c r="T41873" s="11"/>
      <c r="U41873" s="11"/>
    </row>
    <row r="41874" spans="20:21" x14ac:dyDescent="0.2">
      <c r="T41874" s="11"/>
      <c r="U41874" s="11"/>
    </row>
    <row r="41875" spans="20:21" x14ac:dyDescent="0.2">
      <c r="T41875" s="11"/>
      <c r="U41875" s="11"/>
    </row>
    <row r="41876" spans="20:21" x14ac:dyDescent="0.2">
      <c r="T41876" s="11"/>
      <c r="U41876" s="11"/>
    </row>
    <row r="41877" spans="20:21" x14ac:dyDescent="0.2">
      <c r="T41877" s="11"/>
      <c r="U41877" s="11"/>
    </row>
    <row r="41878" spans="20:21" x14ac:dyDescent="0.2">
      <c r="T41878" s="11"/>
      <c r="U41878" s="11"/>
    </row>
    <row r="41879" spans="20:21" x14ac:dyDescent="0.2">
      <c r="T41879" s="11"/>
      <c r="U41879" s="11"/>
    </row>
    <row r="41880" spans="20:21" x14ac:dyDescent="0.2">
      <c r="T41880" s="11"/>
      <c r="U41880" s="11"/>
    </row>
    <row r="41881" spans="20:21" x14ac:dyDescent="0.2">
      <c r="T41881" s="11"/>
      <c r="U41881" s="11"/>
    </row>
    <row r="41882" spans="20:21" x14ac:dyDescent="0.2">
      <c r="T41882" s="11"/>
      <c r="U41882" s="11"/>
    </row>
    <row r="41883" spans="20:21" x14ac:dyDescent="0.2">
      <c r="T41883" s="11"/>
      <c r="U41883" s="11"/>
    </row>
    <row r="41884" spans="20:21" x14ac:dyDescent="0.2">
      <c r="T41884" s="11"/>
      <c r="U41884" s="11"/>
    </row>
    <row r="41885" spans="20:21" x14ac:dyDescent="0.2">
      <c r="T41885" s="11"/>
      <c r="U41885" s="11"/>
    </row>
    <row r="41886" spans="20:21" x14ac:dyDescent="0.2">
      <c r="T41886" s="11"/>
      <c r="U41886" s="11"/>
    </row>
    <row r="41887" spans="20:21" x14ac:dyDescent="0.2">
      <c r="T41887" s="11"/>
      <c r="U41887" s="11"/>
    </row>
    <row r="41888" spans="20:21" x14ac:dyDescent="0.2">
      <c r="T41888" s="11"/>
      <c r="U41888" s="11"/>
    </row>
    <row r="41889" spans="20:21" x14ac:dyDescent="0.2">
      <c r="T41889" s="11"/>
      <c r="U41889" s="11"/>
    </row>
    <row r="41890" spans="20:21" x14ac:dyDescent="0.2">
      <c r="T41890" s="11"/>
      <c r="U41890" s="11"/>
    </row>
    <row r="41891" spans="20:21" x14ac:dyDescent="0.2">
      <c r="T41891" s="11"/>
      <c r="U41891" s="11"/>
    </row>
    <row r="41892" spans="20:21" x14ac:dyDescent="0.2">
      <c r="T41892" s="11"/>
      <c r="U41892" s="11"/>
    </row>
    <row r="41893" spans="20:21" x14ac:dyDescent="0.2">
      <c r="T41893" s="11"/>
      <c r="U41893" s="11"/>
    </row>
    <row r="41894" spans="20:21" x14ac:dyDescent="0.2">
      <c r="T41894" s="11"/>
      <c r="U41894" s="11"/>
    </row>
    <row r="41895" spans="20:21" x14ac:dyDescent="0.2">
      <c r="T41895" s="11"/>
      <c r="U41895" s="11"/>
    </row>
    <row r="41896" spans="20:21" x14ac:dyDescent="0.2">
      <c r="T41896" s="11"/>
      <c r="U41896" s="11"/>
    </row>
    <row r="41897" spans="20:21" x14ac:dyDescent="0.2">
      <c r="T41897" s="11"/>
      <c r="U41897" s="11"/>
    </row>
    <row r="41898" spans="20:21" x14ac:dyDescent="0.2">
      <c r="T41898" s="11"/>
      <c r="U41898" s="11"/>
    </row>
    <row r="41899" spans="20:21" x14ac:dyDescent="0.2">
      <c r="T41899" s="11"/>
      <c r="U41899" s="11"/>
    </row>
    <row r="41900" spans="20:21" x14ac:dyDescent="0.2">
      <c r="T41900" s="11"/>
      <c r="U41900" s="11"/>
    </row>
    <row r="41901" spans="20:21" x14ac:dyDescent="0.2">
      <c r="T41901" s="11"/>
      <c r="U41901" s="11"/>
    </row>
    <row r="41902" spans="20:21" x14ac:dyDescent="0.2">
      <c r="T41902" s="11"/>
      <c r="U41902" s="11"/>
    </row>
    <row r="41903" spans="20:21" x14ac:dyDescent="0.2">
      <c r="T41903" s="11"/>
      <c r="U41903" s="11"/>
    </row>
    <row r="41904" spans="20:21" x14ac:dyDescent="0.2">
      <c r="T41904" s="11"/>
      <c r="U41904" s="11"/>
    </row>
    <row r="41905" spans="20:21" x14ac:dyDescent="0.2">
      <c r="T41905" s="11"/>
      <c r="U41905" s="11"/>
    </row>
    <row r="41906" spans="20:21" x14ac:dyDescent="0.2">
      <c r="T41906" s="11"/>
      <c r="U41906" s="11"/>
    </row>
    <row r="41907" spans="20:21" x14ac:dyDescent="0.2">
      <c r="T41907" s="11"/>
      <c r="U41907" s="11"/>
    </row>
    <row r="41908" spans="20:21" x14ac:dyDescent="0.2">
      <c r="T41908" s="11"/>
      <c r="U41908" s="11"/>
    </row>
    <row r="41909" spans="20:21" x14ac:dyDescent="0.2">
      <c r="T41909" s="11"/>
      <c r="U41909" s="11"/>
    </row>
    <row r="41910" spans="20:21" x14ac:dyDescent="0.2">
      <c r="T41910" s="11"/>
      <c r="U41910" s="11"/>
    </row>
    <row r="41911" spans="20:21" x14ac:dyDescent="0.2">
      <c r="T41911" s="11"/>
      <c r="U41911" s="11"/>
    </row>
    <row r="41912" spans="20:21" x14ac:dyDescent="0.2">
      <c r="T41912" s="11"/>
      <c r="U41912" s="11"/>
    </row>
    <row r="41913" spans="20:21" x14ac:dyDescent="0.2">
      <c r="T41913" s="11"/>
      <c r="U41913" s="11"/>
    </row>
    <row r="41914" spans="20:21" x14ac:dyDescent="0.2">
      <c r="T41914" s="11"/>
      <c r="U41914" s="11"/>
    </row>
    <row r="41915" spans="20:21" x14ac:dyDescent="0.2">
      <c r="T41915" s="11"/>
      <c r="U41915" s="11"/>
    </row>
    <row r="41916" spans="20:21" x14ac:dyDescent="0.2">
      <c r="T41916" s="11"/>
      <c r="U41916" s="11"/>
    </row>
    <row r="41917" spans="20:21" x14ac:dyDescent="0.2">
      <c r="T41917" s="11"/>
      <c r="U41917" s="11"/>
    </row>
    <row r="41918" spans="20:21" x14ac:dyDescent="0.2">
      <c r="T41918" s="11"/>
      <c r="U41918" s="11"/>
    </row>
    <row r="41919" spans="20:21" x14ac:dyDescent="0.2">
      <c r="T41919" s="11"/>
      <c r="U41919" s="11"/>
    </row>
    <row r="41920" spans="20:21" x14ac:dyDescent="0.2">
      <c r="T41920" s="11"/>
      <c r="U41920" s="11"/>
    </row>
    <row r="41921" spans="20:21" x14ac:dyDescent="0.2">
      <c r="T41921" s="11"/>
      <c r="U41921" s="11"/>
    </row>
    <row r="41922" spans="20:21" x14ac:dyDescent="0.2">
      <c r="T41922" s="11"/>
      <c r="U41922" s="11"/>
    </row>
    <row r="41923" spans="20:21" x14ac:dyDescent="0.2">
      <c r="T41923" s="11"/>
      <c r="U41923" s="11"/>
    </row>
    <row r="41924" spans="20:21" x14ac:dyDescent="0.2">
      <c r="T41924" s="11"/>
      <c r="U41924" s="11"/>
    </row>
    <row r="41925" spans="20:21" x14ac:dyDescent="0.2">
      <c r="T41925" s="11"/>
      <c r="U41925" s="11"/>
    </row>
    <row r="41926" spans="20:21" x14ac:dyDescent="0.2">
      <c r="T41926" s="11"/>
      <c r="U41926" s="11"/>
    </row>
    <row r="41927" spans="20:21" x14ac:dyDescent="0.2">
      <c r="T41927" s="11"/>
      <c r="U41927" s="11"/>
    </row>
    <row r="41928" spans="20:21" x14ac:dyDescent="0.2">
      <c r="T41928" s="11"/>
      <c r="U41928" s="11"/>
    </row>
    <row r="41929" spans="20:21" x14ac:dyDescent="0.2">
      <c r="T41929" s="11"/>
      <c r="U41929" s="11"/>
    </row>
    <row r="41930" spans="20:21" x14ac:dyDescent="0.2">
      <c r="T41930" s="11"/>
      <c r="U41930" s="11"/>
    </row>
    <row r="41931" spans="20:21" x14ac:dyDescent="0.2">
      <c r="T41931" s="11"/>
      <c r="U41931" s="11"/>
    </row>
    <row r="41932" spans="20:21" x14ac:dyDescent="0.2">
      <c r="T41932" s="11"/>
      <c r="U41932" s="11"/>
    </row>
    <row r="41933" spans="20:21" x14ac:dyDescent="0.2">
      <c r="T41933" s="11"/>
      <c r="U41933" s="11"/>
    </row>
    <row r="41934" spans="20:21" x14ac:dyDescent="0.2">
      <c r="T41934" s="11"/>
      <c r="U41934" s="11"/>
    </row>
    <row r="41935" spans="20:21" x14ac:dyDescent="0.2">
      <c r="T41935" s="11"/>
      <c r="U41935" s="11"/>
    </row>
    <row r="41936" spans="20:21" x14ac:dyDescent="0.2">
      <c r="T41936" s="11"/>
      <c r="U41936" s="11"/>
    </row>
    <row r="41937" spans="20:21" x14ac:dyDescent="0.2">
      <c r="T41937" s="11"/>
      <c r="U41937" s="11"/>
    </row>
    <row r="41938" spans="20:21" x14ac:dyDescent="0.2">
      <c r="T41938" s="11"/>
      <c r="U41938" s="11"/>
    </row>
    <row r="41939" spans="20:21" x14ac:dyDescent="0.2">
      <c r="T41939" s="11"/>
      <c r="U41939" s="11"/>
    </row>
    <row r="41940" spans="20:21" x14ac:dyDescent="0.2">
      <c r="T41940" s="11"/>
      <c r="U41940" s="11"/>
    </row>
    <row r="41941" spans="20:21" x14ac:dyDescent="0.2">
      <c r="T41941" s="11"/>
      <c r="U41941" s="11"/>
    </row>
    <row r="41942" spans="20:21" x14ac:dyDescent="0.2">
      <c r="T41942" s="11"/>
      <c r="U41942" s="11"/>
    </row>
    <row r="41943" spans="20:21" x14ac:dyDescent="0.2">
      <c r="T41943" s="11"/>
      <c r="U41943" s="11"/>
    </row>
    <row r="41944" spans="20:21" x14ac:dyDescent="0.2">
      <c r="T41944" s="11"/>
      <c r="U41944" s="11"/>
    </row>
    <row r="41945" spans="20:21" x14ac:dyDescent="0.2">
      <c r="T41945" s="11"/>
      <c r="U41945" s="11"/>
    </row>
    <row r="41946" spans="20:21" x14ac:dyDescent="0.2">
      <c r="T41946" s="11"/>
      <c r="U41946" s="11"/>
    </row>
    <row r="41947" spans="20:21" x14ac:dyDescent="0.2">
      <c r="T41947" s="11"/>
      <c r="U41947" s="11"/>
    </row>
    <row r="41948" spans="20:21" x14ac:dyDescent="0.2">
      <c r="T41948" s="11"/>
      <c r="U41948" s="11"/>
    </row>
    <row r="41949" spans="20:21" x14ac:dyDescent="0.2">
      <c r="T41949" s="11"/>
      <c r="U41949" s="11"/>
    </row>
    <row r="41950" spans="20:21" x14ac:dyDescent="0.2">
      <c r="T41950" s="11"/>
      <c r="U41950" s="11"/>
    </row>
    <row r="41951" spans="20:21" x14ac:dyDescent="0.2">
      <c r="T41951" s="11"/>
      <c r="U41951" s="11"/>
    </row>
    <row r="41952" spans="20:21" x14ac:dyDescent="0.2">
      <c r="T41952" s="11"/>
      <c r="U41952" s="11"/>
    </row>
    <row r="41953" spans="20:21" x14ac:dyDescent="0.2">
      <c r="T41953" s="11"/>
      <c r="U41953" s="11"/>
    </row>
    <row r="41954" spans="20:21" x14ac:dyDescent="0.2">
      <c r="T41954" s="11"/>
      <c r="U41954" s="11"/>
    </row>
    <row r="41955" spans="20:21" x14ac:dyDescent="0.2">
      <c r="T41955" s="11"/>
      <c r="U41955" s="11"/>
    </row>
    <row r="41956" spans="20:21" x14ac:dyDescent="0.2">
      <c r="T41956" s="11"/>
      <c r="U41956" s="11"/>
    </row>
    <row r="41957" spans="20:21" x14ac:dyDescent="0.2">
      <c r="T41957" s="11"/>
      <c r="U41957" s="11"/>
    </row>
    <row r="41958" spans="20:21" x14ac:dyDescent="0.2">
      <c r="T41958" s="11"/>
      <c r="U41958" s="11"/>
    </row>
    <row r="41959" spans="20:21" x14ac:dyDescent="0.2">
      <c r="T41959" s="11"/>
      <c r="U41959" s="11"/>
    </row>
    <row r="41960" spans="20:21" x14ac:dyDescent="0.2">
      <c r="T41960" s="11"/>
      <c r="U41960" s="11"/>
    </row>
    <row r="41961" spans="20:21" x14ac:dyDescent="0.2">
      <c r="T41961" s="11"/>
      <c r="U41961" s="11"/>
    </row>
    <row r="41962" spans="20:21" x14ac:dyDescent="0.2">
      <c r="T41962" s="11"/>
      <c r="U41962" s="11"/>
    </row>
    <row r="41963" spans="20:21" x14ac:dyDescent="0.2">
      <c r="T41963" s="11"/>
      <c r="U41963" s="11"/>
    </row>
    <row r="41964" spans="20:21" x14ac:dyDescent="0.2">
      <c r="T41964" s="11"/>
      <c r="U41964" s="11"/>
    </row>
    <row r="41965" spans="20:21" x14ac:dyDescent="0.2">
      <c r="T41965" s="11"/>
      <c r="U41965" s="11"/>
    </row>
    <row r="41966" spans="20:21" x14ac:dyDescent="0.2">
      <c r="T41966" s="11"/>
      <c r="U41966" s="11"/>
    </row>
    <row r="41967" spans="20:21" x14ac:dyDescent="0.2">
      <c r="T41967" s="11"/>
      <c r="U41967" s="11"/>
    </row>
    <row r="41968" spans="20:21" x14ac:dyDescent="0.2">
      <c r="T41968" s="11"/>
      <c r="U41968" s="11"/>
    </row>
    <row r="41969" spans="20:21" x14ac:dyDescent="0.2">
      <c r="T41969" s="11"/>
      <c r="U41969" s="11"/>
    </row>
    <row r="41970" spans="20:21" x14ac:dyDescent="0.2">
      <c r="T41970" s="11"/>
      <c r="U41970" s="11"/>
    </row>
    <row r="41971" spans="20:21" x14ac:dyDescent="0.2">
      <c r="T41971" s="11"/>
      <c r="U41971" s="11"/>
    </row>
    <row r="41972" spans="20:21" x14ac:dyDescent="0.2">
      <c r="T41972" s="11"/>
      <c r="U41972" s="11"/>
    </row>
    <row r="41973" spans="20:21" x14ac:dyDescent="0.2">
      <c r="T41973" s="11"/>
      <c r="U41973" s="11"/>
    </row>
    <row r="41974" spans="20:21" x14ac:dyDescent="0.2">
      <c r="T41974" s="11"/>
      <c r="U41974" s="11"/>
    </row>
    <row r="41975" spans="20:21" x14ac:dyDescent="0.2">
      <c r="T41975" s="11"/>
      <c r="U41975" s="11"/>
    </row>
    <row r="41976" spans="20:21" x14ac:dyDescent="0.2">
      <c r="T41976" s="11"/>
      <c r="U41976" s="11"/>
    </row>
    <row r="41977" spans="20:21" x14ac:dyDescent="0.2">
      <c r="T41977" s="11"/>
      <c r="U41977" s="11"/>
    </row>
    <row r="41978" spans="20:21" x14ac:dyDescent="0.2">
      <c r="T41978" s="11"/>
      <c r="U41978" s="11"/>
    </row>
    <row r="41979" spans="20:21" x14ac:dyDescent="0.2">
      <c r="T41979" s="11"/>
      <c r="U41979" s="11"/>
    </row>
    <row r="41980" spans="20:21" x14ac:dyDescent="0.2">
      <c r="T41980" s="11"/>
      <c r="U41980" s="11"/>
    </row>
    <row r="41981" spans="20:21" x14ac:dyDescent="0.2">
      <c r="T41981" s="11"/>
      <c r="U41981" s="11"/>
    </row>
    <row r="41982" spans="20:21" x14ac:dyDescent="0.2">
      <c r="T41982" s="11"/>
      <c r="U41982" s="11"/>
    </row>
    <row r="41983" spans="20:21" x14ac:dyDescent="0.2">
      <c r="T41983" s="11"/>
      <c r="U41983" s="11"/>
    </row>
    <row r="41984" spans="20:21" x14ac:dyDescent="0.2">
      <c r="T41984" s="11"/>
      <c r="U41984" s="11"/>
    </row>
    <row r="41985" spans="20:21" x14ac:dyDescent="0.2">
      <c r="T41985" s="11"/>
      <c r="U41985" s="11"/>
    </row>
    <row r="41986" spans="20:21" x14ac:dyDescent="0.2">
      <c r="T41986" s="11"/>
      <c r="U41986" s="11"/>
    </row>
    <row r="41987" spans="20:21" x14ac:dyDescent="0.2">
      <c r="T41987" s="11"/>
      <c r="U41987" s="11"/>
    </row>
    <row r="41988" spans="20:21" x14ac:dyDescent="0.2">
      <c r="T41988" s="11"/>
      <c r="U41988" s="11"/>
    </row>
    <row r="41989" spans="20:21" x14ac:dyDescent="0.2">
      <c r="T41989" s="11"/>
      <c r="U41989" s="11"/>
    </row>
    <row r="41990" spans="20:21" x14ac:dyDescent="0.2">
      <c r="T41990" s="11"/>
      <c r="U41990" s="11"/>
    </row>
    <row r="41991" spans="20:21" x14ac:dyDescent="0.2">
      <c r="T41991" s="11"/>
      <c r="U41991" s="11"/>
    </row>
    <row r="41992" spans="20:21" x14ac:dyDescent="0.2">
      <c r="T41992" s="11"/>
      <c r="U41992" s="11"/>
    </row>
    <row r="41993" spans="20:21" x14ac:dyDescent="0.2">
      <c r="T41993" s="11"/>
      <c r="U41993" s="11"/>
    </row>
    <row r="41994" spans="20:21" x14ac:dyDescent="0.2">
      <c r="T41994" s="11"/>
      <c r="U41994" s="11"/>
    </row>
    <row r="41995" spans="20:21" x14ac:dyDescent="0.2">
      <c r="T41995" s="11"/>
      <c r="U41995" s="11"/>
    </row>
    <row r="41996" spans="20:21" x14ac:dyDescent="0.2">
      <c r="T41996" s="11"/>
      <c r="U41996" s="11"/>
    </row>
    <row r="41997" spans="20:21" x14ac:dyDescent="0.2">
      <c r="T41997" s="11"/>
      <c r="U41997" s="11"/>
    </row>
    <row r="41998" spans="20:21" x14ac:dyDescent="0.2">
      <c r="T41998" s="11"/>
      <c r="U41998" s="11"/>
    </row>
    <row r="41999" spans="20:21" x14ac:dyDescent="0.2">
      <c r="T41999" s="11"/>
      <c r="U41999" s="11"/>
    </row>
    <row r="42000" spans="20:21" x14ac:dyDescent="0.2">
      <c r="T42000" s="11"/>
      <c r="U42000" s="11"/>
    </row>
    <row r="42001" spans="20:21" x14ac:dyDescent="0.2">
      <c r="T42001" s="11"/>
      <c r="U42001" s="11"/>
    </row>
    <row r="42002" spans="20:21" x14ac:dyDescent="0.2">
      <c r="T42002" s="11"/>
      <c r="U42002" s="11"/>
    </row>
    <row r="42003" spans="20:21" x14ac:dyDescent="0.2">
      <c r="T42003" s="11"/>
      <c r="U42003" s="11"/>
    </row>
    <row r="42004" spans="20:21" x14ac:dyDescent="0.2">
      <c r="T42004" s="11"/>
      <c r="U42004" s="11"/>
    </row>
    <row r="42005" spans="20:21" x14ac:dyDescent="0.2">
      <c r="T42005" s="11"/>
      <c r="U42005" s="11"/>
    </row>
    <row r="42006" spans="20:21" x14ac:dyDescent="0.2">
      <c r="T42006" s="11"/>
      <c r="U42006" s="11"/>
    </row>
    <row r="42007" spans="20:21" x14ac:dyDescent="0.2">
      <c r="T42007" s="11"/>
      <c r="U42007" s="11"/>
    </row>
    <row r="42008" spans="20:21" x14ac:dyDescent="0.2">
      <c r="T42008" s="11"/>
      <c r="U42008" s="11"/>
    </row>
    <row r="42009" spans="20:21" x14ac:dyDescent="0.2">
      <c r="T42009" s="11"/>
      <c r="U42009" s="11"/>
    </row>
    <row r="42010" spans="20:21" x14ac:dyDescent="0.2">
      <c r="T42010" s="11"/>
      <c r="U42010" s="11"/>
    </row>
    <row r="42011" spans="20:21" x14ac:dyDescent="0.2">
      <c r="T42011" s="11"/>
      <c r="U42011" s="11"/>
    </row>
    <row r="42012" spans="20:21" x14ac:dyDescent="0.2">
      <c r="T42012" s="11"/>
      <c r="U42012" s="11"/>
    </row>
    <row r="42013" spans="20:21" x14ac:dyDescent="0.2">
      <c r="T42013" s="11"/>
      <c r="U42013" s="11"/>
    </row>
    <row r="42014" spans="20:21" x14ac:dyDescent="0.2">
      <c r="T42014" s="11"/>
      <c r="U42014" s="11"/>
    </row>
    <row r="42015" spans="20:21" x14ac:dyDescent="0.2">
      <c r="T42015" s="11"/>
      <c r="U42015" s="11"/>
    </row>
    <row r="42016" spans="20:21" x14ac:dyDescent="0.2">
      <c r="T42016" s="11"/>
      <c r="U42016" s="11"/>
    </row>
    <row r="42017" spans="20:21" x14ac:dyDescent="0.2">
      <c r="T42017" s="11"/>
      <c r="U42017" s="11"/>
    </row>
    <row r="42018" spans="20:21" x14ac:dyDescent="0.2">
      <c r="T42018" s="11"/>
      <c r="U42018" s="11"/>
    </row>
    <row r="42019" spans="20:21" x14ac:dyDescent="0.2">
      <c r="T42019" s="11"/>
      <c r="U42019" s="11"/>
    </row>
    <row r="42020" spans="20:21" x14ac:dyDescent="0.2">
      <c r="T42020" s="11"/>
      <c r="U42020" s="11"/>
    </row>
    <row r="42021" spans="20:21" x14ac:dyDescent="0.2">
      <c r="T42021" s="11"/>
      <c r="U42021" s="11"/>
    </row>
    <row r="42022" spans="20:21" x14ac:dyDescent="0.2">
      <c r="T42022" s="11"/>
      <c r="U42022" s="11"/>
    </row>
    <row r="42023" spans="20:21" x14ac:dyDescent="0.2">
      <c r="T42023" s="11"/>
      <c r="U42023" s="11"/>
    </row>
    <row r="42024" spans="20:21" x14ac:dyDescent="0.2">
      <c r="T42024" s="11"/>
      <c r="U42024" s="11"/>
    </row>
    <row r="42025" spans="20:21" x14ac:dyDescent="0.2">
      <c r="T42025" s="11"/>
      <c r="U42025" s="11"/>
    </row>
    <row r="42026" spans="20:21" x14ac:dyDescent="0.2">
      <c r="T42026" s="11"/>
      <c r="U42026" s="11"/>
    </row>
    <row r="42027" spans="20:21" x14ac:dyDescent="0.2">
      <c r="T42027" s="11"/>
      <c r="U42027" s="11"/>
    </row>
    <row r="42028" spans="20:21" x14ac:dyDescent="0.2">
      <c r="T42028" s="11"/>
      <c r="U42028" s="11"/>
    </row>
    <row r="42029" spans="20:21" x14ac:dyDescent="0.2">
      <c r="T42029" s="11"/>
      <c r="U42029" s="11"/>
    </row>
    <row r="42030" spans="20:21" x14ac:dyDescent="0.2">
      <c r="T42030" s="11"/>
      <c r="U42030" s="11"/>
    </row>
    <row r="42031" spans="20:21" x14ac:dyDescent="0.2">
      <c r="T42031" s="11"/>
      <c r="U42031" s="11"/>
    </row>
    <row r="42032" spans="20:21" x14ac:dyDescent="0.2">
      <c r="T42032" s="11"/>
      <c r="U42032" s="11"/>
    </row>
    <row r="42033" spans="20:21" x14ac:dyDescent="0.2">
      <c r="T42033" s="11"/>
      <c r="U42033" s="11"/>
    </row>
    <row r="42034" spans="20:21" x14ac:dyDescent="0.2">
      <c r="T42034" s="11"/>
      <c r="U42034" s="11"/>
    </row>
    <row r="42035" spans="20:21" x14ac:dyDescent="0.2">
      <c r="T42035" s="11"/>
      <c r="U42035" s="11"/>
    </row>
    <row r="42036" spans="20:21" x14ac:dyDescent="0.2">
      <c r="T42036" s="11"/>
      <c r="U42036" s="11"/>
    </row>
    <row r="42037" spans="20:21" x14ac:dyDescent="0.2">
      <c r="T42037" s="11"/>
      <c r="U42037" s="11"/>
    </row>
    <row r="42038" spans="20:21" x14ac:dyDescent="0.2">
      <c r="T42038" s="11"/>
      <c r="U42038" s="11"/>
    </row>
    <row r="42039" spans="20:21" x14ac:dyDescent="0.2">
      <c r="T42039" s="11"/>
      <c r="U42039" s="11"/>
    </row>
    <row r="42040" spans="20:21" x14ac:dyDescent="0.2">
      <c r="T42040" s="11"/>
      <c r="U42040" s="11"/>
    </row>
    <row r="42041" spans="20:21" x14ac:dyDescent="0.2">
      <c r="T42041" s="11"/>
      <c r="U42041" s="11"/>
    </row>
    <row r="42042" spans="20:21" x14ac:dyDescent="0.2">
      <c r="T42042" s="11"/>
      <c r="U42042" s="11"/>
    </row>
    <row r="42043" spans="20:21" x14ac:dyDescent="0.2">
      <c r="T42043" s="11"/>
      <c r="U42043" s="11"/>
    </row>
    <row r="42044" spans="20:21" x14ac:dyDescent="0.2">
      <c r="T42044" s="11"/>
      <c r="U42044" s="11"/>
    </row>
    <row r="42045" spans="20:21" x14ac:dyDescent="0.2">
      <c r="T42045" s="11"/>
      <c r="U42045" s="11"/>
    </row>
    <row r="42046" spans="20:21" x14ac:dyDescent="0.2">
      <c r="T42046" s="11"/>
      <c r="U42046" s="11"/>
    </row>
    <row r="42047" spans="20:21" x14ac:dyDescent="0.2">
      <c r="T42047" s="11"/>
      <c r="U42047" s="11"/>
    </row>
    <row r="42048" spans="20:21" x14ac:dyDescent="0.2">
      <c r="T42048" s="11"/>
      <c r="U42048" s="11"/>
    </row>
    <row r="42049" spans="20:21" x14ac:dyDescent="0.2">
      <c r="T42049" s="11"/>
      <c r="U42049" s="11"/>
    </row>
    <row r="42050" spans="20:21" x14ac:dyDescent="0.2">
      <c r="T42050" s="11"/>
      <c r="U42050" s="11"/>
    </row>
    <row r="42051" spans="20:21" x14ac:dyDescent="0.2">
      <c r="T42051" s="11"/>
      <c r="U42051" s="11"/>
    </row>
    <row r="42052" spans="20:21" x14ac:dyDescent="0.2">
      <c r="T42052" s="11"/>
      <c r="U42052" s="11"/>
    </row>
    <row r="42053" spans="20:21" x14ac:dyDescent="0.2">
      <c r="T42053" s="11"/>
      <c r="U42053" s="11"/>
    </row>
    <row r="42054" spans="20:21" x14ac:dyDescent="0.2">
      <c r="T42054" s="11"/>
      <c r="U42054" s="11"/>
    </row>
    <row r="42055" spans="20:21" x14ac:dyDescent="0.2">
      <c r="T42055" s="11"/>
      <c r="U42055" s="11"/>
    </row>
    <row r="42056" spans="20:21" x14ac:dyDescent="0.2">
      <c r="T42056" s="11"/>
      <c r="U42056" s="11"/>
    </row>
    <row r="42057" spans="20:21" x14ac:dyDescent="0.2">
      <c r="T42057" s="11"/>
      <c r="U42057" s="11"/>
    </row>
    <row r="42058" spans="20:21" x14ac:dyDescent="0.2">
      <c r="T42058" s="11"/>
      <c r="U42058" s="11"/>
    </row>
    <row r="42059" spans="20:21" x14ac:dyDescent="0.2">
      <c r="T42059" s="11"/>
      <c r="U42059" s="11"/>
    </row>
    <row r="42060" spans="20:21" x14ac:dyDescent="0.2">
      <c r="T42060" s="11"/>
      <c r="U42060" s="11"/>
    </row>
    <row r="42061" spans="20:21" x14ac:dyDescent="0.2">
      <c r="T42061" s="11"/>
      <c r="U42061" s="11"/>
    </row>
    <row r="42062" spans="20:21" x14ac:dyDescent="0.2">
      <c r="T42062" s="11"/>
      <c r="U42062" s="11"/>
    </row>
    <row r="42063" spans="20:21" x14ac:dyDescent="0.2">
      <c r="T42063" s="11"/>
      <c r="U42063" s="11"/>
    </row>
    <row r="42064" spans="20:21" x14ac:dyDescent="0.2">
      <c r="T42064" s="11"/>
      <c r="U42064" s="11"/>
    </row>
    <row r="42065" spans="20:21" x14ac:dyDescent="0.2">
      <c r="T42065" s="11"/>
      <c r="U42065" s="11"/>
    </row>
    <row r="42066" spans="20:21" x14ac:dyDescent="0.2">
      <c r="T42066" s="11"/>
      <c r="U42066" s="11"/>
    </row>
    <row r="42067" spans="20:21" x14ac:dyDescent="0.2">
      <c r="T42067" s="11"/>
      <c r="U42067" s="11"/>
    </row>
    <row r="42068" spans="20:21" x14ac:dyDescent="0.2">
      <c r="T42068" s="11"/>
      <c r="U42068" s="11"/>
    </row>
    <row r="42069" spans="20:21" x14ac:dyDescent="0.2">
      <c r="T42069" s="11"/>
      <c r="U42069" s="11"/>
    </row>
    <row r="42070" spans="20:21" x14ac:dyDescent="0.2">
      <c r="T42070" s="11"/>
      <c r="U42070" s="11"/>
    </row>
    <row r="42071" spans="20:21" x14ac:dyDescent="0.2">
      <c r="T42071" s="11"/>
      <c r="U42071" s="11"/>
    </row>
    <row r="42072" spans="20:21" x14ac:dyDescent="0.2">
      <c r="T42072" s="11"/>
      <c r="U42072" s="11"/>
    </row>
    <row r="42073" spans="20:21" x14ac:dyDescent="0.2">
      <c r="T42073" s="11"/>
      <c r="U42073" s="11"/>
    </row>
    <row r="42074" spans="20:21" x14ac:dyDescent="0.2">
      <c r="T42074" s="11"/>
      <c r="U42074" s="11"/>
    </row>
    <row r="42075" spans="20:21" x14ac:dyDescent="0.2">
      <c r="T42075" s="11"/>
      <c r="U42075" s="11"/>
    </row>
    <row r="42076" spans="20:21" x14ac:dyDescent="0.2">
      <c r="T42076" s="11"/>
      <c r="U42076" s="11"/>
    </row>
    <row r="42077" spans="20:21" x14ac:dyDescent="0.2">
      <c r="T42077" s="11"/>
      <c r="U42077" s="11"/>
    </row>
    <row r="42078" spans="20:21" x14ac:dyDescent="0.2">
      <c r="T42078" s="11"/>
      <c r="U42078" s="11"/>
    </row>
    <row r="42079" spans="20:21" x14ac:dyDescent="0.2">
      <c r="T42079" s="11"/>
      <c r="U42079" s="11"/>
    </row>
    <row r="42080" spans="20:21" x14ac:dyDescent="0.2">
      <c r="T42080" s="11"/>
      <c r="U42080" s="11"/>
    </row>
    <row r="42081" spans="20:21" x14ac:dyDescent="0.2">
      <c r="T42081" s="11"/>
      <c r="U42081" s="11"/>
    </row>
    <row r="42082" spans="20:21" x14ac:dyDescent="0.2">
      <c r="T42082" s="11"/>
      <c r="U42082" s="11"/>
    </row>
    <row r="42083" spans="20:21" x14ac:dyDescent="0.2">
      <c r="T42083" s="11"/>
      <c r="U42083" s="11"/>
    </row>
    <row r="42084" spans="20:21" x14ac:dyDescent="0.2">
      <c r="T42084" s="11"/>
      <c r="U42084" s="11"/>
    </row>
    <row r="42085" spans="20:21" x14ac:dyDescent="0.2">
      <c r="T42085" s="11"/>
      <c r="U42085" s="11"/>
    </row>
    <row r="42086" spans="20:21" x14ac:dyDescent="0.2">
      <c r="T42086" s="11"/>
      <c r="U42086" s="11"/>
    </row>
    <row r="42087" spans="20:21" x14ac:dyDescent="0.2">
      <c r="T42087" s="11"/>
      <c r="U42087" s="11"/>
    </row>
    <row r="42088" spans="20:21" x14ac:dyDescent="0.2">
      <c r="T42088" s="11"/>
      <c r="U42088" s="11"/>
    </row>
    <row r="42089" spans="20:21" x14ac:dyDescent="0.2">
      <c r="T42089" s="11"/>
      <c r="U42089" s="11"/>
    </row>
    <row r="42090" spans="20:21" x14ac:dyDescent="0.2">
      <c r="T42090" s="11"/>
      <c r="U42090" s="11"/>
    </row>
    <row r="42091" spans="20:21" x14ac:dyDescent="0.2">
      <c r="T42091" s="11"/>
      <c r="U42091" s="11"/>
    </row>
    <row r="42092" spans="20:21" x14ac:dyDescent="0.2">
      <c r="T42092" s="11"/>
      <c r="U42092" s="11"/>
    </row>
    <row r="42093" spans="20:21" x14ac:dyDescent="0.2">
      <c r="T42093" s="11"/>
      <c r="U42093" s="11"/>
    </row>
    <row r="42094" spans="20:21" x14ac:dyDescent="0.2">
      <c r="T42094" s="11"/>
      <c r="U42094" s="11"/>
    </row>
    <row r="42095" spans="20:21" x14ac:dyDescent="0.2">
      <c r="T42095" s="11"/>
      <c r="U42095" s="11"/>
    </row>
    <row r="42096" spans="20:21" x14ac:dyDescent="0.2">
      <c r="T42096" s="11"/>
      <c r="U42096" s="11"/>
    </row>
    <row r="42097" spans="20:21" x14ac:dyDescent="0.2">
      <c r="T42097" s="11"/>
      <c r="U42097" s="11"/>
    </row>
    <row r="42098" spans="20:21" x14ac:dyDescent="0.2">
      <c r="T42098" s="11"/>
      <c r="U42098" s="11"/>
    </row>
    <row r="42099" spans="20:21" x14ac:dyDescent="0.2">
      <c r="T42099" s="11"/>
      <c r="U42099" s="11"/>
    </row>
    <row r="42100" spans="20:21" x14ac:dyDescent="0.2">
      <c r="T42100" s="11"/>
      <c r="U42100" s="11"/>
    </row>
    <row r="42101" spans="20:21" x14ac:dyDescent="0.2">
      <c r="T42101" s="11"/>
      <c r="U42101" s="11"/>
    </row>
    <row r="42102" spans="20:21" x14ac:dyDescent="0.2">
      <c r="T42102" s="11"/>
      <c r="U42102" s="11"/>
    </row>
    <row r="42103" spans="20:21" x14ac:dyDescent="0.2">
      <c r="T42103" s="11"/>
      <c r="U42103" s="11"/>
    </row>
    <row r="42104" spans="20:21" x14ac:dyDescent="0.2">
      <c r="T42104" s="11"/>
      <c r="U42104" s="11"/>
    </row>
    <row r="42105" spans="20:21" x14ac:dyDescent="0.2">
      <c r="T42105" s="11"/>
      <c r="U42105" s="11"/>
    </row>
    <row r="42106" spans="20:21" x14ac:dyDescent="0.2">
      <c r="T42106" s="11"/>
      <c r="U42106" s="11"/>
    </row>
    <row r="42107" spans="20:21" x14ac:dyDescent="0.2">
      <c r="T42107" s="11"/>
      <c r="U42107" s="11"/>
    </row>
    <row r="42108" spans="20:21" x14ac:dyDescent="0.2">
      <c r="T42108" s="11"/>
      <c r="U42108" s="11"/>
    </row>
    <row r="42109" spans="20:21" x14ac:dyDescent="0.2">
      <c r="T42109" s="11"/>
      <c r="U42109" s="11"/>
    </row>
    <row r="42110" spans="20:21" x14ac:dyDescent="0.2">
      <c r="T42110" s="11"/>
      <c r="U42110" s="11"/>
    </row>
    <row r="42111" spans="20:21" x14ac:dyDescent="0.2">
      <c r="T42111" s="11"/>
      <c r="U42111" s="11"/>
    </row>
    <row r="42112" spans="20:21" x14ac:dyDescent="0.2">
      <c r="T42112" s="11"/>
      <c r="U42112" s="11"/>
    </row>
    <row r="42113" spans="20:21" x14ac:dyDescent="0.2">
      <c r="T42113" s="11"/>
      <c r="U42113" s="11"/>
    </row>
    <row r="42114" spans="20:21" x14ac:dyDescent="0.2">
      <c r="T42114" s="11"/>
      <c r="U42114" s="11"/>
    </row>
    <row r="42115" spans="20:21" x14ac:dyDescent="0.2">
      <c r="T42115" s="11"/>
      <c r="U42115" s="11"/>
    </row>
    <row r="42116" spans="20:21" x14ac:dyDescent="0.2">
      <c r="T42116" s="11"/>
      <c r="U42116" s="11"/>
    </row>
    <row r="42117" spans="20:21" x14ac:dyDescent="0.2">
      <c r="T42117" s="11"/>
      <c r="U42117" s="11"/>
    </row>
    <row r="42118" spans="20:21" x14ac:dyDescent="0.2">
      <c r="T42118" s="11"/>
      <c r="U42118" s="11"/>
    </row>
    <row r="42119" spans="20:21" x14ac:dyDescent="0.2">
      <c r="T42119" s="11"/>
      <c r="U42119" s="11"/>
    </row>
    <row r="42120" spans="20:21" x14ac:dyDescent="0.2">
      <c r="T42120" s="11"/>
      <c r="U42120" s="11"/>
    </row>
    <row r="42121" spans="20:21" x14ac:dyDescent="0.2">
      <c r="T42121" s="11"/>
      <c r="U42121" s="11"/>
    </row>
    <row r="42122" spans="20:21" x14ac:dyDescent="0.2">
      <c r="T42122" s="11"/>
      <c r="U42122" s="11"/>
    </row>
    <row r="42123" spans="20:21" x14ac:dyDescent="0.2">
      <c r="T42123" s="11"/>
      <c r="U42123" s="11"/>
    </row>
    <row r="42124" spans="20:21" x14ac:dyDescent="0.2">
      <c r="T42124" s="11"/>
      <c r="U42124" s="11"/>
    </row>
    <row r="42125" spans="20:21" x14ac:dyDescent="0.2">
      <c r="T42125" s="11"/>
      <c r="U42125" s="11"/>
    </row>
    <row r="42126" spans="20:21" x14ac:dyDescent="0.2">
      <c r="T42126" s="11"/>
      <c r="U42126" s="11"/>
    </row>
    <row r="42127" spans="20:21" x14ac:dyDescent="0.2">
      <c r="T42127" s="11"/>
      <c r="U42127" s="11"/>
    </row>
    <row r="42128" spans="20:21" x14ac:dyDescent="0.2">
      <c r="T42128" s="11"/>
      <c r="U42128" s="11"/>
    </row>
    <row r="42129" spans="20:21" x14ac:dyDescent="0.2">
      <c r="T42129" s="11"/>
      <c r="U42129" s="11"/>
    </row>
    <row r="42130" spans="20:21" x14ac:dyDescent="0.2">
      <c r="T42130" s="11"/>
      <c r="U42130" s="11"/>
    </row>
    <row r="42131" spans="20:21" x14ac:dyDescent="0.2">
      <c r="T42131" s="11"/>
      <c r="U42131" s="11"/>
    </row>
    <row r="42132" spans="20:21" x14ac:dyDescent="0.2">
      <c r="T42132" s="11"/>
      <c r="U42132" s="11"/>
    </row>
    <row r="42133" spans="20:21" x14ac:dyDescent="0.2">
      <c r="T42133" s="11"/>
      <c r="U42133" s="11"/>
    </row>
    <row r="42134" spans="20:21" x14ac:dyDescent="0.2">
      <c r="T42134" s="11"/>
      <c r="U42134" s="11"/>
    </row>
    <row r="42135" spans="20:21" x14ac:dyDescent="0.2">
      <c r="T42135" s="11"/>
      <c r="U42135" s="11"/>
    </row>
    <row r="42136" spans="20:21" x14ac:dyDescent="0.2">
      <c r="T42136" s="11"/>
      <c r="U42136" s="11"/>
    </row>
    <row r="42137" spans="20:21" x14ac:dyDescent="0.2">
      <c r="T42137" s="11"/>
      <c r="U42137" s="11"/>
    </row>
    <row r="42138" spans="20:21" x14ac:dyDescent="0.2">
      <c r="T42138" s="11"/>
      <c r="U42138" s="11"/>
    </row>
    <row r="42139" spans="20:21" x14ac:dyDescent="0.2">
      <c r="T42139" s="11"/>
      <c r="U42139" s="11"/>
    </row>
    <row r="42140" spans="20:21" x14ac:dyDescent="0.2">
      <c r="T42140" s="11"/>
      <c r="U42140" s="11"/>
    </row>
    <row r="42141" spans="20:21" x14ac:dyDescent="0.2">
      <c r="T42141" s="11"/>
      <c r="U42141" s="11"/>
    </row>
    <row r="42142" spans="20:21" x14ac:dyDescent="0.2">
      <c r="T42142" s="11"/>
      <c r="U42142" s="11"/>
    </row>
    <row r="42143" spans="20:21" x14ac:dyDescent="0.2">
      <c r="T42143" s="11"/>
      <c r="U42143" s="11"/>
    </row>
    <row r="42144" spans="20:21" x14ac:dyDescent="0.2">
      <c r="T42144" s="11"/>
      <c r="U42144" s="11"/>
    </row>
    <row r="42145" spans="20:21" x14ac:dyDescent="0.2">
      <c r="T42145" s="11"/>
      <c r="U42145" s="11"/>
    </row>
    <row r="42146" spans="20:21" x14ac:dyDescent="0.2">
      <c r="T42146" s="11"/>
      <c r="U42146" s="11"/>
    </row>
    <row r="42147" spans="20:21" x14ac:dyDescent="0.2">
      <c r="T42147" s="11"/>
      <c r="U42147" s="11"/>
    </row>
    <row r="42148" spans="20:21" x14ac:dyDescent="0.2">
      <c r="T42148" s="11"/>
      <c r="U42148" s="11"/>
    </row>
    <row r="42149" spans="20:21" x14ac:dyDescent="0.2">
      <c r="T42149" s="11"/>
      <c r="U42149" s="11"/>
    </row>
    <row r="42150" spans="20:21" x14ac:dyDescent="0.2">
      <c r="T42150" s="11"/>
      <c r="U42150" s="11"/>
    </row>
    <row r="42151" spans="20:21" x14ac:dyDescent="0.2">
      <c r="T42151" s="11"/>
      <c r="U42151" s="11"/>
    </row>
    <row r="42152" spans="20:21" x14ac:dyDescent="0.2">
      <c r="T42152" s="11"/>
      <c r="U42152" s="11"/>
    </row>
    <row r="42153" spans="20:21" x14ac:dyDescent="0.2">
      <c r="T42153" s="11"/>
      <c r="U42153" s="11"/>
    </row>
    <row r="42154" spans="20:21" x14ac:dyDescent="0.2">
      <c r="T42154" s="11"/>
      <c r="U42154" s="11"/>
    </row>
    <row r="42155" spans="20:21" x14ac:dyDescent="0.2">
      <c r="T42155" s="11"/>
      <c r="U42155" s="11"/>
    </row>
    <row r="42156" spans="20:21" x14ac:dyDescent="0.2">
      <c r="T42156" s="11"/>
      <c r="U42156" s="11"/>
    </row>
    <row r="42157" spans="20:21" x14ac:dyDescent="0.2">
      <c r="T42157" s="11"/>
      <c r="U42157" s="11"/>
    </row>
    <row r="42158" spans="20:21" x14ac:dyDescent="0.2">
      <c r="T42158" s="11"/>
      <c r="U42158" s="11"/>
    </row>
    <row r="42159" spans="20:21" x14ac:dyDescent="0.2">
      <c r="T42159" s="11"/>
      <c r="U42159" s="11"/>
    </row>
    <row r="42160" spans="20:21" x14ac:dyDescent="0.2">
      <c r="T42160" s="11"/>
      <c r="U42160" s="11"/>
    </row>
    <row r="42161" spans="20:21" x14ac:dyDescent="0.2">
      <c r="T42161" s="11"/>
      <c r="U42161" s="11"/>
    </row>
    <row r="42162" spans="20:21" x14ac:dyDescent="0.2">
      <c r="T42162" s="11"/>
      <c r="U42162" s="11"/>
    </row>
    <row r="42163" spans="20:21" x14ac:dyDescent="0.2">
      <c r="T42163" s="11"/>
      <c r="U42163" s="11"/>
    </row>
    <row r="42164" spans="20:21" x14ac:dyDescent="0.2">
      <c r="T42164" s="11"/>
      <c r="U42164" s="11"/>
    </row>
    <row r="42165" spans="20:21" x14ac:dyDescent="0.2">
      <c r="T42165" s="11"/>
      <c r="U42165" s="11"/>
    </row>
    <row r="42166" spans="20:21" x14ac:dyDescent="0.2">
      <c r="T42166" s="11"/>
      <c r="U42166" s="11"/>
    </row>
    <row r="42167" spans="20:21" x14ac:dyDescent="0.2">
      <c r="T42167" s="11"/>
      <c r="U42167" s="11"/>
    </row>
    <row r="42168" spans="20:21" x14ac:dyDescent="0.2">
      <c r="T42168" s="11"/>
      <c r="U42168" s="11"/>
    </row>
    <row r="42169" spans="20:21" x14ac:dyDescent="0.2">
      <c r="T42169" s="11"/>
      <c r="U42169" s="11"/>
    </row>
    <row r="42170" spans="20:21" x14ac:dyDescent="0.2">
      <c r="T42170" s="11"/>
      <c r="U42170" s="11"/>
    </row>
    <row r="42171" spans="20:21" x14ac:dyDescent="0.2">
      <c r="T42171" s="11"/>
      <c r="U42171" s="11"/>
    </row>
    <row r="42172" spans="20:21" x14ac:dyDescent="0.2">
      <c r="T42172" s="11"/>
      <c r="U42172" s="11"/>
    </row>
    <row r="42173" spans="20:21" x14ac:dyDescent="0.2">
      <c r="T42173" s="11"/>
      <c r="U42173" s="11"/>
    </row>
    <row r="42174" spans="20:21" x14ac:dyDescent="0.2">
      <c r="T42174" s="11"/>
      <c r="U42174" s="11"/>
    </row>
    <row r="42175" spans="20:21" x14ac:dyDescent="0.2">
      <c r="T42175" s="11"/>
      <c r="U42175" s="11"/>
    </row>
    <row r="42176" spans="20:21" x14ac:dyDescent="0.2">
      <c r="T42176" s="11"/>
      <c r="U42176" s="11"/>
    </row>
    <row r="42177" spans="20:21" x14ac:dyDescent="0.2">
      <c r="T42177" s="11"/>
      <c r="U42177" s="11"/>
    </row>
    <row r="42178" spans="20:21" x14ac:dyDescent="0.2">
      <c r="T42178" s="11"/>
      <c r="U42178" s="11"/>
    </row>
    <row r="42179" spans="20:21" x14ac:dyDescent="0.2">
      <c r="T42179" s="11"/>
      <c r="U42179" s="11"/>
    </row>
    <row r="42180" spans="20:21" x14ac:dyDescent="0.2">
      <c r="T42180" s="11"/>
      <c r="U42180" s="11"/>
    </row>
    <row r="42181" spans="20:21" x14ac:dyDescent="0.2">
      <c r="T42181" s="11"/>
      <c r="U42181" s="11"/>
    </row>
    <row r="42182" spans="20:21" x14ac:dyDescent="0.2">
      <c r="T42182" s="11"/>
      <c r="U42182" s="11"/>
    </row>
    <row r="42183" spans="20:21" x14ac:dyDescent="0.2">
      <c r="T42183" s="11"/>
      <c r="U42183" s="11"/>
    </row>
    <row r="42184" spans="20:21" x14ac:dyDescent="0.2">
      <c r="T42184" s="11"/>
      <c r="U42184" s="11"/>
    </row>
    <row r="42185" spans="20:21" x14ac:dyDescent="0.2">
      <c r="T42185" s="11"/>
      <c r="U42185" s="11"/>
    </row>
    <row r="42186" spans="20:21" x14ac:dyDescent="0.2">
      <c r="T42186" s="11"/>
      <c r="U42186" s="11"/>
    </row>
    <row r="42187" spans="20:21" x14ac:dyDescent="0.2">
      <c r="T42187" s="11"/>
      <c r="U42187" s="11"/>
    </row>
    <row r="42188" spans="20:21" x14ac:dyDescent="0.2">
      <c r="T42188" s="11"/>
      <c r="U42188" s="11"/>
    </row>
    <row r="42189" spans="20:21" x14ac:dyDescent="0.2">
      <c r="T42189" s="11"/>
      <c r="U42189" s="11"/>
    </row>
    <row r="42190" spans="20:21" x14ac:dyDescent="0.2">
      <c r="T42190" s="11"/>
      <c r="U42190" s="11"/>
    </row>
    <row r="42191" spans="20:21" x14ac:dyDescent="0.2">
      <c r="T42191" s="11"/>
      <c r="U42191" s="11"/>
    </row>
    <row r="42192" spans="20:21" x14ac:dyDescent="0.2">
      <c r="T42192" s="11"/>
      <c r="U42192" s="11"/>
    </row>
    <row r="42193" spans="20:21" x14ac:dyDescent="0.2">
      <c r="T42193" s="11"/>
      <c r="U42193" s="11"/>
    </row>
    <row r="42194" spans="20:21" x14ac:dyDescent="0.2">
      <c r="T42194" s="11"/>
      <c r="U42194" s="11"/>
    </row>
    <row r="42195" spans="20:21" x14ac:dyDescent="0.2">
      <c r="T42195" s="11"/>
      <c r="U42195" s="11"/>
    </row>
    <row r="42196" spans="20:21" x14ac:dyDescent="0.2">
      <c r="T42196" s="11"/>
      <c r="U42196" s="11"/>
    </row>
    <row r="42197" spans="20:21" x14ac:dyDescent="0.2">
      <c r="T42197" s="11"/>
      <c r="U42197" s="11"/>
    </row>
    <row r="42198" spans="20:21" x14ac:dyDescent="0.2">
      <c r="T42198" s="11"/>
      <c r="U42198" s="11"/>
    </row>
    <row r="42199" spans="20:21" x14ac:dyDescent="0.2">
      <c r="T42199" s="11"/>
      <c r="U42199" s="11"/>
    </row>
    <row r="42200" spans="20:21" x14ac:dyDescent="0.2">
      <c r="T42200" s="11"/>
      <c r="U42200" s="11"/>
    </row>
    <row r="42201" spans="20:21" x14ac:dyDescent="0.2">
      <c r="T42201" s="11"/>
      <c r="U42201" s="11"/>
    </row>
    <row r="42202" spans="20:21" x14ac:dyDescent="0.2">
      <c r="T42202" s="11"/>
      <c r="U42202" s="11"/>
    </row>
    <row r="42203" spans="20:21" x14ac:dyDescent="0.2">
      <c r="T42203" s="11"/>
      <c r="U42203" s="11"/>
    </row>
    <row r="42204" spans="20:21" x14ac:dyDescent="0.2">
      <c r="T42204" s="11"/>
      <c r="U42204" s="11"/>
    </row>
    <row r="42205" spans="20:21" x14ac:dyDescent="0.2">
      <c r="T42205" s="11"/>
      <c r="U42205" s="11"/>
    </row>
    <row r="42206" spans="20:21" x14ac:dyDescent="0.2">
      <c r="T42206" s="11"/>
      <c r="U42206" s="11"/>
    </row>
    <row r="42207" spans="20:21" x14ac:dyDescent="0.2">
      <c r="T42207" s="11"/>
      <c r="U42207" s="11"/>
    </row>
    <row r="42208" spans="20:21" x14ac:dyDescent="0.2">
      <c r="T42208" s="11"/>
      <c r="U42208" s="11"/>
    </row>
    <row r="42209" spans="20:21" x14ac:dyDescent="0.2">
      <c r="T42209" s="11"/>
      <c r="U42209" s="11"/>
    </row>
    <row r="42210" spans="20:21" x14ac:dyDescent="0.2">
      <c r="T42210" s="11"/>
      <c r="U42210" s="11"/>
    </row>
    <row r="42211" spans="20:21" x14ac:dyDescent="0.2">
      <c r="T42211" s="11"/>
      <c r="U42211" s="11"/>
    </row>
    <row r="42212" spans="20:21" x14ac:dyDescent="0.2">
      <c r="T42212" s="11"/>
      <c r="U42212" s="11"/>
    </row>
    <row r="42213" spans="20:21" x14ac:dyDescent="0.2">
      <c r="T42213" s="11"/>
      <c r="U42213" s="11"/>
    </row>
    <row r="42214" spans="20:21" x14ac:dyDescent="0.2">
      <c r="T42214" s="11"/>
      <c r="U42214" s="11"/>
    </row>
    <row r="42215" spans="20:21" x14ac:dyDescent="0.2">
      <c r="T42215" s="11"/>
      <c r="U42215" s="11"/>
    </row>
    <row r="42216" spans="20:21" x14ac:dyDescent="0.2">
      <c r="T42216" s="11"/>
      <c r="U42216" s="11"/>
    </row>
    <row r="42217" spans="20:21" x14ac:dyDescent="0.2">
      <c r="T42217" s="11"/>
      <c r="U42217" s="11"/>
    </row>
    <row r="42218" spans="20:21" x14ac:dyDescent="0.2">
      <c r="T42218" s="11"/>
      <c r="U42218" s="11"/>
    </row>
    <row r="42219" spans="20:21" x14ac:dyDescent="0.2">
      <c r="T42219" s="11"/>
      <c r="U42219" s="11"/>
    </row>
    <row r="42220" spans="20:21" x14ac:dyDescent="0.2">
      <c r="T42220" s="11"/>
      <c r="U42220" s="11"/>
    </row>
    <row r="42221" spans="20:21" x14ac:dyDescent="0.2">
      <c r="T42221" s="11"/>
      <c r="U42221" s="11"/>
    </row>
    <row r="42222" spans="20:21" x14ac:dyDescent="0.2">
      <c r="T42222" s="11"/>
      <c r="U42222" s="11"/>
    </row>
    <row r="42223" spans="20:21" x14ac:dyDescent="0.2">
      <c r="T42223" s="11"/>
      <c r="U42223" s="11"/>
    </row>
    <row r="42224" spans="20:21" x14ac:dyDescent="0.2">
      <c r="T42224" s="11"/>
      <c r="U42224" s="11"/>
    </row>
    <row r="42225" spans="20:21" x14ac:dyDescent="0.2">
      <c r="T42225" s="11"/>
      <c r="U42225" s="11"/>
    </row>
    <row r="42226" spans="20:21" x14ac:dyDescent="0.2">
      <c r="T42226" s="11"/>
      <c r="U42226" s="11"/>
    </row>
    <row r="42227" spans="20:21" x14ac:dyDescent="0.2">
      <c r="T42227" s="11"/>
      <c r="U42227" s="11"/>
    </row>
    <row r="42228" spans="20:21" x14ac:dyDescent="0.2">
      <c r="T42228" s="11"/>
      <c r="U42228" s="11"/>
    </row>
    <row r="42229" spans="20:21" x14ac:dyDescent="0.2">
      <c r="T42229" s="11"/>
      <c r="U42229" s="11"/>
    </row>
    <row r="42230" spans="20:21" x14ac:dyDescent="0.2">
      <c r="T42230" s="11"/>
      <c r="U42230" s="11"/>
    </row>
    <row r="42231" spans="20:21" x14ac:dyDescent="0.2">
      <c r="T42231" s="11"/>
      <c r="U42231" s="11"/>
    </row>
    <row r="42232" spans="20:21" x14ac:dyDescent="0.2">
      <c r="T42232" s="11"/>
      <c r="U42232" s="11"/>
    </row>
    <row r="42233" spans="20:21" x14ac:dyDescent="0.2">
      <c r="T42233" s="11"/>
      <c r="U42233" s="11"/>
    </row>
    <row r="42234" spans="20:21" x14ac:dyDescent="0.2">
      <c r="T42234" s="11"/>
      <c r="U42234" s="11"/>
    </row>
    <row r="42235" spans="20:21" x14ac:dyDescent="0.2">
      <c r="T42235" s="11"/>
      <c r="U42235" s="11"/>
    </row>
    <row r="42236" spans="20:21" x14ac:dyDescent="0.2">
      <c r="T42236" s="11"/>
      <c r="U42236" s="11"/>
    </row>
    <row r="42237" spans="20:21" x14ac:dyDescent="0.2">
      <c r="T42237" s="11"/>
      <c r="U42237" s="11"/>
    </row>
    <row r="42238" spans="20:21" x14ac:dyDescent="0.2">
      <c r="T42238" s="11"/>
      <c r="U42238" s="11"/>
    </row>
    <row r="42239" spans="20:21" x14ac:dyDescent="0.2">
      <c r="T42239" s="11"/>
      <c r="U42239" s="11"/>
    </row>
    <row r="42240" spans="20:21" x14ac:dyDescent="0.2">
      <c r="T42240" s="11"/>
      <c r="U42240" s="11"/>
    </row>
    <row r="42241" spans="20:21" x14ac:dyDescent="0.2">
      <c r="T42241" s="11"/>
      <c r="U42241" s="11"/>
    </row>
    <row r="42242" spans="20:21" x14ac:dyDescent="0.2">
      <c r="T42242" s="11"/>
      <c r="U42242" s="11"/>
    </row>
    <row r="42243" spans="20:21" x14ac:dyDescent="0.2">
      <c r="T42243" s="11"/>
      <c r="U42243" s="11"/>
    </row>
    <row r="42244" spans="20:21" x14ac:dyDescent="0.2">
      <c r="T42244" s="11"/>
      <c r="U42244" s="11"/>
    </row>
    <row r="42245" spans="20:21" x14ac:dyDescent="0.2">
      <c r="T42245" s="11"/>
      <c r="U42245" s="11"/>
    </row>
    <row r="42246" spans="20:21" x14ac:dyDescent="0.2">
      <c r="T42246" s="11"/>
      <c r="U42246" s="11"/>
    </row>
    <row r="42247" spans="20:21" x14ac:dyDescent="0.2">
      <c r="T42247" s="11"/>
      <c r="U42247" s="11"/>
    </row>
    <row r="42248" spans="20:21" x14ac:dyDescent="0.2">
      <c r="T42248" s="11"/>
      <c r="U42248" s="11"/>
    </row>
    <row r="42249" spans="20:21" x14ac:dyDescent="0.2">
      <c r="T42249" s="11"/>
      <c r="U42249" s="11"/>
    </row>
    <row r="42250" spans="20:21" x14ac:dyDescent="0.2">
      <c r="T42250" s="11"/>
      <c r="U42250" s="11"/>
    </row>
    <row r="42251" spans="20:21" x14ac:dyDescent="0.2">
      <c r="T42251" s="11"/>
      <c r="U42251" s="11"/>
    </row>
    <row r="42252" spans="20:21" x14ac:dyDescent="0.2">
      <c r="T42252" s="11"/>
      <c r="U42252" s="11"/>
    </row>
    <row r="42253" spans="20:21" x14ac:dyDescent="0.2">
      <c r="T42253" s="11"/>
      <c r="U42253" s="11"/>
    </row>
    <row r="42254" spans="20:21" x14ac:dyDescent="0.2">
      <c r="T42254" s="11"/>
      <c r="U42254" s="11"/>
    </row>
    <row r="42255" spans="20:21" x14ac:dyDescent="0.2">
      <c r="T42255" s="11"/>
      <c r="U42255" s="11"/>
    </row>
    <row r="42256" spans="20:21" x14ac:dyDescent="0.2">
      <c r="T42256" s="11"/>
      <c r="U42256" s="11"/>
    </row>
    <row r="42257" spans="20:21" x14ac:dyDescent="0.2">
      <c r="T42257" s="11"/>
      <c r="U42257" s="11"/>
    </row>
    <row r="42258" spans="20:21" x14ac:dyDescent="0.2">
      <c r="T42258" s="11"/>
      <c r="U42258" s="11"/>
    </row>
    <row r="42259" spans="20:21" x14ac:dyDescent="0.2">
      <c r="T42259" s="11"/>
      <c r="U42259" s="11"/>
    </row>
    <row r="42260" spans="20:21" x14ac:dyDescent="0.2">
      <c r="T42260" s="11"/>
      <c r="U42260" s="11"/>
    </row>
    <row r="42261" spans="20:21" x14ac:dyDescent="0.2">
      <c r="T42261" s="11"/>
      <c r="U42261" s="11"/>
    </row>
    <row r="42262" spans="20:21" x14ac:dyDescent="0.2">
      <c r="T42262" s="11"/>
      <c r="U42262" s="11"/>
    </row>
    <row r="42263" spans="20:21" x14ac:dyDescent="0.2">
      <c r="T42263" s="11"/>
      <c r="U42263" s="11"/>
    </row>
    <row r="42264" spans="20:21" x14ac:dyDescent="0.2">
      <c r="T42264" s="11"/>
      <c r="U42264" s="11"/>
    </row>
    <row r="42265" spans="20:21" x14ac:dyDescent="0.2">
      <c r="T42265" s="11"/>
      <c r="U42265" s="11"/>
    </row>
    <row r="42266" spans="20:21" x14ac:dyDescent="0.2">
      <c r="T42266" s="11"/>
      <c r="U42266" s="11"/>
    </row>
    <row r="42267" spans="20:21" x14ac:dyDescent="0.2">
      <c r="T42267" s="11"/>
      <c r="U42267" s="11"/>
    </row>
    <row r="42268" spans="20:21" x14ac:dyDescent="0.2">
      <c r="T42268" s="11"/>
      <c r="U42268" s="11"/>
    </row>
    <row r="42269" spans="20:21" x14ac:dyDescent="0.2">
      <c r="T42269" s="11"/>
      <c r="U42269" s="11"/>
    </row>
    <row r="42270" spans="20:21" x14ac:dyDescent="0.2">
      <c r="T42270" s="11"/>
      <c r="U42270" s="11"/>
    </row>
    <row r="42271" spans="20:21" x14ac:dyDescent="0.2">
      <c r="T42271" s="11"/>
      <c r="U42271" s="11"/>
    </row>
    <row r="42272" spans="20:21" x14ac:dyDescent="0.2">
      <c r="T42272" s="11"/>
      <c r="U42272" s="11"/>
    </row>
    <row r="42273" spans="20:21" x14ac:dyDescent="0.2">
      <c r="T42273" s="11"/>
      <c r="U42273" s="11"/>
    </row>
    <row r="42274" spans="20:21" x14ac:dyDescent="0.2">
      <c r="T42274" s="11"/>
      <c r="U42274" s="11"/>
    </row>
    <row r="42275" spans="20:21" x14ac:dyDescent="0.2">
      <c r="T42275" s="11"/>
      <c r="U42275" s="11"/>
    </row>
    <row r="42276" spans="20:21" x14ac:dyDescent="0.2">
      <c r="T42276" s="11"/>
      <c r="U42276" s="11"/>
    </row>
    <row r="42277" spans="20:21" x14ac:dyDescent="0.2">
      <c r="T42277" s="11"/>
      <c r="U42277" s="11"/>
    </row>
    <row r="42278" spans="20:21" x14ac:dyDescent="0.2">
      <c r="T42278" s="11"/>
      <c r="U42278" s="11"/>
    </row>
    <row r="42279" spans="20:21" x14ac:dyDescent="0.2">
      <c r="T42279" s="11"/>
      <c r="U42279" s="11"/>
    </row>
    <row r="42280" spans="20:21" x14ac:dyDescent="0.2">
      <c r="T42280" s="11"/>
      <c r="U42280" s="11"/>
    </row>
    <row r="42281" spans="20:21" x14ac:dyDescent="0.2">
      <c r="T42281" s="11"/>
      <c r="U42281" s="11"/>
    </row>
    <row r="42282" spans="20:21" x14ac:dyDescent="0.2">
      <c r="T42282" s="11"/>
      <c r="U42282" s="11"/>
    </row>
    <row r="42283" spans="20:21" x14ac:dyDescent="0.2">
      <c r="T42283" s="11"/>
      <c r="U42283" s="11"/>
    </row>
    <row r="42284" spans="20:21" x14ac:dyDescent="0.2">
      <c r="T42284" s="11"/>
      <c r="U42284" s="11"/>
    </row>
    <row r="42285" spans="20:21" x14ac:dyDescent="0.2">
      <c r="T42285" s="11"/>
      <c r="U42285" s="11"/>
    </row>
    <row r="42286" spans="20:21" x14ac:dyDescent="0.2">
      <c r="T42286" s="11"/>
      <c r="U42286" s="11"/>
    </row>
    <row r="42287" spans="20:21" x14ac:dyDescent="0.2">
      <c r="T42287" s="11"/>
      <c r="U42287" s="11"/>
    </row>
    <row r="42288" spans="20:21" x14ac:dyDescent="0.2">
      <c r="T42288" s="11"/>
      <c r="U42288" s="11"/>
    </row>
    <row r="42289" spans="20:21" x14ac:dyDescent="0.2">
      <c r="T42289" s="11"/>
      <c r="U42289" s="11"/>
    </row>
    <row r="42290" spans="20:21" x14ac:dyDescent="0.2">
      <c r="T42290" s="11"/>
      <c r="U42290" s="11"/>
    </row>
    <row r="42291" spans="20:21" x14ac:dyDescent="0.2">
      <c r="T42291" s="11"/>
      <c r="U42291" s="11"/>
    </row>
    <row r="42292" spans="20:21" x14ac:dyDescent="0.2">
      <c r="T42292" s="11"/>
      <c r="U42292" s="11"/>
    </row>
    <row r="42293" spans="20:21" x14ac:dyDescent="0.2">
      <c r="T42293" s="11"/>
      <c r="U42293" s="11"/>
    </row>
    <row r="42294" spans="20:21" x14ac:dyDescent="0.2">
      <c r="T42294" s="11"/>
      <c r="U42294" s="11"/>
    </row>
    <row r="42295" spans="20:21" x14ac:dyDescent="0.2">
      <c r="T42295" s="11"/>
      <c r="U42295" s="11"/>
    </row>
    <row r="42296" spans="20:21" x14ac:dyDescent="0.2">
      <c r="T42296" s="11"/>
      <c r="U42296" s="11"/>
    </row>
    <row r="42297" spans="20:21" x14ac:dyDescent="0.2">
      <c r="T42297" s="11"/>
      <c r="U42297" s="11"/>
    </row>
    <row r="42298" spans="20:21" x14ac:dyDescent="0.2">
      <c r="T42298" s="11"/>
      <c r="U42298" s="11"/>
    </row>
    <row r="42299" spans="20:21" x14ac:dyDescent="0.2">
      <c r="T42299" s="11"/>
      <c r="U42299" s="11"/>
    </row>
    <row r="42300" spans="20:21" x14ac:dyDescent="0.2">
      <c r="T42300" s="11"/>
      <c r="U42300" s="11"/>
    </row>
    <row r="42301" spans="20:21" x14ac:dyDescent="0.2">
      <c r="T42301" s="11"/>
      <c r="U42301" s="11"/>
    </row>
    <row r="42302" spans="20:21" x14ac:dyDescent="0.2">
      <c r="T42302" s="11"/>
      <c r="U42302" s="11"/>
    </row>
    <row r="42303" spans="20:21" x14ac:dyDescent="0.2">
      <c r="T42303" s="11"/>
      <c r="U42303" s="11"/>
    </row>
    <row r="42304" spans="20:21" x14ac:dyDescent="0.2">
      <c r="T42304" s="11"/>
      <c r="U42304" s="11"/>
    </row>
    <row r="42305" spans="20:21" x14ac:dyDescent="0.2">
      <c r="T42305" s="11"/>
      <c r="U42305" s="11"/>
    </row>
    <row r="42306" spans="20:21" x14ac:dyDescent="0.2">
      <c r="T42306" s="11"/>
      <c r="U42306" s="11"/>
    </row>
    <row r="42307" spans="20:21" x14ac:dyDescent="0.2">
      <c r="T42307" s="11"/>
      <c r="U42307" s="11"/>
    </row>
    <row r="42308" spans="20:21" x14ac:dyDescent="0.2">
      <c r="T42308" s="11"/>
      <c r="U42308" s="11"/>
    </row>
    <row r="42309" spans="20:21" x14ac:dyDescent="0.2">
      <c r="T42309" s="11"/>
      <c r="U42309" s="11"/>
    </row>
    <row r="42310" spans="20:21" x14ac:dyDescent="0.2">
      <c r="T42310" s="11"/>
      <c r="U42310" s="11"/>
    </row>
    <row r="42311" spans="20:21" x14ac:dyDescent="0.2">
      <c r="T42311" s="11"/>
      <c r="U42311" s="11"/>
    </row>
    <row r="42312" spans="20:21" x14ac:dyDescent="0.2">
      <c r="T42312" s="11"/>
      <c r="U42312" s="11"/>
    </row>
    <row r="42313" spans="20:21" x14ac:dyDescent="0.2">
      <c r="T42313" s="11"/>
      <c r="U42313" s="11"/>
    </row>
    <row r="42314" spans="20:21" x14ac:dyDescent="0.2">
      <c r="T42314" s="11"/>
      <c r="U42314" s="11"/>
    </row>
    <row r="42315" spans="20:21" x14ac:dyDescent="0.2">
      <c r="T42315" s="11"/>
      <c r="U42315" s="11"/>
    </row>
    <row r="42316" spans="20:21" x14ac:dyDescent="0.2">
      <c r="T42316" s="11"/>
      <c r="U42316" s="11"/>
    </row>
    <row r="42317" spans="20:21" x14ac:dyDescent="0.2">
      <c r="T42317" s="11"/>
      <c r="U42317" s="11"/>
    </row>
    <row r="42318" spans="20:21" x14ac:dyDescent="0.2">
      <c r="T42318" s="11"/>
      <c r="U42318" s="11"/>
    </row>
    <row r="42319" spans="20:21" x14ac:dyDescent="0.2">
      <c r="T42319" s="11"/>
      <c r="U42319" s="11"/>
    </row>
    <row r="42320" spans="20:21" x14ac:dyDescent="0.2">
      <c r="T42320" s="11"/>
      <c r="U42320" s="11"/>
    </row>
    <row r="42321" spans="20:21" x14ac:dyDescent="0.2">
      <c r="T42321" s="11"/>
      <c r="U42321" s="11"/>
    </row>
    <row r="42322" spans="20:21" x14ac:dyDescent="0.2">
      <c r="T42322" s="11"/>
      <c r="U42322" s="11"/>
    </row>
    <row r="42323" spans="20:21" x14ac:dyDescent="0.2">
      <c r="T42323" s="11"/>
      <c r="U42323" s="11"/>
    </row>
    <row r="42324" spans="20:21" x14ac:dyDescent="0.2">
      <c r="T42324" s="11"/>
      <c r="U42324" s="11"/>
    </row>
    <row r="42325" spans="20:21" x14ac:dyDescent="0.2">
      <c r="T42325" s="11"/>
      <c r="U42325" s="11"/>
    </row>
    <row r="42326" spans="20:21" x14ac:dyDescent="0.2">
      <c r="T42326" s="11"/>
      <c r="U42326" s="11"/>
    </row>
    <row r="42327" spans="20:21" x14ac:dyDescent="0.2">
      <c r="T42327" s="11"/>
      <c r="U42327" s="11"/>
    </row>
    <row r="42328" spans="20:21" x14ac:dyDescent="0.2">
      <c r="T42328" s="11"/>
      <c r="U42328" s="11"/>
    </row>
    <row r="42329" spans="20:21" x14ac:dyDescent="0.2">
      <c r="T42329" s="11"/>
      <c r="U42329" s="11"/>
    </row>
    <row r="42330" spans="20:21" x14ac:dyDescent="0.2">
      <c r="T42330" s="11"/>
      <c r="U42330" s="11"/>
    </row>
    <row r="42331" spans="20:21" x14ac:dyDescent="0.2">
      <c r="T42331" s="11"/>
      <c r="U42331" s="11"/>
    </row>
    <row r="42332" spans="20:21" x14ac:dyDescent="0.2">
      <c r="T42332" s="11"/>
      <c r="U42332" s="11"/>
    </row>
    <row r="42333" spans="20:21" x14ac:dyDescent="0.2">
      <c r="T42333" s="11"/>
      <c r="U42333" s="11"/>
    </row>
    <row r="42334" spans="20:21" x14ac:dyDescent="0.2">
      <c r="T42334" s="11"/>
      <c r="U42334" s="11"/>
    </row>
    <row r="42335" spans="20:21" x14ac:dyDescent="0.2">
      <c r="T42335" s="11"/>
      <c r="U42335" s="11"/>
    </row>
    <row r="42336" spans="20:21" x14ac:dyDescent="0.2">
      <c r="T42336" s="11"/>
      <c r="U42336" s="11"/>
    </row>
    <row r="42337" spans="20:21" x14ac:dyDescent="0.2">
      <c r="T42337" s="11"/>
      <c r="U42337" s="11"/>
    </row>
    <row r="42338" spans="20:21" x14ac:dyDescent="0.2">
      <c r="T42338" s="11"/>
      <c r="U42338" s="11"/>
    </row>
    <row r="42339" spans="20:21" x14ac:dyDescent="0.2">
      <c r="T42339" s="11"/>
      <c r="U42339" s="11"/>
    </row>
    <row r="42340" spans="20:21" x14ac:dyDescent="0.2">
      <c r="T42340" s="11"/>
      <c r="U42340" s="11"/>
    </row>
    <row r="42341" spans="20:21" x14ac:dyDescent="0.2">
      <c r="T42341" s="11"/>
      <c r="U42341" s="11"/>
    </row>
    <row r="42342" spans="20:21" x14ac:dyDescent="0.2">
      <c r="T42342" s="11"/>
      <c r="U42342" s="11"/>
    </row>
    <row r="42343" spans="20:21" x14ac:dyDescent="0.2">
      <c r="T42343" s="11"/>
      <c r="U42343" s="11"/>
    </row>
    <row r="42344" spans="20:21" x14ac:dyDescent="0.2">
      <c r="T42344" s="11"/>
      <c r="U42344" s="11"/>
    </row>
    <row r="42345" spans="20:21" x14ac:dyDescent="0.2">
      <c r="T42345" s="11"/>
      <c r="U42345" s="11"/>
    </row>
    <row r="42346" spans="20:21" x14ac:dyDescent="0.2">
      <c r="T42346" s="11"/>
      <c r="U42346" s="11"/>
    </row>
    <row r="42347" spans="20:21" x14ac:dyDescent="0.2">
      <c r="T42347" s="11"/>
      <c r="U42347" s="11"/>
    </row>
    <row r="42348" spans="20:21" x14ac:dyDescent="0.2">
      <c r="T42348" s="11"/>
      <c r="U42348" s="11"/>
    </row>
    <row r="42349" spans="20:21" x14ac:dyDescent="0.2">
      <c r="T42349" s="11"/>
      <c r="U42349" s="11"/>
    </row>
    <row r="42350" spans="20:21" x14ac:dyDescent="0.2">
      <c r="T42350" s="11"/>
      <c r="U42350" s="11"/>
    </row>
    <row r="42351" spans="20:21" x14ac:dyDescent="0.2">
      <c r="T42351" s="11"/>
      <c r="U42351" s="11"/>
    </row>
    <row r="42352" spans="20:21" x14ac:dyDescent="0.2">
      <c r="T42352" s="11"/>
      <c r="U42352" s="11"/>
    </row>
    <row r="42353" spans="20:21" x14ac:dyDescent="0.2">
      <c r="T42353" s="11"/>
      <c r="U42353" s="11"/>
    </row>
    <row r="42354" spans="20:21" x14ac:dyDescent="0.2">
      <c r="T42354" s="11"/>
      <c r="U42354" s="11"/>
    </row>
    <row r="42355" spans="20:21" x14ac:dyDescent="0.2">
      <c r="T42355" s="11"/>
      <c r="U42355" s="11"/>
    </row>
    <row r="42356" spans="20:21" x14ac:dyDescent="0.2">
      <c r="T42356" s="11"/>
      <c r="U42356" s="11"/>
    </row>
    <row r="42357" spans="20:21" x14ac:dyDescent="0.2">
      <c r="T42357" s="11"/>
      <c r="U42357" s="11"/>
    </row>
    <row r="42358" spans="20:21" x14ac:dyDescent="0.2">
      <c r="T42358" s="11"/>
      <c r="U42358" s="11"/>
    </row>
    <row r="42359" spans="20:21" x14ac:dyDescent="0.2">
      <c r="T42359" s="11"/>
      <c r="U42359" s="11"/>
    </row>
    <row r="42360" spans="20:21" x14ac:dyDescent="0.2">
      <c r="T42360" s="11"/>
      <c r="U42360" s="11"/>
    </row>
    <row r="42361" spans="20:21" x14ac:dyDescent="0.2">
      <c r="T42361" s="11"/>
      <c r="U42361" s="11"/>
    </row>
    <row r="42362" spans="20:21" x14ac:dyDescent="0.2">
      <c r="T42362" s="11"/>
      <c r="U42362" s="11"/>
    </row>
    <row r="42363" spans="20:21" x14ac:dyDescent="0.2">
      <c r="T42363" s="11"/>
      <c r="U42363" s="11"/>
    </row>
    <row r="42364" spans="20:21" x14ac:dyDescent="0.2">
      <c r="T42364" s="11"/>
      <c r="U42364" s="11"/>
    </row>
    <row r="42365" spans="20:21" x14ac:dyDescent="0.2">
      <c r="T42365" s="11"/>
      <c r="U42365" s="11"/>
    </row>
    <row r="42366" spans="20:21" x14ac:dyDescent="0.2">
      <c r="T42366" s="11"/>
      <c r="U42366" s="11"/>
    </row>
    <row r="42367" spans="20:21" x14ac:dyDescent="0.2">
      <c r="T42367" s="11"/>
      <c r="U42367" s="11"/>
    </row>
    <row r="42368" spans="20:21" x14ac:dyDescent="0.2">
      <c r="T42368" s="11"/>
      <c r="U42368" s="11"/>
    </row>
    <row r="42369" spans="20:21" x14ac:dyDescent="0.2">
      <c r="T42369" s="11"/>
      <c r="U42369" s="11"/>
    </row>
    <row r="42370" spans="20:21" x14ac:dyDescent="0.2">
      <c r="T42370" s="11"/>
      <c r="U42370" s="11"/>
    </row>
    <row r="42371" spans="20:21" x14ac:dyDescent="0.2">
      <c r="T42371" s="11"/>
      <c r="U42371" s="11"/>
    </row>
    <row r="42372" spans="20:21" x14ac:dyDescent="0.2">
      <c r="T42372" s="11"/>
      <c r="U42372" s="11"/>
    </row>
    <row r="42373" spans="20:21" x14ac:dyDescent="0.2">
      <c r="T42373" s="11"/>
      <c r="U42373" s="11"/>
    </row>
    <row r="42374" spans="20:21" x14ac:dyDescent="0.2">
      <c r="T42374" s="11"/>
      <c r="U42374" s="11"/>
    </row>
    <row r="42375" spans="20:21" x14ac:dyDescent="0.2">
      <c r="T42375" s="11"/>
      <c r="U42375" s="11"/>
    </row>
    <row r="42376" spans="20:21" x14ac:dyDescent="0.2">
      <c r="T42376" s="11"/>
      <c r="U42376" s="11"/>
    </row>
    <row r="42377" spans="20:21" x14ac:dyDescent="0.2">
      <c r="T42377" s="11"/>
      <c r="U42377" s="11"/>
    </row>
    <row r="42378" spans="20:21" x14ac:dyDescent="0.2">
      <c r="T42378" s="11"/>
      <c r="U42378" s="11"/>
    </row>
    <row r="42379" spans="20:21" x14ac:dyDescent="0.2">
      <c r="T42379" s="11"/>
      <c r="U42379" s="11"/>
    </row>
    <row r="42380" spans="20:21" x14ac:dyDescent="0.2">
      <c r="T42380" s="11"/>
      <c r="U42380" s="11"/>
    </row>
    <row r="42381" spans="20:21" x14ac:dyDescent="0.2">
      <c r="T42381" s="11"/>
      <c r="U42381" s="11"/>
    </row>
    <row r="42382" spans="20:21" x14ac:dyDescent="0.2">
      <c r="T42382" s="11"/>
      <c r="U42382" s="11"/>
    </row>
    <row r="42383" spans="20:21" x14ac:dyDescent="0.2">
      <c r="T42383" s="11"/>
      <c r="U42383" s="11"/>
    </row>
    <row r="42384" spans="20:21" x14ac:dyDescent="0.2">
      <c r="T42384" s="11"/>
      <c r="U42384" s="11"/>
    </row>
    <row r="42385" spans="20:21" x14ac:dyDescent="0.2">
      <c r="T42385" s="11"/>
      <c r="U42385" s="11"/>
    </row>
    <row r="42386" spans="20:21" x14ac:dyDescent="0.2">
      <c r="T42386" s="11"/>
      <c r="U42386" s="11"/>
    </row>
    <row r="42387" spans="20:21" x14ac:dyDescent="0.2">
      <c r="T42387" s="11"/>
      <c r="U42387" s="11"/>
    </row>
    <row r="42388" spans="20:21" x14ac:dyDescent="0.2">
      <c r="T42388" s="11"/>
      <c r="U42388" s="11"/>
    </row>
    <row r="42389" spans="20:21" x14ac:dyDescent="0.2">
      <c r="T42389" s="11"/>
      <c r="U42389" s="11"/>
    </row>
    <row r="42390" spans="20:21" x14ac:dyDescent="0.2">
      <c r="T42390" s="11"/>
      <c r="U42390" s="11"/>
    </row>
    <row r="42391" spans="20:21" x14ac:dyDescent="0.2">
      <c r="T42391" s="11"/>
      <c r="U42391" s="11"/>
    </row>
    <row r="42392" spans="20:21" x14ac:dyDescent="0.2">
      <c r="T42392" s="11"/>
      <c r="U42392" s="11"/>
    </row>
    <row r="42393" spans="20:21" x14ac:dyDescent="0.2">
      <c r="T42393" s="11"/>
      <c r="U42393" s="11"/>
    </row>
    <row r="42394" spans="20:21" x14ac:dyDescent="0.2">
      <c r="T42394" s="11"/>
      <c r="U42394" s="11"/>
    </row>
    <row r="42395" spans="20:21" x14ac:dyDescent="0.2">
      <c r="T42395" s="11"/>
      <c r="U42395" s="11"/>
    </row>
    <row r="42396" spans="20:21" x14ac:dyDescent="0.2">
      <c r="T42396" s="11"/>
      <c r="U42396" s="11"/>
    </row>
    <row r="42397" spans="20:21" x14ac:dyDescent="0.2">
      <c r="T42397" s="11"/>
      <c r="U42397" s="11"/>
    </row>
    <row r="42398" spans="20:21" x14ac:dyDescent="0.2">
      <c r="T42398" s="11"/>
      <c r="U42398" s="11"/>
    </row>
    <row r="42399" spans="20:21" x14ac:dyDescent="0.2">
      <c r="T42399" s="11"/>
      <c r="U42399" s="11"/>
    </row>
    <row r="42400" spans="20:21" x14ac:dyDescent="0.2">
      <c r="T42400" s="11"/>
      <c r="U42400" s="11"/>
    </row>
    <row r="42401" spans="20:21" x14ac:dyDescent="0.2">
      <c r="T42401" s="11"/>
      <c r="U42401" s="11"/>
    </row>
    <row r="42402" spans="20:21" x14ac:dyDescent="0.2">
      <c r="T42402" s="11"/>
      <c r="U42402" s="11"/>
    </row>
    <row r="42403" spans="20:21" x14ac:dyDescent="0.2">
      <c r="T42403" s="11"/>
      <c r="U42403" s="11"/>
    </row>
    <row r="42404" spans="20:21" x14ac:dyDescent="0.2">
      <c r="T42404" s="11"/>
      <c r="U42404" s="11"/>
    </row>
    <row r="42405" spans="20:21" x14ac:dyDescent="0.2">
      <c r="T42405" s="11"/>
      <c r="U42405" s="11"/>
    </row>
    <row r="42406" spans="20:21" x14ac:dyDescent="0.2">
      <c r="T42406" s="11"/>
      <c r="U42406" s="11"/>
    </row>
    <row r="42407" spans="20:21" x14ac:dyDescent="0.2">
      <c r="T42407" s="11"/>
      <c r="U42407" s="11"/>
    </row>
    <row r="42408" spans="20:21" x14ac:dyDescent="0.2">
      <c r="T42408" s="11"/>
      <c r="U42408" s="11"/>
    </row>
    <row r="42409" spans="20:21" x14ac:dyDescent="0.2">
      <c r="T42409" s="11"/>
      <c r="U42409" s="11"/>
    </row>
    <row r="42410" spans="20:21" x14ac:dyDescent="0.2">
      <c r="T42410" s="11"/>
      <c r="U42410" s="11"/>
    </row>
    <row r="42411" spans="20:21" x14ac:dyDescent="0.2">
      <c r="T42411" s="11"/>
      <c r="U42411" s="11"/>
    </row>
    <row r="42412" spans="20:21" x14ac:dyDescent="0.2">
      <c r="T42412" s="11"/>
      <c r="U42412" s="11"/>
    </row>
    <row r="42413" spans="20:21" x14ac:dyDescent="0.2">
      <c r="T42413" s="11"/>
      <c r="U42413" s="11"/>
    </row>
    <row r="42414" spans="20:21" x14ac:dyDescent="0.2">
      <c r="T42414" s="11"/>
      <c r="U42414" s="11"/>
    </row>
    <row r="42415" spans="20:21" x14ac:dyDescent="0.2">
      <c r="T42415" s="11"/>
      <c r="U42415" s="11"/>
    </row>
    <row r="42416" spans="20:21" x14ac:dyDescent="0.2">
      <c r="T42416" s="11"/>
      <c r="U42416" s="11"/>
    </row>
    <row r="42417" spans="20:21" x14ac:dyDescent="0.2">
      <c r="T42417" s="11"/>
      <c r="U42417" s="11"/>
    </row>
    <row r="42418" spans="20:21" x14ac:dyDescent="0.2">
      <c r="T42418" s="11"/>
      <c r="U42418" s="11"/>
    </row>
    <row r="42419" spans="20:21" x14ac:dyDescent="0.2">
      <c r="T42419" s="11"/>
      <c r="U42419" s="11"/>
    </row>
    <row r="42420" spans="20:21" x14ac:dyDescent="0.2">
      <c r="T42420" s="11"/>
      <c r="U42420" s="11"/>
    </row>
    <row r="42421" spans="20:21" x14ac:dyDescent="0.2">
      <c r="T42421" s="11"/>
      <c r="U42421" s="11"/>
    </row>
    <row r="42422" spans="20:21" x14ac:dyDescent="0.2">
      <c r="T42422" s="11"/>
      <c r="U42422" s="11"/>
    </row>
    <row r="42423" spans="20:21" x14ac:dyDescent="0.2">
      <c r="T42423" s="11"/>
      <c r="U42423" s="11"/>
    </row>
    <row r="42424" spans="20:21" x14ac:dyDescent="0.2">
      <c r="T42424" s="11"/>
      <c r="U42424" s="11"/>
    </row>
    <row r="42425" spans="20:21" x14ac:dyDescent="0.2">
      <c r="T42425" s="11"/>
      <c r="U42425" s="11"/>
    </row>
    <row r="42426" spans="20:21" x14ac:dyDescent="0.2">
      <c r="T42426" s="11"/>
      <c r="U42426" s="11"/>
    </row>
    <row r="42427" spans="20:21" x14ac:dyDescent="0.2">
      <c r="T42427" s="11"/>
      <c r="U42427" s="11"/>
    </row>
    <row r="42428" spans="20:21" x14ac:dyDescent="0.2">
      <c r="T42428" s="11"/>
      <c r="U42428" s="11"/>
    </row>
    <row r="42429" spans="20:21" x14ac:dyDescent="0.2">
      <c r="T42429" s="11"/>
      <c r="U42429" s="11"/>
    </row>
    <row r="42430" spans="20:21" x14ac:dyDescent="0.2">
      <c r="T42430" s="11"/>
      <c r="U42430" s="11"/>
    </row>
    <row r="42431" spans="20:21" x14ac:dyDescent="0.2">
      <c r="T42431" s="11"/>
      <c r="U42431" s="11"/>
    </row>
    <row r="42432" spans="20:21" x14ac:dyDescent="0.2">
      <c r="T42432" s="11"/>
      <c r="U42432" s="11"/>
    </row>
    <row r="42433" spans="20:21" x14ac:dyDescent="0.2">
      <c r="T42433" s="11"/>
      <c r="U42433" s="11"/>
    </row>
    <row r="42434" spans="20:21" x14ac:dyDescent="0.2">
      <c r="T42434" s="11"/>
      <c r="U42434" s="11"/>
    </row>
    <row r="42435" spans="20:21" x14ac:dyDescent="0.2">
      <c r="T42435" s="11"/>
      <c r="U42435" s="11"/>
    </row>
    <row r="42436" spans="20:21" x14ac:dyDescent="0.2">
      <c r="T42436" s="11"/>
      <c r="U42436" s="11"/>
    </row>
    <row r="42437" spans="20:21" x14ac:dyDescent="0.2">
      <c r="T42437" s="11"/>
      <c r="U42437" s="11"/>
    </row>
    <row r="42438" spans="20:21" x14ac:dyDescent="0.2">
      <c r="T42438" s="11"/>
      <c r="U42438" s="11"/>
    </row>
    <row r="42439" spans="20:21" x14ac:dyDescent="0.2">
      <c r="T42439" s="11"/>
      <c r="U42439" s="11"/>
    </row>
    <row r="42440" spans="20:21" x14ac:dyDescent="0.2">
      <c r="T42440" s="11"/>
      <c r="U42440" s="11"/>
    </row>
    <row r="42441" spans="20:21" x14ac:dyDescent="0.2">
      <c r="T42441" s="11"/>
      <c r="U42441" s="11"/>
    </row>
    <row r="42442" spans="20:21" x14ac:dyDescent="0.2">
      <c r="T42442" s="11"/>
      <c r="U42442" s="11"/>
    </row>
    <row r="42443" spans="20:21" x14ac:dyDescent="0.2">
      <c r="T42443" s="11"/>
      <c r="U42443" s="11"/>
    </row>
    <row r="42444" spans="20:21" x14ac:dyDescent="0.2">
      <c r="T42444" s="11"/>
      <c r="U42444" s="11"/>
    </row>
    <row r="42445" spans="20:21" x14ac:dyDescent="0.2">
      <c r="T42445" s="11"/>
      <c r="U42445" s="11"/>
    </row>
    <row r="42446" spans="20:21" x14ac:dyDescent="0.2">
      <c r="T42446" s="11"/>
      <c r="U42446" s="11"/>
    </row>
    <row r="42447" spans="20:21" x14ac:dyDescent="0.2">
      <c r="T42447" s="11"/>
      <c r="U42447" s="11"/>
    </row>
    <row r="42448" spans="20:21" x14ac:dyDescent="0.2">
      <c r="T42448" s="11"/>
      <c r="U42448" s="11"/>
    </row>
    <row r="42449" spans="20:21" x14ac:dyDescent="0.2">
      <c r="T42449" s="11"/>
      <c r="U42449" s="11"/>
    </row>
    <row r="42450" spans="20:21" x14ac:dyDescent="0.2">
      <c r="T42450" s="11"/>
      <c r="U42450" s="11"/>
    </row>
    <row r="42451" spans="20:21" x14ac:dyDescent="0.2">
      <c r="T42451" s="11"/>
      <c r="U42451" s="11"/>
    </row>
    <row r="42452" spans="20:21" x14ac:dyDescent="0.2">
      <c r="T42452" s="11"/>
      <c r="U42452" s="11"/>
    </row>
    <row r="42453" spans="20:21" x14ac:dyDescent="0.2">
      <c r="T42453" s="11"/>
      <c r="U42453" s="11"/>
    </row>
    <row r="42454" spans="20:21" x14ac:dyDescent="0.2">
      <c r="T42454" s="11"/>
      <c r="U42454" s="11"/>
    </row>
    <row r="42455" spans="20:21" x14ac:dyDescent="0.2">
      <c r="T42455" s="11"/>
      <c r="U42455" s="11"/>
    </row>
    <row r="42456" spans="20:21" x14ac:dyDescent="0.2">
      <c r="T42456" s="11"/>
      <c r="U42456" s="11"/>
    </row>
    <row r="42457" spans="20:21" x14ac:dyDescent="0.2">
      <c r="T42457" s="11"/>
      <c r="U42457" s="11"/>
    </row>
    <row r="42458" spans="20:21" x14ac:dyDescent="0.2">
      <c r="T42458" s="11"/>
      <c r="U42458" s="11"/>
    </row>
    <row r="42459" spans="20:21" x14ac:dyDescent="0.2">
      <c r="T42459" s="11"/>
      <c r="U42459" s="11"/>
    </row>
    <row r="42460" spans="20:21" x14ac:dyDescent="0.2">
      <c r="T42460" s="11"/>
      <c r="U42460" s="11"/>
    </row>
    <row r="42461" spans="20:21" x14ac:dyDescent="0.2">
      <c r="T42461" s="11"/>
      <c r="U42461" s="11"/>
    </row>
    <row r="42462" spans="20:21" x14ac:dyDescent="0.2">
      <c r="T42462" s="11"/>
      <c r="U42462" s="11"/>
    </row>
    <row r="42463" spans="20:21" x14ac:dyDescent="0.2">
      <c r="T42463" s="11"/>
      <c r="U42463" s="11"/>
    </row>
    <row r="42464" spans="20:21" x14ac:dyDescent="0.2">
      <c r="T42464" s="11"/>
      <c r="U42464" s="11"/>
    </row>
    <row r="42465" spans="20:21" x14ac:dyDescent="0.2">
      <c r="T42465" s="11"/>
      <c r="U42465" s="11"/>
    </row>
    <row r="42466" spans="20:21" x14ac:dyDescent="0.2">
      <c r="T42466" s="11"/>
      <c r="U42466" s="11"/>
    </row>
    <row r="42467" spans="20:21" x14ac:dyDescent="0.2">
      <c r="T42467" s="11"/>
      <c r="U42467" s="11"/>
    </row>
    <row r="42468" spans="20:21" x14ac:dyDescent="0.2">
      <c r="T42468" s="11"/>
      <c r="U42468" s="11"/>
    </row>
    <row r="42469" spans="20:21" x14ac:dyDescent="0.2">
      <c r="T42469" s="11"/>
      <c r="U42469" s="11"/>
    </row>
    <row r="42470" spans="20:21" x14ac:dyDescent="0.2">
      <c r="T42470" s="11"/>
      <c r="U42470" s="11"/>
    </row>
    <row r="42471" spans="20:21" x14ac:dyDescent="0.2">
      <c r="T42471" s="11"/>
      <c r="U42471" s="11"/>
    </row>
    <row r="42472" spans="20:21" x14ac:dyDescent="0.2">
      <c r="T42472" s="11"/>
      <c r="U42472" s="11"/>
    </row>
    <row r="42473" spans="20:21" x14ac:dyDescent="0.2">
      <c r="T42473" s="11"/>
      <c r="U42473" s="11"/>
    </row>
    <row r="42474" spans="20:21" x14ac:dyDescent="0.2">
      <c r="T42474" s="11"/>
      <c r="U42474" s="11"/>
    </row>
    <row r="42475" spans="20:21" x14ac:dyDescent="0.2">
      <c r="T42475" s="11"/>
      <c r="U42475" s="11"/>
    </row>
    <row r="42476" spans="20:21" x14ac:dyDescent="0.2">
      <c r="T42476" s="11"/>
      <c r="U42476" s="11"/>
    </row>
    <row r="42477" spans="20:21" x14ac:dyDescent="0.2">
      <c r="T42477" s="11"/>
      <c r="U42477" s="11"/>
    </row>
    <row r="42478" spans="20:21" x14ac:dyDescent="0.2">
      <c r="T42478" s="11"/>
      <c r="U42478" s="11"/>
    </row>
    <row r="42479" spans="20:21" x14ac:dyDescent="0.2">
      <c r="T42479" s="11"/>
      <c r="U42479" s="11"/>
    </row>
    <row r="42480" spans="20:21" x14ac:dyDescent="0.2">
      <c r="T42480" s="11"/>
      <c r="U42480" s="11"/>
    </row>
    <row r="42481" spans="20:21" x14ac:dyDescent="0.2">
      <c r="T42481" s="11"/>
      <c r="U42481" s="11"/>
    </row>
    <row r="42482" spans="20:21" x14ac:dyDescent="0.2">
      <c r="T42482" s="11"/>
      <c r="U42482" s="11"/>
    </row>
    <row r="42483" spans="20:21" x14ac:dyDescent="0.2">
      <c r="T42483" s="11"/>
      <c r="U42483" s="11"/>
    </row>
    <row r="42484" spans="20:21" x14ac:dyDescent="0.2">
      <c r="T42484" s="11"/>
      <c r="U42484" s="11"/>
    </row>
    <row r="42485" spans="20:21" x14ac:dyDescent="0.2">
      <c r="T42485" s="11"/>
      <c r="U42485" s="11"/>
    </row>
    <row r="42486" spans="20:21" x14ac:dyDescent="0.2">
      <c r="T42486" s="11"/>
      <c r="U42486" s="11"/>
    </row>
    <row r="42487" spans="20:21" x14ac:dyDescent="0.2">
      <c r="T42487" s="11"/>
      <c r="U42487" s="11"/>
    </row>
    <row r="42488" spans="20:21" x14ac:dyDescent="0.2">
      <c r="T42488" s="11"/>
      <c r="U42488" s="11"/>
    </row>
    <row r="42489" spans="20:21" x14ac:dyDescent="0.2">
      <c r="T42489" s="11"/>
      <c r="U42489" s="11"/>
    </row>
    <row r="42490" spans="20:21" x14ac:dyDescent="0.2">
      <c r="T42490" s="11"/>
      <c r="U42490" s="11"/>
    </row>
    <row r="42491" spans="20:21" x14ac:dyDescent="0.2">
      <c r="T42491" s="11"/>
      <c r="U42491" s="11"/>
    </row>
    <row r="42492" spans="20:21" x14ac:dyDescent="0.2">
      <c r="T42492" s="11"/>
      <c r="U42492" s="11"/>
    </row>
    <row r="42493" spans="20:21" x14ac:dyDescent="0.2">
      <c r="T42493" s="11"/>
      <c r="U42493" s="11"/>
    </row>
    <row r="42494" spans="20:21" x14ac:dyDescent="0.2">
      <c r="T42494" s="11"/>
      <c r="U42494" s="11"/>
    </row>
    <row r="42495" spans="20:21" x14ac:dyDescent="0.2">
      <c r="T42495" s="11"/>
      <c r="U42495" s="11"/>
    </row>
    <row r="42496" spans="20:21" x14ac:dyDescent="0.2">
      <c r="T42496" s="11"/>
      <c r="U42496" s="11"/>
    </row>
    <row r="42497" spans="20:21" x14ac:dyDescent="0.2">
      <c r="T42497" s="11"/>
      <c r="U42497" s="11"/>
    </row>
    <row r="42498" spans="20:21" x14ac:dyDescent="0.2">
      <c r="T42498" s="11"/>
      <c r="U42498" s="11"/>
    </row>
    <row r="42499" spans="20:21" x14ac:dyDescent="0.2">
      <c r="T42499" s="11"/>
      <c r="U42499" s="11"/>
    </row>
    <row r="42500" spans="20:21" x14ac:dyDescent="0.2">
      <c r="T42500" s="11"/>
      <c r="U42500" s="11"/>
    </row>
    <row r="42501" spans="20:21" x14ac:dyDescent="0.2">
      <c r="T42501" s="11"/>
      <c r="U42501" s="11"/>
    </row>
    <row r="42502" spans="20:21" x14ac:dyDescent="0.2">
      <c r="T42502" s="11"/>
      <c r="U42502" s="11"/>
    </row>
    <row r="42503" spans="20:21" x14ac:dyDescent="0.2">
      <c r="T42503" s="11"/>
      <c r="U42503" s="11"/>
    </row>
    <row r="42504" spans="20:21" x14ac:dyDescent="0.2">
      <c r="T42504" s="11"/>
      <c r="U42504" s="11"/>
    </row>
    <row r="42505" spans="20:21" x14ac:dyDescent="0.2">
      <c r="T42505" s="11"/>
      <c r="U42505" s="11"/>
    </row>
    <row r="42506" spans="20:21" x14ac:dyDescent="0.2">
      <c r="T42506" s="11"/>
      <c r="U42506" s="11"/>
    </row>
    <row r="42507" spans="20:21" x14ac:dyDescent="0.2">
      <c r="T42507" s="11"/>
      <c r="U42507" s="11"/>
    </row>
    <row r="42508" spans="20:21" x14ac:dyDescent="0.2">
      <c r="T42508" s="11"/>
      <c r="U42508" s="11"/>
    </row>
    <row r="42509" spans="20:21" x14ac:dyDescent="0.2">
      <c r="T42509" s="11"/>
      <c r="U42509" s="11"/>
    </row>
    <row r="42510" spans="20:21" x14ac:dyDescent="0.2">
      <c r="T42510" s="11"/>
      <c r="U42510" s="11"/>
    </row>
    <row r="42511" spans="20:21" x14ac:dyDescent="0.2">
      <c r="T42511" s="11"/>
      <c r="U42511" s="11"/>
    </row>
    <row r="42512" spans="20:21" x14ac:dyDescent="0.2">
      <c r="T42512" s="11"/>
      <c r="U42512" s="11"/>
    </row>
    <row r="42513" spans="20:21" x14ac:dyDescent="0.2">
      <c r="T42513" s="11"/>
      <c r="U42513" s="11"/>
    </row>
    <row r="42514" spans="20:21" x14ac:dyDescent="0.2">
      <c r="T42514" s="11"/>
      <c r="U42514" s="11"/>
    </row>
    <row r="42515" spans="20:21" x14ac:dyDescent="0.2">
      <c r="T42515" s="11"/>
      <c r="U42515" s="11"/>
    </row>
    <row r="42516" spans="20:21" x14ac:dyDescent="0.2">
      <c r="T42516" s="11"/>
      <c r="U42516" s="11"/>
    </row>
    <row r="42517" spans="20:21" x14ac:dyDescent="0.2">
      <c r="T42517" s="11"/>
      <c r="U42517" s="11"/>
    </row>
    <row r="42518" spans="20:21" x14ac:dyDescent="0.2">
      <c r="T42518" s="11"/>
      <c r="U42518" s="11"/>
    </row>
    <row r="42519" spans="20:21" x14ac:dyDescent="0.2">
      <c r="T42519" s="11"/>
      <c r="U42519" s="11"/>
    </row>
    <row r="42520" spans="20:21" x14ac:dyDescent="0.2">
      <c r="T42520" s="11"/>
      <c r="U42520" s="11"/>
    </row>
    <row r="42521" spans="20:21" x14ac:dyDescent="0.2">
      <c r="T42521" s="11"/>
      <c r="U42521" s="11"/>
    </row>
    <row r="42522" spans="20:21" x14ac:dyDescent="0.2">
      <c r="T42522" s="11"/>
      <c r="U42522" s="11"/>
    </row>
    <row r="42523" spans="20:21" x14ac:dyDescent="0.2">
      <c r="T42523" s="11"/>
      <c r="U42523" s="11"/>
    </row>
    <row r="42524" spans="20:21" x14ac:dyDescent="0.2">
      <c r="T42524" s="11"/>
      <c r="U42524" s="11"/>
    </row>
    <row r="42525" spans="20:21" x14ac:dyDescent="0.2">
      <c r="T42525" s="11"/>
      <c r="U42525" s="11"/>
    </row>
    <row r="42526" spans="20:21" x14ac:dyDescent="0.2">
      <c r="T42526" s="11"/>
      <c r="U42526" s="11"/>
    </row>
    <row r="42527" spans="20:21" x14ac:dyDescent="0.2">
      <c r="T42527" s="11"/>
      <c r="U42527" s="11"/>
    </row>
    <row r="42528" spans="20:21" x14ac:dyDescent="0.2">
      <c r="T42528" s="11"/>
      <c r="U42528" s="11"/>
    </row>
    <row r="42529" spans="20:21" x14ac:dyDescent="0.2">
      <c r="T42529" s="11"/>
      <c r="U42529" s="11"/>
    </row>
    <row r="42530" spans="20:21" x14ac:dyDescent="0.2">
      <c r="T42530" s="11"/>
      <c r="U42530" s="11"/>
    </row>
    <row r="42531" spans="20:21" x14ac:dyDescent="0.2">
      <c r="T42531" s="11"/>
      <c r="U42531" s="11"/>
    </row>
    <row r="42532" spans="20:21" x14ac:dyDescent="0.2">
      <c r="T42532" s="11"/>
      <c r="U42532" s="11"/>
    </row>
    <row r="42533" spans="20:21" x14ac:dyDescent="0.2">
      <c r="T42533" s="11"/>
      <c r="U42533" s="11"/>
    </row>
    <row r="42534" spans="20:21" x14ac:dyDescent="0.2">
      <c r="T42534" s="11"/>
      <c r="U42534" s="11"/>
    </row>
    <row r="42535" spans="20:21" x14ac:dyDescent="0.2">
      <c r="T42535" s="11"/>
      <c r="U42535" s="11"/>
    </row>
    <row r="42536" spans="20:21" x14ac:dyDescent="0.2">
      <c r="T42536" s="11"/>
      <c r="U42536" s="11"/>
    </row>
    <row r="42537" spans="20:21" x14ac:dyDescent="0.2">
      <c r="T42537" s="11"/>
      <c r="U42537" s="11"/>
    </row>
    <row r="42538" spans="20:21" x14ac:dyDescent="0.2">
      <c r="T42538" s="11"/>
      <c r="U42538" s="11"/>
    </row>
    <row r="42539" spans="20:21" x14ac:dyDescent="0.2">
      <c r="T42539" s="11"/>
      <c r="U42539" s="11"/>
    </row>
    <row r="42540" spans="20:21" x14ac:dyDescent="0.2">
      <c r="T42540" s="11"/>
      <c r="U42540" s="11"/>
    </row>
    <row r="42541" spans="20:21" x14ac:dyDescent="0.2">
      <c r="T42541" s="11"/>
      <c r="U42541" s="11"/>
    </row>
    <row r="42542" spans="20:21" x14ac:dyDescent="0.2">
      <c r="T42542" s="11"/>
      <c r="U42542" s="11"/>
    </row>
    <row r="42543" spans="20:21" x14ac:dyDescent="0.2">
      <c r="T42543" s="11"/>
      <c r="U42543" s="11"/>
    </row>
    <row r="42544" spans="20:21" x14ac:dyDescent="0.2">
      <c r="T42544" s="11"/>
      <c r="U42544" s="11"/>
    </row>
    <row r="42545" spans="20:21" x14ac:dyDescent="0.2">
      <c r="T42545" s="11"/>
      <c r="U42545" s="11"/>
    </row>
    <row r="42546" spans="20:21" x14ac:dyDescent="0.2">
      <c r="T42546" s="11"/>
      <c r="U42546" s="11"/>
    </row>
    <row r="42547" spans="20:21" x14ac:dyDescent="0.2">
      <c r="T42547" s="11"/>
      <c r="U42547" s="11"/>
    </row>
    <row r="42548" spans="20:21" x14ac:dyDescent="0.2">
      <c r="T42548" s="11"/>
      <c r="U42548" s="11"/>
    </row>
    <row r="42549" spans="20:21" x14ac:dyDescent="0.2">
      <c r="T42549" s="11"/>
      <c r="U42549" s="11"/>
    </row>
    <row r="42550" spans="20:21" x14ac:dyDescent="0.2">
      <c r="T42550" s="11"/>
      <c r="U42550" s="11"/>
    </row>
    <row r="42551" spans="20:21" x14ac:dyDescent="0.2">
      <c r="T42551" s="11"/>
      <c r="U42551" s="11"/>
    </row>
    <row r="42552" spans="20:21" x14ac:dyDescent="0.2">
      <c r="T42552" s="11"/>
      <c r="U42552" s="11"/>
    </row>
    <row r="42553" spans="20:21" x14ac:dyDescent="0.2">
      <c r="T42553" s="11"/>
      <c r="U42553" s="11"/>
    </row>
    <row r="42554" spans="20:21" x14ac:dyDescent="0.2">
      <c r="T42554" s="11"/>
      <c r="U42554" s="11"/>
    </row>
    <row r="42555" spans="20:21" x14ac:dyDescent="0.2">
      <c r="T42555" s="11"/>
      <c r="U42555" s="11"/>
    </row>
    <row r="42556" spans="20:21" x14ac:dyDescent="0.2">
      <c r="T42556" s="11"/>
      <c r="U42556" s="11"/>
    </row>
    <row r="42557" spans="20:21" x14ac:dyDescent="0.2">
      <c r="T42557" s="11"/>
      <c r="U42557" s="11"/>
    </row>
    <row r="42558" spans="20:21" x14ac:dyDescent="0.2">
      <c r="T42558" s="11"/>
      <c r="U42558" s="11"/>
    </row>
    <row r="42559" spans="20:21" x14ac:dyDescent="0.2">
      <c r="T42559" s="11"/>
      <c r="U42559" s="11"/>
    </row>
    <row r="42560" spans="20:21" x14ac:dyDescent="0.2">
      <c r="T42560" s="11"/>
      <c r="U42560" s="11"/>
    </row>
    <row r="42561" spans="20:21" x14ac:dyDescent="0.2">
      <c r="T42561" s="11"/>
      <c r="U42561" s="11"/>
    </row>
    <row r="42562" spans="20:21" x14ac:dyDescent="0.2">
      <c r="T42562" s="11"/>
      <c r="U42562" s="11"/>
    </row>
    <row r="42563" spans="20:21" x14ac:dyDescent="0.2">
      <c r="T42563" s="11"/>
      <c r="U42563" s="11"/>
    </row>
    <row r="42564" spans="20:21" x14ac:dyDescent="0.2">
      <c r="T42564" s="11"/>
      <c r="U42564" s="11"/>
    </row>
    <row r="42565" spans="20:21" x14ac:dyDescent="0.2">
      <c r="T42565" s="11"/>
      <c r="U42565" s="11"/>
    </row>
    <row r="42566" spans="20:21" x14ac:dyDescent="0.2">
      <c r="T42566" s="11"/>
      <c r="U42566" s="11"/>
    </row>
    <row r="42567" spans="20:21" x14ac:dyDescent="0.2">
      <c r="T42567" s="11"/>
      <c r="U42567" s="11"/>
    </row>
    <row r="42568" spans="20:21" x14ac:dyDescent="0.2">
      <c r="T42568" s="11"/>
      <c r="U42568" s="11"/>
    </row>
    <row r="42569" spans="20:21" x14ac:dyDescent="0.2">
      <c r="T42569" s="11"/>
      <c r="U42569" s="11"/>
    </row>
    <row r="42570" spans="20:21" x14ac:dyDescent="0.2">
      <c r="T42570" s="11"/>
      <c r="U42570" s="11"/>
    </row>
    <row r="42571" spans="20:21" x14ac:dyDescent="0.2">
      <c r="T42571" s="11"/>
      <c r="U42571" s="11"/>
    </row>
    <row r="42572" spans="20:21" x14ac:dyDescent="0.2">
      <c r="T42572" s="11"/>
      <c r="U42572" s="11"/>
    </row>
    <row r="42573" spans="20:21" x14ac:dyDescent="0.2">
      <c r="T42573" s="11"/>
      <c r="U42573" s="11"/>
    </row>
    <row r="42574" spans="20:21" x14ac:dyDescent="0.2">
      <c r="T42574" s="11"/>
      <c r="U42574" s="11"/>
    </row>
    <row r="42575" spans="20:21" x14ac:dyDescent="0.2">
      <c r="T42575" s="11"/>
      <c r="U42575" s="11"/>
    </row>
    <row r="42576" spans="20:21" x14ac:dyDescent="0.2">
      <c r="T42576" s="11"/>
      <c r="U42576" s="11"/>
    </row>
    <row r="42577" spans="20:21" x14ac:dyDescent="0.2">
      <c r="T42577" s="11"/>
      <c r="U42577" s="11"/>
    </row>
    <row r="42578" spans="20:21" x14ac:dyDescent="0.2">
      <c r="T42578" s="11"/>
      <c r="U42578" s="11"/>
    </row>
    <row r="42579" spans="20:21" x14ac:dyDescent="0.2">
      <c r="T42579" s="11"/>
      <c r="U42579" s="11"/>
    </row>
    <row r="42580" spans="20:21" x14ac:dyDescent="0.2">
      <c r="T42580" s="11"/>
      <c r="U42580" s="11"/>
    </row>
    <row r="42581" spans="20:21" x14ac:dyDescent="0.2">
      <c r="T42581" s="11"/>
      <c r="U42581" s="11"/>
    </row>
    <row r="42582" spans="20:21" x14ac:dyDescent="0.2">
      <c r="T42582" s="11"/>
      <c r="U42582" s="11"/>
    </row>
    <row r="42583" spans="20:21" x14ac:dyDescent="0.2">
      <c r="T42583" s="11"/>
      <c r="U42583" s="11"/>
    </row>
    <row r="42584" spans="20:21" x14ac:dyDescent="0.2">
      <c r="T42584" s="11"/>
      <c r="U42584" s="11"/>
    </row>
    <row r="42585" spans="20:21" x14ac:dyDescent="0.2">
      <c r="T42585" s="11"/>
      <c r="U42585" s="11"/>
    </row>
    <row r="42586" spans="20:21" x14ac:dyDescent="0.2">
      <c r="T42586" s="11"/>
      <c r="U42586" s="11"/>
    </row>
    <row r="42587" spans="20:21" x14ac:dyDescent="0.2">
      <c r="T42587" s="11"/>
      <c r="U42587" s="11"/>
    </row>
    <row r="42588" spans="20:21" x14ac:dyDescent="0.2">
      <c r="T42588" s="11"/>
      <c r="U42588" s="11"/>
    </row>
    <row r="42589" spans="20:21" x14ac:dyDescent="0.2">
      <c r="T42589" s="11"/>
      <c r="U42589" s="11"/>
    </row>
    <row r="42590" spans="20:21" x14ac:dyDescent="0.2">
      <c r="T42590" s="11"/>
      <c r="U42590" s="11"/>
    </row>
    <row r="42591" spans="20:21" x14ac:dyDescent="0.2">
      <c r="T42591" s="11"/>
      <c r="U42591" s="11"/>
    </row>
    <row r="42592" spans="20:21" x14ac:dyDescent="0.2">
      <c r="T42592" s="11"/>
      <c r="U42592" s="11"/>
    </row>
    <row r="42593" spans="20:21" x14ac:dyDescent="0.2">
      <c r="T42593" s="11"/>
      <c r="U42593" s="11"/>
    </row>
    <row r="42594" spans="20:21" x14ac:dyDescent="0.2">
      <c r="T42594" s="11"/>
      <c r="U42594" s="11"/>
    </row>
    <row r="42595" spans="20:21" x14ac:dyDescent="0.2">
      <c r="T42595" s="11"/>
      <c r="U42595" s="11"/>
    </row>
    <row r="42596" spans="20:21" x14ac:dyDescent="0.2">
      <c r="T42596" s="11"/>
      <c r="U42596" s="11"/>
    </row>
    <row r="42597" spans="20:21" x14ac:dyDescent="0.2">
      <c r="T42597" s="11"/>
      <c r="U42597" s="11"/>
    </row>
    <row r="42598" spans="20:21" x14ac:dyDescent="0.2">
      <c r="T42598" s="11"/>
      <c r="U42598" s="11"/>
    </row>
    <row r="42599" spans="20:21" x14ac:dyDescent="0.2">
      <c r="T42599" s="11"/>
      <c r="U42599" s="11"/>
    </row>
    <row r="42600" spans="20:21" x14ac:dyDescent="0.2">
      <c r="T42600" s="11"/>
      <c r="U42600" s="11"/>
    </row>
    <row r="42601" spans="20:21" x14ac:dyDescent="0.2">
      <c r="T42601" s="11"/>
      <c r="U42601" s="11"/>
    </row>
    <row r="42602" spans="20:21" x14ac:dyDescent="0.2">
      <c r="T42602" s="11"/>
      <c r="U42602" s="11"/>
    </row>
    <row r="42603" spans="20:21" x14ac:dyDescent="0.2">
      <c r="T42603" s="11"/>
      <c r="U42603" s="11"/>
    </row>
    <row r="42604" spans="20:21" x14ac:dyDescent="0.2">
      <c r="T42604" s="11"/>
      <c r="U42604" s="11"/>
    </row>
    <row r="42605" spans="20:21" x14ac:dyDescent="0.2">
      <c r="T42605" s="11"/>
      <c r="U42605" s="11"/>
    </row>
    <row r="42606" spans="20:21" x14ac:dyDescent="0.2">
      <c r="T42606" s="11"/>
      <c r="U42606" s="11"/>
    </row>
    <row r="42607" spans="20:21" x14ac:dyDescent="0.2">
      <c r="T42607" s="11"/>
      <c r="U42607" s="11"/>
    </row>
    <row r="42608" spans="20:21" x14ac:dyDescent="0.2">
      <c r="T42608" s="11"/>
      <c r="U42608" s="11"/>
    </row>
    <row r="42609" spans="20:21" x14ac:dyDescent="0.2">
      <c r="T42609" s="11"/>
      <c r="U42609" s="11"/>
    </row>
    <row r="42610" spans="20:21" x14ac:dyDescent="0.2">
      <c r="T42610" s="11"/>
      <c r="U42610" s="11"/>
    </row>
    <row r="42611" spans="20:21" x14ac:dyDescent="0.2">
      <c r="T42611" s="11"/>
      <c r="U42611" s="11"/>
    </row>
    <row r="42612" spans="20:21" x14ac:dyDescent="0.2">
      <c r="T42612" s="11"/>
      <c r="U42612" s="11"/>
    </row>
    <row r="42613" spans="20:21" x14ac:dyDescent="0.2">
      <c r="T42613" s="11"/>
      <c r="U42613" s="11"/>
    </row>
    <row r="42614" spans="20:21" x14ac:dyDescent="0.2">
      <c r="T42614" s="11"/>
      <c r="U42614" s="11"/>
    </row>
    <row r="42615" spans="20:21" x14ac:dyDescent="0.2">
      <c r="T42615" s="11"/>
      <c r="U42615" s="11"/>
    </row>
    <row r="42616" spans="20:21" x14ac:dyDescent="0.2">
      <c r="T42616" s="11"/>
      <c r="U42616" s="11"/>
    </row>
    <row r="42617" spans="20:21" x14ac:dyDescent="0.2">
      <c r="T42617" s="11"/>
      <c r="U42617" s="11"/>
    </row>
    <row r="42618" spans="20:21" x14ac:dyDescent="0.2">
      <c r="T42618" s="11"/>
      <c r="U42618" s="11"/>
    </row>
    <row r="42619" spans="20:21" x14ac:dyDescent="0.2">
      <c r="T42619" s="11"/>
      <c r="U42619" s="11"/>
    </row>
    <row r="42620" spans="20:21" x14ac:dyDescent="0.2">
      <c r="T42620" s="11"/>
      <c r="U42620" s="11"/>
    </row>
    <row r="42621" spans="20:21" x14ac:dyDescent="0.2">
      <c r="T42621" s="11"/>
      <c r="U42621" s="11"/>
    </row>
    <row r="42622" spans="20:21" x14ac:dyDescent="0.2">
      <c r="T42622" s="11"/>
      <c r="U42622" s="11"/>
    </row>
    <row r="42623" spans="20:21" x14ac:dyDescent="0.2">
      <c r="T42623" s="11"/>
      <c r="U42623" s="11"/>
    </row>
    <row r="42624" spans="20:21" x14ac:dyDescent="0.2">
      <c r="T42624" s="11"/>
      <c r="U42624" s="11"/>
    </row>
    <row r="42625" spans="20:21" x14ac:dyDescent="0.2">
      <c r="T42625" s="11"/>
      <c r="U42625" s="11"/>
    </row>
    <row r="42626" spans="20:21" x14ac:dyDescent="0.2">
      <c r="T42626" s="11"/>
      <c r="U42626" s="11"/>
    </row>
    <row r="42627" spans="20:21" x14ac:dyDescent="0.2">
      <c r="T42627" s="11"/>
      <c r="U42627" s="11"/>
    </row>
    <row r="42628" spans="20:21" x14ac:dyDescent="0.2">
      <c r="T42628" s="11"/>
      <c r="U42628" s="11"/>
    </row>
    <row r="42629" spans="20:21" x14ac:dyDescent="0.2">
      <c r="T42629" s="11"/>
      <c r="U42629" s="11"/>
    </row>
    <row r="42630" spans="20:21" x14ac:dyDescent="0.2">
      <c r="T42630" s="11"/>
      <c r="U42630" s="11"/>
    </row>
    <row r="42631" spans="20:21" x14ac:dyDescent="0.2">
      <c r="T42631" s="11"/>
      <c r="U42631" s="11"/>
    </row>
    <row r="42632" spans="20:21" x14ac:dyDescent="0.2">
      <c r="T42632" s="11"/>
      <c r="U42632" s="11"/>
    </row>
    <row r="42633" spans="20:21" x14ac:dyDescent="0.2">
      <c r="T42633" s="11"/>
      <c r="U42633" s="11"/>
    </row>
    <row r="42634" spans="20:21" x14ac:dyDescent="0.2">
      <c r="T42634" s="11"/>
      <c r="U42634" s="11"/>
    </row>
    <row r="42635" spans="20:21" x14ac:dyDescent="0.2">
      <c r="T42635" s="11"/>
      <c r="U42635" s="11"/>
    </row>
    <row r="42636" spans="20:21" x14ac:dyDescent="0.2">
      <c r="T42636" s="11"/>
      <c r="U42636" s="11"/>
    </row>
    <row r="42637" spans="20:21" x14ac:dyDescent="0.2">
      <c r="T42637" s="11"/>
      <c r="U42637" s="11"/>
    </row>
    <row r="42638" spans="20:21" x14ac:dyDescent="0.2">
      <c r="T42638" s="11"/>
      <c r="U42638" s="11"/>
    </row>
    <row r="42639" spans="20:21" x14ac:dyDescent="0.2">
      <c r="T42639" s="11"/>
      <c r="U42639" s="11"/>
    </row>
    <row r="42640" spans="20:21" x14ac:dyDescent="0.2">
      <c r="T42640" s="11"/>
      <c r="U42640" s="11"/>
    </row>
    <row r="42641" spans="20:21" x14ac:dyDescent="0.2">
      <c r="T42641" s="11"/>
      <c r="U42641" s="11"/>
    </row>
    <row r="42642" spans="20:21" x14ac:dyDescent="0.2">
      <c r="T42642" s="11"/>
      <c r="U42642" s="11"/>
    </row>
    <row r="42643" spans="20:21" x14ac:dyDescent="0.2">
      <c r="T42643" s="11"/>
      <c r="U42643" s="11"/>
    </row>
    <row r="42644" spans="20:21" x14ac:dyDescent="0.2">
      <c r="T42644" s="11"/>
      <c r="U42644" s="11"/>
    </row>
    <row r="42645" spans="20:21" x14ac:dyDescent="0.2">
      <c r="T42645" s="11"/>
      <c r="U42645" s="11"/>
    </row>
    <row r="42646" spans="20:21" x14ac:dyDescent="0.2">
      <c r="T42646" s="11"/>
      <c r="U42646" s="11"/>
    </row>
    <row r="42647" spans="20:21" x14ac:dyDescent="0.2">
      <c r="T42647" s="11"/>
      <c r="U42647" s="11"/>
    </row>
    <row r="42648" spans="20:21" x14ac:dyDescent="0.2">
      <c r="T42648" s="11"/>
      <c r="U42648" s="11"/>
    </row>
    <row r="42649" spans="20:21" x14ac:dyDescent="0.2">
      <c r="T42649" s="11"/>
      <c r="U42649" s="11"/>
    </row>
    <row r="42650" spans="20:21" x14ac:dyDescent="0.2">
      <c r="T42650" s="11"/>
      <c r="U42650" s="11"/>
    </row>
    <row r="42651" spans="20:21" x14ac:dyDescent="0.2">
      <c r="T42651" s="11"/>
      <c r="U42651" s="11"/>
    </row>
    <row r="42652" spans="20:21" x14ac:dyDescent="0.2">
      <c r="T42652" s="11"/>
      <c r="U42652" s="11"/>
    </row>
    <row r="42653" spans="20:21" x14ac:dyDescent="0.2">
      <c r="T42653" s="11"/>
      <c r="U42653" s="11"/>
    </row>
    <row r="42654" spans="20:21" x14ac:dyDescent="0.2">
      <c r="T42654" s="11"/>
      <c r="U42654" s="11"/>
    </row>
    <row r="42655" spans="20:21" x14ac:dyDescent="0.2">
      <c r="T42655" s="11"/>
      <c r="U42655" s="11"/>
    </row>
    <row r="42656" spans="20:21" x14ac:dyDescent="0.2">
      <c r="T42656" s="11"/>
      <c r="U42656" s="11"/>
    </row>
    <row r="42657" spans="20:21" x14ac:dyDescent="0.2">
      <c r="T42657" s="11"/>
      <c r="U42657" s="11"/>
    </row>
    <row r="42658" spans="20:21" x14ac:dyDescent="0.2">
      <c r="T42658" s="11"/>
      <c r="U42658" s="11"/>
    </row>
    <row r="42659" spans="20:21" x14ac:dyDescent="0.2">
      <c r="T42659" s="11"/>
      <c r="U42659" s="11"/>
    </row>
    <row r="42660" spans="20:21" x14ac:dyDescent="0.2">
      <c r="T42660" s="11"/>
      <c r="U42660" s="11"/>
    </row>
    <row r="42661" spans="20:21" x14ac:dyDescent="0.2">
      <c r="T42661" s="11"/>
      <c r="U42661" s="11"/>
    </row>
    <row r="42662" spans="20:21" x14ac:dyDescent="0.2">
      <c r="T42662" s="11"/>
      <c r="U42662" s="11"/>
    </row>
    <row r="42663" spans="20:21" x14ac:dyDescent="0.2">
      <c r="T42663" s="11"/>
      <c r="U42663" s="11"/>
    </row>
    <row r="42664" spans="20:21" x14ac:dyDescent="0.2">
      <c r="T42664" s="11"/>
      <c r="U42664" s="11"/>
    </row>
    <row r="42665" spans="20:21" x14ac:dyDescent="0.2">
      <c r="T42665" s="11"/>
      <c r="U42665" s="11"/>
    </row>
    <row r="42666" spans="20:21" x14ac:dyDescent="0.2">
      <c r="T42666" s="11"/>
      <c r="U42666" s="11"/>
    </row>
    <row r="42667" spans="20:21" x14ac:dyDescent="0.2">
      <c r="T42667" s="11"/>
      <c r="U42667" s="11"/>
    </row>
    <row r="42668" spans="20:21" x14ac:dyDescent="0.2">
      <c r="T42668" s="11"/>
      <c r="U42668" s="11"/>
    </row>
    <row r="42669" spans="20:21" x14ac:dyDescent="0.2">
      <c r="T42669" s="11"/>
      <c r="U42669" s="11"/>
    </row>
    <row r="42670" spans="20:21" x14ac:dyDescent="0.2">
      <c r="T42670" s="11"/>
      <c r="U42670" s="11"/>
    </row>
    <row r="42671" spans="20:21" x14ac:dyDescent="0.2">
      <c r="T42671" s="11"/>
      <c r="U42671" s="11"/>
    </row>
    <row r="42672" spans="20:21" x14ac:dyDescent="0.2">
      <c r="T42672" s="11"/>
      <c r="U42672" s="11"/>
    </row>
    <row r="42673" spans="20:21" x14ac:dyDescent="0.2">
      <c r="T42673" s="11"/>
      <c r="U42673" s="11"/>
    </row>
    <row r="42674" spans="20:21" x14ac:dyDescent="0.2">
      <c r="T42674" s="11"/>
      <c r="U42674" s="11"/>
    </row>
    <row r="42675" spans="20:21" x14ac:dyDescent="0.2">
      <c r="T42675" s="11"/>
      <c r="U42675" s="11"/>
    </row>
    <row r="42676" spans="20:21" x14ac:dyDescent="0.2">
      <c r="T42676" s="11"/>
      <c r="U42676" s="11"/>
    </row>
    <row r="42677" spans="20:21" x14ac:dyDescent="0.2">
      <c r="T42677" s="11"/>
      <c r="U42677" s="11"/>
    </row>
    <row r="42678" spans="20:21" x14ac:dyDescent="0.2">
      <c r="T42678" s="11"/>
      <c r="U42678" s="11"/>
    </row>
    <row r="42679" spans="20:21" x14ac:dyDescent="0.2">
      <c r="T42679" s="11"/>
      <c r="U42679" s="11"/>
    </row>
    <row r="42680" spans="20:21" x14ac:dyDescent="0.2">
      <c r="T42680" s="11"/>
      <c r="U42680" s="11"/>
    </row>
    <row r="42681" spans="20:21" x14ac:dyDescent="0.2">
      <c r="T42681" s="11"/>
      <c r="U42681" s="11"/>
    </row>
    <row r="42682" spans="20:21" x14ac:dyDescent="0.2">
      <c r="T42682" s="11"/>
      <c r="U42682" s="11"/>
    </row>
    <row r="42683" spans="20:21" x14ac:dyDescent="0.2">
      <c r="T42683" s="11"/>
      <c r="U42683" s="11"/>
    </row>
    <row r="42684" spans="20:21" x14ac:dyDescent="0.2">
      <c r="T42684" s="11"/>
      <c r="U42684" s="11"/>
    </row>
    <row r="42685" spans="20:21" x14ac:dyDescent="0.2">
      <c r="T42685" s="11"/>
      <c r="U42685" s="11"/>
    </row>
    <row r="42686" spans="20:21" x14ac:dyDescent="0.2">
      <c r="T42686" s="11"/>
      <c r="U42686" s="11"/>
    </row>
    <row r="42687" spans="20:21" x14ac:dyDescent="0.2">
      <c r="T42687" s="11"/>
      <c r="U42687" s="11"/>
    </row>
    <row r="42688" spans="20:21" x14ac:dyDescent="0.2">
      <c r="T42688" s="11"/>
      <c r="U42688" s="11"/>
    </row>
    <row r="42689" spans="20:21" x14ac:dyDescent="0.2">
      <c r="T42689" s="11"/>
      <c r="U42689" s="11"/>
    </row>
    <row r="42690" spans="20:21" x14ac:dyDescent="0.2">
      <c r="T42690" s="11"/>
      <c r="U42690" s="11"/>
    </row>
    <row r="42691" spans="20:21" x14ac:dyDescent="0.2">
      <c r="T42691" s="11"/>
      <c r="U42691" s="11"/>
    </row>
    <row r="42692" spans="20:21" x14ac:dyDescent="0.2">
      <c r="T42692" s="11"/>
      <c r="U42692" s="11"/>
    </row>
    <row r="42693" spans="20:21" x14ac:dyDescent="0.2">
      <c r="T42693" s="11"/>
      <c r="U42693" s="11"/>
    </row>
    <row r="42694" spans="20:21" x14ac:dyDescent="0.2">
      <c r="T42694" s="11"/>
      <c r="U42694" s="11"/>
    </row>
    <row r="42695" spans="20:21" x14ac:dyDescent="0.2">
      <c r="T42695" s="11"/>
      <c r="U42695" s="11"/>
    </row>
    <row r="42696" spans="20:21" x14ac:dyDescent="0.2">
      <c r="T42696" s="11"/>
      <c r="U42696" s="11"/>
    </row>
    <row r="42697" spans="20:21" x14ac:dyDescent="0.2">
      <c r="T42697" s="11"/>
      <c r="U42697" s="11"/>
    </row>
    <row r="42698" spans="20:21" x14ac:dyDescent="0.2">
      <c r="T42698" s="11"/>
      <c r="U42698" s="11"/>
    </row>
    <row r="42699" spans="20:21" x14ac:dyDescent="0.2">
      <c r="T42699" s="11"/>
      <c r="U42699" s="11"/>
    </row>
    <row r="42700" spans="20:21" x14ac:dyDescent="0.2">
      <c r="T42700" s="11"/>
      <c r="U42700" s="11"/>
    </row>
    <row r="42701" spans="20:21" x14ac:dyDescent="0.2">
      <c r="T42701" s="11"/>
      <c r="U42701" s="11"/>
    </row>
    <row r="42702" spans="20:21" x14ac:dyDescent="0.2">
      <c r="T42702" s="11"/>
      <c r="U42702" s="11"/>
    </row>
    <row r="42703" spans="20:21" x14ac:dyDescent="0.2">
      <c r="T42703" s="11"/>
      <c r="U42703" s="11"/>
    </row>
    <row r="42704" spans="20:21" x14ac:dyDescent="0.2">
      <c r="T42704" s="11"/>
      <c r="U42704" s="11"/>
    </row>
    <row r="42705" spans="20:21" x14ac:dyDescent="0.2">
      <c r="T42705" s="11"/>
      <c r="U42705" s="11"/>
    </row>
    <row r="42706" spans="20:21" x14ac:dyDescent="0.2">
      <c r="T42706" s="11"/>
      <c r="U42706" s="11"/>
    </row>
    <row r="42707" spans="20:21" x14ac:dyDescent="0.2">
      <c r="T42707" s="11"/>
      <c r="U42707" s="11"/>
    </row>
    <row r="42708" spans="20:21" x14ac:dyDescent="0.2">
      <c r="T42708" s="11"/>
      <c r="U42708" s="11"/>
    </row>
    <row r="42709" spans="20:21" x14ac:dyDescent="0.2">
      <c r="T42709" s="11"/>
      <c r="U42709" s="11"/>
    </row>
    <row r="42710" spans="20:21" x14ac:dyDescent="0.2">
      <c r="T42710" s="11"/>
      <c r="U42710" s="11"/>
    </row>
    <row r="42711" spans="20:21" x14ac:dyDescent="0.2">
      <c r="T42711" s="11"/>
      <c r="U42711" s="11"/>
    </row>
    <row r="42712" spans="20:21" x14ac:dyDescent="0.2">
      <c r="T42712" s="11"/>
      <c r="U42712" s="11"/>
    </row>
    <row r="42713" spans="20:21" x14ac:dyDescent="0.2">
      <c r="T42713" s="11"/>
      <c r="U42713" s="11"/>
    </row>
    <row r="42714" spans="20:21" x14ac:dyDescent="0.2">
      <c r="T42714" s="11"/>
      <c r="U42714" s="11"/>
    </row>
    <row r="42715" spans="20:21" x14ac:dyDescent="0.2">
      <c r="T42715" s="11"/>
      <c r="U42715" s="11"/>
    </row>
    <row r="42716" spans="20:21" x14ac:dyDescent="0.2">
      <c r="T42716" s="11"/>
      <c r="U42716" s="11"/>
    </row>
    <row r="42717" spans="20:21" x14ac:dyDescent="0.2">
      <c r="T42717" s="11"/>
      <c r="U42717" s="11"/>
    </row>
    <row r="42718" spans="20:21" x14ac:dyDescent="0.2">
      <c r="T42718" s="11"/>
      <c r="U42718" s="11"/>
    </row>
    <row r="42719" spans="20:21" x14ac:dyDescent="0.2">
      <c r="T42719" s="11"/>
      <c r="U42719" s="11"/>
    </row>
    <row r="42720" spans="20:21" x14ac:dyDescent="0.2">
      <c r="T42720" s="11"/>
      <c r="U42720" s="11"/>
    </row>
    <row r="42721" spans="20:21" x14ac:dyDescent="0.2">
      <c r="T42721" s="11"/>
      <c r="U42721" s="11"/>
    </row>
    <row r="42722" spans="20:21" x14ac:dyDescent="0.2">
      <c r="T42722" s="11"/>
      <c r="U42722" s="11"/>
    </row>
    <row r="42723" spans="20:21" x14ac:dyDescent="0.2">
      <c r="T42723" s="11"/>
      <c r="U42723" s="11"/>
    </row>
    <row r="42724" spans="20:21" x14ac:dyDescent="0.2">
      <c r="T42724" s="11"/>
      <c r="U42724" s="11"/>
    </row>
    <row r="42725" spans="20:21" x14ac:dyDescent="0.2">
      <c r="T42725" s="11"/>
      <c r="U42725" s="11"/>
    </row>
    <row r="42726" spans="20:21" x14ac:dyDescent="0.2">
      <c r="T42726" s="11"/>
      <c r="U42726" s="11"/>
    </row>
    <row r="42727" spans="20:21" x14ac:dyDescent="0.2">
      <c r="T42727" s="11"/>
      <c r="U42727" s="11"/>
    </row>
    <row r="42728" spans="20:21" x14ac:dyDescent="0.2">
      <c r="T42728" s="11"/>
      <c r="U42728" s="11"/>
    </row>
    <row r="42729" spans="20:21" x14ac:dyDescent="0.2">
      <c r="T42729" s="11"/>
      <c r="U42729" s="11"/>
    </row>
    <row r="42730" spans="20:21" x14ac:dyDescent="0.2">
      <c r="T42730" s="11"/>
      <c r="U42730" s="11"/>
    </row>
    <row r="42731" spans="20:21" x14ac:dyDescent="0.2">
      <c r="T42731" s="11"/>
      <c r="U42731" s="11"/>
    </row>
    <row r="42732" spans="20:21" x14ac:dyDescent="0.2">
      <c r="T42732" s="11"/>
      <c r="U42732" s="11"/>
    </row>
    <row r="42733" spans="20:21" x14ac:dyDescent="0.2">
      <c r="T42733" s="11"/>
      <c r="U42733" s="11"/>
    </row>
    <row r="42734" spans="20:21" x14ac:dyDescent="0.2">
      <c r="T42734" s="11"/>
      <c r="U42734" s="11"/>
    </row>
    <row r="42735" spans="20:21" x14ac:dyDescent="0.2">
      <c r="T42735" s="11"/>
      <c r="U42735" s="11"/>
    </row>
    <row r="42736" spans="20:21" x14ac:dyDescent="0.2">
      <c r="T42736" s="11"/>
      <c r="U42736" s="11"/>
    </row>
    <row r="42737" spans="20:21" x14ac:dyDescent="0.2">
      <c r="T42737" s="11"/>
      <c r="U42737" s="11"/>
    </row>
    <row r="42738" spans="20:21" x14ac:dyDescent="0.2">
      <c r="T42738" s="11"/>
      <c r="U42738" s="11"/>
    </row>
    <row r="42739" spans="20:21" x14ac:dyDescent="0.2">
      <c r="T42739" s="11"/>
      <c r="U42739" s="11"/>
    </row>
    <row r="42740" spans="20:21" x14ac:dyDescent="0.2">
      <c r="T42740" s="11"/>
      <c r="U42740" s="11"/>
    </row>
    <row r="42741" spans="20:21" x14ac:dyDescent="0.2">
      <c r="T42741" s="11"/>
      <c r="U42741" s="11"/>
    </row>
    <row r="42742" spans="20:21" x14ac:dyDescent="0.2">
      <c r="T42742" s="11"/>
      <c r="U42742" s="11"/>
    </row>
    <row r="42743" spans="20:21" x14ac:dyDescent="0.2">
      <c r="T42743" s="11"/>
      <c r="U42743" s="11"/>
    </row>
    <row r="42744" spans="20:21" x14ac:dyDescent="0.2">
      <c r="T42744" s="11"/>
      <c r="U42744" s="11"/>
    </row>
    <row r="42745" spans="20:21" x14ac:dyDescent="0.2">
      <c r="T42745" s="11"/>
      <c r="U42745" s="11"/>
    </row>
    <row r="42746" spans="20:21" x14ac:dyDescent="0.2">
      <c r="T42746" s="11"/>
      <c r="U42746" s="11"/>
    </row>
    <row r="42747" spans="20:21" x14ac:dyDescent="0.2">
      <c r="T42747" s="11"/>
      <c r="U42747" s="11"/>
    </row>
    <row r="42748" spans="20:21" x14ac:dyDescent="0.2">
      <c r="T42748" s="11"/>
      <c r="U42748" s="11"/>
    </row>
    <row r="42749" spans="20:21" x14ac:dyDescent="0.2">
      <c r="T42749" s="11"/>
      <c r="U42749" s="11"/>
    </row>
    <row r="42750" spans="20:21" x14ac:dyDescent="0.2">
      <c r="T42750" s="11"/>
      <c r="U42750" s="11"/>
    </row>
    <row r="42751" spans="20:21" x14ac:dyDescent="0.2">
      <c r="T42751" s="11"/>
      <c r="U42751" s="11"/>
    </row>
    <row r="42752" spans="20:21" x14ac:dyDescent="0.2">
      <c r="T42752" s="11"/>
      <c r="U42752" s="11"/>
    </row>
    <row r="42753" spans="20:21" x14ac:dyDescent="0.2">
      <c r="T42753" s="11"/>
      <c r="U42753" s="11"/>
    </row>
    <row r="42754" spans="20:21" x14ac:dyDescent="0.2">
      <c r="T42754" s="11"/>
      <c r="U42754" s="11"/>
    </row>
    <row r="42755" spans="20:21" x14ac:dyDescent="0.2">
      <c r="T42755" s="11"/>
      <c r="U42755" s="11"/>
    </row>
    <row r="42756" spans="20:21" x14ac:dyDescent="0.2">
      <c r="T42756" s="11"/>
      <c r="U42756" s="11"/>
    </row>
    <row r="42757" spans="20:21" x14ac:dyDescent="0.2">
      <c r="T42757" s="11"/>
      <c r="U42757" s="11"/>
    </row>
    <row r="42758" spans="20:21" x14ac:dyDescent="0.2">
      <c r="T42758" s="11"/>
      <c r="U42758" s="11"/>
    </row>
    <row r="42759" spans="20:21" x14ac:dyDescent="0.2">
      <c r="T42759" s="11"/>
      <c r="U42759" s="11"/>
    </row>
    <row r="42760" spans="20:21" x14ac:dyDescent="0.2">
      <c r="T42760" s="11"/>
      <c r="U42760" s="11"/>
    </row>
    <row r="42761" spans="20:21" x14ac:dyDescent="0.2">
      <c r="T42761" s="11"/>
      <c r="U42761" s="11"/>
    </row>
    <row r="42762" spans="20:21" x14ac:dyDescent="0.2">
      <c r="T42762" s="11"/>
      <c r="U42762" s="11"/>
    </row>
    <row r="42763" spans="20:21" x14ac:dyDescent="0.2">
      <c r="T42763" s="11"/>
      <c r="U42763" s="11"/>
    </row>
    <row r="42764" spans="20:21" x14ac:dyDescent="0.2">
      <c r="T42764" s="11"/>
      <c r="U42764" s="11"/>
    </row>
    <row r="42765" spans="20:21" x14ac:dyDescent="0.2">
      <c r="T42765" s="11"/>
      <c r="U42765" s="11"/>
    </row>
    <row r="42766" spans="20:21" x14ac:dyDescent="0.2">
      <c r="T42766" s="11"/>
      <c r="U42766" s="11"/>
    </row>
    <row r="42767" spans="20:21" x14ac:dyDescent="0.2">
      <c r="T42767" s="11"/>
      <c r="U42767" s="11"/>
    </row>
    <row r="42768" spans="20:21" x14ac:dyDescent="0.2">
      <c r="T42768" s="11"/>
      <c r="U42768" s="11"/>
    </row>
    <row r="42769" spans="20:21" x14ac:dyDescent="0.2">
      <c r="T42769" s="11"/>
      <c r="U42769" s="11"/>
    </row>
    <row r="42770" spans="20:21" x14ac:dyDescent="0.2">
      <c r="T42770" s="11"/>
      <c r="U42770" s="11"/>
    </row>
    <row r="42771" spans="20:21" x14ac:dyDescent="0.2">
      <c r="T42771" s="11"/>
      <c r="U42771" s="11"/>
    </row>
    <row r="42772" spans="20:21" x14ac:dyDescent="0.2">
      <c r="T42772" s="11"/>
      <c r="U42772" s="11"/>
    </row>
    <row r="42773" spans="20:21" x14ac:dyDescent="0.2">
      <c r="T42773" s="11"/>
      <c r="U42773" s="11"/>
    </row>
    <row r="42774" spans="20:21" x14ac:dyDescent="0.2">
      <c r="T42774" s="11"/>
      <c r="U42774" s="11"/>
    </row>
    <row r="42775" spans="20:21" x14ac:dyDescent="0.2">
      <c r="T42775" s="11"/>
      <c r="U42775" s="11"/>
    </row>
    <row r="42776" spans="20:21" x14ac:dyDescent="0.2">
      <c r="T42776" s="11"/>
      <c r="U42776" s="11"/>
    </row>
    <row r="42777" spans="20:21" x14ac:dyDescent="0.2">
      <c r="T42777" s="11"/>
      <c r="U42777" s="11"/>
    </row>
    <row r="42778" spans="20:21" x14ac:dyDescent="0.2">
      <c r="T42778" s="11"/>
      <c r="U42778" s="11"/>
    </row>
    <row r="42779" spans="20:21" x14ac:dyDescent="0.2">
      <c r="T42779" s="11"/>
      <c r="U42779" s="11"/>
    </row>
    <row r="42780" spans="20:21" x14ac:dyDescent="0.2">
      <c r="T42780" s="11"/>
      <c r="U42780" s="11"/>
    </row>
    <row r="42781" spans="20:21" x14ac:dyDescent="0.2">
      <c r="T42781" s="11"/>
      <c r="U42781" s="11"/>
    </row>
    <row r="42782" spans="20:21" x14ac:dyDescent="0.2">
      <c r="T42782" s="11"/>
      <c r="U42782" s="11"/>
    </row>
    <row r="42783" spans="20:21" x14ac:dyDescent="0.2">
      <c r="T42783" s="11"/>
      <c r="U42783" s="11"/>
    </row>
    <row r="42784" spans="20:21" x14ac:dyDescent="0.2">
      <c r="T42784" s="11"/>
      <c r="U42784" s="11"/>
    </row>
    <row r="42785" spans="20:21" x14ac:dyDescent="0.2">
      <c r="T42785" s="11"/>
      <c r="U42785" s="11"/>
    </row>
    <row r="42786" spans="20:21" x14ac:dyDescent="0.2">
      <c r="T42786" s="11"/>
      <c r="U42786" s="11"/>
    </row>
    <row r="42787" spans="20:21" x14ac:dyDescent="0.2">
      <c r="T42787" s="11"/>
      <c r="U42787" s="11"/>
    </row>
    <row r="42788" spans="20:21" x14ac:dyDescent="0.2">
      <c r="T42788" s="11"/>
      <c r="U42788" s="11"/>
    </row>
    <row r="42789" spans="20:21" x14ac:dyDescent="0.2">
      <c r="T42789" s="11"/>
      <c r="U42789" s="11"/>
    </row>
    <row r="42790" spans="20:21" x14ac:dyDescent="0.2">
      <c r="T42790" s="11"/>
      <c r="U42790" s="11"/>
    </row>
    <row r="42791" spans="20:21" x14ac:dyDescent="0.2">
      <c r="T42791" s="11"/>
      <c r="U42791" s="11"/>
    </row>
    <row r="42792" spans="20:21" x14ac:dyDescent="0.2">
      <c r="T42792" s="11"/>
      <c r="U42792" s="11"/>
    </row>
    <row r="42793" spans="20:21" x14ac:dyDescent="0.2">
      <c r="T42793" s="11"/>
      <c r="U42793" s="11"/>
    </row>
    <row r="42794" spans="20:21" x14ac:dyDescent="0.2">
      <c r="T42794" s="11"/>
      <c r="U42794" s="11"/>
    </row>
    <row r="42795" spans="20:21" x14ac:dyDescent="0.2">
      <c r="T42795" s="11"/>
      <c r="U42795" s="11"/>
    </row>
    <row r="42796" spans="20:21" x14ac:dyDescent="0.2">
      <c r="T42796" s="11"/>
      <c r="U42796" s="11"/>
    </row>
    <row r="42797" spans="20:21" x14ac:dyDescent="0.2">
      <c r="T42797" s="11"/>
      <c r="U42797" s="11"/>
    </row>
    <row r="42798" spans="20:21" x14ac:dyDescent="0.2">
      <c r="T42798" s="11"/>
      <c r="U42798" s="11"/>
    </row>
    <row r="42799" spans="20:21" x14ac:dyDescent="0.2">
      <c r="T42799" s="11"/>
      <c r="U42799" s="11"/>
    </row>
    <row r="42800" spans="20:21" x14ac:dyDescent="0.2">
      <c r="T42800" s="11"/>
      <c r="U42800" s="11"/>
    </row>
    <row r="42801" spans="20:21" x14ac:dyDescent="0.2">
      <c r="T42801" s="11"/>
      <c r="U42801" s="11"/>
    </row>
    <row r="42802" spans="20:21" x14ac:dyDescent="0.2">
      <c r="T42802" s="11"/>
      <c r="U42802" s="11"/>
    </row>
    <row r="42803" spans="20:21" x14ac:dyDescent="0.2">
      <c r="T42803" s="11"/>
      <c r="U42803" s="11"/>
    </row>
    <row r="42804" spans="20:21" x14ac:dyDescent="0.2">
      <c r="T42804" s="11"/>
      <c r="U42804" s="11"/>
    </row>
    <row r="42805" spans="20:21" x14ac:dyDescent="0.2">
      <c r="T42805" s="11"/>
      <c r="U42805" s="11"/>
    </row>
    <row r="42806" spans="20:21" x14ac:dyDescent="0.2">
      <c r="T42806" s="11"/>
      <c r="U42806" s="11"/>
    </row>
    <row r="42807" spans="20:21" x14ac:dyDescent="0.2">
      <c r="T42807" s="11"/>
      <c r="U42807" s="11"/>
    </row>
    <row r="42808" spans="20:21" x14ac:dyDescent="0.2">
      <c r="T42808" s="11"/>
      <c r="U42808" s="11"/>
    </row>
    <row r="42809" spans="20:21" x14ac:dyDescent="0.2">
      <c r="T42809" s="11"/>
      <c r="U42809" s="11"/>
    </row>
    <row r="42810" spans="20:21" x14ac:dyDescent="0.2">
      <c r="T42810" s="11"/>
      <c r="U42810" s="11"/>
    </row>
    <row r="42811" spans="20:21" x14ac:dyDescent="0.2">
      <c r="T42811" s="11"/>
      <c r="U42811" s="11"/>
    </row>
    <row r="42812" spans="20:21" x14ac:dyDescent="0.2">
      <c r="T42812" s="11"/>
      <c r="U42812" s="11"/>
    </row>
    <row r="42813" spans="20:21" x14ac:dyDescent="0.2">
      <c r="T42813" s="11"/>
      <c r="U42813" s="11"/>
    </row>
    <row r="42814" spans="20:21" x14ac:dyDescent="0.2">
      <c r="T42814" s="11"/>
      <c r="U42814" s="11"/>
    </row>
    <row r="42815" spans="20:21" x14ac:dyDescent="0.2">
      <c r="T42815" s="11"/>
      <c r="U42815" s="11"/>
    </row>
    <row r="42816" spans="20:21" x14ac:dyDescent="0.2">
      <c r="T42816" s="11"/>
      <c r="U42816" s="11"/>
    </row>
    <row r="42817" spans="20:21" x14ac:dyDescent="0.2">
      <c r="T42817" s="11"/>
      <c r="U42817" s="11"/>
    </row>
    <row r="42818" spans="20:21" x14ac:dyDescent="0.2">
      <c r="T42818" s="11"/>
      <c r="U42818" s="11"/>
    </row>
    <row r="42819" spans="20:21" x14ac:dyDescent="0.2">
      <c r="T42819" s="11"/>
      <c r="U42819" s="11"/>
    </row>
    <row r="42820" spans="20:21" x14ac:dyDescent="0.2">
      <c r="T42820" s="11"/>
      <c r="U42820" s="11"/>
    </row>
    <row r="42821" spans="20:21" x14ac:dyDescent="0.2">
      <c r="T42821" s="11"/>
      <c r="U42821" s="11"/>
    </row>
    <row r="42822" spans="20:21" x14ac:dyDescent="0.2">
      <c r="T42822" s="11"/>
      <c r="U42822" s="11"/>
    </row>
    <row r="42823" spans="20:21" x14ac:dyDescent="0.2">
      <c r="T42823" s="11"/>
      <c r="U42823" s="11"/>
    </row>
    <row r="42824" spans="20:21" x14ac:dyDescent="0.2">
      <c r="T42824" s="11"/>
      <c r="U42824" s="11"/>
    </row>
    <row r="42825" spans="20:21" x14ac:dyDescent="0.2">
      <c r="T42825" s="11"/>
      <c r="U42825" s="11"/>
    </row>
    <row r="42826" spans="20:21" x14ac:dyDescent="0.2">
      <c r="T42826" s="11"/>
      <c r="U42826" s="11"/>
    </row>
    <row r="42827" spans="20:21" x14ac:dyDescent="0.2">
      <c r="T42827" s="11"/>
      <c r="U42827" s="11"/>
    </row>
    <row r="42828" spans="20:21" x14ac:dyDescent="0.2">
      <c r="T42828" s="11"/>
      <c r="U42828" s="11"/>
    </row>
    <row r="42829" spans="20:21" x14ac:dyDescent="0.2">
      <c r="T42829" s="11"/>
      <c r="U42829" s="11"/>
    </row>
    <row r="42830" spans="20:21" x14ac:dyDescent="0.2">
      <c r="T42830" s="11"/>
      <c r="U42830" s="11"/>
    </row>
    <row r="42831" spans="20:21" x14ac:dyDescent="0.2">
      <c r="T42831" s="11"/>
      <c r="U42831" s="11"/>
    </row>
    <row r="42832" spans="20:21" x14ac:dyDescent="0.2">
      <c r="T42832" s="11"/>
      <c r="U42832" s="11"/>
    </row>
    <row r="42833" spans="20:21" x14ac:dyDescent="0.2">
      <c r="T42833" s="11"/>
      <c r="U42833" s="11"/>
    </row>
    <row r="42834" spans="20:21" x14ac:dyDescent="0.2">
      <c r="T42834" s="11"/>
      <c r="U42834" s="11"/>
    </row>
    <row r="42835" spans="20:21" x14ac:dyDescent="0.2">
      <c r="T42835" s="11"/>
      <c r="U42835" s="11"/>
    </row>
    <row r="42836" spans="20:21" x14ac:dyDescent="0.2">
      <c r="T42836" s="11"/>
      <c r="U42836" s="11"/>
    </row>
    <row r="42837" spans="20:21" x14ac:dyDescent="0.2">
      <c r="T42837" s="11"/>
      <c r="U42837" s="11"/>
    </row>
    <row r="42838" spans="20:21" x14ac:dyDescent="0.2">
      <c r="T42838" s="11"/>
      <c r="U42838" s="11"/>
    </row>
    <row r="42839" spans="20:21" x14ac:dyDescent="0.2">
      <c r="T42839" s="11"/>
      <c r="U42839" s="11"/>
    </row>
    <row r="42840" spans="20:21" x14ac:dyDescent="0.2">
      <c r="T42840" s="11"/>
      <c r="U42840" s="11"/>
    </row>
    <row r="42841" spans="20:21" x14ac:dyDescent="0.2">
      <c r="T42841" s="11"/>
      <c r="U42841" s="11"/>
    </row>
    <row r="42842" spans="20:21" x14ac:dyDescent="0.2">
      <c r="T42842" s="11"/>
      <c r="U42842" s="11"/>
    </row>
    <row r="42843" spans="20:21" x14ac:dyDescent="0.2">
      <c r="T42843" s="11"/>
      <c r="U42843" s="11"/>
    </row>
    <row r="42844" spans="20:21" x14ac:dyDescent="0.2">
      <c r="T42844" s="11"/>
      <c r="U42844" s="11"/>
    </row>
    <row r="42845" spans="20:21" x14ac:dyDescent="0.2">
      <c r="T42845" s="11"/>
      <c r="U42845" s="11"/>
    </row>
    <row r="42846" spans="20:21" x14ac:dyDescent="0.2">
      <c r="T42846" s="11"/>
      <c r="U42846" s="11"/>
    </row>
    <row r="42847" spans="20:21" x14ac:dyDescent="0.2">
      <c r="T42847" s="11"/>
      <c r="U42847" s="11"/>
    </row>
    <row r="42848" spans="20:21" x14ac:dyDescent="0.2">
      <c r="T42848" s="11"/>
      <c r="U42848" s="11"/>
    </row>
    <row r="42849" spans="20:21" x14ac:dyDescent="0.2">
      <c r="T42849" s="11"/>
      <c r="U42849" s="11"/>
    </row>
    <row r="42850" spans="20:21" x14ac:dyDescent="0.2">
      <c r="T42850" s="11"/>
      <c r="U42850" s="11"/>
    </row>
    <row r="42851" spans="20:21" x14ac:dyDescent="0.2">
      <c r="T42851" s="11"/>
      <c r="U42851" s="11"/>
    </row>
    <row r="42852" spans="20:21" x14ac:dyDescent="0.2">
      <c r="T42852" s="11"/>
      <c r="U42852" s="11"/>
    </row>
    <row r="42853" spans="20:21" x14ac:dyDescent="0.2">
      <c r="T42853" s="11"/>
      <c r="U42853" s="11"/>
    </row>
    <row r="42854" spans="20:21" x14ac:dyDescent="0.2">
      <c r="T42854" s="11"/>
      <c r="U42854" s="11"/>
    </row>
    <row r="42855" spans="20:21" x14ac:dyDescent="0.2">
      <c r="T42855" s="11"/>
      <c r="U42855" s="11"/>
    </row>
    <row r="42856" spans="20:21" x14ac:dyDescent="0.2">
      <c r="T42856" s="11"/>
      <c r="U42856" s="11"/>
    </row>
    <row r="42857" spans="20:21" x14ac:dyDescent="0.2">
      <c r="T42857" s="11"/>
      <c r="U42857" s="11"/>
    </row>
    <row r="42858" spans="20:21" x14ac:dyDescent="0.2">
      <c r="T42858" s="11"/>
      <c r="U42858" s="11"/>
    </row>
    <row r="42859" spans="20:21" x14ac:dyDescent="0.2">
      <c r="T42859" s="11"/>
      <c r="U42859" s="11"/>
    </row>
    <row r="42860" spans="20:21" x14ac:dyDescent="0.2">
      <c r="T42860" s="11"/>
      <c r="U42860" s="11"/>
    </row>
    <row r="42861" spans="20:21" x14ac:dyDescent="0.2">
      <c r="T42861" s="11"/>
      <c r="U42861" s="11"/>
    </row>
    <row r="42862" spans="20:21" x14ac:dyDescent="0.2">
      <c r="T42862" s="11"/>
      <c r="U42862" s="11"/>
    </row>
    <row r="42863" spans="20:21" x14ac:dyDescent="0.2">
      <c r="T42863" s="11"/>
      <c r="U42863" s="11"/>
    </row>
    <row r="42864" spans="20:21" x14ac:dyDescent="0.2">
      <c r="T42864" s="11"/>
      <c r="U42864" s="11"/>
    </row>
    <row r="42865" spans="20:21" x14ac:dyDescent="0.2">
      <c r="T42865" s="11"/>
      <c r="U42865" s="11"/>
    </row>
    <row r="42866" spans="20:21" x14ac:dyDescent="0.2">
      <c r="T42866" s="11"/>
      <c r="U42866" s="11"/>
    </row>
    <row r="42867" spans="20:21" x14ac:dyDescent="0.2">
      <c r="T42867" s="11"/>
      <c r="U42867" s="11"/>
    </row>
    <row r="42868" spans="20:21" x14ac:dyDescent="0.2">
      <c r="T42868" s="11"/>
      <c r="U42868" s="11"/>
    </row>
    <row r="42869" spans="20:21" x14ac:dyDescent="0.2">
      <c r="T42869" s="11"/>
      <c r="U42869" s="11"/>
    </row>
    <row r="42870" spans="20:21" x14ac:dyDescent="0.2">
      <c r="T42870" s="11"/>
      <c r="U42870" s="11"/>
    </row>
    <row r="42871" spans="20:21" x14ac:dyDescent="0.2">
      <c r="T42871" s="11"/>
      <c r="U42871" s="11"/>
    </row>
    <row r="42872" spans="20:21" x14ac:dyDescent="0.2">
      <c r="T42872" s="11"/>
      <c r="U42872" s="11"/>
    </row>
    <row r="42873" spans="20:21" x14ac:dyDescent="0.2">
      <c r="T42873" s="11"/>
      <c r="U42873" s="11"/>
    </row>
    <row r="42874" spans="20:21" x14ac:dyDescent="0.2">
      <c r="T42874" s="11"/>
      <c r="U42874" s="11"/>
    </row>
    <row r="42875" spans="20:21" x14ac:dyDescent="0.2">
      <c r="T42875" s="11"/>
      <c r="U42875" s="11"/>
    </row>
    <row r="42876" spans="20:21" x14ac:dyDescent="0.2">
      <c r="T42876" s="11"/>
      <c r="U42876" s="11"/>
    </row>
    <row r="42877" spans="20:21" x14ac:dyDescent="0.2">
      <c r="T42877" s="11"/>
      <c r="U42877" s="11"/>
    </row>
    <row r="42878" spans="20:21" x14ac:dyDescent="0.2">
      <c r="T42878" s="11"/>
      <c r="U42878" s="11"/>
    </row>
    <row r="42879" spans="20:21" x14ac:dyDescent="0.2">
      <c r="T42879" s="11"/>
      <c r="U42879" s="11"/>
    </row>
    <row r="42880" spans="20:21" x14ac:dyDescent="0.2">
      <c r="T42880" s="11"/>
      <c r="U42880" s="11"/>
    </row>
    <row r="42881" spans="20:21" x14ac:dyDescent="0.2">
      <c r="T42881" s="11"/>
      <c r="U42881" s="11"/>
    </row>
    <row r="42882" spans="20:21" x14ac:dyDescent="0.2">
      <c r="T42882" s="11"/>
      <c r="U42882" s="11"/>
    </row>
    <row r="42883" spans="20:21" x14ac:dyDescent="0.2">
      <c r="T42883" s="11"/>
      <c r="U42883" s="11"/>
    </row>
    <row r="42884" spans="20:21" x14ac:dyDescent="0.2">
      <c r="T42884" s="11"/>
      <c r="U42884" s="11"/>
    </row>
    <row r="42885" spans="20:21" x14ac:dyDescent="0.2">
      <c r="T42885" s="11"/>
      <c r="U42885" s="11"/>
    </row>
    <row r="42886" spans="20:21" x14ac:dyDescent="0.2">
      <c r="T42886" s="11"/>
      <c r="U42886" s="11"/>
    </row>
    <row r="42887" spans="20:21" x14ac:dyDescent="0.2">
      <c r="T42887" s="11"/>
      <c r="U42887" s="11"/>
    </row>
    <row r="42888" spans="20:21" x14ac:dyDescent="0.2">
      <c r="T42888" s="11"/>
      <c r="U42888" s="11"/>
    </row>
    <row r="42889" spans="20:21" x14ac:dyDescent="0.2">
      <c r="T42889" s="11"/>
      <c r="U42889" s="11"/>
    </row>
    <row r="42890" spans="20:21" x14ac:dyDescent="0.2">
      <c r="T42890" s="11"/>
      <c r="U42890" s="11"/>
    </row>
    <row r="42891" spans="20:21" x14ac:dyDescent="0.2">
      <c r="T42891" s="11"/>
      <c r="U42891" s="11"/>
    </row>
    <row r="42892" spans="20:21" x14ac:dyDescent="0.2">
      <c r="T42892" s="11"/>
      <c r="U42892" s="11"/>
    </row>
    <row r="42893" spans="20:21" x14ac:dyDescent="0.2">
      <c r="T42893" s="11"/>
      <c r="U42893" s="11"/>
    </row>
    <row r="42894" spans="20:21" x14ac:dyDescent="0.2">
      <c r="T42894" s="11"/>
      <c r="U42894" s="11"/>
    </row>
    <row r="42895" spans="20:21" x14ac:dyDescent="0.2">
      <c r="T42895" s="11"/>
      <c r="U42895" s="11"/>
    </row>
    <row r="42896" spans="20:21" x14ac:dyDescent="0.2">
      <c r="T42896" s="11"/>
      <c r="U42896" s="11"/>
    </row>
    <row r="42897" spans="20:21" x14ac:dyDescent="0.2">
      <c r="T42897" s="11"/>
      <c r="U42897" s="11"/>
    </row>
    <row r="42898" spans="20:21" x14ac:dyDescent="0.2">
      <c r="T42898" s="11"/>
      <c r="U42898" s="11"/>
    </row>
    <row r="42899" spans="20:21" x14ac:dyDescent="0.2">
      <c r="T42899" s="11"/>
      <c r="U42899" s="11"/>
    </row>
    <row r="42900" spans="20:21" x14ac:dyDescent="0.2">
      <c r="T42900" s="11"/>
      <c r="U42900" s="11"/>
    </row>
    <row r="42901" spans="20:21" x14ac:dyDescent="0.2">
      <c r="T42901" s="11"/>
      <c r="U42901" s="11"/>
    </row>
    <row r="42902" spans="20:21" x14ac:dyDescent="0.2">
      <c r="T42902" s="11"/>
      <c r="U42902" s="11"/>
    </row>
    <row r="42903" spans="20:21" x14ac:dyDescent="0.2">
      <c r="T42903" s="11"/>
      <c r="U42903" s="11"/>
    </row>
    <row r="42904" spans="20:21" x14ac:dyDescent="0.2">
      <c r="T42904" s="11"/>
      <c r="U42904" s="11"/>
    </row>
    <row r="42905" spans="20:21" x14ac:dyDescent="0.2">
      <c r="T42905" s="11"/>
      <c r="U42905" s="11"/>
    </row>
    <row r="42906" spans="20:21" x14ac:dyDescent="0.2">
      <c r="T42906" s="11"/>
      <c r="U42906" s="11"/>
    </row>
    <row r="42907" spans="20:21" x14ac:dyDescent="0.2">
      <c r="T42907" s="11"/>
      <c r="U42907" s="11"/>
    </row>
    <row r="42908" spans="20:21" x14ac:dyDescent="0.2">
      <c r="T42908" s="11"/>
      <c r="U42908" s="11"/>
    </row>
    <row r="42909" spans="20:21" x14ac:dyDescent="0.2">
      <c r="T42909" s="11"/>
      <c r="U42909" s="11"/>
    </row>
    <row r="42910" spans="20:21" x14ac:dyDescent="0.2">
      <c r="T42910" s="11"/>
      <c r="U42910" s="11"/>
    </row>
    <row r="42911" spans="20:21" x14ac:dyDescent="0.2">
      <c r="T42911" s="11"/>
      <c r="U42911" s="11"/>
    </row>
    <row r="42912" spans="20:21" x14ac:dyDescent="0.2">
      <c r="T42912" s="11"/>
      <c r="U42912" s="11"/>
    </row>
    <row r="42913" spans="20:21" x14ac:dyDescent="0.2">
      <c r="T42913" s="11"/>
      <c r="U42913" s="11"/>
    </row>
    <row r="42914" spans="20:21" x14ac:dyDescent="0.2">
      <c r="T42914" s="11"/>
      <c r="U42914" s="11"/>
    </row>
    <row r="42915" spans="20:21" x14ac:dyDescent="0.2">
      <c r="T42915" s="11"/>
      <c r="U42915" s="11"/>
    </row>
    <row r="42916" spans="20:21" x14ac:dyDescent="0.2">
      <c r="T42916" s="11"/>
      <c r="U42916" s="11"/>
    </row>
    <row r="42917" spans="20:21" x14ac:dyDescent="0.2">
      <c r="T42917" s="11"/>
      <c r="U42917" s="11"/>
    </row>
    <row r="42918" spans="20:21" x14ac:dyDescent="0.2">
      <c r="T42918" s="11"/>
      <c r="U42918" s="11"/>
    </row>
    <row r="42919" spans="20:21" x14ac:dyDescent="0.2">
      <c r="T42919" s="11"/>
      <c r="U42919" s="11"/>
    </row>
    <row r="42920" spans="20:21" x14ac:dyDescent="0.2">
      <c r="T42920" s="11"/>
      <c r="U42920" s="11"/>
    </row>
    <row r="42921" spans="20:21" x14ac:dyDescent="0.2">
      <c r="T42921" s="11"/>
      <c r="U42921" s="11"/>
    </row>
    <row r="42922" spans="20:21" x14ac:dyDescent="0.2">
      <c r="T42922" s="11"/>
      <c r="U42922" s="11"/>
    </row>
    <row r="42923" spans="20:21" x14ac:dyDescent="0.2">
      <c r="T42923" s="11"/>
      <c r="U42923" s="11"/>
    </row>
    <row r="42924" spans="20:21" x14ac:dyDescent="0.2">
      <c r="T42924" s="11"/>
      <c r="U42924" s="11"/>
    </row>
    <row r="42925" spans="20:21" x14ac:dyDescent="0.2">
      <c r="T42925" s="11"/>
      <c r="U42925" s="11"/>
    </row>
    <row r="42926" spans="20:21" x14ac:dyDescent="0.2">
      <c r="T42926" s="11"/>
      <c r="U42926" s="11"/>
    </row>
    <row r="42927" spans="20:21" x14ac:dyDescent="0.2">
      <c r="T42927" s="11"/>
      <c r="U42927" s="11"/>
    </row>
    <row r="42928" spans="20:21" x14ac:dyDescent="0.2">
      <c r="T42928" s="11"/>
      <c r="U42928" s="11"/>
    </row>
    <row r="42929" spans="20:21" x14ac:dyDescent="0.2">
      <c r="T42929" s="11"/>
      <c r="U42929" s="11"/>
    </row>
    <row r="42930" spans="20:21" x14ac:dyDescent="0.2">
      <c r="T42930" s="11"/>
      <c r="U42930" s="11"/>
    </row>
    <row r="42931" spans="20:21" x14ac:dyDescent="0.2">
      <c r="T42931" s="11"/>
      <c r="U42931" s="11"/>
    </row>
    <row r="42932" spans="20:21" x14ac:dyDescent="0.2">
      <c r="T42932" s="11"/>
      <c r="U42932" s="11"/>
    </row>
    <row r="42933" spans="20:21" x14ac:dyDescent="0.2">
      <c r="T42933" s="11"/>
      <c r="U42933" s="11"/>
    </row>
    <row r="42934" spans="20:21" x14ac:dyDescent="0.2">
      <c r="T42934" s="11"/>
      <c r="U42934" s="11"/>
    </row>
    <row r="42935" spans="20:21" x14ac:dyDescent="0.2">
      <c r="T42935" s="11"/>
      <c r="U42935" s="11"/>
    </row>
    <row r="42936" spans="20:21" x14ac:dyDescent="0.2">
      <c r="T42936" s="11"/>
      <c r="U42936" s="11"/>
    </row>
    <row r="42937" spans="20:21" x14ac:dyDescent="0.2">
      <c r="T42937" s="11"/>
      <c r="U42937" s="11"/>
    </row>
    <row r="42938" spans="20:21" x14ac:dyDescent="0.2">
      <c r="T42938" s="11"/>
      <c r="U42938" s="11"/>
    </row>
    <row r="42939" spans="20:21" x14ac:dyDescent="0.2">
      <c r="T42939" s="11"/>
      <c r="U42939" s="11"/>
    </row>
    <row r="42940" spans="20:21" x14ac:dyDescent="0.2">
      <c r="T42940" s="11"/>
      <c r="U42940" s="11"/>
    </row>
    <row r="42941" spans="20:21" x14ac:dyDescent="0.2">
      <c r="T42941" s="11"/>
      <c r="U42941" s="11"/>
    </row>
    <row r="42942" spans="20:21" x14ac:dyDescent="0.2">
      <c r="T42942" s="11"/>
      <c r="U42942" s="11"/>
    </row>
    <row r="42943" spans="20:21" x14ac:dyDescent="0.2">
      <c r="T42943" s="11"/>
      <c r="U42943" s="11"/>
    </row>
    <row r="42944" spans="20:21" x14ac:dyDescent="0.2">
      <c r="T42944" s="11"/>
      <c r="U42944" s="11"/>
    </row>
    <row r="42945" spans="20:21" x14ac:dyDescent="0.2">
      <c r="T42945" s="11"/>
      <c r="U42945" s="11"/>
    </row>
    <row r="42946" spans="20:21" x14ac:dyDescent="0.2">
      <c r="T42946" s="11"/>
      <c r="U42946" s="11"/>
    </row>
    <row r="42947" spans="20:21" x14ac:dyDescent="0.2">
      <c r="T42947" s="11"/>
      <c r="U42947" s="11"/>
    </row>
    <row r="42948" spans="20:21" x14ac:dyDescent="0.2">
      <c r="T42948" s="11"/>
      <c r="U42948" s="11"/>
    </row>
    <row r="42949" spans="20:21" x14ac:dyDescent="0.2">
      <c r="T42949" s="11"/>
      <c r="U42949" s="11"/>
    </row>
    <row r="42950" spans="20:21" x14ac:dyDescent="0.2">
      <c r="T42950" s="11"/>
      <c r="U42950" s="11"/>
    </row>
    <row r="42951" spans="20:21" x14ac:dyDescent="0.2">
      <c r="T42951" s="11"/>
      <c r="U42951" s="11"/>
    </row>
    <row r="42952" spans="20:21" x14ac:dyDescent="0.2">
      <c r="T42952" s="11"/>
      <c r="U42952" s="11"/>
    </row>
    <row r="42953" spans="20:21" x14ac:dyDescent="0.2">
      <c r="T42953" s="11"/>
      <c r="U42953" s="11"/>
    </row>
    <row r="42954" spans="20:21" x14ac:dyDescent="0.2">
      <c r="T42954" s="11"/>
      <c r="U42954" s="11"/>
    </row>
    <row r="42955" spans="20:21" x14ac:dyDescent="0.2">
      <c r="T42955" s="11"/>
      <c r="U42955" s="11"/>
    </row>
    <row r="42956" spans="20:21" x14ac:dyDescent="0.2">
      <c r="T42956" s="11"/>
      <c r="U42956" s="11"/>
    </row>
    <row r="42957" spans="20:21" x14ac:dyDescent="0.2">
      <c r="T42957" s="11"/>
      <c r="U42957" s="11"/>
    </row>
    <row r="42958" spans="20:21" x14ac:dyDescent="0.2">
      <c r="T42958" s="11"/>
      <c r="U42958" s="11"/>
    </row>
    <row r="42959" spans="20:21" x14ac:dyDescent="0.2">
      <c r="T42959" s="11"/>
      <c r="U42959" s="11"/>
    </row>
    <row r="42960" spans="20:21" x14ac:dyDescent="0.2">
      <c r="T42960" s="11"/>
      <c r="U42960" s="11"/>
    </row>
    <row r="42961" spans="20:21" x14ac:dyDescent="0.2">
      <c r="T42961" s="11"/>
      <c r="U42961" s="11"/>
    </row>
    <row r="42962" spans="20:21" x14ac:dyDescent="0.2">
      <c r="T42962" s="11"/>
      <c r="U42962" s="11"/>
    </row>
    <row r="42963" spans="20:21" x14ac:dyDescent="0.2">
      <c r="T42963" s="11"/>
      <c r="U42963" s="11"/>
    </row>
    <row r="42964" spans="20:21" x14ac:dyDescent="0.2">
      <c r="T42964" s="11"/>
      <c r="U42964" s="11"/>
    </row>
    <row r="42965" spans="20:21" x14ac:dyDescent="0.2">
      <c r="T42965" s="11"/>
      <c r="U42965" s="11"/>
    </row>
    <row r="42966" spans="20:21" x14ac:dyDescent="0.2">
      <c r="T42966" s="11"/>
      <c r="U42966" s="11"/>
    </row>
    <row r="42967" spans="20:21" x14ac:dyDescent="0.2">
      <c r="T42967" s="11"/>
      <c r="U42967" s="11"/>
    </row>
    <row r="42968" spans="20:21" x14ac:dyDescent="0.2">
      <c r="T42968" s="11"/>
      <c r="U42968" s="11"/>
    </row>
    <row r="42969" spans="20:21" x14ac:dyDescent="0.2">
      <c r="T42969" s="11"/>
      <c r="U42969" s="11"/>
    </row>
    <row r="42970" spans="20:21" x14ac:dyDescent="0.2">
      <c r="T42970" s="11"/>
      <c r="U42970" s="11"/>
    </row>
    <row r="42971" spans="20:21" x14ac:dyDescent="0.2">
      <c r="T42971" s="11"/>
      <c r="U42971" s="11"/>
    </row>
    <row r="42972" spans="20:21" x14ac:dyDescent="0.2">
      <c r="T42972" s="11"/>
      <c r="U42972" s="11"/>
    </row>
    <row r="42973" spans="20:21" x14ac:dyDescent="0.2">
      <c r="T42973" s="11"/>
      <c r="U42973" s="11"/>
    </row>
    <row r="42974" spans="20:21" x14ac:dyDescent="0.2">
      <c r="T42974" s="11"/>
      <c r="U42974" s="11"/>
    </row>
    <row r="42975" spans="20:21" x14ac:dyDescent="0.2">
      <c r="T42975" s="11"/>
      <c r="U42975" s="11"/>
    </row>
    <row r="42976" spans="20:21" x14ac:dyDescent="0.2">
      <c r="T42976" s="11"/>
      <c r="U42976" s="11"/>
    </row>
    <row r="42977" spans="20:21" x14ac:dyDescent="0.2">
      <c r="T42977" s="11"/>
      <c r="U42977" s="11"/>
    </row>
    <row r="42978" spans="20:21" x14ac:dyDescent="0.2">
      <c r="T42978" s="11"/>
      <c r="U42978" s="11"/>
    </row>
    <row r="42979" spans="20:21" x14ac:dyDescent="0.2">
      <c r="T42979" s="11"/>
      <c r="U42979" s="11"/>
    </row>
    <row r="42980" spans="20:21" x14ac:dyDescent="0.2">
      <c r="T42980" s="11"/>
      <c r="U42980" s="11"/>
    </row>
    <row r="42981" spans="20:21" x14ac:dyDescent="0.2">
      <c r="T42981" s="11"/>
      <c r="U42981" s="11"/>
    </row>
    <row r="42982" spans="20:21" x14ac:dyDescent="0.2">
      <c r="T42982" s="11"/>
      <c r="U42982" s="11"/>
    </row>
    <row r="42983" spans="20:21" x14ac:dyDescent="0.2">
      <c r="T42983" s="11"/>
      <c r="U42983" s="11"/>
    </row>
    <row r="42984" spans="20:21" x14ac:dyDescent="0.2">
      <c r="T42984" s="11"/>
      <c r="U42984" s="11"/>
    </row>
    <row r="42985" spans="20:21" x14ac:dyDescent="0.2">
      <c r="T42985" s="11"/>
      <c r="U42985" s="11"/>
    </row>
    <row r="42986" spans="20:21" x14ac:dyDescent="0.2">
      <c r="T42986" s="11"/>
      <c r="U42986" s="11"/>
    </row>
    <row r="42987" spans="20:21" x14ac:dyDescent="0.2">
      <c r="T42987" s="11"/>
      <c r="U42987" s="11"/>
    </row>
    <row r="42988" spans="20:21" x14ac:dyDescent="0.2">
      <c r="T42988" s="11"/>
      <c r="U42988" s="11"/>
    </row>
    <row r="42989" spans="20:21" x14ac:dyDescent="0.2">
      <c r="T42989" s="11"/>
      <c r="U42989" s="11"/>
    </row>
    <row r="42990" spans="20:21" x14ac:dyDescent="0.2">
      <c r="T42990" s="11"/>
      <c r="U42990" s="11"/>
    </row>
    <row r="42991" spans="20:21" x14ac:dyDescent="0.2">
      <c r="T42991" s="11"/>
      <c r="U42991" s="11"/>
    </row>
    <row r="42992" spans="20:21" x14ac:dyDescent="0.2">
      <c r="T42992" s="11"/>
      <c r="U42992" s="11"/>
    </row>
    <row r="42993" spans="20:21" x14ac:dyDescent="0.2">
      <c r="T42993" s="11"/>
      <c r="U42993" s="11"/>
    </row>
    <row r="42994" spans="20:21" x14ac:dyDescent="0.2">
      <c r="T42994" s="11"/>
      <c r="U42994" s="11"/>
    </row>
    <row r="42995" spans="20:21" x14ac:dyDescent="0.2">
      <c r="T42995" s="11"/>
      <c r="U42995" s="11"/>
    </row>
    <row r="42996" spans="20:21" x14ac:dyDescent="0.2">
      <c r="T42996" s="11"/>
      <c r="U42996" s="11"/>
    </row>
    <row r="42997" spans="20:21" x14ac:dyDescent="0.2">
      <c r="T42997" s="11"/>
      <c r="U42997" s="11"/>
    </row>
    <row r="42998" spans="20:21" x14ac:dyDescent="0.2">
      <c r="T42998" s="11"/>
      <c r="U42998" s="11"/>
    </row>
    <row r="42999" spans="20:21" x14ac:dyDescent="0.2">
      <c r="T42999" s="11"/>
      <c r="U42999" s="11"/>
    </row>
    <row r="43000" spans="20:21" x14ac:dyDescent="0.2">
      <c r="T43000" s="11"/>
      <c r="U43000" s="11"/>
    </row>
    <row r="43001" spans="20:21" x14ac:dyDescent="0.2">
      <c r="T43001" s="11"/>
      <c r="U43001" s="11"/>
    </row>
    <row r="43002" spans="20:21" x14ac:dyDescent="0.2">
      <c r="T43002" s="11"/>
      <c r="U43002" s="11"/>
    </row>
    <row r="43003" spans="20:21" x14ac:dyDescent="0.2">
      <c r="T43003" s="11"/>
      <c r="U43003" s="11"/>
    </row>
    <row r="43004" spans="20:21" x14ac:dyDescent="0.2">
      <c r="T43004" s="11"/>
      <c r="U43004" s="11"/>
    </row>
    <row r="43005" spans="20:21" x14ac:dyDescent="0.2">
      <c r="T43005" s="11"/>
      <c r="U43005" s="11"/>
    </row>
    <row r="43006" spans="20:21" x14ac:dyDescent="0.2">
      <c r="T43006" s="11"/>
      <c r="U43006" s="11"/>
    </row>
    <row r="43007" spans="20:21" x14ac:dyDescent="0.2">
      <c r="T43007" s="11"/>
      <c r="U43007" s="11"/>
    </row>
    <row r="43008" spans="20:21" x14ac:dyDescent="0.2">
      <c r="T43008" s="11"/>
      <c r="U43008" s="11"/>
    </row>
    <row r="43009" spans="20:21" x14ac:dyDescent="0.2">
      <c r="T43009" s="11"/>
      <c r="U43009" s="11"/>
    </row>
    <row r="43010" spans="20:21" x14ac:dyDescent="0.2">
      <c r="T43010" s="11"/>
      <c r="U43010" s="11"/>
    </row>
    <row r="43011" spans="20:21" x14ac:dyDescent="0.2">
      <c r="T43011" s="11"/>
      <c r="U43011" s="11"/>
    </row>
    <row r="43012" spans="20:21" x14ac:dyDescent="0.2">
      <c r="T43012" s="11"/>
      <c r="U43012" s="11"/>
    </row>
    <row r="43013" spans="20:21" x14ac:dyDescent="0.2">
      <c r="T43013" s="11"/>
      <c r="U43013" s="11"/>
    </row>
    <row r="43014" spans="20:21" x14ac:dyDescent="0.2">
      <c r="T43014" s="11"/>
      <c r="U43014" s="11"/>
    </row>
    <row r="43015" spans="20:21" x14ac:dyDescent="0.2">
      <c r="T43015" s="11"/>
      <c r="U43015" s="11"/>
    </row>
    <row r="43016" spans="20:21" x14ac:dyDescent="0.2">
      <c r="T43016" s="11"/>
      <c r="U43016" s="11"/>
    </row>
    <row r="43017" spans="20:21" x14ac:dyDescent="0.2">
      <c r="T43017" s="11"/>
      <c r="U43017" s="11"/>
    </row>
    <row r="43018" spans="20:21" x14ac:dyDescent="0.2">
      <c r="T43018" s="11"/>
      <c r="U43018" s="11"/>
    </row>
    <row r="43019" spans="20:21" x14ac:dyDescent="0.2">
      <c r="T43019" s="11"/>
      <c r="U43019" s="11"/>
    </row>
    <row r="43020" spans="20:21" x14ac:dyDescent="0.2">
      <c r="T43020" s="11"/>
      <c r="U43020" s="11"/>
    </row>
    <row r="43021" spans="20:21" x14ac:dyDescent="0.2">
      <c r="T43021" s="11"/>
      <c r="U43021" s="11"/>
    </row>
    <row r="43022" spans="20:21" x14ac:dyDescent="0.2">
      <c r="T43022" s="11"/>
      <c r="U43022" s="11"/>
    </row>
    <row r="43023" spans="20:21" x14ac:dyDescent="0.2">
      <c r="T43023" s="11"/>
      <c r="U43023" s="11"/>
    </row>
    <row r="43024" spans="20:21" x14ac:dyDescent="0.2">
      <c r="T43024" s="11"/>
      <c r="U43024" s="11"/>
    </row>
    <row r="43025" spans="20:21" x14ac:dyDescent="0.2">
      <c r="T43025" s="11"/>
      <c r="U43025" s="11"/>
    </row>
    <row r="43026" spans="20:21" x14ac:dyDescent="0.2">
      <c r="T43026" s="11"/>
      <c r="U43026" s="11"/>
    </row>
    <row r="43027" spans="20:21" x14ac:dyDescent="0.2">
      <c r="T43027" s="11"/>
      <c r="U43027" s="11"/>
    </row>
    <row r="43028" spans="20:21" x14ac:dyDescent="0.2">
      <c r="T43028" s="11"/>
      <c r="U43028" s="11"/>
    </row>
    <row r="43029" spans="20:21" x14ac:dyDescent="0.2">
      <c r="T43029" s="11"/>
      <c r="U43029" s="11"/>
    </row>
    <row r="43030" spans="20:21" x14ac:dyDescent="0.2">
      <c r="T43030" s="11"/>
      <c r="U43030" s="11"/>
    </row>
    <row r="43031" spans="20:21" x14ac:dyDescent="0.2">
      <c r="T43031" s="11"/>
      <c r="U43031" s="11"/>
    </row>
    <row r="43032" spans="20:21" x14ac:dyDescent="0.2">
      <c r="T43032" s="11"/>
      <c r="U43032" s="11"/>
    </row>
    <row r="43033" spans="20:21" x14ac:dyDescent="0.2">
      <c r="T43033" s="11"/>
      <c r="U43033" s="11"/>
    </row>
    <row r="43034" spans="20:21" x14ac:dyDescent="0.2">
      <c r="T43034" s="11"/>
      <c r="U43034" s="11"/>
    </row>
    <row r="43035" spans="20:21" x14ac:dyDescent="0.2">
      <c r="T43035" s="11"/>
      <c r="U43035" s="11"/>
    </row>
    <row r="43036" spans="20:21" x14ac:dyDescent="0.2">
      <c r="T43036" s="11"/>
      <c r="U43036" s="11"/>
    </row>
    <row r="43037" spans="20:21" x14ac:dyDescent="0.2">
      <c r="T43037" s="11"/>
      <c r="U43037" s="11"/>
    </row>
    <row r="43038" spans="20:21" x14ac:dyDescent="0.2">
      <c r="T43038" s="11"/>
      <c r="U43038" s="11"/>
    </row>
    <row r="43039" spans="20:21" x14ac:dyDescent="0.2">
      <c r="T43039" s="11"/>
      <c r="U43039" s="11"/>
    </row>
    <row r="43040" spans="20:21" x14ac:dyDescent="0.2">
      <c r="T43040" s="11"/>
      <c r="U43040" s="11"/>
    </row>
    <row r="43041" spans="20:21" x14ac:dyDescent="0.2">
      <c r="T43041" s="11"/>
      <c r="U43041" s="11"/>
    </row>
    <row r="43042" spans="20:21" x14ac:dyDescent="0.2">
      <c r="T43042" s="11"/>
      <c r="U43042" s="11"/>
    </row>
    <row r="43043" spans="20:21" x14ac:dyDescent="0.2">
      <c r="T43043" s="11"/>
      <c r="U43043" s="11"/>
    </row>
    <row r="43044" spans="20:21" x14ac:dyDescent="0.2">
      <c r="T43044" s="11"/>
      <c r="U43044" s="11"/>
    </row>
    <row r="43045" spans="20:21" x14ac:dyDescent="0.2">
      <c r="T43045" s="11"/>
      <c r="U43045" s="11"/>
    </row>
    <row r="43046" spans="20:21" x14ac:dyDescent="0.2">
      <c r="T43046" s="11"/>
      <c r="U43046" s="11"/>
    </row>
    <row r="43047" spans="20:21" x14ac:dyDescent="0.2">
      <c r="T43047" s="11"/>
      <c r="U43047" s="11"/>
    </row>
    <row r="43048" spans="20:21" x14ac:dyDescent="0.2">
      <c r="T43048" s="11"/>
      <c r="U43048" s="11"/>
    </row>
    <row r="43049" spans="20:21" x14ac:dyDescent="0.2">
      <c r="T43049" s="11"/>
      <c r="U43049" s="11"/>
    </row>
    <row r="43050" spans="20:21" x14ac:dyDescent="0.2">
      <c r="T43050" s="11"/>
      <c r="U43050" s="11"/>
    </row>
    <row r="43051" spans="20:21" x14ac:dyDescent="0.2">
      <c r="T43051" s="11"/>
      <c r="U43051" s="11"/>
    </row>
    <row r="43052" spans="20:21" x14ac:dyDescent="0.2">
      <c r="T43052" s="11"/>
      <c r="U43052" s="11"/>
    </row>
    <row r="43053" spans="20:21" x14ac:dyDescent="0.2">
      <c r="T43053" s="11"/>
      <c r="U43053" s="11"/>
    </row>
    <row r="43054" spans="20:21" x14ac:dyDescent="0.2">
      <c r="T43054" s="11"/>
      <c r="U43054" s="11"/>
    </row>
    <row r="43055" spans="20:21" x14ac:dyDescent="0.2">
      <c r="T43055" s="11"/>
      <c r="U43055" s="11"/>
    </row>
    <row r="43056" spans="20:21" x14ac:dyDescent="0.2">
      <c r="T43056" s="11"/>
      <c r="U43056" s="11"/>
    </row>
    <row r="43057" spans="20:21" x14ac:dyDescent="0.2">
      <c r="T43057" s="11"/>
      <c r="U43057" s="11"/>
    </row>
    <row r="43058" spans="20:21" x14ac:dyDescent="0.2">
      <c r="T43058" s="11"/>
      <c r="U43058" s="11"/>
    </row>
    <row r="43059" spans="20:21" x14ac:dyDescent="0.2">
      <c r="T43059" s="11"/>
      <c r="U43059" s="11"/>
    </row>
    <row r="43060" spans="20:21" x14ac:dyDescent="0.2">
      <c r="T43060" s="11"/>
      <c r="U43060" s="11"/>
    </row>
    <row r="43061" spans="20:21" x14ac:dyDescent="0.2">
      <c r="T43061" s="11"/>
      <c r="U43061" s="11"/>
    </row>
    <row r="43062" spans="20:21" x14ac:dyDescent="0.2">
      <c r="T43062" s="11"/>
      <c r="U43062" s="11"/>
    </row>
    <row r="43063" spans="20:21" x14ac:dyDescent="0.2">
      <c r="T43063" s="11"/>
      <c r="U43063" s="11"/>
    </row>
    <row r="43064" spans="20:21" x14ac:dyDescent="0.2">
      <c r="T43064" s="11"/>
      <c r="U43064" s="11"/>
    </row>
    <row r="43065" spans="20:21" x14ac:dyDescent="0.2">
      <c r="T43065" s="11"/>
      <c r="U43065" s="11"/>
    </row>
    <row r="43066" spans="20:21" x14ac:dyDescent="0.2">
      <c r="T43066" s="11"/>
      <c r="U43066" s="11"/>
    </row>
    <row r="43067" spans="20:21" x14ac:dyDescent="0.2">
      <c r="T43067" s="11"/>
      <c r="U43067" s="11"/>
    </row>
    <row r="43068" spans="20:21" x14ac:dyDescent="0.2">
      <c r="T43068" s="11"/>
      <c r="U43068" s="11"/>
    </row>
    <row r="43069" spans="20:21" x14ac:dyDescent="0.2">
      <c r="T43069" s="11"/>
      <c r="U43069" s="11"/>
    </row>
    <row r="43070" spans="20:21" x14ac:dyDescent="0.2">
      <c r="T43070" s="11"/>
      <c r="U43070" s="11"/>
    </row>
    <row r="43071" spans="20:21" x14ac:dyDescent="0.2">
      <c r="T43071" s="11"/>
      <c r="U43071" s="11"/>
    </row>
    <row r="43072" spans="20:21" x14ac:dyDescent="0.2">
      <c r="T43072" s="11"/>
      <c r="U43072" s="11"/>
    </row>
    <row r="43073" spans="20:21" x14ac:dyDescent="0.2">
      <c r="T43073" s="11"/>
      <c r="U43073" s="11"/>
    </row>
    <row r="43074" spans="20:21" x14ac:dyDescent="0.2">
      <c r="T43074" s="11"/>
      <c r="U43074" s="11"/>
    </row>
    <row r="43075" spans="20:21" x14ac:dyDescent="0.2">
      <c r="T43075" s="11"/>
      <c r="U43075" s="11"/>
    </row>
    <row r="43076" spans="20:21" x14ac:dyDescent="0.2">
      <c r="T43076" s="11"/>
      <c r="U43076" s="11"/>
    </row>
    <row r="43077" spans="20:21" x14ac:dyDescent="0.2">
      <c r="T43077" s="11"/>
      <c r="U43077" s="11"/>
    </row>
    <row r="43078" spans="20:21" x14ac:dyDescent="0.2">
      <c r="T43078" s="11"/>
      <c r="U43078" s="11"/>
    </row>
    <row r="43079" spans="20:21" x14ac:dyDescent="0.2">
      <c r="T43079" s="11"/>
      <c r="U43079" s="11"/>
    </row>
    <row r="43080" spans="20:21" x14ac:dyDescent="0.2">
      <c r="T43080" s="11"/>
      <c r="U43080" s="11"/>
    </row>
    <row r="43081" spans="20:21" x14ac:dyDescent="0.2">
      <c r="T43081" s="11"/>
      <c r="U43081" s="11"/>
    </row>
    <row r="43082" spans="20:21" x14ac:dyDescent="0.2">
      <c r="T43082" s="11"/>
      <c r="U43082" s="11"/>
    </row>
    <row r="43083" spans="20:21" x14ac:dyDescent="0.2">
      <c r="T43083" s="11"/>
      <c r="U43083" s="11"/>
    </row>
    <row r="43084" spans="20:21" x14ac:dyDescent="0.2">
      <c r="T43084" s="11"/>
      <c r="U43084" s="11"/>
    </row>
    <row r="43085" spans="20:21" x14ac:dyDescent="0.2">
      <c r="T43085" s="11"/>
      <c r="U43085" s="11"/>
    </row>
    <row r="43086" spans="20:21" x14ac:dyDescent="0.2">
      <c r="T43086" s="11"/>
      <c r="U43086" s="11"/>
    </row>
    <row r="43087" spans="20:21" x14ac:dyDescent="0.2">
      <c r="T43087" s="11"/>
      <c r="U43087" s="11"/>
    </row>
    <row r="43088" spans="20:21" x14ac:dyDescent="0.2">
      <c r="T43088" s="11"/>
      <c r="U43088" s="11"/>
    </row>
    <row r="43089" spans="20:21" x14ac:dyDescent="0.2">
      <c r="T43089" s="11"/>
      <c r="U43089" s="11"/>
    </row>
    <row r="43090" spans="20:21" x14ac:dyDescent="0.2">
      <c r="T43090" s="11"/>
      <c r="U43090" s="11"/>
    </row>
    <row r="43091" spans="20:21" x14ac:dyDescent="0.2">
      <c r="T43091" s="11"/>
      <c r="U43091" s="11"/>
    </row>
    <row r="43092" spans="20:21" x14ac:dyDescent="0.2">
      <c r="T43092" s="11"/>
      <c r="U43092" s="11"/>
    </row>
    <row r="43093" spans="20:21" x14ac:dyDescent="0.2">
      <c r="T43093" s="11"/>
      <c r="U43093" s="11"/>
    </row>
    <row r="43094" spans="20:21" x14ac:dyDescent="0.2">
      <c r="T43094" s="11"/>
      <c r="U43094" s="11"/>
    </row>
    <row r="43095" spans="20:21" x14ac:dyDescent="0.2">
      <c r="T43095" s="11"/>
      <c r="U43095" s="11"/>
    </row>
    <row r="43096" spans="20:21" x14ac:dyDescent="0.2">
      <c r="T43096" s="11"/>
      <c r="U43096" s="11"/>
    </row>
    <row r="43097" spans="20:21" x14ac:dyDescent="0.2">
      <c r="T43097" s="11"/>
      <c r="U43097" s="11"/>
    </row>
    <row r="43098" spans="20:21" x14ac:dyDescent="0.2">
      <c r="T43098" s="11"/>
      <c r="U43098" s="11"/>
    </row>
    <row r="43099" spans="20:21" x14ac:dyDescent="0.2">
      <c r="T43099" s="11"/>
      <c r="U43099" s="11"/>
    </row>
    <row r="43100" spans="20:21" x14ac:dyDescent="0.2">
      <c r="T43100" s="11"/>
      <c r="U43100" s="11"/>
    </row>
    <row r="43101" spans="20:21" x14ac:dyDescent="0.2">
      <c r="T43101" s="11"/>
      <c r="U43101" s="11"/>
    </row>
    <row r="43102" spans="20:21" x14ac:dyDescent="0.2">
      <c r="T43102" s="11"/>
      <c r="U43102" s="11"/>
    </row>
    <row r="43103" spans="20:21" x14ac:dyDescent="0.2">
      <c r="T43103" s="11"/>
      <c r="U43103" s="11"/>
    </row>
    <row r="43104" spans="20:21" x14ac:dyDescent="0.2">
      <c r="T43104" s="11"/>
      <c r="U43104" s="11"/>
    </row>
    <row r="43105" spans="20:21" x14ac:dyDescent="0.2">
      <c r="T43105" s="11"/>
      <c r="U43105" s="11"/>
    </row>
    <row r="43106" spans="20:21" x14ac:dyDescent="0.2">
      <c r="T43106" s="11"/>
      <c r="U43106" s="11"/>
    </row>
    <row r="43107" spans="20:21" x14ac:dyDescent="0.2">
      <c r="T43107" s="11"/>
      <c r="U43107" s="11"/>
    </row>
    <row r="43108" spans="20:21" x14ac:dyDescent="0.2">
      <c r="T43108" s="11"/>
      <c r="U43108" s="11"/>
    </row>
    <row r="43109" spans="20:21" x14ac:dyDescent="0.2">
      <c r="T43109" s="11"/>
      <c r="U43109" s="11"/>
    </row>
    <row r="43110" spans="20:21" x14ac:dyDescent="0.2">
      <c r="T43110" s="11"/>
      <c r="U43110" s="11"/>
    </row>
    <row r="43111" spans="20:21" x14ac:dyDescent="0.2">
      <c r="T43111" s="11"/>
      <c r="U43111" s="11"/>
    </row>
    <row r="43112" spans="20:21" x14ac:dyDescent="0.2">
      <c r="T43112" s="11"/>
      <c r="U43112" s="11"/>
    </row>
    <row r="43113" spans="20:21" x14ac:dyDescent="0.2">
      <c r="T43113" s="11"/>
      <c r="U43113" s="11"/>
    </row>
    <row r="43114" spans="20:21" x14ac:dyDescent="0.2">
      <c r="T43114" s="11"/>
      <c r="U43114" s="11"/>
    </row>
    <row r="43115" spans="20:21" x14ac:dyDescent="0.2">
      <c r="T43115" s="11"/>
      <c r="U43115" s="11"/>
    </row>
    <row r="43116" spans="20:21" x14ac:dyDescent="0.2">
      <c r="T43116" s="11"/>
      <c r="U43116" s="11"/>
    </row>
    <row r="43117" spans="20:21" x14ac:dyDescent="0.2">
      <c r="T43117" s="11"/>
      <c r="U43117" s="11"/>
    </row>
    <row r="43118" spans="20:21" x14ac:dyDescent="0.2">
      <c r="T43118" s="11"/>
      <c r="U43118" s="11"/>
    </row>
    <row r="43119" spans="20:21" x14ac:dyDescent="0.2">
      <c r="T43119" s="11"/>
      <c r="U43119" s="11"/>
    </row>
    <row r="43120" spans="20:21" x14ac:dyDescent="0.2">
      <c r="T43120" s="11"/>
      <c r="U43120" s="11"/>
    </row>
    <row r="43121" spans="20:21" x14ac:dyDescent="0.2">
      <c r="T43121" s="11"/>
      <c r="U43121" s="11"/>
    </row>
    <row r="43122" spans="20:21" x14ac:dyDescent="0.2">
      <c r="T43122" s="11"/>
      <c r="U43122" s="11"/>
    </row>
    <row r="43123" spans="20:21" x14ac:dyDescent="0.2">
      <c r="T43123" s="11"/>
      <c r="U43123" s="11"/>
    </row>
    <row r="43124" spans="20:21" x14ac:dyDescent="0.2">
      <c r="T43124" s="11"/>
      <c r="U43124" s="11"/>
    </row>
    <row r="43125" spans="20:21" x14ac:dyDescent="0.2">
      <c r="T43125" s="11"/>
      <c r="U43125" s="11"/>
    </row>
    <row r="43126" spans="20:21" x14ac:dyDescent="0.2">
      <c r="T43126" s="11"/>
      <c r="U43126" s="11"/>
    </row>
    <row r="43127" spans="20:21" x14ac:dyDescent="0.2">
      <c r="T43127" s="11"/>
      <c r="U43127" s="11"/>
    </row>
    <row r="43128" spans="20:21" x14ac:dyDescent="0.2">
      <c r="T43128" s="11"/>
      <c r="U43128" s="11"/>
    </row>
    <row r="43129" spans="20:21" x14ac:dyDescent="0.2">
      <c r="T43129" s="11"/>
      <c r="U43129" s="11"/>
    </row>
    <row r="43130" spans="20:21" x14ac:dyDescent="0.2">
      <c r="T43130" s="11"/>
      <c r="U43130" s="11"/>
    </row>
    <row r="43131" spans="20:21" x14ac:dyDescent="0.2">
      <c r="T43131" s="11"/>
      <c r="U43131" s="11"/>
    </row>
    <row r="43132" spans="20:21" x14ac:dyDescent="0.2">
      <c r="T43132" s="11"/>
      <c r="U43132" s="11"/>
    </row>
    <row r="43133" spans="20:21" x14ac:dyDescent="0.2">
      <c r="T43133" s="11"/>
      <c r="U43133" s="11"/>
    </row>
    <row r="43134" spans="20:21" x14ac:dyDescent="0.2">
      <c r="T43134" s="11"/>
      <c r="U43134" s="11"/>
    </row>
    <row r="43135" spans="20:21" x14ac:dyDescent="0.2">
      <c r="T43135" s="11"/>
      <c r="U43135" s="11"/>
    </row>
    <row r="43136" spans="20:21" x14ac:dyDescent="0.2">
      <c r="T43136" s="11"/>
      <c r="U43136" s="11"/>
    </row>
    <row r="43137" spans="20:21" x14ac:dyDescent="0.2">
      <c r="T43137" s="11"/>
      <c r="U43137" s="11"/>
    </row>
    <row r="43138" spans="20:21" x14ac:dyDescent="0.2">
      <c r="T43138" s="11"/>
      <c r="U43138" s="11"/>
    </row>
    <row r="43139" spans="20:21" x14ac:dyDescent="0.2">
      <c r="T43139" s="11"/>
      <c r="U43139" s="11"/>
    </row>
    <row r="43140" spans="20:21" x14ac:dyDescent="0.2">
      <c r="T43140" s="11"/>
      <c r="U43140" s="11"/>
    </row>
    <row r="43141" spans="20:21" x14ac:dyDescent="0.2">
      <c r="T43141" s="11"/>
      <c r="U43141" s="11"/>
    </row>
    <row r="43142" spans="20:21" x14ac:dyDescent="0.2">
      <c r="T43142" s="11"/>
      <c r="U43142" s="11"/>
    </row>
    <row r="43143" spans="20:21" x14ac:dyDescent="0.2">
      <c r="T43143" s="11"/>
      <c r="U43143" s="11"/>
    </row>
    <row r="43144" spans="20:21" x14ac:dyDescent="0.2">
      <c r="T43144" s="11"/>
      <c r="U43144" s="11"/>
    </row>
    <row r="43145" spans="20:21" x14ac:dyDescent="0.2">
      <c r="T43145" s="11"/>
      <c r="U43145" s="11"/>
    </row>
    <row r="43146" spans="20:21" x14ac:dyDescent="0.2">
      <c r="T43146" s="11"/>
      <c r="U43146" s="11"/>
    </row>
    <row r="43147" spans="20:21" x14ac:dyDescent="0.2">
      <c r="T43147" s="11"/>
      <c r="U43147" s="11"/>
    </row>
    <row r="43148" spans="20:21" x14ac:dyDescent="0.2">
      <c r="T43148" s="11"/>
      <c r="U43148" s="11"/>
    </row>
    <row r="43149" spans="20:21" x14ac:dyDescent="0.2">
      <c r="T43149" s="11"/>
      <c r="U43149" s="11"/>
    </row>
    <row r="43150" spans="20:21" x14ac:dyDescent="0.2">
      <c r="T43150" s="11"/>
      <c r="U43150" s="11"/>
    </row>
    <row r="43151" spans="20:21" x14ac:dyDescent="0.2">
      <c r="T43151" s="11"/>
      <c r="U43151" s="11"/>
    </row>
    <row r="43152" spans="20:21" x14ac:dyDescent="0.2">
      <c r="T43152" s="11"/>
      <c r="U43152" s="11"/>
    </row>
    <row r="43153" spans="20:21" x14ac:dyDescent="0.2">
      <c r="T43153" s="11"/>
      <c r="U43153" s="11"/>
    </row>
    <row r="43154" spans="20:21" x14ac:dyDescent="0.2">
      <c r="T43154" s="11"/>
      <c r="U43154" s="11"/>
    </row>
    <row r="43155" spans="20:21" x14ac:dyDescent="0.2">
      <c r="T43155" s="11"/>
      <c r="U43155" s="11"/>
    </row>
    <row r="43156" spans="20:21" x14ac:dyDescent="0.2">
      <c r="T43156" s="11"/>
      <c r="U43156" s="11"/>
    </row>
    <row r="43157" spans="20:21" x14ac:dyDescent="0.2">
      <c r="T43157" s="11"/>
      <c r="U43157" s="11"/>
    </row>
    <row r="43158" spans="20:21" x14ac:dyDescent="0.2">
      <c r="T43158" s="11"/>
      <c r="U43158" s="11"/>
    </row>
    <row r="43159" spans="20:21" x14ac:dyDescent="0.2">
      <c r="T43159" s="11"/>
      <c r="U43159" s="11"/>
    </row>
    <row r="43160" spans="20:21" x14ac:dyDescent="0.2">
      <c r="T43160" s="11"/>
      <c r="U43160" s="11"/>
    </row>
    <row r="43161" spans="20:21" x14ac:dyDescent="0.2">
      <c r="T43161" s="11"/>
      <c r="U43161" s="11"/>
    </row>
    <row r="43162" spans="20:21" x14ac:dyDescent="0.2">
      <c r="T43162" s="11"/>
      <c r="U43162" s="11"/>
    </row>
    <row r="43163" spans="20:21" x14ac:dyDescent="0.2">
      <c r="T43163" s="11"/>
      <c r="U43163" s="11"/>
    </row>
    <row r="43164" spans="20:21" x14ac:dyDescent="0.2">
      <c r="T43164" s="11"/>
      <c r="U43164" s="11"/>
    </row>
    <row r="43165" spans="20:21" x14ac:dyDescent="0.2">
      <c r="T43165" s="11"/>
      <c r="U43165" s="11"/>
    </row>
    <row r="43166" spans="20:21" x14ac:dyDescent="0.2">
      <c r="T43166" s="11"/>
      <c r="U43166" s="11"/>
    </row>
    <row r="43167" spans="20:21" x14ac:dyDescent="0.2">
      <c r="T43167" s="11"/>
      <c r="U43167" s="11"/>
    </row>
    <row r="43168" spans="20:21" x14ac:dyDescent="0.2">
      <c r="T43168" s="11"/>
      <c r="U43168" s="11"/>
    </row>
    <row r="43169" spans="20:21" x14ac:dyDescent="0.2">
      <c r="T43169" s="11"/>
      <c r="U43169" s="11"/>
    </row>
    <row r="43170" spans="20:21" x14ac:dyDescent="0.2">
      <c r="T43170" s="11"/>
      <c r="U43170" s="11"/>
    </row>
    <row r="43171" spans="20:21" x14ac:dyDescent="0.2">
      <c r="T43171" s="11"/>
      <c r="U43171" s="11"/>
    </row>
    <row r="43172" spans="20:21" x14ac:dyDescent="0.2">
      <c r="T43172" s="11"/>
      <c r="U43172" s="11"/>
    </row>
    <row r="43173" spans="20:21" x14ac:dyDescent="0.2">
      <c r="T43173" s="11"/>
      <c r="U43173" s="11"/>
    </row>
    <row r="43174" spans="20:21" x14ac:dyDescent="0.2">
      <c r="T43174" s="11"/>
      <c r="U43174" s="11"/>
    </row>
    <row r="43175" spans="20:21" x14ac:dyDescent="0.2">
      <c r="T43175" s="11"/>
      <c r="U43175" s="11"/>
    </row>
    <row r="43176" spans="20:21" x14ac:dyDescent="0.2">
      <c r="T43176" s="11"/>
      <c r="U43176" s="11"/>
    </row>
    <row r="43177" spans="20:21" x14ac:dyDescent="0.2">
      <c r="T43177" s="11"/>
      <c r="U43177" s="11"/>
    </row>
    <row r="43178" spans="20:21" x14ac:dyDescent="0.2">
      <c r="T43178" s="11"/>
      <c r="U43178" s="11"/>
    </row>
    <row r="43179" spans="20:21" x14ac:dyDescent="0.2">
      <c r="T43179" s="11"/>
      <c r="U43179" s="11"/>
    </row>
    <row r="43180" spans="20:21" x14ac:dyDescent="0.2">
      <c r="T43180" s="11"/>
      <c r="U43180" s="11"/>
    </row>
    <row r="43181" spans="20:21" x14ac:dyDescent="0.2">
      <c r="T43181" s="11"/>
      <c r="U43181" s="11"/>
    </row>
    <row r="43182" spans="20:21" x14ac:dyDescent="0.2">
      <c r="T43182" s="11"/>
      <c r="U43182" s="11"/>
    </row>
    <row r="43183" spans="20:21" x14ac:dyDescent="0.2">
      <c r="T43183" s="11"/>
      <c r="U43183" s="11"/>
    </row>
    <row r="43184" spans="20:21" x14ac:dyDescent="0.2">
      <c r="T43184" s="11"/>
      <c r="U43184" s="11"/>
    </row>
    <row r="43185" spans="20:21" x14ac:dyDescent="0.2">
      <c r="T43185" s="11"/>
      <c r="U43185" s="11"/>
    </row>
    <row r="43186" spans="20:21" x14ac:dyDescent="0.2">
      <c r="T43186" s="11"/>
      <c r="U43186" s="11"/>
    </row>
    <row r="43187" spans="20:21" x14ac:dyDescent="0.2">
      <c r="T43187" s="11"/>
      <c r="U43187" s="11"/>
    </row>
    <row r="43188" spans="20:21" x14ac:dyDescent="0.2">
      <c r="T43188" s="11"/>
      <c r="U43188" s="11"/>
    </row>
    <row r="43189" spans="20:21" x14ac:dyDescent="0.2">
      <c r="T43189" s="11"/>
      <c r="U43189" s="11"/>
    </row>
    <row r="43190" spans="20:21" x14ac:dyDescent="0.2">
      <c r="T43190" s="11"/>
      <c r="U43190" s="11"/>
    </row>
    <row r="43191" spans="20:21" x14ac:dyDescent="0.2">
      <c r="T43191" s="11"/>
      <c r="U43191" s="11"/>
    </row>
    <row r="43192" spans="20:21" x14ac:dyDescent="0.2">
      <c r="T43192" s="11"/>
      <c r="U43192" s="11"/>
    </row>
    <row r="43193" spans="20:21" x14ac:dyDescent="0.2">
      <c r="T43193" s="11"/>
      <c r="U43193" s="11"/>
    </row>
    <row r="43194" spans="20:21" x14ac:dyDescent="0.2">
      <c r="T43194" s="11"/>
      <c r="U43194" s="11"/>
    </row>
    <row r="43195" spans="20:21" x14ac:dyDescent="0.2">
      <c r="T43195" s="11"/>
      <c r="U43195" s="11"/>
    </row>
    <row r="43196" spans="20:21" x14ac:dyDescent="0.2">
      <c r="T43196" s="11"/>
      <c r="U43196" s="11"/>
    </row>
    <row r="43197" spans="20:21" x14ac:dyDescent="0.2">
      <c r="T43197" s="11"/>
      <c r="U43197" s="11"/>
    </row>
    <row r="43198" spans="20:21" x14ac:dyDescent="0.2">
      <c r="T43198" s="11"/>
      <c r="U43198" s="11"/>
    </row>
    <row r="43199" spans="20:21" x14ac:dyDescent="0.2">
      <c r="T43199" s="11"/>
      <c r="U43199" s="11"/>
    </row>
    <row r="43200" spans="20:21" x14ac:dyDescent="0.2">
      <c r="T43200" s="11"/>
      <c r="U43200" s="11"/>
    </row>
    <row r="43201" spans="20:21" x14ac:dyDescent="0.2">
      <c r="T43201" s="11"/>
      <c r="U43201" s="11"/>
    </row>
    <row r="43202" spans="20:21" x14ac:dyDescent="0.2">
      <c r="T43202" s="11"/>
      <c r="U43202" s="11"/>
    </row>
    <row r="43203" spans="20:21" x14ac:dyDescent="0.2">
      <c r="T43203" s="11"/>
      <c r="U43203" s="11"/>
    </row>
    <row r="43204" spans="20:21" x14ac:dyDescent="0.2">
      <c r="T43204" s="11"/>
      <c r="U43204" s="11"/>
    </row>
    <row r="43205" spans="20:21" x14ac:dyDescent="0.2">
      <c r="T43205" s="11"/>
      <c r="U43205" s="11"/>
    </row>
    <row r="43206" spans="20:21" x14ac:dyDescent="0.2">
      <c r="T43206" s="11"/>
      <c r="U43206" s="11"/>
    </row>
    <row r="43207" spans="20:21" x14ac:dyDescent="0.2">
      <c r="T43207" s="11"/>
      <c r="U43207" s="11"/>
    </row>
    <row r="43208" spans="20:21" x14ac:dyDescent="0.2">
      <c r="T43208" s="11"/>
      <c r="U43208" s="11"/>
    </row>
    <row r="43209" spans="20:21" x14ac:dyDescent="0.2">
      <c r="T43209" s="11"/>
      <c r="U43209" s="11"/>
    </row>
    <row r="43210" spans="20:21" x14ac:dyDescent="0.2">
      <c r="T43210" s="11"/>
      <c r="U43210" s="11"/>
    </row>
    <row r="43211" spans="20:21" x14ac:dyDescent="0.2">
      <c r="T43211" s="11"/>
      <c r="U43211" s="11"/>
    </row>
    <row r="43212" spans="20:21" x14ac:dyDescent="0.2">
      <c r="T43212" s="11"/>
      <c r="U43212" s="11"/>
    </row>
    <row r="43213" spans="20:21" x14ac:dyDescent="0.2">
      <c r="T43213" s="11"/>
      <c r="U43213" s="11"/>
    </row>
    <row r="43214" spans="20:21" x14ac:dyDescent="0.2">
      <c r="T43214" s="11"/>
      <c r="U43214" s="11"/>
    </row>
    <row r="43215" spans="20:21" x14ac:dyDescent="0.2">
      <c r="T43215" s="11"/>
      <c r="U43215" s="11"/>
    </row>
    <row r="43216" spans="20:21" x14ac:dyDescent="0.2">
      <c r="T43216" s="11"/>
      <c r="U43216" s="11"/>
    </row>
    <row r="43217" spans="20:21" x14ac:dyDescent="0.2">
      <c r="T43217" s="11"/>
      <c r="U43217" s="11"/>
    </row>
    <row r="43218" spans="20:21" x14ac:dyDescent="0.2">
      <c r="T43218" s="11"/>
      <c r="U43218" s="11"/>
    </row>
    <row r="43219" spans="20:21" x14ac:dyDescent="0.2">
      <c r="T43219" s="11"/>
      <c r="U43219" s="11"/>
    </row>
    <row r="43220" spans="20:21" x14ac:dyDescent="0.2">
      <c r="T43220" s="11"/>
      <c r="U43220" s="11"/>
    </row>
    <row r="43221" spans="20:21" x14ac:dyDescent="0.2">
      <c r="T43221" s="11"/>
      <c r="U43221" s="11"/>
    </row>
    <row r="43222" spans="20:21" x14ac:dyDescent="0.2">
      <c r="T43222" s="11"/>
      <c r="U43222" s="11"/>
    </row>
    <row r="43223" spans="20:21" x14ac:dyDescent="0.2">
      <c r="T43223" s="11"/>
      <c r="U43223" s="11"/>
    </row>
    <row r="43224" spans="20:21" x14ac:dyDescent="0.2">
      <c r="T43224" s="11"/>
      <c r="U43224" s="11"/>
    </row>
    <row r="43225" spans="20:21" x14ac:dyDescent="0.2">
      <c r="T43225" s="11"/>
      <c r="U43225" s="11"/>
    </row>
    <row r="43226" spans="20:21" x14ac:dyDescent="0.2">
      <c r="T43226" s="11"/>
      <c r="U43226" s="11"/>
    </row>
    <row r="43227" spans="20:21" x14ac:dyDescent="0.2">
      <c r="T43227" s="11"/>
      <c r="U43227" s="11"/>
    </row>
    <row r="43228" spans="20:21" x14ac:dyDescent="0.2">
      <c r="T43228" s="11"/>
      <c r="U43228" s="11"/>
    </row>
    <row r="43229" spans="20:21" x14ac:dyDescent="0.2">
      <c r="T43229" s="11"/>
      <c r="U43229" s="11"/>
    </row>
    <row r="43230" spans="20:21" x14ac:dyDescent="0.2">
      <c r="T43230" s="11"/>
      <c r="U43230" s="11"/>
    </row>
    <row r="43231" spans="20:21" x14ac:dyDescent="0.2">
      <c r="T43231" s="11"/>
      <c r="U43231" s="11"/>
    </row>
    <row r="43232" spans="20:21" x14ac:dyDescent="0.2">
      <c r="T43232" s="11"/>
      <c r="U43232" s="11"/>
    </row>
    <row r="43233" spans="20:21" x14ac:dyDescent="0.2">
      <c r="T43233" s="11"/>
      <c r="U43233" s="11"/>
    </row>
    <row r="43234" spans="20:21" x14ac:dyDescent="0.2">
      <c r="T43234" s="11"/>
      <c r="U43234" s="11"/>
    </row>
    <row r="43235" spans="20:21" x14ac:dyDescent="0.2">
      <c r="T43235" s="11"/>
      <c r="U43235" s="11"/>
    </row>
    <row r="43236" spans="20:21" x14ac:dyDescent="0.2">
      <c r="T43236" s="11"/>
      <c r="U43236" s="11"/>
    </row>
    <row r="43237" spans="20:21" x14ac:dyDescent="0.2">
      <c r="T43237" s="11"/>
      <c r="U43237" s="11"/>
    </row>
    <row r="43238" spans="20:21" x14ac:dyDescent="0.2">
      <c r="T43238" s="11"/>
      <c r="U43238" s="11"/>
    </row>
    <row r="43239" spans="20:21" x14ac:dyDescent="0.2">
      <c r="T43239" s="11"/>
      <c r="U43239" s="11"/>
    </row>
    <row r="43240" spans="20:21" x14ac:dyDescent="0.2">
      <c r="T43240" s="11"/>
      <c r="U43240" s="11"/>
    </row>
    <row r="43241" spans="20:21" x14ac:dyDescent="0.2">
      <c r="T43241" s="11"/>
      <c r="U43241" s="11"/>
    </row>
    <row r="43242" spans="20:21" x14ac:dyDescent="0.2">
      <c r="T43242" s="11"/>
      <c r="U43242" s="11"/>
    </row>
    <row r="43243" spans="20:21" x14ac:dyDescent="0.2">
      <c r="T43243" s="11"/>
      <c r="U43243" s="11"/>
    </row>
    <row r="43244" spans="20:21" x14ac:dyDescent="0.2">
      <c r="T43244" s="11"/>
      <c r="U43244" s="11"/>
    </row>
    <row r="43245" spans="20:21" x14ac:dyDescent="0.2">
      <c r="T43245" s="11"/>
      <c r="U43245" s="11"/>
    </row>
    <row r="43246" spans="20:21" x14ac:dyDescent="0.2">
      <c r="T43246" s="11"/>
      <c r="U43246" s="11"/>
    </row>
    <row r="43247" spans="20:21" x14ac:dyDescent="0.2">
      <c r="T43247" s="11"/>
      <c r="U43247" s="11"/>
    </row>
    <row r="43248" spans="20:21" x14ac:dyDescent="0.2">
      <c r="T43248" s="11"/>
      <c r="U43248" s="11"/>
    </row>
    <row r="43249" spans="20:21" x14ac:dyDescent="0.2">
      <c r="T43249" s="11"/>
      <c r="U43249" s="11"/>
    </row>
    <row r="43250" spans="20:21" x14ac:dyDescent="0.2">
      <c r="T43250" s="11"/>
      <c r="U43250" s="11"/>
    </row>
    <row r="43251" spans="20:21" x14ac:dyDescent="0.2">
      <c r="T43251" s="11"/>
      <c r="U43251" s="11"/>
    </row>
    <row r="43252" spans="20:21" x14ac:dyDescent="0.2">
      <c r="T43252" s="11"/>
      <c r="U43252" s="11"/>
    </row>
    <row r="43253" spans="20:21" x14ac:dyDescent="0.2">
      <c r="T43253" s="11"/>
      <c r="U43253" s="11"/>
    </row>
    <row r="43254" spans="20:21" x14ac:dyDescent="0.2">
      <c r="T43254" s="11"/>
      <c r="U43254" s="11"/>
    </row>
    <row r="43255" spans="20:21" x14ac:dyDescent="0.2">
      <c r="T43255" s="11"/>
      <c r="U43255" s="11"/>
    </row>
    <row r="43256" spans="20:21" x14ac:dyDescent="0.2">
      <c r="T43256" s="11"/>
      <c r="U43256" s="11"/>
    </row>
    <row r="43257" spans="20:21" x14ac:dyDescent="0.2">
      <c r="T43257" s="11"/>
      <c r="U43257" s="11"/>
    </row>
    <row r="43258" spans="20:21" x14ac:dyDescent="0.2">
      <c r="T43258" s="11"/>
      <c r="U43258" s="11"/>
    </row>
    <row r="43259" spans="20:21" x14ac:dyDescent="0.2">
      <c r="T43259" s="11"/>
      <c r="U43259" s="11"/>
    </row>
    <row r="43260" spans="20:21" x14ac:dyDescent="0.2">
      <c r="T43260" s="11"/>
      <c r="U43260" s="11"/>
    </row>
    <row r="43261" spans="20:21" x14ac:dyDescent="0.2">
      <c r="T43261" s="11"/>
      <c r="U43261" s="11"/>
    </row>
    <row r="43262" spans="20:21" x14ac:dyDescent="0.2">
      <c r="T43262" s="11"/>
      <c r="U43262" s="11"/>
    </row>
    <row r="43263" spans="20:21" x14ac:dyDescent="0.2">
      <c r="T43263" s="11"/>
      <c r="U43263" s="11"/>
    </row>
    <row r="43264" spans="20:21" x14ac:dyDescent="0.2">
      <c r="T43264" s="11"/>
      <c r="U43264" s="11"/>
    </row>
    <row r="43265" spans="20:21" x14ac:dyDescent="0.2">
      <c r="T43265" s="11"/>
      <c r="U43265" s="11"/>
    </row>
    <row r="43266" spans="20:21" x14ac:dyDescent="0.2">
      <c r="T43266" s="11"/>
      <c r="U43266" s="11"/>
    </row>
    <row r="43267" spans="20:21" x14ac:dyDescent="0.2">
      <c r="T43267" s="11"/>
      <c r="U43267" s="11"/>
    </row>
    <row r="43268" spans="20:21" x14ac:dyDescent="0.2">
      <c r="T43268" s="11"/>
      <c r="U43268" s="11"/>
    </row>
    <row r="43269" spans="20:21" x14ac:dyDescent="0.2">
      <c r="T43269" s="11"/>
      <c r="U43269" s="11"/>
    </row>
    <row r="43270" spans="20:21" x14ac:dyDescent="0.2">
      <c r="T43270" s="11"/>
      <c r="U43270" s="11"/>
    </row>
    <row r="43271" spans="20:21" x14ac:dyDescent="0.2">
      <c r="T43271" s="11"/>
      <c r="U43271" s="11"/>
    </row>
    <row r="43272" spans="20:21" x14ac:dyDescent="0.2">
      <c r="T43272" s="11"/>
      <c r="U43272" s="11"/>
    </row>
    <row r="43273" spans="20:21" x14ac:dyDescent="0.2">
      <c r="T43273" s="11"/>
      <c r="U43273" s="11"/>
    </row>
    <row r="43274" spans="20:21" x14ac:dyDescent="0.2">
      <c r="T43274" s="11"/>
      <c r="U43274" s="11"/>
    </row>
    <row r="43275" spans="20:21" x14ac:dyDescent="0.2">
      <c r="T43275" s="11"/>
      <c r="U43275" s="11"/>
    </row>
    <row r="43276" spans="20:21" x14ac:dyDescent="0.2">
      <c r="T43276" s="11"/>
      <c r="U43276" s="11"/>
    </row>
    <row r="43277" spans="20:21" x14ac:dyDescent="0.2">
      <c r="T43277" s="11"/>
      <c r="U43277" s="11"/>
    </row>
    <row r="43278" spans="20:21" x14ac:dyDescent="0.2">
      <c r="T43278" s="11"/>
      <c r="U43278" s="11"/>
    </row>
    <row r="43279" spans="20:21" x14ac:dyDescent="0.2">
      <c r="T43279" s="11"/>
      <c r="U43279" s="11"/>
    </row>
    <row r="43280" spans="20:21" x14ac:dyDescent="0.2">
      <c r="T43280" s="11"/>
      <c r="U43280" s="11"/>
    </row>
    <row r="43281" spans="20:21" x14ac:dyDescent="0.2">
      <c r="T43281" s="11"/>
      <c r="U43281" s="11"/>
    </row>
    <row r="43282" spans="20:21" x14ac:dyDescent="0.2">
      <c r="T43282" s="11"/>
      <c r="U43282" s="11"/>
    </row>
    <row r="43283" spans="20:21" x14ac:dyDescent="0.2">
      <c r="T43283" s="11"/>
      <c r="U43283" s="11"/>
    </row>
    <row r="43284" spans="20:21" x14ac:dyDescent="0.2">
      <c r="T43284" s="11"/>
      <c r="U43284" s="11"/>
    </row>
    <row r="43285" spans="20:21" x14ac:dyDescent="0.2">
      <c r="T43285" s="11"/>
      <c r="U43285" s="11"/>
    </row>
    <row r="43286" spans="20:21" x14ac:dyDescent="0.2">
      <c r="T43286" s="11"/>
      <c r="U43286" s="11"/>
    </row>
    <row r="43287" spans="20:21" x14ac:dyDescent="0.2">
      <c r="T43287" s="11"/>
      <c r="U43287" s="11"/>
    </row>
    <row r="43288" spans="20:21" x14ac:dyDescent="0.2">
      <c r="T43288" s="11"/>
      <c r="U43288" s="11"/>
    </row>
    <row r="43289" spans="20:21" x14ac:dyDescent="0.2">
      <c r="T43289" s="11"/>
      <c r="U43289" s="11"/>
    </row>
    <row r="43290" spans="20:21" x14ac:dyDescent="0.2">
      <c r="T43290" s="11"/>
      <c r="U43290" s="11"/>
    </row>
    <row r="43291" spans="20:21" x14ac:dyDescent="0.2">
      <c r="T43291" s="11"/>
      <c r="U43291" s="11"/>
    </row>
    <row r="43292" spans="20:21" x14ac:dyDescent="0.2">
      <c r="T43292" s="11"/>
      <c r="U43292" s="11"/>
    </row>
    <row r="43293" spans="20:21" x14ac:dyDescent="0.2">
      <c r="T43293" s="11"/>
      <c r="U43293" s="11"/>
    </row>
    <row r="43294" spans="20:21" x14ac:dyDescent="0.2">
      <c r="T43294" s="11"/>
      <c r="U43294" s="11"/>
    </row>
    <row r="43295" spans="20:21" x14ac:dyDescent="0.2">
      <c r="T43295" s="11"/>
      <c r="U43295" s="11"/>
    </row>
    <row r="43296" spans="20:21" x14ac:dyDescent="0.2">
      <c r="T43296" s="11"/>
      <c r="U43296" s="11"/>
    </row>
    <row r="43297" spans="20:21" x14ac:dyDescent="0.2">
      <c r="T43297" s="11"/>
      <c r="U43297" s="11"/>
    </row>
    <row r="43298" spans="20:21" x14ac:dyDescent="0.2">
      <c r="T43298" s="11"/>
      <c r="U43298" s="11"/>
    </row>
    <row r="43299" spans="20:21" x14ac:dyDescent="0.2">
      <c r="T43299" s="11"/>
      <c r="U43299" s="11"/>
    </row>
    <row r="43300" spans="20:21" x14ac:dyDescent="0.2">
      <c r="T43300" s="11"/>
      <c r="U43300" s="11"/>
    </row>
    <row r="43301" spans="20:21" x14ac:dyDescent="0.2">
      <c r="T43301" s="11"/>
      <c r="U43301" s="11"/>
    </row>
    <row r="43302" spans="20:21" x14ac:dyDescent="0.2">
      <c r="T43302" s="11"/>
      <c r="U43302" s="11"/>
    </row>
    <row r="43303" spans="20:21" x14ac:dyDescent="0.2">
      <c r="T43303" s="11"/>
      <c r="U43303" s="11"/>
    </row>
    <row r="43304" spans="20:21" x14ac:dyDescent="0.2">
      <c r="T43304" s="11"/>
      <c r="U43304" s="11"/>
    </row>
    <row r="43305" spans="20:21" x14ac:dyDescent="0.2">
      <c r="T43305" s="11"/>
      <c r="U43305" s="11"/>
    </row>
    <row r="43306" spans="20:21" x14ac:dyDescent="0.2">
      <c r="T43306" s="11"/>
      <c r="U43306" s="11"/>
    </row>
    <row r="43307" spans="20:21" x14ac:dyDescent="0.2">
      <c r="T43307" s="11"/>
      <c r="U43307" s="11"/>
    </row>
    <row r="43308" spans="20:21" x14ac:dyDescent="0.2">
      <c r="T43308" s="11"/>
      <c r="U43308" s="11"/>
    </row>
    <row r="43309" spans="20:21" x14ac:dyDescent="0.2">
      <c r="T43309" s="11"/>
      <c r="U43309" s="11"/>
    </row>
    <row r="43310" spans="20:21" x14ac:dyDescent="0.2">
      <c r="T43310" s="11"/>
      <c r="U43310" s="11"/>
    </row>
    <row r="43311" spans="20:21" x14ac:dyDescent="0.2">
      <c r="T43311" s="11"/>
      <c r="U43311" s="11"/>
    </row>
    <row r="43312" spans="20:21" x14ac:dyDescent="0.2">
      <c r="T43312" s="11"/>
      <c r="U43312" s="11"/>
    </row>
    <row r="43313" spans="20:21" x14ac:dyDescent="0.2">
      <c r="T43313" s="11"/>
      <c r="U43313" s="11"/>
    </row>
    <row r="43314" spans="20:21" x14ac:dyDescent="0.2">
      <c r="T43314" s="11"/>
      <c r="U43314" s="11"/>
    </row>
    <row r="43315" spans="20:21" x14ac:dyDescent="0.2">
      <c r="T43315" s="11"/>
      <c r="U43315" s="11"/>
    </row>
    <row r="43316" spans="20:21" x14ac:dyDescent="0.2">
      <c r="T43316" s="11"/>
      <c r="U43316" s="11"/>
    </row>
    <row r="43317" spans="20:21" x14ac:dyDescent="0.2">
      <c r="T43317" s="11"/>
      <c r="U43317" s="11"/>
    </row>
    <row r="43318" spans="20:21" x14ac:dyDescent="0.2">
      <c r="T43318" s="11"/>
      <c r="U43318" s="11"/>
    </row>
    <row r="43319" spans="20:21" x14ac:dyDescent="0.2">
      <c r="T43319" s="11"/>
      <c r="U43319" s="11"/>
    </row>
    <row r="43320" spans="20:21" x14ac:dyDescent="0.2">
      <c r="T43320" s="11"/>
      <c r="U43320" s="11"/>
    </row>
    <row r="43321" spans="20:21" x14ac:dyDescent="0.2">
      <c r="T43321" s="11"/>
      <c r="U43321" s="11"/>
    </row>
    <row r="43322" spans="20:21" x14ac:dyDescent="0.2">
      <c r="T43322" s="11"/>
      <c r="U43322" s="11"/>
    </row>
    <row r="43323" spans="20:21" x14ac:dyDescent="0.2">
      <c r="T43323" s="11"/>
      <c r="U43323" s="11"/>
    </row>
    <row r="43324" spans="20:21" x14ac:dyDescent="0.2">
      <c r="T43324" s="11"/>
      <c r="U43324" s="11"/>
    </row>
    <row r="43325" spans="20:21" x14ac:dyDescent="0.2">
      <c r="T43325" s="11"/>
      <c r="U43325" s="11"/>
    </row>
    <row r="43326" spans="20:21" x14ac:dyDescent="0.2">
      <c r="T43326" s="11"/>
      <c r="U43326" s="11"/>
    </row>
    <row r="43327" spans="20:21" x14ac:dyDescent="0.2">
      <c r="T43327" s="11"/>
      <c r="U43327" s="11"/>
    </row>
    <row r="43328" spans="20:21" x14ac:dyDescent="0.2">
      <c r="T43328" s="11"/>
      <c r="U43328" s="11"/>
    </row>
    <row r="43329" spans="20:21" x14ac:dyDescent="0.2">
      <c r="T43329" s="11"/>
      <c r="U43329" s="11"/>
    </row>
    <row r="43330" spans="20:21" x14ac:dyDescent="0.2">
      <c r="T43330" s="11"/>
      <c r="U43330" s="11"/>
    </row>
    <row r="43331" spans="20:21" x14ac:dyDescent="0.2">
      <c r="T43331" s="11"/>
      <c r="U43331" s="11"/>
    </row>
    <row r="43332" spans="20:21" x14ac:dyDescent="0.2">
      <c r="T43332" s="11"/>
      <c r="U43332" s="11"/>
    </row>
    <row r="43333" spans="20:21" x14ac:dyDescent="0.2">
      <c r="T43333" s="11"/>
      <c r="U43333" s="11"/>
    </row>
    <row r="43334" spans="20:21" x14ac:dyDescent="0.2">
      <c r="T43334" s="11"/>
      <c r="U43334" s="11"/>
    </row>
    <row r="43335" spans="20:21" x14ac:dyDescent="0.2">
      <c r="T43335" s="11"/>
      <c r="U43335" s="11"/>
    </row>
    <row r="43336" spans="20:21" x14ac:dyDescent="0.2">
      <c r="T43336" s="11"/>
      <c r="U43336" s="11"/>
    </row>
    <row r="43337" spans="20:21" x14ac:dyDescent="0.2">
      <c r="T43337" s="11"/>
      <c r="U43337" s="11"/>
    </row>
    <row r="43338" spans="20:21" x14ac:dyDescent="0.2">
      <c r="T43338" s="11"/>
      <c r="U43338" s="11"/>
    </row>
    <row r="43339" spans="20:21" x14ac:dyDescent="0.2">
      <c r="T43339" s="11"/>
      <c r="U43339" s="11"/>
    </row>
    <row r="43340" spans="20:21" x14ac:dyDescent="0.2">
      <c r="T43340" s="11"/>
      <c r="U43340" s="11"/>
    </row>
    <row r="43341" spans="20:21" x14ac:dyDescent="0.2">
      <c r="T43341" s="11"/>
      <c r="U43341" s="11"/>
    </row>
    <row r="43342" spans="20:21" x14ac:dyDescent="0.2">
      <c r="T43342" s="11"/>
      <c r="U43342" s="11"/>
    </row>
    <row r="43343" spans="20:21" x14ac:dyDescent="0.2">
      <c r="T43343" s="11"/>
      <c r="U43343" s="11"/>
    </row>
    <row r="43344" spans="20:21" x14ac:dyDescent="0.2">
      <c r="T43344" s="11"/>
      <c r="U43344" s="11"/>
    </row>
    <row r="43345" spans="20:21" x14ac:dyDescent="0.2">
      <c r="T43345" s="11"/>
      <c r="U43345" s="11"/>
    </row>
    <row r="43346" spans="20:21" x14ac:dyDescent="0.2">
      <c r="T43346" s="11"/>
      <c r="U43346" s="11"/>
    </row>
    <row r="43347" spans="20:21" x14ac:dyDescent="0.2">
      <c r="T43347" s="11"/>
      <c r="U43347" s="11"/>
    </row>
    <row r="43348" spans="20:21" x14ac:dyDescent="0.2">
      <c r="T43348" s="11"/>
      <c r="U43348" s="11"/>
    </row>
    <row r="43349" spans="20:21" x14ac:dyDescent="0.2">
      <c r="T43349" s="11"/>
      <c r="U43349" s="11"/>
    </row>
    <row r="43350" spans="20:21" x14ac:dyDescent="0.2">
      <c r="T43350" s="11"/>
      <c r="U43350" s="11"/>
    </row>
    <row r="43351" spans="20:21" x14ac:dyDescent="0.2">
      <c r="T43351" s="11"/>
      <c r="U43351" s="11"/>
    </row>
    <row r="43352" spans="20:21" x14ac:dyDescent="0.2">
      <c r="T43352" s="11"/>
      <c r="U43352" s="11"/>
    </row>
    <row r="43353" spans="20:21" x14ac:dyDescent="0.2">
      <c r="T43353" s="11"/>
      <c r="U43353" s="11"/>
    </row>
    <row r="43354" spans="20:21" x14ac:dyDescent="0.2">
      <c r="T43354" s="11"/>
      <c r="U43354" s="11"/>
    </row>
    <row r="43355" spans="20:21" x14ac:dyDescent="0.2">
      <c r="T43355" s="11"/>
      <c r="U43355" s="11"/>
    </row>
    <row r="43356" spans="20:21" x14ac:dyDescent="0.2">
      <c r="T43356" s="11"/>
      <c r="U43356" s="11"/>
    </row>
    <row r="43357" spans="20:21" x14ac:dyDescent="0.2">
      <c r="T43357" s="11"/>
      <c r="U43357" s="11"/>
    </row>
    <row r="43358" spans="20:21" x14ac:dyDescent="0.2">
      <c r="T43358" s="11"/>
      <c r="U43358" s="11"/>
    </row>
    <row r="43359" spans="20:21" x14ac:dyDescent="0.2">
      <c r="T43359" s="11"/>
      <c r="U43359" s="11"/>
    </row>
    <row r="43360" spans="20:21" x14ac:dyDescent="0.2">
      <c r="T43360" s="11"/>
      <c r="U43360" s="11"/>
    </row>
    <row r="43361" spans="20:21" x14ac:dyDescent="0.2">
      <c r="T43361" s="11"/>
      <c r="U43361" s="11"/>
    </row>
    <row r="43362" spans="20:21" x14ac:dyDescent="0.2">
      <c r="T43362" s="11"/>
      <c r="U43362" s="11"/>
    </row>
    <row r="43363" spans="20:21" x14ac:dyDescent="0.2">
      <c r="T43363" s="11"/>
      <c r="U43363" s="11"/>
    </row>
    <row r="43364" spans="20:21" x14ac:dyDescent="0.2">
      <c r="T43364" s="11"/>
      <c r="U43364" s="11"/>
    </row>
    <row r="43365" spans="20:21" x14ac:dyDescent="0.2">
      <c r="T43365" s="11"/>
      <c r="U43365" s="11"/>
    </row>
    <row r="43366" spans="20:21" x14ac:dyDescent="0.2">
      <c r="T43366" s="11"/>
      <c r="U43366" s="11"/>
    </row>
    <row r="43367" spans="20:21" x14ac:dyDescent="0.2">
      <c r="T43367" s="11"/>
      <c r="U43367" s="11"/>
    </row>
    <row r="43368" spans="20:21" x14ac:dyDescent="0.2">
      <c r="T43368" s="11"/>
      <c r="U43368" s="11"/>
    </row>
    <row r="43369" spans="20:21" x14ac:dyDescent="0.2">
      <c r="T43369" s="11"/>
      <c r="U43369" s="11"/>
    </row>
    <row r="43370" spans="20:21" x14ac:dyDescent="0.2">
      <c r="T43370" s="11"/>
      <c r="U43370" s="11"/>
    </row>
    <row r="43371" spans="20:21" x14ac:dyDescent="0.2">
      <c r="T43371" s="11"/>
      <c r="U43371" s="11"/>
    </row>
    <row r="43372" spans="20:21" x14ac:dyDescent="0.2">
      <c r="T43372" s="11"/>
      <c r="U43372" s="11"/>
    </row>
    <row r="43373" spans="20:21" x14ac:dyDescent="0.2">
      <c r="T43373" s="11"/>
      <c r="U43373" s="11"/>
    </row>
    <row r="43374" spans="20:21" x14ac:dyDescent="0.2">
      <c r="T43374" s="11"/>
      <c r="U43374" s="11"/>
    </row>
    <row r="43375" spans="20:21" x14ac:dyDescent="0.2">
      <c r="T43375" s="11"/>
      <c r="U43375" s="11"/>
    </row>
    <row r="43376" spans="20:21" x14ac:dyDescent="0.2">
      <c r="T43376" s="11"/>
      <c r="U43376" s="11"/>
    </row>
    <row r="43377" spans="20:21" x14ac:dyDescent="0.2">
      <c r="T43377" s="11"/>
      <c r="U43377" s="11"/>
    </row>
    <row r="43378" spans="20:21" x14ac:dyDescent="0.2">
      <c r="T43378" s="11"/>
      <c r="U43378" s="11"/>
    </row>
    <row r="43379" spans="20:21" x14ac:dyDescent="0.2">
      <c r="T43379" s="11"/>
      <c r="U43379" s="11"/>
    </row>
    <row r="43380" spans="20:21" x14ac:dyDescent="0.2">
      <c r="T43380" s="11"/>
      <c r="U43380" s="11"/>
    </row>
    <row r="43381" spans="20:21" x14ac:dyDescent="0.2">
      <c r="T43381" s="11"/>
      <c r="U43381" s="11"/>
    </row>
    <row r="43382" spans="20:21" x14ac:dyDescent="0.2">
      <c r="T43382" s="11"/>
      <c r="U43382" s="11"/>
    </row>
    <row r="43383" spans="20:21" x14ac:dyDescent="0.2">
      <c r="T43383" s="11"/>
      <c r="U43383" s="11"/>
    </row>
    <row r="43384" spans="20:21" x14ac:dyDescent="0.2">
      <c r="T43384" s="11"/>
      <c r="U43384" s="11"/>
    </row>
    <row r="43385" spans="20:21" x14ac:dyDescent="0.2">
      <c r="T43385" s="11"/>
      <c r="U43385" s="11"/>
    </row>
    <row r="43386" spans="20:21" x14ac:dyDescent="0.2">
      <c r="T43386" s="11"/>
      <c r="U43386" s="11"/>
    </row>
    <row r="43387" spans="20:21" x14ac:dyDescent="0.2">
      <c r="T43387" s="11"/>
      <c r="U43387" s="11"/>
    </row>
    <row r="43388" spans="20:21" x14ac:dyDescent="0.2">
      <c r="T43388" s="11"/>
      <c r="U43388" s="11"/>
    </row>
    <row r="43389" spans="20:21" x14ac:dyDescent="0.2">
      <c r="T43389" s="11"/>
      <c r="U43389" s="11"/>
    </row>
    <row r="43390" spans="20:21" x14ac:dyDescent="0.2">
      <c r="T43390" s="11"/>
      <c r="U43390" s="11"/>
    </row>
    <row r="43391" spans="20:21" x14ac:dyDescent="0.2">
      <c r="T43391" s="11"/>
      <c r="U43391" s="11"/>
    </row>
    <row r="43392" spans="20:21" x14ac:dyDescent="0.2">
      <c r="T43392" s="11"/>
      <c r="U43392" s="11"/>
    </row>
    <row r="43393" spans="20:21" x14ac:dyDescent="0.2">
      <c r="T43393" s="11"/>
      <c r="U43393" s="11"/>
    </row>
    <row r="43394" spans="20:21" x14ac:dyDescent="0.2">
      <c r="T43394" s="11"/>
      <c r="U43394" s="11"/>
    </row>
    <row r="43395" spans="20:21" x14ac:dyDescent="0.2">
      <c r="T43395" s="11"/>
      <c r="U43395" s="11"/>
    </row>
    <row r="43396" spans="20:21" x14ac:dyDescent="0.2">
      <c r="T43396" s="11"/>
      <c r="U43396" s="11"/>
    </row>
    <row r="43397" spans="20:21" x14ac:dyDescent="0.2">
      <c r="T43397" s="11"/>
      <c r="U43397" s="11"/>
    </row>
    <row r="43398" spans="20:21" x14ac:dyDescent="0.2">
      <c r="T43398" s="11"/>
      <c r="U43398" s="11"/>
    </row>
    <row r="43399" spans="20:21" x14ac:dyDescent="0.2">
      <c r="T43399" s="11"/>
      <c r="U43399" s="11"/>
    </row>
    <row r="43400" spans="20:21" x14ac:dyDescent="0.2">
      <c r="T43400" s="11"/>
      <c r="U43400" s="11"/>
    </row>
    <row r="43401" spans="20:21" x14ac:dyDescent="0.2">
      <c r="T43401" s="11"/>
      <c r="U43401" s="11"/>
    </row>
    <row r="43402" spans="20:21" x14ac:dyDescent="0.2">
      <c r="T43402" s="11"/>
      <c r="U43402" s="11"/>
    </row>
    <row r="43403" spans="20:21" x14ac:dyDescent="0.2">
      <c r="T43403" s="11"/>
      <c r="U43403" s="11"/>
    </row>
    <row r="43404" spans="20:21" x14ac:dyDescent="0.2">
      <c r="T43404" s="11"/>
      <c r="U43404" s="11"/>
    </row>
    <row r="43405" spans="20:21" x14ac:dyDescent="0.2">
      <c r="T43405" s="11"/>
      <c r="U43405" s="11"/>
    </row>
    <row r="43406" spans="20:21" x14ac:dyDescent="0.2">
      <c r="T43406" s="11"/>
      <c r="U43406" s="11"/>
    </row>
    <row r="43407" spans="20:21" x14ac:dyDescent="0.2">
      <c r="T43407" s="11"/>
      <c r="U43407" s="11"/>
    </row>
    <row r="43408" spans="20:21" x14ac:dyDescent="0.2">
      <c r="T43408" s="11"/>
      <c r="U43408" s="11"/>
    </row>
    <row r="43409" spans="20:21" x14ac:dyDescent="0.2">
      <c r="T43409" s="11"/>
      <c r="U43409" s="11"/>
    </row>
    <row r="43410" spans="20:21" x14ac:dyDescent="0.2">
      <c r="T43410" s="11"/>
      <c r="U43410" s="11"/>
    </row>
    <row r="43411" spans="20:21" x14ac:dyDescent="0.2">
      <c r="T43411" s="11"/>
      <c r="U43411" s="11"/>
    </row>
    <row r="43412" spans="20:21" x14ac:dyDescent="0.2">
      <c r="T43412" s="11"/>
      <c r="U43412" s="11"/>
    </row>
    <row r="43413" spans="20:21" x14ac:dyDescent="0.2">
      <c r="T43413" s="11"/>
      <c r="U43413" s="11"/>
    </row>
    <row r="43414" spans="20:21" x14ac:dyDescent="0.2">
      <c r="T43414" s="11"/>
      <c r="U43414" s="11"/>
    </row>
    <row r="43415" spans="20:21" x14ac:dyDescent="0.2">
      <c r="T43415" s="11"/>
      <c r="U43415" s="11"/>
    </row>
    <row r="43416" spans="20:21" x14ac:dyDescent="0.2">
      <c r="T43416" s="11"/>
      <c r="U43416" s="11"/>
    </row>
    <row r="43417" spans="20:21" x14ac:dyDescent="0.2">
      <c r="T43417" s="11"/>
      <c r="U43417" s="11"/>
    </row>
    <row r="43418" spans="20:21" x14ac:dyDescent="0.2">
      <c r="T43418" s="11"/>
      <c r="U43418" s="11"/>
    </row>
    <row r="43419" spans="20:21" x14ac:dyDescent="0.2">
      <c r="T43419" s="11"/>
      <c r="U43419" s="11"/>
    </row>
    <row r="43420" spans="20:21" x14ac:dyDescent="0.2">
      <c r="T43420" s="11"/>
      <c r="U43420" s="11"/>
    </row>
    <row r="43421" spans="20:21" x14ac:dyDescent="0.2">
      <c r="T43421" s="11"/>
      <c r="U43421" s="11"/>
    </row>
    <row r="43422" spans="20:21" x14ac:dyDescent="0.2">
      <c r="T43422" s="11"/>
      <c r="U43422" s="11"/>
    </row>
    <row r="43423" spans="20:21" x14ac:dyDescent="0.2">
      <c r="T43423" s="11"/>
      <c r="U43423" s="11"/>
    </row>
    <row r="43424" spans="20:21" x14ac:dyDescent="0.2">
      <c r="T43424" s="11"/>
      <c r="U43424" s="11"/>
    </row>
    <row r="43425" spans="20:21" x14ac:dyDescent="0.2">
      <c r="T43425" s="11"/>
      <c r="U43425" s="11"/>
    </row>
    <row r="43426" spans="20:21" x14ac:dyDescent="0.2">
      <c r="T43426" s="11"/>
      <c r="U43426" s="11"/>
    </row>
    <row r="43427" spans="20:21" x14ac:dyDescent="0.2">
      <c r="T43427" s="11"/>
      <c r="U43427" s="11"/>
    </row>
    <row r="43428" spans="20:21" x14ac:dyDescent="0.2">
      <c r="T43428" s="11"/>
      <c r="U43428" s="11"/>
    </row>
    <row r="43429" spans="20:21" x14ac:dyDescent="0.2">
      <c r="T43429" s="11"/>
      <c r="U43429" s="11"/>
    </row>
    <row r="43430" spans="20:21" x14ac:dyDescent="0.2">
      <c r="T43430" s="11"/>
      <c r="U43430" s="11"/>
    </row>
    <row r="43431" spans="20:21" x14ac:dyDescent="0.2">
      <c r="T43431" s="11"/>
      <c r="U43431" s="11"/>
    </row>
    <row r="43432" spans="20:21" x14ac:dyDescent="0.2">
      <c r="T43432" s="11"/>
      <c r="U43432" s="11"/>
    </row>
    <row r="43433" spans="20:21" x14ac:dyDescent="0.2">
      <c r="T43433" s="11"/>
      <c r="U43433" s="11"/>
    </row>
    <row r="43434" spans="20:21" x14ac:dyDescent="0.2">
      <c r="T43434" s="11"/>
      <c r="U43434" s="11"/>
    </row>
    <row r="43435" spans="20:21" x14ac:dyDescent="0.2">
      <c r="T43435" s="11"/>
      <c r="U43435" s="11"/>
    </row>
    <row r="43436" spans="20:21" x14ac:dyDescent="0.2">
      <c r="T43436" s="11"/>
      <c r="U43436" s="11"/>
    </row>
    <row r="43437" spans="20:21" x14ac:dyDescent="0.2">
      <c r="T43437" s="11"/>
      <c r="U43437" s="11"/>
    </row>
    <row r="43438" spans="20:21" x14ac:dyDescent="0.2">
      <c r="T43438" s="11"/>
      <c r="U43438" s="11"/>
    </row>
    <row r="43439" spans="20:21" x14ac:dyDescent="0.2">
      <c r="T43439" s="11"/>
      <c r="U43439" s="11"/>
    </row>
    <row r="43440" spans="20:21" x14ac:dyDescent="0.2">
      <c r="T43440" s="11"/>
      <c r="U43440" s="11"/>
    </row>
    <row r="43441" spans="20:21" x14ac:dyDescent="0.2">
      <c r="T43441" s="11"/>
      <c r="U43441" s="11"/>
    </row>
    <row r="43442" spans="20:21" x14ac:dyDescent="0.2">
      <c r="T43442" s="11"/>
      <c r="U43442" s="11"/>
    </row>
    <row r="43443" spans="20:21" x14ac:dyDescent="0.2">
      <c r="T43443" s="11"/>
      <c r="U43443" s="11"/>
    </row>
    <row r="43444" spans="20:21" x14ac:dyDescent="0.2">
      <c r="T43444" s="11"/>
      <c r="U43444" s="11"/>
    </row>
    <row r="43445" spans="20:21" x14ac:dyDescent="0.2">
      <c r="T43445" s="11"/>
      <c r="U43445" s="11"/>
    </row>
    <row r="43446" spans="20:21" x14ac:dyDescent="0.2">
      <c r="T43446" s="11"/>
      <c r="U43446" s="11"/>
    </row>
    <row r="43447" spans="20:21" x14ac:dyDescent="0.2">
      <c r="T43447" s="11"/>
      <c r="U43447" s="11"/>
    </row>
    <row r="43448" spans="20:21" x14ac:dyDescent="0.2">
      <c r="T43448" s="11"/>
      <c r="U43448" s="11"/>
    </row>
    <row r="43449" spans="20:21" x14ac:dyDescent="0.2">
      <c r="T43449" s="11"/>
      <c r="U43449" s="11"/>
    </row>
    <row r="43450" spans="20:21" x14ac:dyDescent="0.2">
      <c r="T43450" s="11"/>
      <c r="U43450" s="11"/>
    </row>
    <row r="43451" spans="20:21" x14ac:dyDescent="0.2">
      <c r="T43451" s="11"/>
      <c r="U43451" s="11"/>
    </row>
    <row r="43452" spans="20:21" x14ac:dyDescent="0.2">
      <c r="T43452" s="11"/>
      <c r="U43452" s="11"/>
    </row>
    <row r="43453" spans="20:21" x14ac:dyDescent="0.2">
      <c r="T43453" s="11"/>
      <c r="U43453" s="11"/>
    </row>
    <row r="43454" spans="20:21" x14ac:dyDescent="0.2">
      <c r="T43454" s="11"/>
      <c r="U43454" s="11"/>
    </row>
    <row r="43455" spans="20:21" x14ac:dyDescent="0.2">
      <c r="T43455" s="11"/>
      <c r="U43455" s="11"/>
    </row>
    <row r="43456" spans="20:21" x14ac:dyDescent="0.2">
      <c r="T43456" s="11"/>
      <c r="U43456" s="11"/>
    </row>
    <row r="43457" spans="20:21" x14ac:dyDescent="0.2">
      <c r="T43457" s="11"/>
      <c r="U43457" s="11"/>
    </row>
    <row r="43458" spans="20:21" x14ac:dyDescent="0.2">
      <c r="T43458" s="11"/>
      <c r="U43458" s="11"/>
    </row>
    <row r="43459" spans="20:21" x14ac:dyDescent="0.2">
      <c r="T43459" s="11"/>
      <c r="U43459" s="11"/>
    </row>
    <row r="43460" spans="20:21" x14ac:dyDescent="0.2">
      <c r="T43460" s="11"/>
      <c r="U43460" s="11"/>
    </row>
    <row r="43461" spans="20:21" x14ac:dyDescent="0.2">
      <c r="T43461" s="11"/>
      <c r="U43461" s="11"/>
    </row>
    <row r="43462" spans="20:21" x14ac:dyDescent="0.2">
      <c r="T43462" s="11"/>
      <c r="U43462" s="11"/>
    </row>
    <row r="43463" spans="20:21" x14ac:dyDescent="0.2">
      <c r="T43463" s="11"/>
      <c r="U43463" s="11"/>
    </row>
    <row r="43464" spans="20:21" x14ac:dyDescent="0.2">
      <c r="T43464" s="11"/>
      <c r="U43464" s="11"/>
    </row>
    <row r="43465" spans="20:21" x14ac:dyDescent="0.2">
      <c r="T43465" s="11"/>
      <c r="U43465" s="11"/>
    </row>
    <row r="43466" spans="20:21" x14ac:dyDescent="0.2">
      <c r="T43466" s="11"/>
      <c r="U43466" s="11"/>
    </row>
    <row r="43467" spans="20:21" x14ac:dyDescent="0.2">
      <c r="T43467" s="11"/>
      <c r="U43467" s="11"/>
    </row>
    <row r="43468" spans="20:21" x14ac:dyDescent="0.2">
      <c r="T43468" s="11"/>
      <c r="U43468" s="11"/>
    </row>
    <row r="43469" spans="20:21" x14ac:dyDescent="0.2">
      <c r="T43469" s="11"/>
      <c r="U43469" s="11"/>
    </row>
    <row r="43470" spans="20:21" x14ac:dyDescent="0.2">
      <c r="T43470" s="11"/>
      <c r="U43470" s="11"/>
    </row>
    <row r="43471" spans="20:21" x14ac:dyDescent="0.2">
      <c r="T43471" s="11"/>
      <c r="U43471" s="11"/>
    </row>
    <row r="43472" spans="20:21" x14ac:dyDescent="0.2">
      <c r="T43472" s="11"/>
      <c r="U43472" s="11"/>
    </row>
    <row r="43473" spans="20:21" x14ac:dyDescent="0.2">
      <c r="T43473" s="11"/>
      <c r="U43473" s="11"/>
    </row>
    <row r="43474" spans="20:21" x14ac:dyDescent="0.2">
      <c r="T43474" s="11"/>
      <c r="U43474" s="11"/>
    </row>
    <row r="43475" spans="20:21" x14ac:dyDescent="0.2">
      <c r="T43475" s="11"/>
      <c r="U43475" s="11"/>
    </row>
    <row r="43476" spans="20:21" x14ac:dyDescent="0.2">
      <c r="T43476" s="11"/>
      <c r="U43476" s="11"/>
    </row>
    <row r="43477" spans="20:21" x14ac:dyDescent="0.2">
      <c r="T43477" s="11"/>
      <c r="U43477" s="11"/>
    </row>
    <row r="43478" spans="20:21" x14ac:dyDescent="0.2">
      <c r="T43478" s="11"/>
      <c r="U43478" s="11"/>
    </row>
    <row r="43479" spans="20:21" x14ac:dyDescent="0.2">
      <c r="T43479" s="11"/>
      <c r="U43479" s="11"/>
    </row>
    <row r="43480" spans="20:21" x14ac:dyDescent="0.2">
      <c r="T43480" s="11"/>
      <c r="U43480" s="11"/>
    </row>
    <row r="43481" spans="20:21" x14ac:dyDescent="0.2">
      <c r="T43481" s="11"/>
      <c r="U43481" s="11"/>
    </row>
    <row r="43482" spans="20:21" x14ac:dyDescent="0.2">
      <c r="T43482" s="11"/>
      <c r="U43482" s="11"/>
    </row>
    <row r="43483" spans="20:21" x14ac:dyDescent="0.2">
      <c r="T43483" s="11"/>
      <c r="U43483" s="11"/>
    </row>
    <row r="43484" spans="20:21" x14ac:dyDescent="0.2">
      <c r="T43484" s="11"/>
      <c r="U43484" s="11"/>
    </row>
    <row r="43485" spans="20:21" x14ac:dyDescent="0.2">
      <c r="T43485" s="11"/>
      <c r="U43485" s="11"/>
    </row>
    <row r="43486" spans="20:21" x14ac:dyDescent="0.2">
      <c r="T43486" s="11"/>
      <c r="U43486" s="11"/>
    </row>
    <row r="43487" spans="20:21" x14ac:dyDescent="0.2">
      <c r="T43487" s="11"/>
      <c r="U43487" s="11"/>
    </row>
    <row r="43488" spans="20:21" x14ac:dyDescent="0.2">
      <c r="T43488" s="11"/>
      <c r="U43488" s="11"/>
    </row>
    <row r="43489" spans="20:21" x14ac:dyDescent="0.2">
      <c r="T43489" s="11"/>
      <c r="U43489" s="11"/>
    </row>
    <row r="43490" spans="20:21" x14ac:dyDescent="0.2">
      <c r="T43490" s="11"/>
      <c r="U43490" s="11"/>
    </row>
    <row r="43491" spans="20:21" x14ac:dyDescent="0.2">
      <c r="T43491" s="11"/>
      <c r="U43491" s="11"/>
    </row>
    <row r="43492" spans="20:21" x14ac:dyDescent="0.2">
      <c r="T43492" s="11"/>
      <c r="U43492" s="11"/>
    </row>
    <row r="43493" spans="20:21" x14ac:dyDescent="0.2">
      <c r="T43493" s="11"/>
      <c r="U43493" s="11"/>
    </row>
    <row r="43494" spans="20:21" x14ac:dyDescent="0.2">
      <c r="T43494" s="11"/>
      <c r="U43494" s="11"/>
    </row>
    <row r="43495" spans="20:21" x14ac:dyDescent="0.2">
      <c r="T43495" s="11"/>
      <c r="U43495" s="11"/>
    </row>
    <row r="43496" spans="20:21" x14ac:dyDescent="0.2">
      <c r="T43496" s="11"/>
      <c r="U43496" s="11"/>
    </row>
    <row r="43497" spans="20:21" x14ac:dyDescent="0.2">
      <c r="T43497" s="11"/>
      <c r="U43497" s="11"/>
    </row>
    <row r="43498" spans="20:21" x14ac:dyDescent="0.2">
      <c r="T43498" s="11"/>
      <c r="U43498" s="11"/>
    </row>
    <row r="43499" spans="20:21" x14ac:dyDescent="0.2">
      <c r="T43499" s="11"/>
      <c r="U43499" s="11"/>
    </row>
    <row r="43500" spans="20:21" x14ac:dyDescent="0.2">
      <c r="T43500" s="11"/>
      <c r="U43500" s="11"/>
    </row>
    <row r="43501" spans="20:21" x14ac:dyDescent="0.2">
      <c r="T43501" s="11"/>
      <c r="U43501" s="11"/>
    </row>
    <row r="43502" spans="20:21" x14ac:dyDescent="0.2">
      <c r="T43502" s="11"/>
      <c r="U43502" s="11"/>
    </row>
    <row r="43503" spans="20:21" x14ac:dyDescent="0.2">
      <c r="T43503" s="11"/>
      <c r="U43503" s="11"/>
    </row>
    <row r="43504" spans="20:21" x14ac:dyDescent="0.2">
      <c r="T43504" s="11"/>
      <c r="U43504" s="11"/>
    </row>
    <row r="43505" spans="20:21" x14ac:dyDescent="0.2">
      <c r="T43505" s="11"/>
      <c r="U43505" s="11"/>
    </row>
    <row r="43506" spans="20:21" x14ac:dyDescent="0.2">
      <c r="T43506" s="11"/>
      <c r="U43506" s="11"/>
    </row>
    <row r="43507" spans="20:21" x14ac:dyDescent="0.2">
      <c r="T43507" s="11"/>
      <c r="U43507" s="11"/>
    </row>
    <row r="43508" spans="20:21" x14ac:dyDescent="0.2">
      <c r="T43508" s="11"/>
      <c r="U43508" s="11"/>
    </row>
    <row r="43509" spans="20:21" x14ac:dyDescent="0.2">
      <c r="T43509" s="11"/>
      <c r="U43509" s="11"/>
    </row>
    <row r="43510" spans="20:21" x14ac:dyDescent="0.2">
      <c r="T43510" s="11"/>
      <c r="U43510" s="11"/>
    </row>
    <row r="43511" spans="20:21" x14ac:dyDescent="0.2">
      <c r="T43511" s="11"/>
      <c r="U43511" s="11"/>
    </row>
    <row r="43512" spans="20:21" x14ac:dyDescent="0.2">
      <c r="T43512" s="11"/>
      <c r="U43512" s="11"/>
    </row>
    <row r="43513" spans="20:21" x14ac:dyDescent="0.2">
      <c r="T43513" s="11"/>
      <c r="U43513" s="11"/>
    </row>
    <row r="43514" spans="20:21" x14ac:dyDescent="0.2">
      <c r="T43514" s="11"/>
      <c r="U43514" s="11"/>
    </row>
    <row r="43515" spans="20:21" x14ac:dyDescent="0.2">
      <c r="T43515" s="11"/>
      <c r="U43515" s="11"/>
    </row>
    <row r="43516" spans="20:21" x14ac:dyDescent="0.2">
      <c r="T43516" s="11"/>
      <c r="U43516" s="11"/>
    </row>
    <row r="43517" spans="20:21" x14ac:dyDescent="0.2">
      <c r="T43517" s="11"/>
      <c r="U43517" s="11"/>
    </row>
    <row r="43518" spans="20:21" x14ac:dyDescent="0.2">
      <c r="T43518" s="11"/>
      <c r="U43518" s="11"/>
    </row>
    <row r="43519" spans="20:21" x14ac:dyDescent="0.2">
      <c r="T43519" s="11"/>
      <c r="U43519" s="11"/>
    </row>
    <row r="43520" spans="20:21" x14ac:dyDescent="0.2">
      <c r="T43520" s="11"/>
      <c r="U43520" s="11"/>
    </row>
    <row r="43521" spans="20:21" x14ac:dyDescent="0.2">
      <c r="T43521" s="11"/>
      <c r="U43521" s="11"/>
    </row>
    <row r="43522" spans="20:21" x14ac:dyDescent="0.2">
      <c r="T43522" s="11"/>
      <c r="U43522" s="11"/>
    </row>
    <row r="43523" spans="20:21" x14ac:dyDescent="0.2">
      <c r="T43523" s="11"/>
      <c r="U43523" s="11"/>
    </row>
    <row r="43524" spans="20:21" x14ac:dyDescent="0.2">
      <c r="T43524" s="11"/>
      <c r="U43524" s="11"/>
    </row>
    <row r="43525" spans="20:21" x14ac:dyDescent="0.2">
      <c r="T43525" s="11"/>
      <c r="U43525" s="11"/>
    </row>
    <row r="43526" spans="20:21" x14ac:dyDescent="0.2">
      <c r="T43526" s="11"/>
      <c r="U43526" s="11"/>
    </row>
    <row r="43527" spans="20:21" x14ac:dyDescent="0.2">
      <c r="T43527" s="11"/>
      <c r="U43527" s="11"/>
    </row>
    <row r="43528" spans="20:21" x14ac:dyDescent="0.2">
      <c r="T43528" s="11"/>
      <c r="U43528" s="11"/>
    </row>
    <row r="43529" spans="20:21" x14ac:dyDescent="0.2">
      <c r="T43529" s="11"/>
      <c r="U43529" s="11"/>
    </row>
    <row r="43530" spans="20:21" x14ac:dyDescent="0.2">
      <c r="T43530" s="11"/>
      <c r="U43530" s="11"/>
    </row>
    <row r="43531" spans="20:21" x14ac:dyDescent="0.2">
      <c r="T43531" s="11"/>
      <c r="U43531" s="11"/>
    </row>
    <row r="43532" spans="20:21" x14ac:dyDescent="0.2">
      <c r="T43532" s="11"/>
      <c r="U43532" s="11"/>
    </row>
    <row r="43533" spans="20:21" x14ac:dyDescent="0.2">
      <c r="T43533" s="11"/>
      <c r="U43533" s="11"/>
    </row>
    <row r="43534" spans="20:21" x14ac:dyDescent="0.2">
      <c r="T43534" s="11"/>
      <c r="U43534" s="11"/>
    </row>
    <row r="43535" spans="20:21" x14ac:dyDescent="0.2">
      <c r="T43535" s="11"/>
      <c r="U43535" s="11"/>
    </row>
    <row r="43536" spans="20:21" x14ac:dyDescent="0.2">
      <c r="T43536" s="11"/>
      <c r="U43536" s="11"/>
    </row>
    <row r="43537" spans="20:21" x14ac:dyDescent="0.2">
      <c r="T43537" s="11"/>
      <c r="U43537" s="11"/>
    </row>
    <row r="43538" spans="20:21" x14ac:dyDescent="0.2">
      <c r="T43538" s="11"/>
      <c r="U43538" s="11"/>
    </row>
    <row r="43539" spans="20:21" x14ac:dyDescent="0.2">
      <c r="T43539" s="11"/>
      <c r="U43539" s="11"/>
    </row>
    <row r="43540" spans="20:21" x14ac:dyDescent="0.2">
      <c r="T43540" s="11"/>
      <c r="U43540" s="11"/>
    </row>
    <row r="43541" spans="20:21" x14ac:dyDescent="0.2">
      <c r="T43541" s="11"/>
      <c r="U43541" s="11"/>
    </row>
    <row r="43542" spans="20:21" x14ac:dyDescent="0.2">
      <c r="T43542" s="11"/>
      <c r="U43542" s="11"/>
    </row>
    <row r="43543" spans="20:21" x14ac:dyDescent="0.2">
      <c r="T43543" s="11"/>
      <c r="U43543" s="11"/>
    </row>
    <row r="43544" spans="20:21" x14ac:dyDescent="0.2">
      <c r="T43544" s="11"/>
      <c r="U43544" s="11"/>
    </row>
    <row r="43545" spans="20:21" x14ac:dyDescent="0.2">
      <c r="T43545" s="11"/>
      <c r="U43545" s="11"/>
    </row>
    <row r="43546" spans="20:21" x14ac:dyDescent="0.2">
      <c r="T43546" s="11"/>
      <c r="U43546" s="11"/>
    </row>
    <row r="43547" spans="20:21" x14ac:dyDescent="0.2">
      <c r="T43547" s="11"/>
      <c r="U43547" s="11"/>
    </row>
    <row r="43548" spans="20:21" x14ac:dyDescent="0.2">
      <c r="T43548" s="11"/>
      <c r="U43548" s="11"/>
    </row>
    <row r="43549" spans="20:21" x14ac:dyDescent="0.2">
      <c r="T43549" s="11"/>
      <c r="U43549" s="11"/>
    </row>
    <row r="43550" spans="20:21" x14ac:dyDescent="0.2">
      <c r="T43550" s="11"/>
      <c r="U43550" s="11"/>
    </row>
    <row r="43551" spans="20:21" x14ac:dyDescent="0.2">
      <c r="T43551" s="11"/>
      <c r="U43551" s="11"/>
    </row>
    <row r="43552" spans="20:21" x14ac:dyDescent="0.2">
      <c r="T43552" s="11"/>
      <c r="U43552" s="11"/>
    </row>
    <row r="43553" spans="20:21" x14ac:dyDescent="0.2">
      <c r="T43553" s="11"/>
      <c r="U43553" s="11"/>
    </row>
    <row r="43554" spans="20:21" x14ac:dyDescent="0.2">
      <c r="T43554" s="11"/>
      <c r="U43554" s="11"/>
    </row>
    <row r="43555" spans="20:21" x14ac:dyDescent="0.2">
      <c r="T43555" s="11"/>
      <c r="U43555" s="11"/>
    </row>
    <row r="43556" spans="20:21" x14ac:dyDescent="0.2">
      <c r="T43556" s="11"/>
      <c r="U43556" s="11"/>
    </row>
    <row r="43557" spans="20:21" x14ac:dyDescent="0.2">
      <c r="T43557" s="11"/>
      <c r="U43557" s="11"/>
    </row>
    <row r="43558" spans="20:21" x14ac:dyDescent="0.2">
      <c r="T43558" s="11"/>
      <c r="U43558" s="11"/>
    </row>
    <row r="43559" spans="20:21" x14ac:dyDescent="0.2">
      <c r="T43559" s="11"/>
      <c r="U43559" s="11"/>
    </row>
    <row r="43560" spans="20:21" x14ac:dyDescent="0.2">
      <c r="T43560" s="11"/>
      <c r="U43560" s="11"/>
    </row>
    <row r="43561" spans="20:21" x14ac:dyDescent="0.2">
      <c r="T43561" s="11"/>
      <c r="U43561" s="11"/>
    </row>
    <row r="43562" spans="20:21" x14ac:dyDescent="0.2">
      <c r="T43562" s="11"/>
      <c r="U43562" s="11"/>
    </row>
    <row r="43563" spans="20:21" x14ac:dyDescent="0.2">
      <c r="T43563" s="11"/>
      <c r="U43563" s="11"/>
    </row>
    <row r="43564" spans="20:21" x14ac:dyDescent="0.2">
      <c r="T43564" s="11"/>
      <c r="U43564" s="11"/>
    </row>
    <row r="43565" spans="20:21" x14ac:dyDescent="0.2">
      <c r="T43565" s="11"/>
      <c r="U43565" s="11"/>
    </row>
    <row r="43566" spans="20:21" x14ac:dyDescent="0.2">
      <c r="T43566" s="11"/>
      <c r="U43566" s="11"/>
    </row>
    <row r="43567" spans="20:21" x14ac:dyDescent="0.2">
      <c r="T43567" s="11"/>
      <c r="U43567" s="11"/>
    </row>
    <row r="43568" spans="20:21" x14ac:dyDescent="0.2">
      <c r="T43568" s="11"/>
      <c r="U43568" s="11"/>
    </row>
    <row r="43569" spans="20:21" x14ac:dyDescent="0.2">
      <c r="T43569" s="11"/>
      <c r="U43569" s="11"/>
    </row>
    <row r="43570" spans="20:21" x14ac:dyDescent="0.2">
      <c r="T43570" s="11"/>
      <c r="U43570" s="11"/>
    </row>
    <row r="43571" spans="20:21" x14ac:dyDescent="0.2">
      <c r="T43571" s="11"/>
      <c r="U43571" s="11"/>
    </row>
    <row r="43572" spans="20:21" x14ac:dyDescent="0.2">
      <c r="T43572" s="11"/>
      <c r="U43572" s="11"/>
    </row>
    <row r="43573" spans="20:21" x14ac:dyDescent="0.2">
      <c r="T43573" s="11"/>
      <c r="U43573" s="11"/>
    </row>
    <row r="43574" spans="20:21" x14ac:dyDescent="0.2">
      <c r="T43574" s="11"/>
      <c r="U43574" s="11"/>
    </row>
    <row r="43575" spans="20:21" x14ac:dyDescent="0.2">
      <c r="T43575" s="11"/>
      <c r="U43575" s="11"/>
    </row>
    <row r="43576" spans="20:21" x14ac:dyDescent="0.2">
      <c r="T43576" s="11"/>
      <c r="U43576" s="11"/>
    </row>
    <row r="43577" spans="20:21" x14ac:dyDescent="0.2">
      <c r="T43577" s="11"/>
      <c r="U43577" s="11"/>
    </row>
    <row r="43578" spans="20:21" x14ac:dyDescent="0.2">
      <c r="T43578" s="11"/>
      <c r="U43578" s="11"/>
    </row>
    <row r="43579" spans="20:21" x14ac:dyDescent="0.2">
      <c r="T43579" s="11"/>
      <c r="U43579" s="11"/>
    </row>
    <row r="43580" spans="20:21" x14ac:dyDescent="0.2">
      <c r="T43580" s="11"/>
      <c r="U43580" s="11"/>
    </row>
    <row r="43581" spans="20:21" x14ac:dyDescent="0.2">
      <c r="T43581" s="11"/>
      <c r="U43581" s="11"/>
    </row>
    <row r="43582" spans="20:21" x14ac:dyDescent="0.2">
      <c r="T43582" s="11"/>
      <c r="U43582" s="11"/>
    </row>
    <row r="43583" spans="20:21" x14ac:dyDescent="0.2">
      <c r="T43583" s="11"/>
      <c r="U43583" s="11"/>
    </row>
    <row r="43584" spans="20:21" x14ac:dyDescent="0.2">
      <c r="T43584" s="11"/>
      <c r="U43584" s="11"/>
    </row>
    <row r="43585" spans="20:21" x14ac:dyDescent="0.2">
      <c r="T43585" s="11"/>
      <c r="U43585" s="11"/>
    </row>
    <row r="43586" spans="20:21" x14ac:dyDescent="0.2">
      <c r="T43586" s="11"/>
      <c r="U43586" s="11"/>
    </row>
    <row r="43587" spans="20:21" x14ac:dyDescent="0.2">
      <c r="T43587" s="11"/>
      <c r="U43587" s="11"/>
    </row>
    <row r="43588" spans="20:21" x14ac:dyDescent="0.2">
      <c r="T43588" s="11"/>
      <c r="U43588" s="11"/>
    </row>
    <row r="43589" spans="20:21" x14ac:dyDescent="0.2">
      <c r="T43589" s="11"/>
      <c r="U43589" s="11"/>
    </row>
    <row r="43590" spans="20:21" x14ac:dyDescent="0.2">
      <c r="T43590" s="11"/>
      <c r="U43590" s="11"/>
    </row>
    <row r="43591" spans="20:21" x14ac:dyDescent="0.2">
      <c r="T43591" s="11"/>
      <c r="U43591" s="11"/>
    </row>
    <row r="43592" spans="20:21" x14ac:dyDescent="0.2">
      <c r="T43592" s="11"/>
      <c r="U43592" s="11"/>
    </row>
    <row r="43593" spans="20:21" x14ac:dyDescent="0.2">
      <c r="T43593" s="11"/>
      <c r="U43593" s="11"/>
    </row>
    <row r="43594" spans="20:21" x14ac:dyDescent="0.2">
      <c r="T43594" s="11"/>
      <c r="U43594" s="11"/>
    </row>
    <row r="43595" spans="20:21" x14ac:dyDescent="0.2">
      <c r="T43595" s="11"/>
      <c r="U43595" s="11"/>
    </row>
    <row r="43596" spans="20:21" x14ac:dyDescent="0.2">
      <c r="T43596" s="11"/>
      <c r="U43596" s="11"/>
    </row>
    <row r="43597" spans="20:21" x14ac:dyDescent="0.2">
      <c r="T43597" s="11"/>
      <c r="U43597" s="11"/>
    </row>
    <row r="43598" spans="20:21" x14ac:dyDescent="0.2">
      <c r="T43598" s="11"/>
      <c r="U43598" s="11"/>
    </row>
    <row r="43599" spans="20:21" x14ac:dyDescent="0.2">
      <c r="T43599" s="11"/>
      <c r="U43599" s="11"/>
    </row>
    <row r="43600" spans="20:21" x14ac:dyDescent="0.2">
      <c r="T43600" s="11"/>
      <c r="U43600" s="11"/>
    </row>
    <row r="43601" spans="20:21" x14ac:dyDescent="0.2">
      <c r="T43601" s="11"/>
      <c r="U43601" s="11"/>
    </row>
    <row r="43602" spans="20:21" x14ac:dyDescent="0.2">
      <c r="T43602" s="11"/>
      <c r="U43602" s="11"/>
    </row>
    <row r="43603" spans="20:21" x14ac:dyDescent="0.2">
      <c r="T43603" s="11"/>
      <c r="U43603" s="11"/>
    </row>
    <row r="43604" spans="20:21" x14ac:dyDescent="0.2">
      <c r="T43604" s="11"/>
      <c r="U43604" s="11"/>
    </row>
    <row r="43605" spans="20:21" x14ac:dyDescent="0.2">
      <c r="T43605" s="11"/>
      <c r="U43605" s="11"/>
    </row>
    <row r="43606" spans="20:21" x14ac:dyDescent="0.2">
      <c r="T43606" s="11"/>
      <c r="U43606" s="11"/>
    </row>
    <row r="43607" spans="20:21" x14ac:dyDescent="0.2">
      <c r="T43607" s="11"/>
      <c r="U43607" s="11"/>
    </row>
    <row r="43608" spans="20:21" x14ac:dyDescent="0.2">
      <c r="T43608" s="11"/>
      <c r="U43608" s="11"/>
    </row>
    <row r="43609" spans="20:21" x14ac:dyDescent="0.2">
      <c r="T43609" s="11"/>
      <c r="U43609" s="11"/>
    </row>
    <row r="43610" spans="20:21" x14ac:dyDescent="0.2">
      <c r="T43610" s="11"/>
      <c r="U43610" s="11"/>
    </row>
    <row r="43611" spans="20:21" x14ac:dyDescent="0.2">
      <c r="T43611" s="11"/>
      <c r="U43611" s="11"/>
    </row>
    <row r="43612" spans="20:21" x14ac:dyDescent="0.2">
      <c r="T43612" s="11"/>
      <c r="U43612" s="11"/>
    </row>
    <row r="43613" spans="20:21" x14ac:dyDescent="0.2">
      <c r="T43613" s="11"/>
      <c r="U43613" s="11"/>
    </row>
    <row r="43614" spans="20:21" x14ac:dyDescent="0.2">
      <c r="T43614" s="11"/>
      <c r="U43614" s="11"/>
    </row>
    <row r="43615" spans="20:21" x14ac:dyDescent="0.2">
      <c r="T43615" s="11"/>
      <c r="U43615" s="11"/>
    </row>
    <row r="43616" spans="20:21" x14ac:dyDescent="0.2">
      <c r="T43616" s="11"/>
      <c r="U43616" s="11"/>
    </row>
    <row r="43617" spans="20:21" x14ac:dyDescent="0.2">
      <c r="T43617" s="11"/>
      <c r="U43617" s="11"/>
    </row>
    <row r="43618" spans="20:21" x14ac:dyDescent="0.2">
      <c r="T43618" s="11"/>
      <c r="U43618" s="11"/>
    </row>
    <row r="43619" spans="20:21" x14ac:dyDescent="0.2">
      <c r="T43619" s="11"/>
      <c r="U43619" s="11"/>
    </row>
    <row r="43620" spans="20:21" x14ac:dyDescent="0.2">
      <c r="T43620" s="11"/>
      <c r="U43620" s="11"/>
    </row>
    <row r="43621" spans="20:21" x14ac:dyDescent="0.2">
      <c r="T43621" s="11"/>
      <c r="U43621" s="11"/>
    </row>
    <row r="43622" spans="20:21" x14ac:dyDescent="0.2">
      <c r="T43622" s="11"/>
      <c r="U43622" s="11"/>
    </row>
    <row r="43623" spans="20:21" x14ac:dyDescent="0.2">
      <c r="T43623" s="11"/>
      <c r="U43623" s="11"/>
    </row>
    <row r="43624" spans="20:21" x14ac:dyDescent="0.2">
      <c r="T43624" s="11"/>
      <c r="U43624" s="11"/>
    </row>
    <row r="43625" spans="20:21" x14ac:dyDescent="0.2">
      <c r="T43625" s="11"/>
      <c r="U43625" s="11"/>
    </row>
    <row r="43626" spans="20:21" x14ac:dyDescent="0.2">
      <c r="T43626" s="11"/>
      <c r="U43626" s="11"/>
    </row>
    <row r="43627" spans="20:21" x14ac:dyDescent="0.2">
      <c r="T43627" s="11"/>
      <c r="U43627" s="11"/>
    </row>
    <row r="43628" spans="20:21" x14ac:dyDescent="0.2">
      <c r="T43628" s="11"/>
      <c r="U43628" s="11"/>
    </row>
    <row r="43629" spans="20:21" x14ac:dyDescent="0.2">
      <c r="T43629" s="11"/>
      <c r="U43629" s="11"/>
    </row>
    <row r="43630" spans="20:21" x14ac:dyDescent="0.2">
      <c r="T43630" s="11"/>
      <c r="U43630" s="11"/>
    </row>
    <row r="43631" spans="20:21" x14ac:dyDescent="0.2">
      <c r="T43631" s="11"/>
      <c r="U43631" s="11"/>
    </row>
    <row r="43632" spans="20:21" x14ac:dyDescent="0.2">
      <c r="T43632" s="11"/>
      <c r="U43632" s="11"/>
    </row>
    <row r="43633" spans="20:21" x14ac:dyDescent="0.2">
      <c r="T43633" s="11"/>
      <c r="U43633" s="11"/>
    </row>
    <row r="43634" spans="20:21" x14ac:dyDescent="0.2">
      <c r="T43634" s="11"/>
      <c r="U43634" s="11"/>
    </row>
    <row r="43635" spans="20:21" x14ac:dyDescent="0.2">
      <c r="T43635" s="11"/>
      <c r="U43635" s="11"/>
    </row>
    <row r="43636" spans="20:21" x14ac:dyDescent="0.2">
      <c r="T43636" s="11"/>
      <c r="U43636" s="11"/>
    </row>
    <row r="43637" spans="20:21" x14ac:dyDescent="0.2">
      <c r="T43637" s="11"/>
      <c r="U43637" s="11"/>
    </row>
    <row r="43638" spans="20:21" x14ac:dyDescent="0.2">
      <c r="T43638" s="11"/>
      <c r="U43638" s="11"/>
    </row>
    <row r="43639" spans="20:21" x14ac:dyDescent="0.2">
      <c r="T43639" s="11"/>
      <c r="U43639" s="11"/>
    </row>
    <row r="43640" spans="20:21" x14ac:dyDescent="0.2">
      <c r="T43640" s="11"/>
      <c r="U43640" s="11"/>
    </row>
    <row r="43641" spans="20:21" x14ac:dyDescent="0.2">
      <c r="T43641" s="11"/>
      <c r="U43641" s="11"/>
    </row>
    <row r="43642" spans="20:21" x14ac:dyDescent="0.2">
      <c r="T43642" s="11"/>
      <c r="U43642" s="11"/>
    </row>
    <row r="43643" spans="20:21" x14ac:dyDescent="0.2">
      <c r="T43643" s="11"/>
      <c r="U43643" s="11"/>
    </row>
    <row r="43644" spans="20:21" x14ac:dyDescent="0.2">
      <c r="T43644" s="11"/>
      <c r="U43644" s="11"/>
    </row>
    <row r="43645" spans="20:21" x14ac:dyDescent="0.2">
      <c r="T43645" s="11"/>
      <c r="U43645" s="11"/>
    </row>
    <row r="43646" spans="20:21" x14ac:dyDescent="0.2">
      <c r="T43646" s="11"/>
      <c r="U43646" s="11"/>
    </row>
    <row r="43647" spans="20:21" x14ac:dyDescent="0.2">
      <c r="T43647" s="11"/>
      <c r="U43647" s="11"/>
    </row>
    <row r="43648" spans="20:21" x14ac:dyDescent="0.2">
      <c r="T43648" s="11"/>
      <c r="U43648" s="11"/>
    </row>
    <row r="43649" spans="20:21" x14ac:dyDescent="0.2">
      <c r="T43649" s="11"/>
      <c r="U43649" s="11"/>
    </row>
    <row r="43650" spans="20:21" x14ac:dyDescent="0.2">
      <c r="T43650" s="11"/>
      <c r="U43650" s="11"/>
    </row>
    <row r="43651" spans="20:21" x14ac:dyDescent="0.2">
      <c r="T43651" s="11"/>
      <c r="U43651" s="11"/>
    </row>
    <row r="43652" spans="20:21" x14ac:dyDescent="0.2">
      <c r="T43652" s="11"/>
      <c r="U43652" s="11"/>
    </row>
    <row r="43653" spans="20:21" x14ac:dyDescent="0.2">
      <c r="T43653" s="11"/>
      <c r="U43653" s="11"/>
    </row>
    <row r="43654" spans="20:21" x14ac:dyDescent="0.2">
      <c r="T43654" s="11"/>
      <c r="U43654" s="11"/>
    </row>
    <row r="43655" spans="20:21" x14ac:dyDescent="0.2">
      <c r="T43655" s="11"/>
      <c r="U43655" s="11"/>
    </row>
    <row r="43656" spans="20:21" x14ac:dyDescent="0.2">
      <c r="T43656" s="11"/>
      <c r="U43656" s="11"/>
    </row>
    <row r="43657" spans="20:21" x14ac:dyDescent="0.2">
      <c r="T43657" s="11"/>
      <c r="U43657" s="11"/>
    </row>
    <row r="43658" spans="20:21" x14ac:dyDescent="0.2">
      <c r="T43658" s="11"/>
      <c r="U43658" s="11"/>
    </row>
    <row r="43659" spans="20:21" x14ac:dyDescent="0.2">
      <c r="T43659" s="11"/>
      <c r="U43659" s="11"/>
    </row>
    <row r="43660" spans="20:21" x14ac:dyDescent="0.2">
      <c r="T43660" s="11"/>
      <c r="U43660" s="11"/>
    </row>
    <row r="43661" spans="20:21" x14ac:dyDescent="0.2">
      <c r="T43661" s="11"/>
      <c r="U43661" s="11"/>
    </row>
    <row r="43662" spans="20:21" x14ac:dyDescent="0.2">
      <c r="T43662" s="11"/>
      <c r="U43662" s="11"/>
    </row>
    <row r="43663" spans="20:21" x14ac:dyDescent="0.2">
      <c r="T43663" s="11"/>
      <c r="U43663" s="11"/>
    </row>
    <row r="43664" spans="20:21" x14ac:dyDescent="0.2">
      <c r="T43664" s="11"/>
      <c r="U43664" s="11"/>
    </row>
    <row r="43665" spans="20:21" x14ac:dyDescent="0.2">
      <c r="T43665" s="11"/>
      <c r="U43665" s="11"/>
    </row>
    <row r="43666" spans="20:21" x14ac:dyDescent="0.2">
      <c r="T43666" s="11"/>
      <c r="U43666" s="11"/>
    </row>
    <row r="43667" spans="20:21" x14ac:dyDescent="0.2">
      <c r="T43667" s="11"/>
      <c r="U43667" s="11"/>
    </row>
    <row r="43668" spans="20:21" x14ac:dyDescent="0.2">
      <c r="T43668" s="11"/>
      <c r="U43668" s="11"/>
    </row>
    <row r="43669" spans="20:21" x14ac:dyDescent="0.2">
      <c r="T43669" s="11"/>
      <c r="U43669" s="11"/>
    </row>
    <row r="43670" spans="20:21" x14ac:dyDescent="0.2">
      <c r="T43670" s="11"/>
      <c r="U43670" s="11"/>
    </row>
    <row r="43671" spans="20:21" x14ac:dyDescent="0.2">
      <c r="T43671" s="11"/>
      <c r="U43671" s="11"/>
    </row>
    <row r="43672" spans="20:21" x14ac:dyDescent="0.2">
      <c r="T43672" s="11"/>
      <c r="U43672" s="11"/>
    </row>
    <row r="43673" spans="20:21" x14ac:dyDescent="0.2">
      <c r="T43673" s="11"/>
      <c r="U43673" s="11"/>
    </row>
    <row r="43674" spans="20:21" x14ac:dyDescent="0.2">
      <c r="T43674" s="11"/>
      <c r="U43674" s="11"/>
    </row>
    <row r="43675" spans="20:21" x14ac:dyDescent="0.2">
      <c r="T43675" s="11"/>
      <c r="U43675" s="11"/>
    </row>
    <row r="43676" spans="20:21" x14ac:dyDescent="0.2">
      <c r="T43676" s="11"/>
      <c r="U43676" s="11"/>
    </row>
    <row r="43677" spans="20:21" x14ac:dyDescent="0.2">
      <c r="T43677" s="11"/>
      <c r="U43677" s="11"/>
    </row>
    <row r="43678" spans="20:21" x14ac:dyDescent="0.2">
      <c r="T43678" s="11"/>
      <c r="U43678" s="11"/>
    </row>
    <row r="43679" spans="20:21" x14ac:dyDescent="0.2">
      <c r="T43679" s="11"/>
      <c r="U43679" s="11"/>
    </row>
    <row r="43680" spans="20:21" x14ac:dyDescent="0.2">
      <c r="T43680" s="11"/>
      <c r="U43680" s="11"/>
    </row>
    <row r="43681" spans="20:21" x14ac:dyDescent="0.2">
      <c r="T43681" s="11"/>
      <c r="U43681" s="11"/>
    </row>
    <row r="43682" spans="20:21" x14ac:dyDescent="0.2">
      <c r="T43682" s="11"/>
      <c r="U43682" s="11"/>
    </row>
    <row r="43683" spans="20:21" x14ac:dyDescent="0.2">
      <c r="T43683" s="11"/>
      <c r="U43683" s="11"/>
    </row>
    <row r="43684" spans="20:21" x14ac:dyDescent="0.2">
      <c r="T43684" s="11"/>
      <c r="U43684" s="11"/>
    </row>
    <row r="43685" spans="20:21" x14ac:dyDescent="0.2">
      <c r="T43685" s="11"/>
      <c r="U43685" s="11"/>
    </row>
    <row r="43686" spans="20:21" x14ac:dyDescent="0.2">
      <c r="T43686" s="11"/>
      <c r="U43686" s="11"/>
    </row>
    <row r="43687" spans="20:21" x14ac:dyDescent="0.2">
      <c r="T43687" s="11"/>
      <c r="U43687" s="11"/>
    </row>
    <row r="43688" spans="20:21" x14ac:dyDescent="0.2">
      <c r="T43688" s="11"/>
      <c r="U43688" s="11"/>
    </row>
    <row r="43689" spans="20:21" x14ac:dyDescent="0.2">
      <c r="T43689" s="11"/>
      <c r="U43689" s="11"/>
    </row>
    <row r="43690" spans="20:21" x14ac:dyDescent="0.2">
      <c r="T43690" s="11"/>
      <c r="U43690" s="11"/>
    </row>
    <row r="43691" spans="20:21" x14ac:dyDescent="0.2">
      <c r="T43691" s="11"/>
      <c r="U43691" s="11"/>
    </row>
    <row r="43692" spans="20:21" x14ac:dyDescent="0.2">
      <c r="T43692" s="11"/>
      <c r="U43692" s="11"/>
    </row>
    <row r="43693" spans="20:21" x14ac:dyDescent="0.2">
      <c r="T43693" s="11"/>
      <c r="U43693" s="11"/>
    </row>
    <row r="43694" spans="20:21" x14ac:dyDescent="0.2">
      <c r="T43694" s="11"/>
      <c r="U43694" s="11"/>
    </row>
    <row r="43695" spans="20:21" x14ac:dyDescent="0.2">
      <c r="T43695" s="11"/>
      <c r="U43695" s="11"/>
    </row>
    <row r="43696" spans="20:21" x14ac:dyDescent="0.2">
      <c r="T43696" s="11"/>
      <c r="U43696" s="11"/>
    </row>
    <row r="43697" spans="20:21" x14ac:dyDescent="0.2">
      <c r="T43697" s="11"/>
      <c r="U43697" s="11"/>
    </row>
    <row r="43698" spans="20:21" x14ac:dyDescent="0.2">
      <c r="T43698" s="11"/>
      <c r="U43698" s="11"/>
    </row>
    <row r="43699" spans="20:21" x14ac:dyDescent="0.2">
      <c r="T43699" s="11"/>
      <c r="U43699" s="11"/>
    </row>
    <row r="43700" spans="20:21" x14ac:dyDescent="0.2">
      <c r="T43700" s="11"/>
      <c r="U43700" s="11"/>
    </row>
    <row r="43701" spans="20:21" x14ac:dyDescent="0.2">
      <c r="T43701" s="11"/>
      <c r="U43701" s="11"/>
    </row>
    <row r="43702" spans="20:21" x14ac:dyDescent="0.2">
      <c r="T43702" s="11"/>
      <c r="U43702" s="11"/>
    </row>
    <row r="43703" spans="20:21" x14ac:dyDescent="0.2">
      <c r="T43703" s="11"/>
      <c r="U43703" s="11"/>
    </row>
    <row r="43704" spans="20:21" x14ac:dyDescent="0.2">
      <c r="T43704" s="11"/>
      <c r="U43704" s="11"/>
    </row>
    <row r="43705" spans="20:21" x14ac:dyDescent="0.2">
      <c r="T43705" s="11"/>
      <c r="U43705" s="11"/>
    </row>
    <row r="43706" spans="20:21" x14ac:dyDescent="0.2">
      <c r="T43706" s="11"/>
      <c r="U43706" s="11"/>
    </row>
    <row r="43707" spans="20:21" x14ac:dyDescent="0.2">
      <c r="T43707" s="11"/>
      <c r="U43707" s="11"/>
    </row>
    <row r="43708" spans="20:21" x14ac:dyDescent="0.2">
      <c r="T43708" s="11"/>
      <c r="U43708" s="11"/>
    </row>
    <row r="43709" spans="20:21" x14ac:dyDescent="0.2">
      <c r="T43709" s="11"/>
      <c r="U43709" s="11"/>
    </row>
    <row r="43710" spans="20:21" x14ac:dyDescent="0.2">
      <c r="T43710" s="11"/>
      <c r="U43710" s="11"/>
    </row>
    <row r="43711" spans="20:21" x14ac:dyDescent="0.2">
      <c r="T43711" s="11"/>
      <c r="U43711" s="11"/>
    </row>
    <row r="43712" spans="20:21" x14ac:dyDescent="0.2">
      <c r="T43712" s="11"/>
      <c r="U43712" s="11"/>
    </row>
    <row r="43713" spans="20:21" x14ac:dyDescent="0.2">
      <c r="T43713" s="11"/>
      <c r="U43713" s="11"/>
    </row>
    <row r="43714" spans="20:21" x14ac:dyDescent="0.2">
      <c r="T43714" s="11"/>
      <c r="U43714" s="11"/>
    </row>
    <row r="43715" spans="20:21" x14ac:dyDescent="0.2">
      <c r="T43715" s="11"/>
      <c r="U43715" s="11"/>
    </row>
    <row r="43716" spans="20:21" x14ac:dyDescent="0.2">
      <c r="T43716" s="11"/>
      <c r="U43716" s="11"/>
    </row>
    <row r="43717" spans="20:21" x14ac:dyDescent="0.2">
      <c r="T43717" s="11"/>
      <c r="U43717" s="11"/>
    </row>
    <row r="43718" spans="20:21" x14ac:dyDescent="0.2">
      <c r="T43718" s="11"/>
      <c r="U43718" s="11"/>
    </row>
    <row r="43719" spans="20:21" x14ac:dyDescent="0.2">
      <c r="T43719" s="11"/>
      <c r="U43719" s="11"/>
    </row>
    <row r="43720" spans="20:21" x14ac:dyDescent="0.2">
      <c r="T43720" s="11"/>
      <c r="U43720" s="11"/>
    </row>
    <row r="43721" spans="20:21" x14ac:dyDescent="0.2">
      <c r="T43721" s="11"/>
      <c r="U43721" s="11"/>
    </row>
    <row r="43722" spans="20:21" x14ac:dyDescent="0.2">
      <c r="T43722" s="11"/>
      <c r="U43722" s="11"/>
    </row>
    <row r="43723" spans="20:21" x14ac:dyDescent="0.2">
      <c r="T43723" s="11"/>
      <c r="U43723" s="11"/>
    </row>
    <row r="43724" spans="20:21" x14ac:dyDescent="0.2">
      <c r="T43724" s="11"/>
      <c r="U43724" s="11"/>
    </row>
    <row r="43725" spans="20:21" x14ac:dyDescent="0.2">
      <c r="T43725" s="11"/>
      <c r="U43725" s="11"/>
    </row>
    <row r="43726" spans="20:21" x14ac:dyDescent="0.2">
      <c r="T43726" s="11"/>
      <c r="U43726" s="11"/>
    </row>
    <row r="43727" spans="20:21" x14ac:dyDescent="0.2">
      <c r="T43727" s="11"/>
      <c r="U43727" s="11"/>
    </row>
    <row r="43728" spans="20:21" x14ac:dyDescent="0.2">
      <c r="T43728" s="11"/>
      <c r="U43728" s="11"/>
    </row>
    <row r="43729" spans="20:21" x14ac:dyDescent="0.2">
      <c r="T43729" s="11"/>
      <c r="U43729" s="11"/>
    </row>
    <row r="43730" spans="20:21" x14ac:dyDescent="0.2">
      <c r="T43730" s="11"/>
      <c r="U43730" s="11"/>
    </row>
    <row r="43731" spans="20:21" x14ac:dyDescent="0.2">
      <c r="T43731" s="11"/>
      <c r="U43731" s="11"/>
    </row>
    <row r="43732" spans="20:21" x14ac:dyDescent="0.2">
      <c r="T43732" s="11"/>
      <c r="U43732" s="11"/>
    </row>
    <row r="43733" spans="20:21" x14ac:dyDescent="0.2">
      <c r="T43733" s="11"/>
      <c r="U43733" s="11"/>
    </row>
    <row r="43734" spans="20:21" x14ac:dyDescent="0.2">
      <c r="T43734" s="11"/>
      <c r="U43734" s="11"/>
    </row>
    <row r="43735" spans="20:21" x14ac:dyDescent="0.2">
      <c r="T43735" s="11"/>
      <c r="U43735" s="11"/>
    </row>
    <row r="43736" spans="20:21" x14ac:dyDescent="0.2">
      <c r="T43736" s="11"/>
      <c r="U43736" s="11"/>
    </row>
    <row r="43737" spans="20:21" x14ac:dyDescent="0.2">
      <c r="T43737" s="11"/>
      <c r="U43737" s="11"/>
    </row>
    <row r="43738" spans="20:21" x14ac:dyDescent="0.2">
      <c r="T43738" s="11"/>
      <c r="U43738" s="11"/>
    </row>
    <row r="43739" spans="20:21" x14ac:dyDescent="0.2">
      <c r="T43739" s="11"/>
      <c r="U43739" s="11"/>
    </row>
    <row r="43740" spans="20:21" x14ac:dyDescent="0.2">
      <c r="T43740" s="11"/>
      <c r="U43740" s="11"/>
    </row>
    <row r="43741" spans="20:21" x14ac:dyDescent="0.2">
      <c r="T43741" s="11"/>
      <c r="U43741" s="11"/>
    </row>
    <row r="43742" spans="20:21" x14ac:dyDescent="0.2">
      <c r="T43742" s="11"/>
      <c r="U43742" s="11"/>
    </row>
    <row r="43743" spans="20:21" x14ac:dyDescent="0.2">
      <c r="T43743" s="11"/>
      <c r="U43743" s="11"/>
    </row>
    <row r="43744" spans="20:21" x14ac:dyDescent="0.2">
      <c r="T43744" s="11"/>
      <c r="U43744" s="11"/>
    </row>
    <row r="43745" spans="20:21" x14ac:dyDescent="0.2">
      <c r="T43745" s="11"/>
      <c r="U43745" s="11"/>
    </row>
    <row r="43746" spans="20:21" x14ac:dyDescent="0.2">
      <c r="T43746" s="11"/>
      <c r="U43746" s="11"/>
    </row>
    <row r="43747" spans="20:21" x14ac:dyDescent="0.2">
      <c r="T43747" s="11"/>
      <c r="U43747" s="11"/>
    </row>
    <row r="43748" spans="20:21" x14ac:dyDescent="0.2">
      <c r="T43748" s="11"/>
      <c r="U43748" s="11"/>
    </row>
    <row r="43749" spans="20:21" x14ac:dyDescent="0.2">
      <c r="T43749" s="11"/>
      <c r="U43749" s="11"/>
    </row>
    <row r="43750" spans="20:21" x14ac:dyDescent="0.2">
      <c r="T43750" s="11"/>
      <c r="U43750" s="11"/>
    </row>
    <row r="43751" spans="20:21" x14ac:dyDescent="0.2">
      <c r="T43751" s="11"/>
      <c r="U43751" s="11"/>
    </row>
    <row r="43752" spans="20:21" x14ac:dyDescent="0.2">
      <c r="T43752" s="11"/>
      <c r="U43752" s="11"/>
    </row>
    <row r="43753" spans="20:21" x14ac:dyDescent="0.2">
      <c r="T43753" s="11"/>
      <c r="U43753" s="11"/>
    </row>
    <row r="43754" spans="20:21" x14ac:dyDescent="0.2">
      <c r="T43754" s="11"/>
      <c r="U43754" s="11"/>
    </row>
    <row r="43755" spans="20:21" x14ac:dyDescent="0.2">
      <c r="T43755" s="11"/>
      <c r="U43755" s="11"/>
    </row>
    <row r="43756" spans="20:21" x14ac:dyDescent="0.2">
      <c r="T43756" s="11"/>
      <c r="U43756" s="11"/>
    </row>
    <row r="43757" spans="20:21" x14ac:dyDescent="0.2">
      <c r="T43757" s="11"/>
      <c r="U43757" s="11"/>
    </row>
    <row r="43758" spans="20:21" x14ac:dyDescent="0.2">
      <c r="T43758" s="11"/>
      <c r="U43758" s="11"/>
    </row>
    <row r="43759" spans="20:21" x14ac:dyDescent="0.2">
      <c r="T43759" s="11"/>
      <c r="U43759" s="11"/>
    </row>
    <row r="43760" spans="20:21" x14ac:dyDescent="0.2">
      <c r="T43760" s="11"/>
      <c r="U43760" s="11"/>
    </row>
    <row r="43761" spans="20:21" x14ac:dyDescent="0.2">
      <c r="T43761" s="11"/>
      <c r="U43761" s="11"/>
    </row>
    <row r="43762" spans="20:21" x14ac:dyDescent="0.2">
      <c r="T43762" s="11"/>
      <c r="U43762" s="11"/>
    </row>
    <row r="43763" spans="20:21" x14ac:dyDescent="0.2">
      <c r="T43763" s="11"/>
      <c r="U43763" s="11"/>
    </row>
    <row r="43764" spans="20:21" x14ac:dyDescent="0.2">
      <c r="T43764" s="11"/>
      <c r="U43764" s="11"/>
    </row>
    <row r="43765" spans="20:21" x14ac:dyDescent="0.2">
      <c r="T43765" s="11"/>
      <c r="U43765" s="11"/>
    </row>
    <row r="43766" spans="20:21" x14ac:dyDescent="0.2">
      <c r="T43766" s="11"/>
      <c r="U43766" s="11"/>
    </row>
    <row r="43767" spans="20:21" x14ac:dyDescent="0.2">
      <c r="T43767" s="11"/>
      <c r="U43767" s="11"/>
    </row>
    <row r="43768" spans="20:21" x14ac:dyDescent="0.2">
      <c r="T43768" s="11"/>
      <c r="U43768" s="11"/>
    </row>
    <row r="43769" spans="20:21" x14ac:dyDescent="0.2">
      <c r="T43769" s="11"/>
      <c r="U43769" s="11"/>
    </row>
    <row r="43770" spans="20:21" x14ac:dyDescent="0.2">
      <c r="T43770" s="11"/>
      <c r="U43770" s="11"/>
    </row>
    <row r="43771" spans="20:21" x14ac:dyDescent="0.2">
      <c r="T43771" s="11"/>
      <c r="U43771" s="11"/>
    </row>
    <row r="43772" spans="20:21" x14ac:dyDescent="0.2">
      <c r="T43772" s="11"/>
      <c r="U43772" s="11"/>
    </row>
    <row r="43773" spans="20:21" x14ac:dyDescent="0.2">
      <c r="T43773" s="11"/>
      <c r="U43773" s="11"/>
    </row>
    <row r="43774" spans="20:21" x14ac:dyDescent="0.2">
      <c r="T43774" s="11"/>
      <c r="U43774" s="11"/>
    </row>
    <row r="43775" spans="20:21" x14ac:dyDescent="0.2">
      <c r="T43775" s="11"/>
      <c r="U43775" s="11"/>
    </row>
    <row r="43776" spans="20:21" x14ac:dyDescent="0.2">
      <c r="T43776" s="11"/>
      <c r="U43776" s="11"/>
    </row>
    <row r="43777" spans="20:21" x14ac:dyDescent="0.2">
      <c r="T43777" s="11"/>
      <c r="U43777" s="11"/>
    </row>
    <row r="43778" spans="20:21" x14ac:dyDescent="0.2">
      <c r="T43778" s="11"/>
      <c r="U43778" s="11"/>
    </row>
    <row r="43779" spans="20:21" x14ac:dyDescent="0.2">
      <c r="T43779" s="11"/>
      <c r="U43779" s="11"/>
    </row>
    <row r="43780" spans="20:21" x14ac:dyDescent="0.2">
      <c r="T43780" s="11"/>
      <c r="U43780" s="11"/>
    </row>
    <row r="43781" spans="20:21" x14ac:dyDescent="0.2">
      <c r="T43781" s="11"/>
      <c r="U43781" s="11"/>
    </row>
    <row r="43782" spans="20:21" x14ac:dyDescent="0.2">
      <c r="T43782" s="11"/>
      <c r="U43782" s="11"/>
    </row>
    <row r="43783" spans="20:21" x14ac:dyDescent="0.2">
      <c r="T43783" s="11"/>
      <c r="U43783" s="11"/>
    </row>
    <row r="43784" spans="20:21" x14ac:dyDescent="0.2">
      <c r="T43784" s="11"/>
      <c r="U43784" s="11"/>
    </row>
    <row r="43785" spans="20:21" x14ac:dyDescent="0.2">
      <c r="T43785" s="11"/>
      <c r="U43785" s="11"/>
    </row>
    <row r="43786" spans="20:21" x14ac:dyDescent="0.2">
      <c r="T43786" s="11"/>
      <c r="U43786" s="11"/>
    </row>
    <row r="43787" spans="20:21" x14ac:dyDescent="0.2">
      <c r="T43787" s="11"/>
      <c r="U43787" s="11"/>
    </row>
    <row r="43788" spans="20:21" x14ac:dyDescent="0.2">
      <c r="T43788" s="11"/>
      <c r="U43788" s="11"/>
    </row>
    <row r="43789" spans="20:21" x14ac:dyDescent="0.2">
      <c r="T43789" s="11"/>
      <c r="U43789" s="11"/>
    </row>
    <row r="43790" spans="20:21" x14ac:dyDescent="0.2">
      <c r="T43790" s="11"/>
      <c r="U43790" s="11"/>
    </row>
    <row r="43791" spans="20:21" x14ac:dyDescent="0.2">
      <c r="T43791" s="11"/>
      <c r="U43791" s="11"/>
    </row>
    <row r="43792" spans="20:21" x14ac:dyDescent="0.2">
      <c r="T43792" s="11"/>
      <c r="U43792" s="11"/>
    </row>
    <row r="43793" spans="20:21" x14ac:dyDescent="0.2">
      <c r="T43793" s="11"/>
      <c r="U43793" s="11"/>
    </row>
    <row r="43794" spans="20:21" x14ac:dyDescent="0.2">
      <c r="T43794" s="11"/>
      <c r="U43794" s="11"/>
    </row>
    <row r="43795" spans="20:21" x14ac:dyDescent="0.2">
      <c r="T43795" s="11"/>
      <c r="U43795" s="11"/>
    </row>
    <row r="43796" spans="20:21" x14ac:dyDescent="0.2">
      <c r="T43796" s="11"/>
      <c r="U43796" s="11"/>
    </row>
    <row r="43797" spans="20:21" x14ac:dyDescent="0.2">
      <c r="T43797" s="11"/>
      <c r="U43797" s="11"/>
    </row>
    <row r="43798" spans="20:21" x14ac:dyDescent="0.2">
      <c r="T43798" s="11"/>
      <c r="U43798" s="11"/>
    </row>
    <row r="43799" spans="20:21" x14ac:dyDescent="0.2">
      <c r="T43799" s="11"/>
      <c r="U43799" s="11"/>
    </row>
    <row r="43800" spans="20:21" x14ac:dyDescent="0.2">
      <c r="T43800" s="11"/>
      <c r="U43800" s="11"/>
    </row>
    <row r="43801" spans="20:21" x14ac:dyDescent="0.2">
      <c r="T43801" s="11"/>
      <c r="U43801" s="11"/>
    </row>
    <row r="43802" spans="20:21" x14ac:dyDescent="0.2">
      <c r="T43802" s="11"/>
      <c r="U43802" s="11"/>
    </row>
    <row r="43803" spans="20:21" x14ac:dyDescent="0.2">
      <c r="T43803" s="11"/>
      <c r="U43803" s="11"/>
    </row>
    <row r="43804" spans="20:21" x14ac:dyDescent="0.2">
      <c r="T43804" s="11"/>
      <c r="U43804" s="11"/>
    </row>
    <row r="43805" spans="20:21" x14ac:dyDescent="0.2">
      <c r="T43805" s="11"/>
      <c r="U43805" s="11"/>
    </row>
    <row r="43806" spans="20:21" x14ac:dyDescent="0.2">
      <c r="T43806" s="11"/>
      <c r="U43806" s="11"/>
    </row>
    <row r="43807" spans="20:21" x14ac:dyDescent="0.2">
      <c r="T43807" s="11"/>
      <c r="U43807" s="11"/>
    </row>
    <row r="43808" spans="20:21" x14ac:dyDescent="0.2">
      <c r="T43808" s="11"/>
      <c r="U43808" s="11"/>
    </row>
    <row r="43809" spans="20:21" x14ac:dyDescent="0.2">
      <c r="T43809" s="11"/>
      <c r="U43809" s="11"/>
    </row>
    <row r="43810" spans="20:21" x14ac:dyDescent="0.2">
      <c r="T43810" s="11"/>
      <c r="U43810" s="11"/>
    </row>
    <row r="43811" spans="20:21" x14ac:dyDescent="0.2">
      <c r="T43811" s="11"/>
      <c r="U43811" s="11"/>
    </row>
    <row r="43812" spans="20:21" x14ac:dyDescent="0.2">
      <c r="T43812" s="11"/>
      <c r="U43812" s="11"/>
    </row>
    <row r="43813" spans="20:21" x14ac:dyDescent="0.2">
      <c r="T43813" s="11"/>
      <c r="U43813" s="11"/>
    </row>
    <row r="43814" spans="20:21" x14ac:dyDescent="0.2">
      <c r="T43814" s="11"/>
      <c r="U43814" s="11"/>
    </row>
    <row r="43815" spans="20:21" x14ac:dyDescent="0.2">
      <c r="T43815" s="11"/>
      <c r="U43815" s="11"/>
    </row>
    <row r="43816" spans="20:21" x14ac:dyDescent="0.2">
      <c r="T43816" s="11"/>
      <c r="U43816" s="11"/>
    </row>
    <row r="43817" spans="20:21" x14ac:dyDescent="0.2">
      <c r="T43817" s="11"/>
      <c r="U43817" s="11"/>
    </row>
    <row r="43818" spans="20:21" x14ac:dyDescent="0.2">
      <c r="T43818" s="11"/>
      <c r="U43818" s="11"/>
    </row>
    <row r="43819" spans="20:21" x14ac:dyDescent="0.2">
      <c r="T43819" s="11"/>
      <c r="U43819" s="11"/>
    </row>
    <row r="43820" spans="20:21" x14ac:dyDescent="0.2">
      <c r="T43820" s="11"/>
      <c r="U43820" s="11"/>
    </row>
    <row r="43821" spans="20:21" x14ac:dyDescent="0.2">
      <c r="T43821" s="11"/>
      <c r="U43821" s="11"/>
    </row>
    <row r="43822" spans="20:21" x14ac:dyDescent="0.2">
      <c r="T43822" s="11"/>
      <c r="U43822" s="11"/>
    </row>
    <row r="43823" spans="20:21" x14ac:dyDescent="0.2">
      <c r="T43823" s="11"/>
      <c r="U43823" s="11"/>
    </row>
    <row r="43824" spans="20:21" x14ac:dyDescent="0.2">
      <c r="T43824" s="11"/>
      <c r="U43824" s="11"/>
    </row>
    <row r="43825" spans="20:21" x14ac:dyDescent="0.2">
      <c r="T43825" s="11"/>
      <c r="U43825" s="11"/>
    </row>
    <row r="43826" spans="20:21" x14ac:dyDescent="0.2">
      <c r="T43826" s="11"/>
      <c r="U43826" s="11"/>
    </row>
    <row r="43827" spans="20:21" x14ac:dyDescent="0.2">
      <c r="T43827" s="11"/>
      <c r="U43827" s="11"/>
    </row>
    <row r="43828" spans="20:21" x14ac:dyDescent="0.2">
      <c r="T43828" s="11"/>
      <c r="U43828" s="11"/>
    </row>
    <row r="43829" spans="20:21" x14ac:dyDescent="0.2">
      <c r="T43829" s="11"/>
      <c r="U43829" s="11"/>
    </row>
    <row r="43830" spans="20:21" x14ac:dyDescent="0.2">
      <c r="T43830" s="11"/>
      <c r="U43830" s="11"/>
    </row>
    <row r="43831" spans="20:21" x14ac:dyDescent="0.2">
      <c r="T43831" s="11"/>
      <c r="U43831" s="11"/>
    </row>
    <row r="43832" spans="20:21" x14ac:dyDescent="0.2">
      <c r="T43832" s="11"/>
      <c r="U43832" s="11"/>
    </row>
    <row r="43833" spans="20:21" x14ac:dyDescent="0.2">
      <c r="T43833" s="11"/>
      <c r="U43833" s="11"/>
    </row>
    <row r="43834" spans="20:21" x14ac:dyDescent="0.2">
      <c r="T43834" s="11"/>
      <c r="U43834" s="11"/>
    </row>
    <row r="43835" spans="20:21" x14ac:dyDescent="0.2">
      <c r="T43835" s="11"/>
      <c r="U43835" s="11"/>
    </row>
    <row r="43836" spans="20:21" x14ac:dyDescent="0.2">
      <c r="T43836" s="11"/>
      <c r="U43836" s="11"/>
    </row>
    <row r="43837" spans="20:21" x14ac:dyDescent="0.2">
      <c r="T43837" s="11"/>
      <c r="U43837" s="11"/>
    </row>
    <row r="43838" spans="20:21" x14ac:dyDescent="0.2">
      <c r="T43838" s="11"/>
      <c r="U43838" s="11"/>
    </row>
    <row r="43839" spans="20:21" x14ac:dyDescent="0.2">
      <c r="T43839" s="11"/>
      <c r="U43839" s="11"/>
    </row>
    <row r="43840" spans="20:21" x14ac:dyDescent="0.2">
      <c r="T43840" s="11"/>
      <c r="U43840" s="11"/>
    </row>
    <row r="43841" spans="20:21" x14ac:dyDescent="0.2">
      <c r="T43841" s="11"/>
      <c r="U43841" s="11"/>
    </row>
    <row r="43842" spans="20:21" x14ac:dyDescent="0.2">
      <c r="T43842" s="11"/>
      <c r="U43842" s="11"/>
    </row>
    <row r="43843" spans="20:21" x14ac:dyDescent="0.2">
      <c r="T43843" s="11"/>
      <c r="U43843" s="11"/>
    </row>
    <row r="43844" spans="20:21" x14ac:dyDescent="0.2">
      <c r="T43844" s="11"/>
      <c r="U43844" s="11"/>
    </row>
    <row r="43845" spans="20:21" x14ac:dyDescent="0.2">
      <c r="T43845" s="11"/>
      <c r="U43845" s="11"/>
    </row>
    <row r="43846" spans="20:21" x14ac:dyDescent="0.2">
      <c r="T43846" s="11"/>
      <c r="U43846" s="11"/>
    </row>
    <row r="43847" spans="20:21" x14ac:dyDescent="0.2">
      <c r="T43847" s="11"/>
      <c r="U43847" s="11"/>
    </row>
    <row r="43848" spans="20:21" x14ac:dyDescent="0.2">
      <c r="T43848" s="11"/>
      <c r="U43848" s="11"/>
    </row>
    <row r="43849" spans="20:21" x14ac:dyDescent="0.2">
      <c r="T43849" s="11"/>
      <c r="U43849" s="11"/>
    </row>
    <row r="43850" spans="20:21" x14ac:dyDescent="0.2">
      <c r="T43850" s="11"/>
      <c r="U43850" s="11"/>
    </row>
    <row r="43851" spans="20:21" x14ac:dyDescent="0.2">
      <c r="T43851" s="11"/>
      <c r="U43851" s="11"/>
    </row>
    <row r="43852" spans="20:21" x14ac:dyDescent="0.2">
      <c r="T43852" s="11"/>
      <c r="U43852" s="11"/>
    </row>
    <row r="43853" spans="20:21" x14ac:dyDescent="0.2">
      <c r="T43853" s="11"/>
      <c r="U43853" s="11"/>
    </row>
    <row r="43854" spans="20:21" x14ac:dyDescent="0.2">
      <c r="T43854" s="11"/>
      <c r="U43854" s="11"/>
    </row>
    <row r="43855" spans="20:21" x14ac:dyDescent="0.2">
      <c r="T43855" s="11"/>
      <c r="U43855" s="11"/>
    </row>
    <row r="43856" spans="20:21" x14ac:dyDescent="0.2">
      <c r="T43856" s="11"/>
      <c r="U43856" s="11"/>
    </row>
    <row r="43857" spans="20:21" x14ac:dyDescent="0.2">
      <c r="T43857" s="11"/>
      <c r="U43857" s="11"/>
    </row>
    <row r="43858" spans="20:21" x14ac:dyDescent="0.2">
      <c r="T43858" s="11"/>
      <c r="U43858" s="11"/>
    </row>
    <row r="43859" spans="20:21" x14ac:dyDescent="0.2">
      <c r="T43859" s="11"/>
      <c r="U43859" s="11"/>
    </row>
    <row r="43860" spans="20:21" x14ac:dyDescent="0.2">
      <c r="T43860" s="11"/>
      <c r="U43860" s="11"/>
    </row>
    <row r="43861" spans="20:21" x14ac:dyDescent="0.2">
      <c r="T43861" s="11"/>
      <c r="U43861" s="11"/>
    </row>
    <row r="43862" spans="20:21" x14ac:dyDescent="0.2">
      <c r="T43862" s="11"/>
      <c r="U43862" s="11"/>
    </row>
    <row r="43863" spans="20:21" x14ac:dyDescent="0.2">
      <c r="T43863" s="11"/>
      <c r="U43863" s="11"/>
    </row>
    <row r="43864" spans="20:21" x14ac:dyDescent="0.2">
      <c r="T43864" s="11"/>
      <c r="U43864" s="11"/>
    </row>
    <row r="43865" spans="20:21" x14ac:dyDescent="0.2">
      <c r="T43865" s="11"/>
      <c r="U43865" s="11"/>
    </row>
    <row r="43866" spans="20:21" x14ac:dyDescent="0.2">
      <c r="T43866" s="11"/>
      <c r="U43866" s="11"/>
    </row>
    <row r="43867" spans="20:21" x14ac:dyDescent="0.2">
      <c r="T43867" s="11"/>
      <c r="U43867" s="11"/>
    </row>
    <row r="43868" spans="20:21" x14ac:dyDescent="0.2">
      <c r="T43868" s="11"/>
      <c r="U43868" s="11"/>
    </row>
    <row r="43869" spans="20:21" x14ac:dyDescent="0.2">
      <c r="T43869" s="11"/>
      <c r="U43869" s="11"/>
    </row>
    <row r="43870" spans="20:21" x14ac:dyDescent="0.2">
      <c r="T43870" s="11"/>
      <c r="U43870" s="11"/>
    </row>
    <row r="43871" spans="20:21" x14ac:dyDescent="0.2">
      <c r="T43871" s="11"/>
      <c r="U43871" s="11"/>
    </row>
    <row r="43872" spans="20:21" x14ac:dyDescent="0.2">
      <c r="T43872" s="11"/>
      <c r="U43872" s="11"/>
    </row>
    <row r="43873" spans="20:21" x14ac:dyDescent="0.2">
      <c r="T43873" s="11"/>
      <c r="U43873" s="11"/>
    </row>
    <row r="43874" spans="20:21" x14ac:dyDescent="0.2">
      <c r="T43874" s="11"/>
      <c r="U43874" s="11"/>
    </row>
    <row r="43875" spans="20:21" x14ac:dyDescent="0.2">
      <c r="T43875" s="11"/>
      <c r="U43875" s="11"/>
    </row>
    <row r="43876" spans="20:21" x14ac:dyDescent="0.2">
      <c r="T43876" s="11"/>
      <c r="U43876" s="11"/>
    </row>
    <row r="43877" spans="20:21" x14ac:dyDescent="0.2">
      <c r="T43877" s="11"/>
      <c r="U43877" s="11"/>
    </row>
    <row r="43878" spans="20:21" x14ac:dyDescent="0.2">
      <c r="T43878" s="11"/>
      <c r="U43878" s="11"/>
    </row>
    <row r="43879" spans="20:21" x14ac:dyDescent="0.2">
      <c r="T43879" s="11"/>
      <c r="U43879" s="11"/>
    </row>
    <row r="43880" spans="20:21" x14ac:dyDescent="0.2">
      <c r="T43880" s="11"/>
      <c r="U43880" s="11"/>
    </row>
    <row r="43881" spans="20:21" x14ac:dyDescent="0.2">
      <c r="T43881" s="11"/>
      <c r="U43881" s="11"/>
    </row>
    <row r="43882" spans="20:21" x14ac:dyDescent="0.2">
      <c r="T43882" s="11"/>
      <c r="U43882" s="11"/>
    </row>
    <row r="43883" spans="20:21" x14ac:dyDescent="0.2">
      <c r="T43883" s="11"/>
      <c r="U43883" s="11"/>
    </row>
    <row r="43884" spans="20:21" x14ac:dyDescent="0.2">
      <c r="T43884" s="11"/>
      <c r="U43884" s="11"/>
    </row>
    <row r="43885" spans="20:21" x14ac:dyDescent="0.2">
      <c r="T43885" s="11"/>
      <c r="U43885" s="11"/>
    </row>
    <row r="43886" spans="20:21" x14ac:dyDescent="0.2">
      <c r="T43886" s="11"/>
      <c r="U43886" s="11"/>
    </row>
    <row r="43887" spans="20:21" x14ac:dyDescent="0.2">
      <c r="T43887" s="11"/>
      <c r="U43887" s="11"/>
    </row>
    <row r="43888" spans="20:21" x14ac:dyDescent="0.2">
      <c r="T43888" s="11"/>
      <c r="U43888" s="11"/>
    </row>
    <row r="43889" spans="20:21" x14ac:dyDescent="0.2">
      <c r="T43889" s="11"/>
      <c r="U43889" s="11"/>
    </row>
    <row r="43890" spans="20:21" x14ac:dyDescent="0.2">
      <c r="T43890" s="11"/>
      <c r="U43890" s="11"/>
    </row>
    <row r="43891" spans="20:21" x14ac:dyDescent="0.2">
      <c r="T43891" s="11"/>
      <c r="U43891" s="11"/>
    </row>
    <row r="43892" spans="20:21" x14ac:dyDescent="0.2">
      <c r="T43892" s="11"/>
      <c r="U43892" s="11"/>
    </row>
    <row r="43893" spans="20:21" x14ac:dyDescent="0.2">
      <c r="T43893" s="11"/>
      <c r="U43893" s="11"/>
    </row>
    <row r="43894" spans="20:21" x14ac:dyDescent="0.2">
      <c r="T43894" s="11"/>
      <c r="U43894" s="11"/>
    </row>
    <row r="43895" spans="20:21" x14ac:dyDescent="0.2">
      <c r="T43895" s="11"/>
      <c r="U43895" s="11"/>
    </row>
    <row r="43896" spans="20:21" x14ac:dyDescent="0.2">
      <c r="T43896" s="11"/>
      <c r="U43896" s="11"/>
    </row>
    <row r="43897" spans="20:21" x14ac:dyDescent="0.2">
      <c r="T43897" s="11"/>
      <c r="U43897" s="11"/>
    </row>
    <row r="43898" spans="20:21" x14ac:dyDescent="0.2">
      <c r="T43898" s="11"/>
      <c r="U43898" s="11"/>
    </row>
    <row r="43899" spans="20:21" x14ac:dyDescent="0.2">
      <c r="T43899" s="11"/>
      <c r="U43899" s="11"/>
    </row>
    <row r="43900" spans="20:21" x14ac:dyDescent="0.2">
      <c r="T43900" s="11"/>
      <c r="U43900" s="11"/>
    </row>
    <row r="43901" spans="20:21" x14ac:dyDescent="0.2">
      <c r="T43901" s="11"/>
      <c r="U43901" s="11"/>
    </row>
    <row r="43902" spans="20:21" x14ac:dyDescent="0.2">
      <c r="T43902" s="11"/>
      <c r="U43902" s="11"/>
    </row>
    <row r="43903" spans="20:21" x14ac:dyDescent="0.2">
      <c r="T43903" s="11"/>
      <c r="U43903" s="11"/>
    </row>
    <row r="43904" spans="20:21" x14ac:dyDescent="0.2">
      <c r="T43904" s="11"/>
      <c r="U43904" s="11"/>
    </row>
    <row r="43905" spans="20:21" x14ac:dyDescent="0.2">
      <c r="T43905" s="11"/>
      <c r="U43905" s="11"/>
    </row>
    <row r="43906" spans="20:21" x14ac:dyDescent="0.2">
      <c r="T43906" s="11"/>
      <c r="U43906" s="11"/>
    </row>
    <row r="43907" spans="20:21" x14ac:dyDescent="0.2">
      <c r="T43907" s="11"/>
      <c r="U43907" s="11"/>
    </row>
    <row r="43908" spans="20:21" x14ac:dyDescent="0.2">
      <c r="T43908" s="11"/>
      <c r="U43908" s="11"/>
    </row>
    <row r="43909" spans="20:21" x14ac:dyDescent="0.2">
      <c r="T43909" s="11"/>
      <c r="U43909" s="11"/>
    </row>
    <row r="43910" spans="20:21" x14ac:dyDescent="0.2">
      <c r="T43910" s="11"/>
      <c r="U43910" s="11"/>
    </row>
    <row r="43911" spans="20:21" x14ac:dyDescent="0.2">
      <c r="T43911" s="11"/>
      <c r="U43911" s="11"/>
    </row>
    <row r="43912" spans="20:21" x14ac:dyDescent="0.2">
      <c r="T43912" s="11"/>
      <c r="U43912" s="11"/>
    </row>
    <row r="43913" spans="20:21" x14ac:dyDescent="0.2">
      <c r="T43913" s="11"/>
      <c r="U43913" s="11"/>
    </row>
    <row r="43914" spans="20:21" x14ac:dyDescent="0.2">
      <c r="T43914" s="11"/>
      <c r="U43914" s="11"/>
    </row>
    <row r="43915" spans="20:21" x14ac:dyDescent="0.2">
      <c r="T43915" s="11"/>
      <c r="U43915" s="11"/>
    </row>
    <row r="43916" spans="20:21" x14ac:dyDescent="0.2">
      <c r="T43916" s="11"/>
      <c r="U43916" s="11"/>
    </row>
    <row r="43917" spans="20:21" x14ac:dyDescent="0.2">
      <c r="T43917" s="11"/>
      <c r="U43917" s="11"/>
    </row>
    <row r="43918" spans="20:21" x14ac:dyDescent="0.2">
      <c r="T43918" s="11"/>
      <c r="U43918" s="11"/>
    </row>
    <row r="43919" spans="20:21" x14ac:dyDescent="0.2">
      <c r="T43919" s="11"/>
      <c r="U43919" s="11"/>
    </row>
    <row r="43920" spans="20:21" x14ac:dyDescent="0.2">
      <c r="T43920" s="11"/>
      <c r="U43920" s="11"/>
    </row>
    <row r="43921" spans="20:21" x14ac:dyDescent="0.2">
      <c r="T43921" s="11"/>
      <c r="U43921" s="11"/>
    </row>
    <row r="43922" spans="20:21" x14ac:dyDescent="0.2">
      <c r="T43922" s="11"/>
      <c r="U43922" s="11"/>
    </row>
    <row r="43923" spans="20:21" x14ac:dyDescent="0.2">
      <c r="T43923" s="11"/>
      <c r="U43923" s="11"/>
    </row>
    <row r="43924" spans="20:21" x14ac:dyDescent="0.2">
      <c r="T43924" s="11"/>
      <c r="U43924" s="11"/>
    </row>
    <row r="43925" spans="20:21" x14ac:dyDescent="0.2">
      <c r="T43925" s="11"/>
      <c r="U43925" s="11"/>
    </row>
    <row r="43926" spans="20:21" x14ac:dyDescent="0.2">
      <c r="T43926" s="11"/>
      <c r="U43926" s="11"/>
    </row>
    <row r="43927" spans="20:21" x14ac:dyDescent="0.2">
      <c r="T43927" s="11"/>
      <c r="U43927" s="11"/>
    </row>
    <row r="43928" spans="20:21" x14ac:dyDescent="0.2">
      <c r="T43928" s="11"/>
      <c r="U43928" s="11"/>
    </row>
    <row r="43929" spans="20:21" x14ac:dyDescent="0.2">
      <c r="T43929" s="11"/>
      <c r="U43929" s="11"/>
    </row>
    <row r="43930" spans="20:21" x14ac:dyDescent="0.2">
      <c r="T43930" s="11"/>
      <c r="U43930" s="11"/>
    </row>
    <row r="43931" spans="20:21" x14ac:dyDescent="0.2">
      <c r="T43931" s="11"/>
      <c r="U43931" s="11"/>
    </row>
    <row r="43932" spans="20:21" x14ac:dyDescent="0.2">
      <c r="T43932" s="11"/>
      <c r="U43932" s="11"/>
    </row>
    <row r="43933" spans="20:21" x14ac:dyDescent="0.2">
      <c r="T43933" s="11"/>
      <c r="U43933" s="11"/>
    </row>
    <row r="43934" spans="20:21" x14ac:dyDescent="0.2">
      <c r="T43934" s="11"/>
      <c r="U43934" s="11"/>
    </row>
    <row r="43935" spans="20:21" x14ac:dyDescent="0.2">
      <c r="T43935" s="11"/>
      <c r="U43935" s="11"/>
    </row>
    <row r="43936" spans="20:21" x14ac:dyDescent="0.2">
      <c r="T43936" s="11"/>
      <c r="U43936" s="11"/>
    </row>
    <row r="43937" spans="20:21" x14ac:dyDescent="0.2">
      <c r="T43937" s="11"/>
      <c r="U43937" s="11"/>
    </row>
    <row r="43938" spans="20:21" x14ac:dyDescent="0.2">
      <c r="T43938" s="11"/>
      <c r="U43938" s="11"/>
    </row>
    <row r="43939" spans="20:21" x14ac:dyDescent="0.2">
      <c r="T43939" s="11"/>
      <c r="U43939" s="11"/>
    </row>
    <row r="43940" spans="20:21" x14ac:dyDescent="0.2">
      <c r="T43940" s="11"/>
      <c r="U43940" s="11"/>
    </row>
    <row r="43941" spans="20:21" x14ac:dyDescent="0.2">
      <c r="T43941" s="11"/>
      <c r="U43941" s="11"/>
    </row>
    <row r="43942" spans="20:21" x14ac:dyDescent="0.2">
      <c r="T43942" s="11"/>
      <c r="U43942" s="11"/>
    </row>
    <row r="43943" spans="20:21" x14ac:dyDescent="0.2">
      <c r="T43943" s="11"/>
      <c r="U43943" s="11"/>
    </row>
    <row r="43944" spans="20:21" x14ac:dyDescent="0.2">
      <c r="T43944" s="11"/>
      <c r="U43944" s="11"/>
    </row>
    <row r="43945" spans="20:21" x14ac:dyDescent="0.2">
      <c r="T43945" s="11"/>
      <c r="U43945" s="11"/>
    </row>
    <row r="43946" spans="20:21" x14ac:dyDescent="0.2">
      <c r="T43946" s="11"/>
      <c r="U43946" s="11"/>
    </row>
    <row r="43947" spans="20:21" x14ac:dyDescent="0.2">
      <c r="T43947" s="11"/>
      <c r="U43947" s="11"/>
    </row>
    <row r="43948" spans="20:21" x14ac:dyDescent="0.2">
      <c r="T43948" s="11"/>
      <c r="U43948" s="11"/>
    </row>
    <row r="43949" spans="20:21" x14ac:dyDescent="0.2">
      <c r="T43949" s="11"/>
      <c r="U43949" s="11"/>
    </row>
    <row r="43950" spans="20:21" x14ac:dyDescent="0.2">
      <c r="T43950" s="11"/>
      <c r="U43950" s="11"/>
    </row>
    <row r="43951" spans="20:21" x14ac:dyDescent="0.2">
      <c r="T43951" s="11"/>
      <c r="U43951" s="11"/>
    </row>
    <row r="43952" spans="20:21" x14ac:dyDescent="0.2">
      <c r="T43952" s="11"/>
      <c r="U43952" s="11"/>
    </row>
    <row r="43953" spans="20:21" x14ac:dyDescent="0.2">
      <c r="T43953" s="11"/>
      <c r="U43953" s="11"/>
    </row>
    <row r="43954" spans="20:21" x14ac:dyDescent="0.2">
      <c r="T43954" s="11"/>
      <c r="U43954" s="11"/>
    </row>
    <row r="43955" spans="20:21" x14ac:dyDescent="0.2">
      <c r="T43955" s="11"/>
      <c r="U43955" s="11"/>
    </row>
    <row r="43956" spans="20:21" x14ac:dyDescent="0.2">
      <c r="T43956" s="11"/>
      <c r="U43956" s="11"/>
    </row>
    <row r="43957" spans="20:21" x14ac:dyDescent="0.2">
      <c r="T43957" s="11"/>
      <c r="U43957" s="11"/>
    </row>
    <row r="43958" spans="20:21" x14ac:dyDescent="0.2">
      <c r="T43958" s="11"/>
      <c r="U43958" s="11"/>
    </row>
    <row r="43959" spans="20:21" x14ac:dyDescent="0.2">
      <c r="T43959" s="11"/>
      <c r="U43959" s="11"/>
    </row>
    <row r="43960" spans="20:21" x14ac:dyDescent="0.2">
      <c r="T43960" s="11"/>
      <c r="U43960" s="11"/>
    </row>
    <row r="43961" spans="20:21" x14ac:dyDescent="0.2">
      <c r="T43961" s="11"/>
      <c r="U43961" s="11"/>
    </row>
    <row r="43962" spans="20:21" x14ac:dyDescent="0.2">
      <c r="T43962" s="11"/>
      <c r="U43962" s="11"/>
    </row>
    <row r="43963" spans="20:21" x14ac:dyDescent="0.2">
      <c r="T43963" s="11"/>
      <c r="U43963" s="11"/>
    </row>
    <row r="43964" spans="20:21" x14ac:dyDescent="0.2">
      <c r="T43964" s="11"/>
      <c r="U43964" s="11"/>
    </row>
    <row r="43965" spans="20:21" x14ac:dyDescent="0.2">
      <c r="T43965" s="11"/>
      <c r="U43965" s="11"/>
    </row>
    <row r="43966" spans="20:21" x14ac:dyDescent="0.2">
      <c r="T43966" s="11"/>
      <c r="U43966" s="11"/>
    </row>
    <row r="43967" spans="20:21" x14ac:dyDescent="0.2">
      <c r="T43967" s="11"/>
      <c r="U43967" s="11"/>
    </row>
    <row r="43968" spans="20:21" x14ac:dyDescent="0.2">
      <c r="T43968" s="11"/>
      <c r="U43968" s="11"/>
    </row>
    <row r="43969" spans="20:21" x14ac:dyDescent="0.2">
      <c r="T43969" s="11"/>
      <c r="U43969" s="11"/>
    </row>
    <row r="43970" spans="20:21" x14ac:dyDescent="0.2">
      <c r="T43970" s="11"/>
      <c r="U43970" s="11"/>
    </row>
    <row r="43971" spans="20:21" x14ac:dyDescent="0.2">
      <c r="T43971" s="11"/>
      <c r="U43971" s="11"/>
    </row>
    <row r="43972" spans="20:21" x14ac:dyDescent="0.2">
      <c r="T43972" s="11"/>
      <c r="U43972" s="11"/>
    </row>
    <row r="43973" spans="20:21" x14ac:dyDescent="0.2">
      <c r="T43973" s="11"/>
      <c r="U43973" s="11"/>
    </row>
    <row r="43974" spans="20:21" x14ac:dyDescent="0.2">
      <c r="T43974" s="11"/>
      <c r="U43974" s="11"/>
    </row>
    <row r="43975" spans="20:21" x14ac:dyDescent="0.2">
      <c r="T43975" s="11"/>
      <c r="U43975" s="11"/>
    </row>
    <row r="43976" spans="20:21" x14ac:dyDescent="0.2">
      <c r="T43976" s="11"/>
      <c r="U43976" s="11"/>
    </row>
    <row r="43977" spans="20:21" x14ac:dyDescent="0.2">
      <c r="T43977" s="11"/>
      <c r="U43977" s="11"/>
    </row>
    <row r="43978" spans="20:21" x14ac:dyDescent="0.2">
      <c r="T43978" s="11"/>
      <c r="U43978" s="11"/>
    </row>
    <row r="43979" spans="20:21" x14ac:dyDescent="0.2">
      <c r="T43979" s="11"/>
      <c r="U43979" s="11"/>
    </row>
    <row r="43980" spans="20:21" x14ac:dyDescent="0.2">
      <c r="T43980" s="11"/>
      <c r="U43980" s="11"/>
    </row>
    <row r="43981" spans="20:21" x14ac:dyDescent="0.2">
      <c r="T43981" s="11"/>
      <c r="U43981" s="11"/>
    </row>
    <row r="43982" spans="20:21" x14ac:dyDescent="0.2">
      <c r="T43982" s="11"/>
      <c r="U43982" s="11"/>
    </row>
    <row r="43983" spans="20:21" x14ac:dyDescent="0.2">
      <c r="T43983" s="11"/>
      <c r="U43983" s="11"/>
    </row>
    <row r="43984" spans="20:21" x14ac:dyDescent="0.2">
      <c r="T43984" s="11"/>
      <c r="U43984" s="11"/>
    </row>
    <row r="43985" spans="20:21" x14ac:dyDescent="0.2">
      <c r="T43985" s="11"/>
      <c r="U43985" s="11"/>
    </row>
    <row r="43986" spans="20:21" x14ac:dyDescent="0.2">
      <c r="T43986" s="11"/>
      <c r="U43986" s="11"/>
    </row>
    <row r="43987" spans="20:21" x14ac:dyDescent="0.2">
      <c r="T43987" s="11"/>
      <c r="U43987" s="11"/>
    </row>
    <row r="43988" spans="20:21" x14ac:dyDescent="0.2">
      <c r="T43988" s="11"/>
      <c r="U43988" s="11"/>
    </row>
    <row r="43989" spans="20:21" x14ac:dyDescent="0.2">
      <c r="T43989" s="11"/>
      <c r="U43989" s="11"/>
    </row>
    <row r="43990" spans="20:21" x14ac:dyDescent="0.2">
      <c r="T43990" s="11"/>
      <c r="U43990" s="11"/>
    </row>
    <row r="43991" spans="20:21" x14ac:dyDescent="0.2">
      <c r="T43991" s="11"/>
      <c r="U43991" s="11"/>
    </row>
    <row r="43992" spans="20:21" x14ac:dyDescent="0.2">
      <c r="T43992" s="11"/>
      <c r="U43992" s="11"/>
    </row>
    <row r="43993" spans="20:21" x14ac:dyDescent="0.2">
      <c r="T43993" s="11"/>
      <c r="U43993" s="11"/>
    </row>
    <row r="43994" spans="20:21" x14ac:dyDescent="0.2">
      <c r="T43994" s="11"/>
      <c r="U43994" s="11"/>
    </row>
    <row r="43995" spans="20:21" x14ac:dyDescent="0.2">
      <c r="T43995" s="11"/>
      <c r="U43995" s="11"/>
    </row>
    <row r="43996" spans="20:21" x14ac:dyDescent="0.2">
      <c r="T43996" s="11"/>
      <c r="U43996" s="11"/>
    </row>
    <row r="43997" spans="20:21" x14ac:dyDescent="0.2">
      <c r="T43997" s="11"/>
      <c r="U43997" s="11"/>
    </row>
    <row r="43998" spans="20:21" x14ac:dyDescent="0.2">
      <c r="T43998" s="11"/>
      <c r="U43998" s="11"/>
    </row>
    <row r="43999" spans="20:21" x14ac:dyDescent="0.2">
      <c r="T43999" s="11"/>
      <c r="U43999" s="11"/>
    </row>
    <row r="44000" spans="20:21" x14ac:dyDescent="0.2">
      <c r="T44000" s="11"/>
      <c r="U44000" s="11"/>
    </row>
    <row r="44001" spans="20:21" x14ac:dyDescent="0.2">
      <c r="T44001" s="11"/>
      <c r="U44001" s="11"/>
    </row>
    <row r="44002" spans="20:21" x14ac:dyDescent="0.2">
      <c r="T44002" s="11"/>
      <c r="U44002" s="11"/>
    </row>
    <row r="44003" spans="20:21" x14ac:dyDescent="0.2">
      <c r="T44003" s="11"/>
      <c r="U44003" s="11"/>
    </row>
    <row r="44004" spans="20:21" x14ac:dyDescent="0.2">
      <c r="T44004" s="11"/>
      <c r="U44004" s="11"/>
    </row>
    <row r="44005" spans="20:21" x14ac:dyDescent="0.2">
      <c r="T44005" s="11"/>
      <c r="U44005" s="11"/>
    </row>
    <row r="44006" spans="20:21" x14ac:dyDescent="0.2">
      <c r="T44006" s="11"/>
      <c r="U44006" s="11"/>
    </row>
    <row r="44007" spans="20:21" x14ac:dyDescent="0.2">
      <c r="T44007" s="11"/>
      <c r="U44007" s="11"/>
    </row>
    <row r="44008" spans="20:21" x14ac:dyDescent="0.2">
      <c r="T44008" s="11"/>
      <c r="U44008" s="11"/>
    </row>
    <row r="44009" spans="20:21" x14ac:dyDescent="0.2">
      <c r="T44009" s="11"/>
      <c r="U44009" s="11"/>
    </row>
    <row r="44010" spans="20:21" x14ac:dyDescent="0.2">
      <c r="T44010" s="11"/>
      <c r="U44010" s="11"/>
    </row>
    <row r="44011" spans="20:21" x14ac:dyDescent="0.2">
      <c r="T44011" s="11"/>
      <c r="U44011" s="11"/>
    </row>
    <row r="44012" spans="20:21" x14ac:dyDescent="0.2">
      <c r="T44012" s="11"/>
      <c r="U44012" s="11"/>
    </row>
    <row r="44013" spans="20:21" x14ac:dyDescent="0.2">
      <c r="T44013" s="11"/>
      <c r="U44013" s="11"/>
    </row>
    <row r="44014" spans="20:21" x14ac:dyDescent="0.2">
      <c r="T44014" s="11"/>
      <c r="U44014" s="11"/>
    </row>
    <row r="44015" spans="20:21" x14ac:dyDescent="0.2">
      <c r="T44015" s="11"/>
      <c r="U44015" s="11"/>
    </row>
    <row r="44016" spans="20:21" x14ac:dyDescent="0.2">
      <c r="T44016" s="11"/>
      <c r="U44016" s="11"/>
    </row>
    <row r="44017" spans="20:21" x14ac:dyDescent="0.2">
      <c r="T44017" s="11"/>
      <c r="U44017" s="11"/>
    </row>
    <row r="44018" spans="20:21" x14ac:dyDescent="0.2">
      <c r="T44018" s="11"/>
      <c r="U44018" s="11"/>
    </row>
    <row r="44019" spans="20:21" x14ac:dyDescent="0.2">
      <c r="T44019" s="11"/>
      <c r="U44019" s="11"/>
    </row>
    <row r="44020" spans="20:21" x14ac:dyDescent="0.2">
      <c r="T44020" s="11"/>
      <c r="U44020" s="11"/>
    </row>
    <row r="44021" spans="20:21" x14ac:dyDescent="0.2">
      <c r="T44021" s="11"/>
      <c r="U44021" s="11"/>
    </row>
    <row r="44022" spans="20:21" x14ac:dyDescent="0.2">
      <c r="T44022" s="11"/>
      <c r="U44022" s="11"/>
    </row>
    <row r="44023" spans="20:21" x14ac:dyDescent="0.2">
      <c r="T44023" s="11"/>
      <c r="U44023" s="11"/>
    </row>
    <row r="44024" spans="20:21" x14ac:dyDescent="0.2">
      <c r="T44024" s="11"/>
      <c r="U44024" s="11"/>
    </row>
    <row r="44025" spans="20:21" x14ac:dyDescent="0.2">
      <c r="T44025" s="11"/>
      <c r="U44025" s="11"/>
    </row>
    <row r="44026" spans="20:21" x14ac:dyDescent="0.2">
      <c r="T44026" s="11"/>
      <c r="U44026" s="11"/>
    </row>
    <row r="44027" spans="20:21" x14ac:dyDescent="0.2">
      <c r="T44027" s="11"/>
      <c r="U44027" s="11"/>
    </row>
    <row r="44028" spans="20:21" x14ac:dyDescent="0.2">
      <c r="T44028" s="11"/>
      <c r="U44028" s="11"/>
    </row>
    <row r="44029" spans="20:21" x14ac:dyDescent="0.2">
      <c r="T44029" s="11"/>
      <c r="U44029" s="11"/>
    </row>
    <row r="44030" spans="20:21" x14ac:dyDescent="0.2">
      <c r="T44030" s="11"/>
      <c r="U44030" s="11"/>
    </row>
    <row r="44031" spans="20:21" x14ac:dyDescent="0.2">
      <c r="T44031" s="11"/>
      <c r="U44031" s="11"/>
    </row>
    <row r="44032" spans="20:21" x14ac:dyDescent="0.2">
      <c r="T44032" s="11"/>
      <c r="U44032" s="11"/>
    </row>
    <row r="44033" spans="20:21" x14ac:dyDescent="0.2">
      <c r="T44033" s="11"/>
      <c r="U44033" s="11"/>
    </row>
    <row r="44034" spans="20:21" x14ac:dyDescent="0.2">
      <c r="T44034" s="11"/>
      <c r="U44034" s="11"/>
    </row>
    <row r="44035" spans="20:21" x14ac:dyDescent="0.2">
      <c r="T44035" s="11"/>
      <c r="U44035" s="11"/>
    </row>
    <row r="44036" spans="20:21" x14ac:dyDescent="0.2">
      <c r="T44036" s="11"/>
      <c r="U44036" s="11"/>
    </row>
    <row r="44037" spans="20:21" x14ac:dyDescent="0.2">
      <c r="T44037" s="11"/>
      <c r="U44037" s="11"/>
    </row>
    <row r="44038" spans="20:21" x14ac:dyDescent="0.2">
      <c r="T44038" s="11"/>
      <c r="U44038" s="11"/>
    </row>
    <row r="44039" spans="20:21" x14ac:dyDescent="0.2">
      <c r="T44039" s="11"/>
      <c r="U44039" s="11"/>
    </row>
    <row r="44040" spans="20:21" x14ac:dyDescent="0.2">
      <c r="T44040" s="11"/>
      <c r="U44040" s="11"/>
    </row>
    <row r="44041" spans="20:21" x14ac:dyDescent="0.2">
      <c r="T44041" s="11"/>
      <c r="U44041" s="11"/>
    </row>
    <row r="44042" spans="20:21" x14ac:dyDescent="0.2">
      <c r="T44042" s="11"/>
      <c r="U44042" s="11"/>
    </row>
    <row r="44043" spans="20:21" x14ac:dyDescent="0.2">
      <c r="T44043" s="11"/>
      <c r="U44043" s="11"/>
    </row>
    <row r="44044" spans="20:21" x14ac:dyDescent="0.2">
      <c r="T44044" s="11"/>
      <c r="U44044" s="11"/>
    </row>
    <row r="44045" spans="20:21" x14ac:dyDescent="0.2">
      <c r="T44045" s="11"/>
      <c r="U44045" s="11"/>
    </row>
    <row r="44046" spans="20:21" x14ac:dyDescent="0.2">
      <c r="T44046" s="11"/>
      <c r="U44046" s="11"/>
    </row>
    <row r="44047" spans="20:21" x14ac:dyDescent="0.2">
      <c r="T44047" s="11"/>
      <c r="U44047" s="11"/>
    </row>
    <row r="44048" spans="20:21" x14ac:dyDescent="0.2">
      <c r="T44048" s="11"/>
      <c r="U44048" s="11"/>
    </row>
    <row r="44049" spans="20:21" x14ac:dyDescent="0.2">
      <c r="T44049" s="11"/>
      <c r="U44049" s="11"/>
    </row>
    <row r="44050" spans="20:21" x14ac:dyDescent="0.2">
      <c r="T44050" s="11"/>
      <c r="U44050" s="11"/>
    </row>
    <row r="44051" spans="20:21" x14ac:dyDescent="0.2">
      <c r="T44051" s="11"/>
      <c r="U44051" s="11"/>
    </row>
    <row r="44052" spans="20:21" x14ac:dyDescent="0.2">
      <c r="T44052" s="11"/>
      <c r="U44052" s="11"/>
    </row>
    <row r="44053" spans="20:21" x14ac:dyDescent="0.2">
      <c r="T44053" s="11"/>
      <c r="U44053" s="11"/>
    </row>
    <row r="44054" spans="20:21" x14ac:dyDescent="0.2">
      <c r="T44054" s="11"/>
      <c r="U44054" s="11"/>
    </row>
    <row r="44055" spans="20:21" x14ac:dyDescent="0.2">
      <c r="T44055" s="11"/>
      <c r="U44055" s="11"/>
    </row>
    <row r="44056" spans="20:21" x14ac:dyDescent="0.2">
      <c r="T44056" s="11"/>
      <c r="U44056" s="11"/>
    </row>
    <row r="44057" spans="20:21" x14ac:dyDescent="0.2">
      <c r="T44057" s="11"/>
      <c r="U44057" s="11"/>
    </row>
    <row r="44058" spans="20:21" x14ac:dyDescent="0.2">
      <c r="T44058" s="11"/>
      <c r="U44058" s="11"/>
    </row>
    <row r="44059" spans="20:21" x14ac:dyDescent="0.2">
      <c r="T44059" s="11"/>
      <c r="U44059" s="11"/>
    </row>
    <row r="44060" spans="20:21" x14ac:dyDescent="0.2">
      <c r="T44060" s="11"/>
      <c r="U44060" s="11"/>
    </row>
    <row r="44061" spans="20:21" x14ac:dyDescent="0.2">
      <c r="T44061" s="11"/>
      <c r="U44061" s="11"/>
    </row>
    <row r="44062" spans="20:21" x14ac:dyDescent="0.2">
      <c r="T44062" s="11"/>
      <c r="U44062" s="11"/>
    </row>
    <row r="44063" spans="20:21" x14ac:dyDescent="0.2">
      <c r="T44063" s="11"/>
      <c r="U44063" s="11"/>
    </row>
    <row r="44064" spans="20:21" x14ac:dyDescent="0.2">
      <c r="T44064" s="11"/>
      <c r="U44064" s="11"/>
    </row>
    <row r="44065" spans="20:21" x14ac:dyDescent="0.2">
      <c r="T44065" s="11"/>
      <c r="U44065" s="11"/>
    </row>
    <row r="44066" spans="20:21" x14ac:dyDescent="0.2">
      <c r="T44066" s="11"/>
      <c r="U44066" s="11"/>
    </row>
    <row r="44067" spans="20:21" x14ac:dyDescent="0.2">
      <c r="T44067" s="11"/>
      <c r="U44067" s="11"/>
    </row>
    <row r="44068" spans="20:21" x14ac:dyDescent="0.2">
      <c r="T44068" s="11"/>
      <c r="U44068" s="11"/>
    </row>
    <row r="44069" spans="20:21" x14ac:dyDescent="0.2">
      <c r="T44069" s="11"/>
      <c r="U44069" s="11"/>
    </row>
    <row r="44070" spans="20:21" x14ac:dyDescent="0.2">
      <c r="T44070" s="11"/>
      <c r="U44070" s="11"/>
    </row>
    <row r="44071" spans="20:21" x14ac:dyDescent="0.2">
      <c r="T44071" s="11"/>
      <c r="U44071" s="11"/>
    </row>
    <row r="44072" spans="20:21" x14ac:dyDescent="0.2">
      <c r="T44072" s="11"/>
      <c r="U44072" s="11"/>
    </row>
    <row r="44073" spans="20:21" x14ac:dyDescent="0.2">
      <c r="T44073" s="11"/>
      <c r="U44073" s="11"/>
    </row>
    <row r="44074" spans="20:21" x14ac:dyDescent="0.2">
      <c r="T44074" s="11"/>
      <c r="U44074" s="11"/>
    </row>
    <row r="44075" spans="20:21" x14ac:dyDescent="0.2">
      <c r="T44075" s="11"/>
      <c r="U44075" s="11"/>
    </row>
    <row r="44076" spans="20:21" x14ac:dyDescent="0.2">
      <c r="T44076" s="11"/>
      <c r="U44076" s="11"/>
    </row>
    <row r="44077" spans="20:21" x14ac:dyDescent="0.2">
      <c r="T44077" s="11"/>
      <c r="U44077" s="11"/>
    </row>
    <row r="44078" spans="20:21" x14ac:dyDescent="0.2">
      <c r="T44078" s="11"/>
      <c r="U44078" s="11"/>
    </row>
    <row r="44079" spans="20:21" x14ac:dyDescent="0.2">
      <c r="T44079" s="11"/>
      <c r="U44079" s="11"/>
    </row>
    <row r="44080" spans="20:21" x14ac:dyDescent="0.2">
      <c r="T44080" s="11"/>
      <c r="U44080" s="11"/>
    </row>
    <row r="44081" spans="20:21" x14ac:dyDescent="0.2">
      <c r="T44081" s="11"/>
      <c r="U44081" s="11"/>
    </row>
    <row r="44082" spans="20:21" x14ac:dyDescent="0.2">
      <c r="T44082" s="11"/>
      <c r="U44082" s="11"/>
    </row>
    <row r="44083" spans="20:21" x14ac:dyDescent="0.2">
      <c r="T44083" s="11"/>
      <c r="U44083" s="11"/>
    </row>
    <row r="44084" spans="20:21" x14ac:dyDescent="0.2">
      <c r="T44084" s="11"/>
      <c r="U44084" s="11"/>
    </row>
    <row r="44085" spans="20:21" x14ac:dyDescent="0.2">
      <c r="T44085" s="11"/>
      <c r="U44085" s="11"/>
    </row>
    <row r="44086" spans="20:21" x14ac:dyDescent="0.2">
      <c r="T44086" s="11"/>
      <c r="U44086" s="11"/>
    </row>
    <row r="44087" spans="20:21" x14ac:dyDescent="0.2">
      <c r="T44087" s="11"/>
      <c r="U44087" s="11"/>
    </row>
    <row r="44088" spans="20:21" x14ac:dyDescent="0.2">
      <c r="T44088" s="11"/>
      <c r="U44088" s="11"/>
    </row>
    <row r="44089" spans="20:21" x14ac:dyDescent="0.2">
      <c r="T44089" s="11"/>
      <c r="U44089" s="11"/>
    </row>
    <row r="44090" spans="20:21" x14ac:dyDescent="0.2">
      <c r="T44090" s="11"/>
      <c r="U44090" s="11"/>
    </row>
    <row r="44091" spans="20:21" x14ac:dyDescent="0.2">
      <c r="T44091" s="11"/>
      <c r="U44091" s="11"/>
    </row>
    <row r="44092" spans="20:21" x14ac:dyDescent="0.2">
      <c r="T44092" s="11"/>
      <c r="U44092" s="11"/>
    </row>
    <row r="44093" spans="20:21" x14ac:dyDescent="0.2">
      <c r="T44093" s="11"/>
      <c r="U44093" s="11"/>
    </row>
    <row r="44094" spans="20:21" x14ac:dyDescent="0.2">
      <c r="T44094" s="11"/>
      <c r="U44094" s="11"/>
    </row>
    <row r="44095" spans="20:21" x14ac:dyDescent="0.2">
      <c r="T44095" s="11"/>
      <c r="U44095" s="11"/>
    </row>
    <row r="44096" spans="20:21" x14ac:dyDescent="0.2">
      <c r="T44096" s="11"/>
      <c r="U44096" s="11"/>
    </row>
    <row r="44097" spans="20:21" x14ac:dyDescent="0.2">
      <c r="T44097" s="11"/>
      <c r="U44097" s="11"/>
    </row>
    <row r="44098" spans="20:21" x14ac:dyDescent="0.2">
      <c r="T44098" s="11"/>
      <c r="U44098" s="11"/>
    </row>
    <row r="44099" spans="20:21" x14ac:dyDescent="0.2">
      <c r="T44099" s="11"/>
      <c r="U44099" s="11"/>
    </row>
    <row r="44100" spans="20:21" x14ac:dyDescent="0.2">
      <c r="T44100" s="11"/>
      <c r="U44100" s="11"/>
    </row>
    <row r="44101" spans="20:21" x14ac:dyDescent="0.2">
      <c r="T44101" s="11"/>
      <c r="U44101" s="11"/>
    </row>
    <row r="44102" spans="20:21" x14ac:dyDescent="0.2">
      <c r="T44102" s="11"/>
      <c r="U44102" s="11"/>
    </row>
    <row r="44103" spans="20:21" x14ac:dyDescent="0.2">
      <c r="T44103" s="11"/>
      <c r="U44103" s="11"/>
    </row>
    <row r="44104" spans="20:21" x14ac:dyDescent="0.2">
      <c r="T44104" s="11"/>
      <c r="U44104" s="11"/>
    </row>
    <row r="44105" spans="20:21" x14ac:dyDescent="0.2">
      <c r="T44105" s="11"/>
      <c r="U44105" s="11"/>
    </row>
    <row r="44106" spans="20:21" x14ac:dyDescent="0.2">
      <c r="T44106" s="11"/>
      <c r="U44106" s="11"/>
    </row>
    <row r="44107" spans="20:21" x14ac:dyDescent="0.2">
      <c r="T44107" s="11"/>
      <c r="U44107" s="11"/>
    </row>
    <row r="44108" spans="20:21" x14ac:dyDescent="0.2">
      <c r="T44108" s="11"/>
      <c r="U44108" s="11"/>
    </row>
    <row r="44109" spans="20:21" x14ac:dyDescent="0.2">
      <c r="T44109" s="11"/>
      <c r="U44109" s="11"/>
    </row>
    <row r="44110" spans="20:21" x14ac:dyDescent="0.2">
      <c r="T44110" s="11"/>
      <c r="U44110" s="11"/>
    </row>
    <row r="44111" spans="20:21" x14ac:dyDescent="0.2">
      <c r="T44111" s="11"/>
      <c r="U44111" s="11"/>
    </row>
    <row r="44112" spans="20:21" x14ac:dyDescent="0.2">
      <c r="T44112" s="11"/>
      <c r="U44112" s="11"/>
    </row>
    <row r="44113" spans="20:21" x14ac:dyDescent="0.2">
      <c r="T44113" s="11"/>
      <c r="U44113" s="11"/>
    </row>
    <row r="44114" spans="20:21" x14ac:dyDescent="0.2">
      <c r="T44114" s="11"/>
      <c r="U44114" s="11"/>
    </row>
    <row r="44115" spans="20:21" x14ac:dyDescent="0.2">
      <c r="T44115" s="11"/>
      <c r="U44115" s="11"/>
    </row>
    <row r="44116" spans="20:21" x14ac:dyDescent="0.2">
      <c r="T44116" s="11"/>
      <c r="U44116" s="11"/>
    </row>
    <row r="44117" spans="20:21" x14ac:dyDescent="0.2">
      <c r="T44117" s="11"/>
      <c r="U44117" s="11"/>
    </row>
    <row r="44118" spans="20:21" x14ac:dyDescent="0.2">
      <c r="T44118" s="11"/>
      <c r="U44118" s="11"/>
    </row>
    <row r="44119" spans="20:21" x14ac:dyDescent="0.2">
      <c r="T44119" s="11"/>
      <c r="U44119" s="11"/>
    </row>
    <row r="44120" spans="20:21" x14ac:dyDescent="0.2">
      <c r="T44120" s="11"/>
      <c r="U44120" s="11"/>
    </row>
    <row r="44121" spans="20:21" x14ac:dyDescent="0.2">
      <c r="T44121" s="11"/>
      <c r="U44121" s="11"/>
    </row>
    <row r="44122" spans="20:21" x14ac:dyDescent="0.2">
      <c r="T44122" s="11"/>
      <c r="U44122" s="11"/>
    </row>
    <row r="44123" spans="20:21" x14ac:dyDescent="0.2">
      <c r="T44123" s="11"/>
      <c r="U44123" s="11"/>
    </row>
    <row r="44124" spans="20:21" x14ac:dyDescent="0.2">
      <c r="T44124" s="11"/>
      <c r="U44124" s="11"/>
    </row>
    <row r="44125" spans="20:21" x14ac:dyDescent="0.2">
      <c r="T44125" s="11"/>
      <c r="U44125" s="11"/>
    </row>
    <row r="44126" spans="20:21" x14ac:dyDescent="0.2">
      <c r="T44126" s="11"/>
      <c r="U44126" s="11"/>
    </row>
    <row r="44127" spans="20:21" x14ac:dyDescent="0.2">
      <c r="T44127" s="11"/>
      <c r="U44127" s="11"/>
    </row>
    <row r="44128" spans="20:21" x14ac:dyDescent="0.2">
      <c r="T44128" s="11"/>
      <c r="U44128" s="11"/>
    </row>
    <row r="44129" spans="20:21" x14ac:dyDescent="0.2">
      <c r="T44129" s="11"/>
      <c r="U44129" s="11"/>
    </row>
    <row r="44130" spans="20:21" x14ac:dyDescent="0.2">
      <c r="T44130" s="11"/>
      <c r="U44130" s="11"/>
    </row>
    <row r="44131" spans="20:21" x14ac:dyDescent="0.2">
      <c r="T44131" s="11"/>
      <c r="U44131" s="11"/>
    </row>
    <row r="44132" spans="20:21" x14ac:dyDescent="0.2">
      <c r="T44132" s="11"/>
      <c r="U44132" s="11"/>
    </row>
    <row r="44133" spans="20:21" x14ac:dyDescent="0.2">
      <c r="T44133" s="11"/>
      <c r="U44133" s="11"/>
    </row>
    <row r="44134" spans="20:21" x14ac:dyDescent="0.2">
      <c r="T44134" s="11"/>
      <c r="U44134" s="11"/>
    </row>
    <row r="44135" spans="20:21" x14ac:dyDescent="0.2">
      <c r="T44135" s="11"/>
      <c r="U44135" s="11"/>
    </row>
    <row r="44136" spans="20:21" x14ac:dyDescent="0.2">
      <c r="T44136" s="11"/>
      <c r="U44136" s="11"/>
    </row>
    <row r="44137" spans="20:21" x14ac:dyDescent="0.2">
      <c r="T44137" s="11"/>
      <c r="U44137" s="11"/>
    </row>
    <row r="44138" spans="20:21" x14ac:dyDescent="0.2">
      <c r="T44138" s="11"/>
      <c r="U44138" s="11"/>
    </row>
    <row r="44139" spans="20:21" x14ac:dyDescent="0.2">
      <c r="T44139" s="11"/>
      <c r="U44139" s="11"/>
    </row>
    <row r="44140" spans="20:21" x14ac:dyDescent="0.2">
      <c r="T44140" s="11"/>
      <c r="U44140" s="11"/>
    </row>
    <row r="44141" spans="20:21" x14ac:dyDescent="0.2">
      <c r="T44141" s="11"/>
      <c r="U44141" s="11"/>
    </row>
    <row r="44142" spans="20:21" x14ac:dyDescent="0.2">
      <c r="T44142" s="11"/>
      <c r="U44142" s="11"/>
    </row>
    <row r="44143" spans="20:21" x14ac:dyDescent="0.2">
      <c r="T44143" s="11"/>
      <c r="U44143" s="11"/>
    </row>
    <row r="44144" spans="20:21" x14ac:dyDescent="0.2">
      <c r="T44144" s="11"/>
      <c r="U44144" s="11"/>
    </row>
    <row r="44145" spans="20:21" x14ac:dyDescent="0.2">
      <c r="T44145" s="11"/>
      <c r="U44145" s="11"/>
    </row>
    <row r="44146" spans="20:21" x14ac:dyDescent="0.2">
      <c r="T44146" s="11"/>
      <c r="U44146" s="11"/>
    </row>
    <row r="44147" spans="20:21" x14ac:dyDescent="0.2">
      <c r="T44147" s="11"/>
      <c r="U44147" s="11"/>
    </row>
    <row r="44148" spans="20:21" x14ac:dyDescent="0.2">
      <c r="T44148" s="11"/>
      <c r="U44148" s="11"/>
    </row>
    <row r="44149" spans="20:21" x14ac:dyDescent="0.2">
      <c r="T44149" s="11"/>
      <c r="U44149" s="11"/>
    </row>
    <row r="44150" spans="20:21" x14ac:dyDescent="0.2">
      <c r="T44150" s="11"/>
      <c r="U44150" s="11"/>
    </row>
    <row r="44151" spans="20:21" x14ac:dyDescent="0.2">
      <c r="T44151" s="11"/>
      <c r="U44151" s="11"/>
    </row>
    <row r="44152" spans="20:21" x14ac:dyDescent="0.2">
      <c r="T44152" s="11"/>
      <c r="U44152" s="11"/>
    </row>
    <row r="44153" spans="20:21" x14ac:dyDescent="0.2">
      <c r="T44153" s="11"/>
      <c r="U44153" s="11"/>
    </row>
    <row r="44154" spans="20:21" x14ac:dyDescent="0.2">
      <c r="T44154" s="11"/>
      <c r="U44154" s="11"/>
    </row>
    <row r="44155" spans="20:21" x14ac:dyDescent="0.2">
      <c r="T44155" s="11"/>
      <c r="U44155" s="11"/>
    </row>
    <row r="44156" spans="20:21" x14ac:dyDescent="0.2">
      <c r="T44156" s="11"/>
      <c r="U44156" s="11"/>
    </row>
    <row r="44157" spans="20:21" x14ac:dyDescent="0.2">
      <c r="T44157" s="11"/>
      <c r="U44157" s="11"/>
    </row>
    <row r="44158" spans="20:21" x14ac:dyDescent="0.2">
      <c r="T44158" s="11"/>
      <c r="U44158" s="11"/>
    </row>
    <row r="44159" spans="20:21" x14ac:dyDescent="0.2">
      <c r="T44159" s="11"/>
      <c r="U44159" s="11"/>
    </row>
    <row r="44160" spans="20:21" x14ac:dyDescent="0.2">
      <c r="T44160" s="11"/>
      <c r="U44160" s="11"/>
    </row>
    <row r="44161" spans="20:21" x14ac:dyDescent="0.2">
      <c r="T44161" s="11"/>
      <c r="U44161" s="11"/>
    </row>
    <row r="44162" spans="20:21" x14ac:dyDescent="0.2">
      <c r="T44162" s="11"/>
      <c r="U44162" s="11"/>
    </row>
    <row r="44163" spans="20:21" x14ac:dyDescent="0.2">
      <c r="T44163" s="11"/>
      <c r="U44163" s="11"/>
    </row>
    <row r="44164" spans="20:21" x14ac:dyDescent="0.2">
      <c r="T44164" s="11"/>
      <c r="U44164" s="11"/>
    </row>
    <row r="44165" spans="20:21" x14ac:dyDescent="0.2">
      <c r="T44165" s="11"/>
      <c r="U44165" s="11"/>
    </row>
    <row r="44166" spans="20:21" x14ac:dyDescent="0.2">
      <c r="T44166" s="11"/>
      <c r="U44166" s="11"/>
    </row>
    <row r="44167" spans="20:21" x14ac:dyDescent="0.2">
      <c r="T44167" s="11"/>
      <c r="U44167" s="11"/>
    </row>
    <row r="44168" spans="20:21" x14ac:dyDescent="0.2">
      <c r="T44168" s="11"/>
      <c r="U44168" s="11"/>
    </row>
    <row r="44169" spans="20:21" x14ac:dyDescent="0.2">
      <c r="T44169" s="11"/>
      <c r="U44169" s="11"/>
    </row>
    <row r="44170" spans="20:21" x14ac:dyDescent="0.2">
      <c r="T44170" s="11"/>
      <c r="U44170" s="11"/>
    </row>
    <row r="44171" spans="20:21" x14ac:dyDescent="0.2">
      <c r="T44171" s="11"/>
      <c r="U44171" s="11"/>
    </row>
    <row r="44172" spans="20:21" x14ac:dyDescent="0.2">
      <c r="T44172" s="11"/>
      <c r="U44172" s="11"/>
    </row>
    <row r="44173" spans="20:21" x14ac:dyDescent="0.2">
      <c r="T44173" s="11"/>
      <c r="U44173" s="11"/>
    </row>
    <row r="44174" spans="20:21" x14ac:dyDescent="0.2">
      <c r="T44174" s="11"/>
      <c r="U44174" s="11"/>
    </row>
    <row r="44175" spans="20:21" x14ac:dyDescent="0.2">
      <c r="T44175" s="11"/>
      <c r="U44175" s="11"/>
    </row>
    <row r="44176" spans="20:21" x14ac:dyDescent="0.2">
      <c r="T44176" s="11"/>
      <c r="U44176" s="11"/>
    </row>
    <row r="44177" spans="20:21" x14ac:dyDescent="0.2">
      <c r="T44177" s="11"/>
      <c r="U44177" s="11"/>
    </row>
    <row r="44178" spans="20:21" x14ac:dyDescent="0.2">
      <c r="T44178" s="11"/>
      <c r="U44178" s="11"/>
    </row>
    <row r="44179" spans="20:21" x14ac:dyDescent="0.2">
      <c r="T44179" s="11"/>
      <c r="U44179" s="11"/>
    </row>
    <row r="44180" spans="20:21" x14ac:dyDescent="0.2">
      <c r="T44180" s="11"/>
      <c r="U44180" s="11"/>
    </row>
    <row r="44181" spans="20:21" x14ac:dyDescent="0.2">
      <c r="T44181" s="11"/>
      <c r="U44181" s="11"/>
    </row>
    <row r="44182" spans="20:21" x14ac:dyDescent="0.2">
      <c r="T44182" s="11"/>
      <c r="U44182" s="11"/>
    </row>
    <row r="44183" spans="20:21" x14ac:dyDescent="0.2">
      <c r="T44183" s="11"/>
      <c r="U44183" s="11"/>
    </row>
    <row r="44184" spans="20:21" x14ac:dyDescent="0.2">
      <c r="T44184" s="11"/>
      <c r="U44184" s="11"/>
    </row>
    <row r="44185" spans="20:21" x14ac:dyDescent="0.2">
      <c r="T44185" s="11"/>
      <c r="U44185" s="11"/>
    </row>
    <row r="44186" spans="20:21" x14ac:dyDescent="0.2">
      <c r="T44186" s="11"/>
      <c r="U44186" s="11"/>
    </row>
    <row r="44187" spans="20:21" x14ac:dyDescent="0.2">
      <c r="T44187" s="11"/>
      <c r="U44187" s="11"/>
    </row>
    <row r="44188" spans="20:21" x14ac:dyDescent="0.2">
      <c r="T44188" s="11"/>
      <c r="U44188" s="11"/>
    </row>
    <row r="44189" spans="20:21" x14ac:dyDescent="0.2">
      <c r="T44189" s="11"/>
      <c r="U44189" s="11"/>
    </row>
    <row r="44190" spans="20:21" x14ac:dyDescent="0.2">
      <c r="T44190" s="11"/>
      <c r="U44190" s="11"/>
    </row>
    <row r="44191" spans="20:21" x14ac:dyDescent="0.2">
      <c r="T44191" s="11"/>
      <c r="U44191" s="11"/>
    </row>
    <row r="44192" spans="20:21" x14ac:dyDescent="0.2">
      <c r="T44192" s="11"/>
      <c r="U44192" s="11"/>
    </row>
    <row r="44193" spans="20:21" x14ac:dyDescent="0.2">
      <c r="T44193" s="11"/>
      <c r="U44193" s="11"/>
    </row>
    <row r="44194" spans="20:21" x14ac:dyDescent="0.2">
      <c r="T44194" s="11"/>
      <c r="U44194" s="11"/>
    </row>
    <row r="44195" spans="20:21" x14ac:dyDescent="0.2">
      <c r="T44195" s="11"/>
      <c r="U44195" s="11"/>
    </row>
    <row r="44196" spans="20:21" x14ac:dyDescent="0.2">
      <c r="T44196" s="11"/>
      <c r="U44196" s="11"/>
    </row>
    <row r="44197" spans="20:21" x14ac:dyDescent="0.2">
      <c r="T44197" s="11"/>
      <c r="U44197" s="11"/>
    </row>
    <row r="44198" spans="20:21" x14ac:dyDescent="0.2">
      <c r="T44198" s="11"/>
      <c r="U44198" s="11"/>
    </row>
    <row r="44199" spans="20:21" x14ac:dyDescent="0.2">
      <c r="T44199" s="11"/>
      <c r="U44199" s="11"/>
    </row>
    <row r="44200" spans="20:21" x14ac:dyDescent="0.2">
      <c r="T44200" s="11"/>
      <c r="U44200" s="11"/>
    </row>
    <row r="44201" spans="20:21" x14ac:dyDescent="0.2">
      <c r="T44201" s="11"/>
      <c r="U44201" s="11"/>
    </row>
    <row r="44202" spans="20:21" x14ac:dyDescent="0.2">
      <c r="T44202" s="11"/>
      <c r="U44202" s="11"/>
    </row>
    <row r="44203" spans="20:21" x14ac:dyDescent="0.2">
      <c r="T44203" s="11"/>
      <c r="U44203" s="11"/>
    </row>
    <row r="44204" spans="20:21" x14ac:dyDescent="0.2">
      <c r="T44204" s="11"/>
      <c r="U44204" s="11"/>
    </row>
    <row r="44205" spans="20:21" x14ac:dyDescent="0.2">
      <c r="T44205" s="11"/>
      <c r="U44205" s="11"/>
    </row>
    <row r="44206" spans="20:21" x14ac:dyDescent="0.2">
      <c r="T44206" s="11"/>
      <c r="U44206" s="11"/>
    </row>
    <row r="44207" spans="20:21" x14ac:dyDescent="0.2">
      <c r="T44207" s="11"/>
      <c r="U44207" s="11"/>
    </row>
    <row r="44208" spans="20:21" x14ac:dyDescent="0.2">
      <c r="T44208" s="11"/>
      <c r="U44208" s="11"/>
    </row>
    <row r="44209" spans="20:21" x14ac:dyDescent="0.2">
      <c r="T44209" s="11"/>
      <c r="U44209" s="11"/>
    </row>
    <row r="44210" spans="20:21" x14ac:dyDescent="0.2">
      <c r="T44210" s="11"/>
      <c r="U44210" s="11"/>
    </row>
    <row r="44211" spans="20:21" x14ac:dyDescent="0.2">
      <c r="T44211" s="11"/>
      <c r="U44211" s="11"/>
    </row>
    <row r="44212" spans="20:21" x14ac:dyDescent="0.2">
      <c r="T44212" s="11"/>
      <c r="U44212" s="11"/>
    </row>
    <row r="44213" spans="20:21" x14ac:dyDescent="0.2">
      <c r="T44213" s="11"/>
      <c r="U44213" s="11"/>
    </row>
    <row r="44214" spans="20:21" x14ac:dyDescent="0.2">
      <c r="T44214" s="11"/>
      <c r="U44214" s="11"/>
    </row>
    <row r="44215" spans="20:21" x14ac:dyDescent="0.2">
      <c r="T44215" s="11"/>
      <c r="U44215" s="11"/>
    </row>
    <row r="44216" spans="20:21" x14ac:dyDescent="0.2">
      <c r="T44216" s="11"/>
      <c r="U44216" s="11"/>
    </row>
    <row r="44217" spans="20:21" x14ac:dyDescent="0.2">
      <c r="T44217" s="11"/>
      <c r="U44217" s="11"/>
    </row>
    <row r="44218" spans="20:21" x14ac:dyDescent="0.2">
      <c r="T44218" s="11"/>
      <c r="U44218" s="11"/>
    </row>
    <row r="44219" spans="20:21" x14ac:dyDescent="0.2">
      <c r="T44219" s="11"/>
      <c r="U44219" s="11"/>
    </row>
    <row r="44220" spans="20:21" x14ac:dyDescent="0.2">
      <c r="T44220" s="11"/>
      <c r="U44220" s="11"/>
    </row>
    <row r="44221" spans="20:21" x14ac:dyDescent="0.2">
      <c r="T44221" s="11"/>
      <c r="U44221" s="11"/>
    </row>
    <row r="44222" spans="20:21" x14ac:dyDescent="0.2">
      <c r="T44222" s="11"/>
      <c r="U44222" s="11"/>
    </row>
    <row r="44223" spans="20:21" x14ac:dyDescent="0.2">
      <c r="T44223" s="11"/>
      <c r="U44223" s="11"/>
    </row>
    <row r="44224" spans="20:21" x14ac:dyDescent="0.2">
      <c r="T44224" s="11"/>
      <c r="U44224" s="11"/>
    </row>
    <row r="44225" spans="20:21" x14ac:dyDescent="0.2">
      <c r="T44225" s="11"/>
      <c r="U44225" s="11"/>
    </row>
    <row r="44226" spans="20:21" x14ac:dyDescent="0.2">
      <c r="T44226" s="11"/>
      <c r="U44226" s="11"/>
    </row>
    <row r="44227" spans="20:21" x14ac:dyDescent="0.2">
      <c r="T44227" s="11"/>
      <c r="U44227" s="11"/>
    </row>
    <row r="44228" spans="20:21" x14ac:dyDescent="0.2">
      <c r="T44228" s="11"/>
      <c r="U44228" s="11"/>
    </row>
    <row r="44229" spans="20:21" x14ac:dyDescent="0.2">
      <c r="T44229" s="11"/>
      <c r="U44229" s="11"/>
    </row>
    <row r="44230" spans="20:21" x14ac:dyDescent="0.2">
      <c r="T44230" s="11"/>
      <c r="U44230" s="11"/>
    </row>
    <row r="44231" spans="20:21" x14ac:dyDescent="0.2">
      <c r="T44231" s="11"/>
      <c r="U44231" s="11"/>
    </row>
    <row r="44232" spans="20:21" x14ac:dyDescent="0.2">
      <c r="T44232" s="11"/>
      <c r="U44232" s="11"/>
    </row>
    <row r="44233" spans="20:21" x14ac:dyDescent="0.2">
      <c r="T44233" s="11"/>
      <c r="U44233" s="11"/>
    </row>
    <row r="44234" spans="20:21" x14ac:dyDescent="0.2">
      <c r="T44234" s="11"/>
      <c r="U44234" s="11"/>
    </row>
    <row r="44235" spans="20:21" x14ac:dyDescent="0.2">
      <c r="T44235" s="11"/>
      <c r="U44235" s="11"/>
    </row>
    <row r="44236" spans="20:21" x14ac:dyDescent="0.2">
      <c r="T44236" s="11"/>
      <c r="U44236" s="11"/>
    </row>
    <row r="44237" spans="20:21" x14ac:dyDescent="0.2">
      <c r="T44237" s="11"/>
      <c r="U44237" s="11"/>
    </row>
    <row r="44238" spans="20:21" x14ac:dyDescent="0.2">
      <c r="T44238" s="11"/>
      <c r="U44238" s="11"/>
    </row>
    <row r="44239" spans="20:21" x14ac:dyDescent="0.2">
      <c r="T44239" s="11"/>
      <c r="U44239" s="11"/>
    </row>
    <row r="44240" spans="20:21" x14ac:dyDescent="0.2">
      <c r="T44240" s="11"/>
      <c r="U44240" s="11"/>
    </row>
    <row r="44241" spans="20:21" x14ac:dyDescent="0.2">
      <c r="T44241" s="11"/>
      <c r="U44241" s="11"/>
    </row>
    <row r="44242" spans="20:21" x14ac:dyDescent="0.2">
      <c r="T44242" s="11"/>
      <c r="U44242" s="11"/>
    </row>
    <row r="44243" spans="20:21" x14ac:dyDescent="0.2">
      <c r="T44243" s="11"/>
      <c r="U44243" s="11"/>
    </row>
    <row r="44244" spans="20:21" x14ac:dyDescent="0.2">
      <c r="T44244" s="11"/>
      <c r="U44244" s="11"/>
    </row>
    <row r="44245" spans="20:21" x14ac:dyDescent="0.2">
      <c r="T44245" s="11"/>
      <c r="U44245" s="11"/>
    </row>
    <row r="44246" spans="20:21" x14ac:dyDescent="0.2">
      <c r="T44246" s="11"/>
      <c r="U44246" s="11"/>
    </row>
    <row r="44247" spans="20:21" x14ac:dyDescent="0.2">
      <c r="T44247" s="11"/>
      <c r="U44247" s="11"/>
    </row>
    <row r="44248" spans="20:21" x14ac:dyDescent="0.2">
      <c r="T44248" s="11"/>
      <c r="U44248" s="11"/>
    </row>
    <row r="44249" spans="20:21" x14ac:dyDescent="0.2">
      <c r="T44249" s="11"/>
      <c r="U44249" s="11"/>
    </row>
    <row r="44250" spans="20:21" x14ac:dyDescent="0.2">
      <c r="T44250" s="11"/>
      <c r="U44250" s="11"/>
    </row>
    <row r="44251" spans="20:21" x14ac:dyDescent="0.2">
      <c r="T44251" s="11"/>
      <c r="U44251" s="11"/>
    </row>
    <row r="44252" spans="20:21" x14ac:dyDescent="0.2">
      <c r="T44252" s="11"/>
      <c r="U44252" s="11"/>
    </row>
    <row r="44253" spans="20:21" x14ac:dyDescent="0.2">
      <c r="T44253" s="11"/>
      <c r="U44253" s="11"/>
    </row>
    <row r="44254" spans="20:21" x14ac:dyDescent="0.2">
      <c r="T44254" s="11"/>
      <c r="U44254" s="11"/>
    </row>
    <row r="44255" spans="20:21" x14ac:dyDescent="0.2">
      <c r="T44255" s="11"/>
      <c r="U44255" s="11"/>
    </row>
    <row r="44256" spans="20:21" x14ac:dyDescent="0.2">
      <c r="T44256" s="11"/>
      <c r="U44256" s="11"/>
    </row>
    <row r="44257" spans="20:21" x14ac:dyDescent="0.2">
      <c r="T44257" s="11"/>
      <c r="U44257" s="11"/>
    </row>
    <row r="44258" spans="20:21" x14ac:dyDescent="0.2">
      <c r="T44258" s="11"/>
      <c r="U44258" s="11"/>
    </row>
    <row r="44259" spans="20:21" x14ac:dyDescent="0.2">
      <c r="T44259" s="11"/>
      <c r="U44259" s="11"/>
    </row>
    <row r="44260" spans="20:21" x14ac:dyDescent="0.2">
      <c r="T44260" s="11"/>
      <c r="U44260" s="11"/>
    </row>
    <row r="44261" spans="20:21" x14ac:dyDescent="0.2">
      <c r="T44261" s="11"/>
      <c r="U44261" s="11"/>
    </row>
    <row r="44262" spans="20:21" x14ac:dyDescent="0.2">
      <c r="T44262" s="11"/>
      <c r="U44262" s="11"/>
    </row>
    <row r="44263" spans="20:21" x14ac:dyDescent="0.2">
      <c r="T44263" s="11"/>
      <c r="U44263" s="11"/>
    </row>
    <row r="44264" spans="20:21" x14ac:dyDescent="0.2">
      <c r="T44264" s="11"/>
      <c r="U44264" s="11"/>
    </row>
    <row r="44265" spans="20:21" x14ac:dyDescent="0.2">
      <c r="T44265" s="11"/>
      <c r="U44265" s="11"/>
    </row>
    <row r="44266" spans="20:21" x14ac:dyDescent="0.2">
      <c r="T44266" s="11"/>
      <c r="U44266" s="11"/>
    </row>
    <row r="44267" spans="20:21" x14ac:dyDescent="0.2">
      <c r="T44267" s="11"/>
      <c r="U44267" s="11"/>
    </row>
    <row r="44268" spans="20:21" x14ac:dyDescent="0.2">
      <c r="T44268" s="11"/>
      <c r="U44268" s="11"/>
    </row>
    <row r="44269" spans="20:21" x14ac:dyDescent="0.2">
      <c r="T44269" s="11"/>
      <c r="U44269" s="11"/>
    </row>
    <row r="44270" spans="20:21" x14ac:dyDescent="0.2">
      <c r="T44270" s="11"/>
      <c r="U44270" s="11"/>
    </row>
    <row r="44271" spans="20:21" x14ac:dyDescent="0.2">
      <c r="T44271" s="11"/>
      <c r="U44271" s="11"/>
    </row>
    <row r="44272" spans="20:21" x14ac:dyDescent="0.2">
      <c r="T44272" s="11"/>
      <c r="U44272" s="11"/>
    </row>
    <row r="44273" spans="20:21" x14ac:dyDescent="0.2">
      <c r="T44273" s="11"/>
      <c r="U44273" s="11"/>
    </row>
    <row r="44274" spans="20:21" x14ac:dyDescent="0.2">
      <c r="T44274" s="11"/>
      <c r="U44274" s="11"/>
    </row>
    <row r="44275" spans="20:21" x14ac:dyDescent="0.2">
      <c r="T44275" s="11"/>
      <c r="U44275" s="11"/>
    </row>
    <row r="44276" spans="20:21" x14ac:dyDescent="0.2">
      <c r="T44276" s="11"/>
      <c r="U44276" s="11"/>
    </row>
    <row r="44277" spans="20:21" x14ac:dyDescent="0.2">
      <c r="T44277" s="11"/>
      <c r="U44277" s="11"/>
    </row>
    <row r="44278" spans="20:21" x14ac:dyDescent="0.2">
      <c r="T44278" s="11"/>
      <c r="U44278" s="11"/>
    </row>
    <row r="44279" spans="20:21" x14ac:dyDescent="0.2">
      <c r="T44279" s="11"/>
      <c r="U44279" s="11"/>
    </row>
    <row r="44280" spans="20:21" x14ac:dyDescent="0.2">
      <c r="T44280" s="11"/>
      <c r="U44280" s="11"/>
    </row>
    <row r="44281" spans="20:21" x14ac:dyDescent="0.2">
      <c r="T44281" s="11"/>
      <c r="U44281" s="11"/>
    </row>
    <row r="44282" spans="20:21" x14ac:dyDescent="0.2">
      <c r="T44282" s="11"/>
      <c r="U44282" s="11"/>
    </row>
    <row r="44283" spans="20:21" x14ac:dyDescent="0.2">
      <c r="T44283" s="11"/>
      <c r="U44283" s="11"/>
    </row>
    <row r="44284" spans="20:21" x14ac:dyDescent="0.2">
      <c r="T44284" s="11"/>
      <c r="U44284" s="11"/>
    </row>
    <row r="44285" spans="20:21" x14ac:dyDescent="0.2">
      <c r="T44285" s="11"/>
      <c r="U44285" s="11"/>
    </row>
    <row r="44286" spans="20:21" x14ac:dyDescent="0.2">
      <c r="T44286" s="11"/>
      <c r="U44286" s="11"/>
    </row>
    <row r="44287" spans="20:21" x14ac:dyDescent="0.2">
      <c r="T44287" s="11"/>
      <c r="U44287" s="11"/>
    </row>
    <row r="44288" spans="20:21" x14ac:dyDescent="0.2">
      <c r="T44288" s="11"/>
      <c r="U44288" s="11"/>
    </row>
    <row r="44289" spans="20:21" x14ac:dyDescent="0.2">
      <c r="T44289" s="11"/>
      <c r="U44289" s="11"/>
    </row>
    <row r="44290" spans="20:21" x14ac:dyDescent="0.2">
      <c r="T44290" s="11"/>
      <c r="U44290" s="11"/>
    </row>
    <row r="44291" spans="20:21" x14ac:dyDescent="0.2">
      <c r="T44291" s="11"/>
      <c r="U44291" s="11"/>
    </row>
    <row r="44292" spans="20:21" x14ac:dyDescent="0.2">
      <c r="T44292" s="11"/>
      <c r="U44292" s="11"/>
    </row>
    <row r="44293" spans="20:21" x14ac:dyDescent="0.2">
      <c r="T44293" s="11"/>
      <c r="U44293" s="11"/>
    </row>
    <row r="44294" spans="20:21" x14ac:dyDescent="0.2">
      <c r="T44294" s="11"/>
      <c r="U44294" s="11"/>
    </row>
    <row r="44295" spans="20:21" x14ac:dyDescent="0.2">
      <c r="T44295" s="11"/>
      <c r="U44295" s="11"/>
    </row>
    <row r="44296" spans="20:21" x14ac:dyDescent="0.2">
      <c r="T44296" s="11"/>
      <c r="U44296" s="11"/>
    </row>
    <row r="44297" spans="20:21" x14ac:dyDescent="0.2">
      <c r="T44297" s="11"/>
      <c r="U44297" s="11"/>
    </row>
    <row r="44298" spans="20:21" x14ac:dyDescent="0.2">
      <c r="T44298" s="11"/>
      <c r="U44298" s="11"/>
    </row>
    <row r="44299" spans="20:21" x14ac:dyDescent="0.2">
      <c r="T44299" s="11"/>
      <c r="U44299" s="11"/>
    </row>
    <row r="44300" spans="20:21" x14ac:dyDescent="0.2">
      <c r="T44300" s="11"/>
      <c r="U44300" s="11"/>
    </row>
    <row r="44301" spans="20:21" x14ac:dyDescent="0.2">
      <c r="T44301" s="11"/>
      <c r="U44301" s="11"/>
    </row>
    <row r="44302" spans="20:21" x14ac:dyDescent="0.2">
      <c r="T44302" s="11"/>
      <c r="U44302" s="11"/>
    </row>
    <row r="44303" spans="20:21" x14ac:dyDescent="0.2">
      <c r="T44303" s="11"/>
      <c r="U44303" s="11"/>
    </row>
    <row r="44304" spans="20:21" x14ac:dyDescent="0.2">
      <c r="T44304" s="11"/>
      <c r="U44304" s="11"/>
    </row>
    <row r="44305" spans="20:21" x14ac:dyDescent="0.2">
      <c r="T44305" s="11"/>
      <c r="U44305" s="11"/>
    </row>
    <row r="44306" spans="20:21" x14ac:dyDescent="0.2">
      <c r="T44306" s="11"/>
      <c r="U44306" s="11"/>
    </row>
    <row r="44307" spans="20:21" x14ac:dyDescent="0.2">
      <c r="T44307" s="11"/>
      <c r="U44307" s="11"/>
    </row>
    <row r="44308" spans="20:21" x14ac:dyDescent="0.2">
      <c r="T44308" s="11"/>
      <c r="U44308" s="11"/>
    </row>
    <row r="44309" spans="20:21" x14ac:dyDescent="0.2">
      <c r="T44309" s="11"/>
      <c r="U44309" s="11"/>
    </row>
    <row r="44310" spans="20:21" x14ac:dyDescent="0.2">
      <c r="T44310" s="11"/>
      <c r="U44310" s="11"/>
    </row>
    <row r="44311" spans="20:21" x14ac:dyDescent="0.2">
      <c r="T44311" s="11"/>
      <c r="U44311" s="11"/>
    </row>
    <row r="44312" spans="20:21" x14ac:dyDescent="0.2">
      <c r="T44312" s="11"/>
      <c r="U44312" s="11"/>
    </row>
    <row r="44313" spans="20:21" x14ac:dyDescent="0.2">
      <c r="T44313" s="11"/>
      <c r="U44313" s="11"/>
    </row>
    <row r="44314" spans="20:21" x14ac:dyDescent="0.2">
      <c r="T44314" s="11"/>
      <c r="U44314" s="11"/>
    </row>
    <row r="44315" spans="20:21" x14ac:dyDescent="0.2">
      <c r="T44315" s="11"/>
      <c r="U44315" s="11"/>
    </row>
    <row r="44316" spans="20:21" x14ac:dyDescent="0.2">
      <c r="T44316" s="11"/>
      <c r="U44316" s="11"/>
    </row>
    <row r="44317" spans="20:21" x14ac:dyDescent="0.2">
      <c r="T44317" s="11"/>
      <c r="U44317" s="11"/>
    </row>
    <row r="44318" spans="20:21" x14ac:dyDescent="0.2">
      <c r="T44318" s="11"/>
      <c r="U44318" s="11"/>
    </row>
    <row r="44319" spans="20:21" x14ac:dyDescent="0.2">
      <c r="T44319" s="11"/>
      <c r="U44319" s="11"/>
    </row>
    <row r="44320" spans="20:21" x14ac:dyDescent="0.2">
      <c r="T44320" s="11"/>
      <c r="U44320" s="11"/>
    </row>
    <row r="44321" spans="20:21" x14ac:dyDescent="0.2">
      <c r="T44321" s="11"/>
      <c r="U44321" s="11"/>
    </row>
    <row r="44322" spans="20:21" x14ac:dyDescent="0.2">
      <c r="T44322" s="11"/>
      <c r="U44322" s="11"/>
    </row>
    <row r="44323" spans="20:21" x14ac:dyDescent="0.2">
      <c r="T44323" s="11"/>
      <c r="U44323" s="11"/>
    </row>
    <row r="44324" spans="20:21" x14ac:dyDescent="0.2">
      <c r="T44324" s="11"/>
      <c r="U44324" s="11"/>
    </row>
    <row r="44325" spans="20:21" x14ac:dyDescent="0.2">
      <c r="T44325" s="11"/>
      <c r="U44325" s="11"/>
    </row>
    <row r="44326" spans="20:21" x14ac:dyDescent="0.2">
      <c r="T44326" s="11"/>
      <c r="U44326" s="11"/>
    </row>
    <row r="44327" spans="20:21" x14ac:dyDescent="0.2">
      <c r="T44327" s="11"/>
      <c r="U44327" s="11"/>
    </row>
    <row r="44328" spans="20:21" x14ac:dyDescent="0.2">
      <c r="T44328" s="11"/>
      <c r="U44328" s="11"/>
    </row>
    <row r="44329" spans="20:21" x14ac:dyDescent="0.2">
      <c r="T44329" s="11"/>
      <c r="U44329" s="11"/>
    </row>
    <row r="44330" spans="20:21" x14ac:dyDescent="0.2">
      <c r="T44330" s="11"/>
      <c r="U44330" s="11"/>
    </row>
    <row r="44331" spans="20:21" x14ac:dyDescent="0.2">
      <c r="T44331" s="11"/>
      <c r="U44331" s="11"/>
    </row>
    <row r="44332" spans="20:21" x14ac:dyDescent="0.2">
      <c r="T44332" s="11"/>
      <c r="U44332" s="11"/>
    </row>
    <row r="44333" spans="20:21" x14ac:dyDescent="0.2">
      <c r="T44333" s="11"/>
      <c r="U44333" s="11"/>
    </row>
    <row r="44334" spans="20:21" x14ac:dyDescent="0.2">
      <c r="T44334" s="11"/>
      <c r="U44334" s="11"/>
    </row>
    <row r="44335" spans="20:21" x14ac:dyDescent="0.2">
      <c r="T44335" s="11"/>
      <c r="U44335" s="11"/>
    </row>
    <row r="44336" spans="20:21" x14ac:dyDescent="0.2">
      <c r="T44336" s="11"/>
      <c r="U44336" s="11"/>
    </row>
    <row r="44337" spans="20:21" x14ac:dyDescent="0.2">
      <c r="T44337" s="11"/>
      <c r="U44337" s="11"/>
    </row>
    <row r="44338" spans="20:21" x14ac:dyDescent="0.2">
      <c r="T44338" s="11"/>
      <c r="U44338" s="11"/>
    </row>
    <row r="44339" spans="20:21" x14ac:dyDescent="0.2">
      <c r="T44339" s="11"/>
      <c r="U44339" s="11"/>
    </row>
    <row r="44340" spans="20:21" x14ac:dyDescent="0.2">
      <c r="T44340" s="11"/>
      <c r="U44340" s="11"/>
    </row>
    <row r="44341" spans="20:21" x14ac:dyDescent="0.2">
      <c r="T44341" s="11"/>
      <c r="U44341" s="11"/>
    </row>
    <row r="44342" spans="20:21" x14ac:dyDescent="0.2">
      <c r="T44342" s="11"/>
      <c r="U44342" s="11"/>
    </row>
    <row r="44343" spans="20:21" x14ac:dyDescent="0.2">
      <c r="T44343" s="11"/>
      <c r="U44343" s="11"/>
    </row>
    <row r="44344" spans="20:21" x14ac:dyDescent="0.2">
      <c r="T44344" s="11"/>
      <c r="U44344" s="11"/>
    </row>
    <row r="44345" spans="20:21" x14ac:dyDescent="0.2">
      <c r="T44345" s="11"/>
      <c r="U44345" s="11"/>
    </row>
    <row r="44346" spans="20:21" x14ac:dyDescent="0.2">
      <c r="T44346" s="11"/>
      <c r="U44346" s="11"/>
    </row>
    <row r="44347" spans="20:21" x14ac:dyDescent="0.2">
      <c r="T44347" s="11"/>
      <c r="U44347" s="11"/>
    </row>
    <row r="44348" spans="20:21" x14ac:dyDescent="0.2">
      <c r="T44348" s="11"/>
      <c r="U44348" s="11"/>
    </row>
    <row r="44349" spans="20:21" x14ac:dyDescent="0.2">
      <c r="T44349" s="11"/>
      <c r="U44349" s="11"/>
    </row>
    <row r="44350" spans="20:21" x14ac:dyDescent="0.2">
      <c r="T44350" s="11"/>
      <c r="U44350" s="11"/>
    </row>
    <row r="44351" spans="20:21" x14ac:dyDescent="0.2">
      <c r="T44351" s="11"/>
      <c r="U44351" s="11"/>
    </row>
    <row r="44352" spans="20:21" x14ac:dyDescent="0.2">
      <c r="T44352" s="11"/>
      <c r="U44352" s="11"/>
    </row>
    <row r="44353" spans="20:21" x14ac:dyDescent="0.2">
      <c r="T44353" s="11"/>
      <c r="U44353" s="11"/>
    </row>
    <row r="44354" spans="20:21" x14ac:dyDescent="0.2">
      <c r="T44354" s="11"/>
      <c r="U44354" s="11"/>
    </row>
    <row r="44355" spans="20:21" x14ac:dyDescent="0.2">
      <c r="T44355" s="11"/>
      <c r="U44355" s="11"/>
    </row>
    <row r="44356" spans="20:21" x14ac:dyDescent="0.2">
      <c r="T44356" s="11"/>
      <c r="U44356" s="11"/>
    </row>
    <row r="44357" spans="20:21" x14ac:dyDescent="0.2">
      <c r="T44357" s="11"/>
      <c r="U44357" s="11"/>
    </row>
    <row r="44358" spans="20:21" x14ac:dyDescent="0.2">
      <c r="T44358" s="11"/>
      <c r="U44358" s="11"/>
    </row>
    <row r="44359" spans="20:21" x14ac:dyDescent="0.2">
      <c r="T44359" s="11"/>
      <c r="U44359" s="11"/>
    </row>
    <row r="44360" spans="20:21" x14ac:dyDescent="0.2">
      <c r="T44360" s="11"/>
      <c r="U44360" s="11"/>
    </row>
    <row r="44361" spans="20:21" x14ac:dyDescent="0.2">
      <c r="T44361" s="11"/>
      <c r="U44361" s="11"/>
    </row>
    <row r="44362" spans="20:21" x14ac:dyDescent="0.2">
      <c r="T44362" s="11"/>
      <c r="U44362" s="11"/>
    </row>
    <row r="44363" spans="20:21" x14ac:dyDescent="0.2">
      <c r="T44363" s="11"/>
      <c r="U44363" s="11"/>
    </row>
    <row r="44364" spans="20:21" x14ac:dyDescent="0.2">
      <c r="T44364" s="11"/>
      <c r="U44364" s="11"/>
    </row>
    <row r="44365" spans="20:21" x14ac:dyDescent="0.2">
      <c r="T44365" s="11"/>
      <c r="U44365" s="11"/>
    </row>
    <row r="44366" spans="20:21" x14ac:dyDescent="0.2">
      <c r="T44366" s="11"/>
      <c r="U44366" s="11"/>
    </row>
    <row r="44367" spans="20:21" x14ac:dyDescent="0.2">
      <c r="T44367" s="11"/>
      <c r="U44367" s="11"/>
    </row>
    <row r="44368" spans="20:21" x14ac:dyDescent="0.2">
      <c r="T44368" s="11"/>
      <c r="U44368" s="11"/>
    </row>
    <row r="44369" spans="20:21" x14ac:dyDescent="0.2">
      <c r="T44369" s="11"/>
      <c r="U44369" s="11"/>
    </row>
    <row r="44370" spans="20:21" x14ac:dyDescent="0.2">
      <c r="T44370" s="11"/>
      <c r="U44370" s="11"/>
    </row>
    <row r="44371" spans="20:21" x14ac:dyDescent="0.2">
      <c r="T44371" s="11"/>
      <c r="U44371" s="11"/>
    </row>
    <row r="44372" spans="20:21" x14ac:dyDescent="0.2">
      <c r="T44372" s="11"/>
      <c r="U44372" s="11"/>
    </row>
    <row r="44373" spans="20:21" x14ac:dyDescent="0.2">
      <c r="T44373" s="11"/>
      <c r="U44373" s="11"/>
    </row>
    <row r="44374" spans="20:21" x14ac:dyDescent="0.2">
      <c r="T44374" s="11"/>
      <c r="U44374" s="11"/>
    </row>
    <row r="44375" spans="20:21" x14ac:dyDescent="0.2">
      <c r="T44375" s="11"/>
      <c r="U44375" s="11"/>
    </row>
    <row r="44376" spans="20:21" x14ac:dyDescent="0.2">
      <c r="T44376" s="11"/>
      <c r="U44376" s="11"/>
    </row>
    <row r="44377" spans="20:21" x14ac:dyDescent="0.2">
      <c r="T44377" s="11"/>
      <c r="U44377" s="11"/>
    </row>
    <row r="44378" spans="20:21" x14ac:dyDescent="0.2">
      <c r="T44378" s="11"/>
      <c r="U44378" s="11"/>
    </row>
    <row r="44379" spans="20:21" x14ac:dyDescent="0.2">
      <c r="T44379" s="11"/>
      <c r="U44379" s="11"/>
    </row>
    <row r="44380" spans="20:21" x14ac:dyDescent="0.2">
      <c r="T44380" s="11"/>
      <c r="U44380" s="11"/>
    </row>
    <row r="44381" spans="20:21" x14ac:dyDescent="0.2">
      <c r="T44381" s="11"/>
      <c r="U44381" s="11"/>
    </row>
    <row r="44382" spans="20:21" x14ac:dyDescent="0.2">
      <c r="T44382" s="11"/>
      <c r="U44382" s="11"/>
    </row>
    <row r="44383" spans="20:21" x14ac:dyDescent="0.2">
      <c r="T44383" s="11"/>
      <c r="U44383" s="11"/>
    </row>
    <row r="44384" spans="20:21" x14ac:dyDescent="0.2">
      <c r="T44384" s="11"/>
      <c r="U44384" s="11"/>
    </row>
    <row r="44385" spans="20:21" x14ac:dyDescent="0.2">
      <c r="T44385" s="11"/>
      <c r="U44385" s="11"/>
    </row>
    <row r="44386" spans="20:21" x14ac:dyDescent="0.2">
      <c r="T44386" s="11"/>
      <c r="U44386" s="11"/>
    </row>
    <row r="44387" spans="20:21" x14ac:dyDescent="0.2">
      <c r="T44387" s="11"/>
      <c r="U44387" s="11"/>
    </row>
    <row r="44388" spans="20:21" x14ac:dyDescent="0.2">
      <c r="T44388" s="11"/>
      <c r="U44388" s="11"/>
    </row>
    <row r="44389" spans="20:21" x14ac:dyDescent="0.2">
      <c r="T44389" s="11"/>
      <c r="U44389" s="11"/>
    </row>
    <row r="44390" spans="20:21" x14ac:dyDescent="0.2">
      <c r="T44390" s="11"/>
      <c r="U44390" s="11"/>
    </row>
    <row r="44391" spans="20:21" x14ac:dyDescent="0.2">
      <c r="T44391" s="11"/>
      <c r="U44391" s="11"/>
    </row>
    <row r="44392" spans="20:21" x14ac:dyDescent="0.2">
      <c r="T44392" s="11"/>
      <c r="U44392" s="11"/>
    </row>
    <row r="44393" spans="20:21" x14ac:dyDescent="0.2">
      <c r="T44393" s="11"/>
      <c r="U44393" s="11"/>
    </row>
    <row r="44394" spans="20:21" x14ac:dyDescent="0.2">
      <c r="T44394" s="11"/>
      <c r="U44394" s="11"/>
    </row>
    <row r="44395" spans="20:21" x14ac:dyDescent="0.2">
      <c r="T44395" s="11"/>
      <c r="U44395" s="11"/>
    </row>
    <row r="44396" spans="20:21" x14ac:dyDescent="0.2">
      <c r="T44396" s="11"/>
      <c r="U44396" s="11"/>
    </row>
    <row r="44397" spans="20:21" x14ac:dyDescent="0.2">
      <c r="T44397" s="11"/>
      <c r="U44397" s="11"/>
    </row>
    <row r="44398" spans="20:21" x14ac:dyDescent="0.2">
      <c r="T44398" s="11"/>
      <c r="U44398" s="11"/>
    </row>
    <row r="44399" spans="20:21" x14ac:dyDescent="0.2">
      <c r="T44399" s="11"/>
      <c r="U44399" s="11"/>
    </row>
    <row r="44400" spans="20:21" x14ac:dyDescent="0.2">
      <c r="T44400" s="11"/>
      <c r="U44400" s="11"/>
    </row>
    <row r="44401" spans="20:21" x14ac:dyDescent="0.2">
      <c r="T44401" s="11"/>
      <c r="U44401" s="11"/>
    </row>
    <row r="44402" spans="20:21" x14ac:dyDescent="0.2">
      <c r="T44402" s="11"/>
      <c r="U44402" s="11"/>
    </row>
    <row r="44403" spans="20:21" x14ac:dyDescent="0.2">
      <c r="T44403" s="11"/>
      <c r="U44403" s="11"/>
    </row>
    <row r="44404" spans="20:21" x14ac:dyDescent="0.2">
      <c r="T44404" s="11"/>
      <c r="U44404" s="11"/>
    </row>
    <row r="44405" spans="20:21" x14ac:dyDescent="0.2">
      <c r="T44405" s="11"/>
      <c r="U44405" s="11"/>
    </row>
    <row r="44406" spans="20:21" x14ac:dyDescent="0.2">
      <c r="T44406" s="11"/>
      <c r="U44406" s="11"/>
    </row>
    <row r="44407" spans="20:21" x14ac:dyDescent="0.2">
      <c r="T44407" s="11"/>
      <c r="U44407" s="11"/>
    </row>
    <row r="44408" spans="20:21" x14ac:dyDescent="0.2">
      <c r="T44408" s="11"/>
      <c r="U44408" s="11"/>
    </row>
    <row r="44409" spans="20:21" x14ac:dyDescent="0.2">
      <c r="T44409" s="11"/>
      <c r="U44409" s="11"/>
    </row>
    <row r="44410" spans="20:21" x14ac:dyDescent="0.2">
      <c r="T44410" s="11"/>
      <c r="U44410" s="11"/>
    </row>
    <row r="44411" spans="20:21" x14ac:dyDescent="0.2">
      <c r="T44411" s="11"/>
      <c r="U44411" s="11"/>
    </row>
    <row r="44412" spans="20:21" x14ac:dyDescent="0.2">
      <c r="T44412" s="11"/>
      <c r="U44412" s="11"/>
    </row>
    <row r="44413" spans="20:21" x14ac:dyDescent="0.2">
      <c r="T44413" s="11"/>
      <c r="U44413" s="11"/>
    </row>
    <row r="44414" spans="20:21" x14ac:dyDescent="0.2">
      <c r="T44414" s="11"/>
      <c r="U44414" s="11"/>
    </row>
    <row r="44415" spans="20:21" x14ac:dyDescent="0.2">
      <c r="T44415" s="11"/>
      <c r="U44415" s="11"/>
    </row>
    <row r="44416" spans="20:21" x14ac:dyDescent="0.2">
      <c r="T44416" s="11"/>
      <c r="U44416" s="11"/>
    </row>
    <row r="44417" spans="20:21" x14ac:dyDescent="0.2">
      <c r="T44417" s="11"/>
      <c r="U44417" s="11"/>
    </row>
    <row r="44418" spans="20:21" x14ac:dyDescent="0.2">
      <c r="T44418" s="11"/>
      <c r="U44418" s="11"/>
    </row>
    <row r="44419" spans="20:21" x14ac:dyDescent="0.2">
      <c r="T44419" s="11"/>
      <c r="U44419" s="11"/>
    </row>
    <row r="44420" spans="20:21" x14ac:dyDescent="0.2">
      <c r="T44420" s="11"/>
      <c r="U44420" s="11"/>
    </row>
    <row r="44421" spans="20:21" x14ac:dyDescent="0.2">
      <c r="T44421" s="11"/>
      <c r="U44421" s="11"/>
    </row>
    <row r="44422" spans="20:21" x14ac:dyDescent="0.2">
      <c r="T44422" s="11"/>
      <c r="U44422" s="11"/>
    </row>
    <row r="44423" spans="20:21" x14ac:dyDescent="0.2">
      <c r="T44423" s="11"/>
      <c r="U44423" s="11"/>
    </row>
    <row r="44424" spans="20:21" x14ac:dyDescent="0.2">
      <c r="T44424" s="11"/>
      <c r="U44424" s="11"/>
    </row>
    <row r="44425" spans="20:21" x14ac:dyDescent="0.2">
      <c r="T44425" s="11"/>
      <c r="U44425" s="11"/>
    </row>
    <row r="44426" spans="20:21" x14ac:dyDescent="0.2">
      <c r="T44426" s="11"/>
      <c r="U44426" s="11"/>
    </row>
    <row r="44427" spans="20:21" x14ac:dyDescent="0.2">
      <c r="T44427" s="11"/>
      <c r="U44427" s="11"/>
    </row>
    <row r="44428" spans="20:21" x14ac:dyDescent="0.2">
      <c r="T44428" s="11"/>
      <c r="U44428" s="11"/>
    </row>
    <row r="44429" spans="20:21" x14ac:dyDescent="0.2">
      <c r="T44429" s="11"/>
      <c r="U44429" s="11"/>
    </row>
    <row r="44430" spans="20:21" x14ac:dyDescent="0.2">
      <c r="T44430" s="11"/>
      <c r="U44430" s="11"/>
    </row>
    <row r="44431" spans="20:21" x14ac:dyDescent="0.2">
      <c r="T44431" s="11"/>
      <c r="U44431" s="11"/>
    </row>
    <row r="44432" spans="20:21" x14ac:dyDescent="0.2">
      <c r="T44432" s="11"/>
      <c r="U44432" s="11"/>
    </row>
    <row r="44433" spans="20:21" x14ac:dyDescent="0.2">
      <c r="T44433" s="11"/>
      <c r="U44433" s="11"/>
    </row>
    <row r="44434" spans="20:21" x14ac:dyDescent="0.2">
      <c r="T44434" s="11"/>
      <c r="U44434" s="11"/>
    </row>
    <row r="44435" spans="20:21" x14ac:dyDescent="0.2">
      <c r="T44435" s="11"/>
      <c r="U44435" s="11"/>
    </row>
    <row r="44436" spans="20:21" x14ac:dyDescent="0.2">
      <c r="T44436" s="11"/>
      <c r="U44436" s="11"/>
    </row>
    <row r="44437" spans="20:21" x14ac:dyDescent="0.2">
      <c r="T44437" s="11"/>
      <c r="U44437" s="11"/>
    </row>
    <row r="44438" spans="20:21" x14ac:dyDescent="0.2">
      <c r="T44438" s="11"/>
      <c r="U44438" s="11"/>
    </row>
    <row r="44439" spans="20:21" x14ac:dyDescent="0.2">
      <c r="T44439" s="11"/>
      <c r="U44439" s="11"/>
    </row>
    <row r="44440" spans="20:21" x14ac:dyDescent="0.2">
      <c r="T44440" s="11"/>
      <c r="U44440" s="11"/>
    </row>
    <row r="44441" spans="20:21" x14ac:dyDescent="0.2">
      <c r="T44441" s="11"/>
      <c r="U44441" s="11"/>
    </row>
    <row r="44442" spans="20:21" x14ac:dyDescent="0.2">
      <c r="T44442" s="11"/>
      <c r="U44442" s="11"/>
    </row>
    <row r="44443" spans="20:21" x14ac:dyDescent="0.2">
      <c r="T44443" s="11"/>
      <c r="U44443" s="11"/>
    </row>
    <row r="44444" spans="20:21" x14ac:dyDescent="0.2">
      <c r="T44444" s="11"/>
      <c r="U44444" s="11"/>
    </row>
    <row r="44445" spans="20:21" x14ac:dyDescent="0.2">
      <c r="T44445" s="11"/>
      <c r="U44445" s="11"/>
    </row>
    <row r="44446" spans="20:21" x14ac:dyDescent="0.2">
      <c r="T44446" s="11"/>
      <c r="U44446" s="11"/>
    </row>
    <row r="44447" spans="20:21" x14ac:dyDescent="0.2">
      <c r="T44447" s="11"/>
      <c r="U44447" s="11"/>
    </row>
    <row r="44448" spans="20:21" x14ac:dyDescent="0.2">
      <c r="T44448" s="11"/>
      <c r="U44448" s="11"/>
    </row>
    <row r="44449" spans="20:21" x14ac:dyDescent="0.2">
      <c r="T44449" s="11"/>
      <c r="U44449" s="11"/>
    </row>
    <row r="44450" spans="20:21" x14ac:dyDescent="0.2">
      <c r="T44450" s="11"/>
      <c r="U44450" s="11"/>
    </row>
    <row r="44451" spans="20:21" x14ac:dyDescent="0.2">
      <c r="T44451" s="11"/>
      <c r="U44451" s="11"/>
    </row>
    <row r="44452" spans="20:21" x14ac:dyDescent="0.2">
      <c r="T44452" s="11"/>
      <c r="U44452" s="11"/>
    </row>
    <row r="44453" spans="20:21" x14ac:dyDescent="0.2">
      <c r="T44453" s="11"/>
      <c r="U44453" s="11"/>
    </row>
    <row r="44454" spans="20:21" x14ac:dyDescent="0.2">
      <c r="T44454" s="11"/>
      <c r="U44454" s="11"/>
    </row>
    <row r="44455" spans="20:21" x14ac:dyDescent="0.2">
      <c r="T44455" s="11"/>
      <c r="U44455" s="11"/>
    </row>
    <row r="44456" spans="20:21" x14ac:dyDescent="0.2">
      <c r="T44456" s="11"/>
      <c r="U44456" s="11"/>
    </row>
    <row r="44457" spans="20:21" x14ac:dyDescent="0.2">
      <c r="T44457" s="11"/>
      <c r="U44457" s="11"/>
    </row>
    <row r="44458" spans="20:21" x14ac:dyDescent="0.2">
      <c r="T44458" s="11"/>
      <c r="U44458" s="11"/>
    </row>
    <row r="44459" spans="20:21" x14ac:dyDescent="0.2">
      <c r="T44459" s="11"/>
      <c r="U44459" s="11"/>
    </row>
    <row r="44460" spans="20:21" x14ac:dyDescent="0.2">
      <c r="T44460" s="11"/>
      <c r="U44460" s="11"/>
    </row>
    <row r="44461" spans="20:21" x14ac:dyDescent="0.2">
      <c r="T44461" s="11"/>
      <c r="U44461" s="11"/>
    </row>
    <row r="44462" spans="20:21" x14ac:dyDescent="0.2">
      <c r="T44462" s="11"/>
      <c r="U44462" s="11"/>
    </row>
    <row r="44463" spans="20:21" x14ac:dyDescent="0.2">
      <c r="T44463" s="11"/>
      <c r="U44463" s="11"/>
    </row>
    <row r="44464" spans="20:21" x14ac:dyDescent="0.2">
      <c r="T44464" s="11"/>
      <c r="U44464" s="11"/>
    </row>
    <row r="44465" spans="20:21" x14ac:dyDescent="0.2">
      <c r="T44465" s="11"/>
      <c r="U44465" s="11"/>
    </row>
    <row r="44466" spans="20:21" x14ac:dyDescent="0.2">
      <c r="T44466" s="11"/>
      <c r="U44466" s="11"/>
    </row>
    <row r="44467" spans="20:21" x14ac:dyDescent="0.2">
      <c r="T44467" s="11"/>
      <c r="U44467" s="11"/>
    </row>
    <row r="44468" spans="20:21" x14ac:dyDescent="0.2">
      <c r="T44468" s="11"/>
      <c r="U44468" s="11"/>
    </row>
    <row r="44469" spans="20:21" x14ac:dyDescent="0.2">
      <c r="T44469" s="11"/>
      <c r="U44469" s="11"/>
    </row>
    <row r="44470" spans="20:21" x14ac:dyDescent="0.2">
      <c r="T44470" s="11"/>
      <c r="U44470" s="11"/>
    </row>
    <row r="44471" spans="20:21" x14ac:dyDescent="0.2">
      <c r="T44471" s="11"/>
      <c r="U44471" s="11"/>
    </row>
    <row r="44472" spans="20:21" x14ac:dyDescent="0.2">
      <c r="T44472" s="11"/>
      <c r="U44472" s="11"/>
    </row>
    <row r="44473" spans="20:21" x14ac:dyDescent="0.2">
      <c r="T44473" s="11"/>
      <c r="U44473" s="11"/>
    </row>
    <row r="44474" spans="20:21" x14ac:dyDescent="0.2">
      <c r="T44474" s="11"/>
      <c r="U44474" s="11"/>
    </row>
    <row r="44475" spans="20:21" x14ac:dyDescent="0.2">
      <c r="T44475" s="11"/>
      <c r="U44475" s="11"/>
    </row>
    <row r="44476" spans="20:21" x14ac:dyDescent="0.2">
      <c r="T44476" s="11"/>
      <c r="U44476" s="11"/>
    </row>
    <row r="44477" spans="20:21" x14ac:dyDescent="0.2">
      <c r="T44477" s="11"/>
      <c r="U44477" s="11"/>
    </row>
    <row r="44478" spans="20:21" x14ac:dyDescent="0.2">
      <c r="T44478" s="11"/>
      <c r="U44478" s="11"/>
    </row>
    <row r="44479" spans="20:21" x14ac:dyDescent="0.2">
      <c r="T44479" s="11"/>
      <c r="U44479" s="11"/>
    </row>
    <row r="44480" spans="20:21" x14ac:dyDescent="0.2">
      <c r="T44480" s="11"/>
      <c r="U44480" s="11"/>
    </row>
    <row r="44481" spans="20:21" x14ac:dyDescent="0.2">
      <c r="T44481" s="11"/>
      <c r="U44481" s="11"/>
    </row>
    <row r="44482" spans="20:21" x14ac:dyDescent="0.2">
      <c r="T44482" s="11"/>
      <c r="U44482" s="11"/>
    </row>
    <row r="44483" spans="20:21" x14ac:dyDescent="0.2">
      <c r="T44483" s="11"/>
      <c r="U44483" s="11"/>
    </row>
    <row r="44484" spans="20:21" x14ac:dyDescent="0.2">
      <c r="T44484" s="11"/>
      <c r="U44484" s="11"/>
    </row>
    <row r="44485" spans="20:21" x14ac:dyDescent="0.2">
      <c r="T44485" s="11"/>
      <c r="U44485" s="11"/>
    </row>
    <row r="44486" spans="20:21" x14ac:dyDescent="0.2">
      <c r="T44486" s="11"/>
      <c r="U44486" s="11"/>
    </row>
    <row r="44487" spans="20:21" x14ac:dyDescent="0.2">
      <c r="T44487" s="11"/>
      <c r="U44487" s="11"/>
    </row>
    <row r="44488" spans="20:21" x14ac:dyDescent="0.2">
      <c r="T44488" s="11"/>
      <c r="U44488" s="11"/>
    </row>
    <row r="44489" spans="20:21" x14ac:dyDescent="0.2">
      <c r="T44489" s="11"/>
      <c r="U44489" s="11"/>
    </row>
    <row r="44490" spans="20:21" x14ac:dyDescent="0.2">
      <c r="T44490" s="11"/>
      <c r="U44490" s="11"/>
    </row>
    <row r="44491" spans="20:21" x14ac:dyDescent="0.2">
      <c r="T44491" s="11"/>
      <c r="U44491" s="11"/>
    </row>
    <row r="44492" spans="20:21" x14ac:dyDescent="0.2">
      <c r="T44492" s="11"/>
      <c r="U44492" s="11"/>
    </row>
    <row r="44493" spans="20:21" x14ac:dyDescent="0.2">
      <c r="T44493" s="11"/>
      <c r="U44493" s="11"/>
    </row>
    <row r="44494" spans="20:21" x14ac:dyDescent="0.2">
      <c r="T44494" s="11"/>
      <c r="U44494" s="11"/>
    </row>
    <row r="44495" spans="20:21" x14ac:dyDescent="0.2">
      <c r="T44495" s="11"/>
      <c r="U44495" s="11"/>
    </row>
    <row r="44496" spans="20:21" x14ac:dyDescent="0.2">
      <c r="T44496" s="11"/>
      <c r="U44496" s="11"/>
    </row>
    <row r="44497" spans="20:21" x14ac:dyDescent="0.2">
      <c r="T44497" s="11"/>
      <c r="U44497" s="11"/>
    </row>
    <row r="44498" spans="20:21" x14ac:dyDescent="0.2">
      <c r="T44498" s="11"/>
      <c r="U44498" s="11"/>
    </row>
    <row r="44499" spans="20:21" x14ac:dyDescent="0.2">
      <c r="T44499" s="11"/>
      <c r="U44499" s="11"/>
    </row>
    <row r="44500" spans="20:21" x14ac:dyDescent="0.2">
      <c r="T44500" s="11"/>
      <c r="U44500" s="11"/>
    </row>
    <row r="44501" spans="20:21" x14ac:dyDescent="0.2">
      <c r="T44501" s="11"/>
      <c r="U44501" s="11"/>
    </row>
    <row r="44502" spans="20:21" x14ac:dyDescent="0.2">
      <c r="T44502" s="11"/>
      <c r="U44502" s="11"/>
    </row>
    <row r="44503" spans="20:21" x14ac:dyDescent="0.2">
      <c r="T44503" s="11"/>
      <c r="U44503" s="11"/>
    </row>
    <row r="44504" spans="20:21" x14ac:dyDescent="0.2">
      <c r="T44504" s="11"/>
      <c r="U44504" s="11"/>
    </row>
    <row r="44505" spans="20:21" x14ac:dyDescent="0.2">
      <c r="T44505" s="11"/>
      <c r="U44505" s="11"/>
    </row>
    <row r="44506" spans="20:21" x14ac:dyDescent="0.2">
      <c r="T44506" s="11"/>
      <c r="U44506" s="11"/>
    </row>
    <row r="44507" spans="20:21" x14ac:dyDescent="0.2">
      <c r="T44507" s="11"/>
      <c r="U44507" s="11"/>
    </row>
    <row r="44508" spans="20:21" x14ac:dyDescent="0.2">
      <c r="T44508" s="11"/>
      <c r="U44508" s="11"/>
    </row>
    <row r="44509" spans="20:21" x14ac:dyDescent="0.2">
      <c r="T44509" s="11"/>
      <c r="U44509" s="11"/>
    </row>
    <row r="44510" spans="20:21" x14ac:dyDescent="0.2">
      <c r="T44510" s="11"/>
      <c r="U44510" s="11"/>
    </row>
    <row r="44511" spans="20:21" x14ac:dyDescent="0.2">
      <c r="T44511" s="11"/>
      <c r="U44511" s="11"/>
    </row>
    <row r="44512" spans="20:21" x14ac:dyDescent="0.2">
      <c r="T44512" s="11"/>
      <c r="U44512" s="11"/>
    </row>
    <row r="44513" spans="20:21" x14ac:dyDescent="0.2">
      <c r="T44513" s="11"/>
      <c r="U44513" s="11"/>
    </row>
    <row r="44514" spans="20:21" x14ac:dyDescent="0.2">
      <c r="T44514" s="11"/>
      <c r="U44514" s="11"/>
    </row>
    <row r="44515" spans="20:21" x14ac:dyDescent="0.2">
      <c r="T44515" s="11"/>
      <c r="U44515" s="11"/>
    </row>
    <row r="44516" spans="20:21" x14ac:dyDescent="0.2">
      <c r="T44516" s="11"/>
      <c r="U44516" s="11"/>
    </row>
    <row r="44517" spans="20:21" x14ac:dyDescent="0.2">
      <c r="T44517" s="11"/>
      <c r="U44517" s="11"/>
    </row>
    <row r="44518" spans="20:21" x14ac:dyDescent="0.2">
      <c r="T44518" s="11"/>
      <c r="U44518" s="11"/>
    </row>
    <row r="44519" spans="20:21" x14ac:dyDescent="0.2">
      <c r="T44519" s="11"/>
      <c r="U44519" s="11"/>
    </row>
    <row r="44520" spans="20:21" x14ac:dyDescent="0.2">
      <c r="T44520" s="11"/>
      <c r="U44520" s="11"/>
    </row>
    <row r="44521" spans="20:21" x14ac:dyDescent="0.2">
      <c r="T44521" s="11"/>
      <c r="U44521" s="11"/>
    </row>
    <row r="44522" spans="20:21" x14ac:dyDescent="0.2">
      <c r="T44522" s="11"/>
      <c r="U44522" s="11"/>
    </row>
    <row r="44523" spans="20:21" x14ac:dyDescent="0.2">
      <c r="T44523" s="11"/>
      <c r="U44523" s="11"/>
    </row>
    <row r="44524" spans="20:21" x14ac:dyDescent="0.2">
      <c r="T44524" s="11"/>
      <c r="U44524" s="11"/>
    </row>
    <row r="44525" spans="20:21" x14ac:dyDescent="0.2">
      <c r="T44525" s="11"/>
      <c r="U44525" s="11"/>
    </row>
    <row r="44526" spans="20:21" x14ac:dyDescent="0.2">
      <c r="T44526" s="11"/>
      <c r="U44526" s="11"/>
    </row>
    <row r="44527" spans="20:21" x14ac:dyDescent="0.2">
      <c r="T44527" s="11"/>
      <c r="U44527" s="11"/>
    </row>
    <row r="44528" spans="20:21" x14ac:dyDescent="0.2">
      <c r="T44528" s="11"/>
      <c r="U44528" s="11"/>
    </row>
    <row r="44529" spans="20:21" x14ac:dyDescent="0.2">
      <c r="T44529" s="11"/>
      <c r="U44529" s="11"/>
    </row>
    <row r="44530" spans="20:21" x14ac:dyDescent="0.2">
      <c r="T44530" s="11"/>
      <c r="U44530" s="11"/>
    </row>
    <row r="44531" spans="20:21" x14ac:dyDescent="0.2">
      <c r="T44531" s="11"/>
      <c r="U44531" s="11"/>
    </row>
    <row r="44532" spans="20:21" x14ac:dyDescent="0.2">
      <c r="T44532" s="11"/>
      <c r="U44532" s="11"/>
    </row>
    <row r="44533" spans="20:21" x14ac:dyDescent="0.2">
      <c r="T44533" s="11"/>
      <c r="U44533" s="11"/>
    </row>
    <row r="44534" spans="20:21" x14ac:dyDescent="0.2">
      <c r="T44534" s="11"/>
      <c r="U44534" s="11"/>
    </row>
    <row r="44535" spans="20:21" x14ac:dyDescent="0.2">
      <c r="T44535" s="11"/>
      <c r="U44535" s="11"/>
    </row>
    <row r="44536" spans="20:21" x14ac:dyDescent="0.2">
      <c r="T44536" s="11"/>
      <c r="U44536" s="11"/>
    </row>
    <row r="44537" spans="20:21" x14ac:dyDescent="0.2">
      <c r="T44537" s="11"/>
      <c r="U44537" s="11"/>
    </row>
    <row r="44538" spans="20:21" x14ac:dyDescent="0.2">
      <c r="T44538" s="11"/>
      <c r="U44538" s="11"/>
    </row>
    <row r="44539" spans="20:21" x14ac:dyDescent="0.2">
      <c r="T44539" s="11"/>
      <c r="U44539" s="11"/>
    </row>
    <row r="44540" spans="20:21" x14ac:dyDescent="0.2">
      <c r="T44540" s="11"/>
      <c r="U44540" s="11"/>
    </row>
    <row r="44541" spans="20:21" x14ac:dyDescent="0.2">
      <c r="T44541" s="11"/>
      <c r="U44541" s="11"/>
    </row>
    <row r="44542" spans="20:21" x14ac:dyDescent="0.2">
      <c r="T44542" s="11"/>
      <c r="U44542" s="11"/>
    </row>
    <row r="44543" spans="20:21" x14ac:dyDescent="0.2">
      <c r="T44543" s="11"/>
      <c r="U44543" s="11"/>
    </row>
    <row r="44544" spans="20:21" x14ac:dyDescent="0.2">
      <c r="T44544" s="11"/>
      <c r="U44544" s="11"/>
    </row>
    <row r="44545" spans="20:21" x14ac:dyDescent="0.2">
      <c r="T44545" s="11"/>
      <c r="U44545" s="11"/>
    </row>
    <row r="44546" spans="20:21" x14ac:dyDescent="0.2">
      <c r="T44546" s="11"/>
      <c r="U44546" s="11"/>
    </row>
    <row r="44547" spans="20:21" x14ac:dyDescent="0.2">
      <c r="T44547" s="11"/>
      <c r="U44547" s="11"/>
    </row>
    <row r="44548" spans="20:21" x14ac:dyDescent="0.2">
      <c r="T44548" s="11"/>
      <c r="U44548" s="11"/>
    </row>
    <row r="44549" spans="20:21" x14ac:dyDescent="0.2">
      <c r="T44549" s="11"/>
      <c r="U44549" s="11"/>
    </row>
    <row r="44550" spans="20:21" x14ac:dyDescent="0.2">
      <c r="T44550" s="11"/>
      <c r="U44550" s="11"/>
    </row>
    <row r="44551" spans="20:21" x14ac:dyDescent="0.2">
      <c r="T44551" s="11"/>
      <c r="U44551" s="11"/>
    </row>
    <row r="44552" spans="20:21" x14ac:dyDescent="0.2">
      <c r="T44552" s="11"/>
      <c r="U44552" s="11"/>
    </row>
    <row r="44553" spans="20:21" x14ac:dyDescent="0.2">
      <c r="T44553" s="11"/>
      <c r="U44553" s="11"/>
    </row>
    <row r="44554" spans="20:21" x14ac:dyDescent="0.2">
      <c r="T44554" s="11"/>
      <c r="U44554" s="11"/>
    </row>
    <row r="44555" spans="20:21" x14ac:dyDescent="0.2">
      <c r="T44555" s="11"/>
      <c r="U44555" s="11"/>
    </row>
    <row r="44556" spans="20:21" x14ac:dyDescent="0.2">
      <c r="T44556" s="11"/>
      <c r="U44556" s="11"/>
    </row>
    <row r="44557" spans="20:21" x14ac:dyDescent="0.2">
      <c r="T44557" s="11"/>
      <c r="U44557" s="11"/>
    </row>
    <row r="44558" spans="20:21" x14ac:dyDescent="0.2">
      <c r="T44558" s="11"/>
      <c r="U44558" s="11"/>
    </row>
    <row r="44559" spans="20:21" x14ac:dyDescent="0.2">
      <c r="T44559" s="11"/>
      <c r="U44559" s="11"/>
    </row>
    <row r="44560" spans="20:21" x14ac:dyDescent="0.2">
      <c r="T44560" s="11"/>
      <c r="U44560" s="11"/>
    </row>
    <row r="44561" spans="20:21" x14ac:dyDescent="0.2">
      <c r="T44561" s="11"/>
      <c r="U44561" s="11"/>
    </row>
    <row r="44562" spans="20:21" x14ac:dyDescent="0.2">
      <c r="T44562" s="11"/>
      <c r="U44562" s="11"/>
    </row>
    <row r="44563" spans="20:21" x14ac:dyDescent="0.2">
      <c r="T44563" s="11"/>
      <c r="U44563" s="11"/>
    </row>
    <row r="44564" spans="20:21" x14ac:dyDescent="0.2">
      <c r="T44564" s="11"/>
      <c r="U44564" s="11"/>
    </row>
    <row r="44565" spans="20:21" x14ac:dyDescent="0.2">
      <c r="T44565" s="11"/>
      <c r="U44565" s="11"/>
    </row>
    <row r="44566" spans="20:21" x14ac:dyDescent="0.2">
      <c r="T44566" s="11"/>
      <c r="U44566" s="11"/>
    </row>
    <row r="44567" spans="20:21" x14ac:dyDescent="0.2">
      <c r="T44567" s="11"/>
      <c r="U44567" s="11"/>
    </row>
    <row r="44568" spans="20:21" x14ac:dyDescent="0.2">
      <c r="T44568" s="11"/>
      <c r="U44568" s="11"/>
    </row>
    <row r="44569" spans="20:21" x14ac:dyDescent="0.2">
      <c r="T44569" s="11"/>
      <c r="U44569" s="11"/>
    </row>
    <row r="44570" spans="20:21" x14ac:dyDescent="0.2">
      <c r="T44570" s="11"/>
      <c r="U44570" s="11"/>
    </row>
    <row r="44571" spans="20:21" x14ac:dyDescent="0.2">
      <c r="T44571" s="11"/>
      <c r="U44571" s="11"/>
    </row>
    <row r="44572" spans="20:21" x14ac:dyDescent="0.2">
      <c r="T44572" s="11"/>
      <c r="U44572" s="11"/>
    </row>
    <row r="44573" spans="20:21" x14ac:dyDescent="0.2">
      <c r="T44573" s="11"/>
      <c r="U44573" s="11"/>
    </row>
    <row r="44574" spans="20:21" x14ac:dyDescent="0.2">
      <c r="T44574" s="11"/>
      <c r="U44574" s="11"/>
    </row>
    <row r="44575" spans="20:21" x14ac:dyDescent="0.2">
      <c r="T44575" s="11"/>
      <c r="U44575" s="11"/>
    </row>
    <row r="44576" spans="20:21" x14ac:dyDescent="0.2">
      <c r="T44576" s="11"/>
      <c r="U44576" s="11"/>
    </row>
    <row r="44577" spans="20:21" x14ac:dyDescent="0.2">
      <c r="T44577" s="11"/>
      <c r="U44577" s="11"/>
    </row>
    <row r="44578" spans="20:21" x14ac:dyDescent="0.2">
      <c r="T44578" s="11"/>
      <c r="U44578" s="11"/>
    </row>
    <row r="44579" spans="20:21" x14ac:dyDescent="0.2">
      <c r="T44579" s="11"/>
      <c r="U44579" s="11"/>
    </row>
    <row r="44580" spans="20:21" x14ac:dyDescent="0.2">
      <c r="T44580" s="11"/>
      <c r="U44580" s="11"/>
    </row>
    <row r="44581" spans="20:21" x14ac:dyDescent="0.2">
      <c r="T44581" s="11"/>
      <c r="U44581" s="11"/>
    </row>
    <row r="44582" spans="20:21" x14ac:dyDescent="0.2">
      <c r="T44582" s="11"/>
      <c r="U44582" s="11"/>
    </row>
    <row r="44583" spans="20:21" x14ac:dyDescent="0.2">
      <c r="T44583" s="11"/>
      <c r="U44583" s="11"/>
    </row>
    <row r="44584" spans="20:21" x14ac:dyDescent="0.2">
      <c r="T44584" s="11"/>
      <c r="U44584" s="11"/>
    </row>
    <row r="44585" spans="20:21" x14ac:dyDescent="0.2">
      <c r="T44585" s="11"/>
      <c r="U44585" s="11"/>
    </row>
    <row r="44586" spans="20:21" x14ac:dyDescent="0.2">
      <c r="T44586" s="11"/>
      <c r="U44586" s="11"/>
    </row>
    <row r="44587" spans="20:21" x14ac:dyDescent="0.2">
      <c r="T44587" s="11"/>
      <c r="U44587" s="11"/>
    </row>
    <row r="44588" spans="20:21" x14ac:dyDescent="0.2">
      <c r="T44588" s="11"/>
      <c r="U44588" s="11"/>
    </row>
    <row r="44589" spans="20:21" x14ac:dyDescent="0.2">
      <c r="T44589" s="11"/>
      <c r="U44589" s="11"/>
    </row>
    <row r="44590" spans="20:21" x14ac:dyDescent="0.2">
      <c r="T44590" s="11"/>
      <c r="U44590" s="11"/>
    </row>
    <row r="44591" spans="20:21" x14ac:dyDescent="0.2">
      <c r="T44591" s="11"/>
      <c r="U44591" s="11"/>
    </row>
    <row r="44592" spans="20:21" x14ac:dyDescent="0.2">
      <c r="T44592" s="11"/>
      <c r="U44592" s="11"/>
    </row>
    <row r="44593" spans="20:21" x14ac:dyDescent="0.2">
      <c r="T44593" s="11"/>
      <c r="U44593" s="11"/>
    </row>
    <row r="44594" spans="20:21" x14ac:dyDescent="0.2">
      <c r="T44594" s="11"/>
      <c r="U44594" s="11"/>
    </row>
    <row r="44595" spans="20:21" x14ac:dyDescent="0.2">
      <c r="T44595" s="11"/>
      <c r="U44595" s="11"/>
    </row>
    <row r="44596" spans="20:21" x14ac:dyDescent="0.2">
      <c r="T44596" s="11"/>
      <c r="U44596" s="11"/>
    </row>
    <row r="44597" spans="20:21" x14ac:dyDescent="0.2">
      <c r="T44597" s="11"/>
      <c r="U44597" s="11"/>
    </row>
    <row r="44598" spans="20:21" x14ac:dyDescent="0.2">
      <c r="T44598" s="11"/>
      <c r="U44598" s="11"/>
    </row>
    <row r="44599" spans="20:21" x14ac:dyDescent="0.2">
      <c r="T44599" s="11"/>
      <c r="U44599" s="11"/>
    </row>
    <row r="44600" spans="20:21" x14ac:dyDescent="0.2">
      <c r="T44600" s="11"/>
      <c r="U44600" s="11"/>
    </row>
    <row r="44601" spans="20:21" x14ac:dyDescent="0.2">
      <c r="T44601" s="11"/>
      <c r="U44601" s="11"/>
    </row>
    <row r="44602" spans="20:21" x14ac:dyDescent="0.2">
      <c r="T44602" s="11"/>
      <c r="U44602" s="11"/>
    </row>
    <row r="44603" spans="20:21" x14ac:dyDescent="0.2">
      <c r="T44603" s="11"/>
      <c r="U44603" s="11"/>
    </row>
    <row r="44604" spans="20:21" x14ac:dyDescent="0.2">
      <c r="T44604" s="11"/>
      <c r="U44604" s="11"/>
    </row>
    <row r="44605" spans="20:21" x14ac:dyDescent="0.2">
      <c r="T44605" s="11"/>
      <c r="U44605" s="11"/>
    </row>
    <row r="44606" spans="20:21" x14ac:dyDescent="0.2">
      <c r="T44606" s="11"/>
      <c r="U44606" s="11"/>
    </row>
    <row r="44607" spans="20:21" x14ac:dyDescent="0.2">
      <c r="T44607" s="11"/>
      <c r="U44607" s="11"/>
    </row>
    <row r="44608" spans="20:21" x14ac:dyDescent="0.2">
      <c r="T44608" s="11"/>
      <c r="U44608" s="11"/>
    </row>
    <row r="44609" spans="20:21" x14ac:dyDescent="0.2">
      <c r="T44609" s="11"/>
      <c r="U44609" s="11"/>
    </row>
    <row r="44610" spans="20:21" x14ac:dyDescent="0.2">
      <c r="T44610" s="11"/>
      <c r="U44610" s="11"/>
    </row>
    <row r="44611" spans="20:21" x14ac:dyDescent="0.2">
      <c r="T44611" s="11"/>
      <c r="U44611" s="11"/>
    </row>
    <row r="44612" spans="20:21" x14ac:dyDescent="0.2">
      <c r="T44612" s="11"/>
      <c r="U44612" s="11"/>
    </row>
    <row r="44613" spans="20:21" x14ac:dyDescent="0.2">
      <c r="T44613" s="11"/>
      <c r="U44613" s="11"/>
    </row>
    <row r="44614" spans="20:21" x14ac:dyDescent="0.2">
      <c r="T44614" s="11"/>
      <c r="U44614" s="11"/>
    </row>
    <row r="44615" spans="20:21" x14ac:dyDescent="0.2">
      <c r="T44615" s="11"/>
      <c r="U44615" s="11"/>
    </row>
    <row r="44616" spans="20:21" x14ac:dyDescent="0.2">
      <c r="T44616" s="11"/>
      <c r="U44616" s="11"/>
    </row>
    <row r="44617" spans="20:21" x14ac:dyDescent="0.2">
      <c r="T44617" s="11"/>
      <c r="U44617" s="11"/>
    </row>
    <row r="44618" spans="20:21" x14ac:dyDescent="0.2">
      <c r="T44618" s="11"/>
      <c r="U44618" s="11"/>
    </row>
    <row r="44619" spans="20:21" x14ac:dyDescent="0.2">
      <c r="T44619" s="11"/>
      <c r="U44619" s="11"/>
    </row>
    <row r="44620" spans="20:21" x14ac:dyDescent="0.2">
      <c r="T44620" s="11"/>
      <c r="U44620" s="11"/>
    </row>
    <row r="44621" spans="20:21" x14ac:dyDescent="0.2">
      <c r="T44621" s="11"/>
      <c r="U44621" s="11"/>
    </row>
    <row r="44622" spans="20:21" x14ac:dyDescent="0.2">
      <c r="T44622" s="11"/>
      <c r="U44622" s="11"/>
    </row>
    <row r="44623" spans="20:21" x14ac:dyDescent="0.2">
      <c r="T44623" s="11"/>
      <c r="U44623" s="11"/>
    </row>
    <row r="44624" spans="20:21" x14ac:dyDescent="0.2">
      <c r="T44624" s="11"/>
      <c r="U44624" s="11"/>
    </row>
    <row r="44625" spans="20:21" x14ac:dyDescent="0.2">
      <c r="T44625" s="11"/>
      <c r="U44625" s="11"/>
    </row>
    <row r="44626" spans="20:21" x14ac:dyDescent="0.2">
      <c r="T44626" s="11"/>
      <c r="U44626" s="11"/>
    </row>
    <row r="44627" spans="20:21" x14ac:dyDescent="0.2">
      <c r="T44627" s="11"/>
      <c r="U44627" s="11"/>
    </row>
    <row r="44628" spans="20:21" x14ac:dyDescent="0.2">
      <c r="T44628" s="11"/>
      <c r="U44628" s="11"/>
    </row>
    <row r="44629" spans="20:21" x14ac:dyDescent="0.2">
      <c r="T44629" s="11"/>
      <c r="U44629" s="11"/>
    </row>
    <row r="44630" spans="20:21" x14ac:dyDescent="0.2">
      <c r="T44630" s="11"/>
      <c r="U44630" s="11"/>
    </row>
    <row r="44631" spans="20:21" x14ac:dyDescent="0.2">
      <c r="T44631" s="11"/>
      <c r="U44631" s="11"/>
    </row>
    <row r="44632" spans="20:21" x14ac:dyDescent="0.2">
      <c r="T44632" s="11"/>
      <c r="U44632" s="11"/>
    </row>
    <row r="44633" spans="20:21" x14ac:dyDescent="0.2">
      <c r="T44633" s="11"/>
      <c r="U44633" s="11"/>
    </row>
    <row r="44634" spans="20:21" x14ac:dyDescent="0.2">
      <c r="T44634" s="11"/>
      <c r="U44634" s="11"/>
    </row>
    <row r="44635" spans="20:21" x14ac:dyDescent="0.2">
      <c r="T44635" s="11"/>
      <c r="U44635" s="11"/>
    </row>
    <row r="44636" spans="20:21" x14ac:dyDescent="0.2">
      <c r="T44636" s="11"/>
      <c r="U44636" s="11"/>
    </row>
    <row r="44637" spans="20:21" x14ac:dyDescent="0.2">
      <c r="T44637" s="11"/>
      <c r="U44637" s="11"/>
    </row>
    <row r="44638" spans="20:21" x14ac:dyDescent="0.2">
      <c r="T44638" s="11"/>
      <c r="U44638" s="11"/>
    </row>
    <row r="44639" spans="20:21" x14ac:dyDescent="0.2">
      <c r="T44639" s="11"/>
      <c r="U44639" s="11"/>
    </row>
    <row r="44640" spans="20:21" x14ac:dyDescent="0.2">
      <c r="T44640" s="11"/>
      <c r="U44640" s="11"/>
    </row>
    <row r="44641" spans="20:21" x14ac:dyDescent="0.2">
      <c r="T44641" s="11"/>
      <c r="U44641" s="11"/>
    </row>
    <row r="44642" spans="20:21" x14ac:dyDescent="0.2">
      <c r="T44642" s="11"/>
      <c r="U44642" s="11"/>
    </row>
    <row r="44643" spans="20:21" x14ac:dyDescent="0.2">
      <c r="T44643" s="11"/>
      <c r="U44643" s="11"/>
    </row>
    <row r="44644" spans="20:21" x14ac:dyDescent="0.2">
      <c r="T44644" s="11"/>
      <c r="U44644" s="11"/>
    </row>
    <row r="44645" spans="20:21" x14ac:dyDescent="0.2">
      <c r="T44645" s="11"/>
      <c r="U44645" s="11"/>
    </row>
    <row r="44646" spans="20:21" x14ac:dyDescent="0.2">
      <c r="T44646" s="11"/>
      <c r="U44646" s="11"/>
    </row>
    <row r="44647" spans="20:21" x14ac:dyDescent="0.2">
      <c r="T44647" s="11"/>
      <c r="U44647" s="11"/>
    </row>
    <row r="44648" spans="20:21" x14ac:dyDescent="0.2">
      <c r="T44648" s="11"/>
      <c r="U44648" s="11"/>
    </row>
    <row r="44649" spans="20:21" x14ac:dyDescent="0.2">
      <c r="T44649" s="11"/>
      <c r="U44649" s="11"/>
    </row>
    <row r="44650" spans="20:21" x14ac:dyDescent="0.2">
      <c r="T44650" s="11"/>
      <c r="U44650" s="11"/>
    </row>
    <row r="44651" spans="20:21" x14ac:dyDescent="0.2">
      <c r="T44651" s="11"/>
      <c r="U44651" s="11"/>
    </row>
    <row r="44652" spans="20:21" x14ac:dyDescent="0.2">
      <c r="T44652" s="11"/>
      <c r="U44652" s="11"/>
    </row>
    <row r="44653" spans="20:21" x14ac:dyDescent="0.2">
      <c r="T44653" s="11"/>
      <c r="U44653" s="11"/>
    </row>
    <row r="44654" spans="20:21" x14ac:dyDescent="0.2">
      <c r="T44654" s="11"/>
      <c r="U44654" s="11"/>
    </row>
    <row r="44655" spans="20:21" x14ac:dyDescent="0.2">
      <c r="T44655" s="11"/>
      <c r="U44655" s="11"/>
    </row>
    <row r="44656" spans="20:21" x14ac:dyDescent="0.2">
      <c r="T44656" s="11"/>
      <c r="U44656" s="11"/>
    </row>
    <row r="44657" spans="20:21" x14ac:dyDescent="0.2">
      <c r="T44657" s="11"/>
      <c r="U44657" s="11"/>
    </row>
    <row r="44658" spans="20:21" x14ac:dyDescent="0.2">
      <c r="T44658" s="11"/>
      <c r="U44658" s="11"/>
    </row>
    <row r="44659" spans="20:21" x14ac:dyDescent="0.2">
      <c r="T44659" s="11"/>
      <c r="U44659" s="11"/>
    </row>
    <row r="44660" spans="20:21" x14ac:dyDescent="0.2">
      <c r="T44660" s="11"/>
      <c r="U44660" s="11"/>
    </row>
    <row r="44661" spans="20:21" x14ac:dyDescent="0.2">
      <c r="T44661" s="11"/>
      <c r="U44661" s="11"/>
    </row>
    <row r="44662" spans="20:21" x14ac:dyDescent="0.2">
      <c r="T44662" s="11"/>
      <c r="U44662" s="11"/>
    </row>
    <row r="44663" spans="20:21" x14ac:dyDescent="0.2">
      <c r="T44663" s="11"/>
      <c r="U44663" s="11"/>
    </row>
    <row r="44664" spans="20:21" x14ac:dyDescent="0.2">
      <c r="T44664" s="11"/>
      <c r="U44664" s="11"/>
    </row>
    <row r="44665" spans="20:21" x14ac:dyDescent="0.2">
      <c r="T44665" s="11"/>
      <c r="U44665" s="11"/>
    </row>
    <row r="44666" spans="20:21" x14ac:dyDescent="0.2">
      <c r="T44666" s="11"/>
      <c r="U44666" s="11"/>
    </row>
    <row r="44667" spans="20:21" x14ac:dyDescent="0.2">
      <c r="T44667" s="11"/>
      <c r="U44667" s="11"/>
    </row>
    <row r="44668" spans="20:21" x14ac:dyDescent="0.2">
      <c r="T44668" s="11"/>
      <c r="U44668" s="11"/>
    </row>
    <row r="44669" spans="20:21" x14ac:dyDescent="0.2">
      <c r="T44669" s="11"/>
      <c r="U44669" s="11"/>
    </row>
    <row r="44670" spans="20:21" x14ac:dyDescent="0.2">
      <c r="T44670" s="11"/>
      <c r="U44670" s="11"/>
    </row>
    <row r="44671" spans="20:21" x14ac:dyDescent="0.2">
      <c r="T44671" s="11"/>
      <c r="U44671" s="11"/>
    </row>
    <row r="44672" spans="20:21" x14ac:dyDescent="0.2">
      <c r="T44672" s="11"/>
      <c r="U44672" s="11"/>
    </row>
    <row r="44673" spans="20:21" x14ac:dyDescent="0.2">
      <c r="T44673" s="11"/>
      <c r="U44673" s="11"/>
    </row>
    <row r="44674" spans="20:21" x14ac:dyDescent="0.2">
      <c r="T44674" s="11"/>
      <c r="U44674" s="11"/>
    </row>
    <row r="44675" spans="20:21" x14ac:dyDescent="0.2">
      <c r="T44675" s="11"/>
      <c r="U44675" s="11"/>
    </row>
    <row r="44676" spans="20:21" x14ac:dyDescent="0.2">
      <c r="T44676" s="11"/>
      <c r="U44676" s="11"/>
    </row>
    <row r="44677" spans="20:21" x14ac:dyDescent="0.2">
      <c r="T44677" s="11"/>
      <c r="U44677" s="11"/>
    </row>
    <row r="44678" spans="20:21" x14ac:dyDescent="0.2">
      <c r="T44678" s="11"/>
      <c r="U44678" s="11"/>
    </row>
    <row r="44679" spans="20:21" x14ac:dyDescent="0.2">
      <c r="T44679" s="11"/>
      <c r="U44679" s="11"/>
    </row>
    <row r="44680" spans="20:21" x14ac:dyDescent="0.2">
      <c r="T44680" s="11"/>
      <c r="U44680" s="11"/>
    </row>
    <row r="44681" spans="20:21" x14ac:dyDescent="0.2">
      <c r="T44681" s="11"/>
      <c r="U44681" s="11"/>
    </row>
    <row r="44682" spans="20:21" x14ac:dyDescent="0.2">
      <c r="T44682" s="11"/>
      <c r="U44682" s="11"/>
    </row>
    <row r="44683" spans="20:21" x14ac:dyDescent="0.2">
      <c r="T44683" s="11"/>
      <c r="U44683" s="11"/>
    </row>
    <row r="44684" spans="20:21" x14ac:dyDescent="0.2">
      <c r="T44684" s="11"/>
      <c r="U44684" s="11"/>
    </row>
    <row r="44685" spans="20:21" x14ac:dyDescent="0.2">
      <c r="T44685" s="11"/>
      <c r="U44685" s="11"/>
    </row>
    <row r="44686" spans="20:21" x14ac:dyDescent="0.2">
      <c r="T44686" s="11"/>
      <c r="U44686" s="11"/>
    </row>
    <row r="44687" spans="20:21" x14ac:dyDescent="0.2">
      <c r="T44687" s="11"/>
      <c r="U44687" s="11"/>
    </row>
    <row r="44688" spans="20:21" x14ac:dyDescent="0.2">
      <c r="T44688" s="11"/>
      <c r="U44688" s="11"/>
    </row>
    <row r="44689" spans="20:21" x14ac:dyDescent="0.2">
      <c r="T44689" s="11"/>
      <c r="U44689" s="11"/>
    </row>
    <row r="44690" spans="20:21" x14ac:dyDescent="0.2">
      <c r="T44690" s="11"/>
      <c r="U44690" s="11"/>
    </row>
    <row r="44691" spans="20:21" x14ac:dyDescent="0.2">
      <c r="T44691" s="11"/>
      <c r="U44691" s="11"/>
    </row>
    <row r="44692" spans="20:21" x14ac:dyDescent="0.2">
      <c r="T44692" s="11"/>
      <c r="U44692" s="11"/>
    </row>
    <row r="44693" spans="20:21" x14ac:dyDescent="0.2">
      <c r="T44693" s="11"/>
      <c r="U44693" s="11"/>
    </row>
    <row r="44694" spans="20:21" x14ac:dyDescent="0.2">
      <c r="T44694" s="11"/>
      <c r="U44694" s="11"/>
    </row>
    <row r="44695" spans="20:21" x14ac:dyDescent="0.2">
      <c r="T44695" s="11"/>
      <c r="U44695" s="11"/>
    </row>
    <row r="44696" spans="20:21" x14ac:dyDescent="0.2">
      <c r="T44696" s="11"/>
      <c r="U44696" s="11"/>
    </row>
    <row r="44697" spans="20:21" x14ac:dyDescent="0.2">
      <c r="T44697" s="11"/>
      <c r="U44697" s="11"/>
    </row>
    <row r="44698" spans="20:21" x14ac:dyDescent="0.2">
      <c r="T44698" s="11"/>
      <c r="U44698" s="11"/>
    </row>
    <row r="44699" spans="20:21" x14ac:dyDescent="0.2">
      <c r="T44699" s="11"/>
      <c r="U44699" s="11"/>
    </row>
    <row r="44700" spans="20:21" x14ac:dyDescent="0.2">
      <c r="T44700" s="11"/>
      <c r="U44700" s="11"/>
    </row>
    <row r="44701" spans="20:21" x14ac:dyDescent="0.2">
      <c r="T44701" s="11"/>
      <c r="U44701" s="11"/>
    </row>
    <row r="44702" spans="20:21" x14ac:dyDescent="0.2">
      <c r="T44702" s="11"/>
      <c r="U44702" s="11"/>
    </row>
    <row r="44703" spans="20:21" x14ac:dyDescent="0.2">
      <c r="T44703" s="11"/>
      <c r="U44703" s="11"/>
    </row>
    <row r="44704" spans="20:21" x14ac:dyDescent="0.2">
      <c r="T44704" s="11"/>
      <c r="U44704" s="11"/>
    </row>
    <row r="44705" spans="20:21" x14ac:dyDescent="0.2">
      <c r="T44705" s="11"/>
      <c r="U44705" s="11"/>
    </row>
    <row r="44706" spans="20:21" x14ac:dyDescent="0.2">
      <c r="T44706" s="11"/>
      <c r="U44706" s="11"/>
    </row>
    <row r="44707" spans="20:21" x14ac:dyDescent="0.2">
      <c r="T44707" s="11"/>
      <c r="U44707" s="11"/>
    </row>
    <row r="44708" spans="20:21" x14ac:dyDescent="0.2">
      <c r="T44708" s="11"/>
      <c r="U44708" s="11"/>
    </row>
    <row r="44709" spans="20:21" x14ac:dyDescent="0.2">
      <c r="T44709" s="11"/>
      <c r="U44709" s="11"/>
    </row>
    <row r="44710" spans="20:21" x14ac:dyDescent="0.2">
      <c r="T44710" s="11"/>
      <c r="U44710" s="11"/>
    </row>
    <row r="44711" spans="20:21" x14ac:dyDescent="0.2">
      <c r="T44711" s="11"/>
      <c r="U44711" s="11"/>
    </row>
    <row r="44712" spans="20:21" x14ac:dyDescent="0.2">
      <c r="T44712" s="11"/>
      <c r="U44712" s="11"/>
    </row>
    <row r="44713" spans="20:21" x14ac:dyDescent="0.2">
      <c r="T44713" s="11"/>
      <c r="U44713" s="11"/>
    </row>
    <row r="44714" spans="20:21" x14ac:dyDescent="0.2">
      <c r="T44714" s="11"/>
      <c r="U44714" s="11"/>
    </row>
    <row r="44715" spans="20:21" x14ac:dyDescent="0.2">
      <c r="T44715" s="11"/>
      <c r="U44715" s="11"/>
    </row>
    <row r="44716" spans="20:21" x14ac:dyDescent="0.2">
      <c r="T44716" s="11"/>
      <c r="U44716" s="11"/>
    </row>
    <row r="44717" spans="20:21" x14ac:dyDescent="0.2">
      <c r="T44717" s="11"/>
      <c r="U44717" s="11"/>
    </row>
    <row r="44718" spans="20:21" x14ac:dyDescent="0.2">
      <c r="T44718" s="11"/>
      <c r="U44718" s="11"/>
    </row>
    <row r="44719" spans="20:21" x14ac:dyDescent="0.2">
      <c r="T44719" s="11"/>
      <c r="U44719" s="11"/>
    </row>
    <row r="44720" spans="20:21" x14ac:dyDescent="0.2">
      <c r="T44720" s="11"/>
      <c r="U44720" s="11"/>
    </row>
    <row r="44721" spans="20:21" x14ac:dyDescent="0.2">
      <c r="T44721" s="11"/>
      <c r="U44721" s="11"/>
    </row>
    <row r="44722" spans="20:21" x14ac:dyDescent="0.2">
      <c r="T44722" s="11"/>
      <c r="U44722" s="11"/>
    </row>
    <row r="44723" spans="20:21" x14ac:dyDescent="0.2">
      <c r="T44723" s="11"/>
      <c r="U44723" s="11"/>
    </row>
    <row r="44724" spans="20:21" x14ac:dyDescent="0.2">
      <c r="T44724" s="11"/>
      <c r="U44724" s="11"/>
    </row>
    <row r="44725" spans="20:21" x14ac:dyDescent="0.2">
      <c r="T44725" s="11"/>
      <c r="U44725" s="11"/>
    </row>
    <row r="44726" spans="20:21" x14ac:dyDescent="0.2">
      <c r="T44726" s="11"/>
      <c r="U44726" s="11"/>
    </row>
    <row r="44727" spans="20:21" x14ac:dyDescent="0.2">
      <c r="T44727" s="11"/>
      <c r="U44727" s="11"/>
    </row>
    <row r="44728" spans="20:21" x14ac:dyDescent="0.2">
      <c r="T44728" s="11"/>
      <c r="U44728" s="11"/>
    </row>
    <row r="44729" spans="20:21" x14ac:dyDescent="0.2">
      <c r="T44729" s="11"/>
      <c r="U44729" s="11"/>
    </row>
    <row r="44730" spans="20:21" x14ac:dyDescent="0.2">
      <c r="T44730" s="11"/>
      <c r="U44730" s="11"/>
    </row>
    <row r="44731" spans="20:21" x14ac:dyDescent="0.2">
      <c r="T44731" s="11"/>
      <c r="U44731" s="11"/>
    </row>
    <row r="44732" spans="20:21" x14ac:dyDescent="0.2">
      <c r="T44732" s="11"/>
      <c r="U44732" s="11"/>
    </row>
    <row r="44733" spans="20:21" x14ac:dyDescent="0.2">
      <c r="T44733" s="11"/>
      <c r="U44733" s="11"/>
    </row>
    <row r="44734" spans="20:21" x14ac:dyDescent="0.2">
      <c r="T44734" s="11"/>
      <c r="U44734" s="11"/>
    </row>
    <row r="44735" spans="20:21" x14ac:dyDescent="0.2">
      <c r="T44735" s="11"/>
      <c r="U44735" s="11"/>
    </row>
    <row r="44736" spans="20:21" x14ac:dyDescent="0.2">
      <c r="T44736" s="11"/>
      <c r="U44736" s="11"/>
    </row>
    <row r="44737" spans="20:21" x14ac:dyDescent="0.2">
      <c r="T44737" s="11"/>
      <c r="U44737" s="11"/>
    </row>
    <row r="44738" spans="20:21" x14ac:dyDescent="0.2">
      <c r="T44738" s="11"/>
      <c r="U44738" s="11"/>
    </row>
    <row r="44739" spans="20:21" x14ac:dyDescent="0.2">
      <c r="T44739" s="11"/>
      <c r="U44739" s="11"/>
    </row>
    <row r="44740" spans="20:21" x14ac:dyDescent="0.2">
      <c r="T44740" s="11"/>
      <c r="U44740" s="11"/>
    </row>
    <row r="44741" spans="20:21" x14ac:dyDescent="0.2">
      <c r="T44741" s="11"/>
      <c r="U44741" s="11"/>
    </row>
    <row r="44742" spans="20:21" x14ac:dyDescent="0.2">
      <c r="T44742" s="11"/>
      <c r="U44742" s="11"/>
    </row>
    <row r="44743" spans="20:21" x14ac:dyDescent="0.2">
      <c r="T44743" s="11"/>
      <c r="U44743" s="11"/>
    </row>
    <row r="44744" spans="20:21" x14ac:dyDescent="0.2">
      <c r="T44744" s="11"/>
      <c r="U44744" s="11"/>
    </row>
    <row r="44745" spans="20:21" x14ac:dyDescent="0.2">
      <c r="T44745" s="11"/>
      <c r="U44745" s="11"/>
    </row>
    <row r="44746" spans="20:21" x14ac:dyDescent="0.2">
      <c r="T44746" s="11"/>
      <c r="U44746" s="11"/>
    </row>
    <row r="44747" spans="20:21" x14ac:dyDescent="0.2">
      <c r="T44747" s="11"/>
      <c r="U44747" s="11"/>
    </row>
    <row r="44748" spans="20:21" x14ac:dyDescent="0.2">
      <c r="T44748" s="11"/>
      <c r="U44748" s="11"/>
    </row>
    <row r="44749" spans="20:21" x14ac:dyDescent="0.2">
      <c r="T44749" s="11"/>
      <c r="U44749" s="11"/>
    </row>
    <row r="44750" spans="20:21" x14ac:dyDescent="0.2">
      <c r="T44750" s="11"/>
      <c r="U44750" s="11"/>
    </row>
    <row r="44751" spans="20:21" x14ac:dyDescent="0.2">
      <c r="T44751" s="11"/>
      <c r="U44751" s="11"/>
    </row>
    <row r="44752" spans="20:21" x14ac:dyDescent="0.2">
      <c r="T44752" s="11"/>
      <c r="U44752" s="11"/>
    </row>
    <row r="44753" spans="20:21" x14ac:dyDescent="0.2">
      <c r="T44753" s="11"/>
      <c r="U44753" s="11"/>
    </row>
    <row r="44754" spans="20:21" x14ac:dyDescent="0.2">
      <c r="T44754" s="11"/>
      <c r="U44754" s="11"/>
    </row>
    <row r="44755" spans="20:21" x14ac:dyDescent="0.2">
      <c r="T44755" s="11"/>
      <c r="U44755" s="11"/>
    </row>
    <row r="44756" spans="20:21" x14ac:dyDescent="0.2">
      <c r="T44756" s="11"/>
      <c r="U44756" s="11"/>
    </row>
    <row r="44757" spans="20:21" x14ac:dyDescent="0.2">
      <c r="T44757" s="11"/>
      <c r="U44757" s="11"/>
    </row>
    <row r="44758" spans="20:21" x14ac:dyDescent="0.2">
      <c r="T44758" s="11"/>
      <c r="U44758" s="11"/>
    </row>
    <row r="44759" spans="20:21" x14ac:dyDescent="0.2">
      <c r="T44759" s="11"/>
      <c r="U44759" s="11"/>
    </row>
    <row r="44760" spans="20:21" x14ac:dyDescent="0.2">
      <c r="T44760" s="11"/>
      <c r="U44760" s="11"/>
    </row>
    <row r="44761" spans="20:21" x14ac:dyDescent="0.2">
      <c r="T44761" s="11"/>
      <c r="U44761" s="11"/>
    </row>
    <row r="44762" spans="20:21" x14ac:dyDescent="0.2">
      <c r="T44762" s="11"/>
      <c r="U44762" s="11"/>
    </row>
    <row r="44763" spans="20:21" x14ac:dyDescent="0.2">
      <c r="T44763" s="11"/>
      <c r="U44763" s="11"/>
    </row>
    <row r="44764" spans="20:21" x14ac:dyDescent="0.2">
      <c r="T44764" s="11"/>
      <c r="U44764" s="11"/>
    </row>
    <row r="44765" spans="20:21" x14ac:dyDescent="0.2">
      <c r="T44765" s="11"/>
      <c r="U44765" s="11"/>
    </row>
    <row r="44766" spans="20:21" x14ac:dyDescent="0.2">
      <c r="T44766" s="11"/>
      <c r="U44766" s="11"/>
    </row>
    <row r="44767" spans="20:21" x14ac:dyDescent="0.2">
      <c r="T44767" s="11"/>
      <c r="U44767" s="11"/>
    </row>
    <row r="44768" spans="20:21" x14ac:dyDescent="0.2">
      <c r="T44768" s="11"/>
      <c r="U44768" s="11"/>
    </row>
    <row r="44769" spans="20:21" x14ac:dyDescent="0.2">
      <c r="T44769" s="11"/>
      <c r="U44769" s="11"/>
    </row>
    <row r="44770" spans="20:21" x14ac:dyDescent="0.2">
      <c r="T44770" s="11"/>
      <c r="U44770" s="11"/>
    </row>
    <row r="44771" spans="20:21" x14ac:dyDescent="0.2">
      <c r="T44771" s="11"/>
      <c r="U44771" s="11"/>
    </row>
    <row r="44772" spans="20:21" x14ac:dyDescent="0.2">
      <c r="T44772" s="11"/>
      <c r="U44772" s="11"/>
    </row>
    <row r="44773" spans="20:21" x14ac:dyDescent="0.2">
      <c r="T44773" s="11"/>
      <c r="U44773" s="11"/>
    </row>
    <row r="44774" spans="20:21" x14ac:dyDescent="0.2">
      <c r="T44774" s="11"/>
      <c r="U44774" s="11"/>
    </row>
    <row r="44775" spans="20:21" x14ac:dyDescent="0.2">
      <c r="T44775" s="11"/>
      <c r="U44775" s="11"/>
    </row>
    <row r="44776" spans="20:21" x14ac:dyDescent="0.2">
      <c r="T44776" s="11"/>
      <c r="U44776" s="11"/>
    </row>
    <row r="44777" spans="20:21" x14ac:dyDescent="0.2">
      <c r="T44777" s="11"/>
      <c r="U44777" s="11"/>
    </row>
    <row r="44778" spans="20:21" x14ac:dyDescent="0.2">
      <c r="T44778" s="11"/>
      <c r="U44778" s="11"/>
    </row>
    <row r="44779" spans="20:21" x14ac:dyDescent="0.2">
      <c r="T44779" s="11"/>
      <c r="U44779" s="11"/>
    </row>
    <row r="44780" spans="20:21" x14ac:dyDescent="0.2">
      <c r="T44780" s="11"/>
      <c r="U44780" s="11"/>
    </row>
    <row r="44781" spans="20:21" x14ac:dyDescent="0.2">
      <c r="T44781" s="11"/>
      <c r="U44781" s="11"/>
    </row>
    <row r="44782" spans="20:21" x14ac:dyDescent="0.2">
      <c r="T44782" s="11"/>
      <c r="U44782" s="11"/>
    </row>
    <row r="44783" spans="20:21" x14ac:dyDescent="0.2">
      <c r="T44783" s="11"/>
      <c r="U44783" s="11"/>
    </row>
    <row r="44784" spans="20:21" x14ac:dyDescent="0.2">
      <c r="T44784" s="11"/>
      <c r="U44784" s="11"/>
    </row>
    <row r="44785" spans="20:21" x14ac:dyDescent="0.2">
      <c r="T44785" s="11"/>
      <c r="U44785" s="11"/>
    </row>
    <row r="44786" spans="20:21" x14ac:dyDescent="0.2">
      <c r="T44786" s="11"/>
      <c r="U44786" s="11"/>
    </row>
    <row r="44787" spans="20:21" x14ac:dyDescent="0.2">
      <c r="T44787" s="11"/>
      <c r="U44787" s="11"/>
    </row>
    <row r="44788" spans="20:21" x14ac:dyDescent="0.2">
      <c r="T44788" s="11"/>
      <c r="U44788" s="11"/>
    </row>
    <row r="44789" spans="20:21" x14ac:dyDescent="0.2">
      <c r="T44789" s="11"/>
      <c r="U44789" s="11"/>
    </row>
    <row r="44790" spans="20:21" x14ac:dyDescent="0.2">
      <c r="T44790" s="11"/>
      <c r="U44790" s="11"/>
    </row>
    <row r="44791" spans="20:21" x14ac:dyDescent="0.2">
      <c r="T44791" s="11"/>
      <c r="U44791" s="11"/>
    </row>
    <row r="44792" spans="20:21" x14ac:dyDescent="0.2">
      <c r="T44792" s="11"/>
      <c r="U44792" s="11"/>
    </row>
    <row r="44793" spans="20:21" x14ac:dyDescent="0.2">
      <c r="T44793" s="11"/>
      <c r="U44793" s="11"/>
    </row>
    <row r="44794" spans="20:21" x14ac:dyDescent="0.2">
      <c r="T44794" s="11"/>
      <c r="U44794" s="11"/>
    </row>
    <row r="44795" spans="20:21" x14ac:dyDescent="0.2">
      <c r="T44795" s="11"/>
      <c r="U44795" s="11"/>
    </row>
    <row r="44796" spans="20:21" x14ac:dyDescent="0.2">
      <c r="T44796" s="11"/>
      <c r="U44796" s="11"/>
    </row>
    <row r="44797" spans="20:21" x14ac:dyDescent="0.2">
      <c r="T44797" s="11"/>
      <c r="U44797" s="11"/>
    </row>
    <row r="44798" spans="20:21" x14ac:dyDescent="0.2">
      <c r="T44798" s="11"/>
      <c r="U44798" s="11"/>
    </row>
    <row r="44799" spans="20:21" x14ac:dyDescent="0.2">
      <c r="T44799" s="11"/>
      <c r="U44799" s="11"/>
    </row>
    <row r="44800" spans="20:21" x14ac:dyDescent="0.2">
      <c r="T44800" s="11"/>
      <c r="U44800" s="11"/>
    </row>
    <row r="44801" spans="20:21" x14ac:dyDescent="0.2">
      <c r="T44801" s="11"/>
      <c r="U44801" s="11"/>
    </row>
    <row r="44802" spans="20:21" x14ac:dyDescent="0.2">
      <c r="T44802" s="11"/>
      <c r="U44802" s="11"/>
    </row>
    <row r="44803" spans="20:21" x14ac:dyDescent="0.2">
      <c r="T44803" s="11"/>
      <c r="U44803" s="11"/>
    </row>
    <row r="44804" spans="20:21" x14ac:dyDescent="0.2">
      <c r="T44804" s="11"/>
      <c r="U44804" s="11"/>
    </row>
    <row r="44805" spans="20:21" x14ac:dyDescent="0.2">
      <c r="T44805" s="11"/>
      <c r="U44805" s="11"/>
    </row>
    <row r="44806" spans="20:21" x14ac:dyDescent="0.2">
      <c r="T44806" s="11"/>
      <c r="U44806" s="11"/>
    </row>
    <row r="44807" spans="20:21" x14ac:dyDescent="0.2">
      <c r="T44807" s="11"/>
      <c r="U44807" s="11"/>
    </row>
    <row r="44808" spans="20:21" x14ac:dyDescent="0.2">
      <c r="T44808" s="11"/>
      <c r="U44808" s="11"/>
    </row>
    <row r="44809" spans="20:21" x14ac:dyDescent="0.2">
      <c r="T44809" s="11"/>
      <c r="U44809" s="11"/>
    </row>
    <row r="44810" spans="20:21" x14ac:dyDescent="0.2">
      <c r="T44810" s="11"/>
      <c r="U44810" s="11"/>
    </row>
    <row r="44811" spans="20:21" x14ac:dyDescent="0.2">
      <c r="T44811" s="11"/>
      <c r="U44811" s="11"/>
    </row>
    <row r="44812" spans="20:21" x14ac:dyDescent="0.2">
      <c r="T44812" s="11"/>
      <c r="U44812" s="11"/>
    </row>
    <row r="44813" spans="20:21" x14ac:dyDescent="0.2">
      <c r="T44813" s="11"/>
      <c r="U44813" s="11"/>
    </row>
    <row r="44814" spans="20:21" x14ac:dyDescent="0.2">
      <c r="T44814" s="11"/>
      <c r="U44814" s="11"/>
    </row>
    <row r="44815" spans="20:21" x14ac:dyDescent="0.2">
      <c r="T44815" s="11"/>
      <c r="U44815" s="11"/>
    </row>
    <row r="44816" spans="20:21" x14ac:dyDescent="0.2">
      <c r="T44816" s="11"/>
      <c r="U44816" s="11"/>
    </row>
    <row r="44817" spans="20:21" x14ac:dyDescent="0.2">
      <c r="T44817" s="11"/>
      <c r="U44817" s="11"/>
    </row>
    <row r="44818" spans="20:21" x14ac:dyDescent="0.2">
      <c r="T44818" s="11"/>
      <c r="U44818" s="11"/>
    </row>
    <row r="44819" spans="20:21" x14ac:dyDescent="0.2">
      <c r="T44819" s="11"/>
      <c r="U44819" s="11"/>
    </row>
    <row r="44820" spans="20:21" x14ac:dyDescent="0.2">
      <c r="T44820" s="11"/>
      <c r="U44820" s="11"/>
    </row>
    <row r="44821" spans="20:21" x14ac:dyDescent="0.2">
      <c r="T44821" s="11"/>
      <c r="U44821" s="11"/>
    </row>
    <row r="44822" spans="20:21" x14ac:dyDescent="0.2">
      <c r="T44822" s="11"/>
      <c r="U44822" s="11"/>
    </row>
    <row r="44823" spans="20:21" x14ac:dyDescent="0.2">
      <c r="T44823" s="11"/>
      <c r="U44823" s="11"/>
    </row>
    <row r="44824" spans="20:21" x14ac:dyDescent="0.2">
      <c r="T44824" s="11"/>
      <c r="U44824" s="11"/>
    </row>
    <row r="44825" spans="20:21" x14ac:dyDescent="0.2">
      <c r="T44825" s="11"/>
      <c r="U44825" s="11"/>
    </row>
    <row r="44826" spans="20:21" x14ac:dyDescent="0.2">
      <c r="T44826" s="11"/>
      <c r="U44826" s="11"/>
    </row>
    <row r="44827" spans="20:21" x14ac:dyDescent="0.2">
      <c r="T44827" s="11"/>
      <c r="U44827" s="11"/>
    </row>
    <row r="44828" spans="20:21" x14ac:dyDescent="0.2">
      <c r="T44828" s="11"/>
      <c r="U44828" s="11"/>
    </row>
    <row r="44829" spans="20:21" x14ac:dyDescent="0.2">
      <c r="T44829" s="11"/>
      <c r="U44829" s="11"/>
    </row>
    <row r="44830" spans="20:21" x14ac:dyDescent="0.2">
      <c r="T44830" s="11"/>
      <c r="U44830" s="11"/>
    </row>
    <row r="44831" spans="20:21" x14ac:dyDescent="0.2">
      <c r="T44831" s="11"/>
      <c r="U44831" s="11"/>
    </row>
    <row r="44832" spans="20:21" x14ac:dyDescent="0.2">
      <c r="T44832" s="11"/>
      <c r="U44832" s="11"/>
    </row>
    <row r="44833" spans="20:21" x14ac:dyDescent="0.2">
      <c r="T44833" s="11"/>
      <c r="U44833" s="11"/>
    </row>
    <row r="44834" spans="20:21" x14ac:dyDescent="0.2">
      <c r="T44834" s="11"/>
      <c r="U44834" s="11"/>
    </row>
    <row r="44835" spans="20:21" x14ac:dyDescent="0.2">
      <c r="T44835" s="11"/>
      <c r="U44835" s="11"/>
    </row>
    <row r="44836" spans="20:21" x14ac:dyDescent="0.2">
      <c r="T44836" s="11"/>
      <c r="U44836" s="11"/>
    </row>
    <row r="44837" spans="20:21" x14ac:dyDescent="0.2">
      <c r="T44837" s="11"/>
      <c r="U44837" s="11"/>
    </row>
    <row r="44838" spans="20:21" x14ac:dyDescent="0.2">
      <c r="T44838" s="11"/>
      <c r="U44838" s="11"/>
    </row>
    <row r="44839" spans="20:21" x14ac:dyDescent="0.2">
      <c r="T44839" s="11"/>
      <c r="U44839" s="11"/>
    </row>
    <row r="44840" spans="20:21" x14ac:dyDescent="0.2">
      <c r="T44840" s="11"/>
      <c r="U44840" s="11"/>
    </row>
    <row r="44841" spans="20:21" x14ac:dyDescent="0.2">
      <c r="T44841" s="11"/>
      <c r="U44841" s="11"/>
    </row>
    <row r="44842" spans="20:21" x14ac:dyDescent="0.2">
      <c r="T44842" s="11"/>
      <c r="U44842" s="11"/>
    </row>
    <row r="44843" spans="20:21" x14ac:dyDescent="0.2">
      <c r="T44843" s="11"/>
      <c r="U44843" s="11"/>
    </row>
    <row r="44844" spans="20:21" x14ac:dyDescent="0.2">
      <c r="T44844" s="11"/>
      <c r="U44844" s="11"/>
    </row>
    <row r="44845" spans="20:21" x14ac:dyDescent="0.2">
      <c r="T44845" s="11"/>
      <c r="U44845" s="11"/>
    </row>
    <row r="44846" spans="20:21" x14ac:dyDescent="0.2">
      <c r="T44846" s="11"/>
      <c r="U44846" s="11"/>
    </row>
    <row r="44847" spans="20:21" x14ac:dyDescent="0.2">
      <c r="T44847" s="11"/>
      <c r="U44847" s="11"/>
    </row>
    <row r="44848" spans="20:21" x14ac:dyDescent="0.2">
      <c r="T44848" s="11"/>
      <c r="U44848" s="11"/>
    </row>
    <row r="44849" spans="20:21" x14ac:dyDescent="0.2">
      <c r="T44849" s="11"/>
      <c r="U44849" s="11"/>
    </row>
    <row r="44850" spans="20:21" x14ac:dyDescent="0.2">
      <c r="T44850" s="11"/>
      <c r="U44850" s="11"/>
    </row>
    <row r="44851" spans="20:21" x14ac:dyDescent="0.2">
      <c r="T44851" s="11"/>
      <c r="U44851" s="11"/>
    </row>
    <row r="44852" spans="20:21" x14ac:dyDescent="0.2">
      <c r="T44852" s="11"/>
      <c r="U44852" s="11"/>
    </row>
    <row r="44853" spans="20:21" x14ac:dyDescent="0.2">
      <c r="T44853" s="11"/>
      <c r="U44853" s="11"/>
    </row>
    <row r="44854" spans="20:21" x14ac:dyDescent="0.2">
      <c r="T44854" s="11"/>
      <c r="U44854" s="11"/>
    </row>
    <row r="44855" spans="20:21" x14ac:dyDescent="0.2">
      <c r="T44855" s="11"/>
      <c r="U44855" s="11"/>
    </row>
    <row r="44856" spans="20:21" x14ac:dyDescent="0.2">
      <c r="T44856" s="11"/>
      <c r="U44856" s="11"/>
    </row>
    <row r="44857" spans="20:21" x14ac:dyDescent="0.2">
      <c r="T44857" s="11"/>
      <c r="U44857" s="11"/>
    </row>
    <row r="44858" spans="20:21" x14ac:dyDescent="0.2">
      <c r="T44858" s="11"/>
      <c r="U44858" s="11"/>
    </row>
    <row r="44859" spans="20:21" x14ac:dyDescent="0.2">
      <c r="T44859" s="11"/>
      <c r="U44859" s="11"/>
    </row>
    <row r="44860" spans="20:21" x14ac:dyDescent="0.2">
      <c r="T44860" s="11"/>
      <c r="U44860" s="11"/>
    </row>
    <row r="44861" spans="20:21" x14ac:dyDescent="0.2">
      <c r="T44861" s="11"/>
      <c r="U44861" s="11"/>
    </row>
    <row r="44862" spans="20:21" x14ac:dyDescent="0.2">
      <c r="T44862" s="11"/>
      <c r="U44862" s="11"/>
    </row>
    <row r="44863" spans="20:21" x14ac:dyDescent="0.2">
      <c r="T44863" s="11"/>
      <c r="U44863" s="11"/>
    </row>
    <row r="44864" spans="20:21" x14ac:dyDescent="0.2">
      <c r="T44864" s="11"/>
      <c r="U44864" s="11"/>
    </row>
    <row r="44865" spans="20:21" x14ac:dyDescent="0.2">
      <c r="T44865" s="11"/>
      <c r="U44865" s="11"/>
    </row>
    <row r="44866" spans="20:21" x14ac:dyDescent="0.2">
      <c r="T44866" s="11"/>
      <c r="U44866" s="11"/>
    </row>
    <row r="44867" spans="20:21" x14ac:dyDescent="0.2">
      <c r="T44867" s="11"/>
      <c r="U44867" s="11"/>
    </row>
    <row r="44868" spans="20:21" x14ac:dyDescent="0.2">
      <c r="T44868" s="11"/>
      <c r="U44868" s="11"/>
    </row>
    <row r="44869" spans="20:21" x14ac:dyDescent="0.2">
      <c r="T44869" s="11"/>
      <c r="U44869" s="11"/>
    </row>
    <row r="44870" spans="20:21" x14ac:dyDescent="0.2">
      <c r="T44870" s="11"/>
      <c r="U44870" s="11"/>
    </row>
    <row r="44871" spans="20:21" x14ac:dyDescent="0.2">
      <c r="T44871" s="11"/>
      <c r="U44871" s="11"/>
    </row>
    <row r="44872" spans="20:21" x14ac:dyDescent="0.2">
      <c r="T44872" s="11"/>
      <c r="U44872" s="11"/>
    </row>
    <row r="44873" spans="20:21" x14ac:dyDescent="0.2">
      <c r="T44873" s="11"/>
      <c r="U44873" s="11"/>
    </row>
    <row r="44874" spans="20:21" x14ac:dyDescent="0.2">
      <c r="T44874" s="11"/>
      <c r="U44874" s="11"/>
    </row>
    <row r="44875" spans="20:21" x14ac:dyDescent="0.2">
      <c r="T44875" s="11"/>
      <c r="U44875" s="11"/>
    </row>
    <row r="44876" spans="20:21" x14ac:dyDescent="0.2">
      <c r="T44876" s="11"/>
      <c r="U44876" s="11"/>
    </row>
    <row r="44877" spans="20:21" x14ac:dyDescent="0.2">
      <c r="T44877" s="11"/>
      <c r="U44877" s="11"/>
    </row>
    <row r="44878" spans="20:21" x14ac:dyDescent="0.2">
      <c r="T44878" s="11"/>
      <c r="U44878" s="11"/>
    </row>
    <row r="44879" spans="20:21" x14ac:dyDescent="0.2">
      <c r="T44879" s="11"/>
      <c r="U44879" s="11"/>
    </row>
    <row r="44880" spans="20:21" x14ac:dyDescent="0.2">
      <c r="T44880" s="11"/>
      <c r="U44880" s="11"/>
    </row>
    <row r="44881" spans="20:21" x14ac:dyDescent="0.2">
      <c r="T44881" s="11"/>
      <c r="U44881" s="11"/>
    </row>
    <row r="44882" spans="20:21" x14ac:dyDescent="0.2">
      <c r="T44882" s="11"/>
      <c r="U44882" s="11"/>
    </row>
    <row r="44883" spans="20:21" x14ac:dyDescent="0.2">
      <c r="T44883" s="11"/>
      <c r="U44883" s="11"/>
    </row>
    <row r="44884" spans="20:21" x14ac:dyDescent="0.2">
      <c r="T44884" s="11"/>
      <c r="U44884" s="11"/>
    </row>
    <row r="44885" spans="20:21" x14ac:dyDescent="0.2">
      <c r="T44885" s="11"/>
      <c r="U44885" s="11"/>
    </row>
    <row r="44886" spans="20:21" x14ac:dyDescent="0.2">
      <c r="T44886" s="11"/>
      <c r="U44886" s="11"/>
    </row>
    <row r="44887" spans="20:21" x14ac:dyDescent="0.2">
      <c r="T44887" s="11"/>
      <c r="U44887" s="11"/>
    </row>
    <row r="44888" spans="20:21" x14ac:dyDescent="0.2">
      <c r="T44888" s="11"/>
      <c r="U44888" s="11"/>
    </row>
    <row r="44889" spans="20:21" x14ac:dyDescent="0.2">
      <c r="T44889" s="11"/>
      <c r="U44889" s="11"/>
    </row>
    <row r="44890" spans="20:21" x14ac:dyDescent="0.2">
      <c r="T44890" s="11"/>
      <c r="U44890" s="11"/>
    </row>
    <row r="44891" spans="20:21" x14ac:dyDescent="0.2">
      <c r="T44891" s="11"/>
      <c r="U44891" s="11"/>
    </row>
    <row r="44892" spans="20:21" x14ac:dyDescent="0.2">
      <c r="T44892" s="11"/>
      <c r="U44892" s="11"/>
    </row>
    <row r="44893" spans="20:21" x14ac:dyDescent="0.2">
      <c r="T44893" s="11"/>
      <c r="U44893" s="11"/>
    </row>
    <row r="44894" spans="20:21" x14ac:dyDescent="0.2">
      <c r="T44894" s="11"/>
      <c r="U44894" s="11"/>
    </row>
    <row r="44895" spans="20:21" x14ac:dyDescent="0.2">
      <c r="T44895" s="11"/>
      <c r="U44895" s="11"/>
    </row>
    <row r="44896" spans="20:21" x14ac:dyDescent="0.2">
      <c r="T44896" s="11"/>
      <c r="U44896" s="11"/>
    </row>
    <row r="44897" spans="20:21" x14ac:dyDescent="0.2">
      <c r="T44897" s="11"/>
      <c r="U44897" s="11"/>
    </row>
    <row r="44898" spans="20:21" x14ac:dyDescent="0.2">
      <c r="T44898" s="11"/>
      <c r="U44898" s="11"/>
    </row>
    <row r="44899" spans="20:21" x14ac:dyDescent="0.2">
      <c r="T44899" s="11"/>
      <c r="U44899" s="11"/>
    </row>
    <row r="44900" spans="20:21" x14ac:dyDescent="0.2">
      <c r="T44900" s="11"/>
      <c r="U44900" s="11"/>
    </row>
    <row r="44901" spans="20:21" x14ac:dyDescent="0.2">
      <c r="T44901" s="11"/>
      <c r="U44901" s="11"/>
    </row>
    <row r="44902" spans="20:21" x14ac:dyDescent="0.2">
      <c r="T44902" s="11"/>
      <c r="U44902" s="11"/>
    </row>
    <row r="44903" spans="20:21" x14ac:dyDescent="0.2">
      <c r="T44903" s="11"/>
      <c r="U44903" s="11"/>
    </row>
    <row r="44904" spans="20:21" x14ac:dyDescent="0.2">
      <c r="T44904" s="11"/>
      <c r="U44904" s="11"/>
    </row>
    <row r="44905" spans="20:21" x14ac:dyDescent="0.2">
      <c r="T44905" s="11"/>
      <c r="U44905" s="11"/>
    </row>
    <row r="44906" spans="20:21" x14ac:dyDescent="0.2">
      <c r="T44906" s="11"/>
      <c r="U44906" s="11"/>
    </row>
    <row r="44907" spans="20:21" x14ac:dyDescent="0.2">
      <c r="T44907" s="11"/>
      <c r="U44907" s="11"/>
    </row>
    <row r="44908" spans="20:21" x14ac:dyDescent="0.2">
      <c r="T44908" s="11"/>
      <c r="U44908" s="11"/>
    </row>
    <row r="44909" spans="20:21" x14ac:dyDescent="0.2">
      <c r="T44909" s="11"/>
      <c r="U44909" s="11"/>
    </row>
    <row r="44910" spans="20:21" x14ac:dyDescent="0.2">
      <c r="T44910" s="11"/>
      <c r="U44910" s="11"/>
    </row>
    <row r="44911" spans="20:21" x14ac:dyDescent="0.2">
      <c r="T44911" s="11"/>
      <c r="U44911" s="11"/>
    </row>
    <row r="44912" spans="20:21" x14ac:dyDescent="0.2">
      <c r="T44912" s="11"/>
      <c r="U44912" s="11"/>
    </row>
    <row r="44913" spans="20:21" x14ac:dyDescent="0.2">
      <c r="T44913" s="11"/>
      <c r="U44913" s="11"/>
    </row>
    <row r="44914" spans="20:21" x14ac:dyDescent="0.2">
      <c r="T44914" s="11"/>
      <c r="U44914" s="11"/>
    </row>
    <row r="44915" spans="20:21" x14ac:dyDescent="0.2">
      <c r="T44915" s="11"/>
      <c r="U44915" s="11"/>
    </row>
    <row r="44916" spans="20:21" x14ac:dyDescent="0.2">
      <c r="T44916" s="11"/>
      <c r="U44916" s="11"/>
    </row>
    <row r="44917" spans="20:21" x14ac:dyDescent="0.2">
      <c r="T44917" s="11"/>
      <c r="U44917" s="11"/>
    </row>
    <row r="44918" spans="20:21" x14ac:dyDescent="0.2">
      <c r="T44918" s="11"/>
      <c r="U44918" s="11"/>
    </row>
    <row r="44919" spans="20:21" x14ac:dyDescent="0.2">
      <c r="T44919" s="11"/>
      <c r="U44919" s="11"/>
    </row>
    <row r="44920" spans="20:21" x14ac:dyDescent="0.2">
      <c r="T44920" s="11"/>
      <c r="U44920" s="11"/>
    </row>
    <row r="44921" spans="20:21" x14ac:dyDescent="0.2">
      <c r="T44921" s="11"/>
      <c r="U44921" s="11"/>
    </row>
    <row r="44922" spans="20:21" x14ac:dyDescent="0.2">
      <c r="T44922" s="11"/>
      <c r="U44922" s="11"/>
    </row>
    <row r="44923" spans="20:21" x14ac:dyDescent="0.2">
      <c r="T44923" s="11"/>
      <c r="U44923" s="11"/>
    </row>
    <row r="44924" spans="20:21" x14ac:dyDescent="0.2">
      <c r="T44924" s="11"/>
      <c r="U44924" s="11"/>
    </row>
    <row r="44925" spans="20:21" x14ac:dyDescent="0.2">
      <c r="T44925" s="11"/>
      <c r="U44925" s="11"/>
    </row>
    <row r="44926" spans="20:21" x14ac:dyDescent="0.2">
      <c r="T44926" s="11"/>
      <c r="U44926" s="11"/>
    </row>
    <row r="44927" spans="20:21" x14ac:dyDescent="0.2">
      <c r="T44927" s="11"/>
      <c r="U44927" s="11"/>
    </row>
    <row r="44928" spans="20:21" x14ac:dyDescent="0.2">
      <c r="T44928" s="11"/>
      <c r="U44928" s="11"/>
    </row>
    <row r="44929" spans="20:21" x14ac:dyDescent="0.2">
      <c r="T44929" s="11"/>
      <c r="U44929" s="11"/>
    </row>
    <row r="44930" spans="20:21" x14ac:dyDescent="0.2">
      <c r="T44930" s="11"/>
      <c r="U44930" s="11"/>
    </row>
    <row r="44931" spans="20:21" x14ac:dyDescent="0.2">
      <c r="T44931" s="11"/>
      <c r="U44931" s="11"/>
    </row>
    <row r="44932" spans="20:21" x14ac:dyDescent="0.2">
      <c r="T44932" s="11"/>
      <c r="U44932" s="11"/>
    </row>
    <row r="44933" spans="20:21" x14ac:dyDescent="0.2">
      <c r="T44933" s="11"/>
      <c r="U44933" s="11"/>
    </row>
    <row r="44934" spans="20:21" x14ac:dyDescent="0.2">
      <c r="T44934" s="11"/>
      <c r="U44934" s="11"/>
    </row>
    <row r="44935" spans="20:21" x14ac:dyDescent="0.2">
      <c r="T44935" s="11"/>
      <c r="U44935" s="11"/>
    </row>
    <row r="44936" spans="20:21" x14ac:dyDescent="0.2">
      <c r="T44936" s="11"/>
      <c r="U44936" s="11"/>
    </row>
    <row r="44937" spans="20:21" x14ac:dyDescent="0.2">
      <c r="T44937" s="11"/>
      <c r="U44937" s="11"/>
    </row>
    <row r="44938" spans="20:21" x14ac:dyDescent="0.2">
      <c r="T44938" s="11"/>
      <c r="U44938" s="11"/>
    </row>
    <row r="44939" spans="20:21" x14ac:dyDescent="0.2">
      <c r="T44939" s="11"/>
      <c r="U44939" s="11"/>
    </row>
    <row r="44940" spans="20:21" x14ac:dyDescent="0.2">
      <c r="T44940" s="11"/>
      <c r="U44940" s="11"/>
    </row>
    <row r="44941" spans="20:21" x14ac:dyDescent="0.2">
      <c r="T44941" s="11"/>
      <c r="U44941" s="11"/>
    </row>
    <row r="44942" spans="20:21" x14ac:dyDescent="0.2">
      <c r="T44942" s="11"/>
      <c r="U44942" s="11"/>
    </row>
    <row r="44943" spans="20:21" x14ac:dyDescent="0.2">
      <c r="T44943" s="11"/>
      <c r="U44943" s="11"/>
    </row>
    <row r="44944" spans="20:21" x14ac:dyDescent="0.2">
      <c r="T44944" s="11"/>
      <c r="U44944" s="11"/>
    </row>
    <row r="44945" spans="20:21" x14ac:dyDescent="0.2">
      <c r="T44945" s="11"/>
      <c r="U44945" s="11"/>
    </row>
    <row r="44946" spans="20:21" x14ac:dyDescent="0.2">
      <c r="T44946" s="11"/>
      <c r="U44946" s="11"/>
    </row>
    <row r="44947" spans="20:21" x14ac:dyDescent="0.2">
      <c r="T44947" s="11"/>
      <c r="U44947" s="11"/>
    </row>
    <row r="44948" spans="20:21" x14ac:dyDescent="0.2">
      <c r="T44948" s="11"/>
      <c r="U44948" s="11"/>
    </row>
    <row r="44949" spans="20:21" x14ac:dyDescent="0.2">
      <c r="T44949" s="11"/>
      <c r="U44949" s="11"/>
    </row>
    <row r="44950" spans="20:21" x14ac:dyDescent="0.2">
      <c r="T44950" s="11"/>
      <c r="U44950" s="11"/>
    </row>
    <row r="44951" spans="20:21" x14ac:dyDescent="0.2">
      <c r="T44951" s="11"/>
      <c r="U44951" s="11"/>
    </row>
    <row r="44952" spans="20:21" x14ac:dyDescent="0.2">
      <c r="T44952" s="11"/>
      <c r="U44952" s="11"/>
    </row>
    <row r="44953" spans="20:21" x14ac:dyDescent="0.2">
      <c r="T44953" s="11"/>
      <c r="U44953" s="11"/>
    </row>
    <row r="44954" spans="20:21" x14ac:dyDescent="0.2">
      <c r="T44954" s="11"/>
      <c r="U44954" s="11"/>
    </row>
    <row r="44955" spans="20:21" x14ac:dyDescent="0.2">
      <c r="T44955" s="11"/>
      <c r="U44955" s="11"/>
    </row>
    <row r="44956" spans="20:21" x14ac:dyDescent="0.2">
      <c r="T44956" s="11"/>
      <c r="U44956" s="11"/>
    </row>
    <row r="44957" spans="20:21" x14ac:dyDescent="0.2">
      <c r="T44957" s="11"/>
      <c r="U44957" s="11"/>
    </row>
    <row r="44958" spans="20:21" x14ac:dyDescent="0.2">
      <c r="T44958" s="11"/>
      <c r="U44958" s="11"/>
    </row>
    <row r="44959" spans="20:21" x14ac:dyDescent="0.2">
      <c r="T44959" s="11"/>
      <c r="U44959" s="11"/>
    </row>
    <row r="44960" spans="20:21" x14ac:dyDescent="0.2">
      <c r="T44960" s="11"/>
      <c r="U44960" s="11"/>
    </row>
    <row r="44961" spans="20:21" x14ac:dyDescent="0.2">
      <c r="T44961" s="11"/>
      <c r="U44961" s="11"/>
    </row>
    <row r="44962" spans="20:21" x14ac:dyDescent="0.2">
      <c r="T44962" s="11"/>
      <c r="U44962" s="11"/>
    </row>
    <row r="44963" spans="20:21" x14ac:dyDescent="0.2">
      <c r="T44963" s="11"/>
      <c r="U44963" s="11"/>
    </row>
    <row r="44964" spans="20:21" x14ac:dyDescent="0.2">
      <c r="T44964" s="11"/>
      <c r="U44964" s="11"/>
    </row>
    <row r="44965" spans="20:21" x14ac:dyDescent="0.2">
      <c r="T44965" s="11"/>
      <c r="U44965" s="11"/>
    </row>
    <row r="44966" spans="20:21" x14ac:dyDescent="0.2">
      <c r="T44966" s="11"/>
      <c r="U44966" s="11"/>
    </row>
    <row r="44967" spans="20:21" x14ac:dyDescent="0.2">
      <c r="T44967" s="11"/>
      <c r="U44967" s="11"/>
    </row>
    <row r="44968" spans="20:21" x14ac:dyDescent="0.2">
      <c r="T44968" s="11"/>
      <c r="U44968" s="11"/>
    </row>
    <row r="44969" spans="20:21" x14ac:dyDescent="0.2">
      <c r="T44969" s="11"/>
      <c r="U44969" s="11"/>
    </row>
    <row r="44970" spans="20:21" x14ac:dyDescent="0.2">
      <c r="T44970" s="11"/>
      <c r="U44970" s="11"/>
    </row>
    <row r="44971" spans="20:21" x14ac:dyDescent="0.2">
      <c r="T44971" s="11"/>
      <c r="U44971" s="11"/>
    </row>
    <row r="44972" spans="20:21" x14ac:dyDescent="0.2">
      <c r="T44972" s="11"/>
      <c r="U44972" s="11"/>
    </row>
    <row r="44973" spans="20:21" x14ac:dyDescent="0.2">
      <c r="T44973" s="11"/>
      <c r="U44973" s="11"/>
    </row>
    <row r="44974" spans="20:21" x14ac:dyDescent="0.2">
      <c r="T44974" s="11"/>
      <c r="U44974" s="11"/>
    </row>
    <row r="44975" spans="20:21" x14ac:dyDescent="0.2">
      <c r="T44975" s="11"/>
      <c r="U44975" s="11"/>
    </row>
    <row r="44976" spans="20:21" x14ac:dyDescent="0.2">
      <c r="T44976" s="11"/>
      <c r="U44976" s="11"/>
    </row>
    <row r="44977" spans="20:21" x14ac:dyDescent="0.2">
      <c r="T44977" s="11"/>
      <c r="U44977" s="11"/>
    </row>
    <row r="44978" spans="20:21" x14ac:dyDescent="0.2">
      <c r="T44978" s="11"/>
      <c r="U44978" s="11"/>
    </row>
    <row r="44979" spans="20:21" x14ac:dyDescent="0.2">
      <c r="T44979" s="11"/>
      <c r="U44979" s="11"/>
    </row>
    <row r="44980" spans="20:21" x14ac:dyDescent="0.2">
      <c r="T44980" s="11"/>
      <c r="U44980" s="11"/>
    </row>
    <row r="44981" spans="20:21" x14ac:dyDescent="0.2">
      <c r="T44981" s="11"/>
      <c r="U44981" s="11"/>
    </row>
    <row r="44982" spans="20:21" x14ac:dyDescent="0.2">
      <c r="T44982" s="11"/>
      <c r="U44982" s="11"/>
    </row>
    <row r="44983" spans="20:21" x14ac:dyDescent="0.2">
      <c r="T44983" s="11"/>
      <c r="U44983" s="11"/>
    </row>
    <row r="44984" spans="20:21" x14ac:dyDescent="0.2">
      <c r="T44984" s="11"/>
      <c r="U44984" s="11"/>
    </row>
    <row r="44985" spans="20:21" x14ac:dyDescent="0.2">
      <c r="T44985" s="11"/>
      <c r="U44985" s="11"/>
    </row>
    <row r="44986" spans="20:21" x14ac:dyDescent="0.2">
      <c r="T44986" s="11"/>
      <c r="U44986" s="11"/>
    </row>
    <row r="44987" spans="20:21" x14ac:dyDescent="0.2">
      <c r="T44987" s="11"/>
      <c r="U44987" s="11"/>
    </row>
    <row r="44988" spans="20:21" x14ac:dyDescent="0.2">
      <c r="T44988" s="11"/>
      <c r="U44988" s="11"/>
    </row>
    <row r="44989" spans="20:21" x14ac:dyDescent="0.2">
      <c r="T44989" s="11"/>
      <c r="U44989" s="11"/>
    </row>
    <row r="44990" spans="20:21" x14ac:dyDescent="0.2">
      <c r="T44990" s="11"/>
      <c r="U44990" s="11"/>
    </row>
    <row r="44991" spans="20:21" x14ac:dyDescent="0.2">
      <c r="T44991" s="11"/>
      <c r="U44991" s="11"/>
    </row>
    <row r="44992" spans="20:21" x14ac:dyDescent="0.2">
      <c r="T44992" s="11"/>
      <c r="U44992" s="11"/>
    </row>
    <row r="44993" spans="20:21" x14ac:dyDescent="0.2">
      <c r="T44993" s="11"/>
      <c r="U44993" s="11"/>
    </row>
    <row r="44994" spans="20:21" x14ac:dyDescent="0.2">
      <c r="T44994" s="11"/>
      <c r="U44994" s="11"/>
    </row>
    <row r="44995" spans="20:21" x14ac:dyDescent="0.2">
      <c r="T44995" s="11"/>
      <c r="U44995" s="11"/>
    </row>
    <row r="44996" spans="20:21" x14ac:dyDescent="0.2">
      <c r="T44996" s="11"/>
      <c r="U44996" s="11"/>
    </row>
    <row r="44997" spans="20:21" x14ac:dyDescent="0.2">
      <c r="T44997" s="11"/>
      <c r="U44997" s="11"/>
    </row>
    <row r="44998" spans="20:21" x14ac:dyDescent="0.2">
      <c r="T44998" s="11"/>
      <c r="U44998" s="11"/>
    </row>
    <row r="44999" spans="20:21" x14ac:dyDescent="0.2">
      <c r="T44999" s="11"/>
      <c r="U44999" s="11"/>
    </row>
    <row r="45000" spans="20:21" x14ac:dyDescent="0.2">
      <c r="T45000" s="11"/>
      <c r="U45000" s="11"/>
    </row>
    <row r="45001" spans="20:21" x14ac:dyDescent="0.2">
      <c r="T45001" s="11"/>
      <c r="U45001" s="11"/>
    </row>
    <row r="45002" spans="20:21" x14ac:dyDescent="0.2">
      <c r="T45002" s="11"/>
      <c r="U45002" s="11"/>
    </row>
    <row r="45003" spans="20:21" x14ac:dyDescent="0.2">
      <c r="T45003" s="11"/>
      <c r="U45003" s="11"/>
    </row>
    <row r="45004" spans="20:21" x14ac:dyDescent="0.2">
      <c r="T45004" s="11"/>
      <c r="U45004" s="11"/>
    </row>
    <row r="45005" spans="20:21" x14ac:dyDescent="0.2">
      <c r="T45005" s="11"/>
      <c r="U45005" s="11"/>
    </row>
    <row r="45006" spans="20:21" x14ac:dyDescent="0.2">
      <c r="T45006" s="11"/>
      <c r="U45006" s="11"/>
    </row>
    <row r="45007" spans="20:21" x14ac:dyDescent="0.2">
      <c r="T45007" s="11"/>
      <c r="U45007" s="11"/>
    </row>
    <row r="45008" spans="20:21" x14ac:dyDescent="0.2">
      <c r="T45008" s="11"/>
      <c r="U45008" s="11"/>
    </row>
    <row r="45009" spans="20:21" x14ac:dyDescent="0.2">
      <c r="T45009" s="11"/>
      <c r="U45009" s="11"/>
    </row>
    <row r="45010" spans="20:21" x14ac:dyDescent="0.2">
      <c r="T45010" s="11"/>
      <c r="U45010" s="11"/>
    </row>
    <row r="45011" spans="20:21" x14ac:dyDescent="0.2">
      <c r="T45011" s="11"/>
      <c r="U45011" s="11"/>
    </row>
    <row r="45012" spans="20:21" x14ac:dyDescent="0.2">
      <c r="T45012" s="11"/>
      <c r="U45012" s="11"/>
    </row>
    <row r="45013" spans="20:21" x14ac:dyDescent="0.2">
      <c r="T45013" s="11"/>
      <c r="U45013" s="11"/>
    </row>
    <row r="45014" spans="20:21" x14ac:dyDescent="0.2">
      <c r="T45014" s="11"/>
      <c r="U45014" s="11"/>
    </row>
    <row r="45015" spans="20:21" x14ac:dyDescent="0.2">
      <c r="T45015" s="11"/>
      <c r="U45015" s="11"/>
    </row>
    <row r="45016" spans="20:21" x14ac:dyDescent="0.2">
      <c r="T45016" s="11"/>
      <c r="U45016" s="11"/>
    </row>
    <row r="45017" spans="20:21" x14ac:dyDescent="0.2">
      <c r="T45017" s="11"/>
      <c r="U45017" s="11"/>
    </row>
    <row r="45018" spans="20:21" x14ac:dyDescent="0.2">
      <c r="T45018" s="11"/>
      <c r="U45018" s="11"/>
    </row>
    <row r="45019" spans="20:21" x14ac:dyDescent="0.2">
      <c r="T45019" s="11"/>
      <c r="U45019" s="11"/>
    </row>
    <row r="45020" spans="20:21" x14ac:dyDescent="0.2">
      <c r="T45020" s="11"/>
      <c r="U45020" s="11"/>
    </row>
    <row r="45021" spans="20:21" x14ac:dyDescent="0.2">
      <c r="T45021" s="11"/>
      <c r="U45021" s="11"/>
    </row>
    <row r="45022" spans="20:21" x14ac:dyDescent="0.2">
      <c r="T45022" s="11"/>
      <c r="U45022" s="11"/>
    </row>
    <row r="45023" spans="20:21" x14ac:dyDescent="0.2">
      <c r="T45023" s="11"/>
      <c r="U45023" s="11"/>
    </row>
    <row r="45024" spans="20:21" x14ac:dyDescent="0.2">
      <c r="T45024" s="11"/>
      <c r="U45024" s="11"/>
    </row>
    <row r="45025" spans="20:21" x14ac:dyDescent="0.2">
      <c r="T45025" s="11"/>
      <c r="U45025" s="11"/>
    </row>
    <row r="45026" spans="20:21" x14ac:dyDescent="0.2">
      <c r="T45026" s="11"/>
      <c r="U45026" s="11"/>
    </row>
    <row r="45027" spans="20:21" x14ac:dyDescent="0.2">
      <c r="T45027" s="11"/>
      <c r="U45027" s="11"/>
    </row>
    <row r="45028" spans="20:21" x14ac:dyDescent="0.2">
      <c r="T45028" s="11"/>
      <c r="U45028" s="11"/>
    </row>
    <row r="45029" spans="20:21" x14ac:dyDescent="0.2">
      <c r="T45029" s="11"/>
      <c r="U45029" s="11"/>
    </row>
    <row r="45030" spans="20:21" x14ac:dyDescent="0.2">
      <c r="T45030" s="11"/>
      <c r="U45030" s="11"/>
    </row>
    <row r="45031" spans="20:21" x14ac:dyDescent="0.2">
      <c r="T45031" s="11"/>
      <c r="U45031" s="11"/>
    </row>
    <row r="45032" spans="20:21" x14ac:dyDescent="0.2">
      <c r="T45032" s="11"/>
      <c r="U45032" s="11"/>
    </row>
    <row r="45033" spans="20:21" x14ac:dyDescent="0.2">
      <c r="T45033" s="11"/>
      <c r="U45033" s="11"/>
    </row>
    <row r="45034" spans="20:21" x14ac:dyDescent="0.2">
      <c r="T45034" s="11"/>
      <c r="U45034" s="11"/>
    </row>
    <row r="45035" spans="20:21" x14ac:dyDescent="0.2">
      <c r="T45035" s="11"/>
      <c r="U45035" s="11"/>
    </row>
    <row r="45036" spans="20:21" x14ac:dyDescent="0.2">
      <c r="T45036" s="11"/>
      <c r="U45036" s="11"/>
    </row>
    <row r="45037" spans="20:21" x14ac:dyDescent="0.2">
      <c r="T45037" s="11"/>
      <c r="U45037" s="11"/>
    </row>
    <row r="45038" spans="20:21" x14ac:dyDescent="0.2">
      <c r="T45038" s="11"/>
      <c r="U45038" s="11"/>
    </row>
    <row r="45039" spans="20:21" x14ac:dyDescent="0.2">
      <c r="T45039" s="11"/>
      <c r="U45039" s="11"/>
    </row>
    <row r="45040" spans="20:21" x14ac:dyDescent="0.2">
      <c r="T45040" s="11"/>
      <c r="U45040" s="11"/>
    </row>
    <row r="45041" spans="20:21" x14ac:dyDescent="0.2">
      <c r="T45041" s="11"/>
      <c r="U45041" s="11"/>
    </row>
    <row r="45042" spans="20:21" x14ac:dyDescent="0.2">
      <c r="T45042" s="11"/>
      <c r="U45042" s="11"/>
    </row>
    <row r="45043" spans="20:21" x14ac:dyDescent="0.2">
      <c r="T45043" s="11"/>
      <c r="U45043" s="11"/>
    </row>
    <row r="45044" spans="20:21" x14ac:dyDescent="0.2">
      <c r="T45044" s="11"/>
      <c r="U45044" s="11"/>
    </row>
    <row r="45045" spans="20:21" x14ac:dyDescent="0.2">
      <c r="T45045" s="11"/>
      <c r="U45045" s="11"/>
    </row>
    <row r="45046" spans="20:21" x14ac:dyDescent="0.2">
      <c r="T45046" s="11"/>
      <c r="U45046" s="11"/>
    </row>
    <row r="45047" spans="20:21" x14ac:dyDescent="0.2">
      <c r="T45047" s="11"/>
      <c r="U45047" s="11"/>
    </row>
    <row r="45048" spans="20:21" x14ac:dyDescent="0.2">
      <c r="T45048" s="11"/>
      <c r="U45048" s="11"/>
    </row>
    <row r="45049" spans="20:21" x14ac:dyDescent="0.2">
      <c r="T45049" s="11"/>
      <c r="U45049" s="11"/>
    </row>
    <row r="45050" spans="20:21" x14ac:dyDescent="0.2">
      <c r="T45050" s="11"/>
      <c r="U45050" s="11"/>
    </row>
    <row r="45051" spans="20:21" x14ac:dyDescent="0.2">
      <c r="T45051" s="11"/>
      <c r="U45051" s="11"/>
    </row>
    <row r="45052" spans="20:21" x14ac:dyDescent="0.2">
      <c r="T45052" s="11"/>
      <c r="U45052" s="11"/>
    </row>
    <row r="45053" spans="20:21" x14ac:dyDescent="0.2">
      <c r="T45053" s="11"/>
      <c r="U45053" s="11"/>
    </row>
    <row r="45054" spans="20:21" x14ac:dyDescent="0.2">
      <c r="T45054" s="11"/>
      <c r="U45054" s="11"/>
    </row>
    <row r="45055" spans="20:21" x14ac:dyDescent="0.2">
      <c r="T45055" s="11"/>
      <c r="U45055" s="11"/>
    </row>
    <row r="45056" spans="20:21" x14ac:dyDescent="0.2">
      <c r="T45056" s="11"/>
      <c r="U45056" s="11"/>
    </row>
    <row r="45057" spans="20:21" x14ac:dyDescent="0.2">
      <c r="T45057" s="11"/>
      <c r="U45057" s="11"/>
    </row>
    <row r="45058" spans="20:21" x14ac:dyDescent="0.2">
      <c r="T45058" s="11"/>
      <c r="U45058" s="11"/>
    </row>
    <row r="45059" spans="20:21" x14ac:dyDescent="0.2">
      <c r="T45059" s="11"/>
      <c r="U45059" s="11"/>
    </row>
    <row r="45060" spans="20:21" x14ac:dyDescent="0.2">
      <c r="T45060" s="11"/>
      <c r="U45060" s="11"/>
    </row>
    <row r="45061" spans="20:21" x14ac:dyDescent="0.2">
      <c r="T45061" s="11"/>
      <c r="U45061" s="11"/>
    </row>
    <row r="45062" spans="20:21" x14ac:dyDescent="0.2">
      <c r="T45062" s="11"/>
      <c r="U45062" s="11"/>
    </row>
    <row r="45063" spans="20:21" x14ac:dyDescent="0.2">
      <c r="T45063" s="11"/>
      <c r="U45063" s="11"/>
    </row>
    <row r="45064" spans="20:21" x14ac:dyDescent="0.2">
      <c r="T45064" s="11"/>
      <c r="U45064" s="11"/>
    </row>
    <row r="45065" spans="20:21" x14ac:dyDescent="0.2">
      <c r="T45065" s="11"/>
      <c r="U45065" s="11"/>
    </row>
    <row r="45066" spans="20:21" x14ac:dyDescent="0.2">
      <c r="T45066" s="11"/>
      <c r="U45066" s="11"/>
    </row>
    <row r="45067" spans="20:21" x14ac:dyDescent="0.2">
      <c r="T45067" s="11"/>
      <c r="U45067" s="11"/>
    </row>
    <row r="45068" spans="20:21" x14ac:dyDescent="0.2">
      <c r="T45068" s="11"/>
      <c r="U45068" s="11"/>
    </row>
    <row r="45069" spans="20:21" x14ac:dyDescent="0.2">
      <c r="T45069" s="11"/>
      <c r="U45069" s="11"/>
    </row>
    <row r="45070" spans="20:21" x14ac:dyDescent="0.2">
      <c r="T45070" s="11"/>
      <c r="U45070" s="11"/>
    </row>
    <row r="45071" spans="20:21" x14ac:dyDescent="0.2">
      <c r="T45071" s="11"/>
      <c r="U45071" s="11"/>
    </row>
    <row r="45072" spans="20:21" x14ac:dyDescent="0.2">
      <c r="T45072" s="11"/>
      <c r="U45072" s="11"/>
    </row>
    <row r="45073" spans="20:21" x14ac:dyDescent="0.2">
      <c r="T45073" s="11"/>
      <c r="U45073" s="11"/>
    </row>
    <row r="45074" spans="20:21" x14ac:dyDescent="0.2">
      <c r="T45074" s="11"/>
      <c r="U45074" s="11"/>
    </row>
    <row r="45075" spans="20:21" x14ac:dyDescent="0.2">
      <c r="T45075" s="11"/>
      <c r="U45075" s="11"/>
    </row>
    <row r="45076" spans="20:21" x14ac:dyDescent="0.2">
      <c r="T45076" s="11"/>
      <c r="U45076" s="11"/>
    </row>
    <row r="45077" spans="20:21" x14ac:dyDescent="0.2">
      <c r="T45077" s="11"/>
      <c r="U45077" s="11"/>
    </row>
    <row r="45078" spans="20:21" x14ac:dyDescent="0.2">
      <c r="T45078" s="11"/>
      <c r="U45078" s="11"/>
    </row>
    <row r="45079" spans="20:21" x14ac:dyDescent="0.2">
      <c r="T45079" s="11"/>
      <c r="U45079" s="11"/>
    </row>
    <row r="45080" spans="20:21" x14ac:dyDescent="0.2">
      <c r="T45080" s="11"/>
      <c r="U45080" s="11"/>
    </row>
    <row r="45081" spans="20:21" x14ac:dyDescent="0.2">
      <c r="T45081" s="11"/>
      <c r="U45081" s="11"/>
    </row>
    <row r="45082" spans="20:21" x14ac:dyDescent="0.2">
      <c r="T45082" s="11"/>
      <c r="U45082" s="11"/>
    </row>
    <row r="45083" spans="20:21" x14ac:dyDescent="0.2">
      <c r="T45083" s="11"/>
      <c r="U45083" s="11"/>
    </row>
    <row r="45084" spans="20:21" x14ac:dyDescent="0.2">
      <c r="T45084" s="11"/>
      <c r="U45084" s="11"/>
    </row>
    <row r="45085" spans="20:21" x14ac:dyDescent="0.2">
      <c r="T45085" s="11"/>
      <c r="U45085" s="11"/>
    </row>
    <row r="45086" spans="20:21" x14ac:dyDescent="0.2">
      <c r="T45086" s="11"/>
      <c r="U45086" s="11"/>
    </row>
    <row r="45087" spans="20:21" x14ac:dyDescent="0.2">
      <c r="T45087" s="11"/>
      <c r="U45087" s="11"/>
    </row>
    <row r="45088" spans="20:21" x14ac:dyDescent="0.2">
      <c r="T45088" s="11"/>
      <c r="U45088" s="11"/>
    </row>
    <row r="45089" spans="20:21" x14ac:dyDescent="0.2">
      <c r="T45089" s="11"/>
      <c r="U45089" s="11"/>
    </row>
    <row r="45090" spans="20:21" x14ac:dyDescent="0.2">
      <c r="T45090" s="11"/>
      <c r="U45090" s="11"/>
    </row>
    <row r="45091" spans="20:21" x14ac:dyDescent="0.2">
      <c r="T45091" s="11"/>
      <c r="U45091" s="11"/>
    </row>
    <row r="45092" spans="20:21" x14ac:dyDescent="0.2">
      <c r="T45092" s="11"/>
      <c r="U45092" s="11"/>
    </row>
    <row r="45093" spans="20:21" x14ac:dyDescent="0.2">
      <c r="T45093" s="11"/>
      <c r="U45093" s="11"/>
    </row>
    <row r="45094" spans="20:21" x14ac:dyDescent="0.2">
      <c r="T45094" s="11"/>
      <c r="U45094" s="11"/>
    </row>
    <row r="45095" spans="20:21" x14ac:dyDescent="0.2">
      <c r="T45095" s="11"/>
      <c r="U45095" s="11"/>
    </row>
    <row r="45096" spans="20:21" x14ac:dyDescent="0.2">
      <c r="T45096" s="11"/>
      <c r="U45096" s="11"/>
    </row>
    <row r="45097" spans="20:21" x14ac:dyDescent="0.2">
      <c r="T45097" s="11"/>
      <c r="U45097" s="11"/>
    </row>
    <row r="45098" spans="20:21" x14ac:dyDescent="0.2">
      <c r="T45098" s="11"/>
      <c r="U45098" s="11"/>
    </row>
    <row r="45099" spans="20:21" x14ac:dyDescent="0.2">
      <c r="T45099" s="11"/>
      <c r="U45099" s="11"/>
    </row>
    <row r="45100" spans="20:21" x14ac:dyDescent="0.2">
      <c r="T45100" s="11"/>
      <c r="U45100" s="11"/>
    </row>
    <row r="45101" spans="20:21" x14ac:dyDescent="0.2">
      <c r="T45101" s="11"/>
      <c r="U45101" s="11"/>
    </row>
    <row r="45102" spans="20:21" x14ac:dyDescent="0.2">
      <c r="T45102" s="11"/>
      <c r="U45102" s="11"/>
    </row>
    <row r="45103" spans="20:21" x14ac:dyDescent="0.2">
      <c r="T45103" s="11"/>
      <c r="U45103" s="11"/>
    </row>
    <row r="45104" spans="20:21" x14ac:dyDescent="0.2">
      <c r="T45104" s="11"/>
      <c r="U45104" s="11"/>
    </row>
    <row r="45105" spans="20:21" x14ac:dyDescent="0.2">
      <c r="T45105" s="11"/>
      <c r="U45105" s="11"/>
    </row>
    <row r="45106" spans="20:21" x14ac:dyDescent="0.2">
      <c r="T45106" s="11"/>
      <c r="U45106" s="11"/>
    </row>
    <row r="45107" spans="20:21" x14ac:dyDescent="0.2">
      <c r="T45107" s="11"/>
      <c r="U45107" s="11"/>
    </row>
    <row r="45108" spans="20:21" x14ac:dyDescent="0.2">
      <c r="T45108" s="11"/>
      <c r="U45108" s="11"/>
    </row>
    <row r="45109" spans="20:21" x14ac:dyDescent="0.2">
      <c r="T45109" s="11"/>
      <c r="U45109" s="11"/>
    </row>
    <row r="45110" spans="20:21" x14ac:dyDescent="0.2">
      <c r="T45110" s="11"/>
      <c r="U45110" s="11"/>
    </row>
    <row r="45111" spans="20:21" x14ac:dyDescent="0.2">
      <c r="T45111" s="11"/>
      <c r="U45111" s="11"/>
    </row>
    <row r="45112" spans="20:21" x14ac:dyDescent="0.2">
      <c r="T45112" s="11"/>
      <c r="U45112" s="11"/>
    </row>
    <row r="45113" spans="20:21" x14ac:dyDescent="0.2">
      <c r="T45113" s="11"/>
      <c r="U45113" s="11"/>
    </row>
    <row r="45114" spans="20:21" x14ac:dyDescent="0.2">
      <c r="T45114" s="11"/>
      <c r="U45114" s="11"/>
    </row>
    <row r="45115" spans="20:21" x14ac:dyDescent="0.2">
      <c r="T45115" s="11"/>
      <c r="U45115" s="11"/>
    </row>
    <row r="45116" spans="20:21" x14ac:dyDescent="0.2">
      <c r="T45116" s="11"/>
      <c r="U45116" s="11"/>
    </row>
    <row r="45117" spans="20:21" x14ac:dyDescent="0.2">
      <c r="T45117" s="11"/>
      <c r="U45117" s="11"/>
    </row>
    <row r="45118" spans="20:21" x14ac:dyDescent="0.2">
      <c r="T45118" s="11"/>
      <c r="U45118" s="11"/>
    </row>
    <row r="45119" spans="20:21" x14ac:dyDescent="0.2">
      <c r="T45119" s="11"/>
      <c r="U45119" s="11"/>
    </row>
    <row r="45120" spans="20:21" x14ac:dyDescent="0.2">
      <c r="T45120" s="11"/>
      <c r="U45120" s="11"/>
    </row>
    <row r="45121" spans="20:21" x14ac:dyDescent="0.2">
      <c r="T45121" s="11"/>
      <c r="U45121" s="11"/>
    </row>
    <row r="45122" spans="20:21" x14ac:dyDescent="0.2">
      <c r="T45122" s="11"/>
      <c r="U45122" s="11"/>
    </row>
    <row r="45123" spans="20:21" x14ac:dyDescent="0.2">
      <c r="T45123" s="11"/>
      <c r="U45123" s="11"/>
    </row>
    <row r="45124" spans="20:21" x14ac:dyDescent="0.2">
      <c r="T45124" s="11"/>
      <c r="U45124" s="11"/>
    </row>
    <row r="45125" spans="20:21" x14ac:dyDescent="0.2">
      <c r="T45125" s="11"/>
      <c r="U45125" s="11"/>
    </row>
    <row r="45126" spans="20:21" x14ac:dyDescent="0.2">
      <c r="T45126" s="11"/>
      <c r="U45126" s="11"/>
    </row>
    <row r="45127" spans="20:21" x14ac:dyDescent="0.2">
      <c r="T45127" s="11"/>
      <c r="U45127" s="11"/>
    </row>
    <row r="45128" spans="20:21" x14ac:dyDescent="0.2">
      <c r="T45128" s="11"/>
      <c r="U45128" s="11"/>
    </row>
    <row r="45129" spans="20:21" x14ac:dyDescent="0.2">
      <c r="T45129" s="11"/>
      <c r="U45129" s="11"/>
    </row>
    <row r="45130" spans="20:21" x14ac:dyDescent="0.2">
      <c r="T45130" s="11"/>
      <c r="U45130" s="11"/>
    </row>
    <row r="45131" spans="20:21" x14ac:dyDescent="0.2">
      <c r="T45131" s="11"/>
      <c r="U45131" s="11"/>
    </row>
    <row r="45132" spans="20:21" x14ac:dyDescent="0.2">
      <c r="T45132" s="11"/>
      <c r="U45132" s="11"/>
    </row>
    <row r="45133" spans="20:21" x14ac:dyDescent="0.2">
      <c r="T45133" s="11"/>
      <c r="U45133" s="11"/>
    </row>
    <row r="45134" spans="20:21" x14ac:dyDescent="0.2">
      <c r="T45134" s="11"/>
      <c r="U45134" s="11"/>
    </row>
    <row r="45135" spans="20:21" x14ac:dyDescent="0.2">
      <c r="T45135" s="11"/>
      <c r="U45135" s="11"/>
    </row>
    <row r="45136" spans="20:21" x14ac:dyDescent="0.2">
      <c r="T45136" s="11"/>
      <c r="U45136" s="11"/>
    </row>
    <row r="45137" spans="20:21" x14ac:dyDescent="0.2">
      <c r="T45137" s="11"/>
      <c r="U45137" s="11"/>
    </row>
    <row r="45138" spans="20:21" x14ac:dyDescent="0.2">
      <c r="T45138" s="11"/>
      <c r="U45138" s="11"/>
    </row>
    <row r="45139" spans="20:21" x14ac:dyDescent="0.2">
      <c r="T45139" s="11"/>
      <c r="U45139" s="11"/>
    </row>
    <row r="45140" spans="20:21" x14ac:dyDescent="0.2">
      <c r="T45140" s="11"/>
      <c r="U45140" s="11"/>
    </row>
    <row r="45141" spans="20:21" x14ac:dyDescent="0.2">
      <c r="T45141" s="11"/>
      <c r="U45141" s="11"/>
    </row>
    <row r="45142" spans="20:21" x14ac:dyDescent="0.2">
      <c r="T45142" s="11"/>
      <c r="U45142" s="11"/>
    </row>
    <row r="45143" spans="20:21" x14ac:dyDescent="0.2">
      <c r="T45143" s="11"/>
      <c r="U45143" s="11"/>
    </row>
    <row r="45144" spans="20:21" x14ac:dyDescent="0.2">
      <c r="T45144" s="11"/>
      <c r="U45144" s="11"/>
    </row>
    <row r="45145" spans="20:21" x14ac:dyDescent="0.2">
      <c r="T45145" s="11"/>
      <c r="U45145" s="11"/>
    </row>
    <row r="45146" spans="20:21" x14ac:dyDescent="0.2">
      <c r="T45146" s="11"/>
      <c r="U45146" s="11"/>
    </row>
    <row r="45147" spans="20:21" x14ac:dyDescent="0.2">
      <c r="T45147" s="11"/>
      <c r="U45147" s="11"/>
    </row>
    <row r="45148" spans="20:21" x14ac:dyDescent="0.2">
      <c r="T45148" s="11"/>
      <c r="U45148" s="11"/>
    </row>
    <row r="45149" spans="20:21" x14ac:dyDescent="0.2">
      <c r="T45149" s="11"/>
      <c r="U45149" s="11"/>
    </row>
    <row r="45150" spans="20:21" x14ac:dyDescent="0.2">
      <c r="T45150" s="11"/>
      <c r="U45150" s="11"/>
    </row>
    <row r="45151" spans="20:21" x14ac:dyDescent="0.2">
      <c r="T45151" s="11"/>
      <c r="U45151" s="11"/>
    </row>
    <row r="45152" spans="20:21" x14ac:dyDescent="0.2">
      <c r="T45152" s="11"/>
      <c r="U45152" s="11"/>
    </row>
    <row r="45153" spans="20:21" x14ac:dyDescent="0.2">
      <c r="T45153" s="11"/>
      <c r="U45153" s="11"/>
    </row>
    <row r="45154" spans="20:21" x14ac:dyDescent="0.2">
      <c r="T45154" s="11"/>
      <c r="U45154" s="11"/>
    </row>
    <row r="45155" spans="20:21" x14ac:dyDescent="0.2">
      <c r="T45155" s="11"/>
      <c r="U45155" s="11"/>
    </row>
    <row r="45156" spans="20:21" x14ac:dyDescent="0.2">
      <c r="T45156" s="11"/>
      <c r="U45156" s="11"/>
    </row>
    <row r="45157" spans="20:21" x14ac:dyDescent="0.2">
      <c r="T45157" s="11"/>
      <c r="U45157" s="11"/>
    </row>
    <row r="45158" spans="20:21" x14ac:dyDescent="0.2">
      <c r="T45158" s="11"/>
      <c r="U45158" s="11"/>
    </row>
    <row r="45159" spans="20:21" x14ac:dyDescent="0.2">
      <c r="T45159" s="11"/>
      <c r="U45159" s="11"/>
    </row>
    <row r="45160" spans="20:21" x14ac:dyDescent="0.2">
      <c r="T45160" s="11"/>
      <c r="U45160" s="11"/>
    </row>
    <row r="45161" spans="20:21" x14ac:dyDescent="0.2">
      <c r="T45161" s="11"/>
      <c r="U45161" s="11"/>
    </row>
    <row r="45162" spans="20:21" x14ac:dyDescent="0.2">
      <c r="T45162" s="11"/>
      <c r="U45162" s="11"/>
    </row>
    <row r="45163" spans="20:21" x14ac:dyDescent="0.2">
      <c r="T45163" s="11"/>
      <c r="U45163" s="11"/>
    </row>
    <row r="45164" spans="20:21" x14ac:dyDescent="0.2">
      <c r="T45164" s="11"/>
      <c r="U45164" s="11"/>
    </row>
    <row r="45165" spans="20:21" x14ac:dyDescent="0.2">
      <c r="T45165" s="11"/>
      <c r="U45165" s="11"/>
    </row>
    <row r="45166" spans="20:21" x14ac:dyDescent="0.2">
      <c r="T45166" s="11"/>
      <c r="U45166" s="11"/>
    </row>
    <row r="45167" spans="20:21" x14ac:dyDescent="0.2">
      <c r="T45167" s="11"/>
      <c r="U45167" s="11"/>
    </row>
    <row r="45168" spans="20:21" x14ac:dyDescent="0.2">
      <c r="T45168" s="11"/>
      <c r="U45168" s="11"/>
    </row>
    <row r="45169" spans="20:21" x14ac:dyDescent="0.2">
      <c r="T45169" s="11"/>
      <c r="U45169" s="11"/>
    </row>
    <row r="45170" spans="20:21" x14ac:dyDescent="0.2">
      <c r="T45170" s="11"/>
      <c r="U45170" s="11"/>
    </row>
    <row r="45171" spans="20:21" x14ac:dyDescent="0.2">
      <c r="T45171" s="11"/>
      <c r="U45171" s="11"/>
    </row>
    <row r="45172" spans="20:21" x14ac:dyDescent="0.2">
      <c r="T45172" s="11"/>
      <c r="U45172" s="11"/>
    </row>
    <row r="45173" spans="20:21" x14ac:dyDescent="0.2">
      <c r="T45173" s="11"/>
      <c r="U45173" s="11"/>
    </row>
    <row r="45174" spans="20:21" x14ac:dyDescent="0.2">
      <c r="T45174" s="11"/>
      <c r="U45174" s="11"/>
    </row>
    <row r="45175" spans="20:21" x14ac:dyDescent="0.2">
      <c r="T45175" s="11"/>
      <c r="U45175" s="11"/>
    </row>
    <row r="45176" spans="20:21" x14ac:dyDescent="0.2">
      <c r="T45176" s="11"/>
      <c r="U45176" s="11"/>
    </row>
    <row r="45177" spans="20:21" x14ac:dyDescent="0.2">
      <c r="T45177" s="11"/>
      <c r="U45177" s="11"/>
    </row>
    <row r="45178" spans="20:21" x14ac:dyDescent="0.2">
      <c r="T45178" s="11"/>
      <c r="U45178" s="11"/>
    </row>
    <row r="45179" spans="20:21" x14ac:dyDescent="0.2">
      <c r="T45179" s="11"/>
      <c r="U45179" s="11"/>
    </row>
    <row r="45180" spans="20:21" x14ac:dyDescent="0.2">
      <c r="T45180" s="11"/>
      <c r="U45180" s="11"/>
    </row>
    <row r="45181" spans="20:21" x14ac:dyDescent="0.2">
      <c r="T45181" s="11"/>
      <c r="U45181" s="11"/>
    </row>
    <row r="45182" spans="20:21" x14ac:dyDescent="0.2">
      <c r="T45182" s="11"/>
      <c r="U45182" s="11"/>
    </row>
    <row r="45183" spans="20:21" x14ac:dyDescent="0.2">
      <c r="T45183" s="11"/>
      <c r="U45183" s="11"/>
    </row>
    <row r="45184" spans="20:21" x14ac:dyDescent="0.2">
      <c r="T45184" s="11"/>
      <c r="U45184" s="11"/>
    </row>
    <row r="45185" spans="20:21" x14ac:dyDescent="0.2">
      <c r="T45185" s="11"/>
      <c r="U45185" s="11"/>
    </row>
    <row r="45186" spans="20:21" x14ac:dyDescent="0.2">
      <c r="T45186" s="11"/>
      <c r="U45186" s="11"/>
    </row>
    <row r="45187" spans="20:21" x14ac:dyDescent="0.2">
      <c r="T45187" s="11"/>
      <c r="U45187" s="11"/>
    </row>
    <row r="45188" spans="20:21" x14ac:dyDescent="0.2">
      <c r="T45188" s="11"/>
      <c r="U45188" s="11"/>
    </row>
    <row r="45189" spans="20:21" x14ac:dyDescent="0.2">
      <c r="T45189" s="11"/>
      <c r="U45189" s="11"/>
    </row>
    <row r="45190" spans="20:21" x14ac:dyDescent="0.2">
      <c r="T45190" s="11"/>
      <c r="U45190" s="11"/>
    </row>
    <row r="45191" spans="20:21" x14ac:dyDescent="0.2">
      <c r="T45191" s="11"/>
      <c r="U45191" s="11"/>
    </row>
    <row r="45192" spans="20:21" x14ac:dyDescent="0.2">
      <c r="T45192" s="11"/>
      <c r="U45192" s="11"/>
    </row>
    <row r="45193" spans="20:21" x14ac:dyDescent="0.2">
      <c r="T45193" s="11"/>
      <c r="U45193" s="11"/>
    </row>
    <row r="45194" spans="20:21" x14ac:dyDescent="0.2">
      <c r="T45194" s="11"/>
      <c r="U45194" s="11"/>
    </row>
    <row r="45195" spans="20:21" x14ac:dyDescent="0.2">
      <c r="T45195" s="11"/>
      <c r="U45195" s="11"/>
    </row>
    <row r="45196" spans="20:21" x14ac:dyDescent="0.2">
      <c r="T45196" s="11"/>
      <c r="U45196" s="11"/>
    </row>
    <row r="45197" spans="20:21" x14ac:dyDescent="0.2">
      <c r="T45197" s="11"/>
      <c r="U45197" s="11"/>
    </row>
    <row r="45198" spans="20:21" x14ac:dyDescent="0.2">
      <c r="T45198" s="11"/>
      <c r="U45198" s="11"/>
    </row>
    <row r="45199" spans="20:21" x14ac:dyDescent="0.2">
      <c r="T45199" s="11"/>
      <c r="U45199" s="11"/>
    </row>
    <row r="45200" spans="20:21" x14ac:dyDescent="0.2">
      <c r="T45200" s="11"/>
      <c r="U45200" s="11"/>
    </row>
    <row r="45201" spans="20:21" x14ac:dyDescent="0.2">
      <c r="T45201" s="11"/>
      <c r="U45201" s="11"/>
    </row>
    <row r="45202" spans="20:21" x14ac:dyDescent="0.2">
      <c r="T45202" s="11"/>
      <c r="U45202" s="11"/>
    </row>
    <row r="45203" spans="20:21" x14ac:dyDescent="0.2">
      <c r="T45203" s="11"/>
      <c r="U45203" s="11"/>
    </row>
    <row r="45204" spans="20:21" x14ac:dyDescent="0.2">
      <c r="T45204" s="11"/>
      <c r="U45204" s="11"/>
    </row>
    <row r="45205" spans="20:21" x14ac:dyDescent="0.2">
      <c r="T45205" s="11"/>
      <c r="U45205" s="11"/>
    </row>
    <row r="45206" spans="20:21" x14ac:dyDescent="0.2">
      <c r="T45206" s="11"/>
      <c r="U45206" s="11"/>
    </row>
    <row r="45207" spans="20:21" x14ac:dyDescent="0.2">
      <c r="T45207" s="11"/>
      <c r="U45207" s="11"/>
    </row>
    <row r="45208" spans="20:21" x14ac:dyDescent="0.2">
      <c r="T45208" s="11"/>
      <c r="U45208" s="11"/>
    </row>
    <row r="45209" spans="20:21" x14ac:dyDescent="0.2">
      <c r="T45209" s="11"/>
      <c r="U45209" s="11"/>
    </row>
    <row r="45210" spans="20:21" x14ac:dyDescent="0.2">
      <c r="T45210" s="11"/>
      <c r="U45210" s="11"/>
    </row>
    <row r="45211" spans="20:21" x14ac:dyDescent="0.2">
      <c r="T45211" s="11"/>
      <c r="U45211" s="11"/>
    </row>
    <row r="45212" spans="20:21" x14ac:dyDescent="0.2">
      <c r="T45212" s="11"/>
      <c r="U45212" s="11"/>
    </row>
    <row r="45213" spans="20:21" x14ac:dyDescent="0.2">
      <c r="T45213" s="11"/>
      <c r="U45213" s="11"/>
    </row>
    <row r="45214" spans="20:21" x14ac:dyDescent="0.2">
      <c r="T45214" s="11"/>
      <c r="U45214" s="11"/>
    </row>
    <row r="45215" spans="20:21" x14ac:dyDescent="0.2">
      <c r="T45215" s="11"/>
      <c r="U45215" s="11"/>
    </row>
    <row r="45216" spans="20:21" x14ac:dyDescent="0.2">
      <c r="T45216" s="11"/>
      <c r="U45216" s="11"/>
    </row>
    <row r="45217" spans="20:21" x14ac:dyDescent="0.2">
      <c r="T45217" s="11"/>
      <c r="U45217" s="11"/>
    </row>
    <row r="45218" spans="20:21" x14ac:dyDescent="0.2">
      <c r="T45218" s="11"/>
      <c r="U45218" s="11"/>
    </row>
    <row r="45219" spans="20:21" x14ac:dyDescent="0.2">
      <c r="T45219" s="11"/>
      <c r="U45219" s="11"/>
    </row>
    <row r="45220" spans="20:21" x14ac:dyDescent="0.2">
      <c r="T45220" s="11"/>
      <c r="U45220" s="11"/>
    </row>
    <row r="45221" spans="20:21" x14ac:dyDescent="0.2">
      <c r="T45221" s="11"/>
      <c r="U45221" s="11"/>
    </row>
    <row r="45222" spans="20:21" x14ac:dyDescent="0.2">
      <c r="T45222" s="11"/>
      <c r="U45222" s="11"/>
    </row>
    <row r="45223" spans="20:21" x14ac:dyDescent="0.2">
      <c r="T45223" s="11"/>
      <c r="U45223" s="11"/>
    </row>
    <row r="45224" spans="20:21" x14ac:dyDescent="0.2">
      <c r="T45224" s="11"/>
      <c r="U45224" s="11"/>
    </row>
    <row r="45225" spans="20:21" x14ac:dyDescent="0.2">
      <c r="T45225" s="11"/>
      <c r="U45225" s="11"/>
    </row>
    <row r="45226" spans="20:21" x14ac:dyDescent="0.2">
      <c r="T45226" s="11"/>
      <c r="U45226" s="11"/>
    </row>
    <row r="45227" spans="20:21" x14ac:dyDescent="0.2">
      <c r="T45227" s="11"/>
      <c r="U45227" s="11"/>
    </row>
    <row r="45228" spans="20:21" x14ac:dyDescent="0.2">
      <c r="T45228" s="11"/>
      <c r="U45228" s="11"/>
    </row>
    <row r="45229" spans="20:21" x14ac:dyDescent="0.2">
      <c r="T45229" s="11"/>
      <c r="U45229" s="11"/>
    </row>
    <row r="45230" spans="20:21" x14ac:dyDescent="0.2">
      <c r="T45230" s="11"/>
      <c r="U45230" s="11"/>
    </row>
    <row r="45231" spans="20:21" x14ac:dyDescent="0.2">
      <c r="T45231" s="11"/>
      <c r="U45231" s="11"/>
    </row>
    <row r="45232" spans="20:21" x14ac:dyDescent="0.2">
      <c r="T45232" s="11"/>
      <c r="U45232" s="11"/>
    </row>
    <row r="45233" spans="20:21" x14ac:dyDescent="0.2">
      <c r="T45233" s="11"/>
      <c r="U45233" s="11"/>
    </row>
    <row r="45234" spans="20:21" x14ac:dyDescent="0.2">
      <c r="T45234" s="11"/>
      <c r="U45234" s="11"/>
    </row>
    <row r="45235" spans="20:21" x14ac:dyDescent="0.2">
      <c r="T45235" s="11"/>
      <c r="U45235" s="11"/>
    </row>
    <row r="45236" spans="20:21" x14ac:dyDescent="0.2">
      <c r="T45236" s="11"/>
      <c r="U45236" s="11"/>
    </row>
    <row r="45237" spans="20:21" x14ac:dyDescent="0.2">
      <c r="T45237" s="11"/>
      <c r="U45237" s="11"/>
    </row>
    <row r="45238" spans="20:21" x14ac:dyDescent="0.2">
      <c r="T45238" s="11"/>
      <c r="U45238" s="11"/>
    </row>
    <row r="45239" spans="20:21" x14ac:dyDescent="0.2">
      <c r="T45239" s="11"/>
      <c r="U45239" s="11"/>
    </row>
    <row r="45240" spans="20:21" x14ac:dyDescent="0.2">
      <c r="T45240" s="11"/>
      <c r="U45240" s="11"/>
    </row>
    <row r="45241" spans="20:21" x14ac:dyDescent="0.2">
      <c r="T45241" s="11"/>
      <c r="U45241" s="11"/>
    </row>
    <row r="45242" spans="20:21" x14ac:dyDescent="0.2">
      <c r="T45242" s="11"/>
      <c r="U45242" s="11"/>
    </row>
    <row r="45243" spans="20:21" x14ac:dyDescent="0.2">
      <c r="T45243" s="11"/>
      <c r="U45243" s="11"/>
    </row>
    <row r="45244" spans="20:21" x14ac:dyDescent="0.2">
      <c r="T45244" s="11"/>
      <c r="U45244" s="11"/>
    </row>
    <row r="45245" spans="20:21" x14ac:dyDescent="0.2">
      <c r="T45245" s="11"/>
      <c r="U45245" s="11"/>
    </row>
    <row r="45246" spans="20:21" x14ac:dyDescent="0.2">
      <c r="T45246" s="11"/>
      <c r="U45246" s="11"/>
    </row>
    <row r="45247" spans="20:21" x14ac:dyDescent="0.2">
      <c r="T45247" s="11"/>
      <c r="U45247" s="11"/>
    </row>
    <row r="45248" spans="20:21" x14ac:dyDescent="0.2">
      <c r="T45248" s="11"/>
      <c r="U45248" s="11"/>
    </row>
    <row r="45249" spans="20:21" x14ac:dyDescent="0.2">
      <c r="T45249" s="11"/>
      <c r="U45249" s="11"/>
    </row>
    <row r="45250" spans="20:21" x14ac:dyDescent="0.2">
      <c r="T45250" s="11"/>
      <c r="U45250" s="11"/>
    </row>
    <row r="45251" spans="20:21" x14ac:dyDescent="0.2">
      <c r="T45251" s="11"/>
      <c r="U45251" s="11"/>
    </row>
    <row r="45252" spans="20:21" x14ac:dyDescent="0.2">
      <c r="T45252" s="11"/>
      <c r="U45252" s="11"/>
    </row>
    <row r="45253" spans="20:21" x14ac:dyDescent="0.2">
      <c r="T45253" s="11"/>
      <c r="U45253" s="11"/>
    </row>
    <row r="45254" spans="20:21" x14ac:dyDescent="0.2">
      <c r="T45254" s="11"/>
      <c r="U45254" s="11"/>
    </row>
    <row r="45255" spans="20:21" x14ac:dyDescent="0.2">
      <c r="T45255" s="11"/>
      <c r="U45255" s="11"/>
    </row>
    <row r="45256" spans="20:21" x14ac:dyDescent="0.2">
      <c r="T45256" s="11"/>
      <c r="U45256" s="11"/>
    </row>
    <row r="45257" spans="20:21" x14ac:dyDescent="0.2">
      <c r="T45257" s="11"/>
      <c r="U45257" s="11"/>
    </row>
    <row r="45258" spans="20:21" x14ac:dyDescent="0.2">
      <c r="T45258" s="11"/>
      <c r="U45258" s="11"/>
    </row>
    <row r="45259" spans="20:21" x14ac:dyDescent="0.2">
      <c r="T45259" s="11"/>
      <c r="U45259" s="11"/>
    </row>
    <row r="45260" spans="20:21" x14ac:dyDescent="0.2">
      <c r="T45260" s="11"/>
      <c r="U45260" s="11"/>
    </row>
    <row r="45261" spans="20:21" x14ac:dyDescent="0.2">
      <c r="T45261" s="11"/>
      <c r="U45261" s="11"/>
    </row>
    <row r="45262" spans="20:21" x14ac:dyDescent="0.2">
      <c r="T45262" s="11"/>
      <c r="U45262" s="11"/>
    </row>
    <row r="45263" spans="20:21" x14ac:dyDescent="0.2">
      <c r="T45263" s="11"/>
      <c r="U45263" s="11"/>
    </row>
    <row r="45264" spans="20:21" x14ac:dyDescent="0.2">
      <c r="T45264" s="11"/>
      <c r="U45264" s="11"/>
    </row>
    <row r="45265" spans="20:21" x14ac:dyDescent="0.2">
      <c r="T45265" s="11"/>
      <c r="U45265" s="11"/>
    </row>
    <row r="45266" spans="20:21" x14ac:dyDescent="0.2">
      <c r="T45266" s="11"/>
      <c r="U45266" s="11"/>
    </row>
    <row r="45267" spans="20:21" x14ac:dyDescent="0.2">
      <c r="T45267" s="11"/>
      <c r="U45267" s="11"/>
    </row>
    <row r="45268" spans="20:21" x14ac:dyDescent="0.2">
      <c r="T45268" s="11"/>
      <c r="U45268" s="11"/>
    </row>
    <row r="45269" spans="20:21" x14ac:dyDescent="0.2">
      <c r="T45269" s="11"/>
      <c r="U45269" s="11"/>
    </row>
    <row r="45270" spans="20:21" x14ac:dyDescent="0.2">
      <c r="T45270" s="11"/>
      <c r="U45270" s="11"/>
    </row>
    <row r="45271" spans="20:21" x14ac:dyDescent="0.2">
      <c r="T45271" s="11"/>
      <c r="U45271" s="11"/>
    </row>
    <row r="45272" spans="20:21" x14ac:dyDescent="0.2">
      <c r="T45272" s="11"/>
      <c r="U45272" s="11"/>
    </row>
    <row r="45273" spans="20:21" x14ac:dyDescent="0.2">
      <c r="T45273" s="11"/>
      <c r="U45273" s="11"/>
    </row>
    <row r="45274" spans="20:21" x14ac:dyDescent="0.2">
      <c r="T45274" s="11"/>
      <c r="U45274" s="11"/>
    </row>
    <row r="45275" spans="20:21" x14ac:dyDescent="0.2">
      <c r="T45275" s="11"/>
      <c r="U45275" s="11"/>
    </row>
    <row r="45276" spans="20:21" x14ac:dyDescent="0.2">
      <c r="T45276" s="11"/>
      <c r="U45276" s="11"/>
    </row>
    <row r="45277" spans="20:21" x14ac:dyDescent="0.2">
      <c r="T45277" s="11"/>
      <c r="U45277" s="11"/>
    </row>
    <row r="45278" spans="20:21" x14ac:dyDescent="0.2">
      <c r="T45278" s="11"/>
      <c r="U45278" s="11"/>
    </row>
    <row r="45279" spans="20:21" x14ac:dyDescent="0.2">
      <c r="T45279" s="11"/>
      <c r="U45279" s="11"/>
    </row>
    <row r="45280" spans="20:21" x14ac:dyDescent="0.2">
      <c r="T45280" s="11"/>
      <c r="U45280" s="11"/>
    </row>
    <row r="45281" spans="20:21" x14ac:dyDescent="0.2">
      <c r="T45281" s="11"/>
      <c r="U45281" s="11"/>
    </row>
    <row r="45282" spans="20:21" x14ac:dyDescent="0.2">
      <c r="T45282" s="11"/>
      <c r="U45282" s="11"/>
    </row>
    <row r="45283" spans="20:21" x14ac:dyDescent="0.2">
      <c r="T45283" s="11"/>
      <c r="U45283" s="11"/>
    </row>
    <row r="45284" spans="20:21" x14ac:dyDescent="0.2">
      <c r="T45284" s="11"/>
      <c r="U45284" s="11"/>
    </row>
    <row r="45285" spans="20:21" x14ac:dyDescent="0.2">
      <c r="T45285" s="11"/>
      <c r="U45285" s="11"/>
    </row>
    <row r="45286" spans="20:21" x14ac:dyDescent="0.2">
      <c r="T45286" s="11"/>
      <c r="U45286" s="11"/>
    </row>
    <row r="45287" spans="20:21" x14ac:dyDescent="0.2">
      <c r="T45287" s="11"/>
      <c r="U45287" s="11"/>
    </row>
    <row r="45288" spans="20:21" x14ac:dyDescent="0.2">
      <c r="T45288" s="11"/>
      <c r="U45288" s="11"/>
    </row>
    <row r="45289" spans="20:21" x14ac:dyDescent="0.2">
      <c r="T45289" s="11"/>
      <c r="U45289" s="11"/>
    </row>
    <row r="45290" spans="20:21" x14ac:dyDescent="0.2">
      <c r="T45290" s="11"/>
      <c r="U45290" s="11"/>
    </row>
    <row r="45291" spans="20:21" x14ac:dyDescent="0.2">
      <c r="T45291" s="11"/>
      <c r="U45291" s="11"/>
    </row>
    <row r="45292" spans="20:21" x14ac:dyDescent="0.2">
      <c r="T45292" s="11"/>
      <c r="U45292" s="11"/>
    </row>
    <row r="45293" spans="20:21" x14ac:dyDescent="0.2">
      <c r="T45293" s="11"/>
      <c r="U45293" s="11"/>
    </row>
    <row r="45294" spans="20:21" x14ac:dyDescent="0.2">
      <c r="T45294" s="11"/>
      <c r="U45294" s="11"/>
    </row>
    <row r="45295" spans="20:21" x14ac:dyDescent="0.2">
      <c r="T45295" s="11"/>
      <c r="U45295" s="11"/>
    </row>
    <row r="45296" spans="20:21" x14ac:dyDescent="0.2">
      <c r="T45296" s="11"/>
      <c r="U45296" s="11"/>
    </row>
    <row r="45297" spans="20:21" x14ac:dyDescent="0.2">
      <c r="T45297" s="11"/>
      <c r="U45297" s="11"/>
    </row>
    <row r="45298" spans="20:21" x14ac:dyDescent="0.2">
      <c r="T45298" s="11"/>
      <c r="U45298" s="11"/>
    </row>
    <row r="45299" spans="20:21" x14ac:dyDescent="0.2">
      <c r="T45299" s="11"/>
      <c r="U45299" s="11"/>
    </row>
    <row r="45300" spans="20:21" x14ac:dyDescent="0.2">
      <c r="T45300" s="11"/>
      <c r="U45300" s="11"/>
    </row>
    <row r="45301" spans="20:21" x14ac:dyDescent="0.2">
      <c r="T45301" s="11"/>
      <c r="U45301" s="11"/>
    </row>
    <row r="45302" spans="20:21" x14ac:dyDescent="0.2">
      <c r="T45302" s="11"/>
      <c r="U45302" s="11"/>
    </row>
    <row r="45303" spans="20:21" x14ac:dyDescent="0.2">
      <c r="T45303" s="11"/>
      <c r="U45303" s="11"/>
    </row>
    <row r="45304" spans="20:21" x14ac:dyDescent="0.2">
      <c r="T45304" s="11"/>
      <c r="U45304" s="11"/>
    </row>
    <row r="45305" spans="20:21" x14ac:dyDescent="0.2">
      <c r="T45305" s="11"/>
      <c r="U45305" s="11"/>
    </row>
    <row r="45306" spans="20:21" x14ac:dyDescent="0.2">
      <c r="T45306" s="11"/>
      <c r="U45306" s="11"/>
    </row>
    <row r="45307" spans="20:21" x14ac:dyDescent="0.2">
      <c r="T45307" s="11"/>
      <c r="U45307" s="11"/>
    </row>
    <row r="45308" spans="20:21" x14ac:dyDescent="0.2">
      <c r="T45308" s="11"/>
      <c r="U45308" s="11"/>
    </row>
    <row r="45309" spans="20:21" x14ac:dyDescent="0.2">
      <c r="T45309" s="11"/>
      <c r="U45309" s="11"/>
    </row>
    <row r="45310" spans="20:21" x14ac:dyDescent="0.2">
      <c r="T45310" s="11"/>
      <c r="U45310" s="11"/>
    </row>
    <row r="45311" spans="20:21" x14ac:dyDescent="0.2">
      <c r="T45311" s="11"/>
      <c r="U45311" s="11"/>
    </row>
    <row r="45312" spans="20:21" x14ac:dyDescent="0.2">
      <c r="T45312" s="11"/>
      <c r="U45312" s="11"/>
    </row>
    <row r="45313" spans="20:21" x14ac:dyDescent="0.2">
      <c r="T45313" s="11"/>
      <c r="U45313" s="11"/>
    </row>
    <row r="45314" spans="20:21" x14ac:dyDescent="0.2">
      <c r="T45314" s="11"/>
      <c r="U45314" s="11"/>
    </row>
    <row r="45315" spans="20:21" x14ac:dyDescent="0.2">
      <c r="T45315" s="11"/>
      <c r="U45315" s="11"/>
    </row>
    <row r="45316" spans="20:21" x14ac:dyDescent="0.2">
      <c r="T45316" s="11"/>
      <c r="U45316" s="11"/>
    </row>
    <row r="45317" spans="20:21" x14ac:dyDescent="0.2">
      <c r="T45317" s="11"/>
      <c r="U45317" s="11"/>
    </row>
    <row r="45318" spans="20:21" x14ac:dyDescent="0.2">
      <c r="T45318" s="11"/>
      <c r="U45318" s="11"/>
    </row>
    <row r="45319" spans="20:21" x14ac:dyDescent="0.2">
      <c r="T45319" s="11"/>
      <c r="U45319" s="11"/>
    </row>
    <row r="45320" spans="20:21" x14ac:dyDescent="0.2">
      <c r="T45320" s="11"/>
      <c r="U45320" s="11"/>
    </row>
    <row r="45321" spans="20:21" x14ac:dyDescent="0.2">
      <c r="T45321" s="11"/>
      <c r="U45321" s="11"/>
    </row>
    <row r="45322" spans="20:21" x14ac:dyDescent="0.2">
      <c r="T45322" s="11"/>
      <c r="U45322" s="11"/>
    </row>
    <row r="45323" spans="20:21" x14ac:dyDescent="0.2">
      <c r="T45323" s="11"/>
      <c r="U45323" s="11"/>
    </row>
    <row r="45324" spans="20:21" x14ac:dyDescent="0.2">
      <c r="T45324" s="11"/>
      <c r="U45324" s="11"/>
    </row>
    <row r="45325" spans="20:21" x14ac:dyDescent="0.2">
      <c r="T45325" s="11"/>
      <c r="U45325" s="11"/>
    </row>
    <row r="45326" spans="20:21" x14ac:dyDescent="0.2">
      <c r="T45326" s="11"/>
      <c r="U45326" s="11"/>
    </row>
    <row r="45327" spans="20:21" x14ac:dyDescent="0.2">
      <c r="T45327" s="11"/>
      <c r="U45327" s="11"/>
    </row>
    <row r="45328" spans="20:21" x14ac:dyDescent="0.2">
      <c r="T45328" s="11"/>
      <c r="U45328" s="11"/>
    </row>
    <row r="45329" spans="20:21" x14ac:dyDescent="0.2">
      <c r="T45329" s="11"/>
      <c r="U45329" s="11"/>
    </row>
    <row r="45330" spans="20:21" x14ac:dyDescent="0.2">
      <c r="T45330" s="11"/>
      <c r="U45330" s="11"/>
    </row>
    <row r="45331" spans="20:21" x14ac:dyDescent="0.2">
      <c r="T45331" s="11"/>
      <c r="U45331" s="11"/>
    </row>
    <row r="45332" spans="20:21" x14ac:dyDescent="0.2">
      <c r="T45332" s="11"/>
      <c r="U45332" s="11"/>
    </row>
    <row r="45333" spans="20:21" x14ac:dyDescent="0.2">
      <c r="T45333" s="11"/>
      <c r="U45333" s="11"/>
    </row>
    <row r="45334" spans="20:21" x14ac:dyDescent="0.2">
      <c r="T45334" s="11"/>
      <c r="U45334" s="11"/>
    </row>
    <row r="45335" spans="20:21" x14ac:dyDescent="0.2">
      <c r="T45335" s="11"/>
      <c r="U45335" s="11"/>
    </row>
    <row r="45336" spans="20:21" x14ac:dyDescent="0.2">
      <c r="T45336" s="11"/>
      <c r="U45336" s="11"/>
    </row>
    <row r="45337" spans="20:21" x14ac:dyDescent="0.2">
      <c r="T45337" s="11"/>
      <c r="U45337" s="11"/>
    </row>
    <row r="45338" spans="20:21" x14ac:dyDescent="0.2">
      <c r="T45338" s="11"/>
      <c r="U45338" s="11"/>
    </row>
    <row r="45339" spans="20:21" x14ac:dyDescent="0.2">
      <c r="T45339" s="11"/>
      <c r="U45339" s="11"/>
    </row>
    <row r="45340" spans="20:21" x14ac:dyDescent="0.2">
      <c r="T45340" s="11"/>
      <c r="U45340" s="11"/>
    </row>
    <row r="45341" spans="20:21" x14ac:dyDescent="0.2">
      <c r="T45341" s="11"/>
      <c r="U45341" s="11"/>
    </row>
    <row r="45342" spans="20:21" x14ac:dyDescent="0.2">
      <c r="T45342" s="11"/>
      <c r="U45342" s="11"/>
    </row>
    <row r="45343" spans="20:21" x14ac:dyDescent="0.2">
      <c r="T45343" s="11"/>
      <c r="U45343" s="11"/>
    </row>
    <row r="45344" spans="20:21" x14ac:dyDescent="0.2">
      <c r="T45344" s="11"/>
      <c r="U45344" s="11"/>
    </row>
    <row r="45345" spans="20:21" x14ac:dyDescent="0.2">
      <c r="T45345" s="11"/>
      <c r="U45345" s="11"/>
    </row>
    <row r="45346" spans="20:21" x14ac:dyDescent="0.2">
      <c r="T45346" s="11"/>
      <c r="U45346" s="11"/>
    </row>
    <row r="45347" spans="20:21" x14ac:dyDescent="0.2">
      <c r="T45347" s="11"/>
      <c r="U45347" s="11"/>
    </row>
    <row r="45348" spans="20:21" x14ac:dyDescent="0.2">
      <c r="T45348" s="11"/>
      <c r="U45348" s="11"/>
    </row>
    <row r="45349" spans="20:21" x14ac:dyDescent="0.2">
      <c r="T45349" s="11"/>
      <c r="U45349" s="11"/>
    </row>
    <row r="45350" spans="20:21" x14ac:dyDescent="0.2">
      <c r="T45350" s="11"/>
      <c r="U45350" s="11"/>
    </row>
    <row r="45351" spans="20:21" x14ac:dyDescent="0.2">
      <c r="T45351" s="11"/>
      <c r="U45351" s="11"/>
    </row>
    <row r="45352" spans="20:21" x14ac:dyDescent="0.2">
      <c r="T45352" s="11"/>
      <c r="U45352" s="11"/>
    </row>
    <row r="45353" spans="20:21" x14ac:dyDescent="0.2">
      <c r="T45353" s="11"/>
      <c r="U45353" s="11"/>
    </row>
    <row r="45354" spans="20:21" x14ac:dyDescent="0.2">
      <c r="T45354" s="11"/>
      <c r="U45354" s="11"/>
    </row>
    <row r="45355" spans="20:21" x14ac:dyDescent="0.2">
      <c r="T45355" s="11"/>
      <c r="U45355" s="11"/>
    </row>
    <row r="45356" spans="20:21" x14ac:dyDescent="0.2">
      <c r="T45356" s="11"/>
      <c r="U45356" s="11"/>
    </row>
    <row r="45357" spans="20:21" x14ac:dyDescent="0.2">
      <c r="T45357" s="11"/>
      <c r="U45357" s="11"/>
    </row>
    <row r="45358" spans="20:21" x14ac:dyDescent="0.2">
      <c r="T45358" s="11"/>
      <c r="U45358" s="11"/>
    </row>
    <row r="45359" spans="20:21" x14ac:dyDescent="0.2">
      <c r="T45359" s="11"/>
      <c r="U45359" s="11"/>
    </row>
    <row r="45360" spans="20:21" x14ac:dyDescent="0.2">
      <c r="T45360" s="11"/>
      <c r="U45360" s="11"/>
    </row>
    <row r="45361" spans="20:21" x14ac:dyDescent="0.2">
      <c r="T45361" s="11"/>
      <c r="U45361" s="11"/>
    </row>
    <row r="45362" spans="20:21" x14ac:dyDescent="0.2">
      <c r="T45362" s="11"/>
      <c r="U45362" s="11"/>
    </row>
    <row r="45363" spans="20:21" x14ac:dyDescent="0.2">
      <c r="T45363" s="11"/>
      <c r="U45363" s="11"/>
    </row>
    <row r="45364" spans="20:21" x14ac:dyDescent="0.2">
      <c r="T45364" s="11"/>
      <c r="U45364" s="11"/>
    </row>
    <row r="45365" spans="20:21" x14ac:dyDescent="0.2">
      <c r="T45365" s="11"/>
      <c r="U45365" s="11"/>
    </row>
    <row r="45366" spans="20:21" x14ac:dyDescent="0.2">
      <c r="T45366" s="11"/>
      <c r="U45366" s="11"/>
    </row>
    <row r="45367" spans="20:21" x14ac:dyDescent="0.2">
      <c r="T45367" s="11"/>
      <c r="U45367" s="11"/>
    </row>
    <row r="45368" spans="20:21" x14ac:dyDescent="0.2">
      <c r="T45368" s="11"/>
      <c r="U45368" s="11"/>
    </row>
    <row r="45369" spans="20:21" x14ac:dyDescent="0.2">
      <c r="T45369" s="11"/>
      <c r="U45369" s="11"/>
    </row>
    <row r="45370" spans="20:21" x14ac:dyDescent="0.2">
      <c r="T45370" s="11"/>
      <c r="U45370" s="11"/>
    </row>
    <row r="45371" spans="20:21" x14ac:dyDescent="0.2">
      <c r="T45371" s="11"/>
      <c r="U45371" s="11"/>
    </row>
    <row r="45372" spans="20:21" x14ac:dyDescent="0.2">
      <c r="T45372" s="11"/>
      <c r="U45372" s="11"/>
    </row>
    <row r="45373" spans="20:21" x14ac:dyDescent="0.2">
      <c r="T45373" s="11"/>
      <c r="U45373" s="11"/>
    </row>
    <row r="45374" spans="20:21" x14ac:dyDescent="0.2">
      <c r="T45374" s="11"/>
      <c r="U45374" s="11"/>
    </row>
    <row r="45375" spans="20:21" x14ac:dyDescent="0.2">
      <c r="T45375" s="11"/>
      <c r="U45375" s="11"/>
    </row>
    <row r="45376" spans="20:21" x14ac:dyDescent="0.2">
      <c r="T45376" s="11"/>
      <c r="U45376" s="11"/>
    </row>
    <row r="45377" spans="20:21" x14ac:dyDescent="0.2">
      <c r="T45377" s="11"/>
      <c r="U45377" s="11"/>
    </row>
    <row r="45378" spans="20:21" x14ac:dyDescent="0.2">
      <c r="T45378" s="11"/>
      <c r="U45378" s="11"/>
    </row>
    <row r="45379" spans="20:21" x14ac:dyDescent="0.2">
      <c r="T45379" s="11"/>
      <c r="U45379" s="11"/>
    </row>
    <row r="45380" spans="20:21" x14ac:dyDescent="0.2">
      <c r="T45380" s="11"/>
      <c r="U45380" s="11"/>
    </row>
    <row r="45381" spans="20:21" x14ac:dyDescent="0.2">
      <c r="T45381" s="11"/>
      <c r="U45381" s="11"/>
    </row>
    <row r="45382" spans="20:21" x14ac:dyDescent="0.2">
      <c r="T45382" s="11"/>
      <c r="U45382" s="11"/>
    </row>
    <row r="45383" spans="20:21" x14ac:dyDescent="0.2">
      <c r="T45383" s="11"/>
      <c r="U45383" s="11"/>
    </row>
    <row r="45384" spans="20:21" x14ac:dyDescent="0.2">
      <c r="T45384" s="11"/>
      <c r="U45384" s="11"/>
    </row>
    <row r="45385" spans="20:21" x14ac:dyDescent="0.2">
      <c r="T45385" s="11"/>
      <c r="U45385" s="11"/>
    </row>
    <row r="45386" spans="20:21" x14ac:dyDescent="0.2">
      <c r="T45386" s="11"/>
      <c r="U45386" s="11"/>
    </row>
    <row r="45387" spans="20:21" x14ac:dyDescent="0.2">
      <c r="T45387" s="11"/>
      <c r="U45387" s="11"/>
    </row>
    <row r="45388" spans="20:21" x14ac:dyDescent="0.2">
      <c r="T45388" s="11"/>
      <c r="U45388" s="11"/>
    </row>
    <row r="45389" spans="20:21" x14ac:dyDescent="0.2">
      <c r="T45389" s="11"/>
      <c r="U45389" s="11"/>
    </row>
    <row r="45390" spans="20:21" x14ac:dyDescent="0.2">
      <c r="T45390" s="11"/>
      <c r="U45390" s="11"/>
    </row>
    <row r="45391" spans="20:21" x14ac:dyDescent="0.2">
      <c r="T45391" s="11"/>
      <c r="U45391" s="11"/>
    </row>
    <row r="45392" spans="20:21" x14ac:dyDescent="0.2">
      <c r="T45392" s="11"/>
      <c r="U45392" s="11"/>
    </row>
    <row r="45393" spans="20:21" x14ac:dyDescent="0.2">
      <c r="T45393" s="11"/>
      <c r="U45393" s="11"/>
    </row>
    <row r="45394" spans="20:21" x14ac:dyDescent="0.2">
      <c r="T45394" s="11"/>
      <c r="U45394" s="11"/>
    </row>
    <row r="45395" spans="20:21" x14ac:dyDescent="0.2">
      <c r="T45395" s="11"/>
      <c r="U45395" s="11"/>
    </row>
    <row r="45396" spans="20:21" x14ac:dyDescent="0.2">
      <c r="T45396" s="11"/>
      <c r="U45396" s="11"/>
    </row>
    <row r="45397" spans="20:21" x14ac:dyDescent="0.2">
      <c r="T45397" s="11"/>
      <c r="U45397" s="11"/>
    </row>
    <row r="45398" spans="20:21" x14ac:dyDescent="0.2">
      <c r="T45398" s="11"/>
      <c r="U45398" s="11"/>
    </row>
    <row r="45399" spans="20:21" x14ac:dyDescent="0.2">
      <c r="T45399" s="11"/>
      <c r="U45399" s="11"/>
    </row>
    <row r="45400" spans="20:21" x14ac:dyDescent="0.2">
      <c r="T45400" s="11"/>
      <c r="U45400" s="11"/>
    </row>
    <row r="45401" spans="20:21" x14ac:dyDescent="0.2">
      <c r="T45401" s="11"/>
      <c r="U45401" s="11"/>
    </row>
    <row r="45402" spans="20:21" x14ac:dyDescent="0.2">
      <c r="T45402" s="11"/>
      <c r="U45402" s="11"/>
    </row>
    <row r="45403" spans="20:21" x14ac:dyDescent="0.2">
      <c r="T45403" s="11"/>
      <c r="U45403" s="11"/>
    </row>
    <row r="45404" spans="20:21" x14ac:dyDescent="0.2">
      <c r="T45404" s="11"/>
      <c r="U45404" s="11"/>
    </row>
    <row r="45405" spans="20:21" x14ac:dyDescent="0.2">
      <c r="T45405" s="11"/>
      <c r="U45405" s="11"/>
    </row>
    <row r="45406" spans="20:21" x14ac:dyDescent="0.2">
      <c r="T45406" s="11"/>
      <c r="U45406" s="11"/>
    </row>
    <row r="45407" spans="20:21" x14ac:dyDescent="0.2">
      <c r="T45407" s="11"/>
      <c r="U45407" s="11"/>
    </row>
    <row r="45408" spans="20:21" x14ac:dyDescent="0.2">
      <c r="T45408" s="11"/>
      <c r="U45408" s="11"/>
    </row>
    <row r="45409" spans="20:21" x14ac:dyDescent="0.2">
      <c r="T45409" s="11"/>
      <c r="U45409" s="11"/>
    </row>
    <row r="45410" spans="20:21" x14ac:dyDescent="0.2">
      <c r="T45410" s="11"/>
      <c r="U45410" s="11"/>
    </row>
    <row r="45411" spans="20:21" x14ac:dyDescent="0.2">
      <c r="T45411" s="11"/>
      <c r="U45411" s="11"/>
    </row>
    <row r="45412" spans="20:21" x14ac:dyDescent="0.2">
      <c r="T45412" s="11"/>
      <c r="U45412" s="11"/>
    </row>
    <row r="45413" spans="20:21" x14ac:dyDescent="0.2">
      <c r="T45413" s="11"/>
      <c r="U45413" s="11"/>
    </row>
    <row r="45414" spans="20:21" x14ac:dyDescent="0.2">
      <c r="T45414" s="11"/>
      <c r="U45414" s="11"/>
    </row>
    <row r="45415" spans="20:21" x14ac:dyDescent="0.2">
      <c r="T45415" s="11"/>
      <c r="U45415" s="11"/>
    </row>
    <row r="45416" spans="20:21" x14ac:dyDescent="0.2">
      <c r="T45416" s="11"/>
      <c r="U45416" s="11"/>
    </row>
    <row r="45417" spans="20:21" x14ac:dyDescent="0.2">
      <c r="T45417" s="11"/>
      <c r="U45417" s="11"/>
    </row>
    <row r="45418" spans="20:21" x14ac:dyDescent="0.2">
      <c r="T45418" s="11"/>
      <c r="U45418" s="11"/>
    </row>
    <row r="45419" spans="20:21" x14ac:dyDescent="0.2">
      <c r="T45419" s="11"/>
      <c r="U45419" s="11"/>
    </row>
    <row r="45420" spans="20:21" x14ac:dyDescent="0.2">
      <c r="T45420" s="11"/>
      <c r="U45420" s="11"/>
    </row>
    <row r="45421" spans="20:21" x14ac:dyDescent="0.2">
      <c r="T45421" s="11"/>
      <c r="U45421" s="11"/>
    </row>
    <row r="45422" spans="20:21" x14ac:dyDescent="0.2">
      <c r="T45422" s="11"/>
      <c r="U45422" s="11"/>
    </row>
    <row r="45423" spans="20:21" x14ac:dyDescent="0.2">
      <c r="T45423" s="11"/>
      <c r="U45423" s="11"/>
    </row>
    <row r="45424" spans="20:21" x14ac:dyDescent="0.2">
      <c r="T45424" s="11"/>
      <c r="U45424" s="11"/>
    </row>
    <row r="45425" spans="20:21" x14ac:dyDescent="0.2">
      <c r="T45425" s="11"/>
      <c r="U45425" s="11"/>
    </row>
    <row r="45426" spans="20:21" x14ac:dyDescent="0.2">
      <c r="T45426" s="11"/>
      <c r="U45426" s="11"/>
    </row>
    <row r="45427" spans="20:21" x14ac:dyDescent="0.2">
      <c r="T45427" s="11"/>
      <c r="U45427" s="11"/>
    </row>
    <row r="45428" spans="20:21" x14ac:dyDescent="0.2">
      <c r="T45428" s="11"/>
      <c r="U45428" s="11"/>
    </row>
    <row r="45429" spans="20:21" x14ac:dyDescent="0.2">
      <c r="T45429" s="11"/>
      <c r="U45429" s="11"/>
    </row>
    <row r="45430" spans="20:21" x14ac:dyDescent="0.2">
      <c r="T45430" s="11"/>
      <c r="U45430" s="11"/>
    </row>
    <row r="45431" spans="20:21" x14ac:dyDescent="0.2">
      <c r="T45431" s="11"/>
      <c r="U45431" s="11"/>
    </row>
    <row r="45432" spans="20:21" x14ac:dyDescent="0.2">
      <c r="T45432" s="11"/>
      <c r="U45432" s="11"/>
    </row>
    <row r="45433" spans="20:21" x14ac:dyDescent="0.2">
      <c r="T45433" s="11"/>
      <c r="U45433" s="11"/>
    </row>
    <row r="45434" spans="20:21" x14ac:dyDescent="0.2">
      <c r="T45434" s="11"/>
      <c r="U45434" s="11"/>
    </row>
    <row r="45435" spans="20:21" x14ac:dyDescent="0.2">
      <c r="T45435" s="11"/>
      <c r="U45435" s="11"/>
    </row>
    <row r="45436" spans="20:21" x14ac:dyDescent="0.2">
      <c r="T45436" s="11"/>
      <c r="U45436" s="11"/>
    </row>
    <row r="45437" spans="20:21" x14ac:dyDescent="0.2">
      <c r="T45437" s="11"/>
      <c r="U45437" s="11"/>
    </row>
    <row r="45438" spans="20:21" x14ac:dyDescent="0.2">
      <c r="T45438" s="11"/>
      <c r="U45438" s="11"/>
    </row>
    <row r="45439" spans="20:21" x14ac:dyDescent="0.2">
      <c r="T45439" s="11"/>
      <c r="U45439" s="11"/>
    </row>
    <row r="45440" spans="20:21" x14ac:dyDescent="0.2">
      <c r="T45440" s="11"/>
      <c r="U45440" s="11"/>
    </row>
    <row r="45441" spans="20:21" x14ac:dyDescent="0.2">
      <c r="T45441" s="11"/>
      <c r="U45441" s="11"/>
    </row>
    <row r="45442" spans="20:21" x14ac:dyDescent="0.2">
      <c r="T45442" s="11"/>
      <c r="U45442" s="11"/>
    </row>
    <row r="45443" spans="20:21" x14ac:dyDescent="0.2">
      <c r="T45443" s="11"/>
      <c r="U45443" s="11"/>
    </row>
    <row r="45444" spans="20:21" x14ac:dyDescent="0.2">
      <c r="T45444" s="11"/>
      <c r="U45444" s="11"/>
    </row>
    <row r="45445" spans="20:21" x14ac:dyDescent="0.2">
      <c r="T45445" s="11"/>
      <c r="U45445" s="11"/>
    </row>
    <row r="45446" spans="20:21" x14ac:dyDescent="0.2">
      <c r="T45446" s="11"/>
      <c r="U45446" s="11"/>
    </row>
    <row r="45447" spans="20:21" x14ac:dyDescent="0.2">
      <c r="T45447" s="11"/>
      <c r="U45447" s="11"/>
    </row>
    <row r="45448" spans="20:21" x14ac:dyDescent="0.2">
      <c r="T45448" s="11"/>
      <c r="U45448" s="11"/>
    </row>
    <row r="45449" spans="20:21" x14ac:dyDescent="0.2">
      <c r="T45449" s="11"/>
      <c r="U45449" s="11"/>
    </row>
    <row r="45450" spans="20:21" x14ac:dyDescent="0.2">
      <c r="T45450" s="11"/>
      <c r="U45450" s="11"/>
    </row>
    <row r="45451" spans="20:21" x14ac:dyDescent="0.2">
      <c r="T45451" s="11"/>
      <c r="U45451" s="11"/>
    </row>
    <row r="45452" spans="20:21" x14ac:dyDescent="0.2">
      <c r="T45452" s="11"/>
      <c r="U45452" s="11"/>
    </row>
    <row r="45453" spans="20:21" x14ac:dyDescent="0.2">
      <c r="T45453" s="11"/>
      <c r="U45453" s="11"/>
    </row>
    <row r="45454" spans="20:21" x14ac:dyDescent="0.2">
      <c r="T45454" s="11"/>
      <c r="U45454" s="11"/>
    </row>
    <row r="45455" spans="20:21" x14ac:dyDescent="0.2">
      <c r="T45455" s="11"/>
      <c r="U45455" s="11"/>
    </row>
    <row r="45456" spans="20:21" x14ac:dyDescent="0.2">
      <c r="T45456" s="11"/>
      <c r="U45456" s="11"/>
    </row>
    <row r="45457" spans="20:21" x14ac:dyDescent="0.2">
      <c r="T45457" s="11"/>
      <c r="U45457" s="11"/>
    </row>
    <row r="45458" spans="20:21" x14ac:dyDescent="0.2">
      <c r="T45458" s="11"/>
      <c r="U45458" s="11"/>
    </row>
    <row r="45459" spans="20:21" x14ac:dyDescent="0.2">
      <c r="T45459" s="11"/>
      <c r="U45459" s="11"/>
    </row>
    <row r="45460" spans="20:21" x14ac:dyDescent="0.2">
      <c r="T45460" s="11"/>
      <c r="U45460" s="11"/>
    </row>
    <row r="45461" spans="20:21" x14ac:dyDescent="0.2">
      <c r="T45461" s="11"/>
      <c r="U45461" s="11"/>
    </row>
    <row r="45462" spans="20:21" x14ac:dyDescent="0.2">
      <c r="T45462" s="11"/>
      <c r="U45462" s="11"/>
    </row>
    <row r="45463" spans="20:21" x14ac:dyDescent="0.2">
      <c r="T45463" s="11"/>
      <c r="U45463" s="11"/>
    </row>
    <row r="45464" spans="20:21" x14ac:dyDescent="0.2">
      <c r="T45464" s="11"/>
      <c r="U45464" s="11"/>
    </row>
    <row r="45465" spans="20:21" x14ac:dyDescent="0.2">
      <c r="T45465" s="11"/>
      <c r="U45465" s="11"/>
    </row>
    <row r="45466" spans="20:21" x14ac:dyDescent="0.2">
      <c r="T45466" s="11"/>
      <c r="U45466" s="11"/>
    </row>
    <row r="45467" spans="20:21" x14ac:dyDescent="0.2">
      <c r="T45467" s="11"/>
      <c r="U45467" s="11"/>
    </row>
    <row r="45468" spans="20:21" x14ac:dyDescent="0.2">
      <c r="T45468" s="11"/>
      <c r="U45468" s="11"/>
    </row>
    <row r="45469" spans="20:21" x14ac:dyDescent="0.2">
      <c r="T45469" s="11"/>
      <c r="U45469" s="11"/>
    </row>
    <row r="45470" spans="20:21" x14ac:dyDescent="0.2">
      <c r="T45470" s="11"/>
      <c r="U45470" s="11"/>
    </row>
    <row r="45471" spans="20:21" x14ac:dyDescent="0.2">
      <c r="T45471" s="11"/>
      <c r="U45471" s="11"/>
    </row>
    <row r="45472" spans="20:21" x14ac:dyDescent="0.2">
      <c r="T45472" s="11"/>
      <c r="U45472" s="11"/>
    </row>
    <row r="45473" spans="20:21" x14ac:dyDescent="0.2">
      <c r="T45473" s="11"/>
      <c r="U45473" s="11"/>
    </row>
    <row r="45474" spans="20:21" x14ac:dyDescent="0.2">
      <c r="T45474" s="11"/>
      <c r="U45474" s="11"/>
    </row>
    <row r="45475" spans="20:21" x14ac:dyDescent="0.2">
      <c r="T45475" s="11"/>
      <c r="U45475" s="11"/>
    </row>
    <row r="45476" spans="20:21" x14ac:dyDescent="0.2">
      <c r="T45476" s="11"/>
      <c r="U45476" s="11"/>
    </row>
    <row r="45477" spans="20:21" x14ac:dyDescent="0.2">
      <c r="T45477" s="11"/>
      <c r="U45477" s="11"/>
    </row>
    <row r="45478" spans="20:21" x14ac:dyDescent="0.2">
      <c r="T45478" s="11"/>
      <c r="U45478" s="11"/>
    </row>
    <row r="45479" spans="20:21" x14ac:dyDescent="0.2">
      <c r="T45479" s="11"/>
      <c r="U45479" s="11"/>
    </row>
    <row r="45480" spans="20:21" x14ac:dyDescent="0.2">
      <c r="T45480" s="11"/>
      <c r="U45480" s="11"/>
    </row>
    <row r="45481" spans="20:21" x14ac:dyDescent="0.2">
      <c r="T45481" s="11"/>
      <c r="U45481" s="11"/>
    </row>
    <row r="45482" spans="20:21" x14ac:dyDescent="0.2">
      <c r="T45482" s="11"/>
      <c r="U45482" s="11"/>
    </row>
    <row r="45483" spans="20:21" x14ac:dyDescent="0.2">
      <c r="T45483" s="11"/>
      <c r="U45483" s="11"/>
    </row>
    <row r="45484" spans="20:21" x14ac:dyDescent="0.2">
      <c r="T45484" s="11"/>
      <c r="U45484" s="11"/>
    </row>
    <row r="45485" spans="20:21" x14ac:dyDescent="0.2">
      <c r="T45485" s="11"/>
      <c r="U45485" s="11"/>
    </row>
    <row r="45486" spans="20:21" x14ac:dyDescent="0.2">
      <c r="T45486" s="11"/>
      <c r="U45486" s="11"/>
    </row>
    <row r="45487" spans="20:21" x14ac:dyDescent="0.2">
      <c r="T45487" s="11"/>
      <c r="U45487" s="11"/>
    </row>
    <row r="45488" spans="20:21" x14ac:dyDescent="0.2">
      <c r="T45488" s="11"/>
      <c r="U45488" s="11"/>
    </row>
    <row r="45489" spans="20:21" x14ac:dyDescent="0.2">
      <c r="T45489" s="11"/>
      <c r="U45489" s="11"/>
    </row>
    <row r="45490" spans="20:21" x14ac:dyDescent="0.2">
      <c r="T45490" s="11"/>
      <c r="U45490" s="11"/>
    </row>
    <row r="45491" spans="20:21" x14ac:dyDescent="0.2">
      <c r="T45491" s="11"/>
      <c r="U45491" s="11"/>
    </row>
    <row r="45492" spans="20:21" x14ac:dyDescent="0.2">
      <c r="T45492" s="11"/>
      <c r="U45492" s="11"/>
    </row>
    <row r="45493" spans="20:21" x14ac:dyDescent="0.2">
      <c r="T45493" s="11"/>
      <c r="U45493" s="11"/>
    </row>
    <row r="45494" spans="20:21" x14ac:dyDescent="0.2">
      <c r="T45494" s="11"/>
      <c r="U45494" s="11"/>
    </row>
    <row r="45495" spans="20:21" x14ac:dyDescent="0.2">
      <c r="T45495" s="11"/>
      <c r="U45495" s="11"/>
    </row>
    <row r="45496" spans="20:21" x14ac:dyDescent="0.2">
      <c r="T45496" s="11"/>
      <c r="U45496" s="11"/>
    </row>
    <row r="45497" spans="20:21" x14ac:dyDescent="0.2">
      <c r="T45497" s="11"/>
      <c r="U45497" s="11"/>
    </row>
    <row r="45498" spans="20:21" x14ac:dyDescent="0.2">
      <c r="T45498" s="11"/>
      <c r="U45498" s="11"/>
    </row>
    <row r="45499" spans="20:21" x14ac:dyDescent="0.2">
      <c r="T45499" s="11"/>
      <c r="U45499" s="11"/>
    </row>
    <row r="45500" spans="20:21" x14ac:dyDescent="0.2">
      <c r="T45500" s="11"/>
      <c r="U45500" s="11"/>
    </row>
    <row r="45501" spans="20:21" x14ac:dyDescent="0.2">
      <c r="T45501" s="11"/>
      <c r="U45501" s="11"/>
    </row>
    <row r="45502" spans="20:21" x14ac:dyDescent="0.2">
      <c r="T45502" s="11"/>
      <c r="U45502" s="11"/>
    </row>
    <row r="45503" spans="20:21" x14ac:dyDescent="0.2">
      <c r="T45503" s="11"/>
      <c r="U45503" s="11"/>
    </row>
    <row r="45504" spans="20:21" x14ac:dyDescent="0.2">
      <c r="T45504" s="11"/>
      <c r="U45504" s="11"/>
    </row>
    <row r="45505" spans="20:21" x14ac:dyDescent="0.2">
      <c r="T45505" s="11"/>
      <c r="U45505" s="11"/>
    </row>
    <row r="45506" spans="20:21" x14ac:dyDescent="0.2">
      <c r="T45506" s="11"/>
      <c r="U45506" s="11"/>
    </row>
    <row r="45507" spans="20:21" x14ac:dyDescent="0.2">
      <c r="T45507" s="11"/>
      <c r="U45507" s="11"/>
    </row>
    <row r="45508" spans="20:21" x14ac:dyDescent="0.2">
      <c r="T45508" s="11"/>
      <c r="U45508" s="11"/>
    </row>
    <row r="45509" spans="20:21" x14ac:dyDescent="0.2">
      <c r="T45509" s="11"/>
      <c r="U45509" s="11"/>
    </row>
    <row r="45510" spans="20:21" x14ac:dyDescent="0.2">
      <c r="T45510" s="11"/>
      <c r="U45510" s="11"/>
    </row>
    <row r="45511" spans="20:21" x14ac:dyDescent="0.2">
      <c r="T45511" s="11"/>
      <c r="U45511" s="11"/>
    </row>
    <row r="45512" spans="20:21" x14ac:dyDescent="0.2">
      <c r="T45512" s="11"/>
      <c r="U45512" s="11"/>
    </row>
    <row r="45513" spans="20:21" x14ac:dyDescent="0.2">
      <c r="T45513" s="11"/>
      <c r="U45513" s="11"/>
    </row>
    <row r="45514" spans="20:21" x14ac:dyDescent="0.2">
      <c r="T45514" s="11"/>
      <c r="U45514" s="11"/>
    </row>
    <row r="45515" spans="20:21" x14ac:dyDescent="0.2">
      <c r="T45515" s="11"/>
      <c r="U45515" s="11"/>
    </row>
    <row r="45516" spans="20:21" x14ac:dyDescent="0.2">
      <c r="T45516" s="11"/>
      <c r="U45516" s="11"/>
    </row>
    <row r="45517" spans="20:21" x14ac:dyDescent="0.2">
      <c r="T45517" s="11"/>
      <c r="U45517" s="11"/>
    </row>
    <row r="45518" spans="20:21" x14ac:dyDescent="0.2">
      <c r="T45518" s="11"/>
      <c r="U45518" s="11"/>
    </row>
    <row r="45519" spans="20:21" x14ac:dyDescent="0.2">
      <c r="T45519" s="11"/>
      <c r="U45519" s="11"/>
    </row>
    <row r="45520" spans="20:21" x14ac:dyDescent="0.2">
      <c r="T45520" s="11"/>
      <c r="U45520" s="11"/>
    </row>
    <row r="45521" spans="20:21" x14ac:dyDescent="0.2">
      <c r="T45521" s="11"/>
      <c r="U45521" s="11"/>
    </row>
    <row r="45522" spans="20:21" x14ac:dyDescent="0.2">
      <c r="T45522" s="11"/>
      <c r="U45522" s="11"/>
    </row>
    <row r="45523" spans="20:21" x14ac:dyDescent="0.2">
      <c r="T45523" s="11"/>
      <c r="U45523" s="11"/>
    </row>
    <row r="45524" spans="20:21" x14ac:dyDescent="0.2">
      <c r="T45524" s="11"/>
      <c r="U45524" s="11"/>
    </row>
    <row r="45525" spans="20:21" x14ac:dyDescent="0.2">
      <c r="T45525" s="11"/>
      <c r="U45525" s="11"/>
    </row>
    <row r="45526" spans="20:21" x14ac:dyDescent="0.2">
      <c r="T45526" s="11"/>
      <c r="U45526" s="11"/>
    </row>
    <row r="45527" spans="20:21" x14ac:dyDescent="0.2">
      <c r="T45527" s="11"/>
      <c r="U45527" s="11"/>
    </row>
    <row r="45528" spans="20:21" x14ac:dyDescent="0.2">
      <c r="T45528" s="11"/>
      <c r="U45528" s="11"/>
    </row>
    <row r="45529" spans="20:21" x14ac:dyDescent="0.2">
      <c r="T45529" s="11"/>
      <c r="U45529" s="11"/>
    </row>
    <row r="45530" spans="20:21" x14ac:dyDescent="0.2">
      <c r="T45530" s="11"/>
      <c r="U45530" s="11"/>
    </row>
    <row r="45531" spans="20:21" x14ac:dyDescent="0.2">
      <c r="T45531" s="11"/>
      <c r="U45531" s="11"/>
    </row>
    <row r="45532" spans="20:21" x14ac:dyDescent="0.2">
      <c r="T45532" s="11"/>
      <c r="U45532" s="11"/>
    </row>
    <row r="45533" spans="20:21" x14ac:dyDescent="0.2">
      <c r="T45533" s="11"/>
      <c r="U45533" s="11"/>
    </row>
    <row r="45534" spans="20:21" x14ac:dyDescent="0.2">
      <c r="T45534" s="11"/>
      <c r="U45534" s="11"/>
    </row>
    <row r="45535" spans="20:21" x14ac:dyDescent="0.2">
      <c r="T45535" s="11"/>
      <c r="U45535" s="11"/>
    </row>
    <row r="45536" spans="20:21" x14ac:dyDescent="0.2">
      <c r="T45536" s="11"/>
      <c r="U45536" s="11"/>
    </row>
    <row r="45537" spans="20:21" x14ac:dyDescent="0.2">
      <c r="T45537" s="11"/>
      <c r="U45537" s="11"/>
    </row>
    <row r="45538" spans="20:21" x14ac:dyDescent="0.2">
      <c r="T45538" s="11"/>
      <c r="U45538" s="11"/>
    </row>
    <row r="45539" spans="20:21" x14ac:dyDescent="0.2">
      <c r="T45539" s="11"/>
      <c r="U45539" s="11"/>
    </row>
    <row r="45540" spans="20:21" x14ac:dyDescent="0.2">
      <c r="T45540" s="11"/>
      <c r="U45540" s="11"/>
    </row>
    <row r="45541" spans="20:21" x14ac:dyDescent="0.2">
      <c r="T45541" s="11"/>
      <c r="U45541" s="11"/>
    </row>
    <row r="45542" spans="20:21" x14ac:dyDescent="0.2">
      <c r="T45542" s="11"/>
      <c r="U45542" s="11"/>
    </row>
    <row r="45543" spans="20:21" x14ac:dyDescent="0.2">
      <c r="T45543" s="11"/>
      <c r="U45543" s="11"/>
    </row>
    <row r="45544" spans="20:21" x14ac:dyDescent="0.2">
      <c r="T45544" s="11"/>
      <c r="U45544" s="11"/>
    </row>
    <row r="45545" spans="20:21" x14ac:dyDescent="0.2">
      <c r="T45545" s="11"/>
      <c r="U45545" s="11"/>
    </row>
    <row r="45546" spans="20:21" x14ac:dyDescent="0.2">
      <c r="T45546" s="11"/>
      <c r="U45546" s="11"/>
    </row>
    <row r="45547" spans="20:21" x14ac:dyDescent="0.2">
      <c r="T45547" s="11"/>
      <c r="U45547" s="11"/>
    </row>
    <row r="45548" spans="20:21" x14ac:dyDescent="0.2">
      <c r="T45548" s="11"/>
      <c r="U45548" s="11"/>
    </row>
    <row r="45549" spans="20:21" x14ac:dyDescent="0.2">
      <c r="T45549" s="11"/>
      <c r="U45549" s="11"/>
    </row>
    <row r="45550" spans="20:21" x14ac:dyDescent="0.2">
      <c r="T45550" s="11"/>
      <c r="U45550" s="11"/>
    </row>
    <row r="45551" spans="20:21" x14ac:dyDescent="0.2">
      <c r="T45551" s="11"/>
      <c r="U45551" s="11"/>
    </row>
    <row r="45552" spans="20:21" x14ac:dyDescent="0.2">
      <c r="T45552" s="11"/>
      <c r="U45552" s="11"/>
    </row>
    <row r="45553" spans="20:21" x14ac:dyDescent="0.2">
      <c r="T45553" s="11"/>
      <c r="U45553" s="11"/>
    </row>
    <row r="45554" spans="20:21" x14ac:dyDescent="0.2">
      <c r="T45554" s="11"/>
      <c r="U45554" s="11"/>
    </row>
    <row r="45555" spans="20:21" x14ac:dyDescent="0.2">
      <c r="T45555" s="11"/>
      <c r="U45555" s="11"/>
    </row>
    <row r="45556" spans="20:21" x14ac:dyDescent="0.2">
      <c r="T45556" s="11"/>
      <c r="U45556" s="11"/>
    </row>
    <row r="45557" spans="20:21" x14ac:dyDescent="0.2">
      <c r="T45557" s="11"/>
      <c r="U45557" s="11"/>
    </row>
    <row r="45558" spans="20:21" x14ac:dyDescent="0.2">
      <c r="T45558" s="11"/>
      <c r="U45558" s="11"/>
    </row>
    <row r="45559" spans="20:21" x14ac:dyDescent="0.2">
      <c r="T45559" s="11"/>
      <c r="U45559" s="11"/>
    </row>
    <row r="45560" spans="20:21" x14ac:dyDescent="0.2">
      <c r="T45560" s="11"/>
      <c r="U45560" s="11"/>
    </row>
    <row r="45561" spans="20:21" x14ac:dyDescent="0.2">
      <c r="T45561" s="11"/>
      <c r="U45561" s="11"/>
    </row>
    <row r="45562" spans="20:21" x14ac:dyDescent="0.2">
      <c r="T45562" s="11"/>
      <c r="U45562" s="11"/>
    </row>
    <row r="45563" spans="20:21" x14ac:dyDescent="0.2">
      <c r="T45563" s="11"/>
      <c r="U45563" s="11"/>
    </row>
    <row r="45564" spans="20:21" x14ac:dyDescent="0.2">
      <c r="T45564" s="11"/>
      <c r="U45564" s="11"/>
    </row>
    <row r="45565" spans="20:21" x14ac:dyDescent="0.2">
      <c r="T45565" s="11"/>
      <c r="U45565" s="11"/>
    </row>
    <row r="45566" spans="20:21" x14ac:dyDescent="0.2">
      <c r="T45566" s="11"/>
      <c r="U45566" s="11"/>
    </row>
    <row r="45567" spans="20:21" x14ac:dyDescent="0.2">
      <c r="T45567" s="11"/>
      <c r="U45567" s="11"/>
    </row>
    <row r="45568" spans="20:21" x14ac:dyDescent="0.2">
      <c r="T45568" s="11"/>
      <c r="U45568" s="11"/>
    </row>
    <row r="45569" spans="20:21" x14ac:dyDescent="0.2">
      <c r="T45569" s="11"/>
      <c r="U45569" s="11"/>
    </row>
    <row r="45570" spans="20:21" x14ac:dyDescent="0.2">
      <c r="T45570" s="11"/>
      <c r="U45570" s="11"/>
    </row>
    <row r="45571" spans="20:21" x14ac:dyDescent="0.2">
      <c r="T45571" s="11"/>
      <c r="U45571" s="11"/>
    </row>
    <row r="45572" spans="20:21" x14ac:dyDescent="0.2">
      <c r="T45572" s="11"/>
      <c r="U45572" s="11"/>
    </row>
    <row r="45573" spans="20:21" x14ac:dyDescent="0.2">
      <c r="T45573" s="11"/>
      <c r="U45573" s="11"/>
    </row>
    <row r="45574" spans="20:21" x14ac:dyDescent="0.2">
      <c r="T45574" s="11"/>
      <c r="U45574" s="11"/>
    </row>
    <row r="45575" spans="20:21" x14ac:dyDescent="0.2">
      <c r="T45575" s="11"/>
      <c r="U45575" s="11"/>
    </row>
    <row r="45576" spans="20:21" x14ac:dyDescent="0.2">
      <c r="T45576" s="11"/>
      <c r="U45576" s="11"/>
    </row>
    <row r="45577" spans="20:21" x14ac:dyDescent="0.2">
      <c r="T45577" s="11"/>
      <c r="U45577" s="11"/>
    </row>
    <row r="45578" spans="20:21" x14ac:dyDescent="0.2">
      <c r="T45578" s="11"/>
      <c r="U45578" s="11"/>
    </row>
    <row r="45579" spans="20:21" x14ac:dyDescent="0.2">
      <c r="T45579" s="11"/>
      <c r="U45579" s="11"/>
    </row>
    <row r="45580" spans="20:21" x14ac:dyDescent="0.2">
      <c r="T45580" s="11"/>
      <c r="U45580" s="11"/>
    </row>
    <row r="45581" spans="20:21" x14ac:dyDescent="0.2">
      <c r="T45581" s="11"/>
      <c r="U45581" s="11"/>
    </row>
    <row r="45582" spans="20:21" x14ac:dyDescent="0.2">
      <c r="T45582" s="11"/>
      <c r="U45582" s="11"/>
    </row>
    <row r="45583" spans="20:21" x14ac:dyDescent="0.2">
      <c r="T45583" s="11"/>
      <c r="U45583" s="11"/>
    </row>
    <row r="45584" spans="20:21" x14ac:dyDescent="0.2">
      <c r="T45584" s="11"/>
      <c r="U45584" s="11"/>
    </row>
    <row r="45585" spans="20:21" x14ac:dyDescent="0.2">
      <c r="T45585" s="11"/>
      <c r="U45585" s="11"/>
    </row>
    <row r="45586" spans="20:21" x14ac:dyDescent="0.2">
      <c r="T45586" s="11"/>
      <c r="U45586" s="11"/>
    </row>
    <row r="45587" spans="20:21" x14ac:dyDescent="0.2">
      <c r="T45587" s="11"/>
      <c r="U45587" s="11"/>
    </row>
    <row r="45588" spans="20:21" x14ac:dyDescent="0.2">
      <c r="T45588" s="11"/>
      <c r="U45588" s="11"/>
    </row>
    <row r="45589" spans="20:21" x14ac:dyDescent="0.2">
      <c r="T45589" s="11"/>
      <c r="U45589" s="11"/>
    </row>
    <row r="45590" spans="20:21" x14ac:dyDescent="0.2">
      <c r="T45590" s="11"/>
      <c r="U45590" s="11"/>
    </row>
    <row r="45591" spans="20:21" x14ac:dyDescent="0.2">
      <c r="T45591" s="11"/>
      <c r="U45591" s="11"/>
    </row>
    <row r="45592" spans="20:21" x14ac:dyDescent="0.2">
      <c r="T45592" s="11"/>
      <c r="U45592" s="11"/>
    </row>
    <row r="45593" spans="20:21" x14ac:dyDescent="0.2">
      <c r="T45593" s="11"/>
      <c r="U45593" s="11"/>
    </row>
    <row r="45594" spans="20:21" x14ac:dyDescent="0.2">
      <c r="T45594" s="11"/>
      <c r="U45594" s="11"/>
    </row>
    <row r="45595" spans="20:21" x14ac:dyDescent="0.2">
      <c r="T45595" s="11"/>
      <c r="U45595" s="11"/>
    </row>
    <row r="45596" spans="20:21" x14ac:dyDescent="0.2">
      <c r="T45596" s="11"/>
      <c r="U45596" s="11"/>
    </row>
    <row r="45597" spans="20:21" x14ac:dyDescent="0.2">
      <c r="T45597" s="11"/>
      <c r="U45597" s="11"/>
    </row>
    <row r="45598" spans="20:21" x14ac:dyDescent="0.2">
      <c r="T45598" s="11"/>
      <c r="U45598" s="11"/>
    </row>
    <row r="45599" spans="20:21" x14ac:dyDescent="0.2">
      <c r="T45599" s="11"/>
      <c r="U45599" s="11"/>
    </row>
    <row r="45600" spans="20:21" x14ac:dyDescent="0.2">
      <c r="T45600" s="11"/>
      <c r="U45600" s="11"/>
    </row>
    <row r="45601" spans="20:21" x14ac:dyDescent="0.2">
      <c r="T45601" s="11"/>
      <c r="U45601" s="11"/>
    </row>
    <row r="45602" spans="20:21" x14ac:dyDescent="0.2">
      <c r="T45602" s="11"/>
      <c r="U45602" s="11"/>
    </row>
    <row r="45603" spans="20:21" x14ac:dyDescent="0.2">
      <c r="T45603" s="11"/>
      <c r="U45603" s="11"/>
    </row>
    <row r="45604" spans="20:21" x14ac:dyDescent="0.2">
      <c r="T45604" s="11"/>
      <c r="U45604" s="11"/>
    </row>
    <row r="45605" spans="20:21" x14ac:dyDescent="0.2">
      <c r="T45605" s="11"/>
      <c r="U45605" s="11"/>
    </row>
    <row r="45606" spans="20:21" x14ac:dyDescent="0.2">
      <c r="T45606" s="11"/>
      <c r="U45606" s="11"/>
    </row>
    <row r="45607" spans="20:21" x14ac:dyDescent="0.2">
      <c r="T45607" s="11"/>
      <c r="U45607" s="11"/>
    </row>
    <row r="45608" spans="20:21" x14ac:dyDescent="0.2">
      <c r="T45608" s="11"/>
      <c r="U45608" s="11"/>
    </row>
    <row r="45609" spans="20:21" x14ac:dyDescent="0.2">
      <c r="T45609" s="11"/>
      <c r="U45609" s="11"/>
    </row>
    <row r="45610" spans="20:21" x14ac:dyDescent="0.2">
      <c r="T45610" s="11"/>
      <c r="U45610" s="11"/>
    </row>
    <row r="45611" spans="20:21" x14ac:dyDescent="0.2">
      <c r="T45611" s="11"/>
      <c r="U45611" s="11"/>
    </row>
    <row r="45612" spans="20:21" x14ac:dyDescent="0.2">
      <c r="T45612" s="11"/>
      <c r="U45612" s="11"/>
    </row>
    <row r="45613" spans="20:21" x14ac:dyDescent="0.2">
      <c r="T45613" s="11"/>
      <c r="U45613" s="11"/>
    </row>
    <row r="45614" spans="20:21" x14ac:dyDescent="0.2">
      <c r="T45614" s="11"/>
      <c r="U45614" s="11"/>
    </row>
    <row r="45615" spans="20:21" x14ac:dyDescent="0.2">
      <c r="T45615" s="11"/>
      <c r="U45615" s="11"/>
    </row>
    <row r="45616" spans="20:21" x14ac:dyDescent="0.2">
      <c r="T45616" s="11"/>
      <c r="U45616" s="11"/>
    </row>
    <row r="45617" spans="20:21" x14ac:dyDescent="0.2">
      <c r="T45617" s="11"/>
      <c r="U45617" s="11"/>
    </row>
    <row r="45618" spans="20:21" x14ac:dyDescent="0.2">
      <c r="T45618" s="11"/>
      <c r="U45618" s="11"/>
    </row>
    <row r="45619" spans="20:21" x14ac:dyDescent="0.2">
      <c r="T45619" s="11"/>
      <c r="U45619" s="11"/>
    </row>
    <row r="45620" spans="20:21" x14ac:dyDescent="0.2">
      <c r="T45620" s="11"/>
      <c r="U45620" s="11"/>
    </row>
    <row r="45621" spans="20:21" x14ac:dyDescent="0.2">
      <c r="T45621" s="11"/>
      <c r="U45621" s="11"/>
    </row>
    <row r="45622" spans="20:21" x14ac:dyDescent="0.2">
      <c r="T45622" s="11"/>
      <c r="U45622" s="11"/>
    </row>
    <row r="45623" spans="20:21" x14ac:dyDescent="0.2">
      <c r="T45623" s="11"/>
      <c r="U45623" s="11"/>
    </row>
    <row r="45624" spans="20:21" x14ac:dyDescent="0.2">
      <c r="T45624" s="11"/>
      <c r="U45624" s="11"/>
    </row>
    <row r="45625" spans="20:21" x14ac:dyDescent="0.2">
      <c r="T45625" s="11"/>
      <c r="U45625" s="11"/>
    </row>
    <row r="45626" spans="20:21" x14ac:dyDescent="0.2">
      <c r="T45626" s="11"/>
      <c r="U45626" s="11"/>
    </row>
    <row r="45627" spans="20:21" x14ac:dyDescent="0.2">
      <c r="T45627" s="11"/>
      <c r="U45627" s="11"/>
    </row>
    <row r="45628" spans="20:21" x14ac:dyDescent="0.2">
      <c r="T45628" s="11"/>
      <c r="U45628" s="11"/>
    </row>
    <row r="45629" spans="20:21" x14ac:dyDescent="0.2">
      <c r="T45629" s="11"/>
      <c r="U45629" s="11"/>
    </row>
    <row r="45630" spans="20:21" x14ac:dyDescent="0.2">
      <c r="T45630" s="11"/>
      <c r="U45630" s="11"/>
    </row>
    <row r="45631" spans="20:21" x14ac:dyDescent="0.2">
      <c r="T45631" s="11"/>
      <c r="U45631" s="11"/>
    </row>
    <row r="45632" spans="20:21" x14ac:dyDescent="0.2">
      <c r="T45632" s="11"/>
      <c r="U45632" s="11"/>
    </row>
    <row r="45633" spans="20:21" x14ac:dyDescent="0.2">
      <c r="T45633" s="11"/>
      <c r="U45633" s="11"/>
    </row>
    <row r="45634" spans="20:21" x14ac:dyDescent="0.2">
      <c r="T45634" s="11"/>
      <c r="U45634" s="11"/>
    </row>
    <row r="45635" spans="20:21" x14ac:dyDescent="0.2">
      <c r="T45635" s="11"/>
      <c r="U45635" s="11"/>
    </row>
    <row r="45636" spans="20:21" x14ac:dyDescent="0.2">
      <c r="T45636" s="11"/>
      <c r="U45636" s="11"/>
    </row>
    <row r="45637" spans="20:21" x14ac:dyDescent="0.2">
      <c r="T45637" s="11"/>
      <c r="U45637" s="11"/>
    </row>
    <row r="45638" spans="20:21" x14ac:dyDescent="0.2">
      <c r="T45638" s="11"/>
      <c r="U45638" s="11"/>
    </row>
    <row r="45639" spans="20:21" x14ac:dyDescent="0.2">
      <c r="T45639" s="11"/>
      <c r="U45639" s="11"/>
    </row>
    <row r="45640" spans="20:21" x14ac:dyDescent="0.2">
      <c r="T45640" s="11"/>
      <c r="U45640" s="11"/>
    </row>
    <row r="45641" spans="20:21" x14ac:dyDescent="0.2">
      <c r="T45641" s="11"/>
      <c r="U45641" s="11"/>
    </row>
    <row r="45642" spans="20:21" x14ac:dyDescent="0.2">
      <c r="T45642" s="11"/>
      <c r="U45642" s="11"/>
    </row>
    <row r="45643" spans="20:21" x14ac:dyDescent="0.2">
      <c r="T45643" s="11"/>
      <c r="U45643" s="11"/>
    </row>
    <row r="45644" spans="20:21" x14ac:dyDescent="0.2">
      <c r="T45644" s="11"/>
      <c r="U45644" s="11"/>
    </row>
    <row r="45645" spans="20:21" x14ac:dyDescent="0.2">
      <c r="T45645" s="11"/>
      <c r="U45645" s="11"/>
    </row>
    <row r="45646" spans="20:21" x14ac:dyDescent="0.2">
      <c r="T45646" s="11"/>
      <c r="U45646" s="11"/>
    </row>
    <row r="45647" spans="20:21" x14ac:dyDescent="0.2">
      <c r="T45647" s="11"/>
      <c r="U45647" s="11"/>
    </row>
    <row r="45648" spans="20:21" x14ac:dyDescent="0.2">
      <c r="T45648" s="11"/>
      <c r="U45648" s="11"/>
    </row>
    <row r="45649" spans="20:21" x14ac:dyDescent="0.2">
      <c r="T45649" s="11"/>
      <c r="U45649" s="11"/>
    </row>
    <row r="45650" spans="20:21" x14ac:dyDescent="0.2">
      <c r="T45650" s="11"/>
      <c r="U45650" s="11"/>
    </row>
    <row r="45651" spans="20:21" x14ac:dyDescent="0.2">
      <c r="T45651" s="11"/>
      <c r="U45651" s="11"/>
    </row>
    <row r="45652" spans="20:21" x14ac:dyDescent="0.2">
      <c r="T45652" s="11"/>
      <c r="U45652" s="11"/>
    </row>
    <row r="45653" spans="20:21" x14ac:dyDescent="0.2">
      <c r="T45653" s="11"/>
      <c r="U45653" s="11"/>
    </row>
    <row r="45654" spans="20:21" x14ac:dyDescent="0.2">
      <c r="T45654" s="11"/>
      <c r="U45654" s="11"/>
    </row>
    <row r="45655" spans="20:21" x14ac:dyDescent="0.2">
      <c r="T45655" s="11"/>
      <c r="U45655" s="11"/>
    </row>
    <row r="45656" spans="20:21" x14ac:dyDescent="0.2">
      <c r="T45656" s="11"/>
      <c r="U45656" s="11"/>
    </row>
    <row r="45657" spans="20:21" x14ac:dyDescent="0.2">
      <c r="T45657" s="11"/>
      <c r="U45657" s="11"/>
    </row>
    <row r="45658" spans="20:21" x14ac:dyDescent="0.2">
      <c r="T45658" s="11"/>
      <c r="U45658" s="11"/>
    </row>
    <row r="45659" spans="20:21" x14ac:dyDescent="0.2">
      <c r="T45659" s="11"/>
      <c r="U45659" s="11"/>
    </row>
    <row r="45660" spans="20:21" x14ac:dyDescent="0.2">
      <c r="T45660" s="11"/>
      <c r="U45660" s="11"/>
    </row>
    <row r="45661" spans="20:21" x14ac:dyDescent="0.2">
      <c r="T45661" s="11"/>
      <c r="U45661" s="11"/>
    </row>
    <row r="45662" spans="20:21" x14ac:dyDescent="0.2">
      <c r="T45662" s="11"/>
      <c r="U45662" s="11"/>
    </row>
    <row r="45663" spans="20:21" x14ac:dyDescent="0.2">
      <c r="T45663" s="11"/>
      <c r="U45663" s="11"/>
    </row>
    <row r="45664" spans="20:21" x14ac:dyDescent="0.2">
      <c r="T45664" s="11"/>
      <c r="U45664" s="11"/>
    </row>
    <row r="45665" spans="20:21" x14ac:dyDescent="0.2">
      <c r="T45665" s="11"/>
      <c r="U45665" s="11"/>
    </row>
    <row r="45666" spans="20:21" x14ac:dyDescent="0.2">
      <c r="T45666" s="11"/>
      <c r="U45666" s="11"/>
    </row>
    <row r="45667" spans="20:21" x14ac:dyDescent="0.2">
      <c r="T45667" s="11"/>
      <c r="U45667" s="11"/>
    </row>
    <row r="45668" spans="20:21" x14ac:dyDescent="0.2">
      <c r="T45668" s="11"/>
      <c r="U45668" s="11"/>
    </row>
    <row r="45669" spans="20:21" x14ac:dyDescent="0.2">
      <c r="T45669" s="11"/>
      <c r="U45669" s="11"/>
    </row>
    <row r="45670" spans="20:21" x14ac:dyDescent="0.2">
      <c r="T45670" s="11"/>
      <c r="U45670" s="11"/>
    </row>
    <row r="45671" spans="20:21" x14ac:dyDescent="0.2">
      <c r="T45671" s="11"/>
      <c r="U45671" s="11"/>
    </row>
    <row r="45672" spans="20:21" x14ac:dyDescent="0.2">
      <c r="T45672" s="11"/>
      <c r="U45672" s="11"/>
    </row>
    <row r="45673" spans="20:21" x14ac:dyDescent="0.2">
      <c r="T45673" s="11"/>
      <c r="U45673" s="11"/>
    </row>
    <row r="45674" spans="20:21" x14ac:dyDescent="0.2">
      <c r="T45674" s="11"/>
      <c r="U45674" s="11"/>
    </row>
    <row r="45675" spans="20:21" x14ac:dyDescent="0.2">
      <c r="T45675" s="11"/>
      <c r="U45675" s="11"/>
    </row>
    <row r="45676" spans="20:21" x14ac:dyDescent="0.2">
      <c r="T45676" s="11"/>
      <c r="U45676" s="11"/>
    </row>
    <row r="45677" spans="20:21" x14ac:dyDescent="0.2">
      <c r="T45677" s="11"/>
      <c r="U45677" s="11"/>
    </row>
    <row r="45678" spans="20:21" x14ac:dyDescent="0.2">
      <c r="T45678" s="11"/>
      <c r="U45678" s="11"/>
    </row>
    <row r="45679" spans="20:21" x14ac:dyDescent="0.2">
      <c r="T45679" s="11"/>
      <c r="U45679" s="11"/>
    </row>
    <row r="45680" spans="20:21" x14ac:dyDescent="0.2">
      <c r="T45680" s="11"/>
      <c r="U45680" s="11"/>
    </row>
    <row r="45681" spans="20:21" x14ac:dyDescent="0.2">
      <c r="T45681" s="11"/>
      <c r="U45681" s="11"/>
    </row>
    <row r="45682" spans="20:21" x14ac:dyDescent="0.2">
      <c r="T45682" s="11"/>
      <c r="U45682" s="11"/>
    </row>
    <row r="45683" spans="20:21" x14ac:dyDescent="0.2">
      <c r="T45683" s="11"/>
      <c r="U45683" s="11"/>
    </row>
    <row r="45684" spans="20:21" x14ac:dyDescent="0.2">
      <c r="T45684" s="11"/>
      <c r="U45684" s="11"/>
    </row>
    <row r="45685" spans="20:21" x14ac:dyDescent="0.2">
      <c r="T45685" s="11"/>
      <c r="U45685" s="11"/>
    </row>
    <row r="45686" spans="20:21" x14ac:dyDescent="0.2">
      <c r="T45686" s="11"/>
      <c r="U45686" s="11"/>
    </row>
    <row r="45687" spans="20:21" x14ac:dyDescent="0.2">
      <c r="T45687" s="11"/>
      <c r="U45687" s="11"/>
    </row>
    <row r="45688" spans="20:21" x14ac:dyDescent="0.2">
      <c r="T45688" s="11"/>
      <c r="U45688" s="11"/>
    </row>
    <row r="45689" spans="20:21" x14ac:dyDescent="0.2">
      <c r="T45689" s="11"/>
      <c r="U45689" s="11"/>
    </row>
    <row r="45690" spans="20:21" x14ac:dyDescent="0.2">
      <c r="T45690" s="11"/>
      <c r="U45690" s="11"/>
    </row>
    <row r="45691" spans="20:21" x14ac:dyDescent="0.2">
      <c r="T45691" s="11"/>
      <c r="U45691" s="11"/>
    </row>
    <row r="45692" spans="20:21" x14ac:dyDescent="0.2">
      <c r="T45692" s="11"/>
      <c r="U45692" s="11"/>
    </row>
    <row r="45693" spans="20:21" x14ac:dyDescent="0.2">
      <c r="T45693" s="11"/>
      <c r="U45693" s="11"/>
    </row>
    <row r="45694" spans="20:21" x14ac:dyDescent="0.2">
      <c r="T45694" s="11"/>
      <c r="U45694" s="11"/>
    </row>
    <row r="45695" spans="20:21" x14ac:dyDescent="0.2">
      <c r="T45695" s="11"/>
      <c r="U45695" s="11"/>
    </row>
    <row r="45696" spans="20:21" x14ac:dyDescent="0.2">
      <c r="T45696" s="11"/>
      <c r="U45696" s="11"/>
    </row>
    <row r="45697" spans="20:21" x14ac:dyDescent="0.2">
      <c r="T45697" s="11"/>
      <c r="U45697" s="11"/>
    </row>
    <row r="45698" spans="20:21" x14ac:dyDescent="0.2">
      <c r="T45698" s="11"/>
      <c r="U45698" s="11"/>
    </row>
    <row r="45699" spans="20:21" x14ac:dyDescent="0.2">
      <c r="T45699" s="11"/>
      <c r="U45699" s="11"/>
    </row>
    <row r="45700" spans="20:21" x14ac:dyDescent="0.2">
      <c r="T45700" s="11"/>
      <c r="U45700" s="11"/>
    </row>
    <row r="45701" spans="20:21" x14ac:dyDescent="0.2">
      <c r="T45701" s="11"/>
      <c r="U45701" s="11"/>
    </row>
    <row r="45702" spans="20:21" x14ac:dyDescent="0.2">
      <c r="T45702" s="11"/>
      <c r="U45702" s="11"/>
    </row>
    <row r="45703" spans="20:21" x14ac:dyDescent="0.2">
      <c r="T45703" s="11"/>
      <c r="U45703" s="11"/>
    </row>
    <row r="45704" spans="20:21" x14ac:dyDescent="0.2">
      <c r="T45704" s="11"/>
      <c r="U45704" s="11"/>
    </row>
    <row r="45705" spans="20:21" x14ac:dyDescent="0.2">
      <c r="T45705" s="11"/>
      <c r="U45705" s="11"/>
    </row>
    <row r="45706" spans="20:21" x14ac:dyDescent="0.2">
      <c r="T45706" s="11"/>
      <c r="U45706" s="11"/>
    </row>
    <row r="45707" spans="20:21" x14ac:dyDescent="0.2">
      <c r="T45707" s="11"/>
      <c r="U45707" s="11"/>
    </row>
    <row r="45708" spans="20:21" x14ac:dyDescent="0.2">
      <c r="T45708" s="11"/>
      <c r="U45708" s="11"/>
    </row>
    <row r="45709" spans="20:21" x14ac:dyDescent="0.2">
      <c r="T45709" s="11"/>
      <c r="U45709" s="11"/>
    </row>
    <row r="45710" spans="20:21" x14ac:dyDescent="0.2">
      <c r="T45710" s="11"/>
      <c r="U45710" s="11"/>
    </row>
    <row r="45711" spans="20:21" x14ac:dyDescent="0.2">
      <c r="T45711" s="11"/>
      <c r="U45711" s="11"/>
    </row>
    <row r="45712" spans="20:21" x14ac:dyDescent="0.2">
      <c r="T45712" s="11"/>
      <c r="U45712" s="11"/>
    </row>
    <row r="45713" spans="20:21" x14ac:dyDescent="0.2">
      <c r="T45713" s="11"/>
      <c r="U45713" s="11"/>
    </row>
    <row r="45714" spans="20:21" x14ac:dyDescent="0.2">
      <c r="T45714" s="11"/>
      <c r="U45714" s="11"/>
    </row>
    <row r="45715" spans="20:21" x14ac:dyDescent="0.2">
      <c r="T45715" s="11"/>
      <c r="U45715" s="11"/>
    </row>
    <row r="45716" spans="20:21" x14ac:dyDescent="0.2">
      <c r="T45716" s="11"/>
      <c r="U45716" s="11"/>
    </row>
    <row r="45717" spans="20:21" x14ac:dyDescent="0.2">
      <c r="T45717" s="11"/>
      <c r="U45717" s="11"/>
    </row>
    <row r="45718" spans="20:21" x14ac:dyDescent="0.2">
      <c r="T45718" s="11"/>
      <c r="U45718" s="11"/>
    </row>
    <row r="45719" spans="20:21" x14ac:dyDescent="0.2">
      <c r="T45719" s="11"/>
      <c r="U45719" s="11"/>
    </row>
    <row r="45720" spans="20:21" x14ac:dyDescent="0.2">
      <c r="T45720" s="11"/>
      <c r="U45720" s="11"/>
    </row>
    <row r="45721" spans="20:21" x14ac:dyDescent="0.2">
      <c r="T45721" s="11"/>
      <c r="U45721" s="11"/>
    </row>
    <row r="45722" spans="20:21" x14ac:dyDescent="0.2">
      <c r="T45722" s="11"/>
      <c r="U45722" s="11"/>
    </row>
    <row r="45723" spans="20:21" x14ac:dyDescent="0.2">
      <c r="T45723" s="11"/>
      <c r="U45723" s="11"/>
    </row>
    <row r="45724" spans="20:21" x14ac:dyDescent="0.2">
      <c r="T45724" s="11"/>
      <c r="U45724" s="11"/>
    </row>
    <row r="45725" spans="20:21" x14ac:dyDescent="0.2">
      <c r="T45725" s="11"/>
      <c r="U45725" s="11"/>
    </row>
    <row r="45726" spans="20:21" x14ac:dyDescent="0.2">
      <c r="T45726" s="11"/>
      <c r="U45726" s="11"/>
    </row>
    <row r="45727" spans="20:21" x14ac:dyDescent="0.2">
      <c r="T45727" s="11"/>
      <c r="U45727" s="11"/>
    </row>
    <row r="45728" spans="20:21" x14ac:dyDescent="0.2">
      <c r="T45728" s="11"/>
      <c r="U45728" s="11"/>
    </row>
    <row r="45729" spans="20:21" x14ac:dyDescent="0.2">
      <c r="T45729" s="11"/>
      <c r="U45729" s="11"/>
    </row>
    <row r="45730" spans="20:21" x14ac:dyDescent="0.2">
      <c r="T45730" s="11"/>
      <c r="U45730" s="11"/>
    </row>
    <row r="45731" spans="20:21" x14ac:dyDescent="0.2">
      <c r="T45731" s="11"/>
      <c r="U45731" s="11"/>
    </row>
    <row r="45732" spans="20:21" x14ac:dyDescent="0.2">
      <c r="T45732" s="11"/>
      <c r="U45732" s="11"/>
    </row>
    <row r="45733" spans="20:21" x14ac:dyDescent="0.2">
      <c r="T45733" s="11"/>
      <c r="U45733" s="11"/>
    </row>
    <row r="45734" spans="20:21" x14ac:dyDescent="0.2">
      <c r="T45734" s="11"/>
      <c r="U45734" s="11"/>
    </row>
    <row r="45735" spans="20:21" x14ac:dyDescent="0.2">
      <c r="T45735" s="11"/>
      <c r="U45735" s="11"/>
    </row>
    <row r="45736" spans="20:21" x14ac:dyDescent="0.2">
      <c r="T45736" s="11"/>
      <c r="U45736" s="11"/>
    </row>
    <row r="45737" spans="20:21" x14ac:dyDescent="0.2">
      <c r="T45737" s="11"/>
      <c r="U45737" s="11"/>
    </row>
    <row r="45738" spans="20:21" x14ac:dyDescent="0.2">
      <c r="T45738" s="11"/>
      <c r="U45738" s="11"/>
    </row>
    <row r="45739" spans="20:21" x14ac:dyDescent="0.2">
      <c r="T45739" s="11"/>
      <c r="U45739" s="11"/>
    </row>
    <row r="45740" spans="20:21" x14ac:dyDescent="0.2">
      <c r="T45740" s="11"/>
      <c r="U45740" s="11"/>
    </row>
    <row r="45741" spans="20:21" x14ac:dyDescent="0.2">
      <c r="T45741" s="11"/>
      <c r="U45741" s="11"/>
    </row>
    <row r="45742" spans="20:21" x14ac:dyDescent="0.2">
      <c r="T45742" s="11"/>
      <c r="U45742" s="11"/>
    </row>
    <row r="45743" spans="20:21" x14ac:dyDescent="0.2">
      <c r="T45743" s="11"/>
      <c r="U45743" s="11"/>
    </row>
    <row r="45744" spans="20:21" x14ac:dyDescent="0.2">
      <c r="T45744" s="11"/>
      <c r="U45744" s="11"/>
    </row>
    <row r="45745" spans="20:21" x14ac:dyDescent="0.2">
      <c r="T45745" s="11"/>
      <c r="U45745" s="11"/>
    </row>
    <row r="45746" spans="20:21" x14ac:dyDescent="0.2">
      <c r="T45746" s="11"/>
      <c r="U45746" s="11"/>
    </row>
    <row r="45747" spans="20:21" x14ac:dyDescent="0.2">
      <c r="T45747" s="11"/>
      <c r="U45747" s="11"/>
    </row>
    <row r="45748" spans="20:21" x14ac:dyDescent="0.2">
      <c r="T45748" s="11"/>
      <c r="U45748" s="11"/>
    </row>
    <row r="45749" spans="20:21" x14ac:dyDescent="0.2">
      <c r="T45749" s="11"/>
      <c r="U45749" s="11"/>
    </row>
    <row r="45750" spans="20:21" x14ac:dyDescent="0.2">
      <c r="T45750" s="11"/>
      <c r="U45750" s="11"/>
    </row>
    <row r="45751" spans="20:21" x14ac:dyDescent="0.2">
      <c r="T45751" s="11"/>
      <c r="U45751" s="11"/>
    </row>
    <row r="45752" spans="20:21" x14ac:dyDescent="0.2">
      <c r="T45752" s="11"/>
      <c r="U45752" s="11"/>
    </row>
    <row r="45753" spans="20:21" x14ac:dyDescent="0.2">
      <c r="T45753" s="11"/>
      <c r="U45753" s="11"/>
    </row>
    <row r="45754" spans="20:21" x14ac:dyDescent="0.2">
      <c r="T45754" s="11"/>
      <c r="U45754" s="11"/>
    </row>
    <row r="45755" spans="20:21" x14ac:dyDescent="0.2">
      <c r="T45755" s="11"/>
      <c r="U45755" s="11"/>
    </row>
    <row r="45756" spans="20:21" x14ac:dyDescent="0.2">
      <c r="T45756" s="11"/>
      <c r="U45756" s="11"/>
    </row>
    <row r="45757" spans="20:21" x14ac:dyDescent="0.2">
      <c r="T45757" s="11"/>
      <c r="U45757" s="11"/>
    </row>
    <row r="45758" spans="20:21" x14ac:dyDescent="0.2">
      <c r="T45758" s="11"/>
      <c r="U45758" s="11"/>
    </row>
    <row r="45759" spans="20:21" x14ac:dyDescent="0.2">
      <c r="T45759" s="11"/>
      <c r="U45759" s="11"/>
    </row>
    <row r="45760" spans="20:21" x14ac:dyDescent="0.2">
      <c r="T45760" s="11"/>
      <c r="U45760" s="11"/>
    </row>
    <row r="45761" spans="20:21" x14ac:dyDescent="0.2">
      <c r="T45761" s="11"/>
      <c r="U45761" s="11"/>
    </row>
    <row r="45762" spans="20:21" x14ac:dyDescent="0.2">
      <c r="T45762" s="11"/>
      <c r="U45762" s="11"/>
    </row>
    <row r="45763" spans="20:21" x14ac:dyDescent="0.2">
      <c r="T45763" s="11"/>
      <c r="U45763" s="11"/>
    </row>
    <row r="45764" spans="20:21" x14ac:dyDescent="0.2">
      <c r="T45764" s="11"/>
      <c r="U45764" s="11"/>
    </row>
    <row r="45765" spans="20:21" x14ac:dyDescent="0.2">
      <c r="T45765" s="11"/>
      <c r="U45765" s="11"/>
    </row>
    <row r="45766" spans="20:21" x14ac:dyDescent="0.2">
      <c r="T45766" s="11"/>
      <c r="U45766" s="11"/>
    </row>
    <row r="45767" spans="20:21" x14ac:dyDescent="0.2">
      <c r="T45767" s="11"/>
      <c r="U45767" s="11"/>
    </row>
    <row r="45768" spans="20:21" x14ac:dyDescent="0.2">
      <c r="T45768" s="11"/>
      <c r="U45768" s="11"/>
    </row>
    <row r="45769" spans="20:21" x14ac:dyDescent="0.2">
      <c r="T45769" s="11"/>
      <c r="U45769" s="11"/>
    </row>
    <row r="45770" spans="20:21" x14ac:dyDescent="0.2">
      <c r="T45770" s="11"/>
      <c r="U45770" s="11"/>
    </row>
    <row r="45771" spans="20:21" x14ac:dyDescent="0.2">
      <c r="T45771" s="11"/>
      <c r="U45771" s="11"/>
    </row>
    <row r="45772" spans="20:21" x14ac:dyDescent="0.2">
      <c r="T45772" s="11"/>
      <c r="U45772" s="11"/>
    </row>
    <row r="45773" spans="20:21" x14ac:dyDescent="0.2">
      <c r="T45773" s="11"/>
      <c r="U45773" s="11"/>
    </row>
    <row r="45774" spans="20:21" x14ac:dyDescent="0.2">
      <c r="T45774" s="11"/>
      <c r="U45774" s="11"/>
    </row>
    <row r="45775" spans="20:21" x14ac:dyDescent="0.2">
      <c r="T45775" s="11"/>
      <c r="U45775" s="11"/>
    </row>
    <row r="45776" spans="20:21" x14ac:dyDescent="0.2">
      <c r="T45776" s="11"/>
      <c r="U45776" s="11"/>
    </row>
    <row r="45777" spans="20:21" x14ac:dyDescent="0.2">
      <c r="T45777" s="11"/>
      <c r="U45777" s="11"/>
    </row>
    <row r="45778" spans="20:21" x14ac:dyDescent="0.2">
      <c r="T45778" s="11"/>
      <c r="U45778" s="11"/>
    </row>
    <row r="45779" spans="20:21" x14ac:dyDescent="0.2">
      <c r="T45779" s="11"/>
      <c r="U45779" s="11"/>
    </row>
    <row r="45780" spans="20:21" x14ac:dyDescent="0.2">
      <c r="T45780" s="11"/>
      <c r="U45780" s="11"/>
    </row>
    <row r="45781" spans="20:21" x14ac:dyDescent="0.2">
      <c r="T45781" s="11"/>
      <c r="U45781" s="11"/>
    </row>
    <row r="45782" spans="20:21" x14ac:dyDescent="0.2">
      <c r="T45782" s="11"/>
      <c r="U45782" s="11"/>
    </row>
    <row r="45783" spans="20:21" x14ac:dyDescent="0.2">
      <c r="T45783" s="11"/>
      <c r="U45783" s="11"/>
    </row>
    <row r="45784" spans="20:21" x14ac:dyDescent="0.2">
      <c r="T45784" s="11"/>
      <c r="U45784" s="11"/>
    </row>
    <row r="45785" spans="20:21" x14ac:dyDescent="0.2">
      <c r="T45785" s="11"/>
      <c r="U45785" s="11"/>
    </row>
    <row r="45786" spans="20:21" x14ac:dyDescent="0.2">
      <c r="T45786" s="11"/>
      <c r="U45786" s="11"/>
    </row>
    <row r="45787" spans="20:21" x14ac:dyDescent="0.2">
      <c r="T45787" s="11"/>
      <c r="U45787" s="11"/>
    </row>
    <row r="45788" spans="20:21" x14ac:dyDescent="0.2">
      <c r="T45788" s="11"/>
      <c r="U45788" s="11"/>
    </row>
    <row r="45789" spans="20:21" x14ac:dyDescent="0.2">
      <c r="T45789" s="11"/>
      <c r="U45789" s="11"/>
    </row>
    <row r="45790" spans="20:21" x14ac:dyDescent="0.2">
      <c r="T45790" s="11"/>
      <c r="U45790" s="11"/>
    </row>
    <row r="45791" spans="20:21" x14ac:dyDescent="0.2">
      <c r="T45791" s="11"/>
      <c r="U45791" s="11"/>
    </row>
    <row r="45792" spans="20:21" x14ac:dyDescent="0.2">
      <c r="T45792" s="11"/>
      <c r="U45792" s="11"/>
    </row>
    <row r="45793" spans="20:21" x14ac:dyDescent="0.2">
      <c r="T45793" s="11"/>
      <c r="U45793" s="11"/>
    </row>
    <row r="45794" spans="20:21" x14ac:dyDescent="0.2">
      <c r="T45794" s="11"/>
      <c r="U45794" s="11"/>
    </row>
    <row r="45795" spans="20:21" x14ac:dyDescent="0.2">
      <c r="T45795" s="11"/>
      <c r="U45795" s="11"/>
    </row>
    <row r="45796" spans="20:21" x14ac:dyDescent="0.2">
      <c r="T45796" s="11"/>
      <c r="U45796" s="11"/>
    </row>
    <row r="45797" spans="20:21" x14ac:dyDescent="0.2">
      <c r="T45797" s="11"/>
      <c r="U45797" s="11"/>
    </row>
    <row r="45798" spans="20:21" x14ac:dyDescent="0.2">
      <c r="T45798" s="11"/>
      <c r="U45798" s="11"/>
    </row>
    <row r="45799" spans="20:21" x14ac:dyDescent="0.2">
      <c r="T45799" s="11"/>
      <c r="U45799" s="11"/>
    </row>
    <row r="45800" spans="20:21" x14ac:dyDescent="0.2">
      <c r="T45800" s="11"/>
      <c r="U45800" s="11"/>
    </row>
    <row r="45801" spans="20:21" x14ac:dyDescent="0.2">
      <c r="T45801" s="11"/>
      <c r="U45801" s="11"/>
    </row>
    <row r="45802" spans="20:21" x14ac:dyDescent="0.2">
      <c r="T45802" s="11"/>
      <c r="U45802" s="11"/>
    </row>
    <row r="45803" spans="20:21" x14ac:dyDescent="0.2">
      <c r="T45803" s="11"/>
      <c r="U45803" s="11"/>
    </row>
    <row r="45804" spans="20:21" x14ac:dyDescent="0.2">
      <c r="T45804" s="11"/>
      <c r="U45804" s="11"/>
    </row>
    <row r="45805" spans="20:21" x14ac:dyDescent="0.2">
      <c r="T45805" s="11"/>
      <c r="U45805" s="11"/>
    </row>
    <row r="45806" spans="20:21" x14ac:dyDescent="0.2">
      <c r="T45806" s="11"/>
      <c r="U45806" s="11"/>
    </row>
    <row r="45807" spans="20:21" x14ac:dyDescent="0.2">
      <c r="T45807" s="11"/>
      <c r="U45807" s="11"/>
    </row>
    <row r="45808" spans="20:21" x14ac:dyDescent="0.2">
      <c r="T45808" s="11"/>
      <c r="U45808" s="11"/>
    </row>
    <row r="45809" spans="20:21" x14ac:dyDescent="0.2">
      <c r="T45809" s="11"/>
      <c r="U45809" s="11"/>
    </row>
    <row r="45810" spans="20:21" x14ac:dyDescent="0.2">
      <c r="T45810" s="11"/>
      <c r="U45810" s="11"/>
    </row>
    <row r="45811" spans="20:21" x14ac:dyDescent="0.2">
      <c r="T45811" s="11"/>
      <c r="U45811" s="11"/>
    </row>
    <row r="45812" spans="20:21" x14ac:dyDescent="0.2">
      <c r="T45812" s="11"/>
      <c r="U45812" s="11"/>
    </row>
    <row r="45813" spans="20:21" x14ac:dyDescent="0.2">
      <c r="T45813" s="11"/>
      <c r="U45813" s="11"/>
    </row>
    <row r="45814" spans="20:21" x14ac:dyDescent="0.2">
      <c r="T45814" s="11"/>
      <c r="U45814" s="11"/>
    </row>
    <row r="45815" spans="20:21" x14ac:dyDescent="0.2">
      <c r="T45815" s="11"/>
      <c r="U45815" s="11"/>
    </row>
    <row r="45816" spans="20:21" x14ac:dyDescent="0.2">
      <c r="T45816" s="11"/>
      <c r="U45816" s="11"/>
    </row>
    <row r="45817" spans="20:21" x14ac:dyDescent="0.2">
      <c r="T45817" s="11"/>
      <c r="U45817" s="11"/>
    </row>
    <row r="45818" spans="20:21" x14ac:dyDescent="0.2">
      <c r="T45818" s="11"/>
      <c r="U45818" s="11"/>
    </row>
    <row r="45819" spans="20:21" x14ac:dyDescent="0.2">
      <c r="T45819" s="11"/>
      <c r="U45819" s="11"/>
    </row>
    <row r="45820" spans="20:21" x14ac:dyDescent="0.2">
      <c r="T45820" s="11"/>
      <c r="U45820" s="11"/>
    </row>
    <row r="45821" spans="20:21" x14ac:dyDescent="0.2">
      <c r="T45821" s="11"/>
      <c r="U45821" s="11"/>
    </row>
    <row r="45822" spans="20:21" x14ac:dyDescent="0.2">
      <c r="T45822" s="11"/>
      <c r="U45822" s="11"/>
    </row>
    <row r="45823" spans="20:21" x14ac:dyDescent="0.2">
      <c r="T45823" s="11"/>
      <c r="U45823" s="11"/>
    </row>
    <row r="45824" spans="20:21" x14ac:dyDescent="0.2">
      <c r="T45824" s="11"/>
      <c r="U45824" s="11"/>
    </row>
    <row r="45825" spans="20:21" x14ac:dyDescent="0.2">
      <c r="T45825" s="11"/>
      <c r="U45825" s="11"/>
    </row>
    <row r="45826" spans="20:21" x14ac:dyDescent="0.2">
      <c r="T45826" s="11"/>
      <c r="U45826" s="11"/>
    </row>
    <row r="45827" spans="20:21" x14ac:dyDescent="0.2">
      <c r="T45827" s="11"/>
      <c r="U45827" s="11"/>
    </row>
    <row r="45828" spans="20:21" x14ac:dyDescent="0.2">
      <c r="T45828" s="11"/>
      <c r="U45828" s="11"/>
    </row>
    <row r="45829" spans="20:21" x14ac:dyDescent="0.2">
      <c r="T45829" s="11"/>
      <c r="U45829" s="11"/>
    </row>
    <row r="45830" spans="20:21" x14ac:dyDescent="0.2">
      <c r="T45830" s="11"/>
      <c r="U45830" s="11"/>
    </row>
    <row r="45831" spans="20:21" x14ac:dyDescent="0.2">
      <c r="T45831" s="11"/>
      <c r="U45831" s="11"/>
    </row>
    <row r="45832" spans="20:21" x14ac:dyDescent="0.2">
      <c r="T45832" s="11"/>
      <c r="U45832" s="11"/>
    </row>
    <row r="45833" spans="20:21" x14ac:dyDescent="0.2">
      <c r="T45833" s="11"/>
      <c r="U45833" s="11"/>
    </row>
    <row r="45834" spans="20:21" x14ac:dyDescent="0.2">
      <c r="T45834" s="11"/>
      <c r="U45834" s="11"/>
    </row>
    <row r="45835" spans="20:21" x14ac:dyDescent="0.2">
      <c r="T45835" s="11"/>
      <c r="U45835" s="11"/>
    </row>
    <row r="45836" spans="20:21" x14ac:dyDescent="0.2">
      <c r="T45836" s="11"/>
      <c r="U45836" s="11"/>
    </row>
    <row r="45837" spans="20:21" x14ac:dyDescent="0.2">
      <c r="T45837" s="11"/>
      <c r="U45837" s="11"/>
    </row>
    <row r="45838" spans="20:21" x14ac:dyDescent="0.2">
      <c r="T45838" s="11"/>
      <c r="U45838" s="11"/>
    </row>
    <row r="45839" spans="20:21" x14ac:dyDescent="0.2">
      <c r="T45839" s="11"/>
      <c r="U45839" s="11"/>
    </row>
    <row r="45840" spans="20:21" x14ac:dyDescent="0.2">
      <c r="T45840" s="11"/>
      <c r="U45840" s="11"/>
    </row>
    <row r="45841" spans="20:21" x14ac:dyDescent="0.2">
      <c r="T45841" s="11"/>
      <c r="U45841" s="11"/>
    </row>
    <row r="45842" spans="20:21" x14ac:dyDescent="0.2">
      <c r="T45842" s="11"/>
      <c r="U45842" s="11"/>
    </row>
    <row r="45843" spans="20:21" x14ac:dyDescent="0.2">
      <c r="T45843" s="11"/>
      <c r="U45843" s="11"/>
    </row>
    <row r="45844" spans="20:21" x14ac:dyDescent="0.2">
      <c r="T45844" s="11"/>
      <c r="U45844" s="11"/>
    </row>
    <row r="45845" spans="20:21" x14ac:dyDescent="0.2">
      <c r="T45845" s="11"/>
      <c r="U45845" s="11"/>
    </row>
    <row r="45846" spans="20:21" x14ac:dyDescent="0.2">
      <c r="T45846" s="11"/>
      <c r="U45846" s="11"/>
    </row>
    <row r="45847" spans="20:21" x14ac:dyDescent="0.2">
      <c r="T45847" s="11"/>
      <c r="U45847" s="11"/>
    </row>
    <row r="45848" spans="20:21" x14ac:dyDescent="0.2">
      <c r="T45848" s="11"/>
      <c r="U45848" s="11"/>
    </row>
    <row r="45849" spans="20:21" x14ac:dyDescent="0.2">
      <c r="T45849" s="11"/>
      <c r="U45849" s="11"/>
    </row>
    <row r="45850" spans="20:21" x14ac:dyDescent="0.2">
      <c r="T45850" s="11"/>
      <c r="U45850" s="11"/>
    </row>
    <row r="45851" spans="20:21" x14ac:dyDescent="0.2">
      <c r="T45851" s="11"/>
      <c r="U45851" s="11"/>
    </row>
    <row r="45852" spans="20:21" x14ac:dyDescent="0.2">
      <c r="T45852" s="11"/>
      <c r="U45852" s="11"/>
    </row>
    <row r="45853" spans="20:21" x14ac:dyDescent="0.2">
      <c r="T45853" s="11"/>
      <c r="U45853" s="11"/>
    </row>
    <row r="45854" spans="20:21" x14ac:dyDescent="0.2">
      <c r="T45854" s="11"/>
      <c r="U45854" s="11"/>
    </row>
    <row r="45855" spans="20:21" x14ac:dyDescent="0.2">
      <c r="T45855" s="11"/>
      <c r="U45855" s="11"/>
    </row>
    <row r="45856" spans="20:21" x14ac:dyDescent="0.2">
      <c r="T45856" s="11"/>
      <c r="U45856" s="11"/>
    </row>
    <row r="45857" spans="20:21" x14ac:dyDescent="0.2">
      <c r="T45857" s="11"/>
      <c r="U45857" s="11"/>
    </row>
    <row r="45858" spans="20:21" x14ac:dyDescent="0.2">
      <c r="T45858" s="11"/>
      <c r="U45858" s="11"/>
    </row>
    <row r="45859" spans="20:21" x14ac:dyDescent="0.2">
      <c r="T45859" s="11"/>
      <c r="U45859" s="11"/>
    </row>
    <row r="45860" spans="20:21" x14ac:dyDescent="0.2">
      <c r="T45860" s="11"/>
      <c r="U45860" s="11"/>
    </row>
    <row r="45861" spans="20:21" x14ac:dyDescent="0.2">
      <c r="T45861" s="11"/>
      <c r="U45861" s="11"/>
    </row>
    <row r="45862" spans="20:21" x14ac:dyDescent="0.2">
      <c r="T45862" s="11"/>
      <c r="U45862" s="11"/>
    </row>
    <row r="45863" spans="20:21" x14ac:dyDescent="0.2">
      <c r="T45863" s="11"/>
      <c r="U45863" s="11"/>
    </row>
    <row r="45864" spans="20:21" x14ac:dyDescent="0.2">
      <c r="T45864" s="11"/>
      <c r="U45864" s="11"/>
    </row>
    <row r="45865" spans="20:21" x14ac:dyDescent="0.2">
      <c r="T45865" s="11"/>
      <c r="U45865" s="11"/>
    </row>
    <row r="45866" spans="20:21" x14ac:dyDescent="0.2">
      <c r="T45866" s="11"/>
      <c r="U45866" s="11"/>
    </row>
    <row r="45867" spans="20:21" x14ac:dyDescent="0.2">
      <c r="T45867" s="11"/>
      <c r="U45867" s="11"/>
    </row>
    <row r="45868" spans="20:21" x14ac:dyDescent="0.2">
      <c r="T45868" s="11"/>
      <c r="U45868" s="11"/>
    </row>
    <row r="45869" spans="20:21" x14ac:dyDescent="0.2">
      <c r="T45869" s="11"/>
      <c r="U45869" s="11"/>
    </row>
    <row r="45870" spans="20:21" x14ac:dyDescent="0.2">
      <c r="T45870" s="11"/>
      <c r="U45870" s="11"/>
    </row>
    <row r="45871" spans="20:21" x14ac:dyDescent="0.2">
      <c r="T45871" s="11"/>
      <c r="U45871" s="11"/>
    </row>
    <row r="45872" spans="20:21" x14ac:dyDescent="0.2">
      <c r="T45872" s="11"/>
      <c r="U45872" s="11"/>
    </row>
    <row r="45873" spans="20:21" x14ac:dyDescent="0.2">
      <c r="T45873" s="11"/>
      <c r="U45873" s="11"/>
    </row>
    <row r="45874" spans="20:21" x14ac:dyDescent="0.2">
      <c r="T45874" s="11"/>
      <c r="U45874" s="11"/>
    </row>
    <row r="45875" spans="20:21" x14ac:dyDescent="0.2">
      <c r="T45875" s="11"/>
      <c r="U45875" s="11"/>
    </row>
    <row r="45876" spans="20:21" x14ac:dyDescent="0.2">
      <c r="T45876" s="11"/>
      <c r="U45876" s="11"/>
    </row>
    <row r="45877" spans="20:21" x14ac:dyDescent="0.2">
      <c r="T45877" s="11"/>
      <c r="U45877" s="11"/>
    </row>
    <row r="45878" spans="20:21" x14ac:dyDescent="0.2">
      <c r="T45878" s="11"/>
      <c r="U45878" s="11"/>
    </row>
    <row r="45879" spans="20:21" x14ac:dyDescent="0.2">
      <c r="T45879" s="11"/>
      <c r="U45879" s="11"/>
    </row>
    <row r="45880" spans="20:21" x14ac:dyDescent="0.2">
      <c r="T45880" s="11"/>
      <c r="U45880" s="11"/>
    </row>
    <row r="45881" spans="20:21" x14ac:dyDescent="0.2">
      <c r="T45881" s="11"/>
      <c r="U45881" s="11"/>
    </row>
    <row r="45882" spans="20:21" x14ac:dyDescent="0.2">
      <c r="T45882" s="11"/>
      <c r="U45882" s="11"/>
    </row>
    <row r="45883" spans="20:21" x14ac:dyDescent="0.2">
      <c r="T45883" s="11"/>
      <c r="U45883" s="11"/>
    </row>
    <row r="45884" spans="20:21" x14ac:dyDescent="0.2">
      <c r="T45884" s="11"/>
      <c r="U45884" s="11"/>
    </row>
    <row r="45885" spans="20:21" x14ac:dyDescent="0.2">
      <c r="T45885" s="11"/>
      <c r="U45885" s="11"/>
    </row>
    <row r="45886" spans="20:21" x14ac:dyDescent="0.2">
      <c r="T45886" s="11"/>
      <c r="U45886" s="11"/>
    </row>
    <row r="45887" spans="20:21" x14ac:dyDescent="0.2">
      <c r="T45887" s="11"/>
      <c r="U45887" s="11"/>
    </row>
    <row r="45888" spans="20:21" x14ac:dyDescent="0.2">
      <c r="T45888" s="11"/>
      <c r="U45888" s="11"/>
    </row>
    <row r="45889" spans="20:21" x14ac:dyDescent="0.2">
      <c r="T45889" s="11"/>
      <c r="U45889" s="11"/>
    </row>
    <row r="45890" spans="20:21" x14ac:dyDescent="0.2">
      <c r="T45890" s="11"/>
      <c r="U45890" s="11"/>
    </row>
    <row r="45891" spans="20:21" x14ac:dyDescent="0.2">
      <c r="T45891" s="11"/>
      <c r="U45891" s="11"/>
    </row>
    <row r="45892" spans="20:21" x14ac:dyDescent="0.2">
      <c r="T45892" s="11"/>
      <c r="U45892" s="11"/>
    </row>
    <row r="45893" spans="20:21" x14ac:dyDescent="0.2">
      <c r="T45893" s="11"/>
      <c r="U45893" s="11"/>
    </row>
    <row r="45894" spans="20:21" x14ac:dyDescent="0.2">
      <c r="T45894" s="11"/>
      <c r="U45894" s="11"/>
    </row>
    <row r="45895" spans="20:21" x14ac:dyDescent="0.2">
      <c r="T45895" s="11"/>
      <c r="U45895" s="11"/>
    </row>
    <row r="45896" spans="20:21" x14ac:dyDescent="0.2">
      <c r="T45896" s="11"/>
      <c r="U45896" s="11"/>
    </row>
    <row r="45897" spans="20:21" x14ac:dyDescent="0.2">
      <c r="T45897" s="11"/>
      <c r="U45897" s="11"/>
    </row>
    <row r="45898" spans="20:21" x14ac:dyDescent="0.2">
      <c r="T45898" s="11"/>
      <c r="U45898" s="11"/>
    </row>
    <row r="45899" spans="20:21" x14ac:dyDescent="0.2">
      <c r="T45899" s="11"/>
      <c r="U45899" s="11"/>
    </row>
    <row r="45900" spans="20:21" x14ac:dyDescent="0.2">
      <c r="T45900" s="11"/>
      <c r="U45900" s="11"/>
    </row>
    <row r="45901" spans="20:21" x14ac:dyDescent="0.2">
      <c r="T45901" s="11"/>
      <c r="U45901" s="11"/>
    </row>
    <row r="45902" spans="20:21" x14ac:dyDescent="0.2">
      <c r="T45902" s="11"/>
      <c r="U45902" s="11"/>
    </row>
    <row r="45903" spans="20:21" x14ac:dyDescent="0.2">
      <c r="T45903" s="11"/>
      <c r="U45903" s="11"/>
    </row>
    <row r="45904" spans="20:21" x14ac:dyDescent="0.2">
      <c r="T45904" s="11"/>
      <c r="U45904" s="11"/>
    </row>
    <row r="45905" spans="20:21" x14ac:dyDescent="0.2">
      <c r="T45905" s="11"/>
      <c r="U45905" s="11"/>
    </row>
    <row r="45906" spans="20:21" x14ac:dyDescent="0.2">
      <c r="T45906" s="11"/>
      <c r="U45906" s="11"/>
    </row>
    <row r="45907" spans="20:21" x14ac:dyDescent="0.2">
      <c r="T45907" s="11"/>
      <c r="U45907" s="11"/>
    </row>
    <row r="45908" spans="20:21" x14ac:dyDescent="0.2">
      <c r="T45908" s="11"/>
      <c r="U45908" s="11"/>
    </row>
    <row r="45909" spans="20:21" x14ac:dyDescent="0.2">
      <c r="T45909" s="11"/>
      <c r="U45909" s="11"/>
    </row>
    <row r="45910" spans="20:21" x14ac:dyDescent="0.2">
      <c r="T45910" s="11"/>
      <c r="U45910" s="11"/>
    </row>
    <row r="45911" spans="20:21" x14ac:dyDescent="0.2">
      <c r="T45911" s="11"/>
      <c r="U45911" s="11"/>
    </row>
    <row r="45912" spans="20:21" x14ac:dyDescent="0.2">
      <c r="T45912" s="11"/>
      <c r="U45912" s="11"/>
    </row>
    <row r="45913" spans="20:21" x14ac:dyDescent="0.2">
      <c r="T45913" s="11"/>
      <c r="U45913" s="11"/>
    </row>
    <row r="45914" spans="20:21" x14ac:dyDescent="0.2">
      <c r="T45914" s="11"/>
      <c r="U45914" s="11"/>
    </row>
    <row r="45915" spans="20:21" x14ac:dyDescent="0.2">
      <c r="T45915" s="11"/>
      <c r="U45915" s="11"/>
    </row>
    <row r="45916" spans="20:21" x14ac:dyDescent="0.2">
      <c r="T45916" s="11"/>
      <c r="U45916" s="11"/>
    </row>
    <row r="45917" spans="20:21" x14ac:dyDescent="0.2">
      <c r="T45917" s="11"/>
      <c r="U45917" s="11"/>
    </row>
    <row r="45918" spans="20:21" x14ac:dyDescent="0.2">
      <c r="T45918" s="11"/>
      <c r="U45918" s="11"/>
    </row>
    <row r="45919" spans="20:21" x14ac:dyDescent="0.2">
      <c r="T45919" s="11"/>
      <c r="U45919" s="11"/>
    </row>
    <row r="45920" spans="20:21" x14ac:dyDescent="0.2">
      <c r="T45920" s="11"/>
      <c r="U45920" s="11"/>
    </row>
    <row r="45921" spans="20:21" x14ac:dyDescent="0.2">
      <c r="T45921" s="11"/>
      <c r="U45921" s="11"/>
    </row>
    <row r="45922" spans="20:21" x14ac:dyDescent="0.2">
      <c r="T45922" s="11"/>
      <c r="U45922" s="11"/>
    </row>
    <row r="45923" spans="20:21" x14ac:dyDescent="0.2">
      <c r="T45923" s="11"/>
      <c r="U45923" s="11"/>
    </row>
    <row r="45924" spans="20:21" x14ac:dyDescent="0.2">
      <c r="T45924" s="11"/>
      <c r="U45924" s="11"/>
    </row>
    <row r="45925" spans="20:21" x14ac:dyDescent="0.2">
      <c r="T45925" s="11"/>
      <c r="U45925" s="11"/>
    </row>
    <row r="45926" spans="20:21" x14ac:dyDescent="0.2">
      <c r="T45926" s="11"/>
      <c r="U45926" s="11"/>
    </row>
    <row r="45927" spans="20:21" x14ac:dyDescent="0.2">
      <c r="T45927" s="11"/>
      <c r="U45927" s="11"/>
    </row>
    <row r="45928" spans="20:21" x14ac:dyDescent="0.2">
      <c r="T45928" s="11"/>
      <c r="U45928" s="11"/>
    </row>
    <row r="45929" spans="20:21" x14ac:dyDescent="0.2">
      <c r="T45929" s="11"/>
      <c r="U45929" s="11"/>
    </row>
    <row r="45930" spans="20:21" x14ac:dyDescent="0.2">
      <c r="T45930" s="11"/>
      <c r="U45930" s="11"/>
    </row>
    <row r="45931" spans="20:21" x14ac:dyDescent="0.2">
      <c r="T45931" s="11"/>
      <c r="U45931" s="11"/>
    </row>
    <row r="45932" spans="20:21" x14ac:dyDescent="0.2">
      <c r="T45932" s="11"/>
      <c r="U45932" s="11"/>
    </row>
    <row r="45933" spans="20:21" x14ac:dyDescent="0.2">
      <c r="T45933" s="11"/>
      <c r="U45933" s="11"/>
    </row>
    <row r="45934" spans="20:21" x14ac:dyDescent="0.2">
      <c r="T45934" s="11"/>
      <c r="U45934" s="11"/>
    </row>
    <row r="45935" spans="20:21" x14ac:dyDescent="0.2">
      <c r="T45935" s="11"/>
      <c r="U45935" s="11"/>
    </row>
    <row r="45936" spans="20:21" x14ac:dyDescent="0.2">
      <c r="T45936" s="11"/>
      <c r="U45936" s="11"/>
    </row>
    <row r="45937" spans="20:21" x14ac:dyDescent="0.2">
      <c r="T45937" s="11"/>
      <c r="U45937" s="11"/>
    </row>
    <row r="45938" spans="20:21" x14ac:dyDescent="0.2">
      <c r="T45938" s="11"/>
      <c r="U45938" s="11"/>
    </row>
    <row r="45939" spans="20:21" x14ac:dyDescent="0.2">
      <c r="T45939" s="11"/>
      <c r="U45939" s="11"/>
    </row>
    <row r="45940" spans="20:21" x14ac:dyDescent="0.2">
      <c r="T45940" s="11"/>
      <c r="U45940" s="11"/>
    </row>
    <row r="45941" spans="20:21" x14ac:dyDescent="0.2">
      <c r="T45941" s="11"/>
      <c r="U45941" s="11"/>
    </row>
    <row r="45942" spans="20:21" x14ac:dyDescent="0.2">
      <c r="T45942" s="11"/>
      <c r="U45942" s="11"/>
    </row>
    <row r="45943" spans="20:21" x14ac:dyDescent="0.2">
      <c r="T45943" s="11"/>
      <c r="U45943" s="11"/>
    </row>
    <row r="45944" spans="20:21" x14ac:dyDescent="0.2">
      <c r="T45944" s="11"/>
      <c r="U45944" s="11"/>
    </row>
    <row r="45945" spans="20:21" x14ac:dyDescent="0.2">
      <c r="T45945" s="11"/>
      <c r="U45945" s="11"/>
    </row>
    <row r="45946" spans="20:21" x14ac:dyDescent="0.2">
      <c r="T45946" s="11"/>
      <c r="U45946" s="11"/>
    </row>
    <row r="45947" spans="20:21" x14ac:dyDescent="0.2">
      <c r="T45947" s="11"/>
      <c r="U45947" s="11"/>
    </row>
    <row r="45948" spans="20:21" x14ac:dyDescent="0.2">
      <c r="T45948" s="11"/>
      <c r="U45948" s="11"/>
    </row>
    <row r="45949" spans="20:21" x14ac:dyDescent="0.2">
      <c r="T45949" s="11"/>
      <c r="U45949" s="11"/>
    </row>
    <row r="45950" spans="20:21" x14ac:dyDescent="0.2">
      <c r="T45950" s="11"/>
      <c r="U45950" s="11"/>
    </row>
    <row r="45951" spans="20:21" x14ac:dyDescent="0.2">
      <c r="T45951" s="11"/>
      <c r="U45951" s="11"/>
    </row>
    <row r="45952" spans="20:21" x14ac:dyDescent="0.2">
      <c r="T45952" s="11"/>
      <c r="U45952" s="11"/>
    </row>
    <row r="45953" spans="20:21" x14ac:dyDescent="0.2">
      <c r="T45953" s="11"/>
      <c r="U45953" s="11"/>
    </row>
    <row r="45954" spans="20:21" x14ac:dyDescent="0.2">
      <c r="T45954" s="11"/>
      <c r="U45954" s="11"/>
    </row>
    <row r="45955" spans="20:21" x14ac:dyDescent="0.2">
      <c r="T45955" s="11"/>
      <c r="U45955" s="11"/>
    </row>
    <row r="45956" spans="20:21" x14ac:dyDescent="0.2">
      <c r="T45956" s="11"/>
      <c r="U45956" s="11"/>
    </row>
    <row r="45957" spans="20:21" x14ac:dyDescent="0.2">
      <c r="T45957" s="11"/>
      <c r="U45957" s="11"/>
    </row>
    <row r="45958" spans="20:21" x14ac:dyDescent="0.2">
      <c r="T45958" s="11"/>
      <c r="U45958" s="11"/>
    </row>
    <row r="45959" spans="20:21" x14ac:dyDescent="0.2">
      <c r="T45959" s="11"/>
      <c r="U45959" s="11"/>
    </row>
    <row r="45960" spans="20:21" x14ac:dyDescent="0.2">
      <c r="T45960" s="11"/>
      <c r="U45960" s="11"/>
    </row>
    <row r="45961" spans="20:21" x14ac:dyDescent="0.2">
      <c r="T45961" s="11"/>
      <c r="U45961" s="11"/>
    </row>
    <row r="45962" spans="20:21" x14ac:dyDescent="0.2">
      <c r="T45962" s="11"/>
      <c r="U45962" s="11"/>
    </row>
    <row r="45963" spans="20:21" x14ac:dyDescent="0.2">
      <c r="T45963" s="11"/>
      <c r="U45963" s="11"/>
    </row>
    <row r="45964" spans="20:21" x14ac:dyDescent="0.2">
      <c r="T45964" s="11"/>
      <c r="U45964" s="11"/>
    </row>
    <row r="45965" spans="20:21" x14ac:dyDescent="0.2">
      <c r="T45965" s="11"/>
      <c r="U45965" s="11"/>
    </row>
    <row r="45966" spans="20:21" x14ac:dyDescent="0.2">
      <c r="T45966" s="11"/>
      <c r="U45966" s="11"/>
    </row>
    <row r="45967" spans="20:21" x14ac:dyDescent="0.2">
      <c r="T45967" s="11"/>
      <c r="U45967" s="11"/>
    </row>
    <row r="45968" spans="20:21" x14ac:dyDescent="0.2">
      <c r="T45968" s="11"/>
      <c r="U45968" s="11"/>
    </row>
    <row r="45969" spans="20:21" x14ac:dyDescent="0.2">
      <c r="T45969" s="11"/>
      <c r="U45969" s="11"/>
    </row>
    <row r="45970" spans="20:21" x14ac:dyDescent="0.2">
      <c r="T45970" s="11"/>
      <c r="U45970" s="11"/>
    </row>
    <row r="45971" spans="20:21" x14ac:dyDescent="0.2">
      <c r="T45971" s="11"/>
      <c r="U45971" s="11"/>
    </row>
    <row r="45972" spans="20:21" x14ac:dyDescent="0.2">
      <c r="T45972" s="11"/>
      <c r="U45972" s="11"/>
    </row>
    <row r="45973" spans="20:21" x14ac:dyDescent="0.2">
      <c r="T45973" s="11"/>
      <c r="U45973" s="11"/>
    </row>
    <row r="45974" spans="20:21" x14ac:dyDescent="0.2">
      <c r="T45974" s="11"/>
      <c r="U45974" s="11"/>
    </row>
    <row r="45975" spans="20:21" x14ac:dyDescent="0.2">
      <c r="T45975" s="11"/>
      <c r="U45975" s="11"/>
    </row>
    <row r="45976" spans="20:21" x14ac:dyDescent="0.2">
      <c r="T45976" s="11"/>
      <c r="U45976" s="11"/>
    </row>
    <row r="45977" spans="20:21" x14ac:dyDescent="0.2">
      <c r="T45977" s="11"/>
      <c r="U45977" s="11"/>
    </row>
    <row r="45978" spans="20:21" x14ac:dyDescent="0.2">
      <c r="T45978" s="11"/>
      <c r="U45978" s="11"/>
    </row>
    <row r="45979" spans="20:21" x14ac:dyDescent="0.2">
      <c r="T45979" s="11"/>
      <c r="U45979" s="11"/>
    </row>
    <row r="45980" spans="20:21" x14ac:dyDescent="0.2">
      <c r="T45980" s="11"/>
      <c r="U45980" s="11"/>
    </row>
    <row r="45981" spans="20:21" x14ac:dyDescent="0.2">
      <c r="T45981" s="11"/>
      <c r="U45981" s="11"/>
    </row>
    <row r="45982" spans="20:21" x14ac:dyDescent="0.2">
      <c r="T45982" s="11"/>
      <c r="U45982" s="11"/>
    </row>
    <row r="45983" spans="20:21" x14ac:dyDescent="0.2">
      <c r="T45983" s="11"/>
      <c r="U45983" s="11"/>
    </row>
    <row r="45984" spans="20:21" x14ac:dyDescent="0.2">
      <c r="T45984" s="11"/>
      <c r="U45984" s="11"/>
    </row>
    <row r="45985" spans="20:21" x14ac:dyDescent="0.2">
      <c r="T45985" s="11"/>
      <c r="U45985" s="11"/>
    </row>
    <row r="45986" spans="20:21" x14ac:dyDescent="0.2">
      <c r="T45986" s="11"/>
      <c r="U45986" s="11"/>
    </row>
    <row r="45987" spans="20:21" x14ac:dyDescent="0.2">
      <c r="T45987" s="11"/>
      <c r="U45987" s="11"/>
    </row>
    <row r="45988" spans="20:21" x14ac:dyDescent="0.2">
      <c r="T45988" s="11"/>
      <c r="U45988" s="11"/>
    </row>
    <row r="45989" spans="20:21" x14ac:dyDescent="0.2">
      <c r="T45989" s="11"/>
      <c r="U45989" s="11"/>
    </row>
    <row r="45990" spans="20:21" x14ac:dyDescent="0.2">
      <c r="T45990" s="11"/>
      <c r="U45990" s="11"/>
    </row>
    <row r="45991" spans="20:21" x14ac:dyDescent="0.2">
      <c r="T45991" s="11"/>
      <c r="U45991" s="11"/>
    </row>
    <row r="45992" spans="20:21" x14ac:dyDescent="0.2">
      <c r="T45992" s="11"/>
      <c r="U45992" s="11"/>
    </row>
    <row r="45993" spans="20:21" x14ac:dyDescent="0.2">
      <c r="T45993" s="11"/>
      <c r="U45993" s="11"/>
    </row>
    <row r="45994" spans="20:21" x14ac:dyDescent="0.2">
      <c r="T45994" s="11"/>
      <c r="U45994" s="11"/>
    </row>
    <row r="45995" spans="20:21" x14ac:dyDescent="0.2">
      <c r="T45995" s="11"/>
      <c r="U45995" s="11"/>
    </row>
    <row r="45996" spans="20:21" x14ac:dyDescent="0.2">
      <c r="T45996" s="11"/>
      <c r="U45996" s="11"/>
    </row>
    <row r="45997" spans="20:21" x14ac:dyDescent="0.2">
      <c r="T45997" s="11"/>
      <c r="U45997" s="11"/>
    </row>
    <row r="45998" spans="20:21" x14ac:dyDescent="0.2">
      <c r="T45998" s="11"/>
      <c r="U45998" s="11"/>
    </row>
    <row r="45999" spans="20:21" x14ac:dyDescent="0.2">
      <c r="T45999" s="11"/>
      <c r="U45999" s="11"/>
    </row>
    <row r="46000" spans="20:21" x14ac:dyDescent="0.2">
      <c r="T46000" s="11"/>
      <c r="U46000" s="11"/>
    </row>
    <row r="46001" spans="20:21" x14ac:dyDescent="0.2">
      <c r="T46001" s="11"/>
      <c r="U46001" s="11"/>
    </row>
    <row r="46002" spans="20:21" x14ac:dyDescent="0.2">
      <c r="T46002" s="11"/>
      <c r="U46002" s="11"/>
    </row>
    <row r="46003" spans="20:21" x14ac:dyDescent="0.2">
      <c r="T46003" s="11"/>
      <c r="U46003" s="11"/>
    </row>
    <row r="46004" spans="20:21" x14ac:dyDescent="0.2">
      <c r="T46004" s="11"/>
      <c r="U46004" s="11"/>
    </row>
    <row r="46005" spans="20:21" x14ac:dyDescent="0.2">
      <c r="T46005" s="11"/>
      <c r="U46005" s="11"/>
    </row>
    <row r="46006" spans="20:21" x14ac:dyDescent="0.2">
      <c r="T46006" s="11"/>
      <c r="U46006" s="11"/>
    </row>
    <row r="46007" spans="20:21" x14ac:dyDescent="0.2">
      <c r="T46007" s="11"/>
      <c r="U46007" s="11"/>
    </row>
    <row r="46008" spans="20:21" x14ac:dyDescent="0.2">
      <c r="T46008" s="11"/>
      <c r="U46008" s="11"/>
    </row>
    <row r="46009" spans="20:21" x14ac:dyDescent="0.2">
      <c r="T46009" s="11"/>
      <c r="U46009" s="11"/>
    </row>
    <row r="46010" spans="20:21" x14ac:dyDescent="0.2">
      <c r="T46010" s="11"/>
      <c r="U46010" s="11"/>
    </row>
    <row r="46011" spans="20:21" x14ac:dyDescent="0.2">
      <c r="T46011" s="11"/>
      <c r="U46011" s="11"/>
    </row>
    <row r="46012" spans="20:21" x14ac:dyDescent="0.2">
      <c r="T46012" s="11"/>
      <c r="U46012" s="11"/>
    </row>
    <row r="46013" spans="20:21" x14ac:dyDescent="0.2">
      <c r="T46013" s="11"/>
      <c r="U46013" s="11"/>
    </row>
    <row r="46014" spans="20:21" x14ac:dyDescent="0.2">
      <c r="T46014" s="11"/>
      <c r="U46014" s="11"/>
    </row>
    <row r="46015" spans="20:21" x14ac:dyDescent="0.2">
      <c r="T46015" s="11"/>
      <c r="U46015" s="11"/>
    </row>
    <row r="46016" spans="20:21" x14ac:dyDescent="0.2">
      <c r="T46016" s="11"/>
      <c r="U46016" s="11"/>
    </row>
    <row r="46017" spans="20:21" x14ac:dyDescent="0.2">
      <c r="T46017" s="11"/>
      <c r="U46017" s="11"/>
    </row>
    <row r="46018" spans="20:21" x14ac:dyDescent="0.2">
      <c r="T46018" s="11"/>
      <c r="U46018" s="11"/>
    </row>
    <row r="46019" spans="20:21" x14ac:dyDescent="0.2">
      <c r="T46019" s="11"/>
      <c r="U46019" s="11"/>
    </row>
    <row r="46020" spans="20:21" x14ac:dyDescent="0.2">
      <c r="T46020" s="11"/>
      <c r="U46020" s="11"/>
    </row>
    <row r="46021" spans="20:21" x14ac:dyDescent="0.2">
      <c r="T46021" s="11"/>
      <c r="U46021" s="11"/>
    </row>
    <row r="46022" spans="20:21" x14ac:dyDescent="0.2">
      <c r="T46022" s="11"/>
      <c r="U46022" s="11"/>
    </row>
    <row r="46023" spans="20:21" x14ac:dyDescent="0.2">
      <c r="T46023" s="11"/>
      <c r="U46023" s="11"/>
    </row>
    <row r="46024" spans="20:21" x14ac:dyDescent="0.2">
      <c r="T46024" s="11"/>
      <c r="U46024" s="11"/>
    </row>
    <row r="46025" spans="20:21" x14ac:dyDescent="0.2">
      <c r="T46025" s="11"/>
      <c r="U46025" s="11"/>
    </row>
    <row r="46026" spans="20:21" x14ac:dyDescent="0.2">
      <c r="T46026" s="11"/>
      <c r="U46026" s="11"/>
    </row>
    <row r="46027" spans="20:21" x14ac:dyDescent="0.2">
      <c r="T46027" s="11"/>
      <c r="U46027" s="11"/>
    </row>
    <row r="46028" spans="20:21" x14ac:dyDescent="0.2">
      <c r="T46028" s="11"/>
      <c r="U46028" s="11"/>
    </row>
    <row r="46029" spans="20:21" x14ac:dyDescent="0.2">
      <c r="T46029" s="11"/>
      <c r="U46029" s="11"/>
    </row>
    <row r="46030" spans="20:21" x14ac:dyDescent="0.2">
      <c r="T46030" s="11"/>
      <c r="U46030" s="11"/>
    </row>
    <row r="46031" spans="20:21" x14ac:dyDescent="0.2">
      <c r="T46031" s="11"/>
      <c r="U46031" s="11"/>
    </row>
    <row r="46032" spans="20:21" x14ac:dyDescent="0.2">
      <c r="T46032" s="11"/>
      <c r="U46032" s="11"/>
    </row>
    <row r="46033" spans="20:21" x14ac:dyDescent="0.2">
      <c r="T46033" s="11"/>
      <c r="U46033" s="11"/>
    </row>
    <row r="46034" spans="20:21" x14ac:dyDescent="0.2">
      <c r="T46034" s="11"/>
      <c r="U46034" s="11"/>
    </row>
    <row r="46035" spans="20:21" x14ac:dyDescent="0.2">
      <c r="T46035" s="11"/>
      <c r="U46035" s="11"/>
    </row>
    <row r="46036" spans="20:21" x14ac:dyDescent="0.2">
      <c r="T46036" s="11"/>
      <c r="U46036" s="11"/>
    </row>
    <row r="46037" spans="20:21" x14ac:dyDescent="0.2">
      <c r="T46037" s="11"/>
      <c r="U46037" s="11"/>
    </row>
    <row r="46038" spans="20:21" x14ac:dyDescent="0.2">
      <c r="T46038" s="11"/>
      <c r="U46038" s="11"/>
    </row>
    <row r="46039" spans="20:21" x14ac:dyDescent="0.2">
      <c r="T46039" s="11"/>
      <c r="U46039" s="11"/>
    </row>
    <row r="46040" spans="20:21" x14ac:dyDescent="0.2">
      <c r="T46040" s="11"/>
      <c r="U46040" s="11"/>
    </row>
    <row r="46041" spans="20:21" x14ac:dyDescent="0.2">
      <c r="T46041" s="11"/>
      <c r="U46041" s="11"/>
    </row>
    <row r="46042" spans="20:21" x14ac:dyDescent="0.2">
      <c r="T46042" s="11"/>
      <c r="U46042" s="11"/>
    </row>
    <row r="46043" spans="20:21" x14ac:dyDescent="0.2">
      <c r="T46043" s="11"/>
      <c r="U46043" s="11"/>
    </row>
    <row r="46044" spans="20:21" x14ac:dyDescent="0.2">
      <c r="T46044" s="11"/>
      <c r="U46044" s="11"/>
    </row>
    <row r="46045" spans="20:21" x14ac:dyDescent="0.2">
      <c r="T46045" s="11"/>
      <c r="U46045" s="11"/>
    </row>
    <row r="46046" spans="20:21" x14ac:dyDescent="0.2">
      <c r="T46046" s="11"/>
      <c r="U46046" s="11"/>
    </row>
    <row r="46047" spans="20:21" x14ac:dyDescent="0.2">
      <c r="T46047" s="11"/>
      <c r="U46047" s="11"/>
    </row>
    <row r="46048" spans="20:21" x14ac:dyDescent="0.2">
      <c r="T46048" s="11"/>
      <c r="U46048" s="11"/>
    </row>
    <row r="46049" spans="20:21" x14ac:dyDescent="0.2">
      <c r="T46049" s="11"/>
      <c r="U46049" s="11"/>
    </row>
    <row r="46050" spans="20:21" x14ac:dyDescent="0.2">
      <c r="T46050" s="11"/>
      <c r="U46050" s="11"/>
    </row>
    <row r="46051" spans="20:21" x14ac:dyDescent="0.2">
      <c r="T46051" s="11"/>
      <c r="U46051" s="11"/>
    </row>
    <row r="46052" spans="20:21" x14ac:dyDescent="0.2">
      <c r="T46052" s="11"/>
      <c r="U46052" s="11"/>
    </row>
    <row r="46053" spans="20:21" x14ac:dyDescent="0.2">
      <c r="T46053" s="11"/>
      <c r="U46053" s="11"/>
    </row>
    <row r="46054" spans="20:21" x14ac:dyDescent="0.2">
      <c r="T46054" s="11"/>
      <c r="U46054" s="11"/>
    </row>
    <row r="46055" spans="20:21" x14ac:dyDescent="0.2">
      <c r="T46055" s="11"/>
      <c r="U46055" s="11"/>
    </row>
    <row r="46056" spans="20:21" x14ac:dyDescent="0.2">
      <c r="T46056" s="11"/>
      <c r="U46056" s="11"/>
    </row>
    <row r="46057" spans="20:21" x14ac:dyDescent="0.2">
      <c r="T46057" s="11"/>
      <c r="U46057" s="11"/>
    </row>
    <row r="46058" spans="20:21" x14ac:dyDescent="0.2">
      <c r="T46058" s="11"/>
      <c r="U46058" s="11"/>
    </row>
    <row r="46059" spans="20:21" x14ac:dyDescent="0.2">
      <c r="T46059" s="11"/>
      <c r="U46059" s="11"/>
    </row>
    <row r="46060" spans="20:21" x14ac:dyDescent="0.2">
      <c r="T46060" s="11"/>
      <c r="U46060" s="11"/>
    </row>
    <row r="46061" spans="20:21" x14ac:dyDescent="0.2">
      <c r="T46061" s="11"/>
      <c r="U46061" s="11"/>
    </row>
    <row r="46062" spans="20:21" x14ac:dyDescent="0.2">
      <c r="T46062" s="11"/>
      <c r="U46062" s="11"/>
    </row>
    <row r="46063" spans="20:21" x14ac:dyDescent="0.2">
      <c r="T46063" s="11"/>
      <c r="U46063" s="11"/>
    </row>
    <row r="46064" spans="20:21" x14ac:dyDescent="0.2">
      <c r="T46064" s="11"/>
      <c r="U46064" s="11"/>
    </row>
    <row r="46065" spans="20:21" x14ac:dyDescent="0.2">
      <c r="T46065" s="11"/>
      <c r="U46065" s="11"/>
    </row>
    <row r="46066" spans="20:21" x14ac:dyDescent="0.2">
      <c r="T46066" s="11"/>
      <c r="U46066" s="11"/>
    </row>
    <row r="46067" spans="20:21" x14ac:dyDescent="0.2">
      <c r="T46067" s="11"/>
      <c r="U46067" s="11"/>
    </row>
    <row r="46068" spans="20:21" x14ac:dyDescent="0.2">
      <c r="T46068" s="11"/>
      <c r="U46068" s="11"/>
    </row>
    <row r="46069" spans="20:21" x14ac:dyDescent="0.2">
      <c r="T46069" s="11"/>
      <c r="U46069" s="11"/>
    </row>
    <row r="46070" spans="20:21" x14ac:dyDescent="0.2">
      <c r="T46070" s="11"/>
      <c r="U46070" s="11"/>
    </row>
    <row r="46071" spans="20:21" x14ac:dyDescent="0.2">
      <c r="T46071" s="11"/>
      <c r="U46071" s="11"/>
    </row>
    <row r="46072" spans="20:21" x14ac:dyDescent="0.2">
      <c r="T46072" s="11"/>
      <c r="U46072" s="11"/>
    </row>
    <row r="46073" spans="20:21" x14ac:dyDescent="0.2">
      <c r="T46073" s="11"/>
      <c r="U46073" s="11"/>
    </row>
    <row r="46074" spans="20:21" x14ac:dyDescent="0.2">
      <c r="T46074" s="11"/>
      <c r="U46074" s="11"/>
    </row>
    <row r="46075" spans="20:21" x14ac:dyDescent="0.2">
      <c r="T46075" s="11"/>
      <c r="U46075" s="11"/>
    </row>
    <row r="46076" spans="20:21" x14ac:dyDescent="0.2">
      <c r="T46076" s="11"/>
      <c r="U46076" s="11"/>
    </row>
    <row r="46077" spans="20:21" x14ac:dyDescent="0.2">
      <c r="T46077" s="11"/>
      <c r="U46077" s="11"/>
    </row>
    <row r="46078" spans="20:21" x14ac:dyDescent="0.2">
      <c r="T46078" s="11"/>
      <c r="U46078" s="11"/>
    </row>
    <row r="46079" spans="20:21" x14ac:dyDescent="0.2">
      <c r="T46079" s="11"/>
      <c r="U46079" s="11"/>
    </row>
    <row r="46080" spans="20:21" x14ac:dyDescent="0.2">
      <c r="T46080" s="11"/>
      <c r="U46080" s="11"/>
    </row>
    <row r="46081" spans="20:21" x14ac:dyDescent="0.2">
      <c r="T46081" s="11"/>
      <c r="U46081" s="11"/>
    </row>
    <row r="46082" spans="20:21" x14ac:dyDescent="0.2">
      <c r="T46082" s="11"/>
      <c r="U46082" s="11"/>
    </row>
    <row r="46083" spans="20:21" x14ac:dyDescent="0.2">
      <c r="T46083" s="11"/>
      <c r="U46083" s="11"/>
    </row>
    <row r="46084" spans="20:21" x14ac:dyDescent="0.2">
      <c r="T46084" s="11"/>
      <c r="U46084" s="11"/>
    </row>
    <row r="46085" spans="20:21" x14ac:dyDescent="0.2">
      <c r="T46085" s="11"/>
      <c r="U46085" s="11"/>
    </row>
    <row r="46086" spans="20:21" x14ac:dyDescent="0.2">
      <c r="T46086" s="11"/>
      <c r="U46086" s="11"/>
    </row>
    <row r="46087" spans="20:21" x14ac:dyDescent="0.2">
      <c r="T46087" s="11"/>
      <c r="U46087" s="11"/>
    </row>
    <row r="46088" spans="20:21" x14ac:dyDescent="0.2">
      <c r="T46088" s="11"/>
      <c r="U46088" s="11"/>
    </row>
    <row r="46089" spans="20:21" x14ac:dyDescent="0.2">
      <c r="T46089" s="11"/>
      <c r="U46089" s="11"/>
    </row>
    <row r="46090" spans="20:21" x14ac:dyDescent="0.2">
      <c r="T46090" s="11"/>
      <c r="U46090" s="11"/>
    </row>
    <row r="46091" spans="20:21" x14ac:dyDescent="0.2">
      <c r="T46091" s="11"/>
      <c r="U46091" s="11"/>
    </row>
    <row r="46092" spans="20:21" x14ac:dyDescent="0.2">
      <c r="T46092" s="11"/>
      <c r="U46092" s="11"/>
    </row>
    <row r="46093" spans="20:21" x14ac:dyDescent="0.2">
      <c r="T46093" s="11"/>
      <c r="U46093" s="11"/>
    </row>
    <row r="46094" spans="20:21" x14ac:dyDescent="0.2">
      <c r="T46094" s="11"/>
      <c r="U46094" s="11"/>
    </row>
    <row r="46095" spans="20:21" x14ac:dyDescent="0.2">
      <c r="T46095" s="11"/>
      <c r="U46095" s="11"/>
    </row>
    <row r="46096" spans="20:21" x14ac:dyDescent="0.2">
      <c r="T46096" s="11"/>
      <c r="U46096" s="11"/>
    </row>
    <row r="46097" spans="20:21" x14ac:dyDescent="0.2">
      <c r="T46097" s="11"/>
      <c r="U46097" s="11"/>
    </row>
    <row r="46098" spans="20:21" x14ac:dyDescent="0.2">
      <c r="T46098" s="11"/>
      <c r="U46098" s="11"/>
    </row>
    <row r="46099" spans="20:21" x14ac:dyDescent="0.2">
      <c r="T46099" s="11"/>
      <c r="U46099" s="11"/>
    </row>
    <row r="46100" spans="20:21" x14ac:dyDescent="0.2">
      <c r="T46100" s="11"/>
      <c r="U46100" s="11"/>
    </row>
    <row r="46101" spans="20:21" x14ac:dyDescent="0.2">
      <c r="T46101" s="11"/>
      <c r="U46101" s="11"/>
    </row>
    <row r="46102" spans="20:21" x14ac:dyDescent="0.2">
      <c r="T46102" s="11"/>
      <c r="U46102" s="11"/>
    </row>
    <row r="46103" spans="20:21" x14ac:dyDescent="0.2">
      <c r="T46103" s="11"/>
      <c r="U46103" s="11"/>
    </row>
    <row r="46104" spans="20:21" x14ac:dyDescent="0.2">
      <c r="T46104" s="11"/>
      <c r="U46104" s="11"/>
    </row>
    <row r="46105" spans="20:21" x14ac:dyDescent="0.2">
      <c r="T46105" s="11"/>
      <c r="U46105" s="11"/>
    </row>
    <row r="46106" spans="20:21" x14ac:dyDescent="0.2">
      <c r="T46106" s="11"/>
      <c r="U46106" s="11"/>
    </row>
    <row r="46107" spans="20:21" x14ac:dyDescent="0.2">
      <c r="T46107" s="11"/>
      <c r="U46107" s="11"/>
    </row>
    <row r="46108" spans="20:21" x14ac:dyDescent="0.2">
      <c r="T46108" s="11"/>
      <c r="U46108" s="11"/>
    </row>
    <row r="46109" spans="20:21" x14ac:dyDescent="0.2">
      <c r="T46109" s="11"/>
      <c r="U46109" s="11"/>
    </row>
    <row r="46110" spans="20:21" x14ac:dyDescent="0.2">
      <c r="T46110" s="11"/>
      <c r="U46110" s="11"/>
    </row>
    <row r="46111" spans="20:21" x14ac:dyDescent="0.2">
      <c r="T46111" s="11"/>
      <c r="U46111" s="11"/>
    </row>
    <row r="46112" spans="20:21" x14ac:dyDescent="0.2">
      <c r="T46112" s="11"/>
      <c r="U46112" s="11"/>
    </row>
    <row r="46113" spans="20:21" x14ac:dyDescent="0.2">
      <c r="T46113" s="11"/>
      <c r="U46113" s="11"/>
    </row>
    <row r="46114" spans="20:21" x14ac:dyDescent="0.2">
      <c r="T46114" s="11"/>
      <c r="U46114" s="11"/>
    </row>
    <row r="46115" spans="20:21" x14ac:dyDescent="0.2">
      <c r="T46115" s="11"/>
      <c r="U46115" s="11"/>
    </row>
    <row r="46116" spans="20:21" x14ac:dyDescent="0.2">
      <c r="T46116" s="11"/>
      <c r="U46116" s="11"/>
    </row>
    <row r="46117" spans="20:21" x14ac:dyDescent="0.2">
      <c r="T46117" s="11"/>
      <c r="U46117" s="11"/>
    </row>
    <row r="46118" spans="20:21" x14ac:dyDescent="0.2">
      <c r="T46118" s="11"/>
      <c r="U46118" s="11"/>
    </row>
    <row r="46119" spans="20:21" x14ac:dyDescent="0.2">
      <c r="T46119" s="11"/>
      <c r="U46119" s="11"/>
    </row>
    <row r="46120" spans="20:21" x14ac:dyDescent="0.2">
      <c r="T46120" s="11"/>
      <c r="U46120" s="11"/>
    </row>
    <row r="46121" spans="20:21" x14ac:dyDescent="0.2">
      <c r="T46121" s="11"/>
      <c r="U46121" s="11"/>
    </row>
    <row r="46122" spans="20:21" x14ac:dyDescent="0.2">
      <c r="T46122" s="11"/>
      <c r="U46122" s="11"/>
    </row>
    <row r="46123" spans="20:21" x14ac:dyDescent="0.2">
      <c r="T46123" s="11"/>
      <c r="U46123" s="11"/>
    </row>
    <row r="46124" spans="20:21" x14ac:dyDescent="0.2">
      <c r="T46124" s="11"/>
      <c r="U46124" s="11"/>
    </row>
    <row r="46125" spans="20:21" x14ac:dyDescent="0.2">
      <c r="T46125" s="11"/>
      <c r="U46125" s="11"/>
    </row>
    <row r="46126" spans="20:21" x14ac:dyDescent="0.2">
      <c r="T46126" s="11"/>
      <c r="U46126" s="11"/>
    </row>
    <row r="46127" spans="20:21" x14ac:dyDescent="0.2">
      <c r="T46127" s="11"/>
      <c r="U46127" s="11"/>
    </row>
    <row r="46128" spans="20:21" x14ac:dyDescent="0.2">
      <c r="T46128" s="11"/>
      <c r="U46128" s="11"/>
    </row>
    <row r="46129" spans="20:21" x14ac:dyDescent="0.2">
      <c r="T46129" s="11"/>
      <c r="U46129" s="11"/>
    </row>
    <row r="46130" spans="20:21" x14ac:dyDescent="0.2">
      <c r="T46130" s="11"/>
      <c r="U46130" s="11"/>
    </row>
    <row r="46131" spans="20:21" x14ac:dyDescent="0.2">
      <c r="T46131" s="11"/>
      <c r="U46131" s="11"/>
    </row>
    <row r="46132" spans="20:21" x14ac:dyDescent="0.2">
      <c r="T46132" s="11"/>
      <c r="U46132" s="11"/>
    </row>
    <row r="46133" spans="20:21" x14ac:dyDescent="0.2">
      <c r="T46133" s="11"/>
      <c r="U46133" s="11"/>
    </row>
    <row r="46134" spans="20:21" x14ac:dyDescent="0.2">
      <c r="T46134" s="11"/>
      <c r="U46134" s="11"/>
    </row>
    <row r="46135" spans="20:21" x14ac:dyDescent="0.2">
      <c r="T46135" s="11"/>
      <c r="U46135" s="11"/>
    </row>
    <row r="46136" spans="20:21" x14ac:dyDescent="0.2">
      <c r="T46136" s="11"/>
      <c r="U46136" s="11"/>
    </row>
    <row r="46137" spans="20:21" x14ac:dyDescent="0.2">
      <c r="T46137" s="11"/>
      <c r="U46137" s="11"/>
    </row>
    <row r="46138" spans="20:21" x14ac:dyDescent="0.2">
      <c r="T46138" s="11"/>
      <c r="U46138" s="11"/>
    </row>
    <row r="46139" spans="20:21" x14ac:dyDescent="0.2">
      <c r="T46139" s="11"/>
      <c r="U46139" s="11"/>
    </row>
    <row r="46140" spans="20:21" x14ac:dyDescent="0.2">
      <c r="T46140" s="11"/>
      <c r="U46140" s="11"/>
    </row>
    <row r="46141" spans="20:21" x14ac:dyDescent="0.2">
      <c r="T46141" s="11"/>
      <c r="U46141" s="11"/>
    </row>
    <row r="46142" spans="20:21" x14ac:dyDescent="0.2">
      <c r="T46142" s="11"/>
      <c r="U46142" s="11"/>
    </row>
    <row r="46143" spans="20:21" x14ac:dyDescent="0.2">
      <c r="T46143" s="11"/>
      <c r="U46143" s="11"/>
    </row>
    <row r="46144" spans="20:21" x14ac:dyDescent="0.2">
      <c r="T46144" s="11"/>
      <c r="U46144" s="11"/>
    </row>
    <row r="46145" spans="20:21" x14ac:dyDescent="0.2">
      <c r="T46145" s="11"/>
      <c r="U46145" s="11"/>
    </row>
    <row r="46146" spans="20:21" x14ac:dyDescent="0.2">
      <c r="T46146" s="11"/>
      <c r="U46146" s="11"/>
    </row>
    <row r="46147" spans="20:21" x14ac:dyDescent="0.2">
      <c r="T46147" s="11"/>
      <c r="U46147" s="11"/>
    </row>
    <row r="46148" spans="20:21" x14ac:dyDescent="0.2">
      <c r="T46148" s="11"/>
      <c r="U46148" s="11"/>
    </row>
    <row r="46149" spans="20:21" x14ac:dyDescent="0.2">
      <c r="T46149" s="11"/>
      <c r="U46149" s="11"/>
    </row>
    <row r="46150" spans="20:21" x14ac:dyDescent="0.2">
      <c r="T46150" s="11"/>
      <c r="U46150" s="11"/>
    </row>
    <row r="46151" spans="20:21" x14ac:dyDescent="0.2">
      <c r="T46151" s="11"/>
      <c r="U46151" s="11"/>
    </row>
    <row r="46152" spans="20:21" x14ac:dyDescent="0.2">
      <c r="T46152" s="11"/>
      <c r="U46152" s="11"/>
    </row>
    <row r="46153" spans="20:21" x14ac:dyDescent="0.2">
      <c r="T46153" s="11"/>
      <c r="U46153" s="11"/>
    </row>
    <row r="46154" spans="20:21" x14ac:dyDescent="0.2">
      <c r="T46154" s="11"/>
      <c r="U46154" s="11"/>
    </row>
    <row r="46155" spans="20:21" x14ac:dyDescent="0.2">
      <c r="T46155" s="11"/>
      <c r="U46155" s="11"/>
    </row>
    <row r="46156" spans="20:21" x14ac:dyDescent="0.2">
      <c r="T46156" s="11"/>
      <c r="U46156" s="11"/>
    </row>
    <row r="46157" spans="20:21" x14ac:dyDescent="0.2">
      <c r="T46157" s="11"/>
      <c r="U46157" s="11"/>
    </row>
    <row r="46158" spans="20:21" x14ac:dyDescent="0.2">
      <c r="T46158" s="11"/>
      <c r="U46158" s="11"/>
    </row>
    <row r="46159" spans="20:21" x14ac:dyDescent="0.2">
      <c r="T46159" s="11"/>
      <c r="U46159" s="11"/>
    </row>
    <row r="46160" spans="20:21" x14ac:dyDescent="0.2">
      <c r="T46160" s="11"/>
      <c r="U46160" s="11"/>
    </row>
    <row r="46161" spans="20:21" x14ac:dyDescent="0.2">
      <c r="T46161" s="11"/>
      <c r="U46161" s="11"/>
    </row>
    <row r="46162" spans="20:21" x14ac:dyDescent="0.2">
      <c r="T46162" s="11"/>
      <c r="U46162" s="11"/>
    </row>
    <row r="46163" spans="20:21" x14ac:dyDescent="0.2">
      <c r="T46163" s="11"/>
      <c r="U46163" s="11"/>
    </row>
    <row r="46164" spans="20:21" x14ac:dyDescent="0.2">
      <c r="T46164" s="11"/>
      <c r="U46164" s="11"/>
    </row>
    <row r="46165" spans="20:21" x14ac:dyDescent="0.2">
      <c r="T46165" s="11"/>
      <c r="U46165" s="11"/>
    </row>
    <row r="46166" spans="20:21" x14ac:dyDescent="0.2">
      <c r="T46166" s="11"/>
      <c r="U46166" s="11"/>
    </row>
    <row r="46167" spans="20:21" x14ac:dyDescent="0.2">
      <c r="T46167" s="11"/>
      <c r="U46167" s="11"/>
    </row>
    <row r="46168" spans="20:21" x14ac:dyDescent="0.2">
      <c r="T46168" s="11"/>
      <c r="U46168" s="11"/>
    </row>
    <row r="46169" spans="20:21" x14ac:dyDescent="0.2">
      <c r="T46169" s="11"/>
      <c r="U46169" s="11"/>
    </row>
    <row r="46170" spans="20:21" x14ac:dyDescent="0.2">
      <c r="T46170" s="11"/>
      <c r="U46170" s="11"/>
    </row>
    <row r="46171" spans="20:21" x14ac:dyDescent="0.2">
      <c r="T46171" s="11"/>
      <c r="U46171" s="11"/>
    </row>
    <row r="46172" spans="20:21" x14ac:dyDescent="0.2">
      <c r="T46172" s="11"/>
      <c r="U46172" s="11"/>
    </row>
    <row r="46173" spans="20:21" x14ac:dyDescent="0.2">
      <c r="T46173" s="11"/>
      <c r="U46173" s="11"/>
    </row>
    <row r="46174" spans="20:21" x14ac:dyDescent="0.2">
      <c r="T46174" s="11"/>
      <c r="U46174" s="11"/>
    </row>
    <row r="46175" spans="20:21" x14ac:dyDescent="0.2">
      <c r="T46175" s="11"/>
      <c r="U46175" s="11"/>
    </row>
    <row r="46176" spans="20:21" x14ac:dyDescent="0.2">
      <c r="T46176" s="11"/>
      <c r="U46176" s="11"/>
    </row>
    <row r="46177" spans="20:21" x14ac:dyDescent="0.2">
      <c r="T46177" s="11"/>
      <c r="U46177" s="11"/>
    </row>
    <row r="46178" spans="20:21" x14ac:dyDescent="0.2">
      <c r="T46178" s="11"/>
      <c r="U46178" s="11"/>
    </row>
    <row r="46179" spans="20:21" x14ac:dyDescent="0.2">
      <c r="T46179" s="11"/>
      <c r="U46179" s="11"/>
    </row>
    <row r="46180" spans="20:21" x14ac:dyDescent="0.2">
      <c r="T46180" s="11"/>
      <c r="U46180" s="11"/>
    </row>
    <row r="46181" spans="20:21" x14ac:dyDescent="0.2">
      <c r="T46181" s="11"/>
      <c r="U46181" s="11"/>
    </row>
    <row r="46182" spans="20:21" x14ac:dyDescent="0.2">
      <c r="T46182" s="11"/>
      <c r="U46182" s="11"/>
    </row>
    <row r="46183" spans="20:21" x14ac:dyDescent="0.2">
      <c r="T46183" s="11"/>
      <c r="U46183" s="11"/>
    </row>
    <row r="46184" spans="20:21" x14ac:dyDescent="0.2">
      <c r="T46184" s="11"/>
      <c r="U46184" s="11"/>
    </row>
    <row r="46185" spans="20:21" x14ac:dyDescent="0.2">
      <c r="T46185" s="11"/>
      <c r="U46185" s="11"/>
    </row>
    <row r="46186" spans="20:21" x14ac:dyDescent="0.2">
      <c r="T46186" s="11"/>
      <c r="U46186" s="11"/>
    </row>
    <row r="46187" spans="20:21" x14ac:dyDescent="0.2">
      <c r="T46187" s="11"/>
      <c r="U46187" s="11"/>
    </row>
    <row r="46188" spans="20:21" x14ac:dyDescent="0.2">
      <c r="T46188" s="11"/>
      <c r="U46188" s="11"/>
    </row>
    <row r="46189" spans="20:21" x14ac:dyDescent="0.2">
      <c r="T46189" s="11"/>
      <c r="U46189" s="11"/>
    </row>
    <row r="46190" spans="20:21" x14ac:dyDescent="0.2">
      <c r="T46190" s="11"/>
      <c r="U46190" s="11"/>
    </row>
    <row r="46191" spans="20:21" x14ac:dyDescent="0.2">
      <c r="T46191" s="11"/>
      <c r="U46191" s="11"/>
    </row>
    <row r="46192" spans="20:21" x14ac:dyDescent="0.2">
      <c r="T46192" s="11"/>
      <c r="U46192" s="11"/>
    </row>
    <row r="46193" spans="20:21" x14ac:dyDescent="0.2">
      <c r="T46193" s="11"/>
      <c r="U46193" s="11"/>
    </row>
    <row r="46194" spans="20:21" x14ac:dyDescent="0.2">
      <c r="T46194" s="11"/>
      <c r="U46194" s="11"/>
    </row>
    <row r="46195" spans="20:21" x14ac:dyDescent="0.2">
      <c r="T46195" s="11"/>
      <c r="U46195" s="11"/>
    </row>
    <row r="46196" spans="20:21" x14ac:dyDescent="0.2">
      <c r="T46196" s="11"/>
      <c r="U46196" s="11"/>
    </row>
    <row r="46197" spans="20:21" x14ac:dyDescent="0.2">
      <c r="T46197" s="11"/>
      <c r="U46197" s="11"/>
    </row>
    <row r="46198" spans="20:21" x14ac:dyDescent="0.2">
      <c r="T46198" s="11"/>
      <c r="U46198" s="11"/>
    </row>
    <row r="46199" spans="20:21" x14ac:dyDescent="0.2">
      <c r="T46199" s="11"/>
      <c r="U46199" s="11"/>
    </row>
    <row r="46200" spans="20:21" x14ac:dyDescent="0.2">
      <c r="T46200" s="11"/>
      <c r="U46200" s="11"/>
    </row>
    <row r="46201" spans="20:21" x14ac:dyDescent="0.2">
      <c r="T46201" s="11"/>
      <c r="U46201" s="11"/>
    </row>
    <row r="46202" spans="20:21" x14ac:dyDescent="0.2">
      <c r="T46202" s="11"/>
      <c r="U46202" s="11"/>
    </row>
    <row r="46203" spans="20:21" x14ac:dyDescent="0.2">
      <c r="T46203" s="11"/>
      <c r="U46203" s="11"/>
    </row>
    <row r="46204" spans="20:21" x14ac:dyDescent="0.2">
      <c r="T46204" s="11"/>
      <c r="U46204" s="11"/>
    </row>
    <row r="46205" spans="20:21" x14ac:dyDescent="0.2">
      <c r="T46205" s="11"/>
      <c r="U46205" s="11"/>
    </row>
    <row r="46206" spans="20:21" x14ac:dyDescent="0.2">
      <c r="T46206" s="11"/>
      <c r="U46206" s="11"/>
    </row>
    <row r="46207" spans="20:21" x14ac:dyDescent="0.2">
      <c r="T46207" s="11"/>
      <c r="U46207" s="11"/>
    </row>
    <row r="46208" spans="20:21" x14ac:dyDescent="0.2">
      <c r="T46208" s="11"/>
      <c r="U46208" s="11"/>
    </row>
    <row r="46209" spans="20:21" x14ac:dyDescent="0.2">
      <c r="T46209" s="11"/>
      <c r="U46209" s="11"/>
    </row>
    <row r="46210" spans="20:21" x14ac:dyDescent="0.2">
      <c r="T46210" s="11"/>
      <c r="U46210" s="11"/>
    </row>
    <row r="46211" spans="20:21" x14ac:dyDescent="0.2">
      <c r="T46211" s="11"/>
      <c r="U46211" s="11"/>
    </row>
    <row r="46212" spans="20:21" x14ac:dyDescent="0.2">
      <c r="T46212" s="11"/>
      <c r="U46212" s="11"/>
    </row>
    <row r="46213" spans="20:21" x14ac:dyDescent="0.2">
      <c r="T46213" s="11"/>
      <c r="U46213" s="11"/>
    </row>
    <row r="46214" spans="20:21" x14ac:dyDescent="0.2">
      <c r="T46214" s="11"/>
      <c r="U46214" s="11"/>
    </row>
    <row r="46215" spans="20:21" x14ac:dyDescent="0.2">
      <c r="T46215" s="11"/>
      <c r="U46215" s="11"/>
    </row>
    <row r="46216" spans="20:21" x14ac:dyDescent="0.2">
      <c r="T46216" s="11"/>
      <c r="U46216" s="11"/>
    </row>
    <row r="46217" spans="20:21" x14ac:dyDescent="0.2">
      <c r="T46217" s="11"/>
      <c r="U46217" s="11"/>
    </row>
    <row r="46218" spans="20:21" x14ac:dyDescent="0.2">
      <c r="T46218" s="11"/>
      <c r="U46218" s="11"/>
    </row>
    <row r="46219" spans="20:21" x14ac:dyDescent="0.2">
      <c r="T46219" s="11"/>
      <c r="U46219" s="11"/>
    </row>
    <row r="46220" spans="20:21" x14ac:dyDescent="0.2">
      <c r="T46220" s="11"/>
      <c r="U46220" s="11"/>
    </row>
    <row r="46221" spans="20:21" x14ac:dyDescent="0.2">
      <c r="T46221" s="11"/>
      <c r="U46221" s="11"/>
    </row>
    <row r="46222" spans="20:21" x14ac:dyDescent="0.2">
      <c r="T46222" s="11"/>
      <c r="U46222" s="11"/>
    </row>
    <row r="46223" spans="20:21" x14ac:dyDescent="0.2">
      <c r="T46223" s="11"/>
      <c r="U46223" s="11"/>
    </row>
    <row r="46224" spans="20:21" x14ac:dyDescent="0.2">
      <c r="T46224" s="11"/>
      <c r="U46224" s="11"/>
    </row>
    <row r="46225" spans="20:21" x14ac:dyDescent="0.2">
      <c r="T46225" s="11"/>
      <c r="U46225" s="11"/>
    </row>
    <row r="46226" spans="20:21" x14ac:dyDescent="0.2">
      <c r="T46226" s="11"/>
      <c r="U46226" s="11"/>
    </row>
    <row r="46227" spans="20:21" x14ac:dyDescent="0.2">
      <c r="T46227" s="11"/>
      <c r="U46227" s="11"/>
    </row>
    <row r="46228" spans="20:21" x14ac:dyDescent="0.2">
      <c r="T46228" s="11"/>
      <c r="U46228" s="11"/>
    </row>
    <row r="46229" spans="20:21" x14ac:dyDescent="0.2">
      <c r="T46229" s="11"/>
      <c r="U46229" s="11"/>
    </row>
    <row r="46230" spans="20:21" x14ac:dyDescent="0.2">
      <c r="T46230" s="11"/>
      <c r="U46230" s="11"/>
    </row>
    <row r="46231" spans="20:21" x14ac:dyDescent="0.2">
      <c r="T46231" s="11"/>
      <c r="U46231" s="11"/>
    </row>
    <row r="46232" spans="20:21" x14ac:dyDescent="0.2">
      <c r="T46232" s="11"/>
      <c r="U46232" s="11"/>
    </row>
    <row r="46233" spans="20:21" x14ac:dyDescent="0.2">
      <c r="T46233" s="11"/>
      <c r="U46233" s="11"/>
    </row>
    <row r="46234" spans="20:21" x14ac:dyDescent="0.2">
      <c r="T46234" s="11"/>
      <c r="U46234" s="11"/>
    </row>
    <row r="46235" spans="20:21" x14ac:dyDescent="0.2">
      <c r="T46235" s="11"/>
      <c r="U46235" s="11"/>
    </row>
    <row r="46236" spans="20:21" x14ac:dyDescent="0.2">
      <c r="T46236" s="11"/>
      <c r="U46236" s="11"/>
    </row>
    <row r="46237" spans="20:21" x14ac:dyDescent="0.2">
      <c r="T46237" s="11"/>
      <c r="U46237" s="11"/>
    </row>
    <row r="46238" spans="20:21" x14ac:dyDescent="0.2">
      <c r="T46238" s="11"/>
      <c r="U46238" s="11"/>
    </row>
    <row r="46239" spans="20:21" x14ac:dyDescent="0.2">
      <c r="T46239" s="11"/>
      <c r="U46239" s="11"/>
    </row>
    <row r="46240" spans="20:21" x14ac:dyDescent="0.2">
      <c r="T46240" s="11"/>
      <c r="U46240" s="11"/>
    </row>
    <row r="46241" spans="20:21" x14ac:dyDescent="0.2">
      <c r="T46241" s="11"/>
      <c r="U46241" s="11"/>
    </row>
    <row r="46242" spans="20:21" x14ac:dyDescent="0.2">
      <c r="T46242" s="11"/>
      <c r="U46242" s="11"/>
    </row>
    <row r="46243" spans="20:21" x14ac:dyDescent="0.2">
      <c r="T46243" s="11"/>
      <c r="U46243" s="11"/>
    </row>
    <row r="46244" spans="20:21" x14ac:dyDescent="0.2">
      <c r="T46244" s="11"/>
      <c r="U46244" s="11"/>
    </row>
    <row r="46245" spans="20:21" x14ac:dyDescent="0.2">
      <c r="T46245" s="11"/>
      <c r="U46245" s="11"/>
    </row>
    <row r="46246" spans="20:21" x14ac:dyDescent="0.2">
      <c r="T46246" s="11"/>
      <c r="U46246" s="11"/>
    </row>
    <row r="46247" spans="20:21" x14ac:dyDescent="0.2">
      <c r="T46247" s="11"/>
      <c r="U46247" s="11"/>
    </row>
    <row r="46248" spans="20:21" x14ac:dyDescent="0.2">
      <c r="T46248" s="11"/>
      <c r="U46248" s="11"/>
    </row>
    <row r="46249" spans="20:21" x14ac:dyDescent="0.2">
      <c r="T46249" s="11"/>
      <c r="U46249" s="11"/>
    </row>
    <row r="46250" spans="20:21" x14ac:dyDescent="0.2">
      <c r="T46250" s="11"/>
      <c r="U46250" s="11"/>
    </row>
    <row r="46251" spans="20:21" x14ac:dyDescent="0.2">
      <c r="T46251" s="11"/>
      <c r="U46251" s="11"/>
    </row>
    <row r="46252" spans="20:21" x14ac:dyDescent="0.2">
      <c r="T46252" s="11"/>
      <c r="U46252" s="11"/>
    </row>
    <row r="46253" spans="20:21" x14ac:dyDescent="0.2">
      <c r="T46253" s="11"/>
      <c r="U46253" s="11"/>
    </row>
    <row r="46254" spans="20:21" x14ac:dyDescent="0.2">
      <c r="T46254" s="11"/>
      <c r="U46254" s="11"/>
    </row>
    <row r="46255" spans="20:21" x14ac:dyDescent="0.2">
      <c r="T46255" s="11"/>
      <c r="U46255" s="11"/>
    </row>
    <row r="46256" spans="20:21" x14ac:dyDescent="0.2">
      <c r="T46256" s="11"/>
      <c r="U46256" s="11"/>
    </row>
    <row r="46257" spans="20:21" x14ac:dyDescent="0.2">
      <c r="T46257" s="11"/>
      <c r="U46257" s="11"/>
    </row>
    <row r="46258" spans="20:21" x14ac:dyDescent="0.2">
      <c r="T46258" s="11"/>
      <c r="U46258" s="11"/>
    </row>
    <row r="46259" spans="20:21" x14ac:dyDescent="0.2">
      <c r="T46259" s="11"/>
      <c r="U46259" s="11"/>
    </row>
    <row r="46260" spans="20:21" x14ac:dyDescent="0.2">
      <c r="T46260" s="11"/>
      <c r="U46260" s="11"/>
    </row>
    <row r="46261" spans="20:21" x14ac:dyDescent="0.2">
      <c r="T46261" s="11"/>
      <c r="U46261" s="11"/>
    </row>
    <row r="46262" spans="20:21" x14ac:dyDescent="0.2">
      <c r="T46262" s="11"/>
      <c r="U46262" s="11"/>
    </row>
    <row r="46263" spans="20:21" x14ac:dyDescent="0.2">
      <c r="T46263" s="11"/>
      <c r="U46263" s="11"/>
    </row>
    <row r="46264" spans="20:21" x14ac:dyDescent="0.2">
      <c r="T46264" s="11"/>
      <c r="U46264" s="11"/>
    </row>
    <row r="46265" spans="20:21" x14ac:dyDescent="0.2">
      <c r="T46265" s="11"/>
      <c r="U46265" s="11"/>
    </row>
    <row r="46266" spans="20:21" x14ac:dyDescent="0.2">
      <c r="T46266" s="11"/>
      <c r="U46266" s="11"/>
    </row>
    <row r="46267" spans="20:21" x14ac:dyDescent="0.2">
      <c r="T46267" s="11"/>
      <c r="U46267" s="11"/>
    </row>
    <row r="46268" spans="20:21" x14ac:dyDescent="0.2">
      <c r="T46268" s="11"/>
      <c r="U46268" s="11"/>
    </row>
    <row r="46269" spans="20:21" x14ac:dyDescent="0.2">
      <c r="T46269" s="11"/>
      <c r="U46269" s="11"/>
    </row>
    <row r="46270" spans="20:21" x14ac:dyDescent="0.2">
      <c r="T46270" s="11"/>
      <c r="U46270" s="11"/>
    </row>
    <row r="46271" spans="20:21" x14ac:dyDescent="0.2">
      <c r="T46271" s="11"/>
      <c r="U46271" s="11"/>
    </row>
    <row r="46272" spans="20:21" x14ac:dyDescent="0.2">
      <c r="T46272" s="11"/>
      <c r="U46272" s="11"/>
    </row>
    <row r="46273" spans="20:21" x14ac:dyDescent="0.2">
      <c r="T46273" s="11"/>
      <c r="U46273" s="11"/>
    </row>
    <row r="46274" spans="20:21" x14ac:dyDescent="0.2">
      <c r="T46274" s="11"/>
      <c r="U46274" s="11"/>
    </row>
    <row r="46275" spans="20:21" x14ac:dyDescent="0.2">
      <c r="T46275" s="11"/>
      <c r="U46275" s="11"/>
    </row>
    <row r="46276" spans="20:21" x14ac:dyDescent="0.2">
      <c r="T46276" s="11"/>
      <c r="U46276" s="11"/>
    </row>
    <row r="46277" spans="20:21" x14ac:dyDescent="0.2">
      <c r="T46277" s="11"/>
      <c r="U46277" s="11"/>
    </row>
    <row r="46278" spans="20:21" x14ac:dyDescent="0.2">
      <c r="T46278" s="11"/>
      <c r="U46278" s="11"/>
    </row>
    <row r="46279" spans="20:21" x14ac:dyDescent="0.2">
      <c r="T46279" s="11"/>
      <c r="U46279" s="11"/>
    </row>
    <row r="46280" spans="20:21" x14ac:dyDescent="0.2">
      <c r="T46280" s="11"/>
      <c r="U46280" s="11"/>
    </row>
    <row r="46281" spans="20:21" x14ac:dyDescent="0.2">
      <c r="T46281" s="11"/>
      <c r="U46281" s="11"/>
    </row>
    <row r="46282" spans="20:21" x14ac:dyDescent="0.2">
      <c r="T46282" s="11"/>
      <c r="U46282" s="11"/>
    </row>
    <row r="46283" spans="20:21" x14ac:dyDescent="0.2">
      <c r="T46283" s="11"/>
      <c r="U46283" s="11"/>
    </row>
    <row r="46284" spans="20:21" x14ac:dyDescent="0.2">
      <c r="T46284" s="11"/>
      <c r="U46284" s="11"/>
    </row>
    <row r="46285" spans="20:21" x14ac:dyDescent="0.2">
      <c r="T46285" s="11"/>
      <c r="U46285" s="11"/>
    </row>
    <row r="46286" spans="20:21" x14ac:dyDescent="0.2">
      <c r="T46286" s="11"/>
      <c r="U46286" s="11"/>
    </row>
    <row r="46287" spans="20:21" x14ac:dyDescent="0.2">
      <c r="T46287" s="11"/>
      <c r="U46287" s="11"/>
    </row>
    <row r="46288" spans="20:21" x14ac:dyDescent="0.2">
      <c r="T46288" s="11"/>
      <c r="U46288" s="11"/>
    </row>
    <row r="46289" spans="20:21" x14ac:dyDescent="0.2">
      <c r="T46289" s="11"/>
      <c r="U46289" s="11"/>
    </row>
    <row r="46290" spans="20:21" x14ac:dyDescent="0.2">
      <c r="T46290" s="11"/>
      <c r="U46290" s="11"/>
    </row>
    <row r="46291" spans="20:21" x14ac:dyDescent="0.2">
      <c r="T46291" s="11"/>
      <c r="U46291" s="11"/>
    </row>
    <row r="46292" spans="20:21" x14ac:dyDescent="0.2">
      <c r="T46292" s="11"/>
      <c r="U46292" s="11"/>
    </row>
    <row r="46293" spans="20:21" x14ac:dyDescent="0.2">
      <c r="T46293" s="11"/>
      <c r="U46293" s="11"/>
    </row>
    <row r="46294" spans="20:21" x14ac:dyDescent="0.2">
      <c r="T46294" s="11"/>
      <c r="U46294" s="11"/>
    </row>
    <row r="46295" spans="20:21" x14ac:dyDescent="0.2">
      <c r="T46295" s="11"/>
      <c r="U46295" s="11"/>
    </row>
    <row r="46296" spans="20:21" x14ac:dyDescent="0.2">
      <c r="T46296" s="11"/>
      <c r="U46296" s="11"/>
    </row>
    <row r="46297" spans="20:21" x14ac:dyDescent="0.2">
      <c r="T46297" s="11"/>
      <c r="U46297" s="11"/>
    </row>
    <row r="46298" spans="20:21" x14ac:dyDescent="0.2">
      <c r="T46298" s="11"/>
      <c r="U46298" s="11"/>
    </row>
    <row r="46299" spans="20:21" x14ac:dyDescent="0.2">
      <c r="T46299" s="11"/>
      <c r="U46299" s="11"/>
    </row>
    <row r="46300" spans="20:21" x14ac:dyDescent="0.2">
      <c r="T46300" s="11"/>
      <c r="U46300" s="11"/>
    </row>
    <row r="46301" spans="20:21" x14ac:dyDescent="0.2">
      <c r="T46301" s="11"/>
      <c r="U46301" s="11"/>
    </row>
    <row r="46302" spans="20:21" x14ac:dyDescent="0.2">
      <c r="T46302" s="11"/>
      <c r="U46302" s="11"/>
    </row>
    <row r="46303" spans="20:21" x14ac:dyDescent="0.2">
      <c r="T46303" s="11"/>
      <c r="U46303" s="11"/>
    </row>
    <row r="46304" spans="20:21" x14ac:dyDescent="0.2">
      <c r="T46304" s="11"/>
      <c r="U46304" s="11"/>
    </row>
    <row r="46305" spans="20:21" x14ac:dyDescent="0.2">
      <c r="T46305" s="11"/>
      <c r="U46305" s="11"/>
    </row>
    <row r="46306" spans="20:21" x14ac:dyDescent="0.2">
      <c r="T46306" s="11"/>
      <c r="U46306" s="11"/>
    </row>
    <row r="46307" spans="20:21" x14ac:dyDescent="0.2">
      <c r="T46307" s="11"/>
      <c r="U46307" s="11"/>
    </row>
    <row r="46308" spans="20:21" x14ac:dyDescent="0.2">
      <c r="T46308" s="11"/>
      <c r="U46308" s="11"/>
    </row>
    <row r="46309" spans="20:21" x14ac:dyDescent="0.2">
      <c r="T46309" s="11"/>
      <c r="U46309" s="11"/>
    </row>
    <row r="46310" spans="20:21" x14ac:dyDescent="0.2">
      <c r="T46310" s="11"/>
      <c r="U46310" s="11"/>
    </row>
    <row r="46311" spans="20:21" x14ac:dyDescent="0.2">
      <c r="T46311" s="11"/>
      <c r="U46311" s="11"/>
    </row>
    <row r="46312" spans="20:21" x14ac:dyDescent="0.2">
      <c r="T46312" s="11"/>
      <c r="U46312" s="11"/>
    </row>
    <row r="46313" spans="20:21" x14ac:dyDescent="0.2">
      <c r="T46313" s="11"/>
      <c r="U46313" s="11"/>
    </row>
    <row r="46314" spans="20:21" x14ac:dyDescent="0.2">
      <c r="T46314" s="11"/>
      <c r="U46314" s="11"/>
    </row>
    <row r="46315" spans="20:21" x14ac:dyDescent="0.2">
      <c r="T46315" s="11"/>
      <c r="U46315" s="11"/>
    </row>
    <row r="46316" spans="20:21" x14ac:dyDescent="0.2">
      <c r="T46316" s="11"/>
      <c r="U46316" s="11"/>
    </row>
    <row r="46317" spans="20:21" x14ac:dyDescent="0.2">
      <c r="T46317" s="11"/>
      <c r="U46317" s="11"/>
    </row>
    <row r="46318" spans="20:21" x14ac:dyDescent="0.2">
      <c r="T46318" s="11"/>
      <c r="U46318" s="11"/>
    </row>
    <row r="46319" spans="20:21" x14ac:dyDescent="0.2">
      <c r="T46319" s="11"/>
      <c r="U46319" s="11"/>
    </row>
    <row r="46320" spans="20:21" x14ac:dyDescent="0.2">
      <c r="T46320" s="11"/>
      <c r="U46320" s="11"/>
    </row>
    <row r="46321" spans="20:21" x14ac:dyDescent="0.2">
      <c r="T46321" s="11"/>
      <c r="U46321" s="11"/>
    </row>
    <row r="46322" spans="20:21" x14ac:dyDescent="0.2">
      <c r="T46322" s="11"/>
      <c r="U46322" s="11"/>
    </row>
    <row r="46323" spans="20:21" x14ac:dyDescent="0.2">
      <c r="T46323" s="11"/>
      <c r="U46323" s="11"/>
    </row>
    <row r="46324" spans="20:21" x14ac:dyDescent="0.2">
      <c r="T46324" s="11"/>
      <c r="U46324" s="11"/>
    </row>
    <row r="46325" spans="20:21" x14ac:dyDescent="0.2">
      <c r="T46325" s="11"/>
      <c r="U46325" s="11"/>
    </row>
    <row r="46326" spans="20:21" x14ac:dyDescent="0.2">
      <c r="T46326" s="11"/>
      <c r="U46326" s="11"/>
    </row>
    <row r="46327" spans="20:21" x14ac:dyDescent="0.2">
      <c r="T46327" s="11"/>
      <c r="U46327" s="11"/>
    </row>
    <row r="46328" spans="20:21" x14ac:dyDescent="0.2">
      <c r="T46328" s="11"/>
      <c r="U46328" s="11"/>
    </row>
    <row r="46329" spans="20:21" x14ac:dyDescent="0.2">
      <c r="T46329" s="11"/>
      <c r="U46329" s="11"/>
    </row>
    <row r="46330" spans="20:21" x14ac:dyDescent="0.2">
      <c r="T46330" s="11"/>
      <c r="U46330" s="11"/>
    </row>
    <row r="46331" spans="20:21" x14ac:dyDescent="0.2">
      <c r="T46331" s="11"/>
      <c r="U46331" s="11"/>
    </row>
    <row r="46332" spans="20:21" x14ac:dyDescent="0.2">
      <c r="T46332" s="11"/>
      <c r="U46332" s="11"/>
    </row>
    <row r="46333" spans="20:21" x14ac:dyDescent="0.2">
      <c r="T46333" s="11"/>
      <c r="U46333" s="11"/>
    </row>
    <row r="46334" spans="20:21" x14ac:dyDescent="0.2">
      <c r="T46334" s="11"/>
      <c r="U46334" s="11"/>
    </row>
    <row r="46335" spans="20:21" x14ac:dyDescent="0.2">
      <c r="T46335" s="11"/>
      <c r="U46335" s="11"/>
    </row>
    <row r="46336" spans="20:21" x14ac:dyDescent="0.2">
      <c r="T46336" s="11"/>
      <c r="U46336" s="11"/>
    </row>
    <row r="46337" spans="20:21" x14ac:dyDescent="0.2">
      <c r="T46337" s="11"/>
      <c r="U46337" s="11"/>
    </row>
    <row r="46338" spans="20:21" x14ac:dyDescent="0.2">
      <c r="T46338" s="11"/>
      <c r="U46338" s="11"/>
    </row>
    <row r="46339" spans="20:21" x14ac:dyDescent="0.2">
      <c r="T46339" s="11"/>
      <c r="U46339" s="11"/>
    </row>
    <row r="46340" spans="20:21" x14ac:dyDescent="0.2">
      <c r="T46340" s="11"/>
      <c r="U46340" s="11"/>
    </row>
    <row r="46341" spans="20:21" x14ac:dyDescent="0.2">
      <c r="T46341" s="11"/>
      <c r="U46341" s="11"/>
    </row>
    <row r="46342" spans="20:21" x14ac:dyDescent="0.2">
      <c r="T46342" s="11"/>
      <c r="U46342" s="11"/>
    </row>
    <row r="46343" spans="20:21" x14ac:dyDescent="0.2">
      <c r="T46343" s="11"/>
      <c r="U46343" s="11"/>
    </row>
    <row r="46344" spans="20:21" x14ac:dyDescent="0.2">
      <c r="T46344" s="11"/>
      <c r="U46344" s="11"/>
    </row>
    <row r="46345" spans="20:21" x14ac:dyDescent="0.2">
      <c r="T46345" s="11"/>
      <c r="U46345" s="11"/>
    </row>
    <row r="46346" spans="20:21" x14ac:dyDescent="0.2">
      <c r="T46346" s="11"/>
      <c r="U46346" s="11"/>
    </row>
    <row r="46347" spans="20:21" x14ac:dyDescent="0.2">
      <c r="T46347" s="11"/>
      <c r="U46347" s="11"/>
    </row>
    <row r="46348" spans="20:21" x14ac:dyDescent="0.2">
      <c r="T46348" s="11"/>
      <c r="U46348" s="11"/>
    </row>
    <row r="46349" spans="20:21" x14ac:dyDescent="0.2">
      <c r="T46349" s="11"/>
      <c r="U46349" s="11"/>
    </row>
    <row r="46350" spans="20:21" x14ac:dyDescent="0.2">
      <c r="T46350" s="11"/>
      <c r="U46350" s="11"/>
    </row>
    <row r="46351" spans="20:21" x14ac:dyDescent="0.2">
      <c r="T46351" s="11"/>
      <c r="U46351" s="11"/>
    </row>
    <row r="46352" spans="20:21" x14ac:dyDescent="0.2">
      <c r="T46352" s="11"/>
      <c r="U46352" s="11"/>
    </row>
    <row r="46353" spans="20:21" x14ac:dyDescent="0.2">
      <c r="T46353" s="11"/>
      <c r="U46353" s="11"/>
    </row>
    <row r="46354" spans="20:21" x14ac:dyDescent="0.2">
      <c r="T46354" s="11"/>
      <c r="U46354" s="11"/>
    </row>
    <row r="46355" spans="20:21" x14ac:dyDescent="0.2">
      <c r="T46355" s="11"/>
      <c r="U46355" s="11"/>
    </row>
    <row r="46356" spans="20:21" x14ac:dyDescent="0.2">
      <c r="T46356" s="11"/>
      <c r="U46356" s="11"/>
    </row>
    <row r="46357" spans="20:21" x14ac:dyDescent="0.2">
      <c r="T46357" s="11"/>
      <c r="U46357" s="11"/>
    </row>
    <row r="46358" spans="20:21" x14ac:dyDescent="0.2">
      <c r="T46358" s="11"/>
      <c r="U46358" s="11"/>
    </row>
    <row r="46359" spans="20:21" x14ac:dyDescent="0.2">
      <c r="T46359" s="11"/>
      <c r="U46359" s="11"/>
    </row>
    <row r="46360" spans="20:21" x14ac:dyDescent="0.2">
      <c r="T46360" s="11"/>
      <c r="U46360" s="11"/>
    </row>
    <row r="46361" spans="20:21" x14ac:dyDescent="0.2">
      <c r="T46361" s="11"/>
      <c r="U46361" s="11"/>
    </row>
    <row r="46362" spans="20:21" x14ac:dyDescent="0.2">
      <c r="T46362" s="11"/>
      <c r="U46362" s="11"/>
    </row>
    <row r="46363" spans="20:21" x14ac:dyDescent="0.2">
      <c r="T46363" s="11"/>
      <c r="U46363" s="11"/>
    </row>
    <row r="46364" spans="20:21" x14ac:dyDescent="0.2">
      <c r="T46364" s="11"/>
      <c r="U46364" s="11"/>
    </row>
    <row r="46365" spans="20:21" x14ac:dyDescent="0.2">
      <c r="T46365" s="11"/>
      <c r="U46365" s="11"/>
    </row>
    <row r="46366" spans="20:21" x14ac:dyDescent="0.2">
      <c r="T46366" s="11"/>
      <c r="U46366" s="11"/>
    </row>
    <row r="46367" spans="20:21" x14ac:dyDescent="0.2">
      <c r="T46367" s="11"/>
      <c r="U46367" s="11"/>
    </row>
    <row r="46368" spans="20:21" x14ac:dyDescent="0.2">
      <c r="T46368" s="11"/>
      <c r="U46368" s="11"/>
    </row>
    <row r="46369" spans="20:21" x14ac:dyDescent="0.2">
      <c r="T46369" s="11"/>
      <c r="U46369" s="11"/>
    </row>
    <row r="46370" spans="20:21" x14ac:dyDescent="0.2">
      <c r="T46370" s="11"/>
      <c r="U46370" s="11"/>
    </row>
    <row r="46371" spans="20:21" x14ac:dyDescent="0.2">
      <c r="T46371" s="11"/>
      <c r="U46371" s="11"/>
    </row>
    <row r="46372" spans="20:21" x14ac:dyDescent="0.2">
      <c r="T46372" s="11"/>
      <c r="U46372" s="11"/>
    </row>
    <row r="46373" spans="20:21" x14ac:dyDescent="0.2">
      <c r="T46373" s="11"/>
      <c r="U46373" s="11"/>
    </row>
    <row r="46374" spans="20:21" x14ac:dyDescent="0.2">
      <c r="T46374" s="11"/>
      <c r="U46374" s="11"/>
    </row>
    <row r="46375" spans="20:21" x14ac:dyDescent="0.2">
      <c r="T46375" s="11"/>
      <c r="U46375" s="11"/>
    </row>
    <row r="46376" spans="20:21" x14ac:dyDescent="0.2">
      <c r="T46376" s="11"/>
      <c r="U46376" s="11"/>
    </row>
    <row r="46377" spans="20:21" x14ac:dyDescent="0.2">
      <c r="T46377" s="11"/>
      <c r="U46377" s="11"/>
    </row>
    <row r="46378" spans="20:21" x14ac:dyDescent="0.2">
      <c r="T46378" s="11"/>
      <c r="U46378" s="11"/>
    </row>
    <row r="46379" spans="20:21" x14ac:dyDescent="0.2">
      <c r="T46379" s="11"/>
      <c r="U46379" s="11"/>
    </row>
    <row r="46380" spans="20:21" x14ac:dyDescent="0.2">
      <c r="T46380" s="11"/>
      <c r="U46380" s="11"/>
    </row>
    <row r="46381" spans="20:21" x14ac:dyDescent="0.2">
      <c r="T46381" s="11"/>
      <c r="U46381" s="11"/>
    </row>
    <row r="46382" spans="20:21" x14ac:dyDescent="0.2">
      <c r="T46382" s="11"/>
      <c r="U46382" s="11"/>
    </row>
    <row r="46383" spans="20:21" x14ac:dyDescent="0.2">
      <c r="T46383" s="11"/>
      <c r="U46383" s="11"/>
    </row>
    <row r="46384" spans="20:21" x14ac:dyDescent="0.2">
      <c r="T46384" s="11"/>
      <c r="U46384" s="11"/>
    </row>
    <row r="46385" spans="20:21" x14ac:dyDescent="0.2">
      <c r="T46385" s="11"/>
      <c r="U46385" s="11"/>
    </row>
    <row r="46386" spans="20:21" x14ac:dyDescent="0.2">
      <c r="T46386" s="11"/>
      <c r="U46386" s="11"/>
    </row>
    <row r="46387" spans="20:21" x14ac:dyDescent="0.2">
      <c r="T46387" s="11"/>
      <c r="U46387" s="11"/>
    </row>
    <row r="46388" spans="20:21" x14ac:dyDescent="0.2">
      <c r="T46388" s="11"/>
      <c r="U46388" s="11"/>
    </row>
    <row r="46389" spans="20:21" x14ac:dyDescent="0.2">
      <c r="T46389" s="11"/>
      <c r="U46389" s="11"/>
    </row>
    <row r="46390" spans="20:21" x14ac:dyDescent="0.2">
      <c r="T46390" s="11"/>
      <c r="U46390" s="11"/>
    </row>
    <row r="46391" spans="20:21" x14ac:dyDescent="0.2">
      <c r="T46391" s="11"/>
      <c r="U46391" s="11"/>
    </row>
    <row r="46392" spans="20:21" x14ac:dyDescent="0.2">
      <c r="T46392" s="11"/>
      <c r="U46392" s="11"/>
    </row>
    <row r="46393" spans="20:21" x14ac:dyDescent="0.2">
      <c r="T46393" s="11"/>
      <c r="U46393" s="11"/>
    </row>
    <row r="46394" spans="20:21" x14ac:dyDescent="0.2">
      <c r="T46394" s="11"/>
      <c r="U46394" s="11"/>
    </row>
    <row r="46395" spans="20:21" x14ac:dyDescent="0.2">
      <c r="T46395" s="11"/>
      <c r="U46395" s="11"/>
    </row>
    <row r="46396" spans="20:21" x14ac:dyDescent="0.2">
      <c r="T46396" s="11"/>
      <c r="U46396" s="11"/>
    </row>
    <row r="46397" spans="20:21" x14ac:dyDescent="0.2">
      <c r="T46397" s="11"/>
      <c r="U46397" s="11"/>
    </row>
    <row r="46398" spans="20:21" x14ac:dyDescent="0.2">
      <c r="T46398" s="11"/>
      <c r="U46398" s="11"/>
    </row>
    <row r="46399" spans="20:21" x14ac:dyDescent="0.2">
      <c r="T46399" s="11"/>
      <c r="U46399" s="11"/>
    </row>
    <row r="46400" spans="20:21" x14ac:dyDescent="0.2">
      <c r="T46400" s="11"/>
      <c r="U46400" s="11"/>
    </row>
    <row r="46401" spans="20:21" x14ac:dyDescent="0.2">
      <c r="T46401" s="11"/>
      <c r="U46401" s="11"/>
    </row>
    <row r="46402" spans="20:21" x14ac:dyDescent="0.2">
      <c r="T46402" s="11"/>
      <c r="U46402" s="11"/>
    </row>
    <row r="46403" spans="20:21" x14ac:dyDescent="0.2">
      <c r="T46403" s="11"/>
      <c r="U46403" s="11"/>
    </row>
    <row r="46404" spans="20:21" x14ac:dyDescent="0.2">
      <c r="T46404" s="11"/>
      <c r="U46404" s="11"/>
    </row>
    <row r="46405" spans="20:21" x14ac:dyDescent="0.2">
      <c r="T46405" s="11"/>
      <c r="U46405" s="11"/>
    </row>
    <row r="46406" spans="20:21" x14ac:dyDescent="0.2">
      <c r="T46406" s="11"/>
      <c r="U46406" s="11"/>
    </row>
    <row r="46407" spans="20:21" x14ac:dyDescent="0.2">
      <c r="T46407" s="11"/>
      <c r="U46407" s="11"/>
    </row>
    <row r="46408" spans="20:21" x14ac:dyDescent="0.2">
      <c r="T46408" s="11"/>
      <c r="U46408" s="11"/>
    </row>
    <row r="46409" spans="20:21" x14ac:dyDescent="0.2">
      <c r="T46409" s="11"/>
      <c r="U46409" s="11"/>
    </row>
    <row r="46410" spans="20:21" x14ac:dyDescent="0.2">
      <c r="T46410" s="11"/>
      <c r="U46410" s="11"/>
    </row>
    <row r="46411" spans="20:21" x14ac:dyDescent="0.2">
      <c r="T46411" s="11"/>
      <c r="U46411" s="11"/>
    </row>
    <row r="46412" spans="20:21" x14ac:dyDescent="0.2">
      <c r="T46412" s="11"/>
      <c r="U46412" s="11"/>
    </row>
    <row r="46413" spans="20:21" x14ac:dyDescent="0.2">
      <c r="T46413" s="11"/>
      <c r="U46413" s="11"/>
    </row>
    <row r="46414" spans="20:21" x14ac:dyDescent="0.2">
      <c r="T46414" s="11"/>
      <c r="U46414" s="11"/>
    </row>
    <row r="46415" spans="20:21" x14ac:dyDescent="0.2">
      <c r="T46415" s="11"/>
      <c r="U46415" s="11"/>
    </row>
    <row r="46416" spans="20:21" x14ac:dyDescent="0.2">
      <c r="T46416" s="11"/>
      <c r="U46416" s="11"/>
    </row>
    <row r="46417" spans="20:21" x14ac:dyDescent="0.2">
      <c r="T46417" s="11"/>
      <c r="U46417" s="11"/>
    </row>
    <row r="46418" spans="20:21" x14ac:dyDescent="0.2">
      <c r="T46418" s="11"/>
      <c r="U46418" s="11"/>
    </row>
    <row r="46419" spans="20:21" x14ac:dyDescent="0.2">
      <c r="T46419" s="11"/>
      <c r="U46419" s="11"/>
    </row>
    <row r="46420" spans="20:21" x14ac:dyDescent="0.2">
      <c r="T46420" s="11"/>
      <c r="U46420" s="11"/>
    </row>
    <row r="46421" spans="20:21" x14ac:dyDescent="0.2">
      <c r="T46421" s="11"/>
      <c r="U46421" s="11"/>
    </row>
    <row r="46422" spans="20:21" x14ac:dyDescent="0.2">
      <c r="T46422" s="11"/>
      <c r="U46422" s="11"/>
    </row>
    <row r="46423" spans="20:21" x14ac:dyDescent="0.2">
      <c r="T46423" s="11"/>
      <c r="U46423" s="11"/>
    </row>
    <row r="46424" spans="20:21" x14ac:dyDescent="0.2">
      <c r="T46424" s="11"/>
      <c r="U46424" s="11"/>
    </row>
    <row r="46425" spans="20:21" x14ac:dyDescent="0.2">
      <c r="T46425" s="11"/>
      <c r="U46425" s="11"/>
    </row>
    <row r="46426" spans="20:21" x14ac:dyDescent="0.2">
      <c r="T46426" s="11"/>
      <c r="U46426" s="11"/>
    </row>
    <row r="46427" spans="20:21" x14ac:dyDescent="0.2">
      <c r="T46427" s="11"/>
      <c r="U46427" s="11"/>
    </row>
    <row r="46428" spans="20:21" x14ac:dyDescent="0.2">
      <c r="T46428" s="11"/>
      <c r="U46428" s="11"/>
    </row>
    <row r="46429" spans="20:21" x14ac:dyDescent="0.2">
      <c r="T46429" s="11"/>
      <c r="U46429" s="11"/>
    </row>
    <row r="46430" spans="20:21" x14ac:dyDescent="0.2">
      <c r="T46430" s="11"/>
      <c r="U46430" s="11"/>
    </row>
    <row r="46431" spans="20:21" x14ac:dyDescent="0.2">
      <c r="T46431" s="11"/>
      <c r="U46431" s="11"/>
    </row>
    <row r="46432" spans="20:21" x14ac:dyDescent="0.2">
      <c r="T46432" s="11"/>
      <c r="U46432" s="11"/>
    </row>
    <row r="46433" spans="20:21" x14ac:dyDescent="0.2">
      <c r="T46433" s="11"/>
      <c r="U46433" s="11"/>
    </row>
    <row r="46434" spans="20:21" x14ac:dyDescent="0.2">
      <c r="T46434" s="11"/>
      <c r="U46434" s="11"/>
    </row>
    <row r="46435" spans="20:21" x14ac:dyDescent="0.2">
      <c r="T46435" s="11"/>
      <c r="U46435" s="11"/>
    </row>
    <row r="46436" spans="20:21" x14ac:dyDescent="0.2">
      <c r="T46436" s="11"/>
      <c r="U46436" s="11"/>
    </row>
    <row r="46437" spans="20:21" x14ac:dyDescent="0.2">
      <c r="T46437" s="11"/>
      <c r="U46437" s="11"/>
    </row>
    <row r="46438" spans="20:21" x14ac:dyDescent="0.2">
      <c r="T46438" s="11"/>
      <c r="U46438" s="11"/>
    </row>
    <row r="46439" spans="20:21" x14ac:dyDescent="0.2">
      <c r="T46439" s="11"/>
      <c r="U46439" s="11"/>
    </row>
    <row r="46440" spans="20:21" x14ac:dyDescent="0.2">
      <c r="T46440" s="11"/>
      <c r="U46440" s="11"/>
    </row>
    <row r="46441" spans="20:21" x14ac:dyDescent="0.2">
      <c r="T46441" s="11"/>
      <c r="U46441" s="11"/>
    </row>
    <row r="46442" spans="20:21" x14ac:dyDescent="0.2">
      <c r="T46442" s="11"/>
      <c r="U46442" s="11"/>
    </row>
    <row r="46443" spans="20:21" x14ac:dyDescent="0.2">
      <c r="T46443" s="11"/>
      <c r="U46443" s="11"/>
    </row>
    <row r="46444" spans="20:21" x14ac:dyDescent="0.2">
      <c r="T46444" s="11"/>
      <c r="U46444" s="11"/>
    </row>
    <row r="46445" spans="20:21" x14ac:dyDescent="0.2">
      <c r="T46445" s="11"/>
      <c r="U46445" s="11"/>
    </row>
    <row r="46446" spans="20:21" x14ac:dyDescent="0.2">
      <c r="T46446" s="11"/>
      <c r="U46446" s="11"/>
    </row>
    <row r="46447" spans="20:21" x14ac:dyDescent="0.2">
      <c r="T46447" s="11"/>
      <c r="U46447" s="11"/>
    </row>
    <row r="46448" spans="20:21" x14ac:dyDescent="0.2">
      <c r="T46448" s="11"/>
      <c r="U46448" s="11"/>
    </row>
    <row r="46449" spans="20:21" x14ac:dyDescent="0.2">
      <c r="T46449" s="11"/>
      <c r="U46449" s="11"/>
    </row>
    <row r="46450" spans="20:21" x14ac:dyDescent="0.2">
      <c r="T46450" s="11"/>
      <c r="U46450" s="11"/>
    </row>
    <row r="46451" spans="20:21" x14ac:dyDescent="0.2">
      <c r="T46451" s="11"/>
      <c r="U46451" s="11"/>
    </row>
    <row r="46452" spans="20:21" x14ac:dyDescent="0.2">
      <c r="T46452" s="11"/>
      <c r="U46452" s="11"/>
    </row>
    <row r="46453" spans="20:21" x14ac:dyDescent="0.2">
      <c r="T46453" s="11"/>
      <c r="U46453" s="11"/>
    </row>
    <row r="46454" spans="20:21" x14ac:dyDescent="0.2">
      <c r="T46454" s="11"/>
      <c r="U46454" s="11"/>
    </row>
    <row r="46455" spans="20:21" x14ac:dyDescent="0.2">
      <c r="T46455" s="11"/>
      <c r="U46455" s="11"/>
    </row>
    <row r="46456" spans="20:21" x14ac:dyDescent="0.2">
      <c r="T46456" s="11"/>
      <c r="U46456" s="11"/>
    </row>
    <row r="46457" spans="20:21" x14ac:dyDescent="0.2">
      <c r="T46457" s="11"/>
      <c r="U46457" s="11"/>
    </row>
    <row r="46458" spans="20:21" x14ac:dyDescent="0.2">
      <c r="T46458" s="11"/>
      <c r="U46458" s="11"/>
    </row>
    <row r="46459" spans="20:21" x14ac:dyDescent="0.2">
      <c r="T46459" s="11"/>
      <c r="U46459" s="11"/>
    </row>
    <row r="46460" spans="20:21" x14ac:dyDescent="0.2">
      <c r="T46460" s="11"/>
      <c r="U46460" s="11"/>
    </row>
    <row r="46461" spans="20:21" x14ac:dyDescent="0.2">
      <c r="T46461" s="11"/>
      <c r="U46461" s="11"/>
    </row>
    <row r="46462" spans="20:21" x14ac:dyDescent="0.2">
      <c r="T46462" s="11"/>
      <c r="U46462" s="11"/>
    </row>
    <row r="46463" spans="20:21" x14ac:dyDescent="0.2">
      <c r="T46463" s="11"/>
      <c r="U46463" s="11"/>
    </row>
    <row r="46464" spans="20:21" x14ac:dyDescent="0.2">
      <c r="T46464" s="11"/>
      <c r="U46464" s="11"/>
    </row>
    <row r="46465" spans="20:21" x14ac:dyDescent="0.2">
      <c r="T46465" s="11"/>
      <c r="U46465" s="11"/>
    </row>
    <row r="46466" spans="20:21" x14ac:dyDescent="0.2">
      <c r="T46466" s="11"/>
      <c r="U46466" s="11"/>
    </row>
    <row r="46467" spans="20:21" x14ac:dyDescent="0.2">
      <c r="T46467" s="11"/>
      <c r="U46467" s="11"/>
    </row>
    <row r="46468" spans="20:21" x14ac:dyDescent="0.2">
      <c r="T46468" s="11"/>
      <c r="U46468" s="11"/>
    </row>
    <row r="46469" spans="20:21" x14ac:dyDescent="0.2">
      <c r="T46469" s="11"/>
      <c r="U46469" s="11"/>
    </row>
    <row r="46470" spans="20:21" x14ac:dyDescent="0.2">
      <c r="T46470" s="11"/>
      <c r="U46470" s="11"/>
    </row>
    <row r="46471" spans="20:21" x14ac:dyDescent="0.2">
      <c r="T46471" s="11"/>
      <c r="U46471" s="11"/>
    </row>
    <row r="46472" spans="20:21" x14ac:dyDescent="0.2">
      <c r="T46472" s="11"/>
      <c r="U46472" s="11"/>
    </row>
    <row r="46473" spans="20:21" x14ac:dyDescent="0.2">
      <c r="T46473" s="11"/>
      <c r="U46473" s="11"/>
    </row>
    <row r="46474" spans="20:21" x14ac:dyDescent="0.2">
      <c r="T46474" s="11"/>
      <c r="U46474" s="11"/>
    </row>
    <row r="46475" spans="20:21" x14ac:dyDescent="0.2">
      <c r="T46475" s="11"/>
      <c r="U46475" s="11"/>
    </row>
    <row r="46476" spans="20:21" x14ac:dyDescent="0.2">
      <c r="T46476" s="11"/>
      <c r="U46476" s="11"/>
    </row>
    <row r="46477" spans="20:21" x14ac:dyDescent="0.2">
      <c r="T46477" s="11"/>
      <c r="U46477" s="11"/>
    </row>
    <row r="46478" spans="20:21" x14ac:dyDescent="0.2">
      <c r="T46478" s="11"/>
      <c r="U46478" s="11"/>
    </row>
    <row r="46479" spans="20:21" x14ac:dyDescent="0.2">
      <c r="T46479" s="11"/>
      <c r="U46479" s="11"/>
    </row>
    <row r="46480" spans="20:21" x14ac:dyDescent="0.2">
      <c r="T46480" s="11"/>
      <c r="U46480" s="11"/>
    </row>
    <row r="46481" spans="20:21" x14ac:dyDescent="0.2">
      <c r="T46481" s="11"/>
      <c r="U46481" s="11"/>
    </row>
    <row r="46482" spans="20:21" x14ac:dyDescent="0.2">
      <c r="T46482" s="11"/>
      <c r="U46482" s="11"/>
    </row>
    <row r="46483" spans="20:21" x14ac:dyDescent="0.2">
      <c r="T46483" s="11"/>
      <c r="U46483" s="11"/>
    </row>
    <row r="46484" spans="20:21" x14ac:dyDescent="0.2">
      <c r="T46484" s="11"/>
      <c r="U46484" s="11"/>
    </row>
    <row r="46485" spans="20:21" x14ac:dyDescent="0.2">
      <c r="T46485" s="11"/>
      <c r="U46485" s="11"/>
    </row>
    <row r="46486" spans="20:21" x14ac:dyDescent="0.2">
      <c r="T46486" s="11"/>
      <c r="U46486" s="11"/>
    </row>
    <row r="46487" spans="20:21" x14ac:dyDescent="0.2">
      <c r="T46487" s="11"/>
      <c r="U46487" s="11"/>
    </row>
    <row r="46488" spans="20:21" x14ac:dyDescent="0.2">
      <c r="T46488" s="11"/>
      <c r="U46488" s="11"/>
    </row>
    <row r="46489" spans="20:21" x14ac:dyDescent="0.2">
      <c r="T46489" s="11"/>
      <c r="U46489" s="11"/>
    </row>
    <row r="46490" spans="20:21" x14ac:dyDescent="0.2">
      <c r="T46490" s="11"/>
      <c r="U46490" s="11"/>
    </row>
    <row r="46491" spans="20:21" x14ac:dyDescent="0.2">
      <c r="T46491" s="11"/>
      <c r="U46491" s="11"/>
    </row>
    <row r="46492" spans="20:21" x14ac:dyDescent="0.2">
      <c r="T46492" s="11"/>
      <c r="U46492" s="11"/>
    </row>
    <row r="46493" spans="20:21" x14ac:dyDescent="0.2">
      <c r="T46493" s="11"/>
      <c r="U46493" s="11"/>
    </row>
    <row r="46494" spans="20:21" x14ac:dyDescent="0.2">
      <c r="T46494" s="11"/>
      <c r="U46494" s="11"/>
    </row>
    <row r="46495" spans="20:21" x14ac:dyDescent="0.2">
      <c r="T46495" s="11"/>
      <c r="U46495" s="11"/>
    </row>
    <row r="46496" spans="20:21" x14ac:dyDescent="0.2">
      <c r="T46496" s="11"/>
      <c r="U46496" s="11"/>
    </row>
    <row r="46497" spans="20:21" x14ac:dyDescent="0.2">
      <c r="T46497" s="11"/>
      <c r="U46497" s="11"/>
    </row>
    <row r="46498" spans="20:21" x14ac:dyDescent="0.2">
      <c r="T46498" s="11"/>
      <c r="U46498" s="11"/>
    </row>
    <row r="46499" spans="20:21" x14ac:dyDescent="0.2">
      <c r="T46499" s="11"/>
      <c r="U46499" s="11"/>
    </row>
    <row r="46500" spans="20:21" x14ac:dyDescent="0.2">
      <c r="T46500" s="11"/>
      <c r="U46500" s="11"/>
    </row>
    <row r="46501" spans="20:21" x14ac:dyDescent="0.2">
      <c r="T46501" s="11"/>
      <c r="U46501" s="11"/>
    </row>
    <row r="46502" spans="20:21" x14ac:dyDescent="0.2">
      <c r="T46502" s="11"/>
      <c r="U46502" s="11"/>
    </row>
    <row r="46503" spans="20:21" x14ac:dyDescent="0.2">
      <c r="T46503" s="11"/>
      <c r="U46503" s="11"/>
    </row>
    <row r="46504" spans="20:21" x14ac:dyDescent="0.2">
      <c r="T46504" s="11"/>
      <c r="U46504" s="11"/>
    </row>
    <row r="46505" spans="20:21" x14ac:dyDescent="0.2">
      <c r="T46505" s="11"/>
      <c r="U46505" s="11"/>
    </row>
    <row r="46506" spans="20:21" x14ac:dyDescent="0.2">
      <c r="T46506" s="11"/>
      <c r="U46506" s="11"/>
    </row>
    <row r="46507" spans="20:21" x14ac:dyDescent="0.2">
      <c r="T46507" s="11"/>
      <c r="U46507" s="11"/>
    </row>
    <row r="46508" spans="20:21" x14ac:dyDescent="0.2">
      <c r="T46508" s="11"/>
      <c r="U46508" s="11"/>
    </row>
    <row r="46509" spans="20:21" x14ac:dyDescent="0.2">
      <c r="T46509" s="11"/>
      <c r="U46509" s="11"/>
    </row>
    <row r="46510" spans="20:21" x14ac:dyDescent="0.2">
      <c r="T46510" s="11"/>
      <c r="U46510" s="11"/>
    </row>
    <row r="46511" spans="20:21" x14ac:dyDescent="0.2">
      <c r="T46511" s="11"/>
      <c r="U46511" s="11"/>
    </row>
    <row r="46512" spans="20:21" x14ac:dyDescent="0.2">
      <c r="T46512" s="11"/>
      <c r="U46512" s="11"/>
    </row>
    <row r="46513" spans="20:21" x14ac:dyDescent="0.2">
      <c r="T46513" s="11"/>
      <c r="U46513" s="11"/>
    </row>
    <row r="46514" spans="20:21" x14ac:dyDescent="0.2">
      <c r="T46514" s="11"/>
      <c r="U46514" s="11"/>
    </row>
    <row r="46515" spans="20:21" x14ac:dyDescent="0.2">
      <c r="T46515" s="11"/>
      <c r="U46515" s="11"/>
    </row>
    <row r="46516" spans="20:21" x14ac:dyDescent="0.2">
      <c r="T46516" s="11"/>
      <c r="U46516" s="11"/>
    </row>
    <row r="46517" spans="20:21" x14ac:dyDescent="0.2">
      <c r="T46517" s="11"/>
      <c r="U46517" s="11"/>
    </row>
    <row r="46518" spans="20:21" x14ac:dyDescent="0.2">
      <c r="T46518" s="11"/>
      <c r="U46518" s="11"/>
    </row>
    <row r="46519" spans="20:21" x14ac:dyDescent="0.2">
      <c r="T46519" s="11"/>
      <c r="U46519" s="11"/>
    </row>
    <row r="46520" spans="20:21" x14ac:dyDescent="0.2">
      <c r="T46520" s="11"/>
      <c r="U46520" s="11"/>
    </row>
    <row r="46521" spans="20:21" x14ac:dyDescent="0.2">
      <c r="T46521" s="11"/>
      <c r="U46521" s="11"/>
    </row>
    <row r="46522" spans="20:21" x14ac:dyDescent="0.2">
      <c r="T46522" s="11"/>
      <c r="U46522" s="11"/>
    </row>
    <row r="46523" spans="20:21" x14ac:dyDescent="0.2">
      <c r="T46523" s="11"/>
      <c r="U46523" s="11"/>
    </row>
    <row r="46524" spans="20:21" x14ac:dyDescent="0.2">
      <c r="T46524" s="11"/>
      <c r="U46524" s="11"/>
    </row>
    <row r="46525" spans="20:21" x14ac:dyDescent="0.2">
      <c r="T46525" s="11"/>
      <c r="U46525" s="11"/>
    </row>
    <row r="46526" spans="20:21" x14ac:dyDescent="0.2">
      <c r="T46526" s="11"/>
      <c r="U46526" s="11"/>
    </row>
    <row r="46527" spans="20:21" x14ac:dyDescent="0.2">
      <c r="T46527" s="11"/>
      <c r="U46527" s="11"/>
    </row>
    <row r="46528" spans="20:21" x14ac:dyDescent="0.2">
      <c r="T46528" s="11"/>
      <c r="U46528" s="11"/>
    </row>
    <row r="46529" spans="20:21" x14ac:dyDescent="0.2">
      <c r="T46529" s="11"/>
      <c r="U46529" s="11"/>
    </row>
    <row r="46530" spans="20:21" x14ac:dyDescent="0.2">
      <c r="T46530" s="11"/>
      <c r="U46530" s="11"/>
    </row>
    <row r="46531" spans="20:21" x14ac:dyDescent="0.2">
      <c r="T46531" s="11"/>
      <c r="U46531" s="11"/>
    </row>
    <row r="46532" spans="20:21" x14ac:dyDescent="0.2">
      <c r="T46532" s="11"/>
      <c r="U46532" s="11"/>
    </row>
    <row r="46533" spans="20:21" x14ac:dyDescent="0.2">
      <c r="T46533" s="11"/>
      <c r="U46533" s="11"/>
    </row>
    <row r="46534" spans="20:21" x14ac:dyDescent="0.2">
      <c r="T46534" s="11"/>
      <c r="U46534" s="11"/>
    </row>
    <row r="46535" spans="20:21" x14ac:dyDescent="0.2">
      <c r="T46535" s="11"/>
      <c r="U46535" s="11"/>
    </row>
    <row r="46536" spans="20:21" x14ac:dyDescent="0.2">
      <c r="T46536" s="11"/>
      <c r="U46536" s="11"/>
    </row>
    <row r="46537" spans="20:21" x14ac:dyDescent="0.2">
      <c r="T46537" s="11"/>
      <c r="U46537" s="11"/>
    </row>
    <row r="46538" spans="20:21" x14ac:dyDescent="0.2">
      <c r="T46538" s="11"/>
      <c r="U46538" s="11"/>
    </row>
    <row r="46539" spans="20:21" x14ac:dyDescent="0.2">
      <c r="T46539" s="11"/>
      <c r="U46539" s="11"/>
    </row>
    <row r="46540" spans="20:21" x14ac:dyDescent="0.2">
      <c r="T46540" s="11"/>
      <c r="U46540" s="11"/>
    </row>
    <row r="46541" spans="20:21" x14ac:dyDescent="0.2">
      <c r="T46541" s="11"/>
      <c r="U46541" s="11"/>
    </row>
    <row r="46542" spans="20:21" x14ac:dyDescent="0.2">
      <c r="T46542" s="11"/>
      <c r="U46542" s="11"/>
    </row>
    <row r="46543" spans="20:21" x14ac:dyDescent="0.2">
      <c r="T46543" s="11"/>
      <c r="U46543" s="11"/>
    </row>
    <row r="46544" spans="20:21" x14ac:dyDescent="0.2">
      <c r="T46544" s="11"/>
      <c r="U46544" s="11"/>
    </row>
    <row r="46545" spans="20:21" x14ac:dyDescent="0.2">
      <c r="T46545" s="11"/>
      <c r="U46545" s="11"/>
    </row>
    <row r="46546" spans="20:21" x14ac:dyDescent="0.2">
      <c r="T46546" s="11"/>
      <c r="U46546" s="11"/>
    </row>
    <row r="46547" spans="20:21" x14ac:dyDescent="0.2">
      <c r="T46547" s="11"/>
      <c r="U46547" s="11"/>
    </row>
    <row r="46548" spans="20:21" x14ac:dyDescent="0.2">
      <c r="T46548" s="11"/>
      <c r="U46548" s="11"/>
    </row>
    <row r="46549" spans="20:21" x14ac:dyDescent="0.2">
      <c r="T46549" s="11"/>
      <c r="U46549" s="11"/>
    </row>
    <row r="46550" spans="20:21" x14ac:dyDescent="0.2">
      <c r="T46550" s="11"/>
      <c r="U46550" s="11"/>
    </row>
    <row r="46551" spans="20:21" x14ac:dyDescent="0.2">
      <c r="T46551" s="11"/>
      <c r="U46551" s="11"/>
    </row>
    <row r="46552" spans="20:21" x14ac:dyDescent="0.2">
      <c r="T46552" s="11"/>
      <c r="U46552" s="11"/>
    </row>
    <row r="46553" spans="20:21" x14ac:dyDescent="0.2">
      <c r="T46553" s="11"/>
      <c r="U46553" s="11"/>
    </row>
    <row r="46554" spans="20:21" x14ac:dyDescent="0.2">
      <c r="T46554" s="11"/>
      <c r="U46554" s="11"/>
    </row>
    <row r="46555" spans="20:21" x14ac:dyDescent="0.2">
      <c r="T46555" s="11"/>
      <c r="U46555" s="11"/>
    </row>
    <row r="46556" spans="20:21" x14ac:dyDescent="0.2">
      <c r="T46556" s="11"/>
      <c r="U46556" s="11"/>
    </row>
    <row r="46557" spans="20:21" x14ac:dyDescent="0.2">
      <c r="T46557" s="11"/>
      <c r="U46557" s="11"/>
    </row>
    <row r="46558" spans="20:21" x14ac:dyDescent="0.2">
      <c r="T46558" s="11"/>
      <c r="U46558" s="11"/>
    </row>
    <row r="46559" spans="20:21" x14ac:dyDescent="0.2">
      <c r="T46559" s="11"/>
      <c r="U46559" s="11"/>
    </row>
    <row r="46560" spans="20:21" x14ac:dyDescent="0.2">
      <c r="T46560" s="11"/>
      <c r="U46560" s="11"/>
    </row>
    <row r="46561" spans="20:21" x14ac:dyDescent="0.2">
      <c r="T46561" s="11"/>
      <c r="U46561" s="11"/>
    </row>
    <row r="46562" spans="20:21" x14ac:dyDescent="0.2">
      <c r="T46562" s="11"/>
      <c r="U46562" s="11"/>
    </row>
    <row r="46563" spans="20:21" x14ac:dyDescent="0.2">
      <c r="T46563" s="11"/>
      <c r="U46563" s="11"/>
    </row>
    <row r="46564" spans="20:21" x14ac:dyDescent="0.2">
      <c r="T46564" s="11"/>
      <c r="U46564" s="11"/>
    </row>
    <row r="46565" spans="20:21" x14ac:dyDescent="0.2">
      <c r="T46565" s="11"/>
      <c r="U46565" s="11"/>
    </row>
    <row r="46566" spans="20:21" x14ac:dyDescent="0.2">
      <c r="T46566" s="11"/>
      <c r="U46566" s="11"/>
    </row>
    <row r="46567" spans="20:21" x14ac:dyDescent="0.2">
      <c r="T46567" s="11"/>
      <c r="U46567" s="11"/>
    </row>
    <row r="46568" spans="20:21" x14ac:dyDescent="0.2">
      <c r="T46568" s="11"/>
      <c r="U46568" s="11"/>
    </row>
    <row r="46569" spans="20:21" x14ac:dyDescent="0.2">
      <c r="T46569" s="11"/>
      <c r="U46569" s="11"/>
    </row>
    <row r="46570" spans="20:21" x14ac:dyDescent="0.2">
      <c r="T46570" s="11"/>
      <c r="U46570" s="11"/>
    </row>
    <row r="46571" spans="20:21" x14ac:dyDescent="0.2">
      <c r="T46571" s="11"/>
      <c r="U46571" s="11"/>
    </row>
    <row r="46572" spans="20:21" x14ac:dyDescent="0.2">
      <c r="T46572" s="11"/>
      <c r="U46572" s="11"/>
    </row>
    <row r="46573" spans="20:21" x14ac:dyDescent="0.2">
      <c r="T46573" s="11"/>
      <c r="U46573" s="11"/>
    </row>
    <row r="46574" spans="20:21" x14ac:dyDescent="0.2">
      <c r="T46574" s="11"/>
      <c r="U46574" s="11"/>
    </row>
    <row r="46575" spans="20:21" x14ac:dyDescent="0.2">
      <c r="T46575" s="11"/>
      <c r="U46575" s="11"/>
    </row>
    <row r="46576" spans="20:21" x14ac:dyDescent="0.2">
      <c r="T46576" s="11"/>
      <c r="U46576" s="11"/>
    </row>
    <row r="46577" spans="20:21" x14ac:dyDescent="0.2">
      <c r="T46577" s="11"/>
      <c r="U46577" s="11"/>
    </row>
    <row r="46578" spans="20:21" x14ac:dyDescent="0.2">
      <c r="T46578" s="11"/>
      <c r="U46578" s="11"/>
    </row>
    <row r="46579" spans="20:21" x14ac:dyDescent="0.2">
      <c r="T46579" s="11"/>
      <c r="U46579" s="11"/>
    </row>
    <row r="46580" spans="20:21" x14ac:dyDescent="0.2">
      <c r="T46580" s="11"/>
      <c r="U46580" s="11"/>
    </row>
    <row r="46581" spans="20:21" x14ac:dyDescent="0.2">
      <c r="T46581" s="11"/>
      <c r="U46581" s="11"/>
    </row>
    <row r="46582" spans="20:21" x14ac:dyDescent="0.2">
      <c r="T46582" s="11"/>
      <c r="U46582" s="11"/>
    </row>
    <row r="46583" spans="20:21" x14ac:dyDescent="0.2">
      <c r="T46583" s="11"/>
      <c r="U46583" s="11"/>
    </row>
    <row r="46584" spans="20:21" x14ac:dyDescent="0.2">
      <c r="T46584" s="11"/>
      <c r="U46584" s="11"/>
    </row>
    <row r="46585" spans="20:21" x14ac:dyDescent="0.2">
      <c r="T46585" s="11"/>
      <c r="U46585" s="11"/>
    </row>
    <row r="46586" spans="20:21" x14ac:dyDescent="0.2">
      <c r="T46586" s="11"/>
      <c r="U46586" s="11"/>
    </row>
    <row r="46587" spans="20:21" x14ac:dyDescent="0.2">
      <c r="T46587" s="11"/>
      <c r="U46587" s="11"/>
    </row>
    <row r="46588" spans="20:21" x14ac:dyDescent="0.2">
      <c r="T46588" s="11"/>
      <c r="U46588" s="11"/>
    </row>
    <row r="46589" spans="20:21" x14ac:dyDescent="0.2">
      <c r="T46589" s="11"/>
      <c r="U46589" s="11"/>
    </row>
    <row r="46590" spans="20:21" x14ac:dyDescent="0.2">
      <c r="T46590" s="11"/>
      <c r="U46590" s="11"/>
    </row>
    <row r="46591" spans="20:21" x14ac:dyDescent="0.2">
      <c r="T46591" s="11"/>
      <c r="U46591" s="11"/>
    </row>
    <row r="46592" spans="20:21" x14ac:dyDescent="0.2">
      <c r="T46592" s="11"/>
      <c r="U46592" s="11"/>
    </row>
    <row r="46593" spans="20:21" x14ac:dyDescent="0.2">
      <c r="T46593" s="11"/>
      <c r="U46593" s="11"/>
    </row>
    <row r="46594" spans="20:21" x14ac:dyDescent="0.2">
      <c r="T46594" s="11"/>
      <c r="U46594" s="11"/>
    </row>
    <row r="46595" spans="20:21" x14ac:dyDescent="0.2">
      <c r="T46595" s="11"/>
      <c r="U46595" s="11"/>
    </row>
    <row r="46596" spans="20:21" x14ac:dyDescent="0.2">
      <c r="T46596" s="11"/>
      <c r="U46596" s="11"/>
    </row>
    <row r="46597" spans="20:21" x14ac:dyDescent="0.2">
      <c r="T46597" s="11"/>
      <c r="U46597" s="11"/>
    </row>
    <row r="46598" spans="20:21" x14ac:dyDescent="0.2">
      <c r="T46598" s="11"/>
      <c r="U46598" s="11"/>
    </row>
    <row r="46599" spans="20:21" x14ac:dyDescent="0.2">
      <c r="T46599" s="11"/>
      <c r="U46599" s="11"/>
    </row>
    <row r="46600" spans="20:21" x14ac:dyDescent="0.2">
      <c r="T46600" s="11"/>
      <c r="U46600" s="11"/>
    </row>
    <row r="46601" spans="20:21" x14ac:dyDescent="0.2">
      <c r="T46601" s="11"/>
      <c r="U46601" s="11"/>
    </row>
    <row r="46602" spans="20:21" x14ac:dyDescent="0.2">
      <c r="T46602" s="11"/>
      <c r="U46602" s="11"/>
    </row>
    <row r="46603" spans="20:21" x14ac:dyDescent="0.2">
      <c r="T46603" s="11"/>
      <c r="U46603" s="11"/>
    </row>
    <row r="46604" spans="20:21" x14ac:dyDescent="0.2">
      <c r="T46604" s="11"/>
      <c r="U46604" s="11"/>
    </row>
    <row r="46605" spans="20:21" x14ac:dyDescent="0.2">
      <c r="T46605" s="11"/>
      <c r="U46605" s="11"/>
    </row>
    <row r="46606" spans="20:21" x14ac:dyDescent="0.2">
      <c r="T46606" s="11"/>
      <c r="U46606" s="11"/>
    </row>
    <row r="46607" spans="20:21" x14ac:dyDescent="0.2">
      <c r="T46607" s="11"/>
      <c r="U46607" s="11"/>
    </row>
    <row r="46608" spans="20:21" x14ac:dyDescent="0.2">
      <c r="T46608" s="11"/>
      <c r="U46608" s="11"/>
    </row>
    <row r="46609" spans="20:21" x14ac:dyDescent="0.2">
      <c r="T46609" s="11"/>
      <c r="U46609" s="11"/>
    </row>
    <row r="46610" spans="20:21" x14ac:dyDescent="0.2">
      <c r="T46610" s="11"/>
      <c r="U46610" s="11"/>
    </row>
    <row r="46611" spans="20:21" x14ac:dyDescent="0.2">
      <c r="T46611" s="11"/>
      <c r="U46611" s="11"/>
    </row>
    <row r="46612" spans="20:21" x14ac:dyDescent="0.2">
      <c r="T46612" s="11"/>
      <c r="U46612" s="11"/>
    </row>
    <row r="46613" spans="20:21" x14ac:dyDescent="0.2">
      <c r="T46613" s="11"/>
      <c r="U46613" s="11"/>
    </row>
    <row r="46614" spans="20:21" x14ac:dyDescent="0.2">
      <c r="T46614" s="11"/>
      <c r="U46614" s="11"/>
    </row>
    <row r="46615" spans="20:21" x14ac:dyDescent="0.2">
      <c r="T46615" s="11"/>
      <c r="U46615" s="11"/>
    </row>
    <row r="46616" spans="20:21" x14ac:dyDescent="0.2">
      <c r="T46616" s="11"/>
      <c r="U46616" s="11"/>
    </row>
    <row r="46617" spans="20:21" x14ac:dyDescent="0.2">
      <c r="T46617" s="11"/>
      <c r="U46617" s="11"/>
    </row>
    <row r="46618" spans="20:21" x14ac:dyDescent="0.2">
      <c r="T46618" s="11"/>
      <c r="U46618" s="11"/>
    </row>
    <row r="46619" spans="20:21" x14ac:dyDescent="0.2">
      <c r="T46619" s="11"/>
      <c r="U46619" s="11"/>
    </row>
    <row r="46620" spans="20:21" x14ac:dyDescent="0.2">
      <c r="T46620" s="11"/>
      <c r="U46620" s="11"/>
    </row>
    <row r="46621" spans="20:21" x14ac:dyDescent="0.2">
      <c r="T46621" s="11"/>
      <c r="U46621" s="11"/>
    </row>
    <row r="46622" spans="20:21" x14ac:dyDescent="0.2">
      <c r="T46622" s="11"/>
      <c r="U46622" s="11"/>
    </row>
    <row r="46623" spans="20:21" x14ac:dyDescent="0.2">
      <c r="T46623" s="11"/>
      <c r="U46623" s="11"/>
    </row>
    <row r="46624" spans="20:21" x14ac:dyDescent="0.2">
      <c r="T46624" s="11"/>
      <c r="U46624" s="11"/>
    </row>
    <row r="46625" spans="20:21" x14ac:dyDescent="0.2">
      <c r="T46625" s="11"/>
      <c r="U46625" s="11"/>
    </row>
    <row r="46626" spans="20:21" x14ac:dyDescent="0.2">
      <c r="T46626" s="11"/>
      <c r="U46626" s="11"/>
    </row>
    <row r="46627" spans="20:21" x14ac:dyDescent="0.2">
      <c r="T46627" s="11"/>
      <c r="U46627" s="11"/>
    </row>
    <row r="46628" spans="20:21" x14ac:dyDescent="0.2">
      <c r="T46628" s="11"/>
      <c r="U46628" s="11"/>
    </row>
    <row r="46629" spans="20:21" x14ac:dyDescent="0.2">
      <c r="T46629" s="11"/>
      <c r="U46629" s="11"/>
    </row>
    <row r="46630" spans="20:21" x14ac:dyDescent="0.2">
      <c r="T46630" s="11"/>
      <c r="U46630" s="11"/>
    </row>
    <row r="46631" spans="20:21" x14ac:dyDescent="0.2">
      <c r="T46631" s="11"/>
      <c r="U46631" s="11"/>
    </row>
    <row r="46632" spans="20:21" x14ac:dyDescent="0.2">
      <c r="T46632" s="11"/>
      <c r="U46632" s="11"/>
    </row>
    <row r="46633" spans="20:21" x14ac:dyDescent="0.2">
      <c r="T46633" s="11"/>
      <c r="U46633" s="11"/>
    </row>
    <row r="46634" spans="20:21" x14ac:dyDescent="0.2">
      <c r="T46634" s="11"/>
      <c r="U46634" s="11"/>
    </row>
    <row r="46635" spans="20:21" x14ac:dyDescent="0.2">
      <c r="T46635" s="11"/>
      <c r="U46635" s="11"/>
    </row>
    <row r="46636" spans="20:21" x14ac:dyDescent="0.2">
      <c r="T46636" s="11"/>
      <c r="U46636" s="11"/>
    </row>
    <row r="46637" spans="20:21" x14ac:dyDescent="0.2">
      <c r="T46637" s="11"/>
      <c r="U46637" s="11"/>
    </row>
    <row r="46638" spans="20:21" x14ac:dyDescent="0.2">
      <c r="T46638" s="11"/>
      <c r="U46638" s="11"/>
    </row>
    <row r="46639" spans="20:21" x14ac:dyDescent="0.2">
      <c r="T46639" s="11"/>
      <c r="U46639" s="11"/>
    </row>
    <row r="46640" spans="20:21" x14ac:dyDescent="0.2">
      <c r="T46640" s="11"/>
      <c r="U46640" s="11"/>
    </row>
    <row r="46641" spans="20:21" x14ac:dyDescent="0.2">
      <c r="T46641" s="11"/>
      <c r="U46641" s="11"/>
    </row>
    <row r="46642" spans="20:21" x14ac:dyDescent="0.2">
      <c r="T46642" s="11"/>
      <c r="U46642" s="11"/>
    </row>
    <row r="46643" spans="20:21" x14ac:dyDescent="0.2">
      <c r="T46643" s="11"/>
      <c r="U46643" s="11"/>
    </row>
    <row r="46644" spans="20:21" x14ac:dyDescent="0.2">
      <c r="T46644" s="11"/>
      <c r="U46644" s="11"/>
    </row>
    <row r="46645" spans="20:21" x14ac:dyDescent="0.2">
      <c r="T46645" s="11"/>
      <c r="U46645" s="11"/>
    </row>
    <row r="46646" spans="20:21" x14ac:dyDescent="0.2">
      <c r="T46646" s="11"/>
      <c r="U46646" s="11"/>
    </row>
    <row r="46647" spans="20:21" x14ac:dyDescent="0.2">
      <c r="T46647" s="11"/>
      <c r="U46647" s="11"/>
    </row>
    <row r="46648" spans="20:21" x14ac:dyDescent="0.2">
      <c r="T46648" s="11"/>
      <c r="U46648" s="11"/>
    </row>
    <row r="46649" spans="20:21" x14ac:dyDescent="0.2">
      <c r="T46649" s="11"/>
      <c r="U46649" s="11"/>
    </row>
    <row r="46650" spans="20:21" x14ac:dyDescent="0.2">
      <c r="T46650" s="11"/>
      <c r="U46650" s="11"/>
    </row>
    <row r="46651" spans="20:21" x14ac:dyDescent="0.2">
      <c r="T46651" s="11"/>
      <c r="U46651" s="11"/>
    </row>
    <row r="46652" spans="20:21" x14ac:dyDescent="0.2">
      <c r="T46652" s="11"/>
      <c r="U46652" s="11"/>
    </row>
    <row r="46653" spans="20:21" x14ac:dyDescent="0.2">
      <c r="T46653" s="11"/>
      <c r="U46653" s="11"/>
    </row>
    <row r="46654" spans="20:21" x14ac:dyDescent="0.2">
      <c r="T46654" s="11"/>
      <c r="U46654" s="11"/>
    </row>
    <row r="46655" spans="20:21" x14ac:dyDescent="0.2">
      <c r="T46655" s="11"/>
      <c r="U46655" s="11"/>
    </row>
    <row r="46656" spans="20:21" x14ac:dyDescent="0.2">
      <c r="T46656" s="11"/>
      <c r="U46656" s="11"/>
    </row>
    <row r="46657" spans="20:21" x14ac:dyDescent="0.2">
      <c r="T46657" s="11"/>
      <c r="U46657" s="11"/>
    </row>
    <row r="46658" spans="20:21" x14ac:dyDescent="0.2">
      <c r="T46658" s="11"/>
      <c r="U46658" s="11"/>
    </row>
    <row r="46659" spans="20:21" x14ac:dyDescent="0.2">
      <c r="T46659" s="11"/>
      <c r="U46659" s="11"/>
    </row>
    <row r="46660" spans="20:21" x14ac:dyDescent="0.2">
      <c r="T46660" s="11"/>
      <c r="U46660" s="11"/>
    </row>
    <row r="46661" spans="20:21" x14ac:dyDescent="0.2">
      <c r="T46661" s="11"/>
      <c r="U46661" s="11"/>
    </row>
    <row r="46662" spans="20:21" x14ac:dyDescent="0.2">
      <c r="T46662" s="11"/>
      <c r="U46662" s="11"/>
    </row>
    <row r="46663" spans="20:21" x14ac:dyDescent="0.2">
      <c r="T46663" s="11"/>
      <c r="U46663" s="11"/>
    </row>
    <row r="46664" spans="20:21" x14ac:dyDescent="0.2">
      <c r="T46664" s="11"/>
      <c r="U46664" s="11"/>
    </row>
    <row r="46665" spans="20:21" x14ac:dyDescent="0.2">
      <c r="T46665" s="11"/>
      <c r="U46665" s="11"/>
    </row>
    <row r="46666" spans="20:21" x14ac:dyDescent="0.2">
      <c r="T46666" s="11"/>
      <c r="U46666" s="11"/>
    </row>
    <row r="46667" spans="20:21" x14ac:dyDescent="0.2">
      <c r="T46667" s="11"/>
      <c r="U46667" s="11"/>
    </row>
    <row r="46668" spans="20:21" x14ac:dyDescent="0.2">
      <c r="T46668" s="11"/>
      <c r="U46668" s="11"/>
    </row>
    <row r="46669" spans="20:21" x14ac:dyDescent="0.2">
      <c r="T46669" s="11"/>
      <c r="U46669" s="11"/>
    </row>
    <row r="46670" spans="20:21" x14ac:dyDescent="0.2">
      <c r="T46670" s="11"/>
      <c r="U46670" s="11"/>
    </row>
    <row r="46671" spans="20:21" x14ac:dyDescent="0.2">
      <c r="T46671" s="11"/>
      <c r="U46671" s="11"/>
    </row>
    <row r="46672" spans="20:21" x14ac:dyDescent="0.2">
      <c r="T46672" s="11"/>
      <c r="U46672" s="11"/>
    </row>
    <row r="46673" spans="20:21" x14ac:dyDescent="0.2">
      <c r="T46673" s="11"/>
      <c r="U46673" s="11"/>
    </row>
    <row r="46674" spans="20:21" x14ac:dyDescent="0.2">
      <c r="T46674" s="11"/>
      <c r="U46674" s="11"/>
    </row>
    <row r="46675" spans="20:21" x14ac:dyDescent="0.2">
      <c r="T46675" s="11"/>
      <c r="U46675" s="11"/>
    </row>
    <row r="46676" spans="20:21" x14ac:dyDescent="0.2">
      <c r="T46676" s="11"/>
      <c r="U46676" s="11"/>
    </row>
    <row r="46677" spans="20:21" x14ac:dyDescent="0.2">
      <c r="T46677" s="11"/>
      <c r="U46677" s="11"/>
    </row>
    <row r="46678" spans="20:21" x14ac:dyDescent="0.2">
      <c r="T46678" s="11"/>
      <c r="U46678" s="11"/>
    </row>
    <row r="46679" spans="20:21" x14ac:dyDescent="0.2">
      <c r="T46679" s="11"/>
      <c r="U46679" s="11"/>
    </row>
    <row r="46680" spans="20:21" x14ac:dyDescent="0.2">
      <c r="T46680" s="11"/>
      <c r="U46680" s="11"/>
    </row>
    <row r="46681" spans="20:21" x14ac:dyDescent="0.2">
      <c r="T46681" s="11"/>
      <c r="U46681" s="11"/>
    </row>
    <row r="46682" spans="20:21" x14ac:dyDescent="0.2">
      <c r="T46682" s="11"/>
      <c r="U46682" s="11"/>
    </row>
    <row r="46683" spans="20:21" x14ac:dyDescent="0.2">
      <c r="T46683" s="11"/>
      <c r="U46683" s="11"/>
    </row>
    <row r="46684" spans="20:21" x14ac:dyDescent="0.2">
      <c r="T46684" s="11"/>
      <c r="U46684" s="11"/>
    </row>
    <row r="46685" spans="20:21" x14ac:dyDescent="0.2">
      <c r="T46685" s="11"/>
      <c r="U46685" s="11"/>
    </row>
    <row r="46686" spans="20:21" x14ac:dyDescent="0.2">
      <c r="T46686" s="11"/>
      <c r="U46686" s="11"/>
    </row>
    <row r="46687" spans="20:21" x14ac:dyDescent="0.2">
      <c r="T46687" s="11"/>
      <c r="U46687" s="11"/>
    </row>
    <row r="46688" spans="20:21" x14ac:dyDescent="0.2">
      <c r="T46688" s="11"/>
      <c r="U46688" s="11"/>
    </row>
    <row r="46689" spans="20:21" x14ac:dyDescent="0.2">
      <c r="T46689" s="11"/>
      <c r="U46689" s="11"/>
    </row>
    <row r="46690" spans="20:21" x14ac:dyDescent="0.2">
      <c r="T46690" s="11"/>
      <c r="U46690" s="11"/>
    </row>
    <row r="46691" spans="20:21" x14ac:dyDescent="0.2">
      <c r="T46691" s="11"/>
      <c r="U46691" s="11"/>
    </row>
    <row r="46692" spans="20:21" x14ac:dyDescent="0.2">
      <c r="T46692" s="11"/>
      <c r="U46692" s="11"/>
    </row>
    <row r="46693" spans="20:21" x14ac:dyDescent="0.2">
      <c r="T46693" s="11"/>
      <c r="U46693" s="11"/>
    </row>
    <row r="46694" spans="20:21" x14ac:dyDescent="0.2">
      <c r="T46694" s="11"/>
      <c r="U46694" s="11"/>
    </row>
    <row r="46695" spans="20:21" x14ac:dyDescent="0.2">
      <c r="T46695" s="11"/>
      <c r="U46695" s="11"/>
    </row>
    <row r="46696" spans="20:21" x14ac:dyDescent="0.2">
      <c r="T46696" s="11"/>
      <c r="U46696" s="11"/>
    </row>
    <row r="46697" spans="20:21" x14ac:dyDescent="0.2">
      <c r="T46697" s="11"/>
      <c r="U46697" s="11"/>
    </row>
    <row r="46698" spans="20:21" x14ac:dyDescent="0.2">
      <c r="T46698" s="11"/>
      <c r="U46698" s="11"/>
    </row>
    <row r="46699" spans="20:21" x14ac:dyDescent="0.2">
      <c r="T46699" s="11"/>
      <c r="U46699" s="11"/>
    </row>
    <row r="46700" spans="20:21" x14ac:dyDescent="0.2">
      <c r="T46700" s="11"/>
      <c r="U46700" s="11"/>
    </row>
    <row r="46701" spans="20:21" x14ac:dyDescent="0.2">
      <c r="T46701" s="11"/>
      <c r="U46701" s="11"/>
    </row>
    <row r="46702" spans="20:21" x14ac:dyDescent="0.2">
      <c r="T46702" s="11"/>
      <c r="U46702" s="11"/>
    </row>
    <row r="46703" spans="20:21" x14ac:dyDescent="0.2">
      <c r="T46703" s="11"/>
      <c r="U46703" s="11"/>
    </row>
    <row r="46704" spans="20:21" x14ac:dyDescent="0.2">
      <c r="T46704" s="11"/>
      <c r="U46704" s="11"/>
    </row>
    <row r="46705" spans="20:21" x14ac:dyDescent="0.2">
      <c r="T46705" s="11"/>
      <c r="U46705" s="11"/>
    </row>
    <row r="46706" spans="20:21" x14ac:dyDescent="0.2">
      <c r="T46706" s="11"/>
      <c r="U46706" s="11"/>
    </row>
    <row r="46707" spans="20:21" x14ac:dyDescent="0.2">
      <c r="T46707" s="11"/>
      <c r="U46707" s="11"/>
    </row>
    <row r="46708" spans="20:21" x14ac:dyDescent="0.2">
      <c r="T46708" s="11"/>
      <c r="U46708" s="11"/>
    </row>
    <row r="46709" spans="20:21" x14ac:dyDescent="0.2">
      <c r="T46709" s="11"/>
      <c r="U46709" s="11"/>
    </row>
    <row r="46710" spans="20:21" x14ac:dyDescent="0.2">
      <c r="T46710" s="11"/>
      <c r="U46710" s="11"/>
    </row>
    <row r="46711" spans="20:21" x14ac:dyDescent="0.2">
      <c r="T46711" s="11"/>
      <c r="U46711" s="11"/>
    </row>
    <row r="46712" spans="20:21" x14ac:dyDescent="0.2">
      <c r="T46712" s="11"/>
      <c r="U46712" s="11"/>
    </row>
    <row r="46713" spans="20:21" x14ac:dyDescent="0.2">
      <c r="T46713" s="11"/>
      <c r="U46713" s="11"/>
    </row>
    <row r="46714" spans="20:21" x14ac:dyDescent="0.2">
      <c r="T46714" s="11"/>
      <c r="U46714" s="11"/>
    </row>
    <row r="46715" spans="20:21" x14ac:dyDescent="0.2">
      <c r="T46715" s="11"/>
      <c r="U46715" s="11"/>
    </row>
    <row r="46716" spans="20:21" x14ac:dyDescent="0.2">
      <c r="T46716" s="11"/>
      <c r="U46716" s="11"/>
    </row>
    <row r="46717" spans="20:21" x14ac:dyDescent="0.2">
      <c r="T46717" s="11"/>
      <c r="U46717" s="11"/>
    </row>
    <row r="46718" spans="20:21" x14ac:dyDescent="0.2">
      <c r="T46718" s="11"/>
      <c r="U46718" s="11"/>
    </row>
    <row r="46719" spans="20:21" x14ac:dyDescent="0.2">
      <c r="T46719" s="11"/>
      <c r="U46719" s="11"/>
    </row>
    <row r="46720" spans="20:21" x14ac:dyDescent="0.2">
      <c r="T46720" s="11"/>
      <c r="U46720" s="11"/>
    </row>
    <row r="46721" spans="20:21" x14ac:dyDescent="0.2">
      <c r="T46721" s="11"/>
      <c r="U46721" s="11"/>
    </row>
    <row r="46722" spans="20:21" x14ac:dyDescent="0.2">
      <c r="T46722" s="11"/>
      <c r="U46722" s="11"/>
    </row>
    <row r="46723" spans="20:21" x14ac:dyDescent="0.2">
      <c r="T46723" s="11"/>
      <c r="U46723" s="11"/>
    </row>
    <row r="46724" spans="20:21" x14ac:dyDescent="0.2">
      <c r="T46724" s="11"/>
      <c r="U46724" s="11"/>
    </row>
    <row r="46725" spans="20:21" x14ac:dyDescent="0.2">
      <c r="T46725" s="11"/>
      <c r="U46725" s="11"/>
    </row>
    <row r="46726" spans="20:21" x14ac:dyDescent="0.2">
      <c r="T46726" s="11"/>
      <c r="U46726" s="11"/>
    </row>
    <row r="46727" spans="20:21" x14ac:dyDescent="0.2">
      <c r="T46727" s="11"/>
      <c r="U46727" s="11"/>
    </row>
    <row r="46728" spans="20:21" x14ac:dyDescent="0.2">
      <c r="T46728" s="11"/>
      <c r="U46728" s="11"/>
    </row>
    <row r="46729" spans="20:21" x14ac:dyDescent="0.2">
      <c r="T46729" s="11"/>
      <c r="U46729" s="11"/>
    </row>
    <row r="46730" spans="20:21" x14ac:dyDescent="0.2">
      <c r="T46730" s="11"/>
      <c r="U46730" s="11"/>
    </row>
    <row r="46731" spans="20:21" x14ac:dyDescent="0.2">
      <c r="T46731" s="11"/>
      <c r="U46731" s="11"/>
    </row>
    <row r="46732" spans="20:21" x14ac:dyDescent="0.2">
      <c r="T46732" s="11"/>
      <c r="U46732" s="11"/>
    </row>
    <row r="46733" spans="20:21" x14ac:dyDescent="0.2">
      <c r="T46733" s="11"/>
      <c r="U46733" s="11"/>
    </row>
    <row r="46734" spans="20:21" x14ac:dyDescent="0.2">
      <c r="T46734" s="11"/>
      <c r="U46734" s="11"/>
    </row>
    <row r="46735" spans="20:21" x14ac:dyDescent="0.2">
      <c r="T46735" s="11"/>
      <c r="U46735" s="11"/>
    </row>
    <row r="46736" spans="20:21" x14ac:dyDescent="0.2">
      <c r="T46736" s="11"/>
      <c r="U46736" s="11"/>
    </row>
    <row r="46737" spans="20:21" x14ac:dyDescent="0.2">
      <c r="T46737" s="11"/>
      <c r="U46737" s="11"/>
    </row>
    <row r="46738" spans="20:21" x14ac:dyDescent="0.2">
      <c r="T46738" s="11"/>
      <c r="U46738" s="11"/>
    </row>
    <row r="46739" spans="20:21" x14ac:dyDescent="0.2">
      <c r="T46739" s="11"/>
      <c r="U46739" s="11"/>
    </row>
    <row r="46740" spans="20:21" x14ac:dyDescent="0.2">
      <c r="T46740" s="11"/>
      <c r="U46740" s="11"/>
    </row>
    <row r="46741" spans="20:21" x14ac:dyDescent="0.2">
      <c r="T46741" s="11"/>
      <c r="U46741" s="11"/>
    </row>
    <row r="46742" spans="20:21" x14ac:dyDescent="0.2">
      <c r="T46742" s="11"/>
      <c r="U46742" s="11"/>
    </row>
    <row r="46743" spans="20:21" x14ac:dyDescent="0.2">
      <c r="T46743" s="11"/>
      <c r="U46743" s="11"/>
    </row>
    <row r="46744" spans="20:21" x14ac:dyDescent="0.2">
      <c r="T46744" s="11"/>
      <c r="U46744" s="11"/>
    </row>
    <row r="46745" spans="20:21" x14ac:dyDescent="0.2">
      <c r="T46745" s="11"/>
      <c r="U46745" s="11"/>
    </row>
    <row r="46746" spans="20:21" x14ac:dyDescent="0.2">
      <c r="T46746" s="11"/>
      <c r="U46746" s="11"/>
    </row>
    <row r="46747" spans="20:21" x14ac:dyDescent="0.2">
      <c r="T46747" s="11"/>
      <c r="U46747" s="11"/>
    </row>
    <row r="46748" spans="20:21" x14ac:dyDescent="0.2">
      <c r="T46748" s="11"/>
      <c r="U46748" s="11"/>
    </row>
    <row r="46749" spans="20:21" x14ac:dyDescent="0.2">
      <c r="T46749" s="11"/>
      <c r="U46749" s="11"/>
    </row>
    <row r="46750" spans="20:21" x14ac:dyDescent="0.2">
      <c r="T46750" s="11"/>
      <c r="U46750" s="11"/>
    </row>
    <row r="46751" spans="20:21" x14ac:dyDescent="0.2">
      <c r="T46751" s="11"/>
      <c r="U46751" s="11"/>
    </row>
    <row r="46752" spans="20:21" x14ac:dyDescent="0.2">
      <c r="T46752" s="11"/>
      <c r="U46752" s="11"/>
    </row>
    <row r="46753" spans="20:21" x14ac:dyDescent="0.2">
      <c r="T46753" s="11"/>
      <c r="U46753" s="11"/>
    </row>
    <row r="46754" spans="20:21" x14ac:dyDescent="0.2">
      <c r="T46754" s="11"/>
      <c r="U46754" s="11"/>
    </row>
    <row r="46755" spans="20:21" x14ac:dyDescent="0.2">
      <c r="T46755" s="11"/>
      <c r="U46755" s="11"/>
    </row>
    <row r="46756" spans="20:21" x14ac:dyDescent="0.2">
      <c r="T46756" s="11"/>
      <c r="U46756" s="11"/>
    </row>
    <row r="46757" spans="20:21" x14ac:dyDescent="0.2">
      <c r="T46757" s="11"/>
      <c r="U46757" s="11"/>
    </row>
    <row r="46758" spans="20:21" x14ac:dyDescent="0.2">
      <c r="T46758" s="11"/>
      <c r="U46758" s="11"/>
    </row>
    <row r="46759" spans="20:21" x14ac:dyDescent="0.2">
      <c r="T46759" s="11"/>
      <c r="U46759" s="11"/>
    </row>
    <row r="46760" spans="20:21" x14ac:dyDescent="0.2">
      <c r="T46760" s="11"/>
      <c r="U46760" s="11"/>
    </row>
    <row r="46761" spans="20:21" x14ac:dyDescent="0.2">
      <c r="T46761" s="11"/>
      <c r="U46761" s="11"/>
    </row>
    <row r="46762" spans="20:21" x14ac:dyDescent="0.2">
      <c r="T46762" s="11"/>
      <c r="U46762" s="11"/>
    </row>
    <row r="46763" spans="20:21" x14ac:dyDescent="0.2">
      <c r="T46763" s="11"/>
      <c r="U46763" s="11"/>
    </row>
    <row r="46764" spans="20:21" x14ac:dyDescent="0.2">
      <c r="T46764" s="11"/>
      <c r="U46764" s="11"/>
    </row>
    <row r="46765" spans="20:21" x14ac:dyDescent="0.2">
      <c r="T46765" s="11"/>
      <c r="U46765" s="11"/>
    </row>
    <row r="46766" spans="20:21" x14ac:dyDescent="0.2">
      <c r="T46766" s="11"/>
      <c r="U46766" s="11"/>
    </row>
    <row r="46767" spans="20:21" x14ac:dyDescent="0.2">
      <c r="T46767" s="11"/>
      <c r="U46767" s="11"/>
    </row>
    <row r="46768" spans="20:21" x14ac:dyDescent="0.2">
      <c r="T46768" s="11"/>
      <c r="U46768" s="11"/>
    </row>
    <row r="46769" spans="20:21" x14ac:dyDescent="0.2">
      <c r="T46769" s="11"/>
      <c r="U46769" s="11"/>
    </row>
    <row r="46770" spans="20:21" x14ac:dyDescent="0.2">
      <c r="T46770" s="11"/>
      <c r="U46770" s="11"/>
    </row>
    <row r="46771" spans="20:21" x14ac:dyDescent="0.2">
      <c r="T46771" s="11"/>
      <c r="U46771" s="11"/>
    </row>
    <row r="46772" spans="20:21" x14ac:dyDescent="0.2">
      <c r="T46772" s="11"/>
      <c r="U46772" s="11"/>
    </row>
    <row r="46773" spans="20:21" x14ac:dyDescent="0.2">
      <c r="T46773" s="11"/>
      <c r="U46773" s="11"/>
    </row>
    <row r="46774" spans="20:21" x14ac:dyDescent="0.2">
      <c r="T46774" s="11"/>
      <c r="U46774" s="11"/>
    </row>
    <row r="46775" spans="20:21" x14ac:dyDescent="0.2">
      <c r="T46775" s="11"/>
      <c r="U46775" s="11"/>
    </row>
    <row r="46776" spans="20:21" x14ac:dyDescent="0.2">
      <c r="T46776" s="11"/>
      <c r="U46776" s="11"/>
    </row>
    <row r="46777" spans="20:21" x14ac:dyDescent="0.2">
      <c r="T46777" s="11"/>
      <c r="U46777" s="11"/>
    </row>
    <row r="46778" spans="20:21" x14ac:dyDescent="0.2">
      <c r="T46778" s="11"/>
      <c r="U46778" s="11"/>
    </row>
    <row r="46779" spans="20:21" x14ac:dyDescent="0.2">
      <c r="T46779" s="11"/>
      <c r="U46779" s="11"/>
    </row>
    <row r="46780" spans="20:21" x14ac:dyDescent="0.2">
      <c r="T46780" s="11"/>
      <c r="U46780" s="11"/>
    </row>
    <row r="46781" spans="20:21" x14ac:dyDescent="0.2">
      <c r="T46781" s="11"/>
      <c r="U46781" s="11"/>
    </row>
    <row r="46782" spans="20:21" x14ac:dyDescent="0.2">
      <c r="T46782" s="11"/>
      <c r="U46782" s="11"/>
    </row>
    <row r="46783" spans="20:21" x14ac:dyDescent="0.2">
      <c r="T46783" s="11"/>
      <c r="U46783" s="11"/>
    </row>
    <row r="46784" spans="20:21" x14ac:dyDescent="0.2">
      <c r="T46784" s="11"/>
      <c r="U46784" s="11"/>
    </row>
    <row r="46785" spans="20:21" x14ac:dyDescent="0.2">
      <c r="T46785" s="11"/>
      <c r="U46785" s="11"/>
    </row>
    <row r="46786" spans="20:21" x14ac:dyDescent="0.2">
      <c r="T46786" s="11"/>
      <c r="U46786" s="11"/>
    </row>
    <row r="46787" spans="20:21" x14ac:dyDescent="0.2">
      <c r="T46787" s="11"/>
      <c r="U46787" s="11"/>
    </row>
    <row r="46788" spans="20:21" x14ac:dyDescent="0.2">
      <c r="T46788" s="11"/>
      <c r="U46788" s="11"/>
    </row>
    <row r="46789" spans="20:21" x14ac:dyDescent="0.2">
      <c r="T46789" s="11"/>
      <c r="U46789" s="11"/>
    </row>
    <row r="46790" spans="20:21" x14ac:dyDescent="0.2">
      <c r="T46790" s="11"/>
      <c r="U46790" s="11"/>
    </row>
    <row r="46791" spans="20:21" x14ac:dyDescent="0.2">
      <c r="T46791" s="11"/>
      <c r="U46791" s="11"/>
    </row>
    <row r="46792" spans="20:21" x14ac:dyDescent="0.2">
      <c r="T46792" s="11"/>
      <c r="U46792" s="11"/>
    </row>
    <row r="46793" spans="20:21" x14ac:dyDescent="0.2">
      <c r="T46793" s="11"/>
      <c r="U46793" s="11"/>
    </row>
    <row r="46794" spans="20:21" x14ac:dyDescent="0.2">
      <c r="T46794" s="11"/>
      <c r="U46794" s="11"/>
    </row>
    <row r="46795" spans="20:21" x14ac:dyDescent="0.2">
      <c r="T46795" s="11"/>
      <c r="U46795" s="11"/>
    </row>
    <row r="46796" spans="20:21" x14ac:dyDescent="0.2">
      <c r="T46796" s="11"/>
      <c r="U46796" s="11"/>
    </row>
    <row r="46797" spans="20:21" x14ac:dyDescent="0.2">
      <c r="T46797" s="11"/>
      <c r="U46797" s="11"/>
    </row>
    <row r="46798" spans="20:21" x14ac:dyDescent="0.2">
      <c r="T46798" s="11"/>
      <c r="U46798" s="11"/>
    </row>
    <row r="46799" spans="20:21" x14ac:dyDescent="0.2">
      <c r="T46799" s="11"/>
      <c r="U46799" s="11"/>
    </row>
    <row r="46800" spans="20:21" x14ac:dyDescent="0.2">
      <c r="T46800" s="11"/>
      <c r="U46800" s="11"/>
    </row>
    <row r="46801" spans="20:21" x14ac:dyDescent="0.2">
      <c r="T46801" s="11"/>
      <c r="U46801" s="11"/>
    </row>
    <row r="46802" spans="20:21" x14ac:dyDescent="0.2">
      <c r="T46802" s="11"/>
      <c r="U46802" s="11"/>
    </row>
    <row r="46803" spans="20:21" x14ac:dyDescent="0.2">
      <c r="T46803" s="11"/>
      <c r="U46803" s="11"/>
    </row>
    <row r="46804" spans="20:21" x14ac:dyDescent="0.2">
      <c r="T46804" s="11"/>
      <c r="U46804" s="11"/>
    </row>
    <row r="46805" spans="20:21" x14ac:dyDescent="0.2">
      <c r="T46805" s="11"/>
      <c r="U46805" s="11"/>
    </row>
    <row r="46806" spans="20:21" x14ac:dyDescent="0.2">
      <c r="T46806" s="11"/>
      <c r="U46806" s="11"/>
    </row>
    <row r="46807" spans="20:21" x14ac:dyDescent="0.2">
      <c r="T46807" s="11"/>
      <c r="U46807" s="11"/>
    </row>
    <row r="46808" spans="20:21" x14ac:dyDescent="0.2">
      <c r="T46808" s="11"/>
      <c r="U46808" s="11"/>
    </row>
    <row r="46809" spans="20:21" x14ac:dyDescent="0.2">
      <c r="T46809" s="11"/>
      <c r="U46809" s="11"/>
    </row>
    <row r="46810" spans="20:21" x14ac:dyDescent="0.2">
      <c r="T46810" s="11"/>
      <c r="U46810" s="11"/>
    </row>
    <row r="46811" spans="20:21" x14ac:dyDescent="0.2">
      <c r="T46811" s="11"/>
      <c r="U46811" s="11"/>
    </row>
    <row r="46812" spans="20:21" x14ac:dyDescent="0.2">
      <c r="T46812" s="11"/>
      <c r="U46812" s="11"/>
    </row>
    <row r="46813" spans="20:21" x14ac:dyDescent="0.2">
      <c r="T46813" s="11"/>
      <c r="U46813" s="11"/>
    </row>
    <row r="46814" spans="20:21" x14ac:dyDescent="0.2">
      <c r="T46814" s="11"/>
      <c r="U46814" s="11"/>
    </row>
    <row r="46815" spans="20:21" x14ac:dyDescent="0.2">
      <c r="T46815" s="11"/>
      <c r="U46815" s="11"/>
    </row>
    <row r="46816" spans="20:21" x14ac:dyDescent="0.2">
      <c r="T46816" s="11"/>
      <c r="U46816" s="11"/>
    </row>
    <row r="46817" spans="20:21" x14ac:dyDescent="0.2">
      <c r="T46817" s="11"/>
      <c r="U46817" s="11"/>
    </row>
    <row r="46818" spans="20:21" x14ac:dyDescent="0.2">
      <c r="T46818" s="11"/>
      <c r="U46818" s="11"/>
    </row>
    <row r="46819" spans="20:21" x14ac:dyDescent="0.2">
      <c r="T46819" s="11"/>
      <c r="U46819" s="11"/>
    </row>
    <row r="46820" spans="20:21" x14ac:dyDescent="0.2">
      <c r="T46820" s="11"/>
      <c r="U46820" s="11"/>
    </row>
    <row r="46821" spans="20:21" x14ac:dyDescent="0.2">
      <c r="T46821" s="11"/>
      <c r="U46821" s="11"/>
    </row>
    <row r="46822" spans="20:21" x14ac:dyDescent="0.2">
      <c r="T46822" s="11"/>
      <c r="U46822" s="11"/>
    </row>
    <row r="46823" spans="20:21" x14ac:dyDescent="0.2">
      <c r="T46823" s="11"/>
      <c r="U46823" s="11"/>
    </row>
    <row r="46824" spans="20:21" x14ac:dyDescent="0.2">
      <c r="T46824" s="11"/>
      <c r="U46824" s="11"/>
    </row>
    <row r="46825" spans="20:21" x14ac:dyDescent="0.2">
      <c r="T46825" s="11"/>
      <c r="U46825" s="11"/>
    </row>
    <row r="46826" spans="20:21" x14ac:dyDescent="0.2">
      <c r="T46826" s="11"/>
      <c r="U46826" s="11"/>
    </row>
    <row r="46827" spans="20:21" x14ac:dyDescent="0.2">
      <c r="T46827" s="11"/>
      <c r="U46827" s="11"/>
    </row>
    <row r="46828" spans="20:21" x14ac:dyDescent="0.2">
      <c r="T46828" s="11"/>
      <c r="U46828" s="11"/>
    </row>
    <row r="46829" spans="20:21" x14ac:dyDescent="0.2">
      <c r="T46829" s="11"/>
      <c r="U46829" s="11"/>
    </row>
    <row r="46830" spans="20:21" x14ac:dyDescent="0.2">
      <c r="T46830" s="11"/>
      <c r="U46830" s="11"/>
    </row>
    <row r="46831" spans="20:21" x14ac:dyDescent="0.2">
      <c r="T46831" s="11"/>
      <c r="U46831" s="11"/>
    </row>
    <row r="46832" spans="20:21" x14ac:dyDescent="0.2">
      <c r="T46832" s="11"/>
      <c r="U46832" s="11"/>
    </row>
    <row r="46833" spans="20:21" x14ac:dyDescent="0.2">
      <c r="T46833" s="11"/>
      <c r="U46833" s="11"/>
    </row>
    <row r="46834" spans="20:21" x14ac:dyDescent="0.2">
      <c r="T46834" s="11"/>
      <c r="U46834" s="11"/>
    </row>
    <row r="46835" spans="20:21" x14ac:dyDescent="0.2">
      <c r="T46835" s="11"/>
      <c r="U46835" s="11"/>
    </row>
    <row r="46836" spans="20:21" x14ac:dyDescent="0.2">
      <c r="T46836" s="11"/>
      <c r="U46836" s="11"/>
    </row>
    <row r="46837" spans="20:21" x14ac:dyDescent="0.2">
      <c r="T46837" s="11"/>
      <c r="U46837" s="11"/>
    </row>
    <row r="46838" spans="20:21" x14ac:dyDescent="0.2">
      <c r="T46838" s="11"/>
      <c r="U46838" s="11"/>
    </row>
    <row r="46839" spans="20:21" x14ac:dyDescent="0.2">
      <c r="T46839" s="11"/>
      <c r="U46839" s="11"/>
    </row>
    <row r="46840" spans="20:21" x14ac:dyDescent="0.2">
      <c r="T46840" s="11"/>
      <c r="U46840" s="11"/>
    </row>
    <row r="46841" spans="20:21" x14ac:dyDescent="0.2">
      <c r="T46841" s="11"/>
      <c r="U46841" s="11"/>
    </row>
    <row r="46842" spans="20:21" x14ac:dyDescent="0.2">
      <c r="T46842" s="11"/>
      <c r="U46842" s="11"/>
    </row>
    <row r="46843" spans="20:21" x14ac:dyDescent="0.2">
      <c r="T46843" s="11"/>
      <c r="U46843" s="11"/>
    </row>
    <row r="46844" spans="20:21" x14ac:dyDescent="0.2">
      <c r="T46844" s="11"/>
      <c r="U46844" s="11"/>
    </row>
    <row r="46845" spans="20:21" x14ac:dyDescent="0.2">
      <c r="T46845" s="11"/>
      <c r="U46845" s="11"/>
    </row>
    <row r="46846" spans="20:21" x14ac:dyDescent="0.2">
      <c r="T46846" s="11"/>
      <c r="U46846" s="11"/>
    </row>
    <row r="46847" spans="20:21" x14ac:dyDescent="0.2">
      <c r="T46847" s="11"/>
      <c r="U46847" s="11"/>
    </row>
    <row r="46848" spans="20:21" x14ac:dyDescent="0.2">
      <c r="T46848" s="11"/>
      <c r="U46848" s="11"/>
    </row>
    <row r="46849" spans="20:21" x14ac:dyDescent="0.2">
      <c r="T46849" s="11"/>
      <c r="U46849" s="11"/>
    </row>
    <row r="46850" spans="20:21" x14ac:dyDescent="0.2">
      <c r="T46850" s="11"/>
      <c r="U46850" s="11"/>
    </row>
    <row r="46851" spans="20:21" x14ac:dyDescent="0.2">
      <c r="T46851" s="11"/>
      <c r="U46851" s="11"/>
    </row>
    <row r="46852" spans="20:21" x14ac:dyDescent="0.2">
      <c r="T46852" s="11"/>
      <c r="U46852" s="11"/>
    </row>
    <row r="46853" spans="20:21" x14ac:dyDescent="0.2">
      <c r="T46853" s="11"/>
      <c r="U46853" s="11"/>
    </row>
    <row r="46854" spans="20:21" x14ac:dyDescent="0.2">
      <c r="T46854" s="11"/>
      <c r="U46854" s="11"/>
    </row>
    <row r="46855" spans="20:21" x14ac:dyDescent="0.2">
      <c r="T46855" s="11"/>
      <c r="U46855" s="11"/>
    </row>
    <row r="46856" spans="20:21" x14ac:dyDescent="0.2">
      <c r="T46856" s="11"/>
      <c r="U46856" s="11"/>
    </row>
    <row r="46857" spans="20:21" x14ac:dyDescent="0.2">
      <c r="T46857" s="11"/>
      <c r="U46857" s="11"/>
    </row>
    <row r="46858" spans="20:21" x14ac:dyDescent="0.2">
      <c r="T46858" s="11"/>
      <c r="U46858" s="11"/>
    </row>
    <row r="46859" spans="20:21" x14ac:dyDescent="0.2">
      <c r="T46859" s="11"/>
      <c r="U46859" s="11"/>
    </row>
    <row r="46860" spans="20:21" x14ac:dyDescent="0.2">
      <c r="T46860" s="11"/>
      <c r="U46860" s="11"/>
    </row>
    <row r="46861" spans="20:21" x14ac:dyDescent="0.2">
      <c r="T46861" s="11"/>
      <c r="U46861" s="11"/>
    </row>
    <row r="46862" spans="20:21" x14ac:dyDescent="0.2">
      <c r="T46862" s="11"/>
      <c r="U46862" s="11"/>
    </row>
    <row r="46863" spans="20:21" x14ac:dyDescent="0.2">
      <c r="T46863" s="11"/>
      <c r="U46863" s="11"/>
    </row>
    <row r="46864" spans="20:21" x14ac:dyDescent="0.2">
      <c r="T46864" s="11"/>
      <c r="U46864" s="11"/>
    </row>
    <row r="46865" spans="20:21" x14ac:dyDescent="0.2">
      <c r="T46865" s="11"/>
      <c r="U46865" s="11"/>
    </row>
    <row r="46866" spans="20:21" x14ac:dyDescent="0.2">
      <c r="T46866" s="11"/>
      <c r="U46866" s="11"/>
    </row>
    <row r="46867" spans="20:21" x14ac:dyDescent="0.2">
      <c r="T46867" s="11"/>
      <c r="U46867" s="11"/>
    </row>
    <row r="46868" spans="20:21" x14ac:dyDescent="0.2">
      <c r="T46868" s="11"/>
      <c r="U46868" s="11"/>
    </row>
    <row r="46869" spans="20:21" x14ac:dyDescent="0.2">
      <c r="T46869" s="11"/>
      <c r="U46869" s="11"/>
    </row>
    <row r="46870" spans="20:21" x14ac:dyDescent="0.2">
      <c r="T46870" s="11"/>
      <c r="U46870" s="11"/>
    </row>
    <row r="46871" spans="20:21" x14ac:dyDescent="0.2">
      <c r="T46871" s="11"/>
      <c r="U46871" s="11"/>
    </row>
    <row r="46872" spans="20:21" x14ac:dyDescent="0.2">
      <c r="T46872" s="11"/>
      <c r="U46872" s="11"/>
    </row>
    <row r="46873" spans="20:21" x14ac:dyDescent="0.2">
      <c r="T46873" s="11"/>
      <c r="U46873" s="11"/>
    </row>
    <row r="46874" spans="20:21" x14ac:dyDescent="0.2">
      <c r="T46874" s="11"/>
      <c r="U46874" s="11"/>
    </row>
    <row r="46875" spans="20:21" x14ac:dyDescent="0.2">
      <c r="T46875" s="11"/>
      <c r="U46875" s="11"/>
    </row>
    <row r="46876" spans="20:21" x14ac:dyDescent="0.2">
      <c r="T46876" s="11"/>
      <c r="U46876" s="11"/>
    </row>
    <row r="46877" spans="20:21" x14ac:dyDescent="0.2">
      <c r="T46877" s="11"/>
      <c r="U46877" s="11"/>
    </row>
    <row r="46878" spans="20:21" x14ac:dyDescent="0.2">
      <c r="T46878" s="11"/>
      <c r="U46878" s="11"/>
    </row>
    <row r="46879" spans="20:21" x14ac:dyDescent="0.2">
      <c r="T46879" s="11"/>
      <c r="U46879" s="11"/>
    </row>
    <row r="46880" spans="20:21" x14ac:dyDescent="0.2">
      <c r="T46880" s="11"/>
      <c r="U46880" s="11"/>
    </row>
    <row r="46881" spans="20:21" x14ac:dyDescent="0.2">
      <c r="T46881" s="11"/>
      <c r="U46881" s="11"/>
    </row>
    <row r="46882" spans="20:21" x14ac:dyDescent="0.2">
      <c r="T46882" s="11"/>
      <c r="U46882" s="11"/>
    </row>
    <row r="46883" spans="20:21" x14ac:dyDescent="0.2">
      <c r="T46883" s="11"/>
      <c r="U46883" s="11"/>
    </row>
    <row r="46884" spans="20:21" x14ac:dyDescent="0.2">
      <c r="T46884" s="11"/>
      <c r="U46884" s="11"/>
    </row>
    <row r="46885" spans="20:21" x14ac:dyDescent="0.2">
      <c r="T46885" s="11"/>
      <c r="U46885" s="11"/>
    </row>
    <row r="46886" spans="20:21" x14ac:dyDescent="0.2">
      <c r="T46886" s="11"/>
      <c r="U46886" s="11"/>
    </row>
    <row r="46887" spans="20:21" x14ac:dyDescent="0.2">
      <c r="T46887" s="11"/>
      <c r="U46887" s="11"/>
    </row>
    <row r="46888" spans="20:21" x14ac:dyDescent="0.2">
      <c r="T46888" s="11"/>
      <c r="U46888" s="11"/>
    </row>
    <row r="46889" spans="20:21" x14ac:dyDescent="0.2">
      <c r="T46889" s="11"/>
      <c r="U46889" s="11"/>
    </row>
    <row r="46890" spans="20:21" x14ac:dyDescent="0.2">
      <c r="T46890" s="11"/>
      <c r="U46890" s="11"/>
    </row>
    <row r="46891" spans="20:21" x14ac:dyDescent="0.2">
      <c r="T46891" s="11"/>
      <c r="U46891" s="11"/>
    </row>
    <row r="46892" spans="20:21" x14ac:dyDescent="0.2">
      <c r="T46892" s="11"/>
      <c r="U46892" s="11"/>
    </row>
    <row r="46893" spans="20:21" x14ac:dyDescent="0.2">
      <c r="T46893" s="11"/>
      <c r="U46893" s="11"/>
    </row>
    <row r="46894" spans="20:21" x14ac:dyDescent="0.2">
      <c r="T46894" s="11"/>
      <c r="U46894" s="11"/>
    </row>
    <row r="46895" spans="20:21" x14ac:dyDescent="0.2">
      <c r="T46895" s="11"/>
      <c r="U46895" s="11"/>
    </row>
    <row r="46896" spans="20:21" x14ac:dyDescent="0.2">
      <c r="T46896" s="11"/>
      <c r="U46896" s="11"/>
    </row>
    <row r="46897" spans="20:21" x14ac:dyDescent="0.2">
      <c r="T46897" s="11"/>
      <c r="U46897" s="11"/>
    </row>
    <row r="46898" spans="20:21" x14ac:dyDescent="0.2">
      <c r="T46898" s="11"/>
      <c r="U46898" s="11"/>
    </row>
    <row r="46899" spans="20:21" x14ac:dyDescent="0.2">
      <c r="T46899" s="11"/>
      <c r="U46899" s="11"/>
    </row>
    <row r="46900" spans="20:21" x14ac:dyDescent="0.2">
      <c r="T46900" s="11"/>
      <c r="U46900" s="11"/>
    </row>
    <row r="46901" spans="20:21" x14ac:dyDescent="0.2">
      <c r="T46901" s="11"/>
      <c r="U46901" s="11"/>
    </row>
    <row r="46902" spans="20:21" x14ac:dyDescent="0.2">
      <c r="T46902" s="11"/>
      <c r="U46902" s="11"/>
    </row>
    <row r="46903" spans="20:21" x14ac:dyDescent="0.2">
      <c r="T46903" s="11"/>
      <c r="U46903" s="11"/>
    </row>
    <row r="46904" spans="20:21" x14ac:dyDescent="0.2">
      <c r="T46904" s="11"/>
      <c r="U46904" s="11"/>
    </row>
    <row r="46905" spans="20:21" x14ac:dyDescent="0.2">
      <c r="T46905" s="11"/>
      <c r="U46905" s="11"/>
    </row>
    <row r="46906" spans="20:21" x14ac:dyDescent="0.2">
      <c r="T46906" s="11"/>
      <c r="U46906" s="11"/>
    </row>
    <row r="46907" spans="20:21" x14ac:dyDescent="0.2">
      <c r="T46907" s="11"/>
      <c r="U46907" s="11"/>
    </row>
    <row r="46908" spans="20:21" x14ac:dyDescent="0.2">
      <c r="T46908" s="11"/>
      <c r="U46908" s="11"/>
    </row>
    <row r="46909" spans="20:21" x14ac:dyDescent="0.2">
      <c r="T46909" s="11"/>
      <c r="U46909" s="11"/>
    </row>
    <row r="46910" spans="20:21" x14ac:dyDescent="0.2">
      <c r="T46910" s="11"/>
      <c r="U46910" s="11"/>
    </row>
    <row r="46911" spans="20:21" x14ac:dyDescent="0.2">
      <c r="T46911" s="11"/>
      <c r="U46911" s="11"/>
    </row>
    <row r="46912" spans="20:21" x14ac:dyDescent="0.2">
      <c r="T46912" s="11"/>
      <c r="U46912" s="11"/>
    </row>
    <row r="46913" spans="20:21" x14ac:dyDescent="0.2">
      <c r="T46913" s="11"/>
      <c r="U46913" s="11"/>
    </row>
    <row r="46914" spans="20:21" x14ac:dyDescent="0.2">
      <c r="T46914" s="11"/>
      <c r="U46914" s="11"/>
    </row>
    <row r="46915" spans="20:21" x14ac:dyDescent="0.2">
      <c r="T46915" s="11"/>
      <c r="U46915" s="11"/>
    </row>
    <row r="46916" spans="20:21" x14ac:dyDescent="0.2">
      <c r="T46916" s="11"/>
      <c r="U46916" s="11"/>
    </row>
    <row r="46917" spans="20:21" x14ac:dyDescent="0.2">
      <c r="T46917" s="11"/>
      <c r="U46917" s="11"/>
    </row>
    <row r="46918" spans="20:21" x14ac:dyDescent="0.2">
      <c r="T46918" s="11"/>
      <c r="U46918" s="11"/>
    </row>
    <row r="46919" spans="20:21" x14ac:dyDescent="0.2">
      <c r="T46919" s="11"/>
      <c r="U46919" s="11"/>
    </row>
    <row r="46920" spans="20:21" x14ac:dyDescent="0.2">
      <c r="T46920" s="11"/>
      <c r="U46920" s="11"/>
    </row>
    <row r="46921" spans="20:21" x14ac:dyDescent="0.2">
      <c r="T46921" s="11"/>
      <c r="U46921" s="11"/>
    </row>
    <row r="46922" spans="20:21" x14ac:dyDescent="0.2">
      <c r="T46922" s="11"/>
      <c r="U46922" s="11"/>
    </row>
    <row r="46923" spans="20:21" x14ac:dyDescent="0.2">
      <c r="T46923" s="11"/>
      <c r="U46923" s="11"/>
    </row>
    <row r="46924" spans="20:21" x14ac:dyDescent="0.2">
      <c r="T46924" s="11"/>
      <c r="U46924" s="11"/>
    </row>
    <row r="46925" spans="20:21" x14ac:dyDescent="0.2">
      <c r="T46925" s="11"/>
      <c r="U46925" s="11"/>
    </row>
    <row r="46926" spans="20:21" x14ac:dyDescent="0.2">
      <c r="T46926" s="11"/>
      <c r="U46926" s="11"/>
    </row>
    <row r="46927" spans="20:21" x14ac:dyDescent="0.2">
      <c r="T46927" s="11"/>
      <c r="U46927" s="11"/>
    </row>
    <row r="46928" spans="20:21" x14ac:dyDescent="0.2">
      <c r="T46928" s="11"/>
      <c r="U46928" s="11"/>
    </row>
    <row r="46929" spans="20:21" x14ac:dyDescent="0.2">
      <c r="T46929" s="11"/>
      <c r="U46929" s="11"/>
    </row>
    <row r="46930" spans="20:21" x14ac:dyDescent="0.2">
      <c r="T46930" s="11"/>
      <c r="U46930" s="11"/>
    </row>
    <row r="46931" spans="20:21" x14ac:dyDescent="0.2">
      <c r="T46931" s="11"/>
      <c r="U46931" s="11"/>
    </row>
    <row r="46932" spans="20:21" x14ac:dyDescent="0.2">
      <c r="T46932" s="11"/>
      <c r="U46932" s="11"/>
    </row>
    <row r="46933" spans="20:21" x14ac:dyDescent="0.2">
      <c r="T46933" s="11"/>
      <c r="U46933" s="11"/>
    </row>
    <row r="46934" spans="20:21" x14ac:dyDescent="0.2">
      <c r="T46934" s="11"/>
      <c r="U46934" s="11"/>
    </row>
    <row r="46935" spans="20:21" x14ac:dyDescent="0.2">
      <c r="T46935" s="11"/>
      <c r="U46935" s="11"/>
    </row>
    <row r="46936" spans="20:21" x14ac:dyDescent="0.2">
      <c r="T46936" s="11"/>
      <c r="U46936" s="11"/>
    </row>
    <row r="46937" spans="20:21" x14ac:dyDescent="0.2">
      <c r="T46937" s="11"/>
      <c r="U46937" s="11"/>
    </row>
    <row r="46938" spans="20:21" x14ac:dyDescent="0.2">
      <c r="T46938" s="11"/>
      <c r="U46938" s="11"/>
    </row>
    <row r="46939" spans="20:21" x14ac:dyDescent="0.2">
      <c r="T46939" s="11"/>
      <c r="U46939" s="11"/>
    </row>
    <row r="46940" spans="20:21" x14ac:dyDescent="0.2">
      <c r="T46940" s="11"/>
      <c r="U46940" s="11"/>
    </row>
    <row r="46941" spans="20:21" x14ac:dyDescent="0.2">
      <c r="T46941" s="11"/>
      <c r="U46941" s="11"/>
    </row>
    <row r="46942" spans="20:21" x14ac:dyDescent="0.2">
      <c r="T46942" s="11"/>
      <c r="U46942" s="11"/>
    </row>
    <row r="46943" spans="20:21" x14ac:dyDescent="0.2">
      <c r="T46943" s="11"/>
      <c r="U46943" s="11"/>
    </row>
    <row r="46944" spans="20:21" x14ac:dyDescent="0.2">
      <c r="T46944" s="11"/>
      <c r="U46944" s="11"/>
    </row>
    <row r="46945" spans="20:21" x14ac:dyDescent="0.2">
      <c r="T46945" s="11"/>
      <c r="U46945" s="11"/>
    </row>
    <row r="46946" spans="20:21" x14ac:dyDescent="0.2">
      <c r="T46946" s="11"/>
      <c r="U46946" s="11"/>
    </row>
    <row r="46947" spans="20:21" x14ac:dyDescent="0.2">
      <c r="T46947" s="11"/>
      <c r="U46947" s="11"/>
    </row>
    <row r="46948" spans="20:21" x14ac:dyDescent="0.2">
      <c r="T46948" s="11"/>
      <c r="U46948" s="11"/>
    </row>
    <row r="46949" spans="20:21" x14ac:dyDescent="0.2">
      <c r="T46949" s="11"/>
      <c r="U46949" s="11"/>
    </row>
    <row r="46950" spans="20:21" x14ac:dyDescent="0.2">
      <c r="T46950" s="11"/>
      <c r="U46950" s="11"/>
    </row>
    <row r="46951" spans="20:21" x14ac:dyDescent="0.2">
      <c r="T46951" s="11"/>
      <c r="U46951" s="11"/>
    </row>
    <row r="46952" spans="20:21" x14ac:dyDescent="0.2">
      <c r="T46952" s="11"/>
      <c r="U46952" s="11"/>
    </row>
    <row r="46953" spans="20:21" x14ac:dyDescent="0.2">
      <c r="T46953" s="11"/>
      <c r="U46953" s="11"/>
    </row>
    <row r="46954" spans="20:21" x14ac:dyDescent="0.2">
      <c r="T46954" s="11"/>
      <c r="U46954" s="11"/>
    </row>
    <row r="46955" spans="20:21" x14ac:dyDescent="0.2">
      <c r="T46955" s="11"/>
      <c r="U46955" s="11"/>
    </row>
    <row r="46956" spans="20:21" x14ac:dyDescent="0.2">
      <c r="T46956" s="11"/>
      <c r="U46956" s="11"/>
    </row>
    <row r="46957" spans="20:21" x14ac:dyDescent="0.2">
      <c r="T46957" s="11"/>
      <c r="U46957" s="11"/>
    </row>
    <row r="46958" spans="20:21" x14ac:dyDescent="0.2">
      <c r="T46958" s="11"/>
      <c r="U46958" s="11"/>
    </row>
    <row r="46959" spans="20:21" x14ac:dyDescent="0.2">
      <c r="T46959" s="11"/>
      <c r="U46959" s="11"/>
    </row>
    <row r="46960" spans="20:21" x14ac:dyDescent="0.2">
      <c r="T46960" s="11"/>
      <c r="U46960" s="11"/>
    </row>
    <row r="46961" spans="20:21" x14ac:dyDescent="0.2">
      <c r="T46961" s="11"/>
      <c r="U46961" s="11"/>
    </row>
    <row r="46962" spans="20:21" x14ac:dyDescent="0.2">
      <c r="T46962" s="11"/>
      <c r="U46962" s="11"/>
    </row>
    <row r="46963" spans="20:21" x14ac:dyDescent="0.2">
      <c r="T46963" s="11"/>
      <c r="U46963" s="11"/>
    </row>
    <row r="46964" spans="20:21" x14ac:dyDescent="0.2">
      <c r="T46964" s="11"/>
      <c r="U46964" s="11"/>
    </row>
    <row r="46965" spans="20:21" x14ac:dyDescent="0.2">
      <c r="T46965" s="11"/>
      <c r="U46965" s="11"/>
    </row>
    <row r="46966" spans="20:21" x14ac:dyDescent="0.2">
      <c r="T46966" s="11"/>
      <c r="U46966" s="11"/>
    </row>
    <row r="46967" spans="20:21" x14ac:dyDescent="0.2">
      <c r="T46967" s="11"/>
      <c r="U46967" s="11"/>
    </row>
    <row r="46968" spans="20:21" x14ac:dyDescent="0.2">
      <c r="T46968" s="11"/>
      <c r="U46968" s="11"/>
    </row>
    <row r="46969" spans="20:21" x14ac:dyDescent="0.2">
      <c r="T46969" s="11"/>
      <c r="U46969" s="11"/>
    </row>
    <row r="46970" spans="20:21" x14ac:dyDescent="0.2">
      <c r="T46970" s="11"/>
      <c r="U46970" s="11"/>
    </row>
    <row r="46971" spans="20:21" x14ac:dyDescent="0.2">
      <c r="T46971" s="11"/>
      <c r="U46971" s="11"/>
    </row>
    <row r="46972" spans="20:21" x14ac:dyDescent="0.2">
      <c r="T46972" s="11"/>
      <c r="U46972" s="11"/>
    </row>
    <row r="46973" spans="20:21" x14ac:dyDescent="0.2">
      <c r="T46973" s="11"/>
      <c r="U46973" s="11"/>
    </row>
    <row r="46974" spans="20:21" x14ac:dyDescent="0.2">
      <c r="T46974" s="11"/>
      <c r="U46974" s="11"/>
    </row>
    <row r="46975" spans="20:21" x14ac:dyDescent="0.2">
      <c r="T46975" s="11"/>
      <c r="U46975" s="11"/>
    </row>
    <row r="46976" spans="20:21" x14ac:dyDescent="0.2">
      <c r="T46976" s="11"/>
      <c r="U46976" s="11"/>
    </row>
    <row r="46977" spans="20:21" x14ac:dyDescent="0.2">
      <c r="T46977" s="11"/>
      <c r="U46977" s="11"/>
    </row>
    <row r="46978" spans="20:21" x14ac:dyDescent="0.2">
      <c r="T46978" s="11"/>
      <c r="U46978" s="11"/>
    </row>
    <row r="46979" spans="20:21" x14ac:dyDescent="0.2">
      <c r="T46979" s="11"/>
      <c r="U46979" s="11"/>
    </row>
    <row r="46980" spans="20:21" x14ac:dyDescent="0.2">
      <c r="T46980" s="11"/>
      <c r="U46980" s="11"/>
    </row>
    <row r="46981" spans="20:21" x14ac:dyDescent="0.2">
      <c r="T46981" s="11"/>
      <c r="U46981" s="11"/>
    </row>
    <row r="46982" spans="20:21" x14ac:dyDescent="0.2">
      <c r="T46982" s="11"/>
      <c r="U46982" s="11"/>
    </row>
    <row r="46983" spans="20:21" x14ac:dyDescent="0.2">
      <c r="T46983" s="11"/>
      <c r="U46983" s="11"/>
    </row>
    <row r="46984" spans="20:21" x14ac:dyDescent="0.2">
      <c r="T46984" s="11"/>
      <c r="U46984" s="11"/>
    </row>
    <row r="46985" spans="20:21" x14ac:dyDescent="0.2">
      <c r="T46985" s="11"/>
      <c r="U46985" s="11"/>
    </row>
    <row r="46986" spans="20:21" x14ac:dyDescent="0.2">
      <c r="T46986" s="11"/>
      <c r="U46986" s="11"/>
    </row>
    <row r="46987" spans="20:21" x14ac:dyDescent="0.2">
      <c r="T46987" s="11"/>
      <c r="U46987" s="11"/>
    </row>
    <row r="46988" spans="20:21" x14ac:dyDescent="0.2">
      <c r="T46988" s="11"/>
      <c r="U46988" s="11"/>
    </row>
    <row r="46989" spans="20:21" x14ac:dyDescent="0.2">
      <c r="T46989" s="11"/>
      <c r="U46989" s="11"/>
    </row>
    <row r="46990" spans="20:21" x14ac:dyDescent="0.2">
      <c r="T46990" s="11"/>
      <c r="U46990" s="11"/>
    </row>
    <row r="46991" spans="20:21" x14ac:dyDescent="0.2">
      <c r="T46991" s="11"/>
      <c r="U46991" s="11"/>
    </row>
    <row r="46992" spans="20:21" x14ac:dyDescent="0.2">
      <c r="T46992" s="11"/>
      <c r="U46992" s="11"/>
    </row>
    <row r="46993" spans="20:21" x14ac:dyDescent="0.2">
      <c r="T46993" s="11"/>
      <c r="U46993" s="11"/>
    </row>
    <row r="46994" spans="20:21" x14ac:dyDescent="0.2">
      <c r="T46994" s="11"/>
      <c r="U46994" s="11"/>
    </row>
    <row r="46995" spans="20:21" x14ac:dyDescent="0.2">
      <c r="T46995" s="11"/>
      <c r="U46995" s="11"/>
    </row>
    <row r="46996" spans="20:21" x14ac:dyDescent="0.2">
      <c r="T46996" s="11"/>
      <c r="U46996" s="11"/>
    </row>
    <row r="46997" spans="20:21" x14ac:dyDescent="0.2">
      <c r="T46997" s="11"/>
      <c r="U46997" s="11"/>
    </row>
    <row r="46998" spans="20:21" x14ac:dyDescent="0.2">
      <c r="T46998" s="11"/>
      <c r="U46998" s="11"/>
    </row>
    <row r="46999" spans="20:21" x14ac:dyDescent="0.2">
      <c r="T46999" s="11"/>
      <c r="U46999" s="11"/>
    </row>
    <row r="47000" spans="20:21" x14ac:dyDescent="0.2">
      <c r="T47000" s="11"/>
      <c r="U47000" s="11"/>
    </row>
    <row r="47001" spans="20:21" x14ac:dyDescent="0.2">
      <c r="T47001" s="11"/>
      <c r="U47001" s="11"/>
    </row>
    <row r="47002" spans="20:21" x14ac:dyDescent="0.2">
      <c r="T47002" s="11"/>
      <c r="U47002" s="11"/>
    </row>
    <row r="47003" spans="20:21" x14ac:dyDescent="0.2">
      <c r="T47003" s="11"/>
      <c r="U47003" s="11"/>
    </row>
    <row r="47004" spans="20:21" x14ac:dyDescent="0.2">
      <c r="T47004" s="11"/>
      <c r="U47004" s="11"/>
    </row>
    <row r="47005" spans="20:21" x14ac:dyDescent="0.2">
      <c r="T47005" s="11"/>
      <c r="U47005" s="11"/>
    </row>
    <row r="47006" spans="20:21" x14ac:dyDescent="0.2">
      <c r="T47006" s="11"/>
      <c r="U47006" s="11"/>
    </row>
    <row r="47007" spans="20:21" x14ac:dyDescent="0.2">
      <c r="T47007" s="11"/>
      <c r="U47007" s="11"/>
    </row>
    <row r="47008" spans="20:21" x14ac:dyDescent="0.2">
      <c r="T47008" s="11"/>
      <c r="U47008" s="11"/>
    </row>
    <row r="47009" spans="20:21" x14ac:dyDescent="0.2">
      <c r="T47009" s="11"/>
      <c r="U47009" s="11"/>
    </row>
    <row r="47010" spans="20:21" x14ac:dyDescent="0.2">
      <c r="T47010" s="11"/>
      <c r="U47010" s="11"/>
    </row>
    <row r="47011" spans="20:21" x14ac:dyDescent="0.2">
      <c r="T47011" s="11"/>
      <c r="U47011" s="11"/>
    </row>
    <row r="47012" spans="20:21" x14ac:dyDescent="0.2">
      <c r="T47012" s="11"/>
      <c r="U47012" s="11"/>
    </row>
    <row r="47013" spans="20:21" x14ac:dyDescent="0.2">
      <c r="T47013" s="11"/>
      <c r="U47013" s="11"/>
    </row>
    <row r="47014" spans="20:21" x14ac:dyDescent="0.2">
      <c r="T47014" s="11"/>
      <c r="U47014" s="11"/>
    </row>
    <row r="47015" spans="20:21" x14ac:dyDescent="0.2">
      <c r="T47015" s="11"/>
      <c r="U47015" s="11"/>
    </row>
    <row r="47016" spans="20:21" x14ac:dyDescent="0.2">
      <c r="T47016" s="11"/>
      <c r="U47016" s="11"/>
    </row>
    <row r="47017" spans="20:21" x14ac:dyDescent="0.2">
      <c r="T47017" s="11"/>
      <c r="U47017" s="11"/>
    </row>
    <row r="47018" spans="20:21" x14ac:dyDescent="0.2">
      <c r="T47018" s="11"/>
      <c r="U47018" s="11"/>
    </row>
    <row r="47019" spans="20:21" x14ac:dyDescent="0.2">
      <c r="T47019" s="11"/>
      <c r="U47019" s="11"/>
    </row>
    <row r="47020" spans="20:21" x14ac:dyDescent="0.2">
      <c r="T47020" s="11"/>
      <c r="U47020" s="11"/>
    </row>
    <row r="47021" spans="20:21" x14ac:dyDescent="0.2">
      <c r="T47021" s="11"/>
      <c r="U47021" s="11"/>
    </row>
    <row r="47022" spans="20:21" x14ac:dyDescent="0.2">
      <c r="T47022" s="11"/>
      <c r="U47022" s="11"/>
    </row>
    <row r="47023" spans="20:21" x14ac:dyDescent="0.2">
      <c r="T47023" s="11"/>
      <c r="U47023" s="11"/>
    </row>
    <row r="47024" spans="20:21" x14ac:dyDescent="0.2">
      <c r="T47024" s="11"/>
      <c r="U47024" s="11"/>
    </row>
    <row r="47025" spans="20:21" x14ac:dyDescent="0.2">
      <c r="T47025" s="11"/>
      <c r="U47025" s="11"/>
    </row>
    <row r="47026" spans="20:21" x14ac:dyDescent="0.2">
      <c r="T47026" s="11"/>
      <c r="U47026" s="11"/>
    </row>
    <row r="47027" spans="20:21" x14ac:dyDescent="0.2">
      <c r="T47027" s="11"/>
      <c r="U47027" s="11"/>
    </row>
    <row r="47028" spans="20:21" x14ac:dyDescent="0.2">
      <c r="T47028" s="11"/>
      <c r="U47028" s="11"/>
    </row>
    <row r="47029" spans="20:21" x14ac:dyDescent="0.2">
      <c r="T47029" s="11"/>
      <c r="U47029" s="11"/>
    </row>
    <row r="47030" spans="20:21" x14ac:dyDescent="0.2">
      <c r="T47030" s="11"/>
      <c r="U47030" s="11"/>
    </row>
    <row r="47031" spans="20:21" x14ac:dyDescent="0.2">
      <c r="T47031" s="11"/>
      <c r="U47031" s="11"/>
    </row>
    <row r="47032" spans="20:21" x14ac:dyDescent="0.2">
      <c r="T47032" s="11"/>
      <c r="U47032" s="11"/>
    </row>
    <row r="47033" spans="20:21" x14ac:dyDescent="0.2">
      <c r="T47033" s="11"/>
      <c r="U47033" s="11"/>
    </row>
    <row r="47034" spans="20:21" x14ac:dyDescent="0.2">
      <c r="T47034" s="11"/>
      <c r="U47034" s="11"/>
    </row>
    <row r="47035" spans="20:21" x14ac:dyDescent="0.2">
      <c r="T47035" s="11"/>
      <c r="U47035" s="11"/>
    </row>
    <row r="47036" spans="20:21" x14ac:dyDescent="0.2">
      <c r="T47036" s="11"/>
      <c r="U47036" s="11"/>
    </row>
    <row r="47037" spans="20:21" x14ac:dyDescent="0.2">
      <c r="T47037" s="11"/>
      <c r="U47037" s="11"/>
    </row>
    <row r="47038" spans="20:21" x14ac:dyDescent="0.2">
      <c r="T47038" s="11"/>
      <c r="U47038" s="11"/>
    </row>
    <row r="47039" spans="20:21" x14ac:dyDescent="0.2">
      <c r="T47039" s="11"/>
      <c r="U47039" s="11"/>
    </row>
    <row r="47040" spans="20:21" x14ac:dyDescent="0.2">
      <c r="T47040" s="11"/>
      <c r="U47040" s="11"/>
    </row>
    <row r="47041" spans="20:21" x14ac:dyDescent="0.2">
      <c r="T47041" s="11"/>
      <c r="U47041" s="11"/>
    </row>
    <row r="47042" spans="20:21" x14ac:dyDescent="0.2">
      <c r="T47042" s="11"/>
      <c r="U47042" s="11"/>
    </row>
    <row r="47043" spans="20:21" x14ac:dyDescent="0.2">
      <c r="T47043" s="11"/>
      <c r="U47043" s="11"/>
    </row>
    <row r="47044" spans="20:21" x14ac:dyDescent="0.2">
      <c r="T47044" s="11"/>
      <c r="U47044" s="11"/>
    </row>
    <row r="47045" spans="20:21" x14ac:dyDescent="0.2">
      <c r="T47045" s="11"/>
      <c r="U47045" s="11"/>
    </row>
    <row r="47046" spans="20:21" x14ac:dyDescent="0.2">
      <c r="T47046" s="11"/>
      <c r="U47046" s="11"/>
    </row>
    <row r="47047" spans="20:21" x14ac:dyDescent="0.2">
      <c r="T47047" s="11"/>
      <c r="U47047" s="11"/>
    </row>
    <row r="47048" spans="20:21" x14ac:dyDescent="0.2">
      <c r="T47048" s="11"/>
      <c r="U47048" s="11"/>
    </row>
    <row r="47049" spans="20:21" x14ac:dyDescent="0.2">
      <c r="T47049" s="11"/>
      <c r="U47049" s="11"/>
    </row>
    <row r="47050" spans="20:21" x14ac:dyDescent="0.2">
      <c r="T47050" s="11"/>
      <c r="U47050" s="11"/>
    </row>
    <row r="47051" spans="20:21" x14ac:dyDescent="0.2">
      <c r="T47051" s="11"/>
      <c r="U47051" s="11"/>
    </row>
    <row r="47052" spans="20:21" x14ac:dyDescent="0.2">
      <c r="T47052" s="11"/>
      <c r="U47052" s="11"/>
    </row>
    <row r="47053" spans="20:21" x14ac:dyDescent="0.2">
      <c r="T47053" s="11"/>
      <c r="U47053" s="11"/>
    </row>
    <row r="47054" spans="20:21" x14ac:dyDescent="0.2">
      <c r="T47054" s="11"/>
      <c r="U47054" s="11"/>
    </row>
    <row r="47055" spans="20:21" x14ac:dyDescent="0.2">
      <c r="T47055" s="11"/>
      <c r="U47055" s="11"/>
    </row>
    <row r="47056" spans="20:21" x14ac:dyDescent="0.2">
      <c r="T47056" s="11"/>
      <c r="U47056" s="11"/>
    </row>
    <row r="47057" spans="20:21" x14ac:dyDescent="0.2">
      <c r="T47057" s="11"/>
      <c r="U47057" s="11"/>
    </row>
    <row r="47058" spans="20:21" x14ac:dyDescent="0.2">
      <c r="T47058" s="11"/>
      <c r="U47058" s="11"/>
    </row>
    <row r="47059" spans="20:21" x14ac:dyDescent="0.2">
      <c r="T47059" s="11"/>
      <c r="U47059" s="11"/>
    </row>
    <row r="47060" spans="20:21" x14ac:dyDescent="0.2">
      <c r="T47060" s="11"/>
      <c r="U47060" s="11"/>
    </row>
    <row r="47061" spans="20:21" x14ac:dyDescent="0.2">
      <c r="T47061" s="11"/>
      <c r="U47061" s="11"/>
    </row>
    <row r="47062" spans="20:21" x14ac:dyDescent="0.2">
      <c r="T47062" s="11"/>
      <c r="U47062" s="11"/>
    </row>
    <row r="47063" spans="20:21" x14ac:dyDescent="0.2">
      <c r="T47063" s="11"/>
      <c r="U47063" s="11"/>
    </row>
    <row r="47064" spans="20:21" x14ac:dyDescent="0.2">
      <c r="T47064" s="11"/>
      <c r="U47064" s="11"/>
    </row>
    <row r="47065" spans="20:21" x14ac:dyDescent="0.2">
      <c r="T47065" s="11"/>
      <c r="U47065" s="11"/>
    </row>
    <row r="47066" spans="20:21" x14ac:dyDescent="0.2">
      <c r="T47066" s="11"/>
      <c r="U47066" s="11"/>
    </row>
    <row r="47067" spans="20:21" x14ac:dyDescent="0.2">
      <c r="T47067" s="11"/>
      <c r="U47067" s="11"/>
    </row>
    <row r="47068" spans="20:21" x14ac:dyDescent="0.2">
      <c r="T47068" s="11"/>
      <c r="U47068" s="11"/>
    </row>
    <row r="47069" spans="20:21" x14ac:dyDescent="0.2">
      <c r="T47069" s="11"/>
      <c r="U47069" s="11"/>
    </row>
    <row r="47070" spans="20:21" x14ac:dyDescent="0.2">
      <c r="T47070" s="11"/>
      <c r="U47070" s="11"/>
    </row>
    <row r="47071" spans="20:21" x14ac:dyDescent="0.2">
      <c r="T47071" s="11"/>
      <c r="U47071" s="11"/>
    </row>
    <row r="47072" spans="20:21" x14ac:dyDescent="0.2">
      <c r="T47072" s="11"/>
      <c r="U47072" s="11"/>
    </row>
    <row r="47073" spans="20:21" x14ac:dyDescent="0.2">
      <c r="T47073" s="11"/>
      <c r="U47073" s="11"/>
    </row>
    <row r="47074" spans="20:21" x14ac:dyDescent="0.2">
      <c r="T47074" s="11"/>
      <c r="U47074" s="11"/>
    </row>
    <row r="47075" spans="20:21" x14ac:dyDescent="0.2">
      <c r="T47075" s="11"/>
      <c r="U47075" s="11"/>
    </row>
    <row r="47076" spans="20:21" x14ac:dyDescent="0.2">
      <c r="T47076" s="11"/>
      <c r="U47076" s="11"/>
    </row>
    <row r="47077" spans="20:21" x14ac:dyDescent="0.2">
      <c r="T47077" s="11"/>
      <c r="U47077" s="11"/>
    </row>
    <row r="47078" spans="20:21" x14ac:dyDescent="0.2">
      <c r="T47078" s="11"/>
      <c r="U47078" s="11"/>
    </row>
    <row r="47079" spans="20:21" x14ac:dyDescent="0.2">
      <c r="T47079" s="11"/>
      <c r="U47079" s="11"/>
    </row>
    <row r="47080" spans="20:21" x14ac:dyDescent="0.2">
      <c r="T47080" s="11"/>
      <c r="U47080" s="11"/>
    </row>
    <row r="47081" spans="20:21" x14ac:dyDescent="0.2">
      <c r="T47081" s="11"/>
      <c r="U47081" s="11"/>
    </row>
    <row r="47082" spans="20:21" x14ac:dyDescent="0.2">
      <c r="T47082" s="11"/>
      <c r="U47082" s="11"/>
    </row>
    <row r="47083" spans="20:21" x14ac:dyDescent="0.2">
      <c r="T47083" s="11"/>
      <c r="U47083" s="11"/>
    </row>
    <row r="47084" spans="20:21" x14ac:dyDescent="0.2">
      <c r="T47084" s="11"/>
      <c r="U47084" s="11"/>
    </row>
    <row r="47085" spans="20:21" x14ac:dyDescent="0.2">
      <c r="T47085" s="11"/>
      <c r="U47085" s="11"/>
    </row>
    <row r="47086" spans="20:21" x14ac:dyDescent="0.2">
      <c r="T47086" s="11"/>
      <c r="U47086" s="11"/>
    </row>
    <row r="47087" spans="20:21" x14ac:dyDescent="0.2">
      <c r="T47087" s="11"/>
      <c r="U47087" s="11"/>
    </row>
    <row r="47088" spans="20:21" x14ac:dyDescent="0.2">
      <c r="T47088" s="11"/>
      <c r="U47088" s="11"/>
    </row>
    <row r="47089" spans="20:21" x14ac:dyDescent="0.2">
      <c r="T47089" s="11"/>
      <c r="U47089" s="11"/>
    </row>
    <row r="47090" spans="20:21" x14ac:dyDescent="0.2">
      <c r="T47090" s="11"/>
      <c r="U47090" s="11"/>
    </row>
    <row r="47091" spans="20:21" x14ac:dyDescent="0.2">
      <c r="T47091" s="11"/>
      <c r="U47091" s="11"/>
    </row>
    <row r="47092" spans="20:21" x14ac:dyDescent="0.2">
      <c r="T47092" s="11"/>
      <c r="U47092" s="11"/>
    </row>
    <row r="47093" spans="20:21" x14ac:dyDescent="0.2">
      <c r="T47093" s="11"/>
      <c r="U47093" s="11"/>
    </row>
    <row r="47094" spans="20:21" x14ac:dyDescent="0.2">
      <c r="T47094" s="11"/>
      <c r="U47094" s="11"/>
    </row>
    <row r="47095" spans="20:21" x14ac:dyDescent="0.2">
      <c r="T47095" s="11"/>
      <c r="U47095" s="11"/>
    </row>
    <row r="47096" spans="20:21" x14ac:dyDescent="0.2">
      <c r="T47096" s="11"/>
      <c r="U47096" s="11"/>
    </row>
    <row r="47097" spans="20:21" x14ac:dyDescent="0.2">
      <c r="T47097" s="11"/>
      <c r="U47097" s="11"/>
    </row>
    <row r="47098" spans="20:21" x14ac:dyDescent="0.2">
      <c r="T47098" s="11"/>
      <c r="U47098" s="11"/>
    </row>
    <row r="47099" spans="20:21" x14ac:dyDescent="0.2">
      <c r="T47099" s="11"/>
      <c r="U47099" s="11"/>
    </row>
    <row r="47100" spans="20:21" x14ac:dyDescent="0.2">
      <c r="T47100" s="11"/>
      <c r="U47100" s="11"/>
    </row>
    <row r="47101" spans="20:21" x14ac:dyDescent="0.2">
      <c r="T47101" s="11"/>
      <c r="U47101" s="11"/>
    </row>
    <row r="47102" spans="20:21" x14ac:dyDescent="0.2">
      <c r="T47102" s="11"/>
      <c r="U47102" s="11"/>
    </row>
    <row r="47103" spans="20:21" x14ac:dyDescent="0.2">
      <c r="T47103" s="11"/>
      <c r="U47103" s="11"/>
    </row>
    <row r="47104" spans="20:21" x14ac:dyDescent="0.2">
      <c r="T47104" s="11"/>
      <c r="U47104" s="11"/>
    </row>
    <row r="47105" spans="20:21" x14ac:dyDescent="0.2">
      <c r="T47105" s="11"/>
      <c r="U47105" s="11"/>
    </row>
    <row r="47106" spans="20:21" x14ac:dyDescent="0.2">
      <c r="T47106" s="11"/>
      <c r="U47106" s="11"/>
    </row>
    <row r="47107" spans="20:21" x14ac:dyDescent="0.2">
      <c r="T47107" s="11"/>
      <c r="U47107" s="11"/>
    </row>
    <row r="47108" spans="20:21" x14ac:dyDescent="0.2">
      <c r="T47108" s="11"/>
      <c r="U47108" s="11"/>
    </row>
    <row r="47109" spans="20:21" x14ac:dyDescent="0.2">
      <c r="T47109" s="11"/>
      <c r="U47109" s="11"/>
    </row>
    <row r="47110" spans="20:21" x14ac:dyDescent="0.2">
      <c r="T47110" s="11"/>
      <c r="U47110" s="11"/>
    </row>
    <row r="47111" spans="20:21" x14ac:dyDescent="0.2">
      <c r="T47111" s="11"/>
      <c r="U47111" s="11"/>
    </row>
    <row r="47112" spans="20:21" x14ac:dyDescent="0.2">
      <c r="T47112" s="11"/>
      <c r="U47112" s="11"/>
    </row>
    <row r="47113" spans="20:21" x14ac:dyDescent="0.2">
      <c r="T47113" s="11"/>
      <c r="U47113" s="11"/>
    </row>
    <row r="47114" spans="20:21" x14ac:dyDescent="0.2">
      <c r="T47114" s="11"/>
      <c r="U47114" s="11"/>
    </row>
    <row r="47115" spans="20:21" x14ac:dyDescent="0.2">
      <c r="T47115" s="11"/>
      <c r="U47115" s="11"/>
    </row>
    <row r="47116" spans="20:21" x14ac:dyDescent="0.2">
      <c r="T47116" s="11"/>
      <c r="U47116" s="11"/>
    </row>
    <row r="47117" spans="20:21" x14ac:dyDescent="0.2">
      <c r="T47117" s="11"/>
      <c r="U47117" s="11"/>
    </row>
    <row r="47118" spans="20:21" x14ac:dyDescent="0.2">
      <c r="T47118" s="11"/>
      <c r="U47118" s="11"/>
    </row>
    <row r="47119" spans="20:21" x14ac:dyDescent="0.2">
      <c r="T47119" s="11"/>
      <c r="U47119" s="11"/>
    </row>
    <row r="47120" spans="20:21" x14ac:dyDescent="0.2">
      <c r="T47120" s="11"/>
      <c r="U47120" s="11"/>
    </row>
    <row r="47121" spans="20:21" x14ac:dyDescent="0.2">
      <c r="T47121" s="11"/>
      <c r="U47121" s="11"/>
    </row>
    <row r="47122" spans="20:21" x14ac:dyDescent="0.2">
      <c r="T47122" s="11"/>
      <c r="U47122" s="11"/>
    </row>
    <row r="47123" spans="20:21" x14ac:dyDescent="0.2">
      <c r="T47123" s="11"/>
      <c r="U47123" s="11"/>
    </row>
    <row r="47124" spans="20:21" x14ac:dyDescent="0.2">
      <c r="T47124" s="11"/>
      <c r="U47124" s="11"/>
    </row>
    <row r="47125" spans="20:21" x14ac:dyDescent="0.2">
      <c r="T47125" s="11"/>
      <c r="U47125" s="11"/>
    </row>
    <row r="47126" spans="20:21" x14ac:dyDescent="0.2">
      <c r="T47126" s="11"/>
      <c r="U47126" s="11"/>
    </row>
    <row r="47127" spans="20:21" x14ac:dyDescent="0.2">
      <c r="T47127" s="11"/>
      <c r="U47127" s="11"/>
    </row>
    <row r="47128" spans="20:21" x14ac:dyDescent="0.2">
      <c r="T47128" s="11"/>
      <c r="U47128" s="11"/>
    </row>
    <row r="47129" spans="20:21" x14ac:dyDescent="0.2">
      <c r="T47129" s="11"/>
      <c r="U47129" s="11"/>
    </row>
    <row r="47130" spans="20:21" x14ac:dyDescent="0.2">
      <c r="T47130" s="11"/>
      <c r="U47130" s="11"/>
    </row>
    <row r="47131" spans="20:21" x14ac:dyDescent="0.2">
      <c r="T47131" s="11"/>
      <c r="U47131" s="11"/>
    </row>
    <row r="47132" spans="20:21" x14ac:dyDescent="0.2">
      <c r="T47132" s="11"/>
      <c r="U47132" s="11"/>
    </row>
    <row r="47133" spans="20:21" x14ac:dyDescent="0.2">
      <c r="T47133" s="11"/>
      <c r="U47133" s="11"/>
    </row>
    <row r="47134" spans="20:21" x14ac:dyDescent="0.2">
      <c r="T47134" s="11"/>
      <c r="U47134" s="11"/>
    </row>
    <row r="47135" spans="20:21" x14ac:dyDescent="0.2">
      <c r="T47135" s="11"/>
      <c r="U47135" s="11"/>
    </row>
    <row r="47136" spans="20:21" x14ac:dyDescent="0.2">
      <c r="T47136" s="11"/>
      <c r="U47136" s="11"/>
    </row>
    <row r="47137" spans="20:21" x14ac:dyDescent="0.2">
      <c r="T47137" s="11"/>
      <c r="U47137" s="11"/>
    </row>
    <row r="47138" spans="20:21" x14ac:dyDescent="0.2">
      <c r="T47138" s="11"/>
      <c r="U47138" s="11"/>
    </row>
    <row r="47139" spans="20:21" x14ac:dyDescent="0.2">
      <c r="T47139" s="11"/>
      <c r="U47139" s="11"/>
    </row>
    <row r="47140" spans="20:21" x14ac:dyDescent="0.2">
      <c r="T47140" s="11"/>
      <c r="U47140" s="11"/>
    </row>
    <row r="47141" spans="20:21" x14ac:dyDescent="0.2">
      <c r="T47141" s="11"/>
      <c r="U47141" s="11"/>
    </row>
    <row r="47142" spans="20:21" x14ac:dyDescent="0.2">
      <c r="T47142" s="11"/>
      <c r="U47142" s="11"/>
    </row>
    <row r="47143" spans="20:21" x14ac:dyDescent="0.2">
      <c r="T47143" s="11"/>
      <c r="U47143" s="11"/>
    </row>
    <row r="47144" spans="20:21" x14ac:dyDescent="0.2">
      <c r="T47144" s="11"/>
      <c r="U47144" s="11"/>
    </row>
    <row r="47145" spans="20:21" x14ac:dyDescent="0.2">
      <c r="T47145" s="11"/>
      <c r="U47145" s="11"/>
    </row>
    <row r="47146" spans="20:21" x14ac:dyDescent="0.2">
      <c r="T47146" s="11"/>
      <c r="U47146" s="11"/>
    </row>
    <row r="47147" spans="20:21" x14ac:dyDescent="0.2">
      <c r="T47147" s="11"/>
      <c r="U47147" s="11"/>
    </row>
    <row r="47148" spans="20:21" x14ac:dyDescent="0.2">
      <c r="T47148" s="11"/>
      <c r="U47148" s="11"/>
    </row>
    <row r="47149" spans="20:21" x14ac:dyDescent="0.2">
      <c r="T47149" s="11"/>
      <c r="U47149" s="11"/>
    </row>
    <row r="47150" spans="20:21" x14ac:dyDescent="0.2">
      <c r="T47150" s="11"/>
      <c r="U47150" s="11"/>
    </row>
    <row r="47151" spans="20:21" x14ac:dyDescent="0.2">
      <c r="T47151" s="11"/>
      <c r="U47151" s="11"/>
    </row>
    <row r="47152" spans="20:21" x14ac:dyDescent="0.2">
      <c r="T47152" s="11"/>
      <c r="U47152" s="11"/>
    </row>
    <row r="47153" spans="20:21" x14ac:dyDescent="0.2">
      <c r="T47153" s="11"/>
      <c r="U47153" s="11"/>
    </row>
    <row r="47154" spans="20:21" x14ac:dyDescent="0.2">
      <c r="T47154" s="11"/>
      <c r="U47154" s="11"/>
    </row>
    <row r="47155" spans="20:21" x14ac:dyDescent="0.2">
      <c r="T47155" s="11"/>
      <c r="U47155" s="11"/>
    </row>
    <row r="47156" spans="20:21" x14ac:dyDescent="0.2">
      <c r="T47156" s="11"/>
      <c r="U47156" s="11"/>
    </row>
    <row r="47157" spans="20:21" x14ac:dyDescent="0.2">
      <c r="T47157" s="11"/>
      <c r="U47157" s="11"/>
    </row>
    <row r="47158" spans="20:21" x14ac:dyDescent="0.2">
      <c r="T47158" s="11"/>
      <c r="U47158" s="11"/>
    </row>
    <row r="47159" spans="20:21" x14ac:dyDescent="0.2">
      <c r="T47159" s="11"/>
      <c r="U47159" s="11"/>
    </row>
    <row r="47160" spans="20:21" x14ac:dyDescent="0.2">
      <c r="T47160" s="11"/>
      <c r="U47160" s="11"/>
    </row>
    <row r="47161" spans="20:21" x14ac:dyDescent="0.2">
      <c r="T47161" s="11"/>
      <c r="U47161" s="11"/>
    </row>
    <row r="47162" spans="20:21" x14ac:dyDescent="0.2">
      <c r="T47162" s="11"/>
      <c r="U47162" s="11"/>
    </row>
    <row r="47163" spans="20:21" x14ac:dyDescent="0.2">
      <c r="T47163" s="11"/>
      <c r="U47163" s="11"/>
    </row>
    <row r="47164" spans="20:21" x14ac:dyDescent="0.2">
      <c r="T47164" s="11"/>
      <c r="U47164" s="11"/>
    </row>
    <row r="47165" spans="20:21" x14ac:dyDescent="0.2">
      <c r="T47165" s="11"/>
      <c r="U47165" s="11"/>
    </row>
    <row r="47166" spans="20:21" x14ac:dyDescent="0.2">
      <c r="T47166" s="11"/>
      <c r="U47166" s="11"/>
    </row>
    <row r="47167" spans="20:21" x14ac:dyDescent="0.2">
      <c r="T47167" s="11"/>
      <c r="U47167" s="11"/>
    </row>
    <row r="47168" spans="20:21" x14ac:dyDescent="0.2">
      <c r="T47168" s="11"/>
      <c r="U47168" s="11"/>
    </row>
    <row r="47169" spans="20:21" x14ac:dyDescent="0.2">
      <c r="T47169" s="11"/>
      <c r="U47169" s="11"/>
    </row>
    <row r="47170" spans="20:21" x14ac:dyDescent="0.2">
      <c r="T47170" s="11"/>
      <c r="U47170" s="11"/>
    </row>
    <row r="47171" spans="20:21" x14ac:dyDescent="0.2">
      <c r="T47171" s="11"/>
      <c r="U47171" s="11"/>
    </row>
    <row r="47172" spans="20:21" x14ac:dyDescent="0.2">
      <c r="T47172" s="11"/>
      <c r="U47172" s="11"/>
    </row>
    <row r="47173" spans="20:21" x14ac:dyDescent="0.2">
      <c r="T47173" s="11"/>
      <c r="U47173" s="11"/>
    </row>
    <row r="47174" spans="20:21" x14ac:dyDescent="0.2">
      <c r="T47174" s="11"/>
      <c r="U47174" s="11"/>
    </row>
    <row r="47175" spans="20:21" x14ac:dyDescent="0.2">
      <c r="T47175" s="11"/>
      <c r="U47175" s="11"/>
    </row>
    <row r="47176" spans="20:21" x14ac:dyDescent="0.2">
      <c r="T47176" s="11"/>
      <c r="U47176" s="11"/>
    </row>
    <row r="47177" spans="20:21" x14ac:dyDescent="0.2">
      <c r="T47177" s="11"/>
      <c r="U47177" s="11"/>
    </row>
    <row r="47178" spans="20:21" x14ac:dyDescent="0.2">
      <c r="T47178" s="11"/>
      <c r="U47178" s="11"/>
    </row>
    <row r="47179" spans="20:21" x14ac:dyDescent="0.2">
      <c r="T47179" s="11"/>
      <c r="U47179" s="11"/>
    </row>
    <row r="47180" spans="20:21" x14ac:dyDescent="0.2">
      <c r="T47180" s="11"/>
      <c r="U47180" s="11"/>
    </row>
    <row r="47181" spans="20:21" x14ac:dyDescent="0.2">
      <c r="T47181" s="11"/>
      <c r="U47181" s="11"/>
    </row>
    <row r="47182" spans="20:21" x14ac:dyDescent="0.2">
      <c r="T47182" s="11"/>
      <c r="U47182" s="11"/>
    </row>
    <row r="47183" spans="20:21" x14ac:dyDescent="0.2">
      <c r="T47183" s="11"/>
      <c r="U47183" s="11"/>
    </row>
    <row r="47184" spans="20:21" x14ac:dyDescent="0.2">
      <c r="T47184" s="11"/>
      <c r="U47184" s="11"/>
    </row>
    <row r="47185" spans="20:21" x14ac:dyDescent="0.2">
      <c r="T47185" s="11"/>
      <c r="U47185" s="11"/>
    </row>
    <row r="47186" spans="20:21" x14ac:dyDescent="0.2">
      <c r="T47186" s="11"/>
      <c r="U47186" s="11"/>
    </row>
    <row r="47187" spans="20:21" x14ac:dyDescent="0.2">
      <c r="T47187" s="11"/>
      <c r="U47187" s="11"/>
    </row>
    <row r="47188" spans="20:21" x14ac:dyDescent="0.2">
      <c r="T47188" s="11"/>
      <c r="U47188" s="11"/>
    </row>
    <row r="47189" spans="20:21" x14ac:dyDescent="0.2">
      <c r="T47189" s="11"/>
      <c r="U47189" s="11"/>
    </row>
    <row r="47190" spans="20:21" x14ac:dyDescent="0.2">
      <c r="T47190" s="11"/>
      <c r="U47190" s="11"/>
    </row>
    <row r="47191" spans="20:21" x14ac:dyDescent="0.2">
      <c r="T47191" s="11"/>
      <c r="U47191" s="11"/>
    </row>
    <row r="47192" spans="20:21" x14ac:dyDescent="0.2">
      <c r="T47192" s="11"/>
      <c r="U47192" s="11"/>
    </row>
    <row r="47193" spans="20:21" x14ac:dyDescent="0.2">
      <c r="T47193" s="11"/>
      <c r="U47193" s="11"/>
    </row>
    <row r="47194" spans="20:21" x14ac:dyDescent="0.2">
      <c r="T47194" s="11"/>
      <c r="U47194" s="11"/>
    </row>
    <row r="47195" spans="20:21" x14ac:dyDescent="0.2">
      <c r="T47195" s="11"/>
      <c r="U47195" s="11"/>
    </row>
    <row r="47196" spans="20:21" x14ac:dyDescent="0.2">
      <c r="T47196" s="11"/>
      <c r="U47196" s="11"/>
    </row>
    <row r="47197" spans="20:21" x14ac:dyDescent="0.2">
      <c r="T47197" s="11"/>
      <c r="U47197" s="11"/>
    </row>
    <row r="47198" spans="20:21" x14ac:dyDescent="0.2">
      <c r="T47198" s="11"/>
      <c r="U47198" s="11"/>
    </row>
    <row r="47199" spans="20:21" x14ac:dyDescent="0.2">
      <c r="T47199" s="11"/>
      <c r="U47199" s="11"/>
    </row>
    <row r="47200" spans="20:21" x14ac:dyDescent="0.2">
      <c r="T47200" s="11"/>
      <c r="U47200" s="11"/>
    </row>
    <row r="47201" spans="20:21" x14ac:dyDescent="0.2">
      <c r="T47201" s="11"/>
      <c r="U47201" s="11"/>
    </row>
    <row r="47202" spans="20:21" x14ac:dyDescent="0.2">
      <c r="T47202" s="11"/>
      <c r="U47202" s="11"/>
    </row>
    <row r="47203" spans="20:21" x14ac:dyDescent="0.2">
      <c r="T47203" s="11"/>
      <c r="U47203" s="11"/>
    </row>
    <row r="47204" spans="20:21" x14ac:dyDescent="0.2">
      <c r="T47204" s="11"/>
      <c r="U47204" s="11"/>
    </row>
    <row r="47205" spans="20:21" x14ac:dyDescent="0.2">
      <c r="T47205" s="11"/>
      <c r="U47205" s="11"/>
    </row>
    <row r="47206" spans="20:21" x14ac:dyDescent="0.2">
      <c r="T47206" s="11"/>
      <c r="U47206" s="11"/>
    </row>
    <row r="47207" spans="20:21" x14ac:dyDescent="0.2">
      <c r="T47207" s="11"/>
      <c r="U47207" s="11"/>
    </row>
    <row r="47208" spans="20:21" x14ac:dyDescent="0.2">
      <c r="T47208" s="11"/>
      <c r="U47208" s="11"/>
    </row>
    <row r="47209" spans="20:21" x14ac:dyDescent="0.2">
      <c r="T47209" s="11"/>
      <c r="U47209" s="11"/>
    </row>
    <row r="47210" spans="20:21" x14ac:dyDescent="0.2">
      <c r="T47210" s="11"/>
      <c r="U47210" s="11"/>
    </row>
    <row r="47211" spans="20:21" x14ac:dyDescent="0.2">
      <c r="T47211" s="11"/>
      <c r="U47211" s="11"/>
    </row>
    <row r="47212" spans="20:21" x14ac:dyDescent="0.2">
      <c r="T47212" s="11"/>
      <c r="U47212" s="11"/>
    </row>
    <row r="47213" spans="20:21" x14ac:dyDescent="0.2">
      <c r="T47213" s="11"/>
      <c r="U47213" s="11"/>
    </row>
    <row r="47214" spans="20:21" x14ac:dyDescent="0.2">
      <c r="T47214" s="11"/>
      <c r="U47214" s="11"/>
    </row>
    <row r="47215" spans="20:21" x14ac:dyDescent="0.2">
      <c r="T47215" s="11"/>
      <c r="U47215" s="11"/>
    </row>
    <row r="47216" spans="20:21" x14ac:dyDescent="0.2">
      <c r="T47216" s="11"/>
      <c r="U47216" s="11"/>
    </row>
    <row r="47217" spans="20:21" x14ac:dyDescent="0.2">
      <c r="T47217" s="11"/>
      <c r="U47217" s="11"/>
    </row>
    <row r="47218" spans="20:21" x14ac:dyDescent="0.2">
      <c r="T47218" s="11"/>
      <c r="U47218" s="11"/>
    </row>
    <row r="47219" spans="20:21" x14ac:dyDescent="0.2">
      <c r="T47219" s="11"/>
      <c r="U47219" s="11"/>
    </row>
    <row r="47220" spans="20:21" x14ac:dyDescent="0.2">
      <c r="T47220" s="11"/>
      <c r="U47220" s="11"/>
    </row>
    <row r="47221" spans="20:21" x14ac:dyDescent="0.2">
      <c r="T47221" s="11"/>
      <c r="U47221" s="11"/>
    </row>
    <row r="47222" spans="20:21" x14ac:dyDescent="0.2">
      <c r="T47222" s="11"/>
      <c r="U47222" s="11"/>
    </row>
    <row r="47223" spans="20:21" x14ac:dyDescent="0.2">
      <c r="T47223" s="11"/>
      <c r="U47223" s="11"/>
    </row>
    <row r="47224" spans="20:21" x14ac:dyDescent="0.2">
      <c r="T47224" s="11"/>
      <c r="U47224" s="11"/>
    </row>
    <row r="47225" spans="20:21" x14ac:dyDescent="0.2">
      <c r="T47225" s="11"/>
      <c r="U47225" s="11"/>
    </row>
    <row r="47226" spans="20:21" x14ac:dyDescent="0.2">
      <c r="T47226" s="11"/>
      <c r="U47226" s="11"/>
    </row>
    <row r="47227" spans="20:21" x14ac:dyDescent="0.2">
      <c r="T47227" s="11"/>
      <c r="U47227" s="11"/>
    </row>
    <row r="47228" spans="20:21" x14ac:dyDescent="0.2">
      <c r="T47228" s="11"/>
      <c r="U47228" s="11"/>
    </row>
    <row r="47229" spans="20:21" x14ac:dyDescent="0.2">
      <c r="T47229" s="11"/>
      <c r="U47229" s="11"/>
    </row>
    <row r="47230" spans="20:21" x14ac:dyDescent="0.2">
      <c r="T47230" s="11"/>
      <c r="U47230" s="11"/>
    </row>
    <row r="47231" spans="20:21" x14ac:dyDescent="0.2">
      <c r="T47231" s="11"/>
      <c r="U47231" s="11"/>
    </row>
    <row r="47232" spans="20:21" x14ac:dyDescent="0.2">
      <c r="T47232" s="11"/>
      <c r="U47232" s="11"/>
    </row>
    <row r="47233" spans="20:21" x14ac:dyDescent="0.2">
      <c r="T47233" s="11"/>
      <c r="U47233" s="11"/>
    </row>
    <row r="47234" spans="20:21" x14ac:dyDescent="0.2">
      <c r="T47234" s="11"/>
      <c r="U47234" s="11"/>
    </row>
    <row r="47235" spans="20:21" x14ac:dyDescent="0.2">
      <c r="T47235" s="11"/>
      <c r="U47235" s="11"/>
    </row>
    <row r="47236" spans="20:21" x14ac:dyDescent="0.2">
      <c r="T47236" s="11"/>
      <c r="U47236" s="11"/>
    </row>
    <row r="47237" spans="20:21" x14ac:dyDescent="0.2">
      <c r="T47237" s="11"/>
      <c r="U47237" s="11"/>
    </row>
    <row r="47238" spans="20:21" x14ac:dyDescent="0.2">
      <c r="T47238" s="11"/>
      <c r="U47238" s="11"/>
    </row>
    <row r="47239" spans="20:21" x14ac:dyDescent="0.2">
      <c r="T47239" s="11"/>
      <c r="U47239" s="11"/>
    </row>
    <row r="47240" spans="20:21" x14ac:dyDescent="0.2">
      <c r="T47240" s="11"/>
      <c r="U47240" s="11"/>
    </row>
    <row r="47241" spans="20:21" x14ac:dyDescent="0.2">
      <c r="T47241" s="11"/>
      <c r="U47241" s="11"/>
    </row>
    <row r="47242" spans="20:21" x14ac:dyDescent="0.2">
      <c r="T47242" s="11"/>
      <c r="U47242" s="11"/>
    </row>
    <row r="47243" spans="20:21" x14ac:dyDescent="0.2">
      <c r="T47243" s="11"/>
      <c r="U47243" s="11"/>
    </row>
    <row r="47244" spans="20:21" x14ac:dyDescent="0.2">
      <c r="T47244" s="11"/>
      <c r="U47244" s="11"/>
    </row>
    <row r="47245" spans="20:21" x14ac:dyDescent="0.2">
      <c r="T47245" s="11"/>
      <c r="U47245" s="11"/>
    </row>
    <row r="47246" spans="20:21" x14ac:dyDescent="0.2">
      <c r="T47246" s="11"/>
      <c r="U47246" s="11"/>
    </row>
    <row r="47247" spans="20:21" x14ac:dyDescent="0.2">
      <c r="T47247" s="11"/>
      <c r="U47247" s="11"/>
    </row>
    <row r="47248" spans="20:21" x14ac:dyDescent="0.2">
      <c r="T47248" s="11"/>
      <c r="U47248" s="11"/>
    </row>
    <row r="47249" spans="20:21" x14ac:dyDescent="0.2">
      <c r="T47249" s="11"/>
      <c r="U47249" s="11"/>
    </row>
    <row r="47250" spans="20:21" x14ac:dyDescent="0.2">
      <c r="T47250" s="11"/>
      <c r="U47250" s="11"/>
    </row>
    <row r="47251" spans="20:21" x14ac:dyDescent="0.2">
      <c r="T47251" s="11"/>
      <c r="U47251" s="11"/>
    </row>
    <row r="47252" spans="20:21" x14ac:dyDescent="0.2">
      <c r="T47252" s="11"/>
      <c r="U47252" s="11"/>
    </row>
    <row r="47253" spans="20:21" x14ac:dyDescent="0.2">
      <c r="T47253" s="11"/>
      <c r="U47253" s="11"/>
    </row>
    <row r="47254" spans="20:21" x14ac:dyDescent="0.2">
      <c r="T47254" s="11"/>
      <c r="U47254" s="11"/>
    </row>
    <row r="47255" spans="20:21" x14ac:dyDescent="0.2">
      <c r="T47255" s="11"/>
      <c r="U47255" s="11"/>
    </row>
    <row r="47256" spans="20:21" x14ac:dyDescent="0.2">
      <c r="T47256" s="11"/>
      <c r="U47256" s="11"/>
    </row>
    <row r="47257" spans="20:21" x14ac:dyDescent="0.2">
      <c r="T47257" s="11"/>
      <c r="U47257" s="11"/>
    </row>
    <row r="47258" spans="20:21" x14ac:dyDescent="0.2">
      <c r="T47258" s="11"/>
      <c r="U47258" s="11"/>
    </row>
    <row r="47259" spans="20:21" x14ac:dyDescent="0.2">
      <c r="T47259" s="11"/>
      <c r="U47259" s="11"/>
    </row>
    <row r="47260" spans="20:21" x14ac:dyDescent="0.2">
      <c r="T47260" s="11"/>
      <c r="U47260" s="11"/>
    </row>
    <row r="47261" spans="20:21" x14ac:dyDescent="0.2">
      <c r="T47261" s="11"/>
      <c r="U47261" s="11"/>
    </row>
    <row r="47262" spans="20:21" x14ac:dyDescent="0.2">
      <c r="T47262" s="11"/>
      <c r="U47262" s="11"/>
    </row>
    <row r="47263" spans="20:21" x14ac:dyDescent="0.2">
      <c r="T47263" s="11"/>
      <c r="U47263" s="11"/>
    </row>
    <row r="47264" spans="20:21" x14ac:dyDescent="0.2">
      <c r="T47264" s="11"/>
      <c r="U47264" s="11"/>
    </row>
    <row r="47265" spans="20:21" x14ac:dyDescent="0.2">
      <c r="T47265" s="11"/>
      <c r="U47265" s="11"/>
    </row>
    <row r="47266" spans="20:21" x14ac:dyDescent="0.2">
      <c r="T47266" s="11"/>
      <c r="U47266" s="11"/>
    </row>
    <row r="47267" spans="20:21" x14ac:dyDescent="0.2">
      <c r="T47267" s="11"/>
      <c r="U47267" s="11"/>
    </row>
    <row r="47268" spans="20:21" x14ac:dyDescent="0.2">
      <c r="T47268" s="11"/>
      <c r="U47268" s="11"/>
    </row>
    <row r="47269" spans="20:21" x14ac:dyDescent="0.2">
      <c r="T47269" s="11"/>
      <c r="U47269" s="11"/>
    </row>
    <row r="47270" spans="20:21" x14ac:dyDescent="0.2">
      <c r="T47270" s="11"/>
      <c r="U47270" s="11"/>
    </row>
    <row r="47271" spans="20:21" x14ac:dyDescent="0.2">
      <c r="T47271" s="11"/>
      <c r="U47271" s="11"/>
    </row>
    <row r="47272" spans="20:21" x14ac:dyDescent="0.2">
      <c r="T47272" s="11"/>
      <c r="U47272" s="11"/>
    </row>
    <row r="47273" spans="20:21" x14ac:dyDescent="0.2">
      <c r="T47273" s="11"/>
      <c r="U47273" s="11"/>
    </row>
    <row r="47274" spans="20:21" x14ac:dyDescent="0.2">
      <c r="T47274" s="11"/>
      <c r="U47274" s="11"/>
    </row>
    <row r="47275" spans="20:21" x14ac:dyDescent="0.2">
      <c r="T47275" s="11"/>
      <c r="U47275" s="11"/>
    </row>
    <row r="47276" spans="20:21" x14ac:dyDescent="0.2">
      <c r="T47276" s="11"/>
      <c r="U47276" s="11"/>
    </row>
    <row r="47277" spans="20:21" x14ac:dyDescent="0.2">
      <c r="T47277" s="11"/>
      <c r="U47277" s="11"/>
    </row>
    <row r="47278" spans="20:21" x14ac:dyDescent="0.2">
      <c r="T47278" s="11"/>
      <c r="U47278" s="11"/>
    </row>
    <row r="47279" spans="20:21" x14ac:dyDescent="0.2">
      <c r="T47279" s="11"/>
      <c r="U47279" s="11"/>
    </row>
    <row r="47280" spans="20:21" x14ac:dyDescent="0.2">
      <c r="T47280" s="11"/>
      <c r="U47280" s="11"/>
    </row>
    <row r="47281" spans="20:21" x14ac:dyDescent="0.2">
      <c r="T47281" s="11"/>
      <c r="U47281" s="11"/>
    </row>
    <row r="47282" spans="20:21" x14ac:dyDescent="0.2">
      <c r="T47282" s="11"/>
      <c r="U47282" s="11"/>
    </row>
    <row r="47283" spans="20:21" x14ac:dyDescent="0.2">
      <c r="T47283" s="11"/>
      <c r="U47283" s="11"/>
    </row>
    <row r="47284" spans="20:21" x14ac:dyDescent="0.2">
      <c r="T47284" s="11"/>
      <c r="U47284" s="11"/>
    </row>
    <row r="47285" spans="20:21" x14ac:dyDescent="0.2">
      <c r="T47285" s="11"/>
      <c r="U47285" s="11"/>
    </row>
    <row r="47286" spans="20:21" x14ac:dyDescent="0.2">
      <c r="T47286" s="11"/>
      <c r="U47286" s="11"/>
    </row>
    <row r="47287" spans="20:21" x14ac:dyDescent="0.2">
      <c r="T47287" s="11"/>
      <c r="U47287" s="11"/>
    </row>
    <row r="47288" spans="20:21" x14ac:dyDescent="0.2">
      <c r="T47288" s="11"/>
      <c r="U47288" s="11"/>
    </row>
    <row r="47289" spans="20:21" x14ac:dyDescent="0.2">
      <c r="T47289" s="11"/>
      <c r="U47289" s="11"/>
    </row>
    <row r="47290" spans="20:21" x14ac:dyDescent="0.2">
      <c r="T47290" s="11"/>
      <c r="U47290" s="11"/>
    </row>
    <row r="47291" spans="20:21" x14ac:dyDescent="0.2">
      <c r="T47291" s="11"/>
      <c r="U47291" s="11"/>
    </row>
    <row r="47292" spans="20:21" x14ac:dyDescent="0.2">
      <c r="T47292" s="11"/>
      <c r="U47292" s="11"/>
    </row>
    <row r="47293" spans="20:21" x14ac:dyDescent="0.2">
      <c r="T47293" s="11"/>
      <c r="U47293" s="11"/>
    </row>
    <row r="47294" spans="20:21" x14ac:dyDescent="0.2">
      <c r="T47294" s="11"/>
      <c r="U47294" s="11"/>
    </row>
    <row r="47295" spans="20:21" x14ac:dyDescent="0.2">
      <c r="T47295" s="11"/>
      <c r="U47295" s="11"/>
    </row>
    <row r="47296" spans="20:21" x14ac:dyDescent="0.2">
      <c r="T47296" s="11"/>
      <c r="U47296" s="11"/>
    </row>
    <row r="47297" spans="20:21" x14ac:dyDescent="0.2">
      <c r="T47297" s="11"/>
      <c r="U47297" s="11"/>
    </row>
    <row r="47298" spans="20:21" x14ac:dyDescent="0.2">
      <c r="T47298" s="11"/>
      <c r="U47298" s="11"/>
    </row>
    <row r="47299" spans="20:21" x14ac:dyDescent="0.2">
      <c r="T47299" s="11"/>
      <c r="U47299" s="11"/>
    </row>
    <row r="47300" spans="20:21" x14ac:dyDescent="0.2">
      <c r="T47300" s="11"/>
      <c r="U47300" s="11"/>
    </row>
    <row r="47301" spans="20:21" x14ac:dyDescent="0.2">
      <c r="T47301" s="11"/>
      <c r="U47301" s="11"/>
    </row>
    <row r="47302" spans="20:21" x14ac:dyDescent="0.2">
      <c r="T47302" s="11"/>
      <c r="U47302" s="11"/>
    </row>
    <row r="47303" spans="20:21" x14ac:dyDescent="0.2">
      <c r="T47303" s="11"/>
      <c r="U47303" s="11"/>
    </row>
    <row r="47304" spans="20:21" x14ac:dyDescent="0.2">
      <c r="T47304" s="11"/>
      <c r="U47304" s="11"/>
    </row>
    <row r="47305" spans="20:21" x14ac:dyDescent="0.2">
      <c r="T47305" s="11"/>
      <c r="U47305" s="11"/>
    </row>
    <row r="47306" spans="20:21" x14ac:dyDescent="0.2">
      <c r="T47306" s="11"/>
      <c r="U47306" s="11"/>
    </row>
    <row r="47307" spans="20:21" x14ac:dyDescent="0.2">
      <c r="T47307" s="11"/>
      <c r="U47307" s="11"/>
    </row>
    <row r="47308" spans="20:21" x14ac:dyDescent="0.2">
      <c r="T47308" s="11"/>
      <c r="U47308" s="11"/>
    </row>
    <row r="47309" spans="20:21" x14ac:dyDescent="0.2">
      <c r="T47309" s="11"/>
      <c r="U47309" s="11"/>
    </row>
    <row r="47310" spans="20:21" x14ac:dyDescent="0.2">
      <c r="T47310" s="11"/>
      <c r="U47310" s="11"/>
    </row>
    <row r="47311" spans="20:21" x14ac:dyDescent="0.2">
      <c r="T47311" s="11"/>
      <c r="U47311" s="11"/>
    </row>
    <row r="47312" spans="20:21" x14ac:dyDescent="0.2">
      <c r="T47312" s="11"/>
      <c r="U47312" s="11"/>
    </row>
    <row r="47313" spans="20:21" x14ac:dyDescent="0.2">
      <c r="T47313" s="11"/>
      <c r="U47313" s="11"/>
    </row>
    <row r="47314" spans="20:21" x14ac:dyDescent="0.2">
      <c r="T47314" s="11"/>
      <c r="U47314" s="11"/>
    </row>
    <row r="47315" spans="20:21" x14ac:dyDescent="0.2">
      <c r="T47315" s="11"/>
      <c r="U47315" s="11"/>
    </row>
    <row r="47316" spans="20:21" x14ac:dyDescent="0.2">
      <c r="T47316" s="11"/>
      <c r="U47316" s="11"/>
    </row>
    <row r="47317" spans="20:21" x14ac:dyDescent="0.2">
      <c r="T47317" s="11"/>
      <c r="U47317" s="11"/>
    </row>
    <row r="47318" spans="20:21" x14ac:dyDescent="0.2">
      <c r="T47318" s="11"/>
      <c r="U47318" s="11"/>
    </row>
    <row r="47319" spans="20:21" x14ac:dyDescent="0.2">
      <c r="T47319" s="11"/>
      <c r="U47319" s="11"/>
    </row>
    <row r="47320" spans="20:21" x14ac:dyDescent="0.2">
      <c r="T47320" s="11"/>
      <c r="U47320" s="11"/>
    </row>
    <row r="47321" spans="20:21" x14ac:dyDescent="0.2">
      <c r="T47321" s="11"/>
      <c r="U47321" s="11"/>
    </row>
    <row r="47322" spans="20:21" x14ac:dyDescent="0.2">
      <c r="T47322" s="11"/>
      <c r="U47322" s="11"/>
    </row>
    <row r="47323" spans="20:21" x14ac:dyDescent="0.2">
      <c r="T47323" s="11"/>
      <c r="U47323" s="11"/>
    </row>
    <row r="47324" spans="20:21" x14ac:dyDescent="0.2">
      <c r="T47324" s="11"/>
      <c r="U47324" s="11"/>
    </row>
    <row r="47325" spans="20:21" x14ac:dyDescent="0.2">
      <c r="T47325" s="11"/>
      <c r="U47325" s="11"/>
    </row>
    <row r="47326" spans="20:21" x14ac:dyDescent="0.2">
      <c r="T47326" s="11"/>
      <c r="U47326" s="11"/>
    </row>
    <row r="47327" spans="20:21" x14ac:dyDescent="0.2">
      <c r="T47327" s="11"/>
      <c r="U47327" s="11"/>
    </row>
    <row r="47328" spans="20:21" x14ac:dyDescent="0.2">
      <c r="T47328" s="11"/>
      <c r="U47328" s="11"/>
    </row>
    <row r="47329" spans="20:21" x14ac:dyDescent="0.2">
      <c r="T47329" s="11"/>
      <c r="U47329" s="11"/>
    </row>
    <row r="47330" spans="20:21" x14ac:dyDescent="0.2">
      <c r="T47330" s="11"/>
      <c r="U47330" s="11"/>
    </row>
    <row r="47331" spans="20:21" x14ac:dyDescent="0.2">
      <c r="T47331" s="11"/>
      <c r="U47331" s="11"/>
    </row>
    <row r="47332" spans="20:21" x14ac:dyDescent="0.2">
      <c r="T47332" s="11"/>
      <c r="U47332" s="11"/>
    </row>
    <row r="47333" spans="20:21" x14ac:dyDescent="0.2">
      <c r="T47333" s="11"/>
      <c r="U47333" s="11"/>
    </row>
    <row r="47334" spans="20:21" x14ac:dyDescent="0.2">
      <c r="T47334" s="11"/>
      <c r="U47334" s="11"/>
    </row>
    <row r="47335" spans="20:21" x14ac:dyDescent="0.2">
      <c r="T47335" s="11"/>
      <c r="U47335" s="11"/>
    </row>
    <row r="47336" spans="20:21" x14ac:dyDescent="0.2">
      <c r="T47336" s="11"/>
      <c r="U47336" s="11"/>
    </row>
    <row r="47337" spans="20:21" x14ac:dyDescent="0.2">
      <c r="T47337" s="11"/>
      <c r="U47337" s="11"/>
    </row>
    <row r="47338" spans="20:21" x14ac:dyDescent="0.2">
      <c r="T47338" s="11"/>
      <c r="U47338" s="11"/>
    </row>
    <row r="47339" spans="20:21" x14ac:dyDescent="0.2">
      <c r="T47339" s="11"/>
      <c r="U47339" s="11"/>
    </row>
    <row r="47340" spans="20:21" x14ac:dyDescent="0.2">
      <c r="T47340" s="11"/>
      <c r="U47340" s="11"/>
    </row>
    <row r="47341" spans="20:21" x14ac:dyDescent="0.2">
      <c r="T47341" s="11"/>
      <c r="U47341" s="11"/>
    </row>
    <row r="47342" spans="20:21" x14ac:dyDescent="0.2">
      <c r="T47342" s="11"/>
      <c r="U47342" s="11"/>
    </row>
    <row r="47343" spans="20:21" x14ac:dyDescent="0.2">
      <c r="T47343" s="11"/>
      <c r="U47343" s="11"/>
    </row>
    <row r="47344" spans="20:21" x14ac:dyDescent="0.2">
      <c r="T47344" s="11"/>
      <c r="U47344" s="11"/>
    </row>
    <row r="47345" spans="20:21" x14ac:dyDescent="0.2">
      <c r="T47345" s="11"/>
      <c r="U47345" s="11"/>
    </row>
    <row r="47346" spans="20:21" x14ac:dyDescent="0.2">
      <c r="T47346" s="11"/>
      <c r="U47346" s="11"/>
    </row>
    <row r="47347" spans="20:21" x14ac:dyDescent="0.2">
      <c r="T47347" s="11"/>
      <c r="U47347" s="11"/>
    </row>
    <row r="47348" spans="20:21" x14ac:dyDescent="0.2">
      <c r="T47348" s="11"/>
      <c r="U47348" s="11"/>
    </row>
    <row r="47349" spans="20:21" x14ac:dyDescent="0.2">
      <c r="T47349" s="11"/>
      <c r="U47349" s="11"/>
    </row>
    <row r="47350" spans="20:21" x14ac:dyDescent="0.2">
      <c r="T47350" s="11"/>
      <c r="U47350" s="11"/>
    </row>
    <row r="47351" spans="20:21" x14ac:dyDescent="0.2">
      <c r="T47351" s="11"/>
      <c r="U47351" s="11"/>
    </row>
    <row r="47352" spans="20:21" x14ac:dyDescent="0.2">
      <c r="T47352" s="11"/>
      <c r="U47352" s="11"/>
    </row>
    <row r="47353" spans="20:21" x14ac:dyDescent="0.2">
      <c r="T47353" s="11"/>
      <c r="U47353" s="11"/>
    </row>
    <row r="47354" spans="20:21" x14ac:dyDescent="0.2">
      <c r="T47354" s="11"/>
      <c r="U47354" s="11"/>
    </row>
    <row r="47355" spans="20:21" x14ac:dyDescent="0.2">
      <c r="T47355" s="11"/>
      <c r="U47355" s="11"/>
    </row>
    <row r="47356" spans="20:21" x14ac:dyDescent="0.2">
      <c r="T47356" s="11"/>
      <c r="U47356" s="11"/>
    </row>
    <row r="47357" spans="20:21" x14ac:dyDescent="0.2">
      <c r="T47357" s="11"/>
      <c r="U47357" s="11"/>
    </row>
    <row r="47358" spans="20:21" x14ac:dyDescent="0.2">
      <c r="T47358" s="11"/>
      <c r="U47358" s="11"/>
    </row>
    <row r="47359" spans="20:21" x14ac:dyDescent="0.2">
      <c r="T47359" s="11"/>
      <c r="U47359" s="11"/>
    </row>
    <row r="47360" spans="20:21" x14ac:dyDescent="0.2">
      <c r="T47360" s="11"/>
      <c r="U47360" s="11"/>
    </row>
    <row r="47361" spans="20:21" x14ac:dyDescent="0.2">
      <c r="T47361" s="11"/>
      <c r="U47361" s="11"/>
    </row>
    <row r="47362" spans="20:21" x14ac:dyDescent="0.2">
      <c r="T47362" s="11"/>
      <c r="U47362" s="11"/>
    </row>
    <row r="47363" spans="20:21" x14ac:dyDescent="0.2">
      <c r="T47363" s="11"/>
      <c r="U47363" s="11"/>
    </row>
    <row r="47364" spans="20:21" x14ac:dyDescent="0.2">
      <c r="T47364" s="11"/>
      <c r="U47364" s="11"/>
    </row>
    <row r="47365" spans="20:21" x14ac:dyDescent="0.2">
      <c r="T47365" s="11"/>
      <c r="U47365" s="11"/>
    </row>
    <row r="47366" spans="20:21" x14ac:dyDescent="0.2">
      <c r="T47366" s="11"/>
      <c r="U47366" s="11"/>
    </row>
    <row r="47367" spans="20:21" x14ac:dyDescent="0.2">
      <c r="T47367" s="11"/>
      <c r="U47367" s="11"/>
    </row>
    <row r="47368" spans="20:21" x14ac:dyDescent="0.2">
      <c r="T47368" s="11"/>
      <c r="U47368" s="11"/>
    </row>
    <row r="47369" spans="20:21" x14ac:dyDescent="0.2">
      <c r="T47369" s="11"/>
      <c r="U47369" s="11"/>
    </row>
    <row r="47370" spans="20:21" x14ac:dyDescent="0.2">
      <c r="T47370" s="11"/>
      <c r="U47370" s="11"/>
    </row>
    <row r="47371" spans="20:21" x14ac:dyDescent="0.2">
      <c r="T47371" s="11"/>
      <c r="U47371" s="11"/>
    </row>
    <row r="47372" spans="20:21" x14ac:dyDescent="0.2">
      <c r="T47372" s="11"/>
      <c r="U47372" s="11"/>
    </row>
    <row r="47373" spans="20:21" x14ac:dyDescent="0.2">
      <c r="T47373" s="11"/>
      <c r="U47373" s="11"/>
    </row>
    <row r="47374" spans="20:21" x14ac:dyDescent="0.2">
      <c r="T47374" s="11"/>
      <c r="U47374" s="11"/>
    </row>
    <row r="47375" spans="20:21" x14ac:dyDescent="0.2">
      <c r="T47375" s="11"/>
      <c r="U47375" s="11"/>
    </row>
    <row r="47376" spans="20:21" x14ac:dyDescent="0.2">
      <c r="T47376" s="11"/>
      <c r="U47376" s="11"/>
    </row>
    <row r="47377" spans="20:21" x14ac:dyDescent="0.2">
      <c r="T47377" s="11"/>
      <c r="U47377" s="11"/>
    </row>
    <row r="47378" spans="20:21" x14ac:dyDescent="0.2">
      <c r="T47378" s="11"/>
      <c r="U47378" s="11"/>
    </row>
    <row r="47379" spans="20:21" x14ac:dyDescent="0.2">
      <c r="T47379" s="11"/>
      <c r="U47379" s="11"/>
    </row>
    <row r="47380" spans="20:21" x14ac:dyDescent="0.2">
      <c r="T47380" s="11"/>
      <c r="U47380" s="11"/>
    </row>
    <row r="47381" spans="20:21" x14ac:dyDescent="0.2">
      <c r="T47381" s="11"/>
      <c r="U47381" s="11"/>
    </row>
    <row r="47382" spans="20:21" x14ac:dyDescent="0.2">
      <c r="T47382" s="11"/>
      <c r="U47382" s="11"/>
    </row>
    <row r="47383" spans="20:21" x14ac:dyDescent="0.2">
      <c r="T47383" s="11"/>
      <c r="U47383" s="11"/>
    </row>
    <row r="47384" spans="20:21" x14ac:dyDescent="0.2">
      <c r="T47384" s="11"/>
      <c r="U47384" s="11"/>
    </row>
    <row r="47385" spans="20:21" x14ac:dyDescent="0.2">
      <c r="T47385" s="11"/>
      <c r="U47385" s="11"/>
    </row>
    <row r="47386" spans="20:21" x14ac:dyDescent="0.2">
      <c r="T47386" s="11"/>
      <c r="U47386" s="11"/>
    </row>
    <row r="47387" spans="20:21" x14ac:dyDescent="0.2">
      <c r="T47387" s="11"/>
      <c r="U47387" s="11"/>
    </row>
    <row r="47388" spans="20:21" x14ac:dyDescent="0.2">
      <c r="T47388" s="11"/>
      <c r="U47388" s="11"/>
    </row>
    <row r="47389" spans="20:21" x14ac:dyDescent="0.2">
      <c r="T47389" s="11"/>
      <c r="U47389" s="11"/>
    </row>
    <row r="47390" spans="20:21" x14ac:dyDescent="0.2">
      <c r="T47390" s="11"/>
      <c r="U47390" s="11"/>
    </row>
    <row r="47391" spans="20:21" x14ac:dyDescent="0.2">
      <c r="T47391" s="11"/>
      <c r="U47391" s="11"/>
    </row>
    <row r="47392" spans="20:21" x14ac:dyDescent="0.2">
      <c r="T47392" s="11"/>
      <c r="U47392" s="11"/>
    </row>
    <row r="47393" spans="20:21" x14ac:dyDescent="0.2">
      <c r="T47393" s="11"/>
      <c r="U47393" s="11"/>
    </row>
    <row r="47394" spans="20:21" x14ac:dyDescent="0.2">
      <c r="T47394" s="11"/>
      <c r="U47394" s="11"/>
    </row>
    <row r="47395" spans="20:21" x14ac:dyDescent="0.2">
      <c r="T47395" s="11"/>
      <c r="U47395" s="11"/>
    </row>
    <row r="47396" spans="20:21" x14ac:dyDescent="0.2">
      <c r="T47396" s="11"/>
      <c r="U47396" s="11"/>
    </row>
    <row r="47397" spans="20:21" x14ac:dyDescent="0.2">
      <c r="T47397" s="11"/>
      <c r="U47397" s="11"/>
    </row>
    <row r="47398" spans="20:21" x14ac:dyDescent="0.2">
      <c r="T47398" s="11"/>
      <c r="U47398" s="11"/>
    </row>
    <row r="47399" spans="20:21" x14ac:dyDescent="0.2">
      <c r="T47399" s="11"/>
      <c r="U47399" s="11"/>
    </row>
    <row r="47400" spans="20:21" x14ac:dyDescent="0.2">
      <c r="T47400" s="11"/>
      <c r="U47400" s="11"/>
    </row>
    <row r="47401" spans="20:21" x14ac:dyDescent="0.2">
      <c r="T47401" s="11"/>
      <c r="U47401" s="11"/>
    </row>
    <row r="47402" spans="20:21" x14ac:dyDescent="0.2">
      <c r="T47402" s="11"/>
      <c r="U47402" s="11"/>
    </row>
    <row r="47403" spans="20:21" x14ac:dyDescent="0.2">
      <c r="T47403" s="11"/>
      <c r="U47403" s="11"/>
    </row>
    <row r="47404" spans="20:21" x14ac:dyDescent="0.2">
      <c r="T47404" s="11"/>
      <c r="U47404" s="11"/>
    </row>
    <row r="47405" spans="20:21" x14ac:dyDescent="0.2">
      <c r="T47405" s="11"/>
      <c r="U47405" s="11"/>
    </row>
    <row r="47406" spans="20:21" x14ac:dyDescent="0.2">
      <c r="T47406" s="11"/>
      <c r="U47406" s="11"/>
    </row>
    <row r="47407" spans="20:21" x14ac:dyDescent="0.2">
      <c r="T47407" s="11"/>
      <c r="U47407" s="11"/>
    </row>
    <row r="47408" spans="20:21" x14ac:dyDescent="0.2">
      <c r="T47408" s="11"/>
      <c r="U47408" s="11"/>
    </row>
    <row r="47409" spans="20:21" x14ac:dyDescent="0.2">
      <c r="T47409" s="11"/>
      <c r="U47409" s="11"/>
    </row>
    <row r="47410" spans="20:21" x14ac:dyDescent="0.2">
      <c r="T47410" s="11"/>
      <c r="U47410" s="11"/>
    </row>
    <row r="47411" spans="20:21" x14ac:dyDescent="0.2">
      <c r="T47411" s="11"/>
      <c r="U47411" s="11"/>
    </row>
    <row r="47412" spans="20:21" x14ac:dyDescent="0.2">
      <c r="T47412" s="11"/>
      <c r="U47412" s="11"/>
    </row>
    <row r="47413" spans="20:21" x14ac:dyDescent="0.2">
      <c r="T47413" s="11"/>
      <c r="U47413" s="11"/>
    </row>
    <row r="47414" spans="20:21" x14ac:dyDescent="0.2">
      <c r="T47414" s="11"/>
      <c r="U47414" s="11"/>
    </row>
    <row r="47415" spans="20:21" x14ac:dyDescent="0.2">
      <c r="T47415" s="11"/>
      <c r="U47415" s="11"/>
    </row>
    <row r="47416" spans="20:21" x14ac:dyDescent="0.2">
      <c r="T47416" s="11"/>
      <c r="U47416" s="11"/>
    </row>
    <row r="47417" spans="20:21" x14ac:dyDescent="0.2">
      <c r="T47417" s="11"/>
      <c r="U47417" s="11"/>
    </row>
    <row r="47418" spans="20:21" x14ac:dyDescent="0.2">
      <c r="T47418" s="11"/>
      <c r="U47418" s="11"/>
    </row>
    <row r="47419" spans="20:21" x14ac:dyDescent="0.2">
      <c r="T47419" s="11"/>
      <c r="U47419" s="11"/>
    </row>
    <row r="47420" spans="20:21" x14ac:dyDescent="0.2">
      <c r="T47420" s="11"/>
      <c r="U47420" s="11"/>
    </row>
    <row r="47421" spans="20:21" x14ac:dyDescent="0.2">
      <c r="T47421" s="11"/>
      <c r="U47421" s="11"/>
    </row>
    <row r="47422" spans="20:21" x14ac:dyDescent="0.2">
      <c r="T47422" s="11"/>
      <c r="U47422" s="11"/>
    </row>
    <row r="47423" spans="20:21" x14ac:dyDescent="0.2">
      <c r="T47423" s="11"/>
      <c r="U47423" s="11"/>
    </row>
    <row r="47424" spans="20:21" x14ac:dyDescent="0.2">
      <c r="T47424" s="11"/>
      <c r="U47424" s="11"/>
    </row>
    <row r="47425" spans="20:21" x14ac:dyDescent="0.2">
      <c r="T47425" s="11"/>
      <c r="U47425" s="11"/>
    </row>
    <row r="47426" spans="20:21" x14ac:dyDescent="0.2">
      <c r="T47426" s="11"/>
      <c r="U47426" s="11"/>
    </row>
    <row r="47427" spans="20:21" x14ac:dyDescent="0.2">
      <c r="T47427" s="11"/>
      <c r="U47427" s="11"/>
    </row>
    <row r="47428" spans="20:21" x14ac:dyDescent="0.2">
      <c r="T47428" s="11"/>
      <c r="U47428" s="11"/>
    </row>
    <row r="47429" spans="20:21" x14ac:dyDescent="0.2">
      <c r="T47429" s="11"/>
      <c r="U47429" s="11"/>
    </row>
    <row r="47430" spans="20:21" x14ac:dyDescent="0.2">
      <c r="T47430" s="11"/>
      <c r="U47430" s="11"/>
    </row>
    <row r="47431" spans="20:21" x14ac:dyDescent="0.2">
      <c r="T47431" s="11"/>
      <c r="U47431" s="11"/>
    </row>
    <row r="47432" spans="20:21" x14ac:dyDescent="0.2">
      <c r="T47432" s="11"/>
      <c r="U47432" s="11"/>
    </row>
    <row r="47433" spans="20:21" x14ac:dyDescent="0.2">
      <c r="T47433" s="11"/>
      <c r="U47433" s="11"/>
    </row>
    <row r="47434" spans="20:21" x14ac:dyDescent="0.2">
      <c r="T47434" s="11"/>
      <c r="U47434" s="11"/>
    </row>
    <row r="47435" spans="20:21" x14ac:dyDescent="0.2">
      <c r="T47435" s="11"/>
      <c r="U47435" s="11"/>
    </row>
    <row r="47436" spans="20:21" x14ac:dyDescent="0.2">
      <c r="T47436" s="11"/>
      <c r="U47436" s="11"/>
    </row>
    <row r="47437" spans="20:21" x14ac:dyDescent="0.2">
      <c r="T47437" s="11"/>
      <c r="U47437" s="11"/>
    </row>
    <row r="47438" spans="20:21" x14ac:dyDescent="0.2">
      <c r="T47438" s="11"/>
      <c r="U47438" s="11"/>
    </row>
    <row r="47439" spans="20:21" x14ac:dyDescent="0.2">
      <c r="T47439" s="11"/>
      <c r="U47439" s="11"/>
    </row>
    <row r="47440" spans="20:21" x14ac:dyDescent="0.2">
      <c r="T47440" s="11"/>
      <c r="U47440" s="11"/>
    </row>
    <row r="47441" spans="20:21" x14ac:dyDescent="0.2">
      <c r="T47441" s="11"/>
      <c r="U47441" s="11"/>
    </row>
    <row r="47442" spans="20:21" x14ac:dyDescent="0.2">
      <c r="T47442" s="11"/>
      <c r="U47442" s="11"/>
    </row>
    <row r="47443" spans="20:21" x14ac:dyDescent="0.2">
      <c r="T47443" s="11"/>
      <c r="U47443" s="11"/>
    </row>
    <row r="47444" spans="20:21" x14ac:dyDescent="0.2">
      <c r="T47444" s="11"/>
      <c r="U47444" s="11"/>
    </row>
    <row r="47445" spans="20:21" x14ac:dyDescent="0.2">
      <c r="T47445" s="11"/>
      <c r="U47445" s="11"/>
    </row>
    <row r="47446" spans="20:21" x14ac:dyDescent="0.2">
      <c r="T47446" s="11"/>
      <c r="U47446" s="11"/>
    </row>
    <row r="47447" spans="20:21" x14ac:dyDescent="0.2">
      <c r="T47447" s="11"/>
      <c r="U47447" s="11"/>
    </row>
    <row r="47448" spans="20:21" x14ac:dyDescent="0.2">
      <c r="T47448" s="11"/>
      <c r="U47448" s="11"/>
    </row>
    <row r="47449" spans="20:21" x14ac:dyDescent="0.2">
      <c r="T47449" s="11"/>
      <c r="U47449" s="11"/>
    </row>
    <row r="47450" spans="20:21" x14ac:dyDescent="0.2">
      <c r="T47450" s="11"/>
      <c r="U47450" s="11"/>
    </row>
    <row r="47451" spans="20:21" x14ac:dyDescent="0.2">
      <c r="T47451" s="11"/>
      <c r="U47451" s="11"/>
    </row>
    <row r="47452" spans="20:21" x14ac:dyDescent="0.2">
      <c r="T47452" s="11"/>
      <c r="U47452" s="11"/>
    </row>
    <row r="47453" spans="20:21" x14ac:dyDescent="0.2">
      <c r="T47453" s="11"/>
      <c r="U47453" s="11"/>
    </row>
    <row r="47454" spans="20:21" x14ac:dyDescent="0.2">
      <c r="T47454" s="11"/>
      <c r="U47454" s="11"/>
    </row>
    <row r="47455" spans="20:21" x14ac:dyDescent="0.2">
      <c r="T47455" s="11"/>
      <c r="U47455" s="11"/>
    </row>
    <row r="47456" spans="20:21" x14ac:dyDescent="0.2">
      <c r="T47456" s="11"/>
      <c r="U47456" s="11"/>
    </row>
    <row r="47457" spans="20:21" x14ac:dyDescent="0.2">
      <c r="T47457" s="11"/>
      <c r="U47457" s="11"/>
    </row>
    <row r="47458" spans="20:21" x14ac:dyDescent="0.2">
      <c r="T47458" s="11"/>
      <c r="U47458" s="11"/>
    </row>
    <row r="47459" spans="20:21" x14ac:dyDescent="0.2">
      <c r="T47459" s="11"/>
      <c r="U47459" s="11"/>
    </row>
    <row r="47460" spans="20:21" x14ac:dyDescent="0.2">
      <c r="T47460" s="11"/>
      <c r="U47460" s="11"/>
    </row>
    <row r="47461" spans="20:21" x14ac:dyDescent="0.2">
      <c r="T47461" s="11"/>
      <c r="U47461" s="11"/>
    </row>
    <row r="47462" spans="20:21" x14ac:dyDescent="0.2">
      <c r="T47462" s="11"/>
      <c r="U47462" s="11"/>
    </row>
    <row r="47463" spans="20:21" x14ac:dyDescent="0.2">
      <c r="T47463" s="11"/>
      <c r="U47463" s="11"/>
    </row>
    <row r="47464" spans="20:21" x14ac:dyDescent="0.2">
      <c r="T47464" s="11"/>
      <c r="U47464" s="11"/>
    </row>
    <row r="47465" spans="20:21" x14ac:dyDescent="0.2">
      <c r="T47465" s="11"/>
      <c r="U47465" s="11"/>
    </row>
    <row r="47466" spans="20:21" x14ac:dyDescent="0.2">
      <c r="T47466" s="11"/>
      <c r="U47466" s="11"/>
    </row>
    <row r="47467" spans="20:21" x14ac:dyDescent="0.2">
      <c r="T47467" s="11"/>
      <c r="U47467" s="11"/>
    </row>
    <row r="47468" spans="20:21" x14ac:dyDescent="0.2">
      <c r="T47468" s="11"/>
      <c r="U47468" s="11"/>
    </row>
    <row r="47469" spans="20:21" x14ac:dyDescent="0.2">
      <c r="T47469" s="11"/>
      <c r="U47469" s="11"/>
    </row>
    <row r="47470" spans="20:21" x14ac:dyDescent="0.2">
      <c r="T47470" s="11"/>
      <c r="U47470" s="11"/>
    </row>
    <row r="47471" spans="20:21" x14ac:dyDescent="0.2">
      <c r="T47471" s="11"/>
      <c r="U47471" s="11"/>
    </row>
    <row r="47472" spans="20:21" x14ac:dyDescent="0.2">
      <c r="T47472" s="11"/>
      <c r="U47472" s="11"/>
    </row>
    <row r="47473" spans="20:21" x14ac:dyDescent="0.2">
      <c r="T47473" s="11"/>
      <c r="U47473" s="11"/>
    </row>
    <row r="47474" spans="20:21" x14ac:dyDescent="0.2">
      <c r="T47474" s="11"/>
      <c r="U47474" s="11"/>
    </row>
    <row r="47475" spans="20:21" x14ac:dyDescent="0.2">
      <c r="T47475" s="11"/>
      <c r="U47475" s="11"/>
    </row>
    <row r="47476" spans="20:21" x14ac:dyDescent="0.2">
      <c r="T47476" s="11"/>
      <c r="U47476" s="11"/>
    </row>
    <row r="47477" spans="20:21" x14ac:dyDescent="0.2">
      <c r="T47477" s="11"/>
      <c r="U47477" s="11"/>
    </row>
    <row r="47478" spans="20:21" x14ac:dyDescent="0.2">
      <c r="T47478" s="11"/>
      <c r="U47478" s="11"/>
    </row>
    <row r="47479" spans="20:21" x14ac:dyDescent="0.2">
      <c r="T47479" s="11"/>
      <c r="U47479" s="11"/>
    </row>
    <row r="47480" spans="20:21" x14ac:dyDescent="0.2">
      <c r="T47480" s="11"/>
      <c r="U47480" s="11"/>
    </row>
    <row r="47481" spans="20:21" x14ac:dyDescent="0.2">
      <c r="T47481" s="11"/>
      <c r="U47481" s="11"/>
    </row>
    <row r="47482" spans="20:21" x14ac:dyDescent="0.2">
      <c r="T47482" s="11"/>
      <c r="U47482" s="11"/>
    </row>
    <row r="47483" spans="20:21" x14ac:dyDescent="0.2">
      <c r="T47483" s="11"/>
      <c r="U47483" s="11"/>
    </row>
    <row r="47484" spans="20:21" x14ac:dyDescent="0.2">
      <c r="T47484" s="11"/>
      <c r="U47484" s="11"/>
    </row>
    <row r="47485" spans="20:21" x14ac:dyDescent="0.2">
      <c r="T47485" s="11"/>
      <c r="U47485" s="11"/>
    </row>
    <row r="47486" spans="20:21" x14ac:dyDescent="0.2">
      <c r="T47486" s="11"/>
      <c r="U47486" s="11"/>
    </row>
    <row r="47487" spans="20:21" x14ac:dyDescent="0.2">
      <c r="T47487" s="11"/>
      <c r="U47487" s="11"/>
    </row>
    <row r="47488" spans="20:21" x14ac:dyDescent="0.2">
      <c r="T47488" s="11"/>
      <c r="U47488" s="11"/>
    </row>
    <row r="47489" spans="20:21" x14ac:dyDescent="0.2">
      <c r="T47489" s="11"/>
      <c r="U47489" s="11"/>
    </row>
    <row r="47490" spans="20:21" x14ac:dyDescent="0.2">
      <c r="T47490" s="11"/>
      <c r="U47490" s="11"/>
    </row>
    <row r="47491" spans="20:21" x14ac:dyDescent="0.2">
      <c r="T47491" s="11"/>
      <c r="U47491" s="11"/>
    </row>
    <row r="47492" spans="20:21" x14ac:dyDescent="0.2">
      <c r="T47492" s="11"/>
      <c r="U47492" s="11"/>
    </row>
    <row r="47493" spans="20:21" x14ac:dyDescent="0.2">
      <c r="T47493" s="11"/>
      <c r="U47493" s="11"/>
    </row>
    <row r="47494" spans="20:21" x14ac:dyDescent="0.2">
      <c r="T47494" s="11"/>
      <c r="U47494" s="11"/>
    </row>
    <row r="47495" spans="20:21" x14ac:dyDescent="0.2">
      <c r="T47495" s="11"/>
      <c r="U47495" s="11"/>
    </row>
    <row r="47496" spans="20:21" x14ac:dyDescent="0.2">
      <c r="T47496" s="11"/>
      <c r="U47496" s="11"/>
    </row>
    <row r="47497" spans="20:21" x14ac:dyDescent="0.2">
      <c r="T47497" s="11"/>
      <c r="U47497" s="11"/>
    </row>
    <row r="47498" spans="20:21" x14ac:dyDescent="0.2">
      <c r="T47498" s="11"/>
      <c r="U47498" s="11"/>
    </row>
    <row r="47499" spans="20:21" x14ac:dyDescent="0.2">
      <c r="T47499" s="11"/>
      <c r="U47499" s="11"/>
    </row>
    <row r="47500" spans="20:21" x14ac:dyDescent="0.2">
      <c r="T47500" s="11"/>
      <c r="U47500" s="11"/>
    </row>
    <row r="47501" spans="20:21" x14ac:dyDescent="0.2">
      <c r="T47501" s="11"/>
      <c r="U47501" s="11"/>
    </row>
    <row r="47502" spans="20:21" x14ac:dyDescent="0.2">
      <c r="T47502" s="11"/>
      <c r="U47502" s="11"/>
    </row>
    <row r="47503" spans="20:21" x14ac:dyDescent="0.2">
      <c r="T47503" s="11"/>
      <c r="U47503" s="11"/>
    </row>
    <row r="47504" spans="20:21" x14ac:dyDescent="0.2">
      <c r="T47504" s="11"/>
      <c r="U47504" s="11"/>
    </row>
    <row r="47505" spans="20:21" x14ac:dyDescent="0.2">
      <c r="T47505" s="11"/>
      <c r="U47505" s="11"/>
    </row>
    <row r="47506" spans="20:21" x14ac:dyDescent="0.2">
      <c r="T47506" s="11"/>
      <c r="U47506" s="11"/>
    </row>
    <row r="47507" spans="20:21" x14ac:dyDescent="0.2">
      <c r="T47507" s="11"/>
      <c r="U47507" s="11"/>
    </row>
    <row r="47508" spans="20:21" x14ac:dyDescent="0.2">
      <c r="T47508" s="11"/>
      <c r="U47508" s="11"/>
    </row>
    <row r="47509" spans="20:21" x14ac:dyDescent="0.2">
      <c r="T47509" s="11"/>
      <c r="U47509" s="11"/>
    </row>
    <row r="47510" spans="20:21" x14ac:dyDescent="0.2">
      <c r="T47510" s="11"/>
      <c r="U47510" s="11"/>
    </row>
    <row r="47511" spans="20:21" x14ac:dyDescent="0.2">
      <c r="T47511" s="11"/>
      <c r="U47511" s="11"/>
    </row>
    <row r="47512" spans="20:21" x14ac:dyDescent="0.2">
      <c r="T47512" s="11"/>
      <c r="U47512" s="11"/>
    </row>
    <row r="47513" spans="20:21" x14ac:dyDescent="0.2">
      <c r="T47513" s="11"/>
      <c r="U47513" s="11"/>
    </row>
    <row r="47514" spans="20:21" x14ac:dyDescent="0.2">
      <c r="T47514" s="11"/>
      <c r="U47514" s="11"/>
    </row>
    <row r="47515" spans="20:21" x14ac:dyDescent="0.2">
      <c r="T47515" s="11"/>
      <c r="U47515" s="11"/>
    </row>
    <row r="47516" spans="20:21" x14ac:dyDescent="0.2">
      <c r="T47516" s="11"/>
      <c r="U47516" s="11"/>
    </row>
    <row r="47517" spans="20:21" x14ac:dyDescent="0.2">
      <c r="T47517" s="11"/>
      <c r="U47517" s="11"/>
    </row>
    <row r="47518" spans="20:21" x14ac:dyDescent="0.2">
      <c r="T47518" s="11"/>
      <c r="U47518" s="11"/>
    </row>
    <row r="47519" spans="20:21" x14ac:dyDescent="0.2">
      <c r="T47519" s="11"/>
      <c r="U47519" s="11"/>
    </row>
    <row r="47520" spans="20:21" x14ac:dyDescent="0.2">
      <c r="T47520" s="11"/>
      <c r="U47520" s="11"/>
    </row>
    <row r="47521" spans="20:21" x14ac:dyDescent="0.2">
      <c r="T47521" s="11"/>
      <c r="U47521" s="11"/>
    </row>
    <row r="47522" spans="20:21" x14ac:dyDescent="0.2">
      <c r="T47522" s="11"/>
      <c r="U47522" s="11"/>
    </row>
    <row r="47523" spans="20:21" x14ac:dyDescent="0.2">
      <c r="T47523" s="11"/>
      <c r="U47523" s="11"/>
    </row>
    <row r="47524" spans="20:21" x14ac:dyDescent="0.2">
      <c r="T47524" s="11"/>
      <c r="U47524" s="11"/>
    </row>
    <row r="47525" spans="20:21" x14ac:dyDescent="0.2">
      <c r="T47525" s="11"/>
      <c r="U47525" s="11"/>
    </row>
    <row r="47526" spans="20:21" x14ac:dyDescent="0.2">
      <c r="T47526" s="11"/>
      <c r="U47526" s="11"/>
    </row>
    <row r="47527" spans="20:21" x14ac:dyDescent="0.2">
      <c r="T47527" s="11"/>
      <c r="U47527" s="11"/>
    </row>
    <row r="47528" spans="20:21" x14ac:dyDescent="0.2">
      <c r="T47528" s="11"/>
      <c r="U47528" s="11"/>
    </row>
    <row r="47529" spans="20:21" x14ac:dyDescent="0.2">
      <c r="T47529" s="11"/>
      <c r="U47529" s="11"/>
    </row>
    <row r="47530" spans="20:21" x14ac:dyDescent="0.2">
      <c r="T47530" s="11"/>
      <c r="U47530" s="11"/>
    </row>
    <row r="47531" spans="20:21" x14ac:dyDescent="0.2">
      <c r="T47531" s="11"/>
      <c r="U47531" s="11"/>
    </row>
    <row r="47532" spans="20:21" x14ac:dyDescent="0.2">
      <c r="T47532" s="11"/>
      <c r="U47532" s="11"/>
    </row>
    <row r="47533" spans="20:21" x14ac:dyDescent="0.2">
      <c r="T47533" s="11"/>
      <c r="U47533" s="11"/>
    </row>
    <row r="47534" spans="20:21" x14ac:dyDescent="0.2">
      <c r="T47534" s="11"/>
      <c r="U47534" s="11"/>
    </row>
    <row r="47535" spans="20:21" x14ac:dyDescent="0.2">
      <c r="T47535" s="11"/>
      <c r="U47535" s="11"/>
    </row>
    <row r="47536" spans="20:21" x14ac:dyDescent="0.2">
      <c r="T47536" s="11"/>
      <c r="U47536" s="11"/>
    </row>
    <row r="47537" spans="20:21" x14ac:dyDescent="0.2">
      <c r="T47537" s="11"/>
      <c r="U47537" s="11"/>
    </row>
    <row r="47538" spans="20:21" x14ac:dyDescent="0.2">
      <c r="T47538" s="11"/>
      <c r="U47538" s="11"/>
    </row>
    <row r="47539" spans="20:21" x14ac:dyDescent="0.2">
      <c r="T47539" s="11"/>
      <c r="U47539" s="11"/>
    </row>
    <row r="47540" spans="20:21" x14ac:dyDescent="0.2">
      <c r="T47540" s="11"/>
      <c r="U47540" s="11"/>
    </row>
    <row r="47541" spans="20:21" x14ac:dyDescent="0.2">
      <c r="T47541" s="11"/>
      <c r="U47541" s="11"/>
    </row>
    <row r="47542" spans="20:21" x14ac:dyDescent="0.2">
      <c r="T47542" s="11"/>
      <c r="U47542" s="11"/>
    </row>
    <row r="47543" spans="20:21" x14ac:dyDescent="0.2">
      <c r="T47543" s="11"/>
      <c r="U47543" s="11"/>
    </row>
    <row r="47544" spans="20:21" x14ac:dyDescent="0.2">
      <c r="T47544" s="11"/>
      <c r="U47544" s="11"/>
    </row>
    <row r="47545" spans="20:21" x14ac:dyDescent="0.2">
      <c r="T47545" s="11"/>
      <c r="U47545" s="11"/>
    </row>
    <row r="47546" spans="20:21" x14ac:dyDescent="0.2">
      <c r="T47546" s="11"/>
      <c r="U47546" s="11"/>
    </row>
    <row r="47547" spans="20:21" x14ac:dyDescent="0.2">
      <c r="T47547" s="11"/>
      <c r="U47547" s="11"/>
    </row>
    <row r="47548" spans="20:21" x14ac:dyDescent="0.2">
      <c r="T47548" s="11"/>
      <c r="U47548" s="11"/>
    </row>
    <row r="47549" spans="20:21" x14ac:dyDescent="0.2">
      <c r="T47549" s="11"/>
      <c r="U47549" s="11"/>
    </row>
    <row r="47550" spans="20:21" x14ac:dyDescent="0.2">
      <c r="T47550" s="11"/>
      <c r="U47550" s="11"/>
    </row>
    <row r="47551" spans="20:21" x14ac:dyDescent="0.2">
      <c r="T47551" s="11"/>
      <c r="U47551" s="11"/>
    </row>
    <row r="47552" spans="20:21" x14ac:dyDescent="0.2">
      <c r="T47552" s="11"/>
      <c r="U47552" s="11"/>
    </row>
    <row r="47553" spans="20:21" x14ac:dyDescent="0.2">
      <c r="T47553" s="11"/>
      <c r="U47553" s="11"/>
    </row>
    <row r="47554" spans="20:21" x14ac:dyDescent="0.2">
      <c r="T47554" s="11"/>
      <c r="U47554" s="11"/>
    </row>
    <row r="47555" spans="20:21" x14ac:dyDescent="0.2">
      <c r="T47555" s="11"/>
      <c r="U47555" s="11"/>
    </row>
    <row r="47556" spans="20:21" x14ac:dyDescent="0.2">
      <c r="T47556" s="11"/>
      <c r="U47556" s="11"/>
    </row>
    <row r="47557" spans="20:21" x14ac:dyDescent="0.2">
      <c r="T47557" s="11"/>
      <c r="U47557" s="11"/>
    </row>
    <row r="47558" spans="20:21" x14ac:dyDescent="0.2">
      <c r="T47558" s="11"/>
      <c r="U47558" s="11"/>
    </row>
    <row r="47559" spans="20:21" x14ac:dyDescent="0.2">
      <c r="T47559" s="11"/>
      <c r="U47559" s="11"/>
    </row>
    <row r="47560" spans="20:21" x14ac:dyDescent="0.2">
      <c r="T47560" s="11"/>
      <c r="U47560" s="11"/>
    </row>
    <row r="47561" spans="20:21" x14ac:dyDescent="0.2">
      <c r="T47561" s="11"/>
      <c r="U47561" s="11"/>
    </row>
    <row r="47562" spans="20:21" x14ac:dyDescent="0.2">
      <c r="T47562" s="11"/>
      <c r="U47562" s="11"/>
    </row>
    <row r="47563" spans="20:21" x14ac:dyDescent="0.2">
      <c r="T47563" s="11"/>
      <c r="U47563" s="11"/>
    </row>
    <row r="47564" spans="20:21" x14ac:dyDescent="0.2">
      <c r="T47564" s="11"/>
      <c r="U47564" s="11"/>
    </row>
    <row r="47565" spans="20:21" x14ac:dyDescent="0.2">
      <c r="T47565" s="11"/>
      <c r="U47565" s="11"/>
    </row>
    <row r="47566" spans="20:21" x14ac:dyDescent="0.2">
      <c r="T47566" s="11"/>
      <c r="U47566" s="11"/>
    </row>
    <row r="47567" spans="20:21" x14ac:dyDescent="0.2">
      <c r="T47567" s="11"/>
      <c r="U47567" s="11"/>
    </row>
    <row r="47568" spans="20:21" x14ac:dyDescent="0.2">
      <c r="T47568" s="11"/>
      <c r="U47568" s="11"/>
    </row>
    <row r="47569" spans="20:21" x14ac:dyDescent="0.2">
      <c r="T47569" s="11"/>
      <c r="U47569" s="11"/>
    </row>
    <row r="47570" spans="20:21" x14ac:dyDescent="0.2">
      <c r="T47570" s="11"/>
      <c r="U47570" s="11"/>
    </row>
    <row r="47571" spans="20:21" x14ac:dyDescent="0.2">
      <c r="T47571" s="11"/>
      <c r="U47571" s="11"/>
    </row>
    <row r="47572" spans="20:21" x14ac:dyDescent="0.2">
      <c r="T47572" s="11"/>
      <c r="U47572" s="11"/>
    </row>
    <row r="47573" spans="20:21" x14ac:dyDescent="0.2">
      <c r="T47573" s="11"/>
      <c r="U47573" s="11"/>
    </row>
    <row r="47574" spans="20:21" x14ac:dyDescent="0.2">
      <c r="T47574" s="11"/>
      <c r="U47574" s="11"/>
    </row>
    <row r="47575" spans="20:21" x14ac:dyDescent="0.2">
      <c r="T47575" s="11"/>
      <c r="U47575" s="11"/>
    </row>
    <row r="47576" spans="20:21" x14ac:dyDescent="0.2">
      <c r="T47576" s="11"/>
      <c r="U47576" s="11"/>
    </row>
    <row r="47577" spans="20:21" x14ac:dyDescent="0.2">
      <c r="T47577" s="11"/>
      <c r="U47577" s="11"/>
    </row>
    <row r="47578" spans="20:21" x14ac:dyDescent="0.2">
      <c r="T47578" s="11"/>
      <c r="U47578" s="11"/>
    </row>
    <row r="47579" spans="20:21" x14ac:dyDescent="0.2">
      <c r="T47579" s="11"/>
      <c r="U47579" s="11"/>
    </row>
    <row r="47580" spans="20:21" x14ac:dyDescent="0.2">
      <c r="T47580" s="11"/>
      <c r="U47580" s="11"/>
    </row>
    <row r="47581" spans="20:21" x14ac:dyDescent="0.2">
      <c r="T47581" s="11"/>
      <c r="U47581" s="11"/>
    </row>
    <row r="47582" spans="20:21" x14ac:dyDescent="0.2">
      <c r="T47582" s="11"/>
      <c r="U47582" s="11"/>
    </row>
    <row r="47583" spans="20:21" x14ac:dyDescent="0.2">
      <c r="T47583" s="11"/>
      <c r="U47583" s="11"/>
    </row>
    <row r="47584" spans="20:21" x14ac:dyDescent="0.2">
      <c r="T47584" s="11"/>
      <c r="U47584" s="11"/>
    </row>
    <row r="47585" spans="20:21" x14ac:dyDescent="0.2">
      <c r="T47585" s="11"/>
      <c r="U47585" s="11"/>
    </row>
    <row r="47586" spans="20:21" x14ac:dyDescent="0.2">
      <c r="T47586" s="11"/>
      <c r="U47586" s="11"/>
    </row>
    <row r="47587" spans="20:21" x14ac:dyDescent="0.2">
      <c r="T47587" s="11"/>
      <c r="U47587" s="11"/>
    </row>
    <row r="47588" spans="20:21" x14ac:dyDescent="0.2">
      <c r="T47588" s="11"/>
      <c r="U47588" s="11"/>
    </row>
    <row r="47589" spans="20:21" x14ac:dyDescent="0.2">
      <c r="T47589" s="11"/>
      <c r="U47589" s="11"/>
    </row>
    <row r="47590" spans="20:21" x14ac:dyDescent="0.2">
      <c r="T47590" s="11"/>
      <c r="U47590" s="11"/>
    </row>
    <row r="47591" spans="20:21" x14ac:dyDescent="0.2">
      <c r="T47591" s="11"/>
      <c r="U47591" s="11"/>
    </row>
    <row r="47592" spans="20:21" x14ac:dyDescent="0.2">
      <c r="T47592" s="11"/>
      <c r="U47592" s="11"/>
    </row>
    <row r="47593" spans="20:21" x14ac:dyDescent="0.2">
      <c r="T47593" s="11"/>
      <c r="U47593" s="11"/>
    </row>
    <row r="47594" spans="20:21" x14ac:dyDescent="0.2">
      <c r="T47594" s="11"/>
      <c r="U47594" s="11"/>
    </row>
    <row r="47595" spans="20:21" x14ac:dyDescent="0.2">
      <c r="T47595" s="11"/>
      <c r="U47595" s="11"/>
    </row>
    <row r="47596" spans="20:21" x14ac:dyDescent="0.2">
      <c r="T47596" s="11"/>
      <c r="U47596" s="11"/>
    </row>
    <row r="47597" spans="20:21" x14ac:dyDescent="0.2">
      <c r="T47597" s="11"/>
      <c r="U47597" s="11"/>
    </row>
    <row r="47598" spans="20:21" x14ac:dyDescent="0.2">
      <c r="T47598" s="11"/>
      <c r="U47598" s="11"/>
    </row>
    <row r="47599" spans="20:21" x14ac:dyDescent="0.2">
      <c r="T47599" s="11"/>
      <c r="U47599" s="11"/>
    </row>
    <row r="47600" spans="20:21" x14ac:dyDescent="0.2">
      <c r="T47600" s="11"/>
      <c r="U47600" s="11"/>
    </row>
    <row r="47601" spans="20:21" x14ac:dyDescent="0.2">
      <c r="T47601" s="11"/>
      <c r="U47601" s="11"/>
    </row>
    <row r="47602" spans="20:21" x14ac:dyDescent="0.2">
      <c r="T47602" s="11"/>
      <c r="U47602" s="11"/>
    </row>
    <row r="47603" spans="20:21" x14ac:dyDescent="0.2">
      <c r="T47603" s="11"/>
      <c r="U47603" s="11"/>
    </row>
    <row r="47604" spans="20:21" x14ac:dyDescent="0.2">
      <c r="T47604" s="11"/>
      <c r="U47604" s="11"/>
    </row>
    <row r="47605" spans="20:21" x14ac:dyDescent="0.2">
      <c r="T47605" s="11"/>
      <c r="U47605" s="11"/>
    </row>
    <row r="47606" spans="20:21" x14ac:dyDescent="0.2">
      <c r="T47606" s="11"/>
      <c r="U47606" s="11"/>
    </row>
    <row r="47607" spans="20:21" x14ac:dyDescent="0.2">
      <c r="T47607" s="11"/>
      <c r="U47607" s="11"/>
    </row>
    <row r="47608" spans="20:21" x14ac:dyDescent="0.2">
      <c r="T47608" s="11"/>
      <c r="U47608" s="11"/>
    </row>
    <row r="47609" spans="20:21" x14ac:dyDescent="0.2">
      <c r="T47609" s="11"/>
      <c r="U47609" s="11"/>
    </row>
    <row r="47610" spans="20:21" x14ac:dyDescent="0.2">
      <c r="T47610" s="11"/>
      <c r="U47610" s="11"/>
    </row>
    <row r="47611" spans="20:21" x14ac:dyDescent="0.2">
      <c r="T47611" s="11"/>
      <c r="U47611" s="11"/>
    </row>
    <row r="47612" spans="20:21" x14ac:dyDescent="0.2">
      <c r="T47612" s="11"/>
      <c r="U47612" s="11"/>
    </row>
    <row r="47613" spans="20:21" x14ac:dyDescent="0.2">
      <c r="T47613" s="11"/>
      <c r="U47613" s="11"/>
    </row>
    <row r="47614" spans="20:21" x14ac:dyDescent="0.2">
      <c r="T47614" s="11"/>
      <c r="U47614" s="11"/>
    </row>
    <row r="47615" spans="20:21" x14ac:dyDescent="0.2">
      <c r="T47615" s="11"/>
      <c r="U47615" s="11"/>
    </row>
    <row r="47616" spans="20:21" x14ac:dyDescent="0.2">
      <c r="T47616" s="11"/>
      <c r="U47616" s="11"/>
    </row>
    <row r="47617" spans="20:21" x14ac:dyDescent="0.2">
      <c r="T47617" s="11"/>
      <c r="U47617" s="11"/>
    </row>
    <row r="47618" spans="20:21" x14ac:dyDescent="0.2">
      <c r="T47618" s="11"/>
      <c r="U47618" s="11"/>
    </row>
    <row r="47619" spans="20:21" x14ac:dyDescent="0.2">
      <c r="T47619" s="11"/>
      <c r="U47619" s="11"/>
    </row>
    <row r="47620" spans="20:21" x14ac:dyDescent="0.2">
      <c r="T47620" s="11"/>
      <c r="U47620" s="11"/>
    </row>
    <row r="47621" spans="20:21" x14ac:dyDescent="0.2">
      <c r="T47621" s="11"/>
      <c r="U47621" s="11"/>
    </row>
    <row r="47622" spans="20:21" x14ac:dyDescent="0.2">
      <c r="T47622" s="11"/>
      <c r="U47622" s="11"/>
    </row>
    <row r="47623" spans="20:21" x14ac:dyDescent="0.2">
      <c r="T47623" s="11"/>
      <c r="U47623" s="11"/>
    </row>
    <row r="47624" spans="20:21" x14ac:dyDescent="0.2">
      <c r="T47624" s="11"/>
      <c r="U47624" s="11"/>
    </row>
    <row r="47625" spans="20:21" x14ac:dyDescent="0.2">
      <c r="T47625" s="11"/>
      <c r="U47625" s="11"/>
    </row>
    <row r="47626" spans="20:21" x14ac:dyDescent="0.2">
      <c r="T47626" s="11"/>
      <c r="U47626" s="11"/>
    </row>
    <row r="47627" spans="20:21" x14ac:dyDescent="0.2">
      <c r="T47627" s="11"/>
      <c r="U47627" s="11"/>
    </row>
    <row r="47628" spans="20:21" x14ac:dyDescent="0.2">
      <c r="T47628" s="11"/>
      <c r="U47628" s="11"/>
    </row>
    <row r="47629" spans="20:21" x14ac:dyDescent="0.2">
      <c r="T47629" s="11"/>
      <c r="U47629" s="11"/>
    </row>
    <row r="47630" spans="20:21" x14ac:dyDescent="0.2">
      <c r="T47630" s="11"/>
      <c r="U47630" s="11"/>
    </row>
    <row r="47631" spans="20:21" x14ac:dyDescent="0.2">
      <c r="T47631" s="11"/>
      <c r="U47631" s="11"/>
    </row>
    <row r="47632" spans="20:21" x14ac:dyDescent="0.2">
      <c r="T47632" s="11"/>
      <c r="U47632" s="11"/>
    </row>
    <row r="47633" spans="20:21" x14ac:dyDescent="0.2">
      <c r="T47633" s="11"/>
      <c r="U47633" s="11"/>
    </row>
    <row r="47634" spans="20:21" x14ac:dyDescent="0.2">
      <c r="T47634" s="11"/>
      <c r="U47634" s="11"/>
    </row>
    <row r="47635" spans="20:21" x14ac:dyDescent="0.2">
      <c r="T47635" s="11"/>
      <c r="U47635" s="11"/>
    </row>
    <row r="47636" spans="20:21" x14ac:dyDescent="0.2">
      <c r="T47636" s="11"/>
      <c r="U47636" s="11"/>
    </row>
    <row r="47637" spans="20:21" x14ac:dyDescent="0.2">
      <c r="T47637" s="11"/>
      <c r="U47637" s="11"/>
    </row>
    <row r="47638" spans="20:21" x14ac:dyDescent="0.2">
      <c r="T47638" s="11"/>
      <c r="U47638" s="11"/>
    </row>
    <row r="47639" spans="20:21" x14ac:dyDescent="0.2">
      <c r="T47639" s="11"/>
      <c r="U47639" s="11"/>
    </row>
    <row r="47640" spans="20:21" x14ac:dyDescent="0.2">
      <c r="T47640" s="11"/>
      <c r="U47640" s="11"/>
    </row>
    <row r="47641" spans="20:21" x14ac:dyDescent="0.2">
      <c r="T47641" s="11"/>
      <c r="U47641" s="11"/>
    </row>
    <row r="47642" spans="20:21" x14ac:dyDescent="0.2">
      <c r="T47642" s="11"/>
      <c r="U47642" s="11"/>
    </row>
    <row r="47643" spans="20:21" x14ac:dyDescent="0.2">
      <c r="T47643" s="11"/>
      <c r="U47643" s="11"/>
    </row>
    <row r="47644" spans="20:21" x14ac:dyDescent="0.2">
      <c r="T47644" s="11"/>
      <c r="U47644" s="11"/>
    </row>
    <row r="47645" spans="20:21" x14ac:dyDescent="0.2">
      <c r="T47645" s="11"/>
      <c r="U47645" s="11"/>
    </row>
    <row r="47646" spans="20:21" x14ac:dyDescent="0.2">
      <c r="T47646" s="11"/>
      <c r="U47646" s="11"/>
    </row>
    <row r="47647" spans="20:21" x14ac:dyDescent="0.2">
      <c r="T47647" s="11"/>
      <c r="U47647" s="11"/>
    </row>
    <row r="47648" spans="20:21" x14ac:dyDescent="0.2">
      <c r="T47648" s="11"/>
      <c r="U47648" s="11"/>
    </row>
    <row r="47649" spans="20:21" x14ac:dyDescent="0.2">
      <c r="T47649" s="11"/>
      <c r="U47649" s="11"/>
    </row>
    <row r="47650" spans="20:21" x14ac:dyDescent="0.2">
      <c r="T47650" s="11"/>
      <c r="U47650" s="11"/>
    </row>
    <row r="47651" spans="20:21" x14ac:dyDescent="0.2">
      <c r="T47651" s="11"/>
      <c r="U47651" s="11"/>
    </row>
    <row r="47652" spans="20:21" x14ac:dyDescent="0.2">
      <c r="T47652" s="11"/>
      <c r="U47652" s="11"/>
    </row>
    <row r="47653" spans="20:21" x14ac:dyDescent="0.2">
      <c r="T47653" s="11"/>
      <c r="U47653" s="11"/>
    </row>
    <row r="47654" spans="20:21" x14ac:dyDescent="0.2">
      <c r="T47654" s="11"/>
      <c r="U47654" s="11"/>
    </row>
    <row r="47655" spans="20:21" x14ac:dyDescent="0.2">
      <c r="T47655" s="11"/>
      <c r="U47655" s="11"/>
    </row>
    <row r="47656" spans="20:21" x14ac:dyDescent="0.2">
      <c r="T47656" s="11"/>
      <c r="U47656" s="11"/>
    </row>
    <row r="47657" spans="20:21" x14ac:dyDescent="0.2">
      <c r="T47657" s="11"/>
      <c r="U47657" s="11"/>
    </row>
    <row r="47658" spans="20:21" x14ac:dyDescent="0.2">
      <c r="T47658" s="11"/>
      <c r="U47658" s="11"/>
    </row>
    <row r="47659" spans="20:21" x14ac:dyDescent="0.2">
      <c r="T47659" s="11"/>
      <c r="U47659" s="11"/>
    </row>
    <row r="47660" spans="20:21" x14ac:dyDescent="0.2">
      <c r="T47660" s="11"/>
      <c r="U47660" s="11"/>
    </row>
    <row r="47661" spans="20:21" x14ac:dyDescent="0.2">
      <c r="T47661" s="11"/>
      <c r="U47661" s="11"/>
    </row>
    <row r="47662" spans="20:21" x14ac:dyDescent="0.2">
      <c r="T47662" s="11"/>
      <c r="U47662" s="11"/>
    </row>
    <row r="47663" spans="20:21" x14ac:dyDescent="0.2">
      <c r="T47663" s="11"/>
      <c r="U47663" s="11"/>
    </row>
    <row r="47664" spans="20:21" x14ac:dyDescent="0.2">
      <c r="T47664" s="11"/>
      <c r="U47664" s="11"/>
    </row>
    <row r="47665" spans="20:21" x14ac:dyDescent="0.2">
      <c r="T47665" s="11"/>
      <c r="U47665" s="11"/>
    </row>
    <row r="47666" spans="20:21" x14ac:dyDescent="0.2">
      <c r="T47666" s="11"/>
      <c r="U47666" s="11"/>
    </row>
    <row r="47667" spans="20:21" x14ac:dyDescent="0.2">
      <c r="T47667" s="11"/>
      <c r="U47667" s="11"/>
    </row>
    <row r="47668" spans="20:21" x14ac:dyDescent="0.2">
      <c r="T47668" s="11"/>
      <c r="U47668" s="11"/>
    </row>
    <row r="47669" spans="20:21" x14ac:dyDescent="0.2">
      <c r="T47669" s="11"/>
      <c r="U47669" s="11"/>
    </row>
    <row r="47670" spans="20:21" x14ac:dyDescent="0.2">
      <c r="T47670" s="11"/>
      <c r="U47670" s="11"/>
    </row>
    <row r="47671" spans="20:21" x14ac:dyDescent="0.2">
      <c r="T47671" s="11"/>
      <c r="U47671" s="11"/>
    </row>
    <row r="47672" spans="20:21" x14ac:dyDescent="0.2">
      <c r="T47672" s="11"/>
      <c r="U47672" s="11"/>
    </row>
    <row r="47673" spans="20:21" x14ac:dyDescent="0.2">
      <c r="T47673" s="11"/>
      <c r="U47673" s="11"/>
    </row>
    <row r="47674" spans="20:21" x14ac:dyDescent="0.2">
      <c r="T47674" s="11"/>
      <c r="U47674" s="11"/>
    </row>
    <row r="47675" spans="20:21" x14ac:dyDescent="0.2">
      <c r="T47675" s="11"/>
      <c r="U47675" s="11"/>
    </row>
    <row r="47676" spans="20:21" x14ac:dyDescent="0.2">
      <c r="T47676" s="11"/>
      <c r="U47676" s="11"/>
    </row>
    <row r="47677" spans="20:21" x14ac:dyDescent="0.2">
      <c r="T47677" s="11"/>
      <c r="U47677" s="11"/>
    </row>
    <row r="47678" spans="20:21" x14ac:dyDescent="0.2">
      <c r="T47678" s="11"/>
      <c r="U47678" s="11"/>
    </row>
    <row r="47679" spans="20:21" x14ac:dyDescent="0.2">
      <c r="T47679" s="11"/>
      <c r="U47679" s="11"/>
    </row>
    <row r="47680" spans="20:21" x14ac:dyDescent="0.2">
      <c r="T47680" s="11"/>
      <c r="U47680" s="11"/>
    </row>
    <row r="47681" spans="20:21" x14ac:dyDescent="0.2">
      <c r="T47681" s="11"/>
      <c r="U47681" s="11"/>
    </row>
    <row r="47682" spans="20:21" x14ac:dyDescent="0.2">
      <c r="T47682" s="11"/>
      <c r="U47682" s="11"/>
    </row>
    <row r="47683" spans="20:21" x14ac:dyDescent="0.2">
      <c r="T47683" s="11"/>
      <c r="U47683" s="11"/>
    </row>
    <row r="47684" spans="20:21" x14ac:dyDescent="0.2">
      <c r="T47684" s="11"/>
      <c r="U47684" s="11"/>
    </row>
    <row r="47685" spans="20:21" x14ac:dyDescent="0.2">
      <c r="T47685" s="11"/>
      <c r="U47685" s="11"/>
    </row>
    <row r="47686" spans="20:21" x14ac:dyDescent="0.2">
      <c r="T47686" s="11"/>
      <c r="U47686" s="11"/>
    </row>
    <row r="47687" spans="20:21" x14ac:dyDescent="0.2">
      <c r="T47687" s="11"/>
      <c r="U47687" s="11"/>
    </row>
    <row r="47688" spans="20:21" x14ac:dyDescent="0.2">
      <c r="T47688" s="11"/>
      <c r="U47688" s="11"/>
    </row>
    <row r="47689" spans="20:21" x14ac:dyDescent="0.2">
      <c r="T47689" s="11"/>
      <c r="U47689" s="11"/>
    </row>
    <row r="47690" spans="20:21" x14ac:dyDescent="0.2">
      <c r="T47690" s="11"/>
      <c r="U47690" s="11"/>
    </row>
    <row r="47691" spans="20:21" x14ac:dyDescent="0.2">
      <c r="T47691" s="11"/>
      <c r="U47691" s="11"/>
    </row>
    <row r="47692" spans="20:21" x14ac:dyDescent="0.2">
      <c r="T47692" s="11"/>
      <c r="U47692" s="11"/>
    </row>
    <row r="47693" spans="20:21" x14ac:dyDescent="0.2">
      <c r="T47693" s="11"/>
      <c r="U47693" s="11"/>
    </row>
    <row r="47694" spans="20:21" x14ac:dyDescent="0.2">
      <c r="T47694" s="11"/>
      <c r="U47694" s="11"/>
    </row>
    <row r="47695" spans="20:21" x14ac:dyDescent="0.2">
      <c r="T47695" s="11"/>
      <c r="U47695" s="11"/>
    </row>
    <row r="47696" spans="20:21" x14ac:dyDescent="0.2">
      <c r="T47696" s="11"/>
      <c r="U47696" s="11"/>
    </row>
    <row r="47697" spans="20:21" x14ac:dyDescent="0.2">
      <c r="T47697" s="11"/>
      <c r="U47697" s="11"/>
    </row>
    <row r="47698" spans="20:21" x14ac:dyDescent="0.2">
      <c r="T47698" s="11"/>
      <c r="U47698" s="11"/>
    </row>
    <row r="47699" spans="20:21" x14ac:dyDescent="0.2">
      <c r="T47699" s="11"/>
      <c r="U47699" s="11"/>
    </row>
    <row r="47700" spans="20:21" x14ac:dyDescent="0.2">
      <c r="T47700" s="11"/>
      <c r="U47700" s="11"/>
    </row>
    <row r="47701" spans="20:21" x14ac:dyDescent="0.2">
      <c r="T47701" s="11"/>
      <c r="U47701" s="11"/>
    </row>
    <row r="47702" spans="20:21" x14ac:dyDescent="0.2">
      <c r="T47702" s="11"/>
      <c r="U47702" s="11"/>
    </row>
    <row r="47703" spans="20:21" x14ac:dyDescent="0.2">
      <c r="T47703" s="11"/>
      <c r="U47703" s="11"/>
    </row>
    <row r="47704" spans="20:21" x14ac:dyDescent="0.2">
      <c r="T47704" s="11"/>
      <c r="U47704" s="11"/>
    </row>
    <row r="47705" spans="20:21" x14ac:dyDescent="0.2">
      <c r="T47705" s="11"/>
      <c r="U47705" s="11"/>
    </row>
    <row r="47706" spans="20:21" x14ac:dyDescent="0.2">
      <c r="T47706" s="11"/>
      <c r="U47706" s="11"/>
    </row>
    <row r="47707" spans="20:21" x14ac:dyDescent="0.2">
      <c r="T47707" s="11"/>
      <c r="U47707" s="11"/>
    </row>
    <row r="47708" spans="20:21" x14ac:dyDescent="0.2">
      <c r="T47708" s="11"/>
      <c r="U47708" s="11"/>
    </row>
    <row r="47709" spans="20:21" x14ac:dyDescent="0.2">
      <c r="T47709" s="11"/>
      <c r="U47709" s="11"/>
    </row>
    <row r="47710" spans="20:21" x14ac:dyDescent="0.2">
      <c r="T47710" s="11"/>
      <c r="U47710" s="11"/>
    </row>
    <row r="47711" spans="20:21" x14ac:dyDescent="0.2">
      <c r="T47711" s="11"/>
      <c r="U47711" s="11"/>
    </row>
    <row r="47712" spans="20:21" x14ac:dyDescent="0.2">
      <c r="T47712" s="11"/>
      <c r="U47712" s="11"/>
    </row>
    <row r="47713" spans="20:21" x14ac:dyDescent="0.2">
      <c r="T47713" s="11"/>
      <c r="U47713" s="11"/>
    </row>
    <row r="47714" spans="20:21" x14ac:dyDescent="0.2">
      <c r="T47714" s="11"/>
      <c r="U47714" s="11"/>
    </row>
    <row r="47715" spans="20:21" x14ac:dyDescent="0.2">
      <c r="T47715" s="11"/>
      <c r="U47715" s="11"/>
    </row>
    <row r="47716" spans="20:21" x14ac:dyDescent="0.2">
      <c r="T47716" s="11"/>
      <c r="U47716" s="11"/>
    </row>
    <row r="47717" spans="20:21" x14ac:dyDescent="0.2">
      <c r="T47717" s="11"/>
      <c r="U47717" s="11"/>
    </row>
    <row r="47718" spans="20:21" x14ac:dyDescent="0.2">
      <c r="T47718" s="11"/>
      <c r="U47718" s="11"/>
    </row>
    <row r="47719" spans="20:21" x14ac:dyDescent="0.2">
      <c r="T47719" s="11"/>
      <c r="U47719" s="11"/>
    </row>
    <row r="47720" spans="20:21" x14ac:dyDescent="0.2">
      <c r="T47720" s="11"/>
      <c r="U47720" s="11"/>
    </row>
    <row r="47721" spans="20:21" x14ac:dyDescent="0.2">
      <c r="T47721" s="11"/>
      <c r="U47721" s="11"/>
    </row>
    <row r="47722" spans="20:21" x14ac:dyDescent="0.2">
      <c r="T47722" s="11"/>
      <c r="U47722" s="11"/>
    </row>
    <row r="47723" spans="20:21" x14ac:dyDescent="0.2">
      <c r="T47723" s="11"/>
      <c r="U47723" s="11"/>
    </row>
    <row r="47724" spans="20:21" x14ac:dyDescent="0.2">
      <c r="T47724" s="11"/>
      <c r="U47724" s="11"/>
    </row>
    <row r="47725" spans="20:21" x14ac:dyDescent="0.2">
      <c r="T47725" s="11"/>
      <c r="U47725" s="11"/>
    </row>
    <row r="47726" spans="20:21" x14ac:dyDescent="0.2">
      <c r="T47726" s="11"/>
      <c r="U47726" s="11"/>
    </row>
    <row r="47727" spans="20:21" x14ac:dyDescent="0.2">
      <c r="T47727" s="11"/>
      <c r="U47727" s="11"/>
    </row>
    <row r="47728" spans="20:21" x14ac:dyDescent="0.2">
      <c r="T47728" s="11"/>
      <c r="U47728" s="11"/>
    </row>
    <row r="47729" spans="20:21" x14ac:dyDescent="0.2">
      <c r="T47729" s="11"/>
      <c r="U47729" s="11"/>
    </row>
    <row r="47730" spans="20:21" x14ac:dyDescent="0.2">
      <c r="T47730" s="11"/>
      <c r="U47730" s="11"/>
    </row>
    <row r="47731" spans="20:21" x14ac:dyDescent="0.2">
      <c r="T47731" s="11"/>
      <c r="U47731" s="11"/>
    </row>
    <row r="47732" spans="20:21" x14ac:dyDescent="0.2">
      <c r="T47732" s="11"/>
      <c r="U47732" s="11"/>
    </row>
    <row r="47733" spans="20:21" x14ac:dyDescent="0.2">
      <c r="T47733" s="11"/>
      <c r="U47733" s="11"/>
    </row>
    <row r="47734" spans="20:21" x14ac:dyDescent="0.2">
      <c r="T47734" s="11"/>
      <c r="U47734" s="11"/>
    </row>
    <row r="47735" spans="20:21" x14ac:dyDescent="0.2">
      <c r="T47735" s="11"/>
      <c r="U47735" s="11"/>
    </row>
    <row r="47736" spans="20:21" x14ac:dyDescent="0.2">
      <c r="T47736" s="11"/>
      <c r="U47736" s="11"/>
    </row>
    <row r="47737" spans="20:21" x14ac:dyDescent="0.2">
      <c r="T47737" s="11"/>
      <c r="U47737" s="11"/>
    </row>
    <row r="47738" spans="20:21" x14ac:dyDescent="0.2">
      <c r="T47738" s="11"/>
      <c r="U47738" s="11"/>
    </row>
    <row r="47739" spans="20:21" x14ac:dyDescent="0.2">
      <c r="T47739" s="11"/>
      <c r="U47739" s="11"/>
    </row>
    <row r="47740" spans="20:21" x14ac:dyDescent="0.2">
      <c r="T47740" s="11"/>
      <c r="U47740" s="11"/>
    </row>
    <row r="47741" spans="20:21" x14ac:dyDescent="0.2">
      <c r="T47741" s="11"/>
      <c r="U47741" s="11"/>
    </row>
    <row r="47742" spans="20:21" x14ac:dyDescent="0.2">
      <c r="T47742" s="11"/>
      <c r="U47742" s="11"/>
    </row>
    <row r="47743" spans="20:21" x14ac:dyDescent="0.2">
      <c r="T47743" s="11"/>
      <c r="U47743" s="11"/>
    </row>
    <row r="47744" spans="20:21" x14ac:dyDescent="0.2">
      <c r="T47744" s="11"/>
      <c r="U47744" s="11"/>
    </row>
    <row r="47745" spans="20:21" x14ac:dyDescent="0.2">
      <c r="T47745" s="11"/>
      <c r="U47745" s="11"/>
    </row>
    <row r="47746" spans="20:21" x14ac:dyDescent="0.2">
      <c r="T47746" s="11"/>
      <c r="U47746" s="11"/>
    </row>
    <row r="47747" spans="20:21" x14ac:dyDescent="0.2">
      <c r="T47747" s="11"/>
      <c r="U47747" s="11"/>
    </row>
    <row r="47748" spans="20:21" x14ac:dyDescent="0.2">
      <c r="T47748" s="11"/>
      <c r="U47748" s="11"/>
    </row>
    <row r="47749" spans="20:21" x14ac:dyDescent="0.2">
      <c r="T47749" s="11"/>
      <c r="U47749" s="11"/>
    </row>
    <row r="47750" spans="20:21" x14ac:dyDescent="0.2">
      <c r="T47750" s="11"/>
      <c r="U47750" s="11"/>
    </row>
    <row r="47751" spans="20:21" x14ac:dyDescent="0.2">
      <c r="T47751" s="11"/>
      <c r="U47751" s="11"/>
    </row>
    <row r="47752" spans="20:21" x14ac:dyDescent="0.2">
      <c r="T47752" s="11"/>
      <c r="U47752" s="11"/>
    </row>
    <row r="47753" spans="20:21" x14ac:dyDescent="0.2">
      <c r="T47753" s="11"/>
      <c r="U47753" s="11"/>
    </row>
    <row r="47754" spans="20:21" x14ac:dyDescent="0.2">
      <c r="T47754" s="11"/>
      <c r="U47754" s="11"/>
    </row>
    <row r="47755" spans="20:21" x14ac:dyDescent="0.2">
      <c r="T47755" s="11"/>
      <c r="U47755" s="11"/>
    </row>
    <row r="47756" spans="20:21" x14ac:dyDescent="0.2">
      <c r="T47756" s="11"/>
      <c r="U47756" s="11"/>
    </row>
    <row r="47757" spans="20:21" x14ac:dyDescent="0.2">
      <c r="T47757" s="11"/>
      <c r="U47757" s="11"/>
    </row>
    <row r="47758" spans="20:21" x14ac:dyDescent="0.2">
      <c r="T47758" s="11"/>
      <c r="U47758" s="11"/>
    </row>
    <row r="47759" spans="20:21" x14ac:dyDescent="0.2">
      <c r="T47759" s="11"/>
      <c r="U47759" s="11"/>
    </row>
    <row r="47760" spans="20:21" x14ac:dyDescent="0.2">
      <c r="T47760" s="11"/>
      <c r="U47760" s="11"/>
    </row>
    <row r="47761" spans="20:21" x14ac:dyDescent="0.2">
      <c r="T47761" s="11"/>
      <c r="U47761" s="11"/>
    </row>
    <row r="47762" spans="20:21" x14ac:dyDescent="0.2">
      <c r="T47762" s="11"/>
      <c r="U47762" s="11"/>
    </row>
    <row r="47763" spans="20:21" x14ac:dyDescent="0.2">
      <c r="T47763" s="11"/>
      <c r="U47763" s="11"/>
    </row>
    <row r="47764" spans="20:21" x14ac:dyDescent="0.2">
      <c r="T47764" s="11"/>
      <c r="U47764" s="11"/>
    </row>
    <row r="47765" spans="20:21" x14ac:dyDescent="0.2">
      <c r="T47765" s="11"/>
      <c r="U47765" s="11"/>
    </row>
    <row r="47766" spans="20:21" x14ac:dyDescent="0.2">
      <c r="T47766" s="11"/>
      <c r="U47766" s="11"/>
    </row>
    <row r="47767" spans="20:21" x14ac:dyDescent="0.2">
      <c r="T47767" s="11"/>
      <c r="U47767" s="11"/>
    </row>
    <row r="47768" spans="20:21" x14ac:dyDescent="0.2">
      <c r="T47768" s="11"/>
      <c r="U47768" s="11"/>
    </row>
    <row r="47769" spans="20:21" x14ac:dyDescent="0.2">
      <c r="T47769" s="11"/>
      <c r="U47769" s="11"/>
    </row>
    <row r="47770" spans="20:21" x14ac:dyDescent="0.2">
      <c r="T47770" s="11"/>
      <c r="U47770" s="11"/>
    </row>
    <row r="47771" spans="20:21" x14ac:dyDescent="0.2">
      <c r="T47771" s="11"/>
      <c r="U47771" s="11"/>
    </row>
    <row r="47772" spans="20:21" x14ac:dyDescent="0.2">
      <c r="T47772" s="11"/>
      <c r="U47772" s="11"/>
    </row>
    <row r="47773" spans="20:21" x14ac:dyDescent="0.2">
      <c r="T47773" s="11"/>
      <c r="U47773" s="11"/>
    </row>
    <row r="47774" spans="20:21" x14ac:dyDescent="0.2">
      <c r="T47774" s="11"/>
      <c r="U47774" s="11"/>
    </row>
    <row r="47775" spans="20:21" x14ac:dyDescent="0.2">
      <c r="T47775" s="11"/>
      <c r="U47775" s="11"/>
    </row>
    <row r="47776" spans="20:21" x14ac:dyDescent="0.2">
      <c r="T47776" s="11"/>
      <c r="U47776" s="11"/>
    </row>
    <row r="47777" spans="20:21" x14ac:dyDescent="0.2">
      <c r="T47777" s="11"/>
      <c r="U47777" s="11"/>
    </row>
    <row r="47778" spans="20:21" x14ac:dyDescent="0.2">
      <c r="T47778" s="11"/>
      <c r="U47778" s="11"/>
    </row>
    <row r="47779" spans="20:21" x14ac:dyDescent="0.2">
      <c r="T47779" s="11"/>
      <c r="U47779" s="11"/>
    </row>
    <row r="47780" spans="20:21" x14ac:dyDescent="0.2">
      <c r="T47780" s="11"/>
      <c r="U47780" s="11"/>
    </row>
    <row r="47781" spans="20:21" x14ac:dyDescent="0.2">
      <c r="T47781" s="11"/>
      <c r="U47781" s="11"/>
    </row>
    <row r="47782" spans="20:21" x14ac:dyDescent="0.2">
      <c r="T47782" s="11"/>
      <c r="U47782" s="11"/>
    </row>
    <row r="47783" spans="20:21" x14ac:dyDescent="0.2">
      <c r="T47783" s="11"/>
      <c r="U47783" s="11"/>
    </row>
    <row r="47784" spans="20:21" x14ac:dyDescent="0.2">
      <c r="T47784" s="11"/>
      <c r="U47784" s="11"/>
    </row>
    <row r="47785" spans="20:21" x14ac:dyDescent="0.2">
      <c r="T47785" s="11"/>
      <c r="U47785" s="11"/>
    </row>
    <row r="47786" spans="20:21" x14ac:dyDescent="0.2">
      <c r="T47786" s="11"/>
      <c r="U47786" s="11"/>
    </row>
    <row r="47787" spans="20:21" x14ac:dyDescent="0.2">
      <c r="T47787" s="11"/>
      <c r="U47787" s="11"/>
    </row>
    <row r="47788" spans="20:21" x14ac:dyDescent="0.2">
      <c r="T47788" s="11"/>
      <c r="U47788" s="11"/>
    </row>
    <row r="47789" spans="20:21" x14ac:dyDescent="0.2">
      <c r="T47789" s="11"/>
      <c r="U47789" s="11"/>
    </row>
    <row r="47790" spans="20:21" x14ac:dyDescent="0.2">
      <c r="T47790" s="11"/>
      <c r="U47790" s="11"/>
    </row>
    <row r="47791" spans="20:21" x14ac:dyDescent="0.2">
      <c r="T47791" s="11"/>
      <c r="U47791" s="11"/>
    </row>
    <row r="47792" spans="20:21" x14ac:dyDescent="0.2">
      <c r="T47792" s="11"/>
      <c r="U47792" s="11"/>
    </row>
    <row r="47793" spans="20:21" x14ac:dyDescent="0.2">
      <c r="T47793" s="11"/>
      <c r="U47793" s="11"/>
    </row>
    <row r="47794" spans="20:21" x14ac:dyDescent="0.2">
      <c r="T47794" s="11"/>
      <c r="U47794" s="11"/>
    </row>
    <row r="47795" spans="20:21" x14ac:dyDescent="0.2">
      <c r="T47795" s="11"/>
      <c r="U47795" s="11"/>
    </row>
    <row r="47796" spans="20:21" x14ac:dyDescent="0.2">
      <c r="T47796" s="11"/>
      <c r="U47796" s="11"/>
    </row>
    <row r="47797" spans="20:21" x14ac:dyDescent="0.2">
      <c r="T47797" s="11"/>
      <c r="U47797" s="11"/>
    </row>
    <row r="47798" spans="20:21" x14ac:dyDescent="0.2">
      <c r="T47798" s="11"/>
      <c r="U47798" s="11"/>
    </row>
    <row r="47799" spans="20:21" x14ac:dyDescent="0.2">
      <c r="T47799" s="11"/>
      <c r="U47799" s="11"/>
    </row>
    <row r="47800" spans="20:21" x14ac:dyDescent="0.2">
      <c r="T47800" s="11"/>
      <c r="U47800" s="11"/>
    </row>
    <row r="47801" spans="20:21" x14ac:dyDescent="0.2">
      <c r="T47801" s="11"/>
      <c r="U47801" s="11"/>
    </row>
    <row r="47802" spans="20:21" x14ac:dyDescent="0.2">
      <c r="T47802" s="11"/>
      <c r="U47802" s="11"/>
    </row>
    <row r="47803" spans="20:21" x14ac:dyDescent="0.2">
      <c r="T47803" s="11"/>
      <c r="U47803" s="11"/>
    </row>
    <row r="47804" spans="20:21" x14ac:dyDescent="0.2">
      <c r="T47804" s="11"/>
      <c r="U47804" s="11"/>
    </row>
    <row r="47805" spans="20:21" x14ac:dyDescent="0.2">
      <c r="T47805" s="11"/>
      <c r="U47805" s="11"/>
    </row>
    <row r="47806" spans="20:21" x14ac:dyDescent="0.2">
      <c r="T47806" s="11"/>
      <c r="U47806" s="11"/>
    </row>
    <row r="47807" spans="20:21" x14ac:dyDescent="0.2">
      <c r="T47807" s="11"/>
      <c r="U47807" s="11"/>
    </row>
    <row r="47808" spans="20:21" x14ac:dyDescent="0.2">
      <c r="T47808" s="11"/>
      <c r="U47808" s="11"/>
    </row>
    <row r="47809" spans="20:21" x14ac:dyDescent="0.2">
      <c r="T47809" s="11"/>
      <c r="U47809" s="11"/>
    </row>
    <row r="47810" spans="20:21" x14ac:dyDescent="0.2">
      <c r="T47810" s="11"/>
      <c r="U47810" s="11"/>
    </row>
    <row r="47811" spans="20:21" x14ac:dyDescent="0.2">
      <c r="T47811" s="11"/>
      <c r="U47811" s="11"/>
    </row>
    <row r="47812" spans="20:21" x14ac:dyDescent="0.2">
      <c r="T47812" s="11"/>
      <c r="U47812" s="11"/>
    </row>
    <row r="47813" spans="20:21" x14ac:dyDescent="0.2">
      <c r="T47813" s="11"/>
      <c r="U47813" s="11"/>
    </row>
    <row r="47814" spans="20:21" x14ac:dyDescent="0.2">
      <c r="T47814" s="11"/>
      <c r="U47814" s="11"/>
    </row>
    <row r="47815" spans="20:21" x14ac:dyDescent="0.2">
      <c r="T47815" s="11"/>
      <c r="U47815" s="11"/>
    </row>
    <row r="47816" spans="20:21" x14ac:dyDescent="0.2">
      <c r="T47816" s="11"/>
      <c r="U47816" s="11"/>
    </row>
    <row r="47817" spans="20:21" x14ac:dyDescent="0.2">
      <c r="T47817" s="11"/>
      <c r="U47817" s="11"/>
    </row>
    <row r="47818" spans="20:21" x14ac:dyDescent="0.2">
      <c r="T47818" s="11"/>
      <c r="U47818" s="11"/>
    </row>
    <row r="47819" spans="20:21" x14ac:dyDescent="0.2">
      <c r="T47819" s="11"/>
      <c r="U47819" s="11"/>
    </row>
    <row r="47820" spans="20:21" x14ac:dyDescent="0.2">
      <c r="T47820" s="11"/>
      <c r="U47820" s="11"/>
    </row>
    <row r="47821" spans="20:21" x14ac:dyDescent="0.2">
      <c r="T47821" s="11"/>
      <c r="U47821" s="11"/>
    </row>
    <row r="47822" spans="20:21" x14ac:dyDescent="0.2">
      <c r="T47822" s="11"/>
      <c r="U47822" s="11"/>
    </row>
    <row r="47823" spans="20:21" x14ac:dyDescent="0.2">
      <c r="T47823" s="11"/>
      <c r="U47823" s="11"/>
    </row>
    <row r="47824" spans="20:21" x14ac:dyDescent="0.2">
      <c r="T47824" s="11"/>
      <c r="U47824" s="11"/>
    </row>
    <row r="47825" spans="20:21" x14ac:dyDescent="0.2">
      <c r="T47825" s="11"/>
      <c r="U47825" s="11"/>
    </row>
    <row r="47826" spans="20:21" x14ac:dyDescent="0.2">
      <c r="T47826" s="11"/>
      <c r="U47826" s="11"/>
    </row>
    <row r="47827" spans="20:21" x14ac:dyDescent="0.2">
      <c r="T47827" s="11"/>
      <c r="U47827" s="11"/>
    </row>
    <row r="47828" spans="20:21" x14ac:dyDescent="0.2">
      <c r="T47828" s="11"/>
      <c r="U47828" s="11"/>
    </row>
    <row r="47829" spans="20:21" x14ac:dyDescent="0.2">
      <c r="T47829" s="11"/>
      <c r="U47829" s="11"/>
    </row>
    <row r="47830" spans="20:21" x14ac:dyDescent="0.2">
      <c r="T47830" s="11"/>
      <c r="U47830" s="11"/>
    </row>
    <row r="47831" spans="20:21" x14ac:dyDescent="0.2">
      <c r="T47831" s="11"/>
      <c r="U47831" s="11"/>
    </row>
    <row r="47832" spans="20:21" x14ac:dyDescent="0.2">
      <c r="T47832" s="11"/>
      <c r="U47832" s="11"/>
    </row>
    <row r="47833" spans="20:21" x14ac:dyDescent="0.2">
      <c r="T47833" s="11"/>
      <c r="U47833" s="11"/>
    </row>
    <row r="47834" spans="20:21" x14ac:dyDescent="0.2">
      <c r="T47834" s="11"/>
      <c r="U47834" s="11"/>
    </row>
    <row r="47835" spans="20:21" x14ac:dyDescent="0.2">
      <c r="T47835" s="11"/>
      <c r="U47835" s="11"/>
    </row>
    <row r="47836" spans="20:21" x14ac:dyDescent="0.2">
      <c r="T47836" s="11"/>
      <c r="U47836" s="11"/>
    </row>
    <row r="47837" spans="20:21" x14ac:dyDescent="0.2">
      <c r="T47837" s="11"/>
      <c r="U47837" s="11"/>
    </row>
    <row r="47838" spans="20:21" x14ac:dyDescent="0.2">
      <c r="T47838" s="11"/>
      <c r="U47838" s="11"/>
    </row>
    <row r="47839" spans="20:21" x14ac:dyDescent="0.2">
      <c r="T47839" s="11"/>
      <c r="U47839" s="11"/>
    </row>
    <row r="47840" spans="20:21" x14ac:dyDescent="0.2">
      <c r="T47840" s="11"/>
      <c r="U47840" s="11"/>
    </row>
    <row r="47841" spans="20:21" x14ac:dyDescent="0.2">
      <c r="T47841" s="11"/>
      <c r="U47841" s="11"/>
    </row>
    <row r="47842" spans="20:21" x14ac:dyDescent="0.2">
      <c r="T47842" s="11"/>
      <c r="U47842" s="11"/>
    </row>
    <row r="47843" spans="20:21" x14ac:dyDescent="0.2">
      <c r="T47843" s="11"/>
      <c r="U47843" s="11"/>
    </row>
    <row r="47844" spans="20:21" x14ac:dyDescent="0.2">
      <c r="T47844" s="11"/>
      <c r="U47844" s="11"/>
    </row>
    <row r="47845" spans="20:21" x14ac:dyDescent="0.2">
      <c r="T47845" s="11"/>
      <c r="U47845" s="11"/>
    </row>
    <row r="47846" spans="20:21" x14ac:dyDescent="0.2">
      <c r="T47846" s="11"/>
      <c r="U47846" s="11"/>
    </row>
    <row r="47847" spans="20:21" x14ac:dyDescent="0.2">
      <c r="T47847" s="11"/>
      <c r="U47847" s="11"/>
    </row>
    <row r="47848" spans="20:21" x14ac:dyDescent="0.2">
      <c r="T47848" s="11"/>
      <c r="U47848" s="11"/>
    </row>
    <row r="47849" spans="20:21" x14ac:dyDescent="0.2">
      <c r="T47849" s="11"/>
      <c r="U47849" s="11"/>
    </row>
    <row r="47850" spans="20:21" x14ac:dyDescent="0.2">
      <c r="T47850" s="11"/>
      <c r="U47850" s="11"/>
    </row>
    <row r="47851" spans="20:21" x14ac:dyDescent="0.2">
      <c r="T47851" s="11"/>
      <c r="U47851" s="11"/>
    </row>
    <row r="47852" spans="20:21" x14ac:dyDescent="0.2">
      <c r="T47852" s="11"/>
      <c r="U47852" s="11"/>
    </row>
    <row r="47853" spans="20:21" x14ac:dyDescent="0.2">
      <c r="T47853" s="11"/>
      <c r="U47853" s="11"/>
    </row>
    <row r="47854" spans="20:21" x14ac:dyDescent="0.2">
      <c r="T47854" s="11"/>
      <c r="U47854" s="11"/>
    </row>
    <row r="47855" spans="20:21" x14ac:dyDescent="0.2">
      <c r="T47855" s="11"/>
      <c r="U47855" s="11"/>
    </row>
    <row r="47856" spans="20:21" x14ac:dyDescent="0.2">
      <c r="T47856" s="11"/>
      <c r="U47856" s="11"/>
    </row>
    <row r="47857" spans="20:21" x14ac:dyDescent="0.2">
      <c r="T47857" s="11"/>
      <c r="U47857" s="11"/>
    </row>
    <row r="47858" spans="20:21" x14ac:dyDescent="0.2">
      <c r="T47858" s="11"/>
      <c r="U47858" s="11"/>
    </row>
    <row r="47859" spans="20:21" x14ac:dyDescent="0.2">
      <c r="T47859" s="11"/>
      <c r="U47859" s="11"/>
    </row>
    <row r="47860" spans="20:21" x14ac:dyDescent="0.2">
      <c r="T47860" s="11"/>
      <c r="U47860" s="11"/>
    </row>
    <row r="47861" spans="20:21" x14ac:dyDescent="0.2">
      <c r="T47861" s="11"/>
      <c r="U47861" s="11"/>
    </row>
    <row r="47862" spans="20:21" x14ac:dyDescent="0.2">
      <c r="T47862" s="11"/>
      <c r="U47862" s="11"/>
    </row>
    <row r="47863" spans="20:21" x14ac:dyDescent="0.2">
      <c r="T47863" s="11"/>
      <c r="U47863" s="11"/>
    </row>
    <row r="47864" spans="20:21" x14ac:dyDescent="0.2">
      <c r="T47864" s="11"/>
      <c r="U47864" s="11"/>
    </row>
    <row r="47865" spans="20:21" x14ac:dyDescent="0.2">
      <c r="T47865" s="11"/>
      <c r="U47865" s="11"/>
    </row>
    <row r="47866" spans="20:21" x14ac:dyDescent="0.2">
      <c r="T47866" s="11"/>
      <c r="U47866" s="11"/>
    </row>
    <row r="47867" spans="20:21" x14ac:dyDescent="0.2">
      <c r="T47867" s="11"/>
      <c r="U47867" s="11"/>
    </row>
    <row r="47868" spans="20:21" x14ac:dyDescent="0.2">
      <c r="T47868" s="11"/>
      <c r="U47868" s="11"/>
    </row>
    <row r="47869" spans="20:21" x14ac:dyDescent="0.2">
      <c r="T47869" s="11"/>
      <c r="U47869" s="11"/>
    </row>
    <row r="47870" spans="20:21" x14ac:dyDescent="0.2">
      <c r="T47870" s="11"/>
      <c r="U47870" s="11"/>
    </row>
    <row r="47871" spans="20:21" x14ac:dyDescent="0.2">
      <c r="T47871" s="11"/>
      <c r="U47871" s="11"/>
    </row>
    <row r="47872" spans="20:21" x14ac:dyDescent="0.2">
      <c r="T47872" s="11"/>
      <c r="U47872" s="11"/>
    </row>
    <row r="47873" spans="20:21" x14ac:dyDescent="0.2">
      <c r="T47873" s="11"/>
      <c r="U47873" s="11"/>
    </row>
    <row r="47874" spans="20:21" x14ac:dyDescent="0.2">
      <c r="T47874" s="11"/>
      <c r="U47874" s="11"/>
    </row>
    <row r="47875" spans="20:21" x14ac:dyDescent="0.2">
      <c r="T47875" s="11"/>
      <c r="U47875" s="11"/>
    </row>
    <row r="47876" spans="20:21" x14ac:dyDescent="0.2">
      <c r="T47876" s="11"/>
      <c r="U47876" s="11"/>
    </row>
    <row r="47877" spans="20:21" x14ac:dyDescent="0.2">
      <c r="T47877" s="11"/>
      <c r="U47877" s="11"/>
    </row>
    <row r="47878" spans="20:21" x14ac:dyDescent="0.2">
      <c r="T47878" s="11"/>
      <c r="U47878" s="11"/>
    </row>
    <row r="47879" spans="20:21" x14ac:dyDescent="0.2">
      <c r="T47879" s="11"/>
      <c r="U47879" s="11"/>
    </row>
    <row r="47880" spans="20:21" x14ac:dyDescent="0.2">
      <c r="T47880" s="11"/>
      <c r="U47880" s="11"/>
    </row>
    <row r="47881" spans="20:21" x14ac:dyDescent="0.2">
      <c r="T47881" s="11"/>
      <c r="U47881" s="11"/>
    </row>
    <row r="47882" spans="20:21" x14ac:dyDescent="0.2">
      <c r="T47882" s="11"/>
      <c r="U47882" s="11"/>
    </row>
    <row r="47883" spans="20:21" x14ac:dyDescent="0.2">
      <c r="T47883" s="11"/>
      <c r="U47883" s="11"/>
    </row>
    <row r="47884" spans="20:21" x14ac:dyDescent="0.2">
      <c r="T47884" s="11"/>
      <c r="U47884" s="11"/>
    </row>
    <row r="47885" spans="20:21" x14ac:dyDescent="0.2">
      <c r="T47885" s="11"/>
      <c r="U47885" s="11"/>
    </row>
    <row r="47886" spans="20:21" x14ac:dyDescent="0.2">
      <c r="T47886" s="11"/>
      <c r="U47886" s="11"/>
    </row>
    <row r="47887" spans="20:21" x14ac:dyDescent="0.2">
      <c r="T47887" s="11"/>
      <c r="U47887" s="11"/>
    </row>
    <row r="47888" spans="20:21" x14ac:dyDescent="0.2">
      <c r="T47888" s="11"/>
      <c r="U47888" s="11"/>
    </row>
    <row r="47889" spans="20:21" x14ac:dyDescent="0.2">
      <c r="T47889" s="11"/>
      <c r="U47889" s="11"/>
    </row>
    <row r="47890" spans="20:21" x14ac:dyDescent="0.2">
      <c r="T47890" s="11"/>
      <c r="U47890" s="11"/>
    </row>
    <row r="47891" spans="20:21" x14ac:dyDescent="0.2">
      <c r="T47891" s="11"/>
      <c r="U47891" s="11"/>
    </row>
    <row r="47892" spans="20:21" x14ac:dyDescent="0.2">
      <c r="T47892" s="11"/>
      <c r="U47892" s="11"/>
    </row>
    <row r="47893" spans="20:21" x14ac:dyDescent="0.2">
      <c r="T47893" s="11"/>
      <c r="U47893" s="11"/>
    </row>
    <row r="47894" spans="20:21" x14ac:dyDescent="0.2">
      <c r="T47894" s="11"/>
      <c r="U47894" s="11"/>
    </row>
    <row r="47895" spans="20:21" x14ac:dyDescent="0.2">
      <c r="T47895" s="11"/>
      <c r="U47895" s="11"/>
    </row>
    <row r="47896" spans="20:21" x14ac:dyDescent="0.2">
      <c r="T47896" s="11"/>
      <c r="U47896" s="11"/>
    </row>
    <row r="47897" spans="20:21" x14ac:dyDescent="0.2">
      <c r="T47897" s="11"/>
      <c r="U47897" s="11"/>
    </row>
    <row r="47898" spans="20:21" x14ac:dyDescent="0.2">
      <c r="T47898" s="11"/>
      <c r="U47898" s="11"/>
    </row>
    <row r="47899" spans="20:21" x14ac:dyDescent="0.2">
      <c r="T47899" s="11"/>
      <c r="U47899" s="11"/>
    </row>
    <row r="47900" spans="20:21" x14ac:dyDescent="0.2">
      <c r="T47900" s="11"/>
      <c r="U47900" s="11"/>
    </row>
    <row r="47901" spans="20:21" x14ac:dyDescent="0.2">
      <c r="T47901" s="11"/>
      <c r="U47901" s="11"/>
    </row>
    <row r="47902" spans="20:21" x14ac:dyDescent="0.2">
      <c r="T47902" s="11"/>
      <c r="U47902" s="11"/>
    </row>
    <row r="47903" spans="20:21" x14ac:dyDescent="0.2">
      <c r="T47903" s="11"/>
      <c r="U47903" s="11"/>
    </row>
    <row r="47904" spans="20:21" x14ac:dyDescent="0.2">
      <c r="T47904" s="11"/>
      <c r="U47904" s="11"/>
    </row>
    <row r="47905" spans="20:21" x14ac:dyDescent="0.2">
      <c r="T47905" s="11"/>
      <c r="U47905" s="11"/>
    </row>
    <row r="47906" spans="20:21" x14ac:dyDescent="0.2">
      <c r="T47906" s="11"/>
      <c r="U47906" s="11"/>
    </row>
    <row r="47907" spans="20:21" x14ac:dyDescent="0.2">
      <c r="T47907" s="11"/>
      <c r="U47907" s="11"/>
    </row>
    <row r="47908" spans="20:21" x14ac:dyDescent="0.2">
      <c r="T47908" s="11"/>
      <c r="U47908" s="11"/>
    </row>
    <row r="47909" spans="20:21" x14ac:dyDescent="0.2">
      <c r="T47909" s="11"/>
      <c r="U47909" s="11"/>
    </row>
    <row r="47910" spans="20:21" x14ac:dyDescent="0.2">
      <c r="T47910" s="11"/>
      <c r="U47910" s="11"/>
    </row>
    <row r="47911" spans="20:21" x14ac:dyDescent="0.2">
      <c r="T47911" s="11"/>
      <c r="U47911" s="11"/>
    </row>
    <row r="47912" spans="20:21" x14ac:dyDescent="0.2">
      <c r="T47912" s="11"/>
      <c r="U47912" s="11"/>
    </row>
    <row r="47913" spans="20:21" x14ac:dyDescent="0.2">
      <c r="T47913" s="11"/>
      <c r="U47913" s="11"/>
    </row>
    <row r="47914" spans="20:21" x14ac:dyDescent="0.2">
      <c r="T47914" s="11"/>
      <c r="U47914" s="11"/>
    </row>
    <row r="47915" spans="20:21" x14ac:dyDescent="0.2">
      <c r="T47915" s="11"/>
      <c r="U47915" s="11"/>
    </row>
    <row r="47916" spans="20:21" x14ac:dyDescent="0.2">
      <c r="T47916" s="11"/>
      <c r="U47916" s="11"/>
    </row>
    <row r="47917" spans="20:21" x14ac:dyDescent="0.2">
      <c r="T47917" s="11"/>
      <c r="U47917" s="11"/>
    </row>
    <row r="47918" spans="20:21" x14ac:dyDescent="0.2">
      <c r="T47918" s="11"/>
      <c r="U47918" s="11"/>
    </row>
    <row r="47919" spans="20:21" x14ac:dyDescent="0.2">
      <c r="T47919" s="11"/>
      <c r="U47919" s="11"/>
    </row>
    <row r="47920" spans="20:21" x14ac:dyDescent="0.2">
      <c r="T47920" s="11"/>
      <c r="U47920" s="11"/>
    </row>
    <row r="47921" spans="20:21" x14ac:dyDescent="0.2">
      <c r="T47921" s="11"/>
      <c r="U47921" s="11"/>
    </row>
    <row r="47922" spans="20:21" x14ac:dyDescent="0.2">
      <c r="T47922" s="11"/>
      <c r="U47922" s="11"/>
    </row>
    <row r="47923" spans="20:21" x14ac:dyDescent="0.2">
      <c r="T47923" s="11"/>
      <c r="U47923" s="11"/>
    </row>
    <row r="47924" spans="20:21" x14ac:dyDescent="0.2">
      <c r="T47924" s="11"/>
      <c r="U47924" s="11"/>
    </row>
    <row r="47925" spans="20:21" x14ac:dyDescent="0.2">
      <c r="T47925" s="11"/>
      <c r="U47925" s="11"/>
    </row>
    <row r="47926" spans="20:21" x14ac:dyDescent="0.2">
      <c r="T47926" s="11"/>
      <c r="U47926" s="11"/>
    </row>
    <row r="47927" spans="20:21" x14ac:dyDescent="0.2">
      <c r="T47927" s="11"/>
      <c r="U47927" s="11"/>
    </row>
    <row r="47928" spans="20:21" x14ac:dyDescent="0.2">
      <c r="T47928" s="11"/>
      <c r="U47928" s="11"/>
    </row>
    <row r="47929" spans="20:21" x14ac:dyDescent="0.2">
      <c r="T47929" s="11"/>
      <c r="U47929" s="11"/>
    </row>
    <row r="47930" spans="20:21" x14ac:dyDescent="0.2">
      <c r="T47930" s="11"/>
      <c r="U47930" s="11"/>
    </row>
    <row r="47931" spans="20:21" x14ac:dyDescent="0.2">
      <c r="T47931" s="11"/>
      <c r="U47931" s="11"/>
    </row>
    <row r="47932" spans="20:21" x14ac:dyDescent="0.2">
      <c r="T47932" s="11"/>
      <c r="U47932" s="11"/>
    </row>
    <row r="47933" spans="20:21" x14ac:dyDescent="0.2">
      <c r="T47933" s="11"/>
      <c r="U47933" s="11"/>
    </row>
    <row r="47934" spans="20:21" x14ac:dyDescent="0.2">
      <c r="T47934" s="11"/>
      <c r="U47934" s="11"/>
    </row>
    <row r="47935" spans="20:21" x14ac:dyDescent="0.2">
      <c r="T47935" s="11"/>
      <c r="U47935" s="11"/>
    </row>
    <row r="47936" spans="20:21" x14ac:dyDescent="0.2">
      <c r="T47936" s="11"/>
      <c r="U47936" s="11"/>
    </row>
    <row r="47937" spans="20:21" x14ac:dyDescent="0.2">
      <c r="T47937" s="11"/>
      <c r="U47937" s="11"/>
    </row>
    <row r="47938" spans="20:21" x14ac:dyDescent="0.2">
      <c r="T47938" s="11"/>
      <c r="U47938" s="11"/>
    </row>
    <row r="47939" spans="20:21" x14ac:dyDescent="0.2">
      <c r="T47939" s="11"/>
      <c r="U47939" s="11"/>
    </row>
    <row r="47940" spans="20:21" x14ac:dyDescent="0.2">
      <c r="T47940" s="11"/>
      <c r="U47940" s="11"/>
    </row>
    <row r="47941" spans="20:21" x14ac:dyDescent="0.2">
      <c r="T47941" s="11"/>
      <c r="U47941" s="11"/>
    </row>
    <row r="47942" spans="20:21" x14ac:dyDescent="0.2">
      <c r="T47942" s="11"/>
      <c r="U47942" s="11"/>
    </row>
    <row r="47943" spans="20:21" x14ac:dyDescent="0.2">
      <c r="T47943" s="11"/>
      <c r="U47943" s="11"/>
    </row>
    <row r="47944" spans="20:21" x14ac:dyDescent="0.2">
      <c r="T47944" s="11"/>
      <c r="U47944" s="11"/>
    </row>
    <row r="47945" spans="20:21" x14ac:dyDescent="0.2">
      <c r="T47945" s="11"/>
      <c r="U47945" s="11"/>
    </row>
    <row r="47946" spans="20:21" x14ac:dyDescent="0.2">
      <c r="T47946" s="11"/>
      <c r="U47946" s="11"/>
    </row>
    <row r="47947" spans="20:21" x14ac:dyDescent="0.2">
      <c r="T47947" s="11"/>
      <c r="U47947" s="11"/>
    </row>
    <row r="47948" spans="20:21" x14ac:dyDescent="0.2">
      <c r="T47948" s="11"/>
      <c r="U47948" s="11"/>
    </row>
    <row r="47949" spans="20:21" x14ac:dyDescent="0.2">
      <c r="T47949" s="11"/>
      <c r="U47949" s="11"/>
    </row>
    <row r="47950" spans="20:21" x14ac:dyDescent="0.2">
      <c r="T47950" s="11"/>
      <c r="U47950" s="11"/>
    </row>
    <row r="47951" spans="20:21" x14ac:dyDescent="0.2">
      <c r="T47951" s="11"/>
      <c r="U47951" s="11"/>
    </row>
    <row r="47952" spans="20:21" x14ac:dyDescent="0.2">
      <c r="T47952" s="11"/>
      <c r="U47952" s="11"/>
    </row>
    <row r="47953" spans="20:21" x14ac:dyDescent="0.2">
      <c r="T47953" s="11"/>
      <c r="U47953" s="11"/>
    </row>
    <row r="47954" spans="20:21" x14ac:dyDescent="0.2">
      <c r="T47954" s="11"/>
      <c r="U47954" s="11"/>
    </row>
    <row r="47955" spans="20:21" x14ac:dyDescent="0.2">
      <c r="T47955" s="11"/>
      <c r="U47955" s="11"/>
    </row>
    <row r="47956" spans="20:21" x14ac:dyDescent="0.2">
      <c r="T47956" s="11"/>
      <c r="U47956" s="11"/>
    </row>
    <row r="47957" spans="20:21" x14ac:dyDescent="0.2">
      <c r="T47957" s="11"/>
      <c r="U47957" s="11"/>
    </row>
    <row r="47958" spans="20:21" x14ac:dyDescent="0.2">
      <c r="T47958" s="11"/>
      <c r="U47958" s="11"/>
    </row>
    <row r="47959" spans="20:21" x14ac:dyDescent="0.2">
      <c r="T47959" s="11"/>
      <c r="U47959" s="11"/>
    </row>
    <row r="47960" spans="20:21" x14ac:dyDescent="0.2">
      <c r="T47960" s="11"/>
      <c r="U47960" s="11"/>
    </row>
    <row r="47961" spans="20:21" x14ac:dyDescent="0.2">
      <c r="T47961" s="11"/>
      <c r="U47961" s="11"/>
    </row>
    <row r="47962" spans="20:21" x14ac:dyDescent="0.2">
      <c r="T47962" s="11"/>
      <c r="U47962" s="11"/>
    </row>
    <row r="47963" spans="20:21" x14ac:dyDescent="0.2">
      <c r="T47963" s="11"/>
      <c r="U47963" s="11"/>
    </row>
    <row r="47964" spans="20:21" x14ac:dyDescent="0.2">
      <c r="T47964" s="11"/>
      <c r="U47964" s="11"/>
    </row>
    <row r="47965" spans="20:21" x14ac:dyDescent="0.2">
      <c r="T47965" s="11"/>
      <c r="U47965" s="11"/>
    </row>
    <row r="47966" spans="20:21" x14ac:dyDescent="0.2">
      <c r="T47966" s="11"/>
      <c r="U47966" s="11"/>
    </row>
    <row r="47967" spans="20:21" x14ac:dyDescent="0.2">
      <c r="T47967" s="11"/>
      <c r="U47967" s="11"/>
    </row>
    <row r="47968" spans="20:21" x14ac:dyDescent="0.2">
      <c r="T47968" s="11"/>
      <c r="U47968" s="11"/>
    </row>
    <row r="47969" spans="20:21" x14ac:dyDescent="0.2">
      <c r="T47969" s="11"/>
      <c r="U47969" s="11"/>
    </row>
    <row r="47970" spans="20:21" x14ac:dyDescent="0.2">
      <c r="T47970" s="11"/>
      <c r="U47970" s="11"/>
    </row>
    <row r="47971" spans="20:21" x14ac:dyDescent="0.2">
      <c r="T47971" s="11"/>
      <c r="U47971" s="11"/>
    </row>
    <row r="47972" spans="20:21" x14ac:dyDescent="0.2">
      <c r="T47972" s="11"/>
      <c r="U47972" s="11"/>
    </row>
    <row r="47973" spans="20:21" x14ac:dyDescent="0.2">
      <c r="T47973" s="11"/>
      <c r="U47973" s="11"/>
    </row>
    <row r="47974" spans="20:21" x14ac:dyDescent="0.2">
      <c r="T47974" s="11"/>
      <c r="U47974" s="11"/>
    </row>
    <row r="47975" spans="20:21" x14ac:dyDescent="0.2">
      <c r="T47975" s="11"/>
      <c r="U47975" s="11"/>
    </row>
    <row r="47976" spans="20:21" x14ac:dyDescent="0.2">
      <c r="T47976" s="11"/>
      <c r="U47976" s="11"/>
    </row>
    <row r="47977" spans="20:21" x14ac:dyDescent="0.2">
      <c r="T47977" s="11"/>
      <c r="U47977" s="11"/>
    </row>
    <row r="47978" spans="20:21" x14ac:dyDescent="0.2">
      <c r="T47978" s="11"/>
      <c r="U47978" s="11"/>
    </row>
    <row r="47979" spans="20:21" x14ac:dyDescent="0.2">
      <c r="T47979" s="11"/>
      <c r="U47979" s="11"/>
    </row>
    <row r="47980" spans="20:21" x14ac:dyDescent="0.2">
      <c r="T47980" s="11"/>
      <c r="U47980" s="11"/>
    </row>
    <row r="47981" spans="20:21" x14ac:dyDescent="0.2">
      <c r="T47981" s="11"/>
      <c r="U47981" s="11"/>
    </row>
    <row r="47982" spans="20:21" x14ac:dyDescent="0.2">
      <c r="T47982" s="11"/>
      <c r="U47982" s="11"/>
    </row>
    <row r="47983" spans="20:21" x14ac:dyDescent="0.2">
      <c r="T47983" s="11"/>
      <c r="U47983" s="11"/>
    </row>
    <row r="47984" spans="20:21" x14ac:dyDescent="0.2">
      <c r="T47984" s="11"/>
      <c r="U47984" s="11"/>
    </row>
    <row r="47985" spans="20:21" x14ac:dyDescent="0.2">
      <c r="T47985" s="11"/>
      <c r="U47985" s="11"/>
    </row>
    <row r="47986" spans="20:21" x14ac:dyDescent="0.2">
      <c r="T47986" s="11"/>
      <c r="U47986" s="11"/>
    </row>
    <row r="47987" spans="20:21" x14ac:dyDescent="0.2">
      <c r="T47987" s="11"/>
      <c r="U47987" s="11"/>
    </row>
    <row r="47988" spans="20:21" x14ac:dyDescent="0.2">
      <c r="T47988" s="11"/>
      <c r="U47988" s="11"/>
    </row>
    <row r="47989" spans="20:21" x14ac:dyDescent="0.2">
      <c r="T47989" s="11"/>
      <c r="U47989" s="11"/>
    </row>
    <row r="47990" spans="20:21" x14ac:dyDescent="0.2">
      <c r="T47990" s="11"/>
      <c r="U47990" s="11"/>
    </row>
    <row r="47991" spans="20:21" x14ac:dyDescent="0.2">
      <c r="T47991" s="11"/>
      <c r="U47991" s="11"/>
    </row>
    <row r="47992" spans="20:21" x14ac:dyDescent="0.2">
      <c r="T47992" s="11"/>
      <c r="U47992" s="11"/>
    </row>
    <row r="47993" spans="20:21" x14ac:dyDescent="0.2">
      <c r="T47993" s="11"/>
      <c r="U47993" s="11"/>
    </row>
    <row r="47994" spans="20:21" x14ac:dyDescent="0.2">
      <c r="T47994" s="11"/>
      <c r="U47994" s="11"/>
    </row>
    <row r="47995" spans="20:21" x14ac:dyDescent="0.2">
      <c r="T47995" s="11"/>
      <c r="U47995" s="11"/>
    </row>
    <row r="47996" spans="20:21" x14ac:dyDescent="0.2">
      <c r="T47996" s="11"/>
      <c r="U47996" s="11"/>
    </row>
    <row r="47997" spans="20:21" x14ac:dyDescent="0.2">
      <c r="T47997" s="11"/>
      <c r="U47997" s="11"/>
    </row>
    <row r="47998" spans="20:21" x14ac:dyDescent="0.2">
      <c r="T47998" s="11"/>
      <c r="U47998" s="11"/>
    </row>
    <row r="47999" spans="20:21" x14ac:dyDescent="0.2">
      <c r="T47999" s="11"/>
      <c r="U47999" s="11"/>
    </row>
    <row r="48000" spans="20:21" x14ac:dyDescent="0.2">
      <c r="T48000" s="11"/>
      <c r="U48000" s="11"/>
    </row>
    <row r="48001" spans="20:21" x14ac:dyDescent="0.2">
      <c r="T48001" s="11"/>
      <c r="U48001" s="11"/>
    </row>
    <row r="48002" spans="20:21" x14ac:dyDescent="0.2">
      <c r="T48002" s="11"/>
      <c r="U48002" s="11"/>
    </row>
    <row r="48003" spans="20:21" x14ac:dyDescent="0.2">
      <c r="T48003" s="11"/>
      <c r="U48003" s="11"/>
    </row>
    <row r="48004" spans="20:21" x14ac:dyDescent="0.2">
      <c r="T48004" s="11"/>
      <c r="U48004" s="11"/>
    </row>
    <row r="48005" spans="20:21" x14ac:dyDescent="0.2">
      <c r="T48005" s="11"/>
      <c r="U48005" s="11"/>
    </row>
    <row r="48006" spans="20:21" x14ac:dyDescent="0.2">
      <c r="T48006" s="11"/>
      <c r="U48006" s="11"/>
    </row>
    <row r="48007" spans="20:21" x14ac:dyDescent="0.2">
      <c r="T48007" s="11"/>
      <c r="U48007" s="11"/>
    </row>
    <row r="48008" spans="20:21" x14ac:dyDescent="0.2">
      <c r="T48008" s="11"/>
      <c r="U48008" s="11"/>
    </row>
    <row r="48009" spans="20:21" x14ac:dyDescent="0.2">
      <c r="T48009" s="11"/>
      <c r="U48009" s="11"/>
    </row>
    <row r="48010" spans="20:21" x14ac:dyDescent="0.2">
      <c r="T48010" s="11"/>
      <c r="U48010" s="11"/>
    </row>
    <row r="48011" spans="20:21" x14ac:dyDescent="0.2">
      <c r="T48011" s="11"/>
      <c r="U48011" s="11"/>
    </row>
    <row r="48012" spans="20:21" x14ac:dyDescent="0.2">
      <c r="T48012" s="11"/>
      <c r="U48012" s="11"/>
    </row>
    <row r="48013" spans="20:21" x14ac:dyDescent="0.2">
      <c r="T48013" s="11"/>
      <c r="U48013" s="11"/>
    </row>
    <row r="48014" spans="20:21" x14ac:dyDescent="0.2">
      <c r="T48014" s="11"/>
      <c r="U48014" s="11"/>
    </row>
    <row r="48015" spans="20:21" x14ac:dyDescent="0.2">
      <c r="T48015" s="11"/>
      <c r="U48015" s="11"/>
    </row>
    <row r="48016" spans="20:21" x14ac:dyDescent="0.2">
      <c r="T48016" s="11"/>
      <c r="U48016" s="11"/>
    </row>
    <row r="48017" spans="20:21" x14ac:dyDescent="0.2">
      <c r="T48017" s="11"/>
      <c r="U48017" s="11"/>
    </row>
    <row r="48018" spans="20:21" x14ac:dyDescent="0.2">
      <c r="T48018" s="11"/>
      <c r="U48018" s="11"/>
    </row>
    <row r="48019" spans="20:21" x14ac:dyDescent="0.2">
      <c r="T48019" s="11"/>
      <c r="U48019" s="11"/>
    </row>
    <row r="48020" spans="20:21" x14ac:dyDescent="0.2">
      <c r="T48020" s="11"/>
      <c r="U48020" s="11"/>
    </row>
    <row r="48021" spans="20:21" x14ac:dyDescent="0.2">
      <c r="T48021" s="11"/>
      <c r="U48021" s="11"/>
    </row>
    <row r="48022" spans="20:21" x14ac:dyDescent="0.2">
      <c r="T48022" s="11"/>
      <c r="U48022" s="11"/>
    </row>
    <row r="48023" spans="20:21" x14ac:dyDescent="0.2">
      <c r="T48023" s="11"/>
      <c r="U48023" s="11"/>
    </row>
    <row r="48024" spans="20:21" x14ac:dyDescent="0.2">
      <c r="T48024" s="11"/>
      <c r="U48024" s="11"/>
    </row>
    <row r="48025" spans="20:21" x14ac:dyDescent="0.2">
      <c r="T48025" s="11"/>
      <c r="U48025" s="11"/>
    </row>
    <row r="48026" spans="20:21" x14ac:dyDescent="0.2">
      <c r="T48026" s="11"/>
      <c r="U48026" s="11"/>
    </row>
    <row r="48027" spans="20:21" x14ac:dyDescent="0.2">
      <c r="T48027" s="11"/>
      <c r="U48027" s="11"/>
    </row>
    <row r="48028" spans="20:21" x14ac:dyDescent="0.2">
      <c r="T48028" s="11"/>
      <c r="U48028" s="11"/>
    </row>
    <row r="48029" spans="20:21" x14ac:dyDescent="0.2">
      <c r="T48029" s="11"/>
      <c r="U48029" s="11"/>
    </row>
    <row r="48030" spans="20:21" x14ac:dyDescent="0.2">
      <c r="T48030" s="11"/>
      <c r="U48030" s="11"/>
    </row>
    <row r="48031" spans="20:21" x14ac:dyDescent="0.2">
      <c r="T48031" s="11"/>
      <c r="U48031" s="11"/>
    </row>
    <row r="48032" spans="20:21" x14ac:dyDescent="0.2">
      <c r="T48032" s="11"/>
      <c r="U48032" s="11"/>
    </row>
    <row r="48033" spans="20:21" x14ac:dyDescent="0.2">
      <c r="T48033" s="11"/>
      <c r="U48033" s="11"/>
    </row>
    <row r="48034" spans="20:21" x14ac:dyDescent="0.2">
      <c r="T48034" s="11"/>
      <c r="U48034" s="11"/>
    </row>
    <row r="48035" spans="20:21" x14ac:dyDescent="0.2">
      <c r="T48035" s="11"/>
      <c r="U48035" s="11"/>
    </row>
    <row r="48036" spans="20:21" x14ac:dyDescent="0.2">
      <c r="T48036" s="11"/>
      <c r="U48036" s="11"/>
    </row>
    <row r="48037" spans="20:21" x14ac:dyDescent="0.2">
      <c r="T48037" s="11"/>
      <c r="U48037" s="11"/>
    </row>
    <row r="48038" spans="20:21" x14ac:dyDescent="0.2">
      <c r="T48038" s="11"/>
      <c r="U48038" s="11"/>
    </row>
    <row r="48039" spans="20:21" x14ac:dyDescent="0.2">
      <c r="T48039" s="11"/>
      <c r="U48039" s="11"/>
    </row>
    <row r="48040" spans="20:21" x14ac:dyDescent="0.2">
      <c r="T48040" s="11"/>
      <c r="U48040" s="11"/>
    </row>
    <row r="48041" spans="20:21" x14ac:dyDescent="0.2">
      <c r="T48041" s="11"/>
      <c r="U48041" s="11"/>
    </row>
    <row r="48042" spans="20:21" x14ac:dyDescent="0.2">
      <c r="T48042" s="11"/>
      <c r="U48042" s="11"/>
    </row>
    <row r="48043" spans="20:21" x14ac:dyDescent="0.2">
      <c r="T48043" s="11"/>
      <c r="U48043" s="11"/>
    </row>
    <row r="48044" spans="20:21" x14ac:dyDescent="0.2">
      <c r="T48044" s="11"/>
      <c r="U48044" s="11"/>
    </row>
    <row r="48045" spans="20:21" x14ac:dyDescent="0.2">
      <c r="T48045" s="11"/>
      <c r="U48045" s="11"/>
    </row>
    <row r="48046" spans="20:21" x14ac:dyDescent="0.2">
      <c r="T48046" s="11"/>
      <c r="U48046" s="11"/>
    </row>
    <row r="48047" spans="20:21" x14ac:dyDescent="0.2">
      <c r="T48047" s="11"/>
      <c r="U48047" s="11"/>
    </row>
    <row r="48048" spans="20:21" x14ac:dyDescent="0.2">
      <c r="T48048" s="11"/>
      <c r="U48048" s="11"/>
    </row>
    <row r="48049" spans="20:21" x14ac:dyDescent="0.2">
      <c r="T48049" s="11"/>
      <c r="U48049" s="11"/>
    </row>
    <row r="48050" spans="20:21" x14ac:dyDescent="0.2">
      <c r="T48050" s="11"/>
      <c r="U48050" s="11"/>
    </row>
    <row r="48051" spans="20:21" x14ac:dyDescent="0.2">
      <c r="T48051" s="11"/>
      <c r="U48051" s="11"/>
    </row>
    <row r="48052" spans="20:21" x14ac:dyDescent="0.2">
      <c r="T48052" s="11"/>
      <c r="U48052" s="11"/>
    </row>
    <row r="48053" spans="20:21" x14ac:dyDescent="0.2">
      <c r="T48053" s="11"/>
      <c r="U48053" s="11"/>
    </row>
    <row r="48054" spans="20:21" x14ac:dyDescent="0.2">
      <c r="T48054" s="11"/>
      <c r="U48054" s="11"/>
    </row>
    <row r="48055" spans="20:21" x14ac:dyDescent="0.2">
      <c r="T48055" s="11"/>
      <c r="U48055" s="11"/>
    </row>
    <row r="48056" spans="20:21" x14ac:dyDescent="0.2">
      <c r="T48056" s="11"/>
      <c r="U48056" s="11"/>
    </row>
    <row r="48057" spans="20:21" x14ac:dyDescent="0.2">
      <c r="T48057" s="11"/>
      <c r="U48057" s="11"/>
    </row>
    <row r="48058" spans="20:21" x14ac:dyDescent="0.2">
      <c r="T48058" s="11"/>
      <c r="U48058" s="11"/>
    </row>
    <row r="48059" spans="20:21" x14ac:dyDescent="0.2">
      <c r="T48059" s="11"/>
      <c r="U48059" s="11"/>
    </row>
    <row r="48060" spans="20:21" x14ac:dyDescent="0.2">
      <c r="T48060" s="11"/>
      <c r="U48060" s="11"/>
    </row>
    <row r="48061" spans="20:21" x14ac:dyDescent="0.2">
      <c r="T48061" s="11"/>
      <c r="U48061" s="11"/>
    </row>
    <row r="48062" spans="20:21" x14ac:dyDescent="0.2">
      <c r="T48062" s="11"/>
      <c r="U48062" s="11"/>
    </row>
    <row r="48063" spans="20:21" x14ac:dyDescent="0.2">
      <c r="T48063" s="11"/>
      <c r="U48063" s="11"/>
    </row>
    <row r="48064" spans="20:21" x14ac:dyDescent="0.2">
      <c r="T48064" s="11"/>
      <c r="U48064" s="11"/>
    </row>
    <row r="48065" spans="20:21" x14ac:dyDescent="0.2">
      <c r="T48065" s="11"/>
      <c r="U48065" s="11"/>
    </row>
    <row r="48066" spans="20:21" x14ac:dyDescent="0.2">
      <c r="T48066" s="11"/>
      <c r="U48066" s="11"/>
    </row>
    <row r="48067" spans="20:21" x14ac:dyDescent="0.2">
      <c r="T48067" s="11"/>
      <c r="U48067" s="11"/>
    </row>
    <row r="48068" spans="20:21" x14ac:dyDescent="0.2">
      <c r="T48068" s="11"/>
      <c r="U48068" s="11"/>
    </row>
    <row r="48069" spans="20:21" x14ac:dyDescent="0.2">
      <c r="T48069" s="11"/>
      <c r="U48069" s="11"/>
    </row>
    <row r="48070" spans="20:21" x14ac:dyDescent="0.2">
      <c r="T48070" s="11"/>
      <c r="U48070" s="11"/>
    </row>
    <row r="48071" spans="20:21" x14ac:dyDescent="0.2">
      <c r="T48071" s="11"/>
      <c r="U48071" s="11"/>
    </row>
    <row r="48072" spans="20:21" x14ac:dyDescent="0.2">
      <c r="T48072" s="11"/>
      <c r="U48072" s="11"/>
    </row>
    <row r="48073" spans="20:21" x14ac:dyDescent="0.2">
      <c r="T48073" s="11"/>
      <c r="U48073" s="11"/>
    </row>
    <row r="48074" spans="20:21" x14ac:dyDescent="0.2">
      <c r="T48074" s="11"/>
      <c r="U48074" s="11"/>
    </row>
    <row r="48075" spans="20:21" x14ac:dyDescent="0.2">
      <c r="T48075" s="11"/>
      <c r="U48075" s="11"/>
    </row>
    <row r="48076" spans="20:21" x14ac:dyDescent="0.2">
      <c r="T48076" s="11"/>
      <c r="U48076" s="11"/>
    </row>
    <row r="48077" spans="20:21" x14ac:dyDescent="0.2">
      <c r="T48077" s="11"/>
      <c r="U48077" s="11"/>
    </row>
    <row r="48078" spans="20:21" x14ac:dyDescent="0.2">
      <c r="T48078" s="11"/>
      <c r="U48078" s="11"/>
    </row>
    <row r="48079" spans="20:21" x14ac:dyDescent="0.2">
      <c r="T48079" s="11"/>
      <c r="U48079" s="11"/>
    </row>
    <row r="48080" spans="20:21" x14ac:dyDescent="0.2">
      <c r="T48080" s="11"/>
      <c r="U48080" s="11"/>
    </row>
    <row r="48081" spans="20:21" x14ac:dyDescent="0.2">
      <c r="T48081" s="11"/>
      <c r="U48081" s="11"/>
    </row>
    <row r="48082" spans="20:21" x14ac:dyDescent="0.2">
      <c r="T48082" s="11"/>
      <c r="U48082" s="11"/>
    </row>
    <row r="48083" spans="20:21" x14ac:dyDescent="0.2">
      <c r="T48083" s="11"/>
      <c r="U48083" s="11"/>
    </row>
    <row r="48084" spans="20:21" x14ac:dyDescent="0.2">
      <c r="T48084" s="11"/>
      <c r="U48084" s="11"/>
    </row>
    <row r="48085" spans="20:21" x14ac:dyDescent="0.2">
      <c r="T48085" s="11"/>
      <c r="U48085" s="11"/>
    </row>
    <row r="48086" spans="20:21" x14ac:dyDescent="0.2">
      <c r="T48086" s="11"/>
      <c r="U48086" s="11"/>
    </row>
    <row r="48087" spans="20:21" x14ac:dyDescent="0.2">
      <c r="T48087" s="11"/>
      <c r="U48087" s="11"/>
    </row>
    <row r="48088" spans="20:21" x14ac:dyDescent="0.2">
      <c r="T48088" s="11"/>
      <c r="U48088" s="11"/>
    </row>
    <row r="48089" spans="20:21" x14ac:dyDescent="0.2">
      <c r="T48089" s="11"/>
      <c r="U48089" s="11"/>
    </row>
    <row r="48090" spans="20:21" x14ac:dyDescent="0.2">
      <c r="T48090" s="11"/>
      <c r="U48090" s="11"/>
    </row>
    <row r="48091" spans="20:21" x14ac:dyDescent="0.2">
      <c r="T48091" s="11"/>
      <c r="U48091" s="11"/>
    </row>
    <row r="48092" spans="20:21" x14ac:dyDescent="0.2">
      <c r="T48092" s="11"/>
      <c r="U48092" s="11"/>
    </row>
    <row r="48093" spans="20:21" x14ac:dyDescent="0.2">
      <c r="T48093" s="11"/>
      <c r="U48093" s="11"/>
    </row>
    <row r="48094" spans="20:21" x14ac:dyDescent="0.2">
      <c r="T48094" s="11"/>
      <c r="U48094" s="11"/>
    </row>
    <row r="48095" spans="20:21" x14ac:dyDescent="0.2">
      <c r="T48095" s="11"/>
      <c r="U48095" s="11"/>
    </row>
    <row r="48096" spans="20:21" x14ac:dyDescent="0.2">
      <c r="T48096" s="11"/>
      <c r="U48096" s="11"/>
    </row>
    <row r="48097" spans="20:21" x14ac:dyDescent="0.2">
      <c r="T48097" s="11"/>
      <c r="U48097" s="11"/>
    </row>
    <row r="48098" spans="20:21" x14ac:dyDescent="0.2">
      <c r="T48098" s="11"/>
      <c r="U48098" s="11"/>
    </row>
    <row r="48099" spans="20:21" x14ac:dyDescent="0.2">
      <c r="T48099" s="11"/>
      <c r="U48099" s="11"/>
    </row>
    <row r="48100" spans="20:21" x14ac:dyDescent="0.2">
      <c r="T48100" s="11"/>
      <c r="U48100" s="11"/>
    </row>
    <row r="48101" spans="20:21" x14ac:dyDescent="0.2">
      <c r="T48101" s="11"/>
      <c r="U48101" s="11"/>
    </row>
    <row r="48102" spans="20:21" x14ac:dyDescent="0.2">
      <c r="T48102" s="11"/>
      <c r="U48102" s="11"/>
    </row>
    <row r="48103" spans="20:21" x14ac:dyDescent="0.2">
      <c r="T48103" s="11"/>
      <c r="U48103" s="11"/>
    </row>
    <row r="48104" spans="20:21" x14ac:dyDescent="0.2">
      <c r="T48104" s="11"/>
      <c r="U48104" s="11"/>
    </row>
    <row r="48105" spans="20:21" x14ac:dyDescent="0.2">
      <c r="T48105" s="11"/>
      <c r="U48105" s="11"/>
    </row>
    <row r="48106" spans="20:21" x14ac:dyDescent="0.2">
      <c r="T48106" s="11"/>
      <c r="U48106" s="11"/>
    </row>
    <row r="48107" spans="20:21" x14ac:dyDescent="0.2">
      <c r="T48107" s="11"/>
      <c r="U48107" s="11"/>
    </row>
    <row r="48108" spans="20:21" x14ac:dyDescent="0.2">
      <c r="T48108" s="11"/>
      <c r="U48108" s="11"/>
    </row>
    <row r="48109" spans="20:21" x14ac:dyDescent="0.2">
      <c r="T48109" s="11"/>
      <c r="U48109" s="11"/>
    </row>
    <row r="48110" spans="20:21" x14ac:dyDescent="0.2">
      <c r="T48110" s="11"/>
      <c r="U48110" s="11"/>
    </row>
    <row r="48111" spans="20:21" x14ac:dyDescent="0.2">
      <c r="T48111" s="11"/>
      <c r="U48111" s="11"/>
    </row>
    <row r="48112" spans="20:21" x14ac:dyDescent="0.2">
      <c r="T48112" s="11"/>
      <c r="U48112" s="11"/>
    </row>
    <row r="48113" spans="20:21" x14ac:dyDescent="0.2">
      <c r="T48113" s="11"/>
      <c r="U48113" s="11"/>
    </row>
    <row r="48114" spans="20:21" x14ac:dyDescent="0.2">
      <c r="T48114" s="11"/>
      <c r="U48114" s="11"/>
    </row>
    <row r="48115" spans="20:21" x14ac:dyDescent="0.2">
      <c r="T48115" s="11"/>
      <c r="U48115" s="11"/>
    </row>
    <row r="48116" spans="20:21" x14ac:dyDescent="0.2">
      <c r="T48116" s="11"/>
      <c r="U48116" s="11"/>
    </row>
    <row r="48117" spans="20:21" x14ac:dyDescent="0.2">
      <c r="T48117" s="11"/>
      <c r="U48117" s="11"/>
    </row>
    <row r="48118" spans="20:21" x14ac:dyDescent="0.2">
      <c r="T48118" s="11"/>
      <c r="U48118" s="11"/>
    </row>
    <row r="48119" spans="20:21" x14ac:dyDescent="0.2">
      <c r="T48119" s="11"/>
      <c r="U48119" s="11"/>
    </row>
    <row r="48120" spans="20:21" x14ac:dyDescent="0.2">
      <c r="T48120" s="11"/>
      <c r="U48120" s="11"/>
    </row>
    <row r="48121" spans="20:21" x14ac:dyDescent="0.2">
      <c r="T48121" s="11"/>
      <c r="U48121" s="11"/>
    </row>
    <row r="48122" spans="20:21" x14ac:dyDescent="0.2">
      <c r="T48122" s="11"/>
      <c r="U48122" s="11"/>
    </row>
    <row r="48123" spans="20:21" x14ac:dyDescent="0.2">
      <c r="T48123" s="11"/>
      <c r="U48123" s="11"/>
    </row>
    <row r="48124" spans="20:21" x14ac:dyDescent="0.2">
      <c r="T48124" s="11"/>
      <c r="U48124" s="11"/>
    </row>
    <row r="48125" spans="20:21" x14ac:dyDescent="0.2">
      <c r="T48125" s="11"/>
      <c r="U48125" s="11"/>
    </row>
    <row r="48126" spans="20:21" x14ac:dyDescent="0.2">
      <c r="T48126" s="11"/>
      <c r="U48126" s="11"/>
    </row>
    <row r="48127" spans="20:21" x14ac:dyDescent="0.2">
      <c r="T48127" s="11"/>
      <c r="U48127" s="11"/>
    </row>
    <row r="48128" spans="20:21" x14ac:dyDescent="0.2">
      <c r="T48128" s="11"/>
      <c r="U48128" s="11"/>
    </row>
    <row r="48129" spans="20:21" x14ac:dyDescent="0.2">
      <c r="T48129" s="11"/>
      <c r="U48129" s="11"/>
    </row>
    <row r="48130" spans="20:21" x14ac:dyDescent="0.2">
      <c r="T48130" s="11"/>
      <c r="U48130" s="11"/>
    </row>
    <row r="48131" spans="20:21" x14ac:dyDescent="0.2">
      <c r="T48131" s="11"/>
      <c r="U48131" s="11"/>
    </row>
    <row r="48132" spans="20:21" x14ac:dyDescent="0.2">
      <c r="T48132" s="11"/>
      <c r="U48132" s="11"/>
    </row>
    <row r="48133" spans="20:21" x14ac:dyDescent="0.2">
      <c r="T48133" s="11"/>
      <c r="U48133" s="11"/>
    </row>
    <row r="48134" spans="20:21" x14ac:dyDescent="0.2">
      <c r="T48134" s="11"/>
      <c r="U48134" s="11"/>
    </row>
    <row r="48135" spans="20:21" x14ac:dyDescent="0.2">
      <c r="T48135" s="11"/>
      <c r="U48135" s="11"/>
    </row>
    <row r="48136" spans="20:21" x14ac:dyDescent="0.2">
      <c r="T48136" s="11"/>
      <c r="U48136" s="11"/>
    </row>
    <row r="48137" spans="20:21" x14ac:dyDescent="0.2">
      <c r="T48137" s="11"/>
      <c r="U48137" s="11"/>
    </row>
    <row r="48138" spans="20:21" x14ac:dyDescent="0.2">
      <c r="T48138" s="11"/>
      <c r="U48138" s="11"/>
    </row>
    <row r="48139" spans="20:21" x14ac:dyDescent="0.2">
      <c r="T48139" s="11"/>
      <c r="U48139" s="11"/>
    </row>
    <row r="48140" spans="20:21" x14ac:dyDescent="0.2">
      <c r="T48140" s="11"/>
      <c r="U48140" s="11"/>
    </row>
    <row r="48141" spans="20:21" x14ac:dyDescent="0.2">
      <c r="T48141" s="11"/>
      <c r="U48141" s="11"/>
    </row>
    <row r="48142" spans="20:21" x14ac:dyDescent="0.2">
      <c r="T48142" s="11"/>
      <c r="U48142" s="11"/>
    </row>
    <row r="48143" spans="20:21" x14ac:dyDescent="0.2">
      <c r="T48143" s="11"/>
      <c r="U48143" s="11"/>
    </row>
    <row r="48144" spans="20:21" x14ac:dyDescent="0.2">
      <c r="T48144" s="11"/>
      <c r="U48144" s="11"/>
    </row>
    <row r="48145" spans="20:21" x14ac:dyDescent="0.2">
      <c r="T48145" s="11"/>
      <c r="U48145" s="11"/>
    </row>
    <row r="48146" spans="20:21" x14ac:dyDescent="0.2">
      <c r="T48146" s="11"/>
      <c r="U48146" s="11"/>
    </row>
    <row r="48147" spans="20:21" x14ac:dyDescent="0.2">
      <c r="T48147" s="11"/>
      <c r="U48147" s="11"/>
    </row>
    <row r="48148" spans="20:21" x14ac:dyDescent="0.2">
      <c r="T48148" s="11"/>
      <c r="U48148" s="11"/>
    </row>
    <row r="48149" spans="20:21" x14ac:dyDescent="0.2">
      <c r="T48149" s="11"/>
      <c r="U48149" s="11"/>
    </row>
    <row r="48150" spans="20:21" x14ac:dyDescent="0.2">
      <c r="T48150" s="11"/>
      <c r="U48150" s="11"/>
    </row>
    <row r="48151" spans="20:21" x14ac:dyDescent="0.2">
      <c r="T48151" s="11"/>
      <c r="U48151" s="11"/>
    </row>
    <row r="48152" spans="20:21" x14ac:dyDescent="0.2">
      <c r="T48152" s="11"/>
      <c r="U48152" s="11"/>
    </row>
    <row r="48153" spans="20:21" x14ac:dyDescent="0.2">
      <c r="T48153" s="11"/>
      <c r="U48153" s="11"/>
    </row>
    <row r="48154" spans="20:21" x14ac:dyDescent="0.2">
      <c r="T48154" s="11"/>
      <c r="U48154" s="11"/>
    </row>
    <row r="48155" spans="20:21" x14ac:dyDescent="0.2">
      <c r="T48155" s="11"/>
      <c r="U48155" s="11"/>
    </row>
    <row r="48156" spans="20:21" x14ac:dyDescent="0.2">
      <c r="T48156" s="11"/>
      <c r="U48156" s="11"/>
    </row>
    <row r="48157" spans="20:21" x14ac:dyDescent="0.2">
      <c r="T48157" s="11"/>
      <c r="U48157" s="11"/>
    </row>
    <row r="48158" spans="20:21" x14ac:dyDescent="0.2">
      <c r="T48158" s="11"/>
      <c r="U48158" s="11"/>
    </row>
    <row r="48159" spans="20:21" x14ac:dyDescent="0.2">
      <c r="T48159" s="11"/>
      <c r="U48159" s="11"/>
    </row>
    <row r="48160" spans="20:21" x14ac:dyDescent="0.2">
      <c r="T48160" s="11"/>
      <c r="U48160" s="11"/>
    </row>
    <row r="48161" spans="20:21" x14ac:dyDescent="0.2">
      <c r="T48161" s="11"/>
      <c r="U48161" s="11"/>
    </row>
    <row r="48162" spans="20:21" x14ac:dyDescent="0.2">
      <c r="T48162" s="11"/>
      <c r="U48162" s="11"/>
    </row>
    <row r="48163" spans="20:21" x14ac:dyDescent="0.2">
      <c r="T48163" s="11"/>
      <c r="U48163" s="11"/>
    </row>
    <row r="48164" spans="20:21" x14ac:dyDescent="0.2">
      <c r="T48164" s="11"/>
      <c r="U48164" s="11"/>
    </row>
    <row r="48165" spans="20:21" x14ac:dyDescent="0.2">
      <c r="T48165" s="11"/>
      <c r="U48165" s="11"/>
    </row>
    <row r="48166" spans="20:21" x14ac:dyDescent="0.2">
      <c r="T48166" s="11"/>
      <c r="U48166" s="11"/>
    </row>
    <row r="48167" spans="20:21" x14ac:dyDescent="0.2">
      <c r="T48167" s="11"/>
      <c r="U48167" s="11"/>
    </row>
    <row r="48168" spans="20:21" x14ac:dyDescent="0.2">
      <c r="T48168" s="11"/>
      <c r="U48168" s="11"/>
    </row>
    <row r="48169" spans="20:21" x14ac:dyDescent="0.2">
      <c r="T48169" s="11"/>
      <c r="U48169" s="11"/>
    </row>
    <row r="48170" spans="20:21" x14ac:dyDescent="0.2">
      <c r="T48170" s="11"/>
      <c r="U48170" s="11"/>
    </row>
    <row r="48171" spans="20:21" x14ac:dyDescent="0.2">
      <c r="T48171" s="11"/>
      <c r="U48171" s="11"/>
    </row>
    <row r="48172" spans="20:21" x14ac:dyDescent="0.2">
      <c r="T48172" s="11"/>
      <c r="U48172" s="11"/>
    </row>
    <row r="48173" spans="20:21" x14ac:dyDescent="0.2">
      <c r="T48173" s="11"/>
      <c r="U48173" s="11"/>
    </row>
    <row r="48174" spans="20:21" x14ac:dyDescent="0.2">
      <c r="T48174" s="11"/>
      <c r="U48174" s="11"/>
    </row>
    <row r="48175" spans="20:21" x14ac:dyDescent="0.2">
      <c r="T48175" s="11"/>
      <c r="U48175" s="11"/>
    </row>
    <row r="48176" spans="20:21" x14ac:dyDescent="0.2">
      <c r="T48176" s="11"/>
      <c r="U48176" s="11"/>
    </row>
    <row r="48177" spans="20:21" x14ac:dyDescent="0.2">
      <c r="T48177" s="11"/>
      <c r="U48177" s="11"/>
    </row>
    <row r="48178" spans="20:21" x14ac:dyDescent="0.2">
      <c r="T48178" s="11"/>
      <c r="U48178" s="11"/>
    </row>
    <row r="48179" spans="20:21" x14ac:dyDescent="0.2">
      <c r="T48179" s="11"/>
      <c r="U48179" s="11"/>
    </row>
    <row r="48180" spans="20:21" x14ac:dyDescent="0.2">
      <c r="T48180" s="11"/>
      <c r="U48180" s="11"/>
    </row>
    <row r="48181" spans="20:21" x14ac:dyDescent="0.2">
      <c r="T48181" s="11"/>
      <c r="U48181" s="11"/>
    </row>
    <row r="48182" spans="20:21" x14ac:dyDescent="0.2">
      <c r="T48182" s="11"/>
      <c r="U48182" s="11"/>
    </row>
    <row r="48183" spans="20:21" x14ac:dyDescent="0.2">
      <c r="T48183" s="11"/>
      <c r="U48183" s="11"/>
    </row>
    <row r="48184" spans="20:21" x14ac:dyDescent="0.2">
      <c r="T48184" s="11"/>
      <c r="U48184" s="11"/>
    </row>
    <row r="48185" spans="20:21" x14ac:dyDescent="0.2">
      <c r="T48185" s="11"/>
      <c r="U48185" s="11"/>
    </row>
    <row r="48186" spans="20:21" x14ac:dyDescent="0.2">
      <c r="T48186" s="11"/>
      <c r="U48186" s="11"/>
    </row>
    <row r="48187" spans="20:21" x14ac:dyDescent="0.2">
      <c r="T48187" s="11"/>
      <c r="U48187" s="11"/>
    </row>
    <row r="48188" spans="20:21" x14ac:dyDescent="0.2">
      <c r="T48188" s="11"/>
      <c r="U48188" s="11"/>
    </row>
    <row r="48189" spans="20:21" x14ac:dyDescent="0.2">
      <c r="T48189" s="11"/>
      <c r="U48189" s="11"/>
    </row>
    <row r="48190" spans="20:21" x14ac:dyDescent="0.2">
      <c r="T48190" s="11"/>
      <c r="U48190" s="11"/>
    </row>
    <row r="48191" spans="20:21" x14ac:dyDescent="0.2">
      <c r="T48191" s="11"/>
      <c r="U48191" s="11"/>
    </row>
    <row r="48192" spans="20:21" x14ac:dyDescent="0.2">
      <c r="T48192" s="11"/>
      <c r="U48192" s="11"/>
    </row>
    <row r="48193" spans="20:21" x14ac:dyDescent="0.2">
      <c r="T48193" s="11"/>
      <c r="U48193" s="11"/>
    </row>
    <row r="48194" spans="20:21" x14ac:dyDescent="0.2">
      <c r="T48194" s="11"/>
      <c r="U48194" s="11"/>
    </row>
    <row r="48195" spans="20:21" x14ac:dyDescent="0.2">
      <c r="T48195" s="11"/>
      <c r="U48195" s="11"/>
    </row>
    <row r="48196" spans="20:21" x14ac:dyDescent="0.2">
      <c r="T48196" s="11"/>
      <c r="U48196" s="11"/>
    </row>
    <row r="48197" spans="20:21" x14ac:dyDescent="0.2">
      <c r="T48197" s="11"/>
      <c r="U48197" s="11"/>
    </row>
    <row r="48198" spans="20:21" x14ac:dyDescent="0.2">
      <c r="T48198" s="11"/>
      <c r="U48198" s="11"/>
    </row>
    <row r="48199" spans="20:21" x14ac:dyDescent="0.2">
      <c r="T48199" s="11"/>
      <c r="U48199" s="11"/>
    </row>
    <row r="48200" spans="20:21" x14ac:dyDescent="0.2">
      <c r="T48200" s="11"/>
      <c r="U48200" s="11"/>
    </row>
    <row r="48201" spans="20:21" x14ac:dyDescent="0.2">
      <c r="T48201" s="11"/>
      <c r="U48201" s="11"/>
    </row>
    <row r="48202" spans="20:21" x14ac:dyDescent="0.2">
      <c r="T48202" s="11"/>
      <c r="U48202" s="11"/>
    </row>
    <row r="48203" spans="20:21" x14ac:dyDescent="0.2">
      <c r="T48203" s="11"/>
      <c r="U48203" s="11"/>
    </row>
    <row r="48204" spans="20:21" x14ac:dyDescent="0.2">
      <c r="T48204" s="11"/>
      <c r="U48204" s="11"/>
    </row>
    <row r="48205" spans="20:21" x14ac:dyDescent="0.2">
      <c r="T48205" s="11"/>
      <c r="U48205" s="11"/>
    </row>
    <row r="48206" spans="20:21" x14ac:dyDescent="0.2">
      <c r="T48206" s="11"/>
      <c r="U48206" s="11"/>
    </row>
    <row r="48207" spans="20:21" x14ac:dyDescent="0.2">
      <c r="T48207" s="11"/>
      <c r="U48207" s="11"/>
    </row>
    <row r="48208" spans="20:21" x14ac:dyDescent="0.2">
      <c r="T48208" s="11"/>
      <c r="U48208" s="11"/>
    </row>
    <row r="48209" spans="20:21" x14ac:dyDescent="0.2">
      <c r="T48209" s="11"/>
      <c r="U48209" s="11"/>
    </row>
    <row r="48210" spans="20:21" x14ac:dyDescent="0.2">
      <c r="T48210" s="11"/>
      <c r="U48210" s="11"/>
    </row>
    <row r="48211" spans="20:21" x14ac:dyDescent="0.2">
      <c r="T48211" s="11"/>
      <c r="U48211" s="11"/>
    </row>
    <row r="48212" spans="20:21" x14ac:dyDescent="0.2">
      <c r="T48212" s="11"/>
      <c r="U48212" s="11"/>
    </row>
    <row r="48213" spans="20:21" x14ac:dyDescent="0.2">
      <c r="T48213" s="11"/>
      <c r="U48213" s="11"/>
    </row>
    <row r="48214" spans="20:21" x14ac:dyDescent="0.2">
      <c r="T48214" s="11"/>
      <c r="U48214" s="11"/>
    </row>
    <row r="48215" spans="20:21" x14ac:dyDescent="0.2">
      <c r="T48215" s="11"/>
      <c r="U48215" s="11"/>
    </row>
    <row r="48216" spans="20:21" x14ac:dyDescent="0.2">
      <c r="T48216" s="11"/>
      <c r="U48216" s="11"/>
    </row>
    <row r="48217" spans="20:21" x14ac:dyDescent="0.2">
      <c r="T48217" s="11"/>
      <c r="U48217" s="11"/>
    </row>
    <row r="48218" spans="20:21" x14ac:dyDescent="0.2">
      <c r="T48218" s="11"/>
      <c r="U48218" s="11"/>
    </row>
    <row r="48219" spans="20:21" x14ac:dyDescent="0.2">
      <c r="T48219" s="11"/>
      <c r="U48219" s="11"/>
    </row>
    <row r="48220" spans="20:21" x14ac:dyDescent="0.2">
      <c r="T48220" s="11"/>
      <c r="U48220" s="11"/>
    </row>
    <row r="48221" spans="20:21" x14ac:dyDescent="0.2">
      <c r="T48221" s="11"/>
      <c r="U48221" s="11"/>
    </row>
    <row r="48222" spans="20:21" x14ac:dyDescent="0.2">
      <c r="T48222" s="11"/>
      <c r="U48222" s="11"/>
    </row>
    <row r="48223" spans="20:21" x14ac:dyDescent="0.2">
      <c r="T48223" s="11"/>
      <c r="U48223" s="11"/>
    </row>
    <row r="48224" spans="20:21" x14ac:dyDescent="0.2">
      <c r="T48224" s="11"/>
      <c r="U48224" s="11"/>
    </row>
    <row r="48225" spans="20:21" x14ac:dyDescent="0.2">
      <c r="T48225" s="11"/>
      <c r="U48225" s="11"/>
    </row>
    <row r="48226" spans="20:21" x14ac:dyDescent="0.2">
      <c r="T48226" s="11"/>
      <c r="U48226" s="11"/>
    </row>
    <row r="48227" spans="20:21" x14ac:dyDescent="0.2">
      <c r="T48227" s="11"/>
      <c r="U48227" s="11"/>
    </row>
    <row r="48228" spans="20:21" x14ac:dyDescent="0.2">
      <c r="T48228" s="11"/>
      <c r="U48228" s="11"/>
    </row>
    <row r="48229" spans="20:21" x14ac:dyDescent="0.2">
      <c r="T48229" s="11"/>
      <c r="U48229" s="11"/>
    </row>
    <row r="48230" spans="20:21" x14ac:dyDescent="0.2">
      <c r="T48230" s="11"/>
      <c r="U48230" s="11"/>
    </row>
    <row r="48231" spans="20:21" x14ac:dyDescent="0.2">
      <c r="T48231" s="11"/>
      <c r="U48231" s="11"/>
    </row>
    <row r="48232" spans="20:21" x14ac:dyDescent="0.2">
      <c r="T48232" s="11"/>
      <c r="U48232" s="11"/>
    </row>
    <row r="48233" spans="20:21" x14ac:dyDescent="0.2">
      <c r="T48233" s="11"/>
      <c r="U48233" s="11"/>
    </row>
    <row r="48234" spans="20:21" x14ac:dyDescent="0.2">
      <c r="T48234" s="11"/>
      <c r="U48234" s="11"/>
    </row>
    <row r="48235" spans="20:21" x14ac:dyDescent="0.2">
      <c r="T48235" s="11"/>
      <c r="U48235" s="11"/>
    </row>
    <row r="48236" spans="20:21" x14ac:dyDescent="0.2">
      <c r="T48236" s="11"/>
      <c r="U48236" s="11"/>
    </row>
    <row r="48237" spans="20:21" x14ac:dyDescent="0.2">
      <c r="T48237" s="11"/>
      <c r="U48237" s="11"/>
    </row>
    <row r="48238" spans="20:21" x14ac:dyDescent="0.2">
      <c r="T48238" s="11"/>
      <c r="U48238" s="11"/>
    </row>
    <row r="48239" spans="20:21" x14ac:dyDescent="0.2">
      <c r="T48239" s="11"/>
      <c r="U48239" s="11"/>
    </row>
    <row r="48240" spans="20:21" x14ac:dyDescent="0.2">
      <c r="T48240" s="11"/>
      <c r="U48240" s="11"/>
    </row>
    <row r="48241" spans="20:21" x14ac:dyDescent="0.2">
      <c r="T48241" s="11"/>
      <c r="U48241" s="11"/>
    </row>
    <row r="48242" spans="20:21" x14ac:dyDescent="0.2">
      <c r="T48242" s="11"/>
      <c r="U48242" s="11"/>
    </row>
    <row r="48243" spans="20:21" x14ac:dyDescent="0.2">
      <c r="T48243" s="11"/>
      <c r="U48243" s="11"/>
    </row>
    <row r="48244" spans="20:21" x14ac:dyDescent="0.2">
      <c r="T48244" s="11"/>
      <c r="U48244" s="11"/>
    </row>
    <row r="48245" spans="20:21" x14ac:dyDescent="0.2">
      <c r="T48245" s="11"/>
      <c r="U48245" s="11"/>
    </row>
    <row r="48246" spans="20:21" x14ac:dyDescent="0.2">
      <c r="T48246" s="11"/>
      <c r="U48246" s="11"/>
    </row>
    <row r="48247" spans="20:21" x14ac:dyDescent="0.2">
      <c r="T48247" s="11"/>
      <c r="U48247" s="11"/>
    </row>
    <row r="48248" spans="20:21" x14ac:dyDescent="0.2">
      <c r="T48248" s="11"/>
      <c r="U48248" s="11"/>
    </row>
    <row r="48249" spans="20:21" x14ac:dyDescent="0.2">
      <c r="T48249" s="11"/>
      <c r="U48249" s="11"/>
    </row>
    <row r="48250" spans="20:21" x14ac:dyDescent="0.2">
      <c r="T48250" s="11"/>
      <c r="U48250" s="11"/>
    </row>
    <row r="48251" spans="20:21" x14ac:dyDescent="0.2">
      <c r="T48251" s="11"/>
      <c r="U48251" s="11"/>
    </row>
    <row r="48252" spans="20:21" x14ac:dyDescent="0.2">
      <c r="T48252" s="11"/>
      <c r="U48252" s="11"/>
    </row>
    <row r="48253" spans="20:21" x14ac:dyDescent="0.2">
      <c r="T48253" s="11"/>
      <c r="U48253" s="11"/>
    </row>
    <row r="48254" spans="20:21" x14ac:dyDescent="0.2">
      <c r="T48254" s="11"/>
      <c r="U48254" s="11"/>
    </row>
    <row r="48255" spans="20:21" x14ac:dyDescent="0.2">
      <c r="T48255" s="11"/>
      <c r="U48255" s="11"/>
    </row>
    <row r="48256" spans="20:21" x14ac:dyDescent="0.2">
      <c r="T48256" s="11"/>
      <c r="U48256" s="11"/>
    </row>
    <row r="48257" spans="20:21" x14ac:dyDescent="0.2">
      <c r="T48257" s="11"/>
      <c r="U48257" s="11"/>
    </row>
    <row r="48258" spans="20:21" x14ac:dyDescent="0.2">
      <c r="T48258" s="11"/>
      <c r="U48258" s="11"/>
    </row>
    <row r="48259" spans="20:21" x14ac:dyDescent="0.2">
      <c r="T48259" s="11"/>
      <c r="U48259" s="11"/>
    </row>
    <row r="48260" spans="20:21" x14ac:dyDescent="0.2">
      <c r="T48260" s="11"/>
      <c r="U48260" s="11"/>
    </row>
    <row r="48261" spans="20:21" x14ac:dyDescent="0.2">
      <c r="T48261" s="11"/>
      <c r="U48261" s="11"/>
    </row>
    <row r="48262" spans="20:21" x14ac:dyDescent="0.2">
      <c r="T48262" s="11"/>
      <c r="U48262" s="11"/>
    </row>
    <row r="48263" spans="20:21" x14ac:dyDescent="0.2">
      <c r="T48263" s="11"/>
      <c r="U48263" s="11"/>
    </row>
    <row r="48264" spans="20:21" x14ac:dyDescent="0.2">
      <c r="T48264" s="11"/>
      <c r="U48264" s="11"/>
    </row>
    <row r="48265" spans="20:21" x14ac:dyDescent="0.2">
      <c r="T48265" s="11"/>
      <c r="U48265" s="11"/>
    </row>
    <row r="48266" spans="20:21" x14ac:dyDescent="0.2">
      <c r="T48266" s="11"/>
      <c r="U48266" s="11"/>
    </row>
    <row r="48267" spans="20:21" x14ac:dyDescent="0.2">
      <c r="T48267" s="11"/>
      <c r="U48267" s="11"/>
    </row>
    <row r="48268" spans="20:21" x14ac:dyDescent="0.2">
      <c r="T48268" s="11"/>
      <c r="U48268" s="11"/>
    </row>
    <row r="48269" spans="20:21" x14ac:dyDescent="0.2">
      <c r="T48269" s="11"/>
      <c r="U48269" s="11"/>
    </row>
    <row r="48270" spans="20:21" x14ac:dyDescent="0.2">
      <c r="T48270" s="11"/>
      <c r="U48270" s="11"/>
    </row>
    <row r="48271" spans="20:21" x14ac:dyDescent="0.2">
      <c r="T48271" s="11"/>
      <c r="U48271" s="11"/>
    </row>
    <row r="48272" spans="20:21" x14ac:dyDescent="0.2">
      <c r="T48272" s="11"/>
      <c r="U48272" s="11"/>
    </row>
    <row r="48273" spans="20:21" x14ac:dyDescent="0.2">
      <c r="T48273" s="11"/>
      <c r="U48273" s="11"/>
    </row>
    <row r="48274" spans="20:21" x14ac:dyDescent="0.2">
      <c r="T48274" s="11"/>
      <c r="U48274" s="11"/>
    </row>
    <row r="48275" spans="20:21" x14ac:dyDescent="0.2">
      <c r="T48275" s="11"/>
      <c r="U48275" s="11"/>
    </row>
    <row r="48276" spans="20:21" x14ac:dyDescent="0.2">
      <c r="T48276" s="11"/>
      <c r="U48276" s="11"/>
    </row>
    <row r="48277" spans="20:21" x14ac:dyDescent="0.2">
      <c r="T48277" s="11"/>
      <c r="U48277" s="11"/>
    </row>
    <row r="48278" spans="20:21" x14ac:dyDescent="0.2">
      <c r="T48278" s="11"/>
      <c r="U48278" s="11"/>
    </row>
    <row r="48279" spans="20:21" x14ac:dyDescent="0.2">
      <c r="T48279" s="11"/>
      <c r="U48279" s="11"/>
    </row>
    <row r="48280" spans="20:21" x14ac:dyDescent="0.2">
      <c r="T48280" s="11"/>
      <c r="U48280" s="11"/>
    </row>
    <row r="48281" spans="20:21" x14ac:dyDescent="0.2">
      <c r="T48281" s="11"/>
      <c r="U48281" s="11"/>
    </row>
    <row r="48282" spans="20:21" x14ac:dyDescent="0.2">
      <c r="T48282" s="11"/>
      <c r="U48282" s="11"/>
    </row>
    <row r="48283" spans="20:21" x14ac:dyDescent="0.2">
      <c r="T48283" s="11"/>
      <c r="U48283" s="11"/>
    </row>
    <row r="48284" spans="20:21" x14ac:dyDescent="0.2">
      <c r="T48284" s="11"/>
      <c r="U48284" s="11"/>
    </row>
    <row r="48285" spans="20:21" x14ac:dyDescent="0.2">
      <c r="T48285" s="11"/>
      <c r="U48285" s="11"/>
    </row>
    <row r="48286" spans="20:21" x14ac:dyDescent="0.2">
      <c r="T48286" s="11"/>
      <c r="U48286" s="11"/>
    </row>
    <row r="48287" spans="20:21" x14ac:dyDescent="0.2">
      <c r="T48287" s="11"/>
      <c r="U48287" s="11"/>
    </row>
    <row r="48288" spans="20:21" x14ac:dyDescent="0.2">
      <c r="T48288" s="11"/>
      <c r="U48288" s="11"/>
    </row>
    <row r="48289" spans="20:21" x14ac:dyDescent="0.2">
      <c r="T48289" s="11"/>
      <c r="U48289" s="11"/>
    </row>
    <row r="48290" spans="20:21" x14ac:dyDescent="0.2">
      <c r="T48290" s="11"/>
      <c r="U48290" s="11"/>
    </row>
    <row r="48291" spans="20:21" x14ac:dyDescent="0.2">
      <c r="T48291" s="11"/>
      <c r="U48291" s="11"/>
    </row>
    <row r="48292" spans="20:21" x14ac:dyDescent="0.2">
      <c r="T48292" s="11"/>
      <c r="U48292" s="11"/>
    </row>
    <row r="48293" spans="20:21" x14ac:dyDescent="0.2">
      <c r="T48293" s="11"/>
      <c r="U48293" s="11"/>
    </row>
    <row r="48294" spans="20:21" x14ac:dyDescent="0.2">
      <c r="T48294" s="11"/>
      <c r="U48294" s="11"/>
    </row>
    <row r="48295" spans="20:21" x14ac:dyDescent="0.2">
      <c r="T48295" s="11"/>
      <c r="U48295" s="11"/>
    </row>
    <row r="48296" spans="20:21" x14ac:dyDescent="0.2">
      <c r="T48296" s="11"/>
      <c r="U48296" s="11"/>
    </row>
    <row r="48297" spans="20:21" x14ac:dyDescent="0.2">
      <c r="T48297" s="11"/>
      <c r="U48297" s="11"/>
    </row>
    <row r="48298" spans="20:21" x14ac:dyDescent="0.2">
      <c r="T48298" s="11"/>
      <c r="U48298" s="11"/>
    </row>
    <row r="48299" spans="20:21" x14ac:dyDescent="0.2">
      <c r="T48299" s="11"/>
      <c r="U48299" s="11"/>
    </row>
    <row r="48300" spans="20:21" x14ac:dyDescent="0.2">
      <c r="T48300" s="11"/>
      <c r="U48300" s="11"/>
    </row>
    <row r="48301" spans="20:21" x14ac:dyDescent="0.2">
      <c r="T48301" s="11"/>
      <c r="U48301" s="11"/>
    </row>
    <row r="48302" spans="20:21" x14ac:dyDescent="0.2">
      <c r="T48302" s="11"/>
      <c r="U48302" s="11"/>
    </row>
    <row r="48303" spans="20:21" x14ac:dyDescent="0.2">
      <c r="T48303" s="11"/>
      <c r="U48303" s="11"/>
    </row>
    <row r="48304" spans="20:21" x14ac:dyDescent="0.2">
      <c r="T48304" s="11"/>
      <c r="U48304" s="11"/>
    </row>
    <row r="48305" spans="20:21" x14ac:dyDescent="0.2">
      <c r="T48305" s="11"/>
      <c r="U48305" s="11"/>
    </row>
    <row r="48306" spans="20:21" x14ac:dyDescent="0.2">
      <c r="T48306" s="11"/>
      <c r="U48306" s="11"/>
    </row>
    <row r="48307" spans="20:21" x14ac:dyDescent="0.2">
      <c r="T48307" s="11"/>
      <c r="U48307" s="11"/>
    </row>
    <row r="48308" spans="20:21" x14ac:dyDescent="0.2">
      <c r="T48308" s="11"/>
      <c r="U48308" s="11"/>
    </row>
    <row r="48309" spans="20:21" x14ac:dyDescent="0.2">
      <c r="T48309" s="11"/>
      <c r="U48309" s="11"/>
    </row>
    <row r="48310" spans="20:21" x14ac:dyDescent="0.2">
      <c r="T48310" s="11"/>
      <c r="U48310" s="11"/>
    </row>
    <row r="48311" spans="20:21" x14ac:dyDescent="0.2">
      <c r="T48311" s="11"/>
      <c r="U48311" s="11"/>
    </row>
    <row r="48312" spans="20:21" x14ac:dyDescent="0.2">
      <c r="T48312" s="11"/>
      <c r="U48312" s="11"/>
    </row>
    <row r="48313" spans="20:21" x14ac:dyDescent="0.2">
      <c r="T48313" s="11"/>
      <c r="U48313" s="11"/>
    </row>
    <row r="48314" spans="20:21" x14ac:dyDescent="0.2">
      <c r="T48314" s="11"/>
      <c r="U48314" s="11"/>
    </row>
    <row r="48315" spans="20:21" x14ac:dyDescent="0.2">
      <c r="T48315" s="11"/>
      <c r="U48315" s="11"/>
    </row>
    <row r="48316" spans="20:21" x14ac:dyDescent="0.2">
      <c r="T48316" s="11"/>
      <c r="U48316" s="11"/>
    </row>
    <row r="48317" spans="20:21" x14ac:dyDescent="0.2">
      <c r="T48317" s="11"/>
      <c r="U48317" s="11"/>
    </row>
    <row r="48318" spans="20:21" x14ac:dyDescent="0.2">
      <c r="T48318" s="11"/>
      <c r="U48318" s="11"/>
    </row>
    <row r="48319" spans="20:21" x14ac:dyDescent="0.2">
      <c r="T48319" s="11"/>
      <c r="U48319" s="11"/>
    </row>
    <row r="48320" spans="20:21" x14ac:dyDescent="0.2">
      <c r="T48320" s="11"/>
      <c r="U48320" s="11"/>
    </row>
    <row r="48321" spans="20:21" x14ac:dyDescent="0.2">
      <c r="T48321" s="11"/>
      <c r="U48321" s="11"/>
    </row>
    <row r="48322" spans="20:21" x14ac:dyDescent="0.2">
      <c r="T48322" s="11"/>
      <c r="U48322" s="11"/>
    </row>
    <row r="48323" spans="20:21" x14ac:dyDescent="0.2">
      <c r="T48323" s="11"/>
      <c r="U48323" s="11"/>
    </row>
    <row r="48324" spans="20:21" x14ac:dyDescent="0.2">
      <c r="T48324" s="11"/>
      <c r="U48324" s="11"/>
    </row>
    <row r="48325" spans="20:21" x14ac:dyDescent="0.2">
      <c r="T48325" s="11"/>
      <c r="U48325" s="11"/>
    </row>
    <row r="48326" spans="20:21" x14ac:dyDescent="0.2">
      <c r="T48326" s="11"/>
      <c r="U48326" s="11"/>
    </row>
    <row r="48327" spans="20:21" x14ac:dyDescent="0.2">
      <c r="T48327" s="11"/>
      <c r="U48327" s="11"/>
    </row>
    <row r="48328" spans="20:21" x14ac:dyDescent="0.2">
      <c r="T48328" s="11"/>
      <c r="U48328" s="11"/>
    </row>
    <row r="48329" spans="20:21" x14ac:dyDescent="0.2">
      <c r="T48329" s="11"/>
      <c r="U48329" s="11"/>
    </row>
    <row r="48330" spans="20:21" x14ac:dyDescent="0.2">
      <c r="T48330" s="11"/>
      <c r="U48330" s="11"/>
    </row>
    <row r="48331" spans="20:21" x14ac:dyDescent="0.2">
      <c r="T48331" s="11"/>
      <c r="U48331" s="11"/>
    </row>
    <row r="48332" spans="20:21" x14ac:dyDescent="0.2">
      <c r="T48332" s="11"/>
      <c r="U48332" s="11"/>
    </row>
    <row r="48333" spans="20:21" x14ac:dyDescent="0.2">
      <c r="T48333" s="11"/>
      <c r="U48333" s="11"/>
    </row>
    <row r="48334" spans="20:21" x14ac:dyDescent="0.2">
      <c r="T48334" s="11"/>
      <c r="U48334" s="11"/>
    </row>
    <row r="48335" spans="20:21" x14ac:dyDescent="0.2">
      <c r="T48335" s="11"/>
      <c r="U48335" s="11"/>
    </row>
    <row r="48336" spans="20:21" x14ac:dyDescent="0.2">
      <c r="T48336" s="11"/>
      <c r="U48336" s="11"/>
    </row>
    <row r="48337" spans="20:21" x14ac:dyDescent="0.2">
      <c r="T48337" s="11"/>
      <c r="U48337" s="11"/>
    </row>
    <row r="48338" spans="20:21" x14ac:dyDescent="0.2">
      <c r="T48338" s="11"/>
      <c r="U48338" s="11"/>
    </row>
    <row r="48339" spans="20:21" x14ac:dyDescent="0.2">
      <c r="T48339" s="11"/>
      <c r="U48339" s="11"/>
    </row>
    <row r="48340" spans="20:21" x14ac:dyDescent="0.2">
      <c r="T48340" s="11"/>
      <c r="U48340" s="11"/>
    </row>
    <row r="48341" spans="20:21" x14ac:dyDescent="0.2">
      <c r="T48341" s="11"/>
      <c r="U48341" s="11"/>
    </row>
    <row r="48342" spans="20:21" x14ac:dyDescent="0.2">
      <c r="T48342" s="11"/>
      <c r="U48342" s="11"/>
    </row>
    <row r="48343" spans="20:21" x14ac:dyDescent="0.2">
      <c r="T48343" s="11"/>
      <c r="U48343" s="11"/>
    </row>
    <row r="48344" spans="20:21" x14ac:dyDescent="0.2">
      <c r="T48344" s="11"/>
      <c r="U48344" s="11"/>
    </row>
    <row r="48345" spans="20:21" x14ac:dyDescent="0.2">
      <c r="T48345" s="11"/>
      <c r="U48345" s="11"/>
    </row>
    <row r="48346" spans="20:21" x14ac:dyDescent="0.2">
      <c r="T48346" s="11"/>
      <c r="U48346" s="11"/>
    </row>
    <row r="48347" spans="20:21" x14ac:dyDescent="0.2">
      <c r="T48347" s="11"/>
      <c r="U48347" s="11"/>
    </row>
    <row r="48348" spans="20:21" x14ac:dyDescent="0.2">
      <c r="T48348" s="11"/>
      <c r="U48348" s="11"/>
    </row>
    <row r="48349" spans="20:21" x14ac:dyDescent="0.2">
      <c r="T48349" s="11"/>
      <c r="U48349" s="11"/>
    </row>
    <row r="48350" spans="20:21" x14ac:dyDescent="0.2">
      <c r="T48350" s="11"/>
      <c r="U48350" s="11"/>
    </row>
    <row r="48351" spans="20:21" x14ac:dyDescent="0.2">
      <c r="T48351" s="11"/>
      <c r="U48351" s="11"/>
    </row>
    <row r="48352" spans="20:21" x14ac:dyDescent="0.2">
      <c r="T48352" s="11"/>
      <c r="U48352" s="11"/>
    </row>
    <row r="48353" spans="20:21" x14ac:dyDescent="0.2">
      <c r="T48353" s="11"/>
      <c r="U48353" s="11"/>
    </row>
    <row r="48354" spans="20:21" x14ac:dyDescent="0.2">
      <c r="T48354" s="11"/>
      <c r="U48354" s="11"/>
    </row>
    <row r="48355" spans="20:21" x14ac:dyDescent="0.2">
      <c r="T48355" s="11"/>
      <c r="U48355" s="11"/>
    </row>
    <row r="48356" spans="20:21" x14ac:dyDescent="0.2">
      <c r="T48356" s="11"/>
      <c r="U48356" s="11"/>
    </row>
    <row r="48357" spans="20:21" x14ac:dyDescent="0.2">
      <c r="T48357" s="11"/>
      <c r="U48357" s="11"/>
    </row>
    <row r="48358" spans="20:21" x14ac:dyDescent="0.2">
      <c r="T48358" s="11"/>
      <c r="U48358" s="11"/>
    </row>
    <row r="48359" spans="20:21" x14ac:dyDescent="0.2">
      <c r="T48359" s="11"/>
      <c r="U48359" s="11"/>
    </row>
    <row r="48360" spans="20:21" x14ac:dyDescent="0.2">
      <c r="T48360" s="11"/>
      <c r="U48360" s="11"/>
    </row>
    <row r="48361" spans="20:21" x14ac:dyDescent="0.2">
      <c r="T48361" s="11"/>
      <c r="U48361" s="11"/>
    </row>
    <row r="48362" spans="20:21" x14ac:dyDescent="0.2">
      <c r="T48362" s="11"/>
      <c r="U48362" s="11"/>
    </row>
    <row r="48363" spans="20:21" x14ac:dyDescent="0.2">
      <c r="T48363" s="11"/>
      <c r="U48363" s="11"/>
    </row>
    <row r="48364" spans="20:21" x14ac:dyDescent="0.2">
      <c r="T48364" s="11"/>
      <c r="U48364" s="11"/>
    </row>
    <row r="48365" spans="20:21" x14ac:dyDescent="0.2">
      <c r="T48365" s="11"/>
      <c r="U48365" s="11"/>
    </row>
    <row r="48366" spans="20:21" x14ac:dyDescent="0.2">
      <c r="T48366" s="11"/>
      <c r="U48366" s="11"/>
    </row>
    <row r="48367" spans="20:21" x14ac:dyDescent="0.2">
      <c r="T48367" s="11"/>
      <c r="U48367" s="11"/>
    </row>
    <row r="48368" spans="20:21" x14ac:dyDescent="0.2">
      <c r="T48368" s="11"/>
      <c r="U48368" s="11"/>
    </row>
    <row r="48369" spans="20:21" x14ac:dyDescent="0.2">
      <c r="T48369" s="11"/>
      <c r="U48369" s="11"/>
    </row>
    <row r="48370" spans="20:21" x14ac:dyDescent="0.2">
      <c r="T48370" s="11"/>
      <c r="U48370" s="11"/>
    </row>
    <row r="48371" spans="20:21" x14ac:dyDescent="0.2">
      <c r="T48371" s="11"/>
      <c r="U48371" s="11"/>
    </row>
    <row r="48372" spans="20:21" x14ac:dyDescent="0.2">
      <c r="T48372" s="11"/>
      <c r="U48372" s="11"/>
    </row>
    <row r="48373" spans="20:21" x14ac:dyDescent="0.2">
      <c r="T48373" s="11"/>
      <c r="U48373" s="11"/>
    </row>
    <row r="48374" spans="20:21" x14ac:dyDescent="0.2">
      <c r="T48374" s="11"/>
      <c r="U48374" s="11"/>
    </row>
    <row r="48375" spans="20:21" x14ac:dyDescent="0.2">
      <c r="T48375" s="11"/>
      <c r="U48375" s="11"/>
    </row>
    <row r="48376" spans="20:21" x14ac:dyDescent="0.2">
      <c r="T48376" s="11"/>
      <c r="U48376" s="11"/>
    </row>
    <row r="48377" spans="20:21" x14ac:dyDescent="0.2">
      <c r="T48377" s="11"/>
      <c r="U48377" s="11"/>
    </row>
    <row r="48378" spans="20:21" x14ac:dyDescent="0.2">
      <c r="T48378" s="11"/>
      <c r="U48378" s="11"/>
    </row>
    <row r="48379" spans="20:21" x14ac:dyDescent="0.2">
      <c r="T48379" s="11"/>
      <c r="U48379" s="11"/>
    </row>
    <row r="48380" spans="20:21" x14ac:dyDescent="0.2">
      <c r="T48380" s="11"/>
      <c r="U48380" s="11"/>
    </row>
    <row r="48381" spans="20:21" x14ac:dyDescent="0.2">
      <c r="T48381" s="11"/>
      <c r="U48381" s="11"/>
    </row>
    <row r="48382" spans="20:21" x14ac:dyDescent="0.2">
      <c r="T48382" s="11"/>
      <c r="U48382" s="11"/>
    </row>
    <row r="48383" spans="20:21" x14ac:dyDescent="0.2">
      <c r="T48383" s="11"/>
      <c r="U48383" s="11"/>
    </row>
    <row r="48384" spans="20:21" x14ac:dyDescent="0.2">
      <c r="T48384" s="11"/>
      <c r="U48384" s="11"/>
    </row>
    <row r="48385" spans="20:21" x14ac:dyDescent="0.2">
      <c r="T48385" s="11"/>
      <c r="U48385" s="11"/>
    </row>
    <row r="48386" spans="20:21" x14ac:dyDescent="0.2">
      <c r="T48386" s="11"/>
      <c r="U48386" s="11"/>
    </row>
    <row r="48387" spans="20:21" x14ac:dyDescent="0.2">
      <c r="T48387" s="11"/>
      <c r="U48387" s="11"/>
    </row>
    <row r="48388" spans="20:21" x14ac:dyDescent="0.2">
      <c r="T48388" s="11"/>
      <c r="U48388" s="11"/>
    </row>
    <row r="48389" spans="20:21" x14ac:dyDescent="0.2">
      <c r="T48389" s="11"/>
      <c r="U48389" s="11"/>
    </row>
    <row r="48390" spans="20:21" x14ac:dyDescent="0.2">
      <c r="T48390" s="11"/>
      <c r="U48390" s="11"/>
    </row>
    <row r="48391" spans="20:21" x14ac:dyDescent="0.2">
      <c r="T48391" s="11"/>
      <c r="U48391" s="11"/>
    </row>
    <row r="48392" spans="20:21" x14ac:dyDescent="0.2">
      <c r="T48392" s="11"/>
      <c r="U48392" s="11"/>
    </row>
    <row r="48393" spans="20:21" x14ac:dyDescent="0.2">
      <c r="T48393" s="11"/>
      <c r="U48393" s="11"/>
    </row>
    <row r="48394" spans="20:21" x14ac:dyDescent="0.2">
      <c r="T48394" s="11"/>
      <c r="U48394" s="11"/>
    </row>
    <row r="48395" spans="20:21" x14ac:dyDescent="0.2">
      <c r="T48395" s="11"/>
      <c r="U48395" s="11"/>
    </row>
    <row r="48396" spans="20:21" x14ac:dyDescent="0.2">
      <c r="T48396" s="11"/>
      <c r="U48396" s="11"/>
    </row>
    <row r="48397" spans="20:21" x14ac:dyDescent="0.2">
      <c r="T48397" s="11"/>
      <c r="U48397" s="11"/>
    </row>
    <row r="48398" spans="20:21" x14ac:dyDescent="0.2">
      <c r="T48398" s="11"/>
      <c r="U48398" s="11"/>
    </row>
    <row r="48399" spans="20:21" x14ac:dyDescent="0.2">
      <c r="T48399" s="11"/>
      <c r="U48399" s="11"/>
    </row>
    <row r="48400" spans="20:21" x14ac:dyDescent="0.2">
      <c r="T48400" s="11"/>
      <c r="U48400" s="11"/>
    </row>
    <row r="48401" spans="20:21" x14ac:dyDescent="0.2">
      <c r="T48401" s="11"/>
      <c r="U48401" s="11"/>
    </row>
    <row r="48402" spans="20:21" x14ac:dyDescent="0.2">
      <c r="T48402" s="11"/>
      <c r="U48402" s="11"/>
    </row>
    <row r="48403" spans="20:21" x14ac:dyDescent="0.2">
      <c r="T48403" s="11"/>
      <c r="U48403" s="11"/>
    </row>
    <row r="48404" spans="20:21" x14ac:dyDescent="0.2">
      <c r="T48404" s="11"/>
      <c r="U48404" s="11"/>
    </row>
    <row r="48405" spans="20:21" x14ac:dyDescent="0.2">
      <c r="T48405" s="11"/>
      <c r="U48405" s="11"/>
    </row>
    <row r="48406" spans="20:21" x14ac:dyDescent="0.2">
      <c r="T48406" s="11"/>
      <c r="U48406" s="11"/>
    </row>
    <row r="48407" spans="20:21" x14ac:dyDescent="0.2">
      <c r="T48407" s="11"/>
      <c r="U48407" s="11"/>
    </row>
    <row r="48408" spans="20:21" x14ac:dyDescent="0.2">
      <c r="T48408" s="11"/>
      <c r="U48408" s="11"/>
    </row>
    <row r="48409" spans="20:21" x14ac:dyDescent="0.2">
      <c r="T48409" s="11"/>
      <c r="U48409" s="11"/>
    </row>
    <row r="48410" spans="20:21" x14ac:dyDescent="0.2">
      <c r="T48410" s="11"/>
      <c r="U48410" s="11"/>
    </row>
    <row r="48411" spans="20:21" x14ac:dyDescent="0.2">
      <c r="T48411" s="11"/>
      <c r="U48411" s="11"/>
    </row>
    <row r="48412" spans="20:21" x14ac:dyDescent="0.2">
      <c r="T48412" s="11"/>
      <c r="U48412" s="11"/>
    </row>
    <row r="48413" spans="20:21" x14ac:dyDescent="0.2">
      <c r="T48413" s="11"/>
      <c r="U48413" s="11"/>
    </row>
    <row r="48414" spans="20:21" x14ac:dyDescent="0.2">
      <c r="T48414" s="11"/>
      <c r="U48414" s="11"/>
    </row>
    <row r="48415" spans="20:21" x14ac:dyDescent="0.2">
      <c r="T48415" s="11"/>
      <c r="U48415" s="11"/>
    </row>
    <row r="48416" spans="20:21" x14ac:dyDescent="0.2">
      <c r="T48416" s="11"/>
      <c r="U48416" s="11"/>
    </row>
    <row r="48417" spans="20:21" x14ac:dyDescent="0.2">
      <c r="T48417" s="11"/>
      <c r="U48417" s="11"/>
    </row>
    <row r="48418" spans="20:21" x14ac:dyDescent="0.2">
      <c r="T48418" s="11"/>
      <c r="U48418" s="11"/>
    </row>
    <row r="48419" spans="20:21" x14ac:dyDescent="0.2">
      <c r="T48419" s="11"/>
      <c r="U48419" s="11"/>
    </row>
    <row r="48420" spans="20:21" x14ac:dyDescent="0.2">
      <c r="T48420" s="11"/>
      <c r="U48420" s="11"/>
    </row>
    <row r="48421" spans="20:21" x14ac:dyDescent="0.2">
      <c r="T48421" s="11"/>
      <c r="U48421" s="11"/>
    </row>
    <row r="48422" spans="20:21" x14ac:dyDescent="0.2">
      <c r="T48422" s="11"/>
      <c r="U48422" s="11"/>
    </row>
    <row r="48423" spans="20:21" x14ac:dyDescent="0.2">
      <c r="T48423" s="11"/>
      <c r="U48423" s="11"/>
    </row>
    <row r="48424" spans="20:21" x14ac:dyDescent="0.2">
      <c r="T48424" s="11"/>
      <c r="U48424" s="11"/>
    </row>
    <row r="48425" spans="20:21" x14ac:dyDescent="0.2">
      <c r="T48425" s="11"/>
      <c r="U48425" s="11"/>
    </row>
    <row r="48426" spans="20:21" x14ac:dyDescent="0.2">
      <c r="T48426" s="11"/>
      <c r="U48426" s="11"/>
    </row>
    <row r="48427" spans="20:21" x14ac:dyDescent="0.2">
      <c r="T48427" s="11"/>
      <c r="U48427" s="11"/>
    </row>
    <row r="48428" spans="20:21" x14ac:dyDescent="0.2">
      <c r="T48428" s="11"/>
      <c r="U48428" s="11"/>
    </row>
    <row r="48429" spans="20:21" x14ac:dyDescent="0.2">
      <c r="T48429" s="11"/>
      <c r="U48429" s="11"/>
    </row>
    <row r="48430" spans="20:21" x14ac:dyDescent="0.2">
      <c r="T48430" s="11"/>
      <c r="U48430" s="11"/>
    </row>
    <row r="48431" spans="20:21" x14ac:dyDescent="0.2">
      <c r="T48431" s="11"/>
      <c r="U48431" s="11"/>
    </row>
    <row r="48432" spans="20:21" x14ac:dyDescent="0.2">
      <c r="T48432" s="11"/>
      <c r="U48432" s="11"/>
    </row>
    <row r="48433" spans="20:21" x14ac:dyDescent="0.2">
      <c r="T48433" s="11"/>
      <c r="U48433" s="11"/>
    </row>
    <row r="48434" spans="20:21" x14ac:dyDescent="0.2">
      <c r="T48434" s="11"/>
      <c r="U48434" s="11"/>
    </row>
    <row r="48435" spans="20:21" x14ac:dyDescent="0.2">
      <c r="T48435" s="11"/>
      <c r="U48435" s="11"/>
    </row>
    <row r="48436" spans="20:21" x14ac:dyDescent="0.2">
      <c r="T48436" s="11"/>
      <c r="U48436" s="11"/>
    </row>
    <row r="48437" spans="20:21" x14ac:dyDescent="0.2">
      <c r="T48437" s="11"/>
      <c r="U48437" s="11"/>
    </row>
    <row r="48438" spans="20:21" x14ac:dyDescent="0.2">
      <c r="T48438" s="11"/>
      <c r="U48438" s="11"/>
    </row>
    <row r="48439" spans="20:21" x14ac:dyDescent="0.2">
      <c r="T48439" s="11"/>
      <c r="U48439" s="11"/>
    </row>
    <row r="48440" spans="20:21" x14ac:dyDescent="0.2">
      <c r="T48440" s="11"/>
      <c r="U48440" s="11"/>
    </row>
    <row r="48441" spans="20:21" x14ac:dyDescent="0.2">
      <c r="T48441" s="11"/>
      <c r="U48441" s="11"/>
    </row>
    <row r="48442" spans="20:21" x14ac:dyDescent="0.2">
      <c r="T48442" s="11"/>
      <c r="U48442" s="11"/>
    </row>
    <row r="48443" spans="20:21" x14ac:dyDescent="0.2">
      <c r="T48443" s="11"/>
      <c r="U48443" s="11"/>
    </row>
    <row r="48444" spans="20:21" x14ac:dyDescent="0.2">
      <c r="T48444" s="11"/>
      <c r="U48444" s="11"/>
    </row>
    <row r="48445" spans="20:21" x14ac:dyDescent="0.2">
      <c r="T48445" s="11"/>
      <c r="U48445" s="11"/>
    </row>
    <row r="48446" spans="20:21" x14ac:dyDescent="0.2">
      <c r="T48446" s="11"/>
      <c r="U48446" s="11"/>
    </row>
    <row r="48447" spans="20:21" x14ac:dyDescent="0.2">
      <c r="T48447" s="11"/>
      <c r="U48447" s="11"/>
    </row>
    <row r="48448" spans="20:21" x14ac:dyDescent="0.2">
      <c r="T48448" s="11"/>
      <c r="U48448" s="11"/>
    </row>
    <row r="48449" spans="20:21" x14ac:dyDescent="0.2">
      <c r="T48449" s="11"/>
      <c r="U48449" s="11"/>
    </row>
    <row r="48450" spans="20:21" x14ac:dyDescent="0.2">
      <c r="T48450" s="11"/>
      <c r="U48450" s="11"/>
    </row>
    <row r="48451" spans="20:21" x14ac:dyDescent="0.2">
      <c r="T48451" s="11"/>
      <c r="U48451" s="11"/>
    </row>
    <row r="48452" spans="20:21" x14ac:dyDescent="0.2">
      <c r="T48452" s="11"/>
      <c r="U48452" s="11"/>
    </row>
    <row r="48453" spans="20:21" x14ac:dyDescent="0.2">
      <c r="T48453" s="11"/>
      <c r="U48453" s="11"/>
    </row>
    <row r="48454" spans="20:21" x14ac:dyDescent="0.2">
      <c r="T48454" s="11"/>
      <c r="U48454" s="11"/>
    </row>
    <row r="48455" spans="20:21" x14ac:dyDescent="0.2">
      <c r="T48455" s="11"/>
      <c r="U48455" s="11"/>
    </row>
    <row r="48456" spans="20:21" x14ac:dyDescent="0.2">
      <c r="T48456" s="11"/>
      <c r="U48456" s="11"/>
    </row>
    <row r="48457" spans="20:21" x14ac:dyDescent="0.2">
      <c r="T48457" s="11"/>
      <c r="U48457" s="11"/>
    </row>
    <row r="48458" spans="20:21" x14ac:dyDescent="0.2">
      <c r="T48458" s="11"/>
      <c r="U48458" s="11"/>
    </row>
    <row r="48459" spans="20:21" x14ac:dyDescent="0.2">
      <c r="T48459" s="11"/>
      <c r="U48459" s="11"/>
    </row>
    <row r="48460" spans="20:21" x14ac:dyDescent="0.2">
      <c r="T48460" s="11"/>
      <c r="U48460" s="11"/>
    </row>
    <row r="48461" spans="20:21" x14ac:dyDescent="0.2">
      <c r="T48461" s="11"/>
      <c r="U48461" s="11"/>
    </row>
    <row r="48462" spans="20:21" x14ac:dyDescent="0.2">
      <c r="T48462" s="11"/>
      <c r="U48462" s="11"/>
    </row>
    <row r="48463" spans="20:21" x14ac:dyDescent="0.2">
      <c r="T48463" s="11"/>
      <c r="U48463" s="11"/>
    </row>
    <row r="48464" spans="20:21" x14ac:dyDescent="0.2">
      <c r="T48464" s="11"/>
      <c r="U48464" s="11"/>
    </row>
    <row r="48465" spans="20:21" x14ac:dyDescent="0.2">
      <c r="T48465" s="11"/>
      <c r="U48465" s="11"/>
    </row>
    <row r="48466" spans="20:21" x14ac:dyDescent="0.2">
      <c r="T48466" s="11"/>
      <c r="U48466" s="11"/>
    </row>
    <row r="48467" spans="20:21" x14ac:dyDescent="0.2">
      <c r="T48467" s="11"/>
      <c r="U48467" s="11"/>
    </row>
    <row r="48468" spans="20:21" x14ac:dyDescent="0.2">
      <c r="T48468" s="11"/>
      <c r="U48468" s="11"/>
    </row>
    <row r="48469" spans="20:21" x14ac:dyDescent="0.2">
      <c r="T48469" s="11"/>
      <c r="U48469" s="11"/>
    </row>
    <row r="48470" spans="20:21" x14ac:dyDescent="0.2">
      <c r="T48470" s="11"/>
      <c r="U48470" s="11"/>
    </row>
    <row r="48471" spans="20:21" x14ac:dyDescent="0.2">
      <c r="T48471" s="11"/>
      <c r="U48471" s="11"/>
    </row>
    <row r="48472" spans="20:21" x14ac:dyDescent="0.2">
      <c r="T48472" s="11"/>
      <c r="U48472" s="11"/>
    </row>
    <row r="48473" spans="20:21" x14ac:dyDescent="0.2">
      <c r="T48473" s="11"/>
      <c r="U48473" s="11"/>
    </row>
    <row r="48474" spans="20:21" x14ac:dyDescent="0.2">
      <c r="T48474" s="11"/>
      <c r="U48474" s="11"/>
    </row>
    <row r="48475" spans="20:21" x14ac:dyDescent="0.2">
      <c r="T48475" s="11"/>
      <c r="U48475" s="11"/>
    </row>
    <row r="48476" spans="20:21" x14ac:dyDescent="0.2">
      <c r="T48476" s="11"/>
      <c r="U48476" s="11"/>
    </row>
    <row r="48477" spans="20:21" x14ac:dyDescent="0.2">
      <c r="T48477" s="11"/>
      <c r="U48477" s="11"/>
    </row>
    <row r="48478" spans="20:21" x14ac:dyDescent="0.2">
      <c r="T48478" s="11"/>
      <c r="U48478" s="11"/>
    </row>
    <row r="48479" spans="20:21" x14ac:dyDescent="0.2">
      <c r="T48479" s="11"/>
      <c r="U48479" s="11"/>
    </row>
    <row r="48480" spans="20:21" x14ac:dyDescent="0.2">
      <c r="T48480" s="11"/>
      <c r="U48480" s="11"/>
    </row>
    <row r="48481" spans="20:21" x14ac:dyDescent="0.2">
      <c r="T48481" s="11"/>
      <c r="U48481" s="11"/>
    </row>
    <row r="48482" spans="20:21" x14ac:dyDescent="0.2">
      <c r="T48482" s="11"/>
      <c r="U48482" s="11"/>
    </row>
    <row r="48483" spans="20:21" x14ac:dyDescent="0.2">
      <c r="T48483" s="11"/>
      <c r="U48483" s="11"/>
    </row>
    <row r="48484" spans="20:21" x14ac:dyDescent="0.2">
      <c r="T48484" s="11"/>
      <c r="U48484" s="11"/>
    </row>
    <row r="48485" spans="20:21" x14ac:dyDescent="0.2">
      <c r="T48485" s="11"/>
      <c r="U48485" s="11"/>
    </row>
    <row r="48486" spans="20:21" x14ac:dyDescent="0.2">
      <c r="T48486" s="11"/>
      <c r="U48486" s="11"/>
    </row>
    <row r="48487" spans="20:21" x14ac:dyDescent="0.2">
      <c r="T48487" s="11"/>
      <c r="U48487" s="11"/>
    </row>
    <row r="48488" spans="20:21" x14ac:dyDescent="0.2">
      <c r="T48488" s="11"/>
      <c r="U48488" s="11"/>
    </row>
    <row r="48489" spans="20:21" x14ac:dyDescent="0.2">
      <c r="T48489" s="11"/>
      <c r="U48489" s="11"/>
    </row>
    <row r="48490" spans="20:21" x14ac:dyDescent="0.2">
      <c r="T48490" s="11"/>
      <c r="U48490" s="11"/>
    </row>
    <row r="48491" spans="20:21" x14ac:dyDescent="0.2">
      <c r="T48491" s="11"/>
      <c r="U48491" s="11"/>
    </row>
    <row r="48492" spans="20:21" x14ac:dyDescent="0.2">
      <c r="T48492" s="11"/>
      <c r="U48492" s="11"/>
    </row>
    <row r="48493" spans="20:21" x14ac:dyDescent="0.2">
      <c r="T48493" s="11"/>
      <c r="U48493" s="11"/>
    </row>
    <row r="48494" spans="20:21" x14ac:dyDescent="0.2">
      <c r="T48494" s="11"/>
      <c r="U48494" s="11"/>
    </row>
    <row r="48495" spans="20:21" x14ac:dyDescent="0.2">
      <c r="T48495" s="11"/>
      <c r="U48495" s="11"/>
    </row>
    <row r="48496" spans="20:21" x14ac:dyDescent="0.2">
      <c r="T48496" s="11"/>
      <c r="U48496" s="11"/>
    </row>
    <row r="48497" spans="20:21" x14ac:dyDescent="0.2">
      <c r="T48497" s="11"/>
      <c r="U48497" s="11"/>
    </row>
    <row r="48498" spans="20:21" x14ac:dyDescent="0.2">
      <c r="T48498" s="11"/>
      <c r="U48498" s="11"/>
    </row>
    <row r="48499" spans="20:21" x14ac:dyDescent="0.2">
      <c r="T48499" s="11"/>
      <c r="U48499" s="11"/>
    </row>
    <row r="48500" spans="20:21" x14ac:dyDescent="0.2">
      <c r="T48500" s="11"/>
      <c r="U48500" s="11"/>
    </row>
    <row r="48501" spans="20:21" x14ac:dyDescent="0.2">
      <c r="T48501" s="11"/>
      <c r="U48501" s="11"/>
    </row>
    <row r="48502" spans="20:21" x14ac:dyDescent="0.2">
      <c r="T48502" s="11"/>
      <c r="U48502" s="11"/>
    </row>
    <row r="48503" spans="20:21" x14ac:dyDescent="0.2">
      <c r="T48503" s="11"/>
      <c r="U48503" s="11"/>
    </row>
    <row r="48504" spans="20:21" x14ac:dyDescent="0.2">
      <c r="T48504" s="11"/>
      <c r="U48504" s="11"/>
    </row>
    <row r="48505" spans="20:21" x14ac:dyDescent="0.2">
      <c r="T48505" s="11"/>
      <c r="U48505" s="11"/>
    </row>
    <row r="48506" spans="20:21" x14ac:dyDescent="0.2">
      <c r="T48506" s="11"/>
      <c r="U48506" s="11"/>
    </row>
    <row r="48507" spans="20:21" x14ac:dyDescent="0.2">
      <c r="T48507" s="11"/>
      <c r="U48507" s="11"/>
    </row>
    <row r="48508" spans="20:21" x14ac:dyDescent="0.2">
      <c r="T48508" s="11"/>
      <c r="U48508" s="11"/>
    </row>
    <row r="48509" spans="20:21" x14ac:dyDescent="0.2">
      <c r="T48509" s="11"/>
      <c r="U48509" s="11"/>
    </row>
    <row r="48510" spans="20:21" x14ac:dyDescent="0.2">
      <c r="T48510" s="11"/>
      <c r="U48510" s="11"/>
    </row>
    <row r="48511" spans="20:21" x14ac:dyDescent="0.2">
      <c r="T48511" s="11"/>
      <c r="U48511" s="11"/>
    </row>
    <row r="48512" spans="20:21" x14ac:dyDescent="0.2">
      <c r="T48512" s="11"/>
      <c r="U48512" s="11"/>
    </row>
    <row r="48513" spans="20:21" x14ac:dyDescent="0.2">
      <c r="T48513" s="11"/>
      <c r="U48513" s="11"/>
    </row>
    <row r="48514" spans="20:21" x14ac:dyDescent="0.2">
      <c r="T48514" s="11"/>
      <c r="U48514" s="11"/>
    </row>
    <row r="48515" spans="20:21" x14ac:dyDescent="0.2">
      <c r="T48515" s="11"/>
      <c r="U48515" s="11"/>
    </row>
    <row r="48516" spans="20:21" x14ac:dyDescent="0.2">
      <c r="T48516" s="11"/>
      <c r="U48516" s="11"/>
    </row>
    <row r="48517" spans="20:21" x14ac:dyDescent="0.2">
      <c r="T48517" s="11"/>
      <c r="U48517" s="11"/>
    </row>
    <row r="48518" spans="20:21" x14ac:dyDescent="0.2">
      <c r="T48518" s="11"/>
      <c r="U48518" s="11"/>
    </row>
    <row r="48519" spans="20:21" x14ac:dyDescent="0.2">
      <c r="T48519" s="11"/>
      <c r="U48519" s="11"/>
    </row>
    <row r="48520" spans="20:21" x14ac:dyDescent="0.2">
      <c r="T48520" s="11"/>
      <c r="U48520" s="11"/>
    </row>
    <row r="48521" spans="20:21" x14ac:dyDescent="0.2">
      <c r="T48521" s="11"/>
      <c r="U48521" s="11"/>
    </row>
    <row r="48522" spans="20:21" x14ac:dyDescent="0.2">
      <c r="T48522" s="11"/>
      <c r="U48522" s="11"/>
    </row>
    <row r="48523" spans="20:21" x14ac:dyDescent="0.2">
      <c r="T48523" s="11"/>
      <c r="U48523" s="11"/>
    </row>
    <row r="48524" spans="20:21" x14ac:dyDescent="0.2">
      <c r="T48524" s="11"/>
      <c r="U48524" s="11"/>
    </row>
    <row r="48525" spans="20:21" x14ac:dyDescent="0.2">
      <c r="T48525" s="11"/>
      <c r="U48525" s="11"/>
    </row>
    <row r="48526" spans="20:21" x14ac:dyDescent="0.2">
      <c r="T48526" s="11"/>
      <c r="U48526" s="11"/>
    </row>
    <row r="48527" spans="20:21" x14ac:dyDescent="0.2">
      <c r="T48527" s="11"/>
      <c r="U48527" s="11"/>
    </row>
    <row r="48528" spans="20:21" x14ac:dyDescent="0.2">
      <c r="T48528" s="11"/>
      <c r="U48528" s="11"/>
    </row>
    <row r="48529" spans="20:21" x14ac:dyDescent="0.2">
      <c r="T48529" s="11"/>
      <c r="U48529" s="11"/>
    </row>
    <row r="48530" spans="20:21" x14ac:dyDescent="0.2">
      <c r="T48530" s="11"/>
      <c r="U48530" s="11"/>
    </row>
    <row r="48531" spans="20:21" x14ac:dyDescent="0.2">
      <c r="T48531" s="11"/>
      <c r="U48531" s="11"/>
    </row>
    <row r="48532" spans="20:21" x14ac:dyDescent="0.2">
      <c r="T48532" s="11"/>
      <c r="U48532" s="11"/>
    </row>
    <row r="48533" spans="20:21" x14ac:dyDescent="0.2">
      <c r="T48533" s="11"/>
      <c r="U48533" s="11"/>
    </row>
    <row r="48534" spans="20:21" x14ac:dyDescent="0.2">
      <c r="T48534" s="11"/>
      <c r="U48534" s="11"/>
    </row>
    <row r="48535" spans="20:21" x14ac:dyDescent="0.2">
      <c r="T48535" s="11"/>
      <c r="U48535" s="11"/>
    </row>
    <row r="48536" spans="20:21" x14ac:dyDescent="0.2">
      <c r="T48536" s="11"/>
      <c r="U48536" s="11"/>
    </row>
    <row r="48537" spans="20:21" x14ac:dyDescent="0.2">
      <c r="T48537" s="11"/>
      <c r="U48537" s="11"/>
    </row>
    <row r="48538" spans="20:21" x14ac:dyDescent="0.2">
      <c r="T48538" s="11"/>
      <c r="U48538" s="11"/>
    </row>
    <row r="48539" spans="20:21" x14ac:dyDescent="0.2">
      <c r="T48539" s="11"/>
      <c r="U48539" s="11"/>
    </row>
    <row r="48540" spans="20:21" x14ac:dyDescent="0.2">
      <c r="T48540" s="11"/>
      <c r="U48540" s="11"/>
    </row>
    <row r="48541" spans="20:21" x14ac:dyDescent="0.2">
      <c r="T48541" s="11"/>
      <c r="U48541" s="11"/>
    </row>
    <row r="48542" spans="20:21" x14ac:dyDescent="0.2">
      <c r="T48542" s="11"/>
      <c r="U48542" s="11"/>
    </row>
    <row r="48543" spans="20:21" x14ac:dyDescent="0.2">
      <c r="T48543" s="11"/>
      <c r="U48543" s="11"/>
    </row>
    <row r="48544" spans="20:21" x14ac:dyDescent="0.2">
      <c r="T48544" s="11"/>
      <c r="U48544" s="11"/>
    </row>
    <row r="48545" spans="20:21" x14ac:dyDescent="0.2">
      <c r="T48545" s="11"/>
      <c r="U48545" s="11"/>
    </row>
    <row r="48546" spans="20:21" x14ac:dyDescent="0.2">
      <c r="T48546" s="11"/>
      <c r="U48546" s="11"/>
    </row>
    <row r="48547" spans="20:21" x14ac:dyDescent="0.2">
      <c r="T48547" s="11"/>
      <c r="U48547" s="11"/>
    </row>
    <row r="48548" spans="20:21" x14ac:dyDescent="0.2">
      <c r="T48548" s="11"/>
      <c r="U48548" s="11"/>
    </row>
    <row r="48549" spans="20:21" x14ac:dyDescent="0.2">
      <c r="T48549" s="11"/>
      <c r="U48549" s="11"/>
    </row>
    <row r="48550" spans="20:21" x14ac:dyDescent="0.2">
      <c r="T48550" s="11"/>
      <c r="U48550" s="11"/>
    </row>
    <row r="48551" spans="20:21" x14ac:dyDescent="0.2">
      <c r="T48551" s="11"/>
      <c r="U48551" s="11"/>
    </row>
    <row r="48552" spans="20:21" x14ac:dyDescent="0.2">
      <c r="T48552" s="11"/>
      <c r="U48552" s="11"/>
    </row>
    <row r="48553" spans="20:21" x14ac:dyDescent="0.2">
      <c r="T48553" s="11"/>
      <c r="U48553" s="11"/>
    </row>
    <row r="48554" spans="20:21" x14ac:dyDescent="0.2">
      <c r="T48554" s="11"/>
      <c r="U48554" s="11"/>
    </row>
    <row r="48555" spans="20:21" x14ac:dyDescent="0.2">
      <c r="T48555" s="11"/>
      <c r="U48555" s="11"/>
    </row>
    <row r="48556" spans="20:21" x14ac:dyDescent="0.2">
      <c r="T48556" s="11"/>
      <c r="U48556" s="11"/>
    </row>
    <row r="48557" spans="20:21" x14ac:dyDescent="0.2">
      <c r="T48557" s="11"/>
      <c r="U48557" s="11"/>
    </row>
    <row r="48558" spans="20:21" x14ac:dyDescent="0.2">
      <c r="T48558" s="11"/>
      <c r="U48558" s="11"/>
    </row>
    <row r="48559" spans="20:21" x14ac:dyDescent="0.2">
      <c r="T48559" s="11"/>
      <c r="U48559" s="11"/>
    </row>
    <row r="48560" spans="20:21" x14ac:dyDescent="0.2">
      <c r="T48560" s="11"/>
      <c r="U48560" s="11"/>
    </row>
    <row r="48561" spans="20:21" x14ac:dyDescent="0.2">
      <c r="T48561" s="11"/>
      <c r="U48561" s="11"/>
    </row>
    <row r="48562" spans="20:21" x14ac:dyDescent="0.2">
      <c r="T48562" s="11"/>
      <c r="U48562" s="11"/>
    </row>
    <row r="48563" spans="20:21" x14ac:dyDescent="0.2">
      <c r="T48563" s="11"/>
      <c r="U48563" s="11"/>
    </row>
    <row r="48564" spans="20:21" x14ac:dyDescent="0.2">
      <c r="T48564" s="11"/>
      <c r="U48564" s="11"/>
    </row>
    <row r="48565" spans="20:21" x14ac:dyDescent="0.2">
      <c r="T48565" s="11"/>
      <c r="U48565" s="11"/>
    </row>
    <row r="48566" spans="20:21" x14ac:dyDescent="0.2">
      <c r="T48566" s="11"/>
      <c r="U48566" s="11"/>
    </row>
    <row r="48567" spans="20:21" x14ac:dyDescent="0.2">
      <c r="T48567" s="11"/>
      <c r="U48567" s="11"/>
    </row>
    <row r="48568" spans="20:21" x14ac:dyDescent="0.2">
      <c r="T48568" s="11"/>
      <c r="U48568" s="11"/>
    </row>
    <row r="48569" spans="20:21" x14ac:dyDescent="0.2">
      <c r="T48569" s="11"/>
      <c r="U48569" s="11"/>
    </row>
    <row r="48570" spans="20:21" x14ac:dyDescent="0.2">
      <c r="T48570" s="11"/>
      <c r="U48570" s="11"/>
    </row>
    <row r="48571" spans="20:21" x14ac:dyDescent="0.2">
      <c r="T48571" s="11"/>
      <c r="U48571" s="11"/>
    </row>
    <row r="48572" spans="20:21" x14ac:dyDescent="0.2">
      <c r="T48572" s="11"/>
      <c r="U48572" s="11"/>
    </row>
    <row r="48573" spans="20:21" x14ac:dyDescent="0.2">
      <c r="T48573" s="11"/>
      <c r="U48573" s="11"/>
    </row>
    <row r="48574" spans="20:21" x14ac:dyDescent="0.2">
      <c r="T48574" s="11"/>
      <c r="U48574" s="11"/>
    </row>
    <row r="48575" spans="20:21" x14ac:dyDescent="0.2">
      <c r="T48575" s="11"/>
      <c r="U48575" s="11"/>
    </row>
    <row r="48576" spans="20:21" x14ac:dyDescent="0.2">
      <c r="T48576" s="11"/>
      <c r="U48576" s="11"/>
    </row>
    <row r="48577" spans="20:21" x14ac:dyDescent="0.2">
      <c r="T48577" s="11"/>
      <c r="U48577" s="11"/>
    </row>
    <row r="48578" spans="20:21" x14ac:dyDescent="0.2">
      <c r="T48578" s="11"/>
      <c r="U48578" s="11"/>
    </row>
    <row r="48579" spans="20:21" x14ac:dyDescent="0.2">
      <c r="T48579" s="11"/>
      <c r="U48579" s="11"/>
    </row>
    <row r="48580" spans="20:21" x14ac:dyDescent="0.2">
      <c r="T48580" s="11"/>
      <c r="U48580" s="11"/>
    </row>
    <row r="48581" spans="20:21" x14ac:dyDescent="0.2">
      <c r="T48581" s="11"/>
      <c r="U48581" s="11"/>
    </row>
    <row r="48582" spans="20:21" x14ac:dyDescent="0.2">
      <c r="T48582" s="11"/>
      <c r="U48582" s="11"/>
    </row>
    <row r="48583" spans="20:21" x14ac:dyDescent="0.2">
      <c r="T48583" s="11"/>
      <c r="U48583" s="11"/>
    </row>
    <row r="48584" spans="20:21" x14ac:dyDescent="0.2">
      <c r="T48584" s="11"/>
      <c r="U48584" s="11"/>
    </row>
    <row r="48585" spans="20:21" x14ac:dyDescent="0.2">
      <c r="T48585" s="11"/>
      <c r="U48585" s="11"/>
    </row>
    <row r="48586" spans="20:21" x14ac:dyDescent="0.2">
      <c r="T48586" s="11"/>
      <c r="U48586" s="11"/>
    </row>
    <row r="48587" spans="20:21" x14ac:dyDescent="0.2">
      <c r="T48587" s="11"/>
      <c r="U48587" s="11"/>
    </row>
    <row r="48588" spans="20:21" x14ac:dyDescent="0.2">
      <c r="T48588" s="11"/>
      <c r="U48588" s="11"/>
    </row>
    <row r="48589" spans="20:21" x14ac:dyDescent="0.2">
      <c r="T48589" s="11"/>
      <c r="U48589" s="11"/>
    </row>
    <row r="48590" spans="20:21" x14ac:dyDescent="0.2">
      <c r="T48590" s="11"/>
      <c r="U48590" s="11"/>
    </row>
    <row r="48591" spans="20:21" x14ac:dyDescent="0.2">
      <c r="T48591" s="11"/>
      <c r="U48591" s="11"/>
    </row>
    <row r="48592" spans="20:21" x14ac:dyDescent="0.2">
      <c r="T48592" s="11"/>
      <c r="U48592" s="11"/>
    </row>
    <row r="48593" spans="20:21" x14ac:dyDescent="0.2">
      <c r="T48593" s="11"/>
      <c r="U48593" s="11"/>
    </row>
    <row r="48594" spans="20:21" x14ac:dyDescent="0.2">
      <c r="T48594" s="11"/>
      <c r="U48594" s="11"/>
    </row>
    <row r="48595" spans="20:21" x14ac:dyDescent="0.2">
      <c r="T48595" s="11"/>
      <c r="U48595" s="11"/>
    </row>
    <row r="48596" spans="20:21" x14ac:dyDescent="0.2">
      <c r="T48596" s="11"/>
      <c r="U48596" s="11"/>
    </row>
    <row r="48597" spans="20:21" x14ac:dyDescent="0.2">
      <c r="T48597" s="11"/>
      <c r="U48597" s="11"/>
    </row>
    <row r="48598" spans="20:21" x14ac:dyDescent="0.2">
      <c r="T48598" s="11"/>
      <c r="U48598" s="11"/>
    </row>
    <row r="48599" spans="20:21" x14ac:dyDescent="0.2">
      <c r="T48599" s="11"/>
      <c r="U48599" s="11"/>
    </row>
    <row r="48600" spans="20:21" x14ac:dyDescent="0.2">
      <c r="T48600" s="11"/>
      <c r="U48600" s="11"/>
    </row>
    <row r="48601" spans="20:21" x14ac:dyDescent="0.2">
      <c r="T48601" s="11"/>
      <c r="U48601" s="11"/>
    </row>
    <row r="48602" spans="20:21" x14ac:dyDescent="0.2">
      <c r="T48602" s="11"/>
      <c r="U48602" s="11"/>
    </row>
    <row r="48603" spans="20:21" x14ac:dyDescent="0.2">
      <c r="T48603" s="11"/>
      <c r="U48603" s="11"/>
    </row>
    <row r="48604" spans="20:21" x14ac:dyDescent="0.2">
      <c r="T48604" s="11"/>
      <c r="U48604" s="11"/>
    </row>
    <row r="48605" spans="20:21" x14ac:dyDescent="0.2">
      <c r="T48605" s="11"/>
      <c r="U48605" s="11"/>
    </row>
    <row r="48606" spans="20:21" x14ac:dyDescent="0.2">
      <c r="T48606" s="11"/>
      <c r="U48606" s="11"/>
    </row>
    <row r="48607" spans="20:21" x14ac:dyDescent="0.2">
      <c r="T48607" s="11"/>
      <c r="U48607" s="11"/>
    </row>
    <row r="48608" spans="20:21" x14ac:dyDescent="0.2">
      <c r="T48608" s="11"/>
      <c r="U48608" s="11"/>
    </row>
    <row r="48609" spans="20:21" x14ac:dyDescent="0.2">
      <c r="T48609" s="11"/>
      <c r="U48609" s="11"/>
    </row>
    <row r="48610" spans="20:21" x14ac:dyDescent="0.2">
      <c r="T48610" s="11"/>
      <c r="U48610" s="11"/>
    </row>
    <row r="48611" spans="20:21" x14ac:dyDescent="0.2">
      <c r="T48611" s="11"/>
      <c r="U48611" s="11"/>
    </row>
    <row r="48612" spans="20:21" x14ac:dyDescent="0.2">
      <c r="T48612" s="11"/>
      <c r="U48612" s="11"/>
    </row>
    <row r="48613" spans="20:21" x14ac:dyDescent="0.2">
      <c r="T48613" s="11"/>
      <c r="U48613" s="11"/>
    </row>
    <row r="48614" spans="20:21" x14ac:dyDescent="0.2">
      <c r="T48614" s="11"/>
      <c r="U48614" s="11"/>
    </row>
    <row r="48615" spans="20:21" x14ac:dyDescent="0.2">
      <c r="T48615" s="11"/>
      <c r="U48615" s="11"/>
    </row>
    <row r="48616" spans="20:21" x14ac:dyDescent="0.2">
      <c r="T48616" s="11"/>
      <c r="U48616" s="11"/>
    </row>
    <row r="48617" spans="20:21" x14ac:dyDescent="0.2">
      <c r="T48617" s="11"/>
      <c r="U48617" s="11"/>
    </row>
    <row r="48618" spans="20:21" x14ac:dyDescent="0.2">
      <c r="T48618" s="11"/>
      <c r="U48618" s="11"/>
    </row>
    <row r="48619" spans="20:21" x14ac:dyDescent="0.2">
      <c r="T48619" s="11"/>
      <c r="U48619" s="11"/>
    </row>
    <row r="48620" spans="20:21" x14ac:dyDescent="0.2">
      <c r="T48620" s="11"/>
      <c r="U48620" s="11"/>
    </row>
    <row r="48621" spans="20:21" x14ac:dyDescent="0.2">
      <c r="T48621" s="11"/>
      <c r="U48621" s="11"/>
    </row>
    <row r="48622" spans="20:21" x14ac:dyDescent="0.2">
      <c r="T48622" s="11"/>
      <c r="U48622" s="11"/>
    </row>
    <row r="48623" spans="20:21" x14ac:dyDescent="0.2">
      <c r="T48623" s="11"/>
      <c r="U48623" s="11"/>
    </row>
    <row r="48624" spans="20:21" x14ac:dyDescent="0.2">
      <c r="T48624" s="11"/>
      <c r="U48624" s="11"/>
    </row>
    <row r="48625" spans="20:21" x14ac:dyDescent="0.2">
      <c r="T48625" s="11"/>
      <c r="U48625" s="11"/>
    </row>
    <row r="48626" spans="20:21" x14ac:dyDescent="0.2">
      <c r="T48626" s="11"/>
      <c r="U48626" s="11"/>
    </row>
    <row r="48627" spans="20:21" x14ac:dyDescent="0.2">
      <c r="T48627" s="11"/>
      <c r="U48627" s="11"/>
    </row>
    <row r="48628" spans="20:21" x14ac:dyDescent="0.2">
      <c r="T48628" s="11"/>
      <c r="U48628" s="11"/>
    </row>
    <row r="48629" spans="20:21" x14ac:dyDescent="0.2">
      <c r="T48629" s="11"/>
      <c r="U48629" s="11"/>
    </row>
    <row r="48630" spans="20:21" x14ac:dyDescent="0.2">
      <c r="T48630" s="11"/>
      <c r="U48630" s="11"/>
    </row>
    <row r="48631" spans="20:21" x14ac:dyDescent="0.2">
      <c r="T48631" s="11"/>
      <c r="U48631" s="11"/>
    </row>
    <row r="48632" spans="20:21" x14ac:dyDescent="0.2">
      <c r="T48632" s="11"/>
      <c r="U48632" s="11"/>
    </row>
    <row r="48633" spans="20:21" x14ac:dyDescent="0.2">
      <c r="T48633" s="11"/>
      <c r="U48633" s="11"/>
    </row>
    <row r="48634" spans="20:21" x14ac:dyDescent="0.2">
      <c r="T48634" s="11"/>
      <c r="U48634" s="11"/>
    </row>
    <row r="48635" spans="20:21" x14ac:dyDescent="0.2">
      <c r="T48635" s="11"/>
      <c r="U48635" s="11"/>
    </row>
    <row r="48636" spans="20:21" x14ac:dyDescent="0.2">
      <c r="T48636" s="11"/>
      <c r="U48636" s="11"/>
    </row>
    <row r="48637" spans="20:21" x14ac:dyDescent="0.2">
      <c r="T48637" s="11"/>
      <c r="U48637" s="11"/>
    </row>
    <row r="48638" spans="20:21" x14ac:dyDescent="0.2">
      <c r="T48638" s="11"/>
      <c r="U48638" s="11"/>
    </row>
    <row r="48639" spans="20:21" x14ac:dyDescent="0.2">
      <c r="T48639" s="11"/>
      <c r="U48639" s="11"/>
    </row>
    <row r="48640" spans="20:21" x14ac:dyDescent="0.2">
      <c r="T48640" s="11"/>
      <c r="U48640" s="11"/>
    </row>
    <row r="48641" spans="20:21" x14ac:dyDescent="0.2">
      <c r="T48641" s="11"/>
      <c r="U48641" s="11"/>
    </row>
    <row r="48642" spans="20:21" x14ac:dyDescent="0.2">
      <c r="T48642" s="11"/>
      <c r="U48642" s="11"/>
    </row>
    <row r="48643" spans="20:21" x14ac:dyDescent="0.2">
      <c r="T48643" s="11"/>
      <c r="U48643" s="11"/>
    </row>
    <row r="48644" spans="20:21" x14ac:dyDescent="0.2">
      <c r="T48644" s="11"/>
      <c r="U48644" s="11"/>
    </row>
    <row r="48645" spans="20:21" x14ac:dyDescent="0.2">
      <c r="T48645" s="11"/>
      <c r="U48645" s="11"/>
    </row>
    <row r="48646" spans="20:21" x14ac:dyDescent="0.2">
      <c r="T48646" s="11"/>
      <c r="U48646" s="11"/>
    </row>
    <row r="48647" spans="20:21" x14ac:dyDescent="0.2">
      <c r="T48647" s="11"/>
      <c r="U48647" s="11"/>
    </row>
    <row r="48648" spans="20:21" x14ac:dyDescent="0.2">
      <c r="T48648" s="11"/>
      <c r="U48648" s="11"/>
    </row>
    <row r="48649" spans="20:21" x14ac:dyDescent="0.2">
      <c r="T48649" s="11"/>
      <c r="U48649" s="11"/>
    </row>
    <row r="48650" spans="20:21" x14ac:dyDescent="0.2">
      <c r="T48650" s="11"/>
      <c r="U48650" s="11"/>
    </row>
    <row r="48651" spans="20:21" x14ac:dyDescent="0.2">
      <c r="T48651" s="11"/>
      <c r="U48651" s="11"/>
    </row>
    <row r="48652" spans="20:21" x14ac:dyDescent="0.2">
      <c r="T48652" s="11"/>
      <c r="U48652" s="11"/>
    </row>
    <row r="48653" spans="20:21" x14ac:dyDescent="0.2">
      <c r="T48653" s="11"/>
      <c r="U48653" s="11"/>
    </row>
    <row r="48654" spans="20:21" x14ac:dyDescent="0.2">
      <c r="T48654" s="11"/>
      <c r="U48654" s="11"/>
    </row>
    <row r="48655" spans="20:21" x14ac:dyDescent="0.2">
      <c r="T48655" s="11"/>
      <c r="U48655" s="11"/>
    </row>
    <row r="48656" spans="20:21" x14ac:dyDescent="0.2">
      <c r="T48656" s="11"/>
      <c r="U48656" s="11"/>
    </row>
    <row r="48657" spans="20:21" x14ac:dyDescent="0.2">
      <c r="T48657" s="11"/>
      <c r="U48657" s="11"/>
    </row>
    <row r="48658" spans="20:21" x14ac:dyDescent="0.2">
      <c r="T48658" s="11"/>
      <c r="U48658" s="11"/>
    </row>
    <row r="48659" spans="20:21" x14ac:dyDescent="0.2">
      <c r="T48659" s="11"/>
      <c r="U48659" s="11"/>
    </row>
    <row r="48660" spans="20:21" x14ac:dyDescent="0.2">
      <c r="T48660" s="11"/>
      <c r="U48660" s="11"/>
    </row>
    <row r="48661" spans="20:21" x14ac:dyDescent="0.2">
      <c r="T48661" s="11"/>
      <c r="U48661" s="11"/>
    </row>
    <row r="48662" spans="20:21" x14ac:dyDescent="0.2">
      <c r="T48662" s="11"/>
      <c r="U48662" s="11"/>
    </row>
    <row r="48663" spans="20:21" x14ac:dyDescent="0.2">
      <c r="T48663" s="11"/>
      <c r="U48663" s="11"/>
    </row>
    <row r="48664" spans="20:21" x14ac:dyDescent="0.2">
      <c r="T48664" s="11"/>
      <c r="U48664" s="11"/>
    </row>
    <row r="48665" spans="20:21" x14ac:dyDescent="0.2">
      <c r="T48665" s="11"/>
      <c r="U48665" s="11"/>
    </row>
    <row r="48666" spans="20:21" x14ac:dyDescent="0.2">
      <c r="T48666" s="11"/>
      <c r="U48666" s="11"/>
    </row>
    <row r="48667" spans="20:21" x14ac:dyDescent="0.2">
      <c r="T48667" s="11"/>
      <c r="U48667" s="11"/>
    </row>
    <row r="48668" spans="20:21" x14ac:dyDescent="0.2">
      <c r="T48668" s="11"/>
      <c r="U48668" s="11"/>
    </row>
    <row r="48669" spans="20:21" x14ac:dyDescent="0.2">
      <c r="T48669" s="11"/>
      <c r="U48669" s="11"/>
    </row>
    <row r="48670" spans="20:21" x14ac:dyDescent="0.2">
      <c r="T48670" s="11"/>
      <c r="U48670" s="11"/>
    </row>
    <row r="48671" spans="20:21" x14ac:dyDescent="0.2">
      <c r="T48671" s="11"/>
      <c r="U48671" s="11"/>
    </row>
    <row r="48672" spans="20:21" x14ac:dyDescent="0.2">
      <c r="T48672" s="11"/>
      <c r="U48672" s="11"/>
    </row>
    <row r="48673" spans="20:21" x14ac:dyDescent="0.2">
      <c r="T48673" s="11"/>
      <c r="U48673" s="11"/>
    </row>
    <row r="48674" spans="20:21" x14ac:dyDescent="0.2">
      <c r="T48674" s="11"/>
      <c r="U48674" s="11"/>
    </row>
    <row r="48675" spans="20:21" x14ac:dyDescent="0.2">
      <c r="T48675" s="11"/>
      <c r="U48675" s="11"/>
    </row>
    <row r="48676" spans="20:21" x14ac:dyDescent="0.2">
      <c r="T48676" s="11"/>
      <c r="U48676" s="11"/>
    </row>
    <row r="48677" spans="20:21" x14ac:dyDescent="0.2">
      <c r="T48677" s="11"/>
      <c r="U48677" s="11"/>
    </row>
    <row r="48678" spans="20:21" x14ac:dyDescent="0.2">
      <c r="T48678" s="11"/>
      <c r="U48678" s="11"/>
    </row>
    <row r="48679" spans="20:21" x14ac:dyDescent="0.2">
      <c r="T48679" s="11"/>
      <c r="U48679" s="11"/>
    </row>
    <row r="48680" spans="20:21" x14ac:dyDescent="0.2">
      <c r="T48680" s="11"/>
      <c r="U48680" s="11"/>
    </row>
    <row r="48681" spans="20:21" x14ac:dyDescent="0.2">
      <c r="T48681" s="11"/>
      <c r="U48681" s="11"/>
    </row>
    <row r="48682" spans="20:21" x14ac:dyDescent="0.2">
      <c r="T48682" s="11"/>
      <c r="U48682" s="11"/>
    </row>
    <row r="48683" spans="20:21" x14ac:dyDescent="0.2">
      <c r="T48683" s="11"/>
      <c r="U48683" s="11"/>
    </row>
    <row r="48684" spans="20:21" x14ac:dyDescent="0.2">
      <c r="T48684" s="11"/>
      <c r="U48684" s="11"/>
    </row>
    <row r="48685" spans="20:21" x14ac:dyDescent="0.2">
      <c r="T48685" s="11"/>
      <c r="U48685" s="11"/>
    </row>
    <row r="48686" spans="20:21" x14ac:dyDescent="0.2">
      <c r="T48686" s="11"/>
      <c r="U48686" s="11"/>
    </row>
    <row r="48687" spans="20:21" x14ac:dyDescent="0.2">
      <c r="T48687" s="11"/>
      <c r="U48687" s="11"/>
    </row>
    <row r="48688" spans="20:21" x14ac:dyDescent="0.2">
      <c r="T48688" s="11"/>
      <c r="U48688" s="11"/>
    </row>
    <row r="48689" spans="20:21" x14ac:dyDescent="0.2">
      <c r="T48689" s="11"/>
      <c r="U48689" s="11"/>
    </row>
    <row r="48690" spans="20:21" x14ac:dyDescent="0.2">
      <c r="T48690" s="11"/>
      <c r="U48690" s="11"/>
    </row>
    <row r="48691" spans="20:21" x14ac:dyDescent="0.2">
      <c r="T48691" s="11"/>
      <c r="U48691" s="11"/>
    </row>
    <row r="48692" spans="20:21" x14ac:dyDescent="0.2">
      <c r="T48692" s="11"/>
      <c r="U48692" s="11"/>
    </row>
    <row r="48693" spans="20:21" x14ac:dyDescent="0.2">
      <c r="T48693" s="11"/>
      <c r="U48693" s="11"/>
    </row>
    <row r="48694" spans="20:21" x14ac:dyDescent="0.2">
      <c r="T48694" s="11"/>
      <c r="U48694" s="11"/>
    </row>
    <row r="48695" spans="20:21" x14ac:dyDescent="0.2">
      <c r="T48695" s="11"/>
      <c r="U48695" s="11"/>
    </row>
    <row r="48696" spans="20:21" x14ac:dyDescent="0.2">
      <c r="T48696" s="11"/>
      <c r="U48696" s="11"/>
    </row>
    <row r="48697" spans="20:21" x14ac:dyDescent="0.2">
      <c r="T48697" s="11"/>
      <c r="U48697" s="11"/>
    </row>
    <row r="48698" spans="20:21" x14ac:dyDescent="0.2">
      <c r="T48698" s="11"/>
      <c r="U48698" s="11"/>
    </row>
    <row r="48699" spans="20:21" x14ac:dyDescent="0.2">
      <c r="T48699" s="11"/>
      <c r="U48699" s="11"/>
    </row>
    <row r="48700" spans="20:21" x14ac:dyDescent="0.2">
      <c r="T48700" s="11"/>
      <c r="U48700" s="11"/>
    </row>
    <row r="48701" spans="20:21" x14ac:dyDescent="0.2">
      <c r="T48701" s="11"/>
      <c r="U48701" s="11"/>
    </row>
    <row r="48702" spans="20:21" x14ac:dyDescent="0.2">
      <c r="T48702" s="11"/>
      <c r="U48702" s="11"/>
    </row>
    <row r="48703" spans="20:21" x14ac:dyDescent="0.2">
      <c r="T48703" s="11"/>
      <c r="U48703" s="11"/>
    </row>
    <row r="48704" spans="20:21" x14ac:dyDescent="0.2">
      <c r="T48704" s="11"/>
      <c r="U48704" s="11"/>
    </row>
    <row r="48705" spans="20:21" x14ac:dyDescent="0.2">
      <c r="T48705" s="11"/>
      <c r="U48705" s="11"/>
    </row>
    <row r="48706" spans="20:21" x14ac:dyDescent="0.2">
      <c r="T48706" s="11"/>
      <c r="U48706" s="11"/>
    </row>
    <row r="48707" spans="20:21" x14ac:dyDescent="0.2">
      <c r="T48707" s="11"/>
      <c r="U48707" s="11"/>
    </row>
    <row r="48708" spans="20:21" x14ac:dyDescent="0.2">
      <c r="T48708" s="11"/>
      <c r="U48708" s="11"/>
    </row>
    <row r="48709" spans="20:21" x14ac:dyDescent="0.2">
      <c r="T48709" s="11"/>
      <c r="U48709" s="11"/>
    </row>
    <row r="48710" spans="20:21" x14ac:dyDescent="0.2">
      <c r="T48710" s="11"/>
      <c r="U48710" s="11"/>
    </row>
    <row r="48711" spans="20:21" x14ac:dyDescent="0.2">
      <c r="T48711" s="11"/>
      <c r="U48711" s="11"/>
    </row>
    <row r="48712" spans="20:21" x14ac:dyDescent="0.2">
      <c r="T48712" s="11"/>
      <c r="U48712" s="11"/>
    </row>
    <row r="48713" spans="20:21" x14ac:dyDescent="0.2">
      <c r="T48713" s="11"/>
      <c r="U48713" s="11"/>
    </row>
    <row r="48714" spans="20:21" x14ac:dyDescent="0.2">
      <c r="T48714" s="11"/>
      <c r="U48714" s="11"/>
    </row>
    <row r="48715" spans="20:21" x14ac:dyDescent="0.2">
      <c r="T48715" s="11"/>
      <c r="U48715" s="11"/>
    </row>
    <row r="48716" spans="20:21" x14ac:dyDescent="0.2">
      <c r="T48716" s="11"/>
      <c r="U48716" s="11"/>
    </row>
    <row r="48717" spans="20:21" x14ac:dyDescent="0.2">
      <c r="T48717" s="11"/>
      <c r="U48717" s="11"/>
    </row>
    <row r="48718" spans="20:21" x14ac:dyDescent="0.2">
      <c r="T48718" s="11"/>
      <c r="U48718" s="11"/>
    </row>
    <row r="48719" spans="20:21" x14ac:dyDescent="0.2">
      <c r="T48719" s="11"/>
      <c r="U48719" s="11"/>
    </row>
    <row r="48720" spans="20:21" x14ac:dyDescent="0.2">
      <c r="T48720" s="11"/>
      <c r="U48720" s="11"/>
    </row>
    <row r="48721" spans="20:21" x14ac:dyDescent="0.2">
      <c r="T48721" s="11"/>
      <c r="U48721" s="11"/>
    </row>
    <row r="48722" spans="20:21" x14ac:dyDescent="0.2">
      <c r="T48722" s="11"/>
      <c r="U48722" s="11"/>
    </row>
    <row r="48723" spans="20:21" x14ac:dyDescent="0.2">
      <c r="T48723" s="11"/>
      <c r="U48723" s="11"/>
    </row>
    <row r="48724" spans="20:21" x14ac:dyDescent="0.2">
      <c r="T48724" s="11"/>
      <c r="U48724" s="11"/>
    </row>
    <row r="48725" spans="20:21" x14ac:dyDescent="0.2">
      <c r="T48725" s="11"/>
      <c r="U48725" s="11"/>
    </row>
    <row r="48726" spans="20:21" x14ac:dyDescent="0.2">
      <c r="T48726" s="11"/>
      <c r="U48726" s="11"/>
    </row>
    <row r="48727" spans="20:21" x14ac:dyDescent="0.2">
      <c r="T48727" s="11"/>
      <c r="U48727" s="11"/>
    </row>
    <row r="48728" spans="20:21" x14ac:dyDescent="0.2">
      <c r="T48728" s="11"/>
      <c r="U48728" s="11"/>
    </row>
    <row r="48729" spans="20:21" x14ac:dyDescent="0.2">
      <c r="T48729" s="11"/>
      <c r="U48729" s="11"/>
    </row>
    <row r="48730" spans="20:21" x14ac:dyDescent="0.2">
      <c r="T48730" s="11"/>
      <c r="U48730" s="11"/>
    </row>
    <row r="48731" spans="20:21" x14ac:dyDescent="0.2">
      <c r="T48731" s="11"/>
      <c r="U48731" s="11"/>
    </row>
    <row r="48732" spans="20:21" x14ac:dyDescent="0.2">
      <c r="T48732" s="11"/>
      <c r="U48732" s="11"/>
    </row>
    <row r="48733" spans="20:21" x14ac:dyDescent="0.2">
      <c r="T48733" s="11"/>
      <c r="U48733" s="11"/>
    </row>
    <row r="48734" spans="20:21" x14ac:dyDescent="0.2">
      <c r="T48734" s="11"/>
      <c r="U48734" s="11"/>
    </row>
    <row r="48735" spans="20:21" x14ac:dyDescent="0.2">
      <c r="T48735" s="11"/>
      <c r="U48735" s="11"/>
    </row>
    <row r="48736" spans="20:21" x14ac:dyDescent="0.2">
      <c r="T48736" s="11"/>
      <c r="U48736" s="11"/>
    </row>
    <row r="48737" spans="20:21" x14ac:dyDescent="0.2">
      <c r="T48737" s="11"/>
      <c r="U48737" s="11"/>
    </row>
    <row r="48738" spans="20:21" x14ac:dyDescent="0.2">
      <c r="T48738" s="11"/>
      <c r="U48738" s="11"/>
    </row>
    <row r="48739" spans="20:21" x14ac:dyDescent="0.2">
      <c r="T48739" s="11"/>
      <c r="U48739" s="11"/>
    </row>
    <row r="48740" spans="20:21" x14ac:dyDescent="0.2">
      <c r="T48740" s="11"/>
      <c r="U48740" s="11"/>
    </row>
    <row r="48741" spans="20:21" x14ac:dyDescent="0.2">
      <c r="T48741" s="11"/>
      <c r="U48741" s="11"/>
    </row>
    <row r="48742" spans="20:21" x14ac:dyDescent="0.2">
      <c r="T48742" s="11"/>
      <c r="U48742" s="11"/>
    </row>
    <row r="48743" spans="20:21" x14ac:dyDescent="0.2">
      <c r="T48743" s="11"/>
      <c r="U48743" s="11"/>
    </row>
    <row r="48744" spans="20:21" x14ac:dyDescent="0.2">
      <c r="T48744" s="11"/>
      <c r="U48744" s="11"/>
    </row>
    <row r="48745" spans="20:21" x14ac:dyDescent="0.2">
      <c r="T48745" s="11"/>
      <c r="U48745" s="11"/>
    </row>
    <row r="48746" spans="20:21" x14ac:dyDescent="0.2">
      <c r="T48746" s="11"/>
      <c r="U48746" s="11"/>
    </row>
    <row r="48747" spans="20:21" x14ac:dyDescent="0.2">
      <c r="T48747" s="11"/>
      <c r="U48747" s="11"/>
    </row>
    <row r="48748" spans="20:21" x14ac:dyDescent="0.2">
      <c r="T48748" s="11"/>
      <c r="U48748" s="11"/>
    </row>
    <row r="48749" spans="20:21" x14ac:dyDescent="0.2">
      <c r="T48749" s="11"/>
      <c r="U48749" s="11"/>
    </row>
    <row r="48750" spans="20:21" x14ac:dyDescent="0.2">
      <c r="T48750" s="11"/>
      <c r="U48750" s="11"/>
    </row>
    <row r="48751" spans="20:21" x14ac:dyDescent="0.2">
      <c r="T48751" s="11"/>
      <c r="U48751" s="11"/>
    </row>
    <row r="48752" spans="20:21" x14ac:dyDescent="0.2">
      <c r="T48752" s="11"/>
      <c r="U48752" s="11"/>
    </row>
    <row r="48753" spans="20:21" x14ac:dyDescent="0.2">
      <c r="T48753" s="11"/>
      <c r="U48753" s="11"/>
    </row>
    <row r="48754" spans="20:21" x14ac:dyDescent="0.2">
      <c r="T48754" s="11"/>
      <c r="U48754" s="11"/>
    </row>
    <row r="48755" spans="20:21" x14ac:dyDescent="0.2">
      <c r="T48755" s="11"/>
      <c r="U48755" s="11"/>
    </row>
    <row r="48756" spans="20:21" x14ac:dyDescent="0.2">
      <c r="T48756" s="11"/>
      <c r="U48756" s="11"/>
    </row>
    <row r="48757" spans="20:21" x14ac:dyDescent="0.2">
      <c r="T48757" s="11"/>
      <c r="U48757" s="11"/>
    </row>
    <row r="48758" spans="20:21" x14ac:dyDescent="0.2">
      <c r="T48758" s="11"/>
      <c r="U48758" s="11"/>
    </row>
    <row r="48759" spans="20:21" x14ac:dyDescent="0.2">
      <c r="T48759" s="11"/>
      <c r="U48759" s="11"/>
    </row>
    <row r="48760" spans="20:21" x14ac:dyDescent="0.2">
      <c r="T48760" s="11"/>
      <c r="U48760" s="11"/>
    </row>
    <row r="48761" spans="20:21" x14ac:dyDescent="0.2">
      <c r="T48761" s="11"/>
      <c r="U48761" s="11"/>
    </row>
    <row r="48762" spans="20:21" x14ac:dyDescent="0.2">
      <c r="T48762" s="11"/>
      <c r="U48762" s="11"/>
    </row>
    <row r="48763" spans="20:21" x14ac:dyDescent="0.2">
      <c r="T48763" s="11"/>
      <c r="U48763" s="11"/>
    </row>
    <row r="48764" spans="20:21" x14ac:dyDescent="0.2">
      <c r="T48764" s="11"/>
      <c r="U48764" s="11"/>
    </row>
    <row r="48765" spans="20:21" x14ac:dyDescent="0.2">
      <c r="T48765" s="11"/>
      <c r="U48765" s="11"/>
    </row>
    <row r="48766" spans="20:21" x14ac:dyDescent="0.2">
      <c r="T48766" s="11"/>
      <c r="U48766" s="11"/>
    </row>
    <row r="48767" spans="20:21" x14ac:dyDescent="0.2">
      <c r="T48767" s="11"/>
      <c r="U48767" s="11"/>
    </row>
    <row r="48768" spans="20:21" x14ac:dyDescent="0.2">
      <c r="T48768" s="11"/>
      <c r="U48768" s="11"/>
    </row>
    <row r="48769" spans="20:21" x14ac:dyDescent="0.2">
      <c r="T48769" s="11"/>
      <c r="U48769" s="11"/>
    </row>
    <row r="48770" spans="20:21" x14ac:dyDescent="0.2">
      <c r="T48770" s="11"/>
      <c r="U48770" s="11"/>
    </row>
    <row r="48771" spans="20:21" x14ac:dyDescent="0.2">
      <c r="T48771" s="11"/>
      <c r="U48771" s="11"/>
    </row>
    <row r="48772" spans="20:21" x14ac:dyDescent="0.2">
      <c r="T48772" s="11"/>
      <c r="U48772" s="11"/>
    </row>
    <row r="48773" spans="20:21" x14ac:dyDescent="0.2">
      <c r="T48773" s="11"/>
      <c r="U48773" s="11"/>
    </row>
    <row r="48774" spans="20:21" x14ac:dyDescent="0.2">
      <c r="T48774" s="11"/>
      <c r="U48774" s="11"/>
    </row>
    <row r="48775" spans="20:21" x14ac:dyDescent="0.2">
      <c r="T48775" s="11"/>
      <c r="U48775" s="11"/>
    </row>
    <row r="48776" spans="20:21" x14ac:dyDescent="0.2">
      <c r="T48776" s="11"/>
      <c r="U48776" s="11"/>
    </row>
    <row r="48777" spans="20:21" x14ac:dyDescent="0.2">
      <c r="T48777" s="11"/>
      <c r="U48777" s="11"/>
    </row>
    <row r="48778" spans="20:21" x14ac:dyDescent="0.2">
      <c r="T48778" s="11"/>
      <c r="U48778" s="11"/>
    </row>
    <row r="48779" spans="20:21" x14ac:dyDescent="0.2">
      <c r="T48779" s="11"/>
      <c r="U48779" s="11"/>
    </row>
    <row r="48780" spans="20:21" x14ac:dyDescent="0.2">
      <c r="T48780" s="11"/>
      <c r="U48780" s="11"/>
    </row>
    <row r="48781" spans="20:21" x14ac:dyDescent="0.2">
      <c r="T48781" s="11"/>
      <c r="U48781" s="11"/>
    </row>
    <row r="48782" spans="20:21" x14ac:dyDescent="0.2">
      <c r="T48782" s="11"/>
      <c r="U48782" s="11"/>
    </row>
    <row r="48783" spans="20:21" x14ac:dyDescent="0.2">
      <c r="T48783" s="11"/>
      <c r="U48783" s="11"/>
    </row>
    <row r="48784" spans="20:21" x14ac:dyDescent="0.2">
      <c r="T48784" s="11"/>
      <c r="U48784" s="11"/>
    </row>
    <row r="48785" spans="20:21" x14ac:dyDescent="0.2">
      <c r="T48785" s="11"/>
      <c r="U48785" s="11"/>
    </row>
    <row r="48786" spans="20:21" x14ac:dyDescent="0.2">
      <c r="T48786" s="11"/>
      <c r="U48786" s="11"/>
    </row>
    <row r="48787" spans="20:21" x14ac:dyDescent="0.2">
      <c r="T48787" s="11"/>
      <c r="U48787" s="11"/>
    </row>
    <row r="48788" spans="20:21" x14ac:dyDescent="0.2">
      <c r="T48788" s="11"/>
      <c r="U48788" s="11"/>
    </row>
    <row r="48789" spans="20:21" x14ac:dyDescent="0.2">
      <c r="T48789" s="11"/>
      <c r="U48789" s="11"/>
    </row>
    <row r="48790" spans="20:21" x14ac:dyDescent="0.2">
      <c r="T48790" s="11"/>
      <c r="U48790" s="11"/>
    </row>
    <row r="48791" spans="20:21" x14ac:dyDescent="0.2">
      <c r="T48791" s="11"/>
      <c r="U48791" s="11"/>
    </row>
    <row r="48792" spans="20:21" x14ac:dyDescent="0.2">
      <c r="T48792" s="11"/>
      <c r="U48792" s="11"/>
    </row>
    <row r="48793" spans="20:21" x14ac:dyDescent="0.2">
      <c r="T48793" s="11"/>
      <c r="U48793" s="11"/>
    </row>
    <row r="48794" spans="20:21" x14ac:dyDescent="0.2">
      <c r="T48794" s="11"/>
      <c r="U48794" s="11"/>
    </row>
    <row r="48795" spans="20:21" x14ac:dyDescent="0.2">
      <c r="T48795" s="11"/>
      <c r="U48795" s="11"/>
    </row>
    <row r="48796" spans="20:21" x14ac:dyDescent="0.2">
      <c r="T48796" s="11"/>
      <c r="U48796" s="11"/>
    </row>
    <row r="48797" spans="20:21" x14ac:dyDescent="0.2">
      <c r="T48797" s="11"/>
      <c r="U48797" s="11"/>
    </row>
    <row r="48798" spans="20:21" x14ac:dyDescent="0.2">
      <c r="T48798" s="11"/>
      <c r="U48798" s="11"/>
    </row>
    <row r="48799" spans="20:21" x14ac:dyDescent="0.2">
      <c r="T48799" s="11"/>
      <c r="U48799" s="11"/>
    </row>
    <row r="48800" spans="20:21" x14ac:dyDescent="0.2">
      <c r="T48800" s="11"/>
      <c r="U48800" s="11"/>
    </row>
    <row r="48801" spans="20:21" x14ac:dyDescent="0.2">
      <c r="T48801" s="11"/>
      <c r="U48801" s="11"/>
    </row>
    <row r="48802" spans="20:21" x14ac:dyDescent="0.2">
      <c r="T48802" s="11"/>
      <c r="U48802" s="11"/>
    </row>
    <row r="48803" spans="20:21" x14ac:dyDescent="0.2">
      <c r="T48803" s="11"/>
      <c r="U48803" s="11"/>
    </row>
    <row r="48804" spans="20:21" x14ac:dyDescent="0.2">
      <c r="T48804" s="11"/>
      <c r="U48804" s="11"/>
    </row>
    <row r="48805" spans="20:21" x14ac:dyDescent="0.2">
      <c r="T48805" s="11"/>
      <c r="U48805" s="11"/>
    </row>
    <row r="48806" spans="20:21" x14ac:dyDescent="0.2">
      <c r="T48806" s="11"/>
      <c r="U48806" s="11"/>
    </row>
    <row r="48807" spans="20:21" x14ac:dyDescent="0.2">
      <c r="T48807" s="11"/>
      <c r="U48807" s="11"/>
    </row>
    <row r="48808" spans="20:21" x14ac:dyDescent="0.2">
      <c r="T48808" s="11"/>
      <c r="U48808" s="11"/>
    </row>
    <row r="48809" spans="20:21" x14ac:dyDescent="0.2">
      <c r="T48809" s="11"/>
      <c r="U48809" s="11"/>
    </row>
    <row r="48810" spans="20:21" x14ac:dyDescent="0.2">
      <c r="T48810" s="11"/>
      <c r="U48810" s="11"/>
    </row>
    <row r="48811" spans="20:21" x14ac:dyDescent="0.2">
      <c r="T48811" s="11"/>
      <c r="U48811" s="11"/>
    </row>
    <row r="48812" spans="20:21" x14ac:dyDescent="0.2">
      <c r="T48812" s="11"/>
      <c r="U48812" s="11"/>
    </row>
    <row r="48813" spans="20:21" x14ac:dyDescent="0.2">
      <c r="T48813" s="11"/>
      <c r="U48813" s="11"/>
    </row>
    <row r="48814" spans="20:21" x14ac:dyDescent="0.2">
      <c r="T48814" s="11"/>
      <c r="U48814" s="11"/>
    </row>
    <row r="48815" spans="20:21" x14ac:dyDescent="0.2">
      <c r="T48815" s="11"/>
      <c r="U48815" s="11"/>
    </row>
    <row r="48816" spans="20:21" x14ac:dyDescent="0.2">
      <c r="T48816" s="11"/>
      <c r="U48816" s="11"/>
    </row>
    <row r="48817" spans="20:21" x14ac:dyDescent="0.2">
      <c r="T48817" s="11"/>
      <c r="U48817" s="11"/>
    </row>
    <row r="48818" spans="20:21" x14ac:dyDescent="0.2">
      <c r="T48818" s="11"/>
      <c r="U48818" s="11"/>
    </row>
    <row r="48819" spans="20:21" x14ac:dyDescent="0.2">
      <c r="T48819" s="11"/>
      <c r="U48819" s="11"/>
    </row>
    <row r="48820" spans="20:21" x14ac:dyDescent="0.2">
      <c r="T48820" s="11"/>
      <c r="U48820" s="11"/>
    </row>
    <row r="48821" spans="20:21" x14ac:dyDescent="0.2">
      <c r="T48821" s="11"/>
      <c r="U48821" s="11"/>
    </row>
    <row r="48822" spans="20:21" x14ac:dyDescent="0.2">
      <c r="T48822" s="11"/>
      <c r="U48822" s="11"/>
    </row>
    <row r="48823" spans="20:21" x14ac:dyDescent="0.2">
      <c r="T48823" s="11"/>
      <c r="U48823" s="11"/>
    </row>
    <row r="48824" spans="20:21" x14ac:dyDescent="0.2">
      <c r="T48824" s="11"/>
      <c r="U48824" s="11"/>
    </row>
    <row r="48825" spans="20:21" x14ac:dyDescent="0.2">
      <c r="T48825" s="11"/>
      <c r="U48825" s="11"/>
    </row>
    <row r="48826" spans="20:21" x14ac:dyDescent="0.2">
      <c r="T48826" s="11"/>
      <c r="U48826" s="11"/>
    </row>
    <row r="48827" spans="20:21" x14ac:dyDescent="0.2">
      <c r="T48827" s="11"/>
      <c r="U48827" s="11"/>
    </row>
    <row r="48828" spans="20:21" x14ac:dyDescent="0.2">
      <c r="T48828" s="11"/>
      <c r="U48828" s="11"/>
    </row>
    <row r="48829" spans="20:21" x14ac:dyDescent="0.2">
      <c r="T48829" s="11"/>
      <c r="U48829" s="11"/>
    </row>
    <row r="48830" spans="20:21" x14ac:dyDescent="0.2">
      <c r="T48830" s="11"/>
      <c r="U48830" s="11"/>
    </row>
    <row r="48831" spans="20:21" x14ac:dyDescent="0.2">
      <c r="T48831" s="11"/>
      <c r="U48831" s="11"/>
    </row>
    <row r="48832" spans="20:21" x14ac:dyDescent="0.2">
      <c r="T48832" s="11"/>
      <c r="U48832" s="11"/>
    </row>
    <row r="48833" spans="20:21" x14ac:dyDescent="0.2">
      <c r="T48833" s="11"/>
      <c r="U48833" s="11"/>
    </row>
    <row r="48834" spans="20:21" x14ac:dyDescent="0.2">
      <c r="T48834" s="11"/>
      <c r="U48834" s="11"/>
    </row>
    <row r="48835" spans="20:21" x14ac:dyDescent="0.2">
      <c r="T48835" s="11"/>
      <c r="U48835" s="11"/>
    </row>
    <row r="48836" spans="20:21" x14ac:dyDescent="0.2">
      <c r="T48836" s="11"/>
      <c r="U48836" s="11"/>
    </row>
    <row r="48837" spans="20:21" x14ac:dyDescent="0.2">
      <c r="T48837" s="11"/>
      <c r="U48837" s="11"/>
    </row>
    <row r="48838" spans="20:21" x14ac:dyDescent="0.2">
      <c r="T48838" s="11"/>
      <c r="U48838" s="11"/>
    </row>
    <row r="48839" spans="20:21" x14ac:dyDescent="0.2">
      <c r="T48839" s="11"/>
      <c r="U48839" s="11"/>
    </row>
    <row r="48840" spans="20:21" x14ac:dyDescent="0.2">
      <c r="T48840" s="11"/>
      <c r="U48840" s="11"/>
    </row>
    <row r="48841" spans="20:21" x14ac:dyDescent="0.2">
      <c r="T48841" s="11"/>
      <c r="U48841" s="11"/>
    </row>
    <row r="48842" spans="20:21" x14ac:dyDescent="0.2">
      <c r="T48842" s="11"/>
      <c r="U48842" s="11"/>
    </row>
    <row r="48843" spans="20:21" x14ac:dyDescent="0.2">
      <c r="T48843" s="11"/>
      <c r="U48843" s="11"/>
    </row>
    <row r="48844" spans="20:21" x14ac:dyDescent="0.2">
      <c r="T48844" s="11"/>
      <c r="U48844" s="11"/>
    </row>
    <row r="48845" spans="20:21" x14ac:dyDescent="0.2">
      <c r="T48845" s="11"/>
      <c r="U48845" s="11"/>
    </row>
    <row r="48846" spans="20:21" x14ac:dyDescent="0.2">
      <c r="T48846" s="11"/>
      <c r="U48846" s="11"/>
    </row>
    <row r="48847" spans="20:21" x14ac:dyDescent="0.2">
      <c r="T48847" s="11"/>
      <c r="U48847" s="11"/>
    </row>
    <row r="48848" spans="20:21" x14ac:dyDescent="0.2">
      <c r="T48848" s="11"/>
      <c r="U48848" s="11"/>
    </row>
    <row r="48849" spans="20:21" x14ac:dyDescent="0.2">
      <c r="T48849" s="11"/>
      <c r="U48849" s="11"/>
    </row>
    <row r="48850" spans="20:21" x14ac:dyDescent="0.2">
      <c r="T48850" s="11"/>
      <c r="U48850" s="11"/>
    </row>
    <row r="48851" spans="20:21" x14ac:dyDescent="0.2">
      <c r="T48851" s="11"/>
      <c r="U48851" s="11"/>
    </row>
    <row r="48852" spans="20:21" x14ac:dyDescent="0.2">
      <c r="T48852" s="11"/>
      <c r="U48852" s="11"/>
    </row>
    <row r="48853" spans="20:21" x14ac:dyDescent="0.2">
      <c r="T48853" s="11"/>
      <c r="U48853" s="11"/>
    </row>
    <row r="48854" spans="20:21" x14ac:dyDescent="0.2">
      <c r="T48854" s="11"/>
      <c r="U48854" s="11"/>
    </row>
    <row r="48855" spans="20:21" x14ac:dyDescent="0.2">
      <c r="T48855" s="11"/>
      <c r="U48855" s="11"/>
    </row>
    <row r="48856" spans="20:21" x14ac:dyDescent="0.2">
      <c r="T48856" s="11"/>
      <c r="U48856" s="11"/>
    </row>
    <row r="48857" spans="20:21" x14ac:dyDescent="0.2">
      <c r="T48857" s="11"/>
      <c r="U48857" s="11"/>
    </row>
    <row r="48858" spans="20:21" x14ac:dyDescent="0.2">
      <c r="T48858" s="11"/>
      <c r="U48858" s="11"/>
    </row>
    <row r="48859" spans="20:21" x14ac:dyDescent="0.2">
      <c r="T48859" s="11"/>
      <c r="U48859" s="11"/>
    </row>
    <row r="48860" spans="20:21" x14ac:dyDescent="0.2">
      <c r="T48860" s="11"/>
      <c r="U48860" s="11"/>
    </row>
    <row r="48861" spans="20:21" x14ac:dyDescent="0.2">
      <c r="T48861" s="11"/>
      <c r="U48861" s="11"/>
    </row>
    <row r="48862" spans="20:21" x14ac:dyDescent="0.2">
      <c r="T48862" s="11"/>
      <c r="U48862" s="11"/>
    </row>
    <row r="48863" spans="20:21" x14ac:dyDescent="0.2">
      <c r="T48863" s="11"/>
      <c r="U48863" s="11"/>
    </row>
    <row r="48864" spans="20:21" x14ac:dyDescent="0.2">
      <c r="T48864" s="11"/>
      <c r="U48864" s="11"/>
    </row>
    <row r="48865" spans="20:21" x14ac:dyDescent="0.2">
      <c r="T48865" s="11"/>
      <c r="U48865" s="11"/>
    </row>
    <row r="48866" spans="20:21" x14ac:dyDescent="0.2">
      <c r="T48866" s="11"/>
      <c r="U48866" s="11"/>
    </row>
    <row r="48867" spans="20:21" x14ac:dyDescent="0.2">
      <c r="T48867" s="11"/>
      <c r="U48867" s="11"/>
    </row>
    <row r="48868" spans="20:21" x14ac:dyDescent="0.2">
      <c r="T48868" s="11"/>
      <c r="U48868" s="11"/>
    </row>
    <row r="48869" spans="20:21" x14ac:dyDescent="0.2">
      <c r="T48869" s="11"/>
      <c r="U48869" s="11"/>
    </row>
    <row r="48870" spans="20:21" x14ac:dyDescent="0.2">
      <c r="T48870" s="11"/>
      <c r="U48870" s="11"/>
    </row>
    <row r="48871" spans="20:21" x14ac:dyDescent="0.2">
      <c r="T48871" s="11"/>
      <c r="U48871" s="11"/>
    </row>
    <row r="48872" spans="20:21" x14ac:dyDescent="0.2">
      <c r="T48872" s="11"/>
      <c r="U48872" s="11"/>
    </row>
    <row r="48873" spans="20:21" x14ac:dyDescent="0.2">
      <c r="T48873" s="11"/>
      <c r="U48873" s="11"/>
    </row>
    <row r="48874" spans="20:21" x14ac:dyDescent="0.2">
      <c r="T48874" s="11"/>
      <c r="U48874" s="11"/>
    </row>
    <row r="48875" spans="20:21" x14ac:dyDescent="0.2">
      <c r="T48875" s="11"/>
      <c r="U48875" s="11"/>
    </row>
    <row r="48876" spans="20:21" x14ac:dyDescent="0.2">
      <c r="T48876" s="11"/>
      <c r="U48876" s="11"/>
    </row>
    <row r="48877" spans="20:21" x14ac:dyDescent="0.2">
      <c r="T48877" s="11"/>
      <c r="U48877" s="11"/>
    </row>
    <row r="48878" spans="20:21" x14ac:dyDescent="0.2">
      <c r="T48878" s="11"/>
      <c r="U48878" s="11"/>
    </row>
    <row r="48879" spans="20:21" x14ac:dyDescent="0.2">
      <c r="T48879" s="11"/>
      <c r="U48879" s="11"/>
    </row>
    <row r="48880" spans="20:21" x14ac:dyDescent="0.2">
      <c r="T48880" s="11"/>
      <c r="U48880" s="11"/>
    </row>
    <row r="48881" spans="20:21" x14ac:dyDescent="0.2">
      <c r="T48881" s="11"/>
      <c r="U48881" s="11"/>
    </row>
    <row r="48882" spans="20:21" x14ac:dyDescent="0.2">
      <c r="T48882" s="11"/>
      <c r="U48882" s="11"/>
    </row>
    <row r="48883" spans="20:21" x14ac:dyDescent="0.2">
      <c r="T48883" s="11"/>
      <c r="U48883" s="11"/>
    </row>
    <row r="48884" spans="20:21" x14ac:dyDescent="0.2">
      <c r="T48884" s="11"/>
      <c r="U48884" s="11"/>
    </row>
    <row r="48885" spans="20:21" x14ac:dyDescent="0.2">
      <c r="T48885" s="11"/>
      <c r="U48885" s="11"/>
    </row>
    <row r="48886" spans="20:21" x14ac:dyDescent="0.2">
      <c r="T48886" s="11"/>
      <c r="U48886" s="11"/>
    </row>
    <row r="48887" spans="20:21" x14ac:dyDescent="0.2">
      <c r="T48887" s="11"/>
      <c r="U48887" s="11"/>
    </row>
    <row r="48888" spans="20:21" x14ac:dyDescent="0.2">
      <c r="T48888" s="11"/>
      <c r="U48888" s="11"/>
    </row>
    <row r="48889" spans="20:21" x14ac:dyDescent="0.2">
      <c r="T48889" s="11"/>
      <c r="U48889" s="11"/>
    </row>
    <row r="48890" spans="20:21" x14ac:dyDescent="0.2">
      <c r="T48890" s="11"/>
      <c r="U48890" s="11"/>
    </row>
    <row r="48891" spans="20:21" x14ac:dyDescent="0.2">
      <c r="T48891" s="11"/>
      <c r="U48891" s="11"/>
    </row>
    <row r="48892" spans="20:21" x14ac:dyDescent="0.2">
      <c r="T48892" s="11"/>
      <c r="U48892" s="11"/>
    </row>
    <row r="48893" spans="20:21" x14ac:dyDescent="0.2">
      <c r="T48893" s="11"/>
      <c r="U48893" s="11"/>
    </row>
    <row r="48894" spans="20:21" x14ac:dyDescent="0.2">
      <c r="T48894" s="11"/>
      <c r="U48894" s="11"/>
    </row>
    <row r="48895" spans="20:21" x14ac:dyDescent="0.2">
      <c r="T48895" s="11"/>
      <c r="U48895" s="11"/>
    </row>
    <row r="48896" spans="20:21" x14ac:dyDescent="0.2">
      <c r="T48896" s="11"/>
      <c r="U48896" s="11"/>
    </row>
    <row r="48897" spans="20:21" x14ac:dyDescent="0.2">
      <c r="T48897" s="11"/>
      <c r="U48897" s="11"/>
    </row>
    <row r="48898" spans="20:21" x14ac:dyDescent="0.2">
      <c r="T48898" s="11"/>
      <c r="U48898" s="11"/>
    </row>
    <row r="48899" spans="20:21" x14ac:dyDescent="0.2">
      <c r="T48899" s="11"/>
      <c r="U48899" s="11"/>
    </row>
    <row r="48900" spans="20:21" x14ac:dyDescent="0.2">
      <c r="T48900" s="11"/>
      <c r="U48900" s="11"/>
    </row>
    <row r="48901" spans="20:21" x14ac:dyDescent="0.2">
      <c r="T48901" s="11"/>
      <c r="U48901" s="11"/>
    </row>
    <row r="48902" spans="20:21" x14ac:dyDescent="0.2">
      <c r="T48902" s="11"/>
      <c r="U48902" s="11"/>
    </row>
    <row r="48903" spans="20:21" x14ac:dyDescent="0.2">
      <c r="T48903" s="11"/>
      <c r="U48903" s="11"/>
    </row>
    <row r="48904" spans="20:21" x14ac:dyDescent="0.2">
      <c r="T48904" s="11"/>
      <c r="U48904" s="11"/>
    </row>
    <row r="48905" spans="20:21" x14ac:dyDescent="0.2">
      <c r="T48905" s="11"/>
      <c r="U48905" s="11"/>
    </row>
    <row r="48906" spans="20:21" x14ac:dyDescent="0.2">
      <c r="T48906" s="11"/>
      <c r="U48906" s="11"/>
    </row>
    <row r="48907" spans="20:21" x14ac:dyDescent="0.2">
      <c r="T48907" s="11"/>
      <c r="U48907" s="11"/>
    </row>
    <row r="48908" spans="20:21" x14ac:dyDescent="0.2">
      <c r="T48908" s="11"/>
      <c r="U48908" s="11"/>
    </row>
    <row r="48909" spans="20:21" x14ac:dyDescent="0.2">
      <c r="T48909" s="11"/>
      <c r="U48909" s="11"/>
    </row>
    <row r="48910" spans="20:21" x14ac:dyDescent="0.2">
      <c r="T48910" s="11"/>
      <c r="U48910" s="11"/>
    </row>
    <row r="48911" spans="20:21" x14ac:dyDescent="0.2">
      <c r="T48911" s="11"/>
      <c r="U48911" s="11"/>
    </row>
    <row r="48912" spans="20:21" x14ac:dyDescent="0.2">
      <c r="T48912" s="11"/>
      <c r="U48912" s="11"/>
    </row>
    <row r="48913" spans="20:21" x14ac:dyDescent="0.2">
      <c r="T48913" s="11"/>
      <c r="U48913" s="11"/>
    </row>
    <row r="48914" spans="20:21" x14ac:dyDescent="0.2">
      <c r="T48914" s="11"/>
      <c r="U48914" s="11"/>
    </row>
    <row r="48915" spans="20:21" x14ac:dyDescent="0.2">
      <c r="T48915" s="11"/>
      <c r="U48915" s="11"/>
    </row>
    <row r="48916" spans="20:21" x14ac:dyDescent="0.2">
      <c r="T48916" s="11"/>
      <c r="U48916" s="11"/>
    </row>
    <row r="48917" spans="20:21" x14ac:dyDescent="0.2">
      <c r="T48917" s="11"/>
      <c r="U48917" s="11"/>
    </row>
    <row r="48918" spans="20:21" x14ac:dyDescent="0.2">
      <c r="T48918" s="11"/>
      <c r="U48918" s="11"/>
    </row>
    <row r="48919" spans="20:21" x14ac:dyDescent="0.2">
      <c r="T48919" s="11"/>
      <c r="U48919" s="11"/>
    </row>
    <row r="48920" spans="20:21" x14ac:dyDescent="0.2">
      <c r="T48920" s="11"/>
      <c r="U48920" s="11"/>
    </row>
    <row r="48921" spans="20:21" x14ac:dyDescent="0.2">
      <c r="T48921" s="11"/>
      <c r="U48921" s="11"/>
    </row>
    <row r="48922" spans="20:21" x14ac:dyDescent="0.2">
      <c r="T48922" s="11"/>
      <c r="U48922" s="11"/>
    </row>
    <row r="48923" spans="20:21" x14ac:dyDescent="0.2">
      <c r="T48923" s="11"/>
      <c r="U48923" s="11"/>
    </row>
    <row r="48924" spans="20:21" x14ac:dyDescent="0.2">
      <c r="T48924" s="11"/>
      <c r="U48924" s="11"/>
    </row>
    <row r="48925" spans="20:21" x14ac:dyDescent="0.2">
      <c r="T48925" s="11"/>
      <c r="U48925" s="11"/>
    </row>
    <row r="48926" spans="20:21" x14ac:dyDescent="0.2">
      <c r="T48926" s="11"/>
      <c r="U48926" s="11"/>
    </row>
    <row r="48927" spans="20:21" x14ac:dyDescent="0.2">
      <c r="T48927" s="11"/>
      <c r="U48927" s="11"/>
    </row>
    <row r="48928" spans="20:21" x14ac:dyDescent="0.2">
      <c r="T48928" s="11"/>
      <c r="U48928" s="11"/>
    </row>
    <row r="48929" spans="20:21" x14ac:dyDescent="0.2">
      <c r="T48929" s="11"/>
      <c r="U48929" s="11"/>
    </row>
    <row r="48930" spans="20:21" x14ac:dyDescent="0.2">
      <c r="T48930" s="11"/>
      <c r="U48930" s="11"/>
    </row>
    <row r="48931" spans="20:21" x14ac:dyDescent="0.2">
      <c r="T48931" s="11"/>
      <c r="U48931" s="11"/>
    </row>
    <row r="48932" spans="20:21" x14ac:dyDescent="0.2">
      <c r="T48932" s="11"/>
      <c r="U48932" s="11"/>
    </row>
    <row r="48933" spans="20:21" x14ac:dyDescent="0.2">
      <c r="T48933" s="11"/>
      <c r="U48933" s="11"/>
    </row>
    <row r="48934" spans="20:21" x14ac:dyDescent="0.2">
      <c r="T48934" s="11"/>
      <c r="U48934" s="11"/>
    </row>
    <row r="48935" spans="20:21" x14ac:dyDescent="0.2">
      <c r="T48935" s="11"/>
      <c r="U48935" s="11"/>
    </row>
    <row r="48936" spans="20:21" x14ac:dyDescent="0.2">
      <c r="T48936" s="11"/>
      <c r="U48936" s="11"/>
    </row>
    <row r="48937" spans="20:21" x14ac:dyDescent="0.2">
      <c r="T48937" s="11"/>
      <c r="U48937" s="11"/>
    </row>
    <row r="48938" spans="20:21" x14ac:dyDescent="0.2">
      <c r="T48938" s="11"/>
      <c r="U48938" s="11"/>
    </row>
    <row r="48939" spans="20:21" x14ac:dyDescent="0.2">
      <c r="T48939" s="11"/>
      <c r="U48939" s="11"/>
    </row>
    <row r="48940" spans="20:21" x14ac:dyDescent="0.2">
      <c r="T48940" s="11"/>
      <c r="U48940" s="11"/>
    </row>
    <row r="48941" spans="20:21" x14ac:dyDescent="0.2">
      <c r="T48941" s="11"/>
      <c r="U48941" s="11"/>
    </row>
    <row r="48942" spans="20:21" x14ac:dyDescent="0.2">
      <c r="T48942" s="11"/>
      <c r="U48942" s="11"/>
    </row>
    <row r="48943" spans="20:21" x14ac:dyDescent="0.2">
      <c r="T48943" s="11"/>
      <c r="U48943" s="11"/>
    </row>
    <row r="48944" spans="20:21" x14ac:dyDescent="0.2">
      <c r="T48944" s="11"/>
      <c r="U48944" s="11"/>
    </row>
    <row r="48945" spans="20:21" x14ac:dyDescent="0.2">
      <c r="T48945" s="11"/>
      <c r="U48945" s="11"/>
    </row>
    <row r="48946" spans="20:21" x14ac:dyDescent="0.2">
      <c r="T48946" s="11"/>
      <c r="U48946" s="11"/>
    </row>
    <row r="48947" spans="20:21" x14ac:dyDescent="0.2">
      <c r="T48947" s="11"/>
      <c r="U48947" s="11"/>
    </row>
    <row r="48948" spans="20:21" x14ac:dyDescent="0.2">
      <c r="T48948" s="11"/>
      <c r="U48948" s="11"/>
    </row>
    <row r="48949" spans="20:21" x14ac:dyDescent="0.2">
      <c r="T48949" s="11"/>
      <c r="U48949" s="11"/>
    </row>
    <row r="48950" spans="20:21" x14ac:dyDescent="0.2">
      <c r="T48950" s="11"/>
      <c r="U48950" s="11"/>
    </row>
    <row r="48951" spans="20:21" x14ac:dyDescent="0.2">
      <c r="T48951" s="11"/>
      <c r="U48951" s="11"/>
    </row>
    <row r="48952" spans="20:21" x14ac:dyDescent="0.2">
      <c r="T48952" s="11"/>
      <c r="U48952" s="11"/>
    </row>
    <row r="48953" spans="20:21" x14ac:dyDescent="0.2">
      <c r="T48953" s="11"/>
      <c r="U48953" s="11"/>
    </row>
    <row r="48954" spans="20:21" x14ac:dyDescent="0.2">
      <c r="T48954" s="11"/>
      <c r="U48954" s="11"/>
    </row>
    <row r="48955" spans="20:21" x14ac:dyDescent="0.2">
      <c r="T48955" s="11"/>
      <c r="U48955" s="11"/>
    </row>
    <row r="48956" spans="20:21" x14ac:dyDescent="0.2">
      <c r="T48956" s="11"/>
      <c r="U48956" s="11"/>
    </row>
    <row r="48957" spans="20:21" x14ac:dyDescent="0.2">
      <c r="T48957" s="11"/>
      <c r="U48957" s="11"/>
    </row>
    <row r="48958" spans="20:21" x14ac:dyDescent="0.2">
      <c r="T48958" s="11"/>
      <c r="U48958" s="11"/>
    </row>
    <row r="48959" spans="20:21" x14ac:dyDescent="0.2">
      <c r="T48959" s="11"/>
      <c r="U48959" s="11"/>
    </row>
    <row r="48960" spans="20:21" x14ac:dyDescent="0.2">
      <c r="T48960" s="11"/>
      <c r="U48960" s="11"/>
    </row>
    <row r="48961" spans="20:21" x14ac:dyDescent="0.2">
      <c r="T48961" s="11"/>
      <c r="U48961" s="11"/>
    </row>
    <row r="48962" spans="20:21" x14ac:dyDescent="0.2">
      <c r="T48962" s="11"/>
      <c r="U48962" s="11"/>
    </row>
    <row r="48963" spans="20:21" x14ac:dyDescent="0.2">
      <c r="T48963" s="11"/>
      <c r="U48963" s="11"/>
    </row>
    <row r="48964" spans="20:21" x14ac:dyDescent="0.2">
      <c r="T48964" s="11"/>
      <c r="U48964" s="11"/>
    </row>
    <row r="48965" spans="20:21" x14ac:dyDescent="0.2">
      <c r="T48965" s="11"/>
      <c r="U48965" s="11"/>
    </row>
    <row r="48966" spans="20:21" x14ac:dyDescent="0.2">
      <c r="T48966" s="11"/>
      <c r="U48966" s="11"/>
    </row>
    <row r="48967" spans="20:21" x14ac:dyDescent="0.2">
      <c r="T48967" s="11"/>
      <c r="U48967" s="11"/>
    </row>
    <row r="48968" spans="20:21" x14ac:dyDescent="0.2">
      <c r="T48968" s="11"/>
      <c r="U48968" s="11"/>
    </row>
    <row r="48969" spans="20:21" x14ac:dyDescent="0.2">
      <c r="T48969" s="11"/>
      <c r="U48969" s="11"/>
    </row>
    <row r="48970" spans="20:21" x14ac:dyDescent="0.2">
      <c r="T48970" s="11"/>
      <c r="U48970" s="11"/>
    </row>
    <row r="48971" spans="20:21" x14ac:dyDescent="0.2">
      <c r="T48971" s="11"/>
      <c r="U48971" s="11"/>
    </row>
    <row r="48972" spans="20:21" x14ac:dyDescent="0.2">
      <c r="T48972" s="11"/>
      <c r="U48972" s="11"/>
    </row>
    <row r="48973" spans="20:21" x14ac:dyDescent="0.2">
      <c r="T48973" s="11"/>
      <c r="U48973" s="11"/>
    </row>
    <row r="48974" spans="20:21" x14ac:dyDescent="0.2">
      <c r="T48974" s="11"/>
      <c r="U48974" s="11"/>
    </row>
    <row r="48975" spans="20:21" x14ac:dyDescent="0.2">
      <c r="T48975" s="11"/>
      <c r="U48975" s="11"/>
    </row>
    <row r="48976" spans="20:21" x14ac:dyDescent="0.2">
      <c r="T48976" s="11"/>
      <c r="U48976" s="11"/>
    </row>
    <row r="48977" spans="20:21" x14ac:dyDescent="0.2">
      <c r="T48977" s="11"/>
      <c r="U48977" s="11"/>
    </row>
    <row r="48978" spans="20:21" x14ac:dyDescent="0.2">
      <c r="T48978" s="11"/>
      <c r="U48978" s="11"/>
    </row>
    <row r="48979" spans="20:21" x14ac:dyDescent="0.2">
      <c r="T48979" s="11"/>
      <c r="U48979" s="11"/>
    </row>
    <row r="48980" spans="20:21" x14ac:dyDescent="0.2">
      <c r="T48980" s="11"/>
      <c r="U48980" s="11"/>
    </row>
    <row r="48981" spans="20:21" x14ac:dyDescent="0.2">
      <c r="T48981" s="11"/>
      <c r="U48981" s="11"/>
    </row>
    <row r="48982" spans="20:21" x14ac:dyDescent="0.2">
      <c r="T48982" s="11"/>
      <c r="U48982" s="11"/>
    </row>
    <row r="48983" spans="20:21" x14ac:dyDescent="0.2">
      <c r="T48983" s="11"/>
      <c r="U48983" s="11"/>
    </row>
    <row r="48984" spans="20:21" x14ac:dyDescent="0.2">
      <c r="T48984" s="11"/>
      <c r="U48984" s="11"/>
    </row>
    <row r="48985" spans="20:21" x14ac:dyDescent="0.2">
      <c r="T48985" s="11"/>
      <c r="U48985" s="11"/>
    </row>
    <row r="48986" spans="20:21" x14ac:dyDescent="0.2">
      <c r="T48986" s="11"/>
      <c r="U48986" s="11"/>
    </row>
    <row r="48987" spans="20:21" x14ac:dyDescent="0.2">
      <c r="T48987" s="11"/>
      <c r="U48987" s="11"/>
    </row>
    <row r="48988" spans="20:21" x14ac:dyDescent="0.2">
      <c r="T48988" s="11"/>
      <c r="U48988" s="11"/>
    </row>
    <row r="48989" spans="20:21" x14ac:dyDescent="0.2">
      <c r="T48989" s="11"/>
      <c r="U48989" s="11"/>
    </row>
    <row r="48990" spans="20:21" x14ac:dyDescent="0.2">
      <c r="T48990" s="11"/>
      <c r="U48990" s="11"/>
    </row>
    <row r="48991" spans="20:21" x14ac:dyDescent="0.2">
      <c r="T48991" s="11"/>
      <c r="U48991" s="11"/>
    </row>
    <row r="48992" spans="20:21" x14ac:dyDescent="0.2">
      <c r="T48992" s="11"/>
      <c r="U48992" s="11"/>
    </row>
    <row r="48993" spans="20:21" x14ac:dyDescent="0.2">
      <c r="T48993" s="11"/>
      <c r="U48993" s="11"/>
    </row>
    <row r="48994" spans="20:21" x14ac:dyDescent="0.2">
      <c r="T48994" s="11"/>
      <c r="U48994" s="11"/>
    </row>
    <row r="48995" spans="20:21" x14ac:dyDescent="0.2">
      <c r="T48995" s="11"/>
      <c r="U48995" s="11"/>
    </row>
    <row r="48996" spans="20:21" x14ac:dyDescent="0.2">
      <c r="T48996" s="11"/>
      <c r="U48996" s="11"/>
    </row>
    <row r="48997" spans="20:21" x14ac:dyDescent="0.2">
      <c r="T48997" s="11"/>
      <c r="U48997" s="11"/>
    </row>
    <row r="48998" spans="20:21" x14ac:dyDescent="0.2">
      <c r="T48998" s="11"/>
      <c r="U48998" s="11"/>
    </row>
    <row r="48999" spans="20:21" x14ac:dyDescent="0.2">
      <c r="T48999" s="11"/>
      <c r="U48999" s="11"/>
    </row>
    <row r="49000" spans="20:21" x14ac:dyDescent="0.2">
      <c r="T49000" s="11"/>
      <c r="U49000" s="11"/>
    </row>
    <row r="49001" spans="20:21" x14ac:dyDescent="0.2">
      <c r="T49001" s="11"/>
      <c r="U49001" s="11"/>
    </row>
    <row r="49002" spans="20:21" x14ac:dyDescent="0.2">
      <c r="T49002" s="11"/>
      <c r="U49002" s="11"/>
    </row>
    <row r="49003" spans="20:21" x14ac:dyDescent="0.2">
      <c r="T49003" s="11"/>
      <c r="U49003" s="11"/>
    </row>
    <row r="49004" spans="20:21" x14ac:dyDescent="0.2">
      <c r="T49004" s="11"/>
      <c r="U49004" s="11"/>
    </row>
    <row r="49005" spans="20:21" x14ac:dyDescent="0.2">
      <c r="T49005" s="11"/>
      <c r="U49005" s="11"/>
    </row>
    <row r="49006" spans="20:21" x14ac:dyDescent="0.2">
      <c r="T49006" s="11"/>
      <c r="U49006" s="11"/>
    </row>
    <row r="49007" spans="20:21" x14ac:dyDescent="0.2">
      <c r="T49007" s="11"/>
      <c r="U49007" s="11"/>
    </row>
    <row r="49008" spans="20:21" x14ac:dyDescent="0.2">
      <c r="T49008" s="11"/>
      <c r="U49008" s="11"/>
    </row>
    <row r="49009" spans="20:21" x14ac:dyDescent="0.2">
      <c r="T49009" s="11"/>
      <c r="U49009" s="11"/>
    </row>
    <row r="49010" spans="20:21" x14ac:dyDescent="0.2">
      <c r="T49010" s="11"/>
      <c r="U49010" s="11"/>
    </row>
    <row r="49011" spans="20:21" x14ac:dyDescent="0.2">
      <c r="T49011" s="11"/>
      <c r="U49011" s="11"/>
    </row>
    <row r="49012" spans="20:21" x14ac:dyDescent="0.2">
      <c r="T49012" s="11"/>
      <c r="U49012" s="11"/>
    </row>
    <row r="49013" spans="20:21" x14ac:dyDescent="0.2">
      <c r="T49013" s="11"/>
      <c r="U49013" s="11"/>
    </row>
    <row r="49014" spans="20:21" x14ac:dyDescent="0.2">
      <c r="T49014" s="11"/>
      <c r="U49014" s="11"/>
    </row>
    <row r="49015" spans="20:21" x14ac:dyDescent="0.2">
      <c r="T49015" s="11"/>
      <c r="U49015" s="11"/>
    </row>
    <row r="49016" spans="20:21" x14ac:dyDescent="0.2">
      <c r="T49016" s="11"/>
      <c r="U49016" s="11"/>
    </row>
    <row r="49017" spans="20:21" x14ac:dyDescent="0.2">
      <c r="T49017" s="11"/>
      <c r="U49017" s="11"/>
    </row>
    <row r="49018" spans="20:21" x14ac:dyDescent="0.2">
      <c r="T49018" s="11"/>
      <c r="U49018" s="11"/>
    </row>
    <row r="49019" spans="20:21" x14ac:dyDescent="0.2">
      <c r="T49019" s="11"/>
      <c r="U49019" s="11"/>
    </row>
    <row r="49020" spans="20:21" x14ac:dyDescent="0.2">
      <c r="T49020" s="11"/>
      <c r="U49020" s="11"/>
    </row>
    <row r="49021" spans="20:21" x14ac:dyDescent="0.2">
      <c r="T49021" s="11"/>
      <c r="U49021" s="11"/>
    </row>
    <row r="49022" spans="20:21" x14ac:dyDescent="0.2">
      <c r="T49022" s="11"/>
      <c r="U49022" s="11"/>
    </row>
    <row r="49023" spans="20:21" x14ac:dyDescent="0.2">
      <c r="T49023" s="11"/>
      <c r="U49023" s="11"/>
    </row>
    <row r="49024" spans="20:21" x14ac:dyDescent="0.2">
      <c r="T49024" s="11"/>
      <c r="U49024" s="11"/>
    </row>
    <row r="49025" spans="20:21" x14ac:dyDescent="0.2">
      <c r="T49025" s="11"/>
      <c r="U49025" s="11"/>
    </row>
    <row r="49026" spans="20:21" x14ac:dyDescent="0.2">
      <c r="T49026" s="11"/>
      <c r="U49026" s="11"/>
    </row>
    <row r="49027" spans="20:21" x14ac:dyDescent="0.2">
      <c r="T49027" s="11"/>
      <c r="U49027" s="11"/>
    </row>
    <row r="49028" spans="20:21" x14ac:dyDescent="0.2">
      <c r="T49028" s="11"/>
      <c r="U49028" s="11"/>
    </row>
    <row r="49029" spans="20:21" x14ac:dyDescent="0.2">
      <c r="T49029" s="11"/>
      <c r="U49029" s="11"/>
    </row>
    <row r="49030" spans="20:21" x14ac:dyDescent="0.2">
      <c r="T49030" s="11"/>
      <c r="U49030" s="11"/>
    </row>
    <row r="49031" spans="20:21" x14ac:dyDescent="0.2">
      <c r="T49031" s="11"/>
      <c r="U49031" s="11"/>
    </row>
    <row r="49032" spans="20:21" x14ac:dyDescent="0.2">
      <c r="T49032" s="11"/>
      <c r="U49032" s="11"/>
    </row>
    <row r="49033" spans="20:21" x14ac:dyDescent="0.2">
      <c r="T49033" s="11"/>
      <c r="U49033" s="11"/>
    </row>
    <row r="49034" spans="20:21" x14ac:dyDescent="0.2">
      <c r="T49034" s="11"/>
      <c r="U49034" s="11"/>
    </row>
    <row r="49035" spans="20:21" x14ac:dyDescent="0.2">
      <c r="T49035" s="11"/>
      <c r="U49035" s="11"/>
    </row>
    <row r="49036" spans="20:21" x14ac:dyDescent="0.2">
      <c r="T49036" s="11"/>
      <c r="U49036" s="11"/>
    </row>
    <row r="49037" spans="20:21" x14ac:dyDescent="0.2">
      <c r="T49037" s="11"/>
      <c r="U49037" s="11"/>
    </row>
    <row r="49038" spans="20:21" x14ac:dyDescent="0.2">
      <c r="T49038" s="11"/>
      <c r="U49038" s="11"/>
    </row>
    <row r="49039" spans="20:21" x14ac:dyDescent="0.2">
      <c r="T49039" s="11"/>
      <c r="U49039" s="11"/>
    </row>
    <row r="49040" spans="20:21" x14ac:dyDescent="0.2">
      <c r="T49040" s="11"/>
      <c r="U49040" s="11"/>
    </row>
    <row r="49041" spans="20:21" x14ac:dyDescent="0.2">
      <c r="T49041" s="11"/>
      <c r="U49041" s="11"/>
    </row>
    <row r="49042" spans="20:21" x14ac:dyDescent="0.2">
      <c r="T49042" s="11"/>
      <c r="U49042" s="11"/>
    </row>
    <row r="49043" spans="20:21" x14ac:dyDescent="0.2">
      <c r="T49043" s="11"/>
      <c r="U49043" s="11"/>
    </row>
    <row r="49044" spans="20:21" x14ac:dyDescent="0.2">
      <c r="T49044" s="11"/>
      <c r="U49044" s="11"/>
    </row>
    <row r="49045" spans="20:21" x14ac:dyDescent="0.2">
      <c r="T49045" s="11"/>
      <c r="U49045" s="11"/>
    </row>
    <row r="49046" spans="20:21" x14ac:dyDescent="0.2">
      <c r="T49046" s="11"/>
      <c r="U49046" s="11"/>
    </row>
    <row r="49047" spans="20:21" x14ac:dyDescent="0.2">
      <c r="T49047" s="11"/>
      <c r="U49047" s="11"/>
    </row>
    <row r="49048" spans="20:21" x14ac:dyDescent="0.2">
      <c r="T49048" s="11"/>
      <c r="U49048" s="11"/>
    </row>
    <row r="49049" spans="20:21" x14ac:dyDescent="0.2">
      <c r="T49049" s="11"/>
      <c r="U49049" s="11"/>
    </row>
    <row r="49050" spans="20:21" x14ac:dyDescent="0.2">
      <c r="T49050" s="11"/>
      <c r="U49050" s="11"/>
    </row>
    <row r="49051" spans="20:21" x14ac:dyDescent="0.2">
      <c r="T49051" s="11"/>
      <c r="U49051" s="11"/>
    </row>
    <row r="49052" spans="20:21" x14ac:dyDescent="0.2">
      <c r="T49052" s="11"/>
      <c r="U49052" s="11"/>
    </row>
    <row r="49053" spans="20:21" x14ac:dyDescent="0.2">
      <c r="T49053" s="11"/>
      <c r="U49053" s="11"/>
    </row>
    <row r="49054" spans="20:21" x14ac:dyDescent="0.2">
      <c r="T49054" s="11"/>
      <c r="U49054" s="11"/>
    </row>
    <row r="49055" spans="20:21" x14ac:dyDescent="0.2">
      <c r="T49055" s="11"/>
      <c r="U49055" s="11"/>
    </row>
    <row r="49056" spans="20:21" x14ac:dyDescent="0.2">
      <c r="T49056" s="11"/>
      <c r="U49056" s="11"/>
    </row>
    <row r="49057" spans="20:21" x14ac:dyDescent="0.2">
      <c r="T49057" s="11"/>
      <c r="U49057" s="11"/>
    </row>
    <row r="49058" spans="20:21" x14ac:dyDescent="0.2">
      <c r="T49058" s="11"/>
      <c r="U49058" s="11"/>
    </row>
    <row r="49059" spans="20:21" x14ac:dyDescent="0.2">
      <c r="T49059" s="11"/>
      <c r="U49059" s="11"/>
    </row>
    <row r="49060" spans="20:21" x14ac:dyDescent="0.2">
      <c r="T49060" s="11"/>
      <c r="U49060" s="11"/>
    </row>
    <row r="49061" spans="20:21" x14ac:dyDescent="0.2">
      <c r="T49061" s="11"/>
      <c r="U49061" s="11"/>
    </row>
    <row r="49062" spans="20:21" x14ac:dyDescent="0.2">
      <c r="T49062" s="11"/>
      <c r="U49062" s="11"/>
    </row>
    <row r="49063" spans="20:21" x14ac:dyDescent="0.2">
      <c r="T49063" s="11"/>
      <c r="U49063" s="11"/>
    </row>
    <row r="49064" spans="20:21" x14ac:dyDescent="0.2">
      <c r="T49064" s="11"/>
      <c r="U49064" s="11"/>
    </row>
    <row r="49065" spans="20:21" x14ac:dyDescent="0.2">
      <c r="T49065" s="11"/>
      <c r="U49065" s="11"/>
    </row>
    <row r="49066" spans="20:21" x14ac:dyDescent="0.2">
      <c r="T49066" s="11"/>
      <c r="U49066" s="11"/>
    </row>
    <row r="49067" spans="20:21" x14ac:dyDescent="0.2">
      <c r="T49067" s="11"/>
      <c r="U49067" s="11"/>
    </row>
    <row r="49068" spans="20:21" x14ac:dyDescent="0.2">
      <c r="T49068" s="11"/>
      <c r="U49068" s="11"/>
    </row>
    <row r="49069" spans="20:21" x14ac:dyDescent="0.2">
      <c r="T49069" s="11"/>
      <c r="U49069" s="11"/>
    </row>
    <row r="49070" spans="20:21" x14ac:dyDescent="0.2">
      <c r="T49070" s="11"/>
      <c r="U49070" s="11"/>
    </row>
    <row r="49071" spans="20:21" x14ac:dyDescent="0.2">
      <c r="T49071" s="11"/>
      <c r="U49071" s="11"/>
    </row>
    <row r="49072" spans="20:21" x14ac:dyDescent="0.2">
      <c r="T49072" s="11"/>
      <c r="U49072" s="11"/>
    </row>
    <row r="49073" spans="20:21" x14ac:dyDescent="0.2">
      <c r="T49073" s="11"/>
      <c r="U49073" s="11"/>
    </row>
    <row r="49074" spans="20:21" x14ac:dyDescent="0.2">
      <c r="T49074" s="11"/>
      <c r="U49074" s="11"/>
    </row>
    <row r="49075" spans="20:21" x14ac:dyDescent="0.2">
      <c r="T49075" s="11"/>
      <c r="U49075" s="11"/>
    </row>
    <row r="49076" spans="20:21" x14ac:dyDescent="0.2">
      <c r="T49076" s="11"/>
      <c r="U49076" s="11"/>
    </row>
    <row r="49077" spans="20:21" x14ac:dyDescent="0.2">
      <c r="T49077" s="11"/>
      <c r="U49077" s="11"/>
    </row>
    <row r="49078" spans="20:21" x14ac:dyDescent="0.2">
      <c r="T49078" s="11"/>
      <c r="U49078" s="11"/>
    </row>
    <row r="49079" spans="20:21" x14ac:dyDescent="0.2">
      <c r="T49079" s="11"/>
      <c r="U49079" s="11"/>
    </row>
    <row r="49080" spans="20:21" x14ac:dyDescent="0.2">
      <c r="T49080" s="11"/>
      <c r="U49080" s="11"/>
    </row>
    <row r="49081" spans="20:21" x14ac:dyDescent="0.2">
      <c r="T49081" s="11"/>
      <c r="U49081" s="11"/>
    </row>
    <row r="49082" spans="20:21" x14ac:dyDescent="0.2">
      <c r="T49082" s="11"/>
      <c r="U49082" s="11"/>
    </row>
    <row r="49083" spans="20:21" x14ac:dyDescent="0.2">
      <c r="T49083" s="11"/>
      <c r="U49083" s="11"/>
    </row>
    <row r="49084" spans="20:21" x14ac:dyDescent="0.2">
      <c r="T49084" s="11"/>
      <c r="U49084" s="11"/>
    </row>
    <row r="49085" spans="20:21" x14ac:dyDescent="0.2">
      <c r="T49085" s="11"/>
      <c r="U49085" s="11"/>
    </row>
    <row r="49086" spans="20:21" x14ac:dyDescent="0.2">
      <c r="T49086" s="11"/>
      <c r="U49086" s="11"/>
    </row>
    <row r="49087" spans="20:21" x14ac:dyDescent="0.2">
      <c r="T49087" s="11"/>
      <c r="U49087" s="11"/>
    </row>
    <row r="49088" spans="20:21" x14ac:dyDescent="0.2">
      <c r="T49088" s="11"/>
      <c r="U49088" s="11"/>
    </row>
    <row r="49089" spans="20:21" x14ac:dyDescent="0.2">
      <c r="T49089" s="11"/>
      <c r="U49089" s="11"/>
    </row>
    <row r="49090" spans="20:21" x14ac:dyDescent="0.2">
      <c r="T49090" s="11"/>
      <c r="U49090" s="11"/>
    </row>
    <row r="49091" spans="20:21" x14ac:dyDescent="0.2">
      <c r="T49091" s="11"/>
      <c r="U49091" s="11"/>
    </row>
    <row r="49092" spans="20:21" x14ac:dyDescent="0.2">
      <c r="T49092" s="11"/>
      <c r="U49092" s="11"/>
    </row>
    <row r="49093" spans="20:21" x14ac:dyDescent="0.2">
      <c r="T49093" s="11"/>
      <c r="U49093" s="11"/>
    </row>
    <row r="49094" spans="20:21" x14ac:dyDescent="0.2">
      <c r="T49094" s="11"/>
      <c r="U49094" s="11"/>
    </row>
    <row r="49095" spans="20:21" x14ac:dyDescent="0.2">
      <c r="T49095" s="11"/>
      <c r="U49095" s="11"/>
    </row>
    <row r="49096" spans="20:21" x14ac:dyDescent="0.2">
      <c r="T49096" s="11"/>
      <c r="U49096" s="11"/>
    </row>
    <row r="49097" spans="20:21" x14ac:dyDescent="0.2">
      <c r="T49097" s="11"/>
      <c r="U49097" s="11"/>
    </row>
    <row r="49098" spans="20:21" x14ac:dyDescent="0.2">
      <c r="T49098" s="11"/>
      <c r="U49098" s="11"/>
    </row>
    <row r="49099" spans="20:21" x14ac:dyDescent="0.2">
      <c r="T49099" s="11"/>
      <c r="U49099" s="11"/>
    </row>
    <row r="49100" spans="20:21" x14ac:dyDescent="0.2">
      <c r="T49100" s="11"/>
      <c r="U49100" s="11"/>
    </row>
    <row r="49101" spans="20:21" x14ac:dyDescent="0.2">
      <c r="T49101" s="11"/>
      <c r="U49101" s="11"/>
    </row>
    <row r="49102" spans="20:21" x14ac:dyDescent="0.2">
      <c r="T49102" s="11"/>
      <c r="U49102" s="11"/>
    </row>
    <row r="49103" spans="20:21" x14ac:dyDescent="0.2">
      <c r="T49103" s="11"/>
      <c r="U49103" s="11"/>
    </row>
    <row r="49104" spans="20:21" x14ac:dyDescent="0.2">
      <c r="T49104" s="11"/>
      <c r="U49104" s="11"/>
    </row>
    <row r="49105" spans="20:21" x14ac:dyDescent="0.2">
      <c r="T49105" s="11"/>
      <c r="U49105" s="11"/>
    </row>
    <row r="49106" spans="20:21" x14ac:dyDescent="0.2">
      <c r="T49106" s="11"/>
      <c r="U49106" s="11"/>
    </row>
    <row r="49107" spans="20:21" x14ac:dyDescent="0.2">
      <c r="T49107" s="11"/>
      <c r="U49107" s="11"/>
    </row>
    <row r="49108" spans="20:21" x14ac:dyDescent="0.2">
      <c r="T49108" s="11"/>
      <c r="U49108" s="11"/>
    </row>
    <row r="49109" spans="20:21" x14ac:dyDescent="0.2">
      <c r="T49109" s="11"/>
      <c r="U49109" s="11"/>
    </row>
    <row r="49110" spans="20:21" x14ac:dyDescent="0.2">
      <c r="T49110" s="11"/>
      <c r="U49110" s="11"/>
    </row>
    <row r="49111" spans="20:21" x14ac:dyDescent="0.2">
      <c r="T49111" s="11"/>
      <c r="U49111" s="11"/>
    </row>
    <row r="49112" spans="20:21" x14ac:dyDescent="0.2">
      <c r="T49112" s="11"/>
      <c r="U49112" s="11"/>
    </row>
    <row r="49113" spans="20:21" x14ac:dyDescent="0.2">
      <c r="T49113" s="11"/>
      <c r="U49113" s="11"/>
    </row>
    <row r="49114" spans="20:21" x14ac:dyDescent="0.2">
      <c r="T49114" s="11"/>
      <c r="U49114" s="11"/>
    </row>
    <row r="49115" spans="20:21" x14ac:dyDescent="0.2">
      <c r="T49115" s="11"/>
      <c r="U49115" s="11"/>
    </row>
    <row r="49116" spans="20:21" x14ac:dyDescent="0.2">
      <c r="T49116" s="11"/>
      <c r="U49116" s="11"/>
    </row>
    <row r="49117" spans="20:21" x14ac:dyDescent="0.2">
      <c r="T49117" s="11"/>
      <c r="U49117" s="11"/>
    </row>
    <row r="49118" spans="20:21" x14ac:dyDescent="0.2">
      <c r="T49118" s="11"/>
      <c r="U49118" s="11"/>
    </row>
    <row r="49119" spans="20:21" x14ac:dyDescent="0.2">
      <c r="T49119" s="11"/>
      <c r="U49119" s="11"/>
    </row>
    <row r="49120" spans="20:21" x14ac:dyDescent="0.2">
      <c r="T49120" s="11"/>
      <c r="U49120" s="11"/>
    </row>
    <row r="49121" spans="20:21" x14ac:dyDescent="0.2">
      <c r="T49121" s="11"/>
      <c r="U49121" s="11"/>
    </row>
    <row r="49122" spans="20:21" x14ac:dyDescent="0.2">
      <c r="T49122" s="11"/>
      <c r="U49122" s="11"/>
    </row>
    <row r="49123" spans="20:21" x14ac:dyDescent="0.2">
      <c r="T49123" s="11"/>
      <c r="U49123" s="11"/>
    </row>
    <row r="49124" spans="20:21" x14ac:dyDescent="0.2">
      <c r="T49124" s="11"/>
      <c r="U49124" s="11"/>
    </row>
    <row r="49125" spans="20:21" x14ac:dyDescent="0.2">
      <c r="T49125" s="11"/>
      <c r="U49125" s="11"/>
    </row>
    <row r="49126" spans="20:21" x14ac:dyDescent="0.2">
      <c r="T49126" s="11"/>
      <c r="U49126" s="11"/>
    </row>
    <row r="49127" spans="20:21" x14ac:dyDescent="0.2">
      <c r="T49127" s="11"/>
      <c r="U49127" s="11"/>
    </row>
    <row r="49128" spans="20:21" x14ac:dyDescent="0.2">
      <c r="T49128" s="11"/>
      <c r="U49128" s="11"/>
    </row>
    <row r="49129" spans="20:21" x14ac:dyDescent="0.2">
      <c r="T49129" s="11"/>
      <c r="U49129" s="11"/>
    </row>
    <row r="49130" spans="20:21" x14ac:dyDescent="0.2">
      <c r="T49130" s="11"/>
      <c r="U49130" s="11"/>
    </row>
    <row r="49131" spans="20:21" x14ac:dyDescent="0.2">
      <c r="T49131" s="11"/>
      <c r="U49131" s="11"/>
    </row>
    <row r="49132" spans="20:21" x14ac:dyDescent="0.2">
      <c r="T49132" s="11"/>
      <c r="U49132" s="11"/>
    </row>
    <row r="49133" spans="20:21" x14ac:dyDescent="0.2">
      <c r="T49133" s="11"/>
      <c r="U49133" s="11"/>
    </row>
    <row r="49134" spans="20:21" x14ac:dyDescent="0.2">
      <c r="T49134" s="11"/>
      <c r="U49134" s="11"/>
    </row>
    <row r="49135" spans="20:21" x14ac:dyDescent="0.2">
      <c r="T49135" s="11"/>
      <c r="U49135" s="11"/>
    </row>
    <row r="49136" spans="20:21" x14ac:dyDescent="0.2">
      <c r="T49136" s="11"/>
      <c r="U49136" s="11"/>
    </row>
    <row r="49137" spans="20:21" x14ac:dyDescent="0.2">
      <c r="T49137" s="11"/>
      <c r="U49137" s="11"/>
    </row>
    <row r="49138" spans="20:21" x14ac:dyDescent="0.2">
      <c r="T49138" s="11"/>
      <c r="U49138" s="11"/>
    </row>
    <row r="49139" spans="20:21" x14ac:dyDescent="0.2">
      <c r="T49139" s="11"/>
      <c r="U49139" s="11"/>
    </row>
    <row r="49140" spans="20:21" x14ac:dyDescent="0.2">
      <c r="T49140" s="11"/>
      <c r="U49140" s="11"/>
    </row>
    <row r="49141" spans="20:21" x14ac:dyDescent="0.2">
      <c r="T49141" s="11"/>
      <c r="U49141" s="11"/>
    </row>
    <row r="49142" spans="20:21" x14ac:dyDescent="0.2">
      <c r="T49142" s="11"/>
      <c r="U49142" s="11"/>
    </row>
    <row r="49143" spans="20:21" x14ac:dyDescent="0.2">
      <c r="T49143" s="11"/>
      <c r="U49143" s="11"/>
    </row>
    <row r="49144" spans="20:21" x14ac:dyDescent="0.2">
      <c r="T49144" s="11"/>
      <c r="U49144" s="11"/>
    </row>
    <row r="49145" spans="20:21" x14ac:dyDescent="0.2">
      <c r="T49145" s="11"/>
      <c r="U49145" s="11"/>
    </row>
    <row r="49146" spans="20:21" x14ac:dyDescent="0.2">
      <c r="T49146" s="11"/>
      <c r="U49146" s="11"/>
    </row>
    <row r="49147" spans="20:21" x14ac:dyDescent="0.2">
      <c r="T49147" s="11"/>
      <c r="U49147" s="11"/>
    </row>
    <row r="49148" spans="20:21" x14ac:dyDescent="0.2">
      <c r="T49148" s="11"/>
      <c r="U49148" s="11"/>
    </row>
    <row r="49149" spans="20:21" x14ac:dyDescent="0.2">
      <c r="T49149" s="11"/>
      <c r="U49149" s="11"/>
    </row>
    <row r="49150" spans="20:21" x14ac:dyDescent="0.2">
      <c r="T49150" s="11"/>
      <c r="U49150" s="11"/>
    </row>
    <row r="49151" spans="20:21" x14ac:dyDescent="0.2">
      <c r="T49151" s="11"/>
      <c r="U49151" s="11"/>
    </row>
    <row r="49152" spans="20:21" x14ac:dyDescent="0.2">
      <c r="T49152" s="11"/>
      <c r="U49152" s="11"/>
    </row>
    <row r="49153" spans="20:21" x14ac:dyDescent="0.2">
      <c r="T49153" s="11"/>
      <c r="U49153" s="11"/>
    </row>
    <row r="49154" spans="20:21" x14ac:dyDescent="0.2">
      <c r="T49154" s="11"/>
      <c r="U49154" s="11"/>
    </row>
    <row r="49155" spans="20:21" x14ac:dyDescent="0.2">
      <c r="T49155" s="11"/>
      <c r="U49155" s="11"/>
    </row>
    <row r="49156" spans="20:21" x14ac:dyDescent="0.2">
      <c r="T49156" s="11"/>
      <c r="U49156" s="11"/>
    </row>
    <row r="49157" spans="20:21" x14ac:dyDescent="0.2">
      <c r="T49157" s="11"/>
      <c r="U49157" s="11"/>
    </row>
    <row r="49158" spans="20:21" x14ac:dyDescent="0.2">
      <c r="T49158" s="11"/>
      <c r="U49158" s="11"/>
    </row>
    <row r="49159" spans="20:21" x14ac:dyDescent="0.2">
      <c r="T49159" s="11"/>
      <c r="U49159" s="11"/>
    </row>
    <row r="49160" spans="20:21" x14ac:dyDescent="0.2">
      <c r="T49160" s="11"/>
      <c r="U49160" s="11"/>
    </row>
    <row r="49161" spans="20:21" x14ac:dyDescent="0.2">
      <c r="T49161" s="11"/>
      <c r="U49161" s="11"/>
    </row>
    <row r="49162" spans="20:21" x14ac:dyDescent="0.2">
      <c r="T49162" s="11"/>
      <c r="U49162" s="11"/>
    </row>
    <row r="49163" spans="20:21" x14ac:dyDescent="0.2">
      <c r="T49163" s="11"/>
      <c r="U49163" s="11"/>
    </row>
    <row r="49164" spans="20:21" x14ac:dyDescent="0.2">
      <c r="T49164" s="11"/>
      <c r="U49164" s="11"/>
    </row>
    <row r="49165" spans="20:21" x14ac:dyDescent="0.2">
      <c r="T49165" s="11"/>
      <c r="U49165" s="11"/>
    </row>
    <row r="49166" spans="20:21" x14ac:dyDescent="0.2">
      <c r="T49166" s="11"/>
      <c r="U49166" s="11"/>
    </row>
    <row r="49167" spans="20:21" x14ac:dyDescent="0.2">
      <c r="T49167" s="11"/>
      <c r="U49167" s="11"/>
    </row>
    <row r="49168" spans="20:21" x14ac:dyDescent="0.2">
      <c r="T49168" s="11"/>
      <c r="U49168" s="11"/>
    </row>
    <row r="49169" spans="20:21" x14ac:dyDescent="0.2">
      <c r="T49169" s="11"/>
      <c r="U49169" s="11"/>
    </row>
    <row r="49170" spans="20:21" x14ac:dyDescent="0.2">
      <c r="T49170" s="11"/>
      <c r="U49170" s="11"/>
    </row>
    <row r="49171" spans="20:21" x14ac:dyDescent="0.2">
      <c r="T49171" s="11"/>
      <c r="U49171" s="11"/>
    </row>
    <row r="49172" spans="20:21" x14ac:dyDescent="0.2">
      <c r="T49172" s="11"/>
      <c r="U49172" s="11"/>
    </row>
    <row r="49173" spans="20:21" x14ac:dyDescent="0.2">
      <c r="T49173" s="11"/>
      <c r="U49173" s="11"/>
    </row>
    <row r="49174" spans="20:21" x14ac:dyDescent="0.2">
      <c r="T49174" s="11"/>
      <c r="U49174" s="11"/>
    </row>
    <row r="49175" spans="20:21" x14ac:dyDescent="0.2">
      <c r="T49175" s="11"/>
      <c r="U49175" s="11"/>
    </row>
    <row r="49176" spans="20:21" x14ac:dyDescent="0.2">
      <c r="T49176" s="11"/>
      <c r="U49176" s="11"/>
    </row>
    <row r="49177" spans="20:21" x14ac:dyDescent="0.2">
      <c r="T49177" s="11"/>
      <c r="U49177" s="11"/>
    </row>
    <row r="49178" spans="20:21" x14ac:dyDescent="0.2">
      <c r="T49178" s="11"/>
      <c r="U49178" s="11"/>
    </row>
    <row r="49179" spans="20:21" x14ac:dyDescent="0.2">
      <c r="T49179" s="11"/>
      <c r="U49179" s="11"/>
    </row>
    <row r="49180" spans="20:21" x14ac:dyDescent="0.2">
      <c r="T49180" s="11"/>
      <c r="U49180" s="11"/>
    </row>
    <row r="49181" spans="20:21" x14ac:dyDescent="0.2">
      <c r="T49181" s="11"/>
      <c r="U49181" s="11"/>
    </row>
    <row r="49182" spans="20:21" x14ac:dyDescent="0.2">
      <c r="T49182" s="11"/>
      <c r="U49182" s="11"/>
    </row>
    <row r="49183" spans="20:21" x14ac:dyDescent="0.2">
      <c r="T49183" s="11"/>
      <c r="U49183" s="11"/>
    </row>
    <row r="49184" spans="20:21" x14ac:dyDescent="0.2">
      <c r="T49184" s="11"/>
      <c r="U49184" s="11"/>
    </row>
    <row r="49185" spans="20:21" x14ac:dyDescent="0.2">
      <c r="T49185" s="11"/>
      <c r="U49185" s="11"/>
    </row>
    <row r="49186" spans="20:21" x14ac:dyDescent="0.2">
      <c r="T49186" s="11"/>
      <c r="U49186" s="11"/>
    </row>
    <row r="49187" spans="20:21" x14ac:dyDescent="0.2">
      <c r="T49187" s="11"/>
      <c r="U49187" s="11"/>
    </row>
    <row r="49188" spans="20:21" x14ac:dyDescent="0.2">
      <c r="T49188" s="11"/>
      <c r="U49188" s="11"/>
    </row>
    <row r="49189" spans="20:21" x14ac:dyDescent="0.2">
      <c r="T49189" s="11"/>
      <c r="U49189" s="11"/>
    </row>
    <row r="49190" spans="20:21" x14ac:dyDescent="0.2">
      <c r="T49190" s="11"/>
      <c r="U49190" s="11"/>
    </row>
    <row r="49191" spans="20:21" x14ac:dyDescent="0.2">
      <c r="T49191" s="11"/>
      <c r="U49191" s="11"/>
    </row>
    <row r="49192" spans="20:21" x14ac:dyDescent="0.2">
      <c r="T49192" s="11"/>
      <c r="U49192" s="11"/>
    </row>
    <row r="49193" spans="20:21" x14ac:dyDescent="0.2">
      <c r="T49193" s="11"/>
      <c r="U49193" s="11"/>
    </row>
    <row r="49194" spans="20:21" x14ac:dyDescent="0.2">
      <c r="T49194" s="11"/>
      <c r="U49194" s="11"/>
    </row>
    <row r="49195" spans="20:21" x14ac:dyDescent="0.2">
      <c r="T49195" s="11"/>
      <c r="U49195" s="11"/>
    </row>
    <row r="49196" spans="20:21" x14ac:dyDescent="0.2">
      <c r="T49196" s="11"/>
      <c r="U49196" s="11"/>
    </row>
    <row r="49197" spans="20:21" x14ac:dyDescent="0.2">
      <c r="T49197" s="11"/>
      <c r="U49197" s="11"/>
    </row>
    <row r="49198" spans="20:21" x14ac:dyDescent="0.2">
      <c r="T49198" s="11"/>
      <c r="U49198" s="11"/>
    </row>
    <row r="49199" spans="20:21" x14ac:dyDescent="0.2">
      <c r="T49199" s="11"/>
      <c r="U49199" s="11"/>
    </row>
    <row r="49200" spans="20:21" x14ac:dyDescent="0.2">
      <c r="T49200" s="11"/>
      <c r="U49200" s="11"/>
    </row>
    <row r="49201" spans="20:21" x14ac:dyDescent="0.2">
      <c r="T49201" s="11"/>
      <c r="U49201" s="11"/>
    </row>
    <row r="49202" spans="20:21" x14ac:dyDescent="0.2">
      <c r="T49202" s="11"/>
      <c r="U49202" s="11"/>
    </row>
    <row r="49203" spans="20:21" x14ac:dyDescent="0.2">
      <c r="T49203" s="11"/>
      <c r="U49203" s="11"/>
    </row>
    <row r="49204" spans="20:21" x14ac:dyDescent="0.2">
      <c r="T49204" s="11"/>
      <c r="U49204" s="11"/>
    </row>
    <row r="49205" spans="20:21" x14ac:dyDescent="0.2">
      <c r="T49205" s="11"/>
      <c r="U49205" s="11"/>
    </row>
    <row r="49206" spans="20:21" x14ac:dyDescent="0.2">
      <c r="T49206" s="11"/>
      <c r="U49206" s="11"/>
    </row>
    <row r="49207" spans="20:21" x14ac:dyDescent="0.2">
      <c r="T49207" s="11"/>
      <c r="U49207" s="11"/>
    </row>
    <row r="49208" spans="20:21" x14ac:dyDescent="0.2">
      <c r="T49208" s="11"/>
      <c r="U49208" s="11"/>
    </row>
    <row r="49209" spans="20:21" x14ac:dyDescent="0.2">
      <c r="T49209" s="11"/>
      <c r="U49209" s="11"/>
    </row>
    <row r="49210" spans="20:21" x14ac:dyDescent="0.2">
      <c r="T49210" s="11"/>
      <c r="U49210" s="11"/>
    </row>
    <row r="49211" spans="20:21" x14ac:dyDescent="0.2">
      <c r="T49211" s="11"/>
      <c r="U49211" s="11"/>
    </row>
    <row r="49212" spans="20:21" x14ac:dyDescent="0.2">
      <c r="T49212" s="11"/>
      <c r="U49212" s="11"/>
    </row>
    <row r="49213" spans="20:21" x14ac:dyDescent="0.2">
      <c r="T49213" s="11"/>
      <c r="U49213" s="11"/>
    </row>
    <row r="49214" spans="20:21" x14ac:dyDescent="0.2">
      <c r="T49214" s="11"/>
      <c r="U49214" s="11"/>
    </row>
    <row r="49215" spans="20:21" x14ac:dyDescent="0.2">
      <c r="T49215" s="11"/>
      <c r="U49215" s="11"/>
    </row>
    <row r="49216" spans="20:21" x14ac:dyDescent="0.2">
      <c r="T49216" s="11"/>
      <c r="U49216" s="11"/>
    </row>
    <row r="49217" spans="20:21" x14ac:dyDescent="0.2">
      <c r="T49217" s="11"/>
      <c r="U49217" s="11"/>
    </row>
    <row r="49218" spans="20:21" x14ac:dyDescent="0.2">
      <c r="T49218" s="11"/>
      <c r="U49218" s="11"/>
    </row>
    <row r="49219" spans="20:21" x14ac:dyDescent="0.2">
      <c r="T49219" s="11"/>
      <c r="U49219" s="11"/>
    </row>
    <row r="49220" spans="20:21" x14ac:dyDescent="0.2">
      <c r="T49220" s="11"/>
      <c r="U49220" s="11"/>
    </row>
    <row r="49221" spans="20:21" x14ac:dyDescent="0.2">
      <c r="T49221" s="11"/>
      <c r="U49221" s="11"/>
    </row>
    <row r="49222" spans="20:21" x14ac:dyDescent="0.2">
      <c r="T49222" s="11"/>
      <c r="U49222" s="11"/>
    </row>
    <row r="49223" spans="20:21" x14ac:dyDescent="0.2">
      <c r="T49223" s="11"/>
      <c r="U49223" s="11"/>
    </row>
    <row r="49224" spans="20:21" x14ac:dyDescent="0.2">
      <c r="T49224" s="11"/>
      <c r="U49224" s="11"/>
    </row>
    <row r="49225" spans="20:21" x14ac:dyDescent="0.2">
      <c r="T49225" s="11"/>
      <c r="U49225" s="11"/>
    </row>
    <row r="49226" spans="20:21" x14ac:dyDescent="0.2">
      <c r="T49226" s="11"/>
      <c r="U49226" s="11"/>
    </row>
    <row r="49227" spans="20:21" x14ac:dyDescent="0.2">
      <c r="T49227" s="11"/>
      <c r="U49227" s="11"/>
    </row>
    <row r="49228" spans="20:21" x14ac:dyDescent="0.2">
      <c r="T49228" s="11"/>
      <c r="U49228" s="11"/>
    </row>
    <row r="49229" spans="20:21" x14ac:dyDescent="0.2">
      <c r="T49229" s="11"/>
      <c r="U49229" s="11"/>
    </row>
    <row r="49230" spans="20:21" x14ac:dyDescent="0.2">
      <c r="T49230" s="11"/>
      <c r="U49230" s="11"/>
    </row>
    <row r="49231" spans="20:21" x14ac:dyDescent="0.2">
      <c r="T49231" s="11"/>
      <c r="U49231" s="11"/>
    </row>
    <row r="49232" spans="20:21" x14ac:dyDescent="0.2">
      <c r="T49232" s="11"/>
      <c r="U49232" s="11"/>
    </row>
    <row r="49233" spans="20:21" x14ac:dyDescent="0.2">
      <c r="T49233" s="11"/>
      <c r="U49233" s="11"/>
    </row>
    <row r="49234" spans="20:21" x14ac:dyDescent="0.2">
      <c r="T49234" s="11"/>
      <c r="U49234" s="11"/>
    </row>
    <row r="49235" spans="20:21" x14ac:dyDescent="0.2">
      <c r="T49235" s="11"/>
      <c r="U49235" s="11"/>
    </row>
    <row r="49236" spans="20:21" x14ac:dyDescent="0.2">
      <c r="T49236" s="11"/>
      <c r="U49236" s="11"/>
    </row>
    <row r="49237" spans="20:21" x14ac:dyDescent="0.2">
      <c r="T49237" s="11"/>
      <c r="U49237" s="11"/>
    </row>
    <row r="49238" spans="20:21" x14ac:dyDescent="0.2">
      <c r="T49238" s="11"/>
      <c r="U49238" s="11"/>
    </row>
    <row r="49239" spans="20:21" x14ac:dyDescent="0.2">
      <c r="T49239" s="11"/>
      <c r="U49239" s="11"/>
    </row>
    <row r="49240" spans="20:21" x14ac:dyDescent="0.2">
      <c r="T49240" s="11"/>
      <c r="U49240" s="11"/>
    </row>
    <row r="49241" spans="20:21" x14ac:dyDescent="0.2">
      <c r="T49241" s="11"/>
      <c r="U49241" s="11"/>
    </row>
    <row r="49242" spans="20:21" x14ac:dyDescent="0.2">
      <c r="T49242" s="11"/>
      <c r="U49242" s="11"/>
    </row>
    <row r="49243" spans="20:21" x14ac:dyDescent="0.2">
      <c r="T49243" s="11"/>
      <c r="U49243" s="11"/>
    </row>
    <row r="49244" spans="20:21" x14ac:dyDescent="0.2">
      <c r="T49244" s="11"/>
      <c r="U49244" s="11"/>
    </row>
    <row r="49245" spans="20:21" x14ac:dyDescent="0.2">
      <c r="T49245" s="11"/>
      <c r="U49245" s="11"/>
    </row>
    <row r="49246" spans="20:21" x14ac:dyDescent="0.2">
      <c r="T49246" s="11"/>
      <c r="U49246" s="11"/>
    </row>
    <row r="49247" spans="20:21" x14ac:dyDescent="0.2">
      <c r="T49247" s="11"/>
      <c r="U49247" s="11"/>
    </row>
    <row r="49248" spans="20:21" x14ac:dyDescent="0.2">
      <c r="T49248" s="11"/>
      <c r="U49248" s="11"/>
    </row>
    <row r="49249" spans="20:21" x14ac:dyDescent="0.2">
      <c r="T49249" s="11"/>
      <c r="U49249" s="11"/>
    </row>
    <row r="49250" spans="20:21" x14ac:dyDescent="0.2">
      <c r="T49250" s="11"/>
      <c r="U49250" s="11"/>
    </row>
    <row r="49251" spans="20:21" x14ac:dyDescent="0.2">
      <c r="T49251" s="11"/>
      <c r="U49251" s="11"/>
    </row>
    <row r="49252" spans="20:21" x14ac:dyDescent="0.2">
      <c r="T49252" s="11"/>
      <c r="U49252" s="11"/>
    </row>
    <row r="49253" spans="20:21" x14ac:dyDescent="0.2">
      <c r="T49253" s="11"/>
      <c r="U49253" s="11"/>
    </row>
    <row r="49254" spans="20:21" x14ac:dyDescent="0.2">
      <c r="T49254" s="11"/>
      <c r="U49254" s="11"/>
    </row>
    <row r="49255" spans="20:21" x14ac:dyDescent="0.2">
      <c r="T49255" s="11"/>
      <c r="U49255" s="11"/>
    </row>
    <row r="49256" spans="20:21" x14ac:dyDescent="0.2">
      <c r="T49256" s="11"/>
      <c r="U49256" s="11"/>
    </row>
    <row r="49257" spans="20:21" x14ac:dyDescent="0.2">
      <c r="T49257" s="11"/>
      <c r="U49257" s="11"/>
    </row>
    <row r="49258" spans="20:21" x14ac:dyDescent="0.2">
      <c r="T49258" s="11"/>
      <c r="U49258" s="11"/>
    </row>
    <row r="49259" spans="20:21" x14ac:dyDescent="0.2">
      <c r="T49259" s="11"/>
      <c r="U49259" s="11"/>
    </row>
    <row r="49260" spans="20:21" x14ac:dyDescent="0.2">
      <c r="T49260" s="11"/>
      <c r="U49260" s="11"/>
    </row>
    <row r="49261" spans="20:21" x14ac:dyDescent="0.2">
      <c r="T49261" s="11"/>
      <c r="U49261" s="11"/>
    </row>
    <row r="49262" spans="20:21" x14ac:dyDescent="0.2">
      <c r="T49262" s="11"/>
      <c r="U49262" s="11"/>
    </row>
    <row r="49263" spans="20:21" x14ac:dyDescent="0.2">
      <c r="T49263" s="11"/>
      <c r="U49263" s="11"/>
    </row>
    <row r="49264" spans="20:21" x14ac:dyDescent="0.2">
      <c r="T49264" s="11"/>
      <c r="U49264" s="11"/>
    </row>
    <row r="49265" spans="20:21" x14ac:dyDescent="0.2">
      <c r="T49265" s="11"/>
      <c r="U49265" s="11"/>
    </row>
    <row r="49266" spans="20:21" x14ac:dyDescent="0.2">
      <c r="T49266" s="11"/>
      <c r="U49266" s="11"/>
    </row>
    <row r="49267" spans="20:21" x14ac:dyDescent="0.2">
      <c r="T49267" s="11"/>
      <c r="U49267" s="11"/>
    </row>
    <row r="49268" spans="20:21" x14ac:dyDescent="0.2">
      <c r="T49268" s="11"/>
      <c r="U49268" s="11"/>
    </row>
    <row r="49269" spans="20:21" x14ac:dyDescent="0.2">
      <c r="T49269" s="11"/>
      <c r="U49269" s="11"/>
    </row>
    <row r="49270" spans="20:21" x14ac:dyDescent="0.2">
      <c r="T49270" s="11"/>
      <c r="U49270" s="11"/>
    </row>
    <row r="49271" spans="20:21" x14ac:dyDescent="0.2">
      <c r="T49271" s="11"/>
      <c r="U49271" s="11"/>
    </row>
    <row r="49272" spans="20:21" x14ac:dyDescent="0.2">
      <c r="T49272" s="11"/>
      <c r="U49272" s="11"/>
    </row>
    <row r="49273" spans="20:21" x14ac:dyDescent="0.2">
      <c r="T49273" s="11"/>
      <c r="U49273" s="11"/>
    </row>
    <row r="49274" spans="20:21" x14ac:dyDescent="0.2">
      <c r="T49274" s="11"/>
      <c r="U49274" s="11"/>
    </row>
    <row r="49275" spans="20:21" x14ac:dyDescent="0.2">
      <c r="T49275" s="11"/>
      <c r="U49275" s="11"/>
    </row>
    <row r="49276" spans="20:21" x14ac:dyDescent="0.2">
      <c r="T49276" s="11"/>
      <c r="U49276" s="11"/>
    </row>
    <row r="49277" spans="20:21" x14ac:dyDescent="0.2">
      <c r="T49277" s="11"/>
      <c r="U49277" s="11"/>
    </row>
    <row r="49278" spans="20:21" x14ac:dyDescent="0.2">
      <c r="T49278" s="11"/>
      <c r="U49278" s="11"/>
    </row>
    <row r="49279" spans="20:21" x14ac:dyDescent="0.2">
      <c r="T49279" s="11"/>
      <c r="U49279" s="11"/>
    </row>
    <row r="49280" spans="20:21" x14ac:dyDescent="0.2">
      <c r="T49280" s="11"/>
      <c r="U49280" s="11"/>
    </row>
    <row r="49281" spans="20:21" x14ac:dyDescent="0.2">
      <c r="T49281" s="11"/>
      <c r="U49281" s="11"/>
    </row>
    <row r="49282" spans="20:21" x14ac:dyDescent="0.2">
      <c r="T49282" s="11"/>
      <c r="U49282" s="11"/>
    </row>
    <row r="49283" spans="20:21" x14ac:dyDescent="0.2">
      <c r="T49283" s="11"/>
      <c r="U49283" s="11"/>
    </row>
    <row r="49284" spans="20:21" x14ac:dyDescent="0.2">
      <c r="T49284" s="11"/>
      <c r="U49284" s="11"/>
    </row>
    <row r="49285" spans="20:21" x14ac:dyDescent="0.2">
      <c r="T49285" s="11"/>
      <c r="U49285" s="11"/>
    </row>
    <row r="49286" spans="20:21" x14ac:dyDescent="0.2">
      <c r="T49286" s="11"/>
      <c r="U49286" s="11"/>
    </row>
    <row r="49287" spans="20:21" x14ac:dyDescent="0.2">
      <c r="T49287" s="11"/>
      <c r="U49287" s="11"/>
    </row>
    <row r="49288" spans="20:21" x14ac:dyDescent="0.2">
      <c r="T49288" s="11"/>
      <c r="U49288" s="11"/>
    </row>
    <row r="49289" spans="20:21" x14ac:dyDescent="0.2">
      <c r="T49289" s="11"/>
      <c r="U49289" s="11"/>
    </row>
    <row r="49290" spans="20:21" x14ac:dyDescent="0.2">
      <c r="T49290" s="11"/>
      <c r="U49290" s="11"/>
    </row>
    <row r="49291" spans="20:21" x14ac:dyDescent="0.2">
      <c r="T49291" s="11"/>
      <c r="U49291" s="11"/>
    </row>
    <row r="49292" spans="20:21" x14ac:dyDescent="0.2">
      <c r="T49292" s="11"/>
      <c r="U49292" s="11"/>
    </row>
    <row r="49293" spans="20:21" x14ac:dyDescent="0.2">
      <c r="T49293" s="11"/>
      <c r="U49293" s="11"/>
    </row>
    <row r="49294" spans="20:21" x14ac:dyDescent="0.2">
      <c r="T49294" s="11"/>
      <c r="U49294" s="11"/>
    </row>
    <row r="49295" spans="20:21" x14ac:dyDescent="0.2">
      <c r="T49295" s="11"/>
      <c r="U49295" s="11"/>
    </row>
    <row r="49296" spans="20:21" x14ac:dyDescent="0.2">
      <c r="T49296" s="11"/>
      <c r="U49296" s="11"/>
    </row>
    <row r="49297" spans="20:21" x14ac:dyDescent="0.2">
      <c r="T49297" s="11"/>
      <c r="U49297" s="11"/>
    </row>
    <row r="49298" spans="20:21" x14ac:dyDescent="0.2">
      <c r="T49298" s="11"/>
      <c r="U49298" s="11"/>
    </row>
    <row r="49299" spans="20:21" x14ac:dyDescent="0.2">
      <c r="T49299" s="11"/>
      <c r="U49299" s="11"/>
    </row>
    <row r="49300" spans="20:21" x14ac:dyDescent="0.2">
      <c r="T49300" s="11"/>
      <c r="U49300" s="11"/>
    </row>
    <row r="49301" spans="20:21" x14ac:dyDescent="0.2">
      <c r="T49301" s="11"/>
      <c r="U49301" s="11"/>
    </row>
    <row r="49302" spans="20:21" x14ac:dyDescent="0.2">
      <c r="T49302" s="11"/>
      <c r="U49302" s="11"/>
    </row>
    <row r="49303" spans="20:21" x14ac:dyDescent="0.2">
      <c r="T49303" s="11"/>
      <c r="U49303" s="11"/>
    </row>
    <row r="49304" spans="20:21" x14ac:dyDescent="0.2">
      <c r="T49304" s="11"/>
      <c r="U49304" s="11"/>
    </row>
    <row r="49305" spans="20:21" x14ac:dyDescent="0.2">
      <c r="T49305" s="11"/>
      <c r="U49305" s="11"/>
    </row>
    <row r="49306" spans="20:21" x14ac:dyDescent="0.2">
      <c r="T49306" s="11"/>
      <c r="U49306" s="11"/>
    </row>
    <row r="49307" spans="20:21" x14ac:dyDescent="0.2">
      <c r="T49307" s="11"/>
      <c r="U49307" s="11"/>
    </row>
    <row r="49308" spans="20:21" x14ac:dyDescent="0.2">
      <c r="T49308" s="11"/>
      <c r="U49308" s="11"/>
    </row>
    <row r="49309" spans="20:21" x14ac:dyDescent="0.2">
      <c r="T49309" s="11"/>
      <c r="U49309" s="11"/>
    </row>
    <row r="49310" spans="20:21" x14ac:dyDescent="0.2">
      <c r="T49310" s="11"/>
      <c r="U49310" s="11"/>
    </row>
    <row r="49311" spans="20:21" x14ac:dyDescent="0.2">
      <c r="T49311" s="11"/>
      <c r="U49311" s="11"/>
    </row>
    <row r="49312" spans="20:21" x14ac:dyDescent="0.2">
      <c r="T49312" s="11"/>
      <c r="U49312" s="11"/>
    </row>
    <row r="49313" spans="20:21" x14ac:dyDescent="0.2">
      <c r="T49313" s="11"/>
      <c r="U49313" s="11"/>
    </row>
    <row r="49314" spans="20:21" x14ac:dyDescent="0.2">
      <c r="T49314" s="11"/>
      <c r="U49314" s="11"/>
    </row>
    <row r="49315" spans="20:21" x14ac:dyDescent="0.2">
      <c r="T49315" s="11"/>
      <c r="U49315" s="11"/>
    </row>
    <row r="49316" spans="20:21" x14ac:dyDescent="0.2">
      <c r="T49316" s="11"/>
      <c r="U49316" s="11"/>
    </row>
    <row r="49317" spans="20:21" x14ac:dyDescent="0.2">
      <c r="T49317" s="11"/>
      <c r="U49317" s="11"/>
    </row>
    <row r="49318" spans="20:21" x14ac:dyDescent="0.2">
      <c r="T49318" s="11"/>
      <c r="U49318" s="11"/>
    </row>
    <row r="49319" spans="20:21" x14ac:dyDescent="0.2">
      <c r="T49319" s="11"/>
      <c r="U49319" s="11"/>
    </row>
    <row r="49320" spans="20:21" x14ac:dyDescent="0.2">
      <c r="T49320" s="11"/>
      <c r="U49320" s="11"/>
    </row>
    <row r="49321" spans="20:21" x14ac:dyDescent="0.2">
      <c r="T49321" s="11"/>
      <c r="U49321" s="11"/>
    </row>
    <row r="49322" spans="20:21" x14ac:dyDescent="0.2">
      <c r="T49322" s="11"/>
      <c r="U49322" s="11"/>
    </row>
    <row r="49323" spans="20:21" x14ac:dyDescent="0.2">
      <c r="T49323" s="11"/>
      <c r="U49323" s="11"/>
    </row>
    <row r="49324" spans="20:21" x14ac:dyDescent="0.2">
      <c r="T49324" s="11"/>
      <c r="U49324" s="11"/>
    </row>
    <row r="49325" spans="20:21" x14ac:dyDescent="0.2">
      <c r="T49325" s="11"/>
      <c r="U49325" s="11"/>
    </row>
    <row r="49326" spans="20:21" x14ac:dyDescent="0.2">
      <c r="T49326" s="11"/>
      <c r="U49326" s="11"/>
    </row>
    <row r="49327" spans="20:21" x14ac:dyDescent="0.2">
      <c r="T49327" s="11"/>
      <c r="U49327" s="11"/>
    </row>
    <row r="49328" spans="20:21" x14ac:dyDescent="0.2">
      <c r="T49328" s="11"/>
      <c r="U49328" s="11"/>
    </row>
    <row r="49329" spans="20:21" x14ac:dyDescent="0.2">
      <c r="T49329" s="11"/>
      <c r="U49329" s="11"/>
    </row>
    <row r="49330" spans="20:21" x14ac:dyDescent="0.2">
      <c r="T49330" s="11"/>
      <c r="U49330" s="11"/>
    </row>
    <row r="49331" spans="20:21" x14ac:dyDescent="0.2">
      <c r="T49331" s="11"/>
      <c r="U49331" s="11"/>
    </row>
    <row r="49332" spans="20:21" x14ac:dyDescent="0.2">
      <c r="T49332" s="11"/>
      <c r="U49332" s="11"/>
    </row>
    <row r="49333" spans="20:21" x14ac:dyDescent="0.2">
      <c r="T49333" s="11"/>
      <c r="U49333" s="11"/>
    </row>
    <row r="49334" spans="20:21" x14ac:dyDescent="0.2">
      <c r="T49334" s="11"/>
      <c r="U49334" s="11"/>
    </row>
    <row r="49335" spans="20:21" x14ac:dyDescent="0.2">
      <c r="T49335" s="11"/>
      <c r="U49335" s="11"/>
    </row>
    <row r="49336" spans="20:21" x14ac:dyDescent="0.2">
      <c r="T49336" s="11"/>
      <c r="U49336" s="11"/>
    </row>
    <row r="49337" spans="20:21" x14ac:dyDescent="0.2">
      <c r="T49337" s="11"/>
      <c r="U49337" s="11"/>
    </row>
    <row r="49338" spans="20:21" x14ac:dyDescent="0.2">
      <c r="T49338" s="11"/>
      <c r="U49338" s="11"/>
    </row>
    <row r="49339" spans="20:21" x14ac:dyDescent="0.2">
      <c r="T49339" s="11"/>
      <c r="U49339" s="11"/>
    </row>
    <row r="49340" spans="20:21" x14ac:dyDescent="0.2">
      <c r="T49340" s="11"/>
      <c r="U49340" s="11"/>
    </row>
    <row r="49341" spans="20:21" x14ac:dyDescent="0.2">
      <c r="T49341" s="11"/>
      <c r="U49341" s="11"/>
    </row>
    <row r="49342" spans="20:21" x14ac:dyDescent="0.2">
      <c r="T49342" s="11"/>
      <c r="U49342" s="11"/>
    </row>
    <row r="49343" spans="20:21" x14ac:dyDescent="0.2">
      <c r="T49343" s="11"/>
      <c r="U49343" s="11"/>
    </row>
    <row r="49344" spans="20:21" x14ac:dyDescent="0.2">
      <c r="T49344" s="11"/>
      <c r="U49344" s="11"/>
    </row>
    <row r="49345" spans="20:21" x14ac:dyDescent="0.2">
      <c r="T49345" s="11"/>
      <c r="U49345" s="11"/>
    </row>
    <row r="49346" spans="20:21" x14ac:dyDescent="0.2">
      <c r="T49346" s="11"/>
      <c r="U49346" s="11"/>
    </row>
    <row r="49347" spans="20:21" x14ac:dyDescent="0.2">
      <c r="T49347" s="11"/>
      <c r="U49347" s="11"/>
    </row>
    <row r="49348" spans="20:21" x14ac:dyDescent="0.2">
      <c r="T49348" s="11"/>
      <c r="U49348" s="11"/>
    </row>
    <row r="49349" spans="20:21" x14ac:dyDescent="0.2">
      <c r="T49349" s="11"/>
      <c r="U49349" s="11"/>
    </row>
    <row r="49350" spans="20:21" x14ac:dyDescent="0.2">
      <c r="T49350" s="11"/>
      <c r="U49350" s="11"/>
    </row>
    <row r="49351" spans="20:21" x14ac:dyDescent="0.2">
      <c r="T49351" s="11"/>
      <c r="U49351" s="11"/>
    </row>
    <row r="49352" spans="20:21" x14ac:dyDescent="0.2">
      <c r="T49352" s="11"/>
      <c r="U49352" s="11"/>
    </row>
    <row r="49353" spans="20:21" x14ac:dyDescent="0.2">
      <c r="T49353" s="11"/>
      <c r="U49353" s="11"/>
    </row>
    <row r="49354" spans="20:21" x14ac:dyDescent="0.2">
      <c r="T49354" s="11"/>
      <c r="U49354" s="11"/>
    </row>
    <row r="49355" spans="20:21" x14ac:dyDescent="0.2">
      <c r="T49355" s="11"/>
      <c r="U49355" s="11"/>
    </row>
    <row r="49356" spans="20:21" x14ac:dyDescent="0.2">
      <c r="T49356" s="11"/>
      <c r="U49356" s="11"/>
    </row>
    <row r="49357" spans="20:21" x14ac:dyDescent="0.2">
      <c r="T49357" s="11"/>
      <c r="U49357" s="11"/>
    </row>
    <row r="49358" spans="20:21" x14ac:dyDescent="0.2">
      <c r="T49358" s="11"/>
      <c r="U49358" s="11"/>
    </row>
    <row r="49359" spans="20:21" x14ac:dyDescent="0.2">
      <c r="T49359" s="11"/>
      <c r="U49359" s="11"/>
    </row>
    <row r="49360" spans="20:21" x14ac:dyDescent="0.2">
      <c r="T49360" s="11"/>
      <c r="U49360" s="11"/>
    </row>
    <row r="49361" spans="20:21" x14ac:dyDescent="0.2">
      <c r="T49361" s="11"/>
      <c r="U49361" s="11"/>
    </row>
    <row r="49362" spans="20:21" x14ac:dyDescent="0.2">
      <c r="T49362" s="11"/>
      <c r="U49362" s="11"/>
    </row>
    <row r="49363" spans="20:21" x14ac:dyDescent="0.2">
      <c r="T49363" s="11"/>
      <c r="U49363" s="11"/>
    </row>
    <row r="49364" spans="20:21" x14ac:dyDescent="0.2">
      <c r="T49364" s="11"/>
      <c r="U49364" s="11"/>
    </row>
    <row r="49365" spans="20:21" x14ac:dyDescent="0.2">
      <c r="T49365" s="11"/>
      <c r="U49365" s="11"/>
    </row>
    <row r="49366" spans="20:21" x14ac:dyDescent="0.2">
      <c r="T49366" s="11"/>
      <c r="U49366" s="11"/>
    </row>
    <row r="49367" spans="20:21" x14ac:dyDescent="0.2">
      <c r="T49367" s="11"/>
      <c r="U49367" s="11"/>
    </row>
    <row r="49368" spans="20:21" x14ac:dyDescent="0.2">
      <c r="T49368" s="11"/>
      <c r="U49368" s="11"/>
    </row>
    <row r="49369" spans="20:21" x14ac:dyDescent="0.2">
      <c r="T49369" s="11"/>
      <c r="U49369" s="11"/>
    </row>
    <row r="49370" spans="20:21" x14ac:dyDescent="0.2">
      <c r="T49370" s="11"/>
      <c r="U49370" s="11"/>
    </row>
    <row r="49371" spans="20:21" x14ac:dyDescent="0.2">
      <c r="T49371" s="11"/>
      <c r="U49371" s="11"/>
    </row>
    <row r="49372" spans="20:21" x14ac:dyDescent="0.2">
      <c r="T49372" s="11"/>
      <c r="U49372" s="11"/>
    </row>
    <row r="49373" spans="20:21" x14ac:dyDescent="0.2">
      <c r="T49373" s="11"/>
      <c r="U49373" s="11"/>
    </row>
    <row r="49374" spans="20:21" x14ac:dyDescent="0.2">
      <c r="T49374" s="11"/>
      <c r="U49374" s="11"/>
    </row>
    <row r="49375" spans="20:21" x14ac:dyDescent="0.2">
      <c r="T49375" s="11"/>
      <c r="U49375" s="11"/>
    </row>
    <row r="49376" spans="20:21" x14ac:dyDescent="0.2">
      <c r="T49376" s="11"/>
      <c r="U49376" s="11"/>
    </row>
    <row r="49377" spans="20:21" x14ac:dyDescent="0.2">
      <c r="T49377" s="11"/>
      <c r="U49377" s="11"/>
    </row>
    <row r="49378" spans="20:21" x14ac:dyDescent="0.2">
      <c r="T49378" s="11"/>
      <c r="U49378" s="11"/>
    </row>
    <row r="49379" spans="20:21" x14ac:dyDescent="0.2">
      <c r="T49379" s="11"/>
      <c r="U49379" s="11"/>
    </row>
    <row r="49380" spans="20:21" x14ac:dyDescent="0.2">
      <c r="T49380" s="11"/>
      <c r="U49380" s="11"/>
    </row>
    <row r="49381" spans="20:21" x14ac:dyDescent="0.2">
      <c r="T49381" s="11"/>
      <c r="U49381" s="11"/>
    </row>
    <row r="49382" spans="20:21" x14ac:dyDescent="0.2">
      <c r="T49382" s="11"/>
      <c r="U49382" s="11"/>
    </row>
    <row r="49383" spans="20:21" x14ac:dyDescent="0.2">
      <c r="T49383" s="11"/>
      <c r="U49383" s="11"/>
    </row>
    <row r="49384" spans="20:21" x14ac:dyDescent="0.2">
      <c r="T49384" s="11"/>
      <c r="U49384" s="11"/>
    </row>
    <row r="49385" spans="20:21" x14ac:dyDescent="0.2">
      <c r="T49385" s="11"/>
      <c r="U49385" s="11"/>
    </row>
    <row r="49386" spans="20:21" x14ac:dyDescent="0.2">
      <c r="T49386" s="11"/>
      <c r="U49386" s="11"/>
    </row>
    <row r="49387" spans="20:21" x14ac:dyDescent="0.2">
      <c r="T49387" s="11"/>
      <c r="U49387" s="11"/>
    </row>
    <row r="49388" spans="20:21" x14ac:dyDescent="0.2">
      <c r="T49388" s="11"/>
      <c r="U49388" s="11"/>
    </row>
    <row r="49389" spans="20:21" x14ac:dyDescent="0.2">
      <c r="T49389" s="11"/>
      <c r="U49389" s="11"/>
    </row>
    <row r="49390" spans="20:21" x14ac:dyDescent="0.2">
      <c r="T49390" s="11"/>
      <c r="U49390" s="11"/>
    </row>
    <row r="49391" spans="20:21" x14ac:dyDescent="0.2">
      <c r="T49391" s="11"/>
      <c r="U49391" s="11"/>
    </row>
    <row r="49392" spans="20:21" x14ac:dyDescent="0.2">
      <c r="T49392" s="11"/>
      <c r="U49392" s="11"/>
    </row>
    <row r="49393" spans="20:21" x14ac:dyDescent="0.2">
      <c r="T49393" s="11"/>
      <c r="U49393" s="11"/>
    </row>
    <row r="49394" spans="20:21" x14ac:dyDescent="0.2">
      <c r="T49394" s="11"/>
      <c r="U49394" s="11"/>
    </row>
    <row r="49395" spans="20:21" x14ac:dyDescent="0.2">
      <c r="T49395" s="11"/>
      <c r="U49395" s="11"/>
    </row>
    <row r="49396" spans="20:21" x14ac:dyDescent="0.2">
      <c r="T49396" s="11"/>
      <c r="U49396" s="11"/>
    </row>
    <row r="49397" spans="20:21" x14ac:dyDescent="0.2">
      <c r="T49397" s="11"/>
      <c r="U49397" s="11"/>
    </row>
    <row r="49398" spans="20:21" x14ac:dyDescent="0.2">
      <c r="T49398" s="11"/>
      <c r="U49398" s="11"/>
    </row>
    <row r="49399" spans="20:21" x14ac:dyDescent="0.2">
      <c r="T49399" s="11"/>
      <c r="U49399" s="11"/>
    </row>
    <row r="49400" spans="20:21" x14ac:dyDescent="0.2">
      <c r="T49400" s="11"/>
      <c r="U49400" s="11"/>
    </row>
    <row r="49401" spans="20:21" x14ac:dyDescent="0.2">
      <c r="T49401" s="11"/>
      <c r="U49401" s="11"/>
    </row>
    <row r="49402" spans="20:21" x14ac:dyDescent="0.2">
      <c r="T49402" s="11"/>
      <c r="U49402" s="11"/>
    </row>
    <row r="49403" spans="20:21" x14ac:dyDescent="0.2">
      <c r="T49403" s="11"/>
      <c r="U49403" s="11"/>
    </row>
    <row r="49404" spans="20:21" x14ac:dyDescent="0.2">
      <c r="T49404" s="11"/>
      <c r="U49404" s="11"/>
    </row>
    <row r="49405" spans="20:21" x14ac:dyDescent="0.2">
      <c r="T49405" s="11"/>
      <c r="U49405" s="11"/>
    </row>
    <row r="49406" spans="20:21" x14ac:dyDescent="0.2">
      <c r="T49406" s="11"/>
      <c r="U49406" s="11"/>
    </row>
    <row r="49407" spans="20:21" x14ac:dyDescent="0.2">
      <c r="T49407" s="11"/>
      <c r="U49407" s="11"/>
    </row>
    <row r="49408" spans="20:21" x14ac:dyDescent="0.2">
      <c r="T49408" s="11"/>
      <c r="U49408" s="11"/>
    </row>
    <row r="49409" spans="20:21" x14ac:dyDescent="0.2">
      <c r="T49409" s="11"/>
      <c r="U49409" s="11"/>
    </row>
    <row r="49410" spans="20:21" x14ac:dyDescent="0.2">
      <c r="T49410" s="11"/>
      <c r="U49410" s="11"/>
    </row>
    <row r="49411" spans="20:21" x14ac:dyDescent="0.2">
      <c r="T49411" s="11"/>
      <c r="U49411" s="11"/>
    </row>
    <row r="49412" spans="20:21" x14ac:dyDescent="0.2">
      <c r="T49412" s="11"/>
      <c r="U49412" s="11"/>
    </row>
    <row r="49413" spans="20:21" x14ac:dyDescent="0.2">
      <c r="T49413" s="11"/>
      <c r="U49413" s="11"/>
    </row>
    <row r="49414" spans="20:21" x14ac:dyDescent="0.2">
      <c r="T49414" s="11"/>
      <c r="U49414" s="11"/>
    </row>
    <row r="49415" spans="20:21" x14ac:dyDescent="0.2">
      <c r="T49415" s="11"/>
      <c r="U49415" s="11"/>
    </row>
    <row r="49416" spans="20:21" x14ac:dyDescent="0.2">
      <c r="T49416" s="11"/>
      <c r="U49416" s="11"/>
    </row>
    <row r="49417" spans="20:21" x14ac:dyDescent="0.2">
      <c r="T49417" s="11"/>
      <c r="U49417" s="11"/>
    </row>
    <row r="49418" spans="20:21" x14ac:dyDescent="0.2">
      <c r="T49418" s="11"/>
      <c r="U49418" s="11"/>
    </row>
    <row r="49419" spans="20:21" x14ac:dyDescent="0.2">
      <c r="T49419" s="11"/>
      <c r="U49419" s="11"/>
    </row>
    <row r="49420" spans="20:21" x14ac:dyDescent="0.2">
      <c r="T49420" s="11"/>
      <c r="U49420" s="11"/>
    </row>
    <row r="49421" spans="20:21" x14ac:dyDescent="0.2">
      <c r="T49421" s="11"/>
      <c r="U49421" s="11"/>
    </row>
    <row r="49422" spans="20:21" x14ac:dyDescent="0.2">
      <c r="T49422" s="11"/>
      <c r="U49422" s="11"/>
    </row>
    <row r="49423" spans="20:21" x14ac:dyDescent="0.2">
      <c r="T49423" s="11"/>
      <c r="U49423" s="11"/>
    </row>
    <row r="49424" spans="20:21" x14ac:dyDescent="0.2">
      <c r="T49424" s="11"/>
      <c r="U49424" s="11"/>
    </row>
    <row r="49425" spans="20:21" x14ac:dyDescent="0.2">
      <c r="T49425" s="11"/>
      <c r="U49425" s="11"/>
    </row>
    <row r="49426" spans="20:21" x14ac:dyDescent="0.2">
      <c r="T49426" s="11"/>
      <c r="U49426" s="11"/>
    </row>
    <row r="49427" spans="20:21" x14ac:dyDescent="0.2">
      <c r="T49427" s="11"/>
      <c r="U49427" s="11"/>
    </row>
    <row r="49428" spans="20:21" x14ac:dyDescent="0.2">
      <c r="T49428" s="11"/>
      <c r="U49428" s="11"/>
    </row>
    <row r="49429" spans="20:21" x14ac:dyDescent="0.2">
      <c r="T49429" s="11"/>
      <c r="U49429" s="11"/>
    </row>
    <row r="49430" spans="20:21" x14ac:dyDescent="0.2">
      <c r="T49430" s="11"/>
      <c r="U49430" s="11"/>
    </row>
    <row r="49431" spans="20:21" x14ac:dyDescent="0.2">
      <c r="T49431" s="11"/>
      <c r="U49431" s="11"/>
    </row>
    <row r="49432" spans="20:21" x14ac:dyDescent="0.2">
      <c r="T49432" s="11"/>
      <c r="U49432" s="11"/>
    </row>
    <row r="49433" spans="20:21" x14ac:dyDescent="0.2">
      <c r="T49433" s="11"/>
      <c r="U49433" s="11"/>
    </row>
    <row r="49434" spans="20:21" x14ac:dyDescent="0.2">
      <c r="T49434" s="11"/>
      <c r="U49434" s="11"/>
    </row>
    <row r="49435" spans="20:21" x14ac:dyDescent="0.2">
      <c r="T49435" s="11"/>
      <c r="U49435" s="11"/>
    </row>
    <row r="49436" spans="20:21" x14ac:dyDescent="0.2">
      <c r="T49436" s="11"/>
      <c r="U49436" s="11"/>
    </row>
    <row r="49437" spans="20:21" x14ac:dyDescent="0.2">
      <c r="T49437" s="11"/>
      <c r="U49437" s="11"/>
    </row>
    <row r="49438" spans="20:21" x14ac:dyDescent="0.2">
      <c r="T49438" s="11"/>
      <c r="U49438" s="11"/>
    </row>
    <row r="49439" spans="20:21" x14ac:dyDescent="0.2">
      <c r="T49439" s="11"/>
      <c r="U49439" s="11"/>
    </row>
    <row r="49440" spans="20:21" x14ac:dyDescent="0.2">
      <c r="T49440" s="11"/>
      <c r="U49440" s="11"/>
    </row>
    <row r="49441" spans="20:21" x14ac:dyDescent="0.2">
      <c r="T49441" s="11"/>
      <c r="U49441" s="11"/>
    </row>
    <row r="49442" spans="20:21" x14ac:dyDescent="0.2">
      <c r="T49442" s="11"/>
      <c r="U49442" s="11"/>
    </row>
    <row r="49443" spans="20:21" x14ac:dyDescent="0.2">
      <c r="T49443" s="11"/>
      <c r="U49443" s="11"/>
    </row>
    <row r="49444" spans="20:21" x14ac:dyDescent="0.2">
      <c r="T49444" s="11"/>
      <c r="U49444" s="11"/>
    </row>
    <row r="49445" spans="20:21" x14ac:dyDescent="0.2">
      <c r="T49445" s="11"/>
      <c r="U49445" s="11"/>
    </row>
    <row r="49446" spans="20:21" x14ac:dyDescent="0.2">
      <c r="T49446" s="11"/>
      <c r="U49446" s="11"/>
    </row>
    <row r="49447" spans="20:21" x14ac:dyDescent="0.2">
      <c r="T49447" s="11"/>
      <c r="U49447" s="11"/>
    </row>
    <row r="49448" spans="20:21" x14ac:dyDescent="0.2">
      <c r="T49448" s="11"/>
      <c r="U49448" s="11"/>
    </row>
    <row r="49449" spans="20:21" x14ac:dyDescent="0.2">
      <c r="T49449" s="11"/>
      <c r="U49449" s="11"/>
    </row>
    <row r="49450" spans="20:21" x14ac:dyDescent="0.2">
      <c r="T49450" s="11"/>
      <c r="U49450" s="11"/>
    </row>
    <row r="49451" spans="20:21" x14ac:dyDescent="0.2">
      <c r="T49451" s="11"/>
      <c r="U49451" s="11"/>
    </row>
    <row r="49452" spans="20:21" x14ac:dyDescent="0.2">
      <c r="T49452" s="11"/>
      <c r="U49452" s="11"/>
    </row>
    <row r="49453" spans="20:21" x14ac:dyDescent="0.2">
      <c r="T49453" s="11"/>
      <c r="U49453" s="11"/>
    </row>
    <row r="49454" spans="20:21" x14ac:dyDescent="0.2">
      <c r="T49454" s="11"/>
      <c r="U49454" s="11"/>
    </row>
    <row r="49455" spans="20:21" x14ac:dyDescent="0.2">
      <c r="T49455" s="11"/>
      <c r="U49455" s="11"/>
    </row>
    <row r="49456" spans="20:21" x14ac:dyDescent="0.2">
      <c r="T49456" s="11"/>
      <c r="U49456" s="11"/>
    </row>
    <row r="49457" spans="20:21" x14ac:dyDescent="0.2">
      <c r="T49457" s="11"/>
      <c r="U49457" s="11"/>
    </row>
    <row r="49458" spans="20:21" x14ac:dyDescent="0.2">
      <c r="T49458" s="11"/>
      <c r="U49458" s="11"/>
    </row>
    <row r="49459" spans="20:21" x14ac:dyDescent="0.2">
      <c r="T49459" s="11"/>
      <c r="U49459" s="11"/>
    </row>
    <row r="49460" spans="20:21" x14ac:dyDescent="0.2">
      <c r="T49460" s="11"/>
      <c r="U49460" s="11"/>
    </row>
    <row r="49461" spans="20:21" x14ac:dyDescent="0.2">
      <c r="T49461" s="11"/>
      <c r="U49461" s="11"/>
    </row>
    <row r="49462" spans="20:21" x14ac:dyDescent="0.2">
      <c r="T49462" s="11"/>
      <c r="U49462" s="11"/>
    </row>
    <row r="49463" spans="20:21" x14ac:dyDescent="0.2">
      <c r="T49463" s="11"/>
      <c r="U49463" s="11"/>
    </row>
    <row r="49464" spans="20:21" x14ac:dyDescent="0.2">
      <c r="T49464" s="11"/>
      <c r="U49464" s="11"/>
    </row>
    <row r="49465" spans="20:21" x14ac:dyDescent="0.2">
      <c r="T49465" s="11"/>
      <c r="U49465" s="11"/>
    </row>
    <row r="49466" spans="20:21" x14ac:dyDescent="0.2">
      <c r="T49466" s="11"/>
      <c r="U49466" s="11"/>
    </row>
    <row r="49467" spans="20:21" x14ac:dyDescent="0.2">
      <c r="T49467" s="11"/>
      <c r="U49467" s="11"/>
    </row>
    <row r="49468" spans="20:21" x14ac:dyDescent="0.2">
      <c r="T49468" s="11"/>
      <c r="U49468" s="11"/>
    </row>
    <row r="49469" spans="20:21" x14ac:dyDescent="0.2">
      <c r="T49469" s="11"/>
      <c r="U49469" s="11"/>
    </row>
    <row r="49470" spans="20:21" x14ac:dyDescent="0.2">
      <c r="T49470" s="11"/>
      <c r="U49470" s="11"/>
    </row>
    <row r="49471" spans="20:21" x14ac:dyDescent="0.2">
      <c r="T49471" s="11"/>
      <c r="U49471" s="11"/>
    </row>
    <row r="49472" spans="20:21" x14ac:dyDescent="0.2">
      <c r="T49472" s="11"/>
      <c r="U49472" s="11"/>
    </row>
    <row r="49473" spans="20:21" x14ac:dyDescent="0.2">
      <c r="T49473" s="11"/>
      <c r="U49473" s="11"/>
    </row>
    <row r="49474" spans="20:21" x14ac:dyDescent="0.2">
      <c r="T49474" s="11"/>
      <c r="U49474" s="11"/>
    </row>
    <row r="49475" spans="20:21" x14ac:dyDescent="0.2">
      <c r="T49475" s="11"/>
      <c r="U49475" s="11"/>
    </row>
    <row r="49476" spans="20:21" x14ac:dyDescent="0.2">
      <c r="T49476" s="11"/>
      <c r="U49476" s="11"/>
    </row>
    <row r="49477" spans="20:21" x14ac:dyDescent="0.2">
      <c r="T49477" s="11"/>
      <c r="U49477" s="11"/>
    </row>
    <row r="49478" spans="20:21" x14ac:dyDescent="0.2">
      <c r="T49478" s="11"/>
      <c r="U49478" s="11"/>
    </row>
    <row r="49479" spans="20:21" x14ac:dyDescent="0.2">
      <c r="T49479" s="11"/>
      <c r="U49479" s="11"/>
    </row>
    <row r="49480" spans="20:21" x14ac:dyDescent="0.2">
      <c r="T49480" s="11"/>
      <c r="U49480" s="11"/>
    </row>
    <row r="49481" spans="20:21" x14ac:dyDescent="0.2">
      <c r="T49481" s="11"/>
      <c r="U49481" s="11"/>
    </row>
    <row r="49482" spans="20:21" x14ac:dyDescent="0.2">
      <c r="T49482" s="11"/>
      <c r="U49482" s="11"/>
    </row>
    <row r="49483" spans="20:21" x14ac:dyDescent="0.2">
      <c r="T49483" s="11"/>
      <c r="U49483" s="11"/>
    </row>
    <row r="49484" spans="20:21" x14ac:dyDescent="0.2">
      <c r="T49484" s="11"/>
      <c r="U49484" s="11"/>
    </row>
    <row r="49485" spans="20:21" x14ac:dyDescent="0.2">
      <c r="T49485" s="11"/>
      <c r="U49485" s="11"/>
    </row>
    <row r="49486" spans="20:21" x14ac:dyDescent="0.2">
      <c r="T49486" s="11"/>
      <c r="U49486" s="11"/>
    </row>
    <row r="49487" spans="20:21" x14ac:dyDescent="0.2">
      <c r="T49487" s="11"/>
      <c r="U49487" s="11"/>
    </row>
    <row r="49488" spans="20:21" x14ac:dyDescent="0.2">
      <c r="T49488" s="11"/>
      <c r="U49488" s="11"/>
    </row>
    <row r="49489" spans="20:21" x14ac:dyDescent="0.2">
      <c r="T49489" s="11"/>
      <c r="U49489" s="11"/>
    </row>
    <row r="49490" spans="20:21" x14ac:dyDescent="0.2">
      <c r="T49490" s="11"/>
      <c r="U49490" s="11"/>
    </row>
    <row r="49491" spans="20:21" x14ac:dyDescent="0.2">
      <c r="T49491" s="11"/>
      <c r="U49491" s="11"/>
    </row>
    <row r="49492" spans="20:21" x14ac:dyDescent="0.2">
      <c r="T49492" s="11"/>
      <c r="U49492" s="11"/>
    </row>
    <row r="49493" spans="20:21" x14ac:dyDescent="0.2">
      <c r="T49493" s="11"/>
      <c r="U49493" s="11"/>
    </row>
    <row r="49494" spans="20:21" x14ac:dyDescent="0.2">
      <c r="T49494" s="11"/>
      <c r="U49494" s="11"/>
    </row>
    <row r="49495" spans="20:21" x14ac:dyDescent="0.2">
      <c r="T49495" s="11"/>
      <c r="U49495" s="11"/>
    </row>
    <row r="49496" spans="20:21" x14ac:dyDescent="0.2">
      <c r="T49496" s="11"/>
      <c r="U49496" s="11"/>
    </row>
    <row r="49497" spans="20:21" x14ac:dyDescent="0.2">
      <c r="T49497" s="11"/>
      <c r="U49497" s="11"/>
    </row>
    <row r="49498" spans="20:21" x14ac:dyDescent="0.2">
      <c r="T49498" s="11"/>
      <c r="U49498" s="11"/>
    </row>
    <row r="49499" spans="20:21" x14ac:dyDescent="0.2">
      <c r="T49499" s="11"/>
      <c r="U49499" s="11"/>
    </row>
    <row r="49500" spans="20:21" x14ac:dyDescent="0.2">
      <c r="T49500" s="11"/>
      <c r="U49500" s="11"/>
    </row>
    <row r="49501" spans="20:21" x14ac:dyDescent="0.2">
      <c r="T49501" s="11"/>
      <c r="U49501" s="11"/>
    </row>
    <row r="49502" spans="20:21" x14ac:dyDescent="0.2">
      <c r="T49502" s="11"/>
      <c r="U49502" s="11"/>
    </row>
    <row r="49503" spans="20:21" x14ac:dyDescent="0.2">
      <c r="T49503" s="11"/>
      <c r="U49503" s="11"/>
    </row>
    <row r="49504" spans="20:21" x14ac:dyDescent="0.2">
      <c r="T49504" s="11"/>
      <c r="U49504" s="11"/>
    </row>
    <row r="49505" spans="20:21" x14ac:dyDescent="0.2">
      <c r="T49505" s="11"/>
      <c r="U49505" s="11"/>
    </row>
    <row r="49506" spans="20:21" x14ac:dyDescent="0.2">
      <c r="T49506" s="11"/>
      <c r="U49506" s="11"/>
    </row>
    <row r="49507" spans="20:21" x14ac:dyDescent="0.2">
      <c r="T49507" s="11"/>
      <c r="U49507" s="11"/>
    </row>
    <row r="49508" spans="20:21" x14ac:dyDescent="0.2">
      <c r="T49508" s="11"/>
      <c r="U49508" s="11"/>
    </row>
    <row r="49509" spans="20:21" x14ac:dyDescent="0.2">
      <c r="T49509" s="11"/>
      <c r="U49509" s="11"/>
    </row>
    <row r="49510" spans="20:21" x14ac:dyDescent="0.2">
      <c r="T49510" s="11"/>
      <c r="U49510" s="11"/>
    </row>
    <row r="49511" spans="20:21" x14ac:dyDescent="0.2">
      <c r="T49511" s="11"/>
      <c r="U49511" s="11"/>
    </row>
    <row r="49512" spans="20:21" x14ac:dyDescent="0.2">
      <c r="T49512" s="11"/>
      <c r="U49512" s="11"/>
    </row>
    <row r="49513" spans="20:21" x14ac:dyDescent="0.2">
      <c r="T49513" s="11"/>
      <c r="U49513" s="11"/>
    </row>
    <row r="49514" spans="20:21" x14ac:dyDescent="0.2">
      <c r="T49514" s="11"/>
      <c r="U49514" s="11"/>
    </row>
    <row r="49515" spans="20:21" x14ac:dyDescent="0.2">
      <c r="T49515" s="11"/>
      <c r="U49515" s="11"/>
    </row>
    <row r="49516" spans="20:21" x14ac:dyDescent="0.2">
      <c r="T49516" s="11"/>
      <c r="U49516" s="11"/>
    </row>
    <row r="49517" spans="20:21" x14ac:dyDescent="0.2">
      <c r="T49517" s="11"/>
      <c r="U49517" s="11"/>
    </row>
    <row r="49518" spans="20:21" x14ac:dyDescent="0.2">
      <c r="T49518" s="11"/>
      <c r="U49518" s="11"/>
    </row>
    <row r="49519" spans="20:21" x14ac:dyDescent="0.2">
      <c r="T49519" s="11"/>
      <c r="U49519" s="11"/>
    </row>
    <row r="49520" spans="20:21" x14ac:dyDescent="0.2">
      <c r="T49520" s="11"/>
      <c r="U49520" s="11"/>
    </row>
    <row r="49521" spans="20:21" x14ac:dyDescent="0.2">
      <c r="T49521" s="11"/>
      <c r="U49521" s="11"/>
    </row>
    <row r="49522" spans="20:21" x14ac:dyDescent="0.2">
      <c r="T49522" s="11"/>
      <c r="U49522" s="11"/>
    </row>
    <row r="49523" spans="20:21" x14ac:dyDescent="0.2">
      <c r="T49523" s="11"/>
      <c r="U49523" s="11"/>
    </row>
    <row r="49524" spans="20:21" x14ac:dyDescent="0.2">
      <c r="T49524" s="11"/>
      <c r="U49524" s="11"/>
    </row>
    <row r="49525" spans="20:21" x14ac:dyDescent="0.2">
      <c r="T49525" s="11"/>
      <c r="U49525" s="11"/>
    </row>
    <row r="49526" spans="20:21" x14ac:dyDescent="0.2">
      <c r="T49526" s="11"/>
      <c r="U49526" s="11"/>
    </row>
    <row r="49527" spans="20:21" x14ac:dyDescent="0.2">
      <c r="T49527" s="11"/>
      <c r="U49527" s="11"/>
    </row>
    <row r="49528" spans="20:21" x14ac:dyDescent="0.2">
      <c r="T49528" s="11"/>
      <c r="U49528" s="11"/>
    </row>
    <row r="49529" spans="20:21" x14ac:dyDescent="0.2">
      <c r="T49529" s="11"/>
      <c r="U49529" s="11"/>
    </row>
    <row r="49530" spans="20:21" x14ac:dyDescent="0.2">
      <c r="T49530" s="11"/>
      <c r="U49530" s="11"/>
    </row>
    <row r="49531" spans="20:21" x14ac:dyDescent="0.2">
      <c r="T49531" s="11"/>
      <c r="U49531" s="11"/>
    </row>
    <row r="49532" spans="20:21" x14ac:dyDescent="0.2">
      <c r="T49532" s="11"/>
      <c r="U49532" s="11"/>
    </row>
    <row r="49533" spans="20:21" x14ac:dyDescent="0.2">
      <c r="T49533" s="11"/>
      <c r="U49533" s="11"/>
    </row>
    <row r="49534" spans="20:21" x14ac:dyDescent="0.2">
      <c r="T49534" s="11"/>
      <c r="U49534" s="11"/>
    </row>
    <row r="49535" spans="20:21" x14ac:dyDescent="0.2">
      <c r="T49535" s="11"/>
      <c r="U49535" s="11"/>
    </row>
    <row r="49536" spans="20:21" x14ac:dyDescent="0.2">
      <c r="T49536" s="11"/>
      <c r="U49536" s="11"/>
    </row>
    <row r="49537" spans="20:21" x14ac:dyDescent="0.2">
      <c r="T49537" s="11"/>
      <c r="U49537" s="11"/>
    </row>
    <row r="49538" spans="20:21" x14ac:dyDescent="0.2">
      <c r="T49538" s="11"/>
      <c r="U49538" s="11"/>
    </row>
    <row r="49539" spans="20:21" x14ac:dyDescent="0.2">
      <c r="T49539" s="11"/>
      <c r="U49539" s="11"/>
    </row>
    <row r="49540" spans="20:21" x14ac:dyDescent="0.2">
      <c r="T49540" s="11"/>
      <c r="U49540" s="11"/>
    </row>
    <row r="49541" spans="20:21" x14ac:dyDescent="0.2">
      <c r="T49541" s="11"/>
      <c r="U49541" s="11"/>
    </row>
    <row r="49542" spans="20:21" x14ac:dyDescent="0.2">
      <c r="T49542" s="11"/>
      <c r="U49542" s="11"/>
    </row>
    <row r="49543" spans="20:21" x14ac:dyDescent="0.2">
      <c r="T49543" s="11"/>
      <c r="U49543" s="11"/>
    </row>
    <row r="49544" spans="20:21" x14ac:dyDescent="0.2">
      <c r="T49544" s="11"/>
      <c r="U49544" s="11"/>
    </row>
    <row r="49545" spans="20:21" x14ac:dyDescent="0.2">
      <c r="T49545" s="11"/>
      <c r="U49545" s="11"/>
    </row>
    <row r="49546" spans="20:21" x14ac:dyDescent="0.2">
      <c r="T49546" s="11"/>
      <c r="U49546" s="11"/>
    </row>
    <row r="49547" spans="20:21" x14ac:dyDescent="0.2">
      <c r="T49547" s="11"/>
      <c r="U49547" s="11"/>
    </row>
    <row r="49548" spans="20:21" x14ac:dyDescent="0.2">
      <c r="T49548" s="11"/>
      <c r="U49548" s="11"/>
    </row>
    <row r="49549" spans="20:21" x14ac:dyDescent="0.2">
      <c r="T49549" s="11"/>
      <c r="U49549" s="11"/>
    </row>
    <row r="49550" spans="20:21" x14ac:dyDescent="0.2">
      <c r="T49550" s="11"/>
      <c r="U49550" s="11"/>
    </row>
    <row r="49551" spans="20:21" x14ac:dyDescent="0.2">
      <c r="T49551" s="11"/>
      <c r="U49551" s="11"/>
    </row>
    <row r="49552" spans="20:21" x14ac:dyDescent="0.2">
      <c r="T49552" s="11"/>
      <c r="U49552" s="11"/>
    </row>
    <row r="49553" spans="20:21" x14ac:dyDescent="0.2">
      <c r="T49553" s="11"/>
      <c r="U49553" s="11"/>
    </row>
    <row r="49554" spans="20:21" x14ac:dyDescent="0.2">
      <c r="T49554" s="11"/>
      <c r="U49554" s="11"/>
    </row>
    <row r="49555" spans="20:21" x14ac:dyDescent="0.2">
      <c r="T49555" s="11"/>
      <c r="U49555" s="11"/>
    </row>
    <row r="49556" spans="20:21" x14ac:dyDescent="0.2">
      <c r="T49556" s="11"/>
      <c r="U49556" s="11"/>
    </row>
    <row r="49557" spans="20:21" x14ac:dyDescent="0.2">
      <c r="T49557" s="11"/>
      <c r="U49557" s="11"/>
    </row>
    <row r="49558" spans="20:21" x14ac:dyDescent="0.2">
      <c r="T49558" s="11"/>
      <c r="U49558" s="11"/>
    </row>
    <row r="49559" spans="20:21" x14ac:dyDescent="0.2">
      <c r="T49559" s="11"/>
      <c r="U49559" s="11"/>
    </row>
    <row r="49560" spans="20:21" x14ac:dyDescent="0.2">
      <c r="T49560" s="11"/>
      <c r="U49560" s="11"/>
    </row>
    <row r="49561" spans="20:21" x14ac:dyDescent="0.2">
      <c r="T49561" s="11"/>
      <c r="U49561" s="11"/>
    </row>
    <row r="49562" spans="20:21" x14ac:dyDescent="0.2">
      <c r="T49562" s="11"/>
      <c r="U49562" s="11"/>
    </row>
    <row r="49563" spans="20:21" x14ac:dyDescent="0.2">
      <c r="T49563" s="11"/>
      <c r="U49563" s="11"/>
    </row>
    <row r="49564" spans="20:21" x14ac:dyDescent="0.2">
      <c r="T49564" s="11"/>
      <c r="U49564" s="11"/>
    </row>
    <row r="49565" spans="20:21" x14ac:dyDescent="0.2">
      <c r="T49565" s="11"/>
      <c r="U49565" s="11"/>
    </row>
    <row r="49566" spans="20:21" x14ac:dyDescent="0.2">
      <c r="T49566" s="11"/>
      <c r="U49566" s="11"/>
    </row>
    <row r="49567" spans="20:21" x14ac:dyDescent="0.2">
      <c r="T49567" s="11"/>
      <c r="U49567" s="11"/>
    </row>
    <row r="49568" spans="20:21" x14ac:dyDescent="0.2">
      <c r="T49568" s="11"/>
      <c r="U49568" s="11"/>
    </row>
    <row r="49569" spans="20:21" x14ac:dyDescent="0.2">
      <c r="T49569" s="11"/>
      <c r="U49569" s="11"/>
    </row>
    <row r="49570" spans="20:21" x14ac:dyDescent="0.2">
      <c r="T49570" s="11"/>
      <c r="U49570" s="11"/>
    </row>
    <row r="49571" spans="20:21" x14ac:dyDescent="0.2">
      <c r="T49571" s="11"/>
      <c r="U49571" s="11"/>
    </row>
    <row r="49572" spans="20:21" x14ac:dyDescent="0.2">
      <c r="T49572" s="11"/>
      <c r="U49572" s="11"/>
    </row>
    <row r="49573" spans="20:21" x14ac:dyDescent="0.2">
      <c r="T49573" s="11"/>
      <c r="U49573" s="11"/>
    </row>
    <row r="49574" spans="20:21" x14ac:dyDescent="0.2">
      <c r="T49574" s="11"/>
      <c r="U49574" s="11"/>
    </row>
    <row r="49575" spans="20:21" x14ac:dyDescent="0.2">
      <c r="T49575" s="11"/>
      <c r="U49575" s="11"/>
    </row>
    <row r="49576" spans="20:21" x14ac:dyDescent="0.2">
      <c r="T49576" s="11"/>
      <c r="U49576" s="11"/>
    </row>
    <row r="49577" spans="20:21" x14ac:dyDescent="0.2">
      <c r="T49577" s="11"/>
      <c r="U49577" s="11"/>
    </row>
    <row r="49578" spans="20:21" x14ac:dyDescent="0.2">
      <c r="T49578" s="11"/>
      <c r="U49578" s="11"/>
    </row>
    <row r="49579" spans="20:21" x14ac:dyDescent="0.2">
      <c r="T49579" s="11"/>
      <c r="U49579" s="11"/>
    </row>
    <row r="49580" spans="20:21" x14ac:dyDescent="0.2">
      <c r="T49580" s="11"/>
      <c r="U49580" s="11"/>
    </row>
    <row r="49581" spans="20:21" x14ac:dyDescent="0.2">
      <c r="T49581" s="11"/>
      <c r="U49581" s="11"/>
    </row>
    <row r="49582" spans="20:21" x14ac:dyDescent="0.2">
      <c r="T49582" s="11"/>
      <c r="U49582" s="11"/>
    </row>
    <row r="49583" spans="20:21" x14ac:dyDescent="0.2">
      <c r="T49583" s="11"/>
      <c r="U49583" s="11"/>
    </row>
    <row r="49584" spans="20:21" x14ac:dyDescent="0.2">
      <c r="T49584" s="11"/>
      <c r="U49584" s="11"/>
    </row>
    <row r="49585" spans="20:21" x14ac:dyDescent="0.2">
      <c r="T49585" s="11"/>
      <c r="U49585" s="11"/>
    </row>
    <row r="49586" spans="20:21" x14ac:dyDescent="0.2">
      <c r="T49586" s="11"/>
      <c r="U49586" s="11"/>
    </row>
    <row r="49587" spans="20:21" x14ac:dyDescent="0.2">
      <c r="T49587" s="11"/>
      <c r="U49587" s="11"/>
    </row>
    <row r="49588" spans="20:21" x14ac:dyDescent="0.2">
      <c r="T49588" s="11"/>
      <c r="U49588" s="11"/>
    </row>
    <row r="49589" spans="20:21" x14ac:dyDescent="0.2">
      <c r="T49589" s="11"/>
      <c r="U49589" s="11"/>
    </row>
    <row r="49590" spans="20:21" x14ac:dyDescent="0.2">
      <c r="T49590" s="11"/>
      <c r="U49590" s="11"/>
    </row>
    <row r="49591" spans="20:21" x14ac:dyDescent="0.2">
      <c r="T49591" s="11"/>
      <c r="U49591" s="11"/>
    </row>
    <row r="49592" spans="20:21" x14ac:dyDescent="0.2">
      <c r="T49592" s="11"/>
      <c r="U49592" s="11"/>
    </row>
    <row r="49593" spans="20:21" x14ac:dyDescent="0.2">
      <c r="T49593" s="11"/>
      <c r="U49593" s="11"/>
    </row>
    <row r="49594" spans="20:21" x14ac:dyDescent="0.2">
      <c r="T49594" s="11"/>
      <c r="U49594" s="11"/>
    </row>
    <row r="49595" spans="20:21" x14ac:dyDescent="0.2">
      <c r="T49595" s="11"/>
      <c r="U49595" s="11"/>
    </row>
    <row r="49596" spans="20:21" x14ac:dyDescent="0.2">
      <c r="T49596" s="11"/>
      <c r="U49596" s="11"/>
    </row>
    <row r="49597" spans="20:21" x14ac:dyDescent="0.2">
      <c r="T49597" s="11"/>
      <c r="U49597" s="11"/>
    </row>
    <row r="49598" spans="20:21" x14ac:dyDescent="0.2">
      <c r="T49598" s="11"/>
      <c r="U49598" s="11"/>
    </row>
    <row r="49599" spans="20:21" x14ac:dyDescent="0.2">
      <c r="T49599" s="11"/>
      <c r="U49599" s="11"/>
    </row>
    <row r="49600" spans="20:21" x14ac:dyDescent="0.2">
      <c r="T49600" s="11"/>
      <c r="U49600" s="11"/>
    </row>
    <row r="49601" spans="20:21" x14ac:dyDescent="0.2">
      <c r="T49601" s="11"/>
      <c r="U49601" s="11"/>
    </row>
    <row r="49602" spans="20:21" x14ac:dyDescent="0.2">
      <c r="T49602" s="11"/>
      <c r="U49602" s="11"/>
    </row>
    <row r="49603" spans="20:21" x14ac:dyDescent="0.2">
      <c r="T49603" s="11"/>
      <c r="U49603" s="11"/>
    </row>
    <row r="49604" spans="20:21" x14ac:dyDescent="0.2">
      <c r="T49604" s="11"/>
      <c r="U49604" s="11"/>
    </row>
    <row r="49605" spans="20:21" x14ac:dyDescent="0.2">
      <c r="T49605" s="11"/>
      <c r="U49605" s="11"/>
    </row>
    <row r="49606" spans="20:21" x14ac:dyDescent="0.2">
      <c r="T49606" s="11"/>
      <c r="U49606" s="11"/>
    </row>
    <row r="49607" spans="20:21" x14ac:dyDescent="0.2">
      <c r="T49607" s="11"/>
      <c r="U49607" s="11"/>
    </row>
    <row r="49608" spans="20:21" x14ac:dyDescent="0.2">
      <c r="T49608" s="11"/>
      <c r="U49608" s="11"/>
    </row>
    <row r="49609" spans="20:21" x14ac:dyDescent="0.2">
      <c r="T49609" s="11"/>
      <c r="U49609" s="11"/>
    </row>
    <row r="49610" spans="20:21" x14ac:dyDescent="0.2">
      <c r="T49610" s="11"/>
      <c r="U49610" s="11"/>
    </row>
    <row r="49611" spans="20:21" x14ac:dyDescent="0.2">
      <c r="T49611" s="11"/>
      <c r="U49611" s="11"/>
    </row>
    <row r="49612" spans="20:21" x14ac:dyDescent="0.2">
      <c r="T49612" s="11"/>
      <c r="U49612" s="11"/>
    </row>
    <row r="49613" spans="20:21" x14ac:dyDescent="0.2">
      <c r="T49613" s="11"/>
      <c r="U49613" s="11"/>
    </row>
    <row r="49614" spans="20:21" x14ac:dyDescent="0.2">
      <c r="T49614" s="11"/>
      <c r="U49614" s="11"/>
    </row>
    <row r="49615" spans="20:21" x14ac:dyDescent="0.2">
      <c r="T49615" s="11"/>
      <c r="U49615" s="11"/>
    </row>
    <row r="49616" spans="20:21" x14ac:dyDescent="0.2">
      <c r="T49616" s="11"/>
      <c r="U49616" s="11"/>
    </row>
    <row r="49617" spans="20:21" x14ac:dyDescent="0.2">
      <c r="T49617" s="11"/>
      <c r="U49617" s="11"/>
    </row>
    <row r="49618" spans="20:21" x14ac:dyDescent="0.2">
      <c r="T49618" s="11"/>
      <c r="U49618" s="11"/>
    </row>
    <row r="49619" spans="20:21" x14ac:dyDescent="0.2">
      <c r="T49619" s="11"/>
      <c r="U49619" s="11"/>
    </row>
    <row r="49620" spans="20:21" x14ac:dyDescent="0.2">
      <c r="T49620" s="11"/>
      <c r="U49620" s="11"/>
    </row>
    <row r="49621" spans="20:21" x14ac:dyDescent="0.2">
      <c r="T49621" s="11"/>
      <c r="U49621" s="11"/>
    </row>
    <row r="49622" spans="20:21" x14ac:dyDescent="0.2">
      <c r="T49622" s="11"/>
      <c r="U49622" s="11"/>
    </row>
    <row r="49623" spans="20:21" x14ac:dyDescent="0.2">
      <c r="T49623" s="11"/>
      <c r="U49623" s="11"/>
    </row>
    <row r="49624" spans="20:21" x14ac:dyDescent="0.2">
      <c r="T49624" s="11"/>
      <c r="U49624" s="11"/>
    </row>
    <row r="49625" spans="20:21" x14ac:dyDescent="0.2">
      <c r="T49625" s="11"/>
      <c r="U49625" s="11"/>
    </row>
    <row r="49626" spans="20:21" x14ac:dyDescent="0.2">
      <c r="T49626" s="11"/>
      <c r="U49626" s="11"/>
    </row>
    <row r="49627" spans="20:21" x14ac:dyDescent="0.2">
      <c r="T49627" s="11"/>
      <c r="U49627" s="11"/>
    </row>
    <row r="49628" spans="20:21" x14ac:dyDescent="0.2">
      <c r="T49628" s="11"/>
      <c r="U49628" s="11"/>
    </row>
    <row r="49629" spans="20:21" x14ac:dyDescent="0.2">
      <c r="T49629" s="11"/>
      <c r="U49629" s="11"/>
    </row>
    <row r="49630" spans="20:21" x14ac:dyDescent="0.2">
      <c r="T49630" s="11"/>
      <c r="U49630" s="11"/>
    </row>
    <row r="49631" spans="20:21" x14ac:dyDescent="0.2">
      <c r="T49631" s="11"/>
      <c r="U49631" s="11"/>
    </row>
    <row r="49632" spans="20:21" x14ac:dyDescent="0.2">
      <c r="T49632" s="11"/>
      <c r="U49632" s="11"/>
    </row>
    <row r="49633" spans="20:21" x14ac:dyDescent="0.2">
      <c r="T49633" s="11"/>
      <c r="U49633" s="11"/>
    </row>
    <row r="49634" spans="20:21" x14ac:dyDescent="0.2">
      <c r="T49634" s="11"/>
      <c r="U49634" s="11"/>
    </row>
    <row r="49635" spans="20:21" x14ac:dyDescent="0.2">
      <c r="T49635" s="11"/>
      <c r="U49635" s="11"/>
    </row>
    <row r="49636" spans="20:21" x14ac:dyDescent="0.2">
      <c r="T49636" s="11"/>
      <c r="U49636" s="11"/>
    </row>
    <row r="49637" spans="20:21" x14ac:dyDescent="0.2">
      <c r="T49637" s="11"/>
      <c r="U49637" s="11"/>
    </row>
    <row r="49638" spans="20:21" x14ac:dyDescent="0.2">
      <c r="T49638" s="11"/>
      <c r="U49638" s="11"/>
    </row>
    <row r="49639" spans="20:21" x14ac:dyDescent="0.2">
      <c r="T49639" s="11"/>
      <c r="U49639" s="11"/>
    </row>
    <row r="49640" spans="20:21" x14ac:dyDescent="0.2">
      <c r="T49640" s="11"/>
      <c r="U49640" s="11"/>
    </row>
    <row r="49641" spans="20:21" x14ac:dyDescent="0.2">
      <c r="T49641" s="11"/>
      <c r="U49641" s="11"/>
    </row>
    <row r="49642" spans="20:21" x14ac:dyDescent="0.2">
      <c r="T49642" s="11"/>
      <c r="U49642" s="11"/>
    </row>
    <row r="49643" spans="20:21" x14ac:dyDescent="0.2">
      <c r="T49643" s="11"/>
      <c r="U49643" s="11"/>
    </row>
    <row r="49644" spans="20:21" x14ac:dyDescent="0.2">
      <c r="T49644" s="11"/>
      <c r="U49644" s="11"/>
    </row>
    <row r="49645" spans="20:21" x14ac:dyDescent="0.2">
      <c r="T49645" s="11"/>
      <c r="U49645" s="11"/>
    </row>
    <row r="49646" spans="20:21" x14ac:dyDescent="0.2">
      <c r="T49646" s="11"/>
      <c r="U49646" s="11"/>
    </row>
    <row r="49647" spans="20:21" x14ac:dyDescent="0.2">
      <c r="T49647" s="11"/>
      <c r="U49647" s="11"/>
    </row>
    <row r="49648" spans="20:21" x14ac:dyDescent="0.2">
      <c r="T49648" s="11"/>
      <c r="U49648" s="11"/>
    </row>
    <row r="49649" spans="20:21" x14ac:dyDescent="0.2">
      <c r="T49649" s="11"/>
      <c r="U49649" s="11"/>
    </row>
    <row r="49650" spans="20:21" x14ac:dyDescent="0.2">
      <c r="T49650" s="11"/>
      <c r="U49650" s="11"/>
    </row>
    <row r="49651" spans="20:21" x14ac:dyDescent="0.2">
      <c r="T49651" s="11"/>
      <c r="U49651" s="11"/>
    </row>
    <row r="49652" spans="20:21" x14ac:dyDescent="0.2">
      <c r="T49652" s="11"/>
      <c r="U49652" s="11"/>
    </row>
    <row r="49653" spans="20:21" x14ac:dyDescent="0.2">
      <c r="T49653" s="11"/>
      <c r="U49653" s="11"/>
    </row>
    <row r="49654" spans="20:21" x14ac:dyDescent="0.2">
      <c r="T49654" s="11"/>
      <c r="U49654" s="11"/>
    </row>
    <row r="49655" spans="20:21" x14ac:dyDescent="0.2">
      <c r="T49655" s="11"/>
      <c r="U49655" s="11"/>
    </row>
    <row r="49656" spans="20:21" x14ac:dyDescent="0.2">
      <c r="T49656" s="11"/>
      <c r="U49656" s="11"/>
    </row>
    <row r="49657" spans="20:21" x14ac:dyDescent="0.2">
      <c r="T49657" s="11"/>
      <c r="U49657" s="11"/>
    </row>
    <row r="49658" spans="20:21" x14ac:dyDescent="0.2">
      <c r="T49658" s="11"/>
      <c r="U49658" s="11"/>
    </row>
    <row r="49659" spans="20:21" x14ac:dyDescent="0.2">
      <c r="T49659" s="11"/>
      <c r="U49659" s="11"/>
    </row>
    <row r="49660" spans="20:21" x14ac:dyDescent="0.2">
      <c r="T49660" s="11"/>
      <c r="U49660" s="11"/>
    </row>
    <row r="49661" spans="20:21" x14ac:dyDescent="0.2">
      <c r="T49661" s="11"/>
      <c r="U49661" s="11"/>
    </row>
    <row r="49662" spans="20:21" x14ac:dyDescent="0.2">
      <c r="T49662" s="11"/>
      <c r="U49662" s="11"/>
    </row>
    <row r="49663" spans="20:21" x14ac:dyDescent="0.2">
      <c r="T49663" s="11"/>
      <c r="U49663" s="11"/>
    </row>
    <row r="49664" spans="20:21" x14ac:dyDescent="0.2">
      <c r="T49664" s="11"/>
      <c r="U49664" s="11"/>
    </row>
    <row r="49665" spans="20:21" x14ac:dyDescent="0.2">
      <c r="T49665" s="11"/>
      <c r="U49665" s="11"/>
    </row>
    <row r="49666" spans="20:21" x14ac:dyDescent="0.2">
      <c r="T49666" s="11"/>
      <c r="U49666" s="11"/>
    </row>
    <row r="49667" spans="20:21" x14ac:dyDescent="0.2">
      <c r="T49667" s="11"/>
      <c r="U49667" s="11"/>
    </row>
    <row r="49668" spans="20:21" x14ac:dyDescent="0.2">
      <c r="T49668" s="11"/>
      <c r="U49668" s="11"/>
    </row>
    <row r="49669" spans="20:21" x14ac:dyDescent="0.2">
      <c r="T49669" s="11"/>
      <c r="U49669" s="11"/>
    </row>
    <row r="49670" spans="20:21" x14ac:dyDescent="0.2">
      <c r="T49670" s="11"/>
      <c r="U49670" s="11"/>
    </row>
    <row r="49671" spans="20:21" x14ac:dyDescent="0.2">
      <c r="T49671" s="11"/>
      <c r="U49671" s="11"/>
    </row>
    <row r="49672" spans="20:21" x14ac:dyDescent="0.2">
      <c r="T49672" s="11"/>
      <c r="U49672" s="11"/>
    </row>
    <row r="49673" spans="20:21" x14ac:dyDescent="0.2">
      <c r="T49673" s="11"/>
      <c r="U49673" s="11"/>
    </row>
    <row r="49674" spans="20:21" x14ac:dyDescent="0.2">
      <c r="T49674" s="11"/>
      <c r="U49674" s="11"/>
    </row>
    <row r="49675" spans="20:21" x14ac:dyDescent="0.2">
      <c r="T49675" s="11"/>
      <c r="U49675" s="11"/>
    </row>
    <row r="49676" spans="20:21" x14ac:dyDescent="0.2">
      <c r="T49676" s="11"/>
      <c r="U49676" s="11"/>
    </row>
    <row r="49677" spans="20:21" x14ac:dyDescent="0.2">
      <c r="T49677" s="11"/>
      <c r="U49677" s="11"/>
    </row>
    <row r="49678" spans="20:21" x14ac:dyDescent="0.2">
      <c r="T49678" s="11"/>
      <c r="U49678" s="11"/>
    </row>
    <row r="49679" spans="20:21" x14ac:dyDescent="0.2">
      <c r="T49679" s="11"/>
      <c r="U49679" s="11"/>
    </row>
    <row r="49680" spans="20:21" x14ac:dyDescent="0.2">
      <c r="T49680" s="11"/>
      <c r="U49680" s="11"/>
    </row>
    <row r="49681" spans="20:21" x14ac:dyDescent="0.2">
      <c r="T49681" s="11"/>
      <c r="U49681" s="11"/>
    </row>
    <row r="49682" spans="20:21" x14ac:dyDescent="0.2">
      <c r="T49682" s="11"/>
      <c r="U49682" s="11"/>
    </row>
    <row r="49683" spans="20:21" x14ac:dyDescent="0.2">
      <c r="T49683" s="11"/>
      <c r="U49683" s="11"/>
    </row>
    <row r="49684" spans="20:21" x14ac:dyDescent="0.2">
      <c r="T49684" s="11"/>
      <c r="U49684" s="11"/>
    </row>
    <row r="49685" spans="20:21" x14ac:dyDescent="0.2">
      <c r="T49685" s="11"/>
      <c r="U49685" s="11"/>
    </row>
    <row r="49686" spans="20:21" x14ac:dyDescent="0.2">
      <c r="T49686" s="11"/>
      <c r="U49686" s="11"/>
    </row>
    <row r="49687" spans="20:21" x14ac:dyDescent="0.2">
      <c r="T49687" s="11"/>
      <c r="U49687" s="11"/>
    </row>
    <row r="49688" spans="20:21" x14ac:dyDescent="0.2">
      <c r="T49688" s="11"/>
      <c r="U49688" s="11"/>
    </row>
    <row r="49689" spans="20:21" x14ac:dyDescent="0.2">
      <c r="T49689" s="11"/>
      <c r="U49689" s="11"/>
    </row>
    <row r="49690" spans="20:21" x14ac:dyDescent="0.2">
      <c r="T49690" s="11"/>
      <c r="U49690" s="11"/>
    </row>
    <row r="49691" spans="20:21" x14ac:dyDescent="0.2">
      <c r="T49691" s="11"/>
      <c r="U49691" s="11"/>
    </row>
    <row r="49692" spans="20:21" x14ac:dyDescent="0.2">
      <c r="T49692" s="11"/>
      <c r="U49692" s="11"/>
    </row>
    <row r="49693" spans="20:21" x14ac:dyDescent="0.2">
      <c r="T49693" s="11"/>
      <c r="U49693" s="11"/>
    </row>
    <row r="49694" spans="20:21" x14ac:dyDescent="0.2">
      <c r="T49694" s="11"/>
      <c r="U49694" s="11"/>
    </row>
    <row r="49695" spans="20:21" x14ac:dyDescent="0.2">
      <c r="T49695" s="11"/>
      <c r="U49695" s="11"/>
    </row>
    <row r="49696" spans="20:21" x14ac:dyDescent="0.2">
      <c r="T49696" s="11"/>
      <c r="U49696" s="11"/>
    </row>
    <row r="49697" spans="20:21" x14ac:dyDescent="0.2">
      <c r="T49697" s="11"/>
      <c r="U49697" s="11"/>
    </row>
    <row r="49698" spans="20:21" x14ac:dyDescent="0.2">
      <c r="T49698" s="11"/>
      <c r="U49698" s="11"/>
    </row>
    <row r="49699" spans="20:21" x14ac:dyDescent="0.2">
      <c r="T49699" s="11"/>
      <c r="U49699" s="11"/>
    </row>
    <row r="49700" spans="20:21" x14ac:dyDescent="0.2">
      <c r="T49700" s="11"/>
      <c r="U49700" s="11"/>
    </row>
    <row r="49701" spans="20:21" x14ac:dyDescent="0.2">
      <c r="T49701" s="11"/>
      <c r="U49701" s="11"/>
    </row>
    <row r="49702" spans="20:21" x14ac:dyDescent="0.2">
      <c r="T49702" s="11"/>
      <c r="U49702" s="11"/>
    </row>
    <row r="49703" spans="20:21" x14ac:dyDescent="0.2">
      <c r="T49703" s="11"/>
      <c r="U49703" s="11"/>
    </row>
    <row r="49704" spans="20:21" x14ac:dyDescent="0.2">
      <c r="T49704" s="11"/>
      <c r="U49704" s="11"/>
    </row>
    <row r="49705" spans="20:21" x14ac:dyDescent="0.2">
      <c r="T49705" s="11"/>
      <c r="U49705" s="11"/>
    </row>
    <row r="49706" spans="20:21" x14ac:dyDescent="0.2">
      <c r="T49706" s="11"/>
      <c r="U49706" s="11"/>
    </row>
    <row r="49707" spans="20:21" x14ac:dyDescent="0.2">
      <c r="T49707" s="11"/>
      <c r="U49707" s="11"/>
    </row>
    <row r="49708" spans="20:21" x14ac:dyDescent="0.2">
      <c r="T49708" s="11"/>
      <c r="U49708" s="11"/>
    </row>
    <row r="49709" spans="20:21" x14ac:dyDescent="0.2">
      <c r="T49709" s="11"/>
      <c r="U49709" s="11"/>
    </row>
    <row r="49710" spans="20:21" x14ac:dyDescent="0.2">
      <c r="T49710" s="11"/>
      <c r="U49710" s="11"/>
    </row>
    <row r="49711" spans="20:21" x14ac:dyDescent="0.2">
      <c r="T49711" s="11"/>
      <c r="U49711" s="11"/>
    </row>
    <row r="49712" spans="20:21" x14ac:dyDescent="0.2">
      <c r="T49712" s="11"/>
      <c r="U49712" s="11"/>
    </row>
    <row r="49713" spans="20:21" x14ac:dyDescent="0.2">
      <c r="T49713" s="11"/>
      <c r="U49713" s="11"/>
    </row>
    <row r="49714" spans="20:21" x14ac:dyDescent="0.2">
      <c r="T49714" s="11"/>
      <c r="U49714" s="11"/>
    </row>
    <row r="49715" spans="20:21" x14ac:dyDescent="0.2">
      <c r="T49715" s="11"/>
      <c r="U49715" s="11"/>
    </row>
    <row r="49716" spans="20:21" x14ac:dyDescent="0.2">
      <c r="T49716" s="11"/>
      <c r="U49716" s="11"/>
    </row>
    <row r="49717" spans="20:21" x14ac:dyDescent="0.2">
      <c r="T49717" s="11"/>
      <c r="U49717" s="11"/>
    </row>
    <row r="49718" spans="20:21" x14ac:dyDescent="0.2">
      <c r="T49718" s="11"/>
      <c r="U49718" s="11"/>
    </row>
    <row r="49719" spans="20:21" x14ac:dyDescent="0.2">
      <c r="T49719" s="11"/>
      <c r="U49719" s="11"/>
    </row>
    <row r="49720" spans="20:21" x14ac:dyDescent="0.2">
      <c r="T49720" s="11"/>
      <c r="U49720" s="11"/>
    </row>
    <row r="49721" spans="20:21" x14ac:dyDescent="0.2">
      <c r="T49721" s="11"/>
      <c r="U49721" s="11"/>
    </row>
    <row r="49722" spans="20:21" x14ac:dyDescent="0.2">
      <c r="T49722" s="11"/>
      <c r="U49722" s="11"/>
    </row>
    <row r="49723" spans="20:21" x14ac:dyDescent="0.2">
      <c r="T49723" s="11"/>
      <c r="U49723" s="11"/>
    </row>
    <row r="49724" spans="20:21" x14ac:dyDescent="0.2">
      <c r="T49724" s="11"/>
      <c r="U49724" s="11"/>
    </row>
    <row r="49725" spans="20:21" x14ac:dyDescent="0.2">
      <c r="T49725" s="11"/>
      <c r="U49725" s="11"/>
    </row>
    <row r="49726" spans="20:21" x14ac:dyDescent="0.2">
      <c r="T49726" s="11"/>
      <c r="U49726" s="11"/>
    </row>
    <row r="49727" spans="20:21" x14ac:dyDescent="0.2">
      <c r="T49727" s="11"/>
      <c r="U49727" s="11"/>
    </row>
    <row r="49728" spans="20:21" x14ac:dyDescent="0.2">
      <c r="T49728" s="11"/>
      <c r="U49728" s="11"/>
    </row>
    <row r="49729" spans="20:21" x14ac:dyDescent="0.2">
      <c r="T49729" s="11"/>
      <c r="U49729" s="11"/>
    </row>
    <row r="49730" spans="20:21" x14ac:dyDescent="0.2">
      <c r="T49730" s="11"/>
      <c r="U49730" s="11"/>
    </row>
    <row r="49731" spans="20:21" x14ac:dyDescent="0.2">
      <c r="T49731" s="11"/>
      <c r="U49731" s="11"/>
    </row>
    <row r="49732" spans="20:21" x14ac:dyDescent="0.2">
      <c r="T49732" s="11"/>
      <c r="U49732" s="11"/>
    </row>
    <row r="49733" spans="20:21" x14ac:dyDescent="0.2">
      <c r="T49733" s="11"/>
      <c r="U49733" s="11"/>
    </row>
    <row r="49734" spans="20:21" x14ac:dyDescent="0.2">
      <c r="T49734" s="11"/>
      <c r="U49734" s="11"/>
    </row>
    <row r="49735" spans="20:21" x14ac:dyDescent="0.2">
      <c r="T49735" s="11"/>
      <c r="U49735" s="11"/>
    </row>
    <row r="49736" spans="20:21" x14ac:dyDescent="0.2">
      <c r="T49736" s="11"/>
      <c r="U49736" s="11"/>
    </row>
    <row r="49737" spans="20:21" x14ac:dyDescent="0.2">
      <c r="T49737" s="11"/>
      <c r="U49737" s="11"/>
    </row>
    <row r="49738" spans="20:21" x14ac:dyDescent="0.2">
      <c r="T49738" s="11"/>
      <c r="U49738" s="11"/>
    </row>
    <row r="49739" spans="20:21" x14ac:dyDescent="0.2">
      <c r="T49739" s="11"/>
      <c r="U49739" s="11"/>
    </row>
    <row r="49740" spans="20:21" x14ac:dyDescent="0.2">
      <c r="T49740" s="11"/>
      <c r="U49740" s="11"/>
    </row>
    <row r="49741" spans="20:21" x14ac:dyDescent="0.2">
      <c r="T49741" s="11"/>
      <c r="U49741" s="11"/>
    </row>
    <row r="49742" spans="20:21" x14ac:dyDescent="0.2">
      <c r="T49742" s="11"/>
      <c r="U49742" s="11"/>
    </row>
    <row r="49743" spans="20:21" x14ac:dyDescent="0.2">
      <c r="T49743" s="11"/>
      <c r="U49743" s="11"/>
    </row>
    <row r="49744" spans="20:21" x14ac:dyDescent="0.2">
      <c r="T49744" s="11"/>
      <c r="U49744" s="11"/>
    </row>
    <row r="49745" spans="20:21" x14ac:dyDescent="0.2">
      <c r="T49745" s="11"/>
      <c r="U49745" s="11"/>
    </row>
    <row r="49746" spans="20:21" x14ac:dyDescent="0.2">
      <c r="T49746" s="11"/>
      <c r="U49746" s="11"/>
    </row>
    <row r="49747" spans="20:21" x14ac:dyDescent="0.2">
      <c r="T49747" s="11"/>
      <c r="U49747" s="11"/>
    </row>
    <row r="49748" spans="20:21" x14ac:dyDescent="0.2">
      <c r="T49748" s="11"/>
      <c r="U49748" s="11"/>
    </row>
    <row r="49749" spans="20:21" x14ac:dyDescent="0.2">
      <c r="T49749" s="11"/>
      <c r="U49749" s="11"/>
    </row>
    <row r="49750" spans="20:21" x14ac:dyDescent="0.2">
      <c r="T49750" s="11"/>
      <c r="U49750" s="11"/>
    </row>
    <row r="49751" spans="20:21" x14ac:dyDescent="0.2">
      <c r="T49751" s="11"/>
      <c r="U49751" s="11"/>
    </row>
    <row r="49752" spans="20:21" x14ac:dyDescent="0.2">
      <c r="T49752" s="11"/>
      <c r="U49752" s="11"/>
    </row>
    <row r="49753" spans="20:21" x14ac:dyDescent="0.2">
      <c r="T49753" s="11"/>
      <c r="U49753" s="11"/>
    </row>
    <row r="49754" spans="20:21" x14ac:dyDescent="0.2">
      <c r="T49754" s="11"/>
      <c r="U49754" s="11"/>
    </row>
    <row r="49755" spans="20:21" x14ac:dyDescent="0.2">
      <c r="T49755" s="11"/>
      <c r="U49755" s="11"/>
    </row>
    <row r="49756" spans="20:21" x14ac:dyDescent="0.2">
      <c r="T49756" s="11"/>
      <c r="U49756" s="11"/>
    </row>
    <row r="49757" spans="20:21" x14ac:dyDescent="0.2">
      <c r="T49757" s="11"/>
      <c r="U49757" s="11"/>
    </row>
    <row r="49758" spans="20:21" x14ac:dyDescent="0.2">
      <c r="T49758" s="11"/>
      <c r="U49758" s="11"/>
    </row>
    <row r="49759" spans="20:21" x14ac:dyDescent="0.2">
      <c r="T49759" s="11"/>
      <c r="U49759" s="11"/>
    </row>
    <row r="49760" spans="20:21" x14ac:dyDescent="0.2">
      <c r="T49760" s="11"/>
      <c r="U49760" s="11"/>
    </row>
    <row r="49761" spans="20:21" x14ac:dyDescent="0.2">
      <c r="T49761" s="11"/>
      <c r="U49761" s="11"/>
    </row>
    <row r="49762" spans="20:21" x14ac:dyDescent="0.2">
      <c r="T49762" s="11"/>
      <c r="U49762" s="11"/>
    </row>
    <row r="49763" spans="20:21" x14ac:dyDescent="0.2">
      <c r="T49763" s="11"/>
      <c r="U49763" s="11"/>
    </row>
    <row r="49764" spans="20:21" x14ac:dyDescent="0.2">
      <c r="T49764" s="11"/>
      <c r="U49764" s="11"/>
    </row>
    <row r="49765" spans="20:21" x14ac:dyDescent="0.2">
      <c r="T49765" s="11"/>
      <c r="U49765" s="11"/>
    </row>
    <row r="49766" spans="20:21" x14ac:dyDescent="0.2">
      <c r="T49766" s="11"/>
      <c r="U49766" s="11"/>
    </row>
    <row r="49767" spans="20:21" x14ac:dyDescent="0.2">
      <c r="T49767" s="11"/>
      <c r="U49767" s="11"/>
    </row>
    <row r="49768" spans="20:21" x14ac:dyDescent="0.2">
      <c r="T49768" s="11"/>
      <c r="U49768" s="11"/>
    </row>
    <row r="49769" spans="20:21" x14ac:dyDescent="0.2">
      <c r="T49769" s="11"/>
      <c r="U49769" s="11"/>
    </row>
    <row r="49770" spans="20:21" x14ac:dyDescent="0.2">
      <c r="T49770" s="11"/>
      <c r="U49770" s="11"/>
    </row>
    <row r="49771" spans="20:21" x14ac:dyDescent="0.2">
      <c r="T49771" s="11"/>
      <c r="U49771" s="11"/>
    </row>
    <row r="49772" spans="20:21" x14ac:dyDescent="0.2">
      <c r="T49772" s="11"/>
      <c r="U49772" s="11"/>
    </row>
    <row r="49773" spans="20:21" x14ac:dyDescent="0.2">
      <c r="T49773" s="11"/>
      <c r="U49773" s="11"/>
    </row>
    <row r="49774" spans="20:21" x14ac:dyDescent="0.2">
      <c r="T49774" s="11"/>
      <c r="U49774" s="11"/>
    </row>
    <row r="49775" spans="20:21" x14ac:dyDescent="0.2">
      <c r="T49775" s="11"/>
      <c r="U49775" s="11"/>
    </row>
    <row r="49776" spans="20:21" x14ac:dyDescent="0.2">
      <c r="T49776" s="11"/>
      <c r="U49776" s="11"/>
    </row>
    <row r="49777" spans="20:21" x14ac:dyDescent="0.2">
      <c r="T49777" s="11"/>
      <c r="U49777" s="11"/>
    </row>
    <row r="49778" spans="20:21" x14ac:dyDescent="0.2">
      <c r="T49778" s="11"/>
      <c r="U49778" s="11"/>
    </row>
    <row r="49779" spans="20:21" x14ac:dyDescent="0.2">
      <c r="T49779" s="11"/>
      <c r="U49779" s="11"/>
    </row>
    <row r="49780" spans="20:21" x14ac:dyDescent="0.2">
      <c r="T49780" s="11"/>
      <c r="U49780" s="11"/>
    </row>
    <row r="49781" spans="20:21" x14ac:dyDescent="0.2">
      <c r="T49781" s="11"/>
      <c r="U49781" s="11"/>
    </row>
    <row r="49782" spans="20:21" x14ac:dyDescent="0.2">
      <c r="T49782" s="11"/>
      <c r="U49782" s="11"/>
    </row>
    <row r="49783" spans="20:21" x14ac:dyDescent="0.2">
      <c r="T49783" s="11"/>
      <c r="U49783" s="11"/>
    </row>
    <row r="49784" spans="20:21" x14ac:dyDescent="0.2">
      <c r="T49784" s="11"/>
      <c r="U49784" s="11"/>
    </row>
    <row r="49785" spans="20:21" x14ac:dyDescent="0.2">
      <c r="T49785" s="11"/>
      <c r="U49785" s="11"/>
    </row>
    <row r="49786" spans="20:21" x14ac:dyDescent="0.2">
      <c r="T49786" s="11"/>
      <c r="U49786" s="11"/>
    </row>
    <row r="49787" spans="20:21" x14ac:dyDescent="0.2">
      <c r="T49787" s="11"/>
      <c r="U49787" s="11"/>
    </row>
    <row r="49788" spans="20:21" x14ac:dyDescent="0.2">
      <c r="T49788" s="11"/>
      <c r="U49788" s="11"/>
    </row>
    <row r="49789" spans="20:21" x14ac:dyDescent="0.2">
      <c r="T49789" s="11"/>
      <c r="U49789" s="11"/>
    </row>
    <row r="49790" spans="20:21" x14ac:dyDescent="0.2">
      <c r="T49790" s="11"/>
      <c r="U49790" s="11"/>
    </row>
    <row r="49791" spans="20:21" x14ac:dyDescent="0.2">
      <c r="T49791" s="11"/>
      <c r="U49791" s="11"/>
    </row>
    <row r="49792" spans="20:21" x14ac:dyDescent="0.2">
      <c r="T49792" s="11"/>
      <c r="U49792" s="11"/>
    </row>
    <row r="49793" spans="20:21" x14ac:dyDescent="0.2">
      <c r="T49793" s="11"/>
      <c r="U49793" s="11"/>
    </row>
    <row r="49794" spans="20:21" x14ac:dyDescent="0.2">
      <c r="T49794" s="11"/>
      <c r="U49794" s="11"/>
    </row>
    <row r="49795" spans="20:21" x14ac:dyDescent="0.2">
      <c r="T49795" s="11"/>
      <c r="U49795" s="11"/>
    </row>
    <row r="49796" spans="20:21" x14ac:dyDescent="0.2">
      <c r="T49796" s="11"/>
      <c r="U49796" s="11"/>
    </row>
    <row r="49797" spans="20:21" x14ac:dyDescent="0.2">
      <c r="T49797" s="11"/>
      <c r="U49797" s="11"/>
    </row>
    <row r="49798" spans="20:21" x14ac:dyDescent="0.2">
      <c r="T49798" s="11"/>
      <c r="U49798" s="11"/>
    </row>
    <row r="49799" spans="20:21" x14ac:dyDescent="0.2">
      <c r="T49799" s="11"/>
      <c r="U49799" s="11"/>
    </row>
    <row r="49800" spans="20:21" x14ac:dyDescent="0.2">
      <c r="T49800" s="11"/>
      <c r="U49800" s="11"/>
    </row>
    <row r="49801" spans="20:21" x14ac:dyDescent="0.2">
      <c r="T49801" s="11"/>
      <c r="U49801" s="11"/>
    </row>
    <row r="49802" spans="20:21" x14ac:dyDescent="0.2">
      <c r="T49802" s="11"/>
      <c r="U49802" s="11"/>
    </row>
    <row r="49803" spans="20:21" x14ac:dyDescent="0.2">
      <c r="T49803" s="11"/>
      <c r="U49803" s="11"/>
    </row>
    <row r="49804" spans="20:21" x14ac:dyDescent="0.2">
      <c r="T49804" s="11"/>
      <c r="U49804" s="11"/>
    </row>
    <row r="49805" spans="20:21" x14ac:dyDescent="0.2">
      <c r="T49805" s="11"/>
      <c r="U49805" s="11"/>
    </row>
    <row r="49806" spans="20:21" x14ac:dyDescent="0.2">
      <c r="T49806" s="11"/>
      <c r="U49806" s="11"/>
    </row>
    <row r="49807" spans="20:21" x14ac:dyDescent="0.2">
      <c r="T49807" s="11"/>
      <c r="U49807" s="11"/>
    </row>
    <row r="49808" spans="20:21" x14ac:dyDescent="0.2">
      <c r="T49808" s="11"/>
      <c r="U49808" s="11"/>
    </row>
    <row r="49809" spans="20:21" x14ac:dyDescent="0.2">
      <c r="T49809" s="11"/>
      <c r="U49809" s="11"/>
    </row>
    <row r="49810" spans="20:21" x14ac:dyDescent="0.2">
      <c r="T49810" s="11"/>
      <c r="U49810" s="11"/>
    </row>
    <row r="49811" spans="20:21" x14ac:dyDescent="0.2">
      <c r="T49811" s="11"/>
      <c r="U49811" s="11"/>
    </row>
    <row r="49812" spans="20:21" x14ac:dyDescent="0.2">
      <c r="T49812" s="11"/>
      <c r="U49812" s="11"/>
    </row>
    <row r="49813" spans="20:21" x14ac:dyDescent="0.2">
      <c r="T49813" s="11"/>
      <c r="U49813" s="11"/>
    </row>
    <row r="49814" spans="20:21" x14ac:dyDescent="0.2">
      <c r="T49814" s="11"/>
      <c r="U49814" s="11"/>
    </row>
    <row r="49815" spans="20:21" x14ac:dyDescent="0.2">
      <c r="T49815" s="11"/>
      <c r="U49815" s="11"/>
    </row>
    <row r="49816" spans="20:21" x14ac:dyDescent="0.2">
      <c r="T49816" s="11"/>
      <c r="U49816" s="11"/>
    </row>
    <row r="49817" spans="20:21" x14ac:dyDescent="0.2">
      <c r="T49817" s="11"/>
      <c r="U49817" s="11"/>
    </row>
    <row r="49818" spans="20:21" x14ac:dyDescent="0.2">
      <c r="T49818" s="11"/>
      <c r="U49818" s="11"/>
    </row>
    <row r="49819" spans="20:21" x14ac:dyDescent="0.2">
      <c r="T49819" s="11"/>
      <c r="U49819" s="11"/>
    </row>
    <row r="49820" spans="20:21" x14ac:dyDescent="0.2">
      <c r="T49820" s="11"/>
      <c r="U49820" s="11"/>
    </row>
    <row r="49821" spans="20:21" x14ac:dyDescent="0.2">
      <c r="T49821" s="11"/>
      <c r="U49821" s="11"/>
    </row>
    <row r="49822" spans="20:21" x14ac:dyDescent="0.2">
      <c r="T49822" s="11"/>
      <c r="U49822" s="11"/>
    </row>
    <row r="49823" spans="20:21" x14ac:dyDescent="0.2">
      <c r="T49823" s="11"/>
      <c r="U49823" s="11"/>
    </row>
    <row r="49824" spans="20:21" x14ac:dyDescent="0.2">
      <c r="T49824" s="11"/>
      <c r="U49824" s="11"/>
    </row>
    <row r="49825" spans="20:21" x14ac:dyDescent="0.2">
      <c r="T49825" s="11"/>
      <c r="U49825" s="11"/>
    </row>
    <row r="49826" spans="20:21" x14ac:dyDescent="0.2">
      <c r="T49826" s="11"/>
      <c r="U49826" s="11"/>
    </row>
    <row r="49827" spans="20:21" x14ac:dyDescent="0.2">
      <c r="T49827" s="11"/>
      <c r="U49827" s="11"/>
    </row>
    <row r="49828" spans="20:21" x14ac:dyDescent="0.2">
      <c r="T49828" s="11"/>
      <c r="U49828" s="11"/>
    </row>
    <row r="49829" spans="20:21" x14ac:dyDescent="0.2">
      <c r="T49829" s="11"/>
      <c r="U49829" s="11"/>
    </row>
    <row r="49830" spans="20:21" x14ac:dyDescent="0.2">
      <c r="T49830" s="11"/>
      <c r="U49830" s="11"/>
    </row>
    <row r="49831" spans="20:21" x14ac:dyDescent="0.2">
      <c r="T49831" s="11"/>
      <c r="U49831" s="11"/>
    </row>
    <row r="49832" spans="20:21" x14ac:dyDescent="0.2">
      <c r="T49832" s="11"/>
      <c r="U49832" s="11"/>
    </row>
    <row r="49833" spans="20:21" x14ac:dyDescent="0.2">
      <c r="T49833" s="11"/>
      <c r="U49833" s="11"/>
    </row>
    <row r="49834" spans="20:21" x14ac:dyDescent="0.2">
      <c r="T49834" s="11"/>
      <c r="U49834" s="11"/>
    </row>
    <row r="49835" spans="20:21" x14ac:dyDescent="0.2">
      <c r="T49835" s="11"/>
      <c r="U49835" s="11"/>
    </row>
    <row r="49836" spans="20:21" x14ac:dyDescent="0.2">
      <c r="T49836" s="11"/>
      <c r="U49836" s="11"/>
    </row>
    <row r="49837" spans="20:21" x14ac:dyDescent="0.2">
      <c r="T49837" s="11"/>
      <c r="U49837" s="11"/>
    </row>
    <row r="49838" spans="20:21" x14ac:dyDescent="0.2">
      <c r="T49838" s="11"/>
      <c r="U49838" s="11"/>
    </row>
    <row r="49839" spans="20:21" x14ac:dyDescent="0.2">
      <c r="T49839" s="11"/>
      <c r="U49839" s="11"/>
    </row>
    <row r="49840" spans="20:21" x14ac:dyDescent="0.2">
      <c r="T49840" s="11"/>
      <c r="U49840" s="11"/>
    </row>
    <row r="49841" spans="20:21" x14ac:dyDescent="0.2">
      <c r="T49841" s="11"/>
      <c r="U49841" s="11"/>
    </row>
    <row r="49842" spans="20:21" x14ac:dyDescent="0.2">
      <c r="T49842" s="11"/>
      <c r="U49842" s="11"/>
    </row>
    <row r="49843" spans="20:21" x14ac:dyDescent="0.2">
      <c r="T49843" s="11"/>
      <c r="U49843" s="11"/>
    </row>
    <row r="49844" spans="20:21" x14ac:dyDescent="0.2">
      <c r="T49844" s="11"/>
      <c r="U49844" s="11"/>
    </row>
    <row r="49845" spans="20:21" x14ac:dyDescent="0.2">
      <c r="T49845" s="11"/>
      <c r="U49845" s="11"/>
    </row>
    <row r="49846" spans="20:21" x14ac:dyDescent="0.2">
      <c r="T49846" s="11"/>
      <c r="U49846" s="11"/>
    </row>
    <row r="49847" spans="20:21" x14ac:dyDescent="0.2">
      <c r="T49847" s="11"/>
      <c r="U49847" s="11"/>
    </row>
    <row r="49848" spans="20:21" x14ac:dyDescent="0.2">
      <c r="T49848" s="11"/>
      <c r="U49848" s="11"/>
    </row>
    <row r="49849" spans="20:21" x14ac:dyDescent="0.2">
      <c r="T49849" s="11"/>
      <c r="U49849" s="11"/>
    </row>
    <row r="49850" spans="20:21" x14ac:dyDescent="0.2">
      <c r="T49850" s="11"/>
      <c r="U49850" s="11"/>
    </row>
    <row r="49851" spans="20:21" x14ac:dyDescent="0.2">
      <c r="T49851" s="11"/>
      <c r="U49851" s="11"/>
    </row>
    <row r="49852" spans="20:21" x14ac:dyDescent="0.2">
      <c r="T49852" s="11"/>
      <c r="U49852" s="11"/>
    </row>
    <row r="49853" spans="20:21" x14ac:dyDescent="0.2">
      <c r="T49853" s="11"/>
      <c r="U49853" s="11"/>
    </row>
    <row r="49854" spans="20:21" x14ac:dyDescent="0.2">
      <c r="T49854" s="11"/>
      <c r="U49854" s="11"/>
    </row>
    <row r="49855" spans="20:21" x14ac:dyDescent="0.2">
      <c r="T49855" s="11"/>
      <c r="U49855" s="11"/>
    </row>
    <row r="49856" spans="20:21" x14ac:dyDescent="0.2">
      <c r="T49856" s="11"/>
      <c r="U49856" s="11"/>
    </row>
    <row r="49857" spans="20:21" x14ac:dyDescent="0.2">
      <c r="T49857" s="11"/>
      <c r="U49857" s="11"/>
    </row>
    <row r="49858" spans="20:21" x14ac:dyDescent="0.2">
      <c r="T49858" s="11"/>
      <c r="U49858" s="11"/>
    </row>
    <row r="49859" spans="20:21" x14ac:dyDescent="0.2">
      <c r="T49859" s="11"/>
      <c r="U49859" s="11"/>
    </row>
    <row r="49860" spans="20:21" x14ac:dyDescent="0.2">
      <c r="T49860" s="11"/>
      <c r="U49860" s="11"/>
    </row>
    <row r="49861" spans="20:21" x14ac:dyDescent="0.2">
      <c r="T49861" s="11"/>
      <c r="U49861" s="11"/>
    </row>
    <row r="49862" spans="20:21" x14ac:dyDescent="0.2">
      <c r="T49862" s="11"/>
      <c r="U49862" s="11"/>
    </row>
    <row r="49863" spans="20:21" x14ac:dyDescent="0.2">
      <c r="T49863" s="11"/>
      <c r="U49863" s="11"/>
    </row>
    <row r="49864" spans="20:21" x14ac:dyDescent="0.2">
      <c r="T49864" s="11"/>
      <c r="U49864" s="11"/>
    </row>
    <row r="49865" spans="20:21" x14ac:dyDescent="0.2">
      <c r="T49865" s="11"/>
      <c r="U49865" s="11"/>
    </row>
    <row r="49866" spans="20:21" x14ac:dyDescent="0.2">
      <c r="T49866" s="11"/>
      <c r="U49866" s="11"/>
    </row>
    <row r="49867" spans="20:21" x14ac:dyDescent="0.2">
      <c r="T49867" s="11"/>
      <c r="U49867" s="11"/>
    </row>
    <row r="49868" spans="20:21" x14ac:dyDescent="0.2">
      <c r="T49868" s="11"/>
      <c r="U49868" s="11"/>
    </row>
    <row r="49869" spans="20:21" x14ac:dyDescent="0.2">
      <c r="T49869" s="11"/>
      <c r="U49869" s="11"/>
    </row>
    <row r="49870" spans="20:21" x14ac:dyDescent="0.2">
      <c r="T49870" s="11"/>
      <c r="U49870" s="11"/>
    </row>
    <row r="49871" spans="20:21" x14ac:dyDescent="0.2">
      <c r="T49871" s="11"/>
      <c r="U49871" s="11"/>
    </row>
    <row r="49872" spans="20:21" x14ac:dyDescent="0.2">
      <c r="T49872" s="11"/>
      <c r="U49872" s="11"/>
    </row>
    <row r="49873" spans="20:21" x14ac:dyDescent="0.2">
      <c r="T49873" s="11"/>
      <c r="U49873" s="11"/>
    </row>
    <row r="49874" spans="20:21" x14ac:dyDescent="0.2">
      <c r="T49874" s="11"/>
      <c r="U49874" s="11"/>
    </row>
    <row r="49875" spans="20:21" x14ac:dyDescent="0.2">
      <c r="T49875" s="11"/>
      <c r="U49875" s="11"/>
    </row>
    <row r="49876" spans="20:21" x14ac:dyDescent="0.2">
      <c r="T49876" s="11"/>
      <c r="U49876" s="11"/>
    </row>
    <row r="49877" spans="20:21" x14ac:dyDescent="0.2">
      <c r="T49877" s="11"/>
      <c r="U49877" s="11"/>
    </row>
    <row r="49878" spans="20:21" x14ac:dyDescent="0.2">
      <c r="T49878" s="11"/>
      <c r="U49878" s="11"/>
    </row>
    <row r="49879" spans="20:21" x14ac:dyDescent="0.2">
      <c r="T49879" s="11"/>
      <c r="U49879" s="11"/>
    </row>
    <row r="49880" spans="20:21" x14ac:dyDescent="0.2">
      <c r="T49880" s="11"/>
      <c r="U49880" s="11"/>
    </row>
    <row r="49881" spans="20:21" x14ac:dyDescent="0.2">
      <c r="T49881" s="11"/>
      <c r="U49881" s="11"/>
    </row>
    <row r="49882" spans="20:21" x14ac:dyDescent="0.2">
      <c r="T49882" s="11"/>
      <c r="U49882" s="11"/>
    </row>
    <row r="49883" spans="20:21" x14ac:dyDescent="0.2">
      <c r="T49883" s="11"/>
      <c r="U49883" s="11"/>
    </row>
    <row r="49884" spans="20:21" x14ac:dyDescent="0.2">
      <c r="T49884" s="11"/>
      <c r="U49884" s="11"/>
    </row>
    <row r="49885" spans="20:21" x14ac:dyDescent="0.2">
      <c r="T49885" s="11"/>
      <c r="U49885" s="11"/>
    </row>
    <row r="49886" spans="20:21" x14ac:dyDescent="0.2">
      <c r="T49886" s="11"/>
      <c r="U49886" s="11"/>
    </row>
    <row r="49887" spans="20:21" x14ac:dyDescent="0.2">
      <c r="T49887" s="11"/>
      <c r="U49887" s="11"/>
    </row>
    <row r="49888" spans="20:21" x14ac:dyDescent="0.2">
      <c r="T49888" s="11"/>
      <c r="U49888" s="11"/>
    </row>
    <row r="49889" spans="20:21" x14ac:dyDescent="0.2">
      <c r="T49889" s="11"/>
      <c r="U49889" s="11"/>
    </row>
    <row r="49890" spans="20:21" x14ac:dyDescent="0.2">
      <c r="T49890" s="11"/>
      <c r="U49890" s="11"/>
    </row>
    <row r="49891" spans="20:21" x14ac:dyDescent="0.2">
      <c r="T49891" s="11"/>
      <c r="U49891" s="11"/>
    </row>
    <row r="49892" spans="20:21" x14ac:dyDescent="0.2">
      <c r="T49892" s="11"/>
      <c r="U49892" s="11"/>
    </row>
    <row r="49893" spans="20:21" x14ac:dyDescent="0.2">
      <c r="T49893" s="11"/>
      <c r="U49893" s="11"/>
    </row>
    <row r="49894" spans="20:21" x14ac:dyDescent="0.2">
      <c r="T49894" s="11"/>
      <c r="U49894" s="11"/>
    </row>
    <row r="49895" spans="20:21" x14ac:dyDescent="0.2">
      <c r="T49895" s="11"/>
      <c r="U49895" s="11"/>
    </row>
    <row r="49896" spans="20:21" x14ac:dyDescent="0.2">
      <c r="T49896" s="11"/>
      <c r="U49896" s="11"/>
    </row>
    <row r="49897" spans="20:21" x14ac:dyDescent="0.2">
      <c r="T49897" s="11"/>
      <c r="U49897" s="11"/>
    </row>
    <row r="49898" spans="20:21" x14ac:dyDescent="0.2">
      <c r="T49898" s="11"/>
      <c r="U49898" s="11"/>
    </row>
    <row r="49899" spans="20:21" x14ac:dyDescent="0.2">
      <c r="T49899" s="11"/>
      <c r="U49899" s="11"/>
    </row>
    <row r="49900" spans="20:21" x14ac:dyDescent="0.2">
      <c r="T49900" s="11"/>
      <c r="U49900" s="11"/>
    </row>
    <row r="49901" spans="20:21" x14ac:dyDescent="0.2">
      <c r="T49901" s="11"/>
      <c r="U49901" s="11"/>
    </row>
    <row r="49902" spans="20:21" x14ac:dyDescent="0.2">
      <c r="T49902" s="11"/>
      <c r="U49902" s="11"/>
    </row>
    <row r="49903" spans="20:21" x14ac:dyDescent="0.2">
      <c r="T49903" s="11"/>
      <c r="U49903" s="11"/>
    </row>
    <row r="49904" spans="20:21" x14ac:dyDescent="0.2">
      <c r="T49904" s="11"/>
      <c r="U49904" s="11"/>
    </row>
    <row r="49905" spans="20:21" x14ac:dyDescent="0.2">
      <c r="T49905" s="11"/>
      <c r="U49905" s="11"/>
    </row>
    <row r="49906" spans="20:21" x14ac:dyDescent="0.2">
      <c r="T49906" s="11"/>
      <c r="U49906" s="11"/>
    </row>
    <row r="49907" spans="20:21" x14ac:dyDescent="0.2">
      <c r="T49907" s="11"/>
      <c r="U49907" s="11"/>
    </row>
    <row r="49908" spans="20:21" x14ac:dyDescent="0.2">
      <c r="T49908" s="11"/>
      <c r="U49908" s="11"/>
    </row>
    <row r="49909" spans="20:21" x14ac:dyDescent="0.2">
      <c r="T49909" s="11"/>
      <c r="U49909" s="11"/>
    </row>
    <row r="49910" spans="20:21" x14ac:dyDescent="0.2">
      <c r="T49910" s="11"/>
      <c r="U49910" s="11"/>
    </row>
    <row r="49911" spans="20:21" x14ac:dyDescent="0.2">
      <c r="T49911" s="11"/>
      <c r="U49911" s="11"/>
    </row>
    <row r="49912" spans="20:21" x14ac:dyDescent="0.2">
      <c r="T49912" s="11"/>
      <c r="U49912" s="11"/>
    </row>
    <row r="49913" spans="20:21" x14ac:dyDescent="0.2">
      <c r="T49913" s="11"/>
      <c r="U49913" s="11"/>
    </row>
    <row r="49914" spans="20:21" x14ac:dyDescent="0.2">
      <c r="T49914" s="11"/>
      <c r="U49914" s="11"/>
    </row>
    <row r="49915" spans="20:21" x14ac:dyDescent="0.2">
      <c r="T49915" s="11"/>
      <c r="U49915" s="11"/>
    </row>
    <row r="49916" spans="20:21" x14ac:dyDescent="0.2">
      <c r="T49916" s="11"/>
      <c r="U49916" s="11"/>
    </row>
    <row r="49917" spans="20:21" x14ac:dyDescent="0.2">
      <c r="T49917" s="11"/>
      <c r="U49917" s="11"/>
    </row>
    <row r="49918" spans="20:21" x14ac:dyDescent="0.2">
      <c r="T49918" s="11"/>
      <c r="U49918" s="11"/>
    </row>
    <row r="49919" spans="20:21" x14ac:dyDescent="0.2">
      <c r="T49919" s="11"/>
      <c r="U49919" s="11"/>
    </row>
    <row r="49920" spans="20:21" x14ac:dyDescent="0.2">
      <c r="T49920" s="11"/>
      <c r="U49920" s="11"/>
    </row>
    <row r="49921" spans="20:21" x14ac:dyDescent="0.2">
      <c r="T49921" s="11"/>
      <c r="U49921" s="11"/>
    </row>
    <row r="49922" spans="20:21" x14ac:dyDescent="0.2">
      <c r="T49922" s="11"/>
      <c r="U49922" s="11"/>
    </row>
    <row r="49923" spans="20:21" x14ac:dyDescent="0.2">
      <c r="T49923" s="11"/>
      <c r="U49923" s="11"/>
    </row>
    <row r="49924" spans="20:21" x14ac:dyDescent="0.2">
      <c r="T49924" s="11"/>
      <c r="U49924" s="11"/>
    </row>
    <row r="49925" spans="20:21" x14ac:dyDescent="0.2">
      <c r="T49925" s="11"/>
      <c r="U49925" s="11"/>
    </row>
    <row r="49926" spans="20:21" x14ac:dyDescent="0.2">
      <c r="T49926" s="11"/>
      <c r="U49926" s="11"/>
    </row>
    <row r="49927" spans="20:21" x14ac:dyDescent="0.2">
      <c r="T49927" s="11"/>
      <c r="U49927" s="11"/>
    </row>
    <row r="49928" spans="20:21" x14ac:dyDescent="0.2">
      <c r="T49928" s="11"/>
      <c r="U49928" s="11"/>
    </row>
    <row r="49929" spans="20:21" x14ac:dyDescent="0.2">
      <c r="T49929" s="11"/>
      <c r="U49929" s="11"/>
    </row>
    <row r="49930" spans="20:21" x14ac:dyDescent="0.2">
      <c r="T49930" s="11"/>
      <c r="U49930" s="11"/>
    </row>
    <row r="49931" spans="20:21" x14ac:dyDescent="0.2">
      <c r="T49931" s="11"/>
      <c r="U49931" s="11"/>
    </row>
    <row r="49932" spans="20:21" x14ac:dyDescent="0.2">
      <c r="T49932" s="11"/>
      <c r="U49932" s="11"/>
    </row>
    <row r="49933" spans="20:21" x14ac:dyDescent="0.2">
      <c r="T49933" s="11"/>
      <c r="U49933" s="11"/>
    </row>
    <row r="49934" spans="20:21" x14ac:dyDescent="0.2">
      <c r="T49934" s="11"/>
      <c r="U49934" s="11"/>
    </row>
    <row r="49935" spans="20:21" x14ac:dyDescent="0.2">
      <c r="T49935" s="11"/>
      <c r="U49935" s="11"/>
    </row>
    <row r="49936" spans="20:21" x14ac:dyDescent="0.2">
      <c r="T49936" s="11"/>
      <c r="U49936" s="11"/>
    </row>
    <row r="49937" spans="20:21" x14ac:dyDescent="0.2">
      <c r="T49937" s="11"/>
      <c r="U49937" s="11"/>
    </row>
    <row r="49938" spans="20:21" x14ac:dyDescent="0.2">
      <c r="T49938" s="11"/>
      <c r="U49938" s="11"/>
    </row>
    <row r="49939" spans="20:21" x14ac:dyDescent="0.2">
      <c r="T49939" s="11"/>
      <c r="U49939" s="11"/>
    </row>
    <row r="49940" spans="20:21" x14ac:dyDescent="0.2">
      <c r="T49940" s="11"/>
      <c r="U49940" s="11"/>
    </row>
    <row r="49941" spans="20:21" x14ac:dyDescent="0.2">
      <c r="T49941" s="11"/>
      <c r="U49941" s="11"/>
    </row>
    <row r="49942" spans="20:21" x14ac:dyDescent="0.2">
      <c r="T49942" s="11"/>
      <c r="U49942" s="11"/>
    </row>
    <row r="49943" spans="20:21" x14ac:dyDescent="0.2">
      <c r="T49943" s="11"/>
      <c r="U49943" s="11"/>
    </row>
    <row r="49944" spans="20:21" x14ac:dyDescent="0.2">
      <c r="T49944" s="11"/>
      <c r="U49944" s="11"/>
    </row>
    <row r="49945" spans="20:21" x14ac:dyDescent="0.2">
      <c r="T49945" s="11"/>
      <c r="U49945" s="11"/>
    </row>
    <row r="49946" spans="20:21" x14ac:dyDescent="0.2">
      <c r="T49946" s="11"/>
      <c r="U49946" s="11"/>
    </row>
    <row r="49947" spans="20:21" x14ac:dyDescent="0.2">
      <c r="T49947" s="11"/>
      <c r="U49947" s="11"/>
    </row>
    <row r="49948" spans="20:21" x14ac:dyDescent="0.2">
      <c r="T49948" s="11"/>
      <c r="U49948" s="11"/>
    </row>
    <row r="49949" spans="20:21" x14ac:dyDescent="0.2">
      <c r="T49949" s="11"/>
      <c r="U49949" s="11"/>
    </row>
    <row r="49950" spans="20:21" x14ac:dyDescent="0.2">
      <c r="T49950" s="11"/>
      <c r="U49950" s="11"/>
    </row>
    <row r="49951" spans="20:21" x14ac:dyDescent="0.2">
      <c r="T49951" s="11"/>
      <c r="U49951" s="11"/>
    </row>
    <row r="49952" spans="20:21" x14ac:dyDescent="0.2">
      <c r="T49952" s="11"/>
      <c r="U49952" s="11"/>
    </row>
    <row r="49953" spans="20:21" x14ac:dyDescent="0.2">
      <c r="T49953" s="11"/>
      <c r="U49953" s="11"/>
    </row>
    <row r="49954" spans="20:21" x14ac:dyDescent="0.2">
      <c r="T49954" s="11"/>
      <c r="U49954" s="11"/>
    </row>
    <row r="49955" spans="20:21" x14ac:dyDescent="0.2">
      <c r="T49955" s="11"/>
      <c r="U49955" s="11"/>
    </row>
    <row r="49956" spans="20:21" x14ac:dyDescent="0.2">
      <c r="T49956" s="11"/>
      <c r="U49956" s="11"/>
    </row>
    <row r="49957" spans="20:21" x14ac:dyDescent="0.2">
      <c r="T49957" s="11"/>
      <c r="U49957" s="11"/>
    </row>
    <row r="49958" spans="20:21" x14ac:dyDescent="0.2">
      <c r="T49958" s="11"/>
      <c r="U49958" s="11"/>
    </row>
    <row r="49959" spans="20:21" x14ac:dyDescent="0.2">
      <c r="T49959" s="11"/>
      <c r="U49959" s="11"/>
    </row>
    <row r="49960" spans="20:21" x14ac:dyDescent="0.2">
      <c r="T49960" s="11"/>
      <c r="U49960" s="11"/>
    </row>
    <row r="49961" spans="20:21" x14ac:dyDescent="0.2">
      <c r="T49961" s="11"/>
      <c r="U49961" s="11"/>
    </row>
    <row r="49962" spans="20:21" x14ac:dyDescent="0.2">
      <c r="T49962" s="11"/>
      <c r="U49962" s="11"/>
    </row>
    <row r="49963" spans="20:21" x14ac:dyDescent="0.2">
      <c r="T49963" s="11"/>
      <c r="U49963" s="11"/>
    </row>
    <row r="49964" spans="20:21" x14ac:dyDescent="0.2">
      <c r="T49964" s="11"/>
      <c r="U49964" s="11"/>
    </row>
    <row r="49965" spans="20:21" x14ac:dyDescent="0.2">
      <c r="T49965" s="11"/>
      <c r="U49965" s="11"/>
    </row>
    <row r="49966" spans="20:21" x14ac:dyDescent="0.2">
      <c r="T49966" s="11"/>
      <c r="U49966" s="11"/>
    </row>
    <row r="49967" spans="20:21" x14ac:dyDescent="0.2">
      <c r="T49967" s="11"/>
      <c r="U49967" s="11"/>
    </row>
    <row r="49968" spans="20:21" x14ac:dyDescent="0.2">
      <c r="T49968" s="11"/>
      <c r="U49968" s="11"/>
    </row>
    <row r="49969" spans="20:21" x14ac:dyDescent="0.2">
      <c r="T49969" s="11"/>
      <c r="U49969" s="11"/>
    </row>
    <row r="49970" spans="20:21" x14ac:dyDescent="0.2">
      <c r="T49970" s="11"/>
      <c r="U49970" s="11"/>
    </row>
    <row r="49971" spans="20:21" x14ac:dyDescent="0.2">
      <c r="T49971" s="11"/>
      <c r="U49971" s="11"/>
    </row>
    <row r="49972" spans="20:21" x14ac:dyDescent="0.2">
      <c r="T49972" s="11"/>
      <c r="U49972" s="11"/>
    </row>
    <row r="49973" spans="20:21" x14ac:dyDescent="0.2">
      <c r="T49973" s="11"/>
      <c r="U49973" s="11"/>
    </row>
    <row r="49974" spans="20:21" x14ac:dyDescent="0.2">
      <c r="T49974" s="11"/>
      <c r="U49974" s="11"/>
    </row>
    <row r="49975" spans="20:21" x14ac:dyDescent="0.2">
      <c r="T49975" s="11"/>
      <c r="U49975" s="11"/>
    </row>
    <row r="49976" spans="20:21" x14ac:dyDescent="0.2">
      <c r="T49976" s="11"/>
      <c r="U49976" s="11"/>
    </row>
    <row r="49977" spans="20:21" x14ac:dyDescent="0.2">
      <c r="T49977" s="11"/>
      <c r="U49977" s="11"/>
    </row>
    <row r="49978" spans="20:21" x14ac:dyDescent="0.2">
      <c r="T49978" s="11"/>
      <c r="U49978" s="11"/>
    </row>
    <row r="49979" spans="20:21" x14ac:dyDescent="0.2">
      <c r="T49979" s="11"/>
      <c r="U49979" s="11"/>
    </row>
    <row r="49980" spans="20:21" x14ac:dyDescent="0.2">
      <c r="T49980" s="11"/>
      <c r="U49980" s="11"/>
    </row>
    <row r="49981" spans="20:21" x14ac:dyDescent="0.2">
      <c r="T49981" s="11"/>
      <c r="U49981" s="11"/>
    </row>
    <row r="49982" spans="20:21" x14ac:dyDescent="0.2">
      <c r="T49982" s="11"/>
      <c r="U49982" s="11"/>
    </row>
    <row r="49983" spans="20:21" x14ac:dyDescent="0.2">
      <c r="T49983" s="11"/>
      <c r="U49983" s="11"/>
    </row>
    <row r="49984" spans="20:21" x14ac:dyDescent="0.2">
      <c r="T49984" s="11"/>
      <c r="U49984" s="11"/>
    </row>
    <row r="49985" spans="20:21" x14ac:dyDescent="0.2">
      <c r="T49985" s="11"/>
      <c r="U49985" s="11"/>
    </row>
    <row r="49986" spans="20:21" x14ac:dyDescent="0.2">
      <c r="T49986" s="11"/>
      <c r="U49986" s="11"/>
    </row>
    <row r="49987" spans="20:21" x14ac:dyDescent="0.2">
      <c r="T49987" s="11"/>
      <c r="U49987" s="11"/>
    </row>
    <row r="49988" spans="20:21" x14ac:dyDescent="0.2">
      <c r="T49988" s="11"/>
      <c r="U49988" s="11"/>
    </row>
    <row r="49989" spans="20:21" x14ac:dyDescent="0.2">
      <c r="T49989" s="11"/>
      <c r="U49989" s="11"/>
    </row>
    <row r="49990" spans="20:21" x14ac:dyDescent="0.2">
      <c r="T49990" s="11"/>
      <c r="U49990" s="11"/>
    </row>
    <row r="49991" spans="20:21" x14ac:dyDescent="0.2">
      <c r="T49991" s="11"/>
      <c r="U49991" s="11"/>
    </row>
    <row r="49992" spans="20:21" x14ac:dyDescent="0.2">
      <c r="T49992" s="11"/>
      <c r="U49992" s="11"/>
    </row>
    <row r="49993" spans="20:21" x14ac:dyDescent="0.2">
      <c r="T49993" s="11"/>
      <c r="U49993" s="11"/>
    </row>
    <row r="49994" spans="20:21" x14ac:dyDescent="0.2">
      <c r="T49994" s="11"/>
      <c r="U49994" s="11"/>
    </row>
    <row r="49995" spans="20:21" x14ac:dyDescent="0.2">
      <c r="T49995" s="11"/>
      <c r="U49995" s="11"/>
    </row>
    <row r="49996" spans="20:21" x14ac:dyDescent="0.2">
      <c r="T49996" s="11"/>
      <c r="U49996" s="11"/>
    </row>
    <row r="49997" spans="20:21" x14ac:dyDescent="0.2">
      <c r="T49997" s="11"/>
      <c r="U49997" s="11"/>
    </row>
    <row r="49998" spans="20:21" x14ac:dyDescent="0.2">
      <c r="T49998" s="11"/>
      <c r="U49998" s="11"/>
    </row>
    <row r="49999" spans="20:21" x14ac:dyDescent="0.2">
      <c r="T49999" s="11"/>
      <c r="U49999" s="11"/>
    </row>
    <row r="50000" spans="20:21" x14ac:dyDescent="0.2">
      <c r="T50000" s="11"/>
      <c r="U50000" s="11"/>
    </row>
    <row r="50001" spans="20:21" x14ac:dyDescent="0.2">
      <c r="T50001" s="11"/>
      <c r="U50001" s="11"/>
    </row>
    <row r="50002" spans="20:21" x14ac:dyDescent="0.2">
      <c r="T50002" s="11"/>
      <c r="U50002" s="11"/>
    </row>
    <row r="50003" spans="20:21" x14ac:dyDescent="0.2">
      <c r="T50003" s="11"/>
      <c r="U50003" s="11"/>
    </row>
    <row r="50004" spans="20:21" x14ac:dyDescent="0.2">
      <c r="T50004" s="11"/>
      <c r="U50004" s="11"/>
    </row>
    <row r="50005" spans="20:21" x14ac:dyDescent="0.2">
      <c r="T50005" s="11"/>
      <c r="U50005" s="11"/>
    </row>
    <row r="50006" spans="20:21" x14ac:dyDescent="0.2">
      <c r="T50006" s="11"/>
      <c r="U50006" s="11"/>
    </row>
    <row r="50007" spans="20:21" x14ac:dyDescent="0.2">
      <c r="T50007" s="11"/>
      <c r="U50007" s="11"/>
    </row>
    <row r="50008" spans="20:21" x14ac:dyDescent="0.2">
      <c r="T50008" s="11"/>
      <c r="U50008" s="11"/>
    </row>
    <row r="50009" spans="20:21" x14ac:dyDescent="0.2">
      <c r="T50009" s="11"/>
      <c r="U50009" s="11"/>
    </row>
    <row r="50010" spans="20:21" x14ac:dyDescent="0.2">
      <c r="T50010" s="11"/>
      <c r="U50010" s="11"/>
    </row>
    <row r="50011" spans="20:21" x14ac:dyDescent="0.2">
      <c r="T50011" s="11"/>
      <c r="U50011" s="11"/>
    </row>
    <row r="50012" spans="20:21" x14ac:dyDescent="0.2">
      <c r="T50012" s="11"/>
      <c r="U50012" s="11"/>
    </row>
    <row r="50013" spans="20:21" x14ac:dyDescent="0.2">
      <c r="T50013" s="11"/>
      <c r="U50013" s="11"/>
    </row>
    <row r="50014" spans="20:21" x14ac:dyDescent="0.2">
      <c r="T50014" s="11"/>
      <c r="U50014" s="11"/>
    </row>
    <row r="50015" spans="20:21" x14ac:dyDescent="0.2">
      <c r="T50015" s="11"/>
      <c r="U50015" s="11"/>
    </row>
    <row r="50016" spans="20:21" x14ac:dyDescent="0.2">
      <c r="T50016" s="11"/>
      <c r="U50016" s="11"/>
    </row>
    <row r="50017" spans="20:21" x14ac:dyDescent="0.2">
      <c r="T50017" s="11"/>
      <c r="U50017" s="11"/>
    </row>
    <row r="50018" spans="20:21" x14ac:dyDescent="0.2">
      <c r="T50018" s="11"/>
      <c r="U50018" s="11"/>
    </row>
    <row r="50019" spans="20:21" x14ac:dyDescent="0.2">
      <c r="T50019" s="11"/>
      <c r="U50019" s="11"/>
    </row>
    <row r="50020" spans="20:21" x14ac:dyDescent="0.2">
      <c r="T50020" s="11"/>
      <c r="U50020" s="11"/>
    </row>
    <row r="50021" spans="20:21" x14ac:dyDescent="0.2">
      <c r="T50021" s="11"/>
      <c r="U50021" s="11"/>
    </row>
    <row r="50022" spans="20:21" x14ac:dyDescent="0.2">
      <c r="T50022" s="11"/>
      <c r="U50022" s="11"/>
    </row>
    <row r="50023" spans="20:21" x14ac:dyDescent="0.2">
      <c r="T50023" s="11"/>
      <c r="U50023" s="11"/>
    </row>
    <row r="50024" spans="20:21" x14ac:dyDescent="0.2">
      <c r="T50024" s="11"/>
      <c r="U50024" s="11"/>
    </row>
    <row r="50025" spans="20:21" x14ac:dyDescent="0.2">
      <c r="T50025" s="11"/>
      <c r="U50025" s="11"/>
    </row>
    <row r="50026" spans="20:21" x14ac:dyDescent="0.2">
      <c r="T50026" s="11"/>
      <c r="U50026" s="11"/>
    </row>
    <row r="50027" spans="20:21" x14ac:dyDescent="0.2">
      <c r="T50027" s="11"/>
      <c r="U50027" s="11"/>
    </row>
    <row r="50028" spans="20:21" x14ac:dyDescent="0.2">
      <c r="T50028" s="11"/>
      <c r="U50028" s="11"/>
    </row>
    <row r="50029" spans="20:21" x14ac:dyDescent="0.2">
      <c r="T50029" s="11"/>
      <c r="U50029" s="11"/>
    </row>
    <row r="50030" spans="20:21" x14ac:dyDescent="0.2">
      <c r="T50030" s="11"/>
      <c r="U50030" s="11"/>
    </row>
    <row r="50031" spans="20:21" x14ac:dyDescent="0.2">
      <c r="T50031" s="11"/>
      <c r="U50031" s="11"/>
    </row>
    <row r="50032" spans="20:21" x14ac:dyDescent="0.2">
      <c r="T50032" s="11"/>
      <c r="U50032" s="11"/>
    </row>
    <row r="50033" spans="20:21" x14ac:dyDescent="0.2">
      <c r="T50033" s="11"/>
      <c r="U50033" s="11"/>
    </row>
    <row r="50034" spans="20:21" x14ac:dyDescent="0.2">
      <c r="T50034" s="11"/>
      <c r="U50034" s="11"/>
    </row>
    <row r="50035" spans="20:21" x14ac:dyDescent="0.2">
      <c r="T50035" s="11"/>
      <c r="U50035" s="11"/>
    </row>
    <row r="50036" spans="20:21" x14ac:dyDescent="0.2">
      <c r="T50036" s="11"/>
      <c r="U50036" s="11"/>
    </row>
    <row r="50037" spans="20:21" x14ac:dyDescent="0.2">
      <c r="T50037" s="11"/>
      <c r="U50037" s="11"/>
    </row>
    <row r="50038" spans="20:21" x14ac:dyDescent="0.2">
      <c r="T50038" s="11"/>
      <c r="U50038" s="11"/>
    </row>
    <row r="50039" spans="20:21" x14ac:dyDescent="0.2">
      <c r="T50039" s="11"/>
      <c r="U50039" s="11"/>
    </row>
    <row r="50040" spans="20:21" x14ac:dyDescent="0.2">
      <c r="T50040" s="11"/>
      <c r="U50040" s="11"/>
    </row>
    <row r="50041" spans="20:21" x14ac:dyDescent="0.2">
      <c r="T50041" s="11"/>
      <c r="U50041" s="11"/>
    </row>
    <row r="50042" spans="20:21" x14ac:dyDescent="0.2">
      <c r="T50042" s="11"/>
      <c r="U50042" s="11"/>
    </row>
    <row r="50043" spans="20:21" x14ac:dyDescent="0.2">
      <c r="T50043" s="11"/>
      <c r="U50043" s="11"/>
    </row>
    <row r="50044" spans="20:21" x14ac:dyDescent="0.2">
      <c r="T50044" s="11"/>
      <c r="U50044" s="11"/>
    </row>
    <row r="50045" spans="20:21" x14ac:dyDescent="0.2">
      <c r="T50045" s="11"/>
      <c r="U50045" s="11"/>
    </row>
    <row r="50046" spans="20:21" x14ac:dyDescent="0.2">
      <c r="T50046" s="11"/>
      <c r="U50046" s="11"/>
    </row>
    <row r="50047" spans="20:21" x14ac:dyDescent="0.2">
      <c r="T50047" s="11"/>
      <c r="U50047" s="11"/>
    </row>
    <row r="50048" spans="20:21" x14ac:dyDescent="0.2">
      <c r="T50048" s="11"/>
      <c r="U50048" s="11"/>
    </row>
    <row r="50049" spans="20:21" x14ac:dyDescent="0.2">
      <c r="T50049" s="11"/>
      <c r="U50049" s="11"/>
    </row>
    <row r="50050" spans="20:21" x14ac:dyDescent="0.2">
      <c r="T50050" s="11"/>
      <c r="U50050" s="11"/>
    </row>
    <row r="50051" spans="20:21" x14ac:dyDescent="0.2">
      <c r="T50051" s="11"/>
      <c r="U50051" s="11"/>
    </row>
    <row r="50052" spans="20:21" x14ac:dyDescent="0.2">
      <c r="T50052" s="11"/>
      <c r="U50052" s="11"/>
    </row>
    <row r="50053" spans="20:21" x14ac:dyDescent="0.2">
      <c r="T50053" s="11"/>
      <c r="U50053" s="11"/>
    </row>
    <row r="50054" spans="20:21" x14ac:dyDescent="0.2">
      <c r="T50054" s="11"/>
      <c r="U50054" s="11"/>
    </row>
    <row r="50055" spans="20:21" x14ac:dyDescent="0.2">
      <c r="T50055" s="11"/>
      <c r="U50055" s="11"/>
    </row>
    <row r="50056" spans="20:21" x14ac:dyDescent="0.2">
      <c r="T50056" s="11"/>
      <c r="U50056" s="11"/>
    </row>
    <row r="50057" spans="20:21" x14ac:dyDescent="0.2">
      <c r="T50057" s="11"/>
      <c r="U50057" s="11"/>
    </row>
    <row r="50058" spans="20:21" x14ac:dyDescent="0.2">
      <c r="T50058" s="11"/>
      <c r="U50058" s="11"/>
    </row>
    <row r="50059" spans="20:21" x14ac:dyDescent="0.2">
      <c r="T50059" s="11"/>
      <c r="U50059" s="11"/>
    </row>
    <row r="50060" spans="20:21" x14ac:dyDescent="0.2">
      <c r="T50060" s="11"/>
      <c r="U50060" s="11"/>
    </row>
    <row r="50061" spans="20:21" x14ac:dyDescent="0.2">
      <c r="T50061" s="11"/>
      <c r="U50061" s="11"/>
    </row>
    <row r="50062" spans="20:21" x14ac:dyDescent="0.2">
      <c r="T50062" s="11"/>
      <c r="U50062" s="11"/>
    </row>
    <row r="50063" spans="20:21" x14ac:dyDescent="0.2">
      <c r="T50063" s="11"/>
      <c r="U50063" s="11"/>
    </row>
    <row r="50064" spans="20:21" x14ac:dyDescent="0.2">
      <c r="T50064" s="11"/>
      <c r="U50064" s="11"/>
    </row>
    <row r="50065" spans="20:21" x14ac:dyDescent="0.2">
      <c r="T50065" s="11"/>
      <c r="U50065" s="11"/>
    </row>
    <row r="50066" spans="20:21" x14ac:dyDescent="0.2">
      <c r="T50066" s="11"/>
      <c r="U50066" s="11"/>
    </row>
    <row r="50067" spans="20:21" x14ac:dyDescent="0.2">
      <c r="T50067" s="11"/>
      <c r="U50067" s="11"/>
    </row>
    <row r="50068" spans="20:21" x14ac:dyDescent="0.2">
      <c r="T50068" s="11"/>
      <c r="U50068" s="11"/>
    </row>
    <row r="50069" spans="20:21" x14ac:dyDescent="0.2">
      <c r="T50069" s="11"/>
      <c r="U50069" s="11"/>
    </row>
    <row r="50070" spans="20:21" x14ac:dyDescent="0.2">
      <c r="T50070" s="11"/>
      <c r="U50070" s="11"/>
    </row>
    <row r="50071" spans="20:21" x14ac:dyDescent="0.2">
      <c r="T50071" s="11"/>
      <c r="U50071" s="11"/>
    </row>
    <row r="50072" spans="20:21" x14ac:dyDescent="0.2">
      <c r="T50072" s="11"/>
      <c r="U50072" s="11"/>
    </row>
    <row r="50073" spans="20:21" x14ac:dyDescent="0.2">
      <c r="T50073" s="11"/>
      <c r="U50073" s="11"/>
    </row>
    <row r="50074" spans="20:21" x14ac:dyDescent="0.2">
      <c r="T50074" s="11"/>
      <c r="U50074" s="11"/>
    </row>
    <row r="50075" spans="20:21" x14ac:dyDescent="0.2">
      <c r="T50075" s="11"/>
      <c r="U50075" s="11"/>
    </row>
    <row r="50076" spans="20:21" x14ac:dyDescent="0.2">
      <c r="T50076" s="11"/>
      <c r="U50076" s="11"/>
    </row>
    <row r="50077" spans="20:21" x14ac:dyDescent="0.2">
      <c r="T50077" s="11"/>
      <c r="U50077" s="11"/>
    </row>
    <row r="50078" spans="20:21" x14ac:dyDescent="0.2">
      <c r="T50078" s="11"/>
      <c r="U50078" s="11"/>
    </row>
    <row r="50079" spans="20:21" x14ac:dyDescent="0.2">
      <c r="T50079" s="11"/>
      <c r="U50079" s="11"/>
    </row>
    <row r="50080" spans="20:21" x14ac:dyDescent="0.2">
      <c r="T50080" s="11"/>
      <c r="U50080" s="11"/>
    </row>
    <row r="50081" spans="20:21" x14ac:dyDescent="0.2">
      <c r="T50081" s="11"/>
      <c r="U50081" s="11"/>
    </row>
    <row r="50082" spans="20:21" x14ac:dyDescent="0.2">
      <c r="T50082" s="11"/>
      <c r="U50082" s="11"/>
    </row>
    <row r="50083" spans="20:21" x14ac:dyDescent="0.2">
      <c r="T50083" s="11"/>
      <c r="U50083" s="11"/>
    </row>
    <row r="50084" spans="20:21" x14ac:dyDescent="0.2">
      <c r="T50084" s="11"/>
      <c r="U50084" s="11"/>
    </row>
    <row r="50085" spans="20:21" x14ac:dyDescent="0.2">
      <c r="T50085" s="11"/>
      <c r="U50085" s="11"/>
    </row>
    <row r="50086" spans="20:21" x14ac:dyDescent="0.2">
      <c r="T50086" s="11"/>
      <c r="U50086" s="11"/>
    </row>
    <row r="50087" spans="20:21" x14ac:dyDescent="0.2">
      <c r="T50087" s="11"/>
      <c r="U50087" s="11"/>
    </row>
    <row r="50088" spans="20:21" x14ac:dyDescent="0.2">
      <c r="T50088" s="11"/>
      <c r="U50088" s="11"/>
    </row>
    <row r="50089" spans="20:21" x14ac:dyDescent="0.2">
      <c r="T50089" s="11"/>
      <c r="U50089" s="11"/>
    </row>
    <row r="50090" spans="20:21" x14ac:dyDescent="0.2">
      <c r="T50090" s="11"/>
      <c r="U50090" s="11"/>
    </row>
    <row r="50091" spans="20:21" x14ac:dyDescent="0.2">
      <c r="T50091" s="11"/>
      <c r="U50091" s="11"/>
    </row>
    <row r="50092" spans="20:21" x14ac:dyDescent="0.2">
      <c r="T50092" s="11"/>
      <c r="U50092" s="11"/>
    </row>
    <row r="50093" spans="20:21" x14ac:dyDescent="0.2">
      <c r="T50093" s="11"/>
      <c r="U50093" s="11"/>
    </row>
    <row r="50094" spans="20:21" x14ac:dyDescent="0.2">
      <c r="T50094" s="11"/>
      <c r="U50094" s="11"/>
    </row>
    <row r="50095" spans="20:21" x14ac:dyDescent="0.2">
      <c r="T50095" s="11"/>
      <c r="U50095" s="11"/>
    </row>
    <row r="50096" spans="20:21" x14ac:dyDescent="0.2">
      <c r="T50096" s="11"/>
      <c r="U50096" s="11"/>
    </row>
    <row r="50097" spans="20:21" x14ac:dyDescent="0.2">
      <c r="T50097" s="11"/>
      <c r="U50097" s="11"/>
    </row>
    <row r="50098" spans="20:21" x14ac:dyDescent="0.2">
      <c r="T50098" s="11"/>
      <c r="U50098" s="11"/>
    </row>
    <row r="50099" spans="20:21" x14ac:dyDescent="0.2">
      <c r="T50099" s="11"/>
      <c r="U50099" s="11"/>
    </row>
    <row r="50100" spans="20:21" x14ac:dyDescent="0.2">
      <c r="T50100" s="11"/>
      <c r="U50100" s="11"/>
    </row>
    <row r="50101" spans="20:21" x14ac:dyDescent="0.2">
      <c r="T50101" s="11"/>
      <c r="U50101" s="11"/>
    </row>
    <row r="50102" spans="20:21" x14ac:dyDescent="0.2">
      <c r="T50102" s="11"/>
      <c r="U50102" s="11"/>
    </row>
    <row r="50103" spans="20:21" x14ac:dyDescent="0.2">
      <c r="T50103" s="11"/>
      <c r="U50103" s="11"/>
    </row>
    <row r="50104" spans="20:21" x14ac:dyDescent="0.2">
      <c r="T50104" s="11"/>
      <c r="U50104" s="11"/>
    </row>
    <row r="50105" spans="20:21" x14ac:dyDescent="0.2">
      <c r="T50105" s="11"/>
      <c r="U50105" s="11"/>
    </row>
    <row r="50106" spans="20:21" x14ac:dyDescent="0.2">
      <c r="T50106" s="11"/>
      <c r="U50106" s="11"/>
    </row>
    <row r="50107" spans="20:21" x14ac:dyDescent="0.2">
      <c r="T50107" s="11"/>
      <c r="U50107" s="11"/>
    </row>
    <row r="50108" spans="20:21" x14ac:dyDescent="0.2">
      <c r="T50108" s="11"/>
      <c r="U50108" s="11"/>
    </row>
    <row r="50109" spans="20:21" x14ac:dyDescent="0.2">
      <c r="T50109" s="11"/>
      <c r="U50109" s="11"/>
    </row>
    <row r="50110" spans="20:21" x14ac:dyDescent="0.2">
      <c r="T50110" s="11"/>
      <c r="U50110" s="11"/>
    </row>
    <row r="50111" spans="20:21" x14ac:dyDescent="0.2">
      <c r="T50111" s="11"/>
      <c r="U50111" s="11"/>
    </row>
    <row r="50112" spans="20:21" x14ac:dyDescent="0.2">
      <c r="T50112" s="11"/>
      <c r="U50112" s="11"/>
    </row>
    <row r="50113" spans="20:21" x14ac:dyDescent="0.2">
      <c r="T50113" s="11"/>
      <c r="U50113" s="11"/>
    </row>
    <row r="50114" spans="20:21" x14ac:dyDescent="0.2">
      <c r="T50114" s="11"/>
      <c r="U50114" s="11"/>
    </row>
    <row r="50115" spans="20:21" x14ac:dyDescent="0.2">
      <c r="T50115" s="11"/>
      <c r="U50115" s="11"/>
    </row>
    <row r="50116" spans="20:21" x14ac:dyDescent="0.2">
      <c r="T50116" s="11"/>
      <c r="U50116" s="11"/>
    </row>
    <row r="50117" spans="20:21" x14ac:dyDescent="0.2">
      <c r="T50117" s="11"/>
      <c r="U50117" s="11"/>
    </row>
    <row r="50118" spans="20:21" x14ac:dyDescent="0.2">
      <c r="T50118" s="11"/>
      <c r="U50118" s="11"/>
    </row>
    <row r="50119" spans="20:21" x14ac:dyDescent="0.2">
      <c r="T50119" s="11"/>
      <c r="U50119" s="11"/>
    </row>
    <row r="50120" spans="20:21" x14ac:dyDescent="0.2">
      <c r="T50120" s="11"/>
      <c r="U50120" s="11"/>
    </row>
    <row r="50121" spans="20:21" x14ac:dyDescent="0.2">
      <c r="T50121" s="11"/>
      <c r="U50121" s="11"/>
    </row>
    <row r="50122" spans="20:21" x14ac:dyDescent="0.2">
      <c r="T50122" s="11"/>
      <c r="U50122" s="11"/>
    </row>
    <row r="50123" spans="20:21" x14ac:dyDescent="0.2">
      <c r="T50123" s="11"/>
      <c r="U50123" s="11"/>
    </row>
    <row r="50124" spans="20:21" x14ac:dyDescent="0.2">
      <c r="T50124" s="11"/>
      <c r="U50124" s="11"/>
    </row>
    <row r="50125" spans="20:21" x14ac:dyDescent="0.2">
      <c r="T50125" s="11"/>
      <c r="U50125" s="11"/>
    </row>
    <row r="50126" spans="20:21" x14ac:dyDescent="0.2">
      <c r="T50126" s="11"/>
      <c r="U50126" s="11"/>
    </row>
    <row r="50127" spans="20:21" x14ac:dyDescent="0.2">
      <c r="T50127" s="11"/>
      <c r="U50127" s="11"/>
    </row>
    <row r="50128" spans="20:21" x14ac:dyDescent="0.2">
      <c r="T50128" s="11"/>
      <c r="U50128" s="11"/>
    </row>
    <row r="50129" spans="20:21" x14ac:dyDescent="0.2">
      <c r="T50129" s="11"/>
      <c r="U50129" s="11"/>
    </row>
    <row r="50130" spans="20:21" x14ac:dyDescent="0.2">
      <c r="T50130" s="11"/>
      <c r="U50130" s="11"/>
    </row>
    <row r="50131" spans="20:21" x14ac:dyDescent="0.2">
      <c r="T50131" s="11"/>
      <c r="U50131" s="11"/>
    </row>
    <row r="50132" spans="20:21" x14ac:dyDescent="0.2">
      <c r="T50132" s="11"/>
      <c r="U50132" s="11"/>
    </row>
    <row r="50133" spans="20:21" x14ac:dyDescent="0.2">
      <c r="T50133" s="11"/>
      <c r="U50133" s="11"/>
    </row>
    <row r="50134" spans="20:21" x14ac:dyDescent="0.2">
      <c r="T50134" s="11"/>
      <c r="U50134" s="11"/>
    </row>
    <row r="50135" spans="20:21" x14ac:dyDescent="0.2">
      <c r="T50135" s="11"/>
      <c r="U50135" s="11"/>
    </row>
    <row r="50136" spans="20:21" x14ac:dyDescent="0.2">
      <c r="T50136" s="11"/>
      <c r="U50136" s="11"/>
    </row>
    <row r="50137" spans="20:21" x14ac:dyDescent="0.2">
      <c r="T50137" s="11"/>
      <c r="U50137" s="11"/>
    </row>
    <row r="50138" spans="20:21" x14ac:dyDescent="0.2">
      <c r="T50138" s="11"/>
      <c r="U50138" s="11"/>
    </row>
    <row r="50139" spans="20:21" x14ac:dyDescent="0.2">
      <c r="T50139" s="11"/>
      <c r="U50139" s="11"/>
    </row>
    <row r="50140" spans="20:21" x14ac:dyDescent="0.2">
      <c r="T50140" s="11"/>
      <c r="U50140" s="11"/>
    </row>
    <row r="50141" spans="20:21" x14ac:dyDescent="0.2">
      <c r="T50141" s="11"/>
      <c r="U50141" s="11"/>
    </row>
    <row r="50142" spans="20:21" x14ac:dyDescent="0.2">
      <c r="T50142" s="11"/>
      <c r="U50142" s="11"/>
    </row>
    <row r="50143" spans="20:21" x14ac:dyDescent="0.2">
      <c r="T50143" s="11"/>
      <c r="U50143" s="11"/>
    </row>
    <row r="50144" spans="20:21" x14ac:dyDescent="0.2">
      <c r="T50144" s="11"/>
      <c r="U50144" s="11"/>
    </row>
    <row r="50145" spans="20:21" x14ac:dyDescent="0.2">
      <c r="T50145" s="11"/>
      <c r="U50145" s="11"/>
    </row>
    <row r="50146" spans="20:21" x14ac:dyDescent="0.2">
      <c r="T50146" s="11"/>
      <c r="U50146" s="11"/>
    </row>
    <row r="50147" spans="20:21" x14ac:dyDescent="0.2">
      <c r="T50147" s="11"/>
      <c r="U50147" s="11"/>
    </row>
    <row r="50148" spans="20:21" x14ac:dyDescent="0.2">
      <c r="T50148" s="11"/>
      <c r="U50148" s="11"/>
    </row>
    <row r="50149" spans="20:21" x14ac:dyDescent="0.2">
      <c r="T50149" s="11"/>
      <c r="U50149" s="11"/>
    </row>
    <row r="50150" spans="20:21" x14ac:dyDescent="0.2">
      <c r="T50150" s="11"/>
      <c r="U50150" s="11"/>
    </row>
    <row r="50151" spans="20:21" x14ac:dyDescent="0.2">
      <c r="T50151" s="11"/>
      <c r="U50151" s="11"/>
    </row>
    <row r="50152" spans="20:21" x14ac:dyDescent="0.2">
      <c r="T50152" s="11"/>
      <c r="U50152" s="11"/>
    </row>
    <row r="50153" spans="20:21" x14ac:dyDescent="0.2">
      <c r="T50153" s="11"/>
      <c r="U50153" s="11"/>
    </row>
    <row r="50154" spans="20:21" x14ac:dyDescent="0.2">
      <c r="T50154" s="11"/>
      <c r="U50154" s="11"/>
    </row>
    <row r="50155" spans="20:21" x14ac:dyDescent="0.2">
      <c r="T50155" s="11"/>
      <c r="U50155" s="11"/>
    </row>
    <row r="50156" spans="20:21" x14ac:dyDescent="0.2">
      <c r="T50156" s="11"/>
      <c r="U50156" s="11"/>
    </row>
    <row r="50157" spans="20:21" x14ac:dyDescent="0.2">
      <c r="T50157" s="11"/>
      <c r="U50157" s="11"/>
    </row>
    <row r="50158" spans="20:21" x14ac:dyDescent="0.2">
      <c r="T50158" s="11"/>
      <c r="U50158" s="11"/>
    </row>
    <row r="50159" spans="20:21" x14ac:dyDescent="0.2">
      <c r="T50159" s="11"/>
      <c r="U50159" s="11"/>
    </row>
    <row r="50160" spans="20:21" x14ac:dyDescent="0.2">
      <c r="T50160" s="11"/>
      <c r="U50160" s="11"/>
    </row>
    <row r="50161" spans="20:21" x14ac:dyDescent="0.2">
      <c r="T50161" s="11"/>
      <c r="U50161" s="11"/>
    </row>
    <row r="50162" spans="20:21" x14ac:dyDescent="0.2">
      <c r="T50162" s="11"/>
      <c r="U50162" s="11"/>
    </row>
    <row r="50163" spans="20:21" x14ac:dyDescent="0.2">
      <c r="T50163" s="11"/>
      <c r="U50163" s="11"/>
    </row>
    <row r="50164" spans="20:21" x14ac:dyDescent="0.2">
      <c r="T50164" s="11"/>
      <c r="U50164" s="11"/>
    </row>
    <row r="50165" spans="20:21" x14ac:dyDescent="0.2">
      <c r="T50165" s="11"/>
      <c r="U50165" s="11"/>
    </row>
    <row r="50166" spans="20:21" x14ac:dyDescent="0.2">
      <c r="T50166" s="11"/>
      <c r="U50166" s="11"/>
    </row>
    <row r="50167" spans="20:21" x14ac:dyDescent="0.2">
      <c r="T50167" s="11"/>
      <c r="U50167" s="11"/>
    </row>
    <row r="50168" spans="20:21" x14ac:dyDescent="0.2">
      <c r="T50168" s="11"/>
      <c r="U50168" s="11"/>
    </row>
    <row r="50169" spans="20:21" x14ac:dyDescent="0.2">
      <c r="T50169" s="11"/>
      <c r="U50169" s="11"/>
    </row>
    <row r="50170" spans="20:21" x14ac:dyDescent="0.2">
      <c r="T50170" s="11"/>
      <c r="U50170" s="11"/>
    </row>
    <row r="50171" spans="20:21" x14ac:dyDescent="0.2">
      <c r="T50171" s="11"/>
      <c r="U50171" s="11"/>
    </row>
    <row r="50172" spans="20:21" x14ac:dyDescent="0.2">
      <c r="T50172" s="11"/>
      <c r="U50172" s="11"/>
    </row>
    <row r="50173" spans="20:21" x14ac:dyDescent="0.2">
      <c r="T50173" s="11"/>
      <c r="U50173" s="11"/>
    </row>
    <row r="50174" spans="20:21" x14ac:dyDescent="0.2">
      <c r="T50174" s="11"/>
      <c r="U50174" s="11"/>
    </row>
    <row r="50175" spans="20:21" x14ac:dyDescent="0.2">
      <c r="T50175" s="11"/>
      <c r="U50175" s="11"/>
    </row>
    <row r="50176" spans="20:21" x14ac:dyDescent="0.2">
      <c r="T50176" s="11"/>
      <c r="U50176" s="11"/>
    </row>
    <row r="50177" spans="20:21" x14ac:dyDescent="0.2">
      <c r="T50177" s="11"/>
      <c r="U50177" s="11"/>
    </row>
    <row r="50178" spans="20:21" x14ac:dyDescent="0.2">
      <c r="T50178" s="11"/>
      <c r="U50178" s="11"/>
    </row>
    <row r="50179" spans="20:21" x14ac:dyDescent="0.2">
      <c r="T50179" s="11"/>
      <c r="U50179" s="11"/>
    </row>
    <row r="50180" spans="20:21" x14ac:dyDescent="0.2">
      <c r="T50180" s="11"/>
      <c r="U50180" s="11"/>
    </row>
    <row r="50181" spans="20:21" x14ac:dyDescent="0.2">
      <c r="T50181" s="11"/>
      <c r="U50181" s="11"/>
    </row>
    <row r="50182" spans="20:21" x14ac:dyDescent="0.2">
      <c r="T50182" s="11"/>
      <c r="U50182" s="11"/>
    </row>
    <row r="50183" spans="20:21" x14ac:dyDescent="0.2">
      <c r="T50183" s="11"/>
      <c r="U50183" s="11"/>
    </row>
    <row r="50184" spans="20:21" x14ac:dyDescent="0.2">
      <c r="T50184" s="11"/>
      <c r="U50184" s="11"/>
    </row>
    <row r="50185" spans="20:21" x14ac:dyDescent="0.2">
      <c r="T50185" s="11"/>
      <c r="U50185" s="11"/>
    </row>
    <row r="50186" spans="20:21" x14ac:dyDescent="0.2">
      <c r="T50186" s="11"/>
      <c r="U50186" s="11"/>
    </row>
    <row r="50187" spans="20:21" x14ac:dyDescent="0.2">
      <c r="T50187" s="11"/>
      <c r="U50187" s="11"/>
    </row>
    <row r="50188" spans="20:21" x14ac:dyDescent="0.2">
      <c r="T50188" s="11"/>
      <c r="U50188" s="11"/>
    </row>
    <row r="50189" spans="20:21" x14ac:dyDescent="0.2">
      <c r="T50189" s="11"/>
      <c r="U50189" s="11"/>
    </row>
    <row r="50190" spans="20:21" x14ac:dyDescent="0.2">
      <c r="T50190" s="11"/>
      <c r="U50190" s="11"/>
    </row>
    <row r="50191" spans="20:21" x14ac:dyDescent="0.2">
      <c r="T50191" s="11"/>
      <c r="U50191" s="11"/>
    </row>
    <row r="50192" spans="20:21" x14ac:dyDescent="0.2">
      <c r="T50192" s="11"/>
      <c r="U50192" s="11"/>
    </row>
    <row r="50193" spans="20:21" x14ac:dyDescent="0.2">
      <c r="T50193" s="11"/>
      <c r="U50193" s="11"/>
    </row>
    <row r="50194" spans="20:21" x14ac:dyDescent="0.2">
      <c r="T50194" s="11"/>
      <c r="U50194" s="11"/>
    </row>
    <row r="50195" spans="20:21" x14ac:dyDescent="0.2">
      <c r="T50195" s="11"/>
      <c r="U50195" s="11"/>
    </row>
    <row r="50196" spans="20:21" x14ac:dyDescent="0.2">
      <c r="T50196" s="11"/>
      <c r="U50196" s="11"/>
    </row>
    <row r="50197" spans="20:21" x14ac:dyDescent="0.2">
      <c r="T50197" s="11"/>
      <c r="U50197" s="11"/>
    </row>
    <row r="50198" spans="20:21" x14ac:dyDescent="0.2">
      <c r="T50198" s="11"/>
      <c r="U50198" s="11"/>
    </row>
    <row r="50199" spans="20:21" x14ac:dyDescent="0.2">
      <c r="T50199" s="11"/>
      <c r="U50199" s="11"/>
    </row>
    <row r="50200" spans="20:21" x14ac:dyDescent="0.2">
      <c r="T50200" s="11"/>
      <c r="U50200" s="11"/>
    </row>
    <row r="50201" spans="20:21" x14ac:dyDescent="0.2">
      <c r="T50201" s="11"/>
      <c r="U50201" s="11"/>
    </row>
    <row r="50202" spans="20:21" x14ac:dyDescent="0.2">
      <c r="T50202" s="11"/>
      <c r="U50202" s="11"/>
    </row>
    <row r="50203" spans="20:21" x14ac:dyDescent="0.2">
      <c r="T50203" s="11"/>
      <c r="U50203" s="11"/>
    </row>
    <row r="50204" spans="20:21" x14ac:dyDescent="0.2">
      <c r="T50204" s="11"/>
      <c r="U50204" s="11"/>
    </row>
    <row r="50205" spans="20:21" x14ac:dyDescent="0.2">
      <c r="T50205" s="11"/>
      <c r="U50205" s="11"/>
    </row>
    <row r="50206" spans="20:21" x14ac:dyDescent="0.2">
      <c r="T50206" s="11"/>
      <c r="U50206" s="11"/>
    </row>
    <row r="50207" spans="20:21" x14ac:dyDescent="0.2">
      <c r="T50207" s="11"/>
      <c r="U50207" s="11"/>
    </row>
    <row r="50208" spans="20:21" x14ac:dyDescent="0.2">
      <c r="T50208" s="11"/>
      <c r="U50208" s="11"/>
    </row>
    <row r="50209" spans="20:21" x14ac:dyDescent="0.2">
      <c r="T50209" s="11"/>
      <c r="U50209" s="11"/>
    </row>
    <row r="50210" spans="20:21" x14ac:dyDescent="0.2">
      <c r="T50210" s="11"/>
      <c r="U50210" s="11"/>
    </row>
    <row r="50211" spans="20:21" x14ac:dyDescent="0.2">
      <c r="T50211" s="11"/>
      <c r="U50211" s="11"/>
    </row>
    <row r="50212" spans="20:21" x14ac:dyDescent="0.2">
      <c r="T50212" s="11"/>
      <c r="U50212" s="11"/>
    </row>
    <row r="50213" spans="20:21" x14ac:dyDescent="0.2">
      <c r="T50213" s="11"/>
      <c r="U50213" s="11"/>
    </row>
    <row r="50214" spans="20:21" x14ac:dyDescent="0.2">
      <c r="T50214" s="11"/>
      <c r="U50214" s="11"/>
    </row>
    <row r="50215" spans="20:21" x14ac:dyDescent="0.2">
      <c r="T50215" s="11"/>
      <c r="U50215" s="11"/>
    </row>
    <row r="50216" spans="20:21" x14ac:dyDescent="0.2">
      <c r="T50216" s="11"/>
      <c r="U50216" s="11"/>
    </row>
    <row r="50217" spans="20:21" x14ac:dyDescent="0.2">
      <c r="T50217" s="11"/>
      <c r="U50217" s="11"/>
    </row>
    <row r="50218" spans="20:21" x14ac:dyDescent="0.2">
      <c r="T50218" s="11"/>
      <c r="U50218" s="11"/>
    </row>
    <row r="50219" spans="20:21" x14ac:dyDescent="0.2">
      <c r="T50219" s="11"/>
      <c r="U50219" s="11"/>
    </row>
    <row r="50220" spans="20:21" x14ac:dyDescent="0.2">
      <c r="T50220" s="11"/>
      <c r="U50220" s="11"/>
    </row>
    <row r="50221" spans="20:21" x14ac:dyDescent="0.2">
      <c r="T50221" s="11"/>
      <c r="U50221" s="11"/>
    </row>
    <row r="50222" spans="20:21" x14ac:dyDescent="0.2">
      <c r="T50222" s="11"/>
      <c r="U50222" s="11"/>
    </row>
    <row r="50223" spans="20:21" x14ac:dyDescent="0.2">
      <c r="T50223" s="11"/>
      <c r="U50223" s="11"/>
    </row>
    <row r="50224" spans="20:21" x14ac:dyDescent="0.2">
      <c r="T50224" s="11"/>
      <c r="U50224" s="11"/>
    </row>
    <row r="50225" spans="20:21" x14ac:dyDescent="0.2">
      <c r="T50225" s="11"/>
      <c r="U50225" s="11"/>
    </row>
    <row r="50226" spans="20:21" x14ac:dyDescent="0.2">
      <c r="T50226" s="11"/>
      <c r="U50226" s="11"/>
    </row>
    <row r="50227" spans="20:21" x14ac:dyDescent="0.2">
      <c r="T50227" s="11"/>
      <c r="U50227" s="11"/>
    </row>
    <row r="50228" spans="20:21" x14ac:dyDescent="0.2">
      <c r="T50228" s="11"/>
      <c r="U50228" s="11"/>
    </row>
    <row r="50229" spans="20:21" x14ac:dyDescent="0.2">
      <c r="T50229" s="11"/>
      <c r="U50229" s="11"/>
    </row>
    <row r="50230" spans="20:21" x14ac:dyDescent="0.2">
      <c r="T50230" s="11"/>
      <c r="U50230" s="11"/>
    </row>
    <row r="50231" spans="20:21" x14ac:dyDescent="0.2">
      <c r="T50231" s="11"/>
      <c r="U50231" s="11"/>
    </row>
    <row r="50232" spans="20:21" x14ac:dyDescent="0.2">
      <c r="T50232" s="11"/>
      <c r="U50232" s="11"/>
    </row>
    <row r="50233" spans="20:21" x14ac:dyDescent="0.2">
      <c r="T50233" s="11"/>
      <c r="U50233" s="11"/>
    </row>
    <row r="50234" spans="20:21" x14ac:dyDescent="0.2">
      <c r="T50234" s="11"/>
      <c r="U50234" s="11"/>
    </row>
    <row r="50235" spans="20:21" x14ac:dyDescent="0.2">
      <c r="T50235" s="11"/>
      <c r="U50235" s="11"/>
    </row>
    <row r="50236" spans="20:21" x14ac:dyDescent="0.2">
      <c r="T50236" s="11"/>
      <c r="U50236" s="11"/>
    </row>
    <row r="50237" spans="20:21" x14ac:dyDescent="0.2">
      <c r="T50237" s="11"/>
      <c r="U50237" s="11"/>
    </row>
    <row r="50238" spans="20:21" x14ac:dyDescent="0.2">
      <c r="T50238" s="11"/>
      <c r="U50238" s="11"/>
    </row>
    <row r="50239" spans="20:21" x14ac:dyDescent="0.2">
      <c r="T50239" s="11"/>
      <c r="U50239" s="11"/>
    </row>
    <row r="50240" spans="20:21" x14ac:dyDescent="0.2">
      <c r="T50240" s="11"/>
      <c r="U50240" s="11"/>
    </row>
    <row r="50241" spans="20:21" x14ac:dyDescent="0.2">
      <c r="T50241" s="11"/>
      <c r="U50241" s="11"/>
    </row>
    <row r="50242" spans="20:21" x14ac:dyDescent="0.2">
      <c r="T50242" s="11"/>
      <c r="U50242" s="11"/>
    </row>
    <row r="50243" spans="20:21" x14ac:dyDescent="0.2">
      <c r="T50243" s="11"/>
      <c r="U50243" s="11"/>
    </row>
    <row r="50244" spans="20:21" x14ac:dyDescent="0.2">
      <c r="T50244" s="11"/>
      <c r="U50244" s="11"/>
    </row>
    <row r="50245" spans="20:21" x14ac:dyDescent="0.2">
      <c r="T50245" s="11"/>
      <c r="U50245" s="11"/>
    </row>
    <row r="50246" spans="20:21" x14ac:dyDescent="0.2">
      <c r="T50246" s="11"/>
      <c r="U50246" s="11"/>
    </row>
    <row r="50247" spans="20:21" x14ac:dyDescent="0.2">
      <c r="T50247" s="11"/>
      <c r="U50247" s="11"/>
    </row>
    <row r="50248" spans="20:21" x14ac:dyDescent="0.2">
      <c r="T50248" s="11"/>
      <c r="U50248" s="11"/>
    </row>
    <row r="50249" spans="20:21" x14ac:dyDescent="0.2">
      <c r="T50249" s="11"/>
      <c r="U50249" s="11"/>
    </row>
    <row r="50250" spans="20:21" x14ac:dyDescent="0.2">
      <c r="T50250" s="11"/>
      <c r="U50250" s="11"/>
    </row>
    <row r="50251" spans="20:21" x14ac:dyDescent="0.2">
      <c r="T50251" s="11"/>
      <c r="U50251" s="11"/>
    </row>
    <row r="50252" spans="20:21" x14ac:dyDescent="0.2">
      <c r="T50252" s="11"/>
      <c r="U50252" s="11"/>
    </row>
    <row r="50253" spans="20:21" x14ac:dyDescent="0.2">
      <c r="T50253" s="11"/>
      <c r="U50253" s="11"/>
    </row>
    <row r="50254" spans="20:21" x14ac:dyDescent="0.2">
      <c r="T50254" s="11"/>
      <c r="U50254" s="11"/>
    </row>
    <row r="50255" spans="20:21" x14ac:dyDescent="0.2">
      <c r="T50255" s="11"/>
      <c r="U50255" s="11"/>
    </row>
    <row r="50256" spans="20:21" x14ac:dyDescent="0.2">
      <c r="T50256" s="11"/>
      <c r="U50256" s="11"/>
    </row>
    <row r="50257" spans="20:21" x14ac:dyDescent="0.2">
      <c r="T50257" s="11"/>
      <c r="U50257" s="11"/>
    </row>
    <row r="50258" spans="20:21" x14ac:dyDescent="0.2">
      <c r="T50258" s="11"/>
      <c r="U50258" s="11"/>
    </row>
    <row r="50259" spans="20:21" x14ac:dyDescent="0.2">
      <c r="T50259" s="11"/>
      <c r="U50259" s="11"/>
    </row>
    <row r="50260" spans="20:21" x14ac:dyDescent="0.2">
      <c r="T50260" s="11"/>
      <c r="U50260" s="11"/>
    </row>
    <row r="50261" spans="20:21" x14ac:dyDescent="0.2">
      <c r="T50261" s="11"/>
      <c r="U50261" s="11"/>
    </row>
    <row r="50262" spans="20:21" x14ac:dyDescent="0.2">
      <c r="T50262" s="11"/>
      <c r="U50262" s="11"/>
    </row>
    <row r="50263" spans="20:21" x14ac:dyDescent="0.2">
      <c r="T50263" s="11"/>
      <c r="U50263" s="11"/>
    </row>
    <row r="50264" spans="20:21" x14ac:dyDescent="0.2">
      <c r="T50264" s="11"/>
      <c r="U50264" s="11"/>
    </row>
    <row r="50265" spans="20:21" x14ac:dyDescent="0.2">
      <c r="T50265" s="11"/>
      <c r="U50265" s="11"/>
    </row>
    <row r="50266" spans="20:21" x14ac:dyDescent="0.2">
      <c r="T50266" s="11"/>
      <c r="U50266" s="11"/>
    </row>
    <row r="50267" spans="20:21" x14ac:dyDescent="0.2">
      <c r="T50267" s="11"/>
      <c r="U50267" s="11"/>
    </row>
    <row r="50268" spans="20:21" x14ac:dyDescent="0.2">
      <c r="T50268" s="11"/>
      <c r="U50268" s="11"/>
    </row>
    <row r="50269" spans="20:21" x14ac:dyDescent="0.2">
      <c r="T50269" s="11"/>
      <c r="U50269" s="11"/>
    </row>
    <row r="50270" spans="20:21" x14ac:dyDescent="0.2">
      <c r="T50270" s="11"/>
      <c r="U50270" s="11"/>
    </row>
    <row r="50271" spans="20:21" x14ac:dyDescent="0.2">
      <c r="T50271" s="11"/>
      <c r="U50271" s="11"/>
    </row>
    <row r="50272" spans="20:21" x14ac:dyDescent="0.2">
      <c r="T50272" s="11"/>
      <c r="U50272" s="11"/>
    </row>
    <row r="50273" spans="20:21" x14ac:dyDescent="0.2">
      <c r="T50273" s="11"/>
      <c r="U50273" s="11"/>
    </row>
    <row r="50274" spans="20:21" x14ac:dyDescent="0.2">
      <c r="T50274" s="11"/>
      <c r="U50274" s="11"/>
    </row>
    <row r="50275" spans="20:21" x14ac:dyDescent="0.2">
      <c r="T50275" s="11"/>
      <c r="U50275" s="11"/>
    </row>
    <row r="50276" spans="20:21" x14ac:dyDescent="0.2">
      <c r="T50276" s="11"/>
      <c r="U50276" s="11"/>
    </row>
    <row r="50277" spans="20:21" x14ac:dyDescent="0.2">
      <c r="T50277" s="11"/>
      <c r="U50277" s="11"/>
    </row>
    <row r="50278" spans="20:21" x14ac:dyDescent="0.2">
      <c r="T50278" s="11"/>
      <c r="U50278" s="11"/>
    </row>
    <row r="50279" spans="20:21" x14ac:dyDescent="0.2">
      <c r="T50279" s="11"/>
      <c r="U50279" s="11"/>
    </row>
    <row r="50280" spans="20:21" x14ac:dyDescent="0.2">
      <c r="T50280" s="11"/>
      <c r="U50280" s="11"/>
    </row>
    <row r="50281" spans="20:21" x14ac:dyDescent="0.2">
      <c r="T50281" s="11"/>
      <c r="U50281" s="11"/>
    </row>
    <row r="50282" spans="20:21" x14ac:dyDescent="0.2">
      <c r="T50282" s="11"/>
      <c r="U50282" s="11"/>
    </row>
    <row r="50283" spans="20:21" x14ac:dyDescent="0.2">
      <c r="T50283" s="11"/>
      <c r="U50283" s="11"/>
    </row>
    <row r="50284" spans="20:21" x14ac:dyDescent="0.2">
      <c r="T50284" s="11"/>
      <c r="U50284" s="11"/>
    </row>
    <row r="50285" spans="20:21" x14ac:dyDescent="0.2">
      <c r="T50285" s="11"/>
      <c r="U50285" s="11"/>
    </row>
    <row r="50286" spans="20:21" x14ac:dyDescent="0.2">
      <c r="T50286" s="11"/>
      <c r="U50286" s="11"/>
    </row>
    <row r="50287" spans="20:21" x14ac:dyDescent="0.2">
      <c r="T50287" s="11"/>
      <c r="U50287" s="11"/>
    </row>
    <row r="50288" spans="20:21" x14ac:dyDescent="0.2">
      <c r="T50288" s="11"/>
      <c r="U50288" s="11"/>
    </row>
    <row r="50289" spans="20:21" x14ac:dyDescent="0.2">
      <c r="T50289" s="11"/>
      <c r="U50289" s="11"/>
    </row>
    <row r="50290" spans="20:21" x14ac:dyDescent="0.2">
      <c r="T50290" s="11"/>
      <c r="U50290" s="11"/>
    </row>
    <row r="50291" spans="20:21" x14ac:dyDescent="0.2">
      <c r="T50291" s="11"/>
      <c r="U50291" s="11"/>
    </row>
    <row r="50292" spans="20:21" x14ac:dyDescent="0.2">
      <c r="T50292" s="11"/>
      <c r="U50292" s="11"/>
    </row>
    <row r="50293" spans="20:21" x14ac:dyDescent="0.2">
      <c r="T50293" s="11"/>
      <c r="U50293" s="11"/>
    </row>
    <row r="50294" spans="20:21" x14ac:dyDescent="0.2">
      <c r="T50294" s="11"/>
      <c r="U50294" s="11"/>
    </row>
    <row r="50295" spans="20:21" x14ac:dyDescent="0.2">
      <c r="T50295" s="11"/>
      <c r="U50295" s="11"/>
    </row>
    <row r="50296" spans="20:21" x14ac:dyDescent="0.2">
      <c r="T50296" s="11"/>
      <c r="U50296" s="11"/>
    </row>
    <row r="50297" spans="20:21" x14ac:dyDescent="0.2">
      <c r="T50297" s="11"/>
      <c r="U50297" s="11"/>
    </row>
    <row r="50298" spans="20:21" x14ac:dyDescent="0.2">
      <c r="T50298" s="11"/>
      <c r="U50298" s="11"/>
    </row>
    <row r="50299" spans="20:21" x14ac:dyDescent="0.2">
      <c r="T50299" s="11"/>
      <c r="U50299" s="11"/>
    </row>
    <row r="50300" spans="20:21" x14ac:dyDescent="0.2">
      <c r="T50300" s="11"/>
      <c r="U50300" s="11"/>
    </row>
    <row r="50301" spans="20:21" x14ac:dyDescent="0.2">
      <c r="T50301" s="11"/>
      <c r="U50301" s="11"/>
    </row>
    <row r="50302" spans="20:21" x14ac:dyDescent="0.2">
      <c r="T50302" s="11"/>
      <c r="U50302" s="11"/>
    </row>
    <row r="50303" spans="20:21" x14ac:dyDescent="0.2">
      <c r="T50303" s="11"/>
      <c r="U50303" s="11"/>
    </row>
    <row r="50304" spans="20:21" x14ac:dyDescent="0.2">
      <c r="T50304" s="11"/>
      <c r="U50304" s="11"/>
    </row>
    <row r="50305" spans="20:21" x14ac:dyDescent="0.2">
      <c r="T50305" s="11"/>
      <c r="U50305" s="11"/>
    </row>
    <row r="50306" spans="20:21" x14ac:dyDescent="0.2">
      <c r="T50306" s="11"/>
      <c r="U50306" s="11"/>
    </row>
    <row r="50307" spans="20:21" x14ac:dyDescent="0.2">
      <c r="T50307" s="11"/>
      <c r="U50307" s="11"/>
    </row>
    <row r="50308" spans="20:21" x14ac:dyDescent="0.2">
      <c r="T50308" s="11"/>
      <c r="U50308" s="11"/>
    </row>
    <row r="50309" spans="20:21" x14ac:dyDescent="0.2">
      <c r="T50309" s="11"/>
      <c r="U50309" s="11"/>
    </row>
    <row r="50310" spans="20:21" x14ac:dyDescent="0.2">
      <c r="T50310" s="11"/>
      <c r="U50310" s="11"/>
    </row>
    <row r="50311" spans="20:21" x14ac:dyDescent="0.2">
      <c r="T50311" s="11"/>
      <c r="U50311" s="11"/>
    </row>
    <row r="50312" spans="20:21" x14ac:dyDescent="0.2">
      <c r="T50312" s="11"/>
      <c r="U50312" s="11"/>
    </row>
    <row r="50313" spans="20:21" x14ac:dyDescent="0.2">
      <c r="T50313" s="11"/>
      <c r="U50313" s="11"/>
    </row>
    <row r="50314" spans="20:21" x14ac:dyDescent="0.2">
      <c r="T50314" s="11"/>
      <c r="U50314" s="11"/>
    </row>
    <row r="50315" spans="20:21" x14ac:dyDescent="0.2">
      <c r="T50315" s="11"/>
      <c r="U50315" s="11"/>
    </row>
    <row r="50316" spans="20:21" x14ac:dyDescent="0.2">
      <c r="T50316" s="11"/>
      <c r="U50316" s="11"/>
    </row>
    <row r="50317" spans="20:21" x14ac:dyDescent="0.2">
      <c r="T50317" s="11"/>
      <c r="U50317" s="11"/>
    </row>
    <row r="50318" spans="20:21" x14ac:dyDescent="0.2">
      <c r="T50318" s="11"/>
      <c r="U50318" s="11"/>
    </row>
    <row r="50319" spans="20:21" x14ac:dyDescent="0.2">
      <c r="T50319" s="11"/>
      <c r="U50319" s="11"/>
    </row>
    <row r="50320" spans="20:21" x14ac:dyDescent="0.2">
      <c r="T50320" s="11"/>
      <c r="U50320" s="11"/>
    </row>
    <row r="50321" spans="20:21" x14ac:dyDescent="0.2">
      <c r="T50321" s="11"/>
      <c r="U50321" s="11"/>
    </row>
    <row r="50322" spans="20:21" x14ac:dyDescent="0.2">
      <c r="T50322" s="11"/>
      <c r="U50322" s="11"/>
    </row>
    <row r="50323" spans="20:21" x14ac:dyDescent="0.2">
      <c r="T50323" s="11"/>
      <c r="U50323" s="11"/>
    </row>
    <row r="50324" spans="20:21" x14ac:dyDescent="0.2">
      <c r="T50324" s="11"/>
      <c r="U50324" s="11"/>
    </row>
    <row r="50325" spans="20:21" x14ac:dyDescent="0.2">
      <c r="T50325" s="11"/>
      <c r="U50325" s="11"/>
    </row>
    <row r="50326" spans="20:21" x14ac:dyDescent="0.2">
      <c r="T50326" s="11"/>
      <c r="U50326" s="11"/>
    </row>
    <row r="50327" spans="20:21" x14ac:dyDescent="0.2">
      <c r="T50327" s="11"/>
      <c r="U50327" s="11"/>
    </row>
    <row r="50328" spans="20:21" x14ac:dyDescent="0.2">
      <c r="T50328" s="11"/>
      <c r="U50328" s="11"/>
    </row>
    <row r="50329" spans="20:21" x14ac:dyDescent="0.2">
      <c r="T50329" s="11"/>
      <c r="U50329" s="11"/>
    </row>
    <row r="50330" spans="20:21" x14ac:dyDescent="0.2">
      <c r="T50330" s="11"/>
      <c r="U50330" s="11"/>
    </row>
    <row r="50331" spans="20:21" x14ac:dyDescent="0.2">
      <c r="T50331" s="11"/>
      <c r="U50331" s="11"/>
    </row>
    <row r="50332" spans="20:21" x14ac:dyDescent="0.2">
      <c r="T50332" s="11"/>
      <c r="U50332" s="11"/>
    </row>
    <row r="50333" spans="20:21" x14ac:dyDescent="0.2">
      <c r="T50333" s="11"/>
      <c r="U50333" s="11"/>
    </row>
    <row r="50334" spans="20:21" x14ac:dyDescent="0.2">
      <c r="T50334" s="11"/>
      <c r="U50334" s="11"/>
    </row>
    <row r="50335" spans="20:21" x14ac:dyDescent="0.2">
      <c r="T50335" s="11"/>
      <c r="U50335" s="11"/>
    </row>
    <row r="50336" spans="20:21" x14ac:dyDescent="0.2">
      <c r="T50336" s="11"/>
      <c r="U50336" s="11"/>
    </row>
    <row r="50337" spans="20:21" x14ac:dyDescent="0.2">
      <c r="T50337" s="11"/>
      <c r="U50337" s="11"/>
    </row>
    <row r="50338" spans="20:21" x14ac:dyDescent="0.2">
      <c r="T50338" s="11"/>
      <c r="U50338" s="11"/>
    </row>
    <row r="50339" spans="20:21" x14ac:dyDescent="0.2">
      <c r="T50339" s="11"/>
      <c r="U50339" s="11"/>
    </row>
    <row r="50340" spans="20:21" x14ac:dyDescent="0.2">
      <c r="T50340" s="11"/>
      <c r="U50340" s="11"/>
    </row>
    <row r="50341" spans="20:21" x14ac:dyDescent="0.2">
      <c r="T50341" s="11"/>
      <c r="U50341" s="11"/>
    </row>
    <row r="50342" spans="20:21" x14ac:dyDescent="0.2">
      <c r="T50342" s="11"/>
      <c r="U50342" s="11"/>
    </row>
    <row r="50343" spans="20:21" x14ac:dyDescent="0.2">
      <c r="T50343" s="11"/>
      <c r="U50343" s="11"/>
    </row>
    <row r="50344" spans="20:21" x14ac:dyDescent="0.2">
      <c r="T50344" s="11"/>
      <c r="U50344" s="11"/>
    </row>
    <row r="50345" spans="20:21" x14ac:dyDescent="0.2">
      <c r="T50345" s="11"/>
      <c r="U50345" s="11"/>
    </row>
    <row r="50346" spans="20:21" x14ac:dyDescent="0.2">
      <c r="T50346" s="11"/>
      <c r="U50346" s="11"/>
    </row>
    <row r="50347" spans="20:21" x14ac:dyDescent="0.2">
      <c r="T50347" s="11"/>
      <c r="U50347" s="11"/>
    </row>
    <row r="50348" spans="20:21" x14ac:dyDescent="0.2">
      <c r="T50348" s="11"/>
      <c r="U50348" s="11"/>
    </row>
    <row r="50349" spans="20:21" x14ac:dyDescent="0.2">
      <c r="T50349" s="11"/>
      <c r="U50349" s="11"/>
    </row>
    <row r="50350" spans="20:21" x14ac:dyDescent="0.2">
      <c r="T50350" s="11"/>
      <c r="U50350" s="11"/>
    </row>
    <row r="50351" spans="20:21" x14ac:dyDescent="0.2">
      <c r="T50351" s="11"/>
      <c r="U50351" s="11"/>
    </row>
    <row r="50352" spans="20:21" x14ac:dyDescent="0.2">
      <c r="T50352" s="11"/>
      <c r="U50352" s="11"/>
    </row>
    <row r="50353" spans="20:21" x14ac:dyDescent="0.2">
      <c r="T50353" s="11"/>
      <c r="U50353" s="11"/>
    </row>
    <row r="50354" spans="20:21" x14ac:dyDescent="0.2">
      <c r="T50354" s="11"/>
      <c r="U50354" s="11"/>
    </row>
    <row r="50355" spans="20:21" x14ac:dyDescent="0.2">
      <c r="T50355" s="11"/>
      <c r="U50355" s="11"/>
    </row>
    <row r="50356" spans="20:21" x14ac:dyDescent="0.2">
      <c r="T50356" s="11"/>
      <c r="U50356" s="11"/>
    </row>
    <row r="50357" spans="20:21" x14ac:dyDescent="0.2">
      <c r="T50357" s="11"/>
      <c r="U50357" s="11"/>
    </row>
    <row r="50358" spans="20:21" x14ac:dyDescent="0.2">
      <c r="T50358" s="11"/>
      <c r="U50358" s="11"/>
    </row>
    <row r="50359" spans="20:21" x14ac:dyDescent="0.2">
      <c r="T50359" s="11"/>
      <c r="U50359" s="11"/>
    </row>
    <row r="50360" spans="20:21" x14ac:dyDescent="0.2">
      <c r="T50360" s="11"/>
      <c r="U50360" s="11"/>
    </row>
    <row r="50361" spans="20:21" x14ac:dyDescent="0.2">
      <c r="T50361" s="11"/>
      <c r="U50361" s="11"/>
    </row>
    <row r="50362" spans="20:21" x14ac:dyDescent="0.2">
      <c r="T50362" s="11"/>
      <c r="U50362" s="11"/>
    </row>
    <row r="50363" spans="20:21" x14ac:dyDescent="0.2">
      <c r="T50363" s="11"/>
      <c r="U50363" s="11"/>
    </row>
    <row r="50364" spans="20:21" x14ac:dyDescent="0.2">
      <c r="T50364" s="11"/>
      <c r="U50364" s="11"/>
    </row>
    <row r="50365" spans="20:21" x14ac:dyDescent="0.2">
      <c r="T50365" s="11"/>
      <c r="U50365" s="11"/>
    </row>
    <row r="50366" spans="20:21" x14ac:dyDescent="0.2">
      <c r="T50366" s="11"/>
      <c r="U50366" s="11"/>
    </row>
    <row r="50367" spans="20:21" x14ac:dyDescent="0.2">
      <c r="T50367" s="11"/>
      <c r="U50367" s="11"/>
    </row>
    <row r="50368" spans="20:21" x14ac:dyDescent="0.2">
      <c r="T50368" s="11"/>
      <c r="U50368" s="11"/>
    </row>
    <row r="50369" spans="20:21" x14ac:dyDescent="0.2">
      <c r="T50369" s="11"/>
      <c r="U50369" s="11"/>
    </row>
    <row r="50370" spans="20:21" x14ac:dyDescent="0.2">
      <c r="T50370" s="11"/>
      <c r="U50370" s="11"/>
    </row>
    <row r="50371" spans="20:21" x14ac:dyDescent="0.2">
      <c r="T50371" s="11"/>
      <c r="U50371" s="11"/>
    </row>
    <row r="50372" spans="20:21" x14ac:dyDescent="0.2">
      <c r="T50372" s="11"/>
      <c r="U50372" s="11"/>
    </row>
    <row r="50373" spans="20:21" x14ac:dyDescent="0.2">
      <c r="T50373" s="11"/>
      <c r="U50373" s="11"/>
    </row>
    <row r="50374" spans="20:21" x14ac:dyDescent="0.2">
      <c r="T50374" s="11"/>
      <c r="U50374" s="11"/>
    </row>
    <row r="50375" spans="20:21" x14ac:dyDescent="0.2">
      <c r="T50375" s="11"/>
      <c r="U50375" s="11"/>
    </row>
    <row r="50376" spans="20:21" x14ac:dyDescent="0.2">
      <c r="T50376" s="11"/>
      <c r="U50376" s="11"/>
    </row>
    <row r="50377" spans="20:21" x14ac:dyDescent="0.2">
      <c r="T50377" s="11"/>
      <c r="U50377" s="11"/>
    </row>
    <row r="50378" spans="20:21" x14ac:dyDescent="0.2">
      <c r="T50378" s="11"/>
      <c r="U50378" s="11"/>
    </row>
    <row r="50379" spans="20:21" x14ac:dyDescent="0.2">
      <c r="T50379" s="11"/>
      <c r="U50379" s="11"/>
    </row>
    <row r="50380" spans="20:21" x14ac:dyDescent="0.2">
      <c r="T50380" s="11"/>
      <c r="U50380" s="11"/>
    </row>
    <row r="50381" spans="20:21" x14ac:dyDescent="0.2">
      <c r="T50381" s="11"/>
      <c r="U50381" s="11"/>
    </row>
    <row r="50382" spans="20:21" x14ac:dyDescent="0.2">
      <c r="T50382" s="11"/>
      <c r="U50382" s="11"/>
    </row>
    <row r="50383" spans="20:21" x14ac:dyDescent="0.2">
      <c r="T50383" s="11"/>
      <c r="U50383" s="11"/>
    </row>
    <row r="50384" spans="20:21" x14ac:dyDescent="0.2">
      <c r="T50384" s="11"/>
      <c r="U50384" s="11"/>
    </row>
    <row r="50385" spans="20:21" x14ac:dyDescent="0.2">
      <c r="T50385" s="11"/>
      <c r="U50385" s="11"/>
    </row>
    <row r="50386" spans="20:21" x14ac:dyDescent="0.2">
      <c r="T50386" s="11"/>
      <c r="U50386" s="11"/>
    </row>
    <row r="50387" spans="20:21" x14ac:dyDescent="0.2">
      <c r="T50387" s="11"/>
      <c r="U50387" s="11"/>
    </row>
    <row r="50388" spans="20:21" x14ac:dyDescent="0.2">
      <c r="T50388" s="11"/>
      <c r="U50388" s="11"/>
    </row>
    <row r="50389" spans="20:21" x14ac:dyDescent="0.2">
      <c r="T50389" s="11"/>
      <c r="U50389" s="11"/>
    </row>
    <row r="50390" spans="20:21" x14ac:dyDescent="0.2">
      <c r="T50390" s="11"/>
      <c r="U50390" s="11"/>
    </row>
    <row r="50391" spans="20:21" x14ac:dyDescent="0.2">
      <c r="T50391" s="11"/>
      <c r="U50391" s="11"/>
    </row>
    <row r="50392" spans="20:21" x14ac:dyDescent="0.2">
      <c r="T50392" s="11"/>
      <c r="U50392" s="11"/>
    </row>
    <row r="50393" spans="20:21" x14ac:dyDescent="0.2">
      <c r="T50393" s="11"/>
      <c r="U50393" s="11"/>
    </row>
    <row r="50394" spans="20:21" x14ac:dyDescent="0.2">
      <c r="T50394" s="11"/>
      <c r="U50394" s="11"/>
    </row>
    <row r="50395" spans="20:21" x14ac:dyDescent="0.2">
      <c r="T50395" s="11"/>
      <c r="U50395" s="11"/>
    </row>
    <row r="50396" spans="20:21" x14ac:dyDescent="0.2">
      <c r="T50396" s="11"/>
      <c r="U50396" s="11"/>
    </row>
    <row r="50397" spans="20:21" x14ac:dyDescent="0.2">
      <c r="T50397" s="11"/>
      <c r="U50397" s="11"/>
    </row>
    <row r="50398" spans="20:21" x14ac:dyDescent="0.2">
      <c r="T50398" s="11"/>
      <c r="U50398" s="11"/>
    </row>
    <row r="50399" spans="20:21" x14ac:dyDescent="0.2">
      <c r="T50399" s="11"/>
      <c r="U50399" s="11"/>
    </row>
    <row r="50400" spans="20:21" x14ac:dyDescent="0.2">
      <c r="T50400" s="11"/>
      <c r="U50400" s="11"/>
    </row>
    <row r="50401" spans="20:21" x14ac:dyDescent="0.2">
      <c r="T50401" s="11"/>
      <c r="U50401" s="11"/>
    </row>
    <row r="50402" spans="20:21" x14ac:dyDescent="0.2">
      <c r="T50402" s="11"/>
      <c r="U50402" s="11"/>
    </row>
    <row r="50403" spans="20:21" x14ac:dyDescent="0.2">
      <c r="T50403" s="11"/>
      <c r="U50403" s="11"/>
    </row>
    <row r="50404" spans="20:21" x14ac:dyDescent="0.2">
      <c r="T50404" s="11"/>
      <c r="U50404" s="11"/>
    </row>
    <row r="50405" spans="20:21" x14ac:dyDescent="0.2">
      <c r="T50405" s="11"/>
      <c r="U50405" s="11"/>
    </row>
    <row r="50406" spans="20:21" x14ac:dyDescent="0.2">
      <c r="T50406" s="11"/>
      <c r="U50406" s="11"/>
    </row>
    <row r="50407" spans="20:21" x14ac:dyDescent="0.2">
      <c r="T50407" s="11"/>
      <c r="U50407" s="11"/>
    </row>
    <row r="50408" spans="20:21" x14ac:dyDescent="0.2">
      <c r="T50408" s="11"/>
      <c r="U50408" s="11"/>
    </row>
    <row r="50409" spans="20:21" x14ac:dyDescent="0.2">
      <c r="T50409" s="11"/>
      <c r="U50409" s="11"/>
    </row>
    <row r="50410" spans="20:21" x14ac:dyDescent="0.2">
      <c r="T50410" s="11"/>
      <c r="U50410" s="11"/>
    </row>
    <row r="50411" spans="20:21" x14ac:dyDescent="0.2">
      <c r="T50411" s="11"/>
      <c r="U50411" s="11"/>
    </row>
    <row r="50412" spans="20:21" x14ac:dyDescent="0.2">
      <c r="T50412" s="11"/>
      <c r="U50412" s="11"/>
    </row>
    <row r="50413" spans="20:21" x14ac:dyDescent="0.2">
      <c r="T50413" s="11"/>
      <c r="U50413" s="11"/>
    </row>
    <row r="50414" spans="20:21" x14ac:dyDescent="0.2">
      <c r="T50414" s="11"/>
      <c r="U50414" s="11"/>
    </row>
    <row r="50415" spans="20:21" x14ac:dyDescent="0.2">
      <c r="T50415" s="11"/>
      <c r="U50415" s="11"/>
    </row>
    <row r="50416" spans="20:21" x14ac:dyDescent="0.2">
      <c r="T50416" s="11"/>
      <c r="U50416" s="11"/>
    </row>
    <row r="50417" spans="20:21" x14ac:dyDescent="0.2">
      <c r="T50417" s="11"/>
      <c r="U50417" s="11"/>
    </row>
    <row r="50418" spans="20:21" x14ac:dyDescent="0.2">
      <c r="T50418" s="11"/>
      <c r="U50418" s="11"/>
    </row>
    <row r="50419" spans="20:21" x14ac:dyDescent="0.2">
      <c r="T50419" s="11"/>
      <c r="U50419" s="11"/>
    </row>
    <row r="50420" spans="20:21" x14ac:dyDescent="0.2">
      <c r="T50420" s="11"/>
      <c r="U50420" s="11"/>
    </row>
    <row r="50421" spans="20:21" x14ac:dyDescent="0.2">
      <c r="T50421" s="11"/>
      <c r="U50421" s="11"/>
    </row>
    <row r="50422" spans="20:21" x14ac:dyDescent="0.2">
      <c r="T50422" s="11"/>
      <c r="U50422" s="11"/>
    </row>
    <row r="50423" spans="20:21" x14ac:dyDescent="0.2">
      <c r="T50423" s="11"/>
      <c r="U50423" s="11"/>
    </row>
    <row r="50424" spans="20:21" x14ac:dyDescent="0.2">
      <c r="T50424" s="11"/>
      <c r="U50424" s="11"/>
    </row>
    <row r="50425" spans="20:21" x14ac:dyDescent="0.2">
      <c r="T50425" s="11"/>
      <c r="U50425" s="11"/>
    </row>
    <row r="50426" spans="20:21" x14ac:dyDescent="0.2">
      <c r="T50426" s="11"/>
      <c r="U50426" s="11"/>
    </row>
    <row r="50427" spans="20:21" x14ac:dyDescent="0.2">
      <c r="T50427" s="11"/>
      <c r="U50427" s="11"/>
    </row>
    <row r="50428" spans="20:21" x14ac:dyDescent="0.2">
      <c r="T50428" s="11"/>
      <c r="U50428" s="11"/>
    </row>
    <row r="50429" spans="20:21" x14ac:dyDescent="0.2">
      <c r="T50429" s="11"/>
      <c r="U50429" s="11"/>
    </row>
    <row r="50430" spans="20:21" x14ac:dyDescent="0.2">
      <c r="T50430" s="11"/>
      <c r="U50430" s="11"/>
    </row>
    <row r="50431" spans="20:21" x14ac:dyDescent="0.2">
      <c r="T50431" s="11"/>
      <c r="U50431" s="11"/>
    </row>
    <row r="50432" spans="20:21" x14ac:dyDescent="0.2">
      <c r="T50432" s="11"/>
      <c r="U50432" s="11"/>
    </row>
    <row r="50433" spans="20:21" x14ac:dyDescent="0.2">
      <c r="T50433" s="11"/>
      <c r="U50433" s="11"/>
    </row>
    <row r="50434" spans="20:21" x14ac:dyDescent="0.2">
      <c r="T50434" s="11"/>
      <c r="U50434" s="11"/>
    </row>
    <row r="50435" spans="20:21" x14ac:dyDescent="0.2">
      <c r="T50435" s="11"/>
      <c r="U50435" s="11"/>
    </row>
    <row r="50436" spans="20:21" x14ac:dyDescent="0.2">
      <c r="T50436" s="11"/>
      <c r="U50436" s="11"/>
    </row>
    <row r="50437" spans="20:21" x14ac:dyDescent="0.2">
      <c r="T50437" s="11"/>
      <c r="U50437" s="11"/>
    </row>
    <row r="50438" spans="20:21" x14ac:dyDescent="0.2">
      <c r="T50438" s="11"/>
      <c r="U50438" s="11"/>
    </row>
    <row r="50439" spans="20:21" x14ac:dyDescent="0.2">
      <c r="T50439" s="11"/>
      <c r="U50439" s="11"/>
    </row>
    <row r="50440" spans="20:21" x14ac:dyDescent="0.2">
      <c r="T50440" s="11"/>
      <c r="U50440" s="11"/>
    </row>
    <row r="50441" spans="20:21" x14ac:dyDescent="0.2">
      <c r="T50441" s="11"/>
      <c r="U50441" s="11"/>
    </row>
    <row r="50442" spans="20:21" x14ac:dyDescent="0.2">
      <c r="T50442" s="11"/>
      <c r="U50442" s="11"/>
    </row>
    <row r="50443" spans="20:21" x14ac:dyDescent="0.2">
      <c r="T50443" s="11"/>
      <c r="U50443" s="11"/>
    </row>
    <row r="50444" spans="20:21" x14ac:dyDescent="0.2">
      <c r="T50444" s="11"/>
      <c r="U50444" s="11"/>
    </row>
    <row r="50445" spans="20:21" x14ac:dyDescent="0.2">
      <c r="T50445" s="11"/>
      <c r="U50445" s="11"/>
    </row>
    <row r="50446" spans="20:21" x14ac:dyDescent="0.2">
      <c r="T50446" s="11"/>
      <c r="U50446" s="11"/>
    </row>
    <row r="50447" spans="20:21" x14ac:dyDescent="0.2">
      <c r="T50447" s="11"/>
      <c r="U50447" s="11"/>
    </row>
    <row r="50448" spans="20:21" x14ac:dyDescent="0.2">
      <c r="T50448" s="11"/>
      <c r="U50448" s="11"/>
    </row>
    <row r="50449" spans="20:21" x14ac:dyDescent="0.2">
      <c r="T50449" s="11"/>
      <c r="U50449" s="11"/>
    </row>
    <row r="50450" spans="20:21" x14ac:dyDescent="0.2">
      <c r="T50450" s="11"/>
      <c r="U50450" s="11"/>
    </row>
    <row r="50451" spans="20:21" x14ac:dyDescent="0.2">
      <c r="T50451" s="11"/>
      <c r="U50451" s="11"/>
    </row>
    <row r="50452" spans="20:21" x14ac:dyDescent="0.2">
      <c r="T50452" s="11"/>
      <c r="U50452" s="11"/>
    </row>
    <row r="50453" spans="20:21" x14ac:dyDescent="0.2">
      <c r="T50453" s="11"/>
      <c r="U50453" s="11"/>
    </row>
    <row r="50454" spans="20:21" x14ac:dyDescent="0.2">
      <c r="T50454" s="11"/>
      <c r="U50454" s="11"/>
    </row>
    <row r="50455" spans="20:21" x14ac:dyDescent="0.2">
      <c r="T50455" s="11"/>
      <c r="U50455" s="11"/>
    </row>
    <row r="50456" spans="20:21" x14ac:dyDescent="0.2">
      <c r="T50456" s="11"/>
      <c r="U50456" s="11"/>
    </row>
    <row r="50457" spans="20:21" x14ac:dyDescent="0.2">
      <c r="T50457" s="11"/>
      <c r="U50457" s="11"/>
    </row>
    <row r="50458" spans="20:21" x14ac:dyDescent="0.2">
      <c r="T50458" s="11"/>
      <c r="U50458" s="11"/>
    </row>
    <row r="50459" spans="20:21" x14ac:dyDescent="0.2">
      <c r="T50459" s="11"/>
      <c r="U50459" s="11"/>
    </row>
    <row r="50460" spans="20:21" x14ac:dyDescent="0.2">
      <c r="T50460" s="11"/>
      <c r="U50460" s="11"/>
    </row>
    <row r="50461" spans="20:21" x14ac:dyDescent="0.2">
      <c r="T50461" s="11"/>
      <c r="U50461" s="11"/>
    </row>
    <row r="50462" spans="20:21" x14ac:dyDescent="0.2">
      <c r="T50462" s="11"/>
      <c r="U50462" s="11"/>
    </row>
    <row r="50463" spans="20:21" x14ac:dyDescent="0.2">
      <c r="T50463" s="11"/>
      <c r="U50463" s="11"/>
    </row>
    <row r="50464" spans="20:21" x14ac:dyDescent="0.2">
      <c r="T50464" s="11"/>
      <c r="U50464" s="11"/>
    </row>
    <row r="50465" spans="20:21" x14ac:dyDescent="0.2">
      <c r="T50465" s="11"/>
      <c r="U50465" s="11"/>
    </row>
    <row r="50466" spans="20:21" x14ac:dyDescent="0.2">
      <c r="T50466" s="11"/>
      <c r="U50466" s="11"/>
    </row>
    <row r="50467" spans="20:21" x14ac:dyDescent="0.2">
      <c r="T50467" s="11"/>
      <c r="U50467" s="11"/>
    </row>
    <row r="50468" spans="20:21" x14ac:dyDescent="0.2">
      <c r="T50468" s="11"/>
      <c r="U50468" s="11"/>
    </row>
    <row r="50469" spans="20:21" x14ac:dyDescent="0.2">
      <c r="T50469" s="11"/>
      <c r="U50469" s="11"/>
    </row>
    <row r="50470" spans="20:21" x14ac:dyDescent="0.2">
      <c r="T50470" s="11"/>
      <c r="U50470" s="11"/>
    </row>
    <row r="50471" spans="20:21" x14ac:dyDescent="0.2">
      <c r="T50471" s="11"/>
      <c r="U50471" s="11"/>
    </row>
    <row r="50472" spans="20:21" x14ac:dyDescent="0.2">
      <c r="T50472" s="11"/>
      <c r="U50472" s="11"/>
    </row>
    <row r="50473" spans="20:21" x14ac:dyDescent="0.2">
      <c r="T50473" s="11"/>
      <c r="U50473" s="11"/>
    </row>
    <row r="50474" spans="20:21" x14ac:dyDescent="0.2">
      <c r="T50474" s="11"/>
      <c r="U50474" s="11"/>
    </row>
    <row r="50475" spans="20:21" x14ac:dyDescent="0.2">
      <c r="T50475" s="11"/>
      <c r="U50475" s="11"/>
    </row>
    <row r="50476" spans="20:21" x14ac:dyDescent="0.2">
      <c r="T50476" s="11"/>
      <c r="U50476" s="11"/>
    </row>
    <row r="50477" spans="20:21" x14ac:dyDescent="0.2">
      <c r="T50477" s="11"/>
      <c r="U50477" s="11"/>
    </row>
    <row r="50478" spans="20:21" x14ac:dyDescent="0.2">
      <c r="T50478" s="11"/>
      <c r="U50478" s="11"/>
    </row>
    <row r="50479" spans="20:21" x14ac:dyDescent="0.2">
      <c r="T50479" s="11"/>
      <c r="U50479" s="11"/>
    </row>
    <row r="50480" spans="20:21" x14ac:dyDescent="0.2">
      <c r="T50480" s="11"/>
      <c r="U50480" s="11"/>
    </row>
    <row r="50481" spans="20:21" x14ac:dyDescent="0.2">
      <c r="T50481" s="11"/>
      <c r="U50481" s="11"/>
    </row>
    <row r="50482" spans="20:21" x14ac:dyDescent="0.2">
      <c r="T50482" s="11"/>
      <c r="U50482" s="11"/>
    </row>
    <row r="50483" spans="20:21" x14ac:dyDescent="0.2">
      <c r="T50483" s="11"/>
      <c r="U50483" s="11"/>
    </row>
    <row r="50484" spans="20:21" x14ac:dyDescent="0.2">
      <c r="T50484" s="11"/>
      <c r="U50484" s="11"/>
    </row>
    <row r="50485" spans="20:21" x14ac:dyDescent="0.2">
      <c r="T50485" s="11"/>
      <c r="U50485" s="11"/>
    </row>
    <row r="50486" spans="20:21" x14ac:dyDescent="0.2">
      <c r="T50486" s="11"/>
      <c r="U50486" s="11"/>
    </row>
    <row r="50487" spans="20:21" x14ac:dyDescent="0.2">
      <c r="T50487" s="11"/>
      <c r="U50487" s="11"/>
    </row>
    <row r="50488" spans="20:21" x14ac:dyDescent="0.2">
      <c r="T50488" s="11"/>
      <c r="U50488" s="11"/>
    </row>
    <row r="50489" spans="20:21" x14ac:dyDescent="0.2">
      <c r="T50489" s="11"/>
      <c r="U50489" s="11"/>
    </row>
    <row r="50490" spans="20:21" x14ac:dyDescent="0.2">
      <c r="T50490" s="11"/>
      <c r="U50490" s="11"/>
    </row>
    <row r="50491" spans="20:21" x14ac:dyDescent="0.2">
      <c r="T50491" s="11"/>
      <c r="U50491" s="11"/>
    </row>
    <row r="50492" spans="20:21" x14ac:dyDescent="0.2">
      <c r="T50492" s="11"/>
      <c r="U50492" s="11"/>
    </row>
    <row r="50493" spans="20:21" x14ac:dyDescent="0.2">
      <c r="T50493" s="11"/>
      <c r="U50493" s="11"/>
    </row>
    <row r="50494" spans="20:21" x14ac:dyDescent="0.2">
      <c r="T50494" s="11"/>
      <c r="U50494" s="11"/>
    </row>
    <row r="50495" spans="20:21" x14ac:dyDescent="0.2">
      <c r="T50495" s="11"/>
      <c r="U50495" s="11"/>
    </row>
    <row r="50496" spans="20:21" x14ac:dyDescent="0.2">
      <c r="T50496" s="11"/>
      <c r="U50496" s="11"/>
    </row>
    <row r="50497" spans="20:21" x14ac:dyDescent="0.2">
      <c r="T50497" s="11"/>
      <c r="U50497" s="11"/>
    </row>
    <row r="50498" spans="20:21" x14ac:dyDescent="0.2">
      <c r="T50498" s="11"/>
      <c r="U50498" s="11"/>
    </row>
    <row r="50499" spans="20:21" x14ac:dyDescent="0.2">
      <c r="T50499" s="11"/>
      <c r="U50499" s="11"/>
    </row>
    <row r="50500" spans="20:21" x14ac:dyDescent="0.2">
      <c r="T50500" s="11"/>
      <c r="U50500" s="11"/>
    </row>
    <row r="50501" spans="20:21" x14ac:dyDescent="0.2">
      <c r="T50501" s="11"/>
      <c r="U50501" s="11"/>
    </row>
    <row r="50502" spans="20:21" x14ac:dyDescent="0.2">
      <c r="T50502" s="11"/>
      <c r="U50502" s="11"/>
    </row>
    <row r="50503" spans="20:21" x14ac:dyDescent="0.2">
      <c r="T50503" s="11"/>
      <c r="U50503" s="11"/>
    </row>
    <row r="50504" spans="20:21" x14ac:dyDescent="0.2">
      <c r="T50504" s="11"/>
      <c r="U50504" s="11"/>
    </row>
    <row r="50505" spans="20:21" x14ac:dyDescent="0.2">
      <c r="T50505" s="11"/>
      <c r="U50505" s="11"/>
    </row>
    <row r="50506" spans="20:21" x14ac:dyDescent="0.2">
      <c r="T50506" s="11"/>
      <c r="U50506" s="11"/>
    </row>
    <row r="50507" spans="20:21" x14ac:dyDescent="0.2">
      <c r="T50507" s="11"/>
      <c r="U50507" s="11"/>
    </row>
    <row r="50508" spans="20:21" x14ac:dyDescent="0.2">
      <c r="T50508" s="11"/>
      <c r="U50508" s="11"/>
    </row>
    <row r="50509" spans="20:21" x14ac:dyDescent="0.2">
      <c r="T50509" s="11"/>
      <c r="U50509" s="11"/>
    </row>
    <row r="50510" spans="20:21" x14ac:dyDescent="0.2">
      <c r="T50510" s="11"/>
      <c r="U50510" s="11"/>
    </row>
    <row r="50511" spans="20:21" x14ac:dyDescent="0.2">
      <c r="T50511" s="11"/>
      <c r="U50511" s="11"/>
    </row>
    <row r="50512" spans="20:21" x14ac:dyDescent="0.2">
      <c r="T50512" s="11"/>
      <c r="U50512" s="11"/>
    </row>
    <row r="50513" spans="20:21" x14ac:dyDescent="0.2">
      <c r="T50513" s="11"/>
      <c r="U50513" s="11"/>
    </row>
    <row r="50514" spans="20:21" x14ac:dyDescent="0.2">
      <c r="T50514" s="11"/>
      <c r="U50514" s="11"/>
    </row>
    <row r="50515" spans="20:21" x14ac:dyDescent="0.2">
      <c r="T50515" s="11"/>
      <c r="U50515" s="11"/>
    </row>
    <row r="50516" spans="20:21" x14ac:dyDescent="0.2">
      <c r="T50516" s="11"/>
      <c r="U50516" s="11"/>
    </row>
    <row r="50517" spans="20:21" x14ac:dyDescent="0.2">
      <c r="T50517" s="11"/>
      <c r="U50517" s="11"/>
    </row>
    <row r="50518" spans="20:21" x14ac:dyDescent="0.2">
      <c r="T50518" s="11"/>
      <c r="U50518" s="11"/>
    </row>
    <row r="50519" spans="20:21" x14ac:dyDescent="0.2">
      <c r="T50519" s="11"/>
      <c r="U50519" s="11"/>
    </row>
    <row r="50520" spans="20:21" x14ac:dyDescent="0.2">
      <c r="T50520" s="11"/>
      <c r="U50520" s="11"/>
    </row>
    <row r="50521" spans="20:21" x14ac:dyDescent="0.2">
      <c r="T50521" s="11"/>
      <c r="U50521" s="11"/>
    </row>
    <row r="50522" spans="20:21" x14ac:dyDescent="0.2">
      <c r="T50522" s="11"/>
      <c r="U50522" s="11"/>
    </row>
    <row r="50523" spans="20:21" x14ac:dyDescent="0.2">
      <c r="T50523" s="11"/>
      <c r="U50523" s="11"/>
    </row>
    <row r="50524" spans="20:21" x14ac:dyDescent="0.2">
      <c r="T50524" s="11"/>
      <c r="U50524" s="11"/>
    </row>
    <row r="50525" spans="20:21" x14ac:dyDescent="0.2">
      <c r="T50525" s="11"/>
      <c r="U50525" s="11"/>
    </row>
    <row r="50526" spans="20:21" x14ac:dyDescent="0.2">
      <c r="T50526" s="11"/>
      <c r="U50526" s="11"/>
    </row>
    <row r="50527" spans="20:21" x14ac:dyDescent="0.2">
      <c r="T50527" s="11"/>
      <c r="U50527" s="11"/>
    </row>
    <row r="50528" spans="20:21" x14ac:dyDescent="0.2">
      <c r="T50528" s="11"/>
      <c r="U50528" s="11"/>
    </row>
    <row r="50529" spans="20:21" x14ac:dyDescent="0.2">
      <c r="T50529" s="11"/>
      <c r="U50529" s="11"/>
    </row>
    <row r="50530" spans="20:21" x14ac:dyDescent="0.2">
      <c r="T50530" s="11"/>
      <c r="U50530" s="11"/>
    </row>
    <row r="50531" spans="20:21" x14ac:dyDescent="0.2">
      <c r="T50531" s="11"/>
      <c r="U50531" s="11"/>
    </row>
    <row r="50532" spans="20:21" x14ac:dyDescent="0.2">
      <c r="T50532" s="11"/>
      <c r="U50532" s="11"/>
    </row>
    <row r="50533" spans="20:21" x14ac:dyDescent="0.2">
      <c r="T50533" s="11"/>
      <c r="U50533" s="11"/>
    </row>
    <row r="50534" spans="20:21" x14ac:dyDescent="0.2">
      <c r="T50534" s="11"/>
      <c r="U50534" s="11"/>
    </row>
    <row r="50535" spans="20:21" x14ac:dyDescent="0.2">
      <c r="T50535" s="11"/>
      <c r="U50535" s="11"/>
    </row>
    <row r="50536" spans="20:21" x14ac:dyDescent="0.2">
      <c r="T50536" s="11"/>
      <c r="U50536" s="11"/>
    </row>
    <row r="50537" spans="20:21" x14ac:dyDescent="0.2">
      <c r="T50537" s="11"/>
      <c r="U50537" s="11"/>
    </row>
    <row r="50538" spans="20:21" x14ac:dyDescent="0.2">
      <c r="T50538" s="11"/>
      <c r="U50538" s="11"/>
    </row>
    <row r="50539" spans="20:21" x14ac:dyDescent="0.2">
      <c r="T50539" s="11"/>
      <c r="U50539" s="11"/>
    </row>
    <row r="50540" spans="20:21" x14ac:dyDescent="0.2">
      <c r="T50540" s="11"/>
      <c r="U50540" s="11"/>
    </row>
    <row r="50541" spans="20:21" x14ac:dyDescent="0.2">
      <c r="T50541" s="11"/>
      <c r="U50541" s="11"/>
    </row>
    <row r="50542" spans="20:21" x14ac:dyDescent="0.2">
      <c r="T50542" s="11"/>
      <c r="U50542" s="11"/>
    </row>
    <row r="50543" spans="20:21" x14ac:dyDescent="0.2">
      <c r="T50543" s="11"/>
      <c r="U50543" s="11"/>
    </row>
    <row r="50544" spans="20:21" x14ac:dyDescent="0.2">
      <c r="T50544" s="11"/>
      <c r="U50544" s="11"/>
    </row>
    <row r="50545" spans="20:21" x14ac:dyDescent="0.2">
      <c r="T50545" s="11"/>
      <c r="U50545" s="11"/>
    </row>
    <row r="50546" spans="20:21" x14ac:dyDescent="0.2">
      <c r="T50546" s="11"/>
      <c r="U50546" s="11"/>
    </row>
    <row r="50547" spans="20:21" x14ac:dyDescent="0.2">
      <c r="T50547" s="11"/>
      <c r="U50547" s="11"/>
    </row>
    <row r="50548" spans="20:21" x14ac:dyDescent="0.2">
      <c r="T50548" s="11"/>
      <c r="U50548" s="11"/>
    </row>
    <row r="50549" spans="20:21" x14ac:dyDescent="0.2">
      <c r="T50549" s="11"/>
      <c r="U50549" s="11"/>
    </row>
    <row r="50550" spans="20:21" x14ac:dyDescent="0.2">
      <c r="T50550" s="11"/>
      <c r="U50550" s="11"/>
    </row>
    <row r="50551" spans="20:21" x14ac:dyDescent="0.2">
      <c r="T50551" s="11"/>
      <c r="U50551" s="11"/>
    </row>
    <row r="50552" spans="20:21" x14ac:dyDescent="0.2">
      <c r="T50552" s="11"/>
      <c r="U50552" s="11"/>
    </row>
    <row r="50553" spans="20:21" x14ac:dyDescent="0.2">
      <c r="T50553" s="11"/>
      <c r="U50553" s="11"/>
    </row>
    <row r="50554" spans="20:21" x14ac:dyDescent="0.2">
      <c r="T50554" s="11"/>
      <c r="U50554" s="11"/>
    </row>
    <row r="50555" spans="20:21" x14ac:dyDescent="0.2">
      <c r="T50555" s="11"/>
      <c r="U50555" s="11"/>
    </row>
    <row r="50556" spans="20:21" x14ac:dyDescent="0.2">
      <c r="T50556" s="11"/>
      <c r="U50556" s="11"/>
    </row>
    <row r="50557" spans="20:21" x14ac:dyDescent="0.2">
      <c r="T50557" s="11"/>
      <c r="U50557" s="11"/>
    </row>
    <row r="50558" spans="20:21" x14ac:dyDescent="0.2">
      <c r="T50558" s="11"/>
      <c r="U50558" s="11"/>
    </row>
    <row r="50559" spans="20:21" x14ac:dyDescent="0.2">
      <c r="T50559" s="11"/>
      <c r="U50559" s="11"/>
    </row>
    <row r="50560" spans="20:21" x14ac:dyDescent="0.2">
      <c r="T50560" s="11"/>
      <c r="U50560" s="11"/>
    </row>
    <row r="50561" spans="20:21" x14ac:dyDescent="0.2">
      <c r="T50561" s="11"/>
      <c r="U50561" s="11"/>
    </row>
    <row r="50562" spans="20:21" x14ac:dyDescent="0.2">
      <c r="T50562" s="11"/>
      <c r="U50562" s="11"/>
    </row>
    <row r="50563" spans="20:21" x14ac:dyDescent="0.2">
      <c r="T50563" s="11"/>
      <c r="U50563" s="11"/>
    </row>
    <row r="50564" spans="20:21" x14ac:dyDescent="0.2">
      <c r="T50564" s="11"/>
      <c r="U50564" s="11"/>
    </row>
    <row r="50565" spans="20:21" x14ac:dyDescent="0.2">
      <c r="T50565" s="11"/>
      <c r="U50565" s="11"/>
    </row>
    <row r="50566" spans="20:21" x14ac:dyDescent="0.2">
      <c r="T50566" s="11"/>
      <c r="U50566" s="11"/>
    </row>
    <row r="50567" spans="20:21" x14ac:dyDescent="0.2">
      <c r="T50567" s="11"/>
      <c r="U50567" s="11"/>
    </row>
    <row r="50568" spans="20:21" x14ac:dyDescent="0.2">
      <c r="T50568" s="11"/>
      <c r="U50568" s="11"/>
    </row>
    <row r="50569" spans="20:21" x14ac:dyDescent="0.2">
      <c r="T50569" s="11"/>
      <c r="U50569" s="11"/>
    </row>
    <row r="50570" spans="20:21" x14ac:dyDescent="0.2">
      <c r="T50570" s="11"/>
      <c r="U50570" s="11"/>
    </row>
    <row r="50571" spans="20:21" x14ac:dyDescent="0.2">
      <c r="T50571" s="11"/>
      <c r="U50571" s="11"/>
    </row>
    <row r="50572" spans="20:21" x14ac:dyDescent="0.2">
      <c r="T50572" s="11"/>
      <c r="U50572" s="11"/>
    </row>
    <row r="50573" spans="20:21" x14ac:dyDescent="0.2">
      <c r="T50573" s="11"/>
      <c r="U50573" s="11"/>
    </row>
    <row r="50574" spans="20:21" x14ac:dyDescent="0.2">
      <c r="T50574" s="11"/>
      <c r="U50574" s="11"/>
    </row>
    <row r="50575" spans="20:21" x14ac:dyDescent="0.2">
      <c r="T50575" s="11"/>
      <c r="U50575" s="11"/>
    </row>
    <row r="50576" spans="20:21" x14ac:dyDescent="0.2">
      <c r="T50576" s="11"/>
      <c r="U50576" s="11"/>
    </row>
    <row r="50577" spans="20:21" x14ac:dyDescent="0.2">
      <c r="T50577" s="11"/>
      <c r="U50577" s="11"/>
    </row>
    <row r="50578" spans="20:21" x14ac:dyDescent="0.2">
      <c r="T50578" s="11"/>
      <c r="U50578" s="11"/>
    </row>
    <row r="50579" spans="20:21" x14ac:dyDescent="0.2">
      <c r="T50579" s="11"/>
      <c r="U50579" s="11"/>
    </row>
    <row r="50580" spans="20:21" x14ac:dyDescent="0.2">
      <c r="T50580" s="11"/>
      <c r="U50580" s="11"/>
    </row>
    <row r="50581" spans="20:21" x14ac:dyDescent="0.2">
      <c r="T50581" s="11"/>
      <c r="U50581" s="11"/>
    </row>
    <row r="50582" spans="20:21" x14ac:dyDescent="0.2">
      <c r="T50582" s="11"/>
      <c r="U50582" s="11"/>
    </row>
    <row r="50583" spans="20:21" x14ac:dyDescent="0.2">
      <c r="T50583" s="11"/>
      <c r="U50583" s="11"/>
    </row>
    <row r="50584" spans="20:21" x14ac:dyDescent="0.2">
      <c r="T50584" s="11"/>
      <c r="U50584" s="11"/>
    </row>
    <row r="50585" spans="20:21" x14ac:dyDescent="0.2">
      <c r="T50585" s="11"/>
      <c r="U50585" s="11"/>
    </row>
    <row r="50586" spans="20:21" x14ac:dyDescent="0.2">
      <c r="T50586" s="11"/>
      <c r="U50586" s="11"/>
    </row>
    <row r="50587" spans="20:21" x14ac:dyDescent="0.2">
      <c r="T50587" s="11"/>
      <c r="U50587" s="11"/>
    </row>
    <row r="50588" spans="20:21" x14ac:dyDescent="0.2">
      <c r="T50588" s="11"/>
      <c r="U50588" s="11"/>
    </row>
    <row r="50589" spans="20:21" x14ac:dyDescent="0.2">
      <c r="T50589" s="11"/>
      <c r="U50589" s="11"/>
    </row>
    <row r="50590" spans="20:21" x14ac:dyDescent="0.2">
      <c r="T50590" s="11"/>
      <c r="U50590" s="11"/>
    </row>
    <row r="50591" spans="20:21" x14ac:dyDescent="0.2">
      <c r="T50591" s="11"/>
      <c r="U50591" s="11"/>
    </row>
    <row r="50592" spans="20:21" x14ac:dyDescent="0.2">
      <c r="T50592" s="11"/>
      <c r="U50592" s="11"/>
    </row>
    <row r="50593" spans="20:21" x14ac:dyDescent="0.2">
      <c r="T50593" s="11"/>
      <c r="U50593" s="11"/>
    </row>
    <row r="50594" spans="20:21" x14ac:dyDescent="0.2">
      <c r="T50594" s="11"/>
      <c r="U50594" s="11"/>
    </row>
    <row r="50595" spans="20:21" x14ac:dyDescent="0.2">
      <c r="T50595" s="11"/>
      <c r="U50595" s="11"/>
    </row>
    <row r="50596" spans="20:21" x14ac:dyDescent="0.2">
      <c r="T50596" s="11"/>
      <c r="U50596" s="11"/>
    </row>
    <row r="50597" spans="20:21" x14ac:dyDescent="0.2">
      <c r="T50597" s="11"/>
      <c r="U50597" s="11"/>
    </row>
    <row r="50598" spans="20:21" x14ac:dyDescent="0.2">
      <c r="T50598" s="11"/>
      <c r="U50598" s="11"/>
    </row>
    <row r="50599" spans="20:21" x14ac:dyDescent="0.2">
      <c r="T50599" s="11"/>
      <c r="U50599" s="11"/>
    </row>
    <row r="50600" spans="20:21" x14ac:dyDescent="0.2">
      <c r="T50600" s="11"/>
      <c r="U50600" s="11"/>
    </row>
    <row r="50601" spans="20:21" x14ac:dyDescent="0.2">
      <c r="T50601" s="11"/>
      <c r="U50601" s="11"/>
    </row>
    <row r="50602" spans="20:21" x14ac:dyDescent="0.2">
      <c r="T50602" s="11"/>
      <c r="U50602" s="11"/>
    </row>
    <row r="50603" spans="20:21" x14ac:dyDescent="0.2">
      <c r="T50603" s="11"/>
      <c r="U50603" s="11"/>
    </row>
    <row r="50604" spans="20:21" x14ac:dyDescent="0.2">
      <c r="T50604" s="11"/>
      <c r="U50604" s="11"/>
    </row>
    <row r="50605" spans="20:21" x14ac:dyDescent="0.2">
      <c r="T50605" s="11"/>
      <c r="U50605" s="11"/>
    </row>
    <row r="50606" spans="20:21" x14ac:dyDescent="0.2">
      <c r="T50606" s="11"/>
      <c r="U50606" s="11"/>
    </row>
    <row r="50607" spans="20:21" x14ac:dyDescent="0.2">
      <c r="T50607" s="11"/>
      <c r="U50607" s="11"/>
    </row>
    <row r="50608" spans="20:21" x14ac:dyDescent="0.2">
      <c r="T50608" s="11"/>
      <c r="U50608" s="11"/>
    </row>
    <row r="50609" spans="20:21" x14ac:dyDescent="0.2">
      <c r="T50609" s="11"/>
      <c r="U50609" s="11"/>
    </row>
    <row r="50610" spans="20:21" x14ac:dyDescent="0.2">
      <c r="T50610" s="11"/>
      <c r="U50610" s="11"/>
    </row>
    <row r="50611" spans="20:21" x14ac:dyDescent="0.2">
      <c r="T50611" s="11"/>
      <c r="U50611" s="11"/>
    </row>
    <row r="50612" spans="20:21" x14ac:dyDescent="0.2">
      <c r="T50612" s="11"/>
      <c r="U50612" s="11"/>
    </row>
    <row r="50613" spans="20:21" x14ac:dyDescent="0.2">
      <c r="T50613" s="11"/>
      <c r="U50613" s="11"/>
    </row>
    <row r="50614" spans="20:21" x14ac:dyDescent="0.2">
      <c r="T50614" s="11"/>
      <c r="U50614" s="11"/>
    </row>
    <row r="50615" spans="20:21" x14ac:dyDescent="0.2">
      <c r="T50615" s="11"/>
      <c r="U50615" s="11"/>
    </row>
    <row r="50616" spans="20:21" x14ac:dyDescent="0.2">
      <c r="T50616" s="11"/>
      <c r="U50616" s="11"/>
    </row>
    <row r="50617" spans="20:21" x14ac:dyDescent="0.2">
      <c r="T50617" s="11"/>
      <c r="U50617" s="11"/>
    </row>
    <row r="50618" spans="20:21" x14ac:dyDescent="0.2">
      <c r="T50618" s="11"/>
      <c r="U50618" s="11"/>
    </row>
    <row r="50619" spans="20:21" x14ac:dyDescent="0.2">
      <c r="T50619" s="11"/>
      <c r="U50619" s="11"/>
    </row>
    <row r="50620" spans="20:21" x14ac:dyDescent="0.2">
      <c r="T50620" s="11"/>
      <c r="U50620" s="11"/>
    </row>
    <row r="50621" spans="20:21" x14ac:dyDescent="0.2">
      <c r="T50621" s="11"/>
      <c r="U50621" s="11"/>
    </row>
    <row r="50622" spans="20:21" x14ac:dyDescent="0.2">
      <c r="T50622" s="11"/>
      <c r="U50622" s="11"/>
    </row>
    <row r="50623" spans="20:21" x14ac:dyDescent="0.2">
      <c r="T50623" s="11"/>
      <c r="U50623" s="11"/>
    </row>
    <row r="50624" spans="20:21" x14ac:dyDescent="0.2">
      <c r="T50624" s="11"/>
      <c r="U50624" s="11"/>
    </row>
    <row r="50625" spans="20:21" x14ac:dyDescent="0.2">
      <c r="T50625" s="11"/>
      <c r="U50625" s="11"/>
    </row>
    <row r="50626" spans="20:21" x14ac:dyDescent="0.2">
      <c r="T50626" s="11"/>
      <c r="U50626" s="11"/>
    </row>
    <row r="50627" spans="20:21" x14ac:dyDescent="0.2">
      <c r="T50627" s="11"/>
      <c r="U50627" s="11"/>
    </row>
    <row r="50628" spans="20:21" x14ac:dyDescent="0.2">
      <c r="T50628" s="11"/>
      <c r="U50628" s="11"/>
    </row>
    <row r="50629" spans="20:21" x14ac:dyDescent="0.2">
      <c r="T50629" s="11"/>
      <c r="U50629" s="11"/>
    </row>
    <row r="50630" spans="20:21" x14ac:dyDescent="0.2">
      <c r="T50630" s="11"/>
      <c r="U50630" s="11"/>
    </row>
    <row r="50631" spans="20:21" x14ac:dyDescent="0.2">
      <c r="T50631" s="11"/>
      <c r="U50631" s="11"/>
    </row>
    <row r="50632" spans="20:21" x14ac:dyDescent="0.2">
      <c r="T50632" s="11"/>
      <c r="U50632" s="11"/>
    </row>
    <row r="50633" spans="20:21" x14ac:dyDescent="0.2">
      <c r="T50633" s="11"/>
      <c r="U50633" s="11"/>
    </row>
    <row r="50634" spans="20:21" x14ac:dyDescent="0.2">
      <c r="T50634" s="11"/>
      <c r="U50634" s="11"/>
    </row>
    <row r="50635" spans="20:21" x14ac:dyDescent="0.2">
      <c r="T50635" s="11"/>
      <c r="U50635" s="11"/>
    </row>
    <row r="50636" spans="20:21" x14ac:dyDescent="0.2">
      <c r="T50636" s="11"/>
      <c r="U50636" s="11"/>
    </row>
    <row r="50637" spans="20:21" x14ac:dyDescent="0.2">
      <c r="T50637" s="11"/>
      <c r="U50637" s="11"/>
    </row>
    <row r="50638" spans="20:21" x14ac:dyDescent="0.2">
      <c r="T50638" s="11"/>
      <c r="U50638" s="11"/>
    </row>
    <row r="50639" spans="20:21" x14ac:dyDescent="0.2">
      <c r="T50639" s="11"/>
      <c r="U50639" s="11"/>
    </row>
    <row r="50640" spans="20:21" x14ac:dyDescent="0.2">
      <c r="T50640" s="11"/>
      <c r="U50640" s="11"/>
    </row>
    <row r="50641" spans="20:21" x14ac:dyDescent="0.2">
      <c r="T50641" s="11"/>
      <c r="U50641" s="11"/>
    </row>
    <row r="50642" spans="20:21" x14ac:dyDescent="0.2">
      <c r="T50642" s="11"/>
      <c r="U50642" s="11"/>
    </row>
    <row r="50643" spans="20:21" x14ac:dyDescent="0.2">
      <c r="T50643" s="11"/>
      <c r="U50643" s="11"/>
    </row>
    <row r="50644" spans="20:21" x14ac:dyDescent="0.2">
      <c r="T50644" s="11"/>
      <c r="U50644" s="11"/>
    </row>
    <row r="50645" spans="20:21" x14ac:dyDescent="0.2">
      <c r="T50645" s="11"/>
      <c r="U50645" s="11"/>
    </row>
    <row r="50646" spans="20:21" x14ac:dyDescent="0.2">
      <c r="T50646" s="11"/>
      <c r="U50646" s="11"/>
    </row>
    <row r="50647" spans="20:21" x14ac:dyDescent="0.2">
      <c r="T50647" s="11"/>
      <c r="U50647" s="11"/>
    </row>
    <row r="50648" spans="20:21" x14ac:dyDescent="0.2">
      <c r="T50648" s="11"/>
      <c r="U50648" s="11"/>
    </row>
    <row r="50649" spans="20:21" x14ac:dyDescent="0.2">
      <c r="T50649" s="11"/>
      <c r="U50649" s="11"/>
    </row>
    <row r="50650" spans="20:21" x14ac:dyDescent="0.2">
      <c r="T50650" s="11"/>
      <c r="U50650" s="11"/>
    </row>
    <row r="50651" spans="20:21" x14ac:dyDescent="0.2">
      <c r="T50651" s="11"/>
      <c r="U50651" s="11"/>
    </row>
    <row r="50652" spans="20:21" x14ac:dyDescent="0.2">
      <c r="T50652" s="11"/>
      <c r="U50652" s="11"/>
    </row>
    <row r="50653" spans="20:21" x14ac:dyDescent="0.2">
      <c r="T50653" s="11"/>
      <c r="U50653" s="11"/>
    </row>
    <row r="50654" spans="20:21" x14ac:dyDescent="0.2">
      <c r="T50654" s="11"/>
      <c r="U50654" s="11"/>
    </row>
    <row r="50655" spans="20:21" x14ac:dyDescent="0.2">
      <c r="T50655" s="11"/>
      <c r="U50655" s="11"/>
    </row>
    <row r="50656" spans="20:21" x14ac:dyDescent="0.2">
      <c r="T50656" s="11"/>
      <c r="U50656" s="11"/>
    </row>
    <row r="50657" spans="20:21" x14ac:dyDescent="0.2">
      <c r="T50657" s="11"/>
      <c r="U50657" s="11"/>
    </row>
    <row r="50658" spans="20:21" x14ac:dyDescent="0.2">
      <c r="T50658" s="11"/>
      <c r="U50658" s="11"/>
    </row>
    <row r="50659" spans="20:21" x14ac:dyDescent="0.2">
      <c r="T50659" s="11"/>
      <c r="U50659" s="11"/>
    </row>
    <row r="50660" spans="20:21" x14ac:dyDescent="0.2">
      <c r="T50660" s="11"/>
      <c r="U50660" s="11"/>
    </row>
    <row r="50661" spans="20:21" x14ac:dyDescent="0.2">
      <c r="T50661" s="11"/>
      <c r="U50661" s="11"/>
    </row>
    <row r="50662" spans="20:21" x14ac:dyDescent="0.2">
      <c r="T50662" s="11"/>
      <c r="U50662" s="11"/>
    </row>
    <row r="50663" spans="20:21" x14ac:dyDescent="0.2">
      <c r="T50663" s="11"/>
      <c r="U50663" s="11"/>
    </row>
    <row r="50664" spans="20:21" x14ac:dyDescent="0.2">
      <c r="T50664" s="11"/>
      <c r="U50664" s="11"/>
    </row>
    <row r="50665" spans="20:21" x14ac:dyDescent="0.2">
      <c r="T50665" s="11"/>
      <c r="U50665" s="11"/>
    </row>
    <row r="50666" spans="20:21" x14ac:dyDescent="0.2">
      <c r="T50666" s="11"/>
      <c r="U50666" s="11"/>
    </row>
    <row r="50667" spans="20:21" x14ac:dyDescent="0.2">
      <c r="T50667" s="11"/>
      <c r="U50667" s="11"/>
    </row>
    <row r="50668" spans="20:21" x14ac:dyDescent="0.2">
      <c r="T50668" s="11"/>
      <c r="U50668" s="11"/>
    </row>
    <row r="50669" spans="20:21" x14ac:dyDescent="0.2">
      <c r="T50669" s="11"/>
      <c r="U50669" s="11"/>
    </row>
    <row r="50670" spans="20:21" x14ac:dyDescent="0.2">
      <c r="T50670" s="11"/>
      <c r="U50670" s="11"/>
    </row>
    <row r="50671" spans="20:21" x14ac:dyDescent="0.2">
      <c r="T50671" s="11"/>
      <c r="U50671" s="11"/>
    </row>
    <row r="50672" spans="20:21" x14ac:dyDescent="0.2">
      <c r="T50672" s="11"/>
      <c r="U50672" s="11"/>
    </row>
    <row r="50673" spans="20:21" x14ac:dyDescent="0.2">
      <c r="T50673" s="11"/>
      <c r="U50673" s="11"/>
    </row>
    <row r="50674" spans="20:21" x14ac:dyDescent="0.2">
      <c r="T50674" s="11"/>
      <c r="U50674" s="11"/>
    </row>
    <row r="50675" spans="20:21" x14ac:dyDescent="0.2">
      <c r="T50675" s="11"/>
      <c r="U50675" s="11"/>
    </row>
    <row r="50676" spans="20:21" x14ac:dyDescent="0.2">
      <c r="T50676" s="11"/>
      <c r="U50676" s="11"/>
    </row>
    <row r="50677" spans="20:21" x14ac:dyDescent="0.2">
      <c r="T50677" s="11"/>
      <c r="U50677" s="11"/>
    </row>
    <row r="50678" spans="20:21" x14ac:dyDescent="0.2">
      <c r="T50678" s="11"/>
      <c r="U50678" s="11"/>
    </row>
    <row r="50679" spans="20:21" x14ac:dyDescent="0.2">
      <c r="T50679" s="11"/>
      <c r="U50679" s="11"/>
    </row>
    <row r="50680" spans="20:21" x14ac:dyDescent="0.2">
      <c r="T50680" s="11"/>
      <c r="U50680" s="11"/>
    </row>
    <row r="50681" spans="20:21" x14ac:dyDescent="0.2">
      <c r="T50681" s="11"/>
      <c r="U50681" s="11"/>
    </row>
    <row r="50682" spans="20:21" x14ac:dyDescent="0.2">
      <c r="T50682" s="11"/>
      <c r="U50682" s="11"/>
    </row>
    <row r="50683" spans="20:21" x14ac:dyDescent="0.2">
      <c r="T50683" s="11"/>
      <c r="U50683" s="11"/>
    </row>
    <row r="50684" spans="20:21" x14ac:dyDescent="0.2">
      <c r="T50684" s="11"/>
      <c r="U50684" s="11"/>
    </row>
    <row r="50685" spans="20:21" x14ac:dyDescent="0.2">
      <c r="T50685" s="11"/>
      <c r="U50685" s="11"/>
    </row>
    <row r="50686" spans="20:21" x14ac:dyDescent="0.2">
      <c r="T50686" s="11"/>
      <c r="U50686" s="11"/>
    </row>
    <row r="50687" spans="20:21" x14ac:dyDescent="0.2">
      <c r="T50687" s="11"/>
      <c r="U50687" s="11"/>
    </row>
    <row r="50688" spans="20:21" x14ac:dyDescent="0.2">
      <c r="T50688" s="11"/>
      <c r="U50688" s="11"/>
    </row>
    <row r="50689" spans="20:21" x14ac:dyDescent="0.2">
      <c r="T50689" s="11"/>
      <c r="U50689" s="11"/>
    </row>
    <row r="50690" spans="20:21" x14ac:dyDescent="0.2">
      <c r="T50690" s="11"/>
      <c r="U50690" s="11"/>
    </row>
    <row r="50691" spans="20:21" x14ac:dyDescent="0.2">
      <c r="T50691" s="11"/>
      <c r="U50691" s="11"/>
    </row>
    <row r="50692" spans="20:21" x14ac:dyDescent="0.2">
      <c r="T50692" s="11"/>
      <c r="U50692" s="11"/>
    </row>
    <row r="50693" spans="20:21" x14ac:dyDescent="0.2">
      <c r="T50693" s="11"/>
      <c r="U50693" s="11"/>
    </row>
    <row r="50694" spans="20:21" x14ac:dyDescent="0.2">
      <c r="T50694" s="11"/>
      <c r="U50694" s="11"/>
    </row>
    <row r="50695" spans="20:21" x14ac:dyDescent="0.2">
      <c r="T50695" s="11"/>
      <c r="U50695" s="11"/>
    </row>
    <row r="50696" spans="20:21" x14ac:dyDescent="0.2">
      <c r="T50696" s="11"/>
      <c r="U50696" s="11"/>
    </row>
    <row r="50697" spans="20:21" x14ac:dyDescent="0.2">
      <c r="T50697" s="11"/>
      <c r="U50697" s="11"/>
    </row>
    <row r="50698" spans="20:21" x14ac:dyDescent="0.2">
      <c r="T50698" s="11"/>
      <c r="U50698" s="11"/>
    </row>
    <row r="50699" spans="20:21" x14ac:dyDescent="0.2">
      <c r="T50699" s="11"/>
      <c r="U50699" s="11"/>
    </row>
    <row r="50700" spans="20:21" x14ac:dyDescent="0.2">
      <c r="T50700" s="11"/>
      <c r="U50700" s="11"/>
    </row>
    <row r="50701" spans="20:21" x14ac:dyDescent="0.2">
      <c r="T50701" s="11"/>
      <c r="U50701" s="11"/>
    </row>
    <row r="50702" spans="20:21" x14ac:dyDescent="0.2">
      <c r="T50702" s="11"/>
      <c r="U50702" s="11"/>
    </row>
    <row r="50703" spans="20:21" x14ac:dyDescent="0.2">
      <c r="T50703" s="11"/>
      <c r="U50703" s="11"/>
    </row>
    <row r="50704" spans="20:21" x14ac:dyDescent="0.2">
      <c r="T50704" s="11"/>
      <c r="U50704" s="11"/>
    </row>
    <row r="50705" spans="20:21" x14ac:dyDescent="0.2">
      <c r="T50705" s="11"/>
      <c r="U50705" s="11"/>
    </row>
    <row r="50706" spans="20:21" x14ac:dyDescent="0.2">
      <c r="T50706" s="11"/>
      <c r="U50706" s="11"/>
    </row>
    <row r="50707" spans="20:21" x14ac:dyDescent="0.2">
      <c r="T50707" s="11"/>
      <c r="U50707" s="11"/>
    </row>
    <row r="50708" spans="20:21" x14ac:dyDescent="0.2">
      <c r="T50708" s="11"/>
      <c r="U50708" s="11"/>
    </row>
    <row r="50709" spans="20:21" x14ac:dyDescent="0.2">
      <c r="T50709" s="11"/>
      <c r="U50709" s="11"/>
    </row>
    <row r="50710" spans="20:21" x14ac:dyDescent="0.2">
      <c r="T50710" s="11"/>
      <c r="U50710" s="11"/>
    </row>
    <row r="50711" spans="20:21" x14ac:dyDescent="0.2">
      <c r="T50711" s="11"/>
      <c r="U50711" s="11"/>
    </row>
    <row r="50712" spans="20:21" x14ac:dyDescent="0.2">
      <c r="T50712" s="11"/>
      <c r="U50712" s="11"/>
    </row>
    <row r="50713" spans="20:21" x14ac:dyDescent="0.2">
      <c r="T50713" s="11"/>
      <c r="U50713" s="11"/>
    </row>
    <row r="50714" spans="20:21" x14ac:dyDescent="0.2">
      <c r="T50714" s="11"/>
      <c r="U50714" s="11"/>
    </row>
    <row r="50715" spans="20:21" x14ac:dyDescent="0.2">
      <c r="T50715" s="11"/>
      <c r="U50715" s="11"/>
    </row>
    <row r="50716" spans="20:21" x14ac:dyDescent="0.2">
      <c r="T50716" s="11"/>
      <c r="U50716" s="11"/>
    </row>
    <row r="50717" spans="20:21" x14ac:dyDescent="0.2">
      <c r="T50717" s="11"/>
      <c r="U50717" s="11"/>
    </row>
    <row r="50718" spans="20:21" x14ac:dyDescent="0.2">
      <c r="T50718" s="11"/>
      <c r="U50718" s="11"/>
    </row>
    <row r="50719" spans="20:21" x14ac:dyDescent="0.2">
      <c r="T50719" s="11"/>
      <c r="U50719" s="11"/>
    </row>
    <row r="50720" spans="20:21" x14ac:dyDescent="0.2">
      <c r="T50720" s="11"/>
      <c r="U50720" s="11"/>
    </row>
    <row r="50721" spans="20:21" x14ac:dyDescent="0.2">
      <c r="T50721" s="11"/>
      <c r="U50721" s="11"/>
    </row>
    <row r="50722" spans="20:21" x14ac:dyDescent="0.2">
      <c r="T50722" s="11"/>
      <c r="U50722" s="11"/>
    </row>
    <row r="50723" spans="20:21" x14ac:dyDescent="0.2">
      <c r="T50723" s="11"/>
      <c r="U50723" s="11"/>
    </row>
    <row r="50724" spans="20:21" x14ac:dyDescent="0.2">
      <c r="T50724" s="11"/>
      <c r="U50724" s="11"/>
    </row>
    <row r="50725" spans="20:21" x14ac:dyDescent="0.2">
      <c r="T50725" s="11"/>
      <c r="U50725" s="11"/>
    </row>
    <row r="50726" spans="20:21" x14ac:dyDescent="0.2">
      <c r="T50726" s="11"/>
      <c r="U50726" s="11"/>
    </row>
    <row r="50727" spans="20:21" x14ac:dyDescent="0.2">
      <c r="T50727" s="11"/>
      <c r="U50727" s="11"/>
    </row>
    <row r="50728" spans="20:21" x14ac:dyDescent="0.2">
      <c r="T50728" s="11"/>
      <c r="U50728" s="11"/>
    </row>
    <row r="50729" spans="20:21" x14ac:dyDescent="0.2">
      <c r="T50729" s="11"/>
      <c r="U50729" s="11"/>
    </row>
    <row r="50730" spans="20:21" x14ac:dyDescent="0.2">
      <c r="T50730" s="11"/>
      <c r="U50730" s="11"/>
    </row>
    <row r="50731" spans="20:21" x14ac:dyDescent="0.2">
      <c r="T50731" s="11"/>
      <c r="U50731" s="11"/>
    </row>
    <row r="50732" spans="20:21" x14ac:dyDescent="0.2">
      <c r="T50732" s="11"/>
      <c r="U50732" s="11"/>
    </row>
    <row r="50733" spans="20:21" x14ac:dyDescent="0.2">
      <c r="T50733" s="11"/>
      <c r="U50733" s="11"/>
    </row>
    <row r="50734" spans="20:21" x14ac:dyDescent="0.2">
      <c r="T50734" s="11"/>
      <c r="U50734" s="11"/>
    </row>
    <row r="50735" spans="20:21" x14ac:dyDescent="0.2">
      <c r="T50735" s="11"/>
      <c r="U50735" s="11"/>
    </row>
    <row r="50736" spans="20:21" x14ac:dyDescent="0.2">
      <c r="T50736" s="11"/>
      <c r="U50736" s="11"/>
    </row>
    <row r="50737" spans="20:21" x14ac:dyDescent="0.2">
      <c r="T50737" s="11"/>
      <c r="U50737" s="11"/>
    </row>
    <row r="50738" spans="20:21" x14ac:dyDescent="0.2">
      <c r="T50738" s="11"/>
      <c r="U50738" s="11"/>
    </row>
    <row r="50739" spans="20:21" x14ac:dyDescent="0.2">
      <c r="T50739" s="11"/>
      <c r="U50739" s="11"/>
    </row>
    <row r="50740" spans="20:21" x14ac:dyDescent="0.2">
      <c r="T50740" s="11"/>
      <c r="U50740" s="11"/>
    </row>
    <row r="50741" spans="20:21" x14ac:dyDescent="0.2">
      <c r="T50741" s="11"/>
      <c r="U50741" s="11"/>
    </row>
    <row r="50742" spans="20:21" x14ac:dyDescent="0.2">
      <c r="T50742" s="11"/>
      <c r="U50742" s="11"/>
    </row>
    <row r="50743" spans="20:21" x14ac:dyDescent="0.2">
      <c r="T50743" s="11"/>
      <c r="U50743" s="11"/>
    </row>
    <row r="50744" spans="20:21" x14ac:dyDescent="0.2">
      <c r="T50744" s="11"/>
      <c r="U50744" s="11"/>
    </row>
    <row r="50745" spans="20:21" x14ac:dyDescent="0.2">
      <c r="T50745" s="11"/>
      <c r="U50745" s="11"/>
    </row>
    <row r="50746" spans="20:21" x14ac:dyDescent="0.2">
      <c r="T50746" s="11"/>
      <c r="U50746" s="11"/>
    </row>
    <row r="50747" spans="20:21" x14ac:dyDescent="0.2">
      <c r="T50747" s="11"/>
      <c r="U50747" s="11"/>
    </row>
    <row r="50748" spans="20:21" x14ac:dyDescent="0.2">
      <c r="T50748" s="11"/>
      <c r="U50748" s="11"/>
    </row>
    <row r="50749" spans="20:21" x14ac:dyDescent="0.2">
      <c r="T50749" s="11"/>
      <c r="U50749" s="11"/>
    </row>
    <row r="50750" spans="20:21" x14ac:dyDescent="0.2">
      <c r="T50750" s="11"/>
      <c r="U50750" s="11"/>
    </row>
    <row r="50751" spans="20:21" x14ac:dyDescent="0.2">
      <c r="T50751" s="11"/>
      <c r="U50751" s="11"/>
    </row>
    <row r="50752" spans="20:21" x14ac:dyDescent="0.2">
      <c r="T50752" s="11"/>
      <c r="U50752" s="11"/>
    </row>
    <row r="50753" spans="20:21" x14ac:dyDescent="0.2">
      <c r="T50753" s="11"/>
      <c r="U50753" s="11"/>
    </row>
    <row r="50754" spans="20:21" x14ac:dyDescent="0.2">
      <c r="T50754" s="11"/>
      <c r="U50754" s="11"/>
    </row>
    <row r="50755" spans="20:21" x14ac:dyDescent="0.2">
      <c r="T50755" s="11"/>
      <c r="U50755" s="11"/>
    </row>
    <row r="50756" spans="20:21" x14ac:dyDescent="0.2">
      <c r="T50756" s="11"/>
      <c r="U50756" s="11"/>
    </row>
    <row r="50757" spans="20:21" x14ac:dyDescent="0.2">
      <c r="T50757" s="11"/>
      <c r="U50757" s="11"/>
    </row>
    <row r="50758" spans="20:21" x14ac:dyDescent="0.2">
      <c r="T50758" s="11"/>
      <c r="U50758" s="11"/>
    </row>
    <row r="50759" spans="20:21" x14ac:dyDescent="0.2">
      <c r="T50759" s="11"/>
      <c r="U50759" s="11"/>
    </row>
    <row r="50760" spans="20:21" x14ac:dyDescent="0.2">
      <c r="T50760" s="11"/>
      <c r="U50760" s="11"/>
    </row>
    <row r="50761" spans="20:21" x14ac:dyDescent="0.2">
      <c r="T50761" s="11"/>
      <c r="U50761" s="11"/>
    </row>
    <row r="50762" spans="20:21" x14ac:dyDescent="0.2">
      <c r="T50762" s="11"/>
      <c r="U50762" s="11"/>
    </row>
    <row r="50763" spans="20:21" x14ac:dyDescent="0.2">
      <c r="T50763" s="11"/>
      <c r="U50763" s="11"/>
    </row>
    <row r="50764" spans="20:21" x14ac:dyDescent="0.2">
      <c r="T50764" s="11"/>
      <c r="U50764" s="11"/>
    </row>
    <row r="50765" spans="20:21" x14ac:dyDescent="0.2">
      <c r="T50765" s="11"/>
      <c r="U50765" s="11"/>
    </row>
    <row r="50766" spans="20:21" x14ac:dyDescent="0.2">
      <c r="T50766" s="11"/>
      <c r="U50766" s="11"/>
    </row>
    <row r="50767" spans="20:21" x14ac:dyDescent="0.2">
      <c r="T50767" s="11"/>
      <c r="U50767" s="11"/>
    </row>
    <row r="50768" spans="20:21" x14ac:dyDescent="0.2">
      <c r="T50768" s="11"/>
      <c r="U50768" s="11"/>
    </row>
    <row r="50769" spans="20:21" x14ac:dyDescent="0.2">
      <c r="T50769" s="11"/>
      <c r="U50769" s="11"/>
    </row>
    <row r="50770" spans="20:21" x14ac:dyDescent="0.2">
      <c r="T50770" s="11"/>
      <c r="U50770" s="11"/>
    </row>
    <row r="50771" spans="20:21" x14ac:dyDescent="0.2">
      <c r="T50771" s="11"/>
      <c r="U50771" s="11"/>
    </row>
    <row r="50772" spans="20:21" x14ac:dyDescent="0.2">
      <c r="T50772" s="11"/>
      <c r="U50772" s="11"/>
    </row>
    <row r="50773" spans="20:21" x14ac:dyDescent="0.2">
      <c r="T50773" s="11"/>
      <c r="U50773" s="11"/>
    </row>
    <row r="50774" spans="20:21" x14ac:dyDescent="0.2">
      <c r="T50774" s="11"/>
      <c r="U50774" s="11"/>
    </row>
    <row r="50775" spans="20:21" x14ac:dyDescent="0.2">
      <c r="T50775" s="11"/>
      <c r="U50775" s="11"/>
    </row>
    <row r="50776" spans="20:21" x14ac:dyDescent="0.2">
      <c r="T50776" s="11"/>
      <c r="U50776" s="11"/>
    </row>
    <row r="50777" spans="20:21" x14ac:dyDescent="0.2">
      <c r="T50777" s="11"/>
      <c r="U50777" s="11"/>
    </row>
    <row r="50778" spans="20:21" x14ac:dyDescent="0.2">
      <c r="T50778" s="11"/>
      <c r="U50778" s="11"/>
    </row>
    <row r="50779" spans="20:21" x14ac:dyDescent="0.2">
      <c r="T50779" s="11"/>
      <c r="U50779" s="11"/>
    </row>
    <row r="50780" spans="20:21" x14ac:dyDescent="0.2">
      <c r="T50780" s="11"/>
      <c r="U50780" s="11"/>
    </row>
    <row r="50781" spans="20:21" x14ac:dyDescent="0.2">
      <c r="T50781" s="11"/>
      <c r="U50781" s="11"/>
    </row>
    <row r="50782" spans="20:21" x14ac:dyDescent="0.2">
      <c r="T50782" s="11"/>
      <c r="U50782" s="11"/>
    </row>
    <row r="50783" spans="20:21" x14ac:dyDescent="0.2">
      <c r="T50783" s="11"/>
      <c r="U50783" s="11"/>
    </row>
    <row r="50784" spans="20:21" x14ac:dyDescent="0.2">
      <c r="T50784" s="11"/>
      <c r="U50784" s="11"/>
    </row>
    <row r="50785" spans="20:21" x14ac:dyDescent="0.2">
      <c r="T50785" s="11"/>
      <c r="U50785" s="11"/>
    </row>
    <row r="50786" spans="20:21" x14ac:dyDescent="0.2">
      <c r="T50786" s="11"/>
      <c r="U50786" s="11"/>
    </row>
    <row r="50787" spans="20:21" x14ac:dyDescent="0.2">
      <c r="T50787" s="11"/>
      <c r="U50787" s="11"/>
    </row>
    <row r="50788" spans="20:21" x14ac:dyDescent="0.2">
      <c r="T50788" s="11"/>
      <c r="U50788" s="11"/>
    </row>
    <row r="50789" spans="20:21" x14ac:dyDescent="0.2">
      <c r="T50789" s="11"/>
      <c r="U50789" s="11"/>
    </row>
    <row r="50790" spans="20:21" x14ac:dyDescent="0.2">
      <c r="T50790" s="11"/>
      <c r="U50790" s="11"/>
    </row>
    <row r="50791" spans="20:21" x14ac:dyDescent="0.2">
      <c r="T50791" s="11"/>
      <c r="U50791" s="11"/>
    </row>
    <row r="50792" spans="20:21" x14ac:dyDescent="0.2">
      <c r="T50792" s="11"/>
      <c r="U50792" s="11"/>
    </row>
    <row r="50793" spans="20:21" x14ac:dyDescent="0.2">
      <c r="T50793" s="11"/>
      <c r="U50793" s="11"/>
    </row>
    <row r="50794" spans="20:21" x14ac:dyDescent="0.2">
      <c r="T50794" s="11"/>
      <c r="U50794" s="11"/>
    </row>
    <row r="50795" spans="20:21" x14ac:dyDescent="0.2">
      <c r="T50795" s="11"/>
      <c r="U50795" s="11"/>
    </row>
    <row r="50796" spans="20:21" x14ac:dyDescent="0.2">
      <c r="T50796" s="11"/>
      <c r="U50796" s="11"/>
    </row>
    <row r="50797" spans="20:21" x14ac:dyDescent="0.2">
      <c r="T50797" s="11"/>
      <c r="U50797" s="11"/>
    </row>
    <row r="50798" spans="20:21" x14ac:dyDescent="0.2">
      <c r="T50798" s="11"/>
      <c r="U50798" s="11"/>
    </row>
    <row r="50799" spans="20:21" x14ac:dyDescent="0.2">
      <c r="T50799" s="11"/>
      <c r="U50799" s="11"/>
    </row>
    <row r="50800" spans="20:21" x14ac:dyDescent="0.2">
      <c r="T50800" s="11"/>
      <c r="U50800" s="11"/>
    </row>
    <row r="50801" spans="20:21" x14ac:dyDescent="0.2">
      <c r="T50801" s="11"/>
      <c r="U50801" s="11"/>
    </row>
    <row r="50802" spans="20:21" x14ac:dyDescent="0.2">
      <c r="T50802" s="11"/>
      <c r="U50802" s="11"/>
    </row>
    <row r="50803" spans="20:21" x14ac:dyDescent="0.2">
      <c r="T50803" s="11"/>
      <c r="U50803" s="11"/>
    </row>
    <row r="50804" spans="20:21" x14ac:dyDescent="0.2">
      <c r="T50804" s="11"/>
      <c r="U50804" s="11"/>
    </row>
    <row r="50805" spans="20:21" x14ac:dyDescent="0.2">
      <c r="T50805" s="11"/>
      <c r="U50805" s="11"/>
    </row>
    <row r="50806" spans="20:21" x14ac:dyDescent="0.2">
      <c r="T50806" s="11"/>
      <c r="U50806" s="11"/>
    </row>
    <row r="50807" spans="20:21" x14ac:dyDescent="0.2">
      <c r="T50807" s="11"/>
      <c r="U50807" s="11"/>
    </row>
    <row r="50808" spans="20:21" x14ac:dyDescent="0.2">
      <c r="T50808" s="11"/>
      <c r="U50808" s="11"/>
    </row>
    <row r="50809" spans="20:21" x14ac:dyDescent="0.2">
      <c r="T50809" s="11"/>
      <c r="U50809" s="11"/>
    </row>
    <row r="50810" spans="20:21" x14ac:dyDescent="0.2">
      <c r="T50810" s="11"/>
      <c r="U50810" s="11"/>
    </row>
    <row r="50811" spans="20:21" x14ac:dyDescent="0.2">
      <c r="T50811" s="11"/>
      <c r="U50811" s="11"/>
    </row>
    <row r="50812" spans="20:21" x14ac:dyDescent="0.2">
      <c r="T50812" s="11"/>
      <c r="U50812" s="11"/>
    </row>
    <row r="50813" spans="20:21" x14ac:dyDescent="0.2">
      <c r="T50813" s="11"/>
      <c r="U50813" s="11"/>
    </row>
    <row r="50814" spans="20:21" x14ac:dyDescent="0.2">
      <c r="T50814" s="11"/>
      <c r="U50814" s="11"/>
    </row>
    <row r="50815" spans="20:21" x14ac:dyDescent="0.2">
      <c r="T50815" s="11"/>
      <c r="U50815" s="11"/>
    </row>
    <row r="50816" spans="20:21" x14ac:dyDescent="0.2">
      <c r="T50816" s="11"/>
      <c r="U50816" s="11"/>
    </row>
    <row r="50817" spans="20:21" x14ac:dyDescent="0.2">
      <c r="T50817" s="11"/>
      <c r="U50817" s="11"/>
    </row>
    <row r="50818" spans="20:21" x14ac:dyDescent="0.2">
      <c r="T50818" s="11"/>
      <c r="U50818" s="11"/>
    </row>
    <row r="50819" spans="20:21" x14ac:dyDescent="0.2">
      <c r="T50819" s="11"/>
      <c r="U50819" s="11"/>
    </row>
    <row r="50820" spans="20:21" x14ac:dyDescent="0.2">
      <c r="T50820" s="11"/>
      <c r="U50820" s="11"/>
    </row>
    <row r="50821" spans="20:21" x14ac:dyDescent="0.2">
      <c r="T50821" s="11"/>
      <c r="U50821" s="11"/>
    </row>
    <row r="50822" spans="20:21" x14ac:dyDescent="0.2">
      <c r="T50822" s="11"/>
      <c r="U50822" s="11"/>
    </row>
    <row r="50823" spans="20:21" x14ac:dyDescent="0.2">
      <c r="T50823" s="11"/>
      <c r="U50823" s="11"/>
    </row>
    <row r="50824" spans="20:21" x14ac:dyDescent="0.2">
      <c r="T50824" s="11"/>
      <c r="U50824" s="11"/>
    </row>
    <row r="50825" spans="20:21" x14ac:dyDescent="0.2">
      <c r="T50825" s="11"/>
      <c r="U50825" s="11"/>
    </row>
    <row r="50826" spans="20:21" x14ac:dyDescent="0.2">
      <c r="T50826" s="11"/>
      <c r="U50826" s="11"/>
    </row>
    <row r="50827" spans="20:21" x14ac:dyDescent="0.2">
      <c r="T50827" s="11"/>
      <c r="U50827" s="11"/>
    </row>
    <row r="50828" spans="20:21" x14ac:dyDescent="0.2">
      <c r="T50828" s="11"/>
      <c r="U50828" s="11"/>
    </row>
    <row r="50829" spans="20:21" x14ac:dyDescent="0.2">
      <c r="T50829" s="11"/>
      <c r="U50829" s="11"/>
    </row>
    <row r="50830" spans="20:21" x14ac:dyDescent="0.2">
      <c r="T50830" s="11"/>
      <c r="U50830" s="11"/>
    </row>
    <row r="50831" spans="20:21" x14ac:dyDescent="0.2">
      <c r="T50831" s="11"/>
      <c r="U50831" s="11"/>
    </row>
    <row r="50832" spans="20:21" x14ac:dyDescent="0.2">
      <c r="T50832" s="11"/>
      <c r="U50832" s="11"/>
    </row>
    <row r="50833" spans="20:21" x14ac:dyDescent="0.2">
      <c r="T50833" s="11"/>
      <c r="U50833" s="11"/>
    </row>
    <row r="50834" spans="20:21" x14ac:dyDescent="0.2">
      <c r="T50834" s="11"/>
      <c r="U50834" s="11"/>
    </row>
    <row r="50835" spans="20:21" x14ac:dyDescent="0.2">
      <c r="T50835" s="11"/>
      <c r="U50835" s="11"/>
    </row>
    <row r="50836" spans="20:21" x14ac:dyDescent="0.2">
      <c r="T50836" s="11"/>
      <c r="U50836" s="11"/>
    </row>
    <row r="50837" spans="20:21" x14ac:dyDescent="0.2">
      <c r="T50837" s="11"/>
      <c r="U50837" s="11"/>
    </row>
    <row r="50838" spans="20:21" x14ac:dyDescent="0.2">
      <c r="T50838" s="11"/>
      <c r="U50838" s="11"/>
    </row>
    <row r="50839" spans="20:21" x14ac:dyDescent="0.2">
      <c r="T50839" s="11"/>
      <c r="U50839" s="11"/>
    </row>
    <row r="50840" spans="20:21" x14ac:dyDescent="0.2">
      <c r="T50840" s="11"/>
      <c r="U50840" s="11"/>
    </row>
    <row r="50841" spans="20:21" x14ac:dyDescent="0.2">
      <c r="T50841" s="11"/>
      <c r="U50841" s="11"/>
    </row>
    <row r="50842" spans="20:21" x14ac:dyDescent="0.2">
      <c r="T50842" s="11"/>
      <c r="U50842" s="11"/>
    </row>
    <row r="50843" spans="20:21" x14ac:dyDescent="0.2">
      <c r="T50843" s="11"/>
      <c r="U50843" s="11"/>
    </row>
    <row r="50844" spans="20:21" x14ac:dyDescent="0.2">
      <c r="T50844" s="11"/>
      <c r="U50844" s="11"/>
    </row>
    <row r="50845" spans="20:21" x14ac:dyDescent="0.2">
      <c r="T50845" s="11"/>
      <c r="U50845" s="11"/>
    </row>
    <row r="50846" spans="20:21" x14ac:dyDescent="0.2">
      <c r="T50846" s="11"/>
      <c r="U50846" s="11"/>
    </row>
    <row r="50847" spans="20:21" x14ac:dyDescent="0.2">
      <c r="T50847" s="11"/>
      <c r="U50847" s="11"/>
    </row>
    <row r="50848" spans="20:21" x14ac:dyDescent="0.2">
      <c r="T50848" s="11"/>
      <c r="U50848" s="11"/>
    </row>
    <row r="50849" spans="20:21" x14ac:dyDescent="0.2">
      <c r="T50849" s="11"/>
      <c r="U50849" s="11"/>
    </row>
    <row r="50850" spans="20:21" x14ac:dyDescent="0.2">
      <c r="T50850" s="11"/>
      <c r="U50850" s="11"/>
    </row>
    <row r="50851" spans="20:21" x14ac:dyDescent="0.2">
      <c r="T50851" s="11"/>
      <c r="U50851" s="11"/>
    </row>
    <row r="50852" spans="20:21" x14ac:dyDescent="0.2">
      <c r="T50852" s="11"/>
      <c r="U50852" s="11"/>
    </row>
    <row r="50853" spans="20:21" x14ac:dyDescent="0.2">
      <c r="T50853" s="11"/>
      <c r="U50853" s="11"/>
    </row>
    <row r="50854" spans="20:21" x14ac:dyDescent="0.2">
      <c r="T50854" s="11"/>
      <c r="U50854" s="11"/>
    </row>
    <row r="50855" spans="20:21" x14ac:dyDescent="0.2">
      <c r="T50855" s="11"/>
      <c r="U50855" s="11"/>
    </row>
    <row r="50856" spans="20:21" x14ac:dyDescent="0.2">
      <c r="T50856" s="11"/>
      <c r="U50856" s="11"/>
    </row>
    <row r="50857" spans="20:21" x14ac:dyDescent="0.2">
      <c r="T50857" s="11"/>
      <c r="U50857" s="11"/>
    </row>
    <row r="50858" spans="20:21" x14ac:dyDescent="0.2">
      <c r="T50858" s="11"/>
      <c r="U50858" s="11"/>
    </row>
    <row r="50859" spans="20:21" x14ac:dyDescent="0.2">
      <c r="T50859" s="11"/>
      <c r="U50859" s="11"/>
    </row>
    <row r="50860" spans="20:21" x14ac:dyDescent="0.2">
      <c r="T50860" s="11"/>
      <c r="U50860" s="11"/>
    </row>
    <row r="50861" spans="20:21" x14ac:dyDescent="0.2">
      <c r="T50861" s="11"/>
      <c r="U50861" s="11"/>
    </row>
    <row r="50862" spans="20:21" x14ac:dyDescent="0.2">
      <c r="T50862" s="11"/>
      <c r="U50862" s="11"/>
    </row>
    <row r="50863" spans="20:21" x14ac:dyDescent="0.2">
      <c r="T50863" s="11"/>
      <c r="U50863" s="11"/>
    </row>
    <row r="50864" spans="20:21" x14ac:dyDescent="0.2">
      <c r="T50864" s="11"/>
      <c r="U50864" s="11"/>
    </row>
    <row r="50865" spans="20:21" x14ac:dyDescent="0.2">
      <c r="T50865" s="11"/>
      <c r="U50865" s="11"/>
    </row>
    <row r="50866" spans="20:21" x14ac:dyDescent="0.2">
      <c r="T50866" s="11"/>
      <c r="U50866" s="11"/>
    </row>
    <row r="50867" spans="20:21" x14ac:dyDescent="0.2">
      <c r="T50867" s="11"/>
      <c r="U50867" s="11"/>
    </row>
    <row r="50868" spans="20:21" x14ac:dyDescent="0.2">
      <c r="T50868" s="11"/>
      <c r="U50868" s="11"/>
    </row>
    <row r="50869" spans="20:21" x14ac:dyDescent="0.2">
      <c r="T50869" s="11"/>
      <c r="U50869" s="11"/>
    </row>
    <row r="50870" spans="20:21" x14ac:dyDescent="0.2">
      <c r="T50870" s="11"/>
      <c r="U50870" s="11"/>
    </row>
    <row r="50871" spans="20:21" x14ac:dyDescent="0.2">
      <c r="T50871" s="11"/>
      <c r="U50871" s="11"/>
    </row>
    <row r="50872" spans="20:21" x14ac:dyDescent="0.2">
      <c r="T50872" s="11"/>
      <c r="U50872" s="11"/>
    </row>
    <row r="50873" spans="20:21" x14ac:dyDescent="0.2">
      <c r="T50873" s="11"/>
      <c r="U50873" s="11"/>
    </row>
    <row r="50874" spans="20:21" x14ac:dyDescent="0.2">
      <c r="T50874" s="11"/>
      <c r="U50874" s="11"/>
    </row>
    <row r="50875" spans="20:21" x14ac:dyDescent="0.2">
      <c r="T50875" s="11"/>
      <c r="U50875" s="11"/>
    </row>
    <row r="50876" spans="20:21" x14ac:dyDescent="0.2">
      <c r="T50876" s="11"/>
      <c r="U50876" s="11"/>
    </row>
    <row r="50877" spans="20:21" x14ac:dyDescent="0.2">
      <c r="T50877" s="11"/>
      <c r="U50877" s="11"/>
    </row>
    <row r="50878" spans="20:21" x14ac:dyDescent="0.2">
      <c r="T50878" s="11"/>
      <c r="U50878" s="11"/>
    </row>
    <row r="50879" spans="20:21" x14ac:dyDescent="0.2">
      <c r="T50879" s="11"/>
      <c r="U50879" s="11"/>
    </row>
    <row r="50880" spans="20:21" x14ac:dyDescent="0.2">
      <c r="T50880" s="11"/>
      <c r="U50880" s="11"/>
    </row>
    <row r="50881" spans="20:21" x14ac:dyDescent="0.2">
      <c r="T50881" s="11"/>
      <c r="U50881" s="11"/>
    </row>
    <row r="50882" spans="20:21" x14ac:dyDescent="0.2">
      <c r="T50882" s="11"/>
      <c r="U50882" s="11"/>
    </row>
    <row r="50883" spans="20:21" x14ac:dyDescent="0.2">
      <c r="T50883" s="11"/>
      <c r="U50883" s="11"/>
    </row>
    <row r="50884" spans="20:21" x14ac:dyDescent="0.2">
      <c r="T50884" s="11"/>
      <c r="U50884" s="11"/>
    </row>
    <row r="50885" spans="20:21" x14ac:dyDescent="0.2">
      <c r="T50885" s="11"/>
      <c r="U50885" s="11"/>
    </row>
    <row r="50886" spans="20:21" x14ac:dyDescent="0.2">
      <c r="T50886" s="11"/>
      <c r="U50886" s="11"/>
    </row>
    <row r="50887" spans="20:21" x14ac:dyDescent="0.2">
      <c r="T50887" s="11"/>
      <c r="U50887" s="11"/>
    </row>
    <row r="50888" spans="20:21" x14ac:dyDescent="0.2">
      <c r="T50888" s="11"/>
      <c r="U50888" s="11"/>
    </row>
    <row r="50889" spans="20:21" x14ac:dyDescent="0.2">
      <c r="T50889" s="11"/>
      <c r="U50889" s="11"/>
    </row>
    <row r="50890" spans="20:21" x14ac:dyDescent="0.2">
      <c r="T50890" s="11"/>
      <c r="U50890" s="11"/>
    </row>
    <row r="50891" spans="20:21" x14ac:dyDescent="0.2">
      <c r="T50891" s="11"/>
      <c r="U50891" s="11"/>
    </row>
    <row r="50892" spans="20:21" x14ac:dyDescent="0.2">
      <c r="T50892" s="11"/>
      <c r="U50892" s="11"/>
    </row>
    <row r="50893" spans="20:21" x14ac:dyDescent="0.2">
      <c r="T50893" s="11"/>
      <c r="U50893" s="11"/>
    </row>
    <row r="50894" spans="20:21" x14ac:dyDescent="0.2">
      <c r="T50894" s="11"/>
      <c r="U50894" s="11"/>
    </row>
    <row r="50895" spans="20:21" x14ac:dyDescent="0.2">
      <c r="T50895" s="11"/>
      <c r="U50895" s="11"/>
    </row>
    <row r="50896" spans="20:21" x14ac:dyDescent="0.2">
      <c r="T50896" s="11"/>
      <c r="U50896" s="11"/>
    </row>
    <row r="50897" spans="20:21" x14ac:dyDescent="0.2">
      <c r="T50897" s="11"/>
      <c r="U50897" s="11"/>
    </row>
    <row r="50898" spans="20:21" x14ac:dyDescent="0.2">
      <c r="T50898" s="11"/>
      <c r="U50898" s="11"/>
    </row>
    <row r="50899" spans="20:21" x14ac:dyDescent="0.2">
      <c r="T50899" s="11"/>
      <c r="U50899" s="11"/>
    </row>
    <row r="50900" spans="20:21" x14ac:dyDescent="0.2">
      <c r="T50900" s="11"/>
      <c r="U50900" s="11"/>
    </row>
    <row r="50901" spans="20:21" x14ac:dyDescent="0.2">
      <c r="T50901" s="11"/>
      <c r="U50901" s="11"/>
    </row>
    <row r="50902" spans="20:21" x14ac:dyDescent="0.2">
      <c r="T50902" s="11"/>
      <c r="U50902" s="11"/>
    </row>
    <row r="50903" spans="20:21" x14ac:dyDescent="0.2">
      <c r="T50903" s="11"/>
      <c r="U50903" s="11"/>
    </row>
    <row r="50904" spans="20:21" x14ac:dyDescent="0.2">
      <c r="T50904" s="11"/>
      <c r="U50904" s="11"/>
    </row>
    <row r="50905" spans="20:21" x14ac:dyDescent="0.2">
      <c r="T50905" s="11"/>
      <c r="U50905" s="11"/>
    </row>
    <row r="50906" spans="20:21" x14ac:dyDescent="0.2">
      <c r="T50906" s="11"/>
      <c r="U50906" s="11"/>
    </row>
    <row r="50907" spans="20:21" x14ac:dyDescent="0.2">
      <c r="T50907" s="11"/>
      <c r="U50907" s="11"/>
    </row>
    <row r="50908" spans="20:21" x14ac:dyDescent="0.2">
      <c r="T50908" s="11"/>
      <c r="U50908" s="11"/>
    </row>
    <row r="50909" spans="20:21" x14ac:dyDescent="0.2">
      <c r="T50909" s="11"/>
      <c r="U50909" s="11"/>
    </row>
    <row r="50910" spans="20:21" x14ac:dyDescent="0.2">
      <c r="T50910" s="11"/>
      <c r="U50910" s="11"/>
    </row>
    <row r="50911" spans="20:21" x14ac:dyDescent="0.2">
      <c r="T50911" s="11"/>
      <c r="U50911" s="11"/>
    </row>
    <row r="50912" spans="20:21" x14ac:dyDescent="0.2">
      <c r="T50912" s="11"/>
      <c r="U50912" s="11"/>
    </row>
    <row r="50913" spans="20:21" x14ac:dyDescent="0.2">
      <c r="T50913" s="11"/>
      <c r="U50913" s="11"/>
    </row>
    <row r="50914" spans="20:21" x14ac:dyDescent="0.2">
      <c r="T50914" s="11"/>
      <c r="U50914" s="11"/>
    </row>
    <row r="50915" spans="20:21" x14ac:dyDescent="0.2">
      <c r="T50915" s="11"/>
      <c r="U50915" s="11"/>
    </row>
    <row r="50916" spans="20:21" x14ac:dyDescent="0.2">
      <c r="T50916" s="11"/>
      <c r="U50916" s="11"/>
    </row>
    <row r="50917" spans="20:21" x14ac:dyDescent="0.2">
      <c r="T50917" s="11"/>
      <c r="U50917" s="11"/>
    </row>
    <row r="50918" spans="20:21" x14ac:dyDescent="0.2">
      <c r="T50918" s="11"/>
      <c r="U50918" s="11"/>
    </row>
    <row r="50919" spans="20:21" x14ac:dyDescent="0.2">
      <c r="T50919" s="11"/>
      <c r="U50919" s="11"/>
    </row>
    <row r="50920" spans="20:21" x14ac:dyDescent="0.2">
      <c r="T50920" s="11"/>
      <c r="U50920" s="11"/>
    </row>
    <row r="50921" spans="20:21" x14ac:dyDescent="0.2">
      <c r="T50921" s="11"/>
      <c r="U50921" s="11"/>
    </row>
    <row r="50922" spans="20:21" x14ac:dyDescent="0.2">
      <c r="T50922" s="11"/>
      <c r="U50922" s="11"/>
    </row>
    <row r="50923" spans="20:21" x14ac:dyDescent="0.2">
      <c r="T50923" s="11"/>
      <c r="U50923" s="11"/>
    </row>
    <row r="50924" spans="20:21" x14ac:dyDescent="0.2">
      <c r="T50924" s="11"/>
      <c r="U50924" s="11"/>
    </row>
    <row r="50925" spans="20:21" x14ac:dyDescent="0.2">
      <c r="T50925" s="11"/>
      <c r="U50925" s="11"/>
    </row>
    <row r="50926" spans="20:21" x14ac:dyDescent="0.2">
      <c r="T50926" s="11"/>
      <c r="U50926" s="11"/>
    </row>
    <row r="50927" spans="20:21" x14ac:dyDescent="0.2">
      <c r="T50927" s="11"/>
      <c r="U50927" s="11"/>
    </row>
    <row r="50928" spans="20:21" x14ac:dyDescent="0.2">
      <c r="T50928" s="11"/>
      <c r="U50928" s="11"/>
    </row>
    <row r="50929" spans="20:21" x14ac:dyDescent="0.2">
      <c r="T50929" s="11"/>
      <c r="U50929" s="11"/>
    </row>
    <row r="50930" spans="20:21" x14ac:dyDescent="0.2">
      <c r="T50930" s="11"/>
      <c r="U50930" s="11"/>
    </row>
    <row r="50931" spans="20:21" x14ac:dyDescent="0.2">
      <c r="T50931" s="11"/>
      <c r="U50931" s="11"/>
    </row>
    <row r="50932" spans="20:21" x14ac:dyDescent="0.2">
      <c r="T50932" s="11"/>
      <c r="U50932" s="11"/>
    </row>
    <row r="50933" spans="20:21" x14ac:dyDescent="0.2">
      <c r="T50933" s="11"/>
      <c r="U50933" s="11"/>
    </row>
    <row r="50934" spans="20:21" x14ac:dyDescent="0.2">
      <c r="T50934" s="11"/>
      <c r="U50934" s="11"/>
    </row>
    <row r="50935" spans="20:21" x14ac:dyDescent="0.2">
      <c r="T50935" s="11"/>
      <c r="U50935" s="11"/>
    </row>
    <row r="50936" spans="20:21" x14ac:dyDescent="0.2">
      <c r="T50936" s="11"/>
      <c r="U50936" s="11"/>
    </row>
    <row r="50937" spans="20:21" x14ac:dyDescent="0.2">
      <c r="T50937" s="11"/>
      <c r="U50937" s="11"/>
    </row>
    <row r="50938" spans="20:21" x14ac:dyDescent="0.2">
      <c r="T50938" s="11"/>
      <c r="U50938" s="11"/>
    </row>
    <row r="50939" spans="20:21" x14ac:dyDescent="0.2">
      <c r="T50939" s="11"/>
      <c r="U50939" s="11"/>
    </row>
    <row r="50940" spans="20:21" x14ac:dyDescent="0.2">
      <c r="T50940" s="11"/>
      <c r="U50940" s="11"/>
    </row>
    <row r="50941" spans="20:21" x14ac:dyDescent="0.2">
      <c r="T50941" s="11"/>
      <c r="U50941" s="11"/>
    </row>
    <row r="50942" spans="20:21" x14ac:dyDescent="0.2">
      <c r="T50942" s="11"/>
      <c r="U50942" s="11"/>
    </row>
    <row r="50943" spans="20:21" x14ac:dyDescent="0.2">
      <c r="T50943" s="11"/>
      <c r="U50943" s="11"/>
    </row>
    <row r="50944" spans="20:21" x14ac:dyDescent="0.2">
      <c r="T50944" s="11"/>
      <c r="U50944" s="11"/>
    </row>
    <row r="50945" spans="20:21" x14ac:dyDescent="0.2">
      <c r="T50945" s="11"/>
      <c r="U50945" s="11"/>
    </row>
    <row r="50946" spans="20:21" x14ac:dyDescent="0.2">
      <c r="T50946" s="11"/>
      <c r="U50946" s="11"/>
    </row>
    <row r="50947" spans="20:21" x14ac:dyDescent="0.2">
      <c r="T50947" s="11"/>
      <c r="U50947" s="11"/>
    </row>
    <row r="50948" spans="20:21" x14ac:dyDescent="0.2">
      <c r="T50948" s="11"/>
      <c r="U50948" s="11"/>
    </row>
    <row r="50949" spans="20:21" x14ac:dyDescent="0.2">
      <c r="T50949" s="11"/>
      <c r="U50949" s="11"/>
    </row>
    <row r="50950" spans="20:21" x14ac:dyDescent="0.2">
      <c r="T50950" s="11"/>
      <c r="U50950" s="11"/>
    </row>
    <row r="50951" spans="20:21" x14ac:dyDescent="0.2">
      <c r="T50951" s="11"/>
      <c r="U50951" s="11"/>
    </row>
    <row r="50952" spans="20:21" x14ac:dyDescent="0.2">
      <c r="T50952" s="11"/>
      <c r="U50952" s="11"/>
    </row>
    <row r="50953" spans="20:21" x14ac:dyDescent="0.2">
      <c r="T50953" s="11"/>
      <c r="U50953" s="11"/>
    </row>
    <row r="50954" spans="20:21" x14ac:dyDescent="0.2">
      <c r="T50954" s="11"/>
      <c r="U50954" s="11"/>
    </row>
    <row r="50955" spans="20:21" x14ac:dyDescent="0.2">
      <c r="T50955" s="11"/>
      <c r="U50955" s="11"/>
    </row>
    <row r="50956" spans="20:21" x14ac:dyDescent="0.2">
      <c r="T50956" s="11"/>
      <c r="U50956" s="11"/>
    </row>
    <row r="50957" spans="20:21" x14ac:dyDescent="0.2">
      <c r="T50957" s="11"/>
      <c r="U50957" s="11"/>
    </row>
    <row r="50958" spans="20:21" x14ac:dyDescent="0.2">
      <c r="T50958" s="11"/>
      <c r="U50958" s="11"/>
    </row>
    <row r="50959" spans="20:21" x14ac:dyDescent="0.2">
      <c r="T50959" s="11"/>
      <c r="U50959" s="11"/>
    </row>
    <row r="50960" spans="20:21" x14ac:dyDescent="0.2">
      <c r="T50960" s="11"/>
      <c r="U50960" s="11"/>
    </row>
    <row r="50961" spans="20:21" x14ac:dyDescent="0.2">
      <c r="T50961" s="11"/>
      <c r="U50961" s="11"/>
    </row>
    <row r="50962" spans="20:21" x14ac:dyDescent="0.2">
      <c r="T50962" s="11"/>
      <c r="U50962" s="11"/>
    </row>
    <row r="50963" spans="20:21" x14ac:dyDescent="0.2">
      <c r="T50963" s="11"/>
      <c r="U50963" s="11"/>
    </row>
    <row r="50964" spans="20:21" x14ac:dyDescent="0.2">
      <c r="T50964" s="11"/>
      <c r="U50964" s="11"/>
    </row>
    <row r="50965" spans="20:21" x14ac:dyDescent="0.2">
      <c r="T50965" s="11"/>
      <c r="U50965" s="11"/>
    </row>
    <row r="50966" spans="20:21" x14ac:dyDescent="0.2">
      <c r="T50966" s="11"/>
      <c r="U50966" s="11"/>
    </row>
    <row r="50967" spans="20:21" x14ac:dyDescent="0.2">
      <c r="T50967" s="11"/>
      <c r="U50967" s="11"/>
    </row>
    <row r="50968" spans="20:21" x14ac:dyDescent="0.2">
      <c r="T50968" s="11"/>
      <c r="U50968" s="11"/>
    </row>
    <row r="50969" spans="20:21" x14ac:dyDescent="0.2">
      <c r="T50969" s="11"/>
      <c r="U50969" s="11"/>
    </row>
    <row r="50970" spans="20:21" x14ac:dyDescent="0.2">
      <c r="T50970" s="11"/>
      <c r="U50970" s="11"/>
    </row>
    <row r="50971" spans="20:21" x14ac:dyDescent="0.2">
      <c r="T50971" s="11"/>
      <c r="U50971" s="11"/>
    </row>
    <row r="50972" spans="20:21" x14ac:dyDescent="0.2">
      <c r="T50972" s="11"/>
      <c r="U50972" s="11"/>
    </row>
    <row r="50973" spans="20:21" x14ac:dyDescent="0.2">
      <c r="T50973" s="11"/>
      <c r="U50973" s="11"/>
    </row>
    <row r="50974" spans="20:21" x14ac:dyDescent="0.2">
      <c r="T50974" s="11"/>
      <c r="U50974" s="11"/>
    </row>
    <row r="50975" spans="20:21" x14ac:dyDescent="0.2">
      <c r="T50975" s="11"/>
      <c r="U50975" s="11"/>
    </row>
    <row r="50976" spans="20:21" x14ac:dyDescent="0.2">
      <c r="T50976" s="11"/>
      <c r="U50976" s="11"/>
    </row>
    <row r="50977" spans="20:21" x14ac:dyDescent="0.2">
      <c r="T50977" s="11"/>
      <c r="U50977" s="11"/>
    </row>
    <row r="50978" spans="20:21" x14ac:dyDescent="0.2">
      <c r="T50978" s="11"/>
      <c r="U50978" s="11"/>
    </row>
    <row r="50979" spans="20:21" x14ac:dyDescent="0.2">
      <c r="T50979" s="11"/>
      <c r="U50979" s="11"/>
    </row>
    <row r="50980" spans="20:21" x14ac:dyDescent="0.2">
      <c r="T50980" s="11"/>
      <c r="U50980" s="11"/>
    </row>
    <row r="50981" spans="20:21" x14ac:dyDescent="0.2">
      <c r="T50981" s="11"/>
      <c r="U50981" s="11"/>
    </row>
    <row r="50982" spans="20:21" x14ac:dyDescent="0.2">
      <c r="T50982" s="11"/>
      <c r="U50982" s="11"/>
    </row>
    <row r="50983" spans="20:21" x14ac:dyDescent="0.2">
      <c r="T50983" s="11"/>
      <c r="U50983" s="11"/>
    </row>
    <row r="50984" spans="20:21" x14ac:dyDescent="0.2">
      <c r="T50984" s="11"/>
      <c r="U50984" s="11"/>
    </row>
    <row r="50985" spans="20:21" x14ac:dyDescent="0.2">
      <c r="T50985" s="11"/>
      <c r="U50985" s="11"/>
    </row>
    <row r="50986" spans="20:21" x14ac:dyDescent="0.2">
      <c r="T50986" s="11"/>
      <c r="U50986" s="11"/>
    </row>
    <row r="50987" spans="20:21" x14ac:dyDescent="0.2">
      <c r="T50987" s="11"/>
      <c r="U50987" s="11"/>
    </row>
    <row r="50988" spans="20:21" x14ac:dyDescent="0.2">
      <c r="T50988" s="11"/>
      <c r="U50988" s="11"/>
    </row>
    <row r="50989" spans="20:21" x14ac:dyDescent="0.2">
      <c r="T50989" s="11"/>
      <c r="U50989" s="11"/>
    </row>
    <row r="50990" spans="20:21" x14ac:dyDescent="0.2">
      <c r="T50990" s="11"/>
      <c r="U50990" s="11"/>
    </row>
    <row r="50991" spans="20:21" x14ac:dyDescent="0.2">
      <c r="T50991" s="11"/>
      <c r="U50991" s="11"/>
    </row>
    <row r="50992" spans="20:21" x14ac:dyDescent="0.2">
      <c r="T50992" s="11"/>
      <c r="U50992" s="11"/>
    </row>
    <row r="50993" spans="20:21" x14ac:dyDescent="0.2">
      <c r="T50993" s="11"/>
      <c r="U50993" s="11"/>
    </row>
    <row r="50994" spans="20:21" x14ac:dyDescent="0.2">
      <c r="T50994" s="11"/>
      <c r="U50994" s="11"/>
    </row>
    <row r="50995" spans="20:21" x14ac:dyDescent="0.2">
      <c r="T50995" s="11"/>
      <c r="U50995" s="11"/>
    </row>
    <row r="50996" spans="20:21" x14ac:dyDescent="0.2">
      <c r="T50996" s="11"/>
      <c r="U50996" s="11"/>
    </row>
    <row r="50997" spans="20:21" x14ac:dyDescent="0.2">
      <c r="T50997" s="11"/>
      <c r="U50997" s="11"/>
    </row>
    <row r="50998" spans="20:21" x14ac:dyDescent="0.2">
      <c r="T50998" s="11"/>
      <c r="U50998" s="11"/>
    </row>
    <row r="50999" spans="20:21" x14ac:dyDescent="0.2">
      <c r="T50999" s="11"/>
      <c r="U50999" s="11"/>
    </row>
    <row r="51000" spans="20:21" x14ac:dyDescent="0.2">
      <c r="T51000" s="11"/>
      <c r="U51000" s="11"/>
    </row>
    <row r="51001" spans="20:21" x14ac:dyDescent="0.2">
      <c r="T51001" s="11"/>
      <c r="U51001" s="11"/>
    </row>
    <row r="51002" spans="20:21" x14ac:dyDescent="0.2">
      <c r="T51002" s="11"/>
      <c r="U51002" s="11"/>
    </row>
    <row r="51003" spans="20:21" x14ac:dyDescent="0.2">
      <c r="T51003" s="11"/>
      <c r="U51003" s="11"/>
    </row>
    <row r="51004" spans="20:21" x14ac:dyDescent="0.2">
      <c r="T51004" s="11"/>
      <c r="U51004" s="11"/>
    </row>
    <row r="51005" spans="20:21" x14ac:dyDescent="0.2">
      <c r="T51005" s="11"/>
      <c r="U51005" s="11"/>
    </row>
    <row r="51006" spans="20:21" x14ac:dyDescent="0.2">
      <c r="T51006" s="11"/>
      <c r="U51006" s="11"/>
    </row>
    <row r="51007" spans="20:21" x14ac:dyDescent="0.2">
      <c r="T51007" s="11"/>
      <c r="U51007" s="11"/>
    </row>
    <row r="51008" spans="20:21" x14ac:dyDescent="0.2">
      <c r="T51008" s="11"/>
      <c r="U51008" s="11"/>
    </row>
    <row r="51009" spans="20:21" x14ac:dyDescent="0.2">
      <c r="T51009" s="11"/>
      <c r="U51009" s="11"/>
    </row>
    <row r="51010" spans="20:21" x14ac:dyDescent="0.2">
      <c r="T51010" s="11"/>
      <c r="U51010" s="11"/>
    </row>
    <row r="51011" spans="20:21" x14ac:dyDescent="0.2">
      <c r="T51011" s="11"/>
      <c r="U51011" s="11"/>
    </row>
    <row r="51012" spans="20:21" x14ac:dyDescent="0.2">
      <c r="T51012" s="11"/>
      <c r="U51012" s="11"/>
    </row>
    <row r="51013" spans="20:21" x14ac:dyDescent="0.2">
      <c r="T51013" s="11"/>
      <c r="U51013" s="11"/>
    </row>
    <row r="51014" spans="20:21" x14ac:dyDescent="0.2">
      <c r="T51014" s="11"/>
      <c r="U51014" s="11"/>
    </row>
    <row r="51015" spans="20:21" x14ac:dyDescent="0.2">
      <c r="T51015" s="11"/>
      <c r="U51015" s="11"/>
    </row>
    <row r="51016" spans="20:21" x14ac:dyDescent="0.2">
      <c r="T51016" s="11"/>
      <c r="U51016" s="11"/>
    </row>
    <row r="51017" spans="20:21" x14ac:dyDescent="0.2">
      <c r="T51017" s="11"/>
      <c r="U51017" s="11"/>
    </row>
    <row r="51018" spans="20:21" x14ac:dyDescent="0.2">
      <c r="T51018" s="11"/>
      <c r="U51018" s="11"/>
    </row>
    <row r="51019" spans="20:21" x14ac:dyDescent="0.2">
      <c r="T51019" s="11"/>
      <c r="U51019" s="11"/>
    </row>
    <row r="51020" spans="20:21" x14ac:dyDescent="0.2">
      <c r="T51020" s="11"/>
      <c r="U51020" s="11"/>
    </row>
    <row r="51021" spans="20:21" x14ac:dyDescent="0.2">
      <c r="T51021" s="11"/>
      <c r="U51021" s="11"/>
    </row>
    <row r="51022" spans="20:21" x14ac:dyDescent="0.2">
      <c r="T51022" s="11"/>
      <c r="U51022" s="11"/>
    </row>
    <row r="51023" spans="20:21" x14ac:dyDescent="0.2">
      <c r="T51023" s="11"/>
      <c r="U51023" s="11"/>
    </row>
    <row r="51024" spans="20:21" x14ac:dyDescent="0.2">
      <c r="T51024" s="11"/>
      <c r="U51024" s="11"/>
    </row>
    <row r="51025" spans="20:21" x14ac:dyDescent="0.2">
      <c r="T51025" s="11"/>
      <c r="U51025" s="11"/>
    </row>
    <row r="51026" spans="20:21" x14ac:dyDescent="0.2">
      <c r="T51026" s="11"/>
      <c r="U51026" s="11"/>
    </row>
    <row r="51027" spans="20:21" x14ac:dyDescent="0.2">
      <c r="T51027" s="11"/>
      <c r="U51027" s="11"/>
    </row>
    <row r="51028" spans="20:21" x14ac:dyDescent="0.2">
      <c r="T51028" s="11"/>
      <c r="U51028" s="11"/>
    </row>
    <row r="51029" spans="20:21" x14ac:dyDescent="0.2">
      <c r="T51029" s="11"/>
      <c r="U51029" s="11"/>
    </row>
    <row r="51030" spans="20:21" x14ac:dyDescent="0.2">
      <c r="T51030" s="11"/>
      <c r="U51030" s="11"/>
    </row>
    <row r="51031" spans="20:21" x14ac:dyDescent="0.2">
      <c r="T51031" s="11"/>
      <c r="U51031" s="11"/>
    </row>
    <row r="51032" spans="20:21" x14ac:dyDescent="0.2">
      <c r="T51032" s="11"/>
      <c r="U51032" s="11"/>
    </row>
    <row r="51033" spans="20:21" x14ac:dyDescent="0.2">
      <c r="T51033" s="11"/>
      <c r="U51033" s="11"/>
    </row>
    <row r="51034" spans="20:21" x14ac:dyDescent="0.2">
      <c r="T51034" s="11"/>
      <c r="U51034" s="11"/>
    </row>
    <row r="51035" spans="20:21" x14ac:dyDescent="0.2">
      <c r="T51035" s="11"/>
      <c r="U51035" s="11"/>
    </row>
    <row r="51036" spans="20:21" x14ac:dyDescent="0.2">
      <c r="T51036" s="11"/>
      <c r="U51036" s="11"/>
    </row>
    <row r="51037" spans="20:21" x14ac:dyDescent="0.2">
      <c r="T51037" s="11"/>
      <c r="U51037" s="11"/>
    </row>
    <row r="51038" spans="20:21" x14ac:dyDescent="0.2">
      <c r="T51038" s="11"/>
      <c r="U51038" s="11"/>
    </row>
    <row r="51039" spans="20:21" x14ac:dyDescent="0.2">
      <c r="T51039" s="11"/>
      <c r="U51039" s="11"/>
    </row>
    <row r="51040" spans="20:21" x14ac:dyDescent="0.2">
      <c r="T51040" s="11"/>
      <c r="U51040" s="11"/>
    </row>
    <row r="51041" spans="20:21" x14ac:dyDescent="0.2">
      <c r="T51041" s="11"/>
      <c r="U51041" s="11"/>
    </row>
    <row r="51042" spans="20:21" x14ac:dyDescent="0.2">
      <c r="T51042" s="11"/>
      <c r="U51042" s="11"/>
    </row>
    <row r="51043" spans="20:21" x14ac:dyDescent="0.2">
      <c r="T51043" s="11"/>
      <c r="U51043" s="11"/>
    </row>
    <row r="51044" spans="20:21" x14ac:dyDescent="0.2">
      <c r="T51044" s="11"/>
      <c r="U51044" s="11"/>
    </row>
    <row r="51045" spans="20:21" x14ac:dyDescent="0.2">
      <c r="T51045" s="11"/>
      <c r="U51045" s="11"/>
    </row>
    <row r="51046" spans="20:21" x14ac:dyDescent="0.2">
      <c r="T51046" s="11"/>
      <c r="U51046" s="11"/>
    </row>
    <row r="51047" spans="20:21" x14ac:dyDescent="0.2">
      <c r="T51047" s="11"/>
      <c r="U51047" s="11"/>
    </row>
    <row r="51048" spans="20:21" x14ac:dyDescent="0.2">
      <c r="T51048" s="11"/>
      <c r="U51048" s="11"/>
    </row>
    <row r="51049" spans="20:21" x14ac:dyDescent="0.2">
      <c r="T51049" s="11"/>
      <c r="U51049" s="11"/>
    </row>
    <row r="51050" spans="20:21" x14ac:dyDescent="0.2">
      <c r="T51050" s="11"/>
      <c r="U51050" s="11"/>
    </row>
    <row r="51051" spans="20:21" x14ac:dyDescent="0.2">
      <c r="T51051" s="11"/>
      <c r="U51051" s="11"/>
    </row>
    <row r="51052" spans="20:21" x14ac:dyDescent="0.2">
      <c r="T51052" s="11"/>
      <c r="U51052" s="11"/>
    </row>
    <row r="51053" spans="20:21" x14ac:dyDescent="0.2">
      <c r="T51053" s="11"/>
      <c r="U51053" s="11"/>
    </row>
    <row r="51054" spans="20:21" x14ac:dyDescent="0.2">
      <c r="T51054" s="11"/>
      <c r="U51054" s="11"/>
    </row>
    <row r="51055" spans="20:21" x14ac:dyDescent="0.2">
      <c r="T51055" s="11"/>
      <c r="U51055" s="11"/>
    </row>
    <row r="51056" spans="20:21" x14ac:dyDescent="0.2">
      <c r="T51056" s="11"/>
      <c r="U51056" s="11"/>
    </row>
    <row r="51057" spans="20:21" x14ac:dyDescent="0.2">
      <c r="T51057" s="11"/>
      <c r="U51057" s="11"/>
    </row>
    <row r="51058" spans="20:21" x14ac:dyDescent="0.2">
      <c r="T51058" s="11"/>
      <c r="U51058" s="11"/>
    </row>
    <row r="51059" spans="20:21" x14ac:dyDescent="0.2">
      <c r="T51059" s="11"/>
      <c r="U51059" s="11"/>
    </row>
    <row r="51060" spans="20:21" x14ac:dyDescent="0.2">
      <c r="T51060" s="11"/>
      <c r="U51060" s="11"/>
    </row>
    <row r="51061" spans="20:21" x14ac:dyDescent="0.2">
      <c r="T51061" s="11"/>
      <c r="U51061" s="11"/>
    </row>
    <row r="51062" spans="20:21" x14ac:dyDescent="0.2">
      <c r="T51062" s="11"/>
      <c r="U51062" s="11"/>
    </row>
    <row r="51063" spans="20:21" x14ac:dyDescent="0.2">
      <c r="T51063" s="11"/>
      <c r="U51063" s="11"/>
    </row>
    <row r="51064" spans="20:21" x14ac:dyDescent="0.2">
      <c r="T51064" s="11"/>
      <c r="U51064" s="11"/>
    </row>
    <row r="51065" spans="20:21" x14ac:dyDescent="0.2">
      <c r="T51065" s="11"/>
      <c r="U51065" s="11"/>
    </row>
    <row r="51066" spans="20:21" x14ac:dyDescent="0.2">
      <c r="T51066" s="11"/>
      <c r="U51066" s="11"/>
    </row>
    <row r="51067" spans="20:21" x14ac:dyDescent="0.2">
      <c r="T51067" s="11"/>
      <c r="U51067" s="11"/>
    </row>
    <row r="51068" spans="20:21" x14ac:dyDescent="0.2">
      <c r="T51068" s="11"/>
      <c r="U51068" s="11"/>
    </row>
    <row r="51069" spans="20:21" x14ac:dyDescent="0.2">
      <c r="T51069" s="11"/>
      <c r="U51069" s="11"/>
    </row>
    <row r="51070" spans="20:21" x14ac:dyDescent="0.2">
      <c r="T51070" s="11"/>
      <c r="U51070" s="11"/>
    </row>
    <row r="51071" spans="20:21" x14ac:dyDescent="0.2">
      <c r="T51071" s="11"/>
      <c r="U51071" s="11"/>
    </row>
    <row r="51072" spans="20:21" x14ac:dyDescent="0.2">
      <c r="T51072" s="11"/>
      <c r="U51072" s="11"/>
    </row>
    <row r="51073" spans="20:21" x14ac:dyDescent="0.2">
      <c r="T51073" s="11"/>
      <c r="U51073" s="11"/>
    </row>
    <row r="51074" spans="20:21" x14ac:dyDescent="0.2">
      <c r="T51074" s="11"/>
      <c r="U51074" s="11"/>
    </row>
    <row r="51075" spans="20:21" x14ac:dyDescent="0.2">
      <c r="T51075" s="11"/>
      <c r="U51075" s="11"/>
    </row>
    <row r="51076" spans="20:21" x14ac:dyDescent="0.2">
      <c r="T51076" s="11"/>
      <c r="U51076" s="11"/>
    </row>
    <row r="51077" spans="20:21" x14ac:dyDescent="0.2">
      <c r="T51077" s="11"/>
      <c r="U51077" s="11"/>
    </row>
    <row r="51078" spans="20:21" x14ac:dyDescent="0.2">
      <c r="T51078" s="11"/>
      <c r="U51078" s="11"/>
    </row>
    <row r="51079" spans="20:21" x14ac:dyDescent="0.2">
      <c r="T51079" s="11"/>
      <c r="U51079" s="11"/>
    </row>
    <row r="51080" spans="20:21" x14ac:dyDescent="0.2">
      <c r="T51080" s="11"/>
      <c r="U51080" s="11"/>
    </row>
    <row r="51081" spans="20:21" x14ac:dyDescent="0.2">
      <c r="T51081" s="11"/>
      <c r="U51081" s="11"/>
    </row>
    <row r="51082" spans="20:21" x14ac:dyDescent="0.2">
      <c r="T51082" s="11"/>
      <c r="U51082" s="11"/>
    </row>
    <row r="51083" spans="20:21" x14ac:dyDescent="0.2">
      <c r="T51083" s="11"/>
      <c r="U51083" s="11"/>
    </row>
    <row r="51084" spans="20:21" x14ac:dyDescent="0.2">
      <c r="T51084" s="11"/>
      <c r="U51084" s="11"/>
    </row>
    <row r="51085" spans="20:21" x14ac:dyDescent="0.2">
      <c r="T51085" s="11"/>
      <c r="U51085" s="11"/>
    </row>
    <row r="51086" spans="20:21" x14ac:dyDescent="0.2">
      <c r="T51086" s="11"/>
      <c r="U51086" s="11"/>
    </row>
    <row r="51087" spans="20:21" x14ac:dyDescent="0.2">
      <c r="T51087" s="11"/>
      <c r="U51087" s="11"/>
    </row>
    <row r="51088" spans="20:21" x14ac:dyDescent="0.2">
      <c r="T51088" s="11"/>
      <c r="U51088" s="11"/>
    </row>
    <row r="51089" spans="20:21" x14ac:dyDescent="0.2">
      <c r="T51089" s="11"/>
      <c r="U51089" s="11"/>
    </row>
    <row r="51090" spans="20:21" x14ac:dyDescent="0.2">
      <c r="T51090" s="11"/>
      <c r="U51090" s="11"/>
    </row>
    <row r="51091" spans="20:21" x14ac:dyDescent="0.2">
      <c r="T51091" s="11"/>
      <c r="U51091" s="11"/>
    </row>
    <row r="51092" spans="20:21" x14ac:dyDescent="0.2">
      <c r="T51092" s="11"/>
      <c r="U51092" s="11"/>
    </row>
    <row r="51093" spans="20:21" x14ac:dyDescent="0.2">
      <c r="T51093" s="11"/>
      <c r="U51093" s="11"/>
    </row>
    <row r="51094" spans="20:21" x14ac:dyDescent="0.2">
      <c r="T51094" s="11"/>
      <c r="U51094" s="11"/>
    </row>
    <row r="51095" spans="20:21" x14ac:dyDescent="0.2">
      <c r="T51095" s="11"/>
      <c r="U51095" s="11"/>
    </row>
    <row r="51096" spans="20:21" x14ac:dyDescent="0.2">
      <c r="T51096" s="11"/>
      <c r="U51096" s="11"/>
    </row>
    <row r="51097" spans="20:21" x14ac:dyDescent="0.2">
      <c r="T51097" s="11"/>
      <c r="U51097" s="11"/>
    </row>
    <row r="51098" spans="20:21" x14ac:dyDescent="0.2">
      <c r="T51098" s="11"/>
      <c r="U51098" s="11"/>
    </row>
    <row r="51099" spans="20:21" x14ac:dyDescent="0.2">
      <c r="T51099" s="11"/>
      <c r="U51099" s="11"/>
    </row>
    <row r="51100" spans="20:21" x14ac:dyDescent="0.2">
      <c r="T51100" s="11"/>
      <c r="U51100" s="11"/>
    </row>
    <row r="51101" spans="20:21" x14ac:dyDescent="0.2">
      <c r="T51101" s="11"/>
      <c r="U51101" s="11"/>
    </row>
    <row r="51102" spans="20:21" x14ac:dyDescent="0.2">
      <c r="T51102" s="11"/>
      <c r="U51102" s="11"/>
    </row>
    <row r="51103" spans="20:21" x14ac:dyDescent="0.2">
      <c r="T51103" s="11"/>
      <c r="U51103" s="11"/>
    </row>
    <row r="51104" spans="20:21" x14ac:dyDescent="0.2">
      <c r="T51104" s="11"/>
      <c r="U51104" s="11"/>
    </row>
    <row r="51105" spans="20:21" x14ac:dyDescent="0.2">
      <c r="T51105" s="11"/>
      <c r="U51105" s="11"/>
    </row>
    <row r="51106" spans="20:21" x14ac:dyDescent="0.2">
      <c r="T51106" s="11"/>
      <c r="U51106" s="11"/>
    </row>
    <row r="51107" spans="20:21" x14ac:dyDescent="0.2">
      <c r="T51107" s="11"/>
      <c r="U51107" s="11"/>
    </row>
    <row r="51108" spans="20:21" x14ac:dyDescent="0.2">
      <c r="T51108" s="11"/>
      <c r="U51108" s="11"/>
    </row>
    <row r="51109" spans="20:21" x14ac:dyDescent="0.2">
      <c r="T51109" s="11"/>
      <c r="U51109" s="11"/>
    </row>
    <row r="51110" spans="20:21" x14ac:dyDescent="0.2">
      <c r="T51110" s="11"/>
      <c r="U51110" s="11"/>
    </row>
    <row r="51111" spans="20:21" x14ac:dyDescent="0.2">
      <c r="T51111" s="11"/>
      <c r="U51111" s="11"/>
    </row>
    <row r="51112" spans="20:21" x14ac:dyDescent="0.2">
      <c r="T51112" s="11"/>
      <c r="U51112" s="11"/>
    </row>
    <row r="51113" spans="20:21" x14ac:dyDescent="0.2">
      <c r="T51113" s="11"/>
      <c r="U51113" s="11"/>
    </row>
    <row r="51114" spans="20:21" x14ac:dyDescent="0.2">
      <c r="T51114" s="11"/>
      <c r="U51114" s="11"/>
    </row>
    <row r="51115" spans="20:21" x14ac:dyDescent="0.2">
      <c r="T51115" s="11"/>
      <c r="U51115" s="11"/>
    </row>
    <row r="51116" spans="20:21" x14ac:dyDescent="0.2">
      <c r="T51116" s="11"/>
      <c r="U51116" s="11"/>
    </row>
    <row r="51117" spans="20:21" x14ac:dyDescent="0.2">
      <c r="T51117" s="11"/>
      <c r="U51117" s="11"/>
    </row>
    <row r="51118" spans="20:21" x14ac:dyDescent="0.2">
      <c r="T51118" s="11"/>
      <c r="U51118" s="11"/>
    </row>
    <row r="51119" spans="20:21" x14ac:dyDescent="0.2">
      <c r="T51119" s="11"/>
      <c r="U51119" s="11"/>
    </row>
    <row r="51120" spans="20:21" x14ac:dyDescent="0.2">
      <c r="T51120" s="11"/>
      <c r="U51120" s="11"/>
    </row>
    <row r="51121" spans="20:21" x14ac:dyDescent="0.2">
      <c r="T51121" s="11"/>
      <c r="U51121" s="11"/>
    </row>
    <row r="51122" spans="20:21" x14ac:dyDescent="0.2">
      <c r="T51122" s="11"/>
      <c r="U51122" s="11"/>
    </row>
    <row r="51123" spans="20:21" x14ac:dyDescent="0.2">
      <c r="T51123" s="11"/>
      <c r="U51123" s="11"/>
    </row>
    <row r="51124" spans="20:21" x14ac:dyDescent="0.2">
      <c r="T51124" s="11"/>
      <c r="U51124" s="11"/>
    </row>
    <row r="51125" spans="20:21" x14ac:dyDescent="0.2">
      <c r="T51125" s="11"/>
      <c r="U51125" s="11"/>
    </row>
    <row r="51126" spans="20:21" x14ac:dyDescent="0.2">
      <c r="T51126" s="11"/>
      <c r="U51126" s="11"/>
    </row>
    <row r="51127" spans="20:21" x14ac:dyDescent="0.2">
      <c r="T51127" s="11"/>
      <c r="U51127" s="11"/>
    </row>
    <row r="51128" spans="20:21" x14ac:dyDescent="0.2">
      <c r="T51128" s="11"/>
      <c r="U51128" s="11"/>
    </row>
    <row r="51129" spans="20:21" x14ac:dyDescent="0.2">
      <c r="T51129" s="11"/>
      <c r="U51129" s="11"/>
    </row>
    <row r="51130" spans="20:21" x14ac:dyDescent="0.2">
      <c r="T51130" s="11"/>
      <c r="U51130" s="11"/>
    </row>
    <row r="51131" spans="20:21" x14ac:dyDescent="0.2">
      <c r="T51131" s="11"/>
      <c r="U51131" s="11"/>
    </row>
    <row r="51132" spans="20:21" x14ac:dyDescent="0.2">
      <c r="T51132" s="11"/>
      <c r="U51132" s="11"/>
    </row>
    <row r="51133" spans="20:21" x14ac:dyDescent="0.2">
      <c r="T51133" s="11"/>
      <c r="U51133" s="11"/>
    </row>
    <row r="51134" spans="20:21" x14ac:dyDescent="0.2">
      <c r="T51134" s="11"/>
      <c r="U51134" s="11"/>
    </row>
    <row r="51135" spans="20:21" x14ac:dyDescent="0.2">
      <c r="T51135" s="11"/>
      <c r="U51135" s="11"/>
    </row>
    <row r="51136" spans="20:21" x14ac:dyDescent="0.2">
      <c r="T51136" s="11"/>
      <c r="U51136" s="11"/>
    </row>
    <row r="51137" spans="20:21" x14ac:dyDescent="0.2">
      <c r="T51137" s="11"/>
      <c r="U51137" s="11"/>
    </row>
    <row r="51138" spans="20:21" x14ac:dyDescent="0.2">
      <c r="T51138" s="11"/>
      <c r="U51138" s="11"/>
    </row>
    <row r="51139" spans="20:21" x14ac:dyDescent="0.2">
      <c r="T51139" s="11"/>
      <c r="U51139" s="11"/>
    </row>
    <row r="51140" spans="20:21" x14ac:dyDescent="0.2">
      <c r="T51140" s="11"/>
      <c r="U51140" s="11"/>
    </row>
    <row r="51141" spans="20:21" x14ac:dyDescent="0.2">
      <c r="T51141" s="11"/>
      <c r="U51141" s="11"/>
    </row>
    <row r="51142" spans="20:21" x14ac:dyDescent="0.2">
      <c r="T51142" s="11"/>
      <c r="U51142" s="11"/>
    </row>
    <row r="51143" spans="20:21" x14ac:dyDescent="0.2">
      <c r="T51143" s="11"/>
      <c r="U51143" s="11"/>
    </row>
    <row r="51144" spans="20:21" x14ac:dyDescent="0.2">
      <c r="T51144" s="11"/>
      <c r="U51144" s="11"/>
    </row>
    <row r="51145" spans="20:21" x14ac:dyDescent="0.2">
      <c r="T51145" s="11"/>
      <c r="U51145" s="11"/>
    </row>
    <row r="51146" spans="20:21" x14ac:dyDescent="0.2">
      <c r="T51146" s="11"/>
      <c r="U51146" s="11"/>
    </row>
    <row r="51147" spans="20:21" x14ac:dyDescent="0.2">
      <c r="T51147" s="11"/>
      <c r="U51147" s="11"/>
    </row>
    <row r="51148" spans="20:21" x14ac:dyDescent="0.2">
      <c r="T51148" s="11"/>
      <c r="U51148" s="11"/>
    </row>
    <row r="51149" spans="20:21" x14ac:dyDescent="0.2">
      <c r="T51149" s="11"/>
      <c r="U51149" s="11"/>
    </row>
    <row r="51150" spans="20:21" x14ac:dyDescent="0.2">
      <c r="T51150" s="11"/>
      <c r="U51150" s="11"/>
    </row>
    <row r="51151" spans="20:21" x14ac:dyDescent="0.2">
      <c r="T51151" s="11"/>
      <c r="U51151" s="11"/>
    </row>
    <row r="51152" spans="20:21" x14ac:dyDescent="0.2">
      <c r="T51152" s="11"/>
      <c r="U51152" s="11"/>
    </row>
    <row r="51153" spans="20:21" x14ac:dyDescent="0.2">
      <c r="T51153" s="11"/>
      <c r="U51153" s="11"/>
    </row>
    <row r="51154" spans="20:21" x14ac:dyDescent="0.2">
      <c r="T51154" s="11"/>
      <c r="U51154" s="11"/>
    </row>
    <row r="51155" spans="20:21" x14ac:dyDescent="0.2">
      <c r="T51155" s="11"/>
      <c r="U51155" s="11"/>
    </row>
    <row r="51156" spans="20:21" x14ac:dyDescent="0.2">
      <c r="T51156" s="11"/>
      <c r="U51156" s="11"/>
    </row>
    <row r="51157" spans="20:21" x14ac:dyDescent="0.2">
      <c r="T51157" s="11"/>
      <c r="U51157" s="11"/>
    </row>
    <row r="51158" spans="20:21" x14ac:dyDescent="0.2">
      <c r="T51158" s="11"/>
      <c r="U51158" s="11"/>
    </row>
    <row r="51159" spans="20:21" x14ac:dyDescent="0.2">
      <c r="T51159" s="11"/>
      <c r="U51159" s="11"/>
    </row>
    <row r="51160" spans="20:21" x14ac:dyDescent="0.2">
      <c r="T51160" s="11"/>
      <c r="U51160" s="11"/>
    </row>
    <row r="51161" spans="20:21" x14ac:dyDescent="0.2">
      <c r="T51161" s="11"/>
      <c r="U51161" s="11"/>
    </row>
    <row r="51162" spans="20:21" x14ac:dyDescent="0.2">
      <c r="T51162" s="11"/>
      <c r="U51162" s="11"/>
    </row>
    <row r="51163" spans="20:21" x14ac:dyDescent="0.2">
      <c r="T51163" s="11"/>
      <c r="U51163" s="11"/>
    </row>
    <row r="51164" spans="20:21" x14ac:dyDescent="0.2">
      <c r="T51164" s="11"/>
      <c r="U51164" s="11"/>
    </row>
    <row r="51165" spans="20:21" x14ac:dyDescent="0.2">
      <c r="T51165" s="11"/>
      <c r="U51165" s="11"/>
    </row>
    <row r="51166" spans="20:21" x14ac:dyDescent="0.2">
      <c r="T51166" s="11"/>
      <c r="U51166" s="11"/>
    </row>
    <row r="51167" spans="20:21" x14ac:dyDescent="0.2">
      <c r="T51167" s="11"/>
      <c r="U51167" s="11"/>
    </row>
    <row r="51168" spans="20:21" x14ac:dyDescent="0.2">
      <c r="T51168" s="11"/>
      <c r="U51168" s="11"/>
    </row>
    <row r="51169" spans="20:21" x14ac:dyDescent="0.2">
      <c r="T51169" s="11"/>
      <c r="U51169" s="11"/>
    </row>
    <row r="51170" spans="20:21" x14ac:dyDescent="0.2">
      <c r="T51170" s="11"/>
      <c r="U51170" s="11"/>
    </row>
    <row r="51171" spans="20:21" x14ac:dyDescent="0.2">
      <c r="T51171" s="11"/>
      <c r="U51171" s="11"/>
    </row>
    <row r="51172" spans="20:21" x14ac:dyDescent="0.2">
      <c r="T51172" s="11"/>
      <c r="U51172" s="11"/>
    </row>
    <row r="51173" spans="20:21" x14ac:dyDescent="0.2">
      <c r="T51173" s="11"/>
      <c r="U51173" s="11"/>
    </row>
    <row r="51174" spans="20:21" x14ac:dyDescent="0.2">
      <c r="T51174" s="11"/>
      <c r="U51174" s="11"/>
    </row>
    <row r="51175" spans="20:21" x14ac:dyDescent="0.2">
      <c r="T51175" s="11"/>
      <c r="U51175" s="11"/>
    </row>
    <row r="51176" spans="20:21" x14ac:dyDescent="0.2">
      <c r="T51176" s="11"/>
      <c r="U51176" s="11"/>
    </row>
    <row r="51177" spans="20:21" x14ac:dyDescent="0.2">
      <c r="T51177" s="11"/>
      <c r="U51177" s="11"/>
    </row>
    <row r="51178" spans="20:21" x14ac:dyDescent="0.2">
      <c r="T51178" s="11"/>
      <c r="U51178" s="11"/>
    </row>
    <row r="51179" spans="20:21" x14ac:dyDescent="0.2">
      <c r="T51179" s="11"/>
      <c r="U51179" s="11"/>
    </row>
    <row r="51180" spans="20:21" x14ac:dyDescent="0.2">
      <c r="T51180" s="11"/>
      <c r="U51180" s="11"/>
    </row>
    <row r="51181" spans="20:21" x14ac:dyDescent="0.2">
      <c r="T51181" s="11"/>
      <c r="U51181" s="11"/>
    </row>
    <row r="51182" spans="20:21" x14ac:dyDescent="0.2">
      <c r="T51182" s="11"/>
      <c r="U51182" s="11"/>
    </row>
    <row r="51183" spans="20:21" x14ac:dyDescent="0.2">
      <c r="T51183" s="11"/>
      <c r="U51183" s="11"/>
    </row>
    <row r="51184" spans="20:21" x14ac:dyDescent="0.2">
      <c r="T51184" s="11"/>
      <c r="U51184" s="11"/>
    </row>
    <row r="51185" spans="20:21" x14ac:dyDescent="0.2">
      <c r="T51185" s="11"/>
      <c r="U51185" s="11"/>
    </row>
    <row r="51186" spans="20:21" x14ac:dyDescent="0.2">
      <c r="T51186" s="11"/>
      <c r="U51186" s="11"/>
    </row>
    <row r="51187" spans="20:21" x14ac:dyDescent="0.2">
      <c r="T51187" s="11"/>
      <c r="U51187" s="11"/>
    </row>
    <row r="51188" spans="20:21" x14ac:dyDescent="0.2">
      <c r="T51188" s="11"/>
      <c r="U51188" s="11"/>
    </row>
    <row r="51189" spans="20:21" x14ac:dyDescent="0.2">
      <c r="T51189" s="11"/>
      <c r="U51189" s="11"/>
    </row>
    <row r="51190" spans="20:21" x14ac:dyDescent="0.2">
      <c r="T51190" s="11"/>
      <c r="U51190" s="11"/>
    </row>
    <row r="51191" spans="20:21" x14ac:dyDescent="0.2">
      <c r="T51191" s="11"/>
      <c r="U51191" s="11"/>
    </row>
    <row r="51192" spans="20:21" x14ac:dyDescent="0.2">
      <c r="T51192" s="11"/>
      <c r="U51192" s="11"/>
    </row>
    <row r="51193" spans="20:21" x14ac:dyDescent="0.2">
      <c r="T51193" s="11"/>
      <c r="U51193" s="11"/>
    </row>
    <row r="51194" spans="20:21" x14ac:dyDescent="0.2">
      <c r="T51194" s="11"/>
      <c r="U51194" s="11"/>
    </row>
    <row r="51195" spans="20:21" x14ac:dyDescent="0.2">
      <c r="T51195" s="11"/>
      <c r="U51195" s="11"/>
    </row>
    <row r="51196" spans="20:21" x14ac:dyDescent="0.2">
      <c r="T51196" s="11"/>
      <c r="U51196" s="11"/>
    </row>
    <row r="51197" spans="20:21" x14ac:dyDescent="0.2">
      <c r="T51197" s="11"/>
      <c r="U51197" s="11"/>
    </row>
    <row r="51198" spans="20:21" x14ac:dyDescent="0.2">
      <c r="T51198" s="11"/>
      <c r="U51198" s="11"/>
    </row>
    <row r="51199" spans="20:21" x14ac:dyDescent="0.2">
      <c r="T51199" s="11"/>
      <c r="U51199" s="11"/>
    </row>
    <row r="51200" spans="20:21" x14ac:dyDescent="0.2">
      <c r="T51200" s="11"/>
      <c r="U51200" s="11"/>
    </row>
    <row r="51201" spans="20:21" x14ac:dyDescent="0.2">
      <c r="T51201" s="11"/>
      <c r="U51201" s="11"/>
    </row>
    <row r="51202" spans="20:21" x14ac:dyDescent="0.2">
      <c r="T51202" s="11"/>
      <c r="U51202" s="11"/>
    </row>
    <row r="51203" spans="20:21" x14ac:dyDescent="0.2">
      <c r="T51203" s="11"/>
      <c r="U51203" s="11"/>
    </row>
    <row r="51204" spans="20:21" x14ac:dyDescent="0.2">
      <c r="T51204" s="11"/>
      <c r="U51204" s="11"/>
    </row>
    <row r="51205" spans="20:21" x14ac:dyDescent="0.2">
      <c r="T51205" s="11"/>
      <c r="U51205" s="11"/>
    </row>
    <row r="51206" spans="20:21" x14ac:dyDescent="0.2">
      <c r="T51206" s="11"/>
      <c r="U51206" s="11"/>
    </row>
    <row r="51207" spans="20:21" x14ac:dyDescent="0.2">
      <c r="T51207" s="11"/>
      <c r="U51207" s="11"/>
    </row>
    <row r="51208" spans="20:21" x14ac:dyDescent="0.2">
      <c r="T51208" s="11"/>
      <c r="U51208" s="11"/>
    </row>
    <row r="51209" spans="20:21" x14ac:dyDescent="0.2">
      <c r="T51209" s="11"/>
      <c r="U51209" s="11"/>
    </row>
    <row r="51210" spans="20:21" x14ac:dyDescent="0.2">
      <c r="T51210" s="11"/>
      <c r="U51210" s="11"/>
    </row>
    <row r="51211" spans="20:21" x14ac:dyDescent="0.2">
      <c r="T51211" s="11"/>
      <c r="U51211" s="11"/>
    </row>
    <row r="51212" spans="20:21" x14ac:dyDescent="0.2">
      <c r="T51212" s="11"/>
      <c r="U51212" s="11"/>
    </row>
    <row r="51213" spans="20:21" x14ac:dyDescent="0.2">
      <c r="T51213" s="11"/>
      <c r="U51213" s="11"/>
    </row>
    <row r="51214" spans="20:21" x14ac:dyDescent="0.2">
      <c r="T51214" s="11"/>
      <c r="U51214" s="11"/>
    </row>
    <row r="51215" spans="20:21" x14ac:dyDescent="0.2">
      <c r="T51215" s="11"/>
      <c r="U51215" s="11"/>
    </row>
    <row r="51216" spans="20:21" x14ac:dyDescent="0.2">
      <c r="T51216" s="11"/>
      <c r="U51216" s="11"/>
    </row>
    <row r="51217" spans="20:21" x14ac:dyDescent="0.2">
      <c r="T51217" s="11"/>
      <c r="U51217" s="11"/>
    </row>
    <row r="51218" spans="20:21" x14ac:dyDescent="0.2">
      <c r="T51218" s="11"/>
      <c r="U51218" s="11"/>
    </row>
    <row r="51219" spans="20:21" x14ac:dyDescent="0.2">
      <c r="T51219" s="11"/>
      <c r="U51219" s="11"/>
    </row>
    <row r="51220" spans="20:21" x14ac:dyDescent="0.2">
      <c r="T51220" s="11"/>
      <c r="U51220" s="11"/>
    </row>
    <row r="51221" spans="20:21" x14ac:dyDescent="0.2">
      <c r="T51221" s="11"/>
      <c r="U51221" s="11"/>
    </row>
    <row r="51222" spans="20:21" x14ac:dyDescent="0.2">
      <c r="T51222" s="11"/>
      <c r="U51222" s="11"/>
    </row>
    <row r="51223" spans="20:21" x14ac:dyDescent="0.2">
      <c r="T51223" s="11"/>
      <c r="U51223" s="11"/>
    </row>
    <row r="51224" spans="20:21" x14ac:dyDescent="0.2">
      <c r="T51224" s="11"/>
      <c r="U51224" s="11"/>
    </row>
    <row r="51225" spans="20:21" x14ac:dyDescent="0.2">
      <c r="T51225" s="11"/>
      <c r="U51225" s="11"/>
    </row>
    <row r="51226" spans="20:21" x14ac:dyDescent="0.2">
      <c r="T51226" s="11"/>
      <c r="U51226" s="11"/>
    </row>
    <row r="51227" spans="20:21" x14ac:dyDescent="0.2">
      <c r="T51227" s="11"/>
      <c r="U51227" s="11"/>
    </row>
    <row r="51228" spans="20:21" x14ac:dyDescent="0.2">
      <c r="T51228" s="11"/>
      <c r="U51228" s="11"/>
    </row>
    <row r="51229" spans="20:21" x14ac:dyDescent="0.2">
      <c r="T51229" s="11"/>
      <c r="U51229" s="11"/>
    </row>
    <row r="51230" spans="20:21" x14ac:dyDescent="0.2">
      <c r="T51230" s="11"/>
      <c r="U51230" s="11"/>
    </row>
    <row r="51231" spans="20:21" x14ac:dyDescent="0.2">
      <c r="T51231" s="11"/>
      <c r="U51231" s="11"/>
    </row>
    <row r="51232" spans="20:21" x14ac:dyDescent="0.2">
      <c r="T51232" s="11"/>
      <c r="U51232" s="11"/>
    </row>
    <row r="51233" spans="20:21" x14ac:dyDescent="0.2">
      <c r="T51233" s="11"/>
      <c r="U51233" s="11"/>
    </row>
    <row r="51234" spans="20:21" x14ac:dyDescent="0.2">
      <c r="T51234" s="11"/>
      <c r="U51234" s="11"/>
    </row>
    <row r="51235" spans="20:21" x14ac:dyDescent="0.2">
      <c r="T51235" s="11"/>
      <c r="U51235" s="11"/>
    </row>
    <row r="51236" spans="20:21" x14ac:dyDescent="0.2">
      <c r="T51236" s="11"/>
      <c r="U51236" s="11"/>
    </row>
    <row r="51237" spans="20:21" x14ac:dyDescent="0.2">
      <c r="T51237" s="11"/>
      <c r="U51237" s="11"/>
    </row>
    <row r="51238" spans="20:21" x14ac:dyDescent="0.2">
      <c r="T51238" s="11"/>
      <c r="U51238" s="11"/>
    </row>
    <row r="51239" spans="20:21" x14ac:dyDescent="0.2">
      <c r="T51239" s="11"/>
      <c r="U51239" s="11"/>
    </row>
    <row r="51240" spans="20:21" x14ac:dyDescent="0.2">
      <c r="T51240" s="11"/>
      <c r="U51240" s="11"/>
    </row>
    <row r="51241" spans="20:21" x14ac:dyDescent="0.2">
      <c r="T51241" s="11"/>
      <c r="U51241" s="11"/>
    </row>
    <row r="51242" spans="20:21" x14ac:dyDescent="0.2">
      <c r="T51242" s="11"/>
      <c r="U51242" s="11"/>
    </row>
    <row r="51243" spans="20:21" x14ac:dyDescent="0.2">
      <c r="T51243" s="11"/>
      <c r="U51243" s="11"/>
    </row>
    <row r="51244" spans="20:21" x14ac:dyDescent="0.2">
      <c r="T51244" s="11"/>
      <c r="U51244" s="11"/>
    </row>
    <row r="51245" spans="20:21" x14ac:dyDescent="0.2">
      <c r="T51245" s="11"/>
      <c r="U51245" s="11"/>
    </row>
    <row r="51246" spans="20:21" x14ac:dyDescent="0.2">
      <c r="T51246" s="11"/>
      <c r="U51246" s="11"/>
    </row>
    <row r="51247" spans="20:21" x14ac:dyDescent="0.2">
      <c r="T51247" s="11"/>
      <c r="U51247" s="11"/>
    </row>
    <row r="51248" spans="20:21" x14ac:dyDescent="0.2">
      <c r="T51248" s="11"/>
      <c r="U51248" s="11"/>
    </row>
    <row r="51249" spans="20:21" x14ac:dyDescent="0.2">
      <c r="T51249" s="11"/>
      <c r="U51249" s="11"/>
    </row>
    <row r="51250" spans="20:21" x14ac:dyDescent="0.2">
      <c r="T51250" s="11"/>
      <c r="U51250" s="11"/>
    </row>
    <row r="51251" spans="20:21" x14ac:dyDescent="0.2">
      <c r="T51251" s="11"/>
      <c r="U51251" s="11"/>
    </row>
    <row r="51252" spans="20:21" x14ac:dyDescent="0.2">
      <c r="T51252" s="11"/>
      <c r="U51252" s="11"/>
    </row>
    <row r="51253" spans="20:21" x14ac:dyDescent="0.2">
      <c r="T51253" s="11"/>
      <c r="U51253" s="11"/>
    </row>
    <row r="51254" spans="20:21" x14ac:dyDescent="0.2">
      <c r="T51254" s="11"/>
      <c r="U51254" s="11"/>
    </row>
    <row r="51255" spans="20:21" x14ac:dyDescent="0.2">
      <c r="T51255" s="11"/>
      <c r="U51255" s="11"/>
    </row>
    <row r="51256" spans="20:21" x14ac:dyDescent="0.2">
      <c r="T51256" s="11"/>
      <c r="U51256" s="11"/>
    </row>
    <row r="51257" spans="20:21" x14ac:dyDescent="0.2">
      <c r="T51257" s="11"/>
      <c r="U51257" s="11"/>
    </row>
    <row r="51258" spans="20:21" x14ac:dyDescent="0.2">
      <c r="T51258" s="11"/>
      <c r="U51258" s="11"/>
    </row>
    <row r="51259" spans="20:21" x14ac:dyDescent="0.2">
      <c r="T51259" s="11"/>
      <c r="U51259" s="11"/>
    </row>
    <row r="51260" spans="20:21" x14ac:dyDescent="0.2">
      <c r="T51260" s="11"/>
      <c r="U51260" s="11"/>
    </row>
    <row r="51261" spans="20:21" x14ac:dyDescent="0.2">
      <c r="T51261" s="11"/>
      <c r="U51261" s="11"/>
    </row>
    <row r="51262" spans="20:21" x14ac:dyDescent="0.2">
      <c r="T51262" s="11"/>
      <c r="U51262" s="11"/>
    </row>
    <row r="51263" spans="20:21" x14ac:dyDescent="0.2">
      <c r="T51263" s="11"/>
      <c r="U51263" s="11"/>
    </row>
    <row r="51264" spans="20:21" x14ac:dyDescent="0.2">
      <c r="T51264" s="11"/>
      <c r="U51264" s="11"/>
    </row>
    <row r="51265" spans="20:21" x14ac:dyDescent="0.2">
      <c r="T51265" s="11"/>
      <c r="U51265" s="11"/>
    </row>
    <row r="51266" spans="20:21" x14ac:dyDescent="0.2">
      <c r="T51266" s="11"/>
      <c r="U51266" s="11"/>
    </row>
    <row r="51267" spans="20:21" x14ac:dyDescent="0.2">
      <c r="T51267" s="11"/>
      <c r="U51267" s="11"/>
    </row>
    <row r="51268" spans="20:21" x14ac:dyDescent="0.2">
      <c r="T51268" s="11"/>
      <c r="U51268" s="11"/>
    </row>
    <row r="51269" spans="20:21" x14ac:dyDescent="0.2">
      <c r="T51269" s="11"/>
      <c r="U51269" s="11"/>
    </row>
    <row r="51270" spans="20:21" x14ac:dyDescent="0.2">
      <c r="T51270" s="11"/>
      <c r="U51270" s="11"/>
    </row>
    <row r="51271" spans="20:21" x14ac:dyDescent="0.2">
      <c r="T51271" s="11"/>
      <c r="U51271" s="11"/>
    </row>
    <row r="51272" spans="20:21" x14ac:dyDescent="0.2">
      <c r="T51272" s="11"/>
      <c r="U51272" s="11"/>
    </row>
    <row r="51273" spans="20:21" x14ac:dyDescent="0.2">
      <c r="T51273" s="11"/>
      <c r="U51273" s="11"/>
    </row>
    <row r="51274" spans="20:21" x14ac:dyDescent="0.2">
      <c r="T51274" s="11"/>
      <c r="U51274" s="11"/>
    </row>
    <row r="51275" spans="20:21" x14ac:dyDescent="0.2">
      <c r="T51275" s="11"/>
      <c r="U51275" s="11"/>
    </row>
    <row r="51276" spans="20:21" x14ac:dyDescent="0.2">
      <c r="T51276" s="11"/>
      <c r="U51276" s="11"/>
    </row>
    <row r="51277" spans="20:21" x14ac:dyDescent="0.2">
      <c r="T51277" s="11"/>
      <c r="U51277" s="11"/>
    </row>
    <row r="51278" spans="20:21" x14ac:dyDescent="0.2">
      <c r="T51278" s="11"/>
      <c r="U51278" s="11"/>
    </row>
    <row r="51279" spans="20:21" x14ac:dyDescent="0.2">
      <c r="T51279" s="11"/>
      <c r="U51279" s="11"/>
    </row>
    <row r="51280" spans="20:21" x14ac:dyDescent="0.2">
      <c r="T51280" s="11"/>
      <c r="U51280" s="11"/>
    </row>
    <row r="51281" spans="20:21" x14ac:dyDescent="0.2">
      <c r="T51281" s="11"/>
      <c r="U51281" s="11"/>
    </row>
    <row r="51282" spans="20:21" x14ac:dyDescent="0.2">
      <c r="T51282" s="11"/>
      <c r="U51282" s="11"/>
    </row>
    <row r="51283" spans="20:21" x14ac:dyDescent="0.2">
      <c r="T51283" s="11"/>
      <c r="U51283" s="11"/>
    </row>
    <row r="51284" spans="20:21" x14ac:dyDescent="0.2">
      <c r="T51284" s="11"/>
      <c r="U51284" s="11"/>
    </row>
    <row r="51285" spans="20:21" x14ac:dyDescent="0.2">
      <c r="T51285" s="11"/>
      <c r="U51285" s="11"/>
    </row>
    <row r="51286" spans="20:21" x14ac:dyDescent="0.2">
      <c r="T51286" s="11"/>
      <c r="U51286" s="11"/>
    </row>
    <row r="51287" spans="20:21" x14ac:dyDescent="0.2">
      <c r="T51287" s="11"/>
      <c r="U51287" s="11"/>
    </row>
    <row r="51288" spans="20:21" x14ac:dyDescent="0.2">
      <c r="T51288" s="11"/>
      <c r="U51288" s="11"/>
    </row>
    <row r="51289" spans="20:21" x14ac:dyDescent="0.2">
      <c r="T51289" s="11"/>
      <c r="U51289" s="11"/>
    </row>
    <row r="51290" spans="20:21" x14ac:dyDescent="0.2">
      <c r="T51290" s="11"/>
      <c r="U51290" s="11"/>
    </row>
    <row r="51291" spans="20:21" x14ac:dyDescent="0.2">
      <c r="T51291" s="11"/>
      <c r="U51291" s="11"/>
    </row>
    <row r="51292" spans="20:21" x14ac:dyDescent="0.2">
      <c r="T51292" s="11"/>
      <c r="U51292" s="11"/>
    </row>
    <row r="51293" spans="20:21" x14ac:dyDescent="0.2">
      <c r="T51293" s="11"/>
      <c r="U51293" s="11"/>
    </row>
    <row r="51294" spans="20:21" x14ac:dyDescent="0.2">
      <c r="T51294" s="11"/>
      <c r="U51294" s="11"/>
    </row>
    <row r="51295" spans="20:21" x14ac:dyDescent="0.2">
      <c r="T51295" s="11"/>
      <c r="U51295" s="11"/>
    </row>
    <row r="51296" spans="20:21" x14ac:dyDescent="0.2">
      <c r="T51296" s="11"/>
      <c r="U51296" s="11"/>
    </row>
    <row r="51297" spans="20:21" x14ac:dyDescent="0.2">
      <c r="T51297" s="11"/>
      <c r="U51297" s="11"/>
    </row>
    <row r="51298" spans="20:21" x14ac:dyDescent="0.2">
      <c r="T51298" s="11"/>
      <c r="U51298" s="11"/>
    </row>
    <row r="51299" spans="20:21" x14ac:dyDescent="0.2">
      <c r="T51299" s="11"/>
      <c r="U51299" s="11"/>
    </row>
    <row r="51300" spans="20:21" x14ac:dyDescent="0.2">
      <c r="T51300" s="11"/>
      <c r="U51300" s="11"/>
    </row>
    <row r="51301" spans="20:21" x14ac:dyDescent="0.2">
      <c r="T51301" s="11"/>
      <c r="U51301" s="11"/>
    </row>
    <row r="51302" spans="20:21" x14ac:dyDescent="0.2">
      <c r="T51302" s="11"/>
      <c r="U51302" s="11"/>
    </row>
    <row r="51303" spans="20:21" x14ac:dyDescent="0.2">
      <c r="T51303" s="11"/>
      <c r="U51303" s="11"/>
    </row>
    <row r="51304" spans="20:21" x14ac:dyDescent="0.2">
      <c r="T51304" s="11"/>
      <c r="U51304" s="11"/>
    </row>
    <row r="51305" spans="20:21" x14ac:dyDescent="0.2">
      <c r="T51305" s="11"/>
      <c r="U51305" s="11"/>
    </row>
    <row r="51306" spans="20:21" x14ac:dyDescent="0.2">
      <c r="T51306" s="11"/>
      <c r="U51306" s="11"/>
    </row>
    <row r="51307" spans="20:21" x14ac:dyDescent="0.2">
      <c r="T51307" s="11"/>
      <c r="U51307" s="11"/>
    </row>
    <row r="51308" spans="20:21" x14ac:dyDescent="0.2">
      <c r="T51308" s="11"/>
      <c r="U51308" s="11"/>
    </row>
    <row r="51309" spans="20:21" x14ac:dyDescent="0.2">
      <c r="T51309" s="11"/>
      <c r="U51309" s="11"/>
    </row>
    <row r="51310" spans="20:21" x14ac:dyDescent="0.2">
      <c r="T51310" s="11"/>
      <c r="U51310" s="11"/>
    </row>
    <row r="51311" spans="20:21" x14ac:dyDescent="0.2">
      <c r="T51311" s="11"/>
      <c r="U51311" s="11"/>
    </row>
    <row r="51312" spans="20:21" x14ac:dyDescent="0.2">
      <c r="T51312" s="11"/>
      <c r="U51312" s="11"/>
    </row>
    <row r="51313" spans="20:21" x14ac:dyDescent="0.2">
      <c r="T51313" s="11"/>
      <c r="U51313" s="11"/>
    </row>
    <row r="51314" spans="20:21" x14ac:dyDescent="0.2">
      <c r="T51314" s="11"/>
      <c r="U51314" s="11"/>
    </row>
    <row r="51315" spans="20:21" x14ac:dyDescent="0.2">
      <c r="T51315" s="11"/>
      <c r="U51315" s="11"/>
    </row>
    <row r="51316" spans="20:21" x14ac:dyDescent="0.2">
      <c r="T51316" s="11"/>
      <c r="U51316" s="11"/>
    </row>
    <row r="51317" spans="20:21" x14ac:dyDescent="0.2">
      <c r="T51317" s="11"/>
      <c r="U51317" s="11"/>
    </row>
    <row r="51318" spans="20:21" x14ac:dyDescent="0.2">
      <c r="T51318" s="11"/>
      <c r="U51318" s="11"/>
    </row>
    <row r="51319" spans="20:21" x14ac:dyDescent="0.2">
      <c r="T51319" s="11"/>
      <c r="U51319" s="11"/>
    </row>
    <row r="51320" spans="20:21" x14ac:dyDescent="0.2">
      <c r="T51320" s="11"/>
      <c r="U51320" s="11"/>
    </row>
    <row r="51321" spans="20:21" x14ac:dyDescent="0.2">
      <c r="T51321" s="11"/>
      <c r="U51321" s="11"/>
    </row>
    <row r="51322" spans="20:21" x14ac:dyDescent="0.2">
      <c r="T51322" s="11"/>
      <c r="U51322" s="11"/>
    </row>
    <row r="51323" spans="20:21" x14ac:dyDescent="0.2">
      <c r="T51323" s="11"/>
      <c r="U51323" s="11"/>
    </row>
    <row r="51324" spans="20:21" x14ac:dyDescent="0.2">
      <c r="T51324" s="11"/>
      <c r="U51324" s="11"/>
    </row>
    <row r="51325" spans="20:21" x14ac:dyDescent="0.2">
      <c r="T51325" s="11"/>
      <c r="U51325" s="11"/>
    </row>
    <row r="51326" spans="20:21" x14ac:dyDescent="0.2">
      <c r="T51326" s="11"/>
      <c r="U51326" s="11"/>
    </row>
    <row r="51327" spans="20:21" x14ac:dyDescent="0.2">
      <c r="T51327" s="11"/>
      <c r="U51327" s="11"/>
    </row>
    <row r="51328" spans="20:21" x14ac:dyDescent="0.2">
      <c r="T51328" s="11"/>
      <c r="U51328" s="11"/>
    </row>
    <row r="51329" spans="20:21" x14ac:dyDescent="0.2">
      <c r="T51329" s="11"/>
      <c r="U51329" s="11"/>
    </row>
    <row r="51330" spans="20:21" x14ac:dyDescent="0.2">
      <c r="T51330" s="11"/>
      <c r="U51330" s="11"/>
    </row>
    <row r="51331" spans="20:21" x14ac:dyDescent="0.2">
      <c r="T51331" s="11"/>
      <c r="U51331" s="11"/>
    </row>
    <row r="51332" spans="20:21" x14ac:dyDescent="0.2">
      <c r="T51332" s="11"/>
      <c r="U51332" s="11"/>
    </row>
    <row r="51333" spans="20:21" x14ac:dyDescent="0.2">
      <c r="T51333" s="11"/>
      <c r="U51333" s="11"/>
    </row>
    <row r="51334" spans="20:21" x14ac:dyDescent="0.2">
      <c r="T51334" s="11"/>
      <c r="U51334" s="11"/>
    </row>
    <row r="51335" spans="20:21" x14ac:dyDescent="0.2">
      <c r="T51335" s="11"/>
      <c r="U51335" s="11"/>
    </row>
    <row r="51336" spans="20:21" x14ac:dyDescent="0.2">
      <c r="T51336" s="11"/>
      <c r="U51336" s="11"/>
    </row>
    <row r="51337" spans="20:21" x14ac:dyDescent="0.2">
      <c r="T51337" s="11"/>
      <c r="U51337" s="11"/>
    </row>
    <row r="51338" spans="20:21" x14ac:dyDescent="0.2">
      <c r="T51338" s="11"/>
      <c r="U51338" s="11"/>
    </row>
    <row r="51339" spans="20:21" x14ac:dyDescent="0.2">
      <c r="T51339" s="11"/>
      <c r="U51339" s="11"/>
    </row>
    <row r="51340" spans="20:21" x14ac:dyDescent="0.2">
      <c r="T51340" s="11"/>
      <c r="U51340" s="11"/>
    </row>
    <row r="51341" spans="20:21" x14ac:dyDescent="0.2">
      <c r="T51341" s="11"/>
      <c r="U51341" s="11"/>
    </row>
    <row r="51342" spans="20:21" x14ac:dyDescent="0.2">
      <c r="T51342" s="11"/>
      <c r="U51342" s="11"/>
    </row>
    <row r="51343" spans="20:21" x14ac:dyDescent="0.2">
      <c r="T51343" s="11"/>
      <c r="U51343" s="11"/>
    </row>
    <row r="51344" spans="20:21" x14ac:dyDescent="0.2">
      <c r="T51344" s="11"/>
      <c r="U51344" s="11"/>
    </row>
    <row r="51345" spans="20:21" x14ac:dyDescent="0.2">
      <c r="T51345" s="11"/>
      <c r="U51345" s="11"/>
    </row>
    <row r="51346" spans="20:21" x14ac:dyDescent="0.2">
      <c r="T51346" s="11"/>
      <c r="U51346" s="11"/>
    </row>
    <row r="51347" spans="20:21" x14ac:dyDescent="0.2">
      <c r="T51347" s="11"/>
      <c r="U51347" s="11"/>
    </row>
    <row r="51348" spans="20:21" x14ac:dyDescent="0.2">
      <c r="T51348" s="11"/>
      <c r="U51348" s="11"/>
    </row>
    <row r="51349" spans="20:21" x14ac:dyDescent="0.2">
      <c r="T51349" s="11"/>
      <c r="U51349" s="11"/>
    </row>
    <row r="51350" spans="20:21" x14ac:dyDescent="0.2">
      <c r="T51350" s="11"/>
      <c r="U51350" s="11"/>
    </row>
    <row r="51351" spans="20:21" x14ac:dyDescent="0.2">
      <c r="T51351" s="11"/>
      <c r="U51351" s="11"/>
    </row>
    <row r="51352" spans="20:21" x14ac:dyDescent="0.2">
      <c r="T51352" s="11"/>
      <c r="U51352" s="11"/>
    </row>
    <row r="51353" spans="20:21" x14ac:dyDescent="0.2">
      <c r="T51353" s="11"/>
      <c r="U51353" s="11"/>
    </row>
    <row r="51354" spans="20:21" x14ac:dyDescent="0.2">
      <c r="T51354" s="11"/>
      <c r="U51354" s="11"/>
    </row>
    <row r="51355" spans="20:21" x14ac:dyDescent="0.2">
      <c r="T51355" s="11"/>
      <c r="U51355" s="11"/>
    </row>
    <row r="51356" spans="20:21" x14ac:dyDescent="0.2">
      <c r="T51356" s="11"/>
      <c r="U51356" s="11"/>
    </row>
    <row r="51357" spans="20:21" x14ac:dyDescent="0.2">
      <c r="T51357" s="11"/>
      <c r="U51357" s="11"/>
    </row>
    <row r="51358" spans="20:21" x14ac:dyDescent="0.2">
      <c r="T51358" s="11"/>
      <c r="U51358" s="11"/>
    </row>
    <row r="51359" spans="20:21" x14ac:dyDescent="0.2">
      <c r="T51359" s="11"/>
      <c r="U51359" s="11"/>
    </row>
    <row r="51360" spans="20:21" x14ac:dyDescent="0.2">
      <c r="T51360" s="11"/>
      <c r="U51360" s="11"/>
    </row>
    <row r="51361" spans="20:21" x14ac:dyDescent="0.2">
      <c r="T51361" s="11"/>
      <c r="U51361" s="11"/>
    </row>
    <row r="51362" spans="20:21" x14ac:dyDescent="0.2">
      <c r="T51362" s="11"/>
      <c r="U51362" s="11"/>
    </row>
    <row r="51363" spans="20:21" x14ac:dyDescent="0.2">
      <c r="T51363" s="11"/>
      <c r="U51363" s="11"/>
    </row>
    <row r="51364" spans="20:21" x14ac:dyDescent="0.2">
      <c r="T51364" s="11"/>
      <c r="U51364" s="11"/>
    </row>
    <row r="51365" spans="20:21" x14ac:dyDescent="0.2">
      <c r="T51365" s="11"/>
      <c r="U51365" s="11"/>
    </row>
    <row r="51366" spans="20:21" x14ac:dyDescent="0.2">
      <c r="T51366" s="11"/>
      <c r="U51366" s="11"/>
    </row>
    <row r="51367" spans="20:21" x14ac:dyDescent="0.2">
      <c r="T51367" s="11"/>
      <c r="U51367" s="11"/>
    </row>
    <row r="51368" spans="20:21" x14ac:dyDescent="0.2">
      <c r="T51368" s="11"/>
      <c r="U51368" s="11"/>
    </row>
    <row r="51369" spans="20:21" x14ac:dyDescent="0.2">
      <c r="T51369" s="11"/>
      <c r="U51369" s="11"/>
    </row>
    <row r="51370" spans="20:21" x14ac:dyDescent="0.2">
      <c r="T51370" s="11"/>
      <c r="U51370" s="11"/>
    </row>
    <row r="51371" spans="20:21" x14ac:dyDescent="0.2">
      <c r="T51371" s="11"/>
      <c r="U51371" s="11"/>
    </row>
    <row r="51372" spans="20:21" x14ac:dyDescent="0.2">
      <c r="T51372" s="11"/>
      <c r="U51372" s="11"/>
    </row>
    <row r="51373" spans="20:21" x14ac:dyDescent="0.2">
      <c r="T51373" s="11"/>
      <c r="U51373" s="11"/>
    </row>
    <row r="51374" spans="20:21" x14ac:dyDescent="0.2">
      <c r="T51374" s="11"/>
      <c r="U51374" s="11"/>
    </row>
    <row r="51375" spans="20:21" x14ac:dyDescent="0.2">
      <c r="T51375" s="11"/>
      <c r="U51375" s="11"/>
    </row>
    <row r="51376" spans="20:21" x14ac:dyDescent="0.2">
      <c r="T51376" s="11"/>
      <c r="U51376" s="11"/>
    </row>
    <row r="51377" spans="20:21" x14ac:dyDescent="0.2">
      <c r="T51377" s="11"/>
      <c r="U51377" s="11"/>
    </row>
    <row r="51378" spans="20:21" x14ac:dyDescent="0.2">
      <c r="T51378" s="11"/>
      <c r="U51378" s="11"/>
    </row>
    <row r="51379" spans="20:21" x14ac:dyDescent="0.2">
      <c r="T51379" s="11"/>
      <c r="U51379" s="11"/>
    </row>
    <row r="51380" spans="20:21" x14ac:dyDescent="0.2">
      <c r="T51380" s="11"/>
      <c r="U51380" s="11"/>
    </row>
    <row r="51381" spans="20:21" x14ac:dyDescent="0.2">
      <c r="T51381" s="11"/>
      <c r="U51381" s="11"/>
    </row>
    <row r="51382" spans="20:21" x14ac:dyDescent="0.2">
      <c r="T51382" s="11"/>
      <c r="U51382" s="11"/>
    </row>
    <row r="51383" spans="20:21" x14ac:dyDescent="0.2">
      <c r="T51383" s="11"/>
      <c r="U51383" s="11"/>
    </row>
    <row r="51384" spans="20:21" x14ac:dyDescent="0.2">
      <c r="T51384" s="11"/>
      <c r="U51384" s="11"/>
    </row>
    <row r="51385" spans="20:21" x14ac:dyDescent="0.2">
      <c r="T51385" s="11"/>
      <c r="U51385" s="11"/>
    </row>
    <row r="51386" spans="20:21" x14ac:dyDescent="0.2">
      <c r="T51386" s="11"/>
      <c r="U51386" s="11"/>
    </row>
    <row r="51387" spans="20:21" x14ac:dyDescent="0.2">
      <c r="T51387" s="11"/>
      <c r="U51387" s="11"/>
    </row>
    <row r="51388" spans="20:21" x14ac:dyDescent="0.2">
      <c r="T51388" s="11"/>
      <c r="U51388" s="11"/>
    </row>
    <row r="51389" spans="20:21" x14ac:dyDescent="0.2">
      <c r="T51389" s="11"/>
      <c r="U51389" s="11"/>
    </row>
    <row r="51390" spans="20:21" x14ac:dyDescent="0.2">
      <c r="T51390" s="11"/>
      <c r="U51390" s="11"/>
    </row>
    <row r="51391" spans="20:21" x14ac:dyDescent="0.2">
      <c r="T51391" s="11"/>
      <c r="U51391" s="11"/>
    </row>
    <row r="51392" spans="20:21" x14ac:dyDescent="0.2">
      <c r="T51392" s="11"/>
      <c r="U51392" s="11"/>
    </row>
    <row r="51393" spans="20:21" x14ac:dyDescent="0.2">
      <c r="T51393" s="11"/>
      <c r="U51393" s="11"/>
    </row>
    <row r="51394" spans="20:21" x14ac:dyDescent="0.2">
      <c r="T51394" s="11"/>
      <c r="U51394" s="11"/>
    </row>
    <row r="51395" spans="20:21" x14ac:dyDescent="0.2">
      <c r="T51395" s="11"/>
      <c r="U51395" s="11"/>
    </row>
    <row r="51396" spans="20:21" x14ac:dyDescent="0.2">
      <c r="T51396" s="11"/>
      <c r="U51396" s="11"/>
    </row>
    <row r="51397" spans="20:21" x14ac:dyDescent="0.2">
      <c r="T51397" s="11"/>
      <c r="U51397" s="11"/>
    </row>
    <row r="51398" spans="20:21" x14ac:dyDescent="0.2">
      <c r="T51398" s="11"/>
      <c r="U51398" s="11"/>
    </row>
    <row r="51399" spans="20:21" x14ac:dyDescent="0.2">
      <c r="T51399" s="11"/>
      <c r="U51399" s="11"/>
    </row>
    <row r="51400" spans="20:21" x14ac:dyDescent="0.2">
      <c r="T51400" s="11"/>
      <c r="U51400" s="11"/>
    </row>
    <row r="51401" spans="20:21" x14ac:dyDescent="0.2">
      <c r="T51401" s="11"/>
      <c r="U51401" s="11"/>
    </row>
    <row r="51402" spans="20:21" x14ac:dyDescent="0.2">
      <c r="T51402" s="11"/>
      <c r="U51402" s="11"/>
    </row>
    <row r="51403" spans="20:21" x14ac:dyDescent="0.2">
      <c r="T51403" s="11"/>
      <c r="U51403" s="11"/>
    </row>
    <row r="51404" spans="20:21" x14ac:dyDescent="0.2">
      <c r="T51404" s="11"/>
      <c r="U51404" s="11"/>
    </row>
    <row r="51405" spans="20:21" x14ac:dyDescent="0.2">
      <c r="T51405" s="11"/>
      <c r="U51405" s="11"/>
    </row>
    <row r="51406" spans="20:21" x14ac:dyDescent="0.2">
      <c r="T51406" s="11"/>
      <c r="U51406" s="11"/>
    </row>
    <row r="51407" spans="20:21" x14ac:dyDescent="0.2">
      <c r="T51407" s="11"/>
      <c r="U51407" s="11"/>
    </row>
    <row r="51408" spans="20:21" x14ac:dyDescent="0.2">
      <c r="T51408" s="11"/>
      <c r="U51408" s="11"/>
    </row>
    <row r="51409" spans="20:21" x14ac:dyDescent="0.2">
      <c r="T51409" s="11"/>
      <c r="U51409" s="11"/>
    </row>
    <row r="51410" spans="20:21" x14ac:dyDescent="0.2">
      <c r="T51410" s="11"/>
      <c r="U51410" s="11"/>
    </row>
    <row r="51411" spans="20:21" x14ac:dyDescent="0.2">
      <c r="T51411" s="11"/>
      <c r="U51411" s="11"/>
    </row>
    <row r="51412" spans="20:21" x14ac:dyDescent="0.2">
      <c r="T51412" s="11"/>
      <c r="U51412" s="11"/>
    </row>
    <row r="51413" spans="20:21" x14ac:dyDescent="0.2">
      <c r="T51413" s="11"/>
      <c r="U51413" s="11"/>
    </row>
    <row r="51414" spans="20:21" x14ac:dyDescent="0.2">
      <c r="T51414" s="11"/>
      <c r="U51414" s="11"/>
    </row>
    <row r="51415" spans="20:21" x14ac:dyDescent="0.2">
      <c r="T51415" s="11"/>
      <c r="U51415" s="11"/>
    </row>
    <row r="51416" spans="20:21" x14ac:dyDescent="0.2">
      <c r="T51416" s="11"/>
      <c r="U51416" s="11"/>
    </row>
    <row r="51417" spans="20:21" x14ac:dyDescent="0.2">
      <c r="T51417" s="11"/>
      <c r="U51417" s="11"/>
    </row>
    <row r="51418" spans="20:21" x14ac:dyDescent="0.2">
      <c r="T51418" s="11"/>
      <c r="U51418" s="11"/>
    </row>
    <row r="51419" spans="20:21" x14ac:dyDescent="0.2">
      <c r="T51419" s="11"/>
      <c r="U51419" s="11"/>
    </row>
    <row r="51420" spans="20:21" x14ac:dyDescent="0.2">
      <c r="T51420" s="11"/>
      <c r="U51420" s="11"/>
    </row>
    <row r="51421" spans="20:21" x14ac:dyDescent="0.2">
      <c r="T51421" s="11"/>
      <c r="U51421" s="11"/>
    </row>
    <row r="51422" spans="20:21" x14ac:dyDescent="0.2">
      <c r="T51422" s="11"/>
      <c r="U51422" s="11"/>
    </row>
    <row r="51423" spans="20:21" x14ac:dyDescent="0.2">
      <c r="T51423" s="11"/>
      <c r="U51423" s="11"/>
    </row>
    <row r="51424" spans="20:21" x14ac:dyDescent="0.2">
      <c r="T51424" s="11"/>
      <c r="U51424" s="11"/>
    </row>
    <row r="51425" spans="20:21" x14ac:dyDescent="0.2">
      <c r="T51425" s="11"/>
      <c r="U51425" s="11"/>
    </row>
    <row r="51426" spans="20:21" x14ac:dyDescent="0.2">
      <c r="T51426" s="11"/>
      <c r="U51426" s="11"/>
    </row>
    <row r="51427" spans="20:21" x14ac:dyDescent="0.2">
      <c r="T51427" s="11"/>
      <c r="U51427" s="11"/>
    </row>
    <row r="51428" spans="20:21" x14ac:dyDescent="0.2">
      <c r="T51428" s="11"/>
      <c r="U51428" s="11"/>
    </row>
    <row r="51429" spans="20:21" x14ac:dyDescent="0.2">
      <c r="T51429" s="11"/>
      <c r="U51429" s="11"/>
    </row>
    <row r="51430" spans="20:21" x14ac:dyDescent="0.2">
      <c r="T51430" s="11"/>
      <c r="U51430" s="11"/>
    </row>
    <row r="51431" spans="20:21" x14ac:dyDescent="0.2">
      <c r="T51431" s="11"/>
      <c r="U51431" s="11"/>
    </row>
    <row r="51432" spans="20:21" x14ac:dyDescent="0.2">
      <c r="T51432" s="11"/>
      <c r="U51432" s="11"/>
    </row>
    <row r="51433" spans="20:21" x14ac:dyDescent="0.2">
      <c r="T51433" s="11"/>
      <c r="U51433" s="11"/>
    </row>
    <row r="51434" spans="20:21" x14ac:dyDescent="0.2">
      <c r="T51434" s="11"/>
      <c r="U51434" s="11"/>
    </row>
    <row r="51435" spans="20:21" x14ac:dyDescent="0.2">
      <c r="T51435" s="11"/>
      <c r="U51435" s="11"/>
    </row>
    <row r="51436" spans="20:21" x14ac:dyDescent="0.2">
      <c r="T51436" s="11"/>
      <c r="U51436" s="11"/>
    </row>
    <row r="51437" spans="20:21" x14ac:dyDescent="0.2">
      <c r="T51437" s="11"/>
      <c r="U51437" s="11"/>
    </row>
    <row r="51438" spans="20:21" x14ac:dyDescent="0.2">
      <c r="T51438" s="11"/>
      <c r="U51438" s="11"/>
    </row>
    <row r="51439" spans="20:21" x14ac:dyDescent="0.2">
      <c r="T51439" s="11"/>
      <c r="U51439" s="11"/>
    </row>
    <row r="51440" spans="20:21" x14ac:dyDescent="0.2">
      <c r="T51440" s="11"/>
      <c r="U51440" s="11"/>
    </row>
    <row r="51441" spans="20:21" x14ac:dyDescent="0.2">
      <c r="T51441" s="11"/>
      <c r="U51441" s="11"/>
    </row>
    <row r="51442" spans="20:21" x14ac:dyDescent="0.2">
      <c r="T51442" s="11"/>
      <c r="U51442" s="11"/>
    </row>
    <row r="51443" spans="20:21" x14ac:dyDescent="0.2">
      <c r="T51443" s="11"/>
      <c r="U51443" s="11"/>
    </row>
    <row r="51444" spans="20:21" x14ac:dyDescent="0.2">
      <c r="T51444" s="11"/>
      <c r="U51444" s="11"/>
    </row>
    <row r="51445" spans="20:21" x14ac:dyDescent="0.2">
      <c r="T51445" s="11"/>
      <c r="U51445" s="11"/>
    </row>
    <row r="51446" spans="20:21" x14ac:dyDescent="0.2">
      <c r="T51446" s="11"/>
      <c r="U51446" s="11"/>
    </row>
    <row r="51447" spans="20:21" x14ac:dyDescent="0.2">
      <c r="T51447" s="11"/>
      <c r="U51447" s="11"/>
    </row>
    <row r="51448" spans="20:21" x14ac:dyDescent="0.2">
      <c r="T51448" s="11"/>
      <c r="U51448" s="11"/>
    </row>
    <row r="51449" spans="20:21" x14ac:dyDescent="0.2">
      <c r="T51449" s="11"/>
      <c r="U51449" s="11"/>
    </row>
    <row r="51450" spans="20:21" x14ac:dyDescent="0.2">
      <c r="T51450" s="11"/>
      <c r="U51450" s="11"/>
    </row>
    <row r="51451" spans="20:21" x14ac:dyDescent="0.2">
      <c r="T51451" s="11"/>
      <c r="U51451" s="11"/>
    </row>
    <row r="51452" spans="20:21" x14ac:dyDescent="0.2">
      <c r="T51452" s="11"/>
      <c r="U51452" s="11"/>
    </row>
    <row r="51453" spans="20:21" x14ac:dyDescent="0.2">
      <c r="T51453" s="11"/>
      <c r="U51453" s="11"/>
    </row>
    <row r="51454" spans="20:21" x14ac:dyDescent="0.2">
      <c r="T51454" s="11"/>
      <c r="U51454" s="11"/>
    </row>
    <row r="51455" spans="20:21" x14ac:dyDescent="0.2">
      <c r="T51455" s="11"/>
      <c r="U51455" s="11"/>
    </row>
    <row r="51456" spans="20:21" x14ac:dyDescent="0.2">
      <c r="T51456" s="11"/>
      <c r="U51456" s="11"/>
    </row>
    <row r="51457" spans="20:21" x14ac:dyDescent="0.2">
      <c r="T51457" s="11"/>
      <c r="U51457" s="11"/>
    </row>
    <row r="51458" spans="20:21" x14ac:dyDescent="0.2">
      <c r="T51458" s="11"/>
      <c r="U51458" s="11"/>
    </row>
    <row r="51459" spans="20:21" x14ac:dyDescent="0.2">
      <c r="T51459" s="11"/>
      <c r="U51459" s="11"/>
    </row>
    <row r="51460" spans="20:21" x14ac:dyDescent="0.2">
      <c r="T51460" s="11"/>
      <c r="U51460" s="11"/>
    </row>
    <row r="51461" spans="20:21" x14ac:dyDescent="0.2">
      <c r="T51461" s="11"/>
      <c r="U51461" s="11"/>
    </row>
    <row r="51462" spans="20:21" x14ac:dyDescent="0.2">
      <c r="T51462" s="11"/>
      <c r="U51462" s="11"/>
    </row>
    <row r="51463" spans="20:21" x14ac:dyDescent="0.2">
      <c r="T51463" s="11"/>
      <c r="U51463" s="11"/>
    </row>
    <row r="51464" spans="20:21" x14ac:dyDescent="0.2">
      <c r="T51464" s="11"/>
      <c r="U51464" s="11"/>
    </row>
    <row r="51465" spans="20:21" x14ac:dyDescent="0.2">
      <c r="T51465" s="11"/>
      <c r="U51465" s="11"/>
    </row>
    <row r="51466" spans="20:21" x14ac:dyDescent="0.2">
      <c r="T51466" s="11"/>
      <c r="U51466" s="11"/>
    </row>
    <row r="51467" spans="20:21" x14ac:dyDescent="0.2">
      <c r="T51467" s="11"/>
      <c r="U51467" s="11"/>
    </row>
    <row r="51468" spans="20:21" x14ac:dyDescent="0.2">
      <c r="T51468" s="11"/>
      <c r="U51468" s="11"/>
    </row>
    <row r="51469" spans="20:21" x14ac:dyDescent="0.2">
      <c r="T51469" s="11"/>
      <c r="U51469" s="11"/>
    </row>
    <row r="51470" spans="20:21" x14ac:dyDescent="0.2">
      <c r="T51470" s="11"/>
      <c r="U51470" s="11"/>
    </row>
    <row r="51471" spans="20:21" x14ac:dyDescent="0.2">
      <c r="T51471" s="11"/>
      <c r="U51471" s="11"/>
    </row>
    <row r="51472" spans="20:21" x14ac:dyDescent="0.2">
      <c r="T51472" s="11"/>
      <c r="U51472" s="11"/>
    </row>
    <row r="51473" spans="20:21" x14ac:dyDescent="0.2">
      <c r="T51473" s="11"/>
      <c r="U51473" s="11"/>
    </row>
    <row r="51474" spans="20:21" x14ac:dyDescent="0.2">
      <c r="T51474" s="11"/>
      <c r="U51474" s="11"/>
    </row>
    <row r="51475" spans="20:21" x14ac:dyDescent="0.2">
      <c r="T51475" s="11"/>
      <c r="U51475" s="11"/>
    </row>
    <row r="51476" spans="20:21" x14ac:dyDescent="0.2">
      <c r="T51476" s="11"/>
      <c r="U51476" s="11"/>
    </row>
    <row r="51477" spans="20:21" x14ac:dyDescent="0.2">
      <c r="T51477" s="11"/>
      <c r="U51477" s="11"/>
    </row>
    <row r="51478" spans="20:21" x14ac:dyDescent="0.2">
      <c r="T51478" s="11"/>
      <c r="U51478" s="11"/>
    </row>
    <row r="51479" spans="20:21" x14ac:dyDescent="0.2">
      <c r="T51479" s="11"/>
      <c r="U51479" s="11"/>
    </row>
    <row r="51480" spans="20:21" x14ac:dyDescent="0.2">
      <c r="T51480" s="11"/>
      <c r="U51480" s="11"/>
    </row>
    <row r="51481" spans="20:21" x14ac:dyDescent="0.2">
      <c r="T51481" s="11"/>
      <c r="U51481" s="11"/>
    </row>
    <row r="51482" spans="20:21" x14ac:dyDescent="0.2">
      <c r="T51482" s="11"/>
      <c r="U51482" s="11"/>
    </row>
    <row r="51483" spans="20:21" x14ac:dyDescent="0.2">
      <c r="T51483" s="11"/>
      <c r="U51483" s="11"/>
    </row>
    <row r="51484" spans="20:21" x14ac:dyDescent="0.2">
      <c r="T51484" s="11"/>
      <c r="U51484" s="11"/>
    </row>
    <row r="51485" spans="20:21" x14ac:dyDescent="0.2">
      <c r="T51485" s="11"/>
      <c r="U51485" s="11"/>
    </row>
    <row r="51486" spans="20:21" x14ac:dyDescent="0.2">
      <c r="T51486" s="11"/>
      <c r="U51486" s="11"/>
    </row>
    <row r="51487" spans="20:21" x14ac:dyDescent="0.2">
      <c r="T51487" s="11"/>
      <c r="U51487" s="11"/>
    </row>
    <row r="51488" spans="20:21" x14ac:dyDescent="0.2">
      <c r="T51488" s="11"/>
      <c r="U51488" s="11"/>
    </row>
    <row r="51489" spans="20:21" x14ac:dyDescent="0.2">
      <c r="T51489" s="11"/>
      <c r="U51489" s="11"/>
    </row>
    <row r="51490" spans="20:21" x14ac:dyDescent="0.2">
      <c r="T51490" s="11"/>
      <c r="U51490" s="11"/>
    </row>
    <row r="51491" spans="20:21" x14ac:dyDescent="0.2">
      <c r="T51491" s="11"/>
      <c r="U51491" s="11"/>
    </row>
    <row r="51492" spans="20:21" x14ac:dyDescent="0.2">
      <c r="T51492" s="11"/>
      <c r="U51492" s="11"/>
    </row>
    <row r="51493" spans="20:21" x14ac:dyDescent="0.2">
      <c r="T51493" s="11"/>
      <c r="U51493" s="11"/>
    </row>
    <row r="51494" spans="20:21" x14ac:dyDescent="0.2">
      <c r="T51494" s="11"/>
      <c r="U51494" s="11"/>
    </row>
    <row r="51495" spans="20:21" x14ac:dyDescent="0.2">
      <c r="T51495" s="11"/>
      <c r="U51495" s="11"/>
    </row>
    <row r="51496" spans="20:21" x14ac:dyDescent="0.2">
      <c r="T51496" s="11"/>
      <c r="U51496" s="11"/>
    </row>
    <row r="51497" spans="20:21" x14ac:dyDescent="0.2">
      <c r="T51497" s="11"/>
      <c r="U51497" s="11"/>
    </row>
    <row r="51498" spans="20:21" x14ac:dyDescent="0.2">
      <c r="T51498" s="11"/>
      <c r="U51498" s="11"/>
    </row>
    <row r="51499" spans="20:21" x14ac:dyDescent="0.2">
      <c r="T51499" s="11"/>
      <c r="U51499" s="11"/>
    </row>
    <row r="51500" spans="20:21" x14ac:dyDescent="0.2">
      <c r="T51500" s="11"/>
      <c r="U51500" s="11"/>
    </row>
    <row r="51501" spans="20:21" x14ac:dyDescent="0.2">
      <c r="T51501" s="11"/>
      <c r="U51501" s="11"/>
    </row>
    <row r="51502" spans="20:21" x14ac:dyDescent="0.2">
      <c r="T51502" s="11"/>
      <c r="U51502" s="11"/>
    </row>
    <row r="51503" spans="20:21" x14ac:dyDescent="0.2">
      <c r="T51503" s="11"/>
      <c r="U51503" s="11"/>
    </row>
    <row r="51504" spans="20:21" x14ac:dyDescent="0.2">
      <c r="T51504" s="11"/>
      <c r="U51504" s="11"/>
    </row>
    <row r="51505" spans="20:21" x14ac:dyDescent="0.2">
      <c r="T51505" s="11"/>
      <c r="U51505" s="11"/>
    </row>
    <row r="51506" spans="20:21" x14ac:dyDescent="0.2">
      <c r="T51506" s="11"/>
      <c r="U51506" s="11"/>
    </row>
    <row r="51507" spans="20:21" x14ac:dyDescent="0.2">
      <c r="T51507" s="11"/>
      <c r="U51507" s="11"/>
    </row>
    <row r="51508" spans="20:21" x14ac:dyDescent="0.2">
      <c r="T51508" s="11"/>
      <c r="U51508" s="11"/>
    </row>
    <row r="51509" spans="20:21" x14ac:dyDescent="0.2">
      <c r="T51509" s="11"/>
      <c r="U51509" s="11"/>
    </row>
    <row r="51510" spans="20:21" x14ac:dyDescent="0.2">
      <c r="T51510" s="11"/>
      <c r="U51510" s="11"/>
    </row>
    <row r="51511" spans="20:21" x14ac:dyDescent="0.2">
      <c r="T51511" s="11"/>
      <c r="U51511" s="11"/>
    </row>
    <row r="51512" spans="20:21" x14ac:dyDescent="0.2">
      <c r="T51512" s="11"/>
      <c r="U51512" s="11"/>
    </row>
    <row r="51513" spans="20:21" x14ac:dyDescent="0.2">
      <c r="T51513" s="11"/>
      <c r="U51513" s="11"/>
    </row>
    <row r="51514" spans="20:21" x14ac:dyDescent="0.2">
      <c r="T51514" s="11"/>
      <c r="U51514" s="11"/>
    </row>
    <row r="51515" spans="20:21" x14ac:dyDescent="0.2">
      <c r="T51515" s="11"/>
      <c r="U51515" s="11"/>
    </row>
    <row r="51516" spans="20:21" x14ac:dyDescent="0.2">
      <c r="T51516" s="11"/>
      <c r="U51516" s="11"/>
    </row>
    <row r="51517" spans="20:21" x14ac:dyDescent="0.2">
      <c r="T51517" s="11"/>
      <c r="U51517" s="11"/>
    </row>
    <row r="51518" spans="20:21" x14ac:dyDescent="0.2">
      <c r="T51518" s="11"/>
      <c r="U51518" s="11"/>
    </row>
    <row r="51519" spans="20:21" x14ac:dyDescent="0.2">
      <c r="T51519" s="11"/>
      <c r="U51519" s="11"/>
    </row>
    <row r="51520" spans="20:21" x14ac:dyDescent="0.2">
      <c r="T51520" s="11"/>
      <c r="U51520" s="11"/>
    </row>
    <row r="51521" spans="20:21" x14ac:dyDescent="0.2">
      <c r="T51521" s="11"/>
      <c r="U51521" s="11"/>
    </row>
    <row r="51522" spans="20:21" x14ac:dyDescent="0.2">
      <c r="T51522" s="11"/>
      <c r="U51522" s="11"/>
    </row>
    <row r="51523" spans="20:21" x14ac:dyDescent="0.2">
      <c r="T51523" s="11"/>
      <c r="U51523" s="11"/>
    </row>
    <row r="51524" spans="20:21" x14ac:dyDescent="0.2">
      <c r="T51524" s="11"/>
      <c r="U51524" s="11"/>
    </row>
    <row r="51525" spans="20:21" x14ac:dyDescent="0.2">
      <c r="T51525" s="11"/>
      <c r="U51525" s="11"/>
    </row>
    <row r="51526" spans="20:21" x14ac:dyDescent="0.2">
      <c r="T51526" s="11"/>
      <c r="U51526" s="11"/>
    </row>
    <row r="51527" spans="20:21" x14ac:dyDescent="0.2">
      <c r="T51527" s="11"/>
      <c r="U51527" s="11"/>
    </row>
    <row r="51528" spans="20:21" x14ac:dyDescent="0.2">
      <c r="T51528" s="11"/>
      <c r="U51528" s="11"/>
    </row>
    <row r="51529" spans="20:21" x14ac:dyDescent="0.2">
      <c r="T51529" s="11"/>
      <c r="U51529" s="11"/>
    </row>
    <row r="51530" spans="20:21" x14ac:dyDescent="0.2">
      <c r="T51530" s="11"/>
      <c r="U51530" s="11"/>
    </row>
    <row r="51531" spans="20:21" x14ac:dyDescent="0.2">
      <c r="T51531" s="11"/>
      <c r="U51531" s="11"/>
    </row>
    <row r="51532" spans="20:21" x14ac:dyDescent="0.2">
      <c r="T51532" s="11"/>
      <c r="U51532" s="11"/>
    </row>
    <row r="51533" spans="20:21" x14ac:dyDescent="0.2">
      <c r="T51533" s="11"/>
      <c r="U51533" s="11"/>
    </row>
    <row r="51534" spans="20:21" x14ac:dyDescent="0.2">
      <c r="T51534" s="11"/>
      <c r="U51534" s="11"/>
    </row>
    <row r="51535" spans="20:21" x14ac:dyDescent="0.2">
      <c r="T51535" s="11"/>
      <c r="U51535" s="11"/>
    </row>
    <row r="51536" spans="20:21" x14ac:dyDescent="0.2">
      <c r="T51536" s="11"/>
      <c r="U51536" s="11"/>
    </row>
    <row r="51537" spans="20:21" x14ac:dyDescent="0.2">
      <c r="T51537" s="11"/>
      <c r="U51537" s="11"/>
    </row>
    <row r="51538" spans="20:21" x14ac:dyDescent="0.2">
      <c r="T51538" s="11"/>
      <c r="U51538" s="11"/>
    </row>
    <row r="51539" spans="20:21" x14ac:dyDescent="0.2">
      <c r="T51539" s="11"/>
      <c r="U51539" s="11"/>
    </row>
    <row r="51540" spans="20:21" x14ac:dyDescent="0.2">
      <c r="T51540" s="11"/>
      <c r="U51540" s="11"/>
    </row>
    <row r="51541" spans="20:21" x14ac:dyDescent="0.2">
      <c r="T51541" s="11"/>
      <c r="U51541" s="11"/>
    </row>
    <row r="51542" spans="20:21" x14ac:dyDescent="0.2">
      <c r="T51542" s="11"/>
      <c r="U51542" s="11"/>
    </row>
    <row r="51543" spans="20:21" x14ac:dyDescent="0.2">
      <c r="T51543" s="11"/>
      <c r="U51543" s="11"/>
    </row>
    <row r="51544" spans="20:21" x14ac:dyDescent="0.2">
      <c r="T51544" s="11"/>
      <c r="U51544" s="11"/>
    </row>
    <row r="51545" spans="20:21" x14ac:dyDescent="0.2">
      <c r="T51545" s="11"/>
      <c r="U51545" s="11"/>
    </row>
    <row r="51546" spans="20:21" x14ac:dyDescent="0.2">
      <c r="T51546" s="11"/>
      <c r="U51546" s="11"/>
    </row>
    <row r="51547" spans="20:21" x14ac:dyDescent="0.2">
      <c r="T51547" s="11"/>
      <c r="U51547" s="11"/>
    </row>
    <row r="51548" spans="20:21" x14ac:dyDescent="0.2">
      <c r="T51548" s="11"/>
      <c r="U51548" s="11"/>
    </row>
    <row r="51549" spans="20:21" x14ac:dyDescent="0.2">
      <c r="T51549" s="11"/>
      <c r="U51549" s="11"/>
    </row>
    <row r="51550" spans="20:21" x14ac:dyDescent="0.2">
      <c r="T51550" s="11"/>
      <c r="U51550" s="11"/>
    </row>
    <row r="51551" spans="20:21" x14ac:dyDescent="0.2">
      <c r="T51551" s="11"/>
      <c r="U51551" s="11"/>
    </row>
    <row r="51552" spans="20:21" x14ac:dyDescent="0.2">
      <c r="T51552" s="11"/>
      <c r="U51552" s="11"/>
    </row>
    <row r="51553" spans="20:21" x14ac:dyDescent="0.2">
      <c r="T51553" s="11"/>
      <c r="U51553" s="11"/>
    </row>
    <row r="51554" spans="20:21" x14ac:dyDescent="0.2">
      <c r="T51554" s="11"/>
      <c r="U51554" s="11"/>
    </row>
    <row r="51555" spans="20:21" x14ac:dyDescent="0.2">
      <c r="T51555" s="11"/>
      <c r="U51555" s="11"/>
    </row>
    <row r="51556" spans="20:21" x14ac:dyDescent="0.2">
      <c r="T51556" s="11"/>
      <c r="U51556" s="11"/>
    </row>
    <row r="51557" spans="20:21" x14ac:dyDescent="0.2">
      <c r="T51557" s="11"/>
      <c r="U51557" s="11"/>
    </row>
    <row r="51558" spans="20:21" x14ac:dyDescent="0.2">
      <c r="T51558" s="11"/>
      <c r="U51558" s="11"/>
    </row>
    <row r="51559" spans="20:21" x14ac:dyDescent="0.2">
      <c r="T51559" s="11"/>
      <c r="U51559" s="11"/>
    </row>
    <row r="51560" spans="20:21" x14ac:dyDescent="0.2">
      <c r="T51560" s="11"/>
      <c r="U51560" s="11"/>
    </row>
    <row r="51561" spans="20:21" x14ac:dyDescent="0.2">
      <c r="T51561" s="11"/>
      <c r="U51561" s="11"/>
    </row>
    <row r="51562" spans="20:21" x14ac:dyDescent="0.2">
      <c r="T51562" s="11"/>
      <c r="U51562" s="11"/>
    </row>
    <row r="51563" spans="20:21" x14ac:dyDescent="0.2">
      <c r="T51563" s="11"/>
      <c r="U51563" s="11"/>
    </row>
    <row r="51564" spans="20:21" x14ac:dyDescent="0.2">
      <c r="T51564" s="11"/>
      <c r="U51564" s="11"/>
    </row>
    <row r="51565" spans="20:21" x14ac:dyDescent="0.2">
      <c r="T51565" s="11"/>
      <c r="U51565" s="11"/>
    </row>
    <row r="51566" spans="20:21" x14ac:dyDescent="0.2">
      <c r="T51566" s="11"/>
      <c r="U51566" s="11"/>
    </row>
    <row r="51567" spans="20:21" x14ac:dyDescent="0.2">
      <c r="T51567" s="11"/>
      <c r="U51567" s="11"/>
    </row>
    <row r="51568" spans="20:21" x14ac:dyDescent="0.2">
      <c r="T51568" s="11"/>
      <c r="U51568" s="11"/>
    </row>
    <row r="51569" spans="20:21" x14ac:dyDescent="0.2">
      <c r="T51569" s="11"/>
      <c r="U51569" s="11"/>
    </row>
    <row r="51570" spans="20:21" x14ac:dyDescent="0.2">
      <c r="T51570" s="11"/>
      <c r="U51570" s="11"/>
    </row>
    <row r="51571" spans="20:21" x14ac:dyDescent="0.2">
      <c r="T51571" s="11"/>
      <c r="U51571" s="11"/>
    </row>
    <row r="51572" spans="20:21" x14ac:dyDescent="0.2">
      <c r="T51572" s="11"/>
      <c r="U51572" s="11"/>
    </row>
    <row r="51573" spans="20:21" x14ac:dyDescent="0.2">
      <c r="T51573" s="11"/>
      <c r="U51573" s="11"/>
    </row>
    <row r="51574" spans="20:21" x14ac:dyDescent="0.2">
      <c r="T51574" s="11"/>
      <c r="U51574" s="11"/>
    </row>
    <row r="51575" spans="20:21" x14ac:dyDescent="0.2">
      <c r="T51575" s="11"/>
      <c r="U51575" s="11"/>
    </row>
    <row r="51576" spans="20:21" x14ac:dyDescent="0.2">
      <c r="T51576" s="11"/>
      <c r="U51576" s="11"/>
    </row>
    <row r="51577" spans="20:21" x14ac:dyDescent="0.2">
      <c r="T51577" s="11"/>
      <c r="U51577" s="11"/>
    </row>
    <row r="51578" spans="20:21" x14ac:dyDescent="0.2">
      <c r="T51578" s="11"/>
      <c r="U51578" s="11"/>
    </row>
    <row r="51579" spans="20:21" x14ac:dyDescent="0.2">
      <c r="T51579" s="11"/>
      <c r="U51579" s="11"/>
    </row>
    <row r="51580" spans="20:21" x14ac:dyDescent="0.2">
      <c r="T51580" s="11"/>
      <c r="U51580" s="11"/>
    </row>
    <row r="51581" spans="20:21" x14ac:dyDescent="0.2">
      <c r="T51581" s="11"/>
      <c r="U51581" s="11"/>
    </row>
    <row r="51582" spans="20:21" x14ac:dyDescent="0.2">
      <c r="T51582" s="11"/>
      <c r="U51582" s="11"/>
    </row>
    <row r="51583" spans="20:21" x14ac:dyDescent="0.2">
      <c r="T51583" s="11"/>
      <c r="U51583" s="11"/>
    </row>
    <row r="51584" spans="20:21" x14ac:dyDescent="0.2">
      <c r="T51584" s="11"/>
      <c r="U51584" s="11"/>
    </row>
    <row r="51585" spans="20:21" x14ac:dyDescent="0.2">
      <c r="T51585" s="11"/>
      <c r="U51585" s="11"/>
    </row>
    <row r="51586" spans="20:21" x14ac:dyDescent="0.2">
      <c r="T51586" s="11"/>
      <c r="U51586" s="11"/>
    </row>
    <row r="51587" spans="20:21" x14ac:dyDescent="0.2">
      <c r="T51587" s="11"/>
      <c r="U51587" s="11"/>
    </row>
    <row r="51588" spans="20:21" x14ac:dyDescent="0.2">
      <c r="T51588" s="11"/>
      <c r="U51588" s="11"/>
    </row>
    <row r="51589" spans="20:21" x14ac:dyDescent="0.2">
      <c r="T51589" s="11"/>
      <c r="U51589" s="11"/>
    </row>
    <row r="51590" spans="20:21" x14ac:dyDescent="0.2">
      <c r="T51590" s="11"/>
      <c r="U51590" s="11"/>
    </row>
    <row r="51591" spans="20:21" x14ac:dyDescent="0.2">
      <c r="T51591" s="11"/>
      <c r="U51591" s="11"/>
    </row>
    <row r="51592" spans="20:21" x14ac:dyDescent="0.2">
      <c r="T51592" s="11"/>
      <c r="U51592" s="11"/>
    </row>
    <row r="51593" spans="20:21" x14ac:dyDescent="0.2">
      <c r="T51593" s="11"/>
      <c r="U51593" s="11"/>
    </row>
    <row r="51594" spans="20:21" x14ac:dyDescent="0.2">
      <c r="T51594" s="11"/>
      <c r="U51594" s="11"/>
    </row>
    <row r="51595" spans="20:21" x14ac:dyDescent="0.2">
      <c r="T51595" s="11"/>
      <c r="U51595" s="11"/>
    </row>
    <row r="51596" spans="20:21" x14ac:dyDescent="0.2">
      <c r="T51596" s="11"/>
      <c r="U51596" s="11"/>
    </row>
    <row r="51597" spans="20:21" x14ac:dyDescent="0.2">
      <c r="T51597" s="11"/>
      <c r="U51597" s="11"/>
    </row>
    <row r="51598" spans="20:21" x14ac:dyDescent="0.2">
      <c r="T51598" s="11"/>
      <c r="U51598" s="11"/>
    </row>
    <row r="51599" spans="20:21" x14ac:dyDescent="0.2">
      <c r="T51599" s="11"/>
      <c r="U51599" s="11"/>
    </row>
    <row r="51600" spans="20:21" x14ac:dyDescent="0.2">
      <c r="T51600" s="11"/>
      <c r="U51600" s="11"/>
    </row>
    <row r="51601" spans="20:21" x14ac:dyDescent="0.2">
      <c r="T51601" s="11"/>
      <c r="U51601" s="11"/>
    </row>
    <row r="51602" spans="20:21" x14ac:dyDescent="0.2">
      <c r="T51602" s="11"/>
      <c r="U51602" s="11"/>
    </row>
    <row r="51603" spans="20:21" x14ac:dyDescent="0.2">
      <c r="T51603" s="11"/>
      <c r="U51603" s="11"/>
    </row>
    <row r="51604" spans="20:21" x14ac:dyDescent="0.2">
      <c r="T51604" s="11"/>
      <c r="U51604" s="11"/>
    </row>
    <row r="51605" spans="20:21" x14ac:dyDescent="0.2">
      <c r="T51605" s="11"/>
      <c r="U51605" s="11"/>
    </row>
    <row r="51606" spans="20:21" x14ac:dyDescent="0.2">
      <c r="T51606" s="11"/>
      <c r="U51606" s="11"/>
    </row>
    <row r="51607" spans="20:21" x14ac:dyDescent="0.2">
      <c r="T51607" s="11"/>
      <c r="U51607" s="11"/>
    </row>
    <row r="51608" spans="20:21" x14ac:dyDescent="0.2">
      <c r="T51608" s="11"/>
      <c r="U51608" s="11"/>
    </row>
    <row r="51609" spans="20:21" x14ac:dyDescent="0.2">
      <c r="T51609" s="11"/>
      <c r="U51609" s="11"/>
    </row>
    <row r="51610" spans="20:21" x14ac:dyDescent="0.2">
      <c r="T51610" s="11"/>
      <c r="U51610" s="11"/>
    </row>
    <row r="51611" spans="20:21" x14ac:dyDescent="0.2">
      <c r="T51611" s="11"/>
      <c r="U51611" s="11"/>
    </row>
    <row r="51612" spans="20:21" x14ac:dyDescent="0.2">
      <c r="T51612" s="11"/>
      <c r="U51612" s="11"/>
    </row>
    <row r="51613" spans="20:21" x14ac:dyDescent="0.2">
      <c r="T51613" s="11"/>
      <c r="U51613" s="11"/>
    </row>
    <row r="51614" spans="20:21" x14ac:dyDescent="0.2">
      <c r="T51614" s="11"/>
      <c r="U51614" s="11"/>
    </row>
    <row r="51615" spans="20:21" x14ac:dyDescent="0.2">
      <c r="T51615" s="11"/>
      <c r="U51615" s="11"/>
    </row>
    <row r="51616" spans="20:21" x14ac:dyDescent="0.2">
      <c r="T51616" s="11"/>
      <c r="U51616" s="11"/>
    </row>
    <row r="51617" spans="20:21" x14ac:dyDescent="0.2">
      <c r="T51617" s="11"/>
      <c r="U51617" s="11"/>
    </row>
    <row r="51618" spans="20:21" x14ac:dyDescent="0.2">
      <c r="T51618" s="11"/>
      <c r="U51618" s="11"/>
    </row>
    <row r="51619" spans="20:21" x14ac:dyDescent="0.2">
      <c r="T51619" s="11"/>
      <c r="U51619" s="11"/>
    </row>
    <row r="51620" spans="20:21" x14ac:dyDescent="0.2">
      <c r="T51620" s="11"/>
      <c r="U51620" s="11"/>
    </row>
    <row r="51621" spans="20:21" x14ac:dyDescent="0.2">
      <c r="T51621" s="11"/>
      <c r="U51621" s="11"/>
    </row>
    <row r="51622" spans="20:21" x14ac:dyDescent="0.2">
      <c r="T51622" s="11"/>
      <c r="U51622" s="11"/>
    </row>
    <row r="51623" spans="20:21" x14ac:dyDescent="0.2">
      <c r="T51623" s="11"/>
      <c r="U51623" s="11"/>
    </row>
    <row r="51624" spans="20:21" x14ac:dyDescent="0.2">
      <c r="T51624" s="11"/>
      <c r="U51624" s="11"/>
    </row>
    <row r="51625" spans="20:21" x14ac:dyDescent="0.2">
      <c r="T51625" s="11"/>
      <c r="U51625" s="11"/>
    </row>
    <row r="51626" spans="20:21" x14ac:dyDescent="0.2">
      <c r="T51626" s="11"/>
      <c r="U51626" s="11"/>
    </row>
    <row r="51627" spans="20:21" x14ac:dyDescent="0.2">
      <c r="T51627" s="11"/>
      <c r="U51627" s="11"/>
    </row>
    <row r="51628" spans="20:21" x14ac:dyDescent="0.2">
      <c r="T51628" s="11"/>
      <c r="U51628" s="11"/>
    </row>
    <row r="51629" spans="20:21" x14ac:dyDescent="0.2">
      <c r="T51629" s="11"/>
      <c r="U51629" s="11"/>
    </row>
    <row r="51630" spans="20:21" x14ac:dyDescent="0.2">
      <c r="T51630" s="11"/>
      <c r="U51630" s="11"/>
    </row>
    <row r="51631" spans="20:21" x14ac:dyDescent="0.2">
      <c r="T51631" s="11"/>
      <c r="U51631" s="11"/>
    </row>
    <row r="51632" spans="20:21" x14ac:dyDescent="0.2">
      <c r="T51632" s="11"/>
      <c r="U51632" s="11"/>
    </row>
    <row r="51633" spans="20:21" x14ac:dyDescent="0.2">
      <c r="T51633" s="11"/>
      <c r="U51633" s="11"/>
    </row>
    <row r="51634" spans="20:21" x14ac:dyDescent="0.2">
      <c r="T51634" s="11"/>
      <c r="U51634" s="11"/>
    </row>
    <row r="51635" spans="20:21" x14ac:dyDescent="0.2">
      <c r="T51635" s="11"/>
      <c r="U51635" s="11"/>
    </row>
    <row r="51636" spans="20:21" x14ac:dyDescent="0.2">
      <c r="T51636" s="11"/>
      <c r="U51636" s="11"/>
    </row>
    <row r="51637" spans="20:21" x14ac:dyDescent="0.2">
      <c r="T51637" s="11"/>
      <c r="U51637" s="11"/>
    </row>
    <row r="51638" spans="20:21" x14ac:dyDescent="0.2">
      <c r="T51638" s="11"/>
      <c r="U51638" s="11"/>
    </row>
    <row r="51639" spans="20:21" x14ac:dyDescent="0.2">
      <c r="T51639" s="11"/>
      <c r="U51639" s="11"/>
    </row>
    <row r="51640" spans="20:21" x14ac:dyDescent="0.2">
      <c r="T51640" s="11"/>
      <c r="U51640" s="11"/>
    </row>
    <row r="51641" spans="20:21" x14ac:dyDescent="0.2">
      <c r="T51641" s="11"/>
      <c r="U51641" s="11"/>
    </row>
    <row r="51642" spans="20:21" x14ac:dyDescent="0.2">
      <c r="T51642" s="11"/>
      <c r="U51642" s="11"/>
    </row>
    <row r="51643" spans="20:21" x14ac:dyDescent="0.2">
      <c r="T51643" s="11"/>
      <c r="U51643" s="11"/>
    </row>
    <row r="51644" spans="20:21" x14ac:dyDescent="0.2">
      <c r="T51644" s="11"/>
      <c r="U51644" s="11"/>
    </row>
    <row r="51645" spans="20:21" x14ac:dyDescent="0.2">
      <c r="T51645" s="11"/>
      <c r="U51645" s="11"/>
    </row>
    <row r="51646" spans="20:21" x14ac:dyDescent="0.2">
      <c r="T51646" s="11"/>
      <c r="U51646" s="11"/>
    </row>
    <row r="51647" spans="20:21" x14ac:dyDescent="0.2">
      <c r="T51647" s="11"/>
      <c r="U51647" s="11"/>
    </row>
    <row r="51648" spans="20:21" x14ac:dyDescent="0.2">
      <c r="T51648" s="11"/>
      <c r="U51648" s="11"/>
    </row>
    <row r="51649" spans="20:21" x14ac:dyDescent="0.2">
      <c r="T51649" s="11"/>
      <c r="U51649" s="11"/>
    </row>
    <row r="51650" spans="20:21" x14ac:dyDescent="0.2">
      <c r="T51650" s="11"/>
      <c r="U51650" s="11"/>
    </row>
    <row r="51651" spans="20:21" x14ac:dyDescent="0.2">
      <c r="T51651" s="11"/>
      <c r="U51651" s="11"/>
    </row>
    <row r="51652" spans="20:21" x14ac:dyDescent="0.2">
      <c r="T51652" s="11"/>
      <c r="U51652" s="11"/>
    </row>
    <row r="51653" spans="20:21" x14ac:dyDescent="0.2">
      <c r="T51653" s="11"/>
      <c r="U51653" s="11"/>
    </row>
    <row r="51654" spans="20:21" x14ac:dyDescent="0.2">
      <c r="T51654" s="11"/>
      <c r="U51654" s="11"/>
    </row>
    <row r="51655" spans="20:21" x14ac:dyDescent="0.2">
      <c r="T51655" s="11"/>
      <c r="U51655" s="11"/>
    </row>
    <row r="51656" spans="20:21" x14ac:dyDescent="0.2">
      <c r="T51656" s="11"/>
      <c r="U51656" s="11"/>
    </row>
    <row r="51657" spans="20:21" x14ac:dyDescent="0.2">
      <c r="T51657" s="11"/>
      <c r="U51657" s="11"/>
    </row>
    <row r="51658" spans="20:21" x14ac:dyDescent="0.2">
      <c r="T51658" s="11"/>
      <c r="U51658" s="11"/>
    </row>
    <row r="51659" spans="20:21" x14ac:dyDescent="0.2">
      <c r="T51659" s="11"/>
      <c r="U51659" s="11"/>
    </row>
    <row r="51660" spans="20:21" x14ac:dyDescent="0.2">
      <c r="T51660" s="11"/>
      <c r="U51660" s="11"/>
    </row>
    <row r="51661" spans="20:21" x14ac:dyDescent="0.2">
      <c r="T51661" s="11"/>
      <c r="U51661" s="11"/>
    </row>
    <row r="51662" spans="20:21" x14ac:dyDescent="0.2">
      <c r="T51662" s="11"/>
      <c r="U51662" s="11"/>
    </row>
    <row r="51663" spans="20:21" x14ac:dyDescent="0.2">
      <c r="T51663" s="11"/>
      <c r="U51663" s="11"/>
    </row>
    <row r="51664" spans="20:21" x14ac:dyDescent="0.2">
      <c r="T51664" s="11"/>
      <c r="U51664" s="11"/>
    </row>
    <row r="51665" spans="20:21" x14ac:dyDescent="0.2">
      <c r="T51665" s="11"/>
      <c r="U51665" s="11"/>
    </row>
    <row r="51666" spans="20:21" x14ac:dyDescent="0.2">
      <c r="T51666" s="11"/>
      <c r="U51666" s="11"/>
    </row>
    <row r="51667" spans="20:21" x14ac:dyDescent="0.2">
      <c r="T51667" s="11"/>
      <c r="U51667" s="11"/>
    </row>
    <row r="51668" spans="20:21" x14ac:dyDescent="0.2">
      <c r="T51668" s="11"/>
      <c r="U51668" s="11"/>
    </row>
    <row r="51669" spans="20:21" x14ac:dyDescent="0.2">
      <c r="T51669" s="11"/>
      <c r="U51669" s="11"/>
    </row>
    <row r="51670" spans="20:21" x14ac:dyDescent="0.2">
      <c r="T51670" s="11"/>
      <c r="U51670" s="11"/>
    </row>
    <row r="51671" spans="20:21" x14ac:dyDescent="0.2">
      <c r="T51671" s="11"/>
      <c r="U51671" s="11"/>
    </row>
    <row r="51672" spans="20:21" x14ac:dyDescent="0.2">
      <c r="T51672" s="11"/>
      <c r="U51672" s="11"/>
    </row>
    <row r="51673" spans="20:21" x14ac:dyDescent="0.2">
      <c r="T51673" s="11"/>
      <c r="U51673" s="11"/>
    </row>
    <row r="51674" spans="20:21" x14ac:dyDescent="0.2">
      <c r="T51674" s="11"/>
      <c r="U51674" s="11"/>
    </row>
    <row r="51675" spans="20:21" x14ac:dyDescent="0.2">
      <c r="T51675" s="11"/>
      <c r="U51675" s="11"/>
    </row>
    <row r="51676" spans="20:21" x14ac:dyDescent="0.2">
      <c r="T51676" s="11"/>
      <c r="U51676" s="11"/>
    </row>
    <row r="51677" spans="20:21" x14ac:dyDescent="0.2">
      <c r="T51677" s="11"/>
      <c r="U51677" s="11"/>
    </row>
    <row r="51678" spans="20:21" x14ac:dyDescent="0.2">
      <c r="T51678" s="11"/>
      <c r="U51678" s="11"/>
    </row>
    <row r="51679" spans="20:21" x14ac:dyDescent="0.2">
      <c r="T51679" s="11"/>
      <c r="U51679" s="11"/>
    </row>
    <row r="51680" spans="20:21" x14ac:dyDescent="0.2">
      <c r="T51680" s="11"/>
      <c r="U51680" s="11"/>
    </row>
    <row r="51681" spans="20:21" x14ac:dyDescent="0.2">
      <c r="T51681" s="11"/>
      <c r="U51681" s="11"/>
    </row>
    <row r="51682" spans="20:21" x14ac:dyDescent="0.2">
      <c r="T51682" s="11"/>
      <c r="U51682" s="11"/>
    </row>
    <row r="51683" spans="20:21" x14ac:dyDescent="0.2">
      <c r="T51683" s="11"/>
      <c r="U51683" s="11"/>
    </row>
    <row r="51684" spans="20:21" x14ac:dyDescent="0.2">
      <c r="T51684" s="11"/>
      <c r="U51684" s="11"/>
    </row>
    <row r="51685" spans="20:21" x14ac:dyDescent="0.2">
      <c r="T51685" s="11"/>
      <c r="U51685" s="11"/>
    </row>
    <row r="51686" spans="20:21" x14ac:dyDescent="0.2">
      <c r="T51686" s="11"/>
      <c r="U51686" s="11"/>
    </row>
    <row r="51687" spans="20:21" x14ac:dyDescent="0.2">
      <c r="T51687" s="11"/>
      <c r="U51687" s="11"/>
    </row>
    <row r="51688" spans="20:21" x14ac:dyDescent="0.2">
      <c r="T51688" s="11"/>
      <c r="U51688" s="11"/>
    </row>
    <row r="51689" spans="20:21" x14ac:dyDescent="0.2">
      <c r="T51689" s="11"/>
      <c r="U51689" s="11"/>
    </row>
    <row r="51690" spans="20:21" x14ac:dyDescent="0.2">
      <c r="T51690" s="11"/>
      <c r="U51690" s="11"/>
    </row>
    <row r="51691" spans="20:21" x14ac:dyDescent="0.2">
      <c r="T51691" s="11"/>
      <c r="U51691" s="11"/>
    </row>
    <row r="51692" spans="20:21" x14ac:dyDescent="0.2">
      <c r="T51692" s="11"/>
      <c r="U51692" s="11"/>
    </row>
    <row r="51693" spans="20:21" x14ac:dyDescent="0.2">
      <c r="T51693" s="11"/>
      <c r="U51693" s="11"/>
    </row>
    <row r="51694" spans="20:21" x14ac:dyDescent="0.2">
      <c r="T51694" s="11"/>
      <c r="U51694" s="11"/>
    </row>
    <row r="51695" spans="20:21" x14ac:dyDescent="0.2">
      <c r="T51695" s="11"/>
      <c r="U51695" s="11"/>
    </row>
    <row r="51696" spans="20:21" x14ac:dyDescent="0.2">
      <c r="T51696" s="11"/>
      <c r="U51696" s="11"/>
    </row>
    <row r="51697" spans="20:21" x14ac:dyDescent="0.2">
      <c r="T51697" s="11"/>
      <c r="U51697" s="11"/>
    </row>
    <row r="51698" spans="20:21" x14ac:dyDescent="0.2">
      <c r="T51698" s="11"/>
      <c r="U51698" s="11"/>
    </row>
    <row r="51699" spans="20:21" x14ac:dyDescent="0.2">
      <c r="T51699" s="11"/>
      <c r="U51699" s="11"/>
    </row>
    <row r="51700" spans="20:21" x14ac:dyDescent="0.2">
      <c r="T51700" s="11"/>
      <c r="U51700" s="11"/>
    </row>
    <row r="51701" spans="20:21" x14ac:dyDescent="0.2">
      <c r="T51701" s="11"/>
      <c r="U51701" s="11"/>
    </row>
    <row r="51702" spans="20:21" x14ac:dyDescent="0.2">
      <c r="T51702" s="11"/>
      <c r="U51702" s="11"/>
    </row>
    <row r="51703" spans="20:21" x14ac:dyDescent="0.2">
      <c r="T51703" s="11"/>
      <c r="U51703" s="11"/>
    </row>
    <row r="51704" spans="20:21" x14ac:dyDescent="0.2">
      <c r="T51704" s="11"/>
      <c r="U51704" s="11"/>
    </row>
    <row r="51705" spans="20:21" x14ac:dyDescent="0.2">
      <c r="T51705" s="11"/>
      <c r="U51705" s="11"/>
    </row>
    <row r="51706" spans="20:21" x14ac:dyDescent="0.2">
      <c r="T51706" s="11"/>
      <c r="U51706" s="11"/>
    </row>
    <row r="51707" spans="20:21" x14ac:dyDescent="0.2">
      <c r="T51707" s="11"/>
      <c r="U51707" s="11"/>
    </row>
    <row r="51708" spans="20:21" x14ac:dyDescent="0.2">
      <c r="T51708" s="11"/>
      <c r="U51708" s="11"/>
    </row>
    <row r="51709" spans="20:21" x14ac:dyDescent="0.2">
      <c r="T51709" s="11"/>
      <c r="U51709" s="11"/>
    </row>
    <row r="51710" spans="20:21" x14ac:dyDescent="0.2">
      <c r="T51710" s="11"/>
      <c r="U51710" s="11"/>
    </row>
    <row r="51711" spans="20:21" x14ac:dyDescent="0.2">
      <c r="T51711" s="11"/>
      <c r="U51711" s="11"/>
    </row>
    <row r="51712" spans="20:21" x14ac:dyDescent="0.2">
      <c r="T51712" s="11"/>
      <c r="U51712" s="11"/>
    </row>
    <row r="51713" spans="20:21" x14ac:dyDescent="0.2">
      <c r="T51713" s="11"/>
      <c r="U51713" s="11"/>
    </row>
    <row r="51714" spans="20:21" x14ac:dyDescent="0.2">
      <c r="T51714" s="11"/>
      <c r="U51714" s="11"/>
    </row>
    <row r="51715" spans="20:21" x14ac:dyDescent="0.2">
      <c r="T51715" s="11"/>
      <c r="U51715" s="11"/>
    </row>
    <row r="51716" spans="20:21" x14ac:dyDescent="0.2">
      <c r="T51716" s="11"/>
      <c r="U51716" s="11"/>
    </row>
    <row r="51717" spans="20:21" x14ac:dyDescent="0.2">
      <c r="T51717" s="11"/>
      <c r="U51717" s="11"/>
    </row>
    <row r="51718" spans="20:21" x14ac:dyDescent="0.2">
      <c r="T51718" s="11"/>
      <c r="U51718" s="11"/>
    </row>
    <row r="51719" spans="20:21" x14ac:dyDescent="0.2">
      <c r="T51719" s="11"/>
      <c r="U51719" s="11"/>
    </row>
    <row r="51720" spans="20:21" x14ac:dyDescent="0.2">
      <c r="T51720" s="11"/>
      <c r="U51720" s="11"/>
    </row>
    <row r="51721" spans="20:21" x14ac:dyDescent="0.2">
      <c r="T51721" s="11"/>
      <c r="U51721" s="11"/>
    </row>
    <row r="51722" spans="20:21" x14ac:dyDescent="0.2">
      <c r="T51722" s="11"/>
      <c r="U51722" s="11"/>
    </row>
    <row r="51723" spans="20:21" x14ac:dyDescent="0.2">
      <c r="T51723" s="11"/>
      <c r="U51723" s="11"/>
    </row>
    <row r="51724" spans="20:21" x14ac:dyDescent="0.2">
      <c r="T51724" s="11"/>
      <c r="U51724" s="11"/>
    </row>
    <row r="51725" spans="20:21" x14ac:dyDescent="0.2">
      <c r="T51725" s="11"/>
      <c r="U51725" s="11"/>
    </row>
    <row r="51726" spans="20:21" x14ac:dyDescent="0.2">
      <c r="T51726" s="11"/>
      <c r="U51726" s="11"/>
    </row>
    <row r="51727" spans="20:21" x14ac:dyDescent="0.2">
      <c r="T51727" s="11"/>
      <c r="U51727" s="11"/>
    </row>
    <row r="51728" spans="20:21" x14ac:dyDescent="0.2">
      <c r="T51728" s="11"/>
      <c r="U51728" s="11"/>
    </row>
    <row r="51729" spans="20:21" x14ac:dyDescent="0.2">
      <c r="T51729" s="11"/>
      <c r="U51729" s="11"/>
    </row>
    <row r="51730" spans="20:21" x14ac:dyDescent="0.2">
      <c r="T51730" s="11"/>
      <c r="U51730" s="11"/>
    </row>
    <row r="51731" spans="20:21" x14ac:dyDescent="0.2">
      <c r="T51731" s="11"/>
      <c r="U51731" s="11"/>
    </row>
    <row r="51732" spans="20:21" x14ac:dyDescent="0.2">
      <c r="T51732" s="11"/>
      <c r="U51732" s="11"/>
    </row>
    <row r="51733" spans="20:21" x14ac:dyDescent="0.2">
      <c r="T51733" s="11"/>
      <c r="U51733" s="11"/>
    </row>
    <row r="51734" spans="20:21" x14ac:dyDescent="0.2">
      <c r="T51734" s="11"/>
      <c r="U51734" s="11"/>
    </row>
    <row r="51735" spans="20:21" x14ac:dyDescent="0.2">
      <c r="T51735" s="11"/>
      <c r="U51735" s="11"/>
    </row>
    <row r="51736" spans="20:21" x14ac:dyDescent="0.2">
      <c r="T51736" s="11"/>
      <c r="U51736" s="11"/>
    </row>
    <row r="51737" spans="20:21" x14ac:dyDescent="0.2">
      <c r="T51737" s="11"/>
      <c r="U51737" s="11"/>
    </row>
    <row r="51738" spans="20:21" x14ac:dyDescent="0.2">
      <c r="T51738" s="11"/>
      <c r="U51738" s="11"/>
    </row>
    <row r="51739" spans="20:21" x14ac:dyDescent="0.2">
      <c r="T51739" s="11"/>
      <c r="U51739" s="11"/>
    </row>
    <row r="51740" spans="20:21" x14ac:dyDescent="0.2">
      <c r="T51740" s="11"/>
      <c r="U51740" s="11"/>
    </row>
    <row r="51741" spans="20:21" x14ac:dyDescent="0.2">
      <c r="T51741" s="11"/>
      <c r="U51741" s="11"/>
    </row>
    <row r="51742" spans="20:21" x14ac:dyDescent="0.2">
      <c r="T51742" s="11"/>
      <c r="U51742" s="11"/>
    </row>
    <row r="51743" spans="20:21" x14ac:dyDescent="0.2">
      <c r="T51743" s="11"/>
      <c r="U51743" s="11"/>
    </row>
    <row r="51744" spans="20:21" x14ac:dyDescent="0.2">
      <c r="T51744" s="11"/>
      <c r="U51744" s="11"/>
    </row>
    <row r="51745" spans="20:21" x14ac:dyDescent="0.2">
      <c r="T51745" s="11"/>
      <c r="U51745" s="11"/>
    </row>
    <row r="51746" spans="20:21" x14ac:dyDescent="0.2">
      <c r="T51746" s="11"/>
      <c r="U51746" s="11"/>
    </row>
    <row r="51747" spans="20:21" x14ac:dyDescent="0.2">
      <c r="T51747" s="11"/>
      <c r="U51747" s="11"/>
    </row>
    <row r="51748" spans="20:21" x14ac:dyDescent="0.2">
      <c r="T51748" s="11"/>
      <c r="U51748" s="11"/>
    </row>
    <row r="51749" spans="20:21" x14ac:dyDescent="0.2">
      <c r="T51749" s="11"/>
      <c r="U51749" s="11"/>
    </row>
    <row r="51750" spans="20:21" x14ac:dyDescent="0.2">
      <c r="T51750" s="11"/>
      <c r="U51750" s="11"/>
    </row>
    <row r="51751" spans="20:21" x14ac:dyDescent="0.2">
      <c r="T51751" s="11"/>
      <c r="U51751" s="11"/>
    </row>
    <row r="51752" spans="20:21" x14ac:dyDescent="0.2">
      <c r="T51752" s="11"/>
      <c r="U51752" s="11"/>
    </row>
    <row r="51753" spans="20:21" x14ac:dyDescent="0.2">
      <c r="T51753" s="11"/>
      <c r="U51753" s="11"/>
    </row>
    <row r="51754" spans="20:21" x14ac:dyDescent="0.2">
      <c r="T51754" s="11"/>
      <c r="U51754" s="11"/>
    </row>
    <row r="51755" spans="20:21" x14ac:dyDescent="0.2">
      <c r="T51755" s="11"/>
      <c r="U51755" s="11"/>
    </row>
    <row r="51756" spans="20:21" x14ac:dyDescent="0.2">
      <c r="T51756" s="11"/>
      <c r="U51756" s="11"/>
    </row>
    <row r="51757" spans="20:21" x14ac:dyDescent="0.2">
      <c r="T51757" s="11"/>
      <c r="U51757" s="11"/>
    </row>
    <row r="51758" spans="20:21" x14ac:dyDescent="0.2">
      <c r="T51758" s="11"/>
      <c r="U51758" s="11"/>
    </row>
    <row r="51759" spans="20:21" x14ac:dyDescent="0.2">
      <c r="T51759" s="11"/>
      <c r="U51759" s="11"/>
    </row>
    <row r="51760" spans="20:21" x14ac:dyDescent="0.2">
      <c r="T51760" s="11"/>
      <c r="U51760" s="11"/>
    </row>
    <row r="51761" spans="20:21" x14ac:dyDescent="0.2">
      <c r="T51761" s="11"/>
      <c r="U51761" s="11"/>
    </row>
    <row r="51762" spans="20:21" x14ac:dyDescent="0.2">
      <c r="T51762" s="11"/>
      <c r="U51762" s="11"/>
    </row>
    <row r="51763" spans="20:21" x14ac:dyDescent="0.2">
      <c r="T51763" s="11"/>
      <c r="U51763" s="11"/>
    </row>
    <row r="51764" spans="20:21" x14ac:dyDescent="0.2">
      <c r="T51764" s="11"/>
      <c r="U51764" s="11"/>
    </row>
    <row r="51765" spans="20:21" x14ac:dyDescent="0.2">
      <c r="T51765" s="11"/>
      <c r="U51765" s="11"/>
    </row>
    <row r="51766" spans="20:21" x14ac:dyDescent="0.2">
      <c r="T51766" s="11"/>
      <c r="U51766" s="11"/>
    </row>
    <row r="51767" spans="20:21" x14ac:dyDescent="0.2">
      <c r="T51767" s="11"/>
      <c r="U51767" s="11"/>
    </row>
    <row r="51768" spans="20:21" x14ac:dyDescent="0.2">
      <c r="T51768" s="11"/>
      <c r="U51768" s="11"/>
    </row>
    <row r="51769" spans="20:21" x14ac:dyDescent="0.2">
      <c r="T51769" s="11"/>
      <c r="U51769" s="11"/>
    </row>
    <row r="51770" spans="20:21" x14ac:dyDescent="0.2">
      <c r="T51770" s="11"/>
      <c r="U51770" s="11"/>
    </row>
    <row r="51771" spans="20:21" x14ac:dyDescent="0.2">
      <c r="T51771" s="11"/>
      <c r="U51771" s="11"/>
    </row>
    <row r="51772" spans="20:21" x14ac:dyDescent="0.2">
      <c r="T51772" s="11"/>
      <c r="U51772" s="11"/>
    </row>
    <row r="51773" spans="20:21" x14ac:dyDescent="0.2">
      <c r="T51773" s="11"/>
      <c r="U51773" s="11"/>
    </row>
    <row r="51774" spans="20:21" x14ac:dyDescent="0.2">
      <c r="T51774" s="11"/>
      <c r="U51774" s="11"/>
    </row>
    <row r="51775" spans="20:21" x14ac:dyDescent="0.2">
      <c r="T51775" s="11"/>
      <c r="U51775" s="11"/>
    </row>
    <row r="51776" spans="20:21" x14ac:dyDescent="0.2">
      <c r="T51776" s="11"/>
      <c r="U51776" s="11"/>
    </row>
    <row r="51777" spans="20:21" x14ac:dyDescent="0.2">
      <c r="T51777" s="11"/>
      <c r="U51777" s="11"/>
    </row>
    <row r="51778" spans="20:21" x14ac:dyDescent="0.2">
      <c r="T51778" s="11"/>
      <c r="U51778" s="11"/>
    </row>
    <row r="51779" spans="20:21" x14ac:dyDescent="0.2">
      <c r="T51779" s="11"/>
      <c r="U51779" s="11"/>
    </row>
    <row r="51780" spans="20:21" x14ac:dyDescent="0.2">
      <c r="T51780" s="11"/>
      <c r="U51780" s="11"/>
    </row>
    <row r="51781" spans="20:21" x14ac:dyDescent="0.2">
      <c r="T51781" s="11"/>
      <c r="U51781" s="11"/>
    </row>
    <row r="51782" spans="20:21" x14ac:dyDescent="0.2">
      <c r="T51782" s="11"/>
      <c r="U51782" s="11"/>
    </row>
    <row r="51783" spans="20:21" x14ac:dyDescent="0.2">
      <c r="T51783" s="11"/>
      <c r="U51783" s="11"/>
    </row>
    <row r="51784" spans="20:21" x14ac:dyDescent="0.2">
      <c r="T51784" s="11"/>
      <c r="U51784" s="11"/>
    </row>
    <row r="51785" spans="20:21" x14ac:dyDescent="0.2">
      <c r="T51785" s="11"/>
      <c r="U51785" s="11"/>
    </row>
    <row r="51786" spans="20:21" x14ac:dyDescent="0.2">
      <c r="T51786" s="11"/>
      <c r="U51786" s="11"/>
    </row>
    <row r="51787" spans="20:21" x14ac:dyDescent="0.2">
      <c r="T51787" s="11"/>
      <c r="U51787" s="11"/>
    </row>
    <row r="51788" spans="20:21" x14ac:dyDescent="0.2">
      <c r="T51788" s="11"/>
      <c r="U51788" s="11"/>
    </row>
    <row r="51789" spans="20:21" x14ac:dyDescent="0.2">
      <c r="T51789" s="11"/>
      <c r="U51789" s="11"/>
    </row>
    <row r="51790" spans="20:21" x14ac:dyDescent="0.2">
      <c r="T51790" s="11"/>
      <c r="U51790" s="11"/>
    </row>
    <row r="51791" spans="20:21" x14ac:dyDescent="0.2">
      <c r="T51791" s="11"/>
      <c r="U51791" s="11"/>
    </row>
    <row r="51792" spans="20:21" x14ac:dyDescent="0.2">
      <c r="T51792" s="11"/>
      <c r="U51792" s="11"/>
    </row>
    <row r="51793" spans="20:21" x14ac:dyDescent="0.2">
      <c r="T51793" s="11"/>
      <c r="U51793" s="11"/>
    </row>
    <row r="51794" spans="20:21" x14ac:dyDescent="0.2">
      <c r="T51794" s="11"/>
      <c r="U51794" s="11"/>
    </row>
    <row r="51795" spans="20:21" x14ac:dyDescent="0.2">
      <c r="T51795" s="11"/>
      <c r="U51795" s="11"/>
    </row>
    <row r="51796" spans="20:21" x14ac:dyDescent="0.2">
      <c r="T51796" s="11"/>
      <c r="U51796" s="11"/>
    </row>
    <row r="51797" spans="20:21" x14ac:dyDescent="0.2">
      <c r="T51797" s="11"/>
      <c r="U51797" s="11"/>
    </row>
    <row r="51798" spans="20:21" x14ac:dyDescent="0.2">
      <c r="T51798" s="11"/>
      <c r="U51798" s="11"/>
    </row>
    <row r="51799" spans="20:21" x14ac:dyDescent="0.2">
      <c r="T51799" s="11"/>
      <c r="U51799" s="11"/>
    </row>
    <row r="51800" spans="20:21" x14ac:dyDescent="0.2">
      <c r="T51800" s="11"/>
      <c r="U51800" s="11"/>
    </row>
    <row r="51801" spans="20:21" x14ac:dyDescent="0.2">
      <c r="T51801" s="11"/>
      <c r="U51801" s="11"/>
    </row>
    <row r="51802" spans="20:21" x14ac:dyDescent="0.2">
      <c r="T51802" s="11"/>
      <c r="U51802" s="11"/>
    </row>
    <row r="51803" spans="20:21" x14ac:dyDescent="0.2">
      <c r="T51803" s="11"/>
      <c r="U51803" s="11"/>
    </row>
    <row r="51804" spans="20:21" x14ac:dyDescent="0.2">
      <c r="T51804" s="11"/>
      <c r="U51804" s="11"/>
    </row>
    <row r="51805" spans="20:21" x14ac:dyDescent="0.2">
      <c r="T51805" s="11"/>
      <c r="U51805" s="11"/>
    </row>
    <row r="51806" spans="20:21" x14ac:dyDescent="0.2">
      <c r="T51806" s="11"/>
      <c r="U51806" s="11"/>
    </row>
    <row r="51807" spans="20:21" x14ac:dyDescent="0.2">
      <c r="T51807" s="11"/>
      <c r="U51807" s="11"/>
    </row>
    <row r="51808" spans="20:21" x14ac:dyDescent="0.2">
      <c r="T51808" s="11"/>
      <c r="U51808" s="11"/>
    </row>
    <row r="51809" spans="20:21" x14ac:dyDescent="0.2">
      <c r="T51809" s="11"/>
      <c r="U51809" s="11"/>
    </row>
    <row r="51810" spans="20:21" x14ac:dyDescent="0.2">
      <c r="T51810" s="11"/>
      <c r="U51810" s="11"/>
    </row>
    <row r="51811" spans="20:21" x14ac:dyDescent="0.2">
      <c r="T51811" s="11"/>
      <c r="U51811" s="11"/>
    </row>
    <row r="51812" spans="20:21" x14ac:dyDescent="0.2">
      <c r="T51812" s="11"/>
      <c r="U51812" s="11"/>
    </row>
    <row r="51813" spans="20:21" x14ac:dyDescent="0.2">
      <c r="T51813" s="11"/>
      <c r="U51813" s="11"/>
    </row>
    <row r="51814" spans="20:21" x14ac:dyDescent="0.2">
      <c r="T51814" s="11"/>
      <c r="U51814" s="11"/>
    </row>
    <row r="51815" spans="20:21" x14ac:dyDescent="0.2">
      <c r="T51815" s="11"/>
      <c r="U51815" s="11"/>
    </row>
    <row r="51816" spans="20:21" x14ac:dyDescent="0.2">
      <c r="T51816" s="11"/>
      <c r="U51816" s="11"/>
    </row>
    <row r="51817" spans="20:21" x14ac:dyDescent="0.2">
      <c r="T51817" s="11"/>
      <c r="U51817" s="11"/>
    </row>
    <row r="51818" spans="20:21" x14ac:dyDescent="0.2">
      <c r="T51818" s="11"/>
      <c r="U51818" s="11"/>
    </row>
    <row r="51819" spans="20:21" x14ac:dyDescent="0.2">
      <c r="T51819" s="11"/>
      <c r="U51819" s="11"/>
    </row>
    <row r="51820" spans="20:21" x14ac:dyDescent="0.2">
      <c r="T51820" s="11"/>
      <c r="U51820" s="11"/>
    </row>
    <row r="51821" spans="20:21" x14ac:dyDescent="0.2">
      <c r="T51821" s="11"/>
      <c r="U51821" s="11"/>
    </row>
    <row r="51822" spans="20:21" x14ac:dyDescent="0.2">
      <c r="T51822" s="11"/>
      <c r="U51822" s="11"/>
    </row>
    <row r="51823" spans="20:21" x14ac:dyDescent="0.2">
      <c r="T51823" s="11"/>
      <c r="U51823" s="11"/>
    </row>
    <row r="51824" spans="20:21" x14ac:dyDescent="0.2">
      <c r="T51824" s="11"/>
      <c r="U51824" s="11"/>
    </row>
    <row r="51825" spans="20:21" x14ac:dyDescent="0.2">
      <c r="T51825" s="11"/>
      <c r="U51825" s="11"/>
    </row>
    <row r="51826" spans="20:21" x14ac:dyDescent="0.2">
      <c r="T51826" s="11"/>
      <c r="U51826" s="11"/>
    </row>
    <row r="51827" spans="20:21" x14ac:dyDescent="0.2">
      <c r="T51827" s="11"/>
      <c r="U51827" s="11"/>
    </row>
    <row r="51828" spans="20:21" x14ac:dyDescent="0.2">
      <c r="T51828" s="11"/>
      <c r="U51828" s="11"/>
    </row>
    <row r="51829" spans="20:21" x14ac:dyDescent="0.2">
      <c r="T51829" s="11"/>
      <c r="U51829" s="11"/>
    </row>
    <row r="51830" spans="20:21" x14ac:dyDescent="0.2">
      <c r="T51830" s="11"/>
      <c r="U51830" s="11"/>
    </row>
    <row r="51831" spans="20:21" x14ac:dyDescent="0.2">
      <c r="T51831" s="11"/>
      <c r="U51831" s="11"/>
    </row>
    <row r="51832" spans="20:21" x14ac:dyDescent="0.2">
      <c r="T51832" s="11"/>
      <c r="U51832" s="11"/>
    </row>
    <row r="51833" spans="20:21" x14ac:dyDescent="0.2">
      <c r="T51833" s="11"/>
      <c r="U51833" s="11"/>
    </row>
    <row r="51834" spans="20:21" x14ac:dyDescent="0.2">
      <c r="T51834" s="11"/>
      <c r="U51834" s="11"/>
    </row>
    <row r="51835" spans="20:21" x14ac:dyDescent="0.2">
      <c r="T51835" s="11"/>
      <c r="U51835" s="11"/>
    </row>
    <row r="51836" spans="20:21" x14ac:dyDescent="0.2">
      <c r="T51836" s="11"/>
      <c r="U51836" s="11"/>
    </row>
    <row r="51837" spans="20:21" x14ac:dyDescent="0.2">
      <c r="T51837" s="11"/>
      <c r="U51837" s="11"/>
    </row>
    <row r="51838" spans="20:21" x14ac:dyDescent="0.2">
      <c r="T51838" s="11"/>
      <c r="U51838" s="11"/>
    </row>
    <row r="51839" spans="20:21" x14ac:dyDescent="0.2">
      <c r="T51839" s="11"/>
      <c r="U51839" s="11"/>
    </row>
    <row r="51840" spans="20:21" x14ac:dyDescent="0.2">
      <c r="T51840" s="11"/>
      <c r="U51840" s="11"/>
    </row>
    <row r="51841" spans="20:21" x14ac:dyDescent="0.2">
      <c r="T51841" s="11"/>
      <c r="U51841" s="11"/>
    </row>
    <row r="51842" spans="20:21" x14ac:dyDescent="0.2">
      <c r="T51842" s="11"/>
      <c r="U51842" s="11"/>
    </row>
    <row r="51843" spans="20:21" x14ac:dyDescent="0.2">
      <c r="T51843" s="11"/>
      <c r="U51843" s="11"/>
    </row>
    <row r="51844" spans="20:21" x14ac:dyDescent="0.2">
      <c r="T51844" s="11"/>
      <c r="U51844" s="11"/>
    </row>
    <row r="51845" spans="20:21" x14ac:dyDescent="0.2">
      <c r="T51845" s="11"/>
      <c r="U51845" s="11"/>
    </row>
    <row r="51846" spans="20:21" x14ac:dyDescent="0.2">
      <c r="T51846" s="11"/>
      <c r="U51846" s="11"/>
    </row>
    <row r="51847" spans="20:21" x14ac:dyDescent="0.2">
      <c r="T51847" s="11"/>
      <c r="U51847" s="11"/>
    </row>
    <row r="51848" spans="20:21" x14ac:dyDescent="0.2">
      <c r="T51848" s="11"/>
      <c r="U51848" s="11"/>
    </row>
    <row r="51849" spans="20:21" x14ac:dyDescent="0.2">
      <c r="T51849" s="11"/>
      <c r="U51849" s="11"/>
    </row>
    <row r="51850" spans="20:21" x14ac:dyDescent="0.2">
      <c r="T51850" s="11"/>
      <c r="U51850" s="11"/>
    </row>
    <row r="51851" spans="20:21" x14ac:dyDescent="0.2">
      <c r="T51851" s="11"/>
      <c r="U51851" s="11"/>
    </row>
    <row r="51852" spans="20:21" x14ac:dyDescent="0.2">
      <c r="T51852" s="11"/>
      <c r="U51852" s="11"/>
    </row>
    <row r="51853" spans="20:21" x14ac:dyDescent="0.2">
      <c r="T51853" s="11"/>
      <c r="U51853" s="11"/>
    </row>
    <row r="51854" spans="20:21" x14ac:dyDescent="0.2">
      <c r="T51854" s="11"/>
      <c r="U51854" s="11"/>
    </row>
    <row r="51855" spans="20:21" x14ac:dyDescent="0.2">
      <c r="T51855" s="11"/>
      <c r="U51855" s="11"/>
    </row>
    <row r="51856" spans="20:21" x14ac:dyDescent="0.2">
      <c r="T51856" s="11"/>
      <c r="U51856" s="11"/>
    </row>
    <row r="51857" spans="20:21" x14ac:dyDescent="0.2">
      <c r="T51857" s="11"/>
      <c r="U51857" s="11"/>
    </row>
    <row r="51858" spans="20:21" x14ac:dyDescent="0.2">
      <c r="T51858" s="11"/>
      <c r="U51858" s="11"/>
    </row>
    <row r="51859" spans="20:21" x14ac:dyDescent="0.2">
      <c r="T51859" s="11"/>
      <c r="U51859" s="11"/>
    </row>
    <row r="51860" spans="20:21" x14ac:dyDescent="0.2">
      <c r="T51860" s="11"/>
      <c r="U51860" s="11"/>
    </row>
    <row r="51861" spans="20:21" x14ac:dyDescent="0.2">
      <c r="T51861" s="11"/>
      <c r="U51861" s="11"/>
    </row>
    <row r="51862" spans="20:21" x14ac:dyDescent="0.2">
      <c r="T51862" s="11"/>
      <c r="U51862" s="11"/>
    </row>
    <row r="51863" spans="20:21" x14ac:dyDescent="0.2">
      <c r="T51863" s="11"/>
      <c r="U51863" s="11"/>
    </row>
    <row r="51864" spans="20:21" x14ac:dyDescent="0.2">
      <c r="T51864" s="11"/>
      <c r="U51864" s="11"/>
    </row>
    <row r="51865" spans="20:21" x14ac:dyDescent="0.2">
      <c r="T51865" s="11"/>
      <c r="U51865" s="11"/>
    </row>
    <row r="51866" spans="20:21" x14ac:dyDescent="0.2">
      <c r="T51866" s="11"/>
      <c r="U51866" s="11"/>
    </row>
    <row r="51867" spans="20:21" x14ac:dyDescent="0.2">
      <c r="T51867" s="11"/>
      <c r="U51867" s="11"/>
    </row>
    <row r="51868" spans="20:21" x14ac:dyDescent="0.2">
      <c r="T51868" s="11"/>
      <c r="U51868" s="11"/>
    </row>
    <row r="51869" spans="20:21" x14ac:dyDescent="0.2">
      <c r="T51869" s="11"/>
      <c r="U51869" s="11"/>
    </row>
    <row r="51870" spans="20:21" x14ac:dyDescent="0.2">
      <c r="T51870" s="11"/>
      <c r="U51870" s="11"/>
    </row>
    <row r="51871" spans="20:21" x14ac:dyDescent="0.2">
      <c r="T51871" s="11"/>
      <c r="U51871" s="11"/>
    </row>
    <row r="51872" spans="20:21" x14ac:dyDescent="0.2">
      <c r="T51872" s="11"/>
      <c r="U51872" s="11"/>
    </row>
    <row r="51873" spans="20:21" x14ac:dyDescent="0.2">
      <c r="T51873" s="11"/>
      <c r="U51873" s="11"/>
    </row>
    <row r="51874" spans="20:21" x14ac:dyDescent="0.2">
      <c r="T51874" s="11"/>
      <c r="U51874" s="11"/>
    </row>
    <row r="51875" spans="20:21" x14ac:dyDescent="0.2">
      <c r="T51875" s="11"/>
      <c r="U51875" s="11"/>
    </row>
    <row r="51876" spans="20:21" x14ac:dyDescent="0.2">
      <c r="T51876" s="11"/>
      <c r="U51876" s="11"/>
    </row>
    <row r="51877" spans="20:21" x14ac:dyDescent="0.2">
      <c r="T51877" s="11"/>
      <c r="U51877" s="11"/>
    </row>
    <row r="51878" spans="20:21" x14ac:dyDescent="0.2">
      <c r="T51878" s="11"/>
      <c r="U51878" s="11"/>
    </row>
    <row r="51879" spans="20:21" x14ac:dyDescent="0.2">
      <c r="T51879" s="11"/>
      <c r="U51879" s="11"/>
    </row>
    <row r="51880" spans="20:21" x14ac:dyDescent="0.2">
      <c r="T51880" s="11"/>
      <c r="U51880" s="11"/>
    </row>
    <row r="51881" spans="20:21" x14ac:dyDescent="0.2">
      <c r="T51881" s="11"/>
      <c r="U51881" s="11"/>
    </row>
    <row r="51882" spans="20:21" x14ac:dyDescent="0.2">
      <c r="T51882" s="11"/>
      <c r="U51882" s="11"/>
    </row>
    <row r="51883" spans="20:21" x14ac:dyDescent="0.2">
      <c r="T51883" s="11"/>
      <c r="U51883" s="11"/>
    </row>
    <row r="51884" spans="20:21" x14ac:dyDescent="0.2">
      <c r="T51884" s="11"/>
      <c r="U51884" s="11"/>
    </row>
    <row r="51885" spans="20:21" x14ac:dyDescent="0.2">
      <c r="T51885" s="11"/>
      <c r="U51885" s="11"/>
    </row>
    <row r="51886" spans="20:21" x14ac:dyDescent="0.2">
      <c r="T51886" s="11"/>
      <c r="U51886" s="11"/>
    </row>
    <row r="51887" spans="20:21" x14ac:dyDescent="0.2">
      <c r="T51887" s="11"/>
      <c r="U51887" s="11"/>
    </row>
    <row r="51888" spans="20:21" x14ac:dyDescent="0.2">
      <c r="T51888" s="11"/>
      <c r="U51888" s="11"/>
    </row>
    <row r="51889" spans="20:21" x14ac:dyDescent="0.2">
      <c r="T51889" s="11"/>
      <c r="U51889" s="11"/>
    </row>
    <row r="51890" spans="20:21" x14ac:dyDescent="0.2">
      <c r="T51890" s="11"/>
      <c r="U51890" s="11"/>
    </row>
    <row r="51891" spans="20:21" x14ac:dyDescent="0.2">
      <c r="T51891" s="11"/>
      <c r="U51891" s="11"/>
    </row>
    <row r="51892" spans="20:21" x14ac:dyDescent="0.2">
      <c r="T51892" s="11"/>
      <c r="U51892" s="11"/>
    </row>
    <row r="51893" spans="20:21" x14ac:dyDescent="0.2">
      <c r="T51893" s="11"/>
      <c r="U51893" s="11"/>
    </row>
    <row r="51894" spans="20:21" x14ac:dyDescent="0.2">
      <c r="T51894" s="11"/>
      <c r="U51894" s="11"/>
    </row>
    <row r="51895" spans="20:21" x14ac:dyDescent="0.2">
      <c r="T51895" s="11"/>
      <c r="U51895" s="11"/>
    </row>
    <row r="51896" spans="20:21" x14ac:dyDescent="0.2">
      <c r="T51896" s="11"/>
      <c r="U51896" s="11"/>
    </row>
    <row r="51897" spans="20:21" x14ac:dyDescent="0.2">
      <c r="T51897" s="11"/>
      <c r="U51897" s="11"/>
    </row>
    <row r="51898" spans="20:21" x14ac:dyDescent="0.2">
      <c r="T51898" s="11"/>
      <c r="U51898" s="11"/>
    </row>
    <row r="51899" spans="20:21" x14ac:dyDescent="0.2">
      <c r="T51899" s="11"/>
      <c r="U51899" s="11"/>
    </row>
    <row r="51900" spans="20:21" x14ac:dyDescent="0.2">
      <c r="T51900" s="11"/>
      <c r="U51900" s="11"/>
    </row>
    <row r="51901" spans="20:21" x14ac:dyDescent="0.2">
      <c r="T51901" s="11"/>
      <c r="U51901" s="11"/>
    </row>
    <row r="51902" spans="20:21" x14ac:dyDescent="0.2">
      <c r="T51902" s="11"/>
      <c r="U51902" s="11"/>
    </row>
    <row r="51903" spans="20:21" x14ac:dyDescent="0.2">
      <c r="T51903" s="11"/>
      <c r="U51903" s="11"/>
    </row>
    <row r="51904" spans="20:21" x14ac:dyDescent="0.2">
      <c r="T51904" s="11"/>
      <c r="U51904" s="11"/>
    </row>
    <row r="51905" spans="20:21" x14ac:dyDescent="0.2">
      <c r="T51905" s="11"/>
      <c r="U51905" s="11"/>
    </row>
    <row r="51906" spans="20:21" x14ac:dyDescent="0.2">
      <c r="T51906" s="11"/>
      <c r="U51906" s="11"/>
    </row>
    <row r="51907" spans="20:21" x14ac:dyDescent="0.2">
      <c r="T51907" s="11"/>
      <c r="U51907" s="11"/>
    </row>
    <row r="51908" spans="20:21" x14ac:dyDescent="0.2">
      <c r="T51908" s="11"/>
      <c r="U51908" s="11"/>
    </row>
    <row r="51909" spans="20:21" x14ac:dyDescent="0.2">
      <c r="T51909" s="11"/>
      <c r="U51909" s="11"/>
    </row>
    <row r="51910" spans="20:21" x14ac:dyDescent="0.2">
      <c r="T51910" s="11"/>
      <c r="U51910" s="11"/>
    </row>
    <row r="51911" spans="20:21" x14ac:dyDescent="0.2">
      <c r="T51911" s="11"/>
      <c r="U51911" s="11"/>
    </row>
    <row r="51912" spans="20:21" x14ac:dyDescent="0.2">
      <c r="T51912" s="11"/>
      <c r="U51912" s="11"/>
    </row>
    <row r="51913" spans="20:21" x14ac:dyDescent="0.2">
      <c r="T51913" s="11"/>
      <c r="U51913" s="11"/>
    </row>
    <row r="51914" spans="20:21" x14ac:dyDescent="0.2">
      <c r="T51914" s="11"/>
      <c r="U51914" s="11"/>
    </row>
    <row r="51915" spans="20:21" x14ac:dyDescent="0.2">
      <c r="T51915" s="11"/>
      <c r="U51915" s="11"/>
    </row>
    <row r="51916" spans="20:21" x14ac:dyDescent="0.2">
      <c r="T51916" s="11"/>
      <c r="U51916" s="11"/>
    </row>
    <row r="51917" spans="20:21" x14ac:dyDescent="0.2">
      <c r="T51917" s="11"/>
      <c r="U51917" s="11"/>
    </row>
    <row r="51918" spans="20:21" x14ac:dyDescent="0.2">
      <c r="T51918" s="11"/>
      <c r="U51918" s="11"/>
    </row>
    <row r="51919" spans="20:21" x14ac:dyDescent="0.2">
      <c r="T51919" s="11"/>
      <c r="U51919" s="11"/>
    </row>
    <row r="51920" spans="20:21" x14ac:dyDescent="0.2">
      <c r="T51920" s="11"/>
      <c r="U51920" s="11"/>
    </row>
    <row r="51921" spans="20:21" x14ac:dyDescent="0.2">
      <c r="T51921" s="11"/>
      <c r="U51921" s="11"/>
    </row>
    <row r="51922" spans="20:21" x14ac:dyDescent="0.2">
      <c r="T51922" s="11"/>
      <c r="U51922" s="11"/>
    </row>
    <row r="51923" spans="20:21" x14ac:dyDescent="0.2">
      <c r="T51923" s="11"/>
      <c r="U51923" s="11"/>
    </row>
    <row r="51924" spans="20:21" x14ac:dyDescent="0.2">
      <c r="T51924" s="11"/>
      <c r="U51924" s="11"/>
    </row>
    <row r="51925" spans="20:21" x14ac:dyDescent="0.2">
      <c r="T51925" s="11"/>
      <c r="U51925" s="11"/>
    </row>
    <row r="51926" spans="20:21" x14ac:dyDescent="0.2">
      <c r="T51926" s="11"/>
      <c r="U51926" s="11"/>
    </row>
    <row r="51927" spans="20:21" x14ac:dyDescent="0.2">
      <c r="T51927" s="11"/>
      <c r="U51927" s="11"/>
    </row>
    <row r="51928" spans="20:21" x14ac:dyDescent="0.2">
      <c r="T51928" s="11"/>
      <c r="U51928" s="11"/>
    </row>
    <row r="51929" spans="20:21" x14ac:dyDescent="0.2">
      <c r="T51929" s="11"/>
      <c r="U51929" s="11"/>
    </row>
    <row r="51930" spans="20:21" x14ac:dyDescent="0.2">
      <c r="T51930" s="11"/>
      <c r="U51930" s="11"/>
    </row>
    <row r="51931" spans="20:21" x14ac:dyDescent="0.2">
      <c r="T51931" s="11"/>
      <c r="U51931" s="11"/>
    </row>
    <row r="51932" spans="20:21" x14ac:dyDescent="0.2">
      <c r="T51932" s="11"/>
      <c r="U51932" s="11"/>
    </row>
    <row r="51933" spans="20:21" x14ac:dyDescent="0.2">
      <c r="T51933" s="11"/>
      <c r="U51933" s="11"/>
    </row>
    <row r="51934" spans="20:21" x14ac:dyDescent="0.2">
      <c r="T51934" s="11"/>
      <c r="U51934" s="11"/>
    </row>
    <row r="51935" spans="20:21" x14ac:dyDescent="0.2">
      <c r="T51935" s="11"/>
      <c r="U51935" s="11"/>
    </row>
    <row r="51936" spans="20:21" x14ac:dyDescent="0.2">
      <c r="T51936" s="11"/>
      <c r="U51936" s="11"/>
    </row>
    <row r="51937" spans="20:21" x14ac:dyDescent="0.2">
      <c r="T51937" s="11"/>
      <c r="U51937" s="11"/>
    </row>
    <row r="51938" spans="20:21" x14ac:dyDescent="0.2">
      <c r="T51938" s="11"/>
      <c r="U51938" s="11"/>
    </row>
    <row r="51939" spans="20:21" x14ac:dyDescent="0.2">
      <c r="T51939" s="11"/>
      <c r="U51939" s="11"/>
    </row>
    <row r="51940" spans="20:21" x14ac:dyDescent="0.2">
      <c r="T51940" s="11"/>
      <c r="U51940" s="11"/>
    </row>
    <row r="51941" spans="20:21" x14ac:dyDescent="0.2">
      <c r="T51941" s="11"/>
      <c r="U51941" s="11"/>
    </row>
    <row r="51942" spans="20:21" x14ac:dyDescent="0.2">
      <c r="T51942" s="11"/>
      <c r="U51942" s="11"/>
    </row>
    <row r="51943" spans="20:21" x14ac:dyDescent="0.2">
      <c r="T51943" s="11"/>
      <c r="U51943" s="11"/>
    </row>
    <row r="51944" spans="20:21" x14ac:dyDescent="0.2">
      <c r="T51944" s="11"/>
      <c r="U51944" s="11"/>
    </row>
    <row r="51945" spans="20:21" x14ac:dyDescent="0.2">
      <c r="T51945" s="11"/>
      <c r="U51945" s="11"/>
    </row>
    <row r="51946" spans="20:21" x14ac:dyDescent="0.2">
      <c r="T51946" s="11"/>
      <c r="U51946" s="11"/>
    </row>
    <row r="51947" spans="20:21" x14ac:dyDescent="0.2">
      <c r="T51947" s="11"/>
      <c r="U51947" s="11"/>
    </row>
    <row r="51948" spans="20:21" x14ac:dyDescent="0.2">
      <c r="T51948" s="11"/>
      <c r="U51948" s="11"/>
    </row>
    <row r="51949" spans="20:21" x14ac:dyDescent="0.2">
      <c r="T51949" s="11"/>
      <c r="U51949" s="11"/>
    </row>
    <row r="51950" spans="20:21" x14ac:dyDescent="0.2">
      <c r="T51950" s="11"/>
      <c r="U51950" s="11"/>
    </row>
    <row r="51951" spans="20:21" x14ac:dyDescent="0.2">
      <c r="T51951" s="11"/>
      <c r="U51951" s="11"/>
    </row>
    <row r="51952" spans="20:21" x14ac:dyDescent="0.2">
      <c r="T51952" s="11"/>
      <c r="U51952" s="11"/>
    </row>
    <row r="51953" spans="20:21" x14ac:dyDescent="0.2">
      <c r="T51953" s="11"/>
      <c r="U51953" s="11"/>
    </row>
    <row r="51954" spans="20:21" x14ac:dyDescent="0.2">
      <c r="T51954" s="11"/>
      <c r="U51954" s="11"/>
    </row>
    <row r="51955" spans="20:21" x14ac:dyDescent="0.2">
      <c r="T51955" s="11"/>
      <c r="U51955" s="11"/>
    </row>
    <row r="51956" spans="20:21" x14ac:dyDescent="0.2">
      <c r="T51956" s="11"/>
      <c r="U51956" s="11"/>
    </row>
    <row r="51957" spans="20:21" x14ac:dyDescent="0.2">
      <c r="T51957" s="11"/>
      <c r="U51957" s="11"/>
    </row>
    <row r="51958" spans="20:21" x14ac:dyDescent="0.2">
      <c r="T51958" s="11"/>
      <c r="U51958" s="11"/>
    </row>
    <row r="51959" spans="20:21" x14ac:dyDescent="0.2">
      <c r="T51959" s="11"/>
      <c r="U51959" s="11"/>
    </row>
    <row r="51960" spans="20:21" x14ac:dyDescent="0.2">
      <c r="T51960" s="11"/>
      <c r="U51960" s="11"/>
    </row>
    <row r="51961" spans="20:21" x14ac:dyDescent="0.2">
      <c r="T51961" s="11"/>
      <c r="U51961" s="11"/>
    </row>
    <row r="51962" spans="20:21" x14ac:dyDescent="0.2">
      <c r="T51962" s="11"/>
      <c r="U51962" s="11"/>
    </row>
    <row r="51963" spans="20:21" x14ac:dyDescent="0.2">
      <c r="T51963" s="11"/>
      <c r="U51963" s="11"/>
    </row>
    <row r="51964" spans="20:21" x14ac:dyDescent="0.2">
      <c r="T51964" s="11"/>
      <c r="U51964" s="11"/>
    </row>
    <row r="51965" spans="20:21" x14ac:dyDescent="0.2">
      <c r="T51965" s="11"/>
      <c r="U51965" s="11"/>
    </row>
    <row r="51966" spans="20:21" x14ac:dyDescent="0.2">
      <c r="T51966" s="11"/>
      <c r="U51966" s="11"/>
    </row>
    <row r="51967" spans="20:21" x14ac:dyDescent="0.2">
      <c r="T51967" s="11"/>
      <c r="U51967" s="11"/>
    </row>
    <row r="51968" spans="20:21" x14ac:dyDescent="0.2">
      <c r="T51968" s="11"/>
      <c r="U51968" s="11"/>
    </row>
    <row r="51969" spans="20:21" x14ac:dyDescent="0.2">
      <c r="T51969" s="11"/>
      <c r="U51969" s="11"/>
    </row>
    <row r="51970" spans="20:21" x14ac:dyDescent="0.2">
      <c r="T51970" s="11"/>
      <c r="U51970" s="11"/>
    </row>
    <row r="51971" spans="20:21" x14ac:dyDescent="0.2">
      <c r="T51971" s="11"/>
      <c r="U51971" s="11"/>
    </row>
    <row r="51972" spans="20:21" x14ac:dyDescent="0.2">
      <c r="T51972" s="11"/>
      <c r="U51972" s="11"/>
    </row>
    <row r="51973" spans="20:21" x14ac:dyDescent="0.2">
      <c r="T51973" s="11"/>
      <c r="U51973" s="11"/>
    </row>
    <row r="51974" spans="20:21" x14ac:dyDescent="0.2">
      <c r="T51974" s="11"/>
      <c r="U51974" s="11"/>
    </row>
    <row r="51975" spans="20:21" x14ac:dyDescent="0.2">
      <c r="T51975" s="11"/>
      <c r="U51975" s="11"/>
    </row>
    <row r="51976" spans="20:21" x14ac:dyDescent="0.2">
      <c r="T51976" s="11"/>
      <c r="U51976" s="11"/>
    </row>
    <row r="51977" spans="20:21" x14ac:dyDescent="0.2">
      <c r="T51977" s="11"/>
      <c r="U51977" s="11"/>
    </row>
    <row r="51978" spans="20:21" x14ac:dyDescent="0.2">
      <c r="T51978" s="11"/>
      <c r="U51978" s="11"/>
    </row>
    <row r="51979" spans="20:21" x14ac:dyDescent="0.2">
      <c r="T51979" s="11"/>
      <c r="U51979" s="11"/>
    </row>
    <row r="51980" spans="20:21" x14ac:dyDescent="0.2">
      <c r="T51980" s="11"/>
      <c r="U51980" s="11"/>
    </row>
    <row r="51981" spans="20:21" x14ac:dyDescent="0.2">
      <c r="T51981" s="11"/>
      <c r="U51981" s="11"/>
    </row>
    <row r="51982" spans="20:21" x14ac:dyDescent="0.2">
      <c r="T51982" s="11"/>
      <c r="U51982" s="11"/>
    </row>
    <row r="51983" spans="20:21" x14ac:dyDescent="0.2">
      <c r="T51983" s="11"/>
      <c r="U51983" s="11"/>
    </row>
    <row r="51984" spans="20:21" x14ac:dyDescent="0.2">
      <c r="T51984" s="11"/>
      <c r="U51984" s="11"/>
    </row>
    <row r="51985" spans="20:21" x14ac:dyDescent="0.2">
      <c r="T51985" s="11"/>
      <c r="U51985" s="11"/>
    </row>
    <row r="51986" spans="20:21" x14ac:dyDescent="0.2">
      <c r="T51986" s="11"/>
      <c r="U51986" s="11"/>
    </row>
    <row r="51987" spans="20:21" x14ac:dyDescent="0.2">
      <c r="T51987" s="11"/>
      <c r="U51987" s="11"/>
    </row>
    <row r="51988" spans="20:21" x14ac:dyDescent="0.2">
      <c r="T51988" s="11"/>
      <c r="U51988" s="11"/>
    </row>
    <row r="51989" spans="20:21" x14ac:dyDescent="0.2">
      <c r="T51989" s="11"/>
      <c r="U51989" s="11"/>
    </row>
    <row r="51990" spans="20:21" x14ac:dyDescent="0.2">
      <c r="T51990" s="11"/>
      <c r="U51990" s="11"/>
    </row>
    <row r="51991" spans="20:21" x14ac:dyDescent="0.2">
      <c r="T51991" s="11"/>
      <c r="U51991" s="11"/>
    </row>
    <row r="51992" spans="20:21" x14ac:dyDescent="0.2">
      <c r="T51992" s="11"/>
      <c r="U51992" s="11"/>
    </row>
    <row r="51993" spans="20:21" x14ac:dyDescent="0.2">
      <c r="T51993" s="11"/>
      <c r="U51993" s="11"/>
    </row>
    <row r="51994" spans="20:21" x14ac:dyDescent="0.2">
      <c r="T51994" s="11"/>
      <c r="U51994" s="11"/>
    </row>
    <row r="51995" spans="20:21" x14ac:dyDescent="0.2">
      <c r="T51995" s="11"/>
      <c r="U51995" s="11"/>
    </row>
    <row r="51996" spans="20:21" x14ac:dyDescent="0.2">
      <c r="T51996" s="11"/>
      <c r="U51996" s="11"/>
    </row>
    <row r="51997" spans="20:21" x14ac:dyDescent="0.2">
      <c r="T51997" s="11"/>
      <c r="U51997" s="11"/>
    </row>
    <row r="51998" spans="20:21" x14ac:dyDescent="0.2">
      <c r="T51998" s="11"/>
      <c r="U51998" s="11"/>
    </row>
    <row r="51999" spans="20:21" x14ac:dyDescent="0.2">
      <c r="T51999" s="11"/>
      <c r="U51999" s="11"/>
    </row>
    <row r="52000" spans="20:21" x14ac:dyDescent="0.2">
      <c r="T52000" s="11"/>
      <c r="U52000" s="11"/>
    </row>
    <row r="52001" spans="20:21" x14ac:dyDescent="0.2">
      <c r="T52001" s="11"/>
      <c r="U52001" s="11"/>
    </row>
    <row r="52002" spans="20:21" x14ac:dyDescent="0.2">
      <c r="T52002" s="11"/>
      <c r="U52002" s="11"/>
    </row>
    <row r="52003" spans="20:21" x14ac:dyDescent="0.2">
      <c r="T52003" s="11"/>
      <c r="U52003" s="11"/>
    </row>
    <row r="52004" spans="20:21" x14ac:dyDescent="0.2">
      <c r="T52004" s="11"/>
      <c r="U52004" s="11"/>
    </row>
    <row r="52005" spans="20:21" x14ac:dyDescent="0.2">
      <c r="T52005" s="11"/>
      <c r="U52005" s="11"/>
    </row>
    <row r="52006" spans="20:21" x14ac:dyDescent="0.2">
      <c r="T52006" s="11"/>
      <c r="U52006" s="11"/>
    </row>
    <row r="52007" spans="20:21" x14ac:dyDescent="0.2">
      <c r="T52007" s="11"/>
      <c r="U52007" s="11"/>
    </row>
    <row r="52008" spans="20:21" x14ac:dyDescent="0.2">
      <c r="T52008" s="11"/>
      <c r="U52008" s="11"/>
    </row>
    <row r="52009" spans="20:21" x14ac:dyDescent="0.2">
      <c r="T52009" s="11"/>
      <c r="U52009" s="11"/>
    </row>
    <row r="52010" spans="20:21" x14ac:dyDescent="0.2">
      <c r="T52010" s="11"/>
      <c r="U52010" s="11"/>
    </row>
    <row r="52011" spans="20:21" x14ac:dyDescent="0.2">
      <c r="T52011" s="11"/>
      <c r="U52011" s="11"/>
    </row>
    <row r="52012" spans="20:21" x14ac:dyDescent="0.2">
      <c r="T52012" s="11"/>
      <c r="U52012" s="11"/>
    </row>
    <row r="52013" spans="20:21" x14ac:dyDescent="0.2">
      <c r="T52013" s="11"/>
      <c r="U52013" s="11"/>
    </row>
    <row r="52014" spans="20:21" x14ac:dyDescent="0.2">
      <c r="T52014" s="11"/>
      <c r="U52014" s="11"/>
    </row>
    <row r="52015" spans="20:21" x14ac:dyDescent="0.2">
      <c r="T52015" s="11"/>
      <c r="U52015" s="11"/>
    </row>
    <row r="52016" spans="20:21" x14ac:dyDescent="0.2">
      <c r="T52016" s="11"/>
      <c r="U52016" s="11"/>
    </row>
    <row r="52017" spans="20:21" x14ac:dyDescent="0.2">
      <c r="T52017" s="11"/>
      <c r="U52017" s="11"/>
    </row>
    <row r="52018" spans="20:21" x14ac:dyDescent="0.2">
      <c r="T52018" s="11"/>
      <c r="U52018" s="11"/>
    </row>
    <row r="52019" spans="20:21" x14ac:dyDescent="0.2">
      <c r="T52019" s="11"/>
      <c r="U52019" s="11"/>
    </row>
    <row r="52020" spans="20:21" x14ac:dyDescent="0.2">
      <c r="T52020" s="11"/>
      <c r="U52020" s="11"/>
    </row>
    <row r="52021" spans="20:21" x14ac:dyDescent="0.2">
      <c r="T52021" s="11"/>
      <c r="U52021" s="11"/>
    </row>
    <row r="52022" spans="20:21" x14ac:dyDescent="0.2">
      <c r="T52022" s="11"/>
      <c r="U52022" s="11"/>
    </row>
    <row r="52023" spans="20:21" x14ac:dyDescent="0.2">
      <c r="T52023" s="11"/>
      <c r="U52023" s="11"/>
    </row>
    <row r="52024" spans="20:21" x14ac:dyDescent="0.2">
      <c r="T52024" s="11"/>
      <c r="U52024" s="11"/>
    </row>
    <row r="52025" spans="20:21" x14ac:dyDescent="0.2">
      <c r="T52025" s="11"/>
      <c r="U52025" s="11"/>
    </row>
    <row r="52026" spans="20:21" x14ac:dyDescent="0.2">
      <c r="T52026" s="11"/>
      <c r="U52026" s="11"/>
    </row>
    <row r="52027" spans="20:21" x14ac:dyDescent="0.2">
      <c r="T52027" s="11"/>
      <c r="U52027" s="11"/>
    </row>
    <row r="52028" spans="20:21" x14ac:dyDescent="0.2">
      <c r="T52028" s="11"/>
      <c r="U52028" s="11"/>
    </row>
    <row r="52029" spans="20:21" x14ac:dyDescent="0.2">
      <c r="T52029" s="11"/>
      <c r="U52029" s="11"/>
    </row>
    <row r="52030" spans="20:21" x14ac:dyDescent="0.2">
      <c r="T52030" s="11"/>
      <c r="U52030" s="11"/>
    </row>
    <row r="52031" spans="20:21" x14ac:dyDescent="0.2">
      <c r="T52031" s="11"/>
      <c r="U52031" s="11"/>
    </row>
    <row r="52032" spans="20:21" x14ac:dyDescent="0.2">
      <c r="T52032" s="11"/>
      <c r="U52032" s="11"/>
    </row>
    <row r="52033" spans="20:21" x14ac:dyDescent="0.2">
      <c r="T52033" s="11"/>
      <c r="U52033" s="11"/>
    </row>
    <row r="52034" spans="20:21" x14ac:dyDescent="0.2">
      <c r="T52034" s="11"/>
      <c r="U52034" s="11"/>
    </row>
    <row r="52035" spans="20:21" x14ac:dyDescent="0.2">
      <c r="T52035" s="11"/>
      <c r="U52035" s="11"/>
    </row>
    <row r="52036" spans="20:21" x14ac:dyDescent="0.2">
      <c r="T52036" s="11"/>
      <c r="U52036" s="11"/>
    </row>
    <row r="52037" spans="20:21" x14ac:dyDescent="0.2">
      <c r="T52037" s="11"/>
      <c r="U52037" s="11"/>
    </row>
    <row r="52038" spans="20:21" x14ac:dyDescent="0.2">
      <c r="T52038" s="11"/>
      <c r="U52038" s="11"/>
    </row>
    <row r="52039" spans="20:21" x14ac:dyDescent="0.2">
      <c r="T52039" s="11"/>
      <c r="U52039" s="11"/>
    </row>
    <row r="52040" spans="20:21" x14ac:dyDescent="0.2">
      <c r="T52040" s="11"/>
      <c r="U52040" s="11"/>
    </row>
    <row r="52041" spans="20:21" x14ac:dyDescent="0.2">
      <c r="T52041" s="11"/>
      <c r="U52041" s="11"/>
    </row>
    <row r="52042" spans="20:21" x14ac:dyDescent="0.2">
      <c r="T52042" s="11"/>
      <c r="U52042" s="11"/>
    </row>
    <row r="52043" spans="20:21" x14ac:dyDescent="0.2">
      <c r="T52043" s="11"/>
      <c r="U52043" s="11"/>
    </row>
    <row r="52044" spans="20:21" x14ac:dyDescent="0.2">
      <c r="T52044" s="11"/>
      <c r="U52044" s="11"/>
    </row>
    <row r="52045" spans="20:21" x14ac:dyDescent="0.2">
      <c r="T52045" s="11"/>
      <c r="U52045" s="11"/>
    </row>
    <row r="52046" spans="20:21" x14ac:dyDescent="0.2">
      <c r="T52046" s="11"/>
      <c r="U52046" s="11"/>
    </row>
    <row r="52047" spans="20:21" x14ac:dyDescent="0.2">
      <c r="T52047" s="11"/>
      <c r="U52047" s="11"/>
    </row>
    <row r="52048" spans="20:21" x14ac:dyDescent="0.2">
      <c r="T52048" s="11"/>
      <c r="U52048" s="11"/>
    </row>
    <row r="52049" spans="20:21" x14ac:dyDescent="0.2">
      <c r="T52049" s="11"/>
      <c r="U52049" s="11"/>
    </row>
    <row r="52050" spans="20:21" x14ac:dyDescent="0.2">
      <c r="T52050" s="11"/>
      <c r="U52050" s="11"/>
    </row>
    <row r="52051" spans="20:21" x14ac:dyDescent="0.2">
      <c r="T52051" s="11"/>
      <c r="U52051" s="11"/>
    </row>
    <row r="52052" spans="20:21" x14ac:dyDescent="0.2">
      <c r="T52052" s="11"/>
      <c r="U52052" s="11"/>
    </row>
    <row r="52053" spans="20:21" x14ac:dyDescent="0.2">
      <c r="T52053" s="11"/>
      <c r="U52053" s="11"/>
    </row>
    <row r="52054" spans="20:21" x14ac:dyDescent="0.2">
      <c r="T52054" s="11"/>
      <c r="U52054" s="11"/>
    </row>
    <row r="52055" spans="20:21" x14ac:dyDescent="0.2">
      <c r="T52055" s="11"/>
      <c r="U52055" s="11"/>
    </row>
    <row r="52056" spans="20:21" x14ac:dyDescent="0.2">
      <c r="T52056" s="11"/>
      <c r="U52056" s="11"/>
    </row>
    <row r="52057" spans="20:21" x14ac:dyDescent="0.2">
      <c r="T52057" s="11"/>
      <c r="U52057" s="11"/>
    </row>
    <row r="52058" spans="20:21" x14ac:dyDescent="0.2">
      <c r="T52058" s="11"/>
      <c r="U52058" s="11"/>
    </row>
    <row r="52059" spans="20:21" x14ac:dyDescent="0.2">
      <c r="T52059" s="11"/>
      <c r="U52059" s="11"/>
    </row>
    <row r="52060" spans="20:21" x14ac:dyDescent="0.2">
      <c r="T52060" s="11"/>
      <c r="U52060" s="11"/>
    </row>
    <row r="52061" spans="20:21" x14ac:dyDescent="0.2">
      <c r="T52061" s="11"/>
      <c r="U52061" s="11"/>
    </row>
    <row r="52062" spans="20:21" x14ac:dyDescent="0.2">
      <c r="T52062" s="11"/>
      <c r="U52062" s="11"/>
    </row>
    <row r="52063" spans="20:21" x14ac:dyDescent="0.2">
      <c r="T52063" s="11"/>
      <c r="U52063" s="11"/>
    </row>
    <row r="52064" spans="20:21" x14ac:dyDescent="0.2">
      <c r="T52064" s="11"/>
      <c r="U52064" s="11"/>
    </row>
    <row r="52065" spans="20:21" x14ac:dyDescent="0.2">
      <c r="T52065" s="11"/>
      <c r="U52065" s="11"/>
    </row>
    <row r="52066" spans="20:21" x14ac:dyDescent="0.2">
      <c r="T52066" s="11"/>
      <c r="U52066" s="11"/>
    </row>
    <row r="52067" spans="20:21" x14ac:dyDescent="0.2">
      <c r="T52067" s="11"/>
      <c r="U52067" s="11"/>
    </row>
    <row r="52068" spans="20:21" x14ac:dyDescent="0.2">
      <c r="T52068" s="11"/>
      <c r="U52068" s="11"/>
    </row>
    <row r="52069" spans="20:21" x14ac:dyDescent="0.2">
      <c r="T52069" s="11"/>
      <c r="U52069" s="11"/>
    </row>
    <row r="52070" spans="20:21" x14ac:dyDescent="0.2">
      <c r="T52070" s="11"/>
      <c r="U52070" s="11"/>
    </row>
    <row r="52071" spans="20:21" x14ac:dyDescent="0.2">
      <c r="T52071" s="11"/>
      <c r="U52071" s="11"/>
    </row>
    <row r="52072" spans="20:21" x14ac:dyDescent="0.2">
      <c r="T52072" s="11"/>
      <c r="U52072" s="11"/>
    </row>
    <row r="52073" spans="20:21" x14ac:dyDescent="0.2">
      <c r="T52073" s="11"/>
      <c r="U52073" s="11"/>
    </row>
    <row r="52074" spans="20:21" x14ac:dyDescent="0.2">
      <c r="T52074" s="11"/>
      <c r="U52074" s="11"/>
    </row>
    <row r="52075" spans="20:21" x14ac:dyDescent="0.2">
      <c r="T52075" s="11"/>
      <c r="U52075" s="11"/>
    </row>
    <row r="52076" spans="20:21" x14ac:dyDescent="0.2">
      <c r="T52076" s="11"/>
      <c r="U52076" s="11"/>
    </row>
    <row r="52077" spans="20:21" x14ac:dyDescent="0.2">
      <c r="T52077" s="11"/>
      <c r="U52077" s="11"/>
    </row>
    <row r="52078" spans="20:21" x14ac:dyDescent="0.2">
      <c r="T52078" s="11"/>
      <c r="U52078" s="11"/>
    </row>
    <row r="52079" spans="20:21" x14ac:dyDescent="0.2">
      <c r="T52079" s="11"/>
      <c r="U52079" s="11"/>
    </row>
    <row r="52080" spans="20:21" x14ac:dyDescent="0.2">
      <c r="T52080" s="11"/>
      <c r="U52080" s="11"/>
    </row>
    <row r="52081" spans="20:21" x14ac:dyDescent="0.2">
      <c r="T52081" s="11"/>
      <c r="U52081" s="11"/>
    </row>
    <row r="52082" spans="20:21" x14ac:dyDescent="0.2">
      <c r="T52082" s="11"/>
      <c r="U52082" s="11"/>
    </row>
    <row r="52083" spans="20:21" x14ac:dyDescent="0.2">
      <c r="T52083" s="11"/>
      <c r="U52083" s="11"/>
    </row>
    <row r="52084" spans="20:21" x14ac:dyDescent="0.2">
      <c r="T52084" s="11"/>
      <c r="U52084" s="11"/>
    </row>
    <row r="52085" spans="20:21" x14ac:dyDescent="0.2">
      <c r="T52085" s="11"/>
      <c r="U52085" s="11"/>
    </row>
    <row r="52086" spans="20:21" x14ac:dyDescent="0.2">
      <c r="T52086" s="11"/>
      <c r="U52086" s="11"/>
    </row>
    <row r="52087" spans="20:21" x14ac:dyDescent="0.2">
      <c r="T52087" s="11"/>
      <c r="U52087" s="11"/>
    </row>
    <row r="52088" spans="20:21" x14ac:dyDescent="0.2">
      <c r="T52088" s="11"/>
      <c r="U52088" s="11"/>
    </row>
    <row r="52089" spans="20:21" x14ac:dyDescent="0.2">
      <c r="T52089" s="11"/>
      <c r="U52089" s="11"/>
    </row>
    <row r="52090" spans="20:21" x14ac:dyDescent="0.2">
      <c r="T52090" s="11"/>
      <c r="U52090" s="11"/>
    </row>
    <row r="52091" spans="20:21" x14ac:dyDescent="0.2">
      <c r="T52091" s="11"/>
      <c r="U52091" s="11"/>
    </row>
    <row r="52092" spans="20:21" x14ac:dyDescent="0.2">
      <c r="T52092" s="11"/>
      <c r="U52092" s="11"/>
    </row>
    <row r="52093" spans="20:21" x14ac:dyDescent="0.2">
      <c r="T52093" s="11"/>
      <c r="U52093" s="11"/>
    </row>
    <row r="52094" spans="20:21" x14ac:dyDescent="0.2">
      <c r="T52094" s="11"/>
      <c r="U52094" s="11"/>
    </row>
    <row r="52095" spans="20:21" x14ac:dyDescent="0.2">
      <c r="T52095" s="11"/>
      <c r="U52095" s="11"/>
    </row>
    <row r="52096" spans="20:21" x14ac:dyDescent="0.2">
      <c r="T52096" s="11"/>
      <c r="U52096" s="11"/>
    </row>
    <row r="52097" spans="20:21" x14ac:dyDescent="0.2">
      <c r="T52097" s="11"/>
      <c r="U52097" s="11"/>
    </row>
    <row r="52098" spans="20:21" x14ac:dyDescent="0.2">
      <c r="T52098" s="11"/>
      <c r="U52098" s="11"/>
    </row>
    <row r="52099" spans="20:21" x14ac:dyDescent="0.2">
      <c r="T52099" s="11"/>
      <c r="U52099" s="11"/>
    </row>
    <row r="52100" spans="20:21" x14ac:dyDescent="0.2">
      <c r="T52100" s="11"/>
      <c r="U52100" s="11"/>
    </row>
    <row r="52101" spans="20:21" x14ac:dyDescent="0.2">
      <c r="T52101" s="11"/>
      <c r="U52101" s="11"/>
    </row>
    <row r="52102" spans="20:21" x14ac:dyDescent="0.2">
      <c r="T52102" s="11"/>
      <c r="U52102" s="11"/>
    </row>
    <row r="52103" spans="20:21" x14ac:dyDescent="0.2">
      <c r="T52103" s="11"/>
      <c r="U52103" s="11"/>
    </row>
    <row r="52104" spans="20:21" x14ac:dyDescent="0.2">
      <c r="T52104" s="11"/>
      <c r="U52104" s="11"/>
    </row>
    <row r="52105" spans="20:21" x14ac:dyDescent="0.2">
      <c r="T52105" s="11"/>
      <c r="U52105" s="11"/>
    </row>
    <row r="52106" spans="20:21" x14ac:dyDescent="0.2">
      <c r="T52106" s="11"/>
      <c r="U52106" s="11"/>
    </row>
    <row r="52107" spans="20:21" x14ac:dyDescent="0.2">
      <c r="T52107" s="11"/>
      <c r="U52107" s="11"/>
    </row>
    <row r="52108" spans="20:21" x14ac:dyDescent="0.2">
      <c r="T52108" s="11"/>
      <c r="U52108" s="11"/>
    </row>
    <row r="52109" spans="20:21" x14ac:dyDescent="0.2">
      <c r="T52109" s="11"/>
      <c r="U52109" s="11"/>
    </row>
    <row r="52110" spans="20:21" x14ac:dyDescent="0.2">
      <c r="T52110" s="11"/>
      <c r="U52110" s="11"/>
    </row>
    <row r="52111" spans="20:21" x14ac:dyDescent="0.2">
      <c r="T52111" s="11"/>
      <c r="U52111" s="11"/>
    </row>
    <row r="52112" spans="20:21" x14ac:dyDescent="0.2">
      <c r="T52112" s="11"/>
      <c r="U52112" s="11"/>
    </row>
    <row r="52113" spans="20:21" x14ac:dyDescent="0.2">
      <c r="T52113" s="11"/>
      <c r="U52113" s="11"/>
    </row>
    <row r="52114" spans="20:21" x14ac:dyDescent="0.2">
      <c r="T52114" s="11"/>
      <c r="U52114" s="11"/>
    </row>
    <row r="52115" spans="20:21" x14ac:dyDescent="0.2">
      <c r="T52115" s="11"/>
      <c r="U52115" s="11"/>
    </row>
    <row r="52116" spans="20:21" x14ac:dyDescent="0.2">
      <c r="T52116" s="11"/>
      <c r="U52116" s="11"/>
    </row>
    <row r="52117" spans="20:21" x14ac:dyDescent="0.2">
      <c r="T52117" s="11"/>
      <c r="U52117" s="11"/>
    </row>
    <row r="52118" spans="20:21" x14ac:dyDescent="0.2">
      <c r="T52118" s="11"/>
      <c r="U52118" s="11"/>
    </row>
    <row r="52119" spans="20:21" x14ac:dyDescent="0.2">
      <c r="T52119" s="11"/>
      <c r="U52119" s="11"/>
    </row>
    <row r="52120" spans="20:21" x14ac:dyDescent="0.2">
      <c r="T52120" s="11"/>
      <c r="U52120" s="11"/>
    </row>
    <row r="52121" spans="20:21" x14ac:dyDescent="0.2">
      <c r="T52121" s="11"/>
      <c r="U52121" s="11"/>
    </row>
    <row r="52122" spans="20:21" x14ac:dyDescent="0.2">
      <c r="T52122" s="11"/>
      <c r="U52122" s="11"/>
    </row>
    <row r="52123" spans="20:21" x14ac:dyDescent="0.2">
      <c r="T52123" s="11"/>
      <c r="U52123" s="11"/>
    </row>
    <row r="52124" spans="20:21" x14ac:dyDescent="0.2">
      <c r="T52124" s="11"/>
      <c r="U52124" s="11"/>
    </row>
    <row r="52125" spans="20:21" x14ac:dyDescent="0.2">
      <c r="T52125" s="11"/>
      <c r="U52125" s="11"/>
    </row>
    <row r="52126" spans="20:21" x14ac:dyDescent="0.2">
      <c r="T52126" s="11"/>
      <c r="U52126" s="11"/>
    </row>
    <row r="52127" spans="20:21" x14ac:dyDescent="0.2">
      <c r="T52127" s="11"/>
      <c r="U52127" s="11"/>
    </row>
    <row r="52128" spans="20:21" x14ac:dyDescent="0.2">
      <c r="T52128" s="11"/>
      <c r="U52128" s="11"/>
    </row>
    <row r="52129" spans="20:21" x14ac:dyDescent="0.2">
      <c r="T52129" s="11"/>
      <c r="U52129" s="11"/>
    </row>
    <row r="52130" spans="20:21" x14ac:dyDescent="0.2">
      <c r="T52130" s="11"/>
      <c r="U52130" s="11"/>
    </row>
    <row r="52131" spans="20:21" x14ac:dyDescent="0.2">
      <c r="T52131" s="11"/>
      <c r="U52131" s="11"/>
    </row>
    <row r="52132" spans="20:21" x14ac:dyDescent="0.2">
      <c r="T52132" s="11"/>
      <c r="U52132" s="11"/>
    </row>
    <row r="52133" spans="20:21" x14ac:dyDescent="0.2">
      <c r="T52133" s="11"/>
      <c r="U52133" s="11"/>
    </row>
    <row r="52134" spans="20:21" x14ac:dyDescent="0.2">
      <c r="T52134" s="11"/>
      <c r="U52134" s="11"/>
    </row>
    <row r="52135" spans="20:21" x14ac:dyDescent="0.2">
      <c r="T52135" s="11"/>
      <c r="U52135" s="11"/>
    </row>
    <row r="52136" spans="20:21" x14ac:dyDescent="0.2">
      <c r="T52136" s="11"/>
      <c r="U52136" s="11"/>
    </row>
    <row r="52137" spans="20:21" x14ac:dyDescent="0.2">
      <c r="T52137" s="11"/>
      <c r="U52137" s="11"/>
    </row>
    <row r="52138" spans="20:21" x14ac:dyDescent="0.2">
      <c r="T52138" s="11"/>
      <c r="U52138" s="11"/>
    </row>
    <row r="52139" spans="20:21" x14ac:dyDescent="0.2">
      <c r="T52139" s="11"/>
      <c r="U52139" s="11"/>
    </row>
    <row r="52140" spans="20:21" x14ac:dyDescent="0.2">
      <c r="T52140" s="11"/>
      <c r="U52140" s="11"/>
    </row>
    <row r="52141" spans="20:21" x14ac:dyDescent="0.2">
      <c r="T52141" s="11"/>
      <c r="U52141" s="11"/>
    </row>
    <row r="52142" spans="20:21" x14ac:dyDescent="0.2">
      <c r="T52142" s="11"/>
      <c r="U52142" s="11"/>
    </row>
    <row r="52143" spans="20:21" x14ac:dyDescent="0.2">
      <c r="T52143" s="11"/>
      <c r="U52143" s="11"/>
    </row>
    <row r="52144" spans="20:21" x14ac:dyDescent="0.2">
      <c r="T52144" s="11"/>
      <c r="U52144" s="11"/>
    </row>
    <row r="52145" spans="20:21" x14ac:dyDescent="0.2">
      <c r="T52145" s="11"/>
      <c r="U52145" s="11"/>
    </row>
    <row r="52146" spans="20:21" x14ac:dyDescent="0.2">
      <c r="T52146" s="11"/>
      <c r="U52146" s="11"/>
    </row>
    <row r="52147" spans="20:21" x14ac:dyDescent="0.2">
      <c r="T52147" s="11"/>
      <c r="U52147" s="11"/>
    </row>
    <row r="52148" spans="20:21" x14ac:dyDescent="0.2">
      <c r="T52148" s="11"/>
      <c r="U52148" s="11"/>
    </row>
    <row r="52149" spans="20:21" x14ac:dyDescent="0.2">
      <c r="T52149" s="11"/>
      <c r="U52149" s="11"/>
    </row>
    <row r="52150" spans="20:21" x14ac:dyDescent="0.2">
      <c r="T52150" s="11"/>
      <c r="U52150" s="11"/>
    </row>
    <row r="52151" spans="20:21" x14ac:dyDescent="0.2">
      <c r="T52151" s="11"/>
      <c r="U52151" s="11"/>
    </row>
    <row r="52152" spans="20:21" x14ac:dyDescent="0.2">
      <c r="T52152" s="11"/>
      <c r="U52152" s="11"/>
    </row>
    <row r="52153" spans="20:21" x14ac:dyDescent="0.2">
      <c r="T52153" s="11"/>
      <c r="U52153" s="11"/>
    </row>
    <row r="52154" spans="20:21" x14ac:dyDescent="0.2">
      <c r="T52154" s="11"/>
      <c r="U52154" s="11"/>
    </row>
    <row r="52155" spans="20:21" x14ac:dyDescent="0.2">
      <c r="T52155" s="11"/>
      <c r="U52155" s="11"/>
    </row>
    <row r="52156" spans="20:21" x14ac:dyDescent="0.2">
      <c r="T52156" s="11"/>
      <c r="U52156" s="11"/>
    </row>
    <row r="52157" spans="20:21" x14ac:dyDescent="0.2">
      <c r="T52157" s="11"/>
      <c r="U52157" s="11"/>
    </row>
    <row r="52158" spans="20:21" x14ac:dyDescent="0.2">
      <c r="T52158" s="11"/>
      <c r="U52158" s="11"/>
    </row>
    <row r="52159" spans="20:21" x14ac:dyDescent="0.2">
      <c r="T52159" s="11"/>
      <c r="U52159" s="11"/>
    </row>
    <row r="52160" spans="20:21" x14ac:dyDescent="0.2">
      <c r="T52160" s="11"/>
      <c r="U52160" s="11"/>
    </row>
    <row r="52161" spans="20:21" x14ac:dyDescent="0.2">
      <c r="T52161" s="11"/>
      <c r="U52161" s="11"/>
    </row>
    <row r="52162" spans="20:21" x14ac:dyDescent="0.2">
      <c r="T52162" s="11"/>
      <c r="U52162" s="11"/>
    </row>
    <row r="52163" spans="20:21" x14ac:dyDescent="0.2">
      <c r="T52163" s="11"/>
      <c r="U52163" s="11"/>
    </row>
    <row r="52164" spans="20:21" x14ac:dyDescent="0.2">
      <c r="T52164" s="11"/>
      <c r="U52164" s="11"/>
    </row>
    <row r="52165" spans="20:21" x14ac:dyDescent="0.2">
      <c r="T52165" s="11"/>
      <c r="U52165" s="11"/>
    </row>
    <row r="52166" spans="20:21" x14ac:dyDescent="0.2">
      <c r="T52166" s="11"/>
      <c r="U52166" s="11"/>
    </row>
    <row r="52167" spans="20:21" x14ac:dyDescent="0.2">
      <c r="T52167" s="11"/>
      <c r="U52167" s="11"/>
    </row>
    <row r="52168" spans="20:21" x14ac:dyDescent="0.2">
      <c r="T52168" s="11"/>
      <c r="U52168" s="11"/>
    </row>
    <row r="52169" spans="20:21" x14ac:dyDescent="0.2">
      <c r="T52169" s="11"/>
      <c r="U52169" s="11"/>
    </row>
    <row r="52170" spans="20:21" x14ac:dyDescent="0.2">
      <c r="T52170" s="11"/>
      <c r="U52170" s="11"/>
    </row>
    <row r="52171" spans="20:21" x14ac:dyDescent="0.2">
      <c r="T52171" s="11"/>
      <c r="U52171" s="11"/>
    </row>
    <row r="52172" spans="20:21" x14ac:dyDescent="0.2">
      <c r="T52172" s="11"/>
      <c r="U52172" s="11"/>
    </row>
    <row r="52173" spans="20:21" x14ac:dyDescent="0.2">
      <c r="T52173" s="11"/>
      <c r="U52173" s="11"/>
    </row>
    <row r="52174" spans="20:21" x14ac:dyDescent="0.2">
      <c r="T52174" s="11"/>
      <c r="U52174" s="11"/>
    </row>
    <row r="52175" spans="20:21" x14ac:dyDescent="0.2">
      <c r="T52175" s="11"/>
      <c r="U52175" s="11"/>
    </row>
    <row r="52176" spans="20:21" x14ac:dyDescent="0.2">
      <c r="T52176" s="11"/>
      <c r="U52176" s="11"/>
    </row>
    <row r="52177" spans="20:21" x14ac:dyDescent="0.2">
      <c r="T52177" s="11"/>
      <c r="U52177" s="11"/>
    </row>
    <row r="52178" spans="20:21" x14ac:dyDescent="0.2">
      <c r="T52178" s="11"/>
      <c r="U52178" s="11"/>
    </row>
    <row r="52179" spans="20:21" x14ac:dyDescent="0.2">
      <c r="T52179" s="11"/>
      <c r="U52179" s="11"/>
    </row>
    <row r="52180" spans="20:21" x14ac:dyDescent="0.2">
      <c r="T52180" s="11"/>
      <c r="U52180" s="11"/>
    </row>
    <row r="52181" spans="20:21" x14ac:dyDescent="0.2">
      <c r="T52181" s="11"/>
      <c r="U52181" s="11"/>
    </row>
    <row r="52182" spans="20:21" x14ac:dyDescent="0.2">
      <c r="T52182" s="11"/>
      <c r="U52182" s="11"/>
    </row>
    <row r="52183" spans="20:21" x14ac:dyDescent="0.2">
      <c r="T52183" s="11"/>
      <c r="U52183" s="11"/>
    </row>
    <row r="52184" spans="20:21" x14ac:dyDescent="0.2">
      <c r="T52184" s="11"/>
      <c r="U52184" s="11"/>
    </row>
    <row r="52185" spans="20:21" x14ac:dyDescent="0.2">
      <c r="T52185" s="11"/>
      <c r="U52185" s="11"/>
    </row>
    <row r="52186" spans="20:21" x14ac:dyDescent="0.2">
      <c r="T52186" s="11"/>
      <c r="U52186" s="11"/>
    </row>
    <row r="52187" spans="20:21" x14ac:dyDescent="0.2">
      <c r="T52187" s="11"/>
      <c r="U52187" s="11"/>
    </row>
    <row r="52188" spans="20:21" x14ac:dyDescent="0.2">
      <c r="T52188" s="11"/>
      <c r="U52188" s="11"/>
    </row>
    <row r="52189" spans="20:21" x14ac:dyDescent="0.2">
      <c r="T52189" s="11"/>
      <c r="U52189" s="11"/>
    </row>
    <row r="52190" spans="20:21" x14ac:dyDescent="0.2">
      <c r="T52190" s="11"/>
      <c r="U52190" s="11"/>
    </row>
    <row r="52191" spans="20:21" x14ac:dyDescent="0.2">
      <c r="T52191" s="11"/>
      <c r="U52191" s="11"/>
    </row>
    <row r="52192" spans="20:21" x14ac:dyDescent="0.2">
      <c r="T52192" s="11"/>
      <c r="U52192" s="11"/>
    </row>
    <row r="52193" spans="20:21" x14ac:dyDescent="0.2">
      <c r="T52193" s="11"/>
      <c r="U52193" s="11"/>
    </row>
    <row r="52194" spans="20:21" x14ac:dyDescent="0.2">
      <c r="T52194" s="11"/>
      <c r="U52194" s="11"/>
    </row>
    <row r="52195" spans="20:21" x14ac:dyDescent="0.2">
      <c r="T52195" s="11"/>
      <c r="U52195" s="11"/>
    </row>
    <row r="52196" spans="20:21" x14ac:dyDescent="0.2">
      <c r="T52196" s="11"/>
      <c r="U52196" s="11"/>
    </row>
    <row r="52197" spans="20:21" x14ac:dyDescent="0.2">
      <c r="T52197" s="11"/>
      <c r="U52197" s="11"/>
    </row>
    <row r="52198" spans="20:21" x14ac:dyDescent="0.2">
      <c r="T52198" s="11"/>
      <c r="U52198" s="11"/>
    </row>
    <row r="52199" spans="20:21" x14ac:dyDescent="0.2">
      <c r="T52199" s="11"/>
      <c r="U52199" s="11"/>
    </row>
    <row r="52200" spans="20:21" x14ac:dyDescent="0.2">
      <c r="T52200" s="11"/>
      <c r="U52200" s="11"/>
    </row>
    <row r="52201" spans="20:21" x14ac:dyDescent="0.2">
      <c r="T52201" s="11"/>
      <c r="U52201" s="11"/>
    </row>
    <row r="52202" spans="20:21" x14ac:dyDescent="0.2">
      <c r="T52202" s="11"/>
      <c r="U52202" s="11"/>
    </row>
    <row r="52203" spans="20:21" x14ac:dyDescent="0.2">
      <c r="T52203" s="11"/>
      <c r="U52203" s="11"/>
    </row>
    <row r="52204" spans="20:21" x14ac:dyDescent="0.2">
      <c r="T52204" s="11"/>
      <c r="U52204" s="11"/>
    </row>
    <row r="52205" spans="20:21" x14ac:dyDescent="0.2">
      <c r="T52205" s="11"/>
      <c r="U52205" s="11"/>
    </row>
    <row r="52206" spans="20:21" x14ac:dyDescent="0.2">
      <c r="T52206" s="11"/>
      <c r="U52206" s="11"/>
    </row>
    <row r="52207" spans="20:21" x14ac:dyDescent="0.2">
      <c r="T52207" s="11"/>
      <c r="U52207" s="11"/>
    </row>
    <row r="52208" spans="20:21" x14ac:dyDescent="0.2">
      <c r="T52208" s="11"/>
      <c r="U52208" s="11"/>
    </row>
    <row r="52209" spans="20:21" x14ac:dyDescent="0.2">
      <c r="T52209" s="11"/>
      <c r="U52209" s="11"/>
    </row>
    <row r="52210" spans="20:21" x14ac:dyDescent="0.2">
      <c r="T52210" s="11"/>
      <c r="U52210" s="11"/>
    </row>
    <row r="52211" spans="20:21" x14ac:dyDescent="0.2">
      <c r="T52211" s="11"/>
      <c r="U52211" s="11"/>
    </row>
    <row r="52212" spans="20:21" x14ac:dyDescent="0.2">
      <c r="T52212" s="11"/>
      <c r="U52212" s="11"/>
    </row>
    <row r="52213" spans="20:21" x14ac:dyDescent="0.2">
      <c r="T52213" s="11"/>
      <c r="U52213" s="11"/>
    </row>
    <row r="52214" spans="20:21" x14ac:dyDescent="0.2">
      <c r="T52214" s="11"/>
      <c r="U52214" s="11"/>
    </row>
    <row r="52215" spans="20:21" x14ac:dyDescent="0.2">
      <c r="T52215" s="11"/>
      <c r="U52215" s="11"/>
    </row>
    <row r="52216" spans="20:21" x14ac:dyDescent="0.2">
      <c r="T52216" s="11"/>
      <c r="U52216" s="11"/>
    </row>
    <row r="52217" spans="20:21" x14ac:dyDescent="0.2">
      <c r="T52217" s="11"/>
      <c r="U52217" s="11"/>
    </row>
    <row r="52218" spans="20:21" x14ac:dyDescent="0.2">
      <c r="T52218" s="11"/>
      <c r="U52218" s="11"/>
    </row>
    <row r="52219" spans="20:21" x14ac:dyDescent="0.2">
      <c r="T52219" s="11"/>
      <c r="U52219" s="11"/>
    </row>
    <row r="52220" spans="20:21" x14ac:dyDescent="0.2">
      <c r="T52220" s="11"/>
      <c r="U52220" s="11"/>
    </row>
    <row r="52221" spans="20:21" x14ac:dyDescent="0.2">
      <c r="T52221" s="11"/>
      <c r="U52221" s="11"/>
    </row>
    <row r="52222" spans="20:21" x14ac:dyDescent="0.2">
      <c r="T52222" s="11"/>
      <c r="U52222" s="11"/>
    </row>
    <row r="52223" spans="20:21" x14ac:dyDescent="0.2">
      <c r="T52223" s="11"/>
      <c r="U52223" s="11"/>
    </row>
    <row r="52224" spans="20:21" x14ac:dyDescent="0.2">
      <c r="T52224" s="11"/>
      <c r="U52224" s="11"/>
    </row>
    <row r="52225" spans="20:21" x14ac:dyDescent="0.2">
      <c r="T52225" s="11"/>
      <c r="U52225" s="11"/>
    </row>
    <row r="52226" spans="20:21" x14ac:dyDescent="0.2">
      <c r="T52226" s="11"/>
      <c r="U52226" s="11"/>
    </row>
    <row r="52227" spans="20:21" x14ac:dyDescent="0.2">
      <c r="T52227" s="11"/>
      <c r="U52227" s="11"/>
    </row>
    <row r="52228" spans="20:21" x14ac:dyDescent="0.2">
      <c r="T52228" s="11"/>
      <c r="U52228" s="11"/>
    </row>
    <row r="52229" spans="20:21" x14ac:dyDescent="0.2">
      <c r="T52229" s="11"/>
      <c r="U52229" s="11"/>
    </row>
    <row r="52230" spans="20:21" x14ac:dyDescent="0.2">
      <c r="T52230" s="11"/>
      <c r="U52230" s="11"/>
    </row>
    <row r="52231" spans="20:21" x14ac:dyDescent="0.2">
      <c r="T52231" s="11"/>
      <c r="U52231" s="11"/>
    </row>
    <row r="52232" spans="20:21" x14ac:dyDescent="0.2">
      <c r="T52232" s="11"/>
      <c r="U52232" s="11"/>
    </row>
    <row r="52233" spans="20:21" x14ac:dyDescent="0.2">
      <c r="T52233" s="11"/>
      <c r="U52233" s="11"/>
    </row>
    <row r="52234" spans="20:21" x14ac:dyDescent="0.2">
      <c r="T52234" s="11"/>
      <c r="U52234" s="11"/>
    </row>
    <row r="52235" spans="20:21" x14ac:dyDescent="0.2">
      <c r="T52235" s="11"/>
      <c r="U52235" s="11"/>
    </row>
    <row r="52236" spans="20:21" x14ac:dyDescent="0.2">
      <c r="T52236" s="11"/>
      <c r="U52236" s="11"/>
    </row>
    <row r="52237" spans="20:21" x14ac:dyDescent="0.2">
      <c r="T52237" s="11"/>
      <c r="U52237" s="11"/>
    </row>
    <row r="52238" spans="20:21" x14ac:dyDescent="0.2">
      <c r="T52238" s="11"/>
      <c r="U52238" s="11"/>
    </row>
    <row r="52239" spans="20:21" x14ac:dyDescent="0.2">
      <c r="T52239" s="11"/>
      <c r="U52239" s="11"/>
    </row>
    <row r="52240" spans="20:21" x14ac:dyDescent="0.2">
      <c r="T52240" s="11"/>
      <c r="U52240" s="11"/>
    </row>
    <row r="52241" spans="20:21" x14ac:dyDescent="0.2">
      <c r="T52241" s="11"/>
      <c r="U52241" s="11"/>
    </row>
    <row r="52242" spans="20:21" x14ac:dyDescent="0.2">
      <c r="T52242" s="11"/>
      <c r="U52242" s="11"/>
    </row>
    <row r="52243" spans="20:21" x14ac:dyDescent="0.2">
      <c r="T52243" s="11"/>
      <c r="U52243" s="11"/>
    </row>
    <row r="52244" spans="20:21" x14ac:dyDescent="0.2">
      <c r="T52244" s="11"/>
      <c r="U52244" s="11"/>
    </row>
    <row r="52245" spans="20:21" x14ac:dyDescent="0.2">
      <c r="T52245" s="11"/>
      <c r="U52245" s="11"/>
    </row>
    <row r="52246" spans="20:21" x14ac:dyDescent="0.2">
      <c r="T52246" s="11"/>
      <c r="U52246" s="11"/>
    </row>
    <row r="52247" spans="20:21" x14ac:dyDescent="0.2">
      <c r="T52247" s="11"/>
      <c r="U52247" s="11"/>
    </row>
    <row r="52248" spans="20:21" x14ac:dyDescent="0.2">
      <c r="T52248" s="11"/>
      <c r="U52248" s="11"/>
    </row>
    <row r="52249" spans="20:21" x14ac:dyDescent="0.2">
      <c r="T52249" s="11"/>
      <c r="U52249" s="11"/>
    </row>
    <row r="52250" spans="20:21" x14ac:dyDescent="0.2">
      <c r="T52250" s="11"/>
      <c r="U52250" s="11"/>
    </row>
    <row r="52251" spans="20:21" x14ac:dyDescent="0.2">
      <c r="T52251" s="11"/>
      <c r="U52251" s="11"/>
    </row>
    <row r="52252" spans="20:21" x14ac:dyDescent="0.2">
      <c r="T52252" s="11"/>
      <c r="U52252" s="11"/>
    </row>
    <row r="52253" spans="20:21" x14ac:dyDescent="0.2">
      <c r="T52253" s="11"/>
      <c r="U52253" s="11"/>
    </row>
    <row r="52254" spans="20:21" x14ac:dyDescent="0.2">
      <c r="T52254" s="11"/>
      <c r="U52254" s="11"/>
    </row>
    <row r="52255" spans="20:21" x14ac:dyDescent="0.2">
      <c r="T52255" s="11"/>
      <c r="U52255" s="11"/>
    </row>
    <row r="52256" spans="20:21" x14ac:dyDescent="0.2">
      <c r="T52256" s="11"/>
      <c r="U52256" s="11"/>
    </row>
    <row r="52257" spans="20:21" x14ac:dyDescent="0.2">
      <c r="T52257" s="11"/>
      <c r="U52257" s="11"/>
    </row>
    <row r="52258" spans="20:21" x14ac:dyDescent="0.2">
      <c r="T52258" s="11"/>
      <c r="U52258" s="11"/>
    </row>
    <row r="52259" spans="20:21" x14ac:dyDescent="0.2">
      <c r="T52259" s="11"/>
      <c r="U52259" s="11"/>
    </row>
    <row r="52260" spans="20:21" x14ac:dyDescent="0.2">
      <c r="T52260" s="11"/>
      <c r="U52260" s="11"/>
    </row>
    <row r="52261" spans="20:21" x14ac:dyDescent="0.2">
      <c r="T52261" s="11"/>
      <c r="U52261" s="11"/>
    </row>
    <row r="52262" spans="20:21" x14ac:dyDescent="0.2">
      <c r="T52262" s="11"/>
      <c r="U52262" s="11"/>
    </row>
    <row r="52263" spans="20:21" x14ac:dyDescent="0.2">
      <c r="T52263" s="11"/>
      <c r="U52263" s="11"/>
    </row>
    <row r="52264" spans="20:21" x14ac:dyDescent="0.2">
      <c r="T52264" s="11"/>
      <c r="U52264" s="11"/>
    </row>
    <row r="52265" spans="20:21" x14ac:dyDescent="0.2">
      <c r="T52265" s="11"/>
      <c r="U52265" s="11"/>
    </row>
    <row r="52266" spans="20:21" x14ac:dyDescent="0.2">
      <c r="T52266" s="11"/>
      <c r="U52266" s="11"/>
    </row>
    <row r="52267" spans="20:21" x14ac:dyDescent="0.2">
      <c r="T52267" s="11"/>
      <c r="U52267" s="11"/>
    </row>
    <row r="52268" spans="20:21" x14ac:dyDescent="0.2">
      <c r="T52268" s="11"/>
      <c r="U52268" s="11"/>
    </row>
    <row r="52269" spans="20:21" x14ac:dyDescent="0.2">
      <c r="T52269" s="11"/>
      <c r="U52269" s="11"/>
    </row>
    <row r="52270" spans="20:21" x14ac:dyDescent="0.2">
      <c r="T52270" s="11"/>
      <c r="U52270" s="11"/>
    </row>
    <row r="52271" spans="20:21" x14ac:dyDescent="0.2">
      <c r="T52271" s="11"/>
      <c r="U52271" s="11"/>
    </row>
    <row r="52272" spans="20:21" x14ac:dyDescent="0.2">
      <c r="T52272" s="11"/>
      <c r="U52272" s="11"/>
    </row>
    <row r="52273" spans="20:21" x14ac:dyDescent="0.2">
      <c r="T52273" s="11"/>
      <c r="U52273" s="11"/>
    </row>
    <row r="52274" spans="20:21" x14ac:dyDescent="0.2">
      <c r="T52274" s="11"/>
      <c r="U52274" s="11"/>
    </row>
    <row r="52275" spans="20:21" x14ac:dyDescent="0.2">
      <c r="T52275" s="11"/>
      <c r="U52275" s="11"/>
    </row>
    <row r="52276" spans="20:21" x14ac:dyDescent="0.2">
      <c r="T52276" s="11"/>
      <c r="U52276" s="11"/>
    </row>
    <row r="52277" spans="20:21" x14ac:dyDescent="0.2">
      <c r="T52277" s="11"/>
      <c r="U52277" s="11"/>
    </row>
    <row r="52278" spans="20:21" x14ac:dyDescent="0.2">
      <c r="T52278" s="11"/>
      <c r="U52278" s="11"/>
    </row>
    <row r="52279" spans="20:21" x14ac:dyDescent="0.2">
      <c r="T52279" s="11"/>
      <c r="U52279" s="11"/>
    </row>
    <row r="52280" spans="20:21" x14ac:dyDescent="0.2">
      <c r="T52280" s="11"/>
      <c r="U52280" s="11"/>
    </row>
    <row r="52281" spans="20:21" x14ac:dyDescent="0.2">
      <c r="T52281" s="11"/>
      <c r="U52281" s="11"/>
    </row>
    <row r="52282" spans="20:21" x14ac:dyDescent="0.2">
      <c r="T52282" s="11"/>
      <c r="U52282" s="11"/>
    </row>
    <row r="52283" spans="20:21" x14ac:dyDescent="0.2">
      <c r="T52283" s="11"/>
      <c r="U52283" s="11"/>
    </row>
    <row r="52284" spans="20:21" x14ac:dyDescent="0.2">
      <c r="T52284" s="11"/>
      <c r="U52284" s="11"/>
    </row>
    <row r="52285" spans="20:21" x14ac:dyDescent="0.2">
      <c r="T52285" s="11"/>
      <c r="U52285" s="11"/>
    </row>
    <row r="52286" spans="20:21" x14ac:dyDescent="0.2">
      <c r="T52286" s="11"/>
      <c r="U52286" s="11"/>
    </row>
    <row r="52287" spans="20:21" x14ac:dyDescent="0.2">
      <c r="T52287" s="11"/>
      <c r="U52287" s="11"/>
    </row>
    <row r="52288" spans="20:21" x14ac:dyDescent="0.2">
      <c r="T52288" s="11"/>
      <c r="U52288" s="11"/>
    </row>
    <row r="52289" spans="20:21" x14ac:dyDescent="0.2">
      <c r="T52289" s="11"/>
      <c r="U52289" s="11"/>
    </row>
    <row r="52290" spans="20:21" x14ac:dyDescent="0.2">
      <c r="T52290" s="11"/>
      <c r="U52290" s="11"/>
    </row>
    <row r="52291" spans="20:21" x14ac:dyDescent="0.2">
      <c r="T52291" s="11"/>
      <c r="U52291" s="11"/>
    </row>
    <row r="52292" spans="20:21" x14ac:dyDescent="0.2">
      <c r="T52292" s="11"/>
      <c r="U52292" s="11"/>
    </row>
    <row r="52293" spans="20:21" x14ac:dyDescent="0.2">
      <c r="T52293" s="11"/>
      <c r="U52293" s="11"/>
    </row>
    <row r="52294" spans="20:21" x14ac:dyDescent="0.2">
      <c r="T52294" s="11"/>
      <c r="U52294" s="11"/>
    </row>
    <row r="52295" spans="20:21" x14ac:dyDescent="0.2">
      <c r="T52295" s="11"/>
      <c r="U52295" s="11"/>
    </row>
    <row r="52296" spans="20:21" x14ac:dyDescent="0.2">
      <c r="T52296" s="11"/>
      <c r="U52296" s="11"/>
    </row>
    <row r="52297" spans="20:21" x14ac:dyDescent="0.2">
      <c r="T52297" s="11"/>
      <c r="U52297" s="11"/>
    </row>
    <row r="52298" spans="20:21" x14ac:dyDescent="0.2">
      <c r="T52298" s="11"/>
      <c r="U52298" s="11"/>
    </row>
    <row r="52299" spans="20:21" x14ac:dyDescent="0.2">
      <c r="T52299" s="11"/>
      <c r="U52299" s="11"/>
    </row>
    <row r="52300" spans="20:21" x14ac:dyDescent="0.2">
      <c r="T52300" s="11"/>
      <c r="U52300" s="11"/>
    </row>
    <row r="52301" spans="20:21" x14ac:dyDescent="0.2">
      <c r="T52301" s="11"/>
      <c r="U52301" s="11"/>
    </row>
    <row r="52302" spans="20:21" x14ac:dyDescent="0.2">
      <c r="T52302" s="11"/>
      <c r="U52302" s="11"/>
    </row>
    <row r="52303" spans="20:21" x14ac:dyDescent="0.2">
      <c r="T52303" s="11"/>
      <c r="U52303" s="11"/>
    </row>
    <row r="52304" spans="20:21" x14ac:dyDescent="0.2">
      <c r="T52304" s="11"/>
      <c r="U52304" s="11"/>
    </row>
    <row r="52305" spans="20:21" x14ac:dyDescent="0.2">
      <c r="T52305" s="11"/>
      <c r="U52305" s="11"/>
    </row>
    <row r="52306" spans="20:21" x14ac:dyDescent="0.2">
      <c r="T52306" s="11"/>
      <c r="U52306" s="11"/>
    </row>
    <row r="52307" spans="20:21" x14ac:dyDescent="0.2">
      <c r="T52307" s="11"/>
      <c r="U52307" s="11"/>
    </row>
    <row r="52308" spans="20:21" x14ac:dyDescent="0.2">
      <c r="T52308" s="11"/>
      <c r="U52308" s="11"/>
    </row>
    <row r="52309" spans="20:21" x14ac:dyDescent="0.2">
      <c r="T52309" s="11"/>
      <c r="U52309" s="11"/>
    </row>
    <row r="52310" spans="20:21" x14ac:dyDescent="0.2">
      <c r="T52310" s="11"/>
      <c r="U52310" s="11"/>
    </row>
    <row r="52311" spans="20:21" x14ac:dyDescent="0.2">
      <c r="T52311" s="11"/>
      <c r="U52311" s="11"/>
    </row>
    <row r="52312" spans="20:21" x14ac:dyDescent="0.2">
      <c r="T52312" s="11"/>
      <c r="U52312" s="11"/>
    </row>
    <row r="52313" spans="20:21" x14ac:dyDescent="0.2">
      <c r="T52313" s="11"/>
      <c r="U52313" s="11"/>
    </row>
    <row r="52314" spans="20:21" x14ac:dyDescent="0.2">
      <c r="T52314" s="11"/>
      <c r="U52314" s="11"/>
    </row>
    <row r="52315" spans="20:21" x14ac:dyDescent="0.2">
      <c r="T52315" s="11"/>
      <c r="U52315" s="11"/>
    </row>
    <row r="52316" spans="20:21" x14ac:dyDescent="0.2">
      <c r="T52316" s="11"/>
      <c r="U52316" s="11"/>
    </row>
    <row r="52317" spans="20:21" x14ac:dyDescent="0.2">
      <c r="T52317" s="11"/>
      <c r="U52317" s="11"/>
    </row>
    <row r="52318" spans="20:21" x14ac:dyDescent="0.2">
      <c r="T52318" s="11"/>
      <c r="U52318" s="11"/>
    </row>
    <row r="52319" spans="20:21" x14ac:dyDescent="0.2">
      <c r="T52319" s="11"/>
      <c r="U52319" s="11"/>
    </row>
    <row r="52320" spans="20:21" x14ac:dyDescent="0.2">
      <c r="T52320" s="11"/>
      <c r="U52320" s="11"/>
    </row>
    <row r="52321" spans="20:21" x14ac:dyDescent="0.2">
      <c r="T52321" s="11"/>
      <c r="U52321" s="11"/>
    </row>
    <row r="52322" spans="20:21" x14ac:dyDescent="0.2">
      <c r="T52322" s="11"/>
      <c r="U52322" s="11"/>
    </row>
    <row r="52323" spans="20:21" x14ac:dyDescent="0.2">
      <c r="T52323" s="11"/>
      <c r="U52323" s="11"/>
    </row>
    <row r="52324" spans="20:21" x14ac:dyDescent="0.2">
      <c r="T52324" s="11"/>
      <c r="U52324" s="11"/>
    </row>
    <row r="52325" spans="20:21" x14ac:dyDescent="0.2">
      <c r="T52325" s="11"/>
      <c r="U52325" s="11"/>
    </row>
    <row r="52326" spans="20:21" x14ac:dyDescent="0.2">
      <c r="T52326" s="11"/>
      <c r="U52326" s="11"/>
    </row>
    <row r="52327" spans="20:21" x14ac:dyDescent="0.2">
      <c r="T52327" s="11"/>
      <c r="U52327" s="11"/>
    </row>
    <row r="52328" spans="20:21" x14ac:dyDescent="0.2">
      <c r="T52328" s="11"/>
      <c r="U52328" s="11"/>
    </row>
    <row r="52329" spans="20:21" x14ac:dyDescent="0.2">
      <c r="T52329" s="11"/>
      <c r="U52329" s="11"/>
    </row>
    <row r="52330" spans="20:21" x14ac:dyDescent="0.2">
      <c r="T52330" s="11"/>
      <c r="U52330" s="11"/>
    </row>
    <row r="52331" spans="20:21" x14ac:dyDescent="0.2">
      <c r="T52331" s="11"/>
      <c r="U52331" s="11"/>
    </row>
    <row r="52332" spans="20:21" x14ac:dyDescent="0.2">
      <c r="T52332" s="11"/>
      <c r="U52332" s="11"/>
    </row>
    <row r="52333" spans="20:21" x14ac:dyDescent="0.2">
      <c r="T52333" s="11"/>
      <c r="U52333" s="11"/>
    </row>
    <row r="52334" spans="20:21" x14ac:dyDescent="0.2">
      <c r="T52334" s="11"/>
      <c r="U52334" s="11"/>
    </row>
    <row r="52335" spans="20:21" x14ac:dyDescent="0.2">
      <c r="T52335" s="11"/>
      <c r="U52335" s="11"/>
    </row>
    <row r="52336" spans="20:21" x14ac:dyDescent="0.2">
      <c r="T52336" s="11"/>
      <c r="U52336" s="11"/>
    </row>
    <row r="52337" spans="20:21" x14ac:dyDescent="0.2">
      <c r="T52337" s="11"/>
      <c r="U52337" s="11"/>
    </row>
    <row r="52338" spans="20:21" x14ac:dyDescent="0.2">
      <c r="T52338" s="11"/>
      <c r="U52338" s="11"/>
    </row>
    <row r="52339" spans="20:21" x14ac:dyDescent="0.2">
      <c r="T52339" s="11"/>
      <c r="U52339" s="11"/>
    </row>
    <row r="52340" spans="20:21" x14ac:dyDescent="0.2">
      <c r="T52340" s="11"/>
      <c r="U52340" s="11"/>
    </row>
    <row r="52341" spans="20:21" x14ac:dyDescent="0.2">
      <c r="T52341" s="11"/>
      <c r="U52341" s="11"/>
    </row>
    <row r="52342" spans="20:21" x14ac:dyDescent="0.2">
      <c r="T52342" s="11"/>
      <c r="U52342" s="11"/>
    </row>
    <row r="52343" spans="20:21" x14ac:dyDescent="0.2">
      <c r="T52343" s="11"/>
      <c r="U52343" s="11"/>
    </row>
    <row r="52344" spans="20:21" x14ac:dyDescent="0.2">
      <c r="T52344" s="11"/>
      <c r="U52344" s="11"/>
    </row>
    <row r="52345" spans="20:21" x14ac:dyDescent="0.2">
      <c r="T52345" s="11"/>
      <c r="U52345" s="11"/>
    </row>
    <row r="52346" spans="20:21" x14ac:dyDescent="0.2">
      <c r="T52346" s="11"/>
      <c r="U52346" s="11"/>
    </row>
    <row r="52347" spans="20:21" x14ac:dyDescent="0.2">
      <c r="T52347" s="11"/>
      <c r="U52347" s="11"/>
    </row>
    <row r="52348" spans="20:21" x14ac:dyDescent="0.2">
      <c r="T52348" s="11"/>
      <c r="U52348" s="11"/>
    </row>
    <row r="52349" spans="20:21" x14ac:dyDescent="0.2">
      <c r="T52349" s="11"/>
      <c r="U52349" s="11"/>
    </row>
    <row r="52350" spans="20:21" x14ac:dyDescent="0.2">
      <c r="T52350" s="11"/>
      <c r="U52350" s="11"/>
    </row>
    <row r="52351" spans="20:21" x14ac:dyDescent="0.2">
      <c r="T52351" s="11"/>
      <c r="U52351" s="11"/>
    </row>
    <row r="52352" spans="20:21" x14ac:dyDescent="0.2">
      <c r="T52352" s="11"/>
      <c r="U52352" s="11"/>
    </row>
    <row r="52353" spans="20:21" x14ac:dyDescent="0.2">
      <c r="T52353" s="11"/>
      <c r="U52353" s="11"/>
    </row>
    <row r="52354" spans="20:21" x14ac:dyDescent="0.2">
      <c r="T52354" s="11"/>
      <c r="U52354" s="11"/>
    </row>
    <row r="52355" spans="20:21" x14ac:dyDescent="0.2">
      <c r="T52355" s="11"/>
      <c r="U52355" s="11"/>
    </row>
    <row r="52356" spans="20:21" x14ac:dyDescent="0.2">
      <c r="T52356" s="11"/>
      <c r="U52356" s="11"/>
    </row>
    <row r="52357" spans="20:21" x14ac:dyDescent="0.2">
      <c r="T52357" s="11"/>
      <c r="U52357" s="11"/>
    </row>
    <row r="52358" spans="20:21" x14ac:dyDescent="0.2">
      <c r="T52358" s="11"/>
      <c r="U52358" s="11"/>
    </row>
    <row r="52359" spans="20:21" x14ac:dyDescent="0.2">
      <c r="T52359" s="11"/>
      <c r="U52359" s="11"/>
    </row>
    <row r="52360" spans="20:21" x14ac:dyDescent="0.2">
      <c r="T52360" s="11"/>
      <c r="U52360" s="11"/>
    </row>
    <row r="52361" spans="20:21" x14ac:dyDescent="0.2">
      <c r="T52361" s="11"/>
      <c r="U52361" s="11"/>
    </row>
    <row r="52362" spans="20:21" x14ac:dyDescent="0.2">
      <c r="T52362" s="11"/>
      <c r="U52362" s="11"/>
    </row>
    <row r="52363" spans="20:21" x14ac:dyDescent="0.2">
      <c r="T52363" s="11"/>
      <c r="U52363" s="11"/>
    </row>
    <row r="52364" spans="20:21" x14ac:dyDescent="0.2">
      <c r="T52364" s="11"/>
      <c r="U52364" s="11"/>
    </row>
    <row r="52365" spans="20:21" x14ac:dyDescent="0.2">
      <c r="T52365" s="11"/>
      <c r="U52365" s="11"/>
    </row>
    <row r="52366" spans="20:21" x14ac:dyDescent="0.2">
      <c r="T52366" s="11"/>
      <c r="U52366" s="11"/>
    </row>
    <row r="52367" spans="20:21" x14ac:dyDescent="0.2">
      <c r="T52367" s="11"/>
      <c r="U52367" s="11"/>
    </row>
    <row r="52368" spans="20:21" x14ac:dyDescent="0.2">
      <c r="T52368" s="11"/>
      <c r="U52368" s="11"/>
    </row>
    <row r="52369" spans="20:21" x14ac:dyDescent="0.2">
      <c r="T52369" s="11"/>
      <c r="U52369" s="11"/>
    </row>
    <row r="52370" spans="20:21" x14ac:dyDescent="0.2">
      <c r="T52370" s="11"/>
      <c r="U52370" s="11"/>
    </row>
    <row r="52371" spans="20:21" x14ac:dyDescent="0.2">
      <c r="T52371" s="11"/>
      <c r="U52371" s="11"/>
    </row>
    <row r="52372" spans="20:21" x14ac:dyDescent="0.2">
      <c r="T52372" s="11"/>
      <c r="U52372" s="11"/>
    </row>
    <row r="52373" spans="20:21" x14ac:dyDescent="0.2">
      <c r="T52373" s="11"/>
      <c r="U52373" s="11"/>
    </row>
    <row r="52374" spans="20:21" x14ac:dyDescent="0.2">
      <c r="T52374" s="11"/>
      <c r="U52374" s="11"/>
    </row>
    <row r="52375" spans="20:21" x14ac:dyDescent="0.2">
      <c r="T52375" s="11"/>
      <c r="U52375" s="11"/>
    </row>
    <row r="52376" spans="20:21" x14ac:dyDescent="0.2">
      <c r="T52376" s="11"/>
      <c r="U52376" s="11"/>
    </row>
    <row r="52377" spans="20:21" x14ac:dyDescent="0.2">
      <c r="T52377" s="11"/>
      <c r="U52377" s="11"/>
    </row>
    <row r="52378" spans="20:21" x14ac:dyDescent="0.2">
      <c r="T52378" s="11"/>
      <c r="U52378" s="11"/>
    </row>
    <row r="52379" spans="20:21" x14ac:dyDescent="0.2">
      <c r="T52379" s="11"/>
      <c r="U52379" s="11"/>
    </row>
    <row r="52380" spans="20:21" x14ac:dyDescent="0.2">
      <c r="T52380" s="11"/>
      <c r="U52380" s="11"/>
    </row>
    <row r="52381" spans="20:21" x14ac:dyDescent="0.2">
      <c r="T52381" s="11"/>
      <c r="U52381" s="11"/>
    </row>
    <row r="52382" spans="20:21" x14ac:dyDescent="0.2">
      <c r="T52382" s="11"/>
      <c r="U52382" s="11"/>
    </row>
    <row r="52383" spans="20:21" x14ac:dyDescent="0.2">
      <c r="T52383" s="11"/>
      <c r="U52383" s="11"/>
    </row>
    <row r="52384" spans="20:21" x14ac:dyDescent="0.2">
      <c r="T52384" s="11"/>
      <c r="U52384" s="11"/>
    </row>
    <row r="52385" spans="20:21" x14ac:dyDescent="0.2">
      <c r="T52385" s="11"/>
      <c r="U52385" s="11"/>
    </row>
    <row r="52386" spans="20:21" x14ac:dyDescent="0.2">
      <c r="T52386" s="11"/>
      <c r="U52386" s="11"/>
    </row>
    <row r="52387" spans="20:21" x14ac:dyDescent="0.2">
      <c r="T52387" s="11"/>
      <c r="U52387" s="11"/>
    </row>
    <row r="52388" spans="20:21" x14ac:dyDescent="0.2">
      <c r="T52388" s="11"/>
      <c r="U52388" s="11"/>
    </row>
    <row r="52389" spans="20:21" x14ac:dyDescent="0.2">
      <c r="T52389" s="11"/>
      <c r="U52389" s="11"/>
    </row>
    <row r="52390" spans="20:21" x14ac:dyDescent="0.2">
      <c r="T52390" s="11"/>
      <c r="U52390" s="11"/>
    </row>
    <row r="52391" spans="20:21" x14ac:dyDescent="0.2">
      <c r="T52391" s="11"/>
      <c r="U52391" s="11"/>
    </row>
    <row r="52392" spans="20:21" x14ac:dyDescent="0.2">
      <c r="T52392" s="11"/>
      <c r="U52392" s="11"/>
    </row>
    <row r="52393" spans="20:21" x14ac:dyDescent="0.2">
      <c r="T52393" s="11"/>
      <c r="U52393" s="11"/>
    </row>
    <row r="52394" spans="20:21" x14ac:dyDescent="0.2">
      <c r="T52394" s="11"/>
      <c r="U52394" s="11"/>
    </row>
    <row r="52395" spans="20:21" x14ac:dyDescent="0.2">
      <c r="T52395" s="11"/>
      <c r="U52395" s="11"/>
    </row>
    <row r="52396" spans="20:21" x14ac:dyDescent="0.2">
      <c r="T52396" s="11"/>
      <c r="U52396" s="11"/>
    </row>
    <row r="52397" spans="20:21" x14ac:dyDescent="0.2">
      <c r="T52397" s="11"/>
      <c r="U52397" s="11"/>
    </row>
    <row r="52398" spans="20:21" x14ac:dyDescent="0.2">
      <c r="T52398" s="11"/>
      <c r="U52398" s="11"/>
    </row>
    <row r="52399" spans="20:21" x14ac:dyDescent="0.2">
      <c r="T52399" s="11"/>
      <c r="U52399" s="11"/>
    </row>
    <row r="52400" spans="20:21" x14ac:dyDescent="0.2">
      <c r="T52400" s="11"/>
      <c r="U52400" s="11"/>
    </row>
    <row r="52401" spans="20:21" x14ac:dyDescent="0.2">
      <c r="T52401" s="11"/>
      <c r="U52401" s="11"/>
    </row>
    <row r="52402" spans="20:21" x14ac:dyDescent="0.2">
      <c r="T52402" s="11"/>
      <c r="U52402" s="11"/>
    </row>
    <row r="52403" spans="20:21" x14ac:dyDescent="0.2">
      <c r="T52403" s="11"/>
      <c r="U52403" s="11"/>
    </row>
    <row r="52404" spans="20:21" x14ac:dyDescent="0.2">
      <c r="T52404" s="11"/>
      <c r="U52404" s="11"/>
    </row>
    <row r="52405" spans="20:21" x14ac:dyDescent="0.2">
      <c r="T52405" s="11"/>
      <c r="U52405" s="11"/>
    </row>
    <row r="52406" spans="20:21" x14ac:dyDescent="0.2">
      <c r="T52406" s="11"/>
      <c r="U52406" s="11"/>
    </row>
    <row r="52407" spans="20:21" x14ac:dyDescent="0.2">
      <c r="T52407" s="11"/>
      <c r="U52407" s="11"/>
    </row>
    <row r="52408" spans="20:21" x14ac:dyDescent="0.2">
      <c r="T52408" s="11"/>
      <c r="U52408" s="11"/>
    </row>
    <row r="52409" spans="20:21" x14ac:dyDescent="0.2">
      <c r="T52409" s="11"/>
      <c r="U52409" s="11"/>
    </row>
    <row r="52410" spans="20:21" x14ac:dyDescent="0.2">
      <c r="T52410" s="11"/>
      <c r="U52410" s="11"/>
    </row>
    <row r="52411" spans="20:21" x14ac:dyDescent="0.2">
      <c r="T52411" s="11"/>
      <c r="U52411" s="11"/>
    </row>
    <row r="52412" spans="20:21" x14ac:dyDescent="0.2">
      <c r="T52412" s="11"/>
      <c r="U52412" s="11"/>
    </row>
    <row r="52413" spans="20:21" x14ac:dyDescent="0.2">
      <c r="T52413" s="11"/>
      <c r="U52413" s="11"/>
    </row>
    <row r="52414" spans="20:21" x14ac:dyDescent="0.2">
      <c r="T52414" s="11"/>
      <c r="U52414" s="11"/>
    </row>
    <row r="52415" spans="20:21" x14ac:dyDescent="0.2">
      <c r="T52415" s="11"/>
      <c r="U52415" s="11"/>
    </row>
    <row r="52416" spans="20:21" x14ac:dyDescent="0.2">
      <c r="T52416" s="11"/>
      <c r="U52416" s="11"/>
    </row>
    <row r="52417" spans="20:21" x14ac:dyDescent="0.2">
      <c r="T52417" s="11"/>
      <c r="U52417" s="11"/>
    </row>
    <row r="52418" spans="20:21" x14ac:dyDescent="0.2">
      <c r="T52418" s="11"/>
      <c r="U52418" s="11"/>
    </row>
    <row r="52419" spans="20:21" x14ac:dyDescent="0.2">
      <c r="T52419" s="11"/>
      <c r="U52419" s="11"/>
    </row>
    <row r="52420" spans="20:21" x14ac:dyDescent="0.2">
      <c r="T52420" s="11"/>
      <c r="U52420" s="11"/>
    </row>
    <row r="52421" spans="20:21" x14ac:dyDescent="0.2">
      <c r="T52421" s="11"/>
      <c r="U52421" s="11"/>
    </row>
    <row r="52422" spans="20:21" x14ac:dyDescent="0.2">
      <c r="T52422" s="11"/>
      <c r="U52422" s="11"/>
    </row>
    <row r="52423" spans="20:21" x14ac:dyDescent="0.2">
      <c r="T52423" s="11"/>
      <c r="U52423" s="11"/>
    </row>
    <row r="52424" spans="20:21" x14ac:dyDescent="0.2">
      <c r="T52424" s="11"/>
      <c r="U52424" s="11"/>
    </row>
    <row r="52425" spans="20:21" x14ac:dyDescent="0.2">
      <c r="T52425" s="11"/>
      <c r="U52425" s="11"/>
    </row>
    <row r="52426" spans="20:21" x14ac:dyDescent="0.2">
      <c r="T52426" s="11"/>
      <c r="U52426" s="11"/>
    </row>
    <row r="52427" spans="20:21" x14ac:dyDescent="0.2">
      <c r="T52427" s="11"/>
      <c r="U52427" s="11"/>
    </row>
    <row r="52428" spans="20:21" x14ac:dyDescent="0.2">
      <c r="T52428" s="11"/>
      <c r="U52428" s="11"/>
    </row>
    <row r="52429" spans="20:21" x14ac:dyDescent="0.2">
      <c r="T52429" s="11"/>
      <c r="U52429" s="11"/>
    </row>
    <row r="52430" spans="20:21" x14ac:dyDescent="0.2">
      <c r="T52430" s="11"/>
      <c r="U52430" s="11"/>
    </row>
    <row r="52431" spans="20:21" x14ac:dyDescent="0.2">
      <c r="T52431" s="11"/>
      <c r="U52431" s="11"/>
    </row>
    <row r="52432" spans="20:21" x14ac:dyDescent="0.2">
      <c r="T52432" s="11"/>
      <c r="U52432" s="11"/>
    </row>
    <row r="52433" spans="20:21" x14ac:dyDescent="0.2">
      <c r="T52433" s="11"/>
      <c r="U52433" s="11"/>
    </row>
    <row r="52434" spans="20:21" x14ac:dyDescent="0.2">
      <c r="T52434" s="11"/>
      <c r="U52434" s="11"/>
    </row>
    <row r="52435" spans="20:21" x14ac:dyDescent="0.2">
      <c r="T52435" s="11"/>
      <c r="U52435" s="11"/>
    </row>
    <row r="52436" spans="20:21" x14ac:dyDescent="0.2">
      <c r="T52436" s="11"/>
      <c r="U52436" s="11"/>
    </row>
    <row r="52437" spans="20:21" x14ac:dyDescent="0.2">
      <c r="T52437" s="11"/>
      <c r="U52437" s="11"/>
    </row>
    <row r="52438" spans="20:21" x14ac:dyDescent="0.2">
      <c r="T52438" s="11"/>
      <c r="U52438" s="11"/>
    </row>
    <row r="52439" spans="20:21" x14ac:dyDescent="0.2">
      <c r="T52439" s="11"/>
      <c r="U52439" s="11"/>
    </row>
    <row r="52440" spans="20:21" x14ac:dyDescent="0.2">
      <c r="T52440" s="11"/>
      <c r="U52440" s="11"/>
    </row>
    <row r="52441" spans="20:21" x14ac:dyDescent="0.2">
      <c r="T52441" s="11"/>
      <c r="U52441" s="11"/>
    </row>
    <row r="52442" spans="20:21" x14ac:dyDescent="0.2">
      <c r="T52442" s="11"/>
      <c r="U52442" s="11"/>
    </row>
    <row r="52443" spans="20:21" x14ac:dyDescent="0.2">
      <c r="T52443" s="11"/>
      <c r="U52443" s="11"/>
    </row>
    <row r="52444" spans="20:21" x14ac:dyDescent="0.2">
      <c r="T52444" s="11"/>
      <c r="U52444" s="11"/>
    </row>
    <row r="52445" spans="20:21" x14ac:dyDescent="0.2">
      <c r="T52445" s="11"/>
      <c r="U52445" s="11"/>
    </row>
    <row r="52446" spans="20:21" x14ac:dyDescent="0.2">
      <c r="T52446" s="11"/>
      <c r="U52446" s="11"/>
    </row>
    <row r="52447" spans="20:21" x14ac:dyDescent="0.2">
      <c r="T52447" s="11"/>
      <c r="U52447" s="11"/>
    </row>
    <row r="52448" spans="20:21" x14ac:dyDescent="0.2">
      <c r="T52448" s="11"/>
      <c r="U52448" s="11"/>
    </row>
    <row r="52449" spans="20:21" x14ac:dyDescent="0.2">
      <c r="T52449" s="11"/>
      <c r="U52449" s="11"/>
    </row>
    <row r="52450" spans="20:21" x14ac:dyDescent="0.2">
      <c r="T52450" s="11"/>
      <c r="U52450" s="11"/>
    </row>
    <row r="52451" spans="20:21" x14ac:dyDescent="0.2">
      <c r="T52451" s="11"/>
      <c r="U52451" s="11"/>
    </row>
    <row r="52452" spans="20:21" x14ac:dyDescent="0.2">
      <c r="T52452" s="11"/>
      <c r="U52452" s="11"/>
    </row>
    <row r="52453" spans="20:21" x14ac:dyDescent="0.2">
      <c r="T52453" s="11"/>
      <c r="U52453" s="11"/>
    </row>
    <row r="52454" spans="20:21" x14ac:dyDescent="0.2">
      <c r="T52454" s="11"/>
      <c r="U52454" s="11"/>
    </row>
    <row r="52455" spans="20:21" x14ac:dyDescent="0.2">
      <c r="T52455" s="11"/>
      <c r="U52455" s="11"/>
    </row>
    <row r="52456" spans="20:21" x14ac:dyDescent="0.2">
      <c r="T52456" s="11"/>
      <c r="U52456" s="11"/>
    </row>
    <row r="52457" spans="20:21" x14ac:dyDescent="0.2">
      <c r="T52457" s="11"/>
      <c r="U52457" s="11"/>
    </row>
    <row r="52458" spans="20:21" x14ac:dyDescent="0.2">
      <c r="T52458" s="11"/>
      <c r="U52458" s="11"/>
    </row>
    <row r="52459" spans="20:21" x14ac:dyDescent="0.2">
      <c r="T52459" s="11"/>
      <c r="U52459" s="11"/>
    </row>
    <row r="52460" spans="20:21" x14ac:dyDescent="0.2">
      <c r="T52460" s="11"/>
      <c r="U52460" s="11"/>
    </row>
    <row r="52461" spans="20:21" x14ac:dyDescent="0.2">
      <c r="T52461" s="11"/>
      <c r="U52461" s="11"/>
    </row>
    <row r="52462" spans="20:21" x14ac:dyDescent="0.2">
      <c r="T52462" s="11"/>
      <c r="U52462" s="11"/>
    </row>
    <row r="52463" spans="20:21" x14ac:dyDescent="0.2">
      <c r="T52463" s="11"/>
      <c r="U52463" s="11"/>
    </row>
    <row r="52464" spans="20:21" x14ac:dyDescent="0.2">
      <c r="T52464" s="11"/>
      <c r="U52464" s="11"/>
    </row>
    <row r="52465" spans="20:21" x14ac:dyDescent="0.2">
      <c r="T52465" s="11"/>
      <c r="U52465" s="11"/>
    </row>
    <row r="52466" spans="20:21" x14ac:dyDescent="0.2">
      <c r="T52466" s="11"/>
      <c r="U52466" s="11"/>
    </row>
    <row r="52467" spans="20:21" x14ac:dyDescent="0.2">
      <c r="T52467" s="11"/>
      <c r="U52467" s="11"/>
    </row>
    <row r="52468" spans="20:21" x14ac:dyDescent="0.2">
      <c r="T52468" s="11"/>
      <c r="U52468" s="11"/>
    </row>
    <row r="52469" spans="20:21" x14ac:dyDescent="0.2">
      <c r="T52469" s="11"/>
      <c r="U52469" s="11"/>
    </row>
    <row r="52470" spans="20:21" x14ac:dyDescent="0.2">
      <c r="T52470" s="11"/>
      <c r="U52470" s="11"/>
    </row>
    <row r="52471" spans="20:21" x14ac:dyDescent="0.2">
      <c r="T52471" s="11"/>
      <c r="U52471" s="11"/>
    </row>
    <row r="52472" spans="20:21" x14ac:dyDescent="0.2">
      <c r="T52472" s="11"/>
      <c r="U52472" s="11"/>
    </row>
    <row r="52473" spans="20:21" x14ac:dyDescent="0.2">
      <c r="T52473" s="11"/>
      <c r="U52473" s="11"/>
    </row>
    <row r="52474" spans="20:21" x14ac:dyDescent="0.2">
      <c r="T52474" s="11"/>
      <c r="U52474" s="11"/>
    </row>
    <row r="52475" spans="20:21" x14ac:dyDescent="0.2">
      <c r="T52475" s="11"/>
      <c r="U52475" s="11"/>
    </row>
    <row r="52476" spans="20:21" x14ac:dyDescent="0.2">
      <c r="T52476" s="11"/>
      <c r="U52476" s="11"/>
    </row>
    <row r="52477" spans="20:21" x14ac:dyDescent="0.2">
      <c r="T52477" s="11"/>
      <c r="U52477" s="11"/>
    </row>
    <row r="52478" spans="20:21" x14ac:dyDescent="0.2">
      <c r="T52478" s="11"/>
      <c r="U52478" s="11"/>
    </row>
    <row r="52479" spans="20:21" x14ac:dyDescent="0.2">
      <c r="T52479" s="11"/>
      <c r="U52479" s="11"/>
    </row>
    <row r="52480" spans="20:21" x14ac:dyDescent="0.2">
      <c r="T52480" s="11"/>
      <c r="U52480" s="11"/>
    </row>
    <row r="52481" spans="20:21" x14ac:dyDescent="0.2">
      <c r="T52481" s="11"/>
      <c r="U52481" s="11"/>
    </row>
    <row r="52482" spans="20:21" x14ac:dyDescent="0.2">
      <c r="T52482" s="11"/>
      <c r="U52482" s="11"/>
    </row>
    <row r="52483" spans="20:21" x14ac:dyDescent="0.2">
      <c r="T52483" s="11"/>
      <c r="U52483" s="11"/>
    </row>
    <row r="52484" spans="20:21" x14ac:dyDescent="0.2">
      <c r="T52484" s="11"/>
      <c r="U52484" s="11"/>
    </row>
    <row r="52485" spans="20:21" x14ac:dyDescent="0.2">
      <c r="T52485" s="11"/>
      <c r="U52485" s="11"/>
    </row>
    <row r="52486" spans="20:21" x14ac:dyDescent="0.2">
      <c r="T52486" s="11"/>
      <c r="U52486" s="11"/>
    </row>
    <row r="52487" spans="20:21" x14ac:dyDescent="0.2">
      <c r="T52487" s="11"/>
      <c r="U52487" s="11"/>
    </row>
    <row r="52488" spans="20:21" x14ac:dyDescent="0.2">
      <c r="T52488" s="11"/>
      <c r="U52488" s="11"/>
    </row>
    <row r="52489" spans="20:21" x14ac:dyDescent="0.2">
      <c r="T52489" s="11"/>
      <c r="U52489" s="11"/>
    </row>
    <row r="52490" spans="20:21" x14ac:dyDescent="0.2">
      <c r="T52490" s="11"/>
      <c r="U52490" s="11"/>
    </row>
    <row r="52491" spans="20:21" x14ac:dyDescent="0.2">
      <c r="T52491" s="11"/>
      <c r="U52491" s="11"/>
    </row>
    <row r="52492" spans="20:21" x14ac:dyDescent="0.2">
      <c r="T52492" s="11"/>
      <c r="U52492" s="11"/>
    </row>
    <row r="52493" spans="20:21" x14ac:dyDescent="0.2">
      <c r="T52493" s="11"/>
      <c r="U52493" s="11"/>
    </row>
    <row r="52494" spans="20:21" x14ac:dyDescent="0.2">
      <c r="T52494" s="11"/>
      <c r="U52494" s="11"/>
    </row>
    <row r="52495" spans="20:21" x14ac:dyDescent="0.2">
      <c r="T52495" s="11"/>
      <c r="U52495" s="11"/>
    </row>
    <row r="52496" spans="20:21" x14ac:dyDescent="0.2">
      <c r="T52496" s="11"/>
      <c r="U52496" s="11"/>
    </row>
    <row r="52497" spans="20:21" x14ac:dyDescent="0.2">
      <c r="T52497" s="11"/>
      <c r="U52497" s="11"/>
    </row>
    <row r="52498" spans="20:21" x14ac:dyDescent="0.2">
      <c r="T52498" s="11"/>
      <c r="U52498" s="11"/>
    </row>
    <row r="52499" spans="20:21" x14ac:dyDescent="0.2">
      <c r="T52499" s="11"/>
      <c r="U52499" s="11"/>
    </row>
    <row r="52500" spans="20:21" x14ac:dyDescent="0.2">
      <c r="T52500" s="11"/>
      <c r="U52500" s="11"/>
    </row>
    <row r="52501" spans="20:21" x14ac:dyDescent="0.2">
      <c r="T52501" s="11"/>
      <c r="U52501" s="11"/>
    </row>
    <row r="52502" spans="20:21" x14ac:dyDescent="0.2">
      <c r="T52502" s="11"/>
      <c r="U52502" s="11"/>
    </row>
    <row r="52503" spans="20:21" x14ac:dyDescent="0.2">
      <c r="T52503" s="11"/>
      <c r="U52503" s="11"/>
    </row>
    <row r="52504" spans="20:21" x14ac:dyDescent="0.2">
      <c r="T52504" s="11"/>
      <c r="U52504" s="11"/>
    </row>
    <row r="52505" spans="20:21" x14ac:dyDescent="0.2">
      <c r="T52505" s="11"/>
      <c r="U52505" s="11"/>
    </row>
    <row r="52506" spans="20:21" x14ac:dyDescent="0.2">
      <c r="T52506" s="11"/>
      <c r="U52506" s="11"/>
    </row>
    <row r="52507" spans="20:21" x14ac:dyDescent="0.2">
      <c r="T52507" s="11"/>
      <c r="U52507" s="11"/>
    </row>
    <row r="52508" spans="20:21" x14ac:dyDescent="0.2">
      <c r="T52508" s="11"/>
      <c r="U52508" s="11"/>
    </row>
    <row r="52509" spans="20:21" x14ac:dyDescent="0.2">
      <c r="T52509" s="11"/>
      <c r="U52509" s="11"/>
    </row>
    <row r="52510" spans="20:21" x14ac:dyDescent="0.2">
      <c r="T52510" s="11"/>
      <c r="U52510" s="11"/>
    </row>
    <row r="52511" spans="20:21" x14ac:dyDescent="0.2">
      <c r="T52511" s="11"/>
      <c r="U52511" s="11"/>
    </row>
    <row r="52512" spans="20:21" x14ac:dyDescent="0.2">
      <c r="T52512" s="11"/>
      <c r="U52512" s="11"/>
    </row>
    <row r="52513" spans="20:21" x14ac:dyDescent="0.2">
      <c r="T52513" s="11"/>
      <c r="U52513" s="11"/>
    </row>
    <row r="52514" spans="20:21" x14ac:dyDescent="0.2">
      <c r="T52514" s="11"/>
      <c r="U52514" s="11"/>
    </row>
    <row r="52515" spans="20:21" x14ac:dyDescent="0.2">
      <c r="T52515" s="11"/>
      <c r="U52515" s="11"/>
    </row>
    <row r="52516" spans="20:21" x14ac:dyDescent="0.2">
      <c r="T52516" s="11"/>
      <c r="U52516" s="11"/>
    </row>
    <row r="52517" spans="20:21" x14ac:dyDescent="0.2">
      <c r="T52517" s="11"/>
      <c r="U52517" s="11"/>
    </row>
    <row r="52518" spans="20:21" x14ac:dyDescent="0.2">
      <c r="T52518" s="11"/>
      <c r="U52518" s="11"/>
    </row>
    <row r="52519" spans="20:21" x14ac:dyDescent="0.2">
      <c r="T52519" s="11"/>
      <c r="U52519" s="11"/>
    </row>
    <row r="52520" spans="20:21" x14ac:dyDescent="0.2">
      <c r="T52520" s="11"/>
      <c r="U52520" s="11"/>
    </row>
    <row r="52521" spans="20:21" x14ac:dyDescent="0.2">
      <c r="T52521" s="11"/>
      <c r="U52521" s="11"/>
    </row>
    <row r="52522" spans="20:21" x14ac:dyDescent="0.2">
      <c r="T52522" s="11"/>
      <c r="U52522" s="11"/>
    </row>
    <row r="52523" spans="20:21" x14ac:dyDescent="0.2">
      <c r="T52523" s="11"/>
      <c r="U52523" s="11"/>
    </row>
    <row r="52524" spans="20:21" x14ac:dyDescent="0.2">
      <c r="T52524" s="11"/>
      <c r="U52524" s="11"/>
    </row>
    <row r="52525" spans="20:21" x14ac:dyDescent="0.2">
      <c r="T52525" s="11"/>
      <c r="U52525" s="11"/>
    </row>
    <row r="52526" spans="20:21" x14ac:dyDescent="0.2">
      <c r="T52526" s="11"/>
      <c r="U52526" s="11"/>
    </row>
    <row r="52527" spans="20:21" x14ac:dyDescent="0.2">
      <c r="T52527" s="11"/>
      <c r="U52527" s="11"/>
    </row>
    <row r="52528" spans="20:21" x14ac:dyDescent="0.2">
      <c r="T52528" s="11"/>
      <c r="U52528" s="11"/>
    </row>
    <row r="52529" spans="20:21" x14ac:dyDescent="0.2">
      <c r="T52529" s="11"/>
      <c r="U52529" s="11"/>
    </row>
    <row r="52530" spans="20:21" x14ac:dyDescent="0.2">
      <c r="T52530" s="11"/>
      <c r="U52530" s="11"/>
    </row>
    <row r="52531" spans="20:21" x14ac:dyDescent="0.2">
      <c r="T52531" s="11"/>
      <c r="U52531" s="11"/>
    </row>
    <row r="52532" spans="20:21" x14ac:dyDescent="0.2">
      <c r="T52532" s="11"/>
      <c r="U52532" s="11"/>
    </row>
    <row r="52533" spans="20:21" x14ac:dyDescent="0.2">
      <c r="T52533" s="11"/>
      <c r="U52533" s="11"/>
    </row>
    <row r="52534" spans="20:21" x14ac:dyDescent="0.2">
      <c r="T52534" s="11"/>
      <c r="U52534" s="11"/>
    </row>
    <row r="52535" spans="20:21" x14ac:dyDescent="0.2">
      <c r="T52535" s="11"/>
      <c r="U52535" s="11"/>
    </row>
    <row r="52536" spans="20:21" x14ac:dyDescent="0.2">
      <c r="T52536" s="11"/>
      <c r="U52536" s="11"/>
    </row>
    <row r="52537" spans="20:21" x14ac:dyDescent="0.2">
      <c r="T52537" s="11"/>
      <c r="U52537" s="11"/>
    </row>
    <row r="52538" spans="20:21" x14ac:dyDescent="0.2">
      <c r="T52538" s="11"/>
      <c r="U52538" s="11"/>
    </row>
    <row r="52539" spans="20:21" x14ac:dyDescent="0.2">
      <c r="T52539" s="11"/>
      <c r="U52539" s="11"/>
    </row>
    <row r="52540" spans="20:21" x14ac:dyDescent="0.2">
      <c r="T52540" s="11"/>
      <c r="U52540" s="11"/>
    </row>
    <row r="52541" spans="20:21" x14ac:dyDescent="0.2">
      <c r="T52541" s="11"/>
      <c r="U52541" s="11"/>
    </row>
    <row r="52542" spans="20:21" x14ac:dyDescent="0.2">
      <c r="T52542" s="11"/>
      <c r="U52542" s="11"/>
    </row>
    <row r="52543" spans="20:21" x14ac:dyDescent="0.2">
      <c r="T52543" s="11"/>
      <c r="U52543" s="11"/>
    </row>
    <row r="52544" spans="20:21" x14ac:dyDescent="0.2">
      <c r="T52544" s="11"/>
      <c r="U52544" s="11"/>
    </row>
    <row r="52545" spans="20:21" x14ac:dyDescent="0.2">
      <c r="T52545" s="11"/>
      <c r="U52545" s="11"/>
    </row>
    <row r="52546" spans="20:21" x14ac:dyDescent="0.2">
      <c r="T52546" s="11"/>
      <c r="U52546" s="11"/>
    </row>
    <row r="52547" spans="20:21" x14ac:dyDescent="0.2">
      <c r="T52547" s="11"/>
      <c r="U52547" s="11"/>
    </row>
    <row r="52548" spans="20:21" x14ac:dyDescent="0.2">
      <c r="T52548" s="11"/>
      <c r="U52548" s="11"/>
    </row>
    <row r="52549" spans="20:21" x14ac:dyDescent="0.2">
      <c r="T52549" s="11"/>
      <c r="U52549" s="11"/>
    </row>
    <row r="52550" spans="20:21" x14ac:dyDescent="0.2">
      <c r="T52550" s="11"/>
      <c r="U52550" s="11"/>
    </row>
    <row r="52551" spans="20:21" x14ac:dyDescent="0.2">
      <c r="T52551" s="11"/>
      <c r="U52551" s="11"/>
    </row>
    <row r="52552" spans="20:21" x14ac:dyDescent="0.2">
      <c r="T52552" s="11"/>
      <c r="U52552" s="11"/>
    </row>
    <row r="52553" spans="20:21" x14ac:dyDescent="0.2">
      <c r="T52553" s="11"/>
      <c r="U52553" s="11"/>
    </row>
    <row r="52554" spans="20:21" x14ac:dyDescent="0.2">
      <c r="T52554" s="11"/>
      <c r="U52554" s="11"/>
    </row>
    <row r="52555" spans="20:21" x14ac:dyDescent="0.2">
      <c r="T52555" s="11"/>
      <c r="U52555" s="11"/>
    </row>
    <row r="52556" spans="20:21" x14ac:dyDescent="0.2">
      <c r="T52556" s="11"/>
      <c r="U52556" s="11"/>
    </row>
    <row r="52557" spans="20:21" x14ac:dyDescent="0.2">
      <c r="T52557" s="11"/>
      <c r="U52557" s="11"/>
    </row>
    <row r="52558" spans="20:21" x14ac:dyDescent="0.2">
      <c r="T52558" s="11"/>
      <c r="U52558" s="11"/>
    </row>
    <row r="52559" spans="20:21" x14ac:dyDescent="0.2">
      <c r="T52559" s="11"/>
      <c r="U52559" s="11"/>
    </row>
    <row r="52560" spans="20:21" x14ac:dyDescent="0.2">
      <c r="T52560" s="11"/>
      <c r="U52560" s="11"/>
    </row>
    <row r="52561" spans="20:21" x14ac:dyDescent="0.2">
      <c r="T52561" s="11"/>
      <c r="U52561" s="11"/>
    </row>
    <row r="52562" spans="20:21" x14ac:dyDescent="0.2">
      <c r="T52562" s="11"/>
      <c r="U52562" s="11"/>
    </row>
    <row r="52563" spans="20:21" x14ac:dyDescent="0.2">
      <c r="T52563" s="11"/>
      <c r="U52563" s="11"/>
    </row>
    <row r="52564" spans="20:21" x14ac:dyDescent="0.2">
      <c r="T52564" s="11"/>
      <c r="U52564" s="11"/>
    </row>
    <row r="52565" spans="20:21" x14ac:dyDescent="0.2">
      <c r="T52565" s="11"/>
      <c r="U52565" s="11"/>
    </row>
    <row r="52566" spans="20:21" x14ac:dyDescent="0.2">
      <c r="T52566" s="11"/>
      <c r="U52566" s="11"/>
    </row>
    <row r="52567" spans="20:21" x14ac:dyDescent="0.2">
      <c r="T52567" s="11"/>
      <c r="U52567" s="11"/>
    </row>
    <row r="52568" spans="20:21" x14ac:dyDescent="0.2">
      <c r="T52568" s="11"/>
      <c r="U52568" s="11"/>
    </row>
    <row r="52569" spans="20:21" x14ac:dyDescent="0.2">
      <c r="T52569" s="11"/>
      <c r="U52569" s="11"/>
    </row>
    <row r="52570" spans="20:21" x14ac:dyDescent="0.2">
      <c r="T52570" s="11"/>
      <c r="U52570" s="11"/>
    </row>
    <row r="52571" spans="20:21" x14ac:dyDescent="0.2">
      <c r="T52571" s="11"/>
      <c r="U52571" s="11"/>
    </row>
    <row r="52572" spans="20:21" x14ac:dyDescent="0.2">
      <c r="T52572" s="11"/>
      <c r="U52572" s="11"/>
    </row>
    <row r="52573" spans="20:21" x14ac:dyDescent="0.2">
      <c r="T52573" s="11"/>
      <c r="U52573" s="11"/>
    </row>
    <row r="52574" spans="20:21" x14ac:dyDescent="0.2">
      <c r="T52574" s="11"/>
      <c r="U52574" s="11"/>
    </row>
    <row r="52575" spans="20:21" x14ac:dyDescent="0.2">
      <c r="T52575" s="11"/>
      <c r="U52575" s="11"/>
    </row>
    <row r="52576" spans="20:21" x14ac:dyDescent="0.2">
      <c r="T52576" s="11"/>
      <c r="U52576" s="11"/>
    </row>
    <row r="52577" spans="20:21" x14ac:dyDescent="0.2">
      <c r="T52577" s="11"/>
      <c r="U52577" s="11"/>
    </row>
    <row r="52578" spans="20:21" x14ac:dyDescent="0.2">
      <c r="T52578" s="11"/>
      <c r="U52578" s="11"/>
    </row>
    <row r="52579" spans="20:21" x14ac:dyDescent="0.2">
      <c r="T52579" s="11"/>
      <c r="U52579" s="11"/>
    </row>
    <row r="52580" spans="20:21" x14ac:dyDescent="0.2">
      <c r="T52580" s="11"/>
      <c r="U52580" s="11"/>
    </row>
    <row r="52581" spans="20:21" x14ac:dyDescent="0.2">
      <c r="T52581" s="11"/>
      <c r="U52581" s="11"/>
    </row>
    <row r="52582" spans="20:21" x14ac:dyDescent="0.2">
      <c r="T52582" s="11"/>
      <c r="U52582" s="11"/>
    </row>
    <row r="52583" spans="20:21" x14ac:dyDescent="0.2">
      <c r="T52583" s="11"/>
      <c r="U52583" s="11"/>
    </row>
    <row r="52584" spans="20:21" x14ac:dyDescent="0.2">
      <c r="T52584" s="11"/>
      <c r="U52584" s="11"/>
    </row>
    <row r="52585" spans="20:21" x14ac:dyDescent="0.2">
      <c r="T52585" s="11"/>
      <c r="U52585" s="11"/>
    </row>
    <row r="52586" spans="20:21" x14ac:dyDescent="0.2">
      <c r="T52586" s="11"/>
      <c r="U52586" s="11"/>
    </row>
    <row r="52587" spans="20:21" x14ac:dyDescent="0.2">
      <c r="T52587" s="11"/>
      <c r="U52587" s="11"/>
    </row>
    <row r="52588" spans="20:21" x14ac:dyDescent="0.2">
      <c r="T52588" s="11"/>
      <c r="U52588" s="11"/>
    </row>
    <row r="52589" spans="20:21" x14ac:dyDescent="0.2">
      <c r="T52589" s="11"/>
      <c r="U52589" s="11"/>
    </row>
    <row r="52590" spans="20:21" x14ac:dyDescent="0.2">
      <c r="T52590" s="11"/>
      <c r="U52590" s="11"/>
    </row>
    <row r="52591" spans="20:21" x14ac:dyDescent="0.2">
      <c r="T52591" s="11"/>
      <c r="U52591" s="11"/>
    </row>
    <row r="52592" spans="20:21" x14ac:dyDescent="0.2">
      <c r="T52592" s="11"/>
      <c r="U52592" s="11"/>
    </row>
    <row r="52593" spans="20:21" x14ac:dyDescent="0.2">
      <c r="T52593" s="11"/>
      <c r="U52593" s="11"/>
    </row>
    <row r="52594" spans="20:21" x14ac:dyDescent="0.2">
      <c r="T52594" s="11"/>
      <c r="U52594" s="11"/>
    </row>
    <row r="52595" spans="20:21" x14ac:dyDescent="0.2">
      <c r="T52595" s="11"/>
      <c r="U52595" s="11"/>
    </row>
    <row r="52596" spans="20:21" x14ac:dyDescent="0.2">
      <c r="T52596" s="11"/>
      <c r="U52596" s="11"/>
    </row>
    <row r="52597" spans="20:21" x14ac:dyDescent="0.2">
      <c r="T52597" s="11"/>
      <c r="U52597" s="11"/>
    </row>
    <row r="52598" spans="20:21" x14ac:dyDescent="0.2">
      <c r="T52598" s="11"/>
      <c r="U52598" s="11"/>
    </row>
    <row r="52599" spans="20:21" x14ac:dyDescent="0.2">
      <c r="T52599" s="11"/>
      <c r="U52599" s="11"/>
    </row>
    <row r="52600" spans="20:21" x14ac:dyDescent="0.2">
      <c r="T52600" s="11"/>
      <c r="U52600" s="11"/>
    </row>
    <row r="52601" spans="20:21" x14ac:dyDescent="0.2">
      <c r="T52601" s="11"/>
      <c r="U52601" s="11"/>
    </row>
    <row r="52602" spans="20:21" x14ac:dyDescent="0.2">
      <c r="T52602" s="11"/>
      <c r="U52602" s="11"/>
    </row>
    <row r="52603" spans="20:21" x14ac:dyDescent="0.2">
      <c r="T52603" s="11"/>
      <c r="U52603" s="11"/>
    </row>
    <row r="52604" spans="20:21" x14ac:dyDescent="0.2">
      <c r="T52604" s="11"/>
      <c r="U52604" s="11"/>
    </row>
    <row r="52605" spans="20:21" x14ac:dyDescent="0.2">
      <c r="T52605" s="11"/>
      <c r="U52605" s="11"/>
    </row>
    <row r="52606" spans="20:21" x14ac:dyDescent="0.2">
      <c r="T52606" s="11"/>
      <c r="U52606" s="11"/>
    </row>
    <row r="52607" spans="20:21" x14ac:dyDescent="0.2">
      <c r="T52607" s="11"/>
      <c r="U52607" s="11"/>
    </row>
    <row r="52608" spans="20:21" x14ac:dyDescent="0.2">
      <c r="T52608" s="11"/>
      <c r="U52608" s="11"/>
    </row>
    <row r="52609" spans="20:21" x14ac:dyDescent="0.2">
      <c r="T52609" s="11"/>
      <c r="U52609" s="11"/>
    </row>
    <row r="52610" spans="20:21" x14ac:dyDescent="0.2">
      <c r="T52610" s="11"/>
      <c r="U52610" s="11"/>
    </row>
    <row r="52611" spans="20:21" x14ac:dyDescent="0.2">
      <c r="T52611" s="11"/>
      <c r="U52611" s="11"/>
    </row>
    <row r="52612" spans="20:21" x14ac:dyDescent="0.2">
      <c r="T52612" s="11"/>
      <c r="U52612" s="11"/>
    </row>
    <row r="52613" spans="20:21" x14ac:dyDescent="0.2">
      <c r="T52613" s="11"/>
      <c r="U52613" s="11"/>
    </row>
    <row r="52614" spans="20:21" x14ac:dyDescent="0.2">
      <c r="T52614" s="11"/>
      <c r="U52614" s="11"/>
    </row>
    <row r="52615" spans="20:21" x14ac:dyDescent="0.2">
      <c r="T52615" s="11"/>
      <c r="U52615" s="11"/>
    </row>
    <row r="52616" spans="20:21" x14ac:dyDescent="0.2">
      <c r="T52616" s="11"/>
      <c r="U52616" s="11"/>
    </row>
    <row r="52617" spans="20:21" x14ac:dyDescent="0.2">
      <c r="T52617" s="11"/>
      <c r="U52617" s="11"/>
    </row>
    <row r="52618" spans="20:21" x14ac:dyDescent="0.2">
      <c r="T52618" s="11"/>
      <c r="U52618" s="11"/>
    </row>
    <row r="52619" spans="20:21" x14ac:dyDescent="0.2">
      <c r="T52619" s="11"/>
      <c r="U52619" s="11"/>
    </row>
    <row r="52620" spans="20:21" x14ac:dyDescent="0.2">
      <c r="T52620" s="11"/>
      <c r="U52620" s="11"/>
    </row>
    <row r="52621" spans="20:21" x14ac:dyDescent="0.2">
      <c r="T52621" s="11"/>
      <c r="U52621" s="11"/>
    </row>
    <row r="52622" spans="20:21" x14ac:dyDescent="0.2">
      <c r="T52622" s="11"/>
      <c r="U52622" s="11"/>
    </row>
    <row r="52623" spans="20:21" x14ac:dyDescent="0.2">
      <c r="T52623" s="11"/>
      <c r="U52623" s="11"/>
    </row>
    <row r="52624" spans="20:21" x14ac:dyDescent="0.2">
      <c r="T52624" s="11"/>
      <c r="U52624" s="11"/>
    </row>
    <row r="52625" spans="20:21" x14ac:dyDescent="0.2">
      <c r="T52625" s="11"/>
      <c r="U52625" s="11"/>
    </row>
    <row r="52626" spans="20:21" x14ac:dyDescent="0.2">
      <c r="T52626" s="11"/>
      <c r="U52626" s="11"/>
    </row>
    <row r="52627" spans="20:21" x14ac:dyDescent="0.2">
      <c r="T52627" s="11"/>
      <c r="U52627" s="11"/>
    </row>
    <row r="52628" spans="20:21" x14ac:dyDescent="0.2">
      <c r="T52628" s="11"/>
      <c r="U52628" s="11"/>
    </row>
    <row r="52629" spans="20:21" x14ac:dyDescent="0.2">
      <c r="T52629" s="11"/>
      <c r="U52629" s="11"/>
    </row>
    <row r="52630" spans="20:21" x14ac:dyDescent="0.2">
      <c r="T52630" s="11"/>
      <c r="U52630" s="11"/>
    </row>
    <row r="52631" spans="20:21" x14ac:dyDescent="0.2">
      <c r="T52631" s="11"/>
      <c r="U52631" s="11"/>
    </row>
    <row r="52632" spans="20:21" x14ac:dyDescent="0.2">
      <c r="T52632" s="11"/>
      <c r="U52632" s="11"/>
    </row>
    <row r="52633" spans="20:21" x14ac:dyDescent="0.2">
      <c r="T52633" s="11"/>
      <c r="U52633" s="11"/>
    </row>
    <row r="52634" spans="20:21" x14ac:dyDescent="0.2">
      <c r="T52634" s="11"/>
      <c r="U52634" s="11"/>
    </row>
    <row r="52635" spans="20:21" x14ac:dyDescent="0.2">
      <c r="T52635" s="11"/>
      <c r="U52635" s="11"/>
    </row>
    <row r="52636" spans="20:21" x14ac:dyDescent="0.2">
      <c r="T52636" s="11"/>
      <c r="U52636" s="11"/>
    </row>
    <row r="52637" spans="20:21" x14ac:dyDescent="0.2">
      <c r="T52637" s="11"/>
      <c r="U52637" s="11"/>
    </row>
    <row r="52638" spans="20:21" x14ac:dyDescent="0.2">
      <c r="T52638" s="11"/>
      <c r="U52638" s="11"/>
    </row>
    <row r="52639" spans="20:21" x14ac:dyDescent="0.2">
      <c r="T52639" s="11"/>
      <c r="U52639" s="11"/>
    </row>
    <row r="52640" spans="20:21" x14ac:dyDescent="0.2">
      <c r="T52640" s="11"/>
      <c r="U52640" s="11"/>
    </row>
    <row r="52641" spans="20:21" x14ac:dyDescent="0.2">
      <c r="T52641" s="11"/>
      <c r="U52641" s="11"/>
    </row>
    <row r="52642" spans="20:21" x14ac:dyDescent="0.2">
      <c r="T52642" s="11"/>
      <c r="U52642" s="11"/>
    </row>
    <row r="52643" spans="20:21" x14ac:dyDescent="0.2">
      <c r="T52643" s="11"/>
      <c r="U52643" s="11"/>
    </row>
    <row r="52644" spans="20:21" x14ac:dyDescent="0.2">
      <c r="T52644" s="11"/>
      <c r="U52644" s="11"/>
    </row>
    <row r="52645" spans="20:21" x14ac:dyDescent="0.2">
      <c r="T52645" s="11"/>
      <c r="U52645" s="11"/>
    </row>
    <row r="52646" spans="20:21" x14ac:dyDescent="0.2">
      <c r="T52646" s="11"/>
      <c r="U52646" s="11"/>
    </row>
    <row r="52647" spans="20:21" x14ac:dyDescent="0.2">
      <c r="T52647" s="11"/>
      <c r="U52647" s="11"/>
    </row>
    <row r="52648" spans="20:21" x14ac:dyDescent="0.2">
      <c r="T52648" s="11"/>
      <c r="U52648" s="11"/>
    </row>
    <row r="52649" spans="20:21" x14ac:dyDescent="0.2">
      <c r="T52649" s="11"/>
      <c r="U52649" s="11"/>
    </row>
    <row r="52650" spans="20:21" x14ac:dyDescent="0.2">
      <c r="T52650" s="11"/>
      <c r="U52650" s="11"/>
    </row>
    <row r="52651" spans="20:21" x14ac:dyDescent="0.2">
      <c r="T52651" s="11"/>
      <c r="U52651" s="11"/>
    </row>
    <row r="52652" spans="20:21" x14ac:dyDescent="0.2">
      <c r="T52652" s="11"/>
      <c r="U52652" s="11"/>
    </row>
    <row r="52653" spans="20:21" x14ac:dyDescent="0.2">
      <c r="T52653" s="11"/>
      <c r="U52653" s="11"/>
    </row>
    <row r="52654" spans="20:21" x14ac:dyDescent="0.2">
      <c r="T52654" s="11"/>
      <c r="U52654" s="11"/>
    </row>
    <row r="52655" spans="20:21" x14ac:dyDescent="0.2">
      <c r="T52655" s="11"/>
      <c r="U52655" s="11"/>
    </row>
    <row r="52656" spans="20:21" x14ac:dyDescent="0.2">
      <c r="T52656" s="11"/>
      <c r="U52656" s="11"/>
    </row>
    <row r="52657" spans="20:21" x14ac:dyDescent="0.2">
      <c r="T52657" s="11"/>
      <c r="U52657" s="11"/>
    </row>
    <row r="52658" spans="20:21" x14ac:dyDescent="0.2">
      <c r="T52658" s="11"/>
      <c r="U52658" s="11"/>
    </row>
    <row r="52659" spans="20:21" x14ac:dyDescent="0.2">
      <c r="T52659" s="11"/>
      <c r="U52659" s="11"/>
    </row>
    <row r="52660" spans="20:21" x14ac:dyDescent="0.2">
      <c r="T52660" s="11"/>
      <c r="U52660" s="11"/>
    </row>
    <row r="52661" spans="20:21" x14ac:dyDescent="0.2">
      <c r="T52661" s="11"/>
      <c r="U52661" s="11"/>
    </row>
    <row r="52662" spans="20:21" x14ac:dyDescent="0.2">
      <c r="T52662" s="11"/>
      <c r="U52662" s="11"/>
    </row>
    <row r="52663" spans="20:21" x14ac:dyDescent="0.2">
      <c r="T52663" s="11"/>
      <c r="U52663" s="11"/>
    </row>
    <row r="52664" spans="20:21" x14ac:dyDescent="0.2">
      <c r="T52664" s="11"/>
      <c r="U52664" s="11"/>
    </row>
    <row r="52665" spans="20:21" x14ac:dyDescent="0.2">
      <c r="T52665" s="11"/>
      <c r="U52665" s="11"/>
    </row>
    <row r="52666" spans="20:21" x14ac:dyDescent="0.2">
      <c r="T52666" s="11"/>
      <c r="U52666" s="11"/>
    </row>
    <row r="52667" spans="20:21" x14ac:dyDescent="0.2">
      <c r="T52667" s="11"/>
      <c r="U52667" s="11"/>
    </row>
    <row r="52668" spans="20:21" x14ac:dyDescent="0.2">
      <c r="T52668" s="11"/>
      <c r="U52668" s="11"/>
    </row>
    <row r="52669" spans="20:21" x14ac:dyDescent="0.2">
      <c r="T52669" s="11"/>
      <c r="U52669" s="11"/>
    </row>
    <row r="52670" spans="20:21" x14ac:dyDescent="0.2">
      <c r="T52670" s="11"/>
      <c r="U52670" s="11"/>
    </row>
    <row r="52671" spans="20:21" x14ac:dyDescent="0.2">
      <c r="T52671" s="11"/>
      <c r="U52671" s="11"/>
    </row>
    <row r="52672" spans="20:21" x14ac:dyDescent="0.2">
      <c r="T52672" s="11"/>
      <c r="U52672" s="11"/>
    </row>
    <row r="52673" spans="20:21" x14ac:dyDescent="0.2">
      <c r="T52673" s="11"/>
      <c r="U52673" s="11"/>
    </row>
    <row r="52674" spans="20:21" x14ac:dyDescent="0.2">
      <c r="T52674" s="11"/>
      <c r="U52674" s="11"/>
    </row>
    <row r="52675" spans="20:21" x14ac:dyDescent="0.2">
      <c r="T52675" s="11"/>
      <c r="U52675" s="11"/>
    </row>
    <row r="52676" spans="20:21" x14ac:dyDescent="0.2">
      <c r="T52676" s="11"/>
      <c r="U52676" s="11"/>
    </row>
    <row r="52677" spans="20:21" x14ac:dyDescent="0.2">
      <c r="T52677" s="11"/>
      <c r="U52677" s="11"/>
    </row>
    <row r="52678" spans="20:21" x14ac:dyDescent="0.2">
      <c r="T52678" s="11"/>
      <c r="U52678" s="11"/>
    </row>
    <row r="52679" spans="20:21" x14ac:dyDescent="0.2">
      <c r="T52679" s="11"/>
      <c r="U52679" s="11"/>
    </row>
    <row r="52680" spans="20:21" x14ac:dyDescent="0.2">
      <c r="T52680" s="11"/>
      <c r="U52680" s="11"/>
    </row>
    <row r="52681" spans="20:21" x14ac:dyDescent="0.2">
      <c r="T52681" s="11"/>
      <c r="U52681" s="11"/>
    </row>
    <row r="52682" spans="20:21" x14ac:dyDescent="0.2">
      <c r="T52682" s="11"/>
      <c r="U52682" s="11"/>
    </row>
    <row r="52683" spans="20:21" x14ac:dyDescent="0.2">
      <c r="T52683" s="11"/>
      <c r="U52683" s="11"/>
    </row>
    <row r="52684" spans="20:21" x14ac:dyDescent="0.2">
      <c r="T52684" s="11"/>
      <c r="U52684" s="11"/>
    </row>
    <row r="52685" spans="20:21" x14ac:dyDescent="0.2">
      <c r="T52685" s="11"/>
      <c r="U52685" s="11"/>
    </row>
    <row r="52686" spans="20:21" x14ac:dyDescent="0.2">
      <c r="T52686" s="11"/>
      <c r="U52686" s="11"/>
    </row>
    <row r="52687" spans="20:21" x14ac:dyDescent="0.2">
      <c r="T52687" s="11"/>
      <c r="U52687" s="11"/>
    </row>
    <row r="52688" spans="20:21" x14ac:dyDescent="0.2">
      <c r="T52688" s="11"/>
      <c r="U52688" s="11"/>
    </row>
    <row r="52689" spans="20:21" x14ac:dyDescent="0.2">
      <c r="T52689" s="11"/>
      <c r="U52689" s="11"/>
    </row>
    <row r="52690" spans="20:21" x14ac:dyDescent="0.2">
      <c r="T52690" s="11"/>
      <c r="U52690" s="11"/>
    </row>
    <row r="52691" spans="20:21" x14ac:dyDescent="0.2">
      <c r="T52691" s="11"/>
      <c r="U52691" s="11"/>
    </row>
    <row r="52692" spans="20:21" x14ac:dyDescent="0.2">
      <c r="T52692" s="11"/>
      <c r="U52692" s="11"/>
    </row>
    <row r="52693" spans="20:21" x14ac:dyDescent="0.2">
      <c r="T52693" s="11"/>
      <c r="U52693" s="11"/>
    </row>
    <row r="52694" spans="20:21" x14ac:dyDescent="0.2">
      <c r="T52694" s="11"/>
      <c r="U52694" s="11"/>
    </row>
    <row r="52695" spans="20:21" x14ac:dyDescent="0.2">
      <c r="T52695" s="11"/>
      <c r="U52695" s="11"/>
    </row>
    <row r="52696" spans="20:21" x14ac:dyDescent="0.2">
      <c r="T52696" s="11"/>
      <c r="U52696" s="11"/>
    </row>
    <row r="52697" spans="20:21" x14ac:dyDescent="0.2">
      <c r="T52697" s="11"/>
      <c r="U52697" s="11"/>
    </row>
    <row r="52698" spans="20:21" x14ac:dyDescent="0.2">
      <c r="T52698" s="11"/>
      <c r="U52698" s="11"/>
    </row>
    <row r="52699" spans="20:21" x14ac:dyDescent="0.2">
      <c r="T52699" s="11"/>
      <c r="U52699" s="11"/>
    </row>
    <row r="52700" spans="20:21" x14ac:dyDescent="0.2">
      <c r="T52700" s="11"/>
      <c r="U52700" s="11"/>
    </row>
    <row r="52701" spans="20:21" x14ac:dyDescent="0.2">
      <c r="T52701" s="11"/>
      <c r="U52701" s="11"/>
    </row>
    <row r="52702" spans="20:21" x14ac:dyDescent="0.2">
      <c r="T52702" s="11"/>
      <c r="U52702" s="11"/>
    </row>
    <row r="52703" spans="20:21" x14ac:dyDescent="0.2">
      <c r="T52703" s="11"/>
      <c r="U52703" s="11"/>
    </row>
    <row r="52704" spans="20:21" x14ac:dyDescent="0.2">
      <c r="T52704" s="11"/>
      <c r="U52704" s="11"/>
    </row>
    <row r="52705" spans="20:21" x14ac:dyDescent="0.2">
      <c r="T52705" s="11"/>
      <c r="U52705" s="11"/>
    </row>
    <row r="52706" spans="20:21" x14ac:dyDescent="0.2">
      <c r="T52706" s="11"/>
      <c r="U52706" s="11"/>
    </row>
    <row r="52707" spans="20:21" x14ac:dyDescent="0.2">
      <c r="T52707" s="11"/>
      <c r="U52707" s="11"/>
    </row>
    <row r="52708" spans="20:21" x14ac:dyDescent="0.2">
      <c r="T52708" s="11"/>
      <c r="U52708" s="11"/>
    </row>
    <row r="52709" spans="20:21" x14ac:dyDescent="0.2">
      <c r="T52709" s="11"/>
      <c r="U52709" s="11"/>
    </row>
    <row r="52710" spans="20:21" x14ac:dyDescent="0.2">
      <c r="T52710" s="11"/>
      <c r="U52710" s="11"/>
    </row>
    <row r="52711" spans="20:21" x14ac:dyDescent="0.2">
      <c r="T52711" s="11"/>
      <c r="U52711" s="11"/>
    </row>
    <row r="52712" spans="20:21" x14ac:dyDescent="0.2">
      <c r="T52712" s="11"/>
      <c r="U52712" s="11"/>
    </row>
    <row r="52713" spans="20:21" x14ac:dyDescent="0.2">
      <c r="T52713" s="11"/>
      <c r="U52713" s="11"/>
    </row>
    <row r="52714" spans="20:21" x14ac:dyDescent="0.2">
      <c r="T52714" s="11"/>
      <c r="U52714" s="11"/>
    </row>
    <row r="52715" spans="20:21" x14ac:dyDescent="0.2">
      <c r="T52715" s="11"/>
      <c r="U52715" s="11"/>
    </row>
    <row r="52716" spans="20:21" x14ac:dyDescent="0.2">
      <c r="T52716" s="11"/>
      <c r="U52716" s="11"/>
    </row>
    <row r="52717" spans="20:21" x14ac:dyDescent="0.2">
      <c r="T52717" s="11"/>
      <c r="U52717" s="11"/>
    </row>
    <row r="52718" spans="20:21" x14ac:dyDescent="0.2">
      <c r="T52718" s="11"/>
      <c r="U52718" s="11"/>
    </row>
    <row r="52719" spans="20:21" x14ac:dyDescent="0.2">
      <c r="T52719" s="11"/>
      <c r="U52719" s="11"/>
    </row>
    <row r="52720" spans="20:21" x14ac:dyDescent="0.2">
      <c r="T52720" s="11"/>
      <c r="U52720" s="11"/>
    </row>
    <row r="52721" spans="20:21" x14ac:dyDescent="0.2">
      <c r="T52721" s="11"/>
      <c r="U52721" s="11"/>
    </row>
    <row r="52722" spans="20:21" x14ac:dyDescent="0.2">
      <c r="T52722" s="11"/>
      <c r="U52722" s="11"/>
    </row>
    <row r="52723" spans="20:21" x14ac:dyDescent="0.2">
      <c r="T52723" s="11"/>
      <c r="U52723" s="11"/>
    </row>
    <row r="52724" spans="20:21" x14ac:dyDescent="0.2">
      <c r="T52724" s="11"/>
      <c r="U52724" s="11"/>
    </row>
    <row r="52725" spans="20:21" x14ac:dyDescent="0.2">
      <c r="T52725" s="11"/>
      <c r="U52725" s="11"/>
    </row>
    <row r="52726" spans="20:21" x14ac:dyDescent="0.2">
      <c r="T52726" s="11"/>
      <c r="U52726" s="11"/>
    </row>
    <row r="52727" spans="20:21" x14ac:dyDescent="0.2">
      <c r="T52727" s="11"/>
      <c r="U52727" s="11"/>
    </row>
    <row r="52728" spans="20:21" x14ac:dyDescent="0.2">
      <c r="T52728" s="11"/>
      <c r="U52728" s="11"/>
    </row>
    <row r="52729" spans="20:21" x14ac:dyDescent="0.2">
      <c r="T52729" s="11"/>
      <c r="U52729" s="11"/>
    </row>
    <row r="52730" spans="20:21" x14ac:dyDescent="0.2">
      <c r="T52730" s="11"/>
      <c r="U52730" s="11"/>
    </row>
    <row r="52731" spans="20:21" x14ac:dyDescent="0.2">
      <c r="T52731" s="11"/>
      <c r="U52731" s="11"/>
    </row>
    <row r="52732" spans="20:21" x14ac:dyDescent="0.2">
      <c r="T52732" s="11"/>
      <c r="U52732" s="11"/>
    </row>
    <row r="52733" spans="20:21" x14ac:dyDescent="0.2">
      <c r="T52733" s="11"/>
      <c r="U52733" s="11"/>
    </row>
    <row r="52734" spans="20:21" x14ac:dyDescent="0.2">
      <c r="T52734" s="11"/>
      <c r="U52734" s="11"/>
    </row>
    <row r="52735" spans="20:21" x14ac:dyDescent="0.2">
      <c r="T52735" s="11"/>
      <c r="U52735" s="11"/>
    </row>
    <row r="52736" spans="20:21" x14ac:dyDescent="0.2">
      <c r="T52736" s="11"/>
      <c r="U52736" s="11"/>
    </row>
    <row r="52737" spans="20:21" x14ac:dyDescent="0.2">
      <c r="T52737" s="11"/>
      <c r="U52737" s="11"/>
    </row>
    <row r="52738" spans="20:21" x14ac:dyDescent="0.2">
      <c r="T52738" s="11"/>
      <c r="U52738" s="11"/>
    </row>
    <row r="52739" spans="20:21" x14ac:dyDescent="0.2">
      <c r="T52739" s="11"/>
      <c r="U52739" s="11"/>
    </row>
    <row r="52740" spans="20:21" x14ac:dyDescent="0.2">
      <c r="T52740" s="11"/>
      <c r="U52740" s="11"/>
    </row>
    <row r="52741" spans="20:21" x14ac:dyDescent="0.2">
      <c r="T52741" s="11"/>
      <c r="U52741" s="11"/>
    </row>
    <row r="52742" spans="20:21" x14ac:dyDescent="0.2">
      <c r="T52742" s="11"/>
      <c r="U52742" s="11"/>
    </row>
    <row r="52743" spans="20:21" x14ac:dyDescent="0.2">
      <c r="T52743" s="11"/>
      <c r="U52743" s="11"/>
    </row>
    <row r="52744" spans="20:21" x14ac:dyDescent="0.2">
      <c r="T52744" s="11"/>
      <c r="U52744" s="11"/>
    </row>
    <row r="52745" spans="20:21" x14ac:dyDescent="0.2">
      <c r="T52745" s="11"/>
      <c r="U52745" s="11"/>
    </row>
    <row r="52746" spans="20:21" x14ac:dyDescent="0.2">
      <c r="T52746" s="11"/>
      <c r="U52746" s="11"/>
    </row>
    <row r="52747" spans="20:21" x14ac:dyDescent="0.2">
      <c r="T52747" s="11"/>
      <c r="U52747" s="11"/>
    </row>
    <row r="52748" spans="20:21" x14ac:dyDescent="0.2">
      <c r="T52748" s="11"/>
      <c r="U52748" s="11"/>
    </row>
    <row r="52749" spans="20:21" x14ac:dyDescent="0.2">
      <c r="T52749" s="11"/>
      <c r="U52749" s="11"/>
    </row>
    <row r="52750" spans="20:21" x14ac:dyDescent="0.2">
      <c r="T52750" s="11"/>
      <c r="U52750" s="11"/>
    </row>
    <row r="52751" spans="20:21" x14ac:dyDescent="0.2">
      <c r="T52751" s="11"/>
      <c r="U52751" s="11"/>
    </row>
    <row r="52752" spans="20:21" x14ac:dyDescent="0.2">
      <c r="T52752" s="11"/>
      <c r="U52752" s="11"/>
    </row>
    <row r="52753" spans="20:21" x14ac:dyDescent="0.2">
      <c r="T52753" s="11"/>
      <c r="U52753" s="11"/>
    </row>
    <row r="52754" spans="20:21" x14ac:dyDescent="0.2">
      <c r="T52754" s="11"/>
      <c r="U52754" s="11"/>
    </row>
    <row r="52755" spans="20:21" x14ac:dyDescent="0.2">
      <c r="T52755" s="11"/>
      <c r="U52755" s="11"/>
    </row>
    <row r="52756" spans="20:21" x14ac:dyDescent="0.2">
      <c r="T52756" s="11"/>
      <c r="U52756" s="11"/>
    </row>
    <row r="52757" spans="20:21" x14ac:dyDescent="0.2">
      <c r="T52757" s="11"/>
      <c r="U52757" s="11"/>
    </row>
    <row r="52758" spans="20:21" x14ac:dyDescent="0.2">
      <c r="T52758" s="11"/>
      <c r="U52758" s="11"/>
    </row>
    <row r="52759" spans="20:21" x14ac:dyDescent="0.2">
      <c r="T52759" s="11"/>
      <c r="U52759" s="11"/>
    </row>
    <row r="52760" spans="20:21" x14ac:dyDescent="0.2">
      <c r="T52760" s="11"/>
      <c r="U52760" s="11"/>
    </row>
    <row r="52761" spans="20:21" x14ac:dyDescent="0.2">
      <c r="T52761" s="11"/>
      <c r="U52761" s="11"/>
    </row>
    <row r="52762" spans="20:21" x14ac:dyDescent="0.2">
      <c r="T52762" s="11"/>
      <c r="U52762" s="11"/>
    </row>
    <row r="52763" spans="20:21" x14ac:dyDescent="0.2">
      <c r="T52763" s="11"/>
      <c r="U52763" s="11"/>
    </row>
    <row r="52764" spans="20:21" x14ac:dyDescent="0.2">
      <c r="T52764" s="11"/>
      <c r="U52764" s="11"/>
    </row>
    <row r="52765" spans="20:21" x14ac:dyDescent="0.2">
      <c r="T52765" s="11"/>
      <c r="U52765" s="11"/>
    </row>
    <row r="52766" spans="20:21" x14ac:dyDescent="0.2">
      <c r="T52766" s="11"/>
      <c r="U52766" s="11"/>
    </row>
    <row r="52767" spans="20:21" x14ac:dyDescent="0.2">
      <c r="T52767" s="11"/>
      <c r="U52767" s="11"/>
    </row>
    <row r="52768" spans="20:21" x14ac:dyDescent="0.2">
      <c r="T52768" s="11"/>
      <c r="U52768" s="11"/>
    </row>
    <row r="52769" spans="20:21" x14ac:dyDescent="0.2">
      <c r="T52769" s="11"/>
      <c r="U52769" s="11"/>
    </row>
    <row r="52770" spans="20:21" x14ac:dyDescent="0.2">
      <c r="T52770" s="11"/>
      <c r="U52770" s="11"/>
    </row>
    <row r="52771" spans="20:21" x14ac:dyDescent="0.2">
      <c r="T52771" s="11"/>
      <c r="U52771" s="11"/>
    </row>
    <row r="52772" spans="20:21" x14ac:dyDescent="0.2">
      <c r="T52772" s="11"/>
      <c r="U52772" s="11"/>
    </row>
    <row r="52773" spans="20:21" x14ac:dyDescent="0.2">
      <c r="T52773" s="11"/>
      <c r="U52773" s="11"/>
    </row>
    <row r="52774" spans="20:21" x14ac:dyDescent="0.2">
      <c r="T52774" s="11"/>
      <c r="U52774" s="11"/>
    </row>
    <row r="52775" spans="20:21" x14ac:dyDescent="0.2">
      <c r="T52775" s="11"/>
      <c r="U52775" s="11"/>
    </row>
    <row r="52776" spans="20:21" x14ac:dyDescent="0.2">
      <c r="T52776" s="11"/>
      <c r="U52776" s="11"/>
    </row>
    <row r="52777" spans="20:21" x14ac:dyDescent="0.2">
      <c r="T52777" s="11"/>
      <c r="U52777" s="11"/>
    </row>
    <row r="52778" spans="20:21" x14ac:dyDescent="0.2">
      <c r="T52778" s="11"/>
      <c r="U52778" s="11"/>
    </row>
    <row r="52779" spans="20:21" x14ac:dyDescent="0.2">
      <c r="T52779" s="11"/>
      <c r="U52779" s="11"/>
    </row>
    <row r="52780" spans="20:21" x14ac:dyDescent="0.2">
      <c r="T52780" s="11"/>
      <c r="U52780" s="11"/>
    </row>
    <row r="52781" spans="20:21" x14ac:dyDescent="0.2">
      <c r="T52781" s="11"/>
      <c r="U52781" s="11"/>
    </row>
    <row r="52782" spans="20:21" x14ac:dyDescent="0.2">
      <c r="T52782" s="11"/>
      <c r="U52782" s="11"/>
    </row>
    <row r="52783" spans="20:21" x14ac:dyDescent="0.2">
      <c r="T52783" s="11"/>
      <c r="U52783" s="11"/>
    </row>
    <row r="52784" spans="20:21" x14ac:dyDescent="0.2">
      <c r="T52784" s="11"/>
      <c r="U52784" s="11"/>
    </row>
    <row r="52785" spans="20:21" x14ac:dyDescent="0.2">
      <c r="T52785" s="11"/>
      <c r="U52785" s="11"/>
    </row>
    <row r="52786" spans="20:21" x14ac:dyDescent="0.2">
      <c r="T52786" s="11"/>
      <c r="U52786" s="11"/>
    </row>
    <row r="52787" spans="20:21" x14ac:dyDescent="0.2">
      <c r="T52787" s="11"/>
      <c r="U52787" s="11"/>
    </row>
    <row r="52788" spans="20:21" x14ac:dyDescent="0.2">
      <c r="T52788" s="11"/>
      <c r="U52788" s="11"/>
    </row>
    <row r="52789" spans="20:21" x14ac:dyDescent="0.2">
      <c r="T52789" s="11"/>
      <c r="U52789" s="11"/>
    </row>
    <row r="52790" spans="20:21" x14ac:dyDescent="0.2">
      <c r="T52790" s="11"/>
      <c r="U52790" s="11"/>
    </row>
    <row r="52791" spans="20:21" x14ac:dyDescent="0.2">
      <c r="T52791" s="11"/>
      <c r="U52791" s="11"/>
    </row>
    <row r="52792" spans="20:21" x14ac:dyDescent="0.2">
      <c r="T52792" s="11"/>
      <c r="U52792" s="11"/>
    </row>
    <row r="52793" spans="20:21" x14ac:dyDescent="0.2">
      <c r="T52793" s="11"/>
      <c r="U52793" s="11"/>
    </row>
    <row r="52794" spans="20:21" x14ac:dyDescent="0.2">
      <c r="T52794" s="11"/>
      <c r="U52794" s="11"/>
    </row>
    <row r="52795" spans="20:21" x14ac:dyDescent="0.2">
      <c r="T52795" s="11"/>
      <c r="U52795" s="11"/>
    </row>
    <row r="52796" spans="20:21" x14ac:dyDescent="0.2">
      <c r="T52796" s="11"/>
      <c r="U52796" s="11"/>
    </row>
    <row r="52797" spans="20:21" x14ac:dyDescent="0.2">
      <c r="T52797" s="11"/>
      <c r="U52797" s="11"/>
    </row>
    <row r="52798" spans="20:21" x14ac:dyDescent="0.2">
      <c r="T52798" s="11"/>
      <c r="U52798" s="11"/>
    </row>
    <row r="52799" spans="20:21" x14ac:dyDescent="0.2">
      <c r="T52799" s="11"/>
      <c r="U52799" s="11"/>
    </row>
    <row r="52800" spans="20:21" x14ac:dyDescent="0.2">
      <c r="T52800" s="11"/>
      <c r="U52800" s="11"/>
    </row>
    <row r="52801" spans="20:21" x14ac:dyDescent="0.2">
      <c r="T52801" s="11"/>
      <c r="U52801" s="11"/>
    </row>
    <row r="52802" spans="20:21" x14ac:dyDescent="0.2">
      <c r="T52802" s="11"/>
      <c r="U52802" s="11"/>
    </row>
    <row r="52803" spans="20:21" x14ac:dyDescent="0.2">
      <c r="T52803" s="11"/>
      <c r="U52803" s="11"/>
    </row>
    <row r="52804" spans="20:21" x14ac:dyDescent="0.2">
      <c r="T52804" s="11"/>
      <c r="U52804" s="11"/>
    </row>
    <row r="52805" spans="20:21" x14ac:dyDescent="0.2">
      <c r="T52805" s="11"/>
      <c r="U52805" s="11"/>
    </row>
    <row r="52806" spans="20:21" x14ac:dyDescent="0.2">
      <c r="T52806" s="11"/>
      <c r="U52806" s="11"/>
    </row>
    <row r="52807" spans="20:21" x14ac:dyDescent="0.2">
      <c r="T52807" s="11"/>
      <c r="U52807" s="11"/>
    </row>
    <row r="52808" spans="20:21" x14ac:dyDescent="0.2">
      <c r="T52808" s="11"/>
      <c r="U52808" s="11"/>
    </row>
    <row r="52809" spans="20:21" x14ac:dyDescent="0.2">
      <c r="T52809" s="11"/>
      <c r="U52809" s="11"/>
    </row>
    <row r="52810" spans="20:21" x14ac:dyDescent="0.2">
      <c r="T52810" s="11"/>
      <c r="U52810" s="11"/>
    </row>
    <row r="52811" spans="20:21" x14ac:dyDescent="0.2">
      <c r="T52811" s="11"/>
      <c r="U52811" s="11"/>
    </row>
    <row r="52812" spans="20:21" x14ac:dyDescent="0.2">
      <c r="T52812" s="11"/>
      <c r="U52812" s="11"/>
    </row>
    <row r="52813" spans="20:21" x14ac:dyDescent="0.2">
      <c r="T52813" s="11"/>
      <c r="U52813" s="11"/>
    </row>
    <row r="52814" spans="20:21" x14ac:dyDescent="0.2">
      <c r="T52814" s="11"/>
      <c r="U52814" s="11"/>
    </row>
    <row r="52815" spans="20:21" x14ac:dyDescent="0.2">
      <c r="T52815" s="11"/>
      <c r="U52815" s="11"/>
    </row>
    <row r="52816" spans="20:21" x14ac:dyDescent="0.2">
      <c r="T52816" s="11"/>
      <c r="U52816" s="11"/>
    </row>
    <row r="52817" spans="20:21" x14ac:dyDescent="0.2">
      <c r="T52817" s="11"/>
      <c r="U52817" s="11"/>
    </row>
    <row r="52818" spans="20:21" x14ac:dyDescent="0.2">
      <c r="T52818" s="11"/>
      <c r="U52818" s="11"/>
    </row>
    <row r="52819" spans="20:21" x14ac:dyDescent="0.2">
      <c r="T52819" s="11"/>
      <c r="U52819" s="11"/>
    </row>
    <row r="52820" spans="20:21" x14ac:dyDescent="0.2">
      <c r="T52820" s="11"/>
      <c r="U52820" s="11"/>
    </row>
    <row r="52821" spans="20:21" x14ac:dyDescent="0.2">
      <c r="T52821" s="11"/>
      <c r="U52821" s="11"/>
    </row>
    <row r="52822" spans="20:21" x14ac:dyDescent="0.2">
      <c r="T52822" s="11"/>
      <c r="U52822" s="11"/>
    </row>
    <row r="52823" spans="20:21" x14ac:dyDescent="0.2">
      <c r="T52823" s="11"/>
      <c r="U52823" s="11"/>
    </row>
    <row r="52824" spans="20:21" x14ac:dyDescent="0.2">
      <c r="T52824" s="11"/>
      <c r="U52824" s="11"/>
    </row>
    <row r="52825" spans="20:21" x14ac:dyDescent="0.2">
      <c r="T52825" s="11"/>
      <c r="U52825" s="11"/>
    </row>
    <row r="52826" spans="20:21" x14ac:dyDescent="0.2">
      <c r="T52826" s="11"/>
      <c r="U52826" s="11"/>
    </row>
    <row r="52827" spans="20:21" x14ac:dyDescent="0.2">
      <c r="T52827" s="11"/>
      <c r="U52827" s="11"/>
    </row>
    <row r="52828" spans="20:21" x14ac:dyDescent="0.2">
      <c r="T52828" s="11"/>
      <c r="U52828" s="11"/>
    </row>
    <row r="52829" spans="20:21" x14ac:dyDescent="0.2">
      <c r="T52829" s="11"/>
      <c r="U52829" s="11"/>
    </row>
    <row r="52830" spans="20:21" x14ac:dyDescent="0.2">
      <c r="T52830" s="11"/>
      <c r="U52830" s="11"/>
    </row>
    <row r="52831" spans="20:21" x14ac:dyDescent="0.2">
      <c r="T52831" s="11"/>
      <c r="U52831" s="11"/>
    </row>
    <row r="52832" spans="20:21" x14ac:dyDescent="0.2">
      <c r="T52832" s="11"/>
      <c r="U52832" s="11"/>
    </row>
    <row r="52833" spans="20:21" x14ac:dyDescent="0.2">
      <c r="T52833" s="11"/>
      <c r="U52833" s="11"/>
    </row>
    <row r="52834" spans="20:21" x14ac:dyDescent="0.2">
      <c r="T52834" s="11"/>
      <c r="U52834" s="11"/>
    </row>
    <row r="52835" spans="20:21" x14ac:dyDescent="0.2">
      <c r="T52835" s="11"/>
      <c r="U52835" s="11"/>
    </row>
    <row r="52836" spans="20:21" x14ac:dyDescent="0.2">
      <c r="T52836" s="11"/>
      <c r="U52836" s="11"/>
    </row>
    <row r="52837" spans="20:21" x14ac:dyDescent="0.2">
      <c r="T52837" s="11"/>
      <c r="U52837" s="11"/>
    </row>
    <row r="52838" spans="20:21" x14ac:dyDescent="0.2">
      <c r="T52838" s="11"/>
      <c r="U52838" s="11"/>
    </row>
    <row r="52839" spans="20:21" x14ac:dyDescent="0.2">
      <c r="T52839" s="11"/>
      <c r="U52839" s="11"/>
    </row>
    <row r="52840" spans="20:21" x14ac:dyDescent="0.2">
      <c r="T52840" s="11"/>
      <c r="U52840" s="11"/>
    </row>
    <row r="52841" spans="20:21" x14ac:dyDescent="0.2">
      <c r="T52841" s="11"/>
      <c r="U52841" s="11"/>
    </row>
    <row r="52842" spans="20:21" x14ac:dyDescent="0.2">
      <c r="T52842" s="11"/>
      <c r="U52842" s="11"/>
    </row>
    <row r="52843" spans="20:21" x14ac:dyDescent="0.2">
      <c r="T52843" s="11"/>
      <c r="U52843" s="11"/>
    </row>
    <row r="52844" spans="20:21" x14ac:dyDescent="0.2">
      <c r="T52844" s="11"/>
      <c r="U52844" s="11"/>
    </row>
    <row r="52845" spans="20:21" x14ac:dyDescent="0.2">
      <c r="T52845" s="11"/>
      <c r="U52845" s="11"/>
    </row>
    <row r="52846" spans="20:21" x14ac:dyDescent="0.2">
      <c r="T52846" s="11"/>
      <c r="U52846" s="11"/>
    </row>
    <row r="52847" spans="20:21" x14ac:dyDescent="0.2">
      <c r="T52847" s="11"/>
      <c r="U52847" s="11"/>
    </row>
    <row r="52848" spans="20:21" x14ac:dyDescent="0.2">
      <c r="T52848" s="11"/>
      <c r="U52848" s="11"/>
    </row>
    <row r="52849" spans="20:21" x14ac:dyDescent="0.2">
      <c r="T52849" s="11"/>
      <c r="U52849" s="11"/>
    </row>
    <row r="52850" spans="20:21" x14ac:dyDescent="0.2">
      <c r="T52850" s="11"/>
      <c r="U52850" s="11"/>
    </row>
    <row r="52851" spans="20:21" x14ac:dyDescent="0.2">
      <c r="T52851" s="11"/>
      <c r="U52851" s="11"/>
    </row>
    <row r="52852" spans="20:21" x14ac:dyDescent="0.2">
      <c r="T52852" s="11"/>
      <c r="U52852" s="11"/>
    </row>
    <row r="52853" spans="20:21" x14ac:dyDescent="0.2">
      <c r="T52853" s="11"/>
      <c r="U52853" s="11"/>
    </row>
    <row r="52854" spans="20:21" x14ac:dyDescent="0.2">
      <c r="T52854" s="11"/>
      <c r="U52854" s="11"/>
    </row>
    <row r="52855" spans="20:21" x14ac:dyDescent="0.2">
      <c r="T52855" s="11"/>
      <c r="U52855" s="11"/>
    </row>
    <row r="52856" spans="20:21" x14ac:dyDescent="0.2">
      <c r="T52856" s="11"/>
      <c r="U52856" s="11"/>
    </row>
    <row r="52857" spans="20:21" x14ac:dyDescent="0.2">
      <c r="T52857" s="11"/>
      <c r="U52857" s="11"/>
    </row>
    <row r="52858" spans="20:21" x14ac:dyDescent="0.2">
      <c r="T52858" s="11"/>
      <c r="U52858" s="11"/>
    </row>
    <row r="52859" spans="20:21" x14ac:dyDescent="0.2">
      <c r="T52859" s="11"/>
      <c r="U52859" s="11"/>
    </row>
    <row r="52860" spans="20:21" x14ac:dyDescent="0.2">
      <c r="T52860" s="11"/>
      <c r="U52860" s="11"/>
    </row>
    <row r="52861" spans="20:21" x14ac:dyDescent="0.2">
      <c r="T52861" s="11"/>
      <c r="U52861" s="11"/>
    </row>
    <row r="52862" spans="20:21" x14ac:dyDescent="0.2">
      <c r="T52862" s="11"/>
      <c r="U52862" s="11"/>
    </row>
    <row r="52863" spans="20:21" x14ac:dyDescent="0.2">
      <c r="T52863" s="11"/>
      <c r="U52863" s="11"/>
    </row>
    <row r="52864" spans="20:21" x14ac:dyDescent="0.2">
      <c r="T52864" s="11"/>
      <c r="U52864" s="11"/>
    </row>
    <row r="52865" spans="20:21" x14ac:dyDescent="0.2">
      <c r="T52865" s="11"/>
      <c r="U52865" s="11"/>
    </row>
    <row r="52866" spans="20:21" x14ac:dyDescent="0.2">
      <c r="T52866" s="11"/>
      <c r="U52866" s="11"/>
    </row>
    <row r="52867" spans="20:21" x14ac:dyDescent="0.2">
      <c r="T52867" s="11"/>
      <c r="U52867" s="11"/>
    </row>
    <row r="52868" spans="20:21" x14ac:dyDescent="0.2">
      <c r="T52868" s="11"/>
      <c r="U52868" s="11"/>
    </row>
    <row r="52869" spans="20:21" x14ac:dyDescent="0.2">
      <c r="T52869" s="11"/>
      <c r="U52869" s="11"/>
    </row>
    <row r="52870" spans="20:21" x14ac:dyDescent="0.2">
      <c r="T52870" s="11"/>
      <c r="U52870" s="11"/>
    </row>
    <row r="52871" spans="20:21" x14ac:dyDescent="0.2">
      <c r="T52871" s="11"/>
      <c r="U52871" s="11"/>
    </row>
    <row r="52872" spans="20:21" x14ac:dyDescent="0.2">
      <c r="T52872" s="11"/>
      <c r="U52872" s="11"/>
    </row>
    <row r="52873" spans="20:21" x14ac:dyDescent="0.2">
      <c r="T52873" s="11"/>
      <c r="U52873" s="11"/>
    </row>
    <row r="52874" spans="20:21" x14ac:dyDescent="0.2">
      <c r="T52874" s="11"/>
      <c r="U52874" s="11"/>
    </row>
    <row r="52875" spans="20:21" x14ac:dyDescent="0.2">
      <c r="T52875" s="11"/>
      <c r="U52875" s="11"/>
    </row>
    <row r="52876" spans="20:21" x14ac:dyDescent="0.2">
      <c r="T52876" s="11"/>
      <c r="U52876" s="11"/>
    </row>
    <row r="52877" spans="20:21" x14ac:dyDescent="0.2">
      <c r="T52877" s="11"/>
      <c r="U52877" s="11"/>
    </row>
    <row r="52878" spans="20:21" x14ac:dyDescent="0.2">
      <c r="T52878" s="11"/>
      <c r="U52878" s="11"/>
    </row>
    <row r="52879" spans="20:21" x14ac:dyDescent="0.2">
      <c r="T52879" s="11"/>
      <c r="U52879" s="11"/>
    </row>
    <row r="52880" spans="20:21" x14ac:dyDescent="0.2">
      <c r="T52880" s="11"/>
      <c r="U52880" s="11"/>
    </row>
    <row r="52881" spans="20:21" x14ac:dyDescent="0.2">
      <c r="T52881" s="11"/>
      <c r="U52881" s="11"/>
    </row>
    <row r="52882" spans="20:21" x14ac:dyDescent="0.2">
      <c r="T52882" s="11"/>
      <c r="U52882" s="11"/>
    </row>
    <row r="52883" spans="20:21" x14ac:dyDescent="0.2">
      <c r="T52883" s="11"/>
      <c r="U52883" s="11"/>
    </row>
    <row r="52884" spans="20:21" x14ac:dyDescent="0.2">
      <c r="T52884" s="11"/>
      <c r="U52884" s="11"/>
    </row>
    <row r="52885" spans="20:21" x14ac:dyDescent="0.2">
      <c r="T52885" s="11"/>
      <c r="U52885" s="11"/>
    </row>
    <row r="52886" spans="20:21" x14ac:dyDescent="0.2">
      <c r="T52886" s="11"/>
      <c r="U52886" s="11"/>
    </row>
    <row r="52887" spans="20:21" x14ac:dyDescent="0.2">
      <c r="T52887" s="11"/>
      <c r="U52887" s="11"/>
    </row>
    <row r="52888" spans="20:21" x14ac:dyDescent="0.2">
      <c r="T52888" s="11"/>
      <c r="U52888" s="11"/>
    </row>
    <row r="52889" spans="20:21" x14ac:dyDescent="0.2">
      <c r="T52889" s="11"/>
      <c r="U52889" s="11"/>
    </row>
    <row r="52890" spans="20:21" x14ac:dyDescent="0.2">
      <c r="T52890" s="11"/>
      <c r="U52890" s="11"/>
    </row>
    <row r="52891" spans="20:21" x14ac:dyDescent="0.2">
      <c r="T52891" s="11"/>
      <c r="U52891" s="11"/>
    </row>
    <row r="52892" spans="20:21" x14ac:dyDescent="0.2">
      <c r="T52892" s="11"/>
      <c r="U52892" s="11"/>
    </row>
    <row r="52893" spans="20:21" x14ac:dyDescent="0.2">
      <c r="T52893" s="11"/>
      <c r="U52893" s="11"/>
    </row>
    <row r="52894" spans="20:21" x14ac:dyDescent="0.2">
      <c r="T52894" s="11"/>
      <c r="U52894" s="11"/>
    </row>
    <row r="52895" spans="20:21" x14ac:dyDescent="0.2">
      <c r="T52895" s="11"/>
      <c r="U52895" s="11"/>
    </row>
    <row r="52896" spans="20:21" x14ac:dyDescent="0.2">
      <c r="T52896" s="11"/>
      <c r="U52896" s="11"/>
    </row>
    <row r="52897" spans="20:21" x14ac:dyDescent="0.2">
      <c r="T52897" s="11"/>
      <c r="U52897" s="11"/>
    </row>
    <row r="52898" spans="20:21" x14ac:dyDescent="0.2">
      <c r="T52898" s="11"/>
      <c r="U52898" s="11"/>
    </row>
    <row r="52899" spans="20:21" x14ac:dyDescent="0.2">
      <c r="T52899" s="11"/>
      <c r="U52899" s="11"/>
    </row>
    <row r="52900" spans="20:21" x14ac:dyDescent="0.2">
      <c r="T52900" s="11"/>
      <c r="U52900" s="11"/>
    </row>
    <row r="52901" spans="20:21" x14ac:dyDescent="0.2">
      <c r="T52901" s="11"/>
      <c r="U52901" s="11"/>
    </row>
    <row r="52902" spans="20:21" x14ac:dyDescent="0.2">
      <c r="T52902" s="11"/>
      <c r="U52902" s="11"/>
    </row>
    <row r="52903" spans="20:21" x14ac:dyDescent="0.2">
      <c r="T52903" s="11"/>
      <c r="U52903" s="11"/>
    </row>
    <row r="52904" spans="20:21" x14ac:dyDescent="0.2">
      <c r="T52904" s="11"/>
      <c r="U52904" s="11"/>
    </row>
    <row r="52905" spans="20:21" x14ac:dyDescent="0.2">
      <c r="T52905" s="11"/>
      <c r="U52905" s="11"/>
    </row>
    <row r="52906" spans="20:21" x14ac:dyDescent="0.2">
      <c r="T52906" s="11"/>
      <c r="U52906" s="11"/>
    </row>
    <row r="52907" spans="20:21" x14ac:dyDescent="0.2">
      <c r="T52907" s="11"/>
      <c r="U52907" s="11"/>
    </row>
    <row r="52908" spans="20:21" x14ac:dyDescent="0.2">
      <c r="T52908" s="11"/>
      <c r="U52908" s="11"/>
    </row>
    <row r="52909" spans="20:21" x14ac:dyDescent="0.2">
      <c r="T52909" s="11"/>
      <c r="U52909" s="11"/>
    </row>
    <row r="52910" spans="20:21" x14ac:dyDescent="0.2">
      <c r="T52910" s="11"/>
      <c r="U52910" s="11"/>
    </row>
    <row r="52911" spans="20:21" x14ac:dyDescent="0.2">
      <c r="T52911" s="11"/>
      <c r="U52911" s="11"/>
    </row>
    <row r="52912" spans="20:21" x14ac:dyDescent="0.2">
      <c r="T52912" s="11"/>
      <c r="U52912" s="11"/>
    </row>
    <row r="52913" spans="20:21" x14ac:dyDescent="0.2">
      <c r="T52913" s="11"/>
      <c r="U52913" s="11"/>
    </row>
    <row r="52914" spans="20:21" x14ac:dyDescent="0.2">
      <c r="T52914" s="11"/>
      <c r="U52914" s="11"/>
    </row>
    <row r="52915" spans="20:21" x14ac:dyDescent="0.2">
      <c r="T52915" s="11"/>
      <c r="U52915" s="11"/>
    </row>
    <row r="52916" spans="20:21" x14ac:dyDescent="0.2">
      <c r="T52916" s="11"/>
      <c r="U52916" s="11"/>
    </row>
    <row r="52917" spans="20:21" x14ac:dyDescent="0.2">
      <c r="T52917" s="11"/>
      <c r="U52917" s="11"/>
    </row>
    <row r="52918" spans="20:21" x14ac:dyDescent="0.2">
      <c r="T52918" s="11"/>
      <c r="U52918" s="11"/>
    </row>
    <row r="52919" spans="20:21" x14ac:dyDescent="0.2">
      <c r="T52919" s="11"/>
      <c r="U52919" s="11"/>
    </row>
    <row r="52920" spans="20:21" x14ac:dyDescent="0.2">
      <c r="T52920" s="11"/>
      <c r="U52920" s="11"/>
    </row>
    <row r="52921" spans="20:21" x14ac:dyDescent="0.2">
      <c r="T52921" s="11"/>
      <c r="U52921" s="11"/>
    </row>
    <row r="52922" spans="20:21" x14ac:dyDescent="0.2">
      <c r="T52922" s="11"/>
      <c r="U52922" s="11"/>
    </row>
    <row r="52923" spans="20:21" x14ac:dyDescent="0.2">
      <c r="T52923" s="11"/>
      <c r="U52923" s="11"/>
    </row>
    <row r="52924" spans="20:21" x14ac:dyDescent="0.2">
      <c r="T52924" s="11"/>
      <c r="U52924" s="11"/>
    </row>
    <row r="52925" spans="20:21" x14ac:dyDescent="0.2">
      <c r="T52925" s="11"/>
      <c r="U52925" s="11"/>
    </row>
    <row r="52926" spans="20:21" x14ac:dyDescent="0.2">
      <c r="T52926" s="11"/>
      <c r="U52926" s="11"/>
    </row>
    <row r="52927" spans="20:21" x14ac:dyDescent="0.2">
      <c r="T52927" s="11"/>
      <c r="U52927" s="11"/>
    </row>
    <row r="52928" spans="20:21" x14ac:dyDescent="0.2">
      <c r="T52928" s="11"/>
      <c r="U52928" s="11"/>
    </row>
    <row r="52929" spans="20:21" x14ac:dyDescent="0.2">
      <c r="T52929" s="11"/>
      <c r="U52929" s="11"/>
    </row>
    <row r="52930" spans="20:21" x14ac:dyDescent="0.2">
      <c r="T52930" s="11"/>
      <c r="U52930" s="11"/>
    </row>
    <row r="52931" spans="20:21" x14ac:dyDescent="0.2">
      <c r="T52931" s="11"/>
      <c r="U52931" s="11"/>
    </row>
    <row r="52932" spans="20:21" x14ac:dyDescent="0.2">
      <c r="T52932" s="11"/>
      <c r="U52932" s="11"/>
    </row>
    <row r="52933" spans="20:21" x14ac:dyDescent="0.2">
      <c r="T52933" s="11"/>
      <c r="U52933" s="11"/>
    </row>
    <row r="52934" spans="20:21" x14ac:dyDescent="0.2">
      <c r="T52934" s="11"/>
      <c r="U52934" s="11"/>
    </row>
    <row r="52935" spans="20:21" x14ac:dyDescent="0.2">
      <c r="T52935" s="11"/>
      <c r="U52935" s="11"/>
    </row>
    <row r="52936" spans="20:21" x14ac:dyDescent="0.2">
      <c r="T52936" s="11"/>
      <c r="U52936" s="11"/>
    </row>
    <row r="52937" spans="20:21" x14ac:dyDescent="0.2">
      <c r="T52937" s="11"/>
      <c r="U52937" s="11"/>
    </row>
    <row r="52938" spans="20:21" x14ac:dyDescent="0.2">
      <c r="T52938" s="11"/>
      <c r="U52938" s="11"/>
    </row>
    <row r="52939" spans="20:21" x14ac:dyDescent="0.2">
      <c r="T52939" s="11"/>
      <c r="U52939" s="11"/>
    </row>
    <row r="52940" spans="20:21" x14ac:dyDescent="0.2">
      <c r="T52940" s="11"/>
      <c r="U52940" s="11"/>
    </row>
    <row r="52941" spans="20:21" x14ac:dyDescent="0.2">
      <c r="T52941" s="11"/>
      <c r="U52941" s="11"/>
    </row>
    <row r="52942" spans="20:21" x14ac:dyDescent="0.2">
      <c r="T52942" s="11"/>
      <c r="U52942" s="11"/>
    </row>
    <row r="52943" spans="20:21" x14ac:dyDescent="0.2">
      <c r="T52943" s="11"/>
      <c r="U52943" s="11"/>
    </row>
    <row r="52944" spans="20:21" x14ac:dyDescent="0.2">
      <c r="T52944" s="11"/>
      <c r="U52944" s="11"/>
    </row>
    <row r="52945" spans="20:21" x14ac:dyDescent="0.2">
      <c r="T52945" s="11"/>
      <c r="U52945" s="11"/>
    </row>
    <row r="52946" spans="20:21" x14ac:dyDescent="0.2">
      <c r="T52946" s="11"/>
      <c r="U52946" s="11"/>
    </row>
    <row r="52947" spans="20:21" x14ac:dyDescent="0.2">
      <c r="T52947" s="11"/>
      <c r="U52947" s="11"/>
    </row>
    <row r="52948" spans="20:21" x14ac:dyDescent="0.2">
      <c r="T52948" s="11"/>
      <c r="U52948" s="11"/>
    </row>
    <row r="52949" spans="20:21" x14ac:dyDescent="0.2">
      <c r="T52949" s="11"/>
      <c r="U52949" s="11"/>
    </row>
    <row r="52950" spans="20:21" x14ac:dyDescent="0.2">
      <c r="T52950" s="11"/>
      <c r="U52950" s="11"/>
    </row>
    <row r="52951" spans="20:21" x14ac:dyDescent="0.2">
      <c r="T52951" s="11"/>
      <c r="U52951" s="11"/>
    </row>
    <row r="52952" spans="20:21" x14ac:dyDescent="0.2">
      <c r="T52952" s="11"/>
      <c r="U52952" s="11"/>
    </row>
    <row r="52953" spans="20:21" x14ac:dyDescent="0.2">
      <c r="T52953" s="11"/>
      <c r="U52953" s="11"/>
    </row>
    <row r="52954" spans="20:21" x14ac:dyDescent="0.2">
      <c r="T52954" s="11"/>
      <c r="U52954" s="11"/>
    </row>
    <row r="52955" spans="20:21" x14ac:dyDescent="0.2">
      <c r="T52955" s="11"/>
      <c r="U52955" s="11"/>
    </row>
    <row r="52956" spans="20:21" x14ac:dyDescent="0.2">
      <c r="T52956" s="11"/>
      <c r="U52956" s="11"/>
    </row>
    <row r="52957" spans="20:21" x14ac:dyDescent="0.2">
      <c r="T52957" s="11"/>
      <c r="U52957" s="11"/>
    </row>
    <row r="52958" spans="20:21" x14ac:dyDescent="0.2">
      <c r="T52958" s="11"/>
      <c r="U52958" s="11"/>
    </row>
    <row r="52959" spans="20:21" x14ac:dyDescent="0.2">
      <c r="T52959" s="11"/>
      <c r="U52959" s="11"/>
    </row>
    <row r="52960" spans="20:21" x14ac:dyDescent="0.2">
      <c r="T52960" s="11"/>
      <c r="U52960" s="11"/>
    </row>
    <row r="52961" spans="20:21" x14ac:dyDescent="0.2">
      <c r="T52961" s="11"/>
      <c r="U52961" s="11"/>
    </row>
    <row r="52962" spans="20:21" x14ac:dyDescent="0.2">
      <c r="T52962" s="11"/>
      <c r="U52962" s="11"/>
    </row>
    <row r="52963" spans="20:21" x14ac:dyDescent="0.2">
      <c r="T52963" s="11"/>
      <c r="U52963" s="11"/>
    </row>
    <row r="52964" spans="20:21" x14ac:dyDescent="0.2">
      <c r="T52964" s="11"/>
      <c r="U52964" s="11"/>
    </row>
    <row r="52965" spans="20:21" x14ac:dyDescent="0.2">
      <c r="T52965" s="11"/>
      <c r="U52965" s="11"/>
    </row>
    <row r="52966" spans="20:21" x14ac:dyDescent="0.2">
      <c r="T52966" s="11"/>
      <c r="U52966" s="11"/>
    </row>
    <row r="52967" spans="20:21" x14ac:dyDescent="0.2">
      <c r="T52967" s="11"/>
      <c r="U52967" s="11"/>
    </row>
    <row r="52968" spans="20:21" x14ac:dyDescent="0.2">
      <c r="T52968" s="11"/>
      <c r="U52968" s="11"/>
    </row>
    <row r="52969" spans="20:21" x14ac:dyDescent="0.2">
      <c r="T52969" s="11"/>
      <c r="U52969" s="11"/>
    </row>
    <row r="52970" spans="20:21" x14ac:dyDescent="0.2">
      <c r="T52970" s="11"/>
      <c r="U52970" s="11"/>
    </row>
    <row r="52971" spans="20:21" x14ac:dyDescent="0.2">
      <c r="T52971" s="11"/>
      <c r="U52971" s="11"/>
    </row>
    <row r="52972" spans="20:21" x14ac:dyDescent="0.2">
      <c r="T52972" s="11"/>
      <c r="U52972" s="11"/>
    </row>
    <row r="52973" spans="20:21" x14ac:dyDescent="0.2">
      <c r="T52973" s="11"/>
      <c r="U52973" s="11"/>
    </row>
    <row r="52974" spans="20:21" x14ac:dyDescent="0.2">
      <c r="T52974" s="11"/>
      <c r="U52974" s="11"/>
    </row>
    <row r="52975" spans="20:21" x14ac:dyDescent="0.2">
      <c r="T52975" s="11"/>
      <c r="U52975" s="11"/>
    </row>
    <row r="52976" spans="20:21" x14ac:dyDescent="0.2">
      <c r="T52976" s="11"/>
      <c r="U52976" s="11"/>
    </row>
    <row r="52977" spans="20:21" x14ac:dyDescent="0.2">
      <c r="T52977" s="11"/>
      <c r="U52977" s="11"/>
    </row>
    <row r="52978" spans="20:21" x14ac:dyDescent="0.2">
      <c r="T52978" s="11"/>
      <c r="U52978" s="11"/>
    </row>
    <row r="52979" spans="20:21" x14ac:dyDescent="0.2">
      <c r="T52979" s="11"/>
      <c r="U52979" s="11"/>
    </row>
    <row r="52980" spans="20:21" x14ac:dyDescent="0.2">
      <c r="T52980" s="11"/>
      <c r="U52980" s="11"/>
    </row>
    <row r="52981" spans="20:21" x14ac:dyDescent="0.2">
      <c r="T52981" s="11"/>
      <c r="U52981" s="11"/>
    </row>
    <row r="52982" spans="20:21" x14ac:dyDescent="0.2">
      <c r="T52982" s="11"/>
      <c r="U52982" s="11"/>
    </row>
    <row r="52983" spans="20:21" x14ac:dyDescent="0.2">
      <c r="T52983" s="11"/>
      <c r="U52983" s="11"/>
    </row>
    <row r="52984" spans="20:21" x14ac:dyDescent="0.2">
      <c r="T52984" s="11"/>
      <c r="U52984" s="11"/>
    </row>
    <row r="52985" spans="20:21" x14ac:dyDescent="0.2">
      <c r="T52985" s="11"/>
      <c r="U52985" s="11"/>
    </row>
    <row r="52986" spans="20:21" x14ac:dyDescent="0.2">
      <c r="T52986" s="11"/>
      <c r="U52986" s="11"/>
    </row>
    <row r="52987" spans="20:21" x14ac:dyDescent="0.2">
      <c r="T52987" s="11"/>
      <c r="U52987" s="11"/>
    </row>
    <row r="52988" spans="20:21" x14ac:dyDescent="0.2">
      <c r="T52988" s="11"/>
      <c r="U52988" s="11"/>
    </row>
    <row r="52989" spans="20:21" x14ac:dyDescent="0.2">
      <c r="T52989" s="11"/>
      <c r="U52989" s="11"/>
    </row>
    <row r="52990" spans="20:21" x14ac:dyDescent="0.2">
      <c r="T52990" s="11"/>
      <c r="U52990" s="11"/>
    </row>
    <row r="52991" spans="20:21" x14ac:dyDescent="0.2">
      <c r="T52991" s="11"/>
      <c r="U52991" s="11"/>
    </row>
    <row r="52992" spans="20:21" x14ac:dyDescent="0.2">
      <c r="T52992" s="11"/>
      <c r="U52992" s="11"/>
    </row>
    <row r="52993" spans="20:21" x14ac:dyDescent="0.2">
      <c r="T52993" s="11"/>
      <c r="U52993" s="11"/>
    </row>
    <row r="52994" spans="20:21" x14ac:dyDescent="0.2">
      <c r="T52994" s="11"/>
      <c r="U52994" s="11"/>
    </row>
    <row r="52995" spans="20:21" x14ac:dyDescent="0.2">
      <c r="T52995" s="11"/>
      <c r="U52995" s="11"/>
    </row>
    <row r="52996" spans="20:21" x14ac:dyDescent="0.2">
      <c r="T52996" s="11"/>
      <c r="U52996" s="11"/>
    </row>
    <row r="52997" spans="20:21" x14ac:dyDescent="0.2">
      <c r="T52997" s="11"/>
      <c r="U52997" s="11"/>
    </row>
    <row r="52998" spans="20:21" x14ac:dyDescent="0.2">
      <c r="T52998" s="11"/>
      <c r="U52998" s="11"/>
    </row>
    <row r="52999" spans="20:21" x14ac:dyDescent="0.2">
      <c r="T52999" s="11"/>
      <c r="U52999" s="11"/>
    </row>
    <row r="53000" spans="20:21" x14ac:dyDescent="0.2">
      <c r="T53000" s="11"/>
      <c r="U53000" s="11"/>
    </row>
    <row r="53001" spans="20:21" x14ac:dyDescent="0.2">
      <c r="T53001" s="11"/>
      <c r="U53001" s="11"/>
    </row>
    <row r="53002" spans="20:21" x14ac:dyDescent="0.2">
      <c r="T53002" s="11"/>
      <c r="U53002" s="11"/>
    </row>
    <row r="53003" spans="20:21" x14ac:dyDescent="0.2">
      <c r="T53003" s="11"/>
      <c r="U53003" s="11"/>
    </row>
    <row r="53004" spans="20:21" x14ac:dyDescent="0.2">
      <c r="T53004" s="11"/>
      <c r="U53004" s="11"/>
    </row>
    <row r="53005" spans="20:21" x14ac:dyDescent="0.2">
      <c r="T53005" s="11"/>
      <c r="U53005" s="11"/>
    </row>
    <row r="53006" spans="20:21" x14ac:dyDescent="0.2">
      <c r="T53006" s="11"/>
      <c r="U53006" s="11"/>
    </row>
    <row r="53007" spans="20:21" x14ac:dyDescent="0.2">
      <c r="T53007" s="11"/>
      <c r="U53007" s="11"/>
    </row>
    <row r="53008" spans="20:21" x14ac:dyDescent="0.2">
      <c r="T53008" s="11"/>
      <c r="U53008" s="11"/>
    </row>
    <row r="53009" spans="20:21" x14ac:dyDescent="0.2">
      <c r="T53009" s="11"/>
      <c r="U53009" s="11"/>
    </row>
    <row r="53010" spans="20:21" x14ac:dyDescent="0.2">
      <c r="T53010" s="11"/>
      <c r="U53010" s="11"/>
    </row>
    <row r="53011" spans="20:21" x14ac:dyDescent="0.2">
      <c r="T53011" s="11"/>
      <c r="U53011" s="11"/>
    </row>
    <row r="53012" spans="20:21" x14ac:dyDescent="0.2">
      <c r="T53012" s="11"/>
      <c r="U53012" s="11"/>
    </row>
    <row r="53013" spans="20:21" x14ac:dyDescent="0.2">
      <c r="T53013" s="11"/>
      <c r="U53013" s="11"/>
    </row>
    <row r="53014" spans="20:21" x14ac:dyDescent="0.2">
      <c r="T53014" s="11"/>
      <c r="U53014" s="11"/>
    </row>
    <row r="53015" spans="20:21" x14ac:dyDescent="0.2">
      <c r="T53015" s="11"/>
      <c r="U53015" s="11"/>
    </row>
    <row r="53016" spans="20:21" x14ac:dyDescent="0.2">
      <c r="T53016" s="11"/>
      <c r="U53016" s="11"/>
    </row>
    <row r="53017" spans="20:21" x14ac:dyDescent="0.2">
      <c r="T53017" s="11"/>
      <c r="U53017" s="11"/>
    </row>
    <row r="53018" spans="20:21" x14ac:dyDescent="0.2">
      <c r="T53018" s="11"/>
      <c r="U53018" s="11"/>
    </row>
    <row r="53019" spans="20:21" x14ac:dyDescent="0.2">
      <c r="T53019" s="11"/>
      <c r="U53019" s="11"/>
    </row>
    <row r="53020" spans="20:21" x14ac:dyDescent="0.2">
      <c r="T53020" s="11"/>
      <c r="U53020" s="11"/>
    </row>
    <row r="53021" spans="20:21" x14ac:dyDescent="0.2">
      <c r="T53021" s="11"/>
      <c r="U53021" s="11"/>
    </row>
    <row r="53022" spans="20:21" x14ac:dyDescent="0.2">
      <c r="T53022" s="11"/>
      <c r="U53022" s="11"/>
    </row>
    <row r="53023" spans="20:21" x14ac:dyDescent="0.2">
      <c r="T53023" s="11"/>
      <c r="U53023" s="11"/>
    </row>
    <row r="53024" spans="20:21" x14ac:dyDescent="0.2">
      <c r="T53024" s="11"/>
      <c r="U53024" s="11"/>
    </row>
    <row r="53025" spans="20:21" x14ac:dyDescent="0.2">
      <c r="T53025" s="11"/>
      <c r="U53025" s="11"/>
    </row>
    <row r="53026" spans="20:21" x14ac:dyDescent="0.2">
      <c r="T53026" s="11"/>
      <c r="U53026" s="11"/>
    </row>
    <row r="53027" spans="20:21" x14ac:dyDescent="0.2">
      <c r="T53027" s="11"/>
      <c r="U53027" s="11"/>
    </row>
    <row r="53028" spans="20:21" x14ac:dyDescent="0.2">
      <c r="T53028" s="11"/>
      <c r="U53028" s="11"/>
    </row>
    <row r="53029" spans="20:21" x14ac:dyDescent="0.2">
      <c r="T53029" s="11"/>
      <c r="U53029" s="11"/>
    </row>
    <row r="53030" spans="20:21" x14ac:dyDescent="0.2">
      <c r="T53030" s="11"/>
      <c r="U53030" s="11"/>
    </row>
    <row r="53031" spans="20:21" x14ac:dyDescent="0.2">
      <c r="T53031" s="11"/>
      <c r="U53031" s="11"/>
    </row>
    <row r="53032" spans="20:21" x14ac:dyDescent="0.2">
      <c r="T53032" s="11"/>
      <c r="U53032" s="11"/>
    </row>
    <row r="53033" spans="20:21" x14ac:dyDescent="0.2">
      <c r="T53033" s="11"/>
      <c r="U53033" s="11"/>
    </row>
    <row r="53034" spans="20:21" x14ac:dyDescent="0.2">
      <c r="T53034" s="11"/>
      <c r="U53034" s="11"/>
    </row>
    <row r="53035" spans="20:21" x14ac:dyDescent="0.2">
      <c r="T53035" s="11"/>
      <c r="U53035" s="11"/>
    </row>
    <row r="53036" spans="20:21" x14ac:dyDescent="0.2">
      <c r="T53036" s="11"/>
      <c r="U53036" s="11"/>
    </row>
    <row r="53037" spans="20:21" x14ac:dyDescent="0.2">
      <c r="T53037" s="11"/>
      <c r="U53037" s="11"/>
    </row>
    <row r="53038" spans="20:21" x14ac:dyDescent="0.2">
      <c r="T53038" s="11"/>
      <c r="U53038" s="11"/>
    </row>
    <row r="53039" spans="20:21" x14ac:dyDescent="0.2">
      <c r="T53039" s="11"/>
      <c r="U53039" s="11"/>
    </row>
    <row r="53040" spans="20:21" x14ac:dyDescent="0.2">
      <c r="T53040" s="11"/>
      <c r="U53040" s="11"/>
    </row>
    <row r="53041" spans="20:21" x14ac:dyDescent="0.2">
      <c r="T53041" s="11"/>
      <c r="U53041" s="11"/>
    </row>
    <row r="53042" spans="20:21" x14ac:dyDescent="0.2">
      <c r="T53042" s="11"/>
      <c r="U53042" s="11"/>
    </row>
    <row r="53043" spans="20:21" x14ac:dyDescent="0.2">
      <c r="T53043" s="11"/>
      <c r="U53043" s="11"/>
    </row>
    <row r="53044" spans="20:21" x14ac:dyDescent="0.2">
      <c r="T53044" s="11"/>
      <c r="U53044" s="11"/>
    </row>
    <row r="53045" spans="20:21" x14ac:dyDescent="0.2">
      <c r="T53045" s="11"/>
      <c r="U53045" s="11"/>
    </row>
    <row r="53046" spans="20:21" x14ac:dyDescent="0.2">
      <c r="T53046" s="11"/>
      <c r="U53046" s="11"/>
    </row>
    <row r="53047" spans="20:21" x14ac:dyDescent="0.2">
      <c r="T53047" s="11"/>
      <c r="U53047" s="11"/>
    </row>
    <row r="53048" spans="20:21" x14ac:dyDescent="0.2">
      <c r="T53048" s="11"/>
      <c r="U53048" s="11"/>
    </row>
    <row r="53049" spans="20:21" x14ac:dyDescent="0.2">
      <c r="T53049" s="11"/>
      <c r="U53049" s="11"/>
    </row>
    <row r="53050" spans="20:21" x14ac:dyDescent="0.2">
      <c r="T53050" s="11"/>
      <c r="U53050" s="11"/>
    </row>
    <row r="53051" spans="20:21" x14ac:dyDescent="0.2">
      <c r="T53051" s="11"/>
      <c r="U53051" s="11"/>
    </row>
    <row r="53052" spans="20:21" x14ac:dyDescent="0.2">
      <c r="T53052" s="11"/>
      <c r="U53052" s="11"/>
    </row>
    <row r="53053" spans="20:21" x14ac:dyDescent="0.2">
      <c r="T53053" s="11"/>
      <c r="U53053" s="11"/>
    </row>
    <row r="53054" spans="20:21" x14ac:dyDescent="0.2">
      <c r="T53054" s="11"/>
      <c r="U53054" s="11"/>
    </row>
    <row r="53055" spans="20:21" x14ac:dyDescent="0.2">
      <c r="T53055" s="11"/>
      <c r="U53055" s="11"/>
    </row>
    <row r="53056" spans="20:21" x14ac:dyDescent="0.2">
      <c r="T53056" s="11"/>
      <c r="U53056" s="11"/>
    </row>
    <row r="53057" spans="20:21" x14ac:dyDescent="0.2">
      <c r="T53057" s="11"/>
      <c r="U53057" s="11"/>
    </row>
    <row r="53058" spans="20:21" x14ac:dyDescent="0.2">
      <c r="T53058" s="11"/>
      <c r="U53058" s="11"/>
    </row>
    <row r="53059" spans="20:21" x14ac:dyDescent="0.2">
      <c r="T53059" s="11"/>
      <c r="U53059" s="11"/>
    </row>
    <row r="53060" spans="20:21" x14ac:dyDescent="0.2">
      <c r="T53060" s="11"/>
      <c r="U53060" s="11"/>
    </row>
    <row r="53061" spans="20:21" x14ac:dyDescent="0.2">
      <c r="T53061" s="11"/>
      <c r="U53061" s="11"/>
    </row>
    <row r="53062" spans="20:21" x14ac:dyDescent="0.2">
      <c r="T53062" s="11"/>
      <c r="U53062" s="11"/>
    </row>
    <row r="53063" spans="20:21" x14ac:dyDescent="0.2">
      <c r="T53063" s="11"/>
      <c r="U53063" s="11"/>
    </row>
    <row r="53064" spans="20:21" x14ac:dyDescent="0.2">
      <c r="T53064" s="11"/>
      <c r="U53064" s="11"/>
    </row>
    <row r="53065" spans="20:21" x14ac:dyDescent="0.2">
      <c r="T53065" s="11"/>
      <c r="U53065" s="11"/>
    </row>
    <row r="53066" spans="20:21" x14ac:dyDescent="0.2">
      <c r="T53066" s="11"/>
      <c r="U53066" s="11"/>
    </row>
    <row r="53067" spans="20:21" x14ac:dyDescent="0.2">
      <c r="T53067" s="11"/>
      <c r="U53067" s="11"/>
    </row>
    <row r="53068" spans="20:21" x14ac:dyDescent="0.2">
      <c r="T53068" s="11"/>
      <c r="U53068" s="11"/>
    </row>
    <row r="53069" spans="20:21" x14ac:dyDescent="0.2">
      <c r="T53069" s="11"/>
      <c r="U53069" s="11"/>
    </row>
    <row r="53070" spans="20:21" x14ac:dyDescent="0.2">
      <c r="T53070" s="11"/>
      <c r="U53070" s="11"/>
    </row>
    <row r="53071" spans="20:21" x14ac:dyDescent="0.2">
      <c r="T53071" s="11"/>
      <c r="U53071" s="11"/>
    </row>
    <row r="53072" spans="20:21" x14ac:dyDescent="0.2">
      <c r="T53072" s="11"/>
      <c r="U53072" s="11"/>
    </row>
    <row r="53073" spans="20:21" x14ac:dyDescent="0.2">
      <c r="T53073" s="11"/>
      <c r="U53073" s="11"/>
    </row>
    <row r="53074" spans="20:21" x14ac:dyDescent="0.2">
      <c r="T53074" s="11"/>
      <c r="U53074" s="11"/>
    </row>
    <row r="53075" spans="20:21" x14ac:dyDescent="0.2">
      <c r="T53075" s="11"/>
      <c r="U53075" s="11"/>
    </row>
    <row r="53076" spans="20:21" x14ac:dyDescent="0.2">
      <c r="T53076" s="11"/>
      <c r="U53076" s="11"/>
    </row>
    <row r="53077" spans="20:21" x14ac:dyDescent="0.2">
      <c r="T53077" s="11"/>
      <c r="U53077" s="11"/>
    </row>
    <row r="53078" spans="20:21" x14ac:dyDescent="0.2">
      <c r="T53078" s="11"/>
      <c r="U53078" s="11"/>
    </row>
    <row r="53079" spans="20:21" x14ac:dyDescent="0.2">
      <c r="T53079" s="11"/>
      <c r="U53079" s="11"/>
    </row>
    <row r="53080" spans="20:21" x14ac:dyDescent="0.2">
      <c r="T53080" s="11"/>
      <c r="U53080" s="11"/>
    </row>
    <row r="53081" spans="20:21" x14ac:dyDescent="0.2">
      <c r="T53081" s="11"/>
      <c r="U53081" s="11"/>
    </row>
    <row r="53082" spans="20:21" x14ac:dyDescent="0.2">
      <c r="T53082" s="11"/>
      <c r="U53082" s="11"/>
    </row>
    <row r="53083" spans="20:21" x14ac:dyDescent="0.2">
      <c r="T53083" s="11"/>
      <c r="U53083" s="11"/>
    </row>
    <row r="53084" spans="20:21" x14ac:dyDescent="0.2">
      <c r="T53084" s="11"/>
      <c r="U53084" s="11"/>
    </row>
    <row r="53085" spans="20:21" x14ac:dyDescent="0.2">
      <c r="T53085" s="11"/>
      <c r="U53085" s="11"/>
    </row>
    <row r="53086" spans="20:21" x14ac:dyDescent="0.2">
      <c r="T53086" s="11"/>
      <c r="U53086" s="11"/>
    </row>
    <row r="53087" spans="20:21" x14ac:dyDescent="0.2">
      <c r="T53087" s="11"/>
      <c r="U53087" s="11"/>
    </row>
    <row r="53088" spans="20:21" x14ac:dyDescent="0.2">
      <c r="T53088" s="11"/>
      <c r="U53088" s="11"/>
    </row>
    <row r="53089" spans="20:21" x14ac:dyDescent="0.2">
      <c r="T53089" s="11"/>
      <c r="U53089" s="11"/>
    </row>
    <row r="53090" spans="20:21" x14ac:dyDescent="0.2">
      <c r="T53090" s="11"/>
      <c r="U53090" s="11"/>
    </row>
    <row r="53091" spans="20:21" x14ac:dyDescent="0.2">
      <c r="T53091" s="11"/>
      <c r="U53091" s="11"/>
    </row>
    <row r="53092" spans="20:21" x14ac:dyDescent="0.2">
      <c r="T53092" s="11"/>
      <c r="U53092" s="11"/>
    </row>
    <row r="53093" spans="20:21" x14ac:dyDescent="0.2">
      <c r="T53093" s="11"/>
      <c r="U53093" s="11"/>
    </row>
    <row r="53094" spans="20:21" x14ac:dyDescent="0.2">
      <c r="T53094" s="11"/>
      <c r="U53094" s="11"/>
    </row>
    <row r="53095" spans="20:21" x14ac:dyDescent="0.2">
      <c r="T53095" s="11"/>
      <c r="U53095" s="11"/>
    </row>
    <row r="53096" spans="20:21" x14ac:dyDescent="0.2">
      <c r="T53096" s="11"/>
      <c r="U53096" s="11"/>
    </row>
    <row r="53097" spans="20:21" x14ac:dyDescent="0.2">
      <c r="T53097" s="11"/>
      <c r="U53097" s="11"/>
    </row>
    <row r="53098" spans="20:21" x14ac:dyDescent="0.2">
      <c r="T53098" s="11"/>
      <c r="U53098" s="11"/>
    </row>
    <row r="53099" spans="20:21" x14ac:dyDescent="0.2">
      <c r="T53099" s="11"/>
      <c r="U53099" s="11"/>
    </row>
    <row r="53100" spans="20:21" x14ac:dyDescent="0.2">
      <c r="T53100" s="11"/>
      <c r="U53100" s="11"/>
    </row>
    <row r="53101" spans="20:21" x14ac:dyDescent="0.2">
      <c r="T53101" s="11"/>
      <c r="U53101" s="11"/>
    </row>
    <row r="53102" spans="20:21" x14ac:dyDescent="0.2">
      <c r="T53102" s="11"/>
      <c r="U53102" s="11"/>
    </row>
    <row r="53103" spans="20:21" x14ac:dyDescent="0.2">
      <c r="T53103" s="11"/>
      <c r="U53103" s="11"/>
    </row>
    <row r="53104" spans="20:21" x14ac:dyDescent="0.2">
      <c r="T53104" s="11"/>
      <c r="U53104" s="11"/>
    </row>
    <row r="53105" spans="20:21" x14ac:dyDescent="0.2">
      <c r="T53105" s="11"/>
      <c r="U53105" s="11"/>
    </row>
    <row r="53106" spans="20:21" x14ac:dyDescent="0.2">
      <c r="T53106" s="11"/>
      <c r="U53106" s="11"/>
    </row>
    <row r="53107" spans="20:21" x14ac:dyDescent="0.2">
      <c r="T53107" s="11"/>
      <c r="U53107" s="11"/>
    </row>
    <row r="53108" spans="20:21" x14ac:dyDescent="0.2">
      <c r="T53108" s="11"/>
      <c r="U53108" s="11"/>
    </row>
    <row r="53109" spans="20:21" x14ac:dyDescent="0.2">
      <c r="T53109" s="11"/>
      <c r="U53109" s="11"/>
    </row>
    <row r="53110" spans="20:21" x14ac:dyDescent="0.2">
      <c r="T53110" s="11"/>
      <c r="U53110" s="11"/>
    </row>
    <row r="53111" spans="20:21" x14ac:dyDescent="0.2">
      <c r="T53111" s="11"/>
      <c r="U53111" s="11"/>
    </row>
    <row r="53112" spans="20:21" x14ac:dyDescent="0.2">
      <c r="T53112" s="11"/>
      <c r="U53112" s="11"/>
    </row>
    <row r="53113" spans="20:21" x14ac:dyDescent="0.2">
      <c r="T53113" s="11"/>
      <c r="U53113" s="11"/>
    </row>
    <row r="53114" spans="20:21" x14ac:dyDescent="0.2">
      <c r="T53114" s="11"/>
      <c r="U53114" s="11"/>
    </row>
    <row r="53115" spans="20:21" x14ac:dyDescent="0.2">
      <c r="T53115" s="11"/>
      <c r="U53115" s="11"/>
    </row>
    <row r="53116" spans="20:21" x14ac:dyDescent="0.2">
      <c r="T53116" s="11"/>
      <c r="U53116" s="11"/>
    </row>
    <row r="53117" spans="20:21" x14ac:dyDescent="0.2">
      <c r="T53117" s="11"/>
      <c r="U53117" s="11"/>
    </row>
    <row r="53118" spans="20:21" x14ac:dyDescent="0.2">
      <c r="T53118" s="11"/>
      <c r="U53118" s="11"/>
    </row>
    <row r="53119" spans="20:21" x14ac:dyDescent="0.2">
      <c r="T53119" s="11"/>
      <c r="U53119" s="11"/>
    </row>
    <row r="53120" spans="20:21" x14ac:dyDescent="0.2">
      <c r="T53120" s="11"/>
      <c r="U53120" s="11"/>
    </row>
    <row r="53121" spans="20:21" x14ac:dyDescent="0.2">
      <c r="T53121" s="11"/>
      <c r="U53121" s="11"/>
    </row>
    <row r="53122" spans="20:21" x14ac:dyDescent="0.2">
      <c r="T53122" s="11"/>
      <c r="U53122" s="11"/>
    </row>
    <row r="53123" spans="20:21" x14ac:dyDescent="0.2">
      <c r="T53123" s="11"/>
      <c r="U53123" s="11"/>
    </row>
    <row r="53124" spans="20:21" x14ac:dyDescent="0.2">
      <c r="T53124" s="11"/>
      <c r="U53124" s="11"/>
    </row>
    <row r="53125" spans="20:21" x14ac:dyDescent="0.2">
      <c r="T53125" s="11"/>
      <c r="U53125" s="11"/>
    </row>
    <row r="53126" spans="20:21" x14ac:dyDescent="0.2">
      <c r="T53126" s="11"/>
      <c r="U53126" s="11"/>
    </row>
    <row r="53127" spans="20:21" x14ac:dyDescent="0.2">
      <c r="T53127" s="11"/>
      <c r="U53127" s="11"/>
    </row>
    <row r="53128" spans="20:21" x14ac:dyDescent="0.2">
      <c r="T53128" s="11"/>
      <c r="U53128" s="11"/>
    </row>
    <row r="53129" spans="20:21" x14ac:dyDescent="0.2">
      <c r="T53129" s="11"/>
      <c r="U53129" s="11"/>
    </row>
    <row r="53130" spans="20:21" x14ac:dyDescent="0.2">
      <c r="T53130" s="11"/>
      <c r="U53130" s="11"/>
    </row>
    <row r="53131" spans="20:21" x14ac:dyDescent="0.2">
      <c r="T53131" s="11"/>
      <c r="U53131" s="11"/>
    </row>
    <row r="53132" spans="20:21" x14ac:dyDescent="0.2">
      <c r="T53132" s="11"/>
      <c r="U53132" s="11"/>
    </row>
    <row r="53133" spans="20:21" x14ac:dyDescent="0.2">
      <c r="T53133" s="11"/>
      <c r="U53133" s="11"/>
    </row>
    <row r="53134" spans="20:21" x14ac:dyDescent="0.2">
      <c r="T53134" s="11"/>
      <c r="U53134" s="11"/>
    </row>
    <row r="53135" spans="20:21" x14ac:dyDescent="0.2">
      <c r="T53135" s="11"/>
      <c r="U53135" s="11"/>
    </row>
    <row r="53136" spans="20:21" x14ac:dyDescent="0.2">
      <c r="T53136" s="11"/>
      <c r="U53136" s="11"/>
    </row>
    <row r="53137" spans="20:21" x14ac:dyDescent="0.2">
      <c r="T53137" s="11"/>
      <c r="U53137" s="11"/>
    </row>
    <row r="53138" spans="20:21" x14ac:dyDescent="0.2">
      <c r="T53138" s="11"/>
      <c r="U53138" s="11"/>
    </row>
    <row r="53139" spans="20:21" x14ac:dyDescent="0.2">
      <c r="T53139" s="11"/>
      <c r="U53139" s="11"/>
    </row>
    <row r="53140" spans="20:21" x14ac:dyDescent="0.2">
      <c r="T53140" s="11"/>
      <c r="U53140" s="11"/>
    </row>
    <row r="53141" spans="20:21" x14ac:dyDescent="0.2">
      <c r="T53141" s="11"/>
      <c r="U53141" s="11"/>
    </row>
    <row r="53142" spans="20:21" x14ac:dyDescent="0.2">
      <c r="T53142" s="11"/>
      <c r="U53142" s="11"/>
    </row>
    <row r="53143" spans="20:21" x14ac:dyDescent="0.2">
      <c r="T53143" s="11"/>
      <c r="U53143" s="11"/>
    </row>
    <row r="53144" spans="20:21" x14ac:dyDescent="0.2">
      <c r="T53144" s="11"/>
      <c r="U53144" s="11"/>
    </row>
    <row r="53145" spans="20:21" x14ac:dyDescent="0.2">
      <c r="T53145" s="11"/>
      <c r="U53145" s="11"/>
    </row>
    <row r="53146" spans="20:21" x14ac:dyDescent="0.2">
      <c r="T53146" s="11"/>
      <c r="U53146" s="11"/>
    </row>
    <row r="53147" spans="20:21" x14ac:dyDescent="0.2">
      <c r="T53147" s="11"/>
      <c r="U53147" s="11"/>
    </row>
    <row r="53148" spans="20:21" x14ac:dyDescent="0.2">
      <c r="T53148" s="11"/>
      <c r="U53148" s="11"/>
    </row>
    <row r="53149" spans="20:21" x14ac:dyDescent="0.2">
      <c r="T53149" s="11"/>
      <c r="U53149" s="11"/>
    </row>
    <row r="53150" spans="20:21" x14ac:dyDescent="0.2">
      <c r="T53150" s="11"/>
      <c r="U53150" s="11"/>
    </row>
    <row r="53151" spans="20:21" x14ac:dyDescent="0.2">
      <c r="T53151" s="11"/>
      <c r="U53151" s="11"/>
    </row>
    <row r="53152" spans="20:21" x14ac:dyDescent="0.2">
      <c r="T53152" s="11"/>
      <c r="U53152" s="11"/>
    </row>
    <row r="53153" spans="20:21" x14ac:dyDescent="0.2">
      <c r="T53153" s="11"/>
      <c r="U53153" s="11"/>
    </row>
    <row r="53154" spans="20:21" x14ac:dyDescent="0.2">
      <c r="T53154" s="11"/>
      <c r="U53154" s="11"/>
    </row>
    <row r="53155" spans="20:21" x14ac:dyDescent="0.2">
      <c r="T53155" s="11"/>
      <c r="U53155" s="11"/>
    </row>
    <row r="53156" spans="20:21" x14ac:dyDescent="0.2">
      <c r="T53156" s="11"/>
      <c r="U53156" s="11"/>
    </row>
    <row r="53157" spans="20:21" x14ac:dyDescent="0.2">
      <c r="T53157" s="11"/>
      <c r="U53157" s="11"/>
    </row>
    <row r="53158" spans="20:21" x14ac:dyDescent="0.2">
      <c r="T53158" s="11"/>
      <c r="U53158" s="11"/>
    </row>
    <row r="53159" spans="20:21" x14ac:dyDescent="0.2">
      <c r="T53159" s="11"/>
      <c r="U53159" s="11"/>
    </row>
    <row r="53160" spans="20:21" x14ac:dyDescent="0.2">
      <c r="T53160" s="11"/>
      <c r="U53160" s="11"/>
    </row>
    <row r="53161" spans="20:21" x14ac:dyDescent="0.2">
      <c r="T53161" s="11"/>
      <c r="U53161" s="11"/>
    </row>
    <row r="53162" spans="20:21" x14ac:dyDescent="0.2">
      <c r="T53162" s="11"/>
      <c r="U53162" s="11"/>
    </row>
    <row r="53163" spans="20:21" x14ac:dyDescent="0.2">
      <c r="T53163" s="11"/>
      <c r="U53163" s="11"/>
    </row>
    <row r="53164" spans="20:21" x14ac:dyDescent="0.2">
      <c r="T53164" s="11"/>
      <c r="U53164" s="11"/>
    </row>
    <row r="53165" spans="20:21" x14ac:dyDescent="0.2">
      <c r="T53165" s="11"/>
      <c r="U53165" s="11"/>
    </row>
    <row r="53166" spans="20:21" x14ac:dyDescent="0.2">
      <c r="T53166" s="11"/>
      <c r="U53166" s="11"/>
    </row>
    <row r="53167" spans="20:21" x14ac:dyDescent="0.2">
      <c r="T53167" s="11"/>
      <c r="U53167" s="11"/>
    </row>
    <row r="53168" spans="20:21" x14ac:dyDescent="0.2">
      <c r="T53168" s="11"/>
      <c r="U53168" s="11"/>
    </row>
    <row r="53169" spans="20:21" x14ac:dyDescent="0.2">
      <c r="T53169" s="11"/>
      <c r="U53169" s="11"/>
    </row>
    <row r="53170" spans="20:21" x14ac:dyDescent="0.2">
      <c r="T53170" s="11"/>
      <c r="U53170" s="11"/>
    </row>
    <row r="53171" spans="20:21" x14ac:dyDescent="0.2">
      <c r="T53171" s="11"/>
      <c r="U53171" s="11"/>
    </row>
    <row r="53172" spans="20:21" x14ac:dyDescent="0.2">
      <c r="T53172" s="11"/>
      <c r="U53172" s="11"/>
    </row>
    <row r="53173" spans="20:21" x14ac:dyDescent="0.2">
      <c r="T53173" s="11"/>
      <c r="U53173" s="11"/>
    </row>
    <row r="53174" spans="20:21" x14ac:dyDescent="0.2">
      <c r="T53174" s="11"/>
      <c r="U53174" s="11"/>
    </row>
    <row r="53175" spans="20:21" x14ac:dyDescent="0.2">
      <c r="T53175" s="11"/>
      <c r="U53175" s="11"/>
    </row>
    <row r="53176" spans="20:21" x14ac:dyDescent="0.2">
      <c r="T53176" s="11"/>
      <c r="U53176" s="11"/>
    </row>
    <row r="53177" spans="20:21" x14ac:dyDescent="0.2">
      <c r="T53177" s="11"/>
      <c r="U53177" s="11"/>
    </row>
    <row r="53178" spans="20:21" x14ac:dyDescent="0.2">
      <c r="T53178" s="11"/>
      <c r="U53178" s="11"/>
    </row>
    <row r="53179" spans="20:21" x14ac:dyDescent="0.2">
      <c r="T53179" s="11"/>
      <c r="U53179" s="11"/>
    </row>
    <row r="53180" spans="20:21" x14ac:dyDescent="0.2">
      <c r="T53180" s="11"/>
      <c r="U53180" s="11"/>
    </row>
    <row r="53181" spans="20:21" x14ac:dyDescent="0.2">
      <c r="T53181" s="11"/>
      <c r="U53181" s="11"/>
    </row>
    <row r="53182" spans="20:21" x14ac:dyDescent="0.2">
      <c r="T53182" s="11"/>
      <c r="U53182" s="11"/>
    </row>
    <row r="53183" spans="20:21" x14ac:dyDescent="0.2">
      <c r="T53183" s="11"/>
      <c r="U53183" s="11"/>
    </row>
    <row r="53184" spans="20:21" x14ac:dyDescent="0.2">
      <c r="T53184" s="11"/>
      <c r="U53184" s="11"/>
    </row>
    <row r="53185" spans="20:21" x14ac:dyDescent="0.2">
      <c r="T53185" s="11"/>
      <c r="U53185" s="11"/>
    </row>
    <row r="53186" spans="20:21" x14ac:dyDescent="0.2">
      <c r="T53186" s="11"/>
      <c r="U53186" s="11"/>
    </row>
    <row r="53187" spans="20:21" x14ac:dyDescent="0.2">
      <c r="T53187" s="11"/>
      <c r="U53187" s="11"/>
    </row>
    <row r="53188" spans="20:21" x14ac:dyDescent="0.2">
      <c r="T53188" s="11"/>
      <c r="U53188" s="11"/>
    </row>
    <row r="53189" spans="20:21" x14ac:dyDescent="0.2">
      <c r="T53189" s="11"/>
      <c r="U53189" s="11"/>
    </row>
    <row r="53190" spans="20:21" x14ac:dyDescent="0.2">
      <c r="T53190" s="11"/>
      <c r="U53190" s="11"/>
    </row>
    <row r="53191" spans="20:21" x14ac:dyDescent="0.2">
      <c r="T53191" s="11"/>
      <c r="U53191" s="11"/>
    </row>
    <row r="53192" spans="20:21" x14ac:dyDescent="0.2">
      <c r="T53192" s="11"/>
      <c r="U53192" s="11"/>
    </row>
    <row r="53193" spans="20:21" x14ac:dyDescent="0.2">
      <c r="T53193" s="11"/>
      <c r="U53193" s="11"/>
    </row>
    <row r="53194" spans="20:21" x14ac:dyDescent="0.2">
      <c r="T53194" s="11"/>
      <c r="U53194" s="11"/>
    </row>
    <row r="53195" spans="20:21" x14ac:dyDescent="0.2">
      <c r="T53195" s="11"/>
      <c r="U53195" s="11"/>
    </row>
    <row r="53196" spans="20:21" x14ac:dyDescent="0.2">
      <c r="T53196" s="11"/>
      <c r="U53196" s="11"/>
    </row>
    <row r="53197" spans="20:21" x14ac:dyDescent="0.2">
      <c r="T53197" s="11"/>
      <c r="U53197" s="11"/>
    </row>
    <row r="53198" spans="20:21" x14ac:dyDescent="0.2">
      <c r="T53198" s="11"/>
      <c r="U53198" s="11"/>
    </row>
    <row r="53199" spans="20:21" x14ac:dyDescent="0.2">
      <c r="T53199" s="11"/>
      <c r="U53199" s="11"/>
    </row>
    <row r="53200" spans="20:21" x14ac:dyDescent="0.2">
      <c r="T53200" s="11"/>
      <c r="U53200" s="11"/>
    </row>
    <row r="53201" spans="20:21" x14ac:dyDescent="0.2">
      <c r="T53201" s="11"/>
      <c r="U53201" s="11"/>
    </row>
    <row r="53202" spans="20:21" x14ac:dyDescent="0.2">
      <c r="T53202" s="11"/>
      <c r="U53202" s="11"/>
    </row>
    <row r="53203" spans="20:21" x14ac:dyDescent="0.2">
      <c r="T53203" s="11"/>
      <c r="U53203" s="11"/>
    </row>
    <row r="53204" spans="20:21" x14ac:dyDescent="0.2">
      <c r="T53204" s="11"/>
      <c r="U53204" s="11"/>
    </row>
    <row r="53205" spans="20:21" x14ac:dyDescent="0.2">
      <c r="T53205" s="11"/>
      <c r="U53205" s="11"/>
    </row>
    <row r="53206" spans="20:21" x14ac:dyDescent="0.2">
      <c r="T53206" s="11"/>
      <c r="U53206" s="11"/>
    </row>
    <row r="53207" spans="20:21" x14ac:dyDescent="0.2">
      <c r="T53207" s="11"/>
      <c r="U53207" s="11"/>
    </row>
    <row r="53208" spans="20:21" x14ac:dyDescent="0.2">
      <c r="T53208" s="11"/>
      <c r="U53208" s="11"/>
    </row>
    <row r="53209" spans="20:21" x14ac:dyDescent="0.2">
      <c r="T53209" s="11"/>
      <c r="U53209" s="11"/>
    </row>
    <row r="53210" spans="20:21" x14ac:dyDescent="0.2">
      <c r="T53210" s="11"/>
      <c r="U53210" s="11"/>
    </row>
    <row r="53211" spans="20:21" x14ac:dyDescent="0.2">
      <c r="T53211" s="11"/>
      <c r="U53211" s="11"/>
    </row>
    <row r="53212" spans="20:21" x14ac:dyDescent="0.2">
      <c r="T53212" s="11"/>
      <c r="U53212" s="11"/>
    </row>
    <row r="53213" spans="20:21" x14ac:dyDescent="0.2">
      <c r="T53213" s="11"/>
      <c r="U53213" s="11"/>
    </row>
    <row r="53214" spans="20:21" x14ac:dyDescent="0.2">
      <c r="T53214" s="11"/>
      <c r="U53214" s="11"/>
    </row>
    <row r="53215" spans="20:21" x14ac:dyDescent="0.2">
      <c r="T53215" s="11"/>
      <c r="U53215" s="11"/>
    </row>
    <row r="53216" spans="20:21" x14ac:dyDescent="0.2">
      <c r="T53216" s="11"/>
      <c r="U53216" s="11"/>
    </row>
    <row r="53217" spans="20:21" x14ac:dyDescent="0.2">
      <c r="T53217" s="11"/>
      <c r="U53217" s="11"/>
    </row>
    <row r="53218" spans="20:21" x14ac:dyDescent="0.2">
      <c r="T53218" s="11"/>
      <c r="U53218" s="11"/>
    </row>
    <row r="53219" spans="20:21" x14ac:dyDescent="0.2">
      <c r="T53219" s="11"/>
      <c r="U53219" s="11"/>
    </row>
    <row r="53220" spans="20:21" x14ac:dyDescent="0.2">
      <c r="T53220" s="11"/>
      <c r="U53220" s="11"/>
    </row>
    <row r="53221" spans="20:21" x14ac:dyDescent="0.2">
      <c r="T53221" s="11"/>
      <c r="U53221" s="11"/>
    </row>
    <row r="53222" spans="20:21" x14ac:dyDescent="0.2">
      <c r="T53222" s="11"/>
      <c r="U53222" s="11"/>
    </row>
    <row r="53223" spans="20:21" x14ac:dyDescent="0.2">
      <c r="T53223" s="11"/>
      <c r="U53223" s="11"/>
    </row>
    <row r="53224" spans="20:21" x14ac:dyDescent="0.2">
      <c r="T53224" s="11"/>
      <c r="U53224" s="11"/>
    </row>
    <row r="53225" spans="20:21" x14ac:dyDescent="0.2">
      <c r="T53225" s="11"/>
      <c r="U53225" s="11"/>
    </row>
    <row r="53226" spans="20:21" x14ac:dyDescent="0.2">
      <c r="T53226" s="11"/>
      <c r="U53226" s="11"/>
    </row>
    <row r="53227" spans="20:21" x14ac:dyDescent="0.2">
      <c r="T53227" s="11"/>
      <c r="U53227" s="11"/>
    </row>
    <row r="53228" spans="20:21" x14ac:dyDescent="0.2">
      <c r="T53228" s="11"/>
      <c r="U53228" s="11"/>
    </row>
    <row r="53229" spans="20:21" x14ac:dyDescent="0.2">
      <c r="T53229" s="11"/>
      <c r="U53229" s="11"/>
    </row>
    <row r="53230" spans="20:21" x14ac:dyDescent="0.2">
      <c r="T53230" s="11"/>
      <c r="U53230" s="11"/>
    </row>
    <row r="53231" spans="20:21" x14ac:dyDescent="0.2">
      <c r="T53231" s="11"/>
      <c r="U53231" s="11"/>
    </row>
    <row r="53232" spans="20:21" x14ac:dyDescent="0.2">
      <c r="T53232" s="11"/>
      <c r="U53232" s="11"/>
    </row>
    <row r="53233" spans="20:21" x14ac:dyDescent="0.2">
      <c r="T53233" s="11"/>
      <c r="U53233" s="11"/>
    </row>
    <row r="53234" spans="20:21" x14ac:dyDescent="0.2">
      <c r="T53234" s="11"/>
      <c r="U53234" s="11"/>
    </row>
    <row r="53235" spans="20:21" x14ac:dyDescent="0.2">
      <c r="T53235" s="11"/>
      <c r="U53235" s="11"/>
    </row>
    <row r="53236" spans="20:21" x14ac:dyDescent="0.2">
      <c r="T53236" s="11"/>
      <c r="U53236" s="11"/>
    </row>
    <row r="53237" spans="20:21" x14ac:dyDescent="0.2">
      <c r="T53237" s="11"/>
      <c r="U53237" s="11"/>
    </row>
    <row r="53238" spans="20:21" x14ac:dyDescent="0.2">
      <c r="T53238" s="11"/>
      <c r="U53238" s="11"/>
    </row>
    <row r="53239" spans="20:21" x14ac:dyDescent="0.2">
      <c r="T53239" s="11"/>
      <c r="U53239" s="11"/>
    </row>
    <row r="53240" spans="20:21" x14ac:dyDescent="0.2">
      <c r="T53240" s="11"/>
      <c r="U53240" s="11"/>
    </row>
    <row r="53241" spans="20:21" x14ac:dyDescent="0.2">
      <c r="T53241" s="11"/>
      <c r="U53241" s="11"/>
    </row>
    <row r="53242" spans="20:21" x14ac:dyDescent="0.2">
      <c r="T53242" s="11"/>
      <c r="U53242" s="11"/>
    </row>
    <row r="53243" spans="20:21" x14ac:dyDescent="0.2">
      <c r="T53243" s="11"/>
      <c r="U53243" s="11"/>
    </row>
    <row r="53244" spans="20:21" x14ac:dyDescent="0.2">
      <c r="T53244" s="11"/>
      <c r="U53244" s="11"/>
    </row>
    <row r="53245" spans="20:21" x14ac:dyDescent="0.2">
      <c r="T53245" s="11"/>
      <c r="U53245" s="11"/>
    </row>
    <row r="53246" spans="20:21" x14ac:dyDescent="0.2">
      <c r="T53246" s="11"/>
      <c r="U53246" s="11"/>
    </row>
    <row r="53247" spans="20:21" x14ac:dyDescent="0.2">
      <c r="T53247" s="11"/>
      <c r="U53247" s="11"/>
    </row>
    <row r="53248" spans="20:21" x14ac:dyDescent="0.2">
      <c r="T53248" s="11"/>
      <c r="U53248" s="11"/>
    </row>
    <row r="53249" spans="20:21" x14ac:dyDescent="0.2">
      <c r="T53249" s="11"/>
      <c r="U53249" s="11"/>
    </row>
    <row r="53250" spans="20:21" x14ac:dyDescent="0.2">
      <c r="T53250" s="11"/>
      <c r="U53250" s="11"/>
    </row>
    <row r="53251" spans="20:21" x14ac:dyDescent="0.2">
      <c r="T53251" s="11"/>
      <c r="U53251" s="11"/>
    </row>
    <row r="53252" spans="20:21" x14ac:dyDescent="0.2">
      <c r="T53252" s="11"/>
      <c r="U53252" s="11"/>
    </row>
    <row r="53253" spans="20:21" x14ac:dyDescent="0.2">
      <c r="T53253" s="11"/>
      <c r="U53253" s="11"/>
    </row>
    <row r="53254" spans="20:21" x14ac:dyDescent="0.2">
      <c r="T53254" s="11"/>
      <c r="U53254" s="11"/>
    </row>
    <row r="53255" spans="20:21" x14ac:dyDescent="0.2">
      <c r="T53255" s="11"/>
      <c r="U53255" s="11"/>
    </row>
    <row r="53256" spans="20:21" x14ac:dyDescent="0.2">
      <c r="T53256" s="11"/>
      <c r="U53256" s="11"/>
    </row>
    <row r="53257" spans="20:21" x14ac:dyDescent="0.2">
      <c r="T53257" s="11"/>
      <c r="U53257" s="11"/>
    </row>
    <row r="53258" spans="20:21" x14ac:dyDescent="0.2">
      <c r="T53258" s="11"/>
      <c r="U53258" s="11"/>
    </row>
    <row r="53259" spans="20:21" x14ac:dyDescent="0.2">
      <c r="T53259" s="11"/>
      <c r="U53259" s="11"/>
    </row>
    <row r="53260" spans="20:21" x14ac:dyDescent="0.2">
      <c r="T53260" s="11"/>
      <c r="U53260" s="11"/>
    </row>
    <row r="53261" spans="20:21" x14ac:dyDescent="0.2">
      <c r="T53261" s="11"/>
      <c r="U53261" s="11"/>
    </row>
    <row r="53262" spans="20:21" x14ac:dyDescent="0.2">
      <c r="T53262" s="11"/>
      <c r="U53262" s="11"/>
    </row>
    <row r="53263" spans="20:21" x14ac:dyDescent="0.2">
      <c r="T53263" s="11"/>
      <c r="U53263" s="11"/>
    </row>
    <row r="53264" spans="20:21" x14ac:dyDescent="0.2">
      <c r="T53264" s="11"/>
      <c r="U53264" s="11"/>
    </row>
    <row r="53265" spans="20:21" x14ac:dyDescent="0.2">
      <c r="T53265" s="11"/>
      <c r="U53265" s="11"/>
    </row>
    <row r="53266" spans="20:21" x14ac:dyDescent="0.2">
      <c r="T53266" s="11"/>
      <c r="U53266" s="11"/>
    </row>
    <row r="53267" spans="20:21" x14ac:dyDescent="0.2">
      <c r="T53267" s="11"/>
      <c r="U53267" s="11"/>
    </row>
    <row r="53268" spans="20:21" x14ac:dyDescent="0.2">
      <c r="T53268" s="11"/>
      <c r="U53268" s="11"/>
    </row>
    <row r="53269" spans="20:21" x14ac:dyDescent="0.2">
      <c r="T53269" s="11"/>
      <c r="U53269" s="11"/>
    </row>
    <row r="53270" spans="20:21" x14ac:dyDescent="0.2">
      <c r="T53270" s="11"/>
      <c r="U53270" s="11"/>
    </row>
    <row r="53271" spans="20:21" x14ac:dyDescent="0.2">
      <c r="T53271" s="11"/>
      <c r="U53271" s="11"/>
    </row>
    <row r="53272" spans="20:21" x14ac:dyDescent="0.2">
      <c r="T53272" s="11"/>
      <c r="U53272" s="11"/>
    </row>
    <row r="53273" spans="20:21" x14ac:dyDescent="0.2">
      <c r="T53273" s="11"/>
      <c r="U53273" s="11"/>
    </row>
    <row r="53274" spans="20:21" x14ac:dyDescent="0.2">
      <c r="T53274" s="11"/>
      <c r="U53274" s="11"/>
    </row>
    <row r="53275" spans="20:21" x14ac:dyDescent="0.2">
      <c r="T53275" s="11"/>
      <c r="U53275" s="11"/>
    </row>
    <row r="53276" spans="20:21" x14ac:dyDescent="0.2">
      <c r="T53276" s="11"/>
      <c r="U53276" s="11"/>
    </row>
    <row r="53277" spans="20:21" x14ac:dyDescent="0.2">
      <c r="T53277" s="11"/>
      <c r="U53277" s="11"/>
    </row>
    <row r="53278" spans="20:21" x14ac:dyDescent="0.2">
      <c r="T53278" s="11"/>
      <c r="U53278" s="11"/>
    </row>
    <row r="53279" spans="20:21" x14ac:dyDescent="0.2">
      <c r="T53279" s="11"/>
      <c r="U53279" s="11"/>
    </row>
    <row r="53280" spans="20:21" x14ac:dyDescent="0.2">
      <c r="T53280" s="11"/>
      <c r="U53280" s="11"/>
    </row>
    <row r="53281" spans="20:21" x14ac:dyDescent="0.2">
      <c r="T53281" s="11"/>
      <c r="U53281" s="11"/>
    </row>
    <row r="53282" spans="20:21" x14ac:dyDescent="0.2">
      <c r="T53282" s="11"/>
      <c r="U53282" s="11"/>
    </row>
    <row r="53283" spans="20:21" x14ac:dyDescent="0.2">
      <c r="T53283" s="11"/>
      <c r="U53283" s="11"/>
    </row>
    <row r="53284" spans="20:21" x14ac:dyDescent="0.2">
      <c r="T53284" s="11"/>
      <c r="U53284" s="11"/>
    </row>
    <row r="53285" spans="20:21" x14ac:dyDescent="0.2">
      <c r="T53285" s="11"/>
      <c r="U53285" s="11"/>
    </row>
    <row r="53286" spans="20:21" x14ac:dyDescent="0.2">
      <c r="T53286" s="11"/>
      <c r="U53286" s="11"/>
    </row>
    <row r="53287" spans="20:21" x14ac:dyDescent="0.2">
      <c r="T53287" s="11"/>
      <c r="U53287" s="11"/>
    </row>
    <row r="53288" spans="20:21" x14ac:dyDescent="0.2">
      <c r="T53288" s="11"/>
      <c r="U53288" s="11"/>
    </row>
    <row r="53289" spans="20:21" x14ac:dyDescent="0.2">
      <c r="T53289" s="11"/>
      <c r="U53289" s="11"/>
    </row>
    <row r="53290" spans="20:21" x14ac:dyDescent="0.2">
      <c r="T53290" s="11"/>
      <c r="U53290" s="11"/>
    </row>
    <row r="53291" spans="20:21" x14ac:dyDescent="0.2">
      <c r="T53291" s="11"/>
      <c r="U53291" s="11"/>
    </row>
    <row r="53292" spans="20:21" x14ac:dyDescent="0.2">
      <c r="T53292" s="11"/>
      <c r="U53292" s="11"/>
    </row>
    <row r="53293" spans="20:21" x14ac:dyDescent="0.2">
      <c r="T53293" s="11"/>
      <c r="U53293" s="11"/>
    </row>
    <row r="53294" spans="20:21" x14ac:dyDescent="0.2">
      <c r="T53294" s="11"/>
      <c r="U53294" s="11"/>
    </row>
    <row r="53295" spans="20:21" x14ac:dyDescent="0.2">
      <c r="T53295" s="11"/>
      <c r="U53295" s="11"/>
    </row>
    <row r="53296" spans="20:21" x14ac:dyDescent="0.2">
      <c r="T53296" s="11"/>
      <c r="U53296" s="11"/>
    </row>
    <row r="53297" spans="20:21" x14ac:dyDescent="0.2">
      <c r="T53297" s="11"/>
      <c r="U53297" s="11"/>
    </row>
    <row r="53298" spans="20:21" x14ac:dyDescent="0.2">
      <c r="T53298" s="11"/>
      <c r="U53298" s="11"/>
    </row>
    <row r="53299" spans="20:21" x14ac:dyDescent="0.2">
      <c r="T53299" s="11"/>
      <c r="U53299" s="11"/>
    </row>
    <row r="53300" spans="20:21" x14ac:dyDescent="0.2">
      <c r="T53300" s="11"/>
      <c r="U53300" s="11"/>
    </row>
    <row r="53301" spans="20:21" x14ac:dyDescent="0.2">
      <c r="T53301" s="11"/>
      <c r="U53301" s="11"/>
    </row>
    <row r="53302" spans="20:21" x14ac:dyDescent="0.2">
      <c r="T53302" s="11"/>
      <c r="U53302" s="11"/>
    </row>
    <row r="53303" spans="20:21" x14ac:dyDescent="0.2">
      <c r="T53303" s="11"/>
      <c r="U53303" s="11"/>
    </row>
    <row r="53304" spans="20:21" x14ac:dyDescent="0.2">
      <c r="T53304" s="11"/>
      <c r="U53304" s="11"/>
    </row>
    <row r="53305" spans="20:21" x14ac:dyDescent="0.2">
      <c r="T53305" s="11"/>
      <c r="U53305" s="11"/>
    </row>
    <row r="53306" spans="20:21" x14ac:dyDescent="0.2">
      <c r="T53306" s="11"/>
      <c r="U53306" s="11"/>
    </row>
    <row r="53307" spans="20:21" x14ac:dyDescent="0.2">
      <c r="T53307" s="11"/>
      <c r="U53307" s="11"/>
    </row>
    <row r="53308" spans="20:21" x14ac:dyDescent="0.2">
      <c r="T53308" s="11"/>
      <c r="U53308" s="11"/>
    </row>
    <row r="53309" spans="20:21" x14ac:dyDescent="0.2">
      <c r="T53309" s="11"/>
      <c r="U53309" s="11"/>
    </row>
    <row r="53310" spans="20:21" x14ac:dyDescent="0.2">
      <c r="T53310" s="11"/>
      <c r="U53310" s="11"/>
    </row>
    <row r="53311" spans="20:21" x14ac:dyDescent="0.2">
      <c r="T53311" s="11"/>
      <c r="U53311" s="11"/>
    </row>
    <row r="53312" spans="20:21" x14ac:dyDescent="0.2">
      <c r="T53312" s="11"/>
      <c r="U53312" s="11"/>
    </row>
    <row r="53313" spans="20:21" x14ac:dyDescent="0.2">
      <c r="T53313" s="11"/>
      <c r="U53313" s="11"/>
    </row>
    <row r="53314" spans="20:21" x14ac:dyDescent="0.2">
      <c r="T53314" s="11"/>
      <c r="U53314" s="11"/>
    </row>
    <row r="53315" spans="20:21" x14ac:dyDescent="0.2">
      <c r="T53315" s="11"/>
      <c r="U53315" s="11"/>
    </row>
    <row r="53316" spans="20:21" x14ac:dyDescent="0.2">
      <c r="T53316" s="11"/>
      <c r="U53316" s="11"/>
    </row>
    <row r="53317" spans="20:21" x14ac:dyDescent="0.2">
      <c r="T53317" s="11"/>
      <c r="U53317" s="11"/>
    </row>
    <row r="53318" spans="20:21" x14ac:dyDescent="0.2">
      <c r="T53318" s="11"/>
      <c r="U53318" s="11"/>
    </row>
    <row r="53319" spans="20:21" x14ac:dyDescent="0.2">
      <c r="T53319" s="11"/>
      <c r="U53319" s="11"/>
    </row>
    <row r="53320" spans="20:21" x14ac:dyDescent="0.2">
      <c r="T53320" s="11"/>
      <c r="U53320" s="11"/>
    </row>
    <row r="53321" spans="20:21" x14ac:dyDescent="0.2">
      <c r="T53321" s="11"/>
      <c r="U53321" s="11"/>
    </row>
    <row r="53322" spans="20:21" x14ac:dyDescent="0.2">
      <c r="T53322" s="11"/>
      <c r="U53322" s="11"/>
    </row>
    <row r="53323" spans="20:21" x14ac:dyDescent="0.2">
      <c r="T53323" s="11"/>
      <c r="U53323" s="11"/>
    </row>
    <row r="53324" spans="20:21" x14ac:dyDescent="0.2">
      <c r="T53324" s="11"/>
      <c r="U53324" s="11"/>
    </row>
    <row r="53325" spans="20:21" x14ac:dyDescent="0.2">
      <c r="T53325" s="11"/>
      <c r="U53325" s="11"/>
    </row>
    <row r="53326" spans="20:21" x14ac:dyDescent="0.2">
      <c r="T53326" s="11"/>
      <c r="U53326" s="11"/>
    </row>
    <row r="53327" spans="20:21" x14ac:dyDescent="0.2">
      <c r="T53327" s="11"/>
      <c r="U53327" s="11"/>
    </row>
    <row r="53328" spans="20:21" x14ac:dyDescent="0.2">
      <c r="T53328" s="11"/>
      <c r="U53328" s="11"/>
    </row>
    <row r="53329" spans="20:21" x14ac:dyDescent="0.2">
      <c r="T53329" s="11"/>
      <c r="U53329" s="11"/>
    </row>
    <row r="53330" spans="20:21" x14ac:dyDescent="0.2">
      <c r="T53330" s="11"/>
      <c r="U53330" s="11"/>
    </row>
    <row r="53331" spans="20:21" x14ac:dyDescent="0.2">
      <c r="T53331" s="11"/>
      <c r="U53331" s="11"/>
    </row>
    <row r="53332" spans="20:21" x14ac:dyDescent="0.2">
      <c r="T53332" s="11"/>
      <c r="U53332" s="11"/>
    </row>
    <row r="53333" spans="20:21" x14ac:dyDescent="0.2">
      <c r="T53333" s="11"/>
      <c r="U53333" s="11"/>
    </row>
    <row r="53334" spans="20:21" x14ac:dyDescent="0.2">
      <c r="T53334" s="11"/>
      <c r="U53334" s="11"/>
    </row>
    <row r="53335" spans="20:21" x14ac:dyDescent="0.2">
      <c r="T53335" s="11"/>
      <c r="U53335" s="11"/>
    </row>
    <row r="53336" spans="20:21" x14ac:dyDescent="0.2">
      <c r="T53336" s="11"/>
      <c r="U53336" s="11"/>
    </row>
    <row r="53337" spans="20:21" x14ac:dyDescent="0.2">
      <c r="T53337" s="11"/>
      <c r="U53337" s="11"/>
    </row>
    <row r="53338" spans="20:21" x14ac:dyDescent="0.2">
      <c r="T53338" s="11"/>
      <c r="U53338" s="11"/>
    </row>
    <row r="53339" spans="20:21" x14ac:dyDescent="0.2">
      <c r="T53339" s="11"/>
      <c r="U53339" s="11"/>
    </row>
    <row r="53340" spans="20:21" x14ac:dyDescent="0.2">
      <c r="T53340" s="11"/>
      <c r="U53340" s="11"/>
    </row>
    <row r="53341" spans="20:21" x14ac:dyDescent="0.2">
      <c r="T53341" s="11"/>
      <c r="U53341" s="11"/>
    </row>
    <row r="53342" spans="20:21" x14ac:dyDescent="0.2">
      <c r="T53342" s="11"/>
      <c r="U53342" s="11"/>
    </row>
    <row r="53343" spans="20:21" x14ac:dyDescent="0.2">
      <c r="T53343" s="11"/>
      <c r="U53343" s="11"/>
    </row>
    <row r="53344" spans="20:21" x14ac:dyDescent="0.2">
      <c r="T53344" s="11"/>
      <c r="U53344" s="11"/>
    </row>
    <row r="53345" spans="20:21" x14ac:dyDescent="0.2">
      <c r="T53345" s="11"/>
      <c r="U53345" s="11"/>
    </row>
    <row r="53346" spans="20:21" x14ac:dyDescent="0.2">
      <c r="T53346" s="11"/>
      <c r="U53346" s="11"/>
    </row>
    <row r="53347" spans="20:21" x14ac:dyDescent="0.2">
      <c r="T53347" s="11"/>
      <c r="U53347" s="11"/>
    </row>
    <row r="53348" spans="20:21" x14ac:dyDescent="0.2">
      <c r="T53348" s="11"/>
      <c r="U53348" s="11"/>
    </row>
    <row r="53349" spans="20:21" x14ac:dyDescent="0.2">
      <c r="T53349" s="11"/>
      <c r="U53349" s="11"/>
    </row>
    <row r="53350" spans="20:21" x14ac:dyDescent="0.2">
      <c r="T53350" s="11"/>
      <c r="U53350" s="11"/>
    </row>
    <row r="53351" spans="20:21" x14ac:dyDescent="0.2">
      <c r="T53351" s="11"/>
      <c r="U53351" s="11"/>
    </row>
    <row r="53352" spans="20:21" x14ac:dyDescent="0.2">
      <c r="T53352" s="11"/>
      <c r="U53352" s="11"/>
    </row>
    <row r="53353" spans="20:21" x14ac:dyDescent="0.2">
      <c r="T53353" s="11"/>
      <c r="U53353" s="11"/>
    </row>
    <row r="53354" spans="20:21" x14ac:dyDescent="0.2">
      <c r="T53354" s="11"/>
      <c r="U53354" s="11"/>
    </row>
    <row r="53355" spans="20:21" x14ac:dyDescent="0.2">
      <c r="T53355" s="11"/>
      <c r="U53355" s="11"/>
    </row>
    <row r="53356" spans="20:21" x14ac:dyDescent="0.2">
      <c r="T53356" s="11"/>
      <c r="U53356" s="11"/>
    </row>
    <row r="53357" spans="20:21" x14ac:dyDescent="0.2">
      <c r="T53357" s="11"/>
      <c r="U53357" s="11"/>
    </row>
    <row r="53358" spans="20:21" x14ac:dyDescent="0.2">
      <c r="T53358" s="11"/>
      <c r="U53358" s="11"/>
    </row>
    <row r="53359" spans="20:21" x14ac:dyDescent="0.2">
      <c r="T53359" s="11"/>
      <c r="U53359" s="11"/>
    </row>
    <row r="53360" spans="20:21" x14ac:dyDescent="0.2">
      <c r="T53360" s="11"/>
      <c r="U53360" s="11"/>
    </row>
    <row r="53361" spans="20:21" x14ac:dyDescent="0.2">
      <c r="T53361" s="11"/>
      <c r="U53361" s="11"/>
    </row>
    <row r="53362" spans="20:21" x14ac:dyDescent="0.2">
      <c r="T53362" s="11"/>
      <c r="U53362" s="11"/>
    </row>
    <row r="53363" spans="20:21" x14ac:dyDescent="0.2">
      <c r="T53363" s="11"/>
      <c r="U53363" s="11"/>
    </row>
    <row r="53364" spans="20:21" x14ac:dyDescent="0.2">
      <c r="T53364" s="11"/>
      <c r="U53364" s="11"/>
    </row>
    <row r="53365" spans="20:21" x14ac:dyDescent="0.2">
      <c r="T53365" s="11"/>
      <c r="U53365" s="11"/>
    </row>
    <row r="53366" spans="20:21" x14ac:dyDescent="0.2">
      <c r="T53366" s="11"/>
      <c r="U53366" s="11"/>
    </row>
    <row r="53367" spans="20:21" x14ac:dyDescent="0.2">
      <c r="T53367" s="11"/>
      <c r="U53367" s="11"/>
    </row>
    <row r="53368" spans="20:21" x14ac:dyDescent="0.2">
      <c r="T53368" s="11"/>
      <c r="U53368" s="11"/>
    </row>
    <row r="53369" spans="20:21" x14ac:dyDescent="0.2">
      <c r="T53369" s="11"/>
      <c r="U53369" s="11"/>
    </row>
    <row r="53370" spans="20:21" x14ac:dyDescent="0.2">
      <c r="T53370" s="11"/>
      <c r="U53370" s="11"/>
    </row>
    <row r="53371" spans="20:21" x14ac:dyDescent="0.2">
      <c r="T53371" s="11"/>
      <c r="U53371" s="11"/>
    </row>
    <row r="53372" spans="20:21" x14ac:dyDescent="0.2">
      <c r="T53372" s="11"/>
      <c r="U53372" s="11"/>
    </row>
    <row r="53373" spans="20:21" x14ac:dyDescent="0.2">
      <c r="T53373" s="11"/>
      <c r="U53373" s="11"/>
    </row>
    <row r="53374" spans="20:21" x14ac:dyDescent="0.2">
      <c r="T53374" s="11"/>
      <c r="U53374" s="11"/>
    </row>
    <row r="53375" spans="20:21" x14ac:dyDescent="0.2">
      <c r="T53375" s="11"/>
      <c r="U53375" s="11"/>
    </row>
    <row r="53376" spans="20:21" x14ac:dyDescent="0.2">
      <c r="T53376" s="11"/>
      <c r="U53376" s="11"/>
    </row>
    <row r="53377" spans="20:21" x14ac:dyDescent="0.2">
      <c r="T53377" s="11"/>
      <c r="U53377" s="11"/>
    </row>
    <row r="53378" spans="20:21" x14ac:dyDescent="0.2">
      <c r="T53378" s="11"/>
      <c r="U53378" s="11"/>
    </row>
    <row r="53379" spans="20:21" x14ac:dyDescent="0.2">
      <c r="T53379" s="11"/>
      <c r="U53379" s="11"/>
    </row>
    <row r="53380" spans="20:21" x14ac:dyDescent="0.2">
      <c r="T53380" s="11"/>
      <c r="U53380" s="11"/>
    </row>
    <row r="53381" spans="20:21" x14ac:dyDescent="0.2">
      <c r="T53381" s="11"/>
      <c r="U53381" s="11"/>
    </row>
    <row r="53382" spans="20:21" x14ac:dyDescent="0.2">
      <c r="T53382" s="11"/>
      <c r="U53382" s="11"/>
    </row>
    <row r="53383" spans="20:21" x14ac:dyDescent="0.2">
      <c r="T53383" s="11"/>
      <c r="U53383" s="11"/>
    </row>
    <row r="53384" spans="20:21" x14ac:dyDescent="0.2">
      <c r="T53384" s="11"/>
      <c r="U53384" s="11"/>
    </row>
    <row r="53385" spans="20:21" x14ac:dyDescent="0.2">
      <c r="T53385" s="11"/>
      <c r="U53385" s="11"/>
    </row>
    <row r="53386" spans="20:21" x14ac:dyDescent="0.2">
      <c r="T53386" s="11"/>
      <c r="U53386" s="11"/>
    </row>
    <row r="53387" spans="20:21" x14ac:dyDescent="0.2">
      <c r="T53387" s="11"/>
      <c r="U53387" s="11"/>
    </row>
    <row r="53388" spans="20:21" x14ac:dyDescent="0.2">
      <c r="T53388" s="11"/>
      <c r="U53388" s="11"/>
    </row>
    <row r="53389" spans="20:21" x14ac:dyDescent="0.2">
      <c r="T53389" s="11"/>
      <c r="U53389" s="11"/>
    </row>
    <row r="53390" spans="20:21" x14ac:dyDescent="0.2">
      <c r="T53390" s="11"/>
      <c r="U53390" s="11"/>
    </row>
    <row r="53391" spans="20:21" x14ac:dyDescent="0.2">
      <c r="T53391" s="11"/>
      <c r="U53391" s="11"/>
    </row>
    <row r="53392" spans="20:21" x14ac:dyDescent="0.2">
      <c r="T53392" s="11"/>
      <c r="U53392" s="11"/>
    </row>
    <row r="53393" spans="20:21" x14ac:dyDescent="0.2">
      <c r="T53393" s="11"/>
      <c r="U53393" s="11"/>
    </row>
    <row r="53394" spans="20:21" x14ac:dyDescent="0.2">
      <c r="T53394" s="11"/>
      <c r="U53394" s="11"/>
    </row>
    <row r="53395" spans="20:21" x14ac:dyDescent="0.2">
      <c r="T53395" s="11"/>
      <c r="U53395" s="11"/>
    </row>
    <row r="53396" spans="20:21" x14ac:dyDescent="0.2">
      <c r="T53396" s="11"/>
      <c r="U53396" s="11"/>
    </row>
    <row r="53397" spans="20:21" x14ac:dyDescent="0.2">
      <c r="T53397" s="11"/>
      <c r="U53397" s="11"/>
    </row>
    <row r="53398" spans="20:21" x14ac:dyDescent="0.2">
      <c r="T53398" s="11"/>
      <c r="U53398" s="11"/>
    </row>
    <row r="53399" spans="20:21" x14ac:dyDescent="0.2">
      <c r="T53399" s="11"/>
      <c r="U53399" s="11"/>
    </row>
    <row r="53400" spans="20:21" x14ac:dyDescent="0.2">
      <c r="T53400" s="11"/>
      <c r="U53400" s="11"/>
    </row>
    <row r="53401" spans="20:21" x14ac:dyDescent="0.2">
      <c r="T53401" s="11"/>
      <c r="U53401" s="11"/>
    </row>
    <row r="53402" spans="20:21" x14ac:dyDescent="0.2">
      <c r="T53402" s="11"/>
      <c r="U53402" s="11"/>
    </row>
    <row r="53403" spans="20:21" x14ac:dyDescent="0.2">
      <c r="T53403" s="11"/>
      <c r="U53403" s="11"/>
    </row>
    <row r="53404" spans="20:21" x14ac:dyDescent="0.2">
      <c r="T53404" s="11"/>
      <c r="U53404" s="11"/>
    </row>
    <row r="53405" spans="20:21" x14ac:dyDescent="0.2">
      <c r="T53405" s="11"/>
      <c r="U53405" s="11"/>
    </row>
    <row r="53406" spans="20:21" x14ac:dyDescent="0.2">
      <c r="T53406" s="11"/>
      <c r="U53406" s="11"/>
    </row>
    <row r="53407" spans="20:21" x14ac:dyDescent="0.2">
      <c r="T53407" s="11"/>
      <c r="U53407" s="11"/>
    </row>
    <row r="53408" spans="20:21" x14ac:dyDescent="0.2">
      <c r="T53408" s="11"/>
      <c r="U53408" s="11"/>
    </row>
    <row r="53409" spans="20:21" x14ac:dyDescent="0.2">
      <c r="T53409" s="11"/>
      <c r="U53409" s="11"/>
    </row>
    <row r="53410" spans="20:21" x14ac:dyDescent="0.2">
      <c r="T53410" s="11"/>
      <c r="U53410" s="11"/>
    </row>
    <row r="53411" spans="20:21" x14ac:dyDescent="0.2">
      <c r="T53411" s="11"/>
      <c r="U53411" s="11"/>
    </row>
    <row r="53412" spans="20:21" x14ac:dyDescent="0.2">
      <c r="T53412" s="11"/>
      <c r="U53412" s="11"/>
    </row>
    <row r="53413" spans="20:21" x14ac:dyDescent="0.2">
      <c r="T53413" s="11"/>
      <c r="U53413" s="11"/>
    </row>
    <row r="53414" spans="20:21" x14ac:dyDescent="0.2">
      <c r="T53414" s="11"/>
      <c r="U53414" s="11"/>
    </row>
    <row r="53415" spans="20:21" x14ac:dyDescent="0.2">
      <c r="T53415" s="11"/>
      <c r="U53415" s="11"/>
    </row>
    <row r="53416" spans="20:21" x14ac:dyDescent="0.2">
      <c r="T53416" s="11"/>
      <c r="U53416" s="11"/>
    </row>
    <row r="53417" spans="20:21" x14ac:dyDescent="0.2">
      <c r="T53417" s="11"/>
      <c r="U53417" s="11"/>
    </row>
    <row r="53418" spans="20:21" x14ac:dyDescent="0.2">
      <c r="T53418" s="11"/>
      <c r="U53418" s="11"/>
    </row>
    <row r="53419" spans="20:21" x14ac:dyDescent="0.2">
      <c r="T53419" s="11"/>
      <c r="U53419" s="11"/>
    </row>
    <row r="53420" spans="20:21" x14ac:dyDescent="0.2">
      <c r="T53420" s="11"/>
      <c r="U53420" s="11"/>
    </row>
    <row r="53421" spans="20:21" x14ac:dyDescent="0.2">
      <c r="T53421" s="11"/>
      <c r="U53421" s="11"/>
    </row>
    <row r="53422" spans="20:21" x14ac:dyDescent="0.2">
      <c r="T53422" s="11"/>
      <c r="U53422" s="11"/>
    </row>
    <row r="53423" spans="20:21" x14ac:dyDescent="0.2">
      <c r="T53423" s="11"/>
      <c r="U53423" s="11"/>
    </row>
    <row r="53424" spans="20:21" x14ac:dyDescent="0.2">
      <c r="T53424" s="11"/>
      <c r="U53424" s="11"/>
    </row>
    <row r="53425" spans="20:21" x14ac:dyDescent="0.2">
      <c r="T53425" s="11"/>
      <c r="U53425" s="11"/>
    </row>
    <row r="53426" spans="20:21" x14ac:dyDescent="0.2">
      <c r="T53426" s="11"/>
      <c r="U53426" s="11"/>
    </row>
    <row r="53427" spans="20:21" x14ac:dyDescent="0.2">
      <c r="T53427" s="11"/>
      <c r="U53427" s="11"/>
    </row>
    <row r="53428" spans="20:21" x14ac:dyDescent="0.2">
      <c r="T53428" s="11"/>
      <c r="U53428" s="11"/>
    </row>
    <row r="53429" spans="20:21" x14ac:dyDescent="0.2">
      <c r="T53429" s="11"/>
      <c r="U53429" s="11"/>
    </row>
    <row r="53430" spans="20:21" x14ac:dyDescent="0.2">
      <c r="T53430" s="11"/>
      <c r="U53430" s="11"/>
    </row>
    <row r="53431" spans="20:21" x14ac:dyDescent="0.2">
      <c r="T53431" s="11"/>
      <c r="U53431" s="11"/>
    </row>
    <row r="53432" spans="20:21" x14ac:dyDescent="0.2">
      <c r="T53432" s="11"/>
      <c r="U53432" s="11"/>
    </row>
    <row r="53433" spans="20:21" x14ac:dyDescent="0.2">
      <c r="T53433" s="11"/>
      <c r="U53433" s="11"/>
    </row>
    <row r="53434" spans="20:21" x14ac:dyDescent="0.2">
      <c r="T53434" s="11"/>
      <c r="U53434" s="11"/>
    </row>
    <row r="53435" spans="20:21" x14ac:dyDescent="0.2">
      <c r="T53435" s="11"/>
      <c r="U53435" s="11"/>
    </row>
    <row r="53436" spans="20:21" x14ac:dyDescent="0.2">
      <c r="T53436" s="11"/>
      <c r="U53436" s="11"/>
    </row>
    <row r="53437" spans="20:21" x14ac:dyDescent="0.2">
      <c r="T53437" s="11"/>
      <c r="U53437" s="11"/>
    </row>
    <row r="53438" spans="20:21" x14ac:dyDescent="0.2">
      <c r="T53438" s="11"/>
      <c r="U53438" s="11"/>
    </row>
    <row r="53439" spans="20:21" x14ac:dyDescent="0.2">
      <c r="T53439" s="11"/>
      <c r="U53439" s="11"/>
    </row>
    <row r="53440" spans="20:21" x14ac:dyDescent="0.2">
      <c r="T53440" s="11"/>
      <c r="U53440" s="11"/>
    </row>
    <row r="53441" spans="20:21" x14ac:dyDescent="0.2">
      <c r="T53441" s="11"/>
      <c r="U53441" s="11"/>
    </row>
    <row r="53442" spans="20:21" x14ac:dyDescent="0.2">
      <c r="T53442" s="11"/>
      <c r="U53442" s="11"/>
    </row>
    <row r="53443" spans="20:21" x14ac:dyDescent="0.2">
      <c r="T53443" s="11"/>
      <c r="U53443" s="11"/>
    </row>
    <row r="53444" spans="20:21" x14ac:dyDescent="0.2">
      <c r="T53444" s="11"/>
      <c r="U53444" s="11"/>
    </row>
    <row r="53445" spans="20:21" x14ac:dyDescent="0.2">
      <c r="T53445" s="11"/>
      <c r="U53445" s="11"/>
    </row>
    <row r="53446" spans="20:21" x14ac:dyDescent="0.2">
      <c r="T53446" s="11"/>
      <c r="U53446" s="11"/>
    </row>
    <row r="53447" spans="20:21" x14ac:dyDescent="0.2">
      <c r="T53447" s="11"/>
      <c r="U53447" s="11"/>
    </row>
    <row r="53448" spans="20:21" x14ac:dyDescent="0.2">
      <c r="T53448" s="11"/>
      <c r="U53448" s="11"/>
    </row>
    <row r="53449" spans="20:21" x14ac:dyDescent="0.2">
      <c r="T53449" s="11"/>
      <c r="U53449" s="11"/>
    </row>
    <row r="53450" spans="20:21" x14ac:dyDescent="0.2">
      <c r="T53450" s="11"/>
      <c r="U53450" s="11"/>
    </row>
    <row r="53451" spans="20:21" x14ac:dyDescent="0.2">
      <c r="T53451" s="11"/>
      <c r="U53451" s="11"/>
    </row>
    <row r="53452" spans="20:21" x14ac:dyDescent="0.2">
      <c r="T53452" s="11"/>
      <c r="U53452" s="11"/>
    </row>
    <row r="53453" spans="20:21" x14ac:dyDescent="0.2">
      <c r="T53453" s="11"/>
      <c r="U53453" s="11"/>
    </row>
    <row r="53454" spans="20:21" x14ac:dyDescent="0.2">
      <c r="T53454" s="11"/>
      <c r="U53454" s="11"/>
    </row>
    <row r="53455" spans="20:21" x14ac:dyDescent="0.2">
      <c r="T53455" s="11"/>
      <c r="U53455" s="11"/>
    </row>
    <row r="53456" spans="20:21" x14ac:dyDescent="0.2">
      <c r="T53456" s="11"/>
      <c r="U53456" s="11"/>
    </row>
    <row r="53457" spans="20:21" x14ac:dyDescent="0.2">
      <c r="T53457" s="11"/>
      <c r="U53457" s="11"/>
    </row>
    <row r="53458" spans="20:21" x14ac:dyDescent="0.2">
      <c r="T53458" s="11"/>
      <c r="U53458" s="11"/>
    </row>
    <row r="53459" spans="20:21" x14ac:dyDescent="0.2">
      <c r="T53459" s="11"/>
      <c r="U53459" s="11"/>
    </row>
    <row r="53460" spans="20:21" x14ac:dyDescent="0.2">
      <c r="T53460" s="11"/>
      <c r="U53460" s="11"/>
    </row>
    <row r="53461" spans="20:21" x14ac:dyDescent="0.2">
      <c r="T53461" s="11"/>
      <c r="U53461" s="11"/>
    </row>
    <row r="53462" spans="20:21" x14ac:dyDescent="0.2">
      <c r="T53462" s="11"/>
      <c r="U53462" s="11"/>
    </row>
    <row r="53463" spans="20:21" x14ac:dyDescent="0.2">
      <c r="T53463" s="11"/>
      <c r="U53463" s="11"/>
    </row>
    <row r="53464" spans="20:21" x14ac:dyDescent="0.2">
      <c r="T53464" s="11"/>
      <c r="U53464" s="11"/>
    </row>
    <row r="53465" spans="20:21" x14ac:dyDescent="0.2">
      <c r="T53465" s="11"/>
      <c r="U53465" s="11"/>
    </row>
    <row r="53466" spans="20:21" x14ac:dyDescent="0.2">
      <c r="T53466" s="11"/>
      <c r="U53466" s="11"/>
    </row>
    <row r="53467" spans="20:21" x14ac:dyDescent="0.2">
      <c r="T53467" s="11"/>
      <c r="U53467" s="11"/>
    </row>
    <row r="53468" spans="20:21" x14ac:dyDescent="0.2">
      <c r="T53468" s="11"/>
      <c r="U53468" s="11"/>
    </row>
    <row r="53469" spans="20:21" x14ac:dyDescent="0.2">
      <c r="T53469" s="11"/>
      <c r="U53469" s="11"/>
    </row>
    <row r="53470" spans="20:21" x14ac:dyDescent="0.2">
      <c r="T53470" s="11"/>
      <c r="U53470" s="11"/>
    </row>
    <row r="53471" spans="20:21" x14ac:dyDescent="0.2">
      <c r="T53471" s="11"/>
      <c r="U53471" s="11"/>
    </row>
    <row r="53472" spans="20:21" x14ac:dyDescent="0.2">
      <c r="T53472" s="11"/>
      <c r="U53472" s="11"/>
    </row>
    <row r="53473" spans="20:21" x14ac:dyDescent="0.2">
      <c r="T53473" s="11"/>
      <c r="U53473" s="11"/>
    </row>
    <row r="53474" spans="20:21" x14ac:dyDescent="0.2">
      <c r="T53474" s="11"/>
      <c r="U53474" s="11"/>
    </row>
    <row r="53475" spans="20:21" x14ac:dyDescent="0.2">
      <c r="T53475" s="11"/>
      <c r="U53475" s="11"/>
    </row>
    <row r="53476" spans="20:21" x14ac:dyDescent="0.2">
      <c r="T53476" s="11"/>
      <c r="U53476" s="11"/>
    </row>
    <row r="53477" spans="20:21" x14ac:dyDescent="0.2">
      <c r="T53477" s="11"/>
      <c r="U53477" s="11"/>
    </row>
    <row r="53478" spans="20:21" x14ac:dyDescent="0.2">
      <c r="T53478" s="11"/>
      <c r="U53478" s="11"/>
    </row>
    <row r="53479" spans="20:21" x14ac:dyDescent="0.2">
      <c r="T53479" s="11"/>
      <c r="U53479" s="11"/>
    </row>
    <row r="53480" spans="20:21" x14ac:dyDescent="0.2">
      <c r="T53480" s="11"/>
      <c r="U53480" s="11"/>
    </row>
    <row r="53481" spans="20:21" x14ac:dyDescent="0.2">
      <c r="T53481" s="11"/>
      <c r="U53481" s="11"/>
    </row>
    <row r="53482" spans="20:21" x14ac:dyDescent="0.2">
      <c r="T53482" s="11"/>
      <c r="U53482" s="11"/>
    </row>
    <row r="53483" spans="20:21" x14ac:dyDescent="0.2">
      <c r="T53483" s="11"/>
      <c r="U53483" s="11"/>
    </row>
    <row r="53484" spans="20:21" x14ac:dyDescent="0.2">
      <c r="T53484" s="11"/>
      <c r="U53484" s="11"/>
    </row>
    <row r="53485" spans="20:21" x14ac:dyDescent="0.2">
      <c r="T53485" s="11"/>
      <c r="U53485" s="11"/>
    </row>
    <row r="53486" spans="20:21" x14ac:dyDescent="0.2">
      <c r="T53486" s="11"/>
      <c r="U53486" s="11"/>
    </row>
    <row r="53487" spans="20:21" x14ac:dyDescent="0.2">
      <c r="T53487" s="11"/>
      <c r="U53487" s="11"/>
    </row>
    <row r="53488" spans="20:21" x14ac:dyDescent="0.2">
      <c r="T53488" s="11"/>
      <c r="U53488" s="11"/>
    </row>
    <row r="53489" spans="20:21" x14ac:dyDescent="0.2">
      <c r="T53489" s="11"/>
      <c r="U53489" s="11"/>
    </row>
    <row r="53490" spans="20:21" x14ac:dyDescent="0.2">
      <c r="T53490" s="11"/>
      <c r="U53490" s="11"/>
    </row>
    <row r="53491" spans="20:21" x14ac:dyDescent="0.2">
      <c r="T53491" s="11"/>
      <c r="U53491" s="11"/>
    </row>
    <row r="53492" spans="20:21" x14ac:dyDescent="0.2">
      <c r="T53492" s="11"/>
      <c r="U53492" s="11"/>
    </row>
    <row r="53493" spans="20:21" x14ac:dyDescent="0.2">
      <c r="T53493" s="11"/>
      <c r="U53493" s="11"/>
    </row>
    <row r="53494" spans="20:21" x14ac:dyDescent="0.2">
      <c r="T53494" s="11"/>
      <c r="U53494" s="11"/>
    </row>
    <row r="53495" spans="20:21" x14ac:dyDescent="0.2">
      <c r="T53495" s="11"/>
      <c r="U53495" s="11"/>
    </row>
    <row r="53496" spans="20:21" x14ac:dyDescent="0.2">
      <c r="T53496" s="11"/>
      <c r="U53496" s="11"/>
    </row>
    <row r="53497" spans="20:21" x14ac:dyDescent="0.2">
      <c r="T53497" s="11"/>
      <c r="U53497" s="11"/>
    </row>
    <row r="53498" spans="20:21" x14ac:dyDescent="0.2">
      <c r="T53498" s="11"/>
      <c r="U53498" s="11"/>
    </row>
    <row r="53499" spans="20:21" x14ac:dyDescent="0.2">
      <c r="T53499" s="11"/>
      <c r="U53499" s="11"/>
    </row>
    <row r="53500" spans="20:21" x14ac:dyDescent="0.2">
      <c r="T53500" s="11"/>
      <c r="U53500" s="11"/>
    </row>
    <row r="53501" spans="20:21" x14ac:dyDescent="0.2">
      <c r="T53501" s="11"/>
      <c r="U53501" s="11"/>
    </row>
    <row r="53502" spans="20:21" x14ac:dyDescent="0.2">
      <c r="T53502" s="11"/>
      <c r="U53502" s="11"/>
    </row>
    <row r="53503" spans="20:21" x14ac:dyDescent="0.2">
      <c r="T53503" s="11"/>
      <c r="U53503" s="11"/>
    </row>
    <row r="53504" spans="20:21" x14ac:dyDescent="0.2">
      <c r="T53504" s="11"/>
      <c r="U53504" s="11"/>
    </row>
    <row r="53505" spans="20:21" x14ac:dyDescent="0.2">
      <c r="T53505" s="11"/>
      <c r="U53505" s="11"/>
    </row>
    <row r="53506" spans="20:21" x14ac:dyDescent="0.2">
      <c r="T53506" s="11"/>
      <c r="U53506" s="11"/>
    </row>
    <row r="53507" spans="20:21" x14ac:dyDescent="0.2">
      <c r="T53507" s="11"/>
      <c r="U53507" s="11"/>
    </row>
    <row r="53508" spans="20:21" x14ac:dyDescent="0.2">
      <c r="T53508" s="11"/>
      <c r="U53508" s="11"/>
    </row>
    <row r="53509" spans="20:21" x14ac:dyDescent="0.2">
      <c r="T53509" s="11"/>
      <c r="U53509" s="11"/>
    </row>
    <row r="53510" spans="20:21" x14ac:dyDescent="0.2">
      <c r="T53510" s="11"/>
      <c r="U53510" s="11"/>
    </row>
    <row r="53511" spans="20:21" x14ac:dyDescent="0.2">
      <c r="T53511" s="11"/>
      <c r="U53511" s="11"/>
    </row>
    <row r="53512" spans="20:21" x14ac:dyDescent="0.2">
      <c r="T53512" s="11"/>
      <c r="U53512" s="11"/>
    </row>
    <row r="53513" spans="20:21" x14ac:dyDescent="0.2">
      <c r="T53513" s="11"/>
      <c r="U53513" s="11"/>
    </row>
    <row r="53514" spans="20:21" x14ac:dyDescent="0.2">
      <c r="T53514" s="11"/>
      <c r="U53514" s="11"/>
    </row>
    <row r="53515" spans="20:21" x14ac:dyDescent="0.2">
      <c r="T53515" s="11"/>
      <c r="U53515" s="11"/>
    </row>
    <row r="53516" spans="20:21" x14ac:dyDescent="0.2">
      <c r="T53516" s="11"/>
      <c r="U53516" s="11"/>
    </row>
    <row r="53517" spans="20:21" x14ac:dyDescent="0.2">
      <c r="T53517" s="11"/>
      <c r="U53517" s="11"/>
    </row>
    <row r="53518" spans="20:21" x14ac:dyDescent="0.2">
      <c r="T53518" s="11"/>
      <c r="U53518" s="11"/>
    </row>
    <row r="53519" spans="20:21" x14ac:dyDescent="0.2">
      <c r="T53519" s="11"/>
      <c r="U53519" s="11"/>
    </row>
    <row r="53520" spans="20:21" x14ac:dyDescent="0.2">
      <c r="T53520" s="11"/>
      <c r="U53520" s="11"/>
    </row>
    <row r="53521" spans="20:21" x14ac:dyDescent="0.2">
      <c r="T53521" s="11"/>
      <c r="U53521" s="11"/>
    </row>
    <row r="53522" spans="20:21" x14ac:dyDescent="0.2">
      <c r="T53522" s="11"/>
      <c r="U53522" s="11"/>
    </row>
    <row r="53523" spans="20:21" x14ac:dyDescent="0.2">
      <c r="T53523" s="11"/>
      <c r="U53523" s="11"/>
    </row>
    <row r="53524" spans="20:21" x14ac:dyDescent="0.2">
      <c r="T53524" s="11"/>
      <c r="U53524" s="11"/>
    </row>
    <row r="53525" spans="20:21" x14ac:dyDescent="0.2">
      <c r="T53525" s="11"/>
      <c r="U53525" s="11"/>
    </row>
    <row r="53526" spans="20:21" x14ac:dyDescent="0.2">
      <c r="T53526" s="11"/>
      <c r="U53526" s="11"/>
    </row>
    <row r="53527" spans="20:21" x14ac:dyDescent="0.2">
      <c r="T53527" s="11"/>
      <c r="U53527" s="11"/>
    </row>
    <row r="53528" spans="20:21" x14ac:dyDescent="0.2">
      <c r="T53528" s="11"/>
      <c r="U53528" s="11"/>
    </row>
    <row r="53529" spans="20:21" x14ac:dyDescent="0.2">
      <c r="T53529" s="11"/>
      <c r="U53529" s="11"/>
    </row>
    <row r="53530" spans="20:21" x14ac:dyDescent="0.2">
      <c r="T53530" s="11"/>
      <c r="U53530" s="11"/>
    </row>
    <row r="53531" spans="20:21" x14ac:dyDescent="0.2">
      <c r="T53531" s="11"/>
      <c r="U53531" s="11"/>
    </row>
    <row r="53532" spans="20:21" x14ac:dyDescent="0.2">
      <c r="T53532" s="11"/>
      <c r="U53532" s="11"/>
    </row>
    <row r="53533" spans="20:21" x14ac:dyDescent="0.2">
      <c r="T53533" s="11"/>
      <c r="U53533" s="11"/>
    </row>
    <row r="53534" spans="20:21" x14ac:dyDescent="0.2">
      <c r="T53534" s="11"/>
      <c r="U53534" s="11"/>
    </row>
    <row r="53535" spans="20:21" x14ac:dyDescent="0.2">
      <c r="T53535" s="11"/>
      <c r="U53535" s="11"/>
    </row>
    <row r="53536" spans="20:21" x14ac:dyDescent="0.2">
      <c r="T53536" s="11"/>
      <c r="U53536" s="11"/>
    </row>
    <row r="53537" spans="20:21" x14ac:dyDescent="0.2">
      <c r="T53537" s="11"/>
      <c r="U53537" s="11"/>
    </row>
    <row r="53538" spans="20:21" x14ac:dyDescent="0.2">
      <c r="T53538" s="11"/>
      <c r="U53538" s="11"/>
    </row>
    <row r="53539" spans="20:21" x14ac:dyDescent="0.2">
      <c r="T53539" s="11"/>
      <c r="U53539" s="11"/>
    </row>
    <row r="53540" spans="20:21" x14ac:dyDescent="0.2">
      <c r="T53540" s="11"/>
      <c r="U53540" s="11"/>
    </row>
    <row r="53541" spans="20:21" x14ac:dyDescent="0.2">
      <c r="T53541" s="11"/>
      <c r="U53541" s="11"/>
    </row>
    <row r="53542" spans="20:21" x14ac:dyDescent="0.2">
      <c r="T53542" s="11"/>
      <c r="U53542" s="11"/>
    </row>
    <row r="53543" spans="20:21" x14ac:dyDescent="0.2">
      <c r="T53543" s="11"/>
      <c r="U53543" s="11"/>
    </row>
    <row r="53544" spans="20:21" x14ac:dyDescent="0.2">
      <c r="T53544" s="11"/>
      <c r="U53544" s="11"/>
    </row>
    <row r="53545" spans="20:21" x14ac:dyDescent="0.2">
      <c r="T53545" s="11"/>
      <c r="U53545" s="11"/>
    </row>
    <row r="53546" spans="20:21" x14ac:dyDescent="0.2">
      <c r="T53546" s="11"/>
      <c r="U53546" s="11"/>
    </row>
    <row r="53547" spans="20:21" x14ac:dyDescent="0.2">
      <c r="T53547" s="11"/>
      <c r="U53547" s="11"/>
    </row>
    <row r="53548" spans="20:21" x14ac:dyDescent="0.2">
      <c r="T53548" s="11"/>
      <c r="U53548" s="11"/>
    </row>
    <row r="53549" spans="20:21" x14ac:dyDescent="0.2">
      <c r="T53549" s="11"/>
      <c r="U53549" s="11"/>
    </row>
    <row r="53550" spans="20:21" x14ac:dyDescent="0.2">
      <c r="T53550" s="11"/>
      <c r="U53550" s="11"/>
    </row>
    <row r="53551" spans="20:21" x14ac:dyDescent="0.2">
      <c r="T53551" s="11"/>
      <c r="U53551" s="11"/>
    </row>
    <row r="53552" spans="20:21" x14ac:dyDescent="0.2">
      <c r="T53552" s="11"/>
      <c r="U53552" s="11"/>
    </row>
    <row r="53553" spans="20:21" x14ac:dyDescent="0.2">
      <c r="T53553" s="11"/>
      <c r="U53553" s="11"/>
    </row>
    <row r="53554" spans="20:21" x14ac:dyDescent="0.2">
      <c r="T53554" s="11"/>
      <c r="U53554" s="11"/>
    </row>
    <row r="53555" spans="20:21" x14ac:dyDescent="0.2">
      <c r="T53555" s="11"/>
      <c r="U53555" s="11"/>
    </row>
    <row r="53556" spans="20:21" x14ac:dyDescent="0.2">
      <c r="T53556" s="11"/>
      <c r="U53556" s="11"/>
    </row>
    <row r="53557" spans="20:21" x14ac:dyDescent="0.2">
      <c r="T53557" s="11"/>
      <c r="U53557" s="11"/>
    </row>
    <row r="53558" spans="20:21" x14ac:dyDescent="0.2">
      <c r="T53558" s="11"/>
      <c r="U53558" s="11"/>
    </row>
    <row r="53559" spans="20:21" x14ac:dyDescent="0.2">
      <c r="T53559" s="11"/>
      <c r="U53559" s="11"/>
    </row>
    <row r="53560" spans="20:21" x14ac:dyDescent="0.2">
      <c r="T53560" s="11"/>
      <c r="U53560" s="11"/>
    </row>
    <row r="53561" spans="20:21" x14ac:dyDescent="0.2">
      <c r="T53561" s="11"/>
      <c r="U53561" s="11"/>
    </row>
    <row r="53562" spans="20:21" x14ac:dyDescent="0.2">
      <c r="T53562" s="11"/>
      <c r="U53562" s="11"/>
    </row>
    <row r="53563" spans="20:21" x14ac:dyDescent="0.2">
      <c r="T53563" s="11"/>
      <c r="U53563" s="11"/>
    </row>
    <row r="53564" spans="20:21" x14ac:dyDescent="0.2">
      <c r="T53564" s="11"/>
      <c r="U53564" s="11"/>
    </row>
    <row r="53565" spans="20:21" x14ac:dyDescent="0.2">
      <c r="T53565" s="11"/>
      <c r="U53565" s="11"/>
    </row>
    <row r="53566" spans="20:21" x14ac:dyDescent="0.2">
      <c r="T53566" s="11"/>
      <c r="U53566" s="11"/>
    </row>
    <row r="53567" spans="20:21" x14ac:dyDescent="0.2">
      <c r="T53567" s="11"/>
      <c r="U53567" s="11"/>
    </row>
    <row r="53568" spans="20:21" x14ac:dyDescent="0.2">
      <c r="T53568" s="11"/>
      <c r="U53568" s="11"/>
    </row>
    <row r="53569" spans="20:21" x14ac:dyDescent="0.2">
      <c r="T53569" s="11"/>
      <c r="U53569" s="11"/>
    </row>
    <row r="53570" spans="20:21" x14ac:dyDescent="0.2">
      <c r="T53570" s="11"/>
      <c r="U53570" s="11"/>
    </row>
    <row r="53571" spans="20:21" x14ac:dyDescent="0.2">
      <c r="T53571" s="11"/>
      <c r="U53571" s="11"/>
    </row>
    <row r="53572" spans="20:21" x14ac:dyDescent="0.2">
      <c r="T53572" s="11"/>
      <c r="U53572" s="11"/>
    </row>
    <row r="53573" spans="20:21" x14ac:dyDescent="0.2">
      <c r="T53573" s="11"/>
      <c r="U53573" s="11"/>
    </row>
    <row r="53574" spans="20:21" x14ac:dyDescent="0.2">
      <c r="T53574" s="11"/>
      <c r="U53574" s="11"/>
    </row>
    <row r="53575" spans="20:21" x14ac:dyDescent="0.2">
      <c r="T53575" s="11"/>
      <c r="U53575" s="11"/>
    </row>
    <row r="53576" spans="20:21" x14ac:dyDescent="0.2">
      <c r="T53576" s="11"/>
      <c r="U53576" s="11"/>
    </row>
    <row r="53577" spans="20:21" x14ac:dyDescent="0.2">
      <c r="T53577" s="11"/>
      <c r="U53577" s="11"/>
    </row>
    <row r="53578" spans="20:21" x14ac:dyDescent="0.2">
      <c r="T53578" s="11"/>
      <c r="U53578" s="11"/>
    </row>
    <row r="53579" spans="20:21" x14ac:dyDescent="0.2">
      <c r="T53579" s="11"/>
      <c r="U53579" s="11"/>
    </row>
    <row r="53580" spans="20:21" x14ac:dyDescent="0.2">
      <c r="T53580" s="11"/>
      <c r="U53580" s="11"/>
    </row>
    <row r="53581" spans="20:21" x14ac:dyDescent="0.2">
      <c r="T53581" s="11"/>
      <c r="U53581" s="11"/>
    </row>
    <row r="53582" spans="20:21" x14ac:dyDescent="0.2">
      <c r="T53582" s="11"/>
      <c r="U53582" s="11"/>
    </row>
    <row r="53583" spans="20:21" x14ac:dyDescent="0.2">
      <c r="T53583" s="11"/>
      <c r="U53583" s="11"/>
    </row>
    <row r="53584" spans="20:21" x14ac:dyDescent="0.2">
      <c r="T53584" s="11"/>
      <c r="U53584" s="11"/>
    </row>
    <row r="53585" spans="20:21" x14ac:dyDescent="0.2">
      <c r="T53585" s="11"/>
      <c r="U53585" s="11"/>
    </row>
    <row r="53586" spans="20:21" x14ac:dyDescent="0.2">
      <c r="T53586" s="11"/>
      <c r="U53586" s="11"/>
    </row>
    <row r="53587" spans="20:21" x14ac:dyDescent="0.2">
      <c r="T53587" s="11"/>
      <c r="U53587" s="11"/>
    </row>
    <row r="53588" spans="20:21" x14ac:dyDescent="0.2">
      <c r="T53588" s="11"/>
      <c r="U53588" s="11"/>
    </row>
    <row r="53589" spans="20:21" x14ac:dyDescent="0.2">
      <c r="T53589" s="11"/>
      <c r="U53589" s="11"/>
    </row>
    <row r="53590" spans="20:21" x14ac:dyDescent="0.2">
      <c r="T53590" s="11"/>
      <c r="U53590" s="11"/>
    </row>
    <row r="53591" spans="20:21" x14ac:dyDescent="0.2">
      <c r="T53591" s="11"/>
      <c r="U53591" s="11"/>
    </row>
    <row r="53592" spans="20:21" x14ac:dyDescent="0.2">
      <c r="T53592" s="11"/>
      <c r="U53592" s="11"/>
    </row>
    <row r="53593" spans="20:21" x14ac:dyDescent="0.2">
      <c r="T53593" s="11"/>
      <c r="U53593" s="11"/>
    </row>
    <row r="53594" spans="20:21" x14ac:dyDescent="0.2">
      <c r="T53594" s="11"/>
      <c r="U53594" s="11"/>
    </row>
    <row r="53595" spans="20:21" x14ac:dyDescent="0.2">
      <c r="T53595" s="11"/>
      <c r="U53595" s="11"/>
    </row>
    <row r="53596" spans="20:21" x14ac:dyDescent="0.2">
      <c r="T53596" s="11"/>
      <c r="U53596" s="11"/>
    </row>
    <row r="53597" spans="20:21" x14ac:dyDescent="0.2">
      <c r="T53597" s="11"/>
      <c r="U53597" s="11"/>
    </row>
    <row r="53598" spans="20:21" x14ac:dyDescent="0.2">
      <c r="T53598" s="11"/>
      <c r="U53598" s="11"/>
    </row>
    <row r="53599" spans="20:21" x14ac:dyDescent="0.2">
      <c r="T53599" s="11"/>
      <c r="U53599" s="11"/>
    </row>
    <row r="53600" spans="20:21" x14ac:dyDescent="0.2">
      <c r="T53600" s="11"/>
      <c r="U53600" s="11"/>
    </row>
    <row r="53601" spans="20:21" x14ac:dyDescent="0.2">
      <c r="T53601" s="11"/>
      <c r="U53601" s="11"/>
    </row>
    <row r="53602" spans="20:21" x14ac:dyDescent="0.2">
      <c r="T53602" s="11"/>
      <c r="U53602" s="11"/>
    </row>
    <row r="53603" spans="20:21" x14ac:dyDescent="0.2">
      <c r="T53603" s="11"/>
      <c r="U53603" s="11"/>
    </row>
    <row r="53604" spans="20:21" x14ac:dyDescent="0.2">
      <c r="T53604" s="11"/>
      <c r="U53604" s="11"/>
    </row>
    <row r="53605" spans="20:21" x14ac:dyDescent="0.2">
      <c r="T53605" s="11"/>
      <c r="U53605" s="11"/>
    </row>
    <row r="53606" spans="20:21" x14ac:dyDescent="0.2">
      <c r="T53606" s="11"/>
      <c r="U53606" s="11"/>
    </row>
    <row r="53607" spans="20:21" x14ac:dyDescent="0.2">
      <c r="T53607" s="11"/>
      <c r="U53607" s="11"/>
    </row>
    <row r="53608" spans="20:21" x14ac:dyDescent="0.2">
      <c r="T53608" s="11"/>
      <c r="U53608" s="11"/>
    </row>
    <row r="53609" spans="20:21" x14ac:dyDescent="0.2">
      <c r="T53609" s="11"/>
      <c r="U53609" s="11"/>
    </row>
    <row r="53610" spans="20:21" x14ac:dyDescent="0.2">
      <c r="T53610" s="11"/>
      <c r="U53610" s="11"/>
    </row>
    <row r="53611" spans="20:21" x14ac:dyDescent="0.2">
      <c r="T53611" s="11"/>
      <c r="U53611" s="11"/>
    </row>
    <row r="53612" spans="20:21" x14ac:dyDescent="0.2">
      <c r="T53612" s="11"/>
      <c r="U53612" s="11"/>
    </row>
    <row r="53613" spans="20:21" x14ac:dyDescent="0.2">
      <c r="T53613" s="11"/>
      <c r="U53613" s="11"/>
    </row>
    <row r="53614" spans="20:21" x14ac:dyDescent="0.2">
      <c r="T53614" s="11"/>
      <c r="U53614" s="11"/>
    </row>
    <row r="53615" spans="20:21" x14ac:dyDescent="0.2">
      <c r="T53615" s="11"/>
      <c r="U53615" s="11"/>
    </row>
    <row r="53616" spans="20:21" x14ac:dyDescent="0.2">
      <c r="T53616" s="11"/>
      <c r="U53616" s="11"/>
    </row>
    <row r="53617" spans="20:21" x14ac:dyDescent="0.2">
      <c r="T53617" s="11"/>
      <c r="U53617" s="11"/>
    </row>
    <row r="53618" spans="20:21" x14ac:dyDescent="0.2">
      <c r="T53618" s="11"/>
      <c r="U53618" s="11"/>
    </row>
    <row r="53619" spans="20:21" x14ac:dyDescent="0.2">
      <c r="T53619" s="11"/>
      <c r="U53619" s="11"/>
    </row>
    <row r="53620" spans="20:21" x14ac:dyDescent="0.2">
      <c r="T53620" s="11"/>
      <c r="U53620" s="11"/>
    </row>
    <row r="53621" spans="20:21" x14ac:dyDescent="0.2">
      <c r="T53621" s="11"/>
      <c r="U53621" s="11"/>
    </row>
    <row r="53622" spans="20:21" x14ac:dyDescent="0.2">
      <c r="T53622" s="11"/>
      <c r="U53622" s="11"/>
    </row>
    <row r="53623" spans="20:21" x14ac:dyDescent="0.2">
      <c r="T53623" s="11"/>
      <c r="U53623" s="11"/>
    </row>
    <row r="53624" spans="20:21" x14ac:dyDescent="0.2">
      <c r="T53624" s="11"/>
      <c r="U53624" s="11"/>
    </row>
    <row r="53625" spans="20:21" x14ac:dyDescent="0.2">
      <c r="T53625" s="11"/>
      <c r="U53625" s="11"/>
    </row>
    <row r="53626" spans="20:21" x14ac:dyDescent="0.2">
      <c r="T53626" s="11"/>
      <c r="U53626" s="11"/>
    </row>
    <row r="53627" spans="20:21" x14ac:dyDescent="0.2">
      <c r="T53627" s="11"/>
      <c r="U53627" s="11"/>
    </row>
    <row r="53628" spans="20:21" x14ac:dyDescent="0.2">
      <c r="T53628" s="11"/>
      <c r="U53628" s="11"/>
    </row>
    <row r="53629" spans="20:21" x14ac:dyDescent="0.2">
      <c r="T53629" s="11"/>
      <c r="U53629" s="11"/>
    </row>
    <row r="53630" spans="20:21" x14ac:dyDescent="0.2">
      <c r="T53630" s="11"/>
      <c r="U53630" s="11"/>
    </row>
    <row r="53631" spans="20:21" x14ac:dyDescent="0.2">
      <c r="T53631" s="11"/>
      <c r="U53631" s="11"/>
    </row>
    <row r="53632" spans="20:21" x14ac:dyDescent="0.2">
      <c r="T53632" s="11"/>
      <c r="U53632" s="11"/>
    </row>
    <row r="53633" spans="20:21" x14ac:dyDescent="0.2">
      <c r="T53633" s="11"/>
      <c r="U53633" s="11"/>
    </row>
    <row r="53634" spans="20:21" x14ac:dyDescent="0.2">
      <c r="T53634" s="11"/>
      <c r="U53634" s="11"/>
    </row>
    <row r="53635" spans="20:21" x14ac:dyDescent="0.2">
      <c r="T53635" s="11"/>
      <c r="U53635" s="11"/>
    </row>
    <row r="53636" spans="20:21" x14ac:dyDescent="0.2">
      <c r="T53636" s="11"/>
      <c r="U53636" s="11"/>
    </row>
    <row r="53637" spans="20:21" x14ac:dyDescent="0.2">
      <c r="T53637" s="11"/>
      <c r="U53637" s="11"/>
    </row>
    <row r="53638" spans="20:21" x14ac:dyDescent="0.2">
      <c r="T53638" s="11"/>
      <c r="U53638" s="11"/>
    </row>
    <row r="53639" spans="20:21" x14ac:dyDescent="0.2">
      <c r="T53639" s="11"/>
      <c r="U53639" s="11"/>
    </row>
    <row r="53640" spans="20:21" x14ac:dyDescent="0.2">
      <c r="T53640" s="11"/>
      <c r="U53640" s="11"/>
    </row>
    <row r="53641" spans="20:21" x14ac:dyDescent="0.2">
      <c r="T53641" s="11"/>
      <c r="U53641" s="11"/>
    </row>
    <row r="53642" spans="20:21" x14ac:dyDescent="0.2">
      <c r="T53642" s="11"/>
      <c r="U53642" s="11"/>
    </row>
    <row r="53643" spans="20:21" x14ac:dyDescent="0.2">
      <c r="T53643" s="11"/>
      <c r="U53643" s="11"/>
    </row>
    <row r="53644" spans="20:21" x14ac:dyDescent="0.2">
      <c r="T53644" s="11"/>
      <c r="U53644" s="11"/>
    </row>
    <row r="53645" spans="20:21" x14ac:dyDescent="0.2">
      <c r="T53645" s="11"/>
      <c r="U53645" s="11"/>
    </row>
    <row r="53646" spans="20:21" x14ac:dyDescent="0.2">
      <c r="T53646" s="11"/>
      <c r="U53646" s="11"/>
    </row>
    <row r="53647" spans="20:21" x14ac:dyDescent="0.2">
      <c r="T53647" s="11"/>
      <c r="U53647" s="11"/>
    </row>
    <row r="53648" spans="20:21" x14ac:dyDescent="0.2">
      <c r="T53648" s="11"/>
      <c r="U53648" s="11"/>
    </row>
    <row r="53649" spans="20:21" x14ac:dyDescent="0.2">
      <c r="T53649" s="11"/>
      <c r="U53649" s="11"/>
    </row>
    <row r="53650" spans="20:21" x14ac:dyDescent="0.2">
      <c r="T53650" s="11"/>
      <c r="U53650" s="11"/>
    </row>
    <row r="53651" spans="20:21" x14ac:dyDescent="0.2">
      <c r="T53651" s="11"/>
      <c r="U53651" s="11"/>
    </row>
    <row r="53652" spans="20:21" x14ac:dyDescent="0.2">
      <c r="T53652" s="11"/>
      <c r="U53652" s="11"/>
    </row>
    <row r="53653" spans="20:21" x14ac:dyDescent="0.2">
      <c r="T53653" s="11"/>
      <c r="U53653" s="11"/>
    </row>
    <row r="53654" spans="20:21" x14ac:dyDescent="0.2">
      <c r="T53654" s="11"/>
      <c r="U53654" s="11"/>
    </row>
    <row r="53655" spans="20:21" x14ac:dyDescent="0.2">
      <c r="T53655" s="11"/>
      <c r="U53655" s="11"/>
    </row>
    <row r="53656" spans="20:21" x14ac:dyDescent="0.2">
      <c r="T53656" s="11"/>
      <c r="U53656" s="11"/>
    </row>
    <row r="53657" spans="20:21" x14ac:dyDescent="0.2">
      <c r="T53657" s="11"/>
      <c r="U53657" s="11"/>
    </row>
    <row r="53658" spans="20:21" x14ac:dyDescent="0.2">
      <c r="T53658" s="11"/>
      <c r="U53658" s="11"/>
    </row>
    <row r="53659" spans="20:21" x14ac:dyDescent="0.2">
      <c r="T53659" s="11"/>
      <c r="U53659" s="11"/>
    </row>
    <row r="53660" spans="20:21" x14ac:dyDescent="0.2">
      <c r="T53660" s="11"/>
      <c r="U53660" s="11"/>
    </row>
    <row r="53661" spans="20:21" x14ac:dyDescent="0.2">
      <c r="T53661" s="11"/>
      <c r="U53661" s="11"/>
    </row>
    <row r="53662" spans="20:21" x14ac:dyDescent="0.2">
      <c r="T53662" s="11"/>
      <c r="U53662" s="11"/>
    </row>
    <row r="53663" spans="20:21" x14ac:dyDescent="0.2">
      <c r="T53663" s="11"/>
      <c r="U53663" s="11"/>
    </row>
    <row r="53664" spans="20:21" x14ac:dyDescent="0.2">
      <c r="T53664" s="11"/>
      <c r="U53664" s="11"/>
    </row>
    <row r="53665" spans="20:21" x14ac:dyDescent="0.2">
      <c r="T53665" s="11"/>
      <c r="U53665" s="11"/>
    </row>
    <row r="53666" spans="20:21" x14ac:dyDescent="0.2">
      <c r="T53666" s="11"/>
      <c r="U53666" s="11"/>
    </row>
    <row r="53667" spans="20:21" x14ac:dyDescent="0.2">
      <c r="T53667" s="11"/>
      <c r="U53667" s="11"/>
    </row>
    <row r="53668" spans="20:21" x14ac:dyDescent="0.2">
      <c r="T53668" s="11"/>
      <c r="U53668" s="11"/>
    </row>
    <row r="53669" spans="20:21" x14ac:dyDescent="0.2">
      <c r="T53669" s="11"/>
      <c r="U53669" s="11"/>
    </row>
    <row r="53670" spans="20:21" x14ac:dyDescent="0.2">
      <c r="T53670" s="11"/>
      <c r="U53670" s="11"/>
    </row>
    <row r="53671" spans="20:21" x14ac:dyDescent="0.2">
      <c r="T53671" s="11"/>
      <c r="U53671" s="11"/>
    </row>
    <row r="53672" spans="20:21" x14ac:dyDescent="0.2">
      <c r="T53672" s="11"/>
      <c r="U53672" s="11"/>
    </row>
    <row r="53673" spans="20:21" x14ac:dyDescent="0.2">
      <c r="T53673" s="11"/>
      <c r="U53673" s="11"/>
    </row>
    <row r="53674" spans="20:21" x14ac:dyDescent="0.2">
      <c r="T53674" s="11"/>
      <c r="U53674" s="11"/>
    </row>
    <row r="53675" spans="20:21" x14ac:dyDescent="0.2">
      <c r="T53675" s="11"/>
      <c r="U53675" s="11"/>
    </row>
    <row r="53676" spans="20:21" x14ac:dyDescent="0.2">
      <c r="T53676" s="11"/>
      <c r="U53676" s="11"/>
    </row>
    <row r="53677" spans="20:21" x14ac:dyDescent="0.2">
      <c r="T53677" s="11"/>
      <c r="U53677" s="11"/>
    </row>
    <row r="53678" spans="20:21" x14ac:dyDescent="0.2">
      <c r="T53678" s="11"/>
      <c r="U53678" s="11"/>
    </row>
    <row r="53679" spans="20:21" x14ac:dyDescent="0.2">
      <c r="T53679" s="11"/>
      <c r="U53679" s="11"/>
    </row>
    <row r="53680" spans="20:21" x14ac:dyDescent="0.2">
      <c r="T53680" s="11"/>
      <c r="U53680" s="11"/>
    </row>
    <row r="53681" spans="20:21" x14ac:dyDescent="0.2">
      <c r="T53681" s="11"/>
      <c r="U53681" s="11"/>
    </row>
    <row r="53682" spans="20:21" x14ac:dyDescent="0.2">
      <c r="T53682" s="11"/>
      <c r="U53682" s="11"/>
    </row>
    <row r="53683" spans="20:21" x14ac:dyDescent="0.2">
      <c r="T53683" s="11"/>
      <c r="U53683" s="11"/>
    </row>
    <row r="53684" spans="20:21" x14ac:dyDescent="0.2">
      <c r="T53684" s="11"/>
      <c r="U53684" s="11"/>
    </row>
    <row r="53685" spans="20:21" x14ac:dyDescent="0.2">
      <c r="T53685" s="11"/>
      <c r="U53685" s="11"/>
    </row>
    <row r="53686" spans="20:21" x14ac:dyDescent="0.2">
      <c r="T53686" s="11"/>
      <c r="U53686" s="11"/>
    </row>
    <row r="53687" spans="20:21" x14ac:dyDescent="0.2">
      <c r="T53687" s="11"/>
      <c r="U53687" s="11"/>
    </row>
    <row r="53688" spans="20:21" x14ac:dyDescent="0.2">
      <c r="T53688" s="11"/>
      <c r="U53688" s="11"/>
    </row>
    <row r="53689" spans="20:21" x14ac:dyDescent="0.2">
      <c r="T53689" s="11"/>
      <c r="U53689" s="11"/>
    </row>
    <row r="53690" spans="20:21" x14ac:dyDescent="0.2">
      <c r="T53690" s="11"/>
      <c r="U53690" s="11"/>
    </row>
    <row r="53691" spans="20:21" x14ac:dyDescent="0.2">
      <c r="T53691" s="11"/>
      <c r="U53691" s="11"/>
    </row>
    <row r="53692" spans="20:21" x14ac:dyDescent="0.2">
      <c r="T53692" s="11"/>
      <c r="U53692" s="11"/>
    </row>
    <row r="53693" spans="20:21" x14ac:dyDescent="0.2">
      <c r="T53693" s="11"/>
      <c r="U53693" s="11"/>
    </row>
    <row r="53694" spans="20:21" x14ac:dyDescent="0.2">
      <c r="T53694" s="11"/>
      <c r="U53694" s="11"/>
    </row>
    <row r="53695" spans="20:21" x14ac:dyDescent="0.2">
      <c r="T53695" s="11"/>
      <c r="U53695" s="11"/>
    </row>
    <row r="53696" spans="20:21" x14ac:dyDescent="0.2">
      <c r="T53696" s="11"/>
      <c r="U53696" s="11"/>
    </row>
    <row r="53697" spans="20:21" x14ac:dyDescent="0.2">
      <c r="T53697" s="11"/>
      <c r="U53697" s="11"/>
    </row>
    <row r="53698" spans="20:21" x14ac:dyDescent="0.2">
      <c r="T53698" s="11"/>
      <c r="U53698" s="11"/>
    </row>
    <row r="53699" spans="20:21" x14ac:dyDescent="0.2">
      <c r="T53699" s="11"/>
      <c r="U53699" s="11"/>
    </row>
    <row r="53700" spans="20:21" x14ac:dyDescent="0.2">
      <c r="T53700" s="11"/>
      <c r="U53700" s="11"/>
    </row>
    <row r="53701" spans="20:21" x14ac:dyDescent="0.2">
      <c r="T53701" s="11"/>
      <c r="U53701" s="11"/>
    </row>
    <row r="53702" spans="20:21" x14ac:dyDescent="0.2">
      <c r="T53702" s="11"/>
      <c r="U53702" s="11"/>
    </row>
    <row r="53703" spans="20:21" x14ac:dyDescent="0.2">
      <c r="T53703" s="11"/>
      <c r="U53703" s="11"/>
    </row>
    <row r="53704" spans="20:21" x14ac:dyDescent="0.2">
      <c r="T53704" s="11"/>
      <c r="U53704" s="11"/>
    </row>
    <row r="53705" spans="20:21" x14ac:dyDescent="0.2">
      <c r="T53705" s="11"/>
      <c r="U53705" s="11"/>
    </row>
    <row r="53706" spans="20:21" x14ac:dyDescent="0.2">
      <c r="T53706" s="11"/>
      <c r="U53706" s="11"/>
    </row>
    <row r="53707" spans="20:21" x14ac:dyDescent="0.2">
      <c r="T53707" s="11"/>
      <c r="U53707" s="11"/>
    </row>
    <row r="53708" spans="20:21" x14ac:dyDescent="0.2">
      <c r="T53708" s="11"/>
      <c r="U53708" s="11"/>
    </row>
    <row r="53709" spans="20:21" x14ac:dyDescent="0.2">
      <c r="T53709" s="11"/>
      <c r="U53709" s="11"/>
    </row>
    <row r="53710" spans="20:21" x14ac:dyDescent="0.2">
      <c r="T53710" s="11"/>
      <c r="U53710" s="11"/>
    </row>
    <row r="53711" spans="20:21" x14ac:dyDescent="0.2">
      <c r="T53711" s="11"/>
      <c r="U53711" s="11"/>
    </row>
    <row r="53712" spans="20:21" x14ac:dyDescent="0.2">
      <c r="T53712" s="11"/>
      <c r="U53712" s="11"/>
    </row>
    <row r="53713" spans="20:21" x14ac:dyDescent="0.2">
      <c r="T53713" s="11"/>
      <c r="U53713" s="11"/>
    </row>
    <row r="53714" spans="20:21" x14ac:dyDescent="0.2">
      <c r="T53714" s="11"/>
      <c r="U53714" s="11"/>
    </row>
    <row r="53715" spans="20:21" x14ac:dyDescent="0.2">
      <c r="T53715" s="11"/>
      <c r="U53715" s="11"/>
    </row>
    <row r="53716" spans="20:21" x14ac:dyDescent="0.2">
      <c r="T53716" s="11"/>
      <c r="U53716" s="11"/>
    </row>
    <row r="53717" spans="20:21" x14ac:dyDescent="0.2">
      <c r="T53717" s="11"/>
      <c r="U53717" s="11"/>
    </row>
    <row r="53718" spans="20:21" x14ac:dyDescent="0.2">
      <c r="T53718" s="11"/>
      <c r="U53718" s="11"/>
    </row>
    <row r="53719" spans="20:21" x14ac:dyDescent="0.2">
      <c r="T53719" s="11"/>
      <c r="U53719" s="11"/>
    </row>
    <row r="53720" spans="20:21" x14ac:dyDescent="0.2">
      <c r="T53720" s="11"/>
      <c r="U53720" s="11"/>
    </row>
    <row r="53721" spans="20:21" x14ac:dyDescent="0.2">
      <c r="T53721" s="11"/>
      <c r="U53721" s="11"/>
    </row>
    <row r="53722" spans="20:21" x14ac:dyDescent="0.2">
      <c r="T53722" s="11"/>
      <c r="U53722" s="11"/>
    </row>
    <row r="53723" spans="20:21" x14ac:dyDescent="0.2">
      <c r="T53723" s="11"/>
      <c r="U53723" s="11"/>
    </row>
    <row r="53724" spans="20:21" x14ac:dyDescent="0.2">
      <c r="T53724" s="11"/>
      <c r="U53724" s="11"/>
    </row>
    <row r="53725" spans="20:21" x14ac:dyDescent="0.2">
      <c r="T53725" s="11"/>
      <c r="U53725" s="11"/>
    </row>
    <row r="53726" spans="20:21" x14ac:dyDescent="0.2">
      <c r="T53726" s="11"/>
      <c r="U53726" s="11"/>
    </row>
    <row r="53727" spans="20:21" x14ac:dyDescent="0.2">
      <c r="T53727" s="11"/>
      <c r="U53727" s="11"/>
    </row>
    <row r="53728" spans="20:21" x14ac:dyDescent="0.2">
      <c r="T53728" s="11"/>
      <c r="U53728" s="11"/>
    </row>
    <row r="53729" spans="20:21" x14ac:dyDescent="0.2">
      <c r="T53729" s="11"/>
      <c r="U53729" s="11"/>
    </row>
    <row r="53730" spans="20:21" x14ac:dyDescent="0.2">
      <c r="T53730" s="11"/>
      <c r="U53730" s="11"/>
    </row>
    <row r="53731" spans="20:21" x14ac:dyDescent="0.2">
      <c r="T53731" s="11"/>
      <c r="U53731" s="11"/>
    </row>
    <row r="53732" spans="20:21" x14ac:dyDescent="0.2">
      <c r="T53732" s="11"/>
      <c r="U53732" s="11"/>
    </row>
    <row r="53733" spans="20:21" x14ac:dyDescent="0.2">
      <c r="T53733" s="11"/>
      <c r="U53733" s="11"/>
    </row>
    <row r="53734" spans="20:21" x14ac:dyDescent="0.2">
      <c r="T53734" s="11"/>
      <c r="U53734" s="11"/>
    </row>
    <row r="53735" spans="20:21" x14ac:dyDescent="0.2">
      <c r="T53735" s="11"/>
      <c r="U53735" s="11"/>
    </row>
    <row r="53736" spans="20:21" x14ac:dyDescent="0.2">
      <c r="T53736" s="11"/>
      <c r="U53736" s="11"/>
    </row>
    <row r="53737" spans="20:21" x14ac:dyDescent="0.2">
      <c r="T53737" s="11"/>
      <c r="U53737" s="11"/>
    </row>
    <row r="53738" spans="20:21" x14ac:dyDescent="0.2">
      <c r="T53738" s="11"/>
      <c r="U53738" s="11"/>
    </row>
    <row r="53739" spans="20:21" x14ac:dyDescent="0.2">
      <c r="T53739" s="11"/>
      <c r="U53739" s="11"/>
    </row>
    <row r="53740" spans="20:21" x14ac:dyDescent="0.2">
      <c r="T53740" s="11"/>
      <c r="U53740" s="11"/>
    </row>
    <row r="53741" spans="20:21" x14ac:dyDescent="0.2">
      <c r="T53741" s="11"/>
      <c r="U53741" s="11"/>
    </row>
    <row r="53742" spans="20:21" x14ac:dyDescent="0.2">
      <c r="T53742" s="11"/>
      <c r="U53742" s="11"/>
    </row>
    <row r="53743" spans="20:21" x14ac:dyDescent="0.2">
      <c r="T53743" s="11"/>
      <c r="U53743" s="11"/>
    </row>
    <row r="53744" spans="20:21" x14ac:dyDescent="0.2">
      <c r="T53744" s="11"/>
      <c r="U53744" s="11"/>
    </row>
    <row r="53745" spans="20:21" x14ac:dyDescent="0.2">
      <c r="T53745" s="11"/>
      <c r="U53745" s="11"/>
    </row>
    <row r="53746" spans="20:21" x14ac:dyDescent="0.2">
      <c r="T53746" s="11"/>
      <c r="U53746" s="11"/>
    </row>
    <row r="53747" spans="20:21" x14ac:dyDescent="0.2">
      <c r="T53747" s="11"/>
      <c r="U53747" s="11"/>
    </row>
    <row r="53748" spans="20:21" x14ac:dyDescent="0.2">
      <c r="T53748" s="11"/>
      <c r="U53748" s="11"/>
    </row>
    <row r="53749" spans="20:21" x14ac:dyDescent="0.2">
      <c r="T53749" s="11"/>
      <c r="U53749" s="11"/>
    </row>
    <row r="53750" spans="20:21" x14ac:dyDescent="0.2">
      <c r="T53750" s="11"/>
      <c r="U53750" s="11"/>
    </row>
    <row r="53751" spans="20:21" x14ac:dyDescent="0.2">
      <c r="T53751" s="11"/>
      <c r="U53751" s="11"/>
    </row>
    <row r="53752" spans="20:21" x14ac:dyDescent="0.2">
      <c r="T53752" s="11"/>
      <c r="U53752" s="11"/>
    </row>
    <row r="53753" spans="20:21" x14ac:dyDescent="0.2">
      <c r="T53753" s="11"/>
      <c r="U53753" s="11"/>
    </row>
    <row r="53754" spans="20:21" x14ac:dyDescent="0.2">
      <c r="T53754" s="11"/>
      <c r="U53754" s="11"/>
    </row>
    <row r="53755" spans="20:21" x14ac:dyDescent="0.2">
      <c r="T53755" s="11"/>
      <c r="U53755" s="11"/>
    </row>
    <row r="53756" spans="20:21" x14ac:dyDescent="0.2">
      <c r="T53756" s="11"/>
      <c r="U53756" s="11"/>
    </row>
    <row r="53757" spans="20:21" x14ac:dyDescent="0.2">
      <c r="T53757" s="11"/>
      <c r="U53757" s="11"/>
    </row>
    <row r="53758" spans="20:21" x14ac:dyDescent="0.2">
      <c r="T53758" s="11"/>
      <c r="U53758" s="11"/>
    </row>
    <row r="53759" spans="20:21" x14ac:dyDescent="0.2">
      <c r="T53759" s="11"/>
      <c r="U53759" s="11"/>
    </row>
    <row r="53760" spans="20:21" x14ac:dyDescent="0.2">
      <c r="T53760" s="11"/>
      <c r="U53760" s="11"/>
    </row>
    <row r="53761" spans="20:21" x14ac:dyDescent="0.2">
      <c r="T53761" s="11"/>
      <c r="U53761" s="11"/>
    </row>
    <row r="53762" spans="20:21" x14ac:dyDescent="0.2">
      <c r="T53762" s="11"/>
      <c r="U53762" s="11"/>
    </row>
    <row r="53763" spans="20:21" x14ac:dyDescent="0.2">
      <c r="T53763" s="11"/>
      <c r="U53763" s="11"/>
    </row>
    <row r="53764" spans="20:21" x14ac:dyDescent="0.2">
      <c r="T53764" s="11"/>
      <c r="U53764" s="11"/>
    </row>
    <row r="53765" spans="20:21" x14ac:dyDescent="0.2">
      <c r="T53765" s="11"/>
      <c r="U53765" s="11"/>
    </row>
    <row r="53766" spans="20:21" x14ac:dyDescent="0.2">
      <c r="T53766" s="11"/>
      <c r="U53766" s="11"/>
    </row>
    <row r="53767" spans="20:21" x14ac:dyDescent="0.2">
      <c r="T53767" s="11"/>
      <c r="U53767" s="11"/>
    </row>
    <row r="53768" spans="20:21" x14ac:dyDescent="0.2">
      <c r="T53768" s="11"/>
      <c r="U53768" s="11"/>
    </row>
    <row r="53769" spans="20:21" x14ac:dyDescent="0.2">
      <c r="T53769" s="11"/>
      <c r="U53769" s="11"/>
    </row>
    <row r="53770" spans="20:21" x14ac:dyDescent="0.2">
      <c r="T53770" s="11"/>
      <c r="U53770" s="11"/>
    </row>
    <row r="53771" spans="20:21" x14ac:dyDescent="0.2">
      <c r="T53771" s="11"/>
      <c r="U53771" s="11"/>
    </row>
    <row r="53772" spans="20:21" x14ac:dyDescent="0.2">
      <c r="T53772" s="11"/>
      <c r="U53772" s="11"/>
    </row>
    <row r="53773" spans="20:21" x14ac:dyDescent="0.2">
      <c r="T53773" s="11"/>
      <c r="U53773" s="11"/>
    </row>
    <row r="53774" spans="20:21" x14ac:dyDescent="0.2">
      <c r="T53774" s="11"/>
      <c r="U53774" s="11"/>
    </row>
    <row r="53775" spans="20:21" x14ac:dyDescent="0.2">
      <c r="T53775" s="11"/>
      <c r="U53775" s="11"/>
    </row>
    <row r="53776" spans="20:21" x14ac:dyDescent="0.2">
      <c r="T53776" s="11"/>
      <c r="U53776" s="11"/>
    </row>
    <row r="53777" spans="20:21" x14ac:dyDescent="0.2">
      <c r="T53777" s="11"/>
      <c r="U53777" s="11"/>
    </row>
    <row r="53778" spans="20:21" x14ac:dyDescent="0.2">
      <c r="T53778" s="11"/>
      <c r="U53778" s="11"/>
    </row>
    <row r="53779" spans="20:21" x14ac:dyDescent="0.2">
      <c r="T53779" s="11"/>
      <c r="U53779" s="11"/>
    </row>
    <row r="53780" spans="20:21" x14ac:dyDescent="0.2">
      <c r="T53780" s="11"/>
      <c r="U53780" s="11"/>
    </row>
    <row r="53781" spans="20:21" x14ac:dyDescent="0.2">
      <c r="T53781" s="11"/>
      <c r="U53781" s="11"/>
    </row>
    <row r="53782" spans="20:21" x14ac:dyDescent="0.2">
      <c r="T53782" s="11"/>
      <c r="U53782" s="11"/>
    </row>
    <row r="53783" spans="20:21" x14ac:dyDescent="0.2">
      <c r="T53783" s="11"/>
      <c r="U53783" s="11"/>
    </row>
    <row r="53784" spans="20:21" x14ac:dyDescent="0.2">
      <c r="T53784" s="11"/>
      <c r="U53784" s="11"/>
    </row>
    <row r="53785" spans="20:21" x14ac:dyDescent="0.2">
      <c r="T53785" s="11"/>
      <c r="U53785" s="11"/>
    </row>
    <row r="53786" spans="20:21" x14ac:dyDescent="0.2">
      <c r="T53786" s="11"/>
      <c r="U53786" s="11"/>
    </row>
    <row r="53787" spans="20:21" x14ac:dyDescent="0.2">
      <c r="T53787" s="11"/>
      <c r="U53787" s="11"/>
    </row>
    <row r="53788" spans="20:21" x14ac:dyDescent="0.2">
      <c r="T53788" s="11"/>
      <c r="U53788" s="11"/>
    </row>
    <row r="53789" spans="20:21" x14ac:dyDescent="0.2">
      <c r="T53789" s="11"/>
      <c r="U53789" s="11"/>
    </row>
    <row r="53790" spans="20:21" x14ac:dyDescent="0.2">
      <c r="T53790" s="11"/>
      <c r="U53790" s="11"/>
    </row>
    <row r="53791" spans="20:21" x14ac:dyDescent="0.2">
      <c r="T53791" s="11"/>
      <c r="U53791" s="11"/>
    </row>
    <row r="53792" spans="20:21" x14ac:dyDescent="0.2">
      <c r="T53792" s="11"/>
      <c r="U53792" s="11"/>
    </row>
    <row r="53793" spans="20:21" x14ac:dyDescent="0.2">
      <c r="T53793" s="11"/>
      <c r="U53793" s="11"/>
    </row>
    <row r="53794" spans="20:21" x14ac:dyDescent="0.2">
      <c r="T53794" s="11"/>
      <c r="U53794" s="11"/>
    </row>
    <row r="53795" spans="20:21" x14ac:dyDescent="0.2">
      <c r="T53795" s="11"/>
      <c r="U53795" s="11"/>
    </row>
    <row r="53796" spans="20:21" x14ac:dyDescent="0.2">
      <c r="T53796" s="11"/>
      <c r="U53796" s="11"/>
    </row>
    <row r="53797" spans="20:21" x14ac:dyDescent="0.2">
      <c r="T53797" s="11"/>
      <c r="U53797" s="11"/>
    </row>
    <row r="53798" spans="20:21" x14ac:dyDescent="0.2">
      <c r="T53798" s="11"/>
      <c r="U53798" s="11"/>
    </row>
    <row r="53799" spans="20:21" x14ac:dyDescent="0.2">
      <c r="T53799" s="11"/>
      <c r="U53799" s="11"/>
    </row>
    <row r="53800" spans="20:21" x14ac:dyDescent="0.2">
      <c r="T53800" s="11"/>
      <c r="U53800" s="11"/>
    </row>
    <row r="53801" spans="20:21" x14ac:dyDescent="0.2">
      <c r="T53801" s="11"/>
      <c r="U53801" s="11"/>
    </row>
    <row r="53802" spans="20:21" x14ac:dyDescent="0.2">
      <c r="T53802" s="11"/>
      <c r="U53802" s="11"/>
    </row>
    <row r="53803" spans="20:21" x14ac:dyDescent="0.2">
      <c r="T53803" s="11"/>
      <c r="U53803" s="11"/>
    </row>
    <row r="53804" spans="20:21" x14ac:dyDescent="0.2">
      <c r="T53804" s="11"/>
      <c r="U53804" s="11"/>
    </row>
    <row r="53805" spans="20:21" x14ac:dyDescent="0.2">
      <c r="T53805" s="11"/>
      <c r="U53805" s="11"/>
    </row>
    <row r="53806" spans="20:21" x14ac:dyDescent="0.2">
      <c r="T53806" s="11"/>
      <c r="U53806" s="11"/>
    </row>
    <row r="53807" spans="20:21" x14ac:dyDescent="0.2">
      <c r="T53807" s="11"/>
      <c r="U53807" s="11"/>
    </row>
    <row r="53808" spans="20:21" x14ac:dyDescent="0.2">
      <c r="T53808" s="11"/>
      <c r="U53808" s="11"/>
    </row>
    <row r="53809" spans="20:21" x14ac:dyDescent="0.2">
      <c r="T53809" s="11"/>
      <c r="U53809" s="11"/>
    </row>
    <row r="53810" spans="20:21" x14ac:dyDescent="0.2">
      <c r="T53810" s="11"/>
      <c r="U53810" s="11"/>
    </row>
    <row r="53811" spans="20:21" x14ac:dyDescent="0.2">
      <c r="T53811" s="11"/>
      <c r="U53811" s="11"/>
    </row>
    <row r="53812" spans="20:21" x14ac:dyDescent="0.2">
      <c r="T53812" s="11"/>
      <c r="U53812" s="11"/>
    </row>
    <row r="53813" spans="20:21" x14ac:dyDescent="0.2">
      <c r="T53813" s="11"/>
      <c r="U53813" s="11"/>
    </row>
    <row r="53814" spans="20:21" x14ac:dyDescent="0.2">
      <c r="T53814" s="11"/>
      <c r="U53814" s="11"/>
    </row>
    <row r="53815" spans="20:21" x14ac:dyDescent="0.2">
      <c r="T53815" s="11"/>
      <c r="U53815" s="11"/>
    </row>
    <row r="53816" spans="20:21" x14ac:dyDescent="0.2">
      <c r="T53816" s="11"/>
      <c r="U53816" s="11"/>
    </row>
    <row r="53817" spans="20:21" x14ac:dyDescent="0.2">
      <c r="T53817" s="11"/>
      <c r="U53817" s="11"/>
    </row>
    <row r="53818" spans="20:21" x14ac:dyDescent="0.2">
      <c r="T53818" s="11"/>
      <c r="U53818" s="11"/>
    </row>
    <row r="53819" spans="20:21" x14ac:dyDescent="0.2">
      <c r="T53819" s="11"/>
      <c r="U53819" s="11"/>
    </row>
    <row r="53820" spans="20:21" x14ac:dyDescent="0.2">
      <c r="T53820" s="11"/>
      <c r="U53820" s="11"/>
    </row>
    <row r="53821" spans="20:21" x14ac:dyDescent="0.2">
      <c r="T53821" s="11"/>
      <c r="U53821" s="11"/>
    </row>
    <row r="53822" spans="20:21" x14ac:dyDescent="0.2">
      <c r="T53822" s="11"/>
      <c r="U53822" s="11"/>
    </row>
    <row r="53823" spans="20:21" x14ac:dyDescent="0.2">
      <c r="T53823" s="11"/>
      <c r="U53823" s="11"/>
    </row>
    <row r="53824" spans="20:21" x14ac:dyDescent="0.2">
      <c r="T53824" s="11"/>
      <c r="U53824" s="11"/>
    </row>
    <row r="53825" spans="20:21" x14ac:dyDescent="0.2">
      <c r="T53825" s="11"/>
      <c r="U53825" s="11"/>
    </row>
    <row r="53826" spans="20:21" x14ac:dyDescent="0.2">
      <c r="T53826" s="11"/>
      <c r="U53826" s="11"/>
    </row>
    <row r="53827" spans="20:21" x14ac:dyDescent="0.2">
      <c r="T53827" s="11"/>
      <c r="U53827" s="11"/>
    </row>
    <row r="53828" spans="20:21" x14ac:dyDescent="0.2">
      <c r="T53828" s="11"/>
      <c r="U53828" s="11"/>
    </row>
    <row r="53829" spans="20:21" x14ac:dyDescent="0.2">
      <c r="T53829" s="11"/>
      <c r="U53829" s="11"/>
    </row>
    <row r="53830" spans="20:21" x14ac:dyDescent="0.2">
      <c r="T53830" s="11"/>
      <c r="U53830" s="11"/>
    </row>
    <row r="53831" spans="20:21" x14ac:dyDescent="0.2">
      <c r="T53831" s="11"/>
      <c r="U53831" s="11"/>
    </row>
    <row r="53832" spans="20:21" x14ac:dyDescent="0.2">
      <c r="T53832" s="11"/>
      <c r="U53832" s="11"/>
    </row>
    <row r="53833" spans="20:21" x14ac:dyDescent="0.2">
      <c r="T53833" s="11"/>
      <c r="U53833" s="11"/>
    </row>
    <row r="53834" spans="20:21" x14ac:dyDescent="0.2">
      <c r="T53834" s="11"/>
      <c r="U53834" s="11"/>
    </row>
    <row r="53835" spans="20:21" x14ac:dyDescent="0.2">
      <c r="T53835" s="11"/>
      <c r="U53835" s="11"/>
    </row>
    <row r="53836" spans="20:21" x14ac:dyDescent="0.2">
      <c r="T53836" s="11"/>
      <c r="U53836" s="11"/>
    </row>
    <row r="53837" spans="20:21" x14ac:dyDescent="0.2">
      <c r="T53837" s="11"/>
      <c r="U53837" s="11"/>
    </row>
    <row r="53838" spans="20:21" x14ac:dyDescent="0.2">
      <c r="T53838" s="11"/>
      <c r="U53838" s="11"/>
    </row>
    <row r="53839" spans="20:21" x14ac:dyDescent="0.2">
      <c r="T53839" s="11"/>
      <c r="U53839" s="11"/>
    </row>
    <row r="53840" spans="20:21" x14ac:dyDescent="0.2">
      <c r="T53840" s="11"/>
      <c r="U53840" s="11"/>
    </row>
    <row r="53841" spans="20:21" x14ac:dyDescent="0.2">
      <c r="T53841" s="11"/>
      <c r="U53841" s="11"/>
    </row>
    <row r="53842" spans="20:21" x14ac:dyDescent="0.2">
      <c r="T53842" s="11"/>
      <c r="U53842" s="11"/>
    </row>
    <row r="53843" spans="20:21" x14ac:dyDescent="0.2">
      <c r="T53843" s="11"/>
      <c r="U53843" s="11"/>
    </row>
    <row r="53844" spans="20:21" x14ac:dyDescent="0.2">
      <c r="T53844" s="11"/>
      <c r="U53844" s="11"/>
    </row>
    <row r="53845" spans="20:21" x14ac:dyDescent="0.2">
      <c r="T53845" s="11"/>
      <c r="U53845" s="11"/>
    </row>
    <row r="53846" spans="20:21" x14ac:dyDescent="0.2">
      <c r="T53846" s="11"/>
      <c r="U53846" s="11"/>
    </row>
    <row r="53847" spans="20:21" x14ac:dyDescent="0.2">
      <c r="T53847" s="11"/>
      <c r="U53847" s="11"/>
    </row>
    <row r="53848" spans="20:21" x14ac:dyDescent="0.2">
      <c r="T53848" s="11"/>
      <c r="U53848" s="11"/>
    </row>
    <row r="53849" spans="20:21" x14ac:dyDescent="0.2">
      <c r="T53849" s="11"/>
      <c r="U53849" s="11"/>
    </row>
    <row r="53850" spans="20:21" x14ac:dyDescent="0.2">
      <c r="T53850" s="11"/>
      <c r="U53850" s="11"/>
    </row>
    <row r="53851" spans="20:21" x14ac:dyDescent="0.2">
      <c r="T53851" s="11"/>
      <c r="U53851" s="11"/>
    </row>
    <row r="53852" spans="20:21" x14ac:dyDescent="0.2">
      <c r="T53852" s="11"/>
      <c r="U53852" s="11"/>
    </row>
    <row r="53853" spans="20:21" x14ac:dyDescent="0.2">
      <c r="T53853" s="11"/>
      <c r="U53853" s="11"/>
    </row>
    <row r="53854" spans="20:21" x14ac:dyDescent="0.2">
      <c r="T53854" s="11"/>
      <c r="U53854" s="11"/>
    </row>
    <row r="53855" spans="20:21" x14ac:dyDescent="0.2">
      <c r="T53855" s="11"/>
      <c r="U53855" s="11"/>
    </row>
    <row r="53856" spans="20:21" x14ac:dyDescent="0.2">
      <c r="T53856" s="11"/>
      <c r="U53856" s="11"/>
    </row>
    <row r="53857" spans="20:21" x14ac:dyDescent="0.2">
      <c r="T53857" s="11"/>
      <c r="U53857" s="11"/>
    </row>
    <row r="53858" spans="20:21" x14ac:dyDescent="0.2">
      <c r="T53858" s="11"/>
      <c r="U53858" s="11"/>
    </row>
    <row r="53859" spans="20:21" x14ac:dyDescent="0.2">
      <c r="T53859" s="11"/>
      <c r="U53859" s="11"/>
    </row>
    <row r="53860" spans="20:21" x14ac:dyDescent="0.2">
      <c r="T53860" s="11"/>
      <c r="U53860" s="11"/>
    </row>
    <row r="53861" spans="20:21" x14ac:dyDescent="0.2">
      <c r="T53861" s="11"/>
      <c r="U53861" s="11"/>
    </row>
    <row r="53862" spans="20:21" x14ac:dyDescent="0.2">
      <c r="T53862" s="11"/>
      <c r="U53862" s="11"/>
    </row>
    <row r="53863" spans="20:21" x14ac:dyDescent="0.2">
      <c r="T53863" s="11"/>
      <c r="U53863" s="11"/>
    </row>
    <row r="53864" spans="20:21" x14ac:dyDescent="0.2">
      <c r="T53864" s="11"/>
      <c r="U53864" s="11"/>
    </row>
    <row r="53865" spans="20:21" x14ac:dyDescent="0.2">
      <c r="T53865" s="11"/>
      <c r="U53865" s="11"/>
    </row>
    <row r="53866" spans="20:21" x14ac:dyDescent="0.2">
      <c r="T53866" s="11"/>
      <c r="U53866" s="11"/>
    </row>
    <row r="53867" spans="20:21" x14ac:dyDescent="0.2">
      <c r="T53867" s="11"/>
      <c r="U53867" s="11"/>
    </row>
    <row r="53868" spans="20:21" x14ac:dyDescent="0.2">
      <c r="T53868" s="11"/>
      <c r="U53868" s="11"/>
    </row>
    <row r="53869" spans="20:21" x14ac:dyDescent="0.2">
      <c r="T53869" s="11"/>
      <c r="U53869" s="11"/>
    </row>
    <row r="53870" spans="20:21" x14ac:dyDescent="0.2">
      <c r="T53870" s="11"/>
      <c r="U53870" s="11"/>
    </row>
    <row r="53871" spans="20:21" x14ac:dyDescent="0.2">
      <c r="T53871" s="11"/>
      <c r="U53871" s="11"/>
    </row>
    <row r="53872" spans="20:21" x14ac:dyDescent="0.2">
      <c r="T53872" s="11"/>
      <c r="U53872" s="11"/>
    </row>
    <row r="53873" spans="20:21" x14ac:dyDescent="0.2">
      <c r="T53873" s="11"/>
      <c r="U53873" s="11"/>
    </row>
    <row r="53874" spans="20:21" x14ac:dyDescent="0.2">
      <c r="T53874" s="11"/>
      <c r="U53874" s="11"/>
    </row>
    <row r="53875" spans="20:21" x14ac:dyDescent="0.2">
      <c r="T53875" s="11"/>
      <c r="U53875" s="11"/>
    </row>
    <row r="53876" spans="20:21" x14ac:dyDescent="0.2">
      <c r="T53876" s="11"/>
      <c r="U53876" s="11"/>
    </row>
    <row r="53877" spans="20:21" x14ac:dyDescent="0.2">
      <c r="T53877" s="11"/>
      <c r="U53877" s="11"/>
    </row>
    <row r="53878" spans="20:21" x14ac:dyDescent="0.2">
      <c r="T53878" s="11"/>
      <c r="U53878" s="11"/>
    </row>
    <row r="53879" spans="20:21" x14ac:dyDescent="0.2">
      <c r="T53879" s="11"/>
      <c r="U53879" s="11"/>
    </row>
    <row r="53880" spans="20:21" x14ac:dyDescent="0.2">
      <c r="T53880" s="11"/>
      <c r="U53880" s="11"/>
    </row>
    <row r="53881" spans="20:21" x14ac:dyDescent="0.2">
      <c r="T53881" s="11"/>
      <c r="U53881" s="11"/>
    </row>
    <row r="53882" spans="20:21" x14ac:dyDescent="0.2">
      <c r="T53882" s="11"/>
      <c r="U53882" s="11"/>
    </row>
    <row r="53883" spans="20:21" x14ac:dyDescent="0.2">
      <c r="T53883" s="11"/>
      <c r="U53883" s="11"/>
    </row>
    <row r="53884" spans="20:21" x14ac:dyDescent="0.2">
      <c r="T53884" s="11"/>
      <c r="U53884" s="11"/>
    </row>
    <row r="53885" spans="20:21" x14ac:dyDescent="0.2">
      <c r="T53885" s="11"/>
      <c r="U53885" s="11"/>
    </row>
    <row r="53886" spans="20:21" x14ac:dyDescent="0.2">
      <c r="T53886" s="11"/>
      <c r="U53886" s="11"/>
    </row>
    <row r="53887" spans="20:21" x14ac:dyDescent="0.2">
      <c r="T53887" s="11"/>
      <c r="U53887" s="11"/>
    </row>
    <row r="53888" spans="20:21" x14ac:dyDescent="0.2">
      <c r="T53888" s="11"/>
      <c r="U53888" s="11"/>
    </row>
    <row r="53889" spans="20:21" x14ac:dyDescent="0.2">
      <c r="T53889" s="11"/>
      <c r="U53889" s="11"/>
    </row>
    <row r="53890" spans="20:21" x14ac:dyDescent="0.2">
      <c r="T53890" s="11"/>
      <c r="U53890" s="11"/>
    </row>
    <row r="53891" spans="20:21" x14ac:dyDescent="0.2">
      <c r="T53891" s="11"/>
      <c r="U53891" s="11"/>
    </row>
    <row r="53892" spans="20:21" x14ac:dyDescent="0.2">
      <c r="T53892" s="11"/>
      <c r="U53892" s="11"/>
    </row>
    <row r="53893" spans="20:21" x14ac:dyDescent="0.2">
      <c r="T53893" s="11"/>
      <c r="U53893" s="11"/>
    </row>
    <row r="53894" spans="20:21" x14ac:dyDescent="0.2">
      <c r="T53894" s="11"/>
      <c r="U53894" s="11"/>
    </row>
    <row r="53895" spans="20:21" x14ac:dyDescent="0.2">
      <c r="T53895" s="11"/>
      <c r="U53895" s="11"/>
    </row>
    <row r="53896" spans="20:21" x14ac:dyDescent="0.2">
      <c r="T53896" s="11"/>
      <c r="U53896" s="11"/>
    </row>
    <row r="53897" spans="20:21" x14ac:dyDescent="0.2">
      <c r="T53897" s="11"/>
      <c r="U53897" s="11"/>
    </row>
    <row r="53898" spans="20:21" x14ac:dyDescent="0.2">
      <c r="T53898" s="11"/>
      <c r="U53898" s="11"/>
    </row>
    <row r="53899" spans="20:21" x14ac:dyDescent="0.2">
      <c r="T53899" s="11"/>
      <c r="U53899" s="11"/>
    </row>
    <row r="53900" spans="20:21" x14ac:dyDescent="0.2">
      <c r="T53900" s="11"/>
      <c r="U53900" s="11"/>
    </row>
    <row r="53901" spans="20:21" x14ac:dyDescent="0.2">
      <c r="T53901" s="11"/>
      <c r="U53901" s="11"/>
    </row>
    <row r="53902" spans="20:21" x14ac:dyDescent="0.2">
      <c r="T53902" s="11"/>
      <c r="U53902" s="11"/>
    </row>
    <row r="53903" spans="20:21" x14ac:dyDescent="0.2">
      <c r="T53903" s="11"/>
      <c r="U53903" s="11"/>
    </row>
    <row r="53904" spans="20:21" x14ac:dyDescent="0.2">
      <c r="T53904" s="11"/>
      <c r="U53904" s="11"/>
    </row>
    <row r="53905" spans="20:21" x14ac:dyDescent="0.2">
      <c r="T53905" s="11"/>
      <c r="U53905" s="11"/>
    </row>
    <row r="53906" spans="20:21" x14ac:dyDescent="0.2">
      <c r="T53906" s="11"/>
      <c r="U53906" s="11"/>
    </row>
    <row r="53907" spans="20:21" x14ac:dyDescent="0.2">
      <c r="T53907" s="11"/>
      <c r="U53907" s="11"/>
    </row>
    <row r="53908" spans="20:21" x14ac:dyDescent="0.2">
      <c r="T53908" s="11"/>
      <c r="U53908" s="11"/>
    </row>
    <row r="53909" spans="20:21" x14ac:dyDescent="0.2">
      <c r="T53909" s="11"/>
      <c r="U53909" s="11"/>
    </row>
    <row r="53910" spans="20:21" x14ac:dyDescent="0.2">
      <c r="T53910" s="11"/>
      <c r="U53910" s="11"/>
    </row>
    <row r="53911" spans="20:21" x14ac:dyDescent="0.2">
      <c r="T53911" s="11"/>
      <c r="U53911" s="11"/>
    </row>
    <row r="53912" spans="20:21" x14ac:dyDescent="0.2">
      <c r="T53912" s="11"/>
      <c r="U53912" s="11"/>
    </row>
    <row r="53913" spans="20:21" x14ac:dyDescent="0.2">
      <c r="T53913" s="11"/>
      <c r="U53913" s="11"/>
    </row>
    <row r="53914" spans="20:21" x14ac:dyDescent="0.2">
      <c r="T53914" s="11"/>
      <c r="U53914" s="11"/>
    </row>
    <row r="53915" spans="20:21" x14ac:dyDescent="0.2">
      <c r="T53915" s="11"/>
      <c r="U53915" s="11"/>
    </row>
    <row r="53916" spans="20:21" x14ac:dyDescent="0.2">
      <c r="T53916" s="11"/>
      <c r="U53916" s="11"/>
    </row>
    <row r="53917" spans="20:21" x14ac:dyDescent="0.2">
      <c r="T53917" s="11"/>
      <c r="U53917" s="11"/>
    </row>
    <row r="53918" spans="20:21" x14ac:dyDescent="0.2">
      <c r="T53918" s="11"/>
      <c r="U53918" s="11"/>
    </row>
    <row r="53919" spans="20:21" x14ac:dyDescent="0.2">
      <c r="T53919" s="11"/>
      <c r="U53919" s="11"/>
    </row>
    <row r="53920" spans="20:21" x14ac:dyDescent="0.2">
      <c r="T53920" s="11"/>
      <c r="U53920" s="11"/>
    </row>
    <row r="53921" spans="20:21" x14ac:dyDescent="0.2">
      <c r="T53921" s="11"/>
      <c r="U53921" s="11"/>
    </row>
    <row r="53922" spans="20:21" x14ac:dyDescent="0.2">
      <c r="T53922" s="11"/>
      <c r="U53922" s="11"/>
    </row>
    <row r="53923" spans="20:21" x14ac:dyDescent="0.2">
      <c r="T53923" s="11"/>
      <c r="U53923" s="11"/>
    </row>
    <row r="53924" spans="20:21" x14ac:dyDescent="0.2">
      <c r="T53924" s="11"/>
      <c r="U53924" s="11"/>
    </row>
    <row r="53925" spans="20:21" x14ac:dyDescent="0.2">
      <c r="T53925" s="11"/>
      <c r="U53925" s="11"/>
    </row>
    <row r="53926" spans="20:21" x14ac:dyDescent="0.2">
      <c r="T53926" s="11"/>
      <c r="U53926" s="11"/>
    </row>
    <row r="53927" spans="20:21" x14ac:dyDescent="0.2">
      <c r="T53927" s="11"/>
      <c r="U53927" s="11"/>
    </row>
    <row r="53928" spans="20:21" x14ac:dyDescent="0.2">
      <c r="T53928" s="11"/>
      <c r="U53928" s="11"/>
    </row>
    <row r="53929" spans="20:21" x14ac:dyDescent="0.2">
      <c r="T53929" s="11"/>
      <c r="U53929" s="11"/>
    </row>
    <row r="53930" spans="20:21" x14ac:dyDescent="0.2">
      <c r="T53930" s="11"/>
      <c r="U53930" s="11"/>
    </row>
    <row r="53931" spans="20:21" x14ac:dyDescent="0.2">
      <c r="T53931" s="11"/>
      <c r="U53931" s="11"/>
    </row>
    <row r="53932" spans="20:21" x14ac:dyDescent="0.2">
      <c r="T53932" s="11"/>
      <c r="U53932" s="11"/>
    </row>
    <row r="53933" spans="20:21" x14ac:dyDescent="0.2">
      <c r="T53933" s="11"/>
      <c r="U53933" s="11"/>
    </row>
    <row r="53934" spans="20:21" x14ac:dyDescent="0.2">
      <c r="T53934" s="11"/>
      <c r="U53934" s="11"/>
    </row>
    <row r="53935" spans="20:21" x14ac:dyDescent="0.2">
      <c r="T53935" s="11"/>
      <c r="U53935" s="11"/>
    </row>
    <row r="53936" spans="20:21" x14ac:dyDescent="0.2">
      <c r="T53936" s="11"/>
      <c r="U53936" s="11"/>
    </row>
    <row r="53937" spans="20:21" x14ac:dyDescent="0.2">
      <c r="T53937" s="11"/>
      <c r="U53937" s="11"/>
    </row>
    <row r="53938" spans="20:21" x14ac:dyDescent="0.2">
      <c r="T53938" s="11"/>
      <c r="U53938" s="11"/>
    </row>
    <row r="53939" spans="20:21" x14ac:dyDescent="0.2">
      <c r="T53939" s="11"/>
      <c r="U53939" s="11"/>
    </row>
    <row r="53940" spans="20:21" x14ac:dyDescent="0.2">
      <c r="T53940" s="11"/>
      <c r="U53940" s="11"/>
    </row>
    <row r="53941" spans="20:21" x14ac:dyDescent="0.2">
      <c r="T53941" s="11"/>
      <c r="U53941" s="11"/>
    </row>
    <row r="53942" spans="20:21" x14ac:dyDescent="0.2">
      <c r="T53942" s="11"/>
      <c r="U53942" s="11"/>
    </row>
    <row r="53943" spans="20:21" x14ac:dyDescent="0.2">
      <c r="T53943" s="11"/>
      <c r="U53943" s="11"/>
    </row>
    <row r="53944" spans="20:21" x14ac:dyDescent="0.2">
      <c r="T53944" s="11"/>
      <c r="U53944" s="11"/>
    </row>
    <row r="53945" spans="20:21" x14ac:dyDescent="0.2">
      <c r="T53945" s="11"/>
      <c r="U53945" s="11"/>
    </row>
    <row r="53946" spans="20:21" x14ac:dyDescent="0.2">
      <c r="T53946" s="11"/>
      <c r="U53946" s="11"/>
    </row>
    <row r="53947" spans="20:21" x14ac:dyDescent="0.2">
      <c r="T53947" s="11"/>
      <c r="U53947" s="11"/>
    </row>
    <row r="53948" spans="20:21" x14ac:dyDescent="0.2">
      <c r="T53948" s="11"/>
      <c r="U53948" s="11"/>
    </row>
    <row r="53949" spans="20:21" x14ac:dyDescent="0.2">
      <c r="T53949" s="11"/>
      <c r="U53949" s="11"/>
    </row>
    <row r="53950" spans="20:21" x14ac:dyDescent="0.2">
      <c r="T53950" s="11"/>
      <c r="U53950" s="11"/>
    </row>
    <row r="53951" spans="20:21" x14ac:dyDescent="0.2">
      <c r="T53951" s="11"/>
      <c r="U53951" s="11"/>
    </row>
    <row r="53952" spans="20:21" x14ac:dyDescent="0.2">
      <c r="T53952" s="11"/>
      <c r="U53952" s="11"/>
    </row>
    <row r="53953" spans="20:21" x14ac:dyDescent="0.2">
      <c r="T53953" s="11"/>
      <c r="U53953" s="11"/>
    </row>
    <row r="53954" spans="20:21" x14ac:dyDescent="0.2">
      <c r="T53954" s="11"/>
      <c r="U53954" s="11"/>
    </row>
    <row r="53955" spans="20:21" x14ac:dyDescent="0.2">
      <c r="T53955" s="11"/>
      <c r="U53955" s="11"/>
    </row>
    <row r="53956" spans="20:21" x14ac:dyDescent="0.2">
      <c r="T53956" s="11"/>
      <c r="U53956" s="11"/>
    </row>
    <row r="53957" spans="20:21" x14ac:dyDescent="0.2">
      <c r="T53957" s="11"/>
      <c r="U53957" s="11"/>
    </row>
    <row r="53958" spans="20:21" x14ac:dyDescent="0.2">
      <c r="T53958" s="11"/>
      <c r="U53958" s="11"/>
    </row>
    <row r="53959" spans="20:21" x14ac:dyDescent="0.2">
      <c r="T53959" s="11"/>
      <c r="U53959" s="11"/>
    </row>
    <row r="53960" spans="20:21" x14ac:dyDescent="0.2">
      <c r="T53960" s="11"/>
      <c r="U53960" s="11"/>
    </row>
    <row r="53961" spans="20:21" x14ac:dyDescent="0.2">
      <c r="T53961" s="11"/>
      <c r="U53961" s="11"/>
    </row>
    <row r="53962" spans="20:21" x14ac:dyDescent="0.2">
      <c r="T53962" s="11"/>
      <c r="U53962" s="11"/>
    </row>
    <row r="53963" spans="20:21" x14ac:dyDescent="0.2">
      <c r="T53963" s="11"/>
      <c r="U53963" s="11"/>
    </row>
    <row r="53964" spans="20:21" x14ac:dyDescent="0.2">
      <c r="T53964" s="11"/>
      <c r="U53964" s="11"/>
    </row>
    <row r="53965" spans="20:21" x14ac:dyDescent="0.2">
      <c r="T53965" s="11"/>
      <c r="U53965" s="11"/>
    </row>
    <row r="53966" spans="20:21" x14ac:dyDescent="0.2">
      <c r="T53966" s="11"/>
      <c r="U53966" s="11"/>
    </row>
    <row r="53967" spans="20:21" x14ac:dyDescent="0.2">
      <c r="T53967" s="11"/>
      <c r="U53967" s="11"/>
    </row>
    <row r="53968" spans="20:21" x14ac:dyDescent="0.2">
      <c r="T53968" s="11"/>
      <c r="U53968" s="11"/>
    </row>
    <row r="53969" spans="20:21" x14ac:dyDescent="0.2">
      <c r="T53969" s="11"/>
      <c r="U53969" s="11"/>
    </row>
    <row r="53970" spans="20:21" x14ac:dyDescent="0.2">
      <c r="T53970" s="11"/>
      <c r="U53970" s="11"/>
    </row>
    <row r="53971" spans="20:21" x14ac:dyDescent="0.2">
      <c r="T53971" s="11"/>
      <c r="U53971" s="11"/>
    </row>
    <row r="53972" spans="20:21" x14ac:dyDescent="0.2">
      <c r="T53972" s="11"/>
      <c r="U53972" s="11"/>
    </row>
    <row r="53973" spans="20:21" x14ac:dyDescent="0.2">
      <c r="T53973" s="11"/>
      <c r="U53973" s="11"/>
    </row>
    <row r="53974" spans="20:21" x14ac:dyDescent="0.2">
      <c r="T53974" s="11"/>
      <c r="U53974" s="11"/>
    </row>
    <row r="53975" spans="20:21" x14ac:dyDescent="0.2">
      <c r="T53975" s="11"/>
      <c r="U53975" s="11"/>
    </row>
    <row r="53976" spans="20:21" x14ac:dyDescent="0.2">
      <c r="T53976" s="11"/>
      <c r="U53976" s="11"/>
    </row>
    <row r="53977" spans="20:21" x14ac:dyDescent="0.2">
      <c r="T53977" s="11"/>
      <c r="U53977" s="11"/>
    </row>
    <row r="53978" spans="20:21" x14ac:dyDescent="0.2">
      <c r="T53978" s="11"/>
      <c r="U53978" s="11"/>
    </row>
    <row r="53979" spans="20:21" x14ac:dyDescent="0.2">
      <c r="T53979" s="11"/>
      <c r="U53979" s="11"/>
    </row>
    <row r="53980" spans="20:21" x14ac:dyDescent="0.2">
      <c r="T53980" s="11"/>
      <c r="U53980" s="11"/>
    </row>
    <row r="53981" spans="20:21" x14ac:dyDescent="0.2">
      <c r="T53981" s="11"/>
      <c r="U53981" s="11"/>
    </row>
    <row r="53982" spans="20:21" x14ac:dyDescent="0.2">
      <c r="T53982" s="11"/>
      <c r="U53982" s="11"/>
    </row>
    <row r="53983" spans="20:21" x14ac:dyDescent="0.2">
      <c r="T53983" s="11"/>
      <c r="U53983" s="11"/>
    </row>
    <row r="53984" spans="20:21" x14ac:dyDescent="0.2">
      <c r="T53984" s="11"/>
      <c r="U53984" s="11"/>
    </row>
    <row r="53985" spans="20:21" x14ac:dyDescent="0.2">
      <c r="T53985" s="11"/>
      <c r="U53985" s="11"/>
    </row>
    <row r="53986" spans="20:21" x14ac:dyDescent="0.2">
      <c r="T53986" s="11"/>
      <c r="U53986" s="11"/>
    </row>
    <row r="53987" spans="20:21" x14ac:dyDescent="0.2">
      <c r="T53987" s="11"/>
      <c r="U53987" s="11"/>
    </row>
    <row r="53988" spans="20:21" x14ac:dyDescent="0.2">
      <c r="T53988" s="11"/>
      <c r="U53988" s="11"/>
    </row>
    <row r="53989" spans="20:21" x14ac:dyDescent="0.2">
      <c r="T53989" s="11"/>
      <c r="U53989" s="11"/>
    </row>
    <row r="53990" spans="20:21" x14ac:dyDescent="0.2">
      <c r="T53990" s="11"/>
      <c r="U53990" s="11"/>
    </row>
    <row r="53991" spans="20:21" x14ac:dyDescent="0.2">
      <c r="T53991" s="11"/>
      <c r="U53991" s="11"/>
    </row>
    <row r="53992" spans="20:21" x14ac:dyDescent="0.2">
      <c r="T53992" s="11"/>
      <c r="U53992" s="11"/>
    </row>
    <row r="53993" spans="20:21" x14ac:dyDescent="0.2">
      <c r="T53993" s="11"/>
      <c r="U53993" s="11"/>
    </row>
    <row r="53994" spans="20:21" x14ac:dyDescent="0.2">
      <c r="T53994" s="11"/>
      <c r="U53994" s="11"/>
    </row>
    <row r="53995" spans="20:21" x14ac:dyDescent="0.2">
      <c r="T53995" s="11"/>
      <c r="U53995" s="11"/>
    </row>
    <row r="53996" spans="20:21" x14ac:dyDescent="0.2">
      <c r="T53996" s="11"/>
      <c r="U53996" s="11"/>
    </row>
    <row r="53997" spans="20:21" x14ac:dyDescent="0.2">
      <c r="T53997" s="11"/>
      <c r="U53997" s="11"/>
    </row>
    <row r="53998" spans="20:21" x14ac:dyDescent="0.2">
      <c r="T53998" s="11"/>
      <c r="U53998" s="11"/>
    </row>
    <row r="53999" spans="20:21" x14ac:dyDescent="0.2">
      <c r="T53999" s="11"/>
      <c r="U53999" s="11"/>
    </row>
    <row r="54000" spans="20:21" x14ac:dyDescent="0.2">
      <c r="T54000" s="11"/>
      <c r="U54000" s="11"/>
    </row>
    <row r="54001" spans="20:21" x14ac:dyDescent="0.2">
      <c r="T54001" s="11"/>
      <c r="U54001" s="11"/>
    </row>
    <row r="54002" spans="20:21" x14ac:dyDescent="0.2">
      <c r="T54002" s="11"/>
      <c r="U54002" s="11"/>
    </row>
    <row r="54003" spans="20:21" x14ac:dyDescent="0.2">
      <c r="T54003" s="11"/>
      <c r="U54003" s="11"/>
    </row>
    <row r="54004" spans="20:21" x14ac:dyDescent="0.2">
      <c r="T54004" s="11"/>
      <c r="U54004" s="11"/>
    </row>
    <row r="54005" spans="20:21" x14ac:dyDescent="0.2">
      <c r="T54005" s="11"/>
      <c r="U54005" s="11"/>
    </row>
    <row r="54006" spans="20:21" x14ac:dyDescent="0.2">
      <c r="T54006" s="11"/>
      <c r="U54006" s="11"/>
    </row>
    <row r="54007" spans="20:21" x14ac:dyDescent="0.2">
      <c r="T54007" s="11"/>
      <c r="U54007" s="11"/>
    </row>
    <row r="54008" spans="20:21" x14ac:dyDescent="0.2">
      <c r="T54008" s="11"/>
      <c r="U54008" s="11"/>
    </row>
    <row r="54009" spans="20:21" x14ac:dyDescent="0.2">
      <c r="T54009" s="11"/>
      <c r="U54009" s="11"/>
    </row>
    <row r="54010" spans="20:21" x14ac:dyDescent="0.2">
      <c r="T54010" s="11"/>
      <c r="U54010" s="11"/>
    </row>
    <row r="54011" spans="20:21" x14ac:dyDescent="0.2">
      <c r="T54011" s="11"/>
      <c r="U54011" s="11"/>
    </row>
    <row r="54012" spans="20:21" x14ac:dyDescent="0.2">
      <c r="T54012" s="11"/>
      <c r="U54012" s="11"/>
    </row>
    <row r="54013" spans="20:21" x14ac:dyDescent="0.2">
      <c r="T54013" s="11"/>
      <c r="U54013" s="11"/>
    </row>
    <row r="54014" spans="20:21" x14ac:dyDescent="0.2">
      <c r="T54014" s="11"/>
      <c r="U54014" s="11"/>
    </row>
    <row r="54015" spans="20:21" x14ac:dyDescent="0.2">
      <c r="T54015" s="11"/>
      <c r="U54015" s="11"/>
    </row>
    <row r="54016" spans="20:21" x14ac:dyDescent="0.2">
      <c r="T54016" s="11"/>
      <c r="U54016" s="11"/>
    </row>
    <row r="54017" spans="20:21" x14ac:dyDescent="0.2">
      <c r="T54017" s="11"/>
      <c r="U54017" s="11"/>
    </row>
    <row r="54018" spans="20:21" x14ac:dyDescent="0.2">
      <c r="T54018" s="11"/>
      <c r="U54018" s="11"/>
    </row>
    <row r="54019" spans="20:21" x14ac:dyDescent="0.2">
      <c r="T54019" s="11"/>
      <c r="U54019" s="11"/>
    </row>
    <row r="54020" spans="20:21" x14ac:dyDescent="0.2">
      <c r="T54020" s="11"/>
      <c r="U54020" s="11"/>
    </row>
    <row r="54021" spans="20:21" x14ac:dyDescent="0.2">
      <c r="T54021" s="11"/>
      <c r="U54021" s="11"/>
    </row>
    <row r="54022" spans="20:21" x14ac:dyDescent="0.2">
      <c r="T54022" s="11"/>
      <c r="U54022" s="11"/>
    </row>
    <row r="54023" spans="20:21" x14ac:dyDescent="0.2">
      <c r="T54023" s="11"/>
      <c r="U54023" s="11"/>
    </row>
    <row r="54024" spans="20:21" x14ac:dyDescent="0.2">
      <c r="T54024" s="11"/>
      <c r="U54024" s="11"/>
    </row>
    <row r="54025" spans="20:21" x14ac:dyDescent="0.2">
      <c r="T54025" s="11"/>
      <c r="U54025" s="11"/>
    </row>
    <row r="54026" spans="20:21" x14ac:dyDescent="0.2">
      <c r="T54026" s="11"/>
      <c r="U54026" s="11"/>
    </row>
    <row r="54027" spans="20:21" x14ac:dyDescent="0.2">
      <c r="T54027" s="11"/>
      <c r="U54027" s="11"/>
    </row>
    <row r="54028" spans="20:21" x14ac:dyDescent="0.2">
      <c r="T54028" s="11"/>
      <c r="U54028" s="11"/>
    </row>
    <row r="54029" spans="20:21" x14ac:dyDescent="0.2">
      <c r="T54029" s="11"/>
      <c r="U54029" s="11"/>
    </row>
    <row r="54030" spans="20:21" x14ac:dyDescent="0.2">
      <c r="T54030" s="11"/>
      <c r="U54030" s="11"/>
    </row>
    <row r="54031" spans="20:21" x14ac:dyDescent="0.2">
      <c r="T54031" s="11"/>
      <c r="U54031" s="11"/>
    </row>
    <row r="54032" spans="20:21" x14ac:dyDescent="0.2">
      <c r="T54032" s="11"/>
      <c r="U54032" s="11"/>
    </row>
    <row r="54033" spans="20:21" x14ac:dyDescent="0.2">
      <c r="T54033" s="11"/>
      <c r="U54033" s="11"/>
    </row>
    <row r="54034" spans="20:21" x14ac:dyDescent="0.2">
      <c r="T54034" s="11"/>
      <c r="U54034" s="11"/>
    </row>
    <row r="54035" spans="20:21" x14ac:dyDescent="0.2">
      <c r="T54035" s="11"/>
      <c r="U54035" s="11"/>
    </row>
    <row r="54036" spans="20:21" x14ac:dyDescent="0.2">
      <c r="T54036" s="11"/>
      <c r="U54036" s="11"/>
    </row>
    <row r="54037" spans="20:21" x14ac:dyDescent="0.2">
      <c r="T54037" s="11"/>
      <c r="U54037" s="11"/>
    </row>
    <row r="54038" spans="20:21" x14ac:dyDescent="0.2">
      <c r="T54038" s="11"/>
      <c r="U54038" s="11"/>
    </row>
    <row r="54039" spans="20:21" x14ac:dyDescent="0.2">
      <c r="T54039" s="11"/>
      <c r="U54039" s="11"/>
    </row>
    <row r="54040" spans="20:21" x14ac:dyDescent="0.2">
      <c r="T54040" s="11"/>
      <c r="U54040" s="11"/>
    </row>
    <row r="54041" spans="20:21" x14ac:dyDescent="0.2">
      <c r="T54041" s="11"/>
      <c r="U54041" s="11"/>
    </row>
    <row r="54042" spans="20:21" x14ac:dyDescent="0.2">
      <c r="T54042" s="11"/>
      <c r="U54042" s="11"/>
    </row>
    <row r="54043" spans="20:21" x14ac:dyDescent="0.2">
      <c r="T54043" s="11"/>
      <c r="U54043" s="11"/>
    </row>
    <row r="54044" spans="20:21" x14ac:dyDescent="0.2">
      <c r="T54044" s="11"/>
      <c r="U54044" s="11"/>
    </row>
    <row r="54045" spans="20:21" x14ac:dyDescent="0.2">
      <c r="T54045" s="11"/>
      <c r="U54045" s="11"/>
    </row>
    <row r="54046" spans="20:21" x14ac:dyDescent="0.2">
      <c r="T54046" s="11"/>
      <c r="U54046" s="11"/>
    </row>
    <row r="54047" spans="20:21" x14ac:dyDescent="0.2">
      <c r="T54047" s="11"/>
      <c r="U54047" s="11"/>
    </row>
    <row r="54048" spans="20:21" x14ac:dyDescent="0.2">
      <c r="T54048" s="11"/>
      <c r="U54048" s="11"/>
    </row>
    <row r="54049" spans="20:21" x14ac:dyDescent="0.2">
      <c r="T54049" s="11"/>
      <c r="U54049" s="11"/>
    </row>
    <row r="54050" spans="20:21" x14ac:dyDescent="0.2">
      <c r="T54050" s="11"/>
      <c r="U54050" s="11"/>
    </row>
    <row r="54051" spans="20:21" x14ac:dyDescent="0.2">
      <c r="T54051" s="11"/>
      <c r="U54051" s="11"/>
    </row>
    <row r="54052" spans="20:21" x14ac:dyDescent="0.2">
      <c r="T54052" s="11"/>
      <c r="U54052" s="11"/>
    </row>
    <row r="54053" spans="20:21" x14ac:dyDescent="0.2">
      <c r="T54053" s="11"/>
      <c r="U54053" s="11"/>
    </row>
    <row r="54054" spans="20:21" x14ac:dyDescent="0.2">
      <c r="T54054" s="11"/>
      <c r="U54054" s="11"/>
    </row>
    <row r="54055" spans="20:21" x14ac:dyDescent="0.2">
      <c r="T54055" s="11"/>
      <c r="U54055" s="11"/>
    </row>
    <row r="54056" spans="20:21" x14ac:dyDescent="0.2">
      <c r="T54056" s="11"/>
      <c r="U54056" s="11"/>
    </row>
    <row r="54057" spans="20:21" x14ac:dyDescent="0.2">
      <c r="T54057" s="11"/>
      <c r="U54057" s="11"/>
    </row>
    <row r="54058" spans="20:21" x14ac:dyDescent="0.2">
      <c r="T54058" s="11"/>
      <c r="U54058" s="11"/>
    </row>
    <row r="54059" spans="20:21" x14ac:dyDescent="0.2">
      <c r="T54059" s="11"/>
      <c r="U54059" s="11"/>
    </row>
    <row r="54060" spans="20:21" x14ac:dyDescent="0.2">
      <c r="T54060" s="11"/>
      <c r="U54060" s="11"/>
    </row>
    <row r="54061" spans="20:21" x14ac:dyDescent="0.2">
      <c r="T54061" s="11"/>
      <c r="U54061" s="11"/>
    </row>
    <row r="54062" spans="20:21" x14ac:dyDescent="0.2">
      <c r="T54062" s="11"/>
      <c r="U54062" s="11"/>
    </row>
    <row r="54063" spans="20:21" x14ac:dyDescent="0.2">
      <c r="T54063" s="11"/>
      <c r="U54063" s="11"/>
    </row>
    <row r="54064" spans="20:21" x14ac:dyDescent="0.2">
      <c r="T54064" s="11"/>
      <c r="U54064" s="11"/>
    </row>
    <row r="54065" spans="20:21" x14ac:dyDescent="0.2">
      <c r="T54065" s="11"/>
      <c r="U54065" s="11"/>
    </row>
    <row r="54066" spans="20:21" x14ac:dyDescent="0.2">
      <c r="T54066" s="11"/>
      <c r="U54066" s="11"/>
    </row>
    <row r="54067" spans="20:21" x14ac:dyDescent="0.2">
      <c r="T54067" s="11"/>
      <c r="U54067" s="11"/>
    </row>
    <row r="54068" spans="20:21" x14ac:dyDescent="0.2">
      <c r="T54068" s="11"/>
      <c r="U54068" s="11"/>
    </row>
    <row r="54069" spans="20:21" x14ac:dyDescent="0.2">
      <c r="T54069" s="11"/>
      <c r="U54069" s="11"/>
    </row>
    <row r="54070" spans="20:21" x14ac:dyDescent="0.2">
      <c r="T54070" s="11"/>
      <c r="U54070" s="11"/>
    </row>
    <row r="54071" spans="20:21" x14ac:dyDescent="0.2">
      <c r="T54071" s="11"/>
      <c r="U54071" s="11"/>
    </row>
    <row r="54072" spans="20:21" x14ac:dyDescent="0.2">
      <c r="T54072" s="11"/>
      <c r="U54072" s="11"/>
    </row>
    <row r="54073" spans="20:21" x14ac:dyDescent="0.2">
      <c r="T54073" s="11"/>
      <c r="U54073" s="11"/>
    </row>
    <row r="54074" spans="20:21" x14ac:dyDescent="0.2">
      <c r="T54074" s="11"/>
      <c r="U54074" s="11"/>
    </row>
    <row r="54075" spans="20:21" x14ac:dyDescent="0.2">
      <c r="T54075" s="11"/>
      <c r="U54075" s="11"/>
    </row>
    <row r="54076" spans="20:21" x14ac:dyDescent="0.2">
      <c r="T54076" s="11"/>
      <c r="U54076" s="11"/>
    </row>
    <row r="54077" spans="20:21" x14ac:dyDescent="0.2">
      <c r="T54077" s="11"/>
      <c r="U54077" s="11"/>
    </row>
    <row r="54078" spans="20:21" x14ac:dyDescent="0.2">
      <c r="T54078" s="11"/>
      <c r="U54078" s="11"/>
    </row>
    <row r="54079" spans="20:21" x14ac:dyDescent="0.2">
      <c r="T54079" s="11"/>
      <c r="U54079" s="11"/>
    </row>
    <row r="54080" spans="20:21" x14ac:dyDescent="0.2">
      <c r="T54080" s="11"/>
      <c r="U54080" s="11"/>
    </row>
    <row r="54081" spans="20:21" x14ac:dyDescent="0.2">
      <c r="T54081" s="11"/>
      <c r="U54081" s="11"/>
    </row>
    <row r="54082" spans="20:21" x14ac:dyDescent="0.2">
      <c r="T54082" s="11"/>
      <c r="U54082" s="11"/>
    </row>
    <row r="54083" spans="20:21" x14ac:dyDescent="0.2">
      <c r="T54083" s="11"/>
      <c r="U54083" s="11"/>
    </row>
    <row r="54084" spans="20:21" x14ac:dyDescent="0.2">
      <c r="T54084" s="11"/>
      <c r="U54084" s="11"/>
    </row>
    <row r="54085" spans="20:21" x14ac:dyDescent="0.2">
      <c r="T54085" s="11"/>
      <c r="U54085" s="11"/>
    </row>
    <row r="54086" spans="20:21" x14ac:dyDescent="0.2">
      <c r="T54086" s="11"/>
      <c r="U54086" s="11"/>
    </row>
    <row r="54087" spans="20:21" x14ac:dyDescent="0.2">
      <c r="T54087" s="11"/>
      <c r="U54087" s="11"/>
    </row>
    <row r="54088" spans="20:21" x14ac:dyDescent="0.2">
      <c r="T54088" s="11"/>
      <c r="U54088" s="11"/>
    </row>
    <row r="54089" spans="20:21" x14ac:dyDescent="0.2">
      <c r="T54089" s="11"/>
      <c r="U54089" s="11"/>
    </row>
    <row r="54090" spans="20:21" x14ac:dyDescent="0.2">
      <c r="T54090" s="11"/>
      <c r="U54090" s="11"/>
    </row>
    <row r="54091" spans="20:21" x14ac:dyDescent="0.2">
      <c r="T54091" s="11"/>
      <c r="U54091" s="11"/>
    </row>
    <row r="54092" spans="20:21" x14ac:dyDescent="0.2">
      <c r="T54092" s="11"/>
      <c r="U54092" s="11"/>
    </row>
    <row r="54093" spans="20:21" x14ac:dyDescent="0.2">
      <c r="T54093" s="11"/>
      <c r="U54093" s="11"/>
    </row>
    <row r="54094" spans="20:21" x14ac:dyDescent="0.2">
      <c r="T54094" s="11"/>
      <c r="U54094" s="11"/>
    </row>
    <row r="54095" spans="20:21" x14ac:dyDescent="0.2">
      <c r="T54095" s="11"/>
      <c r="U54095" s="11"/>
    </row>
    <row r="54096" spans="20:21" x14ac:dyDescent="0.2">
      <c r="T54096" s="11"/>
      <c r="U54096" s="11"/>
    </row>
    <row r="54097" spans="20:21" x14ac:dyDescent="0.2">
      <c r="T54097" s="11"/>
      <c r="U54097" s="11"/>
    </row>
    <row r="54098" spans="20:21" x14ac:dyDescent="0.2">
      <c r="T54098" s="11"/>
      <c r="U54098" s="11"/>
    </row>
    <row r="54099" spans="20:21" x14ac:dyDescent="0.2">
      <c r="T54099" s="11"/>
      <c r="U54099" s="11"/>
    </row>
    <row r="54100" spans="20:21" x14ac:dyDescent="0.2">
      <c r="T54100" s="11"/>
      <c r="U54100" s="11"/>
    </row>
    <row r="54101" spans="20:21" x14ac:dyDescent="0.2">
      <c r="T54101" s="11"/>
      <c r="U54101" s="11"/>
    </row>
    <row r="54102" spans="20:21" x14ac:dyDescent="0.2">
      <c r="T54102" s="11"/>
      <c r="U54102" s="11"/>
    </row>
    <row r="54103" spans="20:21" x14ac:dyDescent="0.2">
      <c r="T54103" s="11"/>
      <c r="U54103" s="11"/>
    </row>
    <row r="54104" spans="20:21" x14ac:dyDescent="0.2">
      <c r="T54104" s="11"/>
      <c r="U54104" s="11"/>
    </row>
    <row r="54105" spans="20:21" x14ac:dyDescent="0.2">
      <c r="T54105" s="11"/>
      <c r="U54105" s="11"/>
    </row>
    <row r="54106" spans="20:21" x14ac:dyDescent="0.2">
      <c r="T54106" s="11"/>
      <c r="U54106" s="11"/>
    </row>
    <row r="54107" spans="20:21" x14ac:dyDescent="0.2">
      <c r="T54107" s="11"/>
      <c r="U54107" s="11"/>
    </row>
    <row r="54108" spans="20:21" x14ac:dyDescent="0.2">
      <c r="T54108" s="11"/>
      <c r="U54108" s="11"/>
    </row>
    <row r="54109" spans="20:21" x14ac:dyDescent="0.2">
      <c r="T54109" s="11"/>
      <c r="U54109" s="11"/>
    </row>
    <row r="54110" spans="20:21" x14ac:dyDescent="0.2">
      <c r="T54110" s="11"/>
      <c r="U54110" s="11"/>
    </row>
    <row r="54111" spans="20:21" x14ac:dyDescent="0.2">
      <c r="T54111" s="11"/>
      <c r="U54111" s="11"/>
    </row>
    <row r="54112" spans="20:21" x14ac:dyDescent="0.2">
      <c r="T54112" s="11"/>
      <c r="U54112" s="11"/>
    </row>
    <row r="54113" spans="20:21" x14ac:dyDescent="0.2">
      <c r="T54113" s="11"/>
      <c r="U54113" s="11"/>
    </row>
    <row r="54114" spans="20:21" x14ac:dyDescent="0.2">
      <c r="T54114" s="11"/>
      <c r="U54114" s="11"/>
    </row>
    <row r="54115" spans="20:21" x14ac:dyDescent="0.2">
      <c r="T54115" s="11"/>
      <c r="U54115" s="11"/>
    </row>
    <row r="54116" spans="20:21" x14ac:dyDescent="0.2">
      <c r="T54116" s="11"/>
      <c r="U54116" s="11"/>
    </row>
    <row r="54117" spans="20:21" x14ac:dyDescent="0.2">
      <c r="T54117" s="11"/>
      <c r="U54117" s="11"/>
    </row>
    <row r="54118" spans="20:21" x14ac:dyDescent="0.2">
      <c r="T54118" s="11"/>
      <c r="U54118" s="11"/>
    </row>
    <row r="54119" spans="20:21" x14ac:dyDescent="0.2">
      <c r="T54119" s="11"/>
      <c r="U54119" s="11"/>
    </row>
    <row r="54120" spans="20:21" x14ac:dyDescent="0.2">
      <c r="T54120" s="11"/>
      <c r="U54120" s="11"/>
    </row>
    <row r="54121" spans="20:21" x14ac:dyDescent="0.2">
      <c r="T54121" s="11"/>
      <c r="U54121" s="11"/>
    </row>
    <row r="54122" spans="20:21" x14ac:dyDescent="0.2">
      <c r="T54122" s="11"/>
      <c r="U54122" s="11"/>
    </row>
    <row r="54123" spans="20:21" x14ac:dyDescent="0.2">
      <c r="T54123" s="11"/>
      <c r="U54123" s="11"/>
    </row>
    <row r="54124" spans="20:21" x14ac:dyDescent="0.2">
      <c r="T54124" s="11"/>
      <c r="U54124" s="11"/>
    </row>
    <row r="54125" spans="20:21" x14ac:dyDescent="0.2">
      <c r="T54125" s="11"/>
      <c r="U54125" s="11"/>
    </row>
    <row r="54126" spans="20:21" x14ac:dyDescent="0.2">
      <c r="T54126" s="11"/>
      <c r="U54126" s="11"/>
    </row>
    <row r="54127" spans="20:21" x14ac:dyDescent="0.2">
      <c r="T54127" s="11"/>
      <c r="U54127" s="11"/>
    </row>
    <row r="54128" spans="20:21" x14ac:dyDescent="0.2">
      <c r="T54128" s="11"/>
      <c r="U54128" s="11"/>
    </row>
    <row r="54129" spans="20:21" x14ac:dyDescent="0.2">
      <c r="T54129" s="11"/>
      <c r="U54129" s="11"/>
    </row>
    <row r="54130" spans="20:21" x14ac:dyDescent="0.2">
      <c r="T54130" s="11"/>
      <c r="U54130" s="11"/>
    </row>
    <row r="54131" spans="20:21" x14ac:dyDescent="0.2">
      <c r="T54131" s="11"/>
      <c r="U54131" s="11"/>
    </row>
    <row r="54132" spans="20:21" x14ac:dyDescent="0.2">
      <c r="T54132" s="11"/>
      <c r="U54132" s="11"/>
    </row>
    <row r="54133" spans="20:21" x14ac:dyDescent="0.2">
      <c r="T54133" s="11"/>
      <c r="U54133" s="11"/>
    </row>
    <row r="54134" spans="20:21" x14ac:dyDescent="0.2">
      <c r="T54134" s="11"/>
      <c r="U54134" s="11"/>
    </row>
    <row r="54135" spans="20:21" x14ac:dyDescent="0.2">
      <c r="T54135" s="11"/>
      <c r="U54135" s="11"/>
    </row>
    <row r="54136" spans="20:21" x14ac:dyDescent="0.2">
      <c r="T54136" s="11"/>
      <c r="U54136" s="11"/>
    </row>
    <row r="54137" spans="20:21" x14ac:dyDescent="0.2">
      <c r="T54137" s="11"/>
      <c r="U54137" s="11"/>
    </row>
    <row r="54138" spans="20:21" x14ac:dyDescent="0.2">
      <c r="T54138" s="11"/>
      <c r="U54138" s="11"/>
    </row>
    <row r="54139" spans="20:21" x14ac:dyDescent="0.2">
      <c r="T54139" s="11"/>
      <c r="U54139" s="11"/>
    </row>
    <row r="54140" spans="20:21" x14ac:dyDescent="0.2">
      <c r="T54140" s="11"/>
      <c r="U54140" s="11"/>
    </row>
    <row r="54141" spans="20:21" x14ac:dyDescent="0.2">
      <c r="T54141" s="11"/>
      <c r="U54141" s="11"/>
    </row>
    <row r="54142" spans="20:21" x14ac:dyDescent="0.2">
      <c r="T54142" s="11"/>
      <c r="U54142" s="11"/>
    </row>
    <row r="54143" spans="20:21" x14ac:dyDescent="0.2">
      <c r="T54143" s="11"/>
      <c r="U54143" s="11"/>
    </row>
    <row r="54144" spans="20:21" x14ac:dyDescent="0.2">
      <c r="T54144" s="11"/>
      <c r="U54144" s="11"/>
    </row>
    <row r="54145" spans="20:21" x14ac:dyDescent="0.2">
      <c r="T54145" s="11"/>
      <c r="U54145" s="11"/>
    </row>
    <row r="54146" spans="20:21" x14ac:dyDescent="0.2">
      <c r="T54146" s="11"/>
      <c r="U54146" s="11"/>
    </row>
    <row r="54147" spans="20:21" x14ac:dyDescent="0.2">
      <c r="T54147" s="11"/>
      <c r="U54147" s="11"/>
    </row>
    <row r="54148" spans="20:21" x14ac:dyDescent="0.2">
      <c r="T54148" s="11"/>
      <c r="U54148" s="11"/>
    </row>
    <row r="54149" spans="20:21" x14ac:dyDescent="0.2">
      <c r="T54149" s="11"/>
      <c r="U54149" s="11"/>
    </row>
    <row r="54150" spans="20:21" x14ac:dyDescent="0.2">
      <c r="T54150" s="11"/>
      <c r="U54150" s="11"/>
    </row>
    <row r="54151" spans="20:21" x14ac:dyDescent="0.2">
      <c r="T54151" s="11"/>
      <c r="U54151" s="11"/>
    </row>
    <row r="54152" spans="20:21" x14ac:dyDescent="0.2">
      <c r="T54152" s="11"/>
      <c r="U54152" s="11"/>
    </row>
    <row r="54153" spans="20:21" x14ac:dyDescent="0.2">
      <c r="T54153" s="11"/>
      <c r="U54153" s="11"/>
    </row>
    <row r="54154" spans="20:21" x14ac:dyDescent="0.2">
      <c r="T54154" s="11"/>
      <c r="U54154" s="11"/>
    </row>
    <row r="54155" spans="20:21" x14ac:dyDescent="0.2">
      <c r="T54155" s="11"/>
      <c r="U54155" s="11"/>
    </row>
    <row r="54156" spans="20:21" x14ac:dyDescent="0.2">
      <c r="T54156" s="11"/>
      <c r="U54156" s="11"/>
    </row>
    <row r="54157" spans="20:21" x14ac:dyDescent="0.2">
      <c r="T54157" s="11"/>
      <c r="U54157" s="11"/>
    </row>
    <row r="54158" spans="20:21" x14ac:dyDescent="0.2">
      <c r="T54158" s="11"/>
      <c r="U54158" s="11"/>
    </row>
    <row r="54159" spans="20:21" x14ac:dyDescent="0.2">
      <c r="T54159" s="11"/>
      <c r="U54159" s="11"/>
    </row>
    <row r="54160" spans="20:21" x14ac:dyDescent="0.2">
      <c r="T54160" s="11"/>
      <c r="U54160" s="11"/>
    </row>
    <row r="54161" spans="20:21" x14ac:dyDescent="0.2">
      <c r="T54161" s="11"/>
      <c r="U54161" s="11"/>
    </row>
    <row r="54162" spans="20:21" x14ac:dyDescent="0.2">
      <c r="T54162" s="11"/>
      <c r="U54162" s="11"/>
    </row>
    <row r="54163" spans="20:21" x14ac:dyDescent="0.2">
      <c r="T54163" s="11"/>
      <c r="U54163" s="11"/>
    </row>
    <row r="54164" spans="20:21" x14ac:dyDescent="0.2">
      <c r="T54164" s="11"/>
      <c r="U54164" s="11"/>
    </row>
    <row r="54165" spans="20:21" x14ac:dyDescent="0.2">
      <c r="T54165" s="11"/>
      <c r="U54165" s="11"/>
    </row>
    <row r="54166" spans="20:21" x14ac:dyDescent="0.2">
      <c r="T54166" s="11"/>
      <c r="U54166" s="11"/>
    </row>
    <row r="54167" spans="20:21" x14ac:dyDescent="0.2">
      <c r="T54167" s="11"/>
      <c r="U54167" s="11"/>
    </row>
    <row r="54168" spans="20:21" x14ac:dyDescent="0.2">
      <c r="T54168" s="11"/>
      <c r="U54168" s="11"/>
    </row>
    <row r="54169" spans="20:21" x14ac:dyDescent="0.2">
      <c r="T54169" s="11"/>
      <c r="U54169" s="11"/>
    </row>
    <row r="54170" spans="20:21" x14ac:dyDescent="0.2">
      <c r="T54170" s="11"/>
      <c r="U54170" s="11"/>
    </row>
    <row r="54171" spans="20:21" x14ac:dyDescent="0.2">
      <c r="T54171" s="11"/>
      <c r="U54171" s="11"/>
    </row>
    <row r="54172" spans="20:21" x14ac:dyDescent="0.2">
      <c r="T54172" s="11"/>
      <c r="U54172" s="11"/>
    </row>
    <row r="54173" spans="20:21" x14ac:dyDescent="0.2">
      <c r="T54173" s="11"/>
      <c r="U54173" s="11"/>
    </row>
    <row r="54174" spans="20:21" x14ac:dyDescent="0.2">
      <c r="T54174" s="11"/>
      <c r="U54174" s="11"/>
    </row>
    <row r="54175" spans="20:21" x14ac:dyDescent="0.2">
      <c r="T54175" s="11"/>
      <c r="U54175" s="11"/>
    </row>
    <row r="54176" spans="20:21" x14ac:dyDescent="0.2">
      <c r="T54176" s="11"/>
      <c r="U54176" s="11"/>
    </row>
    <row r="54177" spans="20:21" x14ac:dyDescent="0.2">
      <c r="T54177" s="11"/>
      <c r="U54177" s="11"/>
    </row>
    <row r="54178" spans="20:21" x14ac:dyDescent="0.2">
      <c r="T54178" s="11"/>
      <c r="U54178" s="11"/>
    </row>
    <row r="54179" spans="20:21" x14ac:dyDescent="0.2">
      <c r="T54179" s="11"/>
      <c r="U54179" s="11"/>
    </row>
    <row r="54180" spans="20:21" x14ac:dyDescent="0.2">
      <c r="T54180" s="11"/>
      <c r="U54180" s="11"/>
    </row>
    <row r="54181" spans="20:21" x14ac:dyDescent="0.2">
      <c r="T54181" s="11"/>
      <c r="U54181" s="11"/>
    </row>
    <row r="54182" spans="20:21" x14ac:dyDescent="0.2">
      <c r="T54182" s="11"/>
      <c r="U54182" s="11"/>
    </row>
    <row r="54183" spans="20:21" x14ac:dyDescent="0.2">
      <c r="T54183" s="11"/>
      <c r="U54183" s="11"/>
    </row>
    <row r="54184" spans="20:21" x14ac:dyDescent="0.2">
      <c r="T54184" s="11"/>
      <c r="U54184" s="11"/>
    </row>
    <row r="54185" spans="20:21" x14ac:dyDescent="0.2">
      <c r="T54185" s="11"/>
      <c r="U54185" s="11"/>
    </row>
    <row r="54186" spans="20:21" x14ac:dyDescent="0.2">
      <c r="T54186" s="11"/>
      <c r="U54186" s="11"/>
    </row>
    <row r="54187" spans="20:21" x14ac:dyDescent="0.2">
      <c r="T54187" s="11"/>
      <c r="U54187" s="11"/>
    </row>
    <row r="54188" spans="20:21" x14ac:dyDescent="0.2">
      <c r="T54188" s="11"/>
      <c r="U54188" s="11"/>
    </row>
    <row r="54189" spans="20:21" x14ac:dyDescent="0.2">
      <c r="T54189" s="11"/>
      <c r="U54189" s="11"/>
    </row>
    <row r="54190" spans="20:21" x14ac:dyDescent="0.2">
      <c r="T54190" s="11"/>
      <c r="U54190" s="11"/>
    </row>
    <row r="54191" spans="20:21" x14ac:dyDescent="0.2">
      <c r="T54191" s="11"/>
      <c r="U54191" s="11"/>
    </row>
    <row r="54192" spans="20:21" x14ac:dyDescent="0.2">
      <c r="T54192" s="11"/>
      <c r="U54192" s="11"/>
    </row>
    <row r="54193" spans="20:21" x14ac:dyDescent="0.2">
      <c r="T54193" s="11"/>
      <c r="U54193" s="11"/>
    </row>
    <row r="54194" spans="20:21" x14ac:dyDescent="0.2">
      <c r="T54194" s="11"/>
      <c r="U54194" s="11"/>
    </row>
    <row r="54195" spans="20:21" x14ac:dyDescent="0.2">
      <c r="T54195" s="11"/>
      <c r="U54195" s="11"/>
    </row>
    <row r="54196" spans="20:21" x14ac:dyDescent="0.2">
      <c r="T54196" s="11"/>
      <c r="U54196" s="11"/>
    </row>
    <row r="54197" spans="20:21" x14ac:dyDescent="0.2">
      <c r="T54197" s="11"/>
      <c r="U54197" s="11"/>
    </row>
    <row r="54198" spans="20:21" x14ac:dyDescent="0.2">
      <c r="T54198" s="11"/>
      <c r="U54198" s="11"/>
    </row>
    <row r="54199" spans="20:21" x14ac:dyDescent="0.2">
      <c r="T54199" s="11"/>
      <c r="U54199" s="11"/>
    </row>
    <row r="54200" spans="20:21" x14ac:dyDescent="0.2">
      <c r="T54200" s="11"/>
      <c r="U54200" s="11"/>
    </row>
    <row r="54201" spans="20:21" x14ac:dyDescent="0.2">
      <c r="T54201" s="11"/>
      <c r="U54201" s="11"/>
    </row>
    <row r="54202" spans="20:21" x14ac:dyDescent="0.2">
      <c r="T54202" s="11"/>
      <c r="U54202" s="11"/>
    </row>
    <row r="54203" spans="20:21" x14ac:dyDescent="0.2">
      <c r="T54203" s="11"/>
      <c r="U54203" s="11"/>
    </row>
    <row r="54204" spans="20:21" x14ac:dyDescent="0.2">
      <c r="T54204" s="11"/>
      <c r="U54204" s="11"/>
    </row>
    <row r="54205" spans="20:21" x14ac:dyDescent="0.2">
      <c r="T54205" s="11"/>
      <c r="U54205" s="11"/>
    </row>
    <row r="54206" spans="20:21" x14ac:dyDescent="0.2">
      <c r="T54206" s="11"/>
      <c r="U54206" s="11"/>
    </row>
    <row r="54207" spans="20:21" x14ac:dyDescent="0.2">
      <c r="T54207" s="11"/>
      <c r="U54207" s="11"/>
    </row>
    <row r="54208" spans="20:21" x14ac:dyDescent="0.2">
      <c r="T54208" s="11"/>
      <c r="U54208" s="11"/>
    </row>
    <row r="54209" spans="20:21" x14ac:dyDescent="0.2">
      <c r="T54209" s="11"/>
      <c r="U54209" s="11"/>
    </row>
    <row r="54210" spans="20:21" x14ac:dyDescent="0.2">
      <c r="T54210" s="11"/>
      <c r="U54210" s="11"/>
    </row>
    <row r="54211" spans="20:21" x14ac:dyDescent="0.2">
      <c r="T54211" s="11"/>
      <c r="U54211" s="11"/>
    </row>
    <row r="54212" spans="20:21" x14ac:dyDescent="0.2">
      <c r="T54212" s="11"/>
      <c r="U54212" s="11"/>
    </row>
    <row r="54213" spans="20:21" x14ac:dyDescent="0.2">
      <c r="T54213" s="11"/>
      <c r="U54213" s="11"/>
    </row>
    <row r="54214" spans="20:21" x14ac:dyDescent="0.2">
      <c r="T54214" s="11"/>
      <c r="U54214" s="11"/>
    </row>
    <row r="54215" spans="20:21" x14ac:dyDescent="0.2">
      <c r="T54215" s="11"/>
      <c r="U54215" s="11"/>
    </row>
    <row r="54216" spans="20:21" x14ac:dyDescent="0.2">
      <c r="T54216" s="11"/>
      <c r="U54216" s="11"/>
    </row>
    <row r="54217" spans="20:21" x14ac:dyDescent="0.2">
      <c r="T54217" s="11"/>
      <c r="U54217" s="11"/>
    </row>
    <row r="54218" spans="20:21" x14ac:dyDescent="0.2">
      <c r="T54218" s="11"/>
      <c r="U54218" s="11"/>
    </row>
    <row r="54219" spans="20:21" x14ac:dyDescent="0.2">
      <c r="T54219" s="11"/>
      <c r="U54219" s="11"/>
    </row>
    <row r="54220" spans="20:21" x14ac:dyDescent="0.2">
      <c r="T54220" s="11"/>
      <c r="U54220" s="11"/>
    </row>
    <row r="54221" spans="20:21" x14ac:dyDescent="0.2">
      <c r="T54221" s="11"/>
      <c r="U54221" s="11"/>
    </row>
    <row r="54222" spans="20:21" x14ac:dyDescent="0.2">
      <c r="T54222" s="11"/>
      <c r="U54222" s="11"/>
    </row>
    <row r="54223" spans="20:21" x14ac:dyDescent="0.2">
      <c r="T54223" s="11"/>
      <c r="U54223" s="11"/>
    </row>
    <row r="54224" spans="20:21" x14ac:dyDescent="0.2">
      <c r="T54224" s="11"/>
      <c r="U54224" s="11"/>
    </row>
    <row r="54225" spans="20:21" x14ac:dyDescent="0.2">
      <c r="T54225" s="11"/>
      <c r="U54225" s="11"/>
    </row>
    <row r="54226" spans="20:21" x14ac:dyDescent="0.2">
      <c r="T54226" s="11"/>
      <c r="U54226" s="11"/>
    </row>
    <row r="54227" spans="20:21" x14ac:dyDescent="0.2">
      <c r="T54227" s="11"/>
      <c r="U54227" s="11"/>
    </row>
    <row r="54228" spans="20:21" x14ac:dyDescent="0.2">
      <c r="T54228" s="11"/>
      <c r="U54228" s="11"/>
    </row>
    <row r="54229" spans="20:21" x14ac:dyDescent="0.2">
      <c r="T54229" s="11"/>
      <c r="U54229" s="11"/>
    </row>
    <row r="54230" spans="20:21" x14ac:dyDescent="0.2">
      <c r="T54230" s="11"/>
      <c r="U54230" s="11"/>
    </row>
    <row r="54231" spans="20:21" x14ac:dyDescent="0.2">
      <c r="T54231" s="11"/>
      <c r="U54231" s="11"/>
    </row>
    <row r="54232" spans="20:21" x14ac:dyDescent="0.2">
      <c r="T54232" s="11"/>
      <c r="U54232" s="11"/>
    </row>
    <row r="54233" spans="20:21" x14ac:dyDescent="0.2">
      <c r="T54233" s="11"/>
      <c r="U54233" s="11"/>
    </row>
    <row r="54234" spans="20:21" x14ac:dyDescent="0.2">
      <c r="T54234" s="11"/>
      <c r="U54234" s="11"/>
    </row>
    <row r="54235" spans="20:21" x14ac:dyDescent="0.2">
      <c r="T54235" s="11"/>
      <c r="U54235" s="11"/>
    </row>
    <row r="54236" spans="20:21" x14ac:dyDescent="0.2">
      <c r="T54236" s="11"/>
      <c r="U54236" s="11"/>
    </row>
    <row r="54237" spans="20:21" x14ac:dyDescent="0.2">
      <c r="T54237" s="11"/>
      <c r="U54237" s="11"/>
    </row>
    <row r="54238" spans="20:21" x14ac:dyDescent="0.2">
      <c r="T54238" s="11"/>
      <c r="U54238" s="11"/>
    </row>
    <row r="54239" spans="20:21" x14ac:dyDescent="0.2">
      <c r="T54239" s="11"/>
      <c r="U54239" s="11"/>
    </row>
    <row r="54240" spans="20:21" x14ac:dyDescent="0.2">
      <c r="T54240" s="11"/>
      <c r="U54240" s="11"/>
    </row>
    <row r="54241" spans="20:21" x14ac:dyDescent="0.2">
      <c r="T54241" s="11"/>
      <c r="U54241" s="11"/>
    </row>
    <row r="54242" spans="20:21" x14ac:dyDescent="0.2">
      <c r="T54242" s="11"/>
      <c r="U54242" s="11"/>
    </row>
    <row r="54243" spans="20:21" x14ac:dyDescent="0.2">
      <c r="T54243" s="11"/>
      <c r="U54243" s="11"/>
    </row>
    <row r="54244" spans="20:21" x14ac:dyDescent="0.2">
      <c r="T54244" s="11"/>
      <c r="U54244" s="11"/>
    </row>
    <row r="54245" spans="20:21" x14ac:dyDescent="0.2">
      <c r="T54245" s="11"/>
      <c r="U54245" s="11"/>
    </row>
    <row r="54246" spans="20:21" x14ac:dyDescent="0.2">
      <c r="T54246" s="11"/>
      <c r="U54246" s="11"/>
    </row>
    <row r="54247" spans="20:21" x14ac:dyDescent="0.2">
      <c r="T54247" s="11"/>
      <c r="U54247" s="11"/>
    </row>
    <row r="54248" spans="20:21" x14ac:dyDescent="0.2">
      <c r="T54248" s="11"/>
      <c r="U54248" s="11"/>
    </row>
    <row r="54249" spans="20:21" x14ac:dyDescent="0.2">
      <c r="T54249" s="11"/>
      <c r="U54249" s="11"/>
    </row>
    <row r="54250" spans="20:21" x14ac:dyDescent="0.2">
      <c r="T54250" s="11"/>
      <c r="U54250" s="11"/>
    </row>
    <row r="54251" spans="20:21" x14ac:dyDescent="0.2">
      <c r="T54251" s="11"/>
      <c r="U54251" s="11"/>
    </row>
    <row r="54252" spans="20:21" x14ac:dyDescent="0.2">
      <c r="T54252" s="11"/>
      <c r="U54252" s="11"/>
    </row>
    <row r="54253" spans="20:21" x14ac:dyDescent="0.2">
      <c r="T54253" s="11"/>
      <c r="U54253" s="11"/>
    </row>
    <row r="54254" spans="20:21" x14ac:dyDescent="0.2">
      <c r="T54254" s="11"/>
      <c r="U54254" s="11"/>
    </row>
    <row r="54255" spans="20:21" x14ac:dyDescent="0.2">
      <c r="T54255" s="11"/>
      <c r="U54255" s="11"/>
    </row>
    <row r="54256" spans="20:21" x14ac:dyDescent="0.2">
      <c r="T54256" s="11"/>
      <c r="U54256" s="11"/>
    </row>
    <row r="54257" spans="20:21" x14ac:dyDescent="0.2">
      <c r="T54257" s="11"/>
      <c r="U54257" s="11"/>
    </row>
    <row r="54258" spans="20:21" x14ac:dyDescent="0.2">
      <c r="T54258" s="11"/>
      <c r="U54258" s="11"/>
    </row>
    <row r="54259" spans="20:21" x14ac:dyDescent="0.2">
      <c r="T54259" s="11"/>
      <c r="U54259" s="11"/>
    </row>
    <row r="54260" spans="20:21" x14ac:dyDescent="0.2">
      <c r="T54260" s="11"/>
      <c r="U54260" s="11"/>
    </row>
    <row r="54261" spans="20:21" x14ac:dyDescent="0.2">
      <c r="T54261" s="11"/>
      <c r="U54261" s="11"/>
    </row>
    <row r="54262" spans="20:21" x14ac:dyDescent="0.2">
      <c r="T54262" s="11"/>
      <c r="U54262" s="11"/>
    </row>
    <row r="54263" spans="20:21" x14ac:dyDescent="0.2">
      <c r="T54263" s="11"/>
      <c r="U54263" s="11"/>
    </row>
    <row r="54264" spans="20:21" x14ac:dyDescent="0.2">
      <c r="T54264" s="11"/>
      <c r="U54264" s="11"/>
    </row>
    <row r="54265" spans="20:21" x14ac:dyDescent="0.2">
      <c r="T54265" s="11"/>
      <c r="U54265" s="11"/>
    </row>
    <row r="54266" spans="20:21" x14ac:dyDescent="0.2">
      <c r="T54266" s="11"/>
      <c r="U54266" s="11"/>
    </row>
    <row r="54267" spans="20:21" x14ac:dyDescent="0.2">
      <c r="T54267" s="11"/>
      <c r="U54267" s="11"/>
    </row>
    <row r="54268" spans="20:21" x14ac:dyDescent="0.2">
      <c r="T54268" s="11"/>
      <c r="U54268" s="11"/>
    </row>
    <row r="54269" spans="20:21" x14ac:dyDescent="0.2">
      <c r="T54269" s="11"/>
      <c r="U54269" s="11"/>
    </row>
    <row r="54270" spans="20:21" x14ac:dyDescent="0.2">
      <c r="T54270" s="11"/>
      <c r="U54270" s="11"/>
    </row>
    <row r="54271" spans="20:21" x14ac:dyDescent="0.2">
      <c r="T54271" s="11"/>
      <c r="U54271" s="11"/>
    </row>
    <row r="54272" spans="20:21" x14ac:dyDescent="0.2">
      <c r="T54272" s="11"/>
      <c r="U54272" s="11"/>
    </row>
    <row r="54273" spans="20:21" x14ac:dyDescent="0.2">
      <c r="T54273" s="11"/>
      <c r="U54273" s="11"/>
    </row>
    <row r="54274" spans="20:21" x14ac:dyDescent="0.2">
      <c r="T54274" s="11"/>
      <c r="U54274" s="11"/>
    </row>
    <row r="54275" spans="20:21" x14ac:dyDescent="0.2">
      <c r="T54275" s="11"/>
      <c r="U54275" s="11"/>
    </row>
    <row r="54276" spans="20:21" x14ac:dyDescent="0.2">
      <c r="T54276" s="11"/>
      <c r="U54276" s="11"/>
    </row>
    <row r="54277" spans="20:21" x14ac:dyDescent="0.2">
      <c r="T54277" s="11"/>
      <c r="U54277" s="11"/>
    </row>
    <row r="54278" spans="20:21" x14ac:dyDescent="0.2">
      <c r="T54278" s="11"/>
      <c r="U54278" s="11"/>
    </row>
    <row r="54279" spans="20:21" x14ac:dyDescent="0.2">
      <c r="T54279" s="11"/>
      <c r="U54279" s="11"/>
    </row>
    <row r="54280" spans="20:21" x14ac:dyDescent="0.2">
      <c r="T54280" s="11"/>
      <c r="U54280" s="11"/>
    </row>
    <row r="54281" spans="20:21" x14ac:dyDescent="0.2">
      <c r="T54281" s="11"/>
      <c r="U54281" s="11"/>
    </row>
    <row r="54282" spans="20:21" x14ac:dyDescent="0.2">
      <c r="T54282" s="11"/>
      <c r="U54282" s="11"/>
    </row>
    <row r="54283" spans="20:21" x14ac:dyDescent="0.2">
      <c r="T54283" s="11"/>
      <c r="U54283" s="11"/>
    </row>
    <row r="54284" spans="20:21" x14ac:dyDescent="0.2">
      <c r="T54284" s="11"/>
      <c r="U54284" s="11"/>
    </row>
    <row r="54285" spans="20:21" x14ac:dyDescent="0.2">
      <c r="T54285" s="11"/>
      <c r="U54285" s="11"/>
    </row>
    <row r="54286" spans="20:21" x14ac:dyDescent="0.2">
      <c r="T54286" s="11"/>
      <c r="U54286" s="11"/>
    </row>
    <row r="54287" spans="20:21" x14ac:dyDescent="0.2">
      <c r="T54287" s="11"/>
      <c r="U54287" s="11"/>
    </row>
    <row r="54288" spans="20:21" x14ac:dyDescent="0.2">
      <c r="T54288" s="11"/>
      <c r="U54288" s="11"/>
    </row>
    <row r="54289" spans="20:21" x14ac:dyDescent="0.2">
      <c r="T54289" s="11"/>
      <c r="U54289" s="11"/>
    </row>
    <row r="54290" spans="20:21" x14ac:dyDescent="0.2">
      <c r="T54290" s="11"/>
      <c r="U54290" s="11"/>
    </row>
    <row r="54291" spans="20:21" x14ac:dyDescent="0.2">
      <c r="T54291" s="11"/>
      <c r="U54291" s="11"/>
    </row>
    <row r="54292" spans="20:21" x14ac:dyDescent="0.2">
      <c r="T54292" s="11"/>
      <c r="U54292" s="11"/>
    </row>
    <row r="54293" spans="20:21" x14ac:dyDescent="0.2">
      <c r="T54293" s="11"/>
      <c r="U54293" s="11"/>
    </row>
    <row r="54294" spans="20:21" x14ac:dyDescent="0.2">
      <c r="T54294" s="11"/>
      <c r="U54294" s="11"/>
    </row>
    <row r="54295" spans="20:21" x14ac:dyDescent="0.2">
      <c r="T54295" s="11"/>
      <c r="U54295" s="11"/>
    </row>
    <row r="54296" spans="20:21" x14ac:dyDescent="0.2">
      <c r="T54296" s="11"/>
      <c r="U54296" s="11"/>
    </row>
    <row r="54297" spans="20:21" x14ac:dyDescent="0.2">
      <c r="T54297" s="11"/>
      <c r="U54297" s="11"/>
    </row>
    <row r="54298" spans="20:21" x14ac:dyDescent="0.2">
      <c r="T54298" s="11"/>
      <c r="U54298" s="11"/>
    </row>
    <row r="54299" spans="20:21" x14ac:dyDescent="0.2">
      <c r="T54299" s="11"/>
      <c r="U54299" s="11"/>
    </row>
    <row r="54300" spans="20:21" x14ac:dyDescent="0.2">
      <c r="T54300" s="11"/>
      <c r="U54300" s="11"/>
    </row>
    <row r="54301" spans="20:21" x14ac:dyDescent="0.2">
      <c r="T54301" s="11"/>
      <c r="U54301" s="11"/>
    </row>
    <row r="54302" spans="20:21" x14ac:dyDescent="0.2">
      <c r="T54302" s="11"/>
      <c r="U54302" s="11"/>
    </row>
    <row r="54303" spans="20:21" x14ac:dyDescent="0.2">
      <c r="T54303" s="11"/>
      <c r="U54303" s="11"/>
    </row>
    <row r="54304" spans="20:21" x14ac:dyDescent="0.2">
      <c r="T54304" s="11"/>
      <c r="U54304" s="11"/>
    </row>
    <row r="54305" spans="20:21" x14ac:dyDescent="0.2">
      <c r="T54305" s="11"/>
      <c r="U54305" s="11"/>
    </row>
    <row r="54306" spans="20:21" x14ac:dyDescent="0.2">
      <c r="T54306" s="11"/>
      <c r="U54306" s="11"/>
    </row>
    <row r="54307" spans="20:21" x14ac:dyDescent="0.2">
      <c r="T54307" s="11"/>
      <c r="U54307" s="11"/>
    </row>
    <row r="54308" spans="20:21" x14ac:dyDescent="0.2">
      <c r="T54308" s="11"/>
      <c r="U54308" s="11"/>
    </row>
    <row r="54309" spans="20:21" x14ac:dyDescent="0.2">
      <c r="T54309" s="11"/>
      <c r="U54309" s="11"/>
    </row>
    <row r="54310" spans="20:21" x14ac:dyDescent="0.2">
      <c r="T54310" s="11"/>
      <c r="U54310" s="11"/>
    </row>
    <row r="54311" spans="20:21" x14ac:dyDescent="0.2">
      <c r="T54311" s="11"/>
      <c r="U54311" s="11"/>
    </row>
    <row r="54312" spans="20:21" x14ac:dyDescent="0.2">
      <c r="T54312" s="11"/>
      <c r="U54312" s="11"/>
    </row>
    <row r="54313" spans="20:21" x14ac:dyDescent="0.2">
      <c r="T54313" s="11"/>
      <c r="U54313" s="11"/>
    </row>
    <row r="54314" spans="20:21" x14ac:dyDescent="0.2">
      <c r="T54314" s="11"/>
      <c r="U54314" s="11"/>
    </row>
    <row r="54315" spans="20:21" x14ac:dyDescent="0.2">
      <c r="T54315" s="11"/>
      <c r="U54315" s="11"/>
    </row>
    <row r="54316" spans="20:21" x14ac:dyDescent="0.2">
      <c r="T54316" s="11"/>
      <c r="U54316" s="11"/>
    </row>
    <row r="54317" spans="20:21" x14ac:dyDescent="0.2">
      <c r="T54317" s="11"/>
      <c r="U54317" s="11"/>
    </row>
    <row r="54318" spans="20:21" x14ac:dyDescent="0.2">
      <c r="T54318" s="11"/>
      <c r="U54318" s="11"/>
    </row>
    <row r="54319" spans="20:21" x14ac:dyDescent="0.2">
      <c r="T54319" s="11"/>
      <c r="U54319" s="11"/>
    </row>
    <row r="54320" spans="20:21" x14ac:dyDescent="0.2">
      <c r="T54320" s="11"/>
      <c r="U54320" s="11"/>
    </row>
    <row r="54321" spans="20:21" x14ac:dyDescent="0.2">
      <c r="T54321" s="11"/>
      <c r="U54321" s="11"/>
    </row>
    <row r="54322" spans="20:21" x14ac:dyDescent="0.2">
      <c r="T54322" s="11"/>
      <c r="U54322" s="11"/>
    </row>
    <row r="54323" spans="20:21" x14ac:dyDescent="0.2">
      <c r="T54323" s="11"/>
      <c r="U54323" s="11"/>
    </row>
    <row r="54324" spans="20:21" x14ac:dyDescent="0.2">
      <c r="T54324" s="11"/>
      <c r="U54324" s="11"/>
    </row>
    <row r="54325" spans="20:21" x14ac:dyDescent="0.2">
      <c r="T54325" s="11"/>
      <c r="U54325" s="11"/>
    </row>
    <row r="54326" spans="20:21" x14ac:dyDescent="0.2">
      <c r="T54326" s="11"/>
      <c r="U54326" s="11"/>
    </row>
    <row r="54327" spans="20:21" x14ac:dyDescent="0.2">
      <c r="T54327" s="11"/>
      <c r="U54327" s="11"/>
    </row>
    <row r="54328" spans="20:21" x14ac:dyDescent="0.2">
      <c r="T54328" s="11"/>
      <c r="U54328" s="11"/>
    </row>
    <row r="54329" spans="20:21" x14ac:dyDescent="0.2">
      <c r="T54329" s="11"/>
      <c r="U54329" s="11"/>
    </row>
    <row r="54330" spans="20:21" x14ac:dyDescent="0.2">
      <c r="T54330" s="11"/>
      <c r="U54330" s="11"/>
    </row>
    <row r="54331" spans="20:21" x14ac:dyDescent="0.2">
      <c r="T54331" s="11"/>
      <c r="U54331" s="11"/>
    </row>
    <row r="54332" spans="20:21" x14ac:dyDescent="0.2">
      <c r="T54332" s="11"/>
      <c r="U54332" s="11"/>
    </row>
    <row r="54333" spans="20:21" x14ac:dyDescent="0.2">
      <c r="T54333" s="11"/>
      <c r="U54333" s="11"/>
    </row>
    <row r="54334" spans="20:21" x14ac:dyDescent="0.2">
      <c r="T54334" s="11"/>
      <c r="U54334" s="11"/>
    </row>
    <row r="54335" spans="20:21" x14ac:dyDescent="0.2">
      <c r="T54335" s="11"/>
      <c r="U54335" s="11"/>
    </row>
    <row r="54336" spans="20:21" x14ac:dyDescent="0.2">
      <c r="T54336" s="11"/>
      <c r="U54336" s="11"/>
    </row>
    <row r="54337" spans="20:21" x14ac:dyDescent="0.2">
      <c r="T54337" s="11"/>
      <c r="U54337" s="11"/>
    </row>
    <row r="54338" spans="20:21" x14ac:dyDescent="0.2">
      <c r="T54338" s="11"/>
      <c r="U54338" s="11"/>
    </row>
    <row r="54339" spans="20:21" x14ac:dyDescent="0.2">
      <c r="T54339" s="11"/>
      <c r="U54339" s="11"/>
    </row>
    <row r="54340" spans="20:21" x14ac:dyDescent="0.2">
      <c r="T54340" s="11"/>
      <c r="U54340" s="11"/>
    </row>
    <row r="54341" spans="20:21" x14ac:dyDescent="0.2">
      <c r="T54341" s="11"/>
      <c r="U54341" s="11"/>
    </row>
    <row r="54342" spans="20:21" x14ac:dyDescent="0.2">
      <c r="T54342" s="11"/>
      <c r="U54342" s="11"/>
    </row>
    <row r="54343" spans="20:21" x14ac:dyDescent="0.2">
      <c r="T54343" s="11"/>
      <c r="U54343" s="11"/>
    </row>
    <row r="54344" spans="20:21" x14ac:dyDescent="0.2">
      <c r="T54344" s="11"/>
      <c r="U54344" s="11"/>
    </row>
    <row r="54345" spans="20:21" x14ac:dyDescent="0.2">
      <c r="T54345" s="11"/>
      <c r="U54345" s="11"/>
    </row>
    <row r="54346" spans="20:21" x14ac:dyDescent="0.2">
      <c r="T54346" s="11"/>
      <c r="U54346" s="11"/>
    </row>
    <row r="54347" spans="20:21" x14ac:dyDescent="0.2">
      <c r="T54347" s="11"/>
      <c r="U54347" s="11"/>
    </row>
    <row r="54348" spans="20:21" x14ac:dyDescent="0.2">
      <c r="T54348" s="11"/>
      <c r="U54348" s="11"/>
    </row>
    <row r="54349" spans="20:21" x14ac:dyDescent="0.2">
      <c r="T54349" s="11"/>
      <c r="U54349" s="11"/>
    </row>
    <row r="54350" spans="20:21" x14ac:dyDescent="0.2">
      <c r="T54350" s="11"/>
      <c r="U54350" s="11"/>
    </row>
    <row r="54351" spans="20:21" x14ac:dyDescent="0.2">
      <c r="T54351" s="11"/>
      <c r="U54351" s="11"/>
    </row>
    <row r="54352" spans="20:21" x14ac:dyDescent="0.2">
      <c r="T54352" s="11"/>
      <c r="U54352" s="11"/>
    </row>
    <row r="54353" spans="20:21" x14ac:dyDescent="0.2">
      <c r="T54353" s="11"/>
      <c r="U54353" s="11"/>
    </row>
    <row r="54354" spans="20:21" x14ac:dyDescent="0.2">
      <c r="T54354" s="11"/>
      <c r="U54354" s="11"/>
    </row>
    <row r="54355" spans="20:21" x14ac:dyDescent="0.2">
      <c r="T54355" s="11"/>
      <c r="U54355" s="11"/>
    </row>
    <row r="54356" spans="20:21" x14ac:dyDescent="0.2">
      <c r="T54356" s="11"/>
      <c r="U54356" s="11"/>
    </row>
    <row r="54357" spans="20:21" x14ac:dyDescent="0.2">
      <c r="T54357" s="11"/>
      <c r="U54357" s="11"/>
    </row>
    <row r="54358" spans="20:21" x14ac:dyDescent="0.2">
      <c r="T54358" s="11"/>
      <c r="U54358" s="11"/>
    </row>
    <row r="54359" spans="20:21" x14ac:dyDescent="0.2">
      <c r="T54359" s="11"/>
      <c r="U54359" s="11"/>
    </row>
    <row r="54360" spans="20:21" x14ac:dyDescent="0.2">
      <c r="T54360" s="11"/>
      <c r="U54360" s="11"/>
    </row>
    <row r="54361" spans="20:21" x14ac:dyDescent="0.2">
      <c r="T54361" s="11"/>
      <c r="U54361" s="11"/>
    </row>
    <row r="54362" spans="20:21" x14ac:dyDescent="0.2">
      <c r="T54362" s="11"/>
      <c r="U54362" s="11"/>
    </row>
    <row r="54363" spans="20:21" x14ac:dyDescent="0.2">
      <c r="T54363" s="11"/>
      <c r="U54363" s="11"/>
    </row>
    <row r="54364" spans="20:21" x14ac:dyDescent="0.2">
      <c r="T54364" s="11"/>
      <c r="U54364" s="11"/>
    </row>
    <row r="54365" spans="20:21" x14ac:dyDescent="0.2">
      <c r="T54365" s="11"/>
      <c r="U54365" s="11"/>
    </row>
    <row r="54366" spans="20:21" x14ac:dyDescent="0.2">
      <c r="T54366" s="11"/>
      <c r="U54366" s="11"/>
    </row>
    <row r="54367" spans="20:21" x14ac:dyDescent="0.2">
      <c r="T54367" s="11"/>
      <c r="U54367" s="11"/>
    </row>
    <row r="54368" spans="20:21" x14ac:dyDescent="0.2">
      <c r="T54368" s="11"/>
      <c r="U54368" s="11"/>
    </row>
    <row r="54369" spans="20:21" x14ac:dyDescent="0.2">
      <c r="T54369" s="11"/>
      <c r="U54369" s="11"/>
    </row>
    <row r="54370" spans="20:21" x14ac:dyDescent="0.2">
      <c r="T54370" s="11"/>
      <c r="U54370" s="11"/>
    </row>
    <row r="54371" spans="20:21" x14ac:dyDescent="0.2">
      <c r="T54371" s="11"/>
      <c r="U54371" s="11"/>
    </row>
    <row r="54372" spans="20:21" x14ac:dyDescent="0.2">
      <c r="T54372" s="11"/>
      <c r="U54372" s="11"/>
    </row>
    <row r="54373" spans="20:21" x14ac:dyDescent="0.2">
      <c r="T54373" s="11"/>
      <c r="U54373" s="11"/>
    </row>
    <row r="54374" spans="20:21" x14ac:dyDescent="0.2">
      <c r="T54374" s="11"/>
      <c r="U54374" s="11"/>
    </row>
    <row r="54375" spans="20:21" x14ac:dyDescent="0.2">
      <c r="T54375" s="11"/>
      <c r="U54375" s="11"/>
    </row>
    <row r="54376" spans="20:21" x14ac:dyDescent="0.2">
      <c r="T54376" s="11"/>
      <c r="U54376" s="11"/>
    </row>
    <row r="54377" spans="20:21" x14ac:dyDescent="0.2">
      <c r="T54377" s="11"/>
      <c r="U54377" s="11"/>
    </row>
    <row r="54378" spans="20:21" x14ac:dyDescent="0.2">
      <c r="T54378" s="11"/>
      <c r="U54378" s="11"/>
    </row>
    <row r="54379" spans="20:21" x14ac:dyDescent="0.2">
      <c r="T54379" s="11"/>
      <c r="U54379" s="11"/>
    </row>
    <row r="54380" spans="20:21" x14ac:dyDescent="0.2">
      <c r="T54380" s="11"/>
      <c r="U54380" s="11"/>
    </row>
    <row r="54381" spans="20:21" x14ac:dyDescent="0.2">
      <c r="T54381" s="11"/>
      <c r="U54381" s="11"/>
    </row>
    <row r="54382" spans="20:21" x14ac:dyDescent="0.2">
      <c r="T54382" s="11"/>
      <c r="U54382" s="11"/>
    </row>
    <row r="54383" spans="20:21" x14ac:dyDescent="0.2">
      <c r="T54383" s="11"/>
      <c r="U54383" s="11"/>
    </row>
    <row r="54384" spans="20:21" x14ac:dyDescent="0.2">
      <c r="T54384" s="11"/>
      <c r="U54384" s="11"/>
    </row>
    <row r="54385" spans="20:21" x14ac:dyDescent="0.2">
      <c r="T54385" s="11"/>
      <c r="U54385" s="11"/>
    </row>
    <row r="54386" spans="20:21" x14ac:dyDescent="0.2">
      <c r="T54386" s="11"/>
      <c r="U54386" s="11"/>
    </row>
    <row r="54387" spans="20:21" x14ac:dyDescent="0.2">
      <c r="T54387" s="11"/>
      <c r="U54387" s="11"/>
    </row>
    <row r="54388" spans="20:21" x14ac:dyDescent="0.2">
      <c r="T54388" s="11"/>
      <c r="U54388" s="11"/>
    </row>
    <row r="54389" spans="20:21" x14ac:dyDescent="0.2">
      <c r="T54389" s="11"/>
      <c r="U54389" s="11"/>
    </row>
    <row r="54390" spans="20:21" x14ac:dyDescent="0.2">
      <c r="T54390" s="11"/>
      <c r="U54390" s="11"/>
    </row>
    <row r="54391" spans="20:21" x14ac:dyDescent="0.2">
      <c r="T54391" s="11"/>
      <c r="U54391" s="11"/>
    </row>
    <row r="54392" spans="20:21" x14ac:dyDescent="0.2">
      <c r="T54392" s="11"/>
      <c r="U54392" s="11"/>
    </row>
    <row r="54393" spans="20:21" x14ac:dyDescent="0.2">
      <c r="T54393" s="11"/>
      <c r="U54393" s="11"/>
    </row>
    <row r="54394" spans="20:21" x14ac:dyDescent="0.2">
      <c r="T54394" s="11"/>
      <c r="U54394" s="11"/>
    </row>
    <row r="54395" spans="20:21" x14ac:dyDescent="0.2">
      <c r="T54395" s="11"/>
      <c r="U54395" s="11"/>
    </row>
    <row r="54396" spans="20:21" x14ac:dyDescent="0.2">
      <c r="T54396" s="11"/>
      <c r="U54396" s="11"/>
    </row>
    <row r="54397" spans="20:21" x14ac:dyDescent="0.2">
      <c r="T54397" s="11"/>
      <c r="U54397" s="11"/>
    </row>
    <row r="54398" spans="20:21" x14ac:dyDescent="0.2">
      <c r="T54398" s="11"/>
      <c r="U54398" s="11"/>
    </row>
    <row r="54399" spans="20:21" x14ac:dyDescent="0.2">
      <c r="T54399" s="11"/>
      <c r="U54399" s="11"/>
    </row>
    <row r="54400" spans="20:21" x14ac:dyDescent="0.2">
      <c r="T54400" s="11"/>
      <c r="U54400" s="11"/>
    </row>
    <row r="54401" spans="20:21" x14ac:dyDescent="0.2">
      <c r="T54401" s="11"/>
      <c r="U54401" s="11"/>
    </row>
    <row r="54402" spans="20:21" x14ac:dyDescent="0.2">
      <c r="T54402" s="11"/>
      <c r="U54402" s="11"/>
    </row>
    <row r="54403" spans="20:21" x14ac:dyDescent="0.2">
      <c r="T54403" s="11"/>
      <c r="U54403" s="11"/>
    </row>
    <row r="54404" spans="20:21" x14ac:dyDescent="0.2">
      <c r="T54404" s="11"/>
      <c r="U54404" s="11"/>
    </row>
    <row r="54405" spans="20:21" x14ac:dyDescent="0.2">
      <c r="T54405" s="11"/>
      <c r="U54405" s="11"/>
    </row>
    <row r="54406" spans="20:21" x14ac:dyDescent="0.2">
      <c r="T54406" s="11"/>
      <c r="U54406" s="11"/>
    </row>
    <row r="54407" spans="20:21" x14ac:dyDescent="0.2">
      <c r="T54407" s="11"/>
      <c r="U54407" s="11"/>
    </row>
    <row r="54408" spans="20:21" x14ac:dyDescent="0.2">
      <c r="T54408" s="11"/>
      <c r="U54408" s="11"/>
    </row>
    <row r="54409" spans="20:21" x14ac:dyDescent="0.2">
      <c r="T54409" s="11"/>
      <c r="U54409" s="11"/>
    </row>
    <row r="54410" spans="20:21" x14ac:dyDescent="0.2">
      <c r="T54410" s="11"/>
      <c r="U54410" s="11"/>
    </row>
    <row r="54411" spans="20:21" x14ac:dyDescent="0.2">
      <c r="T54411" s="11"/>
      <c r="U54411" s="11"/>
    </row>
    <row r="54412" spans="20:21" x14ac:dyDescent="0.2">
      <c r="T54412" s="11"/>
      <c r="U54412" s="11"/>
    </row>
    <row r="54413" spans="20:21" x14ac:dyDescent="0.2">
      <c r="T54413" s="11"/>
      <c r="U54413" s="11"/>
    </row>
    <row r="54414" spans="20:21" x14ac:dyDescent="0.2">
      <c r="T54414" s="11"/>
      <c r="U54414" s="11"/>
    </row>
    <row r="54415" spans="20:21" x14ac:dyDescent="0.2">
      <c r="T54415" s="11"/>
      <c r="U54415" s="11"/>
    </row>
    <row r="54416" spans="20:21" x14ac:dyDescent="0.2">
      <c r="T54416" s="11"/>
      <c r="U54416" s="11"/>
    </row>
    <row r="54417" spans="20:21" x14ac:dyDescent="0.2">
      <c r="T54417" s="11"/>
      <c r="U54417" s="11"/>
    </row>
    <row r="54418" spans="20:21" x14ac:dyDescent="0.2">
      <c r="T54418" s="11"/>
      <c r="U54418" s="11"/>
    </row>
    <row r="54419" spans="20:21" x14ac:dyDescent="0.2">
      <c r="T54419" s="11"/>
      <c r="U54419" s="11"/>
    </row>
    <row r="54420" spans="20:21" x14ac:dyDescent="0.2">
      <c r="T54420" s="11"/>
      <c r="U54420" s="11"/>
    </row>
    <row r="54421" spans="20:21" x14ac:dyDescent="0.2">
      <c r="T54421" s="11"/>
      <c r="U54421" s="11"/>
    </row>
    <row r="54422" spans="20:21" x14ac:dyDescent="0.2">
      <c r="T54422" s="11"/>
      <c r="U54422" s="11"/>
    </row>
    <row r="54423" spans="20:21" x14ac:dyDescent="0.2">
      <c r="T54423" s="11"/>
      <c r="U54423" s="11"/>
    </row>
    <row r="54424" spans="20:21" x14ac:dyDescent="0.2">
      <c r="T54424" s="11"/>
      <c r="U54424" s="11"/>
    </row>
    <row r="54425" spans="20:21" x14ac:dyDescent="0.2">
      <c r="T54425" s="11"/>
      <c r="U54425" s="11"/>
    </row>
    <row r="54426" spans="20:21" x14ac:dyDescent="0.2">
      <c r="T54426" s="11"/>
      <c r="U54426" s="11"/>
    </row>
    <row r="54427" spans="20:21" x14ac:dyDescent="0.2">
      <c r="T54427" s="11"/>
      <c r="U54427" s="11"/>
    </row>
    <row r="54428" spans="20:21" x14ac:dyDescent="0.2">
      <c r="T54428" s="11"/>
      <c r="U54428" s="11"/>
    </row>
    <row r="54429" spans="20:21" x14ac:dyDescent="0.2">
      <c r="T54429" s="11"/>
      <c r="U54429" s="11"/>
    </row>
    <row r="54430" spans="20:21" x14ac:dyDescent="0.2">
      <c r="T54430" s="11"/>
      <c r="U54430" s="11"/>
    </row>
    <row r="54431" spans="20:21" x14ac:dyDescent="0.2">
      <c r="T54431" s="11"/>
      <c r="U54431" s="11"/>
    </row>
    <row r="54432" spans="20:21" x14ac:dyDescent="0.2">
      <c r="T54432" s="11"/>
      <c r="U54432" s="11"/>
    </row>
    <row r="54433" spans="20:21" x14ac:dyDescent="0.2">
      <c r="T54433" s="11"/>
      <c r="U54433" s="11"/>
    </row>
    <row r="54434" spans="20:21" x14ac:dyDescent="0.2">
      <c r="T54434" s="11"/>
      <c r="U54434" s="11"/>
    </row>
    <row r="54435" spans="20:21" x14ac:dyDescent="0.2">
      <c r="T54435" s="11"/>
      <c r="U54435" s="11"/>
    </row>
    <row r="54436" spans="20:21" x14ac:dyDescent="0.2">
      <c r="T54436" s="11"/>
      <c r="U54436" s="11"/>
    </row>
    <row r="54437" spans="20:21" x14ac:dyDescent="0.2">
      <c r="T54437" s="11"/>
      <c r="U54437" s="11"/>
    </row>
    <row r="54438" spans="20:21" x14ac:dyDescent="0.2">
      <c r="T54438" s="11"/>
      <c r="U54438" s="11"/>
    </row>
    <row r="54439" spans="20:21" x14ac:dyDescent="0.2">
      <c r="T54439" s="11"/>
      <c r="U54439" s="11"/>
    </row>
    <row r="54440" spans="20:21" x14ac:dyDescent="0.2">
      <c r="T54440" s="11"/>
      <c r="U54440" s="11"/>
    </row>
    <row r="54441" spans="20:21" x14ac:dyDescent="0.2">
      <c r="T54441" s="11"/>
      <c r="U54441" s="11"/>
    </row>
    <row r="54442" spans="20:21" x14ac:dyDescent="0.2">
      <c r="T54442" s="11"/>
      <c r="U54442" s="11"/>
    </row>
    <row r="54443" spans="20:21" x14ac:dyDescent="0.2">
      <c r="T54443" s="11"/>
      <c r="U54443" s="11"/>
    </row>
    <row r="54444" spans="20:21" x14ac:dyDescent="0.2">
      <c r="T54444" s="11"/>
      <c r="U54444" s="11"/>
    </row>
    <row r="54445" spans="20:21" x14ac:dyDescent="0.2">
      <c r="T54445" s="11"/>
      <c r="U54445" s="11"/>
    </row>
    <row r="54446" spans="20:21" x14ac:dyDescent="0.2">
      <c r="T54446" s="11"/>
      <c r="U54446" s="11"/>
    </row>
    <row r="54447" spans="20:21" x14ac:dyDescent="0.2">
      <c r="T54447" s="11"/>
      <c r="U54447" s="11"/>
    </row>
    <row r="54448" spans="20:21" x14ac:dyDescent="0.2">
      <c r="T54448" s="11"/>
      <c r="U54448" s="11"/>
    </row>
    <row r="54449" spans="20:21" x14ac:dyDescent="0.2">
      <c r="T54449" s="11"/>
      <c r="U54449" s="11"/>
    </row>
    <row r="54450" spans="20:21" x14ac:dyDescent="0.2">
      <c r="T54450" s="11"/>
      <c r="U54450" s="11"/>
    </row>
    <row r="54451" spans="20:21" x14ac:dyDescent="0.2">
      <c r="T54451" s="11"/>
      <c r="U54451" s="11"/>
    </row>
    <row r="54452" spans="20:21" x14ac:dyDescent="0.2">
      <c r="T54452" s="11"/>
      <c r="U54452" s="11"/>
    </row>
    <row r="54453" spans="20:21" x14ac:dyDescent="0.2">
      <c r="T54453" s="11"/>
      <c r="U54453" s="11"/>
    </row>
    <row r="54454" spans="20:21" x14ac:dyDescent="0.2">
      <c r="T54454" s="11"/>
      <c r="U54454" s="11"/>
    </row>
    <row r="54455" spans="20:21" x14ac:dyDescent="0.2">
      <c r="T54455" s="11"/>
      <c r="U54455" s="11"/>
    </row>
    <row r="54456" spans="20:21" x14ac:dyDescent="0.2">
      <c r="T54456" s="11"/>
      <c r="U54456" s="11"/>
    </row>
    <row r="54457" spans="20:21" x14ac:dyDescent="0.2">
      <c r="T54457" s="11"/>
      <c r="U54457" s="11"/>
    </row>
    <row r="54458" spans="20:21" x14ac:dyDescent="0.2">
      <c r="T54458" s="11"/>
      <c r="U54458" s="11"/>
    </row>
    <row r="54459" spans="20:21" x14ac:dyDescent="0.2">
      <c r="T54459" s="11"/>
      <c r="U54459" s="11"/>
    </row>
    <row r="54460" spans="20:21" x14ac:dyDescent="0.2">
      <c r="T54460" s="11"/>
      <c r="U54460" s="11"/>
    </row>
    <row r="54461" spans="20:21" x14ac:dyDescent="0.2">
      <c r="T54461" s="11"/>
      <c r="U54461" s="11"/>
    </row>
    <row r="54462" spans="20:21" x14ac:dyDescent="0.2">
      <c r="T54462" s="11"/>
      <c r="U54462" s="11"/>
    </row>
    <row r="54463" spans="20:21" x14ac:dyDescent="0.2">
      <c r="T54463" s="11"/>
      <c r="U54463" s="11"/>
    </row>
    <row r="54464" spans="20:21" x14ac:dyDescent="0.2">
      <c r="T54464" s="11"/>
      <c r="U54464" s="11"/>
    </row>
    <row r="54465" spans="20:21" x14ac:dyDescent="0.2">
      <c r="T54465" s="11"/>
      <c r="U54465" s="11"/>
    </row>
    <row r="54466" spans="20:21" x14ac:dyDescent="0.2">
      <c r="T54466" s="11"/>
      <c r="U54466" s="11"/>
    </row>
    <row r="54467" spans="20:21" x14ac:dyDescent="0.2">
      <c r="T54467" s="11"/>
      <c r="U54467" s="11"/>
    </row>
    <row r="54468" spans="20:21" x14ac:dyDescent="0.2">
      <c r="T54468" s="11"/>
      <c r="U54468" s="11"/>
    </row>
    <row r="54469" spans="20:21" x14ac:dyDescent="0.2">
      <c r="T54469" s="11"/>
      <c r="U54469" s="11"/>
    </row>
    <row r="54470" spans="20:21" x14ac:dyDescent="0.2">
      <c r="T54470" s="11"/>
      <c r="U54470" s="11"/>
    </row>
    <row r="54471" spans="20:21" x14ac:dyDescent="0.2">
      <c r="T54471" s="11"/>
      <c r="U54471" s="11"/>
    </row>
    <row r="54472" spans="20:21" x14ac:dyDescent="0.2">
      <c r="T54472" s="11"/>
      <c r="U54472" s="11"/>
    </row>
    <row r="54473" spans="20:21" x14ac:dyDescent="0.2">
      <c r="T54473" s="11"/>
      <c r="U54473" s="11"/>
    </row>
    <row r="54474" spans="20:21" x14ac:dyDescent="0.2">
      <c r="T54474" s="11"/>
      <c r="U54474" s="11"/>
    </row>
    <row r="54475" spans="20:21" x14ac:dyDescent="0.2">
      <c r="T54475" s="11"/>
      <c r="U54475" s="11"/>
    </row>
    <row r="54476" spans="20:21" x14ac:dyDescent="0.2">
      <c r="T54476" s="11"/>
      <c r="U54476" s="11"/>
    </row>
    <row r="54477" spans="20:21" x14ac:dyDescent="0.2">
      <c r="T54477" s="11"/>
      <c r="U54477" s="11"/>
    </row>
    <row r="54478" spans="20:21" x14ac:dyDescent="0.2">
      <c r="T54478" s="11"/>
      <c r="U54478" s="11"/>
    </row>
    <row r="54479" spans="20:21" x14ac:dyDescent="0.2">
      <c r="T54479" s="11"/>
      <c r="U54479" s="11"/>
    </row>
    <row r="54480" spans="20:21" x14ac:dyDescent="0.2">
      <c r="T54480" s="11"/>
      <c r="U54480" s="11"/>
    </row>
    <row r="54481" spans="20:21" x14ac:dyDescent="0.2">
      <c r="T54481" s="11"/>
      <c r="U54481" s="11"/>
    </row>
    <row r="54482" spans="20:21" x14ac:dyDescent="0.2">
      <c r="T54482" s="11"/>
      <c r="U54482" s="11"/>
    </row>
    <row r="54483" spans="20:21" x14ac:dyDescent="0.2">
      <c r="T54483" s="11"/>
      <c r="U54483" s="11"/>
    </row>
    <row r="54484" spans="20:21" x14ac:dyDescent="0.2">
      <c r="T54484" s="11"/>
      <c r="U54484" s="11"/>
    </row>
    <row r="54485" spans="20:21" x14ac:dyDescent="0.2">
      <c r="T54485" s="11"/>
      <c r="U54485" s="11"/>
    </row>
    <row r="54486" spans="20:21" x14ac:dyDescent="0.2">
      <c r="T54486" s="11"/>
      <c r="U54486" s="11"/>
    </row>
    <row r="54487" spans="20:21" x14ac:dyDescent="0.2">
      <c r="T54487" s="11"/>
      <c r="U54487" s="11"/>
    </row>
    <row r="54488" spans="20:21" x14ac:dyDescent="0.2">
      <c r="T54488" s="11"/>
      <c r="U54488" s="11"/>
    </row>
    <row r="54489" spans="20:21" x14ac:dyDescent="0.2">
      <c r="T54489" s="11"/>
      <c r="U54489" s="11"/>
    </row>
    <row r="54490" spans="20:21" x14ac:dyDescent="0.2">
      <c r="T54490" s="11"/>
      <c r="U54490" s="11"/>
    </row>
    <row r="54491" spans="20:21" x14ac:dyDescent="0.2">
      <c r="T54491" s="11"/>
      <c r="U54491" s="11"/>
    </row>
    <row r="54492" spans="20:21" x14ac:dyDescent="0.2">
      <c r="T54492" s="11"/>
      <c r="U54492" s="11"/>
    </row>
    <row r="54493" spans="20:21" x14ac:dyDescent="0.2">
      <c r="T54493" s="11"/>
      <c r="U54493" s="11"/>
    </row>
    <row r="54494" spans="20:21" x14ac:dyDescent="0.2">
      <c r="T54494" s="11"/>
      <c r="U54494" s="11"/>
    </row>
    <row r="54495" spans="20:21" x14ac:dyDescent="0.2">
      <c r="T54495" s="11"/>
      <c r="U54495" s="11"/>
    </row>
    <row r="54496" spans="20:21" x14ac:dyDescent="0.2">
      <c r="T54496" s="11"/>
      <c r="U54496" s="11"/>
    </row>
    <row r="54497" spans="20:21" x14ac:dyDescent="0.2">
      <c r="T54497" s="11"/>
      <c r="U54497" s="11"/>
    </row>
    <row r="54498" spans="20:21" x14ac:dyDescent="0.2">
      <c r="T54498" s="11"/>
      <c r="U54498" s="11"/>
    </row>
    <row r="54499" spans="20:21" x14ac:dyDescent="0.2">
      <c r="T54499" s="11"/>
      <c r="U54499" s="11"/>
    </row>
    <row r="54500" spans="20:21" x14ac:dyDescent="0.2">
      <c r="T54500" s="11"/>
      <c r="U54500" s="11"/>
    </row>
    <row r="54501" spans="20:21" x14ac:dyDescent="0.2">
      <c r="T54501" s="11"/>
      <c r="U54501" s="11"/>
    </row>
    <row r="54502" spans="20:21" x14ac:dyDescent="0.2">
      <c r="T54502" s="11"/>
      <c r="U54502" s="11"/>
    </row>
    <row r="54503" spans="20:21" x14ac:dyDescent="0.2">
      <c r="T54503" s="11"/>
      <c r="U54503" s="11"/>
    </row>
    <row r="54504" spans="20:21" x14ac:dyDescent="0.2">
      <c r="T54504" s="11"/>
      <c r="U54504" s="11"/>
    </row>
    <row r="54505" spans="20:21" x14ac:dyDescent="0.2">
      <c r="T54505" s="11"/>
      <c r="U54505" s="11"/>
    </row>
    <row r="54506" spans="20:21" x14ac:dyDescent="0.2">
      <c r="T54506" s="11"/>
      <c r="U54506" s="11"/>
    </row>
    <row r="54507" spans="20:21" x14ac:dyDescent="0.2">
      <c r="T54507" s="11"/>
      <c r="U54507" s="11"/>
    </row>
    <row r="54508" spans="20:21" x14ac:dyDescent="0.2">
      <c r="T54508" s="11"/>
      <c r="U54508" s="11"/>
    </row>
    <row r="54509" spans="20:21" x14ac:dyDescent="0.2">
      <c r="T54509" s="11"/>
      <c r="U54509" s="11"/>
    </row>
    <row r="54510" spans="20:21" x14ac:dyDescent="0.2">
      <c r="T54510" s="11"/>
      <c r="U54510" s="11"/>
    </row>
    <row r="54511" spans="20:21" x14ac:dyDescent="0.2">
      <c r="T54511" s="11"/>
      <c r="U54511" s="11"/>
    </row>
    <row r="54512" spans="20:21" x14ac:dyDescent="0.2">
      <c r="T54512" s="11"/>
      <c r="U54512" s="11"/>
    </row>
    <row r="54513" spans="20:21" x14ac:dyDescent="0.2">
      <c r="T54513" s="11"/>
      <c r="U54513" s="11"/>
    </row>
    <row r="54514" spans="20:21" x14ac:dyDescent="0.2">
      <c r="T54514" s="11"/>
      <c r="U54514" s="11"/>
    </row>
    <row r="54515" spans="20:21" x14ac:dyDescent="0.2">
      <c r="T54515" s="11"/>
      <c r="U54515" s="11"/>
    </row>
    <row r="54516" spans="20:21" x14ac:dyDescent="0.2">
      <c r="T54516" s="11"/>
      <c r="U54516" s="11"/>
    </row>
    <row r="54517" spans="20:21" x14ac:dyDescent="0.2">
      <c r="T54517" s="11"/>
      <c r="U54517" s="11"/>
    </row>
    <row r="54518" spans="20:21" x14ac:dyDescent="0.2">
      <c r="T54518" s="11"/>
      <c r="U54518" s="11"/>
    </row>
    <row r="54519" spans="20:21" x14ac:dyDescent="0.2">
      <c r="T54519" s="11"/>
      <c r="U54519" s="11"/>
    </row>
    <row r="54520" spans="20:21" x14ac:dyDescent="0.2">
      <c r="T54520" s="11"/>
      <c r="U54520" s="11"/>
    </row>
    <row r="54521" spans="20:21" x14ac:dyDescent="0.2">
      <c r="T54521" s="11"/>
      <c r="U54521" s="11"/>
    </row>
    <row r="54522" spans="20:21" x14ac:dyDescent="0.2">
      <c r="T54522" s="11"/>
      <c r="U54522" s="11"/>
    </row>
    <row r="54523" spans="20:21" x14ac:dyDescent="0.2">
      <c r="T54523" s="11"/>
      <c r="U54523" s="11"/>
    </row>
    <row r="54524" spans="20:21" x14ac:dyDescent="0.2">
      <c r="T54524" s="11"/>
      <c r="U54524" s="11"/>
    </row>
    <row r="54525" spans="20:21" x14ac:dyDescent="0.2">
      <c r="T54525" s="11"/>
      <c r="U54525" s="11"/>
    </row>
    <row r="54526" spans="20:21" x14ac:dyDescent="0.2">
      <c r="T54526" s="11"/>
      <c r="U54526" s="11"/>
    </row>
    <row r="54527" spans="20:21" x14ac:dyDescent="0.2">
      <c r="T54527" s="11"/>
      <c r="U54527" s="11"/>
    </row>
    <row r="54528" spans="20:21" x14ac:dyDescent="0.2">
      <c r="T54528" s="11"/>
      <c r="U54528" s="11"/>
    </row>
    <row r="54529" spans="20:21" x14ac:dyDescent="0.2">
      <c r="T54529" s="11"/>
      <c r="U54529" s="11"/>
    </row>
    <row r="54530" spans="20:21" x14ac:dyDescent="0.2">
      <c r="T54530" s="11"/>
      <c r="U54530" s="11"/>
    </row>
    <row r="54531" spans="20:21" x14ac:dyDescent="0.2">
      <c r="T54531" s="11"/>
      <c r="U54531" s="11"/>
    </row>
    <row r="54532" spans="20:21" x14ac:dyDescent="0.2">
      <c r="T54532" s="11"/>
      <c r="U54532" s="11"/>
    </row>
    <row r="54533" spans="20:21" x14ac:dyDescent="0.2">
      <c r="T54533" s="11"/>
      <c r="U54533" s="11"/>
    </row>
    <row r="54534" spans="20:21" x14ac:dyDescent="0.2">
      <c r="T54534" s="11"/>
      <c r="U54534" s="11"/>
    </row>
    <row r="54535" spans="20:21" x14ac:dyDescent="0.2">
      <c r="T54535" s="11"/>
      <c r="U54535" s="11"/>
    </row>
    <row r="54536" spans="20:21" x14ac:dyDescent="0.2">
      <c r="T54536" s="11"/>
      <c r="U54536" s="11"/>
    </row>
    <row r="54537" spans="20:21" x14ac:dyDescent="0.2">
      <c r="T54537" s="11"/>
      <c r="U54537" s="11"/>
    </row>
    <row r="54538" spans="20:21" x14ac:dyDescent="0.2">
      <c r="T54538" s="11"/>
      <c r="U54538" s="11"/>
    </row>
    <row r="54539" spans="20:21" x14ac:dyDescent="0.2">
      <c r="T54539" s="11"/>
      <c r="U54539" s="11"/>
    </row>
    <row r="54540" spans="20:21" x14ac:dyDescent="0.2">
      <c r="T54540" s="11"/>
      <c r="U54540" s="11"/>
    </row>
    <row r="54541" spans="20:21" x14ac:dyDescent="0.2">
      <c r="T54541" s="11"/>
      <c r="U54541" s="11"/>
    </row>
    <row r="54542" spans="20:21" x14ac:dyDescent="0.2">
      <c r="T54542" s="11"/>
      <c r="U54542" s="11"/>
    </row>
    <row r="54543" spans="20:21" x14ac:dyDescent="0.2">
      <c r="T54543" s="11"/>
      <c r="U54543" s="11"/>
    </row>
    <row r="54544" spans="20:21" x14ac:dyDescent="0.2">
      <c r="T54544" s="11"/>
      <c r="U54544" s="11"/>
    </row>
    <row r="54545" spans="20:21" x14ac:dyDescent="0.2">
      <c r="T54545" s="11"/>
      <c r="U54545" s="11"/>
    </row>
    <row r="54546" spans="20:21" x14ac:dyDescent="0.2">
      <c r="T54546" s="11"/>
      <c r="U54546" s="11"/>
    </row>
    <row r="54547" spans="20:21" x14ac:dyDescent="0.2">
      <c r="T54547" s="11"/>
      <c r="U54547" s="11"/>
    </row>
    <row r="54548" spans="20:21" x14ac:dyDescent="0.2">
      <c r="T54548" s="11"/>
      <c r="U54548" s="11"/>
    </row>
    <row r="54549" spans="20:21" x14ac:dyDescent="0.2">
      <c r="T54549" s="11"/>
      <c r="U54549" s="11"/>
    </row>
    <row r="54550" spans="20:21" x14ac:dyDescent="0.2">
      <c r="T54550" s="11"/>
      <c r="U54550" s="11"/>
    </row>
    <row r="54551" spans="20:21" x14ac:dyDescent="0.2">
      <c r="T54551" s="11"/>
      <c r="U54551" s="11"/>
    </row>
    <row r="54552" spans="20:21" x14ac:dyDescent="0.2">
      <c r="T54552" s="11"/>
      <c r="U54552" s="11"/>
    </row>
    <row r="54553" spans="20:21" x14ac:dyDescent="0.2">
      <c r="T54553" s="11"/>
      <c r="U54553" s="11"/>
    </row>
    <row r="54554" spans="20:21" x14ac:dyDescent="0.2">
      <c r="T54554" s="11"/>
      <c r="U54554" s="11"/>
    </row>
    <row r="54555" spans="20:21" x14ac:dyDescent="0.2">
      <c r="T54555" s="11"/>
      <c r="U54555" s="11"/>
    </row>
    <row r="54556" spans="20:21" x14ac:dyDescent="0.2">
      <c r="T54556" s="11"/>
      <c r="U54556" s="11"/>
    </row>
    <row r="54557" spans="20:21" x14ac:dyDescent="0.2">
      <c r="T54557" s="11"/>
      <c r="U54557" s="11"/>
    </row>
    <row r="54558" spans="20:21" x14ac:dyDescent="0.2">
      <c r="T54558" s="11"/>
      <c r="U54558" s="11"/>
    </row>
    <row r="54559" spans="20:21" x14ac:dyDescent="0.2">
      <c r="T54559" s="11"/>
      <c r="U54559" s="11"/>
    </row>
    <row r="54560" spans="20:21" x14ac:dyDescent="0.2">
      <c r="T54560" s="11"/>
      <c r="U54560" s="11"/>
    </row>
    <row r="54561" spans="20:21" x14ac:dyDescent="0.2">
      <c r="T54561" s="11"/>
      <c r="U54561" s="11"/>
    </row>
    <row r="54562" spans="20:21" x14ac:dyDescent="0.2">
      <c r="T54562" s="11"/>
      <c r="U54562" s="11"/>
    </row>
    <row r="54563" spans="20:21" x14ac:dyDescent="0.2">
      <c r="T54563" s="11"/>
      <c r="U54563" s="11"/>
    </row>
    <row r="54564" spans="20:21" x14ac:dyDescent="0.2">
      <c r="T54564" s="11"/>
      <c r="U54564" s="11"/>
    </row>
    <row r="54565" spans="20:21" x14ac:dyDescent="0.2">
      <c r="T54565" s="11"/>
      <c r="U54565" s="11"/>
    </row>
    <row r="54566" spans="20:21" x14ac:dyDescent="0.2">
      <c r="T54566" s="11"/>
      <c r="U54566" s="11"/>
    </row>
    <row r="54567" spans="20:21" x14ac:dyDescent="0.2">
      <c r="T54567" s="11"/>
      <c r="U54567" s="11"/>
    </row>
    <row r="54568" spans="20:21" x14ac:dyDescent="0.2">
      <c r="T54568" s="11"/>
      <c r="U54568" s="11"/>
    </row>
    <row r="54569" spans="20:21" x14ac:dyDescent="0.2">
      <c r="T54569" s="11"/>
      <c r="U54569" s="11"/>
    </row>
    <row r="54570" spans="20:21" x14ac:dyDescent="0.2">
      <c r="T54570" s="11"/>
      <c r="U54570" s="11"/>
    </row>
    <row r="54571" spans="20:21" x14ac:dyDescent="0.2">
      <c r="T54571" s="11"/>
      <c r="U54571" s="11"/>
    </row>
    <row r="54572" spans="20:21" x14ac:dyDescent="0.2">
      <c r="T54572" s="11"/>
      <c r="U54572" s="11"/>
    </row>
    <row r="54573" spans="20:21" x14ac:dyDescent="0.2">
      <c r="T54573" s="11"/>
      <c r="U54573" s="11"/>
    </row>
    <row r="54574" spans="20:21" x14ac:dyDescent="0.2">
      <c r="T54574" s="11"/>
      <c r="U54574" s="11"/>
    </row>
    <row r="54575" spans="20:21" x14ac:dyDescent="0.2">
      <c r="T54575" s="11"/>
      <c r="U54575" s="11"/>
    </row>
    <row r="54576" spans="20:21" x14ac:dyDescent="0.2">
      <c r="T54576" s="11"/>
      <c r="U54576" s="11"/>
    </row>
    <row r="54577" spans="20:21" x14ac:dyDescent="0.2">
      <c r="T54577" s="11"/>
      <c r="U54577" s="11"/>
    </row>
    <row r="54578" spans="20:21" x14ac:dyDescent="0.2">
      <c r="T54578" s="11"/>
      <c r="U54578" s="11"/>
    </row>
    <row r="54579" spans="20:21" x14ac:dyDescent="0.2">
      <c r="T54579" s="11"/>
      <c r="U54579" s="11"/>
    </row>
    <row r="54580" spans="20:21" x14ac:dyDescent="0.2">
      <c r="T54580" s="11"/>
      <c r="U54580" s="11"/>
    </row>
    <row r="54581" spans="20:21" x14ac:dyDescent="0.2">
      <c r="T54581" s="11"/>
      <c r="U54581" s="11"/>
    </row>
    <row r="54582" spans="20:21" x14ac:dyDescent="0.2">
      <c r="T54582" s="11"/>
      <c r="U54582" s="11"/>
    </row>
    <row r="54583" spans="20:21" x14ac:dyDescent="0.2">
      <c r="T54583" s="11"/>
      <c r="U54583" s="11"/>
    </row>
    <row r="54584" spans="20:21" x14ac:dyDescent="0.2">
      <c r="T54584" s="11"/>
      <c r="U54584" s="11"/>
    </row>
    <row r="54585" spans="20:21" x14ac:dyDescent="0.2">
      <c r="T54585" s="11"/>
      <c r="U54585" s="11"/>
    </row>
    <row r="54586" spans="20:21" x14ac:dyDescent="0.2">
      <c r="T54586" s="11"/>
      <c r="U54586" s="11"/>
    </row>
    <row r="54587" spans="20:21" x14ac:dyDescent="0.2">
      <c r="T54587" s="11"/>
      <c r="U54587" s="11"/>
    </row>
    <row r="54588" spans="20:21" x14ac:dyDescent="0.2">
      <c r="T54588" s="11"/>
      <c r="U54588" s="11"/>
    </row>
    <row r="54589" spans="20:21" x14ac:dyDescent="0.2">
      <c r="T54589" s="11"/>
      <c r="U54589" s="11"/>
    </row>
    <row r="54590" spans="20:21" x14ac:dyDescent="0.2">
      <c r="T54590" s="11"/>
      <c r="U54590" s="11"/>
    </row>
    <row r="54591" spans="20:21" x14ac:dyDescent="0.2">
      <c r="T54591" s="11"/>
      <c r="U54591" s="11"/>
    </row>
    <row r="54592" spans="20:21" x14ac:dyDescent="0.2">
      <c r="T54592" s="11"/>
      <c r="U54592" s="11"/>
    </row>
    <row r="54593" spans="20:21" x14ac:dyDescent="0.2">
      <c r="T54593" s="11"/>
      <c r="U54593" s="11"/>
    </row>
    <row r="54594" spans="20:21" x14ac:dyDescent="0.2">
      <c r="T54594" s="11"/>
      <c r="U54594" s="11"/>
    </row>
    <row r="54595" spans="20:21" x14ac:dyDescent="0.2">
      <c r="T54595" s="11"/>
      <c r="U54595" s="11"/>
    </row>
    <row r="54596" spans="20:21" x14ac:dyDescent="0.2">
      <c r="T54596" s="11"/>
      <c r="U54596" s="11"/>
    </row>
    <row r="54597" spans="20:21" x14ac:dyDescent="0.2">
      <c r="T54597" s="11"/>
      <c r="U54597" s="11"/>
    </row>
    <row r="54598" spans="20:21" x14ac:dyDescent="0.2">
      <c r="T54598" s="11"/>
      <c r="U54598" s="11"/>
    </row>
    <row r="54599" spans="20:21" x14ac:dyDescent="0.2">
      <c r="T54599" s="11"/>
      <c r="U54599" s="11"/>
    </row>
    <row r="54600" spans="20:21" x14ac:dyDescent="0.2">
      <c r="T54600" s="11"/>
      <c r="U54600" s="11"/>
    </row>
    <row r="54601" spans="20:21" x14ac:dyDescent="0.2">
      <c r="T54601" s="11"/>
      <c r="U54601" s="11"/>
    </row>
    <row r="54602" spans="20:21" x14ac:dyDescent="0.2">
      <c r="T54602" s="11"/>
      <c r="U54602" s="11"/>
    </row>
    <row r="54603" spans="20:21" x14ac:dyDescent="0.2">
      <c r="T54603" s="11"/>
      <c r="U54603" s="11"/>
    </row>
    <row r="54604" spans="20:21" x14ac:dyDescent="0.2">
      <c r="T54604" s="11"/>
      <c r="U54604" s="11"/>
    </row>
    <row r="54605" spans="20:21" x14ac:dyDescent="0.2">
      <c r="T54605" s="11"/>
      <c r="U54605" s="11"/>
    </row>
    <row r="54606" spans="20:21" x14ac:dyDescent="0.2">
      <c r="T54606" s="11"/>
      <c r="U54606" s="11"/>
    </row>
    <row r="54607" spans="20:21" x14ac:dyDescent="0.2">
      <c r="T54607" s="11"/>
      <c r="U54607" s="11"/>
    </row>
    <row r="54608" spans="20:21" x14ac:dyDescent="0.2">
      <c r="T54608" s="11"/>
      <c r="U54608" s="11"/>
    </row>
    <row r="54609" spans="20:21" x14ac:dyDescent="0.2">
      <c r="T54609" s="11"/>
      <c r="U54609" s="11"/>
    </row>
    <row r="54610" spans="20:21" x14ac:dyDescent="0.2">
      <c r="T54610" s="11"/>
      <c r="U54610" s="11"/>
    </row>
    <row r="54611" spans="20:21" x14ac:dyDescent="0.2">
      <c r="T54611" s="11"/>
      <c r="U54611" s="11"/>
    </row>
    <row r="54612" spans="20:21" x14ac:dyDescent="0.2">
      <c r="T54612" s="11"/>
      <c r="U54612" s="11"/>
    </row>
    <row r="54613" spans="20:21" x14ac:dyDescent="0.2">
      <c r="T54613" s="11"/>
      <c r="U54613" s="11"/>
    </row>
    <row r="54614" spans="20:21" x14ac:dyDescent="0.2">
      <c r="T54614" s="11"/>
      <c r="U54614" s="11"/>
    </row>
    <row r="54615" spans="20:21" x14ac:dyDescent="0.2">
      <c r="T54615" s="11"/>
      <c r="U54615" s="11"/>
    </row>
    <row r="54616" spans="20:21" x14ac:dyDescent="0.2">
      <c r="T54616" s="11"/>
      <c r="U54616" s="11"/>
    </row>
    <row r="54617" spans="20:21" x14ac:dyDescent="0.2">
      <c r="T54617" s="11"/>
      <c r="U54617" s="11"/>
    </row>
    <row r="54618" spans="20:21" x14ac:dyDescent="0.2">
      <c r="T54618" s="11"/>
      <c r="U54618" s="11"/>
    </row>
    <row r="54619" spans="20:21" x14ac:dyDescent="0.2">
      <c r="T54619" s="11"/>
      <c r="U54619" s="11"/>
    </row>
    <row r="54620" spans="20:21" x14ac:dyDescent="0.2">
      <c r="T54620" s="11"/>
      <c r="U54620" s="11"/>
    </row>
    <row r="54621" spans="20:21" x14ac:dyDescent="0.2">
      <c r="T54621" s="11"/>
      <c r="U54621" s="11"/>
    </row>
    <row r="54622" spans="20:21" x14ac:dyDescent="0.2">
      <c r="T54622" s="11"/>
      <c r="U54622" s="11"/>
    </row>
    <row r="54623" spans="20:21" x14ac:dyDescent="0.2">
      <c r="T54623" s="11"/>
      <c r="U54623" s="11"/>
    </row>
    <row r="54624" spans="20:21" x14ac:dyDescent="0.2">
      <c r="T54624" s="11"/>
      <c r="U54624" s="11"/>
    </row>
    <row r="54625" spans="20:21" x14ac:dyDescent="0.2">
      <c r="T54625" s="11"/>
      <c r="U54625" s="11"/>
    </row>
    <row r="54626" spans="20:21" x14ac:dyDescent="0.2">
      <c r="T54626" s="11"/>
      <c r="U54626" s="11"/>
    </row>
    <row r="54627" spans="20:21" x14ac:dyDescent="0.2">
      <c r="T54627" s="11"/>
      <c r="U54627" s="11"/>
    </row>
    <row r="54628" spans="20:21" x14ac:dyDescent="0.2">
      <c r="T54628" s="11"/>
      <c r="U54628" s="11"/>
    </row>
    <row r="54629" spans="20:21" x14ac:dyDescent="0.2">
      <c r="T54629" s="11"/>
      <c r="U54629" s="11"/>
    </row>
    <row r="54630" spans="20:21" x14ac:dyDescent="0.2">
      <c r="T54630" s="11"/>
      <c r="U54630" s="11"/>
    </row>
    <row r="54631" spans="20:21" x14ac:dyDescent="0.2">
      <c r="T54631" s="11"/>
      <c r="U54631" s="11"/>
    </row>
    <row r="54632" spans="20:21" x14ac:dyDescent="0.2">
      <c r="T54632" s="11"/>
      <c r="U54632" s="11"/>
    </row>
    <row r="54633" spans="20:21" x14ac:dyDescent="0.2">
      <c r="T54633" s="11"/>
      <c r="U54633" s="11"/>
    </row>
    <row r="54634" spans="20:21" x14ac:dyDescent="0.2">
      <c r="T54634" s="11"/>
      <c r="U54634" s="11"/>
    </row>
    <row r="54635" spans="20:21" x14ac:dyDescent="0.2">
      <c r="T54635" s="11"/>
      <c r="U54635" s="11"/>
    </row>
    <row r="54636" spans="20:21" x14ac:dyDescent="0.2">
      <c r="T54636" s="11"/>
      <c r="U54636" s="11"/>
    </row>
    <row r="54637" spans="20:21" x14ac:dyDescent="0.2">
      <c r="T54637" s="11"/>
      <c r="U54637" s="11"/>
    </row>
    <row r="54638" spans="20:21" x14ac:dyDescent="0.2">
      <c r="T54638" s="11"/>
      <c r="U54638" s="11"/>
    </row>
    <row r="54639" spans="20:21" x14ac:dyDescent="0.2">
      <c r="T54639" s="11"/>
      <c r="U54639" s="11"/>
    </row>
    <row r="54640" spans="20:21" x14ac:dyDescent="0.2">
      <c r="T54640" s="11"/>
      <c r="U54640" s="11"/>
    </row>
    <row r="54641" spans="20:21" x14ac:dyDescent="0.2">
      <c r="T54641" s="11"/>
      <c r="U54641" s="11"/>
    </row>
    <row r="54642" spans="20:21" x14ac:dyDescent="0.2">
      <c r="T54642" s="11"/>
      <c r="U54642" s="11"/>
    </row>
    <row r="54643" spans="20:21" x14ac:dyDescent="0.2">
      <c r="T54643" s="11"/>
      <c r="U54643" s="11"/>
    </row>
    <row r="54644" spans="20:21" x14ac:dyDescent="0.2">
      <c r="T54644" s="11"/>
      <c r="U54644" s="11"/>
    </row>
    <row r="54645" spans="20:21" x14ac:dyDescent="0.2">
      <c r="T54645" s="11"/>
      <c r="U54645" s="11"/>
    </row>
    <row r="54646" spans="20:21" x14ac:dyDescent="0.2">
      <c r="T54646" s="11"/>
      <c r="U54646" s="11"/>
    </row>
    <row r="54647" spans="20:21" x14ac:dyDescent="0.2">
      <c r="T54647" s="11"/>
      <c r="U54647" s="11"/>
    </row>
    <row r="54648" spans="20:21" x14ac:dyDescent="0.2">
      <c r="T54648" s="11"/>
      <c r="U54648" s="11"/>
    </row>
    <row r="54649" spans="20:21" x14ac:dyDescent="0.2">
      <c r="T54649" s="11"/>
      <c r="U54649" s="11"/>
    </row>
    <row r="54650" spans="20:21" x14ac:dyDescent="0.2">
      <c r="T54650" s="11"/>
      <c r="U54650" s="11"/>
    </row>
    <row r="54651" spans="20:21" x14ac:dyDescent="0.2">
      <c r="T54651" s="11"/>
      <c r="U54651" s="11"/>
    </row>
    <row r="54652" spans="20:21" x14ac:dyDescent="0.2">
      <c r="T54652" s="11"/>
      <c r="U54652" s="11"/>
    </row>
    <row r="54653" spans="20:21" x14ac:dyDescent="0.2">
      <c r="T54653" s="11"/>
      <c r="U54653" s="11"/>
    </row>
    <row r="54654" spans="20:21" x14ac:dyDescent="0.2">
      <c r="T54654" s="11"/>
      <c r="U54654" s="11"/>
    </row>
    <row r="54655" spans="20:21" x14ac:dyDescent="0.2">
      <c r="T54655" s="11"/>
      <c r="U54655" s="11"/>
    </row>
    <row r="54656" spans="20:21" x14ac:dyDescent="0.2">
      <c r="T54656" s="11"/>
      <c r="U54656" s="11"/>
    </row>
    <row r="54657" spans="20:21" x14ac:dyDescent="0.2">
      <c r="T54657" s="11"/>
      <c r="U54657" s="11"/>
    </row>
    <row r="54658" spans="20:21" x14ac:dyDescent="0.2">
      <c r="T54658" s="11"/>
      <c r="U54658" s="11"/>
    </row>
    <row r="54659" spans="20:21" x14ac:dyDescent="0.2">
      <c r="T54659" s="11"/>
      <c r="U54659" s="11"/>
    </row>
    <row r="54660" spans="20:21" x14ac:dyDescent="0.2">
      <c r="T54660" s="11"/>
      <c r="U54660" s="11"/>
    </row>
    <row r="54661" spans="20:21" x14ac:dyDescent="0.2">
      <c r="T54661" s="11"/>
      <c r="U54661" s="11"/>
    </row>
    <row r="54662" spans="20:21" x14ac:dyDescent="0.2">
      <c r="T54662" s="11"/>
      <c r="U54662" s="11"/>
    </row>
    <row r="54663" spans="20:21" x14ac:dyDescent="0.2">
      <c r="T54663" s="11"/>
      <c r="U54663" s="11"/>
    </row>
    <row r="54664" spans="20:21" x14ac:dyDescent="0.2">
      <c r="T54664" s="11"/>
      <c r="U54664" s="11"/>
    </row>
    <row r="54665" spans="20:21" x14ac:dyDescent="0.2">
      <c r="T54665" s="11"/>
      <c r="U54665" s="11"/>
    </row>
    <row r="54666" spans="20:21" x14ac:dyDescent="0.2">
      <c r="T54666" s="11"/>
      <c r="U54666" s="11"/>
    </row>
    <row r="54667" spans="20:21" x14ac:dyDescent="0.2">
      <c r="T54667" s="11"/>
      <c r="U54667" s="11"/>
    </row>
    <row r="54668" spans="20:21" x14ac:dyDescent="0.2">
      <c r="T54668" s="11"/>
      <c r="U54668" s="11"/>
    </row>
    <row r="54669" spans="20:21" x14ac:dyDescent="0.2">
      <c r="T54669" s="11"/>
      <c r="U54669" s="11"/>
    </row>
    <row r="54670" spans="20:21" x14ac:dyDescent="0.2">
      <c r="T54670" s="11"/>
      <c r="U54670" s="11"/>
    </row>
    <row r="54671" spans="20:21" x14ac:dyDescent="0.2">
      <c r="T54671" s="11"/>
      <c r="U54671" s="11"/>
    </row>
    <row r="54672" spans="20:21" x14ac:dyDescent="0.2">
      <c r="T54672" s="11"/>
      <c r="U54672" s="11"/>
    </row>
    <row r="54673" spans="20:21" x14ac:dyDescent="0.2">
      <c r="T54673" s="11"/>
      <c r="U54673" s="11"/>
    </row>
    <row r="54674" spans="20:21" x14ac:dyDescent="0.2">
      <c r="T54674" s="11"/>
      <c r="U54674" s="11"/>
    </row>
    <row r="54675" spans="20:21" x14ac:dyDescent="0.2">
      <c r="T54675" s="11"/>
      <c r="U54675" s="11"/>
    </row>
    <row r="54676" spans="20:21" x14ac:dyDescent="0.2">
      <c r="T54676" s="11"/>
      <c r="U54676" s="11"/>
    </row>
    <row r="54677" spans="20:21" x14ac:dyDescent="0.2">
      <c r="T54677" s="11"/>
      <c r="U54677" s="11"/>
    </row>
    <row r="54678" spans="20:21" x14ac:dyDescent="0.2">
      <c r="T54678" s="11"/>
      <c r="U54678" s="11"/>
    </row>
    <row r="54679" spans="20:21" x14ac:dyDescent="0.2">
      <c r="T54679" s="11"/>
      <c r="U54679" s="11"/>
    </row>
    <row r="54680" spans="20:21" x14ac:dyDescent="0.2">
      <c r="T54680" s="11"/>
      <c r="U54680" s="11"/>
    </row>
    <row r="54681" spans="20:21" x14ac:dyDescent="0.2">
      <c r="T54681" s="11"/>
      <c r="U54681" s="11"/>
    </row>
    <row r="54682" spans="20:21" x14ac:dyDescent="0.2">
      <c r="T54682" s="11"/>
      <c r="U54682" s="11"/>
    </row>
    <row r="54683" spans="20:21" x14ac:dyDescent="0.2">
      <c r="T54683" s="11"/>
      <c r="U54683" s="11"/>
    </row>
    <row r="54684" spans="20:21" x14ac:dyDescent="0.2">
      <c r="T54684" s="11"/>
      <c r="U54684" s="11"/>
    </row>
    <row r="54685" spans="20:21" x14ac:dyDescent="0.2">
      <c r="T54685" s="11"/>
      <c r="U54685" s="11"/>
    </row>
    <row r="54686" spans="20:21" x14ac:dyDescent="0.2">
      <c r="T54686" s="11"/>
      <c r="U54686" s="11"/>
    </row>
    <row r="54687" spans="20:21" x14ac:dyDescent="0.2">
      <c r="T54687" s="11"/>
      <c r="U54687" s="11"/>
    </row>
    <row r="54688" spans="20:21" x14ac:dyDescent="0.2">
      <c r="T54688" s="11"/>
      <c r="U54688" s="11"/>
    </row>
    <row r="54689" spans="20:21" x14ac:dyDescent="0.2">
      <c r="T54689" s="11"/>
      <c r="U54689" s="11"/>
    </row>
    <row r="54690" spans="20:21" x14ac:dyDescent="0.2">
      <c r="T54690" s="11"/>
      <c r="U54690" s="11"/>
    </row>
    <row r="54691" spans="20:21" x14ac:dyDescent="0.2">
      <c r="T54691" s="11"/>
      <c r="U54691" s="11"/>
    </row>
    <row r="54692" spans="20:21" x14ac:dyDescent="0.2">
      <c r="T54692" s="11"/>
      <c r="U54692" s="11"/>
    </row>
    <row r="54693" spans="20:21" x14ac:dyDescent="0.2">
      <c r="T54693" s="11"/>
      <c r="U54693" s="11"/>
    </row>
    <row r="54694" spans="20:21" x14ac:dyDescent="0.2">
      <c r="T54694" s="11"/>
      <c r="U54694" s="11"/>
    </row>
    <row r="54695" spans="20:21" x14ac:dyDescent="0.2">
      <c r="T54695" s="11"/>
      <c r="U54695" s="11"/>
    </row>
    <row r="54696" spans="20:21" x14ac:dyDescent="0.2">
      <c r="T54696" s="11"/>
      <c r="U54696" s="11"/>
    </row>
    <row r="54697" spans="20:21" x14ac:dyDescent="0.2">
      <c r="T54697" s="11"/>
      <c r="U54697" s="11"/>
    </row>
    <row r="54698" spans="20:21" x14ac:dyDescent="0.2">
      <c r="T54698" s="11"/>
      <c r="U54698" s="11"/>
    </row>
    <row r="54699" spans="20:21" x14ac:dyDescent="0.2">
      <c r="T54699" s="11"/>
      <c r="U54699" s="11"/>
    </row>
    <row r="54700" spans="20:21" x14ac:dyDescent="0.2">
      <c r="T54700" s="11"/>
      <c r="U54700" s="11"/>
    </row>
    <row r="54701" spans="20:21" x14ac:dyDescent="0.2">
      <c r="T54701" s="11"/>
      <c r="U54701" s="11"/>
    </row>
    <row r="54702" spans="20:21" x14ac:dyDescent="0.2">
      <c r="T54702" s="11"/>
      <c r="U54702" s="11"/>
    </row>
    <row r="54703" spans="20:21" x14ac:dyDescent="0.2">
      <c r="T54703" s="11"/>
      <c r="U54703" s="11"/>
    </row>
    <row r="54704" spans="20:21" x14ac:dyDescent="0.2">
      <c r="T54704" s="11"/>
      <c r="U54704" s="11"/>
    </row>
    <row r="54705" spans="20:21" x14ac:dyDescent="0.2">
      <c r="T54705" s="11"/>
      <c r="U54705" s="11"/>
    </row>
    <row r="54706" spans="20:21" x14ac:dyDescent="0.2">
      <c r="T54706" s="11"/>
      <c r="U54706" s="11"/>
    </row>
    <row r="54707" spans="20:21" x14ac:dyDescent="0.2">
      <c r="T54707" s="11"/>
      <c r="U54707" s="11"/>
    </row>
    <row r="54708" spans="20:21" x14ac:dyDescent="0.2">
      <c r="T54708" s="11"/>
      <c r="U54708" s="11"/>
    </row>
    <row r="54709" spans="20:21" x14ac:dyDescent="0.2">
      <c r="T54709" s="11"/>
      <c r="U54709" s="11"/>
    </row>
    <row r="54710" spans="20:21" x14ac:dyDescent="0.2">
      <c r="T54710" s="11"/>
      <c r="U54710" s="11"/>
    </row>
    <row r="54711" spans="20:21" x14ac:dyDescent="0.2">
      <c r="T54711" s="11"/>
      <c r="U54711" s="11"/>
    </row>
    <row r="54712" spans="20:21" x14ac:dyDescent="0.2">
      <c r="T54712" s="11"/>
      <c r="U54712" s="11"/>
    </row>
    <row r="54713" spans="20:21" x14ac:dyDescent="0.2">
      <c r="T54713" s="11"/>
      <c r="U54713" s="11"/>
    </row>
    <row r="54714" spans="20:21" x14ac:dyDescent="0.2">
      <c r="T54714" s="11"/>
      <c r="U54714" s="11"/>
    </row>
    <row r="54715" spans="20:21" x14ac:dyDescent="0.2">
      <c r="T54715" s="11"/>
      <c r="U54715" s="11"/>
    </row>
    <row r="54716" spans="20:21" x14ac:dyDescent="0.2">
      <c r="T54716" s="11"/>
      <c r="U54716" s="11"/>
    </row>
    <row r="54717" spans="20:21" x14ac:dyDescent="0.2">
      <c r="T54717" s="11"/>
      <c r="U54717" s="11"/>
    </row>
    <row r="54718" spans="20:21" x14ac:dyDescent="0.2">
      <c r="T54718" s="11"/>
      <c r="U54718" s="11"/>
    </row>
    <row r="54719" spans="20:21" x14ac:dyDescent="0.2">
      <c r="T54719" s="11"/>
      <c r="U54719" s="11"/>
    </row>
    <row r="54720" spans="20:21" x14ac:dyDescent="0.2">
      <c r="T54720" s="11"/>
      <c r="U54720" s="11"/>
    </row>
    <row r="54721" spans="20:21" x14ac:dyDescent="0.2">
      <c r="T54721" s="11"/>
      <c r="U54721" s="11"/>
    </row>
    <row r="54722" spans="20:21" x14ac:dyDescent="0.2">
      <c r="T54722" s="11"/>
      <c r="U54722" s="11"/>
    </row>
    <row r="54723" spans="20:21" x14ac:dyDescent="0.2">
      <c r="T54723" s="11"/>
      <c r="U54723" s="11"/>
    </row>
    <row r="54724" spans="20:21" x14ac:dyDescent="0.2">
      <c r="T54724" s="11"/>
      <c r="U54724" s="11"/>
    </row>
    <row r="54725" spans="20:21" x14ac:dyDescent="0.2">
      <c r="T54725" s="11"/>
      <c r="U54725" s="11"/>
    </row>
    <row r="54726" spans="20:21" x14ac:dyDescent="0.2">
      <c r="T54726" s="11"/>
      <c r="U54726" s="11"/>
    </row>
    <row r="54727" spans="20:21" x14ac:dyDescent="0.2">
      <c r="T54727" s="11"/>
      <c r="U54727" s="11"/>
    </row>
    <row r="54728" spans="20:21" x14ac:dyDescent="0.2">
      <c r="T54728" s="11"/>
      <c r="U54728" s="11"/>
    </row>
    <row r="54729" spans="20:21" x14ac:dyDescent="0.2">
      <c r="T54729" s="11"/>
      <c r="U54729" s="11"/>
    </row>
    <row r="54730" spans="20:21" x14ac:dyDescent="0.2">
      <c r="T54730" s="11"/>
      <c r="U54730" s="11"/>
    </row>
    <row r="54731" spans="20:21" x14ac:dyDescent="0.2">
      <c r="T54731" s="11"/>
      <c r="U54731" s="11"/>
    </row>
    <row r="54732" spans="20:21" x14ac:dyDescent="0.2">
      <c r="T54732" s="11"/>
      <c r="U54732" s="11"/>
    </row>
    <row r="54733" spans="20:21" x14ac:dyDescent="0.2">
      <c r="T54733" s="11"/>
      <c r="U54733" s="11"/>
    </row>
    <row r="54734" spans="20:21" x14ac:dyDescent="0.2">
      <c r="T54734" s="11"/>
      <c r="U54734" s="11"/>
    </row>
    <row r="54735" spans="20:21" x14ac:dyDescent="0.2">
      <c r="T54735" s="11"/>
      <c r="U54735" s="11"/>
    </row>
    <row r="54736" spans="20:21" x14ac:dyDescent="0.2">
      <c r="T54736" s="11"/>
      <c r="U54736" s="11"/>
    </row>
    <row r="54737" spans="20:21" x14ac:dyDescent="0.2">
      <c r="T54737" s="11"/>
      <c r="U54737" s="11"/>
    </row>
    <row r="54738" spans="20:21" x14ac:dyDescent="0.2">
      <c r="T54738" s="11"/>
      <c r="U54738" s="11"/>
    </row>
    <row r="54739" spans="20:21" x14ac:dyDescent="0.2">
      <c r="T54739" s="11"/>
      <c r="U54739" s="11"/>
    </row>
    <row r="54740" spans="20:21" x14ac:dyDescent="0.2">
      <c r="T54740" s="11"/>
      <c r="U54740" s="11"/>
    </row>
    <row r="54741" spans="20:21" x14ac:dyDescent="0.2">
      <c r="T54741" s="11"/>
      <c r="U54741" s="11"/>
    </row>
    <row r="54742" spans="20:21" x14ac:dyDescent="0.2">
      <c r="T54742" s="11"/>
      <c r="U54742" s="11"/>
    </row>
    <row r="54743" spans="20:21" x14ac:dyDescent="0.2">
      <c r="T54743" s="11"/>
      <c r="U54743" s="11"/>
    </row>
    <row r="54744" spans="20:21" x14ac:dyDescent="0.2">
      <c r="T54744" s="11"/>
      <c r="U54744" s="11"/>
    </row>
    <row r="54745" spans="20:21" x14ac:dyDescent="0.2">
      <c r="T54745" s="11"/>
      <c r="U54745" s="11"/>
    </row>
    <row r="54746" spans="20:21" x14ac:dyDescent="0.2">
      <c r="T54746" s="11"/>
      <c r="U54746" s="11"/>
    </row>
    <row r="54747" spans="20:21" x14ac:dyDescent="0.2">
      <c r="T54747" s="11"/>
      <c r="U54747" s="11"/>
    </row>
    <row r="54748" spans="20:21" x14ac:dyDescent="0.2">
      <c r="T54748" s="11"/>
      <c r="U54748" s="11"/>
    </row>
    <row r="54749" spans="20:21" x14ac:dyDescent="0.2">
      <c r="T54749" s="11"/>
      <c r="U54749" s="11"/>
    </row>
    <row r="54750" spans="20:21" x14ac:dyDescent="0.2">
      <c r="T54750" s="11"/>
      <c r="U54750" s="11"/>
    </row>
    <row r="54751" spans="20:21" x14ac:dyDescent="0.2">
      <c r="T54751" s="11"/>
      <c r="U54751" s="11"/>
    </row>
    <row r="54752" spans="20:21" x14ac:dyDescent="0.2">
      <c r="T54752" s="11"/>
      <c r="U54752" s="11"/>
    </row>
    <row r="54753" spans="20:21" x14ac:dyDescent="0.2">
      <c r="T54753" s="11"/>
      <c r="U54753" s="11"/>
    </row>
    <row r="54754" spans="20:21" x14ac:dyDescent="0.2">
      <c r="T54754" s="11"/>
      <c r="U54754" s="11"/>
    </row>
    <row r="54755" spans="20:21" x14ac:dyDescent="0.2">
      <c r="T54755" s="11"/>
      <c r="U54755" s="11"/>
    </row>
    <row r="54756" spans="20:21" x14ac:dyDescent="0.2">
      <c r="T54756" s="11"/>
      <c r="U54756" s="11"/>
    </row>
    <row r="54757" spans="20:21" x14ac:dyDescent="0.2">
      <c r="T54757" s="11"/>
      <c r="U54757" s="11"/>
    </row>
    <row r="54758" spans="20:21" x14ac:dyDescent="0.2">
      <c r="T54758" s="11"/>
      <c r="U54758" s="11"/>
    </row>
    <row r="54759" spans="20:21" x14ac:dyDescent="0.2">
      <c r="T54759" s="11"/>
      <c r="U54759" s="11"/>
    </row>
    <row r="54760" spans="20:21" x14ac:dyDescent="0.2">
      <c r="T54760" s="11"/>
      <c r="U54760" s="11"/>
    </row>
    <row r="54761" spans="20:21" x14ac:dyDescent="0.2">
      <c r="T54761" s="11"/>
      <c r="U54761" s="11"/>
    </row>
    <row r="54762" spans="20:21" x14ac:dyDescent="0.2">
      <c r="T54762" s="11"/>
      <c r="U54762" s="11"/>
    </row>
    <row r="54763" spans="20:21" x14ac:dyDescent="0.2">
      <c r="T54763" s="11"/>
      <c r="U54763" s="11"/>
    </row>
    <row r="54764" spans="20:21" x14ac:dyDescent="0.2">
      <c r="T54764" s="11"/>
      <c r="U54764" s="11"/>
    </row>
    <row r="54765" spans="20:21" x14ac:dyDescent="0.2">
      <c r="T54765" s="11"/>
      <c r="U54765" s="11"/>
    </row>
    <row r="54766" spans="20:21" x14ac:dyDescent="0.2">
      <c r="T54766" s="11"/>
      <c r="U54766" s="11"/>
    </row>
    <row r="54767" spans="20:21" x14ac:dyDescent="0.2">
      <c r="T54767" s="11"/>
      <c r="U54767" s="11"/>
    </row>
    <row r="54768" spans="20:21" x14ac:dyDescent="0.2">
      <c r="T54768" s="11"/>
      <c r="U54768" s="11"/>
    </row>
    <row r="54769" spans="20:21" x14ac:dyDescent="0.2">
      <c r="T54769" s="11"/>
      <c r="U54769" s="11"/>
    </row>
    <row r="54770" spans="20:21" x14ac:dyDescent="0.2">
      <c r="T54770" s="11"/>
      <c r="U54770" s="11"/>
    </row>
    <row r="54771" spans="20:21" x14ac:dyDescent="0.2">
      <c r="T54771" s="11"/>
      <c r="U54771" s="11"/>
    </row>
    <row r="54772" spans="20:21" x14ac:dyDescent="0.2">
      <c r="T54772" s="11"/>
      <c r="U54772" s="11"/>
    </row>
    <row r="54773" spans="20:21" x14ac:dyDescent="0.2">
      <c r="T54773" s="11"/>
      <c r="U54773" s="11"/>
    </row>
    <row r="54774" spans="20:21" x14ac:dyDescent="0.2">
      <c r="T54774" s="11"/>
      <c r="U54774" s="11"/>
    </row>
    <row r="54775" spans="20:21" x14ac:dyDescent="0.2">
      <c r="T54775" s="11"/>
      <c r="U54775" s="11"/>
    </row>
    <row r="54776" spans="20:21" x14ac:dyDescent="0.2">
      <c r="T54776" s="11"/>
      <c r="U54776" s="11"/>
    </row>
    <row r="54777" spans="20:21" x14ac:dyDescent="0.2">
      <c r="T54777" s="11"/>
      <c r="U54777" s="11"/>
    </row>
    <row r="54778" spans="20:21" x14ac:dyDescent="0.2">
      <c r="T54778" s="11"/>
      <c r="U54778" s="11"/>
    </row>
    <row r="54779" spans="20:21" x14ac:dyDescent="0.2">
      <c r="T54779" s="11"/>
      <c r="U54779" s="11"/>
    </row>
    <row r="54780" spans="20:21" x14ac:dyDescent="0.2">
      <c r="T54780" s="11"/>
      <c r="U54780" s="11"/>
    </row>
    <row r="54781" spans="20:21" x14ac:dyDescent="0.2">
      <c r="T54781" s="11"/>
      <c r="U54781" s="11"/>
    </row>
    <row r="54782" spans="20:21" x14ac:dyDescent="0.2">
      <c r="T54782" s="11"/>
      <c r="U54782" s="11"/>
    </row>
    <row r="54783" spans="20:21" x14ac:dyDescent="0.2">
      <c r="T54783" s="11"/>
      <c r="U54783" s="11"/>
    </row>
    <row r="54784" spans="20:21" x14ac:dyDescent="0.2">
      <c r="T54784" s="11"/>
      <c r="U54784" s="11"/>
    </row>
    <row r="54785" spans="20:21" x14ac:dyDescent="0.2">
      <c r="T54785" s="11"/>
      <c r="U54785" s="11"/>
    </row>
    <row r="54786" spans="20:21" x14ac:dyDescent="0.2">
      <c r="T54786" s="11"/>
      <c r="U54786" s="11"/>
    </row>
    <row r="54787" spans="20:21" x14ac:dyDescent="0.2">
      <c r="T54787" s="11"/>
      <c r="U54787" s="11"/>
    </row>
    <row r="54788" spans="20:21" x14ac:dyDescent="0.2">
      <c r="T54788" s="11"/>
      <c r="U54788" s="11"/>
    </row>
    <row r="54789" spans="20:21" x14ac:dyDescent="0.2">
      <c r="T54789" s="11"/>
      <c r="U54789" s="11"/>
    </row>
    <row r="54790" spans="20:21" x14ac:dyDescent="0.2">
      <c r="T54790" s="11"/>
      <c r="U54790" s="11"/>
    </row>
    <row r="54791" spans="20:21" x14ac:dyDescent="0.2">
      <c r="T54791" s="11"/>
      <c r="U54791" s="11"/>
    </row>
    <row r="54792" spans="20:21" x14ac:dyDescent="0.2">
      <c r="T54792" s="11"/>
      <c r="U54792" s="11"/>
    </row>
    <row r="54793" spans="20:21" x14ac:dyDescent="0.2">
      <c r="T54793" s="11"/>
      <c r="U54793" s="11"/>
    </row>
    <row r="54794" spans="20:21" x14ac:dyDescent="0.2">
      <c r="T54794" s="11"/>
      <c r="U54794" s="11"/>
    </row>
    <row r="54795" spans="20:21" x14ac:dyDescent="0.2">
      <c r="T54795" s="11"/>
      <c r="U54795" s="11"/>
    </row>
    <row r="54796" spans="20:21" x14ac:dyDescent="0.2">
      <c r="T54796" s="11"/>
      <c r="U54796" s="11"/>
    </row>
    <row r="54797" spans="20:21" x14ac:dyDescent="0.2">
      <c r="T54797" s="11"/>
      <c r="U54797" s="11"/>
    </row>
    <row r="54798" spans="20:21" x14ac:dyDescent="0.2">
      <c r="T54798" s="11"/>
      <c r="U54798" s="11"/>
    </row>
    <row r="54799" spans="20:21" x14ac:dyDescent="0.2">
      <c r="T54799" s="11"/>
      <c r="U54799" s="11"/>
    </row>
    <row r="54800" spans="20:21" x14ac:dyDescent="0.2">
      <c r="T54800" s="11"/>
      <c r="U54800" s="11"/>
    </row>
    <row r="54801" spans="20:21" x14ac:dyDescent="0.2">
      <c r="T54801" s="11"/>
      <c r="U54801" s="11"/>
    </row>
    <row r="54802" spans="20:21" x14ac:dyDescent="0.2">
      <c r="T54802" s="11"/>
      <c r="U54802" s="11"/>
    </row>
    <row r="54803" spans="20:21" x14ac:dyDescent="0.2">
      <c r="T54803" s="11"/>
      <c r="U54803" s="11"/>
    </row>
    <row r="54804" spans="20:21" x14ac:dyDescent="0.2">
      <c r="T54804" s="11"/>
      <c r="U54804" s="11"/>
    </row>
    <row r="54805" spans="20:21" x14ac:dyDescent="0.2">
      <c r="T54805" s="11"/>
      <c r="U54805" s="11"/>
    </row>
    <row r="54806" spans="20:21" x14ac:dyDescent="0.2">
      <c r="T54806" s="11"/>
      <c r="U54806" s="11"/>
    </row>
    <row r="54807" spans="20:21" x14ac:dyDescent="0.2">
      <c r="T54807" s="11"/>
      <c r="U54807" s="11"/>
    </row>
    <row r="54808" spans="20:21" x14ac:dyDescent="0.2">
      <c r="T54808" s="11"/>
      <c r="U54808" s="11"/>
    </row>
    <row r="54809" spans="20:21" x14ac:dyDescent="0.2">
      <c r="T54809" s="11"/>
      <c r="U54809" s="11"/>
    </row>
    <row r="54810" spans="20:21" x14ac:dyDescent="0.2">
      <c r="T54810" s="11"/>
      <c r="U54810" s="11"/>
    </row>
    <row r="54811" spans="20:21" x14ac:dyDescent="0.2">
      <c r="T54811" s="11"/>
      <c r="U54811" s="11"/>
    </row>
    <row r="54812" spans="20:21" x14ac:dyDescent="0.2">
      <c r="T54812" s="11"/>
      <c r="U54812" s="11"/>
    </row>
    <row r="54813" spans="20:21" x14ac:dyDescent="0.2">
      <c r="T54813" s="11"/>
      <c r="U54813" s="11"/>
    </row>
    <row r="54814" spans="20:21" x14ac:dyDescent="0.2">
      <c r="T54814" s="11"/>
      <c r="U54814" s="11"/>
    </row>
    <row r="54815" spans="20:21" x14ac:dyDescent="0.2">
      <c r="T54815" s="11"/>
      <c r="U54815" s="11"/>
    </row>
    <row r="54816" spans="20:21" x14ac:dyDescent="0.2">
      <c r="T54816" s="11"/>
      <c r="U54816" s="11"/>
    </row>
    <row r="54817" spans="20:21" x14ac:dyDescent="0.2">
      <c r="T54817" s="11"/>
      <c r="U54817" s="11"/>
    </row>
    <row r="54818" spans="20:21" x14ac:dyDescent="0.2">
      <c r="T54818" s="11"/>
      <c r="U54818" s="11"/>
    </row>
    <row r="54819" spans="20:21" x14ac:dyDescent="0.2">
      <c r="T54819" s="11"/>
      <c r="U54819" s="11"/>
    </row>
    <row r="54820" spans="20:21" x14ac:dyDescent="0.2">
      <c r="T54820" s="11"/>
      <c r="U54820" s="11"/>
    </row>
    <row r="54821" spans="20:21" x14ac:dyDescent="0.2">
      <c r="T54821" s="11"/>
      <c r="U54821" s="11"/>
    </row>
    <row r="54822" spans="20:21" x14ac:dyDescent="0.2">
      <c r="T54822" s="11"/>
      <c r="U54822" s="11"/>
    </row>
    <row r="54823" spans="20:21" x14ac:dyDescent="0.2">
      <c r="T54823" s="11"/>
      <c r="U54823" s="11"/>
    </row>
    <row r="54824" spans="20:21" x14ac:dyDescent="0.2">
      <c r="T54824" s="11"/>
      <c r="U54824" s="11"/>
    </row>
    <row r="54825" spans="20:21" x14ac:dyDescent="0.2">
      <c r="T54825" s="11"/>
      <c r="U54825" s="11"/>
    </row>
    <row r="54826" spans="20:21" x14ac:dyDescent="0.2">
      <c r="T54826" s="11"/>
      <c r="U54826" s="11"/>
    </row>
    <row r="54827" spans="20:21" x14ac:dyDescent="0.2">
      <c r="T54827" s="11"/>
      <c r="U54827" s="11"/>
    </row>
    <row r="54828" spans="20:21" x14ac:dyDescent="0.2">
      <c r="T54828" s="11"/>
      <c r="U54828" s="11"/>
    </row>
    <row r="54829" spans="20:21" x14ac:dyDescent="0.2">
      <c r="T54829" s="11"/>
      <c r="U54829" s="11"/>
    </row>
    <row r="54830" spans="20:21" x14ac:dyDescent="0.2">
      <c r="T54830" s="11"/>
      <c r="U54830" s="11"/>
    </row>
    <row r="54831" spans="20:21" x14ac:dyDescent="0.2">
      <c r="T54831" s="11"/>
      <c r="U54831" s="11"/>
    </row>
    <row r="54832" spans="20:21" x14ac:dyDescent="0.2">
      <c r="T54832" s="11"/>
      <c r="U54832" s="11"/>
    </row>
    <row r="54833" spans="20:21" x14ac:dyDescent="0.2">
      <c r="T54833" s="11"/>
      <c r="U54833" s="11"/>
    </row>
    <row r="54834" spans="20:21" x14ac:dyDescent="0.2">
      <c r="T54834" s="11"/>
      <c r="U54834" s="11"/>
    </row>
    <row r="54835" spans="20:21" x14ac:dyDescent="0.2">
      <c r="T54835" s="11"/>
      <c r="U54835" s="11"/>
    </row>
    <row r="54836" spans="20:21" x14ac:dyDescent="0.2">
      <c r="T54836" s="11"/>
      <c r="U54836" s="11"/>
    </row>
    <row r="54837" spans="20:21" x14ac:dyDescent="0.2">
      <c r="T54837" s="11"/>
      <c r="U54837" s="11"/>
    </row>
    <row r="54838" spans="20:21" x14ac:dyDescent="0.2">
      <c r="T54838" s="11"/>
      <c r="U54838" s="11"/>
    </row>
    <row r="54839" spans="20:21" x14ac:dyDescent="0.2">
      <c r="T54839" s="11"/>
      <c r="U54839" s="11"/>
    </row>
    <row r="54840" spans="20:21" x14ac:dyDescent="0.2">
      <c r="T54840" s="11"/>
      <c r="U54840" s="11"/>
    </row>
    <row r="54841" spans="20:21" x14ac:dyDescent="0.2">
      <c r="T54841" s="11"/>
      <c r="U54841" s="11"/>
    </row>
    <row r="54842" spans="20:21" x14ac:dyDescent="0.2">
      <c r="T54842" s="11"/>
      <c r="U54842" s="11"/>
    </row>
    <row r="54843" spans="20:21" x14ac:dyDescent="0.2">
      <c r="T54843" s="11"/>
      <c r="U54843" s="11"/>
    </row>
    <row r="54844" spans="20:21" x14ac:dyDescent="0.2">
      <c r="T54844" s="11"/>
      <c r="U54844" s="11"/>
    </row>
    <row r="54845" spans="20:21" x14ac:dyDescent="0.2">
      <c r="T54845" s="11"/>
      <c r="U54845" s="11"/>
    </row>
    <row r="54846" spans="20:21" x14ac:dyDescent="0.2">
      <c r="T54846" s="11"/>
      <c r="U54846" s="11"/>
    </row>
    <row r="54847" spans="20:21" x14ac:dyDescent="0.2">
      <c r="T54847" s="11"/>
      <c r="U54847" s="11"/>
    </row>
    <row r="54848" spans="20:21" x14ac:dyDescent="0.2">
      <c r="T54848" s="11"/>
      <c r="U54848" s="11"/>
    </row>
    <row r="54849" spans="20:21" x14ac:dyDescent="0.2">
      <c r="T54849" s="11"/>
      <c r="U54849" s="11"/>
    </row>
    <row r="54850" spans="20:21" x14ac:dyDescent="0.2">
      <c r="T54850" s="11"/>
      <c r="U54850" s="11"/>
    </row>
    <row r="54851" spans="20:21" x14ac:dyDescent="0.2">
      <c r="T54851" s="11"/>
      <c r="U54851" s="11"/>
    </row>
    <row r="54852" spans="20:21" x14ac:dyDescent="0.2">
      <c r="T54852" s="11"/>
      <c r="U54852" s="11"/>
    </row>
    <row r="54853" spans="20:21" x14ac:dyDescent="0.2">
      <c r="T54853" s="11"/>
      <c r="U54853" s="11"/>
    </row>
    <row r="54854" spans="20:21" x14ac:dyDescent="0.2">
      <c r="T54854" s="11"/>
      <c r="U54854" s="11"/>
    </row>
    <row r="54855" spans="20:21" x14ac:dyDescent="0.2">
      <c r="T54855" s="11"/>
      <c r="U54855" s="11"/>
    </row>
    <row r="54856" spans="20:21" x14ac:dyDescent="0.2">
      <c r="T54856" s="11"/>
      <c r="U54856" s="11"/>
    </row>
    <row r="54857" spans="20:21" x14ac:dyDescent="0.2">
      <c r="T54857" s="11"/>
      <c r="U54857" s="11"/>
    </row>
    <row r="54858" spans="20:21" x14ac:dyDescent="0.2">
      <c r="T54858" s="11"/>
      <c r="U54858" s="11"/>
    </row>
    <row r="54859" spans="20:21" x14ac:dyDescent="0.2">
      <c r="T54859" s="11"/>
      <c r="U54859" s="11"/>
    </row>
    <row r="54860" spans="20:21" x14ac:dyDescent="0.2">
      <c r="T54860" s="11"/>
      <c r="U54860" s="11"/>
    </row>
    <row r="54861" spans="20:21" x14ac:dyDescent="0.2">
      <c r="T54861" s="11"/>
      <c r="U54861" s="11"/>
    </row>
    <row r="54862" spans="20:21" x14ac:dyDescent="0.2">
      <c r="T54862" s="11"/>
      <c r="U54862" s="11"/>
    </row>
    <row r="54863" spans="20:21" x14ac:dyDescent="0.2">
      <c r="T54863" s="11"/>
      <c r="U54863" s="11"/>
    </row>
    <row r="54864" spans="20:21" x14ac:dyDescent="0.2">
      <c r="T54864" s="11"/>
      <c r="U54864" s="11"/>
    </row>
    <row r="54865" spans="20:21" x14ac:dyDescent="0.2">
      <c r="T54865" s="11"/>
      <c r="U54865" s="11"/>
    </row>
    <row r="54866" spans="20:21" x14ac:dyDescent="0.2">
      <c r="T54866" s="11"/>
      <c r="U54866" s="11"/>
    </row>
    <row r="54867" spans="20:21" x14ac:dyDescent="0.2">
      <c r="T54867" s="11"/>
      <c r="U54867" s="11"/>
    </row>
    <row r="54868" spans="20:21" x14ac:dyDescent="0.2">
      <c r="T54868" s="11"/>
      <c r="U54868" s="11"/>
    </row>
    <row r="54869" spans="20:21" x14ac:dyDescent="0.2">
      <c r="T54869" s="11"/>
      <c r="U54869" s="11"/>
    </row>
    <row r="54870" spans="20:21" x14ac:dyDescent="0.2">
      <c r="T54870" s="11"/>
      <c r="U54870" s="11"/>
    </row>
    <row r="54871" spans="20:21" x14ac:dyDescent="0.2">
      <c r="T54871" s="11"/>
      <c r="U54871" s="11"/>
    </row>
    <row r="54872" spans="20:21" x14ac:dyDescent="0.2">
      <c r="T54872" s="11"/>
      <c r="U54872" s="11"/>
    </row>
    <row r="54873" spans="20:21" x14ac:dyDescent="0.2">
      <c r="T54873" s="11"/>
      <c r="U54873" s="11"/>
    </row>
    <row r="54874" spans="20:21" x14ac:dyDescent="0.2">
      <c r="T54874" s="11"/>
      <c r="U54874" s="11"/>
    </row>
    <row r="54875" spans="20:21" x14ac:dyDescent="0.2">
      <c r="T54875" s="11"/>
      <c r="U54875" s="11"/>
    </row>
    <row r="54876" spans="20:21" x14ac:dyDescent="0.2">
      <c r="T54876" s="11"/>
      <c r="U54876" s="11"/>
    </row>
    <row r="54877" spans="20:21" x14ac:dyDescent="0.2">
      <c r="T54877" s="11"/>
      <c r="U54877" s="11"/>
    </row>
    <row r="54878" spans="20:21" x14ac:dyDescent="0.2">
      <c r="T54878" s="11"/>
      <c r="U54878" s="11"/>
    </row>
    <row r="54879" spans="20:21" x14ac:dyDescent="0.2">
      <c r="T54879" s="11"/>
      <c r="U54879" s="11"/>
    </row>
    <row r="54880" spans="20:21" x14ac:dyDescent="0.2">
      <c r="T54880" s="11"/>
      <c r="U54880" s="11"/>
    </row>
    <row r="54881" spans="20:21" x14ac:dyDescent="0.2">
      <c r="T54881" s="11"/>
      <c r="U54881" s="11"/>
    </row>
    <row r="54882" spans="20:21" x14ac:dyDescent="0.2">
      <c r="T54882" s="11"/>
      <c r="U54882" s="11"/>
    </row>
    <row r="54883" spans="20:21" x14ac:dyDescent="0.2">
      <c r="T54883" s="11"/>
      <c r="U54883" s="11"/>
    </row>
    <row r="54884" spans="20:21" x14ac:dyDescent="0.2">
      <c r="T54884" s="11"/>
      <c r="U54884" s="11"/>
    </row>
    <row r="54885" spans="20:21" x14ac:dyDescent="0.2">
      <c r="T54885" s="11"/>
      <c r="U54885" s="11"/>
    </row>
    <row r="54886" spans="20:21" x14ac:dyDescent="0.2">
      <c r="T54886" s="11"/>
      <c r="U54886" s="11"/>
    </row>
    <row r="54887" spans="20:21" x14ac:dyDescent="0.2">
      <c r="T54887" s="11"/>
      <c r="U54887" s="11"/>
    </row>
    <row r="54888" spans="20:21" x14ac:dyDescent="0.2">
      <c r="T54888" s="11"/>
      <c r="U54888" s="11"/>
    </row>
    <row r="54889" spans="20:21" x14ac:dyDescent="0.2">
      <c r="T54889" s="11"/>
      <c r="U54889" s="11"/>
    </row>
    <row r="54890" spans="20:21" x14ac:dyDescent="0.2">
      <c r="T54890" s="11"/>
      <c r="U54890" s="11"/>
    </row>
    <row r="54891" spans="20:21" x14ac:dyDescent="0.2">
      <c r="T54891" s="11"/>
      <c r="U54891" s="11"/>
    </row>
    <row r="54892" spans="20:21" x14ac:dyDescent="0.2">
      <c r="T54892" s="11"/>
      <c r="U54892" s="11"/>
    </row>
    <row r="54893" spans="20:21" x14ac:dyDescent="0.2">
      <c r="T54893" s="11"/>
      <c r="U54893" s="11"/>
    </row>
    <row r="54894" spans="20:21" x14ac:dyDescent="0.2">
      <c r="T54894" s="11"/>
      <c r="U54894" s="11"/>
    </row>
    <row r="54895" spans="20:21" x14ac:dyDescent="0.2">
      <c r="T54895" s="11"/>
      <c r="U54895" s="11"/>
    </row>
    <row r="54896" spans="20:21" x14ac:dyDescent="0.2">
      <c r="T54896" s="11"/>
      <c r="U54896" s="11"/>
    </row>
    <row r="54897" spans="20:21" x14ac:dyDescent="0.2">
      <c r="T54897" s="11"/>
      <c r="U54897" s="11"/>
    </row>
    <row r="54898" spans="20:21" x14ac:dyDescent="0.2">
      <c r="T54898" s="11"/>
      <c r="U54898" s="11"/>
    </row>
    <row r="54899" spans="20:21" x14ac:dyDescent="0.2">
      <c r="T54899" s="11"/>
      <c r="U54899" s="11"/>
    </row>
    <row r="54900" spans="20:21" x14ac:dyDescent="0.2">
      <c r="T54900" s="11"/>
      <c r="U54900" s="11"/>
    </row>
    <row r="54901" spans="20:21" x14ac:dyDescent="0.2">
      <c r="T54901" s="11"/>
      <c r="U54901" s="11"/>
    </row>
    <row r="54902" spans="20:21" x14ac:dyDescent="0.2">
      <c r="T54902" s="11"/>
      <c r="U54902" s="11"/>
    </row>
    <row r="54903" spans="20:21" x14ac:dyDescent="0.2">
      <c r="T54903" s="11"/>
      <c r="U54903" s="11"/>
    </row>
    <row r="54904" spans="20:21" x14ac:dyDescent="0.2">
      <c r="T54904" s="11"/>
      <c r="U54904" s="11"/>
    </row>
    <row r="54905" spans="20:21" x14ac:dyDescent="0.2">
      <c r="T54905" s="11"/>
      <c r="U54905" s="11"/>
    </row>
    <row r="54906" spans="20:21" x14ac:dyDescent="0.2">
      <c r="T54906" s="11"/>
      <c r="U54906" s="11"/>
    </row>
    <row r="54907" spans="20:21" x14ac:dyDescent="0.2">
      <c r="T54907" s="11"/>
      <c r="U54907" s="11"/>
    </row>
    <row r="54908" spans="20:21" x14ac:dyDescent="0.2">
      <c r="T54908" s="11"/>
      <c r="U54908" s="11"/>
    </row>
    <row r="54909" spans="20:21" x14ac:dyDescent="0.2">
      <c r="T54909" s="11"/>
      <c r="U54909" s="11"/>
    </row>
    <row r="54910" spans="20:21" x14ac:dyDescent="0.2">
      <c r="T54910" s="11"/>
      <c r="U54910" s="11"/>
    </row>
    <row r="54911" spans="20:21" x14ac:dyDescent="0.2">
      <c r="T54911" s="11"/>
      <c r="U54911" s="11"/>
    </row>
    <row r="54912" spans="20:21" x14ac:dyDescent="0.2">
      <c r="T54912" s="11"/>
      <c r="U54912" s="11"/>
    </row>
    <row r="54913" spans="20:21" x14ac:dyDescent="0.2">
      <c r="T54913" s="11"/>
      <c r="U54913" s="11"/>
    </row>
    <row r="54914" spans="20:21" x14ac:dyDescent="0.2">
      <c r="T54914" s="11"/>
      <c r="U54914" s="11"/>
    </row>
    <row r="54915" spans="20:21" x14ac:dyDescent="0.2">
      <c r="T54915" s="11"/>
      <c r="U54915" s="11"/>
    </row>
    <row r="54916" spans="20:21" x14ac:dyDescent="0.2">
      <c r="T54916" s="11"/>
      <c r="U54916" s="11"/>
    </row>
    <row r="54917" spans="20:21" x14ac:dyDescent="0.2">
      <c r="T54917" s="11"/>
      <c r="U54917" s="11"/>
    </row>
    <row r="54918" spans="20:21" x14ac:dyDescent="0.2">
      <c r="T54918" s="11"/>
      <c r="U54918" s="11"/>
    </row>
    <row r="54919" spans="20:21" x14ac:dyDescent="0.2">
      <c r="T54919" s="11"/>
      <c r="U54919" s="11"/>
    </row>
    <row r="54920" spans="20:21" x14ac:dyDescent="0.2">
      <c r="T54920" s="11"/>
      <c r="U54920" s="11"/>
    </row>
    <row r="54921" spans="20:21" x14ac:dyDescent="0.2">
      <c r="T54921" s="11"/>
      <c r="U54921" s="11"/>
    </row>
    <row r="54922" spans="20:21" x14ac:dyDescent="0.2">
      <c r="T54922" s="11"/>
      <c r="U54922" s="11"/>
    </row>
    <row r="54923" spans="20:21" x14ac:dyDescent="0.2">
      <c r="T54923" s="11"/>
      <c r="U54923" s="11"/>
    </row>
    <row r="54924" spans="20:21" x14ac:dyDescent="0.2">
      <c r="T54924" s="11"/>
      <c r="U54924" s="11"/>
    </row>
    <row r="54925" spans="20:21" x14ac:dyDescent="0.2">
      <c r="T54925" s="11"/>
      <c r="U54925" s="11"/>
    </row>
    <row r="54926" spans="20:21" x14ac:dyDescent="0.2">
      <c r="T54926" s="11"/>
      <c r="U54926" s="11"/>
    </row>
    <row r="54927" spans="20:21" x14ac:dyDescent="0.2">
      <c r="T54927" s="11"/>
      <c r="U54927" s="11"/>
    </row>
    <row r="54928" spans="20:21" x14ac:dyDescent="0.2">
      <c r="T54928" s="11"/>
      <c r="U54928" s="11"/>
    </row>
    <row r="54929" spans="20:21" x14ac:dyDescent="0.2">
      <c r="T54929" s="11"/>
      <c r="U54929" s="11"/>
    </row>
    <row r="54930" spans="20:21" x14ac:dyDescent="0.2">
      <c r="T54930" s="11"/>
      <c r="U54930" s="11"/>
    </row>
    <row r="54931" spans="20:21" x14ac:dyDescent="0.2">
      <c r="T54931" s="11"/>
      <c r="U54931" s="11"/>
    </row>
    <row r="54932" spans="20:21" x14ac:dyDescent="0.2">
      <c r="T54932" s="11"/>
      <c r="U54932" s="11"/>
    </row>
    <row r="54933" spans="20:21" x14ac:dyDescent="0.2">
      <c r="T54933" s="11"/>
      <c r="U54933" s="11"/>
    </row>
    <row r="54934" spans="20:21" x14ac:dyDescent="0.2">
      <c r="T54934" s="11"/>
      <c r="U54934" s="11"/>
    </row>
    <row r="54935" spans="20:21" x14ac:dyDescent="0.2">
      <c r="T54935" s="11"/>
      <c r="U54935" s="11"/>
    </row>
    <row r="54936" spans="20:21" x14ac:dyDescent="0.2">
      <c r="T54936" s="11"/>
      <c r="U54936" s="11"/>
    </row>
    <row r="54937" spans="20:21" x14ac:dyDescent="0.2">
      <c r="T54937" s="11"/>
      <c r="U54937" s="11"/>
    </row>
    <row r="54938" spans="20:21" x14ac:dyDescent="0.2">
      <c r="T54938" s="11"/>
      <c r="U54938" s="11"/>
    </row>
    <row r="54939" spans="20:21" x14ac:dyDescent="0.2">
      <c r="T54939" s="11"/>
      <c r="U54939" s="11"/>
    </row>
    <row r="54940" spans="20:21" x14ac:dyDescent="0.2">
      <c r="T54940" s="11"/>
      <c r="U54940" s="11"/>
    </row>
    <row r="54941" spans="20:21" x14ac:dyDescent="0.2">
      <c r="T54941" s="11"/>
      <c r="U54941" s="11"/>
    </row>
    <row r="54942" spans="20:21" x14ac:dyDescent="0.2">
      <c r="T54942" s="11"/>
      <c r="U54942" s="11"/>
    </row>
    <row r="54943" spans="20:21" x14ac:dyDescent="0.2">
      <c r="T54943" s="11"/>
      <c r="U54943" s="11"/>
    </row>
    <row r="54944" spans="20:21" x14ac:dyDescent="0.2">
      <c r="T54944" s="11"/>
      <c r="U54944" s="11"/>
    </row>
    <row r="54945" spans="20:21" x14ac:dyDescent="0.2">
      <c r="T54945" s="11"/>
      <c r="U54945" s="11"/>
    </row>
    <row r="54946" spans="20:21" x14ac:dyDescent="0.2">
      <c r="T54946" s="11"/>
      <c r="U54946" s="11"/>
    </row>
    <row r="54947" spans="20:21" x14ac:dyDescent="0.2">
      <c r="T54947" s="11"/>
      <c r="U54947" s="11"/>
    </row>
    <row r="54948" spans="20:21" x14ac:dyDescent="0.2">
      <c r="T54948" s="11"/>
      <c r="U54948" s="11"/>
    </row>
    <row r="54949" spans="20:21" x14ac:dyDescent="0.2">
      <c r="T54949" s="11"/>
      <c r="U54949" s="11"/>
    </row>
    <row r="54950" spans="20:21" x14ac:dyDescent="0.2">
      <c r="T54950" s="11"/>
      <c r="U54950" s="11"/>
    </row>
    <row r="54951" spans="20:21" x14ac:dyDescent="0.2">
      <c r="T54951" s="11"/>
      <c r="U54951" s="11"/>
    </row>
    <row r="54952" spans="20:21" x14ac:dyDescent="0.2">
      <c r="T54952" s="11"/>
      <c r="U54952" s="11"/>
    </row>
    <row r="54953" spans="20:21" x14ac:dyDescent="0.2">
      <c r="T54953" s="11"/>
      <c r="U54953" s="11"/>
    </row>
    <row r="54954" spans="20:21" x14ac:dyDescent="0.2">
      <c r="T54954" s="11"/>
      <c r="U54954" s="11"/>
    </row>
    <row r="54955" spans="20:21" x14ac:dyDescent="0.2">
      <c r="T54955" s="11"/>
      <c r="U54955" s="11"/>
    </row>
    <row r="54956" spans="20:21" x14ac:dyDescent="0.2">
      <c r="T54956" s="11"/>
      <c r="U54956" s="11"/>
    </row>
    <row r="54957" spans="20:21" x14ac:dyDescent="0.2">
      <c r="T54957" s="11"/>
      <c r="U54957" s="11"/>
    </row>
    <row r="54958" spans="20:21" x14ac:dyDescent="0.2">
      <c r="T54958" s="11"/>
      <c r="U54958" s="11"/>
    </row>
    <row r="54959" spans="20:21" x14ac:dyDescent="0.2">
      <c r="T54959" s="11"/>
      <c r="U54959" s="11"/>
    </row>
    <row r="54960" spans="20:21" x14ac:dyDescent="0.2">
      <c r="T54960" s="11"/>
      <c r="U54960" s="11"/>
    </row>
    <row r="54961" spans="20:21" x14ac:dyDescent="0.2">
      <c r="T54961" s="11"/>
      <c r="U54961" s="11"/>
    </row>
    <row r="54962" spans="20:21" x14ac:dyDescent="0.2">
      <c r="T54962" s="11"/>
      <c r="U54962" s="11"/>
    </row>
    <row r="54963" spans="20:21" x14ac:dyDescent="0.2">
      <c r="T54963" s="11"/>
      <c r="U54963" s="11"/>
    </row>
    <row r="54964" spans="20:21" x14ac:dyDescent="0.2">
      <c r="T54964" s="11"/>
      <c r="U54964" s="11"/>
    </row>
    <row r="54965" spans="20:21" x14ac:dyDescent="0.2">
      <c r="T54965" s="11"/>
      <c r="U54965" s="11"/>
    </row>
    <row r="54966" spans="20:21" x14ac:dyDescent="0.2">
      <c r="T54966" s="11"/>
      <c r="U54966" s="11"/>
    </row>
    <row r="54967" spans="20:21" x14ac:dyDescent="0.2">
      <c r="T54967" s="11"/>
      <c r="U54967" s="11"/>
    </row>
    <row r="54968" spans="20:21" x14ac:dyDescent="0.2">
      <c r="T54968" s="11"/>
      <c r="U54968" s="11"/>
    </row>
    <row r="54969" spans="20:21" x14ac:dyDescent="0.2">
      <c r="T54969" s="11"/>
      <c r="U54969" s="11"/>
    </row>
    <row r="54970" spans="20:21" x14ac:dyDescent="0.2">
      <c r="T54970" s="11"/>
      <c r="U54970" s="11"/>
    </row>
    <row r="54971" spans="20:21" x14ac:dyDescent="0.2">
      <c r="T54971" s="11"/>
      <c r="U54971" s="11"/>
    </row>
    <row r="54972" spans="20:21" x14ac:dyDescent="0.2">
      <c r="T54972" s="11"/>
      <c r="U54972" s="11"/>
    </row>
    <row r="54973" spans="20:21" x14ac:dyDescent="0.2">
      <c r="T54973" s="11"/>
      <c r="U54973" s="11"/>
    </row>
    <row r="54974" spans="20:21" x14ac:dyDescent="0.2">
      <c r="T54974" s="11"/>
      <c r="U54974" s="11"/>
    </row>
    <row r="54975" spans="20:21" x14ac:dyDescent="0.2">
      <c r="T54975" s="11"/>
      <c r="U54975" s="11"/>
    </row>
    <row r="54976" spans="20:21" x14ac:dyDescent="0.2">
      <c r="T54976" s="11"/>
      <c r="U54976" s="11"/>
    </row>
    <row r="54977" spans="20:21" x14ac:dyDescent="0.2">
      <c r="T54977" s="11"/>
      <c r="U54977" s="11"/>
    </row>
    <row r="54978" spans="20:21" x14ac:dyDescent="0.2">
      <c r="T54978" s="11"/>
      <c r="U54978" s="11"/>
    </row>
    <row r="54979" spans="20:21" x14ac:dyDescent="0.2">
      <c r="T54979" s="11"/>
      <c r="U54979" s="11"/>
    </row>
    <row r="54980" spans="20:21" x14ac:dyDescent="0.2">
      <c r="T54980" s="11"/>
      <c r="U54980" s="11"/>
    </row>
    <row r="54981" spans="20:21" x14ac:dyDescent="0.2">
      <c r="T54981" s="11"/>
      <c r="U54981" s="11"/>
    </row>
    <row r="54982" spans="20:21" x14ac:dyDescent="0.2">
      <c r="T54982" s="11"/>
      <c r="U54982" s="11"/>
    </row>
    <row r="54983" spans="20:21" x14ac:dyDescent="0.2">
      <c r="T54983" s="11"/>
      <c r="U54983" s="11"/>
    </row>
    <row r="54984" spans="20:21" x14ac:dyDescent="0.2">
      <c r="T54984" s="11"/>
      <c r="U54984" s="11"/>
    </row>
    <row r="54985" spans="20:21" x14ac:dyDescent="0.2">
      <c r="T54985" s="11"/>
      <c r="U54985" s="11"/>
    </row>
    <row r="54986" spans="20:21" x14ac:dyDescent="0.2">
      <c r="T54986" s="11"/>
      <c r="U54986" s="11"/>
    </row>
    <row r="54987" spans="20:21" x14ac:dyDescent="0.2">
      <c r="T54987" s="11"/>
      <c r="U54987" s="11"/>
    </row>
    <row r="54988" spans="20:21" x14ac:dyDescent="0.2">
      <c r="T54988" s="11"/>
      <c r="U54988" s="11"/>
    </row>
    <row r="54989" spans="20:21" x14ac:dyDescent="0.2">
      <c r="T54989" s="11"/>
      <c r="U54989" s="11"/>
    </row>
    <row r="54990" spans="20:21" x14ac:dyDescent="0.2">
      <c r="T54990" s="11"/>
      <c r="U54990" s="11"/>
    </row>
    <row r="54991" spans="20:21" x14ac:dyDescent="0.2">
      <c r="T54991" s="11"/>
      <c r="U54991" s="11"/>
    </row>
    <row r="54992" spans="20:21" x14ac:dyDescent="0.2">
      <c r="T54992" s="11"/>
      <c r="U54992" s="11"/>
    </row>
    <row r="54993" spans="20:21" x14ac:dyDescent="0.2">
      <c r="T54993" s="11"/>
      <c r="U54993" s="11"/>
    </row>
    <row r="54994" spans="20:21" x14ac:dyDescent="0.2">
      <c r="T54994" s="11"/>
      <c r="U54994" s="11"/>
    </row>
    <row r="54995" spans="20:21" x14ac:dyDescent="0.2">
      <c r="T54995" s="11"/>
      <c r="U54995" s="11"/>
    </row>
    <row r="54996" spans="20:21" x14ac:dyDescent="0.2">
      <c r="T54996" s="11"/>
      <c r="U54996" s="11"/>
    </row>
    <row r="54997" spans="20:21" x14ac:dyDescent="0.2">
      <c r="T54997" s="11"/>
      <c r="U54997" s="11"/>
    </row>
    <row r="54998" spans="20:21" x14ac:dyDescent="0.2">
      <c r="T54998" s="11"/>
      <c r="U54998" s="11"/>
    </row>
    <row r="54999" spans="20:21" x14ac:dyDescent="0.2">
      <c r="T54999" s="11"/>
      <c r="U54999" s="11"/>
    </row>
    <row r="55000" spans="20:21" x14ac:dyDescent="0.2">
      <c r="T55000" s="11"/>
      <c r="U55000" s="11"/>
    </row>
    <row r="55001" spans="20:21" x14ac:dyDescent="0.2">
      <c r="T55001" s="11"/>
      <c r="U55001" s="11"/>
    </row>
    <row r="55002" spans="20:21" x14ac:dyDescent="0.2">
      <c r="T55002" s="11"/>
      <c r="U55002" s="11"/>
    </row>
    <row r="55003" spans="20:21" x14ac:dyDescent="0.2">
      <c r="T55003" s="11"/>
      <c r="U55003" s="11"/>
    </row>
    <row r="55004" spans="20:21" x14ac:dyDescent="0.2">
      <c r="T55004" s="11"/>
      <c r="U55004" s="11"/>
    </row>
    <row r="55005" spans="20:21" x14ac:dyDescent="0.2">
      <c r="T55005" s="11"/>
      <c r="U55005" s="11"/>
    </row>
    <row r="55006" spans="20:21" x14ac:dyDescent="0.2">
      <c r="T55006" s="11"/>
      <c r="U55006" s="11"/>
    </row>
    <row r="55007" spans="20:21" x14ac:dyDescent="0.2">
      <c r="T55007" s="11"/>
      <c r="U55007" s="11"/>
    </row>
    <row r="55008" spans="20:21" x14ac:dyDescent="0.2">
      <c r="T55008" s="11"/>
      <c r="U55008" s="11"/>
    </row>
    <row r="55009" spans="20:21" x14ac:dyDescent="0.2">
      <c r="T55009" s="11"/>
      <c r="U55009" s="11"/>
    </row>
    <row r="55010" spans="20:21" x14ac:dyDescent="0.2">
      <c r="T55010" s="11"/>
      <c r="U55010" s="11"/>
    </row>
    <row r="55011" spans="20:21" x14ac:dyDescent="0.2">
      <c r="T55011" s="11"/>
      <c r="U55011" s="11"/>
    </row>
    <row r="55012" spans="20:21" x14ac:dyDescent="0.2">
      <c r="T55012" s="11"/>
      <c r="U55012" s="11"/>
    </row>
    <row r="55013" spans="20:21" x14ac:dyDescent="0.2">
      <c r="T55013" s="11"/>
      <c r="U55013" s="11"/>
    </row>
    <row r="55014" spans="20:21" x14ac:dyDescent="0.2">
      <c r="T55014" s="11"/>
      <c r="U55014" s="11"/>
    </row>
    <row r="55015" spans="20:21" x14ac:dyDescent="0.2">
      <c r="T55015" s="11"/>
      <c r="U55015" s="11"/>
    </row>
    <row r="55016" spans="20:21" x14ac:dyDescent="0.2">
      <c r="T55016" s="11"/>
      <c r="U55016" s="11"/>
    </row>
    <row r="55017" spans="20:21" x14ac:dyDescent="0.2">
      <c r="T55017" s="11"/>
      <c r="U55017" s="11"/>
    </row>
    <row r="55018" spans="20:21" x14ac:dyDescent="0.2">
      <c r="T55018" s="11"/>
      <c r="U55018" s="11"/>
    </row>
    <row r="55019" spans="20:21" x14ac:dyDescent="0.2">
      <c r="T55019" s="11"/>
      <c r="U55019" s="11"/>
    </row>
    <row r="55020" spans="20:21" x14ac:dyDescent="0.2">
      <c r="T55020" s="11"/>
      <c r="U55020" s="11"/>
    </row>
    <row r="55021" spans="20:21" x14ac:dyDescent="0.2">
      <c r="T55021" s="11"/>
      <c r="U55021" s="11"/>
    </row>
    <row r="55022" spans="20:21" x14ac:dyDescent="0.2">
      <c r="T55022" s="11"/>
      <c r="U55022" s="11"/>
    </row>
    <row r="55023" spans="20:21" x14ac:dyDescent="0.2">
      <c r="T55023" s="11"/>
      <c r="U55023" s="11"/>
    </row>
    <row r="55024" spans="20:21" x14ac:dyDescent="0.2">
      <c r="T55024" s="11"/>
      <c r="U55024" s="11"/>
    </row>
    <row r="55025" spans="20:21" x14ac:dyDescent="0.2">
      <c r="T55025" s="11"/>
      <c r="U55025" s="11"/>
    </row>
    <row r="55026" spans="20:21" x14ac:dyDescent="0.2">
      <c r="T55026" s="11"/>
      <c r="U55026" s="11"/>
    </row>
    <row r="55027" spans="20:21" x14ac:dyDescent="0.2">
      <c r="T55027" s="11"/>
      <c r="U55027" s="11"/>
    </row>
    <row r="55028" spans="20:21" x14ac:dyDescent="0.2">
      <c r="T55028" s="11"/>
      <c r="U55028" s="11"/>
    </row>
    <row r="55029" spans="20:21" x14ac:dyDescent="0.2">
      <c r="T55029" s="11"/>
      <c r="U55029" s="11"/>
    </row>
    <row r="55030" spans="20:21" x14ac:dyDescent="0.2">
      <c r="T55030" s="11"/>
      <c r="U55030" s="11"/>
    </row>
    <row r="55031" spans="20:21" x14ac:dyDescent="0.2">
      <c r="T55031" s="11"/>
      <c r="U55031" s="11"/>
    </row>
    <row r="55032" spans="20:21" x14ac:dyDescent="0.2">
      <c r="T55032" s="11"/>
      <c r="U55032" s="11"/>
    </row>
    <row r="55033" spans="20:21" x14ac:dyDescent="0.2">
      <c r="T55033" s="11"/>
      <c r="U55033" s="11"/>
    </row>
    <row r="55034" spans="20:21" x14ac:dyDescent="0.2">
      <c r="T55034" s="11"/>
      <c r="U55034" s="11"/>
    </row>
    <row r="55035" spans="20:21" x14ac:dyDescent="0.2">
      <c r="T55035" s="11"/>
      <c r="U55035" s="11"/>
    </row>
    <row r="55036" spans="20:21" x14ac:dyDescent="0.2">
      <c r="T55036" s="11"/>
      <c r="U55036" s="11"/>
    </row>
    <row r="55037" spans="20:21" x14ac:dyDescent="0.2">
      <c r="T55037" s="11"/>
      <c r="U55037" s="11"/>
    </row>
    <row r="55038" spans="20:21" x14ac:dyDescent="0.2">
      <c r="T55038" s="11"/>
      <c r="U55038" s="11"/>
    </row>
    <row r="55039" spans="20:21" x14ac:dyDescent="0.2">
      <c r="T55039" s="11"/>
      <c r="U55039" s="11"/>
    </row>
    <row r="55040" spans="20:21" x14ac:dyDescent="0.2">
      <c r="T55040" s="11"/>
      <c r="U55040" s="11"/>
    </row>
    <row r="55041" spans="20:21" x14ac:dyDescent="0.2">
      <c r="T55041" s="11"/>
      <c r="U55041" s="11"/>
    </row>
    <row r="55042" spans="20:21" x14ac:dyDescent="0.2">
      <c r="T55042" s="11"/>
      <c r="U55042" s="11"/>
    </row>
    <row r="55043" spans="20:21" x14ac:dyDescent="0.2">
      <c r="T55043" s="11"/>
      <c r="U55043" s="11"/>
    </row>
    <row r="55044" spans="20:21" x14ac:dyDescent="0.2">
      <c r="T55044" s="11"/>
      <c r="U55044" s="11"/>
    </row>
    <row r="55045" spans="20:21" x14ac:dyDescent="0.2">
      <c r="T55045" s="11"/>
      <c r="U55045" s="11"/>
    </row>
    <row r="55046" spans="20:21" x14ac:dyDescent="0.2">
      <c r="T55046" s="11"/>
      <c r="U55046" s="11"/>
    </row>
    <row r="55047" spans="20:21" x14ac:dyDescent="0.2">
      <c r="T55047" s="11"/>
      <c r="U55047" s="11"/>
    </row>
    <row r="55048" spans="20:21" x14ac:dyDescent="0.2">
      <c r="T55048" s="11"/>
      <c r="U55048" s="11"/>
    </row>
    <row r="55049" spans="20:21" x14ac:dyDescent="0.2">
      <c r="T55049" s="11"/>
      <c r="U55049" s="11"/>
    </row>
    <row r="55050" spans="20:21" x14ac:dyDescent="0.2">
      <c r="T55050" s="11"/>
      <c r="U55050" s="11"/>
    </row>
    <row r="55051" spans="20:21" x14ac:dyDescent="0.2">
      <c r="T55051" s="11"/>
      <c r="U55051" s="11"/>
    </row>
    <row r="55052" spans="20:21" x14ac:dyDescent="0.2">
      <c r="T55052" s="11"/>
      <c r="U55052" s="11"/>
    </row>
    <row r="55053" spans="20:21" x14ac:dyDescent="0.2">
      <c r="T55053" s="11"/>
      <c r="U55053" s="11"/>
    </row>
    <row r="55054" spans="20:21" x14ac:dyDescent="0.2">
      <c r="T55054" s="11"/>
      <c r="U55054" s="11"/>
    </row>
    <row r="55055" spans="20:21" x14ac:dyDescent="0.2">
      <c r="T55055" s="11"/>
      <c r="U55055" s="11"/>
    </row>
    <row r="55056" spans="20:21" x14ac:dyDescent="0.2">
      <c r="T55056" s="11"/>
      <c r="U55056" s="11"/>
    </row>
    <row r="55057" spans="20:21" x14ac:dyDescent="0.2">
      <c r="T55057" s="11"/>
      <c r="U55057" s="11"/>
    </row>
    <row r="55058" spans="20:21" x14ac:dyDescent="0.2">
      <c r="T55058" s="11"/>
      <c r="U55058" s="11"/>
    </row>
    <row r="55059" spans="20:21" x14ac:dyDescent="0.2">
      <c r="T55059" s="11"/>
      <c r="U55059" s="11"/>
    </row>
    <row r="55060" spans="20:21" x14ac:dyDescent="0.2">
      <c r="T55060" s="11"/>
      <c r="U55060" s="11"/>
    </row>
    <row r="55061" spans="20:21" x14ac:dyDescent="0.2">
      <c r="T55061" s="11"/>
      <c r="U55061" s="11"/>
    </row>
    <row r="55062" spans="20:21" x14ac:dyDescent="0.2">
      <c r="T55062" s="11"/>
      <c r="U55062" s="11"/>
    </row>
    <row r="55063" spans="20:21" x14ac:dyDescent="0.2">
      <c r="T55063" s="11"/>
      <c r="U55063" s="11"/>
    </row>
    <row r="55064" spans="20:21" x14ac:dyDescent="0.2">
      <c r="T55064" s="11"/>
      <c r="U55064" s="11"/>
    </row>
    <row r="55065" spans="20:21" x14ac:dyDescent="0.2">
      <c r="T55065" s="11"/>
      <c r="U55065" s="11"/>
    </row>
    <row r="55066" spans="20:21" x14ac:dyDescent="0.2">
      <c r="T55066" s="11"/>
      <c r="U55066" s="11"/>
    </row>
    <row r="55067" spans="20:21" x14ac:dyDescent="0.2">
      <c r="T55067" s="11"/>
      <c r="U55067" s="11"/>
    </row>
    <row r="55068" spans="20:21" x14ac:dyDescent="0.2">
      <c r="T55068" s="11"/>
      <c r="U55068" s="11"/>
    </row>
    <row r="55069" spans="20:21" x14ac:dyDescent="0.2">
      <c r="T55069" s="11"/>
      <c r="U55069" s="11"/>
    </row>
    <row r="55070" spans="20:21" x14ac:dyDescent="0.2">
      <c r="T55070" s="11"/>
      <c r="U55070" s="11"/>
    </row>
    <row r="55071" spans="20:21" x14ac:dyDescent="0.2">
      <c r="T55071" s="11"/>
      <c r="U55071" s="11"/>
    </row>
    <row r="55072" spans="20:21" x14ac:dyDescent="0.2">
      <c r="T55072" s="11"/>
      <c r="U55072" s="11"/>
    </row>
    <row r="55073" spans="20:21" x14ac:dyDescent="0.2">
      <c r="T55073" s="11"/>
      <c r="U55073" s="11"/>
    </row>
    <row r="55074" spans="20:21" x14ac:dyDescent="0.2">
      <c r="T55074" s="11"/>
      <c r="U55074" s="11"/>
    </row>
    <row r="55075" spans="20:21" x14ac:dyDescent="0.2">
      <c r="T55075" s="11"/>
      <c r="U55075" s="11"/>
    </row>
    <row r="55076" spans="20:21" x14ac:dyDescent="0.2">
      <c r="T55076" s="11"/>
      <c r="U55076" s="11"/>
    </row>
    <row r="55077" spans="20:21" x14ac:dyDescent="0.2">
      <c r="T55077" s="11"/>
      <c r="U55077" s="11"/>
    </row>
    <row r="55078" spans="20:21" x14ac:dyDescent="0.2">
      <c r="T55078" s="11"/>
      <c r="U55078" s="11"/>
    </row>
    <row r="55079" spans="20:21" x14ac:dyDescent="0.2">
      <c r="T55079" s="11"/>
      <c r="U55079" s="11"/>
    </row>
    <row r="55080" spans="20:21" x14ac:dyDescent="0.2">
      <c r="T55080" s="11"/>
      <c r="U55080" s="11"/>
    </row>
    <row r="55081" spans="20:21" x14ac:dyDescent="0.2">
      <c r="T55081" s="11"/>
      <c r="U55081" s="11"/>
    </row>
    <row r="55082" spans="20:21" x14ac:dyDescent="0.2">
      <c r="T55082" s="11"/>
      <c r="U55082" s="11"/>
    </row>
    <row r="55083" spans="20:21" x14ac:dyDescent="0.2">
      <c r="T55083" s="11"/>
      <c r="U55083" s="11"/>
    </row>
    <row r="55084" spans="20:21" x14ac:dyDescent="0.2">
      <c r="T55084" s="11"/>
      <c r="U55084" s="11"/>
    </row>
    <row r="55085" spans="20:21" x14ac:dyDescent="0.2">
      <c r="T55085" s="11"/>
      <c r="U55085" s="11"/>
    </row>
    <row r="55086" spans="20:21" x14ac:dyDescent="0.2">
      <c r="T55086" s="11"/>
      <c r="U55086" s="11"/>
    </row>
    <row r="55087" spans="20:21" x14ac:dyDescent="0.2">
      <c r="T55087" s="11"/>
      <c r="U55087" s="11"/>
    </row>
    <row r="55088" spans="20:21" x14ac:dyDescent="0.2">
      <c r="T55088" s="11"/>
      <c r="U55088" s="11"/>
    </row>
    <row r="55089" spans="20:21" x14ac:dyDescent="0.2">
      <c r="T55089" s="11"/>
      <c r="U55089" s="11"/>
    </row>
    <row r="55090" spans="20:21" x14ac:dyDescent="0.2">
      <c r="T55090" s="11"/>
      <c r="U55090" s="11"/>
    </row>
    <row r="55091" spans="20:21" x14ac:dyDescent="0.2">
      <c r="T55091" s="11"/>
      <c r="U55091" s="11"/>
    </row>
    <row r="55092" spans="20:21" x14ac:dyDescent="0.2">
      <c r="T55092" s="11"/>
      <c r="U55092" s="11"/>
    </row>
    <row r="55093" spans="20:21" x14ac:dyDescent="0.2">
      <c r="T55093" s="11"/>
      <c r="U55093" s="11"/>
    </row>
    <row r="55094" spans="20:21" x14ac:dyDescent="0.2">
      <c r="T55094" s="11"/>
      <c r="U55094" s="11"/>
    </row>
    <row r="55095" spans="20:21" x14ac:dyDescent="0.2">
      <c r="T55095" s="11"/>
      <c r="U55095" s="11"/>
    </row>
    <row r="55096" spans="20:21" x14ac:dyDescent="0.2">
      <c r="T55096" s="11"/>
      <c r="U55096" s="11"/>
    </row>
    <row r="55097" spans="20:21" x14ac:dyDescent="0.2">
      <c r="T55097" s="11"/>
      <c r="U55097" s="11"/>
    </row>
    <row r="55098" spans="20:21" x14ac:dyDescent="0.2">
      <c r="T55098" s="11"/>
      <c r="U55098" s="11"/>
    </row>
    <row r="55099" spans="20:21" x14ac:dyDescent="0.2">
      <c r="T55099" s="11"/>
      <c r="U55099" s="11"/>
    </row>
    <row r="55100" spans="20:21" x14ac:dyDescent="0.2">
      <c r="T55100" s="11"/>
      <c r="U55100" s="11"/>
    </row>
    <row r="55101" spans="20:21" x14ac:dyDescent="0.2">
      <c r="T55101" s="11"/>
      <c r="U55101" s="11"/>
    </row>
    <row r="55102" spans="20:21" x14ac:dyDescent="0.2">
      <c r="T55102" s="11"/>
      <c r="U55102" s="11"/>
    </row>
    <row r="55103" spans="20:21" x14ac:dyDescent="0.2">
      <c r="T55103" s="11"/>
      <c r="U55103" s="11"/>
    </row>
    <row r="55104" spans="20:21" x14ac:dyDescent="0.2">
      <c r="T55104" s="11"/>
      <c r="U55104" s="11"/>
    </row>
    <row r="55105" spans="20:21" x14ac:dyDescent="0.2">
      <c r="T55105" s="11"/>
      <c r="U55105" s="11"/>
    </row>
    <row r="55106" spans="20:21" x14ac:dyDescent="0.2">
      <c r="T55106" s="11"/>
      <c r="U55106" s="11"/>
    </row>
    <row r="55107" spans="20:21" x14ac:dyDescent="0.2">
      <c r="T55107" s="11"/>
      <c r="U55107" s="11"/>
    </row>
    <row r="55108" spans="20:21" x14ac:dyDescent="0.2">
      <c r="T55108" s="11"/>
      <c r="U55108" s="11"/>
    </row>
    <row r="55109" spans="20:21" x14ac:dyDescent="0.2">
      <c r="T55109" s="11"/>
      <c r="U55109" s="11"/>
    </row>
    <row r="55110" spans="20:21" x14ac:dyDescent="0.2">
      <c r="T55110" s="11"/>
      <c r="U55110" s="11"/>
    </row>
    <row r="55111" spans="20:21" x14ac:dyDescent="0.2">
      <c r="T55111" s="11"/>
      <c r="U55111" s="11"/>
    </row>
    <row r="55112" spans="20:21" x14ac:dyDescent="0.2">
      <c r="T55112" s="11"/>
      <c r="U55112" s="11"/>
    </row>
    <row r="55113" spans="20:21" x14ac:dyDescent="0.2">
      <c r="T55113" s="11"/>
      <c r="U55113" s="11"/>
    </row>
    <row r="55114" spans="20:21" x14ac:dyDescent="0.2">
      <c r="T55114" s="11"/>
      <c r="U55114" s="11"/>
    </row>
    <row r="55115" spans="20:21" x14ac:dyDescent="0.2">
      <c r="T55115" s="11"/>
      <c r="U55115" s="11"/>
    </row>
    <row r="55116" spans="20:21" x14ac:dyDescent="0.2">
      <c r="T55116" s="11"/>
      <c r="U55116" s="11"/>
    </row>
    <row r="55117" spans="20:21" x14ac:dyDescent="0.2">
      <c r="T55117" s="11"/>
      <c r="U55117" s="11"/>
    </row>
    <row r="55118" spans="20:21" x14ac:dyDescent="0.2">
      <c r="T55118" s="11"/>
      <c r="U55118" s="11"/>
    </row>
    <row r="55119" spans="20:21" x14ac:dyDescent="0.2">
      <c r="T55119" s="11"/>
      <c r="U55119" s="11"/>
    </row>
    <row r="55120" spans="20:21" x14ac:dyDescent="0.2">
      <c r="T55120" s="11"/>
      <c r="U55120" s="11"/>
    </row>
    <row r="55121" spans="20:21" x14ac:dyDescent="0.2">
      <c r="T55121" s="11"/>
      <c r="U55121" s="11"/>
    </row>
    <row r="55122" spans="20:21" x14ac:dyDescent="0.2">
      <c r="T55122" s="11"/>
      <c r="U55122" s="11"/>
    </row>
    <row r="55123" spans="20:21" x14ac:dyDescent="0.2">
      <c r="T55123" s="11"/>
      <c r="U55123" s="11"/>
    </row>
    <row r="55124" spans="20:21" x14ac:dyDescent="0.2">
      <c r="T55124" s="11"/>
      <c r="U55124" s="11"/>
    </row>
    <row r="55125" spans="20:21" x14ac:dyDescent="0.2">
      <c r="T55125" s="11"/>
      <c r="U55125" s="11"/>
    </row>
    <row r="55126" spans="20:21" x14ac:dyDescent="0.2">
      <c r="T55126" s="11"/>
      <c r="U55126" s="11"/>
    </row>
    <row r="55127" spans="20:21" x14ac:dyDescent="0.2">
      <c r="T55127" s="11"/>
      <c r="U55127" s="11"/>
    </row>
    <row r="55128" spans="20:21" x14ac:dyDescent="0.2">
      <c r="T55128" s="11"/>
      <c r="U55128" s="11"/>
    </row>
    <row r="55129" spans="20:21" x14ac:dyDescent="0.2">
      <c r="T55129" s="11"/>
      <c r="U55129" s="11"/>
    </row>
    <row r="55130" spans="20:21" x14ac:dyDescent="0.2">
      <c r="T55130" s="11"/>
      <c r="U55130" s="11"/>
    </row>
    <row r="55131" spans="20:21" x14ac:dyDescent="0.2">
      <c r="T55131" s="11"/>
      <c r="U55131" s="11"/>
    </row>
    <row r="55132" spans="20:21" x14ac:dyDescent="0.2">
      <c r="T55132" s="11"/>
      <c r="U55132" s="11"/>
    </row>
    <row r="55133" spans="20:21" x14ac:dyDescent="0.2">
      <c r="T55133" s="11"/>
      <c r="U55133" s="11"/>
    </row>
    <row r="55134" spans="20:21" x14ac:dyDescent="0.2">
      <c r="T55134" s="11"/>
      <c r="U55134" s="11"/>
    </row>
    <row r="55135" spans="20:21" x14ac:dyDescent="0.2">
      <c r="T55135" s="11"/>
      <c r="U55135" s="11"/>
    </row>
    <row r="55136" spans="20:21" x14ac:dyDescent="0.2">
      <c r="T55136" s="11"/>
      <c r="U55136" s="11"/>
    </row>
    <row r="55137" spans="20:21" x14ac:dyDescent="0.2">
      <c r="T55137" s="11"/>
      <c r="U55137" s="11"/>
    </row>
    <row r="55138" spans="20:21" x14ac:dyDescent="0.2">
      <c r="T55138" s="11"/>
      <c r="U55138" s="11"/>
    </row>
    <row r="55139" spans="20:21" x14ac:dyDescent="0.2">
      <c r="T55139" s="11"/>
      <c r="U55139" s="11"/>
    </row>
    <row r="55140" spans="20:21" x14ac:dyDescent="0.2">
      <c r="T55140" s="11"/>
      <c r="U55140" s="11"/>
    </row>
    <row r="55141" spans="20:21" x14ac:dyDescent="0.2">
      <c r="T55141" s="11"/>
      <c r="U55141" s="11"/>
    </row>
    <row r="55142" spans="20:21" x14ac:dyDescent="0.2">
      <c r="T55142" s="11"/>
      <c r="U55142" s="11"/>
    </row>
    <row r="55143" spans="20:21" x14ac:dyDescent="0.2">
      <c r="T55143" s="11"/>
      <c r="U55143" s="11"/>
    </row>
    <row r="55144" spans="20:21" x14ac:dyDescent="0.2">
      <c r="T55144" s="11"/>
      <c r="U55144" s="11"/>
    </row>
    <row r="55145" spans="20:21" x14ac:dyDescent="0.2">
      <c r="T55145" s="11"/>
      <c r="U55145" s="11"/>
    </row>
    <row r="55146" spans="20:21" x14ac:dyDescent="0.2">
      <c r="T55146" s="11"/>
      <c r="U55146" s="11"/>
    </row>
    <row r="55147" spans="20:21" x14ac:dyDescent="0.2">
      <c r="T55147" s="11"/>
      <c r="U55147" s="11"/>
    </row>
    <row r="55148" spans="20:21" x14ac:dyDescent="0.2">
      <c r="T55148" s="11"/>
      <c r="U55148" s="11"/>
    </row>
    <row r="55149" spans="20:21" x14ac:dyDescent="0.2">
      <c r="T55149" s="11"/>
      <c r="U55149" s="11"/>
    </row>
    <row r="55150" spans="20:21" x14ac:dyDescent="0.2">
      <c r="T55150" s="11"/>
      <c r="U55150" s="11"/>
    </row>
    <row r="55151" spans="20:21" x14ac:dyDescent="0.2">
      <c r="T55151" s="11"/>
      <c r="U55151" s="11"/>
    </row>
    <row r="55152" spans="20:21" x14ac:dyDescent="0.2">
      <c r="T55152" s="11"/>
      <c r="U55152" s="11"/>
    </row>
    <row r="55153" spans="20:21" x14ac:dyDescent="0.2">
      <c r="T55153" s="11"/>
      <c r="U55153" s="11"/>
    </row>
    <row r="55154" spans="20:21" x14ac:dyDescent="0.2">
      <c r="T55154" s="11"/>
      <c r="U55154" s="11"/>
    </row>
    <row r="55155" spans="20:21" x14ac:dyDescent="0.2">
      <c r="T55155" s="11"/>
      <c r="U55155" s="11"/>
    </row>
    <row r="55156" spans="20:21" x14ac:dyDescent="0.2">
      <c r="T55156" s="11"/>
      <c r="U55156" s="11"/>
    </row>
    <row r="55157" spans="20:21" x14ac:dyDescent="0.2">
      <c r="T55157" s="11"/>
      <c r="U55157" s="11"/>
    </row>
    <row r="55158" spans="20:21" x14ac:dyDescent="0.2">
      <c r="T55158" s="11"/>
      <c r="U55158" s="11"/>
    </row>
    <row r="55159" spans="20:21" x14ac:dyDescent="0.2">
      <c r="T55159" s="11"/>
      <c r="U55159" s="11"/>
    </row>
    <row r="55160" spans="20:21" x14ac:dyDescent="0.2">
      <c r="T55160" s="11"/>
      <c r="U55160" s="11"/>
    </row>
    <row r="55161" spans="20:21" x14ac:dyDescent="0.2">
      <c r="T55161" s="11"/>
      <c r="U55161" s="11"/>
    </row>
    <row r="55162" spans="20:21" x14ac:dyDescent="0.2">
      <c r="T55162" s="11"/>
      <c r="U55162" s="11"/>
    </row>
    <row r="55163" spans="20:21" x14ac:dyDescent="0.2">
      <c r="T55163" s="11"/>
      <c r="U55163" s="11"/>
    </row>
    <row r="55164" spans="20:21" x14ac:dyDescent="0.2">
      <c r="T55164" s="11"/>
      <c r="U55164" s="11"/>
    </row>
    <row r="55165" spans="20:21" x14ac:dyDescent="0.2">
      <c r="T55165" s="11"/>
      <c r="U55165" s="11"/>
    </row>
    <row r="55166" spans="20:21" x14ac:dyDescent="0.2">
      <c r="T55166" s="11"/>
      <c r="U55166" s="11"/>
    </row>
    <row r="55167" spans="20:21" x14ac:dyDescent="0.2">
      <c r="T55167" s="11"/>
      <c r="U55167" s="11"/>
    </row>
    <row r="55168" spans="20:21" x14ac:dyDescent="0.2">
      <c r="T55168" s="11"/>
      <c r="U55168" s="11"/>
    </row>
    <row r="55169" spans="20:21" x14ac:dyDescent="0.2">
      <c r="T55169" s="11"/>
      <c r="U55169" s="11"/>
    </row>
    <row r="55170" spans="20:21" x14ac:dyDescent="0.2">
      <c r="T55170" s="11"/>
      <c r="U55170" s="11"/>
    </row>
    <row r="55171" spans="20:21" x14ac:dyDescent="0.2">
      <c r="T55171" s="11"/>
      <c r="U55171" s="11"/>
    </row>
    <row r="55172" spans="20:21" x14ac:dyDescent="0.2">
      <c r="T55172" s="11"/>
      <c r="U55172" s="11"/>
    </row>
    <row r="55173" spans="20:21" x14ac:dyDescent="0.2">
      <c r="T55173" s="11"/>
      <c r="U55173" s="11"/>
    </row>
    <row r="55174" spans="20:21" x14ac:dyDescent="0.2">
      <c r="T55174" s="11"/>
      <c r="U55174" s="11"/>
    </row>
    <row r="55175" spans="20:21" x14ac:dyDescent="0.2">
      <c r="T55175" s="11"/>
      <c r="U55175" s="11"/>
    </row>
    <row r="55176" spans="20:21" x14ac:dyDescent="0.2">
      <c r="T55176" s="11"/>
      <c r="U55176" s="11"/>
    </row>
    <row r="55177" spans="20:21" x14ac:dyDescent="0.2">
      <c r="T55177" s="11"/>
      <c r="U55177" s="11"/>
    </row>
    <row r="55178" spans="20:21" x14ac:dyDescent="0.2">
      <c r="T55178" s="11"/>
      <c r="U55178" s="11"/>
    </row>
    <row r="55179" spans="20:21" x14ac:dyDescent="0.2">
      <c r="T55179" s="11"/>
      <c r="U55179" s="11"/>
    </row>
    <row r="55180" spans="20:21" x14ac:dyDescent="0.2">
      <c r="T55180" s="11"/>
      <c r="U55180" s="11"/>
    </row>
    <row r="55181" spans="20:21" x14ac:dyDescent="0.2">
      <c r="T55181" s="11"/>
      <c r="U55181" s="11"/>
    </row>
    <row r="55182" spans="20:21" x14ac:dyDescent="0.2">
      <c r="T55182" s="11"/>
      <c r="U55182" s="11"/>
    </row>
    <row r="55183" spans="20:21" x14ac:dyDescent="0.2">
      <c r="T55183" s="11"/>
      <c r="U55183" s="11"/>
    </row>
    <row r="55184" spans="20:21" x14ac:dyDescent="0.2">
      <c r="T55184" s="11"/>
      <c r="U55184" s="11"/>
    </row>
    <row r="55185" spans="20:21" x14ac:dyDescent="0.2">
      <c r="T55185" s="11"/>
      <c r="U55185" s="11"/>
    </row>
    <row r="55186" spans="20:21" x14ac:dyDescent="0.2">
      <c r="T55186" s="11"/>
      <c r="U55186" s="11"/>
    </row>
    <row r="55187" spans="20:21" x14ac:dyDescent="0.2">
      <c r="T55187" s="11"/>
      <c r="U55187" s="11"/>
    </row>
    <row r="55188" spans="20:21" x14ac:dyDescent="0.2">
      <c r="T55188" s="11"/>
      <c r="U55188" s="11"/>
    </row>
    <row r="55189" spans="20:21" x14ac:dyDescent="0.2">
      <c r="T55189" s="11"/>
      <c r="U55189" s="11"/>
    </row>
    <row r="55190" spans="20:21" x14ac:dyDescent="0.2">
      <c r="T55190" s="11"/>
      <c r="U55190" s="11"/>
    </row>
    <row r="55191" spans="20:21" x14ac:dyDescent="0.2">
      <c r="T55191" s="11"/>
      <c r="U55191" s="11"/>
    </row>
    <row r="55192" spans="20:21" x14ac:dyDescent="0.2">
      <c r="T55192" s="11"/>
      <c r="U55192" s="11"/>
    </row>
    <row r="55193" spans="20:21" x14ac:dyDescent="0.2">
      <c r="T55193" s="11"/>
      <c r="U55193" s="11"/>
    </row>
    <row r="55194" spans="20:21" x14ac:dyDescent="0.2">
      <c r="T55194" s="11"/>
      <c r="U55194" s="11"/>
    </row>
    <row r="55195" spans="20:21" x14ac:dyDescent="0.2">
      <c r="T55195" s="11"/>
      <c r="U55195" s="11"/>
    </row>
    <row r="55196" spans="20:21" x14ac:dyDescent="0.2">
      <c r="T55196" s="11"/>
      <c r="U55196" s="11"/>
    </row>
    <row r="55197" spans="20:21" x14ac:dyDescent="0.2">
      <c r="T55197" s="11"/>
      <c r="U55197" s="11"/>
    </row>
    <row r="55198" spans="20:21" x14ac:dyDescent="0.2">
      <c r="T55198" s="11"/>
      <c r="U55198" s="11"/>
    </row>
    <row r="55199" spans="20:21" x14ac:dyDescent="0.2">
      <c r="T55199" s="11"/>
      <c r="U55199" s="11"/>
    </row>
    <row r="55200" spans="20:21" x14ac:dyDescent="0.2">
      <c r="T55200" s="11"/>
      <c r="U55200" s="11"/>
    </row>
    <row r="55201" spans="20:21" x14ac:dyDescent="0.2">
      <c r="T55201" s="11"/>
      <c r="U55201" s="11"/>
    </row>
    <row r="55202" spans="20:21" x14ac:dyDescent="0.2">
      <c r="T55202" s="11"/>
      <c r="U55202" s="11"/>
    </row>
    <row r="55203" spans="20:21" x14ac:dyDescent="0.2">
      <c r="T55203" s="11"/>
      <c r="U55203" s="11"/>
    </row>
    <row r="55204" spans="20:21" x14ac:dyDescent="0.2">
      <c r="T55204" s="11"/>
      <c r="U55204" s="11"/>
    </row>
    <row r="55205" spans="20:21" x14ac:dyDescent="0.2">
      <c r="T55205" s="11"/>
      <c r="U55205" s="11"/>
    </row>
    <row r="55206" spans="20:21" x14ac:dyDescent="0.2">
      <c r="T55206" s="11"/>
      <c r="U55206" s="11"/>
    </row>
    <row r="55207" spans="20:21" x14ac:dyDescent="0.2">
      <c r="T55207" s="11"/>
      <c r="U55207" s="11"/>
    </row>
    <row r="55208" spans="20:21" x14ac:dyDescent="0.2">
      <c r="T55208" s="11"/>
      <c r="U55208" s="11"/>
    </row>
    <row r="55209" spans="20:21" x14ac:dyDescent="0.2">
      <c r="T55209" s="11"/>
      <c r="U55209" s="11"/>
    </row>
    <row r="55210" spans="20:21" x14ac:dyDescent="0.2">
      <c r="T55210" s="11"/>
      <c r="U55210" s="11"/>
    </row>
    <row r="55211" spans="20:21" x14ac:dyDescent="0.2">
      <c r="T55211" s="11"/>
      <c r="U55211" s="11"/>
    </row>
    <row r="55212" spans="20:21" x14ac:dyDescent="0.2">
      <c r="T55212" s="11"/>
      <c r="U55212" s="11"/>
    </row>
    <row r="55213" spans="20:21" x14ac:dyDescent="0.2">
      <c r="T55213" s="11"/>
      <c r="U55213" s="11"/>
    </row>
    <row r="55214" spans="20:21" x14ac:dyDescent="0.2">
      <c r="T55214" s="11"/>
      <c r="U55214" s="11"/>
    </row>
    <row r="55215" spans="20:21" x14ac:dyDescent="0.2">
      <c r="T55215" s="11"/>
      <c r="U55215" s="11"/>
    </row>
    <row r="55216" spans="20:21" x14ac:dyDescent="0.2">
      <c r="T55216" s="11"/>
      <c r="U55216" s="11"/>
    </row>
    <row r="55217" spans="20:21" x14ac:dyDescent="0.2">
      <c r="T55217" s="11"/>
      <c r="U55217" s="11"/>
    </row>
    <row r="55218" spans="20:21" x14ac:dyDescent="0.2">
      <c r="T55218" s="11"/>
      <c r="U55218" s="11"/>
    </row>
    <row r="55219" spans="20:21" x14ac:dyDescent="0.2">
      <c r="T55219" s="11"/>
      <c r="U55219" s="11"/>
    </row>
    <row r="55220" spans="20:21" x14ac:dyDescent="0.2">
      <c r="T55220" s="11"/>
      <c r="U55220" s="11"/>
    </row>
    <row r="55221" spans="20:21" x14ac:dyDescent="0.2">
      <c r="T55221" s="11"/>
      <c r="U55221" s="11"/>
    </row>
    <row r="55222" spans="20:21" x14ac:dyDescent="0.2">
      <c r="T55222" s="11"/>
      <c r="U55222" s="11"/>
    </row>
    <row r="55223" spans="20:21" x14ac:dyDescent="0.2">
      <c r="T55223" s="11"/>
      <c r="U55223" s="11"/>
    </row>
    <row r="55224" spans="20:21" x14ac:dyDescent="0.2">
      <c r="T55224" s="11"/>
      <c r="U55224" s="11"/>
    </row>
    <row r="55225" spans="20:21" x14ac:dyDescent="0.2">
      <c r="T55225" s="11"/>
      <c r="U55225" s="11"/>
    </row>
    <row r="55226" spans="20:21" x14ac:dyDescent="0.2">
      <c r="T55226" s="11"/>
      <c r="U55226" s="11"/>
    </row>
    <row r="55227" spans="20:21" x14ac:dyDescent="0.2">
      <c r="T55227" s="11"/>
      <c r="U55227" s="11"/>
    </row>
    <row r="55228" spans="20:21" x14ac:dyDescent="0.2">
      <c r="T55228" s="11"/>
      <c r="U55228" s="11"/>
    </row>
    <row r="55229" spans="20:21" x14ac:dyDescent="0.2">
      <c r="T55229" s="11"/>
      <c r="U55229" s="11"/>
    </row>
    <row r="55230" spans="20:21" x14ac:dyDescent="0.2">
      <c r="T55230" s="11"/>
      <c r="U55230" s="11"/>
    </row>
    <row r="55231" spans="20:21" x14ac:dyDescent="0.2">
      <c r="T55231" s="11"/>
      <c r="U55231" s="11"/>
    </row>
    <row r="55232" spans="20:21" x14ac:dyDescent="0.2">
      <c r="T55232" s="11"/>
      <c r="U55232" s="11"/>
    </row>
    <row r="55233" spans="20:21" x14ac:dyDescent="0.2">
      <c r="T55233" s="11"/>
      <c r="U55233" s="11"/>
    </row>
    <row r="55234" spans="20:21" x14ac:dyDescent="0.2">
      <c r="T55234" s="11"/>
      <c r="U55234" s="11"/>
    </row>
    <row r="55235" spans="20:21" x14ac:dyDescent="0.2">
      <c r="T55235" s="11"/>
      <c r="U55235" s="11"/>
    </row>
    <row r="55236" spans="20:21" x14ac:dyDescent="0.2">
      <c r="T55236" s="11"/>
      <c r="U55236" s="11"/>
    </row>
    <row r="55237" spans="20:21" x14ac:dyDescent="0.2">
      <c r="T55237" s="11"/>
      <c r="U55237" s="11"/>
    </row>
    <row r="55238" spans="20:21" x14ac:dyDescent="0.2">
      <c r="T55238" s="11"/>
      <c r="U55238" s="11"/>
    </row>
    <row r="55239" spans="20:21" x14ac:dyDescent="0.2">
      <c r="T55239" s="11"/>
      <c r="U55239" s="11"/>
    </row>
    <row r="55240" spans="20:21" x14ac:dyDescent="0.2">
      <c r="T55240" s="11"/>
      <c r="U55240" s="11"/>
    </row>
    <row r="55241" spans="20:21" x14ac:dyDescent="0.2">
      <c r="T55241" s="11"/>
      <c r="U55241" s="11"/>
    </row>
    <row r="55242" spans="20:21" x14ac:dyDescent="0.2">
      <c r="T55242" s="11"/>
      <c r="U55242" s="11"/>
    </row>
    <row r="55243" spans="20:21" x14ac:dyDescent="0.2">
      <c r="T55243" s="11"/>
      <c r="U55243" s="11"/>
    </row>
    <row r="55244" spans="20:21" x14ac:dyDescent="0.2">
      <c r="T55244" s="11"/>
      <c r="U55244" s="11"/>
    </row>
    <row r="55245" spans="20:21" x14ac:dyDescent="0.2">
      <c r="T55245" s="11"/>
      <c r="U55245" s="11"/>
    </row>
    <row r="55246" spans="20:21" x14ac:dyDescent="0.2">
      <c r="T55246" s="11"/>
      <c r="U55246" s="11"/>
    </row>
    <row r="55247" spans="20:21" x14ac:dyDescent="0.2">
      <c r="T55247" s="11"/>
      <c r="U55247" s="11"/>
    </row>
    <row r="55248" spans="20:21" x14ac:dyDescent="0.2">
      <c r="T55248" s="11"/>
      <c r="U55248" s="11"/>
    </row>
    <row r="55249" spans="20:21" x14ac:dyDescent="0.2">
      <c r="T55249" s="11"/>
      <c r="U55249" s="11"/>
    </row>
    <row r="55250" spans="20:21" x14ac:dyDescent="0.2">
      <c r="T55250" s="11"/>
      <c r="U55250" s="11"/>
    </row>
    <row r="55251" spans="20:21" x14ac:dyDescent="0.2">
      <c r="T55251" s="11"/>
      <c r="U55251" s="11"/>
    </row>
    <row r="55252" spans="20:21" x14ac:dyDescent="0.2">
      <c r="T55252" s="11"/>
      <c r="U55252" s="11"/>
    </row>
    <row r="55253" spans="20:21" x14ac:dyDescent="0.2">
      <c r="T55253" s="11"/>
      <c r="U55253" s="11"/>
    </row>
    <row r="55254" spans="20:21" x14ac:dyDescent="0.2">
      <c r="T55254" s="11"/>
      <c r="U55254" s="11"/>
    </row>
    <row r="55255" spans="20:21" x14ac:dyDescent="0.2">
      <c r="T55255" s="11"/>
      <c r="U55255" s="11"/>
    </row>
    <row r="55256" spans="20:21" x14ac:dyDescent="0.2">
      <c r="T55256" s="11"/>
      <c r="U55256" s="11"/>
    </row>
    <row r="55257" spans="20:21" x14ac:dyDescent="0.2">
      <c r="T55257" s="11"/>
      <c r="U55257" s="11"/>
    </row>
    <row r="55258" spans="20:21" x14ac:dyDescent="0.2">
      <c r="T55258" s="11"/>
      <c r="U55258" s="11"/>
    </row>
    <row r="55259" spans="20:21" x14ac:dyDescent="0.2">
      <c r="T55259" s="11"/>
      <c r="U55259" s="11"/>
    </row>
    <row r="55260" spans="20:21" x14ac:dyDescent="0.2">
      <c r="T55260" s="11"/>
      <c r="U55260" s="11"/>
    </row>
    <row r="55261" spans="20:21" x14ac:dyDescent="0.2">
      <c r="T55261" s="11"/>
      <c r="U55261" s="11"/>
    </row>
    <row r="55262" spans="20:21" x14ac:dyDescent="0.2">
      <c r="T55262" s="11"/>
      <c r="U55262" s="11"/>
    </row>
    <row r="55263" spans="20:21" x14ac:dyDescent="0.2">
      <c r="T55263" s="11"/>
      <c r="U55263" s="11"/>
    </row>
    <row r="55264" spans="20:21" x14ac:dyDescent="0.2">
      <c r="T55264" s="11"/>
      <c r="U55264" s="11"/>
    </row>
    <row r="55265" spans="20:21" x14ac:dyDescent="0.2">
      <c r="T55265" s="11"/>
      <c r="U55265" s="11"/>
    </row>
    <row r="55266" spans="20:21" x14ac:dyDescent="0.2">
      <c r="T55266" s="11"/>
      <c r="U55266" s="11"/>
    </row>
    <row r="55267" spans="20:21" x14ac:dyDescent="0.2">
      <c r="T55267" s="11"/>
      <c r="U55267" s="11"/>
    </row>
    <row r="55268" spans="20:21" x14ac:dyDescent="0.2">
      <c r="T55268" s="11"/>
      <c r="U55268" s="11"/>
    </row>
    <row r="55269" spans="20:21" x14ac:dyDescent="0.2">
      <c r="T55269" s="11"/>
      <c r="U55269" s="11"/>
    </row>
    <row r="55270" spans="20:21" x14ac:dyDescent="0.2">
      <c r="T55270" s="11"/>
      <c r="U55270" s="11"/>
    </row>
    <row r="55271" spans="20:21" x14ac:dyDescent="0.2">
      <c r="T55271" s="11"/>
      <c r="U55271" s="11"/>
    </row>
    <row r="55272" spans="20:21" x14ac:dyDescent="0.2">
      <c r="T55272" s="11"/>
      <c r="U55272" s="11"/>
    </row>
    <row r="55273" spans="20:21" x14ac:dyDescent="0.2">
      <c r="T55273" s="11"/>
      <c r="U55273" s="11"/>
    </row>
    <row r="55274" spans="20:21" x14ac:dyDescent="0.2">
      <c r="T55274" s="11"/>
      <c r="U55274" s="11"/>
    </row>
    <row r="55275" spans="20:21" x14ac:dyDescent="0.2">
      <c r="T55275" s="11"/>
      <c r="U55275" s="11"/>
    </row>
    <row r="55276" spans="20:21" x14ac:dyDescent="0.2">
      <c r="T55276" s="11"/>
      <c r="U55276" s="11"/>
    </row>
    <row r="55277" spans="20:21" x14ac:dyDescent="0.2">
      <c r="T55277" s="11"/>
      <c r="U55277" s="11"/>
    </row>
    <row r="55278" spans="20:21" x14ac:dyDescent="0.2">
      <c r="T55278" s="11"/>
      <c r="U55278" s="11"/>
    </row>
    <row r="55279" spans="20:21" x14ac:dyDescent="0.2">
      <c r="T55279" s="11"/>
      <c r="U55279" s="11"/>
    </row>
    <row r="55280" spans="20:21" x14ac:dyDescent="0.2">
      <c r="T55280" s="11"/>
      <c r="U55280" s="11"/>
    </row>
    <row r="55281" spans="20:21" x14ac:dyDescent="0.2">
      <c r="T55281" s="11"/>
      <c r="U55281" s="11"/>
    </row>
    <row r="55282" spans="20:21" x14ac:dyDescent="0.2">
      <c r="T55282" s="11"/>
      <c r="U55282" s="11"/>
    </row>
    <row r="55283" spans="20:21" x14ac:dyDescent="0.2">
      <c r="T55283" s="11"/>
      <c r="U55283" s="11"/>
    </row>
    <row r="55284" spans="20:21" x14ac:dyDescent="0.2">
      <c r="T55284" s="11"/>
      <c r="U55284" s="11"/>
    </row>
    <row r="55285" spans="20:21" x14ac:dyDescent="0.2">
      <c r="T55285" s="11"/>
      <c r="U55285" s="11"/>
    </row>
    <row r="55286" spans="20:21" x14ac:dyDescent="0.2">
      <c r="T55286" s="11"/>
      <c r="U55286" s="11"/>
    </row>
    <row r="55287" spans="20:21" x14ac:dyDescent="0.2">
      <c r="T55287" s="11"/>
      <c r="U55287" s="11"/>
    </row>
    <row r="55288" spans="20:21" x14ac:dyDescent="0.2">
      <c r="T55288" s="11"/>
      <c r="U55288" s="11"/>
    </row>
    <row r="55289" spans="20:21" x14ac:dyDescent="0.2">
      <c r="T55289" s="11"/>
      <c r="U55289" s="11"/>
    </row>
    <row r="55290" spans="20:21" x14ac:dyDescent="0.2">
      <c r="T55290" s="11"/>
      <c r="U55290" s="11"/>
    </row>
    <row r="55291" spans="20:21" x14ac:dyDescent="0.2">
      <c r="T55291" s="11"/>
      <c r="U55291" s="11"/>
    </row>
    <row r="55292" spans="20:21" x14ac:dyDescent="0.2">
      <c r="T55292" s="11"/>
      <c r="U55292" s="11"/>
    </row>
    <row r="55293" spans="20:21" x14ac:dyDescent="0.2">
      <c r="T55293" s="11"/>
      <c r="U55293" s="11"/>
    </row>
    <row r="55294" spans="20:21" x14ac:dyDescent="0.2">
      <c r="T55294" s="11"/>
      <c r="U55294" s="11"/>
    </row>
    <row r="55295" spans="20:21" x14ac:dyDescent="0.2">
      <c r="T55295" s="11"/>
      <c r="U55295" s="11"/>
    </row>
    <row r="55296" spans="20:21" x14ac:dyDescent="0.2">
      <c r="T55296" s="11"/>
      <c r="U55296" s="11"/>
    </row>
    <row r="55297" spans="20:21" x14ac:dyDescent="0.2">
      <c r="T55297" s="11"/>
      <c r="U55297" s="11"/>
    </row>
    <row r="55298" spans="20:21" x14ac:dyDescent="0.2">
      <c r="T55298" s="11"/>
      <c r="U55298" s="11"/>
    </row>
    <row r="55299" spans="20:21" x14ac:dyDescent="0.2">
      <c r="T55299" s="11"/>
      <c r="U55299" s="11"/>
    </row>
    <row r="55300" spans="20:21" x14ac:dyDescent="0.2">
      <c r="T55300" s="11"/>
      <c r="U55300" s="11"/>
    </row>
    <row r="55301" spans="20:21" x14ac:dyDescent="0.2">
      <c r="T55301" s="11"/>
      <c r="U55301" s="11"/>
    </row>
    <row r="55302" spans="20:21" x14ac:dyDescent="0.2">
      <c r="T55302" s="11"/>
      <c r="U55302" s="11"/>
    </row>
    <row r="55303" spans="20:21" x14ac:dyDescent="0.2">
      <c r="T55303" s="11"/>
      <c r="U55303" s="11"/>
    </row>
    <row r="55304" spans="20:21" x14ac:dyDescent="0.2">
      <c r="T55304" s="11"/>
      <c r="U55304" s="11"/>
    </row>
    <row r="55305" spans="20:21" x14ac:dyDescent="0.2">
      <c r="T55305" s="11"/>
      <c r="U55305" s="11"/>
    </row>
    <row r="55306" spans="20:21" x14ac:dyDescent="0.2">
      <c r="T55306" s="11"/>
      <c r="U55306" s="11"/>
    </row>
    <row r="55307" spans="20:21" x14ac:dyDescent="0.2">
      <c r="T55307" s="11"/>
      <c r="U55307" s="11"/>
    </row>
    <row r="55308" spans="20:21" x14ac:dyDescent="0.2">
      <c r="T55308" s="11"/>
      <c r="U55308" s="11"/>
    </row>
    <row r="55309" spans="20:21" x14ac:dyDescent="0.2">
      <c r="T55309" s="11"/>
      <c r="U55309" s="11"/>
    </row>
    <row r="55310" spans="20:21" x14ac:dyDescent="0.2">
      <c r="T55310" s="11"/>
      <c r="U55310" s="11"/>
    </row>
    <row r="55311" spans="20:21" x14ac:dyDescent="0.2">
      <c r="T55311" s="11"/>
      <c r="U55311" s="11"/>
    </row>
    <row r="55312" spans="20:21" x14ac:dyDescent="0.2">
      <c r="T55312" s="11"/>
      <c r="U55312" s="11"/>
    </row>
    <row r="55313" spans="20:21" x14ac:dyDescent="0.2">
      <c r="T55313" s="11"/>
      <c r="U55313" s="11"/>
    </row>
    <row r="55314" spans="20:21" x14ac:dyDescent="0.2">
      <c r="T55314" s="11"/>
      <c r="U55314" s="11"/>
    </row>
    <row r="55315" spans="20:21" x14ac:dyDescent="0.2">
      <c r="T55315" s="11"/>
      <c r="U55315" s="11"/>
    </row>
    <row r="55316" spans="20:21" x14ac:dyDescent="0.2">
      <c r="T55316" s="11"/>
      <c r="U55316" s="11"/>
    </row>
    <row r="55317" spans="20:21" x14ac:dyDescent="0.2">
      <c r="T55317" s="11"/>
      <c r="U55317" s="11"/>
    </row>
    <row r="55318" spans="20:21" x14ac:dyDescent="0.2">
      <c r="T55318" s="11"/>
      <c r="U55318" s="11"/>
    </row>
    <row r="55319" spans="20:21" x14ac:dyDescent="0.2">
      <c r="T55319" s="11"/>
      <c r="U55319" s="11"/>
    </row>
    <row r="55320" spans="20:21" x14ac:dyDescent="0.2">
      <c r="T55320" s="11"/>
      <c r="U55320" s="11"/>
    </row>
    <row r="55321" spans="20:21" x14ac:dyDescent="0.2">
      <c r="T55321" s="11"/>
      <c r="U55321" s="11"/>
    </row>
    <row r="55322" spans="20:21" x14ac:dyDescent="0.2">
      <c r="T55322" s="11"/>
      <c r="U55322" s="11"/>
    </row>
    <row r="55323" spans="20:21" x14ac:dyDescent="0.2">
      <c r="T55323" s="11"/>
      <c r="U55323" s="11"/>
    </row>
    <row r="55324" spans="20:21" x14ac:dyDescent="0.2">
      <c r="T55324" s="11"/>
      <c r="U55324" s="11"/>
    </row>
    <row r="55325" spans="20:21" x14ac:dyDescent="0.2">
      <c r="T55325" s="11"/>
      <c r="U55325" s="11"/>
    </row>
    <row r="55326" spans="20:21" x14ac:dyDescent="0.2">
      <c r="T55326" s="11"/>
      <c r="U55326" s="11"/>
    </row>
    <row r="55327" spans="20:21" x14ac:dyDescent="0.2">
      <c r="T55327" s="11"/>
      <c r="U55327" s="11"/>
    </row>
    <row r="55328" spans="20:21" x14ac:dyDescent="0.2">
      <c r="T55328" s="11"/>
      <c r="U55328" s="11"/>
    </row>
    <row r="55329" spans="20:21" x14ac:dyDescent="0.2">
      <c r="T55329" s="11"/>
      <c r="U55329" s="11"/>
    </row>
    <row r="55330" spans="20:21" x14ac:dyDescent="0.2">
      <c r="T55330" s="11"/>
      <c r="U55330" s="11"/>
    </row>
    <row r="55331" spans="20:21" x14ac:dyDescent="0.2">
      <c r="T55331" s="11"/>
      <c r="U55331" s="11"/>
    </row>
    <row r="55332" spans="20:21" x14ac:dyDescent="0.2">
      <c r="T55332" s="11"/>
      <c r="U55332" s="11"/>
    </row>
    <row r="55333" spans="20:21" x14ac:dyDescent="0.2">
      <c r="T55333" s="11"/>
      <c r="U55333" s="11"/>
    </row>
    <row r="55334" spans="20:21" x14ac:dyDescent="0.2">
      <c r="T55334" s="11"/>
      <c r="U55334" s="11"/>
    </row>
    <row r="55335" spans="20:21" x14ac:dyDescent="0.2">
      <c r="T55335" s="11"/>
      <c r="U55335" s="11"/>
    </row>
    <row r="55336" spans="20:21" x14ac:dyDescent="0.2">
      <c r="T55336" s="11"/>
      <c r="U55336" s="11"/>
    </row>
    <row r="55337" spans="20:21" x14ac:dyDescent="0.2">
      <c r="T55337" s="11"/>
      <c r="U55337" s="11"/>
    </row>
    <row r="55338" spans="20:21" x14ac:dyDescent="0.2">
      <c r="T55338" s="11"/>
      <c r="U55338" s="11"/>
    </row>
    <row r="55339" spans="20:21" x14ac:dyDescent="0.2">
      <c r="T55339" s="11"/>
      <c r="U55339" s="11"/>
    </row>
    <row r="55340" spans="20:21" x14ac:dyDescent="0.2">
      <c r="T55340" s="11"/>
      <c r="U55340" s="11"/>
    </row>
    <row r="55341" spans="20:21" x14ac:dyDescent="0.2">
      <c r="T55341" s="11"/>
      <c r="U55341" s="11"/>
    </row>
    <row r="55342" spans="20:21" x14ac:dyDescent="0.2">
      <c r="T55342" s="11"/>
      <c r="U55342" s="11"/>
    </row>
    <row r="55343" spans="20:21" x14ac:dyDescent="0.2">
      <c r="T55343" s="11"/>
      <c r="U55343" s="11"/>
    </row>
    <row r="55344" spans="20:21" x14ac:dyDescent="0.2">
      <c r="T55344" s="11"/>
      <c r="U55344" s="11"/>
    </row>
    <row r="55345" spans="20:21" x14ac:dyDescent="0.2">
      <c r="T55345" s="11"/>
      <c r="U55345" s="11"/>
    </row>
    <row r="55346" spans="20:21" x14ac:dyDescent="0.2">
      <c r="T55346" s="11"/>
      <c r="U55346" s="11"/>
    </row>
    <row r="55347" spans="20:21" x14ac:dyDescent="0.2">
      <c r="T55347" s="11"/>
      <c r="U55347" s="11"/>
    </row>
    <row r="55348" spans="20:21" x14ac:dyDescent="0.2">
      <c r="T55348" s="11"/>
      <c r="U55348" s="11"/>
    </row>
    <row r="55349" spans="20:21" x14ac:dyDescent="0.2">
      <c r="T55349" s="11"/>
      <c r="U55349" s="11"/>
    </row>
    <row r="55350" spans="20:21" x14ac:dyDescent="0.2">
      <c r="T55350" s="11"/>
      <c r="U55350" s="11"/>
    </row>
    <row r="55351" spans="20:21" x14ac:dyDescent="0.2">
      <c r="T55351" s="11"/>
      <c r="U55351" s="11"/>
    </row>
    <row r="55352" spans="20:21" x14ac:dyDescent="0.2">
      <c r="T55352" s="11"/>
      <c r="U55352" s="11"/>
    </row>
    <row r="55353" spans="20:21" x14ac:dyDescent="0.2">
      <c r="T55353" s="11"/>
      <c r="U55353" s="11"/>
    </row>
    <row r="55354" spans="20:21" x14ac:dyDescent="0.2">
      <c r="T55354" s="11"/>
      <c r="U55354" s="11"/>
    </row>
    <row r="55355" spans="20:21" x14ac:dyDescent="0.2">
      <c r="T55355" s="11"/>
      <c r="U55355" s="11"/>
    </row>
    <row r="55356" spans="20:21" x14ac:dyDescent="0.2">
      <c r="T55356" s="11"/>
      <c r="U55356" s="11"/>
    </row>
    <row r="55357" spans="20:21" x14ac:dyDescent="0.2">
      <c r="T55357" s="11"/>
      <c r="U55357" s="11"/>
    </row>
    <row r="55358" spans="20:21" x14ac:dyDescent="0.2">
      <c r="T55358" s="11"/>
      <c r="U55358" s="11"/>
    </row>
    <row r="55359" spans="20:21" x14ac:dyDescent="0.2">
      <c r="T55359" s="11"/>
      <c r="U55359" s="11"/>
    </row>
    <row r="55360" spans="20:21" x14ac:dyDescent="0.2">
      <c r="T55360" s="11"/>
      <c r="U55360" s="11"/>
    </row>
    <row r="55361" spans="20:21" x14ac:dyDescent="0.2">
      <c r="T55361" s="11"/>
      <c r="U55361" s="11"/>
    </row>
    <row r="55362" spans="20:21" x14ac:dyDescent="0.2">
      <c r="T55362" s="11"/>
      <c r="U55362" s="11"/>
    </row>
    <row r="55363" spans="20:21" x14ac:dyDescent="0.2">
      <c r="T55363" s="11"/>
      <c r="U55363" s="11"/>
    </row>
    <row r="55364" spans="20:21" x14ac:dyDescent="0.2">
      <c r="T55364" s="11"/>
      <c r="U55364" s="11"/>
    </row>
    <row r="55365" spans="20:21" x14ac:dyDescent="0.2">
      <c r="T55365" s="11"/>
      <c r="U55365" s="11"/>
    </row>
    <row r="55366" spans="20:21" x14ac:dyDescent="0.2">
      <c r="T55366" s="11"/>
      <c r="U55366" s="11"/>
    </row>
    <row r="55367" spans="20:21" x14ac:dyDescent="0.2">
      <c r="T55367" s="11"/>
      <c r="U55367" s="11"/>
    </row>
    <row r="55368" spans="20:21" x14ac:dyDescent="0.2">
      <c r="T55368" s="11"/>
      <c r="U55368" s="11"/>
    </row>
    <row r="55369" spans="20:21" x14ac:dyDescent="0.2">
      <c r="T55369" s="11"/>
      <c r="U55369" s="11"/>
    </row>
    <row r="55370" spans="20:21" x14ac:dyDescent="0.2">
      <c r="T55370" s="11"/>
      <c r="U55370" s="11"/>
    </row>
    <row r="55371" spans="20:21" x14ac:dyDescent="0.2">
      <c r="T55371" s="11"/>
      <c r="U55371" s="11"/>
    </row>
    <row r="55372" spans="20:21" x14ac:dyDescent="0.2">
      <c r="T55372" s="11"/>
      <c r="U55372" s="11"/>
    </row>
    <row r="55373" spans="20:21" x14ac:dyDescent="0.2">
      <c r="T55373" s="11"/>
      <c r="U55373" s="11"/>
    </row>
    <row r="55374" spans="20:21" x14ac:dyDescent="0.2">
      <c r="T55374" s="11"/>
      <c r="U55374" s="11"/>
    </row>
    <row r="55375" spans="20:21" x14ac:dyDescent="0.2">
      <c r="T55375" s="11"/>
      <c r="U55375" s="11"/>
    </row>
    <row r="55376" spans="20:21" x14ac:dyDescent="0.2">
      <c r="T55376" s="11"/>
      <c r="U55376" s="11"/>
    </row>
    <row r="55377" spans="20:21" x14ac:dyDescent="0.2">
      <c r="T55377" s="11"/>
      <c r="U55377" s="11"/>
    </row>
    <row r="55378" spans="20:21" x14ac:dyDescent="0.2">
      <c r="T55378" s="11"/>
      <c r="U55378" s="11"/>
    </row>
    <row r="55379" spans="20:21" x14ac:dyDescent="0.2">
      <c r="T55379" s="11"/>
      <c r="U55379" s="11"/>
    </row>
    <row r="55380" spans="20:21" x14ac:dyDescent="0.2">
      <c r="T55380" s="11"/>
      <c r="U55380" s="11"/>
    </row>
    <row r="55381" spans="20:21" x14ac:dyDescent="0.2">
      <c r="T55381" s="11"/>
      <c r="U55381" s="11"/>
    </row>
    <row r="55382" spans="20:21" x14ac:dyDescent="0.2">
      <c r="T55382" s="11"/>
      <c r="U55382" s="11"/>
    </row>
    <row r="55383" spans="20:21" x14ac:dyDescent="0.2">
      <c r="T55383" s="11"/>
      <c r="U55383" s="11"/>
    </row>
    <row r="55384" spans="20:21" x14ac:dyDescent="0.2">
      <c r="T55384" s="11"/>
      <c r="U55384" s="11"/>
    </row>
    <row r="55385" spans="20:21" x14ac:dyDescent="0.2">
      <c r="T55385" s="11"/>
      <c r="U55385" s="11"/>
    </row>
    <row r="55386" spans="20:21" x14ac:dyDescent="0.2">
      <c r="T55386" s="11"/>
      <c r="U55386" s="11"/>
    </row>
    <row r="55387" spans="20:21" x14ac:dyDescent="0.2">
      <c r="T55387" s="11"/>
      <c r="U55387" s="11"/>
    </row>
    <row r="55388" spans="20:21" x14ac:dyDescent="0.2">
      <c r="T55388" s="11"/>
      <c r="U55388" s="11"/>
    </row>
    <row r="55389" spans="20:21" x14ac:dyDescent="0.2">
      <c r="T55389" s="11"/>
      <c r="U55389" s="11"/>
    </row>
    <row r="55390" spans="20:21" x14ac:dyDescent="0.2">
      <c r="T55390" s="11"/>
      <c r="U55390" s="11"/>
    </row>
    <row r="55391" spans="20:21" x14ac:dyDescent="0.2">
      <c r="T55391" s="11"/>
      <c r="U55391" s="11"/>
    </row>
    <row r="55392" spans="20:21" x14ac:dyDescent="0.2">
      <c r="T55392" s="11"/>
      <c r="U55392" s="11"/>
    </row>
    <row r="55393" spans="20:21" x14ac:dyDescent="0.2">
      <c r="T55393" s="11"/>
      <c r="U55393" s="11"/>
    </row>
    <row r="55394" spans="20:21" x14ac:dyDescent="0.2">
      <c r="T55394" s="11"/>
      <c r="U55394" s="11"/>
    </row>
    <row r="55395" spans="20:21" x14ac:dyDescent="0.2">
      <c r="T55395" s="11"/>
      <c r="U55395" s="11"/>
    </row>
    <row r="55396" spans="20:21" x14ac:dyDescent="0.2">
      <c r="T55396" s="11"/>
      <c r="U55396" s="11"/>
    </row>
    <row r="55397" spans="20:21" x14ac:dyDescent="0.2">
      <c r="T55397" s="11"/>
      <c r="U55397" s="11"/>
    </row>
    <row r="55398" spans="20:21" x14ac:dyDescent="0.2">
      <c r="T55398" s="11"/>
      <c r="U55398" s="11"/>
    </row>
    <row r="55399" spans="20:21" x14ac:dyDescent="0.2">
      <c r="T55399" s="11"/>
      <c r="U55399" s="11"/>
    </row>
    <row r="55400" spans="20:21" x14ac:dyDescent="0.2">
      <c r="T55400" s="11"/>
      <c r="U55400" s="11"/>
    </row>
    <row r="55401" spans="20:21" x14ac:dyDescent="0.2">
      <c r="T55401" s="11"/>
      <c r="U55401" s="11"/>
    </row>
    <row r="55402" spans="20:21" x14ac:dyDescent="0.2">
      <c r="T55402" s="11"/>
      <c r="U55402" s="11"/>
    </row>
    <row r="55403" spans="20:21" x14ac:dyDescent="0.2">
      <c r="T55403" s="11"/>
      <c r="U55403" s="11"/>
    </row>
    <row r="55404" spans="20:21" x14ac:dyDescent="0.2">
      <c r="T55404" s="11"/>
      <c r="U55404" s="11"/>
    </row>
    <row r="55405" spans="20:21" x14ac:dyDescent="0.2">
      <c r="T55405" s="11"/>
      <c r="U55405" s="11"/>
    </row>
    <row r="55406" spans="20:21" x14ac:dyDescent="0.2">
      <c r="T55406" s="11"/>
      <c r="U55406" s="11"/>
    </row>
    <row r="55407" spans="20:21" x14ac:dyDescent="0.2">
      <c r="T55407" s="11"/>
      <c r="U55407" s="11"/>
    </row>
    <row r="55408" spans="20:21" x14ac:dyDescent="0.2">
      <c r="T55408" s="11"/>
      <c r="U55408" s="11"/>
    </row>
    <row r="55409" spans="20:21" x14ac:dyDescent="0.2">
      <c r="T55409" s="11"/>
      <c r="U55409" s="11"/>
    </row>
    <row r="55410" spans="20:21" x14ac:dyDescent="0.2">
      <c r="T55410" s="11"/>
      <c r="U55410" s="11"/>
    </row>
    <row r="55411" spans="20:21" x14ac:dyDescent="0.2">
      <c r="T55411" s="11"/>
      <c r="U55411" s="11"/>
    </row>
    <row r="55412" spans="20:21" x14ac:dyDescent="0.2">
      <c r="T55412" s="11"/>
      <c r="U55412" s="11"/>
    </row>
    <row r="55413" spans="20:21" x14ac:dyDescent="0.2">
      <c r="T55413" s="11"/>
      <c r="U55413" s="11"/>
    </row>
    <row r="55414" spans="20:21" x14ac:dyDescent="0.2">
      <c r="T55414" s="11"/>
      <c r="U55414" s="11"/>
    </row>
    <row r="55415" spans="20:21" x14ac:dyDescent="0.2">
      <c r="T55415" s="11"/>
      <c r="U55415" s="11"/>
    </row>
    <row r="55416" spans="20:21" x14ac:dyDescent="0.2">
      <c r="T55416" s="11"/>
      <c r="U55416" s="11"/>
    </row>
    <row r="55417" spans="20:21" x14ac:dyDescent="0.2">
      <c r="T55417" s="11"/>
      <c r="U55417" s="11"/>
    </row>
    <row r="55418" spans="20:21" x14ac:dyDescent="0.2">
      <c r="T55418" s="11"/>
      <c r="U55418" s="11"/>
    </row>
    <row r="55419" spans="20:21" x14ac:dyDescent="0.2">
      <c r="T55419" s="11"/>
      <c r="U55419" s="11"/>
    </row>
    <row r="55420" spans="20:21" x14ac:dyDescent="0.2">
      <c r="T55420" s="11"/>
      <c r="U55420" s="11"/>
    </row>
    <row r="55421" spans="20:21" x14ac:dyDescent="0.2">
      <c r="T55421" s="11"/>
      <c r="U55421" s="11"/>
    </row>
    <row r="55422" spans="20:21" x14ac:dyDescent="0.2">
      <c r="T55422" s="11"/>
      <c r="U55422" s="11"/>
    </row>
    <row r="55423" spans="20:21" x14ac:dyDescent="0.2">
      <c r="T55423" s="11"/>
      <c r="U55423" s="11"/>
    </row>
    <row r="55424" spans="20:21" x14ac:dyDescent="0.2">
      <c r="T55424" s="11"/>
      <c r="U55424" s="11"/>
    </row>
    <row r="55425" spans="20:21" x14ac:dyDescent="0.2">
      <c r="T55425" s="11"/>
      <c r="U55425" s="11"/>
    </row>
    <row r="55426" spans="20:21" x14ac:dyDescent="0.2">
      <c r="T55426" s="11"/>
      <c r="U55426" s="11"/>
    </row>
    <row r="55427" spans="20:21" x14ac:dyDescent="0.2">
      <c r="T55427" s="11"/>
      <c r="U55427" s="11"/>
    </row>
    <row r="55428" spans="20:21" x14ac:dyDescent="0.2">
      <c r="T55428" s="11"/>
      <c r="U55428" s="11"/>
    </row>
    <row r="55429" spans="20:21" x14ac:dyDescent="0.2">
      <c r="T55429" s="11"/>
      <c r="U55429" s="11"/>
    </row>
    <row r="55430" spans="20:21" x14ac:dyDescent="0.2">
      <c r="T55430" s="11"/>
      <c r="U55430" s="11"/>
    </row>
    <row r="55431" spans="20:21" x14ac:dyDescent="0.2">
      <c r="T55431" s="11"/>
      <c r="U55431" s="11"/>
    </row>
    <row r="55432" spans="20:21" x14ac:dyDescent="0.2">
      <c r="T55432" s="11"/>
      <c r="U55432" s="11"/>
    </row>
    <row r="55433" spans="20:21" x14ac:dyDescent="0.2">
      <c r="T55433" s="11"/>
      <c r="U55433" s="11"/>
    </row>
    <row r="55434" spans="20:21" x14ac:dyDescent="0.2">
      <c r="T55434" s="11"/>
      <c r="U55434" s="11"/>
    </row>
    <row r="55435" spans="20:21" x14ac:dyDescent="0.2">
      <c r="T55435" s="11"/>
      <c r="U55435" s="11"/>
    </row>
    <row r="55436" spans="20:21" x14ac:dyDescent="0.2">
      <c r="T55436" s="11"/>
      <c r="U55436" s="11"/>
    </row>
    <row r="55437" spans="20:21" x14ac:dyDescent="0.2">
      <c r="T55437" s="11"/>
      <c r="U55437" s="11"/>
    </row>
    <row r="55438" spans="20:21" x14ac:dyDescent="0.2">
      <c r="T55438" s="11"/>
      <c r="U55438" s="11"/>
    </row>
    <row r="55439" spans="20:21" x14ac:dyDescent="0.2">
      <c r="T55439" s="11"/>
      <c r="U55439" s="11"/>
    </row>
    <row r="55440" spans="20:21" x14ac:dyDescent="0.2">
      <c r="T55440" s="11"/>
      <c r="U55440" s="11"/>
    </row>
    <row r="55441" spans="20:21" x14ac:dyDescent="0.2">
      <c r="T55441" s="11"/>
      <c r="U55441" s="11"/>
    </row>
    <row r="55442" spans="20:21" x14ac:dyDescent="0.2">
      <c r="T55442" s="11"/>
      <c r="U55442" s="11"/>
    </row>
    <row r="55443" spans="20:21" x14ac:dyDescent="0.2">
      <c r="T55443" s="11"/>
      <c r="U55443" s="11"/>
    </row>
    <row r="55444" spans="20:21" x14ac:dyDescent="0.2">
      <c r="T55444" s="11"/>
      <c r="U55444" s="11"/>
    </row>
    <row r="55445" spans="20:21" x14ac:dyDescent="0.2">
      <c r="T55445" s="11"/>
      <c r="U55445" s="11"/>
    </row>
    <row r="55446" spans="20:21" x14ac:dyDescent="0.2">
      <c r="T55446" s="11"/>
      <c r="U55446" s="11"/>
    </row>
    <row r="55447" spans="20:21" x14ac:dyDescent="0.2">
      <c r="T55447" s="11"/>
      <c r="U55447" s="11"/>
    </row>
    <row r="55448" spans="20:21" x14ac:dyDescent="0.2">
      <c r="T55448" s="11"/>
      <c r="U55448" s="11"/>
    </row>
    <row r="55449" spans="20:21" x14ac:dyDescent="0.2">
      <c r="T55449" s="11"/>
      <c r="U55449" s="11"/>
    </row>
    <row r="55450" spans="20:21" x14ac:dyDescent="0.2">
      <c r="T55450" s="11"/>
      <c r="U55450" s="11"/>
    </row>
    <row r="55451" spans="20:21" x14ac:dyDescent="0.2">
      <c r="T55451" s="11"/>
      <c r="U55451" s="11"/>
    </row>
    <row r="55452" spans="20:21" x14ac:dyDescent="0.2">
      <c r="T55452" s="11"/>
      <c r="U55452" s="11"/>
    </row>
    <row r="55453" spans="20:21" x14ac:dyDescent="0.2">
      <c r="T55453" s="11"/>
      <c r="U55453" s="11"/>
    </row>
    <row r="55454" spans="20:21" x14ac:dyDescent="0.2">
      <c r="T55454" s="11"/>
      <c r="U55454" s="11"/>
    </row>
    <row r="55455" spans="20:21" x14ac:dyDescent="0.2">
      <c r="T55455" s="11"/>
      <c r="U55455" s="11"/>
    </row>
    <row r="55456" spans="20:21" x14ac:dyDescent="0.2">
      <c r="T55456" s="11"/>
      <c r="U55456" s="11"/>
    </row>
    <row r="55457" spans="20:21" x14ac:dyDescent="0.2">
      <c r="T55457" s="11"/>
      <c r="U55457" s="11"/>
    </row>
    <row r="55458" spans="20:21" x14ac:dyDescent="0.2">
      <c r="T55458" s="11"/>
      <c r="U55458" s="11"/>
    </row>
    <row r="55459" spans="20:21" x14ac:dyDescent="0.2">
      <c r="T55459" s="11"/>
      <c r="U55459" s="11"/>
    </row>
    <row r="55460" spans="20:21" x14ac:dyDescent="0.2">
      <c r="T55460" s="11"/>
      <c r="U55460" s="11"/>
    </row>
    <row r="55461" spans="20:21" x14ac:dyDescent="0.2">
      <c r="T55461" s="11"/>
      <c r="U55461" s="11"/>
    </row>
    <row r="55462" spans="20:21" x14ac:dyDescent="0.2">
      <c r="T55462" s="11"/>
      <c r="U55462" s="11"/>
    </row>
    <row r="55463" spans="20:21" x14ac:dyDescent="0.2">
      <c r="T55463" s="11"/>
      <c r="U55463" s="11"/>
    </row>
    <row r="55464" spans="20:21" x14ac:dyDescent="0.2">
      <c r="T55464" s="11"/>
      <c r="U55464" s="11"/>
    </row>
    <row r="55465" spans="20:21" x14ac:dyDescent="0.2">
      <c r="T55465" s="11"/>
      <c r="U55465" s="11"/>
    </row>
    <row r="55466" spans="20:21" x14ac:dyDescent="0.2">
      <c r="T55466" s="11"/>
      <c r="U55466" s="11"/>
    </row>
    <row r="55467" spans="20:21" x14ac:dyDescent="0.2">
      <c r="T55467" s="11"/>
      <c r="U55467" s="11"/>
    </row>
    <row r="55468" spans="20:21" x14ac:dyDescent="0.2">
      <c r="T55468" s="11"/>
      <c r="U55468" s="11"/>
    </row>
    <row r="55469" spans="20:21" x14ac:dyDescent="0.2">
      <c r="T55469" s="11"/>
      <c r="U55469" s="11"/>
    </row>
    <row r="55470" spans="20:21" x14ac:dyDescent="0.2">
      <c r="T55470" s="11"/>
      <c r="U55470" s="11"/>
    </row>
    <row r="55471" spans="20:21" x14ac:dyDescent="0.2">
      <c r="T55471" s="11"/>
      <c r="U55471" s="11"/>
    </row>
    <row r="55472" spans="20:21" x14ac:dyDescent="0.2">
      <c r="T55472" s="11"/>
      <c r="U55472" s="11"/>
    </row>
    <row r="55473" spans="20:21" x14ac:dyDescent="0.2">
      <c r="T55473" s="11"/>
      <c r="U55473" s="11"/>
    </row>
    <row r="55474" spans="20:21" x14ac:dyDescent="0.2">
      <c r="T55474" s="11"/>
      <c r="U55474" s="11"/>
    </row>
    <row r="55475" spans="20:21" x14ac:dyDescent="0.2">
      <c r="T55475" s="11"/>
      <c r="U55475" s="11"/>
    </row>
    <row r="55476" spans="20:21" x14ac:dyDescent="0.2">
      <c r="T55476" s="11"/>
      <c r="U55476" s="11"/>
    </row>
    <row r="55477" spans="20:21" x14ac:dyDescent="0.2">
      <c r="T55477" s="11"/>
      <c r="U55477" s="11"/>
    </row>
    <row r="55478" spans="20:21" x14ac:dyDescent="0.2">
      <c r="T55478" s="11"/>
      <c r="U55478" s="11"/>
    </row>
    <row r="55479" spans="20:21" x14ac:dyDescent="0.2">
      <c r="T55479" s="11"/>
      <c r="U55479" s="11"/>
    </row>
    <row r="55480" spans="20:21" x14ac:dyDescent="0.2">
      <c r="T55480" s="11"/>
      <c r="U55480" s="11"/>
    </row>
    <row r="55481" spans="20:21" x14ac:dyDescent="0.2">
      <c r="T55481" s="11"/>
      <c r="U55481" s="11"/>
    </row>
    <row r="55482" spans="20:21" x14ac:dyDescent="0.2">
      <c r="T55482" s="11"/>
      <c r="U55482" s="11"/>
    </row>
    <row r="55483" spans="20:21" x14ac:dyDescent="0.2">
      <c r="T55483" s="11"/>
      <c r="U55483" s="11"/>
    </row>
    <row r="55484" spans="20:21" x14ac:dyDescent="0.2">
      <c r="T55484" s="11"/>
      <c r="U55484" s="11"/>
    </row>
    <row r="55485" spans="20:21" x14ac:dyDescent="0.2">
      <c r="T55485" s="11"/>
      <c r="U55485" s="11"/>
    </row>
    <row r="55486" spans="20:21" x14ac:dyDescent="0.2">
      <c r="T55486" s="11"/>
      <c r="U55486" s="11"/>
    </row>
    <row r="55487" spans="20:21" x14ac:dyDescent="0.2">
      <c r="T55487" s="11"/>
      <c r="U55487" s="11"/>
    </row>
    <row r="55488" spans="20:21" x14ac:dyDescent="0.2">
      <c r="T55488" s="11"/>
      <c r="U55488" s="11"/>
    </row>
    <row r="55489" spans="20:21" x14ac:dyDescent="0.2">
      <c r="T55489" s="11"/>
      <c r="U55489" s="11"/>
    </row>
    <row r="55490" spans="20:21" x14ac:dyDescent="0.2">
      <c r="T55490" s="11"/>
      <c r="U55490" s="11"/>
    </row>
    <row r="55491" spans="20:21" x14ac:dyDescent="0.2">
      <c r="T55491" s="11"/>
      <c r="U55491" s="11"/>
    </row>
    <row r="55492" spans="20:21" x14ac:dyDescent="0.2">
      <c r="T55492" s="11"/>
      <c r="U55492" s="11"/>
    </row>
    <row r="55493" spans="20:21" x14ac:dyDescent="0.2">
      <c r="T55493" s="11"/>
      <c r="U55493" s="11"/>
    </row>
    <row r="55494" spans="20:21" x14ac:dyDescent="0.2">
      <c r="T55494" s="11"/>
      <c r="U55494" s="11"/>
    </row>
    <row r="55495" spans="20:21" x14ac:dyDescent="0.2">
      <c r="T55495" s="11"/>
      <c r="U55495" s="11"/>
    </row>
    <row r="55496" spans="20:21" x14ac:dyDescent="0.2">
      <c r="T55496" s="11"/>
      <c r="U55496" s="11"/>
    </row>
    <row r="55497" spans="20:21" x14ac:dyDescent="0.2">
      <c r="T55497" s="11"/>
      <c r="U55497" s="11"/>
    </row>
    <row r="55498" spans="20:21" x14ac:dyDescent="0.2">
      <c r="T55498" s="11"/>
      <c r="U55498" s="11"/>
    </row>
    <row r="55499" spans="20:21" x14ac:dyDescent="0.2">
      <c r="T55499" s="11"/>
      <c r="U55499" s="11"/>
    </row>
    <row r="55500" spans="20:21" x14ac:dyDescent="0.2">
      <c r="T55500" s="11"/>
      <c r="U55500" s="11"/>
    </row>
    <row r="55501" spans="20:21" x14ac:dyDescent="0.2">
      <c r="T55501" s="11"/>
      <c r="U55501" s="11"/>
    </row>
    <row r="55502" spans="20:21" x14ac:dyDescent="0.2">
      <c r="T55502" s="11"/>
      <c r="U55502" s="11"/>
    </row>
    <row r="55503" spans="20:21" x14ac:dyDescent="0.2">
      <c r="T55503" s="11"/>
      <c r="U55503" s="11"/>
    </row>
    <row r="55504" spans="20:21" x14ac:dyDescent="0.2">
      <c r="T55504" s="11"/>
      <c r="U55504" s="11"/>
    </row>
    <row r="55505" spans="20:21" x14ac:dyDescent="0.2">
      <c r="T55505" s="11"/>
      <c r="U55505" s="11"/>
    </row>
    <row r="55506" spans="20:21" x14ac:dyDescent="0.2">
      <c r="T55506" s="11"/>
      <c r="U55506" s="11"/>
    </row>
    <row r="55507" spans="20:21" x14ac:dyDescent="0.2">
      <c r="T55507" s="11"/>
      <c r="U55507" s="11"/>
    </row>
    <row r="55508" spans="20:21" x14ac:dyDescent="0.2">
      <c r="T55508" s="11"/>
      <c r="U55508" s="11"/>
    </row>
    <row r="55509" spans="20:21" x14ac:dyDescent="0.2">
      <c r="T55509" s="11"/>
      <c r="U55509" s="11"/>
    </row>
    <row r="55510" spans="20:21" x14ac:dyDescent="0.2">
      <c r="T55510" s="11"/>
      <c r="U55510" s="11"/>
    </row>
    <row r="55511" spans="20:21" x14ac:dyDescent="0.2">
      <c r="T55511" s="11"/>
      <c r="U55511" s="11"/>
    </row>
    <row r="55512" spans="20:21" x14ac:dyDescent="0.2">
      <c r="T55512" s="11"/>
      <c r="U55512" s="11"/>
    </row>
    <row r="55513" spans="20:21" x14ac:dyDescent="0.2">
      <c r="T55513" s="11"/>
      <c r="U55513" s="11"/>
    </row>
    <row r="55514" spans="20:21" x14ac:dyDescent="0.2">
      <c r="T55514" s="11"/>
      <c r="U55514" s="11"/>
    </row>
    <row r="55515" spans="20:21" x14ac:dyDescent="0.2">
      <c r="T55515" s="11"/>
      <c r="U55515" s="11"/>
    </row>
    <row r="55516" spans="20:21" x14ac:dyDescent="0.2">
      <c r="T55516" s="11"/>
      <c r="U55516" s="11"/>
    </row>
    <row r="55517" spans="20:21" x14ac:dyDescent="0.2">
      <c r="T55517" s="11"/>
      <c r="U55517" s="11"/>
    </row>
    <row r="55518" spans="20:21" x14ac:dyDescent="0.2">
      <c r="T55518" s="11"/>
      <c r="U55518" s="11"/>
    </row>
    <row r="55519" spans="20:21" x14ac:dyDescent="0.2">
      <c r="T55519" s="11"/>
      <c r="U55519" s="11"/>
    </row>
    <row r="55520" spans="20:21" x14ac:dyDescent="0.2">
      <c r="T55520" s="11"/>
      <c r="U55520" s="11"/>
    </row>
    <row r="55521" spans="20:21" x14ac:dyDescent="0.2">
      <c r="T55521" s="11"/>
      <c r="U55521" s="11"/>
    </row>
    <row r="55522" spans="20:21" x14ac:dyDescent="0.2">
      <c r="T55522" s="11"/>
      <c r="U55522" s="11"/>
    </row>
    <row r="55523" spans="20:21" x14ac:dyDescent="0.2">
      <c r="T55523" s="11"/>
      <c r="U55523" s="11"/>
    </row>
    <row r="55524" spans="20:21" x14ac:dyDescent="0.2">
      <c r="T55524" s="11"/>
      <c r="U55524" s="11"/>
    </row>
    <row r="55525" spans="20:21" x14ac:dyDescent="0.2">
      <c r="T55525" s="11"/>
      <c r="U55525" s="11"/>
    </row>
    <row r="55526" spans="20:21" x14ac:dyDescent="0.2">
      <c r="T55526" s="11"/>
      <c r="U55526" s="11"/>
    </row>
    <row r="55527" spans="20:21" x14ac:dyDescent="0.2">
      <c r="T55527" s="11"/>
      <c r="U55527" s="11"/>
    </row>
    <row r="55528" spans="20:21" x14ac:dyDescent="0.2">
      <c r="T55528" s="11"/>
      <c r="U55528" s="11"/>
    </row>
    <row r="55529" spans="20:21" x14ac:dyDescent="0.2">
      <c r="T55529" s="11"/>
      <c r="U55529" s="11"/>
    </row>
    <row r="55530" spans="20:21" x14ac:dyDescent="0.2">
      <c r="T55530" s="11"/>
      <c r="U55530" s="11"/>
    </row>
    <row r="55531" spans="20:21" x14ac:dyDescent="0.2">
      <c r="T55531" s="11"/>
      <c r="U55531" s="11"/>
    </row>
    <row r="55532" spans="20:21" x14ac:dyDescent="0.2">
      <c r="T55532" s="11"/>
      <c r="U55532" s="11"/>
    </row>
    <row r="55533" spans="20:21" x14ac:dyDescent="0.2">
      <c r="T55533" s="11"/>
      <c r="U55533" s="11"/>
    </row>
    <row r="55534" spans="20:21" x14ac:dyDescent="0.2">
      <c r="T55534" s="11"/>
      <c r="U55534" s="11"/>
    </row>
    <row r="55535" spans="20:21" x14ac:dyDescent="0.2">
      <c r="T55535" s="11"/>
      <c r="U55535" s="11"/>
    </row>
    <row r="55536" spans="20:21" x14ac:dyDescent="0.2">
      <c r="T55536" s="11"/>
      <c r="U55536" s="11"/>
    </row>
    <row r="55537" spans="20:21" x14ac:dyDescent="0.2">
      <c r="T55537" s="11"/>
      <c r="U55537" s="11"/>
    </row>
    <row r="55538" spans="20:21" x14ac:dyDescent="0.2">
      <c r="T55538" s="11"/>
      <c r="U55538" s="11"/>
    </row>
    <row r="55539" spans="20:21" x14ac:dyDescent="0.2">
      <c r="T55539" s="11"/>
      <c r="U55539" s="11"/>
    </row>
    <row r="55540" spans="20:21" x14ac:dyDescent="0.2">
      <c r="T55540" s="11"/>
      <c r="U55540" s="11"/>
    </row>
    <row r="55541" spans="20:21" x14ac:dyDescent="0.2">
      <c r="T55541" s="11"/>
      <c r="U55541" s="11"/>
    </row>
    <row r="55542" spans="20:21" x14ac:dyDescent="0.2">
      <c r="T55542" s="11"/>
      <c r="U55542" s="11"/>
    </row>
    <row r="55543" spans="20:21" x14ac:dyDescent="0.2">
      <c r="T55543" s="11"/>
      <c r="U55543" s="11"/>
    </row>
    <row r="55544" spans="20:21" x14ac:dyDescent="0.2">
      <c r="T55544" s="11"/>
      <c r="U55544" s="11"/>
    </row>
    <row r="55545" spans="20:21" x14ac:dyDescent="0.2">
      <c r="T55545" s="11"/>
      <c r="U55545" s="11"/>
    </row>
    <row r="55546" spans="20:21" x14ac:dyDescent="0.2">
      <c r="T55546" s="11"/>
      <c r="U55546" s="11"/>
    </row>
    <row r="55547" spans="20:21" x14ac:dyDescent="0.2">
      <c r="T55547" s="11"/>
      <c r="U55547" s="11"/>
    </row>
    <row r="55548" spans="20:21" x14ac:dyDescent="0.2">
      <c r="T55548" s="11"/>
      <c r="U55548" s="11"/>
    </row>
    <row r="55549" spans="20:21" x14ac:dyDescent="0.2">
      <c r="T55549" s="11"/>
      <c r="U55549" s="11"/>
    </row>
    <row r="55550" spans="20:21" x14ac:dyDescent="0.2">
      <c r="T55550" s="11"/>
      <c r="U55550" s="11"/>
    </row>
    <row r="55551" spans="20:21" x14ac:dyDescent="0.2">
      <c r="T55551" s="11"/>
      <c r="U55551" s="11"/>
    </row>
    <row r="55552" spans="20:21" x14ac:dyDescent="0.2">
      <c r="T55552" s="11"/>
      <c r="U55552" s="11"/>
    </row>
    <row r="55553" spans="20:21" x14ac:dyDescent="0.2">
      <c r="T55553" s="11"/>
      <c r="U55553" s="11"/>
    </row>
    <row r="55554" spans="20:21" x14ac:dyDescent="0.2">
      <c r="T55554" s="11"/>
      <c r="U55554" s="11"/>
    </row>
    <row r="55555" spans="20:21" x14ac:dyDescent="0.2">
      <c r="T55555" s="11"/>
      <c r="U55555" s="11"/>
    </row>
    <row r="55556" spans="20:21" x14ac:dyDescent="0.2">
      <c r="T55556" s="11"/>
      <c r="U55556" s="11"/>
    </row>
    <row r="55557" spans="20:21" x14ac:dyDescent="0.2">
      <c r="T55557" s="11"/>
      <c r="U55557" s="11"/>
    </row>
    <row r="55558" spans="20:21" x14ac:dyDescent="0.2">
      <c r="T55558" s="11"/>
      <c r="U55558" s="11"/>
    </row>
    <row r="55559" spans="20:21" x14ac:dyDescent="0.2">
      <c r="T55559" s="11"/>
      <c r="U55559" s="11"/>
    </row>
    <row r="55560" spans="20:21" x14ac:dyDescent="0.2">
      <c r="T55560" s="11"/>
      <c r="U55560" s="11"/>
    </row>
    <row r="55561" spans="20:21" x14ac:dyDescent="0.2">
      <c r="T55561" s="11"/>
      <c r="U55561" s="11"/>
    </row>
    <row r="55562" spans="20:21" x14ac:dyDescent="0.2">
      <c r="T55562" s="11"/>
      <c r="U55562" s="11"/>
    </row>
    <row r="55563" spans="20:21" x14ac:dyDescent="0.2">
      <c r="T55563" s="11"/>
      <c r="U55563" s="11"/>
    </row>
    <row r="55564" spans="20:21" x14ac:dyDescent="0.2">
      <c r="T55564" s="11"/>
      <c r="U55564" s="11"/>
    </row>
    <row r="55565" spans="20:21" x14ac:dyDescent="0.2">
      <c r="T55565" s="11"/>
      <c r="U55565" s="11"/>
    </row>
    <row r="55566" spans="20:21" x14ac:dyDescent="0.2">
      <c r="T55566" s="11"/>
      <c r="U55566" s="11"/>
    </row>
    <row r="55567" spans="20:21" x14ac:dyDescent="0.2">
      <c r="T55567" s="11"/>
      <c r="U55567" s="11"/>
    </row>
    <row r="55568" spans="20:21" x14ac:dyDescent="0.2">
      <c r="T55568" s="11"/>
      <c r="U55568" s="11"/>
    </row>
    <row r="55569" spans="20:21" x14ac:dyDescent="0.2">
      <c r="T55569" s="11"/>
      <c r="U55569" s="11"/>
    </row>
    <row r="55570" spans="20:21" x14ac:dyDescent="0.2">
      <c r="T55570" s="11"/>
      <c r="U55570" s="11"/>
    </row>
    <row r="55571" spans="20:21" x14ac:dyDescent="0.2">
      <c r="T55571" s="11"/>
      <c r="U55571" s="11"/>
    </row>
    <row r="55572" spans="20:21" x14ac:dyDescent="0.2">
      <c r="T55572" s="11"/>
      <c r="U55572" s="11"/>
    </row>
    <row r="55573" spans="20:21" x14ac:dyDescent="0.2">
      <c r="T55573" s="11"/>
      <c r="U55573" s="11"/>
    </row>
    <row r="55574" spans="20:21" x14ac:dyDescent="0.2">
      <c r="T55574" s="11"/>
      <c r="U55574" s="11"/>
    </row>
    <row r="55575" spans="20:21" x14ac:dyDescent="0.2">
      <c r="T55575" s="11"/>
      <c r="U55575" s="11"/>
    </row>
    <row r="55576" spans="20:21" x14ac:dyDescent="0.2">
      <c r="T55576" s="11"/>
      <c r="U55576" s="11"/>
    </row>
    <row r="55577" spans="20:21" x14ac:dyDescent="0.2">
      <c r="T55577" s="11"/>
      <c r="U55577" s="11"/>
    </row>
    <row r="55578" spans="20:21" x14ac:dyDescent="0.2">
      <c r="T55578" s="11"/>
      <c r="U55578" s="11"/>
    </row>
    <row r="55579" spans="20:21" x14ac:dyDescent="0.2">
      <c r="T55579" s="11"/>
      <c r="U55579" s="11"/>
    </row>
    <row r="55580" spans="20:21" x14ac:dyDescent="0.2">
      <c r="T55580" s="11"/>
      <c r="U55580" s="11"/>
    </row>
    <row r="55581" spans="20:21" x14ac:dyDescent="0.2">
      <c r="T55581" s="11"/>
      <c r="U55581" s="11"/>
    </row>
    <row r="55582" spans="20:21" x14ac:dyDescent="0.2">
      <c r="T55582" s="11"/>
      <c r="U55582" s="11"/>
    </row>
    <row r="55583" spans="20:21" x14ac:dyDescent="0.2">
      <c r="T55583" s="11"/>
      <c r="U55583" s="11"/>
    </row>
    <row r="55584" spans="20:21" x14ac:dyDescent="0.2">
      <c r="T55584" s="11"/>
      <c r="U55584" s="11"/>
    </row>
    <row r="55585" spans="20:21" x14ac:dyDescent="0.2">
      <c r="T55585" s="11"/>
      <c r="U55585" s="11"/>
    </row>
    <row r="55586" spans="20:21" x14ac:dyDescent="0.2">
      <c r="T55586" s="11"/>
      <c r="U55586" s="11"/>
    </row>
    <row r="55587" spans="20:21" x14ac:dyDescent="0.2">
      <c r="T55587" s="11"/>
      <c r="U55587" s="11"/>
    </row>
    <row r="55588" spans="20:21" x14ac:dyDescent="0.2">
      <c r="T55588" s="11"/>
      <c r="U55588" s="11"/>
    </row>
    <row r="55589" spans="20:21" x14ac:dyDescent="0.2">
      <c r="T55589" s="11"/>
      <c r="U55589" s="11"/>
    </row>
    <row r="55590" spans="20:21" x14ac:dyDescent="0.2">
      <c r="T55590" s="11"/>
      <c r="U55590" s="11"/>
    </row>
    <row r="55591" spans="20:21" x14ac:dyDescent="0.2">
      <c r="T55591" s="11"/>
      <c r="U55591" s="11"/>
    </row>
    <row r="55592" spans="20:21" x14ac:dyDescent="0.2">
      <c r="T55592" s="11"/>
      <c r="U55592" s="11"/>
    </row>
    <row r="55593" spans="20:21" x14ac:dyDescent="0.2">
      <c r="T55593" s="11"/>
      <c r="U55593" s="11"/>
    </row>
    <row r="55594" spans="20:21" x14ac:dyDescent="0.2">
      <c r="T55594" s="11"/>
      <c r="U55594" s="11"/>
    </row>
    <row r="55595" spans="20:21" x14ac:dyDescent="0.2">
      <c r="T55595" s="11"/>
      <c r="U55595" s="11"/>
    </row>
    <row r="55596" spans="20:21" x14ac:dyDescent="0.2">
      <c r="T55596" s="11"/>
      <c r="U55596" s="11"/>
    </row>
    <row r="55597" spans="20:21" x14ac:dyDescent="0.2">
      <c r="T55597" s="11"/>
      <c r="U55597" s="11"/>
    </row>
    <row r="55598" spans="20:21" x14ac:dyDescent="0.2">
      <c r="T55598" s="11"/>
      <c r="U55598" s="11"/>
    </row>
    <row r="55599" spans="20:21" x14ac:dyDescent="0.2">
      <c r="T55599" s="11"/>
      <c r="U55599" s="11"/>
    </row>
    <row r="55600" spans="20:21" x14ac:dyDescent="0.2">
      <c r="T55600" s="11"/>
      <c r="U55600" s="11"/>
    </row>
    <row r="55601" spans="20:21" x14ac:dyDescent="0.2">
      <c r="T55601" s="11"/>
      <c r="U55601" s="11"/>
    </row>
    <row r="55602" spans="20:21" x14ac:dyDescent="0.2">
      <c r="T55602" s="11"/>
      <c r="U55602" s="11"/>
    </row>
    <row r="55603" spans="20:21" x14ac:dyDescent="0.2">
      <c r="T55603" s="11"/>
      <c r="U55603" s="11"/>
    </row>
    <row r="55604" spans="20:21" x14ac:dyDescent="0.2">
      <c r="T55604" s="11"/>
      <c r="U55604" s="11"/>
    </row>
    <row r="55605" spans="20:21" x14ac:dyDescent="0.2">
      <c r="T55605" s="11"/>
      <c r="U55605" s="11"/>
    </row>
    <row r="55606" spans="20:21" x14ac:dyDescent="0.2">
      <c r="T55606" s="11"/>
      <c r="U55606" s="11"/>
    </row>
    <row r="55607" spans="20:21" x14ac:dyDescent="0.2">
      <c r="T55607" s="11"/>
      <c r="U55607" s="11"/>
    </row>
    <row r="55608" spans="20:21" x14ac:dyDescent="0.2">
      <c r="T55608" s="11"/>
      <c r="U55608" s="11"/>
    </row>
    <row r="55609" spans="20:21" x14ac:dyDescent="0.2">
      <c r="T55609" s="11"/>
      <c r="U55609" s="11"/>
    </row>
    <row r="55610" spans="20:21" x14ac:dyDescent="0.2">
      <c r="T55610" s="11"/>
      <c r="U55610" s="11"/>
    </row>
    <row r="55611" spans="20:21" x14ac:dyDescent="0.2">
      <c r="T55611" s="11"/>
      <c r="U55611" s="11"/>
    </row>
    <row r="55612" spans="20:21" x14ac:dyDescent="0.2">
      <c r="T55612" s="11"/>
      <c r="U55612" s="11"/>
    </row>
    <row r="55613" spans="20:21" x14ac:dyDescent="0.2">
      <c r="T55613" s="11"/>
      <c r="U55613" s="11"/>
    </row>
    <row r="55614" spans="20:21" x14ac:dyDescent="0.2">
      <c r="T55614" s="11"/>
      <c r="U55614" s="11"/>
    </row>
    <row r="55615" spans="20:21" x14ac:dyDescent="0.2">
      <c r="T55615" s="11"/>
      <c r="U55615" s="11"/>
    </row>
    <row r="55616" spans="20:21" x14ac:dyDescent="0.2">
      <c r="T55616" s="11"/>
      <c r="U55616" s="11"/>
    </row>
    <row r="55617" spans="20:21" x14ac:dyDescent="0.2">
      <c r="T55617" s="11"/>
      <c r="U55617" s="11"/>
    </row>
    <row r="55618" spans="20:21" x14ac:dyDescent="0.2">
      <c r="T55618" s="11"/>
      <c r="U55618" s="11"/>
    </row>
    <row r="55619" spans="20:21" x14ac:dyDescent="0.2">
      <c r="T55619" s="11"/>
      <c r="U55619" s="11"/>
    </row>
    <row r="55620" spans="20:21" x14ac:dyDescent="0.2">
      <c r="T55620" s="11"/>
      <c r="U55620" s="11"/>
    </row>
    <row r="55621" spans="20:21" x14ac:dyDescent="0.2">
      <c r="T55621" s="11"/>
      <c r="U55621" s="11"/>
    </row>
    <row r="55622" spans="20:21" x14ac:dyDescent="0.2">
      <c r="T55622" s="11"/>
      <c r="U55622" s="11"/>
    </row>
    <row r="55623" spans="20:21" x14ac:dyDescent="0.2">
      <c r="T55623" s="11"/>
      <c r="U55623" s="11"/>
    </row>
    <row r="55624" spans="20:21" x14ac:dyDescent="0.2">
      <c r="T55624" s="11"/>
      <c r="U55624" s="11"/>
    </row>
    <row r="55625" spans="20:21" x14ac:dyDescent="0.2">
      <c r="T55625" s="11"/>
      <c r="U55625" s="11"/>
    </row>
    <row r="55626" spans="20:21" x14ac:dyDescent="0.2">
      <c r="T55626" s="11"/>
      <c r="U55626" s="11"/>
    </row>
    <row r="55627" spans="20:21" x14ac:dyDescent="0.2">
      <c r="T55627" s="11"/>
      <c r="U55627" s="11"/>
    </row>
    <row r="55628" spans="20:21" x14ac:dyDescent="0.2">
      <c r="T55628" s="11"/>
      <c r="U55628" s="11"/>
    </row>
    <row r="55629" spans="20:21" x14ac:dyDescent="0.2">
      <c r="T55629" s="11"/>
      <c r="U55629" s="11"/>
    </row>
    <row r="55630" spans="20:21" x14ac:dyDescent="0.2">
      <c r="T55630" s="11"/>
      <c r="U55630" s="11"/>
    </row>
    <row r="55631" spans="20:21" x14ac:dyDescent="0.2">
      <c r="T55631" s="11"/>
      <c r="U55631" s="11"/>
    </row>
    <row r="55632" spans="20:21" x14ac:dyDescent="0.2">
      <c r="T55632" s="11"/>
      <c r="U55632" s="11"/>
    </row>
    <row r="55633" spans="20:21" x14ac:dyDescent="0.2">
      <c r="T55633" s="11"/>
      <c r="U55633" s="11"/>
    </row>
    <row r="55634" spans="20:21" x14ac:dyDescent="0.2">
      <c r="T55634" s="11"/>
      <c r="U55634" s="11"/>
    </row>
    <row r="55635" spans="20:21" x14ac:dyDescent="0.2">
      <c r="T55635" s="11"/>
      <c r="U55635" s="11"/>
    </row>
    <row r="55636" spans="20:21" x14ac:dyDescent="0.2">
      <c r="T55636" s="11"/>
      <c r="U55636" s="11"/>
    </row>
    <row r="55637" spans="20:21" x14ac:dyDescent="0.2">
      <c r="T55637" s="11"/>
      <c r="U55637" s="11"/>
    </row>
    <row r="55638" spans="20:21" x14ac:dyDescent="0.2">
      <c r="T55638" s="11"/>
      <c r="U55638" s="11"/>
    </row>
    <row r="55639" spans="20:21" x14ac:dyDescent="0.2">
      <c r="T55639" s="11"/>
      <c r="U55639" s="11"/>
    </row>
    <row r="55640" spans="20:21" x14ac:dyDescent="0.2">
      <c r="T55640" s="11"/>
      <c r="U55640" s="11"/>
    </row>
    <row r="55641" spans="20:21" x14ac:dyDescent="0.2">
      <c r="T55641" s="11"/>
      <c r="U55641" s="11"/>
    </row>
    <row r="55642" spans="20:21" x14ac:dyDescent="0.2">
      <c r="T55642" s="11"/>
      <c r="U55642" s="11"/>
    </row>
    <row r="55643" spans="20:21" x14ac:dyDescent="0.2">
      <c r="T55643" s="11"/>
      <c r="U55643" s="11"/>
    </row>
    <row r="55644" spans="20:21" x14ac:dyDescent="0.2">
      <c r="T55644" s="11"/>
      <c r="U55644" s="11"/>
    </row>
    <row r="55645" spans="20:21" x14ac:dyDescent="0.2">
      <c r="T55645" s="11"/>
      <c r="U55645" s="11"/>
    </row>
    <row r="55646" spans="20:21" x14ac:dyDescent="0.2">
      <c r="T55646" s="11"/>
      <c r="U55646" s="11"/>
    </row>
    <row r="55647" spans="20:21" x14ac:dyDescent="0.2">
      <c r="T55647" s="11"/>
      <c r="U55647" s="11"/>
    </row>
    <row r="55648" spans="20:21" x14ac:dyDescent="0.2">
      <c r="T55648" s="11"/>
      <c r="U55648" s="11"/>
    </row>
    <row r="55649" spans="20:21" x14ac:dyDescent="0.2">
      <c r="T55649" s="11"/>
      <c r="U55649" s="11"/>
    </row>
    <row r="55650" spans="20:21" x14ac:dyDescent="0.2">
      <c r="T55650" s="11"/>
      <c r="U55650" s="11"/>
    </row>
    <row r="55651" spans="20:21" x14ac:dyDescent="0.2">
      <c r="T55651" s="11"/>
      <c r="U55651" s="11"/>
    </row>
    <row r="55652" spans="20:21" x14ac:dyDescent="0.2">
      <c r="T55652" s="11"/>
      <c r="U55652" s="11"/>
    </row>
    <row r="55653" spans="20:21" x14ac:dyDescent="0.2">
      <c r="T55653" s="11"/>
      <c r="U55653" s="11"/>
    </row>
    <row r="55654" spans="20:21" x14ac:dyDescent="0.2">
      <c r="T55654" s="11"/>
      <c r="U55654" s="11"/>
    </row>
    <row r="55655" spans="20:21" x14ac:dyDescent="0.2">
      <c r="T55655" s="11"/>
      <c r="U55655" s="11"/>
    </row>
    <row r="55656" spans="20:21" x14ac:dyDescent="0.2">
      <c r="T55656" s="11"/>
      <c r="U55656" s="11"/>
    </row>
    <row r="55657" spans="20:21" x14ac:dyDescent="0.2">
      <c r="T55657" s="11"/>
      <c r="U55657" s="11"/>
    </row>
    <row r="55658" spans="20:21" x14ac:dyDescent="0.2">
      <c r="T55658" s="11"/>
      <c r="U55658" s="11"/>
    </row>
    <row r="55659" spans="20:21" x14ac:dyDescent="0.2">
      <c r="T55659" s="11"/>
      <c r="U55659" s="11"/>
    </row>
    <row r="55660" spans="20:21" x14ac:dyDescent="0.2">
      <c r="T55660" s="11"/>
      <c r="U55660" s="11"/>
    </row>
    <row r="55661" spans="20:21" x14ac:dyDescent="0.2">
      <c r="T55661" s="11"/>
      <c r="U55661" s="11"/>
    </row>
    <row r="55662" spans="20:21" x14ac:dyDescent="0.2">
      <c r="T55662" s="11"/>
      <c r="U55662" s="11"/>
    </row>
    <row r="55663" spans="20:21" x14ac:dyDescent="0.2">
      <c r="T55663" s="11"/>
      <c r="U55663" s="11"/>
    </row>
    <row r="55664" spans="20:21" x14ac:dyDescent="0.2">
      <c r="T55664" s="11"/>
      <c r="U55664" s="11"/>
    </row>
    <row r="55665" spans="20:21" x14ac:dyDescent="0.2">
      <c r="T55665" s="11"/>
      <c r="U55665" s="11"/>
    </row>
    <row r="55666" spans="20:21" x14ac:dyDescent="0.2">
      <c r="T55666" s="11"/>
      <c r="U55666" s="11"/>
    </row>
    <row r="55667" spans="20:21" x14ac:dyDescent="0.2">
      <c r="T55667" s="11"/>
      <c r="U55667" s="11"/>
    </row>
    <row r="55668" spans="20:21" x14ac:dyDescent="0.2">
      <c r="T55668" s="11"/>
      <c r="U55668" s="11"/>
    </row>
    <row r="55669" spans="20:21" x14ac:dyDescent="0.2">
      <c r="T55669" s="11"/>
      <c r="U55669" s="11"/>
    </row>
    <row r="55670" spans="20:21" x14ac:dyDescent="0.2">
      <c r="T55670" s="11"/>
      <c r="U55670" s="11"/>
    </row>
    <row r="55671" spans="20:21" x14ac:dyDescent="0.2">
      <c r="T55671" s="11"/>
      <c r="U55671" s="11"/>
    </row>
    <row r="55672" spans="20:21" x14ac:dyDescent="0.2">
      <c r="T55672" s="11"/>
      <c r="U55672" s="11"/>
    </row>
    <row r="55673" spans="20:21" x14ac:dyDescent="0.2">
      <c r="T55673" s="11"/>
      <c r="U55673" s="11"/>
    </row>
    <row r="55674" spans="20:21" x14ac:dyDescent="0.2">
      <c r="T55674" s="11"/>
      <c r="U55674" s="11"/>
    </row>
    <row r="55675" spans="20:21" x14ac:dyDescent="0.2">
      <c r="T55675" s="11"/>
      <c r="U55675" s="11"/>
    </row>
    <row r="55676" spans="20:21" x14ac:dyDescent="0.2">
      <c r="T55676" s="11"/>
      <c r="U55676" s="11"/>
    </row>
    <row r="55677" spans="20:21" x14ac:dyDescent="0.2">
      <c r="T55677" s="11"/>
      <c r="U55677" s="11"/>
    </row>
    <row r="55678" spans="20:21" x14ac:dyDescent="0.2">
      <c r="T55678" s="11"/>
      <c r="U55678" s="11"/>
    </row>
    <row r="55679" spans="20:21" x14ac:dyDescent="0.2">
      <c r="T55679" s="11"/>
      <c r="U55679" s="11"/>
    </row>
    <row r="55680" spans="20:21" x14ac:dyDescent="0.2">
      <c r="T55680" s="11"/>
      <c r="U55680" s="11"/>
    </row>
    <row r="55681" spans="20:21" x14ac:dyDescent="0.2">
      <c r="T55681" s="11"/>
      <c r="U55681" s="11"/>
    </row>
    <row r="55682" spans="20:21" x14ac:dyDescent="0.2">
      <c r="T55682" s="11"/>
      <c r="U55682" s="11"/>
    </row>
    <row r="55683" spans="20:21" x14ac:dyDescent="0.2">
      <c r="T55683" s="11"/>
      <c r="U55683" s="11"/>
    </row>
    <row r="55684" spans="20:21" x14ac:dyDescent="0.2">
      <c r="T55684" s="11"/>
      <c r="U55684" s="11"/>
    </row>
    <row r="55685" spans="20:21" x14ac:dyDescent="0.2">
      <c r="T55685" s="11"/>
      <c r="U55685" s="11"/>
    </row>
    <row r="55686" spans="20:21" x14ac:dyDescent="0.2">
      <c r="T55686" s="11"/>
      <c r="U55686" s="11"/>
    </row>
    <row r="55687" spans="20:21" x14ac:dyDescent="0.2">
      <c r="T55687" s="11"/>
      <c r="U55687" s="11"/>
    </row>
    <row r="55688" spans="20:21" x14ac:dyDescent="0.2">
      <c r="T55688" s="11"/>
      <c r="U55688" s="11"/>
    </row>
    <row r="55689" spans="20:21" x14ac:dyDescent="0.2">
      <c r="T55689" s="11"/>
      <c r="U55689" s="11"/>
    </row>
    <row r="55690" spans="20:21" x14ac:dyDescent="0.2">
      <c r="T55690" s="11"/>
      <c r="U55690" s="11"/>
    </row>
    <row r="55691" spans="20:21" x14ac:dyDescent="0.2">
      <c r="T55691" s="11"/>
      <c r="U55691" s="11"/>
    </row>
    <row r="55692" spans="20:21" x14ac:dyDescent="0.2">
      <c r="T55692" s="11"/>
      <c r="U55692" s="11"/>
    </row>
    <row r="55693" spans="20:21" x14ac:dyDescent="0.2">
      <c r="T55693" s="11"/>
      <c r="U55693" s="11"/>
    </row>
    <row r="55694" spans="20:21" x14ac:dyDescent="0.2">
      <c r="T55694" s="11"/>
      <c r="U55694" s="11"/>
    </row>
    <row r="55695" spans="20:21" x14ac:dyDescent="0.2">
      <c r="T55695" s="11"/>
      <c r="U55695" s="11"/>
    </row>
    <row r="55696" spans="20:21" x14ac:dyDescent="0.2">
      <c r="T55696" s="11"/>
      <c r="U55696" s="11"/>
    </row>
    <row r="55697" spans="20:21" x14ac:dyDescent="0.2">
      <c r="T55697" s="11"/>
      <c r="U55697" s="11"/>
    </row>
    <row r="55698" spans="20:21" x14ac:dyDescent="0.2">
      <c r="T55698" s="11"/>
      <c r="U55698" s="11"/>
    </row>
    <row r="55699" spans="20:21" x14ac:dyDescent="0.2">
      <c r="T55699" s="11"/>
      <c r="U55699" s="11"/>
    </row>
    <row r="55700" spans="20:21" x14ac:dyDescent="0.2">
      <c r="T55700" s="11"/>
      <c r="U55700" s="11"/>
    </row>
    <row r="55701" spans="20:21" x14ac:dyDescent="0.2">
      <c r="T55701" s="11"/>
      <c r="U55701" s="11"/>
    </row>
    <row r="55702" spans="20:21" x14ac:dyDescent="0.2">
      <c r="T55702" s="11"/>
      <c r="U55702" s="11"/>
    </row>
    <row r="55703" spans="20:21" x14ac:dyDescent="0.2">
      <c r="T55703" s="11"/>
      <c r="U55703" s="11"/>
    </row>
    <row r="55704" spans="20:21" x14ac:dyDescent="0.2">
      <c r="T55704" s="11"/>
      <c r="U55704" s="11"/>
    </row>
    <row r="55705" spans="20:21" x14ac:dyDescent="0.2">
      <c r="T55705" s="11"/>
      <c r="U55705" s="11"/>
    </row>
    <row r="55706" spans="20:21" x14ac:dyDescent="0.2">
      <c r="T55706" s="11"/>
      <c r="U55706" s="11"/>
    </row>
    <row r="55707" spans="20:21" x14ac:dyDescent="0.2">
      <c r="T55707" s="11"/>
      <c r="U55707" s="11"/>
    </row>
    <row r="55708" spans="20:21" x14ac:dyDescent="0.2">
      <c r="T55708" s="11"/>
      <c r="U55708" s="11"/>
    </row>
    <row r="55709" spans="20:21" x14ac:dyDescent="0.2">
      <c r="T55709" s="11"/>
      <c r="U55709" s="11"/>
    </row>
    <row r="55710" spans="20:21" x14ac:dyDescent="0.2">
      <c r="T55710" s="11"/>
      <c r="U55710" s="11"/>
    </row>
    <row r="55711" spans="20:21" x14ac:dyDescent="0.2">
      <c r="T55711" s="11"/>
      <c r="U55711" s="11"/>
    </row>
    <row r="55712" spans="20:21" x14ac:dyDescent="0.2">
      <c r="T55712" s="11"/>
      <c r="U55712" s="11"/>
    </row>
    <row r="55713" spans="20:21" x14ac:dyDescent="0.2">
      <c r="T55713" s="11"/>
      <c r="U55713" s="11"/>
    </row>
    <row r="55714" spans="20:21" x14ac:dyDescent="0.2">
      <c r="T55714" s="11"/>
      <c r="U55714" s="11"/>
    </row>
    <row r="55715" spans="20:21" x14ac:dyDescent="0.2">
      <c r="T55715" s="11"/>
      <c r="U55715" s="11"/>
    </row>
    <row r="55716" spans="20:21" x14ac:dyDescent="0.2">
      <c r="T55716" s="11"/>
      <c r="U55716" s="11"/>
    </row>
    <row r="55717" spans="20:21" x14ac:dyDescent="0.2">
      <c r="T55717" s="11"/>
      <c r="U55717" s="11"/>
    </row>
    <row r="55718" spans="20:21" x14ac:dyDescent="0.2">
      <c r="T55718" s="11"/>
      <c r="U55718" s="11"/>
    </row>
    <row r="55719" spans="20:21" x14ac:dyDescent="0.2">
      <c r="T55719" s="11"/>
      <c r="U55719" s="11"/>
    </row>
    <row r="55720" spans="20:21" x14ac:dyDescent="0.2">
      <c r="T55720" s="11"/>
      <c r="U55720" s="11"/>
    </row>
    <row r="55721" spans="20:21" x14ac:dyDescent="0.2">
      <c r="T55721" s="11"/>
      <c r="U55721" s="11"/>
    </row>
    <row r="55722" spans="20:21" x14ac:dyDescent="0.2">
      <c r="T55722" s="11"/>
      <c r="U55722" s="11"/>
    </row>
    <row r="55723" spans="20:21" x14ac:dyDescent="0.2">
      <c r="T55723" s="11"/>
      <c r="U55723" s="11"/>
    </row>
    <row r="55724" spans="20:21" x14ac:dyDescent="0.2">
      <c r="T55724" s="11"/>
      <c r="U55724" s="11"/>
    </row>
    <row r="55725" spans="20:21" x14ac:dyDescent="0.2">
      <c r="T55725" s="11"/>
      <c r="U55725" s="11"/>
    </row>
    <row r="55726" spans="20:21" x14ac:dyDescent="0.2">
      <c r="T55726" s="11"/>
      <c r="U55726" s="11"/>
    </row>
    <row r="55727" spans="20:21" x14ac:dyDescent="0.2">
      <c r="T55727" s="11"/>
      <c r="U55727" s="11"/>
    </row>
    <row r="55728" spans="20:21" x14ac:dyDescent="0.2">
      <c r="T55728" s="11"/>
      <c r="U55728" s="11"/>
    </row>
    <row r="55729" spans="20:21" x14ac:dyDescent="0.2">
      <c r="T55729" s="11"/>
      <c r="U55729" s="11"/>
    </row>
    <row r="55730" spans="20:21" x14ac:dyDescent="0.2">
      <c r="T55730" s="11"/>
      <c r="U55730" s="11"/>
    </row>
    <row r="55731" spans="20:21" x14ac:dyDescent="0.2">
      <c r="T55731" s="11"/>
      <c r="U55731" s="11"/>
    </row>
    <row r="55732" spans="20:21" x14ac:dyDescent="0.2">
      <c r="T55732" s="11"/>
      <c r="U55732" s="11"/>
    </row>
    <row r="55733" spans="20:21" x14ac:dyDescent="0.2">
      <c r="T55733" s="11"/>
      <c r="U55733" s="11"/>
    </row>
    <row r="55734" spans="20:21" x14ac:dyDescent="0.2">
      <c r="T55734" s="11"/>
      <c r="U55734" s="11"/>
    </row>
    <row r="55735" spans="20:21" x14ac:dyDescent="0.2">
      <c r="T55735" s="11"/>
      <c r="U55735" s="11"/>
    </row>
    <row r="55736" spans="20:21" x14ac:dyDescent="0.2">
      <c r="T55736" s="11"/>
      <c r="U55736" s="11"/>
    </row>
    <row r="55737" spans="20:21" x14ac:dyDescent="0.2">
      <c r="T55737" s="11"/>
      <c r="U55737" s="11"/>
    </row>
    <row r="55738" spans="20:21" x14ac:dyDescent="0.2">
      <c r="T55738" s="11"/>
      <c r="U55738" s="11"/>
    </row>
    <row r="55739" spans="20:21" x14ac:dyDescent="0.2">
      <c r="T55739" s="11"/>
      <c r="U55739" s="11"/>
    </row>
    <row r="55740" spans="20:21" x14ac:dyDescent="0.2">
      <c r="T55740" s="11"/>
      <c r="U55740" s="11"/>
    </row>
    <row r="55741" spans="20:21" x14ac:dyDescent="0.2">
      <c r="T55741" s="11"/>
      <c r="U55741" s="11"/>
    </row>
    <row r="55742" spans="20:21" x14ac:dyDescent="0.2">
      <c r="T55742" s="11"/>
      <c r="U55742" s="11"/>
    </row>
    <row r="55743" spans="20:21" x14ac:dyDescent="0.2">
      <c r="T55743" s="11"/>
      <c r="U55743" s="11"/>
    </row>
    <row r="55744" spans="20:21" x14ac:dyDescent="0.2">
      <c r="T55744" s="11"/>
      <c r="U55744" s="11"/>
    </row>
    <row r="55745" spans="20:21" x14ac:dyDescent="0.2">
      <c r="T55745" s="11"/>
      <c r="U55745" s="11"/>
    </row>
    <row r="55746" spans="20:21" x14ac:dyDescent="0.2">
      <c r="T55746" s="11"/>
      <c r="U55746" s="11"/>
    </row>
    <row r="55747" spans="20:21" x14ac:dyDescent="0.2">
      <c r="T55747" s="11"/>
      <c r="U55747" s="11"/>
    </row>
    <row r="55748" spans="20:21" x14ac:dyDescent="0.2">
      <c r="T55748" s="11"/>
      <c r="U55748" s="11"/>
    </row>
    <row r="55749" spans="20:21" x14ac:dyDescent="0.2">
      <c r="T55749" s="11"/>
      <c r="U55749" s="11"/>
    </row>
    <row r="55750" spans="20:21" x14ac:dyDescent="0.2">
      <c r="T55750" s="11"/>
      <c r="U55750" s="11"/>
    </row>
    <row r="55751" spans="20:21" x14ac:dyDescent="0.2">
      <c r="T55751" s="11"/>
      <c r="U55751" s="11"/>
    </row>
    <row r="55752" spans="20:21" x14ac:dyDescent="0.2">
      <c r="T55752" s="11"/>
      <c r="U55752" s="11"/>
    </row>
    <row r="55753" spans="20:21" x14ac:dyDescent="0.2">
      <c r="T55753" s="11"/>
      <c r="U55753" s="11"/>
    </row>
    <row r="55754" spans="20:21" x14ac:dyDescent="0.2">
      <c r="T55754" s="11"/>
      <c r="U55754" s="11"/>
    </row>
    <row r="55755" spans="20:21" x14ac:dyDescent="0.2">
      <c r="T55755" s="11"/>
      <c r="U55755" s="11"/>
    </row>
    <row r="55756" spans="20:21" x14ac:dyDescent="0.2">
      <c r="T55756" s="11"/>
      <c r="U55756" s="11"/>
    </row>
    <row r="55757" spans="20:21" x14ac:dyDescent="0.2">
      <c r="T55757" s="11"/>
      <c r="U55757" s="11"/>
    </row>
    <row r="55758" spans="20:21" x14ac:dyDescent="0.2">
      <c r="T55758" s="11"/>
      <c r="U55758" s="11"/>
    </row>
    <row r="55759" spans="20:21" x14ac:dyDescent="0.2">
      <c r="T55759" s="11"/>
      <c r="U55759" s="11"/>
    </row>
    <row r="55760" spans="20:21" x14ac:dyDescent="0.2">
      <c r="T55760" s="11"/>
      <c r="U55760" s="11"/>
    </row>
    <row r="55761" spans="20:21" x14ac:dyDescent="0.2">
      <c r="T55761" s="11"/>
      <c r="U55761" s="11"/>
    </row>
    <row r="55762" spans="20:21" x14ac:dyDescent="0.2">
      <c r="T55762" s="11"/>
      <c r="U55762" s="11"/>
    </row>
    <row r="55763" spans="20:21" x14ac:dyDescent="0.2">
      <c r="T55763" s="11"/>
      <c r="U55763" s="11"/>
    </row>
    <row r="55764" spans="20:21" x14ac:dyDescent="0.2">
      <c r="T55764" s="11"/>
      <c r="U55764" s="11"/>
    </row>
    <row r="55765" spans="20:21" x14ac:dyDescent="0.2">
      <c r="T55765" s="11"/>
      <c r="U55765" s="11"/>
    </row>
    <row r="55766" spans="20:21" x14ac:dyDescent="0.2">
      <c r="T55766" s="11"/>
      <c r="U55766" s="11"/>
    </row>
    <row r="55767" spans="20:21" x14ac:dyDescent="0.2">
      <c r="T55767" s="11"/>
      <c r="U55767" s="11"/>
    </row>
    <row r="55768" spans="20:21" x14ac:dyDescent="0.2">
      <c r="T55768" s="11"/>
      <c r="U55768" s="11"/>
    </row>
    <row r="55769" spans="20:21" x14ac:dyDescent="0.2">
      <c r="T55769" s="11"/>
      <c r="U55769" s="11"/>
    </row>
    <row r="55770" spans="20:21" x14ac:dyDescent="0.2">
      <c r="T55770" s="11"/>
      <c r="U55770" s="11"/>
    </row>
    <row r="55771" spans="20:21" x14ac:dyDescent="0.2">
      <c r="T55771" s="11"/>
      <c r="U55771" s="11"/>
    </row>
    <row r="55772" spans="20:21" x14ac:dyDescent="0.2">
      <c r="T55772" s="11"/>
      <c r="U55772" s="11"/>
    </row>
    <row r="55773" spans="20:21" x14ac:dyDescent="0.2">
      <c r="T55773" s="11"/>
      <c r="U55773" s="11"/>
    </row>
    <row r="55774" spans="20:21" x14ac:dyDescent="0.2">
      <c r="T55774" s="11"/>
      <c r="U55774" s="11"/>
    </row>
    <row r="55775" spans="20:21" x14ac:dyDescent="0.2">
      <c r="T55775" s="11"/>
      <c r="U55775" s="11"/>
    </row>
    <row r="55776" spans="20:21" x14ac:dyDescent="0.2">
      <c r="T55776" s="11"/>
      <c r="U55776" s="11"/>
    </row>
    <row r="55777" spans="20:21" x14ac:dyDescent="0.2">
      <c r="T55777" s="11"/>
      <c r="U55777" s="11"/>
    </row>
    <row r="55778" spans="20:21" x14ac:dyDescent="0.2">
      <c r="T55778" s="11"/>
      <c r="U55778" s="11"/>
    </row>
    <row r="55779" spans="20:21" x14ac:dyDescent="0.2">
      <c r="T55779" s="11"/>
      <c r="U55779" s="11"/>
    </row>
    <row r="55780" spans="20:21" x14ac:dyDescent="0.2">
      <c r="T55780" s="11"/>
      <c r="U55780" s="11"/>
    </row>
    <row r="55781" spans="20:21" x14ac:dyDescent="0.2">
      <c r="T55781" s="11"/>
      <c r="U55781" s="11"/>
    </row>
    <row r="55782" spans="20:21" x14ac:dyDescent="0.2">
      <c r="T55782" s="11"/>
      <c r="U55782" s="11"/>
    </row>
    <row r="55783" spans="20:21" x14ac:dyDescent="0.2">
      <c r="T55783" s="11"/>
      <c r="U55783" s="11"/>
    </row>
    <row r="55784" spans="20:21" x14ac:dyDescent="0.2">
      <c r="T55784" s="11"/>
      <c r="U55784" s="11"/>
    </row>
    <row r="55785" spans="20:21" x14ac:dyDescent="0.2">
      <c r="T55785" s="11"/>
      <c r="U55785" s="11"/>
    </row>
    <row r="55786" spans="20:21" x14ac:dyDescent="0.2">
      <c r="T55786" s="11"/>
      <c r="U55786" s="11"/>
    </row>
    <row r="55787" spans="20:21" x14ac:dyDescent="0.2">
      <c r="T55787" s="11"/>
      <c r="U55787" s="11"/>
    </row>
    <row r="55788" spans="20:21" x14ac:dyDescent="0.2">
      <c r="T55788" s="11"/>
      <c r="U55788" s="11"/>
    </row>
    <row r="55789" spans="20:21" x14ac:dyDescent="0.2">
      <c r="T55789" s="11"/>
      <c r="U55789" s="11"/>
    </row>
    <row r="55790" spans="20:21" x14ac:dyDescent="0.2">
      <c r="T55790" s="11"/>
      <c r="U55790" s="11"/>
    </row>
    <row r="55791" spans="20:21" x14ac:dyDescent="0.2">
      <c r="T55791" s="11"/>
      <c r="U55791" s="11"/>
    </row>
    <row r="55792" spans="20:21" x14ac:dyDescent="0.2">
      <c r="T55792" s="11"/>
      <c r="U55792" s="11"/>
    </row>
    <row r="55793" spans="20:21" x14ac:dyDescent="0.2">
      <c r="T55793" s="11"/>
      <c r="U55793" s="11"/>
    </row>
    <row r="55794" spans="20:21" x14ac:dyDescent="0.2">
      <c r="T55794" s="11"/>
      <c r="U55794" s="11"/>
    </row>
    <row r="55795" spans="20:21" x14ac:dyDescent="0.2">
      <c r="T55795" s="11"/>
      <c r="U55795" s="11"/>
    </row>
    <row r="55796" spans="20:21" x14ac:dyDescent="0.2">
      <c r="T55796" s="11"/>
      <c r="U55796" s="11"/>
    </row>
    <row r="55797" spans="20:21" x14ac:dyDescent="0.2">
      <c r="T55797" s="11"/>
      <c r="U55797" s="11"/>
    </row>
    <row r="55798" spans="20:21" x14ac:dyDescent="0.2">
      <c r="T55798" s="11"/>
      <c r="U55798" s="11"/>
    </row>
    <row r="55799" spans="20:21" x14ac:dyDescent="0.2">
      <c r="T55799" s="11"/>
      <c r="U55799" s="11"/>
    </row>
    <row r="55800" spans="20:21" x14ac:dyDescent="0.2">
      <c r="T55800" s="11"/>
      <c r="U55800" s="11"/>
    </row>
    <row r="55801" spans="20:21" x14ac:dyDescent="0.2">
      <c r="T55801" s="11"/>
      <c r="U55801" s="11"/>
    </row>
    <row r="55802" spans="20:21" x14ac:dyDescent="0.2">
      <c r="T55802" s="11"/>
      <c r="U55802" s="11"/>
    </row>
    <row r="55803" spans="20:21" x14ac:dyDescent="0.2">
      <c r="T55803" s="11"/>
      <c r="U55803" s="11"/>
    </row>
    <row r="55804" spans="20:21" x14ac:dyDescent="0.2">
      <c r="T55804" s="11"/>
      <c r="U55804" s="11"/>
    </row>
    <row r="55805" spans="20:21" x14ac:dyDescent="0.2">
      <c r="T55805" s="11"/>
      <c r="U55805" s="11"/>
    </row>
    <row r="55806" spans="20:21" x14ac:dyDescent="0.2">
      <c r="T55806" s="11"/>
      <c r="U55806" s="11"/>
    </row>
    <row r="55807" spans="20:21" x14ac:dyDescent="0.2">
      <c r="T55807" s="11"/>
      <c r="U55807" s="11"/>
    </row>
    <row r="55808" spans="20:21" x14ac:dyDescent="0.2">
      <c r="T55808" s="11"/>
      <c r="U55808" s="11"/>
    </row>
    <row r="55809" spans="20:21" x14ac:dyDescent="0.2">
      <c r="T55809" s="11"/>
      <c r="U55809" s="11"/>
    </row>
    <row r="55810" spans="20:21" x14ac:dyDescent="0.2">
      <c r="T55810" s="11"/>
      <c r="U55810" s="11"/>
    </row>
    <row r="55811" spans="20:21" x14ac:dyDescent="0.2">
      <c r="T55811" s="11"/>
      <c r="U55811" s="11"/>
    </row>
    <row r="55812" spans="20:21" x14ac:dyDescent="0.2">
      <c r="T55812" s="11"/>
      <c r="U55812" s="11"/>
    </row>
    <row r="55813" spans="20:21" x14ac:dyDescent="0.2">
      <c r="T55813" s="11"/>
      <c r="U55813" s="11"/>
    </row>
    <row r="55814" spans="20:21" x14ac:dyDescent="0.2">
      <c r="T55814" s="11"/>
      <c r="U55814" s="11"/>
    </row>
    <row r="55815" spans="20:21" x14ac:dyDescent="0.2">
      <c r="T55815" s="11"/>
      <c r="U55815" s="11"/>
    </row>
    <row r="55816" spans="20:21" x14ac:dyDescent="0.2">
      <c r="T55816" s="11"/>
      <c r="U55816" s="11"/>
    </row>
    <row r="55817" spans="20:21" x14ac:dyDescent="0.2">
      <c r="T55817" s="11"/>
      <c r="U55817" s="11"/>
    </row>
    <row r="55818" spans="20:21" x14ac:dyDescent="0.2">
      <c r="T55818" s="11"/>
      <c r="U55818" s="11"/>
    </row>
    <row r="55819" spans="20:21" x14ac:dyDescent="0.2">
      <c r="T55819" s="11"/>
      <c r="U55819" s="11"/>
    </row>
    <row r="55820" spans="20:21" x14ac:dyDescent="0.2">
      <c r="T55820" s="11"/>
      <c r="U55820" s="11"/>
    </row>
    <row r="55821" spans="20:21" x14ac:dyDescent="0.2">
      <c r="T55821" s="11"/>
      <c r="U55821" s="11"/>
    </row>
    <row r="55822" spans="20:21" x14ac:dyDescent="0.2">
      <c r="T55822" s="11"/>
      <c r="U55822" s="11"/>
    </row>
    <row r="55823" spans="20:21" x14ac:dyDescent="0.2">
      <c r="T55823" s="11"/>
      <c r="U55823" s="11"/>
    </row>
    <row r="55824" spans="20:21" x14ac:dyDescent="0.2">
      <c r="T55824" s="11"/>
      <c r="U55824" s="11"/>
    </row>
    <row r="55825" spans="20:21" x14ac:dyDescent="0.2">
      <c r="T55825" s="11"/>
      <c r="U55825" s="11"/>
    </row>
    <row r="55826" spans="20:21" x14ac:dyDescent="0.2">
      <c r="T55826" s="11"/>
      <c r="U55826" s="11"/>
    </row>
    <row r="55827" spans="20:21" x14ac:dyDescent="0.2">
      <c r="T55827" s="11"/>
      <c r="U55827" s="11"/>
    </row>
    <row r="55828" spans="20:21" x14ac:dyDescent="0.2">
      <c r="T55828" s="11"/>
      <c r="U55828" s="11"/>
    </row>
    <row r="55829" spans="20:21" x14ac:dyDescent="0.2">
      <c r="T55829" s="11"/>
      <c r="U55829" s="11"/>
    </row>
    <row r="55830" spans="20:21" x14ac:dyDescent="0.2">
      <c r="T55830" s="11"/>
      <c r="U55830" s="11"/>
    </row>
    <row r="55831" spans="20:21" x14ac:dyDescent="0.2">
      <c r="T55831" s="11"/>
      <c r="U55831" s="11"/>
    </row>
    <row r="55832" spans="20:21" x14ac:dyDescent="0.2">
      <c r="T55832" s="11"/>
      <c r="U55832" s="11"/>
    </row>
    <row r="55833" spans="20:21" x14ac:dyDescent="0.2">
      <c r="T55833" s="11"/>
      <c r="U55833" s="11"/>
    </row>
    <row r="55834" spans="20:21" x14ac:dyDescent="0.2">
      <c r="T55834" s="11"/>
      <c r="U55834" s="11"/>
    </row>
    <row r="55835" spans="20:21" x14ac:dyDescent="0.2">
      <c r="T55835" s="11"/>
      <c r="U55835" s="11"/>
    </row>
    <row r="55836" spans="20:21" x14ac:dyDescent="0.2">
      <c r="T55836" s="11"/>
      <c r="U55836" s="11"/>
    </row>
    <row r="55837" spans="20:21" x14ac:dyDescent="0.2">
      <c r="T55837" s="11"/>
      <c r="U55837" s="11"/>
    </row>
    <row r="55838" spans="20:21" x14ac:dyDescent="0.2">
      <c r="T55838" s="11"/>
      <c r="U55838" s="11"/>
    </row>
    <row r="55839" spans="20:21" x14ac:dyDescent="0.2">
      <c r="T55839" s="11"/>
      <c r="U55839" s="11"/>
    </row>
    <row r="55840" spans="20:21" x14ac:dyDescent="0.2">
      <c r="T55840" s="11"/>
      <c r="U55840" s="11"/>
    </row>
    <row r="55841" spans="20:21" x14ac:dyDescent="0.2">
      <c r="T55841" s="11"/>
      <c r="U55841" s="11"/>
    </row>
    <row r="55842" spans="20:21" x14ac:dyDescent="0.2">
      <c r="T55842" s="11"/>
      <c r="U55842" s="11"/>
    </row>
    <row r="55843" spans="20:21" x14ac:dyDescent="0.2">
      <c r="T55843" s="11"/>
      <c r="U55843" s="11"/>
    </row>
    <row r="55844" spans="20:21" x14ac:dyDescent="0.2">
      <c r="T55844" s="11"/>
      <c r="U55844" s="11"/>
    </row>
    <row r="55845" spans="20:21" x14ac:dyDescent="0.2">
      <c r="T55845" s="11"/>
      <c r="U55845" s="11"/>
    </row>
    <row r="55846" spans="20:21" x14ac:dyDescent="0.2">
      <c r="T55846" s="11"/>
      <c r="U55846" s="11"/>
    </row>
    <row r="55847" spans="20:21" x14ac:dyDescent="0.2">
      <c r="T55847" s="11"/>
      <c r="U55847" s="11"/>
    </row>
    <row r="55848" spans="20:21" x14ac:dyDescent="0.2">
      <c r="T55848" s="11"/>
      <c r="U55848" s="11"/>
    </row>
    <row r="55849" spans="20:21" x14ac:dyDescent="0.2">
      <c r="T55849" s="11"/>
      <c r="U55849" s="11"/>
    </row>
    <row r="55850" spans="20:21" x14ac:dyDescent="0.2">
      <c r="T55850" s="11"/>
      <c r="U55850" s="11"/>
    </row>
    <row r="55851" spans="20:21" x14ac:dyDescent="0.2">
      <c r="T55851" s="11"/>
      <c r="U55851" s="11"/>
    </row>
    <row r="55852" spans="20:21" x14ac:dyDescent="0.2">
      <c r="T55852" s="11"/>
      <c r="U55852" s="11"/>
    </row>
    <row r="55853" spans="20:21" x14ac:dyDescent="0.2">
      <c r="T55853" s="11"/>
      <c r="U55853" s="11"/>
    </row>
    <row r="55854" spans="20:21" x14ac:dyDescent="0.2">
      <c r="T55854" s="11"/>
      <c r="U55854" s="11"/>
    </row>
    <row r="55855" spans="20:21" x14ac:dyDescent="0.2">
      <c r="T55855" s="11"/>
      <c r="U55855" s="11"/>
    </row>
    <row r="55856" spans="20:21" x14ac:dyDescent="0.2">
      <c r="T55856" s="11"/>
      <c r="U55856" s="11"/>
    </row>
    <row r="55857" spans="20:21" x14ac:dyDescent="0.2">
      <c r="T55857" s="11"/>
      <c r="U55857" s="11"/>
    </row>
    <row r="55858" spans="20:21" x14ac:dyDescent="0.2">
      <c r="T55858" s="11"/>
      <c r="U55858" s="11"/>
    </row>
    <row r="55859" spans="20:21" x14ac:dyDescent="0.2">
      <c r="T55859" s="11"/>
      <c r="U55859" s="11"/>
    </row>
    <row r="55860" spans="20:21" x14ac:dyDescent="0.2">
      <c r="T55860" s="11"/>
      <c r="U55860" s="11"/>
    </row>
    <row r="55861" spans="20:21" x14ac:dyDescent="0.2">
      <c r="T55861" s="11"/>
      <c r="U55861" s="11"/>
    </row>
    <row r="55862" spans="20:21" x14ac:dyDescent="0.2">
      <c r="T55862" s="11"/>
      <c r="U55862" s="11"/>
    </row>
    <row r="55863" spans="20:21" x14ac:dyDescent="0.2">
      <c r="T55863" s="11"/>
      <c r="U55863" s="11"/>
    </row>
    <row r="55864" spans="20:21" x14ac:dyDescent="0.2">
      <c r="T55864" s="11"/>
      <c r="U55864" s="11"/>
    </row>
    <row r="55865" spans="20:21" x14ac:dyDescent="0.2">
      <c r="T55865" s="11"/>
      <c r="U55865" s="11"/>
    </row>
    <row r="55866" spans="20:21" x14ac:dyDescent="0.2">
      <c r="T55866" s="11"/>
      <c r="U55866" s="11"/>
    </row>
    <row r="55867" spans="20:21" x14ac:dyDescent="0.2">
      <c r="T55867" s="11"/>
      <c r="U55867" s="11"/>
    </row>
    <row r="55868" spans="20:21" x14ac:dyDescent="0.2">
      <c r="T55868" s="11"/>
      <c r="U55868" s="11"/>
    </row>
    <row r="55869" spans="20:21" x14ac:dyDescent="0.2">
      <c r="T55869" s="11"/>
      <c r="U55869" s="11"/>
    </row>
    <row r="55870" spans="20:21" x14ac:dyDescent="0.2">
      <c r="T55870" s="11"/>
      <c r="U55870" s="11"/>
    </row>
    <row r="55871" spans="20:21" x14ac:dyDescent="0.2">
      <c r="T55871" s="11"/>
      <c r="U55871" s="11"/>
    </row>
    <row r="55872" spans="20:21" x14ac:dyDescent="0.2">
      <c r="T55872" s="11"/>
      <c r="U55872" s="11"/>
    </row>
    <row r="55873" spans="20:21" x14ac:dyDescent="0.2">
      <c r="T55873" s="11"/>
      <c r="U55873" s="11"/>
    </row>
    <row r="55874" spans="20:21" x14ac:dyDescent="0.2">
      <c r="T55874" s="11"/>
      <c r="U55874" s="11"/>
    </row>
    <row r="55875" spans="20:21" x14ac:dyDescent="0.2">
      <c r="T55875" s="11"/>
      <c r="U55875" s="11"/>
    </row>
    <row r="55876" spans="20:21" x14ac:dyDescent="0.2">
      <c r="T55876" s="11"/>
      <c r="U55876" s="11"/>
    </row>
    <row r="55877" spans="20:21" x14ac:dyDescent="0.2">
      <c r="T55877" s="11"/>
      <c r="U55877" s="11"/>
    </row>
    <row r="55878" spans="20:21" x14ac:dyDescent="0.2">
      <c r="T55878" s="11"/>
      <c r="U55878" s="11"/>
    </row>
    <row r="55879" spans="20:21" x14ac:dyDescent="0.2">
      <c r="T55879" s="11"/>
      <c r="U55879" s="11"/>
    </row>
    <row r="55880" spans="20:21" x14ac:dyDescent="0.2">
      <c r="T55880" s="11"/>
      <c r="U55880" s="11"/>
    </row>
    <row r="55881" spans="20:21" x14ac:dyDescent="0.2">
      <c r="T55881" s="11"/>
      <c r="U55881" s="11"/>
    </row>
    <row r="55882" spans="20:21" x14ac:dyDescent="0.2">
      <c r="T55882" s="11"/>
      <c r="U55882" s="11"/>
    </row>
    <row r="55883" spans="20:21" x14ac:dyDescent="0.2">
      <c r="T55883" s="11"/>
      <c r="U55883" s="11"/>
    </row>
    <row r="55884" spans="20:21" x14ac:dyDescent="0.2">
      <c r="T55884" s="11"/>
      <c r="U55884" s="11"/>
    </row>
    <row r="55885" spans="20:21" x14ac:dyDescent="0.2">
      <c r="T55885" s="11"/>
      <c r="U55885" s="11"/>
    </row>
    <row r="55886" spans="20:21" x14ac:dyDescent="0.2">
      <c r="T55886" s="11"/>
      <c r="U55886" s="11"/>
    </row>
    <row r="55887" spans="20:21" x14ac:dyDescent="0.2">
      <c r="T55887" s="11"/>
      <c r="U55887" s="11"/>
    </row>
    <row r="55888" spans="20:21" x14ac:dyDescent="0.2">
      <c r="T55888" s="11"/>
      <c r="U55888" s="11"/>
    </row>
    <row r="55889" spans="20:21" x14ac:dyDescent="0.2">
      <c r="T55889" s="11"/>
      <c r="U55889" s="11"/>
    </row>
    <row r="55890" spans="20:21" x14ac:dyDescent="0.2">
      <c r="T55890" s="11"/>
      <c r="U55890" s="11"/>
    </row>
    <row r="55891" spans="20:21" x14ac:dyDescent="0.2">
      <c r="T55891" s="11"/>
      <c r="U55891" s="11"/>
    </row>
    <row r="55892" spans="20:21" x14ac:dyDescent="0.2">
      <c r="T55892" s="11"/>
      <c r="U55892" s="11"/>
    </row>
    <row r="55893" spans="20:21" x14ac:dyDescent="0.2">
      <c r="T55893" s="11"/>
      <c r="U55893" s="11"/>
    </row>
    <row r="55894" spans="20:21" x14ac:dyDescent="0.2">
      <c r="T55894" s="11"/>
      <c r="U55894" s="11"/>
    </row>
    <row r="55895" spans="20:21" x14ac:dyDescent="0.2">
      <c r="T55895" s="11"/>
      <c r="U55895" s="11"/>
    </row>
    <row r="55896" spans="20:21" x14ac:dyDescent="0.2">
      <c r="T55896" s="11"/>
      <c r="U55896" s="11"/>
    </row>
    <row r="55897" spans="20:21" x14ac:dyDescent="0.2">
      <c r="T55897" s="11"/>
      <c r="U55897" s="11"/>
    </row>
    <row r="55898" spans="20:21" x14ac:dyDescent="0.2">
      <c r="T55898" s="11"/>
      <c r="U55898" s="11"/>
    </row>
    <row r="55899" spans="20:21" x14ac:dyDescent="0.2">
      <c r="T55899" s="11"/>
      <c r="U55899" s="11"/>
    </row>
    <row r="55900" spans="20:21" x14ac:dyDescent="0.2">
      <c r="T55900" s="11"/>
      <c r="U55900" s="11"/>
    </row>
    <row r="55901" spans="20:21" x14ac:dyDescent="0.2">
      <c r="T55901" s="11"/>
      <c r="U55901" s="11"/>
    </row>
    <row r="55902" spans="20:21" x14ac:dyDescent="0.2">
      <c r="T55902" s="11"/>
      <c r="U55902" s="11"/>
    </row>
    <row r="55903" spans="20:21" x14ac:dyDescent="0.2">
      <c r="T55903" s="11"/>
      <c r="U55903" s="11"/>
    </row>
    <row r="55904" spans="20:21" x14ac:dyDescent="0.2">
      <c r="T55904" s="11"/>
      <c r="U55904" s="11"/>
    </row>
    <row r="55905" spans="20:21" x14ac:dyDescent="0.2">
      <c r="T55905" s="11"/>
      <c r="U55905" s="11"/>
    </row>
    <row r="55906" spans="20:21" x14ac:dyDescent="0.2">
      <c r="T55906" s="11"/>
      <c r="U55906" s="11"/>
    </row>
    <row r="55907" spans="20:21" x14ac:dyDescent="0.2">
      <c r="T55907" s="11"/>
      <c r="U55907" s="11"/>
    </row>
    <row r="55908" spans="20:21" x14ac:dyDescent="0.2">
      <c r="T55908" s="11"/>
      <c r="U55908" s="11"/>
    </row>
    <row r="55909" spans="20:21" x14ac:dyDescent="0.2">
      <c r="T55909" s="11"/>
      <c r="U55909" s="11"/>
    </row>
    <row r="55910" spans="20:21" x14ac:dyDescent="0.2">
      <c r="T55910" s="11"/>
      <c r="U55910" s="11"/>
    </row>
    <row r="55911" spans="20:21" x14ac:dyDescent="0.2">
      <c r="T55911" s="11"/>
      <c r="U55911" s="11"/>
    </row>
    <row r="55912" spans="20:21" x14ac:dyDescent="0.2">
      <c r="T55912" s="11"/>
      <c r="U55912" s="11"/>
    </row>
    <row r="55913" spans="20:21" x14ac:dyDescent="0.2">
      <c r="T55913" s="11"/>
      <c r="U55913" s="11"/>
    </row>
    <row r="55914" spans="20:21" x14ac:dyDescent="0.2">
      <c r="T55914" s="11"/>
      <c r="U55914" s="11"/>
    </row>
    <row r="55915" spans="20:21" x14ac:dyDescent="0.2">
      <c r="T55915" s="11"/>
      <c r="U55915" s="11"/>
    </row>
    <row r="55916" spans="20:21" x14ac:dyDescent="0.2">
      <c r="T55916" s="11"/>
      <c r="U55916" s="11"/>
    </row>
    <row r="55917" spans="20:21" x14ac:dyDescent="0.2">
      <c r="T55917" s="11"/>
      <c r="U55917" s="11"/>
    </row>
    <row r="55918" spans="20:21" x14ac:dyDescent="0.2">
      <c r="T55918" s="11"/>
      <c r="U55918" s="11"/>
    </row>
    <row r="55919" spans="20:21" x14ac:dyDescent="0.2">
      <c r="T55919" s="11"/>
      <c r="U55919" s="11"/>
    </row>
    <row r="55920" spans="20:21" x14ac:dyDescent="0.2">
      <c r="T55920" s="11"/>
      <c r="U55920" s="11"/>
    </row>
    <row r="55921" spans="20:21" x14ac:dyDescent="0.2">
      <c r="T55921" s="11"/>
      <c r="U55921" s="11"/>
    </row>
    <row r="55922" spans="20:21" x14ac:dyDescent="0.2">
      <c r="T55922" s="11"/>
      <c r="U55922" s="11"/>
    </row>
    <row r="55923" spans="20:21" x14ac:dyDescent="0.2">
      <c r="T55923" s="11"/>
      <c r="U55923" s="11"/>
    </row>
    <row r="55924" spans="20:21" x14ac:dyDescent="0.2">
      <c r="T55924" s="11"/>
      <c r="U55924" s="11"/>
    </row>
    <row r="55925" spans="20:21" x14ac:dyDescent="0.2">
      <c r="T55925" s="11"/>
      <c r="U55925" s="11"/>
    </row>
    <row r="55926" spans="20:21" x14ac:dyDescent="0.2">
      <c r="T55926" s="11"/>
      <c r="U55926" s="11"/>
    </row>
    <row r="55927" spans="20:21" x14ac:dyDescent="0.2">
      <c r="T55927" s="11"/>
      <c r="U55927" s="11"/>
    </row>
    <row r="55928" spans="20:21" x14ac:dyDescent="0.2">
      <c r="T55928" s="11"/>
      <c r="U55928" s="11"/>
    </row>
    <row r="55929" spans="20:21" x14ac:dyDescent="0.2">
      <c r="T55929" s="11"/>
      <c r="U55929" s="11"/>
    </row>
    <row r="55930" spans="20:21" x14ac:dyDescent="0.2">
      <c r="T55930" s="11"/>
      <c r="U55930" s="11"/>
    </row>
    <row r="55931" spans="20:21" x14ac:dyDescent="0.2">
      <c r="T55931" s="11"/>
      <c r="U55931" s="11"/>
    </row>
    <row r="55932" spans="20:21" x14ac:dyDescent="0.2">
      <c r="T55932" s="11"/>
      <c r="U55932" s="11"/>
    </row>
    <row r="55933" spans="20:21" x14ac:dyDescent="0.2">
      <c r="T55933" s="11"/>
      <c r="U55933" s="11"/>
    </row>
    <row r="55934" spans="20:21" x14ac:dyDescent="0.2">
      <c r="T55934" s="11"/>
      <c r="U55934" s="11"/>
    </row>
    <row r="55935" spans="20:21" x14ac:dyDescent="0.2">
      <c r="T55935" s="11"/>
      <c r="U55935" s="11"/>
    </row>
    <row r="55936" spans="20:21" x14ac:dyDescent="0.2">
      <c r="T55936" s="11"/>
      <c r="U55936" s="11"/>
    </row>
    <row r="55937" spans="20:21" x14ac:dyDescent="0.2">
      <c r="T55937" s="11"/>
      <c r="U55937" s="11"/>
    </row>
    <row r="55938" spans="20:21" x14ac:dyDescent="0.2">
      <c r="T55938" s="11"/>
      <c r="U55938" s="11"/>
    </row>
    <row r="55939" spans="20:21" x14ac:dyDescent="0.2">
      <c r="T55939" s="11"/>
      <c r="U55939" s="11"/>
    </row>
    <row r="55940" spans="20:21" x14ac:dyDescent="0.2">
      <c r="T55940" s="11"/>
      <c r="U55940" s="11"/>
    </row>
    <row r="55941" spans="20:21" x14ac:dyDescent="0.2">
      <c r="T55941" s="11"/>
      <c r="U55941" s="11"/>
    </row>
    <row r="55942" spans="20:21" x14ac:dyDescent="0.2">
      <c r="T55942" s="11"/>
      <c r="U55942" s="11"/>
    </row>
    <row r="55943" spans="20:21" x14ac:dyDescent="0.2">
      <c r="T55943" s="11"/>
      <c r="U55943" s="11"/>
    </row>
    <row r="55944" spans="20:21" x14ac:dyDescent="0.2">
      <c r="T55944" s="11"/>
      <c r="U55944" s="11"/>
    </row>
    <row r="55945" spans="20:21" x14ac:dyDescent="0.2">
      <c r="T55945" s="11"/>
      <c r="U55945" s="11"/>
    </row>
    <row r="55946" spans="20:21" x14ac:dyDescent="0.2">
      <c r="T55946" s="11"/>
      <c r="U55946" s="11"/>
    </row>
    <row r="55947" spans="20:21" x14ac:dyDescent="0.2">
      <c r="T55947" s="11"/>
      <c r="U55947" s="11"/>
    </row>
    <row r="55948" spans="20:21" x14ac:dyDescent="0.2">
      <c r="T55948" s="11"/>
      <c r="U55948" s="11"/>
    </row>
    <row r="55949" spans="20:21" x14ac:dyDescent="0.2">
      <c r="T55949" s="11"/>
      <c r="U55949" s="11"/>
    </row>
    <row r="55950" spans="20:21" x14ac:dyDescent="0.2">
      <c r="T55950" s="11"/>
      <c r="U55950" s="11"/>
    </row>
    <row r="55951" spans="20:21" x14ac:dyDescent="0.2">
      <c r="T55951" s="11"/>
      <c r="U55951" s="11"/>
    </row>
    <row r="55952" spans="20:21" x14ac:dyDescent="0.2">
      <c r="T55952" s="11"/>
      <c r="U55952" s="11"/>
    </row>
    <row r="55953" spans="20:21" x14ac:dyDescent="0.2">
      <c r="T55953" s="11"/>
      <c r="U55953" s="11"/>
    </row>
    <row r="55954" spans="20:21" x14ac:dyDescent="0.2">
      <c r="T55954" s="11"/>
      <c r="U55954" s="11"/>
    </row>
    <row r="55955" spans="20:21" x14ac:dyDescent="0.2">
      <c r="T55955" s="11"/>
      <c r="U55955" s="11"/>
    </row>
    <row r="55956" spans="20:21" x14ac:dyDescent="0.2">
      <c r="T55956" s="11"/>
      <c r="U55956" s="11"/>
    </row>
    <row r="55957" spans="20:21" x14ac:dyDescent="0.2">
      <c r="T55957" s="11"/>
      <c r="U55957" s="11"/>
    </row>
    <row r="55958" spans="20:21" x14ac:dyDescent="0.2">
      <c r="T55958" s="11"/>
      <c r="U55958" s="11"/>
    </row>
    <row r="55959" spans="20:21" x14ac:dyDescent="0.2">
      <c r="T55959" s="11"/>
      <c r="U55959" s="11"/>
    </row>
    <row r="55960" spans="20:21" x14ac:dyDescent="0.2">
      <c r="T55960" s="11"/>
      <c r="U55960" s="11"/>
    </row>
    <row r="55961" spans="20:21" x14ac:dyDescent="0.2">
      <c r="T55961" s="11"/>
      <c r="U55961" s="11"/>
    </row>
    <row r="55962" spans="20:21" x14ac:dyDescent="0.2">
      <c r="T55962" s="11"/>
      <c r="U55962" s="11"/>
    </row>
    <row r="55963" spans="20:21" x14ac:dyDescent="0.2">
      <c r="T55963" s="11"/>
      <c r="U55963" s="11"/>
    </row>
    <row r="55964" spans="20:21" x14ac:dyDescent="0.2">
      <c r="T55964" s="11"/>
      <c r="U55964" s="11"/>
    </row>
    <row r="55965" spans="20:21" x14ac:dyDescent="0.2">
      <c r="T55965" s="11"/>
      <c r="U55965" s="11"/>
    </row>
    <row r="55966" spans="20:21" x14ac:dyDescent="0.2">
      <c r="T55966" s="11"/>
      <c r="U55966" s="11"/>
    </row>
    <row r="55967" spans="20:21" x14ac:dyDescent="0.2">
      <c r="T55967" s="11"/>
      <c r="U55967" s="11"/>
    </row>
    <row r="55968" spans="20:21" x14ac:dyDescent="0.2">
      <c r="T55968" s="11"/>
      <c r="U55968" s="11"/>
    </row>
    <row r="55969" spans="20:21" x14ac:dyDescent="0.2">
      <c r="T55969" s="11"/>
      <c r="U55969" s="11"/>
    </row>
    <row r="55970" spans="20:21" x14ac:dyDescent="0.2">
      <c r="T55970" s="11"/>
      <c r="U55970" s="11"/>
    </row>
    <row r="55971" spans="20:21" x14ac:dyDescent="0.2">
      <c r="T55971" s="11"/>
      <c r="U55971" s="11"/>
    </row>
    <row r="55972" spans="20:21" x14ac:dyDescent="0.2">
      <c r="T55972" s="11"/>
      <c r="U55972" s="11"/>
    </row>
    <row r="55973" spans="20:21" x14ac:dyDescent="0.2">
      <c r="T55973" s="11"/>
      <c r="U55973" s="11"/>
    </row>
    <row r="55974" spans="20:21" x14ac:dyDescent="0.2">
      <c r="T55974" s="11"/>
      <c r="U55974" s="11"/>
    </row>
    <row r="55975" spans="20:21" x14ac:dyDescent="0.2">
      <c r="T55975" s="11"/>
      <c r="U55975" s="11"/>
    </row>
    <row r="55976" spans="20:21" x14ac:dyDescent="0.2">
      <c r="T55976" s="11"/>
      <c r="U55976" s="11"/>
    </row>
    <row r="55977" spans="20:21" x14ac:dyDescent="0.2">
      <c r="T55977" s="11"/>
      <c r="U55977" s="11"/>
    </row>
    <row r="55978" spans="20:21" x14ac:dyDescent="0.2">
      <c r="T55978" s="11"/>
      <c r="U55978" s="11"/>
    </row>
    <row r="55979" spans="20:21" x14ac:dyDescent="0.2">
      <c r="T55979" s="11"/>
      <c r="U55979" s="11"/>
    </row>
    <row r="55980" spans="20:21" x14ac:dyDescent="0.2">
      <c r="T55980" s="11"/>
      <c r="U55980" s="11"/>
    </row>
    <row r="55981" spans="20:21" x14ac:dyDescent="0.2">
      <c r="T55981" s="11"/>
      <c r="U55981" s="11"/>
    </row>
    <row r="55982" spans="20:21" x14ac:dyDescent="0.2">
      <c r="T55982" s="11"/>
      <c r="U55982" s="11"/>
    </row>
    <row r="55983" spans="20:21" x14ac:dyDescent="0.2">
      <c r="T55983" s="11"/>
      <c r="U55983" s="11"/>
    </row>
    <row r="55984" spans="20:21" x14ac:dyDescent="0.2">
      <c r="T55984" s="11"/>
      <c r="U55984" s="11"/>
    </row>
    <row r="55985" spans="20:21" x14ac:dyDescent="0.2">
      <c r="T55985" s="11"/>
      <c r="U55985" s="11"/>
    </row>
    <row r="55986" spans="20:21" x14ac:dyDescent="0.2">
      <c r="T55986" s="11"/>
      <c r="U55986" s="11"/>
    </row>
    <row r="55987" spans="20:21" x14ac:dyDescent="0.2">
      <c r="T55987" s="11"/>
      <c r="U55987" s="11"/>
    </row>
    <row r="55988" spans="20:21" x14ac:dyDescent="0.2">
      <c r="T55988" s="11"/>
      <c r="U55988" s="11"/>
    </row>
    <row r="55989" spans="20:21" x14ac:dyDescent="0.2">
      <c r="T55989" s="11"/>
      <c r="U55989" s="11"/>
    </row>
    <row r="55990" spans="20:21" x14ac:dyDescent="0.2">
      <c r="T55990" s="11"/>
      <c r="U55990" s="11"/>
    </row>
    <row r="55991" spans="20:21" x14ac:dyDescent="0.2">
      <c r="T55991" s="11"/>
      <c r="U55991" s="11"/>
    </row>
    <row r="55992" spans="20:21" x14ac:dyDescent="0.2">
      <c r="T55992" s="11"/>
      <c r="U55992" s="11"/>
    </row>
    <row r="55993" spans="20:21" x14ac:dyDescent="0.2">
      <c r="T55993" s="11"/>
      <c r="U55993" s="11"/>
    </row>
    <row r="55994" spans="20:21" x14ac:dyDescent="0.2">
      <c r="T55994" s="11"/>
      <c r="U55994" s="11"/>
    </row>
    <row r="55995" spans="20:21" x14ac:dyDescent="0.2">
      <c r="T55995" s="11"/>
      <c r="U55995" s="11"/>
    </row>
    <row r="55996" spans="20:21" x14ac:dyDescent="0.2">
      <c r="T55996" s="11"/>
      <c r="U55996" s="11"/>
    </row>
    <row r="55997" spans="20:21" x14ac:dyDescent="0.2">
      <c r="T55997" s="11"/>
      <c r="U55997" s="11"/>
    </row>
    <row r="55998" spans="20:21" x14ac:dyDescent="0.2">
      <c r="T55998" s="11"/>
      <c r="U55998" s="11"/>
    </row>
    <row r="55999" spans="20:21" x14ac:dyDescent="0.2">
      <c r="T55999" s="11"/>
      <c r="U55999" s="11"/>
    </row>
    <row r="56000" spans="20:21" x14ac:dyDescent="0.2">
      <c r="T56000" s="11"/>
      <c r="U56000" s="11"/>
    </row>
    <row r="56001" spans="20:21" x14ac:dyDescent="0.2">
      <c r="T56001" s="11"/>
      <c r="U56001" s="11"/>
    </row>
    <row r="56002" spans="20:21" x14ac:dyDescent="0.2">
      <c r="T56002" s="11"/>
      <c r="U56002" s="11"/>
    </row>
    <row r="56003" spans="20:21" x14ac:dyDescent="0.2">
      <c r="T56003" s="11"/>
      <c r="U56003" s="11"/>
    </row>
    <row r="56004" spans="20:21" x14ac:dyDescent="0.2">
      <c r="T56004" s="11"/>
      <c r="U56004" s="11"/>
    </row>
    <row r="56005" spans="20:21" x14ac:dyDescent="0.2">
      <c r="T56005" s="11"/>
      <c r="U56005" s="11"/>
    </row>
    <row r="56006" spans="20:21" x14ac:dyDescent="0.2">
      <c r="T56006" s="11"/>
      <c r="U56006" s="11"/>
    </row>
    <row r="56007" spans="20:21" x14ac:dyDescent="0.2">
      <c r="T56007" s="11"/>
      <c r="U56007" s="11"/>
    </row>
    <row r="56008" spans="20:21" x14ac:dyDescent="0.2">
      <c r="T56008" s="11"/>
      <c r="U56008" s="11"/>
    </row>
    <row r="56009" spans="20:21" x14ac:dyDescent="0.2">
      <c r="T56009" s="11"/>
      <c r="U56009" s="11"/>
    </row>
    <row r="56010" spans="20:21" x14ac:dyDescent="0.2">
      <c r="T56010" s="11"/>
      <c r="U56010" s="11"/>
    </row>
    <row r="56011" spans="20:21" x14ac:dyDescent="0.2">
      <c r="T56011" s="11"/>
      <c r="U56011" s="11"/>
    </row>
    <row r="56012" spans="20:21" x14ac:dyDescent="0.2">
      <c r="T56012" s="11"/>
      <c r="U56012" s="11"/>
    </row>
    <row r="56013" spans="20:21" x14ac:dyDescent="0.2">
      <c r="T56013" s="11"/>
      <c r="U56013" s="11"/>
    </row>
    <row r="56014" spans="20:21" x14ac:dyDescent="0.2">
      <c r="T56014" s="11"/>
      <c r="U56014" s="11"/>
    </row>
    <row r="56015" spans="20:21" x14ac:dyDescent="0.2">
      <c r="T56015" s="11"/>
      <c r="U56015" s="11"/>
    </row>
    <row r="56016" spans="20:21" x14ac:dyDescent="0.2">
      <c r="T56016" s="11"/>
      <c r="U56016" s="11"/>
    </row>
    <row r="56017" spans="20:21" x14ac:dyDescent="0.2">
      <c r="T56017" s="11"/>
      <c r="U56017" s="11"/>
    </row>
    <row r="56018" spans="20:21" x14ac:dyDescent="0.2">
      <c r="T56018" s="11"/>
      <c r="U56018" s="11"/>
    </row>
    <row r="56019" spans="20:21" x14ac:dyDescent="0.2">
      <c r="T56019" s="11"/>
      <c r="U56019" s="11"/>
    </row>
    <row r="56020" spans="20:21" x14ac:dyDescent="0.2">
      <c r="T56020" s="11"/>
      <c r="U56020" s="11"/>
    </row>
    <row r="56021" spans="20:21" x14ac:dyDescent="0.2">
      <c r="T56021" s="11"/>
      <c r="U56021" s="11"/>
    </row>
    <row r="56022" spans="20:21" x14ac:dyDescent="0.2">
      <c r="T56022" s="11"/>
      <c r="U56022" s="11"/>
    </row>
    <row r="56023" spans="20:21" x14ac:dyDescent="0.2">
      <c r="T56023" s="11"/>
      <c r="U56023" s="11"/>
    </row>
    <row r="56024" spans="20:21" x14ac:dyDescent="0.2">
      <c r="T56024" s="11"/>
      <c r="U56024" s="11"/>
    </row>
    <row r="56025" spans="20:21" x14ac:dyDescent="0.2">
      <c r="T56025" s="11"/>
      <c r="U56025" s="11"/>
    </row>
    <row r="56026" spans="20:21" x14ac:dyDescent="0.2">
      <c r="T56026" s="11"/>
      <c r="U56026" s="11"/>
    </row>
    <row r="56027" spans="20:21" x14ac:dyDescent="0.2">
      <c r="T56027" s="11"/>
      <c r="U56027" s="11"/>
    </row>
    <row r="56028" spans="20:21" x14ac:dyDescent="0.2">
      <c r="T56028" s="11"/>
      <c r="U56028" s="11"/>
    </row>
    <row r="56029" spans="20:21" x14ac:dyDescent="0.2">
      <c r="T56029" s="11"/>
      <c r="U56029" s="11"/>
    </row>
    <row r="56030" spans="20:21" x14ac:dyDescent="0.2">
      <c r="T56030" s="11"/>
      <c r="U56030" s="11"/>
    </row>
    <row r="56031" spans="20:21" x14ac:dyDescent="0.2">
      <c r="T56031" s="11"/>
      <c r="U56031" s="11"/>
    </row>
    <row r="56032" spans="20:21" x14ac:dyDescent="0.2">
      <c r="T56032" s="11"/>
      <c r="U56032" s="11"/>
    </row>
    <row r="56033" spans="20:21" x14ac:dyDescent="0.2">
      <c r="T56033" s="11"/>
      <c r="U56033" s="11"/>
    </row>
    <row r="56034" spans="20:21" x14ac:dyDescent="0.2">
      <c r="T56034" s="11"/>
      <c r="U56034" s="11"/>
    </row>
    <row r="56035" spans="20:21" x14ac:dyDescent="0.2">
      <c r="T56035" s="11"/>
      <c r="U56035" s="11"/>
    </row>
    <row r="56036" spans="20:21" x14ac:dyDescent="0.2">
      <c r="T56036" s="11"/>
      <c r="U56036" s="11"/>
    </row>
    <row r="56037" spans="20:21" x14ac:dyDescent="0.2">
      <c r="T56037" s="11"/>
      <c r="U56037" s="11"/>
    </row>
    <row r="56038" spans="20:21" x14ac:dyDescent="0.2">
      <c r="T56038" s="11"/>
      <c r="U56038" s="11"/>
    </row>
    <row r="56039" spans="20:21" x14ac:dyDescent="0.2">
      <c r="T56039" s="11"/>
      <c r="U56039" s="11"/>
    </row>
    <row r="56040" spans="20:21" x14ac:dyDescent="0.2">
      <c r="T56040" s="11"/>
      <c r="U56040" s="11"/>
    </row>
    <row r="56041" spans="20:21" x14ac:dyDescent="0.2">
      <c r="T56041" s="11"/>
      <c r="U56041" s="11"/>
    </row>
    <row r="56042" spans="20:21" x14ac:dyDescent="0.2">
      <c r="T56042" s="11"/>
      <c r="U56042" s="11"/>
    </row>
    <row r="56043" spans="20:21" x14ac:dyDescent="0.2">
      <c r="T56043" s="11"/>
      <c r="U56043" s="11"/>
    </row>
    <row r="56044" spans="20:21" x14ac:dyDescent="0.2">
      <c r="T56044" s="11"/>
      <c r="U56044" s="11"/>
    </row>
    <row r="56045" spans="20:21" x14ac:dyDescent="0.2">
      <c r="T56045" s="11"/>
      <c r="U56045" s="11"/>
    </row>
    <row r="56046" spans="20:21" x14ac:dyDescent="0.2">
      <c r="T56046" s="11"/>
      <c r="U56046" s="11"/>
    </row>
    <row r="56047" spans="20:21" x14ac:dyDescent="0.2">
      <c r="T56047" s="11"/>
      <c r="U56047" s="11"/>
    </row>
    <row r="56048" spans="20:21" x14ac:dyDescent="0.2">
      <c r="T56048" s="11"/>
      <c r="U56048" s="11"/>
    </row>
    <row r="56049" spans="20:21" x14ac:dyDescent="0.2">
      <c r="T56049" s="11"/>
      <c r="U56049" s="11"/>
    </row>
    <row r="56050" spans="20:21" x14ac:dyDescent="0.2">
      <c r="T56050" s="11"/>
      <c r="U56050" s="11"/>
    </row>
    <row r="56051" spans="20:21" x14ac:dyDescent="0.2">
      <c r="T56051" s="11"/>
      <c r="U56051" s="11"/>
    </row>
    <row r="56052" spans="20:21" x14ac:dyDescent="0.2">
      <c r="T56052" s="11"/>
      <c r="U56052" s="11"/>
    </row>
    <row r="56053" spans="20:21" x14ac:dyDescent="0.2">
      <c r="T56053" s="11"/>
      <c r="U56053" s="11"/>
    </row>
    <row r="56054" spans="20:21" x14ac:dyDescent="0.2">
      <c r="T56054" s="11"/>
      <c r="U56054" s="11"/>
    </row>
    <row r="56055" spans="20:21" x14ac:dyDescent="0.2">
      <c r="T56055" s="11"/>
      <c r="U56055" s="11"/>
    </row>
    <row r="56056" spans="20:21" x14ac:dyDescent="0.2">
      <c r="T56056" s="11"/>
      <c r="U56056" s="11"/>
    </row>
    <row r="56057" spans="20:21" x14ac:dyDescent="0.2">
      <c r="T56057" s="11"/>
      <c r="U56057" s="11"/>
    </row>
    <row r="56058" spans="20:21" x14ac:dyDescent="0.2">
      <c r="T56058" s="11"/>
      <c r="U56058" s="11"/>
    </row>
    <row r="56059" spans="20:21" x14ac:dyDescent="0.2">
      <c r="T56059" s="11"/>
      <c r="U56059" s="11"/>
    </row>
    <row r="56060" spans="20:21" x14ac:dyDescent="0.2">
      <c r="T56060" s="11"/>
      <c r="U56060" s="11"/>
    </row>
    <row r="56061" spans="20:21" x14ac:dyDescent="0.2">
      <c r="T56061" s="11"/>
      <c r="U56061" s="11"/>
    </row>
    <row r="56062" spans="20:21" x14ac:dyDescent="0.2">
      <c r="T56062" s="11"/>
      <c r="U56062" s="11"/>
    </row>
    <row r="56063" spans="20:21" x14ac:dyDescent="0.2">
      <c r="T56063" s="11"/>
      <c r="U56063" s="11"/>
    </row>
    <row r="56064" spans="20:21" x14ac:dyDescent="0.2">
      <c r="T56064" s="11"/>
      <c r="U56064" s="11"/>
    </row>
    <row r="56065" spans="20:21" x14ac:dyDescent="0.2">
      <c r="T56065" s="11"/>
      <c r="U56065" s="11"/>
    </row>
    <row r="56066" spans="20:21" x14ac:dyDescent="0.2">
      <c r="T56066" s="11"/>
      <c r="U56066" s="11"/>
    </row>
    <row r="56067" spans="20:21" x14ac:dyDescent="0.2">
      <c r="T56067" s="11"/>
      <c r="U56067" s="11"/>
    </row>
    <row r="56068" spans="20:21" x14ac:dyDescent="0.2">
      <c r="T56068" s="11"/>
      <c r="U56068" s="11"/>
    </row>
    <row r="56069" spans="20:21" x14ac:dyDescent="0.2">
      <c r="T56069" s="11"/>
      <c r="U56069" s="11"/>
    </row>
    <row r="56070" spans="20:21" x14ac:dyDescent="0.2">
      <c r="T56070" s="11"/>
      <c r="U56070" s="11"/>
    </row>
    <row r="56071" spans="20:21" x14ac:dyDescent="0.2">
      <c r="T56071" s="11"/>
      <c r="U56071" s="11"/>
    </row>
    <row r="56072" spans="20:21" x14ac:dyDescent="0.2">
      <c r="T56072" s="11"/>
      <c r="U56072" s="11"/>
    </row>
    <row r="56073" spans="20:21" x14ac:dyDescent="0.2">
      <c r="T56073" s="11"/>
      <c r="U56073" s="11"/>
    </row>
    <row r="56074" spans="20:21" x14ac:dyDescent="0.2">
      <c r="T56074" s="11"/>
      <c r="U56074" s="11"/>
    </row>
    <row r="56075" spans="20:21" x14ac:dyDescent="0.2">
      <c r="T56075" s="11"/>
      <c r="U56075" s="11"/>
    </row>
    <row r="56076" spans="20:21" x14ac:dyDescent="0.2">
      <c r="T56076" s="11"/>
      <c r="U56076" s="11"/>
    </row>
    <row r="56077" spans="20:21" x14ac:dyDescent="0.2">
      <c r="T56077" s="11"/>
      <c r="U56077" s="11"/>
    </row>
    <row r="56078" spans="20:21" x14ac:dyDescent="0.2">
      <c r="T56078" s="11"/>
      <c r="U56078" s="11"/>
    </row>
    <row r="56079" spans="20:21" x14ac:dyDescent="0.2">
      <c r="T56079" s="11"/>
      <c r="U56079" s="11"/>
    </row>
    <row r="56080" spans="20:21" x14ac:dyDescent="0.2">
      <c r="T56080" s="11"/>
      <c r="U56080" s="11"/>
    </row>
    <row r="56081" spans="20:21" x14ac:dyDescent="0.2">
      <c r="T56081" s="11"/>
      <c r="U56081" s="11"/>
    </row>
    <row r="56082" spans="20:21" x14ac:dyDescent="0.2">
      <c r="T56082" s="11"/>
      <c r="U56082" s="11"/>
    </row>
    <row r="56083" spans="20:21" x14ac:dyDescent="0.2">
      <c r="T56083" s="11"/>
      <c r="U56083" s="11"/>
    </row>
    <row r="56084" spans="20:21" x14ac:dyDescent="0.2">
      <c r="T56084" s="11"/>
      <c r="U56084" s="11"/>
    </row>
    <row r="56085" spans="20:21" x14ac:dyDescent="0.2">
      <c r="T56085" s="11"/>
      <c r="U56085" s="11"/>
    </row>
    <row r="56086" spans="20:21" x14ac:dyDescent="0.2">
      <c r="T56086" s="11"/>
      <c r="U56086" s="11"/>
    </row>
    <row r="56087" spans="20:21" x14ac:dyDescent="0.2">
      <c r="T56087" s="11"/>
      <c r="U56087" s="11"/>
    </row>
    <row r="56088" spans="20:21" x14ac:dyDescent="0.2">
      <c r="T56088" s="11"/>
      <c r="U56088" s="11"/>
    </row>
    <row r="56089" spans="20:21" x14ac:dyDescent="0.2">
      <c r="T56089" s="11"/>
      <c r="U56089" s="11"/>
    </row>
    <row r="56090" spans="20:21" x14ac:dyDescent="0.2">
      <c r="T56090" s="11"/>
      <c r="U56090" s="11"/>
    </row>
    <row r="56091" spans="20:21" x14ac:dyDescent="0.2">
      <c r="T56091" s="11"/>
      <c r="U56091" s="11"/>
    </row>
    <row r="56092" spans="20:21" x14ac:dyDescent="0.2">
      <c r="T56092" s="11"/>
      <c r="U56092" s="11"/>
    </row>
    <row r="56093" spans="20:21" x14ac:dyDescent="0.2">
      <c r="T56093" s="11"/>
      <c r="U56093" s="11"/>
    </row>
    <row r="56094" spans="20:21" x14ac:dyDescent="0.2">
      <c r="T56094" s="11"/>
      <c r="U56094" s="11"/>
    </row>
    <row r="56095" spans="20:21" x14ac:dyDescent="0.2">
      <c r="T56095" s="11"/>
      <c r="U56095" s="11"/>
    </row>
    <row r="56096" spans="20:21" x14ac:dyDescent="0.2">
      <c r="T56096" s="11"/>
      <c r="U56096" s="11"/>
    </row>
    <row r="56097" spans="20:21" x14ac:dyDescent="0.2">
      <c r="T56097" s="11"/>
      <c r="U56097" s="11"/>
    </row>
    <row r="56098" spans="20:21" x14ac:dyDescent="0.2">
      <c r="T56098" s="11"/>
      <c r="U56098" s="11"/>
    </row>
    <row r="56099" spans="20:21" x14ac:dyDescent="0.2">
      <c r="T56099" s="11"/>
      <c r="U56099" s="11"/>
    </row>
    <row r="56100" spans="20:21" x14ac:dyDescent="0.2">
      <c r="T56100" s="11"/>
      <c r="U56100" s="11"/>
    </row>
    <row r="56101" spans="20:21" x14ac:dyDescent="0.2">
      <c r="T56101" s="11"/>
      <c r="U56101" s="11"/>
    </row>
    <row r="56102" spans="20:21" x14ac:dyDescent="0.2">
      <c r="T56102" s="11"/>
      <c r="U56102" s="11"/>
    </row>
    <row r="56103" spans="20:21" x14ac:dyDescent="0.2">
      <c r="T56103" s="11"/>
      <c r="U56103" s="11"/>
    </row>
    <row r="56104" spans="20:21" x14ac:dyDescent="0.2">
      <c r="T56104" s="11"/>
      <c r="U56104" s="11"/>
    </row>
    <row r="56105" spans="20:21" x14ac:dyDescent="0.2">
      <c r="T56105" s="11"/>
      <c r="U56105" s="11"/>
    </row>
    <row r="56106" spans="20:21" x14ac:dyDescent="0.2">
      <c r="T56106" s="11"/>
      <c r="U56106" s="11"/>
    </row>
    <row r="56107" spans="20:21" x14ac:dyDescent="0.2">
      <c r="T56107" s="11"/>
      <c r="U56107" s="11"/>
    </row>
    <row r="56108" spans="20:21" x14ac:dyDescent="0.2">
      <c r="T56108" s="11"/>
      <c r="U56108" s="11"/>
    </row>
    <row r="56109" spans="20:21" x14ac:dyDescent="0.2">
      <c r="T56109" s="11"/>
      <c r="U56109" s="11"/>
    </row>
    <row r="56110" spans="20:21" x14ac:dyDescent="0.2">
      <c r="T56110" s="11"/>
      <c r="U56110" s="11"/>
    </row>
    <row r="56111" spans="20:21" x14ac:dyDescent="0.2">
      <c r="T56111" s="11"/>
      <c r="U56111" s="11"/>
    </row>
    <row r="56112" spans="20:21" x14ac:dyDescent="0.2">
      <c r="T56112" s="11"/>
      <c r="U56112" s="11"/>
    </row>
    <row r="56113" spans="20:21" x14ac:dyDescent="0.2">
      <c r="T56113" s="11"/>
      <c r="U56113" s="11"/>
    </row>
    <row r="56114" spans="20:21" x14ac:dyDescent="0.2">
      <c r="T56114" s="11"/>
      <c r="U56114" s="11"/>
    </row>
    <row r="56115" spans="20:21" x14ac:dyDescent="0.2">
      <c r="T56115" s="11"/>
      <c r="U56115" s="11"/>
    </row>
    <row r="56116" spans="20:21" x14ac:dyDescent="0.2">
      <c r="T56116" s="11"/>
      <c r="U56116" s="11"/>
    </row>
    <row r="56117" spans="20:21" x14ac:dyDescent="0.2">
      <c r="T56117" s="11"/>
      <c r="U56117" s="11"/>
    </row>
    <row r="56118" spans="20:21" x14ac:dyDescent="0.2">
      <c r="T56118" s="11"/>
      <c r="U56118" s="11"/>
    </row>
    <row r="56119" spans="20:21" x14ac:dyDescent="0.2">
      <c r="T56119" s="11"/>
      <c r="U56119" s="11"/>
    </row>
    <row r="56120" spans="20:21" x14ac:dyDescent="0.2">
      <c r="T56120" s="11"/>
      <c r="U56120" s="11"/>
    </row>
    <row r="56121" spans="20:21" x14ac:dyDescent="0.2">
      <c r="T56121" s="11"/>
      <c r="U56121" s="11"/>
    </row>
    <row r="56122" spans="20:21" x14ac:dyDescent="0.2">
      <c r="T56122" s="11"/>
      <c r="U56122" s="11"/>
    </row>
    <row r="56123" spans="20:21" x14ac:dyDescent="0.2">
      <c r="T56123" s="11"/>
      <c r="U56123" s="11"/>
    </row>
    <row r="56124" spans="20:21" x14ac:dyDescent="0.2">
      <c r="T56124" s="11"/>
      <c r="U56124" s="11"/>
    </row>
    <row r="56125" spans="20:21" x14ac:dyDescent="0.2">
      <c r="T56125" s="11"/>
      <c r="U56125" s="11"/>
    </row>
    <row r="56126" spans="20:21" x14ac:dyDescent="0.2">
      <c r="T56126" s="11"/>
      <c r="U56126" s="11"/>
    </row>
    <row r="56127" spans="20:21" x14ac:dyDescent="0.2">
      <c r="T56127" s="11"/>
      <c r="U56127" s="11"/>
    </row>
    <row r="56128" spans="20:21" x14ac:dyDescent="0.2">
      <c r="T56128" s="11"/>
      <c r="U56128" s="11"/>
    </row>
    <row r="56129" spans="20:21" x14ac:dyDescent="0.2">
      <c r="T56129" s="11"/>
      <c r="U56129" s="11"/>
    </row>
    <row r="56130" spans="20:21" x14ac:dyDescent="0.2">
      <c r="T56130" s="11"/>
      <c r="U56130" s="11"/>
    </row>
    <row r="56131" spans="20:21" x14ac:dyDescent="0.2">
      <c r="T56131" s="11"/>
      <c r="U56131" s="11"/>
    </row>
    <row r="56132" spans="20:21" x14ac:dyDescent="0.2">
      <c r="T56132" s="11"/>
      <c r="U56132" s="11"/>
    </row>
    <row r="56133" spans="20:21" x14ac:dyDescent="0.2">
      <c r="T56133" s="11"/>
      <c r="U56133" s="11"/>
    </row>
    <row r="56134" spans="20:21" x14ac:dyDescent="0.2">
      <c r="T56134" s="11"/>
      <c r="U56134" s="11"/>
    </row>
    <row r="56135" spans="20:21" x14ac:dyDescent="0.2">
      <c r="T56135" s="11"/>
      <c r="U56135" s="11"/>
    </row>
    <row r="56136" spans="20:21" x14ac:dyDescent="0.2">
      <c r="T56136" s="11"/>
      <c r="U56136" s="11"/>
    </row>
    <row r="56137" spans="20:21" x14ac:dyDescent="0.2">
      <c r="T56137" s="11"/>
      <c r="U56137" s="11"/>
    </row>
    <row r="56138" spans="20:21" x14ac:dyDescent="0.2">
      <c r="T56138" s="11"/>
      <c r="U56138" s="11"/>
    </row>
    <row r="56139" spans="20:21" x14ac:dyDescent="0.2">
      <c r="T56139" s="11"/>
      <c r="U56139" s="11"/>
    </row>
    <row r="56140" spans="20:21" x14ac:dyDescent="0.2">
      <c r="T56140" s="11"/>
      <c r="U56140" s="11"/>
    </row>
    <row r="56141" spans="20:21" x14ac:dyDescent="0.2">
      <c r="T56141" s="11"/>
      <c r="U56141" s="11"/>
    </row>
    <row r="56142" spans="20:21" x14ac:dyDescent="0.2">
      <c r="T56142" s="11"/>
      <c r="U56142" s="11"/>
    </row>
    <row r="56143" spans="20:21" x14ac:dyDescent="0.2">
      <c r="T56143" s="11"/>
      <c r="U56143" s="11"/>
    </row>
    <row r="56144" spans="20:21" x14ac:dyDescent="0.2">
      <c r="T56144" s="11"/>
      <c r="U56144" s="11"/>
    </row>
    <row r="56145" spans="20:21" x14ac:dyDescent="0.2">
      <c r="T56145" s="11"/>
      <c r="U56145" s="11"/>
    </row>
    <row r="56146" spans="20:21" x14ac:dyDescent="0.2">
      <c r="T56146" s="11"/>
      <c r="U56146" s="11"/>
    </row>
    <row r="56147" spans="20:21" x14ac:dyDescent="0.2">
      <c r="T56147" s="11"/>
      <c r="U56147" s="11"/>
    </row>
    <row r="56148" spans="20:21" x14ac:dyDescent="0.2">
      <c r="T56148" s="11"/>
      <c r="U56148" s="11"/>
    </row>
    <row r="56149" spans="20:21" x14ac:dyDescent="0.2">
      <c r="T56149" s="11"/>
      <c r="U56149" s="11"/>
    </row>
    <row r="56150" spans="20:21" x14ac:dyDescent="0.2">
      <c r="T56150" s="11"/>
      <c r="U56150" s="11"/>
    </row>
    <row r="56151" spans="20:21" x14ac:dyDescent="0.2">
      <c r="T56151" s="11"/>
      <c r="U56151" s="11"/>
    </row>
    <row r="56152" spans="20:21" x14ac:dyDescent="0.2">
      <c r="T56152" s="11"/>
      <c r="U56152" s="11"/>
    </row>
    <row r="56153" spans="20:21" x14ac:dyDescent="0.2">
      <c r="T56153" s="11"/>
      <c r="U56153" s="11"/>
    </row>
    <row r="56154" spans="20:21" x14ac:dyDescent="0.2">
      <c r="T56154" s="11"/>
      <c r="U56154" s="11"/>
    </row>
    <row r="56155" spans="20:21" x14ac:dyDescent="0.2">
      <c r="T56155" s="11"/>
      <c r="U56155" s="11"/>
    </row>
    <row r="56156" spans="20:21" x14ac:dyDescent="0.2">
      <c r="T56156" s="11"/>
      <c r="U56156" s="11"/>
    </row>
    <row r="56157" spans="20:21" x14ac:dyDescent="0.2">
      <c r="T56157" s="11"/>
      <c r="U56157" s="11"/>
    </row>
    <row r="56158" spans="20:21" x14ac:dyDescent="0.2">
      <c r="T56158" s="11"/>
      <c r="U56158" s="11"/>
    </row>
    <row r="56159" spans="20:21" x14ac:dyDescent="0.2">
      <c r="T56159" s="11"/>
      <c r="U56159" s="11"/>
    </row>
    <row r="56160" spans="20:21" x14ac:dyDescent="0.2">
      <c r="T56160" s="11"/>
      <c r="U56160" s="11"/>
    </row>
    <row r="56161" spans="20:21" x14ac:dyDescent="0.2">
      <c r="T56161" s="11"/>
      <c r="U56161" s="11"/>
    </row>
    <row r="56162" spans="20:21" x14ac:dyDescent="0.2">
      <c r="T56162" s="11"/>
      <c r="U56162" s="11"/>
    </row>
    <row r="56163" spans="20:21" x14ac:dyDescent="0.2">
      <c r="T56163" s="11"/>
      <c r="U56163" s="11"/>
    </row>
    <row r="56164" spans="20:21" x14ac:dyDescent="0.2">
      <c r="T56164" s="11"/>
      <c r="U56164" s="11"/>
    </row>
    <row r="56165" spans="20:21" x14ac:dyDescent="0.2">
      <c r="T56165" s="11"/>
      <c r="U56165" s="11"/>
    </row>
    <row r="56166" spans="20:21" x14ac:dyDescent="0.2">
      <c r="T56166" s="11"/>
      <c r="U56166" s="11"/>
    </row>
    <row r="56167" spans="20:21" x14ac:dyDescent="0.2">
      <c r="T56167" s="11"/>
      <c r="U56167" s="11"/>
    </row>
    <row r="56168" spans="20:21" x14ac:dyDescent="0.2">
      <c r="T56168" s="11"/>
      <c r="U56168" s="11"/>
    </row>
    <row r="56169" spans="20:21" x14ac:dyDescent="0.2">
      <c r="T56169" s="11"/>
      <c r="U56169" s="11"/>
    </row>
    <row r="56170" spans="20:21" x14ac:dyDescent="0.2">
      <c r="T56170" s="11"/>
      <c r="U56170" s="11"/>
    </row>
    <row r="56171" spans="20:21" x14ac:dyDescent="0.2">
      <c r="T56171" s="11"/>
      <c r="U56171" s="11"/>
    </row>
    <row r="56172" spans="20:21" x14ac:dyDescent="0.2">
      <c r="T56172" s="11"/>
      <c r="U56172" s="11"/>
    </row>
    <row r="56173" spans="20:21" x14ac:dyDescent="0.2">
      <c r="T56173" s="11"/>
      <c r="U56173" s="11"/>
    </row>
    <row r="56174" spans="20:21" x14ac:dyDescent="0.2">
      <c r="T56174" s="11"/>
      <c r="U56174" s="11"/>
    </row>
    <row r="56175" spans="20:21" x14ac:dyDescent="0.2">
      <c r="T56175" s="11"/>
      <c r="U56175" s="11"/>
    </row>
    <row r="56176" spans="20:21" x14ac:dyDescent="0.2">
      <c r="T56176" s="11"/>
      <c r="U56176" s="11"/>
    </row>
    <row r="56177" spans="20:21" x14ac:dyDescent="0.2">
      <c r="T56177" s="11"/>
      <c r="U56177" s="11"/>
    </row>
    <row r="56178" spans="20:21" x14ac:dyDescent="0.2">
      <c r="T56178" s="11"/>
      <c r="U56178" s="11"/>
    </row>
    <row r="56179" spans="20:21" x14ac:dyDescent="0.2">
      <c r="T56179" s="11"/>
      <c r="U56179" s="11"/>
    </row>
    <row r="56180" spans="20:21" x14ac:dyDescent="0.2">
      <c r="T56180" s="11"/>
      <c r="U56180" s="11"/>
    </row>
    <row r="56181" spans="20:21" x14ac:dyDescent="0.2">
      <c r="T56181" s="11"/>
      <c r="U56181" s="11"/>
    </row>
    <row r="56182" spans="20:21" x14ac:dyDescent="0.2">
      <c r="T56182" s="11"/>
      <c r="U56182" s="11"/>
    </row>
    <row r="56183" spans="20:21" x14ac:dyDescent="0.2">
      <c r="T56183" s="11"/>
      <c r="U56183" s="11"/>
    </row>
    <row r="56184" spans="20:21" x14ac:dyDescent="0.2">
      <c r="T56184" s="11"/>
      <c r="U56184" s="11"/>
    </row>
    <row r="56185" spans="20:21" x14ac:dyDescent="0.2">
      <c r="T56185" s="11"/>
      <c r="U56185" s="11"/>
    </row>
    <row r="56186" spans="20:21" x14ac:dyDescent="0.2">
      <c r="T56186" s="11"/>
      <c r="U56186" s="11"/>
    </row>
    <row r="56187" spans="20:21" x14ac:dyDescent="0.2">
      <c r="T56187" s="11"/>
      <c r="U56187" s="11"/>
    </row>
    <row r="56188" spans="20:21" x14ac:dyDescent="0.2">
      <c r="T56188" s="11"/>
      <c r="U56188" s="11"/>
    </row>
    <row r="56189" spans="20:21" x14ac:dyDescent="0.2">
      <c r="T56189" s="11"/>
      <c r="U56189" s="11"/>
    </row>
    <row r="56190" spans="20:21" x14ac:dyDescent="0.2">
      <c r="T56190" s="11"/>
      <c r="U56190" s="11"/>
    </row>
    <row r="56191" spans="20:21" x14ac:dyDescent="0.2">
      <c r="T56191" s="11"/>
      <c r="U56191" s="11"/>
    </row>
    <row r="56192" spans="20:21" x14ac:dyDescent="0.2">
      <c r="T56192" s="11"/>
      <c r="U56192" s="11"/>
    </row>
    <row r="56193" spans="20:21" x14ac:dyDescent="0.2">
      <c r="T56193" s="11"/>
      <c r="U56193" s="11"/>
    </row>
    <row r="56194" spans="20:21" x14ac:dyDescent="0.2">
      <c r="T56194" s="11"/>
      <c r="U56194" s="11"/>
    </row>
    <row r="56195" spans="20:21" x14ac:dyDescent="0.2">
      <c r="T56195" s="11"/>
      <c r="U56195" s="11"/>
    </row>
    <row r="56196" spans="20:21" x14ac:dyDescent="0.2">
      <c r="T56196" s="11"/>
      <c r="U56196" s="11"/>
    </row>
    <row r="56197" spans="20:21" x14ac:dyDescent="0.2">
      <c r="T56197" s="11"/>
      <c r="U56197" s="11"/>
    </row>
    <row r="56198" spans="20:21" x14ac:dyDescent="0.2">
      <c r="T56198" s="11"/>
      <c r="U56198" s="11"/>
    </row>
    <row r="56199" spans="20:21" x14ac:dyDescent="0.2">
      <c r="T56199" s="11"/>
      <c r="U56199" s="11"/>
    </row>
    <row r="56200" spans="20:21" x14ac:dyDescent="0.2">
      <c r="T56200" s="11"/>
      <c r="U56200" s="11"/>
    </row>
    <row r="56201" spans="20:21" x14ac:dyDescent="0.2">
      <c r="T56201" s="11"/>
      <c r="U56201" s="11"/>
    </row>
    <row r="56202" spans="20:21" x14ac:dyDescent="0.2">
      <c r="T56202" s="11"/>
      <c r="U56202" s="11"/>
    </row>
    <row r="56203" spans="20:21" x14ac:dyDescent="0.2">
      <c r="T56203" s="11"/>
      <c r="U56203" s="11"/>
    </row>
    <row r="56204" spans="20:21" x14ac:dyDescent="0.2">
      <c r="T56204" s="11"/>
      <c r="U56204" s="11"/>
    </row>
    <row r="56205" spans="20:21" x14ac:dyDescent="0.2">
      <c r="T56205" s="11"/>
      <c r="U56205" s="11"/>
    </row>
    <row r="56206" spans="20:21" x14ac:dyDescent="0.2">
      <c r="T56206" s="11"/>
      <c r="U56206" s="11"/>
    </row>
    <row r="56207" spans="20:21" x14ac:dyDescent="0.2">
      <c r="T56207" s="11"/>
      <c r="U56207" s="11"/>
    </row>
    <row r="56208" spans="20:21" x14ac:dyDescent="0.2">
      <c r="T56208" s="11"/>
      <c r="U56208" s="11"/>
    </row>
    <row r="56209" spans="20:21" x14ac:dyDescent="0.2">
      <c r="T56209" s="11"/>
      <c r="U56209" s="11"/>
    </row>
    <row r="56210" spans="20:21" x14ac:dyDescent="0.2">
      <c r="T56210" s="11"/>
      <c r="U56210" s="11"/>
    </row>
    <row r="56211" spans="20:21" x14ac:dyDescent="0.2">
      <c r="T56211" s="11"/>
      <c r="U56211" s="11"/>
    </row>
    <row r="56212" spans="20:21" x14ac:dyDescent="0.2">
      <c r="T56212" s="11"/>
      <c r="U56212" s="11"/>
    </row>
    <row r="56213" spans="20:21" x14ac:dyDescent="0.2">
      <c r="T56213" s="11"/>
      <c r="U56213" s="11"/>
    </row>
    <row r="56214" spans="20:21" x14ac:dyDescent="0.2">
      <c r="T56214" s="11"/>
      <c r="U56214" s="11"/>
    </row>
    <row r="56215" spans="20:21" x14ac:dyDescent="0.2">
      <c r="T56215" s="11"/>
      <c r="U56215" s="11"/>
    </row>
    <row r="56216" spans="20:21" x14ac:dyDescent="0.2">
      <c r="T56216" s="11"/>
      <c r="U56216" s="11"/>
    </row>
    <row r="56217" spans="20:21" x14ac:dyDescent="0.2">
      <c r="T56217" s="11"/>
      <c r="U56217" s="11"/>
    </row>
    <row r="56218" spans="20:21" x14ac:dyDescent="0.2">
      <c r="T56218" s="11"/>
      <c r="U56218" s="11"/>
    </row>
    <row r="56219" spans="20:21" x14ac:dyDescent="0.2">
      <c r="T56219" s="11"/>
      <c r="U56219" s="11"/>
    </row>
    <row r="56220" spans="20:21" x14ac:dyDescent="0.2">
      <c r="T56220" s="11"/>
      <c r="U56220" s="11"/>
    </row>
    <row r="56221" spans="20:21" x14ac:dyDescent="0.2">
      <c r="T56221" s="11"/>
      <c r="U56221" s="11"/>
    </row>
    <row r="56222" spans="20:21" x14ac:dyDescent="0.2">
      <c r="T56222" s="11"/>
      <c r="U56222" s="11"/>
    </row>
    <row r="56223" spans="20:21" x14ac:dyDescent="0.2">
      <c r="T56223" s="11"/>
      <c r="U56223" s="11"/>
    </row>
    <row r="56224" spans="20:21" x14ac:dyDescent="0.2">
      <c r="T56224" s="11"/>
      <c r="U56224" s="11"/>
    </row>
    <row r="56225" spans="20:21" x14ac:dyDescent="0.2">
      <c r="T56225" s="11"/>
      <c r="U56225" s="11"/>
    </row>
    <row r="56226" spans="20:21" x14ac:dyDescent="0.2">
      <c r="T56226" s="11"/>
      <c r="U56226" s="11"/>
    </row>
    <row r="56227" spans="20:21" x14ac:dyDescent="0.2">
      <c r="T56227" s="11"/>
      <c r="U56227" s="11"/>
    </row>
    <row r="56228" spans="20:21" x14ac:dyDescent="0.2">
      <c r="T56228" s="11"/>
      <c r="U56228" s="11"/>
    </row>
    <row r="56229" spans="20:21" x14ac:dyDescent="0.2">
      <c r="T56229" s="11"/>
      <c r="U56229" s="11"/>
    </row>
    <row r="56230" spans="20:21" x14ac:dyDescent="0.2">
      <c r="T56230" s="11"/>
      <c r="U56230" s="11"/>
    </row>
    <row r="56231" spans="20:21" x14ac:dyDescent="0.2">
      <c r="T56231" s="11"/>
      <c r="U56231" s="11"/>
    </row>
    <row r="56232" spans="20:21" x14ac:dyDescent="0.2">
      <c r="T56232" s="11"/>
      <c r="U56232" s="11"/>
    </row>
    <row r="56233" spans="20:21" x14ac:dyDescent="0.2">
      <c r="T56233" s="11"/>
      <c r="U56233" s="11"/>
    </row>
    <row r="56234" spans="20:21" x14ac:dyDescent="0.2">
      <c r="T56234" s="11"/>
      <c r="U56234" s="11"/>
    </row>
    <row r="56235" spans="20:21" x14ac:dyDescent="0.2">
      <c r="T56235" s="11"/>
      <c r="U56235" s="11"/>
    </row>
    <row r="56236" spans="20:21" x14ac:dyDescent="0.2">
      <c r="T56236" s="11"/>
      <c r="U56236" s="11"/>
    </row>
    <row r="56237" spans="20:21" x14ac:dyDescent="0.2">
      <c r="T56237" s="11"/>
      <c r="U56237" s="11"/>
    </row>
    <row r="56238" spans="20:21" x14ac:dyDescent="0.2">
      <c r="T56238" s="11"/>
      <c r="U56238" s="11"/>
    </row>
    <row r="56239" spans="20:21" x14ac:dyDescent="0.2">
      <c r="T56239" s="11"/>
      <c r="U56239" s="11"/>
    </row>
    <row r="56240" spans="20:21" x14ac:dyDescent="0.2">
      <c r="T56240" s="11"/>
      <c r="U56240" s="11"/>
    </row>
    <row r="56241" spans="20:21" x14ac:dyDescent="0.2">
      <c r="T56241" s="11"/>
      <c r="U56241" s="11"/>
    </row>
    <row r="56242" spans="20:21" x14ac:dyDescent="0.2">
      <c r="T56242" s="11"/>
      <c r="U56242" s="11"/>
    </row>
    <row r="56243" spans="20:21" x14ac:dyDescent="0.2">
      <c r="T56243" s="11"/>
      <c r="U56243" s="11"/>
    </row>
    <row r="56244" spans="20:21" x14ac:dyDescent="0.2">
      <c r="T56244" s="11"/>
      <c r="U56244" s="11"/>
    </row>
    <row r="56245" spans="20:21" x14ac:dyDescent="0.2">
      <c r="T56245" s="11"/>
      <c r="U56245" s="11"/>
    </row>
    <row r="56246" spans="20:21" x14ac:dyDescent="0.2">
      <c r="T56246" s="11"/>
      <c r="U56246" s="11"/>
    </row>
    <row r="56247" spans="20:21" x14ac:dyDescent="0.2">
      <c r="T56247" s="11"/>
      <c r="U56247" s="11"/>
    </row>
    <row r="56248" spans="20:21" x14ac:dyDescent="0.2">
      <c r="T56248" s="11"/>
      <c r="U56248" s="11"/>
    </row>
    <row r="56249" spans="20:21" x14ac:dyDescent="0.2">
      <c r="T56249" s="11"/>
      <c r="U56249" s="11"/>
    </row>
    <row r="56250" spans="20:21" x14ac:dyDescent="0.2">
      <c r="T56250" s="11"/>
      <c r="U56250" s="11"/>
    </row>
    <row r="56251" spans="20:21" x14ac:dyDescent="0.2">
      <c r="T56251" s="11"/>
      <c r="U56251" s="11"/>
    </row>
    <row r="56252" spans="20:21" x14ac:dyDescent="0.2">
      <c r="T56252" s="11"/>
      <c r="U56252" s="11"/>
    </row>
    <row r="56253" spans="20:21" x14ac:dyDescent="0.2">
      <c r="T56253" s="11"/>
      <c r="U56253" s="11"/>
    </row>
    <row r="56254" spans="20:21" x14ac:dyDescent="0.2">
      <c r="T56254" s="11"/>
      <c r="U56254" s="11"/>
    </row>
    <row r="56255" spans="20:21" x14ac:dyDescent="0.2">
      <c r="T56255" s="11"/>
      <c r="U56255" s="11"/>
    </row>
    <row r="56256" spans="20:21" x14ac:dyDescent="0.2">
      <c r="T56256" s="11"/>
      <c r="U56256" s="11"/>
    </row>
    <row r="56257" spans="20:21" x14ac:dyDescent="0.2">
      <c r="T56257" s="11"/>
      <c r="U56257" s="11"/>
    </row>
    <row r="56258" spans="20:21" x14ac:dyDescent="0.2">
      <c r="T56258" s="11"/>
      <c r="U56258" s="11"/>
    </row>
    <row r="56259" spans="20:21" x14ac:dyDescent="0.2">
      <c r="T56259" s="11"/>
      <c r="U56259" s="11"/>
    </row>
    <row r="56260" spans="20:21" x14ac:dyDescent="0.2">
      <c r="T56260" s="11"/>
      <c r="U56260" s="11"/>
    </row>
    <row r="56261" spans="20:21" x14ac:dyDescent="0.2">
      <c r="T56261" s="11"/>
      <c r="U56261" s="11"/>
    </row>
    <row r="56262" spans="20:21" x14ac:dyDescent="0.2">
      <c r="T56262" s="11"/>
      <c r="U56262" s="11"/>
    </row>
    <row r="56263" spans="20:21" x14ac:dyDescent="0.2">
      <c r="T56263" s="11"/>
      <c r="U56263" s="11"/>
    </row>
    <row r="56264" spans="20:21" x14ac:dyDescent="0.2">
      <c r="T56264" s="11"/>
      <c r="U56264" s="11"/>
    </row>
    <row r="56265" spans="20:21" x14ac:dyDescent="0.2">
      <c r="T56265" s="11"/>
      <c r="U56265" s="11"/>
    </row>
    <row r="56266" spans="20:21" x14ac:dyDescent="0.2">
      <c r="T56266" s="11"/>
      <c r="U56266" s="11"/>
    </row>
    <row r="56267" spans="20:21" x14ac:dyDescent="0.2">
      <c r="T56267" s="11"/>
      <c r="U56267" s="11"/>
    </row>
    <row r="56268" spans="20:21" x14ac:dyDescent="0.2">
      <c r="T56268" s="11"/>
      <c r="U56268" s="11"/>
    </row>
    <row r="56269" spans="20:21" x14ac:dyDescent="0.2">
      <c r="T56269" s="11"/>
      <c r="U56269" s="11"/>
    </row>
    <row r="56270" spans="20:21" x14ac:dyDescent="0.2">
      <c r="T56270" s="11"/>
      <c r="U56270" s="11"/>
    </row>
    <row r="56271" spans="20:21" x14ac:dyDescent="0.2">
      <c r="T56271" s="11"/>
      <c r="U56271" s="11"/>
    </row>
    <row r="56272" spans="20:21" x14ac:dyDescent="0.2">
      <c r="T56272" s="11"/>
      <c r="U56272" s="11"/>
    </row>
    <row r="56273" spans="20:21" x14ac:dyDescent="0.2">
      <c r="T56273" s="11"/>
      <c r="U56273" s="11"/>
    </row>
    <row r="56274" spans="20:21" x14ac:dyDescent="0.2">
      <c r="T56274" s="11"/>
      <c r="U56274" s="11"/>
    </row>
    <row r="56275" spans="20:21" x14ac:dyDescent="0.2">
      <c r="T56275" s="11"/>
      <c r="U56275" s="11"/>
    </row>
    <row r="56276" spans="20:21" x14ac:dyDescent="0.2">
      <c r="T56276" s="11"/>
      <c r="U56276" s="11"/>
    </row>
    <row r="56277" spans="20:21" x14ac:dyDescent="0.2">
      <c r="T56277" s="11"/>
      <c r="U56277" s="11"/>
    </row>
    <row r="56278" spans="20:21" x14ac:dyDescent="0.2">
      <c r="T56278" s="11"/>
      <c r="U56278" s="11"/>
    </row>
    <row r="56279" spans="20:21" x14ac:dyDescent="0.2">
      <c r="T56279" s="11"/>
      <c r="U56279" s="11"/>
    </row>
    <row r="56280" spans="20:21" x14ac:dyDescent="0.2">
      <c r="T56280" s="11"/>
      <c r="U56280" s="11"/>
    </row>
    <row r="56281" spans="20:21" x14ac:dyDescent="0.2">
      <c r="T56281" s="11"/>
      <c r="U56281" s="11"/>
    </row>
    <row r="56282" spans="20:21" x14ac:dyDescent="0.2">
      <c r="T56282" s="11"/>
      <c r="U56282" s="11"/>
    </row>
    <row r="56283" spans="20:21" x14ac:dyDescent="0.2">
      <c r="T56283" s="11"/>
      <c r="U56283" s="11"/>
    </row>
    <row r="56284" spans="20:21" x14ac:dyDescent="0.2">
      <c r="T56284" s="11"/>
      <c r="U56284" s="11"/>
    </row>
    <row r="56285" spans="20:21" x14ac:dyDescent="0.2">
      <c r="T56285" s="11"/>
      <c r="U56285" s="11"/>
    </row>
    <row r="56286" spans="20:21" x14ac:dyDescent="0.2">
      <c r="T56286" s="11"/>
      <c r="U56286" s="11"/>
    </row>
    <row r="56287" spans="20:21" x14ac:dyDescent="0.2">
      <c r="T56287" s="11"/>
      <c r="U56287" s="11"/>
    </row>
    <row r="56288" spans="20:21" x14ac:dyDescent="0.2">
      <c r="T56288" s="11"/>
      <c r="U56288" s="11"/>
    </row>
    <row r="56289" spans="20:21" x14ac:dyDescent="0.2">
      <c r="T56289" s="11"/>
      <c r="U56289" s="11"/>
    </row>
    <row r="56290" spans="20:21" x14ac:dyDescent="0.2">
      <c r="T56290" s="11"/>
      <c r="U56290" s="11"/>
    </row>
    <row r="56291" spans="20:21" x14ac:dyDescent="0.2">
      <c r="T56291" s="11"/>
      <c r="U56291" s="11"/>
    </row>
    <row r="56292" spans="20:21" x14ac:dyDescent="0.2">
      <c r="T56292" s="11"/>
      <c r="U56292" s="11"/>
    </row>
    <row r="56293" spans="20:21" x14ac:dyDescent="0.2">
      <c r="T56293" s="11"/>
      <c r="U56293" s="11"/>
    </row>
    <row r="56294" spans="20:21" x14ac:dyDescent="0.2">
      <c r="T56294" s="11"/>
      <c r="U56294" s="11"/>
    </row>
    <row r="56295" spans="20:21" x14ac:dyDescent="0.2">
      <c r="T56295" s="11"/>
      <c r="U56295" s="11"/>
    </row>
    <row r="56296" spans="20:21" x14ac:dyDescent="0.2">
      <c r="T56296" s="11"/>
      <c r="U56296" s="11"/>
    </row>
    <row r="56297" spans="20:21" x14ac:dyDescent="0.2">
      <c r="T56297" s="11"/>
      <c r="U56297" s="11"/>
    </row>
    <row r="56298" spans="20:21" x14ac:dyDescent="0.2">
      <c r="T56298" s="11"/>
      <c r="U56298" s="11"/>
    </row>
    <row r="56299" spans="20:21" x14ac:dyDescent="0.2">
      <c r="T56299" s="11"/>
      <c r="U56299" s="11"/>
    </row>
    <row r="56300" spans="20:21" x14ac:dyDescent="0.2">
      <c r="T56300" s="11"/>
      <c r="U56300" s="11"/>
    </row>
    <row r="56301" spans="20:21" x14ac:dyDescent="0.2">
      <c r="T56301" s="11"/>
      <c r="U56301" s="11"/>
    </row>
    <row r="56302" spans="20:21" x14ac:dyDescent="0.2">
      <c r="T56302" s="11"/>
      <c r="U56302" s="11"/>
    </row>
    <row r="56303" spans="20:21" x14ac:dyDescent="0.2">
      <c r="T56303" s="11"/>
      <c r="U56303" s="11"/>
    </row>
    <row r="56304" spans="20:21" x14ac:dyDescent="0.2">
      <c r="T56304" s="11"/>
      <c r="U56304" s="11"/>
    </row>
    <row r="56305" spans="20:21" x14ac:dyDescent="0.2">
      <c r="T56305" s="11"/>
      <c r="U56305" s="11"/>
    </row>
    <row r="56306" spans="20:21" x14ac:dyDescent="0.2">
      <c r="T56306" s="11"/>
      <c r="U56306" s="11"/>
    </row>
    <row r="56307" spans="20:21" x14ac:dyDescent="0.2">
      <c r="T56307" s="11"/>
      <c r="U56307" s="11"/>
    </row>
    <row r="56308" spans="20:21" x14ac:dyDescent="0.2">
      <c r="T56308" s="11"/>
      <c r="U56308" s="11"/>
    </row>
    <row r="56309" spans="20:21" x14ac:dyDescent="0.2">
      <c r="T56309" s="11"/>
      <c r="U56309" s="11"/>
    </row>
    <row r="56310" spans="20:21" x14ac:dyDescent="0.2">
      <c r="T56310" s="11"/>
      <c r="U56310" s="11"/>
    </row>
    <row r="56311" spans="20:21" x14ac:dyDescent="0.2">
      <c r="T56311" s="11"/>
      <c r="U56311" s="11"/>
    </row>
    <row r="56312" spans="20:21" x14ac:dyDescent="0.2">
      <c r="T56312" s="11"/>
      <c r="U56312" s="11"/>
    </row>
    <row r="56313" spans="20:21" x14ac:dyDescent="0.2">
      <c r="T56313" s="11"/>
      <c r="U56313" s="11"/>
    </row>
    <row r="56314" spans="20:21" x14ac:dyDescent="0.2">
      <c r="T56314" s="11"/>
      <c r="U56314" s="11"/>
    </row>
    <row r="56315" spans="20:21" x14ac:dyDescent="0.2">
      <c r="T56315" s="11"/>
      <c r="U56315" s="11"/>
    </row>
    <row r="56316" spans="20:21" x14ac:dyDescent="0.2">
      <c r="T56316" s="11"/>
      <c r="U56316" s="11"/>
    </row>
    <row r="56317" spans="20:21" x14ac:dyDescent="0.2">
      <c r="T56317" s="11"/>
      <c r="U56317" s="11"/>
    </row>
    <row r="56318" spans="20:21" x14ac:dyDescent="0.2">
      <c r="T56318" s="11"/>
      <c r="U56318" s="11"/>
    </row>
    <row r="56319" spans="20:21" x14ac:dyDescent="0.2">
      <c r="T56319" s="11"/>
      <c r="U56319" s="11"/>
    </row>
    <row r="56320" spans="20:21" x14ac:dyDescent="0.2">
      <c r="T56320" s="11"/>
      <c r="U56320" s="11"/>
    </row>
    <row r="56321" spans="20:21" x14ac:dyDescent="0.2">
      <c r="T56321" s="11"/>
      <c r="U56321" s="11"/>
    </row>
    <row r="56322" spans="20:21" x14ac:dyDescent="0.2">
      <c r="T56322" s="11"/>
      <c r="U56322" s="11"/>
    </row>
    <row r="56323" spans="20:21" x14ac:dyDescent="0.2">
      <c r="T56323" s="11"/>
      <c r="U56323" s="11"/>
    </row>
    <row r="56324" spans="20:21" x14ac:dyDescent="0.2">
      <c r="T56324" s="11"/>
      <c r="U56324" s="11"/>
    </row>
    <row r="56325" spans="20:21" x14ac:dyDescent="0.2">
      <c r="T56325" s="11"/>
      <c r="U56325" s="11"/>
    </row>
    <row r="56326" spans="20:21" x14ac:dyDescent="0.2">
      <c r="T56326" s="11"/>
      <c r="U56326" s="11"/>
    </row>
    <row r="56327" spans="20:21" x14ac:dyDescent="0.2">
      <c r="T56327" s="11"/>
      <c r="U56327" s="11"/>
    </row>
    <row r="56328" spans="20:21" x14ac:dyDescent="0.2">
      <c r="T56328" s="11"/>
      <c r="U56328" s="11"/>
    </row>
    <row r="56329" spans="20:21" x14ac:dyDescent="0.2">
      <c r="T56329" s="11"/>
      <c r="U56329" s="11"/>
    </row>
    <row r="56330" spans="20:21" x14ac:dyDescent="0.2">
      <c r="T56330" s="11"/>
      <c r="U56330" s="11"/>
    </row>
    <row r="56331" spans="20:21" x14ac:dyDescent="0.2">
      <c r="T56331" s="11"/>
      <c r="U56331" s="11"/>
    </row>
    <row r="56332" spans="20:21" x14ac:dyDescent="0.2">
      <c r="T56332" s="11"/>
      <c r="U56332" s="11"/>
    </row>
    <row r="56333" spans="20:21" x14ac:dyDescent="0.2">
      <c r="T56333" s="11"/>
      <c r="U56333" s="11"/>
    </row>
    <row r="56334" spans="20:21" x14ac:dyDescent="0.2">
      <c r="T56334" s="11"/>
      <c r="U56334" s="11"/>
    </row>
    <row r="56335" spans="20:21" x14ac:dyDescent="0.2">
      <c r="T56335" s="11"/>
      <c r="U56335" s="11"/>
    </row>
    <row r="56336" spans="20:21" x14ac:dyDescent="0.2">
      <c r="T56336" s="11"/>
      <c r="U56336" s="11"/>
    </row>
    <row r="56337" spans="20:21" x14ac:dyDescent="0.2">
      <c r="T56337" s="11"/>
      <c r="U56337" s="11"/>
    </row>
    <row r="56338" spans="20:21" x14ac:dyDescent="0.2">
      <c r="T56338" s="11"/>
      <c r="U56338" s="11"/>
    </row>
    <row r="56339" spans="20:21" x14ac:dyDescent="0.2">
      <c r="T56339" s="11"/>
      <c r="U56339" s="11"/>
    </row>
    <row r="56340" spans="20:21" x14ac:dyDescent="0.2">
      <c r="T56340" s="11"/>
      <c r="U56340" s="11"/>
    </row>
    <row r="56341" spans="20:21" x14ac:dyDescent="0.2">
      <c r="T56341" s="11"/>
      <c r="U56341" s="11"/>
    </row>
    <row r="56342" spans="20:21" x14ac:dyDescent="0.2">
      <c r="T56342" s="11"/>
      <c r="U56342" s="11"/>
    </row>
    <row r="56343" spans="20:21" x14ac:dyDescent="0.2">
      <c r="T56343" s="11"/>
      <c r="U56343" s="11"/>
    </row>
    <row r="56344" spans="20:21" x14ac:dyDescent="0.2">
      <c r="T56344" s="11"/>
      <c r="U56344" s="11"/>
    </row>
    <row r="56345" spans="20:21" x14ac:dyDescent="0.2">
      <c r="T56345" s="11"/>
      <c r="U56345" s="11"/>
    </row>
    <row r="56346" spans="20:21" x14ac:dyDescent="0.2">
      <c r="T56346" s="11"/>
      <c r="U56346" s="11"/>
    </row>
    <row r="56347" spans="20:21" x14ac:dyDescent="0.2">
      <c r="T56347" s="11"/>
      <c r="U56347" s="11"/>
    </row>
    <row r="56348" spans="20:21" x14ac:dyDescent="0.2">
      <c r="T56348" s="11"/>
      <c r="U56348" s="11"/>
    </row>
    <row r="56349" spans="20:21" x14ac:dyDescent="0.2">
      <c r="T56349" s="11"/>
      <c r="U56349" s="11"/>
    </row>
    <row r="56350" spans="20:21" x14ac:dyDescent="0.2">
      <c r="T56350" s="11"/>
      <c r="U56350" s="11"/>
    </row>
    <row r="56351" spans="20:21" x14ac:dyDescent="0.2">
      <c r="T56351" s="11"/>
      <c r="U56351" s="11"/>
    </row>
    <row r="56352" spans="20:21" x14ac:dyDescent="0.2">
      <c r="T56352" s="11"/>
      <c r="U56352" s="11"/>
    </row>
    <row r="56353" spans="20:21" x14ac:dyDescent="0.2">
      <c r="T56353" s="11"/>
      <c r="U56353" s="11"/>
    </row>
    <row r="56354" spans="20:21" x14ac:dyDescent="0.2">
      <c r="T56354" s="11"/>
      <c r="U56354" s="11"/>
    </row>
    <row r="56355" spans="20:21" x14ac:dyDescent="0.2">
      <c r="T56355" s="11"/>
      <c r="U56355" s="11"/>
    </row>
    <row r="56356" spans="20:21" x14ac:dyDescent="0.2">
      <c r="T56356" s="11"/>
      <c r="U56356" s="11"/>
    </row>
    <row r="56357" spans="20:21" x14ac:dyDescent="0.2">
      <c r="T56357" s="11"/>
      <c r="U56357" s="11"/>
    </row>
    <row r="56358" spans="20:21" x14ac:dyDescent="0.2">
      <c r="T56358" s="11"/>
      <c r="U56358" s="11"/>
    </row>
    <row r="56359" spans="20:21" x14ac:dyDescent="0.2">
      <c r="T56359" s="11"/>
      <c r="U56359" s="11"/>
    </row>
    <row r="56360" spans="20:21" x14ac:dyDescent="0.2">
      <c r="T56360" s="11"/>
      <c r="U56360" s="11"/>
    </row>
    <row r="56361" spans="20:21" x14ac:dyDescent="0.2">
      <c r="T56361" s="11"/>
      <c r="U56361" s="11"/>
    </row>
    <row r="56362" spans="20:21" x14ac:dyDescent="0.2">
      <c r="T56362" s="11"/>
      <c r="U56362" s="11"/>
    </row>
    <row r="56363" spans="20:21" x14ac:dyDescent="0.2">
      <c r="T56363" s="11"/>
      <c r="U56363" s="11"/>
    </row>
    <row r="56364" spans="20:21" x14ac:dyDescent="0.2">
      <c r="T56364" s="11"/>
      <c r="U56364" s="11"/>
    </row>
    <row r="56365" spans="20:21" x14ac:dyDescent="0.2">
      <c r="T56365" s="11"/>
      <c r="U56365" s="11"/>
    </row>
    <row r="56366" spans="20:21" x14ac:dyDescent="0.2">
      <c r="T56366" s="11"/>
      <c r="U56366" s="11"/>
    </row>
    <row r="56367" spans="20:21" x14ac:dyDescent="0.2">
      <c r="T56367" s="11"/>
      <c r="U56367" s="11"/>
    </row>
    <row r="56368" spans="20:21" x14ac:dyDescent="0.2">
      <c r="T56368" s="11"/>
      <c r="U56368" s="11"/>
    </row>
    <row r="56369" spans="20:21" x14ac:dyDescent="0.2">
      <c r="T56369" s="11"/>
      <c r="U56369" s="11"/>
    </row>
    <row r="56370" spans="20:21" x14ac:dyDescent="0.2">
      <c r="T56370" s="11"/>
      <c r="U56370" s="11"/>
    </row>
    <row r="56371" spans="20:21" x14ac:dyDescent="0.2">
      <c r="T56371" s="11"/>
      <c r="U56371" s="11"/>
    </row>
    <row r="56372" spans="20:21" x14ac:dyDescent="0.2">
      <c r="T56372" s="11"/>
      <c r="U56372" s="11"/>
    </row>
    <row r="56373" spans="20:21" x14ac:dyDescent="0.2">
      <c r="T56373" s="11"/>
      <c r="U56373" s="11"/>
    </row>
    <row r="56374" spans="20:21" x14ac:dyDescent="0.2">
      <c r="T56374" s="11"/>
      <c r="U56374" s="11"/>
    </row>
    <row r="56375" spans="20:21" x14ac:dyDescent="0.2">
      <c r="T56375" s="11"/>
      <c r="U56375" s="11"/>
    </row>
    <row r="56376" spans="20:21" x14ac:dyDescent="0.2">
      <c r="T56376" s="11"/>
      <c r="U56376" s="11"/>
    </row>
    <row r="56377" spans="20:21" x14ac:dyDescent="0.2">
      <c r="T56377" s="11"/>
      <c r="U56377" s="11"/>
    </row>
    <row r="56378" spans="20:21" x14ac:dyDescent="0.2">
      <c r="T56378" s="11"/>
      <c r="U56378" s="11"/>
    </row>
    <row r="56379" spans="20:21" x14ac:dyDescent="0.2">
      <c r="T56379" s="11"/>
      <c r="U56379" s="11"/>
    </row>
    <row r="56380" spans="20:21" x14ac:dyDescent="0.2">
      <c r="T56380" s="11"/>
      <c r="U56380" s="11"/>
    </row>
    <row r="56381" spans="20:21" x14ac:dyDescent="0.2">
      <c r="T56381" s="11"/>
      <c r="U56381" s="11"/>
    </row>
    <row r="56382" spans="20:21" x14ac:dyDescent="0.2">
      <c r="T56382" s="11"/>
      <c r="U56382" s="11"/>
    </row>
    <row r="56383" spans="20:21" x14ac:dyDescent="0.2">
      <c r="T56383" s="11"/>
      <c r="U56383" s="11"/>
    </row>
    <row r="56384" spans="20:21" x14ac:dyDescent="0.2">
      <c r="T56384" s="11"/>
      <c r="U56384" s="11"/>
    </row>
    <row r="56385" spans="20:21" x14ac:dyDescent="0.2">
      <c r="T56385" s="11"/>
      <c r="U56385" s="11"/>
    </row>
    <row r="56386" spans="20:21" x14ac:dyDescent="0.2">
      <c r="T56386" s="11"/>
      <c r="U56386" s="11"/>
    </row>
    <row r="56387" spans="20:21" x14ac:dyDescent="0.2">
      <c r="T56387" s="11"/>
      <c r="U56387" s="11"/>
    </row>
    <row r="56388" spans="20:21" x14ac:dyDescent="0.2">
      <c r="T56388" s="11"/>
      <c r="U56388" s="11"/>
    </row>
    <row r="56389" spans="20:21" x14ac:dyDescent="0.2">
      <c r="T56389" s="11"/>
      <c r="U56389" s="11"/>
    </row>
    <row r="56390" spans="20:21" x14ac:dyDescent="0.2">
      <c r="T56390" s="11"/>
      <c r="U56390" s="11"/>
    </row>
    <row r="56391" spans="20:21" x14ac:dyDescent="0.2">
      <c r="T56391" s="11"/>
      <c r="U56391" s="11"/>
    </row>
    <row r="56392" spans="20:21" x14ac:dyDescent="0.2">
      <c r="T56392" s="11"/>
      <c r="U56392" s="11"/>
    </row>
    <row r="56393" spans="20:21" x14ac:dyDescent="0.2">
      <c r="T56393" s="11"/>
      <c r="U56393" s="11"/>
    </row>
    <row r="56394" spans="20:21" x14ac:dyDescent="0.2">
      <c r="T56394" s="11"/>
      <c r="U56394" s="11"/>
    </row>
    <row r="56395" spans="20:21" x14ac:dyDescent="0.2">
      <c r="T56395" s="11"/>
      <c r="U56395" s="11"/>
    </row>
    <row r="56396" spans="20:21" x14ac:dyDescent="0.2">
      <c r="T56396" s="11"/>
      <c r="U56396" s="11"/>
    </row>
    <row r="56397" spans="20:21" x14ac:dyDescent="0.2">
      <c r="T56397" s="11"/>
      <c r="U56397" s="11"/>
    </row>
    <row r="56398" spans="20:21" x14ac:dyDescent="0.2">
      <c r="T56398" s="11"/>
      <c r="U56398" s="11"/>
    </row>
    <row r="56399" spans="20:21" x14ac:dyDescent="0.2">
      <c r="T56399" s="11"/>
      <c r="U56399" s="11"/>
    </row>
    <row r="56400" spans="20:21" x14ac:dyDescent="0.2">
      <c r="T56400" s="11"/>
      <c r="U56400" s="11"/>
    </row>
    <row r="56401" spans="20:21" x14ac:dyDescent="0.2">
      <c r="T56401" s="11"/>
      <c r="U56401" s="11"/>
    </row>
    <row r="56402" spans="20:21" x14ac:dyDescent="0.2">
      <c r="T56402" s="11"/>
      <c r="U56402" s="11"/>
    </row>
    <row r="56403" spans="20:21" x14ac:dyDescent="0.2">
      <c r="T56403" s="11"/>
      <c r="U56403" s="11"/>
    </row>
    <row r="56404" spans="20:21" x14ac:dyDescent="0.2">
      <c r="T56404" s="11"/>
      <c r="U56404" s="11"/>
    </row>
    <row r="56405" spans="20:21" x14ac:dyDescent="0.2">
      <c r="T56405" s="11"/>
      <c r="U56405" s="11"/>
    </row>
    <row r="56406" spans="20:21" x14ac:dyDescent="0.2">
      <c r="T56406" s="11"/>
      <c r="U56406" s="11"/>
    </row>
    <row r="56407" spans="20:21" x14ac:dyDescent="0.2">
      <c r="T56407" s="11"/>
      <c r="U56407" s="11"/>
    </row>
    <row r="56408" spans="20:21" x14ac:dyDescent="0.2">
      <c r="T56408" s="11"/>
      <c r="U56408" s="11"/>
    </row>
    <row r="56409" spans="20:21" x14ac:dyDescent="0.2">
      <c r="T56409" s="11"/>
      <c r="U56409" s="11"/>
    </row>
    <row r="56410" spans="20:21" x14ac:dyDescent="0.2">
      <c r="T56410" s="11"/>
      <c r="U56410" s="11"/>
    </row>
    <row r="56411" spans="20:21" x14ac:dyDescent="0.2">
      <c r="T56411" s="11"/>
      <c r="U56411" s="11"/>
    </row>
    <row r="56412" spans="20:21" x14ac:dyDescent="0.2">
      <c r="T56412" s="11"/>
      <c r="U56412" s="11"/>
    </row>
    <row r="56413" spans="20:21" x14ac:dyDescent="0.2">
      <c r="T56413" s="11"/>
      <c r="U56413" s="11"/>
    </row>
    <row r="56414" spans="20:21" x14ac:dyDescent="0.2">
      <c r="T56414" s="11"/>
      <c r="U56414" s="11"/>
    </row>
    <row r="56415" spans="20:21" x14ac:dyDescent="0.2">
      <c r="T56415" s="11"/>
      <c r="U56415" s="11"/>
    </row>
    <row r="56416" spans="20:21" x14ac:dyDescent="0.2">
      <c r="T56416" s="11"/>
      <c r="U56416" s="11"/>
    </row>
    <row r="56417" spans="20:21" x14ac:dyDescent="0.2">
      <c r="T56417" s="11"/>
      <c r="U56417" s="11"/>
    </row>
    <row r="56418" spans="20:21" x14ac:dyDescent="0.2">
      <c r="T56418" s="11"/>
      <c r="U56418" s="11"/>
    </row>
    <row r="56419" spans="20:21" x14ac:dyDescent="0.2">
      <c r="T56419" s="11"/>
      <c r="U56419" s="11"/>
    </row>
    <row r="56420" spans="20:21" x14ac:dyDescent="0.2">
      <c r="T56420" s="11"/>
      <c r="U56420" s="11"/>
    </row>
    <row r="56421" spans="20:21" x14ac:dyDescent="0.2">
      <c r="T56421" s="11"/>
      <c r="U56421" s="11"/>
    </row>
    <row r="56422" spans="20:21" x14ac:dyDescent="0.2">
      <c r="T56422" s="11"/>
      <c r="U56422" s="11"/>
    </row>
    <row r="56423" spans="20:21" x14ac:dyDescent="0.2">
      <c r="T56423" s="11"/>
      <c r="U56423" s="11"/>
    </row>
    <row r="56424" spans="20:21" x14ac:dyDescent="0.2">
      <c r="T56424" s="11"/>
      <c r="U56424" s="11"/>
    </row>
    <row r="56425" spans="20:21" x14ac:dyDescent="0.2">
      <c r="T56425" s="11"/>
      <c r="U56425" s="11"/>
    </row>
    <row r="56426" spans="20:21" x14ac:dyDescent="0.2">
      <c r="T56426" s="11"/>
      <c r="U56426" s="11"/>
    </row>
    <row r="56427" spans="20:21" x14ac:dyDescent="0.2">
      <c r="T56427" s="11"/>
      <c r="U56427" s="11"/>
    </row>
    <row r="56428" spans="20:21" x14ac:dyDescent="0.2">
      <c r="T56428" s="11"/>
      <c r="U56428" s="11"/>
    </row>
    <row r="56429" spans="20:21" x14ac:dyDescent="0.2">
      <c r="T56429" s="11"/>
      <c r="U56429" s="11"/>
    </row>
    <row r="56430" spans="20:21" x14ac:dyDescent="0.2">
      <c r="T56430" s="11"/>
      <c r="U56430" s="11"/>
    </row>
    <row r="56431" spans="20:21" x14ac:dyDescent="0.2">
      <c r="T56431" s="11"/>
      <c r="U56431" s="11"/>
    </row>
    <row r="56432" spans="20:21" x14ac:dyDescent="0.2">
      <c r="T56432" s="11"/>
      <c r="U56432" s="11"/>
    </row>
    <row r="56433" spans="20:21" x14ac:dyDescent="0.2">
      <c r="T56433" s="11"/>
      <c r="U56433" s="11"/>
    </row>
    <row r="56434" spans="20:21" x14ac:dyDescent="0.2">
      <c r="T56434" s="11"/>
      <c r="U56434" s="11"/>
    </row>
    <row r="56435" spans="20:21" x14ac:dyDescent="0.2">
      <c r="T56435" s="11"/>
      <c r="U56435" s="11"/>
    </row>
    <row r="56436" spans="20:21" x14ac:dyDescent="0.2">
      <c r="T56436" s="11"/>
      <c r="U56436" s="11"/>
    </row>
    <row r="56437" spans="20:21" x14ac:dyDescent="0.2">
      <c r="T56437" s="11"/>
      <c r="U56437" s="11"/>
    </row>
    <row r="56438" spans="20:21" x14ac:dyDescent="0.2">
      <c r="T56438" s="11"/>
      <c r="U56438" s="11"/>
    </row>
    <row r="56439" spans="20:21" x14ac:dyDescent="0.2">
      <c r="T56439" s="11"/>
      <c r="U56439" s="11"/>
    </row>
    <row r="56440" spans="20:21" x14ac:dyDescent="0.2">
      <c r="T56440" s="11"/>
      <c r="U56440" s="11"/>
    </row>
    <row r="56441" spans="20:21" x14ac:dyDescent="0.2">
      <c r="T56441" s="11"/>
      <c r="U56441" s="11"/>
    </row>
    <row r="56442" spans="20:21" x14ac:dyDescent="0.2">
      <c r="T56442" s="11"/>
      <c r="U56442" s="11"/>
    </row>
    <row r="56443" spans="20:21" x14ac:dyDescent="0.2">
      <c r="T56443" s="11"/>
      <c r="U56443" s="11"/>
    </row>
    <row r="56444" spans="20:21" x14ac:dyDescent="0.2">
      <c r="T56444" s="11"/>
      <c r="U56444" s="11"/>
    </row>
    <row r="56445" spans="20:21" x14ac:dyDescent="0.2">
      <c r="T56445" s="11"/>
      <c r="U56445" s="11"/>
    </row>
    <row r="56446" spans="20:21" x14ac:dyDescent="0.2">
      <c r="T56446" s="11"/>
      <c r="U56446" s="11"/>
    </row>
    <row r="56447" spans="20:21" x14ac:dyDescent="0.2">
      <c r="T56447" s="11"/>
      <c r="U56447" s="11"/>
    </row>
    <row r="56448" spans="20:21" x14ac:dyDescent="0.2">
      <c r="T56448" s="11"/>
      <c r="U56448" s="11"/>
    </row>
    <row r="56449" spans="20:21" x14ac:dyDescent="0.2">
      <c r="T56449" s="11"/>
      <c r="U56449" s="11"/>
    </row>
    <row r="56450" spans="20:21" x14ac:dyDescent="0.2">
      <c r="T56450" s="11"/>
      <c r="U56450" s="11"/>
    </row>
    <row r="56451" spans="20:21" x14ac:dyDescent="0.2">
      <c r="T56451" s="11"/>
      <c r="U56451" s="11"/>
    </row>
    <row r="56452" spans="20:21" x14ac:dyDescent="0.2">
      <c r="T56452" s="11"/>
      <c r="U56452" s="11"/>
    </row>
    <row r="56453" spans="20:21" x14ac:dyDescent="0.2">
      <c r="T56453" s="11"/>
      <c r="U56453" s="11"/>
    </row>
    <row r="56454" spans="20:21" x14ac:dyDescent="0.2">
      <c r="T56454" s="11"/>
      <c r="U56454" s="11"/>
    </row>
    <row r="56455" spans="20:21" x14ac:dyDescent="0.2">
      <c r="T56455" s="11"/>
      <c r="U56455" s="11"/>
    </row>
    <row r="56456" spans="20:21" x14ac:dyDescent="0.2">
      <c r="T56456" s="11"/>
      <c r="U56456" s="11"/>
    </row>
    <row r="56457" spans="20:21" x14ac:dyDescent="0.2">
      <c r="T56457" s="11"/>
      <c r="U56457" s="11"/>
    </row>
    <row r="56458" spans="20:21" x14ac:dyDescent="0.2">
      <c r="T56458" s="11"/>
      <c r="U56458" s="11"/>
    </row>
    <row r="56459" spans="20:21" x14ac:dyDescent="0.2">
      <c r="T56459" s="11"/>
      <c r="U56459" s="11"/>
    </row>
    <row r="56460" spans="20:21" x14ac:dyDescent="0.2">
      <c r="T56460" s="11"/>
      <c r="U56460" s="11"/>
    </row>
    <row r="56461" spans="20:21" x14ac:dyDescent="0.2">
      <c r="T56461" s="11"/>
      <c r="U56461" s="11"/>
    </row>
    <row r="56462" spans="20:21" x14ac:dyDescent="0.2">
      <c r="T56462" s="11"/>
      <c r="U56462" s="11"/>
    </row>
    <row r="56463" spans="20:21" x14ac:dyDescent="0.2">
      <c r="T56463" s="11"/>
      <c r="U56463" s="11"/>
    </row>
    <row r="56464" spans="20:21" x14ac:dyDescent="0.2">
      <c r="T56464" s="11"/>
      <c r="U56464" s="11"/>
    </row>
    <row r="56465" spans="20:21" x14ac:dyDescent="0.2">
      <c r="T56465" s="11"/>
      <c r="U56465" s="11"/>
    </row>
    <row r="56466" spans="20:21" x14ac:dyDescent="0.2">
      <c r="T56466" s="11"/>
      <c r="U56466" s="11"/>
    </row>
    <row r="56467" spans="20:21" x14ac:dyDescent="0.2">
      <c r="T56467" s="11"/>
      <c r="U56467" s="11"/>
    </row>
    <row r="56468" spans="20:21" x14ac:dyDescent="0.2">
      <c r="T56468" s="11"/>
      <c r="U56468" s="11"/>
    </row>
    <row r="56469" spans="20:21" x14ac:dyDescent="0.2">
      <c r="T56469" s="11"/>
      <c r="U56469" s="11"/>
    </row>
    <row r="56470" spans="20:21" x14ac:dyDescent="0.2">
      <c r="T56470" s="11"/>
      <c r="U56470" s="11"/>
    </row>
    <row r="56471" spans="20:21" x14ac:dyDescent="0.2">
      <c r="T56471" s="11"/>
      <c r="U56471" s="11"/>
    </row>
    <row r="56472" spans="20:21" x14ac:dyDescent="0.2">
      <c r="T56472" s="11"/>
      <c r="U56472" s="11"/>
    </row>
    <row r="56473" spans="20:21" x14ac:dyDescent="0.2">
      <c r="T56473" s="11"/>
      <c r="U56473" s="11"/>
    </row>
    <row r="56474" spans="20:21" x14ac:dyDescent="0.2">
      <c r="T56474" s="11"/>
      <c r="U56474" s="11"/>
    </row>
    <row r="56475" spans="20:21" x14ac:dyDescent="0.2">
      <c r="T56475" s="11"/>
      <c r="U56475" s="11"/>
    </row>
    <row r="56476" spans="20:21" x14ac:dyDescent="0.2">
      <c r="T56476" s="11"/>
      <c r="U56476" s="11"/>
    </row>
    <row r="56477" spans="20:21" x14ac:dyDescent="0.2">
      <c r="T56477" s="11"/>
      <c r="U56477" s="11"/>
    </row>
    <row r="56478" spans="20:21" x14ac:dyDescent="0.2">
      <c r="T56478" s="11"/>
      <c r="U56478" s="11"/>
    </row>
    <row r="56479" spans="20:21" x14ac:dyDescent="0.2">
      <c r="T56479" s="11"/>
      <c r="U56479" s="11"/>
    </row>
    <row r="56480" spans="20:21" x14ac:dyDescent="0.2">
      <c r="T56480" s="11"/>
      <c r="U56480" s="11"/>
    </row>
    <row r="56481" spans="20:21" x14ac:dyDescent="0.2">
      <c r="T56481" s="11"/>
      <c r="U56481" s="11"/>
    </row>
    <row r="56482" spans="20:21" x14ac:dyDescent="0.2">
      <c r="T56482" s="11"/>
      <c r="U56482" s="11"/>
    </row>
    <row r="56483" spans="20:21" x14ac:dyDescent="0.2">
      <c r="T56483" s="11"/>
      <c r="U56483" s="11"/>
    </row>
    <row r="56484" spans="20:21" x14ac:dyDescent="0.2">
      <c r="T56484" s="11"/>
      <c r="U56484" s="11"/>
    </row>
    <row r="56485" spans="20:21" x14ac:dyDescent="0.2">
      <c r="T56485" s="11"/>
      <c r="U56485" s="11"/>
    </row>
    <row r="56486" spans="20:21" x14ac:dyDescent="0.2">
      <c r="T56486" s="11"/>
      <c r="U56486" s="11"/>
    </row>
    <row r="56487" spans="20:21" x14ac:dyDescent="0.2">
      <c r="T56487" s="11"/>
      <c r="U56487" s="11"/>
    </row>
    <row r="56488" spans="20:21" x14ac:dyDescent="0.2">
      <c r="T56488" s="11"/>
      <c r="U56488" s="11"/>
    </row>
    <row r="56489" spans="20:21" x14ac:dyDescent="0.2">
      <c r="T56489" s="11"/>
      <c r="U56489" s="11"/>
    </row>
    <row r="56490" spans="20:21" x14ac:dyDescent="0.2">
      <c r="T56490" s="11"/>
      <c r="U56490" s="11"/>
    </row>
    <row r="56491" spans="20:21" x14ac:dyDescent="0.2">
      <c r="T56491" s="11"/>
      <c r="U56491" s="11"/>
    </row>
    <row r="56492" spans="20:21" x14ac:dyDescent="0.2">
      <c r="T56492" s="11"/>
      <c r="U56492" s="11"/>
    </row>
    <row r="56493" spans="20:21" x14ac:dyDescent="0.2">
      <c r="T56493" s="11"/>
      <c r="U56493" s="11"/>
    </row>
    <row r="56494" spans="20:21" x14ac:dyDescent="0.2">
      <c r="T56494" s="11"/>
      <c r="U56494" s="11"/>
    </row>
    <row r="56495" spans="20:21" x14ac:dyDescent="0.2">
      <c r="T56495" s="11"/>
      <c r="U56495" s="11"/>
    </row>
    <row r="56496" spans="20:21" x14ac:dyDescent="0.2">
      <c r="T56496" s="11"/>
      <c r="U56496" s="11"/>
    </row>
    <row r="56497" spans="20:21" x14ac:dyDescent="0.2">
      <c r="T56497" s="11"/>
      <c r="U56497" s="11"/>
    </row>
    <row r="56498" spans="20:21" x14ac:dyDescent="0.2">
      <c r="T56498" s="11"/>
      <c r="U56498" s="11"/>
    </row>
    <row r="56499" spans="20:21" x14ac:dyDescent="0.2">
      <c r="T56499" s="11"/>
      <c r="U56499" s="11"/>
    </row>
    <row r="56500" spans="20:21" x14ac:dyDescent="0.2">
      <c r="T56500" s="11"/>
      <c r="U56500" s="11"/>
    </row>
    <row r="56501" spans="20:21" x14ac:dyDescent="0.2">
      <c r="T56501" s="11"/>
      <c r="U56501" s="11"/>
    </row>
    <row r="56502" spans="20:21" x14ac:dyDescent="0.2">
      <c r="T56502" s="11"/>
      <c r="U56502" s="11"/>
    </row>
    <row r="56503" spans="20:21" x14ac:dyDescent="0.2">
      <c r="T56503" s="11"/>
      <c r="U56503" s="11"/>
    </row>
    <row r="56504" spans="20:21" x14ac:dyDescent="0.2">
      <c r="T56504" s="11"/>
      <c r="U56504" s="11"/>
    </row>
    <row r="56505" spans="20:21" x14ac:dyDescent="0.2">
      <c r="T56505" s="11"/>
      <c r="U56505" s="11"/>
    </row>
    <row r="56506" spans="20:21" x14ac:dyDescent="0.2">
      <c r="T56506" s="11"/>
      <c r="U56506" s="11"/>
    </row>
    <row r="56507" spans="20:21" x14ac:dyDescent="0.2">
      <c r="T56507" s="11"/>
      <c r="U56507" s="11"/>
    </row>
    <row r="56508" spans="20:21" x14ac:dyDescent="0.2">
      <c r="T56508" s="11"/>
      <c r="U56508" s="11"/>
    </row>
    <row r="56509" spans="20:21" x14ac:dyDescent="0.2">
      <c r="T56509" s="11"/>
      <c r="U56509" s="11"/>
    </row>
    <row r="56510" spans="20:21" x14ac:dyDescent="0.2">
      <c r="T56510" s="11"/>
      <c r="U56510" s="11"/>
    </row>
    <row r="56511" spans="20:21" x14ac:dyDescent="0.2">
      <c r="T56511" s="11"/>
      <c r="U56511" s="11"/>
    </row>
    <row r="56512" spans="20:21" x14ac:dyDescent="0.2">
      <c r="T56512" s="11"/>
      <c r="U56512" s="11"/>
    </row>
    <row r="56513" spans="20:21" x14ac:dyDescent="0.2">
      <c r="T56513" s="11"/>
      <c r="U56513" s="11"/>
    </row>
    <row r="56514" spans="20:21" x14ac:dyDescent="0.2">
      <c r="T56514" s="11"/>
      <c r="U56514" s="11"/>
    </row>
    <row r="56515" spans="20:21" x14ac:dyDescent="0.2">
      <c r="T56515" s="11"/>
      <c r="U56515" s="11"/>
    </row>
    <row r="56516" spans="20:21" x14ac:dyDescent="0.2">
      <c r="T56516" s="11"/>
      <c r="U56516" s="11"/>
    </row>
    <row r="56517" spans="20:21" x14ac:dyDescent="0.2">
      <c r="T56517" s="11"/>
      <c r="U56517" s="11"/>
    </row>
    <row r="56518" spans="20:21" x14ac:dyDescent="0.2">
      <c r="T56518" s="11"/>
      <c r="U56518" s="11"/>
    </row>
    <row r="56519" spans="20:21" x14ac:dyDescent="0.2">
      <c r="T56519" s="11"/>
      <c r="U56519" s="11"/>
    </row>
    <row r="56520" spans="20:21" x14ac:dyDescent="0.2">
      <c r="T56520" s="11"/>
      <c r="U56520" s="11"/>
    </row>
    <row r="56521" spans="20:21" x14ac:dyDescent="0.2">
      <c r="T56521" s="11"/>
      <c r="U56521" s="11"/>
    </row>
    <row r="56522" spans="20:21" x14ac:dyDescent="0.2">
      <c r="T56522" s="11"/>
      <c r="U56522" s="11"/>
    </row>
    <row r="56523" spans="20:21" x14ac:dyDescent="0.2">
      <c r="T56523" s="11"/>
      <c r="U56523" s="11"/>
    </row>
    <row r="56524" spans="20:21" x14ac:dyDescent="0.2">
      <c r="T56524" s="11"/>
      <c r="U56524" s="11"/>
    </row>
    <row r="56525" spans="20:21" x14ac:dyDescent="0.2">
      <c r="T56525" s="11"/>
      <c r="U56525" s="11"/>
    </row>
    <row r="56526" spans="20:21" x14ac:dyDescent="0.2">
      <c r="T56526" s="11"/>
      <c r="U56526" s="11"/>
    </row>
    <row r="56527" spans="20:21" x14ac:dyDescent="0.2">
      <c r="T56527" s="11"/>
      <c r="U56527" s="11"/>
    </row>
    <row r="56528" spans="20:21" x14ac:dyDescent="0.2">
      <c r="T56528" s="11"/>
      <c r="U56528" s="11"/>
    </row>
    <row r="56529" spans="20:21" x14ac:dyDescent="0.2">
      <c r="T56529" s="11"/>
      <c r="U56529" s="11"/>
    </row>
    <row r="56530" spans="20:21" x14ac:dyDescent="0.2">
      <c r="T56530" s="11"/>
      <c r="U56530" s="11"/>
    </row>
    <row r="56531" spans="20:21" x14ac:dyDescent="0.2">
      <c r="T56531" s="11"/>
      <c r="U56531" s="11"/>
    </row>
    <row r="56532" spans="20:21" x14ac:dyDescent="0.2">
      <c r="T56532" s="11"/>
      <c r="U56532" s="11"/>
    </row>
    <row r="56533" spans="20:21" x14ac:dyDescent="0.2">
      <c r="T56533" s="11"/>
      <c r="U56533" s="11"/>
    </row>
    <row r="56534" spans="20:21" x14ac:dyDescent="0.2">
      <c r="T56534" s="11"/>
      <c r="U56534" s="11"/>
    </row>
    <row r="56535" spans="20:21" x14ac:dyDescent="0.2">
      <c r="T56535" s="11"/>
      <c r="U56535" s="11"/>
    </row>
    <row r="56536" spans="20:21" x14ac:dyDescent="0.2">
      <c r="T56536" s="11"/>
      <c r="U56536" s="11"/>
    </row>
    <row r="56537" spans="20:21" x14ac:dyDescent="0.2">
      <c r="T56537" s="11"/>
      <c r="U56537" s="11"/>
    </row>
    <row r="56538" spans="20:21" x14ac:dyDescent="0.2">
      <c r="T56538" s="11"/>
      <c r="U56538" s="11"/>
    </row>
    <row r="56539" spans="20:21" x14ac:dyDescent="0.2">
      <c r="T56539" s="11"/>
      <c r="U56539" s="11"/>
    </row>
    <row r="56540" spans="20:21" x14ac:dyDescent="0.2">
      <c r="T56540" s="11"/>
      <c r="U56540" s="11"/>
    </row>
    <row r="56541" spans="20:21" x14ac:dyDescent="0.2">
      <c r="T56541" s="11"/>
      <c r="U56541" s="11"/>
    </row>
    <row r="56542" spans="20:21" x14ac:dyDescent="0.2">
      <c r="T56542" s="11"/>
      <c r="U56542" s="11"/>
    </row>
    <row r="56543" spans="20:21" x14ac:dyDescent="0.2">
      <c r="T56543" s="11"/>
      <c r="U56543" s="11"/>
    </row>
    <row r="56544" spans="20:21" x14ac:dyDescent="0.2">
      <c r="T56544" s="11"/>
      <c r="U56544" s="11"/>
    </row>
    <row r="56545" spans="20:21" x14ac:dyDescent="0.2">
      <c r="T56545" s="11"/>
      <c r="U56545" s="11"/>
    </row>
    <row r="56546" spans="20:21" x14ac:dyDescent="0.2">
      <c r="T56546" s="11"/>
      <c r="U56546" s="11"/>
    </row>
    <row r="56547" spans="20:21" x14ac:dyDescent="0.2">
      <c r="T56547" s="11"/>
      <c r="U56547" s="11"/>
    </row>
    <row r="56548" spans="20:21" x14ac:dyDescent="0.2">
      <c r="T56548" s="11"/>
      <c r="U56548" s="11"/>
    </row>
    <row r="56549" spans="20:21" x14ac:dyDescent="0.2">
      <c r="T56549" s="11"/>
      <c r="U56549" s="11"/>
    </row>
    <row r="56550" spans="20:21" x14ac:dyDescent="0.2">
      <c r="T56550" s="11"/>
      <c r="U56550" s="11"/>
    </row>
    <row r="56551" spans="20:21" x14ac:dyDescent="0.2">
      <c r="T56551" s="11"/>
      <c r="U56551" s="11"/>
    </row>
    <row r="56552" spans="20:21" x14ac:dyDescent="0.2">
      <c r="T56552" s="11"/>
      <c r="U56552" s="11"/>
    </row>
    <row r="56553" spans="20:21" x14ac:dyDescent="0.2">
      <c r="T56553" s="11"/>
      <c r="U56553" s="11"/>
    </row>
    <row r="56554" spans="20:21" x14ac:dyDescent="0.2">
      <c r="T56554" s="11"/>
      <c r="U56554" s="11"/>
    </row>
    <row r="56555" spans="20:21" x14ac:dyDescent="0.2">
      <c r="T56555" s="11"/>
      <c r="U56555" s="11"/>
    </row>
    <row r="56556" spans="20:21" x14ac:dyDescent="0.2">
      <c r="T56556" s="11"/>
      <c r="U56556" s="11"/>
    </row>
    <row r="56557" spans="20:21" x14ac:dyDescent="0.2">
      <c r="T56557" s="11"/>
      <c r="U56557" s="11"/>
    </row>
    <row r="56558" spans="20:21" x14ac:dyDescent="0.2">
      <c r="T56558" s="11"/>
      <c r="U56558" s="11"/>
    </row>
    <row r="56559" spans="20:21" x14ac:dyDescent="0.2">
      <c r="T56559" s="11"/>
      <c r="U56559" s="11"/>
    </row>
    <row r="56560" spans="20:21" x14ac:dyDescent="0.2">
      <c r="T56560" s="11"/>
      <c r="U56560" s="11"/>
    </row>
    <row r="56561" spans="20:21" x14ac:dyDescent="0.2">
      <c r="T56561" s="11"/>
      <c r="U56561" s="11"/>
    </row>
    <row r="56562" spans="20:21" x14ac:dyDescent="0.2">
      <c r="T56562" s="11"/>
      <c r="U56562" s="11"/>
    </row>
    <row r="56563" spans="20:21" x14ac:dyDescent="0.2">
      <c r="T56563" s="11"/>
      <c r="U56563" s="11"/>
    </row>
    <row r="56564" spans="20:21" x14ac:dyDescent="0.2">
      <c r="T56564" s="11"/>
      <c r="U56564" s="11"/>
    </row>
    <row r="56565" spans="20:21" x14ac:dyDescent="0.2">
      <c r="T56565" s="11"/>
      <c r="U56565" s="11"/>
    </row>
    <row r="56566" spans="20:21" x14ac:dyDescent="0.2">
      <c r="T56566" s="11"/>
      <c r="U56566" s="11"/>
    </row>
    <row r="56567" spans="20:21" x14ac:dyDescent="0.2">
      <c r="T56567" s="11"/>
      <c r="U56567" s="11"/>
    </row>
    <row r="56568" spans="20:21" x14ac:dyDescent="0.2">
      <c r="T56568" s="11"/>
      <c r="U56568" s="11"/>
    </row>
    <row r="56569" spans="20:21" x14ac:dyDescent="0.2">
      <c r="T56569" s="11"/>
      <c r="U56569" s="11"/>
    </row>
    <row r="56570" spans="20:21" x14ac:dyDescent="0.2">
      <c r="T56570" s="11"/>
      <c r="U56570" s="11"/>
    </row>
    <row r="56571" spans="20:21" x14ac:dyDescent="0.2">
      <c r="T56571" s="11"/>
      <c r="U56571" s="11"/>
    </row>
    <row r="56572" spans="20:21" x14ac:dyDescent="0.2">
      <c r="T56572" s="11"/>
      <c r="U56572" s="11"/>
    </row>
    <row r="56573" spans="20:21" x14ac:dyDescent="0.2">
      <c r="T56573" s="11"/>
      <c r="U56573" s="11"/>
    </row>
    <row r="56574" spans="20:21" x14ac:dyDescent="0.2">
      <c r="T56574" s="11"/>
      <c r="U56574" s="11"/>
    </row>
    <row r="56575" spans="20:21" x14ac:dyDescent="0.2">
      <c r="T56575" s="11"/>
      <c r="U56575" s="11"/>
    </row>
    <row r="56576" spans="20:21" x14ac:dyDescent="0.2">
      <c r="T56576" s="11"/>
      <c r="U56576" s="11"/>
    </row>
    <row r="56577" spans="20:21" x14ac:dyDescent="0.2">
      <c r="T56577" s="11"/>
      <c r="U56577" s="11"/>
    </row>
    <row r="56578" spans="20:21" x14ac:dyDescent="0.2">
      <c r="T56578" s="11"/>
      <c r="U56578" s="11"/>
    </row>
    <row r="56579" spans="20:21" x14ac:dyDescent="0.2">
      <c r="T56579" s="11"/>
      <c r="U56579" s="11"/>
    </row>
    <row r="56580" spans="20:21" x14ac:dyDescent="0.2">
      <c r="T56580" s="11"/>
      <c r="U56580" s="11"/>
    </row>
    <row r="56581" spans="20:21" x14ac:dyDescent="0.2">
      <c r="T56581" s="11"/>
      <c r="U56581" s="11"/>
    </row>
    <row r="56582" spans="20:21" x14ac:dyDescent="0.2">
      <c r="T56582" s="11"/>
      <c r="U56582" s="11"/>
    </row>
    <row r="56583" spans="20:21" x14ac:dyDescent="0.2">
      <c r="T56583" s="11"/>
      <c r="U56583" s="11"/>
    </row>
    <row r="56584" spans="20:21" x14ac:dyDescent="0.2">
      <c r="T56584" s="11"/>
      <c r="U56584" s="11"/>
    </row>
    <row r="56585" spans="20:21" x14ac:dyDescent="0.2">
      <c r="T56585" s="11"/>
      <c r="U56585" s="11"/>
    </row>
    <row r="56586" spans="20:21" x14ac:dyDescent="0.2">
      <c r="T56586" s="11"/>
      <c r="U56586" s="11"/>
    </row>
    <row r="56587" spans="20:21" x14ac:dyDescent="0.2">
      <c r="T56587" s="11"/>
      <c r="U56587" s="11"/>
    </row>
    <row r="56588" spans="20:21" x14ac:dyDescent="0.2">
      <c r="T56588" s="11"/>
      <c r="U56588" s="11"/>
    </row>
    <row r="56589" spans="20:21" x14ac:dyDescent="0.2">
      <c r="T56589" s="11"/>
      <c r="U56589" s="11"/>
    </row>
    <row r="56590" spans="20:21" x14ac:dyDescent="0.2">
      <c r="T56590" s="11"/>
      <c r="U56590" s="11"/>
    </row>
    <row r="56591" spans="20:21" x14ac:dyDescent="0.2">
      <c r="T56591" s="11"/>
      <c r="U56591" s="11"/>
    </row>
    <row r="56592" spans="20:21" x14ac:dyDescent="0.2">
      <c r="T56592" s="11"/>
      <c r="U56592" s="11"/>
    </row>
    <row r="56593" spans="20:21" x14ac:dyDescent="0.2">
      <c r="T56593" s="11"/>
      <c r="U56593" s="11"/>
    </row>
    <row r="56594" spans="20:21" x14ac:dyDescent="0.2">
      <c r="T56594" s="11"/>
      <c r="U56594" s="11"/>
    </row>
    <row r="56595" spans="20:21" x14ac:dyDescent="0.2">
      <c r="T56595" s="11"/>
      <c r="U56595" s="11"/>
    </row>
    <row r="56596" spans="20:21" x14ac:dyDescent="0.2">
      <c r="T56596" s="11"/>
      <c r="U56596" s="11"/>
    </row>
    <row r="56597" spans="20:21" x14ac:dyDescent="0.2">
      <c r="T56597" s="11"/>
      <c r="U56597" s="11"/>
    </row>
    <row r="56598" spans="20:21" x14ac:dyDescent="0.2">
      <c r="T56598" s="11"/>
      <c r="U56598" s="11"/>
    </row>
    <row r="56599" spans="20:21" x14ac:dyDescent="0.2">
      <c r="T56599" s="11"/>
      <c r="U56599" s="11"/>
    </row>
    <row r="56600" spans="20:21" x14ac:dyDescent="0.2">
      <c r="T56600" s="11"/>
      <c r="U56600" s="11"/>
    </row>
    <row r="56601" spans="20:21" x14ac:dyDescent="0.2">
      <c r="T56601" s="11"/>
      <c r="U56601" s="11"/>
    </row>
    <row r="56602" spans="20:21" x14ac:dyDescent="0.2">
      <c r="T56602" s="11"/>
      <c r="U56602" s="11"/>
    </row>
    <row r="56603" spans="20:21" x14ac:dyDescent="0.2">
      <c r="T56603" s="11"/>
      <c r="U56603" s="11"/>
    </row>
    <row r="56604" spans="20:21" x14ac:dyDescent="0.2">
      <c r="T56604" s="11"/>
      <c r="U56604" s="11"/>
    </row>
    <row r="56605" spans="20:21" x14ac:dyDescent="0.2">
      <c r="T56605" s="11"/>
      <c r="U56605" s="11"/>
    </row>
    <row r="56606" spans="20:21" x14ac:dyDescent="0.2">
      <c r="T56606" s="11"/>
      <c r="U56606" s="11"/>
    </row>
    <row r="56607" spans="20:21" x14ac:dyDescent="0.2">
      <c r="T56607" s="11"/>
      <c r="U56607" s="11"/>
    </row>
    <row r="56608" spans="20:21" x14ac:dyDescent="0.2">
      <c r="T56608" s="11"/>
      <c r="U56608" s="11"/>
    </row>
    <row r="56609" spans="20:21" x14ac:dyDescent="0.2">
      <c r="T56609" s="11"/>
      <c r="U56609" s="11"/>
    </row>
    <row r="56610" spans="20:21" x14ac:dyDescent="0.2">
      <c r="T56610" s="11"/>
      <c r="U56610" s="11"/>
    </row>
    <row r="56611" spans="20:21" x14ac:dyDescent="0.2">
      <c r="T56611" s="11"/>
      <c r="U56611" s="11"/>
    </row>
    <row r="56612" spans="20:21" x14ac:dyDescent="0.2">
      <c r="T56612" s="11"/>
      <c r="U56612" s="11"/>
    </row>
    <row r="56613" spans="20:21" x14ac:dyDescent="0.2">
      <c r="T56613" s="11"/>
      <c r="U56613" s="11"/>
    </row>
    <row r="56614" spans="20:21" x14ac:dyDescent="0.2">
      <c r="T56614" s="11"/>
      <c r="U56614" s="11"/>
    </row>
    <row r="56615" spans="20:21" x14ac:dyDescent="0.2">
      <c r="T56615" s="11"/>
      <c r="U56615" s="11"/>
    </row>
    <row r="56616" spans="20:21" x14ac:dyDescent="0.2">
      <c r="T56616" s="11"/>
      <c r="U56616" s="11"/>
    </row>
    <row r="56617" spans="20:21" x14ac:dyDescent="0.2">
      <c r="T56617" s="11"/>
      <c r="U56617" s="11"/>
    </row>
    <row r="56618" spans="20:21" x14ac:dyDescent="0.2">
      <c r="T56618" s="11"/>
      <c r="U56618" s="11"/>
    </row>
    <row r="56619" spans="20:21" x14ac:dyDescent="0.2">
      <c r="T56619" s="11"/>
      <c r="U56619" s="11"/>
    </row>
    <row r="56620" spans="20:21" x14ac:dyDescent="0.2">
      <c r="T56620" s="11"/>
      <c r="U56620" s="11"/>
    </row>
    <row r="56621" spans="20:21" x14ac:dyDescent="0.2">
      <c r="T56621" s="11"/>
      <c r="U56621" s="11"/>
    </row>
    <row r="56622" spans="20:21" x14ac:dyDescent="0.2">
      <c r="T56622" s="11"/>
      <c r="U56622" s="11"/>
    </row>
    <row r="56623" spans="20:21" x14ac:dyDescent="0.2">
      <c r="T56623" s="11"/>
      <c r="U56623" s="11"/>
    </row>
    <row r="56624" spans="20:21" x14ac:dyDescent="0.2">
      <c r="T56624" s="11"/>
      <c r="U56624" s="11"/>
    </row>
    <row r="56625" spans="20:21" x14ac:dyDescent="0.2">
      <c r="T56625" s="11"/>
      <c r="U56625" s="11"/>
    </row>
    <row r="56626" spans="20:21" x14ac:dyDescent="0.2">
      <c r="T56626" s="11"/>
      <c r="U56626" s="11"/>
    </row>
    <row r="56627" spans="20:21" x14ac:dyDescent="0.2">
      <c r="T56627" s="11"/>
      <c r="U56627" s="11"/>
    </row>
    <row r="56628" spans="20:21" x14ac:dyDescent="0.2">
      <c r="T56628" s="11"/>
      <c r="U56628" s="11"/>
    </row>
    <row r="56629" spans="20:21" x14ac:dyDescent="0.2">
      <c r="T56629" s="11"/>
      <c r="U56629" s="11"/>
    </row>
    <row r="56630" spans="20:21" x14ac:dyDescent="0.2">
      <c r="T56630" s="11"/>
      <c r="U56630" s="11"/>
    </row>
    <row r="56631" spans="20:21" x14ac:dyDescent="0.2">
      <c r="T56631" s="11"/>
      <c r="U56631" s="11"/>
    </row>
    <row r="56632" spans="20:21" x14ac:dyDescent="0.2">
      <c r="T56632" s="11"/>
      <c r="U56632" s="11"/>
    </row>
    <row r="56633" spans="20:21" x14ac:dyDescent="0.2">
      <c r="T56633" s="11"/>
      <c r="U56633" s="11"/>
    </row>
    <row r="56634" spans="20:21" x14ac:dyDescent="0.2">
      <c r="T56634" s="11"/>
      <c r="U56634" s="11"/>
    </row>
    <row r="56635" spans="20:21" x14ac:dyDescent="0.2">
      <c r="T56635" s="11"/>
      <c r="U56635" s="11"/>
    </row>
    <row r="56636" spans="20:21" x14ac:dyDescent="0.2">
      <c r="T56636" s="11"/>
      <c r="U56636" s="11"/>
    </row>
    <row r="56637" spans="20:21" x14ac:dyDescent="0.2">
      <c r="T56637" s="11"/>
      <c r="U56637" s="11"/>
    </row>
    <row r="56638" spans="20:21" x14ac:dyDescent="0.2">
      <c r="T56638" s="11"/>
      <c r="U56638" s="11"/>
    </row>
    <row r="56639" spans="20:21" x14ac:dyDescent="0.2">
      <c r="T56639" s="11"/>
      <c r="U56639" s="11"/>
    </row>
    <row r="56640" spans="20:21" x14ac:dyDescent="0.2">
      <c r="T56640" s="11"/>
      <c r="U56640" s="11"/>
    </row>
    <row r="56641" spans="20:21" x14ac:dyDescent="0.2">
      <c r="T56641" s="11"/>
      <c r="U56641" s="11"/>
    </row>
    <row r="56642" spans="20:21" x14ac:dyDescent="0.2">
      <c r="T56642" s="11"/>
      <c r="U56642" s="11"/>
    </row>
    <row r="56643" spans="20:21" x14ac:dyDescent="0.2">
      <c r="T56643" s="11"/>
      <c r="U56643" s="11"/>
    </row>
    <row r="56644" spans="20:21" x14ac:dyDescent="0.2">
      <c r="T56644" s="11"/>
      <c r="U56644" s="11"/>
    </row>
    <row r="56645" spans="20:21" x14ac:dyDescent="0.2">
      <c r="T56645" s="11"/>
      <c r="U56645" s="11"/>
    </row>
    <row r="56646" spans="20:21" x14ac:dyDescent="0.2">
      <c r="T56646" s="11"/>
      <c r="U56646" s="11"/>
    </row>
    <row r="56647" spans="20:21" x14ac:dyDescent="0.2">
      <c r="T56647" s="11"/>
      <c r="U56647" s="11"/>
    </row>
    <row r="56648" spans="20:21" x14ac:dyDescent="0.2">
      <c r="T56648" s="11"/>
      <c r="U56648" s="11"/>
    </row>
    <row r="56649" spans="20:21" x14ac:dyDescent="0.2">
      <c r="T56649" s="11"/>
      <c r="U56649" s="11"/>
    </row>
    <row r="56650" spans="20:21" x14ac:dyDescent="0.2">
      <c r="T56650" s="11"/>
      <c r="U56650" s="11"/>
    </row>
    <row r="56651" spans="20:21" x14ac:dyDescent="0.2">
      <c r="T56651" s="11"/>
      <c r="U56651" s="11"/>
    </row>
    <row r="56652" spans="20:21" x14ac:dyDescent="0.2">
      <c r="T56652" s="11"/>
      <c r="U56652" s="11"/>
    </row>
    <row r="56653" spans="20:21" x14ac:dyDescent="0.2">
      <c r="T56653" s="11"/>
      <c r="U56653" s="11"/>
    </row>
    <row r="56654" spans="20:21" x14ac:dyDescent="0.2">
      <c r="T56654" s="11"/>
      <c r="U56654" s="11"/>
    </row>
    <row r="56655" spans="20:21" x14ac:dyDescent="0.2">
      <c r="T56655" s="11"/>
      <c r="U56655" s="11"/>
    </row>
    <row r="56656" spans="20:21" x14ac:dyDescent="0.2">
      <c r="T56656" s="11"/>
      <c r="U56656" s="11"/>
    </row>
    <row r="56657" spans="20:21" x14ac:dyDescent="0.2">
      <c r="T56657" s="11"/>
      <c r="U56657" s="11"/>
    </row>
    <row r="56658" spans="20:21" x14ac:dyDescent="0.2">
      <c r="T56658" s="11"/>
      <c r="U56658" s="11"/>
    </row>
    <row r="56659" spans="20:21" x14ac:dyDescent="0.2">
      <c r="T56659" s="11"/>
      <c r="U56659" s="11"/>
    </row>
    <row r="56660" spans="20:21" x14ac:dyDescent="0.2">
      <c r="T56660" s="11"/>
      <c r="U56660" s="11"/>
    </row>
    <row r="56661" spans="20:21" x14ac:dyDescent="0.2">
      <c r="T56661" s="11"/>
      <c r="U56661" s="11"/>
    </row>
    <row r="56662" spans="20:21" x14ac:dyDescent="0.2">
      <c r="T56662" s="11"/>
      <c r="U56662" s="11"/>
    </row>
    <row r="56663" spans="20:21" x14ac:dyDescent="0.2">
      <c r="T56663" s="11"/>
      <c r="U56663" s="11"/>
    </row>
    <row r="56664" spans="20:21" x14ac:dyDescent="0.2">
      <c r="T56664" s="11"/>
      <c r="U56664" s="11"/>
    </row>
    <row r="56665" spans="20:21" x14ac:dyDescent="0.2">
      <c r="T56665" s="11"/>
      <c r="U56665" s="11"/>
    </row>
    <row r="56666" spans="20:21" x14ac:dyDescent="0.2">
      <c r="T56666" s="11"/>
      <c r="U56666" s="11"/>
    </row>
    <row r="56667" spans="20:21" x14ac:dyDescent="0.2">
      <c r="T56667" s="11"/>
      <c r="U56667" s="11"/>
    </row>
    <row r="56668" spans="20:21" x14ac:dyDescent="0.2">
      <c r="T56668" s="11"/>
      <c r="U56668" s="11"/>
    </row>
    <row r="56669" spans="20:21" x14ac:dyDescent="0.2">
      <c r="T56669" s="11"/>
      <c r="U56669" s="11"/>
    </row>
    <row r="56670" spans="20:21" x14ac:dyDescent="0.2">
      <c r="T56670" s="11"/>
      <c r="U56670" s="11"/>
    </row>
    <row r="56671" spans="20:21" x14ac:dyDescent="0.2">
      <c r="T56671" s="11"/>
      <c r="U56671" s="11"/>
    </row>
    <row r="56672" spans="20:21" x14ac:dyDescent="0.2">
      <c r="T56672" s="11"/>
      <c r="U56672" s="11"/>
    </row>
    <row r="56673" spans="20:21" x14ac:dyDescent="0.2">
      <c r="T56673" s="11"/>
      <c r="U56673" s="11"/>
    </row>
    <row r="56674" spans="20:21" x14ac:dyDescent="0.2">
      <c r="T56674" s="11"/>
      <c r="U56674" s="11"/>
    </row>
    <row r="56675" spans="20:21" x14ac:dyDescent="0.2">
      <c r="T56675" s="11"/>
      <c r="U56675" s="11"/>
    </row>
    <row r="56676" spans="20:21" x14ac:dyDescent="0.2">
      <c r="T56676" s="11"/>
      <c r="U56676" s="11"/>
    </row>
    <row r="56677" spans="20:21" x14ac:dyDescent="0.2">
      <c r="T56677" s="11"/>
      <c r="U56677" s="11"/>
    </row>
    <row r="56678" spans="20:21" x14ac:dyDescent="0.2">
      <c r="T56678" s="11"/>
      <c r="U56678" s="11"/>
    </row>
    <row r="56679" spans="20:21" x14ac:dyDescent="0.2">
      <c r="T56679" s="11"/>
      <c r="U56679" s="11"/>
    </row>
    <row r="56680" spans="20:21" x14ac:dyDescent="0.2">
      <c r="T56680" s="11"/>
      <c r="U56680" s="11"/>
    </row>
    <row r="56681" spans="20:21" x14ac:dyDescent="0.2">
      <c r="T56681" s="11"/>
      <c r="U56681" s="11"/>
    </row>
    <row r="56682" spans="20:21" x14ac:dyDescent="0.2">
      <c r="T56682" s="11"/>
      <c r="U56682" s="11"/>
    </row>
    <row r="56683" spans="20:21" x14ac:dyDescent="0.2">
      <c r="T56683" s="11"/>
      <c r="U56683" s="11"/>
    </row>
    <row r="56684" spans="20:21" x14ac:dyDescent="0.2">
      <c r="T56684" s="11"/>
      <c r="U56684" s="11"/>
    </row>
    <row r="56685" spans="20:21" x14ac:dyDescent="0.2">
      <c r="T56685" s="11"/>
      <c r="U56685" s="11"/>
    </row>
    <row r="56686" spans="20:21" x14ac:dyDescent="0.2">
      <c r="T56686" s="11"/>
      <c r="U56686" s="11"/>
    </row>
    <row r="56687" spans="20:21" x14ac:dyDescent="0.2">
      <c r="T56687" s="11"/>
      <c r="U56687" s="11"/>
    </row>
    <row r="56688" spans="20:21" x14ac:dyDescent="0.2">
      <c r="T56688" s="11"/>
      <c r="U56688" s="11"/>
    </row>
    <row r="56689" spans="20:21" x14ac:dyDescent="0.2">
      <c r="T56689" s="11"/>
      <c r="U56689" s="11"/>
    </row>
    <row r="56690" spans="20:21" x14ac:dyDescent="0.2">
      <c r="T56690" s="11"/>
      <c r="U56690" s="11"/>
    </row>
    <row r="56691" spans="20:21" x14ac:dyDescent="0.2">
      <c r="T56691" s="11"/>
      <c r="U56691" s="11"/>
    </row>
    <row r="56692" spans="20:21" x14ac:dyDescent="0.2">
      <c r="T56692" s="11"/>
      <c r="U56692" s="11"/>
    </row>
    <row r="56693" spans="20:21" x14ac:dyDescent="0.2">
      <c r="T56693" s="11"/>
      <c r="U56693" s="11"/>
    </row>
    <row r="56694" spans="20:21" x14ac:dyDescent="0.2">
      <c r="T56694" s="11"/>
      <c r="U56694" s="11"/>
    </row>
    <row r="56695" spans="20:21" x14ac:dyDescent="0.2">
      <c r="T56695" s="11"/>
      <c r="U56695" s="11"/>
    </row>
    <row r="56696" spans="20:21" x14ac:dyDescent="0.2">
      <c r="T56696" s="11"/>
      <c r="U56696" s="11"/>
    </row>
    <row r="56697" spans="20:21" x14ac:dyDescent="0.2">
      <c r="T56697" s="11"/>
      <c r="U56697" s="11"/>
    </row>
    <row r="56698" spans="20:21" x14ac:dyDescent="0.2">
      <c r="T56698" s="11"/>
      <c r="U56698" s="11"/>
    </row>
    <row r="56699" spans="20:21" x14ac:dyDescent="0.2">
      <c r="T56699" s="11"/>
      <c r="U56699" s="11"/>
    </row>
    <row r="56700" spans="20:21" x14ac:dyDescent="0.2">
      <c r="T56700" s="11"/>
      <c r="U56700" s="11"/>
    </row>
    <row r="56701" spans="20:21" x14ac:dyDescent="0.2">
      <c r="T56701" s="11"/>
      <c r="U56701" s="11"/>
    </row>
    <row r="56702" spans="20:21" x14ac:dyDescent="0.2">
      <c r="T56702" s="11"/>
      <c r="U56702" s="11"/>
    </row>
    <row r="56703" spans="20:21" x14ac:dyDescent="0.2">
      <c r="T56703" s="11"/>
      <c r="U56703" s="11"/>
    </row>
    <row r="56704" spans="20:21" x14ac:dyDescent="0.2">
      <c r="T56704" s="11"/>
      <c r="U56704" s="11"/>
    </row>
    <row r="56705" spans="20:21" x14ac:dyDescent="0.2">
      <c r="T56705" s="11"/>
      <c r="U56705" s="11"/>
    </row>
    <row r="56706" spans="20:21" x14ac:dyDescent="0.2">
      <c r="T56706" s="11"/>
      <c r="U56706" s="11"/>
    </row>
    <row r="56707" spans="20:21" x14ac:dyDescent="0.2">
      <c r="T56707" s="11"/>
      <c r="U56707" s="11"/>
    </row>
    <row r="56708" spans="20:21" x14ac:dyDescent="0.2">
      <c r="T56708" s="11"/>
      <c r="U56708" s="11"/>
    </row>
    <row r="56709" spans="20:21" x14ac:dyDescent="0.2">
      <c r="T56709" s="11"/>
      <c r="U56709" s="11"/>
    </row>
    <row r="56710" spans="20:21" x14ac:dyDescent="0.2">
      <c r="T56710" s="11"/>
      <c r="U56710" s="11"/>
    </row>
    <row r="56711" spans="20:21" x14ac:dyDescent="0.2">
      <c r="T56711" s="11"/>
      <c r="U56711" s="11"/>
    </row>
    <row r="56712" spans="20:21" x14ac:dyDescent="0.2">
      <c r="T56712" s="11"/>
      <c r="U56712" s="11"/>
    </row>
    <row r="56713" spans="20:21" x14ac:dyDescent="0.2">
      <c r="T56713" s="11"/>
      <c r="U56713" s="11"/>
    </row>
    <row r="56714" spans="20:21" x14ac:dyDescent="0.2">
      <c r="T56714" s="11"/>
      <c r="U56714" s="11"/>
    </row>
    <row r="56715" spans="20:21" x14ac:dyDescent="0.2">
      <c r="T56715" s="11"/>
      <c r="U56715" s="11"/>
    </row>
    <row r="56716" spans="20:21" x14ac:dyDescent="0.2">
      <c r="T56716" s="11"/>
      <c r="U56716" s="11"/>
    </row>
    <row r="56717" spans="20:21" x14ac:dyDescent="0.2">
      <c r="T56717" s="11"/>
      <c r="U56717" s="11"/>
    </row>
    <row r="56718" spans="20:21" x14ac:dyDescent="0.2">
      <c r="T56718" s="11"/>
      <c r="U56718" s="11"/>
    </row>
    <row r="56719" spans="20:21" x14ac:dyDescent="0.2">
      <c r="T56719" s="11"/>
      <c r="U56719" s="11"/>
    </row>
    <row r="56720" spans="20:21" x14ac:dyDescent="0.2">
      <c r="T56720" s="11"/>
      <c r="U56720" s="11"/>
    </row>
    <row r="56721" spans="20:21" x14ac:dyDescent="0.2">
      <c r="T56721" s="11"/>
      <c r="U56721" s="11"/>
    </row>
    <row r="56722" spans="20:21" x14ac:dyDescent="0.2">
      <c r="T56722" s="11"/>
      <c r="U56722" s="11"/>
    </row>
    <row r="56723" spans="20:21" x14ac:dyDescent="0.2">
      <c r="T56723" s="11"/>
      <c r="U56723" s="11"/>
    </row>
    <row r="56724" spans="20:21" x14ac:dyDescent="0.2">
      <c r="T56724" s="11"/>
      <c r="U56724" s="11"/>
    </row>
    <row r="56725" spans="20:21" x14ac:dyDescent="0.2">
      <c r="T56725" s="11"/>
      <c r="U56725" s="11"/>
    </row>
    <row r="56726" spans="20:21" x14ac:dyDescent="0.2">
      <c r="T56726" s="11"/>
      <c r="U56726" s="11"/>
    </row>
    <row r="56727" spans="20:21" x14ac:dyDescent="0.2">
      <c r="T56727" s="11"/>
      <c r="U56727" s="11"/>
    </row>
    <row r="56728" spans="20:21" x14ac:dyDescent="0.2">
      <c r="T56728" s="11"/>
      <c r="U56728" s="11"/>
    </row>
    <row r="56729" spans="20:21" x14ac:dyDescent="0.2">
      <c r="T56729" s="11"/>
      <c r="U56729" s="11"/>
    </row>
    <row r="56730" spans="20:21" x14ac:dyDescent="0.2">
      <c r="T56730" s="11"/>
      <c r="U56730" s="11"/>
    </row>
    <row r="56731" spans="20:21" x14ac:dyDescent="0.2">
      <c r="T56731" s="11"/>
      <c r="U56731" s="11"/>
    </row>
    <row r="56732" spans="20:21" x14ac:dyDescent="0.2">
      <c r="T56732" s="11"/>
      <c r="U56732" s="11"/>
    </row>
    <row r="56733" spans="20:21" x14ac:dyDescent="0.2">
      <c r="T56733" s="11"/>
      <c r="U56733" s="11"/>
    </row>
    <row r="56734" spans="20:21" x14ac:dyDescent="0.2">
      <c r="T56734" s="11"/>
      <c r="U56734" s="11"/>
    </row>
    <row r="56735" spans="20:21" x14ac:dyDescent="0.2">
      <c r="T56735" s="11"/>
      <c r="U56735" s="11"/>
    </row>
    <row r="56736" spans="20:21" x14ac:dyDescent="0.2">
      <c r="T56736" s="11"/>
      <c r="U56736" s="11"/>
    </row>
    <row r="56737" spans="20:21" x14ac:dyDescent="0.2">
      <c r="T56737" s="11"/>
      <c r="U56737" s="11"/>
    </row>
    <row r="56738" spans="20:21" x14ac:dyDescent="0.2">
      <c r="T56738" s="11"/>
      <c r="U56738" s="11"/>
    </row>
    <row r="56739" spans="20:21" x14ac:dyDescent="0.2">
      <c r="T56739" s="11"/>
      <c r="U56739" s="11"/>
    </row>
    <row r="56740" spans="20:21" x14ac:dyDescent="0.2">
      <c r="T56740" s="11"/>
      <c r="U56740" s="11"/>
    </row>
    <row r="56741" spans="20:21" x14ac:dyDescent="0.2">
      <c r="T56741" s="11"/>
      <c r="U56741" s="11"/>
    </row>
    <row r="56742" spans="20:21" x14ac:dyDescent="0.2">
      <c r="T56742" s="11"/>
      <c r="U56742" s="11"/>
    </row>
    <row r="56743" spans="20:21" x14ac:dyDescent="0.2">
      <c r="T56743" s="11"/>
      <c r="U56743" s="11"/>
    </row>
    <row r="56744" spans="20:21" x14ac:dyDescent="0.2">
      <c r="T56744" s="11"/>
      <c r="U56744" s="11"/>
    </row>
    <row r="56745" spans="20:21" x14ac:dyDescent="0.2">
      <c r="T56745" s="11"/>
      <c r="U56745" s="11"/>
    </row>
    <row r="56746" spans="20:21" x14ac:dyDescent="0.2">
      <c r="T56746" s="11"/>
      <c r="U56746" s="11"/>
    </row>
    <row r="56747" spans="20:21" x14ac:dyDescent="0.2">
      <c r="T56747" s="11"/>
      <c r="U56747" s="11"/>
    </row>
    <row r="56748" spans="20:21" x14ac:dyDescent="0.2">
      <c r="T56748" s="11"/>
      <c r="U56748" s="11"/>
    </row>
    <row r="56749" spans="20:21" x14ac:dyDescent="0.2">
      <c r="T56749" s="11"/>
      <c r="U56749" s="11"/>
    </row>
    <row r="56750" spans="20:21" x14ac:dyDescent="0.2">
      <c r="T56750" s="11"/>
      <c r="U56750" s="11"/>
    </row>
    <row r="56751" spans="20:21" x14ac:dyDescent="0.2">
      <c r="T56751" s="11"/>
      <c r="U56751" s="11"/>
    </row>
    <row r="56752" spans="20:21" x14ac:dyDescent="0.2">
      <c r="T56752" s="11"/>
      <c r="U56752" s="11"/>
    </row>
    <row r="56753" spans="20:21" x14ac:dyDescent="0.2">
      <c r="T56753" s="11"/>
      <c r="U56753" s="11"/>
    </row>
    <row r="56754" spans="20:21" x14ac:dyDescent="0.2">
      <c r="T56754" s="11"/>
      <c r="U56754" s="11"/>
    </row>
    <row r="56755" spans="20:21" x14ac:dyDescent="0.2">
      <c r="T56755" s="11"/>
      <c r="U56755" s="11"/>
    </row>
    <row r="56756" spans="20:21" x14ac:dyDescent="0.2">
      <c r="T56756" s="11"/>
      <c r="U56756" s="11"/>
    </row>
    <row r="56757" spans="20:21" x14ac:dyDescent="0.2">
      <c r="T56757" s="11"/>
      <c r="U56757" s="11"/>
    </row>
    <row r="56758" spans="20:21" x14ac:dyDescent="0.2">
      <c r="T56758" s="11"/>
      <c r="U56758" s="11"/>
    </row>
    <row r="56759" spans="20:21" x14ac:dyDescent="0.2">
      <c r="T56759" s="11"/>
      <c r="U56759" s="11"/>
    </row>
    <row r="56760" spans="20:21" x14ac:dyDescent="0.2">
      <c r="T56760" s="11"/>
      <c r="U56760" s="11"/>
    </row>
    <row r="56761" spans="20:21" x14ac:dyDescent="0.2">
      <c r="T56761" s="11"/>
      <c r="U56761" s="11"/>
    </row>
    <row r="56762" spans="20:21" x14ac:dyDescent="0.2">
      <c r="T56762" s="11"/>
      <c r="U56762" s="11"/>
    </row>
    <row r="56763" spans="20:21" x14ac:dyDescent="0.2">
      <c r="T56763" s="11"/>
      <c r="U56763" s="11"/>
    </row>
    <row r="56764" spans="20:21" x14ac:dyDescent="0.2">
      <c r="T56764" s="11"/>
      <c r="U56764" s="11"/>
    </row>
    <row r="56765" spans="20:21" x14ac:dyDescent="0.2">
      <c r="T56765" s="11"/>
      <c r="U56765" s="11"/>
    </row>
    <row r="56766" spans="20:21" x14ac:dyDescent="0.2">
      <c r="T56766" s="11"/>
      <c r="U56766" s="11"/>
    </row>
    <row r="56767" spans="20:21" x14ac:dyDescent="0.2">
      <c r="T56767" s="11"/>
      <c r="U56767" s="11"/>
    </row>
    <row r="56768" spans="20:21" x14ac:dyDescent="0.2">
      <c r="T56768" s="11"/>
      <c r="U56768" s="11"/>
    </row>
    <row r="56769" spans="20:21" x14ac:dyDescent="0.2">
      <c r="T56769" s="11"/>
      <c r="U56769" s="11"/>
    </row>
    <row r="56770" spans="20:21" x14ac:dyDescent="0.2">
      <c r="T56770" s="11"/>
      <c r="U56770" s="11"/>
    </row>
    <row r="56771" spans="20:21" x14ac:dyDescent="0.2">
      <c r="T56771" s="11"/>
      <c r="U56771" s="11"/>
    </row>
    <row r="56772" spans="20:21" x14ac:dyDescent="0.2">
      <c r="T56772" s="11"/>
      <c r="U56772" s="11"/>
    </row>
    <row r="56773" spans="20:21" x14ac:dyDescent="0.2">
      <c r="T56773" s="11"/>
      <c r="U56773" s="11"/>
    </row>
    <row r="56774" spans="20:21" x14ac:dyDescent="0.2">
      <c r="T56774" s="11"/>
      <c r="U56774" s="11"/>
    </row>
    <row r="56775" spans="20:21" x14ac:dyDescent="0.2">
      <c r="T56775" s="11"/>
      <c r="U56775" s="11"/>
    </row>
    <row r="56776" spans="20:21" x14ac:dyDescent="0.2">
      <c r="T56776" s="11"/>
      <c r="U56776" s="11"/>
    </row>
    <row r="56777" spans="20:21" x14ac:dyDescent="0.2">
      <c r="T56777" s="11"/>
      <c r="U56777" s="11"/>
    </row>
    <row r="56778" spans="20:21" x14ac:dyDescent="0.2">
      <c r="T56778" s="11"/>
      <c r="U56778" s="11"/>
    </row>
    <row r="56779" spans="20:21" x14ac:dyDescent="0.2">
      <c r="T56779" s="11"/>
      <c r="U56779" s="11"/>
    </row>
    <row r="56780" spans="20:21" x14ac:dyDescent="0.2">
      <c r="T56780" s="11"/>
      <c r="U56780" s="11"/>
    </row>
    <row r="56781" spans="20:21" x14ac:dyDescent="0.2">
      <c r="T56781" s="11"/>
      <c r="U56781" s="11"/>
    </row>
    <row r="56782" spans="20:21" x14ac:dyDescent="0.2">
      <c r="T56782" s="11"/>
      <c r="U56782" s="11"/>
    </row>
    <row r="56783" spans="20:21" x14ac:dyDescent="0.2">
      <c r="T56783" s="11"/>
      <c r="U56783" s="11"/>
    </row>
    <row r="56784" spans="20:21" x14ac:dyDescent="0.2">
      <c r="T56784" s="11"/>
      <c r="U56784" s="11"/>
    </row>
    <row r="56785" spans="20:21" x14ac:dyDescent="0.2">
      <c r="T56785" s="11"/>
      <c r="U56785" s="11"/>
    </row>
    <row r="56786" spans="20:21" x14ac:dyDescent="0.2">
      <c r="T56786" s="11"/>
      <c r="U56786" s="11"/>
    </row>
    <row r="56787" spans="20:21" x14ac:dyDescent="0.2">
      <c r="T56787" s="11"/>
      <c r="U56787" s="11"/>
    </row>
    <row r="56788" spans="20:21" x14ac:dyDescent="0.2">
      <c r="T56788" s="11"/>
      <c r="U56788" s="11"/>
    </row>
    <row r="56789" spans="20:21" x14ac:dyDescent="0.2">
      <c r="T56789" s="11"/>
      <c r="U56789" s="11"/>
    </row>
    <row r="56790" spans="20:21" x14ac:dyDescent="0.2">
      <c r="T56790" s="11"/>
      <c r="U56790" s="11"/>
    </row>
    <row r="56791" spans="20:21" x14ac:dyDescent="0.2">
      <c r="T56791" s="11"/>
      <c r="U56791" s="11"/>
    </row>
    <row r="56792" spans="20:21" x14ac:dyDescent="0.2">
      <c r="T56792" s="11"/>
      <c r="U56792" s="11"/>
    </row>
    <row r="56793" spans="20:21" x14ac:dyDescent="0.2">
      <c r="T56793" s="11"/>
      <c r="U56793" s="11"/>
    </row>
    <row r="56794" spans="20:21" x14ac:dyDescent="0.2">
      <c r="T56794" s="11"/>
      <c r="U56794" s="11"/>
    </row>
    <row r="56795" spans="20:21" x14ac:dyDescent="0.2">
      <c r="T56795" s="11"/>
      <c r="U56795" s="11"/>
    </row>
    <row r="56796" spans="20:21" x14ac:dyDescent="0.2">
      <c r="T56796" s="11"/>
      <c r="U56796" s="11"/>
    </row>
    <row r="56797" spans="20:21" x14ac:dyDescent="0.2">
      <c r="T56797" s="11"/>
      <c r="U56797" s="11"/>
    </row>
    <row r="56798" spans="20:21" x14ac:dyDescent="0.2">
      <c r="T56798" s="11"/>
      <c r="U56798" s="11"/>
    </row>
    <row r="56799" spans="20:21" x14ac:dyDescent="0.2">
      <c r="T56799" s="11"/>
      <c r="U56799" s="11"/>
    </row>
    <row r="56800" spans="20:21" x14ac:dyDescent="0.2">
      <c r="T56800" s="11"/>
      <c r="U56800" s="11"/>
    </row>
    <row r="56801" spans="20:21" x14ac:dyDescent="0.2">
      <c r="T56801" s="11"/>
      <c r="U56801" s="11"/>
    </row>
    <row r="56802" spans="20:21" x14ac:dyDescent="0.2">
      <c r="T56802" s="11"/>
      <c r="U56802" s="11"/>
    </row>
    <row r="56803" spans="20:21" x14ac:dyDescent="0.2">
      <c r="T56803" s="11"/>
      <c r="U56803" s="11"/>
    </row>
    <row r="56804" spans="20:21" x14ac:dyDescent="0.2">
      <c r="T56804" s="11"/>
      <c r="U56804" s="11"/>
    </row>
    <row r="56805" spans="20:21" x14ac:dyDescent="0.2">
      <c r="T56805" s="11"/>
      <c r="U56805" s="11"/>
    </row>
    <row r="56806" spans="20:21" x14ac:dyDescent="0.2">
      <c r="T56806" s="11"/>
      <c r="U56806" s="11"/>
    </row>
    <row r="56807" spans="20:21" x14ac:dyDescent="0.2">
      <c r="T56807" s="11"/>
      <c r="U56807" s="11"/>
    </row>
    <row r="56808" spans="20:21" x14ac:dyDescent="0.2">
      <c r="T56808" s="11"/>
      <c r="U56808" s="11"/>
    </row>
    <row r="56809" spans="20:21" x14ac:dyDescent="0.2">
      <c r="T56809" s="11"/>
      <c r="U56809" s="11"/>
    </row>
    <row r="56810" spans="20:21" x14ac:dyDescent="0.2">
      <c r="T56810" s="11"/>
      <c r="U56810" s="11"/>
    </row>
    <row r="56811" spans="20:21" x14ac:dyDescent="0.2">
      <c r="T56811" s="11"/>
      <c r="U56811" s="11"/>
    </row>
    <row r="56812" spans="20:21" x14ac:dyDescent="0.2">
      <c r="T56812" s="11"/>
      <c r="U56812" s="11"/>
    </row>
    <row r="56813" spans="20:21" x14ac:dyDescent="0.2">
      <c r="T56813" s="11"/>
      <c r="U56813" s="11"/>
    </row>
    <row r="56814" spans="20:21" x14ac:dyDescent="0.2">
      <c r="T56814" s="11"/>
      <c r="U56814" s="11"/>
    </row>
    <row r="56815" spans="20:21" x14ac:dyDescent="0.2">
      <c r="T56815" s="11"/>
      <c r="U56815" s="11"/>
    </row>
    <row r="56816" spans="20:21" x14ac:dyDescent="0.2">
      <c r="T56816" s="11"/>
      <c r="U56816" s="11"/>
    </row>
    <row r="56817" spans="20:21" x14ac:dyDescent="0.2">
      <c r="T56817" s="11"/>
      <c r="U56817" s="11"/>
    </row>
    <row r="56818" spans="20:21" x14ac:dyDescent="0.2">
      <c r="T56818" s="11"/>
      <c r="U56818" s="11"/>
    </row>
    <row r="56819" spans="20:21" x14ac:dyDescent="0.2">
      <c r="T56819" s="11"/>
      <c r="U56819" s="11"/>
    </row>
    <row r="56820" spans="20:21" x14ac:dyDescent="0.2">
      <c r="T56820" s="11"/>
      <c r="U56820" s="11"/>
    </row>
    <row r="56821" spans="20:21" x14ac:dyDescent="0.2">
      <c r="T56821" s="11"/>
      <c r="U56821" s="11"/>
    </row>
    <row r="56822" spans="20:21" x14ac:dyDescent="0.2">
      <c r="T56822" s="11"/>
      <c r="U56822" s="11"/>
    </row>
    <row r="56823" spans="20:21" x14ac:dyDescent="0.2">
      <c r="T56823" s="11"/>
      <c r="U56823" s="11"/>
    </row>
    <row r="56824" spans="20:21" x14ac:dyDescent="0.2">
      <c r="T56824" s="11"/>
      <c r="U56824" s="11"/>
    </row>
    <row r="56825" spans="20:21" x14ac:dyDescent="0.2">
      <c r="T56825" s="11"/>
      <c r="U56825" s="11"/>
    </row>
    <row r="56826" spans="20:21" x14ac:dyDescent="0.2">
      <c r="T56826" s="11"/>
      <c r="U56826" s="11"/>
    </row>
    <row r="56827" spans="20:21" x14ac:dyDescent="0.2">
      <c r="T56827" s="11"/>
      <c r="U56827" s="11"/>
    </row>
    <row r="56828" spans="20:21" x14ac:dyDescent="0.2">
      <c r="T56828" s="11"/>
      <c r="U56828" s="11"/>
    </row>
    <row r="56829" spans="20:21" x14ac:dyDescent="0.2">
      <c r="T56829" s="11"/>
      <c r="U56829" s="11"/>
    </row>
    <row r="56830" spans="20:21" x14ac:dyDescent="0.2">
      <c r="T56830" s="11"/>
      <c r="U56830" s="11"/>
    </row>
    <row r="56831" spans="20:21" x14ac:dyDescent="0.2">
      <c r="T56831" s="11"/>
      <c r="U56831" s="11"/>
    </row>
    <row r="56832" spans="20:21" x14ac:dyDescent="0.2">
      <c r="T56832" s="11"/>
      <c r="U56832" s="11"/>
    </row>
    <row r="56833" spans="20:21" x14ac:dyDescent="0.2">
      <c r="T56833" s="11"/>
      <c r="U56833" s="11"/>
    </row>
    <row r="56834" spans="20:21" x14ac:dyDescent="0.2">
      <c r="T56834" s="11"/>
      <c r="U56834" s="11"/>
    </row>
    <row r="56835" spans="20:21" x14ac:dyDescent="0.2">
      <c r="T56835" s="11"/>
      <c r="U56835" s="11"/>
    </row>
    <row r="56836" spans="20:21" x14ac:dyDescent="0.2">
      <c r="T56836" s="11"/>
      <c r="U56836" s="11"/>
    </row>
    <row r="56837" spans="20:21" x14ac:dyDescent="0.2">
      <c r="T56837" s="11"/>
      <c r="U56837" s="11"/>
    </row>
    <row r="56838" spans="20:21" x14ac:dyDescent="0.2">
      <c r="T56838" s="11"/>
      <c r="U56838" s="11"/>
    </row>
    <row r="56839" spans="20:21" x14ac:dyDescent="0.2">
      <c r="T56839" s="11"/>
      <c r="U56839" s="11"/>
    </row>
    <row r="56840" spans="20:21" x14ac:dyDescent="0.2">
      <c r="T56840" s="11"/>
      <c r="U56840" s="11"/>
    </row>
    <row r="56841" spans="20:21" x14ac:dyDescent="0.2">
      <c r="T56841" s="11"/>
      <c r="U56841" s="11"/>
    </row>
    <row r="56842" spans="20:21" x14ac:dyDescent="0.2">
      <c r="T56842" s="11"/>
      <c r="U56842" s="11"/>
    </row>
    <row r="56843" spans="20:21" x14ac:dyDescent="0.2">
      <c r="T56843" s="11"/>
      <c r="U56843" s="11"/>
    </row>
    <row r="56844" spans="20:21" x14ac:dyDescent="0.2">
      <c r="T56844" s="11"/>
      <c r="U56844" s="11"/>
    </row>
    <row r="56845" spans="20:21" x14ac:dyDescent="0.2">
      <c r="T56845" s="11"/>
      <c r="U56845" s="11"/>
    </row>
    <row r="56846" spans="20:21" x14ac:dyDescent="0.2">
      <c r="T56846" s="11"/>
      <c r="U56846" s="11"/>
    </row>
    <row r="56847" spans="20:21" x14ac:dyDescent="0.2">
      <c r="T56847" s="11"/>
      <c r="U56847" s="11"/>
    </row>
    <row r="56848" spans="20:21" x14ac:dyDescent="0.2">
      <c r="T56848" s="11"/>
      <c r="U56848" s="11"/>
    </row>
    <row r="56849" spans="20:21" x14ac:dyDescent="0.2">
      <c r="T56849" s="11"/>
      <c r="U56849" s="11"/>
    </row>
    <row r="56850" spans="20:21" x14ac:dyDescent="0.2">
      <c r="T56850" s="11"/>
      <c r="U56850" s="11"/>
    </row>
    <row r="56851" spans="20:21" x14ac:dyDescent="0.2">
      <c r="T56851" s="11"/>
      <c r="U56851" s="11"/>
    </row>
    <row r="56852" spans="20:21" x14ac:dyDescent="0.2">
      <c r="T56852" s="11"/>
      <c r="U56852" s="11"/>
    </row>
    <row r="56853" spans="20:21" x14ac:dyDescent="0.2">
      <c r="T56853" s="11"/>
      <c r="U56853" s="11"/>
    </row>
    <row r="56854" spans="20:21" x14ac:dyDescent="0.2">
      <c r="T56854" s="11"/>
      <c r="U56854" s="11"/>
    </row>
    <row r="56855" spans="20:21" x14ac:dyDescent="0.2">
      <c r="T56855" s="11"/>
      <c r="U56855" s="11"/>
    </row>
    <row r="56856" spans="20:21" x14ac:dyDescent="0.2">
      <c r="T56856" s="11"/>
      <c r="U56856" s="11"/>
    </row>
    <row r="56857" spans="20:21" x14ac:dyDescent="0.2">
      <c r="T56857" s="11"/>
      <c r="U56857" s="11"/>
    </row>
    <row r="56858" spans="20:21" x14ac:dyDescent="0.2">
      <c r="T56858" s="11"/>
      <c r="U56858" s="11"/>
    </row>
    <row r="56859" spans="20:21" x14ac:dyDescent="0.2">
      <c r="T56859" s="11"/>
      <c r="U56859" s="11"/>
    </row>
    <row r="56860" spans="20:21" x14ac:dyDescent="0.2">
      <c r="T56860" s="11"/>
      <c r="U56860" s="11"/>
    </row>
    <row r="56861" spans="20:21" x14ac:dyDescent="0.2">
      <c r="T56861" s="11"/>
      <c r="U56861" s="11"/>
    </row>
    <row r="56862" spans="20:21" x14ac:dyDescent="0.2">
      <c r="T56862" s="11"/>
      <c r="U56862" s="11"/>
    </row>
    <row r="56863" spans="20:21" x14ac:dyDescent="0.2">
      <c r="T56863" s="11"/>
      <c r="U56863" s="11"/>
    </row>
    <row r="56864" spans="20:21" x14ac:dyDescent="0.2">
      <c r="T56864" s="11"/>
      <c r="U56864" s="11"/>
    </row>
    <row r="56865" spans="20:21" x14ac:dyDescent="0.2">
      <c r="T56865" s="11"/>
      <c r="U56865" s="11"/>
    </row>
    <row r="56866" spans="20:21" x14ac:dyDescent="0.2">
      <c r="T56866" s="11"/>
      <c r="U56866" s="11"/>
    </row>
    <row r="56867" spans="20:21" x14ac:dyDescent="0.2">
      <c r="T56867" s="11"/>
      <c r="U56867" s="11"/>
    </row>
    <row r="56868" spans="20:21" x14ac:dyDescent="0.2">
      <c r="T56868" s="11"/>
      <c r="U56868" s="11"/>
    </row>
    <row r="56869" spans="20:21" x14ac:dyDescent="0.2">
      <c r="T56869" s="11"/>
      <c r="U56869" s="11"/>
    </row>
    <row r="56870" spans="20:21" x14ac:dyDescent="0.2">
      <c r="T56870" s="11"/>
      <c r="U56870" s="11"/>
    </row>
    <row r="56871" spans="20:21" x14ac:dyDescent="0.2">
      <c r="T56871" s="11"/>
      <c r="U56871" s="11"/>
    </row>
    <row r="56872" spans="20:21" x14ac:dyDescent="0.2">
      <c r="T56872" s="11"/>
      <c r="U56872" s="11"/>
    </row>
    <row r="56873" spans="20:21" x14ac:dyDescent="0.2">
      <c r="T56873" s="11"/>
      <c r="U56873" s="11"/>
    </row>
    <row r="56874" spans="20:21" x14ac:dyDescent="0.2">
      <c r="T56874" s="11"/>
      <c r="U56874" s="11"/>
    </row>
    <row r="56875" spans="20:21" x14ac:dyDescent="0.2">
      <c r="T56875" s="11"/>
      <c r="U56875" s="11"/>
    </row>
    <row r="56876" spans="20:21" x14ac:dyDescent="0.2">
      <c r="T56876" s="11"/>
      <c r="U56876" s="11"/>
    </row>
    <row r="56877" spans="20:21" x14ac:dyDescent="0.2">
      <c r="T56877" s="11"/>
      <c r="U56877" s="11"/>
    </row>
    <row r="56878" spans="20:21" x14ac:dyDescent="0.2">
      <c r="T56878" s="11"/>
      <c r="U56878" s="11"/>
    </row>
    <row r="56879" spans="20:21" x14ac:dyDescent="0.2">
      <c r="T56879" s="11"/>
      <c r="U56879" s="11"/>
    </row>
    <row r="56880" spans="20:21" x14ac:dyDescent="0.2">
      <c r="T56880" s="11"/>
      <c r="U56880" s="11"/>
    </row>
    <row r="56881" spans="20:21" x14ac:dyDescent="0.2">
      <c r="T56881" s="11"/>
      <c r="U56881" s="11"/>
    </row>
    <row r="56882" spans="20:21" x14ac:dyDescent="0.2">
      <c r="T56882" s="11"/>
      <c r="U56882" s="11"/>
    </row>
    <row r="56883" spans="20:21" x14ac:dyDescent="0.2">
      <c r="T56883" s="11"/>
      <c r="U56883" s="11"/>
    </row>
    <row r="56884" spans="20:21" x14ac:dyDescent="0.2">
      <c r="T56884" s="11"/>
      <c r="U56884" s="11"/>
    </row>
    <row r="56885" spans="20:21" x14ac:dyDescent="0.2">
      <c r="T56885" s="11"/>
      <c r="U56885" s="11"/>
    </row>
    <row r="56886" spans="20:21" x14ac:dyDescent="0.2">
      <c r="T56886" s="11"/>
      <c r="U56886" s="11"/>
    </row>
    <row r="56887" spans="20:21" x14ac:dyDescent="0.2">
      <c r="T56887" s="11"/>
      <c r="U56887" s="11"/>
    </row>
    <row r="56888" spans="20:21" x14ac:dyDescent="0.2">
      <c r="T56888" s="11"/>
      <c r="U56888" s="11"/>
    </row>
    <row r="56889" spans="20:21" x14ac:dyDescent="0.2">
      <c r="T56889" s="11"/>
      <c r="U56889" s="11"/>
    </row>
    <row r="56890" spans="20:21" x14ac:dyDescent="0.2">
      <c r="T56890" s="11"/>
      <c r="U56890" s="11"/>
    </row>
    <row r="56891" spans="20:21" x14ac:dyDescent="0.2">
      <c r="T56891" s="11"/>
      <c r="U56891" s="11"/>
    </row>
    <row r="56892" spans="20:21" x14ac:dyDescent="0.2">
      <c r="T56892" s="11"/>
      <c r="U56892" s="11"/>
    </row>
    <row r="56893" spans="20:21" x14ac:dyDescent="0.2">
      <c r="T56893" s="11"/>
      <c r="U56893" s="11"/>
    </row>
    <row r="56894" spans="20:21" x14ac:dyDescent="0.2">
      <c r="T56894" s="11"/>
      <c r="U56894" s="11"/>
    </row>
    <row r="56895" spans="20:21" x14ac:dyDescent="0.2">
      <c r="T56895" s="11"/>
      <c r="U56895" s="11"/>
    </row>
    <row r="56896" spans="20:21" x14ac:dyDescent="0.2">
      <c r="T56896" s="11"/>
      <c r="U56896" s="11"/>
    </row>
    <row r="56897" spans="20:21" x14ac:dyDescent="0.2">
      <c r="T56897" s="11"/>
      <c r="U56897" s="11"/>
    </row>
    <row r="56898" spans="20:21" x14ac:dyDescent="0.2">
      <c r="T56898" s="11"/>
      <c r="U56898" s="11"/>
    </row>
    <row r="56899" spans="20:21" x14ac:dyDescent="0.2">
      <c r="T56899" s="11"/>
      <c r="U56899" s="11"/>
    </row>
    <row r="56900" spans="20:21" x14ac:dyDescent="0.2">
      <c r="T56900" s="11"/>
      <c r="U56900" s="11"/>
    </row>
    <row r="56901" spans="20:21" x14ac:dyDescent="0.2">
      <c r="T56901" s="11"/>
      <c r="U56901" s="11"/>
    </row>
    <row r="56902" spans="20:21" x14ac:dyDescent="0.2">
      <c r="T56902" s="11"/>
      <c r="U56902" s="11"/>
    </row>
    <row r="56903" spans="20:21" x14ac:dyDescent="0.2">
      <c r="T56903" s="11"/>
      <c r="U56903" s="11"/>
    </row>
    <row r="56904" spans="20:21" x14ac:dyDescent="0.2">
      <c r="T56904" s="11"/>
      <c r="U56904" s="11"/>
    </row>
    <row r="56905" spans="20:21" x14ac:dyDescent="0.2">
      <c r="T56905" s="11"/>
      <c r="U56905" s="11"/>
    </row>
    <row r="56906" spans="20:21" x14ac:dyDescent="0.2">
      <c r="T56906" s="11"/>
      <c r="U56906" s="11"/>
    </row>
    <row r="56907" spans="20:21" x14ac:dyDescent="0.2">
      <c r="T56907" s="11"/>
      <c r="U56907" s="11"/>
    </row>
    <row r="56908" spans="20:21" x14ac:dyDescent="0.2">
      <c r="T56908" s="11"/>
      <c r="U56908" s="11"/>
    </row>
    <row r="56909" spans="20:21" x14ac:dyDescent="0.2">
      <c r="T56909" s="11"/>
      <c r="U56909" s="11"/>
    </row>
    <row r="56910" spans="20:21" x14ac:dyDescent="0.2">
      <c r="T56910" s="11"/>
      <c r="U56910" s="11"/>
    </row>
    <row r="56911" spans="20:21" x14ac:dyDescent="0.2">
      <c r="T56911" s="11"/>
      <c r="U56911" s="11"/>
    </row>
    <row r="56912" spans="20:21" x14ac:dyDescent="0.2">
      <c r="T56912" s="11"/>
      <c r="U56912" s="11"/>
    </row>
    <row r="56913" spans="20:21" x14ac:dyDescent="0.2">
      <c r="T56913" s="11"/>
      <c r="U56913" s="11"/>
    </row>
    <row r="56914" spans="20:21" x14ac:dyDescent="0.2">
      <c r="T56914" s="11"/>
      <c r="U56914" s="11"/>
    </row>
    <row r="56915" spans="20:21" x14ac:dyDescent="0.2">
      <c r="T56915" s="11"/>
      <c r="U56915" s="11"/>
    </row>
    <row r="56916" spans="20:21" x14ac:dyDescent="0.2">
      <c r="T56916" s="11"/>
      <c r="U56916" s="11"/>
    </row>
    <row r="56917" spans="20:21" x14ac:dyDescent="0.2">
      <c r="T56917" s="11"/>
      <c r="U56917" s="11"/>
    </row>
    <row r="56918" spans="20:21" x14ac:dyDescent="0.2">
      <c r="T56918" s="11"/>
      <c r="U56918" s="11"/>
    </row>
    <row r="56919" spans="20:21" x14ac:dyDescent="0.2">
      <c r="T56919" s="11"/>
      <c r="U56919" s="11"/>
    </row>
    <row r="56920" spans="20:21" x14ac:dyDescent="0.2">
      <c r="T56920" s="11"/>
      <c r="U56920" s="11"/>
    </row>
    <row r="56921" spans="20:21" x14ac:dyDescent="0.2">
      <c r="T56921" s="11"/>
      <c r="U56921" s="11"/>
    </row>
    <row r="56922" spans="20:21" x14ac:dyDescent="0.2">
      <c r="T56922" s="11"/>
      <c r="U56922" s="11"/>
    </row>
    <row r="56923" spans="20:21" x14ac:dyDescent="0.2">
      <c r="T56923" s="11"/>
      <c r="U56923" s="11"/>
    </row>
    <row r="56924" spans="20:21" x14ac:dyDescent="0.2">
      <c r="T56924" s="11"/>
      <c r="U56924" s="11"/>
    </row>
    <row r="56925" spans="20:21" x14ac:dyDescent="0.2">
      <c r="T56925" s="11"/>
      <c r="U56925" s="11"/>
    </row>
    <row r="56926" spans="20:21" x14ac:dyDescent="0.2">
      <c r="T56926" s="11"/>
      <c r="U56926" s="11"/>
    </row>
    <row r="56927" spans="20:21" x14ac:dyDescent="0.2">
      <c r="T56927" s="11"/>
      <c r="U56927" s="11"/>
    </row>
    <row r="56928" spans="20:21" x14ac:dyDescent="0.2">
      <c r="T56928" s="11"/>
      <c r="U56928" s="11"/>
    </row>
    <row r="56929" spans="20:21" x14ac:dyDescent="0.2">
      <c r="T56929" s="11"/>
      <c r="U56929" s="11"/>
    </row>
    <row r="56930" spans="20:21" x14ac:dyDescent="0.2">
      <c r="T56930" s="11"/>
      <c r="U56930" s="11"/>
    </row>
    <row r="56931" spans="20:21" x14ac:dyDescent="0.2">
      <c r="T56931" s="11"/>
      <c r="U56931" s="11"/>
    </row>
    <row r="56932" spans="20:21" x14ac:dyDescent="0.2">
      <c r="T56932" s="11"/>
      <c r="U56932" s="11"/>
    </row>
    <row r="56933" spans="20:21" x14ac:dyDescent="0.2">
      <c r="T56933" s="11"/>
      <c r="U56933" s="11"/>
    </row>
    <row r="56934" spans="20:21" x14ac:dyDescent="0.2">
      <c r="T56934" s="11"/>
      <c r="U56934" s="11"/>
    </row>
    <row r="56935" spans="20:21" x14ac:dyDescent="0.2">
      <c r="T56935" s="11"/>
      <c r="U56935" s="11"/>
    </row>
    <row r="56936" spans="20:21" x14ac:dyDescent="0.2">
      <c r="T56936" s="11"/>
      <c r="U56936" s="11"/>
    </row>
    <row r="56937" spans="20:21" x14ac:dyDescent="0.2">
      <c r="T56937" s="11"/>
      <c r="U56937" s="11"/>
    </row>
    <row r="56938" spans="20:21" x14ac:dyDescent="0.2">
      <c r="T56938" s="11"/>
      <c r="U56938" s="11"/>
    </row>
    <row r="56939" spans="20:21" x14ac:dyDescent="0.2">
      <c r="T56939" s="11"/>
      <c r="U56939" s="11"/>
    </row>
    <row r="56940" spans="20:21" x14ac:dyDescent="0.2">
      <c r="T56940" s="11"/>
      <c r="U56940" s="11"/>
    </row>
    <row r="56941" spans="20:21" x14ac:dyDescent="0.2">
      <c r="T56941" s="11"/>
      <c r="U56941" s="11"/>
    </row>
    <row r="56942" spans="20:21" x14ac:dyDescent="0.2">
      <c r="T56942" s="11"/>
      <c r="U56942" s="11"/>
    </row>
    <row r="56943" spans="20:21" x14ac:dyDescent="0.2">
      <c r="T56943" s="11"/>
      <c r="U56943" s="11"/>
    </row>
    <row r="56944" spans="20:21" x14ac:dyDescent="0.2">
      <c r="T56944" s="11"/>
      <c r="U56944" s="11"/>
    </row>
    <row r="56945" spans="20:21" x14ac:dyDescent="0.2">
      <c r="T56945" s="11"/>
      <c r="U56945" s="11"/>
    </row>
    <row r="56946" spans="20:21" x14ac:dyDescent="0.2">
      <c r="T56946" s="11"/>
      <c r="U56946" s="11"/>
    </row>
    <row r="56947" spans="20:21" x14ac:dyDescent="0.2">
      <c r="T56947" s="11"/>
      <c r="U56947" s="11"/>
    </row>
    <row r="56948" spans="20:21" x14ac:dyDescent="0.2">
      <c r="T56948" s="11"/>
      <c r="U56948" s="11"/>
    </row>
    <row r="56949" spans="20:21" x14ac:dyDescent="0.2">
      <c r="T56949" s="11"/>
      <c r="U56949" s="11"/>
    </row>
    <row r="56950" spans="20:21" x14ac:dyDescent="0.2">
      <c r="T56950" s="11"/>
      <c r="U56950" s="11"/>
    </row>
    <row r="56951" spans="20:21" x14ac:dyDescent="0.2">
      <c r="T56951" s="11"/>
      <c r="U56951" s="11"/>
    </row>
    <row r="56952" spans="20:21" x14ac:dyDescent="0.2">
      <c r="T56952" s="11"/>
      <c r="U56952" s="11"/>
    </row>
    <row r="56953" spans="20:21" x14ac:dyDescent="0.2">
      <c r="T56953" s="11"/>
      <c r="U56953" s="11"/>
    </row>
    <row r="56954" spans="20:21" x14ac:dyDescent="0.2">
      <c r="T56954" s="11"/>
      <c r="U56954" s="11"/>
    </row>
    <row r="56955" spans="20:21" x14ac:dyDescent="0.2">
      <c r="T56955" s="11"/>
      <c r="U56955" s="11"/>
    </row>
    <row r="56956" spans="20:21" x14ac:dyDescent="0.2">
      <c r="T56956" s="11"/>
      <c r="U56956" s="11"/>
    </row>
    <row r="56957" spans="20:21" x14ac:dyDescent="0.2">
      <c r="T56957" s="11"/>
      <c r="U56957" s="11"/>
    </row>
    <row r="56958" spans="20:21" x14ac:dyDescent="0.2">
      <c r="T56958" s="11"/>
      <c r="U56958" s="11"/>
    </row>
    <row r="56959" spans="20:21" x14ac:dyDescent="0.2">
      <c r="T56959" s="11"/>
      <c r="U56959" s="11"/>
    </row>
    <row r="56960" spans="20:21" x14ac:dyDescent="0.2">
      <c r="T56960" s="11"/>
      <c r="U56960" s="11"/>
    </row>
    <row r="56961" spans="20:21" x14ac:dyDescent="0.2">
      <c r="T56961" s="11"/>
      <c r="U56961" s="11"/>
    </row>
    <row r="56962" spans="20:21" x14ac:dyDescent="0.2">
      <c r="T56962" s="11"/>
      <c r="U56962" s="11"/>
    </row>
    <row r="56963" spans="20:21" x14ac:dyDescent="0.2">
      <c r="T56963" s="11"/>
      <c r="U56963" s="11"/>
    </row>
    <row r="56964" spans="20:21" x14ac:dyDescent="0.2">
      <c r="T56964" s="11"/>
      <c r="U56964" s="11"/>
    </row>
    <row r="56965" spans="20:21" x14ac:dyDescent="0.2">
      <c r="T56965" s="11"/>
      <c r="U56965" s="11"/>
    </row>
    <row r="56966" spans="20:21" x14ac:dyDescent="0.2">
      <c r="T56966" s="11"/>
      <c r="U56966" s="11"/>
    </row>
    <row r="56967" spans="20:21" x14ac:dyDescent="0.2">
      <c r="T56967" s="11"/>
      <c r="U56967" s="11"/>
    </row>
    <row r="56968" spans="20:21" x14ac:dyDescent="0.2">
      <c r="T56968" s="11"/>
      <c r="U56968" s="11"/>
    </row>
    <row r="56969" spans="20:21" x14ac:dyDescent="0.2">
      <c r="T56969" s="11"/>
      <c r="U56969" s="11"/>
    </row>
    <row r="56970" spans="20:21" x14ac:dyDescent="0.2">
      <c r="T56970" s="11"/>
      <c r="U56970" s="11"/>
    </row>
    <row r="56971" spans="20:21" x14ac:dyDescent="0.2">
      <c r="T56971" s="11"/>
      <c r="U56971" s="11"/>
    </row>
    <row r="56972" spans="20:21" x14ac:dyDescent="0.2">
      <c r="T56972" s="11"/>
      <c r="U56972" s="11"/>
    </row>
    <row r="56973" spans="20:21" x14ac:dyDescent="0.2">
      <c r="T56973" s="11"/>
      <c r="U56973" s="11"/>
    </row>
    <row r="56974" spans="20:21" x14ac:dyDescent="0.2">
      <c r="T56974" s="11"/>
      <c r="U56974" s="11"/>
    </row>
    <row r="56975" spans="20:21" x14ac:dyDescent="0.2">
      <c r="T56975" s="11"/>
      <c r="U56975" s="11"/>
    </row>
    <row r="56976" spans="20:21" x14ac:dyDescent="0.2">
      <c r="T56976" s="11"/>
      <c r="U56976" s="11"/>
    </row>
    <row r="56977" spans="20:21" x14ac:dyDescent="0.2">
      <c r="T56977" s="11"/>
      <c r="U56977" s="11"/>
    </row>
    <row r="56978" spans="20:21" x14ac:dyDescent="0.2">
      <c r="T56978" s="11"/>
      <c r="U56978" s="11"/>
    </row>
    <row r="56979" spans="20:21" x14ac:dyDescent="0.2">
      <c r="T56979" s="11"/>
      <c r="U56979" s="11"/>
    </row>
    <row r="56980" spans="20:21" x14ac:dyDescent="0.2">
      <c r="T56980" s="11"/>
      <c r="U56980" s="11"/>
    </row>
    <row r="56981" spans="20:21" x14ac:dyDescent="0.2">
      <c r="T56981" s="11"/>
      <c r="U56981" s="11"/>
    </row>
    <row r="56982" spans="20:21" x14ac:dyDescent="0.2">
      <c r="T56982" s="11"/>
      <c r="U56982" s="11"/>
    </row>
    <row r="56983" spans="20:21" x14ac:dyDescent="0.2">
      <c r="T56983" s="11"/>
      <c r="U56983" s="11"/>
    </row>
    <row r="56984" spans="20:21" x14ac:dyDescent="0.2">
      <c r="T56984" s="11"/>
      <c r="U56984" s="11"/>
    </row>
    <row r="56985" spans="20:21" x14ac:dyDescent="0.2">
      <c r="T56985" s="11"/>
      <c r="U56985" s="11"/>
    </row>
    <row r="56986" spans="20:21" x14ac:dyDescent="0.2">
      <c r="T56986" s="11"/>
      <c r="U56986" s="11"/>
    </row>
    <row r="56987" spans="20:21" x14ac:dyDescent="0.2">
      <c r="T56987" s="11"/>
      <c r="U56987" s="11"/>
    </row>
    <row r="56988" spans="20:21" x14ac:dyDescent="0.2">
      <c r="T56988" s="11"/>
      <c r="U56988" s="11"/>
    </row>
    <row r="56989" spans="20:21" x14ac:dyDescent="0.2">
      <c r="T56989" s="11"/>
      <c r="U56989" s="11"/>
    </row>
    <row r="56990" spans="20:21" x14ac:dyDescent="0.2">
      <c r="T56990" s="11"/>
      <c r="U56990" s="11"/>
    </row>
    <row r="56991" spans="20:21" x14ac:dyDescent="0.2">
      <c r="T56991" s="11"/>
      <c r="U56991" s="11"/>
    </row>
    <row r="56992" spans="20:21" x14ac:dyDescent="0.2">
      <c r="T56992" s="11"/>
      <c r="U56992" s="11"/>
    </row>
    <row r="56993" spans="20:21" x14ac:dyDescent="0.2">
      <c r="T56993" s="11"/>
      <c r="U56993" s="11"/>
    </row>
    <row r="56994" spans="20:21" x14ac:dyDescent="0.2">
      <c r="T56994" s="11"/>
      <c r="U56994" s="11"/>
    </row>
    <row r="56995" spans="20:21" x14ac:dyDescent="0.2">
      <c r="T56995" s="11"/>
      <c r="U56995" s="11"/>
    </row>
    <row r="56996" spans="20:21" x14ac:dyDescent="0.2">
      <c r="T56996" s="11"/>
      <c r="U56996" s="11"/>
    </row>
    <row r="56997" spans="20:21" x14ac:dyDescent="0.2">
      <c r="T56997" s="11"/>
      <c r="U56997" s="11"/>
    </row>
    <row r="56998" spans="20:21" x14ac:dyDescent="0.2">
      <c r="T56998" s="11"/>
      <c r="U56998" s="11"/>
    </row>
    <row r="56999" spans="20:21" x14ac:dyDescent="0.2">
      <c r="T56999" s="11"/>
      <c r="U56999" s="11"/>
    </row>
    <row r="57000" spans="20:21" x14ac:dyDescent="0.2">
      <c r="T57000" s="11"/>
      <c r="U57000" s="11"/>
    </row>
    <row r="57001" spans="20:21" x14ac:dyDescent="0.2">
      <c r="T57001" s="11"/>
      <c r="U57001" s="11"/>
    </row>
    <row r="57002" spans="20:21" x14ac:dyDescent="0.2">
      <c r="T57002" s="11"/>
      <c r="U57002" s="11"/>
    </row>
    <row r="57003" spans="20:21" x14ac:dyDescent="0.2">
      <c r="T57003" s="11"/>
      <c r="U57003" s="11"/>
    </row>
    <row r="57004" spans="20:21" x14ac:dyDescent="0.2">
      <c r="T57004" s="11"/>
      <c r="U57004" s="11"/>
    </row>
    <row r="57005" spans="20:21" x14ac:dyDescent="0.2">
      <c r="T57005" s="11"/>
      <c r="U57005" s="11"/>
    </row>
    <row r="57006" spans="20:21" x14ac:dyDescent="0.2">
      <c r="T57006" s="11"/>
      <c r="U57006" s="11"/>
    </row>
    <row r="57007" spans="20:21" x14ac:dyDescent="0.2">
      <c r="T57007" s="11"/>
      <c r="U57007" s="11"/>
    </row>
    <row r="57008" spans="20:21" x14ac:dyDescent="0.2">
      <c r="T57008" s="11"/>
      <c r="U57008" s="11"/>
    </row>
    <row r="57009" spans="20:21" x14ac:dyDescent="0.2">
      <c r="T57009" s="11"/>
      <c r="U57009" s="11"/>
    </row>
    <row r="57010" spans="20:21" x14ac:dyDescent="0.2">
      <c r="T57010" s="11"/>
      <c r="U57010" s="11"/>
    </row>
    <row r="57011" spans="20:21" x14ac:dyDescent="0.2">
      <c r="T57011" s="11"/>
      <c r="U57011" s="11"/>
    </row>
    <row r="57012" spans="20:21" x14ac:dyDescent="0.2">
      <c r="T57012" s="11"/>
      <c r="U57012" s="11"/>
    </row>
    <row r="57013" spans="20:21" x14ac:dyDescent="0.2">
      <c r="T57013" s="11"/>
      <c r="U57013" s="11"/>
    </row>
    <row r="57014" spans="20:21" x14ac:dyDescent="0.2">
      <c r="T57014" s="11"/>
      <c r="U57014" s="11"/>
    </row>
    <row r="57015" spans="20:21" x14ac:dyDescent="0.2">
      <c r="T57015" s="11"/>
      <c r="U57015" s="11"/>
    </row>
    <row r="57016" spans="20:21" x14ac:dyDescent="0.2">
      <c r="T57016" s="11"/>
      <c r="U57016" s="11"/>
    </row>
    <row r="57017" spans="20:21" x14ac:dyDescent="0.2">
      <c r="T57017" s="11"/>
      <c r="U57017" s="11"/>
    </row>
    <row r="57018" spans="20:21" x14ac:dyDescent="0.2">
      <c r="T57018" s="11"/>
      <c r="U57018" s="11"/>
    </row>
    <row r="57019" spans="20:21" x14ac:dyDescent="0.2">
      <c r="T57019" s="11"/>
      <c r="U57019" s="11"/>
    </row>
    <row r="57020" spans="20:21" x14ac:dyDescent="0.2">
      <c r="T57020" s="11"/>
      <c r="U57020" s="11"/>
    </row>
    <row r="57021" spans="20:21" x14ac:dyDescent="0.2">
      <c r="T57021" s="11"/>
      <c r="U57021" s="11"/>
    </row>
    <row r="57022" spans="20:21" x14ac:dyDescent="0.2">
      <c r="T57022" s="11"/>
      <c r="U57022" s="11"/>
    </row>
    <row r="57023" spans="20:21" x14ac:dyDescent="0.2">
      <c r="T57023" s="11"/>
      <c r="U57023" s="11"/>
    </row>
    <row r="57024" spans="20:21" x14ac:dyDescent="0.2">
      <c r="T57024" s="11"/>
      <c r="U57024" s="11"/>
    </row>
    <row r="57025" spans="20:21" x14ac:dyDescent="0.2">
      <c r="T57025" s="11"/>
      <c r="U57025" s="11"/>
    </row>
    <row r="57026" spans="20:21" x14ac:dyDescent="0.2">
      <c r="T57026" s="11"/>
      <c r="U57026" s="11"/>
    </row>
    <row r="57027" spans="20:21" x14ac:dyDescent="0.2">
      <c r="T57027" s="11"/>
      <c r="U57027" s="11"/>
    </row>
    <row r="57028" spans="20:21" x14ac:dyDescent="0.2">
      <c r="T57028" s="11"/>
      <c r="U57028" s="11"/>
    </row>
    <row r="57029" spans="20:21" x14ac:dyDescent="0.2">
      <c r="T57029" s="11"/>
      <c r="U57029" s="11"/>
    </row>
    <row r="57030" spans="20:21" x14ac:dyDescent="0.2">
      <c r="T57030" s="11"/>
      <c r="U57030" s="11"/>
    </row>
    <row r="57031" spans="20:21" x14ac:dyDescent="0.2">
      <c r="T57031" s="11"/>
      <c r="U57031" s="11"/>
    </row>
    <row r="57032" spans="20:21" x14ac:dyDescent="0.2">
      <c r="T57032" s="11"/>
      <c r="U57032" s="11"/>
    </row>
    <row r="57033" spans="20:21" x14ac:dyDescent="0.2">
      <c r="T57033" s="11"/>
      <c r="U57033" s="11"/>
    </row>
    <row r="57034" spans="20:21" x14ac:dyDescent="0.2">
      <c r="T57034" s="11"/>
      <c r="U57034" s="11"/>
    </row>
    <row r="57035" spans="20:21" x14ac:dyDescent="0.2">
      <c r="T57035" s="11"/>
      <c r="U57035" s="11"/>
    </row>
    <row r="57036" spans="20:21" x14ac:dyDescent="0.2">
      <c r="T57036" s="11"/>
      <c r="U57036" s="11"/>
    </row>
    <row r="57037" spans="20:21" x14ac:dyDescent="0.2">
      <c r="T57037" s="11"/>
      <c r="U57037" s="11"/>
    </row>
    <row r="57038" spans="20:21" x14ac:dyDescent="0.2">
      <c r="T57038" s="11"/>
      <c r="U57038" s="11"/>
    </row>
    <row r="57039" spans="20:21" x14ac:dyDescent="0.2">
      <c r="T57039" s="11"/>
      <c r="U57039" s="11"/>
    </row>
    <row r="57040" spans="20:21" x14ac:dyDescent="0.2">
      <c r="T57040" s="11"/>
      <c r="U57040" s="11"/>
    </row>
    <row r="57041" spans="20:21" x14ac:dyDescent="0.2">
      <c r="T57041" s="11"/>
      <c r="U57041" s="11"/>
    </row>
    <row r="57042" spans="20:21" x14ac:dyDescent="0.2">
      <c r="T57042" s="11"/>
      <c r="U57042" s="11"/>
    </row>
    <row r="57043" spans="20:21" x14ac:dyDescent="0.2">
      <c r="T57043" s="11"/>
      <c r="U57043" s="11"/>
    </row>
    <row r="57044" spans="20:21" x14ac:dyDescent="0.2">
      <c r="T57044" s="11"/>
      <c r="U57044" s="11"/>
    </row>
    <row r="57045" spans="20:21" x14ac:dyDescent="0.2">
      <c r="T57045" s="11"/>
      <c r="U57045" s="11"/>
    </row>
    <row r="57046" spans="20:21" x14ac:dyDescent="0.2">
      <c r="T57046" s="11"/>
      <c r="U57046" s="11"/>
    </row>
    <row r="57047" spans="20:21" x14ac:dyDescent="0.2">
      <c r="T57047" s="11"/>
      <c r="U57047" s="11"/>
    </row>
    <row r="57048" spans="20:21" x14ac:dyDescent="0.2">
      <c r="T57048" s="11"/>
      <c r="U57048" s="11"/>
    </row>
    <row r="57049" spans="20:21" x14ac:dyDescent="0.2">
      <c r="T57049" s="11"/>
      <c r="U57049" s="11"/>
    </row>
    <row r="57050" spans="20:21" x14ac:dyDescent="0.2">
      <c r="T57050" s="11"/>
      <c r="U57050" s="11"/>
    </row>
    <row r="57051" spans="20:21" x14ac:dyDescent="0.2">
      <c r="T57051" s="11"/>
      <c r="U57051" s="11"/>
    </row>
    <row r="57052" spans="20:21" x14ac:dyDescent="0.2">
      <c r="T57052" s="11"/>
      <c r="U57052" s="11"/>
    </row>
    <row r="57053" spans="20:21" x14ac:dyDescent="0.2">
      <c r="T57053" s="11"/>
      <c r="U57053" s="11"/>
    </row>
    <row r="57054" spans="20:21" x14ac:dyDescent="0.2">
      <c r="T57054" s="11"/>
      <c r="U57054" s="11"/>
    </row>
    <row r="57055" spans="20:21" x14ac:dyDescent="0.2">
      <c r="T57055" s="11"/>
      <c r="U57055" s="11"/>
    </row>
    <row r="57056" spans="20:21" x14ac:dyDescent="0.2">
      <c r="T57056" s="11"/>
      <c r="U57056" s="11"/>
    </row>
    <row r="57057" spans="20:21" x14ac:dyDescent="0.2">
      <c r="T57057" s="11"/>
      <c r="U57057" s="11"/>
    </row>
    <row r="57058" spans="20:21" x14ac:dyDescent="0.2">
      <c r="T57058" s="11"/>
      <c r="U57058" s="11"/>
    </row>
    <row r="57059" spans="20:21" x14ac:dyDescent="0.2">
      <c r="T57059" s="11"/>
      <c r="U57059" s="11"/>
    </row>
    <row r="57060" spans="20:21" x14ac:dyDescent="0.2">
      <c r="T57060" s="11"/>
      <c r="U57060" s="11"/>
    </row>
    <row r="57061" spans="20:21" x14ac:dyDescent="0.2">
      <c r="T57061" s="11"/>
      <c r="U57061" s="11"/>
    </row>
    <row r="57062" spans="20:21" x14ac:dyDescent="0.2">
      <c r="T57062" s="11"/>
      <c r="U57062" s="11"/>
    </row>
    <row r="57063" spans="20:21" x14ac:dyDescent="0.2">
      <c r="T57063" s="11"/>
      <c r="U57063" s="11"/>
    </row>
    <row r="57064" spans="20:21" x14ac:dyDescent="0.2">
      <c r="T57064" s="11"/>
      <c r="U57064" s="11"/>
    </row>
    <row r="57065" spans="20:21" x14ac:dyDescent="0.2">
      <c r="T57065" s="11"/>
      <c r="U57065" s="11"/>
    </row>
    <row r="57066" spans="20:21" x14ac:dyDescent="0.2">
      <c r="T57066" s="11"/>
      <c r="U57066" s="11"/>
    </row>
    <row r="57067" spans="20:21" x14ac:dyDescent="0.2">
      <c r="T57067" s="11"/>
      <c r="U57067" s="11"/>
    </row>
    <row r="57068" spans="20:21" x14ac:dyDescent="0.2">
      <c r="T57068" s="11"/>
      <c r="U57068" s="11"/>
    </row>
    <row r="57069" spans="20:21" x14ac:dyDescent="0.2">
      <c r="T57069" s="11"/>
      <c r="U57069" s="11"/>
    </row>
    <row r="57070" spans="20:21" x14ac:dyDescent="0.2">
      <c r="T57070" s="11"/>
      <c r="U57070" s="11"/>
    </row>
    <row r="57071" spans="20:21" x14ac:dyDescent="0.2">
      <c r="T57071" s="11"/>
      <c r="U57071" s="11"/>
    </row>
    <row r="57072" spans="20:21" x14ac:dyDescent="0.2">
      <c r="T57072" s="11"/>
      <c r="U57072" s="11"/>
    </row>
    <row r="57073" spans="20:21" x14ac:dyDescent="0.2">
      <c r="T57073" s="11"/>
      <c r="U57073" s="11"/>
    </row>
    <row r="57074" spans="20:21" x14ac:dyDescent="0.2">
      <c r="T57074" s="11"/>
      <c r="U57074" s="11"/>
    </row>
    <row r="57075" spans="20:21" x14ac:dyDescent="0.2">
      <c r="T57075" s="11"/>
      <c r="U57075" s="11"/>
    </row>
    <row r="57076" spans="20:21" x14ac:dyDescent="0.2">
      <c r="T57076" s="11"/>
      <c r="U57076" s="11"/>
    </row>
    <row r="57077" spans="20:21" x14ac:dyDescent="0.2">
      <c r="T57077" s="11"/>
      <c r="U57077" s="11"/>
    </row>
    <row r="57078" spans="20:21" x14ac:dyDescent="0.2">
      <c r="T57078" s="11"/>
      <c r="U57078" s="11"/>
    </row>
    <row r="57079" spans="20:21" x14ac:dyDescent="0.2">
      <c r="T57079" s="11"/>
      <c r="U57079" s="11"/>
    </row>
    <row r="57080" spans="20:21" x14ac:dyDescent="0.2">
      <c r="T57080" s="11"/>
      <c r="U57080" s="11"/>
    </row>
    <row r="57081" spans="20:21" x14ac:dyDescent="0.2">
      <c r="T57081" s="11"/>
      <c r="U57081" s="11"/>
    </row>
    <row r="57082" spans="20:21" x14ac:dyDescent="0.2">
      <c r="T57082" s="11"/>
      <c r="U57082" s="11"/>
    </row>
    <row r="57083" spans="20:21" x14ac:dyDescent="0.2">
      <c r="T57083" s="11"/>
      <c r="U57083" s="11"/>
    </row>
    <row r="57084" spans="20:21" x14ac:dyDescent="0.2">
      <c r="T57084" s="11"/>
      <c r="U57084" s="11"/>
    </row>
    <row r="57085" spans="20:21" x14ac:dyDescent="0.2">
      <c r="T57085" s="11"/>
      <c r="U57085" s="11"/>
    </row>
    <row r="57086" spans="20:21" x14ac:dyDescent="0.2">
      <c r="T57086" s="11"/>
      <c r="U57086" s="11"/>
    </row>
    <row r="57087" spans="20:21" x14ac:dyDescent="0.2">
      <c r="T57087" s="11"/>
      <c r="U57087" s="11"/>
    </row>
    <row r="57088" spans="20:21" x14ac:dyDescent="0.2">
      <c r="T57088" s="11"/>
      <c r="U57088" s="11"/>
    </row>
    <row r="57089" spans="20:21" x14ac:dyDescent="0.2">
      <c r="T57089" s="11"/>
      <c r="U57089" s="11"/>
    </row>
    <row r="57090" spans="20:21" x14ac:dyDescent="0.2">
      <c r="T57090" s="11"/>
      <c r="U57090" s="11"/>
    </row>
    <row r="57091" spans="20:21" x14ac:dyDescent="0.2">
      <c r="T57091" s="11"/>
      <c r="U57091" s="11"/>
    </row>
    <row r="57092" spans="20:21" x14ac:dyDescent="0.2">
      <c r="T57092" s="11"/>
      <c r="U57092" s="11"/>
    </row>
    <row r="57093" spans="20:21" x14ac:dyDescent="0.2">
      <c r="T57093" s="11"/>
      <c r="U57093" s="11"/>
    </row>
    <row r="57094" spans="20:21" x14ac:dyDescent="0.2">
      <c r="T57094" s="11"/>
      <c r="U57094" s="11"/>
    </row>
    <row r="57095" spans="20:21" x14ac:dyDescent="0.2">
      <c r="T57095" s="11"/>
      <c r="U57095" s="11"/>
    </row>
    <row r="57096" spans="20:21" x14ac:dyDescent="0.2">
      <c r="T57096" s="11"/>
      <c r="U57096" s="11"/>
    </row>
    <row r="57097" spans="20:21" x14ac:dyDescent="0.2">
      <c r="T57097" s="11"/>
      <c r="U57097" s="11"/>
    </row>
    <row r="57098" spans="20:21" x14ac:dyDescent="0.2">
      <c r="T57098" s="11"/>
      <c r="U57098" s="11"/>
    </row>
    <row r="57099" spans="20:21" x14ac:dyDescent="0.2">
      <c r="T57099" s="11"/>
      <c r="U57099" s="11"/>
    </row>
    <row r="57100" spans="20:21" x14ac:dyDescent="0.2">
      <c r="T57100" s="11"/>
      <c r="U57100" s="11"/>
    </row>
    <row r="57101" spans="20:21" x14ac:dyDescent="0.2">
      <c r="T57101" s="11"/>
      <c r="U57101" s="11"/>
    </row>
    <row r="57102" spans="20:21" x14ac:dyDescent="0.2">
      <c r="T57102" s="11"/>
      <c r="U57102" s="11"/>
    </row>
    <row r="57103" spans="20:21" x14ac:dyDescent="0.2">
      <c r="T57103" s="11"/>
      <c r="U57103" s="11"/>
    </row>
    <row r="57104" spans="20:21" x14ac:dyDescent="0.2">
      <c r="T57104" s="11"/>
      <c r="U57104" s="11"/>
    </row>
    <row r="57105" spans="20:21" x14ac:dyDescent="0.2">
      <c r="T57105" s="11"/>
      <c r="U57105" s="11"/>
    </row>
    <row r="57106" spans="20:21" x14ac:dyDescent="0.2">
      <c r="T57106" s="11"/>
      <c r="U57106" s="11"/>
    </row>
    <row r="57107" spans="20:21" x14ac:dyDescent="0.2">
      <c r="T57107" s="11"/>
      <c r="U57107" s="11"/>
    </row>
    <row r="57108" spans="20:21" x14ac:dyDescent="0.2">
      <c r="T57108" s="11"/>
      <c r="U57108" s="11"/>
    </row>
    <row r="57109" spans="20:21" x14ac:dyDescent="0.2">
      <c r="T57109" s="11"/>
      <c r="U57109" s="11"/>
    </row>
    <row r="57110" spans="20:21" x14ac:dyDescent="0.2">
      <c r="T57110" s="11"/>
      <c r="U57110" s="11"/>
    </row>
    <row r="57111" spans="20:21" x14ac:dyDescent="0.2">
      <c r="T57111" s="11"/>
      <c r="U57111" s="11"/>
    </row>
    <row r="57112" spans="20:21" x14ac:dyDescent="0.2">
      <c r="T57112" s="11"/>
      <c r="U57112" s="11"/>
    </row>
    <row r="57113" spans="20:21" x14ac:dyDescent="0.2">
      <c r="T57113" s="11"/>
      <c r="U57113" s="11"/>
    </row>
    <row r="57114" spans="20:21" x14ac:dyDescent="0.2">
      <c r="T57114" s="11"/>
      <c r="U57114" s="11"/>
    </row>
    <row r="57115" spans="20:21" x14ac:dyDescent="0.2">
      <c r="T57115" s="11"/>
      <c r="U57115" s="11"/>
    </row>
    <row r="57116" spans="20:21" x14ac:dyDescent="0.2">
      <c r="T57116" s="11"/>
      <c r="U57116" s="11"/>
    </row>
    <row r="57117" spans="20:21" x14ac:dyDescent="0.2">
      <c r="T57117" s="11"/>
      <c r="U57117" s="11"/>
    </row>
    <row r="57118" spans="20:21" x14ac:dyDescent="0.2">
      <c r="T57118" s="11"/>
      <c r="U57118" s="11"/>
    </row>
    <row r="57119" spans="20:21" x14ac:dyDescent="0.2">
      <c r="T57119" s="11"/>
      <c r="U57119" s="11"/>
    </row>
    <row r="57120" spans="20:21" x14ac:dyDescent="0.2">
      <c r="T57120" s="11"/>
      <c r="U57120" s="11"/>
    </row>
    <row r="57121" spans="20:21" x14ac:dyDescent="0.2">
      <c r="T57121" s="11"/>
      <c r="U57121" s="11"/>
    </row>
    <row r="57122" spans="20:21" x14ac:dyDescent="0.2">
      <c r="T57122" s="11"/>
      <c r="U57122" s="11"/>
    </row>
    <row r="57123" spans="20:21" x14ac:dyDescent="0.2">
      <c r="T57123" s="11"/>
      <c r="U57123" s="11"/>
    </row>
    <row r="57124" spans="20:21" x14ac:dyDescent="0.2">
      <c r="T57124" s="11"/>
      <c r="U57124" s="11"/>
    </row>
    <row r="57125" spans="20:21" x14ac:dyDescent="0.2">
      <c r="T57125" s="11"/>
      <c r="U57125" s="11"/>
    </row>
    <row r="57126" spans="20:21" x14ac:dyDescent="0.2">
      <c r="T57126" s="11"/>
      <c r="U57126" s="11"/>
    </row>
    <row r="57127" spans="20:21" x14ac:dyDescent="0.2">
      <c r="T57127" s="11"/>
      <c r="U57127" s="11"/>
    </row>
    <row r="57128" spans="20:21" x14ac:dyDescent="0.2">
      <c r="T57128" s="11"/>
      <c r="U57128" s="11"/>
    </row>
    <row r="57129" spans="20:21" x14ac:dyDescent="0.2">
      <c r="T57129" s="11"/>
      <c r="U57129" s="11"/>
    </row>
    <row r="57130" spans="20:21" x14ac:dyDescent="0.2">
      <c r="T57130" s="11"/>
      <c r="U57130" s="11"/>
    </row>
    <row r="57131" spans="20:21" x14ac:dyDescent="0.2">
      <c r="T57131" s="11"/>
      <c r="U57131" s="11"/>
    </row>
    <row r="57132" spans="20:21" x14ac:dyDescent="0.2">
      <c r="T57132" s="11"/>
      <c r="U57132" s="11"/>
    </row>
    <row r="57133" spans="20:21" x14ac:dyDescent="0.2">
      <c r="T57133" s="11"/>
      <c r="U57133" s="11"/>
    </row>
    <row r="57134" spans="20:21" x14ac:dyDescent="0.2">
      <c r="T57134" s="11"/>
      <c r="U57134" s="11"/>
    </row>
    <row r="57135" spans="20:21" x14ac:dyDescent="0.2">
      <c r="T57135" s="11"/>
      <c r="U57135" s="11"/>
    </row>
    <row r="57136" spans="20:21" x14ac:dyDescent="0.2">
      <c r="T57136" s="11"/>
      <c r="U57136" s="11"/>
    </row>
    <row r="57137" spans="20:21" x14ac:dyDescent="0.2">
      <c r="T57137" s="11"/>
      <c r="U57137" s="11"/>
    </row>
    <row r="57138" spans="20:21" x14ac:dyDescent="0.2">
      <c r="T57138" s="11"/>
      <c r="U57138" s="11"/>
    </row>
    <row r="57139" spans="20:21" x14ac:dyDescent="0.2">
      <c r="T57139" s="11"/>
      <c r="U57139" s="11"/>
    </row>
    <row r="57140" spans="20:21" x14ac:dyDescent="0.2">
      <c r="T57140" s="11"/>
      <c r="U57140" s="11"/>
    </row>
    <row r="57141" spans="20:21" x14ac:dyDescent="0.2">
      <c r="T57141" s="11"/>
      <c r="U57141" s="11"/>
    </row>
    <row r="57142" spans="20:21" x14ac:dyDescent="0.2">
      <c r="T57142" s="11"/>
      <c r="U57142" s="11"/>
    </row>
    <row r="57143" spans="20:21" x14ac:dyDescent="0.2">
      <c r="T57143" s="11"/>
      <c r="U57143" s="11"/>
    </row>
    <row r="57144" spans="20:21" x14ac:dyDescent="0.2">
      <c r="T57144" s="11"/>
      <c r="U57144" s="11"/>
    </row>
    <row r="57145" spans="20:21" x14ac:dyDescent="0.2">
      <c r="T57145" s="11"/>
      <c r="U57145" s="11"/>
    </row>
    <row r="57146" spans="20:21" x14ac:dyDescent="0.2">
      <c r="T57146" s="11"/>
      <c r="U57146" s="11"/>
    </row>
    <row r="57147" spans="20:21" x14ac:dyDescent="0.2">
      <c r="T57147" s="11"/>
      <c r="U57147" s="11"/>
    </row>
    <row r="57148" spans="20:21" x14ac:dyDescent="0.2">
      <c r="T57148" s="11"/>
      <c r="U57148" s="11"/>
    </row>
    <row r="57149" spans="20:21" x14ac:dyDescent="0.2">
      <c r="T57149" s="11"/>
      <c r="U57149" s="11"/>
    </row>
    <row r="57150" spans="20:21" x14ac:dyDescent="0.2">
      <c r="T57150" s="11"/>
      <c r="U57150" s="11"/>
    </row>
    <row r="57151" spans="20:21" x14ac:dyDescent="0.2">
      <c r="T57151" s="11"/>
      <c r="U57151" s="11"/>
    </row>
    <row r="57152" spans="20:21" x14ac:dyDescent="0.2">
      <c r="T57152" s="11"/>
      <c r="U57152" s="11"/>
    </row>
    <row r="57153" spans="20:21" x14ac:dyDescent="0.2">
      <c r="T57153" s="11"/>
      <c r="U57153" s="11"/>
    </row>
    <row r="57154" spans="20:21" x14ac:dyDescent="0.2">
      <c r="T57154" s="11"/>
      <c r="U57154" s="11"/>
    </row>
    <row r="57155" spans="20:21" x14ac:dyDescent="0.2">
      <c r="T57155" s="11"/>
      <c r="U57155" s="11"/>
    </row>
    <row r="57156" spans="20:21" x14ac:dyDescent="0.2">
      <c r="T57156" s="11"/>
      <c r="U57156" s="11"/>
    </row>
    <row r="57157" spans="20:21" x14ac:dyDescent="0.2">
      <c r="T57157" s="11"/>
      <c r="U57157" s="11"/>
    </row>
    <row r="57158" spans="20:21" x14ac:dyDescent="0.2">
      <c r="T57158" s="11"/>
      <c r="U57158" s="11"/>
    </row>
    <row r="57159" spans="20:21" x14ac:dyDescent="0.2">
      <c r="T57159" s="11"/>
      <c r="U57159" s="11"/>
    </row>
    <row r="57160" spans="20:21" x14ac:dyDescent="0.2">
      <c r="T57160" s="11"/>
      <c r="U57160" s="11"/>
    </row>
    <row r="57161" spans="20:21" x14ac:dyDescent="0.2">
      <c r="T57161" s="11"/>
      <c r="U57161" s="11"/>
    </row>
    <row r="57162" spans="20:21" x14ac:dyDescent="0.2">
      <c r="T57162" s="11"/>
      <c r="U57162" s="11"/>
    </row>
    <row r="57163" spans="20:21" x14ac:dyDescent="0.2">
      <c r="T57163" s="11"/>
      <c r="U57163" s="11"/>
    </row>
    <row r="57164" spans="20:21" x14ac:dyDescent="0.2">
      <c r="T57164" s="11"/>
      <c r="U57164" s="11"/>
    </row>
    <row r="57165" spans="20:21" x14ac:dyDescent="0.2">
      <c r="T57165" s="11"/>
      <c r="U57165" s="11"/>
    </row>
    <row r="57166" spans="20:21" x14ac:dyDescent="0.2">
      <c r="T57166" s="11"/>
      <c r="U57166" s="11"/>
    </row>
    <row r="57167" spans="20:21" x14ac:dyDescent="0.2">
      <c r="T57167" s="11"/>
      <c r="U57167" s="11"/>
    </row>
    <row r="57168" spans="20:21" x14ac:dyDescent="0.2">
      <c r="T57168" s="11"/>
      <c r="U57168" s="11"/>
    </row>
    <row r="57169" spans="20:21" x14ac:dyDescent="0.2">
      <c r="T57169" s="11"/>
      <c r="U57169" s="11"/>
    </row>
    <row r="57170" spans="20:21" x14ac:dyDescent="0.2">
      <c r="T57170" s="11"/>
      <c r="U57170" s="11"/>
    </row>
    <row r="57171" spans="20:21" x14ac:dyDescent="0.2">
      <c r="T57171" s="11"/>
      <c r="U57171" s="11"/>
    </row>
    <row r="57172" spans="20:21" x14ac:dyDescent="0.2">
      <c r="T57172" s="11"/>
      <c r="U57172" s="11"/>
    </row>
    <row r="57173" spans="20:21" x14ac:dyDescent="0.2">
      <c r="T57173" s="11"/>
      <c r="U57173" s="11"/>
    </row>
    <row r="57174" spans="20:21" x14ac:dyDescent="0.2">
      <c r="T57174" s="11"/>
      <c r="U57174" s="11"/>
    </row>
    <row r="57175" spans="20:21" x14ac:dyDescent="0.2">
      <c r="T57175" s="11"/>
      <c r="U57175" s="11"/>
    </row>
    <row r="57176" spans="20:21" x14ac:dyDescent="0.2">
      <c r="T57176" s="11"/>
      <c r="U57176" s="11"/>
    </row>
    <row r="57177" spans="20:21" x14ac:dyDescent="0.2">
      <c r="T57177" s="11"/>
      <c r="U57177" s="11"/>
    </row>
    <row r="57178" spans="20:21" x14ac:dyDescent="0.2">
      <c r="T57178" s="11"/>
      <c r="U57178" s="11"/>
    </row>
    <row r="57179" spans="20:21" x14ac:dyDescent="0.2">
      <c r="T57179" s="11"/>
      <c r="U57179" s="11"/>
    </row>
    <row r="57180" spans="20:21" x14ac:dyDescent="0.2">
      <c r="T57180" s="11"/>
      <c r="U57180" s="11"/>
    </row>
    <row r="57181" spans="20:21" x14ac:dyDescent="0.2">
      <c r="T57181" s="11"/>
      <c r="U57181" s="11"/>
    </row>
    <row r="57182" spans="20:21" x14ac:dyDescent="0.2">
      <c r="T57182" s="11"/>
      <c r="U57182" s="11"/>
    </row>
    <row r="57183" spans="20:21" x14ac:dyDescent="0.2">
      <c r="T57183" s="11"/>
      <c r="U57183" s="11"/>
    </row>
    <row r="57184" spans="20:21" x14ac:dyDescent="0.2">
      <c r="T57184" s="11"/>
      <c r="U57184" s="11"/>
    </row>
    <row r="57185" spans="20:21" x14ac:dyDescent="0.2">
      <c r="T57185" s="11"/>
      <c r="U57185" s="11"/>
    </row>
    <row r="57186" spans="20:21" x14ac:dyDescent="0.2">
      <c r="T57186" s="11"/>
      <c r="U57186" s="11"/>
    </row>
    <row r="57187" spans="20:21" x14ac:dyDescent="0.2">
      <c r="T57187" s="11"/>
      <c r="U57187" s="11"/>
    </row>
    <row r="57188" spans="20:21" x14ac:dyDescent="0.2">
      <c r="T57188" s="11"/>
      <c r="U57188" s="11"/>
    </row>
    <row r="57189" spans="20:21" x14ac:dyDescent="0.2">
      <c r="T57189" s="11"/>
      <c r="U57189" s="11"/>
    </row>
    <row r="57190" spans="20:21" x14ac:dyDescent="0.2">
      <c r="T57190" s="11"/>
      <c r="U57190" s="11"/>
    </row>
    <row r="57191" spans="20:21" x14ac:dyDescent="0.2">
      <c r="T57191" s="11"/>
      <c r="U57191" s="11"/>
    </row>
    <row r="57192" spans="20:21" x14ac:dyDescent="0.2">
      <c r="T57192" s="11"/>
      <c r="U57192" s="11"/>
    </row>
    <row r="57193" spans="20:21" x14ac:dyDescent="0.2">
      <c r="T57193" s="11"/>
      <c r="U57193" s="11"/>
    </row>
    <row r="57194" spans="20:21" x14ac:dyDescent="0.2">
      <c r="T57194" s="11"/>
      <c r="U57194" s="11"/>
    </row>
    <row r="57195" spans="20:21" x14ac:dyDescent="0.2">
      <c r="T57195" s="11"/>
      <c r="U57195" s="11"/>
    </row>
    <row r="57196" spans="20:21" x14ac:dyDescent="0.2">
      <c r="T57196" s="11"/>
      <c r="U57196" s="11"/>
    </row>
    <row r="57197" spans="20:21" x14ac:dyDescent="0.2">
      <c r="T57197" s="11"/>
      <c r="U57197" s="11"/>
    </row>
    <row r="57198" spans="20:21" x14ac:dyDescent="0.2">
      <c r="T57198" s="11"/>
      <c r="U57198" s="11"/>
    </row>
    <row r="57199" spans="20:21" x14ac:dyDescent="0.2">
      <c r="T57199" s="11"/>
      <c r="U57199" s="11"/>
    </row>
    <row r="57200" spans="20:21" x14ac:dyDescent="0.2">
      <c r="T57200" s="11"/>
      <c r="U57200" s="11"/>
    </row>
    <row r="57201" spans="20:21" x14ac:dyDescent="0.2">
      <c r="T57201" s="11"/>
      <c r="U57201" s="11"/>
    </row>
    <row r="57202" spans="20:21" x14ac:dyDescent="0.2">
      <c r="T57202" s="11"/>
      <c r="U57202" s="11"/>
    </row>
    <row r="57203" spans="20:21" x14ac:dyDescent="0.2">
      <c r="T57203" s="11"/>
      <c r="U57203" s="11"/>
    </row>
    <row r="57204" spans="20:21" x14ac:dyDescent="0.2">
      <c r="T57204" s="11"/>
      <c r="U57204" s="11"/>
    </row>
    <row r="57205" spans="20:21" x14ac:dyDescent="0.2">
      <c r="T57205" s="11"/>
      <c r="U57205" s="11"/>
    </row>
    <row r="57206" spans="20:21" x14ac:dyDescent="0.2">
      <c r="T57206" s="11"/>
      <c r="U57206" s="11"/>
    </row>
    <row r="57207" spans="20:21" x14ac:dyDescent="0.2">
      <c r="T57207" s="11"/>
      <c r="U57207" s="11"/>
    </row>
    <row r="57208" spans="20:21" x14ac:dyDescent="0.2">
      <c r="T57208" s="11"/>
      <c r="U57208" s="11"/>
    </row>
    <row r="57209" spans="20:21" x14ac:dyDescent="0.2">
      <c r="T57209" s="11"/>
      <c r="U57209" s="11"/>
    </row>
    <row r="57210" spans="20:21" x14ac:dyDescent="0.2">
      <c r="T57210" s="11"/>
      <c r="U57210" s="11"/>
    </row>
    <row r="57211" spans="20:21" x14ac:dyDescent="0.2">
      <c r="T57211" s="11"/>
      <c r="U57211" s="11"/>
    </row>
    <row r="57212" spans="20:21" x14ac:dyDescent="0.2">
      <c r="T57212" s="11"/>
      <c r="U57212" s="11"/>
    </row>
    <row r="57213" spans="20:21" x14ac:dyDescent="0.2">
      <c r="T57213" s="11"/>
      <c r="U57213" s="11"/>
    </row>
    <row r="57214" spans="20:21" x14ac:dyDescent="0.2">
      <c r="T57214" s="11"/>
      <c r="U57214" s="11"/>
    </row>
    <row r="57215" spans="20:21" x14ac:dyDescent="0.2">
      <c r="T57215" s="11"/>
      <c r="U57215" s="11"/>
    </row>
    <row r="57216" spans="20:21" x14ac:dyDescent="0.2">
      <c r="T57216" s="11"/>
      <c r="U57216" s="11"/>
    </row>
    <row r="57217" spans="20:21" x14ac:dyDescent="0.2">
      <c r="T57217" s="11"/>
      <c r="U57217" s="11"/>
    </row>
    <row r="57218" spans="20:21" x14ac:dyDescent="0.2">
      <c r="T57218" s="11"/>
      <c r="U57218" s="11"/>
    </row>
    <row r="57219" spans="20:21" x14ac:dyDescent="0.2">
      <c r="T57219" s="11"/>
      <c r="U57219" s="11"/>
    </row>
    <row r="57220" spans="20:21" x14ac:dyDescent="0.2">
      <c r="T57220" s="11"/>
      <c r="U57220" s="11"/>
    </row>
    <row r="57221" spans="20:21" x14ac:dyDescent="0.2">
      <c r="T57221" s="11"/>
      <c r="U57221" s="11"/>
    </row>
    <row r="57222" spans="20:21" x14ac:dyDescent="0.2">
      <c r="T57222" s="11"/>
      <c r="U57222" s="11"/>
    </row>
    <row r="57223" spans="20:21" x14ac:dyDescent="0.2">
      <c r="T57223" s="11"/>
      <c r="U57223" s="11"/>
    </row>
    <row r="57224" spans="20:21" x14ac:dyDescent="0.2">
      <c r="T57224" s="11"/>
      <c r="U57224" s="11"/>
    </row>
    <row r="57225" spans="20:21" x14ac:dyDescent="0.2">
      <c r="T57225" s="11"/>
      <c r="U57225" s="11"/>
    </row>
    <row r="57226" spans="20:21" x14ac:dyDescent="0.2">
      <c r="T57226" s="11"/>
      <c r="U57226" s="11"/>
    </row>
    <row r="57227" spans="20:21" x14ac:dyDescent="0.2">
      <c r="T57227" s="11"/>
      <c r="U57227" s="11"/>
    </row>
    <row r="57228" spans="20:21" x14ac:dyDescent="0.2">
      <c r="T57228" s="11"/>
      <c r="U57228" s="11"/>
    </row>
    <row r="57229" spans="20:21" x14ac:dyDescent="0.2">
      <c r="T57229" s="11"/>
      <c r="U57229" s="11"/>
    </row>
    <row r="57230" spans="20:21" x14ac:dyDescent="0.2">
      <c r="T57230" s="11"/>
      <c r="U57230" s="11"/>
    </row>
    <row r="57231" spans="20:21" x14ac:dyDescent="0.2">
      <c r="T57231" s="11"/>
      <c r="U57231" s="11"/>
    </row>
    <row r="57232" spans="20:21" x14ac:dyDescent="0.2">
      <c r="T57232" s="11"/>
      <c r="U57232" s="11"/>
    </row>
    <row r="57233" spans="20:21" x14ac:dyDescent="0.2">
      <c r="T57233" s="11"/>
      <c r="U57233" s="11"/>
    </row>
    <row r="57234" spans="20:21" x14ac:dyDescent="0.2">
      <c r="T57234" s="11"/>
      <c r="U57234" s="11"/>
    </row>
    <row r="57235" spans="20:21" x14ac:dyDescent="0.2">
      <c r="T57235" s="11"/>
      <c r="U57235" s="11"/>
    </row>
    <row r="57236" spans="20:21" x14ac:dyDescent="0.2">
      <c r="T57236" s="11"/>
      <c r="U57236" s="11"/>
    </row>
    <row r="57237" spans="20:21" x14ac:dyDescent="0.2">
      <c r="T57237" s="11"/>
      <c r="U57237" s="11"/>
    </row>
    <row r="57238" spans="20:21" x14ac:dyDescent="0.2">
      <c r="T57238" s="11"/>
      <c r="U57238" s="11"/>
    </row>
    <row r="57239" spans="20:21" x14ac:dyDescent="0.2">
      <c r="T57239" s="11"/>
      <c r="U57239" s="11"/>
    </row>
    <row r="57240" spans="20:21" x14ac:dyDescent="0.2">
      <c r="T57240" s="11"/>
      <c r="U57240" s="11"/>
    </row>
    <row r="57241" spans="20:21" x14ac:dyDescent="0.2">
      <c r="T57241" s="11"/>
      <c r="U57241" s="11"/>
    </row>
    <row r="57242" spans="20:21" x14ac:dyDescent="0.2">
      <c r="T57242" s="11"/>
      <c r="U57242" s="11"/>
    </row>
    <row r="57243" spans="20:21" x14ac:dyDescent="0.2">
      <c r="T57243" s="11"/>
      <c r="U57243" s="11"/>
    </row>
    <row r="57244" spans="20:21" x14ac:dyDescent="0.2">
      <c r="T57244" s="11"/>
      <c r="U57244" s="11"/>
    </row>
    <row r="57245" spans="20:21" x14ac:dyDescent="0.2">
      <c r="T57245" s="11"/>
      <c r="U57245" s="11"/>
    </row>
    <row r="57246" spans="20:21" x14ac:dyDescent="0.2">
      <c r="T57246" s="11"/>
      <c r="U57246" s="11"/>
    </row>
    <row r="57247" spans="20:21" x14ac:dyDescent="0.2">
      <c r="T57247" s="11"/>
      <c r="U57247" s="11"/>
    </row>
    <row r="57248" spans="20:21" x14ac:dyDescent="0.2">
      <c r="T57248" s="11"/>
      <c r="U57248" s="11"/>
    </row>
    <row r="57249" spans="20:21" x14ac:dyDescent="0.2">
      <c r="T57249" s="11"/>
      <c r="U57249" s="11"/>
    </row>
    <row r="57250" spans="20:21" x14ac:dyDescent="0.2">
      <c r="T57250" s="11"/>
      <c r="U57250" s="11"/>
    </row>
    <row r="57251" spans="20:21" x14ac:dyDescent="0.2">
      <c r="T57251" s="11"/>
      <c r="U57251" s="11"/>
    </row>
    <row r="57252" spans="20:21" x14ac:dyDescent="0.2">
      <c r="T57252" s="11"/>
      <c r="U57252" s="11"/>
    </row>
    <row r="57253" spans="20:21" x14ac:dyDescent="0.2">
      <c r="T57253" s="11"/>
      <c r="U57253" s="11"/>
    </row>
    <row r="57254" spans="20:21" x14ac:dyDescent="0.2">
      <c r="T57254" s="11"/>
      <c r="U57254" s="11"/>
    </row>
    <row r="57255" spans="20:21" x14ac:dyDescent="0.2">
      <c r="T57255" s="11"/>
      <c r="U57255" s="11"/>
    </row>
    <row r="57256" spans="20:21" x14ac:dyDescent="0.2">
      <c r="T57256" s="11"/>
      <c r="U57256" s="11"/>
    </row>
    <row r="57257" spans="20:21" x14ac:dyDescent="0.2">
      <c r="T57257" s="11"/>
      <c r="U57257" s="11"/>
    </row>
    <row r="57258" spans="20:21" x14ac:dyDescent="0.2">
      <c r="T57258" s="11"/>
      <c r="U57258" s="11"/>
    </row>
    <row r="57259" spans="20:21" x14ac:dyDescent="0.2">
      <c r="T57259" s="11"/>
      <c r="U57259" s="11"/>
    </row>
    <row r="57260" spans="20:21" x14ac:dyDescent="0.2">
      <c r="T57260" s="11"/>
      <c r="U57260" s="11"/>
    </row>
    <row r="57261" spans="20:21" x14ac:dyDescent="0.2">
      <c r="T57261" s="11"/>
      <c r="U57261" s="11"/>
    </row>
    <row r="57262" spans="20:21" x14ac:dyDescent="0.2">
      <c r="T57262" s="11"/>
      <c r="U57262" s="11"/>
    </row>
    <row r="57263" spans="20:21" x14ac:dyDescent="0.2">
      <c r="T57263" s="11"/>
      <c r="U57263" s="11"/>
    </row>
    <row r="57264" spans="20:21" x14ac:dyDescent="0.2">
      <c r="T57264" s="11"/>
      <c r="U57264" s="11"/>
    </row>
    <row r="57265" spans="20:21" x14ac:dyDescent="0.2">
      <c r="T57265" s="11"/>
      <c r="U57265" s="11"/>
    </row>
    <row r="57266" spans="20:21" x14ac:dyDescent="0.2">
      <c r="T57266" s="11"/>
      <c r="U57266" s="11"/>
    </row>
    <row r="57267" spans="20:21" x14ac:dyDescent="0.2">
      <c r="T57267" s="11"/>
      <c r="U57267" s="11"/>
    </row>
    <row r="57268" spans="20:21" x14ac:dyDescent="0.2">
      <c r="T57268" s="11"/>
      <c r="U57268" s="11"/>
    </row>
    <row r="57269" spans="20:21" x14ac:dyDescent="0.2">
      <c r="T57269" s="11"/>
      <c r="U57269" s="11"/>
    </row>
    <row r="57270" spans="20:21" x14ac:dyDescent="0.2">
      <c r="T57270" s="11"/>
      <c r="U57270" s="11"/>
    </row>
    <row r="57271" spans="20:21" x14ac:dyDescent="0.2">
      <c r="T57271" s="11"/>
      <c r="U57271" s="11"/>
    </row>
    <row r="57272" spans="20:21" x14ac:dyDescent="0.2">
      <c r="T57272" s="11"/>
      <c r="U57272" s="11"/>
    </row>
    <row r="57273" spans="20:21" x14ac:dyDescent="0.2">
      <c r="T57273" s="11"/>
      <c r="U57273" s="11"/>
    </row>
    <row r="57274" spans="20:21" x14ac:dyDescent="0.2">
      <c r="T57274" s="11"/>
      <c r="U57274" s="11"/>
    </row>
    <row r="57275" spans="20:21" x14ac:dyDescent="0.2">
      <c r="T57275" s="11"/>
      <c r="U57275" s="11"/>
    </row>
    <row r="57276" spans="20:21" x14ac:dyDescent="0.2">
      <c r="T57276" s="11"/>
      <c r="U57276" s="11"/>
    </row>
    <row r="57277" spans="20:21" x14ac:dyDescent="0.2">
      <c r="T57277" s="11"/>
      <c r="U57277" s="11"/>
    </row>
    <row r="57278" spans="20:21" x14ac:dyDescent="0.2">
      <c r="T57278" s="11"/>
      <c r="U57278" s="11"/>
    </row>
    <row r="57279" spans="20:21" x14ac:dyDescent="0.2">
      <c r="T57279" s="11"/>
      <c r="U57279" s="11"/>
    </row>
    <row r="57280" spans="20:21" x14ac:dyDescent="0.2">
      <c r="T57280" s="11"/>
      <c r="U57280" s="11"/>
    </row>
    <row r="57281" spans="20:21" x14ac:dyDescent="0.2">
      <c r="T57281" s="11"/>
      <c r="U57281" s="11"/>
    </row>
    <row r="57282" spans="20:21" x14ac:dyDescent="0.2">
      <c r="T57282" s="11"/>
      <c r="U57282" s="11"/>
    </row>
    <row r="57283" spans="20:21" x14ac:dyDescent="0.2">
      <c r="T57283" s="11"/>
      <c r="U57283" s="11"/>
    </row>
    <row r="57284" spans="20:21" x14ac:dyDescent="0.2">
      <c r="T57284" s="11"/>
      <c r="U57284" s="11"/>
    </row>
    <row r="57285" spans="20:21" x14ac:dyDescent="0.2">
      <c r="T57285" s="11"/>
      <c r="U57285" s="11"/>
    </row>
    <row r="57286" spans="20:21" x14ac:dyDescent="0.2">
      <c r="T57286" s="11"/>
      <c r="U57286" s="11"/>
    </row>
    <row r="57287" spans="20:21" x14ac:dyDescent="0.2">
      <c r="T57287" s="11"/>
      <c r="U57287" s="11"/>
    </row>
    <row r="57288" spans="20:21" x14ac:dyDescent="0.2">
      <c r="T57288" s="11"/>
      <c r="U57288" s="11"/>
    </row>
    <row r="57289" spans="20:21" x14ac:dyDescent="0.2">
      <c r="T57289" s="11"/>
      <c r="U57289" s="11"/>
    </row>
    <row r="57290" spans="20:21" x14ac:dyDescent="0.2">
      <c r="T57290" s="11"/>
      <c r="U57290" s="11"/>
    </row>
    <row r="57291" spans="20:21" x14ac:dyDescent="0.2">
      <c r="T57291" s="11"/>
      <c r="U57291" s="11"/>
    </row>
    <row r="57292" spans="20:21" x14ac:dyDescent="0.2">
      <c r="T57292" s="11"/>
      <c r="U57292" s="11"/>
    </row>
    <row r="57293" spans="20:21" x14ac:dyDescent="0.2">
      <c r="T57293" s="11"/>
      <c r="U57293" s="11"/>
    </row>
    <row r="57294" spans="20:21" x14ac:dyDescent="0.2">
      <c r="T57294" s="11"/>
      <c r="U57294" s="11"/>
    </row>
    <row r="57295" spans="20:21" x14ac:dyDescent="0.2">
      <c r="T57295" s="11"/>
      <c r="U57295" s="11"/>
    </row>
    <row r="57296" spans="20:21" x14ac:dyDescent="0.2">
      <c r="T57296" s="11"/>
      <c r="U57296" s="11"/>
    </row>
    <row r="57297" spans="20:21" x14ac:dyDescent="0.2">
      <c r="T57297" s="11"/>
      <c r="U57297" s="11"/>
    </row>
    <row r="57298" spans="20:21" x14ac:dyDescent="0.2">
      <c r="T57298" s="11"/>
      <c r="U57298" s="11"/>
    </row>
    <row r="57299" spans="20:21" x14ac:dyDescent="0.2">
      <c r="T57299" s="11"/>
      <c r="U57299" s="11"/>
    </row>
    <row r="57300" spans="20:21" x14ac:dyDescent="0.2">
      <c r="T57300" s="11"/>
      <c r="U57300" s="11"/>
    </row>
    <row r="57301" spans="20:21" x14ac:dyDescent="0.2">
      <c r="T57301" s="11"/>
      <c r="U57301" s="11"/>
    </row>
    <row r="57302" spans="20:21" x14ac:dyDescent="0.2">
      <c r="T57302" s="11"/>
      <c r="U57302" s="11"/>
    </row>
    <row r="57303" spans="20:21" x14ac:dyDescent="0.2">
      <c r="T57303" s="11"/>
      <c r="U57303" s="11"/>
    </row>
    <row r="57304" spans="20:21" x14ac:dyDescent="0.2">
      <c r="T57304" s="11"/>
      <c r="U57304" s="11"/>
    </row>
    <row r="57305" spans="20:21" x14ac:dyDescent="0.2">
      <c r="T57305" s="11"/>
      <c r="U57305" s="11"/>
    </row>
    <row r="57306" spans="20:21" x14ac:dyDescent="0.2">
      <c r="T57306" s="11"/>
      <c r="U57306" s="11"/>
    </row>
    <row r="57307" spans="20:21" x14ac:dyDescent="0.2">
      <c r="T57307" s="11"/>
      <c r="U57307" s="11"/>
    </row>
    <row r="57308" spans="20:21" x14ac:dyDescent="0.2">
      <c r="T57308" s="11"/>
      <c r="U57308" s="11"/>
    </row>
    <row r="57309" spans="20:21" x14ac:dyDescent="0.2">
      <c r="T57309" s="11"/>
      <c r="U57309" s="11"/>
    </row>
    <row r="57310" spans="20:21" x14ac:dyDescent="0.2">
      <c r="T57310" s="11"/>
      <c r="U57310" s="11"/>
    </row>
    <row r="57311" spans="20:21" x14ac:dyDescent="0.2">
      <c r="T57311" s="11"/>
      <c r="U57311" s="11"/>
    </row>
    <row r="57312" spans="20:21" x14ac:dyDescent="0.2">
      <c r="T57312" s="11"/>
      <c r="U57312" s="11"/>
    </row>
    <row r="57313" spans="20:21" x14ac:dyDescent="0.2">
      <c r="T57313" s="11"/>
      <c r="U57313" s="11"/>
    </row>
    <row r="57314" spans="20:21" x14ac:dyDescent="0.2">
      <c r="T57314" s="11"/>
      <c r="U57314" s="11"/>
    </row>
    <row r="57315" spans="20:21" x14ac:dyDescent="0.2">
      <c r="T57315" s="11"/>
      <c r="U57315" s="11"/>
    </row>
    <row r="57316" spans="20:21" x14ac:dyDescent="0.2">
      <c r="T57316" s="11"/>
      <c r="U57316" s="11"/>
    </row>
    <row r="57317" spans="20:21" x14ac:dyDescent="0.2">
      <c r="T57317" s="11"/>
      <c r="U57317" s="11"/>
    </row>
    <row r="57318" spans="20:21" x14ac:dyDescent="0.2">
      <c r="T57318" s="11"/>
      <c r="U57318" s="11"/>
    </row>
    <row r="57319" spans="20:21" x14ac:dyDescent="0.2">
      <c r="T57319" s="11"/>
      <c r="U57319" s="11"/>
    </row>
    <row r="57320" spans="20:21" x14ac:dyDescent="0.2">
      <c r="T57320" s="11"/>
      <c r="U57320" s="11"/>
    </row>
    <row r="57321" spans="20:21" x14ac:dyDescent="0.2">
      <c r="T57321" s="11"/>
      <c r="U57321" s="11"/>
    </row>
    <row r="57322" spans="20:21" x14ac:dyDescent="0.2">
      <c r="T57322" s="11"/>
      <c r="U57322" s="11"/>
    </row>
    <row r="57323" spans="20:21" x14ac:dyDescent="0.2">
      <c r="T57323" s="11"/>
      <c r="U57323" s="11"/>
    </row>
    <row r="57324" spans="20:21" x14ac:dyDescent="0.2">
      <c r="T57324" s="11"/>
      <c r="U57324" s="11"/>
    </row>
    <row r="57325" spans="20:21" x14ac:dyDescent="0.2">
      <c r="T57325" s="11"/>
      <c r="U57325" s="11"/>
    </row>
    <row r="57326" spans="20:21" x14ac:dyDescent="0.2">
      <c r="T57326" s="11"/>
      <c r="U57326" s="11"/>
    </row>
    <row r="57327" spans="20:21" x14ac:dyDescent="0.2">
      <c r="T57327" s="11"/>
      <c r="U57327" s="11"/>
    </row>
    <row r="57328" spans="20:21" x14ac:dyDescent="0.2">
      <c r="T57328" s="11"/>
      <c r="U57328" s="11"/>
    </row>
    <row r="57329" spans="20:21" x14ac:dyDescent="0.2">
      <c r="T57329" s="11"/>
      <c r="U57329" s="11"/>
    </row>
    <row r="57330" spans="20:21" x14ac:dyDescent="0.2">
      <c r="T57330" s="11"/>
      <c r="U57330" s="11"/>
    </row>
    <row r="57331" spans="20:21" x14ac:dyDescent="0.2">
      <c r="T57331" s="11"/>
      <c r="U57331" s="11"/>
    </row>
    <row r="57332" spans="20:21" x14ac:dyDescent="0.2">
      <c r="T57332" s="11"/>
      <c r="U57332" s="11"/>
    </row>
    <row r="57333" spans="20:21" x14ac:dyDescent="0.2">
      <c r="T57333" s="11"/>
      <c r="U57333" s="11"/>
    </row>
    <row r="57334" spans="20:21" x14ac:dyDescent="0.2">
      <c r="T57334" s="11"/>
      <c r="U57334" s="11"/>
    </row>
    <row r="57335" spans="20:21" x14ac:dyDescent="0.2">
      <c r="T57335" s="11"/>
      <c r="U57335" s="11"/>
    </row>
    <row r="57336" spans="20:21" x14ac:dyDescent="0.2">
      <c r="T57336" s="11"/>
      <c r="U57336" s="11"/>
    </row>
    <row r="57337" spans="20:21" x14ac:dyDescent="0.2">
      <c r="T57337" s="11"/>
      <c r="U57337" s="11"/>
    </row>
    <row r="57338" spans="20:21" x14ac:dyDescent="0.2">
      <c r="T57338" s="11"/>
      <c r="U57338" s="11"/>
    </row>
    <row r="57339" spans="20:21" x14ac:dyDescent="0.2">
      <c r="T57339" s="11"/>
      <c r="U57339" s="11"/>
    </row>
    <row r="57340" spans="20:21" x14ac:dyDescent="0.2">
      <c r="T57340" s="11"/>
      <c r="U57340" s="11"/>
    </row>
    <row r="57341" spans="20:21" x14ac:dyDescent="0.2">
      <c r="T57341" s="11"/>
      <c r="U57341" s="11"/>
    </row>
    <row r="57342" spans="20:21" x14ac:dyDescent="0.2">
      <c r="T57342" s="11"/>
      <c r="U57342" s="11"/>
    </row>
    <row r="57343" spans="20:21" x14ac:dyDescent="0.2">
      <c r="T57343" s="11"/>
      <c r="U57343" s="11"/>
    </row>
    <row r="57344" spans="20:21" x14ac:dyDescent="0.2">
      <c r="T57344" s="11"/>
      <c r="U57344" s="11"/>
    </row>
    <row r="57345" spans="20:21" x14ac:dyDescent="0.2">
      <c r="T57345" s="11"/>
      <c r="U57345" s="11"/>
    </row>
    <row r="57346" spans="20:21" x14ac:dyDescent="0.2">
      <c r="T57346" s="11"/>
      <c r="U57346" s="11"/>
    </row>
    <row r="57347" spans="20:21" x14ac:dyDescent="0.2">
      <c r="T57347" s="11"/>
      <c r="U57347" s="11"/>
    </row>
    <row r="57348" spans="20:21" x14ac:dyDescent="0.2">
      <c r="T57348" s="11"/>
      <c r="U57348" s="11"/>
    </row>
    <row r="57349" spans="20:21" x14ac:dyDescent="0.2">
      <c r="T57349" s="11"/>
      <c r="U57349" s="11"/>
    </row>
    <row r="57350" spans="20:21" x14ac:dyDescent="0.2">
      <c r="T57350" s="11"/>
      <c r="U57350" s="11"/>
    </row>
    <row r="57351" spans="20:21" x14ac:dyDescent="0.2">
      <c r="T57351" s="11"/>
      <c r="U57351" s="11"/>
    </row>
    <row r="57352" spans="20:21" x14ac:dyDescent="0.2">
      <c r="T57352" s="11"/>
      <c r="U57352" s="11"/>
    </row>
    <row r="57353" spans="20:21" x14ac:dyDescent="0.2">
      <c r="T57353" s="11"/>
      <c r="U57353" s="11"/>
    </row>
    <row r="57354" spans="20:21" x14ac:dyDescent="0.2">
      <c r="T57354" s="11"/>
      <c r="U57354" s="11"/>
    </row>
    <row r="57355" spans="20:21" x14ac:dyDescent="0.2">
      <c r="T57355" s="11"/>
      <c r="U57355" s="11"/>
    </row>
    <row r="57356" spans="20:21" x14ac:dyDescent="0.2">
      <c r="T57356" s="11"/>
      <c r="U57356" s="11"/>
    </row>
    <row r="57357" spans="20:21" x14ac:dyDescent="0.2">
      <c r="T57357" s="11"/>
      <c r="U57357" s="11"/>
    </row>
    <row r="57358" spans="20:21" x14ac:dyDescent="0.2">
      <c r="T57358" s="11"/>
      <c r="U57358" s="11"/>
    </row>
    <row r="57359" spans="20:21" x14ac:dyDescent="0.2">
      <c r="T57359" s="11"/>
      <c r="U57359" s="11"/>
    </row>
    <row r="57360" spans="20:21" x14ac:dyDescent="0.2">
      <c r="T57360" s="11"/>
      <c r="U57360" s="11"/>
    </row>
    <row r="57361" spans="20:21" x14ac:dyDescent="0.2">
      <c r="T57361" s="11"/>
      <c r="U57361" s="11"/>
    </row>
    <row r="57362" spans="20:21" x14ac:dyDescent="0.2">
      <c r="T57362" s="11"/>
      <c r="U57362" s="11"/>
    </row>
    <row r="57363" spans="20:21" x14ac:dyDescent="0.2">
      <c r="T57363" s="11"/>
      <c r="U57363" s="11"/>
    </row>
    <row r="57364" spans="20:21" x14ac:dyDescent="0.2">
      <c r="T57364" s="11"/>
      <c r="U57364" s="11"/>
    </row>
    <row r="57365" spans="20:21" x14ac:dyDescent="0.2">
      <c r="T57365" s="11"/>
      <c r="U57365" s="11"/>
    </row>
    <row r="57366" spans="20:21" x14ac:dyDescent="0.2">
      <c r="T57366" s="11"/>
      <c r="U57366" s="11"/>
    </row>
    <row r="57367" spans="20:21" x14ac:dyDescent="0.2">
      <c r="T57367" s="11"/>
      <c r="U57367" s="11"/>
    </row>
    <row r="57368" spans="20:21" x14ac:dyDescent="0.2">
      <c r="T57368" s="11"/>
      <c r="U57368" s="11"/>
    </row>
    <row r="57369" spans="20:21" x14ac:dyDescent="0.2">
      <c r="T57369" s="11"/>
      <c r="U57369" s="11"/>
    </row>
    <row r="57370" spans="20:21" x14ac:dyDescent="0.2">
      <c r="T57370" s="11"/>
      <c r="U57370" s="11"/>
    </row>
    <row r="57371" spans="20:21" x14ac:dyDescent="0.2">
      <c r="T57371" s="11"/>
      <c r="U57371" s="11"/>
    </row>
    <row r="57372" spans="20:21" x14ac:dyDescent="0.2">
      <c r="T57372" s="11"/>
      <c r="U57372" s="11"/>
    </row>
    <row r="57373" spans="20:21" x14ac:dyDescent="0.2">
      <c r="T57373" s="11"/>
      <c r="U57373" s="11"/>
    </row>
    <row r="57374" spans="20:21" x14ac:dyDescent="0.2">
      <c r="T57374" s="11"/>
      <c r="U57374" s="11"/>
    </row>
    <row r="57375" spans="20:21" x14ac:dyDescent="0.2">
      <c r="T57375" s="11"/>
      <c r="U57375" s="11"/>
    </row>
    <row r="57376" spans="20:21" x14ac:dyDescent="0.2">
      <c r="T57376" s="11"/>
      <c r="U57376" s="11"/>
    </row>
    <row r="57377" spans="20:21" x14ac:dyDescent="0.2">
      <c r="T57377" s="11"/>
      <c r="U57377" s="11"/>
    </row>
    <row r="57378" spans="20:21" x14ac:dyDescent="0.2">
      <c r="T57378" s="11"/>
      <c r="U57378" s="11"/>
    </row>
    <row r="57379" spans="20:21" x14ac:dyDescent="0.2">
      <c r="T57379" s="11"/>
      <c r="U57379" s="11"/>
    </row>
    <row r="57380" spans="20:21" x14ac:dyDescent="0.2">
      <c r="T57380" s="11"/>
      <c r="U57380" s="11"/>
    </row>
    <row r="57381" spans="20:21" x14ac:dyDescent="0.2">
      <c r="T57381" s="11"/>
      <c r="U57381" s="11"/>
    </row>
    <row r="57382" spans="20:21" x14ac:dyDescent="0.2">
      <c r="T57382" s="11"/>
      <c r="U57382" s="11"/>
    </row>
    <row r="57383" spans="20:21" x14ac:dyDescent="0.2">
      <c r="T57383" s="11"/>
      <c r="U57383" s="11"/>
    </row>
    <row r="57384" spans="20:21" x14ac:dyDescent="0.2">
      <c r="T57384" s="11"/>
      <c r="U57384" s="11"/>
    </row>
    <row r="57385" spans="20:21" x14ac:dyDescent="0.2">
      <c r="T57385" s="11"/>
      <c r="U57385" s="11"/>
    </row>
    <row r="57386" spans="20:21" x14ac:dyDescent="0.2">
      <c r="T57386" s="11"/>
      <c r="U57386" s="11"/>
    </row>
    <row r="57387" spans="20:21" x14ac:dyDescent="0.2">
      <c r="T57387" s="11"/>
      <c r="U57387" s="11"/>
    </row>
    <row r="57388" spans="20:21" x14ac:dyDescent="0.2">
      <c r="T57388" s="11"/>
      <c r="U57388" s="11"/>
    </row>
    <row r="57389" spans="20:21" x14ac:dyDescent="0.2">
      <c r="T57389" s="11"/>
      <c r="U57389" s="11"/>
    </row>
    <row r="57390" spans="20:21" x14ac:dyDescent="0.2">
      <c r="T57390" s="11"/>
      <c r="U57390" s="11"/>
    </row>
    <row r="57391" spans="20:21" x14ac:dyDescent="0.2">
      <c r="T57391" s="11"/>
      <c r="U57391" s="11"/>
    </row>
    <row r="57392" spans="20:21" x14ac:dyDescent="0.2">
      <c r="T57392" s="11"/>
      <c r="U57392" s="11"/>
    </row>
    <row r="57393" spans="20:21" x14ac:dyDescent="0.2">
      <c r="T57393" s="11"/>
      <c r="U57393" s="11"/>
    </row>
    <row r="57394" spans="20:21" x14ac:dyDescent="0.2">
      <c r="T57394" s="11"/>
      <c r="U57394" s="11"/>
    </row>
    <row r="57395" spans="20:21" x14ac:dyDescent="0.2">
      <c r="T57395" s="11"/>
      <c r="U57395" s="11"/>
    </row>
    <row r="57396" spans="20:21" x14ac:dyDescent="0.2">
      <c r="T57396" s="11"/>
      <c r="U57396" s="11"/>
    </row>
    <row r="57397" spans="20:21" x14ac:dyDescent="0.2">
      <c r="T57397" s="11"/>
      <c r="U57397" s="11"/>
    </row>
    <row r="57398" spans="20:21" x14ac:dyDescent="0.2">
      <c r="T57398" s="11"/>
      <c r="U57398" s="11"/>
    </row>
    <row r="57399" spans="20:21" x14ac:dyDescent="0.2">
      <c r="T57399" s="11"/>
      <c r="U57399" s="11"/>
    </row>
    <row r="57400" spans="20:21" x14ac:dyDescent="0.2">
      <c r="T57400" s="11"/>
      <c r="U57400" s="11"/>
    </row>
    <row r="57401" spans="20:21" x14ac:dyDescent="0.2">
      <c r="T57401" s="11"/>
      <c r="U57401" s="11"/>
    </row>
    <row r="57402" spans="20:21" x14ac:dyDescent="0.2">
      <c r="T57402" s="11"/>
      <c r="U57402" s="11"/>
    </row>
    <row r="57403" spans="20:21" x14ac:dyDescent="0.2">
      <c r="T57403" s="11"/>
      <c r="U57403" s="11"/>
    </row>
    <row r="57404" spans="20:21" x14ac:dyDescent="0.2">
      <c r="T57404" s="11"/>
      <c r="U57404" s="11"/>
    </row>
    <row r="57405" spans="20:21" x14ac:dyDescent="0.2">
      <c r="T57405" s="11"/>
      <c r="U57405" s="11"/>
    </row>
    <row r="57406" spans="20:21" x14ac:dyDescent="0.2">
      <c r="T57406" s="11"/>
      <c r="U57406" s="11"/>
    </row>
    <row r="57407" spans="20:21" x14ac:dyDescent="0.2">
      <c r="T57407" s="11"/>
      <c r="U57407" s="11"/>
    </row>
    <row r="57408" spans="20:21" x14ac:dyDescent="0.2">
      <c r="T57408" s="11"/>
      <c r="U57408" s="11"/>
    </row>
    <row r="57409" spans="20:21" x14ac:dyDescent="0.2">
      <c r="T57409" s="11"/>
      <c r="U57409" s="11"/>
    </row>
    <row r="57410" spans="20:21" x14ac:dyDescent="0.2">
      <c r="T57410" s="11"/>
      <c r="U57410" s="11"/>
    </row>
    <row r="57411" spans="20:21" x14ac:dyDescent="0.2">
      <c r="T57411" s="11"/>
      <c r="U57411" s="11"/>
    </row>
    <row r="57412" spans="20:21" x14ac:dyDescent="0.2">
      <c r="T57412" s="11"/>
      <c r="U57412" s="11"/>
    </row>
    <row r="57413" spans="20:21" x14ac:dyDescent="0.2">
      <c r="T57413" s="11"/>
      <c r="U57413" s="11"/>
    </row>
    <row r="57414" spans="20:21" x14ac:dyDescent="0.2">
      <c r="T57414" s="11"/>
      <c r="U57414" s="11"/>
    </row>
    <row r="57415" spans="20:21" x14ac:dyDescent="0.2">
      <c r="T57415" s="11"/>
      <c r="U57415" s="11"/>
    </row>
    <row r="57416" spans="20:21" x14ac:dyDescent="0.2">
      <c r="T57416" s="11"/>
      <c r="U57416" s="11"/>
    </row>
    <row r="57417" spans="20:21" x14ac:dyDescent="0.2">
      <c r="T57417" s="11"/>
      <c r="U57417" s="11"/>
    </row>
    <row r="57418" spans="20:21" x14ac:dyDescent="0.2">
      <c r="T57418" s="11"/>
      <c r="U57418" s="11"/>
    </row>
    <row r="57419" spans="20:21" x14ac:dyDescent="0.2">
      <c r="T57419" s="11"/>
      <c r="U57419" s="11"/>
    </row>
    <row r="57420" spans="20:21" x14ac:dyDescent="0.2">
      <c r="T57420" s="11"/>
      <c r="U57420" s="11"/>
    </row>
    <row r="57421" spans="20:21" x14ac:dyDescent="0.2">
      <c r="T57421" s="11"/>
      <c r="U57421" s="11"/>
    </row>
    <row r="57422" spans="20:21" x14ac:dyDescent="0.2">
      <c r="T57422" s="11"/>
      <c r="U57422" s="11"/>
    </row>
    <row r="57423" spans="20:21" x14ac:dyDescent="0.2">
      <c r="T57423" s="11"/>
      <c r="U57423" s="11"/>
    </row>
    <row r="57424" spans="20:21" x14ac:dyDescent="0.2">
      <c r="T57424" s="11"/>
      <c r="U57424" s="11"/>
    </row>
    <row r="57425" spans="20:21" x14ac:dyDescent="0.2">
      <c r="T57425" s="11"/>
      <c r="U57425" s="11"/>
    </row>
    <row r="57426" spans="20:21" x14ac:dyDescent="0.2">
      <c r="T57426" s="11"/>
      <c r="U57426" s="11"/>
    </row>
    <row r="57427" spans="20:21" x14ac:dyDescent="0.2">
      <c r="T57427" s="11"/>
      <c r="U57427" s="11"/>
    </row>
    <row r="57428" spans="20:21" x14ac:dyDescent="0.2">
      <c r="T57428" s="11"/>
      <c r="U57428" s="11"/>
    </row>
    <row r="57429" spans="20:21" x14ac:dyDescent="0.2">
      <c r="T57429" s="11"/>
      <c r="U57429" s="11"/>
    </row>
    <row r="57430" spans="20:21" x14ac:dyDescent="0.2">
      <c r="T57430" s="11"/>
      <c r="U57430" s="11"/>
    </row>
    <row r="57431" spans="20:21" x14ac:dyDescent="0.2">
      <c r="T57431" s="11"/>
      <c r="U57431" s="11"/>
    </row>
    <row r="57432" spans="20:21" x14ac:dyDescent="0.2">
      <c r="T57432" s="11"/>
      <c r="U57432" s="11"/>
    </row>
    <row r="57433" spans="20:21" x14ac:dyDescent="0.2">
      <c r="T57433" s="11"/>
      <c r="U57433" s="11"/>
    </row>
    <row r="57434" spans="20:21" x14ac:dyDescent="0.2">
      <c r="T57434" s="11"/>
      <c r="U57434" s="11"/>
    </row>
    <row r="57435" spans="20:21" x14ac:dyDescent="0.2">
      <c r="T57435" s="11"/>
      <c r="U57435" s="11"/>
    </row>
    <row r="57436" spans="20:21" x14ac:dyDescent="0.2">
      <c r="T57436" s="11"/>
      <c r="U57436" s="11"/>
    </row>
    <row r="57437" spans="20:21" x14ac:dyDescent="0.2">
      <c r="T57437" s="11"/>
      <c r="U57437" s="11"/>
    </row>
    <row r="57438" spans="20:21" x14ac:dyDescent="0.2">
      <c r="T57438" s="11"/>
      <c r="U57438" s="11"/>
    </row>
    <row r="57439" spans="20:21" x14ac:dyDescent="0.2">
      <c r="T57439" s="11"/>
      <c r="U57439" s="11"/>
    </row>
    <row r="57440" spans="20:21" x14ac:dyDescent="0.2">
      <c r="T57440" s="11"/>
      <c r="U57440" s="11"/>
    </row>
    <row r="57441" spans="20:21" x14ac:dyDescent="0.2">
      <c r="T57441" s="11"/>
      <c r="U57441" s="11"/>
    </row>
    <row r="57442" spans="20:21" x14ac:dyDescent="0.2">
      <c r="T57442" s="11"/>
      <c r="U57442" s="11"/>
    </row>
    <row r="57443" spans="20:21" x14ac:dyDescent="0.2">
      <c r="T57443" s="11"/>
      <c r="U57443" s="11"/>
    </row>
    <row r="57444" spans="20:21" x14ac:dyDescent="0.2">
      <c r="T57444" s="11"/>
      <c r="U57444" s="11"/>
    </row>
    <row r="57445" spans="20:21" x14ac:dyDescent="0.2">
      <c r="T57445" s="11"/>
      <c r="U57445" s="11"/>
    </row>
    <row r="57446" spans="20:21" x14ac:dyDescent="0.2">
      <c r="T57446" s="11"/>
      <c r="U57446" s="11"/>
    </row>
    <row r="57447" spans="20:21" x14ac:dyDescent="0.2">
      <c r="T57447" s="11"/>
      <c r="U57447" s="11"/>
    </row>
    <row r="57448" spans="20:21" x14ac:dyDescent="0.2">
      <c r="T57448" s="11"/>
      <c r="U57448" s="11"/>
    </row>
    <row r="57449" spans="20:21" x14ac:dyDescent="0.2">
      <c r="T57449" s="11"/>
      <c r="U57449" s="11"/>
    </row>
    <row r="57450" spans="20:21" x14ac:dyDescent="0.2">
      <c r="T57450" s="11"/>
      <c r="U57450" s="11"/>
    </row>
    <row r="57451" spans="20:21" x14ac:dyDescent="0.2">
      <c r="T57451" s="11"/>
      <c r="U57451" s="11"/>
    </row>
    <row r="57452" spans="20:21" x14ac:dyDescent="0.2">
      <c r="T57452" s="11"/>
      <c r="U57452" s="11"/>
    </row>
    <row r="57453" spans="20:21" x14ac:dyDescent="0.2">
      <c r="T57453" s="11"/>
      <c r="U57453" s="11"/>
    </row>
    <row r="57454" spans="20:21" x14ac:dyDescent="0.2">
      <c r="T57454" s="11"/>
      <c r="U57454" s="11"/>
    </row>
    <row r="57455" spans="20:21" x14ac:dyDescent="0.2">
      <c r="T57455" s="11"/>
      <c r="U57455" s="11"/>
    </row>
    <row r="57456" spans="20:21" x14ac:dyDescent="0.2">
      <c r="T57456" s="11"/>
      <c r="U57456" s="11"/>
    </row>
    <row r="57457" spans="20:21" x14ac:dyDescent="0.2">
      <c r="T57457" s="11"/>
      <c r="U57457" s="11"/>
    </row>
    <row r="57458" spans="20:21" x14ac:dyDescent="0.2">
      <c r="T57458" s="11"/>
      <c r="U57458" s="11"/>
    </row>
    <row r="57459" spans="20:21" x14ac:dyDescent="0.2">
      <c r="T57459" s="11"/>
      <c r="U57459" s="11"/>
    </row>
    <row r="57460" spans="20:21" x14ac:dyDescent="0.2">
      <c r="T57460" s="11"/>
      <c r="U57460" s="11"/>
    </row>
    <row r="57461" spans="20:21" x14ac:dyDescent="0.2">
      <c r="T57461" s="11"/>
      <c r="U57461" s="11"/>
    </row>
    <row r="57462" spans="20:21" x14ac:dyDescent="0.2">
      <c r="T57462" s="11"/>
      <c r="U57462" s="11"/>
    </row>
    <row r="57463" spans="20:21" x14ac:dyDescent="0.2">
      <c r="T57463" s="11"/>
      <c r="U57463" s="11"/>
    </row>
    <row r="57464" spans="20:21" x14ac:dyDescent="0.2">
      <c r="T57464" s="11"/>
      <c r="U57464" s="11"/>
    </row>
    <row r="57465" spans="20:21" x14ac:dyDescent="0.2">
      <c r="T57465" s="11"/>
      <c r="U57465" s="11"/>
    </row>
    <row r="57466" spans="20:21" x14ac:dyDescent="0.2">
      <c r="T57466" s="11"/>
      <c r="U57466" s="11"/>
    </row>
    <row r="57467" spans="20:21" x14ac:dyDescent="0.2">
      <c r="T57467" s="11"/>
      <c r="U57467" s="11"/>
    </row>
    <row r="57468" spans="20:21" x14ac:dyDescent="0.2">
      <c r="T57468" s="11"/>
      <c r="U57468" s="11"/>
    </row>
    <row r="57469" spans="20:21" x14ac:dyDescent="0.2">
      <c r="T57469" s="11"/>
      <c r="U57469" s="11"/>
    </row>
    <row r="57470" spans="20:21" x14ac:dyDescent="0.2">
      <c r="T57470" s="11"/>
      <c r="U57470" s="11"/>
    </row>
    <row r="57471" spans="20:21" x14ac:dyDescent="0.2">
      <c r="T57471" s="11"/>
      <c r="U57471" s="11"/>
    </row>
    <row r="57472" spans="20:21" x14ac:dyDescent="0.2">
      <c r="T57472" s="11"/>
      <c r="U57472" s="11"/>
    </row>
    <row r="57473" spans="20:21" x14ac:dyDescent="0.2">
      <c r="T57473" s="11"/>
      <c r="U57473" s="11"/>
    </row>
    <row r="57474" spans="20:21" x14ac:dyDescent="0.2">
      <c r="T57474" s="11"/>
      <c r="U57474" s="11"/>
    </row>
    <row r="57475" spans="20:21" x14ac:dyDescent="0.2">
      <c r="T57475" s="11"/>
      <c r="U57475" s="11"/>
    </row>
    <row r="57476" spans="20:21" x14ac:dyDescent="0.2">
      <c r="T57476" s="11"/>
      <c r="U57476" s="11"/>
    </row>
    <row r="57477" spans="20:21" x14ac:dyDescent="0.2">
      <c r="T57477" s="11"/>
      <c r="U57477" s="11"/>
    </row>
    <row r="57478" spans="20:21" x14ac:dyDescent="0.2">
      <c r="T57478" s="11"/>
      <c r="U57478" s="11"/>
    </row>
    <row r="57479" spans="20:21" x14ac:dyDescent="0.2">
      <c r="T57479" s="11"/>
      <c r="U57479" s="11"/>
    </row>
    <row r="57480" spans="20:21" x14ac:dyDescent="0.2">
      <c r="T57480" s="11"/>
      <c r="U57480" s="11"/>
    </row>
    <row r="57481" spans="20:21" x14ac:dyDescent="0.2">
      <c r="T57481" s="11"/>
      <c r="U57481" s="11"/>
    </row>
    <row r="57482" spans="20:21" x14ac:dyDescent="0.2">
      <c r="T57482" s="11"/>
      <c r="U57482" s="11"/>
    </row>
    <row r="57483" spans="20:21" x14ac:dyDescent="0.2">
      <c r="T57483" s="11"/>
      <c r="U57483" s="11"/>
    </row>
    <row r="57484" spans="20:21" x14ac:dyDescent="0.2">
      <c r="T57484" s="11"/>
      <c r="U57484" s="11"/>
    </row>
    <row r="57485" spans="20:21" x14ac:dyDescent="0.2">
      <c r="T57485" s="11"/>
      <c r="U57485" s="11"/>
    </row>
    <row r="57486" spans="20:21" x14ac:dyDescent="0.2">
      <c r="T57486" s="11"/>
      <c r="U57486" s="11"/>
    </row>
    <row r="57487" spans="20:21" x14ac:dyDescent="0.2">
      <c r="T57487" s="11"/>
      <c r="U57487" s="11"/>
    </row>
    <row r="57488" spans="20:21" x14ac:dyDescent="0.2">
      <c r="T57488" s="11"/>
      <c r="U57488" s="11"/>
    </row>
    <row r="57489" spans="20:21" x14ac:dyDescent="0.2">
      <c r="T57489" s="11"/>
      <c r="U57489" s="11"/>
    </row>
    <row r="57490" spans="20:21" x14ac:dyDescent="0.2">
      <c r="T57490" s="11"/>
      <c r="U57490" s="11"/>
    </row>
    <row r="57491" spans="20:21" x14ac:dyDescent="0.2">
      <c r="T57491" s="11"/>
      <c r="U57491" s="11"/>
    </row>
    <row r="57492" spans="20:21" x14ac:dyDescent="0.2">
      <c r="T57492" s="11"/>
      <c r="U57492" s="11"/>
    </row>
    <row r="57493" spans="20:21" x14ac:dyDescent="0.2">
      <c r="T57493" s="11"/>
      <c r="U57493" s="11"/>
    </row>
    <row r="57494" spans="20:21" x14ac:dyDescent="0.2">
      <c r="T57494" s="11"/>
      <c r="U57494" s="11"/>
    </row>
    <row r="57495" spans="20:21" x14ac:dyDescent="0.2">
      <c r="T57495" s="11"/>
      <c r="U57495" s="11"/>
    </row>
    <row r="57496" spans="20:21" x14ac:dyDescent="0.2">
      <c r="T57496" s="11"/>
      <c r="U57496" s="11"/>
    </row>
    <row r="57497" spans="20:21" x14ac:dyDescent="0.2">
      <c r="T57497" s="11"/>
      <c r="U57497" s="11"/>
    </row>
    <row r="57498" spans="20:21" x14ac:dyDescent="0.2">
      <c r="T57498" s="11"/>
      <c r="U57498" s="11"/>
    </row>
    <row r="57499" spans="20:21" x14ac:dyDescent="0.2">
      <c r="T57499" s="11"/>
      <c r="U57499" s="11"/>
    </row>
    <row r="57500" spans="20:21" x14ac:dyDescent="0.2">
      <c r="T57500" s="11"/>
      <c r="U57500" s="11"/>
    </row>
    <row r="57501" spans="20:21" x14ac:dyDescent="0.2">
      <c r="T57501" s="11"/>
      <c r="U57501" s="11"/>
    </row>
    <row r="57502" spans="20:21" x14ac:dyDescent="0.2">
      <c r="T57502" s="11"/>
      <c r="U57502" s="11"/>
    </row>
    <row r="57503" spans="20:21" x14ac:dyDescent="0.2">
      <c r="T57503" s="11"/>
      <c r="U57503" s="11"/>
    </row>
    <row r="57504" spans="20:21" x14ac:dyDescent="0.2">
      <c r="T57504" s="11"/>
      <c r="U57504" s="11"/>
    </row>
    <row r="57505" spans="20:21" x14ac:dyDescent="0.2">
      <c r="T57505" s="11"/>
      <c r="U57505" s="11"/>
    </row>
    <row r="57506" spans="20:21" x14ac:dyDescent="0.2">
      <c r="T57506" s="11"/>
      <c r="U57506" s="11"/>
    </row>
    <row r="57507" spans="20:21" x14ac:dyDescent="0.2">
      <c r="T57507" s="11"/>
      <c r="U57507" s="11"/>
    </row>
    <row r="57508" spans="20:21" x14ac:dyDescent="0.2">
      <c r="T57508" s="11"/>
      <c r="U57508" s="11"/>
    </row>
    <row r="57509" spans="20:21" x14ac:dyDescent="0.2">
      <c r="T57509" s="11"/>
      <c r="U57509" s="11"/>
    </row>
    <row r="57510" spans="20:21" x14ac:dyDescent="0.2">
      <c r="T57510" s="11"/>
      <c r="U57510" s="11"/>
    </row>
    <row r="57511" spans="20:21" x14ac:dyDescent="0.2">
      <c r="T57511" s="11"/>
      <c r="U57511" s="11"/>
    </row>
    <row r="57512" spans="20:21" x14ac:dyDescent="0.2">
      <c r="T57512" s="11"/>
      <c r="U57512" s="11"/>
    </row>
    <row r="57513" spans="20:21" x14ac:dyDescent="0.2">
      <c r="T57513" s="11"/>
      <c r="U57513" s="11"/>
    </row>
    <row r="57514" spans="20:21" x14ac:dyDescent="0.2">
      <c r="T57514" s="11"/>
      <c r="U57514" s="11"/>
    </row>
    <row r="57515" spans="20:21" x14ac:dyDescent="0.2">
      <c r="T57515" s="11"/>
      <c r="U57515" s="11"/>
    </row>
    <row r="57516" spans="20:21" x14ac:dyDescent="0.2">
      <c r="T57516" s="11"/>
      <c r="U57516" s="11"/>
    </row>
    <row r="57517" spans="20:21" x14ac:dyDescent="0.2">
      <c r="T57517" s="11"/>
      <c r="U57517" s="11"/>
    </row>
    <row r="57518" spans="20:21" x14ac:dyDescent="0.2">
      <c r="T57518" s="11"/>
      <c r="U57518" s="11"/>
    </row>
    <row r="57519" spans="20:21" x14ac:dyDescent="0.2">
      <c r="T57519" s="11"/>
      <c r="U57519" s="11"/>
    </row>
    <row r="57520" spans="20:21" x14ac:dyDescent="0.2">
      <c r="T57520" s="11"/>
      <c r="U57520" s="11"/>
    </row>
    <row r="57521" spans="20:21" x14ac:dyDescent="0.2">
      <c r="T57521" s="11"/>
      <c r="U57521" s="11"/>
    </row>
    <row r="57522" spans="20:21" x14ac:dyDescent="0.2">
      <c r="T57522" s="11"/>
      <c r="U57522" s="11"/>
    </row>
    <row r="57523" spans="20:21" x14ac:dyDescent="0.2">
      <c r="T57523" s="11"/>
      <c r="U57523" s="11"/>
    </row>
    <row r="57524" spans="20:21" x14ac:dyDescent="0.2">
      <c r="T57524" s="11"/>
      <c r="U57524" s="11"/>
    </row>
    <row r="57525" spans="20:21" x14ac:dyDescent="0.2">
      <c r="T57525" s="11"/>
      <c r="U57525" s="11"/>
    </row>
    <row r="57526" spans="20:21" x14ac:dyDescent="0.2">
      <c r="T57526" s="11"/>
      <c r="U57526" s="11"/>
    </row>
    <row r="57527" spans="20:21" x14ac:dyDescent="0.2">
      <c r="T57527" s="11"/>
      <c r="U57527" s="11"/>
    </row>
    <row r="57528" spans="20:21" x14ac:dyDescent="0.2">
      <c r="T57528" s="11"/>
      <c r="U57528" s="11"/>
    </row>
    <row r="57529" spans="20:21" x14ac:dyDescent="0.2">
      <c r="T57529" s="11"/>
      <c r="U57529" s="11"/>
    </row>
    <row r="57530" spans="20:21" x14ac:dyDescent="0.2">
      <c r="T57530" s="11"/>
      <c r="U57530" s="11"/>
    </row>
    <row r="57531" spans="20:21" x14ac:dyDescent="0.2">
      <c r="T57531" s="11"/>
      <c r="U57531" s="11"/>
    </row>
    <row r="57532" spans="20:21" x14ac:dyDescent="0.2">
      <c r="T57532" s="11"/>
      <c r="U57532" s="11"/>
    </row>
    <row r="57533" spans="20:21" x14ac:dyDescent="0.2">
      <c r="T57533" s="11"/>
      <c r="U57533" s="11"/>
    </row>
    <row r="57534" spans="20:21" x14ac:dyDescent="0.2">
      <c r="T57534" s="11"/>
      <c r="U57534" s="11"/>
    </row>
    <row r="57535" spans="20:21" x14ac:dyDescent="0.2">
      <c r="T57535" s="11"/>
      <c r="U57535" s="11"/>
    </row>
    <row r="57536" spans="20:21" x14ac:dyDescent="0.2">
      <c r="T57536" s="11"/>
      <c r="U57536" s="11"/>
    </row>
    <row r="57537" spans="20:21" x14ac:dyDescent="0.2">
      <c r="T57537" s="11"/>
      <c r="U57537" s="11"/>
    </row>
    <row r="57538" spans="20:21" x14ac:dyDescent="0.2">
      <c r="T57538" s="11"/>
      <c r="U57538" s="11"/>
    </row>
    <row r="57539" spans="20:21" x14ac:dyDescent="0.2">
      <c r="T57539" s="11"/>
      <c r="U57539" s="11"/>
    </row>
    <row r="57540" spans="20:21" x14ac:dyDescent="0.2">
      <c r="T57540" s="11"/>
      <c r="U57540" s="11"/>
    </row>
    <row r="57541" spans="20:21" x14ac:dyDescent="0.2">
      <c r="T57541" s="11"/>
      <c r="U57541" s="11"/>
    </row>
    <row r="57542" spans="20:21" x14ac:dyDescent="0.2">
      <c r="T57542" s="11"/>
      <c r="U57542" s="11"/>
    </row>
    <row r="57543" spans="20:21" x14ac:dyDescent="0.2">
      <c r="T57543" s="11"/>
      <c r="U57543" s="11"/>
    </row>
    <row r="57544" spans="20:21" x14ac:dyDescent="0.2">
      <c r="T57544" s="11"/>
      <c r="U57544" s="11"/>
    </row>
    <row r="57545" spans="20:21" x14ac:dyDescent="0.2">
      <c r="T57545" s="11"/>
      <c r="U57545" s="11"/>
    </row>
    <row r="57546" spans="20:21" x14ac:dyDescent="0.2">
      <c r="T57546" s="11"/>
      <c r="U57546" s="11"/>
    </row>
    <row r="57547" spans="20:21" x14ac:dyDescent="0.2">
      <c r="T57547" s="11"/>
      <c r="U57547" s="11"/>
    </row>
    <row r="57548" spans="20:21" x14ac:dyDescent="0.2">
      <c r="T57548" s="11"/>
      <c r="U57548" s="11"/>
    </row>
    <row r="57549" spans="20:21" x14ac:dyDescent="0.2">
      <c r="T57549" s="11"/>
      <c r="U57549" s="11"/>
    </row>
    <row r="57550" spans="20:21" x14ac:dyDescent="0.2">
      <c r="T57550" s="11"/>
      <c r="U57550" s="11"/>
    </row>
    <row r="57551" spans="20:21" x14ac:dyDescent="0.2">
      <c r="T57551" s="11"/>
      <c r="U57551" s="11"/>
    </row>
    <row r="57552" spans="20:21" x14ac:dyDescent="0.2">
      <c r="T57552" s="11"/>
      <c r="U57552" s="11"/>
    </row>
    <row r="57553" spans="20:21" x14ac:dyDescent="0.2">
      <c r="T57553" s="11"/>
      <c r="U57553" s="11"/>
    </row>
    <row r="57554" spans="20:21" x14ac:dyDescent="0.2">
      <c r="T57554" s="11"/>
      <c r="U57554" s="11"/>
    </row>
    <row r="57555" spans="20:21" x14ac:dyDescent="0.2">
      <c r="T57555" s="11"/>
      <c r="U57555" s="11"/>
    </row>
    <row r="57556" spans="20:21" x14ac:dyDescent="0.2">
      <c r="T57556" s="11"/>
      <c r="U57556" s="11"/>
    </row>
    <row r="57557" spans="20:21" x14ac:dyDescent="0.2">
      <c r="T57557" s="11"/>
      <c r="U57557" s="11"/>
    </row>
    <row r="57558" spans="20:21" x14ac:dyDescent="0.2">
      <c r="T57558" s="11"/>
      <c r="U57558" s="11"/>
    </row>
    <row r="57559" spans="20:21" x14ac:dyDescent="0.2">
      <c r="T57559" s="11"/>
      <c r="U57559" s="11"/>
    </row>
    <row r="57560" spans="20:21" x14ac:dyDescent="0.2">
      <c r="T57560" s="11"/>
      <c r="U57560" s="11"/>
    </row>
    <row r="57561" spans="20:21" x14ac:dyDescent="0.2">
      <c r="T57561" s="11"/>
      <c r="U57561" s="11"/>
    </row>
    <row r="57562" spans="20:21" x14ac:dyDescent="0.2">
      <c r="T57562" s="11"/>
      <c r="U57562" s="11"/>
    </row>
    <row r="57563" spans="20:21" x14ac:dyDescent="0.2">
      <c r="T57563" s="11"/>
      <c r="U57563" s="11"/>
    </row>
    <row r="57564" spans="20:21" x14ac:dyDescent="0.2">
      <c r="T57564" s="11"/>
      <c r="U57564" s="11"/>
    </row>
    <row r="57565" spans="20:21" x14ac:dyDescent="0.2">
      <c r="T57565" s="11"/>
      <c r="U57565" s="11"/>
    </row>
    <row r="57566" spans="20:21" x14ac:dyDescent="0.2">
      <c r="T57566" s="11"/>
      <c r="U57566" s="11"/>
    </row>
    <row r="57567" spans="20:21" x14ac:dyDescent="0.2">
      <c r="T57567" s="11"/>
      <c r="U57567" s="11"/>
    </row>
    <row r="57568" spans="20:21" x14ac:dyDescent="0.2">
      <c r="T57568" s="11"/>
      <c r="U57568" s="11"/>
    </row>
    <row r="57569" spans="20:21" x14ac:dyDescent="0.2">
      <c r="T57569" s="11"/>
      <c r="U57569" s="11"/>
    </row>
    <row r="57570" spans="20:21" x14ac:dyDescent="0.2">
      <c r="T57570" s="11"/>
      <c r="U57570" s="11"/>
    </row>
    <row r="57571" spans="20:21" x14ac:dyDescent="0.2">
      <c r="T57571" s="11"/>
      <c r="U57571" s="11"/>
    </row>
    <row r="57572" spans="20:21" x14ac:dyDescent="0.2">
      <c r="T57572" s="11"/>
      <c r="U57572" s="11"/>
    </row>
    <row r="57573" spans="20:21" x14ac:dyDescent="0.2">
      <c r="T57573" s="11"/>
      <c r="U57573" s="11"/>
    </row>
    <row r="57574" spans="20:21" x14ac:dyDescent="0.2">
      <c r="T57574" s="11"/>
      <c r="U57574" s="11"/>
    </row>
    <row r="57575" spans="20:21" x14ac:dyDescent="0.2">
      <c r="T57575" s="11"/>
      <c r="U57575" s="11"/>
    </row>
    <row r="57576" spans="20:21" x14ac:dyDescent="0.2">
      <c r="T57576" s="11"/>
      <c r="U57576" s="11"/>
    </row>
    <row r="57577" spans="20:21" x14ac:dyDescent="0.2">
      <c r="T57577" s="11"/>
      <c r="U57577" s="11"/>
    </row>
    <row r="57578" spans="20:21" x14ac:dyDescent="0.2">
      <c r="T57578" s="11"/>
      <c r="U57578" s="11"/>
    </row>
    <row r="57579" spans="20:21" x14ac:dyDescent="0.2">
      <c r="T57579" s="11"/>
      <c r="U57579" s="11"/>
    </row>
    <row r="57580" spans="20:21" x14ac:dyDescent="0.2">
      <c r="T57580" s="11"/>
      <c r="U57580" s="11"/>
    </row>
    <row r="57581" spans="20:21" x14ac:dyDescent="0.2">
      <c r="T57581" s="11"/>
      <c r="U57581" s="11"/>
    </row>
    <row r="57582" spans="20:21" x14ac:dyDescent="0.2">
      <c r="T57582" s="11"/>
      <c r="U57582" s="11"/>
    </row>
    <row r="57583" spans="20:21" x14ac:dyDescent="0.2">
      <c r="T57583" s="11"/>
      <c r="U57583" s="11"/>
    </row>
    <row r="57584" spans="20:21" x14ac:dyDescent="0.2">
      <c r="T57584" s="11"/>
      <c r="U57584" s="11"/>
    </row>
    <row r="57585" spans="20:21" x14ac:dyDescent="0.2">
      <c r="T57585" s="11"/>
      <c r="U57585" s="11"/>
    </row>
    <row r="57586" spans="20:21" x14ac:dyDescent="0.2">
      <c r="T57586" s="11"/>
      <c r="U57586" s="11"/>
    </row>
    <row r="57587" spans="20:21" x14ac:dyDescent="0.2">
      <c r="T57587" s="11"/>
      <c r="U57587" s="11"/>
    </row>
    <row r="57588" spans="20:21" x14ac:dyDescent="0.2">
      <c r="T57588" s="11"/>
      <c r="U57588" s="11"/>
    </row>
    <row r="57589" spans="20:21" x14ac:dyDescent="0.2">
      <c r="T57589" s="11"/>
      <c r="U57589" s="11"/>
    </row>
    <row r="57590" spans="20:21" x14ac:dyDescent="0.2">
      <c r="T57590" s="11"/>
      <c r="U57590" s="11"/>
    </row>
    <row r="57591" spans="20:21" x14ac:dyDescent="0.2">
      <c r="T57591" s="11"/>
      <c r="U57591" s="11"/>
    </row>
    <row r="57592" spans="20:21" x14ac:dyDescent="0.2">
      <c r="T57592" s="11"/>
      <c r="U57592" s="11"/>
    </row>
    <row r="57593" spans="20:21" x14ac:dyDescent="0.2">
      <c r="T57593" s="11"/>
      <c r="U57593" s="11"/>
    </row>
    <row r="57594" spans="20:21" x14ac:dyDescent="0.2">
      <c r="T57594" s="11"/>
      <c r="U57594" s="11"/>
    </row>
    <row r="57595" spans="20:21" x14ac:dyDescent="0.2">
      <c r="T57595" s="11"/>
      <c r="U57595" s="11"/>
    </row>
    <row r="57596" spans="20:21" x14ac:dyDescent="0.2">
      <c r="T57596" s="11"/>
      <c r="U57596" s="11"/>
    </row>
    <row r="57597" spans="20:21" x14ac:dyDescent="0.2">
      <c r="T57597" s="11"/>
      <c r="U57597" s="11"/>
    </row>
    <row r="57598" spans="20:21" x14ac:dyDescent="0.2">
      <c r="T57598" s="11"/>
      <c r="U57598" s="11"/>
    </row>
    <row r="57599" spans="20:21" x14ac:dyDescent="0.2">
      <c r="T57599" s="11"/>
      <c r="U57599" s="11"/>
    </row>
    <row r="57600" spans="20:21" x14ac:dyDescent="0.2">
      <c r="T57600" s="11"/>
      <c r="U57600" s="11"/>
    </row>
    <row r="57601" spans="20:21" x14ac:dyDescent="0.2">
      <c r="T57601" s="11"/>
      <c r="U57601" s="11"/>
    </row>
    <row r="57602" spans="20:21" x14ac:dyDescent="0.2">
      <c r="T57602" s="11"/>
      <c r="U57602" s="11"/>
    </row>
    <row r="57603" spans="20:21" x14ac:dyDescent="0.2">
      <c r="T57603" s="11"/>
      <c r="U57603" s="11"/>
    </row>
    <row r="57604" spans="20:21" x14ac:dyDescent="0.2">
      <c r="T57604" s="11"/>
      <c r="U57604" s="11"/>
    </row>
    <row r="57605" spans="20:21" x14ac:dyDescent="0.2">
      <c r="T57605" s="11"/>
      <c r="U57605" s="11"/>
    </row>
    <row r="57606" spans="20:21" x14ac:dyDescent="0.2">
      <c r="T57606" s="11"/>
      <c r="U57606" s="11"/>
    </row>
    <row r="57607" spans="20:21" x14ac:dyDescent="0.2">
      <c r="T57607" s="11"/>
      <c r="U57607" s="11"/>
    </row>
    <row r="57608" spans="20:21" x14ac:dyDescent="0.2">
      <c r="T57608" s="11"/>
      <c r="U57608" s="11"/>
    </row>
    <row r="57609" spans="20:21" x14ac:dyDescent="0.2">
      <c r="T57609" s="11"/>
      <c r="U57609" s="11"/>
    </row>
    <row r="57610" spans="20:21" x14ac:dyDescent="0.2">
      <c r="T57610" s="11"/>
      <c r="U57610" s="11"/>
    </row>
    <row r="57611" spans="20:21" x14ac:dyDescent="0.2">
      <c r="T57611" s="11"/>
      <c r="U57611" s="11"/>
    </row>
    <row r="57612" spans="20:21" x14ac:dyDescent="0.2">
      <c r="T57612" s="11"/>
      <c r="U57612" s="11"/>
    </row>
    <row r="57613" spans="20:21" x14ac:dyDescent="0.2">
      <c r="T57613" s="11"/>
      <c r="U57613" s="11"/>
    </row>
    <row r="57614" spans="20:21" x14ac:dyDescent="0.2">
      <c r="T57614" s="11"/>
      <c r="U57614" s="11"/>
    </row>
    <row r="57615" spans="20:21" x14ac:dyDescent="0.2">
      <c r="T57615" s="11"/>
      <c r="U57615" s="11"/>
    </row>
    <row r="57616" spans="20:21" x14ac:dyDescent="0.2">
      <c r="T57616" s="11"/>
      <c r="U57616" s="11"/>
    </row>
    <row r="57617" spans="20:21" x14ac:dyDescent="0.2">
      <c r="T57617" s="11"/>
      <c r="U57617" s="11"/>
    </row>
    <row r="57618" spans="20:21" x14ac:dyDescent="0.2">
      <c r="T57618" s="11"/>
      <c r="U57618" s="11"/>
    </row>
    <row r="57619" spans="20:21" x14ac:dyDescent="0.2">
      <c r="T57619" s="11"/>
      <c r="U57619" s="11"/>
    </row>
    <row r="57620" spans="20:21" x14ac:dyDescent="0.2">
      <c r="T57620" s="11"/>
      <c r="U57620" s="11"/>
    </row>
    <row r="57621" spans="20:21" x14ac:dyDescent="0.2">
      <c r="T57621" s="11"/>
      <c r="U57621" s="11"/>
    </row>
    <row r="57622" spans="20:21" x14ac:dyDescent="0.2">
      <c r="T57622" s="11"/>
      <c r="U57622" s="11"/>
    </row>
    <row r="57623" spans="20:21" x14ac:dyDescent="0.2">
      <c r="T57623" s="11"/>
      <c r="U57623" s="11"/>
    </row>
    <row r="57624" spans="20:21" x14ac:dyDescent="0.2">
      <c r="T57624" s="11"/>
      <c r="U57624" s="11"/>
    </row>
    <row r="57625" spans="20:21" x14ac:dyDescent="0.2">
      <c r="T57625" s="11"/>
      <c r="U57625" s="11"/>
    </row>
    <row r="57626" spans="20:21" x14ac:dyDescent="0.2">
      <c r="T57626" s="11"/>
      <c r="U57626" s="11"/>
    </row>
    <row r="57627" spans="20:21" x14ac:dyDescent="0.2">
      <c r="T57627" s="11"/>
      <c r="U57627" s="11"/>
    </row>
    <row r="57628" spans="20:21" x14ac:dyDescent="0.2">
      <c r="T57628" s="11"/>
      <c r="U57628" s="11"/>
    </row>
    <row r="57629" spans="20:21" x14ac:dyDescent="0.2">
      <c r="T57629" s="11"/>
      <c r="U57629" s="11"/>
    </row>
    <row r="57630" spans="20:21" x14ac:dyDescent="0.2">
      <c r="T57630" s="11"/>
      <c r="U57630" s="11"/>
    </row>
    <row r="57631" spans="20:21" x14ac:dyDescent="0.2">
      <c r="T57631" s="11"/>
      <c r="U57631" s="11"/>
    </row>
    <row r="57632" spans="20:21" x14ac:dyDescent="0.2">
      <c r="T57632" s="11"/>
      <c r="U57632" s="11"/>
    </row>
    <row r="57633" spans="20:21" x14ac:dyDescent="0.2">
      <c r="T57633" s="11"/>
      <c r="U57633" s="11"/>
    </row>
    <row r="57634" spans="20:21" x14ac:dyDescent="0.2">
      <c r="T57634" s="11"/>
      <c r="U57634" s="11"/>
    </row>
    <row r="57635" spans="20:21" x14ac:dyDescent="0.2">
      <c r="T57635" s="11"/>
      <c r="U57635" s="11"/>
    </row>
    <row r="57636" spans="20:21" x14ac:dyDescent="0.2">
      <c r="T57636" s="11"/>
      <c r="U57636" s="11"/>
    </row>
    <row r="57637" spans="20:21" x14ac:dyDescent="0.2">
      <c r="T57637" s="11"/>
      <c r="U57637" s="11"/>
    </row>
    <row r="57638" spans="20:21" x14ac:dyDescent="0.2">
      <c r="T57638" s="11"/>
      <c r="U57638" s="11"/>
    </row>
    <row r="57639" spans="20:21" x14ac:dyDescent="0.2">
      <c r="T57639" s="11"/>
      <c r="U57639" s="11"/>
    </row>
    <row r="57640" spans="20:21" x14ac:dyDescent="0.2">
      <c r="T57640" s="11"/>
      <c r="U57640" s="11"/>
    </row>
    <row r="57641" spans="20:21" x14ac:dyDescent="0.2">
      <c r="T57641" s="11"/>
      <c r="U57641" s="11"/>
    </row>
    <row r="57642" spans="20:21" x14ac:dyDescent="0.2">
      <c r="T57642" s="11"/>
      <c r="U57642" s="11"/>
    </row>
    <row r="57643" spans="20:21" x14ac:dyDescent="0.2">
      <c r="T57643" s="11"/>
      <c r="U57643" s="11"/>
    </row>
    <row r="57644" spans="20:21" x14ac:dyDescent="0.2">
      <c r="T57644" s="11"/>
      <c r="U57644" s="11"/>
    </row>
    <row r="57645" spans="20:21" x14ac:dyDescent="0.2">
      <c r="T57645" s="11"/>
      <c r="U57645" s="11"/>
    </row>
    <row r="57646" spans="20:21" x14ac:dyDescent="0.2">
      <c r="T57646" s="11"/>
      <c r="U57646" s="11"/>
    </row>
    <row r="57647" spans="20:21" x14ac:dyDescent="0.2">
      <c r="T57647" s="11"/>
      <c r="U57647" s="11"/>
    </row>
    <row r="57648" spans="20:21" x14ac:dyDescent="0.2">
      <c r="T57648" s="11"/>
      <c r="U57648" s="11"/>
    </row>
    <row r="57649" spans="20:21" x14ac:dyDescent="0.2">
      <c r="T57649" s="11"/>
      <c r="U57649" s="11"/>
    </row>
    <row r="57650" spans="20:21" x14ac:dyDescent="0.2">
      <c r="T57650" s="11"/>
      <c r="U57650" s="11"/>
    </row>
    <row r="57651" spans="20:21" x14ac:dyDescent="0.2">
      <c r="T57651" s="11"/>
      <c r="U57651" s="11"/>
    </row>
    <row r="57652" spans="20:21" x14ac:dyDescent="0.2">
      <c r="T57652" s="11"/>
      <c r="U57652" s="11"/>
    </row>
    <row r="57653" spans="20:21" x14ac:dyDescent="0.2">
      <c r="T57653" s="11"/>
      <c r="U57653" s="11"/>
    </row>
    <row r="57654" spans="20:21" x14ac:dyDescent="0.2">
      <c r="T57654" s="11"/>
      <c r="U57654" s="11"/>
    </row>
    <row r="57655" spans="20:21" x14ac:dyDescent="0.2">
      <c r="T57655" s="11"/>
      <c r="U57655" s="11"/>
    </row>
    <row r="57656" spans="20:21" x14ac:dyDescent="0.2">
      <c r="T57656" s="11"/>
      <c r="U57656" s="11"/>
    </row>
    <row r="57657" spans="20:21" x14ac:dyDescent="0.2">
      <c r="T57657" s="11"/>
      <c r="U57657" s="11"/>
    </row>
    <row r="57658" spans="20:21" x14ac:dyDescent="0.2">
      <c r="T57658" s="11"/>
      <c r="U57658" s="11"/>
    </row>
    <row r="57659" spans="20:21" x14ac:dyDescent="0.2">
      <c r="T57659" s="11"/>
      <c r="U57659" s="11"/>
    </row>
    <row r="57660" spans="20:21" x14ac:dyDescent="0.2">
      <c r="T57660" s="11"/>
      <c r="U57660" s="11"/>
    </row>
    <row r="57661" spans="20:21" x14ac:dyDescent="0.2">
      <c r="T57661" s="11"/>
      <c r="U57661" s="11"/>
    </row>
    <row r="57662" spans="20:21" x14ac:dyDescent="0.2">
      <c r="T57662" s="11"/>
      <c r="U57662" s="11"/>
    </row>
    <row r="57663" spans="20:21" x14ac:dyDescent="0.2">
      <c r="T57663" s="11"/>
      <c r="U57663" s="11"/>
    </row>
    <row r="57664" spans="20:21" x14ac:dyDescent="0.2">
      <c r="T57664" s="11"/>
      <c r="U57664" s="11"/>
    </row>
    <row r="57665" spans="20:21" x14ac:dyDescent="0.2">
      <c r="T57665" s="11"/>
      <c r="U57665" s="11"/>
    </row>
    <row r="57666" spans="20:21" x14ac:dyDescent="0.2">
      <c r="T57666" s="11"/>
      <c r="U57666" s="11"/>
    </row>
    <row r="57667" spans="20:21" x14ac:dyDescent="0.2">
      <c r="T57667" s="11"/>
      <c r="U57667" s="11"/>
    </row>
    <row r="57668" spans="20:21" x14ac:dyDescent="0.2">
      <c r="T57668" s="11"/>
      <c r="U57668" s="11"/>
    </row>
    <row r="57669" spans="20:21" x14ac:dyDescent="0.2">
      <c r="T57669" s="11"/>
      <c r="U57669" s="11"/>
    </row>
    <row r="57670" spans="20:21" x14ac:dyDescent="0.2">
      <c r="T57670" s="11"/>
      <c r="U57670" s="11"/>
    </row>
    <row r="57671" spans="20:21" x14ac:dyDescent="0.2">
      <c r="T57671" s="11"/>
      <c r="U57671" s="11"/>
    </row>
    <row r="57672" spans="20:21" x14ac:dyDescent="0.2">
      <c r="T57672" s="11"/>
      <c r="U57672" s="11"/>
    </row>
    <row r="57673" spans="20:21" x14ac:dyDescent="0.2">
      <c r="T57673" s="11"/>
      <c r="U57673" s="11"/>
    </row>
    <row r="57674" spans="20:21" x14ac:dyDescent="0.2">
      <c r="T57674" s="11"/>
      <c r="U57674" s="11"/>
    </row>
    <row r="57675" spans="20:21" x14ac:dyDescent="0.2">
      <c r="T57675" s="11"/>
      <c r="U57675" s="11"/>
    </row>
    <row r="57676" spans="20:21" x14ac:dyDescent="0.2">
      <c r="T57676" s="11"/>
      <c r="U57676" s="11"/>
    </row>
    <row r="57677" spans="20:21" x14ac:dyDescent="0.2">
      <c r="T57677" s="11"/>
      <c r="U57677" s="11"/>
    </row>
    <row r="57678" spans="20:21" x14ac:dyDescent="0.2">
      <c r="T57678" s="11"/>
      <c r="U57678" s="11"/>
    </row>
    <row r="57679" spans="20:21" x14ac:dyDescent="0.2">
      <c r="T57679" s="11"/>
      <c r="U57679" s="11"/>
    </row>
    <row r="57680" spans="20:21" x14ac:dyDescent="0.2">
      <c r="T57680" s="11"/>
      <c r="U57680" s="11"/>
    </row>
    <row r="57681" spans="20:21" x14ac:dyDescent="0.2">
      <c r="T57681" s="11"/>
      <c r="U57681" s="11"/>
    </row>
    <row r="57682" spans="20:21" x14ac:dyDescent="0.2">
      <c r="T57682" s="11"/>
      <c r="U57682" s="11"/>
    </row>
    <row r="57683" spans="20:21" x14ac:dyDescent="0.2">
      <c r="T57683" s="11"/>
      <c r="U57683" s="11"/>
    </row>
    <row r="57684" spans="20:21" x14ac:dyDescent="0.2">
      <c r="T57684" s="11"/>
      <c r="U57684" s="11"/>
    </row>
    <row r="57685" spans="20:21" x14ac:dyDescent="0.2">
      <c r="T57685" s="11"/>
      <c r="U57685" s="11"/>
    </row>
    <row r="57686" spans="20:21" x14ac:dyDescent="0.2">
      <c r="T57686" s="11"/>
      <c r="U57686" s="11"/>
    </row>
    <row r="57687" spans="20:21" x14ac:dyDescent="0.2">
      <c r="T57687" s="11"/>
      <c r="U57687" s="11"/>
    </row>
    <row r="57688" spans="20:21" x14ac:dyDescent="0.2">
      <c r="T57688" s="11"/>
      <c r="U57688" s="11"/>
    </row>
    <row r="57689" spans="20:21" x14ac:dyDescent="0.2">
      <c r="T57689" s="11"/>
      <c r="U57689" s="11"/>
    </row>
    <row r="57690" spans="20:21" x14ac:dyDescent="0.2">
      <c r="T57690" s="11"/>
      <c r="U57690" s="11"/>
    </row>
    <row r="57691" spans="20:21" x14ac:dyDescent="0.2">
      <c r="T57691" s="11"/>
      <c r="U57691" s="11"/>
    </row>
    <row r="57692" spans="20:21" x14ac:dyDescent="0.2">
      <c r="T57692" s="11"/>
      <c r="U57692" s="11"/>
    </row>
    <row r="57693" spans="20:21" x14ac:dyDescent="0.2">
      <c r="T57693" s="11"/>
      <c r="U57693" s="11"/>
    </row>
    <row r="57694" spans="20:21" x14ac:dyDescent="0.2">
      <c r="T57694" s="11"/>
      <c r="U57694" s="11"/>
    </row>
    <row r="57695" spans="20:21" x14ac:dyDescent="0.2">
      <c r="T57695" s="11"/>
      <c r="U57695" s="11"/>
    </row>
    <row r="57696" spans="20:21" x14ac:dyDescent="0.2">
      <c r="T57696" s="11"/>
      <c r="U57696" s="11"/>
    </row>
    <row r="57697" spans="20:21" x14ac:dyDescent="0.2">
      <c r="T57697" s="11"/>
      <c r="U57697" s="11"/>
    </row>
    <row r="57698" spans="20:21" x14ac:dyDescent="0.2">
      <c r="T57698" s="11"/>
      <c r="U57698" s="11"/>
    </row>
    <row r="57699" spans="20:21" x14ac:dyDescent="0.2">
      <c r="T57699" s="11"/>
      <c r="U57699" s="11"/>
    </row>
    <row r="57700" spans="20:21" x14ac:dyDescent="0.2">
      <c r="T57700" s="11"/>
      <c r="U57700" s="11"/>
    </row>
    <row r="57701" spans="20:21" x14ac:dyDescent="0.2">
      <c r="T57701" s="11"/>
      <c r="U57701" s="11"/>
    </row>
    <row r="57702" spans="20:21" x14ac:dyDescent="0.2">
      <c r="T57702" s="11"/>
      <c r="U57702" s="11"/>
    </row>
    <row r="57703" spans="20:21" x14ac:dyDescent="0.2">
      <c r="T57703" s="11"/>
      <c r="U57703" s="11"/>
    </row>
    <row r="57704" spans="20:21" x14ac:dyDescent="0.2">
      <c r="T57704" s="11"/>
      <c r="U57704" s="11"/>
    </row>
    <row r="57705" spans="20:21" x14ac:dyDescent="0.2">
      <c r="T57705" s="11"/>
      <c r="U57705" s="11"/>
    </row>
    <row r="57706" spans="20:21" x14ac:dyDescent="0.2">
      <c r="T57706" s="11"/>
      <c r="U57706" s="11"/>
    </row>
    <row r="57707" spans="20:21" x14ac:dyDescent="0.2">
      <c r="T57707" s="11"/>
      <c r="U57707" s="11"/>
    </row>
    <row r="57708" spans="20:21" x14ac:dyDescent="0.2">
      <c r="T57708" s="11"/>
      <c r="U57708" s="11"/>
    </row>
    <row r="57709" spans="20:21" x14ac:dyDescent="0.2">
      <c r="T57709" s="11"/>
      <c r="U57709" s="11"/>
    </row>
    <row r="57710" spans="20:21" x14ac:dyDescent="0.2">
      <c r="T57710" s="11"/>
      <c r="U57710" s="11"/>
    </row>
    <row r="57711" spans="20:21" x14ac:dyDescent="0.2">
      <c r="T57711" s="11"/>
      <c r="U57711" s="11"/>
    </row>
    <row r="57712" spans="20:21" x14ac:dyDescent="0.2">
      <c r="T57712" s="11"/>
      <c r="U57712" s="11"/>
    </row>
    <row r="57713" spans="20:21" x14ac:dyDescent="0.2">
      <c r="T57713" s="11"/>
      <c r="U57713" s="11"/>
    </row>
    <row r="57714" spans="20:21" x14ac:dyDescent="0.2">
      <c r="T57714" s="11"/>
      <c r="U57714" s="11"/>
    </row>
    <row r="57715" spans="20:21" x14ac:dyDescent="0.2">
      <c r="T57715" s="11"/>
      <c r="U57715" s="11"/>
    </row>
    <row r="57716" spans="20:21" x14ac:dyDescent="0.2">
      <c r="T57716" s="11"/>
      <c r="U57716" s="11"/>
    </row>
    <row r="57717" spans="20:21" x14ac:dyDescent="0.2">
      <c r="T57717" s="11"/>
      <c r="U57717" s="11"/>
    </row>
    <row r="57718" spans="20:21" x14ac:dyDescent="0.2">
      <c r="T57718" s="11"/>
      <c r="U57718" s="11"/>
    </row>
    <row r="57719" spans="20:21" x14ac:dyDescent="0.2">
      <c r="T57719" s="11"/>
      <c r="U57719" s="11"/>
    </row>
    <row r="57720" spans="20:21" x14ac:dyDescent="0.2">
      <c r="T57720" s="11"/>
      <c r="U57720" s="11"/>
    </row>
    <row r="57721" spans="20:21" x14ac:dyDescent="0.2">
      <c r="T57721" s="11"/>
      <c r="U57721" s="11"/>
    </row>
    <row r="57722" spans="20:21" x14ac:dyDescent="0.2">
      <c r="T57722" s="11"/>
      <c r="U57722" s="11"/>
    </row>
    <row r="57723" spans="20:21" x14ac:dyDescent="0.2">
      <c r="T57723" s="11"/>
      <c r="U57723" s="11"/>
    </row>
    <row r="57724" spans="20:21" x14ac:dyDescent="0.2">
      <c r="T57724" s="11"/>
      <c r="U57724" s="11"/>
    </row>
    <row r="57725" spans="20:21" x14ac:dyDescent="0.2">
      <c r="T57725" s="11"/>
      <c r="U57725" s="11"/>
    </row>
    <row r="57726" spans="20:21" x14ac:dyDescent="0.2">
      <c r="T57726" s="11"/>
      <c r="U57726" s="11"/>
    </row>
    <row r="57727" spans="20:21" x14ac:dyDescent="0.2">
      <c r="T57727" s="11"/>
      <c r="U57727" s="11"/>
    </row>
    <row r="57728" spans="20:21" x14ac:dyDescent="0.2">
      <c r="T57728" s="11"/>
      <c r="U57728" s="11"/>
    </row>
    <row r="57729" spans="20:21" x14ac:dyDescent="0.2">
      <c r="T57729" s="11"/>
      <c r="U57729" s="11"/>
    </row>
    <row r="57730" spans="20:21" x14ac:dyDescent="0.2">
      <c r="T57730" s="11"/>
      <c r="U57730" s="11"/>
    </row>
    <row r="57731" spans="20:21" x14ac:dyDescent="0.2">
      <c r="T57731" s="11"/>
      <c r="U57731" s="11"/>
    </row>
    <row r="57732" spans="20:21" x14ac:dyDescent="0.2">
      <c r="T57732" s="11"/>
      <c r="U57732" s="11"/>
    </row>
    <row r="57733" spans="20:21" x14ac:dyDescent="0.2">
      <c r="T57733" s="11"/>
      <c r="U57733" s="11"/>
    </row>
    <row r="57734" spans="20:21" x14ac:dyDescent="0.2">
      <c r="T57734" s="11"/>
      <c r="U57734" s="11"/>
    </row>
    <row r="57735" spans="20:21" x14ac:dyDescent="0.2">
      <c r="T57735" s="11"/>
      <c r="U57735" s="11"/>
    </row>
    <row r="57736" spans="20:21" x14ac:dyDescent="0.2">
      <c r="T57736" s="11"/>
      <c r="U57736" s="11"/>
    </row>
    <row r="57737" spans="20:21" x14ac:dyDescent="0.2">
      <c r="T57737" s="11"/>
      <c r="U57737" s="11"/>
    </row>
    <row r="57738" spans="20:21" x14ac:dyDescent="0.2">
      <c r="T57738" s="11"/>
      <c r="U57738" s="11"/>
    </row>
    <row r="57739" spans="20:21" x14ac:dyDescent="0.2">
      <c r="T57739" s="11"/>
      <c r="U57739" s="11"/>
    </row>
    <row r="57740" spans="20:21" x14ac:dyDescent="0.2">
      <c r="T57740" s="11"/>
      <c r="U57740" s="11"/>
    </row>
    <row r="57741" spans="20:21" x14ac:dyDescent="0.2">
      <c r="T57741" s="11"/>
      <c r="U57741" s="11"/>
    </row>
    <row r="57742" spans="20:21" x14ac:dyDescent="0.2">
      <c r="T57742" s="11"/>
      <c r="U57742" s="11"/>
    </row>
    <row r="57743" spans="20:21" x14ac:dyDescent="0.2">
      <c r="T57743" s="11"/>
      <c r="U57743" s="11"/>
    </row>
    <row r="57744" spans="20:21" x14ac:dyDescent="0.2">
      <c r="T57744" s="11"/>
      <c r="U57744" s="11"/>
    </row>
    <row r="57745" spans="20:21" x14ac:dyDescent="0.2">
      <c r="T57745" s="11"/>
      <c r="U57745" s="11"/>
    </row>
    <row r="57746" spans="20:21" x14ac:dyDescent="0.2">
      <c r="T57746" s="11"/>
      <c r="U57746" s="11"/>
    </row>
    <row r="57747" spans="20:21" x14ac:dyDescent="0.2">
      <c r="T57747" s="11"/>
      <c r="U57747" s="11"/>
    </row>
    <row r="57748" spans="20:21" x14ac:dyDescent="0.2">
      <c r="T57748" s="11"/>
      <c r="U57748" s="11"/>
    </row>
    <row r="57749" spans="20:21" x14ac:dyDescent="0.2">
      <c r="T57749" s="11"/>
      <c r="U57749" s="11"/>
    </row>
    <row r="57750" spans="20:21" x14ac:dyDescent="0.2">
      <c r="T57750" s="11"/>
      <c r="U57750" s="11"/>
    </row>
    <row r="57751" spans="20:21" x14ac:dyDescent="0.2">
      <c r="T57751" s="11"/>
      <c r="U57751" s="11"/>
    </row>
    <row r="57752" spans="20:21" x14ac:dyDescent="0.2">
      <c r="T57752" s="11"/>
      <c r="U57752" s="11"/>
    </row>
    <row r="57753" spans="20:21" x14ac:dyDescent="0.2">
      <c r="T57753" s="11"/>
      <c r="U57753" s="11"/>
    </row>
    <row r="57754" spans="20:21" x14ac:dyDescent="0.2">
      <c r="T57754" s="11"/>
      <c r="U57754" s="11"/>
    </row>
    <row r="57755" spans="20:21" x14ac:dyDescent="0.2">
      <c r="T57755" s="11"/>
      <c r="U57755" s="11"/>
    </row>
    <row r="57756" spans="20:21" x14ac:dyDescent="0.2">
      <c r="T57756" s="11"/>
      <c r="U57756" s="11"/>
    </row>
    <row r="57757" spans="20:21" x14ac:dyDescent="0.2">
      <c r="T57757" s="11"/>
      <c r="U57757" s="11"/>
    </row>
    <row r="57758" spans="20:21" x14ac:dyDescent="0.2">
      <c r="T57758" s="11"/>
      <c r="U57758" s="11"/>
    </row>
    <row r="57759" spans="20:21" x14ac:dyDescent="0.2">
      <c r="T57759" s="11"/>
      <c r="U57759" s="11"/>
    </row>
    <row r="57760" spans="20:21" x14ac:dyDescent="0.2">
      <c r="T57760" s="11"/>
      <c r="U57760" s="11"/>
    </row>
    <row r="57761" spans="20:21" x14ac:dyDescent="0.2">
      <c r="T57761" s="11"/>
      <c r="U57761" s="11"/>
    </row>
    <row r="57762" spans="20:21" x14ac:dyDescent="0.2">
      <c r="T57762" s="11"/>
      <c r="U57762" s="11"/>
    </row>
    <row r="57763" spans="20:21" x14ac:dyDescent="0.2">
      <c r="T57763" s="11"/>
      <c r="U57763" s="11"/>
    </row>
    <row r="57764" spans="20:21" x14ac:dyDescent="0.2">
      <c r="T57764" s="11"/>
      <c r="U57764" s="11"/>
    </row>
    <row r="57765" spans="20:21" x14ac:dyDescent="0.2">
      <c r="T57765" s="11"/>
      <c r="U57765" s="11"/>
    </row>
    <row r="57766" spans="20:21" x14ac:dyDescent="0.2">
      <c r="T57766" s="11"/>
      <c r="U57766" s="11"/>
    </row>
    <row r="57767" spans="20:21" x14ac:dyDescent="0.2">
      <c r="T57767" s="11"/>
      <c r="U57767" s="11"/>
    </row>
    <row r="57768" spans="20:21" x14ac:dyDescent="0.2">
      <c r="T57768" s="11"/>
      <c r="U57768" s="11"/>
    </row>
    <row r="57769" spans="20:21" x14ac:dyDescent="0.2">
      <c r="T57769" s="11"/>
      <c r="U57769" s="11"/>
    </row>
    <row r="57770" spans="20:21" x14ac:dyDescent="0.2">
      <c r="T57770" s="11"/>
      <c r="U57770" s="11"/>
    </row>
    <row r="57771" spans="20:21" x14ac:dyDescent="0.2">
      <c r="T57771" s="11"/>
      <c r="U57771" s="11"/>
    </row>
    <row r="57772" spans="20:21" x14ac:dyDescent="0.2">
      <c r="T57772" s="11"/>
      <c r="U57772" s="11"/>
    </row>
    <row r="57773" spans="20:21" x14ac:dyDescent="0.2">
      <c r="T57773" s="11"/>
      <c r="U57773" s="11"/>
    </row>
    <row r="57774" spans="20:21" x14ac:dyDescent="0.2">
      <c r="T57774" s="11"/>
      <c r="U57774" s="11"/>
    </row>
    <row r="57775" spans="20:21" x14ac:dyDescent="0.2">
      <c r="T57775" s="11"/>
      <c r="U57775" s="11"/>
    </row>
    <row r="57776" spans="20:21" x14ac:dyDescent="0.2">
      <c r="T57776" s="11"/>
      <c r="U57776" s="11"/>
    </row>
    <row r="57777" spans="20:21" x14ac:dyDescent="0.2">
      <c r="T57777" s="11"/>
      <c r="U57777" s="11"/>
    </row>
    <row r="57778" spans="20:21" x14ac:dyDescent="0.2">
      <c r="T57778" s="11"/>
      <c r="U57778" s="11"/>
    </row>
    <row r="57779" spans="20:21" x14ac:dyDescent="0.2">
      <c r="T57779" s="11"/>
      <c r="U57779" s="11"/>
    </row>
    <row r="57780" spans="20:21" x14ac:dyDescent="0.2">
      <c r="T57780" s="11"/>
      <c r="U57780" s="11"/>
    </row>
    <row r="57781" spans="20:21" x14ac:dyDescent="0.2">
      <c r="T57781" s="11"/>
      <c r="U57781" s="11"/>
    </row>
    <row r="57782" spans="20:21" x14ac:dyDescent="0.2">
      <c r="T57782" s="11"/>
      <c r="U57782" s="11"/>
    </row>
    <row r="57783" spans="20:21" x14ac:dyDescent="0.2">
      <c r="T57783" s="11"/>
      <c r="U57783" s="11"/>
    </row>
    <row r="57784" spans="20:21" x14ac:dyDescent="0.2">
      <c r="T57784" s="11"/>
      <c r="U57784" s="11"/>
    </row>
    <row r="57785" spans="20:21" x14ac:dyDescent="0.2">
      <c r="T57785" s="11"/>
      <c r="U57785" s="11"/>
    </row>
    <row r="57786" spans="20:21" x14ac:dyDescent="0.2">
      <c r="T57786" s="11"/>
      <c r="U57786" s="11"/>
    </row>
    <row r="57787" spans="20:21" x14ac:dyDescent="0.2">
      <c r="T57787" s="11"/>
      <c r="U57787" s="11"/>
    </row>
    <row r="57788" spans="20:21" x14ac:dyDescent="0.2">
      <c r="T57788" s="11"/>
      <c r="U57788" s="11"/>
    </row>
    <row r="57789" spans="20:21" x14ac:dyDescent="0.2">
      <c r="T57789" s="11"/>
      <c r="U57789" s="11"/>
    </row>
    <row r="57790" spans="20:21" x14ac:dyDescent="0.2">
      <c r="T57790" s="11"/>
      <c r="U57790" s="11"/>
    </row>
    <row r="57791" spans="20:21" x14ac:dyDescent="0.2">
      <c r="T57791" s="11"/>
      <c r="U57791" s="11"/>
    </row>
    <row r="57792" spans="20:21" x14ac:dyDescent="0.2">
      <c r="T57792" s="11"/>
      <c r="U57792" s="11"/>
    </row>
    <row r="57793" spans="20:21" x14ac:dyDescent="0.2">
      <c r="T57793" s="11"/>
      <c r="U57793" s="11"/>
    </row>
    <row r="57794" spans="20:21" x14ac:dyDescent="0.2">
      <c r="T57794" s="11"/>
      <c r="U57794" s="11"/>
    </row>
    <row r="57795" spans="20:21" x14ac:dyDescent="0.2">
      <c r="T57795" s="11"/>
      <c r="U57795" s="11"/>
    </row>
    <row r="57796" spans="20:21" x14ac:dyDescent="0.2">
      <c r="T57796" s="11"/>
      <c r="U57796" s="11"/>
    </row>
    <row r="57797" spans="20:21" x14ac:dyDescent="0.2">
      <c r="T57797" s="11"/>
      <c r="U57797" s="11"/>
    </row>
    <row r="57798" spans="20:21" x14ac:dyDescent="0.2">
      <c r="T57798" s="11"/>
      <c r="U57798" s="11"/>
    </row>
    <row r="57799" spans="20:21" x14ac:dyDescent="0.2">
      <c r="T57799" s="11"/>
      <c r="U57799" s="11"/>
    </row>
    <row r="57800" spans="20:21" x14ac:dyDescent="0.2">
      <c r="T57800" s="11"/>
      <c r="U57800" s="11"/>
    </row>
    <row r="57801" spans="20:21" x14ac:dyDescent="0.2">
      <c r="T57801" s="11"/>
      <c r="U57801" s="11"/>
    </row>
    <row r="57802" spans="20:21" x14ac:dyDescent="0.2">
      <c r="T57802" s="11"/>
      <c r="U57802" s="11"/>
    </row>
    <row r="57803" spans="20:21" x14ac:dyDescent="0.2">
      <c r="T57803" s="11"/>
      <c r="U57803" s="11"/>
    </row>
    <row r="57804" spans="20:21" x14ac:dyDescent="0.2">
      <c r="T57804" s="11"/>
      <c r="U57804" s="11"/>
    </row>
    <row r="57805" spans="20:21" x14ac:dyDescent="0.2">
      <c r="T57805" s="11"/>
      <c r="U57805" s="11"/>
    </row>
    <row r="57806" spans="20:21" x14ac:dyDescent="0.2">
      <c r="T57806" s="11"/>
      <c r="U57806" s="11"/>
    </row>
    <row r="57807" spans="20:21" x14ac:dyDescent="0.2">
      <c r="T57807" s="11"/>
      <c r="U57807" s="11"/>
    </row>
    <row r="57808" spans="20:21" x14ac:dyDescent="0.2">
      <c r="T57808" s="11"/>
      <c r="U57808" s="11"/>
    </row>
    <row r="57809" spans="20:21" x14ac:dyDescent="0.2">
      <c r="T57809" s="11"/>
      <c r="U57809" s="11"/>
    </row>
    <row r="57810" spans="20:21" x14ac:dyDescent="0.2">
      <c r="T57810" s="11"/>
      <c r="U57810" s="11"/>
    </row>
    <row r="57811" spans="20:21" x14ac:dyDescent="0.2">
      <c r="T57811" s="11"/>
      <c r="U57811" s="11"/>
    </row>
    <row r="57812" spans="20:21" x14ac:dyDescent="0.2">
      <c r="T57812" s="11"/>
      <c r="U57812" s="11"/>
    </row>
    <row r="57813" spans="20:21" x14ac:dyDescent="0.2">
      <c r="T57813" s="11"/>
      <c r="U57813" s="11"/>
    </row>
    <row r="57814" spans="20:21" x14ac:dyDescent="0.2">
      <c r="T57814" s="11"/>
      <c r="U57814" s="11"/>
    </row>
    <row r="57815" spans="20:21" x14ac:dyDescent="0.2">
      <c r="T57815" s="11"/>
      <c r="U57815" s="11"/>
    </row>
    <row r="57816" spans="20:21" x14ac:dyDescent="0.2">
      <c r="T57816" s="11"/>
      <c r="U57816" s="11"/>
    </row>
    <row r="57817" spans="20:21" x14ac:dyDescent="0.2">
      <c r="T57817" s="11"/>
      <c r="U57817" s="11"/>
    </row>
    <row r="57818" spans="20:21" x14ac:dyDescent="0.2">
      <c r="T57818" s="11"/>
      <c r="U57818" s="11"/>
    </row>
    <row r="57819" spans="20:21" x14ac:dyDescent="0.2">
      <c r="T57819" s="11"/>
      <c r="U57819" s="11"/>
    </row>
    <row r="57820" spans="20:21" x14ac:dyDescent="0.2">
      <c r="T57820" s="11"/>
      <c r="U57820" s="11"/>
    </row>
    <row r="57821" spans="20:21" x14ac:dyDescent="0.2">
      <c r="T57821" s="11"/>
      <c r="U57821" s="11"/>
    </row>
    <row r="57822" spans="20:21" x14ac:dyDescent="0.2">
      <c r="T57822" s="11"/>
      <c r="U57822" s="11"/>
    </row>
    <row r="57823" spans="20:21" x14ac:dyDescent="0.2">
      <c r="T57823" s="11"/>
      <c r="U57823" s="11"/>
    </row>
    <row r="57824" spans="20:21" x14ac:dyDescent="0.2">
      <c r="T57824" s="11"/>
      <c r="U57824" s="11"/>
    </row>
    <row r="57825" spans="20:21" x14ac:dyDescent="0.2">
      <c r="T57825" s="11"/>
      <c r="U57825" s="11"/>
    </row>
    <row r="57826" spans="20:21" x14ac:dyDescent="0.2">
      <c r="T57826" s="11"/>
      <c r="U57826" s="11"/>
    </row>
    <row r="57827" spans="20:21" x14ac:dyDescent="0.2">
      <c r="T57827" s="11"/>
      <c r="U57827" s="11"/>
    </row>
    <row r="57828" spans="20:21" x14ac:dyDescent="0.2">
      <c r="T57828" s="11"/>
      <c r="U57828" s="11"/>
    </row>
    <row r="57829" spans="20:21" x14ac:dyDescent="0.2">
      <c r="T57829" s="11"/>
      <c r="U57829" s="11"/>
    </row>
    <row r="57830" spans="20:21" x14ac:dyDescent="0.2">
      <c r="T57830" s="11"/>
      <c r="U57830" s="11"/>
    </row>
    <row r="57831" spans="20:21" x14ac:dyDescent="0.2">
      <c r="T57831" s="11"/>
      <c r="U57831" s="11"/>
    </row>
    <row r="57832" spans="20:21" x14ac:dyDescent="0.2">
      <c r="T57832" s="11"/>
      <c r="U57832" s="11"/>
    </row>
    <row r="57833" spans="20:21" x14ac:dyDescent="0.2">
      <c r="T57833" s="11"/>
      <c r="U57833" s="11"/>
    </row>
    <row r="57834" spans="20:21" x14ac:dyDescent="0.2">
      <c r="T57834" s="11"/>
      <c r="U57834" s="11"/>
    </row>
    <row r="57835" spans="20:21" x14ac:dyDescent="0.2">
      <c r="T57835" s="11"/>
      <c r="U57835" s="11"/>
    </row>
    <row r="57836" spans="20:21" x14ac:dyDescent="0.2">
      <c r="T57836" s="11"/>
      <c r="U57836" s="11"/>
    </row>
    <row r="57837" spans="20:21" x14ac:dyDescent="0.2">
      <c r="T57837" s="11"/>
      <c r="U57837" s="11"/>
    </row>
    <row r="57838" spans="20:21" x14ac:dyDescent="0.2">
      <c r="T57838" s="11"/>
      <c r="U57838" s="11"/>
    </row>
    <row r="57839" spans="20:21" x14ac:dyDescent="0.2">
      <c r="T57839" s="11"/>
      <c r="U57839" s="11"/>
    </row>
    <row r="57840" spans="20:21" x14ac:dyDescent="0.2">
      <c r="T57840" s="11"/>
      <c r="U57840" s="11"/>
    </row>
    <row r="57841" spans="20:21" x14ac:dyDescent="0.2">
      <c r="T57841" s="11"/>
      <c r="U57841" s="11"/>
    </row>
    <row r="57842" spans="20:21" x14ac:dyDescent="0.2">
      <c r="T57842" s="11"/>
      <c r="U57842" s="11"/>
    </row>
    <row r="57843" spans="20:21" x14ac:dyDescent="0.2">
      <c r="T57843" s="11"/>
      <c r="U57843" s="11"/>
    </row>
    <row r="57844" spans="20:21" x14ac:dyDescent="0.2">
      <c r="T57844" s="11"/>
      <c r="U57844" s="11"/>
    </row>
    <row r="57845" spans="20:21" x14ac:dyDescent="0.2">
      <c r="T57845" s="11"/>
      <c r="U57845" s="11"/>
    </row>
    <row r="57846" spans="20:21" x14ac:dyDescent="0.2">
      <c r="T57846" s="11"/>
      <c r="U57846" s="11"/>
    </row>
    <row r="57847" spans="20:21" x14ac:dyDescent="0.2">
      <c r="T57847" s="11"/>
      <c r="U57847" s="11"/>
    </row>
    <row r="57848" spans="20:21" x14ac:dyDescent="0.2">
      <c r="T57848" s="11"/>
      <c r="U57848" s="11"/>
    </row>
    <row r="57849" spans="20:21" x14ac:dyDescent="0.2">
      <c r="T57849" s="11"/>
      <c r="U57849" s="11"/>
    </row>
    <row r="57850" spans="20:21" x14ac:dyDescent="0.2">
      <c r="T57850" s="11"/>
      <c r="U57850" s="11"/>
    </row>
    <row r="57851" spans="20:21" x14ac:dyDescent="0.2">
      <c r="T57851" s="11"/>
      <c r="U57851" s="11"/>
    </row>
    <row r="57852" spans="20:21" x14ac:dyDescent="0.2">
      <c r="T57852" s="11"/>
      <c r="U57852" s="11"/>
    </row>
    <row r="57853" spans="20:21" x14ac:dyDescent="0.2">
      <c r="T57853" s="11"/>
      <c r="U57853" s="11"/>
    </row>
    <row r="57854" spans="20:21" x14ac:dyDescent="0.2">
      <c r="T57854" s="11"/>
      <c r="U57854" s="11"/>
    </row>
    <row r="57855" spans="20:21" x14ac:dyDescent="0.2">
      <c r="T57855" s="11"/>
      <c r="U57855" s="11"/>
    </row>
    <row r="57856" spans="20:21" x14ac:dyDescent="0.2">
      <c r="T57856" s="11"/>
      <c r="U57856" s="11"/>
    </row>
    <row r="57857" spans="20:21" x14ac:dyDescent="0.2">
      <c r="T57857" s="11"/>
      <c r="U57857" s="11"/>
    </row>
    <row r="57858" spans="20:21" x14ac:dyDescent="0.2">
      <c r="T57858" s="11"/>
      <c r="U57858" s="11"/>
    </row>
    <row r="57859" spans="20:21" x14ac:dyDescent="0.2">
      <c r="T57859" s="11"/>
      <c r="U57859" s="11"/>
    </row>
    <row r="57860" spans="20:21" x14ac:dyDescent="0.2">
      <c r="T57860" s="11"/>
      <c r="U57860" s="11"/>
    </row>
    <row r="57861" spans="20:21" x14ac:dyDescent="0.2">
      <c r="T57861" s="11"/>
      <c r="U57861" s="11"/>
    </row>
    <row r="57862" spans="20:21" x14ac:dyDescent="0.2">
      <c r="T57862" s="11"/>
      <c r="U57862" s="11"/>
    </row>
    <row r="57863" spans="20:21" x14ac:dyDescent="0.2">
      <c r="T57863" s="11"/>
      <c r="U57863" s="11"/>
    </row>
    <row r="57864" spans="20:21" x14ac:dyDescent="0.2">
      <c r="T57864" s="11"/>
      <c r="U57864" s="11"/>
    </row>
    <row r="57865" spans="20:21" x14ac:dyDescent="0.2">
      <c r="T57865" s="11"/>
      <c r="U57865" s="11"/>
    </row>
    <row r="57866" spans="20:21" x14ac:dyDescent="0.2">
      <c r="T57866" s="11"/>
      <c r="U57866" s="11"/>
    </row>
    <row r="57867" spans="20:21" x14ac:dyDescent="0.2">
      <c r="T57867" s="11"/>
      <c r="U57867" s="11"/>
    </row>
    <row r="57868" spans="20:21" x14ac:dyDescent="0.2">
      <c r="T57868" s="11"/>
      <c r="U57868" s="11"/>
    </row>
    <row r="57869" spans="20:21" x14ac:dyDescent="0.2">
      <c r="T57869" s="11"/>
      <c r="U57869" s="11"/>
    </row>
    <row r="57870" spans="20:21" x14ac:dyDescent="0.2">
      <c r="T57870" s="11"/>
      <c r="U57870" s="11"/>
    </row>
    <row r="57871" spans="20:21" x14ac:dyDescent="0.2">
      <c r="T57871" s="11"/>
      <c r="U57871" s="11"/>
    </row>
    <row r="57872" spans="20:21" x14ac:dyDescent="0.2">
      <c r="T57872" s="11"/>
      <c r="U57872" s="11"/>
    </row>
    <row r="57873" spans="20:21" x14ac:dyDescent="0.2">
      <c r="T57873" s="11"/>
      <c r="U57873" s="11"/>
    </row>
    <row r="57874" spans="20:21" x14ac:dyDescent="0.2">
      <c r="T57874" s="11"/>
      <c r="U57874" s="11"/>
    </row>
    <row r="57875" spans="20:21" x14ac:dyDescent="0.2">
      <c r="T57875" s="11"/>
      <c r="U57875" s="11"/>
    </row>
    <row r="57876" spans="20:21" x14ac:dyDescent="0.2">
      <c r="T57876" s="11"/>
      <c r="U57876" s="11"/>
    </row>
    <row r="57877" spans="20:21" x14ac:dyDescent="0.2">
      <c r="T57877" s="11"/>
      <c r="U57877" s="11"/>
    </row>
    <row r="57878" spans="20:21" x14ac:dyDescent="0.2">
      <c r="T57878" s="11"/>
      <c r="U57878" s="11"/>
    </row>
    <row r="57879" spans="20:21" x14ac:dyDescent="0.2">
      <c r="T57879" s="11"/>
      <c r="U57879" s="11"/>
    </row>
    <row r="57880" spans="20:21" x14ac:dyDescent="0.2">
      <c r="T57880" s="11"/>
      <c r="U57880" s="11"/>
    </row>
    <row r="57881" spans="20:21" x14ac:dyDescent="0.2">
      <c r="T57881" s="11"/>
      <c r="U57881" s="11"/>
    </row>
    <row r="57882" spans="20:21" x14ac:dyDescent="0.2">
      <c r="T57882" s="11"/>
      <c r="U57882" s="11"/>
    </row>
    <row r="57883" spans="20:21" x14ac:dyDescent="0.2">
      <c r="T57883" s="11"/>
      <c r="U57883" s="11"/>
    </row>
    <row r="57884" spans="20:21" x14ac:dyDescent="0.2">
      <c r="T57884" s="11"/>
      <c r="U57884" s="11"/>
    </row>
    <row r="57885" spans="20:21" x14ac:dyDescent="0.2">
      <c r="T57885" s="11"/>
      <c r="U57885" s="11"/>
    </row>
    <row r="57886" spans="20:21" x14ac:dyDescent="0.2">
      <c r="T57886" s="11"/>
      <c r="U57886" s="11"/>
    </row>
    <row r="57887" spans="20:21" x14ac:dyDescent="0.2">
      <c r="T57887" s="11"/>
      <c r="U57887" s="11"/>
    </row>
    <row r="57888" spans="20:21" x14ac:dyDescent="0.2">
      <c r="T57888" s="11"/>
      <c r="U57888" s="11"/>
    </row>
    <row r="57889" spans="20:21" x14ac:dyDescent="0.2">
      <c r="T57889" s="11"/>
      <c r="U57889" s="11"/>
    </row>
    <row r="57890" spans="20:21" x14ac:dyDescent="0.2">
      <c r="T57890" s="11"/>
      <c r="U57890" s="11"/>
    </row>
    <row r="57891" spans="20:21" x14ac:dyDescent="0.2">
      <c r="T57891" s="11"/>
      <c r="U57891" s="11"/>
    </row>
    <row r="57892" spans="20:21" x14ac:dyDescent="0.2">
      <c r="T57892" s="11"/>
      <c r="U57892" s="11"/>
    </row>
    <row r="57893" spans="20:21" x14ac:dyDescent="0.2">
      <c r="T57893" s="11"/>
      <c r="U57893" s="11"/>
    </row>
    <row r="57894" spans="20:21" x14ac:dyDescent="0.2">
      <c r="T57894" s="11"/>
      <c r="U57894" s="11"/>
    </row>
    <row r="57895" spans="20:21" x14ac:dyDescent="0.2">
      <c r="T57895" s="11"/>
      <c r="U57895" s="11"/>
    </row>
    <row r="57896" spans="20:21" x14ac:dyDescent="0.2">
      <c r="T57896" s="11"/>
      <c r="U57896" s="11"/>
    </row>
    <row r="57897" spans="20:21" x14ac:dyDescent="0.2">
      <c r="T57897" s="11"/>
      <c r="U57897" s="11"/>
    </row>
    <row r="57898" spans="20:21" x14ac:dyDescent="0.2">
      <c r="T57898" s="11"/>
      <c r="U57898" s="11"/>
    </row>
    <row r="57899" spans="20:21" x14ac:dyDescent="0.2">
      <c r="T57899" s="11"/>
      <c r="U57899" s="11"/>
    </row>
    <row r="57900" spans="20:21" x14ac:dyDescent="0.2">
      <c r="T57900" s="11"/>
      <c r="U57900" s="11"/>
    </row>
    <row r="57901" spans="20:21" x14ac:dyDescent="0.2">
      <c r="T57901" s="11"/>
      <c r="U57901" s="11"/>
    </row>
    <row r="57902" spans="20:21" x14ac:dyDescent="0.2">
      <c r="T57902" s="11"/>
      <c r="U57902" s="11"/>
    </row>
    <row r="57903" spans="20:21" x14ac:dyDescent="0.2">
      <c r="T57903" s="11"/>
      <c r="U57903" s="11"/>
    </row>
    <row r="57904" spans="20:21" x14ac:dyDescent="0.2">
      <c r="T57904" s="11"/>
      <c r="U57904" s="11"/>
    </row>
    <row r="57905" spans="20:21" x14ac:dyDescent="0.2">
      <c r="T57905" s="11"/>
      <c r="U57905" s="11"/>
    </row>
    <row r="57906" spans="20:21" x14ac:dyDescent="0.2">
      <c r="T57906" s="11"/>
      <c r="U57906" s="11"/>
    </row>
    <row r="57907" spans="20:21" x14ac:dyDescent="0.2">
      <c r="T57907" s="11"/>
      <c r="U57907" s="11"/>
    </row>
    <row r="57908" spans="20:21" x14ac:dyDescent="0.2">
      <c r="T57908" s="11"/>
      <c r="U57908" s="11"/>
    </row>
    <row r="57909" spans="20:21" x14ac:dyDescent="0.2">
      <c r="T57909" s="11"/>
      <c r="U57909" s="11"/>
    </row>
    <row r="57910" spans="20:21" x14ac:dyDescent="0.2">
      <c r="T57910" s="11"/>
      <c r="U57910" s="11"/>
    </row>
    <row r="57911" spans="20:21" x14ac:dyDescent="0.2">
      <c r="T57911" s="11"/>
      <c r="U57911" s="11"/>
    </row>
    <row r="57912" spans="20:21" x14ac:dyDescent="0.2">
      <c r="T57912" s="11"/>
      <c r="U57912" s="11"/>
    </row>
    <row r="57913" spans="20:21" x14ac:dyDescent="0.2">
      <c r="T57913" s="11"/>
      <c r="U57913" s="11"/>
    </row>
    <row r="57914" spans="20:21" x14ac:dyDescent="0.2">
      <c r="T57914" s="11"/>
      <c r="U57914" s="11"/>
    </row>
    <row r="57915" spans="20:21" x14ac:dyDescent="0.2">
      <c r="T57915" s="11"/>
      <c r="U57915" s="11"/>
    </row>
    <row r="57916" spans="20:21" x14ac:dyDescent="0.2">
      <c r="T57916" s="11"/>
      <c r="U57916" s="11"/>
    </row>
    <row r="57917" spans="20:21" x14ac:dyDescent="0.2">
      <c r="T57917" s="11"/>
      <c r="U57917" s="11"/>
    </row>
    <row r="57918" spans="20:21" x14ac:dyDescent="0.2">
      <c r="T57918" s="11"/>
      <c r="U57918" s="11"/>
    </row>
    <row r="57919" spans="20:21" x14ac:dyDescent="0.2">
      <c r="T57919" s="11"/>
      <c r="U57919" s="11"/>
    </row>
    <row r="57920" spans="20:21" x14ac:dyDescent="0.2">
      <c r="T57920" s="11"/>
      <c r="U57920" s="11"/>
    </row>
    <row r="57921" spans="20:21" x14ac:dyDescent="0.2">
      <c r="T57921" s="11"/>
      <c r="U57921" s="11"/>
    </row>
    <row r="57922" spans="20:21" x14ac:dyDescent="0.2">
      <c r="T57922" s="11"/>
      <c r="U57922" s="11"/>
    </row>
    <row r="57923" spans="20:21" x14ac:dyDescent="0.2">
      <c r="T57923" s="11"/>
      <c r="U57923" s="11"/>
    </row>
    <row r="57924" spans="20:21" x14ac:dyDescent="0.2">
      <c r="T57924" s="11"/>
      <c r="U57924" s="11"/>
    </row>
    <row r="57925" spans="20:21" x14ac:dyDescent="0.2">
      <c r="T57925" s="11"/>
      <c r="U57925" s="11"/>
    </row>
    <row r="57926" spans="20:21" x14ac:dyDescent="0.2">
      <c r="T57926" s="11"/>
      <c r="U57926" s="11"/>
    </row>
    <row r="57927" spans="20:21" x14ac:dyDescent="0.2">
      <c r="T57927" s="11"/>
      <c r="U57927" s="11"/>
    </row>
    <row r="57928" spans="20:21" x14ac:dyDescent="0.2">
      <c r="T57928" s="11"/>
      <c r="U57928" s="11"/>
    </row>
    <row r="57929" spans="20:21" x14ac:dyDescent="0.2">
      <c r="T57929" s="11"/>
      <c r="U57929" s="11"/>
    </row>
    <row r="57930" spans="20:21" x14ac:dyDescent="0.2">
      <c r="T57930" s="11"/>
      <c r="U57930" s="11"/>
    </row>
    <row r="57931" spans="20:21" x14ac:dyDescent="0.2">
      <c r="T57931" s="11"/>
      <c r="U57931" s="11"/>
    </row>
    <row r="57932" spans="20:21" x14ac:dyDescent="0.2">
      <c r="T57932" s="11"/>
      <c r="U57932" s="11"/>
    </row>
    <row r="57933" spans="20:21" x14ac:dyDescent="0.2">
      <c r="T57933" s="11"/>
      <c r="U57933" s="11"/>
    </row>
    <row r="57934" spans="20:21" x14ac:dyDescent="0.2">
      <c r="T57934" s="11"/>
      <c r="U57934" s="11"/>
    </row>
    <row r="57935" spans="20:21" x14ac:dyDescent="0.2">
      <c r="T57935" s="11"/>
      <c r="U57935" s="11"/>
    </row>
    <row r="57936" spans="20:21" x14ac:dyDescent="0.2">
      <c r="T57936" s="11"/>
      <c r="U57936" s="11"/>
    </row>
    <row r="57937" spans="20:21" x14ac:dyDescent="0.2">
      <c r="T57937" s="11"/>
      <c r="U57937" s="11"/>
    </row>
    <row r="57938" spans="20:21" x14ac:dyDescent="0.2">
      <c r="T57938" s="11"/>
      <c r="U57938" s="11"/>
    </row>
    <row r="57939" spans="20:21" x14ac:dyDescent="0.2">
      <c r="T57939" s="11"/>
      <c r="U57939" s="11"/>
    </row>
    <row r="57940" spans="20:21" x14ac:dyDescent="0.2">
      <c r="T57940" s="11"/>
      <c r="U57940" s="11"/>
    </row>
    <row r="57941" spans="20:21" x14ac:dyDescent="0.2">
      <c r="T57941" s="11"/>
      <c r="U57941" s="11"/>
    </row>
    <row r="57942" spans="20:21" x14ac:dyDescent="0.2">
      <c r="T57942" s="11"/>
      <c r="U57942" s="11"/>
    </row>
    <row r="57943" spans="20:21" x14ac:dyDescent="0.2">
      <c r="T57943" s="11"/>
      <c r="U57943" s="11"/>
    </row>
    <row r="57944" spans="20:21" x14ac:dyDescent="0.2">
      <c r="T57944" s="11"/>
      <c r="U57944" s="11"/>
    </row>
    <row r="57945" spans="20:21" x14ac:dyDescent="0.2">
      <c r="T57945" s="11"/>
      <c r="U57945" s="11"/>
    </row>
    <row r="57946" spans="20:21" x14ac:dyDescent="0.2">
      <c r="T57946" s="11"/>
      <c r="U57946" s="11"/>
    </row>
    <row r="57947" spans="20:21" x14ac:dyDescent="0.2">
      <c r="T57947" s="11"/>
      <c r="U57947" s="11"/>
    </row>
    <row r="57948" spans="20:21" x14ac:dyDescent="0.2">
      <c r="T57948" s="11"/>
      <c r="U57948" s="11"/>
    </row>
    <row r="57949" spans="20:21" x14ac:dyDescent="0.2">
      <c r="T57949" s="11"/>
      <c r="U57949" s="11"/>
    </row>
    <row r="57950" spans="20:21" x14ac:dyDescent="0.2">
      <c r="T57950" s="11"/>
      <c r="U57950" s="11"/>
    </row>
    <row r="57951" spans="20:21" x14ac:dyDescent="0.2">
      <c r="T57951" s="11"/>
      <c r="U57951" s="11"/>
    </row>
    <row r="57952" spans="20:21" x14ac:dyDescent="0.2">
      <c r="T57952" s="11"/>
      <c r="U57952" s="11"/>
    </row>
    <row r="57953" spans="20:21" x14ac:dyDescent="0.2">
      <c r="T57953" s="11"/>
      <c r="U57953" s="11"/>
    </row>
    <row r="57954" spans="20:21" x14ac:dyDescent="0.2">
      <c r="T57954" s="11"/>
      <c r="U57954" s="11"/>
    </row>
    <row r="57955" spans="20:21" x14ac:dyDescent="0.2">
      <c r="T57955" s="11"/>
      <c r="U57955" s="11"/>
    </row>
    <row r="57956" spans="20:21" x14ac:dyDescent="0.2">
      <c r="T57956" s="11"/>
      <c r="U57956" s="11"/>
    </row>
    <row r="57957" spans="20:21" x14ac:dyDescent="0.2">
      <c r="T57957" s="11"/>
      <c r="U57957" s="11"/>
    </row>
    <row r="57958" spans="20:21" x14ac:dyDescent="0.2">
      <c r="T57958" s="11"/>
      <c r="U57958" s="11"/>
    </row>
    <row r="57959" spans="20:21" x14ac:dyDescent="0.2">
      <c r="T57959" s="11"/>
      <c r="U57959" s="11"/>
    </row>
    <row r="57960" spans="20:21" x14ac:dyDescent="0.2">
      <c r="T57960" s="11"/>
      <c r="U57960" s="11"/>
    </row>
    <row r="57961" spans="20:21" x14ac:dyDescent="0.2">
      <c r="T57961" s="11"/>
      <c r="U57961" s="11"/>
    </row>
    <row r="57962" spans="20:21" x14ac:dyDescent="0.2">
      <c r="T57962" s="11"/>
      <c r="U57962" s="11"/>
    </row>
    <row r="57963" spans="20:21" x14ac:dyDescent="0.2">
      <c r="T57963" s="11"/>
      <c r="U57963" s="11"/>
    </row>
    <row r="57964" spans="20:21" x14ac:dyDescent="0.2">
      <c r="T57964" s="11"/>
      <c r="U57964" s="11"/>
    </row>
    <row r="57965" spans="20:21" x14ac:dyDescent="0.2">
      <c r="T57965" s="11"/>
      <c r="U57965" s="11"/>
    </row>
    <row r="57966" spans="20:21" x14ac:dyDescent="0.2">
      <c r="T57966" s="11"/>
      <c r="U57966" s="11"/>
    </row>
    <row r="57967" spans="20:21" x14ac:dyDescent="0.2">
      <c r="T57967" s="11"/>
      <c r="U57967" s="11"/>
    </row>
    <row r="57968" spans="20:21" x14ac:dyDescent="0.2">
      <c r="T57968" s="11"/>
      <c r="U57968" s="11"/>
    </row>
    <row r="57969" spans="20:21" x14ac:dyDescent="0.2">
      <c r="T57969" s="11"/>
      <c r="U57969" s="11"/>
    </row>
    <row r="57970" spans="20:21" x14ac:dyDescent="0.2">
      <c r="T57970" s="11"/>
      <c r="U57970" s="11"/>
    </row>
    <row r="57971" spans="20:21" x14ac:dyDescent="0.2">
      <c r="T57971" s="11"/>
      <c r="U57971" s="11"/>
    </row>
    <row r="57972" spans="20:21" x14ac:dyDescent="0.2">
      <c r="T57972" s="11"/>
      <c r="U57972" s="11"/>
    </row>
    <row r="57973" spans="20:21" x14ac:dyDescent="0.2">
      <c r="T57973" s="11"/>
      <c r="U57973" s="11"/>
    </row>
    <row r="57974" spans="20:21" x14ac:dyDescent="0.2">
      <c r="T57974" s="11"/>
      <c r="U57974" s="11"/>
    </row>
    <row r="57975" spans="20:21" x14ac:dyDescent="0.2">
      <c r="T57975" s="11"/>
      <c r="U57975" s="11"/>
    </row>
    <row r="57976" spans="20:21" x14ac:dyDescent="0.2">
      <c r="T57976" s="11"/>
      <c r="U57976" s="11"/>
    </row>
    <row r="57977" spans="20:21" x14ac:dyDescent="0.2">
      <c r="T57977" s="11"/>
      <c r="U57977" s="11"/>
    </row>
    <row r="57978" spans="20:21" x14ac:dyDescent="0.2">
      <c r="T57978" s="11"/>
      <c r="U57978" s="11"/>
    </row>
    <row r="57979" spans="20:21" x14ac:dyDescent="0.2">
      <c r="T57979" s="11"/>
      <c r="U57979" s="11"/>
    </row>
    <row r="57980" spans="20:21" x14ac:dyDescent="0.2">
      <c r="T57980" s="11"/>
      <c r="U57980" s="11"/>
    </row>
    <row r="57981" spans="20:21" x14ac:dyDescent="0.2">
      <c r="T57981" s="11"/>
      <c r="U57981" s="11"/>
    </row>
    <row r="57982" spans="20:21" x14ac:dyDescent="0.2">
      <c r="T57982" s="11"/>
      <c r="U57982" s="11"/>
    </row>
    <row r="57983" spans="20:21" x14ac:dyDescent="0.2">
      <c r="T57983" s="11"/>
      <c r="U57983" s="11"/>
    </row>
    <row r="57984" spans="20:21" x14ac:dyDescent="0.2">
      <c r="T57984" s="11"/>
      <c r="U57984" s="11"/>
    </row>
    <row r="57985" spans="20:21" x14ac:dyDescent="0.2">
      <c r="T57985" s="11"/>
      <c r="U57985" s="11"/>
    </row>
    <row r="57986" spans="20:21" x14ac:dyDescent="0.2">
      <c r="T57986" s="11"/>
      <c r="U57986" s="11"/>
    </row>
    <row r="57987" spans="20:21" x14ac:dyDescent="0.2">
      <c r="T57987" s="11"/>
      <c r="U57987" s="11"/>
    </row>
    <row r="57988" spans="20:21" x14ac:dyDescent="0.2">
      <c r="T57988" s="11"/>
      <c r="U57988" s="11"/>
    </row>
    <row r="57989" spans="20:21" x14ac:dyDescent="0.2">
      <c r="T57989" s="11"/>
      <c r="U57989" s="11"/>
    </row>
    <row r="57990" spans="20:21" x14ac:dyDescent="0.2">
      <c r="T57990" s="11"/>
      <c r="U57990" s="11"/>
    </row>
    <row r="57991" spans="20:21" x14ac:dyDescent="0.2">
      <c r="T57991" s="11"/>
      <c r="U57991" s="11"/>
    </row>
    <row r="57992" spans="20:21" x14ac:dyDescent="0.2">
      <c r="T57992" s="11"/>
      <c r="U57992" s="11"/>
    </row>
    <row r="57993" spans="20:21" x14ac:dyDescent="0.2">
      <c r="T57993" s="11"/>
      <c r="U57993" s="11"/>
    </row>
    <row r="57994" spans="20:21" x14ac:dyDescent="0.2">
      <c r="T57994" s="11"/>
      <c r="U57994" s="11"/>
    </row>
    <row r="57995" spans="20:21" x14ac:dyDescent="0.2">
      <c r="T57995" s="11"/>
      <c r="U57995" s="11"/>
    </row>
    <row r="57996" spans="20:21" x14ac:dyDescent="0.2">
      <c r="T57996" s="11"/>
      <c r="U57996" s="11"/>
    </row>
    <row r="57997" spans="20:21" x14ac:dyDescent="0.2">
      <c r="T57997" s="11"/>
      <c r="U57997" s="11"/>
    </row>
    <row r="57998" spans="20:21" x14ac:dyDescent="0.2">
      <c r="T57998" s="11"/>
      <c r="U57998" s="11"/>
    </row>
    <row r="57999" spans="20:21" x14ac:dyDescent="0.2">
      <c r="T57999" s="11"/>
      <c r="U57999" s="11"/>
    </row>
    <row r="58000" spans="20:21" x14ac:dyDescent="0.2">
      <c r="T58000" s="11"/>
      <c r="U58000" s="11"/>
    </row>
    <row r="58001" spans="20:21" x14ac:dyDescent="0.2">
      <c r="T58001" s="11"/>
      <c r="U58001" s="11"/>
    </row>
    <row r="58002" spans="20:21" x14ac:dyDescent="0.2">
      <c r="T58002" s="11"/>
      <c r="U58002" s="11"/>
    </row>
    <row r="58003" spans="20:21" x14ac:dyDescent="0.2">
      <c r="T58003" s="11"/>
      <c r="U58003" s="11"/>
    </row>
    <row r="58004" spans="20:21" x14ac:dyDescent="0.2">
      <c r="T58004" s="11"/>
      <c r="U58004" s="11"/>
    </row>
    <row r="58005" spans="20:21" x14ac:dyDescent="0.2">
      <c r="T58005" s="11"/>
      <c r="U58005" s="11"/>
    </row>
    <row r="58006" spans="20:21" x14ac:dyDescent="0.2">
      <c r="T58006" s="11"/>
      <c r="U58006" s="11"/>
    </row>
    <row r="58007" spans="20:21" x14ac:dyDescent="0.2">
      <c r="T58007" s="11"/>
      <c r="U58007" s="11"/>
    </row>
    <row r="58008" spans="20:21" x14ac:dyDescent="0.2">
      <c r="T58008" s="11"/>
      <c r="U58008" s="11"/>
    </row>
    <row r="58009" spans="20:21" x14ac:dyDescent="0.2">
      <c r="T58009" s="11"/>
      <c r="U58009" s="11"/>
    </row>
    <row r="58010" spans="20:21" x14ac:dyDescent="0.2">
      <c r="T58010" s="11"/>
      <c r="U58010" s="11"/>
    </row>
    <row r="58011" spans="20:21" x14ac:dyDescent="0.2">
      <c r="T58011" s="11"/>
      <c r="U58011" s="11"/>
    </row>
    <row r="58012" spans="20:21" x14ac:dyDescent="0.2">
      <c r="T58012" s="11"/>
      <c r="U58012" s="11"/>
    </row>
    <row r="58013" spans="20:21" x14ac:dyDescent="0.2">
      <c r="T58013" s="11"/>
      <c r="U58013" s="11"/>
    </row>
    <row r="58014" spans="20:21" x14ac:dyDescent="0.2">
      <c r="T58014" s="11"/>
      <c r="U58014" s="11"/>
    </row>
    <row r="58015" spans="20:21" x14ac:dyDescent="0.2">
      <c r="T58015" s="11"/>
      <c r="U58015" s="11"/>
    </row>
    <row r="58016" spans="20:21" x14ac:dyDescent="0.2">
      <c r="T58016" s="11"/>
      <c r="U58016" s="11"/>
    </row>
    <row r="58017" spans="20:21" x14ac:dyDescent="0.2">
      <c r="T58017" s="11"/>
      <c r="U58017" s="11"/>
    </row>
    <row r="58018" spans="20:21" x14ac:dyDescent="0.2">
      <c r="T58018" s="11"/>
      <c r="U58018" s="11"/>
    </row>
    <row r="58019" spans="20:21" x14ac:dyDescent="0.2">
      <c r="T58019" s="11"/>
      <c r="U58019" s="11"/>
    </row>
    <row r="58020" spans="20:21" x14ac:dyDescent="0.2">
      <c r="T58020" s="11"/>
      <c r="U58020" s="11"/>
    </row>
    <row r="58021" spans="20:21" x14ac:dyDescent="0.2">
      <c r="T58021" s="11"/>
      <c r="U58021" s="11"/>
    </row>
    <row r="58022" spans="20:21" x14ac:dyDescent="0.2">
      <c r="T58022" s="11"/>
      <c r="U58022" s="11"/>
    </row>
    <row r="58023" spans="20:21" x14ac:dyDescent="0.2">
      <c r="T58023" s="11"/>
      <c r="U58023" s="11"/>
    </row>
    <row r="58024" spans="20:21" x14ac:dyDescent="0.2">
      <c r="T58024" s="11"/>
      <c r="U58024" s="11"/>
    </row>
    <row r="58025" spans="20:21" x14ac:dyDescent="0.2">
      <c r="T58025" s="11"/>
      <c r="U58025" s="11"/>
    </row>
    <row r="58026" spans="20:21" x14ac:dyDescent="0.2">
      <c r="T58026" s="11"/>
      <c r="U58026" s="11"/>
    </row>
    <row r="58027" spans="20:21" x14ac:dyDescent="0.2">
      <c r="T58027" s="11"/>
      <c r="U58027" s="11"/>
    </row>
    <row r="58028" spans="20:21" x14ac:dyDescent="0.2">
      <c r="T58028" s="11"/>
      <c r="U58028" s="11"/>
    </row>
    <row r="58029" spans="20:21" x14ac:dyDescent="0.2">
      <c r="T58029" s="11"/>
      <c r="U58029" s="11"/>
    </row>
    <row r="58030" spans="20:21" x14ac:dyDescent="0.2">
      <c r="T58030" s="11"/>
      <c r="U58030" s="11"/>
    </row>
    <row r="58031" spans="20:21" x14ac:dyDescent="0.2">
      <c r="T58031" s="11"/>
      <c r="U58031" s="11"/>
    </row>
    <row r="58032" spans="20:21" x14ac:dyDescent="0.2">
      <c r="T58032" s="11"/>
      <c r="U58032" s="11"/>
    </row>
    <row r="58033" spans="20:21" x14ac:dyDescent="0.2">
      <c r="T58033" s="11"/>
      <c r="U58033" s="11"/>
    </row>
    <row r="58034" spans="20:21" x14ac:dyDescent="0.2">
      <c r="T58034" s="11"/>
      <c r="U58034" s="11"/>
    </row>
    <row r="58035" spans="20:21" x14ac:dyDescent="0.2">
      <c r="T58035" s="11"/>
      <c r="U58035" s="11"/>
    </row>
    <row r="58036" spans="20:21" x14ac:dyDescent="0.2">
      <c r="T58036" s="11"/>
      <c r="U58036" s="11"/>
    </row>
    <row r="58037" spans="20:21" x14ac:dyDescent="0.2">
      <c r="T58037" s="11"/>
      <c r="U58037" s="11"/>
    </row>
    <row r="58038" spans="20:21" x14ac:dyDescent="0.2">
      <c r="T58038" s="11"/>
      <c r="U58038" s="11"/>
    </row>
    <row r="58039" spans="20:21" x14ac:dyDescent="0.2">
      <c r="T58039" s="11"/>
      <c r="U58039" s="11"/>
    </row>
    <row r="58040" spans="20:21" x14ac:dyDescent="0.2">
      <c r="T58040" s="11"/>
      <c r="U58040" s="11"/>
    </row>
    <row r="58041" spans="20:21" x14ac:dyDescent="0.2">
      <c r="T58041" s="11"/>
      <c r="U58041" s="11"/>
    </row>
    <row r="58042" spans="20:21" x14ac:dyDescent="0.2">
      <c r="T58042" s="11"/>
      <c r="U58042" s="11"/>
    </row>
    <row r="58043" spans="20:21" x14ac:dyDescent="0.2">
      <c r="T58043" s="11"/>
      <c r="U58043" s="11"/>
    </row>
    <row r="58044" spans="20:21" x14ac:dyDescent="0.2">
      <c r="T58044" s="11"/>
      <c r="U58044" s="11"/>
    </row>
    <row r="58045" spans="20:21" x14ac:dyDescent="0.2">
      <c r="T58045" s="11"/>
      <c r="U58045" s="11"/>
    </row>
    <row r="58046" spans="20:21" x14ac:dyDescent="0.2">
      <c r="T58046" s="11"/>
      <c r="U58046" s="11"/>
    </row>
    <row r="58047" spans="20:21" x14ac:dyDescent="0.2">
      <c r="T58047" s="11"/>
      <c r="U58047" s="11"/>
    </row>
    <row r="58048" spans="20:21" x14ac:dyDescent="0.2">
      <c r="T58048" s="11"/>
      <c r="U58048" s="11"/>
    </row>
    <row r="58049" spans="20:21" x14ac:dyDescent="0.2">
      <c r="T58049" s="11"/>
      <c r="U58049" s="11"/>
    </row>
    <row r="58050" spans="20:21" x14ac:dyDescent="0.2">
      <c r="T58050" s="11"/>
      <c r="U58050" s="11"/>
    </row>
    <row r="58051" spans="20:21" x14ac:dyDescent="0.2">
      <c r="T58051" s="11"/>
      <c r="U58051" s="11"/>
    </row>
    <row r="58052" spans="20:21" x14ac:dyDescent="0.2">
      <c r="T58052" s="11"/>
      <c r="U58052" s="11"/>
    </row>
    <row r="58053" spans="20:21" x14ac:dyDescent="0.2">
      <c r="T58053" s="11"/>
      <c r="U58053" s="11"/>
    </row>
    <row r="58054" spans="20:21" x14ac:dyDescent="0.2">
      <c r="T58054" s="11"/>
      <c r="U58054" s="11"/>
    </row>
    <row r="58055" spans="20:21" x14ac:dyDescent="0.2">
      <c r="T58055" s="11"/>
      <c r="U58055" s="11"/>
    </row>
    <row r="58056" spans="20:21" x14ac:dyDescent="0.2">
      <c r="T58056" s="11"/>
      <c r="U58056" s="11"/>
    </row>
    <row r="58057" spans="20:21" x14ac:dyDescent="0.2">
      <c r="T58057" s="11"/>
      <c r="U58057" s="11"/>
    </row>
    <row r="58058" spans="20:21" x14ac:dyDescent="0.2">
      <c r="T58058" s="11"/>
      <c r="U58058" s="11"/>
    </row>
    <row r="58059" spans="20:21" x14ac:dyDescent="0.2">
      <c r="T58059" s="11"/>
      <c r="U58059" s="11"/>
    </row>
    <row r="58060" spans="20:21" x14ac:dyDescent="0.2">
      <c r="T58060" s="11"/>
      <c r="U58060" s="11"/>
    </row>
    <row r="58061" spans="20:21" x14ac:dyDescent="0.2">
      <c r="T58061" s="11"/>
      <c r="U58061" s="11"/>
    </row>
    <row r="58062" spans="20:21" x14ac:dyDescent="0.2">
      <c r="T58062" s="11"/>
      <c r="U58062" s="11"/>
    </row>
    <row r="58063" spans="20:21" x14ac:dyDescent="0.2">
      <c r="T58063" s="11"/>
      <c r="U58063" s="11"/>
    </row>
    <row r="58064" spans="20:21" x14ac:dyDescent="0.2">
      <c r="T58064" s="11"/>
      <c r="U58064" s="11"/>
    </row>
    <row r="58065" spans="20:21" x14ac:dyDescent="0.2">
      <c r="T58065" s="11"/>
      <c r="U58065" s="11"/>
    </row>
    <row r="58066" spans="20:21" x14ac:dyDescent="0.2">
      <c r="T58066" s="11"/>
      <c r="U58066" s="11"/>
    </row>
    <row r="58067" spans="20:21" x14ac:dyDescent="0.2">
      <c r="T58067" s="11"/>
      <c r="U58067" s="11"/>
    </row>
    <row r="58068" spans="20:21" x14ac:dyDescent="0.2">
      <c r="T58068" s="11"/>
      <c r="U58068" s="11"/>
    </row>
    <row r="58069" spans="20:21" x14ac:dyDescent="0.2">
      <c r="T58069" s="11"/>
      <c r="U58069" s="11"/>
    </row>
    <row r="58070" spans="20:21" x14ac:dyDescent="0.2">
      <c r="T58070" s="11"/>
      <c r="U58070" s="11"/>
    </row>
    <row r="58071" spans="20:21" x14ac:dyDescent="0.2">
      <c r="T58071" s="11"/>
      <c r="U58071" s="11"/>
    </row>
    <row r="58072" spans="20:21" x14ac:dyDescent="0.2">
      <c r="T58072" s="11"/>
      <c r="U58072" s="11"/>
    </row>
    <row r="58073" spans="20:21" x14ac:dyDescent="0.2">
      <c r="T58073" s="11"/>
      <c r="U58073" s="11"/>
    </row>
    <row r="58074" spans="20:21" x14ac:dyDescent="0.2">
      <c r="T58074" s="11"/>
      <c r="U58074" s="11"/>
    </row>
    <row r="58075" spans="20:21" x14ac:dyDescent="0.2">
      <c r="T58075" s="11"/>
      <c r="U58075" s="11"/>
    </row>
    <row r="58076" spans="20:21" x14ac:dyDescent="0.2">
      <c r="T58076" s="11"/>
      <c r="U58076" s="11"/>
    </row>
    <row r="58077" spans="20:21" x14ac:dyDescent="0.2">
      <c r="T58077" s="11"/>
      <c r="U58077" s="11"/>
    </row>
    <row r="58078" spans="20:21" x14ac:dyDescent="0.2">
      <c r="T58078" s="11"/>
      <c r="U58078" s="11"/>
    </row>
    <row r="58079" spans="20:21" x14ac:dyDescent="0.2">
      <c r="T58079" s="11"/>
      <c r="U58079" s="11"/>
    </row>
    <row r="58080" spans="20:21" x14ac:dyDescent="0.2">
      <c r="T58080" s="11"/>
      <c r="U58080" s="11"/>
    </row>
    <row r="58081" spans="20:21" x14ac:dyDescent="0.2">
      <c r="T58081" s="11"/>
      <c r="U58081" s="11"/>
    </row>
    <row r="58082" spans="20:21" x14ac:dyDescent="0.2">
      <c r="T58082" s="11"/>
      <c r="U58082" s="11"/>
    </row>
    <row r="58083" spans="20:21" x14ac:dyDescent="0.2">
      <c r="T58083" s="11"/>
      <c r="U58083" s="11"/>
    </row>
    <row r="58084" spans="20:21" x14ac:dyDescent="0.2">
      <c r="T58084" s="11"/>
      <c r="U58084" s="11"/>
    </row>
    <row r="58085" spans="20:21" x14ac:dyDescent="0.2">
      <c r="T58085" s="11"/>
      <c r="U58085" s="11"/>
    </row>
    <row r="58086" spans="20:21" x14ac:dyDescent="0.2">
      <c r="T58086" s="11"/>
      <c r="U58086" s="11"/>
    </row>
    <row r="58087" spans="20:21" x14ac:dyDescent="0.2">
      <c r="T58087" s="11"/>
      <c r="U58087" s="11"/>
    </row>
    <row r="58088" spans="20:21" x14ac:dyDescent="0.2">
      <c r="T58088" s="11"/>
      <c r="U58088" s="11"/>
    </row>
    <row r="58089" spans="20:21" x14ac:dyDescent="0.2">
      <c r="T58089" s="11"/>
      <c r="U58089" s="11"/>
    </row>
    <row r="58090" spans="20:21" x14ac:dyDescent="0.2">
      <c r="T58090" s="11"/>
      <c r="U58090" s="11"/>
    </row>
    <row r="58091" spans="20:21" x14ac:dyDescent="0.2">
      <c r="T58091" s="11"/>
      <c r="U58091" s="11"/>
    </row>
    <row r="58092" spans="20:21" x14ac:dyDescent="0.2">
      <c r="T58092" s="11"/>
      <c r="U58092" s="11"/>
    </row>
    <row r="58093" spans="20:21" x14ac:dyDescent="0.2">
      <c r="T58093" s="11"/>
      <c r="U58093" s="11"/>
    </row>
    <row r="58094" spans="20:21" x14ac:dyDescent="0.2">
      <c r="T58094" s="11"/>
      <c r="U58094" s="11"/>
    </row>
    <row r="58095" spans="20:21" x14ac:dyDescent="0.2">
      <c r="T58095" s="11"/>
      <c r="U58095" s="11"/>
    </row>
    <row r="58096" spans="20:21" x14ac:dyDescent="0.2">
      <c r="T58096" s="11"/>
      <c r="U58096" s="11"/>
    </row>
    <row r="58097" spans="20:21" x14ac:dyDescent="0.2">
      <c r="T58097" s="11"/>
      <c r="U58097" s="11"/>
    </row>
    <row r="58098" spans="20:21" x14ac:dyDescent="0.2">
      <c r="T58098" s="11"/>
      <c r="U58098" s="11"/>
    </row>
    <row r="58099" spans="20:21" x14ac:dyDescent="0.2">
      <c r="T58099" s="11"/>
      <c r="U58099" s="11"/>
    </row>
    <row r="58100" spans="20:21" x14ac:dyDescent="0.2">
      <c r="T58100" s="11"/>
      <c r="U58100" s="11"/>
    </row>
    <row r="58101" spans="20:21" x14ac:dyDescent="0.2">
      <c r="T58101" s="11"/>
      <c r="U58101" s="11"/>
    </row>
    <row r="58102" spans="20:21" x14ac:dyDescent="0.2">
      <c r="T58102" s="11"/>
      <c r="U58102" s="11"/>
    </row>
    <row r="58103" spans="20:21" x14ac:dyDescent="0.2">
      <c r="T58103" s="11"/>
      <c r="U58103" s="11"/>
    </row>
    <row r="58104" spans="20:21" x14ac:dyDescent="0.2">
      <c r="T58104" s="11"/>
      <c r="U58104" s="11"/>
    </row>
    <row r="58105" spans="20:21" x14ac:dyDescent="0.2">
      <c r="T58105" s="11"/>
      <c r="U58105" s="11"/>
    </row>
    <row r="58106" spans="20:21" x14ac:dyDescent="0.2">
      <c r="T58106" s="11"/>
      <c r="U58106" s="11"/>
    </row>
    <row r="58107" spans="20:21" x14ac:dyDescent="0.2">
      <c r="T58107" s="11"/>
      <c r="U58107" s="11"/>
    </row>
    <row r="58108" spans="20:21" x14ac:dyDescent="0.2">
      <c r="T58108" s="11"/>
      <c r="U58108" s="11"/>
    </row>
    <row r="58109" spans="20:21" x14ac:dyDescent="0.2">
      <c r="T58109" s="11"/>
      <c r="U58109" s="11"/>
    </row>
    <row r="58110" spans="20:21" x14ac:dyDescent="0.2">
      <c r="T58110" s="11"/>
      <c r="U58110" s="11"/>
    </row>
    <row r="58111" spans="20:21" x14ac:dyDescent="0.2">
      <c r="T58111" s="11"/>
      <c r="U58111" s="11"/>
    </row>
    <row r="58112" spans="20:21" x14ac:dyDescent="0.2">
      <c r="T58112" s="11"/>
      <c r="U58112" s="11"/>
    </row>
    <row r="58113" spans="20:21" x14ac:dyDescent="0.2">
      <c r="T58113" s="11"/>
      <c r="U58113" s="11"/>
    </row>
    <row r="58114" spans="20:21" x14ac:dyDescent="0.2">
      <c r="T58114" s="11"/>
      <c r="U58114" s="11"/>
    </row>
    <row r="58115" spans="20:21" x14ac:dyDescent="0.2">
      <c r="T58115" s="11"/>
      <c r="U58115" s="11"/>
    </row>
    <row r="58116" spans="20:21" x14ac:dyDescent="0.2">
      <c r="T58116" s="11"/>
      <c r="U58116" s="11"/>
    </row>
    <row r="58117" spans="20:21" x14ac:dyDescent="0.2">
      <c r="T58117" s="11"/>
      <c r="U58117" s="11"/>
    </row>
    <row r="58118" spans="20:21" x14ac:dyDescent="0.2">
      <c r="T58118" s="11"/>
      <c r="U58118" s="11"/>
    </row>
    <row r="58119" spans="20:21" x14ac:dyDescent="0.2">
      <c r="T58119" s="11"/>
      <c r="U58119" s="11"/>
    </row>
    <row r="58120" spans="20:21" x14ac:dyDescent="0.2">
      <c r="T58120" s="11"/>
      <c r="U58120" s="11"/>
    </row>
    <row r="58121" spans="20:21" x14ac:dyDescent="0.2">
      <c r="T58121" s="11"/>
      <c r="U58121" s="11"/>
    </row>
    <row r="58122" spans="20:21" x14ac:dyDescent="0.2">
      <c r="T58122" s="11"/>
      <c r="U58122" s="11"/>
    </row>
    <row r="58123" spans="20:21" x14ac:dyDescent="0.2">
      <c r="T58123" s="11"/>
      <c r="U58123" s="11"/>
    </row>
    <row r="58124" spans="20:21" x14ac:dyDescent="0.2">
      <c r="T58124" s="11"/>
      <c r="U58124" s="11"/>
    </row>
    <row r="58125" spans="20:21" x14ac:dyDescent="0.2">
      <c r="T58125" s="11"/>
      <c r="U58125" s="11"/>
    </row>
    <row r="58126" spans="20:21" x14ac:dyDescent="0.2">
      <c r="T58126" s="11"/>
      <c r="U58126" s="11"/>
    </row>
    <row r="58127" spans="20:21" x14ac:dyDescent="0.2">
      <c r="T58127" s="11"/>
      <c r="U58127" s="11"/>
    </row>
    <row r="58128" spans="20:21" x14ac:dyDescent="0.2">
      <c r="T58128" s="11"/>
      <c r="U58128" s="11"/>
    </row>
    <row r="58129" spans="20:21" x14ac:dyDescent="0.2">
      <c r="T58129" s="11"/>
      <c r="U58129" s="11"/>
    </row>
    <row r="58130" spans="20:21" x14ac:dyDescent="0.2">
      <c r="T58130" s="11"/>
      <c r="U58130" s="11"/>
    </row>
    <row r="58131" spans="20:21" x14ac:dyDescent="0.2">
      <c r="T58131" s="11"/>
      <c r="U58131" s="11"/>
    </row>
    <row r="58132" spans="20:21" x14ac:dyDescent="0.2">
      <c r="T58132" s="11"/>
      <c r="U58132" s="11"/>
    </row>
    <row r="58133" spans="20:21" x14ac:dyDescent="0.2">
      <c r="T58133" s="11"/>
      <c r="U58133" s="11"/>
    </row>
    <row r="58134" spans="20:21" x14ac:dyDescent="0.2">
      <c r="T58134" s="11"/>
      <c r="U58134" s="11"/>
    </row>
    <row r="58135" spans="20:21" x14ac:dyDescent="0.2">
      <c r="T58135" s="11"/>
      <c r="U58135" s="11"/>
    </row>
    <row r="58136" spans="20:21" x14ac:dyDescent="0.2">
      <c r="T58136" s="11"/>
      <c r="U58136" s="11"/>
    </row>
    <row r="58137" spans="20:21" x14ac:dyDescent="0.2">
      <c r="T58137" s="11"/>
      <c r="U58137" s="11"/>
    </row>
    <row r="58138" spans="20:21" x14ac:dyDescent="0.2">
      <c r="T58138" s="11"/>
      <c r="U58138" s="11"/>
    </row>
    <row r="58139" spans="20:21" x14ac:dyDescent="0.2">
      <c r="T58139" s="11"/>
      <c r="U58139" s="11"/>
    </row>
    <row r="58140" spans="20:21" x14ac:dyDescent="0.2">
      <c r="T58140" s="11"/>
      <c r="U58140" s="11"/>
    </row>
    <row r="58141" spans="20:21" x14ac:dyDescent="0.2">
      <c r="T58141" s="11"/>
      <c r="U58141" s="11"/>
    </row>
    <row r="58142" spans="20:21" x14ac:dyDescent="0.2">
      <c r="T58142" s="11"/>
      <c r="U58142" s="11"/>
    </row>
    <row r="58143" spans="20:21" x14ac:dyDescent="0.2">
      <c r="T58143" s="11"/>
      <c r="U58143" s="11"/>
    </row>
    <row r="58144" spans="20:21" x14ac:dyDescent="0.2">
      <c r="T58144" s="11"/>
      <c r="U58144" s="11"/>
    </row>
    <row r="58145" spans="20:21" x14ac:dyDescent="0.2">
      <c r="T58145" s="11"/>
      <c r="U58145" s="11"/>
    </row>
    <row r="58146" spans="20:21" x14ac:dyDescent="0.2">
      <c r="T58146" s="11"/>
      <c r="U58146" s="11"/>
    </row>
    <row r="58147" spans="20:21" x14ac:dyDescent="0.2">
      <c r="T58147" s="11"/>
      <c r="U58147" s="11"/>
    </row>
    <row r="58148" spans="20:21" x14ac:dyDescent="0.2">
      <c r="T58148" s="11"/>
      <c r="U58148" s="11"/>
    </row>
    <row r="58149" spans="20:21" x14ac:dyDescent="0.2">
      <c r="T58149" s="11"/>
      <c r="U58149" s="11"/>
    </row>
    <row r="58150" spans="20:21" x14ac:dyDescent="0.2">
      <c r="T58150" s="11"/>
      <c r="U58150" s="11"/>
    </row>
    <row r="58151" spans="20:21" x14ac:dyDescent="0.2">
      <c r="T58151" s="11"/>
      <c r="U58151" s="11"/>
    </row>
    <row r="58152" spans="20:21" x14ac:dyDescent="0.2">
      <c r="T58152" s="11"/>
      <c r="U58152" s="11"/>
    </row>
    <row r="58153" spans="20:21" x14ac:dyDescent="0.2">
      <c r="T58153" s="11"/>
      <c r="U58153" s="11"/>
    </row>
    <row r="58154" spans="20:21" x14ac:dyDescent="0.2">
      <c r="T58154" s="11"/>
      <c r="U58154" s="11"/>
    </row>
    <row r="58155" spans="20:21" x14ac:dyDescent="0.2">
      <c r="T58155" s="11"/>
      <c r="U58155" s="11"/>
    </row>
    <row r="58156" spans="20:21" x14ac:dyDescent="0.2">
      <c r="T58156" s="11"/>
      <c r="U58156" s="11"/>
    </row>
    <row r="58157" spans="20:21" x14ac:dyDescent="0.2">
      <c r="T58157" s="11"/>
      <c r="U58157" s="11"/>
    </row>
    <row r="58158" spans="20:21" x14ac:dyDescent="0.2">
      <c r="T58158" s="11"/>
      <c r="U58158" s="11"/>
    </row>
    <row r="58159" spans="20:21" x14ac:dyDescent="0.2">
      <c r="T58159" s="11"/>
      <c r="U58159" s="11"/>
    </row>
    <row r="58160" spans="20:21" x14ac:dyDescent="0.2">
      <c r="T58160" s="11"/>
      <c r="U58160" s="11"/>
    </row>
    <row r="58161" spans="20:21" x14ac:dyDescent="0.2">
      <c r="T58161" s="11"/>
      <c r="U58161" s="11"/>
    </row>
    <row r="58162" spans="20:21" x14ac:dyDescent="0.2">
      <c r="T58162" s="11"/>
      <c r="U58162" s="11"/>
    </row>
    <row r="58163" spans="20:21" x14ac:dyDescent="0.2">
      <c r="T58163" s="11"/>
      <c r="U58163" s="11"/>
    </row>
    <row r="58164" spans="20:21" x14ac:dyDescent="0.2">
      <c r="T58164" s="11"/>
      <c r="U58164" s="11"/>
    </row>
    <row r="58165" spans="20:21" x14ac:dyDescent="0.2">
      <c r="T58165" s="11"/>
      <c r="U58165" s="11"/>
    </row>
    <row r="58166" spans="20:21" x14ac:dyDescent="0.2">
      <c r="T58166" s="11"/>
      <c r="U58166" s="11"/>
    </row>
    <row r="58167" spans="20:21" x14ac:dyDescent="0.2">
      <c r="T58167" s="11"/>
      <c r="U58167" s="11"/>
    </row>
    <row r="58168" spans="20:21" x14ac:dyDescent="0.2">
      <c r="T58168" s="11"/>
      <c r="U58168" s="11"/>
    </row>
    <row r="58169" spans="20:21" x14ac:dyDescent="0.2">
      <c r="T58169" s="11"/>
      <c r="U58169" s="11"/>
    </row>
    <row r="58170" spans="20:21" x14ac:dyDescent="0.2">
      <c r="T58170" s="11"/>
      <c r="U58170" s="11"/>
    </row>
    <row r="58171" spans="20:21" x14ac:dyDescent="0.2">
      <c r="T58171" s="11"/>
      <c r="U58171" s="11"/>
    </row>
    <row r="58172" spans="20:21" x14ac:dyDescent="0.2">
      <c r="T58172" s="11"/>
      <c r="U58172" s="11"/>
    </row>
    <row r="58173" spans="20:21" x14ac:dyDescent="0.2">
      <c r="T58173" s="11"/>
      <c r="U58173" s="11"/>
    </row>
    <row r="58174" spans="20:21" x14ac:dyDescent="0.2">
      <c r="T58174" s="11"/>
      <c r="U58174" s="11"/>
    </row>
    <row r="58175" spans="20:21" x14ac:dyDescent="0.2">
      <c r="T58175" s="11"/>
      <c r="U58175" s="11"/>
    </row>
    <row r="58176" spans="20:21" x14ac:dyDescent="0.2">
      <c r="T58176" s="11"/>
      <c r="U58176" s="11"/>
    </row>
    <row r="58177" spans="20:21" x14ac:dyDescent="0.2">
      <c r="T58177" s="11"/>
      <c r="U58177" s="11"/>
    </row>
    <row r="58178" spans="20:21" x14ac:dyDescent="0.2">
      <c r="T58178" s="11"/>
      <c r="U58178" s="11"/>
    </row>
    <row r="58179" spans="20:21" x14ac:dyDescent="0.2">
      <c r="T58179" s="11"/>
      <c r="U58179" s="11"/>
    </row>
    <row r="58180" spans="20:21" x14ac:dyDescent="0.2">
      <c r="T58180" s="11"/>
      <c r="U58180" s="11"/>
    </row>
    <row r="58181" spans="20:21" x14ac:dyDescent="0.2">
      <c r="T58181" s="11"/>
      <c r="U58181" s="11"/>
    </row>
    <row r="58182" spans="20:21" x14ac:dyDescent="0.2">
      <c r="T58182" s="11"/>
      <c r="U58182" s="11"/>
    </row>
    <row r="58183" spans="20:21" x14ac:dyDescent="0.2">
      <c r="T58183" s="11"/>
      <c r="U58183" s="11"/>
    </row>
    <row r="58184" spans="20:21" x14ac:dyDescent="0.2">
      <c r="T58184" s="11"/>
      <c r="U58184" s="11"/>
    </row>
    <row r="58185" spans="20:21" x14ac:dyDescent="0.2">
      <c r="T58185" s="11"/>
      <c r="U58185" s="11"/>
    </row>
    <row r="58186" spans="20:21" x14ac:dyDescent="0.2">
      <c r="T58186" s="11"/>
      <c r="U58186" s="11"/>
    </row>
    <row r="58187" spans="20:21" x14ac:dyDescent="0.2">
      <c r="T58187" s="11"/>
      <c r="U58187" s="11"/>
    </row>
    <row r="58188" spans="20:21" x14ac:dyDescent="0.2">
      <c r="T58188" s="11"/>
      <c r="U58188" s="11"/>
    </row>
    <row r="58189" spans="20:21" x14ac:dyDescent="0.2">
      <c r="T58189" s="11"/>
      <c r="U58189" s="11"/>
    </row>
    <row r="58190" spans="20:21" x14ac:dyDescent="0.2">
      <c r="T58190" s="11"/>
      <c r="U58190" s="11"/>
    </row>
    <row r="58191" spans="20:21" x14ac:dyDescent="0.2">
      <c r="T58191" s="11"/>
      <c r="U58191" s="11"/>
    </row>
    <row r="58192" spans="20:21" x14ac:dyDescent="0.2">
      <c r="T58192" s="11"/>
      <c r="U58192" s="11"/>
    </row>
    <row r="58193" spans="20:21" x14ac:dyDescent="0.2">
      <c r="T58193" s="11"/>
      <c r="U58193" s="11"/>
    </row>
    <row r="58194" spans="20:21" x14ac:dyDescent="0.2">
      <c r="T58194" s="11"/>
      <c r="U58194" s="11"/>
    </row>
    <row r="58195" spans="20:21" x14ac:dyDescent="0.2">
      <c r="T58195" s="11"/>
      <c r="U58195" s="11"/>
    </row>
    <row r="58196" spans="20:21" x14ac:dyDescent="0.2">
      <c r="T58196" s="11"/>
      <c r="U58196" s="11"/>
    </row>
    <row r="58197" spans="20:21" x14ac:dyDescent="0.2">
      <c r="T58197" s="11"/>
      <c r="U58197" s="11"/>
    </row>
    <row r="58198" spans="20:21" x14ac:dyDescent="0.2">
      <c r="T58198" s="11"/>
      <c r="U58198" s="11"/>
    </row>
    <row r="58199" spans="20:21" x14ac:dyDescent="0.2">
      <c r="T58199" s="11"/>
      <c r="U58199" s="11"/>
    </row>
    <row r="58200" spans="20:21" x14ac:dyDescent="0.2">
      <c r="T58200" s="11"/>
      <c r="U58200" s="11"/>
    </row>
    <row r="58201" spans="20:21" x14ac:dyDescent="0.2">
      <c r="T58201" s="11"/>
      <c r="U58201" s="11"/>
    </row>
    <row r="58202" spans="20:21" x14ac:dyDescent="0.2">
      <c r="T58202" s="11"/>
      <c r="U58202" s="11"/>
    </row>
    <row r="58203" spans="20:21" x14ac:dyDescent="0.2">
      <c r="T58203" s="11"/>
      <c r="U58203" s="11"/>
    </row>
    <row r="58204" spans="20:21" x14ac:dyDescent="0.2">
      <c r="T58204" s="11"/>
      <c r="U58204" s="11"/>
    </row>
    <row r="58205" spans="20:21" x14ac:dyDescent="0.2">
      <c r="T58205" s="11"/>
      <c r="U58205" s="11"/>
    </row>
    <row r="58206" spans="20:21" x14ac:dyDescent="0.2">
      <c r="T58206" s="11"/>
      <c r="U58206" s="11"/>
    </row>
    <row r="58207" spans="20:21" x14ac:dyDescent="0.2">
      <c r="T58207" s="11"/>
      <c r="U58207" s="11"/>
    </row>
    <row r="58208" spans="20:21" x14ac:dyDescent="0.2">
      <c r="T58208" s="11"/>
      <c r="U58208" s="11"/>
    </row>
    <row r="58209" spans="20:21" x14ac:dyDescent="0.2">
      <c r="T58209" s="11"/>
      <c r="U58209" s="11"/>
    </row>
    <row r="58210" spans="20:21" x14ac:dyDescent="0.2">
      <c r="T58210" s="11"/>
      <c r="U58210" s="11"/>
    </row>
    <row r="58211" spans="20:21" x14ac:dyDescent="0.2">
      <c r="T58211" s="11"/>
      <c r="U58211" s="11"/>
    </row>
    <row r="58212" spans="20:21" x14ac:dyDescent="0.2">
      <c r="T58212" s="11"/>
      <c r="U58212" s="11"/>
    </row>
    <row r="58213" spans="20:21" x14ac:dyDescent="0.2">
      <c r="T58213" s="11"/>
      <c r="U58213" s="11"/>
    </row>
    <row r="58214" spans="20:21" x14ac:dyDescent="0.2">
      <c r="T58214" s="11"/>
      <c r="U58214" s="11"/>
    </row>
    <row r="58215" spans="20:21" x14ac:dyDescent="0.2">
      <c r="T58215" s="11"/>
      <c r="U58215" s="11"/>
    </row>
    <row r="58216" spans="20:21" x14ac:dyDescent="0.2">
      <c r="T58216" s="11"/>
      <c r="U58216" s="11"/>
    </row>
    <row r="58217" spans="20:21" x14ac:dyDescent="0.2">
      <c r="T58217" s="11"/>
      <c r="U58217" s="11"/>
    </row>
    <row r="58218" spans="20:21" x14ac:dyDescent="0.2">
      <c r="T58218" s="11"/>
      <c r="U58218" s="11"/>
    </row>
    <row r="58219" spans="20:21" x14ac:dyDescent="0.2">
      <c r="T58219" s="11"/>
      <c r="U58219" s="11"/>
    </row>
    <row r="58220" spans="20:21" x14ac:dyDescent="0.2">
      <c r="T58220" s="11"/>
      <c r="U58220" s="11"/>
    </row>
    <row r="58221" spans="20:21" x14ac:dyDescent="0.2">
      <c r="T58221" s="11"/>
      <c r="U58221" s="11"/>
    </row>
    <row r="58222" spans="20:21" x14ac:dyDescent="0.2">
      <c r="T58222" s="11"/>
      <c r="U58222" s="11"/>
    </row>
    <row r="58223" spans="20:21" x14ac:dyDescent="0.2">
      <c r="T58223" s="11"/>
      <c r="U58223" s="11"/>
    </row>
    <row r="58224" spans="20:21" x14ac:dyDescent="0.2">
      <c r="T58224" s="11"/>
      <c r="U58224" s="11"/>
    </row>
    <row r="58225" spans="20:21" x14ac:dyDescent="0.2">
      <c r="T58225" s="11"/>
      <c r="U58225" s="11"/>
    </row>
    <row r="58226" spans="20:21" x14ac:dyDescent="0.2">
      <c r="T58226" s="11"/>
      <c r="U58226" s="11"/>
    </row>
    <row r="58227" spans="20:21" x14ac:dyDescent="0.2">
      <c r="T58227" s="11"/>
      <c r="U58227" s="11"/>
    </row>
    <row r="58228" spans="20:21" x14ac:dyDescent="0.2">
      <c r="T58228" s="11"/>
      <c r="U58228" s="11"/>
    </row>
    <row r="58229" spans="20:21" x14ac:dyDescent="0.2">
      <c r="T58229" s="11"/>
      <c r="U58229" s="11"/>
    </row>
    <row r="58230" spans="20:21" x14ac:dyDescent="0.2">
      <c r="T58230" s="11"/>
      <c r="U58230" s="11"/>
    </row>
    <row r="58231" spans="20:21" x14ac:dyDescent="0.2">
      <c r="T58231" s="11"/>
      <c r="U58231" s="11"/>
    </row>
    <row r="58232" spans="20:21" x14ac:dyDescent="0.2">
      <c r="T58232" s="11"/>
      <c r="U58232" s="11"/>
    </row>
    <row r="58233" spans="20:21" x14ac:dyDescent="0.2">
      <c r="T58233" s="11"/>
      <c r="U58233" s="11"/>
    </row>
    <row r="58234" spans="20:21" x14ac:dyDescent="0.2">
      <c r="T58234" s="11"/>
      <c r="U58234" s="11"/>
    </row>
    <row r="58235" spans="20:21" x14ac:dyDescent="0.2">
      <c r="T58235" s="11"/>
      <c r="U58235" s="11"/>
    </row>
    <row r="58236" spans="20:21" x14ac:dyDescent="0.2">
      <c r="T58236" s="11"/>
      <c r="U58236" s="11"/>
    </row>
    <row r="58237" spans="20:21" x14ac:dyDescent="0.2">
      <c r="T58237" s="11"/>
      <c r="U58237" s="11"/>
    </row>
    <row r="58238" spans="20:21" x14ac:dyDescent="0.2">
      <c r="T58238" s="11"/>
      <c r="U58238" s="11"/>
    </row>
    <row r="58239" spans="20:21" x14ac:dyDescent="0.2">
      <c r="T58239" s="11"/>
      <c r="U58239" s="11"/>
    </row>
    <row r="58240" spans="20:21" x14ac:dyDescent="0.2">
      <c r="T58240" s="11"/>
      <c r="U58240" s="11"/>
    </row>
    <row r="58241" spans="20:21" x14ac:dyDescent="0.2">
      <c r="T58241" s="11"/>
      <c r="U58241" s="11"/>
    </row>
    <row r="58242" spans="20:21" x14ac:dyDescent="0.2">
      <c r="T58242" s="11"/>
      <c r="U58242" s="11"/>
    </row>
    <row r="58243" spans="20:21" x14ac:dyDescent="0.2">
      <c r="T58243" s="11"/>
      <c r="U58243" s="11"/>
    </row>
    <row r="58244" spans="20:21" x14ac:dyDescent="0.2">
      <c r="T58244" s="11"/>
      <c r="U58244" s="11"/>
    </row>
    <row r="58245" spans="20:21" x14ac:dyDescent="0.2">
      <c r="T58245" s="11"/>
      <c r="U58245" s="11"/>
    </row>
    <row r="58246" spans="20:21" x14ac:dyDescent="0.2">
      <c r="T58246" s="11"/>
      <c r="U58246" s="11"/>
    </row>
    <row r="58247" spans="20:21" x14ac:dyDescent="0.2">
      <c r="T58247" s="11"/>
      <c r="U58247" s="11"/>
    </row>
    <row r="58248" spans="20:21" x14ac:dyDescent="0.2">
      <c r="T58248" s="11"/>
      <c r="U58248" s="11"/>
    </row>
    <row r="58249" spans="20:21" x14ac:dyDescent="0.2">
      <c r="T58249" s="11"/>
      <c r="U58249" s="11"/>
    </row>
    <row r="58250" spans="20:21" x14ac:dyDescent="0.2">
      <c r="T58250" s="11"/>
      <c r="U58250" s="11"/>
    </row>
    <row r="58251" spans="20:21" x14ac:dyDescent="0.2">
      <c r="T58251" s="11"/>
      <c r="U58251" s="11"/>
    </row>
    <row r="58252" spans="20:21" x14ac:dyDescent="0.2">
      <c r="T58252" s="11"/>
      <c r="U58252" s="11"/>
    </row>
    <row r="58253" spans="20:21" x14ac:dyDescent="0.2">
      <c r="T58253" s="11"/>
      <c r="U58253" s="11"/>
    </row>
    <row r="58254" spans="20:21" x14ac:dyDescent="0.2">
      <c r="T58254" s="11"/>
      <c r="U58254" s="11"/>
    </row>
    <row r="58255" spans="20:21" x14ac:dyDescent="0.2">
      <c r="T58255" s="11"/>
      <c r="U58255" s="11"/>
    </row>
    <row r="58256" spans="20:21" x14ac:dyDescent="0.2">
      <c r="T58256" s="11"/>
      <c r="U58256" s="11"/>
    </row>
    <row r="58257" spans="20:21" x14ac:dyDescent="0.2">
      <c r="T58257" s="11"/>
      <c r="U58257" s="11"/>
    </row>
    <row r="58258" spans="20:21" x14ac:dyDescent="0.2">
      <c r="T58258" s="11"/>
      <c r="U58258" s="11"/>
    </row>
    <row r="58259" spans="20:21" x14ac:dyDescent="0.2">
      <c r="T58259" s="11"/>
      <c r="U58259" s="11"/>
    </row>
    <row r="58260" spans="20:21" x14ac:dyDescent="0.2">
      <c r="T58260" s="11"/>
      <c r="U58260" s="11"/>
    </row>
    <row r="58261" spans="20:21" x14ac:dyDescent="0.2">
      <c r="T58261" s="11"/>
      <c r="U58261" s="11"/>
    </row>
    <row r="58262" spans="20:21" x14ac:dyDescent="0.2">
      <c r="T58262" s="11"/>
      <c r="U58262" s="11"/>
    </row>
    <row r="58263" spans="20:21" x14ac:dyDescent="0.2">
      <c r="T58263" s="11"/>
      <c r="U58263" s="11"/>
    </row>
    <row r="58264" spans="20:21" x14ac:dyDescent="0.2">
      <c r="T58264" s="11"/>
      <c r="U58264" s="11"/>
    </row>
    <row r="58265" spans="20:21" x14ac:dyDescent="0.2">
      <c r="T58265" s="11"/>
      <c r="U58265" s="11"/>
    </row>
    <row r="58266" spans="20:21" x14ac:dyDescent="0.2">
      <c r="T58266" s="11"/>
      <c r="U58266" s="11"/>
    </row>
    <row r="58267" spans="20:21" x14ac:dyDescent="0.2">
      <c r="T58267" s="11"/>
      <c r="U58267" s="11"/>
    </row>
    <row r="58268" spans="20:21" x14ac:dyDescent="0.2">
      <c r="T58268" s="11"/>
      <c r="U58268" s="11"/>
    </row>
    <row r="58269" spans="20:21" x14ac:dyDescent="0.2">
      <c r="T58269" s="11"/>
      <c r="U58269" s="11"/>
    </row>
    <row r="58270" spans="20:21" x14ac:dyDescent="0.2">
      <c r="T58270" s="11"/>
      <c r="U58270" s="11"/>
    </row>
    <row r="58271" spans="20:21" x14ac:dyDescent="0.2">
      <c r="T58271" s="11"/>
      <c r="U58271" s="11"/>
    </row>
    <row r="58272" spans="20:21" x14ac:dyDescent="0.2">
      <c r="T58272" s="11"/>
      <c r="U58272" s="11"/>
    </row>
    <row r="58273" spans="20:21" x14ac:dyDescent="0.2">
      <c r="T58273" s="11"/>
      <c r="U58273" s="11"/>
    </row>
    <row r="58274" spans="20:21" x14ac:dyDescent="0.2">
      <c r="T58274" s="11"/>
      <c r="U58274" s="11"/>
    </row>
    <row r="58275" spans="20:21" x14ac:dyDescent="0.2">
      <c r="T58275" s="11"/>
      <c r="U58275" s="11"/>
    </row>
    <row r="58276" spans="20:21" x14ac:dyDescent="0.2">
      <c r="T58276" s="11"/>
      <c r="U58276" s="11"/>
    </row>
    <row r="58277" spans="20:21" x14ac:dyDescent="0.2">
      <c r="T58277" s="11"/>
      <c r="U58277" s="11"/>
    </row>
    <row r="58278" spans="20:21" x14ac:dyDescent="0.2">
      <c r="T58278" s="11"/>
      <c r="U58278" s="11"/>
    </row>
    <row r="58279" spans="20:21" x14ac:dyDescent="0.2">
      <c r="T58279" s="11"/>
      <c r="U58279" s="11"/>
    </row>
    <row r="58280" spans="20:21" x14ac:dyDescent="0.2">
      <c r="T58280" s="11"/>
      <c r="U58280" s="11"/>
    </row>
    <row r="58281" spans="20:21" x14ac:dyDescent="0.2">
      <c r="T58281" s="11"/>
      <c r="U58281" s="11"/>
    </row>
    <row r="58282" spans="20:21" x14ac:dyDescent="0.2">
      <c r="T58282" s="11"/>
      <c r="U58282" s="11"/>
    </row>
    <row r="58283" spans="20:21" x14ac:dyDescent="0.2">
      <c r="T58283" s="11"/>
      <c r="U58283" s="11"/>
    </row>
    <row r="58284" spans="20:21" x14ac:dyDescent="0.2">
      <c r="T58284" s="11"/>
      <c r="U58284" s="11"/>
    </row>
    <row r="58285" spans="20:21" x14ac:dyDescent="0.2">
      <c r="T58285" s="11"/>
      <c r="U58285" s="11"/>
    </row>
    <row r="58286" spans="20:21" x14ac:dyDescent="0.2">
      <c r="T58286" s="11"/>
      <c r="U58286" s="11"/>
    </row>
    <row r="58287" spans="20:21" x14ac:dyDescent="0.2">
      <c r="T58287" s="11"/>
      <c r="U58287" s="11"/>
    </row>
    <row r="58288" spans="20:21" x14ac:dyDescent="0.2">
      <c r="T58288" s="11"/>
      <c r="U58288" s="11"/>
    </row>
    <row r="58289" spans="20:21" x14ac:dyDescent="0.2">
      <c r="T58289" s="11"/>
      <c r="U58289" s="11"/>
    </row>
    <row r="58290" spans="20:21" x14ac:dyDescent="0.2">
      <c r="T58290" s="11"/>
      <c r="U58290" s="11"/>
    </row>
    <row r="58291" spans="20:21" x14ac:dyDescent="0.2">
      <c r="T58291" s="11"/>
      <c r="U58291" s="11"/>
    </row>
    <row r="58292" spans="20:21" x14ac:dyDescent="0.2">
      <c r="T58292" s="11"/>
      <c r="U58292" s="11"/>
    </row>
    <row r="58293" spans="20:21" x14ac:dyDescent="0.2">
      <c r="T58293" s="11"/>
      <c r="U58293" s="11"/>
    </row>
    <row r="58294" spans="20:21" x14ac:dyDescent="0.2">
      <c r="T58294" s="11"/>
      <c r="U58294" s="11"/>
    </row>
    <row r="58295" spans="20:21" x14ac:dyDescent="0.2">
      <c r="T58295" s="11"/>
      <c r="U58295" s="11"/>
    </row>
    <row r="58296" spans="20:21" x14ac:dyDescent="0.2">
      <c r="T58296" s="11"/>
      <c r="U58296" s="11"/>
    </row>
    <row r="58297" spans="20:21" x14ac:dyDescent="0.2">
      <c r="T58297" s="11"/>
      <c r="U58297" s="11"/>
    </row>
    <row r="58298" spans="20:21" x14ac:dyDescent="0.2">
      <c r="T58298" s="11"/>
      <c r="U58298" s="11"/>
    </row>
    <row r="58299" spans="20:21" x14ac:dyDescent="0.2">
      <c r="T58299" s="11"/>
      <c r="U58299" s="11"/>
    </row>
    <row r="58300" spans="20:21" x14ac:dyDescent="0.2">
      <c r="T58300" s="11"/>
      <c r="U58300" s="11"/>
    </row>
    <row r="58301" spans="20:21" x14ac:dyDescent="0.2">
      <c r="T58301" s="11"/>
      <c r="U58301" s="11"/>
    </row>
    <row r="58302" spans="20:21" x14ac:dyDescent="0.2">
      <c r="T58302" s="11"/>
      <c r="U58302" s="11"/>
    </row>
    <row r="58303" spans="20:21" x14ac:dyDescent="0.2">
      <c r="T58303" s="11"/>
      <c r="U58303" s="11"/>
    </row>
    <row r="58304" spans="20:21" x14ac:dyDescent="0.2">
      <c r="T58304" s="11"/>
      <c r="U58304" s="11"/>
    </row>
    <row r="58305" spans="20:21" x14ac:dyDescent="0.2">
      <c r="T58305" s="11"/>
      <c r="U58305" s="11"/>
    </row>
    <row r="58306" spans="20:21" x14ac:dyDescent="0.2">
      <c r="T58306" s="11"/>
      <c r="U58306" s="11"/>
    </row>
    <row r="58307" spans="20:21" x14ac:dyDescent="0.2">
      <c r="T58307" s="11"/>
      <c r="U58307" s="11"/>
    </row>
    <row r="58308" spans="20:21" x14ac:dyDescent="0.2">
      <c r="T58308" s="11"/>
      <c r="U58308" s="11"/>
    </row>
    <row r="58309" spans="20:21" x14ac:dyDescent="0.2">
      <c r="T58309" s="11"/>
      <c r="U58309" s="11"/>
    </row>
    <row r="58310" spans="20:21" x14ac:dyDescent="0.2">
      <c r="T58310" s="11"/>
      <c r="U58310" s="11"/>
    </row>
    <row r="58311" spans="20:21" x14ac:dyDescent="0.2">
      <c r="T58311" s="11"/>
      <c r="U58311" s="11"/>
    </row>
    <row r="58312" spans="20:21" x14ac:dyDescent="0.2">
      <c r="T58312" s="11"/>
      <c r="U58312" s="11"/>
    </row>
    <row r="58313" spans="20:21" x14ac:dyDescent="0.2">
      <c r="T58313" s="11"/>
      <c r="U58313" s="11"/>
    </row>
    <row r="58314" spans="20:21" x14ac:dyDescent="0.2">
      <c r="T58314" s="11"/>
      <c r="U58314" s="11"/>
    </row>
    <row r="58315" spans="20:21" x14ac:dyDescent="0.2">
      <c r="T58315" s="11"/>
      <c r="U58315" s="11"/>
    </row>
    <row r="58316" spans="20:21" x14ac:dyDescent="0.2">
      <c r="T58316" s="11"/>
      <c r="U58316" s="11"/>
    </row>
    <row r="58317" spans="20:21" x14ac:dyDescent="0.2">
      <c r="T58317" s="11"/>
      <c r="U58317" s="11"/>
    </row>
    <row r="58318" spans="20:21" x14ac:dyDescent="0.2">
      <c r="T58318" s="11"/>
      <c r="U58318" s="11"/>
    </row>
    <row r="58319" spans="20:21" x14ac:dyDescent="0.2">
      <c r="T58319" s="11"/>
      <c r="U58319" s="11"/>
    </row>
    <row r="58320" spans="20:21" x14ac:dyDescent="0.2">
      <c r="T58320" s="11"/>
      <c r="U58320" s="11"/>
    </row>
    <row r="58321" spans="20:21" x14ac:dyDescent="0.2">
      <c r="T58321" s="11"/>
      <c r="U58321" s="11"/>
    </row>
    <row r="58322" spans="20:21" x14ac:dyDescent="0.2">
      <c r="T58322" s="11"/>
      <c r="U58322" s="11"/>
    </row>
    <row r="58323" spans="20:21" x14ac:dyDescent="0.2">
      <c r="T58323" s="11"/>
      <c r="U58323" s="11"/>
    </row>
    <row r="58324" spans="20:21" x14ac:dyDescent="0.2">
      <c r="T58324" s="11"/>
      <c r="U58324" s="11"/>
    </row>
    <row r="58325" spans="20:21" x14ac:dyDescent="0.2">
      <c r="T58325" s="11"/>
      <c r="U58325" s="11"/>
    </row>
    <row r="58326" spans="20:21" x14ac:dyDescent="0.2">
      <c r="T58326" s="11"/>
      <c r="U58326" s="11"/>
    </row>
    <row r="58327" spans="20:21" x14ac:dyDescent="0.2">
      <c r="T58327" s="11"/>
      <c r="U58327" s="11"/>
    </row>
    <row r="58328" spans="20:21" x14ac:dyDescent="0.2">
      <c r="T58328" s="11"/>
      <c r="U58328" s="11"/>
    </row>
    <row r="58329" spans="20:21" x14ac:dyDescent="0.2">
      <c r="T58329" s="11"/>
      <c r="U58329" s="11"/>
    </row>
    <row r="58330" spans="20:21" x14ac:dyDescent="0.2">
      <c r="T58330" s="11"/>
      <c r="U58330" s="11"/>
    </row>
    <row r="58331" spans="20:21" x14ac:dyDescent="0.2">
      <c r="T58331" s="11"/>
      <c r="U58331" s="11"/>
    </row>
    <row r="58332" spans="20:21" x14ac:dyDescent="0.2">
      <c r="T58332" s="11"/>
      <c r="U58332" s="11"/>
    </row>
    <row r="58333" spans="20:21" x14ac:dyDescent="0.2">
      <c r="T58333" s="11"/>
      <c r="U58333" s="11"/>
    </row>
    <row r="58334" spans="20:21" x14ac:dyDescent="0.2">
      <c r="T58334" s="11"/>
      <c r="U58334" s="11"/>
    </row>
    <row r="58335" spans="20:21" x14ac:dyDescent="0.2">
      <c r="T58335" s="11"/>
      <c r="U58335" s="11"/>
    </row>
    <row r="58336" spans="20:21" x14ac:dyDescent="0.2">
      <c r="T58336" s="11"/>
      <c r="U58336" s="11"/>
    </row>
    <row r="58337" spans="20:21" x14ac:dyDescent="0.2">
      <c r="T58337" s="11"/>
      <c r="U58337" s="11"/>
    </row>
    <row r="58338" spans="20:21" x14ac:dyDescent="0.2">
      <c r="T58338" s="11"/>
      <c r="U58338" s="11"/>
    </row>
    <row r="58339" spans="20:21" x14ac:dyDescent="0.2">
      <c r="T58339" s="11"/>
      <c r="U58339" s="11"/>
    </row>
    <row r="58340" spans="20:21" x14ac:dyDescent="0.2">
      <c r="T58340" s="11"/>
      <c r="U58340" s="11"/>
    </row>
    <row r="58341" spans="20:21" x14ac:dyDescent="0.2">
      <c r="T58341" s="11"/>
      <c r="U58341" s="11"/>
    </row>
    <row r="58342" spans="20:21" x14ac:dyDescent="0.2">
      <c r="T58342" s="11"/>
      <c r="U58342" s="11"/>
    </row>
    <row r="58343" spans="20:21" x14ac:dyDescent="0.2">
      <c r="T58343" s="11"/>
      <c r="U58343" s="11"/>
    </row>
    <row r="58344" spans="20:21" x14ac:dyDescent="0.2">
      <c r="T58344" s="11"/>
      <c r="U58344" s="11"/>
    </row>
    <row r="58345" spans="20:21" x14ac:dyDescent="0.2">
      <c r="T58345" s="11"/>
      <c r="U58345" s="11"/>
    </row>
    <row r="58346" spans="20:21" x14ac:dyDescent="0.2">
      <c r="T58346" s="11"/>
      <c r="U58346" s="11"/>
    </row>
    <row r="58347" spans="20:21" x14ac:dyDescent="0.2">
      <c r="T58347" s="11"/>
      <c r="U58347" s="11"/>
    </row>
    <row r="58348" spans="20:21" x14ac:dyDescent="0.2">
      <c r="T58348" s="11"/>
      <c r="U58348" s="11"/>
    </row>
    <row r="58349" spans="20:21" x14ac:dyDescent="0.2">
      <c r="T58349" s="11"/>
      <c r="U58349" s="11"/>
    </row>
    <row r="58350" spans="20:21" x14ac:dyDescent="0.2">
      <c r="T58350" s="11"/>
      <c r="U58350" s="11"/>
    </row>
    <row r="58351" spans="20:21" x14ac:dyDescent="0.2">
      <c r="T58351" s="11"/>
      <c r="U58351" s="11"/>
    </row>
    <row r="58352" spans="20:21" x14ac:dyDescent="0.2">
      <c r="T58352" s="11"/>
      <c r="U58352" s="11"/>
    </row>
    <row r="58353" spans="20:21" x14ac:dyDescent="0.2">
      <c r="T58353" s="11"/>
      <c r="U58353" s="11"/>
    </row>
    <row r="58354" spans="20:21" x14ac:dyDescent="0.2">
      <c r="T58354" s="11"/>
      <c r="U58354" s="11"/>
    </row>
    <row r="58355" spans="20:21" x14ac:dyDescent="0.2">
      <c r="T58355" s="11"/>
      <c r="U58355" s="11"/>
    </row>
    <row r="58356" spans="20:21" x14ac:dyDescent="0.2">
      <c r="T58356" s="11"/>
      <c r="U58356" s="11"/>
    </row>
    <row r="58357" spans="20:21" x14ac:dyDescent="0.2">
      <c r="T58357" s="11"/>
      <c r="U58357" s="11"/>
    </row>
    <row r="58358" spans="20:21" x14ac:dyDescent="0.2">
      <c r="T58358" s="11"/>
      <c r="U58358" s="11"/>
    </row>
    <row r="58359" spans="20:21" x14ac:dyDescent="0.2">
      <c r="T58359" s="11"/>
      <c r="U58359" s="11"/>
    </row>
    <row r="58360" spans="20:21" x14ac:dyDescent="0.2">
      <c r="T58360" s="11"/>
      <c r="U58360" s="11"/>
    </row>
    <row r="58361" spans="20:21" x14ac:dyDescent="0.2">
      <c r="T58361" s="11"/>
      <c r="U58361" s="11"/>
    </row>
    <row r="58362" spans="20:21" x14ac:dyDescent="0.2">
      <c r="T58362" s="11"/>
      <c r="U58362" s="11"/>
    </row>
    <row r="58363" spans="20:21" x14ac:dyDescent="0.2">
      <c r="T58363" s="11"/>
      <c r="U58363" s="11"/>
    </row>
    <row r="58364" spans="20:21" x14ac:dyDescent="0.2">
      <c r="T58364" s="11"/>
      <c r="U58364" s="11"/>
    </row>
    <row r="58365" spans="20:21" x14ac:dyDescent="0.2">
      <c r="T58365" s="11"/>
      <c r="U58365" s="11"/>
    </row>
    <row r="58366" spans="20:21" x14ac:dyDescent="0.2">
      <c r="T58366" s="11"/>
      <c r="U58366" s="11"/>
    </row>
    <row r="58367" spans="20:21" x14ac:dyDescent="0.2">
      <c r="T58367" s="11"/>
      <c r="U58367" s="11"/>
    </row>
    <row r="58368" spans="20:21" x14ac:dyDescent="0.2">
      <c r="T58368" s="11"/>
      <c r="U58368" s="11"/>
    </row>
    <row r="58369" spans="20:21" x14ac:dyDescent="0.2">
      <c r="T58369" s="11"/>
      <c r="U58369" s="11"/>
    </row>
    <row r="58370" spans="20:21" x14ac:dyDescent="0.2">
      <c r="T58370" s="11"/>
      <c r="U58370" s="11"/>
    </row>
    <row r="58371" spans="20:21" x14ac:dyDescent="0.2">
      <c r="T58371" s="11"/>
      <c r="U58371" s="11"/>
    </row>
    <row r="58372" spans="20:21" x14ac:dyDescent="0.2">
      <c r="T58372" s="11"/>
      <c r="U58372" s="11"/>
    </row>
    <row r="58373" spans="20:21" x14ac:dyDescent="0.2">
      <c r="T58373" s="11"/>
      <c r="U58373" s="11"/>
    </row>
    <row r="58374" spans="20:21" x14ac:dyDescent="0.2">
      <c r="T58374" s="11"/>
      <c r="U58374" s="11"/>
    </row>
    <row r="58375" spans="20:21" x14ac:dyDescent="0.2">
      <c r="T58375" s="11"/>
      <c r="U58375" s="11"/>
    </row>
    <row r="58376" spans="20:21" x14ac:dyDescent="0.2">
      <c r="T58376" s="11"/>
      <c r="U58376" s="11"/>
    </row>
    <row r="58377" spans="20:21" x14ac:dyDescent="0.2">
      <c r="T58377" s="11"/>
      <c r="U58377" s="11"/>
    </row>
    <row r="58378" spans="20:21" x14ac:dyDescent="0.2">
      <c r="T58378" s="11"/>
      <c r="U58378" s="11"/>
    </row>
    <row r="58379" spans="20:21" x14ac:dyDescent="0.2">
      <c r="T58379" s="11"/>
      <c r="U58379" s="11"/>
    </row>
    <row r="58380" spans="20:21" x14ac:dyDescent="0.2">
      <c r="T58380" s="11"/>
      <c r="U58380" s="11"/>
    </row>
    <row r="58381" spans="20:21" x14ac:dyDescent="0.2">
      <c r="T58381" s="11"/>
      <c r="U58381" s="11"/>
    </row>
    <row r="58382" spans="20:21" x14ac:dyDescent="0.2">
      <c r="T58382" s="11"/>
      <c r="U58382" s="11"/>
    </row>
    <row r="58383" spans="20:21" x14ac:dyDescent="0.2">
      <c r="T58383" s="11"/>
      <c r="U58383" s="11"/>
    </row>
    <row r="58384" spans="20:21" x14ac:dyDescent="0.2">
      <c r="T58384" s="11"/>
      <c r="U58384" s="11"/>
    </row>
    <row r="58385" spans="20:21" x14ac:dyDescent="0.2">
      <c r="T58385" s="11"/>
      <c r="U58385" s="11"/>
    </row>
    <row r="58386" spans="20:21" x14ac:dyDescent="0.2">
      <c r="T58386" s="11"/>
      <c r="U58386" s="11"/>
    </row>
    <row r="58387" spans="20:21" x14ac:dyDescent="0.2">
      <c r="T58387" s="11"/>
      <c r="U58387" s="11"/>
    </row>
    <row r="58388" spans="20:21" x14ac:dyDescent="0.2">
      <c r="T58388" s="11"/>
      <c r="U58388" s="11"/>
    </row>
    <row r="58389" spans="20:21" x14ac:dyDescent="0.2">
      <c r="T58389" s="11"/>
      <c r="U58389" s="11"/>
    </row>
    <row r="58390" spans="20:21" x14ac:dyDescent="0.2">
      <c r="T58390" s="11"/>
      <c r="U58390" s="11"/>
    </row>
    <row r="58391" spans="20:21" x14ac:dyDescent="0.2">
      <c r="T58391" s="11"/>
      <c r="U58391" s="11"/>
    </row>
    <row r="58392" spans="20:21" x14ac:dyDescent="0.2">
      <c r="T58392" s="11"/>
      <c r="U58392" s="11"/>
    </row>
    <row r="58393" spans="20:21" x14ac:dyDescent="0.2">
      <c r="T58393" s="11"/>
      <c r="U58393" s="11"/>
    </row>
    <row r="58394" spans="20:21" x14ac:dyDescent="0.2">
      <c r="T58394" s="11"/>
      <c r="U58394" s="11"/>
    </row>
    <row r="58395" spans="20:21" x14ac:dyDescent="0.2">
      <c r="T58395" s="11"/>
      <c r="U58395" s="11"/>
    </row>
    <row r="58396" spans="20:21" x14ac:dyDescent="0.2">
      <c r="T58396" s="11"/>
      <c r="U58396" s="11"/>
    </row>
    <row r="58397" spans="20:21" x14ac:dyDescent="0.2">
      <c r="T58397" s="11"/>
      <c r="U58397" s="11"/>
    </row>
    <row r="58398" spans="20:21" x14ac:dyDescent="0.2">
      <c r="T58398" s="11"/>
      <c r="U58398" s="11"/>
    </row>
    <row r="58399" spans="20:21" x14ac:dyDescent="0.2">
      <c r="T58399" s="11"/>
      <c r="U58399" s="11"/>
    </row>
    <row r="58400" spans="20:21" x14ac:dyDescent="0.2">
      <c r="T58400" s="11"/>
      <c r="U58400" s="11"/>
    </row>
    <row r="58401" spans="20:21" x14ac:dyDescent="0.2">
      <c r="T58401" s="11"/>
      <c r="U58401" s="11"/>
    </row>
    <row r="58402" spans="20:21" x14ac:dyDescent="0.2">
      <c r="T58402" s="11"/>
      <c r="U58402" s="11"/>
    </row>
    <row r="58403" spans="20:21" x14ac:dyDescent="0.2">
      <c r="T58403" s="11"/>
      <c r="U58403" s="11"/>
    </row>
    <row r="58404" spans="20:21" x14ac:dyDescent="0.2">
      <c r="T58404" s="11"/>
      <c r="U58404" s="11"/>
    </row>
    <row r="58405" spans="20:21" x14ac:dyDescent="0.2">
      <c r="T58405" s="11"/>
      <c r="U58405" s="11"/>
    </row>
    <row r="58406" spans="20:21" x14ac:dyDescent="0.2">
      <c r="T58406" s="11"/>
      <c r="U58406" s="11"/>
    </row>
    <row r="58407" spans="20:21" x14ac:dyDescent="0.2">
      <c r="T58407" s="11"/>
      <c r="U58407" s="11"/>
    </row>
    <row r="58408" spans="20:21" x14ac:dyDescent="0.2">
      <c r="T58408" s="11"/>
      <c r="U58408" s="11"/>
    </row>
    <row r="58409" spans="20:21" x14ac:dyDescent="0.2">
      <c r="T58409" s="11"/>
      <c r="U58409" s="11"/>
    </row>
    <row r="58410" spans="20:21" x14ac:dyDescent="0.2">
      <c r="T58410" s="11"/>
      <c r="U58410" s="11"/>
    </row>
    <row r="58411" spans="20:21" x14ac:dyDescent="0.2">
      <c r="T58411" s="11"/>
      <c r="U58411" s="11"/>
    </row>
    <row r="58412" spans="20:21" x14ac:dyDescent="0.2">
      <c r="T58412" s="11"/>
      <c r="U58412" s="11"/>
    </row>
    <row r="58413" spans="20:21" x14ac:dyDescent="0.2">
      <c r="T58413" s="11"/>
      <c r="U58413" s="11"/>
    </row>
    <row r="58414" spans="20:21" x14ac:dyDescent="0.2">
      <c r="T58414" s="11"/>
      <c r="U58414" s="11"/>
    </row>
    <row r="58415" spans="20:21" x14ac:dyDescent="0.2">
      <c r="T58415" s="11"/>
      <c r="U58415" s="11"/>
    </row>
    <row r="58416" spans="20:21" x14ac:dyDescent="0.2">
      <c r="T58416" s="11"/>
      <c r="U58416" s="11"/>
    </row>
    <row r="58417" spans="20:21" x14ac:dyDescent="0.2">
      <c r="T58417" s="11"/>
      <c r="U58417" s="11"/>
    </row>
    <row r="58418" spans="20:21" x14ac:dyDescent="0.2">
      <c r="T58418" s="11"/>
      <c r="U58418" s="11"/>
    </row>
    <row r="58419" spans="20:21" x14ac:dyDescent="0.2">
      <c r="T58419" s="11"/>
      <c r="U58419" s="11"/>
    </row>
    <row r="58420" spans="20:21" x14ac:dyDescent="0.2">
      <c r="T58420" s="11"/>
      <c r="U58420" s="11"/>
    </row>
    <row r="58421" spans="20:21" x14ac:dyDescent="0.2">
      <c r="T58421" s="11"/>
      <c r="U58421" s="11"/>
    </row>
    <row r="58422" spans="20:21" x14ac:dyDescent="0.2">
      <c r="T58422" s="11"/>
      <c r="U58422" s="11"/>
    </row>
    <row r="58423" spans="20:21" x14ac:dyDescent="0.2">
      <c r="T58423" s="11"/>
      <c r="U58423" s="11"/>
    </row>
    <row r="58424" spans="20:21" x14ac:dyDescent="0.2">
      <c r="T58424" s="11"/>
      <c r="U58424" s="11"/>
    </row>
    <row r="58425" spans="20:21" x14ac:dyDescent="0.2">
      <c r="T58425" s="11"/>
      <c r="U58425" s="11"/>
    </row>
    <row r="58426" spans="20:21" x14ac:dyDescent="0.2">
      <c r="T58426" s="11"/>
      <c r="U58426" s="11"/>
    </row>
    <row r="58427" spans="20:21" x14ac:dyDescent="0.2">
      <c r="T58427" s="11"/>
      <c r="U58427" s="11"/>
    </row>
    <row r="58428" spans="20:21" x14ac:dyDescent="0.2">
      <c r="T58428" s="11"/>
      <c r="U58428" s="11"/>
    </row>
    <row r="58429" spans="20:21" x14ac:dyDescent="0.2">
      <c r="T58429" s="11"/>
      <c r="U58429" s="11"/>
    </row>
    <row r="58430" spans="20:21" x14ac:dyDescent="0.2">
      <c r="T58430" s="11"/>
      <c r="U58430" s="11"/>
    </row>
    <row r="58431" spans="20:21" x14ac:dyDescent="0.2">
      <c r="T58431" s="11"/>
      <c r="U58431" s="11"/>
    </row>
    <row r="58432" spans="20:21" x14ac:dyDescent="0.2">
      <c r="T58432" s="11"/>
      <c r="U58432" s="11"/>
    </row>
    <row r="58433" spans="20:21" x14ac:dyDescent="0.2">
      <c r="T58433" s="11"/>
      <c r="U58433" s="11"/>
    </row>
    <row r="58434" spans="20:21" x14ac:dyDescent="0.2">
      <c r="T58434" s="11"/>
      <c r="U58434" s="11"/>
    </row>
    <row r="58435" spans="20:21" x14ac:dyDescent="0.2">
      <c r="T58435" s="11"/>
      <c r="U58435" s="11"/>
    </row>
    <row r="58436" spans="20:21" x14ac:dyDescent="0.2">
      <c r="T58436" s="11"/>
      <c r="U58436" s="11"/>
    </row>
    <row r="58437" spans="20:21" x14ac:dyDescent="0.2">
      <c r="T58437" s="11"/>
      <c r="U58437" s="11"/>
    </row>
    <row r="58438" spans="20:21" x14ac:dyDescent="0.2">
      <c r="T58438" s="11"/>
      <c r="U58438" s="11"/>
    </row>
    <row r="58439" spans="20:21" x14ac:dyDescent="0.2">
      <c r="T58439" s="11"/>
      <c r="U58439" s="11"/>
    </row>
    <row r="58440" spans="20:21" x14ac:dyDescent="0.2">
      <c r="T58440" s="11"/>
      <c r="U58440" s="11"/>
    </row>
    <row r="58441" spans="20:21" x14ac:dyDescent="0.2">
      <c r="T58441" s="11"/>
      <c r="U58441" s="11"/>
    </row>
    <row r="58442" spans="20:21" x14ac:dyDescent="0.2">
      <c r="T58442" s="11"/>
      <c r="U58442" s="11"/>
    </row>
    <row r="58443" spans="20:21" x14ac:dyDescent="0.2">
      <c r="T58443" s="11"/>
      <c r="U58443" s="11"/>
    </row>
    <row r="58444" spans="20:21" x14ac:dyDescent="0.2">
      <c r="T58444" s="11"/>
      <c r="U58444" s="11"/>
    </row>
    <row r="58445" spans="20:21" x14ac:dyDescent="0.2">
      <c r="T58445" s="11"/>
      <c r="U58445" s="11"/>
    </row>
    <row r="58446" spans="20:21" x14ac:dyDescent="0.2">
      <c r="T58446" s="11"/>
      <c r="U58446" s="11"/>
    </row>
    <row r="58447" spans="20:21" x14ac:dyDescent="0.2">
      <c r="T58447" s="11"/>
      <c r="U58447" s="11"/>
    </row>
    <row r="58448" spans="20:21" x14ac:dyDescent="0.2">
      <c r="T58448" s="11"/>
      <c r="U58448" s="11"/>
    </row>
    <row r="58449" spans="20:21" x14ac:dyDescent="0.2">
      <c r="T58449" s="11"/>
      <c r="U58449" s="11"/>
    </row>
    <row r="58450" spans="20:21" x14ac:dyDescent="0.2">
      <c r="T58450" s="11"/>
      <c r="U58450" s="11"/>
    </row>
    <row r="58451" spans="20:21" x14ac:dyDescent="0.2">
      <c r="T58451" s="11"/>
      <c r="U58451" s="11"/>
    </row>
    <row r="58452" spans="20:21" x14ac:dyDescent="0.2">
      <c r="T58452" s="11"/>
      <c r="U58452" s="11"/>
    </row>
    <row r="58453" spans="20:21" x14ac:dyDescent="0.2">
      <c r="T58453" s="11"/>
      <c r="U58453" s="11"/>
    </row>
    <row r="58454" spans="20:21" x14ac:dyDescent="0.2">
      <c r="T58454" s="11"/>
      <c r="U58454" s="11"/>
    </row>
    <row r="58455" spans="20:21" x14ac:dyDescent="0.2">
      <c r="T58455" s="11"/>
      <c r="U58455" s="11"/>
    </row>
    <row r="58456" spans="20:21" x14ac:dyDescent="0.2">
      <c r="T58456" s="11"/>
      <c r="U58456" s="11"/>
    </row>
    <row r="58457" spans="20:21" x14ac:dyDescent="0.2">
      <c r="T58457" s="11"/>
      <c r="U58457" s="11"/>
    </row>
    <row r="58458" spans="20:21" x14ac:dyDescent="0.2">
      <c r="T58458" s="11"/>
      <c r="U58458" s="11"/>
    </row>
    <row r="58459" spans="20:21" x14ac:dyDescent="0.2">
      <c r="T58459" s="11"/>
      <c r="U58459" s="11"/>
    </row>
    <row r="58460" spans="20:21" x14ac:dyDescent="0.2">
      <c r="T58460" s="11"/>
      <c r="U58460" s="11"/>
    </row>
    <row r="58461" spans="20:21" x14ac:dyDescent="0.2">
      <c r="T58461" s="11"/>
      <c r="U58461" s="11"/>
    </row>
    <row r="58462" spans="20:21" x14ac:dyDescent="0.2">
      <c r="T58462" s="11"/>
      <c r="U58462" s="11"/>
    </row>
    <row r="58463" spans="20:21" x14ac:dyDescent="0.2">
      <c r="T58463" s="11"/>
      <c r="U58463" s="11"/>
    </row>
    <row r="58464" spans="20:21" x14ac:dyDescent="0.2">
      <c r="T58464" s="11"/>
      <c r="U58464" s="11"/>
    </row>
    <row r="58465" spans="20:21" x14ac:dyDescent="0.2">
      <c r="T58465" s="11"/>
      <c r="U58465" s="11"/>
    </row>
    <row r="58466" spans="20:21" x14ac:dyDescent="0.2">
      <c r="T58466" s="11"/>
      <c r="U58466" s="11"/>
    </row>
    <row r="58467" spans="20:21" x14ac:dyDescent="0.2">
      <c r="T58467" s="11"/>
      <c r="U58467" s="11"/>
    </row>
    <row r="58468" spans="20:21" x14ac:dyDescent="0.2">
      <c r="T58468" s="11"/>
      <c r="U58468" s="11"/>
    </row>
    <row r="58469" spans="20:21" x14ac:dyDescent="0.2">
      <c r="T58469" s="11"/>
      <c r="U58469" s="11"/>
    </row>
    <row r="58470" spans="20:21" x14ac:dyDescent="0.2">
      <c r="T58470" s="11"/>
      <c r="U58470" s="11"/>
    </row>
    <row r="58471" spans="20:21" x14ac:dyDescent="0.2">
      <c r="T58471" s="11"/>
      <c r="U58471" s="11"/>
    </row>
    <row r="58472" spans="20:21" x14ac:dyDescent="0.2">
      <c r="T58472" s="11"/>
      <c r="U58472" s="11"/>
    </row>
    <row r="58473" spans="20:21" x14ac:dyDescent="0.2">
      <c r="T58473" s="11"/>
      <c r="U58473" s="11"/>
    </row>
    <row r="58474" spans="20:21" x14ac:dyDescent="0.2">
      <c r="T58474" s="11"/>
      <c r="U58474" s="11"/>
    </row>
    <row r="58475" spans="20:21" x14ac:dyDescent="0.2">
      <c r="T58475" s="11"/>
      <c r="U58475" s="11"/>
    </row>
    <row r="58476" spans="20:21" x14ac:dyDescent="0.2">
      <c r="T58476" s="11"/>
      <c r="U58476" s="11"/>
    </row>
    <row r="58477" spans="20:21" x14ac:dyDescent="0.2">
      <c r="T58477" s="11"/>
      <c r="U58477" s="11"/>
    </row>
    <row r="58478" spans="20:21" x14ac:dyDescent="0.2">
      <c r="T58478" s="11"/>
      <c r="U58478" s="11"/>
    </row>
    <row r="58479" spans="20:21" x14ac:dyDescent="0.2">
      <c r="T58479" s="11"/>
      <c r="U58479" s="11"/>
    </row>
    <row r="58480" spans="20:21" x14ac:dyDescent="0.2">
      <c r="T58480" s="11"/>
      <c r="U58480" s="11"/>
    </row>
    <row r="58481" spans="20:21" x14ac:dyDescent="0.2">
      <c r="T58481" s="11"/>
      <c r="U58481" s="11"/>
    </row>
    <row r="58482" spans="20:21" x14ac:dyDescent="0.2">
      <c r="T58482" s="11"/>
      <c r="U58482" s="11"/>
    </row>
    <row r="58483" spans="20:21" x14ac:dyDescent="0.2">
      <c r="T58483" s="11"/>
      <c r="U58483" s="11"/>
    </row>
    <row r="58484" spans="20:21" x14ac:dyDescent="0.2">
      <c r="T58484" s="11"/>
      <c r="U58484" s="11"/>
    </row>
    <row r="58485" spans="20:21" x14ac:dyDescent="0.2">
      <c r="T58485" s="11"/>
      <c r="U58485" s="11"/>
    </row>
    <row r="58486" spans="20:21" x14ac:dyDescent="0.2">
      <c r="T58486" s="11"/>
      <c r="U58486" s="11"/>
    </row>
    <row r="58487" spans="20:21" x14ac:dyDescent="0.2">
      <c r="T58487" s="11"/>
      <c r="U58487" s="11"/>
    </row>
    <row r="58488" spans="20:21" x14ac:dyDescent="0.2">
      <c r="T58488" s="11"/>
      <c r="U58488" s="11"/>
    </row>
    <row r="58489" spans="20:21" x14ac:dyDescent="0.2">
      <c r="T58489" s="11"/>
      <c r="U58489" s="11"/>
    </row>
    <row r="58490" spans="20:21" x14ac:dyDescent="0.2">
      <c r="T58490" s="11"/>
      <c r="U58490" s="11"/>
    </row>
    <row r="58491" spans="20:21" x14ac:dyDescent="0.2">
      <c r="T58491" s="11"/>
      <c r="U58491" s="11"/>
    </row>
    <row r="58492" spans="20:21" x14ac:dyDescent="0.2">
      <c r="T58492" s="11"/>
      <c r="U58492" s="11"/>
    </row>
    <row r="58493" spans="20:21" x14ac:dyDescent="0.2">
      <c r="T58493" s="11"/>
      <c r="U58493" s="11"/>
    </row>
    <row r="58494" spans="20:21" x14ac:dyDescent="0.2">
      <c r="T58494" s="11"/>
      <c r="U58494" s="11"/>
    </row>
    <row r="58495" spans="20:21" x14ac:dyDescent="0.2">
      <c r="T58495" s="11"/>
      <c r="U58495" s="11"/>
    </row>
    <row r="58496" spans="20:21" x14ac:dyDescent="0.2">
      <c r="T58496" s="11"/>
      <c r="U58496" s="11"/>
    </row>
    <row r="58497" spans="20:21" x14ac:dyDescent="0.2">
      <c r="T58497" s="11"/>
      <c r="U58497" s="11"/>
    </row>
    <row r="58498" spans="20:21" x14ac:dyDescent="0.2">
      <c r="T58498" s="11"/>
      <c r="U58498" s="11"/>
    </row>
    <row r="58499" spans="20:21" x14ac:dyDescent="0.2">
      <c r="T58499" s="11"/>
      <c r="U58499" s="11"/>
    </row>
    <row r="58500" spans="20:21" x14ac:dyDescent="0.2">
      <c r="T58500" s="11"/>
      <c r="U58500" s="11"/>
    </row>
    <row r="58501" spans="20:21" x14ac:dyDescent="0.2">
      <c r="T58501" s="11"/>
      <c r="U58501" s="11"/>
    </row>
    <row r="58502" spans="20:21" x14ac:dyDescent="0.2">
      <c r="T58502" s="11"/>
      <c r="U58502" s="11"/>
    </row>
    <row r="58503" spans="20:21" x14ac:dyDescent="0.2">
      <c r="T58503" s="11"/>
      <c r="U58503" s="11"/>
    </row>
    <row r="58504" spans="20:21" x14ac:dyDescent="0.2">
      <c r="T58504" s="11"/>
      <c r="U58504" s="11"/>
    </row>
    <row r="58505" spans="20:21" x14ac:dyDescent="0.2">
      <c r="T58505" s="11"/>
      <c r="U58505" s="11"/>
    </row>
    <row r="58506" spans="20:21" x14ac:dyDescent="0.2">
      <c r="T58506" s="11"/>
      <c r="U58506" s="11"/>
    </row>
    <row r="58507" spans="20:21" x14ac:dyDescent="0.2">
      <c r="T58507" s="11"/>
      <c r="U58507" s="11"/>
    </row>
    <row r="58508" spans="20:21" x14ac:dyDescent="0.2">
      <c r="T58508" s="11"/>
      <c r="U58508" s="11"/>
    </row>
    <row r="58509" spans="20:21" x14ac:dyDescent="0.2">
      <c r="T58509" s="11"/>
      <c r="U58509" s="11"/>
    </row>
    <row r="58510" spans="20:21" x14ac:dyDescent="0.2">
      <c r="T58510" s="11"/>
      <c r="U58510" s="11"/>
    </row>
    <row r="58511" spans="20:21" x14ac:dyDescent="0.2">
      <c r="T58511" s="11"/>
      <c r="U58511" s="11"/>
    </row>
    <row r="58512" spans="20:21" x14ac:dyDescent="0.2">
      <c r="T58512" s="11"/>
      <c r="U58512" s="11"/>
    </row>
    <row r="58513" spans="20:21" x14ac:dyDescent="0.2">
      <c r="T58513" s="11"/>
      <c r="U58513" s="11"/>
    </row>
    <row r="58514" spans="20:21" x14ac:dyDescent="0.2">
      <c r="T58514" s="11"/>
      <c r="U58514" s="11"/>
    </row>
    <row r="58515" spans="20:21" x14ac:dyDescent="0.2">
      <c r="T58515" s="11"/>
      <c r="U58515" s="11"/>
    </row>
    <row r="58516" spans="20:21" x14ac:dyDescent="0.2">
      <c r="T58516" s="11"/>
      <c r="U58516" s="11"/>
    </row>
    <row r="58517" spans="20:21" x14ac:dyDescent="0.2">
      <c r="T58517" s="11"/>
      <c r="U58517" s="11"/>
    </row>
    <row r="58518" spans="20:21" x14ac:dyDescent="0.2">
      <c r="T58518" s="11"/>
      <c r="U58518" s="11"/>
    </row>
    <row r="58519" spans="20:21" x14ac:dyDescent="0.2">
      <c r="T58519" s="11"/>
      <c r="U58519" s="11"/>
    </row>
    <row r="58520" spans="20:21" x14ac:dyDescent="0.2">
      <c r="T58520" s="11"/>
      <c r="U58520" s="11"/>
    </row>
    <row r="58521" spans="20:21" x14ac:dyDescent="0.2">
      <c r="T58521" s="11"/>
      <c r="U58521" s="11"/>
    </row>
    <row r="58522" spans="20:21" x14ac:dyDescent="0.2">
      <c r="T58522" s="11"/>
      <c r="U58522" s="11"/>
    </row>
    <row r="58523" spans="20:21" x14ac:dyDescent="0.2">
      <c r="T58523" s="11"/>
      <c r="U58523" s="11"/>
    </row>
    <row r="58524" spans="20:21" x14ac:dyDescent="0.2">
      <c r="T58524" s="11"/>
      <c r="U58524" s="11"/>
    </row>
    <row r="58525" spans="20:21" x14ac:dyDescent="0.2">
      <c r="T58525" s="11"/>
      <c r="U58525" s="11"/>
    </row>
    <row r="58526" spans="20:21" x14ac:dyDescent="0.2">
      <c r="T58526" s="11"/>
      <c r="U58526" s="11"/>
    </row>
    <row r="58527" spans="20:21" x14ac:dyDescent="0.2">
      <c r="T58527" s="11"/>
      <c r="U58527" s="11"/>
    </row>
    <row r="58528" spans="20:21" x14ac:dyDescent="0.2">
      <c r="T58528" s="11"/>
      <c r="U58528" s="11"/>
    </row>
    <row r="58529" spans="20:21" x14ac:dyDescent="0.2">
      <c r="T58529" s="11"/>
      <c r="U58529" s="11"/>
    </row>
    <row r="58530" spans="20:21" x14ac:dyDescent="0.2">
      <c r="T58530" s="11"/>
      <c r="U58530" s="11"/>
    </row>
    <row r="58531" spans="20:21" x14ac:dyDescent="0.2">
      <c r="T58531" s="11"/>
      <c r="U58531" s="11"/>
    </row>
    <row r="58532" spans="20:21" x14ac:dyDescent="0.2">
      <c r="T58532" s="11"/>
      <c r="U58532" s="11"/>
    </row>
    <row r="58533" spans="20:21" x14ac:dyDescent="0.2">
      <c r="T58533" s="11"/>
      <c r="U58533" s="11"/>
    </row>
    <row r="58534" spans="20:21" x14ac:dyDescent="0.2">
      <c r="T58534" s="11"/>
      <c r="U58534" s="11"/>
    </row>
    <row r="58535" spans="20:21" x14ac:dyDescent="0.2">
      <c r="T58535" s="11"/>
      <c r="U58535" s="11"/>
    </row>
    <row r="58536" spans="20:21" x14ac:dyDescent="0.2">
      <c r="T58536" s="11"/>
      <c r="U58536" s="11"/>
    </row>
    <row r="58537" spans="20:21" x14ac:dyDescent="0.2">
      <c r="T58537" s="11"/>
      <c r="U58537" s="11"/>
    </row>
    <row r="58538" spans="20:21" x14ac:dyDescent="0.2">
      <c r="T58538" s="11"/>
      <c r="U58538" s="11"/>
    </row>
    <row r="58539" spans="20:21" x14ac:dyDescent="0.2">
      <c r="T58539" s="11"/>
      <c r="U58539" s="11"/>
    </row>
    <row r="58540" spans="20:21" x14ac:dyDescent="0.2">
      <c r="T58540" s="11"/>
      <c r="U58540" s="11"/>
    </row>
    <row r="58541" spans="20:21" x14ac:dyDescent="0.2">
      <c r="T58541" s="11"/>
      <c r="U58541" s="11"/>
    </row>
    <row r="58542" spans="20:21" x14ac:dyDescent="0.2">
      <c r="T58542" s="11"/>
      <c r="U58542" s="11"/>
    </row>
    <row r="58543" spans="20:21" x14ac:dyDescent="0.2">
      <c r="T58543" s="11"/>
      <c r="U58543" s="11"/>
    </row>
    <row r="58544" spans="20:21" x14ac:dyDescent="0.2">
      <c r="T58544" s="11"/>
      <c r="U58544" s="11"/>
    </row>
    <row r="58545" spans="20:21" x14ac:dyDescent="0.2">
      <c r="T58545" s="11"/>
      <c r="U58545" s="11"/>
    </row>
    <row r="58546" spans="20:21" x14ac:dyDescent="0.2">
      <c r="T58546" s="11"/>
      <c r="U58546" s="11"/>
    </row>
    <row r="58547" spans="20:21" x14ac:dyDescent="0.2">
      <c r="T58547" s="11"/>
      <c r="U58547" s="11"/>
    </row>
    <row r="58548" spans="20:21" x14ac:dyDescent="0.2">
      <c r="T58548" s="11"/>
      <c r="U58548" s="11"/>
    </row>
    <row r="58549" spans="20:21" x14ac:dyDescent="0.2">
      <c r="T58549" s="11"/>
      <c r="U58549" s="11"/>
    </row>
    <row r="58550" spans="20:21" x14ac:dyDescent="0.2">
      <c r="T58550" s="11"/>
      <c r="U58550" s="11"/>
    </row>
    <row r="58551" spans="20:21" x14ac:dyDescent="0.2">
      <c r="T58551" s="11"/>
      <c r="U58551" s="11"/>
    </row>
    <row r="58552" spans="20:21" x14ac:dyDescent="0.2">
      <c r="T58552" s="11"/>
      <c r="U58552" s="11"/>
    </row>
    <row r="58553" spans="20:21" x14ac:dyDescent="0.2">
      <c r="T58553" s="11"/>
      <c r="U58553" s="11"/>
    </row>
    <row r="58554" spans="20:21" x14ac:dyDescent="0.2">
      <c r="T58554" s="11"/>
      <c r="U58554" s="11"/>
    </row>
    <row r="58555" spans="20:21" x14ac:dyDescent="0.2">
      <c r="T58555" s="11"/>
      <c r="U58555" s="11"/>
    </row>
    <row r="58556" spans="20:21" x14ac:dyDescent="0.2">
      <c r="T58556" s="11"/>
      <c r="U58556" s="11"/>
    </row>
    <row r="58557" spans="20:21" x14ac:dyDescent="0.2">
      <c r="T58557" s="11"/>
      <c r="U58557" s="11"/>
    </row>
    <row r="58558" spans="20:21" x14ac:dyDescent="0.2">
      <c r="T58558" s="11"/>
      <c r="U58558" s="11"/>
    </row>
    <row r="58559" spans="20:21" x14ac:dyDescent="0.2">
      <c r="T58559" s="11"/>
      <c r="U58559" s="11"/>
    </row>
    <row r="58560" spans="20:21" x14ac:dyDescent="0.2">
      <c r="T58560" s="11"/>
      <c r="U58560" s="11"/>
    </row>
    <row r="58561" spans="20:21" x14ac:dyDescent="0.2">
      <c r="T58561" s="11"/>
      <c r="U58561" s="11"/>
    </row>
    <row r="58562" spans="20:21" x14ac:dyDescent="0.2">
      <c r="T58562" s="11"/>
      <c r="U58562" s="11"/>
    </row>
    <row r="58563" spans="20:21" x14ac:dyDescent="0.2">
      <c r="T58563" s="11"/>
      <c r="U58563" s="11"/>
    </row>
    <row r="58564" spans="20:21" x14ac:dyDescent="0.2">
      <c r="T58564" s="11"/>
      <c r="U58564" s="11"/>
    </row>
    <row r="58565" spans="20:21" x14ac:dyDescent="0.2">
      <c r="T58565" s="11"/>
      <c r="U58565" s="11"/>
    </row>
    <row r="58566" spans="20:21" x14ac:dyDescent="0.2">
      <c r="T58566" s="11"/>
      <c r="U58566" s="11"/>
    </row>
    <row r="58567" spans="20:21" x14ac:dyDescent="0.2">
      <c r="T58567" s="11"/>
      <c r="U58567" s="11"/>
    </row>
    <row r="58568" spans="20:21" x14ac:dyDescent="0.2">
      <c r="T58568" s="11"/>
      <c r="U58568" s="11"/>
    </row>
    <row r="58569" spans="20:21" x14ac:dyDescent="0.2">
      <c r="T58569" s="11"/>
      <c r="U58569" s="11"/>
    </row>
    <row r="58570" spans="20:21" x14ac:dyDescent="0.2">
      <c r="T58570" s="11"/>
      <c r="U58570" s="11"/>
    </row>
    <row r="58571" spans="20:21" x14ac:dyDescent="0.2">
      <c r="T58571" s="11"/>
      <c r="U58571" s="11"/>
    </row>
    <row r="58572" spans="20:21" x14ac:dyDescent="0.2">
      <c r="T58572" s="11"/>
      <c r="U58572" s="11"/>
    </row>
    <row r="58573" spans="20:21" x14ac:dyDescent="0.2">
      <c r="T58573" s="11"/>
      <c r="U58573" s="11"/>
    </row>
    <row r="58574" spans="20:21" x14ac:dyDescent="0.2">
      <c r="T58574" s="11"/>
      <c r="U58574" s="11"/>
    </row>
    <row r="58575" spans="20:21" x14ac:dyDescent="0.2">
      <c r="T58575" s="11"/>
      <c r="U58575" s="11"/>
    </row>
    <row r="58576" spans="20:21" x14ac:dyDescent="0.2">
      <c r="T58576" s="11"/>
      <c r="U58576" s="11"/>
    </row>
    <row r="58577" spans="20:21" x14ac:dyDescent="0.2">
      <c r="T58577" s="11"/>
      <c r="U58577" s="11"/>
    </row>
    <row r="58578" spans="20:21" x14ac:dyDescent="0.2">
      <c r="T58578" s="11"/>
      <c r="U58578" s="11"/>
    </row>
    <row r="58579" spans="20:21" x14ac:dyDescent="0.2">
      <c r="T58579" s="11"/>
      <c r="U58579" s="11"/>
    </row>
    <row r="58580" spans="20:21" x14ac:dyDescent="0.2">
      <c r="T58580" s="11"/>
      <c r="U58580" s="11"/>
    </row>
    <row r="58581" spans="20:21" x14ac:dyDescent="0.2">
      <c r="T58581" s="11"/>
      <c r="U58581" s="11"/>
    </row>
    <row r="58582" spans="20:21" x14ac:dyDescent="0.2">
      <c r="T58582" s="11"/>
      <c r="U58582" s="11"/>
    </row>
    <row r="58583" spans="20:21" x14ac:dyDescent="0.2">
      <c r="T58583" s="11"/>
      <c r="U58583" s="11"/>
    </row>
    <row r="58584" spans="20:21" x14ac:dyDescent="0.2">
      <c r="T58584" s="11"/>
      <c r="U58584" s="11"/>
    </row>
    <row r="58585" spans="20:21" x14ac:dyDescent="0.2">
      <c r="T58585" s="11"/>
      <c r="U58585" s="11"/>
    </row>
    <row r="58586" spans="20:21" x14ac:dyDescent="0.2">
      <c r="T58586" s="11"/>
      <c r="U58586" s="11"/>
    </row>
    <row r="58587" spans="20:21" x14ac:dyDescent="0.2">
      <c r="T58587" s="11"/>
      <c r="U58587" s="11"/>
    </row>
    <row r="58588" spans="20:21" x14ac:dyDescent="0.2">
      <c r="T58588" s="11"/>
      <c r="U58588" s="11"/>
    </row>
    <row r="58589" spans="20:21" x14ac:dyDescent="0.2">
      <c r="T58589" s="11"/>
      <c r="U58589" s="11"/>
    </row>
    <row r="58590" spans="20:21" x14ac:dyDescent="0.2">
      <c r="T58590" s="11"/>
      <c r="U58590" s="11"/>
    </row>
    <row r="58591" spans="20:21" x14ac:dyDescent="0.2">
      <c r="T58591" s="11"/>
      <c r="U58591" s="11"/>
    </row>
    <row r="58592" spans="20:21" x14ac:dyDescent="0.2">
      <c r="T58592" s="11"/>
      <c r="U58592" s="11"/>
    </row>
    <row r="58593" spans="20:21" x14ac:dyDescent="0.2">
      <c r="T58593" s="11"/>
      <c r="U58593" s="11"/>
    </row>
    <row r="58594" spans="20:21" x14ac:dyDescent="0.2">
      <c r="T58594" s="11"/>
      <c r="U58594" s="11"/>
    </row>
    <row r="58595" spans="20:21" x14ac:dyDescent="0.2">
      <c r="T58595" s="11"/>
      <c r="U58595" s="11"/>
    </row>
    <row r="58596" spans="20:21" x14ac:dyDescent="0.2">
      <c r="T58596" s="11"/>
      <c r="U58596" s="11"/>
    </row>
    <row r="58597" spans="20:21" x14ac:dyDescent="0.2">
      <c r="T58597" s="11"/>
      <c r="U58597" s="11"/>
    </row>
    <row r="58598" spans="20:21" x14ac:dyDescent="0.2">
      <c r="T58598" s="11"/>
      <c r="U58598" s="11"/>
    </row>
    <row r="58599" spans="20:21" x14ac:dyDescent="0.2">
      <c r="T58599" s="11"/>
      <c r="U58599" s="11"/>
    </row>
    <row r="58600" spans="20:21" x14ac:dyDescent="0.2">
      <c r="T58600" s="11"/>
      <c r="U58600" s="11"/>
    </row>
    <row r="58601" spans="20:21" x14ac:dyDescent="0.2">
      <c r="T58601" s="11"/>
      <c r="U58601" s="11"/>
    </row>
    <row r="58602" spans="20:21" x14ac:dyDescent="0.2">
      <c r="T58602" s="11"/>
      <c r="U58602" s="11"/>
    </row>
    <row r="58603" spans="20:21" x14ac:dyDescent="0.2">
      <c r="T58603" s="11"/>
      <c r="U58603" s="11"/>
    </row>
    <row r="58604" spans="20:21" x14ac:dyDescent="0.2">
      <c r="T58604" s="11"/>
      <c r="U58604" s="11"/>
    </row>
    <row r="58605" spans="20:21" x14ac:dyDescent="0.2">
      <c r="T58605" s="11"/>
      <c r="U58605" s="11"/>
    </row>
    <row r="58606" spans="20:21" x14ac:dyDescent="0.2">
      <c r="T58606" s="11"/>
      <c r="U58606" s="11"/>
    </row>
    <row r="58607" spans="20:21" x14ac:dyDescent="0.2">
      <c r="T58607" s="11"/>
      <c r="U58607" s="11"/>
    </row>
    <row r="58608" spans="20:21" x14ac:dyDescent="0.2">
      <c r="T58608" s="11"/>
      <c r="U58608" s="11"/>
    </row>
    <row r="58609" spans="20:21" x14ac:dyDescent="0.2">
      <c r="T58609" s="11"/>
      <c r="U58609" s="11"/>
    </row>
    <row r="58610" spans="20:21" x14ac:dyDescent="0.2">
      <c r="T58610" s="11"/>
      <c r="U58610" s="11"/>
    </row>
    <row r="58611" spans="20:21" x14ac:dyDescent="0.2">
      <c r="T58611" s="11"/>
      <c r="U58611" s="11"/>
    </row>
    <row r="58612" spans="20:21" x14ac:dyDescent="0.2">
      <c r="T58612" s="11"/>
      <c r="U58612" s="11"/>
    </row>
    <row r="58613" spans="20:21" x14ac:dyDescent="0.2">
      <c r="T58613" s="11"/>
      <c r="U58613" s="11"/>
    </row>
    <row r="58614" spans="20:21" x14ac:dyDescent="0.2">
      <c r="T58614" s="11"/>
      <c r="U58614" s="11"/>
    </row>
    <row r="58615" spans="20:21" x14ac:dyDescent="0.2">
      <c r="T58615" s="11"/>
      <c r="U58615" s="11"/>
    </row>
    <row r="58616" spans="20:21" x14ac:dyDescent="0.2">
      <c r="T58616" s="11"/>
      <c r="U58616" s="11"/>
    </row>
    <row r="58617" spans="20:21" x14ac:dyDescent="0.2">
      <c r="T58617" s="11"/>
      <c r="U58617" s="11"/>
    </row>
    <row r="58618" spans="20:21" x14ac:dyDescent="0.2">
      <c r="T58618" s="11"/>
      <c r="U58618" s="11"/>
    </row>
    <row r="58619" spans="20:21" x14ac:dyDescent="0.2">
      <c r="T58619" s="11"/>
      <c r="U58619" s="11"/>
    </row>
    <row r="58620" spans="20:21" x14ac:dyDescent="0.2">
      <c r="T58620" s="11"/>
      <c r="U58620" s="11"/>
    </row>
    <row r="58621" spans="20:21" x14ac:dyDescent="0.2">
      <c r="T58621" s="11"/>
      <c r="U58621" s="11"/>
    </row>
    <row r="58622" spans="20:21" x14ac:dyDescent="0.2">
      <c r="T58622" s="11"/>
      <c r="U58622" s="11"/>
    </row>
    <row r="58623" spans="20:21" x14ac:dyDescent="0.2">
      <c r="T58623" s="11"/>
      <c r="U58623" s="11"/>
    </row>
    <row r="58624" spans="20:21" x14ac:dyDescent="0.2">
      <c r="T58624" s="11"/>
      <c r="U58624" s="11"/>
    </row>
    <row r="58625" spans="20:21" x14ac:dyDescent="0.2">
      <c r="T58625" s="11"/>
      <c r="U58625" s="11"/>
    </row>
    <row r="58626" spans="20:21" x14ac:dyDescent="0.2">
      <c r="T58626" s="11"/>
      <c r="U58626" s="11"/>
    </row>
    <row r="58627" spans="20:21" x14ac:dyDescent="0.2">
      <c r="T58627" s="11"/>
      <c r="U58627" s="11"/>
    </row>
    <row r="58628" spans="20:21" x14ac:dyDescent="0.2">
      <c r="T58628" s="11"/>
      <c r="U58628" s="11"/>
    </row>
    <row r="58629" spans="20:21" x14ac:dyDescent="0.2">
      <c r="T58629" s="11"/>
      <c r="U58629" s="11"/>
    </row>
    <row r="58630" spans="20:21" x14ac:dyDescent="0.2">
      <c r="T58630" s="11"/>
      <c r="U58630" s="11"/>
    </row>
    <row r="58631" spans="20:21" x14ac:dyDescent="0.2">
      <c r="T58631" s="11"/>
      <c r="U58631" s="11"/>
    </row>
    <row r="58632" spans="20:21" x14ac:dyDescent="0.2">
      <c r="T58632" s="11"/>
      <c r="U58632" s="11"/>
    </row>
    <row r="58633" spans="20:21" x14ac:dyDescent="0.2">
      <c r="T58633" s="11"/>
      <c r="U58633" s="11"/>
    </row>
    <row r="58634" spans="20:21" x14ac:dyDescent="0.2">
      <c r="T58634" s="11"/>
      <c r="U58634" s="11"/>
    </row>
    <row r="58635" spans="20:21" x14ac:dyDescent="0.2">
      <c r="T58635" s="11"/>
      <c r="U58635" s="11"/>
    </row>
    <row r="58636" spans="20:21" x14ac:dyDescent="0.2">
      <c r="T58636" s="11"/>
      <c r="U58636" s="11"/>
    </row>
    <row r="58637" spans="20:21" x14ac:dyDescent="0.2">
      <c r="T58637" s="11"/>
      <c r="U58637" s="11"/>
    </row>
    <row r="58638" spans="20:21" x14ac:dyDescent="0.2">
      <c r="T58638" s="11"/>
      <c r="U58638" s="11"/>
    </row>
    <row r="58639" spans="20:21" x14ac:dyDescent="0.2">
      <c r="T58639" s="11"/>
      <c r="U58639" s="11"/>
    </row>
    <row r="58640" spans="20:21" x14ac:dyDescent="0.2">
      <c r="T58640" s="11"/>
      <c r="U58640" s="11"/>
    </row>
    <row r="58641" spans="20:21" x14ac:dyDescent="0.2">
      <c r="T58641" s="11"/>
      <c r="U58641" s="11"/>
    </row>
    <row r="58642" spans="20:21" x14ac:dyDescent="0.2">
      <c r="T58642" s="11"/>
      <c r="U58642" s="11"/>
    </row>
    <row r="58643" spans="20:21" x14ac:dyDescent="0.2">
      <c r="T58643" s="11"/>
      <c r="U58643" s="11"/>
    </row>
    <row r="58644" spans="20:21" x14ac:dyDescent="0.2">
      <c r="T58644" s="11"/>
      <c r="U58644" s="11"/>
    </row>
    <row r="58645" spans="20:21" x14ac:dyDescent="0.2">
      <c r="T58645" s="11"/>
      <c r="U58645" s="11"/>
    </row>
    <row r="58646" spans="20:21" x14ac:dyDescent="0.2">
      <c r="T58646" s="11"/>
      <c r="U58646" s="11"/>
    </row>
    <row r="58647" spans="20:21" x14ac:dyDescent="0.2">
      <c r="T58647" s="11"/>
      <c r="U58647" s="11"/>
    </row>
    <row r="58648" spans="20:21" x14ac:dyDescent="0.2">
      <c r="T58648" s="11"/>
      <c r="U58648" s="11"/>
    </row>
    <row r="58649" spans="20:21" x14ac:dyDescent="0.2">
      <c r="T58649" s="11"/>
      <c r="U58649" s="11"/>
    </row>
    <row r="58650" spans="20:21" x14ac:dyDescent="0.2">
      <c r="T58650" s="11"/>
      <c r="U58650" s="11"/>
    </row>
    <row r="58651" spans="20:21" x14ac:dyDescent="0.2">
      <c r="T58651" s="11"/>
      <c r="U58651" s="11"/>
    </row>
    <row r="58652" spans="20:21" x14ac:dyDescent="0.2">
      <c r="T58652" s="11"/>
      <c r="U58652" s="11"/>
    </row>
    <row r="58653" spans="20:21" x14ac:dyDescent="0.2">
      <c r="T58653" s="11"/>
      <c r="U58653" s="11"/>
    </row>
    <row r="58654" spans="20:21" x14ac:dyDescent="0.2">
      <c r="T58654" s="11"/>
      <c r="U58654" s="11"/>
    </row>
    <row r="58655" spans="20:21" x14ac:dyDescent="0.2">
      <c r="T58655" s="11"/>
      <c r="U58655" s="11"/>
    </row>
    <row r="58656" spans="20:21" x14ac:dyDescent="0.2">
      <c r="T58656" s="11"/>
      <c r="U58656" s="11"/>
    </row>
    <row r="58657" spans="20:21" x14ac:dyDescent="0.2">
      <c r="T58657" s="11"/>
      <c r="U58657" s="11"/>
    </row>
    <row r="58658" spans="20:21" x14ac:dyDescent="0.2">
      <c r="T58658" s="11"/>
      <c r="U58658" s="11"/>
    </row>
    <row r="58659" spans="20:21" x14ac:dyDescent="0.2">
      <c r="T58659" s="11"/>
      <c r="U58659" s="11"/>
    </row>
    <row r="58660" spans="20:21" x14ac:dyDescent="0.2">
      <c r="T58660" s="11"/>
      <c r="U58660" s="11"/>
    </row>
    <row r="58661" spans="20:21" x14ac:dyDescent="0.2">
      <c r="T58661" s="11"/>
      <c r="U58661" s="11"/>
    </row>
    <row r="58662" spans="20:21" x14ac:dyDescent="0.2">
      <c r="T58662" s="11"/>
      <c r="U58662" s="11"/>
    </row>
    <row r="58663" spans="20:21" x14ac:dyDescent="0.2">
      <c r="T58663" s="11"/>
      <c r="U58663" s="11"/>
    </row>
    <row r="58664" spans="20:21" x14ac:dyDescent="0.2">
      <c r="T58664" s="11"/>
      <c r="U58664" s="11"/>
    </row>
    <row r="58665" spans="20:21" x14ac:dyDescent="0.2">
      <c r="T58665" s="11"/>
      <c r="U58665" s="11"/>
    </row>
    <row r="58666" spans="20:21" x14ac:dyDescent="0.2">
      <c r="T58666" s="11"/>
      <c r="U58666" s="11"/>
    </row>
    <row r="58667" spans="20:21" x14ac:dyDescent="0.2">
      <c r="T58667" s="11"/>
      <c r="U58667" s="11"/>
    </row>
    <row r="58668" spans="20:21" x14ac:dyDescent="0.2">
      <c r="T58668" s="11"/>
      <c r="U58668" s="11"/>
    </row>
    <row r="58669" spans="20:21" x14ac:dyDescent="0.2">
      <c r="T58669" s="11"/>
      <c r="U58669" s="11"/>
    </row>
    <row r="58670" spans="20:21" x14ac:dyDescent="0.2">
      <c r="T58670" s="11"/>
      <c r="U58670" s="11"/>
    </row>
    <row r="58671" spans="20:21" x14ac:dyDescent="0.2">
      <c r="T58671" s="11"/>
      <c r="U58671" s="11"/>
    </row>
    <row r="58672" spans="20:21" x14ac:dyDescent="0.2">
      <c r="T58672" s="11"/>
      <c r="U58672" s="11"/>
    </row>
    <row r="58673" spans="20:21" x14ac:dyDescent="0.2">
      <c r="T58673" s="11"/>
      <c r="U58673" s="11"/>
    </row>
    <row r="58674" spans="20:21" x14ac:dyDescent="0.2">
      <c r="T58674" s="11"/>
      <c r="U58674" s="11"/>
    </row>
    <row r="58675" spans="20:21" x14ac:dyDescent="0.2">
      <c r="T58675" s="11"/>
      <c r="U58675" s="11"/>
    </row>
    <row r="58676" spans="20:21" x14ac:dyDescent="0.2">
      <c r="T58676" s="11"/>
      <c r="U58676" s="11"/>
    </row>
    <row r="58677" spans="20:21" x14ac:dyDescent="0.2">
      <c r="T58677" s="11"/>
      <c r="U58677" s="11"/>
    </row>
    <row r="58678" spans="20:21" x14ac:dyDescent="0.2">
      <c r="T58678" s="11"/>
      <c r="U58678" s="11"/>
    </row>
    <row r="58679" spans="20:21" x14ac:dyDescent="0.2">
      <c r="T58679" s="11"/>
      <c r="U58679" s="11"/>
    </row>
    <row r="58680" spans="20:21" x14ac:dyDescent="0.2">
      <c r="T58680" s="11"/>
      <c r="U58680" s="11"/>
    </row>
    <row r="58681" spans="20:21" x14ac:dyDescent="0.2">
      <c r="T58681" s="11"/>
      <c r="U58681" s="11"/>
    </row>
    <row r="58682" spans="20:21" x14ac:dyDescent="0.2">
      <c r="T58682" s="11"/>
      <c r="U58682" s="11"/>
    </row>
    <row r="58683" spans="20:21" x14ac:dyDescent="0.2">
      <c r="T58683" s="11"/>
      <c r="U58683" s="11"/>
    </row>
    <row r="58684" spans="20:21" x14ac:dyDescent="0.2">
      <c r="T58684" s="11"/>
      <c r="U58684" s="11"/>
    </row>
    <row r="58685" spans="20:21" x14ac:dyDescent="0.2">
      <c r="T58685" s="11"/>
      <c r="U58685" s="11"/>
    </row>
    <row r="58686" spans="20:21" x14ac:dyDescent="0.2">
      <c r="T58686" s="11"/>
      <c r="U58686" s="11"/>
    </row>
    <row r="58687" spans="20:21" x14ac:dyDescent="0.2">
      <c r="T58687" s="11"/>
      <c r="U58687" s="11"/>
    </row>
    <row r="58688" spans="20:21" x14ac:dyDescent="0.2">
      <c r="T58688" s="11"/>
      <c r="U58688" s="11"/>
    </row>
    <row r="58689" spans="20:21" x14ac:dyDescent="0.2">
      <c r="T58689" s="11"/>
      <c r="U58689" s="11"/>
    </row>
    <row r="58690" spans="20:21" x14ac:dyDescent="0.2">
      <c r="T58690" s="11"/>
      <c r="U58690" s="11"/>
    </row>
    <row r="58691" spans="20:21" x14ac:dyDescent="0.2">
      <c r="T58691" s="11"/>
      <c r="U58691" s="11"/>
    </row>
    <row r="58692" spans="20:21" x14ac:dyDescent="0.2">
      <c r="T58692" s="11"/>
      <c r="U58692" s="11"/>
    </row>
    <row r="58693" spans="20:21" x14ac:dyDescent="0.2">
      <c r="T58693" s="11"/>
      <c r="U58693" s="11"/>
    </row>
    <row r="58694" spans="20:21" x14ac:dyDescent="0.2">
      <c r="T58694" s="11"/>
      <c r="U58694" s="11"/>
    </row>
    <row r="58695" spans="20:21" x14ac:dyDescent="0.2">
      <c r="T58695" s="11"/>
      <c r="U58695" s="11"/>
    </row>
    <row r="58696" spans="20:21" x14ac:dyDescent="0.2">
      <c r="T58696" s="11"/>
      <c r="U58696" s="11"/>
    </row>
    <row r="58697" spans="20:21" x14ac:dyDescent="0.2">
      <c r="T58697" s="11"/>
      <c r="U58697" s="11"/>
    </row>
    <row r="58698" spans="20:21" x14ac:dyDescent="0.2">
      <c r="T58698" s="11"/>
      <c r="U58698" s="11"/>
    </row>
    <row r="58699" spans="20:21" x14ac:dyDescent="0.2">
      <c r="T58699" s="11"/>
      <c r="U58699" s="11"/>
    </row>
    <row r="58700" spans="20:21" x14ac:dyDescent="0.2">
      <c r="T58700" s="11"/>
      <c r="U58700" s="11"/>
    </row>
    <row r="58701" spans="20:21" x14ac:dyDescent="0.2">
      <c r="T58701" s="11"/>
      <c r="U58701" s="11"/>
    </row>
    <row r="58702" spans="20:21" x14ac:dyDescent="0.2">
      <c r="T58702" s="11"/>
      <c r="U58702" s="11"/>
    </row>
    <row r="58703" spans="20:21" x14ac:dyDescent="0.2">
      <c r="T58703" s="11"/>
      <c r="U58703" s="11"/>
    </row>
    <row r="58704" spans="20:21" x14ac:dyDescent="0.2">
      <c r="T58704" s="11"/>
      <c r="U58704" s="11"/>
    </row>
    <row r="58705" spans="20:21" x14ac:dyDescent="0.2">
      <c r="T58705" s="11"/>
      <c r="U58705" s="11"/>
    </row>
    <row r="58706" spans="20:21" x14ac:dyDescent="0.2">
      <c r="T58706" s="11"/>
      <c r="U58706" s="11"/>
    </row>
    <row r="58707" spans="20:21" x14ac:dyDescent="0.2">
      <c r="T58707" s="11"/>
      <c r="U58707" s="11"/>
    </row>
    <row r="58708" spans="20:21" x14ac:dyDescent="0.2">
      <c r="T58708" s="11"/>
      <c r="U58708" s="11"/>
    </row>
    <row r="58709" spans="20:21" x14ac:dyDescent="0.2">
      <c r="T58709" s="11"/>
      <c r="U58709" s="11"/>
    </row>
    <row r="58710" spans="20:21" x14ac:dyDescent="0.2">
      <c r="T58710" s="11"/>
      <c r="U58710" s="11"/>
    </row>
    <row r="58711" spans="20:21" x14ac:dyDescent="0.2">
      <c r="T58711" s="11"/>
      <c r="U58711" s="11"/>
    </row>
    <row r="58712" spans="20:21" x14ac:dyDescent="0.2">
      <c r="T58712" s="11"/>
      <c r="U58712" s="11"/>
    </row>
    <row r="58713" spans="20:21" x14ac:dyDescent="0.2">
      <c r="T58713" s="11"/>
      <c r="U58713" s="11"/>
    </row>
    <row r="58714" spans="20:21" x14ac:dyDescent="0.2">
      <c r="T58714" s="11"/>
      <c r="U58714" s="11"/>
    </row>
    <row r="58715" spans="20:21" x14ac:dyDescent="0.2">
      <c r="T58715" s="11"/>
      <c r="U58715" s="11"/>
    </row>
    <row r="58716" spans="20:21" x14ac:dyDescent="0.2">
      <c r="T58716" s="11"/>
      <c r="U58716" s="11"/>
    </row>
    <row r="58717" spans="20:21" x14ac:dyDescent="0.2">
      <c r="T58717" s="11"/>
      <c r="U58717" s="11"/>
    </row>
    <row r="58718" spans="20:21" x14ac:dyDescent="0.2">
      <c r="T58718" s="11"/>
      <c r="U58718" s="11"/>
    </row>
    <row r="58719" spans="20:21" x14ac:dyDescent="0.2">
      <c r="T58719" s="11"/>
      <c r="U58719" s="11"/>
    </row>
    <row r="58720" spans="20:21" x14ac:dyDescent="0.2">
      <c r="T58720" s="11"/>
      <c r="U58720" s="11"/>
    </row>
    <row r="58721" spans="20:21" x14ac:dyDescent="0.2">
      <c r="T58721" s="11"/>
      <c r="U58721" s="11"/>
    </row>
    <row r="58722" spans="20:21" x14ac:dyDescent="0.2">
      <c r="T58722" s="11"/>
      <c r="U58722" s="11"/>
    </row>
    <row r="58723" spans="20:21" x14ac:dyDescent="0.2">
      <c r="T58723" s="11"/>
      <c r="U58723" s="11"/>
    </row>
    <row r="58724" spans="20:21" x14ac:dyDescent="0.2">
      <c r="T58724" s="11"/>
      <c r="U58724" s="11"/>
    </row>
    <row r="58725" spans="20:21" x14ac:dyDescent="0.2">
      <c r="T58725" s="11"/>
      <c r="U58725" s="11"/>
    </row>
    <row r="58726" spans="20:21" x14ac:dyDescent="0.2">
      <c r="T58726" s="11"/>
      <c r="U58726" s="11"/>
    </row>
    <row r="58727" spans="20:21" x14ac:dyDescent="0.2">
      <c r="T58727" s="11"/>
      <c r="U58727" s="11"/>
    </row>
    <row r="58728" spans="20:21" x14ac:dyDescent="0.2">
      <c r="T58728" s="11"/>
      <c r="U58728" s="11"/>
    </row>
    <row r="58729" spans="20:21" x14ac:dyDescent="0.2">
      <c r="T58729" s="11"/>
      <c r="U58729" s="11"/>
    </row>
    <row r="58730" spans="20:21" x14ac:dyDescent="0.2">
      <c r="T58730" s="11"/>
      <c r="U58730" s="11"/>
    </row>
    <row r="58731" spans="20:21" x14ac:dyDescent="0.2">
      <c r="T58731" s="11"/>
      <c r="U58731" s="11"/>
    </row>
    <row r="58732" spans="20:21" x14ac:dyDescent="0.2">
      <c r="T58732" s="11"/>
      <c r="U58732" s="11"/>
    </row>
    <row r="58733" spans="20:21" x14ac:dyDescent="0.2">
      <c r="T58733" s="11"/>
      <c r="U58733" s="11"/>
    </row>
    <row r="58734" spans="20:21" x14ac:dyDescent="0.2">
      <c r="T58734" s="11"/>
      <c r="U58734" s="11"/>
    </row>
    <row r="58735" spans="20:21" x14ac:dyDescent="0.2">
      <c r="T58735" s="11"/>
      <c r="U58735" s="11"/>
    </row>
    <row r="58736" spans="20:21" x14ac:dyDescent="0.2">
      <c r="T58736" s="11"/>
      <c r="U58736" s="11"/>
    </row>
    <row r="58737" spans="20:21" x14ac:dyDescent="0.2">
      <c r="T58737" s="11"/>
      <c r="U58737" s="11"/>
    </row>
    <row r="58738" spans="20:21" x14ac:dyDescent="0.2">
      <c r="T58738" s="11"/>
      <c r="U58738" s="11"/>
    </row>
    <row r="58739" spans="20:21" x14ac:dyDescent="0.2">
      <c r="T58739" s="11"/>
      <c r="U58739" s="11"/>
    </row>
    <row r="58740" spans="20:21" x14ac:dyDescent="0.2">
      <c r="T58740" s="11"/>
      <c r="U58740" s="11"/>
    </row>
    <row r="58741" spans="20:21" x14ac:dyDescent="0.2">
      <c r="T58741" s="11"/>
      <c r="U58741" s="11"/>
    </row>
    <row r="58742" spans="20:21" x14ac:dyDescent="0.2">
      <c r="T58742" s="11"/>
      <c r="U58742" s="11"/>
    </row>
    <row r="58743" spans="20:21" x14ac:dyDescent="0.2">
      <c r="T58743" s="11"/>
      <c r="U58743" s="11"/>
    </row>
    <row r="58744" spans="20:21" x14ac:dyDescent="0.2">
      <c r="T58744" s="11"/>
      <c r="U58744" s="11"/>
    </row>
    <row r="58745" spans="20:21" x14ac:dyDescent="0.2">
      <c r="T58745" s="11"/>
      <c r="U58745" s="11"/>
    </row>
    <row r="58746" spans="20:21" x14ac:dyDescent="0.2">
      <c r="T58746" s="11"/>
      <c r="U58746" s="11"/>
    </row>
    <row r="58747" spans="20:21" x14ac:dyDescent="0.2">
      <c r="T58747" s="11"/>
      <c r="U58747" s="11"/>
    </row>
    <row r="58748" spans="20:21" x14ac:dyDescent="0.2">
      <c r="T58748" s="11"/>
      <c r="U58748" s="11"/>
    </row>
    <row r="58749" spans="20:21" x14ac:dyDescent="0.2">
      <c r="T58749" s="11"/>
      <c r="U58749" s="11"/>
    </row>
    <row r="58750" spans="20:21" x14ac:dyDescent="0.2">
      <c r="T58750" s="11"/>
      <c r="U58750" s="11"/>
    </row>
    <row r="58751" spans="20:21" x14ac:dyDescent="0.2">
      <c r="T58751" s="11"/>
      <c r="U58751" s="11"/>
    </row>
    <row r="58752" spans="20:21" x14ac:dyDescent="0.2">
      <c r="T58752" s="11"/>
      <c r="U58752" s="11"/>
    </row>
    <row r="58753" spans="20:21" x14ac:dyDescent="0.2">
      <c r="T58753" s="11"/>
      <c r="U58753" s="11"/>
    </row>
    <row r="58754" spans="20:21" x14ac:dyDescent="0.2">
      <c r="T58754" s="11"/>
      <c r="U58754" s="11"/>
    </row>
    <row r="58755" spans="20:21" x14ac:dyDescent="0.2">
      <c r="T58755" s="11"/>
      <c r="U58755" s="11"/>
    </row>
    <row r="58756" spans="20:21" x14ac:dyDescent="0.2">
      <c r="T58756" s="11"/>
      <c r="U58756" s="11"/>
    </row>
    <row r="58757" spans="20:21" x14ac:dyDescent="0.2">
      <c r="T58757" s="11"/>
      <c r="U58757" s="11"/>
    </row>
    <row r="58758" spans="20:21" x14ac:dyDescent="0.2">
      <c r="T58758" s="11"/>
      <c r="U58758" s="11"/>
    </row>
    <row r="58759" spans="20:21" x14ac:dyDescent="0.2">
      <c r="T58759" s="11"/>
      <c r="U58759" s="11"/>
    </row>
    <row r="58760" spans="20:21" x14ac:dyDescent="0.2">
      <c r="T58760" s="11"/>
      <c r="U58760" s="11"/>
    </row>
    <row r="58761" spans="20:21" x14ac:dyDescent="0.2">
      <c r="T58761" s="11"/>
      <c r="U58761" s="11"/>
    </row>
    <row r="58762" spans="20:21" x14ac:dyDescent="0.2">
      <c r="T58762" s="11"/>
      <c r="U58762" s="11"/>
    </row>
    <row r="58763" spans="20:21" x14ac:dyDescent="0.2">
      <c r="T58763" s="11"/>
      <c r="U58763" s="11"/>
    </row>
    <row r="58764" spans="20:21" x14ac:dyDescent="0.2">
      <c r="T58764" s="11"/>
      <c r="U58764" s="11"/>
    </row>
    <row r="58765" spans="20:21" x14ac:dyDescent="0.2">
      <c r="T58765" s="11"/>
      <c r="U58765" s="11"/>
    </row>
    <row r="58766" spans="20:21" x14ac:dyDescent="0.2">
      <c r="T58766" s="11"/>
      <c r="U58766" s="11"/>
    </row>
    <row r="58767" spans="20:21" x14ac:dyDescent="0.2">
      <c r="T58767" s="11"/>
      <c r="U58767" s="11"/>
    </row>
    <row r="58768" spans="20:21" x14ac:dyDescent="0.2">
      <c r="T58768" s="11"/>
      <c r="U58768" s="11"/>
    </row>
    <row r="58769" spans="20:21" x14ac:dyDescent="0.2">
      <c r="T58769" s="11"/>
      <c r="U58769" s="11"/>
    </row>
    <row r="58770" spans="20:21" x14ac:dyDescent="0.2">
      <c r="T58770" s="11"/>
      <c r="U58770" s="11"/>
    </row>
    <row r="58771" spans="20:21" x14ac:dyDescent="0.2">
      <c r="T58771" s="11"/>
      <c r="U58771" s="11"/>
    </row>
    <row r="58772" spans="20:21" x14ac:dyDescent="0.2">
      <c r="T58772" s="11"/>
      <c r="U58772" s="11"/>
    </row>
    <row r="58773" spans="20:21" x14ac:dyDescent="0.2">
      <c r="T58773" s="11"/>
      <c r="U58773" s="11"/>
    </row>
    <row r="58774" spans="20:21" x14ac:dyDescent="0.2">
      <c r="T58774" s="11"/>
      <c r="U58774" s="11"/>
    </row>
    <row r="58775" spans="20:21" x14ac:dyDescent="0.2">
      <c r="T58775" s="11"/>
      <c r="U58775" s="11"/>
    </row>
    <row r="58776" spans="20:21" x14ac:dyDescent="0.2">
      <c r="T58776" s="11"/>
      <c r="U58776" s="11"/>
    </row>
    <row r="58777" spans="20:21" x14ac:dyDescent="0.2">
      <c r="T58777" s="11"/>
      <c r="U58777" s="11"/>
    </row>
    <row r="58778" spans="20:21" x14ac:dyDescent="0.2">
      <c r="T58778" s="11"/>
      <c r="U58778" s="11"/>
    </row>
    <row r="58779" spans="20:21" x14ac:dyDescent="0.2">
      <c r="T58779" s="11"/>
      <c r="U58779" s="11"/>
    </row>
    <row r="58780" spans="20:21" x14ac:dyDescent="0.2">
      <c r="T58780" s="11"/>
      <c r="U58780" s="11"/>
    </row>
    <row r="58781" spans="20:21" x14ac:dyDescent="0.2">
      <c r="T58781" s="11"/>
      <c r="U58781" s="11"/>
    </row>
    <row r="58782" spans="20:21" x14ac:dyDescent="0.2">
      <c r="T58782" s="11"/>
      <c r="U58782" s="11"/>
    </row>
    <row r="58783" spans="20:21" x14ac:dyDescent="0.2">
      <c r="T58783" s="11"/>
      <c r="U58783" s="11"/>
    </row>
    <row r="58784" spans="20:21" x14ac:dyDescent="0.2">
      <c r="T58784" s="11"/>
      <c r="U58784" s="11"/>
    </row>
    <row r="58785" spans="20:21" x14ac:dyDescent="0.2">
      <c r="T58785" s="11"/>
      <c r="U58785" s="11"/>
    </row>
    <row r="58786" spans="20:21" x14ac:dyDescent="0.2">
      <c r="T58786" s="11"/>
      <c r="U58786" s="11"/>
    </row>
    <row r="58787" spans="20:21" x14ac:dyDescent="0.2">
      <c r="T58787" s="11"/>
      <c r="U58787" s="11"/>
    </row>
    <row r="58788" spans="20:21" x14ac:dyDescent="0.2">
      <c r="T58788" s="11"/>
      <c r="U58788" s="11"/>
    </row>
    <row r="58789" spans="20:21" x14ac:dyDescent="0.2">
      <c r="T58789" s="11"/>
      <c r="U58789" s="11"/>
    </row>
    <row r="58790" spans="20:21" x14ac:dyDescent="0.2">
      <c r="T58790" s="11"/>
      <c r="U58790" s="11"/>
    </row>
    <row r="58791" spans="20:21" x14ac:dyDescent="0.2">
      <c r="T58791" s="11"/>
      <c r="U58791" s="11"/>
    </row>
    <row r="58792" spans="20:21" x14ac:dyDescent="0.2">
      <c r="T58792" s="11"/>
      <c r="U58792" s="11"/>
    </row>
    <row r="58793" spans="20:21" x14ac:dyDescent="0.2">
      <c r="T58793" s="11"/>
      <c r="U58793" s="11"/>
    </row>
    <row r="58794" spans="20:21" x14ac:dyDescent="0.2">
      <c r="T58794" s="11"/>
      <c r="U58794" s="11"/>
    </row>
    <row r="58795" spans="20:21" x14ac:dyDescent="0.2">
      <c r="T58795" s="11"/>
      <c r="U58795" s="11"/>
    </row>
    <row r="58796" spans="20:21" x14ac:dyDescent="0.2">
      <c r="T58796" s="11"/>
      <c r="U58796" s="11"/>
    </row>
    <row r="58797" spans="20:21" x14ac:dyDescent="0.2">
      <c r="T58797" s="11"/>
      <c r="U58797" s="11"/>
    </row>
    <row r="58798" spans="20:21" x14ac:dyDescent="0.2">
      <c r="T58798" s="11"/>
      <c r="U58798" s="11"/>
    </row>
    <row r="58799" spans="20:21" x14ac:dyDescent="0.2">
      <c r="T58799" s="11"/>
      <c r="U58799" s="11"/>
    </row>
    <row r="58800" spans="20:21" x14ac:dyDescent="0.2">
      <c r="T58800" s="11"/>
      <c r="U58800" s="11"/>
    </row>
    <row r="58801" spans="20:21" x14ac:dyDescent="0.2">
      <c r="T58801" s="11"/>
      <c r="U58801" s="11"/>
    </row>
    <row r="58802" spans="20:21" x14ac:dyDescent="0.2">
      <c r="T58802" s="11"/>
      <c r="U58802" s="11"/>
    </row>
    <row r="58803" spans="20:21" x14ac:dyDescent="0.2">
      <c r="T58803" s="11"/>
      <c r="U58803" s="11"/>
    </row>
    <row r="58804" spans="20:21" x14ac:dyDescent="0.2">
      <c r="T58804" s="11"/>
      <c r="U58804" s="11"/>
    </row>
    <row r="58805" spans="20:21" x14ac:dyDescent="0.2">
      <c r="T58805" s="11"/>
      <c r="U58805" s="11"/>
    </row>
    <row r="58806" spans="20:21" x14ac:dyDescent="0.2">
      <c r="T58806" s="11"/>
      <c r="U58806" s="11"/>
    </row>
    <row r="58807" spans="20:21" x14ac:dyDescent="0.2">
      <c r="T58807" s="11"/>
      <c r="U58807" s="11"/>
    </row>
    <row r="58808" spans="20:21" x14ac:dyDescent="0.2">
      <c r="T58808" s="11"/>
      <c r="U58808" s="11"/>
    </row>
    <row r="58809" spans="20:21" x14ac:dyDescent="0.2">
      <c r="T58809" s="11"/>
      <c r="U58809" s="11"/>
    </row>
    <row r="58810" spans="20:21" x14ac:dyDescent="0.2">
      <c r="T58810" s="11"/>
      <c r="U58810" s="11"/>
    </row>
    <row r="58811" spans="20:21" x14ac:dyDescent="0.2">
      <c r="T58811" s="11"/>
      <c r="U58811" s="11"/>
    </row>
    <row r="58812" spans="20:21" x14ac:dyDescent="0.2">
      <c r="T58812" s="11"/>
      <c r="U58812" s="11"/>
    </row>
    <row r="58813" spans="20:21" x14ac:dyDescent="0.2">
      <c r="T58813" s="11"/>
      <c r="U58813" s="11"/>
    </row>
    <row r="58814" spans="20:21" x14ac:dyDescent="0.2">
      <c r="T58814" s="11"/>
      <c r="U58814" s="11"/>
    </row>
    <row r="58815" spans="20:21" x14ac:dyDescent="0.2">
      <c r="T58815" s="11"/>
      <c r="U58815" s="11"/>
    </row>
    <row r="58816" spans="20:21" x14ac:dyDescent="0.2">
      <c r="T58816" s="11"/>
      <c r="U58816" s="11"/>
    </row>
    <row r="58817" spans="20:21" x14ac:dyDescent="0.2">
      <c r="T58817" s="11"/>
      <c r="U58817" s="11"/>
    </row>
    <row r="58818" spans="20:21" x14ac:dyDescent="0.2">
      <c r="T58818" s="11"/>
      <c r="U58818" s="11"/>
    </row>
    <row r="58819" spans="20:21" x14ac:dyDescent="0.2">
      <c r="T58819" s="11"/>
      <c r="U58819" s="11"/>
    </row>
    <row r="58820" spans="20:21" x14ac:dyDescent="0.2">
      <c r="T58820" s="11"/>
      <c r="U58820" s="11"/>
    </row>
    <row r="58821" spans="20:21" x14ac:dyDescent="0.2">
      <c r="T58821" s="11"/>
      <c r="U58821" s="11"/>
    </row>
    <row r="58822" spans="20:21" x14ac:dyDescent="0.2">
      <c r="T58822" s="11"/>
      <c r="U58822" s="11"/>
    </row>
    <row r="58823" spans="20:21" x14ac:dyDescent="0.2">
      <c r="T58823" s="11"/>
      <c r="U58823" s="11"/>
    </row>
    <row r="58824" spans="20:21" x14ac:dyDescent="0.2">
      <c r="T58824" s="11"/>
      <c r="U58824" s="11"/>
    </row>
    <row r="58825" spans="20:21" x14ac:dyDescent="0.2">
      <c r="T58825" s="11"/>
      <c r="U58825" s="11"/>
    </row>
    <row r="58826" spans="20:21" x14ac:dyDescent="0.2">
      <c r="T58826" s="11"/>
      <c r="U58826" s="11"/>
    </row>
    <row r="58827" spans="20:21" x14ac:dyDescent="0.2">
      <c r="T58827" s="11"/>
      <c r="U58827" s="11"/>
    </row>
    <row r="58828" spans="20:21" x14ac:dyDescent="0.2">
      <c r="T58828" s="11"/>
      <c r="U58828" s="11"/>
    </row>
    <row r="58829" spans="20:21" x14ac:dyDescent="0.2">
      <c r="T58829" s="11"/>
      <c r="U58829" s="11"/>
    </row>
    <row r="58830" spans="20:21" x14ac:dyDescent="0.2">
      <c r="T58830" s="11"/>
      <c r="U58830" s="11"/>
    </row>
    <row r="58831" spans="20:21" x14ac:dyDescent="0.2">
      <c r="T58831" s="11"/>
      <c r="U58831" s="11"/>
    </row>
    <row r="58832" spans="20:21" x14ac:dyDescent="0.2">
      <c r="T58832" s="11"/>
      <c r="U58832" s="11"/>
    </row>
    <row r="58833" spans="20:21" x14ac:dyDescent="0.2">
      <c r="T58833" s="11"/>
      <c r="U58833" s="11"/>
    </row>
    <row r="58834" spans="20:21" x14ac:dyDescent="0.2">
      <c r="T58834" s="11"/>
      <c r="U58834" s="11"/>
    </row>
    <row r="58835" spans="20:21" x14ac:dyDescent="0.2">
      <c r="T58835" s="11"/>
      <c r="U58835" s="11"/>
    </row>
    <row r="58836" spans="20:21" x14ac:dyDescent="0.2">
      <c r="T58836" s="11"/>
      <c r="U58836" s="11"/>
    </row>
    <row r="58837" spans="20:21" x14ac:dyDescent="0.2">
      <c r="T58837" s="11"/>
      <c r="U58837" s="11"/>
    </row>
    <row r="58838" spans="20:21" x14ac:dyDescent="0.2">
      <c r="T58838" s="11"/>
      <c r="U58838" s="11"/>
    </row>
    <row r="58839" spans="20:21" x14ac:dyDescent="0.2">
      <c r="T58839" s="11"/>
      <c r="U58839" s="11"/>
    </row>
    <row r="58840" spans="20:21" x14ac:dyDescent="0.2">
      <c r="T58840" s="11"/>
      <c r="U58840" s="11"/>
    </row>
    <row r="58841" spans="20:21" x14ac:dyDescent="0.2">
      <c r="T58841" s="11"/>
      <c r="U58841" s="11"/>
    </row>
    <row r="58842" spans="20:21" x14ac:dyDescent="0.2">
      <c r="T58842" s="11"/>
      <c r="U58842" s="11"/>
    </row>
    <row r="58843" spans="20:21" x14ac:dyDescent="0.2">
      <c r="T58843" s="11"/>
      <c r="U58843" s="11"/>
    </row>
    <row r="58844" spans="20:21" x14ac:dyDescent="0.2">
      <c r="T58844" s="11"/>
      <c r="U58844" s="11"/>
    </row>
    <row r="58845" spans="20:21" x14ac:dyDescent="0.2">
      <c r="T58845" s="11"/>
      <c r="U58845" s="11"/>
    </row>
    <row r="58846" spans="20:21" x14ac:dyDescent="0.2">
      <c r="T58846" s="11"/>
      <c r="U58846" s="11"/>
    </row>
    <row r="58847" spans="20:21" x14ac:dyDescent="0.2">
      <c r="T58847" s="11"/>
      <c r="U58847" s="11"/>
    </row>
    <row r="58848" spans="20:21" x14ac:dyDescent="0.2">
      <c r="T58848" s="11"/>
      <c r="U58848" s="11"/>
    </row>
    <row r="58849" spans="20:21" x14ac:dyDescent="0.2">
      <c r="T58849" s="11"/>
      <c r="U58849" s="11"/>
    </row>
    <row r="58850" spans="20:21" x14ac:dyDescent="0.2">
      <c r="T58850" s="11"/>
      <c r="U58850" s="11"/>
    </row>
    <row r="58851" spans="20:21" x14ac:dyDescent="0.2">
      <c r="T58851" s="11"/>
      <c r="U58851" s="11"/>
    </row>
    <row r="58852" spans="20:21" x14ac:dyDescent="0.2">
      <c r="T58852" s="11"/>
      <c r="U58852" s="11"/>
    </row>
    <row r="58853" spans="20:21" x14ac:dyDescent="0.2">
      <c r="T58853" s="11"/>
      <c r="U58853" s="11"/>
    </row>
    <row r="58854" spans="20:21" x14ac:dyDescent="0.2">
      <c r="T58854" s="11"/>
      <c r="U58854" s="11"/>
    </row>
    <row r="58855" spans="20:21" x14ac:dyDescent="0.2">
      <c r="T58855" s="11"/>
      <c r="U58855" s="11"/>
    </row>
    <row r="58856" spans="20:21" x14ac:dyDescent="0.2">
      <c r="T58856" s="11"/>
      <c r="U58856" s="11"/>
    </row>
    <row r="58857" spans="20:21" x14ac:dyDescent="0.2">
      <c r="T58857" s="11"/>
      <c r="U58857" s="11"/>
    </row>
    <row r="58858" spans="20:21" x14ac:dyDescent="0.2">
      <c r="T58858" s="11"/>
      <c r="U58858" s="11"/>
    </row>
    <row r="58859" spans="20:21" x14ac:dyDescent="0.2">
      <c r="T58859" s="11"/>
      <c r="U58859" s="11"/>
    </row>
    <row r="58860" spans="20:21" x14ac:dyDescent="0.2">
      <c r="T58860" s="11"/>
      <c r="U58860" s="11"/>
    </row>
    <row r="58861" spans="20:21" x14ac:dyDescent="0.2">
      <c r="T58861" s="11"/>
      <c r="U58861" s="11"/>
    </row>
    <row r="58862" spans="20:21" x14ac:dyDescent="0.2">
      <c r="T58862" s="11"/>
      <c r="U58862" s="11"/>
    </row>
    <row r="58863" spans="20:21" x14ac:dyDescent="0.2">
      <c r="T58863" s="11"/>
      <c r="U58863" s="11"/>
    </row>
    <row r="58864" spans="20:21" x14ac:dyDescent="0.2">
      <c r="T58864" s="11"/>
      <c r="U58864" s="11"/>
    </row>
    <row r="58865" spans="20:21" x14ac:dyDescent="0.2">
      <c r="T58865" s="11"/>
      <c r="U58865" s="11"/>
    </row>
    <row r="58866" spans="20:21" x14ac:dyDescent="0.2">
      <c r="T58866" s="11"/>
      <c r="U58866" s="11"/>
    </row>
    <row r="58867" spans="20:21" x14ac:dyDescent="0.2">
      <c r="T58867" s="11"/>
      <c r="U58867" s="11"/>
    </row>
    <row r="58868" spans="20:21" x14ac:dyDescent="0.2">
      <c r="T58868" s="11"/>
      <c r="U58868" s="11"/>
    </row>
    <row r="58869" spans="20:21" x14ac:dyDescent="0.2">
      <c r="T58869" s="11"/>
      <c r="U58869" s="11"/>
    </row>
    <row r="58870" spans="20:21" x14ac:dyDescent="0.2">
      <c r="T58870" s="11"/>
      <c r="U58870" s="11"/>
    </row>
    <row r="58871" spans="20:21" x14ac:dyDescent="0.2">
      <c r="T58871" s="11"/>
      <c r="U58871" s="11"/>
    </row>
    <row r="58872" spans="20:21" x14ac:dyDescent="0.2">
      <c r="T58872" s="11"/>
      <c r="U58872" s="11"/>
    </row>
    <row r="58873" spans="20:21" x14ac:dyDescent="0.2">
      <c r="T58873" s="11"/>
      <c r="U58873" s="11"/>
    </row>
    <row r="58874" spans="20:21" x14ac:dyDescent="0.2">
      <c r="T58874" s="11"/>
      <c r="U58874" s="11"/>
    </row>
    <row r="58875" spans="20:21" x14ac:dyDescent="0.2">
      <c r="T58875" s="11"/>
      <c r="U58875" s="11"/>
    </row>
    <row r="58876" spans="20:21" x14ac:dyDescent="0.2">
      <c r="T58876" s="11"/>
      <c r="U58876" s="11"/>
    </row>
    <row r="58877" spans="20:21" x14ac:dyDescent="0.2">
      <c r="T58877" s="11"/>
      <c r="U58877" s="11"/>
    </row>
    <row r="58878" spans="20:21" x14ac:dyDescent="0.2">
      <c r="T58878" s="11"/>
      <c r="U58878" s="11"/>
    </row>
    <row r="58879" spans="20:21" x14ac:dyDescent="0.2">
      <c r="T58879" s="11"/>
      <c r="U58879" s="11"/>
    </row>
    <row r="58880" spans="20:21" x14ac:dyDescent="0.2">
      <c r="T58880" s="11"/>
      <c r="U58880" s="11"/>
    </row>
    <row r="58881" spans="20:21" x14ac:dyDescent="0.2">
      <c r="T58881" s="11"/>
      <c r="U58881" s="11"/>
    </row>
    <row r="58882" spans="20:21" x14ac:dyDescent="0.2">
      <c r="T58882" s="11"/>
      <c r="U58882" s="11"/>
    </row>
    <row r="58883" spans="20:21" x14ac:dyDescent="0.2">
      <c r="T58883" s="11"/>
      <c r="U58883" s="11"/>
    </row>
    <row r="58884" spans="20:21" x14ac:dyDescent="0.2">
      <c r="T58884" s="11"/>
      <c r="U58884" s="11"/>
    </row>
    <row r="58885" spans="20:21" x14ac:dyDescent="0.2">
      <c r="T58885" s="11"/>
      <c r="U58885" s="11"/>
    </row>
    <row r="58886" spans="20:21" x14ac:dyDescent="0.2">
      <c r="T58886" s="11"/>
      <c r="U58886" s="11"/>
    </row>
    <row r="58887" spans="20:21" x14ac:dyDescent="0.2">
      <c r="T58887" s="11"/>
      <c r="U58887" s="11"/>
    </row>
    <row r="58888" spans="20:21" x14ac:dyDescent="0.2">
      <c r="T58888" s="11"/>
      <c r="U58888" s="11"/>
    </row>
    <row r="58889" spans="20:21" x14ac:dyDescent="0.2">
      <c r="T58889" s="11"/>
      <c r="U58889" s="11"/>
    </row>
    <row r="58890" spans="20:21" x14ac:dyDescent="0.2">
      <c r="T58890" s="11"/>
      <c r="U58890" s="11"/>
    </row>
    <row r="58891" spans="20:21" x14ac:dyDescent="0.2">
      <c r="T58891" s="11"/>
      <c r="U58891" s="11"/>
    </row>
    <row r="58892" spans="20:21" x14ac:dyDescent="0.2">
      <c r="T58892" s="11"/>
      <c r="U58892" s="11"/>
    </row>
    <row r="58893" spans="20:21" x14ac:dyDescent="0.2">
      <c r="T58893" s="11"/>
      <c r="U58893" s="11"/>
    </row>
    <row r="58894" spans="20:21" x14ac:dyDescent="0.2">
      <c r="T58894" s="11"/>
      <c r="U58894" s="11"/>
    </row>
    <row r="58895" spans="20:21" x14ac:dyDescent="0.2">
      <c r="T58895" s="11"/>
      <c r="U58895" s="11"/>
    </row>
    <row r="58896" spans="20:21" x14ac:dyDescent="0.2">
      <c r="T58896" s="11"/>
      <c r="U58896" s="11"/>
    </row>
    <row r="58897" spans="20:21" x14ac:dyDescent="0.2">
      <c r="T58897" s="11"/>
      <c r="U58897" s="11"/>
    </row>
    <row r="58898" spans="20:21" x14ac:dyDescent="0.2">
      <c r="T58898" s="11"/>
      <c r="U58898" s="11"/>
    </row>
    <row r="58899" spans="20:21" x14ac:dyDescent="0.2">
      <c r="T58899" s="11"/>
      <c r="U58899" s="11"/>
    </row>
    <row r="58900" spans="20:21" x14ac:dyDescent="0.2">
      <c r="T58900" s="11"/>
      <c r="U58900" s="11"/>
    </row>
    <row r="58901" spans="20:21" x14ac:dyDescent="0.2">
      <c r="T58901" s="11"/>
      <c r="U58901" s="11"/>
    </row>
    <row r="58902" spans="20:21" x14ac:dyDescent="0.2">
      <c r="T58902" s="11"/>
      <c r="U58902" s="11"/>
    </row>
    <row r="58903" spans="20:21" x14ac:dyDescent="0.2">
      <c r="T58903" s="11"/>
      <c r="U58903" s="11"/>
    </row>
    <row r="58904" spans="20:21" x14ac:dyDescent="0.2">
      <c r="T58904" s="11"/>
      <c r="U58904" s="11"/>
    </row>
    <row r="58905" spans="20:21" x14ac:dyDescent="0.2">
      <c r="T58905" s="11"/>
      <c r="U58905" s="11"/>
    </row>
    <row r="58906" spans="20:21" x14ac:dyDescent="0.2">
      <c r="T58906" s="11"/>
      <c r="U58906" s="11"/>
    </row>
    <row r="58907" spans="20:21" x14ac:dyDescent="0.2">
      <c r="T58907" s="11"/>
      <c r="U58907" s="11"/>
    </row>
    <row r="58908" spans="20:21" x14ac:dyDescent="0.2">
      <c r="T58908" s="11"/>
      <c r="U58908" s="11"/>
    </row>
    <row r="58909" spans="20:21" x14ac:dyDescent="0.2">
      <c r="T58909" s="11"/>
      <c r="U58909" s="11"/>
    </row>
    <row r="58910" spans="20:21" x14ac:dyDescent="0.2">
      <c r="T58910" s="11"/>
      <c r="U58910" s="11"/>
    </row>
    <row r="58911" spans="20:21" x14ac:dyDescent="0.2">
      <c r="T58911" s="11"/>
      <c r="U58911" s="11"/>
    </row>
    <row r="58912" spans="20:21" x14ac:dyDescent="0.2">
      <c r="T58912" s="11"/>
      <c r="U58912" s="11"/>
    </row>
    <row r="58913" spans="20:21" x14ac:dyDescent="0.2">
      <c r="T58913" s="11"/>
      <c r="U58913" s="11"/>
    </row>
    <row r="58914" spans="20:21" x14ac:dyDescent="0.2">
      <c r="T58914" s="11"/>
      <c r="U58914" s="11"/>
    </row>
    <row r="58915" spans="20:21" x14ac:dyDescent="0.2">
      <c r="T58915" s="11"/>
      <c r="U58915" s="11"/>
    </row>
    <row r="58916" spans="20:21" x14ac:dyDescent="0.2">
      <c r="T58916" s="11"/>
      <c r="U58916" s="11"/>
    </row>
    <row r="58917" spans="20:21" x14ac:dyDescent="0.2">
      <c r="T58917" s="11"/>
      <c r="U58917" s="11"/>
    </row>
    <row r="58918" spans="20:21" x14ac:dyDescent="0.2">
      <c r="T58918" s="11"/>
      <c r="U58918" s="11"/>
    </row>
    <row r="58919" spans="20:21" x14ac:dyDescent="0.2">
      <c r="T58919" s="11"/>
      <c r="U58919" s="11"/>
    </row>
    <row r="58920" spans="20:21" x14ac:dyDescent="0.2">
      <c r="T58920" s="11"/>
      <c r="U58920" s="11"/>
    </row>
    <row r="58921" spans="20:21" x14ac:dyDescent="0.2">
      <c r="T58921" s="11"/>
      <c r="U58921" s="11"/>
    </row>
    <row r="58922" spans="20:21" x14ac:dyDescent="0.2">
      <c r="T58922" s="11"/>
      <c r="U58922" s="11"/>
    </row>
    <row r="58923" spans="20:21" x14ac:dyDescent="0.2">
      <c r="T58923" s="11"/>
      <c r="U58923" s="11"/>
    </row>
    <row r="58924" spans="20:21" x14ac:dyDescent="0.2">
      <c r="T58924" s="11"/>
      <c r="U58924" s="11"/>
    </row>
    <row r="58925" spans="20:21" x14ac:dyDescent="0.2">
      <c r="T58925" s="11"/>
      <c r="U58925" s="11"/>
    </row>
    <row r="58926" spans="20:21" x14ac:dyDescent="0.2">
      <c r="T58926" s="11"/>
      <c r="U58926" s="11"/>
    </row>
    <row r="58927" spans="20:21" x14ac:dyDescent="0.2">
      <c r="T58927" s="11"/>
      <c r="U58927" s="11"/>
    </row>
    <row r="58928" spans="20:21" x14ac:dyDescent="0.2">
      <c r="T58928" s="11"/>
      <c r="U58928" s="11"/>
    </row>
    <row r="58929" spans="20:21" x14ac:dyDescent="0.2">
      <c r="T58929" s="11"/>
      <c r="U58929" s="11"/>
    </row>
    <row r="58930" spans="20:21" x14ac:dyDescent="0.2">
      <c r="T58930" s="11"/>
      <c r="U58930" s="11"/>
    </row>
    <row r="58931" spans="20:21" x14ac:dyDescent="0.2">
      <c r="T58931" s="11"/>
      <c r="U58931" s="11"/>
    </row>
    <row r="58932" spans="20:21" x14ac:dyDescent="0.2">
      <c r="T58932" s="11"/>
      <c r="U58932" s="11"/>
    </row>
    <row r="58933" spans="20:21" x14ac:dyDescent="0.2">
      <c r="T58933" s="11"/>
      <c r="U58933" s="11"/>
    </row>
    <row r="58934" spans="20:21" x14ac:dyDescent="0.2">
      <c r="T58934" s="11"/>
      <c r="U58934" s="11"/>
    </row>
    <row r="58935" spans="20:21" x14ac:dyDescent="0.2">
      <c r="T58935" s="11"/>
      <c r="U58935" s="11"/>
    </row>
    <row r="58936" spans="20:21" x14ac:dyDescent="0.2">
      <c r="T58936" s="11"/>
      <c r="U58936" s="11"/>
    </row>
    <row r="58937" spans="20:21" x14ac:dyDescent="0.2">
      <c r="T58937" s="11"/>
      <c r="U58937" s="11"/>
    </row>
    <row r="58938" spans="20:21" x14ac:dyDescent="0.2">
      <c r="T58938" s="11"/>
      <c r="U58938" s="11"/>
    </row>
    <row r="58939" spans="20:21" x14ac:dyDescent="0.2">
      <c r="T58939" s="11"/>
      <c r="U58939" s="11"/>
    </row>
    <row r="58940" spans="20:21" x14ac:dyDescent="0.2">
      <c r="T58940" s="11"/>
      <c r="U58940" s="11"/>
    </row>
    <row r="58941" spans="20:21" x14ac:dyDescent="0.2">
      <c r="T58941" s="11"/>
      <c r="U58941" s="11"/>
    </row>
    <row r="58942" spans="20:21" x14ac:dyDescent="0.2">
      <c r="T58942" s="11"/>
      <c r="U58942" s="11"/>
    </row>
    <row r="58943" spans="20:21" x14ac:dyDescent="0.2">
      <c r="T58943" s="11"/>
      <c r="U58943" s="11"/>
    </row>
    <row r="58944" spans="20:21" x14ac:dyDescent="0.2">
      <c r="T58944" s="11"/>
      <c r="U58944" s="11"/>
    </row>
    <row r="58945" spans="20:21" x14ac:dyDescent="0.2">
      <c r="T58945" s="11"/>
      <c r="U58945" s="11"/>
    </row>
    <row r="58946" spans="20:21" x14ac:dyDescent="0.2">
      <c r="T58946" s="11"/>
      <c r="U58946" s="11"/>
    </row>
    <row r="58947" spans="20:21" x14ac:dyDescent="0.2">
      <c r="T58947" s="11"/>
      <c r="U58947" s="11"/>
    </row>
    <row r="58948" spans="20:21" x14ac:dyDescent="0.2">
      <c r="T58948" s="11"/>
      <c r="U58948" s="11"/>
    </row>
    <row r="58949" spans="20:21" x14ac:dyDescent="0.2">
      <c r="T58949" s="11"/>
      <c r="U58949" s="11"/>
    </row>
    <row r="58950" spans="20:21" x14ac:dyDescent="0.2">
      <c r="T58950" s="11"/>
      <c r="U58950" s="11"/>
    </row>
    <row r="58951" spans="20:21" x14ac:dyDescent="0.2">
      <c r="T58951" s="11"/>
      <c r="U58951" s="11"/>
    </row>
    <row r="58952" spans="20:21" x14ac:dyDescent="0.2">
      <c r="T58952" s="11"/>
      <c r="U58952" s="11"/>
    </row>
    <row r="58953" spans="20:21" x14ac:dyDescent="0.2">
      <c r="T58953" s="11"/>
      <c r="U58953" s="11"/>
    </row>
    <row r="58954" spans="20:21" x14ac:dyDescent="0.2">
      <c r="T58954" s="11"/>
      <c r="U58954" s="11"/>
    </row>
    <row r="58955" spans="20:21" x14ac:dyDescent="0.2">
      <c r="T58955" s="11"/>
      <c r="U58955" s="11"/>
    </row>
    <row r="58956" spans="20:21" x14ac:dyDescent="0.2">
      <c r="T58956" s="11"/>
      <c r="U58956" s="11"/>
    </row>
    <row r="58957" spans="20:21" x14ac:dyDescent="0.2">
      <c r="T58957" s="11"/>
      <c r="U58957" s="11"/>
    </row>
    <row r="58958" spans="20:21" x14ac:dyDescent="0.2">
      <c r="T58958" s="11"/>
      <c r="U58958" s="11"/>
    </row>
    <row r="58959" spans="20:21" x14ac:dyDescent="0.2">
      <c r="T58959" s="11"/>
      <c r="U58959" s="11"/>
    </row>
    <row r="58960" spans="20:21" x14ac:dyDescent="0.2">
      <c r="T58960" s="11"/>
      <c r="U58960" s="11"/>
    </row>
    <row r="58961" spans="20:21" x14ac:dyDescent="0.2">
      <c r="T58961" s="11"/>
      <c r="U58961" s="11"/>
    </row>
    <row r="58962" spans="20:21" x14ac:dyDescent="0.2">
      <c r="T58962" s="11"/>
      <c r="U58962" s="11"/>
    </row>
    <row r="58963" spans="20:21" x14ac:dyDescent="0.2">
      <c r="T58963" s="11"/>
      <c r="U58963" s="11"/>
    </row>
    <row r="58964" spans="20:21" x14ac:dyDescent="0.2">
      <c r="T58964" s="11"/>
      <c r="U58964" s="11"/>
    </row>
    <row r="58965" spans="20:21" x14ac:dyDescent="0.2">
      <c r="T58965" s="11"/>
      <c r="U58965" s="11"/>
    </row>
    <row r="58966" spans="20:21" x14ac:dyDescent="0.2">
      <c r="T58966" s="11"/>
      <c r="U58966" s="11"/>
    </row>
    <row r="58967" spans="20:21" x14ac:dyDescent="0.2">
      <c r="T58967" s="11"/>
      <c r="U58967" s="11"/>
    </row>
    <row r="58968" spans="20:21" x14ac:dyDescent="0.2">
      <c r="T58968" s="11"/>
      <c r="U58968" s="11"/>
    </row>
    <row r="58969" spans="20:21" x14ac:dyDescent="0.2">
      <c r="T58969" s="11"/>
      <c r="U58969" s="11"/>
    </row>
    <row r="58970" spans="20:21" x14ac:dyDescent="0.2">
      <c r="T58970" s="11"/>
      <c r="U58970" s="11"/>
    </row>
    <row r="58971" spans="20:21" x14ac:dyDescent="0.2">
      <c r="T58971" s="11"/>
      <c r="U58971" s="11"/>
    </row>
    <row r="58972" spans="20:21" x14ac:dyDescent="0.2">
      <c r="T58972" s="11"/>
      <c r="U58972" s="11"/>
    </row>
    <row r="58973" spans="20:21" x14ac:dyDescent="0.2">
      <c r="T58973" s="11"/>
      <c r="U58973" s="11"/>
    </row>
    <row r="58974" spans="20:21" x14ac:dyDescent="0.2">
      <c r="T58974" s="11"/>
      <c r="U58974" s="11"/>
    </row>
    <row r="58975" spans="20:21" x14ac:dyDescent="0.2">
      <c r="T58975" s="11"/>
      <c r="U58975" s="11"/>
    </row>
    <row r="58976" spans="20:21" x14ac:dyDescent="0.2">
      <c r="T58976" s="11"/>
      <c r="U58976" s="11"/>
    </row>
    <row r="58977" spans="20:21" x14ac:dyDescent="0.2">
      <c r="T58977" s="11"/>
      <c r="U58977" s="11"/>
    </row>
    <row r="58978" spans="20:21" x14ac:dyDescent="0.2">
      <c r="T58978" s="11"/>
      <c r="U58978" s="11"/>
    </row>
    <row r="58979" spans="20:21" x14ac:dyDescent="0.2">
      <c r="T58979" s="11"/>
      <c r="U58979" s="11"/>
    </row>
    <row r="58980" spans="20:21" x14ac:dyDescent="0.2">
      <c r="T58980" s="11"/>
      <c r="U58980" s="11"/>
    </row>
    <row r="58981" spans="20:21" x14ac:dyDescent="0.2">
      <c r="T58981" s="11"/>
      <c r="U58981" s="11"/>
    </row>
    <row r="58982" spans="20:21" x14ac:dyDescent="0.2">
      <c r="T58982" s="11"/>
      <c r="U58982" s="11"/>
    </row>
    <row r="58983" spans="20:21" x14ac:dyDescent="0.2">
      <c r="T58983" s="11"/>
      <c r="U58983" s="11"/>
    </row>
    <row r="58984" spans="20:21" x14ac:dyDescent="0.2">
      <c r="T58984" s="11"/>
      <c r="U58984" s="11"/>
    </row>
    <row r="58985" spans="20:21" x14ac:dyDescent="0.2">
      <c r="T58985" s="11"/>
      <c r="U58985" s="11"/>
    </row>
    <row r="58986" spans="20:21" x14ac:dyDescent="0.2">
      <c r="T58986" s="11"/>
      <c r="U58986" s="11"/>
    </row>
    <row r="58987" spans="20:21" x14ac:dyDescent="0.2">
      <c r="T58987" s="11"/>
      <c r="U58987" s="11"/>
    </row>
    <row r="58988" spans="20:21" x14ac:dyDescent="0.2">
      <c r="T58988" s="11"/>
      <c r="U58988" s="11"/>
    </row>
    <row r="58989" spans="20:21" x14ac:dyDescent="0.2">
      <c r="T58989" s="11"/>
      <c r="U58989" s="11"/>
    </row>
    <row r="58990" spans="20:21" x14ac:dyDescent="0.2">
      <c r="T58990" s="11"/>
      <c r="U58990" s="11"/>
    </row>
    <row r="58991" spans="20:21" x14ac:dyDescent="0.2">
      <c r="T58991" s="11"/>
      <c r="U58991" s="11"/>
    </row>
    <row r="58992" spans="20:21" x14ac:dyDescent="0.2">
      <c r="T58992" s="11"/>
      <c r="U58992" s="11"/>
    </row>
    <row r="58993" spans="20:21" x14ac:dyDescent="0.2">
      <c r="T58993" s="11"/>
      <c r="U58993" s="11"/>
    </row>
    <row r="58994" spans="20:21" x14ac:dyDescent="0.2">
      <c r="T58994" s="11"/>
      <c r="U58994" s="11"/>
    </row>
    <row r="58995" spans="20:21" x14ac:dyDescent="0.2">
      <c r="T58995" s="11"/>
      <c r="U58995" s="11"/>
    </row>
    <row r="58996" spans="20:21" x14ac:dyDescent="0.2">
      <c r="T58996" s="11"/>
      <c r="U58996" s="11"/>
    </row>
    <row r="58997" spans="20:21" x14ac:dyDescent="0.2">
      <c r="T58997" s="11"/>
      <c r="U58997" s="11"/>
    </row>
    <row r="58998" spans="20:21" x14ac:dyDescent="0.2">
      <c r="T58998" s="11"/>
      <c r="U58998" s="11"/>
    </row>
    <row r="58999" spans="20:21" x14ac:dyDescent="0.2">
      <c r="T58999" s="11"/>
      <c r="U58999" s="11"/>
    </row>
    <row r="59000" spans="20:21" x14ac:dyDescent="0.2">
      <c r="T59000" s="11"/>
      <c r="U59000" s="11"/>
    </row>
    <row r="59001" spans="20:21" x14ac:dyDescent="0.2">
      <c r="T59001" s="11"/>
      <c r="U59001" s="11"/>
    </row>
    <row r="59002" spans="20:21" x14ac:dyDescent="0.2">
      <c r="T59002" s="11"/>
      <c r="U59002" s="11"/>
    </row>
    <row r="59003" spans="20:21" x14ac:dyDescent="0.2">
      <c r="T59003" s="11"/>
      <c r="U59003" s="11"/>
    </row>
    <row r="59004" spans="20:21" x14ac:dyDescent="0.2">
      <c r="T59004" s="11"/>
      <c r="U59004" s="11"/>
    </row>
    <row r="59005" spans="20:21" x14ac:dyDescent="0.2">
      <c r="T59005" s="11"/>
      <c r="U59005" s="11"/>
    </row>
    <row r="59006" spans="20:21" x14ac:dyDescent="0.2">
      <c r="T59006" s="11"/>
      <c r="U59006" s="11"/>
    </row>
    <row r="59007" spans="20:21" x14ac:dyDescent="0.2">
      <c r="T59007" s="11"/>
      <c r="U59007" s="11"/>
    </row>
    <row r="59008" spans="20:21" x14ac:dyDescent="0.2">
      <c r="T59008" s="11"/>
      <c r="U59008" s="11"/>
    </row>
    <row r="59009" spans="20:21" x14ac:dyDescent="0.2">
      <c r="T59009" s="11"/>
      <c r="U59009" s="11"/>
    </row>
    <row r="59010" spans="20:21" x14ac:dyDescent="0.2">
      <c r="T59010" s="11"/>
      <c r="U59010" s="11"/>
    </row>
    <row r="59011" spans="20:21" x14ac:dyDescent="0.2">
      <c r="T59011" s="11"/>
      <c r="U59011" s="11"/>
    </row>
    <row r="59012" spans="20:21" x14ac:dyDescent="0.2">
      <c r="T59012" s="11"/>
      <c r="U59012" s="11"/>
    </row>
    <row r="59013" spans="20:21" x14ac:dyDescent="0.2">
      <c r="T59013" s="11"/>
      <c r="U59013" s="11"/>
    </row>
    <row r="59014" spans="20:21" x14ac:dyDescent="0.2">
      <c r="T59014" s="11"/>
      <c r="U59014" s="11"/>
    </row>
    <row r="59015" spans="20:21" x14ac:dyDescent="0.2">
      <c r="T59015" s="11"/>
      <c r="U59015" s="11"/>
    </row>
    <row r="59016" spans="20:21" x14ac:dyDescent="0.2">
      <c r="T59016" s="11"/>
      <c r="U59016" s="11"/>
    </row>
    <row r="59017" spans="20:21" x14ac:dyDescent="0.2">
      <c r="T59017" s="11"/>
      <c r="U59017" s="11"/>
    </row>
    <row r="59018" spans="20:21" x14ac:dyDescent="0.2">
      <c r="T59018" s="11"/>
      <c r="U59018" s="11"/>
    </row>
    <row r="59019" spans="20:21" x14ac:dyDescent="0.2">
      <c r="T59019" s="11"/>
      <c r="U59019" s="11"/>
    </row>
    <row r="59020" spans="20:21" x14ac:dyDescent="0.2">
      <c r="T59020" s="11"/>
      <c r="U59020" s="11"/>
    </row>
    <row r="59021" spans="20:21" x14ac:dyDescent="0.2">
      <c r="T59021" s="11"/>
      <c r="U59021" s="11"/>
    </row>
    <row r="59022" spans="20:21" x14ac:dyDescent="0.2">
      <c r="T59022" s="11"/>
      <c r="U59022" s="11"/>
    </row>
    <row r="59023" spans="20:21" x14ac:dyDescent="0.2">
      <c r="T59023" s="11"/>
      <c r="U59023" s="11"/>
    </row>
    <row r="59024" spans="20:21" x14ac:dyDescent="0.2">
      <c r="T59024" s="11"/>
      <c r="U59024" s="11"/>
    </row>
    <row r="59025" spans="20:21" x14ac:dyDescent="0.2">
      <c r="T59025" s="11"/>
      <c r="U59025" s="11"/>
    </row>
    <row r="59026" spans="20:21" x14ac:dyDescent="0.2">
      <c r="T59026" s="11"/>
      <c r="U59026" s="11"/>
    </row>
    <row r="59027" spans="20:21" x14ac:dyDescent="0.2">
      <c r="T59027" s="11"/>
      <c r="U59027" s="11"/>
    </row>
    <row r="59028" spans="20:21" x14ac:dyDescent="0.2">
      <c r="T59028" s="11"/>
      <c r="U59028" s="11"/>
    </row>
    <row r="59029" spans="20:21" x14ac:dyDescent="0.2">
      <c r="T59029" s="11"/>
      <c r="U59029" s="11"/>
    </row>
    <row r="59030" spans="20:21" x14ac:dyDescent="0.2">
      <c r="T59030" s="11"/>
      <c r="U59030" s="11"/>
    </row>
    <row r="59031" spans="20:21" x14ac:dyDescent="0.2">
      <c r="T59031" s="11"/>
      <c r="U59031" s="11"/>
    </row>
    <row r="59032" spans="20:21" x14ac:dyDescent="0.2">
      <c r="T59032" s="11"/>
      <c r="U59032" s="11"/>
    </row>
    <row r="59033" spans="20:21" x14ac:dyDescent="0.2">
      <c r="T59033" s="11"/>
      <c r="U59033" s="11"/>
    </row>
    <row r="59034" spans="20:21" x14ac:dyDescent="0.2">
      <c r="T59034" s="11"/>
      <c r="U59034" s="11"/>
    </row>
    <row r="59035" spans="20:21" x14ac:dyDescent="0.2">
      <c r="T59035" s="11"/>
      <c r="U59035" s="11"/>
    </row>
    <row r="59036" spans="20:21" x14ac:dyDescent="0.2">
      <c r="T59036" s="11"/>
      <c r="U59036" s="11"/>
    </row>
    <row r="59037" spans="20:21" x14ac:dyDescent="0.2">
      <c r="T59037" s="11"/>
      <c r="U59037" s="11"/>
    </row>
    <row r="59038" spans="20:21" x14ac:dyDescent="0.2">
      <c r="T59038" s="11"/>
      <c r="U59038" s="11"/>
    </row>
    <row r="59039" spans="20:21" x14ac:dyDescent="0.2">
      <c r="T59039" s="11"/>
      <c r="U59039" s="11"/>
    </row>
    <row r="59040" spans="20:21" x14ac:dyDescent="0.2">
      <c r="T59040" s="11"/>
      <c r="U59040" s="11"/>
    </row>
    <row r="59041" spans="20:21" x14ac:dyDescent="0.2">
      <c r="T59041" s="11"/>
      <c r="U59041" s="11"/>
    </row>
    <row r="59042" spans="20:21" x14ac:dyDescent="0.2">
      <c r="T59042" s="11"/>
      <c r="U59042" s="11"/>
    </row>
    <row r="59043" spans="20:21" x14ac:dyDescent="0.2">
      <c r="T59043" s="11"/>
      <c r="U59043" s="11"/>
    </row>
    <row r="59044" spans="20:21" x14ac:dyDescent="0.2">
      <c r="T59044" s="11"/>
      <c r="U59044" s="11"/>
    </row>
    <row r="59045" spans="20:21" x14ac:dyDescent="0.2">
      <c r="T59045" s="11"/>
      <c r="U59045" s="11"/>
    </row>
    <row r="59046" spans="20:21" x14ac:dyDescent="0.2">
      <c r="T59046" s="11"/>
      <c r="U59046" s="11"/>
    </row>
    <row r="59047" spans="20:21" x14ac:dyDescent="0.2">
      <c r="T59047" s="11"/>
      <c r="U59047" s="11"/>
    </row>
    <row r="59048" spans="20:21" x14ac:dyDescent="0.2">
      <c r="T59048" s="11"/>
      <c r="U59048" s="11"/>
    </row>
    <row r="59049" spans="20:21" x14ac:dyDescent="0.2">
      <c r="T59049" s="11"/>
      <c r="U59049" s="11"/>
    </row>
    <row r="59050" spans="20:21" x14ac:dyDescent="0.2">
      <c r="T59050" s="11"/>
      <c r="U59050" s="11"/>
    </row>
    <row r="59051" spans="20:21" x14ac:dyDescent="0.2">
      <c r="T59051" s="11"/>
      <c r="U59051" s="11"/>
    </row>
    <row r="59052" spans="20:21" x14ac:dyDescent="0.2">
      <c r="T59052" s="11"/>
      <c r="U59052" s="11"/>
    </row>
    <row r="59053" spans="20:21" x14ac:dyDescent="0.2">
      <c r="T59053" s="11"/>
      <c r="U59053" s="11"/>
    </row>
    <row r="59054" spans="20:21" x14ac:dyDescent="0.2">
      <c r="T59054" s="11"/>
      <c r="U59054" s="11"/>
    </row>
    <row r="59055" spans="20:21" x14ac:dyDescent="0.2">
      <c r="T59055" s="11"/>
      <c r="U59055" s="11"/>
    </row>
    <row r="59056" spans="20:21" x14ac:dyDescent="0.2">
      <c r="T59056" s="11"/>
      <c r="U59056" s="11"/>
    </row>
    <row r="59057" spans="20:21" x14ac:dyDescent="0.2">
      <c r="T59057" s="11"/>
      <c r="U59057" s="11"/>
    </row>
    <row r="59058" spans="20:21" x14ac:dyDescent="0.2">
      <c r="T59058" s="11"/>
      <c r="U59058" s="11"/>
    </row>
    <row r="59059" spans="20:21" x14ac:dyDescent="0.2">
      <c r="T59059" s="11"/>
      <c r="U59059" s="11"/>
    </row>
    <row r="59060" spans="20:21" x14ac:dyDescent="0.2">
      <c r="T59060" s="11"/>
      <c r="U59060" s="11"/>
    </row>
    <row r="59061" spans="20:21" x14ac:dyDescent="0.2">
      <c r="T59061" s="11"/>
      <c r="U59061" s="11"/>
    </row>
    <row r="59062" spans="20:21" x14ac:dyDescent="0.2">
      <c r="T59062" s="11"/>
      <c r="U59062" s="11"/>
    </row>
    <row r="59063" spans="20:21" x14ac:dyDescent="0.2">
      <c r="T59063" s="11"/>
      <c r="U59063" s="11"/>
    </row>
    <row r="59064" spans="20:21" x14ac:dyDescent="0.2">
      <c r="T59064" s="11"/>
      <c r="U59064" s="11"/>
    </row>
    <row r="59065" spans="20:21" x14ac:dyDescent="0.2">
      <c r="T59065" s="11"/>
      <c r="U59065" s="11"/>
    </row>
    <row r="59066" spans="20:21" x14ac:dyDescent="0.2">
      <c r="T59066" s="11"/>
      <c r="U59066" s="11"/>
    </row>
    <row r="59067" spans="20:21" x14ac:dyDescent="0.2">
      <c r="T59067" s="11"/>
      <c r="U59067" s="11"/>
    </row>
    <row r="59068" spans="20:21" x14ac:dyDescent="0.2">
      <c r="T59068" s="11"/>
      <c r="U59068" s="11"/>
    </row>
    <row r="59069" spans="20:21" x14ac:dyDescent="0.2">
      <c r="T59069" s="11"/>
      <c r="U59069" s="11"/>
    </row>
    <row r="59070" spans="20:21" x14ac:dyDescent="0.2">
      <c r="T59070" s="11"/>
      <c r="U59070" s="11"/>
    </row>
    <row r="59071" spans="20:21" x14ac:dyDescent="0.2">
      <c r="T59071" s="11"/>
      <c r="U59071" s="11"/>
    </row>
    <row r="59072" spans="20:21" x14ac:dyDescent="0.2">
      <c r="T59072" s="11"/>
      <c r="U59072" s="11"/>
    </row>
    <row r="59073" spans="20:21" x14ac:dyDescent="0.2">
      <c r="T59073" s="11"/>
      <c r="U59073" s="11"/>
    </row>
    <row r="59074" spans="20:21" x14ac:dyDescent="0.2">
      <c r="T59074" s="11"/>
      <c r="U59074" s="11"/>
    </row>
    <row r="59075" spans="20:21" x14ac:dyDescent="0.2">
      <c r="T59075" s="11"/>
      <c r="U59075" s="11"/>
    </row>
    <row r="59076" spans="20:21" x14ac:dyDescent="0.2">
      <c r="T59076" s="11"/>
      <c r="U59076" s="11"/>
    </row>
    <row r="59077" spans="20:21" x14ac:dyDescent="0.2">
      <c r="T59077" s="11"/>
      <c r="U59077" s="11"/>
    </row>
    <row r="59078" spans="20:21" x14ac:dyDescent="0.2">
      <c r="T59078" s="11"/>
      <c r="U59078" s="11"/>
    </row>
    <row r="59079" spans="20:21" x14ac:dyDescent="0.2">
      <c r="T59079" s="11"/>
      <c r="U59079" s="11"/>
    </row>
    <row r="59080" spans="20:21" x14ac:dyDescent="0.2">
      <c r="T59080" s="11"/>
      <c r="U59080" s="11"/>
    </row>
    <row r="59081" spans="20:21" x14ac:dyDescent="0.2">
      <c r="T59081" s="11"/>
      <c r="U59081" s="11"/>
    </row>
    <row r="59082" spans="20:21" x14ac:dyDescent="0.2">
      <c r="T59082" s="11"/>
      <c r="U59082" s="11"/>
    </row>
    <row r="59083" spans="20:21" x14ac:dyDescent="0.2">
      <c r="T59083" s="11"/>
      <c r="U59083" s="11"/>
    </row>
    <row r="59084" spans="20:21" x14ac:dyDescent="0.2">
      <c r="T59084" s="11"/>
      <c r="U59084" s="11"/>
    </row>
    <row r="59085" spans="20:21" x14ac:dyDescent="0.2">
      <c r="T59085" s="11"/>
      <c r="U59085" s="11"/>
    </row>
    <row r="59086" spans="20:21" x14ac:dyDescent="0.2">
      <c r="T59086" s="11"/>
      <c r="U59086" s="11"/>
    </row>
    <row r="59087" spans="20:21" x14ac:dyDescent="0.2">
      <c r="T59087" s="11"/>
      <c r="U59087" s="11"/>
    </row>
    <row r="59088" spans="20:21" x14ac:dyDescent="0.2">
      <c r="T59088" s="11"/>
      <c r="U59088" s="11"/>
    </row>
    <row r="59089" spans="20:21" x14ac:dyDescent="0.2">
      <c r="T59089" s="11"/>
      <c r="U59089" s="11"/>
    </row>
    <row r="59090" spans="20:21" x14ac:dyDescent="0.2">
      <c r="T59090" s="11"/>
      <c r="U59090" s="11"/>
    </row>
    <row r="59091" spans="20:21" x14ac:dyDescent="0.2">
      <c r="T59091" s="11"/>
      <c r="U59091" s="11"/>
    </row>
    <row r="59092" spans="20:21" x14ac:dyDescent="0.2">
      <c r="T59092" s="11"/>
      <c r="U59092" s="11"/>
    </row>
    <row r="59093" spans="20:21" x14ac:dyDescent="0.2">
      <c r="T59093" s="11"/>
      <c r="U59093" s="11"/>
    </row>
    <row r="59094" spans="20:21" x14ac:dyDescent="0.2">
      <c r="T59094" s="11"/>
      <c r="U59094" s="11"/>
    </row>
    <row r="59095" spans="20:21" x14ac:dyDescent="0.2">
      <c r="T59095" s="11"/>
      <c r="U59095" s="11"/>
    </row>
    <row r="59096" spans="20:21" x14ac:dyDescent="0.2">
      <c r="T59096" s="11"/>
      <c r="U59096" s="11"/>
    </row>
    <row r="59097" spans="20:21" x14ac:dyDescent="0.2">
      <c r="T59097" s="11"/>
      <c r="U59097" s="11"/>
    </row>
    <row r="59098" spans="20:21" x14ac:dyDescent="0.2">
      <c r="T59098" s="11"/>
      <c r="U59098" s="11"/>
    </row>
    <row r="59099" spans="20:21" x14ac:dyDescent="0.2">
      <c r="T59099" s="11"/>
      <c r="U59099" s="11"/>
    </row>
    <row r="59100" spans="20:21" x14ac:dyDescent="0.2">
      <c r="T59100" s="11"/>
      <c r="U59100" s="11"/>
    </row>
    <row r="59101" spans="20:21" x14ac:dyDescent="0.2">
      <c r="T59101" s="11"/>
      <c r="U59101" s="11"/>
    </row>
    <row r="59102" spans="20:21" x14ac:dyDescent="0.2">
      <c r="T59102" s="11"/>
      <c r="U59102" s="11"/>
    </row>
    <row r="59103" spans="20:21" x14ac:dyDescent="0.2">
      <c r="T59103" s="11"/>
      <c r="U59103" s="11"/>
    </row>
    <row r="59104" spans="20:21" x14ac:dyDescent="0.2">
      <c r="T59104" s="11"/>
      <c r="U59104" s="11"/>
    </row>
    <row r="59105" spans="20:21" x14ac:dyDescent="0.2">
      <c r="T59105" s="11"/>
      <c r="U59105" s="11"/>
    </row>
    <row r="59106" spans="20:21" x14ac:dyDescent="0.2">
      <c r="T59106" s="11"/>
      <c r="U59106" s="11"/>
    </row>
    <row r="59107" spans="20:21" x14ac:dyDescent="0.2">
      <c r="T59107" s="11"/>
      <c r="U59107" s="11"/>
    </row>
    <row r="59108" spans="20:21" x14ac:dyDescent="0.2">
      <c r="T59108" s="11"/>
      <c r="U59108" s="11"/>
    </row>
    <row r="59109" spans="20:21" x14ac:dyDescent="0.2">
      <c r="T59109" s="11"/>
      <c r="U59109" s="11"/>
    </row>
    <row r="59110" spans="20:21" x14ac:dyDescent="0.2">
      <c r="T59110" s="11"/>
      <c r="U59110" s="11"/>
    </row>
    <row r="59111" spans="20:21" x14ac:dyDescent="0.2">
      <c r="T59111" s="11"/>
      <c r="U59111" s="11"/>
    </row>
    <row r="59112" spans="20:21" x14ac:dyDescent="0.2">
      <c r="T59112" s="11"/>
      <c r="U59112" s="11"/>
    </row>
    <row r="59113" spans="20:21" x14ac:dyDescent="0.2">
      <c r="T59113" s="11"/>
      <c r="U59113" s="11"/>
    </row>
    <row r="59114" spans="20:21" x14ac:dyDescent="0.2">
      <c r="T59114" s="11"/>
      <c r="U59114" s="11"/>
    </row>
    <row r="59115" spans="20:21" x14ac:dyDescent="0.2">
      <c r="T59115" s="11"/>
      <c r="U59115" s="11"/>
    </row>
    <row r="59116" spans="20:21" x14ac:dyDescent="0.2">
      <c r="T59116" s="11"/>
      <c r="U59116" s="11"/>
    </row>
    <row r="59117" spans="20:21" x14ac:dyDescent="0.2">
      <c r="T59117" s="11"/>
      <c r="U59117" s="11"/>
    </row>
    <row r="59118" spans="20:21" x14ac:dyDescent="0.2">
      <c r="T59118" s="11"/>
      <c r="U59118" s="11"/>
    </row>
    <row r="59119" spans="20:21" x14ac:dyDescent="0.2">
      <c r="T59119" s="11"/>
      <c r="U59119" s="11"/>
    </row>
    <row r="59120" spans="20:21" x14ac:dyDescent="0.2">
      <c r="T59120" s="11"/>
      <c r="U59120" s="11"/>
    </row>
    <row r="59121" spans="20:21" x14ac:dyDescent="0.2">
      <c r="T59121" s="11"/>
      <c r="U59121" s="11"/>
    </row>
    <row r="59122" spans="20:21" x14ac:dyDescent="0.2">
      <c r="T59122" s="11"/>
      <c r="U59122" s="11"/>
    </row>
    <row r="59123" spans="20:21" x14ac:dyDescent="0.2">
      <c r="T59123" s="11"/>
      <c r="U59123" s="11"/>
    </row>
    <row r="59124" spans="20:21" x14ac:dyDescent="0.2">
      <c r="T59124" s="11"/>
      <c r="U59124" s="11"/>
    </row>
    <row r="59125" spans="20:21" x14ac:dyDescent="0.2">
      <c r="T59125" s="11"/>
      <c r="U59125" s="11"/>
    </row>
    <row r="59126" spans="20:21" x14ac:dyDescent="0.2">
      <c r="T59126" s="11"/>
      <c r="U59126" s="11"/>
    </row>
    <row r="59127" spans="20:21" x14ac:dyDescent="0.2">
      <c r="T59127" s="11"/>
      <c r="U59127" s="11"/>
    </row>
    <row r="59128" spans="20:21" x14ac:dyDescent="0.2">
      <c r="T59128" s="11"/>
      <c r="U59128" s="11"/>
    </row>
    <row r="59129" spans="20:21" x14ac:dyDescent="0.2">
      <c r="T59129" s="11"/>
      <c r="U59129" s="11"/>
    </row>
    <row r="59130" spans="20:21" x14ac:dyDescent="0.2">
      <c r="T59130" s="11"/>
      <c r="U59130" s="11"/>
    </row>
    <row r="59131" spans="20:21" x14ac:dyDescent="0.2">
      <c r="T59131" s="11"/>
      <c r="U59131" s="11"/>
    </row>
    <row r="59132" spans="20:21" x14ac:dyDescent="0.2">
      <c r="T59132" s="11"/>
      <c r="U59132" s="11"/>
    </row>
    <row r="59133" spans="20:21" x14ac:dyDescent="0.2">
      <c r="T59133" s="11"/>
      <c r="U59133" s="11"/>
    </row>
    <row r="59134" spans="20:21" x14ac:dyDescent="0.2">
      <c r="T59134" s="11"/>
      <c r="U59134" s="11"/>
    </row>
    <row r="59135" spans="20:21" x14ac:dyDescent="0.2">
      <c r="T59135" s="11"/>
      <c r="U59135" s="11"/>
    </row>
    <row r="59136" spans="20:21" x14ac:dyDescent="0.2">
      <c r="T59136" s="11"/>
      <c r="U59136" s="11"/>
    </row>
    <row r="59137" spans="20:21" x14ac:dyDescent="0.2">
      <c r="T59137" s="11"/>
      <c r="U59137" s="11"/>
    </row>
    <row r="59138" spans="20:21" x14ac:dyDescent="0.2">
      <c r="T59138" s="11"/>
      <c r="U59138" s="11"/>
    </row>
    <row r="59139" spans="20:21" x14ac:dyDescent="0.2">
      <c r="T59139" s="11"/>
      <c r="U59139" s="11"/>
    </row>
    <row r="59140" spans="20:21" x14ac:dyDescent="0.2">
      <c r="T59140" s="11"/>
      <c r="U59140" s="11"/>
    </row>
    <row r="59141" spans="20:21" x14ac:dyDescent="0.2">
      <c r="T59141" s="11"/>
      <c r="U59141" s="11"/>
    </row>
    <row r="59142" spans="20:21" x14ac:dyDescent="0.2">
      <c r="T59142" s="11"/>
      <c r="U59142" s="11"/>
    </row>
    <row r="59143" spans="20:21" x14ac:dyDescent="0.2">
      <c r="T59143" s="11"/>
      <c r="U59143" s="11"/>
    </row>
    <row r="59144" spans="20:21" x14ac:dyDescent="0.2">
      <c r="T59144" s="11"/>
      <c r="U59144" s="11"/>
    </row>
    <row r="59145" spans="20:21" x14ac:dyDescent="0.2">
      <c r="T59145" s="11"/>
      <c r="U59145" s="11"/>
    </row>
    <row r="59146" spans="20:21" x14ac:dyDescent="0.2">
      <c r="T59146" s="11"/>
      <c r="U59146" s="11"/>
    </row>
    <row r="59147" spans="20:21" x14ac:dyDescent="0.2">
      <c r="T59147" s="11"/>
      <c r="U59147" s="11"/>
    </row>
    <row r="59148" spans="20:21" x14ac:dyDescent="0.2">
      <c r="T59148" s="11"/>
      <c r="U59148" s="11"/>
    </row>
    <row r="59149" spans="20:21" x14ac:dyDescent="0.2">
      <c r="T59149" s="11"/>
      <c r="U59149" s="11"/>
    </row>
    <row r="59150" spans="20:21" x14ac:dyDescent="0.2">
      <c r="T59150" s="11"/>
      <c r="U59150" s="11"/>
    </row>
    <row r="59151" spans="20:21" x14ac:dyDescent="0.2">
      <c r="T59151" s="11"/>
      <c r="U59151" s="11"/>
    </row>
    <row r="59152" spans="20:21" x14ac:dyDescent="0.2">
      <c r="T59152" s="11"/>
      <c r="U59152" s="11"/>
    </row>
    <row r="59153" spans="20:21" x14ac:dyDescent="0.2">
      <c r="T59153" s="11"/>
      <c r="U59153" s="11"/>
    </row>
    <row r="59154" spans="20:21" x14ac:dyDescent="0.2">
      <c r="T59154" s="11"/>
      <c r="U59154" s="11"/>
    </row>
    <row r="59155" spans="20:21" x14ac:dyDescent="0.2">
      <c r="T59155" s="11"/>
      <c r="U59155" s="11"/>
    </row>
    <row r="59156" spans="20:21" x14ac:dyDescent="0.2">
      <c r="T59156" s="11"/>
      <c r="U59156" s="11"/>
    </row>
    <row r="59157" spans="20:21" x14ac:dyDescent="0.2">
      <c r="T59157" s="11"/>
      <c r="U59157" s="11"/>
    </row>
    <row r="59158" spans="20:21" x14ac:dyDescent="0.2">
      <c r="T59158" s="11"/>
      <c r="U59158" s="11"/>
    </row>
    <row r="59159" spans="20:21" x14ac:dyDescent="0.2">
      <c r="T59159" s="11"/>
      <c r="U59159" s="11"/>
    </row>
    <row r="59160" spans="20:21" x14ac:dyDescent="0.2">
      <c r="T59160" s="11"/>
      <c r="U59160" s="11"/>
    </row>
    <row r="59161" spans="20:21" x14ac:dyDescent="0.2">
      <c r="T59161" s="11"/>
      <c r="U59161" s="11"/>
    </row>
    <row r="59162" spans="20:21" x14ac:dyDescent="0.2">
      <c r="T59162" s="11"/>
      <c r="U59162" s="11"/>
    </row>
    <row r="59163" spans="20:21" x14ac:dyDescent="0.2">
      <c r="T59163" s="11"/>
      <c r="U59163" s="11"/>
    </row>
    <row r="59164" spans="20:21" x14ac:dyDescent="0.2">
      <c r="T59164" s="11"/>
      <c r="U59164" s="11"/>
    </row>
    <row r="59165" spans="20:21" x14ac:dyDescent="0.2">
      <c r="T59165" s="11"/>
      <c r="U59165" s="11"/>
    </row>
    <row r="59166" spans="20:21" x14ac:dyDescent="0.2">
      <c r="T59166" s="11"/>
      <c r="U59166" s="11"/>
    </row>
    <row r="59167" spans="20:21" x14ac:dyDescent="0.2">
      <c r="T59167" s="11"/>
      <c r="U59167" s="11"/>
    </row>
    <row r="59168" spans="20:21" x14ac:dyDescent="0.2">
      <c r="T59168" s="11"/>
      <c r="U59168" s="11"/>
    </row>
    <row r="59169" spans="20:21" x14ac:dyDescent="0.2">
      <c r="T59169" s="11"/>
      <c r="U59169" s="11"/>
    </row>
    <row r="59170" spans="20:21" x14ac:dyDescent="0.2">
      <c r="T59170" s="11"/>
      <c r="U59170" s="11"/>
    </row>
    <row r="59171" spans="20:21" x14ac:dyDescent="0.2">
      <c r="T59171" s="11"/>
      <c r="U59171" s="11"/>
    </row>
    <row r="59172" spans="20:21" x14ac:dyDescent="0.2">
      <c r="T59172" s="11"/>
      <c r="U59172" s="11"/>
    </row>
    <row r="59173" spans="20:21" x14ac:dyDescent="0.2">
      <c r="T59173" s="11"/>
      <c r="U59173" s="11"/>
    </row>
    <row r="59174" spans="20:21" x14ac:dyDescent="0.2">
      <c r="T59174" s="11"/>
      <c r="U59174" s="11"/>
    </row>
    <row r="59175" spans="20:21" x14ac:dyDescent="0.2">
      <c r="T59175" s="11"/>
      <c r="U59175" s="11"/>
    </row>
    <row r="59176" spans="20:21" x14ac:dyDescent="0.2">
      <c r="T59176" s="11"/>
      <c r="U59176" s="11"/>
    </row>
    <row r="59177" spans="20:21" x14ac:dyDescent="0.2">
      <c r="T59177" s="11"/>
      <c r="U59177" s="11"/>
    </row>
    <row r="59178" spans="20:21" x14ac:dyDescent="0.2">
      <c r="T59178" s="11"/>
      <c r="U59178" s="11"/>
    </row>
    <row r="59179" spans="20:21" x14ac:dyDescent="0.2">
      <c r="T59179" s="11"/>
      <c r="U59179" s="11"/>
    </row>
    <row r="59180" spans="20:21" x14ac:dyDescent="0.2">
      <c r="T59180" s="11"/>
      <c r="U59180" s="11"/>
    </row>
    <row r="59181" spans="20:21" x14ac:dyDescent="0.2">
      <c r="T59181" s="11"/>
      <c r="U59181" s="11"/>
    </row>
    <row r="59182" spans="20:21" x14ac:dyDescent="0.2">
      <c r="T59182" s="11"/>
      <c r="U59182" s="11"/>
    </row>
    <row r="59183" spans="20:21" x14ac:dyDescent="0.2">
      <c r="T59183" s="11"/>
      <c r="U59183" s="11"/>
    </row>
    <row r="59184" spans="20:21" x14ac:dyDescent="0.2">
      <c r="T59184" s="11"/>
      <c r="U59184" s="11"/>
    </row>
    <row r="59185" spans="20:21" x14ac:dyDescent="0.2">
      <c r="T59185" s="11"/>
      <c r="U59185" s="11"/>
    </row>
    <row r="59186" spans="20:21" x14ac:dyDescent="0.2">
      <c r="T59186" s="11"/>
      <c r="U59186" s="11"/>
    </row>
    <row r="59187" spans="20:21" x14ac:dyDescent="0.2">
      <c r="T59187" s="11"/>
      <c r="U59187" s="11"/>
    </row>
    <row r="59188" spans="20:21" x14ac:dyDescent="0.2">
      <c r="T59188" s="11"/>
      <c r="U59188" s="11"/>
    </row>
    <row r="59189" spans="20:21" x14ac:dyDescent="0.2">
      <c r="T59189" s="11"/>
      <c r="U59189" s="11"/>
    </row>
    <row r="59190" spans="20:21" x14ac:dyDescent="0.2">
      <c r="T59190" s="11"/>
      <c r="U59190" s="11"/>
    </row>
    <row r="59191" spans="20:21" x14ac:dyDescent="0.2">
      <c r="T59191" s="11"/>
      <c r="U59191" s="11"/>
    </row>
    <row r="59192" spans="20:21" x14ac:dyDescent="0.2">
      <c r="T59192" s="11"/>
      <c r="U59192" s="11"/>
    </row>
    <row r="59193" spans="20:21" x14ac:dyDescent="0.2">
      <c r="T59193" s="11"/>
      <c r="U59193" s="11"/>
    </row>
    <row r="59194" spans="20:21" x14ac:dyDescent="0.2">
      <c r="T59194" s="11"/>
      <c r="U59194" s="11"/>
    </row>
    <row r="59195" spans="20:21" x14ac:dyDescent="0.2">
      <c r="T59195" s="11"/>
      <c r="U59195" s="11"/>
    </row>
    <row r="59196" spans="20:21" x14ac:dyDescent="0.2">
      <c r="T59196" s="11"/>
      <c r="U59196" s="11"/>
    </row>
    <row r="59197" spans="20:21" x14ac:dyDescent="0.2">
      <c r="T59197" s="11"/>
      <c r="U59197" s="11"/>
    </row>
    <row r="59198" spans="20:21" x14ac:dyDescent="0.2">
      <c r="T59198" s="11"/>
      <c r="U59198" s="11"/>
    </row>
    <row r="59199" spans="20:21" x14ac:dyDescent="0.2">
      <c r="T59199" s="11"/>
      <c r="U59199" s="11"/>
    </row>
    <row r="59200" spans="20:21" x14ac:dyDescent="0.2">
      <c r="T59200" s="11"/>
      <c r="U59200" s="11"/>
    </row>
    <row r="59201" spans="20:21" x14ac:dyDescent="0.2">
      <c r="T59201" s="11"/>
      <c r="U59201" s="11"/>
    </row>
    <row r="59202" spans="20:21" x14ac:dyDescent="0.2">
      <c r="T59202" s="11"/>
      <c r="U59202" s="11"/>
    </row>
    <row r="59203" spans="20:21" x14ac:dyDescent="0.2">
      <c r="T59203" s="11"/>
      <c r="U59203" s="11"/>
    </row>
    <row r="59204" spans="20:21" x14ac:dyDescent="0.2">
      <c r="T59204" s="11"/>
      <c r="U59204" s="11"/>
    </row>
    <row r="59205" spans="20:21" x14ac:dyDescent="0.2">
      <c r="T59205" s="11"/>
      <c r="U59205" s="11"/>
    </row>
    <row r="59206" spans="20:21" x14ac:dyDescent="0.2">
      <c r="T59206" s="11"/>
      <c r="U59206" s="11"/>
    </row>
    <row r="59207" spans="20:21" x14ac:dyDescent="0.2">
      <c r="T59207" s="11"/>
      <c r="U59207" s="11"/>
    </row>
    <row r="59208" spans="20:21" x14ac:dyDescent="0.2">
      <c r="T59208" s="11"/>
      <c r="U59208" s="11"/>
    </row>
    <row r="59209" spans="20:21" x14ac:dyDescent="0.2">
      <c r="T59209" s="11"/>
      <c r="U59209" s="11"/>
    </row>
    <row r="59210" spans="20:21" x14ac:dyDescent="0.2">
      <c r="T59210" s="11"/>
      <c r="U59210" s="11"/>
    </row>
    <row r="59211" spans="20:21" x14ac:dyDescent="0.2">
      <c r="T59211" s="11"/>
      <c r="U59211" s="11"/>
    </row>
    <row r="59212" spans="20:21" x14ac:dyDescent="0.2">
      <c r="T59212" s="11"/>
      <c r="U59212" s="11"/>
    </row>
    <row r="59213" spans="20:21" x14ac:dyDescent="0.2">
      <c r="T59213" s="11"/>
      <c r="U59213" s="11"/>
    </row>
    <row r="59214" spans="20:21" x14ac:dyDescent="0.2">
      <c r="T59214" s="11"/>
      <c r="U59214" s="11"/>
    </row>
    <row r="59215" spans="20:21" x14ac:dyDescent="0.2">
      <c r="T59215" s="11"/>
      <c r="U59215" s="11"/>
    </row>
    <row r="59216" spans="20:21" x14ac:dyDescent="0.2">
      <c r="T59216" s="11"/>
      <c r="U59216" s="11"/>
    </row>
    <row r="59217" spans="20:21" x14ac:dyDescent="0.2">
      <c r="T59217" s="11"/>
      <c r="U59217" s="11"/>
    </row>
    <row r="59218" spans="20:21" x14ac:dyDescent="0.2">
      <c r="T59218" s="11"/>
      <c r="U59218" s="11"/>
    </row>
    <row r="59219" spans="20:21" x14ac:dyDescent="0.2">
      <c r="T59219" s="11"/>
      <c r="U59219" s="11"/>
    </row>
    <row r="59220" spans="20:21" x14ac:dyDescent="0.2">
      <c r="T59220" s="11"/>
      <c r="U59220" s="11"/>
    </row>
    <row r="59221" spans="20:21" x14ac:dyDescent="0.2">
      <c r="T59221" s="11"/>
      <c r="U59221" s="11"/>
    </row>
    <row r="59222" spans="20:21" x14ac:dyDescent="0.2">
      <c r="T59222" s="11"/>
      <c r="U59222" s="11"/>
    </row>
    <row r="59223" spans="20:21" x14ac:dyDescent="0.2">
      <c r="T59223" s="11"/>
      <c r="U59223" s="11"/>
    </row>
    <row r="59224" spans="20:21" x14ac:dyDescent="0.2">
      <c r="T59224" s="11"/>
      <c r="U59224" s="11"/>
    </row>
    <row r="59225" spans="20:21" x14ac:dyDescent="0.2">
      <c r="T59225" s="11"/>
      <c r="U59225" s="11"/>
    </row>
    <row r="59226" spans="20:21" x14ac:dyDescent="0.2">
      <c r="T59226" s="11"/>
      <c r="U59226" s="11"/>
    </row>
    <row r="59227" spans="20:21" x14ac:dyDescent="0.2">
      <c r="T59227" s="11"/>
      <c r="U59227" s="11"/>
    </row>
    <row r="59228" spans="20:21" x14ac:dyDescent="0.2">
      <c r="T59228" s="11"/>
      <c r="U59228" s="11"/>
    </row>
    <row r="59229" spans="20:21" x14ac:dyDescent="0.2">
      <c r="T59229" s="11"/>
      <c r="U59229" s="11"/>
    </row>
    <row r="59230" spans="20:21" x14ac:dyDescent="0.2">
      <c r="T59230" s="11"/>
      <c r="U59230" s="11"/>
    </row>
    <row r="59231" spans="20:21" x14ac:dyDescent="0.2">
      <c r="T59231" s="11"/>
      <c r="U59231" s="11"/>
    </row>
    <row r="59232" spans="20:21" x14ac:dyDescent="0.2">
      <c r="T59232" s="11"/>
      <c r="U59232" s="11"/>
    </row>
    <row r="59233" spans="20:21" x14ac:dyDescent="0.2">
      <c r="T59233" s="11"/>
      <c r="U59233" s="11"/>
    </row>
    <row r="59234" spans="20:21" x14ac:dyDescent="0.2">
      <c r="T59234" s="11"/>
      <c r="U59234" s="11"/>
    </row>
    <row r="59235" spans="20:21" x14ac:dyDescent="0.2">
      <c r="T59235" s="11"/>
      <c r="U59235" s="11"/>
    </row>
    <row r="59236" spans="20:21" x14ac:dyDescent="0.2">
      <c r="T59236" s="11"/>
      <c r="U59236" s="11"/>
    </row>
    <row r="59237" spans="20:21" x14ac:dyDescent="0.2">
      <c r="T59237" s="11"/>
      <c r="U59237" s="11"/>
    </row>
    <row r="59238" spans="20:21" x14ac:dyDescent="0.2">
      <c r="T59238" s="11"/>
      <c r="U59238" s="11"/>
    </row>
    <row r="59239" spans="20:21" x14ac:dyDescent="0.2">
      <c r="T59239" s="11"/>
      <c r="U59239" s="11"/>
    </row>
    <row r="59240" spans="20:21" x14ac:dyDescent="0.2">
      <c r="T59240" s="11"/>
      <c r="U59240" s="11"/>
    </row>
    <row r="59241" spans="20:21" x14ac:dyDescent="0.2">
      <c r="T59241" s="11"/>
      <c r="U59241" s="11"/>
    </row>
    <row r="59242" spans="20:21" x14ac:dyDescent="0.2">
      <c r="T59242" s="11"/>
      <c r="U59242" s="11"/>
    </row>
    <row r="59243" spans="20:21" x14ac:dyDescent="0.2">
      <c r="T59243" s="11"/>
      <c r="U59243" s="11"/>
    </row>
    <row r="59244" spans="20:21" x14ac:dyDescent="0.2">
      <c r="T59244" s="11"/>
      <c r="U59244" s="11"/>
    </row>
    <row r="59245" spans="20:21" x14ac:dyDescent="0.2">
      <c r="T59245" s="11"/>
      <c r="U59245" s="11"/>
    </row>
    <row r="59246" spans="20:21" x14ac:dyDescent="0.2">
      <c r="T59246" s="11"/>
      <c r="U59246" s="11"/>
    </row>
    <row r="59247" spans="20:21" x14ac:dyDescent="0.2">
      <c r="T59247" s="11"/>
      <c r="U59247" s="11"/>
    </row>
    <row r="59248" spans="20:21" x14ac:dyDescent="0.2">
      <c r="T59248" s="11"/>
      <c r="U59248" s="11"/>
    </row>
    <row r="59249" spans="20:21" x14ac:dyDescent="0.2">
      <c r="T59249" s="11"/>
      <c r="U59249" s="11"/>
    </row>
    <row r="59250" spans="20:21" x14ac:dyDescent="0.2">
      <c r="T59250" s="11"/>
      <c r="U59250" s="11"/>
    </row>
    <row r="59251" spans="20:21" x14ac:dyDescent="0.2">
      <c r="T59251" s="11"/>
      <c r="U59251" s="11"/>
    </row>
    <row r="59252" spans="20:21" x14ac:dyDescent="0.2">
      <c r="T59252" s="11"/>
      <c r="U59252" s="11"/>
    </row>
    <row r="59253" spans="20:21" x14ac:dyDescent="0.2">
      <c r="T59253" s="11"/>
      <c r="U59253" s="11"/>
    </row>
    <row r="59254" spans="20:21" x14ac:dyDescent="0.2">
      <c r="T59254" s="11"/>
      <c r="U59254" s="11"/>
    </row>
    <row r="59255" spans="20:21" x14ac:dyDescent="0.2">
      <c r="T59255" s="11"/>
      <c r="U59255" s="11"/>
    </row>
    <row r="59256" spans="20:21" x14ac:dyDescent="0.2">
      <c r="T59256" s="11"/>
      <c r="U59256" s="11"/>
    </row>
    <row r="59257" spans="20:21" x14ac:dyDescent="0.2">
      <c r="T59257" s="11"/>
      <c r="U59257" s="11"/>
    </row>
    <row r="59258" spans="20:21" x14ac:dyDescent="0.2">
      <c r="T59258" s="11"/>
      <c r="U59258" s="11"/>
    </row>
    <row r="59259" spans="20:21" x14ac:dyDescent="0.2">
      <c r="T59259" s="11"/>
      <c r="U59259" s="11"/>
    </row>
    <row r="59260" spans="20:21" x14ac:dyDescent="0.2">
      <c r="T59260" s="11"/>
      <c r="U59260" s="11"/>
    </row>
    <row r="59261" spans="20:21" x14ac:dyDescent="0.2">
      <c r="T59261" s="11"/>
      <c r="U59261" s="11"/>
    </row>
    <row r="59262" spans="20:21" x14ac:dyDescent="0.2">
      <c r="T59262" s="11"/>
      <c r="U59262" s="11"/>
    </row>
    <row r="59263" spans="20:21" x14ac:dyDescent="0.2">
      <c r="T59263" s="11"/>
      <c r="U59263" s="11"/>
    </row>
    <row r="59264" spans="20:21" x14ac:dyDescent="0.2">
      <c r="T59264" s="11"/>
      <c r="U59264" s="11"/>
    </row>
    <row r="59265" spans="20:21" x14ac:dyDescent="0.2">
      <c r="T59265" s="11"/>
      <c r="U59265" s="11"/>
    </row>
    <row r="59266" spans="20:21" x14ac:dyDescent="0.2">
      <c r="T59266" s="11"/>
      <c r="U59266" s="11"/>
    </row>
    <row r="59267" spans="20:21" x14ac:dyDescent="0.2">
      <c r="T59267" s="11"/>
      <c r="U59267" s="11"/>
    </row>
    <row r="59268" spans="20:21" x14ac:dyDescent="0.2">
      <c r="T59268" s="11"/>
      <c r="U59268" s="11"/>
    </row>
    <row r="59269" spans="20:21" x14ac:dyDescent="0.2">
      <c r="T59269" s="11"/>
      <c r="U59269" s="11"/>
    </row>
    <row r="59270" spans="20:21" x14ac:dyDescent="0.2">
      <c r="T59270" s="11"/>
      <c r="U59270" s="11"/>
    </row>
    <row r="59271" spans="20:21" x14ac:dyDescent="0.2">
      <c r="T59271" s="11"/>
      <c r="U59271" s="11"/>
    </row>
    <row r="59272" spans="20:21" x14ac:dyDescent="0.2">
      <c r="T59272" s="11"/>
      <c r="U59272" s="11"/>
    </row>
    <row r="59273" spans="20:21" x14ac:dyDescent="0.2">
      <c r="T59273" s="11"/>
      <c r="U59273" s="11"/>
    </row>
    <row r="59274" spans="20:21" x14ac:dyDescent="0.2">
      <c r="T59274" s="11"/>
      <c r="U59274" s="11"/>
    </row>
    <row r="59275" spans="20:21" x14ac:dyDescent="0.2">
      <c r="T59275" s="11"/>
      <c r="U59275" s="11"/>
    </row>
    <row r="59276" spans="20:21" x14ac:dyDescent="0.2">
      <c r="T59276" s="11"/>
      <c r="U59276" s="11"/>
    </row>
    <row r="59277" spans="20:21" x14ac:dyDescent="0.2">
      <c r="T59277" s="11"/>
      <c r="U59277" s="11"/>
    </row>
    <row r="59278" spans="20:21" x14ac:dyDescent="0.2">
      <c r="T59278" s="11"/>
      <c r="U59278" s="11"/>
    </row>
    <row r="59279" spans="20:21" x14ac:dyDescent="0.2">
      <c r="T59279" s="11"/>
      <c r="U59279" s="11"/>
    </row>
    <row r="59280" spans="20:21" x14ac:dyDescent="0.2">
      <c r="T59280" s="11"/>
      <c r="U59280" s="11"/>
    </row>
    <row r="59281" spans="20:21" x14ac:dyDescent="0.2">
      <c r="T59281" s="11"/>
      <c r="U59281" s="11"/>
    </row>
    <row r="59282" spans="20:21" x14ac:dyDescent="0.2">
      <c r="T59282" s="11"/>
      <c r="U59282" s="11"/>
    </row>
    <row r="59283" spans="20:21" x14ac:dyDescent="0.2">
      <c r="T59283" s="11"/>
      <c r="U59283" s="11"/>
    </row>
    <row r="59284" spans="20:21" x14ac:dyDescent="0.2">
      <c r="T59284" s="11"/>
      <c r="U59284" s="11"/>
    </row>
    <row r="59285" spans="20:21" x14ac:dyDescent="0.2">
      <c r="T59285" s="11"/>
      <c r="U59285" s="11"/>
    </row>
    <row r="59286" spans="20:21" x14ac:dyDescent="0.2">
      <c r="T59286" s="11"/>
      <c r="U59286" s="11"/>
    </row>
    <row r="59287" spans="20:21" x14ac:dyDescent="0.2">
      <c r="T59287" s="11"/>
      <c r="U59287" s="11"/>
    </row>
    <row r="59288" spans="20:21" x14ac:dyDescent="0.2">
      <c r="T59288" s="11"/>
      <c r="U59288" s="11"/>
    </row>
    <row r="59289" spans="20:21" x14ac:dyDescent="0.2">
      <c r="T59289" s="11"/>
      <c r="U59289" s="11"/>
    </row>
    <row r="59290" spans="20:21" x14ac:dyDescent="0.2">
      <c r="T59290" s="11"/>
      <c r="U59290" s="11"/>
    </row>
    <row r="59291" spans="20:21" x14ac:dyDescent="0.2">
      <c r="T59291" s="11"/>
      <c r="U59291" s="11"/>
    </row>
    <row r="59292" spans="20:21" x14ac:dyDescent="0.2">
      <c r="T59292" s="11"/>
      <c r="U59292" s="11"/>
    </row>
    <row r="59293" spans="20:21" x14ac:dyDescent="0.2">
      <c r="T59293" s="11"/>
      <c r="U59293" s="11"/>
    </row>
    <row r="59294" spans="20:21" x14ac:dyDescent="0.2">
      <c r="T59294" s="11"/>
      <c r="U59294" s="11"/>
    </row>
    <row r="59295" spans="20:21" x14ac:dyDescent="0.2">
      <c r="T59295" s="11"/>
      <c r="U59295" s="11"/>
    </row>
    <row r="59296" spans="20:21" x14ac:dyDescent="0.2">
      <c r="T59296" s="11"/>
      <c r="U59296" s="11"/>
    </row>
    <row r="59297" spans="20:21" x14ac:dyDescent="0.2">
      <c r="T59297" s="11"/>
      <c r="U59297" s="11"/>
    </row>
    <row r="59298" spans="20:21" x14ac:dyDescent="0.2">
      <c r="T59298" s="11"/>
      <c r="U59298" s="11"/>
    </row>
    <row r="59299" spans="20:21" x14ac:dyDescent="0.2">
      <c r="T59299" s="11"/>
      <c r="U59299" s="11"/>
    </row>
    <row r="59300" spans="20:21" x14ac:dyDescent="0.2">
      <c r="T59300" s="11"/>
      <c r="U59300" s="11"/>
    </row>
    <row r="59301" spans="20:21" x14ac:dyDescent="0.2">
      <c r="T59301" s="11"/>
      <c r="U59301" s="11"/>
    </row>
    <row r="59302" spans="20:21" x14ac:dyDescent="0.2">
      <c r="T59302" s="11"/>
      <c r="U59302" s="11"/>
    </row>
    <row r="59303" spans="20:21" x14ac:dyDescent="0.2">
      <c r="T59303" s="11"/>
      <c r="U59303" s="11"/>
    </row>
    <row r="59304" spans="20:21" x14ac:dyDescent="0.2">
      <c r="T59304" s="11"/>
      <c r="U59304" s="11"/>
    </row>
    <row r="59305" spans="20:21" x14ac:dyDescent="0.2">
      <c r="T59305" s="11"/>
      <c r="U59305" s="11"/>
    </row>
    <row r="59306" spans="20:21" x14ac:dyDescent="0.2">
      <c r="T59306" s="11"/>
      <c r="U59306" s="11"/>
    </row>
    <row r="59307" spans="20:21" x14ac:dyDescent="0.2">
      <c r="T59307" s="11"/>
      <c r="U59307" s="11"/>
    </row>
    <row r="59308" spans="20:21" x14ac:dyDescent="0.2">
      <c r="T59308" s="11"/>
      <c r="U59308" s="11"/>
    </row>
    <row r="59309" spans="20:21" x14ac:dyDescent="0.2">
      <c r="T59309" s="11"/>
      <c r="U59309" s="11"/>
    </row>
    <row r="59310" spans="20:21" x14ac:dyDescent="0.2">
      <c r="T59310" s="11"/>
      <c r="U59310" s="11"/>
    </row>
    <row r="59311" spans="20:21" x14ac:dyDescent="0.2">
      <c r="T59311" s="11"/>
      <c r="U59311" s="11"/>
    </row>
    <row r="59312" spans="20:21" x14ac:dyDescent="0.2">
      <c r="T59312" s="11"/>
      <c r="U59312" s="11"/>
    </row>
    <row r="59313" spans="20:21" x14ac:dyDescent="0.2">
      <c r="T59313" s="11"/>
      <c r="U59313" s="11"/>
    </row>
    <row r="59314" spans="20:21" x14ac:dyDescent="0.2">
      <c r="T59314" s="11"/>
      <c r="U59314" s="11"/>
    </row>
    <row r="59315" spans="20:21" x14ac:dyDescent="0.2">
      <c r="T59315" s="11"/>
      <c r="U59315" s="11"/>
    </row>
    <row r="59316" spans="20:21" x14ac:dyDescent="0.2">
      <c r="T59316" s="11"/>
      <c r="U59316" s="11"/>
    </row>
    <row r="59317" spans="20:21" x14ac:dyDescent="0.2">
      <c r="T59317" s="11"/>
      <c r="U59317" s="11"/>
    </row>
    <row r="59318" spans="20:21" x14ac:dyDescent="0.2">
      <c r="T59318" s="11"/>
      <c r="U59318" s="11"/>
    </row>
    <row r="59319" spans="20:21" x14ac:dyDescent="0.2">
      <c r="T59319" s="11"/>
      <c r="U59319" s="11"/>
    </row>
    <row r="59320" spans="20:21" x14ac:dyDescent="0.2">
      <c r="T59320" s="11"/>
      <c r="U59320" s="11"/>
    </row>
    <row r="59321" spans="20:21" x14ac:dyDescent="0.2">
      <c r="T59321" s="11"/>
      <c r="U59321" s="11"/>
    </row>
    <row r="59322" spans="20:21" x14ac:dyDescent="0.2">
      <c r="T59322" s="11"/>
      <c r="U59322" s="11"/>
    </row>
    <row r="59323" spans="20:21" x14ac:dyDescent="0.2">
      <c r="T59323" s="11"/>
      <c r="U59323" s="11"/>
    </row>
    <row r="59324" spans="20:21" x14ac:dyDescent="0.2">
      <c r="T59324" s="11"/>
      <c r="U59324" s="11"/>
    </row>
    <row r="59325" spans="20:21" x14ac:dyDescent="0.2">
      <c r="T59325" s="11"/>
      <c r="U59325" s="11"/>
    </row>
    <row r="59326" spans="20:21" x14ac:dyDescent="0.2">
      <c r="T59326" s="11"/>
      <c r="U59326" s="11"/>
    </row>
    <row r="59327" spans="20:21" x14ac:dyDescent="0.2">
      <c r="T59327" s="11"/>
      <c r="U59327" s="11"/>
    </row>
    <row r="59328" spans="20:21" x14ac:dyDescent="0.2">
      <c r="T59328" s="11"/>
      <c r="U59328" s="11"/>
    </row>
    <row r="59329" spans="20:21" x14ac:dyDescent="0.2">
      <c r="T59329" s="11"/>
      <c r="U59329" s="11"/>
    </row>
    <row r="59330" spans="20:21" x14ac:dyDescent="0.2">
      <c r="T59330" s="11"/>
      <c r="U59330" s="11"/>
    </row>
    <row r="59331" spans="20:21" x14ac:dyDescent="0.2">
      <c r="T59331" s="11"/>
      <c r="U59331" s="11"/>
    </row>
    <row r="59332" spans="20:21" x14ac:dyDescent="0.2">
      <c r="T59332" s="11"/>
      <c r="U59332" s="11"/>
    </row>
    <row r="59333" spans="20:21" x14ac:dyDescent="0.2">
      <c r="T59333" s="11"/>
      <c r="U59333" s="11"/>
    </row>
    <row r="59334" spans="20:21" x14ac:dyDescent="0.2">
      <c r="T59334" s="11"/>
      <c r="U59334" s="11"/>
    </row>
    <row r="59335" spans="20:21" x14ac:dyDescent="0.2">
      <c r="T59335" s="11"/>
      <c r="U59335" s="11"/>
    </row>
    <row r="59336" spans="20:21" x14ac:dyDescent="0.2">
      <c r="T59336" s="11"/>
      <c r="U59336" s="11"/>
    </row>
    <row r="59337" spans="20:21" x14ac:dyDescent="0.2">
      <c r="T59337" s="11"/>
      <c r="U59337" s="11"/>
    </row>
    <row r="59338" spans="20:21" x14ac:dyDescent="0.2">
      <c r="T59338" s="11"/>
      <c r="U59338" s="11"/>
    </row>
    <row r="59339" spans="20:21" x14ac:dyDescent="0.2">
      <c r="T59339" s="11"/>
      <c r="U59339" s="11"/>
    </row>
    <row r="59340" spans="20:21" x14ac:dyDescent="0.2">
      <c r="T59340" s="11"/>
      <c r="U59340" s="11"/>
    </row>
    <row r="59341" spans="20:21" x14ac:dyDescent="0.2">
      <c r="T59341" s="11"/>
      <c r="U59341" s="11"/>
    </row>
    <row r="59342" spans="20:21" x14ac:dyDescent="0.2">
      <c r="T59342" s="11"/>
      <c r="U59342" s="11"/>
    </row>
    <row r="59343" spans="20:21" x14ac:dyDescent="0.2">
      <c r="T59343" s="11"/>
      <c r="U59343" s="11"/>
    </row>
    <row r="59344" spans="20:21" x14ac:dyDescent="0.2">
      <c r="T59344" s="11"/>
      <c r="U59344" s="11"/>
    </row>
    <row r="59345" spans="20:21" x14ac:dyDescent="0.2">
      <c r="T59345" s="11"/>
      <c r="U59345" s="11"/>
    </row>
    <row r="59346" spans="20:21" x14ac:dyDescent="0.2">
      <c r="T59346" s="11"/>
      <c r="U59346" s="11"/>
    </row>
    <row r="59347" spans="20:21" x14ac:dyDescent="0.2">
      <c r="T59347" s="11"/>
      <c r="U59347" s="11"/>
    </row>
    <row r="59348" spans="20:21" x14ac:dyDescent="0.2">
      <c r="T59348" s="11"/>
      <c r="U59348" s="11"/>
    </row>
    <row r="59349" spans="20:21" x14ac:dyDescent="0.2">
      <c r="T59349" s="11"/>
      <c r="U59349" s="11"/>
    </row>
    <row r="59350" spans="20:21" x14ac:dyDescent="0.2">
      <c r="T59350" s="11"/>
      <c r="U59350" s="11"/>
    </row>
    <row r="59351" spans="20:21" x14ac:dyDescent="0.2">
      <c r="T59351" s="11"/>
      <c r="U59351" s="11"/>
    </row>
    <row r="59352" spans="20:21" x14ac:dyDescent="0.2">
      <c r="T59352" s="11"/>
      <c r="U59352" s="11"/>
    </row>
    <row r="59353" spans="20:21" x14ac:dyDescent="0.2">
      <c r="T59353" s="11"/>
      <c r="U59353" s="11"/>
    </row>
    <row r="59354" spans="20:21" x14ac:dyDescent="0.2">
      <c r="T59354" s="11"/>
      <c r="U59354" s="11"/>
    </row>
    <row r="59355" spans="20:21" x14ac:dyDescent="0.2">
      <c r="T59355" s="11"/>
      <c r="U59355" s="11"/>
    </row>
    <row r="59356" spans="20:21" x14ac:dyDescent="0.2">
      <c r="T59356" s="11"/>
      <c r="U59356" s="11"/>
    </row>
    <row r="59357" spans="20:21" x14ac:dyDescent="0.2">
      <c r="T59357" s="11"/>
      <c r="U59357" s="11"/>
    </row>
    <row r="59358" spans="20:21" x14ac:dyDescent="0.2">
      <c r="T59358" s="11"/>
      <c r="U59358" s="11"/>
    </row>
    <row r="59359" spans="20:21" x14ac:dyDescent="0.2">
      <c r="T59359" s="11"/>
      <c r="U59359" s="11"/>
    </row>
    <row r="59360" spans="20:21" x14ac:dyDescent="0.2">
      <c r="T59360" s="11"/>
      <c r="U59360" s="11"/>
    </row>
    <row r="59361" spans="20:21" x14ac:dyDescent="0.2">
      <c r="T59361" s="11"/>
      <c r="U59361" s="11"/>
    </row>
    <row r="59362" spans="20:21" x14ac:dyDescent="0.2">
      <c r="T59362" s="11"/>
      <c r="U59362" s="11"/>
    </row>
    <row r="59363" spans="20:21" x14ac:dyDescent="0.2">
      <c r="T59363" s="11"/>
      <c r="U59363" s="11"/>
    </row>
    <row r="59364" spans="20:21" x14ac:dyDescent="0.2">
      <c r="T59364" s="11"/>
      <c r="U59364" s="11"/>
    </row>
    <row r="59365" spans="20:21" x14ac:dyDescent="0.2">
      <c r="T59365" s="11"/>
      <c r="U59365" s="11"/>
    </row>
    <row r="59366" spans="20:21" x14ac:dyDescent="0.2">
      <c r="T59366" s="11"/>
      <c r="U59366" s="11"/>
    </row>
    <row r="59367" spans="20:21" x14ac:dyDescent="0.2">
      <c r="T59367" s="11"/>
      <c r="U59367" s="11"/>
    </row>
    <row r="59368" spans="20:21" x14ac:dyDescent="0.2">
      <c r="T59368" s="11"/>
      <c r="U59368" s="11"/>
    </row>
    <row r="59369" spans="20:21" x14ac:dyDescent="0.2">
      <c r="T59369" s="11"/>
      <c r="U59369" s="11"/>
    </row>
    <row r="59370" spans="20:21" x14ac:dyDescent="0.2">
      <c r="T59370" s="11"/>
      <c r="U59370" s="11"/>
    </row>
    <row r="59371" spans="20:21" x14ac:dyDescent="0.2">
      <c r="T59371" s="11"/>
      <c r="U59371" s="11"/>
    </row>
    <row r="59372" spans="20:21" x14ac:dyDescent="0.2">
      <c r="T59372" s="11"/>
      <c r="U59372" s="11"/>
    </row>
    <row r="59373" spans="20:21" x14ac:dyDescent="0.2">
      <c r="T59373" s="11"/>
      <c r="U59373" s="11"/>
    </row>
    <row r="59374" spans="20:21" x14ac:dyDescent="0.2">
      <c r="T59374" s="11"/>
      <c r="U59374" s="11"/>
    </row>
    <row r="59375" spans="20:21" x14ac:dyDescent="0.2">
      <c r="T59375" s="11"/>
      <c r="U59375" s="11"/>
    </row>
    <row r="59376" spans="20:21" x14ac:dyDescent="0.2">
      <c r="T59376" s="11"/>
      <c r="U59376" s="11"/>
    </row>
    <row r="59377" spans="20:21" x14ac:dyDescent="0.2">
      <c r="T59377" s="11"/>
      <c r="U59377" s="11"/>
    </row>
    <row r="59378" spans="20:21" x14ac:dyDescent="0.2">
      <c r="T59378" s="11"/>
      <c r="U59378" s="11"/>
    </row>
    <row r="59379" spans="20:21" x14ac:dyDescent="0.2">
      <c r="T59379" s="11"/>
      <c r="U59379" s="11"/>
    </row>
    <row r="59380" spans="20:21" x14ac:dyDescent="0.2">
      <c r="T59380" s="11"/>
      <c r="U59380" s="11"/>
    </row>
    <row r="59381" spans="20:21" x14ac:dyDescent="0.2">
      <c r="T59381" s="11"/>
      <c r="U59381" s="11"/>
    </row>
    <row r="59382" spans="20:21" x14ac:dyDescent="0.2">
      <c r="T59382" s="11"/>
      <c r="U59382" s="11"/>
    </row>
    <row r="59383" spans="20:21" x14ac:dyDescent="0.2">
      <c r="T59383" s="11"/>
      <c r="U59383" s="11"/>
    </row>
    <row r="59384" spans="20:21" x14ac:dyDescent="0.2">
      <c r="T59384" s="11"/>
      <c r="U59384" s="11"/>
    </row>
    <row r="59385" spans="20:21" x14ac:dyDescent="0.2">
      <c r="T59385" s="11"/>
      <c r="U59385" s="11"/>
    </row>
    <row r="59386" spans="20:21" x14ac:dyDescent="0.2">
      <c r="T59386" s="11"/>
      <c r="U59386" s="11"/>
    </row>
    <row r="59387" spans="20:21" x14ac:dyDescent="0.2">
      <c r="T59387" s="11"/>
      <c r="U59387" s="11"/>
    </row>
    <row r="59388" spans="20:21" x14ac:dyDescent="0.2">
      <c r="T59388" s="11"/>
      <c r="U59388" s="11"/>
    </row>
    <row r="59389" spans="20:21" x14ac:dyDescent="0.2">
      <c r="T59389" s="11"/>
      <c r="U59389" s="11"/>
    </row>
    <row r="59390" spans="20:21" x14ac:dyDescent="0.2">
      <c r="T59390" s="11"/>
      <c r="U59390" s="11"/>
    </row>
    <row r="59391" spans="20:21" x14ac:dyDescent="0.2">
      <c r="T59391" s="11"/>
      <c r="U59391" s="11"/>
    </row>
    <row r="59392" spans="20:21" x14ac:dyDescent="0.2">
      <c r="T59392" s="11"/>
      <c r="U59392" s="11"/>
    </row>
    <row r="59393" spans="20:21" x14ac:dyDescent="0.2">
      <c r="T59393" s="11"/>
      <c r="U59393" s="11"/>
    </row>
    <row r="59394" spans="20:21" x14ac:dyDescent="0.2">
      <c r="T59394" s="11"/>
      <c r="U59394" s="11"/>
    </row>
    <row r="59395" spans="20:21" x14ac:dyDescent="0.2">
      <c r="T59395" s="11"/>
      <c r="U59395" s="11"/>
    </row>
    <row r="59396" spans="20:21" x14ac:dyDescent="0.2">
      <c r="T59396" s="11"/>
      <c r="U59396" s="11"/>
    </row>
    <row r="59397" spans="20:21" x14ac:dyDescent="0.2">
      <c r="T59397" s="11"/>
      <c r="U59397" s="11"/>
    </row>
    <row r="59398" spans="20:21" x14ac:dyDescent="0.2">
      <c r="T59398" s="11"/>
      <c r="U59398" s="11"/>
    </row>
    <row r="59399" spans="20:21" x14ac:dyDescent="0.2">
      <c r="T59399" s="11"/>
      <c r="U59399" s="11"/>
    </row>
    <row r="59400" spans="20:21" x14ac:dyDescent="0.2">
      <c r="T59400" s="11"/>
      <c r="U59400" s="11"/>
    </row>
    <row r="59401" spans="20:21" x14ac:dyDescent="0.2">
      <c r="T59401" s="11"/>
      <c r="U59401" s="11"/>
    </row>
    <row r="59402" spans="20:21" x14ac:dyDescent="0.2">
      <c r="T59402" s="11"/>
      <c r="U59402" s="11"/>
    </row>
    <row r="59403" spans="20:21" x14ac:dyDescent="0.2">
      <c r="T59403" s="11"/>
      <c r="U59403" s="11"/>
    </row>
    <row r="59404" spans="20:21" x14ac:dyDescent="0.2">
      <c r="T59404" s="11"/>
      <c r="U59404" s="11"/>
    </row>
    <row r="59405" spans="20:21" x14ac:dyDescent="0.2">
      <c r="T59405" s="11"/>
      <c r="U59405" s="11"/>
    </row>
    <row r="59406" spans="20:21" x14ac:dyDescent="0.2">
      <c r="T59406" s="11"/>
      <c r="U59406" s="11"/>
    </row>
    <row r="59407" spans="20:21" x14ac:dyDescent="0.2">
      <c r="T59407" s="11"/>
      <c r="U59407" s="11"/>
    </row>
    <row r="59408" spans="20:21" x14ac:dyDescent="0.2">
      <c r="T59408" s="11"/>
      <c r="U59408" s="11"/>
    </row>
    <row r="59409" spans="20:21" x14ac:dyDescent="0.2">
      <c r="T59409" s="11"/>
      <c r="U59409" s="11"/>
    </row>
    <row r="59410" spans="20:21" x14ac:dyDescent="0.2">
      <c r="T59410" s="11"/>
      <c r="U59410" s="11"/>
    </row>
    <row r="59411" spans="20:21" x14ac:dyDescent="0.2">
      <c r="T59411" s="11"/>
      <c r="U59411" s="11"/>
    </row>
    <row r="59412" spans="20:21" x14ac:dyDescent="0.2">
      <c r="T59412" s="11"/>
      <c r="U59412" s="11"/>
    </row>
    <row r="59413" spans="20:21" x14ac:dyDescent="0.2">
      <c r="T59413" s="11"/>
      <c r="U59413" s="11"/>
    </row>
    <row r="59414" spans="20:21" x14ac:dyDescent="0.2">
      <c r="T59414" s="11"/>
      <c r="U59414" s="11"/>
    </row>
    <row r="59415" spans="20:21" x14ac:dyDescent="0.2">
      <c r="T59415" s="11"/>
      <c r="U59415" s="11"/>
    </row>
    <row r="59416" spans="20:21" x14ac:dyDescent="0.2">
      <c r="T59416" s="11"/>
      <c r="U59416" s="11"/>
    </row>
    <row r="59417" spans="20:21" x14ac:dyDescent="0.2">
      <c r="T59417" s="11"/>
      <c r="U59417" s="11"/>
    </row>
    <row r="59418" spans="20:21" x14ac:dyDescent="0.2">
      <c r="T59418" s="11"/>
      <c r="U59418" s="11"/>
    </row>
    <row r="59419" spans="20:21" x14ac:dyDescent="0.2">
      <c r="T59419" s="11"/>
      <c r="U59419" s="11"/>
    </row>
    <row r="59420" spans="20:21" x14ac:dyDescent="0.2">
      <c r="T59420" s="11"/>
      <c r="U59420" s="11"/>
    </row>
    <row r="59421" spans="20:21" x14ac:dyDescent="0.2">
      <c r="T59421" s="11"/>
      <c r="U59421" s="11"/>
    </row>
    <row r="59422" spans="20:21" x14ac:dyDescent="0.2">
      <c r="T59422" s="11"/>
      <c r="U59422" s="11"/>
    </row>
    <row r="59423" spans="20:21" x14ac:dyDescent="0.2">
      <c r="T59423" s="11"/>
      <c r="U59423" s="11"/>
    </row>
    <row r="59424" spans="20:21" x14ac:dyDescent="0.2">
      <c r="T59424" s="11"/>
      <c r="U59424" s="11"/>
    </row>
    <row r="59425" spans="20:21" x14ac:dyDescent="0.2">
      <c r="T59425" s="11"/>
      <c r="U59425" s="11"/>
    </row>
    <row r="59426" spans="20:21" x14ac:dyDescent="0.2">
      <c r="T59426" s="11"/>
      <c r="U59426" s="11"/>
    </row>
    <row r="59427" spans="20:21" x14ac:dyDescent="0.2">
      <c r="T59427" s="11"/>
      <c r="U59427" s="11"/>
    </row>
    <row r="59428" spans="20:21" x14ac:dyDescent="0.2">
      <c r="T59428" s="11"/>
      <c r="U59428" s="11"/>
    </row>
    <row r="59429" spans="20:21" x14ac:dyDescent="0.2">
      <c r="T59429" s="11"/>
      <c r="U59429" s="11"/>
    </row>
    <row r="59430" spans="20:21" x14ac:dyDescent="0.2">
      <c r="T59430" s="11"/>
      <c r="U59430" s="11"/>
    </row>
    <row r="59431" spans="20:21" x14ac:dyDescent="0.2">
      <c r="T59431" s="11"/>
      <c r="U59431" s="11"/>
    </row>
    <row r="59432" spans="20:21" x14ac:dyDescent="0.2">
      <c r="T59432" s="11"/>
      <c r="U59432" s="11"/>
    </row>
    <row r="59433" spans="20:21" x14ac:dyDescent="0.2">
      <c r="T59433" s="11"/>
      <c r="U59433" s="11"/>
    </row>
    <row r="59434" spans="20:21" x14ac:dyDescent="0.2">
      <c r="T59434" s="11"/>
      <c r="U59434" s="11"/>
    </row>
    <row r="59435" spans="20:21" x14ac:dyDescent="0.2">
      <c r="T59435" s="11"/>
      <c r="U59435" s="11"/>
    </row>
    <row r="59436" spans="20:21" x14ac:dyDescent="0.2">
      <c r="T59436" s="11"/>
      <c r="U59436" s="11"/>
    </row>
    <row r="59437" spans="20:21" x14ac:dyDescent="0.2">
      <c r="T59437" s="11"/>
      <c r="U59437" s="11"/>
    </row>
    <row r="59438" spans="20:21" x14ac:dyDescent="0.2">
      <c r="T59438" s="11"/>
      <c r="U59438" s="11"/>
    </row>
    <row r="59439" spans="20:21" x14ac:dyDescent="0.2">
      <c r="T59439" s="11"/>
      <c r="U59439" s="11"/>
    </row>
    <row r="59440" spans="20:21" x14ac:dyDescent="0.2">
      <c r="T59440" s="11"/>
      <c r="U59440" s="11"/>
    </row>
    <row r="59441" spans="20:21" x14ac:dyDescent="0.2">
      <c r="T59441" s="11"/>
      <c r="U59441" s="11"/>
    </row>
    <row r="59442" spans="20:21" x14ac:dyDescent="0.2">
      <c r="T59442" s="11"/>
      <c r="U59442" s="11"/>
    </row>
    <row r="59443" spans="20:21" x14ac:dyDescent="0.2">
      <c r="T59443" s="11"/>
      <c r="U59443" s="11"/>
    </row>
    <row r="59444" spans="20:21" x14ac:dyDescent="0.2">
      <c r="T59444" s="11"/>
      <c r="U59444" s="11"/>
    </row>
    <row r="59445" spans="20:21" x14ac:dyDescent="0.2">
      <c r="T59445" s="11"/>
      <c r="U59445" s="11"/>
    </row>
    <row r="59446" spans="20:21" x14ac:dyDescent="0.2">
      <c r="T59446" s="11"/>
      <c r="U59446" s="11"/>
    </row>
    <row r="59447" spans="20:21" x14ac:dyDescent="0.2">
      <c r="T59447" s="11"/>
      <c r="U59447" s="11"/>
    </row>
    <row r="59448" spans="20:21" x14ac:dyDescent="0.2">
      <c r="T59448" s="11"/>
      <c r="U59448" s="11"/>
    </row>
    <row r="59449" spans="20:21" x14ac:dyDescent="0.2">
      <c r="T59449" s="11"/>
      <c r="U59449" s="11"/>
    </row>
    <row r="59450" spans="20:21" x14ac:dyDescent="0.2">
      <c r="T59450" s="11"/>
      <c r="U59450" s="11"/>
    </row>
    <row r="59451" spans="20:21" x14ac:dyDescent="0.2">
      <c r="T59451" s="11"/>
      <c r="U59451" s="11"/>
    </row>
    <row r="59452" spans="20:21" x14ac:dyDescent="0.2">
      <c r="T59452" s="11"/>
      <c r="U59452" s="11"/>
    </row>
    <row r="59453" spans="20:21" x14ac:dyDescent="0.2">
      <c r="T59453" s="11"/>
      <c r="U59453" s="11"/>
    </row>
    <row r="59454" spans="20:21" x14ac:dyDescent="0.2">
      <c r="T59454" s="11"/>
      <c r="U59454" s="11"/>
    </row>
    <row r="59455" spans="20:21" x14ac:dyDescent="0.2">
      <c r="T59455" s="11"/>
      <c r="U59455" s="11"/>
    </row>
    <row r="59456" spans="20:21" x14ac:dyDescent="0.2">
      <c r="T59456" s="11"/>
      <c r="U59456" s="11"/>
    </row>
    <row r="59457" spans="20:21" x14ac:dyDescent="0.2">
      <c r="T59457" s="11"/>
      <c r="U59457" s="11"/>
    </row>
    <row r="59458" spans="20:21" x14ac:dyDescent="0.2">
      <c r="T59458" s="11"/>
      <c r="U59458" s="11"/>
    </row>
    <row r="59459" spans="20:21" x14ac:dyDescent="0.2">
      <c r="T59459" s="11"/>
      <c r="U59459" s="11"/>
    </row>
    <row r="59460" spans="20:21" x14ac:dyDescent="0.2">
      <c r="T59460" s="11"/>
      <c r="U59460" s="11"/>
    </row>
    <row r="59461" spans="20:21" x14ac:dyDescent="0.2">
      <c r="T59461" s="11"/>
      <c r="U59461" s="11"/>
    </row>
    <row r="59462" spans="20:21" x14ac:dyDescent="0.2">
      <c r="T59462" s="11"/>
      <c r="U59462" s="11"/>
    </row>
    <row r="59463" spans="20:21" x14ac:dyDescent="0.2">
      <c r="T59463" s="11"/>
      <c r="U59463" s="11"/>
    </row>
    <row r="59464" spans="20:21" x14ac:dyDescent="0.2">
      <c r="T59464" s="11"/>
      <c r="U59464" s="11"/>
    </row>
    <row r="59465" spans="20:21" x14ac:dyDescent="0.2">
      <c r="T59465" s="11"/>
      <c r="U59465" s="11"/>
    </row>
    <row r="59466" spans="20:21" x14ac:dyDescent="0.2">
      <c r="T59466" s="11"/>
      <c r="U59466" s="11"/>
    </row>
    <row r="59467" spans="20:21" x14ac:dyDescent="0.2">
      <c r="T59467" s="11"/>
      <c r="U59467" s="11"/>
    </row>
    <row r="59468" spans="20:21" x14ac:dyDescent="0.2">
      <c r="T59468" s="11"/>
      <c r="U59468" s="11"/>
    </row>
    <row r="59469" spans="20:21" x14ac:dyDescent="0.2">
      <c r="T59469" s="11"/>
      <c r="U59469" s="11"/>
    </row>
    <row r="59470" spans="20:21" x14ac:dyDescent="0.2">
      <c r="T59470" s="11"/>
      <c r="U59470" s="11"/>
    </row>
    <row r="59471" spans="20:21" x14ac:dyDescent="0.2">
      <c r="T59471" s="11"/>
      <c r="U59471" s="11"/>
    </row>
    <row r="59472" spans="20:21" x14ac:dyDescent="0.2">
      <c r="T59472" s="11"/>
      <c r="U59472" s="11"/>
    </row>
    <row r="59473" spans="20:21" x14ac:dyDescent="0.2">
      <c r="T59473" s="11"/>
      <c r="U59473" s="11"/>
    </row>
    <row r="59474" spans="20:21" x14ac:dyDescent="0.2">
      <c r="T59474" s="11"/>
      <c r="U59474" s="11"/>
    </row>
    <row r="59475" spans="20:21" x14ac:dyDescent="0.2">
      <c r="T59475" s="11"/>
      <c r="U59475" s="11"/>
    </row>
    <row r="59476" spans="20:21" x14ac:dyDescent="0.2">
      <c r="T59476" s="11"/>
      <c r="U59476" s="11"/>
    </row>
    <row r="59477" spans="20:21" x14ac:dyDescent="0.2">
      <c r="T59477" s="11"/>
      <c r="U59477" s="11"/>
    </row>
    <row r="59478" spans="20:21" x14ac:dyDescent="0.2">
      <c r="T59478" s="11"/>
      <c r="U59478" s="11"/>
    </row>
    <row r="59479" spans="20:21" x14ac:dyDescent="0.2">
      <c r="T59479" s="11"/>
      <c r="U59479" s="11"/>
    </row>
    <row r="59480" spans="20:21" x14ac:dyDescent="0.2">
      <c r="T59480" s="11"/>
      <c r="U59480" s="11"/>
    </row>
    <row r="59481" spans="20:21" x14ac:dyDescent="0.2">
      <c r="T59481" s="11"/>
      <c r="U59481" s="11"/>
    </row>
    <row r="59482" spans="20:21" x14ac:dyDescent="0.2">
      <c r="T59482" s="11"/>
      <c r="U59482" s="11"/>
    </row>
    <row r="59483" spans="20:21" x14ac:dyDescent="0.2">
      <c r="T59483" s="11"/>
      <c r="U59483" s="11"/>
    </row>
    <row r="59484" spans="20:21" x14ac:dyDescent="0.2">
      <c r="T59484" s="11"/>
      <c r="U59484" s="11"/>
    </row>
    <row r="59485" spans="20:21" x14ac:dyDescent="0.2">
      <c r="T59485" s="11"/>
      <c r="U59485" s="11"/>
    </row>
    <row r="59486" spans="20:21" x14ac:dyDescent="0.2">
      <c r="T59486" s="11"/>
      <c r="U59486" s="11"/>
    </row>
    <row r="59487" spans="20:21" x14ac:dyDescent="0.2">
      <c r="T59487" s="11"/>
      <c r="U59487" s="11"/>
    </row>
    <row r="59488" spans="20:21" x14ac:dyDescent="0.2">
      <c r="T59488" s="11"/>
      <c r="U59488" s="11"/>
    </row>
    <row r="59489" spans="20:21" x14ac:dyDescent="0.2">
      <c r="T59489" s="11"/>
      <c r="U59489" s="11"/>
    </row>
    <row r="59490" spans="20:21" x14ac:dyDescent="0.2">
      <c r="T59490" s="11"/>
      <c r="U59490" s="11"/>
    </row>
    <row r="59491" spans="20:21" x14ac:dyDescent="0.2">
      <c r="T59491" s="11"/>
      <c r="U59491" s="11"/>
    </row>
    <row r="59492" spans="20:21" x14ac:dyDescent="0.2">
      <c r="T59492" s="11"/>
      <c r="U59492" s="11"/>
    </row>
    <row r="59493" spans="20:21" x14ac:dyDescent="0.2">
      <c r="T59493" s="11"/>
      <c r="U59493" s="11"/>
    </row>
    <row r="59494" spans="20:21" x14ac:dyDescent="0.2">
      <c r="T59494" s="11"/>
      <c r="U59494" s="11"/>
    </row>
    <row r="59495" spans="20:21" x14ac:dyDescent="0.2">
      <c r="T59495" s="11"/>
      <c r="U59495" s="11"/>
    </row>
    <row r="59496" spans="20:21" x14ac:dyDescent="0.2">
      <c r="T59496" s="11"/>
      <c r="U59496" s="11"/>
    </row>
    <row r="59497" spans="20:21" x14ac:dyDescent="0.2">
      <c r="T59497" s="11"/>
      <c r="U59497" s="11"/>
    </row>
    <row r="59498" spans="20:21" x14ac:dyDescent="0.2">
      <c r="T59498" s="11"/>
      <c r="U59498" s="11"/>
    </row>
    <row r="59499" spans="20:21" x14ac:dyDescent="0.2">
      <c r="T59499" s="11"/>
      <c r="U59499" s="11"/>
    </row>
    <row r="59500" spans="20:21" x14ac:dyDescent="0.2">
      <c r="T59500" s="11"/>
      <c r="U59500" s="11"/>
    </row>
    <row r="59501" spans="20:21" x14ac:dyDescent="0.2">
      <c r="T59501" s="11"/>
      <c r="U59501" s="11"/>
    </row>
    <row r="59502" spans="20:21" x14ac:dyDescent="0.2">
      <c r="T59502" s="11"/>
      <c r="U59502" s="11"/>
    </row>
    <row r="59503" spans="20:21" x14ac:dyDescent="0.2">
      <c r="T59503" s="11"/>
      <c r="U59503" s="11"/>
    </row>
    <row r="59504" spans="20:21" x14ac:dyDescent="0.2">
      <c r="T59504" s="11"/>
      <c r="U59504" s="11"/>
    </row>
    <row r="59505" spans="20:21" x14ac:dyDescent="0.2">
      <c r="T59505" s="11"/>
      <c r="U59505" s="11"/>
    </row>
    <row r="59506" spans="20:21" x14ac:dyDescent="0.2">
      <c r="T59506" s="11"/>
      <c r="U59506" s="11"/>
    </row>
    <row r="59507" spans="20:21" x14ac:dyDescent="0.2">
      <c r="T59507" s="11"/>
      <c r="U59507" s="11"/>
    </row>
    <row r="59508" spans="20:21" x14ac:dyDescent="0.2">
      <c r="T59508" s="11"/>
      <c r="U59508" s="11"/>
    </row>
    <row r="59509" spans="20:21" x14ac:dyDescent="0.2">
      <c r="T59509" s="11"/>
      <c r="U59509" s="11"/>
    </row>
    <row r="59510" spans="20:21" x14ac:dyDescent="0.2">
      <c r="T59510" s="11"/>
      <c r="U59510" s="11"/>
    </row>
    <row r="59511" spans="20:21" x14ac:dyDescent="0.2">
      <c r="T59511" s="11"/>
      <c r="U59511" s="11"/>
    </row>
    <row r="59512" spans="20:21" x14ac:dyDescent="0.2">
      <c r="T59512" s="11"/>
      <c r="U59512" s="11"/>
    </row>
    <row r="59513" spans="20:21" x14ac:dyDescent="0.2">
      <c r="T59513" s="11"/>
      <c r="U59513" s="11"/>
    </row>
    <row r="59514" spans="20:21" x14ac:dyDescent="0.2">
      <c r="T59514" s="11"/>
      <c r="U59514" s="11"/>
    </row>
    <row r="59515" spans="20:21" x14ac:dyDescent="0.2">
      <c r="T59515" s="11"/>
      <c r="U59515" s="11"/>
    </row>
    <row r="59516" spans="20:21" x14ac:dyDescent="0.2">
      <c r="T59516" s="11"/>
      <c r="U59516" s="11"/>
    </row>
    <row r="59517" spans="20:21" x14ac:dyDescent="0.2">
      <c r="T59517" s="11"/>
      <c r="U59517" s="11"/>
    </row>
    <row r="59518" spans="20:21" x14ac:dyDescent="0.2">
      <c r="T59518" s="11"/>
      <c r="U59518" s="11"/>
    </row>
    <row r="59519" spans="20:21" x14ac:dyDescent="0.2">
      <c r="T59519" s="11"/>
      <c r="U59519" s="11"/>
    </row>
    <row r="59520" spans="20:21" x14ac:dyDescent="0.2">
      <c r="T59520" s="11"/>
      <c r="U59520" s="11"/>
    </row>
    <row r="59521" spans="20:21" x14ac:dyDescent="0.2">
      <c r="T59521" s="11"/>
      <c r="U59521" s="11"/>
    </row>
    <row r="59522" spans="20:21" x14ac:dyDescent="0.2">
      <c r="T59522" s="11"/>
      <c r="U59522" s="11"/>
    </row>
    <row r="59523" spans="20:21" x14ac:dyDescent="0.2">
      <c r="T59523" s="11"/>
      <c r="U59523" s="11"/>
    </row>
    <row r="59524" spans="20:21" x14ac:dyDescent="0.2">
      <c r="T59524" s="11"/>
      <c r="U59524" s="11"/>
    </row>
    <row r="59525" spans="20:21" x14ac:dyDescent="0.2">
      <c r="T59525" s="11"/>
      <c r="U59525" s="11"/>
    </row>
    <row r="59526" spans="20:21" x14ac:dyDescent="0.2">
      <c r="T59526" s="11"/>
      <c r="U59526" s="11"/>
    </row>
    <row r="59527" spans="20:21" x14ac:dyDescent="0.2">
      <c r="T59527" s="11"/>
      <c r="U59527" s="11"/>
    </row>
    <row r="59528" spans="20:21" x14ac:dyDescent="0.2">
      <c r="T59528" s="11"/>
      <c r="U59528" s="11"/>
    </row>
    <row r="59529" spans="20:21" x14ac:dyDescent="0.2">
      <c r="T59529" s="11"/>
      <c r="U59529" s="11"/>
    </row>
    <row r="59530" spans="20:21" x14ac:dyDescent="0.2">
      <c r="T59530" s="11"/>
      <c r="U59530" s="11"/>
    </row>
    <row r="59531" spans="20:21" x14ac:dyDescent="0.2">
      <c r="T59531" s="11"/>
      <c r="U59531" s="11"/>
    </row>
    <row r="59532" spans="20:21" x14ac:dyDescent="0.2">
      <c r="T59532" s="11"/>
      <c r="U59532" s="11"/>
    </row>
    <row r="59533" spans="20:21" x14ac:dyDescent="0.2">
      <c r="T59533" s="11"/>
      <c r="U59533" s="11"/>
    </row>
    <row r="59534" spans="20:21" x14ac:dyDescent="0.2">
      <c r="T59534" s="11"/>
      <c r="U59534" s="11"/>
    </row>
    <row r="59535" spans="20:21" x14ac:dyDescent="0.2">
      <c r="T59535" s="11"/>
      <c r="U59535" s="11"/>
    </row>
    <row r="59536" spans="20:21" x14ac:dyDescent="0.2">
      <c r="T59536" s="11"/>
      <c r="U59536" s="11"/>
    </row>
    <row r="59537" spans="20:21" x14ac:dyDescent="0.2">
      <c r="T59537" s="11"/>
      <c r="U59537" s="11"/>
    </row>
    <row r="59538" spans="20:21" x14ac:dyDescent="0.2">
      <c r="T59538" s="11"/>
      <c r="U59538" s="11"/>
    </row>
    <row r="59539" spans="20:21" x14ac:dyDescent="0.2">
      <c r="T59539" s="11"/>
      <c r="U59539" s="11"/>
    </row>
    <row r="59540" spans="20:21" x14ac:dyDescent="0.2">
      <c r="T59540" s="11"/>
      <c r="U59540" s="11"/>
    </row>
    <row r="59541" spans="20:21" x14ac:dyDescent="0.2">
      <c r="T59541" s="11"/>
      <c r="U59541" s="11"/>
    </row>
    <row r="59542" spans="20:21" x14ac:dyDescent="0.2">
      <c r="T59542" s="11"/>
      <c r="U59542" s="11"/>
    </row>
    <row r="59543" spans="20:21" x14ac:dyDescent="0.2">
      <c r="T59543" s="11"/>
      <c r="U59543" s="11"/>
    </row>
    <row r="59544" spans="20:21" x14ac:dyDescent="0.2">
      <c r="T59544" s="11"/>
      <c r="U59544" s="11"/>
    </row>
    <row r="59545" spans="20:21" x14ac:dyDescent="0.2">
      <c r="T59545" s="11"/>
      <c r="U59545" s="11"/>
    </row>
    <row r="59546" spans="20:21" x14ac:dyDescent="0.2">
      <c r="T59546" s="11"/>
      <c r="U59546" s="11"/>
    </row>
    <row r="59547" spans="20:21" x14ac:dyDescent="0.2">
      <c r="T59547" s="11"/>
      <c r="U59547" s="11"/>
    </row>
    <row r="59548" spans="20:21" x14ac:dyDescent="0.2">
      <c r="T59548" s="11"/>
      <c r="U59548" s="11"/>
    </row>
    <row r="59549" spans="20:21" x14ac:dyDescent="0.2">
      <c r="T59549" s="11"/>
      <c r="U59549" s="11"/>
    </row>
    <row r="59550" spans="20:21" x14ac:dyDescent="0.2">
      <c r="T59550" s="11"/>
      <c r="U59550" s="11"/>
    </row>
    <row r="59551" spans="20:21" x14ac:dyDescent="0.2">
      <c r="T59551" s="11"/>
      <c r="U59551" s="11"/>
    </row>
    <row r="59552" spans="20:21" x14ac:dyDescent="0.2">
      <c r="T59552" s="11"/>
      <c r="U59552" s="11"/>
    </row>
    <row r="59553" spans="20:21" x14ac:dyDescent="0.2">
      <c r="T59553" s="11"/>
      <c r="U59553" s="11"/>
    </row>
    <row r="59554" spans="20:21" x14ac:dyDescent="0.2">
      <c r="T59554" s="11"/>
      <c r="U59554" s="11"/>
    </row>
    <row r="59555" spans="20:21" x14ac:dyDescent="0.2">
      <c r="T59555" s="11"/>
      <c r="U59555" s="11"/>
    </row>
    <row r="59556" spans="20:21" x14ac:dyDescent="0.2">
      <c r="T59556" s="11"/>
      <c r="U59556" s="11"/>
    </row>
    <row r="59557" spans="20:21" x14ac:dyDescent="0.2">
      <c r="T59557" s="11"/>
      <c r="U59557" s="11"/>
    </row>
    <row r="59558" spans="20:21" x14ac:dyDescent="0.2">
      <c r="T59558" s="11"/>
      <c r="U59558" s="11"/>
    </row>
    <row r="59559" spans="20:21" x14ac:dyDescent="0.2">
      <c r="T59559" s="11"/>
      <c r="U59559" s="11"/>
    </row>
    <row r="59560" spans="20:21" x14ac:dyDescent="0.2">
      <c r="T59560" s="11"/>
      <c r="U59560" s="11"/>
    </row>
    <row r="59561" spans="20:21" x14ac:dyDescent="0.2">
      <c r="T59561" s="11"/>
      <c r="U59561" s="11"/>
    </row>
    <row r="59562" spans="20:21" x14ac:dyDescent="0.2">
      <c r="T59562" s="11"/>
      <c r="U59562" s="11"/>
    </row>
    <row r="59563" spans="20:21" x14ac:dyDescent="0.2">
      <c r="T59563" s="11"/>
      <c r="U59563" s="11"/>
    </row>
    <row r="59564" spans="20:21" x14ac:dyDescent="0.2">
      <c r="T59564" s="11"/>
      <c r="U59564" s="11"/>
    </row>
    <row r="59565" spans="20:21" x14ac:dyDescent="0.2">
      <c r="T59565" s="11"/>
      <c r="U59565" s="11"/>
    </row>
    <row r="59566" spans="20:21" x14ac:dyDescent="0.2">
      <c r="T59566" s="11"/>
      <c r="U59566" s="11"/>
    </row>
    <row r="59567" spans="20:21" x14ac:dyDescent="0.2">
      <c r="T59567" s="11"/>
      <c r="U59567" s="11"/>
    </row>
    <row r="59568" spans="20:21" x14ac:dyDescent="0.2">
      <c r="T59568" s="11"/>
      <c r="U59568" s="11"/>
    </row>
    <row r="59569" spans="20:21" x14ac:dyDescent="0.2">
      <c r="T59569" s="11"/>
      <c r="U59569" s="11"/>
    </row>
    <row r="59570" spans="20:21" x14ac:dyDescent="0.2">
      <c r="T59570" s="11"/>
      <c r="U59570" s="11"/>
    </row>
    <row r="59571" spans="20:21" x14ac:dyDescent="0.2">
      <c r="T59571" s="11"/>
      <c r="U59571" s="11"/>
    </row>
    <row r="59572" spans="20:21" x14ac:dyDescent="0.2">
      <c r="T59572" s="11"/>
      <c r="U59572" s="11"/>
    </row>
    <row r="59573" spans="20:21" x14ac:dyDescent="0.2">
      <c r="T59573" s="11"/>
      <c r="U59573" s="11"/>
    </row>
    <row r="59574" spans="20:21" x14ac:dyDescent="0.2">
      <c r="T59574" s="11"/>
      <c r="U59574" s="11"/>
    </row>
    <row r="59575" spans="20:21" x14ac:dyDescent="0.2">
      <c r="T59575" s="11"/>
      <c r="U59575" s="11"/>
    </row>
    <row r="59576" spans="20:21" x14ac:dyDescent="0.2">
      <c r="T59576" s="11"/>
      <c r="U59576" s="11"/>
    </row>
    <row r="59577" spans="20:21" x14ac:dyDescent="0.2">
      <c r="T59577" s="11"/>
      <c r="U59577" s="11"/>
    </row>
    <row r="59578" spans="20:21" x14ac:dyDescent="0.2">
      <c r="T59578" s="11"/>
      <c r="U59578" s="11"/>
    </row>
    <row r="59579" spans="20:21" x14ac:dyDescent="0.2">
      <c r="T59579" s="11"/>
      <c r="U59579" s="11"/>
    </row>
    <row r="59580" spans="20:21" x14ac:dyDescent="0.2">
      <c r="T59580" s="11"/>
      <c r="U59580" s="11"/>
    </row>
    <row r="59581" spans="20:21" x14ac:dyDescent="0.2">
      <c r="T59581" s="11"/>
      <c r="U59581" s="11"/>
    </row>
    <row r="59582" spans="20:21" x14ac:dyDescent="0.2">
      <c r="T59582" s="11"/>
      <c r="U59582" s="11"/>
    </row>
    <row r="59583" spans="20:21" x14ac:dyDescent="0.2">
      <c r="T59583" s="11"/>
      <c r="U59583" s="11"/>
    </row>
    <row r="59584" spans="20:21" x14ac:dyDescent="0.2">
      <c r="T59584" s="11"/>
      <c r="U59584" s="11"/>
    </row>
    <row r="59585" spans="20:21" x14ac:dyDescent="0.2">
      <c r="T59585" s="11"/>
      <c r="U59585" s="11"/>
    </row>
    <row r="59586" spans="20:21" x14ac:dyDescent="0.2">
      <c r="T59586" s="11"/>
      <c r="U59586" s="11"/>
    </row>
    <row r="59587" spans="20:21" x14ac:dyDescent="0.2">
      <c r="T59587" s="11"/>
      <c r="U59587" s="11"/>
    </row>
    <row r="59588" spans="20:21" x14ac:dyDescent="0.2">
      <c r="T59588" s="11"/>
      <c r="U59588" s="11"/>
    </row>
    <row r="59589" spans="20:21" x14ac:dyDescent="0.2">
      <c r="T59589" s="11"/>
      <c r="U59589" s="11"/>
    </row>
    <row r="59590" spans="20:21" x14ac:dyDescent="0.2">
      <c r="T59590" s="11"/>
      <c r="U59590" s="11"/>
    </row>
    <row r="59591" spans="20:21" x14ac:dyDescent="0.2">
      <c r="T59591" s="11"/>
      <c r="U59591" s="11"/>
    </row>
    <row r="59592" spans="20:21" x14ac:dyDescent="0.2">
      <c r="T59592" s="11"/>
      <c r="U59592" s="11"/>
    </row>
    <row r="59593" spans="20:21" x14ac:dyDescent="0.2">
      <c r="T59593" s="11"/>
      <c r="U59593" s="11"/>
    </row>
    <row r="59594" spans="20:21" x14ac:dyDescent="0.2">
      <c r="T59594" s="11"/>
      <c r="U59594" s="11"/>
    </row>
    <row r="59595" spans="20:21" x14ac:dyDescent="0.2">
      <c r="T59595" s="11"/>
      <c r="U59595" s="11"/>
    </row>
    <row r="59596" spans="20:21" x14ac:dyDescent="0.2">
      <c r="T59596" s="11"/>
      <c r="U59596" s="11"/>
    </row>
    <row r="59597" spans="20:21" x14ac:dyDescent="0.2">
      <c r="T59597" s="11"/>
      <c r="U59597" s="11"/>
    </row>
    <row r="59598" spans="20:21" x14ac:dyDescent="0.2">
      <c r="T59598" s="11"/>
      <c r="U59598" s="11"/>
    </row>
    <row r="59599" spans="20:21" x14ac:dyDescent="0.2">
      <c r="T59599" s="11"/>
      <c r="U59599" s="11"/>
    </row>
    <row r="59600" spans="20:21" x14ac:dyDescent="0.2">
      <c r="T59600" s="11"/>
      <c r="U59600" s="11"/>
    </row>
    <row r="59601" spans="20:21" x14ac:dyDescent="0.2">
      <c r="T59601" s="11"/>
      <c r="U59601" s="11"/>
    </row>
    <row r="59602" spans="20:21" x14ac:dyDescent="0.2">
      <c r="T59602" s="11"/>
      <c r="U59602" s="11"/>
    </row>
    <row r="59603" spans="20:21" x14ac:dyDescent="0.2">
      <c r="T59603" s="11"/>
      <c r="U59603" s="11"/>
    </row>
    <row r="59604" spans="20:21" x14ac:dyDescent="0.2">
      <c r="T59604" s="11"/>
      <c r="U59604" s="11"/>
    </row>
    <row r="59605" spans="20:21" x14ac:dyDescent="0.2">
      <c r="T59605" s="11"/>
      <c r="U59605" s="11"/>
    </row>
    <row r="59606" spans="20:21" x14ac:dyDescent="0.2">
      <c r="T59606" s="11"/>
      <c r="U59606" s="11"/>
    </row>
    <row r="59607" spans="20:21" x14ac:dyDescent="0.2">
      <c r="T59607" s="11"/>
      <c r="U59607" s="11"/>
    </row>
    <row r="59608" spans="20:21" x14ac:dyDescent="0.2">
      <c r="T59608" s="11"/>
      <c r="U59608" s="11"/>
    </row>
    <row r="59609" spans="20:21" x14ac:dyDescent="0.2">
      <c r="T59609" s="11"/>
      <c r="U59609" s="11"/>
    </row>
    <row r="59610" spans="20:21" x14ac:dyDescent="0.2">
      <c r="T59610" s="11"/>
      <c r="U59610" s="11"/>
    </row>
    <row r="59611" spans="20:21" x14ac:dyDescent="0.2">
      <c r="T59611" s="11"/>
      <c r="U59611" s="11"/>
    </row>
    <row r="59612" spans="20:21" x14ac:dyDescent="0.2">
      <c r="T59612" s="11"/>
      <c r="U59612" s="11"/>
    </row>
    <row r="59613" spans="20:21" x14ac:dyDescent="0.2">
      <c r="T59613" s="11"/>
      <c r="U59613" s="11"/>
    </row>
    <row r="59614" spans="20:21" x14ac:dyDescent="0.2">
      <c r="T59614" s="11"/>
      <c r="U59614" s="11"/>
    </row>
    <row r="59615" spans="20:21" x14ac:dyDescent="0.2">
      <c r="T59615" s="11"/>
      <c r="U59615" s="11"/>
    </row>
    <row r="59616" spans="20:21" x14ac:dyDescent="0.2">
      <c r="T59616" s="11"/>
      <c r="U59616" s="11"/>
    </row>
    <row r="59617" spans="20:21" x14ac:dyDescent="0.2">
      <c r="T59617" s="11"/>
      <c r="U59617" s="11"/>
    </row>
    <row r="59618" spans="20:21" x14ac:dyDescent="0.2">
      <c r="T59618" s="11"/>
      <c r="U59618" s="11"/>
    </row>
    <row r="59619" spans="20:21" x14ac:dyDescent="0.2">
      <c r="T59619" s="11"/>
      <c r="U59619" s="11"/>
    </row>
    <row r="59620" spans="20:21" x14ac:dyDescent="0.2">
      <c r="T59620" s="11"/>
      <c r="U59620" s="11"/>
    </row>
    <row r="59621" spans="20:21" x14ac:dyDescent="0.2">
      <c r="T59621" s="11"/>
      <c r="U59621" s="11"/>
    </row>
    <row r="59622" spans="20:21" x14ac:dyDescent="0.2">
      <c r="T59622" s="11"/>
      <c r="U59622" s="11"/>
    </row>
    <row r="59623" spans="20:21" x14ac:dyDescent="0.2">
      <c r="T59623" s="11"/>
      <c r="U59623" s="11"/>
    </row>
    <row r="59624" spans="20:21" x14ac:dyDescent="0.2">
      <c r="T59624" s="11"/>
      <c r="U59624" s="11"/>
    </row>
    <row r="59625" spans="20:21" x14ac:dyDescent="0.2">
      <c r="T59625" s="11"/>
      <c r="U59625" s="11"/>
    </row>
    <row r="59626" spans="20:21" x14ac:dyDescent="0.2">
      <c r="T59626" s="11"/>
      <c r="U59626" s="11"/>
    </row>
    <row r="59627" spans="20:21" x14ac:dyDescent="0.2">
      <c r="T59627" s="11"/>
      <c r="U59627" s="11"/>
    </row>
    <row r="59628" spans="20:21" x14ac:dyDescent="0.2">
      <c r="T59628" s="11"/>
      <c r="U59628" s="11"/>
    </row>
    <row r="59629" spans="20:21" x14ac:dyDescent="0.2">
      <c r="T59629" s="11"/>
      <c r="U59629" s="11"/>
    </row>
    <row r="59630" spans="20:21" x14ac:dyDescent="0.2">
      <c r="T59630" s="11"/>
      <c r="U59630" s="11"/>
    </row>
    <row r="59631" spans="20:21" x14ac:dyDescent="0.2">
      <c r="T59631" s="11"/>
      <c r="U59631" s="11"/>
    </row>
    <row r="59632" spans="20:21" x14ac:dyDescent="0.2">
      <c r="T59632" s="11"/>
      <c r="U59632" s="11"/>
    </row>
    <row r="59633" spans="20:21" x14ac:dyDescent="0.2">
      <c r="T59633" s="11"/>
      <c r="U59633" s="11"/>
    </row>
    <row r="59634" spans="20:21" x14ac:dyDescent="0.2">
      <c r="T59634" s="11"/>
      <c r="U59634" s="11"/>
    </row>
    <row r="59635" spans="20:21" x14ac:dyDescent="0.2">
      <c r="T59635" s="11"/>
      <c r="U59635" s="11"/>
    </row>
    <row r="59636" spans="20:21" x14ac:dyDescent="0.2">
      <c r="T59636" s="11"/>
      <c r="U59636" s="11"/>
    </row>
    <row r="59637" spans="20:21" x14ac:dyDescent="0.2">
      <c r="T59637" s="11"/>
      <c r="U59637" s="11"/>
    </row>
    <row r="59638" spans="20:21" x14ac:dyDescent="0.2">
      <c r="T59638" s="11"/>
      <c r="U59638" s="11"/>
    </row>
    <row r="59639" spans="20:21" x14ac:dyDescent="0.2">
      <c r="T59639" s="11"/>
      <c r="U59639" s="11"/>
    </row>
    <row r="59640" spans="20:21" x14ac:dyDescent="0.2">
      <c r="T59640" s="11"/>
      <c r="U59640" s="11"/>
    </row>
    <row r="59641" spans="20:21" x14ac:dyDescent="0.2">
      <c r="T59641" s="11"/>
      <c r="U59641" s="11"/>
    </row>
    <row r="59642" spans="20:21" x14ac:dyDescent="0.2">
      <c r="T59642" s="11"/>
      <c r="U59642" s="11"/>
    </row>
    <row r="59643" spans="20:21" x14ac:dyDescent="0.2">
      <c r="T59643" s="11"/>
      <c r="U59643" s="11"/>
    </row>
    <row r="59644" spans="20:21" x14ac:dyDescent="0.2">
      <c r="T59644" s="11"/>
      <c r="U59644" s="11"/>
    </row>
    <row r="59645" spans="20:21" x14ac:dyDescent="0.2">
      <c r="T59645" s="11"/>
      <c r="U59645" s="11"/>
    </row>
    <row r="59646" spans="20:21" x14ac:dyDescent="0.2">
      <c r="T59646" s="11"/>
      <c r="U59646" s="11"/>
    </row>
    <row r="59647" spans="20:21" x14ac:dyDescent="0.2">
      <c r="T59647" s="11"/>
      <c r="U59647" s="11"/>
    </row>
    <row r="59648" spans="20:21" x14ac:dyDescent="0.2">
      <c r="T59648" s="11"/>
      <c r="U59648" s="11"/>
    </row>
    <row r="59649" spans="20:21" x14ac:dyDescent="0.2">
      <c r="T59649" s="11"/>
      <c r="U59649" s="11"/>
    </row>
    <row r="59650" spans="20:21" x14ac:dyDescent="0.2">
      <c r="T59650" s="11"/>
      <c r="U59650" s="11"/>
    </row>
    <row r="59651" spans="20:21" x14ac:dyDescent="0.2">
      <c r="T59651" s="11"/>
      <c r="U59651" s="11"/>
    </row>
    <row r="59652" spans="20:21" x14ac:dyDescent="0.2">
      <c r="T59652" s="11"/>
      <c r="U59652" s="11"/>
    </row>
    <row r="59653" spans="20:21" x14ac:dyDescent="0.2">
      <c r="T59653" s="11"/>
      <c r="U59653" s="11"/>
    </row>
    <row r="59654" spans="20:21" x14ac:dyDescent="0.2">
      <c r="T59654" s="11"/>
      <c r="U59654" s="11"/>
    </row>
    <row r="59655" spans="20:21" x14ac:dyDescent="0.2">
      <c r="T59655" s="11"/>
      <c r="U59655" s="11"/>
    </row>
    <row r="59656" spans="20:21" x14ac:dyDescent="0.2">
      <c r="T59656" s="11"/>
      <c r="U59656" s="11"/>
    </row>
    <row r="59657" spans="20:21" x14ac:dyDescent="0.2">
      <c r="T59657" s="11"/>
      <c r="U59657" s="11"/>
    </row>
    <row r="59658" spans="20:21" x14ac:dyDescent="0.2">
      <c r="T59658" s="11"/>
      <c r="U59658" s="11"/>
    </row>
    <row r="59659" spans="20:21" x14ac:dyDescent="0.2">
      <c r="T59659" s="11"/>
      <c r="U59659" s="11"/>
    </row>
    <row r="59660" spans="20:21" x14ac:dyDescent="0.2">
      <c r="T59660" s="11"/>
      <c r="U59660" s="11"/>
    </row>
    <row r="59661" spans="20:21" x14ac:dyDescent="0.2">
      <c r="T59661" s="11"/>
      <c r="U59661" s="11"/>
    </row>
    <row r="59662" spans="20:21" x14ac:dyDescent="0.2">
      <c r="T59662" s="11"/>
      <c r="U59662" s="11"/>
    </row>
    <row r="59663" spans="20:21" x14ac:dyDescent="0.2">
      <c r="T59663" s="11"/>
      <c r="U59663" s="11"/>
    </row>
    <row r="59664" spans="20:21" x14ac:dyDescent="0.2">
      <c r="T59664" s="11"/>
      <c r="U59664" s="11"/>
    </row>
    <row r="59665" spans="20:21" x14ac:dyDescent="0.2">
      <c r="T59665" s="11"/>
      <c r="U59665" s="11"/>
    </row>
    <row r="59666" spans="20:21" x14ac:dyDescent="0.2">
      <c r="T59666" s="11"/>
      <c r="U59666" s="11"/>
    </row>
    <row r="59667" spans="20:21" x14ac:dyDescent="0.2">
      <c r="T59667" s="11"/>
      <c r="U59667" s="11"/>
    </row>
    <row r="59668" spans="20:21" x14ac:dyDescent="0.2">
      <c r="T59668" s="11"/>
      <c r="U59668" s="11"/>
    </row>
    <row r="59669" spans="20:21" x14ac:dyDescent="0.2">
      <c r="T59669" s="11"/>
      <c r="U59669" s="11"/>
    </row>
    <row r="59670" spans="20:21" x14ac:dyDescent="0.2">
      <c r="T59670" s="11"/>
      <c r="U59670" s="11"/>
    </row>
    <row r="59671" spans="20:21" x14ac:dyDescent="0.2">
      <c r="T59671" s="11"/>
      <c r="U59671" s="11"/>
    </row>
    <row r="59672" spans="20:21" x14ac:dyDescent="0.2">
      <c r="T59672" s="11"/>
      <c r="U59672" s="11"/>
    </row>
    <row r="59673" spans="20:21" x14ac:dyDescent="0.2">
      <c r="T59673" s="11"/>
      <c r="U59673" s="11"/>
    </row>
    <row r="59674" spans="20:21" x14ac:dyDescent="0.2">
      <c r="T59674" s="11"/>
      <c r="U59674" s="11"/>
    </row>
    <row r="59675" spans="20:21" x14ac:dyDescent="0.2">
      <c r="T59675" s="11"/>
      <c r="U59675" s="11"/>
    </row>
    <row r="59676" spans="20:21" x14ac:dyDescent="0.2">
      <c r="T59676" s="11"/>
      <c r="U59676" s="11"/>
    </row>
    <row r="59677" spans="20:21" x14ac:dyDescent="0.2">
      <c r="T59677" s="11"/>
      <c r="U59677" s="11"/>
    </row>
    <row r="59678" spans="20:21" x14ac:dyDescent="0.2">
      <c r="T59678" s="11"/>
      <c r="U59678" s="11"/>
    </row>
    <row r="59679" spans="20:21" x14ac:dyDescent="0.2">
      <c r="T59679" s="11"/>
      <c r="U59679" s="11"/>
    </row>
    <row r="59680" spans="20:21" x14ac:dyDescent="0.2">
      <c r="T59680" s="11"/>
      <c r="U59680" s="11"/>
    </row>
    <row r="59681" spans="20:21" x14ac:dyDescent="0.2">
      <c r="T59681" s="11"/>
      <c r="U59681" s="11"/>
    </row>
    <row r="59682" spans="20:21" x14ac:dyDescent="0.2">
      <c r="T59682" s="11"/>
      <c r="U59682" s="11"/>
    </row>
    <row r="59683" spans="20:21" x14ac:dyDescent="0.2">
      <c r="T59683" s="11"/>
      <c r="U59683" s="11"/>
    </row>
    <row r="59684" spans="20:21" x14ac:dyDescent="0.2">
      <c r="T59684" s="11"/>
      <c r="U59684" s="11"/>
    </row>
    <row r="59685" spans="20:21" x14ac:dyDescent="0.2">
      <c r="T59685" s="11"/>
      <c r="U59685" s="11"/>
    </row>
    <row r="59686" spans="20:21" x14ac:dyDescent="0.2">
      <c r="T59686" s="11"/>
      <c r="U59686" s="11"/>
    </row>
    <row r="59687" spans="20:21" x14ac:dyDescent="0.2">
      <c r="T59687" s="11"/>
      <c r="U59687" s="11"/>
    </row>
    <row r="59688" spans="20:21" x14ac:dyDescent="0.2">
      <c r="T59688" s="11"/>
      <c r="U59688" s="11"/>
    </row>
    <row r="59689" spans="20:21" x14ac:dyDescent="0.2">
      <c r="T59689" s="11"/>
      <c r="U59689" s="11"/>
    </row>
    <row r="59690" spans="20:21" x14ac:dyDescent="0.2">
      <c r="T59690" s="11"/>
      <c r="U59690" s="11"/>
    </row>
    <row r="59691" spans="20:21" x14ac:dyDescent="0.2">
      <c r="T59691" s="11"/>
      <c r="U59691" s="11"/>
    </row>
    <row r="59692" spans="20:21" x14ac:dyDescent="0.2">
      <c r="T59692" s="11"/>
      <c r="U59692" s="11"/>
    </row>
    <row r="59693" spans="20:21" x14ac:dyDescent="0.2">
      <c r="T59693" s="11"/>
      <c r="U59693" s="11"/>
    </row>
    <row r="59694" spans="20:21" x14ac:dyDescent="0.2">
      <c r="T59694" s="11"/>
      <c r="U59694" s="11"/>
    </row>
    <row r="59695" spans="20:21" x14ac:dyDescent="0.2">
      <c r="T59695" s="11"/>
      <c r="U59695" s="11"/>
    </row>
    <row r="59696" spans="20:21" x14ac:dyDescent="0.2">
      <c r="T59696" s="11"/>
      <c r="U59696" s="11"/>
    </row>
    <row r="59697" spans="20:21" x14ac:dyDescent="0.2">
      <c r="T59697" s="11"/>
      <c r="U59697" s="11"/>
    </row>
    <row r="59698" spans="20:21" x14ac:dyDescent="0.2">
      <c r="T59698" s="11"/>
      <c r="U59698" s="11"/>
    </row>
    <row r="59699" spans="20:21" x14ac:dyDescent="0.2">
      <c r="T59699" s="11"/>
      <c r="U59699" s="11"/>
    </row>
    <row r="59700" spans="20:21" x14ac:dyDescent="0.2">
      <c r="T59700" s="11"/>
      <c r="U59700" s="11"/>
    </row>
    <row r="59701" spans="20:21" x14ac:dyDescent="0.2">
      <c r="T59701" s="11"/>
      <c r="U59701" s="11"/>
    </row>
    <row r="59702" spans="20:21" x14ac:dyDescent="0.2">
      <c r="T59702" s="11"/>
      <c r="U59702" s="11"/>
    </row>
    <row r="59703" spans="20:21" x14ac:dyDescent="0.2">
      <c r="T59703" s="11"/>
      <c r="U59703" s="11"/>
    </row>
    <row r="59704" spans="20:21" x14ac:dyDescent="0.2">
      <c r="T59704" s="11"/>
      <c r="U59704" s="11"/>
    </row>
    <row r="59705" spans="20:21" x14ac:dyDescent="0.2">
      <c r="T59705" s="11"/>
      <c r="U59705" s="11"/>
    </row>
    <row r="59706" spans="20:21" x14ac:dyDescent="0.2">
      <c r="T59706" s="11"/>
      <c r="U59706" s="11"/>
    </row>
    <row r="59707" spans="20:21" x14ac:dyDescent="0.2">
      <c r="T59707" s="11"/>
      <c r="U59707" s="11"/>
    </row>
    <row r="59708" spans="20:21" x14ac:dyDescent="0.2">
      <c r="T59708" s="11"/>
      <c r="U59708" s="11"/>
    </row>
    <row r="59709" spans="20:21" x14ac:dyDescent="0.2">
      <c r="T59709" s="11"/>
      <c r="U59709" s="11"/>
    </row>
    <row r="59710" spans="20:21" x14ac:dyDescent="0.2">
      <c r="T59710" s="11"/>
      <c r="U59710" s="11"/>
    </row>
    <row r="59711" spans="20:21" x14ac:dyDescent="0.2">
      <c r="T59711" s="11"/>
      <c r="U59711" s="11"/>
    </row>
    <row r="59712" spans="20:21" x14ac:dyDescent="0.2">
      <c r="T59712" s="11"/>
      <c r="U59712" s="11"/>
    </row>
    <row r="59713" spans="20:21" x14ac:dyDescent="0.2">
      <c r="T59713" s="11"/>
      <c r="U59713" s="11"/>
    </row>
    <row r="59714" spans="20:21" x14ac:dyDescent="0.2">
      <c r="T59714" s="11"/>
      <c r="U59714" s="11"/>
    </row>
    <row r="59715" spans="20:21" x14ac:dyDescent="0.2">
      <c r="T59715" s="11"/>
      <c r="U59715" s="11"/>
    </row>
    <row r="59716" spans="20:21" x14ac:dyDescent="0.2">
      <c r="T59716" s="11"/>
      <c r="U59716" s="11"/>
    </row>
    <row r="59717" spans="20:21" x14ac:dyDescent="0.2">
      <c r="T59717" s="11"/>
      <c r="U59717" s="11"/>
    </row>
    <row r="59718" spans="20:21" x14ac:dyDescent="0.2">
      <c r="T59718" s="11"/>
      <c r="U59718" s="11"/>
    </row>
    <row r="59719" spans="20:21" x14ac:dyDescent="0.2">
      <c r="T59719" s="11"/>
      <c r="U59719" s="11"/>
    </row>
    <row r="59720" spans="20:21" x14ac:dyDescent="0.2">
      <c r="T59720" s="11"/>
      <c r="U59720" s="11"/>
    </row>
    <row r="59721" spans="20:21" x14ac:dyDescent="0.2">
      <c r="T59721" s="11"/>
      <c r="U59721" s="11"/>
    </row>
    <row r="59722" spans="20:21" x14ac:dyDescent="0.2">
      <c r="T59722" s="11"/>
      <c r="U59722" s="11"/>
    </row>
    <row r="59723" spans="20:21" x14ac:dyDescent="0.2">
      <c r="T59723" s="11"/>
      <c r="U59723" s="11"/>
    </row>
    <row r="59724" spans="20:21" x14ac:dyDescent="0.2">
      <c r="T59724" s="11"/>
      <c r="U59724" s="11"/>
    </row>
    <row r="59725" spans="20:21" x14ac:dyDescent="0.2">
      <c r="T59725" s="11"/>
      <c r="U59725" s="11"/>
    </row>
    <row r="59726" spans="20:21" x14ac:dyDescent="0.2">
      <c r="T59726" s="11"/>
      <c r="U59726" s="11"/>
    </row>
    <row r="59727" spans="20:21" x14ac:dyDescent="0.2">
      <c r="T59727" s="11"/>
      <c r="U59727" s="11"/>
    </row>
    <row r="59728" spans="20:21" x14ac:dyDescent="0.2">
      <c r="T59728" s="11"/>
      <c r="U59728" s="11"/>
    </row>
    <row r="59729" spans="20:21" x14ac:dyDescent="0.2">
      <c r="T59729" s="11"/>
      <c r="U59729" s="11"/>
    </row>
    <row r="59730" spans="20:21" x14ac:dyDescent="0.2">
      <c r="T59730" s="11"/>
      <c r="U59730" s="11"/>
    </row>
    <row r="59731" spans="20:21" x14ac:dyDescent="0.2">
      <c r="T59731" s="11"/>
      <c r="U59731" s="11"/>
    </row>
    <row r="59732" spans="20:21" x14ac:dyDescent="0.2">
      <c r="T59732" s="11"/>
      <c r="U59732" s="11"/>
    </row>
    <row r="59733" spans="20:21" x14ac:dyDescent="0.2">
      <c r="T59733" s="11"/>
      <c r="U59733" s="11"/>
    </row>
    <row r="59734" spans="20:21" x14ac:dyDescent="0.2">
      <c r="T59734" s="11"/>
      <c r="U59734" s="11"/>
    </row>
    <row r="59735" spans="20:21" x14ac:dyDescent="0.2">
      <c r="T59735" s="11"/>
      <c r="U59735" s="11"/>
    </row>
    <row r="59736" spans="20:21" x14ac:dyDescent="0.2">
      <c r="T59736" s="11"/>
      <c r="U59736" s="11"/>
    </row>
    <row r="59737" spans="20:21" x14ac:dyDescent="0.2">
      <c r="T59737" s="11"/>
      <c r="U59737" s="11"/>
    </row>
    <row r="59738" spans="20:21" x14ac:dyDescent="0.2">
      <c r="T59738" s="11"/>
      <c r="U59738" s="11"/>
    </row>
    <row r="59739" spans="20:21" x14ac:dyDescent="0.2">
      <c r="T59739" s="11"/>
      <c r="U59739" s="11"/>
    </row>
    <row r="59740" spans="20:21" x14ac:dyDescent="0.2">
      <c r="T59740" s="11"/>
      <c r="U59740" s="11"/>
    </row>
    <row r="59741" spans="20:21" x14ac:dyDescent="0.2">
      <c r="T59741" s="11"/>
      <c r="U59741" s="11"/>
    </row>
    <row r="59742" spans="20:21" x14ac:dyDescent="0.2">
      <c r="T59742" s="11"/>
      <c r="U59742" s="11"/>
    </row>
    <row r="59743" spans="20:21" x14ac:dyDescent="0.2">
      <c r="T59743" s="11"/>
      <c r="U59743" s="11"/>
    </row>
    <row r="59744" spans="20:21" x14ac:dyDescent="0.2">
      <c r="T59744" s="11"/>
      <c r="U59744" s="11"/>
    </row>
    <row r="59745" spans="20:21" x14ac:dyDescent="0.2">
      <c r="T59745" s="11"/>
      <c r="U59745" s="11"/>
    </row>
    <row r="59746" spans="20:21" x14ac:dyDescent="0.2">
      <c r="T59746" s="11"/>
      <c r="U59746" s="11"/>
    </row>
    <row r="59747" spans="20:21" x14ac:dyDescent="0.2">
      <c r="T59747" s="11"/>
      <c r="U59747" s="11"/>
    </row>
    <row r="59748" spans="20:21" x14ac:dyDescent="0.2">
      <c r="T59748" s="11"/>
      <c r="U59748" s="11"/>
    </row>
    <row r="59749" spans="20:21" x14ac:dyDescent="0.2">
      <c r="T59749" s="11"/>
      <c r="U59749" s="11"/>
    </row>
    <row r="59750" spans="20:21" x14ac:dyDescent="0.2">
      <c r="T59750" s="11"/>
      <c r="U59750" s="11"/>
    </row>
    <row r="59751" spans="20:21" x14ac:dyDescent="0.2">
      <c r="T59751" s="11"/>
      <c r="U59751" s="11"/>
    </row>
    <row r="59752" spans="20:21" x14ac:dyDescent="0.2">
      <c r="T59752" s="11"/>
      <c r="U59752" s="11"/>
    </row>
    <row r="59753" spans="20:21" x14ac:dyDescent="0.2">
      <c r="T59753" s="11"/>
      <c r="U59753" s="11"/>
    </row>
    <row r="59754" spans="20:21" x14ac:dyDescent="0.2">
      <c r="T59754" s="11"/>
      <c r="U59754" s="11"/>
    </row>
    <row r="59755" spans="20:21" x14ac:dyDescent="0.2">
      <c r="T59755" s="11"/>
      <c r="U59755" s="11"/>
    </row>
    <row r="59756" spans="20:21" x14ac:dyDescent="0.2">
      <c r="T59756" s="11"/>
      <c r="U59756" s="11"/>
    </row>
    <row r="59757" spans="20:21" x14ac:dyDescent="0.2">
      <c r="T59757" s="11"/>
      <c r="U59757" s="11"/>
    </row>
    <row r="59758" spans="20:21" x14ac:dyDescent="0.2">
      <c r="T59758" s="11"/>
      <c r="U59758" s="11"/>
    </row>
    <row r="59759" spans="20:21" x14ac:dyDescent="0.2">
      <c r="T59759" s="11"/>
      <c r="U59759" s="11"/>
    </row>
    <row r="59760" spans="20:21" x14ac:dyDescent="0.2">
      <c r="T59760" s="11"/>
      <c r="U59760" s="11"/>
    </row>
    <row r="59761" spans="20:21" x14ac:dyDescent="0.2">
      <c r="T59761" s="11"/>
      <c r="U59761" s="11"/>
    </row>
    <row r="59762" spans="20:21" x14ac:dyDescent="0.2">
      <c r="T59762" s="11"/>
      <c r="U59762" s="11"/>
    </row>
    <row r="59763" spans="20:21" x14ac:dyDescent="0.2">
      <c r="T59763" s="11"/>
      <c r="U59763" s="11"/>
    </row>
    <row r="59764" spans="20:21" x14ac:dyDescent="0.2">
      <c r="T59764" s="11"/>
      <c r="U59764" s="11"/>
    </row>
    <row r="59765" spans="20:21" x14ac:dyDescent="0.2">
      <c r="T59765" s="11"/>
      <c r="U59765" s="11"/>
    </row>
    <row r="59766" spans="20:21" x14ac:dyDescent="0.2">
      <c r="T59766" s="11"/>
      <c r="U59766" s="11"/>
    </row>
    <row r="59767" spans="20:21" x14ac:dyDescent="0.2">
      <c r="T59767" s="11"/>
      <c r="U59767" s="11"/>
    </row>
    <row r="59768" spans="20:21" x14ac:dyDescent="0.2">
      <c r="T59768" s="11"/>
      <c r="U59768" s="11"/>
    </row>
    <row r="59769" spans="20:21" x14ac:dyDescent="0.2">
      <c r="T59769" s="11"/>
      <c r="U59769" s="11"/>
    </row>
    <row r="59770" spans="20:21" x14ac:dyDescent="0.2">
      <c r="T59770" s="11"/>
      <c r="U59770" s="11"/>
    </row>
    <row r="59771" spans="20:21" x14ac:dyDescent="0.2">
      <c r="T59771" s="11"/>
      <c r="U59771" s="11"/>
    </row>
    <row r="59772" spans="20:21" x14ac:dyDescent="0.2">
      <c r="T59772" s="11"/>
      <c r="U59772" s="11"/>
    </row>
    <row r="59773" spans="20:21" x14ac:dyDescent="0.2">
      <c r="T59773" s="11"/>
      <c r="U59773" s="11"/>
    </row>
    <row r="59774" spans="20:21" x14ac:dyDescent="0.2">
      <c r="T59774" s="11"/>
      <c r="U59774" s="11"/>
    </row>
    <row r="59775" spans="20:21" x14ac:dyDescent="0.2">
      <c r="T59775" s="11"/>
      <c r="U59775" s="11"/>
    </row>
    <row r="59776" spans="20:21" x14ac:dyDescent="0.2">
      <c r="T59776" s="11"/>
      <c r="U59776" s="11"/>
    </row>
    <row r="59777" spans="20:21" x14ac:dyDescent="0.2">
      <c r="T59777" s="11"/>
      <c r="U59777" s="11"/>
    </row>
    <row r="59778" spans="20:21" x14ac:dyDescent="0.2">
      <c r="T59778" s="11"/>
      <c r="U59778" s="11"/>
    </row>
    <row r="59779" spans="20:21" x14ac:dyDescent="0.2">
      <c r="T59779" s="11"/>
      <c r="U59779" s="11"/>
    </row>
    <row r="59780" spans="20:21" x14ac:dyDescent="0.2">
      <c r="T59780" s="11"/>
      <c r="U59780" s="11"/>
    </row>
    <row r="59781" spans="20:21" x14ac:dyDescent="0.2">
      <c r="T59781" s="11"/>
      <c r="U59781" s="11"/>
    </row>
    <row r="59782" spans="20:21" x14ac:dyDescent="0.2">
      <c r="T59782" s="11"/>
      <c r="U59782" s="11"/>
    </row>
    <row r="59783" spans="20:21" x14ac:dyDescent="0.2">
      <c r="T59783" s="11"/>
      <c r="U59783" s="11"/>
    </row>
    <row r="59784" spans="20:21" x14ac:dyDescent="0.2">
      <c r="T59784" s="11"/>
      <c r="U59784" s="11"/>
    </row>
    <row r="59785" spans="20:21" x14ac:dyDescent="0.2">
      <c r="T59785" s="11"/>
      <c r="U59785" s="11"/>
    </row>
    <row r="59786" spans="20:21" x14ac:dyDescent="0.2">
      <c r="T59786" s="11"/>
      <c r="U59786" s="11"/>
    </row>
    <row r="59787" spans="20:21" x14ac:dyDescent="0.2">
      <c r="T59787" s="11"/>
      <c r="U59787" s="11"/>
    </row>
    <row r="59788" spans="20:21" x14ac:dyDescent="0.2">
      <c r="T59788" s="11"/>
      <c r="U59788" s="11"/>
    </row>
    <row r="59789" spans="20:21" x14ac:dyDescent="0.2">
      <c r="T59789" s="11"/>
      <c r="U59789" s="11"/>
    </row>
    <row r="59790" spans="20:21" x14ac:dyDescent="0.2">
      <c r="T59790" s="11"/>
      <c r="U59790" s="11"/>
    </row>
    <row r="59791" spans="20:21" x14ac:dyDescent="0.2">
      <c r="T59791" s="11"/>
      <c r="U59791" s="11"/>
    </row>
    <row r="59792" spans="20:21" x14ac:dyDescent="0.2">
      <c r="T59792" s="11"/>
      <c r="U59792" s="11"/>
    </row>
    <row r="59793" spans="20:21" x14ac:dyDescent="0.2">
      <c r="T59793" s="11"/>
      <c r="U59793" s="11"/>
    </row>
    <row r="59794" spans="20:21" x14ac:dyDescent="0.2">
      <c r="T59794" s="11"/>
      <c r="U59794" s="11"/>
    </row>
    <row r="59795" spans="20:21" x14ac:dyDescent="0.2">
      <c r="T59795" s="11"/>
      <c r="U59795" s="11"/>
    </row>
    <row r="59796" spans="20:21" x14ac:dyDescent="0.2">
      <c r="T59796" s="11"/>
      <c r="U59796" s="11"/>
    </row>
    <row r="59797" spans="20:21" x14ac:dyDescent="0.2">
      <c r="T59797" s="11"/>
      <c r="U59797" s="11"/>
    </row>
    <row r="59798" spans="20:21" x14ac:dyDescent="0.2">
      <c r="T59798" s="11"/>
      <c r="U59798" s="11"/>
    </row>
    <row r="59799" spans="20:21" x14ac:dyDescent="0.2">
      <c r="T59799" s="11"/>
      <c r="U59799" s="11"/>
    </row>
    <row r="59800" spans="20:21" x14ac:dyDescent="0.2">
      <c r="T59800" s="11"/>
      <c r="U59800" s="11"/>
    </row>
    <row r="59801" spans="20:21" x14ac:dyDescent="0.2">
      <c r="T59801" s="11"/>
      <c r="U59801" s="11"/>
    </row>
    <row r="59802" spans="20:21" x14ac:dyDescent="0.2">
      <c r="T59802" s="11"/>
      <c r="U59802" s="11"/>
    </row>
    <row r="59803" spans="20:21" x14ac:dyDescent="0.2">
      <c r="T59803" s="11"/>
      <c r="U59803" s="11"/>
    </row>
    <row r="59804" spans="20:21" x14ac:dyDescent="0.2">
      <c r="T59804" s="11"/>
      <c r="U59804" s="11"/>
    </row>
    <row r="59805" spans="20:21" x14ac:dyDescent="0.2">
      <c r="T59805" s="11"/>
      <c r="U59805" s="11"/>
    </row>
    <row r="59806" spans="20:21" x14ac:dyDescent="0.2">
      <c r="T59806" s="11"/>
      <c r="U59806" s="11"/>
    </row>
    <row r="59807" spans="20:21" x14ac:dyDescent="0.2">
      <c r="T59807" s="11"/>
      <c r="U59807" s="11"/>
    </row>
    <row r="59808" spans="20:21" x14ac:dyDescent="0.2">
      <c r="T59808" s="11"/>
      <c r="U59808" s="11"/>
    </row>
    <row r="59809" spans="20:21" x14ac:dyDescent="0.2">
      <c r="T59809" s="11"/>
      <c r="U59809" s="11"/>
    </row>
    <row r="59810" spans="20:21" x14ac:dyDescent="0.2">
      <c r="T59810" s="11"/>
      <c r="U59810" s="11"/>
    </row>
    <row r="59811" spans="20:21" x14ac:dyDescent="0.2">
      <c r="T59811" s="11"/>
      <c r="U59811" s="11"/>
    </row>
    <row r="59812" spans="20:21" x14ac:dyDescent="0.2">
      <c r="T59812" s="11"/>
      <c r="U59812" s="11"/>
    </row>
    <row r="59813" spans="20:21" x14ac:dyDescent="0.2">
      <c r="T59813" s="11"/>
      <c r="U59813" s="11"/>
    </row>
    <row r="59814" spans="20:21" x14ac:dyDescent="0.2">
      <c r="T59814" s="11"/>
      <c r="U59814" s="11"/>
    </row>
    <row r="59815" spans="20:21" x14ac:dyDescent="0.2">
      <c r="T59815" s="11"/>
      <c r="U59815" s="11"/>
    </row>
    <row r="59816" spans="20:21" x14ac:dyDescent="0.2">
      <c r="T59816" s="11"/>
      <c r="U59816" s="11"/>
    </row>
    <row r="59817" spans="20:21" x14ac:dyDescent="0.2">
      <c r="T59817" s="11"/>
      <c r="U59817" s="11"/>
    </row>
    <row r="59818" spans="20:21" x14ac:dyDescent="0.2">
      <c r="T59818" s="11"/>
      <c r="U59818" s="11"/>
    </row>
    <row r="59819" spans="20:21" x14ac:dyDescent="0.2">
      <c r="T59819" s="11"/>
      <c r="U59819" s="11"/>
    </row>
    <row r="59820" spans="20:21" x14ac:dyDescent="0.2">
      <c r="T59820" s="11"/>
      <c r="U59820" s="11"/>
    </row>
    <row r="59821" spans="20:21" x14ac:dyDescent="0.2">
      <c r="T59821" s="11"/>
      <c r="U59821" s="11"/>
    </row>
    <row r="59822" spans="20:21" x14ac:dyDescent="0.2">
      <c r="T59822" s="11"/>
      <c r="U59822" s="11"/>
    </row>
    <row r="59823" spans="20:21" x14ac:dyDescent="0.2">
      <c r="T59823" s="11"/>
      <c r="U59823" s="11"/>
    </row>
    <row r="59824" spans="20:21" x14ac:dyDescent="0.2">
      <c r="T59824" s="11"/>
      <c r="U59824" s="11"/>
    </row>
    <row r="59825" spans="20:21" x14ac:dyDescent="0.2">
      <c r="T59825" s="11"/>
      <c r="U59825" s="11"/>
    </row>
    <row r="59826" spans="20:21" x14ac:dyDescent="0.2">
      <c r="T59826" s="11"/>
      <c r="U59826" s="11"/>
    </row>
    <row r="59827" spans="20:21" x14ac:dyDescent="0.2">
      <c r="T59827" s="11"/>
      <c r="U59827" s="11"/>
    </row>
    <row r="59828" spans="20:21" x14ac:dyDescent="0.2">
      <c r="T59828" s="11"/>
      <c r="U59828" s="11"/>
    </row>
    <row r="59829" spans="20:21" x14ac:dyDescent="0.2">
      <c r="T59829" s="11"/>
      <c r="U59829" s="11"/>
    </row>
    <row r="59830" spans="20:21" x14ac:dyDescent="0.2">
      <c r="T59830" s="11"/>
      <c r="U59830" s="11"/>
    </row>
    <row r="59831" spans="20:21" x14ac:dyDescent="0.2">
      <c r="T59831" s="11"/>
      <c r="U59831" s="11"/>
    </row>
    <row r="59832" spans="20:21" x14ac:dyDescent="0.2">
      <c r="T59832" s="11"/>
      <c r="U59832" s="11"/>
    </row>
    <row r="59833" spans="20:21" x14ac:dyDescent="0.2">
      <c r="T59833" s="11"/>
      <c r="U59833" s="11"/>
    </row>
    <row r="59834" spans="20:21" x14ac:dyDescent="0.2">
      <c r="T59834" s="11"/>
      <c r="U59834" s="11"/>
    </row>
    <row r="59835" spans="20:21" x14ac:dyDescent="0.2">
      <c r="T59835" s="11"/>
      <c r="U59835" s="11"/>
    </row>
    <row r="59836" spans="20:21" x14ac:dyDescent="0.2">
      <c r="T59836" s="11"/>
      <c r="U59836" s="11"/>
    </row>
    <row r="59837" spans="20:21" x14ac:dyDescent="0.2">
      <c r="T59837" s="11"/>
      <c r="U59837" s="11"/>
    </row>
    <row r="59838" spans="20:21" x14ac:dyDescent="0.2">
      <c r="T59838" s="11"/>
      <c r="U59838" s="11"/>
    </row>
    <row r="59839" spans="20:21" x14ac:dyDescent="0.2">
      <c r="T59839" s="11"/>
      <c r="U59839" s="11"/>
    </row>
    <row r="59840" spans="20:21" x14ac:dyDescent="0.2">
      <c r="T59840" s="11"/>
      <c r="U59840" s="11"/>
    </row>
    <row r="59841" spans="20:21" x14ac:dyDescent="0.2">
      <c r="T59841" s="11"/>
      <c r="U59841" s="11"/>
    </row>
    <row r="59842" spans="20:21" x14ac:dyDescent="0.2">
      <c r="T59842" s="11"/>
      <c r="U59842" s="11"/>
    </row>
    <row r="59843" spans="20:21" x14ac:dyDescent="0.2">
      <c r="T59843" s="11"/>
      <c r="U59843" s="11"/>
    </row>
    <row r="59844" spans="20:21" x14ac:dyDescent="0.2">
      <c r="T59844" s="11"/>
      <c r="U59844" s="11"/>
    </row>
    <row r="59845" spans="20:21" x14ac:dyDescent="0.2">
      <c r="T59845" s="11"/>
      <c r="U59845" s="11"/>
    </row>
    <row r="59846" spans="20:21" x14ac:dyDescent="0.2">
      <c r="T59846" s="11"/>
      <c r="U59846" s="11"/>
    </row>
    <row r="59847" spans="20:21" x14ac:dyDescent="0.2">
      <c r="T59847" s="11"/>
      <c r="U59847" s="11"/>
    </row>
    <row r="59848" spans="20:21" x14ac:dyDescent="0.2">
      <c r="T59848" s="11"/>
      <c r="U59848" s="11"/>
    </row>
    <row r="59849" spans="20:21" x14ac:dyDescent="0.2">
      <c r="T59849" s="11"/>
      <c r="U59849" s="11"/>
    </row>
    <row r="59850" spans="20:21" x14ac:dyDescent="0.2">
      <c r="T59850" s="11"/>
      <c r="U59850" s="11"/>
    </row>
    <row r="59851" spans="20:21" x14ac:dyDescent="0.2">
      <c r="T59851" s="11"/>
      <c r="U59851" s="11"/>
    </row>
    <row r="59852" spans="20:21" x14ac:dyDescent="0.2">
      <c r="T59852" s="11"/>
      <c r="U59852" s="11"/>
    </row>
    <row r="59853" spans="20:21" x14ac:dyDescent="0.2">
      <c r="T59853" s="11"/>
      <c r="U59853" s="11"/>
    </row>
    <row r="59854" spans="20:21" x14ac:dyDescent="0.2">
      <c r="T59854" s="11"/>
      <c r="U59854" s="11"/>
    </row>
    <row r="59855" spans="20:21" x14ac:dyDescent="0.2">
      <c r="T59855" s="11"/>
      <c r="U59855" s="11"/>
    </row>
    <row r="59856" spans="20:21" x14ac:dyDescent="0.2">
      <c r="T59856" s="11"/>
      <c r="U59856" s="11"/>
    </row>
    <row r="59857" spans="20:21" x14ac:dyDescent="0.2">
      <c r="T59857" s="11"/>
      <c r="U59857" s="11"/>
    </row>
    <row r="59858" spans="20:21" x14ac:dyDescent="0.2">
      <c r="T59858" s="11"/>
      <c r="U59858" s="11"/>
    </row>
    <row r="59859" spans="20:21" x14ac:dyDescent="0.2">
      <c r="T59859" s="11"/>
      <c r="U59859" s="11"/>
    </row>
    <row r="59860" spans="20:21" x14ac:dyDescent="0.2">
      <c r="T59860" s="11"/>
      <c r="U59860" s="11"/>
    </row>
    <row r="59861" spans="20:21" x14ac:dyDescent="0.2">
      <c r="T59861" s="11"/>
      <c r="U59861" s="11"/>
    </row>
    <row r="59862" spans="20:21" x14ac:dyDescent="0.2">
      <c r="T59862" s="11"/>
      <c r="U59862" s="11"/>
    </row>
    <row r="59863" spans="20:21" x14ac:dyDescent="0.2">
      <c r="T59863" s="11"/>
      <c r="U59863" s="11"/>
    </row>
    <row r="59864" spans="20:21" x14ac:dyDescent="0.2">
      <c r="T59864" s="11"/>
      <c r="U59864" s="11"/>
    </row>
    <row r="59865" spans="20:21" x14ac:dyDescent="0.2">
      <c r="T59865" s="11"/>
      <c r="U59865" s="11"/>
    </row>
    <row r="59866" spans="20:21" x14ac:dyDescent="0.2">
      <c r="T59866" s="11"/>
      <c r="U59866" s="11"/>
    </row>
    <row r="59867" spans="20:21" x14ac:dyDescent="0.2">
      <c r="T59867" s="11"/>
      <c r="U59867" s="11"/>
    </row>
    <row r="59868" spans="20:21" x14ac:dyDescent="0.2">
      <c r="T59868" s="11"/>
      <c r="U59868" s="11"/>
    </row>
    <row r="59869" spans="20:21" x14ac:dyDescent="0.2">
      <c r="T59869" s="11"/>
      <c r="U59869" s="11"/>
    </row>
    <row r="59870" spans="20:21" x14ac:dyDescent="0.2">
      <c r="T59870" s="11"/>
      <c r="U59870" s="11"/>
    </row>
    <row r="59871" spans="20:21" x14ac:dyDescent="0.2">
      <c r="T59871" s="11"/>
      <c r="U59871" s="11"/>
    </row>
    <row r="59872" spans="20:21" x14ac:dyDescent="0.2">
      <c r="T59872" s="11"/>
      <c r="U59872" s="11"/>
    </row>
    <row r="59873" spans="20:21" x14ac:dyDescent="0.2">
      <c r="T59873" s="11"/>
      <c r="U59873" s="11"/>
    </row>
    <row r="59874" spans="20:21" x14ac:dyDescent="0.2">
      <c r="T59874" s="11"/>
      <c r="U59874" s="11"/>
    </row>
    <row r="59875" spans="20:21" x14ac:dyDescent="0.2">
      <c r="T59875" s="11"/>
      <c r="U59875" s="11"/>
    </row>
    <row r="59876" spans="20:21" x14ac:dyDescent="0.2">
      <c r="T59876" s="11"/>
      <c r="U59876" s="11"/>
    </row>
    <row r="59877" spans="20:21" x14ac:dyDescent="0.2">
      <c r="T59877" s="11"/>
      <c r="U59877" s="11"/>
    </row>
    <row r="59878" spans="20:21" x14ac:dyDescent="0.2">
      <c r="T59878" s="11"/>
      <c r="U59878" s="11"/>
    </row>
    <row r="59879" spans="20:21" x14ac:dyDescent="0.2">
      <c r="T59879" s="11"/>
      <c r="U59879" s="11"/>
    </row>
    <row r="59880" spans="20:21" x14ac:dyDescent="0.2">
      <c r="T59880" s="11"/>
      <c r="U59880" s="11"/>
    </row>
    <row r="59881" spans="20:21" x14ac:dyDescent="0.2">
      <c r="T59881" s="11"/>
      <c r="U59881" s="11"/>
    </row>
    <row r="59882" spans="20:21" x14ac:dyDescent="0.2">
      <c r="T59882" s="11"/>
      <c r="U59882" s="11"/>
    </row>
    <row r="59883" spans="20:21" x14ac:dyDescent="0.2">
      <c r="T59883" s="11"/>
      <c r="U59883" s="11"/>
    </row>
    <row r="59884" spans="20:21" x14ac:dyDescent="0.2">
      <c r="T59884" s="11"/>
      <c r="U59884" s="11"/>
    </row>
    <row r="59885" spans="20:21" x14ac:dyDescent="0.2">
      <c r="T59885" s="11"/>
      <c r="U59885" s="11"/>
    </row>
    <row r="59886" spans="20:21" x14ac:dyDescent="0.2">
      <c r="T59886" s="11"/>
      <c r="U59886" s="11"/>
    </row>
    <row r="59887" spans="20:21" x14ac:dyDescent="0.2">
      <c r="T59887" s="11"/>
      <c r="U59887" s="11"/>
    </row>
    <row r="59888" spans="20:21" x14ac:dyDescent="0.2">
      <c r="T59888" s="11"/>
      <c r="U59888" s="11"/>
    </row>
    <row r="59889" spans="20:21" x14ac:dyDescent="0.2">
      <c r="T59889" s="11"/>
      <c r="U59889" s="11"/>
    </row>
    <row r="59890" spans="20:21" x14ac:dyDescent="0.2">
      <c r="T59890" s="11"/>
      <c r="U59890" s="11"/>
    </row>
    <row r="59891" spans="20:21" x14ac:dyDescent="0.2">
      <c r="T59891" s="11"/>
      <c r="U59891" s="11"/>
    </row>
    <row r="59892" spans="20:21" x14ac:dyDescent="0.2">
      <c r="T59892" s="11"/>
      <c r="U59892" s="11"/>
    </row>
    <row r="59893" spans="20:21" x14ac:dyDescent="0.2">
      <c r="T59893" s="11"/>
      <c r="U59893" s="11"/>
    </row>
    <row r="59894" spans="20:21" x14ac:dyDescent="0.2">
      <c r="T59894" s="11"/>
      <c r="U59894" s="11"/>
    </row>
    <row r="59895" spans="20:21" x14ac:dyDescent="0.2">
      <c r="T59895" s="11"/>
      <c r="U59895" s="11"/>
    </row>
    <row r="59896" spans="20:21" x14ac:dyDescent="0.2">
      <c r="T59896" s="11"/>
      <c r="U59896" s="11"/>
    </row>
    <row r="59897" spans="20:21" x14ac:dyDescent="0.2">
      <c r="T59897" s="11"/>
      <c r="U59897" s="11"/>
    </row>
    <row r="59898" spans="20:21" x14ac:dyDescent="0.2">
      <c r="T59898" s="11"/>
      <c r="U59898" s="11"/>
    </row>
    <row r="59899" spans="20:21" x14ac:dyDescent="0.2">
      <c r="T59899" s="11"/>
      <c r="U59899" s="11"/>
    </row>
    <row r="59900" spans="20:21" x14ac:dyDescent="0.2">
      <c r="T59900" s="11"/>
      <c r="U59900" s="11"/>
    </row>
    <row r="59901" spans="20:21" x14ac:dyDescent="0.2">
      <c r="T59901" s="11"/>
      <c r="U59901" s="11"/>
    </row>
    <row r="59902" spans="20:21" x14ac:dyDescent="0.2">
      <c r="T59902" s="11"/>
      <c r="U59902" s="11"/>
    </row>
    <row r="59903" spans="20:21" x14ac:dyDescent="0.2">
      <c r="T59903" s="11"/>
      <c r="U59903" s="11"/>
    </row>
    <row r="59904" spans="20:21" x14ac:dyDescent="0.2">
      <c r="T59904" s="11"/>
      <c r="U59904" s="11"/>
    </row>
    <row r="59905" spans="20:21" x14ac:dyDescent="0.2">
      <c r="T59905" s="11"/>
      <c r="U59905" s="11"/>
    </row>
    <row r="59906" spans="20:21" x14ac:dyDescent="0.2">
      <c r="T59906" s="11"/>
      <c r="U59906" s="11"/>
    </row>
    <row r="59907" spans="20:21" x14ac:dyDescent="0.2">
      <c r="T59907" s="11"/>
      <c r="U59907" s="11"/>
    </row>
    <row r="59908" spans="20:21" x14ac:dyDescent="0.2">
      <c r="T59908" s="11"/>
      <c r="U59908" s="11"/>
    </row>
    <row r="59909" spans="20:21" x14ac:dyDescent="0.2">
      <c r="T59909" s="11"/>
      <c r="U59909" s="11"/>
    </row>
    <row r="59910" spans="20:21" x14ac:dyDescent="0.2">
      <c r="T59910" s="11"/>
      <c r="U59910" s="11"/>
    </row>
    <row r="59911" spans="20:21" x14ac:dyDescent="0.2">
      <c r="T59911" s="11"/>
      <c r="U59911" s="11"/>
    </row>
    <row r="59912" spans="20:21" x14ac:dyDescent="0.2">
      <c r="T59912" s="11"/>
      <c r="U59912" s="11"/>
    </row>
    <row r="59913" spans="20:21" x14ac:dyDescent="0.2">
      <c r="T59913" s="11"/>
      <c r="U59913" s="11"/>
    </row>
    <row r="59914" spans="20:21" x14ac:dyDescent="0.2">
      <c r="T59914" s="11"/>
      <c r="U59914" s="11"/>
    </row>
    <row r="59915" spans="20:21" x14ac:dyDescent="0.2">
      <c r="T59915" s="11"/>
      <c r="U59915" s="11"/>
    </row>
    <row r="59916" spans="20:21" x14ac:dyDescent="0.2">
      <c r="T59916" s="11"/>
      <c r="U59916" s="11"/>
    </row>
    <row r="59917" spans="20:21" x14ac:dyDescent="0.2">
      <c r="T59917" s="11"/>
      <c r="U59917" s="11"/>
    </row>
    <row r="59918" spans="20:21" x14ac:dyDescent="0.2">
      <c r="T59918" s="11"/>
      <c r="U59918" s="11"/>
    </row>
    <row r="59919" spans="20:21" x14ac:dyDescent="0.2">
      <c r="T59919" s="11"/>
      <c r="U59919" s="11"/>
    </row>
    <row r="59920" spans="20:21" x14ac:dyDescent="0.2">
      <c r="T59920" s="11"/>
      <c r="U59920" s="11"/>
    </row>
    <row r="59921" spans="20:21" x14ac:dyDescent="0.2">
      <c r="T59921" s="11"/>
      <c r="U59921" s="11"/>
    </row>
    <row r="59922" spans="20:21" x14ac:dyDescent="0.2">
      <c r="T59922" s="11"/>
      <c r="U59922" s="11"/>
    </row>
    <row r="59923" spans="20:21" x14ac:dyDescent="0.2">
      <c r="T59923" s="11"/>
      <c r="U59923" s="11"/>
    </row>
    <row r="59924" spans="20:21" x14ac:dyDescent="0.2">
      <c r="T59924" s="11"/>
      <c r="U59924" s="11"/>
    </row>
    <row r="59925" spans="20:21" x14ac:dyDescent="0.2">
      <c r="T59925" s="11"/>
      <c r="U59925" s="11"/>
    </row>
    <row r="59926" spans="20:21" x14ac:dyDescent="0.2">
      <c r="T59926" s="11"/>
      <c r="U59926" s="11"/>
    </row>
    <row r="59927" spans="20:21" x14ac:dyDescent="0.2">
      <c r="T59927" s="11"/>
      <c r="U59927" s="11"/>
    </row>
    <row r="59928" spans="20:21" x14ac:dyDescent="0.2">
      <c r="T59928" s="11"/>
      <c r="U59928" s="11"/>
    </row>
    <row r="59929" spans="20:21" x14ac:dyDescent="0.2">
      <c r="T59929" s="11"/>
      <c r="U59929" s="11"/>
    </row>
    <row r="59930" spans="20:21" x14ac:dyDescent="0.2">
      <c r="T59930" s="11"/>
      <c r="U59930" s="11"/>
    </row>
    <row r="59931" spans="20:21" x14ac:dyDescent="0.2">
      <c r="T59931" s="11"/>
      <c r="U59931" s="11"/>
    </row>
    <row r="59932" spans="20:21" x14ac:dyDescent="0.2">
      <c r="T59932" s="11"/>
      <c r="U59932" s="11"/>
    </row>
    <row r="59933" spans="20:21" x14ac:dyDescent="0.2">
      <c r="T59933" s="11"/>
      <c r="U59933" s="11"/>
    </row>
    <row r="59934" spans="20:21" x14ac:dyDescent="0.2">
      <c r="T59934" s="11"/>
      <c r="U59934" s="11"/>
    </row>
    <row r="59935" spans="20:21" x14ac:dyDescent="0.2">
      <c r="T59935" s="11"/>
      <c r="U59935" s="11"/>
    </row>
    <row r="59936" spans="20:21" x14ac:dyDescent="0.2">
      <c r="T59936" s="11"/>
      <c r="U59936" s="11"/>
    </row>
    <row r="59937" spans="20:21" x14ac:dyDescent="0.2">
      <c r="T59937" s="11"/>
      <c r="U59937" s="11"/>
    </row>
    <row r="59938" spans="20:21" x14ac:dyDescent="0.2">
      <c r="T59938" s="11"/>
      <c r="U59938" s="11"/>
    </row>
    <row r="59939" spans="20:21" x14ac:dyDescent="0.2">
      <c r="T59939" s="11"/>
      <c r="U59939" s="11"/>
    </row>
    <row r="59940" spans="20:21" x14ac:dyDescent="0.2">
      <c r="T59940" s="11"/>
      <c r="U59940" s="11"/>
    </row>
    <row r="59941" spans="20:21" x14ac:dyDescent="0.2">
      <c r="T59941" s="11"/>
      <c r="U59941" s="11"/>
    </row>
    <row r="59942" spans="20:21" x14ac:dyDescent="0.2">
      <c r="T59942" s="11"/>
      <c r="U59942" s="11"/>
    </row>
    <row r="59943" spans="20:21" x14ac:dyDescent="0.2">
      <c r="T59943" s="11"/>
      <c r="U59943" s="11"/>
    </row>
    <row r="59944" spans="20:21" x14ac:dyDescent="0.2">
      <c r="T59944" s="11"/>
      <c r="U59944" s="11"/>
    </row>
    <row r="59945" spans="20:21" x14ac:dyDescent="0.2">
      <c r="T59945" s="11"/>
      <c r="U59945" s="11"/>
    </row>
    <row r="59946" spans="20:21" x14ac:dyDescent="0.2">
      <c r="T59946" s="11"/>
      <c r="U59946" s="11"/>
    </row>
    <row r="59947" spans="20:21" x14ac:dyDescent="0.2">
      <c r="T59947" s="11"/>
      <c r="U59947" s="11"/>
    </row>
    <row r="59948" spans="20:21" x14ac:dyDescent="0.2">
      <c r="T59948" s="11"/>
      <c r="U59948" s="11"/>
    </row>
    <row r="59949" spans="20:21" x14ac:dyDescent="0.2">
      <c r="T59949" s="11"/>
      <c r="U59949" s="11"/>
    </row>
    <row r="59950" spans="20:21" x14ac:dyDescent="0.2">
      <c r="T59950" s="11"/>
      <c r="U59950" s="11"/>
    </row>
    <row r="59951" spans="20:21" x14ac:dyDescent="0.2">
      <c r="T59951" s="11"/>
      <c r="U59951" s="11"/>
    </row>
    <row r="59952" spans="20:21" x14ac:dyDescent="0.2">
      <c r="T59952" s="11"/>
      <c r="U59952" s="11"/>
    </row>
    <row r="59953" spans="20:21" x14ac:dyDescent="0.2">
      <c r="T59953" s="11"/>
      <c r="U59953" s="11"/>
    </row>
    <row r="59954" spans="20:21" x14ac:dyDescent="0.2">
      <c r="T59954" s="11"/>
      <c r="U59954" s="11"/>
    </row>
    <row r="59955" spans="20:21" x14ac:dyDescent="0.2">
      <c r="T59955" s="11"/>
      <c r="U59955" s="11"/>
    </row>
    <row r="59956" spans="20:21" x14ac:dyDescent="0.2">
      <c r="T59956" s="11"/>
      <c r="U59956" s="11"/>
    </row>
    <row r="59957" spans="20:21" x14ac:dyDescent="0.2">
      <c r="T59957" s="11"/>
      <c r="U59957" s="11"/>
    </row>
    <row r="59958" spans="20:21" x14ac:dyDescent="0.2">
      <c r="T59958" s="11"/>
      <c r="U59958" s="11"/>
    </row>
    <row r="59959" spans="20:21" x14ac:dyDescent="0.2">
      <c r="T59959" s="11"/>
      <c r="U59959" s="11"/>
    </row>
    <row r="59960" spans="20:21" x14ac:dyDescent="0.2">
      <c r="T59960" s="11"/>
      <c r="U59960" s="11"/>
    </row>
    <row r="59961" spans="20:21" x14ac:dyDescent="0.2">
      <c r="T59961" s="11"/>
      <c r="U59961" s="11"/>
    </row>
    <row r="59962" spans="20:21" x14ac:dyDescent="0.2">
      <c r="T59962" s="11"/>
      <c r="U59962" s="11"/>
    </row>
    <row r="59963" spans="20:21" x14ac:dyDescent="0.2">
      <c r="T59963" s="11"/>
      <c r="U59963" s="11"/>
    </row>
    <row r="59964" spans="20:21" x14ac:dyDescent="0.2">
      <c r="T59964" s="11"/>
      <c r="U59964" s="11"/>
    </row>
    <row r="59965" spans="20:21" x14ac:dyDescent="0.2">
      <c r="T59965" s="11"/>
      <c r="U59965" s="11"/>
    </row>
    <row r="59966" spans="20:21" x14ac:dyDescent="0.2">
      <c r="T59966" s="11"/>
      <c r="U59966" s="11"/>
    </row>
    <row r="59967" spans="20:21" x14ac:dyDescent="0.2">
      <c r="T59967" s="11"/>
      <c r="U59967" s="11"/>
    </row>
    <row r="59968" spans="20:21" x14ac:dyDescent="0.2">
      <c r="T59968" s="11"/>
      <c r="U59968" s="11"/>
    </row>
    <row r="59969" spans="20:21" x14ac:dyDescent="0.2">
      <c r="T59969" s="11"/>
      <c r="U59969" s="11"/>
    </row>
    <row r="59970" spans="20:21" x14ac:dyDescent="0.2">
      <c r="T59970" s="11"/>
      <c r="U59970" s="11"/>
    </row>
    <row r="59971" spans="20:21" x14ac:dyDescent="0.2">
      <c r="T59971" s="11"/>
      <c r="U59971" s="11"/>
    </row>
    <row r="59972" spans="20:21" x14ac:dyDescent="0.2">
      <c r="T59972" s="11"/>
      <c r="U59972" s="11"/>
    </row>
    <row r="59973" spans="20:21" x14ac:dyDescent="0.2">
      <c r="T59973" s="11"/>
      <c r="U59973" s="11"/>
    </row>
    <row r="59974" spans="20:21" x14ac:dyDescent="0.2">
      <c r="T59974" s="11"/>
      <c r="U59974" s="11"/>
    </row>
    <row r="59975" spans="20:21" x14ac:dyDescent="0.2">
      <c r="T59975" s="11"/>
      <c r="U59975" s="11"/>
    </row>
    <row r="59976" spans="20:21" x14ac:dyDescent="0.2">
      <c r="T59976" s="11"/>
      <c r="U59976" s="11"/>
    </row>
    <row r="59977" spans="20:21" x14ac:dyDescent="0.2">
      <c r="T59977" s="11"/>
      <c r="U59977" s="11"/>
    </row>
    <row r="59978" spans="20:21" x14ac:dyDescent="0.2">
      <c r="T59978" s="11"/>
      <c r="U59978" s="11"/>
    </row>
    <row r="59979" spans="20:21" x14ac:dyDescent="0.2">
      <c r="T59979" s="11"/>
      <c r="U59979" s="11"/>
    </row>
    <row r="59980" spans="20:21" x14ac:dyDescent="0.2">
      <c r="T59980" s="11"/>
      <c r="U59980" s="11"/>
    </row>
    <row r="59981" spans="20:21" x14ac:dyDescent="0.2">
      <c r="T59981" s="11"/>
      <c r="U59981" s="11"/>
    </row>
    <row r="59982" spans="20:21" x14ac:dyDescent="0.2">
      <c r="T59982" s="11"/>
      <c r="U59982" s="11"/>
    </row>
    <row r="59983" spans="20:21" x14ac:dyDescent="0.2">
      <c r="T59983" s="11"/>
      <c r="U59983" s="11"/>
    </row>
    <row r="59984" spans="20:21" x14ac:dyDescent="0.2">
      <c r="T59984" s="11"/>
      <c r="U59984" s="11"/>
    </row>
    <row r="59985" spans="20:21" x14ac:dyDescent="0.2">
      <c r="T59985" s="11"/>
      <c r="U59985" s="11"/>
    </row>
    <row r="59986" spans="20:21" x14ac:dyDescent="0.2">
      <c r="T59986" s="11"/>
      <c r="U59986" s="11"/>
    </row>
    <row r="59987" spans="20:21" x14ac:dyDescent="0.2">
      <c r="T59987" s="11"/>
      <c r="U59987" s="11"/>
    </row>
    <row r="59988" spans="20:21" x14ac:dyDescent="0.2">
      <c r="T59988" s="11"/>
      <c r="U59988" s="11"/>
    </row>
    <row r="59989" spans="20:21" x14ac:dyDescent="0.2">
      <c r="T59989" s="11"/>
      <c r="U59989" s="11"/>
    </row>
    <row r="59990" spans="20:21" x14ac:dyDescent="0.2">
      <c r="T59990" s="11"/>
      <c r="U59990" s="11"/>
    </row>
    <row r="59991" spans="20:21" x14ac:dyDescent="0.2">
      <c r="T59991" s="11"/>
      <c r="U59991" s="11"/>
    </row>
    <row r="59992" spans="20:21" x14ac:dyDescent="0.2">
      <c r="T59992" s="11"/>
      <c r="U59992" s="11"/>
    </row>
    <row r="59993" spans="20:21" x14ac:dyDescent="0.2">
      <c r="T59993" s="11"/>
      <c r="U59993" s="11"/>
    </row>
    <row r="59994" spans="20:21" x14ac:dyDescent="0.2">
      <c r="T59994" s="11"/>
      <c r="U59994" s="11"/>
    </row>
    <row r="59995" spans="20:21" x14ac:dyDescent="0.2">
      <c r="T59995" s="11"/>
      <c r="U59995" s="11"/>
    </row>
    <row r="59996" spans="20:21" x14ac:dyDescent="0.2">
      <c r="T59996" s="11"/>
      <c r="U59996" s="11"/>
    </row>
    <row r="59997" spans="20:21" x14ac:dyDescent="0.2">
      <c r="T59997" s="11"/>
      <c r="U59997" s="11"/>
    </row>
    <row r="59998" spans="20:21" x14ac:dyDescent="0.2">
      <c r="T59998" s="11"/>
      <c r="U59998" s="11"/>
    </row>
    <row r="59999" spans="20:21" x14ac:dyDescent="0.2">
      <c r="T59999" s="11"/>
      <c r="U59999" s="11"/>
    </row>
    <row r="60000" spans="20:21" x14ac:dyDescent="0.2">
      <c r="T60000" s="11"/>
      <c r="U60000" s="11"/>
    </row>
    <row r="60001" spans="20:21" x14ac:dyDescent="0.2">
      <c r="T60001" s="11"/>
      <c r="U60001" s="11"/>
    </row>
    <row r="60002" spans="20:21" x14ac:dyDescent="0.2">
      <c r="T60002" s="11"/>
      <c r="U60002" s="11"/>
    </row>
    <row r="60003" spans="20:21" x14ac:dyDescent="0.2">
      <c r="T60003" s="11"/>
      <c r="U60003" s="11"/>
    </row>
    <row r="60004" spans="20:21" x14ac:dyDescent="0.2">
      <c r="T60004" s="11"/>
      <c r="U60004" s="11"/>
    </row>
    <row r="60005" spans="20:21" x14ac:dyDescent="0.2">
      <c r="T60005" s="11"/>
      <c r="U60005" s="11"/>
    </row>
    <row r="60006" spans="20:21" x14ac:dyDescent="0.2">
      <c r="T60006" s="11"/>
      <c r="U60006" s="11"/>
    </row>
    <row r="60007" spans="20:21" x14ac:dyDescent="0.2">
      <c r="T60007" s="11"/>
      <c r="U60007" s="11"/>
    </row>
    <row r="60008" spans="20:21" x14ac:dyDescent="0.2">
      <c r="T60008" s="11"/>
      <c r="U60008" s="11"/>
    </row>
    <row r="60009" spans="20:21" x14ac:dyDescent="0.2">
      <c r="T60009" s="11"/>
      <c r="U60009" s="11"/>
    </row>
    <row r="60010" spans="20:21" x14ac:dyDescent="0.2">
      <c r="T60010" s="11"/>
      <c r="U60010" s="11"/>
    </row>
    <row r="60011" spans="20:21" x14ac:dyDescent="0.2">
      <c r="T60011" s="11"/>
      <c r="U60011" s="11"/>
    </row>
    <row r="60012" spans="20:21" x14ac:dyDescent="0.2">
      <c r="T60012" s="11"/>
      <c r="U60012" s="11"/>
    </row>
    <row r="60013" spans="20:21" x14ac:dyDescent="0.2">
      <c r="T60013" s="11"/>
      <c r="U60013" s="11"/>
    </row>
    <row r="60014" spans="20:21" x14ac:dyDescent="0.2">
      <c r="T60014" s="11"/>
      <c r="U60014" s="11"/>
    </row>
    <row r="60015" spans="20:21" x14ac:dyDescent="0.2">
      <c r="T60015" s="11"/>
      <c r="U60015" s="11"/>
    </row>
    <row r="60016" spans="20:21" x14ac:dyDescent="0.2">
      <c r="T60016" s="11"/>
      <c r="U60016" s="11"/>
    </row>
    <row r="60017" spans="20:21" x14ac:dyDescent="0.2">
      <c r="T60017" s="11"/>
      <c r="U60017" s="11"/>
    </row>
    <row r="60018" spans="20:21" x14ac:dyDescent="0.2">
      <c r="T60018" s="11"/>
      <c r="U60018" s="11"/>
    </row>
    <row r="60019" spans="20:21" x14ac:dyDescent="0.2">
      <c r="T60019" s="11"/>
      <c r="U60019" s="11"/>
    </row>
    <row r="60020" spans="20:21" x14ac:dyDescent="0.2">
      <c r="T60020" s="11"/>
      <c r="U60020" s="11"/>
    </row>
    <row r="60021" spans="20:21" x14ac:dyDescent="0.2">
      <c r="T60021" s="11"/>
      <c r="U60021" s="11"/>
    </row>
    <row r="60022" spans="20:21" x14ac:dyDescent="0.2">
      <c r="T60022" s="11"/>
      <c r="U60022" s="11"/>
    </row>
    <row r="60023" spans="20:21" x14ac:dyDescent="0.2">
      <c r="T60023" s="11"/>
      <c r="U60023" s="11"/>
    </row>
    <row r="60024" spans="20:21" x14ac:dyDescent="0.2">
      <c r="T60024" s="11"/>
      <c r="U60024" s="11"/>
    </row>
    <row r="60025" spans="20:21" x14ac:dyDescent="0.2">
      <c r="T60025" s="11"/>
      <c r="U60025" s="11"/>
    </row>
    <row r="60026" spans="20:21" x14ac:dyDescent="0.2">
      <c r="T60026" s="11"/>
      <c r="U60026" s="11"/>
    </row>
    <row r="60027" spans="20:21" x14ac:dyDescent="0.2">
      <c r="T60027" s="11"/>
      <c r="U60027" s="11"/>
    </row>
    <row r="60028" spans="20:21" x14ac:dyDescent="0.2">
      <c r="T60028" s="11"/>
      <c r="U60028" s="11"/>
    </row>
    <row r="60029" spans="20:21" x14ac:dyDescent="0.2">
      <c r="T60029" s="11"/>
      <c r="U60029" s="11"/>
    </row>
    <row r="60030" spans="20:21" x14ac:dyDescent="0.2">
      <c r="T60030" s="11"/>
      <c r="U60030" s="11"/>
    </row>
    <row r="60031" spans="20:21" x14ac:dyDescent="0.2">
      <c r="T60031" s="11"/>
      <c r="U60031" s="11"/>
    </row>
    <row r="60032" spans="20:21" x14ac:dyDescent="0.2">
      <c r="T60032" s="11"/>
      <c r="U60032" s="11"/>
    </row>
    <row r="60033" spans="20:21" x14ac:dyDescent="0.2">
      <c r="T60033" s="11"/>
      <c r="U60033" s="11"/>
    </row>
    <row r="60034" spans="20:21" x14ac:dyDescent="0.2">
      <c r="T60034" s="11"/>
      <c r="U60034" s="11"/>
    </row>
    <row r="60035" spans="20:21" x14ac:dyDescent="0.2">
      <c r="T60035" s="11"/>
      <c r="U60035" s="11"/>
    </row>
    <row r="60036" spans="20:21" x14ac:dyDescent="0.2">
      <c r="T60036" s="11"/>
      <c r="U60036" s="11"/>
    </row>
    <row r="60037" spans="20:21" x14ac:dyDescent="0.2">
      <c r="T60037" s="11"/>
      <c r="U60037" s="11"/>
    </row>
    <row r="60038" spans="20:21" x14ac:dyDescent="0.2">
      <c r="T60038" s="11"/>
      <c r="U60038" s="11"/>
    </row>
    <row r="60039" spans="20:21" x14ac:dyDescent="0.2">
      <c r="T60039" s="11"/>
      <c r="U60039" s="11"/>
    </row>
    <row r="60040" spans="20:21" x14ac:dyDescent="0.2">
      <c r="T60040" s="11"/>
      <c r="U60040" s="11"/>
    </row>
    <row r="60041" spans="20:21" x14ac:dyDescent="0.2">
      <c r="T60041" s="11"/>
      <c r="U60041" s="11"/>
    </row>
    <row r="60042" spans="20:21" x14ac:dyDescent="0.2">
      <c r="T60042" s="11"/>
      <c r="U60042" s="11"/>
    </row>
    <row r="60043" spans="20:21" x14ac:dyDescent="0.2">
      <c r="T60043" s="11"/>
      <c r="U60043" s="11"/>
    </row>
    <row r="60044" spans="20:21" x14ac:dyDescent="0.2">
      <c r="T60044" s="11"/>
      <c r="U60044" s="11"/>
    </row>
    <row r="60045" spans="20:21" x14ac:dyDescent="0.2">
      <c r="T60045" s="11"/>
      <c r="U60045" s="11"/>
    </row>
    <row r="60046" spans="20:21" x14ac:dyDescent="0.2">
      <c r="T60046" s="11"/>
      <c r="U60046" s="11"/>
    </row>
    <row r="60047" spans="20:21" x14ac:dyDescent="0.2">
      <c r="T60047" s="11"/>
      <c r="U60047" s="11"/>
    </row>
    <row r="60048" spans="20:21" x14ac:dyDescent="0.2">
      <c r="T60048" s="11"/>
      <c r="U60048" s="11"/>
    </row>
    <row r="60049" spans="20:21" x14ac:dyDescent="0.2">
      <c r="T60049" s="11"/>
      <c r="U60049" s="11"/>
    </row>
    <row r="60050" spans="20:21" x14ac:dyDescent="0.2">
      <c r="T60050" s="11"/>
      <c r="U60050" s="11"/>
    </row>
    <row r="60051" spans="20:21" x14ac:dyDescent="0.2">
      <c r="T60051" s="11"/>
      <c r="U60051" s="11"/>
    </row>
    <row r="60052" spans="20:21" x14ac:dyDescent="0.2">
      <c r="T60052" s="11"/>
      <c r="U60052" s="11"/>
    </row>
    <row r="60053" spans="20:21" x14ac:dyDescent="0.2">
      <c r="T60053" s="11"/>
      <c r="U60053" s="11"/>
    </row>
    <row r="60054" spans="20:21" x14ac:dyDescent="0.2">
      <c r="T60054" s="11"/>
      <c r="U60054" s="11"/>
    </row>
    <row r="60055" spans="20:21" x14ac:dyDescent="0.2">
      <c r="T60055" s="11"/>
      <c r="U60055" s="11"/>
    </row>
    <row r="60056" spans="20:21" x14ac:dyDescent="0.2">
      <c r="T60056" s="11"/>
      <c r="U60056" s="11"/>
    </row>
    <row r="60057" spans="20:21" x14ac:dyDescent="0.2">
      <c r="T60057" s="11"/>
      <c r="U60057" s="11"/>
    </row>
    <row r="60058" spans="20:21" x14ac:dyDescent="0.2">
      <c r="T60058" s="11"/>
      <c r="U60058" s="11"/>
    </row>
    <row r="60059" spans="20:21" x14ac:dyDescent="0.2">
      <c r="T60059" s="11"/>
      <c r="U60059" s="11"/>
    </row>
    <row r="60060" spans="20:21" x14ac:dyDescent="0.2">
      <c r="T60060" s="11"/>
      <c r="U60060" s="11"/>
    </row>
    <row r="60061" spans="20:21" x14ac:dyDescent="0.2">
      <c r="T60061" s="11"/>
      <c r="U60061" s="11"/>
    </row>
    <row r="60062" spans="20:21" x14ac:dyDescent="0.2">
      <c r="T60062" s="11"/>
      <c r="U60062" s="11"/>
    </row>
    <row r="60063" spans="20:21" x14ac:dyDescent="0.2">
      <c r="T60063" s="11"/>
      <c r="U60063" s="11"/>
    </row>
    <row r="60064" spans="20:21" x14ac:dyDescent="0.2">
      <c r="T60064" s="11"/>
      <c r="U60064" s="11"/>
    </row>
    <row r="60065" spans="20:21" x14ac:dyDescent="0.2">
      <c r="T60065" s="11"/>
      <c r="U60065" s="11"/>
    </row>
    <row r="60066" spans="20:21" x14ac:dyDescent="0.2">
      <c r="T60066" s="11"/>
      <c r="U60066" s="11"/>
    </row>
    <row r="60067" spans="20:21" x14ac:dyDescent="0.2">
      <c r="T60067" s="11"/>
      <c r="U60067" s="11"/>
    </row>
    <row r="60068" spans="20:21" x14ac:dyDescent="0.2">
      <c r="T60068" s="11"/>
      <c r="U60068" s="11"/>
    </row>
    <row r="60069" spans="20:21" x14ac:dyDescent="0.2">
      <c r="T60069" s="11"/>
      <c r="U60069" s="11"/>
    </row>
    <row r="60070" spans="20:21" x14ac:dyDescent="0.2">
      <c r="T60070" s="11"/>
      <c r="U60070" s="11"/>
    </row>
    <row r="60071" spans="20:21" x14ac:dyDescent="0.2">
      <c r="T60071" s="11"/>
      <c r="U60071" s="11"/>
    </row>
    <row r="60072" spans="20:21" x14ac:dyDescent="0.2">
      <c r="T60072" s="11"/>
      <c r="U60072" s="11"/>
    </row>
    <row r="60073" spans="20:21" x14ac:dyDescent="0.2">
      <c r="T60073" s="11"/>
      <c r="U60073" s="11"/>
    </row>
    <row r="60074" spans="20:21" x14ac:dyDescent="0.2">
      <c r="T60074" s="11"/>
      <c r="U60074" s="11"/>
    </row>
    <row r="60075" spans="20:21" x14ac:dyDescent="0.2">
      <c r="T60075" s="11"/>
      <c r="U60075" s="11"/>
    </row>
    <row r="60076" spans="20:21" x14ac:dyDescent="0.2">
      <c r="T60076" s="11"/>
      <c r="U60076" s="11"/>
    </row>
    <row r="60077" spans="20:21" x14ac:dyDescent="0.2">
      <c r="T60077" s="11"/>
      <c r="U60077" s="11"/>
    </row>
    <row r="60078" spans="20:21" x14ac:dyDescent="0.2">
      <c r="T60078" s="11"/>
      <c r="U60078" s="11"/>
    </row>
    <row r="60079" spans="20:21" x14ac:dyDescent="0.2">
      <c r="T60079" s="11"/>
      <c r="U60079" s="11"/>
    </row>
    <row r="60080" spans="20:21" x14ac:dyDescent="0.2">
      <c r="T60080" s="11"/>
      <c r="U60080" s="11"/>
    </row>
    <row r="60081" spans="20:21" x14ac:dyDescent="0.2">
      <c r="T60081" s="11"/>
      <c r="U60081" s="11"/>
    </row>
    <row r="60082" spans="20:21" x14ac:dyDescent="0.2">
      <c r="T60082" s="11"/>
      <c r="U60082" s="11"/>
    </row>
    <row r="60083" spans="20:21" x14ac:dyDescent="0.2">
      <c r="T60083" s="11"/>
      <c r="U60083" s="11"/>
    </row>
    <row r="60084" spans="20:21" x14ac:dyDescent="0.2">
      <c r="T60084" s="11"/>
      <c r="U60084" s="11"/>
    </row>
    <row r="60085" spans="20:21" x14ac:dyDescent="0.2">
      <c r="T60085" s="11"/>
      <c r="U60085" s="11"/>
    </row>
    <row r="60086" spans="20:21" x14ac:dyDescent="0.2">
      <c r="T60086" s="11"/>
      <c r="U60086" s="11"/>
    </row>
    <row r="60087" spans="20:21" x14ac:dyDescent="0.2">
      <c r="T60087" s="11"/>
      <c r="U60087" s="11"/>
    </row>
    <row r="60088" spans="20:21" x14ac:dyDescent="0.2">
      <c r="T60088" s="11"/>
      <c r="U60088" s="11"/>
    </row>
    <row r="60089" spans="20:21" x14ac:dyDescent="0.2">
      <c r="T60089" s="11"/>
      <c r="U60089" s="11"/>
    </row>
    <row r="60090" spans="20:21" x14ac:dyDescent="0.2">
      <c r="T60090" s="11"/>
      <c r="U60090" s="11"/>
    </row>
    <row r="60091" spans="20:21" x14ac:dyDescent="0.2">
      <c r="T60091" s="11"/>
      <c r="U60091" s="11"/>
    </row>
    <row r="60092" spans="20:21" x14ac:dyDescent="0.2">
      <c r="T60092" s="11"/>
      <c r="U60092" s="11"/>
    </row>
    <row r="60093" spans="20:21" x14ac:dyDescent="0.2">
      <c r="T60093" s="11"/>
      <c r="U60093" s="11"/>
    </row>
    <row r="60094" spans="20:21" x14ac:dyDescent="0.2">
      <c r="T60094" s="11"/>
      <c r="U60094" s="11"/>
    </row>
    <row r="60095" spans="20:21" x14ac:dyDescent="0.2">
      <c r="T60095" s="11"/>
      <c r="U60095" s="11"/>
    </row>
    <row r="60096" spans="20:21" x14ac:dyDescent="0.2">
      <c r="T60096" s="11"/>
      <c r="U60096" s="11"/>
    </row>
    <row r="60097" spans="20:21" x14ac:dyDescent="0.2">
      <c r="T60097" s="11"/>
      <c r="U60097" s="11"/>
    </row>
    <row r="60098" spans="20:21" x14ac:dyDescent="0.2">
      <c r="T60098" s="11"/>
      <c r="U60098" s="11"/>
    </row>
    <row r="60099" spans="20:21" x14ac:dyDescent="0.2">
      <c r="T60099" s="11"/>
      <c r="U60099" s="11"/>
    </row>
    <row r="60100" spans="20:21" x14ac:dyDescent="0.2">
      <c r="T60100" s="11"/>
      <c r="U60100" s="11"/>
    </row>
    <row r="60101" spans="20:21" x14ac:dyDescent="0.2">
      <c r="T60101" s="11"/>
      <c r="U60101" s="11"/>
    </row>
    <row r="60102" spans="20:21" x14ac:dyDescent="0.2">
      <c r="T60102" s="11"/>
      <c r="U60102" s="11"/>
    </row>
    <row r="60103" spans="20:21" x14ac:dyDescent="0.2">
      <c r="T60103" s="11"/>
      <c r="U60103" s="11"/>
    </row>
    <row r="60104" spans="20:21" x14ac:dyDescent="0.2">
      <c r="T60104" s="11"/>
      <c r="U60104" s="11"/>
    </row>
    <row r="60105" spans="20:21" x14ac:dyDescent="0.2">
      <c r="T60105" s="11"/>
      <c r="U60105" s="11"/>
    </row>
    <row r="60106" spans="20:21" x14ac:dyDescent="0.2">
      <c r="T60106" s="11"/>
      <c r="U60106" s="11"/>
    </row>
    <row r="60107" spans="20:21" x14ac:dyDescent="0.2">
      <c r="T60107" s="11"/>
      <c r="U60107" s="11"/>
    </row>
    <row r="60108" spans="20:21" x14ac:dyDescent="0.2">
      <c r="T60108" s="11"/>
      <c r="U60108" s="11"/>
    </row>
    <row r="60109" spans="20:21" x14ac:dyDescent="0.2">
      <c r="T60109" s="11"/>
      <c r="U60109" s="11"/>
    </row>
    <row r="60110" spans="20:21" x14ac:dyDescent="0.2">
      <c r="T60110" s="11"/>
      <c r="U60110" s="11"/>
    </row>
    <row r="60111" spans="20:21" x14ac:dyDescent="0.2">
      <c r="T60111" s="11"/>
      <c r="U60111" s="11"/>
    </row>
    <row r="60112" spans="20:21" x14ac:dyDescent="0.2">
      <c r="T60112" s="11"/>
      <c r="U60112" s="11"/>
    </row>
    <row r="60113" spans="20:21" x14ac:dyDescent="0.2">
      <c r="T60113" s="11"/>
      <c r="U60113" s="11"/>
    </row>
    <row r="60114" spans="20:21" x14ac:dyDescent="0.2">
      <c r="T60114" s="11"/>
      <c r="U60114" s="11"/>
    </row>
    <row r="60115" spans="20:21" x14ac:dyDescent="0.2">
      <c r="T60115" s="11"/>
      <c r="U60115" s="11"/>
    </row>
    <row r="60116" spans="20:21" x14ac:dyDescent="0.2">
      <c r="T60116" s="11"/>
      <c r="U60116" s="11"/>
    </row>
    <row r="60117" spans="20:21" x14ac:dyDescent="0.2">
      <c r="T60117" s="11"/>
      <c r="U60117" s="11"/>
    </row>
    <row r="60118" spans="20:21" x14ac:dyDescent="0.2">
      <c r="T60118" s="11"/>
      <c r="U60118" s="11"/>
    </row>
    <row r="60119" spans="20:21" x14ac:dyDescent="0.2">
      <c r="T60119" s="11"/>
      <c r="U60119" s="11"/>
    </row>
    <row r="60120" spans="20:21" x14ac:dyDescent="0.2">
      <c r="T60120" s="11"/>
      <c r="U60120" s="11"/>
    </row>
    <row r="60121" spans="20:21" x14ac:dyDescent="0.2">
      <c r="T60121" s="11"/>
      <c r="U60121" s="11"/>
    </row>
    <row r="60122" spans="20:21" x14ac:dyDescent="0.2">
      <c r="T60122" s="11"/>
      <c r="U60122" s="11"/>
    </row>
    <row r="60123" spans="20:21" x14ac:dyDescent="0.2">
      <c r="T60123" s="11"/>
      <c r="U60123" s="11"/>
    </row>
    <row r="60124" spans="20:21" x14ac:dyDescent="0.2">
      <c r="T60124" s="11"/>
      <c r="U60124" s="11"/>
    </row>
    <row r="60125" spans="20:21" x14ac:dyDescent="0.2">
      <c r="T60125" s="11"/>
      <c r="U60125" s="11"/>
    </row>
    <row r="60126" spans="20:21" x14ac:dyDescent="0.2">
      <c r="T60126" s="11"/>
      <c r="U60126" s="11"/>
    </row>
    <row r="60127" spans="20:21" x14ac:dyDescent="0.2">
      <c r="T60127" s="11"/>
      <c r="U60127" s="11"/>
    </row>
    <row r="60128" spans="20:21" x14ac:dyDescent="0.2">
      <c r="T60128" s="11"/>
      <c r="U60128" s="11"/>
    </row>
    <row r="60129" spans="20:21" x14ac:dyDescent="0.2">
      <c r="T60129" s="11"/>
      <c r="U60129" s="11"/>
    </row>
    <row r="60130" spans="20:21" x14ac:dyDescent="0.2">
      <c r="T60130" s="11"/>
      <c r="U60130" s="11"/>
    </row>
    <row r="60131" spans="20:21" x14ac:dyDescent="0.2">
      <c r="T60131" s="11"/>
      <c r="U60131" s="11"/>
    </row>
    <row r="60132" spans="20:21" x14ac:dyDescent="0.2">
      <c r="T60132" s="11"/>
      <c r="U60132" s="11"/>
    </row>
    <row r="60133" spans="20:21" x14ac:dyDescent="0.2">
      <c r="T60133" s="11"/>
      <c r="U60133" s="11"/>
    </row>
    <row r="60134" spans="20:21" x14ac:dyDescent="0.2">
      <c r="T60134" s="11"/>
      <c r="U60134" s="11"/>
    </row>
    <row r="60135" spans="20:21" x14ac:dyDescent="0.2">
      <c r="T60135" s="11"/>
      <c r="U60135" s="11"/>
    </row>
    <row r="60136" spans="20:21" x14ac:dyDescent="0.2">
      <c r="T60136" s="11"/>
      <c r="U60136" s="11"/>
    </row>
    <row r="60137" spans="20:21" x14ac:dyDescent="0.2">
      <c r="T60137" s="11"/>
      <c r="U60137" s="11"/>
    </row>
    <row r="60138" spans="20:21" x14ac:dyDescent="0.2">
      <c r="T60138" s="11"/>
      <c r="U60138" s="11"/>
    </row>
    <row r="60139" spans="20:21" x14ac:dyDescent="0.2">
      <c r="T60139" s="11"/>
      <c r="U60139" s="11"/>
    </row>
    <row r="60140" spans="20:21" x14ac:dyDescent="0.2">
      <c r="T60140" s="11"/>
      <c r="U60140" s="11"/>
    </row>
    <row r="60141" spans="20:21" x14ac:dyDescent="0.2">
      <c r="T60141" s="11"/>
      <c r="U60141" s="11"/>
    </row>
    <row r="60142" spans="20:21" x14ac:dyDescent="0.2">
      <c r="T60142" s="11"/>
      <c r="U60142" s="11"/>
    </row>
    <row r="60143" spans="20:21" x14ac:dyDescent="0.2">
      <c r="T60143" s="11"/>
      <c r="U60143" s="11"/>
    </row>
    <row r="60144" spans="20:21" x14ac:dyDescent="0.2">
      <c r="T60144" s="11"/>
      <c r="U60144" s="11"/>
    </row>
    <row r="60145" spans="20:21" x14ac:dyDescent="0.2">
      <c r="T60145" s="11"/>
      <c r="U60145" s="11"/>
    </row>
    <row r="60146" spans="20:21" x14ac:dyDescent="0.2">
      <c r="T60146" s="11"/>
      <c r="U60146" s="11"/>
    </row>
    <row r="60147" spans="20:21" x14ac:dyDescent="0.2">
      <c r="T60147" s="11"/>
      <c r="U60147" s="11"/>
    </row>
    <row r="60148" spans="20:21" x14ac:dyDescent="0.2">
      <c r="T60148" s="11"/>
      <c r="U60148" s="11"/>
    </row>
    <row r="60149" spans="20:21" x14ac:dyDescent="0.2">
      <c r="T60149" s="11"/>
      <c r="U60149" s="11"/>
    </row>
    <row r="60150" spans="20:21" x14ac:dyDescent="0.2">
      <c r="T60150" s="11"/>
      <c r="U60150" s="11"/>
    </row>
    <row r="60151" spans="20:21" x14ac:dyDescent="0.2">
      <c r="T60151" s="11"/>
      <c r="U60151" s="11"/>
    </row>
    <row r="60152" spans="20:21" x14ac:dyDescent="0.2">
      <c r="T60152" s="11"/>
      <c r="U60152" s="11"/>
    </row>
    <row r="60153" spans="20:21" x14ac:dyDescent="0.2">
      <c r="T60153" s="11"/>
      <c r="U60153" s="11"/>
    </row>
    <row r="60154" spans="20:21" x14ac:dyDescent="0.2">
      <c r="T60154" s="11"/>
      <c r="U60154" s="11"/>
    </row>
    <row r="60155" spans="20:21" x14ac:dyDescent="0.2">
      <c r="T60155" s="11"/>
      <c r="U60155" s="11"/>
    </row>
    <row r="60156" spans="20:21" x14ac:dyDescent="0.2">
      <c r="T60156" s="11"/>
      <c r="U60156" s="11"/>
    </row>
    <row r="60157" spans="20:21" x14ac:dyDescent="0.2">
      <c r="T60157" s="11"/>
      <c r="U60157" s="11"/>
    </row>
    <row r="60158" spans="20:21" x14ac:dyDescent="0.2">
      <c r="T60158" s="11"/>
      <c r="U60158" s="11"/>
    </row>
    <row r="60159" spans="20:21" x14ac:dyDescent="0.2">
      <c r="T60159" s="11"/>
      <c r="U60159" s="11"/>
    </row>
    <row r="60160" spans="20:21" x14ac:dyDescent="0.2">
      <c r="T60160" s="11"/>
      <c r="U60160" s="11"/>
    </row>
    <row r="60161" spans="20:21" x14ac:dyDescent="0.2">
      <c r="T60161" s="11"/>
      <c r="U60161" s="11"/>
    </row>
    <row r="60162" spans="20:21" x14ac:dyDescent="0.2">
      <c r="T60162" s="11"/>
      <c r="U60162" s="11"/>
    </row>
    <row r="60163" spans="20:21" x14ac:dyDescent="0.2">
      <c r="T60163" s="11"/>
      <c r="U60163" s="11"/>
    </row>
    <row r="60164" spans="20:21" x14ac:dyDescent="0.2">
      <c r="T60164" s="11"/>
      <c r="U60164" s="11"/>
    </row>
    <row r="60165" spans="20:21" x14ac:dyDescent="0.2">
      <c r="T60165" s="11"/>
      <c r="U60165" s="11"/>
    </row>
    <row r="60166" spans="20:21" x14ac:dyDescent="0.2">
      <c r="T60166" s="11"/>
      <c r="U60166" s="11"/>
    </row>
    <row r="60167" spans="20:21" x14ac:dyDescent="0.2">
      <c r="T60167" s="11"/>
      <c r="U60167" s="11"/>
    </row>
    <row r="60168" spans="20:21" x14ac:dyDescent="0.2">
      <c r="T60168" s="11"/>
      <c r="U60168" s="11"/>
    </row>
    <row r="60169" spans="20:21" x14ac:dyDescent="0.2">
      <c r="T60169" s="11"/>
      <c r="U60169" s="11"/>
    </row>
    <row r="60170" spans="20:21" x14ac:dyDescent="0.2">
      <c r="T60170" s="11"/>
      <c r="U60170" s="11"/>
    </row>
    <row r="60171" spans="20:21" x14ac:dyDescent="0.2">
      <c r="T60171" s="11"/>
      <c r="U60171" s="11"/>
    </row>
    <row r="60172" spans="20:21" x14ac:dyDescent="0.2">
      <c r="T60172" s="11"/>
      <c r="U60172" s="11"/>
    </row>
    <row r="60173" spans="20:21" x14ac:dyDescent="0.2">
      <c r="T60173" s="11"/>
      <c r="U60173" s="11"/>
    </row>
    <row r="60174" spans="20:21" x14ac:dyDescent="0.2">
      <c r="T60174" s="11"/>
      <c r="U60174" s="11"/>
    </row>
    <row r="60175" spans="20:21" x14ac:dyDescent="0.2">
      <c r="T60175" s="11"/>
      <c r="U60175" s="11"/>
    </row>
    <row r="60176" spans="20:21" x14ac:dyDescent="0.2">
      <c r="T60176" s="11"/>
      <c r="U60176" s="11"/>
    </row>
    <row r="60177" spans="20:21" x14ac:dyDescent="0.2">
      <c r="T60177" s="11"/>
      <c r="U60177" s="11"/>
    </row>
    <row r="60178" spans="20:21" x14ac:dyDescent="0.2">
      <c r="T60178" s="11"/>
      <c r="U60178" s="11"/>
    </row>
    <row r="60179" spans="20:21" x14ac:dyDescent="0.2">
      <c r="T60179" s="11"/>
      <c r="U60179" s="11"/>
    </row>
    <row r="60180" spans="20:21" x14ac:dyDescent="0.2">
      <c r="T60180" s="11"/>
      <c r="U60180" s="11"/>
    </row>
    <row r="60181" spans="20:21" x14ac:dyDescent="0.2">
      <c r="T60181" s="11"/>
      <c r="U60181" s="11"/>
    </row>
    <row r="60182" spans="20:21" x14ac:dyDescent="0.2">
      <c r="T60182" s="11"/>
      <c r="U60182" s="11"/>
    </row>
    <row r="60183" spans="20:21" x14ac:dyDescent="0.2">
      <c r="T60183" s="11"/>
      <c r="U60183" s="11"/>
    </row>
    <row r="60184" spans="20:21" x14ac:dyDescent="0.2">
      <c r="T60184" s="11"/>
      <c r="U60184" s="11"/>
    </row>
    <row r="60185" spans="20:21" x14ac:dyDescent="0.2">
      <c r="T60185" s="11"/>
      <c r="U60185" s="11"/>
    </row>
    <row r="60186" spans="20:21" x14ac:dyDescent="0.2">
      <c r="T60186" s="11"/>
      <c r="U60186" s="11"/>
    </row>
    <row r="60187" spans="20:21" x14ac:dyDescent="0.2">
      <c r="T60187" s="11"/>
      <c r="U60187" s="11"/>
    </row>
    <row r="60188" spans="20:21" x14ac:dyDescent="0.2">
      <c r="T60188" s="11"/>
      <c r="U60188" s="11"/>
    </row>
    <row r="60189" spans="20:21" x14ac:dyDescent="0.2">
      <c r="T60189" s="11"/>
      <c r="U60189" s="11"/>
    </row>
    <row r="60190" spans="20:21" x14ac:dyDescent="0.2">
      <c r="T60190" s="11"/>
      <c r="U60190" s="11"/>
    </row>
    <row r="60191" spans="20:21" x14ac:dyDescent="0.2">
      <c r="T60191" s="11"/>
      <c r="U60191" s="11"/>
    </row>
    <row r="60192" spans="20:21" x14ac:dyDescent="0.2">
      <c r="T60192" s="11"/>
      <c r="U60192" s="11"/>
    </row>
    <row r="60193" spans="20:21" x14ac:dyDescent="0.2">
      <c r="T60193" s="11"/>
      <c r="U60193" s="11"/>
    </row>
    <row r="60194" spans="20:21" x14ac:dyDescent="0.2">
      <c r="T60194" s="11"/>
      <c r="U60194" s="11"/>
    </row>
    <row r="60195" spans="20:21" x14ac:dyDescent="0.2">
      <c r="T60195" s="11"/>
      <c r="U60195" s="11"/>
    </row>
    <row r="60196" spans="20:21" x14ac:dyDescent="0.2">
      <c r="T60196" s="11"/>
      <c r="U60196" s="11"/>
    </row>
    <row r="60197" spans="20:21" x14ac:dyDescent="0.2">
      <c r="T60197" s="11"/>
      <c r="U60197" s="11"/>
    </row>
    <row r="60198" spans="20:21" x14ac:dyDescent="0.2">
      <c r="T60198" s="11"/>
      <c r="U60198" s="11"/>
    </row>
    <row r="60199" spans="20:21" x14ac:dyDescent="0.2">
      <c r="T60199" s="11"/>
      <c r="U60199" s="11"/>
    </row>
    <row r="60200" spans="20:21" x14ac:dyDescent="0.2">
      <c r="T60200" s="11"/>
      <c r="U60200" s="11"/>
    </row>
    <row r="60201" spans="20:21" x14ac:dyDescent="0.2">
      <c r="T60201" s="11"/>
      <c r="U60201" s="11"/>
    </row>
    <row r="60202" spans="20:21" x14ac:dyDescent="0.2">
      <c r="T60202" s="11"/>
      <c r="U60202" s="11"/>
    </row>
    <row r="60203" spans="20:21" x14ac:dyDescent="0.2">
      <c r="T60203" s="11"/>
      <c r="U60203" s="11"/>
    </row>
    <row r="60204" spans="20:21" x14ac:dyDescent="0.2">
      <c r="T60204" s="11"/>
      <c r="U60204" s="11"/>
    </row>
    <row r="60205" spans="20:21" x14ac:dyDescent="0.2">
      <c r="T60205" s="11"/>
      <c r="U60205" s="11"/>
    </row>
    <row r="60206" spans="20:21" x14ac:dyDescent="0.2">
      <c r="T60206" s="11"/>
      <c r="U60206" s="11"/>
    </row>
    <row r="60207" spans="20:21" x14ac:dyDescent="0.2">
      <c r="T60207" s="11"/>
      <c r="U60207" s="11"/>
    </row>
    <row r="60208" spans="20:21" x14ac:dyDescent="0.2">
      <c r="T60208" s="11"/>
      <c r="U60208" s="11"/>
    </row>
    <row r="60209" spans="20:21" x14ac:dyDescent="0.2">
      <c r="T60209" s="11"/>
      <c r="U60209" s="11"/>
    </row>
    <row r="60210" spans="20:21" x14ac:dyDescent="0.2">
      <c r="T60210" s="11"/>
      <c r="U60210" s="11"/>
    </row>
    <row r="60211" spans="20:21" x14ac:dyDescent="0.2">
      <c r="T60211" s="11"/>
      <c r="U60211" s="11"/>
    </row>
    <row r="60212" spans="20:21" x14ac:dyDescent="0.2">
      <c r="T60212" s="11"/>
      <c r="U60212" s="11"/>
    </row>
    <row r="60213" spans="20:21" x14ac:dyDescent="0.2">
      <c r="T60213" s="11"/>
      <c r="U60213" s="11"/>
    </row>
    <row r="60214" spans="20:21" x14ac:dyDescent="0.2">
      <c r="T60214" s="11"/>
      <c r="U60214" s="11"/>
    </row>
    <row r="60215" spans="20:21" x14ac:dyDescent="0.2">
      <c r="T60215" s="11"/>
      <c r="U60215" s="11"/>
    </row>
    <row r="60216" spans="20:21" x14ac:dyDescent="0.2">
      <c r="T60216" s="11"/>
      <c r="U60216" s="11"/>
    </row>
    <row r="60217" spans="20:21" x14ac:dyDescent="0.2">
      <c r="T60217" s="11"/>
      <c r="U60217" s="11"/>
    </row>
    <row r="60218" spans="20:21" x14ac:dyDescent="0.2">
      <c r="T60218" s="11"/>
      <c r="U60218" s="11"/>
    </row>
    <row r="60219" spans="20:21" x14ac:dyDescent="0.2">
      <c r="T60219" s="11"/>
      <c r="U60219" s="11"/>
    </row>
    <row r="60220" spans="20:21" x14ac:dyDescent="0.2">
      <c r="T60220" s="11"/>
      <c r="U60220" s="11"/>
    </row>
    <row r="60221" spans="20:21" x14ac:dyDescent="0.2">
      <c r="T60221" s="11"/>
      <c r="U60221" s="11"/>
    </row>
    <row r="60222" spans="20:21" x14ac:dyDescent="0.2">
      <c r="T60222" s="11"/>
      <c r="U60222" s="11"/>
    </row>
    <row r="60223" spans="20:21" x14ac:dyDescent="0.2">
      <c r="T60223" s="11"/>
      <c r="U60223" s="11"/>
    </row>
    <row r="60224" spans="20:21" x14ac:dyDescent="0.2">
      <c r="T60224" s="11"/>
      <c r="U60224" s="11"/>
    </row>
    <row r="60225" spans="20:21" x14ac:dyDescent="0.2">
      <c r="T60225" s="11"/>
      <c r="U60225" s="11"/>
    </row>
    <row r="60226" spans="20:21" x14ac:dyDescent="0.2">
      <c r="T60226" s="11"/>
      <c r="U60226" s="11"/>
    </row>
    <row r="60227" spans="20:21" x14ac:dyDescent="0.2">
      <c r="T60227" s="11"/>
      <c r="U60227" s="11"/>
    </row>
    <row r="60228" spans="20:21" x14ac:dyDescent="0.2">
      <c r="T60228" s="11"/>
      <c r="U60228" s="11"/>
    </row>
    <row r="60229" spans="20:21" x14ac:dyDescent="0.2">
      <c r="T60229" s="11"/>
      <c r="U60229" s="11"/>
    </row>
    <row r="60230" spans="20:21" x14ac:dyDescent="0.2">
      <c r="T60230" s="11"/>
      <c r="U60230" s="11"/>
    </row>
    <row r="60231" spans="20:21" x14ac:dyDescent="0.2">
      <c r="T60231" s="11"/>
      <c r="U60231" s="11"/>
    </row>
    <row r="60232" spans="20:21" x14ac:dyDescent="0.2">
      <c r="T60232" s="11"/>
      <c r="U60232" s="11"/>
    </row>
    <row r="60233" spans="20:21" x14ac:dyDescent="0.2">
      <c r="T60233" s="11"/>
      <c r="U60233" s="11"/>
    </row>
    <row r="60234" spans="20:21" x14ac:dyDescent="0.2">
      <c r="T60234" s="11"/>
      <c r="U60234" s="11"/>
    </row>
    <row r="60235" spans="20:21" x14ac:dyDescent="0.2">
      <c r="T60235" s="11"/>
      <c r="U60235" s="11"/>
    </row>
    <row r="60236" spans="20:21" x14ac:dyDescent="0.2">
      <c r="T60236" s="11"/>
      <c r="U60236" s="11"/>
    </row>
    <row r="60237" spans="20:21" x14ac:dyDescent="0.2">
      <c r="T60237" s="11"/>
      <c r="U60237" s="11"/>
    </row>
    <row r="60238" spans="20:21" x14ac:dyDescent="0.2">
      <c r="T60238" s="11"/>
      <c r="U60238" s="11"/>
    </row>
    <row r="60239" spans="20:21" x14ac:dyDescent="0.2">
      <c r="T60239" s="11"/>
      <c r="U60239" s="11"/>
    </row>
    <row r="60240" spans="20:21" x14ac:dyDescent="0.2">
      <c r="T60240" s="11"/>
      <c r="U60240" s="11"/>
    </row>
    <row r="60241" spans="20:21" x14ac:dyDescent="0.2">
      <c r="T60241" s="11"/>
      <c r="U60241" s="11"/>
    </row>
    <row r="60242" spans="20:21" x14ac:dyDescent="0.2">
      <c r="T60242" s="11"/>
      <c r="U60242" s="11"/>
    </row>
    <row r="60243" spans="20:21" x14ac:dyDescent="0.2">
      <c r="T60243" s="11"/>
      <c r="U60243" s="11"/>
    </row>
    <row r="60244" spans="20:21" x14ac:dyDescent="0.2">
      <c r="T60244" s="11"/>
      <c r="U60244" s="11"/>
    </row>
    <row r="60245" spans="20:21" x14ac:dyDescent="0.2">
      <c r="T60245" s="11"/>
      <c r="U60245" s="11"/>
    </row>
    <row r="60246" spans="20:21" x14ac:dyDescent="0.2">
      <c r="T60246" s="11"/>
      <c r="U60246" s="11"/>
    </row>
    <row r="60247" spans="20:21" x14ac:dyDescent="0.2">
      <c r="T60247" s="11"/>
      <c r="U60247" s="11"/>
    </row>
    <row r="60248" spans="20:21" x14ac:dyDescent="0.2">
      <c r="T60248" s="11"/>
      <c r="U60248" s="11"/>
    </row>
    <row r="60249" spans="20:21" x14ac:dyDescent="0.2">
      <c r="T60249" s="11"/>
      <c r="U60249" s="11"/>
    </row>
    <row r="60250" spans="20:21" x14ac:dyDescent="0.2">
      <c r="T60250" s="11"/>
      <c r="U60250" s="11"/>
    </row>
    <row r="60251" spans="20:21" x14ac:dyDescent="0.2">
      <c r="T60251" s="11"/>
      <c r="U60251" s="11"/>
    </row>
    <row r="60252" spans="20:21" x14ac:dyDescent="0.2">
      <c r="T60252" s="11"/>
      <c r="U60252" s="11"/>
    </row>
    <row r="60253" spans="20:21" x14ac:dyDescent="0.2">
      <c r="T60253" s="11"/>
      <c r="U60253" s="11"/>
    </row>
    <row r="60254" spans="20:21" x14ac:dyDescent="0.2">
      <c r="T60254" s="11"/>
      <c r="U60254" s="11"/>
    </row>
    <row r="60255" spans="20:21" x14ac:dyDescent="0.2">
      <c r="T60255" s="11"/>
      <c r="U60255" s="11"/>
    </row>
    <row r="60256" spans="20:21" x14ac:dyDescent="0.2">
      <c r="T60256" s="11"/>
      <c r="U60256" s="11"/>
    </row>
    <row r="60257" spans="20:21" x14ac:dyDescent="0.2">
      <c r="T60257" s="11"/>
      <c r="U60257" s="11"/>
    </row>
    <row r="60258" spans="20:21" x14ac:dyDescent="0.2">
      <c r="T60258" s="11"/>
      <c r="U60258" s="11"/>
    </row>
    <row r="60259" spans="20:21" x14ac:dyDescent="0.2">
      <c r="T60259" s="11"/>
      <c r="U60259" s="11"/>
    </row>
    <row r="60260" spans="20:21" x14ac:dyDescent="0.2">
      <c r="T60260" s="11"/>
      <c r="U60260" s="11"/>
    </row>
    <row r="60261" spans="20:21" x14ac:dyDescent="0.2">
      <c r="T60261" s="11"/>
      <c r="U60261" s="11"/>
    </row>
    <row r="60262" spans="20:21" x14ac:dyDescent="0.2">
      <c r="T60262" s="11"/>
      <c r="U60262" s="11"/>
    </row>
    <row r="60263" spans="20:21" x14ac:dyDescent="0.2">
      <c r="T60263" s="11"/>
      <c r="U60263" s="11"/>
    </row>
    <row r="60264" spans="20:21" x14ac:dyDescent="0.2">
      <c r="T60264" s="11"/>
      <c r="U60264" s="11"/>
    </row>
    <row r="60265" spans="20:21" x14ac:dyDescent="0.2">
      <c r="T60265" s="11"/>
      <c r="U60265" s="11"/>
    </row>
    <row r="60266" spans="20:21" x14ac:dyDescent="0.2">
      <c r="T60266" s="11"/>
      <c r="U60266" s="11"/>
    </row>
    <row r="60267" spans="20:21" x14ac:dyDescent="0.2">
      <c r="T60267" s="11"/>
      <c r="U60267" s="11"/>
    </row>
    <row r="60268" spans="20:21" x14ac:dyDescent="0.2">
      <c r="T60268" s="11"/>
      <c r="U60268" s="11"/>
    </row>
    <row r="60269" spans="20:21" x14ac:dyDescent="0.2">
      <c r="T60269" s="11"/>
      <c r="U60269" s="11"/>
    </row>
    <row r="60270" spans="20:21" x14ac:dyDescent="0.2">
      <c r="T60270" s="11"/>
      <c r="U60270" s="11"/>
    </row>
    <row r="60271" spans="20:21" x14ac:dyDescent="0.2">
      <c r="T60271" s="11"/>
      <c r="U60271" s="11"/>
    </row>
    <row r="60272" spans="20:21" x14ac:dyDescent="0.2">
      <c r="T60272" s="11"/>
      <c r="U60272" s="11"/>
    </row>
    <row r="60273" spans="20:21" x14ac:dyDescent="0.2">
      <c r="T60273" s="11"/>
      <c r="U60273" s="11"/>
    </row>
    <row r="60274" spans="20:21" x14ac:dyDescent="0.2">
      <c r="T60274" s="11"/>
      <c r="U60274" s="11"/>
    </row>
    <row r="60275" spans="20:21" x14ac:dyDescent="0.2">
      <c r="T60275" s="11"/>
      <c r="U60275" s="11"/>
    </row>
    <row r="60276" spans="20:21" x14ac:dyDescent="0.2">
      <c r="T60276" s="11"/>
      <c r="U60276" s="11"/>
    </row>
    <row r="60277" spans="20:21" x14ac:dyDescent="0.2">
      <c r="T60277" s="11"/>
      <c r="U60277" s="11"/>
    </row>
    <row r="60278" spans="20:21" x14ac:dyDescent="0.2">
      <c r="T60278" s="11"/>
      <c r="U60278" s="11"/>
    </row>
    <row r="60279" spans="20:21" x14ac:dyDescent="0.2">
      <c r="T60279" s="11"/>
      <c r="U60279" s="11"/>
    </row>
    <row r="60280" spans="20:21" x14ac:dyDescent="0.2">
      <c r="T60280" s="11"/>
      <c r="U60280" s="11"/>
    </row>
    <row r="60281" spans="20:21" x14ac:dyDescent="0.2">
      <c r="T60281" s="11"/>
      <c r="U60281" s="11"/>
    </row>
    <row r="60282" spans="20:21" x14ac:dyDescent="0.2">
      <c r="T60282" s="11"/>
      <c r="U60282" s="11"/>
    </row>
    <row r="60283" spans="20:21" x14ac:dyDescent="0.2">
      <c r="T60283" s="11"/>
      <c r="U60283" s="11"/>
    </row>
    <row r="60284" spans="20:21" x14ac:dyDescent="0.2">
      <c r="T60284" s="11"/>
      <c r="U60284" s="11"/>
    </row>
    <row r="60285" spans="20:21" x14ac:dyDescent="0.2">
      <c r="T60285" s="11"/>
      <c r="U60285" s="11"/>
    </row>
    <row r="60286" spans="20:21" x14ac:dyDescent="0.2">
      <c r="T60286" s="11"/>
      <c r="U60286" s="11"/>
    </row>
    <row r="60287" spans="20:21" x14ac:dyDescent="0.2">
      <c r="T60287" s="11"/>
      <c r="U60287" s="11"/>
    </row>
    <row r="60288" spans="20:21" x14ac:dyDescent="0.2">
      <c r="T60288" s="11"/>
      <c r="U60288" s="11"/>
    </row>
    <row r="60289" spans="20:21" x14ac:dyDescent="0.2">
      <c r="T60289" s="11"/>
      <c r="U60289" s="11"/>
    </row>
    <row r="60290" spans="20:21" x14ac:dyDescent="0.2">
      <c r="T60290" s="11"/>
      <c r="U60290" s="11"/>
    </row>
    <row r="60291" spans="20:21" x14ac:dyDescent="0.2">
      <c r="T60291" s="11"/>
      <c r="U60291" s="11"/>
    </row>
    <row r="60292" spans="20:21" x14ac:dyDescent="0.2">
      <c r="T60292" s="11"/>
      <c r="U60292" s="11"/>
    </row>
    <row r="60293" spans="20:21" x14ac:dyDescent="0.2">
      <c r="T60293" s="11"/>
      <c r="U60293" s="11"/>
    </row>
    <row r="60294" spans="20:21" x14ac:dyDescent="0.2">
      <c r="T60294" s="11"/>
      <c r="U60294" s="11"/>
    </row>
    <row r="60295" spans="20:21" x14ac:dyDescent="0.2">
      <c r="T60295" s="11"/>
      <c r="U60295" s="11"/>
    </row>
    <row r="60296" spans="20:21" x14ac:dyDescent="0.2">
      <c r="T60296" s="11"/>
      <c r="U60296" s="11"/>
    </row>
    <row r="60297" spans="20:21" x14ac:dyDescent="0.2">
      <c r="T60297" s="11"/>
      <c r="U60297" s="11"/>
    </row>
    <row r="60298" spans="20:21" x14ac:dyDescent="0.2">
      <c r="T60298" s="11"/>
      <c r="U60298" s="11"/>
    </row>
    <row r="60299" spans="20:21" x14ac:dyDescent="0.2">
      <c r="T60299" s="11"/>
      <c r="U60299" s="11"/>
    </row>
    <row r="60300" spans="20:21" x14ac:dyDescent="0.2">
      <c r="T60300" s="11"/>
      <c r="U60300" s="11"/>
    </row>
    <row r="60301" spans="20:21" x14ac:dyDescent="0.2">
      <c r="T60301" s="11"/>
      <c r="U60301" s="11"/>
    </row>
    <row r="60302" spans="20:21" x14ac:dyDescent="0.2">
      <c r="T60302" s="11"/>
      <c r="U60302" s="11"/>
    </row>
    <row r="60303" spans="20:21" x14ac:dyDescent="0.2">
      <c r="T60303" s="11"/>
      <c r="U60303" s="11"/>
    </row>
    <row r="60304" spans="20:21" x14ac:dyDescent="0.2">
      <c r="T60304" s="11"/>
      <c r="U60304" s="11"/>
    </row>
    <row r="60305" spans="20:21" x14ac:dyDescent="0.2">
      <c r="T60305" s="11"/>
      <c r="U60305" s="11"/>
    </row>
    <row r="60306" spans="20:21" x14ac:dyDescent="0.2">
      <c r="T60306" s="11"/>
      <c r="U60306" s="11"/>
    </row>
    <row r="60307" spans="20:21" x14ac:dyDescent="0.2">
      <c r="T60307" s="11"/>
      <c r="U60307" s="11"/>
    </row>
    <row r="60308" spans="20:21" x14ac:dyDescent="0.2">
      <c r="T60308" s="11"/>
      <c r="U60308" s="11"/>
    </row>
    <row r="60309" spans="20:21" x14ac:dyDescent="0.2">
      <c r="T60309" s="11"/>
      <c r="U60309" s="11"/>
    </row>
    <row r="60310" spans="20:21" x14ac:dyDescent="0.2">
      <c r="T60310" s="11"/>
      <c r="U60310" s="11"/>
    </row>
    <row r="60311" spans="20:21" x14ac:dyDescent="0.2">
      <c r="T60311" s="11"/>
      <c r="U60311" s="11"/>
    </row>
    <row r="60312" spans="20:21" x14ac:dyDescent="0.2">
      <c r="T60312" s="11"/>
      <c r="U60312" s="11"/>
    </row>
    <row r="60313" spans="20:21" x14ac:dyDescent="0.2">
      <c r="T60313" s="11"/>
      <c r="U60313" s="11"/>
    </row>
    <row r="60314" spans="20:21" x14ac:dyDescent="0.2">
      <c r="T60314" s="11"/>
      <c r="U60314" s="11"/>
    </row>
    <row r="60315" spans="20:21" x14ac:dyDescent="0.2">
      <c r="T60315" s="11"/>
      <c r="U60315" s="11"/>
    </row>
    <row r="60316" spans="20:21" x14ac:dyDescent="0.2">
      <c r="T60316" s="11"/>
      <c r="U60316" s="11"/>
    </row>
    <row r="60317" spans="20:21" x14ac:dyDescent="0.2">
      <c r="T60317" s="11"/>
      <c r="U60317" s="11"/>
    </row>
    <row r="60318" spans="20:21" x14ac:dyDescent="0.2">
      <c r="T60318" s="11"/>
      <c r="U60318" s="11"/>
    </row>
    <row r="60319" spans="20:21" x14ac:dyDescent="0.2">
      <c r="T60319" s="11"/>
      <c r="U60319" s="11"/>
    </row>
    <row r="60320" spans="20:21" x14ac:dyDescent="0.2">
      <c r="T60320" s="11"/>
      <c r="U60320" s="11"/>
    </row>
    <row r="60321" spans="20:21" x14ac:dyDescent="0.2">
      <c r="T60321" s="11"/>
      <c r="U60321" s="11"/>
    </row>
    <row r="60322" spans="20:21" x14ac:dyDescent="0.2">
      <c r="T60322" s="11"/>
      <c r="U60322" s="11"/>
    </row>
    <row r="60323" spans="20:21" x14ac:dyDescent="0.2">
      <c r="T60323" s="11"/>
      <c r="U60323" s="11"/>
    </row>
    <row r="60324" spans="20:21" x14ac:dyDescent="0.2">
      <c r="T60324" s="11"/>
      <c r="U60324" s="11"/>
    </row>
    <row r="60325" spans="20:21" x14ac:dyDescent="0.2">
      <c r="T60325" s="11"/>
      <c r="U60325" s="11"/>
    </row>
    <row r="60326" spans="20:21" x14ac:dyDescent="0.2">
      <c r="T60326" s="11"/>
      <c r="U60326" s="11"/>
    </row>
    <row r="60327" spans="20:21" x14ac:dyDescent="0.2">
      <c r="T60327" s="11"/>
      <c r="U60327" s="11"/>
    </row>
    <row r="60328" spans="20:21" x14ac:dyDescent="0.2">
      <c r="T60328" s="11"/>
      <c r="U60328" s="11"/>
    </row>
    <row r="60329" spans="20:21" x14ac:dyDescent="0.2">
      <c r="T60329" s="11"/>
      <c r="U60329" s="11"/>
    </row>
    <row r="60330" spans="20:21" x14ac:dyDescent="0.2">
      <c r="T60330" s="11"/>
      <c r="U60330" s="11"/>
    </row>
    <row r="60331" spans="20:21" x14ac:dyDescent="0.2">
      <c r="T60331" s="11"/>
      <c r="U60331" s="11"/>
    </row>
    <row r="60332" spans="20:21" x14ac:dyDescent="0.2">
      <c r="T60332" s="11"/>
      <c r="U60332" s="11"/>
    </row>
    <row r="60333" spans="20:21" x14ac:dyDescent="0.2">
      <c r="T60333" s="11"/>
      <c r="U60333" s="11"/>
    </row>
    <row r="60334" spans="20:21" x14ac:dyDescent="0.2">
      <c r="T60334" s="11"/>
      <c r="U60334" s="11"/>
    </row>
    <row r="60335" spans="20:21" x14ac:dyDescent="0.2">
      <c r="T60335" s="11"/>
      <c r="U60335" s="11"/>
    </row>
    <row r="60336" spans="20:21" x14ac:dyDescent="0.2">
      <c r="T60336" s="11"/>
      <c r="U60336" s="11"/>
    </row>
    <row r="60337" spans="20:21" x14ac:dyDescent="0.2">
      <c r="T60337" s="11"/>
      <c r="U60337" s="11"/>
    </row>
    <row r="60338" spans="20:21" x14ac:dyDescent="0.2">
      <c r="T60338" s="11"/>
      <c r="U60338" s="11"/>
    </row>
    <row r="60339" spans="20:21" x14ac:dyDescent="0.2">
      <c r="T60339" s="11"/>
      <c r="U60339" s="11"/>
    </row>
    <row r="60340" spans="20:21" x14ac:dyDescent="0.2">
      <c r="T60340" s="11"/>
      <c r="U60340" s="11"/>
    </row>
    <row r="60341" spans="20:21" x14ac:dyDescent="0.2">
      <c r="T60341" s="11"/>
      <c r="U60341" s="11"/>
    </row>
    <row r="60342" spans="20:21" x14ac:dyDescent="0.2">
      <c r="T60342" s="11"/>
      <c r="U60342" s="11"/>
    </row>
    <row r="60343" spans="20:21" x14ac:dyDescent="0.2">
      <c r="T60343" s="11"/>
      <c r="U60343" s="11"/>
    </row>
    <row r="60344" spans="20:21" x14ac:dyDescent="0.2">
      <c r="T60344" s="11"/>
      <c r="U60344" s="11"/>
    </row>
    <row r="60345" spans="20:21" x14ac:dyDescent="0.2">
      <c r="T60345" s="11"/>
      <c r="U60345" s="11"/>
    </row>
    <row r="60346" spans="20:21" x14ac:dyDescent="0.2">
      <c r="T60346" s="11"/>
      <c r="U60346" s="11"/>
    </row>
    <row r="60347" spans="20:21" x14ac:dyDescent="0.2">
      <c r="T60347" s="11"/>
      <c r="U60347" s="11"/>
    </row>
    <row r="60348" spans="20:21" x14ac:dyDescent="0.2">
      <c r="T60348" s="11"/>
      <c r="U60348" s="11"/>
    </row>
    <row r="60349" spans="20:21" x14ac:dyDescent="0.2">
      <c r="T60349" s="11"/>
      <c r="U60349" s="11"/>
    </row>
    <row r="60350" spans="20:21" x14ac:dyDescent="0.2">
      <c r="T60350" s="11"/>
      <c r="U60350" s="11"/>
    </row>
    <row r="60351" spans="20:21" x14ac:dyDescent="0.2">
      <c r="T60351" s="11"/>
      <c r="U60351" s="11"/>
    </row>
    <row r="60352" spans="20:21" x14ac:dyDescent="0.2">
      <c r="T60352" s="11"/>
      <c r="U60352" s="11"/>
    </row>
    <row r="60353" spans="20:21" x14ac:dyDescent="0.2">
      <c r="T60353" s="11"/>
      <c r="U60353" s="11"/>
    </row>
    <row r="60354" spans="20:21" x14ac:dyDescent="0.2">
      <c r="T60354" s="11"/>
      <c r="U60354" s="11"/>
    </row>
    <row r="60355" spans="20:21" x14ac:dyDescent="0.2">
      <c r="T60355" s="11"/>
      <c r="U60355" s="11"/>
    </row>
    <row r="60356" spans="20:21" x14ac:dyDescent="0.2">
      <c r="T60356" s="11"/>
      <c r="U60356" s="11"/>
    </row>
    <row r="60357" spans="20:21" x14ac:dyDescent="0.2">
      <c r="T60357" s="11"/>
      <c r="U60357" s="11"/>
    </row>
    <row r="60358" spans="20:21" x14ac:dyDescent="0.2">
      <c r="T60358" s="11"/>
      <c r="U60358" s="11"/>
    </row>
    <row r="60359" spans="20:21" x14ac:dyDescent="0.2">
      <c r="T60359" s="11"/>
      <c r="U60359" s="11"/>
    </row>
    <row r="60360" spans="20:21" x14ac:dyDescent="0.2">
      <c r="T60360" s="11"/>
      <c r="U60360" s="11"/>
    </row>
    <row r="60361" spans="20:21" x14ac:dyDescent="0.2">
      <c r="T60361" s="11"/>
      <c r="U60361" s="11"/>
    </row>
    <row r="60362" spans="20:21" x14ac:dyDescent="0.2">
      <c r="T60362" s="11"/>
      <c r="U60362" s="11"/>
    </row>
    <row r="60363" spans="20:21" x14ac:dyDescent="0.2">
      <c r="T60363" s="11"/>
      <c r="U60363" s="11"/>
    </row>
    <row r="60364" spans="20:21" x14ac:dyDescent="0.2">
      <c r="T60364" s="11"/>
      <c r="U60364" s="11"/>
    </row>
    <row r="60365" spans="20:21" x14ac:dyDescent="0.2">
      <c r="T60365" s="11"/>
      <c r="U60365" s="11"/>
    </row>
    <row r="60366" spans="20:21" x14ac:dyDescent="0.2">
      <c r="T60366" s="11"/>
      <c r="U60366" s="11"/>
    </row>
    <row r="60367" spans="20:21" x14ac:dyDescent="0.2">
      <c r="T60367" s="11"/>
      <c r="U60367" s="11"/>
    </row>
    <row r="60368" spans="20:21" x14ac:dyDescent="0.2">
      <c r="T60368" s="11"/>
      <c r="U60368" s="11"/>
    </row>
    <row r="60369" spans="20:21" x14ac:dyDescent="0.2">
      <c r="T60369" s="11"/>
      <c r="U60369" s="11"/>
    </row>
    <row r="60370" spans="20:21" x14ac:dyDescent="0.2">
      <c r="T60370" s="11"/>
      <c r="U60370" s="11"/>
    </row>
    <row r="60371" spans="20:21" x14ac:dyDescent="0.2">
      <c r="T60371" s="11"/>
      <c r="U60371" s="11"/>
    </row>
    <row r="60372" spans="20:21" x14ac:dyDescent="0.2">
      <c r="T60372" s="11"/>
      <c r="U60372" s="11"/>
    </row>
    <row r="60373" spans="20:21" x14ac:dyDescent="0.2">
      <c r="T60373" s="11"/>
      <c r="U60373" s="11"/>
    </row>
    <row r="60374" spans="20:21" x14ac:dyDescent="0.2">
      <c r="T60374" s="11"/>
      <c r="U60374" s="11"/>
    </row>
    <row r="60375" spans="20:21" x14ac:dyDescent="0.2">
      <c r="T60375" s="11"/>
      <c r="U60375" s="11"/>
    </row>
    <row r="60376" spans="20:21" x14ac:dyDescent="0.2">
      <c r="T60376" s="11"/>
      <c r="U60376" s="11"/>
    </row>
    <row r="60377" spans="20:21" x14ac:dyDescent="0.2">
      <c r="T60377" s="11"/>
      <c r="U60377" s="11"/>
    </row>
    <row r="60378" spans="20:21" x14ac:dyDescent="0.2">
      <c r="T60378" s="11"/>
      <c r="U60378" s="11"/>
    </row>
    <row r="60379" spans="20:21" x14ac:dyDescent="0.2">
      <c r="T60379" s="11"/>
      <c r="U60379" s="11"/>
    </row>
    <row r="60380" spans="20:21" x14ac:dyDescent="0.2">
      <c r="T60380" s="11"/>
      <c r="U60380" s="11"/>
    </row>
    <row r="60381" spans="20:21" x14ac:dyDescent="0.2">
      <c r="T60381" s="11"/>
      <c r="U60381" s="11"/>
    </row>
    <row r="60382" spans="20:21" x14ac:dyDescent="0.2">
      <c r="T60382" s="11"/>
      <c r="U60382" s="11"/>
    </row>
    <row r="60383" spans="20:21" x14ac:dyDescent="0.2">
      <c r="T60383" s="11"/>
      <c r="U60383" s="11"/>
    </row>
    <row r="60384" spans="20:21" x14ac:dyDescent="0.2">
      <c r="T60384" s="11"/>
      <c r="U60384" s="11"/>
    </row>
    <row r="60385" spans="20:21" x14ac:dyDescent="0.2">
      <c r="T60385" s="11"/>
      <c r="U60385" s="11"/>
    </row>
    <row r="60386" spans="20:21" x14ac:dyDescent="0.2">
      <c r="T60386" s="11"/>
      <c r="U60386" s="11"/>
    </row>
    <row r="60387" spans="20:21" x14ac:dyDescent="0.2">
      <c r="T60387" s="11"/>
      <c r="U60387" s="11"/>
    </row>
    <row r="60388" spans="20:21" x14ac:dyDescent="0.2">
      <c r="T60388" s="11"/>
      <c r="U60388" s="11"/>
    </row>
    <row r="60389" spans="20:21" x14ac:dyDescent="0.2">
      <c r="T60389" s="11"/>
      <c r="U60389" s="11"/>
    </row>
    <row r="60390" spans="20:21" x14ac:dyDescent="0.2">
      <c r="T60390" s="11"/>
      <c r="U60390" s="11"/>
    </row>
    <row r="60391" spans="20:21" x14ac:dyDescent="0.2">
      <c r="T60391" s="11"/>
      <c r="U60391" s="11"/>
    </row>
    <row r="60392" spans="20:21" x14ac:dyDescent="0.2">
      <c r="T60392" s="11"/>
      <c r="U60392" s="11"/>
    </row>
    <row r="60393" spans="20:21" x14ac:dyDescent="0.2">
      <c r="T60393" s="11"/>
      <c r="U60393" s="11"/>
    </row>
    <row r="60394" spans="20:21" x14ac:dyDescent="0.2">
      <c r="T60394" s="11"/>
      <c r="U60394" s="11"/>
    </row>
    <row r="60395" spans="20:21" x14ac:dyDescent="0.2">
      <c r="T60395" s="11"/>
      <c r="U60395" s="11"/>
    </row>
    <row r="60396" spans="20:21" x14ac:dyDescent="0.2">
      <c r="T60396" s="11"/>
      <c r="U60396" s="11"/>
    </row>
    <row r="60397" spans="20:21" x14ac:dyDescent="0.2">
      <c r="T60397" s="11"/>
      <c r="U60397" s="11"/>
    </row>
    <row r="60398" spans="20:21" x14ac:dyDescent="0.2">
      <c r="T60398" s="11"/>
      <c r="U60398" s="11"/>
    </row>
    <row r="60399" spans="20:21" x14ac:dyDescent="0.2">
      <c r="T60399" s="11"/>
      <c r="U60399" s="11"/>
    </row>
    <row r="60400" spans="20:21" x14ac:dyDescent="0.2">
      <c r="T60400" s="11"/>
      <c r="U60400" s="11"/>
    </row>
    <row r="60401" spans="20:21" x14ac:dyDescent="0.2">
      <c r="T60401" s="11"/>
      <c r="U60401" s="11"/>
    </row>
    <row r="60402" spans="20:21" x14ac:dyDescent="0.2">
      <c r="T60402" s="11"/>
      <c r="U60402" s="11"/>
    </row>
    <row r="60403" spans="20:21" x14ac:dyDescent="0.2">
      <c r="T60403" s="11"/>
      <c r="U60403" s="11"/>
    </row>
    <row r="60404" spans="20:21" x14ac:dyDescent="0.2">
      <c r="T60404" s="11"/>
      <c r="U60404" s="11"/>
    </row>
    <row r="60405" spans="20:21" x14ac:dyDescent="0.2">
      <c r="T60405" s="11"/>
      <c r="U60405" s="11"/>
    </row>
    <row r="60406" spans="20:21" x14ac:dyDescent="0.2">
      <c r="T60406" s="11"/>
      <c r="U60406" s="11"/>
    </row>
    <row r="60407" spans="20:21" x14ac:dyDescent="0.2">
      <c r="T60407" s="11"/>
      <c r="U60407" s="11"/>
    </row>
    <row r="60408" spans="20:21" x14ac:dyDescent="0.2">
      <c r="T60408" s="11"/>
      <c r="U60408" s="11"/>
    </row>
    <row r="60409" spans="20:21" x14ac:dyDescent="0.2">
      <c r="T60409" s="11"/>
      <c r="U60409" s="11"/>
    </row>
    <row r="60410" spans="20:21" x14ac:dyDescent="0.2">
      <c r="T60410" s="11"/>
      <c r="U60410" s="11"/>
    </row>
    <row r="60411" spans="20:21" x14ac:dyDescent="0.2">
      <c r="T60411" s="11"/>
      <c r="U60411" s="11"/>
    </row>
    <row r="60412" spans="20:21" x14ac:dyDescent="0.2">
      <c r="T60412" s="11"/>
      <c r="U60412" s="11"/>
    </row>
    <row r="60413" spans="20:21" x14ac:dyDescent="0.2">
      <c r="T60413" s="11"/>
      <c r="U60413" s="11"/>
    </row>
    <row r="60414" spans="20:21" x14ac:dyDescent="0.2">
      <c r="T60414" s="11"/>
      <c r="U60414" s="11"/>
    </row>
    <row r="60415" spans="20:21" x14ac:dyDescent="0.2">
      <c r="T60415" s="11"/>
      <c r="U60415" s="11"/>
    </row>
    <row r="60416" spans="20:21" x14ac:dyDescent="0.2">
      <c r="T60416" s="11"/>
      <c r="U60416" s="11"/>
    </row>
    <row r="60417" spans="20:21" x14ac:dyDescent="0.2">
      <c r="T60417" s="11"/>
      <c r="U60417" s="11"/>
    </row>
    <row r="60418" spans="20:21" x14ac:dyDescent="0.2">
      <c r="T60418" s="11"/>
      <c r="U60418" s="11"/>
    </row>
    <row r="60419" spans="20:21" x14ac:dyDescent="0.2">
      <c r="T60419" s="11"/>
      <c r="U60419" s="11"/>
    </row>
    <row r="60420" spans="20:21" x14ac:dyDescent="0.2">
      <c r="T60420" s="11"/>
      <c r="U60420" s="11"/>
    </row>
    <row r="60421" spans="20:21" x14ac:dyDescent="0.2">
      <c r="T60421" s="11"/>
      <c r="U60421" s="11"/>
    </row>
    <row r="60422" spans="20:21" x14ac:dyDescent="0.2">
      <c r="T60422" s="11"/>
      <c r="U60422" s="11"/>
    </row>
    <row r="60423" spans="20:21" x14ac:dyDescent="0.2">
      <c r="T60423" s="11"/>
      <c r="U60423" s="11"/>
    </row>
    <row r="60424" spans="20:21" x14ac:dyDescent="0.2">
      <c r="T60424" s="11"/>
      <c r="U60424" s="11"/>
    </row>
    <row r="60425" spans="20:21" x14ac:dyDescent="0.2">
      <c r="T60425" s="11"/>
      <c r="U60425" s="11"/>
    </row>
    <row r="60426" spans="20:21" x14ac:dyDescent="0.2">
      <c r="T60426" s="11"/>
      <c r="U60426" s="11"/>
    </row>
    <row r="60427" spans="20:21" x14ac:dyDescent="0.2">
      <c r="T60427" s="11"/>
      <c r="U60427" s="11"/>
    </row>
    <row r="60428" spans="20:21" x14ac:dyDescent="0.2">
      <c r="T60428" s="11"/>
      <c r="U60428" s="11"/>
    </row>
    <row r="60429" spans="20:21" x14ac:dyDescent="0.2">
      <c r="T60429" s="11"/>
      <c r="U60429" s="11"/>
    </row>
    <row r="60430" spans="20:21" x14ac:dyDescent="0.2">
      <c r="T60430" s="11"/>
      <c r="U60430" s="11"/>
    </row>
    <row r="60431" spans="20:21" x14ac:dyDescent="0.2">
      <c r="T60431" s="11"/>
      <c r="U60431" s="11"/>
    </row>
    <row r="60432" spans="20:21" x14ac:dyDescent="0.2">
      <c r="T60432" s="11"/>
      <c r="U60432" s="11"/>
    </row>
    <row r="60433" spans="20:21" x14ac:dyDescent="0.2">
      <c r="T60433" s="11"/>
      <c r="U60433" s="11"/>
    </row>
    <row r="60434" spans="20:21" x14ac:dyDescent="0.2">
      <c r="T60434" s="11"/>
      <c r="U60434" s="11"/>
    </row>
    <row r="60435" spans="20:21" x14ac:dyDescent="0.2">
      <c r="T60435" s="11"/>
      <c r="U60435" s="11"/>
    </row>
    <row r="60436" spans="20:21" x14ac:dyDescent="0.2">
      <c r="T60436" s="11"/>
      <c r="U60436" s="11"/>
    </row>
    <row r="60437" spans="20:21" x14ac:dyDescent="0.2">
      <c r="T60437" s="11"/>
      <c r="U60437" s="11"/>
    </row>
    <row r="60438" spans="20:21" x14ac:dyDescent="0.2">
      <c r="T60438" s="11"/>
      <c r="U60438" s="11"/>
    </row>
    <row r="60439" spans="20:21" x14ac:dyDescent="0.2">
      <c r="T60439" s="11"/>
      <c r="U60439" s="11"/>
    </row>
    <row r="60440" spans="20:21" x14ac:dyDescent="0.2">
      <c r="T60440" s="11"/>
      <c r="U60440" s="11"/>
    </row>
    <row r="60441" spans="20:21" x14ac:dyDescent="0.2">
      <c r="T60441" s="11"/>
      <c r="U60441" s="11"/>
    </row>
    <row r="60442" spans="20:21" x14ac:dyDescent="0.2">
      <c r="T60442" s="11"/>
      <c r="U60442" s="11"/>
    </row>
    <row r="60443" spans="20:21" x14ac:dyDescent="0.2">
      <c r="T60443" s="11"/>
      <c r="U60443" s="11"/>
    </row>
    <row r="60444" spans="20:21" x14ac:dyDescent="0.2">
      <c r="T60444" s="11"/>
      <c r="U60444" s="11"/>
    </row>
    <row r="60445" spans="20:21" x14ac:dyDescent="0.2">
      <c r="T60445" s="11"/>
      <c r="U60445" s="11"/>
    </row>
    <row r="60446" spans="20:21" x14ac:dyDescent="0.2">
      <c r="T60446" s="11"/>
      <c r="U60446" s="11"/>
    </row>
    <row r="60447" spans="20:21" x14ac:dyDescent="0.2">
      <c r="T60447" s="11"/>
      <c r="U60447" s="11"/>
    </row>
    <row r="60448" spans="20:21" x14ac:dyDescent="0.2">
      <c r="T60448" s="11"/>
      <c r="U60448" s="11"/>
    </row>
    <row r="60449" spans="20:21" x14ac:dyDescent="0.2">
      <c r="T60449" s="11"/>
      <c r="U60449" s="11"/>
    </row>
    <row r="60450" spans="20:21" x14ac:dyDescent="0.2">
      <c r="T60450" s="11"/>
      <c r="U60450" s="11"/>
    </row>
    <row r="60451" spans="20:21" x14ac:dyDescent="0.2">
      <c r="T60451" s="11"/>
      <c r="U60451" s="11"/>
    </row>
    <row r="60452" spans="20:21" x14ac:dyDescent="0.2">
      <c r="T60452" s="11"/>
      <c r="U60452" s="11"/>
    </row>
    <row r="60453" spans="20:21" x14ac:dyDescent="0.2">
      <c r="T60453" s="11"/>
      <c r="U60453" s="11"/>
    </row>
    <row r="60454" spans="20:21" x14ac:dyDescent="0.2">
      <c r="T60454" s="11"/>
      <c r="U60454" s="11"/>
    </row>
    <row r="60455" spans="20:21" x14ac:dyDescent="0.2">
      <c r="T60455" s="11"/>
      <c r="U60455" s="11"/>
    </row>
    <row r="60456" spans="20:21" x14ac:dyDescent="0.2">
      <c r="T60456" s="11"/>
      <c r="U60456" s="11"/>
    </row>
    <row r="60457" spans="20:21" x14ac:dyDescent="0.2">
      <c r="T60457" s="11"/>
      <c r="U60457" s="11"/>
    </row>
    <row r="60458" spans="20:21" x14ac:dyDescent="0.2">
      <c r="T60458" s="11"/>
      <c r="U60458" s="11"/>
    </row>
    <row r="60459" spans="20:21" x14ac:dyDescent="0.2">
      <c r="T60459" s="11"/>
      <c r="U60459" s="11"/>
    </row>
    <row r="60460" spans="20:21" x14ac:dyDescent="0.2">
      <c r="T60460" s="11"/>
      <c r="U60460" s="11"/>
    </row>
    <row r="60461" spans="20:21" x14ac:dyDescent="0.2">
      <c r="T60461" s="11"/>
      <c r="U60461" s="11"/>
    </row>
    <row r="60462" spans="20:21" x14ac:dyDescent="0.2">
      <c r="T60462" s="11"/>
      <c r="U60462" s="11"/>
    </row>
    <row r="60463" spans="20:21" x14ac:dyDescent="0.2">
      <c r="T60463" s="11"/>
      <c r="U60463" s="11"/>
    </row>
    <row r="60464" spans="20:21" x14ac:dyDescent="0.2">
      <c r="T60464" s="11"/>
      <c r="U60464" s="11"/>
    </row>
    <row r="60465" spans="20:21" x14ac:dyDescent="0.2">
      <c r="T60465" s="11"/>
      <c r="U60465" s="11"/>
    </row>
    <row r="60466" spans="20:21" x14ac:dyDescent="0.2">
      <c r="T60466" s="11"/>
      <c r="U60466" s="11"/>
    </row>
    <row r="60467" spans="20:21" x14ac:dyDescent="0.2">
      <c r="T60467" s="11"/>
      <c r="U60467" s="11"/>
    </row>
    <row r="60468" spans="20:21" x14ac:dyDescent="0.2">
      <c r="T60468" s="11"/>
      <c r="U60468" s="11"/>
    </row>
    <row r="60469" spans="20:21" x14ac:dyDescent="0.2">
      <c r="T60469" s="11"/>
      <c r="U60469" s="11"/>
    </row>
    <row r="60470" spans="20:21" x14ac:dyDescent="0.2">
      <c r="T60470" s="11"/>
      <c r="U60470" s="11"/>
    </row>
    <row r="60471" spans="20:21" x14ac:dyDescent="0.2">
      <c r="T60471" s="11"/>
      <c r="U60471" s="11"/>
    </row>
    <row r="60472" spans="20:21" x14ac:dyDescent="0.2">
      <c r="T60472" s="11"/>
      <c r="U60472" s="11"/>
    </row>
    <row r="60473" spans="20:21" x14ac:dyDescent="0.2">
      <c r="T60473" s="11"/>
      <c r="U60473" s="11"/>
    </row>
    <row r="60474" spans="20:21" x14ac:dyDescent="0.2">
      <c r="T60474" s="11"/>
      <c r="U60474" s="11"/>
    </row>
    <row r="60475" spans="20:21" x14ac:dyDescent="0.2">
      <c r="T60475" s="11"/>
      <c r="U60475" s="11"/>
    </row>
    <row r="60476" spans="20:21" x14ac:dyDescent="0.2">
      <c r="T60476" s="11"/>
      <c r="U60476" s="11"/>
    </row>
    <row r="60477" spans="20:21" x14ac:dyDescent="0.2">
      <c r="T60477" s="11"/>
      <c r="U60477" s="11"/>
    </row>
    <row r="60478" spans="20:21" x14ac:dyDescent="0.2">
      <c r="T60478" s="11"/>
      <c r="U60478" s="11"/>
    </row>
    <row r="60479" spans="20:21" x14ac:dyDescent="0.2">
      <c r="T60479" s="11"/>
      <c r="U60479" s="11"/>
    </row>
    <row r="60480" spans="20:21" x14ac:dyDescent="0.2">
      <c r="T60480" s="11"/>
      <c r="U60480" s="11"/>
    </row>
    <row r="60481" spans="20:21" x14ac:dyDescent="0.2">
      <c r="T60481" s="11"/>
      <c r="U60481" s="11"/>
    </row>
    <row r="60482" spans="20:21" x14ac:dyDescent="0.2">
      <c r="T60482" s="11"/>
      <c r="U60482" s="11"/>
    </row>
    <row r="60483" spans="20:21" x14ac:dyDescent="0.2">
      <c r="T60483" s="11"/>
      <c r="U60483" s="11"/>
    </row>
    <row r="60484" spans="20:21" x14ac:dyDescent="0.2">
      <c r="T60484" s="11"/>
      <c r="U60484" s="11"/>
    </row>
    <row r="60485" spans="20:21" x14ac:dyDescent="0.2">
      <c r="T60485" s="11"/>
      <c r="U60485" s="11"/>
    </row>
    <row r="60486" spans="20:21" x14ac:dyDescent="0.2">
      <c r="T60486" s="11"/>
      <c r="U60486" s="11"/>
    </row>
    <row r="60487" spans="20:21" x14ac:dyDescent="0.2">
      <c r="T60487" s="11"/>
      <c r="U60487" s="11"/>
    </row>
    <row r="60488" spans="20:21" x14ac:dyDescent="0.2">
      <c r="T60488" s="11"/>
      <c r="U60488" s="11"/>
    </row>
    <row r="60489" spans="20:21" x14ac:dyDescent="0.2">
      <c r="T60489" s="11"/>
      <c r="U60489" s="11"/>
    </row>
    <row r="60490" spans="20:21" x14ac:dyDescent="0.2">
      <c r="T60490" s="11"/>
      <c r="U60490" s="11"/>
    </row>
    <row r="60491" spans="20:21" x14ac:dyDescent="0.2">
      <c r="T60491" s="11"/>
      <c r="U60491" s="11"/>
    </row>
    <row r="60492" spans="20:21" x14ac:dyDescent="0.2">
      <c r="T60492" s="11"/>
      <c r="U60492" s="11"/>
    </row>
    <row r="60493" spans="20:21" x14ac:dyDescent="0.2">
      <c r="T60493" s="11"/>
      <c r="U60493" s="11"/>
    </row>
    <row r="60494" spans="20:21" x14ac:dyDescent="0.2">
      <c r="T60494" s="11"/>
      <c r="U60494" s="11"/>
    </row>
    <row r="60495" spans="20:21" x14ac:dyDescent="0.2">
      <c r="T60495" s="11"/>
      <c r="U60495" s="11"/>
    </row>
    <row r="60496" spans="20:21" x14ac:dyDescent="0.2">
      <c r="T60496" s="11"/>
      <c r="U60496" s="11"/>
    </row>
    <row r="60497" spans="20:21" x14ac:dyDescent="0.2">
      <c r="T60497" s="11"/>
      <c r="U60497" s="11"/>
    </row>
    <row r="60498" spans="20:21" x14ac:dyDescent="0.2">
      <c r="T60498" s="11"/>
      <c r="U60498" s="11"/>
    </row>
    <row r="60499" spans="20:21" x14ac:dyDescent="0.2">
      <c r="T60499" s="11"/>
      <c r="U60499" s="11"/>
    </row>
    <row r="60500" spans="20:21" x14ac:dyDescent="0.2">
      <c r="T60500" s="11"/>
      <c r="U60500" s="11"/>
    </row>
    <row r="60501" spans="20:21" x14ac:dyDescent="0.2">
      <c r="T60501" s="11"/>
      <c r="U60501" s="11"/>
    </row>
    <row r="60502" spans="20:21" x14ac:dyDescent="0.2">
      <c r="T60502" s="11"/>
      <c r="U60502" s="11"/>
    </row>
    <row r="60503" spans="20:21" x14ac:dyDescent="0.2">
      <c r="T60503" s="11"/>
      <c r="U60503" s="11"/>
    </row>
    <row r="60504" spans="20:21" x14ac:dyDescent="0.2">
      <c r="T60504" s="11"/>
      <c r="U60504" s="11"/>
    </row>
    <row r="60505" spans="20:21" x14ac:dyDescent="0.2">
      <c r="T60505" s="11"/>
      <c r="U60505" s="11"/>
    </row>
    <row r="60506" spans="20:21" x14ac:dyDescent="0.2">
      <c r="T60506" s="11"/>
      <c r="U60506" s="11"/>
    </row>
    <row r="60507" spans="20:21" x14ac:dyDescent="0.2">
      <c r="T60507" s="11"/>
      <c r="U60507" s="11"/>
    </row>
    <row r="60508" spans="20:21" x14ac:dyDescent="0.2">
      <c r="T60508" s="11"/>
      <c r="U60508" s="11"/>
    </row>
    <row r="60509" spans="20:21" x14ac:dyDescent="0.2">
      <c r="T60509" s="11"/>
      <c r="U60509" s="11"/>
    </row>
    <row r="60510" spans="20:21" x14ac:dyDescent="0.2">
      <c r="T60510" s="11"/>
      <c r="U60510" s="11"/>
    </row>
    <row r="60511" spans="20:21" x14ac:dyDescent="0.2">
      <c r="T60511" s="11"/>
      <c r="U60511" s="11"/>
    </row>
    <row r="60512" spans="20:21" x14ac:dyDescent="0.2">
      <c r="T60512" s="11"/>
      <c r="U60512" s="11"/>
    </row>
    <row r="60513" spans="20:21" x14ac:dyDescent="0.2">
      <c r="T60513" s="11"/>
      <c r="U60513" s="11"/>
    </row>
    <row r="60514" spans="20:21" x14ac:dyDescent="0.2">
      <c r="T60514" s="11"/>
      <c r="U60514" s="11"/>
    </row>
    <row r="60515" spans="20:21" x14ac:dyDescent="0.2">
      <c r="T60515" s="11"/>
      <c r="U60515" s="11"/>
    </row>
    <row r="60516" spans="20:21" x14ac:dyDescent="0.2">
      <c r="T60516" s="11"/>
      <c r="U60516" s="11"/>
    </row>
    <row r="60517" spans="20:21" x14ac:dyDescent="0.2">
      <c r="T60517" s="11"/>
      <c r="U60517" s="11"/>
    </row>
    <row r="60518" spans="20:21" x14ac:dyDescent="0.2">
      <c r="T60518" s="11"/>
      <c r="U60518" s="11"/>
    </row>
    <row r="60519" spans="20:21" x14ac:dyDescent="0.2">
      <c r="T60519" s="11"/>
      <c r="U60519" s="11"/>
    </row>
    <row r="60520" spans="20:21" x14ac:dyDescent="0.2">
      <c r="T60520" s="11"/>
      <c r="U60520" s="11"/>
    </row>
    <row r="60521" spans="20:21" x14ac:dyDescent="0.2">
      <c r="T60521" s="11"/>
      <c r="U60521" s="11"/>
    </row>
    <row r="60522" spans="20:21" x14ac:dyDescent="0.2">
      <c r="T60522" s="11"/>
      <c r="U60522" s="11"/>
    </row>
    <row r="60523" spans="20:21" x14ac:dyDescent="0.2">
      <c r="T60523" s="11"/>
      <c r="U60523" s="11"/>
    </row>
    <row r="60524" spans="20:21" x14ac:dyDescent="0.2">
      <c r="T60524" s="11"/>
      <c r="U60524" s="11"/>
    </row>
    <row r="60525" spans="20:21" x14ac:dyDescent="0.2">
      <c r="T60525" s="11"/>
      <c r="U60525" s="11"/>
    </row>
    <row r="60526" spans="20:21" x14ac:dyDescent="0.2">
      <c r="T60526" s="11"/>
      <c r="U60526" s="11"/>
    </row>
    <row r="60527" spans="20:21" x14ac:dyDescent="0.2">
      <c r="T60527" s="11"/>
      <c r="U60527" s="11"/>
    </row>
    <row r="60528" spans="20:21" x14ac:dyDescent="0.2">
      <c r="T60528" s="11"/>
      <c r="U60528" s="11"/>
    </row>
    <row r="60529" spans="20:21" x14ac:dyDescent="0.2">
      <c r="T60529" s="11"/>
      <c r="U60529" s="11"/>
    </row>
    <row r="60530" spans="20:21" x14ac:dyDescent="0.2">
      <c r="T60530" s="11"/>
      <c r="U60530" s="11"/>
    </row>
    <row r="60531" spans="20:21" x14ac:dyDescent="0.2">
      <c r="T60531" s="11"/>
      <c r="U60531" s="11"/>
    </row>
    <row r="60532" spans="20:21" x14ac:dyDescent="0.2">
      <c r="T60532" s="11"/>
      <c r="U60532" s="11"/>
    </row>
    <row r="60533" spans="20:21" x14ac:dyDescent="0.2">
      <c r="T60533" s="11"/>
      <c r="U60533" s="11"/>
    </row>
    <row r="60534" spans="20:21" x14ac:dyDescent="0.2">
      <c r="T60534" s="11"/>
      <c r="U60534" s="11"/>
    </row>
    <row r="60535" spans="20:21" x14ac:dyDescent="0.2">
      <c r="T60535" s="11"/>
      <c r="U60535" s="11"/>
    </row>
    <row r="60536" spans="20:21" x14ac:dyDescent="0.2">
      <c r="T60536" s="11"/>
      <c r="U60536" s="11"/>
    </row>
    <row r="60537" spans="20:21" x14ac:dyDescent="0.2">
      <c r="T60537" s="11"/>
      <c r="U60537" s="11"/>
    </row>
    <row r="60538" spans="20:21" x14ac:dyDescent="0.2">
      <c r="T60538" s="11"/>
      <c r="U60538" s="11"/>
    </row>
    <row r="60539" spans="20:21" x14ac:dyDescent="0.2">
      <c r="T60539" s="11"/>
      <c r="U60539" s="11"/>
    </row>
    <row r="60540" spans="20:21" x14ac:dyDescent="0.2">
      <c r="T60540" s="11"/>
      <c r="U60540" s="11"/>
    </row>
    <row r="60541" spans="20:21" x14ac:dyDescent="0.2">
      <c r="T60541" s="11"/>
      <c r="U60541" s="11"/>
    </row>
    <row r="60542" spans="20:21" x14ac:dyDescent="0.2">
      <c r="T60542" s="11"/>
      <c r="U60542" s="11"/>
    </row>
    <row r="60543" spans="20:21" x14ac:dyDescent="0.2">
      <c r="T60543" s="11"/>
      <c r="U60543" s="11"/>
    </row>
    <row r="60544" spans="20:21" x14ac:dyDescent="0.2">
      <c r="T60544" s="11"/>
      <c r="U60544" s="11"/>
    </row>
    <row r="60545" spans="20:21" x14ac:dyDescent="0.2">
      <c r="T60545" s="11"/>
      <c r="U60545" s="11"/>
    </row>
    <row r="60546" spans="20:21" x14ac:dyDescent="0.2">
      <c r="T60546" s="11"/>
      <c r="U60546" s="11"/>
    </row>
    <row r="60547" spans="20:21" x14ac:dyDescent="0.2">
      <c r="T60547" s="11"/>
      <c r="U60547" s="11"/>
    </row>
    <row r="60548" spans="20:21" x14ac:dyDescent="0.2">
      <c r="T60548" s="11"/>
      <c r="U60548" s="11"/>
    </row>
    <row r="60549" spans="20:21" x14ac:dyDescent="0.2">
      <c r="T60549" s="11"/>
      <c r="U60549" s="11"/>
    </row>
    <row r="60550" spans="20:21" x14ac:dyDescent="0.2">
      <c r="T60550" s="11"/>
      <c r="U60550" s="11"/>
    </row>
    <row r="60551" spans="20:21" x14ac:dyDescent="0.2">
      <c r="T60551" s="11"/>
      <c r="U60551" s="11"/>
    </row>
    <row r="60552" spans="20:21" x14ac:dyDescent="0.2">
      <c r="T60552" s="11"/>
      <c r="U60552" s="11"/>
    </row>
    <row r="60553" spans="20:21" x14ac:dyDescent="0.2">
      <c r="T60553" s="11"/>
      <c r="U60553" s="11"/>
    </row>
    <row r="60554" spans="20:21" x14ac:dyDescent="0.2">
      <c r="T60554" s="11"/>
      <c r="U60554" s="11"/>
    </row>
    <row r="60555" spans="20:21" x14ac:dyDescent="0.2">
      <c r="T60555" s="11"/>
      <c r="U60555" s="11"/>
    </row>
    <row r="60556" spans="20:21" x14ac:dyDescent="0.2">
      <c r="T60556" s="11"/>
      <c r="U60556" s="11"/>
    </row>
    <row r="60557" spans="20:21" x14ac:dyDescent="0.2">
      <c r="T60557" s="11"/>
      <c r="U60557" s="11"/>
    </row>
    <row r="60558" spans="20:21" x14ac:dyDescent="0.2">
      <c r="T60558" s="11"/>
      <c r="U60558" s="11"/>
    </row>
    <row r="60559" spans="20:21" x14ac:dyDescent="0.2">
      <c r="T60559" s="11"/>
      <c r="U60559" s="11"/>
    </row>
    <row r="60560" spans="20:21" x14ac:dyDescent="0.2">
      <c r="T60560" s="11"/>
      <c r="U60560" s="11"/>
    </row>
    <row r="60561" spans="20:21" x14ac:dyDescent="0.2">
      <c r="T60561" s="11"/>
      <c r="U60561" s="11"/>
    </row>
    <row r="60562" spans="20:21" x14ac:dyDescent="0.2">
      <c r="T60562" s="11"/>
      <c r="U60562" s="11"/>
    </row>
    <row r="60563" spans="20:21" x14ac:dyDescent="0.2">
      <c r="T60563" s="11"/>
      <c r="U60563" s="11"/>
    </row>
    <row r="60564" spans="20:21" x14ac:dyDescent="0.2">
      <c r="T60564" s="11"/>
      <c r="U60564" s="11"/>
    </row>
    <row r="60565" spans="20:21" x14ac:dyDescent="0.2">
      <c r="T60565" s="11"/>
      <c r="U60565" s="11"/>
    </row>
    <row r="60566" spans="20:21" x14ac:dyDescent="0.2">
      <c r="T60566" s="11"/>
      <c r="U60566" s="11"/>
    </row>
    <row r="60567" spans="20:21" x14ac:dyDescent="0.2">
      <c r="T60567" s="11"/>
      <c r="U60567" s="11"/>
    </row>
    <row r="60568" spans="20:21" x14ac:dyDescent="0.2">
      <c r="T60568" s="11"/>
      <c r="U60568" s="11"/>
    </row>
    <row r="60569" spans="20:21" x14ac:dyDescent="0.2">
      <c r="T60569" s="11"/>
      <c r="U60569" s="11"/>
    </row>
    <row r="60570" spans="20:21" x14ac:dyDescent="0.2">
      <c r="T60570" s="11"/>
      <c r="U60570" s="11"/>
    </row>
    <row r="60571" spans="20:21" x14ac:dyDescent="0.2">
      <c r="T60571" s="11"/>
      <c r="U60571" s="11"/>
    </row>
    <row r="60572" spans="20:21" x14ac:dyDescent="0.2">
      <c r="T60572" s="11"/>
      <c r="U60572" s="11"/>
    </row>
    <row r="60573" spans="20:21" x14ac:dyDescent="0.2">
      <c r="T60573" s="11"/>
      <c r="U60573" s="11"/>
    </row>
    <row r="60574" spans="20:21" x14ac:dyDescent="0.2">
      <c r="T60574" s="11"/>
      <c r="U60574" s="11"/>
    </row>
    <row r="60575" spans="20:21" x14ac:dyDescent="0.2">
      <c r="T60575" s="11"/>
      <c r="U60575" s="11"/>
    </row>
    <row r="60576" spans="20:21" x14ac:dyDescent="0.2">
      <c r="T60576" s="11"/>
      <c r="U60576" s="11"/>
    </row>
    <row r="60577" spans="20:21" x14ac:dyDescent="0.2">
      <c r="T60577" s="11"/>
      <c r="U60577" s="11"/>
    </row>
    <row r="60578" spans="20:21" x14ac:dyDescent="0.2">
      <c r="T60578" s="11"/>
      <c r="U60578" s="11"/>
    </row>
    <row r="60579" spans="20:21" x14ac:dyDescent="0.2">
      <c r="T60579" s="11"/>
      <c r="U60579" s="11"/>
    </row>
    <row r="60580" spans="20:21" x14ac:dyDescent="0.2">
      <c r="T60580" s="11"/>
      <c r="U60580" s="11"/>
    </row>
    <row r="60581" spans="20:21" x14ac:dyDescent="0.2">
      <c r="T60581" s="11"/>
      <c r="U60581" s="11"/>
    </row>
    <row r="60582" spans="20:21" x14ac:dyDescent="0.2">
      <c r="T60582" s="11"/>
      <c r="U60582" s="11"/>
    </row>
    <row r="60583" spans="20:21" x14ac:dyDescent="0.2">
      <c r="T60583" s="11"/>
      <c r="U60583" s="11"/>
    </row>
    <row r="60584" spans="20:21" x14ac:dyDescent="0.2">
      <c r="T60584" s="11"/>
      <c r="U60584" s="11"/>
    </row>
    <row r="60585" spans="20:21" x14ac:dyDescent="0.2">
      <c r="T60585" s="11"/>
      <c r="U60585" s="11"/>
    </row>
    <row r="60586" spans="20:21" x14ac:dyDescent="0.2">
      <c r="T60586" s="11"/>
      <c r="U60586" s="11"/>
    </row>
    <row r="60587" spans="20:21" x14ac:dyDescent="0.2">
      <c r="T60587" s="11"/>
      <c r="U60587" s="11"/>
    </row>
    <row r="60588" spans="20:21" x14ac:dyDescent="0.2">
      <c r="T60588" s="11"/>
      <c r="U60588" s="11"/>
    </row>
    <row r="60589" spans="20:21" x14ac:dyDescent="0.2">
      <c r="T60589" s="11"/>
      <c r="U60589" s="11"/>
    </row>
    <row r="60590" spans="20:21" x14ac:dyDescent="0.2">
      <c r="T60590" s="11"/>
      <c r="U60590" s="11"/>
    </row>
    <row r="60591" spans="20:21" x14ac:dyDescent="0.2">
      <c r="T60591" s="11"/>
      <c r="U60591" s="11"/>
    </row>
    <row r="60592" spans="20:21" x14ac:dyDescent="0.2">
      <c r="T60592" s="11"/>
      <c r="U60592" s="11"/>
    </row>
    <row r="60593" spans="20:21" x14ac:dyDescent="0.2">
      <c r="T60593" s="11"/>
      <c r="U60593" s="11"/>
    </row>
    <row r="60594" spans="20:21" x14ac:dyDescent="0.2">
      <c r="T60594" s="11"/>
      <c r="U60594" s="11"/>
    </row>
    <row r="60595" spans="20:21" x14ac:dyDescent="0.2">
      <c r="T60595" s="11"/>
      <c r="U60595" s="11"/>
    </row>
    <row r="60596" spans="20:21" x14ac:dyDescent="0.2">
      <c r="T60596" s="11"/>
      <c r="U60596" s="11"/>
    </row>
    <row r="60597" spans="20:21" x14ac:dyDescent="0.2">
      <c r="T60597" s="11"/>
      <c r="U60597" s="11"/>
    </row>
    <row r="60598" spans="20:21" x14ac:dyDescent="0.2">
      <c r="T60598" s="11"/>
      <c r="U60598" s="11"/>
    </row>
    <row r="60599" spans="20:21" x14ac:dyDescent="0.2">
      <c r="T60599" s="11"/>
      <c r="U60599" s="11"/>
    </row>
    <row r="60600" spans="20:21" x14ac:dyDescent="0.2">
      <c r="T60600" s="11"/>
      <c r="U60600" s="11"/>
    </row>
    <row r="60601" spans="20:21" x14ac:dyDescent="0.2">
      <c r="T60601" s="11"/>
      <c r="U60601" s="11"/>
    </row>
    <row r="60602" spans="20:21" x14ac:dyDescent="0.2">
      <c r="T60602" s="11"/>
      <c r="U60602" s="11"/>
    </row>
    <row r="60603" spans="20:21" x14ac:dyDescent="0.2">
      <c r="T60603" s="11"/>
      <c r="U60603" s="11"/>
    </row>
    <row r="60604" spans="20:21" x14ac:dyDescent="0.2">
      <c r="T60604" s="11"/>
      <c r="U60604" s="11"/>
    </row>
    <row r="60605" spans="20:21" x14ac:dyDescent="0.2">
      <c r="T60605" s="11"/>
      <c r="U60605" s="11"/>
    </row>
    <row r="60606" spans="20:21" x14ac:dyDescent="0.2">
      <c r="T60606" s="11"/>
      <c r="U60606" s="11"/>
    </row>
    <row r="60607" spans="20:21" x14ac:dyDescent="0.2">
      <c r="T60607" s="11"/>
      <c r="U60607" s="11"/>
    </row>
    <row r="60608" spans="20:21" x14ac:dyDescent="0.2">
      <c r="T60608" s="11"/>
      <c r="U60608" s="11"/>
    </row>
    <row r="60609" spans="20:21" x14ac:dyDescent="0.2">
      <c r="T60609" s="11"/>
      <c r="U60609" s="11"/>
    </row>
    <row r="60610" spans="20:21" x14ac:dyDescent="0.2">
      <c r="T60610" s="11"/>
      <c r="U60610" s="11"/>
    </row>
    <row r="60611" spans="20:21" x14ac:dyDescent="0.2">
      <c r="T60611" s="11"/>
      <c r="U60611" s="11"/>
    </row>
    <row r="60612" spans="20:21" x14ac:dyDescent="0.2">
      <c r="T60612" s="11"/>
      <c r="U60612" s="11"/>
    </row>
    <row r="60613" spans="20:21" x14ac:dyDescent="0.2">
      <c r="T60613" s="11"/>
      <c r="U60613" s="11"/>
    </row>
    <row r="60614" spans="20:21" x14ac:dyDescent="0.2">
      <c r="T60614" s="11"/>
      <c r="U60614" s="11"/>
    </row>
    <row r="60615" spans="20:21" x14ac:dyDescent="0.2">
      <c r="T60615" s="11"/>
      <c r="U60615" s="11"/>
    </row>
    <row r="60616" spans="20:21" x14ac:dyDescent="0.2">
      <c r="T60616" s="11"/>
      <c r="U60616" s="11"/>
    </row>
    <row r="60617" spans="20:21" x14ac:dyDescent="0.2">
      <c r="T60617" s="11"/>
      <c r="U60617" s="11"/>
    </row>
    <row r="60618" spans="20:21" x14ac:dyDescent="0.2">
      <c r="T60618" s="11"/>
      <c r="U60618" s="11"/>
    </row>
    <row r="60619" spans="20:21" x14ac:dyDescent="0.2">
      <c r="T60619" s="11"/>
      <c r="U60619" s="11"/>
    </row>
    <row r="60620" spans="20:21" x14ac:dyDescent="0.2">
      <c r="T60620" s="11"/>
      <c r="U60620" s="11"/>
    </row>
    <row r="60621" spans="20:21" x14ac:dyDescent="0.2">
      <c r="T60621" s="11"/>
      <c r="U60621" s="11"/>
    </row>
    <row r="60622" spans="20:21" x14ac:dyDescent="0.2">
      <c r="T60622" s="11"/>
      <c r="U60622" s="11"/>
    </row>
    <row r="60623" spans="20:21" x14ac:dyDescent="0.2">
      <c r="T60623" s="11"/>
      <c r="U60623" s="11"/>
    </row>
    <row r="60624" spans="20:21" x14ac:dyDescent="0.2">
      <c r="T60624" s="11"/>
      <c r="U60624" s="11"/>
    </row>
    <row r="60625" spans="20:21" x14ac:dyDescent="0.2">
      <c r="T60625" s="11"/>
      <c r="U60625" s="11"/>
    </row>
    <row r="60626" spans="20:21" x14ac:dyDescent="0.2">
      <c r="T60626" s="11"/>
      <c r="U60626" s="11"/>
    </row>
    <row r="60627" spans="20:21" x14ac:dyDescent="0.2">
      <c r="T60627" s="11"/>
      <c r="U60627" s="11"/>
    </row>
    <row r="60628" spans="20:21" x14ac:dyDescent="0.2">
      <c r="T60628" s="11"/>
      <c r="U60628" s="11"/>
    </row>
    <row r="60629" spans="20:21" x14ac:dyDescent="0.2">
      <c r="T60629" s="11"/>
      <c r="U60629" s="11"/>
    </row>
    <row r="60630" spans="20:21" x14ac:dyDescent="0.2">
      <c r="T60630" s="11"/>
      <c r="U60630" s="11"/>
    </row>
    <row r="60631" spans="20:21" x14ac:dyDescent="0.2">
      <c r="T60631" s="11"/>
      <c r="U60631" s="11"/>
    </row>
    <row r="60632" spans="20:21" x14ac:dyDescent="0.2">
      <c r="T60632" s="11"/>
      <c r="U60632" s="11"/>
    </row>
    <row r="60633" spans="20:21" x14ac:dyDescent="0.2">
      <c r="T60633" s="11"/>
      <c r="U60633" s="11"/>
    </row>
    <row r="60634" spans="20:21" x14ac:dyDescent="0.2">
      <c r="T60634" s="11"/>
      <c r="U60634" s="11"/>
    </row>
    <row r="60635" spans="20:21" x14ac:dyDescent="0.2">
      <c r="T60635" s="11"/>
      <c r="U60635" s="11"/>
    </row>
    <row r="60636" spans="20:21" x14ac:dyDescent="0.2">
      <c r="T60636" s="11"/>
      <c r="U60636" s="11"/>
    </row>
    <row r="60637" spans="20:21" x14ac:dyDescent="0.2">
      <c r="T60637" s="11"/>
      <c r="U60637" s="11"/>
    </row>
    <row r="60638" spans="20:21" x14ac:dyDescent="0.2">
      <c r="T60638" s="11"/>
      <c r="U60638" s="11"/>
    </row>
    <row r="60639" spans="20:21" x14ac:dyDescent="0.2">
      <c r="T60639" s="11"/>
      <c r="U60639" s="11"/>
    </row>
    <row r="60640" spans="20:21" x14ac:dyDescent="0.2">
      <c r="T60640" s="11"/>
      <c r="U60640" s="11"/>
    </row>
    <row r="60641" spans="20:21" x14ac:dyDescent="0.2">
      <c r="T60641" s="11"/>
      <c r="U60641" s="11"/>
    </row>
    <row r="60642" spans="20:21" x14ac:dyDescent="0.2">
      <c r="T60642" s="11"/>
      <c r="U60642" s="11"/>
    </row>
    <row r="60643" spans="20:21" x14ac:dyDescent="0.2">
      <c r="T60643" s="11"/>
      <c r="U60643" s="11"/>
    </row>
    <row r="60644" spans="20:21" x14ac:dyDescent="0.2">
      <c r="T60644" s="11"/>
      <c r="U60644" s="11"/>
    </row>
    <row r="60645" spans="20:21" x14ac:dyDescent="0.2">
      <c r="T60645" s="11"/>
      <c r="U60645" s="11"/>
    </row>
    <row r="60646" spans="20:21" x14ac:dyDescent="0.2">
      <c r="T60646" s="11"/>
      <c r="U60646" s="11"/>
    </row>
    <row r="60647" spans="20:21" x14ac:dyDescent="0.2">
      <c r="T60647" s="11"/>
      <c r="U60647" s="11"/>
    </row>
    <row r="60648" spans="20:21" x14ac:dyDescent="0.2">
      <c r="T60648" s="11"/>
      <c r="U60648" s="11"/>
    </row>
    <row r="60649" spans="20:21" x14ac:dyDescent="0.2">
      <c r="T60649" s="11"/>
      <c r="U60649" s="11"/>
    </row>
    <row r="60650" spans="20:21" x14ac:dyDescent="0.2">
      <c r="T60650" s="11"/>
      <c r="U60650" s="11"/>
    </row>
    <row r="60651" spans="20:21" x14ac:dyDescent="0.2">
      <c r="T60651" s="11"/>
      <c r="U60651" s="11"/>
    </row>
    <row r="60652" spans="20:21" x14ac:dyDescent="0.2">
      <c r="T60652" s="11"/>
      <c r="U60652" s="11"/>
    </row>
    <row r="60653" spans="20:21" x14ac:dyDescent="0.2">
      <c r="T60653" s="11"/>
      <c r="U60653" s="11"/>
    </row>
    <row r="60654" spans="20:21" x14ac:dyDescent="0.2">
      <c r="T60654" s="11"/>
      <c r="U60654" s="11"/>
    </row>
    <row r="60655" spans="20:21" x14ac:dyDescent="0.2">
      <c r="T60655" s="11"/>
      <c r="U60655" s="11"/>
    </row>
    <row r="60656" spans="20:21" x14ac:dyDescent="0.2">
      <c r="T60656" s="11"/>
      <c r="U60656" s="11"/>
    </row>
    <row r="60657" spans="20:21" x14ac:dyDescent="0.2">
      <c r="T60657" s="11"/>
      <c r="U60657" s="11"/>
    </row>
    <row r="60658" spans="20:21" x14ac:dyDescent="0.2">
      <c r="T60658" s="11"/>
      <c r="U60658" s="11"/>
    </row>
    <row r="60659" spans="20:21" x14ac:dyDescent="0.2">
      <c r="T60659" s="11"/>
      <c r="U60659" s="11"/>
    </row>
    <row r="60660" spans="20:21" x14ac:dyDescent="0.2">
      <c r="T60660" s="11"/>
      <c r="U60660" s="11"/>
    </row>
    <row r="60661" spans="20:21" x14ac:dyDescent="0.2">
      <c r="T60661" s="11"/>
      <c r="U60661" s="11"/>
    </row>
    <row r="60662" spans="20:21" x14ac:dyDescent="0.2">
      <c r="T60662" s="11"/>
      <c r="U60662" s="11"/>
    </row>
    <row r="60663" spans="20:21" x14ac:dyDescent="0.2">
      <c r="T60663" s="11"/>
      <c r="U60663" s="11"/>
    </row>
    <row r="60664" spans="20:21" x14ac:dyDescent="0.2">
      <c r="T60664" s="11"/>
      <c r="U60664" s="11"/>
    </row>
    <row r="60665" spans="20:21" x14ac:dyDescent="0.2">
      <c r="T60665" s="11"/>
      <c r="U60665" s="11"/>
    </row>
    <row r="60666" spans="20:21" x14ac:dyDescent="0.2">
      <c r="T60666" s="11"/>
      <c r="U60666" s="11"/>
    </row>
    <row r="60667" spans="20:21" x14ac:dyDescent="0.2">
      <c r="T60667" s="11"/>
      <c r="U60667" s="11"/>
    </row>
    <row r="60668" spans="20:21" x14ac:dyDescent="0.2">
      <c r="T60668" s="11"/>
      <c r="U60668" s="11"/>
    </row>
    <row r="60669" spans="20:21" x14ac:dyDescent="0.2">
      <c r="T60669" s="11"/>
      <c r="U60669" s="11"/>
    </row>
    <row r="60670" spans="20:21" x14ac:dyDescent="0.2">
      <c r="T60670" s="11"/>
      <c r="U60670" s="11"/>
    </row>
    <row r="60671" spans="20:21" x14ac:dyDescent="0.2">
      <c r="T60671" s="11"/>
      <c r="U60671" s="11"/>
    </row>
    <row r="60672" spans="20:21" x14ac:dyDescent="0.2">
      <c r="T60672" s="11"/>
      <c r="U60672" s="11"/>
    </row>
    <row r="60673" spans="20:21" x14ac:dyDescent="0.2">
      <c r="T60673" s="11"/>
      <c r="U60673" s="11"/>
    </row>
    <row r="60674" spans="20:21" x14ac:dyDescent="0.2">
      <c r="T60674" s="11"/>
      <c r="U60674" s="11"/>
    </row>
    <row r="60675" spans="20:21" x14ac:dyDescent="0.2">
      <c r="T60675" s="11"/>
      <c r="U60675" s="11"/>
    </row>
    <row r="60676" spans="20:21" x14ac:dyDescent="0.2">
      <c r="T60676" s="11"/>
      <c r="U60676" s="11"/>
    </row>
    <row r="60677" spans="20:21" x14ac:dyDescent="0.2">
      <c r="T60677" s="11"/>
      <c r="U60677" s="11"/>
    </row>
    <row r="60678" spans="20:21" x14ac:dyDescent="0.2">
      <c r="T60678" s="11"/>
      <c r="U60678" s="11"/>
    </row>
    <row r="60679" spans="20:21" x14ac:dyDescent="0.2">
      <c r="T60679" s="11"/>
      <c r="U60679" s="11"/>
    </row>
    <row r="60680" spans="20:21" x14ac:dyDescent="0.2">
      <c r="T60680" s="11"/>
      <c r="U60680" s="11"/>
    </row>
    <row r="60681" spans="20:21" x14ac:dyDescent="0.2">
      <c r="T60681" s="11"/>
      <c r="U60681" s="11"/>
    </row>
    <row r="60682" spans="20:21" x14ac:dyDescent="0.2">
      <c r="T60682" s="11"/>
      <c r="U60682" s="11"/>
    </row>
    <row r="60683" spans="20:21" x14ac:dyDescent="0.2">
      <c r="T60683" s="11"/>
      <c r="U60683" s="11"/>
    </row>
    <row r="60684" spans="20:21" x14ac:dyDescent="0.2">
      <c r="T60684" s="11"/>
      <c r="U60684" s="11"/>
    </row>
    <row r="60685" spans="20:21" x14ac:dyDescent="0.2">
      <c r="T60685" s="11"/>
      <c r="U60685" s="11"/>
    </row>
    <row r="60686" spans="20:21" x14ac:dyDescent="0.2">
      <c r="T60686" s="11"/>
      <c r="U60686" s="11"/>
    </row>
    <row r="60687" spans="20:21" x14ac:dyDescent="0.2">
      <c r="T60687" s="11"/>
      <c r="U60687" s="11"/>
    </row>
    <row r="60688" spans="20:21" x14ac:dyDescent="0.2">
      <c r="T60688" s="11"/>
      <c r="U60688" s="11"/>
    </row>
    <row r="60689" spans="20:21" x14ac:dyDescent="0.2">
      <c r="T60689" s="11"/>
      <c r="U60689" s="11"/>
    </row>
    <row r="60690" spans="20:21" x14ac:dyDescent="0.2">
      <c r="T60690" s="11"/>
      <c r="U60690" s="11"/>
    </row>
    <row r="60691" spans="20:21" x14ac:dyDescent="0.2">
      <c r="T60691" s="11"/>
      <c r="U60691" s="11"/>
    </row>
    <row r="60692" spans="20:21" x14ac:dyDescent="0.2">
      <c r="T60692" s="11"/>
      <c r="U60692" s="11"/>
    </row>
    <row r="60693" spans="20:21" x14ac:dyDescent="0.2">
      <c r="T60693" s="11"/>
      <c r="U60693" s="11"/>
    </row>
    <row r="60694" spans="20:21" x14ac:dyDescent="0.2">
      <c r="T60694" s="11"/>
      <c r="U60694" s="11"/>
    </row>
    <row r="60695" spans="20:21" x14ac:dyDescent="0.2">
      <c r="T60695" s="11"/>
      <c r="U60695" s="11"/>
    </row>
    <row r="60696" spans="20:21" x14ac:dyDescent="0.2">
      <c r="T60696" s="11"/>
      <c r="U60696" s="11"/>
    </row>
    <row r="60697" spans="20:21" x14ac:dyDescent="0.2">
      <c r="T60697" s="11"/>
      <c r="U60697" s="11"/>
    </row>
    <row r="60698" spans="20:21" x14ac:dyDescent="0.2">
      <c r="T60698" s="11"/>
      <c r="U60698" s="11"/>
    </row>
    <row r="60699" spans="20:21" x14ac:dyDescent="0.2">
      <c r="T60699" s="11"/>
      <c r="U60699" s="11"/>
    </row>
    <row r="60700" spans="20:21" x14ac:dyDescent="0.2">
      <c r="T60700" s="11"/>
      <c r="U60700" s="11"/>
    </row>
    <row r="60701" spans="20:21" x14ac:dyDescent="0.2">
      <c r="T60701" s="11"/>
      <c r="U60701" s="11"/>
    </row>
    <row r="60702" spans="20:21" x14ac:dyDescent="0.2">
      <c r="T60702" s="11"/>
      <c r="U60702" s="11"/>
    </row>
    <row r="60703" spans="20:21" x14ac:dyDescent="0.2">
      <c r="T60703" s="11"/>
      <c r="U60703" s="11"/>
    </row>
    <row r="60704" spans="20:21" x14ac:dyDescent="0.2">
      <c r="T60704" s="11"/>
      <c r="U60704" s="11"/>
    </row>
    <row r="60705" spans="20:21" x14ac:dyDescent="0.2">
      <c r="T60705" s="11"/>
      <c r="U60705" s="11"/>
    </row>
    <row r="60706" spans="20:21" x14ac:dyDescent="0.2">
      <c r="T60706" s="11"/>
      <c r="U60706" s="11"/>
    </row>
    <row r="60707" spans="20:21" x14ac:dyDescent="0.2">
      <c r="T60707" s="11"/>
      <c r="U60707" s="11"/>
    </row>
    <row r="60708" spans="20:21" x14ac:dyDescent="0.2">
      <c r="T60708" s="11"/>
      <c r="U60708" s="11"/>
    </row>
    <row r="60709" spans="20:21" x14ac:dyDescent="0.2">
      <c r="T60709" s="11"/>
      <c r="U60709" s="11"/>
    </row>
    <row r="60710" spans="20:21" x14ac:dyDescent="0.2">
      <c r="T60710" s="11"/>
      <c r="U60710" s="11"/>
    </row>
    <row r="60711" spans="20:21" x14ac:dyDescent="0.2">
      <c r="T60711" s="11"/>
      <c r="U60711" s="11"/>
    </row>
    <row r="60712" spans="20:21" x14ac:dyDescent="0.2">
      <c r="T60712" s="11"/>
      <c r="U60712" s="11"/>
    </row>
    <row r="60713" spans="20:21" x14ac:dyDescent="0.2">
      <c r="T60713" s="11"/>
      <c r="U60713" s="11"/>
    </row>
    <row r="60714" spans="20:21" x14ac:dyDescent="0.2">
      <c r="T60714" s="11"/>
      <c r="U60714" s="11"/>
    </row>
    <row r="60715" spans="20:21" x14ac:dyDescent="0.2">
      <c r="T60715" s="11"/>
      <c r="U60715" s="11"/>
    </row>
    <row r="60716" spans="20:21" x14ac:dyDescent="0.2">
      <c r="T60716" s="11"/>
      <c r="U60716" s="11"/>
    </row>
    <row r="60717" spans="20:21" x14ac:dyDescent="0.2">
      <c r="T60717" s="11"/>
      <c r="U60717" s="11"/>
    </row>
    <row r="60718" spans="20:21" x14ac:dyDescent="0.2">
      <c r="T60718" s="11"/>
      <c r="U60718" s="11"/>
    </row>
    <row r="60719" spans="20:21" x14ac:dyDescent="0.2">
      <c r="T60719" s="11"/>
      <c r="U60719" s="11"/>
    </row>
    <row r="60720" spans="20:21" x14ac:dyDescent="0.2">
      <c r="T60720" s="11"/>
      <c r="U60720" s="11"/>
    </row>
    <row r="60721" spans="20:21" x14ac:dyDescent="0.2">
      <c r="T60721" s="11"/>
      <c r="U60721" s="11"/>
    </row>
    <row r="60722" spans="20:21" x14ac:dyDescent="0.2">
      <c r="T60722" s="11"/>
      <c r="U60722" s="11"/>
    </row>
    <row r="60723" spans="20:21" x14ac:dyDescent="0.2">
      <c r="T60723" s="11"/>
      <c r="U60723" s="11"/>
    </row>
    <row r="60724" spans="20:21" x14ac:dyDescent="0.2">
      <c r="T60724" s="11"/>
      <c r="U60724" s="11"/>
    </row>
    <row r="60725" spans="20:21" x14ac:dyDescent="0.2">
      <c r="T60725" s="11"/>
      <c r="U60725" s="11"/>
    </row>
    <row r="60726" spans="20:21" x14ac:dyDescent="0.2">
      <c r="T60726" s="11"/>
      <c r="U60726" s="11"/>
    </row>
    <row r="60727" spans="20:21" x14ac:dyDescent="0.2">
      <c r="T60727" s="11"/>
      <c r="U60727" s="11"/>
    </row>
    <row r="60728" spans="20:21" x14ac:dyDescent="0.2">
      <c r="T60728" s="11"/>
      <c r="U60728" s="11"/>
    </row>
    <row r="60729" spans="20:21" x14ac:dyDescent="0.2">
      <c r="T60729" s="11"/>
      <c r="U60729" s="11"/>
    </row>
    <row r="60730" spans="20:21" x14ac:dyDescent="0.2">
      <c r="T60730" s="11"/>
      <c r="U60730" s="11"/>
    </row>
    <row r="60731" spans="20:21" x14ac:dyDescent="0.2">
      <c r="T60731" s="11"/>
      <c r="U60731" s="11"/>
    </row>
    <row r="60732" spans="20:21" x14ac:dyDescent="0.2">
      <c r="T60732" s="11"/>
      <c r="U60732" s="11"/>
    </row>
    <row r="60733" spans="20:21" x14ac:dyDescent="0.2">
      <c r="T60733" s="11"/>
      <c r="U60733" s="11"/>
    </row>
    <row r="60734" spans="20:21" x14ac:dyDescent="0.2">
      <c r="T60734" s="11"/>
      <c r="U60734" s="11"/>
    </row>
    <row r="60735" spans="20:21" x14ac:dyDescent="0.2">
      <c r="T60735" s="11"/>
      <c r="U60735" s="11"/>
    </row>
    <row r="60736" spans="20:21" x14ac:dyDescent="0.2">
      <c r="T60736" s="11"/>
      <c r="U60736" s="11"/>
    </row>
    <row r="60737" spans="20:21" x14ac:dyDescent="0.2">
      <c r="T60737" s="11"/>
      <c r="U60737" s="11"/>
    </row>
    <row r="60738" spans="20:21" x14ac:dyDescent="0.2">
      <c r="T60738" s="11"/>
      <c r="U60738" s="11"/>
    </row>
    <row r="60739" spans="20:21" x14ac:dyDescent="0.2">
      <c r="T60739" s="11"/>
      <c r="U60739" s="11"/>
    </row>
    <row r="60740" spans="20:21" x14ac:dyDescent="0.2">
      <c r="T60740" s="11"/>
      <c r="U60740" s="11"/>
    </row>
    <row r="60741" spans="20:21" x14ac:dyDescent="0.2">
      <c r="T60741" s="11"/>
      <c r="U60741" s="11"/>
    </row>
    <row r="60742" spans="20:21" x14ac:dyDescent="0.2">
      <c r="T60742" s="11"/>
      <c r="U60742" s="11"/>
    </row>
    <row r="60743" spans="20:21" x14ac:dyDescent="0.2">
      <c r="T60743" s="11"/>
      <c r="U60743" s="11"/>
    </row>
    <row r="60744" spans="20:21" x14ac:dyDescent="0.2">
      <c r="T60744" s="11"/>
      <c r="U60744" s="11"/>
    </row>
    <row r="60745" spans="20:21" x14ac:dyDescent="0.2">
      <c r="T60745" s="11"/>
      <c r="U60745" s="11"/>
    </row>
    <row r="60746" spans="20:21" x14ac:dyDescent="0.2">
      <c r="T60746" s="11"/>
      <c r="U60746" s="11"/>
    </row>
    <row r="60747" spans="20:21" x14ac:dyDescent="0.2">
      <c r="T60747" s="11"/>
      <c r="U60747" s="11"/>
    </row>
    <row r="60748" spans="20:21" x14ac:dyDescent="0.2">
      <c r="T60748" s="11"/>
      <c r="U60748" s="11"/>
    </row>
    <row r="60749" spans="20:21" x14ac:dyDescent="0.2">
      <c r="T60749" s="11"/>
      <c r="U60749" s="11"/>
    </row>
    <row r="60750" spans="20:21" x14ac:dyDescent="0.2">
      <c r="T60750" s="11"/>
      <c r="U60750" s="11"/>
    </row>
    <row r="60751" spans="20:21" x14ac:dyDescent="0.2">
      <c r="T60751" s="11"/>
      <c r="U60751" s="11"/>
    </row>
    <row r="60752" spans="20:21" x14ac:dyDescent="0.2">
      <c r="T60752" s="11"/>
      <c r="U60752" s="11"/>
    </row>
    <row r="60753" spans="20:21" x14ac:dyDescent="0.2">
      <c r="T60753" s="11"/>
      <c r="U60753" s="11"/>
    </row>
    <row r="60754" spans="20:21" x14ac:dyDescent="0.2">
      <c r="T60754" s="11"/>
      <c r="U60754" s="11"/>
    </row>
    <row r="60755" spans="20:21" x14ac:dyDescent="0.2">
      <c r="T60755" s="11"/>
      <c r="U60755" s="11"/>
    </row>
    <row r="60756" spans="20:21" x14ac:dyDescent="0.2">
      <c r="T60756" s="11"/>
      <c r="U60756" s="11"/>
    </row>
    <row r="60757" spans="20:21" x14ac:dyDescent="0.2">
      <c r="T60757" s="11"/>
      <c r="U60757" s="11"/>
    </row>
    <row r="60758" spans="20:21" x14ac:dyDescent="0.2">
      <c r="T60758" s="11"/>
      <c r="U60758" s="11"/>
    </row>
    <row r="60759" spans="20:21" x14ac:dyDescent="0.2">
      <c r="T60759" s="11"/>
      <c r="U60759" s="11"/>
    </row>
    <row r="60760" spans="20:21" x14ac:dyDescent="0.2">
      <c r="T60760" s="11"/>
      <c r="U60760" s="11"/>
    </row>
    <row r="60761" spans="20:21" x14ac:dyDescent="0.2">
      <c r="T60761" s="11"/>
      <c r="U60761" s="11"/>
    </row>
    <row r="60762" spans="20:21" x14ac:dyDescent="0.2">
      <c r="T60762" s="11"/>
      <c r="U60762" s="11"/>
    </row>
    <row r="60763" spans="20:21" x14ac:dyDescent="0.2">
      <c r="T60763" s="11"/>
      <c r="U60763" s="11"/>
    </row>
    <row r="60764" spans="20:21" x14ac:dyDescent="0.2">
      <c r="T60764" s="11"/>
      <c r="U60764" s="11"/>
    </row>
    <row r="60765" spans="20:21" x14ac:dyDescent="0.2">
      <c r="T60765" s="11"/>
      <c r="U60765" s="11"/>
    </row>
    <row r="60766" spans="20:21" x14ac:dyDescent="0.2">
      <c r="T60766" s="11"/>
      <c r="U60766" s="11"/>
    </row>
    <row r="60767" spans="20:21" x14ac:dyDescent="0.2">
      <c r="T60767" s="11"/>
      <c r="U60767" s="11"/>
    </row>
    <row r="60768" spans="20:21" x14ac:dyDescent="0.2">
      <c r="T60768" s="11"/>
      <c r="U60768" s="11"/>
    </row>
    <row r="60769" spans="20:21" x14ac:dyDescent="0.2">
      <c r="T60769" s="11"/>
      <c r="U60769" s="11"/>
    </row>
    <row r="60770" spans="20:21" x14ac:dyDescent="0.2">
      <c r="T60770" s="11"/>
      <c r="U60770" s="11"/>
    </row>
    <row r="60771" spans="20:21" x14ac:dyDescent="0.2">
      <c r="T60771" s="11"/>
      <c r="U60771" s="11"/>
    </row>
    <row r="60772" spans="20:21" x14ac:dyDescent="0.2">
      <c r="T60772" s="11"/>
      <c r="U60772" s="11"/>
    </row>
    <row r="60773" spans="20:21" x14ac:dyDescent="0.2">
      <c r="T60773" s="11"/>
      <c r="U60773" s="11"/>
    </row>
    <row r="60774" spans="20:21" x14ac:dyDescent="0.2">
      <c r="T60774" s="11"/>
      <c r="U60774" s="11"/>
    </row>
    <row r="60775" spans="20:21" x14ac:dyDescent="0.2">
      <c r="T60775" s="11"/>
      <c r="U60775" s="11"/>
    </row>
    <row r="60776" spans="20:21" x14ac:dyDescent="0.2">
      <c r="T60776" s="11"/>
      <c r="U60776" s="11"/>
    </row>
    <row r="60777" spans="20:21" x14ac:dyDescent="0.2">
      <c r="T60777" s="11"/>
      <c r="U60777" s="11"/>
    </row>
    <row r="60778" spans="20:21" x14ac:dyDescent="0.2">
      <c r="T60778" s="11"/>
      <c r="U60778" s="11"/>
    </row>
    <row r="60779" spans="20:21" x14ac:dyDescent="0.2">
      <c r="T60779" s="11"/>
      <c r="U60779" s="11"/>
    </row>
    <row r="60780" spans="20:21" x14ac:dyDescent="0.2">
      <c r="T60780" s="11"/>
      <c r="U60780" s="11"/>
    </row>
    <row r="60781" spans="20:21" x14ac:dyDescent="0.2">
      <c r="T60781" s="11"/>
      <c r="U60781" s="11"/>
    </row>
    <row r="60782" spans="20:21" x14ac:dyDescent="0.2">
      <c r="T60782" s="11"/>
      <c r="U60782" s="11"/>
    </row>
    <row r="60783" spans="20:21" x14ac:dyDescent="0.2">
      <c r="T60783" s="11"/>
      <c r="U60783" s="11"/>
    </row>
    <row r="60784" spans="20:21" x14ac:dyDescent="0.2">
      <c r="T60784" s="11"/>
      <c r="U60784" s="11"/>
    </row>
    <row r="60785" spans="20:21" x14ac:dyDescent="0.2">
      <c r="T60785" s="11"/>
      <c r="U60785" s="11"/>
    </row>
    <row r="60786" spans="20:21" x14ac:dyDescent="0.2">
      <c r="T60786" s="11"/>
      <c r="U60786" s="11"/>
    </row>
    <row r="60787" spans="20:21" x14ac:dyDescent="0.2">
      <c r="T60787" s="11"/>
      <c r="U60787" s="11"/>
    </row>
    <row r="60788" spans="20:21" x14ac:dyDescent="0.2">
      <c r="T60788" s="11"/>
      <c r="U60788" s="11"/>
    </row>
    <row r="60789" spans="20:21" x14ac:dyDescent="0.2">
      <c r="T60789" s="11"/>
      <c r="U60789" s="11"/>
    </row>
    <row r="60790" spans="20:21" x14ac:dyDescent="0.2">
      <c r="T60790" s="11"/>
      <c r="U60790" s="11"/>
    </row>
    <row r="60791" spans="20:21" x14ac:dyDescent="0.2">
      <c r="T60791" s="11"/>
      <c r="U60791" s="11"/>
    </row>
    <row r="60792" spans="20:21" x14ac:dyDescent="0.2">
      <c r="T60792" s="11"/>
      <c r="U60792" s="11"/>
    </row>
    <row r="60793" spans="20:21" x14ac:dyDescent="0.2">
      <c r="T60793" s="11"/>
      <c r="U60793" s="11"/>
    </row>
    <row r="60794" spans="20:21" x14ac:dyDescent="0.2">
      <c r="T60794" s="11"/>
      <c r="U60794" s="11"/>
    </row>
    <row r="60795" spans="20:21" x14ac:dyDescent="0.2">
      <c r="T60795" s="11"/>
      <c r="U60795" s="11"/>
    </row>
    <row r="60796" spans="20:21" x14ac:dyDescent="0.2">
      <c r="T60796" s="11"/>
      <c r="U60796" s="11"/>
    </row>
    <row r="60797" spans="20:21" x14ac:dyDescent="0.2">
      <c r="T60797" s="11"/>
      <c r="U60797" s="11"/>
    </row>
    <row r="60798" spans="20:21" x14ac:dyDescent="0.2">
      <c r="T60798" s="11"/>
      <c r="U60798" s="11"/>
    </row>
    <row r="60799" spans="20:21" x14ac:dyDescent="0.2">
      <c r="T60799" s="11"/>
      <c r="U60799" s="11"/>
    </row>
    <row r="60800" spans="20:21" x14ac:dyDescent="0.2">
      <c r="T60800" s="11"/>
      <c r="U60800" s="11"/>
    </row>
    <row r="60801" spans="20:21" x14ac:dyDescent="0.2">
      <c r="T60801" s="11"/>
      <c r="U60801" s="11"/>
    </row>
    <row r="60802" spans="20:21" x14ac:dyDescent="0.2">
      <c r="T60802" s="11"/>
      <c r="U60802" s="11"/>
    </row>
    <row r="60803" spans="20:21" x14ac:dyDescent="0.2">
      <c r="T60803" s="11"/>
      <c r="U60803" s="11"/>
    </row>
    <row r="60804" spans="20:21" x14ac:dyDescent="0.2">
      <c r="T60804" s="11"/>
      <c r="U60804" s="11"/>
    </row>
    <row r="60805" spans="20:21" x14ac:dyDescent="0.2">
      <c r="T60805" s="11"/>
      <c r="U60805" s="11"/>
    </row>
    <row r="60806" spans="20:21" x14ac:dyDescent="0.2">
      <c r="T60806" s="11"/>
      <c r="U60806" s="11"/>
    </row>
    <row r="60807" spans="20:21" x14ac:dyDescent="0.2">
      <c r="T60807" s="11"/>
      <c r="U60807" s="11"/>
    </row>
    <row r="60808" spans="20:21" x14ac:dyDescent="0.2">
      <c r="T60808" s="11"/>
      <c r="U60808" s="11"/>
    </row>
    <row r="60809" spans="20:21" x14ac:dyDescent="0.2">
      <c r="T60809" s="11"/>
      <c r="U60809" s="11"/>
    </row>
    <row r="60810" spans="20:21" x14ac:dyDescent="0.2">
      <c r="T60810" s="11"/>
      <c r="U60810" s="11"/>
    </row>
    <row r="60811" spans="20:21" x14ac:dyDescent="0.2">
      <c r="T60811" s="11"/>
      <c r="U60811" s="11"/>
    </row>
    <row r="60812" spans="20:21" x14ac:dyDescent="0.2">
      <c r="T60812" s="11"/>
      <c r="U60812" s="11"/>
    </row>
    <row r="60813" spans="20:21" x14ac:dyDescent="0.2">
      <c r="T60813" s="11"/>
      <c r="U60813" s="11"/>
    </row>
    <row r="60814" spans="20:21" x14ac:dyDescent="0.2">
      <c r="T60814" s="11"/>
      <c r="U60814" s="11"/>
    </row>
    <row r="60815" spans="20:21" x14ac:dyDescent="0.2">
      <c r="T60815" s="11"/>
      <c r="U60815" s="11"/>
    </row>
    <row r="60816" spans="20:21" x14ac:dyDescent="0.2">
      <c r="T60816" s="11"/>
      <c r="U60816" s="11"/>
    </row>
    <row r="60817" spans="20:21" x14ac:dyDescent="0.2">
      <c r="T60817" s="11"/>
      <c r="U60817" s="11"/>
    </row>
    <row r="60818" spans="20:21" x14ac:dyDescent="0.2">
      <c r="T60818" s="11"/>
      <c r="U60818" s="11"/>
    </row>
    <row r="60819" spans="20:21" x14ac:dyDescent="0.2">
      <c r="T60819" s="11"/>
      <c r="U60819" s="11"/>
    </row>
    <row r="60820" spans="20:21" x14ac:dyDescent="0.2">
      <c r="T60820" s="11"/>
      <c r="U60820" s="11"/>
    </row>
    <row r="60821" spans="20:21" x14ac:dyDescent="0.2">
      <c r="T60821" s="11"/>
      <c r="U60821" s="11"/>
    </row>
    <row r="60822" spans="20:21" x14ac:dyDescent="0.2">
      <c r="T60822" s="11"/>
      <c r="U60822" s="11"/>
    </row>
    <row r="60823" spans="20:21" x14ac:dyDescent="0.2">
      <c r="T60823" s="11"/>
      <c r="U60823" s="11"/>
    </row>
    <row r="60824" spans="20:21" x14ac:dyDescent="0.2">
      <c r="T60824" s="11"/>
      <c r="U60824" s="11"/>
    </row>
    <row r="60825" spans="20:21" x14ac:dyDescent="0.2">
      <c r="T60825" s="11"/>
      <c r="U60825" s="11"/>
    </row>
    <row r="60826" spans="20:21" x14ac:dyDescent="0.2">
      <c r="T60826" s="11"/>
      <c r="U60826" s="11"/>
    </row>
    <row r="60827" spans="20:21" x14ac:dyDescent="0.2">
      <c r="T60827" s="11"/>
      <c r="U60827" s="11"/>
    </row>
    <row r="60828" spans="20:21" x14ac:dyDescent="0.2">
      <c r="T60828" s="11"/>
      <c r="U60828" s="11"/>
    </row>
    <row r="60829" spans="20:21" x14ac:dyDescent="0.2">
      <c r="T60829" s="11"/>
      <c r="U60829" s="11"/>
    </row>
    <row r="60830" spans="20:21" x14ac:dyDescent="0.2">
      <c r="T60830" s="11"/>
      <c r="U60830" s="11"/>
    </row>
    <row r="60831" spans="20:21" x14ac:dyDescent="0.2">
      <c r="T60831" s="11"/>
      <c r="U60831" s="11"/>
    </row>
    <row r="60832" spans="20:21" x14ac:dyDescent="0.2">
      <c r="T60832" s="11"/>
      <c r="U60832" s="11"/>
    </row>
    <row r="60833" spans="20:21" x14ac:dyDescent="0.2">
      <c r="T60833" s="11"/>
      <c r="U60833" s="11"/>
    </row>
    <row r="60834" spans="20:21" x14ac:dyDescent="0.2">
      <c r="T60834" s="11"/>
      <c r="U60834" s="11"/>
    </row>
    <row r="60835" spans="20:21" x14ac:dyDescent="0.2">
      <c r="T60835" s="11"/>
      <c r="U60835" s="11"/>
    </row>
    <row r="60836" spans="20:21" x14ac:dyDescent="0.2">
      <c r="T60836" s="11"/>
      <c r="U60836" s="11"/>
    </row>
    <row r="60837" spans="20:21" x14ac:dyDescent="0.2">
      <c r="T60837" s="11"/>
      <c r="U60837" s="11"/>
    </row>
    <row r="60838" spans="20:21" x14ac:dyDescent="0.2">
      <c r="T60838" s="11"/>
      <c r="U60838" s="11"/>
    </row>
    <row r="60839" spans="20:21" x14ac:dyDescent="0.2">
      <c r="T60839" s="11"/>
      <c r="U60839" s="11"/>
    </row>
    <row r="60840" spans="20:21" x14ac:dyDescent="0.2">
      <c r="T60840" s="11"/>
      <c r="U60840" s="11"/>
    </row>
    <row r="60841" spans="20:21" x14ac:dyDescent="0.2">
      <c r="T60841" s="11"/>
      <c r="U60841" s="11"/>
    </row>
    <row r="60842" spans="20:21" x14ac:dyDescent="0.2">
      <c r="T60842" s="11"/>
      <c r="U60842" s="11"/>
    </row>
    <row r="60843" spans="20:21" x14ac:dyDescent="0.2">
      <c r="T60843" s="11"/>
      <c r="U60843" s="11"/>
    </row>
    <row r="60844" spans="20:21" x14ac:dyDescent="0.2">
      <c r="T60844" s="11"/>
      <c r="U60844" s="11"/>
    </row>
    <row r="60845" spans="20:21" x14ac:dyDescent="0.2">
      <c r="T60845" s="11"/>
      <c r="U60845" s="11"/>
    </row>
    <row r="60846" spans="20:21" x14ac:dyDescent="0.2">
      <c r="T60846" s="11"/>
      <c r="U60846" s="11"/>
    </row>
    <row r="60847" spans="20:21" x14ac:dyDescent="0.2">
      <c r="T60847" s="11"/>
      <c r="U60847" s="11"/>
    </row>
    <row r="60848" spans="20:21" x14ac:dyDescent="0.2">
      <c r="T60848" s="11"/>
      <c r="U60848" s="11"/>
    </row>
    <row r="60849" spans="20:21" x14ac:dyDescent="0.2">
      <c r="T60849" s="11"/>
      <c r="U60849" s="11"/>
    </row>
    <row r="60850" spans="20:21" x14ac:dyDescent="0.2">
      <c r="T60850" s="11"/>
      <c r="U60850" s="11"/>
    </row>
    <row r="60851" spans="20:21" x14ac:dyDescent="0.2">
      <c r="T60851" s="11"/>
      <c r="U60851" s="11"/>
    </row>
    <row r="60852" spans="20:21" x14ac:dyDescent="0.2">
      <c r="T60852" s="11"/>
      <c r="U60852" s="11"/>
    </row>
    <row r="60853" spans="20:21" x14ac:dyDescent="0.2">
      <c r="T60853" s="11"/>
      <c r="U60853" s="11"/>
    </row>
    <row r="60854" spans="20:21" x14ac:dyDescent="0.2">
      <c r="T60854" s="11"/>
      <c r="U60854" s="11"/>
    </row>
    <row r="60855" spans="20:21" x14ac:dyDescent="0.2">
      <c r="T60855" s="11"/>
      <c r="U60855" s="11"/>
    </row>
    <row r="60856" spans="20:21" x14ac:dyDescent="0.2">
      <c r="T60856" s="11"/>
      <c r="U60856" s="11"/>
    </row>
    <row r="60857" spans="20:21" x14ac:dyDescent="0.2">
      <c r="T60857" s="11"/>
      <c r="U60857" s="11"/>
    </row>
    <row r="60858" spans="20:21" x14ac:dyDescent="0.2">
      <c r="T60858" s="11"/>
      <c r="U60858" s="11"/>
    </row>
    <row r="60859" spans="20:21" x14ac:dyDescent="0.2">
      <c r="T60859" s="11"/>
      <c r="U60859" s="11"/>
    </row>
    <row r="60860" spans="20:21" x14ac:dyDescent="0.2">
      <c r="T60860" s="11"/>
      <c r="U60860" s="11"/>
    </row>
    <row r="60861" spans="20:21" x14ac:dyDescent="0.2">
      <c r="T60861" s="11"/>
      <c r="U60861" s="11"/>
    </row>
    <row r="60862" spans="20:21" x14ac:dyDescent="0.2">
      <c r="T60862" s="11"/>
      <c r="U60862" s="11"/>
    </row>
    <row r="60863" spans="20:21" x14ac:dyDescent="0.2">
      <c r="T60863" s="11"/>
      <c r="U60863" s="11"/>
    </row>
    <row r="60864" spans="20:21" x14ac:dyDescent="0.2">
      <c r="T60864" s="11"/>
      <c r="U60864" s="11"/>
    </row>
    <row r="60865" spans="20:21" x14ac:dyDescent="0.2">
      <c r="T60865" s="11"/>
      <c r="U60865" s="11"/>
    </row>
    <row r="60866" spans="20:21" x14ac:dyDescent="0.2">
      <c r="T60866" s="11"/>
      <c r="U60866" s="11"/>
    </row>
    <row r="60867" spans="20:21" x14ac:dyDescent="0.2">
      <c r="T60867" s="11"/>
      <c r="U60867" s="11"/>
    </row>
    <row r="60868" spans="20:21" x14ac:dyDescent="0.2">
      <c r="T60868" s="11"/>
      <c r="U60868" s="11"/>
    </row>
    <row r="60869" spans="20:21" x14ac:dyDescent="0.2">
      <c r="T60869" s="11"/>
      <c r="U60869" s="11"/>
    </row>
    <row r="60870" spans="20:21" x14ac:dyDescent="0.2">
      <c r="T60870" s="11"/>
      <c r="U60870" s="11"/>
    </row>
    <row r="60871" spans="20:21" x14ac:dyDescent="0.2">
      <c r="T60871" s="11"/>
      <c r="U60871" s="11"/>
    </row>
    <row r="60872" spans="20:21" x14ac:dyDescent="0.2">
      <c r="T60872" s="11"/>
      <c r="U60872" s="11"/>
    </row>
    <row r="60873" spans="20:21" x14ac:dyDescent="0.2">
      <c r="T60873" s="11"/>
      <c r="U60873" s="11"/>
    </row>
    <row r="60874" spans="20:21" x14ac:dyDescent="0.2">
      <c r="T60874" s="11"/>
      <c r="U60874" s="11"/>
    </row>
    <row r="60875" spans="20:21" x14ac:dyDescent="0.2">
      <c r="T60875" s="11"/>
      <c r="U60875" s="11"/>
    </row>
    <row r="60876" spans="20:21" x14ac:dyDescent="0.2">
      <c r="T60876" s="11"/>
      <c r="U60876" s="11"/>
    </row>
    <row r="60877" spans="20:21" x14ac:dyDescent="0.2">
      <c r="T60877" s="11"/>
      <c r="U60877" s="11"/>
    </row>
    <row r="60878" spans="20:21" x14ac:dyDescent="0.2">
      <c r="T60878" s="11"/>
      <c r="U60878" s="11"/>
    </row>
    <row r="60879" spans="20:21" x14ac:dyDescent="0.2">
      <c r="T60879" s="11"/>
      <c r="U60879" s="11"/>
    </row>
    <row r="60880" spans="20:21" x14ac:dyDescent="0.2">
      <c r="T60880" s="11"/>
      <c r="U60880" s="11"/>
    </row>
    <row r="60881" spans="20:21" x14ac:dyDescent="0.2">
      <c r="T60881" s="11"/>
      <c r="U60881" s="11"/>
    </row>
    <row r="60882" spans="20:21" x14ac:dyDescent="0.2">
      <c r="T60882" s="11"/>
      <c r="U60882" s="11"/>
    </row>
    <row r="60883" spans="20:21" x14ac:dyDescent="0.2">
      <c r="T60883" s="11"/>
      <c r="U60883" s="11"/>
    </row>
    <row r="60884" spans="20:21" x14ac:dyDescent="0.2">
      <c r="T60884" s="11"/>
      <c r="U60884" s="11"/>
    </row>
    <row r="60885" spans="20:21" x14ac:dyDescent="0.2">
      <c r="T60885" s="11"/>
      <c r="U60885" s="11"/>
    </row>
    <row r="60886" spans="20:21" x14ac:dyDescent="0.2">
      <c r="T60886" s="11"/>
      <c r="U60886" s="11"/>
    </row>
    <row r="60887" spans="20:21" x14ac:dyDescent="0.2">
      <c r="T60887" s="11"/>
      <c r="U60887" s="11"/>
    </row>
    <row r="60888" spans="20:21" x14ac:dyDescent="0.2">
      <c r="T60888" s="11"/>
      <c r="U60888" s="11"/>
    </row>
    <row r="60889" spans="20:21" x14ac:dyDescent="0.2">
      <c r="T60889" s="11"/>
      <c r="U60889" s="11"/>
    </row>
    <row r="60890" spans="20:21" x14ac:dyDescent="0.2">
      <c r="T60890" s="11"/>
      <c r="U60890" s="11"/>
    </row>
    <row r="60891" spans="20:21" x14ac:dyDescent="0.2">
      <c r="T60891" s="11"/>
      <c r="U60891" s="11"/>
    </row>
    <row r="60892" spans="20:21" x14ac:dyDescent="0.2">
      <c r="T60892" s="11"/>
      <c r="U60892" s="11"/>
    </row>
    <row r="60893" spans="20:21" x14ac:dyDescent="0.2">
      <c r="T60893" s="11"/>
      <c r="U60893" s="11"/>
    </row>
    <row r="60894" spans="20:21" x14ac:dyDescent="0.2">
      <c r="T60894" s="11"/>
      <c r="U60894" s="11"/>
    </row>
    <row r="60895" spans="20:21" x14ac:dyDescent="0.2">
      <c r="T60895" s="11"/>
      <c r="U60895" s="11"/>
    </row>
    <row r="60896" spans="20:21" x14ac:dyDescent="0.2">
      <c r="T60896" s="11"/>
      <c r="U60896" s="11"/>
    </row>
    <row r="60897" spans="20:21" x14ac:dyDescent="0.2">
      <c r="T60897" s="11"/>
      <c r="U60897" s="11"/>
    </row>
    <row r="60898" spans="20:21" x14ac:dyDescent="0.2">
      <c r="T60898" s="11"/>
      <c r="U60898" s="11"/>
    </row>
    <row r="60899" spans="20:21" x14ac:dyDescent="0.2">
      <c r="T60899" s="11"/>
      <c r="U60899" s="11"/>
    </row>
    <row r="60900" spans="20:21" x14ac:dyDescent="0.2">
      <c r="T60900" s="11"/>
      <c r="U60900" s="11"/>
    </row>
    <row r="60901" spans="20:21" x14ac:dyDescent="0.2">
      <c r="T60901" s="11"/>
      <c r="U60901" s="11"/>
    </row>
    <row r="60902" spans="20:21" x14ac:dyDescent="0.2">
      <c r="T60902" s="11"/>
      <c r="U60902" s="11"/>
    </row>
    <row r="60903" spans="20:21" x14ac:dyDescent="0.2">
      <c r="T60903" s="11"/>
      <c r="U60903" s="11"/>
    </row>
    <row r="60904" spans="20:21" x14ac:dyDescent="0.2">
      <c r="T60904" s="11"/>
      <c r="U60904" s="11"/>
    </row>
    <row r="60905" spans="20:21" x14ac:dyDescent="0.2">
      <c r="T60905" s="11"/>
      <c r="U60905" s="11"/>
    </row>
    <row r="60906" spans="20:21" x14ac:dyDescent="0.2">
      <c r="T60906" s="11"/>
      <c r="U60906" s="11"/>
    </row>
    <row r="60907" spans="20:21" x14ac:dyDescent="0.2">
      <c r="T60907" s="11"/>
      <c r="U60907" s="11"/>
    </row>
    <row r="60908" spans="20:21" x14ac:dyDescent="0.2">
      <c r="T60908" s="11"/>
      <c r="U60908" s="11"/>
    </row>
    <row r="60909" spans="20:21" x14ac:dyDescent="0.2">
      <c r="T60909" s="11"/>
      <c r="U60909" s="11"/>
    </row>
    <row r="60910" spans="20:21" x14ac:dyDescent="0.2">
      <c r="T60910" s="11"/>
      <c r="U60910" s="11"/>
    </row>
    <row r="60911" spans="20:21" x14ac:dyDescent="0.2">
      <c r="T60911" s="11"/>
      <c r="U60911" s="11"/>
    </row>
    <row r="60912" spans="20:21" x14ac:dyDescent="0.2">
      <c r="T60912" s="11"/>
      <c r="U60912" s="11"/>
    </row>
    <row r="60913" spans="20:21" x14ac:dyDescent="0.2">
      <c r="T60913" s="11"/>
      <c r="U60913" s="11"/>
    </row>
    <row r="60914" spans="20:21" x14ac:dyDescent="0.2">
      <c r="T60914" s="11"/>
      <c r="U60914" s="11"/>
    </row>
    <row r="60915" spans="20:21" x14ac:dyDescent="0.2">
      <c r="T60915" s="11"/>
      <c r="U60915" s="11"/>
    </row>
    <row r="60916" spans="20:21" x14ac:dyDescent="0.2">
      <c r="T60916" s="11"/>
      <c r="U60916" s="11"/>
    </row>
    <row r="60917" spans="20:21" x14ac:dyDescent="0.2">
      <c r="T60917" s="11"/>
      <c r="U60917" s="11"/>
    </row>
    <row r="60918" spans="20:21" x14ac:dyDescent="0.2">
      <c r="T60918" s="11"/>
      <c r="U60918" s="11"/>
    </row>
    <row r="60919" spans="20:21" x14ac:dyDescent="0.2">
      <c r="T60919" s="11"/>
      <c r="U60919" s="11"/>
    </row>
    <row r="60920" spans="20:21" x14ac:dyDescent="0.2">
      <c r="T60920" s="11"/>
      <c r="U60920" s="11"/>
    </row>
    <row r="60921" spans="20:21" x14ac:dyDescent="0.2">
      <c r="T60921" s="11"/>
      <c r="U60921" s="11"/>
    </row>
    <row r="60922" spans="20:21" x14ac:dyDescent="0.2">
      <c r="T60922" s="11"/>
      <c r="U60922" s="11"/>
    </row>
    <row r="60923" spans="20:21" x14ac:dyDescent="0.2">
      <c r="T60923" s="11"/>
      <c r="U60923" s="11"/>
    </row>
    <row r="60924" spans="20:21" x14ac:dyDescent="0.2">
      <c r="T60924" s="11"/>
      <c r="U60924" s="11"/>
    </row>
    <row r="60925" spans="20:21" x14ac:dyDescent="0.2">
      <c r="T60925" s="11"/>
      <c r="U60925" s="11"/>
    </row>
    <row r="60926" spans="20:21" x14ac:dyDescent="0.2">
      <c r="T60926" s="11"/>
      <c r="U60926" s="11"/>
    </row>
    <row r="60927" spans="20:21" x14ac:dyDescent="0.2">
      <c r="T60927" s="11"/>
      <c r="U60927" s="11"/>
    </row>
    <row r="60928" spans="20:21" x14ac:dyDescent="0.2">
      <c r="T60928" s="11"/>
      <c r="U60928" s="11"/>
    </row>
    <row r="60929" spans="20:21" x14ac:dyDescent="0.2">
      <c r="T60929" s="11"/>
      <c r="U60929" s="11"/>
    </row>
    <row r="60930" spans="20:21" x14ac:dyDescent="0.2">
      <c r="T60930" s="11"/>
      <c r="U60930" s="11"/>
    </row>
    <row r="60931" spans="20:21" x14ac:dyDescent="0.2">
      <c r="T60931" s="11"/>
      <c r="U60931" s="11"/>
    </row>
    <row r="60932" spans="20:21" x14ac:dyDescent="0.2">
      <c r="T60932" s="11"/>
      <c r="U60932" s="11"/>
    </row>
    <row r="60933" spans="20:21" x14ac:dyDescent="0.2">
      <c r="T60933" s="11"/>
      <c r="U60933" s="11"/>
    </row>
    <row r="60934" spans="20:21" x14ac:dyDescent="0.2">
      <c r="T60934" s="11"/>
      <c r="U60934" s="11"/>
    </row>
    <row r="60935" spans="20:21" x14ac:dyDescent="0.2">
      <c r="T60935" s="11"/>
      <c r="U60935" s="11"/>
    </row>
    <row r="60936" spans="20:21" x14ac:dyDescent="0.2">
      <c r="T60936" s="11"/>
      <c r="U60936" s="11"/>
    </row>
    <row r="60937" spans="20:21" x14ac:dyDescent="0.2">
      <c r="T60937" s="11"/>
      <c r="U60937" s="11"/>
    </row>
    <row r="60938" spans="20:21" x14ac:dyDescent="0.2">
      <c r="T60938" s="11"/>
      <c r="U60938" s="11"/>
    </row>
    <row r="60939" spans="20:21" x14ac:dyDescent="0.2">
      <c r="T60939" s="11"/>
      <c r="U60939" s="11"/>
    </row>
    <row r="60940" spans="20:21" x14ac:dyDescent="0.2">
      <c r="T60940" s="11"/>
      <c r="U60940" s="11"/>
    </row>
    <row r="60941" spans="20:21" x14ac:dyDescent="0.2">
      <c r="T60941" s="11"/>
      <c r="U60941" s="11"/>
    </row>
    <row r="60942" spans="20:21" x14ac:dyDescent="0.2">
      <c r="T60942" s="11"/>
      <c r="U60942" s="11"/>
    </row>
    <row r="60943" spans="20:21" x14ac:dyDescent="0.2">
      <c r="T60943" s="11"/>
      <c r="U60943" s="11"/>
    </row>
    <row r="60944" spans="20:21" x14ac:dyDescent="0.2">
      <c r="T60944" s="11"/>
      <c r="U60944" s="11"/>
    </row>
    <row r="60945" spans="20:21" x14ac:dyDescent="0.2">
      <c r="T60945" s="11"/>
      <c r="U60945" s="11"/>
    </row>
    <row r="60946" spans="20:21" x14ac:dyDescent="0.2">
      <c r="T60946" s="11"/>
      <c r="U60946" s="11"/>
    </row>
    <row r="60947" spans="20:21" x14ac:dyDescent="0.2">
      <c r="T60947" s="11"/>
      <c r="U60947" s="11"/>
    </row>
    <row r="60948" spans="20:21" x14ac:dyDescent="0.2">
      <c r="T60948" s="11"/>
      <c r="U60948" s="11"/>
    </row>
    <row r="60949" spans="20:21" x14ac:dyDescent="0.2">
      <c r="T60949" s="11"/>
      <c r="U60949" s="11"/>
    </row>
    <row r="60950" spans="20:21" x14ac:dyDescent="0.2">
      <c r="T60950" s="11"/>
      <c r="U60950" s="11"/>
    </row>
    <row r="60951" spans="20:21" x14ac:dyDescent="0.2">
      <c r="T60951" s="11"/>
      <c r="U60951" s="11"/>
    </row>
    <row r="60952" spans="20:21" x14ac:dyDescent="0.2">
      <c r="T60952" s="11"/>
      <c r="U60952" s="11"/>
    </row>
    <row r="60953" spans="20:21" x14ac:dyDescent="0.2">
      <c r="T60953" s="11"/>
      <c r="U60953" s="11"/>
    </row>
    <row r="60954" spans="20:21" x14ac:dyDescent="0.2">
      <c r="T60954" s="11"/>
      <c r="U60954" s="11"/>
    </row>
    <row r="60955" spans="20:21" x14ac:dyDescent="0.2">
      <c r="T60955" s="11"/>
      <c r="U60955" s="11"/>
    </row>
    <row r="60956" spans="20:21" x14ac:dyDescent="0.2">
      <c r="T60956" s="11"/>
      <c r="U60956" s="11"/>
    </row>
    <row r="60957" spans="20:21" x14ac:dyDescent="0.2">
      <c r="T60957" s="11"/>
      <c r="U60957" s="11"/>
    </row>
    <row r="60958" spans="20:21" x14ac:dyDescent="0.2">
      <c r="T60958" s="11"/>
      <c r="U60958" s="11"/>
    </row>
    <row r="60959" spans="20:21" x14ac:dyDescent="0.2">
      <c r="T60959" s="11"/>
      <c r="U60959" s="11"/>
    </row>
    <row r="60960" spans="20:21" x14ac:dyDescent="0.2">
      <c r="T60960" s="11"/>
      <c r="U60960" s="11"/>
    </row>
    <row r="60961" spans="20:21" x14ac:dyDescent="0.2">
      <c r="T60961" s="11"/>
      <c r="U60961" s="11"/>
    </row>
    <row r="60962" spans="20:21" x14ac:dyDescent="0.2">
      <c r="T60962" s="11"/>
      <c r="U60962" s="11"/>
    </row>
    <row r="60963" spans="20:21" x14ac:dyDescent="0.2">
      <c r="T60963" s="11"/>
      <c r="U60963" s="11"/>
    </row>
    <row r="60964" spans="20:21" x14ac:dyDescent="0.2">
      <c r="T60964" s="11"/>
      <c r="U60964" s="11"/>
    </row>
    <row r="60965" spans="20:21" x14ac:dyDescent="0.2">
      <c r="T60965" s="11"/>
      <c r="U60965" s="11"/>
    </row>
    <row r="60966" spans="20:21" x14ac:dyDescent="0.2">
      <c r="T60966" s="11"/>
      <c r="U60966" s="11"/>
    </row>
    <row r="60967" spans="20:21" x14ac:dyDescent="0.2">
      <c r="T60967" s="11"/>
      <c r="U60967" s="11"/>
    </row>
    <row r="60968" spans="20:21" x14ac:dyDescent="0.2">
      <c r="T60968" s="11"/>
      <c r="U60968" s="11"/>
    </row>
    <row r="60969" spans="20:21" x14ac:dyDescent="0.2">
      <c r="T60969" s="11"/>
      <c r="U60969" s="11"/>
    </row>
    <row r="60970" spans="20:21" x14ac:dyDescent="0.2">
      <c r="T60970" s="11"/>
      <c r="U60970" s="11"/>
    </row>
    <row r="60971" spans="20:21" x14ac:dyDescent="0.2">
      <c r="T60971" s="11"/>
      <c r="U60971" s="11"/>
    </row>
    <row r="60972" spans="20:21" x14ac:dyDescent="0.2">
      <c r="T60972" s="11"/>
      <c r="U60972" s="11"/>
    </row>
    <row r="60973" spans="20:21" x14ac:dyDescent="0.2">
      <c r="T60973" s="11"/>
      <c r="U60973" s="11"/>
    </row>
    <row r="60974" spans="20:21" x14ac:dyDescent="0.2">
      <c r="T60974" s="11"/>
      <c r="U60974" s="11"/>
    </row>
    <row r="60975" spans="20:21" x14ac:dyDescent="0.2">
      <c r="T60975" s="11"/>
      <c r="U60975" s="11"/>
    </row>
    <row r="60976" spans="20:21" x14ac:dyDescent="0.2">
      <c r="T60976" s="11"/>
      <c r="U60976" s="11"/>
    </row>
    <row r="60977" spans="20:21" x14ac:dyDescent="0.2">
      <c r="T60977" s="11"/>
      <c r="U60977" s="11"/>
    </row>
    <row r="60978" spans="20:21" x14ac:dyDescent="0.2">
      <c r="T60978" s="11"/>
      <c r="U60978" s="11"/>
    </row>
    <row r="60979" spans="20:21" x14ac:dyDescent="0.2">
      <c r="T60979" s="11"/>
      <c r="U60979" s="11"/>
    </row>
    <row r="60980" spans="20:21" x14ac:dyDescent="0.2">
      <c r="T60980" s="11"/>
      <c r="U60980" s="11"/>
    </row>
    <row r="60981" spans="20:21" x14ac:dyDescent="0.2">
      <c r="T60981" s="11"/>
      <c r="U60981" s="11"/>
    </row>
    <row r="60982" spans="20:21" x14ac:dyDescent="0.2">
      <c r="T60982" s="11"/>
      <c r="U60982" s="11"/>
    </row>
    <row r="60983" spans="20:21" x14ac:dyDescent="0.2">
      <c r="T60983" s="11"/>
      <c r="U60983" s="11"/>
    </row>
    <row r="60984" spans="20:21" x14ac:dyDescent="0.2">
      <c r="T60984" s="11"/>
      <c r="U60984" s="11"/>
    </row>
    <row r="60985" spans="20:21" x14ac:dyDescent="0.2">
      <c r="T60985" s="11"/>
      <c r="U60985" s="11"/>
    </row>
    <row r="60986" spans="20:21" x14ac:dyDescent="0.2">
      <c r="T60986" s="11"/>
      <c r="U60986" s="11"/>
    </row>
    <row r="60987" spans="20:21" x14ac:dyDescent="0.2">
      <c r="T60987" s="11"/>
      <c r="U60987" s="11"/>
    </row>
    <row r="60988" spans="20:21" x14ac:dyDescent="0.2">
      <c r="T60988" s="11"/>
      <c r="U60988" s="11"/>
    </row>
    <row r="60989" spans="20:21" x14ac:dyDescent="0.2">
      <c r="T60989" s="11"/>
      <c r="U60989" s="11"/>
    </row>
    <row r="60990" spans="20:21" x14ac:dyDescent="0.2">
      <c r="T60990" s="11"/>
      <c r="U60990" s="11"/>
    </row>
    <row r="60991" spans="20:21" x14ac:dyDescent="0.2">
      <c r="T60991" s="11"/>
      <c r="U60991" s="11"/>
    </row>
    <row r="60992" spans="20:21" x14ac:dyDescent="0.2">
      <c r="T60992" s="11"/>
      <c r="U60992" s="11"/>
    </row>
    <row r="60993" spans="20:21" x14ac:dyDescent="0.2">
      <c r="T60993" s="11"/>
      <c r="U60993" s="11"/>
    </row>
    <row r="60994" spans="20:21" x14ac:dyDescent="0.2">
      <c r="T60994" s="11"/>
      <c r="U60994" s="11"/>
    </row>
    <row r="60995" spans="20:21" x14ac:dyDescent="0.2">
      <c r="T60995" s="11"/>
      <c r="U60995" s="11"/>
    </row>
    <row r="60996" spans="20:21" x14ac:dyDescent="0.2">
      <c r="T60996" s="11"/>
      <c r="U60996" s="11"/>
    </row>
    <row r="60997" spans="20:21" x14ac:dyDescent="0.2">
      <c r="T60997" s="11"/>
      <c r="U60997" s="11"/>
    </row>
    <row r="60998" spans="20:21" x14ac:dyDescent="0.2">
      <c r="T60998" s="11"/>
      <c r="U60998" s="11"/>
    </row>
    <row r="60999" spans="20:21" x14ac:dyDescent="0.2">
      <c r="T60999" s="11"/>
      <c r="U60999" s="11"/>
    </row>
    <row r="61000" spans="20:21" x14ac:dyDescent="0.2">
      <c r="T61000" s="11"/>
      <c r="U61000" s="11"/>
    </row>
    <row r="61001" spans="20:21" x14ac:dyDescent="0.2">
      <c r="T61001" s="11"/>
      <c r="U61001" s="11"/>
    </row>
    <row r="61002" spans="20:21" x14ac:dyDescent="0.2">
      <c r="T61002" s="11"/>
      <c r="U61002" s="11"/>
    </row>
    <row r="61003" spans="20:21" x14ac:dyDescent="0.2">
      <c r="T61003" s="11"/>
      <c r="U61003" s="11"/>
    </row>
    <row r="61004" spans="20:21" x14ac:dyDescent="0.2">
      <c r="T61004" s="11"/>
      <c r="U61004" s="11"/>
    </row>
    <row r="61005" spans="20:21" x14ac:dyDescent="0.2">
      <c r="T61005" s="11"/>
      <c r="U61005" s="11"/>
    </row>
    <row r="61006" spans="20:21" x14ac:dyDescent="0.2">
      <c r="T61006" s="11"/>
      <c r="U61006" s="11"/>
    </row>
    <row r="61007" spans="20:21" x14ac:dyDescent="0.2">
      <c r="T61007" s="11"/>
      <c r="U61007" s="11"/>
    </row>
    <row r="61008" spans="20:21" x14ac:dyDescent="0.2">
      <c r="T61008" s="11"/>
      <c r="U61008" s="11"/>
    </row>
    <row r="61009" spans="20:21" x14ac:dyDescent="0.2">
      <c r="T61009" s="11"/>
      <c r="U61009" s="11"/>
    </row>
    <row r="61010" spans="20:21" x14ac:dyDescent="0.2">
      <c r="T61010" s="11"/>
      <c r="U61010" s="11"/>
    </row>
    <row r="61011" spans="20:21" x14ac:dyDescent="0.2">
      <c r="T61011" s="11"/>
      <c r="U61011" s="11"/>
    </row>
    <row r="61012" spans="20:21" x14ac:dyDescent="0.2">
      <c r="T61012" s="11"/>
      <c r="U61012" s="11"/>
    </row>
    <row r="61013" spans="20:21" x14ac:dyDescent="0.2">
      <c r="T61013" s="11"/>
      <c r="U61013" s="11"/>
    </row>
    <row r="61014" spans="20:21" x14ac:dyDescent="0.2">
      <c r="T61014" s="11"/>
      <c r="U61014" s="11"/>
    </row>
    <row r="61015" spans="20:21" x14ac:dyDescent="0.2">
      <c r="T61015" s="11"/>
      <c r="U61015" s="11"/>
    </row>
    <row r="61016" spans="20:21" x14ac:dyDescent="0.2">
      <c r="T61016" s="11"/>
      <c r="U61016" s="11"/>
    </row>
    <row r="61017" spans="20:21" x14ac:dyDescent="0.2">
      <c r="T61017" s="11"/>
      <c r="U61017" s="11"/>
    </row>
    <row r="61018" spans="20:21" x14ac:dyDescent="0.2">
      <c r="T61018" s="11"/>
      <c r="U61018" s="11"/>
    </row>
    <row r="61019" spans="20:21" x14ac:dyDescent="0.2">
      <c r="T61019" s="11"/>
      <c r="U61019" s="11"/>
    </row>
    <row r="61020" spans="20:21" x14ac:dyDescent="0.2">
      <c r="T61020" s="11"/>
      <c r="U61020" s="11"/>
    </row>
    <row r="61021" spans="20:21" x14ac:dyDescent="0.2">
      <c r="T61021" s="11"/>
      <c r="U61021" s="11"/>
    </row>
    <row r="61022" spans="20:21" x14ac:dyDescent="0.2">
      <c r="T61022" s="11"/>
      <c r="U61022" s="11"/>
    </row>
    <row r="61023" spans="20:21" x14ac:dyDescent="0.2">
      <c r="T61023" s="11"/>
      <c r="U61023" s="11"/>
    </row>
    <row r="61024" spans="20:21" x14ac:dyDescent="0.2">
      <c r="T61024" s="11"/>
      <c r="U61024" s="11"/>
    </row>
    <row r="61025" spans="20:21" x14ac:dyDescent="0.2">
      <c r="T61025" s="11"/>
      <c r="U61025" s="11"/>
    </row>
    <row r="61026" spans="20:21" x14ac:dyDescent="0.2">
      <c r="T61026" s="11"/>
      <c r="U61026" s="11"/>
    </row>
    <row r="61027" spans="20:21" x14ac:dyDescent="0.2">
      <c r="T61027" s="11"/>
      <c r="U61027" s="11"/>
    </row>
    <row r="61028" spans="20:21" x14ac:dyDescent="0.2">
      <c r="T61028" s="11"/>
      <c r="U61028" s="11"/>
    </row>
    <row r="61029" spans="20:21" x14ac:dyDescent="0.2">
      <c r="T61029" s="11"/>
      <c r="U61029" s="11"/>
    </row>
    <row r="61030" spans="20:21" x14ac:dyDescent="0.2">
      <c r="T61030" s="11"/>
      <c r="U61030" s="11"/>
    </row>
    <row r="61031" spans="20:21" x14ac:dyDescent="0.2">
      <c r="T61031" s="11"/>
      <c r="U61031" s="11"/>
    </row>
    <row r="61032" spans="20:21" x14ac:dyDescent="0.2">
      <c r="T61032" s="11"/>
      <c r="U61032" s="11"/>
    </row>
    <row r="61033" spans="20:21" x14ac:dyDescent="0.2">
      <c r="T61033" s="11"/>
      <c r="U61033" s="11"/>
    </row>
    <row r="61034" spans="20:21" x14ac:dyDescent="0.2">
      <c r="T61034" s="11"/>
      <c r="U61034" s="11"/>
    </row>
    <row r="61035" spans="20:21" x14ac:dyDescent="0.2">
      <c r="T61035" s="11"/>
      <c r="U61035" s="11"/>
    </row>
    <row r="61036" spans="20:21" x14ac:dyDescent="0.2">
      <c r="T61036" s="11"/>
      <c r="U61036" s="11"/>
    </row>
    <row r="61037" spans="20:21" x14ac:dyDescent="0.2">
      <c r="T61037" s="11"/>
      <c r="U61037" s="11"/>
    </row>
    <row r="61038" spans="20:21" x14ac:dyDescent="0.2">
      <c r="T61038" s="11"/>
      <c r="U61038" s="11"/>
    </row>
    <row r="61039" spans="20:21" x14ac:dyDescent="0.2">
      <c r="T61039" s="11"/>
      <c r="U61039" s="11"/>
    </row>
    <row r="61040" spans="20:21" x14ac:dyDescent="0.2">
      <c r="T61040" s="11"/>
      <c r="U61040" s="11"/>
    </row>
    <row r="61041" spans="20:21" x14ac:dyDescent="0.2">
      <c r="T61041" s="11"/>
      <c r="U61041" s="11"/>
    </row>
    <row r="61042" spans="20:21" x14ac:dyDescent="0.2">
      <c r="T61042" s="11"/>
      <c r="U61042" s="11"/>
    </row>
    <row r="61043" spans="20:21" x14ac:dyDescent="0.2">
      <c r="T61043" s="11"/>
      <c r="U61043" s="11"/>
    </row>
    <row r="61044" spans="20:21" x14ac:dyDescent="0.2">
      <c r="T61044" s="11"/>
      <c r="U61044" s="11"/>
    </row>
    <row r="61045" spans="20:21" x14ac:dyDescent="0.2">
      <c r="T61045" s="11"/>
      <c r="U61045" s="11"/>
    </row>
    <row r="61046" spans="20:21" x14ac:dyDescent="0.2">
      <c r="T61046" s="11"/>
      <c r="U61046" s="11"/>
    </row>
    <row r="61047" spans="20:21" x14ac:dyDescent="0.2">
      <c r="T61047" s="11"/>
      <c r="U61047" s="11"/>
    </row>
    <row r="61048" spans="20:21" x14ac:dyDescent="0.2">
      <c r="T61048" s="11"/>
      <c r="U61048" s="11"/>
    </row>
    <row r="61049" spans="20:21" x14ac:dyDescent="0.2">
      <c r="T61049" s="11"/>
      <c r="U61049" s="11"/>
    </row>
    <row r="61050" spans="20:21" x14ac:dyDescent="0.2">
      <c r="T61050" s="11"/>
      <c r="U61050" s="11"/>
    </row>
    <row r="61051" spans="20:21" x14ac:dyDescent="0.2">
      <c r="T61051" s="11"/>
      <c r="U61051" s="11"/>
    </row>
    <row r="61052" spans="20:21" x14ac:dyDescent="0.2">
      <c r="T61052" s="11"/>
      <c r="U61052" s="11"/>
    </row>
    <row r="61053" spans="20:21" x14ac:dyDescent="0.2">
      <c r="T61053" s="11"/>
      <c r="U61053" s="11"/>
    </row>
    <row r="61054" spans="20:21" x14ac:dyDescent="0.2">
      <c r="T61054" s="11"/>
      <c r="U61054" s="11"/>
    </row>
    <row r="61055" spans="20:21" x14ac:dyDescent="0.2">
      <c r="T61055" s="11"/>
      <c r="U61055" s="11"/>
    </row>
    <row r="61056" spans="20:21" x14ac:dyDescent="0.2">
      <c r="T61056" s="11"/>
      <c r="U61056" s="11"/>
    </row>
    <row r="61057" spans="20:21" x14ac:dyDescent="0.2">
      <c r="T61057" s="11"/>
      <c r="U61057" s="11"/>
    </row>
    <row r="61058" spans="20:21" x14ac:dyDescent="0.2">
      <c r="T61058" s="11"/>
      <c r="U61058" s="11"/>
    </row>
    <row r="61059" spans="20:21" x14ac:dyDescent="0.2">
      <c r="T61059" s="11"/>
      <c r="U61059" s="11"/>
    </row>
    <row r="61060" spans="20:21" x14ac:dyDescent="0.2">
      <c r="T61060" s="11"/>
      <c r="U61060" s="11"/>
    </row>
    <row r="61061" spans="20:21" x14ac:dyDescent="0.2">
      <c r="T61061" s="11"/>
      <c r="U61061" s="11"/>
    </row>
    <row r="61062" spans="20:21" x14ac:dyDescent="0.2">
      <c r="T61062" s="11"/>
      <c r="U61062" s="11"/>
    </row>
    <row r="61063" spans="20:21" x14ac:dyDescent="0.2">
      <c r="T61063" s="11"/>
      <c r="U61063" s="11"/>
    </row>
    <row r="61064" spans="20:21" x14ac:dyDescent="0.2">
      <c r="T61064" s="11"/>
      <c r="U61064" s="11"/>
    </row>
    <row r="61065" spans="20:21" x14ac:dyDescent="0.2">
      <c r="T61065" s="11"/>
      <c r="U61065" s="11"/>
    </row>
    <row r="61066" spans="20:21" x14ac:dyDescent="0.2">
      <c r="T61066" s="11"/>
      <c r="U61066" s="11"/>
    </row>
    <row r="61067" spans="20:21" x14ac:dyDescent="0.2">
      <c r="T61067" s="11"/>
      <c r="U61067" s="11"/>
    </row>
    <row r="61068" spans="20:21" x14ac:dyDescent="0.2">
      <c r="T61068" s="11"/>
      <c r="U61068" s="11"/>
    </row>
    <row r="61069" spans="20:21" x14ac:dyDescent="0.2">
      <c r="T61069" s="11"/>
      <c r="U61069" s="11"/>
    </row>
    <row r="61070" spans="20:21" x14ac:dyDescent="0.2">
      <c r="T61070" s="11"/>
      <c r="U61070" s="11"/>
    </row>
    <row r="61071" spans="20:21" x14ac:dyDescent="0.2">
      <c r="T61071" s="11"/>
      <c r="U61071" s="11"/>
    </row>
    <row r="61072" spans="20:21" x14ac:dyDescent="0.2">
      <c r="T61072" s="11"/>
      <c r="U61072" s="11"/>
    </row>
    <row r="61073" spans="20:21" x14ac:dyDescent="0.2">
      <c r="T61073" s="11"/>
      <c r="U61073" s="11"/>
    </row>
    <row r="61074" spans="20:21" x14ac:dyDescent="0.2">
      <c r="T61074" s="11"/>
      <c r="U61074" s="11"/>
    </row>
    <row r="61075" spans="20:21" x14ac:dyDescent="0.2">
      <c r="T61075" s="11"/>
      <c r="U61075" s="11"/>
    </row>
    <row r="61076" spans="20:21" x14ac:dyDescent="0.2">
      <c r="T61076" s="11"/>
      <c r="U61076" s="11"/>
    </row>
    <row r="61077" spans="20:21" x14ac:dyDescent="0.2">
      <c r="T61077" s="11"/>
      <c r="U61077" s="11"/>
    </row>
    <row r="61078" spans="20:21" x14ac:dyDescent="0.2">
      <c r="T61078" s="11"/>
      <c r="U61078" s="11"/>
    </row>
    <row r="61079" spans="20:21" x14ac:dyDescent="0.2">
      <c r="T61079" s="11"/>
      <c r="U61079" s="11"/>
    </row>
    <row r="61080" spans="20:21" x14ac:dyDescent="0.2">
      <c r="T61080" s="11"/>
      <c r="U61080" s="11"/>
    </row>
    <row r="61081" spans="20:21" x14ac:dyDescent="0.2">
      <c r="T61081" s="11"/>
      <c r="U61081" s="11"/>
    </row>
    <row r="61082" spans="20:21" x14ac:dyDescent="0.2">
      <c r="T61082" s="11"/>
      <c r="U61082" s="11"/>
    </row>
    <row r="61083" spans="20:21" x14ac:dyDescent="0.2">
      <c r="T61083" s="11"/>
      <c r="U61083" s="11"/>
    </row>
    <row r="61084" spans="20:21" x14ac:dyDescent="0.2">
      <c r="T61084" s="11"/>
      <c r="U61084" s="11"/>
    </row>
    <row r="61085" spans="20:21" x14ac:dyDescent="0.2">
      <c r="T61085" s="11"/>
      <c r="U61085" s="11"/>
    </row>
    <row r="61086" spans="20:21" x14ac:dyDescent="0.2">
      <c r="T61086" s="11"/>
      <c r="U61086" s="11"/>
    </row>
    <row r="61087" spans="20:21" x14ac:dyDescent="0.2">
      <c r="T61087" s="11"/>
      <c r="U61087" s="11"/>
    </row>
    <row r="61088" spans="20:21" x14ac:dyDescent="0.2">
      <c r="T61088" s="11"/>
      <c r="U61088" s="11"/>
    </row>
    <row r="61089" spans="20:21" x14ac:dyDescent="0.2">
      <c r="T61089" s="11"/>
      <c r="U61089" s="11"/>
    </row>
    <row r="61090" spans="20:21" x14ac:dyDescent="0.2">
      <c r="T61090" s="11"/>
      <c r="U61090" s="11"/>
    </row>
    <row r="61091" spans="20:21" x14ac:dyDescent="0.2">
      <c r="T61091" s="11"/>
      <c r="U61091" s="11"/>
    </row>
    <row r="61092" spans="20:21" x14ac:dyDescent="0.2">
      <c r="T61092" s="11"/>
      <c r="U61092" s="11"/>
    </row>
    <row r="61093" spans="20:21" x14ac:dyDescent="0.2">
      <c r="T61093" s="11"/>
      <c r="U61093" s="11"/>
    </row>
    <row r="61094" spans="20:21" x14ac:dyDescent="0.2">
      <c r="T61094" s="11"/>
      <c r="U61094" s="11"/>
    </row>
    <row r="61095" spans="20:21" x14ac:dyDescent="0.2">
      <c r="T61095" s="11"/>
      <c r="U61095" s="11"/>
    </row>
    <row r="61096" spans="20:21" x14ac:dyDescent="0.2">
      <c r="T61096" s="11"/>
      <c r="U61096" s="11"/>
    </row>
    <row r="61097" spans="20:21" x14ac:dyDescent="0.2">
      <c r="T61097" s="11"/>
      <c r="U61097" s="11"/>
    </row>
    <row r="61098" spans="20:21" x14ac:dyDescent="0.2">
      <c r="T61098" s="11"/>
      <c r="U61098" s="11"/>
    </row>
    <row r="61099" spans="20:21" x14ac:dyDescent="0.2">
      <c r="T61099" s="11"/>
      <c r="U61099" s="11"/>
    </row>
    <row r="61100" spans="20:21" x14ac:dyDescent="0.2">
      <c r="T61100" s="11"/>
      <c r="U61100" s="11"/>
    </row>
    <row r="61101" spans="20:21" x14ac:dyDescent="0.2">
      <c r="T61101" s="11"/>
      <c r="U61101" s="11"/>
    </row>
    <row r="61102" spans="20:21" x14ac:dyDescent="0.2">
      <c r="T61102" s="11"/>
      <c r="U61102" s="11"/>
    </row>
    <row r="61103" spans="20:21" x14ac:dyDescent="0.2">
      <c r="T61103" s="11"/>
      <c r="U61103" s="11"/>
    </row>
    <row r="61104" spans="20:21" x14ac:dyDescent="0.2">
      <c r="T61104" s="11"/>
      <c r="U61104" s="11"/>
    </row>
    <row r="61105" spans="20:21" x14ac:dyDescent="0.2">
      <c r="T61105" s="11"/>
      <c r="U61105" s="11"/>
    </row>
    <row r="61106" spans="20:21" x14ac:dyDescent="0.2">
      <c r="T61106" s="11"/>
      <c r="U61106" s="11"/>
    </row>
    <row r="61107" spans="20:21" x14ac:dyDescent="0.2">
      <c r="T61107" s="11"/>
      <c r="U61107" s="11"/>
    </row>
    <row r="61108" spans="20:21" x14ac:dyDescent="0.2">
      <c r="T61108" s="11"/>
      <c r="U61108" s="11"/>
    </row>
    <row r="61109" spans="20:21" x14ac:dyDescent="0.2">
      <c r="T61109" s="11"/>
      <c r="U61109" s="11"/>
    </row>
    <row r="61110" spans="20:21" x14ac:dyDescent="0.2">
      <c r="T61110" s="11"/>
      <c r="U61110" s="11"/>
    </row>
    <row r="61111" spans="20:21" x14ac:dyDescent="0.2">
      <c r="T61111" s="11"/>
      <c r="U61111" s="11"/>
    </row>
    <row r="61112" spans="20:21" x14ac:dyDescent="0.2">
      <c r="T61112" s="11"/>
      <c r="U61112" s="11"/>
    </row>
    <row r="61113" spans="20:21" x14ac:dyDescent="0.2">
      <c r="T61113" s="11"/>
      <c r="U61113" s="11"/>
    </row>
    <row r="61114" spans="20:21" x14ac:dyDescent="0.2">
      <c r="T61114" s="11"/>
      <c r="U61114" s="11"/>
    </row>
    <row r="61115" spans="20:21" x14ac:dyDescent="0.2">
      <c r="T61115" s="11"/>
      <c r="U61115" s="11"/>
    </row>
    <row r="61116" spans="20:21" x14ac:dyDescent="0.2">
      <c r="T61116" s="11"/>
      <c r="U61116" s="11"/>
    </row>
    <row r="61117" spans="20:21" x14ac:dyDescent="0.2">
      <c r="T61117" s="11"/>
      <c r="U61117" s="11"/>
    </row>
    <row r="61118" spans="20:21" x14ac:dyDescent="0.2">
      <c r="T61118" s="11"/>
      <c r="U61118" s="11"/>
    </row>
    <row r="61119" spans="20:21" x14ac:dyDescent="0.2">
      <c r="T61119" s="11"/>
      <c r="U61119" s="11"/>
    </row>
    <row r="61120" spans="20:21" x14ac:dyDescent="0.2">
      <c r="T61120" s="11"/>
      <c r="U61120" s="11"/>
    </row>
    <row r="61121" spans="20:21" x14ac:dyDescent="0.2">
      <c r="T61121" s="11"/>
      <c r="U61121" s="11"/>
    </row>
    <row r="61122" spans="20:21" x14ac:dyDescent="0.2">
      <c r="T61122" s="11"/>
      <c r="U61122" s="11"/>
    </row>
    <row r="61123" spans="20:21" x14ac:dyDescent="0.2">
      <c r="T61123" s="11"/>
      <c r="U61123" s="11"/>
    </row>
    <row r="61124" spans="20:21" x14ac:dyDescent="0.2">
      <c r="T61124" s="11"/>
      <c r="U61124" s="11"/>
    </row>
    <row r="61125" spans="20:21" x14ac:dyDescent="0.2">
      <c r="T61125" s="11"/>
      <c r="U61125" s="11"/>
    </row>
    <row r="61126" spans="20:21" x14ac:dyDescent="0.2">
      <c r="T61126" s="11"/>
      <c r="U61126" s="11"/>
    </row>
    <row r="61127" spans="20:21" x14ac:dyDescent="0.2">
      <c r="T61127" s="11"/>
      <c r="U61127" s="11"/>
    </row>
    <row r="61128" spans="20:21" x14ac:dyDescent="0.2">
      <c r="T61128" s="11"/>
      <c r="U61128" s="11"/>
    </row>
    <row r="61129" spans="20:21" x14ac:dyDescent="0.2">
      <c r="T61129" s="11"/>
      <c r="U61129" s="11"/>
    </row>
    <row r="61130" spans="20:21" x14ac:dyDescent="0.2">
      <c r="T61130" s="11"/>
      <c r="U61130" s="11"/>
    </row>
    <row r="61131" spans="20:21" x14ac:dyDescent="0.2">
      <c r="T61131" s="11"/>
      <c r="U61131" s="11"/>
    </row>
    <row r="61132" spans="20:21" x14ac:dyDescent="0.2">
      <c r="T61132" s="11"/>
      <c r="U61132" s="11"/>
    </row>
    <row r="61133" spans="20:21" x14ac:dyDescent="0.2">
      <c r="T61133" s="11"/>
      <c r="U61133" s="11"/>
    </row>
    <row r="61134" spans="20:21" x14ac:dyDescent="0.2">
      <c r="T61134" s="11"/>
      <c r="U61134" s="11"/>
    </row>
    <row r="61135" spans="20:21" x14ac:dyDescent="0.2">
      <c r="T61135" s="11"/>
      <c r="U61135" s="11"/>
    </row>
    <row r="61136" spans="20:21" x14ac:dyDescent="0.2">
      <c r="T61136" s="11"/>
      <c r="U61136" s="11"/>
    </row>
    <row r="61137" spans="20:21" x14ac:dyDescent="0.2">
      <c r="T61137" s="11"/>
      <c r="U61137" s="11"/>
    </row>
    <row r="61138" spans="20:21" x14ac:dyDescent="0.2">
      <c r="T61138" s="11"/>
      <c r="U61138" s="11"/>
    </row>
    <row r="61139" spans="20:21" x14ac:dyDescent="0.2">
      <c r="T61139" s="11"/>
      <c r="U61139" s="11"/>
    </row>
    <row r="61140" spans="20:21" x14ac:dyDescent="0.2">
      <c r="T61140" s="11"/>
      <c r="U61140" s="11"/>
    </row>
    <row r="61141" spans="20:21" x14ac:dyDescent="0.2">
      <c r="T61141" s="11"/>
      <c r="U61141" s="11"/>
    </row>
    <row r="61142" spans="20:21" x14ac:dyDescent="0.2">
      <c r="T61142" s="11"/>
      <c r="U61142" s="11"/>
    </row>
    <row r="61143" spans="20:21" x14ac:dyDescent="0.2">
      <c r="T61143" s="11"/>
      <c r="U61143" s="11"/>
    </row>
    <row r="61144" spans="20:21" x14ac:dyDescent="0.2">
      <c r="T61144" s="11"/>
      <c r="U61144" s="11"/>
    </row>
    <row r="61145" spans="20:21" x14ac:dyDescent="0.2">
      <c r="T61145" s="11"/>
      <c r="U61145" s="11"/>
    </row>
    <row r="61146" spans="20:21" x14ac:dyDescent="0.2">
      <c r="T61146" s="11"/>
      <c r="U61146" s="11"/>
    </row>
    <row r="61147" spans="20:21" x14ac:dyDescent="0.2">
      <c r="T61147" s="11"/>
      <c r="U61147" s="11"/>
    </row>
    <row r="61148" spans="20:21" x14ac:dyDescent="0.2">
      <c r="T61148" s="11"/>
      <c r="U61148" s="11"/>
    </row>
    <row r="61149" spans="20:21" x14ac:dyDescent="0.2">
      <c r="T61149" s="11"/>
      <c r="U61149" s="11"/>
    </row>
    <row r="61150" spans="20:21" x14ac:dyDescent="0.2">
      <c r="T61150" s="11"/>
      <c r="U61150" s="11"/>
    </row>
    <row r="61151" spans="20:21" x14ac:dyDescent="0.2">
      <c r="T61151" s="11"/>
      <c r="U61151" s="11"/>
    </row>
    <row r="61152" spans="20:21" x14ac:dyDescent="0.2">
      <c r="T61152" s="11"/>
      <c r="U61152" s="11"/>
    </row>
    <row r="61153" spans="20:21" x14ac:dyDescent="0.2">
      <c r="T61153" s="11"/>
      <c r="U61153" s="11"/>
    </row>
    <row r="61154" spans="20:21" x14ac:dyDescent="0.2">
      <c r="T61154" s="11"/>
      <c r="U61154" s="11"/>
    </row>
    <row r="61155" spans="20:21" x14ac:dyDescent="0.2">
      <c r="T61155" s="11"/>
      <c r="U61155" s="11"/>
    </row>
    <row r="61156" spans="20:21" x14ac:dyDescent="0.2">
      <c r="T61156" s="11"/>
      <c r="U61156" s="11"/>
    </row>
    <row r="61157" spans="20:21" x14ac:dyDescent="0.2">
      <c r="T61157" s="11"/>
      <c r="U61157" s="11"/>
    </row>
    <row r="61158" spans="20:21" x14ac:dyDescent="0.2">
      <c r="T61158" s="11"/>
      <c r="U61158" s="11"/>
    </row>
    <row r="61159" spans="20:21" x14ac:dyDescent="0.2">
      <c r="T61159" s="11"/>
      <c r="U61159" s="11"/>
    </row>
    <row r="61160" spans="20:21" x14ac:dyDescent="0.2">
      <c r="T61160" s="11"/>
      <c r="U61160" s="11"/>
    </row>
    <row r="61161" spans="20:21" x14ac:dyDescent="0.2">
      <c r="T61161" s="11"/>
      <c r="U61161" s="11"/>
    </row>
    <row r="61162" spans="20:21" x14ac:dyDescent="0.2">
      <c r="T61162" s="11"/>
      <c r="U61162" s="11"/>
    </row>
    <row r="61163" spans="20:21" x14ac:dyDescent="0.2">
      <c r="T61163" s="11"/>
      <c r="U61163" s="11"/>
    </row>
    <row r="61164" spans="20:21" x14ac:dyDescent="0.2">
      <c r="T61164" s="11"/>
      <c r="U61164" s="11"/>
    </row>
    <row r="61165" spans="20:21" x14ac:dyDescent="0.2">
      <c r="T61165" s="11"/>
      <c r="U61165" s="11"/>
    </row>
    <row r="61166" spans="20:21" x14ac:dyDescent="0.2">
      <c r="T61166" s="11"/>
      <c r="U61166" s="11"/>
    </row>
    <row r="61167" spans="20:21" x14ac:dyDescent="0.2">
      <c r="T61167" s="11"/>
      <c r="U61167" s="11"/>
    </row>
    <row r="61168" spans="20:21" x14ac:dyDescent="0.2">
      <c r="T61168" s="11"/>
      <c r="U61168" s="11"/>
    </row>
    <row r="61169" spans="20:21" x14ac:dyDescent="0.2">
      <c r="T61169" s="11"/>
      <c r="U61169" s="11"/>
    </row>
    <row r="61170" spans="20:21" x14ac:dyDescent="0.2">
      <c r="T61170" s="11"/>
      <c r="U61170" s="11"/>
    </row>
    <row r="61171" spans="20:21" x14ac:dyDescent="0.2">
      <c r="T61171" s="11"/>
      <c r="U61171" s="11"/>
    </row>
    <row r="61172" spans="20:21" x14ac:dyDescent="0.2">
      <c r="T61172" s="11"/>
      <c r="U61172" s="11"/>
    </row>
    <row r="61173" spans="20:21" x14ac:dyDescent="0.2">
      <c r="T61173" s="11"/>
      <c r="U61173" s="11"/>
    </row>
    <row r="61174" spans="20:21" x14ac:dyDescent="0.2">
      <c r="T61174" s="11"/>
      <c r="U61174" s="11"/>
    </row>
    <row r="61175" spans="20:21" x14ac:dyDescent="0.2">
      <c r="T61175" s="11"/>
      <c r="U61175" s="11"/>
    </row>
    <row r="61176" spans="20:21" x14ac:dyDescent="0.2">
      <c r="T61176" s="11"/>
      <c r="U61176" s="11"/>
    </row>
    <row r="61177" spans="20:21" x14ac:dyDescent="0.2">
      <c r="T61177" s="11"/>
      <c r="U61177" s="11"/>
    </row>
    <row r="61178" spans="20:21" x14ac:dyDescent="0.2">
      <c r="T61178" s="11"/>
      <c r="U61178" s="11"/>
    </row>
    <row r="61179" spans="20:21" x14ac:dyDescent="0.2">
      <c r="T61179" s="11"/>
      <c r="U61179" s="11"/>
    </row>
    <row r="61180" spans="20:21" x14ac:dyDescent="0.2">
      <c r="T61180" s="11"/>
      <c r="U61180" s="11"/>
    </row>
    <row r="61181" spans="20:21" x14ac:dyDescent="0.2">
      <c r="T61181" s="11"/>
      <c r="U61181" s="11"/>
    </row>
    <row r="61182" spans="20:21" x14ac:dyDescent="0.2">
      <c r="T61182" s="11"/>
      <c r="U61182" s="11"/>
    </row>
    <row r="61183" spans="20:21" x14ac:dyDescent="0.2">
      <c r="T61183" s="11"/>
      <c r="U61183" s="11"/>
    </row>
    <row r="61184" spans="20:21" x14ac:dyDescent="0.2">
      <c r="T61184" s="11"/>
      <c r="U61184" s="11"/>
    </row>
    <row r="61185" spans="20:21" x14ac:dyDescent="0.2">
      <c r="T61185" s="11"/>
      <c r="U61185" s="11"/>
    </row>
    <row r="61186" spans="20:21" x14ac:dyDescent="0.2">
      <c r="T61186" s="11"/>
      <c r="U61186" s="11"/>
    </row>
    <row r="61187" spans="20:21" x14ac:dyDescent="0.2">
      <c r="T61187" s="11"/>
      <c r="U61187" s="11"/>
    </row>
    <row r="61188" spans="20:21" x14ac:dyDescent="0.2">
      <c r="T61188" s="11"/>
      <c r="U61188" s="11"/>
    </row>
    <row r="61189" spans="20:21" x14ac:dyDescent="0.2">
      <c r="T61189" s="11"/>
      <c r="U61189" s="11"/>
    </row>
    <row r="61190" spans="20:21" x14ac:dyDescent="0.2">
      <c r="T61190" s="11"/>
      <c r="U61190" s="11"/>
    </row>
    <row r="61191" spans="20:21" x14ac:dyDescent="0.2">
      <c r="T61191" s="11"/>
      <c r="U61191" s="11"/>
    </row>
    <row r="61192" spans="20:21" x14ac:dyDescent="0.2">
      <c r="T61192" s="11"/>
      <c r="U61192" s="11"/>
    </row>
    <row r="61193" spans="20:21" x14ac:dyDescent="0.2">
      <c r="T61193" s="11"/>
      <c r="U61193" s="11"/>
    </row>
    <row r="61194" spans="20:21" x14ac:dyDescent="0.2">
      <c r="T61194" s="11"/>
      <c r="U61194" s="11"/>
    </row>
    <row r="61195" spans="20:21" x14ac:dyDescent="0.2">
      <c r="T61195" s="11"/>
      <c r="U61195" s="11"/>
    </row>
    <row r="61196" spans="20:21" x14ac:dyDescent="0.2">
      <c r="T61196" s="11"/>
      <c r="U61196" s="11"/>
    </row>
    <row r="61197" spans="20:21" x14ac:dyDescent="0.2">
      <c r="T61197" s="11"/>
      <c r="U61197" s="11"/>
    </row>
    <row r="61198" spans="20:21" x14ac:dyDescent="0.2">
      <c r="T61198" s="11"/>
      <c r="U61198" s="11"/>
    </row>
    <row r="61199" spans="20:21" x14ac:dyDescent="0.2">
      <c r="T61199" s="11"/>
      <c r="U61199" s="11"/>
    </row>
    <row r="61200" spans="20:21" x14ac:dyDescent="0.2">
      <c r="T61200" s="11"/>
      <c r="U61200" s="11"/>
    </row>
    <row r="61201" spans="20:21" x14ac:dyDescent="0.2">
      <c r="T61201" s="11"/>
      <c r="U61201" s="11"/>
    </row>
    <row r="61202" spans="20:21" x14ac:dyDescent="0.2">
      <c r="T61202" s="11"/>
      <c r="U61202" s="11"/>
    </row>
    <row r="61203" spans="20:21" x14ac:dyDescent="0.2">
      <c r="T61203" s="11"/>
      <c r="U61203" s="11"/>
    </row>
    <row r="61204" spans="20:21" x14ac:dyDescent="0.2">
      <c r="T61204" s="11"/>
      <c r="U61204" s="11"/>
    </row>
    <row r="61205" spans="20:21" x14ac:dyDescent="0.2">
      <c r="T61205" s="11"/>
      <c r="U61205" s="11"/>
    </row>
    <row r="61206" spans="20:21" x14ac:dyDescent="0.2">
      <c r="T61206" s="11"/>
      <c r="U61206" s="11"/>
    </row>
    <row r="61207" spans="20:21" x14ac:dyDescent="0.2">
      <c r="T61207" s="11"/>
      <c r="U61207" s="11"/>
    </row>
    <row r="61208" spans="20:21" x14ac:dyDescent="0.2">
      <c r="T61208" s="11"/>
      <c r="U61208" s="11"/>
    </row>
    <row r="61209" spans="20:21" x14ac:dyDescent="0.2">
      <c r="T61209" s="11"/>
      <c r="U61209" s="11"/>
    </row>
    <row r="61210" spans="20:21" x14ac:dyDescent="0.2">
      <c r="T61210" s="11"/>
      <c r="U61210" s="11"/>
    </row>
    <row r="61211" spans="20:21" x14ac:dyDescent="0.2">
      <c r="T61211" s="11"/>
      <c r="U61211" s="11"/>
    </row>
    <row r="61212" spans="20:21" x14ac:dyDescent="0.2">
      <c r="T61212" s="11"/>
      <c r="U61212" s="11"/>
    </row>
    <row r="61213" spans="20:21" x14ac:dyDescent="0.2">
      <c r="T61213" s="11"/>
      <c r="U61213" s="11"/>
    </row>
    <row r="61214" spans="20:21" x14ac:dyDescent="0.2">
      <c r="T61214" s="11"/>
      <c r="U61214" s="11"/>
    </row>
    <row r="61215" spans="20:21" x14ac:dyDescent="0.2">
      <c r="T61215" s="11"/>
      <c r="U61215" s="11"/>
    </row>
    <row r="61216" spans="20:21" x14ac:dyDescent="0.2">
      <c r="T61216" s="11"/>
      <c r="U61216" s="11"/>
    </row>
    <row r="61217" spans="20:21" x14ac:dyDescent="0.2">
      <c r="T61217" s="11"/>
      <c r="U61217" s="11"/>
    </row>
    <row r="61218" spans="20:21" x14ac:dyDescent="0.2">
      <c r="T61218" s="11"/>
      <c r="U61218" s="11"/>
    </row>
    <row r="61219" spans="20:21" x14ac:dyDescent="0.2">
      <c r="T61219" s="11"/>
      <c r="U61219" s="11"/>
    </row>
    <row r="61220" spans="20:21" x14ac:dyDescent="0.2">
      <c r="T61220" s="11"/>
      <c r="U61220" s="11"/>
    </row>
    <row r="61221" spans="20:21" x14ac:dyDescent="0.2">
      <c r="T61221" s="11"/>
      <c r="U61221" s="11"/>
    </row>
    <row r="61222" spans="20:21" x14ac:dyDescent="0.2">
      <c r="T61222" s="11"/>
      <c r="U61222" s="11"/>
    </row>
    <row r="61223" spans="20:21" x14ac:dyDescent="0.2">
      <c r="T61223" s="11"/>
      <c r="U61223" s="11"/>
    </row>
    <row r="61224" spans="20:21" x14ac:dyDescent="0.2">
      <c r="T61224" s="11"/>
      <c r="U61224" s="11"/>
    </row>
    <row r="61225" spans="20:21" x14ac:dyDescent="0.2">
      <c r="T61225" s="11"/>
      <c r="U61225" s="11"/>
    </row>
    <row r="61226" spans="20:21" x14ac:dyDescent="0.2">
      <c r="T61226" s="11"/>
      <c r="U61226" s="11"/>
    </row>
    <row r="61227" spans="20:21" x14ac:dyDescent="0.2">
      <c r="T61227" s="11"/>
      <c r="U61227" s="11"/>
    </row>
    <row r="61228" spans="20:21" x14ac:dyDescent="0.2">
      <c r="T61228" s="11"/>
      <c r="U61228" s="11"/>
    </row>
    <row r="61229" spans="20:21" x14ac:dyDescent="0.2">
      <c r="T61229" s="11"/>
      <c r="U61229" s="11"/>
    </row>
    <row r="61230" spans="20:21" x14ac:dyDescent="0.2">
      <c r="T61230" s="11"/>
      <c r="U61230" s="11"/>
    </row>
    <row r="61231" spans="20:21" x14ac:dyDescent="0.2">
      <c r="T61231" s="11"/>
      <c r="U61231" s="11"/>
    </row>
    <row r="61232" spans="20:21" x14ac:dyDescent="0.2">
      <c r="T61232" s="11"/>
      <c r="U61232" s="11"/>
    </row>
    <row r="61233" spans="20:21" x14ac:dyDescent="0.2">
      <c r="T61233" s="11"/>
      <c r="U61233" s="11"/>
    </row>
    <row r="61234" spans="20:21" x14ac:dyDescent="0.2">
      <c r="T61234" s="11"/>
      <c r="U61234" s="11"/>
    </row>
    <row r="61235" spans="20:21" x14ac:dyDescent="0.2">
      <c r="T61235" s="11"/>
      <c r="U61235" s="11"/>
    </row>
    <row r="61236" spans="20:21" x14ac:dyDescent="0.2">
      <c r="T61236" s="11"/>
      <c r="U61236" s="11"/>
    </row>
    <row r="61237" spans="20:21" x14ac:dyDescent="0.2">
      <c r="T61237" s="11"/>
      <c r="U61237" s="11"/>
    </row>
    <row r="61238" spans="20:21" x14ac:dyDescent="0.2">
      <c r="T61238" s="11"/>
      <c r="U61238" s="11"/>
    </row>
    <row r="61239" spans="20:21" x14ac:dyDescent="0.2">
      <c r="T61239" s="11"/>
      <c r="U61239" s="11"/>
    </row>
    <row r="61240" spans="20:21" x14ac:dyDescent="0.2">
      <c r="T61240" s="11"/>
      <c r="U61240" s="11"/>
    </row>
    <row r="61241" spans="20:21" x14ac:dyDescent="0.2">
      <c r="T61241" s="11"/>
      <c r="U61241" s="11"/>
    </row>
    <row r="61242" spans="20:21" x14ac:dyDescent="0.2">
      <c r="T61242" s="11"/>
      <c r="U61242" s="11"/>
    </row>
    <row r="61243" spans="20:21" x14ac:dyDescent="0.2">
      <c r="T61243" s="11"/>
      <c r="U61243" s="11"/>
    </row>
    <row r="61244" spans="20:21" x14ac:dyDescent="0.2">
      <c r="T61244" s="11"/>
      <c r="U61244" s="11"/>
    </row>
    <row r="61245" spans="20:21" x14ac:dyDescent="0.2">
      <c r="T61245" s="11"/>
      <c r="U61245" s="11"/>
    </row>
    <row r="61246" spans="20:21" x14ac:dyDescent="0.2">
      <c r="T61246" s="11"/>
      <c r="U61246" s="11"/>
    </row>
    <row r="61247" spans="20:21" x14ac:dyDescent="0.2">
      <c r="T61247" s="11"/>
      <c r="U61247" s="11"/>
    </row>
    <row r="61248" spans="20:21" x14ac:dyDescent="0.2">
      <c r="T61248" s="11"/>
      <c r="U61248" s="11"/>
    </row>
    <row r="61249" spans="20:21" x14ac:dyDescent="0.2">
      <c r="T61249" s="11"/>
      <c r="U61249" s="11"/>
    </row>
    <row r="61250" spans="20:21" x14ac:dyDescent="0.2">
      <c r="T61250" s="11"/>
      <c r="U61250" s="11"/>
    </row>
    <row r="61251" spans="20:21" x14ac:dyDescent="0.2">
      <c r="T61251" s="11"/>
      <c r="U61251" s="11"/>
    </row>
    <row r="61252" spans="20:21" x14ac:dyDescent="0.2">
      <c r="T61252" s="11"/>
      <c r="U61252" s="11"/>
    </row>
    <row r="61253" spans="20:21" x14ac:dyDescent="0.2">
      <c r="T61253" s="11"/>
      <c r="U61253" s="11"/>
    </row>
    <row r="61254" spans="20:21" x14ac:dyDescent="0.2">
      <c r="T61254" s="11"/>
      <c r="U61254" s="11"/>
    </row>
    <row r="61255" spans="20:21" x14ac:dyDescent="0.2">
      <c r="T61255" s="11"/>
      <c r="U61255" s="11"/>
    </row>
    <row r="61256" spans="20:21" x14ac:dyDescent="0.2">
      <c r="T61256" s="11"/>
      <c r="U61256" s="11"/>
    </row>
    <row r="61257" spans="20:21" x14ac:dyDescent="0.2">
      <c r="T61257" s="11"/>
      <c r="U61257" s="11"/>
    </row>
    <row r="61258" spans="20:21" x14ac:dyDescent="0.2">
      <c r="T61258" s="11"/>
      <c r="U61258" s="11"/>
    </row>
    <row r="61259" spans="20:21" x14ac:dyDescent="0.2">
      <c r="T61259" s="11"/>
      <c r="U61259" s="11"/>
    </row>
    <row r="61260" spans="20:21" x14ac:dyDescent="0.2">
      <c r="T61260" s="11"/>
      <c r="U61260" s="11"/>
    </row>
    <row r="61261" spans="20:21" x14ac:dyDescent="0.2">
      <c r="T61261" s="11"/>
      <c r="U61261" s="11"/>
    </row>
    <row r="61262" spans="20:21" x14ac:dyDescent="0.2">
      <c r="T61262" s="11"/>
      <c r="U61262" s="11"/>
    </row>
    <row r="61263" spans="20:21" x14ac:dyDescent="0.2">
      <c r="T61263" s="11"/>
      <c r="U61263" s="11"/>
    </row>
    <row r="61264" spans="20:21" x14ac:dyDescent="0.2">
      <c r="T61264" s="11"/>
      <c r="U61264" s="11"/>
    </row>
    <row r="61265" spans="20:21" x14ac:dyDescent="0.2">
      <c r="T61265" s="11"/>
      <c r="U61265" s="11"/>
    </row>
    <row r="61266" spans="20:21" x14ac:dyDescent="0.2">
      <c r="T61266" s="11"/>
      <c r="U61266" s="11"/>
    </row>
    <row r="61267" spans="20:21" x14ac:dyDescent="0.2">
      <c r="T61267" s="11"/>
      <c r="U61267" s="11"/>
    </row>
    <row r="61268" spans="20:21" x14ac:dyDescent="0.2">
      <c r="T61268" s="11"/>
      <c r="U61268" s="11"/>
    </row>
    <row r="61269" spans="20:21" x14ac:dyDescent="0.2">
      <c r="T61269" s="11"/>
      <c r="U61269" s="11"/>
    </row>
    <row r="61270" spans="20:21" x14ac:dyDescent="0.2">
      <c r="T61270" s="11"/>
      <c r="U61270" s="11"/>
    </row>
    <row r="61271" spans="20:21" x14ac:dyDescent="0.2">
      <c r="T61271" s="11"/>
      <c r="U61271" s="11"/>
    </row>
    <row r="61272" spans="20:21" x14ac:dyDescent="0.2">
      <c r="T61272" s="11"/>
      <c r="U61272" s="11"/>
    </row>
    <row r="61273" spans="20:21" x14ac:dyDescent="0.2">
      <c r="T61273" s="11"/>
      <c r="U61273" s="11"/>
    </row>
    <row r="61274" spans="20:21" x14ac:dyDescent="0.2">
      <c r="T61274" s="11"/>
      <c r="U61274" s="11"/>
    </row>
    <row r="61275" spans="20:21" x14ac:dyDescent="0.2">
      <c r="T61275" s="11"/>
      <c r="U61275" s="11"/>
    </row>
    <row r="61276" spans="20:21" x14ac:dyDescent="0.2">
      <c r="T61276" s="11"/>
      <c r="U61276" s="11"/>
    </row>
    <row r="61277" spans="20:21" x14ac:dyDescent="0.2">
      <c r="T61277" s="11"/>
      <c r="U61277" s="11"/>
    </row>
    <row r="61278" spans="20:21" x14ac:dyDescent="0.2">
      <c r="T61278" s="11"/>
      <c r="U61278" s="11"/>
    </row>
    <row r="61279" spans="20:21" x14ac:dyDescent="0.2">
      <c r="T61279" s="11"/>
      <c r="U61279" s="11"/>
    </row>
    <row r="61280" spans="20:21" x14ac:dyDescent="0.2">
      <c r="T61280" s="11"/>
      <c r="U61280" s="11"/>
    </row>
    <row r="61281" spans="20:21" x14ac:dyDescent="0.2">
      <c r="T61281" s="11"/>
      <c r="U61281" s="11"/>
    </row>
    <row r="61282" spans="20:21" x14ac:dyDescent="0.2">
      <c r="T61282" s="11"/>
      <c r="U61282" s="11"/>
    </row>
    <row r="61283" spans="20:21" x14ac:dyDescent="0.2">
      <c r="T61283" s="11"/>
      <c r="U61283" s="11"/>
    </row>
    <row r="61284" spans="20:21" x14ac:dyDescent="0.2">
      <c r="T61284" s="11"/>
      <c r="U61284" s="11"/>
    </row>
    <row r="61285" spans="20:21" x14ac:dyDescent="0.2">
      <c r="T61285" s="11"/>
      <c r="U61285" s="11"/>
    </row>
    <row r="61286" spans="20:21" x14ac:dyDescent="0.2">
      <c r="T61286" s="11"/>
      <c r="U61286" s="11"/>
    </row>
    <row r="61287" spans="20:21" x14ac:dyDescent="0.2">
      <c r="T61287" s="11"/>
      <c r="U61287" s="11"/>
    </row>
    <row r="61288" spans="20:21" x14ac:dyDescent="0.2">
      <c r="T61288" s="11"/>
      <c r="U61288" s="11"/>
    </row>
    <row r="61289" spans="20:21" x14ac:dyDescent="0.2">
      <c r="T61289" s="11"/>
      <c r="U61289" s="11"/>
    </row>
    <row r="61290" spans="20:21" x14ac:dyDescent="0.2">
      <c r="T61290" s="11"/>
      <c r="U61290" s="11"/>
    </row>
    <row r="61291" spans="20:21" x14ac:dyDescent="0.2">
      <c r="T61291" s="11"/>
      <c r="U61291" s="11"/>
    </row>
    <row r="61292" spans="20:21" x14ac:dyDescent="0.2">
      <c r="T61292" s="11"/>
      <c r="U61292" s="11"/>
    </row>
    <row r="61293" spans="20:21" x14ac:dyDescent="0.2">
      <c r="T61293" s="11"/>
      <c r="U61293" s="11"/>
    </row>
    <row r="61294" spans="20:21" x14ac:dyDescent="0.2">
      <c r="T61294" s="11"/>
      <c r="U61294" s="11"/>
    </row>
    <row r="61295" spans="20:21" x14ac:dyDescent="0.2">
      <c r="T61295" s="11"/>
      <c r="U61295" s="11"/>
    </row>
    <row r="61296" spans="20:21" x14ac:dyDescent="0.2">
      <c r="T61296" s="11"/>
      <c r="U61296" s="11"/>
    </row>
    <row r="61297" spans="20:21" x14ac:dyDescent="0.2">
      <c r="T61297" s="11"/>
      <c r="U61297" s="11"/>
    </row>
    <row r="61298" spans="20:21" x14ac:dyDescent="0.2">
      <c r="T61298" s="11"/>
      <c r="U61298" s="11"/>
    </row>
    <row r="61299" spans="20:21" x14ac:dyDescent="0.2">
      <c r="T61299" s="11"/>
      <c r="U61299" s="11"/>
    </row>
    <row r="61300" spans="20:21" x14ac:dyDescent="0.2">
      <c r="T61300" s="11"/>
      <c r="U61300" s="11"/>
    </row>
    <row r="61301" spans="20:21" x14ac:dyDescent="0.2">
      <c r="T61301" s="11"/>
      <c r="U61301" s="11"/>
    </row>
    <row r="61302" spans="20:21" x14ac:dyDescent="0.2">
      <c r="T61302" s="11"/>
      <c r="U61302" s="11"/>
    </row>
    <row r="61303" spans="20:21" x14ac:dyDescent="0.2">
      <c r="T61303" s="11"/>
      <c r="U61303" s="11"/>
    </row>
    <row r="61304" spans="20:21" x14ac:dyDescent="0.2">
      <c r="T61304" s="11"/>
      <c r="U61304" s="11"/>
    </row>
    <row r="61305" spans="20:21" x14ac:dyDescent="0.2">
      <c r="T61305" s="11"/>
      <c r="U61305" s="11"/>
    </row>
    <row r="61306" spans="20:21" x14ac:dyDescent="0.2">
      <c r="T61306" s="11"/>
      <c r="U61306" s="11"/>
    </row>
    <row r="61307" spans="20:21" x14ac:dyDescent="0.2">
      <c r="T61307" s="11"/>
      <c r="U61307" s="11"/>
    </row>
    <row r="61308" spans="20:21" x14ac:dyDescent="0.2">
      <c r="T61308" s="11"/>
      <c r="U61308" s="11"/>
    </row>
    <row r="61309" spans="20:21" x14ac:dyDescent="0.2">
      <c r="T61309" s="11"/>
      <c r="U61309" s="11"/>
    </row>
    <row r="61310" spans="20:21" x14ac:dyDescent="0.2">
      <c r="T61310" s="11"/>
      <c r="U61310" s="11"/>
    </row>
    <row r="61311" spans="20:21" x14ac:dyDescent="0.2">
      <c r="T61311" s="11"/>
      <c r="U61311" s="11"/>
    </row>
    <row r="61312" spans="20:21" x14ac:dyDescent="0.2">
      <c r="T61312" s="11"/>
      <c r="U61312" s="11"/>
    </row>
    <row r="61313" spans="20:21" x14ac:dyDescent="0.2">
      <c r="T61313" s="11"/>
      <c r="U61313" s="11"/>
    </row>
    <row r="61314" spans="20:21" x14ac:dyDescent="0.2">
      <c r="T61314" s="11"/>
      <c r="U61314" s="11"/>
    </row>
    <row r="61315" spans="20:21" x14ac:dyDescent="0.2">
      <c r="T61315" s="11"/>
      <c r="U61315" s="11"/>
    </row>
    <row r="61316" spans="20:21" x14ac:dyDescent="0.2">
      <c r="T61316" s="11"/>
      <c r="U61316" s="11"/>
    </row>
    <row r="61317" spans="20:21" x14ac:dyDescent="0.2">
      <c r="T61317" s="11"/>
      <c r="U61317" s="11"/>
    </row>
    <row r="61318" spans="20:21" x14ac:dyDescent="0.2">
      <c r="T61318" s="11"/>
      <c r="U61318" s="11"/>
    </row>
    <row r="61319" spans="20:21" x14ac:dyDescent="0.2">
      <c r="T61319" s="11"/>
      <c r="U61319" s="11"/>
    </row>
    <row r="61320" spans="20:21" x14ac:dyDescent="0.2">
      <c r="T61320" s="11"/>
      <c r="U61320" s="11"/>
    </row>
    <row r="61321" spans="20:21" x14ac:dyDescent="0.2">
      <c r="T61321" s="11"/>
      <c r="U61321" s="11"/>
    </row>
    <row r="61322" spans="20:21" x14ac:dyDescent="0.2">
      <c r="T61322" s="11"/>
      <c r="U61322" s="11"/>
    </row>
    <row r="61323" spans="20:21" x14ac:dyDescent="0.2">
      <c r="T61323" s="11"/>
      <c r="U61323" s="11"/>
    </row>
    <row r="61324" spans="20:21" x14ac:dyDescent="0.2">
      <c r="T61324" s="11"/>
      <c r="U61324" s="11"/>
    </row>
    <row r="61325" spans="20:21" x14ac:dyDescent="0.2">
      <c r="T61325" s="11"/>
      <c r="U61325" s="11"/>
    </row>
    <row r="61326" spans="20:21" x14ac:dyDescent="0.2">
      <c r="T61326" s="11"/>
      <c r="U61326" s="11"/>
    </row>
    <row r="61327" spans="20:21" x14ac:dyDescent="0.2">
      <c r="T61327" s="11"/>
      <c r="U61327" s="11"/>
    </row>
    <row r="61328" spans="20:21" x14ac:dyDescent="0.2">
      <c r="T61328" s="11"/>
      <c r="U61328" s="11"/>
    </row>
    <row r="61329" spans="20:21" x14ac:dyDescent="0.2">
      <c r="T61329" s="11"/>
      <c r="U61329" s="11"/>
    </row>
    <row r="61330" spans="20:21" x14ac:dyDescent="0.2">
      <c r="T61330" s="11"/>
      <c r="U61330" s="11"/>
    </row>
    <row r="61331" spans="20:21" x14ac:dyDescent="0.2">
      <c r="T61331" s="11"/>
      <c r="U61331" s="11"/>
    </row>
    <row r="61332" spans="20:21" x14ac:dyDescent="0.2">
      <c r="T61332" s="11"/>
      <c r="U61332" s="11"/>
    </row>
    <row r="61333" spans="20:21" x14ac:dyDescent="0.2">
      <c r="T61333" s="11"/>
      <c r="U61333" s="11"/>
    </row>
    <row r="61334" spans="20:21" x14ac:dyDescent="0.2">
      <c r="T61334" s="11"/>
      <c r="U61334" s="11"/>
    </row>
    <row r="61335" spans="20:21" x14ac:dyDescent="0.2">
      <c r="T61335" s="11"/>
      <c r="U61335" s="11"/>
    </row>
    <row r="61336" spans="20:21" x14ac:dyDescent="0.2">
      <c r="T61336" s="11"/>
      <c r="U61336" s="11"/>
    </row>
    <row r="61337" spans="20:21" x14ac:dyDescent="0.2">
      <c r="T61337" s="11"/>
      <c r="U61337" s="11"/>
    </row>
    <row r="61338" spans="20:21" x14ac:dyDescent="0.2">
      <c r="T61338" s="11"/>
      <c r="U61338" s="11"/>
    </row>
    <row r="61339" spans="20:21" x14ac:dyDescent="0.2">
      <c r="T61339" s="11"/>
      <c r="U61339" s="11"/>
    </row>
    <row r="61340" spans="20:21" x14ac:dyDescent="0.2">
      <c r="T61340" s="11"/>
      <c r="U61340" s="11"/>
    </row>
    <row r="61341" spans="20:21" x14ac:dyDescent="0.2">
      <c r="T61341" s="11"/>
      <c r="U61341" s="11"/>
    </row>
    <row r="61342" spans="20:21" x14ac:dyDescent="0.2">
      <c r="T61342" s="11"/>
      <c r="U61342" s="11"/>
    </row>
    <row r="61343" spans="20:21" x14ac:dyDescent="0.2">
      <c r="T61343" s="11"/>
      <c r="U61343" s="11"/>
    </row>
    <row r="61344" spans="20:21" x14ac:dyDescent="0.2">
      <c r="T61344" s="11"/>
      <c r="U61344" s="11"/>
    </row>
    <row r="61345" spans="20:21" x14ac:dyDescent="0.2">
      <c r="T61345" s="11"/>
      <c r="U61345" s="11"/>
    </row>
    <row r="61346" spans="20:21" x14ac:dyDescent="0.2">
      <c r="T61346" s="11"/>
      <c r="U61346" s="11"/>
    </row>
    <row r="61347" spans="20:21" x14ac:dyDescent="0.2">
      <c r="T61347" s="11"/>
      <c r="U61347" s="11"/>
    </row>
    <row r="61348" spans="20:21" x14ac:dyDescent="0.2">
      <c r="T61348" s="11"/>
      <c r="U61348" s="11"/>
    </row>
    <row r="61349" spans="20:21" x14ac:dyDescent="0.2">
      <c r="T61349" s="11"/>
      <c r="U61349" s="11"/>
    </row>
    <row r="61350" spans="20:21" x14ac:dyDescent="0.2">
      <c r="T61350" s="11"/>
      <c r="U61350" s="11"/>
    </row>
    <row r="61351" spans="20:21" x14ac:dyDescent="0.2">
      <c r="T61351" s="11"/>
      <c r="U61351" s="11"/>
    </row>
    <row r="61352" spans="20:21" x14ac:dyDescent="0.2">
      <c r="T61352" s="11"/>
      <c r="U61352" s="11"/>
    </row>
    <row r="61353" spans="20:21" x14ac:dyDescent="0.2">
      <c r="T61353" s="11"/>
      <c r="U61353" s="11"/>
    </row>
    <row r="61354" spans="20:21" x14ac:dyDescent="0.2">
      <c r="T61354" s="11"/>
      <c r="U61354" s="11"/>
    </row>
    <row r="61355" spans="20:21" x14ac:dyDescent="0.2">
      <c r="T61355" s="11"/>
      <c r="U61355" s="11"/>
    </row>
    <row r="61356" spans="20:21" x14ac:dyDescent="0.2">
      <c r="T61356" s="11"/>
      <c r="U61356" s="11"/>
    </row>
    <row r="61357" spans="20:21" x14ac:dyDescent="0.2">
      <c r="T61357" s="11"/>
      <c r="U61357" s="11"/>
    </row>
    <row r="61358" spans="20:21" x14ac:dyDescent="0.2">
      <c r="T61358" s="11"/>
      <c r="U61358" s="11"/>
    </row>
    <row r="61359" spans="20:21" x14ac:dyDescent="0.2">
      <c r="T61359" s="11"/>
      <c r="U61359" s="11"/>
    </row>
    <row r="61360" spans="20:21" x14ac:dyDescent="0.2">
      <c r="T61360" s="11"/>
      <c r="U61360" s="11"/>
    </row>
    <row r="61361" spans="20:21" x14ac:dyDescent="0.2">
      <c r="T61361" s="11"/>
      <c r="U61361" s="11"/>
    </row>
    <row r="61362" spans="20:21" x14ac:dyDescent="0.2">
      <c r="T61362" s="11"/>
      <c r="U61362" s="11"/>
    </row>
    <row r="61363" spans="20:21" x14ac:dyDescent="0.2">
      <c r="T61363" s="11"/>
      <c r="U61363" s="11"/>
    </row>
    <row r="61364" spans="20:21" x14ac:dyDescent="0.2">
      <c r="T61364" s="11"/>
      <c r="U61364" s="11"/>
    </row>
    <row r="61365" spans="20:21" x14ac:dyDescent="0.2">
      <c r="T61365" s="11"/>
      <c r="U61365" s="11"/>
    </row>
    <row r="61366" spans="20:21" x14ac:dyDescent="0.2">
      <c r="T61366" s="11"/>
      <c r="U61366" s="11"/>
    </row>
    <row r="61367" spans="20:21" x14ac:dyDescent="0.2">
      <c r="T61367" s="11"/>
      <c r="U61367" s="11"/>
    </row>
    <row r="61368" spans="20:21" x14ac:dyDescent="0.2">
      <c r="T61368" s="11"/>
      <c r="U61368" s="11"/>
    </row>
    <row r="61369" spans="20:21" x14ac:dyDescent="0.2">
      <c r="T61369" s="11"/>
      <c r="U61369" s="11"/>
    </row>
    <row r="61370" spans="20:21" x14ac:dyDescent="0.2">
      <c r="T61370" s="11"/>
      <c r="U61370" s="11"/>
    </row>
    <row r="61371" spans="20:21" x14ac:dyDescent="0.2">
      <c r="T61371" s="11"/>
      <c r="U61371" s="11"/>
    </row>
    <row r="61372" spans="20:21" x14ac:dyDescent="0.2">
      <c r="T61372" s="11"/>
      <c r="U61372" s="11"/>
    </row>
    <row r="61373" spans="20:21" x14ac:dyDescent="0.2">
      <c r="T61373" s="11"/>
      <c r="U61373" s="11"/>
    </row>
    <row r="61374" spans="20:21" x14ac:dyDescent="0.2">
      <c r="T61374" s="11"/>
      <c r="U61374" s="11"/>
    </row>
    <row r="61375" spans="20:21" x14ac:dyDescent="0.2">
      <c r="T61375" s="11"/>
      <c r="U61375" s="11"/>
    </row>
    <row r="61376" spans="20:21" x14ac:dyDescent="0.2">
      <c r="T61376" s="11"/>
      <c r="U61376" s="11"/>
    </row>
    <row r="61377" spans="20:21" x14ac:dyDescent="0.2">
      <c r="T61377" s="11"/>
      <c r="U61377" s="11"/>
    </row>
    <row r="61378" spans="20:21" x14ac:dyDescent="0.2">
      <c r="T61378" s="11"/>
      <c r="U61378" s="11"/>
    </row>
    <row r="61379" spans="20:21" x14ac:dyDescent="0.2">
      <c r="T61379" s="11"/>
      <c r="U61379" s="11"/>
    </row>
    <row r="61380" spans="20:21" x14ac:dyDescent="0.2">
      <c r="T61380" s="11"/>
      <c r="U61380" s="11"/>
    </row>
    <row r="61381" spans="20:21" x14ac:dyDescent="0.2">
      <c r="T61381" s="11"/>
      <c r="U61381" s="11"/>
    </row>
    <row r="61382" spans="20:21" x14ac:dyDescent="0.2">
      <c r="T61382" s="11"/>
      <c r="U61382" s="11"/>
    </row>
    <row r="61383" spans="20:21" x14ac:dyDescent="0.2">
      <c r="T61383" s="11"/>
      <c r="U61383" s="11"/>
    </row>
    <row r="61384" spans="20:21" x14ac:dyDescent="0.2">
      <c r="T61384" s="11"/>
      <c r="U61384" s="11"/>
    </row>
    <row r="61385" spans="20:21" x14ac:dyDescent="0.2">
      <c r="T61385" s="11"/>
      <c r="U61385" s="11"/>
    </row>
    <row r="61386" spans="20:21" x14ac:dyDescent="0.2">
      <c r="T61386" s="11"/>
      <c r="U61386" s="11"/>
    </row>
    <row r="61387" spans="20:21" x14ac:dyDescent="0.2">
      <c r="T61387" s="11"/>
      <c r="U61387" s="11"/>
    </row>
    <row r="61388" spans="20:21" x14ac:dyDescent="0.2">
      <c r="T61388" s="11"/>
      <c r="U61388" s="11"/>
    </row>
    <row r="61389" spans="20:21" x14ac:dyDescent="0.2">
      <c r="T61389" s="11"/>
      <c r="U61389" s="11"/>
    </row>
    <row r="61390" spans="20:21" x14ac:dyDescent="0.2">
      <c r="T61390" s="11"/>
      <c r="U61390" s="11"/>
    </row>
    <row r="61391" spans="20:21" x14ac:dyDescent="0.2">
      <c r="T61391" s="11"/>
      <c r="U61391" s="11"/>
    </row>
    <row r="61392" spans="20:21" x14ac:dyDescent="0.2">
      <c r="T61392" s="11"/>
      <c r="U61392" s="11"/>
    </row>
    <row r="61393" spans="20:21" x14ac:dyDescent="0.2">
      <c r="T61393" s="11"/>
      <c r="U61393" s="11"/>
    </row>
    <row r="61394" spans="20:21" x14ac:dyDescent="0.2">
      <c r="T61394" s="11"/>
      <c r="U61394" s="11"/>
    </row>
    <row r="61395" spans="20:21" x14ac:dyDescent="0.2">
      <c r="T61395" s="11"/>
      <c r="U61395" s="11"/>
    </row>
    <row r="61396" spans="20:21" x14ac:dyDescent="0.2">
      <c r="T61396" s="11"/>
      <c r="U61396" s="11"/>
    </row>
    <row r="61397" spans="20:21" x14ac:dyDescent="0.2">
      <c r="T61397" s="11"/>
      <c r="U61397" s="11"/>
    </row>
    <row r="61398" spans="20:21" x14ac:dyDescent="0.2">
      <c r="T61398" s="11"/>
      <c r="U61398" s="11"/>
    </row>
    <row r="61399" spans="20:21" x14ac:dyDescent="0.2">
      <c r="T61399" s="11"/>
      <c r="U61399" s="11"/>
    </row>
    <row r="61400" spans="20:21" x14ac:dyDescent="0.2">
      <c r="T61400" s="11"/>
      <c r="U61400" s="11"/>
    </row>
    <row r="61401" spans="20:21" x14ac:dyDescent="0.2">
      <c r="T61401" s="11"/>
      <c r="U61401" s="11"/>
    </row>
    <row r="61402" spans="20:21" x14ac:dyDescent="0.2">
      <c r="T61402" s="11"/>
      <c r="U61402" s="11"/>
    </row>
    <row r="61403" spans="20:21" x14ac:dyDescent="0.2">
      <c r="T61403" s="11"/>
      <c r="U61403" s="11"/>
    </row>
    <row r="61404" spans="20:21" x14ac:dyDescent="0.2">
      <c r="T61404" s="11"/>
      <c r="U61404" s="11"/>
    </row>
    <row r="61405" spans="20:21" x14ac:dyDescent="0.2">
      <c r="T61405" s="11"/>
      <c r="U61405" s="11"/>
    </row>
    <row r="61406" spans="20:21" x14ac:dyDescent="0.2">
      <c r="T61406" s="11"/>
      <c r="U61406" s="11"/>
    </row>
    <row r="61407" spans="20:21" x14ac:dyDescent="0.2">
      <c r="T61407" s="11"/>
      <c r="U61407" s="11"/>
    </row>
    <row r="61408" spans="20:21" x14ac:dyDescent="0.2">
      <c r="T61408" s="11"/>
      <c r="U61408" s="11"/>
    </row>
    <row r="61409" spans="20:21" x14ac:dyDescent="0.2">
      <c r="T61409" s="11"/>
      <c r="U61409" s="11"/>
    </row>
    <row r="61410" spans="20:21" x14ac:dyDescent="0.2">
      <c r="T61410" s="11"/>
      <c r="U61410" s="11"/>
    </row>
    <row r="61411" spans="20:21" x14ac:dyDescent="0.2">
      <c r="T61411" s="11"/>
      <c r="U61411" s="11"/>
    </row>
    <row r="61412" spans="20:21" x14ac:dyDescent="0.2">
      <c r="T61412" s="11"/>
      <c r="U61412" s="11"/>
    </row>
    <row r="61413" spans="20:21" x14ac:dyDescent="0.2">
      <c r="T61413" s="11"/>
      <c r="U61413" s="11"/>
    </row>
    <row r="61414" spans="20:21" x14ac:dyDescent="0.2">
      <c r="T61414" s="11"/>
      <c r="U61414" s="11"/>
    </row>
    <row r="61415" spans="20:21" x14ac:dyDescent="0.2">
      <c r="T61415" s="11"/>
      <c r="U61415" s="11"/>
    </row>
    <row r="61416" spans="20:21" x14ac:dyDescent="0.2">
      <c r="T61416" s="11"/>
      <c r="U61416" s="11"/>
    </row>
    <row r="61417" spans="20:21" x14ac:dyDescent="0.2">
      <c r="T61417" s="11"/>
      <c r="U61417" s="11"/>
    </row>
    <row r="61418" spans="20:21" x14ac:dyDescent="0.2">
      <c r="T61418" s="11"/>
      <c r="U61418" s="11"/>
    </row>
    <row r="61419" spans="20:21" x14ac:dyDescent="0.2">
      <c r="T61419" s="11"/>
      <c r="U61419" s="11"/>
    </row>
    <row r="61420" spans="20:21" x14ac:dyDescent="0.2">
      <c r="T61420" s="11"/>
      <c r="U61420" s="11"/>
    </row>
    <row r="61421" spans="20:21" x14ac:dyDescent="0.2">
      <c r="T61421" s="11"/>
      <c r="U61421" s="11"/>
    </row>
    <row r="61422" spans="20:21" x14ac:dyDescent="0.2">
      <c r="T61422" s="11"/>
      <c r="U61422" s="11"/>
    </row>
    <row r="61423" spans="20:21" x14ac:dyDescent="0.2">
      <c r="T61423" s="11"/>
      <c r="U61423" s="11"/>
    </row>
    <row r="61424" spans="20:21" x14ac:dyDescent="0.2">
      <c r="T61424" s="11"/>
      <c r="U61424" s="11"/>
    </row>
    <row r="61425" spans="20:21" x14ac:dyDescent="0.2">
      <c r="T61425" s="11"/>
      <c r="U61425" s="11"/>
    </row>
    <row r="61426" spans="20:21" x14ac:dyDescent="0.2">
      <c r="T61426" s="11"/>
      <c r="U61426" s="11"/>
    </row>
    <row r="61427" spans="20:21" x14ac:dyDescent="0.2">
      <c r="T61427" s="11"/>
      <c r="U61427" s="11"/>
    </row>
    <row r="61428" spans="20:21" x14ac:dyDescent="0.2">
      <c r="T61428" s="11"/>
      <c r="U61428" s="11"/>
    </row>
    <row r="61429" spans="20:21" x14ac:dyDescent="0.2">
      <c r="T61429" s="11"/>
      <c r="U61429" s="11"/>
    </row>
    <row r="61430" spans="20:21" x14ac:dyDescent="0.2">
      <c r="T61430" s="11"/>
      <c r="U61430" s="11"/>
    </row>
    <row r="61431" spans="20:21" x14ac:dyDescent="0.2">
      <c r="T61431" s="11"/>
      <c r="U61431" s="11"/>
    </row>
    <row r="61432" spans="20:21" x14ac:dyDescent="0.2">
      <c r="T61432" s="11"/>
      <c r="U61432" s="11"/>
    </row>
    <row r="61433" spans="20:21" x14ac:dyDescent="0.2">
      <c r="T61433" s="11"/>
      <c r="U61433" s="11"/>
    </row>
    <row r="61434" spans="20:21" x14ac:dyDescent="0.2">
      <c r="T61434" s="11"/>
      <c r="U61434" s="11"/>
    </row>
    <row r="61435" spans="20:21" x14ac:dyDescent="0.2">
      <c r="T61435" s="11"/>
      <c r="U61435" s="11"/>
    </row>
    <row r="61436" spans="20:21" x14ac:dyDescent="0.2">
      <c r="T61436" s="11"/>
      <c r="U61436" s="11"/>
    </row>
    <row r="61437" spans="20:21" x14ac:dyDescent="0.2">
      <c r="T61437" s="11"/>
      <c r="U61437" s="11"/>
    </row>
    <row r="61438" spans="20:21" x14ac:dyDescent="0.2">
      <c r="T61438" s="11"/>
      <c r="U61438" s="11"/>
    </row>
    <row r="61439" spans="20:21" x14ac:dyDescent="0.2">
      <c r="T61439" s="11"/>
      <c r="U61439" s="11"/>
    </row>
    <row r="61440" spans="20:21" x14ac:dyDescent="0.2">
      <c r="T61440" s="11"/>
      <c r="U61440" s="11"/>
    </row>
    <row r="61441" spans="20:21" x14ac:dyDescent="0.2">
      <c r="T61441" s="11"/>
      <c r="U61441" s="11"/>
    </row>
    <row r="61442" spans="20:21" x14ac:dyDescent="0.2">
      <c r="T61442" s="11"/>
      <c r="U61442" s="11"/>
    </row>
    <row r="61443" spans="20:21" x14ac:dyDescent="0.2">
      <c r="T61443" s="11"/>
      <c r="U61443" s="11"/>
    </row>
    <row r="61444" spans="20:21" x14ac:dyDescent="0.2">
      <c r="T61444" s="11"/>
      <c r="U61444" s="11"/>
    </row>
    <row r="61445" spans="20:21" x14ac:dyDescent="0.2">
      <c r="T61445" s="11"/>
      <c r="U61445" s="11"/>
    </row>
    <row r="61446" spans="20:21" x14ac:dyDescent="0.2">
      <c r="T61446" s="11"/>
      <c r="U61446" s="11"/>
    </row>
    <row r="61447" spans="20:21" x14ac:dyDescent="0.2">
      <c r="T61447" s="11"/>
      <c r="U61447" s="11"/>
    </row>
    <row r="61448" spans="20:21" x14ac:dyDescent="0.2">
      <c r="T61448" s="11"/>
      <c r="U61448" s="11"/>
    </row>
    <row r="61449" spans="20:21" x14ac:dyDescent="0.2">
      <c r="T61449" s="11"/>
      <c r="U61449" s="11"/>
    </row>
    <row r="61450" spans="20:21" x14ac:dyDescent="0.2">
      <c r="T61450" s="11"/>
      <c r="U61450" s="11"/>
    </row>
    <row r="61451" spans="20:21" x14ac:dyDescent="0.2">
      <c r="T61451" s="11"/>
      <c r="U61451" s="11"/>
    </row>
    <row r="61452" spans="20:21" x14ac:dyDescent="0.2">
      <c r="T61452" s="11"/>
      <c r="U61452" s="11"/>
    </row>
    <row r="61453" spans="20:21" x14ac:dyDescent="0.2">
      <c r="T61453" s="11"/>
      <c r="U61453" s="11"/>
    </row>
    <row r="61454" spans="20:21" x14ac:dyDescent="0.2">
      <c r="T61454" s="11"/>
      <c r="U61454" s="11"/>
    </row>
    <row r="61455" spans="20:21" x14ac:dyDescent="0.2">
      <c r="T61455" s="11"/>
      <c r="U61455" s="11"/>
    </row>
    <row r="61456" spans="20:21" x14ac:dyDescent="0.2">
      <c r="T61456" s="11"/>
      <c r="U61456" s="11"/>
    </row>
    <row r="61457" spans="20:21" x14ac:dyDescent="0.2">
      <c r="T61457" s="11"/>
      <c r="U61457" s="11"/>
    </row>
    <row r="61458" spans="20:21" x14ac:dyDescent="0.2">
      <c r="T61458" s="11"/>
      <c r="U61458" s="11"/>
    </row>
    <row r="61459" spans="20:21" x14ac:dyDescent="0.2">
      <c r="T61459" s="11"/>
      <c r="U61459" s="11"/>
    </row>
    <row r="61460" spans="20:21" x14ac:dyDescent="0.2">
      <c r="T61460" s="11"/>
      <c r="U61460" s="11"/>
    </row>
    <row r="61461" spans="20:21" x14ac:dyDescent="0.2">
      <c r="T61461" s="11"/>
      <c r="U61461" s="11"/>
    </row>
    <row r="61462" spans="20:21" x14ac:dyDescent="0.2">
      <c r="T61462" s="11"/>
      <c r="U61462" s="11"/>
    </row>
    <row r="61463" spans="20:21" x14ac:dyDescent="0.2">
      <c r="T61463" s="11"/>
      <c r="U61463" s="11"/>
    </row>
    <row r="61464" spans="20:21" x14ac:dyDescent="0.2">
      <c r="T61464" s="11"/>
      <c r="U61464" s="11"/>
    </row>
    <row r="61465" spans="20:21" x14ac:dyDescent="0.2">
      <c r="T61465" s="11"/>
      <c r="U61465" s="11"/>
    </row>
    <row r="61466" spans="20:21" x14ac:dyDescent="0.2">
      <c r="T61466" s="11"/>
      <c r="U61466" s="11"/>
    </row>
    <row r="61467" spans="20:21" x14ac:dyDescent="0.2">
      <c r="T61467" s="11"/>
      <c r="U61467" s="11"/>
    </row>
    <row r="61468" spans="20:21" x14ac:dyDescent="0.2">
      <c r="T61468" s="11"/>
      <c r="U61468" s="11"/>
    </row>
    <row r="61469" spans="20:21" x14ac:dyDescent="0.2">
      <c r="T61469" s="11"/>
      <c r="U61469" s="11"/>
    </row>
    <row r="61470" spans="20:21" x14ac:dyDescent="0.2">
      <c r="T61470" s="11"/>
      <c r="U61470" s="11"/>
    </row>
    <row r="61471" spans="20:21" x14ac:dyDescent="0.2">
      <c r="T61471" s="11"/>
      <c r="U61471" s="11"/>
    </row>
    <row r="61472" spans="20:21" x14ac:dyDescent="0.2">
      <c r="T61472" s="11"/>
      <c r="U61472" s="11"/>
    </row>
    <row r="61473" spans="20:21" x14ac:dyDescent="0.2">
      <c r="T61473" s="11"/>
      <c r="U61473" s="11"/>
    </row>
    <row r="61474" spans="20:21" x14ac:dyDescent="0.2">
      <c r="T61474" s="11"/>
      <c r="U61474" s="11"/>
    </row>
    <row r="61475" spans="20:21" x14ac:dyDescent="0.2">
      <c r="T61475" s="11"/>
      <c r="U61475" s="11"/>
    </row>
    <row r="61476" spans="20:21" x14ac:dyDescent="0.2">
      <c r="T61476" s="11"/>
      <c r="U61476" s="11"/>
    </row>
    <row r="61477" spans="20:21" x14ac:dyDescent="0.2">
      <c r="T61477" s="11"/>
      <c r="U61477" s="11"/>
    </row>
    <row r="61478" spans="20:21" x14ac:dyDescent="0.2">
      <c r="T61478" s="11"/>
      <c r="U61478" s="11"/>
    </row>
    <row r="61479" spans="20:21" x14ac:dyDescent="0.2">
      <c r="T61479" s="11"/>
      <c r="U61479" s="11"/>
    </row>
    <row r="61480" spans="20:21" x14ac:dyDescent="0.2">
      <c r="T61480" s="11"/>
      <c r="U61480" s="11"/>
    </row>
    <row r="61481" spans="20:21" x14ac:dyDescent="0.2">
      <c r="T61481" s="11"/>
      <c r="U61481" s="11"/>
    </row>
    <row r="61482" spans="20:21" x14ac:dyDescent="0.2">
      <c r="T61482" s="11"/>
      <c r="U61482" s="11"/>
    </row>
    <row r="61483" spans="20:21" x14ac:dyDescent="0.2">
      <c r="T61483" s="11"/>
      <c r="U61483" s="11"/>
    </row>
    <row r="61484" spans="20:21" x14ac:dyDescent="0.2">
      <c r="T61484" s="11"/>
      <c r="U61484" s="11"/>
    </row>
    <row r="61485" spans="20:21" x14ac:dyDescent="0.2">
      <c r="T61485" s="11"/>
      <c r="U61485" s="11"/>
    </row>
    <row r="61486" spans="20:21" x14ac:dyDescent="0.2">
      <c r="T61486" s="11"/>
      <c r="U61486" s="11"/>
    </row>
    <row r="61487" spans="20:21" x14ac:dyDescent="0.2">
      <c r="T61487" s="11"/>
      <c r="U61487" s="11"/>
    </row>
    <row r="61488" spans="20:21" x14ac:dyDescent="0.2">
      <c r="T61488" s="11"/>
      <c r="U61488" s="11"/>
    </row>
    <row r="61489" spans="20:21" x14ac:dyDescent="0.2">
      <c r="T61489" s="11"/>
      <c r="U61489" s="11"/>
    </row>
    <row r="61490" spans="20:21" x14ac:dyDescent="0.2">
      <c r="T61490" s="11"/>
      <c r="U61490" s="11"/>
    </row>
    <row r="61491" spans="20:21" x14ac:dyDescent="0.2">
      <c r="T61491" s="11"/>
      <c r="U61491" s="11"/>
    </row>
    <row r="61492" spans="20:21" x14ac:dyDescent="0.2">
      <c r="T61492" s="11"/>
      <c r="U61492" s="11"/>
    </row>
    <row r="61493" spans="20:21" x14ac:dyDescent="0.2">
      <c r="T61493" s="11"/>
      <c r="U61493" s="11"/>
    </row>
    <row r="61494" spans="20:21" x14ac:dyDescent="0.2">
      <c r="T61494" s="11"/>
      <c r="U61494" s="11"/>
    </row>
    <row r="61495" spans="20:21" x14ac:dyDescent="0.2">
      <c r="T61495" s="11"/>
      <c r="U61495" s="11"/>
    </row>
    <row r="61496" spans="20:21" x14ac:dyDescent="0.2">
      <c r="T61496" s="11"/>
      <c r="U61496" s="11"/>
    </row>
    <row r="61497" spans="20:21" x14ac:dyDescent="0.2">
      <c r="T61497" s="11"/>
      <c r="U61497" s="11"/>
    </row>
    <row r="61498" spans="20:21" x14ac:dyDescent="0.2">
      <c r="T61498" s="11"/>
      <c r="U61498" s="11"/>
    </row>
    <row r="61499" spans="20:21" x14ac:dyDescent="0.2">
      <c r="T61499" s="11"/>
      <c r="U61499" s="11"/>
    </row>
    <row r="61500" spans="20:21" x14ac:dyDescent="0.2">
      <c r="T61500" s="11"/>
      <c r="U61500" s="11"/>
    </row>
    <row r="61501" spans="20:21" x14ac:dyDescent="0.2">
      <c r="T61501" s="11"/>
      <c r="U61501" s="11"/>
    </row>
    <row r="61502" spans="20:21" x14ac:dyDescent="0.2">
      <c r="T61502" s="11"/>
      <c r="U61502" s="11"/>
    </row>
    <row r="61503" spans="20:21" x14ac:dyDescent="0.2">
      <c r="T61503" s="11"/>
      <c r="U61503" s="11"/>
    </row>
    <row r="61504" spans="20:21" x14ac:dyDescent="0.2">
      <c r="T61504" s="11"/>
      <c r="U61504" s="11"/>
    </row>
    <row r="61505" spans="20:21" x14ac:dyDescent="0.2">
      <c r="T61505" s="11"/>
      <c r="U61505" s="11"/>
    </row>
    <row r="61506" spans="20:21" x14ac:dyDescent="0.2">
      <c r="T61506" s="11"/>
      <c r="U61506" s="11"/>
    </row>
    <row r="61507" spans="20:21" x14ac:dyDescent="0.2">
      <c r="T61507" s="11"/>
      <c r="U61507" s="11"/>
    </row>
    <row r="61508" spans="20:21" x14ac:dyDescent="0.2">
      <c r="T61508" s="11"/>
      <c r="U61508" s="11"/>
    </row>
    <row r="61509" spans="20:21" x14ac:dyDescent="0.2">
      <c r="T61509" s="11"/>
      <c r="U61509" s="11"/>
    </row>
    <row r="61510" spans="20:21" x14ac:dyDescent="0.2">
      <c r="T61510" s="11"/>
      <c r="U61510" s="11"/>
    </row>
    <row r="61511" spans="20:21" x14ac:dyDescent="0.2">
      <c r="T61511" s="11"/>
      <c r="U61511" s="11"/>
    </row>
    <row r="61512" spans="20:21" x14ac:dyDescent="0.2">
      <c r="T61512" s="11"/>
      <c r="U61512" s="11"/>
    </row>
    <row r="61513" spans="20:21" x14ac:dyDescent="0.2">
      <c r="T61513" s="11"/>
      <c r="U61513" s="11"/>
    </row>
    <row r="61514" spans="20:21" x14ac:dyDescent="0.2">
      <c r="T61514" s="11"/>
      <c r="U61514" s="11"/>
    </row>
    <row r="61515" spans="20:21" x14ac:dyDescent="0.2">
      <c r="T61515" s="11"/>
      <c r="U61515" s="11"/>
    </row>
    <row r="61516" spans="20:21" x14ac:dyDescent="0.2">
      <c r="T61516" s="11"/>
      <c r="U61516" s="11"/>
    </row>
    <row r="61517" spans="20:21" x14ac:dyDescent="0.2">
      <c r="T61517" s="11"/>
      <c r="U61517" s="11"/>
    </row>
    <row r="61518" spans="20:21" x14ac:dyDescent="0.2">
      <c r="T61518" s="11"/>
      <c r="U61518" s="11"/>
    </row>
    <row r="61519" spans="20:21" x14ac:dyDescent="0.2">
      <c r="T61519" s="11"/>
      <c r="U61519" s="11"/>
    </row>
    <row r="61520" spans="20:21" x14ac:dyDescent="0.2">
      <c r="T61520" s="11"/>
      <c r="U61520" s="11"/>
    </row>
    <row r="61521" spans="20:21" x14ac:dyDescent="0.2">
      <c r="T61521" s="11"/>
      <c r="U61521" s="11"/>
    </row>
    <row r="61522" spans="20:21" x14ac:dyDescent="0.2">
      <c r="T61522" s="11"/>
      <c r="U61522" s="11"/>
    </row>
    <row r="61523" spans="20:21" x14ac:dyDescent="0.2">
      <c r="T61523" s="11"/>
      <c r="U61523" s="11"/>
    </row>
    <row r="61524" spans="20:21" x14ac:dyDescent="0.2">
      <c r="T61524" s="11"/>
      <c r="U61524" s="11"/>
    </row>
    <row r="61525" spans="20:21" x14ac:dyDescent="0.2">
      <c r="T61525" s="11"/>
      <c r="U61525" s="11"/>
    </row>
    <row r="61526" spans="20:21" x14ac:dyDescent="0.2">
      <c r="T61526" s="11"/>
      <c r="U61526" s="11"/>
    </row>
    <row r="61527" spans="20:21" x14ac:dyDescent="0.2">
      <c r="T61527" s="11"/>
      <c r="U61527" s="11"/>
    </row>
    <row r="61528" spans="20:21" x14ac:dyDescent="0.2">
      <c r="T61528" s="11"/>
      <c r="U61528" s="11"/>
    </row>
    <row r="61529" spans="20:21" x14ac:dyDescent="0.2">
      <c r="T61529" s="11"/>
      <c r="U61529" s="11"/>
    </row>
    <row r="61530" spans="20:21" x14ac:dyDescent="0.2">
      <c r="T61530" s="11"/>
      <c r="U61530" s="11"/>
    </row>
    <row r="61531" spans="20:21" x14ac:dyDescent="0.2">
      <c r="T61531" s="11"/>
      <c r="U61531" s="11"/>
    </row>
    <row r="61532" spans="20:21" x14ac:dyDescent="0.2">
      <c r="T61532" s="11"/>
      <c r="U61532" s="11"/>
    </row>
    <row r="61533" spans="20:21" x14ac:dyDescent="0.2">
      <c r="T61533" s="11"/>
      <c r="U61533" s="11"/>
    </row>
    <row r="61534" spans="20:21" x14ac:dyDescent="0.2">
      <c r="T61534" s="11"/>
      <c r="U61534" s="11"/>
    </row>
    <row r="61535" spans="20:21" x14ac:dyDescent="0.2">
      <c r="T61535" s="11"/>
      <c r="U61535" s="11"/>
    </row>
    <row r="61536" spans="20:21" x14ac:dyDescent="0.2">
      <c r="T61536" s="11"/>
      <c r="U61536" s="11"/>
    </row>
    <row r="61537" spans="20:21" x14ac:dyDescent="0.2">
      <c r="T61537" s="11"/>
      <c r="U61537" s="11"/>
    </row>
    <row r="61538" spans="20:21" x14ac:dyDescent="0.2">
      <c r="T61538" s="11"/>
      <c r="U61538" s="11"/>
    </row>
    <row r="61539" spans="20:21" x14ac:dyDescent="0.2">
      <c r="T61539" s="11"/>
      <c r="U61539" s="11"/>
    </row>
    <row r="61540" spans="20:21" x14ac:dyDescent="0.2">
      <c r="T61540" s="11"/>
      <c r="U61540" s="11"/>
    </row>
    <row r="61541" spans="20:21" x14ac:dyDescent="0.2">
      <c r="T61541" s="11"/>
      <c r="U61541" s="11"/>
    </row>
    <row r="61542" spans="20:21" x14ac:dyDescent="0.2">
      <c r="T61542" s="11"/>
      <c r="U61542" s="11"/>
    </row>
    <row r="61543" spans="20:21" x14ac:dyDescent="0.2">
      <c r="T61543" s="11"/>
      <c r="U61543" s="11"/>
    </row>
    <row r="61544" spans="20:21" x14ac:dyDescent="0.2">
      <c r="T61544" s="11"/>
      <c r="U61544" s="11"/>
    </row>
    <row r="61545" spans="20:21" x14ac:dyDescent="0.2">
      <c r="T61545" s="11"/>
      <c r="U61545" s="11"/>
    </row>
    <row r="61546" spans="20:21" x14ac:dyDescent="0.2">
      <c r="T61546" s="11"/>
      <c r="U61546" s="11"/>
    </row>
    <row r="61547" spans="20:21" x14ac:dyDescent="0.2">
      <c r="T61547" s="11"/>
      <c r="U61547" s="11"/>
    </row>
    <row r="61548" spans="20:21" x14ac:dyDescent="0.2">
      <c r="T61548" s="11"/>
      <c r="U61548" s="11"/>
    </row>
    <row r="61549" spans="20:21" x14ac:dyDescent="0.2">
      <c r="T61549" s="11"/>
      <c r="U61549" s="11"/>
    </row>
    <row r="61550" spans="20:21" x14ac:dyDescent="0.2">
      <c r="T61550" s="11"/>
      <c r="U61550" s="11"/>
    </row>
    <row r="61551" spans="20:21" x14ac:dyDescent="0.2">
      <c r="T61551" s="11"/>
      <c r="U61551" s="11"/>
    </row>
    <row r="61552" spans="20:21" x14ac:dyDescent="0.2">
      <c r="T61552" s="11"/>
      <c r="U61552" s="11"/>
    </row>
    <row r="61553" spans="20:21" x14ac:dyDescent="0.2">
      <c r="T61553" s="11"/>
      <c r="U61553" s="11"/>
    </row>
    <row r="61554" spans="20:21" x14ac:dyDescent="0.2">
      <c r="T61554" s="11"/>
      <c r="U61554" s="11"/>
    </row>
    <row r="61555" spans="20:21" x14ac:dyDescent="0.2">
      <c r="T61555" s="11"/>
      <c r="U61555" s="11"/>
    </row>
    <row r="61556" spans="20:21" x14ac:dyDescent="0.2">
      <c r="T61556" s="11"/>
      <c r="U61556" s="11"/>
    </row>
    <row r="61557" spans="20:21" x14ac:dyDescent="0.2">
      <c r="T61557" s="11"/>
      <c r="U61557" s="11"/>
    </row>
    <row r="61558" spans="20:21" x14ac:dyDescent="0.2">
      <c r="T61558" s="11"/>
      <c r="U61558" s="11"/>
    </row>
    <row r="61559" spans="20:21" x14ac:dyDescent="0.2">
      <c r="T61559" s="11"/>
      <c r="U61559" s="11"/>
    </row>
    <row r="61560" spans="20:21" x14ac:dyDescent="0.2">
      <c r="T61560" s="11"/>
      <c r="U61560" s="11"/>
    </row>
    <row r="61561" spans="20:21" x14ac:dyDescent="0.2">
      <c r="T61561" s="11"/>
      <c r="U61561" s="11"/>
    </row>
    <row r="61562" spans="20:21" x14ac:dyDescent="0.2">
      <c r="T61562" s="11"/>
      <c r="U61562" s="11"/>
    </row>
    <row r="61563" spans="20:21" x14ac:dyDescent="0.2">
      <c r="T61563" s="11"/>
      <c r="U61563" s="11"/>
    </row>
    <row r="61564" spans="20:21" x14ac:dyDescent="0.2">
      <c r="T61564" s="11"/>
      <c r="U61564" s="11"/>
    </row>
    <row r="61565" spans="20:21" x14ac:dyDescent="0.2">
      <c r="T61565" s="11"/>
      <c r="U61565" s="11"/>
    </row>
    <row r="61566" spans="20:21" x14ac:dyDescent="0.2">
      <c r="T61566" s="11"/>
      <c r="U61566" s="11"/>
    </row>
    <row r="61567" spans="20:21" x14ac:dyDescent="0.2">
      <c r="T61567" s="11"/>
      <c r="U61567" s="11"/>
    </row>
    <row r="61568" spans="20:21" x14ac:dyDescent="0.2">
      <c r="T61568" s="11"/>
      <c r="U61568" s="11"/>
    </row>
    <row r="61569" spans="20:21" x14ac:dyDescent="0.2">
      <c r="T61569" s="11"/>
      <c r="U61569" s="11"/>
    </row>
    <row r="61570" spans="20:21" x14ac:dyDescent="0.2">
      <c r="T61570" s="11"/>
      <c r="U61570" s="11"/>
    </row>
    <row r="61571" spans="20:21" x14ac:dyDescent="0.2">
      <c r="T61571" s="11"/>
      <c r="U61571" s="11"/>
    </row>
    <row r="61572" spans="20:21" x14ac:dyDescent="0.2">
      <c r="T61572" s="11"/>
      <c r="U61572" s="11"/>
    </row>
    <row r="61573" spans="20:21" x14ac:dyDescent="0.2">
      <c r="T61573" s="11"/>
      <c r="U61573" s="11"/>
    </row>
    <row r="61574" spans="20:21" x14ac:dyDescent="0.2">
      <c r="T61574" s="11"/>
      <c r="U61574" s="11"/>
    </row>
    <row r="61575" spans="20:21" x14ac:dyDescent="0.2">
      <c r="T61575" s="11"/>
      <c r="U61575" s="11"/>
    </row>
    <row r="61576" spans="20:21" x14ac:dyDescent="0.2">
      <c r="T61576" s="11"/>
      <c r="U61576" s="11"/>
    </row>
    <row r="61577" spans="20:21" x14ac:dyDescent="0.2">
      <c r="T61577" s="11"/>
      <c r="U61577" s="11"/>
    </row>
    <row r="61578" spans="20:21" x14ac:dyDescent="0.2">
      <c r="T61578" s="11"/>
      <c r="U61578" s="11"/>
    </row>
    <row r="61579" spans="20:21" x14ac:dyDescent="0.2">
      <c r="T61579" s="11"/>
      <c r="U61579" s="11"/>
    </row>
    <row r="61580" spans="20:21" x14ac:dyDescent="0.2">
      <c r="T61580" s="11"/>
      <c r="U61580" s="11"/>
    </row>
    <row r="61581" spans="20:21" x14ac:dyDescent="0.2">
      <c r="T61581" s="11"/>
      <c r="U61581" s="11"/>
    </row>
    <row r="61582" spans="20:21" x14ac:dyDescent="0.2">
      <c r="T61582" s="11"/>
      <c r="U61582" s="11"/>
    </row>
    <row r="61583" spans="20:21" x14ac:dyDescent="0.2">
      <c r="T61583" s="11"/>
      <c r="U61583" s="11"/>
    </row>
    <row r="61584" spans="20:21" x14ac:dyDescent="0.2">
      <c r="T61584" s="11"/>
      <c r="U61584" s="11"/>
    </row>
    <row r="61585" spans="20:21" x14ac:dyDescent="0.2">
      <c r="T61585" s="11"/>
      <c r="U61585" s="11"/>
    </row>
    <row r="61586" spans="20:21" x14ac:dyDescent="0.2">
      <c r="T61586" s="11"/>
      <c r="U61586" s="11"/>
    </row>
    <row r="61587" spans="20:21" x14ac:dyDescent="0.2">
      <c r="T61587" s="11"/>
      <c r="U61587" s="11"/>
    </row>
    <row r="61588" spans="20:21" x14ac:dyDescent="0.2">
      <c r="T61588" s="11"/>
      <c r="U61588" s="11"/>
    </row>
    <row r="61589" spans="20:21" x14ac:dyDescent="0.2">
      <c r="T61589" s="11"/>
      <c r="U61589" s="11"/>
    </row>
    <row r="61590" spans="20:21" x14ac:dyDescent="0.2">
      <c r="T61590" s="11"/>
      <c r="U61590" s="11"/>
    </row>
    <row r="61591" spans="20:21" x14ac:dyDescent="0.2">
      <c r="T61591" s="11"/>
      <c r="U61591" s="11"/>
    </row>
    <row r="61592" spans="20:21" x14ac:dyDescent="0.2">
      <c r="T61592" s="11"/>
      <c r="U61592" s="11"/>
    </row>
    <row r="61593" spans="20:21" x14ac:dyDescent="0.2">
      <c r="T61593" s="11"/>
      <c r="U61593" s="11"/>
    </row>
    <row r="61594" spans="20:21" x14ac:dyDescent="0.2">
      <c r="T61594" s="11"/>
      <c r="U61594" s="11"/>
    </row>
    <row r="61595" spans="20:21" x14ac:dyDescent="0.2">
      <c r="T61595" s="11"/>
      <c r="U61595" s="11"/>
    </row>
    <row r="61596" spans="20:21" x14ac:dyDescent="0.2">
      <c r="T61596" s="11"/>
      <c r="U61596" s="11"/>
    </row>
    <row r="61597" spans="20:21" x14ac:dyDescent="0.2">
      <c r="T61597" s="11"/>
      <c r="U61597" s="11"/>
    </row>
    <row r="61598" spans="20:21" x14ac:dyDescent="0.2">
      <c r="T61598" s="11"/>
      <c r="U61598" s="11"/>
    </row>
    <row r="61599" spans="20:21" x14ac:dyDescent="0.2">
      <c r="T61599" s="11"/>
      <c r="U61599" s="11"/>
    </row>
    <row r="61600" spans="20:21" x14ac:dyDescent="0.2">
      <c r="T61600" s="11"/>
      <c r="U61600" s="11"/>
    </row>
    <row r="61601" spans="20:21" x14ac:dyDescent="0.2">
      <c r="T61601" s="11"/>
      <c r="U61601" s="11"/>
    </row>
    <row r="61602" spans="20:21" x14ac:dyDescent="0.2">
      <c r="T61602" s="11"/>
      <c r="U61602" s="11"/>
    </row>
    <row r="61603" spans="20:21" x14ac:dyDescent="0.2">
      <c r="T61603" s="11"/>
      <c r="U61603" s="11"/>
    </row>
    <row r="61604" spans="20:21" x14ac:dyDescent="0.2">
      <c r="T61604" s="11"/>
      <c r="U61604" s="11"/>
    </row>
    <row r="61605" spans="20:21" x14ac:dyDescent="0.2">
      <c r="T61605" s="11"/>
      <c r="U61605" s="11"/>
    </row>
    <row r="61606" spans="20:21" x14ac:dyDescent="0.2">
      <c r="T61606" s="11"/>
      <c r="U61606" s="11"/>
    </row>
    <row r="61607" spans="20:21" x14ac:dyDescent="0.2">
      <c r="T61607" s="11"/>
      <c r="U61607" s="11"/>
    </row>
    <row r="61608" spans="20:21" x14ac:dyDescent="0.2">
      <c r="T61608" s="11"/>
      <c r="U61608" s="11"/>
    </row>
    <row r="61609" spans="20:21" x14ac:dyDescent="0.2">
      <c r="T61609" s="11"/>
      <c r="U61609" s="11"/>
    </row>
    <row r="61610" spans="20:21" x14ac:dyDescent="0.2">
      <c r="T61610" s="11"/>
      <c r="U61610" s="11"/>
    </row>
    <row r="61611" spans="20:21" x14ac:dyDescent="0.2">
      <c r="T61611" s="11"/>
      <c r="U61611" s="11"/>
    </row>
    <row r="61612" spans="20:21" x14ac:dyDescent="0.2">
      <c r="T61612" s="11"/>
      <c r="U61612" s="11"/>
    </row>
    <row r="61613" spans="20:21" x14ac:dyDescent="0.2">
      <c r="T61613" s="11"/>
      <c r="U61613" s="11"/>
    </row>
    <row r="61614" spans="20:21" x14ac:dyDescent="0.2">
      <c r="T61614" s="11"/>
      <c r="U61614" s="11"/>
    </row>
    <row r="61615" spans="20:21" x14ac:dyDescent="0.2">
      <c r="T61615" s="11"/>
      <c r="U61615" s="11"/>
    </row>
    <row r="61616" spans="20:21" x14ac:dyDescent="0.2">
      <c r="T61616" s="11"/>
      <c r="U61616" s="11"/>
    </row>
    <row r="61617" spans="20:21" x14ac:dyDescent="0.2">
      <c r="T61617" s="11"/>
      <c r="U61617" s="11"/>
    </row>
    <row r="61618" spans="20:21" x14ac:dyDescent="0.2">
      <c r="T61618" s="11"/>
      <c r="U61618" s="11"/>
    </row>
    <row r="61619" spans="20:21" x14ac:dyDescent="0.2">
      <c r="T61619" s="11"/>
      <c r="U61619" s="11"/>
    </row>
    <row r="61620" spans="20:21" x14ac:dyDescent="0.2">
      <c r="T61620" s="11"/>
      <c r="U61620" s="11"/>
    </row>
    <row r="61621" spans="20:21" x14ac:dyDescent="0.2">
      <c r="T61621" s="11"/>
      <c r="U61621" s="11"/>
    </row>
    <row r="61622" spans="20:21" x14ac:dyDescent="0.2">
      <c r="T61622" s="11"/>
      <c r="U61622" s="11"/>
    </row>
    <row r="61623" spans="20:21" x14ac:dyDescent="0.2">
      <c r="T61623" s="11"/>
      <c r="U61623" s="11"/>
    </row>
    <row r="61624" spans="20:21" x14ac:dyDescent="0.2">
      <c r="T61624" s="11"/>
      <c r="U61624" s="11"/>
    </row>
    <row r="61625" spans="20:21" x14ac:dyDescent="0.2">
      <c r="T61625" s="11"/>
      <c r="U61625" s="11"/>
    </row>
    <row r="61626" spans="20:21" x14ac:dyDescent="0.2">
      <c r="T61626" s="11"/>
      <c r="U61626" s="11"/>
    </row>
    <row r="61627" spans="20:21" x14ac:dyDescent="0.2">
      <c r="T61627" s="11"/>
      <c r="U61627" s="11"/>
    </row>
    <row r="61628" spans="20:21" x14ac:dyDescent="0.2">
      <c r="T61628" s="11"/>
      <c r="U61628" s="11"/>
    </row>
    <row r="61629" spans="20:21" x14ac:dyDescent="0.2">
      <c r="T61629" s="11"/>
      <c r="U61629" s="11"/>
    </row>
    <row r="61630" spans="20:21" x14ac:dyDescent="0.2">
      <c r="T61630" s="11"/>
      <c r="U61630" s="11"/>
    </row>
    <row r="61631" spans="20:21" x14ac:dyDescent="0.2">
      <c r="T61631" s="11"/>
      <c r="U61631" s="11"/>
    </row>
    <row r="61632" spans="20:21" x14ac:dyDescent="0.2">
      <c r="T61632" s="11"/>
      <c r="U61632" s="11"/>
    </row>
    <row r="61633" spans="20:21" x14ac:dyDescent="0.2">
      <c r="T61633" s="11"/>
      <c r="U61633" s="11"/>
    </row>
    <row r="61634" spans="20:21" x14ac:dyDescent="0.2">
      <c r="T61634" s="11"/>
      <c r="U61634" s="11"/>
    </row>
    <row r="61635" spans="20:21" x14ac:dyDescent="0.2">
      <c r="T61635" s="11"/>
      <c r="U61635" s="11"/>
    </row>
    <row r="61636" spans="20:21" x14ac:dyDescent="0.2">
      <c r="T61636" s="11"/>
      <c r="U61636" s="11"/>
    </row>
    <row r="61637" spans="20:21" x14ac:dyDescent="0.2">
      <c r="T61637" s="11"/>
      <c r="U61637" s="11"/>
    </row>
    <row r="61638" spans="20:21" x14ac:dyDescent="0.2">
      <c r="T61638" s="11"/>
      <c r="U61638" s="11"/>
    </row>
    <row r="61639" spans="20:21" x14ac:dyDescent="0.2">
      <c r="T61639" s="11"/>
      <c r="U61639" s="11"/>
    </row>
    <row r="61640" spans="20:21" x14ac:dyDescent="0.2">
      <c r="T61640" s="11"/>
      <c r="U61640" s="11"/>
    </row>
    <row r="61641" spans="20:21" x14ac:dyDescent="0.2">
      <c r="T61641" s="11"/>
      <c r="U61641" s="11"/>
    </row>
    <row r="61642" spans="20:21" x14ac:dyDescent="0.2">
      <c r="T61642" s="11"/>
      <c r="U61642" s="11"/>
    </row>
    <row r="61643" spans="20:21" x14ac:dyDescent="0.2">
      <c r="T61643" s="11"/>
      <c r="U61643" s="11"/>
    </row>
    <row r="61644" spans="20:21" x14ac:dyDescent="0.2">
      <c r="T61644" s="11"/>
      <c r="U61644" s="11"/>
    </row>
    <row r="61645" spans="20:21" x14ac:dyDescent="0.2">
      <c r="T61645" s="11"/>
      <c r="U61645" s="11"/>
    </row>
    <row r="61646" spans="20:21" x14ac:dyDescent="0.2">
      <c r="T61646" s="11"/>
      <c r="U61646" s="11"/>
    </row>
    <row r="61647" spans="20:21" x14ac:dyDescent="0.2">
      <c r="T61647" s="11"/>
      <c r="U61647" s="11"/>
    </row>
    <row r="61648" spans="20:21" x14ac:dyDescent="0.2">
      <c r="T61648" s="11"/>
      <c r="U61648" s="11"/>
    </row>
    <row r="61649" spans="20:21" x14ac:dyDescent="0.2">
      <c r="T61649" s="11"/>
      <c r="U61649" s="11"/>
    </row>
    <row r="61650" spans="20:21" x14ac:dyDescent="0.2">
      <c r="T61650" s="11"/>
      <c r="U61650" s="11"/>
    </row>
    <row r="61651" spans="20:21" x14ac:dyDescent="0.2">
      <c r="T61651" s="11"/>
      <c r="U61651" s="11"/>
    </row>
    <row r="61652" spans="20:21" x14ac:dyDescent="0.2">
      <c r="T61652" s="11"/>
      <c r="U61652" s="11"/>
    </row>
    <row r="61653" spans="20:21" x14ac:dyDescent="0.2">
      <c r="T61653" s="11"/>
      <c r="U61653" s="11"/>
    </row>
    <row r="61654" spans="20:21" x14ac:dyDescent="0.2">
      <c r="T61654" s="11"/>
      <c r="U61654" s="11"/>
    </row>
    <row r="61655" spans="20:21" x14ac:dyDescent="0.2">
      <c r="T61655" s="11"/>
      <c r="U61655" s="11"/>
    </row>
    <row r="61656" spans="20:21" x14ac:dyDescent="0.2">
      <c r="T61656" s="11"/>
      <c r="U61656" s="11"/>
    </row>
    <row r="61657" spans="20:21" x14ac:dyDescent="0.2">
      <c r="T61657" s="11"/>
      <c r="U61657" s="11"/>
    </row>
    <row r="61658" spans="20:21" x14ac:dyDescent="0.2">
      <c r="T61658" s="11"/>
      <c r="U61658" s="11"/>
    </row>
    <row r="61659" spans="20:21" x14ac:dyDescent="0.2">
      <c r="T61659" s="11"/>
      <c r="U61659" s="11"/>
    </row>
    <row r="61660" spans="20:21" x14ac:dyDescent="0.2">
      <c r="T61660" s="11"/>
      <c r="U61660" s="11"/>
    </row>
    <row r="61661" spans="20:21" x14ac:dyDescent="0.2">
      <c r="T61661" s="11"/>
      <c r="U61661" s="11"/>
    </row>
    <row r="61662" spans="20:21" x14ac:dyDescent="0.2">
      <c r="T61662" s="11"/>
      <c r="U61662" s="11"/>
    </row>
    <row r="61663" spans="20:21" x14ac:dyDescent="0.2">
      <c r="T61663" s="11"/>
      <c r="U61663" s="11"/>
    </row>
    <row r="61664" spans="20:21" x14ac:dyDescent="0.2">
      <c r="T61664" s="11"/>
      <c r="U61664" s="11"/>
    </row>
    <row r="61665" spans="20:21" x14ac:dyDescent="0.2">
      <c r="T61665" s="11"/>
      <c r="U61665" s="11"/>
    </row>
    <row r="61666" spans="20:21" x14ac:dyDescent="0.2">
      <c r="T61666" s="11"/>
      <c r="U61666" s="11"/>
    </row>
    <row r="61667" spans="20:21" x14ac:dyDescent="0.2">
      <c r="T61667" s="11"/>
      <c r="U61667" s="11"/>
    </row>
    <row r="61668" spans="20:21" x14ac:dyDescent="0.2">
      <c r="T61668" s="11"/>
      <c r="U61668" s="11"/>
    </row>
    <row r="61669" spans="20:21" x14ac:dyDescent="0.2">
      <c r="T61669" s="11"/>
      <c r="U61669" s="11"/>
    </row>
    <row r="61670" spans="20:21" x14ac:dyDescent="0.2">
      <c r="T61670" s="11"/>
      <c r="U61670" s="11"/>
    </row>
    <row r="61671" spans="20:21" x14ac:dyDescent="0.2">
      <c r="T61671" s="11"/>
      <c r="U61671" s="11"/>
    </row>
    <row r="61672" spans="20:21" x14ac:dyDescent="0.2">
      <c r="T61672" s="11"/>
      <c r="U61672" s="11"/>
    </row>
    <row r="61673" spans="20:21" x14ac:dyDescent="0.2">
      <c r="T61673" s="11"/>
      <c r="U61673" s="11"/>
    </row>
    <row r="61674" spans="20:21" x14ac:dyDescent="0.2">
      <c r="T61674" s="11"/>
      <c r="U61674" s="11"/>
    </row>
    <row r="61675" spans="20:21" x14ac:dyDescent="0.2">
      <c r="T61675" s="11"/>
      <c r="U61675" s="11"/>
    </row>
    <row r="61676" spans="20:21" x14ac:dyDescent="0.2">
      <c r="T61676" s="11"/>
      <c r="U61676" s="11"/>
    </row>
    <row r="61677" spans="20:21" x14ac:dyDescent="0.2">
      <c r="T61677" s="11"/>
      <c r="U61677" s="11"/>
    </row>
    <row r="61678" spans="20:21" x14ac:dyDescent="0.2">
      <c r="T61678" s="11"/>
      <c r="U61678" s="11"/>
    </row>
    <row r="61679" spans="20:21" x14ac:dyDescent="0.2">
      <c r="T61679" s="11"/>
      <c r="U61679" s="11"/>
    </row>
    <row r="61680" spans="20:21" x14ac:dyDescent="0.2">
      <c r="T61680" s="11"/>
      <c r="U61680" s="11"/>
    </row>
    <row r="61681" spans="20:21" x14ac:dyDescent="0.2">
      <c r="T61681" s="11"/>
      <c r="U61681" s="11"/>
    </row>
    <row r="61682" spans="20:21" x14ac:dyDescent="0.2">
      <c r="T61682" s="11"/>
      <c r="U61682" s="11"/>
    </row>
    <row r="61683" spans="20:21" x14ac:dyDescent="0.2">
      <c r="T61683" s="11"/>
      <c r="U61683" s="11"/>
    </row>
    <row r="61684" spans="20:21" x14ac:dyDescent="0.2">
      <c r="T61684" s="11"/>
      <c r="U61684" s="11"/>
    </row>
    <row r="61685" spans="20:21" x14ac:dyDescent="0.2">
      <c r="T61685" s="11"/>
      <c r="U61685" s="11"/>
    </row>
    <row r="61686" spans="20:21" x14ac:dyDescent="0.2">
      <c r="T61686" s="11"/>
      <c r="U61686" s="11"/>
    </row>
    <row r="61687" spans="20:21" x14ac:dyDescent="0.2">
      <c r="T61687" s="11"/>
      <c r="U61687" s="11"/>
    </row>
    <row r="61688" spans="20:21" x14ac:dyDescent="0.2">
      <c r="T61688" s="11"/>
      <c r="U61688" s="11"/>
    </row>
    <row r="61689" spans="20:21" x14ac:dyDescent="0.2">
      <c r="T61689" s="11"/>
      <c r="U61689" s="11"/>
    </row>
    <row r="61690" spans="20:21" x14ac:dyDescent="0.2">
      <c r="T61690" s="11"/>
      <c r="U61690" s="11"/>
    </row>
    <row r="61691" spans="20:21" x14ac:dyDescent="0.2">
      <c r="T61691" s="11"/>
      <c r="U61691" s="11"/>
    </row>
    <row r="61692" spans="20:21" x14ac:dyDescent="0.2">
      <c r="T61692" s="11"/>
      <c r="U61692" s="11"/>
    </row>
    <row r="61693" spans="20:21" x14ac:dyDescent="0.2">
      <c r="T61693" s="11"/>
      <c r="U61693" s="11"/>
    </row>
    <row r="61694" spans="20:21" x14ac:dyDescent="0.2">
      <c r="T61694" s="11"/>
      <c r="U61694" s="11"/>
    </row>
    <row r="61695" spans="20:21" x14ac:dyDescent="0.2">
      <c r="T61695" s="11"/>
      <c r="U61695" s="11"/>
    </row>
    <row r="61696" spans="20:21" x14ac:dyDescent="0.2">
      <c r="T61696" s="11"/>
      <c r="U61696" s="11"/>
    </row>
    <row r="61697" spans="20:21" x14ac:dyDescent="0.2">
      <c r="T61697" s="11"/>
      <c r="U61697" s="11"/>
    </row>
    <row r="61698" spans="20:21" x14ac:dyDescent="0.2">
      <c r="T61698" s="11"/>
      <c r="U61698" s="11"/>
    </row>
    <row r="61699" spans="20:21" x14ac:dyDescent="0.2">
      <c r="T61699" s="11"/>
      <c r="U61699" s="11"/>
    </row>
    <row r="61700" spans="20:21" x14ac:dyDescent="0.2">
      <c r="T61700" s="11"/>
      <c r="U61700" s="11"/>
    </row>
    <row r="61701" spans="20:21" x14ac:dyDescent="0.2">
      <c r="T61701" s="11"/>
      <c r="U61701" s="11"/>
    </row>
    <row r="61702" spans="20:21" x14ac:dyDescent="0.2">
      <c r="T61702" s="11"/>
      <c r="U61702" s="11"/>
    </row>
    <row r="61703" spans="20:21" x14ac:dyDescent="0.2">
      <c r="T61703" s="11"/>
      <c r="U61703" s="11"/>
    </row>
    <row r="61704" spans="20:21" x14ac:dyDescent="0.2">
      <c r="T61704" s="11"/>
      <c r="U61704" s="11"/>
    </row>
    <row r="61705" spans="20:21" x14ac:dyDescent="0.2">
      <c r="T61705" s="11"/>
      <c r="U61705" s="11"/>
    </row>
    <row r="61706" spans="20:21" x14ac:dyDescent="0.2">
      <c r="T61706" s="11"/>
      <c r="U61706" s="11"/>
    </row>
    <row r="61707" spans="20:21" x14ac:dyDescent="0.2">
      <c r="T61707" s="11"/>
      <c r="U61707" s="11"/>
    </row>
    <row r="61708" spans="20:21" x14ac:dyDescent="0.2">
      <c r="T61708" s="11"/>
      <c r="U61708" s="11"/>
    </row>
    <row r="61709" spans="20:21" x14ac:dyDescent="0.2">
      <c r="T61709" s="11"/>
      <c r="U61709" s="11"/>
    </row>
    <row r="61710" spans="20:21" x14ac:dyDescent="0.2">
      <c r="T61710" s="11"/>
      <c r="U61710" s="11"/>
    </row>
    <row r="61711" spans="20:21" x14ac:dyDescent="0.2">
      <c r="T61711" s="11"/>
      <c r="U61711" s="11"/>
    </row>
    <row r="61712" spans="20:21" x14ac:dyDescent="0.2">
      <c r="T61712" s="11"/>
      <c r="U61712" s="11"/>
    </row>
    <row r="61713" spans="20:21" x14ac:dyDescent="0.2">
      <c r="T61713" s="11"/>
      <c r="U61713" s="11"/>
    </row>
    <row r="61714" spans="20:21" x14ac:dyDescent="0.2">
      <c r="T61714" s="11"/>
      <c r="U61714" s="11"/>
    </row>
    <row r="61715" spans="20:21" x14ac:dyDescent="0.2">
      <c r="T61715" s="11"/>
      <c r="U61715" s="11"/>
    </row>
    <row r="61716" spans="20:21" x14ac:dyDescent="0.2">
      <c r="T61716" s="11"/>
      <c r="U61716" s="11"/>
    </row>
    <row r="61717" spans="20:21" x14ac:dyDescent="0.2">
      <c r="T61717" s="11"/>
      <c r="U61717" s="11"/>
    </row>
    <row r="61718" spans="20:21" x14ac:dyDescent="0.2">
      <c r="T61718" s="11"/>
      <c r="U61718" s="11"/>
    </row>
    <row r="61719" spans="20:21" x14ac:dyDescent="0.2">
      <c r="T61719" s="11"/>
      <c r="U61719" s="11"/>
    </row>
    <row r="61720" spans="20:21" x14ac:dyDescent="0.2">
      <c r="T61720" s="11"/>
      <c r="U61720" s="11"/>
    </row>
    <row r="61721" spans="20:21" x14ac:dyDescent="0.2">
      <c r="T61721" s="11"/>
      <c r="U61721" s="11"/>
    </row>
    <row r="61722" spans="20:21" x14ac:dyDescent="0.2">
      <c r="T61722" s="11"/>
      <c r="U61722" s="11"/>
    </row>
    <row r="61723" spans="20:21" x14ac:dyDescent="0.2">
      <c r="T61723" s="11"/>
      <c r="U61723" s="11"/>
    </row>
    <row r="61724" spans="20:21" x14ac:dyDescent="0.2">
      <c r="T61724" s="11"/>
      <c r="U61724" s="11"/>
    </row>
    <row r="61725" spans="20:21" x14ac:dyDescent="0.2">
      <c r="T61725" s="11"/>
      <c r="U61725" s="11"/>
    </row>
    <row r="61726" spans="20:21" x14ac:dyDescent="0.2">
      <c r="T61726" s="11"/>
      <c r="U61726" s="11"/>
    </row>
    <row r="61727" spans="20:21" x14ac:dyDescent="0.2">
      <c r="T61727" s="11"/>
      <c r="U61727" s="11"/>
    </row>
    <row r="61728" spans="20:21" x14ac:dyDescent="0.2">
      <c r="T61728" s="11"/>
      <c r="U61728" s="11"/>
    </row>
    <row r="61729" spans="20:21" x14ac:dyDescent="0.2">
      <c r="T61729" s="11"/>
      <c r="U61729" s="11"/>
    </row>
    <row r="61730" spans="20:21" x14ac:dyDescent="0.2">
      <c r="T61730" s="11"/>
      <c r="U61730" s="11"/>
    </row>
    <row r="61731" spans="20:21" x14ac:dyDescent="0.2">
      <c r="T61731" s="11"/>
      <c r="U61731" s="11"/>
    </row>
    <row r="61732" spans="20:21" x14ac:dyDescent="0.2">
      <c r="T61732" s="11"/>
      <c r="U61732" s="11"/>
    </row>
    <row r="61733" spans="20:21" x14ac:dyDescent="0.2">
      <c r="T61733" s="11"/>
      <c r="U61733" s="11"/>
    </row>
    <row r="61734" spans="20:21" x14ac:dyDescent="0.2">
      <c r="T61734" s="11"/>
      <c r="U61734" s="11"/>
    </row>
    <row r="61735" spans="20:21" x14ac:dyDescent="0.2">
      <c r="T61735" s="11"/>
      <c r="U61735" s="11"/>
    </row>
    <row r="61736" spans="20:21" x14ac:dyDescent="0.2">
      <c r="T61736" s="11"/>
      <c r="U61736" s="11"/>
    </row>
    <row r="61737" spans="20:21" x14ac:dyDescent="0.2">
      <c r="T61737" s="11"/>
      <c r="U61737" s="11"/>
    </row>
    <row r="61738" spans="20:21" x14ac:dyDescent="0.2">
      <c r="T61738" s="11"/>
      <c r="U61738" s="11"/>
    </row>
    <row r="61739" spans="20:21" x14ac:dyDescent="0.2">
      <c r="T61739" s="11"/>
      <c r="U61739" s="11"/>
    </row>
    <row r="61740" spans="20:21" x14ac:dyDescent="0.2">
      <c r="T61740" s="11"/>
      <c r="U61740" s="11"/>
    </row>
    <row r="61741" spans="20:21" x14ac:dyDescent="0.2">
      <c r="T61741" s="11"/>
      <c r="U61741" s="11"/>
    </row>
    <row r="61742" spans="20:21" x14ac:dyDescent="0.2">
      <c r="T61742" s="11"/>
      <c r="U61742" s="11"/>
    </row>
    <row r="61743" spans="20:21" x14ac:dyDescent="0.2">
      <c r="T61743" s="11"/>
      <c r="U61743" s="11"/>
    </row>
    <row r="61744" spans="20:21" x14ac:dyDescent="0.2">
      <c r="T61744" s="11"/>
      <c r="U61744" s="11"/>
    </row>
    <row r="61745" spans="20:21" x14ac:dyDescent="0.2">
      <c r="T61745" s="11"/>
      <c r="U61745" s="11"/>
    </row>
    <row r="61746" spans="20:21" x14ac:dyDescent="0.2">
      <c r="T61746" s="11"/>
      <c r="U61746" s="11"/>
    </row>
    <row r="61747" spans="20:21" x14ac:dyDescent="0.2">
      <c r="T61747" s="11"/>
      <c r="U61747" s="11"/>
    </row>
    <row r="61748" spans="20:21" x14ac:dyDescent="0.2">
      <c r="T61748" s="11"/>
      <c r="U61748" s="11"/>
    </row>
    <row r="61749" spans="20:21" x14ac:dyDescent="0.2">
      <c r="T61749" s="11"/>
      <c r="U61749" s="11"/>
    </row>
    <row r="61750" spans="20:21" x14ac:dyDescent="0.2">
      <c r="T61750" s="11"/>
      <c r="U61750" s="11"/>
    </row>
    <row r="61751" spans="20:21" x14ac:dyDescent="0.2">
      <c r="T61751" s="11"/>
      <c r="U61751" s="11"/>
    </row>
    <row r="61752" spans="20:21" x14ac:dyDescent="0.2">
      <c r="T61752" s="11"/>
      <c r="U61752" s="11"/>
    </row>
    <row r="61753" spans="20:21" x14ac:dyDescent="0.2">
      <c r="T61753" s="11"/>
      <c r="U61753" s="11"/>
    </row>
    <row r="61754" spans="20:21" x14ac:dyDescent="0.2">
      <c r="T61754" s="11"/>
      <c r="U61754" s="11"/>
    </row>
    <row r="61755" spans="20:21" x14ac:dyDescent="0.2">
      <c r="T61755" s="11"/>
      <c r="U61755" s="11"/>
    </row>
    <row r="61756" spans="20:21" x14ac:dyDescent="0.2">
      <c r="T61756" s="11"/>
      <c r="U61756" s="11"/>
    </row>
    <row r="61757" spans="20:21" x14ac:dyDescent="0.2">
      <c r="T61757" s="11"/>
      <c r="U61757" s="11"/>
    </row>
    <row r="61758" spans="20:21" x14ac:dyDescent="0.2">
      <c r="T61758" s="11"/>
      <c r="U61758" s="11"/>
    </row>
    <row r="61759" spans="20:21" x14ac:dyDescent="0.2">
      <c r="T61759" s="11"/>
      <c r="U61759" s="11"/>
    </row>
    <row r="61760" spans="20:21" x14ac:dyDescent="0.2">
      <c r="T61760" s="11"/>
      <c r="U61760" s="11"/>
    </row>
    <row r="61761" spans="20:21" x14ac:dyDescent="0.2">
      <c r="T61761" s="11"/>
      <c r="U61761" s="11"/>
    </row>
    <row r="61762" spans="20:21" x14ac:dyDescent="0.2">
      <c r="T61762" s="11"/>
      <c r="U61762" s="11"/>
    </row>
    <row r="61763" spans="20:21" x14ac:dyDescent="0.2">
      <c r="T61763" s="11"/>
      <c r="U61763" s="11"/>
    </row>
    <row r="61764" spans="20:21" x14ac:dyDescent="0.2">
      <c r="T61764" s="11"/>
      <c r="U61764" s="11"/>
    </row>
    <row r="61765" spans="20:21" x14ac:dyDescent="0.2">
      <c r="T61765" s="11"/>
      <c r="U61765" s="11"/>
    </row>
    <row r="61766" spans="20:21" x14ac:dyDescent="0.2">
      <c r="T61766" s="11"/>
      <c r="U61766" s="11"/>
    </row>
    <row r="61767" spans="20:21" x14ac:dyDescent="0.2">
      <c r="T61767" s="11"/>
      <c r="U61767" s="11"/>
    </row>
    <row r="61768" spans="20:21" x14ac:dyDescent="0.2">
      <c r="T61768" s="11"/>
      <c r="U61768" s="11"/>
    </row>
    <row r="61769" spans="20:21" x14ac:dyDescent="0.2">
      <c r="T61769" s="11"/>
      <c r="U61769" s="11"/>
    </row>
    <row r="61770" spans="20:21" x14ac:dyDescent="0.2">
      <c r="T61770" s="11"/>
      <c r="U61770" s="11"/>
    </row>
    <row r="61771" spans="20:21" x14ac:dyDescent="0.2">
      <c r="T61771" s="11"/>
      <c r="U61771" s="11"/>
    </row>
    <row r="61772" spans="20:21" x14ac:dyDescent="0.2">
      <c r="T61772" s="11"/>
      <c r="U61772" s="11"/>
    </row>
    <row r="61773" spans="20:21" x14ac:dyDescent="0.2">
      <c r="T61773" s="11"/>
      <c r="U61773" s="11"/>
    </row>
    <row r="61774" spans="20:21" x14ac:dyDescent="0.2">
      <c r="T61774" s="11"/>
      <c r="U61774" s="11"/>
    </row>
    <row r="61775" spans="20:21" x14ac:dyDescent="0.2">
      <c r="T61775" s="11"/>
      <c r="U61775" s="11"/>
    </row>
    <row r="61776" spans="20:21" x14ac:dyDescent="0.2">
      <c r="T61776" s="11"/>
      <c r="U61776" s="11"/>
    </row>
    <row r="61777" spans="20:21" x14ac:dyDescent="0.2">
      <c r="T61777" s="11"/>
      <c r="U61777" s="11"/>
    </row>
    <row r="61778" spans="20:21" x14ac:dyDescent="0.2">
      <c r="T61778" s="11"/>
      <c r="U61778" s="11"/>
    </row>
    <row r="61779" spans="20:21" x14ac:dyDescent="0.2">
      <c r="T61779" s="11"/>
      <c r="U61779" s="11"/>
    </row>
    <row r="61780" spans="20:21" x14ac:dyDescent="0.2">
      <c r="T61780" s="11"/>
      <c r="U61780" s="11"/>
    </row>
    <row r="61781" spans="20:21" x14ac:dyDescent="0.2">
      <c r="T61781" s="11"/>
      <c r="U61781" s="11"/>
    </row>
    <row r="61782" spans="20:21" x14ac:dyDescent="0.2">
      <c r="T61782" s="11"/>
      <c r="U61782" s="11"/>
    </row>
    <row r="61783" spans="20:21" x14ac:dyDescent="0.2">
      <c r="T61783" s="11"/>
      <c r="U61783" s="11"/>
    </row>
    <row r="61784" spans="20:21" x14ac:dyDescent="0.2">
      <c r="T61784" s="11"/>
      <c r="U61784" s="11"/>
    </row>
    <row r="61785" spans="20:21" x14ac:dyDescent="0.2">
      <c r="T61785" s="11"/>
      <c r="U61785" s="11"/>
    </row>
    <row r="61786" spans="20:21" x14ac:dyDescent="0.2">
      <c r="T61786" s="11"/>
      <c r="U61786" s="11"/>
    </row>
    <row r="61787" spans="20:21" x14ac:dyDescent="0.2">
      <c r="T61787" s="11"/>
      <c r="U61787" s="11"/>
    </row>
    <row r="61788" spans="20:21" x14ac:dyDescent="0.2">
      <c r="T61788" s="11"/>
      <c r="U61788" s="11"/>
    </row>
    <row r="61789" spans="20:21" x14ac:dyDescent="0.2">
      <c r="T61789" s="11"/>
      <c r="U61789" s="11"/>
    </row>
    <row r="61790" spans="20:21" x14ac:dyDescent="0.2">
      <c r="T61790" s="11"/>
      <c r="U61790" s="11"/>
    </row>
    <row r="61791" spans="20:21" x14ac:dyDescent="0.2">
      <c r="T61791" s="11"/>
      <c r="U61791" s="11"/>
    </row>
    <row r="61792" spans="20:21" x14ac:dyDescent="0.2">
      <c r="T61792" s="11"/>
      <c r="U61792" s="11"/>
    </row>
    <row r="61793" spans="20:21" x14ac:dyDescent="0.2">
      <c r="T61793" s="11"/>
      <c r="U61793" s="11"/>
    </row>
    <row r="61794" spans="20:21" x14ac:dyDescent="0.2">
      <c r="T61794" s="11"/>
      <c r="U61794" s="11"/>
    </row>
    <row r="61795" spans="20:21" x14ac:dyDescent="0.2">
      <c r="T61795" s="11"/>
      <c r="U61795" s="11"/>
    </row>
    <row r="61796" spans="20:21" x14ac:dyDescent="0.2">
      <c r="T61796" s="11"/>
      <c r="U61796" s="11"/>
    </row>
    <row r="61797" spans="20:21" x14ac:dyDescent="0.2">
      <c r="T61797" s="11"/>
      <c r="U61797" s="11"/>
    </row>
    <row r="61798" spans="20:21" x14ac:dyDescent="0.2">
      <c r="T61798" s="11"/>
      <c r="U61798" s="11"/>
    </row>
    <row r="61799" spans="20:21" x14ac:dyDescent="0.2">
      <c r="T61799" s="11"/>
      <c r="U61799" s="11"/>
    </row>
    <row r="61800" spans="20:21" x14ac:dyDescent="0.2">
      <c r="T61800" s="11"/>
      <c r="U61800" s="11"/>
    </row>
    <row r="61801" spans="20:21" x14ac:dyDescent="0.2">
      <c r="T61801" s="11"/>
      <c r="U61801" s="11"/>
    </row>
    <row r="61802" spans="20:21" x14ac:dyDescent="0.2">
      <c r="T61802" s="11"/>
      <c r="U61802" s="11"/>
    </row>
    <row r="61803" spans="20:21" x14ac:dyDescent="0.2">
      <c r="T61803" s="11"/>
      <c r="U61803" s="11"/>
    </row>
    <row r="61804" spans="20:21" x14ac:dyDescent="0.2">
      <c r="T61804" s="11"/>
      <c r="U61804" s="11"/>
    </row>
    <row r="61805" spans="20:21" x14ac:dyDescent="0.2">
      <c r="T61805" s="11"/>
      <c r="U61805" s="11"/>
    </row>
    <row r="61806" spans="20:21" x14ac:dyDescent="0.2">
      <c r="T61806" s="11"/>
      <c r="U61806" s="11"/>
    </row>
    <row r="61807" spans="20:21" x14ac:dyDescent="0.2">
      <c r="T61807" s="11"/>
      <c r="U61807" s="11"/>
    </row>
    <row r="61808" spans="20:21" x14ac:dyDescent="0.2">
      <c r="T61808" s="11"/>
      <c r="U61808" s="11"/>
    </row>
    <row r="61809" spans="20:21" x14ac:dyDescent="0.2">
      <c r="T61809" s="11"/>
      <c r="U61809" s="11"/>
    </row>
    <row r="61810" spans="20:21" x14ac:dyDescent="0.2">
      <c r="T61810" s="11"/>
      <c r="U61810" s="11"/>
    </row>
    <row r="61811" spans="20:21" x14ac:dyDescent="0.2">
      <c r="T61811" s="11"/>
      <c r="U61811" s="11"/>
    </row>
    <row r="61812" spans="20:21" x14ac:dyDescent="0.2">
      <c r="T61812" s="11"/>
      <c r="U61812" s="11"/>
    </row>
    <row r="61813" spans="20:21" x14ac:dyDescent="0.2">
      <c r="T61813" s="11"/>
      <c r="U61813" s="11"/>
    </row>
    <row r="61814" spans="20:21" x14ac:dyDescent="0.2">
      <c r="T61814" s="11"/>
      <c r="U61814" s="11"/>
    </row>
    <row r="61815" spans="20:21" x14ac:dyDescent="0.2">
      <c r="T61815" s="11"/>
      <c r="U61815" s="11"/>
    </row>
    <row r="61816" spans="20:21" x14ac:dyDescent="0.2">
      <c r="T61816" s="11"/>
      <c r="U61816" s="11"/>
    </row>
    <row r="61817" spans="20:21" x14ac:dyDescent="0.2">
      <c r="T61817" s="11"/>
      <c r="U61817" s="11"/>
    </row>
    <row r="61818" spans="20:21" x14ac:dyDescent="0.2">
      <c r="T61818" s="11"/>
      <c r="U61818" s="11"/>
    </row>
    <row r="61819" spans="20:21" x14ac:dyDescent="0.2">
      <c r="T61819" s="11"/>
      <c r="U61819" s="11"/>
    </row>
    <row r="61820" spans="20:21" x14ac:dyDescent="0.2">
      <c r="T61820" s="11"/>
      <c r="U61820" s="11"/>
    </row>
    <row r="61821" spans="20:21" x14ac:dyDescent="0.2">
      <c r="T61821" s="11"/>
      <c r="U61821" s="11"/>
    </row>
    <row r="61822" spans="20:21" x14ac:dyDescent="0.2">
      <c r="T61822" s="11"/>
      <c r="U61822" s="11"/>
    </row>
    <row r="61823" spans="20:21" x14ac:dyDescent="0.2">
      <c r="T61823" s="11"/>
      <c r="U61823" s="11"/>
    </row>
    <row r="61824" spans="20:21" x14ac:dyDescent="0.2">
      <c r="T61824" s="11"/>
      <c r="U61824" s="11"/>
    </row>
    <row r="61825" spans="20:21" x14ac:dyDescent="0.2">
      <c r="T61825" s="11"/>
      <c r="U61825" s="11"/>
    </row>
    <row r="61826" spans="20:21" x14ac:dyDescent="0.2">
      <c r="T61826" s="11"/>
      <c r="U61826" s="11"/>
    </row>
    <row r="61827" spans="20:21" x14ac:dyDescent="0.2">
      <c r="T61827" s="11"/>
      <c r="U61827" s="11"/>
    </row>
    <row r="61828" spans="20:21" x14ac:dyDescent="0.2">
      <c r="T61828" s="11"/>
      <c r="U61828" s="11"/>
    </row>
    <row r="61829" spans="20:21" x14ac:dyDescent="0.2">
      <c r="T61829" s="11"/>
      <c r="U61829" s="11"/>
    </row>
    <row r="61830" spans="20:21" x14ac:dyDescent="0.2">
      <c r="T61830" s="11"/>
      <c r="U61830" s="11"/>
    </row>
    <row r="61831" spans="20:21" x14ac:dyDescent="0.2">
      <c r="T61831" s="11"/>
      <c r="U61831" s="11"/>
    </row>
    <row r="61832" spans="20:21" x14ac:dyDescent="0.2">
      <c r="T61832" s="11"/>
      <c r="U61832" s="11"/>
    </row>
    <row r="61833" spans="20:21" x14ac:dyDescent="0.2">
      <c r="T61833" s="11"/>
      <c r="U61833" s="11"/>
    </row>
    <row r="61834" spans="20:21" x14ac:dyDescent="0.2">
      <c r="T61834" s="11"/>
      <c r="U61834" s="11"/>
    </row>
    <row r="61835" spans="20:21" x14ac:dyDescent="0.2">
      <c r="T61835" s="11"/>
      <c r="U61835" s="11"/>
    </row>
    <row r="61836" spans="20:21" x14ac:dyDescent="0.2">
      <c r="T61836" s="11"/>
      <c r="U61836" s="11"/>
    </row>
    <row r="61837" spans="20:21" x14ac:dyDescent="0.2">
      <c r="T61837" s="11"/>
      <c r="U61837" s="11"/>
    </row>
    <row r="61838" spans="20:21" x14ac:dyDescent="0.2">
      <c r="T61838" s="11"/>
      <c r="U61838" s="11"/>
    </row>
    <row r="61839" spans="20:21" x14ac:dyDescent="0.2">
      <c r="T61839" s="11"/>
      <c r="U61839" s="11"/>
    </row>
    <row r="61840" spans="20:21" x14ac:dyDescent="0.2">
      <c r="T61840" s="11"/>
      <c r="U61840" s="11"/>
    </row>
    <row r="61841" spans="20:21" x14ac:dyDescent="0.2">
      <c r="T61841" s="11"/>
      <c r="U61841" s="11"/>
    </row>
    <row r="61842" spans="20:21" x14ac:dyDescent="0.2">
      <c r="T61842" s="11"/>
      <c r="U61842" s="11"/>
    </row>
    <row r="61843" spans="20:21" x14ac:dyDescent="0.2">
      <c r="T61843" s="11"/>
      <c r="U61843" s="11"/>
    </row>
    <row r="61844" spans="20:21" x14ac:dyDescent="0.2">
      <c r="T61844" s="11"/>
      <c r="U61844" s="11"/>
    </row>
    <row r="61845" spans="20:21" x14ac:dyDescent="0.2">
      <c r="T61845" s="11"/>
      <c r="U61845" s="11"/>
    </row>
    <row r="61846" spans="20:21" x14ac:dyDescent="0.2">
      <c r="T61846" s="11"/>
      <c r="U61846" s="11"/>
    </row>
    <row r="61847" spans="20:21" x14ac:dyDescent="0.2">
      <c r="T61847" s="11"/>
      <c r="U61847" s="11"/>
    </row>
    <row r="61848" spans="20:21" x14ac:dyDescent="0.2">
      <c r="T61848" s="11"/>
      <c r="U61848" s="11"/>
    </row>
    <row r="61849" spans="20:21" x14ac:dyDescent="0.2">
      <c r="T61849" s="11"/>
      <c r="U61849" s="11"/>
    </row>
    <row r="61850" spans="20:21" x14ac:dyDescent="0.2">
      <c r="T61850" s="11"/>
      <c r="U61850" s="11"/>
    </row>
    <row r="61851" spans="20:21" x14ac:dyDescent="0.2">
      <c r="T61851" s="11"/>
      <c r="U61851" s="11"/>
    </row>
    <row r="61852" spans="20:21" x14ac:dyDescent="0.2">
      <c r="T61852" s="11"/>
      <c r="U61852" s="11"/>
    </row>
    <row r="61853" spans="20:21" x14ac:dyDescent="0.2">
      <c r="T61853" s="11"/>
      <c r="U61853" s="11"/>
    </row>
    <row r="61854" spans="20:21" x14ac:dyDescent="0.2">
      <c r="T61854" s="11"/>
      <c r="U61854" s="11"/>
    </row>
    <row r="61855" spans="20:21" x14ac:dyDescent="0.2">
      <c r="T61855" s="11"/>
      <c r="U61855" s="11"/>
    </row>
    <row r="61856" spans="20:21" x14ac:dyDescent="0.2">
      <c r="T61856" s="11"/>
      <c r="U61856" s="11"/>
    </row>
    <row r="61857" spans="20:21" x14ac:dyDescent="0.2">
      <c r="T61857" s="11"/>
      <c r="U61857" s="11"/>
    </row>
    <row r="61858" spans="20:21" x14ac:dyDescent="0.2">
      <c r="T61858" s="11"/>
      <c r="U61858" s="11"/>
    </row>
    <row r="61859" spans="20:21" x14ac:dyDescent="0.2">
      <c r="T61859" s="11"/>
      <c r="U61859" s="11"/>
    </row>
    <row r="61860" spans="20:21" x14ac:dyDescent="0.2">
      <c r="T61860" s="11"/>
      <c r="U61860" s="11"/>
    </row>
    <row r="61861" spans="20:21" x14ac:dyDescent="0.2">
      <c r="T61861" s="11"/>
      <c r="U61861" s="11"/>
    </row>
    <row r="61862" spans="20:21" x14ac:dyDescent="0.2">
      <c r="T61862" s="11"/>
      <c r="U61862" s="11"/>
    </row>
    <row r="61863" spans="20:21" x14ac:dyDescent="0.2">
      <c r="T61863" s="11"/>
      <c r="U61863" s="11"/>
    </row>
    <row r="61864" spans="20:21" x14ac:dyDescent="0.2">
      <c r="T61864" s="11"/>
      <c r="U61864" s="11"/>
    </row>
    <row r="61865" spans="20:21" x14ac:dyDescent="0.2">
      <c r="T61865" s="11"/>
      <c r="U61865" s="11"/>
    </row>
    <row r="61866" spans="20:21" x14ac:dyDescent="0.2">
      <c r="T61866" s="11"/>
      <c r="U61866" s="11"/>
    </row>
    <row r="61867" spans="20:21" x14ac:dyDescent="0.2">
      <c r="T61867" s="11"/>
      <c r="U61867" s="11"/>
    </row>
    <row r="61868" spans="20:21" x14ac:dyDescent="0.2">
      <c r="T61868" s="11"/>
      <c r="U61868" s="11"/>
    </row>
    <row r="61869" spans="20:21" x14ac:dyDescent="0.2">
      <c r="T61869" s="11"/>
      <c r="U61869" s="11"/>
    </row>
    <row r="61870" spans="20:21" x14ac:dyDescent="0.2">
      <c r="T61870" s="11"/>
      <c r="U61870" s="11"/>
    </row>
    <row r="61871" spans="20:21" x14ac:dyDescent="0.2">
      <c r="T61871" s="11"/>
      <c r="U61871" s="11"/>
    </row>
    <row r="61872" spans="20:21" x14ac:dyDescent="0.2">
      <c r="T61872" s="11"/>
      <c r="U61872" s="11"/>
    </row>
    <row r="61873" spans="20:21" x14ac:dyDescent="0.2">
      <c r="T61873" s="11"/>
      <c r="U61873" s="11"/>
    </row>
    <row r="61874" spans="20:21" x14ac:dyDescent="0.2">
      <c r="T61874" s="11"/>
      <c r="U61874" s="11"/>
    </row>
    <row r="61875" spans="20:21" x14ac:dyDescent="0.2">
      <c r="T61875" s="11"/>
      <c r="U61875" s="11"/>
    </row>
    <row r="61876" spans="20:21" x14ac:dyDescent="0.2">
      <c r="T61876" s="11"/>
      <c r="U61876" s="11"/>
    </row>
    <row r="61877" spans="20:21" x14ac:dyDescent="0.2">
      <c r="T61877" s="11"/>
      <c r="U61877" s="11"/>
    </row>
    <row r="61878" spans="20:21" x14ac:dyDescent="0.2">
      <c r="T61878" s="11"/>
      <c r="U61878" s="11"/>
    </row>
    <row r="61879" spans="20:21" x14ac:dyDescent="0.2">
      <c r="T61879" s="11"/>
      <c r="U61879" s="11"/>
    </row>
    <row r="61880" spans="20:21" x14ac:dyDescent="0.2">
      <c r="T61880" s="11"/>
      <c r="U61880" s="11"/>
    </row>
    <row r="61881" spans="20:21" x14ac:dyDescent="0.2">
      <c r="T61881" s="11"/>
      <c r="U61881" s="11"/>
    </row>
    <row r="61882" spans="20:21" x14ac:dyDescent="0.2">
      <c r="T61882" s="11"/>
      <c r="U61882" s="11"/>
    </row>
    <row r="61883" spans="20:21" x14ac:dyDescent="0.2">
      <c r="T61883" s="11"/>
      <c r="U61883" s="11"/>
    </row>
    <row r="61884" spans="20:21" x14ac:dyDescent="0.2">
      <c r="T61884" s="11"/>
      <c r="U61884" s="11"/>
    </row>
    <row r="61885" spans="20:21" x14ac:dyDescent="0.2">
      <c r="T61885" s="11"/>
      <c r="U61885" s="11"/>
    </row>
    <row r="61886" spans="20:21" x14ac:dyDescent="0.2">
      <c r="T61886" s="11"/>
      <c r="U61886" s="11"/>
    </row>
    <row r="61887" spans="20:21" x14ac:dyDescent="0.2">
      <c r="T61887" s="11"/>
      <c r="U61887" s="11"/>
    </row>
    <row r="61888" spans="20:21" x14ac:dyDescent="0.2">
      <c r="T61888" s="11"/>
      <c r="U61888" s="11"/>
    </row>
    <row r="61889" spans="20:21" x14ac:dyDescent="0.2">
      <c r="T61889" s="11"/>
      <c r="U61889" s="11"/>
    </row>
    <row r="61890" spans="20:21" x14ac:dyDescent="0.2">
      <c r="T61890" s="11"/>
      <c r="U61890" s="11"/>
    </row>
    <row r="61891" spans="20:21" x14ac:dyDescent="0.2">
      <c r="T61891" s="11"/>
      <c r="U61891" s="11"/>
    </row>
    <row r="61892" spans="20:21" x14ac:dyDescent="0.2">
      <c r="T61892" s="11"/>
      <c r="U61892" s="11"/>
    </row>
    <row r="61893" spans="20:21" x14ac:dyDescent="0.2">
      <c r="T61893" s="11"/>
      <c r="U61893" s="11"/>
    </row>
    <row r="61894" spans="20:21" x14ac:dyDescent="0.2">
      <c r="T61894" s="11"/>
      <c r="U61894" s="11"/>
    </row>
    <row r="61895" spans="20:21" x14ac:dyDescent="0.2">
      <c r="T61895" s="11"/>
      <c r="U61895" s="11"/>
    </row>
    <row r="61896" spans="20:21" x14ac:dyDescent="0.2">
      <c r="T61896" s="11"/>
      <c r="U61896" s="11"/>
    </row>
    <row r="61897" spans="20:21" x14ac:dyDescent="0.2">
      <c r="T61897" s="11"/>
      <c r="U61897" s="11"/>
    </row>
    <row r="61898" spans="20:21" x14ac:dyDescent="0.2">
      <c r="T61898" s="11"/>
      <c r="U61898" s="11"/>
    </row>
    <row r="61899" spans="20:21" x14ac:dyDescent="0.2">
      <c r="T61899" s="11"/>
      <c r="U61899" s="11"/>
    </row>
    <row r="61900" spans="20:21" x14ac:dyDescent="0.2">
      <c r="T61900" s="11"/>
      <c r="U61900" s="11"/>
    </row>
    <row r="61901" spans="20:21" x14ac:dyDescent="0.2">
      <c r="T61901" s="11"/>
      <c r="U61901" s="11"/>
    </row>
    <row r="61902" spans="20:21" x14ac:dyDescent="0.2">
      <c r="T61902" s="11"/>
      <c r="U61902" s="11"/>
    </row>
    <row r="61903" spans="20:21" x14ac:dyDescent="0.2">
      <c r="T61903" s="11"/>
      <c r="U61903" s="11"/>
    </row>
    <row r="61904" spans="20:21" x14ac:dyDescent="0.2">
      <c r="T61904" s="11"/>
      <c r="U61904" s="11"/>
    </row>
    <row r="61905" spans="20:21" x14ac:dyDescent="0.2">
      <c r="T61905" s="11"/>
      <c r="U61905" s="11"/>
    </row>
    <row r="61906" spans="20:21" x14ac:dyDescent="0.2">
      <c r="T61906" s="11"/>
      <c r="U61906" s="11"/>
    </row>
    <row r="61907" spans="20:21" x14ac:dyDescent="0.2">
      <c r="T61907" s="11"/>
      <c r="U61907" s="11"/>
    </row>
    <row r="61908" spans="20:21" x14ac:dyDescent="0.2">
      <c r="T61908" s="11"/>
      <c r="U61908" s="11"/>
    </row>
    <row r="61909" spans="20:21" x14ac:dyDescent="0.2">
      <c r="T61909" s="11"/>
      <c r="U61909" s="11"/>
    </row>
    <row r="61910" spans="20:21" x14ac:dyDescent="0.2">
      <c r="T61910" s="11"/>
      <c r="U61910" s="11"/>
    </row>
    <row r="61911" spans="20:21" x14ac:dyDescent="0.2">
      <c r="T61911" s="11"/>
      <c r="U61911" s="11"/>
    </row>
    <row r="61912" spans="20:21" x14ac:dyDescent="0.2">
      <c r="T61912" s="11"/>
      <c r="U61912" s="11"/>
    </row>
    <row r="61913" spans="20:21" x14ac:dyDescent="0.2">
      <c r="T61913" s="11"/>
      <c r="U61913" s="11"/>
    </row>
    <row r="61914" spans="20:21" x14ac:dyDescent="0.2">
      <c r="T61914" s="11"/>
      <c r="U61914" s="11"/>
    </row>
    <row r="61915" spans="20:21" x14ac:dyDescent="0.2">
      <c r="T61915" s="11"/>
      <c r="U61915" s="11"/>
    </row>
    <row r="61916" spans="20:21" x14ac:dyDescent="0.2">
      <c r="T61916" s="11"/>
      <c r="U61916" s="11"/>
    </row>
    <row r="61917" spans="20:21" x14ac:dyDescent="0.2">
      <c r="T61917" s="11"/>
      <c r="U61917" s="11"/>
    </row>
    <row r="61918" spans="20:21" x14ac:dyDescent="0.2">
      <c r="T61918" s="11"/>
      <c r="U61918" s="11"/>
    </row>
    <row r="61919" spans="20:21" x14ac:dyDescent="0.2">
      <c r="T61919" s="11"/>
      <c r="U61919" s="11"/>
    </row>
    <row r="61920" spans="20:21" x14ac:dyDescent="0.2">
      <c r="T61920" s="11"/>
      <c r="U61920" s="11"/>
    </row>
    <row r="61921" spans="20:21" x14ac:dyDescent="0.2">
      <c r="T61921" s="11"/>
      <c r="U61921" s="11"/>
    </row>
    <row r="61922" spans="20:21" x14ac:dyDescent="0.2">
      <c r="T61922" s="11"/>
      <c r="U61922" s="11"/>
    </row>
    <row r="61923" spans="20:21" x14ac:dyDescent="0.2">
      <c r="T61923" s="11"/>
      <c r="U61923" s="11"/>
    </row>
    <row r="61924" spans="20:21" x14ac:dyDescent="0.2">
      <c r="T61924" s="11"/>
      <c r="U61924" s="11"/>
    </row>
    <row r="61925" spans="20:21" x14ac:dyDescent="0.2">
      <c r="T61925" s="11"/>
      <c r="U61925" s="11"/>
    </row>
    <row r="61926" spans="20:21" x14ac:dyDescent="0.2">
      <c r="T61926" s="11"/>
      <c r="U61926" s="11"/>
    </row>
    <row r="61927" spans="20:21" x14ac:dyDescent="0.2">
      <c r="T61927" s="11"/>
      <c r="U61927" s="11"/>
    </row>
    <row r="61928" spans="20:21" x14ac:dyDescent="0.2">
      <c r="T61928" s="11"/>
      <c r="U61928" s="11"/>
    </row>
    <row r="61929" spans="20:21" x14ac:dyDescent="0.2">
      <c r="T61929" s="11"/>
      <c r="U61929" s="11"/>
    </row>
    <row r="61930" spans="20:21" x14ac:dyDescent="0.2">
      <c r="T61930" s="11"/>
      <c r="U61930" s="11"/>
    </row>
    <row r="61931" spans="20:21" x14ac:dyDescent="0.2">
      <c r="T61931" s="11"/>
      <c r="U61931" s="11"/>
    </row>
    <row r="61932" spans="20:21" x14ac:dyDescent="0.2">
      <c r="T61932" s="11"/>
      <c r="U61932" s="11"/>
    </row>
    <row r="61933" spans="20:21" x14ac:dyDescent="0.2">
      <c r="T61933" s="11"/>
      <c r="U61933" s="11"/>
    </row>
    <row r="61934" spans="20:21" x14ac:dyDescent="0.2">
      <c r="T61934" s="11"/>
      <c r="U61934" s="11"/>
    </row>
    <row r="61935" spans="20:21" x14ac:dyDescent="0.2">
      <c r="T61935" s="11"/>
      <c r="U61935" s="11"/>
    </row>
    <row r="61936" spans="20:21" x14ac:dyDescent="0.2">
      <c r="T61936" s="11"/>
      <c r="U61936" s="11"/>
    </row>
    <row r="61937" spans="20:21" x14ac:dyDescent="0.2">
      <c r="T61937" s="11"/>
      <c r="U61937" s="11"/>
    </row>
    <row r="61938" spans="20:21" x14ac:dyDescent="0.2">
      <c r="T61938" s="11"/>
      <c r="U61938" s="11"/>
    </row>
    <row r="61939" spans="20:21" x14ac:dyDescent="0.2">
      <c r="T61939" s="11"/>
      <c r="U61939" s="11"/>
    </row>
    <row r="61940" spans="20:21" x14ac:dyDescent="0.2">
      <c r="T61940" s="11"/>
      <c r="U61940" s="11"/>
    </row>
    <row r="61941" spans="20:21" x14ac:dyDescent="0.2">
      <c r="T61941" s="11"/>
      <c r="U61941" s="11"/>
    </row>
    <row r="61942" spans="20:21" x14ac:dyDescent="0.2">
      <c r="T61942" s="11"/>
      <c r="U61942" s="11"/>
    </row>
    <row r="61943" spans="20:21" x14ac:dyDescent="0.2">
      <c r="T61943" s="11"/>
      <c r="U61943" s="11"/>
    </row>
    <row r="61944" spans="20:21" x14ac:dyDescent="0.2">
      <c r="T61944" s="11"/>
      <c r="U61944" s="11"/>
    </row>
    <row r="61945" spans="20:21" x14ac:dyDescent="0.2">
      <c r="T61945" s="11"/>
      <c r="U61945" s="11"/>
    </row>
    <row r="61946" spans="20:21" x14ac:dyDescent="0.2">
      <c r="T61946" s="11"/>
      <c r="U61946" s="11"/>
    </row>
    <row r="61947" spans="20:21" x14ac:dyDescent="0.2">
      <c r="T61947" s="11"/>
      <c r="U61947" s="11"/>
    </row>
    <row r="61948" spans="20:21" x14ac:dyDescent="0.2">
      <c r="T61948" s="11"/>
      <c r="U61948" s="11"/>
    </row>
    <row r="61949" spans="20:21" x14ac:dyDescent="0.2">
      <c r="T61949" s="11"/>
      <c r="U61949" s="11"/>
    </row>
    <row r="61950" spans="20:21" x14ac:dyDescent="0.2">
      <c r="T61950" s="11"/>
      <c r="U61950" s="11"/>
    </row>
    <row r="61951" spans="20:21" x14ac:dyDescent="0.2">
      <c r="T61951" s="11"/>
      <c r="U61951" s="11"/>
    </row>
    <row r="61952" spans="20:21" x14ac:dyDescent="0.2">
      <c r="T61952" s="11"/>
      <c r="U61952" s="11"/>
    </row>
    <row r="61953" spans="20:21" x14ac:dyDescent="0.2">
      <c r="T61953" s="11"/>
      <c r="U61953" s="11"/>
    </row>
    <row r="61954" spans="20:21" x14ac:dyDescent="0.2">
      <c r="T61954" s="11"/>
      <c r="U61954" s="11"/>
    </row>
    <row r="61955" spans="20:21" x14ac:dyDescent="0.2">
      <c r="T61955" s="11"/>
      <c r="U61955" s="11"/>
    </row>
    <row r="61956" spans="20:21" x14ac:dyDescent="0.2">
      <c r="T61956" s="11"/>
      <c r="U61956" s="11"/>
    </row>
    <row r="61957" spans="20:21" x14ac:dyDescent="0.2">
      <c r="T61957" s="11"/>
      <c r="U61957" s="11"/>
    </row>
    <row r="61958" spans="20:21" x14ac:dyDescent="0.2">
      <c r="T61958" s="11"/>
      <c r="U61958" s="11"/>
    </row>
    <row r="61959" spans="20:21" x14ac:dyDescent="0.2">
      <c r="T61959" s="11"/>
      <c r="U61959" s="11"/>
    </row>
    <row r="61960" spans="20:21" x14ac:dyDescent="0.2">
      <c r="T61960" s="11"/>
      <c r="U61960" s="11"/>
    </row>
    <row r="61961" spans="20:21" x14ac:dyDescent="0.2">
      <c r="T61961" s="11"/>
      <c r="U61961" s="11"/>
    </row>
    <row r="61962" spans="20:21" x14ac:dyDescent="0.2">
      <c r="T61962" s="11"/>
      <c r="U61962" s="11"/>
    </row>
    <row r="61963" spans="20:21" x14ac:dyDescent="0.2">
      <c r="T61963" s="11"/>
      <c r="U61963" s="11"/>
    </row>
    <row r="61964" spans="20:21" x14ac:dyDescent="0.2">
      <c r="T61964" s="11"/>
      <c r="U61964" s="11"/>
    </row>
    <row r="61965" spans="20:21" x14ac:dyDescent="0.2">
      <c r="T61965" s="11"/>
      <c r="U61965" s="11"/>
    </row>
    <row r="61966" spans="20:21" x14ac:dyDescent="0.2">
      <c r="T61966" s="11"/>
      <c r="U61966" s="11"/>
    </row>
    <row r="61967" spans="20:21" x14ac:dyDescent="0.2">
      <c r="T61967" s="11"/>
      <c r="U61967" s="11"/>
    </row>
    <row r="61968" spans="20:21" x14ac:dyDescent="0.2">
      <c r="T61968" s="11"/>
      <c r="U61968" s="11"/>
    </row>
    <row r="61969" spans="20:21" x14ac:dyDescent="0.2">
      <c r="T61969" s="11"/>
      <c r="U61969" s="11"/>
    </row>
    <row r="61970" spans="20:21" x14ac:dyDescent="0.2">
      <c r="T61970" s="11"/>
      <c r="U61970" s="11"/>
    </row>
    <row r="61971" spans="20:21" x14ac:dyDescent="0.2">
      <c r="T61971" s="11"/>
      <c r="U61971" s="11"/>
    </row>
    <row r="61972" spans="20:21" x14ac:dyDescent="0.2">
      <c r="T61972" s="11"/>
      <c r="U61972" s="11"/>
    </row>
    <row r="61973" spans="20:21" x14ac:dyDescent="0.2">
      <c r="T61973" s="11"/>
      <c r="U61973" s="11"/>
    </row>
    <row r="61974" spans="20:21" x14ac:dyDescent="0.2">
      <c r="T61974" s="11"/>
      <c r="U61974" s="11"/>
    </row>
    <row r="61975" spans="20:21" x14ac:dyDescent="0.2">
      <c r="T61975" s="11"/>
      <c r="U61975" s="11"/>
    </row>
    <row r="61976" spans="20:21" x14ac:dyDescent="0.2">
      <c r="T61976" s="11"/>
      <c r="U61976" s="11"/>
    </row>
    <row r="61977" spans="20:21" x14ac:dyDescent="0.2">
      <c r="T61977" s="11"/>
      <c r="U61977" s="11"/>
    </row>
    <row r="61978" spans="20:21" x14ac:dyDescent="0.2">
      <c r="T61978" s="11"/>
      <c r="U61978" s="11"/>
    </row>
    <row r="61979" spans="20:21" x14ac:dyDescent="0.2">
      <c r="T61979" s="11"/>
      <c r="U61979" s="11"/>
    </row>
    <row r="61980" spans="20:21" x14ac:dyDescent="0.2">
      <c r="T61980" s="11"/>
      <c r="U61980" s="11"/>
    </row>
    <row r="61981" spans="20:21" x14ac:dyDescent="0.2">
      <c r="T61981" s="11"/>
      <c r="U61981" s="11"/>
    </row>
    <row r="61982" spans="20:21" x14ac:dyDescent="0.2">
      <c r="T61982" s="11"/>
      <c r="U61982" s="11"/>
    </row>
    <row r="61983" spans="20:21" x14ac:dyDescent="0.2">
      <c r="T61983" s="11"/>
      <c r="U61983" s="11"/>
    </row>
    <row r="61984" spans="20:21" x14ac:dyDescent="0.2">
      <c r="T61984" s="11"/>
      <c r="U61984" s="11"/>
    </row>
    <row r="61985" spans="20:21" x14ac:dyDescent="0.2">
      <c r="T61985" s="11"/>
      <c r="U61985" s="11"/>
    </row>
    <row r="61986" spans="20:21" x14ac:dyDescent="0.2">
      <c r="T61986" s="11"/>
      <c r="U61986" s="11"/>
    </row>
    <row r="61987" spans="20:21" x14ac:dyDescent="0.2">
      <c r="T61987" s="11"/>
      <c r="U61987" s="11"/>
    </row>
    <row r="61988" spans="20:21" x14ac:dyDescent="0.2">
      <c r="T61988" s="11"/>
      <c r="U61988" s="11"/>
    </row>
    <row r="61989" spans="20:21" x14ac:dyDescent="0.2">
      <c r="T61989" s="11"/>
      <c r="U61989" s="11"/>
    </row>
    <row r="61990" spans="20:21" x14ac:dyDescent="0.2">
      <c r="T61990" s="11"/>
      <c r="U61990" s="11"/>
    </row>
    <row r="61991" spans="20:21" x14ac:dyDescent="0.2">
      <c r="T61991" s="11"/>
      <c r="U61991" s="11"/>
    </row>
    <row r="61992" spans="20:21" x14ac:dyDescent="0.2">
      <c r="T61992" s="11"/>
      <c r="U61992" s="11"/>
    </row>
    <row r="61993" spans="20:21" x14ac:dyDescent="0.2">
      <c r="T61993" s="11"/>
      <c r="U61993" s="11"/>
    </row>
    <row r="61994" spans="20:21" x14ac:dyDescent="0.2">
      <c r="T61994" s="11"/>
      <c r="U61994" s="11"/>
    </row>
    <row r="61995" spans="20:21" x14ac:dyDescent="0.2">
      <c r="T61995" s="11"/>
      <c r="U61995" s="11"/>
    </row>
    <row r="61996" spans="20:21" x14ac:dyDescent="0.2">
      <c r="T61996" s="11"/>
      <c r="U61996" s="11"/>
    </row>
    <row r="61997" spans="20:21" x14ac:dyDescent="0.2">
      <c r="T61997" s="11"/>
      <c r="U61997" s="11"/>
    </row>
    <row r="61998" spans="20:21" x14ac:dyDescent="0.2">
      <c r="T61998" s="11"/>
      <c r="U61998" s="11"/>
    </row>
    <row r="61999" spans="20:21" x14ac:dyDescent="0.2">
      <c r="T61999" s="11"/>
      <c r="U61999" s="11"/>
    </row>
    <row r="62000" spans="20:21" x14ac:dyDescent="0.2">
      <c r="T62000" s="11"/>
      <c r="U62000" s="11"/>
    </row>
    <row r="62001" spans="20:21" x14ac:dyDescent="0.2">
      <c r="T62001" s="11"/>
      <c r="U62001" s="11"/>
    </row>
    <row r="62002" spans="20:21" x14ac:dyDescent="0.2">
      <c r="T62002" s="11"/>
      <c r="U62002" s="11"/>
    </row>
    <row r="62003" spans="20:21" x14ac:dyDescent="0.2">
      <c r="T62003" s="11"/>
      <c r="U62003" s="11"/>
    </row>
    <row r="62004" spans="20:21" x14ac:dyDescent="0.2">
      <c r="T62004" s="11"/>
      <c r="U62004" s="11"/>
    </row>
    <row r="62005" spans="20:21" x14ac:dyDescent="0.2">
      <c r="T62005" s="11"/>
      <c r="U62005" s="11"/>
    </row>
    <row r="62006" spans="20:21" x14ac:dyDescent="0.2">
      <c r="T62006" s="11"/>
      <c r="U62006" s="11"/>
    </row>
    <row r="62007" spans="20:21" x14ac:dyDescent="0.2">
      <c r="T62007" s="11"/>
      <c r="U62007" s="11"/>
    </row>
    <row r="62008" spans="20:21" x14ac:dyDescent="0.2">
      <c r="T62008" s="11"/>
      <c r="U62008" s="11"/>
    </row>
    <row r="62009" spans="20:21" x14ac:dyDescent="0.2">
      <c r="T62009" s="11"/>
      <c r="U62009" s="11"/>
    </row>
    <row r="62010" spans="20:21" x14ac:dyDescent="0.2">
      <c r="T62010" s="11"/>
      <c r="U62010" s="11"/>
    </row>
    <row r="62011" spans="20:21" x14ac:dyDescent="0.2">
      <c r="T62011" s="11"/>
      <c r="U62011" s="11"/>
    </row>
    <row r="62012" spans="20:21" x14ac:dyDescent="0.2">
      <c r="T62012" s="11"/>
      <c r="U62012" s="11"/>
    </row>
    <row r="62013" spans="20:21" x14ac:dyDescent="0.2">
      <c r="T62013" s="11"/>
      <c r="U62013" s="11"/>
    </row>
    <row r="62014" spans="20:21" x14ac:dyDescent="0.2">
      <c r="T62014" s="11"/>
      <c r="U62014" s="11"/>
    </row>
    <row r="62015" spans="20:21" x14ac:dyDescent="0.2">
      <c r="T62015" s="11"/>
      <c r="U62015" s="11"/>
    </row>
    <row r="62016" spans="20:21" x14ac:dyDescent="0.2">
      <c r="T62016" s="11"/>
      <c r="U62016" s="11"/>
    </row>
    <row r="62017" spans="20:21" x14ac:dyDescent="0.2">
      <c r="T62017" s="11"/>
      <c r="U62017" s="11"/>
    </row>
    <row r="62018" spans="20:21" x14ac:dyDescent="0.2">
      <c r="T62018" s="11"/>
      <c r="U62018" s="11"/>
    </row>
    <row r="62019" spans="20:21" x14ac:dyDescent="0.2">
      <c r="T62019" s="11"/>
      <c r="U62019" s="11"/>
    </row>
    <row r="62020" spans="20:21" x14ac:dyDescent="0.2">
      <c r="T62020" s="11"/>
      <c r="U62020" s="11"/>
    </row>
    <row r="62021" spans="20:21" x14ac:dyDescent="0.2">
      <c r="T62021" s="11"/>
      <c r="U62021" s="11"/>
    </row>
    <row r="62022" spans="20:21" x14ac:dyDescent="0.2">
      <c r="T62022" s="11"/>
      <c r="U62022" s="11"/>
    </row>
    <row r="62023" spans="20:21" x14ac:dyDescent="0.2">
      <c r="T62023" s="11"/>
      <c r="U62023" s="11"/>
    </row>
    <row r="62024" spans="20:21" x14ac:dyDescent="0.2">
      <c r="T62024" s="11"/>
      <c r="U62024" s="11"/>
    </row>
    <row r="62025" spans="20:21" x14ac:dyDescent="0.2">
      <c r="T62025" s="11"/>
      <c r="U62025" s="11"/>
    </row>
    <row r="62026" spans="20:21" x14ac:dyDescent="0.2">
      <c r="T62026" s="11"/>
      <c r="U62026" s="11"/>
    </row>
    <row r="62027" spans="20:21" x14ac:dyDescent="0.2">
      <c r="T62027" s="11"/>
      <c r="U62027" s="11"/>
    </row>
    <row r="62028" spans="20:21" x14ac:dyDescent="0.2">
      <c r="T62028" s="11"/>
      <c r="U62028" s="11"/>
    </row>
    <row r="62029" spans="20:21" x14ac:dyDescent="0.2">
      <c r="T62029" s="11"/>
      <c r="U62029" s="11"/>
    </row>
    <row r="62030" spans="20:21" x14ac:dyDescent="0.2">
      <c r="T62030" s="11"/>
      <c r="U62030" s="11"/>
    </row>
    <row r="62031" spans="20:21" x14ac:dyDescent="0.2">
      <c r="T62031" s="11"/>
      <c r="U62031" s="11"/>
    </row>
    <row r="62032" spans="20:21" x14ac:dyDescent="0.2">
      <c r="T62032" s="11"/>
      <c r="U62032" s="11"/>
    </row>
    <row r="62033" spans="20:21" x14ac:dyDescent="0.2">
      <c r="T62033" s="11"/>
      <c r="U62033" s="11"/>
    </row>
    <row r="62034" spans="20:21" x14ac:dyDescent="0.2">
      <c r="T62034" s="11"/>
      <c r="U62034" s="11"/>
    </row>
    <row r="62035" spans="20:21" x14ac:dyDescent="0.2">
      <c r="T62035" s="11"/>
      <c r="U62035" s="11"/>
    </row>
    <row r="62036" spans="20:21" x14ac:dyDescent="0.2">
      <c r="T62036" s="11"/>
      <c r="U62036" s="11"/>
    </row>
    <row r="62037" spans="20:21" x14ac:dyDescent="0.2">
      <c r="T62037" s="11"/>
      <c r="U62037" s="11"/>
    </row>
    <row r="62038" spans="20:21" x14ac:dyDescent="0.2">
      <c r="T62038" s="11"/>
      <c r="U62038" s="11"/>
    </row>
    <row r="62039" spans="20:21" x14ac:dyDescent="0.2">
      <c r="T62039" s="11"/>
      <c r="U62039" s="11"/>
    </row>
    <row r="62040" spans="20:21" x14ac:dyDescent="0.2">
      <c r="T62040" s="11"/>
      <c r="U62040" s="11"/>
    </row>
    <row r="62041" spans="20:21" x14ac:dyDescent="0.2">
      <c r="T62041" s="11"/>
      <c r="U62041" s="11"/>
    </row>
    <row r="62042" spans="20:21" x14ac:dyDescent="0.2">
      <c r="T62042" s="11"/>
      <c r="U62042" s="11"/>
    </row>
    <row r="62043" spans="20:21" x14ac:dyDescent="0.2">
      <c r="T62043" s="11"/>
      <c r="U62043" s="11"/>
    </row>
    <row r="62044" spans="20:21" x14ac:dyDescent="0.2">
      <c r="T62044" s="11"/>
      <c r="U62044" s="11"/>
    </row>
    <row r="62045" spans="20:21" x14ac:dyDescent="0.2">
      <c r="T62045" s="11"/>
      <c r="U62045" s="11"/>
    </row>
    <row r="62046" spans="20:21" x14ac:dyDescent="0.2">
      <c r="T62046" s="11"/>
      <c r="U62046" s="11"/>
    </row>
    <row r="62047" spans="20:21" x14ac:dyDescent="0.2">
      <c r="T62047" s="11"/>
      <c r="U62047" s="11"/>
    </row>
    <row r="62048" spans="20:21" x14ac:dyDescent="0.2">
      <c r="T62048" s="11"/>
      <c r="U62048" s="11"/>
    </row>
    <row r="62049" spans="20:21" x14ac:dyDescent="0.2">
      <c r="T62049" s="11"/>
      <c r="U62049" s="11"/>
    </row>
    <row r="62050" spans="20:21" x14ac:dyDescent="0.2">
      <c r="T62050" s="11"/>
      <c r="U62050" s="11"/>
    </row>
    <row r="62051" spans="20:21" x14ac:dyDescent="0.2">
      <c r="T62051" s="11"/>
      <c r="U62051" s="11"/>
    </row>
    <row r="62052" spans="20:21" x14ac:dyDescent="0.2">
      <c r="T62052" s="11"/>
      <c r="U62052" s="11"/>
    </row>
    <row r="62053" spans="20:21" x14ac:dyDescent="0.2">
      <c r="T62053" s="11"/>
      <c r="U62053" s="11"/>
    </row>
    <row r="62054" spans="20:21" x14ac:dyDescent="0.2">
      <c r="T62054" s="11"/>
      <c r="U62054" s="11"/>
    </row>
    <row r="62055" spans="20:21" x14ac:dyDescent="0.2">
      <c r="T62055" s="11"/>
      <c r="U62055" s="11"/>
    </row>
    <row r="62056" spans="20:21" x14ac:dyDescent="0.2">
      <c r="T62056" s="11"/>
      <c r="U62056" s="11"/>
    </row>
    <row r="62057" spans="20:21" x14ac:dyDescent="0.2">
      <c r="T62057" s="11"/>
      <c r="U62057" s="11"/>
    </row>
    <row r="62058" spans="20:21" x14ac:dyDescent="0.2">
      <c r="T62058" s="11"/>
      <c r="U62058" s="11"/>
    </row>
    <row r="62059" spans="20:21" x14ac:dyDescent="0.2">
      <c r="T62059" s="11"/>
      <c r="U62059" s="11"/>
    </row>
    <row r="62060" spans="20:21" x14ac:dyDescent="0.2">
      <c r="T62060" s="11"/>
      <c r="U62060" s="11"/>
    </row>
    <row r="62061" spans="20:21" x14ac:dyDescent="0.2">
      <c r="T62061" s="11"/>
      <c r="U62061" s="11"/>
    </row>
    <row r="62062" spans="20:21" x14ac:dyDescent="0.2">
      <c r="T62062" s="11"/>
      <c r="U62062" s="11"/>
    </row>
    <row r="62063" spans="20:21" x14ac:dyDescent="0.2">
      <c r="T62063" s="11"/>
      <c r="U62063" s="11"/>
    </row>
    <row r="62064" spans="20:21" x14ac:dyDescent="0.2">
      <c r="T62064" s="11"/>
      <c r="U62064" s="11"/>
    </row>
    <row r="62065" spans="20:21" x14ac:dyDescent="0.2">
      <c r="T62065" s="11"/>
      <c r="U62065" s="11"/>
    </row>
    <row r="62066" spans="20:21" x14ac:dyDescent="0.2">
      <c r="T62066" s="11"/>
      <c r="U62066" s="11"/>
    </row>
    <row r="62067" spans="20:21" x14ac:dyDescent="0.2">
      <c r="T62067" s="11"/>
      <c r="U62067" s="11"/>
    </row>
    <row r="62068" spans="20:21" x14ac:dyDescent="0.2">
      <c r="T62068" s="11"/>
      <c r="U62068" s="11"/>
    </row>
    <row r="62069" spans="20:21" x14ac:dyDescent="0.2">
      <c r="T62069" s="11"/>
      <c r="U62069" s="11"/>
    </row>
    <row r="62070" spans="20:21" x14ac:dyDescent="0.2">
      <c r="T62070" s="11"/>
      <c r="U62070" s="11"/>
    </row>
    <row r="62071" spans="20:21" x14ac:dyDescent="0.2">
      <c r="T62071" s="11"/>
      <c r="U62071" s="11"/>
    </row>
    <row r="62072" spans="20:21" x14ac:dyDescent="0.2">
      <c r="T62072" s="11"/>
      <c r="U62072" s="11"/>
    </row>
    <row r="62073" spans="20:21" x14ac:dyDescent="0.2">
      <c r="T62073" s="11"/>
      <c r="U62073" s="11"/>
    </row>
    <row r="62074" spans="20:21" x14ac:dyDescent="0.2">
      <c r="T62074" s="11"/>
      <c r="U62074" s="11"/>
    </row>
    <row r="62075" spans="20:21" x14ac:dyDescent="0.2">
      <c r="T62075" s="11"/>
      <c r="U62075" s="11"/>
    </row>
    <row r="62076" spans="20:21" x14ac:dyDescent="0.2">
      <c r="T62076" s="11"/>
      <c r="U62076" s="11"/>
    </row>
    <row r="62077" spans="20:21" x14ac:dyDescent="0.2">
      <c r="T62077" s="11"/>
      <c r="U62077" s="11"/>
    </row>
    <row r="62078" spans="20:21" x14ac:dyDescent="0.2">
      <c r="T62078" s="11"/>
      <c r="U62078" s="11"/>
    </row>
    <row r="62079" spans="20:21" x14ac:dyDescent="0.2">
      <c r="T62079" s="11"/>
      <c r="U62079" s="11"/>
    </row>
    <row r="62080" spans="20:21" x14ac:dyDescent="0.2">
      <c r="T62080" s="11"/>
      <c r="U62080" s="11"/>
    </row>
    <row r="62081" spans="20:21" x14ac:dyDescent="0.2">
      <c r="T62081" s="11"/>
      <c r="U62081" s="11"/>
    </row>
    <row r="62082" spans="20:21" x14ac:dyDescent="0.2">
      <c r="T62082" s="11"/>
      <c r="U62082" s="11"/>
    </row>
    <row r="62083" spans="20:21" x14ac:dyDescent="0.2">
      <c r="T62083" s="11"/>
      <c r="U62083" s="11"/>
    </row>
    <row r="62084" spans="20:21" x14ac:dyDescent="0.2">
      <c r="T62084" s="11"/>
      <c r="U62084" s="11"/>
    </row>
    <row r="62085" spans="20:21" x14ac:dyDescent="0.2">
      <c r="T62085" s="11"/>
      <c r="U62085" s="11"/>
    </row>
    <row r="62086" spans="20:21" x14ac:dyDescent="0.2">
      <c r="T62086" s="11"/>
      <c r="U62086" s="11"/>
    </row>
    <row r="62087" spans="20:21" x14ac:dyDescent="0.2">
      <c r="T62087" s="11"/>
      <c r="U62087" s="11"/>
    </row>
    <row r="62088" spans="20:21" x14ac:dyDescent="0.2">
      <c r="T62088" s="11"/>
      <c r="U62088" s="11"/>
    </row>
    <row r="62089" spans="20:21" x14ac:dyDescent="0.2">
      <c r="T62089" s="11"/>
      <c r="U62089" s="11"/>
    </row>
    <row r="62090" spans="20:21" x14ac:dyDescent="0.2">
      <c r="T62090" s="11"/>
      <c r="U62090" s="11"/>
    </row>
    <row r="62091" spans="20:21" x14ac:dyDescent="0.2">
      <c r="T62091" s="11"/>
      <c r="U62091" s="11"/>
    </row>
    <row r="62092" spans="20:21" x14ac:dyDescent="0.2">
      <c r="T62092" s="11"/>
      <c r="U62092" s="11"/>
    </row>
    <row r="62093" spans="20:21" x14ac:dyDescent="0.2">
      <c r="T62093" s="11"/>
      <c r="U62093" s="11"/>
    </row>
    <row r="62094" spans="20:21" x14ac:dyDescent="0.2">
      <c r="T62094" s="11"/>
      <c r="U62094" s="11"/>
    </row>
    <row r="62095" spans="20:21" x14ac:dyDescent="0.2">
      <c r="T62095" s="11"/>
      <c r="U62095" s="11"/>
    </row>
    <row r="62096" spans="20:21" x14ac:dyDescent="0.2">
      <c r="T62096" s="11"/>
      <c r="U62096" s="11"/>
    </row>
    <row r="62097" spans="20:21" x14ac:dyDescent="0.2">
      <c r="T62097" s="11"/>
      <c r="U62097" s="11"/>
    </row>
    <row r="62098" spans="20:21" x14ac:dyDescent="0.2">
      <c r="T62098" s="11"/>
      <c r="U62098" s="11"/>
    </row>
    <row r="62099" spans="20:21" x14ac:dyDescent="0.2">
      <c r="T62099" s="11"/>
      <c r="U62099" s="11"/>
    </row>
    <row r="62100" spans="20:21" x14ac:dyDescent="0.2">
      <c r="T62100" s="11"/>
      <c r="U62100" s="11"/>
    </row>
    <row r="62101" spans="20:21" x14ac:dyDescent="0.2">
      <c r="T62101" s="11"/>
      <c r="U62101" s="11"/>
    </row>
    <row r="62102" spans="20:21" x14ac:dyDescent="0.2">
      <c r="T62102" s="11"/>
      <c r="U62102" s="11"/>
    </row>
    <row r="62103" spans="20:21" x14ac:dyDescent="0.2">
      <c r="T62103" s="11"/>
      <c r="U62103" s="11"/>
    </row>
    <row r="62104" spans="20:21" x14ac:dyDescent="0.2">
      <c r="T62104" s="11"/>
      <c r="U62104" s="11"/>
    </row>
    <row r="62105" spans="20:21" x14ac:dyDescent="0.2">
      <c r="T62105" s="11"/>
      <c r="U62105" s="11"/>
    </row>
    <row r="62106" spans="20:21" x14ac:dyDescent="0.2">
      <c r="T62106" s="11"/>
      <c r="U62106" s="11"/>
    </row>
    <row r="62107" spans="20:21" x14ac:dyDescent="0.2">
      <c r="T62107" s="11"/>
      <c r="U62107" s="11"/>
    </row>
    <row r="62108" spans="20:21" x14ac:dyDescent="0.2">
      <c r="T62108" s="11"/>
      <c r="U62108" s="11"/>
    </row>
    <row r="62109" spans="20:21" x14ac:dyDescent="0.2">
      <c r="T62109" s="11"/>
      <c r="U62109" s="11"/>
    </row>
    <row r="62110" spans="20:21" x14ac:dyDescent="0.2">
      <c r="T62110" s="11"/>
      <c r="U62110" s="11"/>
    </row>
    <row r="62111" spans="20:21" x14ac:dyDescent="0.2">
      <c r="T62111" s="11"/>
      <c r="U62111" s="11"/>
    </row>
    <row r="62112" spans="20:21" x14ac:dyDescent="0.2">
      <c r="T62112" s="11"/>
      <c r="U62112" s="11"/>
    </row>
    <row r="62113" spans="20:21" x14ac:dyDescent="0.2">
      <c r="T62113" s="11"/>
      <c r="U62113" s="11"/>
    </row>
    <row r="62114" spans="20:21" x14ac:dyDescent="0.2">
      <c r="T62114" s="11"/>
      <c r="U62114" s="11"/>
    </row>
    <row r="62115" spans="20:21" x14ac:dyDescent="0.2">
      <c r="T62115" s="11"/>
      <c r="U62115" s="11"/>
    </row>
    <row r="62116" spans="20:21" x14ac:dyDescent="0.2">
      <c r="T62116" s="11"/>
      <c r="U62116" s="11"/>
    </row>
    <row r="62117" spans="20:21" x14ac:dyDescent="0.2">
      <c r="T62117" s="11"/>
      <c r="U62117" s="11"/>
    </row>
    <row r="62118" spans="20:21" x14ac:dyDescent="0.2">
      <c r="T62118" s="11"/>
      <c r="U62118" s="11"/>
    </row>
    <row r="62119" spans="20:21" x14ac:dyDescent="0.2">
      <c r="T62119" s="11"/>
      <c r="U62119" s="11"/>
    </row>
    <row r="62120" spans="20:21" x14ac:dyDescent="0.2">
      <c r="T62120" s="11"/>
      <c r="U62120" s="11"/>
    </row>
    <row r="62121" spans="20:21" x14ac:dyDescent="0.2">
      <c r="T62121" s="11"/>
      <c r="U62121" s="11"/>
    </row>
    <row r="62122" spans="20:21" x14ac:dyDescent="0.2">
      <c r="T62122" s="11"/>
      <c r="U62122" s="11"/>
    </row>
    <row r="62123" spans="20:21" x14ac:dyDescent="0.2">
      <c r="T62123" s="11"/>
      <c r="U62123" s="11"/>
    </row>
    <row r="62124" spans="20:21" x14ac:dyDescent="0.2">
      <c r="T62124" s="11"/>
      <c r="U62124" s="11"/>
    </row>
    <row r="62125" spans="20:21" x14ac:dyDescent="0.2">
      <c r="T62125" s="11"/>
      <c r="U62125" s="11"/>
    </row>
    <row r="62126" spans="20:21" x14ac:dyDescent="0.2">
      <c r="T62126" s="11"/>
      <c r="U62126" s="11"/>
    </row>
    <row r="62127" spans="20:21" x14ac:dyDescent="0.2">
      <c r="T62127" s="11"/>
      <c r="U62127" s="11"/>
    </row>
    <row r="62128" spans="20:21" x14ac:dyDescent="0.2">
      <c r="T62128" s="11"/>
      <c r="U62128" s="11"/>
    </row>
    <row r="62129" spans="20:21" x14ac:dyDescent="0.2">
      <c r="T62129" s="11"/>
      <c r="U62129" s="11"/>
    </row>
    <row r="62130" spans="20:21" x14ac:dyDescent="0.2">
      <c r="T62130" s="11"/>
      <c r="U62130" s="11"/>
    </row>
    <row r="62131" spans="20:21" x14ac:dyDescent="0.2">
      <c r="T62131" s="11"/>
      <c r="U62131" s="11"/>
    </row>
    <row r="62132" spans="20:21" x14ac:dyDescent="0.2">
      <c r="T62132" s="11"/>
      <c r="U62132" s="11"/>
    </row>
    <row r="62133" spans="20:21" x14ac:dyDescent="0.2">
      <c r="T62133" s="11"/>
      <c r="U62133" s="11"/>
    </row>
    <row r="62134" spans="20:21" x14ac:dyDescent="0.2">
      <c r="T62134" s="11"/>
      <c r="U62134" s="11"/>
    </row>
    <row r="62135" spans="20:21" x14ac:dyDescent="0.2">
      <c r="T62135" s="11"/>
      <c r="U62135" s="11"/>
    </row>
    <row r="62136" spans="20:21" x14ac:dyDescent="0.2">
      <c r="T62136" s="11"/>
      <c r="U62136" s="11"/>
    </row>
    <row r="62137" spans="20:21" x14ac:dyDescent="0.2">
      <c r="T62137" s="11"/>
      <c r="U62137" s="11"/>
    </row>
    <row r="62138" spans="20:21" x14ac:dyDescent="0.2">
      <c r="T62138" s="11"/>
      <c r="U62138" s="11"/>
    </row>
    <row r="62139" spans="20:21" x14ac:dyDescent="0.2">
      <c r="T62139" s="11"/>
      <c r="U62139" s="11"/>
    </row>
    <row r="62140" spans="20:21" x14ac:dyDescent="0.2">
      <c r="T62140" s="11"/>
      <c r="U62140" s="11"/>
    </row>
    <row r="62141" spans="20:21" x14ac:dyDescent="0.2">
      <c r="T62141" s="11"/>
      <c r="U62141" s="11"/>
    </row>
    <row r="62142" spans="20:21" x14ac:dyDescent="0.2">
      <c r="T62142" s="11"/>
      <c r="U62142" s="11"/>
    </row>
    <row r="62143" spans="20:21" x14ac:dyDescent="0.2">
      <c r="T62143" s="11"/>
      <c r="U62143" s="11"/>
    </row>
    <row r="62144" spans="20:21" x14ac:dyDescent="0.2">
      <c r="T62144" s="11"/>
      <c r="U62144" s="11"/>
    </row>
    <row r="62145" spans="20:21" x14ac:dyDescent="0.2">
      <c r="T62145" s="11"/>
      <c r="U62145" s="11"/>
    </row>
    <row r="62146" spans="20:21" x14ac:dyDescent="0.2">
      <c r="T62146" s="11"/>
      <c r="U62146" s="11"/>
    </row>
    <row r="62147" spans="20:21" x14ac:dyDescent="0.2">
      <c r="T62147" s="11"/>
      <c r="U62147" s="11"/>
    </row>
    <row r="62148" spans="20:21" x14ac:dyDescent="0.2">
      <c r="T62148" s="11"/>
      <c r="U62148" s="11"/>
    </row>
    <row r="62149" spans="20:21" x14ac:dyDescent="0.2">
      <c r="T62149" s="11"/>
      <c r="U62149" s="11"/>
    </row>
    <row r="62150" spans="20:21" x14ac:dyDescent="0.2">
      <c r="T62150" s="11"/>
      <c r="U62150" s="11"/>
    </row>
    <row r="62151" spans="20:21" x14ac:dyDescent="0.2">
      <c r="T62151" s="11"/>
      <c r="U62151" s="11"/>
    </row>
    <row r="62152" spans="20:21" x14ac:dyDescent="0.2">
      <c r="T62152" s="11"/>
      <c r="U62152" s="11"/>
    </row>
    <row r="62153" spans="20:21" x14ac:dyDescent="0.2">
      <c r="T62153" s="11"/>
      <c r="U62153" s="11"/>
    </row>
    <row r="62154" spans="20:21" x14ac:dyDescent="0.2">
      <c r="T62154" s="11"/>
      <c r="U62154" s="11"/>
    </row>
    <row r="62155" spans="20:21" x14ac:dyDescent="0.2">
      <c r="T62155" s="11"/>
      <c r="U62155" s="11"/>
    </row>
    <row r="62156" spans="20:21" x14ac:dyDescent="0.2">
      <c r="T62156" s="11"/>
      <c r="U62156" s="11"/>
    </row>
    <row r="62157" spans="20:21" x14ac:dyDescent="0.2">
      <c r="T62157" s="11"/>
      <c r="U62157" s="11"/>
    </row>
    <row r="62158" spans="20:21" x14ac:dyDescent="0.2">
      <c r="T62158" s="11"/>
      <c r="U62158" s="11"/>
    </row>
    <row r="62159" spans="20:21" x14ac:dyDescent="0.2">
      <c r="T62159" s="11"/>
      <c r="U62159" s="11"/>
    </row>
    <row r="62160" spans="20:21" x14ac:dyDescent="0.2">
      <c r="T62160" s="11"/>
      <c r="U62160" s="11"/>
    </row>
    <row r="62161" spans="20:21" x14ac:dyDescent="0.2">
      <c r="T62161" s="11"/>
      <c r="U62161" s="11"/>
    </row>
    <row r="62162" spans="20:21" x14ac:dyDescent="0.2">
      <c r="T62162" s="11"/>
      <c r="U62162" s="11"/>
    </row>
    <row r="62163" spans="20:21" x14ac:dyDescent="0.2">
      <c r="T62163" s="11"/>
      <c r="U62163" s="11"/>
    </row>
    <row r="62164" spans="20:21" x14ac:dyDescent="0.2">
      <c r="T62164" s="11"/>
      <c r="U62164" s="11"/>
    </row>
    <row r="62165" spans="20:21" x14ac:dyDescent="0.2">
      <c r="T62165" s="11"/>
      <c r="U62165" s="11"/>
    </row>
    <row r="62166" spans="20:21" x14ac:dyDescent="0.2">
      <c r="T62166" s="11"/>
      <c r="U62166" s="11"/>
    </row>
    <row r="62167" spans="20:21" x14ac:dyDescent="0.2">
      <c r="T62167" s="11"/>
      <c r="U62167" s="11"/>
    </row>
    <row r="62168" spans="20:21" x14ac:dyDescent="0.2">
      <c r="T62168" s="11"/>
      <c r="U62168" s="11"/>
    </row>
    <row r="62169" spans="20:21" x14ac:dyDescent="0.2">
      <c r="T62169" s="11"/>
      <c r="U62169" s="11"/>
    </row>
    <row r="62170" spans="20:21" x14ac:dyDescent="0.2">
      <c r="T62170" s="11"/>
      <c r="U62170" s="11"/>
    </row>
    <row r="62171" spans="20:21" x14ac:dyDescent="0.2">
      <c r="T62171" s="11"/>
      <c r="U62171" s="11"/>
    </row>
    <row r="62172" spans="20:21" x14ac:dyDescent="0.2">
      <c r="T62172" s="11"/>
      <c r="U62172" s="11"/>
    </row>
    <row r="62173" spans="20:21" x14ac:dyDescent="0.2">
      <c r="T62173" s="11"/>
      <c r="U62173" s="11"/>
    </row>
    <row r="62174" spans="20:21" x14ac:dyDescent="0.2">
      <c r="T62174" s="11"/>
      <c r="U62174" s="11"/>
    </row>
    <row r="62175" spans="20:21" x14ac:dyDescent="0.2">
      <c r="T62175" s="11"/>
      <c r="U62175" s="11"/>
    </row>
    <row r="62176" spans="20:21" x14ac:dyDescent="0.2">
      <c r="T62176" s="11"/>
      <c r="U62176" s="11"/>
    </row>
    <row r="62177" spans="20:21" x14ac:dyDescent="0.2">
      <c r="T62177" s="11"/>
      <c r="U62177" s="11"/>
    </row>
    <row r="62178" spans="20:21" x14ac:dyDescent="0.2">
      <c r="T62178" s="11"/>
      <c r="U62178" s="11"/>
    </row>
    <row r="62179" spans="20:21" x14ac:dyDescent="0.2">
      <c r="T62179" s="11"/>
      <c r="U62179" s="11"/>
    </row>
    <row r="62180" spans="20:21" x14ac:dyDescent="0.2">
      <c r="T62180" s="11"/>
      <c r="U62180" s="11"/>
    </row>
    <row r="62181" spans="20:21" x14ac:dyDescent="0.2">
      <c r="T62181" s="11"/>
      <c r="U62181" s="11"/>
    </row>
    <row r="62182" spans="20:21" x14ac:dyDescent="0.2">
      <c r="T62182" s="11"/>
      <c r="U62182" s="11"/>
    </row>
    <row r="62183" spans="20:21" x14ac:dyDescent="0.2">
      <c r="T62183" s="11"/>
      <c r="U62183" s="11"/>
    </row>
    <row r="62184" spans="20:21" x14ac:dyDescent="0.2">
      <c r="T62184" s="11"/>
      <c r="U62184" s="11"/>
    </row>
    <row r="62185" spans="20:21" x14ac:dyDescent="0.2">
      <c r="T62185" s="11"/>
      <c r="U62185" s="11"/>
    </row>
    <row r="62186" spans="20:21" x14ac:dyDescent="0.2">
      <c r="T62186" s="11"/>
      <c r="U62186" s="11"/>
    </row>
    <row r="62187" spans="20:21" x14ac:dyDescent="0.2">
      <c r="T62187" s="11"/>
      <c r="U62187" s="11"/>
    </row>
    <row r="62188" spans="20:21" x14ac:dyDescent="0.2">
      <c r="T62188" s="11"/>
      <c r="U62188" s="11"/>
    </row>
    <row r="62189" spans="20:21" x14ac:dyDescent="0.2">
      <c r="T62189" s="11"/>
      <c r="U62189" s="11"/>
    </row>
    <row r="62190" spans="20:21" x14ac:dyDescent="0.2">
      <c r="T62190" s="11"/>
      <c r="U62190" s="11"/>
    </row>
    <row r="62191" spans="20:21" x14ac:dyDescent="0.2">
      <c r="T62191" s="11"/>
      <c r="U62191" s="11"/>
    </row>
    <row r="62192" spans="20:21" x14ac:dyDescent="0.2">
      <c r="T62192" s="11"/>
      <c r="U62192" s="11"/>
    </row>
    <row r="62193" spans="20:21" x14ac:dyDescent="0.2">
      <c r="T62193" s="11"/>
      <c r="U62193" s="11"/>
    </row>
    <row r="62194" spans="20:21" x14ac:dyDescent="0.2">
      <c r="T62194" s="11"/>
      <c r="U62194" s="11"/>
    </row>
    <row r="62195" spans="20:21" x14ac:dyDescent="0.2">
      <c r="T62195" s="11"/>
      <c r="U62195" s="11"/>
    </row>
    <row r="62196" spans="20:21" x14ac:dyDescent="0.2">
      <c r="T62196" s="11"/>
      <c r="U62196" s="11"/>
    </row>
    <row r="62197" spans="20:21" x14ac:dyDescent="0.2">
      <c r="T62197" s="11"/>
      <c r="U62197" s="11"/>
    </row>
    <row r="62198" spans="20:21" x14ac:dyDescent="0.2">
      <c r="T62198" s="11"/>
      <c r="U62198" s="11"/>
    </row>
    <row r="62199" spans="20:21" x14ac:dyDescent="0.2">
      <c r="T62199" s="11"/>
      <c r="U62199" s="11"/>
    </row>
    <row r="62200" spans="20:21" x14ac:dyDescent="0.2">
      <c r="T62200" s="11"/>
      <c r="U62200" s="11"/>
    </row>
    <row r="62201" spans="20:21" x14ac:dyDescent="0.2">
      <c r="T62201" s="11"/>
      <c r="U62201" s="11"/>
    </row>
    <row r="62202" spans="20:21" x14ac:dyDescent="0.2">
      <c r="T62202" s="11"/>
      <c r="U62202" s="11"/>
    </row>
    <row r="62203" spans="20:21" x14ac:dyDescent="0.2">
      <c r="T62203" s="11"/>
      <c r="U62203" s="11"/>
    </row>
    <row r="62204" spans="20:21" x14ac:dyDescent="0.2">
      <c r="T62204" s="11"/>
      <c r="U62204" s="11"/>
    </row>
    <row r="62205" spans="20:21" x14ac:dyDescent="0.2">
      <c r="T62205" s="11"/>
      <c r="U62205" s="11"/>
    </row>
    <row r="62206" spans="20:21" x14ac:dyDescent="0.2">
      <c r="T62206" s="11"/>
      <c r="U62206" s="11"/>
    </row>
    <row r="62207" spans="20:21" x14ac:dyDescent="0.2">
      <c r="T62207" s="11"/>
      <c r="U62207" s="11"/>
    </row>
    <row r="62208" spans="20:21" x14ac:dyDescent="0.2">
      <c r="T62208" s="11"/>
      <c r="U62208" s="11"/>
    </row>
    <row r="62209" spans="20:21" x14ac:dyDescent="0.2">
      <c r="T62209" s="11"/>
      <c r="U62209" s="11"/>
    </row>
    <row r="62210" spans="20:21" x14ac:dyDescent="0.2">
      <c r="T62210" s="11"/>
      <c r="U62210" s="11"/>
    </row>
    <row r="62211" spans="20:21" x14ac:dyDescent="0.2">
      <c r="T62211" s="11"/>
      <c r="U62211" s="11"/>
    </row>
    <row r="62212" spans="20:21" x14ac:dyDescent="0.2">
      <c r="T62212" s="11"/>
      <c r="U62212" s="11"/>
    </row>
    <row r="62213" spans="20:21" x14ac:dyDescent="0.2">
      <c r="T62213" s="11"/>
      <c r="U62213" s="11"/>
    </row>
    <row r="62214" spans="20:21" x14ac:dyDescent="0.2">
      <c r="T62214" s="11"/>
      <c r="U62214" s="11"/>
    </row>
    <row r="62215" spans="20:21" x14ac:dyDescent="0.2">
      <c r="T62215" s="11"/>
      <c r="U62215" s="11"/>
    </row>
    <row r="62216" spans="20:21" x14ac:dyDescent="0.2">
      <c r="T62216" s="11"/>
      <c r="U62216" s="11"/>
    </row>
    <row r="62217" spans="20:21" x14ac:dyDescent="0.2">
      <c r="T62217" s="11"/>
      <c r="U62217" s="11"/>
    </row>
    <row r="62218" spans="20:21" x14ac:dyDescent="0.2">
      <c r="T62218" s="11"/>
      <c r="U62218" s="11"/>
    </row>
    <row r="62219" spans="20:21" x14ac:dyDescent="0.2">
      <c r="T62219" s="11"/>
      <c r="U62219" s="11"/>
    </row>
    <row r="62220" spans="20:21" x14ac:dyDescent="0.2">
      <c r="T62220" s="11"/>
      <c r="U62220" s="11"/>
    </row>
    <row r="62221" spans="20:21" x14ac:dyDescent="0.2">
      <c r="T62221" s="11"/>
      <c r="U62221" s="11"/>
    </row>
    <row r="62222" spans="20:21" x14ac:dyDescent="0.2">
      <c r="T62222" s="11"/>
      <c r="U62222" s="11"/>
    </row>
    <row r="62223" spans="20:21" x14ac:dyDescent="0.2">
      <c r="T62223" s="11"/>
      <c r="U62223" s="11"/>
    </row>
    <row r="62224" spans="20:21" x14ac:dyDescent="0.2">
      <c r="T62224" s="11"/>
      <c r="U62224" s="11"/>
    </row>
    <row r="62225" spans="20:21" x14ac:dyDescent="0.2">
      <c r="T62225" s="11"/>
      <c r="U62225" s="11"/>
    </row>
    <row r="62226" spans="20:21" x14ac:dyDescent="0.2">
      <c r="T62226" s="11"/>
      <c r="U62226" s="11"/>
    </row>
    <row r="62227" spans="20:21" x14ac:dyDescent="0.2">
      <c r="T62227" s="11"/>
      <c r="U62227" s="11"/>
    </row>
    <row r="62228" spans="20:21" x14ac:dyDescent="0.2">
      <c r="T62228" s="11"/>
      <c r="U62228" s="11"/>
    </row>
    <row r="62229" spans="20:21" x14ac:dyDescent="0.2">
      <c r="T62229" s="11"/>
      <c r="U62229" s="11"/>
    </row>
    <row r="62230" spans="20:21" x14ac:dyDescent="0.2">
      <c r="T62230" s="11"/>
      <c r="U62230" s="11"/>
    </row>
    <row r="62231" spans="20:21" x14ac:dyDescent="0.2">
      <c r="T62231" s="11"/>
      <c r="U62231" s="11"/>
    </row>
    <row r="62232" spans="20:21" x14ac:dyDescent="0.2">
      <c r="T62232" s="11"/>
      <c r="U62232" s="11"/>
    </row>
    <row r="62233" spans="20:21" x14ac:dyDescent="0.2">
      <c r="T62233" s="11"/>
      <c r="U62233" s="11"/>
    </row>
    <row r="62234" spans="20:21" x14ac:dyDescent="0.2">
      <c r="T62234" s="11"/>
      <c r="U62234" s="11"/>
    </row>
    <row r="62235" spans="20:21" x14ac:dyDescent="0.2">
      <c r="T62235" s="11"/>
      <c r="U62235" s="11"/>
    </row>
    <row r="62236" spans="20:21" x14ac:dyDescent="0.2">
      <c r="T62236" s="11"/>
      <c r="U62236" s="11"/>
    </row>
    <row r="62237" spans="20:21" x14ac:dyDescent="0.2">
      <c r="T62237" s="11"/>
      <c r="U62237" s="11"/>
    </row>
    <row r="62238" spans="20:21" x14ac:dyDescent="0.2">
      <c r="T62238" s="11"/>
      <c r="U62238" s="11"/>
    </row>
    <row r="62239" spans="20:21" x14ac:dyDescent="0.2">
      <c r="T62239" s="11"/>
      <c r="U62239" s="11"/>
    </row>
    <row r="62240" spans="20:21" x14ac:dyDescent="0.2">
      <c r="T62240" s="11"/>
      <c r="U62240" s="11"/>
    </row>
    <row r="62241" spans="20:21" x14ac:dyDescent="0.2">
      <c r="T62241" s="11"/>
      <c r="U62241" s="11"/>
    </row>
    <row r="62242" spans="20:21" x14ac:dyDescent="0.2">
      <c r="T62242" s="11"/>
      <c r="U62242" s="11"/>
    </row>
    <row r="62243" spans="20:21" x14ac:dyDescent="0.2">
      <c r="T62243" s="11"/>
      <c r="U62243" s="11"/>
    </row>
    <row r="62244" spans="20:21" x14ac:dyDescent="0.2">
      <c r="T62244" s="11"/>
      <c r="U62244" s="11"/>
    </row>
    <row r="62245" spans="20:21" x14ac:dyDescent="0.2">
      <c r="T62245" s="11"/>
      <c r="U62245" s="11"/>
    </row>
    <row r="62246" spans="20:21" x14ac:dyDescent="0.2">
      <c r="T62246" s="11"/>
      <c r="U62246" s="11"/>
    </row>
    <row r="62247" spans="20:21" x14ac:dyDescent="0.2">
      <c r="T62247" s="11"/>
      <c r="U62247" s="11"/>
    </row>
    <row r="62248" spans="20:21" x14ac:dyDescent="0.2">
      <c r="T62248" s="11"/>
      <c r="U62248" s="11"/>
    </row>
    <row r="62249" spans="20:21" x14ac:dyDescent="0.2">
      <c r="T62249" s="11"/>
      <c r="U62249" s="11"/>
    </row>
    <row r="62250" spans="20:21" x14ac:dyDescent="0.2">
      <c r="T62250" s="11"/>
      <c r="U62250" s="11"/>
    </row>
    <row r="62251" spans="20:21" x14ac:dyDescent="0.2">
      <c r="T62251" s="11"/>
      <c r="U62251" s="11"/>
    </row>
    <row r="62252" spans="20:21" x14ac:dyDescent="0.2">
      <c r="T62252" s="11"/>
      <c r="U62252" s="11"/>
    </row>
    <row r="62253" spans="20:21" x14ac:dyDescent="0.2">
      <c r="T62253" s="11"/>
      <c r="U62253" s="11"/>
    </row>
    <row r="62254" spans="20:21" x14ac:dyDescent="0.2">
      <c r="T62254" s="11"/>
      <c r="U62254" s="11"/>
    </row>
    <row r="62255" spans="20:21" x14ac:dyDescent="0.2">
      <c r="T62255" s="11"/>
      <c r="U62255" s="11"/>
    </row>
    <row r="62256" spans="20:21" x14ac:dyDescent="0.2">
      <c r="T62256" s="11"/>
      <c r="U62256" s="11"/>
    </row>
    <row r="62257" spans="20:21" x14ac:dyDescent="0.2">
      <c r="T62257" s="11"/>
      <c r="U62257" s="11"/>
    </row>
    <row r="62258" spans="20:21" x14ac:dyDescent="0.2">
      <c r="T62258" s="11"/>
      <c r="U62258" s="11"/>
    </row>
    <row r="62259" spans="20:21" x14ac:dyDescent="0.2">
      <c r="T62259" s="11"/>
      <c r="U62259" s="11"/>
    </row>
    <row r="62260" spans="20:21" x14ac:dyDescent="0.2">
      <c r="T62260" s="11"/>
      <c r="U62260" s="11"/>
    </row>
    <row r="62261" spans="20:21" x14ac:dyDescent="0.2">
      <c r="T62261" s="11"/>
      <c r="U62261" s="11"/>
    </row>
    <row r="62262" spans="20:21" x14ac:dyDescent="0.2">
      <c r="T62262" s="11"/>
      <c r="U62262" s="11"/>
    </row>
    <row r="62263" spans="20:21" x14ac:dyDescent="0.2">
      <c r="T62263" s="11"/>
      <c r="U62263" s="11"/>
    </row>
    <row r="62264" spans="20:21" x14ac:dyDescent="0.2">
      <c r="T62264" s="11"/>
      <c r="U62264" s="11"/>
    </row>
    <row r="62265" spans="20:21" x14ac:dyDescent="0.2">
      <c r="T62265" s="11"/>
      <c r="U62265" s="11"/>
    </row>
    <row r="62266" spans="20:21" x14ac:dyDescent="0.2">
      <c r="T62266" s="11"/>
      <c r="U62266" s="11"/>
    </row>
    <row r="62267" spans="20:21" x14ac:dyDescent="0.2">
      <c r="T62267" s="11"/>
      <c r="U62267" s="11"/>
    </row>
    <row r="62268" spans="20:21" x14ac:dyDescent="0.2">
      <c r="T62268" s="11"/>
      <c r="U62268" s="11"/>
    </row>
    <row r="62269" spans="20:21" x14ac:dyDescent="0.2">
      <c r="T62269" s="11"/>
      <c r="U62269" s="11"/>
    </row>
    <row r="62270" spans="20:21" x14ac:dyDescent="0.2">
      <c r="T62270" s="11"/>
      <c r="U62270" s="11"/>
    </row>
    <row r="62271" spans="20:21" x14ac:dyDescent="0.2">
      <c r="T62271" s="11"/>
      <c r="U62271" s="11"/>
    </row>
    <row r="62272" spans="20:21" x14ac:dyDescent="0.2">
      <c r="T62272" s="11"/>
      <c r="U62272" s="11"/>
    </row>
    <row r="62273" spans="20:21" x14ac:dyDescent="0.2">
      <c r="T62273" s="11"/>
      <c r="U62273" s="11"/>
    </row>
    <row r="62274" spans="20:21" x14ac:dyDescent="0.2">
      <c r="T62274" s="11"/>
      <c r="U62274" s="11"/>
    </row>
    <row r="62275" spans="20:21" x14ac:dyDescent="0.2">
      <c r="T62275" s="11"/>
      <c r="U62275" s="11"/>
    </row>
    <row r="62276" spans="20:21" x14ac:dyDescent="0.2">
      <c r="T62276" s="11"/>
      <c r="U62276" s="11"/>
    </row>
    <row r="62277" spans="20:21" x14ac:dyDescent="0.2">
      <c r="T62277" s="11"/>
      <c r="U62277" s="11"/>
    </row>
    <row r="62278" spans="20:21" x14ac:dyDescent="0.2">
      <c r="T62278" s="11"/>
      <c r="U62278" s="11"/>
    </row>
    <row r="62279" spans="20:21" x14ac:dyDescent="0.2">
      <c r="T62279" s="11"/>
      <c r="U62279" s="11"/>
    </row>
    <row r="62280" spans="20:21" x14ac:dyDescent="0.2">
      <c r="T62280" s="11"/>
      <c r="U62280" s="11"/>
    </row>
    <row r="62281" spans="20:21" x14ac:dyDescent="0.2">
      <c r="T62281" s="11"/>
      <c r="U62281" s="11"/>
    </row>
    <row r="62282" spans="20:21" x14ac:dyDescent="0.2">
      <c r="T62282" s="11"/>
      <c r="U62282" s="11"/>
    </row>
    <row r="62283" spans="20:21" x14ac:dyDescent="0.2">
      <c r="T62283" s="11"/>
      <c r="U62283" s="11"/>
    </row>
    <row r="62284" spans="20:21" x14ac:dyDescent="0.2">
      <c r="T62284" s="11"/>
      <c r="U62284" s="11"/>
    </row>
    <row r="62285" spans="20:21" x14ac:dyDescent="0.2">
      <c r="T62285" s="11"/>
      <c r="U62285" s="11"/>
    </row>
    <row r="62286" spans="20:21" x14ac:dyDescent="0.2">
      <c r="T62286" s="11"/>
      <c r="U62286" s="11"/>
    </row>
    <row r="62287" spans="20:21" x14ac:dyDescent="0.2">
      <c r="T62287" s="11"/>
      <c r="U62287" s="11"/>
    </row>
    <row r="62288" spans="20:21" x14ac:dyDescent="0.2">
      <c r="T62288" s="11"/>
      <c r="U62288" s="11"/>
    </row>
    <row r="62289" spans="20:21" x14ac:dyDescent="0.2">
      <c r="T62289" s="11"/>
      <c r="U62289" s="11"/>
    </row>
    <row r="62290" spans="20:21" x14ac:dyDescent="0.2">
      <c r="T62290" s="11"/>
      <c r="U62290" s="11"/>
    </row>
    <row r="62291" spans="20:21" x14ac:dyDescent="0.2">
      <c r="T62291" s="11"/>
      <c r="U62291" s="11"/>
    </row>
    <row r="62292" spans="20:21" x14ac:dyDescent="0.2">
      <c r="T62292" s="11"/>
      <c r="U62292" s="11"/>
    </row>
    <row r="62293" spans="20:21" x14ac:dyDescent="0.2">
      <c r="T62293" s="11"/>
      <c r="U62293" s="11"/>
    </row>
    <row r="62294" spans="20:21" x14ac:dyDescent="0.2">
      <c r="T62294" s="11"/>
      <c r="U62294" s="11"/>
    </row>
    <row r="62295" spans="20:21" x14ac:dyDescent="0.2">
      <c r="T62295" s="11"/>
      <c r="U62295" s="11"/>
    </row>
    <row r="62296" spans="20:21" x14ac:dyDescent="0.2">
      <c r="T62296" s="11"/>
      <c r="U62296" s="11"/>
    </row>
    <row r="62297" spans="20:21" x14ac:dyDescent="0.2">
      <c r="T62297" s="11"/>
      <c r="U62297" s="11"/>
    </row>
    <row r="62298" spans="20:21" x14ac:dyDescent="0.2">
      <c r="T62298" s="11"/>
      <c r="U62298" s="11"/>
    </row>
    <row r="62299" spans="20:21" x14ac:dyDescent="0.2">
      <c r="T62299" s="11"/>
      <c r="U62299" s="11"/>
    </row>
    <row r="62300" spans="20:21" x14ac:dyDescent="0.2">
      <c r="T62300" s="11"/>
      <c r="U62300" s="11"/>
    </row>
    <row r="62301" spans="20:21" x14ac:dyDescent="0.2">
      <c r="T62301" s="11"/>
      <c r="U62301" s="11"/>
    </row>
    <row r="62302" spans="20:21" x14ac:dyDescent="0.2">
      <c r="T62302" s="11"/>
      <c r="U62302" s="11"/>
    </row>
    <row r="62303" spans="20:21" x14ac:dyDescent="0.2">
      <c r="T62303" s="11"/>
      <c r="U62303" s="11"/>
    </row>
    <row r="62304" spans="20:21" x14ac:dyDescent="0.2">
      <c r="T62304" s="11"/>
      <c r="U62304" s="11"/>
    </row>
    <row r="62305" spans="20:21" x14ac:dyDescent="0.2">
      <c r="T62305" s="11"/>
      <c r="U62305" s="11"/>
    </row>
    <row r="62306" spans="20:21" x14ac:dyDescent="0.2">
      <c r="T62306" s="11"/>
      <c r="U62306" s="11"/>
    </row>
    <row r="62307" spans="20:21" x14ac:dyDescent="0.2">
      <c r="T62307" s="11"/>
      <c r="U62307" s="11"/>
    </row>
    <row r="62308" spans="20:21" x14ac:dyDescent="0.2">
      <c r="T62308" s="11"/>
      <c r="U62308" s="11"/>
    </row>
    <row r="62309" spans="20:21" x14ac:dyDescent="0.2">
      <c r="T62309" s="11"/>
      <c r="U62309" s="11"/>
    </row>
    <row r="62310" spans="20:21" x14ac:dyDescent="0.2">
      <c r="T62310" s="11"/>
      <c r="U62310" s="11"/>
    </row>
    <row r="62311" spans="20:21" x14ac:dyDescent="0.2">
      <c r="T62311" s="11"/>
      <c r="U62311" s="11"/>
    </row>
    <row r="62312" spans="20:21" x14ac:dyDescent="0.2">
      <c r="T62312" s="11"/>
      <c r="U62312" s="11"/>
    </row>
    <row r="62313" spans="20:21" x14ac:dyDescent="0.2">
      <c r="T62313" s="11"/>
      <c r="U62313" s="11"/>
    </row>
    <row r="62314" spans="20:21" x14ac:dyDescent="0.2">
      <c r="T62314" s="11"/>
      <c r="U62314" s="11"/>
    </row>
    <row r="62315" spans="20:21" x14ac:dyDescent="0.2">
      <c r="T62315" s="11"/>
      <c r="U62315" s="11"/>
    </row>
    <row r="62316" spans="20:21" x14ac:dyDescent="0.2">
      <c r="T62316" s="11"/>
      <c r="U62316" s="11"/>
    </row>
    <row r="62317" spans="20:21" x14ac:dyDescent="0.2">
      <c r="T62317" s="11"/>
      <c r="U62317" s="11"/>
    </row>
    <row r="62318" spans="20:21" x14ac:dyDescent="0.2">
      <c r="T62318" s="11"/>
      <c r="U62318" s="11"/>
    </row>
    <row r="62319" spans="20:21" x14ac:dyDescent="0.2">
      <c r="T62319" s="11"/>
      <c r="U62319" s="11"/>
    </row>
    <row r="62320" spans="20:21" x14ac:dyDescent="0.2">
      <c r="T62320" s="11"/>
      <c r="U62320" s="11"/>
    </row>
    <row r="62321" spans="20:21" x14ac:dyDescent="0.2">
      <c r="T62321" s="11"/>
      <c r="U62321" s="11"/>
    </row>
    <row r="62322" spans="20:21" x14ac:dyDescent="0.2">
      <c r="T62322" s="11"/>
      <c r="U62322" s="11"/>
    </row>
    <row r="62323" spans="20:21" x14ac:dyDescent="0.2">
      <c r="T62323" s="11"/>
      <c r="U62323" s="11"/>
    </row>
    <row r="62324" spans="20:21" x14ac:dyDescent="0.2">
      <c r="T62324" s="11"/>
      <c r="U62324" s="11"/>
    </row>
    <row r="62325" spans="20:21" x14ac:dyDescent="0.2">
      <c r="T62325" s="11"/>
      <c r="U62325" s="11"/>
    </row>
    <row r="62326" spans="20:21" x14ac:dyDescent="0.2">
      <c r="T62326" s="11"/>
      <c r="U62326" s="11"/>
    </row>
    <row r="62327" spans="20:21" x14ac:dyDescent="0.2">
      <c r="T62327" s="11"/>
      <c r="U62327" s="11"/>
    </row>
    <row r="62328" spans="20:21" x14ac:dyDescent="0.2">
      <c r="T62328" s="11"/>
      <c r="U62328" s="11"/>
    </row>
    <row r="62329" spans="20:21" x14ac:dyDescent="0.2">
      <c r="T62329" s="11"/>
      <c r="U62329" s="11"/>
    </row>
    <row r="62330" spans="20:21" x14ac:dyDescent="0.2">
      <c r="T62330" s="11"/>
      <c r="U62330" s="11"/>
    </row>
    <row r="62331" spans="20:21" x14ac:dyDescent="0.2">
      <c r="T62331" s="11"/>
      <c r="U62331" s="11"/>
    </row>
    <row r="62332" spans="20:21" x14ac:dyDescent="0.2">
      <c r="T62332" s="11"/>
      <c r="U62332" s="11"/>
    </row>
    <row r="62333" spans="20:21" x14ac:dyDescent="0.2">
      <c r="T62333" s="11"/>
      <c r="U62333" s="11"/>
    </row>
    <row r="62334" spans="20:21" x14ac:dyDescent="0.2">
      <c r="T62334" s="11"/>
      <c r="U62334" s="11"/>
    </row>
    <row r="62335" spans="20:21" x14ac:dyDescent="0.2">
      <c r="T62335" s="11"/>
      <c r="U62335" s="11"/>
    </row>
    <row r="62336" spans="20:21" x14ac:dyDescent="0.2">
      <c r="T62336" s="11"/>
      <c r="U62336" s="11"/>
    </row>
    <row r="62337" spans="20:21" x14ac:dyDescent="0.2">
      <c r="T62337" s="11"/>
      <c r="U62337" s="11"/>
    </row>
    <row r="62338" spans="20:21" x14ac:dyDescent="0.2">
      <c r="T62338" s="11"/>
      <c r="U62338" s="11"/>
    </row>
    <row r="62339" spans="20:21" x14ac:dyDescent="0.2">
      <c r="T62339" s="11"/>
      <c r="U62339" s="11"/>
    </row>
    <row r="62340" spans="20:21" x14ac:dyDescent="0.2">
      <c r="T62340" s="11"/>
      <c r="U62340" s="11"/>
    </row>
    <row r="62341" spans="20:21" x14ac:dyDescent="0.2">
      <c r="T62341" s="11"/>
      <c r="U62341" s="11"/>
    </row>
    <row r="62342" spans="20:21" x14ac:dyDescent="0.2">
      <c r="T62342" s="11"/>
      <c r="U62342" s="11"/>
    </row>
    <row r="62343" spans="20:21" x14ac:dyDescent="0.2">
      <c r="T62343" s="11"/>
      <c r="U62343" s="11"/>
    </row>
    <row r="62344" spans="20:21" x14ac:dyDescent="0.2">
      <c r="T62344" s="11"/>
      <c r="U62344" s="11"/>
    </row>
    <row r="62345" spans="20:21" x14ac:dyDescent="0.2">
      <c r="T62345" s="11"/>
      <c r="U62345" s="11"/>
    </row>
    <row r="62346" spans="20:21" x14ac:dyDescent="0.2">
      <c r="T62346" s="11"/>
      <c r="U62346" s="11"/>
    </row>
    <row r="62347" spans="20:21" x14ac:dyDescent="0.2">
      <c r="T62347" s="11"/>
      <c r="U62347" s="11"/>
    </row>
    <row r="62348" spans="20:21" x14ac:dyDescent="0.2">
      <c r="T62348" s="11"/>
      <c r="U62348" s="11"/>
    </row>
    <row r="62349" spans="20:21" x14ac:dyDescent="0.2">
      <c r="T62349" s="11"/>
      <c r="U62349" s="11"/>
    </row>
    <row r="62350" spans="20:21" x14ac:dyDescent="0.2">
      <c r="T62350" s="11"/>
      <c r="U62350" s="11"/>
    </row>
    <row r="62351" spans="20:21" x14ac:dyDescent="0.2">
      <c r="T62351" s="11"/>
      <c r="U62351" s="11"/>
    </row>
    <row r="62352" spans="20:21" x14ac:dyDescent="0.2">
      <c r="T62352" s="11"/>
      <c r="U62352" s="11"/>
    </row>
    <row r="62353" spans="20:21" x14ac:dyDescent="0.2">
      <c r="T62353" s="11"/>
      <c r="U62353" s="11"/>
    </row>
    <row r="62354" spans="20:21" x14ac:dyDescent="0.2">
      <c r="T62354" s="11"/>
      <c r="U62354" s="11"/>
    </row>
    <row r="62355" spans="20:21" x14ac:dyDescent="0.2">
      <c r="T62355" s="11"/>
      <c r="U62355" s="11"/>
    </row>
    <row r="62356" spans="20:21" x14ac:dyDescent="0.2">
      <c r="T62356" s="11"/>
      <c r="U62356" s="11"/>
    </row>
    <row r="62357" spans="20:21" x14ac:dyDescent="0.2">
      <c r="T62357" s="11"/>
      <c r="U62357" s="11"/>
    </row>
    <row r="62358" spans="20:21" x14ac:dyDescent="0.2">
      <c r="T62358" s="11"/>
      <c r="U62358" s="11"/>
    </row>
    <row r="62359" spans="20:21" x14ac:dyDescent="0.2">
      <c r="T62359" s="11"/>
      <c r="U62359" s="11"/>
    </row>
    <row r="62360" spans="20:21" x14ac:dyDescent="0.2">
      <c r="T62360" s="11"/>
      <c r="U62360" s="11"/>
    </row>
    <row r="62361" spans="20:21" x14ac:dyDescent="0.2">
      <c r="T62361" s="11"/>
      <c r="U62361" s="11"/>
    </row>
    <row r="62362" spans="20:21" x14ac:dyDescent="0.2">
      <c r="T62362" s="11"/>
      <c r="U62362" s="11"/>
    </row>
    <row r="62363" spans="20:21" x14ac:dyDescent="0.2">
      <c r="T62363" s="11"/>
      <c r="U62363" s="11"/>
    </row>
    <row r="62364" spans="20:21" x14ac:dyDescent="0.2">
      <c r="T62364" s="11"/>
      <c r="U62364" s="11"/>
    </row>
    <row r="62365" spans="20:21" x14ac:dyDescent="0.2">
      <c r="T62365" s="11"/>
      <c r="U62365" s="11"/>
    </row>
    <row r="62366" spans="20:21" x14ac:dyDescent="0.2">
      <c r="T62366" s="11"/>
      <c r="U62366" s="11"/>
    </row>
    <row r="62367" spans="20:21" x14ac:dyDescent="0.2">
      <c r="T62367" s="11"/>
      <c r="U62367" s="11"/>
    </row>
    <row r="62368" spans="20:21" x14ac:dyDescent="0.2">
      <c r="T62368" s="11"/>
      <c r="U62368" s="11"/>
    </row>
    <row r="62369" spans="20:21" x14ac:dyDescent="0.2">
      <c r="T62369" s="11"/>
      <c r="U62369" s="11"/>
    </row>
    <row r="62370" spans="20:21" x14ac:dyDescent="0.2">
      <c r="T62370" s="11"/>
      <c r="U62370" s="11"/>
    </row>
    <row r="62371" spans="20:21" x14ac:dyDescent="0.2">
      <c r="T62371" s="11"/>
      <c r="U62371" s="11"/>
    </row>
    <row r="62372" spans="20:21" x14ac:dyDescent="0.2">
      <c r="T62372" s="11"/>
      <c r="U62372" s="11"/>
    </row>
    <row r="62373" spans="20:21" x14ac:dyDescent="0.2">
      <c r="T62373" s="11"/>
      <c r="U62373" s="11"/>
    </row>
    <row r="62374" spans="20:21" x14ac:dyDescent="0.2">
      <c r="T62374" s="11"/>
      <c r="U62374" s="11"/>
    </row>
    <row r="62375" spans="20:21" x14ac:dyDescent="0.2">
      <c r="T62375" s="11"/>
      <c r="U62375" s="11"/>
    </row>
    <row r="62376" spans="20:21" x14ac:dyDescent="0.2">
      <c r="T62376" s="11"/>
      <c r="U62376" s="11"/>
    </row>
    <row r="62377" spans="20:21" x14ac:dyDescent="0.2">
      <c r="T62377" s="11"/>
      <c r="U62377" s="11"/>
    </row>
    <row r="62378" spans="20:21" x14ac:dyDescent="0.2">
      <c r="T62378" s="11"/>
      <c r="U62378" s="11"/>
    </row>
    <row r="62379" spans="20:21" x14ac:dyDescent="0.2">
      <c r="T62379" s="11"/>
      <c r="U62379" s="11"/>
    </row>
    <row r="62380" spans="20:21" x14ac:dyDescent="0.2">
      <c r="T62380" s="11"/>
      <c r="U62380" s="11"/>
    </row>
    <row r="62381" spans="20:21" x14ac:dyDescent="0.2">
      <c r="T62381" s="11"/>
      <c r="U62381" s="11"/>
    </row>
    <row r="62382" spans="20:21" x14ac:dyDescent="0.2">
      <c r="T62382" s="11"/>
      <c r="U62382" s="11"/>
    </row>
    <row r="62383" spans="20:21" x14ac:dyDescent="0.2">
      <c r="T62383" s="11"/>
      <c r="U62383" s="11"/>
    </row>
    <row r="62384" spans="20:21" x14ac:dyDescent="0.2">
      <c r="T62384" s="11"/>
      <c r="U62384" s="11"/>
    </row>
    <row r="62385" spans="20:21" x14ac:dyDescent="0.2">
      <c r="T62385" s="11"/>
      <c r="U62385" s="11"/>
    </row>
    <row r="62386" spans="20:21" x14ac:dyDescent="0.2">
      <c r="T62386" s="11"/>
      <c r="U62386" s="11"/>
    </row>
    <row r="62387" spans="20:21" x14ac:dyDescent="0.2">
      <c r="T62387" s="11"/>
      <c r="U62387" s="11"/>
    </row>
    <row r="62388" spans="20:21" x14ac:dyDescent="0.2">
      <c r="T62388" s="11"/>
      <c r="U62388" s="11"/>
    </row>
    <row r="62389" spans="20:21" x14ac:dyDescent="0.2">
      <c r="T62389" s="11"/>
      <c r="U62389" s="11"/>
    </row>
    <row r="62390" spans="20:21" x14ac:dyDescent="0.2">
      <c r="T62390" s="11"/>
      <c r="U62390" s="11"/>
    </row>
    <row r="62391" spans="20:21" x14ac:dyDescent="0.2">
      <c r="T62391" s="11"/>
      <c r="U62391" s="11"/>
    </row>
    <row r="62392" spans="20:21" x14ac:dyDescent="0.2">
      <c r="T62392" s="11"/>
      <c r="U62392" s="11"/>
    </row>
    <row r="62393" spans="20:21" x14ac:dyDescent="0.2">
      <c r="T62393" s="11"/>
      <c r="U62393" s="11"/>
    </row>
    <row r="62394" spans="20:21" x14ac:dyDescent="0.2">
      <c r="T62394" s="11"/>
      <c r="U62394" s="11"/>
    </row>
    <row r="62395" spans="20:21" x14ac:dyDescent="0.2">
      <c r="T62395" s="11"/>
      <c r="U62395" s="11"/>
    </row>
    <row r="62396" spans="20:21" x14ac:dyDescent="0.2">
      <c r="T62396" s="11"/>
      <c r="U62396" s="11"/>
    </row>
    <row r="62397" spans="20:21" x14ac:dyDescent="0.2">
      <c r="T62397" s="11"/>
      <c r="U62397" s="11"/>
    </row>
    <row r="62398" spans="20:21" x14ac:dyDescent="0.2">
      <c r="T62398" s="11"/>
      <c r="U62398" s="11"/>
    </row>
    <row r="62399" spans="20:21" x14ac:dyDescent="0.2">
      <c r="T62399" s="11"/>
      <c r="U62399" s="11"/>
    </row>
    <row r="62400" spans="20:21" x14ac:dyDescent="0.2">
      <c r="T62400" s="11"/>
      <c r="U62400" s="11"/>
    </row>
    <row r="62401" spans="20:21" x14ac:dyDescent="0.2">
      <c r="T62401" s="11"/>
      <c r="U62401" s="11"/>
    </row>
    <row r="62402" spans="20:21" x14ac:dyDescent="0.2">
      <c r="T62402" s="11"/>
      <c r="U62402" s="11"/>
    </row>
    <row r="62403" spans="20:21" x14ac:dyDescent="0.2">
      <c r="T62403" s="11"/>
      <c r="U62403" s="11"/>
    </row>
    <row r="62404" spans="20:21" x14ac:dyDescent="0.2">
      <c r="T62404" s="11"/>
      <c r="U62404" s="11"/>
    </row>
    <row r="62405" spans="20:21" x14ac:dyDescent="0.2">
      <c r="T62405" s="11"/>
      <c r="U62405" s="11"/>
    </row>
    <row r="62406" spans="20:21" x14ac:dyDescent="0.2">
      <c r="T62406" s="11"/>
      <c r="U62406" s="11"/>
    </row>
    <row r="62407" spans="20:21" x14ac:dyDescent="0.2">
      <c r="T62407" s="11"/>
      <c r="U62407" s="11"/>
    </row>
    <row r="62408" spans="20:21" x14ac:dyDescent="0.2">
      <c r="T62408" s="11"/>
      <c r="U62408" s="11"/>
    </row>
    <row r="62409" spans="20:21" x14ac:dyDescent="0.2">
      <c r="T62409" s="11"/>
      <c r="U62409" s="11"/>
    </row>
    <row r="62410" spans="20:21" x14ac:dyDescent="0.2">
      <c r="T62410" s="11"/>
      <c r="U62410" s="11"/>
    </row>
    <row r="62411" spans="20:21" x14ac:dyDescent="0.2">
      <c r="T62411" s="11"/>
      <c r="U62411" s="11"/>
    </row>
    <row r="62412" spans="20:21" x14ac:dyDescent="0.2">
      <c r="T62412" s="11"/>
      <c r="U62412" s="11"/>
    </row>
    <row r="62413" spans="20:21" x14ac:dyDescent="0.2">
      <c r="T62413" s="11"/>
      <c r="U62413" s="11"/>
    </row>
    <row r="62414" spans="20:21" x14ac:dyDescent="0.2">
      <c r="T62414" s="11"/>
      <c r="U62414" s="11"/>
    </row>
    <row r="62415" spans="20:21" x14ac:dyDescent="0.2">
      <c r="T62415" s="11"/>
      <c r="U62415" s="11"/>
    </row>
    <row r="62416" spans="20:21" x14ac:dyDescent="0.2">
      <c r="T62416" s="11"/>
      <c r="U62416" s="11"/>
    </row>
    <row r="62417" spans="20:21" x14ac:dyDescent="0.2">
      <c r="T62417" s="11"/>
      <c r="U62417" s="11"/>
    </row>
    <row r="62418" spans="20:21" x14ac:dyDescent="0.2">
      <c r="T62418" s="11"/>
      <c r="U62418" s="11"/>
    </row>
    <row r="62419" spans="20:21" x14ac:dyDescent="0.2">
      <c r="T62419" s="11"/>
      <c r="U62419" s="11"/>
    </row>
    <row r="62420" spans="20:21" x14ac:dyDescent="0.2">
      <c r="T62420" s="11"/>
      <c r="U62420" s="11"/>
    </row>
    <row r="62421" spans="20:21" x14ac:dyDescent="0.2">
      <c r="T62421" s="11"/>
      <c r="U62421" s="11"/>
    </row>
    <row r="62422" spans="20:21" x14ac:dyDescent="0.2">
      <c r="T62422" s="11"/>
      <c r="U62422" s="11"/>
    </row>
    <row r="62423" spans="20:21" x14ac:dyDescent="0.2">
      <c r="T62423" s="11"/>
      <c r="U62423" s="11"/>
    </row>
    <row r="62424" spans="20:21" x14ac:dyDescent="0.2">
      <c r="T62424" s="11"/>
      <c r="U62424" s="11"/>
    </row>
    <row r="62425" spans="20:21" x14ac:dyDescent="0.2">
      <c r="T62425" s="11"/>
      <c r="U62425" s="11"/>
    </row>
    <row r="62426" spans="20:21" x14ac:dyDescent="0.2">
      <c r="T62426" s="11"/>
      <c r="U62426" s="11"/>
    </row>
    <row r="62427" spans="20:21" x14ac:dyDescent="0.2">
      <c r="T62427" s="11"/>
      <c r="U62427" s="11"/>
    </row>
    <row r="62428" spans="20:21" x14ac:dyDescent="0.2">
      <c r="T62428" s="11"/>
      <c r="U62428" s="11"/>
    </row>
    <row r="62429" spans="20:21" x14ac:dyDescent="0.2">
      <c r="T62429" s="11"/>
      <c r="U62429" s="11"/>
    </row>
    <row r="62430" spans="20:21" x14ac:dyDescent="0.2">
      <c r="T62430" s="11"/>
      <c r="U62430" s="11"/>
    </row>
    <row r="62431" spans="20:21" x14ac:dyDescent="0.2">
      <c r="T62431" s="11"/>
      <c r="U62431" s="11"/>
    </row>
    <row r="62432" spans="20:21" x14ac:dyDescent="0.2">
      <c r="T62432" s="11"/>
      <c r="U62432" s="11"/>
    </row>
    <row r="62433" spans="20:21" x14ac:dyDescent="0.2">
      <c r="T62433" s="11"/>
      <c r="U62433" s="11"/>
    </row>
    <row r="62434" spans="20:21" x14ac:dyDescent="0.2">
      <c r="T62434" s="11"/>
      <c r="U62434" s="11"/>
    </row>
    <row r="62435" spans="20:21" x14ac:dyDescent="0.2">
      <c r="T62435" s="11"/>
      <c r="U62435" s="11"/>
    </row>
    <row r="62436" spans="20:21" x14ac:dyDescent="0.2">
      <c r="T62436" s="11"/>
      <c r="U62436" s="11"/>
    </row>
    <row r="62437" spans="20:21" x14ac:dyDescent="0.2">
      <c r="T62437" s="11"/>
      <c r="U62437" s="11"/>
    </row>
    <row r="62438" spans="20:21" x14ac:dyDescent="0.2">
      <c r="T62438" s="11"/>
      <c r="U62438" s="11"/>
    </row>
    <row r="62439" spans="20:21" x14ac:dyDescent="0.2">
      <c r="T62439" s="11"/>
      <c r="U62439" s="11"/>
    </row>
    <row r="62440" spans="20:21" x14ac:dyDescent="0.2">
      <c r="T62440" s="11"/>
      <c r="U62440" s="11"/>
    </row>
    <row r="62441" spans="20:21" x14ac:dyDescent="0.2">
      <c r="T62441" s="11"/>
      <c r="U62441" s="11"/>
    </row>
    <row r="62442" spans="20:21" x14ac:dyDescent="0.2">
      <c r="T62442" s="11"/>
      <c r="U62442" s="11"/>
    </row>
    <row r="62443" spans="20:21" x14ac:dyDescent="0.2">
      <c r="T62443" s="11"/>
      <c r="U62443" s="11"/>
    </row>
    <row r="62444" spans="20:21" x14ac:dyDescent="0.2">
      <c r="T62444" s="11"/>
      <c r="U62444" s="11"/>
    </row>
    <row r="62445" spans="20:21" x14ac:dyDescent="0.2">
      <c r="T62445" s="11"/>
      <c r="U62445" s="11"/>
    </row>
    <row r="62446" spans="20:21" x14ac:dyDescent="0.2">
      <c r="T62446" s="11"/>
      <c r="U62446" s="11"/>
    </row>
    <row r="62447" spans="20:21" x14ac:dyDescent="0.2">
      <c r="T62447" s="11"/>
      <c r="U62447" s="11"/>
    </row>
    <row r="62448" spans="20:21" x14ac:dyDescent="0.2">
      <c r="T62448" s="11"/>
      <c r="U62448" s="11"/>
    </row>
    <row r="62449" spans="20:21" x14ac:dyDescent="0.2">
      <c r="T62449" s="11"/>
      <c r="U62449" s="11"/>
    </row>
    <row r="62450" spans="20:21" x14ac:dyDescent="0.2">
      <c r="T62450" s="11"/>
      <c r="U62450" s="11"/>
    </row>
    <row r="62451" spans="20:21" x14ac:dyDescent="0.2">
      <c r="T62451" s="11"/>
      <c r="U62451" s="11"/>
    </row>
    <row r="62452" spans="20:21" x14ac:dyDescent="0.2">
      <c r="T62452" s="11"/>
      <c r="U62452" s="11"/>
    </row>
    <row r="62453" spans="20:21" x14ac:dyDescent="0.2">
      <c r="T62453" s="11"/>
      <c r="U62453" s="11"/>
    </row>
    <row r="62454" spans="20:21" x14ac:dyDescent="0.2">
      <c r="T62454" s="11"/>
      <c r="U62454" s="11"/>
    </row>
    <row r="62455" spans="20:21" x14ac:dyDescent="0.2">
      <c r="T62455" s="11"/>
      <c r="U62455" s="11"/>
    </row>
    <row r="62456" spans="20:21" x14ac:dyDescent="0.2">
      <c r="T62456" s="11"/>
      <c r="U62456" s="11"/>
    </row>
    <row r="62457" spans="20:21" x14ac:dyDescent="0.2">
      <c r="T62457" s="11"/>
      <c r="U62457" s="11"/>
    </row>
    <row r="62458" spans="20:21" x14ac:dyDescent="0.2">
      <c r="T62458" s="11"/>
      <c r="U62458" s="11"/>
    </row>
    <row r="62459" spans="20:21" x14ac:dyDescent="0.2">
      <c r="T62459" s="11"/>
      <c r="U62459" s="11"/>
    </row>
    <row r="62460" spans="20:21" x14ac:dyDescent="0.2">
      <c r="T62460" s="11"/>
      <c r="U62460" s="11"/>
    </row>
    <row r="62461" spans="20:21" x14ac:dyDescent="0.2">
      <c r="T62461" s="11"/>
      <c r="U62461" s="11"/>
    </row>
    <row r="62462" spans="20:21" x14ac:dyDescent="0.2">
      <c r="T62462" s="11"/>
      <c r="U62462" s="11"/>
    </row>
    <row r="62463" spans="20:21" x14ac:dyDescent="0.2">
      <c r="T62463" s="11"/>
      <c r="U62463" s="11"/>
    </row>
    <row r="62464" spans="20:21" x14ac:dyDescent="0.2">
      <c r="T62464" s="11"/>
      <c r="U62464" s="11"/>
    </row>
    <row r="62465" spans="20:21" x14ac:dyDescent="0.2">
      <c r="T62465" s="11"/>
      <c r="U62465" s="11"/>
    </row>
    <row r="62466" spans="20:21" x14ac:dyDescent="0.2">
      <c r="T62466" s="11"/>
      <c r="U62466" s="11"/>
    </row>
    <row r="62467" spans="20:21" x14ac:dyDescent="0.2">
      <c r="T62467" s="11"/>
      <c r="U62467" s="11"/>
    </row>
    <row r="62468" spans="20:21" x14ac:dyDescent="0.2">
      <c r="T62468" s="11"/>
      <c r="U62468" s="11"/>
    </row>
    <row r="62469" spans="20:21" x14ac:dyDescent="0.2">
      <c r="T62469" s="11"/>
      <c r="U62469" s="11"/>
    </row>
    <row r="62470" spans="20:21" x14ac:dyDescent="0.2">
      <c r="T62470" s="11"/>
      <c r="U62470" s="11"/>
    </row>
    <row r="62471" spans="20:21" x14ac:dyDescent="0.2">
      <c r="T62471" s="11"/>
      <c r="U62471" s="11"/>
    </row>
    <row r="62472" spans="20:21" x14ac:dyDescent="0.2">
      <c r="T62472" s="11"/>
      <c r="U62472" s="11"/>
    </row>
    <row r="62473" spans="20:21" x14ac:dyDescent="0.2">
      <c r="T62473" s="11"/>
      <c r="U62473" s="11"/>
    </row>
    <row r="62474" spans="20:21" x14ac:dyDescent="0.2">
      <c r="T62474" s="11"/>
      <c r="U62474" s="11"/>
    </row>
    <row r="62475" spans="20:21" x14ac:dyDescent="0.2">
      <c r="T62475" s="11"/>
      <c r="U62475" s="11"/>
    </row>
    <row r="62476" spans="20:21" x14ac:dyDescent="0.2">
      <c r="T62476" s="11"/>
      <c r="U62476" s="11"/>
    </row>
    <row r="62477" spans="20:21" x14ac:dyDescent="0.2">
      <c r="T62477" s="11"/>
      <c r="U62477" s="11"/>
    </row>
    <row r="62478" spans="20:21" x14ac:dyDescent="0.2">
      <c r="T62478" s="11"/>
      <c r="U62478" s="11"/>
    </row>
    <row r="62479" spans="20:21" x14ac:dyDescent="0.2">
      <c r="T62479" s="11"/>
      <c r="U62479" s="11"/>
    </row>
    <row r="62480" spans="20:21" x14ac:dyDescent="0.2">
      <c r="T62480" s="11"/>
      <c r="U62480" s="11"/>
    </row>
    <row r="62481" spans="20:21" x14ac:dyDescent="0.2">
      <c r="T62481" s="11"/>
      <c r="U62481" s="11"/>
    </row>
    <row r="62482" spans="20:21" x14ac:dyDescent="0.2">
      <c r="T62482" s="11"/>
      <c r="U62482" s="11"/>
    </row>
    <row r="62483" spans="20:21" x14ac:dyDescent="0.2">
      <c r="T62483" s="11"/>
      <c r="U62483" s="11"/>
    </row>
    <row r="62484" spans="20:21" x14ac:dyDescent="0.2">
      <c r="T62484" s="11"/>
      <c r="U62484" s="11"/>
    </row>
    <row r="62485" spans="20:21" x14ac:dyDescent="0.2">
      <c r="T62485" s="11"/>
      <c r="U62485" s="11"/>
    </row>
    <row r="62486" spans="20:21" x14ac:dyDescent="0.2">
      <c r="T62486" s="11"/>
      <c r="U62486" s="11"/>
    </row>
    <row r="62487" spans="20:21" x14ac:dyDescent="0.2">
      <c r="T62487" s="11"/>
      <c r="U62487" s="11"/>
    </row>
    <row r="62488" spans="20:21" x14ac:dyDescent="0.2">
      <c r="T62488" s="11"/>
      <c r="U62488" s="11"/>
    </row>
    <row r="62489" spans="20:21" x14ac:dyDescent="0.2">
      <c r="T62489" s="11"/>
      <c r="U62489" s="11"/>
    </row>
    <row r="62490" spans="20:21" x14ac:dyDescent="0.2">
      <c r="T62490" s="11"/>
      <c r="U62490" s="11"/>
    </row>
    <row r="62491" spans="20:21" x14ac:dyDescent="0.2">
      <c r="T62491" s="11"/>
      <c r="U62491" s="11"/>
    </row>
    <row r="62492" spans="20:21" x14ac:dyDescent="0.2">
      <c r="T62492" s="11"/>
      <c r="U62492" s="11"/>
    </row>
    <row r="62493" spans="20:21" x14ac:dyDescent="0.2">
      <c r="T62493" s="11"/>
      <c r="U62493" s="11"/>
    </row>
    <row r="62494" spans="20:21" x14ac:dyDescent="0.2">
      <c r="T62494" s="11"/>
      <c r="U62494" s="11"/>
    </row>
    <row r="62495" spans="20:21" x14ac:dyDescent="0.2">
      <c r="T62495" s="11"/>
      <c r="U62495" s="11"/>
    </row>
    <row r="62496" spans="20:21" x14ac:dyDescent="0.2">
      <c r="T62496" s="11"/>
      <c r="U62496" s="11"/>
    </row>
    <row r="62497" spans="20:21" x14ac:dyDescent="0.2">
      <c r="T62497" s="11"/>
      <c r="U62497" s="11"/>
    </row>
    <row r="62498" spans="20:21" x14ac:dyDescent="0.2">
      <c r="T62498" s="11"/>
      <c r="U62498" s="11"/>
    </row>
    <row r="62499" spans="20:21" x14ac:dyDescent="0.2">
      <c r="T62499" s="11"/>
      <c r="U62499" s="11"/>
    </row>
    <row r="62500" spans="20:21" x14ac:dyDescent="0.2">
      <c r="T62500" s="11"/>
      <c r="U62500" s="11"/>
    </row>
    <row r="62501" spans="20:21" x14ac:dyDescent="0.2">
      <c r="T62501" s="11"/>
      <c r="U62501" s="11"/>
    </row>
    <row r="62502" spans="20:21" x14ac:dyDescent="0.2">
      <c r="T62502" s="11"/>
      <c r="U62502" s="11"/>
    </row>
    <row r="62503" spans="20:21" x14ac:dyDescent="0.2">
      <c r="T62503" s="11"/>
      <c r="U62503" s="11"/>
    </row>
    <row r="62504" spans="20:21" x14ac:dyDescent="0.2">
      <c r="T62504" s="11"/>
      <c r="U62504" s="11"/>
    </row>
    <row r="62505" spans="20:21" x14ac:dyDescent="0.2">
      <c r="T62505" s="11"/>
      <c r="U62505" s="11"/>
    </row>
    <row r="62506" spans="20:21" x14ac:dyDescent="0.2">
      <c r="T62506" s="11"/>
      <c r="U62506" s="11"/>
    </row>
    <row r="62507" spans="20:21" x14ac:dyDescent="0.2">
      <c r="T62507" s="11"/>
      <c r="U62507" s="11"/>
    </row>
    <row r="62508" spans="20:21" x14ac:dyDescent="0.2">
      <c r="T62508" s="11"/>
      <c r="U62508" s="11"/>
    </row>
    <row r="62509" spans="20:21" x14ac:dyDescent="0.2">
      <c r="T62509" s="11"/>
      <c r="U62509" s="11"/>
    </row>
    <row r="62510" spans="20:21" x14ac:dyDescent="0.2">
      <c r="T62510" s="11"/>
      <c r="U62510" s="11"/>
    </row>
    <row r="62511" spans="20:21" x14ac:dyDescent="0.2">
      <c r="T62511" s="11"/>
      <c r="U62511" s="11"/>
    </row>
    <row r="62512" spans="20:21" x14ac:dyDescent="0.2">
      <c r="T62512" s="11"/>
      <c r="U62512" s="11"/>
    </row>
    <row r="62513" spans="20:21" x14ac:dyDescent="0.2">
      <c r="T62513" s="11"/>
      <c r="U62513" s="11"/>
    </row>
    <row r="62514" spans="20:21" x14ac:dyDescent="0.2">
      <c r="T62514" s="11"/>
      <c r="U62514" s="11"/>
    </row>
    <row r="62515" spans="20:21" x14ac:dyDescent="0.2">
      <c r="T62515" s="11"/>
      <c r="U62515" s="11"/>
    </row>
    <row r="62516" spans="20:21" x14ac:dyDescent="0.2">
      <c r="T62516" s="11"/>
      <c r="U62516" s="11"/>
    </row>
    <row r="62517" spans="20:21" x14ac:dyDescent="0.2">
      <c r="T62517" s="11"/>
      <c r="U62517" s="11"/>
    </row>
    <row r="62518" spans="20:21" x14ac:dyDescent="0.2">
      <c r="T62518" s="11"/>
      <c r="U62518" s="11"/>
    </row>
    <row r="62519" spans="20:21" x14ac:dyDescent="0.2">
      <c r="T62519" s="11"/>
      <c r="U62519" s="11"/>
    </row>
    <row r="62520" spans="20:21" x14ac:dyDescent="0.2">
      <c r="T62520" s="11"/>
      <c r="U62520" s="11"/>
    </row>
    <row r="62521" spans="20:21" x14ac:dyDescent="0.2">
      <c r="T62521" s="11"/>
      <c r="U62521" s="11"/>
    </row>
    <row r="62522" spans="20:21" x14ac:dyDescent="0.2">
      <c r="T62522" s="11"/>
      <c r="U62522" s="11"/>
    </row>
    <row r="62523" spans="20:21" x14ac:dyDescent="0.2">
      <c r="T62523" s="11"/>
      <c r="U62523" s="11"/>
    </row>
    <row r="62524" spans="20:21" x14ac:dyDescent="0.2">
      <c r="T62524" s="11"/>
      <c r="U62524" s="11"/>
    </row>
    <row r="62525" spans="20:21" x14ac:dyDescent="0.2">
      <c r="T62525" s="11"/>
      <c r="U62525" s="11"/>
    </row>
    <row r="62526" spans="20:21" x14ac:dyDescent="0.2">
      <c r="T62526" s="11"/>
      <c r="U62526" s="11"/>
    </row>
    <row r="62527" spans="20:21" x14ac:dyDescent="0.2">
      <c r="T62527" s="11"/>
      <c r="U62527" s="11"/>
    </row>
    <row r="62528" spans="20:21" x14ac:dyDescent="0.2">
      <c r="T62528" s="11"/>
      <c r="U62528" s="11"/>
    </row>
    <row r="62529" spans="20:21" x14ac:dyDescent="0.2">
      <c r="T62529" s="11"/>
      <c r="U62529" s="11"/>
    </row>
    <row r="62530" spans="20:21" x14ac:dyDescent="0.2">
      <c r="T62530" s="11"/>
      <c r="U62530" s="11"/>
    </row>
    <row r="62531" spans="20:21" x14ac:dyDescent="0.2">
      <c r="T62531" s="11"/>
      <c r="U62531" s="11"/>
    </row>
    <row r="62532" spans="20:21" x14ac:dyDescent="0.2">
      <c r="T62532" s="11"/>
      <c r="U62532" s="11"/>
    </row>
    <row r="62533" spans="20:21" x14ac:dyDescent="0.2">
      <c r="T62533" s="11"/>
      <c r="U62533" s="11"/>
    </row>
    <row r="62534" spans="20:21" x14ac:dyDescent="0.2">
      <c r="T62534" s="11"/>
      <c r="U62534" s="11"/>
    </row>
    <row r="62535" spans="20:21" x14ac:dyDescent="0.2">
      <c r="T62535" s="11"/>
      <c r="U62535" s="11"/>
    </row>
    <row r="62536" spans="20:21" x14ac:dyDescent="0.2">
      <c r="T62536" s="11"/>
      <c r="U62536" s="11"/>
    </row>
    <row r="62537" spans="20:21" x14ac:dyDescent="0.2">
      <c r="T62537" s="11"/>
      <c r="U62537" s="11"/>
    </row>
    <row r="62538" spans="20:21" x14ac:dyDescent="0.2">
      <c r="T62538" s="11"/>
      <c r="U62538" s="11"/>
    </row>
    <row r="62539" spans="20:21" x14ac:dyDescent="0.2">
      <c r="T62539" s="11"/>
      <c r="U62539" s="11"/>
    </row>
    <row r="62540" spans="20:21" x14ac:dyDescent="0.2">
      <c r="T62540" s="11"/>
      <c r="U62540" s="11"/>
    </row>
    <row r="62541" spans="20:21" x14ac:dyDescent="0.2">
      <c r="T62541" s="11"/>
      <c r="U62541" s="11"/>
    </row>
    <row r="62542" spans="20:21" x14ac:dyDescent="0.2">
      <c r="T62542" s="11"/>
      <c r="U62542" s="11"/>
    </row>
    <row r="62543" spans="20:21" x14ac:dyDescent="0.2">
      <c r="T62543" s="11"/>
      <c r="U62543" s="11"/>
    </row>
    <row r="62544" spans="20:21" x14ac:dyDescent="0.2">
      <c r="T62544" s="11"/>
      <c r="U62544" s="11"/>
    </row>
    <row r="62545" spans="20:21" x14ac:dyDescent="0.2">
      <c r="T62545" s="11"/>
      <c r="U62545" s="11"/>
    </row>
    <row r="62546" spans="20:21" x14ac:dyDescent="0.2">
      <c r="T62546" s="11"/>
      <c r="U62546" s="11"/>
    </row>
    <row r="62547" spans="20:21" x14ac:dyDescent="0.2">
      <c r="T62547" s="11"/>
      <c r="U62547" s="11"/>
    </row>
    <row r="62548" spans="20:21" x14ac:dyDescent="0.2">
      <c r="T62548" s="11"/>
      <c r="U62548" s="11"/>
    </row>
    <row r="62549" spans="20:21" x14ac:dyDescent="0.2">
      <c r="T62549" s="11"/>
      <c r="U62549" s="11"/>
    </row>
    <row r="62550" spans="20:21" x14ac:dyDescent="0.2">
      <c r="T62550" s="11"/>
      <c r="U62550" s="11"/>
    </row>
    <row r="62551" spans="20:21" x14ac:dyDescent="0.2">
      <c r="T62551" s="11"/>
      <c r="U62551" s="11"/>
    </row>
    <row r="62552" spans="20:21" x14ac:dyDescent="0.2">
      <c r="T62552" s="11"/>
      <c r="U62552" s="11"/>
    </row>
    <row r="62553" spans="20:21" x14ac:dyDescent="0.2">
      <c r="T62553" s="11"/>
      <c r="U62553" s="11"/>
    </row>
    <row r="62554" spans="20:21" x14ac:dyDescent="0.2">
      <c r="T62554" s="11"/>
      <c r="U62554" s="11"/>
    </row>
    <row r="62555" spans="20:21" x14ac:dyDescent="0.2">
      <c r="T62555" s="11"/>
      <c r="U62555" s="11"/>
    </row>
    <row r="62556" spans="20:21" x14ac:dyDescent="0.2">
      <c r="T62556" s="11"/>
      <c r="U62556" s="11"/>
    </row>
    <row r="62557" spans="20:21" x14ac:dyDescent="0.2">
      <c r="T62557" s="11"/>
      <c r="U62557" s="11"/>
    </row>
    <row r="62558" spans="20:21" x14ac:dyDescent="0.2">
      <c r="T62558" s="11"/>
      <c r="U62558" s="11"/>
    </row>
    <row r="62559" spans="20:21" x14ac:dyDescent="0.2">
      <c r="T62559" s="11"/>
      <c r="U62559" s="11"/>
    </row>
    <row r="62560" spans="20:21" x14ac:dyDescent="0.2">
      <c r="T62560" s="11"/>
      <c r="U62560" s="11"/>
    </row>
    <row r="62561" spans="20:21" x14ac:dyDescent="0.2">
      <c r="T62561" s="11"/>
      <c r="U62561" s="11"/>
    </row>
    <row r="62562" spans="20:21" x14ac:dyDescent="0.2">
      <c r="T62562" s="11"/>
      <c r="U62562" s="11"/>
    </row>
    <row r="62563" spans="20:21" x14ac:dyDescent="0.2">
      <c r="T62563" s="11"/>
      <c r="U62563" s="11"/>
    </row>
    <row r="62564" spans="20:21" x14ac:dyDescent="0.2">
      <c r="T62564" s="11"/>
      <c r="U62564" s="11"/>
    </row>
    <row r="62565" spans="20:21" x14ac:dyDescent="0.2">
      <c r="T62565" s="11"/>
      <c r="U62565" s="11"/>
    </row>
    <row r="62566" spans="20:21" x14ac:dyDescent="0.2">
      <c r="T62566" s="11"/>
      <c r="U62566" s="11"/>
    </row>
    <row r="62567" spans="20:21" x14ac:dyDescent="0.2">
      <c r="T62567" s="11"/>
      <c r="U62567" s="11"/>
    </row>
    <row r="62568" spans="20:21" x14ac:dyDescent="0.2">
      <c r="T62568" s="11"/>
      <c r="U62568" s="11"/>
    </row>
    <row r="62569" spans="20:21" x14ac:dyDescent="0.2">
      <c r="T62569" s="11"/>
      <c r="U62569" s="11"/>
    </row>
    <row r="62570" spans="20:21" x14ac:dyDescent="0.2">
      <c r="T62570" s="11"/>
      <c r="U62570" s="11"/>
    </row>
    <row r="62571" spans="20:21" x14ac:dyDescent="0.2">
      <c r="T62571" s="11"/>
      <c r="U62571" s="11"/>
    </row>
    <row r="62572" spans="20:21" x14ac:dyDescent="0.2">
      <c r="T62572" s="11"/>
      <c r="U62572" s="11"/>
    </row>
    <row r="62573" spans="20:21" x14ac:dyDescent="0.2">
      <c r="T62573" s="11"/>
      <c r="U62573" s="11"/>
    </row>
    <row r="62574" spans="20:21" x14ac:dyDescent="0.2">
      <c r="T62574" s="11"/>
      <c r="U62574" s="11"/>
    </row>
    <row r="62575" spans="20:21" x14ac:dyDescent="0.2">
      <c r="T62575" s="11"/>
      <c r="U62575" s="11"/>
    </row>
    <row r="62576" spans="20:21" x14ac:dyDescent="0.2">
      <c r="T62576" s="11"/>
      <c r="U62576" s="11"/>
    </row>
    <row r="62577" spans="20:21" x14ac:dyDescent="0.2">
      <c r="T62577" s="11"/>
      <c r="U62577" s="11"/>
    </row>
    <row r="62578" spans="20:21" x14ac:dyDescent="0.2">
      <c r="T62578" s="11"/>
      <c r="U62578" s="11"/>
    </row>
    <row r="62579" spans="20:21" x14ac:dyDescent="0.2">
      <c r="T62579" s="11"/>
      <c r="U62579" s="11"/>
    </row>
    <row r="62580" spans="20:21" x14ac:dyDescent="0.2">
      <c r="T62580" s="11"/>
      <c r="U62580" s="11"/>
    </row>
    <row r="62581" spans="20:21" x14ac:dyDescent="0.2">
      <c r="T62581" s="11"/>
      <c r="U62581" s="11"/>
    </row>
    <row r="62582" spans="20:21" x14ac:dyDescent="0.2">
      <c r="T62582" s="11"/>
      <c r="U62582" s="11"/>
    </row>
    <row r="62583" spans="20:21" x14ac:dyDescent="0.2">
      <c r="T62583" s="11"/>
      <c r="U62583" s="11"/>
    </row>
    <row r="62584" spans="20:21" x14ac:dyDescent="0.2">
      <c r="T62584" s="11"/>
      <c r="U62584" s="11"/>
    </row>
    <row r="62585" spans="20:21" x14ac:dyDescent="0.2">
      <c r="T62585" s="11"/>
      <c r="U62585" s="11"/>
    </row>
    <row r="62586" spans="20:21" x14ac:dyDescent="0.2">
      <c r="T62586" s="11"/>
      <c r="U62586" s="11"/>
    </row>
    <row r="62587" spans="20:21" x14ac:dyDescent="0.2">
      <c r="T62587" s="11"/>
      <c r="U62587" s="11"/>
    </row>
    <row r="62588" spans="20:21" x14ac:dyDescent="0.2">
      <c r="T62588" s="11"/>
      <c r="U62588" s="11"/>
    </row>
    <row r="62589" spans="20:21" x14ac:dyDescent="0.2">
      <c r="T62589" s="11"/>
      <c r="U62589" s="11"/>
    </row>
    <row r="62590" spans="20:21" x14ac:dyDescent="0.2">
      <c r="T62590" s="11"/>
      <c r="U62590" s="11"/>
    </row>
    <row r="62591" spans="20:21" x14ac:dyDescent="0.2">
      <c r="T62591" s="11"/>
      <c r="U62591" s="11"/>
    </row>
    <row r="62592" spans="20:21" x14ac:dyDescent="0.2">
      <c r="T62592" s="11"/>
      <c r="U62592" s="11"/>
    </row>
    <row r="62593" spans="20:21" x14ac:dyDescent="0.2">
      <c r="T62593" s="11"/>
      <c r="U62593" s="11"/>
    </row>
    <row r="62594" spans="20:21" x14ac:dyDescent="0.2">
      <c r="T62594" s="11"/>
      <c r="U62594" s="11"/>
    </row>
    <row r="62595" spans="20:21" x14ac:dyDescent="0.2">
      <c r="T62595" s="11"/>
      <c r="U62595" s="11"/>
    </row>
    <row r="62596" spans="20:21" x14ac:dyDescent="0.2">
      <c r="T62596" s="11"/>
      <c r="U62596" s="11"/>
    </row>
    <row r="62597" spans="20:21" x14ac:dyDescent="0.2">
      <c r="T62597" s="11"/>
      <c r="U62597" s="11"/>
    </row>
    <row r="62598" spans="20:21" x14ac:dyDescent="0.2">
      <c r="T62598" s="11"/>
      <c r="U62598" s="11"/>
    </row>
    <row r="62599" spans="20:21" x14ac:dyDescent="0.2">
      <c r="T62599" s="11"/>
      <c r="U62599" s="11"/>
    </row>
    <row r="62600" spans="20:21" x14ac:dyDescent="0.2">
      <c r="T62600" s="11"/>
      <c r="U62600" s="11"/>
    </row>
    <row r="62601" spans="20:21" x14ac:dyDescent="0.2">
      <c r="T62601" s="11"/>
      <c r="U62601" s="11"/>
    </row>
    <row r="62602" spans="20:21" x14ac:dyDescent="0.2">
      <c r="T62602" s="11"/>
      <c r="U62602" s="11"/>
    </row>
    <row r="62603" spans="20:21" x14ac:dyDescent="0.2">
      <c r="T62603" s="11"/>
      <c r="U62603" s="11"/>
    </row>
    <row r="62604" spans="20:21" x14ac:dyDescent="0.2">
      <c r="T62604" s="11"/>
      <c r="U62604" s="11"/>
    </row>
    <row r="62605" spans="20:21" x14ac:dyDescent="0.2">
      <c r="T62605" s="11"/>
      <c r="U62605" s="11"/>
    </row>
    <row r="62606" spans="20:21" x14ac:dyDescent="0.2">
      <c r="T62606" s="11"/>
      <c r="U62606" s="11"/>
    </row>
    <row r="62607" spans="20:21" x14ac:dyDescent="0.2">
      <c r="T62607" s="11"/>
      <c r="U62607" s="11"/>
    </row>
    <row r="62608" spans="20:21" x14ac:dyDescent="0.2">
      <c r="T62608" s="11"/>
      <c r="U62608" s="11"/>
    </row>
    <row r="62609" spans="20:21" x14ac:dyDescent="0.2">
      <c r="T62609" s="11"/>
      <c r="U62609" s="11"/>
    </row>
    <row r="62610" spans="20:21" x14ac:dyDescent="0.2">
      <c r="T62610" s="11"/>
      <c r="U62610" s="11"/>
    </row>
    <row r="62611" spans="20:21" x14ac:dyDescent="0.2">
      <c r="T62611" s="11"/>
      <c r="U62611" s="11"/>
    </row>
    <row r="62612" spans="20:21" x14ac:dyDescent="0.2">
      <c r="T62612" s="11"/>
      <c r="U62612" s="11"/>
    </row>
    <row r="62613" spans="20:21" x14ac:dyDescent="0.2">
      <c r="T62613" s="11"/>
      <c r="U62613" s="11"/>
    </row>
    <row r="62614" spans="20:21" x14ac:dyDescent="0.2">
      <c r="T62614" s="11"/>
      <c r="U62614" s="11"/>
    </row>
    <row r="62615" spans="20:21" x14ac:dyDescent="0.2">
      <c r="T62615" s="11"/>
      <c r="U62615" s="11"/>
    </row>
    <row r="62616" spans="20:21" x14ac:dyDescent="0.2">
      <c r="T62616" s="11"/>
      <c r="U62616" s="11"/>
    </row>
    <row r="62617" spans="20:21" x14ac:dyDescent="0.2">
      <c r="T62617" s="11"/>
      <c r="U62617" s="11"/>
    </row>
    <row r="62618" spans="20:21" x14ac:dyDescent="0.2">
      <c r="T62618" s="11"/>
      <c r="U62618" s="11"/>
    </row>
    <row r="62619" spans="20:21" x14ac:dyDescent="0.2">
      <c r="T62619" s="11"/>
      <c r="U62619" s="11"/>
    </row>
    <row r="62620" spans="20:21" x14ac:dyDescent="0.2">
      <c r="T62620" s="11"/>
      <c r="U62620" s="11"/>
    </row>
    <row r="62621" spans="20:21" x14ac:dyDescent="0.2">
      <c r="T62621" s="11"/>
      <c r="U62621" s="11"/>
    </row>
    <row r="62622" spans="20:21" x14ac:dyDescent="0.2">
      <c r="T62622" s="11"/>
      <c r="U62622" s="11"/>
    </row>
    <row r="62623" spans="20:21" x14ac:dyDescent="0.2">
      <c r="T62623" s="11"/>
      <c r="U62623" s="11"/>
    </row>
    <row r="62624" spans="20:21" x14ac:dyDescent="0.2">
      <c r="T62624" s="11"/>
      <c r="U62624" s="11"/>
    </row>
    <row r="62625" spans="20:21" x14ac:dyDescent="0.2">
      <c r="T62625" s="11"/>
      <c r="U62625" s="11"/>
    </row>
    <row r="62626" spans="20:21" x14ac:dyDescent="0.2">
      <c r="T62626" s="11"/>
      <c r="U62626" s="11"/>
    </row>
    <row r="62627" spans="20:21" x14ac:dyDescent="0.2">
      <c r="T62627" s="11"/>
      <c r="U62627" s="11"/>
    </row>
    <row r="62628" spans="20:21" x14ac:dyDescent="0.2">
      <c r="T62628" s="11"/>
      <c r="U62628" s="11"/>
    </row>
    <row r="62629" spans="20:21" x14ac:dyDescent="0.2">
      <c r="T62629" s="11"/>
      <c r="U62629" s="11"/>
    </row>
    <row r="62630" spans="20:21" x14ac:dyDescent="0.2">
      <c r="T62630" s="11"/>
      <c r="U62630" s="11"/>
    </row>
    <row r="62631" spans="20:21" x14ac:dyDescent="0.2">
      <c r="T62631" s="11"/>
      <c r="U62631" s="11"/>
    </row>
    <row r="62632" spans="20:21" x14ac:dyDescent="0.2">
      <c r="T62632" s="11"/>
      <c r="U62632" s="11"/>
    </row>
    <row r="62633" spans="20:21" x14ac:dyDescent="0.2">
      <c r="T62633" s="11"/>
      <c r="U62633" s="11"/>
    </row>
    <row r="62634" spans="20:21" x14ac:dyDescent="0.2">
      <c r="T62634" s="11"/>
      <c r="U62634" s="11"/>
    </row>
    <row r="62635" spans="20:21" x14ac:dyDescent="0.2">
      <c r="T62635" s="11"/>
      <c r="U62635" s="11"/>
    </row>
    <row r="62636" spans="20:21" x14ac:dyDescent="0.2">
      <c r="T62636" s="11"/>
      <c r="U62636" s="11"/>
    </row>
    <row r="62637" spans="20:21" x14ac:dyDescent="0.2">
      <c r="T62637" s="11"/>
      <c r="U62637" s="11"/>
    </row>
    <row r="62638" spans="20:21" x14ac:dyDescent="0.2">
      <c r="T62638" s="11"/>
      <c r="U62638" s="11"/>
    </row>
    <row r="62639" spans="20:21" x14ac:dyDescent="0.2">
      <c r="T62639" s="11"/>
      <c r="U62639" s="11"/>
    </row>
    <row r="62640" spans="20:21" x14ac:dyDescent="0.2">
      <c r="T62640" s="11"/>
      <c r="U62640" s="11"/>
    </row>
    <row r="62641" spans="20:21" x14ac:dyDescent="0.2">
      <c r="T62641" s="11"/>
      <c r="U62641" s="11"/>
    </row>
    <row r="62642" spans="20:21" x14ac:dyDescent="0.2">
      <c r="T62642" s="11"/>
      <c r="U62642" s="11"/>
    </row>
    <row r="62643" spans="20:21" x14ac:dyDescent="0.2">
      <c r="T62643" s="11"/>
      <c r="U62643" s="11"/>
    </row>
    <row r="62644" spans="20:21" x14ac:dyDescent="0.2">
      <c r="T62644" s="11"/>
      <c r="U62644" s="11"/>
    </row>
    <row r="62645" spans="20:21" x14ac:dyDescent="0.2">
      <c r="T62645" s="11"/>
      <c r="U62645" s="11"/>
    </row>
    <row r="62646" spans="20:21" x14ac:dyDescent="0.2">
      <c r="T62646" s="11"/>
      <c r="U62646" s="11"/>
    </row>
    <row r="62647" spans="20:21" x14ac:dyDescent="0.2">
      <c r="T62647" s="11"/>
      <c r="U62647" s="11"/>
    </row>
    <row r="62648" spans="20:21" x14ac:dyDescent="0.2">
      <c r="T62648" s="11"/>
      <c r="U62648" s="11"/>
    </row>
    <row r="62649" spans="20:21" x14ac:dyDescent="0.2">
      <c r="T62649" s="11"/>
      <c r="U62649" s="11"/>
    </row>
    <row r="62650" spans="20:21" x14ac:dyDescent="0.2">
      <c r="T62650" s="11"/>
      <c r="U62650" s="11"/>
    </row>
    <row r="62651" spans="20:21" x14ac:dyDescent="0.2">
      <c r="T62651" s="11"/>
      <c r="U62651" s="11"/>
    </row>
    <row r="62652" spans="20:21" x14ac:dyDescent="0.2">
      <c r="T62652" s="11"/>
      <c r="U62652" s="11"/>
    </row>
    <row r="62653" spans="20:21" x14ac:dyDescent="0.2">
      <c r="T62653" s="11"/>
      <c r="U62653" s="11"/>
    </row>
    <row r="62654" spans="20:21" x14ac:dyDescent="0.2">
      <c r="T62654" s="11"/>
      <c r="U62654" s="11"/>
    </row>
    <row r="62655" spans="20:21" x14ac:dyDescent="0.2">
      <c r="T62655" s="11"/>
      <c r="U62655" s="11"/>
    </row>
    <row r="62656" spans="20:21" x14ac:dyDescent="0.2">
      <c r="T62656" s="11"/>
      <c r="U62656" s="11"/>
    </row>
    <row r="62657" spans="20:21" x14ac:dyDescent="0.2">
      <c r="T62657" s="11"/>
      <c r="U62657" s="11"/>
    </row>
    <row r="62658" spans="20:21" x14ac:dyDescent="0.2">
      <c r="T62658" s="11"/>
      <c r="U62658" s="11"/>
    </row>
    <row r="62659" spans="20:21" x14ac:dyDescent="0.2">
      <c r="T62659" s="11"/>
      <c r="U62659" s="11"/>
    </row>
    <row r="62660" spans="20:21" x14ac:dyDescent="0.2">
      <c r="T62660" s="11"/>
      <c r="U62660" s="11"/>
    </row>
    <row r="62661" spans="20:21" x14ac:dyDescent="0.2">
      <c r="T62661" s="11"/>
      <c r="U62661" s="11"/>
    </row>
    <row r="62662" spans="20:21" x14ac:dyDescent="0.2">
      <c r="T62662" s="11"/>
      <c r="U62662" s="11"/>
    </row>
    <row r="62663" spans="20:21" x14ac:dyDescent="0.2">
      <c r="T62663" s="11"/>
      <c r="U62663" s="11"/>
    </row>
    <row r="62664" spans="20:21" x14ac:dyDescent="0.2">
      <c r="T62664" s="11"/>
      <c r="U62664" s="11"/>
    </row>
    <row r="62665" spans="20:21" x14ac:dyDescent="0.2">
      <c r="T62665" s="11"/>
      <c r="U62665" s="11"/>
    </row>
    <row r="62666" spans="20:21" x14ac:dyDescent="0.2">
      <c r="T62666" s="11"/>
      <c r="U62666" s="11"/>
    </row>
    <row r="62667" spans="20:21" x14ac:dyDescent="0.2">
      <c r="T62667" s="11"/>
      <c r="U62667" s="11"/>
    </row>
    <row r="62668" spans="20:21" x14ac:dyDescent="0.2">
      <c r="T62668" s="11"/>
      <c r="U62668" s="11"/>
    </row>
    <row r="62669" spans="20:21" x14ac:dyDescent="0.2">
      <c r="T62669" s="11"/>
      <c r="U62669" s="11"/>
    </row>
    <row r="62670" spans="20:21" x14ac:dyDescent="0.2">
      <c r="T62670" s="11"/>
      <c r="U62670" s="11"/>
    </row>
    <row r="62671" spans="20:21" x14ac:dyDescent="0.2">
      <c r="T62671" s="11"/>
      <c r="U62671" s="11"/>
    </row>
    <row r="62672" spans="20:21" x14ac:dyDescent="0.2">
      <c r="T62672" s="11"/>
      <c r="U62672" s="11"/>
    </row>
    <row r="62673" spans="20:21" x14ac:dyDescent="0.2">
      <c r="T62673" s="11"/>
      <c r="U62673" s="11"/>
    </row>
    <row r="62674" spans="20:21" x14ac:dyDescent="0.2">
      <c r="T62674" s="11"/>
      <c r="U62674" s="11"/>
    </row>
    <row r="62675" spans="20:21" x14ac:dyDescent="0.2">
      <c r="T62675" s="11"/>
      <c r="U62675" s="11"/>
    </row>
    <row r="62676" spans="20:21" x14ac:dyDescent="0.2">
      <c r="T62676" s="11"/>
      <c r="U62676" s="11"/>
    </row>
    <row r="62677" spans="20:21" x14ac:dyDescent="0.2">
      <c r="T62677" s="11"/>
      <c r="U62677" s="11"/>
    </row>
    <row r="62678" spans="20:21" x14ac:dyDescent="0.2">
      <c r="T62678" s="11"/>
      <c r="U62678" s="11"/>
    </row>
    <row r="62679" spans="20:21" x14ac:dyDescent="0.2">
      <c r="T62679" s="11"/>
      <c r="U62679" s="11"/>
    </row>
    <row r="62680" spans="20:21" x14ac:dyDescent="0.2">
      <c r="T62680" s="11"/>
      <c r="U62680" s="11"/>
    </row>
    <row r="62681" spans="20:21" x14ac:dyDescent="0.2">
      <c r="T62681" s="11"/>
      <c r="U62681" s="11"/>
    </row>
    <row r="62682" spans="20:21" x14ac:dyDescent="0.2">
      <c r="T62682" s="11"/>
      <c r="U62682" s="11"/>
    </row>
    <row r="62683" spans="20:21" x14ac:dyDescent="0.2">
      <c r="T62683" s="11"/>
      <c r="U62683" s="11"/>
    </row>
    <row r="62684" spans="20:21" x14ac:dyDescent="0.2">
      <c r="T62684" s="11"/>
      <c r="U62684" s="11"/>
    </row>
    <row r="62685" spans="20:21" x14ac:dyDescent="0.2">
      <c r="T62685" s="11"/>
      <c r="U62685" s="11"/>
    </row>
    <row r="62686" spans="20:21" x14ac:dyDescent="0.2">
      <c r="T62686" s="11"/>
      <c r="U62686" s="11"/>
    </row>
    <row r="62687" spans="20:21" x14ac:dyDescent="0.2">
      <c r="T62687" s="11"/>
      <c r="U62687" s="11"/>
    </row>
    <row r="62688" spans="20:21" x14ac:dyDescent="0.2">
      <c r="T62688" s="11"/>
      <c r="U62688" s="11"/>
    </row>
    <row r="62689" spans="20:21" x14ac:dyDescent="0.2">
      <c r="T62689" s="11"/>
      <c r="U62689" s="11"/>
    </row>
    <row r="62690" spans="20:21" x14ac:dyDescent="0.2">
      <c r="T62690" s="11"/>
      <c r="U62690" s="11"/>
    </row>
    <row r="62691" spans="20:21" x14ac:dyDescent="0.2">
      <c r="T62691" s="11"/>
      <c r="U62691" s="11"/>
    </row>
    <row r="62692" spans="20:21" x14ac:dyDescent="0.2">
      <c r="T62692" s="11"/>
      <c r="U62692" s="11"/>
    </row>
    <row r="62693" spans="20:21" x14ac:dyDescent="0.2">
      <c r="T62693" s="11"/>
      <c r="U62693" s="11"/>
    </row>
    <row r="62694" spans="20:21" x14ac:dyDescent="0.2">
      <c r="T62694" s="11"/>
      <c r="U62694" s="11"/>
    </row>
    <row r="62695" spans="20:21" x14ac:dyDescent="0.2">
      <c r="T62695" s="11"/>
      <c r="U62695" s="11"/>
    </row>
    <row r="62696" spans="20:21" x14ac:dyDescent="0.2">
      <c r="T62696" s="11"/>
      <c r="U62696" s="11"/>
    </row>
    <row r="62697" spans="20:21" x14ac:dyDescent="0.2">
      <c r="T62697" s="11"/>
      <c r="U62697" s="11"/>
    </row>
    <row r="62698" spans="20:21" x14ac:dyDescent="0.2">
      <c r="T62698" s="11"/>
      <c r="U62698" s="11"/>
    </row>
    <row r="62699" spans="20:21" x14ac:dyDescent="0.2">
      <c r="T62699" s="11"/>
      <c r="U62699" s="11"/>
    </row>
    <row r="62700" spans="20:21" x14ac:dyDescent="0.2">
      <c r="T62700" s="11"/>
      <c r="U62700" s="11"/>
    </row>
    <row r="62701" spans="20:21" x14ac:dyDescent="0.2">
      <c r="T62701" s="11"/>
      <c r="U62701" s="11"/>
    </row>
    <row r="62702" spans="20:21" x14ac:dyDescent="0.2">
      <c r="T62702" s="11"/>
      <c r="U62702" s="11"/>
    </row>
    <row r="62703" spans="20:21" x14ac:dyDescent="0.2">
      <c r="T62703" s="11"/>
      <c r="U62703" s="11"/>
    </row>
    <row r="62704" spans="20:21" x14ac:dyDescent="0.2">
      <c r="T62704" s="11"/>
      <c r="U62704" s="11"/>
    </row>
    <row r="62705" spans="20:21" x14ac:dyDescent="0.2">
      <c r="T62705" s="11"/>
      <c r="U62705" s="11"/>
    </row>
    <row r="62706" spans="20:21" x14ac:dyDescent="0.2">
      <c r="T62706" s="11"/>
      <c r="U62706" s="11"/>
    </row>
    <row r="62707" spans="20:21" x14ac:dyDescent="0.2">
      <c r="T62707" s="11"/>
      <c r="U62707" s="11"/>
    </row>
    <row r="62708" spans="20:21" x14ac:dyDescent="0.2">
      <c r="T62708" s="11"/>
      <c r="U62708" s="11"/>
    </row>
    <row r="62709" spans="20:21" x14ac:dyDescent="0.2">
      <c r="T62709" s="11"/>
      <c r="U62709" s="11"/>
    </row>
    <row r="62710" spans="20:21" x14ac:dyDescent="0.2">
      <c r="T62710" s="11"/>
      <c r="U62710" s="11"/>
    </row>
    <row r="62711" spans="20:21" x14ac:dyDescent="0.2">
      <c r="T62711" s="11"/>
      <c r="U62711" s="11"/>
    </row>
    <row r="62712" spans="20:21" x14ac:dyDescent="0.2">
      <c r="T62712" s="11"/>
      <c r="U62712" s="11"/>
    </row>
    <row r="62713" spans="20:21" x14ac:dyDescent="0.2">
      <c r="T62713" s="11"/>
      <c r="U62713" s="11"/>
    </row>
    <row r="62714" spans="20:21" x14ac:dyDescent="0.2">
      <c r="T62714" s="11"/>
      <c r="U62714" s="11"/>
    </row>
    <row r="62715" spans="20:21" x14ac:dyDescent="0.2">
      <c r="T62715" s="11"/>
      <c r="U62715" s="11"/>
    </row>
    <row r="62716" spans="20:21" x14ac:dyDescent="0.2">
      <c r="T62716" s="11"/>
      <c r="U62716" s="11"/>
    </row>
    <row r="62717" spans="20:21" x14ac:dyDescent="0.2">
      <c r="T62717" s="11"/>
      <c r="U62717" s="11"/>
    </row>
    <row r="62718" spans="20:21" x14ac:dyDescent="0.2">
      <c r="T62718" s="11"/>
      <c r="U62718" s="11"/>
    </row>
    <row r="62719" spans="20:21" x14ac:dyDescent="0.2">
      <c r="T62719" s="11"/>
      <c r="U62719" s="11"/>
    </row>
    <row r="62720" spans="20:21" x14ac:dyDescent="0.2">
      <c r="T62720" s="11"/>
      <c r="U62720" s="11"/>
    </row>
    <row r="62721" spans="20:21" x14ac:dyDescent="0.2">
      <c r="T62721" s="11"/>
      <c r="U62721" s="11"/>
    </row>
    <row r="62722" spans="20:21" x14ac:dyDescent="0.2">
      <c r="T62722" s="11"/>
      <c r="U62722" s="11"/>
    </row>
    <row r="62723" spans="20:21" x14ac:dyDescent="0.2">
      <c r="T62723" s="11"/>
      <c r="U62723" s="11"/>
    </row>
    <row r="62724" spans="20:21" x14ac:dyDescent="0.2">
      <c r="T62724" s="11"/>
      <c r="U62724" s="11"/>
    </row>
    <row r="62725" spans="20:21" x14ac:dyDescent="0.2">
      <c r="T62725" s="11"/>
      <c r="U62725" s="11"/>
    </row>
    <row r="62726" spans="20:21" x14ac:dyDescent="0.2">
      <c r="T62726" s="11"/>
      <c r="U62726" s="11"/>
    </row>
    <row r="62727" spans="20:21" x14ac:dyDescent="0.2">
      <c r="T62727" s="11"/>
      <c r="U62727" s="11"/>
    </row>
    <row r="62728" spans="20:21" x14ac:dyDescent="0.2">
      <c r="T62728" s="11"/>
      <c r="U62728" s="11"/>
    </row>
    <row r="62729" spans="20:21" x14ac:dyDescent="0.2">
      <c r="T62729" s="11"/>
      <c r="U62729" s="11"/>
    </row>
    <row r="62730" spans="20:21" x14ac:dyDescent="0.2">
      <c r="T62730" s="11"/>
      <c r="U62730" s="11"/>
    </row>
    <row r="62731" spans="20:21" x14ac:dyDescent="0.2">
      <c r="T62731" s="11"/>
      <c r="U62731" s="11"/>
    </row>
    <row r="62732" spans="20:21" x14ac:dyDescent="0.2">
      <c r="T62732" s="11"/>
      <c r="U62732" s="11"/>
    </row>
    <row r="62733" spans="20:21" x14ac:dyDescent="0.2">
      <c r="T62733" s="11"/>
      <c r="U62733" s="11"/>
    </row>
    <row r="62734" spans="20:21" x14ac:dyDescent="0.2">
      <c r="T62734" s="11"/>
      <c r="U62734" s="11"/>
    </row>
    <row r="62735" spans="20:21" x14ac:dyDescent="0.2">
      <c r="T62735" s="11"/>
      <c r="U62735" s="11"/>
    </row>
    <row r="62736" spans="20:21" x14ac:dyDescent="0.2">
      <c r="T62736" s="11"/>
      <c r="U62736" s="11"/>
    </row>
    <row r="62737" spans="20:21" x14ac:dyDescent="0.2">
      <c r="T62737" s="11"/>
      <c r="U62737" s="11"/>
    </row>
    <row r="62738" spans="20:21" x14ac:dyDescent="0.2">
      <c r="T62738" s="11"/>
      <c r="U62738" s="11"/>
    </row>
    <row r="62739" spans="20:21" x14ac:dyDescent="0.2">
      <c r="T62739" s="11"/>
      <c r="U62739" s="11"/>
    </row>
    <row r="62740" spans="20:21" x14ac:dyDescent="0.2">
      <c r="T62740" s="11"/>
      <c r="U62740" s="11"/>
    </row>
    <row r="62741" spans="20:21" x14ac:dyDescent="0.2">
      <c r="T62741" s="11"/>
      <c r="U62741" s="11"/>
    </row>
    <row r="62742" spans="20:21" x14ac:dyDescent="0.2">
      <c r="T62742" s="11"/>
      <c r="U62742" s="11"/>
    </row>
    <row r="62743" spans="20:21" x14ac:dyDescent="0.2">
      <c r="T62743" s="11"/>
      <c r="U62743" s="11"/>
    </row>
    <row r="62744" spans="20:21" x14ac:dyDescent="0.2">
      <c r="T62744" s="11"/>
      <c r="U62744" s="11"/>
    </row>
    <row r="62745" spans="20:21" x14ac:dyDescent="0.2">
      <c r="T62745" s="11"/>
      <c r="U62745" s="11"/>
    </row>
    <row r="62746" spans="20:21" x14ac:dyDescent="0.2">
      <c r="T62746" s="11"/>
      <c r="U62746" s="11"/>
    </row>
    <row r="62747" spans="20:21" x14ac:dyDescent="0.2">
      <c r="T62747" s="11"/>
      <c r="U62747" s="11"/>
    </row>
    <row r="62748" spans="20:21" x14ac:dyDescent="0.2">
      <c r="T62748" s="11"/>
      <c r="U62748" s="11"/>
    </row>
    <row r="62749" spans="20:21" x14ac:dyDescent="0.2">
      <c r="T62749" s="11"/>
      <c r="U62749" s="11"/>
    </row>
    <row r="62750" spans="20:21" x14ac:dyDescent="0.2">
      <c r="T62750" s="11"/>
      <c r="U62750" s="11"/>
    </row>
    <row r="62751" spans="20:21" x14ac:dyDescent="0.2">
      <c r="T62751" s="11"/>
      <c r="U62751" s="11"/>
    </row>
    <row r="62752" spans="20:21" x14ac:dyDescent="0.2">
      <c r="T62752" s="11"/>
      <c r="U62752" s="11"/>
    </row>
    <row r="62753" spans="20:21" x14ac:dyDescent="0.2">
      <c r="T62753" s="11"/>
      <c r="U62753" s="11"/>
    </row>
    <row r="62754" spans="20:21" x14ac:dyDescent="0.2">
      <c r="T62754" s="11"/>
      <c r="U62754" s="11"/>
    </row>
    <row r="62755" spans="20:21" x14ac:dyDescent="0.2">
      <c r="T62755" s="11"/>
      <c r="U62755" s="11"/>
    </row>
    <row r="62756" spans="20:21" x14ac:dyDescent="0.2">
      <c r="T62756" s="11"/>
      <c r="U62756" s="11"/>
    </row>
    <row r="62757" spans="20:21" x14ac:dyDescent="0.2">
      <c r="T62757" s="11"/>
      <c r="U62757" s="11"/>
    </row>
    <row r="62758" spans="20:21" x14ac:dyDescent="0.2">
      <c r="T62758" s="11"/>
      <c r="U62758" s="11"/>
    </row>
    <row r="62759" spans="20:21" x14ac:dyDescent="0.2">
      <c r="T62759" s="11"/>
      <c r="U62759" s="11"/>
    </row>
    <row r="62760" spans="20:21" x14ac:dyDescent="0.2">
      <c r="T62760" s="11"/>
      <c r="U62760" s="11"/>
    </row>
    <row r="62761" spans="20:21" x14ac:dyDescent="0.2">
      <c r="T62761" s="11"/>
      <c r="U62761" s="11"/>
    </row>
    <row r="62762" spans="20:21" x14ac:dyDescent="0.2">
      <c r="T62762" s="11"/>
      <c r="U62762" s="11"/>
    </row>
    <row r="62763" spans="20:21" x14ac:dyDescent="0.2">
      <c r="T62763" s="11"/>
      <c r="U62763" s="11"/>
    </row>
    <row r="62764" spans="20:21" x14ac:dyDescent="0.2">
      <c r="T62764" s="11"/>
      <c r="U62764" s="11"/>
    </row>
    <row r="62765" spans="20:21" x14ac:dyDescent="0.2">
      <c r="T62765" s="11"/>
      <c r="U62765" s="11"/>
    </row>
    <row r="62766" spans="20:21" x14ac:dyDescent="0.2">
      <c r="T62766" s="11"/>
      <c r="U62766" s="11"/>
    </row>
    <row r="62767" spans="20:21" x14ac:dyDescent="0.2">
      <c r="T62767" s="11"/>
      <c r="U62767" s="11"/>
    </row>
    <row r="62768" spans="20:21" x14ac:dyDescent="0.2">
      <c r="T62768" s="11"/>
      <c r="U62768" s="11"/>
    </row>
    <row r="62769" spans="20:21" x14ac:dyDescent="0.2">
      <c r="T62769" s="11"/>
      <c r="U62769" s="11"/>
    </row>
    <row r="62770" spans="20:21" x14ac:dyDescent="0.2">
      <c r="T62770" s="11"/>
      <c r="U62770" s="11"/>
    </row>
    <row r="62771" spans="20:21" x14ac:dyDescent="0.2">
      <c r="T62771" s="11"/>
      <c r="U62771" s="11"/>
    </row>
    <row r="62772" spans="20:21" x14ac:dyDescent="0.2">
      <c r="T62772" s="11"/>
      <c r="U62772" s="11"/>
    </row>
    <row r="62773" spans="20:21" x14ac:dyDescent="0.2">
      <c r="T62773" s="11"/>
      <c r="U62773" s="11"/>
    </row>
    <row r="62774" spans="20:21" x14ac:dyDescent="0.2">
      <c r="T62774" s="11"/>
      <c r="U62774" s="11"/>
    </row>
    <row r="62775" spans="20:21" x14ac:dyDescent="0.2">
      <c r="T62775" s="11"/>
      <c r="U62775" s="11"/>
    </row>
    <row r="62776" spans="20:21" x14ac:dyDescent="0.2">
      <c r="T62776" s="11"/>
      <c r="U62776" s="11"/>
    </row>
    <row r="62777" spans="20:21" x14ac:dyDescent="0.2">
      <c r="T62777" s="11"/>
      <c r="U62777" s="11"/>
    </row>
    <row r="62778" spans="20:21" x14ac:dyDescent="0.2">
      <c r="T62778" s="11"/>
      <c r="U62778" s="11"/>
    </row>
    <row r="62779" spans="20:21" x14ac:dyDescent="0.2">
      <c r="T62779" s="11"/>
      <c r="U62779" s="11"/>
    </row>
    <row r="62780" spans="20:21" x14ac:dyDescent="0.2">
      <c r="T62780" s="11"/>
      <c r="U62780" s="11"/>
    </row>
    <row r="62781" spans="20:21" x14ac:dyDescent="0.2">
      <c r="T62781" s="11"/>
      <c r="U62781" s="11"/>
    </row>
    <row r="62782" spans="20:21" x14ac:dyDescent="0.2">
      <c r="T62782" s="11"/>
      <c r="U62782" s="11"/>
    </row>
    <row r="62783" spans="20:21" x14ac:dyDescent="0.2">
      <c r="T62783" s="11"/>
      <c r="U62783" s="11"/>
    </row>
    <row r="62784" spans="20:21" x14ac:dyDescent="0.2">
      <c r="T62784" s="11"/>
      <c r="U62784" s="11"/>
    </row>
    <row r="62785" spans="20:21" x14ac:dyDescent="0.2">
      <c r="T62785" s="11"/>
      <c r="U62785" s="11"/>
    </row>
    <row r="62786" spans="20:21" x14ac:dyDescent="0.2">
      <c r="T62786" s="11"/>
      <c r="U62786" s="11"/>
    </row>
    <row r="62787" spans="20:21" x14ac:dyDescent="0.2">
      <c r="T62787" s="11"/>
      <c r="U62787" s="11"/>
    </row>
    <row r="62788" spans="20:21" x14ac:dyDescent="0.2">
      <c r="T62788" s="11"/>
      <c r="U62788" s="11"/>
    </row>
    <row r="62789" spans="20:21" x14ac:dyDescent="0.2">
      <c r="T62789" s="11"/>
      <c r="U62789" s="11"/>
    </row>
    <row r="62790" spans="20:21" x14ac:dyDescent="0.2">
      <c r="T62790" s="11"/>
      <c r="U62790" s="11"/>
    </row>
    <row r="62791" spans="20:21" x14ac:dyDescent="0.2">
      <c r="T62791" s="11"/>
      <c r="U62791" s="11"/>
    </row>
    <row r="62792" spans="20:21" x14ac:dyDescent="0.2">
      <c r="T62792" s="11"/>
      <c r="U62792" s="11"/>
    </row>
    <row r="62793" spans="20:21" x14ac:dyDescent="0.2">
      <c r="T62793" s="11"/>
      <c r="U62793" s="11"/>
    </row>
    <row r="62794" spans="20:21" x14ac:dyDescent="0.2">
      <c r="T62794" s="11"/>
      <c r="U62794" s="11"/>
    </row>
    <row r="62795" spans="20:21" x14ac:dyDescent="0.2">
      <c r="T62795" s="11"/>
      <c r="U62795" s="11"/>
    </row>
    <row r="62796" spans="20:21" x14ac:dyDescent="0.2">
      <c r="T62796" s="11"/>
      <c r="U62796" s="11"/>
    </row>
    <row r="62797" spans="20:21" x14ac:dyDescent="0.2">
      <c r="T62797" s="11"/>
      <c r="U62797" s="11"/>
    </row>
    <row r="62798" spans="20:21" x14ac:dyDescent="0.2">
      <c r="T62798" s="11"/>
      <c r="U62798" s="11"/>
    </row>
    <row r="62799" spans="20:21" x14ac:dyDescent="0.2">
      <c r="T62799" s="11"/>
      <c r="U62799" s="11"/>
    </row>
    <row r="62800" spans="20:21" x14ac:dyDescent="0.2">
      <c r="T62800" s="11"/>
      <c r="U62800" s="11"/>
    </row>
    <row r="62801" spans="20:21" x14ac:dyDescent="0.2">
      <c r="T62801" s="11"/>
      <c r="U62801" s="11"/>
    </row>
    <row r="62802" spans="20:21" x14ac:dyDescent="0.2">
      <c r="T62802" s="11"/>
      <c r="U62802" s="11"/>
    </row>
    <row r="62803" spans="20:21" x14ac:dyDescent="0.2">
      <c r="T62803" s="11"/>
      <c r="U62803" s="11"/>
    </row>
    <row r="62804" spans="20:21" x14ac:dyDescent="0.2">
      <c r="T62804" s="11"/>
      <c r="U62804" s="11"/>
    </row>
    <row r="62805" spans="20:21" x14ac:dyDescent="0.2">
      <c r="T62805" s="11"/>
      <c r="U62805" s="11"/>
    </row>
    <row r="62806" spans="20:21" x14ac:dyDescent="0.2">
      <c r="T62806" s="11"/>
      <c r="U62806" s="11"/>
    </row>
    <row r="62807" spans="20:21" x14ac:dyDescent="0.2">
      <c r="T62807" s="11"/>
      <c r="U62807" s="11"/>
    </row>
    <row r="62808" spans="20:21" x14ac:dyDescent="0.2">
      <c r="T62808" s="11"/>
      <c r="U62808" s="11"/>
    </row>
    <row r="62809" spans="20:21" x14ac:dyDescent="0.2">
      <c r="T62809" s="11"/>
      <c r="U62809" s="11"/>
    </row>
    <row r="62810" spans="20:21" x14ac:dyDescent="0.2">
      <c r="T62810" s="11"/>
      <c r="U62810" s="11"/>
    </row>
    <row r="62811" spans="20:21" x14ac:dyDescent="0.2">
      <c r="T62811" s="11"/>
      <c r="U62811" s="11"/>
    </row>
    <row r="62812" spans="20:21" x14ac:dyDescent="0.2">
      <c r="T62812" s="11"/>
      <c r="U62812" s="11"/>
    </row>
    <row r="62813" spans="20:21" x14ac:dyDescent="0.2">
      <c r="T62813" s="11"/>
      <c r="U62813" s="11"/>
    </row>
    <row r="62814" spans="20:21" x14ac:dyDescent="0.2">
      <c r="T62814" s="11"/>
      <c r="U62814" s="11"/>
    </row>
    <row r="62815" spans="20:21" x14ac:dyDescent="0.2">
      <c r="T62815" s="11"/>
      <c r="U62815" s="11"/>
    </row>
    <row r="62816" spans="20:21" x14ac:dyDescent="0.2">
      <c r="T62816" s="11"/>
      <c r="U62816" s="11"/>
    </row>
    <row r="62817" spans="20:21" x14ac:dyDescent="0.2">
      <c r="T62817" s="11"/>
      <c r="U62817" s="11"/>
    </row>
    <row r="62818" spans="20:21" x14ac:dyDescent="0.2">
      <c r="T62818" s="11"/>
      <c r="U62818" s="11"/>
    </row>
    <row r="62819" spans="20:21" x14ac:dyDescent="0.2">
      <c r="T62819" s="11"/>
      <c r="U62819" s="11"/>
    </row>
    <row r="62820" spans="20:21" x14ac:dyDescent="0.2">
      <c r="T62820" s="11"/>
      <c r="U62820" s="11"/>
    </row>
    <row r="62821" spans="20:21" x14ac:dyDescent="0.2">
      <c r="T62821" s="11"/>
      <c r="U62821" s="11"/>
    </row>
    <row r="62822" spans="20:21" x14ac:dyDescent="0.2">
      <c r="T62822" s="11"/>
      <c r="U62822" s="11"/>
    </row>
    <row r="62823" spans="20:21" x14ac:dyDescent="0.2">
      <c r="T62823" s="11"/>
      <c r="U62823" s="11"/>
    </row>
    <row r="62824" spans="20:21" x14ac:dyDescent="0.2">
      <c r="T62824" s="11"/>
      <c r="U62824" s="11"/>
    </row>
    <row r="62825" spans="20:21" x14ac:dyDescent="0.2">
      <c r="T62825" s="11"/>
      <c r="U62825" s="11"/>
    </row>
    <row r="62826" spans="20:21" x14ac:dyDescent="0.2">
      <c r="T62826" s="11"/>
      <c r="U62826" s="11"/>
    </row>
    <row r="62827" spans="20:21" x14ac:dyDescent="0.2">
      <c r="T62827" s="11"/>
      <c r="U62827" s="11"/>
    </row>
    <row r="62828" spans="20:21" x14ac:dyDescent="0.2">
      <c r="T62828" s="11"/>
      <c r="U62828" s="11"/>
    </row>
    <row r="62829" spans="20:21" x14ac:dyDescent="0.2">
      <c r="T62829" s="11"/>
      <c r="U62829" s="11"/>
    </row>
    <row r="62830" spans="20:21" x14ac:dyDescent="0.2">
      <c r="T62830" s="11"/>
      <c r="U62830" s="11"/>
    </row>
    <row r="62831" spans="20:21" x14ac:dyDescent="0.2">
      <c r="T62831" s="11"/>
      <c r="U62831" s="11"/>
    </row>
    <row r="62832" spans="20:21" x14ac:dyDescent="0.2">
      <c r="T62832" s="11"/>
      <c r="U62832" s="11"/>
    </row>
    <row r="62833" spans="20:21" x14ac:dyDescent="0.2">
      <c r="T62833" s="11"/>
      <c r="U62833" s="11"/>
    </row>
    <row r="62834" spans="20:21" x14ac:dyDescent="0.2">
      <c r="T62834" s="11"/>
      <c r="U62834" s="11"/>
    </row>
    <row r="62835" spans="20:21" x14ac:dyDescent="0.2">
      <c r="T62835" s="11"/>
      <c r="U62835" s="11"/>
    </row>
    <row r="62836" spans="20:21" x14ac:dyDescent="0.2">
      <c r="T62836" s="11"/>
      <c r="U62836" s="11"/>
    </row>
    <row r="62837" spans="20:21" x14ac:dyDescent="0.2">
      <c r="T62837" s="11"/>
      <c r="U62837" s="11"/>
    </row>
    <row r="62838" spans="20:21" x14ac:dyDescent="0.2">
      <c r="T62838" s="11"/>
      <c r="U62838" s="11"/>
    </row>
    <row r="62839" spans="20:21" x14ac:dyDescent="0.2">
      <c r="T62839" s="11"/>
      <c r="U62839" s="11"/>
    </row>
    <row r="62840" spans="20:21" x14ac:dyDescent="0.2">
      <c r="T62840" s="11"/>
      <c r="U62840" s="11"/>
    </row>
    <row r="62841" spans="20:21" x14ac:dyDescent="0.2">
      <c r="T62841" s="11"/>
      <c r="U62841" s="11"/>
    </row>
    <row r="62842" spans="20:21" x14ac:dyDescent="0.2">
      <c r="T62842" s="11"/>
      <c r="U62842" s="11"/>
    </row>
    <row r="62843" spans="20:21" x14ac:dyDescent="0.2">
      <c r="T62843" s="11"/>
      <c r="U62843" s="11"/>
    </row>
    <row r="62844" spans="20:21" x14ac:dyDescent="0.2">
      <c r="T62844" s="11"/>
      <c r="U62844" s="11"/>
    </row>
    <row r="62845" spans="20:21" x14ac:dyDescent="0.2">
      <c r="T62845" s="11"/>
      <c r="U62845" s="11"/>
    </row>
    <row r="62846" spans="20:21" x14ac:dyDescent="0.2">
      <c r="T62846" s="11"/>
      <c r="U62846" s="11"/>
    </row>
    <row r="62847" spans="20:21" x14ac:dyDescent="0.2">
      <c r="T62847" s="11"/>
      <c r="U62847" s="11"/>
    </row>
    <row r="62848" spans="20:21" x14ac:dyDescent="0.2">
      <c r="T62848" s="11"/>
      <c r="U62848" s="11"/>
    </row>
    <row r="62849" spans="20:21" x14ac:dyDescent="0.2">
      <c r="T62849" s="11"/>
      <c r="U62849" s="11"/>
    </row>
    <row r="62850" spans="20:21" x14ac:dyDescent="0.2">
      <c r="T62850" s="11"/>
      <c r="U62850" s="11"/>
    </row>
    <row r="62851" spans="20:21" x14ac:dyDescent="0.2">
      <c r="T62851" s="11"/>
      <c r="U62851" s="11"/>
    </row>
    <row r="62852" spans="20:21" x14ac:dyDescent="0.2">
      <c r="T62852" s="11"/>
      <c r="U62852" s="11"/>
    </row>
    <row r="62853" spans="20:21" x14ac:dyDescent="0.2">
      <c r="T62853" s="11"/>
      <c r="U62853" s="11"/>
    </row>
    <row r="62854" spans="20:21" x14ac:dyDescent="0.2">
      <c r="T62854" s="11"/>
      <c r="U62854" s="11"/>
    </row>
    <row r="62855" spans="20:21" x14ac:dyDescent="0.2">
      <c r="T62855" s="11"/>
      <c r="U62855" s="11"/>
    </row>
    <row r="62856" spans="20:21" x14ac:dyDescent="0.2">
      <c r="T62856" s="11"/>
      <c r="U62856" s="11"/>
    </row>
    <row r="62857" spans="20:21" x14ac:dyDescent="0.2">
      <c r="T62857" s="11"/>
      <c r="U62857" s="11"/>
    </row>
    <row r="62858" spans="20:21" x14ac:dyDescent="0.2">
      <c r="T62858" s="11"/>
      <c r="U62858" s="11"/>
    </row>
    <row r="62859" spans="20:21" x14ac:dyDescent="0.2">
      <c r="T62859" s="11"/>
      <c r="U62859" s="11"/>
    </row>
    <row r="62860" spans="20:21" x14ac:dyDescent="0.2">
      <c r="T62860" s="11"/>
      <c r="U62860" s="11"/>
    </row>
    <row r="62861" spans="20:21" x14ac:dyDescent="0.2">
      <c r="T62861" s="11"/>
      <c r="U62861" s="11"/>
    </row>
    <row r="62862" spans="20:21" x14ac:dyDescent="0.2">
      <c r="T62862" s="11"/>
      <c r="U62862" s="11"/>
    </row>
    <row r="62863" spans="20:21" x14ac:dyDescent="0.2">
      <c r="T62863" s="11"/>
      <c r="U62863" s="11"/>
    </row>
    <row r="62864" spans="20:21" x14ac:dyDescent="0.2">
      <c r="T62864" s="11"/>
      <c r="U62864" s="11"/>
    </row>
    <row r="62865" spans="20:21" x14ac:dyDescent="0.2">
      <c r="T62865" s="11"/>
      <c r="U62865" s="11"/>
    </row>
    <row r="62866" spans="20:21" x14ac:dyDescent="0.2">
      <c r="T62866" s="11"/>
      <c r="U62866" s="11"/>
    </row>
    <row r="62867" spans="20:21" x14ac:dyDescent="0.2">
      <c r="T62867" s="11"/>
      <c r="U62867" s="11"/>
    </row>
    <row r="62868" spans="20:21" x14ac:dyDescent="0.2">
      <c r="T62868" s="11"/>
      <c r="U62868" s="11"/>
    </row>
    <row r="62869" spans="20:21" x14ac:dyDescent="0.2">
      <c r="T62869" s="11"/>
      <c r="U62869" s="11"/>
    </row>
    <row r="62870" spans="20:21" x14ac:dyDescent="0.2">
      <c r="T62870" s="11"/>
      <c r="U62870" s="11"/>
    </row>
    <row r="62871" spans="20:21" x14ac:dyDescent="0.2">
      <c r="T62871" s="11"/>
      <c r="U62871" s="11"/>
    </row>
    <row r="62872" spans="20:21" x14ac:dyDescent="0.2">
      <c r="T62872" s="11"/>
      <c r="U62872" s="11"/>
    </row>
    <row r="62873" spans="20:21" x14ac:dyDescent="0.2">
      <c r="T62873" s="11"/>
      <c r="U62873" s="11"/>
    </row>
    <row r="62874" spans="20:21" x14ac:dyDescent="0.2">
      <c r="T62874" s="11"/>
      <c r="U62874" s="11"/>
    </row>
    <row r="62875" spans="20:21" x14ac:dyDescent="0.2">
      <c r="T62875" s="11"/>
      <c r="U62875" s="11"/>
    </row>
    <row r="62876" spans="20:21" x14ac:dyDescent="0.2">
      <c r="T62876" s="11"/>
      <c r="U62876" s="11"/>
    </row>
    <row r="62877" spans="20:21" x14ac:dyDescent="0.2">
      <c r="T62877" s="11"/>
      <c r="U62877" s="11"/>
    </row>
    <row r="62878" spans="20:21" x14ac:dyDescent="0.2">
      <c r="T62878" s="11"/>
      <c r="U62878" s="11"/>
    </row>
    <row r="62879" spans="20:21" x14ac:dyDescent="0.2">
      <c r="T62879" s="11"/>
      <c r="U62879" s="11"/>
    </row>
    <row r="62880" spans="20:21" x14ac:dyDescent="0.2">
      <c r="T62880" s="11"/>
      <c r="U62880" s="11"/>
    </row>
    <row r="62881" spans="20:21" x14ac:dyDescent="0.2">
      <c r="T62881" s="11"/>
      <c r="U62881" s="11"/>
    </row>
    <row r="62882" spans="20:21" x14ac:dyDescent="0.2">
      <c r="T62882" s="11"/>
      <c r="U62882" s="11"/>
    </row>
    <row r="62883" spans="20:21" x14ac:dyDescent="0.2">
      <c r="T62883" s="11"/>
      <c r="U62883" s="11"/>
    </row>
    <row r="62884" spans="20:21" x14ac:dyDescent="0.2">
      <c r="T62884" s="11"/>
      <c r="U62884" s="11"/>
    </row>
    <row r="62885" spans="20:21" x14ac:dyDescent="0.2">
      <c r="T62885" s="11"/>
      <c r="U62885" s="11"/>
    </row>
    <row r="62886" spans="20:21" x14ac:dyDescent="0.2">
      <c r="T62886" s="11"/>
      <c r="U62886" s="11"/>
    </row>
    <row r="62887" spans="20:21" x14ac:dyDescent="0.2">
      <c r="T62887" s="11"/>
      <c r="U62887" s="11"/>
    </row>
    <row r="62888" spans="20:21" x14ac:dyDescent="0.2">
      <c r="T62888" s="11"/>
      <c r="U62888" s="11"/>
    </row>
    <row r="62889" spans="20:21" x14ac:dyDescent="0.2">
      <c r="T62889" s="11"/>
      <c r="U62889" s="11"/>
    </row>
    <row r="62890" spans="20:21" x14ac:dyDescent="0.2">
      <c r="T62890" s="11"/>
      <c r="U62890" s="11"/>
    </row>
    <row r="62891" spans="20:21" x14ac:dyDescent="0.2">
      <c r="T62891" s="11"/>
      <c r="U62891" s="11"/>
    </row>
    <row r="62892" spans="20:21" x14ac:dyDescent="0.2">
      <c r="T62892" s="11"/>
      <c r="U62892" s="11"/>
    </row>
    <row r="62893" spans="20:21" x14ac:dyDescent="0.2">
      <c r="T62893" s="11"/>
      <c r="U62893" s="11"/>
    </row>
    <row r="62894" spans="20:21" x14ac:dyDescent="0.2">
      <c r="T62894" s="11"/>
      <c r="U62894" s="11"/>
    </row>
    <row r="62895" spans="20:21" x14ac:dyDescent="0.2">
      <c r="T62895" s="11"/>
      <c r="U62895" s="11"/>
    </row>
    <row r="62896" spans="20:21" x14ac:dyDescent="0.2">
      <c r="T62896" s="11"/>
      <c r="U62896" s="11"/>
    </row>
    <row r="62897" spans="20:21" x14ac:dyDescent="0.2">
      <c r="T62897" s="11"/>
      <c r="U62897" s="11"/>
    </row>
    <row r="62898" spans="20:21" x14ac:dyDescent="0.2">
      <c r="T62898" s="11"/>
      <c r="U62898" s="11"/>
    </row>
    <row r="62899" spans="20:21" x14ac:dyDescent="0.2">
      <c r="T62899" s="11"/>
      <c r="U62899" s="11"/>
    </row>
    <row r="62900" spans="20:21" x14ac:dyDescent="0.2">
      <c r="T62900" s="11"/>
      <c r="U62900" s="11"/>
    </row>
    <row r="62901" spans="20:21" x14ac:dyDescent="0.2">
      <c r="T62901" s="11"/>
      <c r="U62901" s="11"/>
    </row>
    <row r="62902" spans="20:21" x14ac:dyDescent="0.2">
      <c r="T62902" s="11"/>
      <c r="U62902" s="11"/>
    </row>
    <row r="62903" spans="20:21" x14ac:dyDescent="0.2">
      <c r="T62903" s="11"/>
      <c r="U62903" s="11"/>
    </row>
    <row r="62904" spans="20:21" x14ac:dyDescent="0.2">
      <c r="T62904" s="11"/>
      <c r="U62904" s="11"/>
    </row>
    <row r="62905" spans="20:21" x14ac:dyDescent="0.2">
      <c r="T62905" s="11"/>
      <c r="U62905" s="11"/>
    </row>
    <row r="62906" spans="20:21" x14ac:dyDescent="0.2">
      <c r="T62906" s="11"/>
      <c r="U62906" s="11"/>
    </row>
    <row r="62907" spans="20:21" x14ac:dyDescent="0.2">
      <c r="T62907" s="11"/>
      <c r="U62907" s="11"/>
    </row>
    <row r="62908" spans="20:21" x14ac:dyDescent="0.2">
      <c r="T62908" s="11"/>
      <c r="U62908" s="11"/>
    </row>
    <row r="62909" spans="20:21" x14ac:dyDescent="0.2">
      <c r="T62909" s="11"/>
      <c r="U62909" s="11"/>
    </row>
    <row r="62910" spans="20:21" x14ac:dyDescent="0.2">
      <c r="T62910" s="11"/>
      <c r="U62910" s="11"/>
    </row>
    <row r="62911" spans="20:21" x14ac:dyDescent="0.2">
      <c r="T62911" s="11"/>
      <c r="U62911" s="11"/>
    </row>
    <row r="62912" spans="20:21" x14ac:dyDescent="0.2">
      <c r="T62912" s="11"/>
      <c r="U62912" s="11"/>
    </row>
    <row r="62913" spans="20:21" x14ac:dyDescent="0.2">
      <c r="T62913" s="11"/>
      <c r="U62913" s="11"/>
    </row>
    <row r="62914" spans="20:21" x14ac:dyDescent="0.2">
      <c r="T62914" s="11"/>
      <c r="U62914" s="11"/>
    </row>
    <row r="62915" spans="20:21" x14ac:dyDescent="0.2">
      <c r="T62915" s="11"/>
      <c r="U62915" s="11"/>
    </row>
    <row r="62916" spans="20:21" x14ac:dyDescent="0.2">
      <c r="T62916" s="11"/>
      <c r="U62916" s="11"/>
    </row>
    <row r="62917" spans="20:21" x14ac:dyDescent="0.2">
      <c r="T62917" s="11"/>
      <c r="U62917" s="11"/>
    </row>
    <row r="62918" spans="20:21" x14ac:dyDescent="0.2">
      <c r="T62918" s="11"/>
      <c r="U62918" s="11"/>
    </row>
    <row r="62919" spans="20:21" x14ac:dyDescent="0.2">
      <c r="T62919" s="11"/>
      <c r="U62919" s="11"/>
    </row>
    <row r="62920" spans="20:21" x14ac:dyDescent="0.2">
      <c r="T62920" s="11"/>
      <c r="U62920" s="11"/>
    </row>
    <row r="62921" spans="20:21" x14ac:dyDescent="0.2">
      <c r="T62921" s="11"/>
      <c r="U62921" s="11"/>
    </row>
    <row r="62922" spans="20:21" x14ac:dyDescent="0.2">
      <c r="T62922" s="11"/>
      <c r="U62922" s="11"/>
    </row>
    <row r="62923" spans="20:21" x14ac:dyDescent="0.2">
      <c r="T62923" s="11"/>
      <c r="U62923" s="11"/>
    </row>
    <row r="62924" spans="20:21" x14ac:dyDescent="0.2">
      <c r="T62924" s="11"/>
      <c r="U62924" s="11"/>
    </row>
    <row r="62925" spans="20:21" x14ac:dyDescent="0.2">
      <c r="T62925" s="11"/>
      <c r="U62925" s="11"/>
    </row>
    <row r="62926" spans="20:21" x14ac:dyDescent="0.2">
      <c r="T62926" s="11"/>
      <c r="U62926" s="11"/>
    </row>
    <row r="62927" spans="20:21" x14ac:dyDescent="0.2">
      <c r="T62927" s="11"/>
      <c r="U62927" s="11"/>
    </row>
    <row r="62928" spans="20:21" x14ac:dyDescent="0.2">
      <c r="T62928" s="11"/>
      <c r="U62928" s="11"/>
    </row>
    <row r="62929" spans="20:21" x14ac:dyDescent="0.2">
      <c r="T62929" s="11"/>
      <c r="U62929" s="11"/>
    </row>
    <row r="62930" spans="20:21" x14ac:dyDescent="0.2">
      <c r="T62930" s="11"/>
      <c r="U62930" s="11"/>
    </row>
    <row r="62931" spans="20:21" x14ac:dyDescent="0.2">
      <c r="T62931" s="11"/>
      <c r="U62931" s="11"/>
    </row>
    <row r="62932" spans="20:21" x14ac:dyDescent="0.2">
      <c r="T62932" s="11"/>
      <c r="U62932" s="11"/>
    </row>
    <row r="62933" spans="20:21" x14ac:dyDescent="0.2">
      <c r="T62933" s="11"/>
      <c r="U62933" s="11"/>
    </row>
    <row r="62934" spans="20:21" x14ac:dyDescent="0.2">
      <c r="T62934" s="11"/>
      <c r="U62934" s="11"/>
    </row>
    <row r="62935" spans="20:21" x14ac:dyDescent="0.2">
      <c r="T62935" s="11"/>
      <c r="U62935" s="11"/>
    </row>
    <row r="62936" spans="20:21" x14ac:dyDescent="0.2">
      <c r="T62936" s="11"/>
      <c r="U62936" s="11"/>
    </row>
    <row r="62937" spans="20:21" x14ac:dyDescent="0.2">
      <c r="T62937" s="11"/>
      <c r="U62937" s="11"/>
    </row>
    <row r="62938" spans="20:21" x14ac:dyDescent="0.2">
      <c r="T62938" s="11"/>
      <c r="U62938" s="11"/>
    </row>
    <row r="62939" spans="20:21" x14ac:dyDescent="0.2">
      <c r="T62939" s="11"/>
      <c r="U62939" s="11"/>
    </row>
    <row r="62940" spans="20:21" x14ac:dyDescent="0.2">
      <c r="T62940" s="11"/>
      <c r="U62940" s="11"/>
    </row>
    <row r="62941" spans="20:21" x14ac:dyDescent="0.2">
      <c r="T62941" s="11"/>
      <c r="U62941" s="11"/>
    </row>
    <row r="62942" spans="20:21" x14ac:dyDescent="0.2">
      <c r="T62942" s="11"/>
      <c r="U62942" s="11"/>
    </row>
    <row r="62943" spans="20:21" x14ac:dyDescent="0.2">
      <c r="T62943" s="11"/>
      <c r="U62943" s="11"/>
    </row>
    <row r="62944" spans="20:21" x14ac:dyDescent="0.2">
      <c r="T62944" s="11"/>
      <c r="U62944" s="11"/>
    </row>
    <row r="62945" spans="20:21" x14ac:dyDescent="0.2">
      <c r="T62945" s="11"/>
      <c r="U62945" s="11"/>
    </row>
    <row r="62946" spans="20:21" x14ac:dyDescent="0.2">
      <c r="T62946" s="11"/>
      <c r="U62946" s="11"/>
    </row>
    <row r="62947" spans="20:21" x14ac:dyDescent="0.2">
      <c r="T62947" s="11"/>
      <c r="U62947" s="11"/>
    </row>
    <row r="62948" spans="20:21" x14ac:dyDescent="0.2">
      <c r="T62948" s="11"/>
      <c r="U62948" s="11"/>
    </row>
    <row r="62949" spans="20:21" x14ac:dyDescent="0.2">
      <c r="T62949" s="11"/>
      <c r="U62949" s="11"/>
    </row>
    <row r="62950" spans="20:21" x14ac:dyDescent="0.2">
      <c r="T62950" s="11"/>
      <c r="U62950" s="11"/>
    </row>
    <row r="62951" spans="20:21" x14ac:dyDescent="0.2">
      <c r="T62951" s="11"/>
      <c r="U62951" s="11"/>
    </row>
    <row r="62952" spans="20:21" x14ac:dyDescent="0.2">
      <c r="T62952" s="11"/>
      <c r="U62952" s="11"/>
    </row>
    <row r="62953" spans="20:21" x14ac:dyDescent="0.2">
      <c r="T62953" s="11"/>
      <c r="U62953" s="11"/>
    </row>
    <row r="62954" spans="20:21" x14ac:dyDescent="0.2">
      <c r="T62954" s="11"/>
      <c r="U62954" s="11"/>
    </row>
    <row r="62955" spans="20:21" x14ac:dyDescent="0.2">
      <c r="T62955" s="11"/>
      <c r="U62955" s="11"/>
    </row>
    <row r="62956" spans="20:21" x14ac:dyDescent="0.2">
      <c r="T62956" s="11"/>
      <c r="U62956" s="11"/>
    </row>
    <row r="62957" spans="20:21" x14ac:dyDescent="0.2">
      <c r="T62957" s="11"/>
      <c r="U62957" s="11"/>
    </row>
    <row r="62958" spans="20:21" x14ac:dyDescent="0.2">
      <c r="T62958" s="11"/>
      <c r="U62958" s="11"/>
    </row>
    <row r="62959" spans="20:21" x14ac:dyDescent="0.2">
      <c r="T62959" s="11"/>
      <c r="U62959" s="11"/>
    </row>
    <row r="62960" spans="20:21" x14ac:dyDescent="0.2">
      <c r="T62960" s="11"/>
      <c r="U62960" s="11"/>
    </row>
    <row r="62961" spans="20:21" x14ac:dyDescent="0.2">
      <c r="T62961" s="11"/>
      <c r="U62961" s="11"/>
    </row>
    <row r="62962" spans="20:21" x14ac:dyDescent="0.2">
      <c r="T62962" s="11"/>
      <c r="U62962" s="11"/>
    </row>
    <row r="62963" spans="20:21" x14ac:dyDescent="0.2">
      <c r="T62963" s="11"/>
      <c r="U62963" s="11"/>
    </row>
    <row r="62964" spans="20:21" x14ac:dyDescent="0.2">
      <c r="T62964" s="11"/>
      <c r="U62964" s="11"/>
    </row>
    <row r="62965" spans="20:21" x14ac:dyDescent="0.2">
      <c r="T62965" s="11"/>
      <c r="U62965" s="11"/>
    </row>
    <row r="62966" spans="20:21" x14ac:dyDescent="0.2">
      <c r="T62966" s="11"/>
      <c r="U62966" s="11"/>
    </row>
    <row r="62967" spans="20:21" x14ac:dyDescent="0.2">
      <c r="T62967" s="11"/>
      <c r="U62967" s="11"/>
    </row>
    <row r="62968" spans="20:21" x14ac:dyDescent="0.2">
      <c r="T62968" s="11"/>
      <c r="U62968" s="11"/>
    </row>
    <row r="62969" spans="20:21" x14ac:dyDescent="0.2">
      <c r="T62969" s="11"/>
      <c r="U62969" s="11"/>
    </row>
    <row r="62970" spans="20:21" x14ac:dyDescent="0.2">
      <c r="T62970" s="11"/>
      <c r="U62970" s="11"/>
    </row>
    <row r="62971" spans="20:21" x14ac:dyDescent="0.2">
      <c r="T62971" s="11"/>
      <c r="U62971" s="11"/>
    </row>
    <row r="62972" spans="20:21" x14ac:dyDescent="0.2">
      <c r="T62972" s="11"/>
      <c r="U62972" s="11"/>
    </row>
    <row r="62973" spans="20:21" x14ac:dyDescent="0.2">
      <c r="T62973" s="11"/>
      <c r="U62973" s="11"/>
    </row>
    <row r="62974" spans="20:21" x14ac:dyDescent="0.2">
      <c r="T62974" s="11"/>
      <c r="U62974" s="11"/>
    </row>
    <row r="62975" spans="20:21" x14ac:dyDescent="0.2">
      <c r="T62975" s="11"/>
      <c r="U62975" s="11"/>
    </row>
    <row r="62976" spans="20:21" x14ac:dyDescent="0.2">
      <c r="T62976" s="11"/>
      <c r="U62976" s="11"/>
    </row>
    <row r="62977" spans="20:21" x14ac:dyDescent="0.2">
      <c r="T62977" s="11"/>
      <c r="U62977" s="11"/>
    </row>
    <row r="62978" spans="20:21" x14ac:dyDescent="0.2">
      <c r="T62978" s="11"/>
      <c r="U62978" s="11"/>
    </row>
    <row r="62979" spans="20:21" x14ac:dyDescent="0.2">
      <c r="T62979" s="11"/>
      <c r="U62979" s="11"/>
    </row>
    <row r="62980" spans="20:21" x14ac:dyDescent="0.2">
      <c r="T62980" s="11"/>
      <c r="U62980" s="11"/>
    </row>
    <row r="62981" spans="20:21" x14ac:dyDescent="0.2">
      <c r="T62981" s="11"/>
      <c r="U62981" s="11"/>
    </row>
    <row r="62982" spans="20:21" x14ac:dyDescent="0.2">
      <c r="T62982" s="11"/>
      <c r="U62982" s="11"/>
    </row>
    <row r="62983" spans="20:21" x14ac:dyDescent="0.2">
      <c r="T62983" s="11"/>
      <c r="U62983" s="11"/>
    </row>
    <row r="62984" spans="20:21" x14ac:dyDescent="0.2">
      <c r="T62984" s="11"/>
      <c r="U62984" s="11"/>
    </row>
    <row r="62985" spans="20:21" x14ac:dyDescent="0.2">
      <c r="T62985" s="11"/>
      <c r="U62985" s="11"/>
    </row>
    <row r="62986" spans="20:21" x14ac:dyDescent="0.2">
      <c r="T62986" s="11"/>
      <c r="U62986" s="11"/>
    </row>
    <row r="62987" spans="20:21" x14ac:dyDescent="0.2">
      <c r="T62987" s="11"/>
      <c r="U62987" s="11"/>
    </row>
    <row r="62988" spans="20:21" x14ac:dyDescent="0.2">
      <c r="T62988" s="11"/>
      <c r="U62988" s="11"/>
    </row>
    <row r="62989" spans="20:21" x14ac:dyDescent="0.2">
      <c r="T62989" s="11"/>
      <c r="U62989" s="11"/>
    </row>
    <row r="62990" spans="20:21" x14ac:dyDescent="0.2">
      <c r="T62990" s="11"/>
      <c r="U62990" s="11"/>
    </row>
    <row r="62991" spans="20:21" x14ac:dyDescent="0.2">
      <c r="T62991" s="11"/>
      <c r="U62991" s="11"/>
    </row>
    <row r="62992" spans="20:21" x14ac:dyDescent="0.2">
      <c r="T62992" s="11"/>
      <c r="U62992" s="11"/>
    </row>
    <row r="62993" spans="20:21" x14ac:dyDescent="0.2">
      <c r="T62993" s="11"/>
      <c r="U62993" s="11"/>
    </row>
    <row r="62994" spans="20:21" x14ac:dyDescent="0.2">
      <c r="T62994" s="11"/>
      <c r="U62994" s="11"/>
    </row>
    <row r="62995" spans="20:21" x14ac:dyDescent="0.2">
      <c r="T62995" s="11"/>
      <c r="U62995" s="11"/>
    </row>
    <row r="62996" spans="20:21" x14ac:dyDescent="0.2">
      <c r="T62996" s="11"/>
      <c r="U62996" s="11"/>
    </row>
    <row r="62997" spans="20:21" x14ac:dyDescent="0.2">
      <c r="T62997" s="11"/>
      <c r="U62997" s="11"/>
    </row>
    <row r="62998" spans="20:21" x14ac:dyDescent="0.2">
      <c r="T62998" s="11"/>
      <c r="U62998" s="11"/>
    </row>
    <row r="62999" spans="20:21" x14ac:dyDescent="0.2">
      <c r="T62999" s="11"/>
      <c r="U62999" s="11"/>
    </row>
    <row r="63000" spans="20:21" x14ac:dyDescent="0.2">
      <c r="T63000" s="11"/>
      <c r="U63000" s="11"/>
    </row>
    <row r="63001" spans="20:21" x14ac:dyDescent="0.2">
      <c r="T63001" s="11"/>
      <c r="U63001" s="11"/>
    </row>
    <row r="63002" spans="20:21" x14ac:dyDescent="0.2">
      <c r="T63002" s="11"/>
      <c r="U63002" s="11"/>
    </row>
    <row r="63003" spans="20:21" x14ac:dyDescent="0.2">
      <c r="T63003" s="11"/>
      <c r="U63003" s="11"/>
    </row>
    <row r="63004" spans="20:21" x14ac:dyDescent="0.2">
      <c r="T63004" s="11"/>
      <c r="U63004" s="11"/>
    </row>
    <row r="63005" spans="20:21" x14ac:dyDescent="0.2">
      <c r="T63005" s="11"/>
      <c r="U63005" s="11"/>
    </row>
    <row r="63006" spans="20:21" x14ac:dyDescent="0.2">
      <c r="T63006" s="11"/>
      <c r="U63006" s="11"/>
    </row>
    <row r="63007" spans="20:21" x14ac:dyDescent="0.2">
      <c r="T63007" s="11"/>
      <c r="U63007" s="11"/>
    </row>
    <row r="63008" spans="20:21" x14ac:dyDescent="0.2">
      <c r="T63008" s="11"/>
      <c r="U63008" s="11"/>
    </row>
    <row r="63009" spans="20:21" x14ac:dyDescent="0.2">
      <c r="T63009" s="11"/>
      <c r="U63009" s="11"/>
    </row>
    <row r="63010" spans="20:21" x14ac:dyDescent="0.2">
      <c r="T63010" s="11"/>
      <c r="U63010" s="11"/>
    </row>
    <row r="63011" spans="20:21" x14ac:dyDescent="0.2">
      <c r="T63011" s="11"/>
      <c r="U63011" s="11"/>
    </row>
    <row r="63012" spans="20:21" x14ac:dyDescent="0.2">
      <c r="T63012" s="11"/>
      <c r="U63012" s="11"/>
    </row>
    <row r="63013" spans="20:21" x14ac:dyDescent="0.2">
      <c r="T63013" s="11"/>
      <c r="U63013" s="11"/>
    </row>
    <row r="63014" spans="20:21" x14ac:dyDescent="0.2">
      <c r="T63014" s="11"/>
      <c r="U63014" s="11"/>
    </row>
    <row r="63015" spans="20:21" x14ac:dyDescent="0.2">
      <c r="T63015" s="11"/>
      <c r="U63015" s="11"/>
    </row>
    <row r="63016" spans="20:21" x14ac:dyDescent="0.2">
      <c r="T63016" s="11"/>
      <c r="U63016" s="11"/>
    </row>
    <row r="63017" spans="20:21" x14ac:dyDescent="0.2">
      <c r="T63017" s="11"/>
      <c r="U63017" s="11"/>
    </row>
    <row r="63018" spans="20:21" x14ac:dyDescent="0.2">
      <c r="T63018" s="11"/>
      <c r="U63018" s="11"/>
    </row>
    <row r="63019" spans="20:21" x14ac:dyDescent="0.2">
      <c r="T63019" s="11"/>
      <c r="U63019" s="11"/>
    </row>
    <row r="63020" spans="20:21" x14ac:dyDescent="0.2">
      <c r="T63020" s="11"/>
      <c r="U63020" s="11"/>
    </row>
    <row r="63021" spans="20:21" x14ac:dyDescent="0.2">
      <c r="T63021" s="11"/>
      <c r="U63021" s="11"/>
    </row>
    <row r="63022" spans="20:21" x14ac:dyDescent="0.2">
      <c r="T63022" s="11"/>
      <c r="U63022" s="11"/>
    </row>
    <row r="63023" spans="20:21" x14ac:dyDescent="0.2">
      <c r="T63023" s="11"/>
      <c r="U63023" s="11"/>
    </row>
    <row r="63024" spans="20:21" x14ac:dyDescent="0.2">
      <c r="T63024" s="11"/>
      <c r="U63024" s="11"/>
    </row>
    <row r="63025" spans="20:21" x14ac:dyDescent="0.2">
      <c r="T63025" s="11"/>
      <c r="U63025" s="11"/>
    </row>
    <row r="63026" spans="20:21" x14ac:dyDescent="0.2">
      <c r="T63026" s="11"/>
      <c r="U63026" s="11"/>
    </row>
    <row r="63027" spans="20:21" x14ac:dyDescent="0.2">
      <c r="T63027" s="11"/>
      <c r="U63027" s="11"/>
    </row>
    <row r="63028" spans="20:21" x14ac:dyDescent="0.2">
      <c r="T63028" s="11"/>
      <c r="U63028" s="11"/>
    </row>
    <row r="63029" spans="20:21" x14ac:dyDescent="0.2">
      <c r="T63029" s="11"/>
      <c r="U63029" s="11"/>
    </row>
    <row r="63030" spans="20:21" x14ac:dyDescent="0.2">
      <c r="T63030" s="11"/>
      <c r="U63030" s="11"/>
    </row>
    <row r="63031" spans="20:21" x14ac:dyDescent="0.2">
      <c r="T63031" s="11"/>
      <c r="U63031" s="11"/>
    </row>
    <row r="63032" spans="20:21" x14ac:dyDescent="0.2">
      <c r="T63032" s="11"/>
      <c r="U63032" s="11"/>
    </row>
    <row r="63033" spans="20:21" x14ac:dyDescent="0.2">
      <c r="T63033" s="11"/>
      <c r="U63033" s="11"/>
    </row>
    <row r="63034" spans="20:21" x14ac:dyDescent="0.2">
      <c r="T63034" s="11"/>
      <c r="U63034" s="11"/>
    </row>
    <row r="63035" spans="20:21" x14ac:dyDescent="0.2">
      <c r="T63035" s="11"/>
      <c r="U63035" s="11"/>
    </row>
    <row r="63036" spans="20:21" x14ac:dyDescent="0.2">
      <c r="T63036" s="11"/>
      <c r="U63036" s="11"/>
    </row>
    <row r="63037" spans="20:21" x14ac:dyDescent="0.2">
      <c r="T63037" s="11"/>
      <c r="U63037" s="11"/>
    </row>
    <row r="63038" spans="20:21" x14ac:dyDescent="0.2">
      <c r="T63038" s="11"/>
      <c r="U63038" s="11"/>
    </row>
    <row r="63039" spans="20:21" x14ac:dyDescent="0.2">
      <c r="T63039" s="11"/>
      <c r="U63039" s="11"/>
    </row>
    <row r="63040" spans="20:21" x14ac:dyDescent="0.2">
      <c r="T63040" s="11"/>
      <c r="U63040" s="11"/>
    </row>
    <row r="63041" spans="20:21" x14ac:dyDescent="0.2">
      <c r="T63041" s="11"/>
      <c r="U63041" s="11"/>
    </row>
    <row r="63042" spans="20:21" x14ac:dyDescent="0.2">
      <c r="T63042" s="11"/>
      <c r="U63042" s="11"/>
    </row>
    <row r="63043" spans="20:21" x14ac:dyDescent="0.2">
      <c r="T63043" s="11"/>
      <c r="U63043" s="11"/>
    </row>
    <row r="63044" spans="20:21" x14ac:dyDescent="0.2">
      <c r="T63044" s="11"/>
      <c r="U63044" s="11"/>
    </row>
    <row r="63045" spans="20:21" x14ac:dyDescent="0.2">
      <c r="T63045" s="11"/>
      <c r="U63045" s="11"/>
    </row>
    <row r="63046" spans="20:21" x14ac:dyDescent="0.2">
      <c r="T63046" s="11"/>
      <c r="U63046" s="11"/>
    </row>
    <row r="63047" spans="20:21" x14ac:dyDescent="0.2">
      <c r="T63047" s="11"/>
      <c r="U63047" s="11"/>
    </row>
    <row r="63048" spans="20:21" x14ac:dyDescent="0.2">
      <c r="T63048" s="11"/>
      <c r="U63048" s="11"/>
    </row>
    <row r="63049" spans="20:21" x14ac:dyDescent="0.2">
      <c r="T63049" s="11"/>
      <c r="U63049" s="11"/>
    </row>
    <row r="63050" spans="20:21" x14ac:dyDescent="0.2">
      <c r="T63050" s="11"/>
      <c r="U63050" s="11"/>
    </row>
    <row r="63051" spans="20:21" x14ac:dyDescent="0.2">
      <c r="T63051" s="11"/>
      <c r="U63051" s="11"/>
    </row>
    <row r="63052" spans="20:21" x14ac:dyDescent="0.2">
      <c r="T63052" s="11"/>
      <c r="U63052" s="11"/>
    </row>
    <row r="63053" spans="20:21" x14ac:dyDescent="0.2">
      <c r="T63053" s="11"/>
      <c r="U63053" s="11"/>
    </row>
    <row r="63054" spans="20:21" x14ac:dyDescent="0.2">
      <c r="T63054" s="11"/>
      <c r="U63054" s="11"/>
    </row>
    <row r="63055" spans="20:21" x14ac:dyDescent="0.2">
      <c r="T63055" s="11"/>
      <c r="U63055" s="11"/>
    </row>
    <row r="63056" spans="20:21" x14ac:dyDescent="0.2">
      <c r="T63056" s="11"/>
      <c r="U63056" s="11"/>
    </row>
    <row r="63057" spans="20:21" x14ac:dyDescent="0.2">
      <c r="T63057" s="11"/>
      <c r="U63057" s="11"/>
    </row>
    <row r="63058" spans="20:21" x14ac:dyDescent="0.2">
      <c r="T63058" s="11"/>
      <c r="U63058" s="11"/>
    </row>
    <row r="63059" spans="20:21" x14ac:dyDescent="0.2">
      <c r="T63059" s="11"/>
      <c r="U63059" s="11"/>
    </row>
    <row r="63060" spans="20:21" x14ac:dyDescent="0.2">
      <c r="T63060" s="11"/>
      <c r="U63060" s="11"/>
    </row>
    <row r="63061" spans="20:21" x14ac:dyDescent="0.2">
      <c r="T63061" s="11"/>
      <c r="U63061" s="11"/>
    </row>
    <row r="63062" spans="20:21" x14ac:dyDescent="0.2">
      <c r="T63062" s="11"/>
      <c r="U63062" s="11"/>
    </row>
    <row r="63063" spans="20:21" x14ac:dyDescent="0.2">
      <c r="T63063" s="11"/>
      <c r="U63063" s="11"/>
    </row>
    <row r="63064" spans="20:21" x14ac:dyDescent="0.2">
      <c r="T63064" s="11"/>
      <c r="U63064" s="11"/>
    </row>
    <row r="63065" spans="20:21" x14ac:dyDescent="0.2">
      <c r="T63065" s="11"/>
      <c r="U63065" s="11"/>
    </row>
    <row r="63066" spans="20:21" x14ac:dyDescent="0.2">
      <c r="T63066" s="11"/>
      <c r="U63066" s="11"/>
    </row>
    <row r="63067" spans="20:21" x14ac:dyDescent="0.2">
      <c r="T63067" s="11"/>
      <c r="U63067" s="11"/>
    </row>
    <row r="63068" spans="20:21" x14ac:dyDescent="0.2">
      <c r="T63068" s="11"/>
      <c r="U63068" s="11"/>
    </row>
    <row r="63069" spans="20:21" x14ac:dyDescent="0.2">
      <c r="T63069" s="11"/>
      <c r="U63069" s="11"/>
    </row>
    <row r="63070" spans="20:21" x14ac:dyDescent="0.2">
      <c r="T63070" s="11"/>
      <c r="U63070" s="11"/>
    </row>
    <row r="63071" spans="20:21" x14ac:dyDescent="0.2">
      <c r="T63071" s="11"/>
      <c r="U63071" s="11"/>
    </row>
    <row r="63072" spans="20:21" x14ac:dyDescent="0.2">
      <c r="T63072" s="11"/>
      <c r="U63072" s="11"/>
    </row>
    <row r="63073" spans="20:21" x14ac:dyDescent="0.2">
      <c r="T63073" s="11"/>
      <c r="U63073" s="11"/>
    </row>
    <row r="63074" spans="20:21" x14ac:dyDescent="0.2">
      <c r="T63074" s="11"/>
      <c r="U63074" s="11"/>
    </row>
    <row r="63075" spans="20:21" x14ac:dyDescent="0.2">
      <c r="T63075" s="11"/>
      <c r="U63075" s="11"/>
    </row>
    <row r="63076" spans="20:21" x14ac:dyDescent="0.2">
      <c r="T63076" s="11"/>
      <c r="U63076" s="11"/>
    </row>
    <row r="63077" spans="20:21" x14ac:dyDescent="0.2">
      <c r="T63077" s="11"/>
      <c r="U63077" s="11"/>
    </row>
    <row r="63078" spans="20:21" x14ac:dyDescent="0.2">
      <c r="T63078" s="11"/>
      <c r="U63078" s="11"/>
    </row>
    <row r="63079" spans="20:21" x14ac:dyDescent="0.2">
      <c r="T63079" s="11"/>
      <c r="U63079" s="11"/>
    </row>
    <row r="63080" spans="20:21" x14ac:dyDescent="0.2">
      <c r="T63080" s="11"/>
      <c r="U63080" s="11"/>
    </row>
    <row r="63081" spans="20:21" x14ac:dyDescent="0.2">
      <c r="T63081" s="11"/>
      <c r="U63081" s="11"/>
    </row>
    <row r="63082" spans="20:21" x14ac:dyDescent="0.2">
      <c r="T63082" s="11"/>
      <c r="U63082" s="11"/>
    </row>
    <row r="63083" spans="20:21" x14ac:dyDescent="0.2">
      <c r="T63083" s="11"/>
      <c r="U63083" s="11"/>
    </row>
    <row r="63084" spans="20:21" x14ac:dyDescent="0.2">
      <c r="T63084" s="11"/>
      <c r="U63084" s="11"/>
    </row>
    <row r="63085" spans="20:21" x14ac:dyDescent="0.2">
      <c r="T63085" s="11"/>
      <c r="U63085" s="11"/>
    </row>
    <row r="63086" spans="20:21" x14ac:dyDescent="0.2">
      <c r="T63086" s="11"/>
      <c r="U63086" s="11"/>
    </row>
    <row r="63087" spans="20:21" x14ac:dyDescent="0.2">
      <c r="T63087" s="11"/>
      <c r="U63087" s="11"/>
    </row>
    <row r="63088" spans="20:21" x14ac:dyDescent="0.2">
      <c r="T63088" s="11"/>
      <c r="U63088" s="11"/>
    </row>
    <row r="63089" spans="20:21" x14ac:dyDescent="0.2">
      <c r="T63089" s="11"/>
      <c r="U63089" s="11"/>
    </row>
    <row r="63090" spans="20:21" x14ac:dyDescent="0.2">
      <c r="T63090" s="11"/>
      <c r="U63090" s="11"/>
    </row>
    <row r="63091" spans="20:21" x14ac:dyDescent="0.2">
      <c r="T63091" s="11"/>
      <c r="U63091" s="11"/>
    </row>
    <row r="63092" spans="20:21" x14ac:dyDescent="0.2">
      <c r="T63092" s="11"/>
      <c r="U63092" s="11"/>
    </row>
    <row r="63093" spans="20:21" x14ac:dyDescent="0.2">
      <c r="T63093" s="11"/>
      <c r="U63093" s="11"/>
    </row>
    <row r="63094" spans="20:21" x14ac:dyDescent="0.2">
      <c r="T63094" s="11"/>
      <c r="U63094" s="11"/>
    </row>
    <row r="63095" spans="20:21" x14ac:dyDescent="0.2">
      <c r="T63095" s="11"/>
      <c r="U63095" s="11"/>
    </row>
    <row r="63096" spans="20:21" x14ac:dyDescent="0.2">
      <c r="T63096" s="11"/>
      <c r="U63096" s="11"/>
    </row>
    <row r="63097" spans="20:21" x14ac:dyDescent="0.2">
      <c r="T63097" s="11"/>
      <c r="U63097" s="11"/>
    </row>
    <row r="63098" spans="20:21" x14ac:dyDescent="0.2">
      <c r="T63098" s="11"/>
      <c r="U63098" s="11"/>
    </row>
    <row r="63099" spans="20:21" x14ac:dyDescent="0.2">
      <c r="T63099" s="11"/>
      <c r="U63099" s="11"/>
    </row>
    <row r="63100" spans="20:21" x14ac:dyDescent="0.2">
      <c r="T63100" s="11"/>
      <c r="U63100" s="11"/>
    </row>
    <row r="63101" spans="20:21" x14ac:dyDescent="0.2">
      <c r="T63101" s="11"/>
      <c r="U63101" s="11"/>
    </row>
    <row r="63102" spans="20:21" x14ac:dyDescent="0.2">
      <c r="T63102" s="11"/>
      <c r="U63102" s="11"/>
    </row>
    <row r="63103" spans="20:21" x14ac:dyDescent="0.2">
      <c r="T63103" s="11"/>
      <c r="U63103" s="11"/>
    </row>
    <row r="63104" spans="20:21" x14ac:dyDescent="0.2">
      <c r="T63104" s="11"/>
      <c r="U63104" s="11"/>
    </row>
    <row r="63105" spans="20:21" x14ac:dyDescent="0.2">
      <c r="T63105" s="11"/>
      <c r="U63105" s="11"/>
    </row>
    <row r="63106" spans="20:21" x14ac:dyDescent="0.2">
      <c r="T63106" s="11"/>
      <c r="U63106" s="11"/>
    </row>
    <row r="63107" spans="20:21" x14ac:dyDescent="0.2">
      <c r="T63107" s="11"/>
      <c r="U63107" s="11"/>
    </row>
    <row r="63108" spans="20:21" x14ac:dyDescent="0.2">
      <c r="T63108" s="11"/>
      <c r="U63108" s="11"/>
    </row>
    <row r="63109" spans="20:21" x14ac:dyDescent="0.2">
      <c r="T63109" s="11"/>
      <c r="U63109" s="11"/>
    </row>
    <row r="63110" spans="20:21" x14ac:dyDescent="0.2">
      <c r="T63110" s="11"/>
      <c r="U63110" s="11"/>
    </row>
    <row r="63111" spans="20:21" x14ac:dyDescent="0.2">
      <c r="T63111" s="11"/>
      <c r="U63111" s="11"/>
    </row>
    <row r="63112" spans="20:21" x14ac:dyDescent="0.2">
      <c r="T63112" s="11"/>
      <c r="U63112" s="11"/>
    </row>
    <row r="63113" spans="20:21" x14ac:dyDescent="0.2">
      <c r="T63113" s="11"/>
      <c r="U63113" s="11"/>
    </row>
    <row r="63114" spans="20:21" x14ac:dyDescent="0.2">
      <c r="T63114" s="11"/>
      <c r="U63114" s="11"/>
    </row>
    <row r="63115" spans="20:21" x14ac:dyDescent="0.2">
      <c r="T63115" s="11"/>
      <c r="U63115" s="11"/>
    </row>
    <row r="63116" spans="20:21" x14ac:dyDescent="0.2">
      <c r="T63116" s="11"/>
      <c r="U63116" s="11"/>
    </row>
    <row r="63117" spans="20:21" x14ac:dyDescent="0.2">
      <c r="T63117" s="11"/>
      <c r="U63117" s="11"/>
    </row>
    <row r="63118" spans="20:21" x14ac:dyDescent="0.2">
      <c r="T63118" s="11"/>
      <c r="U63118" s="11"/>
    </row>
    <row r="63119" spans="20:21" x14ac:dyDescent="0.2">
      <c r="T63119" s="11"/>
      <c r="U63119" s="11"/>
    </row>
    <row r="63120" spans="20:21" x14ac:dyDescent="0.2">
      <c r="T63120" s="11"/>
      <c r="U63120" s="11"/>
    </row>
    <row r="63121" spans="20:21" x14ac:dyDescent="0.2">
      <c r="T63121" s="11"/>
      <c r="U63121" s="11"/>
    </row>
    <row r="63122" spans="20:21" x14ac:dyDescent="0.2">
      <c r="T63122" s="11"/>
      <c r="U63122" s="11"/>
    </row>
    <row r="63123" spans="20:21" x14ac:dyDescent="0.2">
      <c r="T63123" s="11"/>
      <c r="U63123" s="11"/>
    </row>
    <row r="63124" spans="20:21" x14ac:dyDescent="0.2">
      <c r="T63124" s="11"/>
      <c r="U63124" s="11"/>
    </row>
    <row r="63125" spans="20:21" x14ac:dyDescent="0.2">
      <c r="T63125" s="11"/>
      <c r="U63125" s="11"/>
    </row>
    <row r="63126" spans="20:21" x14ac:dyDescent="0.2">
      <c r="T63126" s="11"/>
      <c r="U63126" s="11"/>
    </row>
    <row r="63127" spans="20:21" x14ac:dyDescent="0.2">
      <c r="T63127" s="11"/>
      <c r="U63127" s="11"/>
    </row>
    <row r="63128" spans="20:21" x14ac:dyDescent="0.2">
      <c r="T63128" s="11"/>
      <c r="U63128" s="11"/>
    </row>
    <row r="63129" spans="20:21" x14ac:dyDescent="0.2">
      <c r="T63129" s="11"/>
      <c r="U63129" s="11"/>
    </row>
    <row r="63130" spans="20:21" x14ac:dyDescent="0.2">
      <c r="T63130" s="11"/>
      <c r="U63130" s="11"/>
    </row>
    <row r="63131" spans="20:21" x14ac:dyDescent="0.2">
      <c r="T63131" s="11"/>
      <c r="U63131" s="11"/>
    </row>
    <row r="63132" spans="20:21" x14ac:dyDescent="0.2">
      <c r="T63132" s="11"/>
      <c r="U63132" s="11"/>
    </row>
    <row r="63133" spans="20:21" x14ac:dyDescent="0.2">
      <c r="T63133" s="11"/>
      <c r="U63133" s="11"/>
    </row>
    <row r="63134" spans="20:21" x14ac:dyDescent="0.2">
      <c r="T63134" s="11"/>
      <c r="U63134" s="11"/>
    </row>
    <row r="63135" spans="20:21" x14ac:dyDescent="0.2">
      <c r="T63135" s="11"/>
      <c r="U63135" s="11"/>
    </row>
    <row r="63136" spans="20:21" x14ac:dyDescent="0.2">
      <c r="T63136" s="11"/>
      <c r="U63136" s="11"/>
    </row>
    <row r="63137" spans="20:21" x14ac:dyDescent="0.2">
      <c r="T63137" s="11"/>
      <c r="U63137" s="11"/>
    </row>
    <row r="63138" spans="20:21" x14ac:dyDescent="0.2">
      <c r="T63138" s="11"/>
      <c r="U63138" s="11"/>
    </row>
    <row r="63139" spans="20:21" x14ac:dyDescent="0.2">
      <c r="T63139" s="11"/>
      <c r="U63139" s="11"/>
    </row>
    <row r="63140" spans="20:21" x14ac:dyDescent="0.2">
      <c r="T63140" s="11"/>
      <c r="U63140" s="11"/>
    </row>
    <row r="63141" spans="20:21" x14ac:dyDescent="0.2">
      <c r="T63141" s="11"/>
      <c r="U63141" s="11"/>
    </row>
    <row r="63142" spans="20:21" x14ac:dyDescent="0.2">
      <c r="T63142" s="11"/>
      <c r="U63142" s="11"/>
    </row>
    <row r="63143" spans="20:21" x14ac:dyDescent="0.2">
      <c r="T63143" s="11"/>
      <c r="U63143" s="11"/>
    </row>
    <row r="63144" spans="20:21" x14ac:dyDescent="0.2">
      <c r="T63144" s="11"/>
      <c r="U63144" s="11"/>
    </row>
    <row r="63145" spans="20:21" x14ac:dyDescent="0.2">
      <c r="T63145" s="11"/>
      <c r="U63145" s="11"/>
    </row>
    <row r="63146" spans="20:21" x14ac:dyDescent="0.2">
      <c r="T63146" s="11"/>
      <c r="U63146" s="11"/>
    </row>
    <row r="63147" spans="20:21" x14ac:dyDescent="0.2">
      <c r="T63147" s="11"/>
      <c r="U63147" s="11"/>
    </row>
    <row r="63148" spans="20:21" x14ac:dyDescent="0.2">
      <c r="T63148" s="11"/>
      <c r="U63148" s="11"/>
    </row>
    <row r="63149" spans="20:21" x14ac:dyDescent="0.2">
      <c r="T63149" s="11"/>
      <c r="U63149" s="11"/>
    </row>
    <row r="63150" spans="20:21" x14ac:dyDescent="0.2">
      <c r="T63150" s="11"/>
      <c r="U63150" s="11"/>
    </row>
    <row r="63151" spans="20:21" x14ac:dyDescent="0.2">
      <c r="T63151" s="11"/>
      <c r="U63151" s="11"/>
    </row>
    <row r="63152" spans="20:21" x14ac:dyDescent="0.2">
      <c r="T63152" s="11"/>
      <c r="U63152" s="11"/>
    </row>
    <row r="63153" spans="20:21" x14ac:dyDescent="0.2">
      <c r="T63153" s="11"/>
      <c r="U63153" s="11"/>
    </row>
    <row r="63154" spans="20:21" x14ac:dyDescent="0.2">
      <c r="T63154" s="11"/>
      <c r="U63154" s="11"/>
    </row>
    <row r="63155" spans="20:21" x14ac:dyDescent="0.2">
      <c r="T63155" s="11"/>
      <c r="U63155" s="11"/>
    </row>
    <row r="63156" spans="20:21" x14ac:dyDescent="0.2">
      <c r="T63156" s="11"/>
      <c r="U63156" s="11"/>
    </row>
    <row r="63157" spans="20:21" x14ac:dyDescent="0.2">
      <c r="T63157" s="11"/>
      <c r="U63157" s="11"/>
    </row>
    <row r="63158" spans="20:21" x14ac:dyDescent="0.2">
      <c r="T63158" s="11"/>
      <c r="U63158" s="11"/>
    </row>
    <row r="63159" spans="20:21" x14ac:dyDescent="0.2">
      <c r="T63159" s="11"/>
      <c r="U63159" s="11"/>
    </row>
    <row r="63160" spans="20:21" x14ac:dyDescent="0.2">
      <c r="T63160" s="11"/>
      <c r="U63160" s="11"/>
    </row>
    <row r="63161" spans="20:21" x14ac:dyDescent="0.2">
      <c r="T63161" s="11"/>
      <c r="U63161" s="11"/>
    </row>
    <row r="63162" spans="20:21" x14ac:dyDescent="0.2">
      <c r="T63162" s="11"/>
      <c r="U63162" s="11"/>
    </row>
    <row r="63163" spans="20:21" x14ac:dyDescent="0.2">
      <c r="T63163" s="11"/>
      <c r="U63163" s="11"/>
    </row>
    <row r="63164" spans="20:21" x14ac:dyDescent="0.2">
      <c r="T63164" s="11"/>
      <c r="U63164" s="11"/>
    </row>
    <row r="63165" spans="20:21" x14ac:dyDescent="0.2">
      <c r="T63165" s="11"/>
      <c r="U63165" s="11"/>
    </row>
    <row r="63166" spans="20:21" x14ac:dyDescent="0.2">
      <c r="T63166" s="11"/>
      <c r="U63166" s="11"/>
    </row>
    <row r="63167" spans="20:21" x14ac:dyDescent="0.2">
      <c r="T63167" s="11"/>
      <c r="U63167" s="11"/>
    </row>
    <row r="63168" spans="20:21" x14ac:dyDescent="0.2">
      <c r="T63168" s="11"/>
      <c r="U63168" s="11"/>
    </row>
    <row r="63169" spans="20:21" x14ac:dyDescent="0.2">
      <c r="T63169" s="11"/>
      <c r="U63169" s="11"/>
    </row>
    <row r="63170" spans="20:21" x14ac:dyDescent="0.2">
      <c r="T63170" s="11"/>
      <c r="U63170" s="11"/>
    </row>
    <row r="63171" spans="20:21" x14ac:dyDescent="0.2">
      <c r="T63171" s="11"/>
      <c r="U63171" s="11"/>
    </row>
    <row r="63172" spans="20:21" x14ac:dyDescent="0.2">
      <c r="T63172" s="11"/>
      <c r="U63172" s="11"/>
    </row>
    <row r="63173" spans="20:21" x14ac:dyDescent="0.2">
      <c r="T63173" s="11"/>
      <c r="U63173" s="11"/>
    </row>
    <row r="63174" spans="20:21" x14ac:dyDescent="0.2">
      <c r="T63174" s="11"/>
      <c r="U63174" s="11"/>
    </row>
    <row r="63175" spans="20:21" x14ac:dyDescent="0.2">
      <c r="T63175" s="11"/>
      <c r="U63175" s="11"/>
    </row>
    <row r="63176" spans="20:21" x14ac:dyDescent="0.2">
      <c r="T63176" s="11"/>
      <c r="U63176" s="11"/>
    </row>
    <row r="63177" spans="20:21" x14ac:dyDescent="0.2">
      <c r="T63177" s="11"/>
      <c r="U63177" s="11"/>
    </row>
    <row r="63178" spans="20:21" x14ac:dyDescent="0.2">
      <c r="T63178" s="11"/>
      <c r="U63178" s="11"/>
    </row>
    <row r="63179" spans="20:21" x14ac:dyDescent="0.2">
      <c r="T63179" s="11"/>
      <c r="U63179" s="11"/>
    </row>
    <row r="63180" spans="20:21" x14ac:dyDescent="0.2">
      <c r="T63180" s="11"/>
      <c r="U63180" s="11"/>
    </row>
    <row r="63181" spans="20:21" x14ac:dyDescent="0.2">
      <c r="T63181" s="11"/>
      <c r="U63181" s="11"/>
    </row>
    <row r="63182" spans="20:21" x14ac:dyDescent="0.2">
      <c r="T63182" s="11"/>
      <c r="U63182" s="11"/>
    </row>
    <row r="63183" spans="20:21" x14ac:dyDescent="0.2">
      <c r="T63183" s="11"/>
      <c r="U63183" s="11"/>
    </row>
    <row r="63184" spans="20:21" x14ac:dyDescent="0.2">
      <c r="T63184" s="11"/>
      <c r="U63184" s="11"/>
    </row>
    <row r="63185" spans="20:21" x14ac:dyDescent="0.2">
      <c r="T63185" s="11"/>
      <c r="U63185" s="11"/>
    </row>
    <row r="63186" spans="20:21" x14ac:dyDescent="0.2">
      <c r="T63186" s="11"/>
      <c r="U63186" s="11"/>
    </row>
    <row r="63187" spans="20:21" x14ac:dyDescent="0.2">
      <c r="T63187" s="11"/>
      <c r="U63187" s="11"/>
    </row>
    <row r="63188" spans="20:21" x14ac:dyDescent="0.2">
      <c r="T63188" s="11"/>
      <c r="U63188" s="11"/>
    </row>
    <row r="63189" spans="20:21" x14ac:dyDescent="0.2">
      <c r="T63189" s="11"/>
      <c r="U63189" s="11"/>
    </row>
    <row r="63190" spans="20:21" x14ac:dyDescent="0.2">
      <c r="T63190" s="11"/>
      <c r="U63190" s="11"/>
    </row>
    <row r="63191" spans="20:21" x14ac:dyDescent="0.2">
      <c r="T63191" s="11"/>
      <c r="U63191" s="11"/>
    </row>
    <row r="63192" spans="20:21" x14ac:dyDescent="0.2">
      <c r="T63192" s="11"/>
      <c r="U63192" s="11"/>
    </row>
    <row r="63193" spans="20:21" x14ac:dyDescent="0.2">
      <c r="T63193" s="11"/>
      <c r="U63193" s="11"/>
    </row>
    <row r="63194" spans="20:21" x14ac:dyDescent="0.2">
      <c r="T63194" s="11"/>
      <c r="U63194" s="11"/>
    </row>
    <row r="63195" spans="20:21" x14ac:dyDescent="0.2">
      <c r="T63195" s="11"/>
      <c r="U63195" s="11"/>
    </row>
    <row r="63196" spans="20:21" x14ac:dyDescent="0.2">
      <c r="T63196" s="11"/>
      <c r="U63196" s="11"/>
    </row>
    <row r="63197" spans="20:21" x14ac:dyDescent="0.2">
      <c r="T63197" s="11"/>
      <c r="U63197" s="11"/>
    </row>
    <row r="63198" spans="20:21" x14ac:dyDescent="0.2">
      <c r="T63198" s="11"/>
      <c r="U63198" s="11"/>
    </row>
    <row r="63199" spans="20:21" x14ac:dyDescent="0.2">
      <c r="T63199" s="11"/>
      <c r="U63199" s="11"/>
    </row>
    <row r="63200" spans="20:21" x14ac:dyDescent="0.2">
      <c r="T63200" s="11"/>
      <c r="U63200" s="11"/>
    </row>
    <row r="63201" spans="20:21" x14ac:dyDescent="0.2">
      <c r="T63201" s="11"/>
      <c r="U63201" s="11"/>
    </row>
    <row r="63202" spans="20:21" x14ac:dyDescent="0.2">
      <c r="T63202" s="11"/>
      <c r="U63202" s="11"/>
    </row>
    <row r="63203" spans="20:21" x14ac:dyDescent="0.2">
      <c r="T63203" s="11"/>
      <c r="U63203" s="11"/>
    </row>
    <row r="63204" spans="20:21" x14ac:dyDescent="0.2">
      <c r="T63204" s="11"/>
      <c r="U63204" s="11"/>
    </row>
    <row r="63205" spans="20:21" x14ac:dyDescent="0.2">
      <c r="T63205" s="11"/>
      <c r="U63205" s="11"/>
    </row>
    <row r="63206" spans="20:21" x14ac:dyDescent="0.2">
      <c r="T63206" s="11"/>
      <c r="U63206" s="11"/>
    </row>
    <row r="63207" spans="20:21" x14ac:dyDescent="0.2">
      <c r="T63207" s="11"/>
      <c r="U63207" s="11"/>
    </row>
    <row r="63208" spans="20:21" x14ac:dyDescent="0.2">
      <c r="T63208" s="11"/>
      <c r="U63208" s="11"/>
    </row>
    <row r="63209" spans="20:21" x14ac:dyDescent="0.2">
      <c r="T63209" s="11"/>
      <c r="U63209" s="11"/>
    </row>
    <row r="63210" spans="20:21" x14ac:dyDescent="0.2">
      <c r="T63210" s="11"/>
      <c r="U63210" s="11"/>
    </row>
    <row r="63211" spans="20:21" x14ac:dyDescent="0.2">
      <c r="T63211" s="11"/>
      <c r="U63211" s="11"/>
    </row>
    <row r="63212" spans="20:21" x14ac:dyDescent="0.2">
      <c r="T63212" s="11"/>
      <c r="U63212" s="11"/>
    </row>
    <row r="63213" spans="20:21" x14ac:dyDescent="0.2">
      <c r="T63213" s="11"/>
      <c r="U63213" s="11"/>
    </row>
    <row r="63214" spans="20:21" x14ac:dyDescent="0.2">
      <c r="T63214" s="11"/>
      <c r="U63214" s="11"/>
    </row>
    <row r="63215" spans="20:21" x14ac:dyDescent="0.2">
      <c r="T63215" s="11"/>
      <c r="U63215" s="11"/>
    </row>
    <row r="63216" spans="20:21" x14ac:dyDescent="0.2">
      <c r="T63216" s="11"/>
      <c r="U63216" s="11"/>
    </row>
    <row r="63217" spans="20:21" x14ac:dyDescent="0.2">
      <c r="T63217" s="11"/>
      <c r="U63217" s="11"/>
    </row>
    <row r="63218" spans="20:21" x14ac:dyDescent="0.2">
      <c r="T63218" s="11"/>
      <c r="U63218" s="11"/>
    </row>
    <row r="63219" spans="20:21" x14ac:dyDescent="0.2">
      <c r="T63219" s="11"/>
      <c r="U63219" s="11"/>
    </row>
    <row r="63220" spans="20:21" x14ac:dyDescent="0.2">
      <c r="T63220" s="11"/>
      <c r="U63220" s="11"/>
    </row>
    <row r="63221" spans="20:21" x14ac:dyDescent="0.2">
      <c r="T63221" s="11"/>
      <c r="U63221" s="11"/>
    </row>
    <row r="63222" spans="20:21" x14ac:dyDescent="0.2">
      <c r="T63222" s="11"/>
      <c r="U63222" s="11"/>
    </row>
    <row r="63223" spans="20:21" x14ac:dyDescent="0.2">
      <c r="T63223" s="11"/>
      <c r="U63223" s="11"/>
    </row>
    <row r="63224" spans="20:21" x14ac:dyDescent="0.2">
      <c r="T63224" s="11"/>
      <c r="U63224" s="11"/>
    </row>
    <row r="63225" spans="20:21" x14ac:dyDescent="0.2">
      <c r="T63225" s="11"/>
      <c r="U63225" s="11"/>
    </row>
    <row r="63226" spans="20:21" x14ac:dyDescent="0.2">
      <c r="T63226" s="11"/>
      <c r="U63226" s="11"/>
    </row>
    <row r="63227" spans="20:21" x14ac:dyDescent="0.2">
      <c r="T63227" s="11"/>
      <c r="U63227" s="11"/>
    </row>
    <row r="63228" spans="20:21" x14ac:dyDescent="0.2">
      <c r="T63228" s="11"/>
      <c r="U63228" s="11"/>
    </row>
    <row r="63229" spans="20:21" x14ac:dyDescent="0.2">
      <c r="T63229" s="11"/>
      <c r="U63229" s="11"/>
    </row>
    <row r="63230" spans="20:21" x14ac:dyDescent="0.2">
      <c r="T63230" s="11"/>
      <c r="U63230" s="11"/>
    </row>
    <row r="63231" spans="20:21" x14ac:dyDescent="0.2">
      <c r="T63231" s="11"/>
      <c r="U63231" s="11"/>
    </row>
    <row r="63232" spans="20:21" x14ac:dyDescent="0.2">
      <c r="T63232" s="11"/>
      <c r="U63232" s="11"/>
    </row>
    <row r="63233" spans="20:21" x14ac:dyDescent="0.2">
      <c r="T63233" s="11"/>
      <c r="U63233" s="11"/>
    </row>
    <row r="63234" spans="20:21" x14ac:dyDescent="0.2">
      <c r="T63234" s="11"/>
      <c r="U63234" s="11"/>
    </row>
    <row r="63235" spans="20:21" x14ac:dyDescent="0.2">
      <c r="T63235" s="11"/>
      <c r="U63235" s="11"/>
    </row>
    <row r="63236" spans="20:21" x14ac:dyDescent="0.2">
      <c r="T63236" s="11"/>
      <c r="U63236" s="11"/>
    </row>
    <row r="63237" spans="20:21" x14ac:dyDescent="0.2">
      <c r="T63237" s="11"/>
      <c r="U63237" s="11"/>
    </row>
    <row r="63238" spans="20:21" x14ac:dyDescent="0.2">
      <c r="T63238" s="11"/>
      <c r="U63238" s="11"/>
    </row>
    <row r="63239" spans="20:21" x14ac:dyDescent="0.2">
      <c r="T63239" s="11"/>
      <c r="U63239" s="11"/>
    </row>
    <row r="63240" spans="20:21" x14ac:dyDescent="0.2">
      <c r="T63240" s="11"/>
      <c r="U63240" s="11"/>
    </row>
    <row r="63241" spans="20:21" x14ac:dyDescent="0.2">
      <c r="T63241" s="11"/>
      <c r="U63241" s="11"/>
    </row>
    <row r="63242" spans="20:21" x14ac:dyDescent="0.2">
      <c r="T63242" s="11"/>
      <c r="U63242" s="11"/>
    </row>
    <row r="63243" spans="20:21" x14ac:dyDescent="0.2">
      <c r="T63243" s="11"/>
      <c r="U63243" s="11"/>
    </row>
    <row r="63244" spans="20:21" x14ac:dyDescent="0.2">
      <c r="T63244" s="11"/>
      <c r="U63244" s="11"/>
    </row>
    <row r="63245" spans="20:21" x14ac:dyDescent="0.2">
      <c r="T63245" s="11"/>
      <c r="U63245" s="11"/>
    </row>
    <row r="63246" spans="20:21" x14ac:dyDescent="0.2">
      <c r="T63246" s="11"/>
      <c r="U63246" s="11"/>
    </row>
    <row r="63247" spans="20:21" x14ac:dyDescent="0.2">
      <c r="T63247" s="11"/>
      <c r="U63247" s="11"/>
    </row>
    <row r="63248" spans="20:21" x14ac:dyDescent="0.2">
      <c r="T63248" s="11"/>
      <c r="U63248" s="11"/>
    </row>
    <row r="63249" spans="20:21" x14ac:dyDescent="0.2">
      <c r="T63249" s="11"/>
      <c r="U63249" s="11"/>
    </row>
    <row r="63250" spans="20:21" x14ac:dyDescent="0.2">
      <c r="T63250" s="11"/>
      <c r="U63250" s="11"/>
    </row>
    <row r="63251" spans="20:21" x14ac:dyDescent="0.2">
      <c r="T63251" s="11"/>
      <c r="U63251" s="11"/>
    </row>
    <row r="63252" spans="20:21" x14ac:dyDescent="0.2">
      <c r="T63252" s="11"/>
      <c r="U63252" s="11"/>
    </row>
    <row r="63253" spans="20:21" x14ac:dyDescent="0.2">
      <c r="T63253" s="11"/>
      <c r="U63253" s="11"/>
    </row>
    <row r="63254" spans="20:21" x14ac:dyDescent="0.2">
      <c r="T63254" s="11"/>
      <c r="U63254" s="11"/>
    </row>
    <row r="63255" spans="20:21" x14ac:dyDescent="0.2">
      <c r="T63255" s="11"/>
      <c r="U63255" s="11"/>
    </row>
    <row r="63256" spans="20:21" x14ac:dyDescent="0.2">
      <c r="T63256" s="11"/>
      <c r="U63256" s="11"/>
    </row>
    <row r="63257" spans="20:21" x14ac:dyDescent="0.2">
      <c r="T63257" s="11"/>
      <c r="U63257" s="11"/>
    </row>
    <row r="63258" spans="20:21" x14ac:dyDescent="0.2">
      <c r="T63258" s="11"/>
      <c r="U63258" s="11"/>
    </row>
    <row r="63259" spans="20:21" x14ac:dyDescent="0.2">
      <c r="T63259" s="11"/>
      <c r="U63259" s="11"/>
    </row>
    <row r="63260" spans="20:21" x14ac:dyDescent="0.2">
      <c r="T63260" s="11"/>
      <c r="U63260" s="11"/>
    </row>
    <row r="63261" spans="20:21" x14ac:dyDescent="0.2">
      <c r="T63261" s="11"/>
      <c r="U63261" s="11"/>
    </row>
    <row r="63262" spans="20:21" x14ac:dyDescent="0.2">
      <c r="T63262" s="11"/>
      <c r="U63262" s="11"/>
    </row>
    <row r="63263" spans="20:21" x14ac:dyDescent="0.2">
      <c r="T63263" s="11"/>
      <c r="U63263" s="11"/>
    </row>
    <row r="63264" spans="20:21" x14ac:dyDescent="0.2">
      <c r="T63264" s="11"/>
      <c r="U63264" s="11"/>
    </row>
    <row r="63265" spans="20:21" x14ac:dyDescent="0.2">
      <c r="T63265" s="11"/>
      <c r="U63265" s="11"/>
    </row>
    <row r="63266" spans="20:21" x14ac:dyDescent="0.2">
      <c r="T63266" s="11"/>
      <c r="U63266" s="11"/>
    </row>
    <row r="63267" spans="20:21" x14ac:dyDescent="0.2">
      <c r="T63267" s="11"/>
      <c r="U63267" s="11"/>
    </row>
    <row r="63268" spans="20:21" x14ac:dyDescent="0.2">
      <c r="T63268" s="11"/>
      <c r="U63268" s="11"/>
    </row>
    <row r="63269" spans="20:21" x14ac:dyDescent="0.2">
      <c r="T63269" s="11"/>
      <c r="U63269" s="11"/>
    </row>
    <row r="63270" spans="20:21" x14ac:dyDescent="0.2">
      <c r="T63270" s="11"/>
      <c r="U63270" s="11"/>
    </row>
    <row r="63271" spans="20:21" x14ac:dyDescent="0.2">
      <c r="T63271" s="11"/>
      <c r="U63271" s="11"/>
    </row>
    <row r="63272" spans="20:21" x14ac:dyDescent="0.2">
      <c r="T63272" s="11"/>
      <c r="U63272" s="11"/>
    </row>
    <row r="63273" spans="20:21" x14ac:dyDescent="0.2">
      <c r="T63273" s="11"/>
      <c r="U63273" s="11"/>
    </row>
    <row r="63274" spans="20:21" x14ac:dyDescent="0.2">
      <c r="T63274" s="11"/>
      <c r="U63274" s="11"/>
    </row>
    <row r="63275" spans="20:21" x14ac:dyDescent="0.2">
      <c r="T63275" s="11"/>
      <c r="U63275" s="11"/>
    </row>
    <row r="63276" spans="20:21" x14ac:dyDescent="0.2">
      <c r="T63276" s="11"/>
      <c r="U63276" s="11"/>
    </row>
    <row r="63277" spans="20:21" x14ac:dyDescent="0.2">
      <c r="T63277" s="11"/>
      <c r="U63277" s="11"/>
    </row>
    <row r="63278" spans="20:21" x14ac:dyDescent="0.2">
      <c r="T63278" s="11"/>
      <c r="U63278" s="11"/>
    </row>
    <row r="63279" spans="20:21" x14ac:dyDescent="0.2">
      <c r="T63279" s="11"/>
      <c r="U63279" s="11"/>
    </row>
    <row r="63280" spans="20:21" x14ac:dyDescent="0.2">
      <c r="T63280" s="11"/>
      <c r="U63280" s="11"/>
    </row>
    <row r="63281" spans="20:21" x14ac:dyDescent="0.2">
      <c r="T63281" s="11"/>
      <c r="U63281" s="11"/>
    </row>
    <row r="63282" spans="20:21" x14ac:dyDescent="0.2">
      <c r="T63282" s="11"/>
      <c r="U63282" s="11"/>
    </row>
    <row r="63283" spans="20:21" x14ac:dyDescent="0.2">
      <c r="T63283" s="11"/>
      <c r="U63283" s="11"/>
    </row>
    <row r="63284" spans="20:21" x14ac:dyDescent="0.2">
      <c r="T63284" s="11"/>
      <c r="U63284" s="11"/>
    </row>
    <row r="63285" spans="20:21" x14ac:dyDescent="0.2">
      <c r="T63285" s="11"/>
      <c r="U63285" s="11"/>
    </row>
    <row r="63286" spans="20:21" x14ac:dyDescent="0.2">
      <c r="T63286" s="11"/>
      <c r="U63286" s="11"/>
    </row>
    <row r="63287" spans="20:21" x14ac:dyDescent="0.2">
      <c r="T63287" s="11"/>
      <c r="U63287" s="11"/>
    </row>
    <row r="63288" spans="20:21" x14ac:dyDescent="0.2">
      <c r="T63288" s="11"/>
      <c r="U63288" s="11"/>
    </row>
    <row r="63289" spans="20:21" x14ac:dyDescent="0.2">
      <c r="T63289" s="11"/>
      <c r="U63289" s="11"/>
    </row>
    <row r="63290" spans="20:21" x14ac:dyDescent="0.2">
      <c r="T63290" s="11"/>
      <c r="U63290" s="11"/>
    </row>
    <row r="63291" spans="20:21" x14ac:dyDescent="0.2">
      <c r="T63291" s="11"/>
      <c r="U63291" s="11"/>
    </row>
    <row r="63292" spans="20:21" x14ac:dyDescent="0.2">
      <c r="T63292" s="11"/>
      <c r="U63292" s="11"/>
    </row>
    <row r="63293" spans="20:21" x14ac:dyDescent="0.2">
      <c r="T63293" s="11"/>
      <c r="U63293" s="11"/>
    </row>
    <row r="63294" spans="20:21" x14ac:dyDescent="0.2">
      <c r="T63294" s="11"/>
      <c r="U63294" s="11"/>
    </row>
    <row r="63295" spans="20:21" x14ac:dyDescent="0.2">
      <c r="T63295" s="11"/>
      <c r="U63295" s="11"/>
    </row>
    <row r="63296" spans="20:21" x14ac:dyDescent="0.2">
      <c r="T63296" s="11"/>
      <c r="U63296" s="11"/>
    </row>
    <row r="63297" spans="20:21" x14ac:dyDescent="0.2">
      <c r="T63297" s="11"/>
      <c r="U63297" s="11"/>
    </row>
    <row r="63298" spans="20:21" x14ac:dyDescent="0.2">
      <c r="T63298" s="11"/>
      <c r="U63298" s="11"/>
    </row>
    <row r="63299" spans="20:21" x14ac:dyDescent="0.2">
      <c r="T63299" s="11"/>
      <c r="U63299" s="11"/>
    </row>
    <row r="63300" spans="20:21" x14ac:dyDescent="0.2">
      <c r="T63300" s="11"/>
      <c r="U63300" s="11"/>
    </row>
    <row r="63301" spans="20:21" x14ac:dyDescent="0.2">
      <c r="T63301" s="11"/>
      <c r="U63301" s="11"/>
    </row>
    <row r="63302" spans="20:21" x14ac:dyDescent="0.2">
      <c r="T63302" s="11"/>
      <c r="U63302" s="11"/>
    </row>
    <row r="63303" spans="20:21" x14ac:dyDescent="0.2">
      <c r="T63303" s="11"/>
      <c r="U63303" s="11"/>
    </row>
    <row r="63304" spans="20:21" x14ac:dyDescent="0.2">
      <c r="T63304" s="11"/>
      <c r="U63304" s="11"/>
    </row>
    <row r="63305" spans="20:21" x14ac:dyDescent="0.2">
      <c r="T63305" s="11"/>
      <c r="U63305" s="11"/>
    </row>
    <row r="63306" spans="20:21" x14ac:dyDescent="0.2">
      <c r="T63306" s="11"/>
      <c r="U63306" s="11"/>
    </row>
    <row r="63307" spans="20:21" x14ac:dyDescent="0.2">
      <c r="T63307" s="11"/>
      <c r="U63307" s="11"/>
    </row>
    <row r="63308" spans="20:21" x14ac:dyDescent="0.2">
      <c r="T63308" s="11"/>
      <c r="U63308" s="11"/>
    </row>
    <row r="63309" spans="20:21" x14ac:dyDescent="0.2">
      <c r="T63309" s="11"/>
      <c r="U63309" s="11"/>
    </row>
    <row r="63310" spans="20:21" x14ac:dyDescent="0.2">
      <c r="T63310" s="11"/>
      <c r="U63310" s="11"/>
    </row>
    <row r="63311" spans="20:21" x14ac:dyDescent="0.2">
      <c r="T63311" s="11"/>
      <c r="U63311" s="11"/>
    </row>
    <row r="63312" spans="20:21" x14ac:dyDescent="0.2">
      <c r="T63312" s="11"/>
      <c r="U63312" s="11"/>
    </row>
    <row r="63313" spans="20:21" x14ac:dyDescent="0.2">
      <c r="T63313" s="11"/>
      <c r="U63313" s="11"/>
    </row>
    <row r="63314" spans="20:21" x14ac:dyDescent="0.2">
      <c r="T63314" s="11"/>
      <c r="U63314" s="11"/>
    </row>
    <row r="63315" spans="20:21" x14ac:dyDescent="0.2">
      <c r="T63315" s="11"/>
      <c r="U63315" s="11"/>
    </row>
    <row r="63316" spans="20:21" x14ac:dyDescent="0.2">
      <c r="T63316" s="11"/>
      <c r="U63316" s="11"/>
    </row>
    <row r="63317" spans="20:21" x14ac:dyDescent="0.2">
      <c r="T63317" s="11"/>
      <c r="U63317" s="11"/>
    </row>
    <row r="63318" spans="20:21" x14ac:dyDescent="0.2">
      <c r="T63318" s="11"/>
      <c r="U63318" s="11"/>
    </row>
    <row r="63319" spans="20:21" x14ac:dyDescent="0.2">
      <c r="T63319" s="11"/>
      <c r="U63319" s="11"/>
    </row>
    <row r="63320" spans="20:21" x14ac:dyDescent="0.2">
      <c r="T63320" s="11"/>
      <c r="U63320" s="11"/>
    </row>
    <row r="63321" spans="20:21" x14ac:dyDescent="0.2">
      <c r="T63321" s="11"/>
      <c r="U63321" s="11"/>
    </row>
    <row r="63322" spans="20:21" x14ac:dyDescent="0.2">
      <c r="T63322" s="11"/>
      <c r="U63322" s="11"/>
    </row>
    <row r="63323" spans="20:21" x14ac:dyDescent="0.2">
      <c r="T63323" s="11"/>
      <c r="U63323" s="11"/>
    </row>
    <row r="63324" spans="20:21" x14ac:dyDescent="0.2">
      <c r="T63324" s="11"/>
      <c r="U63324" s="11"/>
    </row>
    <row r="63325" spans="20:21" x14ac:dyDescent="0.2">
      <c r="T63325" s="11"/>
      <c r="U63325" s="11"/>
    </row>
    <row r="63326" spans="20:21" x14ac:dyDescent="0.2">
      <c r="T63326" s="11"/>
      <c r="U63326" s="11"/>
    </row>
    <row r="63327" spans="20:21" x14ac:dyDescent="0.2">
      <c r="T63327" s="11"/>
      <c r="U63327" s="11"/>
    </row>
    <row r="63328" spans="20:21" x14ac:dyDescent="0.2">
      <c r="T63328" s="11"/>
      <c r="U63328" s="11"/>
    </row>
    <row r="63329" spans="20:21" x14ac:dyDescent="0.2">
      <c r="T63329" s="11"/>
      <c r="U63329" s="11"/>
    </row>
    <row r="63330" spans="20:21" x14ac:dyDescent="0.2">
      <c r="T63330" s="11"/>
      <c r="U63330" s="11"/>
    </row>
    <row r="63331" spans="20:21" x14ac:dyDescent="0.2">
      <c r="T63331" s="11"/>
      <c r="U63331" s="11"/>
    </row>
    <row r="63332" spans="20:21" x14ac:dyDescent="0.2">
      <c r="T63332" s="11"/>
      <c r="U63332" s="11"/>
    </row>
    <row r="63333" spans="20:21" x14ac:dyDescent="0.2">
      <c r="T63333" s="11"/>
      <c r="U63333" s="11"/>
    </row>
    <row r="63334" spans="20:21" x14ac:dyDescent="0.2">
      <c r="T63334" s="11"/>
      <c r="U63334" s="11"/>
    </row>
    <row r="63335" spans="20:21" x14ac:dyDescent="0.2">
      <c r="T63335" s="11"/>
      <c r="U63335" s="11"/>
    </row>
    <row r="63336" spans="20:21" x14ac:dyDescent="0.2">
      <c r="T63336" s="11"/>
      <c r="U63336" s="11"/>
    </row>
    <row r="63337" spans="20:21" x14ac:dyDescent="0.2">
      <c r="T63337" s="11"/>
      <c r="U63337" s="11"/>
    </row>
    <row r="63338" spans="20:21" x14ac:dyDescent="0.2">
      <c r="T63338" s="11"/>
      <c r="U63338" s="11"/>
    </row>
    <row r="63339" spans="20:21" x14ac:dyDescent="0.2">
      <c r="T63339" s="11"/>
      <c r="U63339" s="11"/>
    </row>
    <row r="63340" spans="20:21" x14ac:dyDescent="0.2">
      <c r="T63340" s="11"/>
      <c r="U63340" s="11"/>
    </row>
    <row r="63341" spans="20:21" x14ac:dyDescent="0.2">
      <c r="T63341" s="11"/>
      <c r="U63341" s="11"/>
    </row>
    <row r="63342" spans="20:21" x14ac:dyDescent="0.2">
      <c r="T63342" s="11"/>
      <c r="U63342" s="11"/>
    </row>
    <row r="63343" spans="20:21" x14ac:dyDescent="0.2">
      <c r="T63343" s="11"/>
      <c r="U63343" s="11"/>
    </row>
    <row r="63344" spans="20:21" x14ac:dyDescent="0.2">
      <c r="T63344" s="11"/>
      <c r="U63344" s="11"/>
    </row>
    <row r="63345" spans="20:21" x14ac:dyDescent="0.2">
      <c r="T63345" s="11"/>
      <c r="U63345" s="11"/>
    </row>
    <row r="63346" spans="20:21" x14ac:dyDescent="0.2">
      <c r="T63346" s="11"/>
      <c r="U63346" s="11"/>
    </row>
    <row r="63347" spans="20:21" x14ac:dyDescent="0.2">
      <c r="T63347" s="11"/>
      <c r="U63347" s="11"/>
    </row>
    <row r="63348" spans="20:21" x14ac:dyDescent="0.2">
      <c r="T63348" s="11"/>
      <c r="U63348" s="11"/>
    </row>
    <row r="63349" spans="20:21" x14ac:dyDescent="0.2">
      <c r="T63349" s="11"/>
      <c r="U63349" s="11"/>
    </row>
    <row r="63350" spans="20:21" x14ac:dyDescent="0.2">
      <c r="T63350" s="11"/>
      <c r="U63350" s="11"/>
    </row>
    <row r="63351" spans="20:21" x14ac:dyDescent="0.2">
      <c r="T63351" s="11"/>
      <c r="U63351" s="11"/>
    </row>
    <row r="63352" spans="20:21" x14ac:dyDescent="0.2">
      <c r="T63352" s="11"/>
      <c r="U63352" s="11"/>
    </row>
    <row r="63353" spans="20:21" x14ac:dyDescent="0.2">
      <c r="T63353" s="11"/>
      <c r="U63353" s="11"/>
    </row>
    <row r="63354" spans="20:21" x14ac:dyDescent="0.2">
      <c r="T63354" s="11"/>
      <c r="U63354" s="11"/>
    </row>
    <row r="63355" spans="20:21" x14ac:dyDescent="0.2">
      <c r="T63355" s="11"/>
      <c r="U63355" s="11"/>
    </row>
    <row r="63356" spans="20:21" x14ac:dyDescent="0.2">
      <c r="T63356" s="11"/>
      <c r="U63356" s="11"/>
    </row>
    <row r="63357" spans="20:21" x14ac:dyDescent="0.2">
      <c r="T63357" s="11"/>
      <c r="U63357" s="11"/>
    </row>
    <row r="63358" spans="20:21" x14ac:dyDescent="0.2">
      <c r="T63358" s="11"/>
      <c r="U63358" s="11"/>
    </row>
    <row r="63359" spans="20:21" x14ac:dyDescent="0.2">
      <c r="T63359" s="11"/>
      <c r="U63359" s="11"/>
    </row>
    <row r="63360" spans="20:21" x14ac:dyDescent="0.2">
      <c r="T63360" s="11"/>
      <c r="U63360" s="11"/>
    </row>
    <row r="63361" spans="20:21" x14ac:dyDescent="0.2">
      <c r="T63361" s="11"/>
      <c r="U63361" s="11"/>
    </row>
    <row r="63362" spans="20:21" x14ac:dyDescent="0.2">
      <c r="T63362" s="11"/>
      <c r="U63362" s="11"/>
    </row>
    <row r="63363" spans="20:21" x14ac:dyDescent="0.2">
      <c r="T63363" s="11"/>
      <c r="U63363" s="11"/>
    </row>
    <row r="63364" spans="20:21" x14ac:dyDescent="0.2">
      <c r="T63364" s="11"/>
      <c r="U63364" s="11"/>
    </row>
    <row r="63365" spans="20:21" x14ac:dyDescent="0.2">
      <c r="T63365" s="11"/>
      <c r="U63365" s="11"/>
    </row>
    <row r="63366" spans="20:21" x14ac:dyDescent="0.2">
      <c r="T63366" s="11"/>
      <c r="U63366" s="11"/>
    </row>
    <row r="63367" spans="20:21" x14ac:dyDescent="0.2">
      <c r="T63367" s="11"/>
      <c r="U63367" s="11"/>
    </row>
    <row r="63368" spans="20:21" x14ac:dyDescent="0.2">
      <c r="T63368" s="11"/>
      <c r="U63368" s="11"/>
    </row>
    <row r="63369" spans="20:21" x14ac:dyDescent="0.2">
      <c r="T63369" s="11"/>
      <c r="U63369" s="11"/>
    </row>
    <row r="63370" spans="20:21" x14ac:dyDescent="0.2">
      <c r="T63370" s="11"/>
      <c r="U63370" s="11"/>
    </row>
    <row r="63371" spans="20:21" x14ac:dyDescent="0.2">
      <c r="T63371" s="11"/>
      <c r="U63371" s="11"/>
    </row>
    <row r="63372" spans="20:21" x14ac:dyDescent="0.2">
      <c r="T63372" s="11"/>
      <c r="U63372" s="11"/>
    </row>
    <row r="63373" spans="20:21" x14ac:dyDescent="0.2">
      <c r="T63373" s="11"/>
      <c r="U63373" s="11"/>
    </row>
    <row r="63374" spans="20:21" x14ac:dyDescent="0.2">
      <c r="T63374" s="11"/>
      <c r="U63374" s="11"/>
    </row>
    <row r="63375" spans="20:21" x14ac:dyDescent="0.2">
      <c r="T63375" s="11"/>
      <c r="U63375" s="11"/>
    </row>
    <row r="63376" spans="20:21" x14ac:dyDescent="0.2">
      <c r="T63376" s="11"/>
      <c r="U63376" s="11"/>
    </row>
    <row r="63377" spans="20:21" x14ac:dyDescent="0.2">
      <c r="T63377" s="11"/>
      <c r="U63377" s="11"/>
    </row>
    <row r="63378" spans="20:21" x14ac:dyDescent="0.2">
      <c r="T63378" s="11"/>
      <c r="U63378" s="11"/>
    </row>
    <row r="63379" spans="20:21" x14ac:dyDescent="0.2">
      <c r="T63379" s="11"/>
      <c r="U63379" s="11"/>
    </row>
    <row r="63380" spans="20:21" x14ac:dyDescent="0.2">
      <c r="T63380" s="11"/>
      <c r="U63380" s="11"/>
    </row>
    <row r="63381" spans="20:21" x14ac:dyDescent="0.2">
      <c r="T63381" s="11"/>
      <c r="U63381" s="11"/>
    </row>
    <row r="63382" spans="20:21" x14ac:dyDescent="0.2">
      <c r="T63382" s="11"/>
      <c r="U63382" s="11"/>
    </row>
    <row r="63383" spans="20:21" x14ac:dyDescent="0.2">
      <c r="T63383" s="11"/>
      <c r="U63383" s="11"/>
    </row>
    <row r="63384" spans="20:21" x14ac:dyDescent="0.2">
      <c r="T63384" s="11"/>
      <c r="U63384" s="11"/>
    </row>
    <row r="63385" spans="20:21" x14ac:dyDescent="0.2">
      <c r="T63385" s="11"/>
      <c r="U63385" s="11"/>
    </row>
    <row r="63386" spans="20:21" x14ac:dyDescent="0.2">
      <c r="T63386" s="11"/>
      <c r="U63386" s="11"/>
    </row>
    <row r="63387" spans="20:21" x14ac:dyDescent="0.2">
      <c r="T63387" s="11"/>
      <c r="U63387" s="11"/>
    </row>
    <row r="63388" spans="20:21" x14ac:dyDescent="0.2">
      <c r="T63388" s="11"/>
      <c r="U63388" s="11"/>
    </row>
    <row r="63389" spans="20:21" x14ac:dyDescent="0.2">
      <c r="T63389" s="11"/>
      <c r="U63389" s="11"/>
    </row>
    <row r="63390" spans="20:21" x14ac:dyDescent="0.2">
      <c r="T63390" s="11"/>
      <c r="U63390" s="11"/>
    </row>
    <row r="63391" spans="20:21" x14ac:dyDescent="0.2">
      <c r="T63391" s="11"/>
      <c r="U63391" s="11"/>
    </row>
    <row r="63392" spans="20:21" x14ac:dyDescent="0.2">
      <c r="T63392" s="11"/>
      <c r="U63392" s="11"/>
    </row>
    <row r="63393" spans="20:21" x14ac:dyDescent="0.2">
      <c r="T63393" s="11"/>
      <c r="U63393" s="11"/>
    </row>
    <row r="63394" spans="20:21" x14ac:dyDescent="0.2">
      <c r="T63394" s="11"/>
      <c r="U63394" s="11"/>
    </row>
    <row r="63395" spans="20:21" x14ac:dyDescent="0.2">
      <c r="T63395" s="11"/>
      <c r="U63395" s="11"/>
    </row>
    <row r="63396" spans="20:21" x14ac:dyDescent="0.2">
      <c r="T63396" s="11"/>
      <c r="U63396" s="11"/>
    </row>
    <row r="63397" spans="20:21" x14ac:dyDescent="0.2">
      <c r="T63397" s="11"/>
      <c r="U63397" s="11"/>
    </row>
    <row r="63398" spans="20:21" x14ac:dyDescent="0.2">
      <c r="T63398" s="11"/>
      <c r="U63398" s="11"/>
    </row>
    <row r="63399" spans="20:21" x14ac:dyDescent="0.2">
      <c r="T63399" s="11"/>
      <c r="U63399" s="11"/>
    </row>
    <row r="63400" spans="20:21" x14ac:dyDescent="0.2">
      <c r="T63400" s="11"/>
      <c r="U63400" s="11"/>
    </row>
    <row r="63401" spans="20:21" x14ac:dyDescent="0.2">
      <c r="T63401" s="11"/>
      <c r="U63401" s="11"/>
    </row>
    <row r="63402" spans="20:21" x14ac:dyDescent="0.2">
      <c r="T63402" s="11"/>
      <c r="U63402" s="11"/>
    </row>
    <row r="63403" spans="20:21" x14ac:dyDescent="0.2">
      <c r="T63403" s="11"/>
      <c r="U63403" s="11"/>
    </row>
    <row r="63404" spans="20:21" x14ac:dyDescent="0.2">
      <c r="T63404" s="11"/>
      <c r="U63404" s="11"/>
    </row>
    <row r="63405" spans="20:21" x14ac:dyDescent="0.2">
      <c r="T63405" s="11"/>
      <c r="U63405" s="11"/>
    </row>
    <row r="63406" spans="20:21" x14ac:dyDescent="0.2">
      <c r="T63406" s="11"/>
      <c r="U63406" s="11"/>
    </row>
    <row r="63407" spans="20:21" x14ac:dyDescent="0.2">
      <c r="T63407" s="11"/>
      <c r="U63407" s="11"/>
    </row>
    <row r="63408" spans="20:21" x14ac:dyDescent="0.2">
      <c r="T63408" s="11"/>
      <c r="U63408" s="11"/>
    </row>
    <row r="63409" spans="20:21" x14ac:dyDescent="0.2">
      <c r="T63409" s="11"/>
      <c r="U63409" s="11"/>
    </row>
    <row r="63410" spans="20:21" x14ac:dyDescent="0.2">
      <c r="T63410" s="11"/>
      <c r="U63410" s="11"/>
    </row>
    <row r="63411" spans="20:21" x14ac:dyDescent="0.2">
      <c r="T63411" s="11"/>
      <c r="U63411" s="11"/>
    </row>
    <row r="63412" spans="20:21" x14ac:dyDescent="0.2">
      <c r="T63412" s="11"/>
      <c r="U63412" s="11"/>
    </row>
    <row r="63413" spans="20:21" x14ac:dyDescent="0.2">
      <c r="T63413" s="11"/>
      <c r="U63413" s="11"/>
    </row>
    <row r="63414" spans="20:21" x14ac:dyDescent="0.2">
      <c r="T63414" s="11"/>
      <c r="U63414" s="11"/>
    </row>
    <row r="63415" spans="20:21" x14ac:dyDescent="0.2">
      <c r="T63415" s="11"/>
      <c r="U63415" s="11"/>
    </row>
    <row r="63416" spans="20:21" x14ac:dyDescent="0.2">
      <c r="T63416" s="11"/>
      <c r="U63416" s="11"/>
    </row>
    <row r="63417" spans="20:21" x14ac:dyDescent="0.2">
      <c r="T63417" s="11"/>
      <c r="U63417" s="11"/>
    </row>
    <row r="63418" spans="20:21" x14ac:dyDescent="0.2">
      <c r="T63418" s="11"/>
      <c r="U63418" s="11"/>
    </row>
    <row r="63419" spans="20:21" x14ac:dyDescent="0.2">
      <c r="T63419" s="11"/>
      <c r="U63419" s="11"/>
    </row>
    <row r="63420" spans="20:21" x14ac:dyDescent="0.2">
      <c r="T63420" s="11"/>
      <c r="U63420" s="11"/>
    </row>
    <row r="63421" spans="20:21" x14ac:dyDescent="0.2">
      <c r="T63421" s="11"/>
      <c r="U63421" s="11"/>
    </row>
    <row r="63422" spans="20:21" x14ac:dyDescent="0.2">
      <c r="T63422" s="11"/>
      <c r="U63422" s="11"/>
    </row>
    <row r="63423" spans="20:21" x14ac:dyDescent="0.2">
      <c r="T63423" s="11"/>
      <c r="U63423" s="11"/>
    </row>
    <row r="63424" spans="20:21" x14ac:dyDescent="0.2">
      <c r="T63424" s="11"/>
      <c r="U63424" s="11"/>
    </row>
    <row r="63425" spans="20:21" x14ac:dyDescent="0.2">
      <c r="T63425" s="11"/>
      <c r="U63425" s="11"/>
    </row>
    <row r="63426" spans="20:21" x14ac:dyDescent="0.2">
      <c r="T63426" s="11"/>
      <c r="U63426" s="11"/>
    </row>
    <row r="63427" spans="20:21" x14ac:dyDescent="0.2">
      <c r="T63427" s="11"/>
      <c r="U63427" s="11"/>
    </row>
    <row r="63428" spans="20:21" x14ac:dyDescent="0.2">
      <c r="T63428" s="11"/>
      <c r="U63428" s="11"/>
    </row>
    <row r="63429" spans="20:21" x14ac:dyDescent="0.2">
      <c r="T63429" s="11"/>
      <c r="U63429" s="11"/>
    </row>
    <row r="63430" spans="20:21" x14ac:dyDescent="0.2">
      <c r="T63430" s="11"/>
      <c r="U63430" s="11"/>
    </row>
    <row r="63431" spans="20:21" x14ac:dyDescent="0.2">
      <c r="T63431" s="11"/>
      <c r="U63431" s="11"/>
    </row>
    <row r="63432" spans="20:21" x14ac:dyDescent="0.2">
      <c r="T63432" s="11"/>
      <c r="U63432" s="11"/>
    </row>
    <row r="63433" spans="20:21" x14ac:dyDescent="0.2">
      <c r="T63433" s="11"/>
      <c r="U63433" s="11"/>
    </row>
    <row r="63434" spans="20:21" x14ac:dyDescent="0.2">
      <c r="T63434" s="11"/>
      <c r="U63434" s="11"/>
    </row>
    <row r="63435" spans="20:21" x14ac:dyDescent="0.2">
      <c r="T63435" s="11"/>
      <c r="U63435" s="11"/>
    </row>
    <row r="63436" spans="20:21" x14ac:dyDescent="0.2">
      <c r="T63436" s="11"/>
      <c r="U63436" s="11"/>
    </row>
    <row r="63437" spans="20:21" x14ac:dyDescent="0.2">
      <c r="T63437" s="11"/>
      <c r="U63437" s="11"/>
    </row>
    <row r="63438" spans="20:21" x14ac:dyDescent="0.2">
      <c r="T63438" s="11"/>
      <c r="U63438" s="11"/>
    </row>
    <row r="63439" spans="20:21" x14ac:dyDescent="0.2">
      <c r="T63439" s="11"/>
      <c r="U63439" s="11"/>
    </row>
    <row r="63440" spans="20:21" x14ac:dyDescent="0.2">
      <c r="T63440" s="11"/>
      <c r="U63440" s="11"/>
    </row>
    <row r="63441" spans="20:21" x14ac:dyDescent="0.2">
      <c r="T63441" s="11"/>
      <c r="U63441" s="11"/>
    </row>
    <row r="63442" spans="20:21" x14ac:dyDescent="0.2">
      <c r="T63442" s="11"/>
      <c r="U63442" s="11"/>
    </row>
    <row r="63443" spans="20:21" x14ac:dyDescent="0.2">
      <c r="T63443" s="11"/>
      <c r="U63443" s="11"/>
    </row>
    <row r="63444" spans="20:21" x14ac:dyDescent="0.2">
      <c r="T63444" s="11"/>
      <c r="U63444" s="11"/>
    </row>
    <row r="63445" spans="20:21" x14ac:dyDescent="0.2">
      <c r="T63445" s="11"/>
      <c r="U63445" s="11"/>
    </row>
    <row r="63446" spans="20:21" x14ac:dyDescent="0.2">
      <c r="T63446" s="11"/>
      <c r="U63446" s="11"/>
    </row>
    <row r="63447" spans="20:21" x14ac:dyDescent="0.2">
      <c r="T63447" s="11"/>
      <c r="U63447" s="11"/>
    </row>
    <row r="63448" spans="20:21" x14ac:dyDescent="0.2">
      <c r="T63448" s="11"/>
      <c r="U63448" s="11"/>
    </row>
    <row r="63449" spans="20:21" x14ac:dyDescent="0.2">
      <c r="T63449" s="11"/>
      <c r="U63449" s="11"/>
    </row>
    <row r="63450" spans="20:21" x14ac:dyDescent="0.2">
      <c r="T63450" s="11"/>
      <c r="U63450" s="11"/>
    </row>
    <row r="63451" spans="20:21" x14ac:dyDescent="0.2">
      <c r="T63451" s="11"/>
      <c r="U63451" s="11"/>
    </row>
    <row r="63452" spans="20:21" x14ac:dyDescent="0.2">
      <c r="T63452" s="11"/>
      <c r="U63452" s="11"/>
    </row>
    <row r="63453" spans="20:21" x14ac:dyDescent="0.2">
      <c r="T63453" s="11"/>
      <c r="U63453" s="11"/>
    </row>
    <row r="63454" spans="20:21" x14ac:dyDescent="0.2">
      <c r="T63454" s="11"/>
      <c r="U63454" s="11"/>
    </row>
    <row r="63455" spans="20:21" x14ac:dyDescent="0.2">
      <c r="T63455" s="11"/>
      <c r="U63455" s="11"/>
    </row>
    <row r="63456" spans="20:21" x14ac:dyDescent="0.2">
      <c r="T63456" s="11"/>
      <c r="U63456" s="11"/>
    </row>
    <row r="63457" spans="20:21" x14ac:dyDescent="0.2">
      <c r="T63457" s="11"/>
      <c r="U63457" s="11"/>
    </row>
    <row r="63458" spans="20:21" x14ac:dyDescent="0.2">
      <c r="T63458" s="11"/>
      <c r="U63458" s="11"/>
    </row>
    <row r="63459" spans="20:21" x14ac:dyDescent="0.2">
      <c r="T63459" s="11"/>
      <c r="U63459" s="11"/>
    </row>
    <row r="63460" spans="20:21" x14ac:dyDescent="0.2">
      <c r="T63460" s="11"/>
      <c r="U63460" s="11"/>
    </row>
    <row r="63461" spans="20:21" x14ac:dyDescent="0.2">
      <c r="T63461" s="11"/>
      <c r="U63461" s="11"/>
    </row>
    <row r="63462" spans="20:21" x14ac:dyDescent="0.2">
      <c r="T63462" s="11"/>
      <c r="U63462" s="11"/>
    </row>
    <row r="63463" spans="20:21" x14ac:dyDescent="0.2">
      <c r="T63463" s="11"/>
      <c r="U63463" s="11"/>
    </row>
    <row r="63464" spans="20:21" x14ac:dyDescent="0.2">
      <c r="T63464" s="11"/>
      <c r="U63464" s="11"/>
    </row>
    <row r="63465" spans="20:21" x14ac:dyDescent="0.2">
      <c r="T63465" s="11"/>
      <c r="U63465" s="11"/>
    </row>
    <row r="63466" spans="20:21" x14ac:dyDescent="0.2">
      <c r="T63466" s="11"/>
      <c r="U63466" s="11"/>
    </row>
    <row r="63467" spans="20:21" x14ac:dyDescent="0.2">
      <c r="T63467" s="11"/>
      <c r="U63467" s="11"/>
    </row>
    <row r="63468" spans="20:21" x14ac:dyDescent="0.2">
      <c r="T63468" s="11"/>
      <c r="U63468" s="11"/>
    </row>
    <row r="63469" spans="20:21" x14ac:dyDescent="0.2">
      <c r="T63469" s="11"/>
      <c r="U63469" s="11"/>
    </row>
    <row r="63470" spans="20:21" x14ac:dyDescent="0.2">
      <c r="T63470" s="11"/>
      <c r="U63470" s="11"/>
    </row>
    <row r="63471" spans="20:21" x14ac:dyDescent="0.2">
      <c r="T63471" s="11"/>
      <c r="U63471" s="11"/>
    </row>
    <row r="63472" spans="20:21" x14ac:dyDescent="0.2">
      <c r="T63472" s="11"/>
      <c r="U63472" s="11"/>
    </row>
    <row r="63473" spans="20:21" x14ac:dyDescent="0.2">
      <c r="T63473" s="11"/>
      <c r="U63473" s="11"/>
    </row>
    <row r="63474" spans="20:21" x14ac:dyDescent="0.2">
      <c r="T63474" s="11"/>
      <c r="U63474" s="11"/>
    </row>
    <row r="63475" spans="20:21" x14ac:dyDescent="0.2">
      <c r="T63475" s="11"/>
      <c r="U63475" s="11"/>
    </row>
    <row r="63476" spans="20:21" x14ac:dyDescent="0.2">
      <c r="T63476" s="11"/>
      <c r="U63476" s="11"/>
    </row>
    <row r="63477" spans="20:21" x14ac:dyDescent="0.2">
      <c r="T63477" s="11"/>
      <c r="U63477" s="11"/>
    </row>
    <row r="63478" spans="20:21" x14ac:dyDescent="0.2">
      <c r="T63478" s="11"/>
      <c r="U63478" s="11"/>
    </row>
    <row r="63479" spans="20:21" x14ac:dyDescent="0.2">
      <c r="T63479" s="11"/>
      <c r="U63479" s="11"/>
    </row>
    <row r="63480" spans="20:21" x14ac:dyDescent="0.2">
      <c r="T63480" s="11"/>
      <c r="U63480" s="11"/>
    </row>
    <row r="63481" spans="20:21" x14ac:dyDescent="0.2">
      <c r="T63481" s="11"/>
      <c r="U63481" s="11"/>
    </row>
    <row r="63482" spans="20:21" x14ac:dyDescent="0.2">
      <c r="T63482" s="11"/>
      <c r="U63482" s="11"/>
    </row>
    <row r="63483" spans="20:21" x14ac:dyDescent="0.2">
      <c r="T63483" s="11"/>
      <c r="U63483" s="11"/>
    </row>
    <row r="63484" spans="20:21" x14ac:dyDescent="0.2">
      <c r="T63484" s="11"/>
      <c r="U63484" s="11"/>
    </row>
    <row r="63485" spans="20:21" x14ac:dyDescent="0.2">
      <c r="T63485" s="11"/>
      <c r="U63485" s="11"/>
    </row>
    <row r="63486" spans="20:21" x14ac:dyDescent="0.2">
      <c r="T63486" s="11"/>
      <c r="U63486" s="11"/>
    </row>
    <row r="63487" spans="20:21" x14ac:dyDescent="0.2">
      <c r="T63487" s="11"/>
      <c r="U63487" s="11"/>
    </row>
    <row r="63488" spans="20:21" x14ac:dyDescent="0.2">
      <c r="T63488" s="11"/>
      <c r="U63488" s="11"/>
    </row>
    <row r="63489" spans="20:21" x14ac:dyDescent="0.2">
      <c r="T63489" s="11"/>
      <c r="U63489" s="11"/>
    </row>
    <row r="63490" spans="20:21" x14ac:dyDescent="0.2">
      <c r="T63490" s="11"/>
      <c r="U63490" s="11"/>
    </row>
    <row r="63491" spans="20:21" x14ac:dyDescent="0.2">
      <c r="T63491" s="11"/>
      <c r="U63491" s="11"/>
    </row>
    <row r="63492" spans="20:21" x14ac:dyDescent="0.2">
      <c r="T63492" s="11"/>
      <c r="U63492" s="11"/>
    </row>
    <row r="63493" spans="20:21" x14ac:dyDescent="0.2">
      <c r="T63493" s="11"/>
      <c r="U63493" s="11"/>
    </row>
    <row r="63494" spans="20:21" x14ac:dyDescent="0.2">
      <c r="T63494" s="11"/>
      <c r="U63494" s="11"/>
    </row>
    <row r="63495" spans="20:21" x14ac:dyDescent="0.2">
      <c r="T63495" s="11"/>
      <c r="U63495" s="11"/>
    </row>
    <row r="63496" spans="20:21" x14ac:dyDescent="0.2">
      <c r="T63496" s="11"/>
      <c r="U63496" s="11"/>
    </row>
    <row r="63497" spans="20:21" x14ac:dyDescent="0.2">
      <c r="T63497" s="11"/>
      <c r="U63497" s="11"/>
    </row>
    <row r="63498" spans="20:21" x14ac:dyDescent="0.2">
      <c r="T63498" s="11"/>
      <c r="U63498" s="11"/>
    </row>
    <row r="63499" spans="20:21" x14ac:dyDescent="0.2">
      <c r="T63499" s="11"/>
      <c r="U63499" s="11"/>
    </row>
    <row r="63500" spans="20:21" x14ac:dyDescent="0.2">
      <c r="T63500" s="11"/>
      <c r="U63500" s="11"/>
    </row>
    <row r="63501" spans="20:21" x14ac:dyDescent="0.2">
      <c r="T63501" s="11"/>
      <c r="U63501" s="11"/>
    </row>
    <row r="63502" spans="20:21" x14ac:dyDescent="0.2">
      <c r="T63502" s="11"/>
      <c r="U63502" s="11"/>
    </row>
    <row r="63503" spans="20:21" x14ac:dyDescent="0.2">
      <c r="T63503" s="11"/>
      <c r="U63503" s="11"/>
    </row>
    <row r="63504" spans="20:21" x14ac:dyDescent="0.2">
      <c r="T63504" s="11"/>
      <c r="U63504" s="11"/>
    </row>
    <row r="63505" spans="20:21" x14ac:dyDescent="0.2">
      <c r="T63505" s="11"/>
      <c r="U63505" s="11"/>
    </row>
    <row r="63506" spans="20:21" x14ac:dyDescent="0.2">
      <c r="T63506" s="11"/>
      <c r="U63506" s="11"/>
    </row>
    <row r="63507" spans="20:21" x14ac:dyDescent="0.2">
      <c r="T63507" s="11"/>
      <c r="U63507" s="11"/>
    </row>
    <row r="63508" spans="20:21" x14ac:dyDescent="0.2">
      <c r="T63508" s="11"/>
      <c r="U63508" s="11"/>
    </row>
    <row r="63509" spans="20:21" x14ac:dyDescent="0.2">
      <c r="T63509" s="11"/>
      <c r="U63509" s="11"/>
    </row>
    <row r="63510" spans="20:21" x14ac:dyDescent="0.2">
      <c r="T63510" s="11"/>
      <c r="U63510" s="11"/>
    </row>
    <row r="63511" spans="20:21" x14ac:dyDescent="0.2">
      <c r="T63511" s="11"/>
      <c r="U63511" s="11"/>
    </row>
    <row r="63512" spans="20:21" x14ac:dyDescent="0.2">
      <c r="T63512" s="11"/>
      <c r="U63512" s="11"/>
    </row>
    <row r="63513" spans="20:21" x14ac:dyDescent="0.2">
      <c r="T63513" s="11"/>
      <c r="U63513" s="11"/>
    </row>
    <row r="63514" spans="20:21" x14ac:dyDescent="0.2">
      <c r="T63514" s="11"/>
      <c r="U63514" s="11"/>
    </row>
    <row r="63515" spans="20:21" x14ac:dyDescent="0.2">
      <c r="T63515" s="11"/>
      <c r="U63515" s="11"/>
    </row>
    <row r="63516" spans="20:21" x14ac:dyDescent="0.2">
      <c r="T63516" s="11"/>
      <c r="U63516" s="11"/>
    </row>
    <row r="63517" spans="20:21" x14ac:dyDescent="0.2">
      <c r="T63517" s="11"/>
      <c r="U63517" s="11"/>
    </row>
    <row r="63518" spans="20:21" x14ac:dyDescent="0.2">
      <c r="T63518" s="11"/>
      <c r="U63518" s="11"/>
    </row>
    <row r="63519" spans="20:21" x14ac:dyDescent="0.2">
      <c r="T63519" s="11"/>
      <c r="U63519" s="11"/>
    </row>
    <row r="63520" spans="20:21" x14ac:dyDescent="0.2">
      <c r="T63520" s="11"/>
      <c r="U63520" s="11"/>
    </row>
    <row r="63521" spans="20:21" x14ac:dyDescent="0.2">
      <c r="T63521" s="11"/>
      <c r="U63521" s="11"/>
    </row>
    <row r="63522" spans="20:21" x14ac:dyDescent="0.2">
      <c r="T63522" s="11"/>
      <c r="U63522" s="11"/>
    </row>
    <row r="63523" spans="20:21" x14ac:dyDescent="0.2">
      <c r="T63523" s="11"/>
      <c r="U63523" s="11"/>
    </row>
    <row r="63524" spans="20:21" x14ac:dyDescent="0.2">
      <c r="T63524" s="11"/>
      <c r="U63524" s="11"/>
    </row>
    <row r="63525" spans="20:21" x14ac:dyDescent="0.2">
      <c r="T63525" s="11"/>
      <c r="U63525" s="11"/>
    </row>
    <row r="63526" spans="20:21" x14ac:dyDescent="0.2">
      <c r="T63526" s="11"/>
      <c r="U63526" s="11"/>
    </row>
    <row r="63527" spans="20:21" x14ac:dyDescent="0.2">
      <c r="T63527" s="11"/>
      <c r="U63527" s="11"/>
    </row>
    <row r="63528" spans="20:21" x14ac:dyDescent="0.2">
      <c r="T63528" s="11"/>
      <c r="U63528" s="11"/>
    </row>
    <row r="63529" spans="20:21" x14ac:dyDescent="0.2">
      <c r="T63529" s="11"/>
      <c r="U63529" s="11"/>
    </row>
    <row r="63530" spans="20:21" x14ac:dyDescent="0.2">
      <c r="T63530" s="11"/>
      <c r="U63530" s="11"/>
    </row>
    <row r="63531" spans="20:21" x14ac:dyDescent="0.2">
      <c r="T63531" s="11"/>
      <c r="U63531" s="11"/>
    </row>
    <row r="63532" spans="20:21" x14ac:dyDescent="0.2">
      <c r="T63532" s="11"/>
      <c r="U63532" s="11"/>
    </row>
    <row r="63533" spans="20:21" x14ac:dyDescent="0.2">
      <c r="T63533" s="11"/>
      <c r="U63533" s="11"/>
    </row>
    <row r="63534" spans="20:21" x14ac:dyDescent="0.2">
      <c r="T63534" s="11"/>
      <c r="U63534" s="11"/>
    </row>
    <row r="63535" spans="20:21" x14ac:dyDescent="0.2">
      <c r="T63535" s="11"/>
      <c r="U63535" s="11"/>
    </row>
    <row r="63536" spans="20:21" x14ac:dyDescent="0.2">
      <c r="T63536" s="11"/>
      <c r="U63536" s="11"/>
    </row>
    <row r="63537" spans="20:21" x14ac:dyDescent="0.2">
      <c r="T63537" s="11"/>
      <c r="U63537" s="11"/>
    </row>
    <row r="63538" spans="20:21" x14ac:dyDescent="0.2">
      <c r="T63538" s="11"/>
      <c r="U63538" s="11"/>
    </row>
    <row r="63539" spans="20:21" x14ac:dyDescent="0.2">
      <c r="T63539" s="11"/>
      <c r="U63539" s="11"/>
    </row>
    <row r="63540" spans="20:21" x14ac:dyDescent="0.2">
      <c r="T63540" s="11"/>
      <c r="U63540" s="11"/>
    </row>
    <row r="63541" spans="20:21" x14ac:dyDescent="0.2">
      <c r="T63541" s="11"/>
      <c r="U63541" s="11"/>
    </row>
    <row r="63542" spans="20:21" x14ac:dyDescent="0.2">
      <c r="T63542" s="11"/>
      <c r="U63542" s="11"/>
    </row>
    <row r="63543" spans="20:21" x14ac:dyDescent="0.2">
      <c r="T63543" s="11"/>
      <c r="U63543" s="11"/>
    </row>
    <row r="63544" spans="20:21" x14ac:dyDescent="0.2">
      <c r="T63544" s="11"/>
      <c r="U63544" s="11"/>
    </row>
    <row r="63545" spans="20:21" x14ac:dyDescent="0.2">
      <c r="T63545" s="11"/>
      <c r="U63545" s="11"/>
    </row>
    <row r="63546" spans="20:21" x14ac:dyDescent="0.2">
      <c r="T63546" s="11"/>
      <c r="U63546" s="11"/>
    </row>
    <row r="63547" spans="20:21" x14ac:dyDescent="0.2">
      <c r="T63547" s="11"/>
      <c r="U63547" s="11"/>
    </row>
    <row r="63548" spans="20:21" x14ac:dyDescent="0.2">
      <c r="T63548" s="11"/>
      <c r="U63548" s="11"/>
    </row>
    <row r="63549" spans="20:21" x14ac:dyDescent="0.2">
      <c r="T63549" s="11"/>
      <c r="U63549" s="11"/>
    </row>
    <row r="63550" spans="20:21" x14ac:dyDescent="0.2">
      <c r="T63550" s="11"/>
      <c r="U63550" s="11"/>
    </row>
    <row r="63551" spans="20:21" x14ac:dyDescent="0.2">
      <c r="T63551" s="11"/>
      <c r="U63551" s="11"/>
    </row>
    <row r="63552" spans="20:21" x14ac:dyDescent="0.2">
      <c r="T63552" s="11"/>
      <c r="U63552" s="11"/>
    </row>
    <row r="63553" spans="20:21" x14ac:dyDescent="0.2">
      <c r="T63553" s="11"/>
      <c r="U63553" s="11"/>
    </row>
    <row r="63554" spans="20:21" x14ac:dyDescent="0.2">
      <c r="T63554" s="11"/>
      <c r="U63554" s="11"/>
    </row>
    <row r="63555" spans="20:21" x14ac:dyDescent="0.2">
      <c r="T63555" s="11"/>
      <c r="U63555" s="11"/>
    </row>
    <row r="63556" spans="20:21" x14ac:dyDescent="0.2">
      <c r="T63556" s="11"/>
      <c r="U63556" s="11"/>
    </row>
    <row r="63557" spans="20:21" x14ac:dyDescent="0.2">
      <c r="T63557" s="11"/>
      <c r="U63557" s="11"/>
    </row>
    <row r="63558" spans="20:21" x14ac:dyDescent="0.2">
      <c r="T63558" s="11"/>
      <c r="U63558" s="11"/>
    </row>
    <row r="63559" spans="20:21" x14ac:dyDescent="0.2">
      <c r="T63559" s="11"/>
      <c r="U63559" s="11"/>
    </row>
    <row r="63560" spans="20:21" x14ac:dyDescent="0.2">
      <c r="T63560" s="11"/>
      <c r="U63560" s="11"/>
    </row>
    <row r="63561" spans="20:21" x14ac:dyDescent="0.2">
      <c r="T63561" s="11"/>
      <c r="U63561" s="11"/>
    </row>
    <row r="63562" spans="20:21" x14ac:dyDescent="0.2">
      <c r="T63562" s="11"/>
      <c r="U63562" s="11"/>
    </row>
    <row r="63563" spans="20:21" x14ac:dyDescent="0.2">
      <c r="T63563" s="11"/>
      <c r="U63563" s="11"/>
    </row>
    <row r="63564" spans="20:21" x14ac:dyDescent="0.2">
      <c r="T63564" s="11"/>
      <c r="U63564" s="11"/>
    </row>
    <row r="63565" spans="20:21" x14ac:dyDescent="0.2">
      <c r="T63565" s="11"/>
      <c r="U63565" s="11"/>
    </row>
    <row r="63566" spans="20:21" x14ac:dyDescent="0.2">
      <c r="T63566" s="11"/>
      <c r="U63566" s="11"/>
    </row>
    <row r="63567" spans="20:21" x14ac:dyDescent="0.2">
      <c r="T63567" s="11"/>
      <c r="U63567" s="11"/>
    </row>
    <row r="63568" spans="20:21" x14ac:dyDescent="0.2">
      <c r="T63568" s="11"/>
      <c r="U63568" s="11"/>
    </row>
    <row r="63569" spans="20:21" x14ac:dyDescent="0.2">
      <c r="T63569" s="11"/>
      <c r="U63569" s="11"/>
    </row>
    <row r="63570" spans="20:21" x14ac:dyDescent="0.2">
      <c r="T63570" s="11"/>
      <c r="U63570" s="11"/>
    </row>
    <row r="63571" spans="20:21" x14ac:dyDescent="0.2">
      <c r="T63571" s="11"/>
      <c r="U63571" s="11"/>
    </row>
    <row r="63572" spans="20:21" x14ac:dyDescent="0.2">
      <c r="T63572" s="11"/>
      <c r="U63572" s="11"/>
    </row>
    <row r="63573" spans="20:21" x14ac:dyDescent="0.2">
      <c r="T63573" s="11"/>
      <c r="U63573" s="11"/>
    </row>
    <row r="63574" spans="20:21" x14ac:dyDescent="0.2">
      <c r="T63574" s="11"/>
      <c r="U63574" s="11"/>
    </row>
    <row r="63575" spans="20:21" x14ac:dyDescent="0.2">
      <c r="T63575" s="11"/>
      <c r="U63575" s="11"/>
    </row>
    <row r="63576" spans="20:21" x14ac:dyDescent="0.2">
      <c r="T63576" s="11"/>
      <c r="U63576" s="11"/>
    </row>
    <row r="63577" spans="20:21" x14ac:dyDescent="0.2">
      <c r="T63577" s="11"/>
      <c r="U63577" s="11"/>
    </row>
    <row r="63578" spans="20:21" x14ac:dyDescent="0.2">
      <c r="T63578" s="11"/>
      <c r="U63578" s="11"/>
    </row>
    <row r="63579" spans="20:21" x14ac:dyDescent="0.2">
      <c r="T63579" s="11"/>
      <c r="U63579" s="11"/>
    </row>
    <row r="63580" spans="20:21" x14ac:dyDescent="0.2">
      <c r="T63580" s="11"/>
      <c r="U63580" s="11"/>
    </row>
    <row r="63581" spans="20:21" x14ac:dyDescent="0.2">
      <c r="T63581" s="11"/>
      <c r="U63581" s="11"/>
    </row>
    <row r="63582" spans="20:21" x14ac:dyDescent="0.2">
      <c r="T63582" s="11"/>
      <c r="U63582" s="11"/>
    </row>
    <row r="63583" spans="20:21" x14ac:dyDescent="0.2">
      <c r="T63583" s="11"/>
      <c r="U63583" s="11"/>
    </row>
    <row r="63584" spans="20:21" x14ac:dyDescent="0.2">
      <c r="T63584" s="11"/>
      <c r="U63584" s="11"/>
    </row>
    <row r="63585" spans="20:21" x14ac:dyDescent="0.2">
      <c r="T63585" s="11"/>
      <c r="U63585" s="11"/>
    </row>
    <row r="63586" spans="20:21" x14ac:dyDescent="0.2">
      <c r="T63586" s="11"/>
      <c r="U63586" s="11"/>
    </row>
    <row r="63587" spans="20:21" x14ac:dyDescent="0.2">
      <c r="T63587" s="11"/>
      <c r="U63587" s="11"/>
    </row>
    <row r="63588" spans="20:21" x14ac:dyDescent="0.2">
      <c r="T63588" s="11"/>
      <c r="U63588" s="11"/>
    </row>
    <row r="63589" spans="20:21" x14ac:dyDescent="0.2">
      <c r="T63589" s="11"/>
      <c r="U63589" s="11"/>
    </row>
    <row r="63590" spans="20:21" x14ac:dyDescent="0.2">
      <c r="T63590" s="11"/>
      <c r="U63590" s="11"/>
    </row>
    <row r="63591" spans="20:21" x14ac:dyDescent="0.2">
      <c r="T63591" s="11"/>
      <c r="U63591" s="11"/>
    </row>
    <row r="63592" spans="20:21" x14ac:dyDescent="0.2">
      <c r="T63592" s="11"/>
      <c r="U63592" s="11"/>
    </row>
    <row r="63593" spans="20:21" x14ac:dyDescent="0.2">
      <c r="T63593" s="11"/>
      <c r="U63593" s="11"/>
    </row>
    <row r="63594" spans="20:21" x14ac:dyDescent="0.2">
      <c r="T63594" s="11"/>
      <c r="U63594" s="11"/>
    </row>
    <row r="63595" spans="20:21" x14ac:dyDescent="0.2">
      <c r="T63595" s="11"/>
      <c r="U63595" s="11"/>
    </row>
    <row r="63596" spans="20:21" x14ac:dyDescent="0.2">
      <c r="T63596" s="11"/>
      <c r="U63596" s="11"/>
    </row>
    <row r="63597" spans="20:21" x14ac:dyDescent="0.2">
      <c r="T63597" s="11"/>
      <c r="U63597" s="11"/>
    </row>
    <row r="63598" spans="20:21" x14ac:dyDescent="0.2">
      <c r="T63598" s="11"/>
      <c r="U63598" s="11"/>
    </row>
    <row r="63599" spans="20:21" x14ac:dyDescent="0.2">
      <c r="T63599" s="11"/>
      <c r="U63599" s="11"/>
    </row>
    <row r="63600" spans="20:21" x14ac:dyDescent="0.2">
      <c r="T63600" s="11"/>
      <c r="U63600" s="11"/>
    </row>
    <row r="63601" spans="20:21" x14ac:dyDescent="0.2">
      <c r="T63601" s="11"/>
      <c r="U63601" s="11"/>
    </row>
    <row r="63602" spans="20:21" x14ac:dyDescent="0.2">
      <c r="T63602" s="11"/>
      <c r="U63602" s="11"/>
    </row>
    <row r="63603" spans="20:21" x14ac:dyDescent="0.2">
      <c r="T63603" s="11"/>
      <c r="U63603" s="11"/>
    </row>
    <row r="63604" spans="20:21" x14ac:dyDescent="0.2">
      <c r="T63604" s="11"/>
      <c r="U63604" s="11"/>
    </row>
    <row r="63605" spans="20:21" x14ac:dyDescent="0.2">
      <c r="T63605" s="11"/>
      <c r="U63605" s="11"/>
    </row>
    <row r="63606" spans="20:21" x14ac:dyDescent="0.2">
      <c r="T63606" s="11"/>
      <c r="U63606" s="11"/>
    </row>
    <row r="63607" spans="20:21" x14ac:dyDescent="0.2">
      <c r="T63607" s="11"/>
      <c r="U63607" s="11"/>
    </row>
    <row r="63608" spans="20:21" x14ac:dyDescent="0.2">
      <c r="T63608" s="11"/>
      <c r="U63608" s="11"/>
    </row>
    <row r="63609" spans="20:21" x14ac:dyDescent="0.2">
      <c r="T63609" s="11"/>
      <c r="U63609" s="11"/>
    </row>
    <row r="63610" spans="20:21" x14ac:dyDescent="0.2">
      <c r="T63610" s="11"/>
      <c r="U63610" s="11"/>
    </row>
    <row r="63611" spans="20:21" x14ac:dyDescent="0.2">
      <c r="T63611" s="11"/>
      <c r="U63611" s="11"/>
    </row>
    <row r="63612" spans="20:21" x14ac:dyDescent="0.2">
      <c r="T63612" s="11"/>
      <c r="U63612" s="11"/>
    </row>
    <row r="63613" spans="20:21" x14ac:dyDescent="0.2">
      <c r="T63613" s="11"/>
      <c r="U63613" s="11"/>
    </row>
    <row r="63614" spans="20:21" x14ac:dyDescent="0.2">
      <c r="T63614" s="11"/>
      <c r="U63614" s="11"/>
    </row>
    <row r="63615" spans="20:21" x14ac:dyDescent="0.2">
      <c r="T63615" s="11"/>
      <c r="U63615" s="11"/>
    </row>
    <row r="63616" spans="20:21" x14ac:dyDescent="0.2">
      <c r="T63616" s="11"/>
      <c r="U63616" s="11"/>
    </row>
    <row r="63617" spans="20:21" x14ac:dyDescent="0.2">
      <c r="T63617" s="11"/>
      <c r="U63617" s="11"/>
    </row>
    <row r="63618" spans="20:21" x14ac:dyDescent="0.2">
      <c r="T63618" s="11"/>
      <c r="U63618" s="11"/>
    </row>
    <row r="63619" spans="20:21" x14ac:dyDescent="0.2">
      <c r="T63619" s="11"/>
      <c r="U63619" s="11"/>
    </row>
    <row r="63620" spans="20:21" x14ac:dyDescent="0.2">
      <c r="T63620" s="11"/>
      <c r="U63620" s="11"/>
    </row>
    <row r="63621" spans="20:21" x14ac:dyDescent="0.2">
      <c r="T63621" s="11"/>
      <c r="U63621" s="11"/>
    </row>
    <row r="63622" spans="20:21" x14ac:dyDescent="0.2">
      <c r="T63622" s="11"/>
      <c r="U63622" s="11"/>
    </row>
    <row r="63623" spans="20:21" x14ac:dyDescent="0.2">
      <c r="T63623" s="11"/>
      <c r="U63623" s="11"/>
    </row>
    <row r="63624" spans="20:21" x14ac:dyDescent="0.2">
      <c r="T63624" s="11"/>
      <c r="U63624" s="11"/>
    </row>
    <row r="63625" spans="20:21" x14ac:dyDescent="0.2">
      <c r="T63625" s="11"/>
      <c r="U63625" s="11"/>
    </row>
    <row r="63626" spans="20:21" x14ac:dyDescent="0.2">
      <c r="T63626" s="11"/>
      <c r="U63626" s="11"/>
    </row>
    <row r="63627" spans="20:21" x14ac:dyDescent="0.2">
      <c r="T63627" s="11"/>
      <c r="U63627" s="11"/>
    </row>
    <row r="63628" spans="20:21" x14ac:dyDescent="0.2">
      <c r="T63628" s="11"/>
      <c r="U63628" s="11"/>
    </row>
    <row r="63629" spans="20:21" x14ac:dyDescent="0.2">
      <c r="T63629" s="11"/>
      <c r="U63629" s="11"/>
    </row>
    <row r="63630" spans="20:21" x14ac:dyDescent="0.2">
      <c r="T63630" s="11"/>
      <c r="U63630" s="11"/>
    </row>
    <row r="63631" spans="20:21" x14ac:dyDescent="0.2">
      <c r="T63631" s="11"/>
      <c r="U63631" s="11"/>
    </row>
    <row r="63632" spans="20:21" x14ac:dyDescent="0.2">
      <c r="T63632" s="11"/>
      <c r="U63632" s="11"/>
    </row>
    <row r="63633" spans="20:21" x14ac:dyDescent="0.2">
      <c r="T63633" s="11"/>
      <c r="U63633" s="11"/>
    </row>
    <row r="63634" spans="20:21" x14ac:dyDescent="0.2">
      <c r="T63634" s="11"/>
      <c r="U63634" s="11"/>
    </row>
    <row r="63635" spans="20:21" x14ac:dyDescent="0.2">
      <c r="T63635" s="11"/>
      <c r="U63635" s="11"/>
    </row>
    <row r="63636" spans="20:21" x14ac:dyDescent="0.2">
      <c r="T63636" s="11"/>
      <c r="U63636" s="11"/>
    </row>
    <row r="63637" spans="20:21" x14ac:dyDescent="0.2">
      <c r="T63637" s="11"/>
      <c r="U63637" s="11"/>
    </row>
    <row r="63638" spans="20:21" x14ac:dyDescent="0.2">
      <c r="T63638" s="11"/>
      <c r="U63638" s="11"/>
    </row>
    <row r="63639" spans="20:21" x14ac:dyDescent="0.2">
      <c r="T63639" s="11"/>
      <c r="U63639" s="11"/>
    </row>
    <row r="63640" spans="20:21" x14ac:dyDescent="0.2">
      <c r="T63640" s="11"/>
      <c r="U63640" s="11"/>
    </row>
    <row r="63641" spans="20:21" x14ac:dyDescent="0.2">
      <c r="T63641" s="11"/>
      <c r="U63641" s="11"/>
    </row>
    <row r="63642" spans="20:21" x14ac:dyDescent="0.2">
      <c r="T63642" s="11"/>
      <c r="U63642" s="11"/>
    </row>
    <row r="63643" spans="20:21" x14ac:dyDescent="0.2">
      <c r="T63643" s="11"/>
      <c r="U63643" s="11"/>
    </row>
    <row r="63644" spans="20:21" x14ac:dyDescent="0.2">
      <c r="T63644" s="11"/>
      <c r="U63644" s="11"/>
    </row>
    <row r="63645" spans="20:21" x14ac:dyDescent="0.2">
      <c r="T63645" s="11"/>
      <c r="U63645" s="11"/>
    </row>
    <row r="63646" spans="20:21" x14ac:dyDescent="0.2">
      <c r="T63646" s="11"/>
      <c r="U63646" s="11"/>
    </row>
    <row r="63647" spans="20:21" x14ac:dyDescent="0.2">
      <c r="T63647" s="11"/>
      <c r="U63647" s="11"/>
    </row>
    <row r="63648" spans="20:21" x14ac:dyDescent="0.2">
      <c r="T63648" s="11"/>
      <c r="U63648" s="11"/>
    </row>
    <row r="63649" spans="20:21" x14ac:dyDescent="0.2">
      <c r="T63649" s="11"/>
      <c r="U63649" s="11"/>
    </row>
    <row r="63650" spans="20:21" x14ac:dyDescent="0.2">
      <c r="T63650" s="11"/>
      <c r="U63650" s="11"/>
    </row>
    <row r="63651" spans="20:21" x14ac:dyDescent="0.2">
      <c r="T63651" s="11"/>
      <c r="U63651" s="11"/>
    </row>
    <row r="63652" spans="20:21" x14ac:dyDescent="0.2">
      <c r="T63652" s="11"/>
      <c r="U63652" s="11"/>
    </row>
    <row r="63653" spans="20:21" x14ac:dyDescent="0.2">
      <c r="T63653" s="11"/>
      <c r="U63653" s="11"/>
    </row>
    <row r="63654" spans="20:21" x14ac:dyDescent="0.2">
      <c r="T63654" s="11"/>
      <c r="U63654" s="11"/>
    </row>
    <row r="63655" spans="20:21" x14ac:dyDescent="0.2">
      <c r="T63655" s="11"/>
      <c r="U63655" s="11"/>
    </row>
    <row r="63656" spans="20:21" x14ac:dyDescent="0.2">
      <c r="T63656" s="11"/>
      <c r="U63656" s="11"/>
    </row>
    <row r="63657" spans="20:21" x14ac:dyDescent="0.2">
      <c r="T63657" s="11"/>
      <c r="U63657" s="11"/>
    </row>
    <row r="63658" spans="20:21" x14ac:dyDescent="0.2">
      <c r="T63658" s="11"/>
      <c r="U63658" s="11"/>
    </row>
    <row r="63659" spans="20:21" x14ac:dyDescent="0.2">
      <c r="T63659" s="11"/>
      <c r="U63659" s="11"/>
    </row>
    <row r="63660" spans="20:21" x14ac:dyDescent="0.2">
      <c r="T63660" s="11"/>
      <c r="U63660" s="11"/>
    </row>
    <row r="63661" spans="20:21" x14ac:dyDescent="0.2">
      <c r="T63661" s="11"/>
      <c r="U63661" s="11"/>
    </row>
    <row r="63662" spans="20:21" x14ac:dyDescent="0.2">
      <c r="T63662" s="11"/>
      <c r="U63662" s="11"/>
    </row>
    <row r="63663" spans="20:21" x14ac:dyDescent="0.2">
      <c r="T63663" s="11"/>
      <c r="U63663" s="11"/>
    </row>
    <row r="63664" spans="20:21" x14ac:dyDescent="0.2">
      <c r="T63664" s="11"/>
      <c r="U63664" s="11"/>
    </row>
    <row r="63665" spans="20:21" x14ac:dyDescent="0.2">
      <c r="T63665" s="11"/>
      <c r="U63665" s="11"/>
    </row>
    <row r="63666" spans="20:21" x14ac:dyDescent="0.2">
      <c r="T63666" s="11"/>
      <c r="U63666" s="11"/>
    </row>
    <row r="63667" spans="20:21" x14ac:dyDescent="0.2">
      <c r="T63667" s="11"/>
      <c r="U63667" s="11"/>
    </row>
    <row r="63668" spans="20:21" x14ac:dyDescent="0.2">
      <c r="T63668" s="11"/>
      <c r="U63668" s="11"/>
    </row>
    <row r="63669" spans="20:21" x14ac:dyDescent="0.2">
      <c r="T63669" s="11"/>
      <c r="U63669" s="11"/>
    </row>
    <row r="63670" spans="20:21" x14ac:dyDescent="0.2">
      <c r="T63670" s="11"/>
      <c r="U63670" s="11"/>
    </row>
    <row r="63671" spans="20:21" x14ac:dyDescent="0.2">
      <c r="T63671" s="11"/>
      <c r="U63671" s="11"/>
    </row>
    <row r="63672" spans="20:21" x14ac:dyDescent="0.2">
      <c r="T63672" s="11"/>
      <c r="U63672" s="11"/>
    </row>
    <row r="63673" spans="20:21" x14ac:dyDescent="0.2">
      <c r="T63673" s="11"/>
      <c r="U63673" s="11"/>
    </row>
    <row r="63674" spans="20:21" x14ac:dyDescent="0.2">
      <c r="T63674" s="11"/>
      <c r="U63674" s="11"/>
    </row>
    <row r="63675" spans="20:21" x14ac:dyDescent="0.2">
      <c r="T63675" s="11"/>
      <c r="U63675" s="11"/>
    </row>
    <row r="63676" spans="20:21" x14ac:dyDescent="0.2">
      <c r="T63676" s="11"/>
      <c r="U63676" s="11"/>
    </row>
    <row r="63677" spans="20:21" x14ac:dyDescent="0.2">
      <c r="T63677" s="11"/>
      <c r="U63677" s="11"/>
    </row>
    <row r="63678" spans="20:21" x14ac:dyDescent="0.2">
      <c r="T63678" s="11"/>
      <c r="U63678" s="11"/>
    </row>
    <row r="63679" spans="20:21" x14ac:dyDescent="0.2">
      <c r="T63679" s="11"/>
      <c r="U63679" s="11"/>
    </row>
    <row r="63680" spans="20:21" x14ac:dyDescent="0.2">
      <c r="T63680" s="11"/>
      <c r="U63680" s="11"/>
    </row>
    <row r="63681" spans="20:21" x14ac:dyDescent="0.2">
      <c r="T63681" s="11"/>
      <c r="U63681" s="11"/>
    </row>
    <row r="63682" spans="20:21" x14ac:dyDescent="0.2">
      <c r="T63682" s="11"/>
      <c r="U63682" s="11"/>
    </row>
    <row r="63683" spans="20:21" x14ac:dyDescent="0.2">
      <c r="T63683" s="11"/>
      <c r="U63683" s="11"/>
    </row>
    <row r="63684" spans="20:21" x14ac:dyDescent="0.2">
      <c r="T63684" s="11"/>
      <c r="U63684" s="11"/>
    </row>
    <row r="63685" spans="20:21" x14ac:dyDescent="0.2">
      <c r="T63685" s="11"/>
      <c r="U63685" s="11"/>
    </row>
    <row r="63686" spans="20:21" x14ac:dyDescent="0.2">
      <c r="T63686" s="11"/>
      <c r="U63686" s="11"/>
    </row>
    <row r="63687" spans="20:21" x14ac:dyDescent="0.2">
      <c r="T63687" s="11"/>
      <c r="U63687" s="11"/>
    </row>
    <row r="63688" spans="20:21" x14ac:dyDescent="0.2">
      <c r="T63688" s="11"/>
      <c r="U63688" s="11"/>
    </row>
    <row r="63689" spans="20:21" x14ac:dyDescent="0.2">
      <c r="T63689" s="11"/>
      <c r="U63689" s="11"/>
    </row>
    <row r="63690" spans="20:21" x14ac:dyDescent="0.2">
      <c r="T63690" s="11"/>
      <c r="U63690" s="11"/>
    </row>
    <row r="63691" spans="20:21" x14ac:dyDescent="0.2">
      <c r="T63691" s="11"/>
      <c r="U63691" s="11"/>
    </row>
    <row r="63692" spans="20:21" x14ac:dyDescent="0.2">
      <c r="T63692" s="11"/>
      <c r="U63692" s="11"/>
    </row>
    <row r="63693" spans="20:21" x14ac:dyDescent="0.2">
      <c r="T63693" s="11"/>
      <c r="U63693" s="11"/>
    </row>
    <row r="63694" spans="20:21" x14ac:dyDescent="0.2">
      <c r="T63694" s="11"/>
      <c r="U63694" s="11"/>
    </row>
    <row r="63695" spans="20:21" x14ac:dyDescent="0.2">
      <c r="T63695" s="11"/>
      <c r="U63695" s="11"/>
    </row>
    <row r="63696" spans="20:21" x14ac:dyDescent="0.2">
      <c r="T63696" s="11"/>
      <c r="U63696" s="11"/>
    </row>
    <row r="63697" spans="20:21" x14ac:dyDescent="0.2">
      <c r="T63697" s="11"/>
      <c r="U63697" s="11"/>
    </row>
    <row r="63698" spans="20:21" x14ac:dyDescent="0.2">
      <c r="T63698" s="11"/>
      <c r="U63698" s="11"/>
    </row>
    <row r="63699" spans="20:21" x14ac:dyDescent="0.2">
      <c r="T63699" s="11"/>
      <c r="U63699" s="11"/>
    </row>
    <row r="63700" spans="20:21" x14ac:dyDescent="0.2">
      <c r="T63700" s="11"/>
      <c r="U63700" s="11"/>
    </row>
    <row r="63701" spans="20:21" x14ac:dyDescent="0.2">
      <c r="T63701" s="11"/>
      <c r="U63701" s="11"/>
    </row>
    <row r="63702" spans="20:21" x14ac:dyDescent="0.2">
      <c r="T63702" s="11"/>
      <c r="U63702" s="11"/>
    </row>
    <row r="63703" spans="20:21" x14ac:dyDescent="0.2">
      <c r="T63703" s="11"/>
      <c r="U63703" s="11"/>
    </row>
    <row r="63704" spans="20:21" x14ac:dyDescent="0.2">
      <c r="T63704" s="11"/>
      <c r="U63704" s="11"/>
    </row>
    <row r="63705" spans="20:21" x14ac:dyDescent="0.2">
      <c r="T63705" s="11"/>
      <c r="U63705" s="11"/>
    </row>
    <row r="63706" spans="20:21" x14ac:dyDescent="0.2">
      <c r="T63706" s="11"/>
      <c r="U63706" s="11"/>
    </row>
    <row r="63707" spans="20:21" x14ac:dyDescent="0.2">
      <c r="T63707" s="11"/>
      <c r="U63707" s="11"/>
    </row>
    <row r="63708" spans="20:21" x14ac:dyDescent="0.2">
      <c r="T63708" s="11"/>
      <c r="U63708" s="11"/>
    </row>
    <row r="63709" spans="20:21" x14ac:dyDescent="0.2">
      <c r="T63709" s="11"/>
      <c r="U63709" s="11"/>
    </row>
    <row r="63710" spans="20:21" x14ac:dyDescent="0.2">
      <c r="T63710" s="11"/>
      <c r="U63710" s="11"/>
    </row>
    <row r="63711" spans="20:21" x14ac:dyDescent="0.2">
      <c r="T63711" s="11"/>
      <c r="U63711" s="11"/>
    </row>
    <row r="63712" spans="20:21" x14ac:dyDescent="0.2">
      <c r="T63712" s="11"/>
      <c r="U63712" s="11"/>
    </row>
    <row r="63713" spans="20:21" x14ac:dyDescent="0.2">
      <c r="T63713" s="11"/>
      <c r="U63713" s="11"/>
    </row>
    <row r="63714" spans="20:21" x14ac:dyDescent="0.2">
      <c r="T63714" s="11"/>
      <c r="U63714" s="11"/>
    </row>
    <row r="63715" spans="20:21" x14ac:dyDescent="0.2">
      <c r="T63715" s="11"/>
      <c r="U63715" s="11"/>
    </row>
    <row r="63716" spans="20:21" x14ac:dyDescent="0.2">
      <c r="T63716" s="11"/>
      <c r="U63716" s="11"/>
    </row>
    <row r="63717" spans="20:21" x14ac:dyDescent="0.2">
      <c r="T63717" s="11"/>
      <c r="U63717" s="11"/>
    </row>
    <row r="63718" spans="20:21" x14ac:dyDescent="0.2">
      <c r="T63718" s="11"/>
      <c r="U63718" s="11"/>
    </row>
    <row r="63719" spans="20:21" x14ac:dyDescent="0.2">
      <c r="T63719" s="11"/>
      <c r="U63719" s="11"/>
    </row>
    <row r="63720" spans="20:21" x14ac:dyDescent="0.2">
      <c r="T63720" s="11"/>
      <c r="U63720" s="11"/>
    </row>
    <row r="63721" spans="20:21" x14ac:dyDescent="0.2">
      <c r="T63721" s="11"/>
      <c r="U63721" s="11"/>
    </row>
    <row r="63722" spans="20:21" x14ac:dyDescent="0.2">
      <c r="T63722" s="11"/>
      <c r="U63722" s="11"/>
    </row>
    <row r="63723" spans="20:21" x14ac:dyDescent="0.2">
      <c r="T63723" s="11"/>
      <c r="U63723" s="11"/>
    </row>
    <row r="63724" spans="20:21" x14ac:dyDescent="0.2">
      <c r="T63724" s="11"/>
      <c r="U63724" s="11"/>
    </row>
    <row r="63725" spans="20:21" x14ac:dyDescent="0.2">
      <c r="T63725" s="11"/>
      <c r="U63725" s="11"/>
    </row>
    <row r="63726" spans="20:21" x14ac:dyDescent="0.2">
      <c r="T63726" s="11"/>
      <c r="U63726" s="11"/>
    </row>
    <row r="63727" spans="20:21" x14ac:dyDescent="0.2">
      <c r="T63727" s="11"/>
      <c r="U63727" s="11"/>
    </row>
    <row r="63728" spans="20:21" x14ac:dyDescent="0.2">
      <c r="T63728" s="11"/>
      <c r="U63728" s="11"/>
    </row>
    <row r="63729" spans="20:21" x14ac:dyDescent="0.2">
      <c r="T63729" s="11"/>
      <c r="U63729" s="11"/>
    </row>
    <row r="63730" spans="20:21" x14ac:dyDescent="0.2">
      <c r="T63730" s="11"/>
      <c r="U63730" s="11"/>
    </row>
    <row r="63731" spans="20:21" x14ac:dyDescent="0.2">
      <c r="T63731" s="11"/>
      <c r="U63731" s="11"/>
    </row>
    <row r="63732" spans="20:21" x14ac:dyDescent="0.2">
      <c r="T63732" s="11"/>
      <c r="U63732" s="11"/>
    </row>
    <row r="63733" spans="20:21" x14ac:dyDescent="0.2">
      <c r="T63733" s="11"/>
      <c r="U63733" s="11"/>
    </row>
    <row r="63734" spans="20:21" x14ac:dyDescent="0.2">
      <c r="T63734" s="11"/>
      <c r="U63734" s="11"/>
    </row>
    <row r="63735" spans="20:21" x14ac:dyDescent="0.2">
      <c r="T63735" s="11"/>
      <c r="U63735" s="11"/>
    </row>
    <row r="63736" spans="20:21" x14ac:dyDescent="0.2">
      <c r="T63736" s="11"/>
      <c r="U63736" s="11"/>
    </row>
    <row r="63737" spans="20:21" x14ac:dyDescent="0.2">
      <c r="T63737" s="11"/>
      <c r="U63737" s="11"/>
    </row>
    <row r="63738" spans="20:21" x14ac:dyDescent="0.2">
      <c r="T63738" s="11"/>
      <c r="U63738" s="11"/>
    </row>
    <row r="63739" spans="20:21" x14ac:dyDescent="0.2">
      <c r="T63739" s="11"/>
      <c r="U63739" s="11"/>
    </row>
    <row r="63740" spans="20:21" x14ac:dyDescent="0.2">
      <c r="T63740" s="11"/>
      <c r="U63740" s="11"/>
    </row>
    <row r="63741" spans="20:21" x14ac:dyDescent="0.2">
      <c r="T63741" s="11"/>
      <c r="U63741" s="11"/>
    </row>
    <row r="63742" spans="20:21" x14ac:dyDescent="0.2">
      <c r="T63742" s="11"/>
      <c r="U63742" s="11"/>
    </row>
    <row r="63743" spans="20:21" x14ac:dyDescent="0.2">
      <c r="T63743" s="11"/>
      <c r="U63743" s="11"/>
    </row>
    <row r="63744" spans="20:21" x14ac:dyDescent="0.2">
      <c r="T63744" s="11"/>
      <c r="U63744" s="11"/>
    </row>
    <row r="63745" spans="20:21" x14ac:dyDescent="0.2">
      <c r="T63745" s="11"/>
      <c r="U63745" s="11"/>
    </row>
    <row r="63746" spans="20:21" x14ac:dyDescent="0.2">
      <c r="T63746" s="11"/>
      <c r="U63746" s="11"/>
    </row>
    <row r="63747" spans="20:21" x14ac:dyDescent="0.2">
      <c r="T63747" s="11"/>
      <c r="U63747" s="11"/>
    </row>
    <row r="63748" spans="20:21" x14ac:dyDescent="0.2">
      <c r="T63748" s="11"/>
      <c r="U63748" s="11"/>
    </row>
    <row r="63749" spans="20:21" x14ac:dyDescent="0.2">
      <c r="T63749" s="11"/>
      <c r="U63749" s="11"/>
    </row>
    <row r="63750" spans="20:21" x14ac:dyDescent="0.2">
      <c r="T63750" s="11"/>
      <c r="U63750" s="11"/>
    </row>
    <row r="63751" spans="20:21" x14ac:dyDescent="0.2">
      <c r="T63751" s="11"/>
      <c r="U63751" s="11"/>
    </row>
    <row r="63752" spans="20:21" x14ac:dyDescent="0.2">
      <c r="T63752" s="11"/>
      <c r="U63752" s="11"/>
    </row>
    <row r="63753" spans="20:21" x14ac:dyDescent="0.2">
      <c r="T63753" s="11"/>
      <c r="U63753" s="11"/>
    </row>
    <row r="63754" spans="20:21" x14ac:dyDescent="0.2">
      <c r="T63754" s="11"/>
      <c r="U63754" s="11"/>
    </row>
    <row r="63755" spans="20:21" x14ac:dyDescent="0.2">
      <c r="T63755" s="11"/>
      <c r="U63755" s="11"/>
    </row>
    <row r="63756" spans="20:21" x14ac:dyDescent="0.2">
      <c r="T63756" s="11"/>
      <c r="U63756" s="11"/>
    </row>
    <row r="63757" spans="20:21" x14ac:dyDescent="0.2">
      <c r="T63757" s="11"/>
      <c r="U63757" s="11"/>
    </row>
    <row r="63758" spans="20:21" x14ac:dyDescent="0.2">
      <c r="T63758" s="11"/>
      <c r="U63758" s="11"/>
    </row>
    <row r="63759" spans="20:21" x14ac:dyDescent="0.2">
      <c r="T63759" s="11"/>
      <c r="U63759" s="11"/>
    </row>
    <row r="63760" spans="20:21" x14ac:dyDescent="0.2">
      <c r="T63760" s="11"/>
      <c r="U63760" s="11"/>
    </row>
    <row r="63761" spans="20:21" x14ac:dyDescent="0.2">
      <c r="T63761" s="11"/>
      <c r="U63761" s="11"/>
    </row>
    <row r="63762" spans="20:21" x14ac:dyDescent="0.2">
      <c r="T63762" s="11"/>
      <c r="U63762" s="11"/>
    </row>
    <row r="63763" spans="20:21" x14ac:dyDescent="0.2">
      <c r="T63763" s="11"/>
      <c r="U63763" s="11"/>
    </row>
    <row r="63764" spans="20:21" x14ac:dyDescent="0.2">
      <c r="T63764" s="11"/>
      <c r="U63764" s="11"/>
    </row>
    <row r="63765" spans="20:21" x14ac:dyDescent="0.2">
      <c r="T63765" s="11"/>
      <c r="U63765" s="11"/>
    </row>
    <row r="63766" spans="20:21" x14ac:dyDescent="0.2">
      <c r="T63766" s="11"/>
      <c r="U63766" s="11"/>
    </row>
    <row r="63767" spans="20:21" x14ac:dyDescent="0.2">
      <c r="T63767" s="11"/>
      <c r="U63767" s="11"/>
    </row>
    <row r="63768" spans="20:21" x14ac:dyDescent="0.2">
      <c r="T63768" s="11"/>
      <c r="U63768" s="11"/>
    </row>
    <row r="63769" spans="20:21" x14ac:dyDescent="0.2">
      <c r="T63769" s="11"/>
      <c r="U63769" s="11"/>
    </row>
    <row r="63770" spans="20:21" x14ac:dyDescent="0.2">
      <c r="T63770" s="11"/>
      <c r="U63770" s="11"/>
    </row>
    <row r="63771" spans="20:21" x14ac:dyDescent="0.2">
      <c r="T63771" s="11"/>
      <c r="U63771" s="11"/>
    </row>
    <row r="63772" spans="20:21" x14ac:dyDescent="0.2">
      <c r="T63772" s="11"/>
      <c r="U63772" s="11"/>
    </row>
    <row r="63773" spans="20:21" x14ac:dyDescent="0.2">
      <c r="T63773" s="11"/>
      <c r="U63773" s="11"/>
    </row>
    <row r="63774" spans="20:21" x14ac:dyDescent="0.2">
      <c r="T63774" s="11"/>
      <c r="U63774" s="11"/>
    </row>
    <row r="63775" spans="20:21" x14ac:dyDescent="0.2">
      <c r="T63775" s="11"/>
      <c r="U63775" s="11"/>
    </row>
    <row r="63776" spans="20:21" x14ac:dyDescent="0.2">
      <c r="T63776" s="11"/>
      <c r="U63776" s="11"/>
    </row>
    <row r="63777" spans="20:21" x14ac:dyDescent="0.2">
      <c r="T63777" s="11"/>
      <c r="U63777" s="11"/>
    </row>
    <row r="63778" spans="20:21" x14ac:dyDescent="0.2">
      <c r="T63778" s="11"/>
      <c r="U63778" s="11"/>
    </row>
    <row r="63779" spans="20:21" x14ac:dyDescent="0.2">
      <c r="T63779" s="11"/>
      <c r="U63779" s="11"/>
    </row>
    <row r="63780" spans="20:21" x14ac:dyDescent="0.2">
      <c r="T63780" s="11"/>
      <c r="U63780" s="11"/>
    </row>
    <row r="63781" spans="20:21" x14ac:dyDescent="0.2">
      <c r="T63781" s="11"/>
      <c r="U63781" s="11"/>
    </row>
    <row r="63782" spans="20:21" x14ac:dyDescent="0.2">
      <c r="T63782" s="11"/>
      <c r="U63782" s="11"/>
    </row>
    <row r="63783" spans="20:21" x14ac:dyDescent="0.2">
      <c r="T63783" s="11"/>
      <c r="U63783" s="11"/>
    </row>
    <row r="63784" spans="20:21" x14ac:dyDescent="0.2">
      <c r="T63784" s="11"/>
      <c r="U63784" s="11"/>
    </row>
    <row r="63785" spans="20:21" x14ac:dyDescent="0.2">
      <c r="T63785" s="11"/>
      <c r="U63785" s="11"/>
    </row>
    <row r="63786" spans="20:21" x14ac:dyDescent="0.2">
      <c r="T63786" s="11"/>
      <c r="U63786" s="11"/>
    </row>
    <row r="63787" spans="20:21" x14ac:dyDescent="0.2">
      <c r="T63787" s="11"/>
      <c r="U63787" s="11"/>
    </row>
    <row r="63788" spans="20:21" x14ac:dyDescent="0.2">
      <c r="T63788" s="11"/>
      <c r="U63788" s="11"/>
    </row>
    <row r="63789" spans="20:21" x14ac:dyDescent="0.2">
      <c r="T63789" s="11"/>
      <c r="U63789" s="11"/>
    </row>
    <row r="63790" spans="20:21" x14ac:dyDescent="0.2">
      <c r="T63790" s="11"/>
      <c r="U63790" s="11"/>
    </row>
    <row r="63791" spans="20:21" x14ac:dyDescent="0.2">
      <c r="T63791" s="11"/>
      <c r="U63791" s="11"/>
    </row>
    <row r="63792" spans="20:21" x14ac:dyDescent="0.2">
      <c r="T63792" s="11"/>
      <c r="U63792" s="11"/>
    </row>
    <row r="63793" spans="20:21" x14ac:dyDescent="0.2">
      <c r="T63793" s="11"/>
      <c r="U63793" s="11"/>
    </row>
    <row r="63794" spans="20:21" x14ac:dyDescent="0.2">
      <c r="T63794" s="11"/>
      <c r="U63794" s="11"/>
    </row>
    <row r="63795" spans="20:21" x14ac:dyDescent="0.2">
      <c r="T63795" s="11"/>
      <c r="U63795" s="11"/>
    </row>
    <row r="63796" spans="20:21" x14ac:dyDescent="0.2">
      <c r="T63796" s="11"/>
      <c r="U63796" s="11"/>
    </row>
    <row r="63797" spans="20:21" x14ac:dyDescent="0.2">
      <c r="T63797" s="11"/>
      <c r="U63797" s="11"/>
    </row>
    <row r="63798" spans="20:21" x14ac:dyDescent="0.2">
      <c r="T63798" s="11"/>
      <c r="U63798" s="11"/>
    </row>
    <row r="63799" spans="20:21" x14ac:dyDescent="0.2">
      <c r="T63799" s="11"/>
      <c r="U63799" s="11"/>
    </row>
    <row r="63800" spans="20:21" x14ac:dyDescent="0.2">
      <c r="T63800" s="11"/>
      <c r="U63800" s="11"/>
    </row>
    <row r="63801" spans="20:21" x14ac:dyDescent="0.2">
      <c r="T63801" s="11"/>
      <c r="U63801" s="11"/>
    </row>
    <row r="63802" spans="20:21" x14ac:dyDescent="0.2">
      <c r="T63802" s="11"/>
      <c r="U63802" s="11"/>
    </row>
    <row r="63803" spans="20:21" x14ac:dyDescent="0.2">
      <c r="T63803" s="11"/>
      <c r="U63803" s="11"/>
    </row>
    <row r="63804" spans="20:21" x14ac:dyDescent="0.2">
      <c r="T63804" s="11"/>
      <c r="U63804" s="11"/>
    </row>
    <row r="63805" spans="20:21" x14ac:dyDescent="0.2">
      <c r="T63805" s="11"/>
      <c r="U63805" s="11"/>
    </row>
    <row r="63806" spans="20:21" x14ac:dyDescent="0.2">
      <c r="T63806" s="11"/>
      <c r="U63806" s="11"/>
    </row>
    <row r="63807" spans="20:21" x14ac:dyDescent="0.2">
      <c r="T63807" s="11"/>
      <c r="U63807" s="11"/>
    </row>
    <row r="63808" spans="20:21" x14ac:dyDescent="0.2">
      <c r="T63808" s="11"/>
      <c r="U63808" s="11"/>
    </row>
    <row r="63809" spans="20:21" x14ac:dyDescent="0.2">
      <c r="T63809" s="11"/>
      <c r="U63809" s="11"/>
    </row>
    <row r="63810" spans="20:21" x14ac:dyDescent="0.2">
      <c r="T63810" s="11"/>
      <c r="U63810" s="11"/>
    </row>
    <row r="63811" spans="20:21" x14ac:dyDescent="0.2">
      <c r="T63811" s="11"/>
      <c r="U63811" s="11"/>
    </row>
    <row r="63812" spans="20:21" x14ac:dyDescent="0.2">
      <c r="T63812" s="11"/>
      <c r="U63812" s="11"/>
    </row>
    <row r="63813" spans="20:21" x14ac:dyDescent="0.2">
      <c r="T63813" s="11"/>
      <c r="U63813" s="11"/>
    </row>
    <row r="63814" spans="20:21" x14ac:dyDescent="0.2">
      <c r="T63814" s="11"/>
      <c r="U63814" s="11"/>
    </row>
    <row r="63815" spans="20:21" x14ac:dyDescent="0.2">
      <c r="T63815" s="11"/>
      <c r="U63815" s="11"/>
    </row>
    <row r="63816" spans="20:21" x14ac:dyDescent="0.2">
      <c r="T63816" s="11"/>
      <c r="U63816" s="11"/>
    </row>
    <row r="63817" spans="20:21" x14ac:dyDescent="0.2">
      <c r="T63817" s="11"/>
      <c r="U63817" s="11"/>
    </row>
    <row r="63818" spans="20:21" x14ac:dyDescent="0.2">
      <c r="T63818" s="11"/>
      <c r="U63818" s="11"/>
    </row>
    <row r="63819" spans="20:21" x14ac:dyDescent="0.2">
      <c r="T63819" s="11"/>
      <c r="U63819" s="11"/>
    </row>
    <row r="63820" spans="20:21" x14ac:dyDescent="0.2">
      <c r="T63820" s="11"/>
      <c r="U63820" s="11"/>
    </row>
    <row r="63821" spans="20:21" x14ac:dyDescent="0.2">
      <c r="T63821" s="11"/>
      <c r="U63821" s="11"/>
    </row>
    <row r="63822" spans="20:21" x14ac:dyDescent="0.2">
      <c r="T63822" s="11"/>
      <c r="U63822" s="11"/>
    </row>
    <row r="63823" spans="20:21" x14ac:dyDescent="0.2">
      <c r="T63823" s="11"/>
      <c r="U63823" s="11"/>
    </row>
    <row r="63824" spans="20:21" x14ac:dyDescent="0.2">
      <c r="T63824" s="11"/>
      <c r="U63824" s="11"/>
    </row>
    <row r="63825" spans="20:21" x14ac:dyDescent="0.2">
      <c r="T63825" s="11"/>
      <c r="U63825" s="11"/>
    </row>
    <row r="63826" spans="20:21" x14ac:dyDescent="0.2">
      <c r="T63826" s="11"/>
      <c r="U63826" s="11"/>
    </row>
    <row r="63827" spans="20:21" x14ac:dyDescent="0.2">
      <c r="T63827" s="11"/>
      <c r="U63827" s="11"/>
    </row>
    <row r="63828" spans="20:21" x14ac:dyDescent="0.2">
      <c r="T63828" s="11"/>
      <c r="U63828" s="11"/>
    </row>
    <row r="63829" spans="20:21" x14ac:dyDescent="0.2">
      <c r="T63829" s="11"/>
      <c r="U63829" s="11"/>
    </row>
    <row r="63830" spans="20:21" x14ac:dyDescent="0.2">
      <c r="T63830" s="11"/>
      <c r="U63830" s="11"/>
    </row>
    <row r="63831" spans="20:21" x14ac:dyDescent="0.2">
      <c r="T63831" s="11"/>
      <c r="U63831" s="11"/>
    </row>
    <row r="63832" spans="20:21" x14ac:dyDescent="0.2">
      <c r="T63832" s="11"/>
      <c r="U63832" s="11"/>
    </row>
    <row r="63833" spans="20:21" x14ac:dyDescent="0.2">
      <c r="T63833" s="11"/>
      <c r="U63833" s="11"/>
    </row>
    <row r="63834" spans="20:21" x14ac:dyDescent="0.2">
      <c r="T63834" s="11"/>
      <c r="U63834" s="11"/>
    </row>
    <row r="63835" spans="20:21" x14ac:dyDescent="0.2">
      <c r="T63835" s="11"/>
      <c r="U63835" s="11"/>
    </row>
    <row r="63836" spans="20:21" x14ac:dyDescent="0.2">
      <c r="T63836" s="11"/>
      <c r="U63836" s="11"/>
    </row>
    <row r="63837" spans="20:21" x14ac:dyDescent="0.2">
      <c r="T63837" s="11"/>
      <c r="U63837" s="11"/>
    </row>
    <row r="63838" spans="20:21" x14ac:dyDescent="0.2">
      <c r="T63838" s="11"/>
      <c r="U63838" s="11"/>
    </row>
    <row r="63839" spans="20:21" x14ac:dyDescent="0.2">
      <c r="T63839" s="11"/>
      <c r="U63839" s="11"/>
    </row>
    <row r="63840" spans="20:21" x14ac:dyDescent="0.2">
      <c r="T63840" s="11"/>
      <c r="U63840" s="11"/>
    </row>
    <row r="63841" spans="20:21" x14ac:dyDescent="0.2">
      <c r="T63841" s="11"/>
      <c r="U63841" s="11"/>
    </row>
    <row r="63842" spans="20:21" x14ac:dyDescent="0.2">
      <c r="T63842" s="11"/>
      <c r="U63842" s="11"/>
    </row>
    <row r="63843" spans="20:21" x14ac:dyDescent="0.2">
      <c r="T63843" s="11"/>
      <c r="U63843" s="11"/>
    </row>
    <row r="63844" spans="20:21" x14ac:dyDescent="0.2">
      <c r="T63844" s="11"/>
      <c r="U63844" s="11"/>
    </row>
    <row r="63845" spans="20:21" x14ac:dyDescent="0.2">
      <c r="T63845" s="11"/>
      <c r="U63845" s="11"/>
    </row>
    <row r="63846" spans="20:21" x14ac:dyDescent="0.2">
      <c r="T63846" s="11"/>
      <c r="U63846" s="11"/>
    </row>
    <row r="63847" spans="20:21" x14ac:dyDescent="0.2">
      <c r="T63847" s="11"/>
      <c r="U63847" s="11"/>
    </row>
    <row r="63848" spans="20:21" x14ac:dyDescent="0.2">
      <c r="T63848" s="11"/>
      <c r="U63848" s="11"/>
    </row>
    <row r="63849" spans="20:21" x14ac:dyDescent="0.2">
      <c r="T63849" s="11"/>
      <c r="U63849" s="11"/>
    </row>
    <row r="63850" spans="20:21" x14ac:dyDescent="0.2">
      <c r="T63850" s="11"/>
      <c r="U63850" s="11"/>
    </row>
    <row r="63851" spans="20:21" x14ac:dyDescent="0.2">
      <c r="T63851" s="11"/>
      <c r="U63851" s="11"/>
    </row>
    <row r="63852" spans="20:21" x14ac:dyDescent="0.2">
      <c r="T63852" s="11"/>
      <c r="U63852" s="11"/>
    </row>
    <row r="63853" spans="20:21" x14ac:dyDescent="0.2">
      <c r="T63853" s="11"/>
      <c r="U63853" s="11"/>
    </row>
    <row r="63854" spans="20:21" x14ac:dyDescent="0.2">
      <c r="T63854" s="11"/>
      <c r="U63854" s="11"/>
    </row>
    <row r="63855" spans="20:21" x14ac:dyDescent="0.2">
      <c r="T63855" s="11"/>
      <c r="U63855" s="11"/>
    </row>
    <row r="63856" spans="20:21" x14ac:dyDescent="0.2">
      <c r="T63856" s="11"/>
      <c r="U63856" s="11"/>
    </row>
    <row r="63857" spans="20:21" x14ac:dyDescent="0.2">
      <c r="T63857" s="11"/>
      <c r="U63857" s="11"/>
    </row>
    <row r="63858" spans="20:21" x14ac:dyDescent="0.2">
      <c r="T63858" s="11"/>
      <c r="U63858" s="11"/>
    </row>
    <row r="63859" spans="20:21" x14ac:dyDescent="0.2">
      <c r="T63859" s="11"/>
      <c r="U63859" s="11"/>
    </row>
    <row r="63860" spans="20:21" x14ac:dyDescent="0.2">
      <c r="T63860" s="11"/>
      <c r="U63860" s="11"/>
    </row>
    <row r="63861" spans="20:21" x14ac:dyDescent="0.2">
      <c r="T63861" s="11"/>
      <c r="U63861" s="11"/>
    </row>
    <row r="63862" spans="20:21" x14ac:dyDescent="0.2">
      <c r="T63862" s="11"/>
      <c r="U63862" s="11"/>
    </row>
    <row r="63863" spans="20:21" x14ac:dyDescent="0.2">
      <c r="T63863" s="11"/>
      <c r="U63863" s="11"/>
    </row>
    <row r="63864" spans="20:21" x14ac:dyDescent="0.2">
      <c r="T63864" s="11"/>
      <c r="U63864" s="11"/>
    </row>
    <row r="63865" spans="20:21" x14ac:dyDescent="0.2">
      <c r="T63865" s="11"/>
      <c r="U63865" s="11"/>
    </row>
    <row r="63866" spans="20:21" x14ac:dyDescent="0.2">
      <c r="T63866" s="11"/>
      <c r="U63866" s="11"/>
    </row>
    <row r="63867" spans="20:21" x14ac:dyDescent="0.2">
      <c r="T63867" s="11"/>
      <c r="U63867" s="11"/>
    </row>
    <row r="63868" spans="20:21" x14ac:dyDescent="0.2">
      <c r="T63868" s="11"/>
      <c r="U63868" s="11"/>
    </row>
    <row r="63869" spans="20:21" x14ac:dyDescent="0.2">
      <c r="T63869" s="11"/>
      <c r="U63869" s="11"/>
    </row>
    <row r="63870" spans="20:21" x14ac:dyDescent="0.2">
      <c r="T63870" s="11"/>
      <c r="U63870" s="11"/>
    </row>
    <row r="63871" spans="20:21" x14ac:dyDescent="0.2">
      <c r="T63871" s="11"/>
      <c r="U63871" s="11"/>
    </row>
    <row r="63872" spans="20:21" x14ac:dyDescent="0.2">
      <c r="T63872" s="11"/>
      <c r="U63872" s="11"/>
    </row>
    <row r="63873" spans="20:21" x14ac:dyDescent="0.2">
      <c r="T63873" s="11"/>
      <c r="U63873" s="11"/>
    </row>
    <row r="63874" spans="20:21" x14ac:dyDescent="0.2">
      <c r="T63874" s="11"/>
      <c r="U63874" s="11"/>
    </row>
    <row r="63875" spans="20:21" x14ac:dyDescent="0.2">
      <c r="T63875" s="11"/>
      <c r="U63875" s="11"/>
    </row>
    <row r="63876" spans="20:21" x14ac:dyDescent="0.2">
      <c r="T63876" s="11"/>
      <c r="U63876" s="11"/>
    </row>
    <row r="63877" spans="20:21" x14ac:dyDescent="0.2">
      <c r="T63877" s="11"/>
      <c r="U63877" s="11"/>
    </row>
    <row r="63878" spans="20:21" x14ac:dyDescent="0.2">
      <c r="T63878" s="11"/>
      <c r="U63878" s="11"/>
    </row>
    <row r="63879" spans="20:21" x14ac:dyDescent="0.2">
      <c r="T63879" s="11"/>
      <c r="U63879" s="11"/>
    </row>
    <row r="63880" spans="20:21" x14ac:dyDescent="0.2">
      <c r="T63880" s="11"/>
      <c r="U63880" s="11"/>
    </row>
    <row r="63881" spans="20:21" x14ac:dyDescent="0.2">
      <c r="T63881" s="11"/>
      <c r="U63881" s="11"/>
    </row>
    <row r="63882" spans="20:21" x14ac:dyDescent="0.2">
      <c r="T63882" s="11"/>
      <c r="U63882" s="11"/>
    </row>
    <row r="63883" spans="20:21" x14ac:dyDescent="0.2">
      <c r="T63883" s="11"/>
      <c r="U63883" s="11"/>
    </row>
    <row r="63884" spans="20:21" x14ac:dyDescent="0.2">
      <c r="T63884" s="11"/>
      <c r="U63884" s="11"/>
    </row>
    <row r="63885" spans="20:21" x14ac:dyDescent="0.2">
      <c r="T63885" s="11"/>
      <c r="U63885" s="11"/>
    </row>
    <row r="63886" spans="20:21" x14ac:dyDescent="0.2">
      <c r="T63886" s="11"/>
      <c r="U63886" s="11"/>
    </row>
    <row r="63887" spans="20:21" x14ac:dyDescent="0.2">
      <c r="T63887" s="11"/>
      <c r="U63887" s="11"/>
    </row>
    <row r="63888" spans="20:21" x14ac:dyDescent="0.2">
      <c r="T63888" s="11"/>
      <c r="U63888" s="11"/>
    </row>
    <row r="63889" spans="20:21" x14ac:dyDescent="0.2">
      <c r="T63889" s="11"/>
      <c r="U63889" s="11"/>
    </row>
    <row r="63890" spans="20:21" x14ac:dyDescent="0.2">
      <c r="T63890" s="11"/>
      <c r="U63890" s="11"/>
    </row>
    <row r="63891" spans="20:21" x14ac:dyDescent="0.2">
      <c r="T63891" s="11"/>
      <c r="U63891" s="11"/>
    </row>
    <row r="63892" spans="20:21" x14ac:dyDescent="0.2">
      <c r="T63892" s="11"/>
      <c r="U63892" s="11"/>
    </row>
    <row r="63893" spans="20:21" x14ac:dyDescent="0.2">
      <c r="T63893" s="11"/>
      <c r="U63893" s="11"/>
    </row>
    <row r="63894" spans="20:21" x14ac:dyDescent="0.2">
      <c r="T63894" s="11"/>
      <c r="U63894" s="11"/>
    </row>
    <row r="63895" spans="20:21" x14ac:dyDescent="0.2">
      <c r="T63895" s="11"/>
      <c r="U63895" s="11"/>
    </row>
    <row r="63896" spans="20:21" x14ac:dyDescent="0.2">
      <c r="T63896" s="11"/>
      <c r="U63896" s="11"/>
    </row>
    <row r="63897" spans="20:21" x14ac:dyDescent="0.2">
      <c r="T63897" s="11"/>
      <c r="U63897" s="11"/>
    </row>
    <row r="63898" spans="20:21" x14ac:dyDescent="0.2">
      <c r="T63898" s="11"/>
      <c r="U63898" s="11"/>
    </row>
    <row r="63899" spans="20:21" x14ac:dyDescent="0.2">
      <c r="T63899" s="11"/>
      <c r="U63899" s="11"/>
    </row>
    <row r="63900" spans="20:21" x14ac:dyDescent="0.2">
      <c r="T63900" s="11"/>
      <c r="U63900" s="11"/>
    </row>
    <row r="63901" spans="20:21" x14ac:dyDescent="0.2">
      <c r="T63901" s="11"/>
      <c r="U63901" s="11"/>
    </row>
    <row r="63902" spans="20:21" x14ac:dyDescent="0.2">
      <c r="T63902" s="11"/>
      <c r="U63902" s="11"/>
    </row>
    <row r="63903" spans="20:21" x14ac:dyDescent="0.2">
      <c r="T63903" s="11"/>
      <c r="U63903" s="11"/>
    </row>
    <row r="63904" spans="20:21" x14ac:dyDescent="0.2">
      <c r="T63904" s="11"/>
      <c r="U63904" s="11"/>
    </row>
    <row r="63905" spans="20:21" x14ac:dyDescent="0.2">
      <c r="T63905" s="11"/>
      <c r="U63905" s="11"/>
    </row>
    <row r="63906" spans="20:21" x14ac:dyDescent="0.2">
      <c r="T63906" s="11"/>
      <c r="U63906" s="11"/>
    </row>
    <row r="63907" spans="20:21" x14ac:dyDescent="0.2">
      <c r="T63907" s="11"/>
      <c r="U63907" s="11"/>
    </row>
    <row r="63908" spans="20:21" x14ac:dyDescent="0.2">
      <c r="T63908" s="11"/>
      <c r="U63908" s="11"/>
    </row>
    <row r="63909" spans="20:21" x14ac:dyDescent="0.2">
      <c r="T63909" s="11"/>
      <c r="U63909" s="11"/>
    </row>
    <row r="63910" spans="20:21" x14ac:dyDescent="0.2">
      <c r="T63910" s="11"/>
      <c r="U63910" s="11"/>
    </row>
    <row r="63911" spans="20:21" x14ac:dyDescent="0.2">
      <c r="T63911" s="11"/>
      <c r="U63911" s="11"/>
    </row>
    <row r="63912" spans="20:21" x14ac:dyDescent="0.2">
      <c r="T63912" s="11"/>
      <c r="U63912" s="11"/>
    </row>
    <row r="63913" spans="20:21" x14ac:dyDescent="0.2">
      <c r="T63913" s="11"/>
      <c r="U63913" s="11"/>
    </row>
    <row r="63914" spans="20:21" x14ac:dyDescent="0.2">
      <c r="T63914" s="11"/>
      <c r="U63914" s="11"/>
    </row>
    <row r="63915" spans="20:21" x14ac:dyDescent="0.2">
      <c r="T63915" s="11"/>
      <c r="U63915" s="11"/>
    </row>
    <row r="63916" spans="20:21" x14ac:dyDescent="0.2">
      <c r="T63916" s="11"/>
      <c r="U63916" s="11"/>
    </row>
    <row r="63917" spans="20:21" x14ac:dyDescent="0.2">
      <c r="T63917" s="11"/>
      <c r="U63917" s="11"/>
    </row>
    <row r="63918" spans="20:21" x14ac:dyDescent="0.2">
      <c r="T63918" s="11"/>
      <c r="U63918" s="11"/>
    </row>
    <row r="63919" spans="20:21" x14ac:dyDescent="0.2">
      <c r="T63919" s="11"/>
      <c r="U63919" s="11"/>
    </row>
    <row r="63920" spans="20:21" x14ac:dyDescent="0.2">
      <c r="T63920" s="11"/>
      <c r="U63920" s="11"/>
    </row>
    <row r="63921" spans="20:21" x14ac:dyDescent="0.2">
      <c r="T63921" s="11"/>
      <c r="U63921" s="11"/>
    </row>
    <row r="63922" spans="20:21" x14ac:dyDescent="0.2">
      <c r="T63922" s="11"/>
      <c r="U63922" s="11"/>
    </row>
    <row r="63923" spans="20:21" x14ac:dyDescent="0.2">
      <c r="T63923" s="11"/>
      <c r="U63923" s="11"/>
    </row>
    <row r="63924" spans="20:21" x14ac:dyDescent="0.2">
      <c r="T63924" s="11"/>
      <c r="U63924" s="11"/>
    </row>
    <row r="63925" spans="20:21" x14ac:dyDescent="0.2">
      <c r="T63925" s="11"/>
      <c r="U63925" s="11"/>
    </row>
    <row r="63926" spans="20:21" x14ac:dyDescent="0.2">
      <c r="T63926" s="11"/>
      <c r="U63926" s="11"/>
    </row>
    <row r="63927" spans="20:21" x14ac:dyDescent="0.2">
      <c r="T63927" s="11"/>
      <c r="U63927" s="11"/>
    </row>
    <row r="63928" spans="20:21" x14ac:dyDescent="0.2">
      <c r="T63928" s="11"/>
      <c r="U63928" s="11"/>
    </row>
    <row r="63929" spans="20:21" x14ac:dyDescent="0.2">
      <c r="T63929" s="11"/>
      <c r="U63929" s="11"/>
    </row>
    <row r="63930" spans="20:21" x14ac:dyDescent="0.2">
      <c r="T63930" s="11"/>
      <c r="U63930" s="11"/>
    </row>
    <row r="63931" spans="20:21" x14ac:dyDescent="0.2">
      <c r="T63931" s="11"/>
      <c r="U63931" s="11"/>
    </row>
    <row r="63932" spans="20:21" x14ac:dyDescent="0.2">
      <c r="T63932" s="11"/>
      <c r="U63932" s="11"/>
    </row>
    <row r="63933" spans="20:21" x14ac:dyDescent="0.2">
      <c r="T63933" s="11"/>
      <c r="U63933" s="11"/>
    </row>
    <row r="63934" spans="20:21" x14ac:dyDescent="0.2">
      <c r="T63934" s="11"/>
      <c r="U63934" s="11"/>
    </row>
    <row r="63935" spans="20:21" x14ac:dyDescent="0.2">
      <c r="T63935" s="11"/>
      <c r="U63935" s="11"/>
    </row>
    <row r="63936" spans="20:21" x14ac:dyDescent="0.2">
      <c r="T63936" s="11"/>
      <c r="U63936" s="11"/>
    </row>
    <row r="63937" spans="20:21" x14ac:dyDescent="0.2">
      <c r="T63937" s="11"/>
      <c r="U63937" s="11"/>
    </row>
    <row r="63938" spans="20:21" x14ac:dyDescent="0.2">
      <c r="T63938" s="11"/>
      <c r="U63938" s="11"/>
    </row>
    <row r="63939" spans="20:21" x14ac:dyDescent="0.2">
      <c r="T63939" s="11"/>
      <c r="U63939" s="11"/>
    </row>
    <row r="63940" spans="20:21" x14ac:dyDescent="0.2">
      <c r="T63940" s="11"/>
      <c r="U63940" s="11"/>
    </row>
    <row r="63941" spans="20:21" x14ac:dyDescent="0.2">
      <c r="T63941" s="11"/>
      <c r="U63941" s="11"/>
    </row>
    <row r="63942" spans="20:21" x14ac:dyDescent="0.2">
      <c r="T63942" s="11"/>
      <c r="U63942" s="11"/>
    </row>
    <row r="63943" spans="20:21" x14ac:dyDescent="0.2">
      <c r="T63943" s="11"/>
      <c r="U63943" s="11"/>
    </row>
    <row r="63944" spans="20:21" x14ac:dyDescent="0.2">
      <c r="T63944" s="11"/>
      <c r="U63944" s="11"/>
    </row>
    <row r="63945" spans="20:21" x14ac:dyDescent="0.2">
      <c r="T63945" s="11"/>
      <c r="U63945" s="11"/>
    </row>
    <row r="63946" spans="20:21" x14ac:dyDescent="0.2">
      <c r="T63946" s="11"/>
      <c r="U63946" s="11"/>
    </row>
    <row r="63947" spans="20:21" x14ac:dyDescent="0.2">
      <c r="T63947" s="11"/>
      <c r="U63947" s="11"/>
    </row>
    <row r="63948" spans="20:21" x14ac:dyDescent="0.2">
      <c r="T63948" s="11"/>
      <c r="U63948" s="11"/>
    </row>
    <row r="63949" spans="20:21" x14ac:dyDescent="0.2">
      <c r="T63949" s="11"/>
      <c r="U63949" s="11"/>
    </row>
    <row r="63950" spans="20:21" x14ac:dyDescent="0.2">
      <c r="T63950" s="11"/>
      <c r="U63950" s="11"/>
    </row>
    <row r="63951" spans="20:21" x14ac:dyDescent="0.2">
      <c r="T63951" s="11"/>
      <c r="U63951" s="11"/>
    </row>
    <row r="63952" spans="20:21" x14ac:dyDescent="0.2">
      <c r="T63952" s="11"/>
      <c r="U63952" s="11"/>
    </row>
    <row r="63953" spans="20:21" x14ac:dyDescent="0.2">
      <c r="T63953" s="11"/>
      <c r="U63953" s="11"/>
    </row>
    <row r="63954" spans="20:21" x14ac:dyDescent="0.2">
      <c r="T63954" s="11"/>
      <c r="U63954" s="11"/>
    </row>
    <row r="63955" spans="20:21" x14ac:dyDescent="0.2">
      <c r="T63955" s="11"/>
      <c r="U63955" s="11"/>
    </row>
    <row r="63956" spans="20:21" x14ac:dyDescent="0.2">
      <c r="T63956" s="11"/>
      <c r="U63956" s="11"/>
    </row>
    <row r="63957" spans="20:21" x14ac:dyDescent="0.2">
      <c r="T63957" s="11"/>
      <c r="U63957" s="11"/>
    </row>
    <row r="63958" spans="20:21" x14ac:dyDescent="0.2">
      <c r="T63958" s="11"/>
      <c r="U63958" s="11"/>
    </row>
    <row r="63959" spans="20:21" x14ac:dyDescent="0.2">
      <c r="T63959" s="11"/>
      <c r="U63959" s="11"/>
    </row>
    <row r="63960" spans="20:21" x14ac:dyDescent="0.2">
      <c r="T63960" s="11"/>
      <c r="U63960" s="11"/>
    </row>
    <row r="63961" spans="20:21" x14ac:dyDescent="0.2">
      <c r="T63961" s="11"/>
      <c r="U63961" s="11"/>
    </row>
    <row r="63962" spans="20:21" x14ac:dyDescent="0.2">
      <c r="T63962" s="11"/>
      <c r="U63962" s="11"/>
    </row>
    <row r="63963" spans="20:21" x14ac:dyDescent="0.2">
      <c r="T63963" s="11"/>
      <c r="U63963" s="11"/>
    </row>
    <row r="63964" spans="20:21" x14ac:dyDescent="0.2">
      <c r="T63964" s="11"/>
      <c r="U63964" s="11"/>
    </row>
    <row r="63965" spans="20:21" x14ac:dyDescent="0.2">
      <c r="T63965" s="11"/>
      <c r="U63965" s="11"/>
    </row>
    <row r="63966" spans="20:21" x14ac:dyDescent="0.2">
      <c r="T63966" s="11"/>
      <c r="U63966" s="11"/>
    </row>
    <row r="63967" spans="20:21" x14ac:dyDescent="0.2">
      <c r="T63967" s="11"/>
      <c r="U63967" s="11"/>
    </row>
    <row r="63968" spans="20:21" x14ac:dyDescent="0.2">
      <c r="T63968" s="11"/>
      <c r="U63968" s="11"/>
    </row>
    <row r="63969" spans="20:21" x14ac:dyDescent="0.2">
      <c r="T63969" s="11"/>
      <c r="U63969" s="11"/>
    </row>
    <row r="63970" spans="20:21" x14ac:dyDescent="0.2">
      <c r="T63970" s="11"/>
      <c r="U63970" s="11"/>
    </row>
    <row r="63971" spans="20:21" x14ac:dyDescent="0.2">
      <c r="T63971" s="11"/>
      <c r="U63971" s="11"/>
    </row>
    <row r="63972" spans="20:21" x14ac:dyDescent="0.2">
      <c r="T63972" s="11"/>
      <c r="U63972" s="11"/>
    </row>
    <row r="63973" spans="20:21" x14ac:dyDescent="0.2">
      <c r="T63973" s="11"/>
      <c r="U63973" s="11"/>
    </row>
    <row r="63974" spans="20:21" x14ac:dyDescent="0.2">
      <c r="T63974" s="11"/>
      <c r="U63974" s="11"/>
    </row>
    <row r="63975" spans="20:21" x14ac:dyDescent="0.2">
      <c r="T63975" s="11"/>
      <c r="U63975" s="11"/>
    </row>
    <row r="63976" spans="20:21" x14ac:dyDescent="0.2">
      <c r="T63976" s="11"/>
      <c r="U63976" s="11"/>
    </row>
    <row r="63977" spans="20:21" x14ac:dyDescent="0.2">
      <c r="T63977" s="11"/>
      <c r="U63977" s="11"/>
    </row>
    <row r="63978" spans="20:21" x14ac:dyDescent="0.2">
      <c r="T63978" s="11"/>
      <c r="U63978" s="11"/>
    </row>
    <row r="63979" spans="20:21" x14ac:dyDescent="0.2">
      <c r="T63979" s="11"/>
      <c r="U63979" s="11"/>
    </row>
    <row r="63980" spans="20:21" x14ac:dyDescent="0.2">
      <c r="T63980" s="11"/>
      <c r="U63980" s="11"/>
    </row>
    <row r="63981" spans="20:21" x14ac:dyDescent="0.2">
      <c r="T63981" s="11"/>
      <c r="U63981" s="11"/>
    </row>
    <row r="63982" spans="20:21" x14ac:dyDescent="0.2">
      <c r="T63982" s="11"/>
      <c r="U63982" s="11"/>
    </row>
    <row r="63983" spans="20:21" x14ac:dyDescent="0.2">
      <c r="T63983" s="11"/>
      <c r="U63983" s="11"/>
    </row>
    <row r="63984" spans="20:21" x14ac:dyDescent="0.2">
      <c r="T63984" s="11"/>
      <c r="U63984" s="11"/>
    </row>
    <row r="63985" spans="20:21" x14ac:dyDescent="0.2">
      <c r="T63985" s="11"/>
      <c r="U63985" s="11"/>
    </row>
    <row r="63986" spans="20:21" x14ac:dyDescent="0.2">
      <c r="T63986" s="11"/>
      <c r="U63986" s="11"/>
    </row>
    <row r="63987" spans="20:21" x14ac:dyDescent="0.2">
      <c r="T63987" s="11"/>
      <c r="U63987" s="11"/>
    </row>
    <row r="63988" spans="20:21" x14ac:dyDescent="0.2">
      <c r="T63988" s="11"/>
      <c r="U63988" s="11"/>
    </row>
    <row r="63989" spans="20:21" x14ac:dyDescent="0.2">
      <c r="T63989" s="11"/>
      <c r="U63989" s="11"/>
    </row>
    <row r="63990" spans="20:21" x14ac:dyDescent="0.2">
      <c r="T63990" s="11"/>
      <c r="U63990" s="11"/>
    </row>
    <row r="63991" spans="20:21" x14ac:dyDescent="0.2">
      <c r="T63991" s="11"/>
      <c r="U63991" s="11"/>
    </row>
    <row r="63992" spans="20:21" x14ac:dyDescent="0.2">
      <c r="T63992" s="11"/>
      <c r="U63992" s="11"/>
    </row>
    <row r="63993" spans="20:21" x14ac:dyDescent="0.2">
      <c r="T63993" s="11"/>
      <c r="U63993" s="11"/>
    </row>
    <row r="63994" spans="20:21" x14ac:dyDescent="0.2">
      <c r="T63994" s="11"/>
      <c r="U63994" s="11"/>
    </row>
    <row r="63995" spans="20:21" x14ac:dyDescent="0.2">
      <c r="T63995" s="11"/>
      <c r="U63995" s="11"/>
    </row>
    <row r="63996" spans="20:21" x14ac:dyDescent="0.2">
      <c r="T63996" s="11"/>
      <c r="U63996" s="11"/>
    </row>
    <row r="63997" spans="20:21" x14ac:dyDescent="0.2">
      <c r="T63997" s="11"/>
      <c r="U63997" s="11"/>
    </row>
    <row r="63998" spans="20:21" x14ac:dyDescent="0.2">
      <c r="T63998" s="11"/>
      <c r="U63998" s="11"/>
    </row>
    <row r="63999" spans="20:21" x14ac:dyDescent="0.2">
      <c r="T63999" s="11"/>
      <c r="U63999" s="11"/>
    </row>
    <row r="64000" spans="20:21" x14ac:dyDescent="0.2">
      <c r="T64000" s="11"/>
      <c r="U64000" s="11"/>
    </row>
    <row r="64001" spans="20:21" x14ac:dyDescent="0.2">
      <c r="T64001" s="11"/>
      <c r="U64001" s="11"/>
    </row>
    <row r="64002" spans="20:21" x14ac:dyDescent="0.2">
      <c r="T64002" s="11"/>
      <c r="U64002" s="11"/>
    </row>
    <row r="64003" spans="20:21" x14ac:dyDescent="0.2">
      <c r="T64003" s="11"/>
      <c r="U64003" s="11"/>
    </row>
    <row r="64004" spans="20:21" x14ac:dyDescent="0.2">
      <c r="T64004" s="11"/>
      <c r="U64004" s="11"/>
    </row>
    <row r="64005" spans="20:21" x14ac:dyDescent="0.2">
      <c r="T64005" s="11"/>
      <c r="U64005" s="11"/>
    </row>
    <row r="64006" spans="20:21" x14ac:dyDescent="0.2">
      <c r="T64006" s="11"/>
      <c r="U64006" s="11"/>
    </row>
    <row r="64007" spans="20:21" x14ac:dyDescent="0.2">
      <c r="T64007" s="11"/>
      <c r="U64007" s="11"/>
    </row>
    <row r="64008" spans="20:21" x14ac:dyDescent="0.2">
      <c r="T64008" s="11"/>
      <c r="U64008" s="11"/>
    </row>
    <row r="64009" spans="20:21" x14ac:dyDescent="0.2">
      <c r="T64009" s="11"/>
      <c r="U64009" s="11"/>
    </row>
    <row r="64010" spans="20:21" x14ac:dyDescent="0.2">
      <c r="T64010" s="11"/>
      <c r="U64010" s="11"/>
    </row>
    <row r="64011" spans="20:21" x14ac:dyDescent="0.2">
      <c r="T64011" s="11"/>
      <c r="U64011" s="11"/>
    </row>
    <row r="64012" spans="20:21" x14ac:dyDescent="0.2">
      <c r="T64012" s="11"/>
      <c r="U64012" s="11"/>
    </row>
    <row r="64013" spans="20:21" x14ac:dyDescent="0.2">
      <c r="T64013" s="11"/>
      <c r="U64013" s="11"/>
    </row>
    <row r="64014" spans="20:21" x14ac:dyDescent="0.2">
      <c r="T64014" s="11"/>
      <c r="U64014" s="11"/>
    </row>
    <row r="64015" spans="20:21" x14ac:dyDescent="0.2">
      <c r="T64015" s="11"/>
      <c r="U64015" s="11"/>
    </row>
    <row r="64016" spans="20:21" x14ac:dyDescent="0.2">
      <c r="T64016" s="11"/>
      <c r="U64016" s="11"/>
    </row>
    <row r="64017" spans="20:21" x14ac:dyDescent="0.2">
      <c r="T64017" s="11"/>
      <c r="U64017" s="11"/>
    </row>
    <row r="64018" spans="20:21" x14ac:dyDescent="0.2">
      <c r="T64018" s="11"/>
      <c r="U64018" s="11"/>
    </row>
    <row r="64019" spans="20:21" x14ac:dyDescent="0.2">
      <c r="T64019" s="11"/>
      <c r="U64019" s="11"/>
    </row>
    <row r="64020" spans="20:21" x14ac:dyDescent="0.2">
      <c r="T64020" s="11"/>
      <c r="U64020" s="11"/>
    </row>
    <row r="64021" spans="20:21" x14ac:dyDescent="0.2">
      <c r="T64021" s="11"/>
      <c r="U64021" s="11"/>
    </row>
    <row r="64022" spans="20:21" x14ac:dyDescent="0.2">
      <c r="T64022" s="11"/>
      <c r="U64022" s="11"/>
    </row>
    <row r="64023" spans="20:21" x14ac:dyDescent="0.2">
      <c r="T64023" s="11"/>
      <c r="U64023" s="11"/>
    </row>
    <row r="64024" spans="20:21" x14ac:dyDescent="0.2">
      <c r="T64024" s="11"/>
      <c r="U64024" s="11"/>
    </row>
    <row r="64025" spans="20:21" x14ac:dyDescent="0.2">
      <c r="T64025" s="11"/>
      <c r="U64025" s="11"/>
    </row>
    <row r="64026" spans="20:21" x14ac:dyDescent="0.2">
      <c r="T64026" s="11"/>
      <c r="U64026" s="11"/>
    </row>
    <row r="64027" spans="20:21" x14ac:dyDescent="0.2">
      <c r="T64027" s="11"/>
      <c r="U64027" s="11"/>
    </row>
    <row r="64028" spans="20:21" x14ac:dyDescent="0.2">
      <c r="T64028" s="11"/>
      <c r="U64028" s="11"/>
    </row>
    <row r="64029" spans="20:21" x14ac:dyDescent="0.2">
      <c r="T64029" s="11"/>
      <c r="U64029" s="11"/>
    </row>
    <row r="64030" spans="20:21" x14ac:dyDescent="0.2">
      <c r="T64030" s="11"/>
      <c r="U64030" s="11"/>
    </row>
    <row r="64031" spans="20:21" x14ac:dyDescent="0.2">
      <c r="T64031" s="11"/>
      <c r="U64031" s="11"/>
    </row>
    <row r="64032" spans="20:21" x14ac:dyDescent="0.2">
      <c r="T64032" s="11"/>
      <c r="U64032" s="11"/>
    </row>
    <row r="64033" spans="20:21" x14ac:dyDescent="0.2">
      <c r="T64033" s="11"/>
      <c r="U64033" s="11"/>
    </row>
    <row r="64034" spans="20:21" x14ac:dyDescent="0.2">
      <c r="T64034" s="11"/>
      <c r="U64034" s="11"/>
    </row>
    <row r="64035" spans="20:21" x14ac:dyDescent="0.2">
      <c r="T64035" s="11"/>
      <c r="U64035" s="11"/>
    </row>
    <row r="64036" spans="20:21" x14ac:dyDescent="0.2">
      <c r="T64036" s="11"/>
      <c r="U64036" s="11"/>
    </row>
    <row r="64037" spans="20:21" x14ac:dyDescent="0.2">
      <c r="T64037" s="11"/>
      <c r="U64037" s="11"/>
    </row>
    <row r="64038" spans="20:21" x14ac:dyDescent="0.2">
      <c r="T64038" s="11"/>
      <c r="U64038" s="11"/>
    </row>
    <row r="64039" spans="20:21" x14ac:dyDescent="0.2">
      <c r="T64039" s="11"/>
      <c r="U64039" s="11"/>
    </row>
    <row r="64040" spans="20:21" x14ac:dyDescent="0.2">
      <c r="T64040" s="11"/>
      <c r="U64040" s="11"/>
    </row>
    <row r="64041" spans="20:21" x14ac:dyDescent="0.2">
      <c r="T64041" s="11"/>
      <c r="U64041" s="11"/>
    </row>
    <row r="64042" spans="20:21" x14ac:dyDescent="0.2">
      <c r="T64042" s="11"/>
      <c r="U64042" s="11"/>
    </row>
    <row r="64043" spans="20:21" x14ac:dyDescent="0.2">
      <c r="T64043" s="11"/>
      <c r="U64043" s="11"/>
    </row>
    <row r="64044" spans="20:21" x14ac:dyDescent="0.2">
      <c r="T64044" s="11"/>
      <c r="U64044" s="11"/>
    </row>
    <row r="64045" spans="20:21" x14ac:dyDescent="0.2">
      <c r="T64045" s="11"/>
      <c r="U64045" s="11"/>
    </row>
    <row r="64046" spans="20:21" x14ac:dyDescent="0.2">
      <c r="T64046" s="11"/>
      <c r="U64046" s="11"/>
    </row>
    <row r="64047" spans="20:21" x14ac:dyDescent="0.2">
      <c r="T64047" s="11"/>
      <c r="U64047" s="11"/>
    </row>
    <row r="64048" spans="20:21" x14ac:dyDescent="0.2">
      <c r="T64048" s="11"/>
      <c r="U64048" s="11"/>
    </row>
    <row r="64049" spans="20:21" x14ac:dyDescent="0.2">
      <c r="T64049" s="11"/>
      <c r="U64049" s="11"/>
    </row>
    <row r="64050" spans="20:21" x14ac:dyDescent="0.2">
      <c r="T64050" s="11"/>
      <c r="U64050" s="11"/>
    </row>
    <row r="64051" spans="20:21" x14ac:dyDescent="0.2">
      <c r="T64051" s="11"/>
      <c r="U64051" s="11"/>
    </row>
    <row r="64052" spans="20:21" x14ac:dyDescent="0.2">
      <c r="T64052" s="11"/>
      <c r="U64052" s="11"/>
    </row>
    <row r="64053" spans="20:21" x14ac:dyDescent="0.2">
      <c r="T64053" s="11"/>
      <c r="U64053" s="11"/>
    </row>
    <row r="64054" spans="20:21" x14ac:dyDescent="0.2">
      <c r="T64054" s="11"/>
      <c r="U64054" s="11"/>
    </row>
    <row r="64055" spans="20:21" x14ac:dyDescent="0.2">
      <c r="T64055" s="11"/>
      <c r="U64055" s="11"/>
    </row>
    <row r="64056" spans="20:21" x14ac:dyDescent="0.2">
      <c r="T64056" s="11"/>
      <c r="U64056" s="11"/>
    </row>
    <row r="64057" spans="20:21" x14ac:dyDescent="0.2">
      <c r="T64057" s="11"/>
      <c r="U64057" s="11"/>
    </row>
    <row r="64058" spans="20:21" x14ac:dyDescent="0.2">
      <c r="T64058" s="11"/>
      <c r="U64058" s="11"/>
    </row>
    <row r="64059" spans="20:21" x14ac:dyDescent="0.2">
      <c r="T64059" s="11"/>
      <c r="U64059" s="11"/>
    </row>
    <row r="64060" spans="20:21" x14ac:dyDescent="0.2">
      <c r="T64060" s="11"/>
      <c r="U64060" s="11"/>
    </row>
    <row r="64061" spans="20:21" x14ac:dyDescent="0.2">
      <c r="T64061" s="11"/>
      <c r="U64061" s="11"/>
    </row>
    <row r="64062" spans="20:21" x14ac:dyDescent="0.2">
      <c r="T64062" s="11"/>
      <c r="U64062" s="11"/>
    </row>
    <row r="64063" spans="20:21" x14ac:dyDescent="0.2">
      <c r="T64063" s="11"/>
      <c r="U64063" s="11"/>
    </row>
    <row r="64064" spans="20:21" x14ac:dyDescent="0.2">
      <c r="T64064" s="11"/>
      <c r="U64064" s="11"/>
    </row>
    <row r="64065" spans="20:21" x14ac:dyDescent="0.2">
      <c r="T64065" s="11"/>
      <c r="U64065" s="11"/>
    </row>
    <row r="64066" spans="20:21" x14ac:dyDescent="0.2">
      <c r="T64066" s="11"/>
      <c r="U64066" s="11"/>
    </row>
    <row r="64067" spans="20:21" x14ac:dyDescent="0.2">
      <c r="T64067" s="11"/>
      <c r="U64067" s="11"/>
    </row>
    <row r="64068" spans="20:21" x14ac:dyDescent="0.2">
      <c r="T64068" s="11"/>
      <c r="U64068" s="11"/>
    </row>
    <row r="64069" spans="20:21" x14ac:dyDescent="0.2">
      <c r="T64069" s="11"/>
      <c r="U64069" s="11"/>
    </row>
    <row r="64070" spans="20:21" x14ac:dyDescent="0.2">
      <c r="T64070" s="11"/>
      <c r="U64070" s="11"/>
    </row>
    <row r="64071" spans="20:21" x14ac:dyDescent="0.2">
      <c r="T64071" s="11"/>
      <c r="U64071" s="11"/>
    </row>
    <row r="64072" spans="20:21" x14ac:dyDescent="0.2">
      <c r="T64072" s="11"/>
      <c r="U64072" s="11"/>
    </row>
    <row r="64073" spans="20:21" x14ac:dyDescent="0.2">
      <c r="T64073" s="11"/>
      <c r="U64073" s="11"/>
    </row>
    <row r="64074" spans="20:21" x14ac:dyDescent="0.2">
      <c r="T64074" s="11"/>
      <c r="U64074" s="11"/>
    </row>
    <row r="64075" spans="20:21" x14ac:dyDescent="0.2">
      <c r="T64075" s="11"/>
      <c r="U64075" s="11"/>
    </row>
    <row r="64076" spans="20:21" x14ac:dyDescent="0.2">
      <c r="T64076" s="11"/>
      <c r="U64076" s="11"/>
    </row>
    <row r="64077" spans="20:21" x14ac:dyDescent="0.2">
      <c r="T64077" s="11"/>
      <c r="U64077" s="11"/>
    </row>
    <row r="64078" spans="20:21" x14ac:dyDescent="0.2">
      <c r="T64078" s="11"/>
      <c r="U64078" s="11"/>
    </row>
    <row r="64079" spans="20:21" x14ac:dyDescent="0.2">
      <c r="T64079" s="11"/>
      <c r="U64079" s="11"/>
    </row>
    <row r="64080" spans="20:21" x14ac:dyDescent="0.2">
      <c r="T64080" s="11"/>
      <c r="U64080" s="11"/>
    </row>
    <row r="64081" spans="20:21" x14ac:dyDescent="0.2">
      <c r="T64081" s="11"/>
      <c r="U64081" s="11"/>
    </row>
    <row r="64082" spans="20:21" x14ac:dyDescent="0.2">
      <c r="T64082" s="11"/>
      <c r="U64082" s="11"/>
    </row>
    <row r="64083" spans="20:21" x14ac:dyDescent="0.2">
      <c r="T64083" s="11"/>
      <c r="U64083" s="11"/>
    </row>
    <row r="64084" spans="20:21" x14ac:dyDescent="0.2">
      <c r="T64084" s="11"/>
      <c r="U64084" s="11"/>
    </row>
    <row r="64085" spans="20:21" x14ac:dyDescent="0.2">
      <c r="T64085" s="11"/>
      <c r="U64085" s="11"/>
    </row>
    <row r="64086" spans="20:21" x14ac:dyDescent="0.2">
      <c r="T64086" s="11"/>
      <c r="U64086" s="11"/>
    </row>
    <row r="64087" spans="20:21" x14ac:dyDescent="0.2">
      <c r="T64087" s="11"/>
      <c r="U64087" s="11"/>
    </row>
    <row r="64088" spans="20:21" x14ac:dyDescent="0.2">
      <c r="T64088" s="11"/>
      <c r="U64088" s="11"/>
    </row>
    <row r="64089" spans="20:21" x14ac:dyDescent="0.2">
      <c r="T64089" s="11"/>
      <c r="U64089" s="11"/>
    </row>
    <row r="64090" spans="20:21" x14ac:dyDescent="0.2">
      <c r="T64090" s="11"/>
      <c r="U64090" s="11"/>
    </row>
    <row r="64091" spans="20:21" x14ac:dyDescent="0.2">
      <c r="T64091" s="11"/>
      <c r="U64091" s="11"/>
    </row>
    <row r="64092" spans="20:21" x14ac:dyDescent="0.2">
      <c r="T64092" s="11"/>
      <c r="U64092" s="11"/>
    </row>
    <row r="64093" spans="20:21" x14ac:dyDescent="0.2">
      <c r="T64093" s="11"/>
      <c r="U64093" s="11"/>
    </row>
    <row r="64094" spans="20:21" x14ac:dyDescent="0.2">
      <c r="T64094" s="11"/>
      <c r="U64094" s="11"/>
    </row>
    <row r="64095" spans="20:21" x14ac:dyDescent="0.2">
      <c r="T64095" s="11"/>
      <c r="U64095" s="11"/>
    </row>
    <row r="64096" spans="20:21" x14ac:dyDescent="0.2">
      <c r="T64096" s="11"/>
      <c r="U64096" s="11"/>
    </row>
    <row r="64097" spans="20:21" x14ac:dyDescent="0.2">
      <c r="T64097" s="11"/>
      <c r="U64097" s="11"/>
    </row>
    <row r="64098" spans="20:21" x14ac:dyDescent="0.2">
      <c r="T64098" s="11"/>
      <c r="U64098" s="11"/>
    </row>
    <row r="64099" spans="20:21" x14ac:dyDescent="0.2">
      <c r="T64099" s="11"/>
      <c r="U64099" s="11"/>
    </row>
    <row r="64100" spans="20:21" x14ac:dyDescent="0.2">
      <c r="T64100" s="11"/>
      <c r="U64100" s="11"/>
    </row>
    <row r="64101" spans="20:21" x14ac:dyDescent="0.2">
      <c r="T64101" s="11"/>
      <c r="U64101" s="11"/>
    </row>
    <row r="64102" spans="20:21" x14ac:dyDescent="0.2">
      <c r="T64102" s="11"/>
      <c r="U64102" s="11"/>
    </row>
    <row r="64103" spans="20:21" x14ac:dyDescent="0.2">
      <c r="T64103" s="11"/>
      <c r="U64103" s="11"/>
    </row>
    <row r="64104" spans="20:21" x14ac:dyDescent="0.2">
      <c r="T64104" s="11"/>
      <c r="U64104" s="11"/>
    </row>
    <row r="64105" spans="20:21" x14ac:dyDescent="0.2">
      <c r="T64105" s="11"/>
      <c r="U64105" s="11"/>
    </row>
    <row r="64106" spans="20:21" x14ac:dyDescent="0.2">
      <c r="T64106" s="11"/>
      <c r="U64106" s="11"/>
    </row>
    <row r="64107" spans="20:21" x14ac:dyDescent="0.2">
      <c r="T64107" s="11"/>
      <c r="U64107" s="11"/>
    </row>
    <row r="64108" spans="20:21" x14ac:dyDescent="0.2">
      <c r="T64108" s="11"/>
      <c r="U64108" s="11"/>
    </row>
    <row r="64109" spans="20:21" x14ac:dyDescent="0.2">
      <c r="T64109" s="11"/>
      <c r="U64109" s="11"/>
    </row>
    <row r="64110" spans="20:21" x14ac:dyDescent="0.2">
      <c r="T64110" s="11"/>
      <c r="U64110" s="11"/>
    </row>
    <row r="64111" spans="20:21" x14ac:dyDescent="0.2">
      <c r="T64111" s="11"/>
      <c r="U64111" s="11"/>
    </row>
    <row r="64112" spans="20:21" x14ac:dyDescent="0.2">
      <c r="T64112" s="11"/>
      <c r="U64112" s="11"/>
    </row>
    <row r="64113" spans="20:21" x14ac:dyDescent="0.2">
      <c r="T64113" s="11"/>
      <c r="U64113" s="11"/>
    </row>
    <row r="64114" spans="20:21" x14ac:dyDescent="0.2">
      <c r="T64114" s="11"/>
      <c r="U64114" s="11"/>
    </row>
    <row r="64115" spans="20:21" x14ac:dyDescent="0.2">
      <c r="T64115" s="11"/>
      <c r="U64115" s="11"/>
    </row>
    <row r="64116" spans="20:21" x14ac:dyDescent="0.2">
      <c r="T64116" s="11"/>
      <c r="U64116" s="11"/>
    </row>
    <row r="64117" spans="20:21" x14ac:dyDescent="0.2">
      <c r="T64117" s="11"/>
      <c r="U64117" s="11"/>
    </row>
    <row r="64118" spans="20:21" x14ac:dyDescent="0.2">
      <c r="T64118" s="11"/>
      <c r="U64118" s="11"/>
    </row>
    <row r="64119" spans="20:21" x14ac:dyDescent="0.2">
      <c r="T64119" s="11"/>
      <c r="U64119" s="11"/>
    </row>
    <row r="64120" spans="20:21" x14ac:dyDescent="0.2">
      <c r="T64120" s="11"/>
      <c r="U64120" s="11"/>
    </row>
    <row r="64121" spans="20:21" x14ac:dyDescent="0.2">
      <c r="T64121" s="11"/>
      <c r="U64121" s="11"/>
    </row>
    <row r="64122" spans="20:21" x14ac:dyDescent="0.2">
      <c r="T64122" s="11"/>
      <c r="U64122" s="11"/>
    </row>
    <row r="64123" spans="20:21" x14ac:dyDescent="0.2">
      <c r="T64123" s="11"/>
      <c r="U64123" s="11"/>
    </row>
    <row r="64124" spans="20:21" x14ac:dyDescent="0.2">
      <c r="T64124" s="11"/>
      <c r="U64124" s="11"/>
    </row>
    <row r="64125" spans="20:21" x14ac:dyDescent="0.2">
      <c r="T64125" s="11"/>
      <c r="U64125" s="11"/>
    </row>
    <row r="64126" spans="20:21" x14ac:dyDescent="0.2">
      <c r="T64126" s="11"/>
      <c r="U64126" s="11"/>
    </row>
    <row r="64127" spans="20:21" x14ac:dyDescent="0.2">
      <c r="T64127" s="11"/>
      <c r="U64127" s="11"/>
    </row>
    <row r="64128" spans="20:21" x14ac:dyDescent="0.2">
      <c r="T64128" s="11"/>
      <c r="U64128" s="11"/>
    </row>
    <row r="64129" spans="20:21" x14ac:dyDescent="0.2">
      <c r="T64129" s="11"/>
      <c r="U64129" s="11"/>
    </row>
    <row r="64130" spans="20:21" x14ac:dyDescent="0.2">
      <c r="T64130" s="11"/>
      <c r="U64130" s="11"/>
    </row>
    <row r="64131" spans="20:21" x14ac:dyDescent="0.2">
      <c r="T64131" s="11"/>
      <c r="U64131" s="11"/>
    </row>
    <row r="64132" spans="20:21" x14ac:dyDescent="0.2">
      <c r="T64132" s="11"/>
      <c r="U64132" s="11"/>
    </row>
    <row r="64133" spans="20:21" x14ac:dyDescent="0.2">
      <c r="T64133" s="11"/>
      <c r="U64133" s="11"/>
    </row>
    <row r="64134" spans="20:21" x14ac:dyDescent="0.2">
      <c r="T64134" s="11"/>
      <c r="U64134" s="11"/>
    </row>
    <row r="64135" spans="20:21" x14ac:dyDescent="0.2">
      <c r="T64135" s="11"/>
      <c r="U64135" s="11"/>
    </row>
    <row r="64136" spans="20:21" x14ac:dyDescent="0.2">
      <c r="T64136" s="11"/>
      <c r="U64136" s="11"/>
    </row>
    <row r="64137" spans="20:21" x14ac:dyDescent="0.2">
      <c r="T64137" s="11"/>
      <c r="U64137" s="11"/>
    </row>
    <row r="64138" spans="20:21" x14ac:dyDescent="0.2">
      <c r="T64138" s="11"/>
      <c r="U64138" s="11"/>
    </row>
    <row r="64139" spans="20:21" x14ac:dyDescent="0.2">
      <c r="T64139" s="11"/>
      <c r="U64139" s="11"/>
    </row>
    <row r="64140" spans="20:21" x14ac:dyDescent="0.2">
      <c r="T64140" s="11"/>
      <c r="U64140" s="11"/>
    </row>
    <row r="64141" spans="20:21" x14ac:dyDescent="0.2">
      <c r="T64141" s="11"/>
      <c r="U64141" s="11"/>
    </row>
    <row r="64142" spans="20:21" x14ac:dyDescent="0.2">
      <c r="T64142" s="11"/>
      <c r="U64142" s="11"/>
    </row>
    <row r="64143" spans="20:21" x14ac:dyDescent="0.2">
      <c r="T64143" s="11"/>
      <c r="U64143" s="11"/>
    </row>
    <row r="64144" spans="20:21" x14ac:dyDescent="0.2">
      <c r="T64144" s="11"/>
      <c r="U64144" s="11"/>
    </row>
    <row r="64145" spans="20:21" x14ac:dyDescent="0.2">
      <c r="T64145" s="11"/>
      <c r="U64145" s="11"/>
    </row>
    <row r="64146" spans="20:21" x14ac:dyDescent="0.2">
      <c r="T64146" s="11"/>
      <c r="U64146" s="11"/>
    </row>
    <row r="64147" spans="20:21" x14ac:dyDescent="0.2">
      <c r="T64147" s="11"/>
      <c r="U64147" s="11"/>
    </row>
    <row r="64148" spans="20:21" x14ac:dyDescent="0.2">
      <c r="T64148" s="11"/>
      <c r="U64148" s="11"/>
    </row>
    <row r="64149" spans="20:21" x14ac:dyDescent="0.2">
      <c r="T64149" s="11"/>
      <c r="U64149" s="11"/>
    </row>
    <row r="64150" spans="20:21" x14ac:dyDescent="0.2">
      <c r="T64150" s="11"/>
      <c r="U64150" s="11"/>
    </row>
    <row r="64151" spans="20:21" x14ac:dyDescent="0.2">
      <c r="T64151" s="11"/>
      <c r="U64151" s="11"/>
    </row>
    <row r="64152" spans="20:21" x14ac:dyDescent="0.2">
      <c r="T64152" s="11"/>
      <c r="U64152" s="11"/>
    </row>
    <row r="64153" spans="20:21" x14ac:dyDescent="0.2">
      <c r="T64153" s="11"/>
      <c r="U64153" s="11"/>
    </row>
    <row r="64154" spans="20:21" x14ac:dyDescent="0.2">
      <c r="T64154" s="11"/>
      <c r="U64154" s="11"/>
    </row>
    <row r="64155" spans="20:21" x14ac:dyDescent="0.2">
      <c r="T64155" s="11"/>
      <c r="U64155" s="11"/>
    </row>
    <row r="64156" spans="20:21" x14ac:dyDescent="0.2">
      <c r="T64156" s="11"/>
      <c r="U64156" s="11"/>
    </row>
    <row r="64157" spans="20:21" x14ac:dyDescent="0.2">
      <c r="T64157" s="11"/>
      <c r="U64157" s="11"/>
    </row>
    <row r="64158" spans="20:21" x14ac:dyDescent="0.2">
      <c r="T64158" s="11"/>
      <c r="U64158" s="11"/>
    </row>
    <row r="64159" spans="20:21" x14ac:dyDescent="0.2">
      <c r="T64159" s="11"/>
      <c r="U64159" s="11"/>
    </row>
    <row r="64160" spans="20:21" x14ac:dyDescent="0.2">
      <c r="T64160" s="11"/>
      <c r="U64160" s="11"/>
    </row>
    <row r="64161" spans="20:21" x14ac:dyDescent="0.2">
      <c r="T64161" s="11"/>
      <c r="U64161" s="11"/>
    </row>
    <row r="64162" spans="20:21" x14ac:dyDescent="0.2">
      <c r="T64162" s="11"/>
      <c r="U64162" s="11"/>
    </row>
    <row r="64163" spans="20:21" x14ac:dyDescent="0.2">
      <c r="T64163" s="11"/>
      <c r="U64163" s="11"/>
    </row>
    <row r="64164" spans="20:21" x14ac:dyDescent="0.2">
      <c r="T64164" s="11"/>
      <c r="U64164" s="11"/>
    </row>
    <row r="64165" spans="20:21" x14ac:dyDescent="0.2">
      <c r="T64165" s="11"/>
      <c r="U64165" s="11"/>
    </row>
    <row r="64166" spans="20:21" x14ac:dyDescent="0.2">
      <c r="T64166" s="11"/>
      <c r="U64166" s="11"/>
    </row>
    <row r="64167" spans="20:21" x14ac:dyDescent="0.2">
      <c r="T64167" s="11"/>
      <c r="U64167" s="11"/>
    </row>
    <row r="64168" spans="20:21" x14ac:dyDescent="0.2">
      <c r="T64168" s="11"/>
      <c r="U64168" s="11"/>
    </row>
    <row r="64169" spans="20:21" x14ac:dyDescent="0.2">
      <c r="T64169" s="11"/>
      <c r="U64169" s="11"/>
    </row>
    <row r="64170" spans="20:21" x14ac:dyDescent="0.2">
      <c r="T64170" s="11"/>
      <c r="U64170" s="11"/>
    </row>
    <row r="64171" spans="20:21" x14ac:dyDescent="0.2">
      <c r="T64171" s="11"/>
      <c r="U64171" s="11"/>
    </row>
    <row r="64172" spans="20:21" x14ac:dyDescent="0.2">
      <c r="T64172" s="11"/>
      <c r="U64172" s="11"/>
    </row>
    <row r="64173" spans="20:21" x14ac:dyDescent="0.2">
      <c r="T64173" s="11"/>
      <c r="U64173" s="11"/>
    </row>
    <row r="64174" spans="20:21" x14ac:dyDescent="0.2">
      <c r="T64174" s="11"/>
      <c r="U64174" s="11"/>
    </row>
    <row r="64175" spans="20:21" x14ac:dyDescent="0.2">
      <c r="T64175" s="11"/>
      <c r="U64175" s="11"/>
    </row>
    <row r="64176" spans="20:21" x14ac:dyDescent="0.2">
      <c r="T64176" s="11"/>
      <c r="U64176" s="11"/>
    </row>
    <row r="64177" spans="20:21" x14ac:dyDescent="0.2">
      <c r="T64177" s="11"/>
      <c r="U64177" s="11"/>
    </row>
    <row r="64178" spans="20:21" x14ac:dyDescent="0.2">
      <c r="T64178" s="11"/>
      <c r="U64178" s="11"/>
    </row>
    <row r="64179" spans="20:21" x14ac:dyDescent="0.2">
      <c r="T64179" s="11"/>
      <c r="U64179" s="11"/>
    </row>
    <row r="64180" spans="20:21" x14ac:dyDescent="0.2">
      <c r="T64180" s="11"/>
      <c r="U64180" s="11"/>
    </row>
    <row r="64181" spans="20:21" x14ac:dyDescent="0.2">
      <c r="T64181" s="11"/>
      <c r="U64181" s="11"/>
    </row>
    <row r="64182" spans="20:21" x14ac:dyDescent="0.2">
      <c r="T64182" s="11"/>
      <c r="U64182" s="11"/>
    </row>
    <row r="64183" spans="20:21" x14ac:dyDescent="0.2">
      <c r="T64183" s="11"/>
      <c r="U64183" s="11"/>
    </row>
    <row r="64184" spans="20:21" x14ac:dyDescent="0.2">
      <c r="T64184" s="11"/>
      <c r="U64184" s="11"/>
    </row>
    <row r="64185" spans="20:21" x14ac:dyDescent="0.2">
      <c r="T64185" s="11"/>
      <c r="U64185" s="11"/>
    </row>
    <row r="64186" spans="20:21" x14ac:dyDescent="0.2">
      <c r="T64186" s="11"/>
      <c r="U64186" s="11"/>
    </row>
    <row r="64187" spans="20:21" x14ac:dyDescent="0.2">
      <c r="T64187" s="11"/>
      <c r="U64187" s="11"/>
    </row>
    <row r="64188" spans="20:21" x14ac:dyDescent="0.2">
      <c r="T64188" s="11"/>
      <c r="U64188" s="11"/>
    </row>
    <row r="64189" spans="20:21" x14ac:dyDescent="0.2">
      <c r="T64189" s="11"/>
      <c r="U64189" s="11"/>
    </row>
    <row r="64190" spans="20:21" x14ac:dyDescent="0.2">
      <c r="T64190" s="11"/>
      <c r="U64190" s="11"/>
    </row>
    <row r="64191" spans="20:21" x14ac:dyDescent="0.2">
      <c r="T64191" s="11"/>
      <c r="U64191" s="11"/>
    </row>
    <row r="64192" spans="20:21" x14ac:dyDescent="0.2">
      <c r="T64192" s="11"/>
      <c r="U64192" s="11"/>
    </row>
    <row r="64193" spans="20:21" x14ac:dyDescent="0.2">
      <c r="T64193" s="11"/>
      <c r="U64193" s="11"/>
    </row>
    <row r="64194" spans="20:21" x14ac:dyDescent="0.2">
      <c r="T64194" s="11"/>
      <c r="U64194" s="11"/>
    </row>
    <row r="64195" spans="20:21" x14ac:dyDescent="0.2">
      <c r="T64195" s="11"/>
      <c r="U64195" s="11"/>
    </row>
    <row r="64196" spans="20:21" x14ac:dyDescent="0.2">
      <c r="T64196" s="11"/>
      <c r="U64196" s="11"/>
    </row>
    <row r="64197" spans="20:21" x14ac:dyDescent="0.2">
      <c r="T64197" s="11"/>
      <c r="U64197" s="11"/>
    </row>
    <row r="64198" spans="20:21" x14ac:dyDescent="0.2">
      <c r="T64198" s="11"/>
      <c r="U64198" s="11"/>
    </row>
    <row r="64199" spans="20:21" x14ac:dyDescent="0.2">
      <c r="T64199" s="11"/>
      <c r="U64199" s="11"/>
    </row>
    <row r="64200" spans="20:21" x14ac:dyDescent="0.2">
      <c r="T64200" s="11"/>
      <c r="U64200" s="11"/>
    </row>
    <row r="64201" spans="20:21" x14ac:dyDescent="0.2">
      <c r="T64201" s="11"/>
      <c r="U64201" s="11"/>
    </row>
    <row r="64202" spans="20:21" x14ac:dyDescent="0.2">
      <c r="T64202" s="11"/>
      <c r="U64202" s="11"/>
    </row>
    <row r="64203" spans="20:21" x14ac:dyDescent="0.2">
      <c r="T64203" s="11"/>
      <c r="U64203" s="11"/>
    </row>
    <row r="64204" spans="20:21" x14ac:dyDescent="0.2">
      <c r="T64204" s="11"/>
      <c r="U64204" s="11"/>
    </row>
    <row r="64205" spans="20:21" x14ac:dyDescent="0.2">
      <c r="T64205" s="11"/>
      <c r="U64205" s="11"/>
    </row>
    <row r="64206" spans="20:21" x14ac:dyDescent="0.2">
      <c r="T64206" s="11"/>
      <c r="U64206" s="11"/>
    </row>
    <row r="64207" spans="20:21" x14ac:dyDescent="0.2">
      <c r="T64207" s="11"/>
      <c r="U64207" s="11"/>
    </row>
    <row r="64208" spans="20:21" x14ac:dyDescent="0.2">
      <c r="T64208" s="11"/>
      <c r="U64208" s="11"/>
    </row>
    <row r="64209" spans="20:21" x14ac:dyDescent="0.2">
      <c r="T64209" s="11"/>
      <c r="U64209" s="11"/>
    </row>
    <row r="64210" spans="20:21" x14ac:dyDescent="0.2">
      <c r="T64210" s="11"/>
      <c r="U64210" s="11"/>
    </row>
    <row r="64211" spans="20:21" x14ac:dyDescent="0.2">
      <c r="T64211" s="11"/>
      <c r="U64211" s="11"/>
    </row>
    <row r="64212" spans="20:21" x14ac:dyDescent="0.2">
      <c r="T64212" s="11"/>
      <c r="U64212" s="11"/>
    </row>
    <row r="64213" spans="20:21" x14ac:dyDescent="0.2">
      <c r="T64213" s="11"/>
      <c r="U64213" s="11"/>
    </row>
    <row r="64214" spans="20:21" x14ac:dyDescent="0.2">
      <c r="T64214" s="11"/>
      <c r="U64214" s="11"/>
    </row>
    <row r="64215" spans="20:21" x14ac:dyDescent="0.2">
      <c r="T64215" s="11"/>
      <c r="U64215" s="11"/>
    </row>
    <row r="64216" spans="20:21" x14ac:dyDescent="0.2">
      <c r="T64216" s="11"/>
      <c r="U64216" s="11"/>
    </row>
    <row r="64217" spans="20:21" x14ac:dyDescent="0.2">
      <c r="T64217" s="11"/>
      <c r="U64217" s="11"/>
    </row>
    <row r="64218" spans="20:21" x14ac:dyDescent="0.2">
      <c r="T64218" s="11"/>
      <c r="U64218" s="11"/>
    </row>
    <row r="64219" spans="20:21" x14ac:dyDescent="0.2">
      <c r="T64219" s="11"/>
      <c r="U64219" s="11"/>
    </row>
    <row r="64220" spans="20:21" x14ac:dyDescent="0.2">
      <c r="T64220" s="11"/>
      <c r="U64220" s="11"/>
    </row>
    <row r="64221" spans="20:21" x14ac:dyDescent="0.2">
      <c r="T64221" s="11"/>
      <c r="U64221" s="11"/>
    </row>
    <row r="64222" spans="20:21" x14ac:dyDescent="0.2">
      <c r="T64222" s="11"/>
      <c r="U64222" s="11"/>
    </row>
    <row r="64223" spans="20:21" x14ac:dyDescent="0.2">
      <c r="T64223" s="11"/>
      <c r="U64223" s="11"/>
    </row>
    <row r="64224" spans="20:21" x14ac:dyDescent="0.2">
      <c r="T64224" s="11"/>
      <c r="U64224" s="11"/>
    </row>
    <row r="64225" spans="20:21" x14ac:dyDescent="0.2">
      <c r="T64225" s="11"/>
      <c r="U64225" s="11"/>
    </row>
    <row r="64226" spans="20:21" x14ac:dyDescent="0.2">
      <c r="T64226" s="11"/>
      <c r="U64226" s="11"/>
    </row>
    <row r="64227" spans="20:21" x14ac:dyDescent="0.2">
      <c r="T64227" s="11"/>
      <c r="U64227" s="11"/>
    </row>
    <row r="64228" spans="20:21" x14ac:dyDescent="0.2">
      <c r="T64228" s="11"/>
      <c r="U64228" s="11"/>
    </row>
    <row r="64229" spans="20:21" x14ac:dyDescent="0.2">
      <c r="T64229" s="11"/>
      <c r="U64229" s="11"/>
    </row>
    <row r="64230" spans="20:21" x14ac:dyDescent="0.2">
      <c r="T64230" s="11"/>
      <c r="U64230" s="11"/>
    </row>
    <row r="64231" spans="20:21" x14ac:dyDescent="0.2">
      <c r="T64231" s="11"/>
      <c r="U64231" s="11"/>
    </row>
    <row r="64232" spans="20:21" x14ac:dyDescent="0.2">
      <c r="T64232" s="11"/>
      <c r="U64232" s="11"/>
    </row>
    <row r="64233" spans="20:21" x14ac:dyDescent="0.2">
      <c r="T64233" s="11"/>
      <c r="U64233" s="11"/>
    </row>
    <row r="64234" spans="20:21" x14ac:dyDescent="0.2">
      <c r="T64234" s="11"/>
      <c r="U64234" s="11"/>
    </row>
    <row r="64235" spans="20:21" x14ac:dyDescent="0.2">
      <c r="T64235" s="11"/>
      <c r="U64235" s="11"/>
    </row>
    <row r="64236" spans="20:21" x14ac:dyDescent="0.2">
      <c r="T64236" s="11"/>
      <c r="U64236" s="11"/>
    </row>
    <row r="64237" spans="20:21" x14ac:dyDescent="0.2">
      <c r="T64237" s="11"/>
      <c r="U64237" s="11"/>
    </row>
    <row r="64238" spans="20:21" x14ac:dyDescent="0.2">
      <c r="T64238" s="11"/>
      <c r="U64238" s="11"/>
    </row>
    <row r="64239" spans="20:21" x14ac:dyDescent="0.2">
      <c r="T64239" s="11"/>
      <c r="U64239" s="11"/>
    </row>
    <row r="64240" spans="20:21" x14ac:dyDescent="0.2">
      <c r="T64240" s="11"/>
      <c r="U64240" s="11"/>
    </row>
    <row r="64241" spans="20:21" x14ac:dyDescent="0.2">
      <c r="T64241" s="11"/>
      <c r="U64241" s="11"/>
    </row>
    <row r="64242" spans="20:21" x14ac:dyDescent="0.2">
      <c r="T64242" s="11"/>
      <c r="U64242" s="11"/>
    </row>
    <row r="64243" spans="20:21" x14ac:dyDescent="0.2">
      <c r="T64243" s="11"/>
      <c r="U64243" s="11"/>
    </row>
    <row r="64244" spans="20:21" x14ac:dyDescent="0.2">
      <c r="T64244" s="11"/>
      <c r="U64244" s="11"/>
    </row>
    <row r="64245" spans="20:21" x14ac:dyDescent="0.2">
      <c r="T64245" s="11"/>
      <c r="U64245" s="11"/>
    </row>
    <row r="64246" spans="20:21" x14ac:dyDescent="0.2">
      <c r="T64246" s="11"/>
      <c r="U64246" s="11"/>
    </row>
    <row r="64247" spans="20:21" x14ac:dyDescent="0.2">
      <c r="T64247" s="11"/>
      <c r="U64247" s="11"/>
    </row>
    <row r="64248" spans="20:21" x14ac:dyDescent="0.2">
      <c r="T64248" s="11"/>
      <c r="U64248" s="11"/>
    </row>
    <row r="64249" spans="20:21" x14ac:dyDescent="0.2">
      <c r="T64249" s="11"/>
      <c r="U64249" s="11"/>
    </row>
    <row r="64250" spans="20:21" x14ac:dyDescent="0.2">
      <c r="T64250" s="11"/>
      <c r="U64250" s="11"/>
    </row>
    <row r="64251" spans="20:21" x14ac:dyDescent="0.2">
      <c r="T64251" s="11"/>
      <c r="U64251" s="11"/>
    </row>
    <row r="64252" spans="20:21" x14ac:dyDescent="0.2">
      <c r="T64252" s="11"/>
      <c r="U64252" s="11"/>
    </row>
    <row r="64253" spans="20:21" x14ac:dyDescent="0.2">
      <c r="T64253" s="11"/>
      <c r="U64253" s="11"/>
    </row>
    <row r="64254" spans="20:21" x14ac:dyDescent="0.2">
      <c r="T64254" s="11"/>
      <c r="U64254" s="11"/>
    </row>
    <row r="64255" spans="20:21" x14ac:dyDescent="0.2">
      <c r="T64255" s="11"/>
      <c r="U64255" s="11"/>
    </row>
    <row r="64256" spans="20:21" x14ac:dyDescent="0.2">
      <c r="T64256" s="11"/>
      <c r="U64256" s="11"/>
    </row>
    <row r="64257" spans="20:21" x14ac:dyDescent="0.2">
      <c r="T64257" s="11"/>
      <c r="U64257" s="11"/>
    </row>
    <row r="64258" spans="20:21" x14ac:dyDescent="0.2">
      <c r="T64258" s="11"/>
      <c r="U64258" s="11"/>
    </row>
    <row r="64259" spans="20:21" x14ac:dyDescent="0.2">
      <c r="T64259" s="11"/>
      <c r="U64259" s="11"/>
    </row>
    <row r="64260" spans="20:21" x14ac:dyDescent="0.2">
      <c r="T64260" s="11"/>
      <c r="U64260" s="11"/>
    </row>
    <row r="64261" spans="20:21" x14ac:dyDescent="0.2">
      <c r="T64261" s="11"/>
      <c r="U64261" s="11"/>
    </row>
    <row r="64262" spans="20:21" x14ac:dyDescent="0.2">
      <c r="T64262" s="11"/>
      <c r="U64262" s="11"/>
    </row>
    <row r="64263" spans="20:21" x14ac:dyDescent="0.2">
      <c r="T64263" s="11"/>
      <c r="U64263" s="11"/>
    </row>
    <row r="64264" spans="20:21" x14ac:dyDescent="0.2">
      <c r="T64264" s="11"/>
      <c r="U64264" s="11"/>
    </row>
    <row r="64265" spans="20:21" x14ac:dyDescent="0.2">
      <c r="T64265" s="11"/>
      <c r="U64265" s="11"/>
    </row>
    <row r="64266" spans="20:21" x14ac:dyDescent="0.2">
      <c r="T64266" s="11"/>
      <c r="U64266" s="11"/>
    </row>
    <row r="64267" spans="20:21" x14ac:dyDescent="0.2">
      <c r="T64267" s="11"/>
      <c r="U64267" s="11"/>
    </row>
    <row r="64268" spans="20:21" x14ac:dyDescent="0.2">
      <c r="T64268" s="11"/>
      <c r="U64268" s="11"/>
    </row>
    <row r="64269" spans="20:21" x14ac:dyDescent="0.2">
      <c r="T64269" s="11"/>
      <c r="U64269" s="11"/>
    </row>
    <row r="64270" spans="20:21" x14ac:dyDescent="0.2">
      <c r="T64270" s="11"/>
      <c r="U64270" s="11"/>
    </row>
    <row r="64271" spans="20:21" x14ac:dyDescent="0.2">
      <c r="T64271" s="11"/>
      <c r="U64271" s="11"/>
    </row>
    <row r="64272" spans="20:21" x14ac:dyDescent="0.2">
      <c r="T64272" s="11"/>
      <c r="U64272" s="11"/>
    </row>
    <row r="64273" spans="20:21" x14ac:dyDescent="0.2">
      <c r="T64273" s="11"/>
      <c r="U64273" s="11"/>
    </row>
    <row r="64274" spans="20:21" x14ac:dyDescent="0.2">
      <c r="T64274" s="11"/>
      <c r="U64274" s="11"/>
    </row>
    <row r="64275" spans="20:21" x14ac:dyDescent="0.2">
      <c r="T64275" s="11"/>
      <c r="U64275" s="11"/>
    </row>
    <row r="64276" spans="20:21" x14ac:dyDescent="0.2">
      <c r="T64276" s="11"/>
      <c r="U64276" s="11"/>
    </row>
    <row r="64277" spans="20:21" x14ac:dyDescent="0.2">
      <c r="T64277" s="11"/>
      <c r="U64277" s="11"/>
    </row>
    <row r="64278" spans="20:21" x14ac:dyDescent="0.2">
      <c r="T64278" s="11"/>
      <c r="U64278" s="11"/>
    </row>
    <row r="64279" spans="20:21" x14ac:dyDescent="0.2">
      <c r="T64279" s="11"/>
      <c r="U64279" s="11"/>
    </row>
    <row r="64280" spans="20:21" x14ac:dyDescent="0.2">
      <c r="T64280" s="11"/>
      <c r="U64280" s="11"/>
    </row>
    <row r="64281" spans="20:21" x14ac:dyDescent="0.2">
      <c r="T64281" s="11"/>
      <c r="U64281" s="11"/>
    </row>
    <row r="64282" spans="20:21" x14ac:dyDescent="0.2">
      <c r="T64282" s="11"/>
      <c r="U64282" s="11"/>
    </row>
    <row r="64283" spans="20:21" x14ac:dyDescent="0.2">
      <c r="T64283" s="11"/>
      <c r="U64283" s="11"/>
    </row>
    <row r="64284" spans="20:21" x14ac:dyDescent="0.2">
      <c r="T64284" s="11"/>
      <c r="U64284" s="11"/>
    </row>
    <row r="64285" spans="20:21" x14ac:dyDescent="0.2">
      <c r="T64285" s="11"/>
      <c r="U64285" s="11"/>
    </row>
    <row r="64286" spans="20:21" x14ac:dyDescent="0.2">
      <c r="T64286" s="11"/>
      <c r="U64286" s="11"/>
    </row>
    <row r="64287" spans="20:21" x14ac:dyDescent="0.2">
      <c r="T64287" s="11"/>
      <c r="U64287" s="11"/>
    </row>
    <row r="64288" spans="20:21" x14ac:dyDescent="0.2">
      <c r="T64288" s="11"/>
      <c r="U64288" s="11"/>
    </row>
    <row r="64289" spans="20:21" x14ac:dyDescent="0.2">
      <c r="T64289" s="11"/>
      <c r="U64289" s="11"/>
    </row>
    <row r="64290" spans="20:21" x14ac:dyDescent="0.2">
      <c r="T64290" s="11"/>
      <c r="U64290" s="11"/>
    </row>
    <row r="64291" spans="20:21" x14ac:dyDescent="0.2">
      <c r="T64291" s="11"/>
      <c r="U64291" s="11"/>
    </row>
    <row r="64292" spans="20:21" x14ac:dyDescent="0.2">
      <c r="T64292" s="11"/>
      <c r="U64292" s="11"/>
    </row>
    <row r="64293" spans="20:21" x14ac:dyDescent="0.2">
      <c r="T64293" s="11"/>
      <c r="U64293" s="11"/>
    </row>
    <row r="64294" spans="20:21" x14ac:dyDescent="0.2">
      <c r="T64294" s="11"/>
      <c r="U64294" s="11"/>
    </row>
    <row r="64295" spans="20:21" x14ac:dyDescent="0.2">
      <c r="T64295" s="11"/>
      <c r="U64295" s="11"/>
    </row>
    <row r="64296" spans="20:21" x14ac:dyDescent="0.2">
      <c r="T64296" s="11"/>
      <c r="U64296" s="11"/>
    </row>
    <row r="64297" spans="20:21" x14ac:dyDescent="0.2">
      <c r="T64297" s="11"/>
      <c r="U64297" s="11"/>
    </row>
    <row r="64298" spans="20:21" x14ac:dyDescent="0.2">
      <c r="T64298" s="11"/>
      <c r="U64298" s="11"/>
    </row>
    <row r="64299" spans="20:21" x14ac:dyDescent="0.2">
      <c r="T64299" s="11"/>
      <c r="U64299" s="11"/>
    </row>
    <row r="64300" spans="20:21" x14ac:dyDescent="0.2">
      <c r="T64300" s="11"/>
      <c r="U64300" s="11"/>
    </row>
    <row r="64301" spans="20:21" x14ac:dyDescent="0.2">
      <c r="T64301" s="11"/>
      <c r="U64301" s="11"/>
    </row>
    <row r="64302" spans="20:21" x14ac:dyDescent="0.2">
      <c r="T64302" s="11"/>
      <c r="U64302" s="11"/>
    </row>
    <row r="64303" spans="20:21" x14ac:dyDescent="0.2">
      <c r="T64303" s="11"/>
      <c r="U64303" s="11"/>
    </row>
    <row r="64304" spans="20:21" x14ac:dyDescent="0.2">
      <c r="T64304" s="11"/>
      <c r="U64304" s="11"/>
    </row>
    <row r="64305" spans="20:21" x14ac:dyDescent="0.2">
      <c r="T64305" s="11"/>
      <c r="U64305" s="11"/>
    </row>
    <row r="64306" spans="20:21" x14ac:dyDescent="0.2">
      <c r="T64306" s="11"/>
      <c r="U64306" s="11"/>
    </row>
    <row r="64307" spans="20:21" x14ac:dyDescent="0.2">
      <c r="T64307" s="11"/>
      <c r="U64307" s="11"/>
    </row>
    <row r="64308" spans="20:21" x14ac:dyDescent="0.2">
      <c r="T64308" s="11"/>
      <c r="U64308" s="11"/>
    </row>
    <row r="64309" spans="20:21" x14ac:dyDescent="0.2">
      <c r="T64309" s="11"/>
      <c r="U64309" s="11"/>
    </row>
    <row r="64310" spans="20:21" x14ac:dyDescent="0.2">
      <c r="T64310" s="11"/>
      <c r="U64310" s="11"/>
    </row>
    <row r="64311" spans="20:21" x14ac:dyDescent="0.2">
      <c r="T64311" s="11"/>
      <c r="U64311" s="11"/>
    </row>
    <row r="64312" spans="20:21" x14ac:dyDescent="0.2">
      <c r="T64312" s="11"/>
      <c r="U64312" s="11"/>
    </row>
    <row r="64313" spans="20:21" x14ac:dyDescent="0.2">
      <c r="T64313" s="11"/>
      <c r="U64313" s="11"/>
    </row>
    <row r="64314" spans="20:21" x14ac:dyDescent="0.2">
      <c r="T64314" s="11"/>
      <c r="U64314" s="11"/>
    </row>
    <row r="64315" spans="20:21" x14ac:dyDescent="0.2">
      <c r="T64315" s="11"/>
      <c r="U64315" s="11"/>
    </row>
    <row r="64316" spans="20:21" x14ac:dyDescent="0.2">
      <c r="T64316" s="11"/>
      <c r="U64316" s="11"/>
    </row>
    <row r="64317" spans="20:21" x14ac:dyDescent="0.2">
      <c r="T64317" s="11"/>
      <c r="U64317" s="11"/>
    </row>
    <row r="64318" spans="20:21" x14ac:dyDescent="0.2">
      <c r="T64318" s="11"/>
      <c r="U64318" s="11"/>
    </row>
    <row r="64319" spans="20:21" x14ac:dyDescent="0.2">
      <c r="T64319" s="11"/>
      <c r="U64319" s="11"/>
    </row>
    <row r="64320" spans="20:21" x14ac:dyDescent="0.2">
      <c r="T64320" s="11"/>
      <c r="U64320" s="11"/>
    </row>
    <row r="64321" spans="20:21" x14ac:dyDescent="0.2">
      <c r="T64321" s="11"/>
      <c r="U64321" s="11"/>
    </row>
    <row r="64322" spans="20:21" x14ac:dyDescent="0.2">
      <c r="T64322" s="11"/>
      <c r="U64322" s="11"/>
    </row>
    <row r="64323" spans="20:21" x14ac:dyDescent="0.2">
      <c r="T64323" s="11"/>
      <c r="U64323" s="11"/>
    </row>
    <row r="64324" spans="20:21" x14ac:dyDescent="0.2">
      <c r="T64324" s="11"/>
      <c r="U64324" s="11"/>
    </row>
    <row r="64325" spans="20:21" x14ac:dyDescent="0.2">
      <c r="T64325" s="11"/>
      <c r="U64325" s="11"/>
    </row>
    <row r="64326" spans="20:21" x14ac:dyDescent="0.2">
      <c r="T64326" s="11"/>
      <c r="U64326" s="11"/>
    </row>
    <row r="64327" spans="20:21" x14ac:dyDescent="0.2">
      <c r="T64327" s="11"/>
      <c r="U64327" s="11"/>
    </row>
    <row r="64328" spans="20:21" x14ac:dyDescent="0.2">
      <c r="T64328" s="11"/>
      <c r="U64328" s="11"/>
    </row>
    <row r="64329" spans="20:21" x14ac:dyDescent="0.2">
      <c r="T64329" s="11"/>
      <c r="U64329" s="11"/>
    </row>
    <row r="64330" spans="20:21" x14ac:dyDescent="0.2">
      <c r="T64330" s="11"/>
      <c r="U64330" s="11"/>
    </row>
    <row r="64331" spans="20:21" x14ac:dyDescent="0.2">
      <c r="T64331" s="11"/>
      <c r="U64331" s="11"/>
    </row>
    <row r="64332" spans="20:21" x14ac:dyDescent="0.2">
      <c r="T64332" s="11"/>
      <c r="U64332" s="11"/>
    </row>
    <row r="64333" spans="20:21" x14ac:dyDescent="0.2">
      <c r="T64333" s="11"/>
      <c r="U64333" s="11"/>
    </row>
    <row r="64334" spans="20:21" x14ac:dyDescent="0.2">
      <c r="T64334" s="11"/>
      <c r="U64334" s="11"/>
    </row>
    <row r="64335" spans="20:21" x14ac:dyDescent="0.2">
      <c r="T64335" s="11"/>
      <c r="U64335" s="11"/>
    </row>
    <row r="64336" spans="20:21" x14ac:dyDescent="0.2">
      <c r="T64336" s="11"/>
      <c r="U64336" s="11"/>
    </row>
    <row r="64337" spans="20:21" x14ac:dyDescent="0.2">
      <c r="T64337" s="11"/>
      <c r="U64337" s="11"/>
    </row>
    <row r="64338" spans="20:21" x14ac:dyDescent="0.2">
      <c r="T64338" s="11"/>
      <c r="U64338" s="11"/>
    </row>
    <row r="64339" spans="20:21" x14ac:dyDescent="0.2">
      <c r="T64339" s="11"/>
      <c r="U64339" s="11"/>
    </row>
    <row r="64340" spans="20:21" x14ac:dyDescent="0.2">
      <c r="T64340" s="11"/>
      <c r="U64340" s="11"/>
    </row>
    <row r="64341" spans="20:21" x14ac:dyDescent="0.2">
      <c r="T64341" s="11"/>
      <c r="U64341" s="11"/>
    </row>
    <row r="64342" spans="20:21" x14ac:dyDescent="0.2">
      <c r="T64342" s="11"/>
      <c r="U64342" s="11"/>
    </row>
    <row r="64343" spans="20:21" x14ac:dyDescent="0.2">
      <c r="T64343" s="11"/>
      <c r="U64343" s="11"/>
    </row>
    <row r="64344" spans="20:21" x14ac:dyDescent="0.2">
      <c r="T64344" s="11"/>
      <c r="U64344" s="11"/>
    </row>
    <row r="64345" spans="20:21" x14ac:dyDescent="0.2">
      <c r="T64345" s="11"/>
      <c r="U64345" s="11"/>
    </row>
    <row r="64346" spans="20:21" x14ac:dyDescent="0.2">
      <c r="T64346" s="11"/>
      <c r="U64346" s="11"/>
    </row>
    <row r="64347" spans="20:21" x14ac:dyDescent="0.2">
      <c r="T64347" s="11"/>
      <c r="U64347" s="11"/>
    </row>
    <row r="64348" spans="20:21" x14ac:dyDescent="0.2">
      <c r="T64348" s="11"/>
      <c r="U64348" s="11"/>
    </row>
    <row r="64349" spans="20:21" x14ac:dyDescent="0.2">
      <c r="T64349" s="11"/>
      <c r="U64349" s="11"/>
    </row>
    <row r="64350" spans="20:21" x14ac:dyDescent="0.2">
      <c r="T64350" s="11"/>
      <c r="U64350" s="11"/>
    </row>
    <row r="64351" spans="20:21" x14ac:dyDescent="0.2">
      <c r="T64351" s="11"/>
      <c r="U64351" s="11"/>
    </row>
    <row r="64352" spans="20:21" x14ac:dyDescent="0.2">
      <c r="T64352" s="11"/>
      <c r="U64352" s="11"/>
    </row>
    <row r="64353" spans="20:21" x14ac:dyDescent="0.2">
      <c r="T64353" s="11"/>
      <c r="U64353" s="11"/>
    </row>
    <row r="64354" spans="20:21" x14ac:dyDescent="0.2">
      <c r="T64354" s="11"/>
      <c r="U64354" s="11"/>
    </row>
    <row r="64355" spans="20:21" x14ac:dyDescent="0.2">
      <c r="T64355" s="11"/>
      <c r="U64355" s="11"/>
    </row>
    <row r="64356" spans="20:21" x14ac:dyDescent="0.2">
      <c r="T64356" s="11"/>
      <c r="U64356" s="11"/>
    </row>
    <row r="64357" spans="20:21" x14ac:dyDescent="0.2">
      <c r="T64357" s="11"/>
      <c r="U64357" s="11"/>
    </row>
    <row r="64358" spans="20:21" x14ac:dyDescent="0.2">
      <c r="T64358" s="11"/>
      <c r="U64358" s="11"/>
    </row>
    <row r="64359" spans="20:21" x14ac:dyDescent="0.2">
      <c r="T64359" s="11"/>
      <c r="U64359" s="11"/>
    </row>
    <row r="64360" spans="20:21" x14ac:dyDescent="0.2">
      <c r="T64360" s="11"/>
      <c r="U64360" s="11"/>
    </row>
    <row r="64361" spans="20:21" x14ac:dyDescent="0.2">
      <c r="T64361" s="11"/>
      <c r="U64361" s="11"/>
    </row>
    <row r="64362" spans="20:21" x14ac:dyDescent="0.2">
      <c r="T64362" s="11"/>
      <c r="U64362" s="11"/>
    </row>
    <row r="64363" spans="20:21" x14ac:dyDescent="0.2">
      <c r="T64363" s="11"/>
      <c r="U64363" s="11"/>
    </row>
    <row r="64364" spans="20:21" x14ac:dyDescent="0.2">
      <c r="T64364" s="11"/>
      <c r="U64364" s="11"/>
    </row>
    <row r="64365" spans="20:21" x14ac:dyDescent="0.2">
      <c r="T64365" s="11"/>
      <c r="U64365" s="11"/>
    </row>
    <row r="64366" spans="20:21" x14ac:dyDescent="0.2">
      <c r="T64366" s="11"/>
      <c r="U64366" s="11"/>
    </row>
    <row r="64367" spans="20:21" x14ac:dyDescent="0.2">
      <c r="T64367" s="11"/>
      <c r="U64367" s="11"/>
    </row>
    <row r="64368" spans="20:21" x14ac:dyDescent="0.2">
      <c r="T64368" s="11"/>
      <c r="U64368" s="11"/>
    </row>
    <row r="64369" spans="20:21" x14ac:dyDescent="0.2">
      <c r="T64369" s="11"/>
      <c r="U64369" s="11"/>
    </row>
    <row r="64370" spans="20:21" x14ac:dyDescent="0.2">
      <c r="T64370" s="11"/>
      <c r="U64370" s="11"/>
    </row>
    <row r="64371" spans="20:21" x14ac:dyDescent="0.2">
      <c r="T64371" s="11"/>
      <c r="U64371" s="11"/>
    </row>
    <row r="64372" spans="20:21" x14ac:dyDescent="0.2">
      <c r="T64372" s="11"/>
      <c r="U64372" s="11"/>
    </row>
    <row r="64373" spans="20:21" x14ac:dyDescent="0.2">
      <c r="T64373" s="11"/>
      <c r="U64373" s="11"/>
    </row>
    <row r="64374" spans="20:21" x14ac:dyDescent="0.2">
      <c r="T64374" s="11"/>
      <c r="U64374" s="11"/>
    </row>
    <row r="64375" spans="20:21" x14ac:dyDescent="0.2">
      <c r="T64375" s="11"/>
      <c r="U64375" s="11"/>
    </row>
    <row r="64376" spans="20:21" x14ac:dyDescent="0.2">
      <c r="T64376" s="11"/>
      <c r="U64376" s="11"/>
    </row>
    <row r="64377" spans="20:21" x14ac:dyDescent="0.2">
      <c r="T64377" s="11"/>
      <c r="U64377" s="11"/>
    </row>
    <row r="64378" spans="20:21" x14ac:dyDescent="0.2">
      <c r="T64378" s="11"/>
      <c r="U64378" s="11"/>
    </row>
    <row r="64379" spans="20:21" x14ac:dyDescent="0.2">
      <c r="T64379" s="11"/>
      <c r="U64379" s="11"/>
    </row>
    <row r="64380" spans="20:21" x14ac:dyDescent="0.2">
      <c r="T64380" s="11"/>
      <c r="U64380" s="11"/>
    </row>
    <row r="64381" spans="20:21" x14ac:dyDescent="0.2">
      <c r="T64381" s="11"/>
      <c r="U64381" s="11"/>
    </row>
    <row r="64382" spans="20:21" x14ac:dyDescent="0.2">
      <c r="T64382" s="11"/>
      <c r="U64382" s="11"/>
    </row>
    <row r="64383" spans="20:21" x14ac:dyDescent="0.2">
      <c r="T64383" s="11"/>
      <c r="U64383" s="11"/>
    </row>
    <row r="64384" spans="20:21" x14ac:dyDescent="0.2">
      <c r="T64384" s="11"/>
      <c r="U64384" s="11"/>
    </row>
    <row r="64385" spans="20:21" x14ac:dyDescent="0.2">
      <c r="T64385" s="11"/>
      <c r="U64385" s="11"/>
    </row>
    <row r="64386" spans="20:21" x14ac:dyDescent="0.2">
      <c r="T64386" s="11"/>
      <c r="U64386" s="11"/>
    </row>
    <row r="64387" spans="20:21" x14ac:dyDescent="0.2">
      <c r="T64387" s="11"/>
      <c r="U64387" s="11"/>
    </row>
    <row r="64388" spans="20:21" x14ac:dyDescent="0.2">
      <c r="T64388" s="11"/>
      <c r="U64388" s="11"/>
    </row>
    <row r="64389" spans="20:21" x14ac:dyDescent="0.2">
      <c r="T64389" s="11"/>
      <c r="U64389" s="11"/>
    </row>
    <row r="64390" spans="20:21" x14ac:dyDescent="0.2">
      <c r="T64390" s="11"/>
      <c r="U64390" s="11"/>
    </row>
    <row r="64391" spans="20:21" x14ac:dyDescent="0.2">
      <c r="T64391" s="11"/>
      <c r="U64391" s="11"/>
    </row>
    <row r="64392" spans="20:21" x14ac:dyDescent="0.2">
      <c r="T64392" s="11"/>
      <c r="U64392" s="11"/>
    </row>
    <row r="64393" spans="20:21" x14ac:dyDescent="0.2">
      <c r="T64393" s="11"/>
      <c r="U64393" s="11"/>
    </row>
    <row r="64394" spans="20:21" x14ac:dyDescent="0.2">
      <c r="T64394" s="11"/>
      <c r="U64394" s="11"/>
    </row>
    <row r="64395" spans="20:21" x14ac:dyDescent="0.2">
      <c r="T64395" s="11"/>
      <c r="U64395" s="11"/>
    </row>
    <row r="64396" spans="20:21" x14ac:dyDescent="0.2">
      <c r="T64396" s="11"/>
      <c r="U64396" s="11"/>
    </row>
    <row r="64397" spans="20:21" x14ac:dyDescent="0.2">
      <c r="T64397" s="11"/>
      <c r="U64397" s="11"/>
    </row>
    <row r="64398" spans="20:21" x14ac:dyDescent="0.2">
      <c r="T64398" s="11"/>
      <c r="U64398" s="11"/>
    </row>
    <row r="64399" spans="20:21" x14ac:dyDescent="0.2">
      <c r="T64399" s="11"/>
      <c r="U64399" s="11"/>
    </row>
    <row r="64400" spans="20:21" x14ac:dyDescent="0.2">
      <c r="T64400" s="11"/>
      <c r="U64400" s="11"/>
    </row>
    <row r="64401" spans="20:21" x14ac:dyDescent="0.2">
      <c r="T64401" s="11"/>
      <c r="U64401" s="11"/>
    </row>
    <row r="64402" spans="20:21" x14ac:dyDescent="0.2">
      <c r="T64402" s="11"/>
      <c r="U64402" s="11"/>
    </row>
    <row r="64403" spans="20:21" x14ac:dyDescent="0.2">
      <c r="T64403" s="11"/>
      <c r="U64403" s="11"/>
    </row>
    <row r="64404" spans="20:21" x14ac:dyDescent="0.2">
      <c r="T64404" s="11"/>
      <c r="U64404" s="11"/>
    </row>
    <row r="64405" spans="20:21" x14ac:dyDescent="0.2">
      <c r="T64405" s="11"/>
      <c r="U64405" s="11"/>
    </row>
    <row r="64406" spans="20:21" x14ac:dyDescent="0.2">
      <c r="T64406" s="11"/>
      <c r="U64406" s="11"/>
    </row>
    <row r="64407" spans="20:21" x14ac:dyDescent="0.2">
      <c r="T64407" s="11"/>
      <c r="U64407" s="11"/>
    </row>
    <row r="64408" spans="20:21" x14ac:dyDescent="0.2">
      <c r="T64408" s="11"/>
      <c r="U64408" s="11"/>
    </row>
    <row r="64409" spans="20:21" x14ac:dyDescent="0.2">
      <c r="T64409" s="11"/>
      <c r="U64409" s="11"/>
    </row>
    <row r="64410" spans="20:21" x14ac:dyDescent="0.2">
      <c r="T64410" s="11"/>
      <c r="U64410" s="11"/>
    </row>
    <row r="64411" spans="20:21" x14ac:dyDescent="0.2">
      <c r="T64411" s="11"/>
      <c r="U64411" s="11"/>
    </row>
    <row r="64412" spans="20:21" x14ac:dyDescent="0.2">
      <c r="T64412" s="11"/>
      <c r="U64412" s="11"/>
    </row>
    <row r="64413" spans="20:21" x14ac:dyDescent="0.2">
      <c r="T64413" s="11"/>
      <c r="U64413" s="11"/>
    </row>
    <row r="64414" spans="20:21" x14ac:dyDescent="0.2">
      <c r="T64414" s="11"/>
      <c r="U64414" s="11"/>
    </row>
    <row r="64415" spans="20:21" x14ac:dyDescent="0.2">
      <c r="T64415" s="11"/>
      <c r="U64415" s="11"/>
    </row>
    <row r="64416" spans="20:21" x14ac:dyDescent="0.2">
      <c r="T64416" s="11"/>
      <c r="U64416" s="11"/>
    </row>
    <row r="64417" spans="20:21" x14ac:dyDescent="0.2">
      <c r="T64417" s="11"/>
      <c r="U64417" s="11"/>
    </row>
    <row r="64418" spans="20:21" x14ac:dyDescent="0.2">
      <c r="T64418" s="11"/>
      <c r="U64418" s="11"/>
    </row>
    <row r="64419" spans="20:21" x14ac:dyDescent="0.2">
      <c r="T64419" s="11"/>
      <c r="U64419" s="11"/>
    </row>
    <row r="64420" spans="20:21" x14ac:dyDescent="0.2">
      <c r="T64420" s="11"/>
      <c r="U64420" s="11"/>
    </row>
    <row r="64421" spans="20:21" x14ac:dyDescent="0.2">
      <c r="T64421" s="11"/>
      <c r="U64421" s="11"/>
    </row>
    <row r="64422" spans="20:21" x14ac:dyDescent="0.2">
      <c r="T64422" s="11"/>
      <c r="U64422" s="11"/>
    </row>
    <row r="64423" spans="20:21" x14ac:dyDescent="0.2">
      <c r="T64423" s="11"/>
      <c r="U64423" s="11"/>
    </row>
    <row r="64424" spans="20:21" x14ac:dyDescent="0.2">
      <c r="T64424" s="11"/>
      <c r="U64424" s="11"/>
    </row>
    <row r="64425" spans="20:21" x14ac:dyDescent="0.2">
      <c r="T64425" s="11"/>
      <c r="U64425" s="11"/>
    </row>
    <row r="64426" spans="20:21" x14ac:dyDescent="0.2">
      <c r="T64426" s="11"/>
      <c r="U64426" s="11"/>
    </row>
    <row r="64427" spans="20:21" x14ac:dyDescent="0.2">
      <c r="T64427" s="11"/>
      <c r="U64427" s="11"/>
    </row>
    <row r="64428" spans="20:21" x14ac:dyDescent="0.2">
      <c r="T64428" s="11"/>
      <c r="U64428" s="11"/>
    </row>
    <row r="64429" spans="20:21" x14ac:dyDescent="0.2">
      <c r="T64429" s="11"/>
      <c r="U64429" s="11"/>
    </row>
    <row r="64430" spans="20:21" x14ac:dyDescent="0.2">
      <c r="T64430" s="11"/>
      <c r="U64430" s="11"/>
    </row>
    <row r="64431" spans="20:21" x14ac:dyDescent="0.2">
      <c r="T64431" s="11"/>
      <c r="U64431" s="11"/>
    </row>
    <row r="64432" spans="20:21" x14ac:dyDescent="0.2">
      <c r="T64432" s="11"/>
      <c r="U64432" s="11"/>
    </row>
    <row r="64433" spans="20:21" x14ac:dyDescent="0.2">
      <c r="T64433" s="11"/>
      <c r="U64433" s="11"/>
    </row>
    <row r="64434" spans="20:21" x14ac:dyDescent="0.2">
      <c r="T64434" s="11"/>
      <c r="U64434" s="11"/>
    </row>
    <row r="64435" spans="20:21" x14ac:dyDescent="0.2">
      <c r="T64435" s="11"/>
      <c r="U64435" s="11"/>
    </row>
    <row r="64436" spans="20:21" x14ac:dyDescent="0.2">
      <c r="T64436" s="11"/>
      <c r="U64436" s="11"/>
    </row>
    <row r="64437" spans="20:21" x14ac:dyDescent="0.2">
      <c r="T64437" s="11"/>
      <c r="U64437" s="11"/>
    </row>
    <row r="64438" spans="20:21" x14ac:dyDescent="0.2">
      <c r="T64438" s="11"/>
      <c r="U64438" s="11"/>
    </row>
    <row r="64439" spans="20:21" x14ac:dyDescent="0.2">
      <c r="T64439" s="11"/>
      <c r="U64439" s="11"/>
    </row>
    <row r="64440" spans="20:21" x14ac:dyDescent="0.2">
      <c r="T64440" s="11"/>
      <c r="U64440" s="11"/>
    </row>
    <row r="64441" spans="20:21" x14ac:dyDescent="0.2">
      <c r="T64441" s="11"/>
      <c r="U64441" s="11"/>
    </row>
    <row r="64442" spans="20:21" x14ac:dyDescent="0.2">
      <c r="T64442" s="11"/>
      <c r="U64442" s="11"/>
    </row>
    <row r="64443" spans="20:21" x14ac:dyDescent="0.2">
      <c r="T64443" s="11"/>
      <c r="U64443" s="11"/>
    </row>
    <row r="64444" spans="20:21" x14ac:dyDescent="0.2">
      <c r="T64444" s="11"/>
      <c r="U64444" s="11"/>
    </row>
    <row r="64445" spans="20:21" x14ac:dyDescent="0.2">
      <c r="T64445" s="11"/>
      <c r="U64445" s="11"/>
    </row>
    <row r="64446" spans="20:21" x14ac:dyDescent="0.2">
      <c r="T64446" s="11"/>
      <c r="U64446" s="11"/>
    </row>
    <row r="64447" spans="20:21" x14ac:dyDescent="0.2">
      <c r="T64447" s="11"/>
      <c r="U64447" s="11"/>
    </row>
    <row r="64448" spans="20:21" x14ac:dyDescent="0.2">
      <c r="T64448" s="11"/>
      <c r="U64448" s="11"/>
    </row>
    <row r="64449" spans="20:21" x14ac:dyDescent="0.2">
      <c r="T64449" s="11"/>
      <c r="U64449" s="11"/>
    </row>
    <row r="64450" spans="20:21" x14ac:dyDescent="0.2">
      <c r="T64450" s="11"/>
      <c r="U64450" s="11"/>
    </row>
    <row r="64451" spans="20:21" x14ac:dyDescent="0.2">
      <c r="T64451" s="11"/>
      <c r="U64451" s="11"/>
    </row>
    <row r="64452" spans="20:21" x14ac:dyDescent="0.2">
      <c r="T64452" s="11"/>
      <c r="U64452" s="11"/>
    </row>
    <row r="64453" spans="20:21" x14ac:dyDescent="0.2">
      <c r="T64453" s="11"/>
      <c r="U64453" s="11"/>
    </row>
    <row r="64454" spans="20:21" x14ac:dyDescent="0.2">
      <c r="T64454" s="11"/>
      <c r="U64454" s="11"/>
    </row>
    <row r="64455" spans="20:21" x14ac:dyDescent="0.2">
      <c r="T64455" s="11"/>
      <c r="U64455" s="11"/>
    </row>
    <row r="64456" spans="20:21" x14ac:dyDescent="0.2">
      <c r="T64456" s="11"/>
      <c r="U64456" s="11"/>
    </row>
    <row r="64457" spans="20:21" x14ac:dyDescent="0.2">
      <c r="T64457" s="11"/>
      <c r="U64457" s="11"/>
    </row>
    <row r="64458" spans="20:21" x14ac:dyDescent="0.2">
      <c r="T64458" s="11"/>
      <c r="U64458" s="11"/>
    </row>
    <row r="64459" spans="20:21" x14ac:dyDescent="0.2">
      <c r="T64459" s="11"/>
      <c r="U64459" s="11"/>
    </row>
    <row r="64460" spans="20:21" x14ac:dyDescent="0.2">
      <c r="T64460" s="11"/>
      <c r="U64460" s="11"/>
    </row>
    <row r="64461" spans="20:21" x14ac:dyDescent="0.2">
      <c r="T64461" s="11"/>
      <c r="U64461" s="11"/>
    </row>
    <row r="64462" spans="20:21" x14ac:dyDescent="0.2">
      <c r="T64462" s="11"/>
      <c r="U64462" s="11"/>
    </row>
    <row r="64463" spans="20:21" x14ac:dyDescent="0.2">
      <c r="T64463" s="11"/>
      <c r="U64463" s="11"/>
    </row>
    <row r="64464" spans="20:21" x14ac:dyDescent="0.2">
      <c r="T64464" s="11"/>
      <c r="U64464" s="11"/>
    </row>
    <row r="64465" spans="20:21" x14ac:dyDescent="0.2">
      <c r="T64465" s="11"/>
      <c r="U64465" s="11"/>
    </row>
    <row r="64466" spans="20:21" x14ac:dyDescent="0.2">
      <c r="T64466" s="11"/>
      <c r="U64466" s="11"/>
    </row>
    <row r="64467" spans="20:21" x14ac:dyDescent="0.2">
      <c r="T64467" s="11"/>
      <c r="U64467" s="11"/>
    </row>
    <row r="64468" spans="20:21" x14ac:dyDescent="0.2">
      <c r="T64468" s="11"/>
      <c r="U64468" s="11"/>
    </row>
    <row r="64469" spans="20:21" x14ac:dyDescent="0.2">
      <c r="T64469" s="11"/>
      <c r="U64469" s="11"/>
    </row>
    <row r="64470" spans="20:21" x14ac:dyDescent="0.2">
      <c r="T64470" s="11"/>
      <c r="U64470" s="11"/>
    </row>
    <row r="64471" spans="20:21" x14ac:dyDescent="0.2">
      <c r="T64471" s="11"/>
      <c r="U64471" s="11"/>
    </row>
    <row r="64472" spans="20:21" x14ac:dyDescent="0.2">
      <c r="T64472" s="11"/>
      <c r="U64472" s="11"/>
    </row>
    <row r="64473" spans="20:21" x14ac:dyDescent="0.2">
      <c r="T64473" s="11"/>
      <c r="U64473" s="11"/>
    </row>
    <row r="64474" spans="20:21" x14ac:dyDescent="0.2">
      <c r="T64474" s="11"/>
      <c r="U64474" s="11"/>
    </row>
    <row r="64475" spans="20:21" x14ac:dyDescent="0.2">
      <c r="T64475" s="11"/>
      <c r="U64475" s="11"/>
    </row>
    <row r="64476" spans="20:21" x14ac:dyDescent="0.2">
      <c r="T64476" s="11"/>
      <c r="U64476" s="11"/>
    </row>
    <row r="64477" spans="20:21" x14ac:dyDescent="0.2">
      <c r="T64477" s="11"/>
      <c r="U64477" s="11"/>
    </row>
    <row r="64478" spans="20:21" x14ac:dyDescent="0.2">
      <c r="T64478" s="11"/>
      <c r="U64478" s="11"/>
    </row>
    <row r="64479" spans="20:21" x14ac:dyDescent="0.2">
      <c r="T64479" s="11"/>
      <c r="U64479" s="11"/>
    </row>
    <row r="64480" spans="20:21" x14ac:dyDescent="0.2">
      <c r="T64480" s="11"/>
      <c r="U64480" s="11"/>
    </row>
    <row r="64481" spans="20:21" x14ac:dyDescent="0.2">
      <c r="T64481" s="11"/>
      <c r="U64481" s="11"/>
    </row>
    <row r="64482" spans="20:21" x14ac:dyDescent="0.2">
      <c r="T64482" s="11"/>
      <c r="U64482" s="11"/>
    </row>
    <row r="64483" spans="20:21" x14ac:dyDescent="0.2">
      <c r="T64483" s="11"/>
      <c r="U64483" s="11"/>
    </row>
    <row r="64484" spans="20:21" x14ac:dyDescent="0.2">
      <c r="T64484" s="11"/>
      <c r="U64484" s="11"/>
    </row>
    <row r="64485" spans="20:21" x14ac:dyDescent="0.2">
      <c r="T64485" s="11"/>
      <c r="U64485" s="11"/>
    </row>
    <row r="64486" spans="20:21" x14ac:dyDescent="0.2">
      <c r="T64486" s="11"/>
      <c r="U64486" s="11"/>
    </row>
    <row r="64487" spans="20:21" x14ac:dyDescent="0.2">
      <c r="T64487" s="11"/>
      <c r="U64487" s="11"/>
    </row>
    <row r="64488" spans="20:21" x14ac:dyDescent="0.2">
      <c r="T64488" s="11"/>
      <c r="U64488" s="11"/>
    </row>
    <row r="64489" spans="20:21" x14ac:dyDescent="0.2">
      <c r="T64489" s="11"/>
      <c r="U64489" s="11"/>
    </row>
    <row r="64490" spans="20:21" x14ac:dyDescent="0.2">
      <c r="T64490" s="11"/>
      <c r="U64490" s="11"/>
    </row>
    <row r="64491" spans="20:21" x14ac:dyDescent="0.2">
      <c r="T64491" s="11"/>
      <c r="U64491" s="11"/>
    </row>
    <row r="64492" spans="20:21" x14ac:dyDescent="0.2">
      <c r="T64492" s="11"/>
      <c r="U64492" s="11"/>
    </row>
    <row r="64493" spans="20:21" x14ac:dyDescent="0.2">
      <c r="T64493" s="11"/>
      <c r="U64493" s="11"/>
    </row>
    <row r="64494" spans="20:21" x14ac:dyDescent="0.2">
      <c r="T64494" s="11"/>
      <c r="U64494" s="11"/>
    </row>
    <row r="64495" spans="20:21" x14ac:dyDescent="0.2">
      <c r="T64495" s="11"/>
      <c r="U64495" s="11"/>
    </row>
    <row r="64496" spans="20:21" x14ac:dyDescent="0.2">
      <c r="T64496" s="11"/>
      <c r="U64496" s="11"/>
    </row>
    <row r="64497" spans="20:21" x14ac:dyDescent="0.2">
      <c r="T64497" s="11"/>
      <c r="U64497" s="11"/>
    </row>
    <row r="64498" spans="20:21" x14ac:dyDescent="0.2">
      <c r="T64498" s="11"/>
      <c r="U64498" s="11"/>
    </row>
    <row r="64499" spans="20:21" x14ac:dyDescent="0.2">
      <c r="T64499" s="11"/>
      <c r="U64499" s="11"/>
    </row>
    <row r="64500" spans="20:21" x14ac:dyDescent="0.2">
      <c r="T64500" s="11"/>
      <c r="U64500" s="11"/>
    </row>
    <row r="64501" spans="20:21" x14ac:dyDescent="0.2">
      <c r="T64501" s="11"/>
      <c r="U64501" s="11"/>
    </row>
    <row r="64502" spans="20:21" x14ac:dyDescent="0.2">
      <c r="T64502" s="11"/>
      <c r="U64502" s="11"/>
    </row>
    <row r="64503" spans="20:21" x14ac:dyDescent="0.2">
      <c r="T64503" s="11"/>
      <c r="U64503" s="11"/>
    </row>
    <row r="64504" spans="20:21" x14ac:dyDescent="0.2">
      <c r="T64504" s="11"/>
      <c r="U64504" s="11"/>
    </row>
    <row r="64505" spans="20:21" x14ac:dyDescent="0.2">
      <c r="T64505" s="11"/>
      <c r="U64505" s="11"/>
    </row>
    <row r="64506" spans="20:21" x14ac:dyDescent="0.2">
      <c r="T64506" s="11"/>
      <c r="U64506" s="11"/>
    </row>
    <row r="64507" spans="20:21" x14ac:dyDescent="0.2">
      <c r="T64507" s="11"/>
      <c r="U64507" s="11"/>
    </row>
    <row r="64508" spans="20:21" x14ac:dyDescent="0.2">
      <c r="T64508" s="11"/>
      <c r="U64508" s="11"/>
    </row>
    <row r="64509" spans="20:21" x14ac:dyDescent="0.2">
      <c r="T64509" s="11"/>
      <c r="U64509" s="11"/>
    </row>
    <row r="64510" spans="20:21" x14ac:dyDescent="0.2">
      <c r="T64510" s="11"/>
      <c r="U64510" s="11"/>
    </row>
    <row r="64511" spans="20:21" x14ac:dyDescent="0.2">
      <c r="T64511" s="11"/>
      <c r="U64511" s="11"/>
    </row>
    <row r="64512" spans="20:21" x14ac:dyDescent="0.2">
      <c r="T64512" s="11"/>
      <c r="U64512" s="11"/>
    </row>
    <row r="64513" spans="20:21" x14ac:dyDescent="0.2">
      <c r="T64513" s="11"/>
      <c r="U64513" s="11"/>
    </row>
    <row r="64514" spans="20:21" x14ac:dyDescent="0.2">
      <c r="T64514" s="11"/>
      <c r="U64514" s="11"/>
    </row>
    <row r="64515" spans="20:21" x14ac:dyDescent="0.2">
      <c r="T64515" s="11"/>
      <c r="U64515" s="11"/>
    </row>
    <row r="64516" spans="20:21" x14ac:dyDescent="0.2">
      <c r="T64516" s="11"/>
      <c r="U64516" s="11"/>
    </row>
    <row r="64517" spans="20:21" x14ac:dyDescent="0.2">
      <c r="T64517" s="11"/>
      <c r="U64517" s="11"/>
    </row>
    <row r="64518" spans="20:21" x14ac:dyDescent="0.2">
      <c r="T64518" s="11"/>
      <c r="U64518" s="11"/>
    </row>
    <row r="64519" spans="20:21" x14ac:dyDescent="0.2">
      <c r="T64519" s="11"/>
      <c r="U64519" s="11"/>
    </row>
    <row r="64520" spans="20:21" x14ac:dyDescent="0.2">
      <c r="T64520" s="11"/>
      <c r="U64520" s="11"/>
    </row>
    <row r="64521" spans="20:21" x14ac:dyDescent="0.2">
      <c r="T64521" s="11"/>
      <c r="U64521" s="11"/>
    </row>
    <row r="64522" spans="20:21" x14ac:dyDescent="0.2">
      <c r="T64522" s="11"/>
      <c r="U64522" s="11"/>
    </row>
    <row r="64523" spans="20:21" x14ac:dyDescent="0.2">
      <c r="T64523" s="11"/>
      <c r="U64523" s="11"/>
    </row>
    <row r="64524" spans="20:21" x14ac:dyDescent="0.2">
      <c r="T64524" s="11"/>
      <c r="U64524" s="11"/>
    </row>
    <row r="64525" spans="20:21" x14ac:dyDescent="0.2">
      <c r="T64525" s="11"/>
      <c r="U64525" s="11"/>
    </row>
    <row r="64526" spans="20:21" x14ac:dyDescent="0.2">
      <c r="T64526" s="11"/>
      <c r="U64526" s="11"/>
    </row>
    <row r="64527" spans="20:21" x14ac:dyDescent="0.2">
      <c r="T64527" s="11"/>
      <c r="U64527" s="11"/>
    </row>
    <row r="64528" spans="20:21" x14ac:dyDescent="0.2">
      <c r="T64528" s="11"/>
      <c r="U64528" s="11"/>
    </row>
    <row r="64529" spans="20:21" x14ac:dyDescent="0.2">
      <c r="T64529" s="11"/>
      <c r="U64529" s="11"/>
    </row>
    <row r="64530" spans="20:21" x14ac:dyDescent="0.2">
      <c r="T64530" s="11"/>
      <c r="U64530" s="11"/>
    </row>
    <row r="64531" spans="20:21" x14ac:dyDescent="0.2">
      <c r="T64531" s="11"/>
      <c r="U64531" s="11"/>
    </row>
    <row r="64532" spans="20:21" x14ac:dyDescent="0.2">
      <c r="T64532" s="11"/>
      <c r="U64532" s="11"/>
    </row>
    <row r="64533" spans="20:21" x14ac:dyDescent="0.2">
      <c r="T64533" s="11"/>
      <c r="U64533" s="11"/>
    </row>
    <row r="64534" spans="20:21" x14ac:dyDescent="0.2">
      <c r="T64534" s="11"/>
      <c r="U64534" s="11"/>
    </row>
    <row r="64535" spans="20:21" x14ac:dyDescent="0.2">
      <c r="T64535" s="11"/>
      <c r="U64535" s="11"/>
    </row>
    <row r="64536" spans="20:21" x14ac:dyDescent="0.2">
      <c r="T64536" s="11"/>
      <c r="U64536" s="11"/>
    </row>
    <row r="64537" spans="20:21" x14ac:dyDescent="0.2">
      <c r="T64537" s="11"/>
      <c r="U64537" s="11"/>
    </row>
    <row r="64538" spans="20:21" x14ac:dyDescent="0.2">
      <c r="T64538" s="11"/>
      <c r="U64538" s="11"/>
    </row>
    <row r="64539" spans="20:21" x14ac:dyDescent="0.2">
      <c r="T64539" s="11"/>
      <c r="U64539" s="11"/>
    </row>
    <row r="64540" spans="20:21" x14ac:dyDescent="0.2">
      <c r="T64540" s="11"/>
      <c r="U64540" s="11"/>
    </row>
    <row r="64541" spans="20:21" x14ac:dyDescent="0.2">
      <c r="T64541" s="11"/>
      <c r="U64541" s="11"/>
    </row>
    <row r="64542" spans="20:21" x14ac:dyDescent="0.2">
      <c r="T64542" s="11"/>
      <c r="U64542" s="11"/>
    </row>
    <row r="64543" spans="20:21" x14ac:dyDescent="0.2">
      <c r="T64543" s="11"/>
      <c r="U64543" s="11"/>
    </row>
    <row r="64544" spans="20:21" x14ac:dyDescent="0.2">
      <c r="T64544" s="11"/>
      <c r="U64544" s="11"/>
    </row>
    <row r="64545" spans="20:21" x14ac:dyDescent="0.2">
      <c r="T64545" s="11"/>
      <c r="U64545" s="11"/>
    </row>
    <row r="64546" spans="20:21" x14ac:dyDescent="0.2">
      <c r="T64546" s="11"/>
      <c r="U64546" s="11"/>
    </row>
    <row r="64547" spans="20:21" x14ac:dyDescent="0.2">
      <c r="T64547" s="11"/>
      <c r="U64547" s="11"/>
    </row>
    <row r="64548" spans="20:21" x14ac:dyDescent="0.2">
      <c r="T64548" s="11"/>
      <c r="U64548" s="11"/>
    </row>
    <row r="64549" spans="20:21" x14ac:dyDescent="0.2">
      <c r="T64549" s="11"/>
      <c r="U64549" s="11"/>
    </row>
    <row r="64550" spans="20:21" x14ac:dyDescent="0.2">
      <c r="T64550" s="11"/>
      <c r="U64550" s="11"/>
    </row>
    <row r="64551" spans="20:21" x14ac:dyDescent="0.2">
      <c r="T64551" s="11"/>
      <c r="U64551" s="11"/>
    </row>
    <row r="64552" spans="20:21" x14ac:dyDescent="0.2">
      <c r="T64552" s="11"/>
      <c r="U64552" s="11"/>
    </row>
    <row r="64553" spans="20:21" x14ac:dyDescent="0.2">
      <c r="T64553" s="11"/>
      <c r="U64553" s="11"/>
    </row>
    <row r="64554" spans="20:21" x14ac:dyDescent="0.2">
      <c r="T64554" s="11"/>
      <c r="U64554" s="11"/>
    </row>
    <row r="64555" spans="20:21" x14ac:dyDescent="0.2">
      <c r="T64555" s="11"/>
      <c r="U64555" s="11"/>
    </row>
    <row r="64556" spans="20:21" x14ac:dyDescent="0.2">
      <c r="T64556" s="11"/>
      <c r="U64556" s="11"/>
    </row>
    <row r="64557" spans="20:21" x14ac:dyDescent="0.2">
      <c r="T64557" s="11"/>
      <c r="U64557" s="11"/>
    </row>
    <row r="64558" spans="20:21" x14ac:dyDescent="0.2">
      <c r="T64558" s="11"/>
      <c r="U64558" s="11"/>
    </row>
    <row r="64559" spans="20:21" x14ac:dyDescent="0.2">
      <c r="T64559" s="11"/>
      <c r="U64559" s="11"/>
    </row>
    <row r="64560" spans="20:21" x14ac:dyDescent="0.2">
      <c r="T64560" s="11"/>
      <c r="U64560" s="11"/>
    </row>
    <row r="64561" spans="20:21" x14ac:dyDescent="0.2">
      <c r="T64561" s="11"/>
      <c r="U64561" s="11"/>
    </row>
    <row r="64562" spans="20:21" x14ac:dyDescent="0.2">
      <c r="T64562" s="11"/>
      <c r="U64562" s="11"/>
    </row>
    <row r="64563" spans="20:21" x14ac:dyDescent="0.2">
      <c r="T64563" s="11"/>
      <c r="U64563" s="11"/>
    </row>
    <row r="64564" spans="20:21" x14ac:dyDescent="0.2">
      <c r="T64564" s="11"/>
      <c r="U64564" s="11"/>
    </row>
    <row r="64565" spans="20:21" x14ac:dyDescent="0.2">
      <c r="T64565" s="11"/>
      <c r="U64565" s="11"/>
    </row>
    <row r="64566" spans="20:21" x14ac:dyDescent="0.2">
      <c r="T64566" s="11"/>
      <c r="U64566" s="11"/>
    </row>
    <row r="64567" spans="20:21" x14ac:dyDescent="0.2">
      <c r="T64567" s="11"/>
      <c r="U64567" s="11"/>
    </row>
    <row r="64568" spans="20:21" x14ac:dyDescent="0.2">
      <c r="T64568" s="11"/>
      <c r="U64568" s="11"/>
    </row>
    <row r="64569" spans="20:21" x14ac:dyDescent="0.2">
      <c r="T64569" s="11"/>
      <c r="U64569" s="11"/>
    </row>
    <row r="64570" spans="20:21" x14ac:dyDescent="0.2">
      <c r="T64570" s="11"/>
      <c r="U64570" s="11"/>
    </row>
    <row r="64571" spans="20:21" x14ac:dyDescent="0.2">
      <c r="T64571" s="11"/>
      <c r="U64571" s="11"/>
    </row>
    <row r="64572" spans="20:21" x14ac:dyDescent="0.2">
      <c r="T64572" s="11"/>
      <c r="U64572" s="11"/>
    </row>
    <row r="64573" spans="20:21" x14ac:dyDescent="0.2">
      <c r="T64573" s="11"/>
      <c r="U64573" s="11"/>
    </row>
    <row r="64574" spans="20:21" x14ac:dyDescent="0.2">
      <c r="T64574" s="11"/>
      <c r="U64574" s="11"/>
    </row>
    <row r="64575" spans="20:21" x14ac:dyDescent="0.2">
      <c r="T64575" s="11"/>
      <c r="U64575" s="11"/>
    </row>
    <row r="64576" spans="20:21" x14ac:dyDescent="0.2">
      <c r="T64576" s="11"/>
      <c r="U64576" s="11"/>
    </row>
    <row r="64577" spans="20:21" x14ac:dyDescent="0.2">
      <c r="T64577" s="11"/>
      <c r="U64577" s="11"/>
    </row>
    <row r="64578" spans="20:21" x14ac:dyDescent="0.2">
      <c r="T64578" s="11"/>
      <c r="U64578" s="11"/>
    </row>
    <row r="64579" spans="20:21" x14ac:dyDescent="0.2">
      <c r="T64579" s="11"/>
      <c r="U64579" s="11"/>
    </row>
    <row r="64580" spans="20:21" x14ac:dyDescent="0.2">
      <c r="T64580" s="11"/>
      <c r="U64580" s="11"/>
    </row>
    <row r="64581" spans="20:21" x14ac:dyDescent="0.2">
      <c r="T64581" s="11"/>
      <c r="U64581" s="11"/>
    </row>
    <row r="64582" spans="20:21" x14ac:dyDescent="0.2">
      <c r="T64582" s="11"/>
      <c r="U64582" s="11"/>
    </row>
    <row r="64583" spans="20:21" x14ac:dyDescent="0.2">
      <c r="T64583" s="11"/>
      <c r="U64583" s="11"/>
    </row>
    <row r="64584" spans="20:21" x14ac:dyDescent="0.2">
      <c r="T64584" s="11"/>
      <c r="U64584" s="11"/>
    </row>
    <row r="64585" spans="20:21" x14ac:dyDescent="0.2">
      <c r="T64585" s="11"/>
      <c r="U64585" s="11"/>
    </row>
    <row r="64586" spans="20:21" x14ac:dyDescent="0.2">
      <c r="T64586" s="11"/>
      <c r="U64586" s="11"/>
    </row>
    <row r="64587" spans="20:21" x14ac:dyDescent="0.2">
      <c r="T64587" s="11"/>
      <c r="U64587" s="11"/>
    </row>
    <row r="64588" spans="20:21" x14ac:dyDescent="0.2">
      <c r="T64588" s="11"/>
      <c r="U64588" s="11"/>
    </row>
    <row r="64589" spans="20:21" x14ac:dyDescent="0.2">
      <c r="T64589" s="11"/>
      <c r="U64589" s="11"/>
    </row>
    <row r="64590" spans="20:21" x14ac:dyDescent="0.2">
      <c r="T64590" s="11"/>
      <c r="U64590" s="11"/>
    </row>
    <row r="64591" spans="20:21" x14ac:dyDescent="0.2">
      <c r="T64591" s="11"/>
      <c r="U64591" s="11"/>
    </row>
    <row r="64592" spans="20:21" x14ac:dyDescent="0.2">
      <c r="T64592" s="11"/>
      <c r="U64592" s="11"/>
    </row>
    <row r="64593" spans="20:21" x14ac:dyDescent="0.2">
      <c r="T64593" s="11"/>
      <c r="U64593" s="11"/>
    </row>
    <row r="64594" spans="20:21" x14ac:dyDescent="0.2">
      <c r="T64594" s="11"/>
      <c r="U64594" s="11"/>
    </row>
    <row r="64595" spans="20:21" x14ac:dyDescent="0.2">
      <c r="T64595" s="11"/>
      <c r="U64595" s="11"/>
    </row>
    <row r="64596" spans="20:21" x14ac:dyDescent="0.2">
      <c r="T64596" s="11"/>
      <c r="U64596" s="11"/>
    </row>
    <row r="64597" spans="20:21" x14ac:dyDescent="0.2">
      <c r="T64597" s="11"/>
      <c r="U64597" s="11"/>
    </row>
    <row r="64598" spans="20:21" x14ac:dyDescent="0.2">
      <c r="T64598" s="11"/>
      <c r="U64598" s="11"/>
    </row>
    <row r="64599" spans="20:21" x14ac:dyDescent="0.2">
      <c r="T64599" s="11"/>
      <c r="U64599" s="11"/>
    </row>
    <row r="64600" spans="20:21" x14ac:dyDescent="0.2">
      <c r="T64600" s="11"/>
      <c r="U64600" s="11"/>
    </row>
    <row r="64601" spans="20:21" x14ac:dyDescent="0.2">
      <c r="T64601" s="11"/>
      <c r="U64601" s="11"/>
    </row>
    <row r="64602" spans="20:21" x14ac:dyDescent="0.2">
      <c r="T64602" s="11"/>
      <c r="U64602" s="11"/>
    </row>
    <row r="64603" spans="20:21" x14ac:dyDescent="0.2">
      <c r="T64603" s="11"/>
      <c r="U64603" s="11"/>
    </row>
    <row r="64604" spans="20:21" x14ac:dyDescent="0.2">
      <c r="T64604" s="11"/>
      <c r="U64604" s="11"/>
    </row>
    <row r="64605" spans="20:21" x14ac:dyDescent="0.2">
      <c r="T64605" s="11"/>
      <c r="U64605" s="11"/>
    </row>
    <row r="64606" spans="20:21" x14ac:dyDescent="0.2">
      <c r="T64606" s="11"/>
      <c r="U64606" s="11"/>
    </row>
    <row r="64607" spans="20:21" x14ac:dyDescent="0.2">
      <c r="T64607" s="11"/>
      <c r="U64607" s="11"/>
    </row>
    <row r="64608" spans="20:21" x14ac:dyDescent="0.2">
      <c r="T64608" s="11"/>
      <c r="U64608" s="11"/>
    </row>
    <row r="64609" spans="20:21" x14ac:dyDescent="0.2">
      <c r="T64609" s="11"/>
      <c r="U64609" s="11"/>
    </row>
    <row r="64610" spans="20:21" x14ac:dyDescent="0.2">
      <c r="T64610" s="11"/>
      <c r="U64610" s="11"/>
    </row>
    <row r="64611" spans="20:21" x14ac:dyDescent="0.2">
      <c r="T64611" s="11"/>
      <c r="U64611" s="11"/>
    </row>
    <row r="64612" spans="20:21" x14ac:dyDescent="0.2">
      <c r="T64612" s="11"/>
      <c r="U64612" s="11"/>
    </row>
    <row r="64613" spans="20:21" x14ac:dyDescent="0.2">
      <c r="T64613" s="11"/>
      <c r="U64613" s="11"/>
    </row>
    <row r="64614" spans="20:21" x14ac:dyDescent="0.2">
      <c r="T64614" s="11"/>
      <c r="U64614" s="11"/>
    </row>
    <row r="64615" spans="20:21" x14ac:dyDescent="0.2">
      <c r="T64615" s="11"/>
      <c r="U64615" s="11"/>
    </row>
    <row r="64616" spans="20:21" x14ac:dyDescent="0.2">
      <c r="T64616" s="11"/>
      <c r="U64616" s="11"/>
    </row>
    <row r="64617" spans="20:21" x14ac:dyDescent="0.2">
      <c r="T64617" s="11"/>
      <c r="U64617" s="11"/>
    </row>
    <row r="64618" spans="20:21" x14ac:dyDescent="0.2">
      <c r="T64618" s="11"/>
      <c r="U64618" s="11"/>
    </row>
    <row r="64619" spans="20:21" x14ac:dyDescent="0.2">
      <c r="T64619" s="11"/>
      <c r="U64619" s="11"/>
    </row>
    <row r="64620" spans="20:21" x14ac:dyDescent="0.2">
      <c r="T64620" s="11"/>
      <c r="U64620" s="11"/>
    </row>
    <row r="64621" spans="20:21" x14ac:dyDescent="0.2">
      <c r="T64621" s="11"/>
      <c r="U64621" s="11"/>
    </row>
    <row r="64622" spans="20:21" x14ac:dyDescent="0.2">
      <c r="T64622" s="11"/>
      <c r="U64622" s="11"/>
    </row>
    <row r="64623" spans="20:21" x14ac:dyDescent="0.2">
      <c r="T64623" s="11"/>
      <c r="U64623" s="11"/>
    </row>
    <row r="64624" spans="20:21" x14ac:dyDescent="0.2">
      <c r="T64624" s="11"/>
      <c r="U64624" s="11"/>
    </row>
    <row r="64625" spans="20:21" x14ac:dyDescent="0.2">
      <c r="T64625" s="11"/>
      <c r="U64625" s="11"/>
    </row>
    <row r="64626" spans="20:21" x14ac:dyDescent="0.2">
      <c r="T64626" s="11"/>
      <c r="U64626" s="11"/>
    </row>
    <row r="64627" spans="20:21" x14ac:dyDescent="0.2">
      <c r="T64627" s="11"/>
      <c r="U64627" s="11"/>
    </row>
    <row r="64628" spans="20:21" x14ac:dyDescent="0.2">
      <c r="T64628" s="11"/>
      <c r="U64628" s="11"/>
    </row>
    <row r="64629" spans="20:21" x14ac:dyDescent="0.2">
      <c r="T64629" s="11"/>
      <c r="U64629" s="11"/>
    </row>
    <row r="64630" spans="20:21" x14ac:dyDescent="0.2">
      <c r="T64630" s="11"/>
      <c r="U64630" s="11"/>
    </row>
    <row r="64631" spans="20:21" x14ac:dyDescent="0.2">
      <c r="T64631" s="11"/>
      <c r="U64631" s="11"/>
    </row>
    <row r="64632" spans="20:21" x14ac:dyDescent="0.2">
      <c r="T64632" s="11"/>
      <c r="U64632" s="11"/>
    </row>
    <row r="64633" spans="20:21" x14ac:dyDescent="0.2">
      <c r="T64633" s="11"/>
      <c r="U64633" s="11"/>
    </row>
    <row r="64634" spans="20:21" x14ac:dyDescent="0.2">
      <c r="T64634" s="11"/>
      <c r="U64634" s="11"/>
    </row>
    <row r="64635" spans="20:21" x14ac:dyDescent="0.2">
      <c r="T64635" s="11"/>
      <c r="U64635" s="11"/>
    </row>
    <row r="64636" spans="20:21" x14ac:dyDescent="0.2">
      <c r="T64636" s="11"/>
      <c r="U64636" s="11"/>
    </row>
    <row r="64637" spans="20:21" x14ac:dyDescent="0.2">
      <c r="T64637" s="11"/>
      <c r="U64637" s="11"/>
    </row>
    <row r="64638" spans="20:21" x14ac:dyDescent="0.2">
      <c r="T64638" s="11"/>
      <c r="U64638" s="11"/>
    </row>
    <row r="64639" spans="20:21" x14ac:dyDescent="0.2">
      <c r="T64639" s="11"/>
      <c r="U64639" s="11"/>
    </row>
    <row r="64640" spans="20:21" x14ac:dyDescent="0.2">
      <c r="T64640" s="11"/>
      <c r="U64640" s="11"/>
    </row>
    <row r="64641" spans="20:21" x14ac:dyDescent="0.2">
      <c r="T64641" s="11"/>
      <c r="U64641" s="11"/>
    </row>
    <row r="64642" spans="20:21" x14ac:dyDescent="0.2">
      <c r="T64642" s="11"/>
      <c r="U64642" s="11"/>
    </row>
    <row r="64643" spans="20:21" x14ac:dyDescent="0.2">
      <c r="T64643" s="11"/>
      <c r="U64643" s="11"/>
    </row>
    <row r="64644" spans="20:21" x14ac:dyDescent="0.2">
      <c r="T64644" s="11"/>
      <c r="U64644" s="11"/>
    </row>
    <row r="64645" spans="20:21" x14ac:dyDescent="0.2">
      <c r="T64645" s="11"/>
      <c r="U64645" s="11"/>
    </row>
    <row r="64646" spans="20:21" x14ac:dyDescent="0.2">
      <c r="T64646" s="11"/>
      <c r="U64646" s="11"/>
    </row>
    <row r="64647" spans="20:21" x14ac:dyDescent="0.2">
      <c r="T64647" s="11"/>
      <c r="U64647" s="11"/>
    </row>
    <row r="64648" spans="20:21" x14ac:dyDescent="0.2">
      <c r="T64648" s="11"/>
      <c r="U64648" s="11"/>
    </row>
    <row r="64649" spans="20:21" x14ac:dyDescent="0.2">
      <c r="T64649" s="11"/>
      <c r="U64649" s="11"/>
    </row>
    <row r="64650" spans="20:21" x14ac:dyDescent="0.2">
      <c r="T64650" s="11"/>
      <c r="U64650" s="11"/>
    </row>
    <row r="64651" spans="20:21" x14ac:dyDescent="0.2">
      <c r="T64651" s="11"/>
      <c r="U64651" s="11"/>
    </row>
    <row r="64652" spans="20:21" x14ac:dyDescent="0.2">
      <c r="T64652" s="11"/>
      <c r="U64652" s="11"/>
    </row>
    <row r="64653" spans="20:21" x14ac:dyDescent="0.2">
      <c r="T64653" s="11"/>
      <c r="U64653" s="11"/>
    </row>
    <row r="64654" spans="20:21" x14ac:dyDescent="0.2">
      <c r="T64654" s="11"/>
      <c r="U64654" s="11"/>
    </row>
    <row r="64655" spans="20:21" x14ac:dyDescent="0.2">
      <c r="T64655" s="11"/>
      <c r="U64655" s="11"/>
    </row>
    <row r="64656" spans="20:21" x14ac:dyDescent="0.2">
      <c r="T64656" s="11"/>
      <c r="U64656" s="11"/>
    </row>
    <row r="64657" spans="20:21" x14ac:dyDescent="0.2">
      <c r="T64657" s="11"/>
      <c r="U64657" s="11"/>
    </row>
    <row r="64658" spans="20:21" x14ac:dyDescent="0.2">
      <c r="T64658" s="11"/>
      <c r="U64658" s="11"/>
    </row>
    <row r="64659" spans="20:21" x14ac:dyDescent="0.2">
      <c r="T64659" s="11"/>
      <c r="U64659" s="11"/>
    </row>
    <row r="64660" spans="20:21" x14ac:dyDescent="0.2">
      <c r="T64660" s="11"/>
      <c r="U64660" s="11"/>
    </row>
    <row r="64661" spans="20:21" x14ac:dyDescent="0.2">
      <c r="T64661" s="11"/>
      <c r="U64661" s="11"/>
    </row>
    <row r="64662" spans="20:21" x14ac:dyDescent="0.2">
      <c r="T64662" s="11"/>
      <c r="U64662" s="11"/>
    </row>
    <row r="64663" spans="20:21" x14ac:dyDescent="0.2">
      <c r="T64663" s="11"/>
      <c r="U64663" s="11"/>
    </row>
    <row r="64664" spans="20:21" x14ac:dyDescent="0.2">
      <c r="T64664" s="11"/>
      <c r="U64664" s="11"/>
    </row>
    <row r="64665" spans="20:21" x14ac:dyDescent="0.2">
      <c r="T64665" s="11"/>
      <c r="U64665" s="11"/>
    </row>
    <row r="64666" spans="20:21" x14ac:dyDescent="0.2">
      <c r="T64666" s="11"/>
      <c r="U64666" s="11"/>
    </row>
    <row r="64667" spans="20:21" x14ac:dyDescent="0.2">
      <c r="T64667" s="11"/>
      <c r="U64667" s="11"/>
    </row>
    <row r="64668" spans="20:21" x14ac:dyDescent="0.2">
      <c r="T64668" s="11"/>
      <c r="U64668" s="11"/>
    </row>
    <row r="64669" spans="20:21" x14ac:dyDescent="0.2">
      <c r="T64669" s="11"/>
      <c r="U64669" s="11"/>
    </row>
    <row r="64670" spans="20:21" x14ac:dyDescent="0.2">
      <c r="T64670" s="11"/>
      <c r="U64670" s="11"/>
    </row>
    <row r="64671" spans="20:21" x14ac:dyDescent="0.2">
      <c r="T64671" s="11"/>
      <c r="U64671" s="11"/>
    </row>
    <row r="64672" spans="20:21" x14ac:dyDescent="0.2">
      <c r="T64672" s="11"/>
      <c r="U64672" s="11"/>
    </row>
    <row r="64673" spans="20:21" x14ac:dyDescent="0.2">
      <c r="T64673" s="11"/>
      <c r="U64673" s="11"/>
    </row>
    <row r="64674" spans="20:21" x14ac:dyDescent="0.2">
      <c r="T64674" s="11"/>
      <c r="U64674" s="11"/>
    </row>
    <row r="64675" spans="20:21" x14ac:dyDescent="0.2">
      <c r="T64675" s="11"/>
      <c r="U64675" s="11"/>
    </row>
    <row r="64676" spans="20:21" x14ac:dyDescent="0.2">
      <c r="T64676" s="11"/>
      <c r="U64676" s="11"/>
    </row>
    <row r="64677" spans="20:21" x14ac:dyDescent="0.2">
      <c r="T64677" s="11"/>
      <c r="U64677" s="11"/>
    </row>
    <row r="64678" spans="20:21" x14ac:dyDescent="0.2">
      <c r="T64678" s="11"/>
      <c r="U64678" s="11"/>
    </row>
    <row r="64679" spans="20:21" x14ac:dyDescent="0.2">
      <c r="T64679" s="11"/>
      <c r="U64679" s="11"/>
    </row>
    <row r="64680" spans="20:21" x14ac:dyDescent="0.2">
      <c r="T64680" s="11"/>
      <c r="U64680" s="11"/>
    </row>
    <row r="64681" spans="20:21" x14ac:dyDescent="0.2">
      <c r="T64681" s="11"/>
      <c r="U64681" s="11"/>
    </row>
    <row r="64682" spans="20:21" x14ac:dyDescent="0.2">
      <c r="T64682" s="11"/>
      <c r="U64682" s="11"/>
    </row>
    <row r="64683" spans="20:21" x14ac:dyDescent="0.2">
      <c r="T64683" s="11"/>
      <c r="U64683" s="11"/>
    </row>
    <row r="64684" spans="20:21" x14ac:dyDescent="0.2">
      <c r="T64684" s="11"/>
      <c r="U64684" s="11"/>
    </row>
    <row r="64685" spans="20:21" x14ac:dyDescent="0.2">
      <c r="T64685" s="11"/>
      <c r="U64685" s="11"/>
    </row>
    <row r="64686" spans="20:21" x14ac:dyDescent="0.2">
      <c r="T64686" s="11"/>
      <c r="U64686" s="11"/>
    </row>
    <row r="64687" spans="20:21" x14ac:dyDescent="0.2">
      <c r="T64687" s="11"/>
      <c r="U64687" s="11"/>
    </row>
    <row r="64688" spans="20:21" x14ac:dyDescent="0.2">
      <c r="T64688" s="11"/>
      <c r="U64688" s="11"/>
    </row>
    <row r="64689" spans="20:21" x14ac:dyDescent="0.2">
      <c r="T64689" s="11"/>
      <c r="U64689" s="11"/>
    </row>
    <row r="64690" spans="20:21" x14ac:dyDescent="0.2">
      <c r="T64690" s="11"/>
      <c r="U64690" s="11"/>
    </row>
    <row r="64691" spans="20:21" x14ac:dyDescent="0.2">
      <c r="T64691" s="11"/>
      <c r="U64691" s="11"/>
    </row>
    <row r="64692" spans="20:21" x14ac:dyDescent="0.2">
      <c r="T64692" s="11"/>
      <c r="U64692" s="11"/>
    </row>
    <row r="64693" spans="20:21" x14ac:dyDescent="0.2">
      <c r="T64693" s="11"/>
      <c r="U64693" s="11"/>
    </row>
    <row r="64694" spans="20:21" x14ac:dyDescent="0.2">
      <c r="T64694" s="11"/>
      <c r="U64694" s="11"/>
    </row>
    <row r="64695" spans="20:21" x14ac:dyDescent="0.2">
      <c r="T64695" s="11"/>
      <c r="U64695" s="11"/>
    </row>
    <row r="64696" spans="20:21" x14ac:dyDescent="0.2">
      <c r="T64696" s="11"/>
      <c r="U64696" s="11"/>
    </row>
    <row r="64697" spans="20:21" x14ac:dyDescent="0.2">
      <c r="T64697" s="11"/>
      <c r="U64697" s="11"/>
    </row>
    <row r="64698" spans="20:21" x14ac:dyDescent="0.2">
      <c r="T64698" s="11"/>
      <c r="U64698" s="11"/>
    </row>
    <row r="64699" spans="20:21" x14ac:dyDescent="0.2">
      <c r="T64699" s="11"/>
      <c r="U64699" s="11"/>
    </row>
    <row r="64700" spans="20:21" x14ac:dyDescent="0.2">
      <c r="T64700" s="11"/>
      <c r="U64700" s="11"/>
    </row>
    <row r="64701" spans="20:21" x14ac:dyDescent="0.2">
      <c r="T64701" s="11"/>
      <c r="U64701" s="11"/>
    </row>
    <row r="64702" spans="20:21" x14ac:dyDescent="0.2">
      <c r="T64702" s="11"/>
      <c r="U64702" s="11"/>
    </row>
    <row r="64703" spans="20:21" x14ac:dyDescent="0.2">
      <c r="T64703" s="11"/>
      <c r="U64703" s="11"/>
    </row>
    <row r="64704" spans="20:21" x14ac:dyDescent="0.2">
      <c r="T64704" s="11"/>
      <c r="U64704" s="11"/>
    </row>
    <row r="64705" spans="20:21" x14ac:dyDescent="0.2">
      <c r="T64705" s="11"/>
      <c r="U64705" s="11"/>
    </row>
    <row r="64706" spans="20:21" x14ac:dyDescent="0.2">
      <c r="T64706" s="11"/>
      <c r="U64706" s="11"/>
    </row>
    <row r="64707" spans="20:21" x14ac:dyDescent="0.2">
      <c r="T64707" s="11"/>
      <c r="U64707" s="11"/>
    </row>
    <row r="64708" spans="20:21" x14ac:dyDescent="0.2">
      <c r="T64708" s="11"/>
      <c r="U64708" s="11"/>
    </row>
    <row r="64709" spans="20:21" x14ac:dyDescent="0.2">
      <c r="T64709" s="11"/>
      <c r="U64709" s="11"/>
    </row>
    <row r="64710" spans="20:21" x14ac:dyDescent="0.2">
      <c r="T64710" s="11"/>
      <c r="U64710" s="11"/>
    </row>
    <row r="64711" spans="20:21" x14ac:dyDescent="0.2">
      <c r="T64711" s="11"/>
      <c r="U64711" s="11"/>
    </row>
    <row r="64712" spans="20:21" x14ac:dyDescent="0.2">
      <c r="T64712" s="11"/>
      <c r="U64712" s="11"/>
    </row>
    <row r="64713" spans="20:21" x14ac:dyDescent="0.2">
      <c r="T64713" s="11"/>
      <c r="U64713" s="11"/>
    </row>
    <row r="64714" spans="20:21" x14ac:dyDescent="0.2">
      <c r="T64714" s="11"/>
      <c r="U64714" s="11"/>
    </row>
    <row r="64715" spans="20:21" x14ac:dyDescent="0.2">
      <c r="T64715" s="11"/>
      <c r="U64715" s="11"/>
    </row>
    <row r="64716" spans="20:21" x14ac:dyDescent="0.2">
      <c r="T64716" s="11"/>
      <c r="U64716" s="11"/>
    </row>
    <row r="64717" spans="20:21" x14ac:dyDescent="0.2">
      <c r="T64717" s="11"/>
      <c r="U64717" s="11"/>
    </row>
    <row r="64718" spans="20:21" x14ac:dyDescent="0.2">
      <c r="T64718" s="11"/>
      <c r="U64718" s="11"/>
    </row>
    <row r="64719" spans="20:21" x14ac:dyDescent="0.2">
      <c r="T64719" s="11"/>
      <c r="U64719" s="11"/>
    </row>
    <row r="64720" spans="20:21" x14ac:dyDescent="0.2">
      <c r="T64720" s="11"/>
      <c r="U64720" s="11"/>
    </row>
    <row r="64721" spans="20:21" x14ac:dyDescent="0.2">
      <c r="T64721" s="11"/>
      <c r="U64721" s="11"/>
    </row>
    <row r="64722" spans="20:21" x14ac:dyDescent="0.2">
      <c r="T64722" s="11"/>
      <c r="U64722" s="11"/>
    </row>
    <row r="64723" spans="20:21" x14ac:dyDescent="0.2">
      <c r="T64723" s="11"/>
      <c r="U64723" s="11"/>
    </row>
    <row r="64724" spans="20:21" x14ac:dyDescent="0.2">
      <c r="T64724" s="11"/>
      <c r="U64724" s="11"/>
    </row>
    <row r="64725" spans="20:21" x14ac:dyDescent="0.2">
      <c r="T64725" s="11"/>
      <c r="U64725" s="11"/>
    </row>
    <row r="64726" spans="20:21" x14ac:dyDescent="0.2">
      <c r="T64726" s="11"/>
      <c r="U64726" s="11"/>
    </row>
    <row r="64727" spans="20:21" x14ac:dyDescent="0.2">
      <c r="T64727" s="11"/>
      <c r="U64727" s="11"/>
    </row>
    <row r="64728" spans="20:21" x14ac:dyDescent="0.2">
      <c r="T64728" s="11"/>
      <c r="U64728" s="11"/>
    </row>
    <row r="64729" spans="20:21" x14ac:dyDescent="0.2">
      <c r="T64729" s="11"/>
      <c r="U64729" s="11"/>
    </row>
    <row r="64730" spans="20:21" x14ac:dyDescent="0.2">
      <c r="T64730" s="11"/>
      <c r="U64730" s="11"/>
    </row>
    <row r="64731" spans="20:21" x14ac:dyDescent="0.2">
      <c r="T64731" s="11"/>
      <c r="U64731" s="11"/>
    </row>
    <row r="64732" spans="20:21" x14ac:dyDescent="0.2">
      <c r="T64732" s="11"/>
      <c r="U64732" s="11"/>
    </row>
    <row r="64733" spans="20:21" x14ac:dyDescent="0.2">
      <c r="T64733" s="11"/>
      <c r="U64733" s="11"/>
    </row>
    <row r="64734" spans="20:21" x14ac:dyDescent="0.2">
      <c r="T64734" s="11"/>
      <c r="U64734" s="11"/>
    </row>
    <row r="64735" spans="20:21" x14ac:dyDescent="0.2">
      <c r="T64735" s="11"/>
      <c r="U64735" s="11"/>
    </row>
    <row r="64736" spans="20:21" x14ac:dyDescent="0.2">
      <c r="T64736" s="11"/>
      <c r="U64736" s="11"/>
    </row>
    <row r="64737" spans="20:21" x14ac:dyDescent="0.2">
      <c r="T64737" s="11"/>
      <c r="U64737" s="11"/>
    </row>
    <row r="64738" spans="20:21" x14ac:dyDescent="0.2">
      <c r="T64738" s="11"/>
      <c r="U64738" s="11"/>
    </row>
    <row r="64739" spans="20:21" x14ac:dyDescent="0.2">
      <c r="T64739" s="11"/>
      <c r="U64739" s="11"/>
    </row>
    <row r="64740" spans="20:21" x14ac:dyDescent="0.2">
      <c r="T64740" s="11"/>
      <c r="U64740" s="11"/>
    </row>
    <row r="64741" spans="20:21" x14ac:dyDescent="0.2">
      <c r="T64741" s="11"/>
      <c r="U64741" s="11"/>
    </row>
    <row r="64742" spans="20:21" x14ac:dyDescent="0.2">
      <c r="T64742" s="11"/>
      <c r="U64742" s="11"/>
    </row>
    <row r="64743" spans="20:21" x14ac:dyDescent="0.2">
      <c r="T64743" s="11"/>
      <c r="U64743" s="11"/>
    </row>
    <row r="64744" spans="20:21" x14ac:dyDescent="0.2">
      <c r="T64744" s="11"/>
      <c r="U64744" s="11"/>
    </row>
    <row r="64745" spans="20:21" x14ac:dyDescent="0.2">
      <c r="T64745" s="11"/>
      <c r="U64745" s="11"/>
    </row>
    <row r="64746" spans="20:21" x14ac:dyDescent="0.2">
      <c r="T64746" s="11"/>
      <c r="U64746" s="11"/>
    </row>
    <row r="64747" spans="20:21" x14ac:dyDescent="0.2">
      <c r="T64747" s="11"/>
      <c r="U64747" s="11"/>
    </row>
    <row r="64748" spans="20:21" x14ac:dyDescent="0.2">
      <c r="T64748" s="11"/>
      <c r="U64748" s="11"/>
    </row>
    <row r="64749" spans="20:21" x14ac:dyDescent="0.2">
      <c r="T64749" s="11"/>
      <c r="U64749" s="11"/>
    </row>
    <row r="64750" spans="20:21" x14ac:dyDescent="0.2">
      <c r="T64750" s="11"/>
      <c r="U64750" s="11"/>
    </row>
    <row r="64751" spans="20:21" x14ac:dyDescent="0.2">
      <c r="T64751" s="11"/>
      <c r="U64751" s="11"/>
    </row>
    <row r="64752" spans="20:21" x14ac:dyDescent="0.2">
      <c r="T64752" s="11"/>
      <c r="U64752" s="11"/>
    </row>
    <row r="64753" spans="20:21" x14ac:dyDescent="0.2">
      <c r="T64753" s="11"/>
      <c r="U64753" s="11"/>
    </row>
    <row r="64754" spans="20:21" x14ac:dyDescent="0.2">
      <c r="T64754" s="11"/>
      <c r="U64754" s="11"/>
    </row>
    <row r="64755" spans="20:21" x14ac:dyDescent="0.2">
      <c r="T64755" s="11"/>
      <c r="U64755" s="11"/>
    </row>
    <row r="64756" spans="20:21" x14ac:dyDescent="0.2">
      <c r="T64756" s="11"/>
      <c r="U64756" s="11"/>
    </row>
    <row r="64757" spans="20:21" x14ac:dyDescent="0.2">
      <c r="T64757" s="11"/>
      <c r="U64757" s="11"/>
    </row>
    <row r="64758" spans="20:21" x14ac:dyDescent="0.2">
      <c r="T64758" s="11"/>
      <c r="U64758" s="11"/>
    </row>
    <row r="64759" spans="20:21" x14ac:dyDescent="0.2">
      <c r="T64759" s="11"/>
      <c r="U64759" s="11"/>
    </row>
    <row r="64760" spans="20:21" x14ac:dyDescent="0.2">
      <c r="T64760" s="11"/>
      <c r="U64760" s="11"/>
    </row>
    <row r="64761" spans="20:21" x14ac:dyDescent="0.2">
      <c r="T64761" s="11"/>
      <c r="U64761" s="11"/>
    </row>
    <row r="64762" spans="20:21" x14ac:dyDescent="0.2">
      <c r="T64762" s="11"/>
      <c r="U64762" s="11"/>
    </row>
    <row r="64763" spans="20:21" x14ac:dyDescent="0.2">
      <c r="T64763" s="11"/>
      <c r="U64763" s="11"/>
    </row>
    <row r="64764" spans="20:21" x14ac:dyDescent="0.2">
      <c r="T64764" s="11"/>
      <c r="U64764" s="11"/>
    </row>
    <row r="64765" spans="20:21" x14ac:dyDescent="0.2">
      <c r="T64765" s="11"/>
      <c r="U64765" s="11"/>
    </row>
    <row r="64766" spans="20:21" x14ac:dyDescent="0.2">
      <c r="T64766" s="11"/>
      <c r="U64766" s="11"/>
    </row>
    <row r="64767" spans="20:21" x14ac:dyDescent="0.2">
      <c r="T64767" s="11"/>
      <c r="U64767" s="11"/>
    </row>
    <row r="64768" spans="20:21" x14ac:dyDescent="0.2">
      <c r="T64768" s="11"/>
      <c r="U64768" s="11"/>
    </row>
    <row r="64769" spans="20:21" x14ac:dyDescent="0.2">
      <c r="T64769" s="11"/>
      <c r="U64769" s="11"/>
    </row>
    <row r="64770" spans="20:21" x14ac:dyDescent="0.2">
      <c r="T64770" s="11"/>
      <c r="U64770" s="11"/>
    </row>
    <row r="64771" spans="20:21" x14ac:dyDescent="0.2">
      <c r="T64771" s="11"/>
      <c r="U64771" s="11"/>
    </row>
    <row r="64772" spans="20:21" x14ac:dyDescent="0.2">
      <c r="T64772" s="11"/>
      <c r="U64772" s="11"/>
    </row>
    <row r="64773" spans="20:21" x14ac:dyDescent="0.2">
      <c r="T64773" s="11"/>
      <c r="U64773" s="11"/>
    </row>
    <row r="64774" spans="20:21" x14ac:dyDescent="0.2">
      <c r="T64774" s="11"/>
      <c r="U64774" s="11"/>
    </row>
    <row r="64775" spans="20:21" x14ac:dyDescent="0.2">
      <c r="T64775" s="11"/>
      <c r="U64775" s="11"/>
    </row>
    <row r="64776" spans="20:21" x14ac:dyDescent="0.2">
      <c r="T64776" s="11"/>
      <c r="U64776" s="11"/>
    </row>
    <row r="64777" spans="20:21" x14ac:dyDescent="0.2">
      <c r="T64777" s="11"/>
      <c r="U64777" s="11"/>
    </row>
    <row r="64778" spans="20:21" x14ac:dyDescent="0.2">
      <c r="T64778" s="11"/>
      <c r="U64778" s="11"/>
    </row>
    <row r="64779" spans="20:21" x14ac:dyDescent="0.2">
      <c r="T64779" s="11"/>
      <c r="U64779" s="11"/>
    </row>
    <row r="64780" spans="20:21" x14ac:dyDescent="0.2">
      <c r="T64780" s="11"/>
      <c r="U64780" s="11"/>
    </row>
    <row r="64781" spans="20:21" x14ac:dyDescent="0.2">
      <c r="T64781" s="11"/>
      <c r="U64781" s="11"/>
    </row>
    <row r="64782" spans="20:21" x14ac:dyDescent="0.2">
      <c r="T64782" s="11"/>
      <c r="U64782" s="11"/>
    </row>
    <row r="64783" spans="20:21" x14ac:dyDescent="0.2">
      <c r="T64783" s="11"/>
      <c r="U64783" s="11"/>
    </row>
    <row r="64784" spans="20:21" x14ac:dyDescent="0.2">
      <c r="T64784" s="11"/>
      <c r="U64784" s="11"/>
    </row>
    <row r="64785" spans="20:21" x14ac:dyDescent="0.2">
      <c r="T64785" s="11"/>
      <c r="U64785" s="11"/>
    </row>
    <row r="64786" spans="20:21" x14ac:dyDescent="0.2">
      <c r="T64786" s="11"/>
      <c r="U64786" s="11"/>
    </row>
    <row r="64787" spans="20:21" x14ac:dyDescent="0.2">
      <c r="T64787" s="11"/>
      <c r="U64787" s="11"/>
    </row>
    <row r="64788" spans="20:21" x14ac:dyDescent="0.2">
      <c r="T64788" s="11"/>
      <c r="U64788" s="11"/>
    </row>
    <row r="64789" spans="20:21" x14ac:dyDescent="0.2">
      <c r="T64789" s="11"/>
      <c r="U64789" s="11"/>
    </row>
    <row r="64790" spans="20:21" x14ac:dyDescent="0.2">
      <c r="T64790" s="11"/>
      <c r="U64790" s="11"/>
    </row>
    <row r="64791" spans="20:21" x14ac:dyDescent="0.2">
      <c r="T64791" s="11"/>
      <c r="U64791" s="11"/>
    </row>
    <row r="64792" spans="20:21" x14ac:dyDescent="0.2">
      <c r="T64792" s="11"/>
      <c r="U64792" s="11"/>
    </row>
    <row r="64793" spans="20:21" x14ac:dyDescent="0.2">
      <c r="T64793" s="11"/>
      <c r="U64793" s="11"/>
    </row>
    <row r="64794" spans="20:21" x14ac:dyDescent="0.2">
      <c r="T64794" s="11"/>
      <c r="U64794" s="11"/>
    </row>
    <row r="64795" spans="20:21" x14ac:dyDescent="0.2">
      <c r="T64795" s="11"/>
      <c r="U64795" s="11"/>
    </row>
    <row r="64796" spans="20:21" x14ac:dyDescent="0.2">
      <c r="T64796" s="11"/>
      <c r="U64796" s="11"/>
    </row>
    <row r="64797" spans="20:21" x14ac:dyDescent="0.2">
      <c r="T64797" s="11"/>
      <c r="U64797" s="11"/>
    </row>
    <row r="64798" spans="20:21" x14ac:dyDescent="0.2">
      <c r="T64798" s="11"/>
      <c r="U64798" s="11"/>
    </row>
    <row r="64799" spans="20:21" x14ac:dyDescent="0.2">
      <c r="T64799" s="11"/>
      <c r="U64799" s="11"/>
    </row>
    <row r="64800" spans="20:21" x14ac:dyDescent="0.2">
      <c r="T64800" s="11"/>
      <c r="U64800" s="11"/>
    </row>
    <row r="64801" spans="20:21" x14ac:dyDescent="0.2">
      <c r="T64801" s="11"/>
      <c r="U64801" s="11"/>
    </row>
    <row r="64802" spans="20:21" x14ac:dyDescent="0.2">
      <c r="T64802" s="11"/>
      <c r="U64802" s="11"/>
    </row>
    <row r="64803" spans="20:21" x14ac:dyDescent="0.2">
      <c r="T64803" s="11"/>
      <c r="U64803" s="11"/>
    </row>
    <row r="64804" spans="20:21" x14ac:dyDescent="0.2">
      <c r="T64804" s="11"/>
      <c r="U64804" s="11"/>
    </row>
    <row r="64805" spans="20:21" x14ac:dyDescent="0.2">
      <c r="T64805" s="11"/>
      <c r="U64805" s="11"/>
    </row>
    <row r="64806" spans="20:21" x14ac:dyDescent="0.2">
      <c r="T64806" s="11"/>
      <c r="U64806" s="11"/>
    </row>
    <row r="64807" spans="20:21" x14ac:dyDescent="0.2">
      <c r="T64807" s="11"/>
      <c r="U64807" s="11"/>
    </row>
    <row r="64808" spans="20:21" x14ac:dyDescent="0.2">
      <c r="T64808" s="11"/>
      <c r="U64808" s="11"/>
    </row>
    <row r="64809" spans="20:21" x14ac:dyDescent="0.2">
      <c r="T64809" s="11"/>
      <c r="U64809" s="11"/>
    </row>
    <row r="64810" spans="20:21" x14ac:dyDescent="0.2">
      <c r="T64810" s="11"/>
      <c r="U64810" s="11"/>
    </row>
    <row r="64811" spans="20:21" x14ac:dyDescent="0.2">
      <c r="T64811" s="11"/>
      <c r="U64811" s="11"/>
    </row>
    <row r="64812" spans="20:21" x14ac:dyDescent="0.2">
      <c r="T64812" s="11"/>
      <c r="U64812" s="11"/>
    </row>
    <row r="64813" spans="20:21" x14ac:dyDescent="0.2">
      <c r="T64813" s="11"/>
      <c r="U64813" s="11"/>
    </row>
    <row r="64814" spans="20:21" x14ac:dyDescent="0.2">
      <c r="T64814" s="11"/>
      <c r="U64814" s="11"/>
    </row>
    <row r="64815" spans="20:21" x14ac:dyDescent="0.2">
      <c r="T64815" s="11"/>
      <c r="U64815" s="11"/>
    </row>
    <row r="64816" spans="20:21" x14ac:dyDescent="0.2">
      <c r="T64816" s="11"/>
      <c r="U64816" s="11"/>
    </row>
    <row r="64817" spans="20:21" x14ac:dyDescent="0.2">
      <c r="T64817" s="11"/>
      <c r="U64817" s="11"/>
    </row>
    <row r="64818" spans="20:21" x14ac:dyDescent="0.2">
      <c r="T64818" s="11"/>
      <c r="U64818" s="11"/>
    </row>
    <row r="64819" spans="20:21" x14ac:dyDescent="0.2">
      <c r="T64819" s="11"/>
      <c r="U64819" s="11"/>
    </row>
    <row r="64820" spans="20:21" x14ac:dyDescent="0.2">
      <c r="T64820" s="11"/>
      <c r="U64820" s="11"/>
    </row>
    <row r="64821" spans="20:21" x14ac:dyDescent="0.2">
      <c r="T64821" s="11"/>
      <c r="U64821" s="11"/>
    </row>
    <row r="64822" spans="20:21" x14ac:dyDescent="0.2">
      <c r="T64822" s="11"/>
      <c r="U64822" s="11"/>
    </row>
    <row r="64823" spans="20:21" x14ac:dyDescent="0.2">
      <c r="T64823" s="11"/>
      <c r="U64823" s="11"/>
    </row>
    <row r="64824" spans="20:21" x14ac:dyDescent="0.2">
      <c r="T64824" s="11"/>
      <c r="U64824" s="11"/>
    </row>
    <row r="64825" spans="20:21" x14ac:dyDescent="0.2">
      <c r="T64825" s="11"/>
      <c r="U64825" s="11"/>
    </row>
    <row r="64826" spans="20:21" x14ac:dyDescent="0.2">
      <c r="T64826" s="11"/>
      <c r="U64826" s="11"/>
    </row>
    <row r="64827" spans="20:21" x14ac:dyDescent="0.2">
      <c r="T64827" s="11"/>
      <c r="U64827" s="11"/>
    </row>
    <row r="64828" spans="20:21" x14ac:dyDescent="0.2">
      <c r="T64828" s="11"/>
      <c r="U64828" s="11"/>
    </row>
    <row r="64829" spans="20:21" x14ac:dyDescent="0.2">
      <c r="T64829" s="11"/>
      <c r="U64829" s="11"/>
    </row>
    <row r="64830" spans="20:21" x14ac:dyDescent="0.2">
      <c r="T64830" s="11"/>
      <c r="U64830" s="11"/>
    </row>
    <row r="64831" spans="20:21" x14ac:dyDescent="0.2">
      <c r="T64831" s="11"/>
      <c r="U64831" s="11"/>
    </row>
    <row r="64832" spans="20:21" x14ac:dyDescent="0.2">
      <c r="T64832" s="11"/>
      <c r="U64832" s="11"/>
    </row>
    <row r="64833" spans="20:21" x14ac:dyDescent="0.2">
      <c r="T64833" s="11"/>
      <c r="U64833" s="11"/>
    </row>
    <row r="64834" spans="20:21" x14ac:dyDescent="0.2">
      <c r="T64834" s="11"/>
      <c r="U64834" s="11"/>
    </row>
    <row r="64835" spans="20:21" x14ac:dyDescent="0.2">
      <c r="T64835" s="11"/>
      <c r="U64835" s="11"/>
    </row>
    <row r="64836" spans="20:21" x14ac:dyDescent="0.2">
      <c r="T64836" s="11"/>
      <c r="U64836" s="11"/>
    </row>
    <row r="64837" spans="20:21" x14ac:dyDescent="0.2">
      <c r="T64837" s="11"/>
      <c r="U64837" s="11"/>
    </row>
    <row r="64838" spans="20:21" x14ac:dyDescent="0.2">
      <c r="T64838" s="11"/>
      <c r="U64838" s="11"/>
    </row>
    <row r="64839" spans="20:21" x14ac:dyDescent="0.2">
      <c r="T64839" s="11"/>
      <c r="U64839" s="11"/>
    </row>
    <row r="64840" spans="20:21" x14ac:dyDescent="0.2">
      <c r="T64840" s="11"/>
      <c r="U64840" s="11"/>
    </row>
    <row r="64841" spans="20:21" x14ac:dyDescent="0.2">
      <c r="T64841" s="11"/>
      <c r="U64841" s="11"/>
    </row>
    <row r="64842" spans="20:21" x14ac:dyDescent="0.2">
      <c r="T64842" s="11"/>
      <c r="U64842" s="11"/>
    </row>
    <row r="64843" spans="20:21" x14ac:dyDescent="0.2">
      <c r="T64843" s="11"/>
      <c r="U64843" s="11"/>
    </row>
    <row r="64844" spans="20:21" x14ac:dyDescent="0.2">
      <c r="T64844" s="11"/>
      <c r="U64844" s="11"/>
    </row>
    <row r="64845" spans="20:21" x14ac:dyDescent="0.2">
      <c r="T64845" s="11"/>
      <c r="U64845" s="11"/>
    </row>
    <row r="64846" spans="20:21" x14ac:dyDescent="0.2">
      <c r="T64846" s="11"/>
      <c r="U64846" s="11"/>
    </row>
    <row r="64847" spans="20:21" x14ac:dyDescent="0.2">
      <c r="T64847" s="11"/>
      <c r="U64847" s="11"/>
    </row>
    <row r="64848" spans="20:21" x14ac:dyDescent="0.2">
      <c r="T64848" s="11"/>
      <c r="U64848" s="11"/>
    </row>
    <row r="64849" spans="20:21" x14ac:dyDescent="0.2">
      <c r="T64849" s="11"/>
      <c r="U64849" s="11"/>
    </row>
    <row r="64850" spans="20:21" x14ac:dyDescent="0.2">
      <c r="T64850" s="11"/>
      <c r="U64850" s="11"/>
    </row>
    <row r="64851" spans="20:21" x14ac:dyDescent="0.2">
      <c r="T64851" s="11"/>
      <c r="U64851" s="11"/>
    </row>
    <row r="64852" spans="20:21" x14ac:dyDescent="0.2">
      <c r="T64852" s="11"/>
      <c r="U64852" s="11"/>
    </row>
    <row r="64853" spans="20:21" x14ac:dyDescent="0.2">
      <c r="T64853" s="11"/>
      <c r="U64853" s="11"/>
    </row>
    <row r="64854" spans="20:21" x14ac:dyDescent="0.2">
      <c r="T64854" s="11"/>
      <c r="U64854" s="11"/>
    </row>
    <row r="64855" spans="20:21" x14ac:dyDescent="0.2">
      <c r="T64855" s="11"/>
      <c r="U64855" s="11"/>
    </row>
    <row r="64856" spans="20:21" x14ac:dyDescent="0.2">
      <c r="T64856" s="11"/>
      <c r="U64856" s="11"/>
    </row>
    <row r="64857" spans="20:21" x14ac:dyDescent="0.2">
      <c r="T64857" s="11"/>
      <c r="U64857" s="11"/>
    </row>
    <row r="64858" spans="20:21" x14ac:dyDescent="0.2">
      <c r="T64858" s="11"/>
      <c r="U64858" s="11"/>
    </row>
    <row r="64859" spans="20:21" x14ac:dyDescent="0.2">
      <c r="T64859" s="11"/>
      <c r="U64859" s="11"/>
    </row>
    <row r="64860" spans="20:21" x14ac:dyDescent="0.2">
      <c r="T64860" s="11"/>
      <c r="U64860" s="11"/>
    </row>
    <row r="64861" spans="20:21" x14ac:dyDescent="0.2">
      <c r="T64861" s="11"/>
      <c r="U64861" s="11"/>
    </row>
    <row r="64862" spans="20:21" x14ac:dyDescent="0.2">
      <c r="T64862" s="11"/>
      <c r="U64862" s="11"/>
    </row>
    <row r="64863" spans="20:21" x14ac:dyDescent="0.2">
      <c r="T64863" s="11"/>
      <c r="U64863" s="11"/>
    </row>
    <row r="64864" spans="20:21" x14ac:dyDescent="0.2">
      <c r="T64864" s="11"/>
      <c r="U64864" s="11"/>
    </row>
    <row r="64865" spans="20:21" x14ac:dyDescent="0.2">
      <c r="T64865" s="11"/>
      <c r="U64865" s="11"/>
    </row>
    <row r="64866" spans="20:21" x14ac:dyDescent="0.2">
      <c r="T64866" s="11"/>
      <c r="U64866" s="11"/>
    </row>
    <row r="64867" spans="20:21" x14ac:dyDescent="0.2">
      <c r="T64867" s="11"/>
      <c r="U64867" s="11"/>
    </row>
    <row r="64868" spans="20:21" x14ac:dyDescent="0.2">
      <c r="T64868" s="11"/>
      <c r="U64868" s="11"/>
    </row>
    <row r="64869" spans="20:21" x14ac:dyDescent="0.2">
      <c r="T64869" s="11"/>
      <c r="U64869" s="11"/>
    </row>
    <row r="64870" spans="20:21" x14ac:dyDescent="0.2">
      <c r="T64870" s="11"/>
      <c r="U64870" s="11"/>
    </row>
    <row r="64871" spans="20:21" x14ac:dyDescent="0.2">
      <c r="T64871" s="11"/>
      <c r="U64871" s="11"/>
    </row>
    <row r="64872" spans="20:21" x14ac:dyDescent="0.2">
      <c r="T64872" s="11"/>
      <c r="U64872" s="11"/>
    </row>
    <row r="64873" spans="20:21" x14ac:dyDescent="0.2">
      <c r="T64873" s="11"/>
      <c r="U64873" s="11"/>
    </row>
    <row r="64874" spans="20:21" x14ac:dyDescent="0.2">
      <c r="T64874" s="11"/>
      <c r="U64874" s="11"/>
    </row>
    <row r="64875" spans="20:21" x14ac:dyDescent="0.2">
      <c r="T64875" s="11"/>
      <c r="U64875" s="11"/>
    </row>
    <row r="64876" spans="20:21" x14ac:dyDescent="0.2">
      <c r="T64876" s="11"/>
      <c r="U64876" s="11"/>
    </row>
    <row r="64877" spans="20:21" x14ac:dyDescent="0.2">
      <c r="T64877" s="11"/>
      <c r="U64877" s="11"/>
    </row>
    <row r="64878" spans="20:21" x14ac:dyDescent="0.2">
      <c r="T64878" s="11"/>
      <c r="U64878" s="11"/>
    </row>
    <row r="64879" spans="20:21" x14ac:dyDescent="0.2">
      <c r="T64879" s="11"/>
      <c r="U64879" s="11"/>
    </row>
    <row r="64880" spans="20:21" x14ac:dyDescent="0.2">
      <c r="T64880" s="11"/>
      <c r="U64880" s="11"/>
    </row>
    <row r="64881" spans="20:21" x14ac:dyDescent="0.2">
      <c r="T64881" s="11"/>
      <c r="U64881" s="11"/>
    </row>
    <row r="64882" spans="20:21" x14ac:dyDescent="0.2">
      <c r="T64882" s="11"/>
      <c r="U64882" s="11"/>
    </row>
    <row r="64883" spans="20:21" x14ac:dyDescent="0.2">
      <c r="T64883" s="11"/>
      <c r="U64883" s="11"/>
    </row>
    <row r="64884" spans="20:21" x14ac:dyDescent="0.2">
      <c r="T64884" s="11"/>
      <c r="U64884" s="11"/>
    </row>
    <row r="64885" spans="20:21" x14ac:dyDescent="0.2">
      <c r="T64885" s="11"/>
      <c r="U64885" s="11"/>
    </row>
    <row r="64886" spans="20:21" x14ac:dyDescent="0.2">
      <c r="T64886" s="11"/>
      <c r="U64886" s="11"/>
    </row>
    <row r="64887" spans="20:21" x14ac:dyDescent="0.2">
      <c r="T64887" s="11"/>
      <c r="U64887" s="11"/>
    </row>
    <row r="64888" spans="20:21" x14ac:dyDescent="0.2">
      <c r="T64888" s="11"/>
      <c r="U64888" s="11"/>
    </row>
    <row r="64889" spans="20:21" x14ac:dyDescent="0.2">
      <c r="T64889" s="11"/>
      <c r="U64889" s="11"/>
    </row>
    <row r="64890" spans="20:21" x14ac:dyDescent="0.2">
      <c r="T64890" s="11"/>
      <c r="U64890" s="11"/>
    </row>
    <row r="64891" spans="20:21" x14ac:dyDescent="0.2">
      <c r="T64891" s="11"/>
      <c r="U64891" s="11"/>
    </row>
    <row r="64892" spans="20:21" x14ac:dyDescent="0.2">
      <c r="T64892" s="11"/>
      <c r="U64892" s="11"/>
    </row>
    <row r="64893" spans="20:21" x14ac:dyDescent="0.2">
      <c r="T64893" s="11"/>
      <c r="U64893" s="11"/>
    </row>
    <row r="64894" spans="20:21" x14ac:dyDescent="0.2">
      <c r="T64894" s="11"/>
      <c r="U64894" s="11"/>
    </row>
    <row r="64895" spans="20:21" x14ac:dyDescent="0.2">
      <c r="T64895" s="11"/>
      <c r="U64895" s="11"/>
    </row>
    <row r="64896" spans="20:21" x14ac:dyDescent="0.2">
      <c r="T64896" s="11"/>
      <c r="U64896" s="11"/>
    </row>
    <row r="64897" spans="20:21" x14ac:dyDescent="0.2">
      <c r="T64897" s="11"/>
      <c r="U64897" s="11"/>
    </row>
    <row r="64898" spans="20:21" x14ac:dyDescent="0.2">
      <c r="T64898" s="11"/>
      <c r="U64898" s="11"/>
    </row>
    <row r="64899" spans="20:21" x14ac:dyDescent="0.2">
      <c r="T64899" s="11"/>
      <c r="U64899" s="11"/>
    </row>
    <row r="64900" spans="20:21" x14ac:dyDescent="0.2">
      <c r="T64900" s="11"/>
      <c r="U64900" s="11"/>
    </row>
    <row r="64901" spans="20:21" x14ac:dyDescent="0.2">
      <c r="T64901" s="11"/>
      <c r="U64901" s="11"/>
    </row>
    <row r="64902" spans="20:21" x14ac:dyDescent="0.2">
      <c r="T64902" s="11"/>
      <c r="U64902" s="11"/>
    </row>
    <row r="64903" spans="20:21" x14ac:dyDescent="0.2">
      <c r="T64903" s="11"/>
      <c r="U64903" s="11"/>
    </row>
    <row r="64904" spans="20:21" x14ac:dyDescent="0.2">
      <c r="T64904" s="11"/>
      <c r="U64904" s="11"/>
    </row>
    <row r="64905" spans="20:21" x14ac:dyDescent="0.2">
      <c r="T64905" s="11"/>
      <c r="U64905" s="11"/>
    </row>
    <row r="64906" spans="20:21" x14ac:dyDescent="0.2">
      <c r="T64906" s="11"/>
      <c r="U64906" s="11"/>
    </row>
    <row r="64907" spans="20:21" x14ac:dyDescent="0.2">
      <c r="T64907" s="11"/>
      <c r="U64907" s="11"/>
    </row>
    <row r="64908" spans="20:21" x14ac:dyDescent="0.2">
      <c r="T64908" s="11"/>
      <c r="U64908" s="11"/>
    </row>
    <row r="64909" spans="20:21" x14ac:dyDescent="0.2">
      <c r="T64909" s="11"/>
      <c r="U64909" s="11"/>
    </row>
    <row r="64910" spans="20:21" x14ac:dyDescent="0.2">
      <c r="T64910" s="11"/>
      <c r="U64910" s="11"/>
    </row>
    <row r="64911" spans="20:21" x14ac:dyDescent="0.2">
      <c r="T64911" s="11"/>
      <c r="U64911" s="11"/>
    </row>
    <row r="64912" spans="20:21" x14ac:dyDescent="0.2">
      <c r="T64912" s="11"/>
      <c r="U64912" s="11"/>
    </row>
    <row r="64913" spans="20:21" x14ac:dyDescent="0.2">
      <c r="T64913" s="11"/>
      <c r="U64913" s="11"/>
    </row>
    <row r="64914" spans="20:21" x14ac:dyDescent="0.2">
      <c r="T64914" s="11"/>
      <c r="U64914" s="11"/>
    </row>
    <row r="64915" spans="20:21" x14ac:dyDescent="0.2">
      <c r="T64915" s="11"/>
      <c r="U64915" s="11"/>
    </row>
    <row r="64916" spans="20:21" x14ac:dyDescent="0.2">
      <c r="T64916" s="11"/>
      <c r="U64916" s="11"/>
    </row>
    <row r="64917" spans="20:21" x14ac:dyDescent="0.2">
      <c r="T64917" s="11"/>
      <c r="U64917" s="11"/>
    </row>
    <row r="64918" spans="20:21" x14ac:dyDescent="0.2">
      <c r="T64918" s="11"/>
      <c r="U64918" s="11"/>
    </row>
    <row r="64919" spans="20:21" x14ac:dyDescent="0.2">
      <c r="T64919" s="11"/>
      <c r="U64919" s="11"/>
    </row>
    <row r="64920" spans="20:21" x14ac:dyDescent="0.2">
      <c r="T64920" s="11"/>
      <c r="U64920" s="11"/>
    </row>
    <row r="64921" spans="20:21" x14ac:dyDescent="0.2">
      <c r="T64921" s="11"/>
      <c r="U64921" s="11"/>
    </row>
    <row r="64922" spans="20:21" x14ac:dyDescent="0.2">
      <c r="T64922" s="11"/>
      <c r="U64922" s="11"/>
    </row>
    <row r="64923" spans="20:21" x14ac:dyDescent="0.2">
      <c r="T64923" s="11"/>
      <c r="U64923" s="11"/>
    </row>
    <row r="64924" spans="20:21" x14ac:dyDescent="0.2">
      <c r="T64924" s="11"/>
      <c r="U64924" s="11"/>
    </row>
    <row r="64925" spans="20:21" x14ac:dyDescent="0.2">
      <c r="T64925" s="11"/>
      <c r="U64925" s="11"/>
    </row>
    <row r="64926" spans="20:21" x14ac:dyDescent="0.2">
      <c r="T64926" s="11"/>
      <c r="U64926" s="11"/>
    </row>
    <row r="64927" spans="20:21" x14ac:dyDescent="0.2">
      <c r="T64927" s="11"/>
      <c r="U64927" s="11"/>
    </row>
    <row r="64928" spans="20:21" x14ac:dyDescent="0.2">
      <c r="T64928" s="11"/>
      <c r="U64928" s="11"/>
    </row>
    <row r="64929" spans="20:21" x14ac:dyDescent="0.2">
      <c r="T64929" s="11"/>
      <c r="U64929" s="11"/>
    </row>
    <row r="64930" spans="20:21" x14ac:dyDescent="0.2">
      <c r="T64930" s="11"/>
      <c r="U64930" s="11"/>
    </row>
    <row r="64931" spans="20:21" x14ac:dyDescent="0.2">
      <c r="T64931" s="11"/>
      <c r="U64931" s="11"/>
    </row>
    <row r="64932" spans="20:21" x14ac:dyDescent="0.2">
      <c r="T64932" s="11"/>
      <c r="U64932" s="11"/>
    </row>
    <row r="64933" spans="20:21" x14ac:dyDescent="0.2">
      <c r="T64933" s="11"/>
      <c r="U64933" s="11"/>
    </row>
    <row r="64934" spans="20:21" x14ac:dyDescent="0.2">
      <c r="T64934" s="11"/>
      <c r="U64934" s="11"/>
    </row>
    <row r="64935" spans="20:21" x14ac:dyDescent="0.2">
      <c r="T64935" s="11"/>
      <c r="U64935" s="11"/>
    </row>
    <row r="64936" spans="20:21" x14ac:dyDescent="0.2">
      <c r="T64936" s="11"/>
      <c r="U64936" s="11"/>
    </row>
    <row r="64937" spans="20:21" x14ac:dyDescent="0.2">
      <c r="T64937" s="11"/>
      <c r="U64937" s="11"/>
    </row>
    <row r="64938" spans="20:21" x14ac:dyDescent="0.2">
      <c r="T64938" s="11"/>
      <c r="U64938" s="11"/>
    </row>
    <row r="64939" spans="20:21" x14ac:dyDescent="0.2">
      <c r="T64939" s="11"/>
      <c r="U64939" s="11"/>
    </row>
    <row r="64940" spans="20:21" x14ac:dyDescent="0.2">
      <c r="T64940" s="11"/>
      <c r="U64940" s="11"/>
    </row>
    <row r="64941" spans="20:21" x14ac:dyDescent="0.2">
      <c r="T64941" s="11"/>
      <c r="U64941" s="11"/>
    </row>
    <row r="64942" spans="20:21" x14ac:dyDescent="0.2">
      <c r="T64942" s="11"/>
      <c r="U64942" s="11"/>
    </row>
    <row r="64943" spans="20:21" x14ac:dyDescent="0.2">
      <c r="T64943" s="11"/>
      <c r="U64943" s="11"/>
    </row>
    <row r="64944" spans="20:21" x14ac:dyDescent="0.2">
      <c r="T64944" s="11"/>
      <c r="U64944" s="11"/>
    </row>
    <row r="64945" spans="20:21" x14ac:dyDescent="0.2">
      <c r="T64945" s="11"/>
      <c r="U64945" s="11"/>
    </row>
    <row r="64946" spans="20:21" x14ac:dyDescent="0.2">
      <c r="T64946" s="11"/>
      <c r="U64946" s="11"/>
    </row>
    <row r="64947" spans="20:21" x14ac:dyDescent="0.2">
      <c r="T64947" s="11"/>
      <c r="U64947" s="11"/>
    </row>
    <row r="64948" spans="20:21" x14ac:dyDescent="0.2">
      <c r="T64948" s="11"/>
      <c r="U64948" s="11"/>
    </row>
    <row r="64949" spans="20:21" x14ac:dyDescent="0.2">
      <c r="T64949" s="11"/>
      <c r="U64949" s="11"/>
    </row>
    <row r="64950" spans="20:21" x14ac:dyDescent="0.2">
      <c r="T64950" s="11"/>
      <c r="U64950" s="11"/>
    </row>
    <row r="64951" spans="20:21" x14ac:dyDescent="0.2">
      <c r="T64951" s="11"/>
      <c r="U64951" s="11"/>
    </row>
    <row r="64952" spans="20:21" x14ac:dyDescent="0.2">
      <c r="T64952" s="11"/>
      <c r="U64952" s="11"/>
    </row>
    <row r="64953" spans="20:21" x14ac:dyDescent="0.2">
      <c r="T64953" s="11"/>
      <c r="U64953" s="11"/>
    </row>
    <row r="64954" spans="20:21" x14ac:dyDescent="0.2">
      <c r="T64954" s="11"/>
      <c r="U64954" s="11"/>
    </row>
    <row r="64955" spans="20:21" x14ac:dyDescent="0.2">
      <c r="T64955" s="11"/>
      <c r="U64955" s="11"/>
    </row>
    <row r="64956" spans="20:21" x14ac:dyDescent="0.2">
      <c r="T64956" s="11"/>
      <c r="U64956" s="11"/>
    </row>
    <row r="64957" spans="20:21" x14ac:dyDescent="0.2">
      <c r="T64957" s="11"/>
      <c r="U64957" s="11"/>
    </row>
    <row r="64958" spans="20:21" x14ac:dyDescent="0.2">
      <c r="T64958" s="11"/>
      <c r="U64958" s="11"/>
    </row>
    <row r="64959" spans="20:21" x14ac:dyDescent="0.2">
      <c r="T64959" s="11"/>
      <c r="U64959" s="11"/>
    </row>
    <row r="64960" spans="20:21" x14ac:dyDescent="0.2">
      <c r="T64960" s="11"/>
      <c r="U64960" s="11"/>
    </row>
    <row r="64961" spans="20:21" x14ac:dyDescent="0.2">
      <c r="T64961" s="11"/>
      <c r="U64961" s="11"/>
    </row>
    <row r="64962" spans="20:21" x14ac:dyDescent="0.2">
      <c r="T64962" s="11"/>
      <c r="U64962" s="11"/>
    </row>
    <row r="64963" spans="20:21" x14ac:dyDescent="0.2">
      <c r="T64963" s="11"/>
      <c r="U64963" s="11"/>
    </row>
    <row r="64964" spans="20:21" x14ac:dyDescent="0.2">
      <c r="T64964" s="11"/>
      <c r="U64964" s="11"/>
    </row>
    <row r="64965" spans="20:21" x14ac:dyDescent="0.2">
      <c r="T64965" s="11"/>
      <c r="U64965" s="11"/>
    </row>
    <row r="64966" spans="20:21" x14ac:dyDescent="0.2">
      <c r="T64966" s="11"/>
      <c r="U64966" s="11"/>
    </row>
    <row r="64967" spans="20:21" x14ac:dyDescent="0.2">
      <c r="T64967" s="11"/>
      <c r="U64967" s="11"/>
    </row>
    <row r="64968" spans="20:21" x14ac:dyDescent="0.2">
      <c r="T64968" s="11"/>
      <c r="U64968" s="11"/>
    </row>
    <row r="64969" spans="20:21" x14ac:dyDescent="0.2">
      <c r="T64969" s="11"/>
      <c r="U64969" s="11"/>
    </row>
    <row r="64970" spans="20:21" x14ac:dyDescent="0.2">
      <c r="T64970" s="11"/>
      <c r="U64970" s="11"/>
    </row>
    <row r="64971" spans="20:21" x14ac:dyDescent="0.2">
      <c r="T64971" s="11"/>
      <c r="U64971" s="11"/>
    </row>
    <row r="64972" spans="20:21" x14ac:dyDescent="0.2">
      <c r="T64972" s="11"/>
      <c r="U64972" s="11"/>
    </row>
    <row r="64973" spans="20:21" x14ac:dyDescent="0.2">
      <c r="T64973" s="11"/>
      <c r="U64973" s="11"/>
    </row>
    <row r="64974" spans="20:21" x14ac:dyDescent="0.2">
      <c r="T64974" s="11"/>
      <c r="U64974" s="11"/>
    </row>
    <row r="64975" spans="20:21" x14ac:dyDescent="0.2">
      <c r="T64975" s="11"/>
      <c r="U64975" s="11"/>
    </row>
    <row r="64976" spans="20:21" x14ac:dyDescent="0.2">
      <c r="T64976" s="11"/>
      <c r="U64976" s="11"/>
    </row>
    <row r="64977" spans="20:21" x14ac:dyDescent="0.2">
      <c r="T64977" s="11"/>
      <c r="U64977" s="11"/>
    </row>
    <row r="64978" spans="20:21" x14ac:dyDescent="0.2">
      <c r="T64978" s="11"/>
      <c r="U64978" s="11"/>
    </row>
    <row r="64979" spans="20:21" x14ac:dyDescent="0.2">
      <c r="T64979" s="11"/>
      <c r="U64979" s="11"/>
    </row>
    <row r="64980" spans="20:21" x14ac:dyDescent="0.2">
      <c r="T64980" s="11"/>
      <c r="U64980" s="11"/>
    </row>
    <row r="64981" spans="20:21" x14ac:dyDescent="0.2">
      <c r="T64981" s="11"/>
      <c r="U64981" s="11"/>
    </row>
    <row r="64982" spans="20:21" x14ac:dyDescent="0.2">
      <c r="T64982" s="11"/>
      <c r="U64982" s="11"/>
    </row>
    <row r="64983" spans="20:21" x14ac:dyDescent="0.2">
      <c r="T64983" s="11"/>
      <c r="U64983" s="11"/>
    </row>
    <row r="64984" spans="20:21" x14ac:dyDescent="0.2">
      <c r="T64984" s="11"/>
      <c r="U64984" s="11"/>
    </row>
    <row r="64985" spans="20:21" x14ac:dyDescent="0.2">
      <c r="T64985" s="11"/>
      <c r="U64985" s="11"/>
    </row>
    <row r="64986" spans="20:21" x14ac:dyDescent="0.2">
      <c r="T64986" s="11"/>
      <c r="U64986" s="11"/>
    </row>
    <row r="64987" spans="20:21" x14ac:dyDescent="0.2">
      <c r="T64987" s="11"/>
      <c r="U64987" s="11"/>
    </row>
    <row r="64988" spans="20:21" x14ac:dyDescent="0.2">
      <c r="T64988" s="11"/>
      <c r="U64988" s="11"/>
    </row>
    <row r="64989" spans="20:21" x14ac:dyDescent="0.2">
      <c r="T64989" s="11"/>
      <c r="U64989" s="11"/>
    </row>
    <row r="64990" spans="20:21" x14ac:dyDescent="0.2">
      <c r="T64990" s="11"/>
      <c r="U64990" s="11"/>
    </row>
    <row r="64991" spans="20:21" x14ac:dyDescent="0.2">
      <c r="T64991" s="11"/>
      <c r="U64991" s="11"/>
    </row>
    <row r="64992" spans="20:21" x14ac:dyDescent="0.2">
      <c r="T64992" s="11"/>
      <c r="U64992" s="11"/>
    </row>
    <row r="64993" spans="20:21" x14ac:dyDescent="0.2">
      <c r="T64993" s="11"/>
      <c r="U64993" s="11"/>
    </row>
    <row r="64994" spans="20:21" x14ac:dyDescent="0.2">
      <c r="T64994" s="11"/>
      <c r="U64994" s="11"/>
    </row>
    <row r="64995" spans="20:21" x14ac:dyDescent="0.2">
      <c r="T64995" s="11"/>
      <c r="U64995" s="11"/>
    </row>
    <row r="64996" spans="20:21" x14ac:dyDescent="0.2">
      <c r="T64996" s="11"/>
      <c r="U64996" s="11"/>
    </row>
    <row r="64997" spans="20:21" x14ac:dyDescent="0.2">
      <c r="T64997" s="11"/>
      <c r="U64997" s="11"/>
    </row>
    <row r="64998" spans="20:21" x14ac:dyDescent="0.2">
      <c r="T64998" s="11"/>
      <c r="U64998" s="11"/>
    </row>
    <row r="64999" spans="20:21" x14ac:dyDescent="0.2">
      <c r="T64999" s="11"/>
      <c r="U64999" s="11"/>
    </row>
    <row r="65000" spans="20:21" x14ac:dyDescent="0.2">
      <c r="T65000" s="11"/>
      <c r="U65000" s="11"/>
    </row>
    <row r="65001" spans="20:21" x14ac:dyDescent="0.2">
      <c r="T65001" s="11"/>
      <c r="U65001" s="11"/>
    </row>
    <row r="65002" spans="20:21" x14ac:dyDescent="0.2">
      <c r="T65002" s="11"/>
      <c r="U65002" s="11"/>
    </row>
    <row r="65003" spans="20:21" x14ac:dyDescent="0.2">
      <c r="T65003" s="11"/>
      <c r="U65003" s="11"/>
    </row>
    <row r="65004" spans="20:21" x14ac:dyDescent="0.2">
      <c r="T65004" s="11"/>
      <c r="U65004" s="11"/>
    </row>
    <row r="65005" spans="20:21" x14ac:dyDescent="0.2">
      <c r="T65005" s="11"/>
      <c r="U65005" s="11"/>
    </row>
    <row r="65006" spans="20:21" x14ac:dyDescent="0.2">
      <c r="T65006" s="11"/>
      <c r="U65006" s="11"/>
    </row>
    <row r="65007" spans="20:21" x14ac:dyDescent="0.2">
      <c r="T65007" s="11"/>
      <c r="U65007" s="11"/>
    </row>
    <row r="65008" spans="20:21" x14ac:dyDescent="0.2">
      <c r="T65008" s="11"/>
      <c r="U65008" s="11"/>
    </row>
    <row r="65009" spans="20:21" x14ac:dyDescent="0.2">
      <c r="T65009" s="11"/>
      <c r="U65009" s="11"/>
    </row>
    <row r="65010" spans="20:21" x14ac:dyDescent="0.2">
      <c r="T65010" s="11"/>
      <c r="U65010" s="11"/>
    </row>
    <row r="65011" spans="20:21" x14ac:dyDescent="0.2">
      <c r="T65011" s="11"/>
      <c r="U65011" s="11"/>
    </row>
    <row r="65012" spans="20:21" x14ac:dyDescent="0.2">
      <c r="T65012" s="11"/>
      <c r="U65012" s="11"/>
    </row>
    <row r="65013" spans="20:21" x14ac:dyDescent="0.2">
      <c r="T65013" s="11"/>
      <c r="U65013" s="11"/>
    </row>
    <row r="65014" spans="20:21" x14ac:dyDescent="0.2">
      <c r="T65014" s="11"/>
      <c r="U65014" s="11"/>
    </row>
    <row r="65015" spans="20:21" x14ac:dyDescent="0.2">
      <c r="T65015" s="11"/>
      <c r="U65015" s="11"/>
    </row>
    <row r="65016" spans="20:21" x14ac:dyDescent="0.2">
      <c r="T65016" s="11"/>
      <c r="U65016" s="11"/>
    </row>
    <row r="65017" spans="20:21" x14ac:dyDescent="0.2">
      <c r="T65017" s="11"/>
      <c r="U65017" s="11"/>
    </row>
    <row r="65018" spans="20:21" x14ac:dyDescent="0.2">
      <c r="T65018" s="11"/>
      <c r="U65018" s="11"/>
    </row>
    <row r="65019" spans="20:21" x14ac:dyDescent="0.2">
      <c r="T65019" s="11"/>
      <c r="U65019" s="11"/>
    </row>
    <row r="65020" spans="20:21" x14ac:dyDescent="0.2">
      <c r="T65020" s="11"/>
      <c r="U65020" s="11"/>
    </row>
    <row r="65021" spans="20:21" x14ac:dyDescent="0.2">
      <c r="T65021" s="11"/>
      <c r="U65021" s="11"/>
    </row>
    <row r="65022" spans="20:21" x14ac:dyDescent="0.2">
      <c r="T65022" s="11"/>
      <c r="U65022" s="11"/>
    </row>
    <row r="65023" spans="20:21" x14ac:dyDescent="0.2">
      <c r="T65023" s="11"/>
      <c r="U65023" s="11"/>
    </row>
    <row r="65024" spans="20:21" x14ac:dyDescent="0.2">
      <c r="T65024" s="11"/>
      <c r="U65024" s="11"/>
    </row>
    <row r="65025" spans="20:21" x14ac:dyDescent="0.2">
      <c r="T65025" s="11"/>
      <c r="U65025" s="11"/>
    </row>
    <row r="65026" spans="20:21" x14ac:dyDescent="0.2">
      <c r="T65026" s="11"/>
      <c r="U65026" s="11"/>
    </row>
    <row r="65027" spans="20:21" x14ac:dyDescent="0.2">
      <c r="T65027" s="11"/>
      <c r="U65027" s="11"/>
    </row>
    <row r="65028" spans="20:21" x14ac:dyDescent="0.2">
      <c r="T65028" s="11"/>
      <c r="U65028" s="11"/>
    </row>
    <row r="65029" spans="20:21" x14ac:dyDescent="0.2">
      <c r="T65029" s="11"/>
      <c r="U65029" s="11"/>
    </row>
    <row r="65030" spans="20:21" x14ac:dyDescent="0.2">
      <c r="T65030" s="11"/>
      <c r="U65030" s="11"/>
    </row>
    <row r="65031" spans="20:21" x14ac:dyDescent="0.2">
      <c r="T65031" s="11"/>
      <c r="U65031" s="11"/>
    </row>
    <row r="65032" spans="20:21" x14ac:dyDescent="0.2">
      <c r="T65032" s="11"/>
      <c r="U65032" s="11"/>
    </row>
    <row r="65033" spans="20:21" x14ac:dyDescent="0.2">
      <c r="T65033" s="11"/>
      <c r="U65033" s="11"/>
    </row>
    <row r="65034" spans="20:21" x14ac:dyDescent="0.2">
      <c r="T65034" s="11"/>
      <c r="U65034" s="11"/>
    </row>
    <row r="65035" spans="20:21" x14ac:dyDescent="0.2">
      <c r="T65035" s="11"/>
      <c r="U65035" s="11"/>
    </row>
    <row r="65036" spans="20:21" x14ac:dyDescent="0.2">
      <c r="T65036" s="11"/>
      <c r="U65036" s="11"/>
    </row>
    <row r="65037" spans="20:21" x14ac:dyDescent="0.2">
      <c r="T65037" s="11"/>
      <c r="U65037" s="11"/>
    </row>
    <row r="65038" spans="20:21" x14ac:dyDescent="0.2">
      <c r="T65038" s="11"/>
      <c r="U65038" s="11"/>
    </row>
    <row r="65039" spans="20:21" x14ac:dyDescent="0.2">
      <c r="T65039" s="11"/>
      <c r="U65039" s="11"/>
    </row>
    <row r="65040" spans="20:21" x14ac:dyDescent="0.2">
      <c r="T65040" s="11"/>
      <c r="U65040" s="11"/>
    </row>
    <row r="65041" spans="20:21" x14ac:dyDescent="0.2">
      <c r="T65041" s="11"/>
      <c r="U65041" s="11"/>
    </row>
    <row r="65042" spans="20:21" x14ac:dyDescent="0.2">
      <c r="T65042" s="11"/>
      <c r="U65042" s="11"/>
    </row>
    <row r="65043" spans="20:21" x14ac:dyDescent="0.2">
      <c r="T65043" s="11"/>
      <c r="U65043" s="11"/>
    </row>
    <row r="65044" spans="20:21" x14ac:dyDescent="0.2">
      <c r="T65044" s="11"/>
      <c r="U65044" s="11"/>
    </row>
    <row r="65045" spans="20:21" x14ac:dyDescent="0.2">
      <c r="T65045" s="11"/>
      <c r="U65045" s="11"/>
    </row>
    <row r="65046" spans="20:21" x14ac:dyDescent="0.2">
      <c r="T65046" s="11"/>
      <c r="U65046" s="11"/>
    </row>
    <row r="65047" spans="20:21" x14ac:dyDescent="0.2">
      <c r="T65047" s="11"/>
      <c r="U65047" s="11"/>
    </row>
    <row r="65048" spans="20:21" x14ac:dyDescent="0.2">
      <c r="T65048" s="11"/>
      <c r="U65048" s="11"/>
    </row>
    <row r="65049" spans="20:21" x14ac:dyDescent="0.2">
      <c r="T65049" s="11"/>
      <c r="U65049" s="11"/>
    </row>
    <row r="65050" spans="20:21" x14ac:dyDescent="0.2">
      <c r="T65050" s="11"/>
      <c r="U65050" s="11"/>
    </row>
    <row r="65051" spans="20:21" x14ac:dyDescent="0.2">
      <c r="T65051" s="11"/>
      <c r="U65051" s="11"/>
    </row>
    <row r="65052" spans="20:21" x14ac:dyDescent="0.2">
      <c r="T65052" s="11"/>
      <c r="U65052" s="11"/>
    </row>
    <row r="65053" spans="20:21" x14ac:dyDescent="0.2">
      <c r="T65053" s="11"/>
      <c r="U65053" s="11"/>
    </row>
    <row r="65054" spans="20:21" x14ac:dyDescent="0.2">
      <c r="T65054" s="11"/>
      <c r="U65054" s="11"/>
    </row>
    <row r="65055" spans="20:21" x14ac:dyDescent="0.2">
      <c r="T65055" s="11"/>
      <c r="U65055" s="11"/>
    </row>
    <row r="65056" spans="20:21" x14ac:dyDescent="0.2">
      <c r="T65056" s="11"/>
      <c r="U65056" s="11"/>
    </row>
    <row r="65057" spans="20:21" x14ac:dyDescent="0.2">
      <c r="T65057" s="11"/>
      <c r="U65057" s="11"/>
    </row>
    <row r="65058" spans="20:21" x14ac:dyDescent="0.2">
      <c r="T65058" s="11"/>
      <c r="U65058" s="11"/>
    </row>
    <row r="65059" spans="20:21" x14ac:dyDescent="0.2">
      <c r="T65059" s="11"/>
      <c r="U65059" s="11"/>
    </row>
    <row r="65060" spans="20:21" x14ac:dyDescent="0.2">
      <c r="T65060" s="11"/>
      <c r="U65060" s="11"/>
    </row>
    <row r="65061" spans="20:21" x14ac:dyDescent="0.2">
      <c r="T65061" s="11"/>
      <c r="U65061" s="11"/>
    </row>
    <row r="65062" spans="20:21" x14ac:dyDescent="0.2">
      <c r="T65062" s="11"/>
      <c r="U65062" s="11"/>
    </row>
    <row r="65063" spans="20:21" x14ac:dyDescent="0.2">
      <c r="T65063" s="11"/>
      <c r="U65063" s="11"/>
    </row>
    <row r="65064" spans="20:21" x14ac:dyDescent="0.2">
      <c r="T65064" s="11"/>
      <c r="U65064" s="11"/>
    </row>
    <row r="65065" spans="20:21" x14ac:dyDescent="0.2">
      <c r="T65065" s="11"/>
      <c r="U65065" s="11"/>
    </row>
    <row r="65066" spans="20:21" x14ac:dyDescent="0.2">
      <c r="T65066" s="11"/>
      <c r="U65066" s="11"/>
    </row>
    <row r="65067" spans="20:21" x14ac:dyDescent="0.2">
      <c r="T65067" s="11"/>
      <c r="U65067" s="11"/>
    </row>
    <row r="65068" spans="20:21" x14ac:dyDescent="0.2">
      <c r="T65068" s="11"/>
      <c r="U65068" s="11"/>
    </row>
    <row r="65069" spans="20:21" x14ac:dyDescent="0.2">
      <c r="T65069" s="11"/>
      <c r="U65069" s="11"/>
    </row>
    <row r="65070" spans="20:21" x14ac:dyDescent="0.2">
      <c r="T65070" s="11"/>
      <c r="U65070" s="11"/>
    </row>
    <row r="65071" spans="20:21" x14ac:dyDescent="0.2">
      <c r="T65071" s="11"/>
      <c r="U65071" s="11"/>
    </row>
    <row r="65072" spans="20:21" x14ac:dyDescent="0.2">
      <c r="T65072" s="11"/>
      <c r="U65072" s="11"/>
    </row>
    <row r="65073" spans="20:21" x14ac:dyDescent="0.2">
      <c r="T65073" s="11"/>
      <c r="U65073" s="11"/>
    </row>
    <row r="65074" spans="20:21" x14ac:dyDescent="0.2">
      <c r="T65074" s="11"/>
      <c r="U65074" s="11"/>
    </row>
    <row r="65075" spans="20:21" x14ac:dyDescent="0.2">
      <c r="T65075" s="11"/>
      <c r="U65075" s="11"/>
    </row>
    <row r="65076" spans="20:21" x14ac:dyDescent="0.2">
      <c r="T65076" s="11"/>
      <c r="U65076" s="11"/>
    </row>
    <row r="65077" spans="20:21" x14ac:dyDescent="0.2">
      <c r="T65077" s="11"/>
      <c r="U65077" s="11"/>
    </row>
    <row r="65078" spans="20:21" x14ac:dyDescent="0.2">
      <c r="T65078" s="11"/>
      <c r="U65078" s="11"/>
    </row>
    <row r="65079" spans="20:21" x14ac:dyDescent="0.2">
      <c r="T65079" s="11"/>
      <c r="U65079" s="11"/>
    </row>
    <row r="65080" spans="20:21" x14ac:dyDescent="0.2">
      <c r="T65080" s="11"/>
      <c r="U65080" s="11"/>
    </row>
    <row r="65081" spans="20:21" x14ac:dyDescent="0.2">
      <c r="T65081" s="11"/>
      <c r="U65081" s="11"/>
    </row>
    <row r="65082" spans="20:21" x14ac:dyDescent="0.2">
      <c r="T65082" s="11"/>
      <c r="U65082" s="11"/>
    </row>
    <row r="65083" spans="20:21" x14ac:dyDescent="0.2">
      <c r="T65083" s="11"/>
      <c r="U65083" s="11"/>
    </row>
    <row r="65084" spans="20:21" x14ac:dyDescent="0.2">
      <c r="T65084" s="11"/>
      <c r="U65084" s="11"/>
    </row>
    <row r="65085" spans="20:21" x14ac:dyDescent="0.2">
      <c r="T65085" s="11"/>
      <c r="U65085" s="11"/>
    </row>
    <row r="65086" spans="20:21" x14ac:dyDescent="0.2">
      <c r="T65086" s="11"/>
      <c r="U65086" s="11"/>
    </row>
    <row r="65087" spans="20:21" x14ac:dyDescent="0.2">
      <c r="T65087" s="11"/>
      <c r="U65087" s="11"/>
    </row>
    <row r="65088" spans="20:21" x14ac:dyDescent="0.2">
      <c r="T65088" s="11"/>
      <c r="U65088" s="11"/>
    </row>
    <row r="65089" spans="20:21" x14ac:dyDescent="0.2">
      <c r="T65089" s="11"/>
      <c r="U65089" s="11"/>
    </row>
    <row r="65090" spans="20:21" x14ac:dyDescent="0.2">
      <c r="T65090" s="11"/>
      <c r="U65090" s="11"/>
    </row>
    <row r="65091" spans="20:21" x14ac:dyDescent="0.2">
      <c r="T65091" s="11"/>
      <c r="U65091" s="11"/>
    </row>
    <row r="65092" spans="20:21" x14ac:dyDescent="0.2">
      <c r="T65092" s="11"/>
      <c r="U65092" s="11"/>
    </row>
    <row r="65093" spans="20:21" x14ac:dyDescent="0.2">
      <c r="T65093" s="11"/>
      <c r="U65093" s="11"/>
    </row>
    <row r="65094" spans="20:21" x14ac:dyDescent="0.2">
      <c r="T65094" s="11"/>
      <c r="U65094" s="11"/>
    </row>
    <row r="65095" spans="20:21" x14ac:dyDescent="0.2">
      <c r="T65095" s="11"/>
      <c r="U65095" s="11"/>
    </row>
    <row r="65096" spans="20:21" x14ac:dyDescent="0.2">
      <c r="T65096" s="11"/>
      <c r="U65096" s="11"/>
    </row>
    <row r="65097" spans="20:21" x14ac:dyDescent="0.2">
      <c r="T65097" s="11"/>
      <c r="U65097" s="11"/>
    </row>
    <row r="65098" spans="20:21" x14ac:dyDescent="0.2">
      <c r="T65098" s="11"/>
      <c r="U65098" s="11"/>
    </row>
    <row r="65099" spans="20:21" x14ac:dyDescent="0.2">
      <c r="T65099" s="11"/>
      <c r="U65099" s="11"/>
    </row>
    <row r="65100" spans="20:21" x14ac:dyDescent="0.2">
      <c r="T65100" s="11"/>
      <c r="U65100" s="11"/>
    </row>
    <row r="65101" spans="20:21" x14ac:dyDescent="0.2">
      <c r="T65101" s="11"/>
      <c r="U65101" s="11"/>
    </row>
    <row r="65102" spans="20:21" x14ac:dyDescent="0.2">
      <c r="T65102" s="11"/>
      <c r="U65102" s="11"/>
    </row>
    <row r="65103" spans="20:21" x14ac:dyDescent="0.2">
      <c r="T65103" s="11"/>
      <c r="U65103" s="11"/>
    </row>
    <row r="65104" spans="20:21" x14ac:dyDescent="0.2">
      <c r="T65104" s="11"/>
      <c r="U65104" s="11"/>
    </row>
    <row r="65105" spans="20:21" x14ac:dyDescent="0.2">
      <c r="T65105" s="11"/>
      <c r="U65105" s="11"/>
    </row>
    <row r="65106" spans="20:21" x14ac:dyDescent="0.2">
      <c r="T65106" s="11"/>
      <c r="U65106" s="11"/>
    </row>
    <row r="65107" spans="20:21" x14ac:dyDescent="0.2">
      <c r="T65107" s="11"/>
      <c r="U65107" s="11"/>
    </row>
    <row r="65108" spans="20:21" x14ac:dyDescent="0.2">
      <c r="T65108" s="11"/>
      <c r="U65108" s="11"/>
    </row>
    <row r="65109" spans="20:21" x14ac:dyDescent="0.2">
      <c r="T65109" s="11"/>
      <c r="U65109" s="11"/>
    </row>
    <row r="65110" spans="20:21" x14ac:dyDescent="0.2">
      <c r="T65110" s="11"/>
      <c r="U65110" s="11"/>
    </row>
    <row r="65111" spans="20:21" x14ac:dyDescent="0.2">
      <c r="T65111" s="11"/>
      <c r="U65111" s="11"/>
    </row>
    <row r="65112" spans="20:21" x14ac:dyDescent="0.2">
      <c r="T65112" s="11"/>
      <c r="U65112" s="11"/>
    </row>
    <row r="65113" spans="20:21" x14ac:dyDescent="0.2">
      <c r="T65113" s="11"/>
      <c r="U65113" s="11"/>
    </row>
    <row r="65114" spans="20:21" x14ac:dyDescent="0.2">
      <c r="T65114" s="11"/>
      <c r="U65114" s="11"/>
    </row>
    <row r="65115" spans="20:21" x14ac:dyDescent="0.2">
      <c r="T65115" s="11"/>
      <c r="U65115" s="11"/>
    </row>
    <row r="65116" spans="20:21" x14ac:dyDescent="0.2">
      <c r="T65116" s="11"/>
      <c r="U65116" s="11"/>
    </row>
    <row r="65117" spans="20:21" x14ac:dyDescent="0.2">
      <c r="T65117" s="11"/>
      <c r="U65117" s="11"/>
    </row>
    <row r="65118" spans="20:21" x14ac:dyDescent="0.2">
      <c r="T65118" s="11"/>
      <c r="U65118" s="11"/>
    </row>
    <row r="65119" spans="20:21" x14ac:dyDescent="0.2">
      <c r="T65119" s="11"/>
      <c r="U65119" s="11"/>
    </row>
    <row r="65120" spans="20:21" x14ac:dyDescent="0.2">
      <c r="T65120" s="11"/>
      <c r="U65120" s="11"/>
    </row>
    <row r="65121" spans="20:21" x14ac:dyDescent="0.2">
      <c r="T65121" s="11"/>
      <c r="U65121" s="11"/>
    </row>
    <row r="65122" spans="20:21" x14ac:dyDescent="0.2">
      <c r="T65122" s="11"/>
      <c r="U65122" s="11"/>
    </row>
    <row r="65123" spans="20:21" x14ac:dyDescent="0.2">
      <c r="T65123" s="11"/>
      <c r="U65123" s="11"/>
    </row>
    <row r="65124" spans="20:21" x14ac:dyDescent="0.2">
      <c r="T65124" s="11"/>
      <c r="U65124" s="11"/>
    </row>
    <row r="65125" spans="20:21" x14ac:dyDescent="0.2">
      <c r="T65125" s="11"/>
      <c r="U65125" s="11"/>
    </row>
    <row r="65126" spans="20:21" x14ac:dyDescent="0.2">
      <c r="T65126" s="11"/>
      <c r="U65126" s="11"/>
    </row>
    <row r="65127" spans="20:21" x14ac:dyDescent="0.2">
      <c r="T65127" s="11"/>
      <c r="U65127" s="11"/>
    </row>
    <row r="65128" spans="20:21" x14ac:dyDescent="0.2">
      <c r="T65128" s="11"/>
      <c r="U65128" s="11"/>
    </row>
    <row r="65129" spans="20:21" x14ac:dyDescent="0.2">
      <c r="T65129" s="11"/>
      <c r="U65129" s="11"/>
    </row>
    <row r="65130" spans="20:21" x14ac:dyDescent="0.2">
      <c r="T65130" s="11"/>
      <c r="U65130" s="11"/>
    </row>
    <row r="65131" spans="20:21" x14ac:dyDescent="0.2">
      <c r="T65131" s="11"/>
      <c r="U65131" s="11"/>
    </row>
    <row r="65132" spans="20:21" x14ac:dyDescent="0.2">
      <c r="T65132" s="11"/>
      <c r="U65132" s="11"/>
    </row>
    <row r="65133" spans="20:21" x14ac:dyDescent="0.2">
      <c r="T65133" s="11"/>
      <c r="U65133" s="11"/>
    </row>
    <row r="65134" spans="20:21" x14ac:dyDescent="0.2">
      <c r="T65134" s="11"/>
      <c r="U65134" s="11"/>
    </row>
    <row r="65135" spans="20:21" x14ac:dyDescent="0.2">
      <c r="T65135" s="11"/>
      <c r="U65135" s="11"/>
    </row>
    <row r="65136" spans="20:21" x14ac:dyDescent="0.2">
      <c r="T65136" s="11"/>
      <c r="U65136" s="11"/>
    </row>
    <row r="65137" spans="20:21" x14ac:dyDescent="0.2">
      <c r="T65137" s="11"/>
      <c r="U65137" s="11"/>
    </row>
    <row r="65138" spans="20:21" x14ac:dyDescent="0.2">
      <c r="T65138" s="11"/>
      <c r="U65138" s="11"/>
    </row>
    <row r="65139" spans="20:21" x14ac:dyDescent="0.2">
      <c r="T65139" s="11"/>
      <c r="U65139" s="11"/>
    </row>
    <row r="65140" spans="20:21" x14ac:dyDescent="0.2">
      <c r="T65140" s="11"/>
      <c r="U65140" s="11"/>
    </row>
    <row r="65141" spans="20:21" x14ac:dyDescent="0.2">
      <c r="T65141" s="11"/>
      <c r="U65141" s="11"/>
    </row>
    <row r="65142" spans="20:21" x14ac:dyDescent="0.2">
      <c r="T65142" s="11"/>
      <c r="U65142" s="11"/>
    </row>
    <row r="65143" spans="20:21" x14ac:dyDescent="0.2">
      <c r="T65143" s="11"/>
      <c r="U65143" s="11"/>
    </row>
    <row r="65144" spans="20:21" x14ac:dyDescent="0.2">
      <c r="T65144" s="11"/>
      <c r="U65144" s="11"/>
    </row>
    <row r="65145" spans="20:21" x14ac:dyDescent="0.2">
      <c r="T65145" s="11"/>
      <c r="U65145" s="11"/>
    </row>
    <row r="65146" spans="20:21" x14ac:dyDescent="0.2">
      <c r="T65146" s="11"/>
      <c r="U65146" s="11"/>
    </row>
    <row r="65147" spans="20:21" x14ac:dyDescent="0.2">
      <c r="T65147" s="11"/>
      <c r="U65147" s="11"/>
    </row>
    <row r="65148" spans="20:21" x14ac:dyDescent="0.2">
      <c r="T65148" s="11"/>
      <c r="U65148" s="11"/>
    </row>
    <row r="65149" spans="20:21" x14ac:dyDescent="0.2">
      <c r="T65149" s="11"/>
      <c r="U65149" s="11"/>
    </row>
    <row r="65150" spans="20:21" x14ac:dyDescent="0.2">
      <c r="T65150" s="11"/>
      <c r="U65150" s="11"/>
    </row>
    <row r="65151" spans="20:21" x14ac:dyDescent="0.2">
      <c r="T65151" s="11"/>
      <c r="U65151" s="11"/>
    </row>
    <row r="65152" spans="20:21" x14ac:dyDescent="0.2">
      <c r="T65152" s="11"/>
      <c r="U65152" s="11"/>
    </row>
    <row r="65153" spans="20:21" x14ac:dyDescent="0.2">
      <c r="T65153" s="11"/>
      <c r="U65153" s="11"/>
    </row>
    <row r="65154" spans="20:21" x14ac:dyDescent="0.2">
      <c r="T65154" s="11"/>
      <c r="U65154" s="11"/>
    </row>
    <row r="65155" spans="20:21" x14ac:dyDescent="0.2">
      <c r="T65155" s="11"/>
      <c r="U65155" s="11"/>
    </row>
    <row r="65156" spans="20:21" x14ac:dyDescent="0.2">
      <c r="T65156" s="11"/>
      <c r="U65156" s="11"/>
    </row>
    <row r="65157" spans="20:21" x14ac:dyDescent="0.2">
      <c r="T65157" s="11"/>
      <c r="U65157" s="11"/>
    </row>
    <row r="65158" spans="20:21" x14ac:dyDescent="0.2">
      <c r="T65158" s="11"/>
      <c r="U65158" s="11"/>
    </row>
    <row r="65159" spans="20:21" x14ac:dyDescent="0.2">
      <c r="T65159" s="11"/>
      <c r="U65159" s="11"/>
    </row>
    <row r="65160" spans="20:21" x14ac:dyDescent="0.2">
      <c r="T65160" s="11"/>
      <c r="U65160" s="11"/>
    </row>
    <row r="65161" spans="20:21" x14ac:dyDescent="0.2">
      <c r="T65161" s="11"/>
      <c r="U65161" s="11"/>
    </row>
    <row r="65162" spans="20:21" x14ac:dyDescent="0.2">
      <c r="T65162" s="11"/>
      <c r="U65162" s="11"/>
    </row>
    <row r="65163" spans="20:21" x14ac:dyDescent="0.2">
      <c r="T65163" s="11"/>
      <c r="U65163" s="11"/>
    </row>
    <row r="65164" spans="20:21" x14ac:dyDescent="0.2">
      <c r="T65164" s="11"/>
      <c r="U65164" s="11"/>
    </row>
    <row r="65165" spans="20:21" x14ac:dyDescent="0.2">
      <c r="T65165" s="11"/>
      <c r="U65165" s="11"/>
    </row>
    <row r="65166" spans="20:21" x14ac:dyDescent="0.2">
      <c r="T65166" s="11"/>
      <c r="U65166" s="11"/>
    </row>
    <row r="65167" spans="20:21" x14ac:dyDescent="0.2">
      <c r="T65167" s="11"/>
      <c r="U65167" s="11"/>
    </row>
    <row r="65168" spans="20:21" x14ac:dyDescent="0.2">
      <c r="T65168" s="11"/>
      <c r="U65168" s="11"/>
    </row>
    <row r="65169" spans="20:21" x14ac:dyDescent="0.2">
      <c r="T65169" s="11"/>
      <c r="U65169" s="11"/>
    </row>
    <row r="65170" spans="20:21" x14ac:dyDescent="0.2">
      <c r="T65170" s="11"/>
      <c r="U65170" s="11"/>
    </row>
    <row r="65171" spans="20:21" x14ac:dyDescent="0.2">
      <c r="T65171" s="11"/>
      <c r="U65171" s="11"/>
    </row>
    <row r="65172" spans="20:21" x14ac:dyDescent="0.2">
      <c r="T65172" s="11"/>
      <c r="U65172" s="11"/>
    </row>
    <row r="65173" spans="20:21" x14ac:dyDescent="0.2">
      <c r="T65173" s="11"/>
      <c r="U65173" s="11"/>
    </row>
    <row r="65174" spans="20:21" x14ac:dyDescent="0.2">
      <c r="T65174" s="11"/>
      <c r="U65174" s="11"/>
    </row>
    <row r="65175" spans="20:21" x14ac:dyDescent="0.2">
      <c r="T65175" s="11"/>
      <c r="U65175" s="11"/>
    </row>
    <row r="65176" spans="20:21" x14ac:dyDescent="0.2">
      <c r="T65176" s="11"/>
      <c r="U65176" s="11"/>
    </row>
    <row r="65177" spans="20:21" x14ac:dyDescent="0.2">
      <c r="T65177" s="11"/>
      <c r="U65177" s="11"/>
    </row>
    <row r="65178" spans="20:21" x14ac:dyDescent="0.2">
      <c r="T65178" s="11"/>
      <c r="U65178" s="11"/>
    </row>
    <row r="65179" spans="20:21" x14ac:dyDescent="0.2">
      <c r="T65179" s="11"/>
      <c r="U65179" s="11"/>
    </row>
    <row r="65180" spans="20:21" x14ac:dyDescent="0.2">
      <c r="T65180" s="11"/>
      <c r="U65180" s="11"/>
    </row>
    <row r="65181" spans="20:21" x14ac:dyDescent="0.2">
      <c r="T65181" s="11"/>
      <c r="U65181" s="11"/>
    </row>
    <row r="65182" spans="20:21" x14ac:dyDescent="0.2">
      <c r="T65182" s="11"/>
      <c r="U65182" s="11"/>
    </row>
    <row r="65183" spans="20:21" x14ac:dyDescent="0.2">
      <c r="T65183" s="11"/>
      <c r="U65183" s="11"/>
    </row>
    <row r="65184" spans="20:21" x14ac:dyDescent="0.2">
      <c r="T65184" s="11"/>
      <c r="U65184" s="11"/>
    </row>
    <row r="65185" spans="20:21" x14ac:dyDescent="0.2">
      <c r="T65185" s="11"/>
      <c r="U65185" s="11"/>
    </row>
    <row r="65186" spans="20:21" x14ac:dyDescent="0.2">
      <c r="T65186" s="11"/>
      <c r="U65186" s="11"/>
    </row>
    <row r="65187" spans="20:21" x14ac:dyDescent="0.2">
      <c r="T65187" s="11"/>
      <c r="U65187" s="11"/>
    </row>
    <row r="65188" spans="20:21" x14ac:dyDescent="0.2">
      <c r="T65188" s="11"/>
      <c r="U65188" s="11"/>
    </row>
    <row r="65189" spans="20:21" x14ac:dyDescent="0.2">
      <c r="T65189" s="11"/>
      <c r="U65189" s="11"/>
    </row>
    <row r="65190" spans="20:21" x14ac:dyDescent="0.2">
      <c r="T65190" s="11"/>
      <c r="U65190" s="11"/>
    </row>
    <row r="65191" spans="20:21" x14ac:dyDescent="0.2">
      <c r="T65191" s="11"/>
      <c r="U65191" s="11"/>
    </row>
    <row r="65192" spans="20:21" x14ac:dyDescent="0.2">
      <c r="T65192" s="11"/>
      <c r="U65192" s="11"/>
    </row>
    <row r="65193" spans="20:21" x14ac:dyDescent="0.2">
      <c r="T65193" s="11"/>
      <c r="U65193" s="11"/>
    </row>
    <row r="65194" spans="20:21" x14ac:dyDescent="0.2">
      <c r="T65194" s="11"/>
      <c r="U65194" s="11"/>
    </row>
    <row r="65195" spans="20:21" x14ac:dyDescent="0.2">
      <c r="T65195" s="11"/>
      <c r="U65195" s="11"/>
    </row>
    <row r="65196" spans="20:21" x14ac:dyDescent="0.2">
      <c r="T65196" s="11"/>
      <c r="U65196" s="11"/>
    </row>
    <row r="65197" spans="20:21" x14ac:dyDescent="0.2">
      <c r="T65197" s="11"/>
      <c r="U65197" s="11"/>
    </row>
    <row r="65198" spans="20:21" x14ac:dyDescent="0.2">
      <c r="T65198" s="11"/>
      <c r="U65198" s="11"/>
    </row>
    <row r="65199" spans="20:21" x14ac:dyDescent="0.2">
      <c r="T65199" s="11"/>
      <c r="U65199" s="11"/>
    </row>
    <row r="65200" spans="20:21" x14ac:dyDescent="0.2">
      <c r="T65200" s="11"/>
      <c r="U65200" s="11"/>
    </row>
    <row r="65201" spans="20:21" x14ac:dyDescent="0.2">
      <c r="T65201" s="11"/>
      <c r="U65201" s="11"/>
    </row>
    <row r="65202" spans="20:21" x14ac:dyDescent="0.2">
      <c r="T65202" s="11"/>
      <c r="U65202" s="11"/>
    </row>
    <row r="65203" spans="20:21" x14ac:dyDescent="0.2">
      <c r="T65203" s="11"/>
      <c r="U65203" s="11"/>
    </row>
    <row r="65204" spans="20:21" x14ac:dyDescent="0.2">
      <c r="T65204" s="11"/>
      <c r="U65204" s="11"/>
    </row>
    <row r="65205" spans="20:21" x14ac:dyDescent="0.2">
      <c r="T65205" s="11"/>
      <c r="U65205" s="11"/>
    </row>
    <row r="65206" spans="20:21" x14ac:dyDescent="0.2">
      <c r="T65206" s="11"/>
      <c r="U65206" s="11"/>
    </row>
    <row r="65207" spans="20:21" x14ac:dyDescent="0.2">
      <c r="T65207" s="11"/>
      <c r="U65207" s="11"/>
    </row>
    <row r="65208" spans="20:21" x14ac:dyDescent="0.2">
      <c r="T65208" s="11"/>
      <c r="U65208" s="11"/>
    </row>
    <row r="65209" spans="20:21" x14ac:dyDescent="0.2">
      <c r="T65209" s="11"/>
      <c r="U65209" s="11"/>
    </row>
    <row r="65210" spans="20:21" x14ac:dyDescent="0.2">
      <c r="T65210" s="11"/>
      <c r="U65210" s="11"/>
    </row>
    <row r="65211" spans="20:21" x14ac:dyDescent="0.2">
      <c r="T65211" s="11"/>
      <c r="U65211" s="11"/>
    </row>
    <row r="65212" spans="20:21" x14ac:dyDescent="0.2">
      <c r="T65212" s="11"/>
      <c r="U65212" s="11"/>
    </row>
    <row r="65213" spans="20:21" x14ac:dyDescent="0.2">
      <c r="T65213" s="11"/>
      <c r="U65213" s="11"/>
    </row>
    <row r="65214" spans="20:21" x14ac:dyDescent="0.2">
      <c r="T65214" s="11"/>
      <c r="U65214" s="11"/>
    </row>
    <row r="65215" spans="20:21" x14ac:dyDescent="0.2">
      <c r="T65215" s="11"/>
      <c r="U65215" s="11"/>
    </row>
    <row r="65216" spans="20:21" x14ac:dyDescent="0.2">
      <c r="T65216" s="11"/>
      <c r="U65216" s="11"/>
    </row>
    <row r="65217" spans="20:21" x14ac:dyDescent="0.2">
      <c r="T65217" s="11"/>
      <c r="U65217" s="11"/>
    </row>
    <row r="65218" spans="20:21" x14ac:dyDescent="0.2">
      <c r="T65218" s="11"/>
      <c r="U65218" s="11"/>
    </row>
    <row r="65219" spans="20:21" x14ac:dyDescent="0.2">
      <c r="T65219" s="11"/>
      <c r="U65219" s="11"/>
    </row>
    <row r="65220" spans="20:21" x14ac:dyDescent="0.2">
      <c r="T65220" s="11"/>
      <c r="U65220" s="11"/>
    </row>
    <row r="65221" spans="20:21" x14ac:dyDescent="0.2">
      <c r="T65221" s="11"/>
      <c r="U65221" s="11"/>
    </row>
    <row r="65222" spans="20:21" x14ac:dyDescent="0.2">
      <c r="T65222" s="11"/>
      <c r="U65222" s="11"/>
    </row>
    <row r="65223" spans="20:21" x14ac:dyDescent="0.2">
      <c r="T65223" s="11"/>
      <c r="U65223" s="11"/>
    </row>
    <row r="65224" spans="20:21" x14ac:dyDescent="0.2">
      <c r="T65224" s="11"/>
      <c r="U65224" s="11"/>
    </row>
    <row r="65225" spans="20:21" x14ac:dyDescent="0.2">
      <c r="T65225" s="11"/>
      <c r="U65225" s="11"/>
    </row>
    <row r="65226" spans="20:21" x14ac:dyDescent="0.2">
      <c r="T65226" s="11"/>
      <c r="U65226" s="11"/>
    </row>
    <row r="65227" spans="20:21" x14ac:dyDescent="0.2">
      <c r="T65227" s="11"/>
      <c r="U65227" s="11"/>
    </row>
    <row r="65228" spans="20:21" x14ac:dyDescent="0.2">
      <c r="T65228" s="11"/>
      <c r="U65228" s="11"/>
    </row>
    <row r="65229" spans="20:21" x14ac:dyDescent="0.2">
      <c r="T65229" s="11"/>
      <c r="U65229" s="11"/>
    </row>
    <row r="65230" spans="20:21" x14ac:dyDescent="0.2">
      <c r="T65230" s="11"/>
      <c r="U65230" s="11"/>
    </row>
    <row r="65231" spans="20:21" x14ac:dyDescent="0.2">
      <c r="T65231" s="11"/>
      <c r="U65231" s="11"/>
    </row>
    <row r="65232" spans="20:21" x14ac:dyDescent="0.2">
      <c r="T65232" s="11"/>
      <c r="U65232" s="11"/>
    </row>
    <row r="65233" spans="20:21" x14ac:dyDescent="0.2">
      <c r="T65233" s="11"/>
      <c r="U65233" s="11"/>
    </row>
    <row r="65234" spans="20:21" x14ac:dyDescent="0.2">
      <c r="T65234" s="11"/>
      <c r="U65234" s="11"/>
    </row>
    <row r="65235" spans="20:21" x14ac:dyDescent="0.2">
      <c r="T65235" s="11"/>
      <c r="U65235" s="11"/>
    </row>
    <row r="65236" spans="20:21" x14ac:dyDescent="0.2">
      <c r="T65236" s="11"/>
      <c r="U65236" s="11"/>
    </row>
    <row r="65237" spans="20:21" x14ac:dyDescent="0.2">
      <c r="T65237" s="11"/>
      <c r="U65237" s="11"/>
    </row>
    <row r="65238" spans="20:21" x14ac:dyDescent="0.2">
      <c r="T65238" s="11"/>
      <c r="U65238" s="11"/>
    </row>
    <row r="65239" spans="20:21" x14ac:dyDescent="0.2">
      <c r="T65239" s="11"/>
      <c r="U65239" s="11"/>
    </row>
    <row r="65240" spans="20:21" x14ac:dyDescent="0.2">
      <c r="T65240" s="11"/>
      <c r="U65240" s="11"/>
    </row>
    <row r="65241" spans="20:21" x14ac:dyDescent="0.2">
      <c r="T65241" s="11"/>
      <c r="U65241" s="11"/>
    </row>
    <row r="65242" spans="20:21" x14ac:dyDescent="0.2">
      <c r="T65242" s="11"/>
      <c r="U65242" s="11"/>
    </row>
    <row r="65243" spans="20:21" x14ac:dyDescent="0.2">
      <c r="T65243" s="11"/>
      <c r="U65243" s="11"/>
    </row>
    <row r="65244" spans="20:21" x14ac:dyDescent="0.2">
      <c r="T65244" s="11"/>
      <c r="U65244" s="11"/>
    </row>
    <row r="65245" spans="20:21" x14ac:dyDescent="0.2">
      <c r="T65245" s="11"/>
      <c r="U65245" s="11"/>
    </row>
    <row r="65246" spans="20:21" x14ac:dyDescent="0.2">
      <c r="T65246" s="11"/>
      <c r="U65246" s="11"/>
    </row>
    <row r="65247" spans="20:21" x14ac:dyDescent="0.2">
      <c r="T65247" s="11"/>
      <c r="U65247" s="11"/>
    </row>
    <row r="65248" spans="20:21" x14ac:dyDescent="0.2">
      <c r="T65248" s="11"/>
      <c r="U65248" s="11"/>
    </row>
    <row r="65249" spans="20:21" x14ac:dyDescent="0.2">
      <c r="T65249" s="11"/>
      <c r="U65249" s="11"/>
    </row>
    <row r="65250" spans="20:21" x14ac:dyDescent="0.2">
      <c r="T65250" s="11"/>
      <c r="U65250" s="11"/>
    </row>
    <row r="65251" spans="20:21" x14ac:dyDescent="0.2">
      <c r="T65251" s="11"/>
      <c r="U65251" s="11"/>
    </row>
    <row r="65252" spans="20:21" x14ac:dyDescent="0.2">
      <c r="T65252" s="11"/>
      <c r="U65252" s="11"/>
    </row>
    <row r="65253" spans="20:21" x14ac:dyDescent="0.2">
      <c r="T65253" s="11"/>
      <c r="U65253" s="11"/>
    </row>
    <row r="65254" spans="20:21" x14ac:dyDescent="0.2">
      <c r="T65254" s="11"/>
      <c r="U65254" s="11"/>
    </row>
    <row r="65255" spans="20:21" x14ac:dyDescent="0.2">
      <c r="T65255" s="11"/>
      <c r="U65255" s="11"/>
    </row>
    <row r="65256" spans="20:21" x14ac:dyDescent="0.2">
      <c r="T65256" s="11"/>
      <c r="U65256" s="11"/>
    </row>
    <row r="65257" spans="20:21" x14ac:dyDescent="0.2">
      <c r="T65257" s="11"/>
      <c r="U65257" s="11"/>
    </row>
    <row r="65258" spans="20:21" x14ac:dyDescent="0.2">
      <c r="T65258" s="11"/>
      <c r="U65258" s="11"/>
    </row>
    <row r="65259" spans="20:21" x14ac:dyDescent="0.2">
      <c r="T65259" s="11"/>
      <c r="U65259" s="11"/>
    </row>
    <row r="65260" spans="20:21" x14ac:dyDescent="0.2">
      <c r="T65260" s="11"/>
      <c r="U65260" s="11"/>
    </row>
    <row r="65261" spans="20:21" x14ac:dyDescent="0.2">
      <c r="T65261" s="11"/>
      <c r="U65261" s="11"/>
    </row>
    <row r="65262" spans="20:21" x14ac:dyDescent="0.2">
      <c r="T65262" s="11"/>
      <c r="U65262" s="11"/>
    </row>
    <row r="65263" spans="20:21" x14ac:dyDescent="0.2">
      <c r="T65263" s="11"/>
      <c r="U65263" s="11"/>
    </row>
    <row r="65264" spans="20:21" x14ac:dyDescent="0.2">
      <c r="T65264" s="11"/>
      <c r="U65264" s="11"/>
    </row>
    <row r="65265" spans="20:21" x14ac:dyDescent="0.2">
      <c r="T65265" s="11"/>
      <c r="U65265" s="11"/>
    </row>
    <row r="65266" spans="20:21" x14ac:dyDescent="0.2">
      <c r="T65266" s="11"/>
      <c r="U65266" s="11"/>
    </row>
    <row r="65267" spans="20:21" x14ac:dyDescent="0.2">
      <c r="T65267" s="11"/>
      <c r="U65267" s="11"/>
    </row>
    <row r="65268" spans="20:21" x14ac:dyDescent="0.2">
      <c r="T65268" s="11"/>
      <c r="U65268" s="11"/>
    </row>
    <row r="65269" spans="20:21" x14ac:dyDescent="0.2">
      <c r="T65269" s="11"/>
      <c r="U65269" s="11"/>
    </row>
    <row r="65270" spans="20:21" x14ac:dyDescent="0.2">
      <c r="T65270" s="11"/>
      <c r="U65270" s="11"/>
    </row>
    <row r="65271" spans="20:21" x14ac:dyDescent="0.2">
      <c r="T65271" s="11"/>
      <c r="U65271" s="11"/>
    </row>
    <row r="65272" spans="20:21" x14ac:dyDescent="0.2">
      <c r="T65272" s="11"/>
      <c r="U65272" s="11"/>
    </row>
    <row r="65273" spans="20:21" x14ac:dyDescent="0.2">
      <c r="T65273" s="11"/>
      <c r="U65273" s="11"/>
    </row>
    <row r="65274" spans="20:21" x14ac:dyDescent="0.2">
      <c r="T65274" s="11"/>
      <c r="U65274" s="11"/>
    </row>
    <row r="65275" spans="20:21" x14ac:dyDescent="0.2">
      <c r="T65275" s="11"/>
      <c r="U65275" s="11"/>
    </row>
    <row r="65276" spans="20:21" x14ac:dyDescent="0.2">
      <c r="T65276" s="11"/>
      <c r="U65276" s="11"/>
    </row>
    <row r="65277" spans="20:21" x14ac:dyDescent="0.2">
      <c r="T65277" s="11"/>
      <c r="U65277" s="11"/>
    </row>
    <row r="65278" spans="20:21" x14ac:dyDescent="0.2">
      <c r="T65278" s="11"/>
      <c r="U65278" s="11"/>
    </row>
    <row r="65279" spans="20:21" x14ac:dyDescent="0.2">
      <c r="T65279" s="11"/>
      <c r="U65279" s="11"/>
    </row>
    <row r="65280" spans="20:21" x14ac:dyDescent="0.2">
      <c r="T65280" s="11"/>
      <c r="U65280" s="11"/>
    </row>
    <row r="65281" spans="20:21" x14ac:dyDescent="0.2">
      <c r="T65281" s="11"/>
      <c r="U65281" s="11"/>
    </row>
    <row r="65282" spans="20:21" x14ac:dyDescent="0.2">
      <c r="T65282" s="11"/>
      <c r="U65282" s="11"/>
    </row>
    <row r="65283" spans="20:21" x14ac:dyDescent="0.2">
      <c r="T65283" s="11"/>
      <c r="U65283" s="11"/>
    </row>
    <row r="65284" spans="20:21" x14ac:dyDescent="0.2">
      <c r="T65284" s="11"/>
      <c r="U65284" s="11"/>
    </row>
    <row r="65285" spans="20:21" x14ac:dyDescent="0.2">
      <c r="T65285" s="11"/>
      <c r="U65285" s="11"/>
    </row>
    <row r="65286" spans="20:21" x14ac:dyDescent="0.2">
      <c r="T65286" s="11"/>
      <c r="U65286" s="11"/>
    </row>
    <row r="65287" spans="20:21" x14ac:dyDescent="0.2">
      <c r="T65287" s="11"/>
      <c r="U65287" s="11"/>
    </row>
    <row r="65288" spans="20:21" x14ac:dyDescent="0.2">
      <c r="T65288" s="11"/>
      <c r="U65288" s="11"/>
    </row>
    <row r="65289" spans="20:21" x14ac:dyDescent="0.2">
      <c r="T65289" s="11"/>
      <c r="U65289" s="11"/>
    </row>
    <row r="65290" spans="20:21" x14ac:dyDescent="0.2">
      <c r="T65290" s="11"/>
      <c r="U65290" s="11"/>
    </row>
    <row r="65291" spans="20:21" x14ac:dyDescent="0.2">
      <c r="T65291" s="11"/>
      <c r="U65291" s="11"/>
    </row>
    <row r="65292" spans="20:21" x14ac:dyDescent="0.2">
      <c r="T65292" s="11"/>
      <c r="U65292" s="11"/>
    </row>
    <row r="65293" spans="20:21" x14ac:dyDescent="0.2">
      <c r="T65293" s="11"/>
      <c r="U65293" s="11"/>
    </row>
    <row r="65294" spans="20:21" x14ac:dyDescent="0.2">
      <c r="T65294" s="11"/>
      <c r="U65294" s="11"/>
    </row>
    <row r="65295" spans="20:21" x14ac:dyDescent="0.2">
      <c r="T65295" s="11"/>
      <c r="U65295" s="11"/>
    </row>
    <row r="65296" spans="20:21" x14ac:dyDescent="0.2">
      <c r="T65296" s="11"/>
      <c r="U65296" s="11"/>
    </row>
    <row r="65297" spans="20:21" x14ac:dyDescent="0.2">
      <c r="T65297" s="11"/>
      <c r="U65297" s="11"/>
    </row>
    <row r="65298" spans="20:21" x14ac:dyDescent="0.2">
      <c r="T65298" s="11"/>
      <c r="U65298" s="11"/>
    </row>
    <row r="65299" spans="20:21" x14ac:dyDescent="0.2">
      <c r="T65299" s="11"/>
      <c r="U65299" s="11"/>
    </row>
    <row r="65300" spans="20:21" x14ac:dyDescent="0.2">
      <c r="T65300" s="11"/>
      <c r="U65300" s="11"/>
    </row>
    <row r="65301" spans="20:21" x14ac:dyDescent="0.2">
      <c r="T65301" s="11"/>
      <c r="U65301" s="11"/>
    </row>
    <row r="65302" spans="20:21" x14ac:dyDescent="0.2">
      <c r="T65302" s="11"/>
      <c r="U65302" s="11"/>
    </row>
    <row r="65303" spans="20:21" x14ac:dyDescent="0.2">
      <c r="T65303" s="11"/>
      <c r="U65303" s="11"/>
    </row>
    <row r="65304" spans="20:21" x14ac:dyDescent="0.2">
      <c r="T65304" s="11"/>
      <c r="U65304" s="11"/>
    </row>
    <row r="65305" spans="20:21" x14ac:dyDescent="0.2">
      <c r="T65305" s="11"/>
      <c r="U65305" s="11"/>
    </row>
    <row r="65306" spans="20:21" x14ac:dyDescent="0.2">
      <c r="T65306" s="11"/>
      <c r="U65306" s="11"/>
    </row>
    <row r="65307" spans="20:21" x14ac:dyDescent="0.2">
      <c r="T65307" s="11"/>
      <c r="U65307" s="11"/>
    </row>
    <row r="65308" spans="20:21" x14ac:dyDescent="0.2">
      <c r="T65308" s="11"/>
      <c r="U65308" s="11"/>
    </row>
    <row r="65309" spans="20:21" x14ac:dyDescent="0.2">
      <c r="T65309" s="11"/>
      <c r="U65309" s="11"/>
    </row>
    <row r="65310" spans="20:21" x14ac:dyDescent="0.2">
      <c r="T65310" s="11"/>
      <c r="U65310" s="11"/>
    </row>
    <row r="65311" spans="20:21" x14ac:dyDescent="0.2">
      <c r="T65311" s="11"/>
      <c r="U65311" s="11"/>
    </row>
    <row r="65312" spans="20:21" x14ac:dyDescent="0.2">
      <c r="T65312" s="11"/>
      <c r="U65312" s="11"/>
    </row>
    <row r="65313" spans="20:21" x14ac:dyDescent="0.2">
      <c r="T65313" s="11"/>
      <c r="U65313" s="11"/>
    </row>
    <row r="65314" spans="20:21" x14ac:dyDescent="0.2">
      <c r="T65314" s="11"/>
      <c r="U65314" s="11"/>
    </row>
    <row r="65315" spans="20:21" x14ac:dyDescent="0.2">
      <c r="T65315" s="11"/>
      <c r="U65315" s="11"/>
    </row>
    <row r="65316" spans="20:21" x14ac:dyDescent="0.2">
      <c r="T65316" s="11"/>
      <c r="U65316" s="11"/>
    </row>
    <row r="65317" spans="20:21" x14ac:dyDescent="0.2">
      <c r="T65317" s="11"/>
      <c r="U65317" s="11"/>
    </row>
    <row r="65318" spans="20:21" x14ac:dyDescent="0.2">
      <c r="T65318" s="11"/>
      <c r="U65318" s="11"/>
    </row>
    <row r="65319" spans="20:21" x14ac:dyDescent="0.2">
      <c r="T65319" s="11"/>
      <c r="U65319" s="11"/>
    </row>
    <row r="65320" spans="20:21" x14ac:dyDescent="0.2">
      <c r="T65320" s="11"/>
      <c r="U65320" s="11"/>
    </row>
    <row r="65321" spans="20:21" x14ac:dyDescent="0.2">
      <c r="T65321" s="11"/>
      <c r="U65321" s="11"/>
    </row>
    <row r="65322" spans="20:21" x14ac:dyDescent="0.2">
      <c r="T65322" s="11"/>
      <c r="U65322" s="11"/>
    </row>
    <row r="65323" spans="20:21" x14ac:dyDescent="0.2">
      <c r="T65323" s="11"/>
      <c r="U65323" s="11"/>
    </row>
    <row r="65324" spans="20:21" x14ac:dyDescent="0.2">
      <c r="T65324" s="11"/>
      <c r="U65324" s="11"/>
    </row>
    <row r="65325" spans="20:21" x14ac:dyDescent="0.2">
      <c r="T65325" s="11"/>
      <c r="U65325" s="11"/>
    </row>
    <row r="65326" spans="20:21" x14ac:dyDescent="0.2">
      <c r="T65326" s="11"/>
      <c r="U65326" s="11"/>
    </row>
    <row r="65327" spans="20:21" x14ac:dyDescent="0.2">
      <c r="T65327" s="11"/>
      <c r="U65327" s="11"/>
    </row>
    <row r="65328" spans="20:21" x14ac:dyDescent="0.2">
      <c r="T65328" s="11"/>
      <c r="U65328" s="11"/>
    </row>
    <row r="65329" spans="20:21" x14ac:dyDescent="0.2">
      <c r="T65329" s="11"/>
      <c r="U65329" s="11"/>
    </row>
    <row r="65330" spans="20:21" x14ac:dyDescent="0.2">
      <c r="T65330" s="11"/>
      <c r="U65330" s="11"/>
    </row>
    <row r="65331" spans="20:21" x14ac:dyDescent="0.2">
      <c r="T65331" s="11"/>
      <c r="U65331" s="11"/>
    </row>
    <row r="65332" spans="20:21" x14ac:dyDescent="0.2">
      <c r="T65332" s="11"/>
      <c r="U65332" s="11"/>
    </row>
    <row r="65333" spans="20:21" x14ac:dyDescent="0.2">
      <c r="T65333" s="11"/>
      <c r="U65333" s="11"/>
    </row>
    <row r="65334" spans="20:21" x14ac:dyDescent="0.2">
      <c r="T65334" s="11"/>
      <c r="U65334" s="11"/>
    </row>
    <row r="65335" spans="20:21" x14ac:dyDescent="0.2">
      <c r="T65335" s="11"/>
      <c r="U65335" s="11"/>
    </row>
    <row r="65336" spans="20:21" x14ac:dyDescent="0.2">
      <c r="T65336" s="11"/>
      <c r="U65336" s="11"/>
    </row>
    <row r="65337" spans="20:21" x14ac:dyDescent="0.2">
      <c r="T65337" s="11"/>
      <c r="U65337" s="11"/>
    </row>
    <row r="65338" spans="20:21" x14ac:dyDescent="0.2">
      <c r="T65338" s="11"/>
      <c r="U65338" s="11"/>
    </row>
    <row r="65339" spans="20:21" x14ac:dyDescent="0.2">
      <c r="T65339" s="11"/>
      <c r="U65339" s="11"/>
    </row>
    <row r="65340" spans="20:21" x14ac:dyDescent="0.2">
      <c r="T65340" s="11"/>
      <c r="U65340" s="11"/>
    </row>
    <row r="65341" spans="20:21" x14ac:dyDescent="0.2">
      <c r="T65341" s="11"/>
      <c r="U65341" s="11"/>
    </row>
    <row r="65342" spans="20:21" x14ac:dyDescent="0.2">
      <c r="T65342" s="11"/>
      <c r="U65342" s="11"/>
    </row>
    <row r="65343" spans="20:21" x14ac:dyDescent="0.2">
      <c r="T65343" s="11"/>
      <c r="U65343" s="11"/>
    </row>
    <row r="65344" spans="20:21" x14ac:dyDescent="0.2">
      <c r="T65344" s="11"/>
      <c r="U65344" s="11"/>
    </row>
    <row r="65345" spans="20:21" x14ac:dyDescent="0.2">
      <c r="T65345" s="11"/>
      <c r="U65345" s="11"/>
    </row>
    <row r="65346" spans="20:21" x14ac:dyDescent="0.2">
      <c r="T65346" s="11"/>
      <c r="U65346" s="11"/>
    </row>
    <row r="65347" spans="20:21" x14ac:dyDescent="0.2">
      <c r="T65347" s="11"/>
      <c r="U65347" s="11"/>
    </row>
    <row r="65348" spans="20:21" x14ac:dyDescent="0.2">
      <c r="T65348" s="11"/>
      <c r="U65348" s="11"/>
    </row>
    <row r="65349" spans="20:21" x14ac:dyDescent="0.2">
      <c r="T65349" s="11"/>
      <c r="U65349" s="11"/>
    </row>
    <row r="65350" spans="20:21" x14ac:dyDescent="0.2">
      <c r="T65350" s="11"/>
      <c r="U65350" s="11"/>
    </row>
    <row r="65351" spans="20:21" x14ac:dyDescent="0.2">
      <c r="T65351" s="11"/>
      <c r="U65351" s="11"/>
    </row>
    <row r="65352" spans="20:21" x14ac:dyDescent="0.2">
      <c r="T65352" s="11"/>
      <c r="U65352" s="11"/>
    </row>
    <row r="65353" spans="20:21" x14ac:dyDescent="0.2">
      <c r="T65353" s="11"/>
      <c r="U65353" s="11"/>
    </row>
    <row r="65354" spans="20:21" x14ac:dyDescent="0.2">
      <c r="T65354" s="11"/>
      <c r="U65354" s="11"/>
    </row>
    <row r="65355" spans="20:21" x14ac:dyDescent="0.2">
      <c r="T65355" s="11"/>
      <c r="U65355" s="11"/>
    </row>
    <row r="65356" spans="20:21" x14ac:dyDescent="0.2">
      <c r="T65356" s="11"/>
      <c r="U65356" s="11"/>
    </row>
    <row r="65357" spans="20:21" x14ac:dyDescent="0.2">
      <c r="T65357" s="11"/>
      <c r="U65357" s="11"/>
    </row>
    <row r="65358" spans="20:21" x14ac:dyDescent="0.2">
      <c r="T65358" s="11"/>
      <c r="U65358" s="11"/>
    </row>
    <row r="65359" spans="20:21" x14ac:dyDescent="0.2">
      <c r="T65359" s="11"/>
      <c r="U65359" s="11"/>
    </row>
    <row r="65360" spans="20:21" x14ac:dyDescent="0.2">
      <c r="T65360" s="11"/>
      <c r="U65360" s="11"/>
    </row>
    <row r="65361" spans="20:21" x14ac:dyDescent="0.2">
      <c r="T65361" s="11"/>
      <c r="U65361" s="11"/>
    </row>
    <row r="65362" spans="20:21" x14ac:dyDescent="0.2">
      <c r="T65362" s="11"/>
      <c r="U65362" s="11"/>
    </row>
    <row r="65363" spans="20:21" x14ac:dyDescent="0.2">
      <c r="T65363" s="11"/>
      <c r="U65363" s="11"/>
    </row>
    <row r="65364" spans="20:21" x14ac:dyDescent="0.2">
      <c r="T65364" s="11"/>
      <c r="U65364" s="11"/>
    </row>
    <row r="65365" spans="20:21" x14ac:dyDescent="0.2">
      <c r="T65365" s="11"/>
      <c r="U65365" s="11"/>
    </row>
    <row r="65366" spans="20:21" x14ac:dyDescent="0.2">
      <c r="T65366" s="11"/>
      <c r="U65366" s="11"/>
    </row>
    <row r="65367" spans="20:21" x14ac:dyDescent="0.2">
      <c r="T65367" s="11"/>
      <c r="U65367" s="11"/>
    </row>
    <row r="65368" spans="20:21" x14ac:dyDescent="0.2">
      <c r="T65368" s="11"/>
      <c r="U65368" s="11"/>
    </row>
    <row r="65369" spans="20:21" x14ac:dyDescent="0.2">
      <c r="T65369" s="11"/>
      <c r="U65369" s="11"/>
    </row>
    <row r="65370" spans="20:21" x14ac:dyDescent="0.2">
      <c r="T65370" s="11"/>
      <c r="U65370" s="11"/>
    </row>
    <row r="65371" spans="20:21" x14ac:dyDescent="0.2">
      <c r="T65371" s="11"/>
      <c r="U65371" s="11"/>
    </row>
    <row r="65372" spans="20:21" x14ac:dyDescent="0.2">
      <c r="T65372" s="11"/>
      <c r="U65372" s="11"/>
    </row>
    <row r="65373" spans="20:21" x14ac:dyDescent="0.2">
      <c r="T65373" s="11"/>
      <c r="U65373" s="11"/>
    </row>
    <row r="65374" spans="20:21" x14ac:dyDescent="0.2">
      <c r="T65374" s="11"/>
      <c r="U65374" s="11"/>
    </row>
    <row r="65375" spans="20:21" x14ac:dyDescent="0.2">
      <c r="T65375" s="11"/>
      <c r="U65375" s="11"/>
    </row>
    <row r="65376" spans="20:21" x14ac:dyDescent="0.2">
      <c r="T65376" s="11"/>
      <c r="U65376" s="11"/>
    </row>
    <row r="65377" spans="20:21" x14ac:dyDescent="0.2">
      <c r="T65377" s="11"/>
      <c r="U65377" s="11"/>
    </row>
    <row r="65378" spans="20:21" x14ac:dyDescent="0.2">
      <c r="T65378" s="11"/>
      <c r="U65378" s="11"/>
    </row>
  </sheetData>
  <sheetProtection insertRows="0" autoFilter="0"/>
  <mergeCells count="23">
    <mergeCell ref="A15:F15"/>
    <mergeCell ref="L11:L13"/>
    <mergeCell ref="M11:M13"/>
    <mergeCell ref="N11:Q11"/>
    <mergeCell ref="I11:I13"/>
    <mergeCell ref="J11:J13"/>
    <mergeCell ref="K11:K13"/>
    <mergeCell ref="R11:R13"/>
    <mergeCell ref="S11:S13"/>
    <mergeCell ref="A13:E13"/>
    <mergeCell ref="T11:T13"/>
    <mergeCell ref="N12:O12"/>
    <mergeCell ref="P12:P13"/>
    <mergeCell ref="Q12:Q13"/>
    <mergeCell ref="A11:F11"/>
    <mergeCell ref="G11:G13"/>
    <mergeCell ref="H11:H13"/>
    <mergeCell ref="A6:T6"/>
    <mergeCell ref="A9:T9"/>
    <mergeCell ref="A2:T2"/>
    <mergeCell ref="A3:T3"/>
    <mergeCell ref="A4:T4"/>
    <mergeCell ref="A5:T5"/>
  </mergeCells>
  <phoneticPr fontId="19" type="noConversion"/>
  <conditionalFormatting sqref="F25:F27 F19:F23 F29:F39 F41:F56 I95 F58:F88 I108 F90:F114">
    <cfRule type="cellIs" dxfId="57" priority="2" stopIfTrue="1" operator="equal">
      <formula>#REF!</formula>
    </cfRule>
  </conditionalFormatting>
  <conditionalFormatting sqref="F88 F90 F103">
    <cfRule type="cellIs" dxfId="56" priority="1" stopIfTrue="1" operator="equal">
      <formula>#REF!</formula>
    </cfRule>
  </conditionalFormatting>
  <printOptions horizontalCentered="1"/>
  <pageMargins left="0.19685039370078741" right="0.74803149606299213" top="0.39370078740157483" bottom="0.39370078740157483" header="0" footer="0"/>
  <pageSetup paperSize="120" scale="50" orientation="landscape" r:id="rId1"/>
  <headerFooter alignWithMargins="0">
    <oddFooter>&amp;R&amp;P de &amp;N</oddFooter>
  </headerFooter>
  <rowBreaks count="2" manualBreakCount="2">
    <brk id="66" max="15" man="1"/>
    <brk id="123" max="1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C000"/>
    <pageSetUpPr fitToPage="1"/>
  </sheetPr>
  <dimension ref="A1:DB4428"/>
  <sheetViews>
    <sheetView view="pageBreakPreview" topLeftCell="A3177" zoomScale="78" zoomScaleNormal="100" zoomScaleSheetLayoutView="78" workbookViewId="0">
      <selection activeCell="G4416" sqref="G4416"/>
    </sheetView>
  </sheetViews>
  <sheetFormatPr baseColWidth="10" defaultRowHeight="12.75" x14ac:dyDescent="0.2"/>
  <cols>
    <col min="1" max="2" width="4" style="273" customWidth="1"/>
    <col min="3" max="3" width="4.7109375" style="273" customWidth="1"/>
    <col min="4" max="4" width="4.28515625" style="273" customWidth="1"/>
    <col min="5" max="5" width="4.140625" style="273" customWidth="1"/>
    <col min="6" max="6" width="14.85546875" style="615" customWidth="1"/>
    <col min="7" max="7" width="36.7109375" style="615" customWidth="1"/>
    <col min="8" max="8" width="12.5703125" style="274" customWidth="1"/>
    <col min="9" max="9" width="50.28515625" style="314" customWidth="1"/>
    <col min="10" max="10" width="12.28515625" style="284" customWidth="1"/>
    <col min="11" max="11" width="16.28515625" style="284" customWidth="1"/>
    <col min="12" max="12" width="10.7109375" style="284" customWidth="1"/>
    <col min="13" max="13" width="26" style="284" customWidth="1"/>
    <col min="14" max="14" width="13.7109375" style="315" customWidth="1"/>
    <col min="15" max="15" width="12.7109375" style="284" bestFit="1" customWidth="1"/>
    <col min="16" max="16" width="20.28515625" style="284" customWidth="1"/>
    <col min="17" max="17" width="20.7109375" style="116" customWidth="1"/>
    <col min="18" max="18" width="21.85546875" style="722" hidden="1" customWidth="1"/>
    <col min="19" max="19" width="16" style="796" hidden="1" customWidth="1"/>
    <col min="20" max="20" width="17.7109375" style="775" hidden="1" customWidth="1"/>
    <col min="21" max="21" width="13.42578125" style="116" hidden="1" customWidth="1"/>
    <col min="22" max="22" width="17.42578125" style="116" hidden="1" customWidth="1"/>
    <col min="23" max="23" width="14.7109375" style="116" hidden="1" customWidth="1"/>
    <col min="24" max="24" width="24.5703125" style="116" hidden="1" customWidth="1"/>
    <col min="25" max="26" width="5.42578125" style="121" customWidth="1"/>
    <col min="27" max="27" width="4.5703125" style="121" customWidth="1"/>
    <col min="28" max="28" width="5.140625" style="121" customWidth="1"/>
    <col min="29" max="29" width="5.7109375" style="121" customWidth="1"/>
    <col min="30" max="30" width="3" style="121" customWidth="1"/>
    <col min="31" max="31" width="4.42578125" style="121" customWidth="1"/>
    <col min="32" max="32" width="4" style="121" customWidth="1"/>
    <col min="33" max="33" width="3.85546875" style="121" customWidth="1"/>
    <col min="34" max="34" width="4" style="121" customWidth="1"/>
    <col min="35" max="35" width="3.5703125" style="121" customWidth="1"/>
    <col min="36" max="16384" width="11.42578125" style="116"/>
  </cols>
  <sheetData>
    <row r="1" spans="1:39" ht="18" customHeight="1" x14ac:dyDescent="0.2">
      <c r="A1" s="1074" t="s">
        <v>4652</v>
      </c>
      <c r="B1" s="1075"/>
      <c r="C1" s="1075"/>
      <c r="D1" s="1075"/>
      <c r="E1" s="1075"/>
      <c r="F1" s="1076"/>
      <c r="G1" s="1066" t="s">
        <v>5105</v>
      </c>
      <c r="H1" s="1067"/>
      <c r="I1" s="1067"/>
      <c r="J1" s="1067"/>
      <c r="K1" s="1067"/>
      <c r="L1" s="1067"/>
      <c r="M1" s="1067"/>
      <c r="N1" s="1067"/>
      <c r="O1" s="1067"/>
      <c r="P1" s="1067"/>
      <c r="Q1" s="1068"/>
      <c r="R1" s="697"/>
      <c r="S1" s="768"/>
      <c r="T1" s="1061" t="s">
        <v>1918</v>
      </c>
      <c r="U1" s="1062"/>
      <c r="V1" s="1062"/>
      <c r="W1" s="1062"/>
    </row>
    <row r="2" spans="1:39" ht="12.75" customHeight="1" x14ac:dyDescent="0.2">
      <c r="A2" s="1074" t="s">
        <v>4653</v>
      </c>
      <c r="B2" s="1075"/>
      <c r="C2" s="1075"/>
      <c r="D2" s="1075"/>
      <c r="E2" s="1075"/>
      <c r="F2" s="1076"/>
      <c r="G2" s="1069"/>
      <c r="H2" s="1057"/>
      <c r="I2" s="1057"/>
      <c r="J2" s="1057"/>
      <c r="K2" s="1057"/>
      <c r="L2" s="1057"/>
      <c r="M2" s="1057"/>
      <c r="N2" s="1057"/>
      <c r="O2" s="1057"/>
      <c r="P2" s="1057"/>
      <c r="Q2" s="1070"/>
      <c r="R2" s="696"/>
      <c r="S2" s="767"/>
      <c r="T2" s="1056"/>
      <c r="U2" s="1051"/>
      <c r="V2" s="1051"/>
      <c r="W2" s="1051"/>
    </row>
    <row r="3" spans="1:39" ht="10.5" customHeight="1" x14ac:dyDescent="0.2">
      <c r="A3" s="1074" t="s">
        <v>4654</v>
      </c>
      <c r="B3" s="1075"/>
      <c r="C3" s="1075"/>
      <c r="D3" s="1075"/>
      <c r="E3" s="1075"/>
      <c r="F3" s="1076"/>
      <c r="G3" s="1066" t="s">
        <v>4663</v>
      </c>
      <c r="H3" s="1067"/>
      <c r="I3" s="1067"/>
      <c r="J3" s="1067"/>
      <c r="K3" s="1067"/>
      <c r="L3" s="1067"/>
      <c r="M3" s="1067"/>
      <c r="N3" s="1067"/>
      <c r="O3" s="1067"/>
      <c r="P3" s="1067"/>
      <c r="Q3" s="1068"/>
      <c r="R3" s="696"/>
      <c r="S3" s="767"/>
      <c r="T3" s="1056"/>
      <c r="U3" s="1051"/>
      <c r="V3" s="1051"/>
      <c r="W3" s="1051"/>
    </row>
    <row r="4" spans="1:39" ht="12.75" customHeight="1" x14ac:dyDescent="0.2">
      <c r="A4" s="1058" t="s">
        <v>4656</v>
      </c>
      <c r="B4" s="1059"/>
      <c r="C4" s="1059"/>
      <c r="D4" s="1059"/>
      <c r="E4" s="1059"/>
      <c r="F4" s="1060"/>
      <c r="G4" s="1071"/>
      <c r="H4" s="1072"/>
      <c r="I4" s="1072"/>
      <c r="J4" s="1072"/>
      <c r="K4" s="1072"/>
      <c r="L4" s="1072"/>
      <c r="M4" s="1072"/>
      <c r="N4" s="1072"/>
      <c r="O4" s="1072"/>
      <c r="P4" s="1072"/>
      <c r="Q4" s="1073"/>
      <c r="R4" s="696"/>
      <c r="S4" s="767"/>
      <c r="T4" s="1056"/>
      <c r="U4" s="1051"/>
      <c r="V4" s="1051"/>
      <c r="W4" s="1051"/>
    </row>
    <row r="5" spans="1:39" ht="17.25" customHeight="1" x14ac:dyDescent="0.2">
      <c r="A5" s="280"/>
      <c r="B5" s="280"/>
      <c r="C5" s="280"/>
      <c r="D5" s="280"/>
      <c r="E5" s="280"/>
      <c r="F5" s="594"/>
      <c r="G5" s="650"/>
      <c r="H5" s="650"/>
      <c r="I5" s="650"/>
      <c r="J5" s="650"/>
      <c r="K5" s="650"/>
      <c r="L5" s="650"/>
      <c r="M5" s="650"/>
      <c r="N5" s="650"/>
      <c r="O5" s="650"/>
      <c r="P5" s="650"/>
      <c r="Q5" s="650"/>
      <c r="R5" s="696"/>
      <c r="S5" s="767"/>
      <c r="T5" s="773"/>
      <c r="U5" s="651"/>
      <c r="V5" s="651"/>
      <c r="W5" s="651"/>
    </row>
    <row r="6" spans="1:39" ht="21" customHeight="1" x14ac:dyDescent="0.2">
      <c r="A6" s="1057" t="s">
        <v>4661</v>
      </c>
      <c r="B6" s="1057"/>
      <c r="C6" s="1057"/>
      <c r="D6" s="1057"/>
      <c r="E6" s="1057"/>
      <c r="F6" s="1057"/>
      <c r="G6" s="1057"/>
      <c r="H6" s="1057"/>
      <c r="I6" s="1057"/>
      <c r="J6" s="1057"/>
      <c r="K6" s="1057"/>
      <c r="L6" s="1057"/>
      <c r="M6" s="1057"/>
      <c r="N6" s="1057"/>
      <c r="O6" s="1057"/>
      <c r="P6" s="1057"/>
      <c r="Q6" s="1057"/>
      <c r="R6" s="1057"/>
      <c r="S6" s="1057"/>
      <c r="T6" s="1057"/>
      <c r="U6" s="1057"/>
      <c r="V6" s="1057"/>
      <c r="W6" s="1057"/>
    </row>
    <row r="7" spans="1:39" ht="15.75" customHeight="1" thickBot="1" x14ac:dyDescent="0.3">
      <c r="A7" s="282"/>
      <c r="B7" s="282"/>
      <c r="C7" s="282"/>
      <c r="D7" s="282"/>
      <c r="E7" s="282"/>
      <c r="F7" s="290"/>
      <c r="G7" s="290"/>
      <c r="H7" s="282"/>
      <c r="I7" s="282"/>
      <c r="J7" s="282"/>
      <c r="K7" s="282"/>
      <c r="L7" s="282"/>
      <c r="M7" s="282"/>
      <c r="N7" s="290"/>
      <c r="O7" s="282"/>
      <c r="P7" s="282"/>
      <c r="T7" s="774"/>
      <c r="U7" s="291"/>
      <c r="V7" s="291"/>
      <c r="W7" s="291"/>
    </row>
    <row r="8" spans="1:39" ht="19.5" customHeight="1" thickBot="1" x14ac:dyDescent="0.25">
      <c r="A8" s="1080" t="s">
        <v>1730</v>
      </c>
      <c r="B8" s="1081"/>
      <c r="C8" s="1081"/>
      <c r="D8" s="1081"/>
      <c r="E8" s="1081"/>
      <c r="F8" s="1081"/>
      <c r="G8" s="1082"/>
      <c r="H8" s="1064" t="s">
        <v>4699</v>
      </c>
      <c r="I8" s="1064" t="s">
        <v>1727</v>
      </c>
      <c r="J8" s="1064" t="s">
        <v>4617</v>
      </c>
      <c r="K8" s="1064" t="s">
        <v>4181</v>
      </c>
      <c r="L8" s="1084" t="s">
        <v>4612</v>
      </c>
      <c r="M8" s="1085"/>
      <c r="N8" s="1085"/>
      <c r="O8" s="1085"/>
      <c r="P8" s="1085"/>
      <c r="Q8" s="1086"/>
      <c r="R8" s="695"/>
      <c r="S8" s="766"/>
      <c r="T8" s="1064" t="s">
        <v>4694</v>
      </c>
      <c r="U8" s="648"/>
      <c r="V8" s="648"/>
      <c r="W8" s="1064" t="s">
        <v>4697</v>
      </c>
      <c r="X8" s="366"/>
    </row>
    <row r="9" spans="1:39" ht="56.25" customHeight="1" thickBot="1" x14ac:dyDescent="0.25">
      <c r="A9" s="1089" t="s">
        <v>4619</v>
      </c>
      <c r="B9" s="1090"/>
      <c r="C9" s="1090"/>
      <c r="D9" s="1090"/>
      <c r="E9" s="1091"/>
      <c r="F9" s="648" t="s">
        <v>4668</v>
      </c>
      <c r="G9" s="1064" t="s">
        <v>1726</v>
      </c>
      <c r="H9" s="1079"/>
      <c r="I9" s="1079"/>
      <c r="J9" s="1079"/>
      <c r="K9" s="1079"/>
      <c r="L9" s="1039" t="s">
        <v>4622</v>
      </c>
      <c r="M9" s="1063"/>
      <c r="N9" s="1039" t="s">
        <v>4625</v>
      </c>
      <c r="O9" s="1083"/>
      <c r="P9" s="1083"/>
      <c r="Q9" s="1064" t="s">
        <v>4618</v>
      </c>
      <c r="R9" s="1064" t="s">
        <v>4706</v>
      </c>
      <c r="S9" s="1064" t="s">
        <v>4707</v>
      </c>
      <c r="T9" s="1079"/>
      <c r="U9" s="1064" t="s">
        <v>4695</v>
      </c>
      <c r="V9" s="1064" t="s">
        <v>4696</v>
      </c>
      <c r="W9" s="1079"/>
      <c r="X9" s="1079" t="s">
        <v>4698</v>
      </c>
    </row>
    <row r="10" spans="1:39" ht="73.5" customHeight="1" thickBot="1" x14ac:dyDescent="0.25">
      <c r="A10" s="1087" t="s">
        <v>4620</v>
      </c>
      <c r="B10" s="1083"/>
      <c r="C10" s="1083"/>
      <c r="D10" s="1083"/>
      <c r="E10" s="1083"/>
      <c r="F10" s="1063"/>
      <c r="G10" s="1065"/>
      <c r="H10" s="1065"/>
      <c r="I10" s="1065"/>
      <c r="J10" s="1065"/>
      <c r="K10" s="1065"/>
      <c r="L10" s="292" t="s">
        <v>2084</v>
      </c>
      <c r="M10" s="292" t="s">
        <v>4624</v>
      </c>
      <c r="N10" s="292" t="s">
        <v>4508</v>
      </c>
      <c r="O10" s="292" t="s">
        <v>4509</v>
      </c>
      <c r="P10" s="646" t="s">
        <v>4684</v>
      </c>
      <c r="Q10" s="1065"/>
      <c r="R10" s="1065"/>
      <c r="S10" s="1065"/>
      <c r="T10" s="1065"/>
      <c r="U10" s="1065"/>
      <c r="V10" s="1065"/>
      <c r="W10" s="1065"/>
      <c r="X10" s="1088"/>
    </row>
    <row r="11" spans="1:39" ht="13.5" thickBot="1" x14ac:dyDescent="0.25">
      <c r="A11" s="285"/>
      <c r="B11" s="281"/>
      <c r="C11" s="281"/>
      <c r="D11" s="281"/>
      <c r="E11" s="281"/>
      <c r="F11" s="595"/>
      <c r="G11" s="595"/>
      <c r="H11" s="293"/>
      <c r="I11" s="294"/>
      <c r="J11" s="116"/>
      <c r="K11" s="116"/>
      <c r="L11" s="295"/>
      <c r="M11" s="322"/>
      <c r="N11" s="296"/>
      <c r="O11" s="116"/>
      <c r="P11" s="116"/>
      <c r="X11" s="117"/>
      <c r="Y11" s="115"/>
      <c r="Z11" s="115"/>
      <c r="AA11" s="115"/>
      <c r="AB11" s="115"/>
      <c r="AC11" s="115" t="s">
        <v>4675</v>
      </c>
      <c r="AD11" s="115" t="s">
        <v>4669</v>
      </c>
      <c r="AE11" s="115" t="s">
        <v>4671</v>
      </c>
      <c r="AF11" s="115"/>
      <c r="AG11" s="115" t="s">
        <v>4688</v>
      </c>
      <c r="AH11" s="115"/>
      <c r="AI11" s="115"/>
      <c r="AJ11" s="297"/>
      <c r="AK11" s="297"/>
      <c r="AL11" s="297"/>
      <c r="AM11" s="297"/>
    </row>
    <row r="12" spans="1:39" s="121" customFormat="1" ht="15.75" x14ac:dyDescent="0.25">
      <c r="A12" s="993" t="s">
        <v>1731</v>
      </c>
      <c r="B12" s="994"/>
      <c r="C12" s="994"/>
      <c r="D12" s="994"/>
      <c r="E12" s="994"/>
      <c r="F12" s="994"/>
      <c r="G12" s="995"/>
      <c r="H12" s="298"/>
      <c r="I12" s="299"/>
      <c r="J12" s="300"/>
      <c r="K12" s="301">
        <f>+K14+K3328+K3345+K3427+K4409</f>
        <v>0</v>
      </c>
      <c r="L12" s="302"/>
      <c r="M12" s="922">
        <f>+M14+M3328+M3345+M3427+M4409</f>
        <v>262096511</v>
      </c>
      <c r="N12" s="923"/>
      <c r="O12" s="924"/>
      <c r="P12" s="922">
        <f>+P14+P3328+P3345+P3427+P4409+P3323</f>
        <v>317918050</v>
      </c>
      <c r="Q12" s="922">
        <f>+Q14+Q3328+Q3345+Q3427+Q4409+Q3322</f>
        <v>580014561</v>
      </c>
      <c r="R12" s="723"/>
      <c r="S12" s="797"/>
      <c r="T12" s="776"/>
      <c r="U12" s="301"/>
      <c r="V12" s="301"/>
      <c r="W12" s="303"/>
      <c r="X12" s="117"/>
      <c r="Y12" s="115" t="s">
        <v>4675</v>
      </c>
      <c r="Z12" s="115" t="s">
        <v>4669</v>
      </c>
      <c r="AA12" s="115" t="s">
        <v>4671</v>
      </c>
      <c r="AB12" s="115"/>
      <c r="AC12" s="115" t="s">
        <v>4676</v>
      </c>
      <c r="AD12" s="115" t="s">
        <v>4670</v>
      </c>
      <c r="AE12" s="115" t="s">
        <v>4674</v>
      </c>
      <c r="AF12" s="115"/>
      <c r="AG12" s="115" t="s">
        <v>4685</v>
      </c>
      <c r="AH12" s="115"/>
      <c r="AI12" s="115"/>
      <c r="AJ12" s="115"/>
      <c r="AK12" s="115"/>
      <c r="AL12" s="115"/>
      <c r="AM12" s="115"/>
    </row>
    <row r="13" spans="1:39" x14ac:dyDescent="0.2">
      <c r="A13" s="286"/>
      <c r="B13" s="287"/>
      <c r="C13" s="287"/>
      <c r="D13" s="287"/>
      <c r="E13" s="287"/>
      <c r="F13" s="596"/>
      <c r="G13" s="617"/>
      <c r="H13" s="304"/>
      <c r="I13" s="305"/>
      <c r="J13" s="124"/>
      <c r="K13" s="124"/>
      <c r="L13" s="111"/>
      <c r="M13" s="124"/>
      <c r="N13" s="135"/>
      <c r="O13" s="124"/>
      <c r="P13" s="124"/>
      <c r="Q13" s="124"/>
      <c r="R13" s="724"/>
      <c r="S13" s="798"/>
      <c r="T13" s="777"/>
      <c r="U13" s="124"/>
      <c r="V13" s="124"/>
      <c r="W13" s="124"/>
      <c r="X13" s="117"/>
      <c r="Y13" s="115" t="s">
        <v>4676</v>
      </c>
      <c r="Z13" s="115" t="s">
        <v>4670</v>
      </c>
      <c r="AA13" s="115" t="s">
        <v>4674</v>
      </c>
      <c r="AB13" s="115"/>
      <c r="AC13" s="115" t="s">
        <v>4677</v>
      </c>
      <c r="AD13" s="115"/>
      <c r="AE13" s="115" t="s">
        <v>4672</v>
      </c>
      <c r="AF13" s="115"/>
      <c r="AG13" s="115" t="s">
        <v>4689</v>
      </c>
      <c r="AH13" s="115"/>
      <c r="AI13" s="115"/>
      <c r="AJ13" s="297"/>
      <c r="AK13" s="297"/>
      <c r="AL13" s="297"/>
      <c r="AM13" s="297"/>
    </row>
    <row r="14" spans="1:39" s="121" customFormat="1" ht="15.75" x14ac:dyDescent="0.2">
      <c r="A14" s="1092" t="s">
        <v>1925</v>
      </c>
      <c r="B14" s="1093"/>
      <c r="C14" s="1093"/>
      <c r="D14" s="1093"/>
      <c r="E14" s="1093"/>
      <c r="F14" s="1093"/>
      <c r="G14" s="1093"/>
      <c r="H14" s="131"/>
      <c r="I14" s="132"/>
      <c r="J14" s="306"/>
      <c r="K14" s="307">
        <f>+K16</f>
        <v>0</v>
      </c>
      <c r="L14" s="308"/>
      <c r="M14" s="307">
        <f>+M16</f>
        <v>262096511</v>
      </c>
      <c r="N14" s="309"/>
      <c r="O14" s="310"/>
      <c r="P14" s="307">
        <f>+P16</f>
        <v>261620340</v>
      </c>
      <c r="Q14" s="307">
        <f>+Q16</f>
        <v>523716851</v>
      </c>
      <c r="R14" s="725"/>
      <c r="S14" s="799"/>
      <c r="T14" s="778"/>
      <c r="U14" s="307"/>
      <c r="V14" s="307"/>
      <c r="W14" s="307"/>
      <c r="X14" s="117"/>
      <c r="Y14" s="115" t="s">
        <v>4677</v>
      </c>
      <c r="Z14" s="115"/>
      <c r="AA14" s="115" t="s">
        <v>4672</v>
      </c>
      <c r="AB14" s="115"/>
      <c r="AC14" s="115"/>
      <c r="AD14" s="115"/>
      <c r="AE14" s="115" t="s">
        <v>4673</v>
      </c>
      <c r="AF14" s="115"/>
      <c r="AG14" s="115" t="s">
        <v>4686</v>
      </c>
      <c r="AH14" s="115"/>
      <c r="AI14" s="115"/>
      <c r="AJ14" s="115"/>
      <c r="AK14" s="115"/>
      <c r="AL14" s="115"/>
      <c r="AM14" s="115"/>
    </row>
    <row r="15" spans="1:39" x14ac:dyDescent="0.2">
      <c r="A15" s="286"/>
      <c r="B15" s="287"/>
      <c r="C15" s="287"/>
      <c r="D15" s="287"/>
      <c r="E15" s="287"/>
      <c r="F15" s="596"/>
      <c r="G15" s="617"/>
      <c r="H15" s="304"/>
      <c r="I15" s="305"/>
      <c r="J15" s="124"/>
      <c r="K15" s="124"/>
      <c r="L15" s="111"/>
      <c r="M15" s="124"/>
      <c r="N15" s="135"/>
      <c r="O15" s="124"/>
      <c r="P15" s="124"/>
      <c r="Q15" s="124"/>
      <c r="R15" s="724"/>
      <c r="S15" s="798"/>
      <c r="T15" s="777"/>
      <c r="U15" s="124"/>
      <c r="V15" s="124"/>
      <c r="W15" s="124"/>
      <c r="X15" s="117"/>
      <c r="Y15" s="115"/>
      <c r="Z15" s="115"/>
      <c r="AA15" s="115" t="s">
        <v>4673</v>
      </c>
      <c r="AB15" s="115"/>
      <c r="AC15" s="115"/>
      <c r="AD15" s="115"/>
      <c r="AE15" s="115"/>
      <c r="AF15" s="115"/>
      <c r="AG15" s="115" t="s">
        <v>4690</v>
      </c>
      <c r="AH15" s="115"/>
      <c r="AI15" s="115"/>
      <c r="AJ15" s="297"/>
      <c r="AK15" s="297"/>
      <c r="AL15" s="297"/>
      <c r="AM15" s="297"/>
    </row>
    <row r="16" spans="1:39" s="121" customFormat="1" ht="15.75" x14ac:dyDescent="0.25">
      <c r="A16" s="578">
        <v>2</v>
      </c>
      <c r="B16" s="649"/>
      <c r="C16" s="649"/>
      <c r="D16" s="649"/>
      <c r="E16" s="122"/>
      <c r="F16" s="597"/>
      <c r="G16" s="125" t="s">
        <v>1732</v>
      </c>
      <c r="H16" s="131"/>
      <c r="I16" s="132"/>
      <c r="J16" s="113"/>
      <c r="K16" s="312">
        <f>+K18</f>
        <v>0</v>
      </c>
      <c r="L16" s="313"/>
      <c r="M16" s="312">
        <f>+M18</f>
        <v>262096511</v>
      </c>
      <c r="N16" s="135"/>
      <c r="O16" s="136"/>
      <c r="P16" s="312">
        <f>+P18</f>
        <v>261620340</v>
      </c>
      <c r="Q16" s="925">
        <f>+Q18</f>
        <v>523716851</v>
      </c>
      <c r="R16" s="726"/>
      <c r="S16" s="800"/>
      <c r="T16" s="779"/>
      <c r="U16" s="312"/>
      <c r="V16" s="312"/>
      <c r="W16" s="114"/>
      <c r="X16" s="117"/>
      <c r="Y16" s="115"/>
      <c r="Z16" s="115"/>
      <c r="AA16" s="115"/>
      <c r="AB16" s="115"/>
      <c r="AC16" s="115"/>
      <c r="AD16" s="115"/>
      <c r="AE16" s="115"/>
      <c r="AF16" s="115"/>
      <c r="AG16" s="115" t="s">
        <v>4687</v>
      </c>
      <c r="AH16" s="115"/>
      <c r="AI16" s="115"/>
      <c r="AJ16" s="115"/>
      <c r="AK16" s="115"/>
      <c r="AL16" s="115"/>
      <c r="AM16" s="115"/>
    </row>
    <row r="17" spans="1:39" x14ac:dyDescent="0.2">
      <c r="A17" s="118"/>
      <c r="B17" s="119"/>
      <c r="C17" s="119"/>
      <c r="D17" s="119"/>
      <c r="E17" s="120"/>
      <c r="F17" s="598"/>
      <c r="G17" s="126"/>
      <c r="H17" s="304"/>
      <c r="I17" s="305"/>
      <c r="J17" s="124"/>
      <c r="K17" s="124"/>
      <c r="L17" s="111"/>
      <c r="M17" s="124"/>
      <c r="N17" s="135"/>
      <c r="O17" s="124"/>
      <c r="P17" s="124"/>
      <c r="Q17" s="124"/>
      <c r="R17" s="724"/>
      <c r="S17" s="798"/>
      <c r="T17" s="777"/>
      <c r="U17" s="124"/>
      <c r="V17" s="124"/>
      <c r="W17" s="124"/>
      <c r="X17" s="117"/>
      <c r="Y17" s="115"/>
      <c r="Z17" s="115"/>
      <c r="AA17" s="115"/>
      <c r="AB17" s="115"/>
      <c r="AC17" s="115"/>
      <c r="AD17" s="115"/>
      <c r="AE17" s="115"/>
      <c r="AF17" s="115"/>
      <c r="AG17" s="115" t="s">
        <v>4691</v>
      </c>
      <c r="AH17" s="115"/>
      <c r="AI17" s="115"/>
      <c r="AJ17" s="297"/>
      <c r="AK17" s="297"/>
      <c r="AL17" s="297"/>
      <c r="AM17" s="297"/>
    </row>
    <row r="18" spans="1:39" s="121" customFormat="1" ht="25.5" x14ac:dyDescent="0.2">
      <c r="A18" s="127">
        <v>2</v>
      </c>
      <c r="B18" s="128">
        <v>0</v>
      </c>
      <c r="C18" s="128">
        <v>4</v>
      </c>
      <c r="D18" s="128"/>
      <c r="E18" s="129"/>
      <c r="F18" s="599"/>
      <c r="G18" s="123" t="s">
        <v>3873</v>
      </c>
      <c r="H18" s="131"/>
      <c r="I18" s="132"/>
      <c r="J18" s="113"/>
      <c r="K18" s="133">
        <f>+K20+K476+K3273+K3279+K3320</f>
        <v>0</v>
      </c>
      <c r="L18" s="134"/>
      <c r="M18" s="133">
        <f>+M20+M476+M3273+M3279+M3320</f>
        <v>262096511</v>
      </c>
      <c r="N18" s="135"/>
      <c r="O18" s="136"/>
      <c r="P18" s="133">
        <f>+P20+P476+P3273+P3279+P3320</f>
        <v>261620340</v>
      </c>
      <c r="Q18" s="926">
        <f>+Q20+Q476+Q3273+Q3279+Q3320</f>
        <v>523716851</v>
      </c>
      <c r="R18" s="727"/>
      <c r="S18" s="801"/>
      <c r="T18" s="780"/>
      <c r="U18" s="133"/>
      <c r="V18" s="133"/>
      <c r="W18" s="114"/>
      <c r="X18" s="117"/>
      <c r="Y18" s="115"/>
      <c r="Z18" s="115"/>
      <c r="AA18" s="115"/>
      <c r="AB18" s="115"/>
      <c r="AC18" s="115"/>
      <c r="AD18" s="115"/>
      <c r="AE18" s="115"/>
      <c r="AF18" s="115"/>
      <c r="AG18" s="115"/>
      <c r="AH18" s="115"/>
      <c r="AI18" s="115"/>
      <c r="AJ18" s="115"/>
      <c r="AK18" s="115"/>
      <c r="AL18" s="115"/>
      <c r="AM18" s="115"/>
    </row>
    <row r="19" spans="1:39" x14ac:dyDescent="0.2">
      <c r="A19" s="118"/>
      <c r="B19" s="119"/>
      <c r="C19" s="119"/>
      <c r="D19" s="119"/>
      <c r="E19" s="120"/>
      <c r="F19" s="598"/>
      <c r="G19" s="126"/>
      <c r="H19" s="304"/>
      <c r="I19" s="305"/>
      <c r="J19" s="124"/>
      <c r="K19" s="124"/>
      <c r="L19" s="111"/>
      <c r="M19" s="124"/>
      <c r="N19" s="135"/>
      <c r="O19" s="124"/>
      <c r="P19" s="124"/>
      <c r="Q19" s="124"/>
      <c r="R19" s="724"/>
      <c r="S19" s="798"/>
      <c r="T19" s="777"/>
      <c r="U19" s="124"/>
      <c r="V19" s="124"/>
      <c r="W19" s="124"/>
      <c r="X19" s="117"/>
    </row>
    <row r="20" spans="1:39" s="121" customFormat="1" x14ac:dyDescent="0.2">
      <c r="A20" s="127">
        <v>2</v>
      </c>
      <c r="B20" s="128">
        <v>0</v>
      </c>
      <c r="C20" s="128">
        <v>4</v>
      </c>
      <c r="D20" s="128">
        <v>1</v>
      </c>
      <c r="E20" s="129"/>
      <c r="F20" s="599"/>
      <c r="G20" s="123" t="s">
        <v>2633</v>
      </c>
      <c r="H20" s="131"/>
      <c r="I20" s="132"/>
      <c r="J20" s="113"/>
      <c r="K20" s="133">
        <f>+K21+K47+K91+K308</f>
        <v>0</v>
      </c>
      <c r="L20" s="134"/>
      <c r="M20" s="133">
        <f>+M21+M47+M91+M308</f>
        <v>0</v>
      </c>
      <c r="N20" s="135"/>
      <c r="O20" s="136"/>
      <c r="P20" s="133">
        <f>+P21+P47+P91+P308</f>
        <v>2651975</v>
      </c>
      <c r="Q20" s="926">
        <f>+Q21+Q47+Q91+Q308</f>
        <v>2651975</v>
      </c>
      <c r="R20" s="728"/>
      <c r="S20" s="802"/>
      <c r="T20" s="781"/>
      <c r="U20" s="137"/>
      <c r="V20" s="137"/>
      <c r="W20" s="114"/>
      <c r="X20" s="117"/>
    </row>
    <row r="21" spans="1:39" s="121" customFormat="1" ht="24" hidden="1" customHeight="1" x14ac:dyDescent="0.2">
      <c r="A21" s="127">
        <v>2</v>
      </c>
      <c r="B21" s="128">
        <v>0</v>
      </c>
      <c r="C21" s="128">
        <v>4</v>
      </c>
      <c r="D21" s="128">
        <v>1</v>
      </c>
      <c r="E21" s="129" t="s">
        <v>2640</v>
      </c>
      <c r="F21" s="599"/>
      <c r="G21" s="123" t="s">
        <v>320</v>
      </c>
      <c r="H21" s="131"/>
      <c r="I21" s="132"/>
      <c r="J21" s="113"/>
      <c r="K21" s="114">
        <f>SUM(K22:K44)</f>
        <v>0</v>
      </c>
      <c r="L21" s="111"/>
      <c r="M21" s="114">
        <f>SUM(M22:M44)</f>
        <v>0</v>
      </c>
      <c r="N21" s="135"/>
      <c r="O21" s="136"/>
      <c r="P21" s="114">
        <f>SUM(P22:P44)</f>
        <v>0</v>
      </c>
      <c r="Q21" s="114">
        <f>SUM(Q22:Q44)</f>
        <v>0</v>
      </c>
      <c r="R21" s="724"/>
      <c r="S21" s="798"/>
      <c r="T21" s="777"/>
      <c r="U21" s="124"/>
      <c r="V21" s="124"/>
      <c r="W21" s="114"/>
      <c r="X21" s="117"/>
      <c r="Y21" s="138" t="s">
        <v>3584</v>
      </c>
    </row>
    <row r="22" spans="1:39" hidden="1" x14ac:dyDescent="0.2">
      <c r="A22" s="139"/>
      <c r="B22" s="140"/>
      <c r="C22" s="140"/>
      <c r="D22" s="140"/>
      <c r="E22" s="141"/>
      <c r="F22" s="593"/>
      <c r="G22" s="143"/>
      <c r="H22" s="144">
        <v>41100000</v>
      </c>
      <c r="I22" s="145" t="s">
        <v>267</v>
      </c>
      <c r="J22" s="146"/>
      <c r="K22" s="146"/>
      <c r="L22" s="146"/>
      <c r="M22" s="147"/>
      <c r="N22" s="148"/>
      <c r="O22" s="149"/>
      <c r="P22" s="147"/>
      <c r="Q22" s="146">
        <f>+M22+P22-K22</f>
        <v>0</v>
      </c>
      <c r="R22" s="196"/>
      <c r="S22" s="803"/>
      <c r="T22" s="782"/>
      <c r="U22" s="150"/>
      <c r="V22" s="150"/>
      <c r="W22" s="147"/>
      <c r="X22" s="117"/>
    </row>
    <row r="23" spans="1:39" hidden="1" x14ac:dyDescent="0.2">
      <c r="A23" s="139"/>
      <c r="B23" s="140"/>
      <c r="C23" s="140"/>
      <c r="D23" s="140"/>
      <c r="E23" s="141"/>
      <c r="F23" s="593"/>
      <c r="G23" s="143"/>
      <c r="H23" s="144">
        <v>41100000</v>
      </c>
      <c r="I23" s="145" t="s">
        <v>268</v>
      </c>
      <c r="J23" s="146"/>
      <c r="K23" s="146"/>
      <c r="L23" s="146"/>
      <c r="M23" s="146"/>
      <c r="N23" s="148"/>
      <c r="O23" s="146"/>
      <c r="P23" s="146"/>
      <c r="Q23" s="146">
        <f t="shared" ref="Q23:Q44" si="0">+M23+P23-K23</f>
        <v>0</v>
      </c>
      <c r="R23" s="182"/>
      <c r="S23" s="226"/>
      <c r="T23" s="676"/>
      <c r="U23" s="147"/>
      <c r="V23" s="147"/>
      <c r="W23" s="147"/>
      <c r="X23" s="117"/>
    </row>
    <row r="24" spans="1:39" hidden="1" x14ac:dyDescent="0.2">
      <c r="A24" s="139"/>
      <c r="B24" s="140"/>
      <c r="C24" s="140"/>
      <c r="D24" s="140"/>
      <c r="E24" s="141"/>
      <c r="F24" s="593"/>
      <c r="G24" s="143"/>
      <c r="H24" s="144">
        <v>41100000</v>
      </c>
      <c r="I24" s="145" t="s">
        <v>269</v>
      </c>
      <c r="J24" s="146"/>
      <c r="K24" s="146"/>
      <c r="L24" s="146"/>
      <c r="M24" s="146"/>
      <c r="N24" s="148"/>
      <c r="O24" s="146"/>
      <c r="P24" s="146"/>
      <c r="Q24" s="146">
        <f t="shared" si="0"/>
        <v>0</v>
      </c>
      <c r="R24" s="182"/>
      <c r="S24" s="226"/>
      <c r="T24" s="676"/>
      <c r="U24" s="147"/>
      <c r="V24" s="147"/>
      <c r="W24" s="147"/>
      <c r="X24" s="117"/>
    </row>
    <row r="25" spans="1:39" hidden="1" x14ac:dyDescent="0.2">
      <c r="A25" s="139"/>
      <c r="B25" s="140"/>
      <c r="C25" s="140"/>
      <c r="D25" s="140"/>
      <c r="E25" s="141"/>
      <c r="F25" s="593"/>
      <c r="G25" s="143"/>
      <c r="H25" s="144">
        <v>41100000</v>
      </c>
      <c r="I25" s="145" t="s">
        <v>270</v>
      </c>
      <c r="J25" s="146"/>
      <c r="K25" s="146"/>
      <c r="L25" s="146"/>
      <c r="M25" s="146"/>
      <c r="N25" s="148"/>
      <c r="O25" s="146"/>
      <c r="P25" s="146"/>
      <c r="Q25" s="146">
        <f t="shared" si="0"/>
        <v>0</v>
      </c>
      <c r="R25" s="182"/>
      <c r="S25" s="226"/>
      <c r="T25" s="676"/>
      <c r="U25" s="147"/>
      <c r="V25" s="147"/>
      <c r="W25" s="147"/>
      <c r="X25" s="117"/>
    </row>
    <row r="26" spans="1:39" hidden="1" x14ac:dyDescent="0.2">
      <c r="A26" s="139"/>
      <c r="B26" s="140"/>
      <c r="C26" s="140"/>
      <c r="D26" s="140"/>
      <c r="E26" s="141"/>
      <c r="F26" s="593"/>
      <c r="G26" s="143"/>
      <c r="H26" s="144">
        <v>41100000</v>
      </c>
      <c r="I26" s="145" t="s">
        <v>271</v>
      </c>
      <c r="J26" s="146"/>
      <c r="K26" s="146"/>
      <c r="L26" s="146"/>
      <c r="M26" s="146"/>
      <c r="N26" s="148"/>
      <c r="O26" s="146"/>
      <c r="P26" s="146"/>
      <c r="Q26" s="146">
        <f t="shared" si="0"/>
        <v>0</v>
      </c>
      <c r="R26" s="182"/>
      <c r="S26" s="226"/>
      <c r="T26" s="676"/>
      <c r="U26" s="147"/>
      <c r="V26" s="147"/>
      <c r="W26" s="147"/>
      <c r="X26" s="117"/>
    </row>
    <row r="27" spans="1:39" hidden="1" x14ac:dyDescent="0.2">
      <c r="A27" s="139"/>
      <c r="B27" s="140"/>
      <c r="C27" s="140"/>
      <c r="D27" s="140"/>
      <c r="E27" s="141"/>
      <c r="F27" s="593"/>
      <c r="G27" s="143"/>
      <c r="H27" s="144">
        <v>41100000</v>
      </c>
      <c r="I27" s="145" t="s">
        <v>272</v>
      </c>
      <c r="J27" s="146"/>
      <c r="K27" s="146"/>
      <c r="L27" s="146"/>
      <c r="M27" s="146"/>
      <c r="N27" s="148"/>
      <c r="O27" s="146"/>
      <c r="P27" s="146"/>
      <c r="Q27" s="146">
        <f t="shared" si="0"/>
        <v>0</v>
      </c>
      <c r="R27" s="182"/>
      <c r="S27" s="226"/>
      <c r="T27" s="676"/>
      <c r="U27" s="147"/>
      <c r="V27" s="147"/>
      <c r="W27" s="147"/>
      <c r="X27" s="117"/>
    </row>
    <row r="28" spans="1:39" hidden="1" x14ac:dyDescent="0.2">
      <c r="A28" s="139"/>
      <c r="B28" s="140"/>
      <c r="C28" s="140"/>
      <c r="D28" s="140"/>
      <c r="E28" s="141"/>
      <c r="F28" s="593"/>
      <c r="G28" s="143"/>
      <c r="H28" s="144">
        <v>41100000</v>
      </c>
      <c r="I28" s="145" t="s">
        <v>273</v>
      </c>
      <c r="J28" s="146"/>
      <c r="K28" s="146"/>
      <c r="L28" s="146"/>
      <c r="M28" s="146"/>
      <c r="N28" s="148"/>
      <c r="O28" s="146"/>
      <c r="P28" s="146"/>
      <c r="Q28" s="146">
        <f t="shared" si="0"/>
        <v>0</v>
      </c>
      <c r="R28" s="182"/>
      <c r="S28" s="226"/>
      <c r="T28" s="676"/>
      <c r="U28" s="147"/>
      <c r="V28" s="147"/>
      <c r="W28" s="147"/>
      <c r="X28" s="117"/>
    </row>
    <row r="29" spans="1:39" hidden="1" x14ac:dyDescent="0.2">
      <c r="A29" s="139"/>
      <c r="B29" s="140"/>
      <c r="C29" s="140"/>
      <c r="D29" s="140"/>
      <c r="E29" s="141"/>
      <c r="F29" s="593"/>
      <c r="G29" s="143"/>
      <c r="H29" s="144">
        <v>41100000</v>
      </c>
      <c r="I29" s="145" t="s">
        <v>4461</v>
      </c>
      <c r="J29" s="146"/>
      <c r="K29" s="146"/>
      <c r="L29" s="146"/>
      <c r="M29" s="146"/>
      <c r="N29" s="148"/>
      <c r="O29" s="146"/>
      <c r="P29" s="146"/>
      <c r="Q29" s="146">
        <f t="shared" si="0"/>
        <v>0</v>
      </c>
      <c r="R29" s="182"/>
      <c r="S29" s="226"/>
      <c r="T29" s="676"/>
      <c r="U29" s="147"/>
      <c r="V29" s="147"/>
      <c r="W29" s="147"/>
      <c r="X29" s="117"/>
    </row>
    <row r="30" spans="1:39" hidden="1" x14ac:dyDescent="0.2">
      <c r="A30" s="139"/>
      <c r="B30" s="140"/>
      <c r="C30" s="140"/>
      <c r="D30" s="140"/>
      <c r="E30" s="141"/>
      <c r="F30" s="593"/>
      <c r="G30" s="143"/>
      <c r="H30" s="144">
        <v>41100000</v>
      </c>
      <c r="I30" s="145" t="s">
        <v>274</v>
      </c>
      <c r="J30" s="146"/>
      <c r="K30" s="146"/>
      <c r="L30" s="146"/>
      <c r="M30" s="146"/>
      <c r="N30" s="148"/>
      <c r="O30" s="146"/>
      <c r="P30" s="146"/>
      <c r="Q30" s="146">
        <f t="shared" si="0"/>
        <v>0</v>
      </c>
      <c r="R30" s="182"/>
      <c r="S30" s="226"/>
      <c r="T30" s="676"/>
      <c r="U30" s="147"/>
      <c r="V30" s="147"/>
      <c r="W30" s="147"/>
      <c r="X30" s="117"/>
    </row>
    <row r="31" spans="1:39" hidden="1" x14ac:dyDescent="0.2">
      <c r="A31" s="139"/>
      <c r="B31" s="140"/>
      <c r="C31" s="140"/>
      <c r="D31" s="140"/>
      <c r="E31" s="141"/>
      <c r="F31" s="593"/>
      <c r="G31" s="143"/>
      <c r="H31" s="144">
        <v>41100000</v>
      </c>
      <c r="I31" s="145" t="s">
        <v>275</v>
      </c>
      <c r="J31" s="146"/>
      <c r="K31" s="146"/>
      <c r="L31" s="146"/>
      <c r="M31" s="146"/>
      <c r="N31" s="148"/>
      <c r="O31" s="146"/>
      <c r="P31" s="146"/>
      <c r="Q31" s="146">
        <f t="shared" si="0"/>
        <v>0</v>
      </c>
      <c r="R31" s="182"/>
      <c r="S31" s="226"/>
      <c r="T31" s="676"/>
      <c r="U31" s="147"/>
      <c r="V31" s="147"/>
      <c r="W31" s="147"/>
      <c r="X31" s="117"/>
    </row>
    <row r="32" spans="1:39" hidden="1" x14ac:dyDescent="0.2">
      <c r="A32" s="139"/>
      <c r="B32" s="140"/>
      <c r="C32" s="140"/>
      <c r="D32" s="140"/>
      <c r="E32" s="141"/>
      <c r="F32" s="593"/>
      <c r="G32" s="143"/>
      <c r="H32" s="144">
        <v>41100000</v>
      </c>
      <c r="I32" s="145" t="s">
        <v>276</v>
      </c>
      <c r="J32" s="146"/>
      <c r="K32" s="146"/>
      <c r="L32" s="146"/>
      <c r="M32" s="146"/>
      <c r="N32" s="148"/>
      <c r="O32" s="146"/>
      <c r="P32" s="146"/>
      <c r="Q32" s="146">
        <f t="shared" si="0"/>
        <v>0</v>
      </c>
      <c r="R32" s="182"/>
      <c r="S32" s="226"/>
      <c r="T32" s="676"/>
      <c r="U32" s="147"/>
      <c r="V32" s="147"/>
      <c r="W32" s="147"/>
      <c r="X32" s="117"/>
    </row>
    <row r="33" spans="1:35" hidden="1" x14ac:dyDescent="0.2">
      <c r="A33" s="139"/>
      <c r="B33" s="140"/>
      <c r="C33" s="140"/>
      <c r="D33" s="140"/>
      <c r="E33" s="141"/>
      <c r="F33" s="593"/>
      <c r="G33" s="143"/>
      <c r="H33" s="144">
        <v>41100000</v>
      </c>
      <c r="I33" s="145" t="s">
        <v>277</v>
      </c>
      <c r="J33" s="146"/>
      <c r="K33" s="146"/>
      <c r="L33" s="146"/>
      <c r="M33" s="146"/>
      <c r="N33" s="148"/>
      <c r="O33" s="146"/>
      <c r="P33" s="146"/>
      <c r="Q33" s="146">
        <f t="shared" si="0"/>
        <v>0</v>
      </c>
      <c r="R33" s="182"/>
      <c r="S33" s="226"/>
      <c r="T33" s="676"/>
      <c r="U33" s="147"/>
      <c r="V33" s="147"/>
      <c r="W33" s="147"/>
      <c r="X33" s="117"/>
    </row>
    <row r="34" spans="1:35" hidden="1" x14ac:dyDescent="0.2">
      <c r="A34" s="139"/>
      <c r="B34" s="140"/>
      <c r="C34" s="140"/>
      <c r="D34" s="140"/>
      <c r="E34" s="141"/>
      <c r="F34" s="593"/>
      <c r="G34" s="143"/>
      <c r="H34" s="144">
        <v>41100000</v>
      </c>
      <c r="I34" s="145" t="s">
        <v>278</v>
      </c>
      <c r="J34" s="146"/>
      <c r="K34" s="146"/>
      <c r="L34" s="146"/>
      <c r="M34" s="146"/>
      <c r="N34" s="148"/>
      <c r="O34" s="146"/>
      <c r="P34" s="146"/>
      <c r="Q34" s="146">
        <f t="shared" si="0"/>
        <v>0</v>
      </c>
      <c r="R34" s="182"/>
      <c r="S34" s="226"/>
      <c r="T34" s="676"/>
      <c r="U34" s="147"/>
      <c r="V34" s="147"/>
      <c r="W34" s="147"/>
      <c r="X34" s="117"/>
    </row>
    <row r="35" spans="1:35" s="161" customFormat="1" hidden="1" x14ac:dyDescent="0.2">
      <c r="A35" s="151"/>
      <c r="B35" s="152"/>
      <c r="C35" s="152"/>
      <c r="D35" s="152"/>
      <c r="E35" s="153"/>
      <c r="F35" s="600"/>
      <c r="G35" s="154"/>
      <c r="H35" s="144">
        <v>41100000</v>
      </c>
      <c r="I35" s="155" t="s">
        <v>279</v>
      </c>
      <c r="J35" s="156"/>
      <c r="K35" s="156"/>
      <c r="L35" s="156"/>
      <c r="M35" s="156"/>
      <c r="N35" s="157"/>
      <c r="O35" s="156"/>
      <c r="P35" s="156"/>
      <c r="Q35" s="156">
        <f t="shared" si="0"/>
        <v>0</v>
      </c>
      <c r="R35" s="729"/>
      <c r="S35" s="804"/>
      <c r="T35" s="783"/>
      <c r="U35" s="158"/>
      <c r="V35" s="158"/>
      <c r="W35" s="158"/>
      <c r="X35" s="159"/>
      <c r="Y35" s="160"/>
      <c r="Z35" s="160"/>
      <c r="AA35" s="160"/>
      <c r="AB35" s="160"/>
      <c r="AC35" s="160"/>
      <c r="AD35" s="160"/>
      <c r="AE35" s="160"/>
      <c r="AF35" s="160"/>
      <c r="AG35" s="160"/>
      <c r="AH35" s="160"/>
      <c r="AI35" s="160"/>
    </row>
    <row r="36" spans="1:35" hidden="1" x14ac:dyDescent="0.2">
      <c r="A36" s="139"/>
      <c r="B36" s="140"/>
      <c r="C36" s="140"/>
      <c r="D36" s="140"/>
      <c r="E36" s="141"/>
      <c r="F36" s="593"/>
      <c r="G36" s="143"/>
      <c r="H36" s="144">
        <v>41100000</v>
      </c>
      <c r="I36" s="145" t="s">
        <v>280</v>
      </c>
      <c r="J36" s="146"/>
      <c r="K36" s="146"/>
      <c r="L36" s="146"/>
      <c r="M36" s="146"/>
      <c r="N36" s="148"/>
      <c r="O36" s="146"/>
      <c r="P36" s="146"/>
      <c r="Q36" s="146">
        <f t="shared" si="0"/>
        <v>0</v>
      </c>
      <c r="R36" s="182"/>
      <c r="S36" s="226"/>
      <c r="T36" s="676"/>
      <c r="U36" s="147"/>
      <c r="V36" s="147"/>
      <c r="W36" s="147"/>
      <c r="X36" s="117"/>
    </row>
    <row r="37" spans="1:35" hidden="1" x14ac:dyDescent="0.2">
      <c r="A37" s="139"/>
      <c r="B37" s="140"/>
      <c r="C37" s="140"/>
      <c r="D37" s="140"/>
      <c r="E37" s="141"/>
      <c r="F37" s="593"/>
      <c r="G37" s="143"/>
      <c r="H37" s="144">
        <v>41100000</v>
      </c>
      <c r="I37" s="145" t="s">
        <v>3900</v>
      </c>
      <c r="J37" s="146"/>
      <c r="K37" s="146"/>
      <c r="L37" s="146"/>
      <c r="M37" s="146"/>
      <c r="N37" s="148"/>
      <c r="O37" s="146"/>
      <c r="P37" s="146"/>
      <c r="Q37" s="146">
        <f t="shared" si="0"/>
        <v>0</v>
      </c>
      <c r="R37" s="182"/>
      <c r="S37" s="226"/>
      <c r="T37" s="676"/>
      <c r="U37" s="147"/>
      <c r="V37" s="147"/>
      <c r="W37" s="147"/>
      <c r="X37" s="117"/>
    </row>
    <row r="38" spans="1:35" hidden="1" x14ac:dyDescent="0.2">
      <c r="A38" s="139"/>
      <c r="B38" s="140"/>
      <c r="C38" s="140"/>
      <c r="D38" s="140"/>
      <c r="E38" s="141"/>
      <c r="F38" s="593"/>
      <c r="G38" s="143"/>
      <c r="H38" s="144">
        <v>41100000</v>
      </c>
      <c r="I38" s="145" t="s">
        <v>3691</v>
      </c>
      <c r="J38" s="146"/>
      <c r="K38" s="146"/>
      <c r="L38" s="146"/>
      <c r="M38" s="146"/>
      <c r="N38" s="148"/>
      <c r="O38" s="146"/>
      <c r="P38" s="146"/>
      <c r="Q38" s="146">
        <f t="shared" si="0"/>
        <v>0</v>
      </c>
      <c r="R38" s="182"/>
      <c r="S38" s="226"/>
      <c r="T38" s="676"/>
      <c r="U38" s="147"/>
      <c r="V38" s="147"/>
      <c r="W38" s="147"/>
      <c r="X38" s="117"/>
    </row>
    <row r="39" spans="1:35" hidden="1" x14ac:dyDescent="0.2">
      <c r="A39" s="139"/>
      <c r="B39" s="140"/>
      <c r="C39" s="140"/>
      <c r="D39" s="140"/>
      <c r="E39" s="141"/>
      <c r="F39" s="593"/>
      <c r="G39" s="143"/>
      <c r="H39" s="144">
        <v>41100000</v>
      </c>
      <c r="I39" s="145" t="s">
        <v>3906</v>
      </c>
      <c r="J39" s="146"/>
      <c r="K39" s="146"/>
      <c r="L39" s="146"/>
      <c r="M39" s="146"/>
      <c r="N39" s="148"/>
      <c r="O39" s="146"/>
      <c r="P39" s="146"/>
      <c r="Q39" s="146">
        <f t="shared" si="0"/>
        <v>0</v>
      </c>
      <c r="R39" s="182"/>
      <c r="S39" s="226"/>
      <c r="T39" s="676"/>
      <c r="U39" s="147"/>
      <c r="V39" s="147"/>
      <c r="W39" s="147"/>
      <c r="X39" s="117"/>
    </row>
    <row r="40" spans="1:35" hidden="1" x14ac:dyDescent="0.2">
      <c r="A40" s="139"/>
      <c r="B40" s="140"/>
      <c r="C40" s="140"/>
      <c r="D40" s="140"/>
      <c r="E40" s="141"/>
      <c r="F40" s="593"/>
      <c r="G40" s="143"/>
      <c r="H40" s="144">
        <v>41100000</v>
      </c>
      <c r="I40" s="145" t="s">
        <v>281</v>
      </c>
      <c r="J40" s="146"/>
      <c r="K40" s="146"/>
      <c r="L40" s="146"/>
      <c r="M40" s="146"/>
      <c r="N40" s="148"/>
      <c r="O40" s="146"/>
      <c r="P40" s="146"/>
      <c r="Q40" s="146">
        <f t="shared" si="0"/>
        <v>0</v>
      </c>
      <c r="R40" s="182"/>
      <c r="S40" s="226"/>
      <c r="T40" s="676"/>
      <c r="U40" s="147"/>
      <c r="V40" s="147"/>
      <c r="W40" s="147"/>
      <c r="X40" s="117"/>
    </row>
    <row r="41" spans="1:35" hidden="1" x14ac:dyDescent="0.2">
      <c r="A41" s="139"/>
      <c r="B41" s="140"/>
      <c r="C41" s="140"/>
      <c r="D41" s="140"/>
      <c r="E41" s="141"/>
      <c r="F41" s="593"/>
      <c r="G41" s="143"/>
      <c r="H41" s="144">
        <v>41100000</v>
      </c>
      <c r="I41" s="145" t="s">
        <v>282</v>
      </c>
      <c r="J41" s="146"/>
      <c r="K41" s="146"/>
      <c r="L41" s="146"/>
      <c r="M41" s="146"/>
      <c r="N41" s="148"/>
      <c r="O41" s="146"/>
      <c r="P41" s="146"/>
      <c r="Q41" s="146">
        <f t="shared" si="0"/>
        <v>0</v>
      </c>
      <c r="R41" s="182"/>
      <c r="S41" s="226"/>
      <c r="T41" s="676"/>
      <c r="U41" s="147"/>
      <c r="V41" s="147"/>
      <c r="W41" s="147"/>
      <c r="X41" s="117"/>
    </row>
    <row r="42" spans="1:35" hidden="1" x14ac:dyDescent="0.2">
      <c r="A42" s="139"/>
      <c r="B42" s="140"/>
      <c r="C42" s="140"/>
      <c r="D42" s="140"/>
      <c r="E42" s="141"/>
      <c r="F42" s="593"/>
      <c r="G42" s="143"/>
      <c r="H42" s="144">
        <v>41100000</v>
      </c>
      <c r="I42" s="145" t="s">
        <v>283</v>
      </c>
      <c r="J42" s="146"/>
      <c r="K42" s="146"/>
      <c r="L42" s="146"/>
      <c r="M42" s="146"/>
      <c r="N42" s="148"/>
      <c r="O42" s="146"/>
      <c r="P42" s="146"/>
      <c r="Q42" s="146">
        <f t="shared" si="0"/>
        <v>0</v>
      </c>
      <c r="R42" s="182"/>
      <c r="S42" s="226"/>
      <c r="T42" s="676"/>
      <c r="U42" s="147"/>
      <c r="V42" s="147"/>
      <c r="W42" s="147"/>
      <c r="X42" s="117"/>
    </row>
    <row r="43" spans="1:35" hidden="1" x14ac:dyDescent="0.2">
      <c r="A43" s="139"/>
      <c r="B43" s="140"/>
      <c r="C43" s="140"/>
      <c r="D43" s="140"/>
      <c r="E43" s="141"/>
      <c r="F43" s="593"/>
      <c r="G43" s="143"/>
      <c r="H43" s="144">
        <v>41100000</v>
      </c>
      <c r="I43" s="145" t="s">
        <v>284</v>
      </c>
      <c r="J43" s="146"/>
      <c r="K43" s="146"/>
      <c r="L43" s="146"/>
      <c r="M43" s="146"/>
      <c r="N43" s="148"/>
      <c r="O43" s="146"/>
      <c r="P43" s="146"/>
      <c r="Q43" s="146">
        <f t="shared" si="0"/>
        <v>0</v>
      </c>
      <c r="R43" s="182"/>
      <c r="S43" s="226"/>
      <c r="T43" s="676"/>
      <c r="U43" s="147"/>
      <c r="V43" s="147"/>
      <c r="W43" s="147"/>
      <c r="X43" s="117"/>
    </row>
    <row r="44" spans="1:35" hidden="1" x14ac:dyDescent="0.2">
      <c r="A44" s="139"/>
      <c r="B44" s="140"/>
      <c r="C44" s="140"/>
      <c r="D44" s="140"/>
      <c r="E44" s="141"/>
      <c r="F44" s="593"/>
      <c r="G44" s="143"/>
      <c r="H44" s="144">
        <v>41100000</v>
      </c>
      <c r="I44" s="145" t="s">
        <v>285</v>
      </c>
      <c r="J44" s="146"/>
      <c r="K44" s="146"/>
      <c r="L44" s="146"/>
      <c r="M44" s="146"/>
      <c r="N44" s="148"/>
      <c r="O44" s="146"/>
      <c r="P44" s="146"/>
      <c r="Q44" s="146">
        <f t="shared" si="0"/>
        <v>0</v>
      </c>
      <c r="R44" s="182"/>
      <c r="S44" s="226"/>
      <c r="T44" s="676"/>
      <c r="U44" s="147"/>
      <c r="V44" s="147"/>
      <c r="W44" s="147"/>
      <c r="X44" s="117"/>
    </row>
    <row r="45" spans="1:35" hidden="1" x14ac:dyDescent="0.2">
      <c r="A45" s="139"/>
      <c r="B45" s="140"/>
      <c r="C45" s="140"/>
      <c r="D45" s="140"/>
      <c r="E45" s="141"/>
      <c r="F45" s="593"/>
      <c r="G45" s="143"/>
      <c r="H45" s="162"/>
      <c r="I45" s="145"/>
      <c r="J45" s="146"/>
      <c r="K45" s="146"/>
      <c r="L45" s="146"/>
      <c r="M45" s="146"/>
      <c r="N45" s="148"/>
      <c r="O45" s="146"/>
      <c r="P45" s="146"/>
      <c r="Q45" s="146"/>
      <c r="R45" s="182"/>
      <c r="S45" s="226"/>
      <c r="T45" s="676"/>
      <c r="U45" s="147"/>
      <c r="V45" s="147"/>
      <c r="W45" s="147"/>
      <c r="X45" s="117"/>
    </row>
    <row r="46" spans="1:35" ht="5.25" customHeight="1" x14ac:dyDescent="0.2">
      <c r="A46" s="139"/>
      <c r="B46" s="140"/>
      <c r="C46" s="140"/>
      <c r="D46" s="140"/>
      <c r="E46" s="141"/>
      <c r="F46" s="593"/>
      <c r="G46" s="143"/>
      <c r="H46" s="162"/>
      <c r="I46" s="145"/>
      <c r="J46" s="146"/>
      <c r="K46" s="146"/>
      <c r="L46" s="146"/>
      <c r="M46" s="146"/>
      <c r="N46" s="148"/>
      <c r="O46" s="146"/>
      <c r="P46" s="146"/>
      <c r="Q46" s="146"/>
      <c r="R46" s="182"/>
      <c r="S46" s="226"/>
      <c r="T46" s="676"/>
      <c r="U46" s="147"/>
      <c r="V46" s="147"/>
      <c r="W46" s="147"/>
      <c r="X46" s="117"/>
    </row>
    <row r="47" spans="1:35" s="121" customFormat="1" ht="36.75" customHeight="1" x14ac:dyDescent="0.2">
      <c r="A47" s="139">
        <v>2</v>
      </c>
      <c r="B47" s="140">
        <v>0</v>
      </c>
      <c r="C47" s="140">
        <v>4</v>
      </c>
      <c r="D47" s="140">
        <v>1</v>
      </c>
      <c r="E47" s="163" t="s">
        <v>2642</v>
      </c>
      <c r="F47" s="601"/>
      <c r="G47" s="164" t="s">
        <v>321</v>
      </c>
      <c r="H47" s="165"/>
      <c r="I47" s="145"/>
      <c r="J47" s="146"/>
      <c r="K47" s="146">
        <f>SUM(K48:K86)</f>
        <v>0</v>
      </c>
      <c r="L47" s="146"/>
      <c r="M47" s="146">
        <f>SUM(M48:M86)</f>
        <v>0</v>
      </c>
      <c r="N47" s="148"/>
      <c r="O47" s="146"/>
      <c r="P47" s="112">
        <f>SUM(P48:P86)</f>
        <v>536875</v>
      </c>
      <c r="Q47" s="830">
        <f>SUM(Q48:Q86)</f>
        <v>536875</v>
      </c>
      <c r="R47" s="182"/>
      <c r="S47" s="226"/>
      <c r="T47" s="676"/>
      <c r="U47" s="147"/>
      <c r="V47" s="147"/>
      <c r="W47" s="147"/>
      <c r="X47" s="117"/>
    </row>
    <row r="48" spans="1:35" ht="25.9" hidden="1" customHeight="1" x14ac:dyDescent="0.2">
      <c r="A48" s="139"/>
      <c r="B48" s="140"/>
      <c r="C48" s="140"/>
      <c r="D48" s="140"/>
      <c r="E48" s="141"/>
      <c r="F48" s="593"/>
      <c r="G48" s="143"/>
      <c r="H48" s="166">
        <v>41110000</v>
      </c>
      <c r="I48" s="145" t="s">
        <v>250</v>
      </c>
      <c r="J48" s="146"/>
      <c r="K48" s="146"/>
      <c r="L48" s="146"/>
      <c r="M48" s="146"/>
      <c r="N48" s="148"/>
      <c r="O48" s="146"/>
      <c r="P48" s="146"/>
      <c r="Q48" s="146">
        <f>+M48+P48-K48</f>
        <v>0</v>
      </c>
      <c r="R48" s="182"/>
      <c r="S48" s="226"/>
      <c r="T48" s="676"/>
      <c r="U48" s="147"/>
      <c r="V48" s="147"/>
      <c r="W48" s="147"/>
      <c r="X48" s="117"/>
    </row>
    <row r="49" spans="1:24" hidden="1" x14ac:dyDescent="0.2">
      <c r="A49" s="139"/>
      <c r="B49" s="140"/>
      <c r="C49" s="140"/>
      <c r="D49" s="140"/>
      <c r="E49" s="141"/>
      <c r="F49" s="593"/>
      <c r="G49" s="143"/>
      <c r="H49" s="166">
        <v>41110000</v>
      </c>
      <c r="I49" s="145" t="s">
        <v>2322</v>
      </c>
      <c r="J49" s="146"/>
      <c r="K49" s="146"/>
      <c r="L49" s="146"/>
      <c r="M49" s="146"/>
      <c r="N49" s="148"/>
      <c r="O49" s="146"/>
      <c r="P49" s="146"/>
      <c r="Q49" s="146">
        <f>+M49+P49-K49</f>
        <v>0</v>
      </c>
      <c r="R49" s="182"/>
      <c r="S49" s="226"/>
      <c r="T49" s="676"/>
      <c r="U49" s="147"/>
      <c r="V49" s="147"/>
      <c r="W49" s="147"/>
      <c r="X49" s="117"/>
    </row>
    <row r="50" spans="1:24" ht="24" hidden="1" x14ac:dyDescent="0.2">
      <c r="A50" s="139"/>
      <c r="B50" s="140"/>
      <c r="C50" s="140"/>
      <c r="D50" s="140"/>
      <c r="E50" s="141"/>
      <c r="F50" s="593" t="s">
        <v>4675</v>
      </c>
      <c r="G50" s="143"/>
      <c r="H50" s="166"/>
      <c r="I50" s="145"/>
      <c r="J50" s="146"/>
      <c r="K50" s="146"/>
      <c r="L50" s="146"/>
      <c r="M50" s="146"/>
      <c r="N50" s="148" t="s">
        <v>4737</v>
      </c>
      <c r="O50" s="146"/>
      <c r="P50" s="146"/>
      <c r="Q50" s="146">
        <f>+M50+P50-K50</f>
        <v>0</v>
      </c>
      <c r="R50" s="182"/>
      <c r="S50" s="226"/>
      <c r="T50" s="676" t="s">
        <v>4687</v>
      </c>
      <c r="U50" s="147"/>
      <c r="V50" s="147"/>
      <c r="W50" s="147"/>
      <c r="X50" s="117"/>
    </row>
    <row r="51" spans="1:24" hidden="1" x14ac:dyDescent="0.2">
      <c r="A51" s="139"/>
      <c r="B51" s="140"/>
      <c r="C51" s="140"/>
      <c r="D51" s="140"/>
      <c r="E51" s="141"/>
      <c r="F51" s="593"/>
      <c r="G51" s="143"/>
      <c r="H51" s="166">
        <v>41110000</v>
      </c>
      <c r="I51" s="145" t="s">
        <v>3218</v>
      </c>
      <c r="J51" s="146"/>
      <c r="K51" s="146"/>
      <c r="L51" s="146"/>
      <c r="M51" s="146"/>
      <c r="N51" s="148"/>
      <c r="O51" s="146"/>
      <c r="P51" s="146"/>
      <c r="Q51" s="146">
        <f>+M51+P51-K51</f>
        <v>0</v>
      </c>
      <c r="R51" s="182"/>
      <c r="S51" s="226"/>
      <c r="T51" s="676"/>
      <c r="U51" s="147"/>
      <c r="V51" s="147"/>
      <c r="W51" s="147"/>
      <c r="X51" s="117"/>
    </row>
    <row r="52" spans="1:24" ht="24" hidden="1" x14ac:dyDescent="0.2">
      <c r="A52" s="139"/>
      <c r="B52" s="140"/>
      <c r="C52" s="140"/>
      <c r="D52" s="140"/>
      <c r="E52" s="141"/>
      <c r="F52" s="593" t="s">
        <v>4675</v>
      </c>
      <c r="G52" s="143"/>
      <c r="H52" s="166">
        <v>41111503</v>
      </c>
      <c r="I52" s="145" t="s">
        <v>4764</v>
      </c>
      <c r="J52" s="146"/>
      <c r="K52" s="146"/>
      <c r="L52" s="146"/>
      <c r="M52" s="146"/>
      <c r="N52" s="148"/>
      <c r="O52" s="146"/>
      <c r="P52" s="146"/>
      <c r="Q52" s="146">
        <f>+M52+P52-K52</f>
        <v>0</v>
      </c>
      <c r="R52" s="182"/>
      <c r="S52" s="226"/>
      <c r="T52" s="676" t="s">
        <v>4687</v>
      </c>
      <c r="U52" s="147"/>
      <c r="V52" s="147"/>
      <c r="W52" s="147"/>
      <c r="X52" s="117"/>
    </row>
    <row r="53" spans="1:24" hidden="1" x14ac:dyDescent="0.2">
      <c r="A53" s="139"/>
      <c r="B53" s="140"/>
      <c r="C53" s="140"/>
      <c r="D53" s="140"/>
      <c r="E53" s="141"/>
      <c r="F53" s="593"/>
      <c r="G53" s="143"/>
      <c r="H53" s="166">
        <v>41110000</v>
      </c>
      <c r="I53" s="145" t="s">
        <v>251</v>
      </c>
      <c r="J53" s="146"/>
      <c r="K53" s="146"/>
      <c r="L53" s="146"/>
      <c r="M53" s="146"/>
      <c r="N53" s="148"/>
      <c r="O53" s="146"/>
      <c r="P53" s="146"/>
      <c r="Q53" s="146">
        <f t="shared" ref="Q53:Q88" si="1">+M53+P53-K53</f>
        <v>0</v>
      </c>
      <c r="R53" s="182"/>
      <c r="S53" s="226"/>
      <c r="T53" s="676"/>
      <c r="U53" s="147"/>
      <c r="V53" s="147"/>
      <c r="W53" s="147"/>
      <c r="X53" s="117"/>
    </row>
    <row r="54" spans="1:24" hidden="1" x14ac:dyDescent="0.2">
      <c r="A54" s="139"/>
      <c r="B54" s="140"/>
      <c r="C54" s="140"/>
      <c r="D54" s="140"/>
      <c r="E54" s="141"/>
      <c r="F54" s="593"/>
      <c r="G54" s="143"/>
      <c r="H54" s="166">
        <v>41110000</v>
      </c>
      <c r="I54" s="145" t="s">
        <v>4481</v>
      </c>
      <c r="J54" s="146"/>
      <c r="K54" s="146"/>
      <c r="L54" s="146"/>
      <c r="M54" s="146"/>
      <c r="N54" s="148"/>
      <c r="O54" s="146"/>
      <c r="P54" s="146"/>
      <c r="Q54" s="146">
        <f t="shared" si="1"/>
        <v>0</v>
      </c>
      <c r="R54" s="182"/>
      <c r="S54" s="226"/>
      <c r="T54" s="676"/>
      <c r="U54" s="147"/>
      <c r="V54" s="147"/>
      <c r="W54" s="147"/>
      <c r="X54" s="117"/>
    </row>
    <row r="55" spans="1:24" hidden="1" x14ac:dyDescent="0.2">
      <c r="A55" s="139"/>
      <c r="B55" s="140"/>
      <c r="C55" s="140"/>
      <c r="D55" s="140"/>
      <c r="E55" s="141"/>
      <c r="F55" s="593"/>
      <c r="G55" s="143"/>
      <c r="H55" s="166">
        <v>41110000</v>
      </c>
      <c r="I55" s="145" t="s">
        <v>252</v>
      </c>
      <c r="J55" s="146"/>
      <c r="K55" s="146"/>
      <c r="L55" s="146"/>
      <c r="M55" s="146"/>
      <c r="N55" s="148"/>
      <c r="O55" s="146"/>
      <c r="P55" s="146"/>
      <c r="Q55" s="146">
        <f t="shared" si="1"/>
        <v>0</v>
      </c>
      <c r="R55" s="182"/>
      <c r="S55" s="226"/>
      <c r="T55" s="676"/>
      <c r="U55" s="147"/>
      <c r="V55" s="147"/>
      <c r="W55" s="147"/>
      <c r="X55" s="117"/>
    </row>
    <row r="56" spans="1:24" hidden="1" x14ac:dyDescent="0.2">
      <c r="A56" s="139"/>
      <c r="B56" s="140"/>
      <c r="C56" s="140"/>
      <c r="D56" s="140"/>
      <c r="E56" s="141"/>
      <c r="F56" s="593"/>
      <c r="G56" s="143"/>
      <c r="H56" s="166">
        <v>41110000</v>
      </c>
      <c r="I56" s="145" t="s">
        <v>253</v>
      </c>
      <c r="J56" s="146"/>
      <c r="K56" s="146"/>
      <c r="L56" s="146"/>
      <c r="M56" s="146"/>
      <c r="N56" s="148"/>
      <c r="O56" s="146"/>
      <c r="P56" s="146"/>
      <c r="Q56" s="146">
        <f t="shared" si="1"/>
        <v>0</v>
      </c>
      <c r="R56" s="182"/>
      <c r="S56" s="226"/>
      <c r="T56" s="676"/>
      <c r="U56" s="147"/>
      <c r="V56" s="147"/>
      <c r="W56" s="147"/>
      <c r="X56" s="117"/>
    </row>
    <row r="57" spans="1:24" hidden="1" x14ac:dyDescent="0.2">
      <c r="A57" s="139"/>
      <c r="B57" s="140"/>
      <c r="C57" s="140"/>
      <c r="D57" s="140"/>
      <c r="E57" s="141"/>
      <c r="F57" s="593"/>
      <c r="G57" s="143"/>
      <c r="H57" s="166">
        <v>41110000</v>
      </c>
      <c r="I57" s="145" t="s">
        <v>254</v>
      </c>
      <c r="J57" s="146"/>
      <c r="K57" s="146"/>
      <c r="L57" s="146"/>
      <c r="M57" s="146"/>
      <c r="N57" s="148"/>
      <c r="O57" s="146"/>
      <c r="P57" s="146"/>
      <c r="Q57" s="146">
        <f>+M57+P57-K57</f>
        <v>0</v>
      </c>
      <c r="R57" s="182"/>
      <c r="S57" s="226"/>
      <c r="T57" s="676"/>
      <c r="U57" s="147"/>
      <c r="V57" s="147"/>
      <c r="W57" s="147"/>
      <c r="X57" s="117"/>
    </row>
    <row r="58" spans="1:24" hidden="1" x14ac:dyDescent="0.2">
      <c r="A58" s="139"/>
      <c r="B58" s="140"/>
      <c r="C58" s="140"/>
      <c r="D58" s="140"/>
      <c r="E58" s="141"/>
      <c r="F58" s="593"/>
      <c r="G58" s="143"/>
      <c r="H58" s="166">
        <v>41110000</v>
      </c>
      <c r="I58" s="145" t="s">
        <v>3690</v>
      </c>
      <c r="J58" s="146"/>
      <c r="K58" s="146"/>
      <c r="L58" s="146"/>
      <c r="M58" s="146"/>
      <c r="N58" s="148"/>
      <c r="O58" s="146"/>
      <c r="P58" s="146"/>
      <c r="Q58" s="146">
        <f t="shared" si="1"/>
        <v>0</v>
      </c>
      <c r="R58" s="182"/>
      <c r="S58" s="226"/>
      <c r="T58" s="676"/>
      <c r="U58" s="147"/>
      <c r="V58" s="147"/>
      <c r="W58" s="147"/>
      <c r="X58" s="117"/>
    </row>
    <row r="59" spans="1:24" hidden="1" x14ac:dyDescent="0.2">
      <c r="A59" s="139"/>
      <c r="B59" s="140"/>
      <c r="C59" s="140"/>
      <c r="D59" s="140"/>
      <c r="E59" s="141"/>
      <c r="F59" s="593"/>
      <c r="G59" s="143"/>
      <c r="H59" s="166">
        <v>41110000</v>
      </c>
      <c r="I59" s="145" t="s">
        <v>255</v>
      </c>
      <c r="J59" s="146"/>
      <c r="K59" s="146"/>
      <c r="L59" s="146"/>
      <c r="M59" s="146"/>
      <c r="N59" s="148"/>
      <c r="O59" s="146"/>
      <c r="P59" s="146"/>
      <c r="Q59" s="146">
        <f t="shared" si="1"/>
        <v>0</v>
      </c>
      <c r="R59" s="182"/>
      <c r="S59" s="226"/>
      <c r="T59" s="676"/>
      <c r="U59" s="147"/>
      <c r="V59" s="147"/>
      <c r="W59" s="147"/>
      <c r="X59" s="117"/>
    </row>
    <row r="60" spans="1:24" hidden="1" x14ac:dyDescent="0.2">
      <c r="A60" s="139"/>
      <c r="B60" s="140"/>
      <c r="C60" s="140"/>
      <c r="D60" s="140"/>
      <c r="E60" s="141"/>
      <c r="F60" s="593"/>
      <c r="G60" s="143"/>
      <c r="H60" s="166">
        <v>41110000</v>
      </c>
      <c r="I60" s="145" t="s">
        <v>256</v>
      </c>
      <c r="J60" s="146"/>
      <c r="K60" s="146"/>
      <c r="L60" s="146"/>
      <c r="M60" s="146"/>
      <c r="N60" s="148"/>
      <c r="O60" s="146"/>
      <c r="P60" s="146"/>
      <c r="Q60" s="146">
        <f t="shared" si="1"/>
        <v>0</v>
      </c>
      <c r="R60" s="182"/>
      <c r="S60" s="226"/>
      <c r="T60" s="676"/>
      <c r="U60" s="147"/>
      <c r="V60" s="147"/>
      <c r="W60" s="147"/>
      <c r="X60" s="117"/>
    </row>
    <row r="61" spans="1:24" hidden="1" x14ac:dyDescent="0.2">
      <c r="A61" s="139"/>
      <c r="B61" s="140"/>
      <c r="C61" s="140"/>
      <c r="D61" s="140"/>
      <c r="E61" s="141"/>
      <c r="F61" s="593"/>
      <c r="G61" s="143"/>
      <c r="H61" s="166">
        <v>41110000</v>
      </c>
      <c r="I61" s="145" t="s">
        <v>257</v>
      </c>
      <c r="J61" s="146"/>
      <c r="K61" s="146"/>
      <c r="L61" s="146"/>
      <c r="M61" s="146"/>
      <c r="N61" s="148"/>
      <c r="O61" s="146"/>
      <c r="P61" s="146"/>
      <c r="Q61" s="146">
        <f t="shared" si="1"/>
        <v>0</v>
      </c>
      <c r="R61" s="182"/>
      <c r="S61" s="226"/>
      <c r="T61" s="676"/>
      <c r="U61" s="147"/>
      <c r="V61" s="147"/>
      <c r="W61" s="147"/>
      <c r="X61" s="117"/>
    </row>
    <row r="62" spans="1:24" hidden="1" x14ac:dyDescent="0.2">
      <c r="A62" s="139"/>
      <c r="B62" s="140"/>
      <c r="C62" s="140"/>
      <c r="D62" s="140"/>
      <c r="E62" s="141"/>
      <c r="F62" s="593"/>
      <c r="G62" s="143"/>
      <c r="H62" s="166">
        <v>41110000</v>
      </c>
      <c r="I62" s="145" t="s">
        <v>258</v>
      </c>
      <c r="J62" s="146"/>
      <c r="K62" s="146"/>
      <c r="L62" s="146"/>
      <c r="M62" s="146"/>
      <c r="N62" s="148"/>
      <c r="O62" s="146"/>
      <c r="P62" s="146"/>
      <c r="Q62" s="146">
        <f t="shared" si="1"/>
        <v>0</v>
      </c>
      <c r="R62" s="182"/>
      <c r="S62" s="226"/>
      <c r="T62" s="676"/>
      <c r="U62" s="147"/>
      <c r="V62" s="147"/>
      <c r="W62" s="147"/>
      <c r="X62" s="117"/>
    </row>
    <row r="63" spans="1:24" hidden="1" x14ac:dyDescent="0.2">
      <c r="A63" s="139"/>
      <c r="B63" s="140"/>
      <c r="C63" s="140"/>
      <c r="D63" s="140"/>
      <c r="E63" s="141"/>
      <c r="F63" s="593"/>
      <c r="G63" s="143"/>
      <c r="H63" s="166">
        <v>41110000</v>
      </c>
      <c r="I63" s="145" t="s">
        <v>259</v>
      </c>
      <c r="J63" s="146"/>
      <c r="K63" s="146"/>
      <c r="L63" s="146"/>
      <c r="M63" s="146"/>
      <c r="N63" s="148"/>
      <c r="O63" s="146"/>
      <c r="P63" s="146"/>
      <c r="Q63" s="146">
        <f t="shared" si="1"/>
        <v>0</v>
      </c>
      <c r="R63" s="182"/>
      <c r="S63" s="226"/>
      <c r="T63" s="676"/>
      <c r="U63" s="147"/>
      <c r="V63" s="147"/>
      <c r="W63" s="147"/>
      <c r="X63" s="117"/>
    </row>
    <row r="64" spans="1:24" hidden="1" x14ac:dyDescent="0.2">
      <c r="A64" s="139"/>
      <c r="B64" s="140"/>
      <c r="C64" s="140"/>
      <c r="D64" s="140"/>
      <c r="E64" s="141"/>
      <c r="F64" s="593"/>
      <c r="G64" s="143"/>
      <c r="H64" s="166">
        <v>41110000</v>
      </c>
      <c r="I64" s="145" t="s">
        <v>260</v>
      </c>
      <c r="J64" s="146"/>
      <c r="K64" s="146"/>
      <c r="L64" s="146"/>
      <c r="M64" s="146"/>
      <c r="N64" s="148"/>
      <c r="O64" s="146"/>
      <c r="P64" s="146"/>
      <c r="Q64" s="146">
        <f t="shared" si="1"/>
        <v>0</v>
      </c>
      <c r="R64" s="182"/>
      <c r="S64" s="226"/>
      <c r="T64" s="676"/>
      <c r="U64" s="147"/>
      <c r="V64" s="147"/>
      <c r="W64" s="147"/>
      <c r="X64" s="117"/>
    </row>
    <row r="65" spans="1:35" hidden="1" x14ac:dyDescent="0.2">
      <c r="A65" s="139"/>
      <c r="B65" s="140"/>
      <c r="C65" s="140"/>
      <c r="D65" s="140"/>
      <c r="E65" s="141"/>
      <c r="F65" s="593"/>
      <c r="G65" s="143"/>
      <c r="H65" s="166">
        <v>41110000</v>
      </c>
      <c r="I65" s="145" t="s">
        <v>261</v>
      </c>
      <c r="J65" s="146"/>
      <c r="K65" s="146"/>
      <c r="L65" s="146"/>
      <c r="M65" s="146"/>
      <c r="N65" s="148"/>
      <c r="O65" s="146"/>
      <c r="P65" s="146"/>
      <c r="Q65" s="146">
        <f t="shared" si="1"/>
        <v>0</v>
      </c>
      <c r="R65" s="182"/>
      <c r="S65" s="226"/>
      <c r="T65" s="676"/>
      <c r="U65" s="147"/>
      <c r="V65" s="147"/>
      <c r="W65" s="147"/>
      <c r="X65" s="117"/>
    </row>
    <row r="66" spans="1:35" hidden="1" x14ac:dyDescent="0.2">
      <c r="A66" s="139"/>
      <c r="B66" s="140"/>
      <c r="C66" s="140"/>
      <c r="D66" s="140"/>
      <c r="E66" s="141"/>
      <c r="F66" s="593"/>
      <c r="G66" s="143"/>
      <c r="H66" s="166">
        <v>41110000</v>
      </c>
      <c r="I66" s="145" t="s">
        <v>262</v>
      </c>
      <c r="J66" s="146"/>
      <c r="K66" s="146"/>
      <c r="L66" s="146"/>
      <c r="M66" s="146"/>
      <c r="N66" s="148"/>
      <c r="O66" s="146"/>
      <c r="P66" s="146"/>
      <c r="Q66" s="146">
        <f t="shared" si="1"/>
        <v>0</v>
      </c>
      <c r="R66" s="182"/>
      <c r="S66" s="226"/>
      <c r="T66" s="676"/>
      <c r="U66" s="147"/>
      <c r="V66" s="147"/>
      <c r="W66" s="147"/>
      <c r="X66" s="117"/>
    </row>
    <row r="67" spans="1:35" hidden="1" x14ac:dyDescent="0.2">
      <c r="A67" s="139"/>
      <c r="B67" s="140"/>
      <c r="C67" s="140"/>
      <c r="D67" s="140"/>
      <c r="E67" s="141"/>
      <c r="F67" s="593"/>
      <c r="G67" s="143"/>
      <c r="H67" s="166">
        <v>41110000</v>
      </c>
      <c r="I67" s="145" t="s">
        <v>263</v>
      </c>
      <c r="J67" s="146"/>
      <c r="K67" s="146"/>
      <c r="L67" s="146"/>
      <c r="M67" s="146"/>
      <c r="N67" s="148"/>
      <c r="O67" s="146"/>
      <c r="P67" s="146"/>
      <c r="Q67" s="146">
        <f t="shared" si="1"/>
        <v>0</v>
      </c>
      <c r="R67" s="182"/>
      <c r="S67" s="226"/>
      <c r="T67" s="676"/>
      <c r="U67" s="147"/>
      <c r="V67" s="147"/>
      <c r="W67" s="147"/>
      <c r="X67" s="117"/>
    </row>
    <row r="68" spans="1:35" hidden="1" x14ac:dyDescent="0.2">
      <c r="A68" s="139"/>
      <c r="B68" s="140"/>
      <c r="C68" s="140"/>
      <c r="D68" s="140"/>
      <c r="E68" s="141"/>
      <c r="F68" s="593"/>
      <c r="G68" s="143"/>
      <c r="H68" s="166">
        <v>41110000</v>
      </c>
      <c r="I68" s="145" t="s">
        <v>3222</v>
      </c>
      <c r="J68" s="146"/>
      <c r="K68" s="146"/>
      <c r="L68" s="146"/>
      <c r="M68" s="146"/>
      <c r="N68" s="148"/>
      <c r="O68" s="146"/>
      <c r="P68" s="146"/>
      <c r="Q68" s="146">
        <f t="shared" si="1"/>
        <v>0</v>
      </c>
      <c r="R68" s="182"/>
      <c r="S68" s="226"/>
      <c r="T68" s="676"/>
      <c r="U68" s="147"/>
      <c r="V68" s="147"/>
      <c r="W68" s="147"/>
      <c r="X68" s="117"/>
    </row>
    <row r="69" spans="1:35" hidden="1" x14ac:dyDescent="0.2">
      <c r="A69" s="139"/>
      <c r="B69" s="140"/>
      <c r="C69" s="140"/>
      <c r="D69" s="140"/>
      <c r="E69" s="141"/>
      <c r="F69" s="593"/>
      <c r="G69" s="143"/>
      <c r="H69" s="166">
        <v>41110000</v>
      </c>
      <c r="I69" s="145" t="s">
        <v>3758</v>
      </c>
      <c r="J69" s="146"/>
      <c r="K69" s="146"/>
      <c r="L69" s="146"/>
      <c r="M69" s="146"/>
      <c r="N69" s="148"/>
      <c r="O69" s="146"/>
      <c r="P69" s="146"/>
      <c r="Q69" s="146">
        <f t="shared" si="1"/>
        <v>0</v>
      </c>
      <c r="R69" s="182"/>
      <c r="S69" s="226"/>
      <c r="T69" s="676"/>
      <c r="U69" s="147"/>
      <c r="V69" s="147"/>
      <c r="W69" s="147"/>
      <c r="X69" s="117"/>
    </row>
    <row r="70" spans="1:35" hidden="1" x14ac:dyDescent="0.2">
      <c r="A70" s="139"/>
      <c r="B70" s="140"/>
      <c r="C70" s="140"/>
      <c r="D70" s="140"/>
      <c r="E70" s="141"/>
      <c r="F70" s="593"/>
      <c r="G70" s="143"/>
      <c r="H70" s="166">
        <v>41110000</v>
      </c>
      <c r="I70" s="145" t="s">
        <v>3761</v>
      </c>
      <c r="J70" s="146"/>
      <c r="K70" s="146"/>
      <c r="L70" s="146"/>
      <c r="M70" s="146"/>
      <c r="N70" s="148"/>
      <c r="O70" s="146"/>
      <c r="P70" s="146"/>
      <c r="Q70" s="146">
        <f t="shared" si="1"/>
        <v>0</v>
      </c>
      <c r="R70" s="182"/>
      <c r="S70" s="226"/>
      <c r="T70" s="676"/>
      <c r="U70" s="147"/>
      <c r="V70" s="147"/>
      <c r="W70" s="147"/>
      <c r="X70" s="117"/>
    </row>
    <row r="71" spans="1:35" ht="24" hidden="1" x14ac:dyDescent="0.2">
      <c r="A71" s="139"/>
      <c r="B71" s="140"/>
      <c r="C71" s="140"/>
      <c r="D71" s="140"/>
      <c r="E71" s="141"/>
      <c r="F71" s="593" t="s">
        <v>4675</v>
      </c>
      <c r="G71" s="143"/>
      <c r="H71" s="166">
        <v>422018</v>
      </c>
      <c r="I71" s="145" t="s">
        <v>3223</v>
      </c>
      <c r="J71" s="146"/>
      <c r="K71" s="146"/>
      <c r="L71" s="146"/>
      <c r="M71" s="146"/>
      <c r="N71" s="148"/>
      <c r="O71" s="146"/>
      <c r="P71" s="146"/>
      <c r="Q71" s="146">
        <f>+M71+P71-K71</f>
        <v>0</v>
      </c>
      <c r="R71" s="182"/>
      <c r="S71" s="226"/>
      <c r="T71" s="676" t="s">
        <v>4687</v>
      </c>
      <c r="U71" s="147"/>
      <c r="V71" s="147"/>
      <c r="W71" s="147"/>
      <c r="X71" s="117"/>
    </row>
    <row r="72" spans="1:35" hidden="1" x14ac:dyDescent="0.2">
      <c r="A72" s="139"/>
      <c r="B72" s="140"/>
      <c r="C72" s="140"/>
      <c r="D72" s="140"/>
      <c r="E72" s="141"/>
      <c r="F72" s="593"/>
      <c r="G72" s="143"/>
      <c r="H72" s="166">
        <v>41110000</v>
      </c>
      <c r="I72" s="145" t="s">
        <v>3224</v>
      </c>
      <c r="J72" s="146"/>
      <c r="K72" s="146"/>
      <c r="L72" s="146"/>
      <c r="M72" s="146"/>
      <c r="N72" s="148"/>
      <c r="O72" s="146"/>
      <c r="P72" s="146"/>
      <c r="Q72" s="146">
        <f t="shared" si="1"/>
        <v>0</v>
      </c>
      <c r="R72" s="182"/>
      <c r="S72" s="226"/>
      <c r="T72" s="676"/>
      <c r="U72" s="147"/>
      <c r="V72" s="147"/>
      <c r="W72" s="147"/>
      <c r="X72" s="117"/>
    </row>
    <row r="73" spans="1:35" hidden="1" x14ac:dyDescent="0.2">
      <c r="A73" s="139"/>
      <c r="B73" s="140"/>
      <c r="C73" s="140"/>
      <c r="D73" s="140"/>
      <c r="E73" s="141"/>
      <c r="F73" s="593"/>
      <c r="G73" s="143"/>
      <c r="H73" s="166">
        <v>41110000</v>
      </c>
      <c r="I73" s="145" t="s">
        <v>3225</v>
      </c>
      <c r="J73" s="146"/>
      <c r="K73" s="146"/>
      <c r="L73" s="146"/>
      <c r="M73" s="146"/>
      <c r="N73" s="148"/>
      <c r="O73" s="146"/>
      <c r="P73" s="146"/>
      <c r="Q73" s="146">
        <f t="shared" si="1"/>
        <v>0</v>
      </c>
      <c r="R73" s="182"/>
      <c r="S73" s="226"/>
      <c r="T73" s="676"/>
      <c r="U73" s="147"/>
      <c r="V73" s="147"/>
      <c r="W73" s="147"/>
      <c r="X73" s="117"/>
    </row>
    <row r="74" spans="1:35" s="894" customFormat="1" ht="25.5" customHeight="1" x14ac:dyDescent="0.2">
      <c r="A74" s="857">
        <v>2</v>
      </c>
      <c r="B74" s="858">
        <v>0</v>
      </c>
      <c r="C74" s="858">
        <v>4</v>
      </c>
      <c r="D74" s="858">
        <v>1</v>
      </c>
      <c r="E74" s="886" t="s">
        <v>2642</v>
      </c>
      <c r="F74" s="887" t="s">
        <v>4675</v>
      </c>
      <c r="G74" s="888"/>
      <c r="H74" s="862">
        <v>41110000</v>
      </c>
      <c r="I74" s="895" t="s">
        <v>5031</v>
      </c>
      <c r="J74" s="890"/>
      <c r="K74" s="890"/>
      <c r="L74" s="890"/>
      <c r="M74" s="890"/>
      <c r="N74" s="865" t="s">
        <v>5032</v>
      </c>
      <c r="O74" s="866">
        <v>15</v>
      </c>
      <c r="P74" s="864">
        <f>+O74*4125</f>
        <v>61875</v>
      </c>
      <c r="Q74" s="864">
        <f>+P74</f>
        <v>61875</v>
      </c>
      <c r="R74" s="866" t="s">
        <v>4767</v>
      </c>
      <c r="S74" s="866">
        <v>2</v>
      </c>
      <c r="T74" s="865" t="s">
        <v>4687</v>
      </c>
      <c r="U74" s="867" t="s">
        <v>4670</v>
      </c>
      <c r="V74" s="892"/>
      <c r="W74" s="892"/>
      <c r="X74" s="845" t="s">
        <v>5121</v>
      </c>
      <c r="Y74" s="893"/>
      <c r="Z74" s="893"/>
      <c r="AA74" s="893"/>
      <c r="AB74" s="893"/>
      <c r="AC74" s="893"/>
      <c r="AD74" s="893"/>
      <c r="AE74" s="893"/>
      <c r="AF74" s="893"/>
      <c r="AG74" s="893"/>
      <c r="AH74" s="893"/>
      <c r="AI74" s="893"/>
    </row>
    <row r="75" spans="1:35" ht="27.75" hidden="1" customHeight="1" x14ac:dyDescent="0.2">
      <c r="A75" s="139">
        <v>2</v>
      </c>
      <c r="B75" s="140">
        <v>0</v>
      </c>
      <c r="C75" s="140">
        <v>4</v>
      </c>
      <c r="D75" s="140">
        <v>1</v>
      </c>
      <c r="E75" s="163" t="s">
        <v>2642</v>
      </c>
      <c r="F75" s="593" t="s">
        <v>4675</v>
      </c>
      <c r="G75" s="143"/>
      <c r="H75" s="760">
        <v>41110000</v>
      </c>
      <c r="I75" s="761" t="s">
        <v>5017</v>
      </c>
      <c r="J75" s="146"/>
      <c r="K75" s="146"/>
      <c r="L75" s="146"/>
      <c r="M75" s="146"/>
      <c r="N75" s="676" t="s">
        <v>4737</v>
      </c>
      <c r="O75" s="226">
        <v>1</v>
      </c>
      <c r="P75" s="169"/>
      <c r="Q75" s="169"/>
      <c r="R75" s="226" t="s">
        <v>4741</v>
      </c>
      <c r="S75" s="226"/>
      <c r="T75" s="676" t="s">
        <v>4687</v>
      </c>
      <c r="U75" s="827"/>
      <c r="V75" s="147"/>
      <c r="W75" s="147"/>
      <c r="X75" s="117"/>
    </row>
    <row r="76" spans="1:35" ht="41.25" hidden="1" customHeight="1" x14ac:dyDescent="0.2">
      <c r="A76" s="139">
        <v>2</v>
      </c>
      <c r="B76" s="140">
        <v>0</v>
      </c>
      <c r="C76" s="140">
        <v>4</v>
      </c>
      <c r="D76" s="140">
        <v>1</v>
      </c>
      <c r="E76" s="163" t="s">
        <v>2642</v>
      </c>
      <c r="F76" s="593" t="s">
        <v>4675</v>
      </c>
      <c r="G76" s="143"/>
      <c r="H76" s="760">
        <v>41110000</v>
      </c>
      <c r="I76" s="761" t="s">
        <v>5018</v>
      </c>
      <c r="J76" s="146"/>
      <c r="K76" s="146"/>
      <c r="L76" s="146"/>
      <c r="M76" s="146"/>
      <c r="N76" s="676" t="s">
        <v>4737</v>
      </c>
      <c r="O76" s="226">
        <v>1</v>
      </c>
      <c r="P76" s="169"/>
      <c r="Q76" s="169"/>
      <c r="R76" s="226" t="s">
        <v>4741</v>
      </c>
      <c r="S76" s="226"/>
      <c r="T76" s="676" t="s">
        <v>4687</v>
      </c>
      <c r="U76" s="827"/>
      <c r="V76" s="147"/>
      <c r="W76" s="147"/>
      <c r="X76" s="117"/>
    </row>
    <row r="77" spans="1:35" s="894" customFormat="1" ht="28.5" x14ac:dyDescent="0.2">
      <c r="A77" s="857">
        <v>2</v>
      </c>
      <c r="B77" s="858">
        <v>0</v>
      </c>
      <c r="C77" s="858">
        <v>4</v>
      </c>
      <c r="D77" s="858">
        <v>1</v>
      </c>
      <c r="E77" s="886" t="s">
        <v>2642</v>
      </c>
      <c r="F77" s="887" t="s">
        <v>4675</v>
      </c>
      <c r="G77" s="888"/>
      <c r="H77" s="862">
        <v>41111503</v>
      </c>
      <c r="I77" s="895" t="s">
        <v>5103</v>
      </c>
      <c r="J77" s="890"/>
      <c r="K77" s="890"/>
      <c r="L77" s="890"/>
      <c r="M77" s="890"/>
      <c r="N77" s="865" t="s">
        <v>4737</v>
      </c>
      <c r="O77" s="866">
        <v>1</v>
      </c>
      <c r="P77" s="864">
        <v>350000</v>
      </c>
      <c r="Q77" s="864">
        <f>+P77*O77</f>
        <v>350000</v>
      </c>
      <c r="R77" s="866" t="s">
        <v>4767</v>
      </c>
      <c r="S77" s="866">
        <v>2</v>
      </c>
      <c r="T77" s="865" t="s">
        <v>4687</v>
      </c>
      <c r="U77" s="867" t="s">
        <v>4670</v>
      </c>
      <c r="V77" s="892"/>
      <c r="W77" s="892"/>
      <c r="X77" s="845" t="s">
        <v>5121</v>
      </c>
      <c r="Y77" s="893"/>
      <c r="Z77" s="893"/>
      <c r="AA77" s="893"/>
      <c r="AB77" s="893"/>
      <c r="AC77" s="893"/>
      <c r="AD77" s="893"/>
      <c r="AE77" s="893"/>
      <c r="AF77" s="893"/>
      <c r="AG77" s="893"/>
      <c r="AH77" s="893"/>
      <c r="AI77" s="893"/>
    </row>
    <row r="78" spans="1:35" s="713" customFormat="1" ht="24" hidden="1" x14ac:dyDescent="0.2">
      <c r="A78" s="701">
        <v>2</v>
      </c>
      <c r="B78" s="702">
        <v>0</v>
      </c>
      <c r="C78" s="702">
        <v>4</v>
      </c>
      <c r="D78" s="702">
        <v>1</v>
      </c>
      <c r="E78" s="703" t="s">
        <v>2642</v>
      </c>
      <c r="F78" s="704" t="s">
        <v>4675</v>
      </c>
      <c r="G78" s="705"/>
      <c r="H78" s="706">
        <v>41110000</v>
      </c>
      <c r="I78" s="699" t="s">
        <v>264</v>
      </c>
      <c r="J78" s="707"/>
      <c r="K78" s="707"/>
      <c r="L78" s="707"/>
      <c r="M78" s="707"/>
      <c r="N78" s="772"/>
      <c r="O78" s="771"/>
      <c r="P78" s="718"/>
      <c r="Q78" s="718"/>
      <c r="R78" s="771"/>
      <c r="S78" s="771"/>
      <c r="T78" s="772"/>
      <c r="U78" s="828"/>
      <c r="V78" s="710"/>
      <c r="W78" s="710"/>
      <c r="X78" s="711"/>
      <c r="Y78" s="712"/>
      <c r="Z78" s="712"/>
      <c r="AA78" s="712"/>
      <c r="AB78" s="712"/>
      <c r="AC78" s="712"/>
      <c r="AD78" s="712"/>
      <c r="AE78" s="712"/>
      <c r="AF78" s="712"/>
      <c r="AG78" s="712"/>
      <c r="AH78" s="712"/>
      <c r="AI78" s="712"/>
    </row>
    <row r="79" spans="1:35" s="713" customFormat="1" ht="24" hidden="1" x14ac:dyDescent="0.2">
      <c r="A79" s="701">
        <v>2</v>
      </c>
      <c r="B79" s="702">
        <v>0</v>
      </c>
      <c r="C79" s="702">
        <v>4</v>
      </c>
      <c r="D79" s="702">
        <v>1</v>
      </c>
      <c r="E79" s="703" t="s">
        <v>2642</v>
      </c>
      <c r="F79" s="704" t="s">
        <v>4675</v>
      </c>
      <c r="G79" s="705"/>
      <c r="H79" s="706">
        <v>41110000</v>
      </c>
      <c r="I79" s="699" t="s">
        <v>265</v>
      </c>
      <c r="J79" s="707"/>
      <c r="K79" s="707"/>
      <c r="L79" s="707"/>
      <c r="M79" s="707"/>
      <c r="N79" s="772"/>
      <c r="O79" s="771"/>
      <c r="P79" s="718"/>
      <c r="Q79" s="718"/>
      <c r="R79" s="771"/>
      <c r="S79" s="771"/>
      <c r="T79" s="772"/>
      <c r="U79" s="828"/>
      <c r="V79" s="710"/>
      <c r="W79" s="710"/>
      <c r="X79" s="711"/>
      <c r="Y79" s="712"/>
      <c r="Z79" s="712"/>
      <c r="AA79" s="712"/>
      <c r="AB79" s="712"/>
      <c r="AC79" s="712"/>
      <c r="AD79" s="712"/>
      <c r="AE79" s="712"/>
      <c r="AF79" s="712"/>
      <c r="AG79" s="712"/>
      <c r="AH79" s="712"/>
      <c r="AI79" s="712"/>
    </row>
    <row r="80" spans="1:35" s="713" customFormat="1" ht="24" hidden="1" x14ac:dyDescent="0.2">
      <c r="A80" s="701">
        <v>2</v>
      </c>
      <c r="B80" s="702">
        <v>0</v>
      </c>
      <c r="C80" s="702">
        <v>4</v>
      </c>
      <c r="D80" s="702">
        <v>1</v>
      </c>
      <c r="E80" s="703" t="s">
        <v>2642</v>
      </c>
      <c r="F80" s="704" t="s">
        <v>4675</v>
      </c>
      <c r="G80" s="705"/>
      <c r="H80" s="706">
        <v>41110000</v>
      </c>
      <c r="I80" s="699" t="s">
        <v>3226</v>
      </c>
      <c r="J80" s="707"/>
      <c r="K80" s="707"/>
      <c r="L80" s="707"/>
      <c r="M80" s="707"/>
      <c r="N80" s="772"/>
      <c r="O80" s="771"/>
      <c r="P80" s="718"/>
      <c r="Q80" s="718"/>
      <c r="R80" s="771"/>
      <c r="S80" s="771"/>
      <c r="T80" s="772"/>
      <c r="U80" s="828"/>
      <c r="V80" s="710"/>
      <c r="W80" s="710"/>
      <c r="X80" s="711"/>
      <c r="Y80" s="712"/>
      <c r="Z80" s="712"/>
      <c r="AA80" s="712"/>
      <c r="AB80" s="712"/>
      <c r="AC80" s="712"/>
      <c r="AD80" s="712"/>
      <c r="AE80" s="712"/>
      <c r="AF80" s="712"/>
      <c r="AG80" s="712"/>
      <c r="AH80" s="712"/>
      <c r="AI80" s="712"/>
    </row>
    <row r="81" spans="1:35" s="713" customFormat="1" ht="24" hidden="1" x14ac:dyDescent="0.2">
      <c r="A81" s="701">
        <v>2</v>
      </c>
      <c r="B81" s="702">
        <v>0</v>
      </c>
      <c r="C81" s="702">
        <v>4</v>
      </c>
      <c r="D81" s="702">
        <v>1</v>
      </c>
      <c r="E81" s="703" t="s">
        <v>2642</v>
      </c>
      <c r="F81" s="704" t="s">
        <v>4675</v>
      </c>
      <c r="G81" s="705"/>
      <c r="H81" s="706">
        <v>41111614</v>
      </c>
      <c r="I81" s="699" t="s">
        <v>4895</v>
      </c>
      <c r="J81" s="707"/>
      <c r="K81" s="707"/>
      <c r="L81" s="707"/>
      <c r="M81" s="707"/>
      <c r="N81" s="772"/>
      <c r="O81" s="771"/>
      <c r="P81" s="718"/>
      <c r="Q81" s="718"/>
      <c r="R81" s="771"/>
      <c r="S81" s="771"/>
      <c r="T81" s="772" t="s">
        <v>4687</v>
      </c>
      <c r="U81" s="828"/>
      <c r="V81" s="710"/>
      <c r="W81" s="710"/>
      <c r="X81" s="711"/>
      <c r="Y81" s="712"/>
      <c r="Z81" s="712"/>
      <c r="AA81" s="712"/>
      <c r="AB81" s="712"/>
      <c r="AC81" s="712"/>
      <c r="AD81" s="712"/>
      <c r="AE81" s="712"/>
      <c r="AF81" s="712"/>
      <c r="AG81" s="712"/>
      <c r="AH81" s="712"/>
      <c r="AI81" s="712"/>
    </row>
    <row r="82" spans="1:35" s="894" customFormat="1" ht="28.5" x14ac:dyDescent="0.2">
      <c r="A82" s="857">
        <v>2</v>
      </c>
      <c r="B82" s="858">
        <v>0</v>
      </c>
      <c r="C82" s="858">
        <v>4</v>
      </c>
      <c r="D82" s="858">
        <v>1</v>
      </c>
      <c r="E82" s="886" t="s">
        <v>2642</v>
      </c>
      <c r="F82" s="887" t="s">
        <v>4675</v>
      </c>
      <c r="G82" s="888"/>
      <c r="H82" s="862">
        <v>41111614</v>
      </c>
      <c r="I82" s="895" t="s">
        <v>5011</v>
      </c>
      <c r="J82" s="890"/>
      <c r="K82" s="890"/>
      <c r="L82" s="890"/>
      <c r="M82" s="890"/>
      <c r="N82" s="865" t="s">
        <v>4737</v>
      </c>
      <c r="O82" s="866">
        <v>1</v>
      </c>
      <c r="P82" s="864">
        <v>125000</v>
      </c>
      <c r="Q82" s="864">
        <v>125000</v>
      </c>
      <c r="R82" s="866" t="s">
        <v>4767</v>
      </c>
      <c r="S82" s="866">
        <v>2</v>
      </c>
      <c r="T82" s="865" t="s">
        <v>4687</v>
      </c>
      <c r="U82" s="867" t="s">
        <v>4670</v>
      </c>
      <c r="V82" s="892"/>
      <c r="W82" s="892"/>
      <c r="X82" s="845" t="s">
        <v>5121</v>
      </c>
      <c r="Y82" s="893"/>
      <c r="Z82" s="893"/>
      <c r="AA82" s="893"/>
      <c r="AB82" s="893"/>
      <c r="AC82" s="893"/>
      <c r="AD82" s="893"/>
      <c r="AE82" s="893"/>
      <c r="AF82" s="893"/>
      <c r="AG82" s="893"/>
      <c r="AH82" s="893"/>
      <c r="AI82" s="893"/>
    </row>
    <row r="83" spans="1:35" ht="24" hidden="1" x14ac:dyDescent="0.2">
      <c r="A83" s="139"/>
      <c r="B83" s="140"/>
      <c r="C83" s="140"/>
      <c r="D83" s="140"/>
      <c r="E83" s="141"/>
      <c r="F83" s="593"/>
      <c r="G83" s="143"/>
      <c r="H83" s="166">
        <v>41110000</v>
      </c>
      <c r="I83" s="145" t="s">
        <v>4890</v>
      </c>
      <c r="J83" s="146"/>
      <c r="K83" s="146"/>
      <c r="L83" s="146"/>
      <c r="M83" s="146"/>
      <c r="N83" s="148"/>
      <c r="O83" s="146"/>
      <c r="P83" s="146">
        <f>+O83*145000</f>
        <v>0</v>
      </c>
      <c r="Q83" s="146">
        <f t="shared" si="1"/>
        <v>0</v>
      </c>
      <c r="R83" s="182"/>
      <c r="S83" s="226"/>
      <c r="T83" s="676" t="s">
        <v>4687</v>
      </c>
      <c r="U83" s="147"/>
      <c r="V83" s="147"/>
      <c r="W83" s="147"/>
      <c r="X83" s="117"/>
    </row>
    <row r="84" spans="1:35" hidden="1" x14ac:dyDescent="0.2">
      <c r="A84" s="139"/>
      <c r="B84" s="140"/>
      <c r="C84" s="140"/>
      <c r="D84" s="140"/>
      <c r="E84" s="141"/>
      <c r="F84" s="593"/>
      <c r="G84" s="143"/>
      <c r="H84" s="166">
        <v>42182201</v>
      </c>
      <c r="I84" s="145" t="s">
        <v>266</v>
      </c>
      <c r="J84" s="146"/>
      <c r="K84" s="146"/>
      <c r="L84" s="146"/>
      <c r="M84" s="146"/>
      <c r="N84" s="148" t="s">
        <v>4737</v>
      </c>
      <c r="O84" s="146">
        <v>1</v>
      </c>
      <c r="P84" s="146">
        <f>90000-4000-86000</f>
        <v>0</v>
      </c>
      <c r="Q84" s="146">
        <f>+M84+P84-K84</f>
        <v>0</v>
      </c>
      <c r="R84" s="182" t="s">
        <v>4769</v>
      </c>
      <c r="S84" s="226"/>
      <c r="T84" s="676"/>
      <c r="U84" s="147"/>
      <c r="V84" s="147"/>
      <c r="W84" s="147"/>
      <c r="X84" s="117"/>
    </row>
    <row r="85" spans="1:35" hidden="1" x14ac:dyDescent="0.2">
      <c r="A85" s="139"/>
      <c r="B85" s="140"/>
      <c r="C85" s="140"/>
      <c r="D85" s="140"/>
      <c r="E85" s="141"/>
      <c r="F85" s="593"/>
      <c r="G85" s="143"/>
      <c r="H85" s="166">
        <v>41110000</v>
      </c>
      <c r="I85" s="145" t="s">
        <v>3760</v>
      </c>
      <c r="J85" s="146"/>
      <c r="K85" s="146"/>
      <c r="L85" s="146"/>
      <c r="M85" s="146"/>
      <c r="N85" s="148"/>
      <c r="O85" s="146"/>
      <c r="P85" s="146"/>
      <c r="Q85" s="146">
        <f t="shared" si="1"/>
        <v>0</v>
      </c>
      <c r="R85" s="182"/>
      <c r="S85" s="226"/>
      <c r="T85" s="676"/>
      <c r="U85" s="147"/>
      <c r="V85" s="147"/>
      <c r="W85" s="147"/>
      <c r="X85" s="117"/>
    </row>
    <row r="86" spans="1:35" hidden="1" x14ac:dyDescent="0.2">
      <c r="A86" s="139"/>
      <c r="B86" s="140"/>
      <c r="C86" s="140"/>
      <c r="D86" s="140"/>
      <c r="E86" s="141"/>
      <c r="F86" s="593"/>
      <c r="G86" s="143"/>
      <c r="H86" s="166"/>
      <c r="I86" s="145"/>
      <c r="J86" s="146"/>
      <c r="K86" s="146"/>
      <c r="L86" s="146"/>
      <c r="M86" s="146"/>
      <c r="N86" s="148"/>
      <c r="O86" s="146"/>
      <c r="P86" s="146"/>
      <c r="Q86" s="146">
        <f t="shared" si="1"/>
        <v>0</v>
      </c>
      <c r="R86" s="182"/>
      <c r="S86" s="226"/>
      <c r="T86" s="676"/>
      <c r="U86" s="147"/>
      <c r="V86" s="147"/>
      <c r="W86" s="147"/>
      <c r="X86" s="117"/>
    </row>
    <row r="87" spans="1:35" hidden="1" x14ac:dyDescent="0.2">
      <c r="A87" s="139"/>
      <c r="B87" s="140"/>
      <c r="C87" s="140"/>
      <c r="D87" s="140"/>
      <c r="E87" s="141"/>
      <c r="F87" s="593"/>
      <c r="G87" s="143"/>
      <c r="H87" s="162"/>
      <c r="I87" s="145"/>
      <c r="J87" s="146"/>
      <c r="K87" s="146"/>
      <c r="L87" s="146"/>
      <c r="M87" s="146"/>
      <c r="N87" s="148"/>
      <c r="O87" s="146"/>
      <c r="P87" s="146"/>
      <c r="Q87" s="146">
        <f t="shared" si="1"/>
        <v>0</v>
      </c>
      <c r="R87" s="182"/>
      <c r="S87" s="226"/>
      <c r="T87" s="676"/>
      <c r="U87" s="147"/>
      <c r="V87" s="147"/>
      <c r="W87" s="147"/>
      <c r="X87" s="117"/>
    </row>
    <row r="88" spans="1:35" hidden="1" x14ac:dyDescent="0.2">
      <c r="A88" s="139"/>
      <c r="B88" s="140"/>
      <c r="C88" s="140"/>
      <c r="D88" s="140"/>
      <c r="E88" s="141"/>
      <c r="F88" s="593"/>
      <c r="G88" s="143"/>
      <c r="H88" s="162"/>
      <c r="I88" s="145"/>
      <c r="J88" s="146"/>
      <c r="K88" s="146"/>
      <c r="L88" s="146"/>
      <c r="M88" s="146"/>
      <c r="N88" s="148"/>
      <c r="O88" s="146"/>
      <c r="P88" s="146"/>
      <c r="Q88" s="146">
        <f t="shared" si="1"/>
        <v>0</v>
      </c>
      <c r="R88" s="182"/>
      <c r="S88" s="226"/>
      <c r="T88" s="676"/>
      <c r="U88" s="147"/>
      <c r="V88" s="147"/>
      <c r="W88" s="147"/>
      <c r="X88" s="117"/>
    </row>
    <row r="89" spans="1:35" hidden="1" x14ac:dyDescent="0.2">
      <c r="A89" s="139"/>
      <c r="B89" s="140"/>
      <c r="C89" s="140"/>
      <c r="D89" s="140"/>
      <c r="E89" s="141"/>
      <c r="F89" s="593"/>
      <c r="G89" s="143"/>
      <c r="H89" s="162"/>
      <c r="I89" s="145"/>
      <c r="J89" s="146"/>
      <c r="K89" s="146"/>
      <c r="L89" s="146"/>
      <c r="M89" s="146"/>
      <c r="N89" s="148"/>
      <c r="O89" s="146"/>
      <c r="P89" s="146"/>
      <c r="Q89" s="146"/>
      <c r="R89" s="182"/>
      <c r="S89" s="226"/>
      <c r="T89" s="676"/>
      <c r="U89" s="147"/>
      <c r="V89" s="147"/>
      <c r="W89" s="147"/>
      <c r="X89" s="117"/>
    </row>
    <row r="90" spans="1:35" ht="15.75" hidden="1" customHeight="1" x14ac:dyDescent="0.2">
      <c r="A90" s="139"/>
      <c r="B90" s="140"/>
      <c r="C90" s="140"/>
      <c r="D90" s="140"/>
      <c r="E90" s="141"/>
      <c r="F90" s="593"/>
      <c r="G90" s="143"/>
      <c r="H90" s="162"/>
      <c r="I90" s="145"/>
      <c r="J90" s="146"/>
      <c r="K90" s="146"/>
      <c r="L90" s="146"/>
      <c r="M90" s="146"/>
      <c r="N90" s="148"/>
      <c r="O90" s="146"/>
      <c r="P90" s="146"/>
      <c r="Q90" s="146"/>
      <c r="R90" s="182"/>
      <c r="S90" s="226"/>
      <c r="T90" s="676"/>
      <c r="U90" s="147"/>
      <c r="V90" s="147"/>
      <c r="W90" s="147"/>
      <c r="X90" s="117"/>
    </row>
    <row r="91" spans="1:35" s="121" customFormat="1" ht="51.75" customHeight="1" x14ac:dyDescent="0.2">
      <c r="A91" s="167">
        <v>2</v>
      </c>
      <c r="B91" s="647">
        <v>0</v>
      </c>
      <c r="C91" s="647">
        <v>4</v>
      </c>
      <c r="D91" s="647">
        <v>1</v>
      </c>
      <c r="E91" s="163" t="s">
        <v>2050</v>
      </c>
      <c r="F91" s="601"/>
      <c r="G91" s="164" t="s">
        <v>322</v>
      </c>
      <c r="H91" s="318"/>
      <c r="I91" s="317"/>
      <c r="J91" s="146"/>
      <c r="K91" s="146">
        <f>SUM(K92:K305)</f>
        <v>0</v>
      </c>
      <c r="L91" s="146"/>
      <c r="M91" s="146">
        <f>SUM(M92:M305)</f>
        <v>0</v>
      </c>
      <c r="N91" s="148"/>
      <c r="O91" s="146"/>
      <c r="P91" s="112">
        <f>SUM(P92:P305)</f>
        <v>2115100</v>
      </c>
      <c r="Q91" s="830">
        <f>SUM(Q92:Q305)</f>
        <v>2115100</v>
      </c>
      <c r="R91" s="182"/>
      <c r="S91" s="226"/>
      <c r="T91" s="676"/>
      <c r="U91" s="147"/>
      <c r="V91" s="147"/>
      <c r="W91" s="147"/>
      <c r="X91" s="117"/>
    </row>
    <row r="92" spans="1:35" hidden="1" x14ac:dyDescent="0.2">
      <c r="A92" s="139"/>
      <c r="B92" s="140"/>
      <c r="C92" s="140"/>
      <c r="D92" s="140"/>
      <c r="E92" s="141"/>
      <c r="F92" s="593"/>
      <c r="G92" s="143"/>
      <c r="H92" s="316">
        <v>42150000</v>
      </c>
      <c r="I92" s="317" t="s">
        <v>4512</v>
      </c>
      <c r="J92" s="146"/>
      <c r="K92" s="146"/>
      <c r="L92" s="146"/>
      <c r="M92" s="146"/>
      <c r="N92" s="148"/>
      <c r="O92" s="146"/>
      <c r="P92" s="146"/>
      <c r="Q92" s="146">
        <f>+M92+P92-K92</f>
        <v>0</v>
      </c>
      <c r="R92" s="182"/>
      <c r="S92" s="226"/>
      <c r="T92" s="676"/>
      <c r="U92" s="147"/>
      <c r="V92" s="147"/>
      <c r="W92" s="147"/>
      <c r="X92" s="117"/>
    </row>
    <row r="93" spans="1:35" hidden="1" x14ac:dyDescent="0.2">
      <c r="A93" s="139"/>
      <c r="B93" s="140"/>
      <c r="C93" s="140"/>
      <c r="D93" s="140"/>
      <c r="E93" s="141"/>
      <c r="F93" s="593"/>
      <c r="G93" s="143"/>
      <c r="H93" s="316">
        <v>42150000</v>
      </c>
      <c r="I93" s="317" t="s">
        <v>4513</v>
      </c>
      <c r="J93" s="146"/>
      <c r="K93" s="146"/>
      <c r="L93" s="146"/>
      <c r="M93" s="146"/>
      <c r="N93" s="148"/>
      <c r="O93" s="146"/>
      <c r="P93" s="146"/>
      <c r="Q93" s="146">
        <f t="shared" ref="Q93:Q152" si="2">+M93+P93-K93</f>
        <v>0</v>
      </c>
      <c r="R93" s="182"/>
      <c r="S93" s="226"/>
      <c r="T93" s="676"/>
      <c r="U93" s="147"/>
      <c r="V93" s="147"/>
      <c r="W93" s="147"/>
      <c r="X93" s="117"/>
    </row>
    <row r="94" spans="1:35" hidden="1" x14ac:dyDescent="0.2">
      <c r="A94" s="139"/>
      <c r="B94" s="140"/>
      <c r="C94" s="140"/>
      <c r="D94" s="140"/>
      <c r="E94" s="141"/>
      <c r="F94" s="593"/>
      <c r="G94" s="143"/>
      <c r="H94" s="316">
        <v>42150000</v>
      </c>
      <c r="I94" s="317" t="s">
        <v>286</v>
      </c>
      <c r="J94" s="146"/>
      <c r="K94" s="146"/>
      <c r="L94" s="146"/>
      <c r="M94" s="146"/>
      <c r="N94" s="148"/>
      <c r="O94" s="146"/>
      <c r="P94" s="146"/>
      <c r="Q94" s="146">
        <f t="shared" si="2"/>
        <v>0</v>
      </c>
      <c r="R94" s="182"/>
      <c r="S94" s="226"/>
      <c r="T94" s="676"/>
      <c r="U94" s="147"/>
      <c r="V94" s="147"/>
      <c r="W94" s="147"/>
      <c r="X94" s="117"/>
    </row>
    <row r="95" spans="1:35" s="172" customFormat="1" hidden="1" x14ac:dyDescent="0.2">
      <c r="A95" s="139"/>
      <c r="B95" s="140"/>
      <c r="C95" s="140"/>
      <c r="D95" s="140"/>
      <c r="E95" s="141"/>
      <c r="F95" s="593"/>
      <c r="G95" s="143"/>
      <c r="H95" s="316">
        <v>42150000</v>
      </c>
      <c r="I95" s="317" t="s">
        <v>3759</v>
      </c>
      <c r="J95" s="169"/>
      <c r="K95" s="169"/>
      <c r="L95" s="169"/>
      <c r="M95" s="146"/>
      <c r="N95" s="148"/>
      <c r="O95" s="146"/>
      <c r="P95" s="146"/>
      <c r="Q95" s="146">
        <f t="shared" si="2"/>
        <v>0</v>
      </c>
      <c r="R95" s="182"/>
      <c r="S95" s="226"/>
      <c r="T95" s="676"/>
      <c r="U95" s="170"/>
      <c r="V95" s="170"/>
      <c r="W95" s="170"/>
      <c r="X95" s="117"/>
      <c r="Y95" s="171"/>
      <c r="Z95" s="171"/>
      <c r="AA95" s="171"/>
      <c r="AB95" s="171"/>
      <c r="AC95" s="171"/>
      <c r="AD95" s="171"/>
      <c r="AE95" s="171"/>
      <c r="AF95" s="171"/>
      <c r="AG95" s="171"/>
      <c r="AH95" s="171"/>
      <c r="AI95" s="171"/>
    </row>
    <row r="96" spans="1:35" s="172" customFormat="1" ht="23.25" hidden="1" customHeight="1" x14ac:dyDescent="0.2">
      <c r="A96" s="167">
        <v>2</v>
      </c>
      <c r="B96" s="647">
        <v>0</v>
      </c>
      <c r="C96" s="647">
        <v>4</v>
      </c>
      <c r="D96" s="647">
        <v>1</v>
      </c>
      <c r="E96" s="163" t="s">
        <v>2050</v>
      </c>
      <c r="F96" s="593" t="s">
        <v>4675</v>
      </c>
      <c r="G96" s="143"/>
      <c r="H96" s="316">
        <v>42150000</v>
      </c>
      <c r="I96" s="317" t="s">
        <v>4028</v>
      </c>
      <c r="J96" s="169"/>
      <c r="K96" s="169"/>
      <c r="L96" s="169"/>
      <c r="M96" s="146"/>
      <c r="N96" s="148" t="s">
        <v>4932</v>
      </c>
      <c r="O96" s="146">
        <v>2</v>
      </c>
      <c r="P96" s="146"/>
      <c r="Q96" s="146">
        <f>+P96</f>
        <v>0</v>
      </c>
      <c r="R96" s="182" t="s">
        <v>4741</v>
      </c>
      <c r="S96" s="226"/>
      <c r="T96" s="676"/>
      <c r="U96" s="170"/>
      <c r="V96" s="170"/>
      <c r="W96" s="170"/>
      <c r="X96" s="117"/>
      <c r="Y96" s="171"/>
      <c r="Z96" s="171"/>
      <c r="AA96" s="171"/>
      <c r="AB96" s="171"/>
      <c r="AC96" s="171"/>
      <c r="AD96" s="171"/>
      <c r="AE96" s="171"/>
      <c r="AF96" s="171"/>
      <c r="AG96" s="171"/>
      <c r="AH96" s="171"/>
      <c r="AI96" s="171"/>
    </row>
    <row r="97" spans="1:35" s="172" customFormat="1" ht="24" hidden="1" x14ac:dyDescent="0.2">
      <c r="A97" s="167">
        <v>2</v>
      </c>
      <c r="B97" s="647">
        <v>0</v>
      </c>
      <c r="C97" s="647">
        <v>4</v>
      </c>
      <c r="D97" s="647">
        <v>1</v>
      </c>
      <c r="E97" s="163" t="s">
        <v>2050</v>
      </c>
      <c r="F97" s="593" t="s">
        <v>4675</v>
      </c>
      <c r="G97" s="143"/>
      <c r="H97" s="316">
        <v>42150000</v>
      </c>
      <c r="I97" s="317" t="s">
        <v>4029</v>
      </c>
      <c r="J97" s="169"/>
      <c r="K97" s="169"/>
      <c r="L97" s="169"/>
      <c r="M97" s="146"/>
      <c r="N97" s="148"/>
      <c r="O97" s="146"/>
      <c r="P97" s="146"/>
      <c r="Q97" s="146">
        <f t="shared" si="2"/>
        <v>0</v>
      </c>
      <c r="R97" s="182"/>
      <c r="S97" s="226"/>
      <c r="T97" s="676"/>
      <c r="U97" s="170"/>
      <c r="V97" s="170"/>
      <c r="W97" s="170"/>
      <c r="X97" s="117"/>
      <c r="Y97" s="171"/>
      <c r="Z97" s="171"/>
      <c r="AA97" s="171"/>
      <c r="AB97" s="171"/>
      <c r="AC97" s="171"/>
      <c r="AD97" s="171"/>
      <c r="AE97" s="171"/>
      <c r="AF97" s="171"/>
      <c r="AG97" s="171"/>
      <c r="AH97" s="171"/>
      <c r="AI97" s="171"/>
    </row>
    <row r="98" spans="1:35" s="172" customFormat="1" ht="24" hidden="1" x14ac:dyDescent="0.2">
      <c r="A98" s="167">
        <v>2</v>
      </c>
      <c r="B98" s="647">
        <v>0</v>
      </c>
      <c r="C98" s="647">
        <v>4</v>
      </c>
      <c r="D98" s="647">
        <v>1</v>
      </c>
      <c r="E98" s="163" t="s">
        <v>2050</v>
      </c>
      <c r="F98" s="593" t="s">
        <v>4675</v>
      </c>
      <c r="G98" s="143"/>
      <c r="H98" s="316">
        <v>42150000</v>
      </c>
      <c r="I98" s="317" t="s">
        <v>287</v>
      </c>
      <c r="J98" s="169"/>
      <c r="K98" s="169"/>
      <c r="L98" s="169"/>
      <c r="M98" s="146"/>
      <c r="N98" s="148"/>
      <c r="O98" s="146"/>
      <c r="P98" s="146"/>
      <c r="Q98" s="146"/>
      <c r="R98" s="182"/>
      <c r="S98" s="226"/>
      <c r="T98" s="676"/>
      <c r="U98" s="170"/>
      <c r="V98" s="170"/>
      <c r="W98" s="170"/>
      <c r="X98" s="117"/>
      <c r="Y98" s="171"/>
      <c r="Z98" s="171"/>
      <c r="AA98" s="171"/>
      <c r="AB98" s="171"/>
      <c r="AC98" s="171"/>
      <c r="AD98" s="171"/>
      <c r="AE98" s="171"/>
      <c r="AF98" s="171"/>
      <c r="AG98" s="171"/>
      <c r="AH98" s="171"/>
      <c r="AI98" s="171"/>
    </row>
    <row r="99" spans="1:35" s="172" customFormat="1" ht="24" hidden="1" x14ac:dyDescent="0.2">
      <c r="A99" s="167">
        <v>2</v>
      </c>
      <c r="B99" s="647">
        <v>0</v>
      </c>
      <c r="C99" s="647">
        <v>4</v>
      </c>
      <c r="D99" s="647">
        <v>1</v>
      </c>
      <c r="E99" s="163" t="s">
        <v>2050</v>
      </c>
      <c r="F99" s="593" t="s">
        <v>4675</v>
      </c>
      <c r="G99" s="143"/>
      <c r="H99" s="316">
        <v>42150000</v>
      </c>
      <c r="I99" s="317" t="s">
        <v>288</v>
      </c>
      <c r="J99" s="169"/>
      <c r="K99" s="169"/>
      <c r="L99" s="169"/>
      <c r="M99" s="146"/>
      <c r="N99" s="148"/>
      <c r="O99" s="146"/>
      <c r="P99" s="146"/>
      <c r="Q99" s="146"/>
      <c r="R99" s="182"/>
      <c r="S99" s="226"/>
      <c r="T99" s="676"/>
      <c r="U99" s="170"/>
      <c r="V99" s="170"/>
      <c r="W99" s="170"/>
      <c r="X99" s="117"/>
      <c r="Y99" s="171"/>
      <c r="Z99" s="171"/>
      <c r="AA99" s="171"/>
      <c r="AB99" s="171"/>
      <c r="AC99" s="171"/>
      <c r="AD99" s="171"/>
      <c r="AE99" s="171"/>
      <c r="AF99" s="171"/>
      <c r="AG99" s="171"/>
      <c r="AH99" s="171"/>
      <c r="AI99" s="171"/>
    </row>
    <row r="100" spans="1:35" s="721" customFormat="1" ht="27" hidden="1" customHeight="1" x14ac:dyDescent="0.2">
      <c r="A100" s="714">
        <v>2</v>
      </c>
      <c r="B100" s="715">
        <v>0</v>
      </c>
      <c r="C100" s="715">
        <v>4</v>
      </c>
      <c r="D100" s="715">
        <v>1</v>
      </c>
      <c r="E100" s="703" t="s">
        <v>2050</v>
      </c>
      <c r="F100" s="704" t="s">
        <v>4675</v>
      </c>
      <c r="G100" s="705"/>
      <c r="H100" s="716">
        <v>42150000</v>
      </c>
      <c r="I100" s="717" t="s">
        <v>5090</v>
      </c>
      <c r="J100" s="718"/>
      <c r="K100" s="718"/>
      <c r="L100" s="718"/>
      <c r="M100" s="707"/>
      <c r="N100" s="708" t="s">
        <v>5003</v>
      </c>
      <c r="O100" s="707">
        <v>1</v>
      </c>
      <c r="P100" s="707"/>
      <c r="Q100" s="707"/>
      <c r="R100" s="709" t="s">
        <v>4741</v>
      </c>
      <c r="S100" s="771"/>
      <c r="T100" s="772"/>
      <c r="U100" s="719"/>
      <c r="V100" s="719"/>
      <c r="W100" s="719"/>
      <c r="X100" s="711"/>
      <c r="Y100" s="720"/>
      <c r="Z100" s="720"/>
      <c r="AA100" s="720"/>
      <c r="AB100" s="720"/>
      <c r="AC100" s="720"/>
      <c r="AD100" s="720"/>
      <c r="AE100" s="720"/>
      <c r="AF100" s="720"/>
      <c r="AG100" s="720"/>
      <c r="AH100" s="720"/>
      <c r="AI100" s="720"/>
    </row>
    <row r="101" spans="1:35" s="172" customFormat="1" ht="24" hidden="1" x14ac:dyDescent="0.2">
      <c r="A101" s="167">
        <v>2</v>
      </c>
      <c r="B101" s="647">
        <v>0</v>
      </c>
      <c r="C101" s="647">
        <v>4</v>
      </c>
      <c r="D101" s="647">
        <v>1</v>
      </c>
      <c r="E101" s="163" t="s">
        <v>2050</v>
      </c>
      <c r="F101" s="593" t="s">
        <v>4675</v>
      </c>
      <c r="G101" s="143"/>
      <c r="H101" s="316">
        <v>42281508</v>
      </c>
      <c r="I101" s="317" t="s">
        <v>289</v>
      </c>
      <c r="J101" s="169"/>
      <c r="K101" s="169"/>
      <c r="L101" s="169"/>
      <c r="M101" s="146"/>
      <c r="N101" s="148"/>
      <c r="O101" s="146"/>
      <c r="P101" s="146"/>
      <c r="Q101" s="146"/>
      <c r="R101" s="182"/>
      <c r="S101" s="226"/>
      <c r="T101" s="676"/>
      <c r="U101" s="170"/>
      <c r="V101" s="170"/>
      <c r="W101" s="170"/>
      <c r="X101" s="117"/>
      <c r="Y101" s="171"/>
      <c r="Z101" s="171"/>
      <c r="AA101" s="171"/>
      <c r="AB101" s="171"/>
      <c r="AC101" s="171"/>
      <c r="AD101" s="171"/>
      <c r="AE101" s="171"/>
      <c r="AF101" s="171"/>
      <c r="AG101" s="171"/>
      <c r="AH101" s="171"/>
      <c r="AI101" s="171"/>
    </row>
    <row r="102" spans="1:35" ht="24" hidden="1" x14ac:dyDescent="0.2">
      <c r="A102" s="167">
        <v>2</v>
      </c>
      <c r="B102" s="647">
        <v>0</v>
      </c>
      <c r="C102" s="647">
        <v>4</v>
      </c>
      <c r="D102" s="647">
        <v>1</v>
      </c>
      <c r="E102" s="163" t="s">
        <v>2050</v>
      </c>
      <c r="F102" s="593" t="s">
        <v>4675</v>
      </c>
      <c r="G102" s="143"/>
      <c r="H102" s="316">
        <v>42150000</v>
      </c>
      <c r="I102" s="317" t="s">
        <v>4030</v>
      </c>
      <c r="J102" s="146"/>
      <c r="K102" s="146"/>
      <c r="L102" s="146"/>
      <c r="M102" s="146"/>
      <c r="N102" s="148"/>
      <c r="O102" s="146"/>
      <c r="P102" s="146"/>
      <c r="Q102" s="146"/>
      <c r="R102" s="182"/>
      <c r="S102" s="226"/>
      <c r="T102" s="676"/>
      <c r="U102" s="147"/>
      <c r="V102" s="147"/>
      <c r="W102" s="147"/>
      <c r="X102" s="117"/>
    </row>
    <row r="103" spans="1:35" ht="24" hidden="1" x14ac:dyDescent="0.2">
      <c r="A103" s="167">
        <v>2</v>
      </c>
      <c r="B103" s="647">
        <v>0</v>
      </c>
      <c r="C103" s="647">
        <v>4</v>
      </c>
      <c r="D103" s="647">
        <v>1</v>
      </c>
      <c r="E103" s="163" t="s">
        <v>2050</v>
      </c>
      <c r="F103" s="593" t="s">
        <v>4675</v>
      </c>
      <c r="G103" s="143"/>
      <c r="H103" s="316">
        <v>42150000</v>
      </c>
      <c r="I103" s="317" t="s">
        <v>4031</v>
      </c>
      <c r="J103" s="146"/>
      <c r="K103" s="146"/>
      <c r="L103" s="146"/>
      <c r="M103" s="146"/>
      <c r="N103" s="148"/>
      <c r="O103" s="146"/>
      <c r="P103" s="146"/>
      <c r="Q103" s="146"/>
      <c r="R103" s="182"/>
      <c r="S103" s="226"/>
      <c r="T103" s="676"/>
      <c r="U103" s="147"/>
      <c r="V103" s="147"/>
      <c r="W103" s="147"/>
      <c r="X103" s="117"/>
    </row>
    <row r="104" spans="1:35" ht="24" hidden="1" x14ac:dyDescent="0.2">
      <c r="A104" s="167">
        <v>2</v>
      </c>
      <c r="B104" s="647">
        <v>0</v>
      </c>
      <c r="C104" s="647">
        <v>4</v>
      </c>
      <c r="D104" s="647">
        <v>1</v>
      </c>
      <c r="E104" s="163" t="s">
        <v>2050</v>
      </c>
      <c r="F104" s="593" t="s">
        <v>4675</v>
      </c>
      <c r="G104" s="143"/>
      <c r="H104" s="316">
        <v>42150000</v>
      </c>
      <c r="I104" s="317" t="s">
        <v>4514</v>
      </c>
      <c r="J104" s="146"/>
      <c r="K104" s="146"/>
      <c r="L104" s="146"/>
      <c r="M104" s="146"/>
      <c r="N104" s="148"/>
      <c r="O104" s="146"/>
      <c r="P104" s="146"/>
      <c r="Q104" s="146"/>
      <c r="R104" s="182"/>
      <c r="S104" s="226"/>
      <c r="T104" s="676"/>
      <c r="U104" s="147"/>
      <c r="V104" s="147"/>
      <c r="W104" s="147"/>
      <c r="X104" s="117"/>
    </row>
    <row r="105" spans="1:35" ht="24" hidden="1" x14ac:dyDescent="0.2">
      <c r="A105" s="167">
        <v>2</v>
      </c>
      <c r="B105" s="647">
        <v>0</v>
      </c>
      <c r="C105" s="647">
        <v>4</v>
      </c>
      <c r="D105" s="647">
        <v>1</v>
      </c>
      <c r="E105" s="163" t="s">
        <v>2050</v>
      </c>
      <c r="F105" s="593" t="s">
        <v>4675</v>
      </c>
      <c r="G105" s="143"/>
      <c r="H105" s="316">
        <v>42150000</v>
      </c>
      <c r="I105" s="368" t="s">
        <v>4032</v>
      </c>
      <c r="J105" s="146"/>
      <c r="K105" s="146"/>
      <c r="L105" s="146"/>
      <c r="M105" s="146"/>
      <c r="N105" s="148"/>
      <c r="O105" s="146"/>
      <c r="P105" s="146"/>
      <c r="Q105" s="146"/>
      <c r="R105" s="182"/>
      <c r="S105" s="226"/>
      <c r="T105" s="676"/>
      <c r="U105" s="147"/>
      <c r="V105" s="147"/>
      <c r="W105" s="147"/>
      <c r="X105" s="117"/>
    </row>
    <row r="106" spans="1:35" ht="24" hidden="1" x14ac:dyDescent="0.2">
      <c r="A106" s="167">
        <v>2</v>
      </c>
      <c r="B106" s="647">
        <v>0</v>
      </c>
      <c r="C106" s="647">
        <v>4</v>
      </c>
      <c r="D106" s="647">
        <v>1</v>
      </c>
      <c r="E106" s="163" t="s">
        <v>2050</v>
      </c>
      <c r="F106" s="593" t="s">
        <v>4675</v>
      </c>
      <c r="G106" s="143"/>
      <c r="H106" s="316">
        <v>42150000</v>
      </c>
      <c r="I106" s="368" t="s">
        <v>4515</v>
      </c>
      <c r="J106" s="146"/>
      <c r="K106" s="146"/>
      <c r="L106" s="146"/>
      <c r="M106" s="146"/>
      <c r="N106" s="148"/>
      <c r="O106" s="146"/>
      <c r="P106" s="146"/>
      <c r="Q106" s="146"/>
      <c r="R106" s="182"/>
      <c r="S106" s="226"/>
      <c r="T106" s="676"/>
      <c r="U106" s="147"/>
      <c r="V106" s="147"/>
      <c r="W106" s="147"/>
      <c r="X106" s="117"/>
    </row>
    <row r="107" spans="1:35" ht="24" hidden="1" x14ac:dyDescent="0.2">
      <c r="A107" s="167">
        <v>2</v>
      </c>
      <c r="B107" s="647">
        <v>0</v>
      </c>
      <c r="C107" s="647">
        <v>4</v>
      </c>
      <c r="D107" s="647">
        <v>1</v>
      </c>
      <c r="E107" s="163" t="s">
        <v>2050</v>
      </c>
      <c r="F107" s="593" t="s">
        <v>4675</v>
      </c>
      <c r="G107" s="143"/>
      <c r="H107" s="316">
        <v>42150000</v>
      </c>
      <c r="I107" s="368" t="s">
        <v>4516</v>
      </c>
      <c r="J107" s="146"/>
      <c r="K107" s="146"/>
      <c r="L107" s="146"/>
      <c r="M107" s="146"/>
      <c r="N107" s="148"/>
      <c r="O107" s="146"/>
      <c r="P107" s="146"/>
      <c r="Q107" s="146"/>
      <c r="R107" s="182"/>
      <c r="S107" s="226"/>
      <c r="T107" s="676"/>
      <c r="U107" s="147"/>
      <c r="V107" s="147"/>
      <c r="W107" s="147"/>
      <c r="X107" s="117"/>
    </row>
    <row r="108" spans="1:35" ht="24" hidden="1" x14ac:dyDescent="0.2">
      <c r="A108" s="167">
        <v>2</v>
      </c>
      <c r="B108" s="647">
        <v>0</v>
      </c>
      <c r="C108" s="647">
        <v>4</v>
      </c>
      <c r="D108" s="647">
        <v>1</v>
      </c>
      <c r="E108" s="163" t="s">
        <v>2050</v>
      </c>
      <c r="F108" s="593" t="s">
        <v>4675</v>
      </c>
      <c r="G108" s="143"/>
      <c r="H108" s="316">
        <v>42150000</v>
      </c>
      <c r="I108" s="368" t="s">
        <v>4517</v>
      </c>
      <c r="J108" s="146"/>
      <c r="K108" s="146"/>
      <c r="L108" s="146"/>
      <c r="M108" s="146"/>
      <c r="N108" s="148"/>
      <c r="O108" s="146"/>
      <c r="P108" s="146"/>
      <c r="Q108" s="146"/>
      <c r="R108" s="182"/>
      <c r="S108" s="226"/>
      <c r="T108" s="676"/>
      <c r="U108" s="147"/>
      <c r="V108" s="147"/>
      <c r="W108" s="147"/>
      <c r="X108" s="117"/>
    </row>
    <row r="109" spans="1:35" ht="18.75" hidden="1" customHeight="1" x14ac:dyDescent="0.2">
      <c r="A109" s="167">
        <v>2</v>
      </c>
      <c r="B109" s="647">
        <v>0</v>
      </c>
      <c r="C109" s="647">
        <v>4</v>
      </c>
      <c r="D109" s="647">
        <v>1</v>
      </c>
      <c r="E109" s="163" t="s">
        <v>2050</v>
      </c>
      <c r="F109" s="593" t="s">
        <v>4675</v>
      </c>
      <c r="G109" s="143"/>
      <c r="H109" s="316">
        <v>42150000</v>
      </c>
      <c r="I109" s="368" t="s">
        <v>4518</v>
      </c>
      <c r="J109" s="146"/>
      <c r="K109" s="146"/>
      <c r="L109" s="146"/>
      <c r="M109" s="146"/>
      <c r="N109" s="148"/>
      <c r="O109" s="146"/>
      <c r="P109" s="146"/>
      <c r="Q109" s="146"/>
      <c r="R109" s="182"/>
      <c r="S109" s="226"/>
      <c r="T109" s="676"/>
      <c r="U109" s="147"/>
      <c r="V109" s="147"/>
      <c r="W109" s="147"/>
      <c r="X109" s="117"/>
    </row>
    <row r="110" spans="1:35" ht="18.75" hidden="1" customHeight="1" x14ac:dyDescent="0.2">
      <c r="A110" s="167">
        <v>2</v>
      </c>
      <c r="B110" s="693">
        <v>0</v>
      </c>
      <c r="C110" s="693">
        <v>4</v>
      </c>
      <c r="D110" s="693">
        <v>1</v>
      </c>
      <c r="E110" s="163" t="s">
        <v>2050</v>
      </c>
      <c r="F110" s="593" t="s">
        <v>4675</v>
      </c>
      <c r="G110" s="143"/>
      <c r="H110" s="316">
        <v>42150000</v>
      </c>
      <c r="I110" s="700" t="s">
        <v>5002</v>
      </c>
      <c r="J110" s="146"/>
      <c r="K110" s="146"/>
      <c r="L110" s="146"/>
      <c r="M110" s="146"/>
      <c r="N110" s="148" t="s">
        <v>4737</v>
      </c>
      <c r="O110" s="146">
        <v>1</v>
      </c>
      <c r="P110" s="146"/>
      <c r="Q110" s="146"/>
      <c r="R110" s="182" t="s">
        <v>4741</v>
      </c>
      <c r="S110" s="226"/>
      <c r="T110" s="676"/>
      <c r="U110" s="147"/>
      <c r="V110" s="147"/>
      <c r="W110" s="147"/>
      <c r="X110" s="117"/>
    </row>
    <row r="111" spans="1:35" ht="22.5" hidden="1" customHeight="1" x14ac:dyDescent="0.2">
      <c r="A111" s="167">
        <v>2</v>
      </c>
      <c r="B111" s="693">
        <v>0</v>
      </c>
      <c r="C111" s="693">
        <v>4</v>
      </c>
      <c r="D111" s="693">
        <v>1</v>
      </c>
      <c r="E111" s="163" t="s">
        <v>2050</v>
      </c>
      <c r="F111" s="593" t="s">
        <v>4675</v>
      </c>
      <c r="G111" s="143"/>
      <c r="H111" s="316">
        <v>42150000</v>
      </c>
      <c r="I111" s="700" t="s">
        <v>5001</v>
      </c>
      <c r="J111" s="146"/>
      <c r="K111" s="146"/>
      <c r="L111" s="146"/>
      <c r="M111" s="146"/>
      <c r="N111" s="148" t="s">
        <v>4737</v>
      </c>
      <c r="O111" s="146">
        <v>2</v>
      </c>
      <c r="P111" s="146"/>
      <c r="Q111" s="146">
        <f>+P111</f>
        <v>0</v>
      </c>
      <c r="R111" s="182" t="s">
        <v>4741</v>
      </c>
      <c r="S111" s="226"/>
      <c r="T111" s="676"/>
      <c r="U111" s="147"/>
      <c r="V111" s="147"/>
      <c r="W111" s="147"/>
      <c r="X111" s="117"/>
    </row>
    <row r="112" spans="1:35" ht="24" hidden="1" x14ac:dyDescent="0.2">
      <c r="A112" s="167">
        <v>2</v>
      </c>
      <c r="B112" s="693">
        <v>0</v>
      </c>
      <c r="C112" s="693">
        <v>4</v>
      </c>
      <c r="D112" s="693">
        <v>1</v>
      </c>
      <c r="E112" s="163" t="s">
        <v>2050</v>
      </c>
      <c r="F112" s="593" t="s">
        <v>4675</v>
      </c>
      <c r="G112" s="143"/>
      <c r="H112" s="316">
        <v>42150000</v>
      </c>
      <c r="I112" s="368" t="s">
        <v>4519</v>
      </c>
      <c r="J112" s="146"/>
      <c r="K112" s="146"/>
      <c r="L112" s="146"/>
      <c r="M112" s="146"/>
      <c r="N112" s="148" t="s">
        <v>4737</v>
      </c>
      <c r="O112" s="146"/>
      <c r="P112" s="146"/>
      <c r="Q112" s="146">
        <f t="shared" si="2"/>
        <v>0</v>
      </c>
      <c r="R112" s="182" t="s">
        <v>4741</v>
      </c>
      <c r="S112" s="226"/>
      <c r="T112" s="676"/>
      <c r="U112" s="147"/>
      <c r="V112" s="147"/>
      <c r="W112" s="147"/>
      <c r="X112" s="117"/>
    </row>
    <row r="113" spans="1:24" ht="24" hidden="1" x14ac:dyDescent="0.2">
      <c r="A113" s="167">
        <v>2</v>
      </c>
      <c r="B113" s="693">
        <v>0</v>
      </c>
      <c r="C113" s="693">
        <v>4</v>
      </c>
      <c r="D113" s="693">
        <v>1</v>
      </c>
      <c r="E113" s="163" t="s">
        <v>2050</v>
      </c>
      <c r="F113" s="593" t="s">
        <v>4675</v>
      </c>
      <c r="G113" s="143"/>
      <c r="H113" s="316">
        <v>42150000</v>
      </c>
      <c r="I113" s="368" t="s">
        <v>3057</v>
      </c>
      <c r="J113" s="146"/>
      <c r="K113" s="146"/>
      <c r="L113" s="146"/>
      <c r="M113" s="146"/>
      <c r="N113" s="148" t="s">
        <v>4737</v>
      </c>
      <c r="O113" s="146"/>
      <c r="P113" s="146"/>
      <c r="Q113" s="146">
        <f t="shared" si="2"/>
        <v>0</v>
      </c>
      <c r="R113" s="182" t="s">
        <v>4741</v>
      </c>
      <c r="S113" s="226"/>
      <c r="T113" s="676"/>
      <c r="U113" s="147"/>
      <c r="V113" s="147"/>
      <c r="W113" s="147"/>
      <c r="X113" s="117"/>
    </row>
    <row r="114" spans="1:24" ht="24" hidden="1" x14ac:dyDescent="0.2">
      <c r="A114" s="167">
        <v>2</v>
      </c>
      <c r="B114" s="693">
        <v>0</v>
      </c>
      <c r="C114" s="693">
        <v>4</v>
      </c>
      <c r="D114" s="693">
        <v>1</v>
      </c>
      <c r="E114" s="163" t="s">
        <v>2050</v>
      </c>
      <c r="F114" s="593" t="s">
        <v>4675</v>
      </c>
      <c r="G114" s="143"/>
      <c r="H114" s="316">
        <v>42150000</v>
      </c>
      <c r="I114" s="368" t="s">
        <v>4520</v>
      </c>
      <c r="J114" s="146"/>
      <c r="K114" s="146"/>
      <c r="L114" s="146"/>
      <c r="M114" s="146"/>
      <c r="N114" s="148" t="s">
        <v>4737</v>
      </c>
      <c r="O114" s="146"/>
      <c r="P114" s="146"/>
      <c r="Q114" s="146">
        <f t="shared" si="2"/>
        <v>0</v>
      </c>
      <c r="R114" s="182" t="s">
        <v>4741</v>
      </c>
      <c r="S114" s="226"/>
      <c r="T114" s="676"/>
      <c r="U114" s="147"/>
      <c r="V114" s="147"/>
      <c r="W114" s="147"/>
      <c r="X114" s="117"/>
    </row>
    <row r="115" spans="1:24" ht="24" hidden="1" x14ac:dyDescent="0.2">
      <c r="A115" s="167">
        <v>2</v>
      </c>
      <c r="B115" s="693">
        <v>0</v>
      </c>
      <c r="C115" s="693">
        <v>4</v>
      </c>
      <c r="D115" s="693">
        <v>1</v>
      </c>
      <c r="E115" s="163" t="s">
        <v>2050</v>
      </c>
      <c r="F115" s="593" t="s">
        <v>4675</v>
      </c>
      <c r="G115" s="143"/>
      <c r="H115" s="316">
        <v>42150000</v>
      </c>
      <c r="I115" s="368" t="s">
        <v>4521</v>
      </c>
      <c r="J115" s="146"/>
      <c r="K115" s="146"/>
      <c r="L115" s="146"/>
      <c r="M115" s="146"/>
      <c r="N115" s="148" t="s">
        <v>4737</v>
      </c>
      <c r="O115" s="146"/>
      <c r="P115" s="146"/>
      <c r="Q115" s="146">
        <f t="shared" si="2"/>
        <v>0</v>
      </c>
      <c r="R115" s="182" t="s">
        <v>4741</v>
      </c>
      <c r="S115" s="226"/>
      <c r="T115" s="676"/>
      <c r="U115" s="147"/>
      <c r="V115" s="147"/>
      <c r="W115" s="147"/>
      <c r="X115" s="117"/>
    </row>
    <row r="116" spans="1:24" ht="24" hidden="1" x14ac:dyDescent="0.2">
      <c r="A116" s="167">
        <v>2</v>
      </c>
      <c r="B116" s="693">
        <v>0</v>
      </c>
      <c r="C116" s="693">
        <v>4</v>
      </c>
      <c r="D116" s="693">
        <v>1</v>
      </c>
      <c r="E116" s="163" t="s">
        <v>2050</v>
      </c>
      <c r="F116" s="593" t="s">
        <v>4675</v>
      </c>
      <c r="G116" s="143"/>
      <c r="H116" s="316">
        <v>42150000</v>
      </c>
      <c r="I116" s="368" t="s">
        <v>4522</v>
      </c>
      <c r="J116" s="146"/>
      <c r="K116" s="146"/>
      <c r="L116" s="146"/>
      <c r="M116" s="146"/>
      <c r="N116" s="148" t="s">
        <v>4737</v>
      </c>
      <c r="O116" s="146"/>
      <c r="P116" s="146"/>
      <c r="Q116" s="146">
        <f t="shared" si="2"/>
        <v>0</v>
      </c>
      <c r="R116" s="182" t="s">
        <v>4741</v>
      </c>
      <c r="S116" s="226"/>
      <c r="T116" s="676"/>
      <c r="U116" s="147"/>
      <c r="V116" s="147"/>
      <c r="W116" s="147"/>
      <c r="X116" s="117"/>
    </row>
    <row r="117" spans="1:24" ht="24" hidden="1" x14ac:dyDescent="0.2">
      <c r="A117" s="167">
        <v>2</v>
      </c>
      <c r="B117" s="693">
        <v>0</v>
      </c>
      <c r="C117" s="693">
        <v>4</v>
      </c>
      <c r="D117" s="693">
        <v>1</v>
      </c>
      <c r="E117" s="163" t="s">
        <v>2050</v>
      </c>
      <c r="F117" s="593" t="s">
        <v>4675</v>
      </c>
      <c r="G117" s="143"/>
      <c r="H117" s="316">
        <v>42150000</v>
      </c>
      <c r="I117" s="368" t="s">
        <v>4523</v>
      </c>
      <c r="J117" s="146"/>
      <c r="K117" s="146"/>
      <c r="L117" s="146"/>
      <c r="M117" s="146"/>
      <c r="N117" s="148" t="s">
        <v>4737</v>
      </c>
      <c r="O117" s="146"/>
      <c r="P117" s="146"/>
      <c r="Q117" s="146">
        <f t="shared" si="2"/>
        <v>0</v>
      </c>
      <c r="R117" s="182" t="s">
        <v>4741</v>
      </c>
      <c r="S117" s="226"/>
      <c r="T117" s="676"/>
      <c r="U117" s="147"/>
      <c r="V117" s="147"/>
      <c r="W117" s="147"/>
      <c r="X117" s="117"/>
    </row>
    <row r="118" spans="1:24" ht="24" hidden="1" x14ac:dyDescent="0.2">
      <c r="A118" s="167">
        <v>2</v>
      </c>
      <c r="B118" s="693">
        <v>0</v>
      </c>
      <c r="C118" s="693">
        <v>4</v>
      </c>
      <c r="D118" s="693">
        <v>1</v>
      </c>
      <c r="E118" s="163" t="s">
        <v>2050</v>
      </c>
      <c r="F118" s="593" t="s">
        <v>4675</v>
      </c>
      <c r="G118" s="143"/>
      <c r="H118" s="316">
        <v>42150000</v>
      </c>
      <c r="I118" s="368" t="s">
        <v>4033</v>
      </c>
      <c r="J118" s="146"/>
      <c r="K118" s="146"/>
      <c r="L118" s="146"/>
      <c r="M118" s="146"/>
      <c r="N118" s="148" t="s">
        <v>4737</v>
      </c>
      <c r="O118" s="146"/>
      <c r="P118" s="146"/>
      <c r="Q118" s="146">
        <f t="shared" si="2"/>
        <v>0</v>
      </c>
      <c r="R118" s="182" t="s">
        <v>4741</v>
      </c>
      <c r="S118" s="226"/>
      <c r="T118" s="676"/>
      <c r="U118" s="147"/>
      <c r="V118" s="147"/>
      <c r="W118" s="147"/>
      <c r="X118" s="117"/>
    </row>
    <row r="119" spans="1:24" ht="24" hidden="1" x14ac:dyDescent="0.2">
      <c r="A119" s="167">
        <v>2</v>
      </c>
      <c r="B119" s="693">
        <v>0</v>
      </c>
      <c r="C119" s="693">
        <v>4</v>
      </c>
      <c r="D119" s="693">
        <v>1</v>
      </c>
      <c r="E119" s="163" t="s">
        <v>2050</v>
      </c>
      <c r="F119" s="593" t="s">
        <v>4675</v>
      </c>
      <c r="G119" s="143"/>
      <c r="H119" s="316">
        <v>42150000</v>
      </c>
      <c r="I119" s="368" t="s">
        <v>4524</v>
      </c>
      <c r="J119" s="146"/>
      <c r="K119" s="146"/>
      <c r="L119" s="146"/>
      <c r="M119" s="146"/>
      <c r="N119" s="148" t="s">
        <v>4737</v>
      </c>
      <c r="O119" s="146"/>
      <c r="P119" s="146"/>
      <c r="Q119" s="146">
        <f t="shared" si="2"/>
        <v>0</v>
      </c>
      <c r="R119" s="182" t="s">
        <v>4741</v>
      </c>
      <c r="S119" s="226"/>
      <c r="T119" s="676"/>
      <c r="U119" s="147"/>
      <c r="V119" s="147"/>
      <c r="W119" s="147"/>
      <c r="X119" s="117"/>
    </row>
    <row r="120" spans="1:24" ht="24" hidden="1" x14ac:dyDescent="0.2">
      <c r="A120" s="167">
        <v>2</v>
      </c>
      <c r="B120" s="693">
        <v>0</v>
      </c>
      <c r="C120" s="693">
        <v>4</v>
      </c>
      <c r="D120" s="693">
        <v>1</v>
      </c>
      <c r="E120" s="163" t="s">
        <v>2050</v>
      </c>
      <c r="F120" s="593" t="s">
        <v>4675</v>
      </c>
      <c r="G120" s="143"/>
      <c r="H120" s="316">
        <v>42150000</v>
      </c>
      <c r="I120" s="368" t="s">
        <v>3059</v>
      </c>
      <c r="J120" s="146"/>
      <c r="K120" s="146"/>
      <c r="L120" s="146"/>
      <c r="M120" s="146"/>
      <c r="N120" s="148" t="s">
        <v>4737</v>
      </c>
      <c r="O120" s="146"/>
      <c r="P120" s="146"/>
      <c r="Q120" s="146">
        <f t="shared" si="2"/>
        <v>0</v>
      </c>
      <c r="R120" s="182" t="s">
        <v>4741</v>
      </c>
      <c r="S120" s="226"/>
      <c r="T120" s="676"/>
      <c r="U120" s="147"/>
      <c r="V120" s="147"/>
      <c r="W120" s="147"/>
      <c r="X120" s="117"/>
    </row>
    <row r="121" spans="1:24" ht="24" hidden="1" x14ac:dyDescent="0.2">
      <c r="A121" s="167">
        <v>2</v>
      </c>
      <c r="B121" s="693">
        <v>0</v>
      </c>
      <c r="C121" s="693">
        <v>4</v>
      </c>
      <c r="D121" s="693">
        <v>1</v>
      </c>
      <c r="E121" s="163" t="s">
        <v>2050</v>
      </c>
      <c r="F121" s="593" t="s">
        <v>4675</v>
      </c>
      <c r="G121" s="143"/>
      <c r="H121" s="316">
        <v>42150000</v>
      </c>
      <c r="I121" s="368" t="s">
        <v>4525</v>
      </c>
      <c r="J121" s="146"/>
      <c r="K121" s="146"/>
      <c r="L121" s="146"/>
      <c r="M121" s="146"/>
      <c r="N121" s="148" t="s">
        <v>4737</v>
      </c>
      <c r="O121" s="146"/>
      <c r="P121" s="146"/>
      <c r="Q121" s="146">
        <f t="shared" si="2"/>
        <v>0</v>
      </c>
      <c r="R121" s="182" t="s">
        <v>4741</v>
      </c>
      <c r="S121" s="226"/>
      <c r="T121" s="676"/>
      <c r="U121" s="147"/>
      <c r="V121" s="147"/>
      <c r="W121" s="147"/>
      <c r="X121" s="117"/>
    </row>
    <row r="122" spans="1:24" ht="24" hidden="1" x14ac:dyDescent="0.2">
      <c r="A122" s="167">
        <v>2</v>
      </c>
      <c r="B122" s="693">
        <v>0</v>
      </c>
      <c r="C122" s="693">
        <v>4</v>
      </c>
      <c r="D122" s="693">
        <v>1</v>
      </c>
      <c r="E122" s="163" t="s">
        <v>2050</v>
      </c>
      <c r="F122" s="593" t="s">
        <v>4675</v>
      </c>
      <c r="G122" s="143"/>
      <c r="H122" s="316">
        <v>42150000</v>
      </c>
      <c r="I122" s="368" t="s">
        <v>4526</v>
      </c>
      <c r="J122" s="146"/>
      <c r="K122" s="146"/>
      <c r="L122" s="146"/>
      <c r="M122" s="146"/>
      <c r="N122" s="148" t="s">
        <v>4737</v>
      </c>
      <c r="O122" s="146"/>
      <c r="P122" s="146"/>
      <c r="Q122" s="146">
        <f t="shared" si="2"/>
        <v>0</v>
      </c>
      <c r="R122" s="182" t="s">
        <v>4741</v>
      </c>
      <c r="S122" s="226"/>
      <c r="T122" s="676"/>
      <c r="U122" s="147"/>
      <c r="V122" s="147"/>
      <c r="W122" s="147"/>
      <c r="X122" s="117"/>
    </row>
    <row r="123" spans="1:24" ht="24" hidden="1" x14ac:dyDescent="0.2">
      <c r="A123" s="167">
        <v>2</v>
      </c>
      <c r="B123" s="693">
        <v>0</v>
      </c>
      <c r="C123" s="693">
        <v>4</v>
      </c>
      <c r="D123" s="693">
        <v>1</v>
      </c>
      <c r="E123" s="163" t="s">
        <v>2050</v>
      </c>
      <c r="F123" s="593" t="s">
        <v>4675</v>
      </c>
      <c r="G123" s="143"/>
      <c r="H123" s="316">
        <v>42150000</v>
      </c>
      <c r="I123" s="368" t="s">
        <v>4034</v>
      </c>
      <c r="J123" s="146"/>
      <c r="K123" s="146"/>
      <c r="L123" s="146"/>
      <c r="M123" s="146"/>
      <c r="N123" s="148" t="s">
        <v>4737</v>
      </c>
      <c r="O123" s="146"/>
      <c r="P123" s="146"/>
      <c r="Q123" s="146">
        <f t="shared" si="2"/>
        <v>0</v>
      </c>
      <c r="R123" s="182" t="s">
        <v>4741</v>
      </c>
      <c r="S123" s="226"/>
      <c r="T123" s="676"/>
      <c r="U123" s="147"/>
      <c r="V123" s="147"/>
      <c r="W123" s="147"/>
      <c r="X123" s="117"/>
    </row>
    <row r="124" spans="1:24" ht="24" hidden="1" x14ac:dyDescent="0.2">
      <c r="A124" s="167">
        <v>2</v>
      </c>
      <c r="B124" s="693">
        <v>0</v>
      </c>
      <c r="C124" s="693">
        <v>4</v>
      </c>
      <c r="D124" s="693">
        <v>1</v>
      </c>
      <c r="E124" s="163" t="s">
        <v>2050</v>
      </c>
      <c r="F124" s="593" t="s">
        <v>4675</v>
      </c>
      <c r="G124" s="143"/>
      <c r="H124" s="316">
        <v>42150000</v>
      </c>
      <c r="I124" s="368" t="s">
        <v>4035</v>
      </c>
      <c r="J124" s="146"/>
      <c r="K124" s="146"/>
      <c r="L124" s="146"/>
      <c r="M124" s="146"/>
      <c r="N124" s="148" t="s">
        <v>4737</v>
      </c>
      <c r="O124" s="146"/>
      <c r="P124" s="146"/>
      <c r="Q124" s="146">
        <f t="shared" si="2"/>
        <v>0</v>
      </c>
      <c r="R124" s="182" t="s">
        <v>4741</v>
      </c>
      <c r="S124" s="226"/>
      <c r="T124" s="676"/>
      <c r="U124" s="147"/>
      <c r="V124" s="147"/>
      <c r="W124" s="147"/>
      <c r="X124" s="117"/>
    </row>
    <row r="125" spans="1:24" ht="24" hidden="1" x14ac:dyDescent="0.2">
      <c r="A125" s="167">
        <v>2</v>
      </c>
      <c r="B125" s="693">
        <v>0</v>
      </c>
      <c r="C125" s="693">
        <v>4</v>
      </c>
      <c r="D125" s="693">
        <v>1</v>
      </c>
      <c r="E125" s="163" t="s">
        <v>2050</v>
      </c>
      <c r="F125" s="593" t="s">
        <v>4675</v>
      </c>
      <c r="G125" s="143"/>
      <c r="H125" s="316">
        <v>42150000</v>
      </c>
      <c r="I125" s="368" t="s">
        <v>4036</v>
      </c>
      <c r="J125" s="146"/>
      <c r="K125" s="146"/>
      <c r="L125" s="146"/>
      <c r="M125" s="146"/>
      <c r="N125" s="148" t="s">
        <v>4737</v>
      </c>
      <c r="O125" s="146"/>
      <c r="P125" s="146"/>
      <c r="Q125" s="146">
        <f t="shared" si="2"/>
        <v>0</v>
      </c>
      <c r="R125" s="182" t="s">
        <v>4741</v>
      </c>
      <c r="S125" s="226"/>
      <c r="T125" s="676"/>
      <c r="U125" s="147"/>
      <c r="V125" s="147"/>
      <c r="W125" s="147"/>
      <c r="X125" s="117"/>
    </row>
    <row r="126" spans="1:24" ht="24" hidden="1" x14ac:dyDescent="0.2">
      <c r="A126" s="167">
        <v>2</v>
      </c>
      <c r="B126" s="693">
        <v>0</v>
      </c>
      <c r="C126" s="693">
        <v>4</v>
      </c>
      <c r="D126" s="693">
        <v>1</v>
      </c>
      <c r="E126" s="163" t="s">
        <v>2050</v>
      </c>
      <c r="F126" s="593" t="s">
        <v>4675</v>
      </c>
      <c r="G126" s="143"/>
      <c r="H126" s="316">
        <v>42150000</v>
      </c>
      <c r="I126" s="368" t="s">
        <v>4527</v>
      </c>
      <c r="J126" s="146"/>
      <c r="K126" s="146"/>
      <c r="L126" s="146"/>
      <c r="M126" s="146"/>
      <c r="N126" s="148" t="s">
        <v>4737</v>
      </c>
      <c r="O126" s="146"/>
      <c r="P126" s="146"/>
      <c r="Q126" s="146">
        <f t="shared" si="2"/>
        <v>0</v>
      </c>
      <c r="R126" s="182" t="s">
        <v>4741</v>
      </c>
      <c r="S126" s="226"/>
      <c r="T126" s="676"/>
      <c r="U126" s="147"/>
      <c r="V126" s="147"/>
      <c r="W126" s="147"/>
      <c r="X126" s="117"/>
    </row>
    <row r="127" spans="1:24" ht="24" hidden="1" x14ac:dyDescent="0.2">
      <c r="A127" s="167">
        <v>2</v>
      </c>
      <c r="B127" s="693">
        <v>0</v>
      </c>
      <c r="C127" s="693">
        <v>4</v>
      </c>
      <c r="D127" s="693">
        <v>1</v>
      </c>
      <c r="E127" s="163" t="s">
        <v>2050</v>
      </c>
      <c r="F127" s="593" t="s">
        <v>4675</v>
      </c>
      <c r="G127" s="143"/>
      <c r="H127" s="316">
        <v>42150000</v>
      </c>
      <c r="I127" s="368" t="s">
        <v>4528</v>
      </c>
      <c r="J127" s="146"/>
      <c r="K127" s="146"/>
      <c r="L127" s="146"/>
      <c r="M127" s="146"/>
      <c r="N127" s="148" t="s">
        <v>4737</v>
      </c>
      <c r="O127" s="146"/>
      <c r="P127" s="146"/>
      <c r="Q127" s="146">
        <f t="shared" si="2"/>
        <v>0</v>
      </c>
      <c r="R127" s="182" t="s">
        <v>4741</v>
      </c>
      <c r="S127" s="226"/>
      <c r="T127" s="676"/>
      <c r="U127" s="147"/>
      <c r="V127" s="147"/>
      <c r="W127" s="147"/>
      <c r="X127" s="117"/>
    </row>
    <row r="128" spans="1:24" ht="24" hidden="1" x14ac:dyDescent="0.2">
      <c r="A128" s="167">
        <v>2</v>
      </c>
      <c r="B128" s="693">
        <v>0</v>
      </c>
      <c r="C128" s="693">
        <v>4</v>
      </c>
      <c r="D128" s="693">
        <v>1</v>
      </c>
      <c r="E128" s="163" t="s">
        <v>2050</v>
      </c>
      <c r="F128" s="593" t="s">
        <v>4675</v>
      </c>
      <c r="G128" s="143"/>
      <c r="H128" s="316">
        <v>42150000</v>
      </c>
      <c r="I128" s="368" t="s">
        <v>4529</v>
      </c>
      <c r="J128" s="146"/>
      <c r="K128" s="146"/>
      <c r="L128" s="146"/>
      <c r="M128" s="146"/>
      <c r="N128" s="148" t="s">
        <v>4737</v>
      </c>
      <c r="O128" s="146"/>
      <c r="P128" s="146"/>
      <c r="Q128" s="146">
        <f t="shared" si="2"/>
        <v>0</v>
      </c>
      <c r="R128" s="182" t="s">
        <v>4741</v>
      </c>
      <c r="S128" s="226"/>
      <c r="T128" s="676"/>
      <c r="U128" s="147"/>
      <c r="V128" s="147"/>
      <c r="W128" s="147"/>
      <c r="X128" s="117"/>
    </row>
    <row r="129" spans="1:35" ht="24" hidden="1" x14ac:dyDescent="0.2">
      <c r="A129" s="167">
        <v>2</v>
      </c>
      <c r="B129" s="693">
        <v>0</v>
      </c>
      <c r="C129" s="693">
        <v>4</v>
      </c>
      <c r="D129" s="693">
        <v>1</v>
      </c>
      <c r="E129" s="163" t="s">
        <v>2050</v>
      </c>
      <c r="F129" s="593" t="s">
        <v>4675</v>
      </c>
      <c r="G129" s="143"/>
      <c r="H129" s="316">
        <v>42150000</v>
      </c>
      <c r="I129" s="368" t="s">
        <v>4038</v>
      </c>
      <c r="J129" s="146"/>
      <c r="K129" s="146"/>
      <c r="L129" s="146"/>
      <c r="M129" s="146"/>
      <c r="N129" s="148" t="s">
        <v>4737</v>
      </c>
      <c r="O129" s="146"/>
      <c r="P129" s="146"/>
      <c r="Q129" s="146">
        <f t="shared" si="2"/>
        <v>0</v>
      </c>
      <c r="R129" s="182" t="s">
        <v>4741</v>
      </c>
      <c r="S129" s="226"/>
      <c r="T129" s="676"/>
      <c r="U129" s="147"/>
      <c r="V129" s="147"/>
      <c r="W129" s="147"/>
      <c r="X129" s="117"/>
    </row>
    <row r="130" spans="1:35" s="172" customFormat="1" ht="24" hidden="1" x14ac:dyDescent="0.2">
      <c r="A130" s="167">
        <v>2</v>
      </c>
      <c r="B130" s="693">
        <v>0</v>
      </c>
      <c r="C130" s="693">
        <v>4</v>
      </c>
      <c r="D130" s="693">
        <v>1</v>
      </c>
      <c r="E130" s="163" t="s">
        <v>2050</v>
      </c>
      <c r="F130" s="593" t="s">
        <v>4675</v>
      </c>
      <c r="G130" s="143"/>
      <c r="H130" s="316">
        <v>42150000</v>
      </c>
      <c r="I130" s="317" t="s">
        <v>4037</v>
      </c>
      <c r="J130" s="169"/>
      <c r="K130" s="169"/>
      <c r="L130" s="169"/>
      <c r="M130" s="146"/>
      <c r="N130" s="148" t="s">
        <v>4737</v>
      </c>
      <c r="O130" s="146"/>
      <c r="P130" s="146"/>
      <c r="Q130" s="146">
        <f t="shared" si="2"/>
        <v>0</v>
      </c>
      <c r="R130" s="182" t="s">
        <v>4741</v>
      </c>
      <c r="S130" s="226"/>
      <c r="T130" s="676"/>
      <c r="U130" s="170"/>
      <c r="V130" s="170"/>
      <c r="W130" s="170"/>
      <c r="X130" s="117"/>
      <c r="Y130" s="171"/>
      <c r="Z130" s="171"/>
      <c r="AA130" s="171"/>
      <c r="AB130" s="171"/>
      <c r="AC130" s="171"/>
      <c r="AD130" s="171"/>
      <c r="AE130" s="171"/>
      <c r="AF130" s="171"/>
      <c r="AG130" s="171"/>
      <c r="AH130" s="171"/>
      <c r="AI130" s="171"/>
    </row>
    <row r="131" spans="1:35" ht="24" hidden="1" x14ac:dyDescent="0.2">
      <c r="A131" s="167">
        <v>2</v>
      </c>
      <c r="B131" s="693">
        <v>0</v>
      </c>
      <c r="C131" s="693">
        <v>4</v>
      </c>
      <c r="D131" s="693">
        <v>1</v>
      </c>
      <c r="E131" s="163" t="s">
        <v>2050</v>
      </c>
      <c r="F131" s="593" t="s">
        <v>4675</v>
      </c>
      <c r="G131" s="143"/>
      <c r="H131" s="316">
        <v>42150000</v>
      </c>
      <c r="I131" s="317" t="s">
        <v>4530</v>
      </c>
      <c r="J131" s="146"/>
      <c r="K131" s="146"/>
      <c r="L131" s="146"/>
      <c r="M131" s="146"/>
      <c r="N131" s="148" t="s">
        <v>4737</v>
      </c>
      <c r="O131" s="146"/>
      <c r="P131" s="146"/>
      <c r="Q131" s="146">
        <f t="shared" si="2"/>
        <v>0</v>
      </c>
      <c r="R131" s="182" t="s">
        <v>4741</v>
      </c>
      <c r="S131" s="226"/>
      <c r="T131" s="676"/>
      <c r="U131" s="147"/>
      <c r="V131" s="147"/>
      <c r="W131" s="147"/>
      <c r="X131" s="117"/>
    </row>
    <row r="132" spans="1:35" ht="24" hidden="1" x14ac:dyDescent="0.2">
      <c r="A132" s="167">
        <v>2</v>
      </c>
      <c r="B132" s="693">
        <v>0</v>
      </c>
      <c r="C132" s="693">
        <v>4</v>
      </c>
      <c r="D132" s="693">
        <v>1</v>
      </c>
      <c r="E132" s="163" t="s">
        <v>2050</v>
      </c>
      <c r="F132" s="593" t="s">
        <v>4675</v>
      </c>
      <c r="G132" s="143"/>
      <c r="H132" s="316">
        <v>42150000</v>
      </c>
      <c r="I132" s="317" t="s">
        <v>4531</v>
      </c>
      <c r="J132" s="146"/>
      <c r="K132" s="146"/>
      <c r="L132" s="146"/>
      <c r="M132" s="146"/>
      <c r="N132" s="148" t="s">
        <v>4737</v>
      </c>
      <c r="O132" s="146"/>
      <c r="P132" s="146"/>
      <c r="Q132" s="146">
        <f t="shared" si="2"/>
        <v>0</v>
      </c>
      <c r="R132" s="182" t="s">
        <v>4741</v>
      </c>
      <c r="S132" s="226"/>
      <c r="T132" s="676"/>
      <c r="U132" s="147"/>
      <c r="V132" s="147"/>
      <c r="W132" s="147"/>
      <c r="X132" s="117"/>
    </row>
    <row r="133" spans="1:35" ht="24" hidden="1" x14ac:dyDescent="0.2">
      <c r="A133" s="167">
        <v>2</v>
      </c>
      <c r="B133" s="693">
        <v>0</v>
      </c>
      <c r="C133" s="693">
        <v>4</v>
      </c>
      <c r="D133" s="693">
        <v>1</v>
      </c>
      <c r="E133" s="163" t="s">
        <v>2050</v>
      </c>
      <c r="F133" s="593" t="s">
        <v>4675</v>
      </c>
      <c r="G133" s="143"/>
      <c r="H133" s="316">
        <v>42150000</v>
      </c>
      <c r="I133" s="317" t="s">
        <v>4532</v>
      </c>
      <c r="J133" s="146"/>
      <c r="K133" s="146"/>
      <c r="L133" s="146"/>
      <c r="M133" s="146"/>
      <c r="N133" s="148" t="s">
        <v>4737</v>
      </c>
      <c r="O133" s="146"/>
      <c r="P133" s="146"/>
      <c r="Q133" s="146">
        <f t="shared" si="2"/>
        <v>0</v>
      </c>
      <c r="R133" s="182" t="s">
        <v>4741</v>
      </c>
      <c r="S133" s="226"/>
      <c r="T133" s="676"/>
      <c r="U133" s="147"/>
      <c r="V133" s="147"/>
      <c r="W133" s="147"/>
      <c r="X133" s="117"/>
    </row>
    <row r="134" spans="1:35" ht="24" hidden="1" x14ac:dyDescent="0.2">
      <c r="A134" s="167">
        <v>2</v>
      </c>
      <c r="B134" s="693">
        <v>0</v>
      </c>
      <c r="C134" s="693">
        <v>4</v>
      </c>
      <c r="D134" s="693">
        <v>1</v>
      </c>
      <c r="E134" s="163" t="s">
        <v>2050</v>
      </c>
      <c r="F134" s="593" t="s">
        <v>4675</v>
      </c>
      <c r="G134" s="143"/>
      <c r="H134" s="316">
        <v>42151600</v>
      </c>
      <c r="I134" s="317" t="s">
        <v>4104</v>
      </c>
      <c r="J134" s="146"/>
      <c r="K134" s="146"/>
      <c r="L134" s="146"/>
      <c r="M134" s="146"/>
      <c r="N134" s="148"/>
      <c r="O134" s="146"/>
      <c r="P134" s="146">
        <f>+O134*285267</f>
        <v>0</v>
      </c>
      <c r="Q134" s="146">
        <f>+M134+P134-K134</f>
        <v>0</v>
      </c>
      <c r="R134" s="182" t="s">
        <v>4741</v>
      </c>
      <c r="S134" s="226"/>
      <c r="T134" s="676" t="s">
        <v>4687</v>
      </c>
      <c r="U134" s="147"/>
      <c r="V134" s="147"/>
      <c r="W134" s="147"/>
      <c r="X134" s="117"/>
    </row>
    <row r="135" spans="1:35" s="172" customFormat="1" ht="24" hidden="1" x14ac:dyDescent="0.2">
      <c r="A135" s="167">
        <v>2</v>
      </c>
      <c r="B135" s="693">
        <v>0</v>
      </c>
      <c r="C135" s="693">
        <v>4</v>
      </c>
      <c r="D135" s="693">
        <v>1</v>
      </c>
      <c r="E135" s="163" t="s">
        <v>2050</v>
      </c>
      <c r="F135" s="593" t="s">
        <v>4675</v>
      </c>
      <c r="G135" s="143"/>
      <c r="H135" s="316">
        <v>42150000</v>
      </c>
      <c r="I135" s="317" t="s">
        <v>4039</v>
      </c>
      <c r="J135" s="169"/>
      <c r="K135" s="169"/>
      <c r="L135" s="169"/>
      <c r="M135" s="146"/>
      <c r="N135" s="148"/>
      <c r="O135" s="146"/>
      <c r="P135" s="146"/>
      <c r="Q135" s="146">
        <f t="shared" si="2"/>
        <v>0</v>
      </c>
      <c r="R135" s="182" t="s">
        <v>4741</v>
      </c>
      <c r="S135" s="226"/>
      <c r="T135" s="676"/>
      <c r="U135" s="170"/>
      <c r="V135" s="170"/>
      <c r="W135" s="170"/>
      <c r="X135" s="117"/>
      <c r="Y135" s="171"/>
      <c r="Z135" s="171"/>
      <c r="AA135" s="171"/>
      <c r="AB135" s="171"/>
      <c r="AC135" s="171"/>
      <c r="AD135" s="171"/>
      <c r="AE135" s="171"/>
      <c r="AF135" s="171"/>
      <c r="AG135" s="171"/>
      <c r="AH135" s="171"/>
      <c r="AI135" s="171"/>
    </row>
    <row r="136" spans="1:35" ht="24" hidden="1" x14ac:dyDescent="0.2">
      <c r="A136" s="167">
        <v>2</v>
      </c>
      <c r="B136" s="693">
        <v>0</v>
      </c>
      <c r="C136" s="693">
        <v>4</v>
      </c>
      <c r="D136" s="693">
        <v>1</v>
      </c>
      <c r="E136" s="163" t="s">
        <v>2050</v>
      </c>
      <c r="F136" s="593" t="s">
        <v>4675</v>
      </c>
      <c r="G136" s="143"/>
      <c r="H136" s="316">
        <v>42150000</v>
      </c>
      <c r="I136" s="317" t="s">
        <v>290</v>
      </c>
      <c r="J136" s="146"/>
      <c r="K136" s="146"/>
      <c r="L136" s="146"/>
      <c r="M136" s="146"/>
      <c r="N136" s="148"/>
      <c r="O136" s="146"/>
      <c r="P136" s="146"/>
      <c r="Q136" s="146">
        <f t="shared" si="2"/>
        <v>0</v>
      </c>
      <c r="R136" s="182" t="s">
        <v>4741</v>
      </c>
      <c r="S136" s="226"/>
      <c r="T136" s="676"/>
      <c r="U136" s="147"/>
      <c r="V136" s="147"/>
      <c r="W136" s="147"/>
      <c r="X136" s="117"/>
    </row>
    <row r="137" spans="1:35" ht="24" hidden="1" x14ac:dyDescent="0.2">
      <c r="A137" s="167">
        <v>2</v>
      </c>
      <c r="B137" s="693">
        <v>0</v>
      </c>
      <c r="C137" s="693">
        <v>4</v>
      </c>
      <c r="D137" s="693">
        <v>1</v>
      </c>
      <c r="E137" s="163" t="s">
        <v>2050</v>
      </c>
      <c r="F137" s="593" t="s">
        <v>4675</v>
      </c>
      <c r="G137" s="143"/>
      <c r="H137" s="316">
        <v>42150000</v>
      </c>
      <c r="I137" s="317" t="s">
        <v>4533</v>
      </c>
      <c r="J137" s="146"/>
      <c r="K137" s="146"/>
      <c r="L137" s="146"/>
      <c r="M137" s="146"/>
      <c r="N137" s="148"/>
      <c r="O137" s="146"/>
      <c r="P137" s="146"/>
      <c r="Q137" s="146">
        <f t="shared" si="2"/>
        <v>0</v>
      </c>
      <c r="R137" s="182" t="s">
        <v>4741</v>
      </c>
      <c r="S137" s="226"/>
      <c r="T137" s="676"/>
      <c r="U137" s="147"/>
      <c r="V137" s="147"/>
      <c r="W137" s="147"/>
      <c r="X137" s="117"/>
    </row>
    <row r="138" spans="1:35" ht="24" hidden="1" x14ac:dyDescent="0.2">
      <c r="A138" s="167">
        <v>2</v>
      </c>
      <c r="B138" s="693">
        <v>0</v>
      </c>
      <c r="C138" s="693">
        <v>4</v>
      </c>
      <c r="D138" s="693">
        <v>1</v>
      </c>
      <c r="E138" s="163" t="s">
        <v>2050</v>
      </c>
      <c r="F138" s="593" t="s">
        <v>4675</v>
      </c>
      <c r="G138" s="143"/>
      <c r="H138" s="316">
        <v>42150000</v>
      </c>
      <c r="I138" s="317" t="s">
        <v>291</v>
      </c>
      <c r="J138" s="146"/>
      <c r="K138" s="146"/>
      <c r="L138" s="146"/>
      <c r="M138" s="146"/>
      <c r="N138" s="148"/>
      <c r="O138" s="146"/>
      <c r="P138" s="146"/>
      <c r="Q138" s="146">
        <f t="shared" si="2"/>
        <v>0</v>
      </c>
      <c r="R138" s="182" t="s">
        <v>4741</v>
      </c>
      <c r="S138" s="226"/>
      <c r="T138" s="676"/>
      <c r="U138" s="147"/>
      <c r="V138" s="147"/>
      <c r="W138" s="147"/>
      <c r="X138" s="117"/>
    </row>
    <row r="139" spans="1:35" ht="24" hidden="1" x14ac:dyDescent="0.2">
      <c r="A139" s="167">
        <v>2</v>
      </c>
      <c r="B139" s="693">
        <v>0</v>
      </c>
      <c r="C139" s="693">
        <v>4</v>
      </c>
      <c r="D139" s="693">
        <v>1</v>
      </c>
      <c r="E139" s="163" t="s">
        <v>2050</v>
      </c>
      <c r="F139" s="593" t="s">
        <v>4675</v>
      </c>
      <c r="G139" s="143"/>
      <c r="H139" s="316">
        <v>42150000</v>
      </c>
      <c r="I139" s="317" t="s">
        <v>291</v>
      </c>
      <c r="J139" s="146"/>
      <c r="K139" s="146"/>
      <c r="L139" s="146"/>
      <c r="M139" s="146"/>
      <c r="N139" s="148"/>
      <c r="O139" s="146"/>
      <c r="P139" s="146"/>
      <c r="Q139" s="146">
        <f t="shared" si="2"/>
        <v>0</v>
      </c>
      <c r="R139" s="182" t="s">
        <v>4741</v>
      </c>
      <c r="S139" s="226"/>
      <c r="T139" s="676"/>
      <c r="U139" s="147"/>
      <c r="V139" s="147"/>
      <c r="W139" s="147"/>
      <c r="X139" s="117"/>
    </row>
    <row r="140" spans="1:35" ht="24" hidden="1" x14ac:dyDescent="0.2">
      <c r="A140" s="167">
        <v>2</v>
      </c>
      <c r="B140" s="693">
        <v>0</v>
      </c>
      <c r="C140" s="693">
        <v>4</v>
      </c>
      <c r="D140" s="693">
        <v>1</v>
      </c>
      <c r="E140" s="163" t="s">
        <v>2050</v>
      </c>
      <c r="F140" s="593" t="s">
        <v>4675</v>
      </c>
      <c r="G140" s="143"/>
      <c r="H140" s="316">
        <v>42150000</v>
      </c>
      <c r="I140" s="317" t="s">
        <v>292</v>
      </c>
      <c r="J140" s="146"/>
      <c r="K140" s="146"/>
      <c r="L140" s="146"/>
      <c r="M140" s="146"/>
      <c r="N140" s="148"/>
      <c r="O140" s="146"/>
      <c r="P140" s="146"/>
      <c r="Q140" s="146">
        <f t="shared" si="2"/>
        <v>0</v>
      </c>
      <c r="R140" s="182" t="s">
        <v>4741</v>
      </c>
      <c r="S140" s="226"/>
      <c r="T140" s="676"/>
      <c r="U140" s="147"/>
      <c r="V140" s="147"/>
      <c r="W140" s="147"/>
      <c r="X140" s="117"/>
    </row>
    <row r="141" spans="1:35" ht="24" hidden="1" x14ac:dyDescent="0.2">
      <c r="A141" s="167">
        <v>2</v>
      </c>
      <c r="B141" s="693">
        <v>0</v>
      </c>
      <c r="C141" s="693">
        <v>4</v>
      </c>
      <c r="D141" s="693">
        <v>1</v>
      </c>
      <c r="E141" s="163" t="s">
        <v>2050</v>
      </c>
      <c r="F141" s="593" t="s">
        <v>4675</v>
      </c>
      <c r="G141" s="143"/>
      <c r="H141" s="316">
        <v>42150000</v>
      </c>
      <c r="I141" s="317" t="s">
        <v>4534</v>
      </c>
      <c r="J141" s="146"/>
      <c r="K141" s="146"/>
      <c r="L141" s="146"/>
      <c r="M141" s="146"/>
      <c r="N141" s="148"/>
      <c r="O141" s="146"/>
      <c r="P141" s="146"/>
      <c r="Q141" s="146">
        <f t="shared" si="2"/>
        <v>0</v>
      </c>
      <c r="R141" s="182" t="s">
        <v>4741</v>
      </c>
      <c r="S141" s="226"/>
      <c r="T141" s="676"/>
      <c r="U141" s="147"/>
      <c r="V141" s="147"/>
      <c r="W141" s="147"/>
      <c r="X141" s="117"/>
    </row>
    <row r="142" spans="1:35" ht="24" hidden="1" x14ac:dyDescent="0.2">
      <c r="A142" s="167">
        <v>2</v>
      </c>
      <c r="B142" s="693">
        <v>0</v>
      </c>
      <c r="C142" s="693">
        <v>4</v>
      </c>
      <c r="D142" s="693">
        <v>1</v>
      </c>
      <c r="E142" s="163" t="s">
        <v>2050</v>
      </c>
      <c r="F142" s="593" t="s">
        <v>4675</v>
      </c>
      <c r="G142" s="143"/>
      <c r="H142" s="316">
        <v>42150000</v>
      </c>
      <c r="I142" s="317" t="s">
        <v>4462</v>
      </c>
      <c r="J142" s="146"/>
      <c r="K142" s="146"/>
      <c r="L142" s="146"/>
      <c r="M142" s="146"/>
      <c r="N142" s="148"/>
      <c r="O142" s="146"/>
      <c r="P142" s="146"/>
      <c r="Q142" s="146">
        <f t="shared" si="2"/>
        <v>0</v>
      </c>
      <c r="R142" s="182" t="s">
        <v>4741</v>
      </c>
      <c r="S142" s="226"/>
      <c r="T142" s="676"/>
      <c r="U142" s="147"/>
      <c r="V142" s="147"/>
      <c r="W142" s="147"/>
      <c r="X142" s="117"/>
    </row>
    <row r="143" spans="1:35" ht="24" hidden="1" x14ac:dyDescent="0.2">
      <c r="A143" s="167">
        <v>2</v>
      </c>
      <c r="B143" s="693">
        <v>0</v>
      </c>
      <c r="C143" s="693">
        <v>4</v>
      </c>
      <c r="D143" s="693">
        <v>1</v>
      </c>
      <c r="E143" s="163" t="s">
        <v>2050</v>
      </c>
      <c r="F143" s="593" t="s">
        <v>4675</v>
      </c>
      <c r="G143" s="143"/>
      <c r="H143" s="316">
        <v>42150000</v>
      </c>
      <c r="I143" s="317" t="s">
        <v>4535</v>
      </c>
      <c r="J143" s="146"/>
      <c r="K143" s="146"/>
      <c r="L143" s="146"/>
      <c r="M143" s="146"/>
      <c r="N143" s="148"/>
      <c r="O143" s="146"/>
      <c r="P143" s="146"/>
      <c r="Q143" s="146">
        <f t="shared" si="2"/>
        <v>0</v>
      </c>
      <c r="R143" s="182" t="s">
        <v>4741</v>
      </c>
      <c r="S143" s="226"/>
      <c r="T143" s="676"/>
      <c r="U143" s="147"/>
      <c r="V143" s="147"/>
      <c r="W143" s="147"/>
      <c r="X143" s="117"/>
    </row>
    <row r="144" spans="1:35" s="894" customFormat="1" ht="30.75" customHeight="1" x14ac:dyDescent="0.2">
      <c r="A144" s="884">
        <v>2</v>
      </c>
      <c r="B144" s="885">
        <v>0</v>
      </c>
      <c r="C144" s="885">
        <v>4</v>
      </c>
      <c r="D144" s="885">
        <v>1</v>
      </c>
      <c r="E144" s="886" t="s">
        <v>2050</v>
      </c>
      <c r="F144" s="887" t="s">
        <v>4675</v>
      </c>
      <c r="G144" s="888"/>
      <c r="H144" s="906">
        <v>42151619</v>
      </c>
      <c r="I144" s="902" t="s">
        <v>4862</v>
      </c>
      <c r="J144" s="890"/>
      <c r="K144" s="890"/>
      <c r="L144" s="890"/>
      <c r="M144" s="890"/>
      <c r="N144" s="865" t="s">
        <v>4737</v>
      </c>
      <c r="O144" s="866">
        <v>10</v>
      </c>
      <c r="P144" s="864">
        <f>+O144*4000</f>
        <v>40000</v>
      </c>
      <c r="Q144" s="864">
        <f>+P144</f>
        <v>40000</v>
      </c>
      <c r="R144" s="866" t="s">
        <v>4767</v>
      </c>
      <c r="S144" s="866">
        <v>2</v>
      </c>
      <c r="T144" s="865" t="s">
        <v>4687</v>
      </c>
      <c r="U144" s="867" t="s">
        <v>4670</v>
      </c>
      <c r="V144" s="892"/>
      <c r="W144" s="892"/>
      <c r="X144" s="845" t="s">
        <v>5121</v>
      </c>
      <c r="Y144" s="893"/>
      <c r="Z144" s="893"/>
      <c r="AA144" s="893"/>
      <c r="AB144" s="893"/>
      <c r="AC144" s="893"/>
      <c r="AD144" s="893"/>
      <c r="AE144" s="893"/>
      <c r="AF144" s="893"/>
      <c r="AG144" s="893"/>
      <c r="AH144" s="893"/>
      <c r="AI144" s="893"/>
    </row>
    <row r="145" spans="1:35" ht="24" hidden="1" x14ac:dyDescent="0.2">
      <c r="A145" s="167">
        <v>2</v>
      </c>
      <c r="B145" s="647">
        <v>0</v>
      </c>
      <c r="C145" s="647">
        <v>4</v>
      </c>
      <c r="D145" s="647">
        <v>1</v>
      </c>
      <c r="E145" s="163" t="s">
        <v>2050</v>
      </c>
      <c r="F145" s="593" t="s">
        <v>4675</v>
      </c>
      <c r="G145" s="143"/>
      <c r="H145" s="907">
        <v>42150000</v>
      </c>
      <c r="I145" s="145" t="s">
        <v>293</v>
      </c>
      <c r="J145" s="146"/>
      <c r="K145" s="146"/>
      <c r="L145" s="146"/>
      <c r="M145" s="146"/>
      <c r="N145" s="676" t="s">
        <v>4737</v>
      </c>
      <c r="O145" s="226"/>
      <c r="P145" s="169"/>
      <c r="Q145" s="169">
        <f t="shared" si="2"/>
        <v>0</v>
      </c>
      <c r="R145" s="182" t="s">
        <v>4741</v>
      </c>
      <c r="S145" s="226">
        <v>2</v>
      </c>
      <c r="T145" s="676"/>
      <c r="U145" s="827"/>
      <c r="V145" s="147"/>
      <c r="W145" s="147"/>
      <c r="X145" s="117"/>
    </row>
    <row r="146" spans="1:35" ht="24" hidden="1" x14ac:dyDescent="0.2">
      <c r="A146" s="167">
        <v>2</v>
      </c>
      <c r="B146" s="647">
        <v>0</v>
      </c>
      <c r="C146" s="647">
        <v>4</v>
      </c>
      <c r="D146" s="647">
        <v>1</v>
      </c>
      <c r="E146" s="163" t="s">
        <v>2050</v>
      </c>
      <c r="F146" s="593" t="s">
        <v>4675</v>
      </c>
      <c r="G146" s="143"/>
      <c r="H146" s="907">
        <v>42150000</v>
      </c>
      <c r="I146" s="369" t="s">
        <v>4536</v>
      </c>
      <c r="J146" s="146"/>
      <c r="K146" s="146"/>
      <c r="L146" s="146"/>
      <c r="M146" s="146"/>
      <c r="N146" s="676" t="s">
        <v>4737</v>
      </c>
      <c r="O146" s="226"/>
      <c r="P146" s="169"/>
      <c r="Q146" s="169">
        <f t="shared" si="2"/>
        <v>0</v>
      </c>
      <c r="R146" s="182" t="s">
        <v>4741</v>
      </c>
      <c r="S146" s="226">
        <v>2</v>
      </c>
      <c r="T146" s="676"/>
      <c r="U146" s="827"/>
      <c r="V146" s="147"/>
      <c r="W146" s="147"/>
      <c r="X146" s="117"/>
    </row>
    <row r="147" spans="1:35" ht="24" hidden="1" x14ac:dyDescent="0.2">
      <c r="A147" s="167">
        <v>2</v>
      </c>
      <c r="B147" s="647">
        <v>0</v>
      </c>
      <c r="C147" s="647">
        <v>4</v>
      </c>
      <c r="D147" s="647">
        <v>1</v>
      </c>
      <c r="E147" s="163" t="s">
        <v>2050</v>
      </c>
      <c r="F147" s="593" t="s">
        <v>4675</v>
      </c>
      <c r="G147" s="143"/>
      <c r="H147" s="907">
        <v>42150000</v>
      </c>
      <c r="I147" s="369" t="s">
        <v>4537</v>
      </c>
      <c r="J147" s="146"/>
      <c r="K147" s="146"/>
      <c r="L147" s="146"/>
      <c r="M147" s="146"/>
      <c r="N147" s="676" t="s">
        <v>4737</v>
      </c>
      <c r="O147" s="226"/>
      <c r="P147" s="169"/>
      <c r="Q147" s="169">
        <f t="shared" si="2"/>
        <v>0</v>
      </c>
      <c r="R147" s="182" t="s">
        <v>4741</v>
      </c>
      <c r="S147" s="226">
        <v>2</v>
      </c>
      <c r="T147" s="676"/>
      <c r="U147" s="827"/>
      <c r="V147" s="147"/>
      <c r="W147" s="147"/>
      <c r="X147" s="117"/>
    </row>
    <row r="148" spans="1:35" ht="24" hidden="1" x14ac:dyDescent="0.2">
      <c r="A148" s="167">
        <v>2</v>
      </c>
      <c r="B148" s="647">
        <v>0</v>
      </c>
      <c r="C148" s="647">
        <v>4</v>
      </c>
      <c r="D148" s="647">
        <v>1</v>
      </c>
      <c r="E148" s="163" t="s">
        <v>2050</v>
      </c>
      <c r="F148" s="593" t="s">
        <v>4675</v>
      </c>
      <c r="G148" s="143"/>
      <c r="H148" s="907">
        <v>42150000</v>
      </c>
      <c r="I148" s="369" t="s">
        <v>4538</v>
      </c>
      <c r="J148" s="146"/>
      <c r="K148" s="146"/>
      <c r="L148" s="146"/>
      <c r="M148" s="146"/>
      <c r="N148" s="676" t="s">
        <v>4737</v>
      </c>
      <c r="O148" s="226"/>
      <c r="P148" s="169"/>
      <c r="Q148" s="169">
        <f t="shared" si="2"/>
        <v>0</v>
      </c>
      <c r="R148" s="182" t="s">
        <v>4741</v>
      </c>
      <c r="S148" s="226">
        <v>2</v>
      </c>
      <c r="T148" s="676"/>
      <c r="U148" s="827"/>
      <c r="V148" s="147"/>
      <c r="W148" s="147"/>
      <c r="X148" s="117"/>
    </row>
    <row r="149" spans="1:35" ht="24" hidden="1" x14ac:dyDescent="0.2">
      <c r="A149" s="167">
        <v>2</v>
      </c>
      <c r="B149" s="647">
        <v>0</v>
      </c>
      <c r="C149" s="647">
        <v>4</v>
      </c>
      <c r="D149" s="647">
        <v>1</v>
      </c>
      <c r="E149" s="163" t="s">
        <v>2050</v>
      </c>
      <c r="F149" s="593" t="s">
        <v>4675</v>
      </c>
      <c r="G149" s="143"/>
      <c r="H149" s="907">
        <v>42150000</v>
      </c>
      <c r="I149" s="369" t="s">
        <v>4539</v>
      </c>
      <c r="J149" s="146"/>
      <c r="K149" s="146"/>
      <c r="L149" s="146"/>
      <c r="M149" s="146"/>
      <c r="N149" s="676" t="s">
        <v>4737</v>
      </c>
      <c r="O149" s="226"/>
      <c r="P149" s="169"/>
      <c r="Q149" s="169">
        <f t="shared" si="2"/>
        <v>0</v>
      </c>
      <c r="R149" s="182" t="s">
        <v>4741</v>
      </c>
      <c r="S149" s="226">
        <v>2</v>
      </c>
      <c r="T149" s="676"/>
      <c r="U149" s="827"/>
      <c r="V149" s="147"/>
      <c r="W149" s="147"/>
      <c r="X149" s="117"/>
    </row>
    <row r="150" spans="1:35" s="172" customFormat="1" ht="24" hidden="1" x14ac:dyDescent="0.2">
      <c r="A150" s="167">
        <v>2</v>
      </c>
      <c r="B150" s="647">
        <v>0</v>
      </c>
      <c r="C150" s="647">
        <v>4</v>
      </c>
      <c r="D150" s="647">
        <v>1</v>
      </c>
      <c r="E150" s="163" t="s">
        <v>2050</v>
      </c>
      <c r="F150" s="593" t="s">
        <v>4675</v>
      </c>
      <c r="G150" s="143"/>
      <c r="H150" s="907">
        <v>42150000</v>
      </c>
      <c r="I150" s="369" t="s">
        <v>4540</v>
      </c>
      <c r="J150" s="169"/>
      <c r="K150" s="169"/>
      <c r="L150" s="169"/>
      <c r="M150" s="146"/>
      <c r="N150" s="676" t="s">
        <v>4737</v>
      </c>
      <c r="O150" s="226"/>
      <c r="P150" s="169"/>
      <c r="Q150" s="169">
        <f t="shared" si="2"/>
        <v>0</v>
      </c>
      <c r="R150" s="182" t="s">
        <v>4741</v>
      </c>
      <c r="S150" s="226">
        <v>2</v>
      </c>
      <c r="T150" s="676"/>
      <c r="U150" s="827"/>
      <c r="V150" s="170"/>
      <c r="W150" s="170"/>
      <c r="X150" s="117"/>
      <c r="Y150" s="171"/>
      <c r="Z150" s="171"/>
      <c r="AA150" s="171"/>
      <c r="AB150" s="171"/>
      <c r="AC150" s="171"/>
      <c r="AD150" s="171"/>
      <c r="AE150" s="171"/>
      <c r="AF150" s="171"/>
      <c r="AG150" s="171"/>
      <c r="AH150" s="171"/>
      <c r="AI150" s="171"/>
    </row>
    <row r="151" spans="1:35" s="172" customFormat="1" ht="24" hidden="1" x14ac:dyDescent="0.2">
      <c r="A151" s="167">
        <v>2</v>
      </c>
      <c r="B151" s="647">
        <v>0</v>
      </c>
      <c r="C151" s="647">
        <v>4</v>
      </c>
      <c r="D151" s="647">
        <v>1</v>
      </c>
      <c r="E151" s="163" t="s">
        <v>2050</v>
      </c>
      <c r="F151" s="593" t="s">
        <v>4675</v>
      </c>
      <c r="G151" s="143"/>
      <c r="H151" s="907">
        <v>42150000</v>
      </c>
      <c r="I151" s="145" t="s">
        <v>4463</v>
      </c>
      <c r="J151" s="169"/>
      <c r="K151" s="169"/>
      <c r="L151" s="169"/>
      <c r="M151" s="146"/>
      <c r="N151" s="676" t="s">
        <v>4737</v>
      </c>
      <c r="O151" s="226"/>
      <c r="P151" s="169"/>
      <c r="Q151" s="169">
        <f t="shared" si="2"/>
        <v>0</v>
      </c>
      <c r="R151" s="182" t="s">
        <v>4741</v>
      </c>
      <c r="S151" s="226">
        <v>2</v>
      </c>
      <c r="T151" s="676"/>
      <c r="U151" s="827"/>
      <c r="V151" s="170"/>
      <c r="W151" s="170"/>
      <c r="X151" s="117"/>
      <c r="Y151" s="171"/>
      <c r="Z151" s="171"/>
      <c r="AA151" s="171"/>
      <c r="AB151" s="171"/>
      <c r="AC151" s="171"/>
      <c r="AD151" s="171"/>
      <c r="AE151" s="171"/>
      <c r="AF151" s="171"/>
      <c r="AG151" s="171"/>
      <c r="AH151" s="171"/>
      <c r="AI151" s="171"/>
    </row>
    <row r="152" spans="1:35" s="172" customFormat="1" ht="24" hidden="1" x14ac:dyDescent="0.2">
      <c r="A152" s="167">
        <v>2</v>
      </c>
      <c r="B152" s="647">
        <v>0</v>
      </c>
      <c r="C152" s="647">
        <v>4</v>
      </c>
      <c r="D152" s="647">
        <v>1</v>
      </c>
      <c r="E152" s="163" t="s">
        <v>2050</v>
      </c>
      <c r="F152" s="593" t="s">
        <v>4675</v>
      </c>
      <c r="G152" s="143"/>
      <c r="H152" s="907">
        <v>42150000</v>
      </c>
      <c r="I152" s="369" t="s">
        <v>4463</v>
      </c>
      <c r="J152" s="169"/>
      <c r="K152" s="169"/>
      <c r="L152" s="169"/>
      <c r="M152" s="146"/>
      <c r="N152" s="676" t="s">
        <v>4737</v>
      </c>
      <c r="O152" s="226"/>
      <c r="P152" s="169"/>
      <c r="Q152" s="169">
        <f t="shared" si="2"/>
        <v>0</v>
      </c>
      <c r="R152" s="182" t="s">
        <v>4741</v>
      </c>
      <c r="S152" s="226">
        <v>2</v>
      </c>
      <c r="T152" s="676"/>
      <c r="U152" s="827"/>
      <c r="V152" s="170"/>
      <c r="W152" s="170"/>
      <c r="X152" s="117"/>
      <c r="Y152" s="171"/>
      <c r="Z152" s="171"/>
      <c r="AA152" s="171"/>
      <c r="AB152" s="171"/>
      <c r="AC152" s="171"/>
      <c r="AD152" s="171"/>
      <c r="AE152" s="171"/>
      <c r="AF152" s="171"/>
      <c r="AG152" s="171"/>
      <c r="AH152" s="171"/>
      <c r="AI152" s="171"/>
    </row>
    <row r="153" spans="1:35" s="172" customFormat="1" ht="19.5" hidden="1" customHeight="1" x14ac:dyDescent="0.2">
      <c r="A153" s="167">
        <v>2</v>
      </c>
      <c r="B153" s="647">
        <v>0</v>
      </c>
      <c r="C153" s="647">
        <v>4</v>
      </c>
      <c r="D153" s="647">
        <v>1</v>
      </c>
      <c r="E153" s="163" t="s">
        <v>2050</v>
      </c>
      <c r="F153" s="593" t="s">
        <v>4675</v>
      </c>
      <c r="G153" s="143"/>
      <c r="H153" s="908">
        <v>42150000</v>
      </c>
      <c r="I153" s="616" t="s">
        <v>4541</v>
      </c>
      <c r="J153" s="169"/>
      <c r="K153" s="169"/>
      <c r="L153" s="169"/>
      <c r="M153" s="146"/>
      <c r="N153" s="676"/>
      <c r="O153" s="226"/>
      <c r="P153" s="169"/>
      <c r="Q153" s="169"/>
      <c r="R153" s="182" t="s">
        <v>4741</v>
      </c>
      <c r="S153" s="226">
        <v>2</v>
      </c>
      <c r="T153" s="676"/>
      <c r="U153" s="827"/>
      <c r="V153" s="170"/>
      <c r="W153" s="170"/>
      <c r="X153" s="117"/>
      <c r="Y153" s="171"/>
      <c r="Z153" s="171"/>
      <c r="AA153" s="171"/>
      <c r="AB153" s="171"/>
      <c r="AC153" s="171"/>
      <c r="AD153" s="171"/>
      <c r="AE153" s="171"/>
      <c r="AF153" s="171"/>
      <c r="AG153" s="171"/>
      <c r="AH153" s="171"/>
      <c r="AI153" s="171"/>
    </row>
    <row r="154" spans="1:35" s="172" customFormat="1" ht="19.5" hidden="1" customHeight="1" x14ac:dyDescent="0.2">
      <c r="A154" s="167">
        <v>2</v>
      </c>
      <c r="B154" s="647">
        <v>0</v>
      </c>
      <c r="C154" s="647">
        <v>4</v>
      </c>
      <c r="D154" s="647">
        <v>1</v>
      </c>
      <c r="E154" s="163" t="s">
        <v>2050</v>
      </c>
      <c r="F154" s="593" t="s">
        <v>4675</v>
      </c>
      <c r="G154" s="143"/>
      <c r="H154" s="908">
        <v>42150000</v>
      </c>
      <c r="I154" s="616" t="s">
        <v>4542</v>
      </c>
      <c r="J154" s="169"/>
      <c r="K154" s="169"/>
      <c r="L154" s="169"/>
      <c r="M154" s="146"/>
      <c r="N154" s="676"/>
      <c r="O154" s="226"/>
      <c r="P154" s="169"/>
      <c r="Q154" s="169"/>
      <c r="R154" s="182" t="s">
        <v>4741</v>
      </c>
      <c r="S154" s="226">
        <v>2</v>
      </c>
      <c r="T154" s="676"/>
      <c r="U154" s="827"/>
      <c r="V154" s="170"/>
      <c r="W154" s="170"/>
      <c r="X154" s="117"/>
      <c r="Y154" s="171"/>
      <c r="Z154" s="171"/>
      <c r="AA154" s="171"/>
      <c r="AB154" s="171"/>
      <c r="AC154" s="171"/>
      <c r="AD154" s="171"/>
      <c r="AE154" s="171"/>
      <c r="AF154" s="171"/>
      <c r="AG154" s="171"/>
      <c r="AH154" s="171"/>
      <c r="AI154" s="171"/>
    </row>
    <row r="155" spans="1:35" s="172" customFormat="1" ht="30" hidden="1" customHeight="1" x14ac:dyDescent="0.2">
      <c r="A155" s="167">
        <v>2</v>
      </c>
      <c r="B155" s="647">
        <v>0</v>
      </c>
      <c r="C155" s="647">
        <v>4</v>
      </c>
      <c r="D155" s="647">
        <v>1</v>
      </c>
      <c r="E155" s="163" t="s">
        <v>2050</v>
      </c>
      <c r="F155" s="593" t="s">
        <v>4675</v>
      </c>
      <c r="G155" s="143"/>
      <c r="H155" s="665">
        <v>42151619</v>
      </c>
      <c r="I155" s="317" t="s">
        <v>4865</v>
      </c>
      <c r="J155" s="169"/>
      <c r="K155" s="169"/>
      <c r="L155" s="169"/>
      <c r="M155" s="146"/>
      <c r="N155" s="676"/>
      <c r="O155" s="226"/>
      <c r="P155" s="169"/>
      <c r="Q155" s="169"/>
      <c r="R155" s="182" t="s">
        <v>4741</v>
      </c>
      <c r="S155" s="226">
        <v>2</v>
      </c>
      <c r="T155" s="676" t="s">
        <v>4687</v>
      </c>
      <c r="U155" s="827"/>
      <c r="V155" s="170"/>
      <c r="W155" s="170"/>
      <c r="X155" s="117"/>
      <c r="Y155" s="171"/>
      <c r="Z155" s="171"/>
      <c r="AA155" s="171"/>
      <c r="AB155" s="171"/>
      <c r="AC155" s="171"/>
      <c r="AD155" s="171"/>
      <c r="AE155" s="171"/>
      <c r="AF155" s="171"/>
      <c r="AG155" s="171"/>
      <c r="AH155" s="171"/>
      <c r="AI155" s="171"/>
    </row>
    <row r="156" spans="1:35" ht="24" hidden="1" customHeight="1" x14ac:dyDescent="0.2">
      <c r="A156" s="167">
        <v>2</v>
      </c>
      <c r="B156" s="647">
        <v>0</v>
      </c>
      <c r="C156" s="647">
        <v>4</v>
      </c>
      <c r="D156" s="647">
        <v>1</v>
      </c>
      <c r="E156" s="163" t="s">
        <v>2050</v>
      </c>
      <c r="F156" s="593" t="s">
        <v>4675</v>
      </c>
      <c r="G156" s="143"/>
      <c r="H156" s="665">
        <v>42152808</v>
      </c>
      <c r="I156" s="317" t="s">
        <v>4866</v>
      </c>
      <c r="J156" s="146"/>
      <c r="K156" s="146"/>
      <c r="L156" s="146"/>
      <c r="M156" s="146"/>
      <c r="N156" s="676"/>
      <c r="O156" s="226"/>
      <c r="P156" s="169"/>
      <c r="Q156" s="169"/>
      <c r="R156" s="182" t="s">
        <v>4741</v>
      </c>
      <c r="S156" s="226">
        <v>2</v>
      </c>
      <c r="T156" s="676" t="s">
        <v>4687</v>
      </c>
      <c r="U156" s="827"/>
      <c r="V156" s="147"/>
      <c r="W156" s="147"/>
      <c r="X156" s="117"/>
    </row>
    <row r="157" spans="1:35" ht="24" hidden="1" x14ac:dyDescent="0.2">
      <c r="A157" s="167">
        <v>2</v>
      </c>
      <c r="B157" s="647">
        <v>0</v>
      </c>
      <c r="C157" s="647">
        <v>4</v>
      </c>
      <c r="D157" s="647">
        <v>1</v>
      </c>
      <c r="E157" s="163" t="s">
        <v>2050</v>
      </c>
      <c r="F157" s="593" t="s">
        <v>4675</v>
      </c>
      <c r="G157" s="143"/>
      <c r="H157" s="665">
        <v>42150000</v>
      </c>
      <c r="I157" s="317" t="s">
        <v>4543</v>
      </c>
      <c r="J157" s="146"/>
      <c r="K157" s="146"/>
      <c r="L157" s="146"/>
      <c r="M157" s="146"/>
      <c r="N157" s="676"/>
      <c r="O157" s="226"/>
      <c r="P157" s="169"/>
      <c r="Q157" s="169"/>
      <c r="R157" s="182" t="s">
        <v>4741</v>
      </c>
      <c r="S157" s="226">
        <v>2</v>
      </c>
      <c r="T157" s="676"/>
      <c r="U157" s="827"/>
      <c r="V157" s="147"/>
      <c r="W157" s="147"/>
      <c r="X157" s="117"/>
    </row>
    <row r="158" spans="1:35" s="172" customFormat="1" ht="24" hidden="1" x14ac:dyDescent="0.2">
      <c r="A158" s="167">
        <v>2</v>
      </c>
      <c r="B158" s="647">
        <v>0</v>
      </c>
      <c r="C158" s="647">
        <v>4</v>
      </c>
      <c r="D158" s="647">
        <v>1</v>
      </c>
      <c r="E158" s="163" t="s">
        <v>2050</v>
      </c>
      <c r="F158" s="593" t="s">
        <v>4675</v>
      </c>
      <c r="G158" s="143"/>
      <c r="H158" s="665">
        <v>42152806</v>
      </c>
      <c r="I158" s="317" t="s">
        <v>4867</v>
      </c>
      <c r="J158" s="169"/>
      <c r="K158" s="169"/>
      <c r="L158" s="169"/>
      <c r="M158" s="146"/>
      <c r="N158" s="676"/>
      <c r="O158" s="226"/>
      <c r="P158" s="169"/>
      <c r="Q158" s="169"/>
      <c r="R158" s="182" t="s">
        <v>4741</v>
      </c>
      <c r="S158" s="226">
        <v>2</v>
      </c>
      <c r="T158" s="676" t="s">
        <v>4687</v>
      </c>
      <c r="U158" s="827"/>
      <c r="V158" s="170"/>
      <c r="W158" s="170"/>
      <c r="X158" s="117"/>
      <c r="Y158" s="171"/>
      <c r="Z158" s="171"/>
      <c r="AA158" s="171"/>
      <c r="AB158" s="171"/>
      <c r="AC158" s="171"/>
      <c r="AD158" s="171"/>
      <c r="AE158" s="171"/>
      <c r="AF158" s="171"/>
      <c r="AG158" s="171"/>
      <c r="AH158" s="171"/>
      <c r="AI158" s="171"/>
    </row>
    <row r="159" spans="1:35" ht="24" hidden="1" x14ac:dyDescent="0.2">
      <c r="A159" s="167">
        <v>2</v>
      </c>
      <c r="B159" s="647">
        <v>0</v>
      </c>
      <c r="C159" s="647">
        <v>4</v>
      </c>
      <c r="D159" s="647">
        <v>1</v>
      </c>
      <c r="E159" s="163" t="s">
        <v>2050</v>
      </c>
      <c r="F159" s="593" t="s">
        <v>4675</v>
      </c>
      <c r="G159" s="143"/>
      <c r="H159" s="665">
        <v>42150000</v>
      </c>
      <c r="I159" s="317" t="s">
        <v>3885</v>
      </c>
      <c r="J159" s="146"/>
      <c r="K159" s="146"/>
      <c r="L159" s="146"/>
      <c r="M159" s="146"/>
      <c r="N159" s="676"/>
      <c r="O159" s="226"/>
      <c r="P159" s="169"/>
      <c r="Q159" s="169"/>
      <c r="R159" s="182" t="s">
        <v>4741</v>
      </c>
      <c r="S159" s="226">
        <v>2</v>
      </c>
      <c r="T159" s="676"/>
      <c r="U159" s="827"/>
      <c r="V159" s="147"/>
      <c r="W159" s="147"/>
      <c r="X159" s="117"/>
    </row>
    <row r="160" spans="1:35" ht="24" hidden="1" x14ac:dyDescent="0.2">
      <c r="A160" s="167">
        <v>2</v>
      </c>
      <c r="B160" s="647">
        <v>0</v>
      </c>
      <c r="C160" s="647">
        <v>4</v>
      </c>
      <c r="D160" s="647">
        <v>1</v>
      </c>
      <c r="E160" s="163" t="s">
        <v>2050</v>
      </c>
      <c r="F160" s="593" t="s">
        <v>4675</v>
      </c>
      <c r="G160" s="143"/>
      <c r="H160" s="665">
        <v>42150000</v>
      </c>
      <c r="I160" s="317" t="s">
        <v>4544</v>
      </c>
      <c r="J160" s="146"/>
      <c r="K160" s="146"/>
      <c r="L160" s="146"/>
      <c r="M160" s="146"/>
      <c r="N160" s="676"/>
      <c r="O160" s="226"/>
      <c r="P160" s="169"/>
      <c r="Q160" s="169"/>
      <c r="R160" s="182" t="s">
        <v>4741</v>
      </c>
      <c r="S160" s="226">
        <v>2</v>
      </c>
      <c r="T160" s="676"/>
      <c r="U160" s="827"/>
      <c r="V160" s="147"/>
      <c r="W160" s="147"/>
      <c r="X160" s="117"/>
    </row>
    <row r="161" spans="1:35" ht="24" hidden="1" x14ac:dyDescent="0.2">
      <c r="A161" s="167">
        <v>2</v>
      </c>
      <c r="B161" s="647">
        <v>0</v>
      </c>
      <c r="C161" s="647">
        <v>4</v>
      </c>
      <c r="D161" s="647">
        <v>1</v>
      </c>
      <c r="E161" s="163" t="s">
        <v>2050</v>
      </c>
      <c r="F161" s="593" t="s">
        <v>4675</v>
      </c>
      <c r="G161" s="143"/>
      <c r="H161" s="665">
        <v>42150000</v>
      </c>
      <c r="I161" s="317" t="s">
        <v>4545</v>
      </c>
      <c r="J161" s="146"/>
      <c r="K161" s="146"/>
      <c r="L161" s="146"/>
      <c r="M161" s="146"/>
      <c r="N161" s="676"/>
      <c r="O161" s="226"/>
      <c r="P161" s="169"/>
      <c r="Q161" s="169"/>
      <c r="R161" s="182" t="s">
        <v>4741</v>
      </c>
      <c r="S161" s="226">
        <v>2</v>
      </c>
      <c r="T161" s="676"/>
      <c r="U161" s="827"/>
      <c r="V161" s="147"/>
      <c r="W161" s="147"/>
      <c r="X161" s="117"/>
    </row>
    <row r="162" spans="1:35" ht="24" hidden="1" x14ac:dyDescent="0.2">
      <c r="A162" s="167">
        <v>2</v>
      </c>
      <c r="B162" s="647">
        <v>0</v>
      </c>
      <c r="C162" s="647">
        <v>4</v>
      </c>
      <c r="D162" s="647">
        <v>1</v>
      </c>
      <c r="E162" s="163" t="s">
        <v>2050</v>
      </c>
      <c r="F162" s="593" t="s">
        <v>4675</v>
      </c>
      <c r="G162" s="143"/>
      <c r="H162" s="665">
        <v>42150000</v>
      </c>
      <c r="I162" s="317" t="s">
        <v>4546</v>
      </c>
      <c r="J162" s="146"/>
      <c r="K162" s="146"/>
      <c r="L162" s="146"/>
      <c r="M162" s="146"/>
      <c r="N162" s="676"/>
      <c r="O162" s="226"/>
      <c r="P162" s="169"/>
      <c r="Q162" s="169"/>
      <c r="R162" s="182" t="s">
        <v>4741</v>
      </c>
      <c r="S162" s="226">
        <v>2</v>
      </c>
      <c r="T162" s="676"/>
      <c r="U162" s="827"/>
      <c r="V162" s="147"/>
      <c r="W162" s="147"/>
      <c r="X162" s="117"/>
    </row>
    <row r="163" spans="1:35" ht="24" hidden="1" x14ac:dyDescent="0.2">
      <c r="A163" s="167">
        <v>2</v>
      </c>
      <c r="B163" s="647">
        <v>0</v>
      </c>
      <c r="C163" s="647">
        <v>4</v>
      </c>
      <c r="D163" s="647">
        <v>1</v>
      </c>
      <c r="E163" s="163" t="s">
        <v>2050</v>
      </c>
      <c r="F163" s="593" t="s">
        <v>4675</v>
      </c>
      <c r="G163" s="143"/>
      <c r="H163" s="665">
        <v>42150000</v>
      </c>
      <c r="I163" s="317" t="s">
        <v>4464</v>
      </c>
      <c r="J163" s="146"/>
      <c r="K163" s="146"/>
      <c r="L163" s="146"/>
      <c r="M163" s="146"/>
      <c r="N163" s="676"/>
      <c r="O163" s="226"/>
      <c r="P163" s="169"/>
      <c r="Q163" s="169"/>
      <c r="R163" s="182" t="s">
        <v>4741</v>
      </c>
      <c r="S163" s="226">
        <v>2</v>
      </c>
      <c r="T163" s="676"/>
      <c r="U163" s="827"/>
      <c r="V163" s="147"/>
      <c r="W163" s="147"/>
      <c r="X163" s="117"/>
    </row>
    <row r="164" spans="1:35" ht="24" hidden="1" x14ac:dyDescent="0.2">
      <c r="A164" s="167">
        <v>2</v>
      </c>
      <c r="B164" s="647">
        <v>0</v>
      </c>
      <c r="C164" s="647">
        <v>4</v>
      </c>
      <c r="D164" s="647">
        <v>1</v>
      </c>
      <c r="E164" s="163" t="s">
        <v>2050</v>
      </c>
      <c r="F164" s="593" t="s">
        <v>4675</v>
      </c>
      <c r="G164" s="143"/>
      <c r="H164" s="665">
        <v>42150000</v>
      </c>
      <c r="I164" s="317" t="s">
        <v>4547</v>
      </c>
      <c r="J164" s="146"/>
      <c r="K164" s="146"/>
      <c r="L164" s="146"/>
      <c r="M164" s="146"/>
      <c r="N164" s="676"/>
      <c r="O164" s="226"/>
      <c r="P164" s="169"/>
      <c r="Q164" s="169"/>
      <c r="R164" s="182" t="s">
        <v>4741</v>
      </c>
      <c r="S164" s="226">
        <v>2</v>
      </c>
      <c r="T164" s="676"/>
      <c r="U164" s="827"/>
      <c r="V164" s="147"/>
      <c r="W164" s="147"/>
      <c r="X164" s="117"/>
    </row>
    <row r="165" spans="1:35" ht="24" hidden="1" x14ac:dyDescent="0.2">
      <c r="A165" s="167">
        <v>2</v>
      </c>
      <c r="B165" s="647">
        <v>0</v>
      </c>
      <c r="C165" s="647">
        <v>4</v>
      </c>
      <c r="D165" s="647">
        <v>1</v>
      </c>
      <c r="E165" s="163" t="s">
        <v>2050</v>
      </c>
      <c r="F165" s="593" t="s">
        <v>4675</v>
      </c>
      <c r="G165" s="143"/>
      <c r="H165" s="665">
        <v>42150000</v>
      </c>
      <c r="I165" s="317" t="s">
        <v>294</v>
      </c>
      <c r="J165" s="146"/>
      <c r="K165" s="146"/>
      <c r="L165" s="146"/>
      <c r="M165" s="146"/>
      <c r="N165" s="676"/>
      <c r="O165" s="226"/>
      <c r="P165" s="169"/>
      <c r="Q165" s="169"/>
      <c r="R165" s="182" t="s">
        <v>4741</v>
      </c>
      <c r="S165" s="226">
        <v>2</v>
      </c>
      <c r="T165" s="676"/>
      <c r="U165" s="827"/>
      <c r="V165" s="147"/>
      <c r="W165" s="147"/>
      <c r="X165" s="117"/>
    </row>
    <row r="166" spans="1:35" ht="24" hidden="1" x14ac:dyDescent="0.2">
      <c r="A166" s="167">
        <v>2</v>
      </c>
      <c r="B166" s="647">
        <v>0</v>
      </c>
      <c r="C166" s="647">
        <v>4</v>
      </c>
      <c r="D166" s="647">
        <v>1</v>
      </c>
      <c r="E166" s="163" t="s">
        <v>2050</v>
      </c>
      <c r="F166" s="593" t="s">
        <v>4675</v>
      </c>
      <c r="G166" s="143"/>
      <c r="H166" s="665">
        <v>42150000</v>
      </c>
      <c r="I166" s="317" t="s">
        <v>2526</v>
      </c>
      <c r="J166" s="146"/>
      <c r="K166" s="146"/>
      <c r="L166" s="146"/>
      <c r="M166" s="146"/>
      <c r="N166" s="676"/>
      <c r="O166" s="226"/>
      <c r="P166" s="169"/>
      <c r="Q166" s="169"/>
      <c r="R166" s="182" t="s">
        <v>4741</v>
      </c>
      <c r="S166" s="226">
        <v>2</v>
      </c>
      <c r="T166" s="676"/>
      <c r="U166" s="827"/>
      <c r="V166" s="147"/>
      <c r="W166" s="147"/>
      <c r="X166" s="117"/>
    </row>
    <row r="167" spans="1:35" s="894" customFormat="1" ht="28.5" customHeight="1" x14ac:dyDescent="0.2">
      <c r="A167" s="884">
        <v>2</v>
      </c>
      <c r="B167" s="885">
        <v>0</v>
      </c>
      <c r="C167" s="885">
        <v>4</v>
      </c>
      <c r="D167" s="885">
        <v>1</v>
      </c>
      <c r="E167" s="886" t="s">
        <v>2050</v>
      </c>
      <c r="F167" s="887" t="s">
        <v>4675</v>
      </c>
      <c r="G167" s="888"/>
      <c r="H167" s="906">
        <v>42151600</v>
      </c>
      <c r="I167" s="902" t="s">
        <v>2527</v>
      </c>
      <c r="J167" s="890"/>
      <c r="K167" s="890"/>
      <c r="L167" s="890"/>
      <c r="M167" s="890"/>
      <c r="N167" s="865" t="s">
        <v>4737</v>
      </c>
      <c r="O167" s="866">
        <v>2</v>
      </c>
      <c r="P167" s="864">
        <f>+O167*14000</f>
        <v>28000</v>
      </c>
      <c r="Q167" s="864">
        <f>+P167</f>
        <v>28000</v>
      </c>
      <c r="R167" s="866" t="s">
        <v>4767</v>
      </c>
      <c r="S167" s="866">
        <v>2</v>
      </c>
      <c r="T167" s="865" t="s">
        <v>4687</v>
      </c>
      <c r="U167" s="867" t="s">
        <v>4670</v>
      </c>
      <c r="V167" s="892"/>
      <c r="W167" s="892"/>
      <c r="X167" s="845" t="s">
        <v>5121</v>
      </c>
      <c r="Y167" s="893"/>
      <c r="Z167" s="893"/>
      <c r="AA167" s="893"/>
      <c r="AB167" s="893"/>
      <c r="AC167" s="893"/>
      <c r="AD167" s="893"/>
      <c r="AE167" s="893"/>
      <c r="AF167" s="893"/>
      <c r="AG167" s="893"/>
      <c r="AH167" s="893"/>
      <c r="AI167" s="893"/>
    </row>
    <row r="168" spans="1:35" ht="24" hidden="1" x14ac:dyDescent="0.2">
      <c r="A168" s="167">
        <v>2</v>
      </c>
      <c r="B168" s="647">
        <v>0</v>
      </c>
      <c r="C168" s="647">
        <v>4</v>
      </c>
      <c r="D168" s="647">
        <v>1</v>
      </c>
      <c r="E168" s="163" t="s">
        <v>2050</v>
      </c>
      <c r="F168" s="593" t="s">
        <v>4675</v>
      </c>
      <c r="G168" s="143"/>
      <c r="H168" s="665">
        <v>42150000</v>
      </c>
      <c r="I168" s="317" t="s">
        <v>295</v>
      </c>
      <c r="J168" s="146"/>
      <c r="K168" s="146"/>
      <c r="L168" s="146"/>
      <c r="M168" s="146"/>
      <c r="N168" s="676"/>
      <c r="O168" s="226"/>
      <c r="P168" s="169"/>
      <c r="Q168" s="169">
        <f t="shared" ref="Q168:Q200" si="3">+M168+P168-K168</f>
        <v>0</v>
      </c>
      <c r="R168" s="182" t="s">
        <v>4741</v>
      </c>
      <c r="S168" s="226">
        <v>2</v>
      </c>
      <c r="T168" s="676"/>
      <c r="U168" s="827"/>
      <c r="V168" s="147"/>
      <c r="W168" s="147"/>
      <c r="X168" s="117"/>
    </row>
    <row r="169" spans="1:35" ht="24" hidden="1" x14ac:dyDescent="0.2">
      <c r="A169" s="167">
        <v>2</v>
      </c>
      <c r="B169" s="647">
        <v>0</v>
      </c>
      <c r="C169" s="647">
        <v>4</v>
      </c>
      <c r="D169" s="647">
        <v>1</v>
      </c>
      <c r="E169" s="163" t="s">
        <v>2050</v>
      </c>
      <c r="F169" s="593" t="s">
        <v>4675</v>
      </c>
      <c r="G169" s="143"/>
      <c r="H169" s="665">
        <v>42150000</v>
      </c>
      <c r="I169" s="317" t="s">
        <v>4548</v>
      </c>
      <c r="J169" s="146"/>
      <c r="K169" s="146"/>
      <c r="L169" s="146"/>
      <c r="M169" s="146"/>
      <c r="N169" s="676"/>
      <c r="O169" s="226"/>
      <c r="P169" s="169"/>
      <c r="Q169" s="169"/>
      <c r="R169" s="182" t="s">
        <v>4741</v>
      </c>
      <c r="S169" s="226">
        <v>2</v>
      </c>
      <c r="T169" s="676"/>
      <c r="U169" s="827"/>
      <c r="V169" s="147"/>
      <c r="W169" s="147"/>
      <c r="X169" s="117"/>
    </row>
    <row r="170" spans="1:35" ht="24" hidden="1" x14ac:dyDescent="0.2">
      <c r="A170" s="167">
        <v>2</v>
      </c>
      <c r="B170" s="647">
        <v>0</v>
      </c>
      <c r="C170" s="647">
        <v>4</v>
      </c>
      <c r="D170" s="647">
        <v>1</v>
      </c>
      <c r="E170" s="163" t="s">
        <v>2050</v>
      </c>
      <c r="F170" s="593" t="s">
        <v>4675</v>
      </c>
      <c r="G170" s="143"/>
      <c r="H170" s="665">
        <v>42151618</v>
      </c>
      <c r="I170" s="317" t="s">
        <v>4870</v>
      </c>
      <c r="J170" s="146"/>
      <c r="K170" s="146"/>
      <c r="L170" s="146"/>
      <c r="M170" s="146"/>
      <c r="N170" s="676"/>
      <c r="O170" s="226"/>
      <c r="P170" s="169"/>
      <c r="Q170" s="169"/>
      <c r="R170" s="182" t="s">
        <v>4741</v>
      </c>
      <c r="S170" s="226">
        <v>2</v>
      </c>
      <c r="T170" s="676" t="s">
        <v>4687</v>
      </c>
      <c r="U170" s="827"/>
      <c r="V170" s="147"/>
      <c r="W170" s="147"/>
      <c r="X170" s="117"/>
    </row>
    <row r="171" spans="1:35" ht="24" hidden="1" x14ac:dyDescent="0.2">
      <c r="A171" s="167">
        <v>2</v>
      </c>
      <c r="B171" s="647">
        <v>0</v>
      </c>
      <c r="C171" s="647">
        <v>4</v>
      </c>
      <c r="D171" s="647">
        <v>1</v>
      </c>
      <c r="E171" s="163" t="s">
        <v>2050</v>
      </c>
      <c r="F171" s="593" t="s">
        <v>4675</v>
      </c>
      <c r="G171" s="143"/>
      <c r="H171" s="665">
        <v>42151618</v>
      </c>
      <c r="I171" s="317" t="s">
        <v>2528</v>
      </c>
      <c r="J171" s="146"/>
      <c r="K171" s="146"/>
      <c r="L171" s="146"/>
      <c r="M171" s="146"/>
      <c r="N171" s="676"/>
      <c r="O171" s="226"/>
      <c r="P171" s="169"/>
      <c r="Q171" s="169"/>
      <c r="R171" s="182" t="s">
        <v>4741</v>
      </c>
      <c r="S171" s="226">
        <v>2</v>
      </c>
      <c r="T171" s="676" t="s">
        <v>4687</v>
      </c>
      <c r="U171" s="827"/>
      <c r="V171" s="147"/>
      <c r="W171" s="147"/>
      <c r="X171" s="117"/>
    </row>
    <row r="172" spans="1:35" ht="24" hidden="1" x14ac:dyDescent="0.2">
      <c r="A172" s="167">
        <v>2</v>
      </c>
      <c r="B172" s="647">
        <v>0</v>
      </c>
      <c r="C172" s="647">
        <v>4</v>
      </c>
      <c r="D172" s="647">
        <v>1</v>
      </c>
      <c r="E172" s="163" t="s">
        <v>2050</v>
      </c>
      <c r="F172" s="593" t="s">
        <v>4675</v>
      </c>
      <c r="G172" s="143"/>
      <c r="H172" s="665">
        <v>42150000</v>
      </c>
      <c r="I172" s="317" t="s">
        <v>2528</v>
      </c>
      <c r="J172" s="146"/>
      <c r="K172" s="146"/>
      <c r="L172" s="146"/>
      <c r="M172" s="146"/>
      <c r="N172" s="676"/>
      <c r="O172" s="226"/>
      <c r="P172" s="169"/>
      <c r="Q172" s="169"/>
      <c r="R172" s="182" t="s">
        <v>4741</v>
      </c>
      <c r="S172" s="226">
        <v>2</v>
      </c>
      <c r="T172" s="676"/>
      <c r="U172" s="827"/>
      <c r="V172" s="147"/>
      <c r="W172" s="147"/>
      <c r="X172" s="117"/>
    </row>
    <row r="173" spans="1:35" ht="24" hidden="1" x14ac:dyDescent="0.2">
      <c r="A173" s="167">
        <v>2</v>
      </c>
      <c r="B173" s="647">
        <v>0</v>
      </c>
      <c r="C173" s="647">
        <v>4</v>
      </c>
      <c r="D173" s="647">
        <v>1</v>
      </c>
      <c r="E173" s="163" t="s">
        <v>2050</v>
      </c>
      <c r="F173" s="593" t="s">
        <v>4675</v>
      </c>
      <c r="G173" s="143"/>
      <c r="H173" s="665">
        <v>42150000</v>
      </c>
      <c r="I173" s="317" t="s">
        <v>4549</v>
      </c>
      <c r="J173" s="146"/>
      <c r="K173" s="146"/>
      <c r="L173" s="146"/>
      <c r="M173" s="146"/>
      <c r="N173" s="676"/>
      <c r="O173" s="226"/>
      <c r="P173" s="169"/>
      <c r="Q173" s="169"/>
      <c r="R173" s="182" t="s">
        <v>4741</v>
      </c>
      <c r="S173" s="226">
        <v>2</v>
      </c>
      <c r="T173" s="676"/>
      <c r="U173" s="827"/>
      <c r="V173" s="147"/>
      <c r="W173" s="147"/>
      <c r="X173" s="117"/>
    </row>
    <row r="174" spans="1:35" ht="24" hidden="1" x14ac:dyDescent="0.2">
      <c r="A174" s="167">
        <v>2</v>
      </c>
      <c r="B174" s="647">
        <v>0</v>
      </c>
      <c r="C174" s="647">
        <v>4</v>
      </c>
      <c r="D174" s="647">
        <v>1</v>
      </c>
      <c r="E174" s="163" t="s">
        <v>2050</v>
      </c>
      <c r="F174" s="593" t="s">
        <v>4675</v>
      </c>
      <c r="G174" s="143"/>
      <c r="H174" s="665">
        <v>42150000</v>
      </c>
      <c r="I174" s="317" t="s">
        <v>4550</v>
      </c>
      <c r="J174" s="146"/>
      <c r="K174" s="146"/>
      <c r="L174" s="146"/>
      <c r="M174" s="146"/>
      <c r="N174" s="676"/>
      <c r="O174" s="226"/>
      <c r="P174" s="169"/>
      <c r="Q174" s="169"/>
      <c r="R174" s="182" t="s">
        <v>4741</v>
      </c>
      <c r="S174" s="226">
        <v>2</v>
      </c>
      <c r="T174" s="676"/>
      <c r="U174" s="827"/>
      <c r="V174" s="147"/>
      <c r="W174" s="147"/>
      <c r="X174" s="117"/>
    </row>
    <row r="175" spans="1:35" ht="24" hidden="1" x14ac:dyDescent="0.2">
      <c r="A175" s="167">
        <v>2</v>
      </c>
      <c r="B175" s="647">
        <v>0</v>
      </c>
      <c r="C175" s="647">
        <v>4</v>
      </c>
      <c r="D175" s="647">
        <v>1</v>
      </c>
      <c r="E175" s="163" t="s">
        <v>2050</v>
      </c>
      <c r="F175" s="593" t="s">
        <v>4675</v>
      </c>
      <c r="G175" s="143"/>
      <c r="H175" s="665">
        <v>42150000</v>
      </c>
      <c r="I175" s="317" t="s">
        <v>296</v>
      </c>
      <c r="J175" s="146"/>
      <c r="K175" s="146"/>
      <c r="L175" s="146"/>
      <c r="M175" s="146"/>
      <c r="N175" s="676"/>
      <c r="O175" s="226"/>
      <c r="P175" s="169"/>
      <c r="Q175" s="169"/>
      <c r="R175" s="182" t="s">
        <v>4741</v>
      </c>
      <c r="S175" s="226">
        <v>2</v>
      </c>
      <c r="T175" s="676"/>
      <c r="U175" s="827"/>
      <c r="V175" s="147"/>
      <c r="W175" s="147"/>
      <c r="X175" s="117"/>
    </row>
    <row r="176" spans="1:35" ht="24" hidden="1" x14ac:dyDescent="0.2">
      <c r="A176" s="167">
        <v>2</v>
      </c>
      <c r="B176" s="647">
        <v>0</v>
      </c>
      <c r="C176" s="647">
        <v>4</v>
      </c>
      <c r="D176" s="647">
        <v>1</v>
      </c>
      <c r="E176" s="163" t="s">
        <v>2050</v>
      </c>
      <c r="F176" s="593" t="s">
        <v>4675</v>
      </c>
      <c r="G176" s="143"/>
      <c r="H176" s="665">
        <v>42150000</v>
      </c>
      <c r="I176" s="317" t="s">
        <v>4551</v>
      </c>
      <c r="J176" s="146"/>
      <c r="K176" s="146"/>
      <c r="L176" s="146"/>
      <c r="M176" s="146"/>
      <c r="N176" s="676"/>
      <c r="O176" s="226"/>
      <c r="P176" s="169"/>
      <c r="Q176" s="169"/>
      <c r="R176" s="182" t="s">
        <v>4741</v>
      </c>
      <c r="S176" s="226">
        <v>2</v>
      </c>
      <c r="T176" s="676"/>
      <c r="U176" s="827"/>
      <c r="V176" s="147"/>
      <c r="W176" s="147"/>
      <c r="X176" s="117"/>
    </row>
    <row r="177" spans="1:24" ht="24" hidden="1" x14ac:dyDescent="0.2">
      <c r="A177" s="167">
        <v>2</v>
      </c>
      <c r="B177" s="647">
        <v>0</v>
      </c>
      <c r="C177" s="647">
        <v>4</v>
      </c>
      <c r="D177" s="647">
        <v>1</v>
      </c>
      <c r="E177" s="163" t="s">
        <v>2050</v>
      </c>
      <c r="F177" s="593" t="s">
        <v>4675</v>
      </c>
      <c r="G177" s="143"/>
      <c r="H177" s="665">
        <v>42150000</v>
      </c>
      <c r="I177" s="317" t="s">
        <v>4552</v>
      </c>
      <c r="J177" s="146"/>
      <c r="K177" s="146"/>
      <c r="L177" s="146"/>
      <c r="M177" s="146"/>
      <c r="N177" s="676"/>
      <c r="O177" s="226"/>
      <c r="P177" s="169"/>
      <c r="Q177" s="169"/>
      <c r="R177" s="182" t="s">
        <v>4741</v>
      </c>
      <c r="S177" s="226">
        <v>2</v>
      </c>
      <c r="T177" s="676"/>
      <c r="U177" s="827"/>
      <c r="V177" s="147"/>
      <c r="W177" s="147"/>
      <c r="X177" s="117"/>
    </row>
    <row r="178" spans="1:24" ht="24" hidden="1" x14ac:dyDescent="0.2">
      <c r="A178" s="167">
        <v>2</v>
      </c>
      <c r="B178" s="647">
        <v>0</v>
      </c>
      <c r="C178" s="647">
        <v>4</v>
      </c>
      <c r="D178" s="647">
        <v>1</v>
      </c>
      <c r="E178" s="163" t="s">
        <v>2050</v>
      </c>
      <c r="F178" s="593" t="s">
        <v>4675</v>
      </c>
      <c r="G178" s="143"/>
      <c r="H178" s="665">
        <v>42150000</v>
      </c>
      <c r="I178" s="317" t="s">
        <v>2529</v>
      </c>
      <c r="J178" s="146"/>
      <c r="K178" s="146"/>
      <c r="L178" s="146"/>
      <c r="M178" s="146"/>
      <c r="N178" s="676"/>
      <c r="O178" s="226"/>
      <c r="P178" s="169"/>
      <c r="Q178" s="169"/>
      <c r="R178" s="182" t="s">
        <v>4741</v>
      </c>
      <c r="S178" s="226">
        <v>2</v>
      </c>
      <c r="T178" s="676"/>
      <c r="U178" s="827"/>
      <c r="V178" s="147"/>
      <c r="W178" s="147"/>
      <c r="X178" s="117"/>
    </row>
    <row r="179" spans="1:24" ht="24" hidden="1" x14ac:dyDescent="0.2">
      <c r="A179" s="167">
        <v>2</v>
      </c>
      <c r="B179" s="647">
        <v>0</v>
      </c>
      <c r="C179" s="647">
        <v>4</v>
      </c>
      <c r="D179" s="647">
        <v>1</v>
      </c>
      <c r="E179" s="163" t="s">
        <v>2050</v>
      </c>
      <c r="F179" s="593" t="s">
        <v>4675</v>
      </c>
      <c r="G179" s="143"/>
      <c r="H179" s="665">
        <v>42150000</v>
      </c>
      <c r="I179" s="317" t="s">
        <v>4553</v>
      </c>
      <c r="J179" s="146"/>
      <c r="K179" s="146"/>
      <c r="L179" s="146"/>
      <c r="M179" s="146"/>
      <c r="N179" s="676"/>
      <c r="O179" s="226"/>
      <c r="P179" s="169"/>
      <c r="Q179" s="169"/>
      <c r="R179" s="182" t="s">
        <v>4741</v>
      </c>
      <c r="S179" s="226">
        <v>2</v>
      </c>
      <c r="T179" s="676"/>
      <c r="U179" s="827"/>
      <c r="V179" s="147"/>
      <c r="W179" s="147"/>
      <c r="X179" s="117"/>
    </row>
    <row r="180" spans="1:24" ht="24" hidden="1" x14ac:dyDescent="0.2">
      <c r="A180" s="167">
        <v>2</v>
      </c>
      <c r="B180" s="647">
        <v>0</v>
      </c>
      <c r="C180" s="647">
        <v>4</v>
      </c>
      <c r="D180" s="647">
        <v>1</v>
      </c>
      <c r="E180" s="163" t="s">
        <v>2050</v>
      </c>
      <c r="F180" s="593" t="s">
        <v>4675</v>
      </c>
      <c r="G180" s="143"/>
      <c r="H180" s="665">
        <v>42150000</v>
      </c>
      <c r="I180" s="317" t="s">
        <v>4554</v>
      </c>
      <c r="J180" s="146"/>
      <c r="K180" s="146"/>
      <c r="L180" s="146"/>
      <c r="M180" s="146"/>
      <c r="N180" s="676"/>
      <c r="O180" s="226"/>
      <c r="P180" s="169"/>
      <c r="Q180" s="169"/>
      <c r="R180" s="182" t="s">
        <v>4741</v>
      </c>
      <c r="S180" s="226">
        <v>2</v>
      </c>
      <c r="T180" s="676"/>
      <c r="U180" s="827"/>
      <c r="V180" s="147"/>
      <c r="W180" s="147"/>
      <c r="X180" s="117"/>
    </row>
    <row r="181" spans="1:24" ht="24" hidden="1" x14ac:dyDescent="0.2">
      <c r="A181" s="167">
        <v>2</v>
      </c>
      <c r="B181" s="647">
        <v>0</v>
      </c>
      <c r="C181" s="647">
        <v>4</v>
      </c>
      <c r="D181" s="647">
        <v>1</v>
      </c>
      <c r="E181" s="163" t="s">
        <v>2050</v>
      </c>
      <c r="F181" s="593" t="s">
        <v>4675</v>
      </c>
      <c r="G181" s="143"/>
      <c r="H181" s="665">
        <v>42150000</v>
      </c>
      <c r="I181" s="317" t="s">
        <v>4555</v>
      </c>
      <c r="J181" s="146"/>
      <c r="K181" s="146"/>
      <c r="L181" s="146"/>
      <c r="M181" s="146"/>
      <c r="N181" s="676"/>
      <c r="O181" s="226"/>
      <c r="P181" s="169"/>
      <c r="Q181" s="169"/>
      <c r="R181" s="182" t="s">
        <v>4741</v>
      </c>
      <c r="S181" s="226">
        <v>2</v>
      </c>
      <c r="T181" s="676"/>
      <c r="U181" s="827"/>
      <c r="V181" s="147"/>
      <c r="W181" s="147"/>
      <c r="X181" s="117"/>
    </row>
    <row r="182" spans="1:24" ht="24" hidden="1" x14ac:dyDescent="0.2">
      <c r="A182" s="167">
        <v>2</v>
      </c>
      <c r="B182" s="647">
        <v>0</v>
      </c>
      <c r="C182" s="647">
        <v>4</v>
      </c>
      <c r="D182" s="647">
        <v>1</v>
      </c>
      <c r="E182" s="163" t="s">
        <v>2050</v>
      </c>
      <c r="F182" s="593" t="s">
        <v>4675</v>
      </c>
      <c r="G182" s="143"/>
      <c r="H182" s="665">
        <v>42150000</v>
      </c>
      <c r="I182" s="317" t="s">
        <v>4556</v>
      </c>
      <c r="J182" s="146"/>
      <c r="K182" s="146"/>
      <c r="L182" s="146"/>
      <c r="M182" s="146"/>
      <c r="N182" s="676"/>
      <c r="O182" s="226"/>
      <c r="P182" s="169"/>
      <c r="Q182" s="169"/>
      <c r="R182" s="182" t="s">
        <v>4741</v>
      </c>
      <c r="S182" s="226">
        <v>2</v>
      </c>
      <c r="T182" s="676"/>
      <c r="U182" s="827"/>
      <c r="V182" s="147"/>
      <c r="W182" s="147"/>
      <c r="X182" s="117"/>
    </row>
    <row r="183" spans="1:24" ht="24" hidden="1" x14ac:dyDescent="0.2">
      <c r="A183" s="167">
        <v>2</v>
      </c>
      <c r="B183" s="647">
        <v>0</v>
      </c>
      <c r="C183" s="647">
        <v>4</v>
      </c>
      <c r="D183" s="647">
        <v>1</v>
      </c>
      <c r="E183" s="163" t="s">
        <v>2050</v>
      </c>
      <c r="F183" s="593" t="s">
        <v>4675</v>
      </c>
      <c r="G183" s="143"/>
      <c r="H183" s="665">
        <v>42150000</v>
      </c>
      <c r="I183" s="317" t="s">
        <v>2530</v>
      </c>
      <c r="J183" s="146"/>
      <c r="K183" s="146"/>
      <c r="L183" s="146"/>
      <c r="M183" s="146"/>
      <c r="N183" s="676"/>
      <c r="O183" s="226"/>
      <c r="P183" s="169"/>
      <c r="Q183" s="169"/>
      <c r="R183" s="182" t="s">
        <v>4741</v>
      </c>
      <c r="S183" s="226">
        <v>2</v>
      </c>
      <c r="T183" s="676"/>
      <c r="U183" s="827"/>
      <c r="V183" s="147"/>
      <c r="W183" s="147"/>
      <c r="X183" s="117"/>
    </row>
    <row r="184" spans="1:24" ht="24" hidden="1" x14ac:dyDescent="0.2">
      <c r="A184" s="167">
        <v>2</v>
      </c>
      <c r="B184" s="647">
        <v>0</v>
      </c>
      <c r="C184" s="647">
        <v>4</v>
      </c>
      <c r="D184" s="647">
        <v>1</v>
      </c>
      <c r="E184" s="163" t="s">
        <v>2050</v>
      </c>
      <c r="F184" s="593" t="s">
        <v>4675</v>
      </c>
      <c r="G184" s="143"/>
      <c r="H184" s="665">
        <v>42150000</v>
      </c>
      <c r="I184" s="317" t="s">
        <v>2531</v>
      </c>
      <c r="J184" s="146"/>
      <c r="K184" s="146"/>
      <c r="L184" s="146"/>
      <c r="M184" s="146"/>
      <c r="N184" s="676"/>
      <c r="O184" s="226"/>
      <c r="P184" s="169"/>
      <c r="Q184" s="169"/>
      <c r="R184" s="182" t="s">
        <v>4741</v>
      </c>
      <c r="S184" s="226">
        <v>2</v>
      </c>
      <c r="T184" s="676"/>
      <c r="U184" s="827"/>
      <c r="V184" s="147"/>
      <c r="W184" s="147"/>
      <c r="X184" s="117"/>
    </row>
    <row r="185" spans="1:24" ht="24" hidden="1" x14ac:dyDescent="0.2">
      <c r="A185" s="167">
        <v>2</v>
      </c>
      <c r="B185" s="647">
        <v>0</v>
      </c>
      <c r="C185" s="647">
        <v>4</v>
      </c>
      <c r="D185" s="647">
        <v>1</v>
      </c>
      <c r="E185" s="163" t="s">
        <v>2050</v>
      </c>
      <c r="F185" s="593" t="s">
        <v>4675</v>
      </c>
      <c r="G185" s="143"/>
      <c r="H185" s="665">
        <v>42150000</v>
      </c>
      <c r="I185" s="317" t="s">
        <v>2532</v>
      </c>
      <c r="J185" s="146"/>
      <c r="K185" s="146"/>
      <c r="L185" s="146"/>
      <c r="M185" s="146"/>
      <c r="N185" s="676"/>
      <c r="O185" s="226"/>
      <c r="P185" s="169"/>
      <c r="Q185" s="169">
        <f t="shared" si="3"/>
        <v>0</v>
      </c>
      <c r="R185" s="182" t="s">
        <v>4741</v>
      </c>
      <c r="S185" s="226">
        <v>2</v>
      </c>
      <c r="T185" s="676"/>
      <c r="U185" s="827"/>
      <c r="V185" s="147"/>
      <c r="W185" s="147"/>
      <c r="X185" s="117"/>
    </row>
    <row r="186" spans="1:24" ht="28.5" hidden="1" customHeight="1" x14ac:dyDescent="0.2">
      <c r="A186" s="167">
        <v>2</v>
      </c>
      <c r="B186" s="647">
        <v>0</v>
      </c>
      <c r="C186" s="647">
        <v>4</v>
      </c>
      <c r="D186" s="647">
        <v>1</v>
      </c>
      <c r="E186" s="163" t="s">
        <v>2050</v>
      </c>
      <c r="F186" s="593" t="s">
        <v>4675</v>
      </c>
      <c r="G186" s="143"/>
      <c r="H186" s="665">
        <v>42151639</v>
      </c>
      <c r="I186" s="317" t="s">
        <v>4871</v>
      </c>
      <c r="J186" s="146"/>
      <c r="K186" s="146"/>
      <c r="L186" s="146"/>
      <c r="M186" s="146"/>
      <c r="N186" s="676" t="s">
        <v>4737</v>
      </c>
      <c r="O186" s="226">
        <v>2</v>
      </c>
      <c r="P186" s="169"/>
      <c r="Q186" s="169">
        <f>+P186</f>
        <v>0</v>
      </c>
      <c r="R186" s="182" t="s">
        <v>4741</v>
      </c>
      <c r="S186" s="226">
        <v>2</v>
      </c>
      <c r="T186" s="676" t="s">
        <v>4687</v>
      </c>
      <c r="U186" s="827"/>
      <c r="V186" s="147"/>
      <c r="W186" s="147"/>
      <c r="X186" s="117"/>
    </row>
    <row r="187" spans="1:24" ht="24" hidden="1" x14ac:dyDescent="0.2">
      <c r="A187" s="167">
        <v>2</v>
      </c>
      <c r="B187" s="647">
        <v>0</v>
      </c>
      <c r="C187" s="647">
        <v>4</v>
      </c>
      <c r="D187" s="647">
        <v>1</v>
      </c>
      <c r="E187" s="163" t="s">
        <v>2050</v>
      </c>
      <c r="F187" s="593" t="s">
        <v>4675</v>
      </c>
      <c r="G187" s="143"/>
      <c r="H187" s="665">
        <v>42150000</v>
      </c>
      <c r="I187" s="317" t="s">
        <v>4557</v>
      </c>
      <c r="J187" s="146"/>
      <c r="K187" s="146"/>
      <c r="L187" s="146"/>
      <c r="M187" s="146"/>
      <c r="N187" s="676"/>
      <c r="O187" s="226"/>
      <c r="P187" s="169"/>
      <c r="Q187" s="169"/>
      <c r="R187" s="182" t="s">
        <v>4741</v>
      </c>
      <c r="S187" s="226">
        <v>2</v>
      </c>
      <c r="T187" s="676"/>
      <c r="U187" s="827"/>
      <c r="V187" s="147"/>
      <c r="W187" s="147"/>
      <c r="X187" s="117"/>
    </row>
    <row r="188" spans="1:24" ht="24" hidden="1" x14ac:dyDescent="0.2">
      <c r="A188" s="167">
        <v>2</v>
      </c>
      <c r="B188" s="647">
        <v>0</v>
      </c>
      <c r="C188" s="647">
        <v>4</v>
      </c>
      <c r="D188" s="647">
        <v>1</v>
      </c>
      <c r="E188" s="163" t="s">
        <v>2050</v>
      </c>
      <c r="F188" s="593" t="s">
        <v>4675</v>
      </c>
      <c r="G188" s="143"/>
      <c r="H188" s="665">
        <v>42150000</v>
      </c>
      <c r="I188" s="317" t="s">
        <v>3068</v>
      </c>
      <c r="J188" s="146"/>
      <c r="K188" s="146"/>
      <c r="L188" s="146"/>
      <c r="M188" s="146"/>
      <c r="N188" s="676"/>
      <c r="O188" s="226"/>
      <c r="P188" s="169"/>
      <c r="Q188" s="169"/>
      <c r="R188" s="182" t="s">
        <v>4741</v>
      </c>
      <c r="S188" s="226">
        <v>2</v>
      </c>
      <c r="T188" s="676"/>
      <c r="U188" s="827"/>
      <c r="V188" s="147"/>
      <c r="W188" s="147"/>
      <c r="X188" s="117"/>
    </row>
    <row r="189" spans="1:24" ht="24" hidden="1" x14ac:dyDescent="0.2">
      <c r="A189" s="167">
        <v>2</v>
      </c>
      <c r="B189" s="647">
        <v>0</v>
      </c>
      <c r="C189" s="647">
        <v>4</v>
      </c>
      <c r="D189" s="647">
        <v>1</v>
      </c>
      <c r="E189" s="163" t="s">
        <v>2050</v>
      </c>
      <c r="F189" s="593" t="s">
        <v>4675</v>
      </c>
      <c r="G189" s="143"/>
      <c r="H189" s="665">
        <v>42150000</v>
      </c>
      <c r="I189" s="317" t="s">
        <v>4558</v>
      </c>
      <c r="J189" s="146"/>
      <c r="K189" s="146"/>
      <c r="L189" s="146"/>
      <c r="M189" s="146"/>
      <c r="N189" s="676"/>
      <c r="O189" s="226"/>
      <c r="P189" s="169"/>
      <c r="Q189" s="169"/>
      <c r="R189" s="182" t="s">
        <v>4741</v>
      </c>
      <c r="S189" s="226">
        <v>2</v>
      </c>
      <c r="T189" s="676"/>
      <c r="U189" s="827"/>
      <c r="V189" s="147"/>
      <c r="W189" s="147"/>
      <c r="X189" s="117"/>
    </row>
    <row r="190" spans="1:24" ht="24" hidden="1" x14ac:dyDescent="0.2">
      <c r="A190" s="167">
        <v>2</v>
      </c>
      <c r="B190" s="647">
        <v>0</v>
      </c>
      <c r="C190" s="647">
        <v>4</v>
      </c>
      <c r="D190" s="647">
        <v>1</v>
      </c>
      <c r="E190" s="163" t="s">
        <v>2050</v>
      </c>
      <c r="F190" s="593" t="s">
        <v>4675</v>
      </c>
      <c r="G190" s="143"/>
      <c r="H190" s="665">
        <v>42150000</v>
      </c>
      <c r="I190" s="317" t="s">
        <v>2533</v>
      </c>
      <c r="J190" s="146"/>
      <c r="K190" s="146"/>
      <c r="L190" s="146"/>
      <c r="M190" s="146"/>
      <c r="N190" s="676"/>
      <c r="O190" s="226"/>
      <c r="P190" s="169"/>
      <c r="Q190" s="169"/>
      <c r="R190" s="182" t="s">
        <v>4741</v>
      </c>
      <c r="S190" s="226">
        <v>2</v>
      </c>
      <c r="T190" s="676"/>
      <c r="U190" s="827"/>
      <c r="V190" s="147"/>
      <c r="W190" s="147"/>
      <c r="X190" s="117"/>
    </row>
    <row r="191" spans="1:24" ht="24" hidden="1" x14ac:dyDescent="0.2">
      <c r="A191" s="167">
        <v>2</v>
      </c>
      <c r="B191" s="647">
        <v>0</v>
      </c>
      <c r="C191" s="647">
        <v>4</v>
      </c>
      <c r="D191" s="647">
        <v>1</v>
      </c>
      <c r="E191" s="163" t="s">
        <v>2050</v>
      </c>
      <c r="F191" s="593" t="s">
        <v>4675</v>
      </c>
      <c r="G191" s="143"/>
      <c r="H191" s="665">
        <v>42150000</v>
      </c>
      <c r="I191" s="317" t="s">
        <v>2534</v>
      </c>
      <c r="J191" s="146"/>
      <c r="K191" s="146"/>
      <c r="L191" s="146"/>
      <c r="M191" s="146"/>
      <c r="N191" s="676"/>
      <c r="O191" s="226"/>
      <c r="P191" s="169"/>
      <c r="Q191" s="169"/>
      <c r="R191" s="182" t="s">
        <v>4741</v>
      </c>
      <c r="S191" s="226">
        <v>2</v>
      </c>
      <c r="T191" s="676"/>
      <c r="U191" s="827"/>
      <c r="V191" s="147"/>
      <c r="W191" s="147"/>
      <c r="X191" s="117"/>
    </row>
    <row r="192" spans="1:24" ht="24" hidden="1" x14ac:dyDescent="0.2">
      <c r="A192" s="167">
        <v>2</v>
      </c>
      <c r="B192" s="647">
        <v>0</v>
      </c>
      <c r="C192" s="647">
        <v>4</v>
      </c>
      <c r="D192" s="647">
        <v>1</v>
      </c>
      <c r="E192" s="163" t="s">
        <v>2050</v>
      </c>
      <c r="F192" s="593" t="s">
        <v>4675</v>
      </c>
      <c r="G192" s="143"/>
      <c r="H192" s="665">
        <v>42150000</v>
      </c>
      <c r="I192" s="317" t="s">
        <v>4559</v>
      </c>
      <c r="J192" s="146"/>
      <c r="K192" s="146"/>
      <c r="L192" s="146"/>
      <c r="M192" s="146"/>
      <c r="N192" s="676"/>
      <c r="O192" s="226"/>
      <c r="P192" s="169"/>
      <c r="Q192" s="169"/>
      <c r="R192" s="182" t="s">
        <v>4741</v>
      </c>
      <c r="S192" s="226">
        <v>2</v>
      </c>
      <c r="T192" s="676"/>
      <c r="U192" s="827"/>
      <c r="V192" s="147"/>
      <c r="W192" s="147"/>
      <c r="X192" s="117"/>
    </row>
    <row r="193" spans="1:35" s="894" customFormat="1" ht="36" customHeight="1" x14ac:dyDescent="0.2">
      <c r="A193" s="884">
        <v>2</v>
      </c>
      <c r="B193" s="885">
        <v>0</v>
      </c>
      <c r="C193" s="885">
        <v>4</v>
      </c>
      <c r="D193" s="885">
        <v>1</v>
      </c>
      <c r="E193" s="886" t="s">
        <v>2050</v>
      </c>
      <c r="F193" s="887" t="s">
        <v>4675</v>
      </c>
      <c r="G193" s="888"/>
      <c r="H193" s="906">
        <v>42151600</v>
      </c>
      <c r="I193" s="903" t="s">
        <v>4863</v>
      </c>
      <c r="J193" s="890"/>
      <c r="K193" s="890"/>
      <c r="L193" s="890"/>
      <c r="M193" s="890"/>
      <c r="N193" s="865" t="s">
        <v>4737</v>
      </c>
      <c r="O193" s="866">
        <v>10</v>
      </c>
      <c r="P193" s="864">
        <f>+O193*4000</f>
        <v>40000</v>
      </c>
      <c r="Q193" s="864">
        <f>+P193</f>
        <v>40000</v>
      </c>
      <c r="R193" s="866" t="s">
        <v>4767</v>
      </c>
      <c r="S193" s="866">
        <v>2</v>
      </c>
      <c r="T193" s="865" t="s">
        <v>4687</v>
      </c>
      <c r="U193" s="867" t="s">
        <v>4670</v>
      </c>
      <c r="V193" s="892"/>
      <c r="W193" s="892"/>
      <c r="X193" s="845" t="s">
        <v>5121</v>
      </c>
      <c r="Y193" s="893"/>
      <c r="Z193" s="893"/>
      <c r="AA193" s="893"/>
      <c r="AB193" s="893"/>
      <c r="AC193" s="893"/>
      <c r="AD193" s="893"/>
      <c r="AE193" s="893"/>
      <c r="AF193" s="893"/>
      <c r="AG193" s="893"/>
      <c r="AH193" s="893"/>
      <c r="AI193" s="893"/>
    </row>
    <row r="194" spans="1:35" ht="24" hidden="1" x14ac:dyDescent="0.2">
      <c r="A194" s="167">
        <v>2</v>
      </c>
      <c r="B194" s="647">
        <v>0</v>
      </c>
      <c r="C194" s="647">
        <v>4</v>
      </c>
      <c r="D194" s="647">
        <v>1</v>
      </c>
      <c r="E194" s="163" t="s">
        <v>2050</v>
      </c>
      <c r="F194" s="593" t="s">
        <v>4675</v>
      </c>
      <c r="G194" s="143"/>
      <c r="H194" s="665">
        <v>42150000</v>
      </c>
      <c r="I194" s="317" t="s">
        <v>2535</v>
      </c>
      <c r="J194" s="146"/>
      <c r="K194" s="146"/>
      <c r="L194" s="146"/>
      <c r="M194" s="146"/>
      <c r="N194" s="676" t="s">
        <v>4737</v>
      </c>
      <c r="O194" s="226"/>
      <c r="P194" s="169"/>
      <c r="Q194" s="169">
        <f t="shared" si="3"/>
        <v>0</v>
      </c>
      <c r="R194" s="182" t="s">
        <v>4741</v>
      </c>
      <c r="S194" s="226">
        <v>2</v>
      </c>
      <c r="T194" s="676"/>
      <c r="U194" s="827" t="s">
        <v>4670</v>
      </c>
      <c r="V194" s="147"/>
      <c r="W194" s="147"/>
      <c r="X194" s="117"/>
    </row>
    <row r="195" spans="1:35" ht="24" hidden="1" x14ac:dyDescent="0.2">
      <c r="A195" s="167">
        <v>2</v>
      </c>
      <c r="B195" s="647">
        <v>0</v>
      </c>
      <c r="C195" s="647">
        <v>4</v>
      </c>
      <c r="D195" s="647">
        <v>1</v>
      </c>
      <c r="E195" s="163" t="s">
        <v>2050</v>
      </c>
      <c r="F195" s="593" t="s">
        <v>4675</v>
      </c>
      <c r="G195" s="143"/>
      <c r="H195" s="665">
        <v>42150000</v>
      </c>
      <c r="I195" s="317" t="s">
        <v>5058</v>
      </c>
      <c r="J195" s="146"/>
      <c r="K195" s="146"/>
      <c r="L195" s="146"/>
      <c r="M195" s="146"/>
      <c r="N195" s="676" t="s">
        <v>5059</v>
      </c>
      <c r="O195" s="226">
        <v>15</v>
      </c>
      <c r="P195" s="169"/>
      <c r="Q195" s="169">
        <f>+P195</f>
        <v>0</v>
      </c>
      <c r="R195" s="182" t="s">
        <v>4741</v>
      </c>
      <c r="S195" s="226">
        <v>2</v>
      </c>
      <c r="T195" s="676"/>
      <c r="U195" s="827" t="s">
        <v>4670</v>
      </c>
      <c r="V195" s="147"/>
      <c r="W195" s="147"/>
      <c r="X195" s="117"/>
    </row>
    <row r="196" spans="1:35" ht="24" hidden="1" x14ac:dyDescent="0.2">
      <c r="A196" s="167">
        <v>2</v>
      </c>
      <c r="B196" s="647">
        <v>0</v>
      </c>
      <c r="C196" s="647">
        <v>4</v>
      </c>
      <c r="D196" s="647">
        <v>1</v>
      </c>
      <c r="E196" s="163" t="s">
        <v>2050</v>
      </c>
      <c r="F196" s="593" t="s">
        <v>4675</v>
      </c>
      <c r="G196" s="143"/>
      <c r="H196" s="665">
        <v>42150001</v>
      </c>
      <c r="I196" s="317" t="s">
        <v>4560</v>
      </c>
      <c r="J196" s="146"/>
      <c r="K196" s="146"/>
      <c r="L196" s="146"/>
      <c r="M196" s="146"/>
      <c r="N196" s="676" t="s">
        <v>4737</v>
      </c>
      <c r="O196" s="226"/>
      <c r="P196" s="169"/>
      <c r="Q196" s="169">
        <f t="shared" ref="Q196" si="4">+M196+P196-K196</f>
        <v>0</v>
      </c>
      <c r="R196" s="182" t="s">
        <v>4741</v>
      </c>
      <c r="S196" s="226">
        <v>2</v>
      </c>
      <c r="T196" s="676"/>
      <c r="U196" s="827" t="s">
        <v>4670</v>
      </c>
      <c r="V196" s="147"/>
      <c r="W196" s="147"/>
      <c r="X196" s="117"/>
    </row>
    <row r="197" spans="1:35" ht="24" hidden="1" x14ac:dyDescent="0.2">
      <c r="A197" s="167">
        <v>2</v>
      </c>
      <c r="B197" s="647">
        <v>0</v>
      </c>
      <c r="C197" s="647">
        <v>4</v>
      </c>
      <c r="D197" s="647">
        <v>1</v>
      </c>
      <c r="E197" s="163" t="s">
        <v>2050</v>
      </c>
      <c r="F197" s="593" t="s">
        <v>4675</v>
      </c>
      <c r="G197" s="143"/>
      <c r="H197" s="665">
        <v>42150000</v>
      </c>
      <c r="I197" s="317" t="s">
        <v>4561</v>
      </c>
      <c r="J197" s="146"/>
      <c r="K197" s="146"/>
      <c r="L197" s="146"/>
      <c r="M197" s="146"/>
      <c r="N197" s="676" t="s">
        <v>4737</v>
      </c>
      <c r="O197" s="226"/>
      <c r="P197" s="169"/>
      <c r="Q197" s="169">
        <f t="shared" si="3"/>
        <v>0</v>
      </c>
      <c r="R197" s="182" t="s">
        <v>4741</v>
      </c>
      <c r="S197" s="226">
        <v>2</v>
      </c>
      <c r="T197" s="676"/>
      <c r="U197" s="827" t="s">
        <v>4670</v>
      </c>
      <c r="V197" s="147"/>
      <c r="W197" s="147"/>
      <c r="X197" s="117"/>
    </row>
    <row r="198" spans="1:35" s="894" customFormat="1" ht="28.5" customHeight="1" x14ac:dyDescent="0.2">
      <c r="A198" s="884">
        <v>2</v>
      </c>
      <c r="B198" s="885">
        <v>0</v>
      </c>
      <c r="C198" s="885">
        <v>4</v>
      </c>
      <c r="D198" s="885">
        <v>1</v>
      </c>
      <c r="E198" s="886" t="s">
        <v>2050</v>
      </c>
      <c r="F198" s="887" t="s">
        <v>4675</v>
      </c>
      <c r="G198" s="888"/>
      <c r="H198" s="906">
        <v>42151623</v>
      </c>
      <c r="I198" s="902" t="s">
        <v>4869</v>
      </c>
      <c r="J198" s="890"/>
      <c r="K198" s="890"/>
      <c r="L198" s="890"/>
      <c r="M198" s="890"/>
      <c r="N198" s="865" t="s">
        <v>4737</v>
      </c>
      <c r="O198" s="866">
        <v>2</v>
      </c>
      <c r="P198" s="864">
        <f>+O198*30000</f>
        <v>60000</v>
      </c>
      <c r="Q198" s="864">
        <f>+P198</f>
        <v>60000</v>
      </c>
      <c r="R198" s="866" t="s">
        <v>4767</v>
      </c>
      <c r="S198" s="866">
        <v>2</v>
      </c>
      <c r="T198" s="865" t="s">
        <v>4687</v>
      </c>
      <c r="U198" s="867" t="s">
        <v>4670</v>
      </c>
      <c r="V198" s="892"/>
      <c r="W198" s="892"/>
      <c r="X198" s="845" t="s">
        <v>5121</v>
      </c>
      <c r="Y198" s="893"/>
      <c r="Z198" s="893"/>
      <c r="AA198" s="893"/>
      <c r="AB198" s="893"/>
      <c r="AC198" s="893"/>
      <c r="AD198" s="893"/>
      <c r="AE198" s="893"/>
      <c r="AF198" s="893"/>
      <c r="AG198" s="893"/>
      <c r="AH198" s="893"/>
      <c r="AI198" s="893"/>
    </row>
    <row r="199" spans="1:35" s="894" customFormat="1" ht="28.5" customHeight="1" x14ac:dyDescent="0.2">
      <c r="A199" s="884">
        <v>2</v>
      </c>
      <c r="B199" s="885">
        <v>0</v>
      </c>
      <c r="C199" s="885">
        <v>4</v>
      </c>
      <c r="D199" s="885">
        <v>1</v>
      </c>
      <c r="E199" s="886" t="s">
        <v>2050</v>
      </c>
      <c r="F199" s="887" t="s">
        <v>4675</v>
      </c>
      <c r="G199" s="888"/>
      <c r="H199" s="906">
        <v>42151623</v>
      </c>
      <c r="I199" s="902" t="s">
        <v>4868</v>
      </c>
      <c r="J199" s="890"/>
      <c r="K199" s="890"/>
      <c r="L199" s="890"/>
      <c r="M199" s="890"/>
      <c r="N199" s="865" t="s">
        <v>4737</v>
      </c>
      <c r="O199" s="866">
        <v>2</v>
      </c>
      <c r="P199" s="864">
        <f>+O199*30000</f>
        <v>60000</v>
      </c>
      <c r="Q199" s="864">
        <f>+P199</f>
        <v>60000</v>
      </c>
      <c r="R199" s="866" t="s">
        <v>4767</v>
      </c>
      <c r="S199" s="866">
        <v>2</v>
      </c>
      <c r="T199" s="865" t="s">
        <v>4687</v>
      </c>
      <c r="U199" s="867" t="s">
        <v>4670</v>
      </c>
      <c r="V199" s="892"/>
      <c r="W199" s="892"/>
      <c r="X199" s="845" t="s">
        <v>5121</v>
      </c>
      <c r="Y199" s="893"/>
      <c r="Z199" s="893"/>
      <c r="AA199" s="893"/>
      <c r="AB199" s="893"/>
      <c r="AC199" s="893"/>
      <c r="AD199" s="893"/>
      <c r="AE199" s="893"/>
      <c r="AF199" s="893"/>
      <c r="AG199" s="893"/>
      <c r="AH199" s="893"/>
      <c r="AI199" s="893"/>
    </row>
    <row r="200" spans="1:35" ht="24" hidden="1" x14ac:dyDescent="0.2">
      <c r="A200" s="167">
        <v>2</v>
      </c>
      <c r="B200" s="647">
        <v>0</v>
      </c>
      <c r="C200" s="647">
        <v>4</v>
      </c>
      <c r="D200" s="647">
        <v>1</v>
      </c>
      <c r="E200" s="163" t="s">
        <v>2050</v>
      </c>
      <c r="F200" s="593" t="s">
        <v>4675</v>
      </c>
      <c r="G200" s="143"/>
      <c r="H200" s="665">
        <v>42150000</v>
      </c>
      <c r="I200" s="317" t="s">
        <v>297</v>
      </c>
      <c r="J200" s="146"/>
      <c r="K200" s="146"/>
      <c r="L200" s="146"/>
      <c r="M200" s="146"/>
      <c r="N200" s="676" t="s">
        <v>4737</v>
      </c>
      <c r="O200" s="226"/>
      <c r="P200" s="169"/>
      <c r="Q200" s="169">
        <f t="shared" si="3"/>
        <v>0</v>
      </c>
      <c r="R200" s="182" t="s">
        <v>4741</v>
      </c>
      <c r="S200" s="226">
        <v>2</v>
      </c>
      <c r="T200" s="676"/>
      <c r="U200" s="827" t="s">
        <v>4670</v>
      </c>
      <c r="V200" s="147"/>
      <c r="W200" s="147"/>
      <c r="X200" s="117"/>
    </row>
    <row r="201" spans="1:35" ht="24" hidden="1" x14ac:dyDescent="0.2">
      <c r="A201" s="167">
        <v>2</v>
      </c>
      <c r="B201" s="647">
        <v>0</v>
      </c>
      <c r="C201" s="647">
        <v>4</v>
      </c>
      <c r="D201" s="647">
        <v>1</v>
      </c>
      <c r="E201" s="163" t="s">
        <v>2050</v>
      </c>
      <c r="F201" s="593" t="s">
        <v>4675</v>
      </c>
      <c r="G201" s="143"/>
      <c r="H201" s="665">
        <v>42150000</v>
      </c>
      <c r="I201" s="317" t="s">
        <v>4562</v>
      </c>
      <c r="J201" s="146"/>
      <c r="K201" s="146"/>
      <c r="L201" s="146"/>
      <c r="M201" s="146"/>
      <c r="N201" s="676" t="s">
        <v>4737</v>
      </c>
      <c r="O201" s="226"/>
      <c r="P201" s="169"/>
      <c r="Q201" s="169">
        <f>+M201+P201-K201</f>
        <v>0</v>
      </c>
      <c r="R201" s="182" t="s">
        <v>4741</v>
      </c>
      <c r="S201" s="226">
        <v>2</v>
      </c>
      <c r="T201" s="676"/>
      <c r="U201" s="827" t="s">
        <v>4670</v>
      </c>
      <c r="V201" s="147"/>
      <c r="W201" s="147"/>
      <c r="X201" s="117"/>
    </row>
    <row r="202" spans="1:35" ht="24" hidden="1" x14ac:dyDescent="0.2">
      <c r="A202" s="167">
        <v>2</v>
      </c>
      <c r="B202" s="647">
        <v>0</v>
      </c>
      <c r="C202" s="647">
        <v>4</v>
      </c>
      <c r="D202" s="647">
        <v>1</v>
      </c>
      <c r="E202" s="163" t="s">
        <v>2050</v>
      </c>
      <c r="F202" s="593" t="s">
        <v>4675</v>
      </c>
      <c r="G202" s="143"/>
      <c r="H202" s="665">
        <v>42150000</v>
      </c>
      <c r="I202" s="317" t="s">
        <v>4563</v>
      </c>
      <c r="J202" s="146"/>
      <c r="K202" s="146"/>
      <c r="L202" s="146"/>
      <c r="M202" s="146"/>
      <c r="N202" s="676" t="s">
        <v>4737</v>
      </c>
      <c r="O202" s="226"/>
      <c r="P202" s="169"/>
      <c r="Q202" s="169">
        <f t="shared" ref="Q202:Q270" si="5">+M202+P202-K202</f>
        <v>0</v>
      </c>
      <c r="R202" s="182" t="s">
        <v>4741</v>
      </c>
      <c r="S202" s="226">
        <v>2</v>
      </c>
      <c r="T202" s="676"/>
      <c r="U202" s="827" t="s">
        <v>4670</v>
      </c>
      <c r="V202" s="147"/>
      <c r="W202" s="147"/>
      <c r="X202" s="117"/>
    </row>
    <row r="203" spans="1:35" ht="24" hidden="1" x14ac:dyDescent="0.2">
      <c r="A203" s="167">
        <v>2</v>
      </c>
      <c r="B203" s="647">
        <v>0</v>
      </c>
      <c r="C203" s="647">
        <v>4</v>
      </c>
      <c r="D203" s="647">
        <v>1</v>
      </c>
      <c r="E203" s="163" t="s">
        <v>2050</v>
      </c>
      <c r="F203" s="593" t="s">
        <v>4675</v>
      </c>
      <c r="G203" s="143"/>
      <c r="H203" s="665">
        <v>42150000</v>
      </c>
      <c r="I203" s="317" t="s">
        <v>4564</v>
      </c>
      <c r="J203" s="146"/>
      <c r="K203" s="146"/>
      <c r="L203" s="146"/>
      <c r="M203" s="146"/>
      <c r="N203" s="676" t="s">
        <v>4737</v>
      </c>
      <c r="O203" s="226"/>
      <c r="P203" s="169"/>
      <c r="Q203" s="169">
        <f t="shared" si="5"/>
        <v>0</v>
      </c>
      <c r="R203" s="182" t="s">
        <v>4741</v>
      </c>
      <c r="S203" s="226">
        <v>2</v>
      </c>
      <c r="T203" s="676"/>
      <c r="U203" s="827" t="s">
        <v>4670</v>
      </c>
      <c r="V203" s="147"/>
      <c r="W203" s="147"/>
      <c r="X203" s="117"/>
    </row>
    <row r="204" spans="1:35" ht="24" hidden="1" x14ac:dyDescent="0.2">
      <c r="A204" s="167">
        <v>2</v>
      </c>
      <c r="B204" s="647">
        <v>0</v>
      </c>
      <c r="C204" s="647">
        <v>4</v>
      </c>
      <c r="D204" s="647">
        <v>1</v>
      </c>
      <c r="E204" s="163" t="s">
        <v>2050</v>
      </c>
      <c r="F204" s="593" t="s">
        <v>4675</v>
      </c>
      <c r="G204" s="143"/>
      <c r="H204" s="665">
        <v>42150000</v>
      </c>
      <c r="I204" s="317" t="s">
        <v>298</v>
      </c>
      <c r="J204" s="146"/>
      <c r="K204" s="146"/>
      <c r="L204" s="146"/>
      <c r="M204" s="146"/>
      <c r="N204" s="676" t="s">
        <v>4737</v>
      </c>
      <c r="O204" s="226"/>
      <c r="P204" s="169"/>
      <c r="Q204" s="169">
        <f t="shared" si="5"/>
        <v>0</v>
      </c>
      <c r="R204" s="182" t="s">
        <v>4741</v>
      </c>
      <c r="S204" s="226">
        <v>2</v>
      </c>
      <c r="T204" s="676"/>
      <c r="U204" s="827" t="s">
        <v>4670</v>
      </c>
      <c r="V204" s="147"/>
      <c r="W204" s="147"/>
      <c r="X204" s="117"/>
    </row>
    <row r="205" spans="1:35" ht="24" hidden="1" x14ac:dyDescent="0.2">
      <c r="A205" s="167">
        <v>2</v>
      </c>
      <c r="B205" s="647">
        <v>0</v>
      </c>
      <c r="C205" s="647">
        <v>4</v>
      </c>
      <c r="D205" s="647">
        <v>1</v>
      </c>
      <c r="E205" s="163" t="s">
        <v>2050</v>
      </c>
      <c r="F205" s="593" t="s">
        <v>4675</v>
      </c>
      <c r="G205" s="143"/>
      <c r="H205" s="665">
        <v>42150000</v>
      </c>
      <c r="I205" s="317" t="s">
        <v>299</v>
      </c>
      <c r="J205" s="146"/>
      <c r="K205" s="146"/>
      <c r="L205" s="146"/>
      <c r="M205" s="146"/>
      <c r="N205" s="676" t="s">
        <v>4737</v>
      </c>
      <c r="O205" s="226"/>
      <c r="P205" s="169"/>
      <c r="Q205" s="169">
        <f t="shared" si="5"/>
        <v>0</v>
      </c>
      <c r="R205" s="182" t="s">
        <v>4741</v>
      </c>
      <c r="S205" s="226">
        <v>2</v>
      </c>
      <c r="T205" s="676"/>
      <c r="U205" s="827" t="s">
        <v>4670</v>
      </c>
      <c r="V205" s="147"/>
      <c r="W205" s="147"/>
      <c r="X205" s="117"/>
    </row>
    <row r="206" spans="1:35" ht="24" hidden="1" x14ac:dyDescent="0.2">
      <c r="A206" s="167">
        <v>2</v>
      </c>
      <c r="B206" s="647">
        <v>0</v>
      </c>
      <c r="C206" s="647">
        <v>4</v>
      </c>
      <c r="D206" s="647">
        <v>1</v>
      </c>
      <c r="E206" s="163" t="s">
        <v>2050</v>
      </c>
      <c r="F206" s="593" t="s">
        <v>4675</v>
      </c>
      <c r="G206" s="143"/>
      <c r="H206" s="665">
        <v>42150000</v>
      </c>
      <c r="I206" s="317" t="s">
        <v>300</v>
      </c>
      <c r="J206" s="146"/>
      <c r="K206" s="146"/>
      <c r="L206" s="146"/>
      <c r="M206" s="146"/>
      <c r="N206" s="676" t="s">
        <v>4737</v>
      </c>
      <c r="O206" s="226"/>
      <c r="P206" s="169"/>
      <c r="Q206" s="169">
        <f t="shared" si="5"/>
        <v>0</v>
      </c>
      <c r="R206" s="182" t="s">
        <v>4741</v>
      </c>
      <c r="S206" s="226">
        <v>2</v>
      </c>
      <c r="T206" s="676"/>
      <c r="U206" s="827" t="s">
        <v>4670</v>
      </c>
      <c r="V206" s="147"/>
      <c r="W206" s="147"/>
      <c r="X206" s="117"/>
    </row>
    <row r="207" spans="1:35" ht="24" hidden="1" x14ac:dyDescent="0.2">
      <c r="A207" s="167">
        <v>2</v>
      </c>
      <c r="B207" s="647">
        <v>0</v>
      </c>
      <c r="C207" s="647">
        <v>4</v>
      </c>
      <c r="D207" s="647">
        <v>1</v>
      </c>
      <c r="E207" s="163" t="s">
        <v>2050</v>
      </c>
      <c r="F207" s="593" t="s">
        <v>4675</v>
      </c>
      <c r="G207" s="143"/>
      <c r="H207" s="665">
        <v>42150000</v>
      </c>
      <c r="I207" s="317" t="s">
        <v>301</v>
      </c>
      <c r="J207" s="146"/>
      <c r="K207" s="146"/>
      <c r="L207" s="146"/>
      <c r="M207" s="146"/>
      <c r="N207" s="676" t="s">
        <v>4737</v>
      </c>
      <c r="O207" s="226"/>
      <c r="P207" s="169"/>
      <c r="Q207" s="169">
        <f t="shared" si="5"/>
        <v>0</v>
      </c>
      <c r="R207" s="182" t="s">
        <v>4741</v>
      </c>
      <c r="S207" s="226">
        <v>2</v>
      </c>
      <c r="T207" s="676"/>
      <c r="U207" s="827" t="s">
        <v>4670</v>
      </c>
      <c r="V207" s="147"/>
      <c r="W207" s="147"/>
      <c r="X207" s="117"/>
    </row>
    <row r="208" spans="1:35" ht="24" hidden="1" x14ac:dyDescent="0.2">
      <c r="A208" s="167">
        <v>2</v>
      </c>
      <c r="B208" s="647">
        <v>0</v>
      </c>
      <c r="C208" s="647">
        <v>4</v>
      </c>
      <c r="D208" s="647">
        <v>1</v>
      </c>
      <c r="E208" s="163" t="s">
        <v>2050</v>
      </c>
      <c r="F208" s="593" t="s">
        <v>4675</v>
      </c>
      <c r="G208" s="143"/>
      <c r="H208" s="665">
        <v>42150000</v>
      </c>
      <c r="I208" s="317" t="s">
        <v>304</v>
      </c>
      <c r="J208" s="146"/>
      <c r="K208" s="146"/>
      <c r="L208" s="146"/>
      <c r="M208" s="146"/>
      <c r="N208" s="676" t="s">
        <v>4737</v>
      </c>
      <c r="O208" s="226"/>
      <c r="P208" s="169"/>
      <c r="Q208" s="169">
        <f t="shared" si="5"/>
        <v>0</v>
      </c>
      <c r="R208" s="182" t="s">
        <v>4741</v>
      </c>
      <c r="S208" s="226">
        <v>2</v>
      </c>
      <c r="T208" s="676"/>
      <c r="U208" s="827" t="s">
        <v>4670</v>
      </c>
      <c r="V208" s="147"/>
      <c r="W208" s="147"/>
      <c r="X208" s="117"/>
    </row>
    <row r="209" spans="1:35" ht="24" hidden="1" x14ac:dyDescent="0.2">
      <c r="A209" s="167">
        <v>2</v>
      </c>
      <c r="B209" s="647">
        <v>0</v>
      </c>
      <c r="C209" s="647">
        <v>4</v>
      </c>
      <c r="D209" s="647">
        <v>1</v>
      </c>
      <c r="E209" s="163" t="s">
        <v>2050</v>
      </c>
      <c r="F209" s="593" t="s">
        <v>4675</v>
      </c>
      <c r="G209" s="143"/>
      <c r="H209" s="665">
        <v>42150000</v>
      </c>
      <c r="I209" s="317" t="s">
        <v>302</v>
      </c>
      <c r="J209" s="146"/>
      <c r="K209" s="146"/>
      <c r="L209" s="146"/>
      <c r="M209" s="146"/>
      <c r="N209" s="676" t="s">
        <v>4737</v>
      </c>
      <c r="O209" s="226"/>
      <c r="P209" s="169"/>
      <c r="Q209" s="169">
        <f t="shared" si="5"/>
        <v>0</v>
      </c>
      <c r="R209" s="182" t="s">
        <v>4741</v>
      </c>
      <c r="S209" s="226">
        <v>2</v>
      </c>
      <c r="T209" s="676"/>
      <c r="U209" s="827" t="s">
        <v>4670</v>
      </c>
      <c r="V209" s="147"/>
      <c r="W209" s="147"/>
      <c r="X209" s="117"/>
    </row>
    <row r="210" spans="1:35" ht="24" hidden="1" x14ac:dyDescent="0.2">
      <c r="A210" s="167">
        <v>2</v>
      </c>
      <c r="B210" s="647">
        <v>0</v>
      </c>
      <c r="C210" s="647">
        <v>4</v>
      </c>
      <c r="D210" s="647">
        <v>1</v>
      </c>
      <c r="E210" s="163" t="s">
        <v>2050</v>
      </c>
      <c r="F210" s="593" t="s">
        <v>4675</v>
      </c>
      <c r="G210" s="143"/>
      <c r="H210" s="665">
        <v>42150000</v>
      </c>
      <c r="I210" s="317" t="s">
        <v>303</v>
      </c>
      <c r="J210" s="146"/>
      <c r="K210" s="146"/>
      <c r="L210" s="146"/>
      <c r="M210" s="146"/>
      <c r="N210" s="676" t="s">
        <v>4737</v>
      </c>
      <c r="O210" s="226"/>
      <c r="P210" s="169"/>
      <c r="Q210" s="169">
        <f t="shared" si="5"/>
        <v>0</v>
      </c>
      <c r="R210" s="182" t="s">
        <v>4741</v>
      </c>
      <c r="S210" s="226">
        <v>2</v>
      </c>
      <c r="T210" s="676"/>
      <c r="U210" s="827" t="s">
        <v>4670</v>
      </c>
      <c r="V210" s="147"/>
      <c r="W210" s="147"/>
      <c r="X210" s="117"/>
    </row>
    <row r="211" spans="1:35" ht="24" hidden="1" x14ac:dyDescent="0.2">
      <c r="A211" s="167">
        <v>2</v>
      </c>
      <c r="B211" s="647">
        <v>0</v>
      </c>
      <c r="C211" s="647">
        <v>4</v>
      </c>
      <c r="D211" s="647">
        <v>1</v>
      </c>
      <c r="E211" s="163" t="s">
        <v>2050</v>
      </c>
      <c r="F211" s="593" t="s">
        <v>4675</v>
      </c>
      <c r="G211" s="143"/>
      <c r="H211" s="665">
        <v>42150000</v>
      </c>
      <c r="I211" s="317" t="s">
        <v>4565</v>
      </c>
      <c r="J211" s="146"/>
      <c r="K211" s="146"/>
      <c r="L211" s="146"/>
      <c r="M211" s="146"/>
      <c r="N211" s="676" t="s">
        <v>4737</v>
      </c>
      <c r="O211" s="226"/>
      <c r="P211" s="169"/>
      <c r="Q211" s="169">
        <f t="shared" si="5"/>
        <v>0</v>
      </c>
      <c r="R211" s="182" t="s">
        <v>4741</v>
      </c>
      <c r="S211" s="226">
        <v>2</v>
      </c>
      <c r="T211" s="676"/>
      <c r="U211" s="827" t="s">
        <v>4670</v>
      </c>
      <c r="V211" s="147"/>
      <c r="W211" s="147"/>
      <c r="X211" s="117"/>
    </row>
    <row r="212" spans="1:35" ht="24" hidden="1" x14ac:dyDescent="0.2">
      <c r="A212" s="167">
        <v>2</v>
      </c>
      <c r="B212" s="647">
        <v>0</v>
      </c>
      <c r="C212" s="647">
        <v>4</v>
      </c>
      <c r="D212" s="647">
        <v>1</v>
      </c>
      <c r="E212" s="163" t="s">
        <v>2050</v>
      </c>
      <c r="F212" s="593" t="s">
        <v>4675</v>
      </c>
      <c r="G212" s="143"/>
      <c r="H212" s="665">
        <v>42150000</v>
      </c>
      <c r="I212" s="317" t="s">
        <v>2536</v>
      </c>
      <c r="J212" s="146"/>
      <c r="K212" s="146"/>
      <c r="L212" s="146"/>
      <c r="M212" s="146"/>
      <c r="N212" s="676" t="s">
        <v>4737</v>
      </c>
      <c r="O212" s="226"/>
      <c r="P212" s="169"/>
      <c r="Q212" s="169">
        <f t="shared" si="5"/>
        <v>0</v>
      </c>
      <c r="R212" s="182" t="s">
        <v>4741</v>
      </c>
      <c r="S212" s="226">
        <v>2</v>
      </c>
      <c r="T212" s="676"/>
      <c r="U212" s="827" t="s">
        <v>4670</v>
      </c>
      <c r="V212" s="147"/>
      <c r="W212" s="147"/>
      <c r="X212" s="117"/>
    </row>
    <row r="213" spans="1:35" ht="24" hidden="1" x14ac:dyDescent="0.2">
      <c r="A213" s="167">
        <v>2</v>
      </c>
      <c r="B213" s="647">
        <v>0</v>
      </c>
      <c r="C213" s="647">
        <v>4</v>
      </c>
      <c r="D213" s="647">
        <v>1</v>
      </c>
      <c r="E213" s="163" t="s">
        <v>2050</v>
      </c>
      <c r="F213" s="593" t="s">
        <v>4675</v>
      </c>
      <c r="G213" s="143"/>
      <c r="H213" s="665">
        <v>42150000</v>
      </c>
      <c r="I213" s="317" t="s">
        <v>4879</v>
      </c>
      <c r="J213" s="146"/>
      <c r="K213" s="146"/>
      <c r="L213" s="146"/>
      <c r="M213" s="146"/>
      <c r="N213" s="676"/>
      <c r="O213" s="226"/>
      <c r="P213" s="169"/>
      <c r="Q213" s="169"/>
      <c r="R213" s="182" t="s">
        <v>4741</v>
      </c>
      <c r="S213" s="226">
        <v>2</v>
      </c>
      <c r="T213" s="676" t="s">
        <v>4687</v>
      </c>
      <c r="U213" s="827" t="s">
        <v>4670</v>
      </c>
      <c r="V213" s="147"/>
      <c r="W213" s="147"/>
      <c r="X213" s="117"/>
    </row>
    <row r="214" spans="1:35" ht="24" hidden="1" x14ac:dyDescent="0.2">
      <c r="A214" s="167">
        <v>2</v>
      </c>
      <c r="B214" s="647">
        <v>0</v>
      </c>
      <c r="C214" s="647">
        <v>4</v>
      </c>
      <c r="D214" s="647">
        <v>1</v>
      </c>
      <c r="E214" s="163" t="s">
        <v>2050</v>
      </c>
      <c r="F214" s="593" t="s">
        <v>4675</v>
      </c>
      <c r="G214" s="143"/>
      <c r="H214" s="665">
        <v>42150000</v>
      </c>
      <c r="I214" s="317" t="s">
        <v>4566</v>
      </c>
      <c r="J214" s="146"/>
      <c r="K214" s="146"/>
      <c r="L214" s="146"/>
      <c r="M214" s="146"/>
      <c r="N214" s="676"/>
      <c r="O214" s="226"/>
      <c r="P214" s="169"/>
      <c r="Q214" s="169"/>
      <c r="R214" s="182" t="s">
        <v>4741</v>
      </c>
      <c r="S214" s="226">
        <v>2</v>
      </c>
      <c r="T214" s="676"/>
      <c r="U214" s="827" t="s">
        <v>4670</v>
      </c>
      <c r="V214" s="147"/>
      <c r="W214" s="147"/>
      <c r="X214" s="117"/>
    </row>
    <row r="215" spans="1:35" ht="24" hidden="1" x14ac:dyDescent="0.2">
      <c r="A215" s="167">
        <v>2</v>
      </c>
      <c r="B215" s="647">
        <v>0</v>
      </c>
      <c r="C215" s="647">
        <v>4</v>
      </c>
      <c r="D215" s="647">
        <v>1</v>
      </c>
      <c r="E215" s="163" t="s">
        <v>2050</v>
      </c>
      <c r="F215" s="593" t="s">
        <v>4675</v>
      </c>
      <c r="G215" s="143"/>
      <c r="H215" s="665">
        <v>42150000</v>
      </c>
      <c r="I215" s="317" t="s">
        <v>4567</v>
      </c>
      <c r="J215" s="146"/>
      <c r="K215" s="146"/>
      <c r="L215" s="146"/>
      <c r="M215" s="146"/>
      <c r="N215" s="676"/>
      <c r="O215" s="226"/>
      <c r="P215" s="169"/>
      <c r="Q215" s="169"/>
      <c r="R215" s="182" t="s">
        <v>4741</v>
      </c>
      <c r="S215" s="226">
        <v>2</v>
      </c>
      <c r="T215" s="676"/>
      <c r="U215" s="827" t="s">
        <v>4670</v>
      </c>
      <c r="V215" s="147"/>
      <c r="W215" s="147"/>
      <c r="X215" s="117"/>
    </row>
    <row r="216" spans="1:35" ht="24" hidden="1" x14ac:dyDescent="0.2">
      <c r="A216" s="167">
        <v>2</v>
      </c>
      <c r="B216" s="647">
        <v>0</v>
      </c>
      <c r="C216" s="647">
        <v>4</v>
      </c>
      <c r="D216" s="647">
        <v>1</v>
      </c>
      <c r="E216" s="163" t="s">
        <v>2050</v>
      </c>
      <c r="F216" s="593" t="s">
        <v>4675</v>
      </c>
      <c r="G216" s="143"/>
      <c r="H216" s="665">
        <v>42150000</v>
      </c>
      <c r="I216" s="317" t="s">
        <v>4568</v>
      </c>
      <c r="J216" s="146"/>
      <c r="K216" s="146"/>
      <c r="L216" s="146"/>
      <c r="M216" s="146"/>
      <c r="N216" s="676"/>
      <c r="O216" s="226"/>
      <c r="P216" s="169"/>
      <c r="Q216" s="169"/>
      <c r="R216" s="182" t="s">
        <v>4741</v>
      </c>
      <c r="S216" s="226">
        <v>2</v>
      </c>
      <c r="T216" s="676"/>
      <c r="U216" s="827" t="s">
        <v>4670</v>
      </c>
      <c r="V216" s="147"/>
      <c r="W216" s="147"/>
      <c r="X216" s="117"/>
    </row>
    <row r="217" spans="1:35" ht="24" hidden="1" x14ac:dyDescent="0.2">
      <c r="A217" s="167">
        <v>2</v>
      </c>
      <c r="B217" s="647">
        <v>0</v>
      </c>
      <c r="C217" s="647">
        <v>4</v>
      </c>
      <c r="D217" s="647">
        <v>1</v>
      </c>
      <c r="E217" s="163" t="s">
        <v>2050</v>
      </c>
      <c r="F217" s="593" t="s">
        <v>4675</v>
      </c>
      <c r="G217" s="143"/>
      <c r="H217" s="665">
        <v>42150000</v>
      </c>
      <c r="I217" s="317" t="s">
        <v>305</v>
      </c>
      <c r="J217" s="146"/>
      <c r="K217" s="146"/>
      <c r="L217" s="146"/>
      <c r="M217" s="146"/>
      <c r="N217" s="676"/>
      <c r="O217" s="226"/>
      <c r="P217" s="169"/>
      <c r="Q217" s="169"/>
      <c r="R217" s="182" t="s">
        <v>4741</v>
      </c>
      <c r="S217" s="226">
        <v>2</v>
      </c>
      <c r="T217" s="676"/>
      <c r="U217" s="827" t="s">
        <v>4670</v>
      </c>
      <c r="V217" s="147"/>
      <c r="W217" s="147"/>
      <c r="X217" s="117"/>
    </row>
    <row r="218" spans="1:35" ht="24" hidden="1" x14ac:dyDescent="0.2">
      <c r="A218" s="167">
        <v>2</v>
      </c>
      <c r="B218" s="647">
        <v>0</v>
      </c>
      <c r="C218" s="647">
        <v>4</v>
      </c>
      <c r="D218" s="647">
        <v>1</v>
      </c>
      <c r="E218" s="163" t="s">
        <v>2050</v>
      </c>
      <c r="F218" s="593" t="s">
        <v>4675</v>
      </c>
      <c r="G218" s="143"/>
      <c r="H218" s="665">
        <v>42150000</v>
      </c>
      <c r="I218" s="317" t="s">
        <v>4873</v>
      </c>
      <c r="J218" s="146"/>
      <c r="K218" s="146"/>
      <c r="L218" s="146"/>
      <c r="M218" s="146"/>
      <c r="N218" s="676"/>
      <c r="O218" s="226"/>
      <c r="P218" s="169"/>
      <c r="Q218" s="169"/>
      <c r="R218" s="182" t="s">
        <v>4741</v>
      </c>
      <c r="S218" s="226">
        <v>2</v>
      </c>
      <c r="T218" s="676" t="s">
        <v>4687</v>
      </c>
      <c r="U218" s="827" t="s">
        <v>4670</v>
      </c>
      <c r="V218" s="147"/>
      <c r="W218" s="147"/>
      <c r="X218" s="117"/>
    </row>
    <row r="219" spans="1:35" ht="24" hidden="1" x14ac:dyDescent="0.2">
      <c r="A219" s="167">
        <v>2</v>
      </c>
      <c r="B219" s="647">
        <v>0</v>
      </c>
      <c r="C219" s="647">
        <v>4</v>
      </c>
      <c r="D219" s="647">
        <v>1</v>
      </c>
      <c r="E219" s="163" t="s">
        <v>2050</v>
      </c>
      <c r="F219" s="593" t="s">
        <v>4675</v>
      </c>
      <c r="G219" s="143"/>
      <c r="H219" s="665">
        <v>42150000</v>
      </c>
      <c r="I219" s="317" t="s">
        <v>2537</v>
      </c>
      <c r="J219" s="146"/>
      <c r="K219" s="146"/>
      <c r="L219" s="146"/>
      <c r="M219" s="146"/>
      <c r="N219" s="676" t="s">
        <v>4737</v>
      </c>
      <c r="O219" s="226"/>
      <c r="P219" s="169"/>
      <c r="Q219" s="169">
        <f t="shared" si="5"/>
        <v>0</v>
      </c>
      <c r="R219" s="182" t="s">
        <v>4741</v>
      </c>
      <c r="S219" s="226">
        <v>2</v>
      </c>
      <c r="T219" s="676"/>
      <c r="U219" s="827" t="s">
        <v>4670</v>
      </c>
      <c r="V219" s="147"/>
      <c r="W219" s="147"/>
      <c r="X219" s="117"/>
    </row>
    <row r="220" spans="1:35" ht="24" hidden="1" x14ac:dyDescent="0.2">
      <c r="A220" s="167">
        <v>2</v>
      </c>
      <c r="B220" s="647">
        <v>0</v>
      </c>
      <c r="C220" s="647">
        <v>4</v>
      </c>
      <c r="D220" s="647">
        <v>1</v>
      </c>
      <c r="E220" s="163" t="s">
        <v>2050</v>
      </c>
      <c r="F220" s="593" t="s">
        <v>4675</v>
      </c>
      <c r="G220" s="143"/>
      <c r="H220" s="665">
        <v>42150000</v>
      </c>
      <c r="I220" s="317" t="s">
        <v>306</v>
      </c>
      <c r="J220" s="146"/>
      <c r="K220" s="146"/>
      <c r="L220" s="146"/>
      <c r="M220" s="146"/>
      <c r="N220" s="676" t="s">
        <v>4737</v>
      </c>
      <c r="O220" s="226"/>
      <c r="P220" s="169"/>
      <c r="Q220" s="169">
        <f t="shared" si="5"/>
        <v>0</v>
      </c>
      <c r="R220" s="182" t="s">
        <v>4741</v>
      </c>
      <c r="S220" s="226">
        <v>2</v>
      </c>
      <c r="T220" s="676"/>
      <c r="U220" s="827" t="s">
        <v>4670</v>
      </c>
      <c r="V220" s="147"/>
      <c r="W220" s="147"/>
      <c r="X220" s="117"/>
    </row>
    <row r="221" spans="1:35" ht="24" hidden="1" x14ac:dyDescent="0.2">
      <c r="A221" s="167">
        <v>2</v>
      </c>
      <c r="B221" s="647">
        <v>0</v>
      </c>
      <c r="C221" s="647">
        <v>4</v>
      </c>
      <c r="D221" s="647">
        <v>1</v>
      </c>
      <c r="E221" s="163" t="s">
        <v>2050</v>
      </c>
      <c r="F221" s="593" t="s">
        <v>4675</v>
      </c>
      <c r="G221" s="143"/>
      <c r="H221" s="665">
        <v>42150000</v>
      </c>
      <c r="I221" s="317" t="s">
        <v>4569</v>
      </c>
      <c r="J221" s="146"/>
      <c r="K221" s="146"/>
      <c r="L221" s="146"/>
      <c r="M221" s="146"/>
      <c r="N221" s="676" t="s">
        <v>4737</v>
      </c>
      <c r="O221" s="226"/>
      <c r="P221" s="169"/>
      <c r="Q221" s="169">
        <f t="shared" si="5"/>
        <v>0</v>
      </c>
      <c r="R221" s="182" t="s">
        <v>4741</v>
      </c>
      <c r="S221" s="226">
        <v>2</v>
      </c>
      <c r="T221" s="676"/>
      <c r="U221" s="827" t="s">
        <v>4670</v>
      </c>
      <c r="V221" s="147"/>
      <c r="W221" s="147"/>
      <c r="X221" s="117"/>
    </row>
    <row r="222" spans="1:35" ht="24" hidden="1" x14ac:dyDescent="0.2">
      <c r="A222" s="167">
        <v>2</v>
      </c>
      <c r="B222" s="647">
        <v>0</v>
      </c>
      <c r="C222" s="647">
        <v>4</v>
      </c>
      <c r="D222" s="647">
        <v>1</v>
      </c>
      <c r="E222" s="163" t="s">
        <v>2050</v>
      </c>
      <c r="F222" s="593" t="s">
        <v>4675</v>
      </c>
      <c r="G222" s="143"/>
      <c r="H222" s="665">
        <v>42150000</v>
      </c>
      <c r="I222" s="317" t="s">
        <v>3038</v>
      </c>
      <c r="J222" s="146"/>
      <c r="K222" s="146"/>
      <c r="L222" s="146"/>
      <c r="M222" s="146"/>
      <c r="N222" s="676" t="s">
        <v>4737</v>
      </c>
      <c r="O222" s="226"/>
      <c r="P222" s="169"/>
      <c r="Q222" s="169">
        <f t="shared" si="5"/>
        <v>0</v>
      </c>
      <c r="R222" s="182" t="s">
        <v>4741</v>
      </c>
      <c r="S222" s="226">
        <v>2</v>
      </c>
      <c r="T222" s="676"/>
      <c r="U222" s="827" t="s">
        <v>4670</v>
      </c>
      <c r="V222" s="147"/>
      <c r="W222" s="147"/>
      <c r="X222" s="117"/>
    </row>
    <row r="223" spans="1:35" ht="24" hidden="1" x14ac:dyDescent="0.2">
      <c r="A223" s="167">
        <v>2</v>
      </c>
      <c r="B223" s="647">
        <v>0</v>
      </c>
      <c r="C223" s="647">
        <v>4</v>
      </c>
      <c r="D223" s="647">
        <v>1</v>
      </c>
      <c r="E223" s="163" t="s">
        <v>2050</v>
      </c>
      <c r="F223" s="593" t="s">
        <v>4675</v>
      </c>
      <c r="G223" s="143"/>
      <c r="H223" s="665">
        <v>42150000</v>
      </c>
      <c r="I223" s="317" t="s">
        <v>3070</v>
      </c>
      <c r="J223" s="146"/>
      <c r="K223" s="146"/>
      <c r="L223" s="146"/>
      <c r="M223" s="146"/>
      <c r="N223" s="676" t="s">
        <v>4737</v>
      </c>
      <c r="O223" s="226"/>
      <c r="P223" s="169"/>
      <c r="Q223" s="169">
        <f t="shared" si="5"/>
        <v>0</v>
      </c>
      <c r="R223" s="182" t="s">
        <v>4741</v>
      </c>
      <c r="S223" s="226">
        <v>2</v>
      </c>
      <c r="T223" s="676"/>
      <c r="U223" s="827" t="s">
        <v>4670</v>
      </c>
      <c r="V223" s="147"/>
      <c r="W223" s="147"/>
      <c r="X223" s="117"/>
    </row>
    <row r="224" spans="1:35" s="894" customFormat="1" ht="28.5" customHeight="1" x14ac:dyDescent="0.2">
      <c r="A224" s="884">
        <v>2</v>
      </c>
      <c r="B224" s="885">
        <v>0</v>
      </c>
      <c r="C224" s="885">
        <v>4</v>
      </c>
      <c r="D224" s="885">
        <v>1</v>
      </c>
      <c r="E224" s="886" t="s">
        <v>2050</v>
      </c>
      <c r="F224" s="887" t="s">
        <v>4675</v>
      </c>
      <c r="G224" s="888"/>
      <c r="H224" s="906">
        <v>42151627</v>
      </c>
      <c r="I224" s="902" t="s">
        <v>4861</v>
      </c>
      <c r="J224" s="890"/>
      <c r="K224" s="890"/>
      <c r="L224" s="890"/>
      <c r="M224" s="890"/>
      <c r="N224" s="865" t="s">
        <v>4737</v>
      </c>
      <c r="O224" s="866">
        <v>10</v>
      </c>
      <c r="P224" s="864">
        <f>+O224*4500</f>
        <v>45000</v>
      </c>
      <c r="Q224" s="864">
        <f>+P224</f>
        <v>45000</v>
      </c>
      <c r="R224" s="866" t="s">
        <v>4767</v>
      </c>
      <c r="S224" s="866">
        <v>2</v>
      </c>
      <c r="T224" s="865" t="s">
        <v>4687</v>
      </c>
      <c r="U224" s="867" t="s">
        <v>4670</v>
      </c>
      <c r="V224" s="892"/>
      <c r="W224" s="892"/>
      <c r="X224" s="845" t="s">
        <v>5121</v>
      </c>
      <c r="Y224" s="893"/>
      <c r="Z224" s="893"/>
      <c r="AA224" s="893"/>
      <c r="AB224" s="893"/>
      <c r="AC224" s="893"/>
      <c r="AD224" s="893"/>
      <c r="AE224" s="893"/>
      <c r="AF224" s="893"/>
      <c r="AG224" s="893"/>
      <c r="AH224" s="893"/>
      <c r="AI224" s="893"/>
    </row>
    <row r="225" spans="1:35" ht="24" hidden="1" x14ac:dyDescent="0.2">
      <c r="A225" s="167">
        <v>2</v>
      </c>
      <c r="B225" s="647">
        <v>0</v>
      </c>
      <c r="C225" s="647">
        <v>4</v>
      </c>
      <c r="D225" s="647">
        <v>1</v>
      </c>
      <c r="E225" s="163" t="s">
        <v>2050</v>
      </c>
      <c r="F225" s="593" t="s">
        <v>4675</v>
      </c>
      <c r="G225" s="143"/>
      <c r="H225" s="665">
        <v>42295100</v>
      </c>
      <c r="I225" s="317" t="s">
        <v>4163</v>
      </c>
      <c r="J225" s="146"/>
      <c r="K225" s="146"/>
      <c r="L225" s="146"/>
      <c r="M225" s="146"/>
      <c r="N225" s="676" t="s">
        <v>4737</v>
      </c>
      <c r="O225" s="226">
        <v>2</v>
      </c>
      <c r="P225" s="169">
        <f>560000-10000-550000</f>
        <v>0</v>
      </c>
      <c r="Q225" s="169">
        <f>+M225+P225-K225</f>
        <v>0</v>
      </c>
      <c r="R225" s="182" t="s">
        <v>4741</v>
      </c>
      <c r="S225" s="226">
        <v>2</v>
      </c>
      <c r="T225" s="676" t="s">
        <v>4687</v>
      </c>
      <c r="U225" s="827" t="s">
        <v>4670</v>
      </c>
      <c r="V225" s="147"/>
      <c r="W225" s="147"/>
      <c r="X225" s="117"/>
    </row>
    <row r="226" spans="1:35" ht="23.25" hidden="1" customHeight="1" x14ac:dyDescent="0.2">
      <c r="A226" s="167">
        <v>2</v>
      </c>
      <c r="B226" s="647">
        <v>0</v>
      </c>
      <c r="C226" s="647">
        <v>4</v>
      </c>
      <c r="D226" s="647">
        <v>1</v>
      </c>
      <c r="E226" s="163" t="s">
        <v>2050</v>
      </c>
      <c r="F226" s="593" t="s">
        <v>4675</v>
      </c>
      <c r="G226" s="143"/>
      <c r="H226" s="665">
        <v>42150000</v>
      </c>
      <c r="I226" s="317" t="s">
        <v>4874</v>
      </c>
      <c r="J226" s="146"/>
      <c r="K226" s="146"/>
      <c r="L226" s="146"/>
      <c r="M226" s="146"/>
      <c r="N226" s="676"/>
      <c r="O226" s="226"/>
      <c r="P226" s="169"/>
      <c r="Q226" s="169"/>
      <c r="R226" s="182" t="s">
        <v>4741</v>
      </c>
      <c r="S226" s="226">
        <v>2</v>
      </c>
      <c r="T226" s="676" t="s">
        <v>4687</v>
      </c>
      <c r="U226" s="827" t="s">
        <v>4670</v>
      </c>
      <c r="V226" s="147"/>
      <c r="W226" s="147"/>
      <c r="X226" s="117"/>
    </row>
    <row r="227" spans="1:35" ht="24" hidden="1" x14ac:dyDescent="0.2">
      <c r="A227" s="167">
        <v>2</v>
      </c>
      <c r="B227" s="647">
        <v>0</v>
      </c>
      <c r="C227" s="647">
        <v>4</v>
      </c>
      <c r="D227" s="647">
        <v>1</v>
      </c>
      <c r="E227" s="163" t="s">
        <v>2050</v>
      </c>
      <c r="F227" s="593" t="s">
        <v>4675</v>
      </c>
      <c r="G227" s="143"/>
      <c r="H227" s="665">
        <v>42150000</v>
      </c>
      <c r="I227" s="317" t="s">
        <v>4570</v>
      </c>
      <c r="J227" s="146"/>
      <c r="K227" s="146"/>
      <c r="L227" s="146"/>
      <c r="M227" s="146"/>
      <c r="N227" s="676"/>
      <c r="O227" s="226"/>
      <c r="P227" s="169"/>
      <c r="Q227" s="169"/>
      <c r="R227" s="182" t="s">
        <v>4741</v>
      </c>
      <c r="S227" s="226">
        <v>2</v>
      </c>
      <c r="T227" s="676" t="s">
        <v>4687</v>
      </c>
      <c r="U227" s="827" t="s">
        <v>4670</v>
      </c>
      <c r="V227" s="147"/>
      <c r="W227" s="147"/>
      <c r="X227" s="117"/>
    </row>
    <row r="228" spans="1:35" ht="24" hidden="1" x14ac:dyDescent="0.2">
      <c r="A228" s="167">
        <v>2</v>
      </c>
      <c r="B228" s="647">
        <v>0</v>
      </c>
      <c r="C228" s="647">
        <v>4</v>
      </c>
      <c r="D228" s="647">
        <v>1</v>
      </c>
      <c r="E228" s="163" t="s">
        <v>2050</v>
      </c>
      <c r="F228" s="593" t="s">
        <v>4675</v>
      </c>
      <c r="G228" s="143"/>
      <c r="H228" s="665">
        <v>42150000</v>
      </c>
      <c r="I228" s="317" t="s">
        <v>4571</v>
      </c>
      <c r="J228" s="146"/>
      <c r="K228" s="146"/>
      <c r="L228" s="146"/>
      <c r="M228" s="146"/>
      <c r="N228" s="676"/>
      <c r="O228" s="226"/>
      <c r="P228" s="169"/>
      <c r="Q228" s="169"/>
      <c r="R228" s="182" t="s">
        <v>4741</v>
      </c>
      <c r="S228" s="226">
        <v>2</v>
      </c>
      <c r="T228" s="676" t="s">
        <v>4687</v>
      </c>
      <c r="U228" s="827" t="s">
        <v>4670</v>
      </c>
      <c r="V228" s="147"/>
      <c r="W228" s="147"/>
      <c r="X228" s="117"/>
    </row>
    <row r="229" spans="1:35" ht="24" hidden="1" x14ac:dyDescent="0.2">
      <c r="A229" s="167">
        <v>2</v>
      </c>
      <c r="B229" s="647">
        <v>0</v>
      </c>
      <c r="C229" s="647">
        <v>4</v>
      </c>
      <c r="D229" s="647">
        <v>1</v>
      </c>
      <c r="E229" s="163" t="s">
        <v>2050</v>
      </c>
      <c r="F229" s="593" t="s">
        <v>4675</v>
      </c>
      <c r="G229" s="143"/>
      <c r="H229" s="665">
        <v>42150000</v>
      </c>
      <c r="I229" s="317" t="s">
        <v>307</v>
      </c>
      <c r="J229" s="146"/>
      <c r="K229" s="146"/>
      <c r="L229" s="146"/>
      <c r="M229" s="146"/>
      <c r="N229" s="676"/>
      <c r="O229" s="226"/>
      <c r="P229" s="169"/>
      <c r="Q229" s="169"/>
      <c r="R229" s="182" t="s">
        <v>4741</v>
      </c>
      <c r="S229" s="226">
        <v>2</v>
      </c>
      <c r="T229" s="676" t="s">
        <v>4687</v>
      </c>
      <c r="U229" s="827" t="s">
        <v>4670</v>
      </c>
      <c r="V229" s="147"/>
      <c r="W229" s="147"/>
      <c r="X229" s="117"/>
    </row>
    <row r="230" spans="1:35" ht="24" hidden="1" x14ac:dyDescent="0.2">
      <c r="A230" s="167">
        <v>2</v>
      </c>
      <c r="B230" s="647">
        <v>0</v>
      </c>
      <c r="C230" s="647">
        <v>4</v>
      </c>
      <c r="D230" s="647">
        <v>1</v>
      </c>
      <c r="E230" s="163" t="s">
        <v>2050</v>
      </c>
      <c r="F230" s="593" t="s">
        <v>4675</v>
      </c>
      <c r="G230" s="143"/>
      <c r="H230" s="665">
        <v>42150000</v>
      </c>
      <c r="I230" s="317" t="s">
        <v>2538</v>
      </c>
      <c r="J230" s="146"/>
      <c r="K230" s="146"/>
      <c r="L230" s="146"/>
      <c r="M230" s="146"/>
      <c r="N230" s="676"/>
      <c r="O230" s="226"/>
      <c r="P230" s="169"/>
      <c r="Q230" s="169"/>
      <c r="R230" s="182" t="s">
        <v>4741</v>
      </c>
      <c r="S230" s="226">
        <v>2</v>
      </c>
      <c r="T230" s="676" t="s">
        <v>4687</v>
      </c>
      <c r="U230" s="827" t="s">
        <v>4670</v>
      </c>
      <c r="V230" s="147"/>
      <c r="W230" s="147"/>
      <c r="X230" s="117"/>
    </row>
    <row r="231" spans="1:35" ht="24" hidden="1" x14ac:dyDescent="0.2">
      <c r="A231" s="167">
        <v>2</v>
      </c>
      <c r="B231" s="647">
        <v>0</v>
      </c>
      <c r="C231" s="647">
        <v>4</v>
      </c>
      <c r="D231" s="647">
        <v>1</v>
      </c>
      <c r="E231" s="163" t="s">
        <v>2050</v>
      </c>
      <c r="F231" s="593" t="s">
        <v>4675</v>
      </c>
      <c r="G231" s="143"/>
      <c r="H231" s="665">
        <v>42150000</v>
      </c>
      <c r="I231" s="317" t="s">
        <v>4572</v>
      </c>
      <c r="J231" s="146"/>
      <c r="K231" s="146"/>
      <c r="L231" s="146"/>
      <c r="M231" s="146"/>
      <c r="N231" s="676"/>
      <c r="O231" s="226"/>
      <c r="P231" s="169"/>
      <c r="Q231" s="169"/>
      <c r="R231" s="182" t="s">
        <v>4741</v>
      </c>
      <c r="S231" s="226">
        <v>2</v>
      </c>
      <c r="T231" s="676" t="s">
        <v>4687</v>
      </c>
      <c r="U231" s="827" t="s">
        <v>4670</v>
      </c>
      <c r="V231" s="147"/>
      <c r="W231" s="147"/>
      <c r="X231" s="117"/>
    </row>
    <row r="232" spans="1:35" ht="24" hidden="1" x14ac:dyDescent="0.2">
      <c r="A232" s="167">
        <v>2</v>
      </c>
      <c r="B232" s="647">
        <v>0</v>
      </c>
      <c r="C232" s="647">
        <v>4</v>
      </c>
      <c r="D232" s="647">
        <v>1</v>
      </c>
      <c r="E232" s="163" t="s">
        <v>2050</v>
      </c>
      <c r="F232" s="593" t="s">
        <v>4675</v>
      </c>
      <c r="G232" s="143"/>
      <c r="H232" s="665">
        <v>42150000</v>
      </c>
      <c r="I232" s="317" t="s">
        <v>3583</v>
      </c>
      <c r="J232" s="146"/>
      <c r="K232" s="146"/>
      <c r="L232" s="146"/>
      <c r="M232" s="146"/>
      <c r="N232" s="676"/>
      <c r="O232" s="226"/>
      <c r="P232" s="169"/>
      <c r="Q232" s="169"/>
      <c r="R232" s="182" t="s">
        <v>4741</v>
      </c>
      <c r="S232" s="226">
        <v>2</v>
      </c>
      <c r="T232" s="676" t="s">
        <v>4687</v>
      </c>
      <c r="U232" s="827" t="s">
        <v>4670</v>
      </c>
      <c r="V232" s="147"/>
      <c r="W232" s="147"/>
      <c r="X232" s="117"/>
    </row>
    <row r="233" spans="1:35" s="894" customFormat="1" ht="29.25" customHeight="1" x14ac:dyDescent="0.2">
      <c r="A233" s="884">
        <v>2</v>
      </c>
      <c r="B233" s="885">
        <v>0</v>
      </c>
      <c r="C233" s="885">
        <v>4</v>
      </c>
      <c r="D233" s="885">
        <v>1</v>
      </c>
      <c r="E233" s="886" t="s">
        <v>2050</v>
      </c>
      <c r="F233" s="887" t="s">
        <v>4675</v>
      </c>
      <c r="G233" s="888"/>
      <c r="H233" s="906">
        <v>42151624</v>
      </c>
      <c r="I233" s="902" t="s">
        <v>4872</v>
      </c>
      <c r="J233" s="890"/>
      <c r="K233" s="890"/>
      <c r="L233" s="890"/>
      <c r="M233" s="890"/>
      <c r="N233" s="865" t="s">
        <v>4737</v>
      </c>
      <c r="O233" s="866">
        <v>1</v>
      </c>
      <c r="P233" s="864">
        <v>350000</v>
      </c>
      <c r="Q233" s="864">
        <f>+P233</f>
        <v>350000</v>
      </c>
      <c r="R233" s="866" t="s">
        <v>4767</v>
      </c>
      <c r="S233" s="866">
        <v>2</v>
      </c>
      <c r="T233" s="865" t="s">
        <v>4687</v>
      </c>
      <c r="U233" s="867" t="s">
        <v>4670</v>
      </c>
      <c r="V233" s="892"/>
      <c r="W233" s="892"/>
      <c r="X233" s="845" t="s">
        <v>5121</v>
      </c>
      <c r="Y233" s="893"/>
      <c r="Z233" s="893"/>
      <c r="AA233" s="893"/>
      <c r="AB233" s="893"/>
      <c r="AC233" s="893"/>
      <c r="AD233" s="893"/>
      <c r="AE233" s="893"/>
      <c r="AF233" s="893"/>
      <c r="AG233" s="893"/>
      <c r="AH233" s="893"/>
      <c r="AI233" s="893"/>
    </row>
    <row r="234" spans="1:35" ht="24" hidden="1" x14ac:dyDescent="0.2">
      <c r="A234" s="167">
        <v>2</v>
      </c>
      <c r="B234" s="647">
        <v>0</v>
      </c>
      <c r="C234" s="647">
        <v>4</v>
      </c>
      <c r="D234" s="647">
        <v>1</v>
      </c>
      <c r="E234" s="163" t="s">
        <v>2050</v>
      </c>
      <c r="F234" s="593" t="s">
        <v>4675</v>
      </c>
      <c r="G234" s="143"/>
      <c r="H234" s="665">
        <v>42150000</v>
      </c>
      <c r="I234" s="317" t="s">
        <v>4573</v>
      </c>
      <c r="J234" s="146"/>
      <c r="K234" s="146"/>
      <c r="L234" s="146"/>
      <c r="M234" s="146"/>
      <c r="N234" s="676"/>
      <c r="O234" s="226"/>
      <c r="P234" s="169"/>
      <c r="Q234" s="169"/>
      <c r="R234" s="182" t="s">
        <v>4741</v>
      </c>
      <c r="S234" s="226">
        <v>2</v>
      </c>
      <c r="T234" s="676" t="s">
        <v>4687</v>
      </c>
      <c r="U234" s="827" t="s">
        <v>4670</v>
      </c>
      <c r="V234" s="147"/>
      <c r="W234" s="147"/>
      <c r="X234" s="117"/>
    </row>
    <row r="235" spans="1:35" ht="24" hidden="1" x14ac:dyDescent="0.2">
      <c r="A235" s="167">
        <v>2</v>
      </c>
      <c r="B235" s="647">
        <v>0</v>
      </c>
      <c r="C235" s="647">
        <v>4</v>
      </c>
      <c r="D235" s="647">
        <v>1</v>
      </c>
      <c r="E235" s="163" t="s">
        <v>2050</v>
      </c>
      <c r="F235" s="593" t="s">
        <v>4675</v>
      </c>
      <c r="G235" s="143"/>
      <c r="H235" s="665">
        <v>42150000</v>
      </c>
      <c r="I235" s="317" t="s">
        <v>4574</v>
      </c>
      <c r="J235" s="146"/>
      <c r="K235" s="146"/>
      <c r="L235" s="146"/>
      <c r="M235" s="146"/>
      <c r="N235" s="676"/>
      <c r="O235" s="226"/>
      <c r="P235" s="169"/>
      <c r="Q235" s="169"/>
      <c r="R235" s="182" t="s">
        <v>4741</v>
      </c>
      <c r="S235" s="226">
        <v>2</v>
      </c>
      <c r="T235" s="676" t="s">
        <v>4687</v>
      </c>
      <c r="U235" s="827" t="s">
        <v>4670</v>
      </c>
      <c r="V235" s="147"/>
      <c r="W235" s="147"/>
      <c r="X235" s="117"/>
    </row>
    <row r="236" spans="1:35" ht="24" hidden="1" x14ac:dyDescent="0.2">
      <c r="A236" s="167">
        <v>2</v>
      </c>
      <c r="B236" s="647">
        <v>0</v>
      </c>
      <c r="C236" s="647">
        <v>4</v>
      </c>
      <c r="D236" s="647">
        <v>1</v>
      </c>
      <c r="E236" s="163" t="s">
        <v>2050</v>
      </c>
      <c r="F236" s="593" t="s">
        <v>4675</v>
      </c>
      <c r="G236" s="143"/>
      <c r="H236" s="665">
        <v>42150000</v>
      </c>
      <c r="I236" s="317" t="s">
        <v>4575</v>
      </c>
      <c r="J236" s="146"/>
      <c r="K236" s="146"/>
      <c r="L236" s="146"/>
      <c r="M236" s="146"/>
      <c r="N236" s="676"/>
      <c r="O236" s="226"/>
      <c r="P236" s="169"/>
      <c r="Q236" s="169"/>
      <c r="R236" s="182" t="s">
        <v>4741</v>
      </c>
      <c r="S236" s="226">
        <v>2</v>
      </c>
      <c r="T236" s="676" t="s">
        <v>4687</v>
      </c>
      <c r="U236" s="827" t="s">
        <v>4670</v>
      </c>
      <c r="V236" s="147"/>
      <c r="W236" s="147"/>
      <c r="X236" s="117"/>
    </row>
    <row r="237" spans="1:35" ht="24" hidden="1" x14ac:dyDescent="0.2">
      <c r="A237" s="167">
        <v>2</v>
      </c>
      <c r="B237" s="647">
        <v>0</v>
      </c>
      <c r="C237" s="647">
        <v>4</v>
      </c>
      <c r="D237" s="647">
        <v>1</v>
      </c>
      <c r="E237" s="163" t="s">
        <v>2050</v>
      </c>
      <c r="F237" s="593" t="s">
        <v>4675</v>
      </c>
      <c r="G237" s="143"/>
      <c r="H237" s="665">
        <v>42150000</v>
      </c>
      <c r="I237" s="317" t="s">
        <v>4576</v>
      </c>
      <c r="J237" s="146"/>
      <c r="K237" s="146"/>
      <c r="L237" s="146"/>
      <c r="M237" s="146"/>
      <c r="N237" s="676"/>
      <c r="O237" s="226"/>
      <c r="P237" s="169"/>
      <c r="Q237" s="169"/>
      <c r="R237" s="182" t="s">
        <v>4741</v>
      </c>
      <c r="S237" s="226">
        <v>2</v>
      </c>
      <c r="T237" s="676" t="s">
        <v>4687</v>
      </c>
      <c r="U237" s="827" t="s">
        <v>4670</v>
      </c>
      <c r="V237" s="147"/>
      <c r="W237" s="147"/>
      <c r="X237" s="117"/>
    </row>
    <row r="238" spans="1:35" s="172" customFormat="1" ht="19.5" hidden="1" customHeight="1" x14ac:dyDescent="0.2">
      <c r="A238" s="167">
        <v>2</v>
      </c>
      <c r="B238" s="647">
        <v>0</v>
      </c>
      <c r="C238" s="647">
        <v>4</v>
      </c>
      <c r="D238" s="647">
        <v>1</v>
      </c>
      <c r="E238" s="163" t="s">
        <v>2050</v>
      </c>
      <c r="F238" s="593" t="s">
        <v>4675</v>
      </c>
      <c r="G238" s="143"/>
      <c r="H238" s="166">
        <v>46181709</v>
      </c>
      <c r="I238" s="180" t="s">
        <v>4500</v>
      </c>
      <c r="J238" s="169"/>
      <c r="K238" s="169"/>
      <c r="L238" s="169"/>
      <c r="M238" s="146"/>
      <c r="N238" s="788" t="s">
        <v>5048</v>
      </c>
      <c r="O238" s="226">
        <v>1</v>
      </c>
      <c r="P238" s="169"/>
      <c r="Q238" s="169">
        <f>+P238</f>
        <v>0</v>
      </c>
      <c r="R238" s="182" t="s">
        <v>4741</v>
      </c>
      <c r="S238" s="226">
        <v>2</v>
      </c>
      <c r="T238" s="676" t="s">
        <v>4687</v>
      </c>
      <c r="U238" s="827" t="s">
        <v>4670</v>
      </c>
      <c r="V238" s="170"/>
      <c r="W238" s="170"/>
      <c r="X238" s="117"/>
      <c r="Y238" s="171"/>
      <c r="Z238" s="171"/>
      <c r="AA238" s="171"/>
      <c r="AB238" s="171"/>
      <c r="AC238" s="171"/>
      <c r="AD238" s="171"/>
      <c r="AE238" s="171"/>
      <c r="AF238" s="171"/>
      <c r="AG238" s="171"/>
      <c r="AH238" s="171"/>
      <c r="AI238" s="171"/>
    </row>
    <row r="239" spans="1:35" s="870" customFormat="1" ht="36.75" customHeight="1" x14ac:dyDescent="0.2">
      <c r="A239" s="884">
        <v>2</v>
      </c>
      <c r="B239" s="885">
        <v>0</v>
      </c>
      <c r="C239" s="885">
        <v>4</v>
      </c>
      <c r="D239" s="885">
        <v>1</v>
      </c>
      <c r="E239" s="886" t="s">
        <v>2050</v>
      </c>
      <c r="F239" s="887" t="s">
        <v>4675</v>
      </c>
      <c r="G239" s="888"/>
      <c r="H239" s="862">
        <v>42151600</v>
      </c>
      <c r="I239" s="895" t="s">
        <v>5087</v>
      </c>
      <c r="J239" s="864"/>
      <c r="K239" s="864"/>
      <c r="L239" s="864"/>
      <c r="M239" s="890"/>
      <c r="N239" s="904" t="s">
        <v>5003</v>
      </c>
      <c r="O239" s="866">
        <v>2</v>
      </c>
      <c r="P239" s="864">
        <f>+O239*24000</f>
        <v>48000</v>
      </c>
      <c r="Q239" s="864">
        <f>+P239</f>
        <v>48000</v>
      </c>
      <c r="R239" s="866" t="s">
        <v>4767</v>
      </c>
      <c r="S239" s="866">
        <v>2</v>
      </c>
      <c r="T239" s="865" t="s">
        <v>4687</v>
      </c>
      <c r="U239" s="867" t="s">
        <v>4670</v>
      </c>
      <c r="V239" s="868"/>
      <c r="W239" s="868"/>
      <c r="X239" s="845" t="s">
        <v>5121</v>
      </c>
      <c r="Y239" s="869"/>
      <c r="Z239" s="869"/>
      <c r="AA239" s="869"/>
      <c r="AB239" s="869"/>
      <c r="AC239" s="869"/>
      <c r="AD239" s="869"/>
      <c r="AE239" s="869"/>
      <c r="AF239" s="869"/>
      <c r="AG239" s="869"/>
      <c r="AH239" s="869"/>
      <c r="AI239" s="869"/>
    </row>
    <row r="240" spans="1:35" s="894" customFormat="1" ht="34.5" customHeight="1" x14ac:dyDescent="0.2">
      <c r="A240" s="884">
        <v>2</v>
      </c>
      <c r="B240" s="885">
        <v>0</v>
      </c>
      <c r="C240" s="885">
        <v>4</v>
      </c>
      <c r="D240" s="885">
        <v>4</v>
      </c>
      <c r="E240" s="886" t="s">
        <v>3862</v>
      </c>
      <c r="F240" s="887" t="s">
        <v>4675</v>
      </c>
      <c r="G240" s="888"/>
      <c r="H240" s="862">
        <v>42151600</v>
      </c>
      <c r="I240" s="895" t="s">
        <v>5089</v>
      </c>
      <c r="J240" s="890"/>
      <c r="K240" s="890"/>
      <c r="L240" s="890"/>
      <c r="M240" s="890"/>
      <c r="N240" s="905" t="s">
        <v>5003</v>
      </c>
      <c r="O240" s="866">
        <v>1</v>
      </c>
      <c r="P240" s="864">
        <v>1416100</v>
      </c>
      <c r="Q240" s="864">
        <f t="shared" ref="Q240" si="6">+P240</f>
        <v>1416100</v>
      </c>
      <c r="R240" s="866" t="s">
        <v>4767</v>
      </c>
      <c r="S240" s="866">
        <v>2</v>
      </c>
      <c r="T240" s="865" t="s">
        <v>4687</v>
      </c>
      <c r="U240" s="867" t="s">
        <v>4670</v>
      </c>
      <c r="V240" s="892"/>
      <c r="W240" s="892"/>
      <c r="X240" s="845" t="s">
        <v>5121</v>
      </c>
      <c r="Y240" s="893"/>
      <c r="Z240" s="893"/>
      <c r="AA240" s="893"/>
      <c r="AB240" s="893"/>
      <c r="AC240" s="893"/>
      <c r="AD240" s="893"/>
      <c r="AE240" s="893"/>
      <c r="AF240" s="893"/>
      <c r="AG240" s="893"/>
      <c r="AH240" s="893"/>
      <c r="AI240" s="893"/>
    </row>
    <row r="241" spans="1:35" s="870" customFormat="1" ht="35.25" customHeight="1" x14ac:dyDescent="0.2">
      <c r="A241" s="884">
        <v>2</v>
      </c>
      <c r="B241" s="885">
        <v>0</v>
      </c>
      <c r="C241" s="885">
        <v>4</v>
      </c>
      <c r="D241" s="885">
        <v>1</v>
      </c>
      <c r="E241" s="886" t="s">
        <v>2050</v>
      </c>
      <c r="F241" s="887" t="s">
        <v>4675</v>
      </c>
      <c r="G241" s="888"/>
      <c r="H241" s="862">
        <v>42151600</v>
      </c>
      <c r="I241" s="895" t="s">
        <v>5086</v>
      </c>
      <c r="J241" s="864"/>
      <c r="K241" s="864"/>
      <c r="L241" s="864"/>
      <c r="M241" s="890"/>
      <c r="N241" s="904" t="s">
        <v>5003</v>
      </c>
      <c r="O241" s="866">
        <v>2</v>
      </c>
      <c r="P241" s="864">
        <f>+O241*14000</f>
        <v>28000</v>
      </c>
      <c r="Q241" s="864">
        <f>+P241</f>
        <v>28000</v>
      </c>
      <c r="R241" s="866" t="s">
        <v>4767</v>
      </c>
      <c r="S241" s="866">
        <v>2</v>
      </c>
      <c r="T241" s="865" t="s">
        <v>4687</v>
      </c>
      <c r="U241" s="867" t="s">
        <v>4670</v>
      </c>
      <c r="V241" s="868"/>
      <c r="W241" s="868"/>
      <c r="X241" s="845" t="s">
        <v>5121</v>
      </c>
      <c r="Y241" s="869"/>
      <c r="Z241" s="869"/>
      <c r="AA241" s="869"/>
      <c r="AB241" s="869"/>
      <c r="AC241" s="869"/>
      <c r="AD241" s="869"/>
      <c r="AE241" s="869"/>
      <c r="AF241" s="869"/>
      <c r="AG241" s="869"/>
      <c r="AH241" s="869"/>
      <c r="AI241" s="869"/>
    </row>
    <row r="242" spans="1:35" s="172" customFormat="1" ht="28.5" hidden="1" customHeight="1" x14ac:dyDescent="0.2">
      <c r="A242" s="167">
        <v>2</v>
      </c>
      <c r="B242" s="647">
        <v>0</v>
      </c>
      <c r="C242" s="647">
        <v>4</v>
      </c>
      <c r="D242" s="647">
        <v>1</v>
      </c>
      <c r="E242" s="163" t="s">
        <v>2050</v>
      </c>
      <c r="F242" s="593" t="s">
        <v>4675</v>
      </c>
      <c r="G242" s="143"/>
      <c r="H242" s="166">
        <v>4215000</v>
      </c>
      <c r="I242" s="180" t="s">
        <v>5088</v>
      </c>
      <c r="J242" s="169"/>
      <c r="K242" s="169"/>
      <c r="L242" s="169"/>
      <c r="M242" s="146"/>
      <c r="N242" s="662" t="s">
        <v>5003</v>
      </c>
      <c r="O242" s="169">
        <v>1</v>
      </c>
      <c r="P242" s="146"/>
      <c r="Q242" s="146">
        <f>+P242</f>
        <v>0</v>
      </c>
      <c r="R242" s="182" t="s">
        <v>4741</v>
      </c>
      <c r="S242" s="226"/>
      <c r="T242" s="676" t="s">
        <v>4687</v>
      </c>
      <c r="U242" s="170"/>
      <c r="V242" s="170"/>
      <c r="W242" s="170"/>
      <c r="X242" s="117"/>
      <c r="Y242" s="171"/>
      <c r="Z242" s="171"/>
      <c r="AA242" s="171"/>
      <c r="AB242" s="171"/>
      <c r="AC242" s="171"/>
      <c r="AD242" s="171"/>
      <c r="AE242" s="171"/>
      <c r="AF242" s="171"/>
      <c r="AG242" s="171"/>
      <c r="AH242" s="171"/>
      <c r="AI242" s="171"/>
    </row>
    <row r="243" spans="1:35" ht="24" hidden="1" x14ac:dyDescent="0.2">
      <c r="A243" s="167">
        <v>2</v>
      </c>
      <c r="B243" s="647">
        <v>0</v>
      </c>
      <c r="C243" s="647">
        <v>4</v>
      </c>
      <c r="D243" s="647">
        <v>1</v>
      </c>
      <c r="E243" s="163" t="s">
        <v>2050</v>
      </c>
      <c r="F243" s="593" t="s">
        <v>4675</v>
      </c>
      <c r="G243" s="143"/>
      <c r="H243" s="316">
        <v>42151640</v>
      </c>
      <c r="I243" s="317" t="s">
        <v>4864</v>
      </c>
      <c r="J243" s="146"/>
      <c r="K243" s="146"/>
      <c r="L243" s="146"/>
      <c r="M243" s="146"/>
      <c r="N243" s="148" t="s">
        <v>4737</v>
      </c>
      <c r="O243" s="146">
        <v>5</v>
      </c>
      <c r="P243" s="146"/>
      <c r="Q243" s="146">
        <f>+P243</f>
        <v>0</v>
      </c>
      <c r="R243" s="182" t="s">
        <v>4741</v>
      </c>
      <c r="S243" s="226"/>
      <c r="T243" s="676" t="s">
        <v>4687</v>
      </c>
      <c r="U243" s="147"/>
      <c r="V243" s="147"/>
      <c r="W243" s="147"/>
      <c r="X243" s="117"/>
    </row>
    <row r="244" spans="1:35" ht="24" hidden="1" x14ac:dyDescent="0.2">
      <c r="A244" s="167">
        <v>2</v>
      </c>
      <c r="B244" s="647">
        <v>0</v>
      </c>
      <c r="C244" s="647">
        <v>4</v>
      </c>
      <c r="D244" s="647">
        <v>1</v>
      </c>
      <c r="E244" s="163" t="s">
        <v>2050</v>
      </c>
      <c r="F244" s="593" t="s">
        <v>4675</v>
      </c>
      <c r="G244" s="143"/>
      <c r="H244" s="316">
        <v>42150000</v>
      </c>
      <c r="I244" s="317" t="s">
        <v>4577</v>
      </c>
      <c r="J244" s="146"/>
      <c r="K244" s="146"/>
      <c r="L244" s="146"/>
      <c r="M244" s="146"/>
      <c r="N244" s="148"/>
      <c r="O244" s="146"/>
      <c r="P244" s="146"/>
      <c r="Q244" s="146">
        <f t="shared" si="5"/>
        <v>0</v>
      </c>
      <c r="R244" s="182" t="s">
        <v>4741</v>
      </c>
      <c r="S244" s="226"/>
      <c r="T244" s="676" t="s">
        <v>4687</v>
      </c>
      <c r="U244" s="147"/>
      <c r="V244" s="147"/>
      <c r="W244" s="147"/>
      <c r="X244" s="117"/>
    </row>
    <row r="245" spans="1:35" ht="24" hidden="1" x14ac:dyDescent="0.2">
      <c r="A245" s="167">
        <v>2</v>
      </c>
      <c r="B245" s="647">
        <v>0</v>
      </c>
      <c r="C245" s="647">
        <v>4</v>
      </c>
      <c r="D245" s="647">
        <v>1</v>
      </c>
      <c r="E245" s="163" t="s">
        <v>2050</v>
      </c>
      <c r="F245" s="593" t="s">
        <v>4675</v>
      </c>
      <c r="G245" s="143"/>
      <c r="H245" s="316">
        <v>42150000</v>
      </c>
      <c r="I245" s="317" t="s">
        <v>2539</v>
      </c>
      <c r="J245" s="146"/>
      <c r="K245" s="146"/>
      <c r="L245" s="146"/>
      <c r="M245" s="146"/>
      <c r="N245" s="148"/>
      <c r="O245" s="146"/>
      <c r="P245" s="146"/>
      <c r="Q245" s="146">
        <f t="shared" si="5"/>
        <v>0</v>
      </c>
      <c r="R245" s="182" t="s">
        <v>4741</v>
      </c>
      <c r="S245" s="226"/>
      <c r="T245" s="676" t="s">
        <v>4687</v>
      </c>
      <c r="U245" s="147"/>
      <c r="V245" s="147"/>
      <c r="W245" s="147"/>
      <c r="X245" s="117"/>
    </row>
    <row r="246" spans="1:35" ht="24" hidden="1" x14ac:dyDescent="0.2">
      <c r="A246" s="167">
        <v>2</v>
      </c>
      <c r="B246" s="647">
        <v>0</v>
      </c>
      <c r="C246" s="647">
        <v>4</v>
      </c>
      <c r="D246" s="647">
        <v>1</v>
      </c>
      <c r="E246" s="163" t="s">
        <v>2050</v>
      </c>
      <c r="F246" s="593" t="s">
        <v>4675</v>
      </c>
      <c r="G246" s="143"/>
      <c r="H246" s="316">
        <v>42150000</v>
      </c>
      <c r="I246" s="317" t="s">
        <v>2540</v>
      </c>
      <c r="J246" s="146"/>
      <c r="K246" s="146"/>
      <c r="L246" s="146"/>
      <c r="M246" s="146"/>
      <c r="N246" s="148"/>
      <c r="O246" s="146"/>
      <c r="P246" s="146"/>
      <c r="Q246" s="146">
        <f t="shared" si="5"/>
        <v>0</v>
      </c>
      <c r="R246" s="182" t="s">
        <v>4741</v>
      </c>
      <c r="S246" s="226"/>
      <c r="T246" s="676" t="s">
        <v>4687</v>
      </c>
      <c r="U246" s="147"/>
      <c r="V246" s="147"/>
      <c r="W246" s="147"/>
      <c r="X246" s="117"/>
    </row>
    <row r="247" spans="1:35" ht="24" hidden="1" x14ac:dyDescent="0.2">
      <c r="A247" s="167">
        <v>2</v>
      </c>
      <c r="B247" s="647">
        <v>0</v>
      </c>
      <c r="C247" s="647">
        <v>4</v>
      </c>
      <c r="D247" s="647">
        <v>1</v>
      </c>
      <c r="E247" s="163" t="s">
        <v>2050</v>
      </c>
      <c r="F247" s="593" t="s">
        <v>4675</v>
      </c>
      <c r="G247" s="143"/>
      <c r="H247" s="316">
        <v>42150000</v>
      </c>
      <c r="I247" s="317" t="s">
        <v>4578</v>
      </c>
      <c r="J247" s="146"/>
      <c r="K247" s="146"/>
      <c r="L247" s="146"/>
      <c r="M247" s="146"/>
      <c r="N247" s="148"/>
      <c r="O247" s="146"/>
      <c r="P247" s="146"/>
      <c r="Q247" s="146">
        <f t="shared" si="5"/>
        <v>0</v>
      </c>
      <c r="R247" s="182" t="s">
        <v>4741</v>
      </c>
      <c r="S247" s="226"/>
      <c r="T247" s="676" t="s">
        <v>4687</v>
      </c>
      <c r="U247" s="147"/>
      <c r="V247" s="147"/>
      <c r="W247" s="147"/>
      <c r="X247" s="117"/>
    </row>
    <row r="248" spans="1:35" ht="24" hidden="1" x14ac:dyDescent="0.2">
      <c r="A248" s="167">
        <v>2</v>
      </c>
      <c r="B248" s="647">
        <v>0</v>
      </c>
      <c r="C248" s="647">
        <v>4</v>
      </c>
      <c r="D248" s="647">
        <v>1</v>
      </c>
      <c r="E248" s="163" t="s">
        <v>2050</v>
      </c>
      <c r="F248" s="593" t="s">
        <v>4675</v>
      </c>
      <c r="G248" s="143"/>
      <c r="H248" s="316">
        <v>42150000</v>
      </c>
      <c r="I248" s="317" t="s">
        <v>4579</v>
      </c>
      <c r="J248" s="146"/>
      <c r="K248" s="146"/>
      <c r="L248" s="146"/>
      <c r="M248" s="146"/>
      <c r="N248" s="148"/>
      <c r="O248" s="146"/>
      <c r="P248" s="146"/>
      <c r="Q248" s="146">
        <f t="shared" si="5"/>
        <v>0</v>
      </c>
      <c r="R248" s="182" t="s">
        <v>4741</v>
      </c>
      <c r="S248" s="226"/>
      <c r="T248" s="676" t="s">
        <v>4687</v>
      </c>
      <c r="U248" s="147"/>
      <c r="V248" s="147"/>
      <c r="W248" s="147"/>
      <c r="X248" s="117"/>
    </row>
    <row r="249" spans="1:35" ht="24" hidden="1" x14ac:dyDescent="0.2">
      <c r="A249" s="167">
        <v>2</v>
      </c>
      <c r="B249" s="647">
        <v>0</v>
      </c>
      <c r="C249" s="647">
        <v>4</v>
      </c>
      <c r="D249" s="647">
        <v>1</v>
      </c>
      <c r="E249" s="163" t="s">
        <v>2050</v>
      </c>
      <c r="F249" s="593" t="s">
        <v>4675</v>
      </c>
      <c r="G249" s="143"/>
      <c r="H249" s="316">
        <v>42150000</v>
      </c>
      <c r="I249" s="317" t="s">
        <v>4580</v>
      </c>
      <c r="J249" s="146"/>
      <c r="K249" s="146"/>
      <c r="L249" s="146"/>
      <c r="M249" s="146"/>
      <c r="N249" s="148"/>
      <c r="O249" s="146"/>
      <c r="P249" s="146"/>
      <c r="Q249" s="146">
        <f t="shared" si="5"/>
        <v>0</v>
      </c>
      <c r="R249" s="182" t="s">
        <v>4741</v>
      </c>
      <c r="S249" s="226"/>
      <c r="T249" s="676" t="s">
        <v>4687</v>
      </c>
      <c r="U249" s="147"/>
      <c r="V249" s="147"/>
      <c r="W249" s="147"/>
      <c r="X249" s="117"/>
    </row>
    <row r="250" spans="1:35" ht="24" hidden="1" x14ac:dyDescent="0.2">
      <c r="A250" s="167">
        <v>2</v>
      </c>
      <c r="B250" s="647">
        <v>0</v>
      </c>
      <c r="C250" s="647">
        <v>4</v>
      </c>
      <c r="D250" s="647">
        <v>1</v>
      </c>
      <c r="E250" s="163" t="s">
        <v>2050</v>
      </c>
      <c r="F250" s="593" t="s">
        <v>4675</v>
      </c>
      <c r="G250" s="143"/>
      <c r="H250" s="316">
        <v>42150000</v>
      </c>
      <c r="I250" s="317" t="s">
        <v>4581</v>
      </c>
      <c r="J250" s="146"/>
      <c r="K250" s="146"/>
      <c r="L250" s="146"/>
      <c r="M250" s="146"/>
      <c r="N250" s="148"/>
      <c r="O250" s="146"/>
      <c r="P250" s="146"/>
      <c r="Q250" s="146">
        <f t="shared" si="5"/>
        <v>0</v>
      </c>
      <c r="R250" s="182" t="s">
        <v>4741</v>
      </c>
      <c r="S250" s="226"/>
      <c r="T250" s="676" t="s">
        <v>4687</v>
      </c>
      <c r="U250" s="147"/>
      <c r="V250" s="147"/>
      <c r="W250" s="147"/>
      <c r="X250" s="117"/>
    </row>
    <row r="251" spans="1:35" ht="24" hidden="1" x14ac:dyDescent="0.2">
      <c r="A251" s="167">
        <v>2</v>
      </c>
      <c r="B251" s="647">
        <v>0</v>
      </c>
      <c r="C251" s="647">
        <v>4</v>
      </c>
      <c r="D251" s="647">
        <v>1</v>
      </c>
      <c r="E251" s="163" t="s">
        <v>2050</v>
      </c>
      <c r="F251" s="593" t="s">
        <v>4675</v>
      </c>
      <c r="G251" s="143"/>
      <c r="H251" s="316">
        <v>42150000</v>
      </c>
      <c r="I251" s="317" t="s">
        <v>4582</v>
      </c>
      <c r="J251" s="146"/>
      <c r="K251" s="146"/>
      <c r="L251" s="146"/>
      <c r="M251" s="146"/>
      <c r="N251" s="148"/>
      <c r="O251" s="146"/>
      <c r="P251" s="146"/>
      <c r="Q251" s="146">
        <f t="shared" si="5"/>
        <v>0</v>
      </c>
      <c r="R251" s="182" t="s">
        <v>4741</v>
      </c>
      <c r="S251" s="226"/>
      <c r="T251" s="676" t="s">
        <v>4687</v>
      </c>
      <c r="U251" s="147"/>
      <c r="V251" s="147"/>
      <c r="W251" s="147"/>
      <c r="X251" s="117"/>
    </row>
    <row r="252" spans="1:35" ht="24" hidden="1" x14ac:dyDescent="0.2">
      <c r="A252" s="167">
        <v>2</v>
      </c>
      <c r="B252" s="647">
        <v>0</v>
      </c>
      <c r="C252" s="647">
        <v>4</v>
      </c>
      <c r="D252" s="647">
        <v>1</v>
      </c>
      <c r="E252" s="163" t="s">
        <v>2050</v>
      </c>
      <c r="F252" s="593" t="s">
        <v>4675</v>
      </c>
      <c r="G252" s="143"/>
      <c r="H252" s="316">
        <v>42150000</v>
      </c>
      <c r="I252" s="317" t="s">
        <v>4583</v>
      </c>
      <c r="J252" s="146"/>
      <c r="K252" s="146"/>
      <c r="L252" s="146"/>
      <c r="M252" s="146"/>
      <c r="N252" s="148"/>
      <c r="O252" s="146"/>
      <c r="P252" s="146"/>
      <c r="Q252" s="146">
        <f t="shared" si="5"/>
        <v>0</v>
      </c>
      <c r="R252" s="182" t="s">
        <v>4741</v>
      </c>
      <c r="S252" s="226"/>
      <c r="T252" s="676" t="s">
        <v>4687</v>
      </c>
      <c r="U252" s="147"/>
      <c r="V252" s="147"/>
      <c r="W252" s="147"/>
      <c r="X252" s="117"/>
    </row>
    <row r="253" spans="1:35" ht="24" hidden="1" x14ac:dyDescent="0.2">
      <c r="A253" s="167">
        <v>2</v>
      </c>
      <c r="B253" s="647">
        <v>0</v>
      </c>
      <c r="C253" s="647">
        <v>4</v>
      </c>
      <c r="D253" s="647">
        <v>1</v>
      </c>
      <c r="E253" s="163" t="s">
        <v>2050</v>
      </c>
      <c r="F253" s="593" t="s">
        <v>4675</v>
      </c>
      <c r="G253" s="143"/>
      <c r="H253" s="316">
        <v>42150000</v>
      </c>
      <c r="I253" s="317" t="s">
        <v>308</v>
      </c>
      <c r="J253" s="146"/>
      <c r="K253" s="146"/>
      <c r="L253" s="146"/>
      <c r="M253" s="146"/>
      <c r="N253" s="148"/>
      <c r="O253" s="146"/>
      <c r="P253" s="146"/>
      <c r="Q253" s="146">
        <f t="shared" si="5"/>
        <v>0</v>
      </c>
      <c r="R253" s="182" t="s">
        <v>4741</v>
      </c>
      <c r="S253" s="226"/>
      <c r="T253" s="676" t="s">
        <v>4687</v>
      </c>
      <c r="U253" s="147"/>
      <c r="V253" s="147"/>
      <c r="W253" s="147"/>
      <c r="X253" s="117"/>
    </row>
    <row r="254" spans="1:35" ht="24" hidden="1" x14ac:dyDescent="0.2">
      <c r="A254" s="167">
        <v>2</v>
      </c>
      <c r="B254" s="647">
        <v>0</v>
      </c>
      <c r="C254" s="647">
        <v>4</v>
      </c>
      <c r="D254" s="647">
        <v>1</v>
      </c>
      <c r="E254" s="163" t="s">
        <v>2050</v>
      </c>
      <c r="F254" s="593" t="s">
        <v>4675</v>
      </c>
      <c r="G254" s="143"/>
      <c r="H254" s="316">
        <v>42150000</v>
      </c>
      <c r="I254" s="317" t="s">
        <v>309</v>
      </c>
      <c r="J254" s="146"/>
      <c r="K254" s="146"/>
      <c r="L254" s="146"/>
      <c r="M254" s="146"/>
      <c r="N254" s="148"/>
      <c r="O254" s="146"/>
      <c r="P254" s="146"/>
      <c r="Q254" s="146">
        <f t="shared" si="5"/>
        <v>0</v>
      </c>
      <c r="R254" s="182" t="s">
        <v>4741</v>
      </c>
      <c r="S254" s="226"/>
      <c r="T254" s="676" t="s">
        <v>4687</v>
      </c>
      <c r="U254" s="147"/>
      <c r="V254" s="147"/>
      <c r="W254" s="147"/>
      <c r="X254" s="117"/>
    </row>
    <row r="255" spans="1:35" ht="24" hidden="1" x14ac:dyDescent="0.2">
      <c r="A255" s="167">
        <v>2</v>
      </c>
      <c r="B255" s="647">
        <v>0</v>
      </c>
      <c r="C255" s="647">
        <v>4</v>
      </c>
      <c r="D255" s="647">
        <v>1</v>
      </c>
      <c r="E255" s="163" t="s">
        <v>2050</v>
      </c>
      <c r="F255" s="593" t="s">
        <v>4675</v>
      </c>
      <c r="G255" s="143"/>
      <c r="H255" s="316">
        <v>42150000</v>
      </c>
      <c r="I255" s="317" t="s">
        <v>4584</v>
      </c>
      <c r="J255" s="146"/>
      <c r="K255" s="146"/>
      <c r="L255" s="146"/>
      <c r="M255" s="146"/>
      <c r="N255" s="148"/>
      <c r="O255" s="146"/>
      <c r="P255" s="146"/>
      <c r="Q255" s="146">
        <f t="shared" si="5"/>
        <v>0</v>
      </c>
      <c r="R255" s="182" t="s">
        <v>4741</v>
      </c>
      <c r="S255" s="226"/>
      <c r="T255" s="676" t="s">
        <v>4687</v>
      </c>
      <c r="U255" s="147"/>
      <c r="V255" s="147"/>
      <c r="W255" s="147"/>
      <c r="X255" s="117"/>
    </row>
    <row r="256" spans="1:35" ht="24" hidden="1" x14ac:dyDescent="0.2">
      <c r="A256" s="167">
        <v>2</v>
      </c>
      <c r="B256" s="647">
        <v>0</v>
      </c>
      <c r="C256" s="647">
        <v>4</v>
      </c>
      <c r="D256" s="647">
        <v>1</v>
      </c>
      <c r="E256" s="163" t="s">
        <v>2050</v>
      </c>
      <c r="F256" s="593" t="s">
        <v>4675</v>
      </c>
      <c r="G256" s="143"/>
      <c r="H256" s="316">
        <v>42150000</v>
      </c>
      <c r="I256" s="317" t="s">
        <v>4585</v>
      </c>
      <c r="J256" s="146"/>
      <c r="K256" s="146"/>
      <c r="L256" s="146"/>
      <c r="M256" s="146"/>
      <c r="N256" s="148"/>
      <c r="O256" s="146"/>
      <c r="P256" s="146"/>
      <c r="Q256" s="146">
        <f t="shared" si="5"/>
        <v>0</v>
      </c>
      <c r="R256" s="182" t="s">
        <v>4741</v>
      </c>
      <c r="S256" s="226"/>
      <c r="T256" s="676" t="s">
        <v>4687</v>
      </c>
      <c r="U256" s="147"/>
      <c r="V256" s="147"/>
      <c r="W256" s="147"/>
      <c r="X256" s="117"/>
    </row>
    <row r="257" spans="1:24" ht="24" hidden="1" x14ac:dyDescent="0.2">
      <c r="A257" s="167">
        <v>2</v>
      </c>
      <c r="B257" s="647">
        <v>0</v>
      </c>
      <c r="C257" s="647">
        <v>4</v>
      </c>
      <c r="D257" s="647">
        <v>1</v>
      </c>
      <c r="E257" s="163" t="s">
        <v>2050</v>
      </c>
      <c r="F257" s="593" t="s">
        <v>4675</v>
      </c>
      <c r="G257" s="143"/>
      <c r="H257" s="316">
        <v>42150000</v>
      </c>
      <c r="I257" s="317" t="s">
        <v>4586</v>
      </c>
      <c r="J257" s="146"/>
      <c r="K257" s="146"/>
      <c r="L257" s="146"/>
      <c r="M257" s="146"/>
      <c r="N257" s="148"/>
      <c r="O257" s="146"/>
      <c r="P257" s="146"/>
      <c r="Q257" s="146">
        <f t="shared" si="5"/>
        <v>0</v>
      </c>
      <c r="R257" s="182" t="s">
        <v>4741</v>
      </c>
      <c r="S257" s="226"/>
      <c r="T257" s="676" t="s">
        <v>4687</v>
      </c>
      <c r="U257" s="147"/>
      <c r="V257" s="147"/>
      <c r="W257" s="147"/>
      <c r="X257" s="117"/>
    </row>
    <row r="258" spans="1:24" ht="24" hidden="1" x14ac:dyDescent="0.2">
      <c r="A258" s="167">
        <v>2</v>
      </c>
      <c r="B258" s="647">
        <v>0</v>
      </c>
      <c r="C258" s="647">
        <v>4</v>
      </c>
      <c r="D258" s="647">
        <v>1</v>
      </c>
      <c r="E258" s="163" t="s">
        <v>2050</v>
      </c>
      <c r="F258" s="593" t="s">
        <v>4675</v>
      </c>
      <c r="G258" s="143"/>
      <c r="H258" s="316">
        <v>42150000</v>
      </c>
      <c r="I258" s="317" t="s">
        <v>310</v>
      </c>
      <c r="J258" s="146"/>
      <c r="K258" s="146"/>
      <c r="L258" s="146"/>
      <c r="M258" s="146"/>
      <c r="N258" s="148"/>
      <c r="O258" s="146"/>
      <c r="P258" s="146"/>
      <c r="Q258" s="146">
        <f t="shared" si="5"/>
        <v>0</v>
      </c>
      <c r="R258" s="182" t="s">
        <v>4741</v>
      </c>
      <c r="S258" s="226"/>
      <c r="T258" s="676" t="s">
        <v>4687</v>
      </c>
      <c r="U258" s="147"/>
      <c r="V258" s="147"/>
      <c r="W258" s="147"/>
      <c r="X258" s="117"/>
    </row>
    <row r="259" spans="1:24" ht="24" hidden="1" x14ac:dyDescent="0.2">
      <c r="A259" s="167">
        <v>2</v>
      </c>
      <c r="B259" s="647">
        <v>0</v>
      </c>
      <c r="C259" s="647">
        <v>4</v>
      </c>
      <c r="D259" s="647">
        <v>1</v>
      </c>
      <c r="E259" s="163" t="s">
        <v>2050</v>
      </c>
      <c r="F259" s="593" t="s">
        <v>4675</v>
      </c>
      <c r="G259" s="143"/>
      <c r="H259" s="316">
        <v>42150000</v>
      </c>
      <c r="I259" s="317" t="s">
        <v>310</v>
      </c>
      <c r="J259" s="146"/>
      <c r="K259" s="146"/>
      <c r="L259" s="146"/>
      <c r="M259" s="146"/>
      <c r="N259" s="148"/>
      <c r="O259" s="146"/>
      <c r="P259" s="146"/>
      <c r="Q259" s="146">
        <f t="shared" si="5"/>
        <v>0</v>
      </c>
      <c r="R259" s="182" t="s">
        <v>4741</v>
      </c>
      <c r="S259" s="226"/>
      <c r="T259" s="676" t="s">
        <v>4687</v>
      </c>
      <c r="U259" s="147"/>
      <c r="V259" s="147"/>
      <c r="W259" s="147"/>
      <c r="X259" s="117"/>
    </row>
    <row r="260" spans="1:24" ht="24" hidden="1" x14ac:dyDescent="0.2">
      <c r="A260" s="167">
        <v>2</v>
      </c>
      <c r="B260" s="647">
        <v>0</v>
      </c>
      <c r="C260" s="647">
        <v>4</v>
      </c>
      <c r="D260" s="647">
        <v>1</v>
      </c>
      <c r="E260" s="163" t="s">
        <v>2050</v>
      </c>
      <c r="F260" s="593" t="s">
        <v>4675</v>
      </c>
      <c r="G260" s="143"/>
      <c r="H260" s="316">
        <v>42150000</v>
      </c>
      <c r="I260" s="317" t="s">
        <v>2541</v>
      </c>
      <c r="J260" s="146"/>
      <c r="K260" s="146"/>
      <c r="L260" s="146"/>
      <c r="M260" s="146"/>
      <c r="N260" s="148"/>
      <c r="O260" s="146"/>
      <c r="P260" s="146"/>
      <c r="Q260" s="146">
        <f t="shared" si="5"/>
        <v>0</v>
      </c>
      <c r="R260" s="182" t="s">
        <v>4741</v>
      </c>
      <c r="S260" s="226"/>
      <c r="T260" s="676" t="s">
        <v>4687</v>
      </c>
      <c r="U260" s="147"/>
      <c r="V260" s="147"/>
      <c r="W260" s="147"/>
      <c r="X260" s="117"/>
    </row>
    <row r="261" spans="1:24" ht="24" hidden="1" x14ac:dyDescent="0.2">
      <c r="A261" s="167">
        <v>2</v>
      </c>
      <c r="B261" s="647">
        <v>0</v>
      </c>
      <c r="C261" s="647">
        <v>4</v>
      </c>
      <c r="D261" s="647">
        <v>1</v>
      </c>
      <c r="E261" s="163" t="s">
        <v>2050</v>
      </c>
      <c r="F261" s="593" t="s">
        <v>4675</v>
      </c>
      <c r="G261" s="143"/>
      <c r="H261" s="316">
        <v>42150000</v>
      </c>
      <c r="I261" s="317" t="s">
        <v>2542</v>
      </c>
      <c r="J261" s="146"/>
      <c r="K261" s="146"/>
      <c r="L261" s="146"/>
      <c r="M261" s="146"/>
      <c r="N261" s="148"/>
      <c r="O261" s="146"/>
      <c r="P261" s="146"/>
      <c r="Q261" s="146">
        <f t="shared" si="5"/>
        <v>0</v>
      </c>
      <c r="R261" s="182" t="s">
        <v>4741</v>
      </c>
      <c r="S261" s="226"/>
      <c r="T261" s="676" t="s">
        <v>4687</v>
      </c>
      <c r="U261" s="147"/>
      <c r="V261" s="147"/>
      <c r="W261" s="147"/>
      <c r="X261" s="117"/>
    </row>
    <row r="262" spans="1:24" ht="24" hidden="1" x14ac:dyDescent="0.2">
      <c r="A262" s="167">
        <v>2</v>
      </c>
      <c r="B262" s="647">
        <v>0</v>
      </c>
      <c r="C262" s="647">
        <v>4</v>
      </c>
      <c r="D262" s="647">
        <v>1</v>
      </c>
      <c r="E262" s="163" t="s">
        <v>2050</v>
      </c>
      <c r="F262" s="593" t="s">
        <v>4675</v>
      </c>
      <c r="G262" s="143"/>
      <c r="H262" s="316">
        <v>42150000</v>
      </c>
      <c r="I262" s="317" t="s">
        <v>311</v>
      </c>
      <c r="J262" s="146"/>
      <c r="K262" s="146"/>
      <c r="L262" s="146"/>
      <c r="M262" s="146"/>
      <c r="N262" s="148"/>
      <c r="O262" s="146"/>
      <c r="P262" s="146"/>
      <c r="Q262" s="146">
        <f t="shared" si="5"/>
        <v>0</v>
      </c>
      <c r="R262" s="182" t="s">
        <v>4741</v>
      </c>
      <c r="S262" s="226"/>
      <c r="T262" s="676" t="s">
        <v>4687</v>
      </c>
      <c r="U262" s="147"/>
      <c r="V262" s="147"/>
      <c r="W262" s="147"/>
      <c r="X262" s="117"/>
    </row>
    <row r="263" spans="1:24" ht="24" hidden="1" x14ac:dyDescent="0.2">
      <c r="A263" s="167">
        <v>2</v>
      </c>
      <c r="B263" s="647">
        <v>0</v>
      </c>
      <c r="C263" s="647">
        <v>4</v>
      </c>
      <c r="D263" s="647">
        <v>1</v>
      </c>
      <c r="E263" s="163" t="s">
        <v>2050</v>
      </c>
      <c r="F263" s="593" t="s">
        <v>4675</v>
      </c>
      <c r="G263" s="143"/>
      <c r="H263" s="316">
        <v>42150000</v>
      </c>
      <c r="I263" s="317" t="s">
        <v>312</v>
      </c>
      <c r="J263" s="146"/>
      <c r="K263" s="146"/>
      <c r="L263" s="146"/>
      <c r="M263" s="146"/>
      <c r="N263" s="148"/>
      <c r="O263" s="146"/>
      <c r="P263" s="146"/>
      <c r="Q263" s="146">
        <f t="shared" si="5"/>
        <v>0</v>
      </c>
      <c r="R263" s="182" t="s">
        <v>4741</v>
      </c>
      <c r="S263" s="226"/>
      <c r="T263" s="676" t="s">
        <v>4687</v>
      </c>
      <c r="U263" s="147"/>
      <c r="V263" s="147"/>
      <c r="W263" s="147"/>
      <c r="X263" s="117"/>
    </row>
    <row r="264" spans="1:24" ht="24" hidden="1" x14ac:dyDescent="0.2">
      <c r="A264" s="167">
        <v>2</v>
      </c>
      <c r="B264" s="647">
        <v>0</v>
      </c>
      <c r="C264" s="647">
        <v>4</v>
      </c>
      <c r="D264" s="647">
        <v>1</v>
      </c>
      <c r="E264" s="163" t="s">
        <v>2050</v>
      </c>
      <c r="F264" s="593" t="s">
        <v>4675</v>
      </c>
      <c r="G264" s="143"/>
      <c r="H264" s="316">
        <v>42150000</v>
      </c>
      <c r="I264" s="317" t="s">
        <v>313</v>
      </c>
      <c r="J264" s="146"/>
      <c r="K264" s="146"/>
      <c r="L264" s="146"/>
      <c r="M264" s="146"/>
      <c r="N264" s="148"/>
      <c r="O264" s="146"/>
      <c r="P264" s="146"/>
      <c r="Q264" s="146">
        <f t="shared" si="5"/>
        <v>0</v>
      </c>
      <c r="R264" s="182" t="s">
        <v>4741</v>
      </c>
      <c r="S264" s="226"/>
      <c r="T264" s="676" t="s">
        <v>4687</v>
      </c>
      <c r="U264" s="147"/>
      <c r="V264" s="147"/>
      <c r="W264" s="147"/>
      <c r="X264" s="117"/>
    </row>
    <row r="265" spans="1:24" ht="24" hidden="1" x14ac:dyDescent="0.2">
      <c r="A265" s="167">
        <v>2</v>
      </c>
      <c r="B265" s="647">
        <v>0</v>
      </c>
      <c r="C265" s="647">
        <v>4</v>
      </c>
      <c r="D265" s="647">
        <v>1</v>
      </c>
      <c r="E265" s="163" t="s">
        <v>2050</v>
      </c>
      <c r="F265" s="593" t="s">
        <v>4675</v>
      </c>
      <c r="G265" s="143"/>
      <c r="H265" s="316">
        <v>42150000</v>
      </c>
      <c r="I265" s="317" t="s">
        <v>2543</v>
      </c>
      <c r="J265" s="146"/>
      <c r="K265" s="146"/>
      <c r="L265" s="146"/>
      <c r="M265" s="146"/>
      <c r="N265" s="148"/>
      <c r="O265" s="146"/>
      <c r="P265" s="146"/>
      <c r="Q265" s="146">
        <f t="shared" si="5"/>
        <v>0</v>
      </c>
      <c r="R265" s="182" t="s">
        <v>4741</v>
      </c>
      <c r="S265" s="226"/>
      <c r="T265" s="676" t="s">
        <v>4687</v>
      </c>
      <c r="U265" s="147"/>
      <c r="V265" s="147"/>
      <c r="W265" s="147"/>
      <c r="X265" s="117"/>
    </row>
    <row r="266" spans="1:24" ht="24" hidden="1" x14ac:dyDescent="0.2">
      <c r="A266" s="167">
        <v>2</v>
      </c>
      <c r="B266" s="647">
        <v>0</v>
      </c>
      <c r="C266" s="647">
        <v>4</v>
      </c>
      <c r="D266" s="647">
        <v>1</v>
      </c>
      <c r="E266" s="163" t="s">
        <v>2050</v>
      </c>
      <c r="F266" s="593" t="s">
        <v>4675</v>
      </c>
      <c r="G266" s="143"/>
      <c r="H266" s="316">
        <v>42150000</v>
      </c>
      <c r="I266" s="317" t="s">
        <v>4587</v>
      </c>
      <c r="J266" s="146"/>
      <c r="K266" s="146"/>
      <c r="L266" s="146"/>
      <c r="M266" s="146"/>
      <c r="N266" s="148"/>
      <c r="O266" s="146"/>
      <c r="P266" s="146"/>
      <c r="Q266" s="146">
        <f t="shared" si="5"/>
        <v>0</v>
      </c>
      <c r="R266" s="182" t="s">
        <v>4741</v>
      </c>
      <c r="S266" s="226"/>
      <c r="T266" s="676" t="s">
        <v>4687</v>
      </c>
      <c r="U266" s="147"/>
      <c r="V266" s="147"/>
      <c r="W266" s="147"/>
      <c r="X266" s="117"/>
    </row>
    <row r="267" spans="1:24" ht="24" hidden="1" x14ac:dyDescent="0.2">
      <c r="A267" s="167">
        <v>2</v>
      </c>
      <c r="B267" s="647">
        <v>0</v>
      </c>
      <c r="C267" s="647">
        <v>4</v>
      </c>
      <c r="D267" s="647">
        <v>1</v>
      </c>
      <c r="E267" s="163" t="s">
        <v>2050</v>
      </c>
      <c r="F267" s="593" t="s">
        <v>4675</v>
      </c>
      <c r="G267" s="143"/>
      <c r="H267" s="316">
        <v>42150000</v>
      </c>
      <c r="I267" s="317" t="s">
        <v>4588</v>
      </c>
      <c r="J267" s="146"/>
      <c r="K267" s="146"/>
      <c r="L267" s="146"/>
      <c r="M267" s="146"/>
      <c r="N267" s="148"/>
      <c r="O267" s="146"/>
      <c r="P267" s="146"/>
      <c r="Q267" s="146">
        <f t="shared" si="5"/>
        <v>0</v>
      </c>
      <c r="R267" s="182" t="s">
        <v>4741</v>
      </c>
      <c r="S267" s="226"/>
      <c r="T267" s="676" t="s">
        <v>4687</v>
      </c>
      <c r="U267" s="147"/>
      <c r="V267" s="147"/>
      <c r="W267" s="147"/>
      <c r="X267" s="117"/>
    </row>
    <row r="268" spans="1:24" ht="24" hidden="1" x14ac:dyDescent="0.2">
      <c r="A268" s="167">
        <v>2</v>
      </c>
      <c r="B268" s="647">
        <v>0</v>
      </c>
      <c r="C268" s="647">
        <v>4</v>
      </c>
      <c r="D268" s="647">
        <v>1</v>
      </c>
      <c r="E268" s="163" t="s">
        <v>2050</v>
      </c>
      <c r="F268" s="593" t="s">
        <v>4675</v>
      </c>
      <c r="G268" s="143"/>
      <c r="H268" s="316">
        <v>42150000</v>
      </c>
      <c r="I268" s="317" t="s">
        <v>4589</v>
      </c>
      <c r="J268" s="146"/>
      <c r="K268" s="146"/>
      <c r="L268" s="146"/>
      <c r="M268" s="146"/>
      <c r="N268" s="148"/>
      <c r="O268" s="146"/>
      <c r="P268" s="146"/>
      <c r="Q268" s="146">
        <f t="shared" si="5"/>
        <v>0</v>
      </c>
      <c r="R268" s="182" t="s">
        <v>4741</v>
      </c>
      <c r="S268" s="226"/>
      <c r="T268" s="676" t="s">
        <v>4687</v>
      </c>
      <c r="U268" s="147"/>
      <c r="V268" s="147"/>
      <c r="W268" s="147"/>
      <c r="X268" s="117"/>
    </row>
    <row r="269" spans="1:24" ht="24" hidden="1" x14ac:dyDescent="0.2">
      <c r="A269" s="167">
        <v>2</v>
      </c>
      <c r="B269" s="647">
        <v>0</v>
      </c>
      <c r="C269" s="647">
        <v>4</v>
      </c>
      <c r="D269" s="647">
        <v>1</v>
      </c>
      <c r="E269" s="163" t="s">
        <v>2050</v>
      </c>
      <c r="F269" s="593" t="s">
        <v>4675</v>
      </c>
      <c r="G269" s="143"/>
      <c r="H269" s="316">
        <v>42150000</v>
      </c>
      <c r="I269" s="317" t="s">
        <v>4590</v>
      </c>
      <c r="J269" s="146"/>
      <c r="K269" s="146"/>
      <c r="L269" s="146"/>
      <c r="M269" s="146"/>
      <c r="N269" s="148"/>
      <c r="O269" s="146"/>
      <c r="P269" s="146"/>
      <c r="Q269" s="146">
        <f t="shared" si="5"/>
        <v>0</v>
      </c>
      <c r="R269" s="182" t="s">
        <v>4741</v>
      </c>
      <c r="S269" s="226"/>
      <c r="T269" s="676" t="s">
        <v>4687</v>
      </c>
      <c r="U269" s="147"/>
      <c r="V269" s="147"/>
      <c r="W269" s="147"/>
      <c r="X269" s="117"/>
    </row>
    <row r="270" spans="1:24" ht="24" hidden="1" x14ac:dyDescent="0.2">
      <c r="A270" s="167">
        <v>2</v>
      </c>
      <c r="B270" s="647">
        <v>0</v>
      </c>
      <c r="C270" s="647">
        <v>4</v>
      </c>
      <c r="D270" s="647">
        <v>1</v>
      </c>
      <c r="E270" s="163" t="s">
        <v>2050</v>
      </c>
      <c r="F270" s="593" t="s">
        <v>4675</v>
      </c>
      <c r="G270" s="143"/>
      <c r="H270" s="316">
        <v>42150000</v>
      </c>
      <c r="I270" s="317" t="s">
        <v>4591</v>
      </c>
      <c r="J270" s="146"/>
      <c r="K270" s="146"/>
      <c r="L270" s="146"/>
      <c r="M270" s="146"/>
      <c r="N270" s="148"/>
      <c r="O270" s="146"/>
      <c r="P270" s="146"/>
      <c r="Q270" s="146">
        <f t="shared" si="5"/>
        <v>0</v>
      </c>
      <c r="R270" s="182" t="s">
        <v>4741</v>
      </c>
      <c r="S270" s="226"/>
      <c r="T270" s="676" t="s">
        <v>4687</v>
      </c>
      <c r="U270" s="147"/>
      <c r="V270" s="147"/>
      <c r="W270" s="147"/>
      <c r="X270" s="117"/>
    </row>
    <row r="271" spans="1:24" ht="24" hidden="1" x14ac:dyDescent="0.2">
      <c r="A271" s="167">
        <v>2</v>
      </c>
      <c r="B271" s="647">
        <v>0</v>
      </c>
      <c r="C271" s="647">
        <v>4</v>
      </c>
      <c r="D271" s="647">
        <v>1</v>
      </c>
      <c r="E271" s="163" t="s">
        <v>2050</v>
      </c>
      <c r="F271" s="593" t="s">
        <v>4675</v>
      </c>
      <c r="G271" s="143"/>
      <c r="H271" s="316">
        <v>42150000</v>
      </c>
      <c r="I271" s="317" t="s">
        <v>4592</v>
      </c>
      <c r="J271" s="146"/>
      <c r="K271" s="146"/>
      <c r="L271" s="146"/>
      <c r="M271" s="146"/>
      <c r="N271" s="148"/>
      <c r="O271" s="146"/>
      <c r="P271" s="146"/>
      <c r="Q271" s="146">
        <f t="shared" ref="Q271:Q305" si="7">+M271+P271-K271</f>
        <v>0</v>
      </c>
      <c r="R271" s="182" t="s">
        <v>4741</v>
      </c>
      <c r="S271" s="226"/>
      <c r="T271" s="676" t="s">
        <v>4687</v>
      </c>
      <c r="U271" s="147"/>
      <c r="V271" s="147"/>
      <c r="W271" s="147"/>
      <c r="X271" s="117"/>
    </row>
    <row r="272" spans="1:24" ht="24" hidden="1" x14ac:dyDescent="0.2">
      <c r="A272" s="167">
        <v>2</v>
      </c>
      <c r="B272" s="647">
        <v>0</v>
      </c>
      <c r="C272" s="647">
        <v>4</v>
      </c>
      <c r="D272" s="647">
        <v>1</v>
      </c>
      <c r="E272" s="163" t="s">
        <v>2050</v>
      </c>
      <c r="F272" s="593" t="s">
        <v>4675</v>
      </c>
      <c r="G272" s="143"/>
      <c r="H272" s="316">
        <v>42150000</v>
      </c>
      <c r="I272" s="317" t="s">
        <v>4593</v>
      </c>
      <c r="J272" s="146"/>
      <c r="K272" s="146"/>
      <c r="L272" s="146"/>
      <c r="M272" s="146"/>
      <c r="N272" s="148"/>
      <c r="O272" s="146"/>
      <c r="P272" s="146"/>
      <c r="Q272" s="146">
        <f t="shared" si="7"/>
        <v>0</v>
      </c>
      <c r="R272" s="182" t="s">
        <v>4741</v>
      </c>
      <c r="S272" s="226"/>
      <c r="T272" s="676" t="s">
        <v>4687</v>
      </c>
      <c r="U272" s="147"/>
      <c r="V272" s="147"/>
      <c r="W272" s="147"/>
      <c r="X272" s="117"/>
    </row>
    <row r="273" spans="1:24" ht="24" hidden="1" x14ac:dyDescent="0.2">
      <c r="A273" s="167">
        <v>2</v>
      </c>
      <c r="B273" s="647">
        <v>0</v>
      </c>
      <c r="C273" s="647">
        <v>4</v>
      </c>
      <c r="D273" s="647">
        <v>1</v>
      </c>
      <c r="E273" s="163" t="s">
        <v>2050</v>
      </c>
      <c r="F273" s="593" t="s">
        <v>4675</v>
      </c>
      <c r="G273" s="143"/>
      <c r="H273" s="316">
        <v>42150000</v>
      </c>
      <c r="I273" s="317" t="s">
        <v>4594</v>
      </c>
      <c r="J273" s="146"/>
      <c r="K273" s="146"/>
      <c r="L273" s="146"/>
      <c r="M273" s="146"/>
      <c r="N273" s="148"/>
      <c r="O273" s="146"/>
      <c r="P273" s="146"/>
      <c r="Q273" s="146">
        <f t="shared" si="7"/>
        <v>0</v>
      </c>
      <c r="R273" s="182" t="s">
        <v>4741</v>
      </c>
      <c r="S273" s="226"/>
      <c r="T273" s="676" t="s">
        <v>4687</v>
      </c>
      <c r="U273" s="147"/>
      <c r="V273" s="147"/>
      <c r="W273" s="147"/>
      <c r="X273" s="117"/>
    </row>
    <row r="274" spans="1:24" ht="24" hidden="1" x14ac:dyDescent="0.2">
      <c r="A274" s="167">
        <v>2</v>
      </c>
      <c r="B274" s="647">
        <v>0</v>
      </c>
      <c r="C274" s="647">
        <v>4</v>
      </c>
      <c r="D274" s="647">
        <v>1</v>
      </c>
      <c r="E274" s="163" t="s">
        <v>2050</v>
      </c>
      <c r="F274" s="593" t="s">
        <v>4675</v>
      </c>
      <c r="G274" s="143"/>
      <c r="H274" s="316">
        <v>42150000</v>
      </c>
      <c r="I274" s="317" t="s">
        <v>4595</v>
      </c>
      <c r="J274" s="146"/>
      <c r="K274" s="146"/>
      <c r="L274" s="146"/>
      <c r="M274" s="146"/>
      <c r="N274" s="148"/>
      <c r="O274" s="146"/>
      <c r="P274" s="146"/>
      <c r="Q274" s="146">
        <f t="shared" si="7"/>
        <v>0</v>
      </c>
      <c r="R274" s="182" t="s">
        <v>4741</v>
      </c>
      <c r="S274" s="226"/>
      <c r="T274" s="676" t="s">
        <v>4687</v>
      </c>
      <c r="U274" s="147"/>
      <c r="V274" s="147"/>
      <c r="W274" s="147"/>
      <c r="X274" s="117"/>
    </row>
    <row r="275" spans="1:24" ht="24" hidden="1" x14ac:dyDescent="0.2">
      <c r="A275" s="167">
        <v>2</v>
      </c>
      <c r="B275" s="647">
        <v>0</v>
      </c>
      <c r="C275" s="647">
        <v>4</v>
      </c>
      <c r="D275" s="647">
        <v>1</v>
      </c>
      <c r="E275" s="163" t="s">
        <v>2050</v>
      </c>
      <c r="F275" s="593" t="s">
        <v>4675</v>
      </c>
      <c r="G275" s="143"/>
      <c r="H275" s="316">
        <v>42150000</v>
      </c>
      <c r="I275" s="317" t="s">
        <v>3582</v>
      </c>
      <c r="J275" s="146"/>
      <c r="K275" s="146"/>
      <c r="L275" s="146"/>
      <c r="M275" s="146"/>
      <c r="N275" s="148"/>
      <c r="O275" s="146"/>
      <c r="P275" s="146"/>
      <c r="Q275" s="146">
        <f t="shared" si="7"/>
        <v>0</v>
      </c>
      <c r="R275" s="182" t="s">
        <v>4741</v>
      </c>
      <c r="S275" s="226"/>
      <c r="T275" s="676" t="s">
        <v>4687</v>
      </c>
      <c r="U275" s="147"/>
      <c r="V275" s="147"/>
      <c r="W275" s="147"/>
      <c r="X275" s="117"/>
    </row>
    <row r="276" spans="1:24" ht="24" hidden="1" x14ac:dyDescent="0.2">
      <c r="A276" s="167">
        <v>2</v>
      </c>
      <c r="B276" s="647">
        <v>0</v>
      </c>
      <c r="C276" s="647">
        <v>4</v>
      </c>
      <c r="D276" s="647">
        <v>1</v>
      </c>
      <c r="E276" s="163" t="s">
        <v>2050</v>
      </c>
      <c r="F276" s="593" t="s">
        <v>4675</v>
      </c>
      <c r="G276" s="143"/>
      <c r="H276" s="316">
        <v>42150000</v>
      </c>
      <c r="I276" s="317" t="s">
        <v>3907</v>
      </c>
      <c r="J276" s="146"/>
      <c r="K276" s="146"/>
      <c r="L276" s="146"/>
      <c r="M276" s="146"/>
      <c r="N276" s="148"/>
      <c r="O276" s="146"/>
      <c r="P276" s="146"/>
      <c r="Q276" s="146">
        <f t="shared" si="7"/>
        <v>0</v>
      </c>
      <c r="R276" s="182" t="s">
        <v>4741</v>
      </c>
      <c r="S276" s="226"/>
      <c r="T276" s="676" t="s">
        <v>4687</v>
      </c>
      <c r="U276" s="147"/>
      <c r="V276" s="147"/>
      <c r="W276" s="147"/>
      <c r="X276" s="117"/>
    </row>
    <row r="277" spans="1:24" ht="24" hidden="1" x14ac:dyDescent="0.2">
      <c r="A277" s="167">
        <v>2</v>
      </c>
      <c r="B277" s="647">
        <v>0</v>
      </c>
      <c r="C277" s="647">
        <v>4</v>
      </c>
      <c r="D277" s="647">
        <v>1</v>
      </c>
      <c r="E277" s="163" t="s">
        <v>2050</v>
      </c>
      <c r="F277" s="593" t="s">
        <v>4675</v>
      </c>
      <c r="G277" s="143"/>
      <c r="H277" s="316">
        <v>42150000</v>
      </c>
      <c r="I277" s="317" t="s">
        <v>3886</v>
      </c>
      <c r="J277" s="146"/>
      <c r="K277" s="146"/>
      <c r="L277" s="146"/>
      <c r="M277" s="146"/>
      <c r="N277" s="148"/>
      <c r="O277" s="146"/>
      <c r="P277" s="146"/>
      <c r="Q277" s="146">
        <f t="shared" si="7"/>
        <v>0</v>
      </c>
      <c r="R277" s="182" t="s">
        <v>4741</v>
      </c>
      <c r="S277" s="226"/>
      <c r="T277" s="676" t="s">
        <v>4687</v>
      </c>
      <c r="U277" s="147"/>
      <c r="V277" s="147"/>
      <c r="W277" s="147"/>
      <c r="X277" s="117"/>
    </row>
    <row r="278" spans="1:24" ht="24" hidden="1" x14ac:dyDescent="0.2">
      <c r="A278" s="167">
        <v>2</v>
      </c>
      <c r="B278" s="647">
        <v>0</v>
      </c>
      <c r="C278" s="647">
        <v>4</v>
      </c>
      <c r="D278" s="647">
        <v>1</v>
      </c>
      <c r="E278" s="163" t="s">
        <v>2050</v>
      </c>
      <c r="F278" s="593" t="s">
        <v>4675</v>
      </c>
      <c r="G278" s="143"/>
      <c r="H278" s="316">
        <v>42150000</v>
      </c>
      <c r="I278" s="317" t="s">
        <v>4596</v>
      </c>
      <c r="J278" s="146"/>
      <c r="K278" s="146"/>
      <c r="L278" s="146"/>
      <c r="M278" s="146"/>
      <c r="N278" s="148"/>
      <c r="O278" s="146"/>
      <c r="P278" s="146"/>
      <c r="Q278" s="146">
        <f t="shared" si="7"/>
        <v>0</v>
      </c>
      <c r="R278" s="182" t="s">
        <v>4741</v>
      </c>
      <c r="S278" s="226"/>
      <c r="T278" s="676" t="s">
        <v>4687</v>
      </c>
      <c r="U278" s="147"/>
      <c r="V278" s="147"/>
      <c r="W278" s="147"/>
      <c r="X278" s="117"/>
    </row>
    <row r="279" spans="1:24" ht="24" hidden="1" x14ac:dyDescent="0.2">
      <c r="A279" s="167">
        <v>2</v>
      </c>
      <c r="B279" s="647">
        <v>0</v>
      </c>
      <c r="C279" s="647">
        <v>4</v>
      </c>
      <c r="D279" s="647">
        <v>1</v>
      </c>
      <c r="E279" s="163" t="s">
        <v>2050</v>
      </c>
      <c r="F279" s="593" t="s">
        <v>4675</v>
      </c>
      <c r="G279" s="143"/>
      <c r="H279" s="316">
        <v>42150000</v>
      </c>
      <c r="I279" s="317" t="s">
        <v>314</v>
      </c>
      <c r="J279" s="146"/>
      <c r="K279" s="146"/>
      <c r="L279" s="146"/>
      <c r="M279" s="146"/>
      <c r="N279" s="148"/>
      <c r="O279" s="146"/>
      <c r="P279" s="146"/>
      <c r="Q279" s="146">
        <f t="shared" si="7"/>
        <v>0</v>
      </c>
      <c r="R279" s="182" t="s">
        <v>4741</v>
      </c>
      <c r="S279" s="226"/>
      <c r="T279" s="676" t="s">
        <v>4687</v>
      </c>
      <c r="U279" s="147"/>
      <c r="V279" s="147"/>
      <c r="W279" s="147"/>
      <c r="X279" s="117"/>
    </row>
    <row r="280" spans="1:24" ht="24" hidden="1" x14ac:dyDescent="0.2">
      <c r="A280" s="167">
        <v>2</v>
      </c>
      <c r="B280" s="647">
        <v>0</v>
      </c>
      <c r="C280" s="647">
        <v>4</v>
      </c>
      <c r="D280" s="647">
        <v>1</v>
      </c>
      <c r="E280" s="163" t="s">
        <v>2050</v>
      </c>
      <c r="F280" s="593" t="s">
        <v>4675</v>
      </c>
      <c r="G280" s="143"/>
      <c r="H280" s="316">
        <v>42150000</v>
      </c>
      <c r="I280" s="317" t="s">
        <v>315</v>
      </c>
      <c r="J280" s="146"/>
      <c r="K280" s="146"/>
      <c r="L280" s="146"/>
      <c r="M280" s="146"/>
      <c r="N280" s="148"/>
      <c r="O280" s="146"/>
      <c r="P280" s="146"/>
      <c r="Q280" s="146">
        <f t="shared" si="7"/>
        <v>0</v>
      </c>
      <c r="R280" s="182" t="s">
        <v>4741</v>
      </c>
      <c r="S280" s="226"/>
      <c r="T280" s="676" t="s">
        <v>4687</v>
      </c>
      <c r="U280" s="147"/>
      <c r="V280" s="147"/>
      <c r="W280" s="147"/>
      <c r="X280" s="117"/>
    </row>
    <row r="281" spans="1:24" ht="24" hidden="1" x14ac:dyDescent="0.2">
      <c r="A281" s="167">
        <v>2</v>
      </c>
      <c r="B281" s="647">
        <v>0</v>
      </c>
      <c r="C281" s="647">
        <v>4</v>
      </c>
      <c r="D281" s="647">
        <v>1</v>
      </c>
      <c r="E281" s="163" t="s">
        <v>2050</v>
      </c>
      <c r="F281" s="593" t="s">
        <v>4675</v>
      </c>
      <c r="G281" s="143"/>
      <c r="H281" s="316">
        <v>42150000</v>
      </c>
      <c r="I281" s="317" t="s">
        <v>315</v>
      </c>
      <c r="J281" s="146"/>
      <c r="K281" s="146"/>
      <c r="L281" s="146"/>
      <c r="M281" s="146"/>
      <c r="N281" s="148"/>
      <c r="O281" s="146"/>
      <c r="P281" s="146"/>
      <c r="Q281" s="146">
        <f t="shared" si="7"/>
        <v>0</v>
      </c>
      <c r="R281" s="182" t="s">
        <v>4741</v>
      </c>
      <c r="S281" s="226"/>
      <c r="T281" s="676" t="s">
        <v>4687</v>
      </c>
      <c r="U281" s="147"/>
      <c r="V281" s="147"/>
      <c r="W281" s="147"/>
      <c r="X281" s="117"/>
    </row>
    <row r="282" spans="1:24" ht="24" hidden="1" x14ac:dyDescent="0.2">
      <c r="A282" s="167">
        <v>2</v>
      </c>
      <c r="B282" s="647">
        <v>0</v>
      </c>
      <c r="C282" s="647">
        <v>4</v>
      </c>
      <c r="D282" s="647">
        <v>1</v>
      </c>
      <c r="E282" s="163" t="s">
        <v>2050</v>
      </c>
      <c r="F282" s="593" t="s">
        <v>4675</v>
      </c>
      <c r="G282" s="143"/>
      <c r="H282" s="316">
        <v>42150000</v>
      </c>
      <c r="I282" s="317" t="s">
        <v>394</v>
      </c>
      <c r="J282" s="146"/>
      <c r="K282" s="146"/>
      <c r="L282" s="146"/>
      <c r="M282" s="146"/>
      <c r="N282" s="148"/>
      <c r="O282" s="146"/>
      <c r="P282" s="146"/>
      <c r="Q282" s="146">
        <f t="shared" si="7"/>
        <v>0</v>
      </c>
      <c r="R282" s="182" t="s">
        <v>4741</v>
      </c>
      <c r="S282" s="226"/>
      <c r="T282" s="676" t="s">
        <v>4687</v>
      </c>
      <c r="U282" s="147"/>
      <c r="V282" s="147"/>
      <c r="W282" s="147"/>
      <c r="X282" s="117"/>
    </row>
    <row r="283" spans="1:24" ht="24" hidden="1" x14ac:dyDescent="0.2">
      <c r="A283" s="167">
        <v>2</v>
      </c>
      <c r="B283" s="647">
        <v>0</v>
      </c>
      <c r="C283" s="647">
        <v>4</v>
      </c>
      <c r="D283" s="647">
        <v>1</v>
      </c>
      <c r="E283" s="163" t="s">
        <v>2050</v>
      </c>
      <c r="F283" s="593" t="s">
        <v>4675</v>
      </c>
      <c r="G283" s="143"/>
      <c r="H283" s="316">
        <v>42150000</v>
      </c>
      <c r="I283" s="317" t="s">
        <v>2544</v>
      </c>
      <c r="J283" s="146"/>
      <c r="K283" s="146"/>
      <c r="L283" s="146"/>
      <c r="M283" s="146"/>
      <c r="N283" s="148"/>
      <c r="O283" s="146"/>
      <c r="P283" s="146"/>
      <c r="Q283" s="146">
        <f t="shared" si="7"/>
        <v>0</v>
      </c>
      <c r="R283" s="182" t="s">
        <v>4741</v>
      </c>
      <c r="S283" s="226"/>
      <c r="T283" s="676" t="s">
        <v>4687</v>
      </c>
      <c r="U283" s="147"/>
      <c r="V283" s="147"/>
      <c r="W283" s="147"/>
      <c r="X283" s="117"/>
    </row>
    <row r="284" spans="1:24" ht="24" hidden="1" x14ac:dyDescent="0.2">
      <c r="A284" s="167">
        <v>2</v>
      </c>
      <c r="B284" s="647">
        <v>0</v>
      </c>
      <c r="C284" s="647">
        <v>4</v>
      </c>
      <c r="D284" s="647">
        <v>1</v>
      </c>
      <c r="E284" s="163" t="s">
        <v>2050</v>
      </c>
      <c r="F284" s="593" t="s">
        <v>4675</v>
      </c>
      <c r="G284" s="143"/>
      <c r="H284" s="316">
        <v>42150000</v>
      </c>
      <c r="I284" s="317" t="s">
        <v>4597</v>
      </c>
      <c r="J284" s="146"/>
      <c r="K284" s="146"/>
      <c r="L284" s="146"/>
      <c r="M284" s="146"/>
      <c r="N284" s="148"/>
      <c r="O284" s="146"/>
      <c r="P284" s="146"/>
      <c r="Q284" s="146">
        <f t="shared" si="7"/>
        <v>0</v>
      </c>
      <c r="R284" s="182" t="s">
        <v>4741</v>
      </c>
      <c r="S284" s="226"/>
      <c r="T284" s="676" t="s">
        <v>4687</v>
      </c>
      <c r="U284" s="147"/>
      <c r="V284" s="147"/>
      <c r="W284" s="147"/>
      <c r="X284" s="117"/>
    </row>
    <row r="285" spans="1:24" ht="24" hidden="1" x14ac:dyDescent="0.2">
      <c r="A285" s="167">
        <v>2</v>
      </c>
      <c r="B285" s="647">
        <v>0</v>
      </c>
      <c r="C285" s="647">
        <v>4</v>
      </c>
      <c r="D285" s="647">
        <v>1</v>
      </c>
      <c r="E285" s="163" t="s">
        <v>2050</v>
      </c>
      <c r="F285" s="593" t="s">
        <v>4675</v>
      </c>
      <c r="G285" s="143"/>
      <c r="H285" s="316">
        <v>42150000</v>
      </c>
      <c r="I285" s="317" t="s">
        <v>316</v>
      </c>
      <c r="J285" s="146"/>
      <c r="K285" s="146"/>
      <c r="L285" s="146"/>
      <c r="M285" s="146"/>
      <c r="N285" s="148"/>
      <c r="O285" s="146"/>
      <c r="P285" s="146"/>
      <c r="Q285" s="146">
        <f t="shared" si="7"/>
        <v>0</v>
      </c>
      <c r="R285" s="182" t="s">
        <v>4741</v>
      </c>
      <c r="S285" s="226"/>
      <c r="T285" s="676" t="s">
        <v>4687</v>
      </c>
      <c r="U285" s="147"/>
      <c r="V285" s="147"/>
      <c r="W285" s="147"/>
      <c r="X285" s="117"/>
    </row>
    <row r="286" spans="1:24" ht="24" hidden="1" x14ac:dyDescent="0.2">
      <c r="A286" s="167">
        <v>2</v>
      </c>
      <c r="B286" s="647">
        <v>0</v>
      </c>
      <c r="C286" s="647">
        <v>4</v>
      </c>
      <c r="D286" s="647">
        <v>1</v>
      </c>
      <c r="E286" s="163" t="s">
        <v>2050</v>
      </c>
      <c r="F286" s="593" t="s">
        <v>4675</v>
      </c>
      <c r="G286" s="143"/>
      <c r="H286" s="316">
        <v>42150000</v>
      </c>
      <c r="I286" s="317" t="s">
        <v>4598</v>
      </c>
      <c r="J286" s="146"/>
      <c r="K286" s="146"/>
      <c r="L286" s="146"/>
      <c r="M286" s="146"/>
      <c r="N286" s="148"/>
      <c r="O286" s="146"/>
      <c r="P286" s="146"/>
      <c r="Q286" s="146">
        <f t="shared" si="7"/>
        <v>0</v>
      </c>
      <c r="R286" s="182" t="s">
        <v>4741</v>
      </c>
      <c r="S286" s="226"/>
      <c r="T286" s="676" t="s">
        <v>4687</v>
      </c>
      <c r="U286" s="147"/>
      <c r="V286" s="147"/>
      <c r="W286" s="147"/>
      <c r="X286" s="117"/>
    </row>
    <row r="287" spans="1:24" ht="24" hidden="1" x14ac:dyDescent="0.2">
      <c r="A287" s="167">
        <v>2</v>
      </c>
      <c r="B287" s="647">
        <v>0</v>
      </c>
      <c r="C287" s="647">
        <v>4</v>
      </c>
      <c r="D287" s="647">
        <v>1</v>
      </c>
      <c r="E287" s="163" t="s">
        <v>2050</v>
      </c>
      <c r="F287" s="593" t="s">
        <v>4675</v>
      </c>
      <c r="G287" s="143"/>
      <c r="H287" s="316">
        <v>42150000</v>
      </c>
      <c r="I287" s="317" t="s">
        <v>4599</v>
      </c>
      <c r="J287" s="146"/>
      <c r="K287" s="146"/>
      <c r="L287" s="146"/>
      <c r="M287" s="146"/>
      <c r="N287" s="148"/>
      <c r="O287" s="146"/>
      <c r="P287" s="146"/>
      <c r="Q287" s="146">
        <f t="shared" si="7"/>
        <v>0</v>
      </c>
      <c r="R287" s="182" t="s">
        <v>4741</v>
      </c>
      <c r="S287" s="226"/>
      <c r="T287" s="676" t="s">
        <v>4687</v>
      </c>
      <c r="U287" s="147"/>
      <c r="V287" s="147"/>
      <c r="W287" s="147"/>
      <c r="X287" s="117"/>
    </row>
    <row r="288" spans="1:24" ht="24" hidden="1" x14ac:dyDescent="0.2">
      <c r="A288" s="167">
        <v>2</v>
      </c>
      <c r="B288" s="647">
        <v>0</v>
      </c>
      <c r="C288" s="647">
        <v>4</v>
      </c>
      <c r="D288" s="647">
        <v>1</v>
      </c>
      <c r="E288" s="163" t="s">
        <v>2050</v>
      </c>
      <c r="F288" s="593" t="s">
        <v>4675</v>
      </c>
      <c r="G288" s="143"/>
      <c r="H288" s="316">
        <v>42150000</v>
      </c>
      <c r="I288" s="317" t="s">
        <v>4600</v>
      </c>
      <c r="J288" s="146"/>
      <c r="K288" s="146"/>
      <c r="L288" s="146"/>
      <c r="M288" s="146"/>
      <c r="N288" s="148"/>
      <c r="O288" s="146"/>
      <c r="P288" s="146"/>
      <c r="Q288" s="146">
        <f t="shared" si="7"/>
        <v>0</v>
      </c>
      <c r="R288" s="182" t="s">
        <v>4741</v>
      </c>
      <c r="S288" s="226"/>
      <c r="T288" s="676" t="s">
        <v>4687</v>
      </c>
      <c r="U288" s="147"/>
      <c r="V288" s="147"/>
      <c r="W288" s="147"/>
      <c r="X288" s="117"/>
    </row>
    <row r="289" spans="1:24" ht="24" hidden="1" x14ac:dyDescent="0.2">
      <c r="A289" s="167">
        <v>2</v>
      </c>
      <c r="B289" s="647">
        <v>0</v>
      </c>
      <c r="C289" s="647">
        <v>4</v>
      </c>
      <c r="D289" s="647">
        <v>1</v>
      </c>
      <c r="E289" s="163" t="s">
        <v>2050</v>
      </c>
      <c r="F289" s="593" t="s">
        <v>4675</v>
      </c>
      <c r="G289" s="143"/>
      <c r="H289" s="316">
        <v>42150000</v>
      </c>
      <c r="I289" s="317" t="s">
        <v>4601</v>
      </c>
      <c r="J289" s="146"/>
      <c r="K289" s="146"/>
      <c r="L289" s="146"/>
      <c r="M289" s="146"/>
      <c r="N289" s="148"/>
      <c r="O289" s="146"/>
      <c r="P289" s="146"/>
      <c r="Q289" s="146">
        <f t="shared" si="7"/>
        <v>0</v>
      </c>
      <c r="R289" s="182" t="s">
        <v>4741</v>
      </c>
      <c r="S289" s="226"/>
      <c r="T289" s="676" t="s">
        <v>4687</v>
      </c>
      <c r="U289" s="147"/>
      <c r="V289" s="147"/>
      <c r="W289" s="147"/>
      <c r="X289" s="117"/>
    </row>
    <row r="290" spans="1:24" ht="24" hidden="1" x14ac:dyDescent="0.2">
      <c r="A290" s="167">
        <v>2</v>
      </c>
      <c r="B290" s="647">
        <v>0</v>
      </c>
      <c r="C290" s="647">
        <v>4</v>
      </c>
      <c r="D290" s="647">
        <v>1</v>
      </c>
      <c r="E290" s="163" t="s">
        <v>2050</v>
      </c>
      <c r="F290" s="593" t="s">
        <v>4675</v>
      </c>
      <c r="G290" s="143"/>
      <c r="H290" s="316">
        <v>42150000</v>
      </c>
      <c r="I290" s="317" t="s">
        <v>4602</v>
      </c>
      <c r="J290" s="146"/>
      <c r="K290" s="146"/>
      <c r="L290" s="146"/>
      <c r="M290" s="146"/>
      <c r="N290" s="148"/>
      <c r="O290" s="146"/>
      <c r="P290" s="146"/>
      <c r="Q290" s="146">
        <f t="shared" si="7"/>
        <v>0</v>
      </c>
      <c r="R290" s="182" t="s">
        <v>4741</v>
      </c>
      <c r="S290" s="226"/>
      <c r="T290" s="676" t="s">
        <v>4687</v>
      </c>
      <c r="U290" s="147"/>
      <c r="V290" s="147"/>
      <c r="W290" s="147"/>
      <c r="X290" s="117"/>
    </row>
    <row r="291" spans="1:24" ht="24" hidden="1" x14ac:dyDescent="0.2">
      <c r="A291" s="167">
        <v>2</v>
      </c>
      <c r="B291" s="647">
        <v>0</v>
      </c>
      <c r="C291" s="647">
        <v>4</v>
      </c>
      <c r="D291" s="647">
        <v>1</v>
      </c>
      <c r="E291" s="163" t="s">
        <v>2050</v>
      </c>
      <c r="F291" s="593" t="s">
        <v>4675</v>
      </c>
      <c r="G291" s="143"/>
      <c r="H291" s="316">
        <v>42150000</v>
      </c>
      <c r="I291" s="317" t="s">
        <v>4603</v>
      </c>
      <c r="J291" s="146"/>
      <c r="K291" s="146"/>
      <c r="L291" s="146"/>
      <c r="M291" s="146"/>
      <c r="N291" s="148"/>
      <c r="O291" s="146"/>
      <c r="P291" s="146"/>
      <c r="Q291" s="146">
        <f t="shared" si="7"/>
        <v>0</v>
      </c>
      <c r="R291" s="182" t="s">
        <v>4741</v>
      </c>
      <c r="S291" s="226"/>
      <c r="T291" s="676" t="s">
        <v>4687</v>
      </c>
      <c r="U291" s="147"/>
      <c r="V291" s="147"/>
      <c r="W291" s="147"/>
      <c r="X291" s="117"/>
    </row>
    <row r="292" spans="1:24" ht="24" hidden="1" x14ac:dyDescent="0.2">
      <c r="A292" s="167">
        <v>2</v>
      </c>
      <c r="B292" s="647">
        <v>0</v>
      </c>
      <c r="C292" s="647">
        <v>4</v>
      </c>
      <c r="D292" s="647">
        <v>1</v>
      </c>
      <c r="E292" s="163" t="s">
        <v>2050</v>
      </c>
      <c r="F292" s="593" t="s">
        <v>4675</v>
      </c>
      <c r="G292" s="143"/>
      <c r="H292" s="316">
        <v>42150000</v>
      </c>
      <c r="I292" s="317" t="s">
        <v>4604</v>
      </c>
      <c r="J292" s="146"/>
      <c r="K292" s="146"/>
      <c r="L292" s="146"/>
      <c r="M292" s="146"/>
      <c r="N292" s="148"/>
      <c r="O292" s="146"/>
      <c r="P292" s="146"/>
      <c r="Q292" s="146">
        <f t="shared" si="7"/>
        <v>0</v>
      </c>
      <c r="R292" s="182" t="s">
        <v>4741</v>
      </c>
      <c r="S292" s="226"/>
      <c r="T292" s="676" t="s">
        <v>4687</v>
      </c>
      <c r="U292" s="147"/>
      <c r="V292" s="147"/>
      <c r="W292" s="147"/>
      <c r="X292" s="117"/>
    </row>
    <row r="293" spans="1:24" ht="24" hidden="1" x14ac:dyDescent="0.2">
      <c r="A293" s="167">
        <v>2</v>
      </c>
      <c r="B293" s="647">
        <v>0</v>
      </c>
      <c r="C293" s="647">
        <v>4</v>
      </c>
      <c r="D293" s="647">
        <v>1</v>
      </c>
      <c r="E293" s="163" t="s">
        <v>2050</v>
      </c>
      <c r="F293" s="593" t="s">
        <v>4675</v>
      </c>
      <c r="G293" s="143"/>
      <c r="H293" s="316">
        <v>42150000</v>
      </c>
      <c r="I293" s="317" t="s">
        <v>2545</v>
      </c>
      <c r="J293" s="146"/>
      <c r="K293" s="146"/>
      <c r="L293" s="146"/>
      <c r="M293" s="146"/>
      <c r="N293" s="148"/>
      <c r="O293" s="146"/>
      <c r="P293" s="146"/>
      <c r="Q293" s="146">
        <f t="shared" si="7"/>
        <v>0</v>
      </c>
      <c r="R293" s="182" t="s">
        <v>4741</v>
      </c>
      <c r="S293" s="226"/>
      <c r="T293" s="676" t="s">
        <v>4687</v>
      </c>
      <c r="U293" s="147"/>
      <c r="V293" s="147"/>
      <c r="W293" s="147"/>
      <c r="X293" s="117"/>
    </row>
    <row r="294" spans="1:24" ht="24" hidden="1" x14ac:dyDescent="0.2">
      <c r="A294" s="167">
        <v>2</v>
      </c>
      <c r="B294" s="647">
        <v>0</v>
      </c>
      <c r="C294" s="647">
        <v>4</v>
      </c>
      <c r="D294" s="647">
        <v>1</v>
      </c>
      <c r="E294" s="163" t="s">
        <v>2050</v>
      </c>
      <c r="F294" s="593" t="s">
        <v>4675</v>
      </c>
      <c r="G294" s="143"/>
      <c r="H294" s="316">
        <v>42150000</v>
      </c>
      <c r="I294" s="317" t="s">
        <v>4605</v>
      </c>
      <c r="J294" s="146"/>
      <c r="K294" s="146"/>
      <c r="L294" s="146"/>
      <c r="M294" s="146"/>
      <c r="N294" s="148"/>
      <c r="O294" s="146"/>
      <c r="P294" s="146"/>
      <c r="Q294" s="146">
        <f t="shared" si="7"/>
        <v>0</v>
      </c>
      <c r="R294" s="182" t="s">
        <v>4741</v>
      </c>
      <c r="S294" s="226"/>
      <c r="T294" s="676" t="s">
        <v>4687</v>
      </c>
      <c r="U294" s="147"/>
      <c r="V294" s="147"/>
      <c r="W294" s="147"/>
      <c r="X294" s="117"/>
    </row>
    <row r="295" spans="1:24" ht="24" hidden="1" x14ac:dyDescent="0.2">
      <c r="A295" s="167">
        <v>2</v>
      </c>
      <c r="B295" s="647">
        <v>0</v>
      </c>
      <c r="C295" s="647">
        <v>4</v>
      </c>
      <c r="D295" s="647">
        <v>1</v>
      </c>
      <c r="E295" s="163" t="s">
        <v>2050</v>
      </c>
      <c r="F295" s="593" t="s">
        <v>4675</v>
      </c>
      <c r="G295" s="143"/>
      <c r="H295" s="316">
        <v>42150000</v>
      </c>
      <c r="I295" s="317" t="s">
        <v>4606</v>
      </c>
      <c r="J295" s="146"/>
      <c r="K295" s="146"/>
      <c r="L295" s="146"/>
      <c r="M295" s="146"/>
      <c r="N295" s="148"/>
      <c r="O295" s="146"/>
      <c r="P295" s="146"/>
      <c r="Q295" s="146">
        <f t="shared" si="7"/>
        <v>0</v>
      </c>
      <c r="R295" s="182" t="s">
        <v>4741</v>
      </c>
      <c r="S295" s="226"/>
      <c r="T295" s="676" t="s">
        <v>4687</v>
      </c>
      <c r="U295" s="147"/>
      <c r="V295" s="147"/>
      <c r="W295" s="147"/>
      <c r="X295" s="117"/>
    </row>
    <row r="296" spans="1:24" ht="24" hidden="1" x14ac:dyDescent="0.2">
      <c r="A296" s="167">
        <v>2</v>
      </c>
      <c r="B296" s="647">
        <v>0</v>
      </c>
      <c r="C296" s="647">
        <v>4</v>
      </c>
      <c r="D296" s="647">
        <v>1</v>
      </c>
      <c r="E296" s="163" t="s">
        <v>2050</v>
      </c>
      <c r="F296" s="593" t="s">
        <v>4675</v>
      </c>
      <c r="G296" s="143"/>
      <c r="H296" s="316">
        <v>42150000</v>
      </c>
      <c r="I296" s="317" t="s">
        <v>4607</v>
      </c>
      <c r="J296" s="146"/>
      <c r="K296" s="146"/>
      <c r="L296" s="146"/>
      <c r="M296" s="146"/>
      <c r="N296" s="148"/>
      <c r="O296" s="146"/>
      <c r="P296" s="146"/>
      <c r="Q296" s="146">
        <f t="shared" si="7"/>
        <v>0</v>
      </c>
      <c r="R296" s="182" t="s">
        <v>4741</v>
      </c>
      <c r="S296" s="226"/>
      <c r="T296" s="676" t="s">
        <v>4687</v>
      </c>
      <c r="U296" s="147"/>
      <c r="V296" s="147"/>
      <c r="W296" s="147"/>
      <c r="X296" s="117"/>
    </row>
    <row r="297" spans="1:24" ht="24" hidden="1" x14ac:dyDescent="0.2">
      <c r="A297" s="167">
        <v>2</v>
      </c>
      <c r="B297" s="647">
        <v>0</v>
      </c>
      <c r="C297" s="647">
        <v>4</v>
      </c>
      <c r="D297" s="647">
        <v>1</v>
      </c>
      <c r="E297" s="163" t="s">
        <v>2050</v>
      </c>
      <c r="F297" s="593" t="s">
        <v>4675</v>
      </c>
      <c r="G297" s="143"/>
      <c r="H297" s="316">
        <v>42150000</v>
      </c>
      <c r="I297" s="317" t="s">
        <v>317</v>
      </c>
      <c r="J297" s="146"/>
      <c r="K297" s="146"/>
      <c r="L297" s="146"/>
      <c r="M297" s="146"/>
      <c r="N297" s="148"/>
      <c r="O297" s="146"/>
      <c r="P297" s="146"/>
      <c r="Q297" s="146">
        <f t="shared" si="7"/>
        <v>0</v>
      </c>
      <c r="R297" s="182" t="s">
        <v>4741</v>
      </c>
      <c r="S297" s="226"/>
      <c r="T297" s="676" t="s">
        <v>4687</v>
      </c>
      <c r="U297" s="147"/>
      <c r="V297" s="147"/>
      <c r="W297" s="147"/>
      <c r="X297" s="117"/>
    </row>
    <row r="298" spans="1:24" ht="24" hidden="1" x14ac:dyDescent="0.2">
      <c r="A298" s="167">
        <v>2</v>
      </c>
      <c r="B298" s="647">
        <v>0</v>
      </c>
      <c r="C298" s="647">
        <v>4</v>
      </c>
      <c r="D298" s="647">
        <v>1</v>
      </c>
      <c r="E298" s="163" t="s">
        <v>2050</v>
      </c>
      <c r="F298" s="593" t="s">
        <v>4675</v>
      </c>
      <c r="G298" s="143"/>
      <c r="H298" s="316">
        <v>42150000</v>
      </c>
      <c r="I298" s="317" t="s">
        <v>2546</v>
      </c>
      <c r="J298" s="146"/>
      <c r="K298" s="146"/>
      <c r="L298" s="146"/>
      <c r="M298" s="146"/>
      <c r="N298" s="148"/>
      <c r="O298" s="146"/>
      <c r="P298" s="146"/>
      <c r="Q298" s="146">
        <f t="shared" si="7"/>
        <v>0</v>
      </c>
      <c r="R298" s="182" t="s">
        <v>4741</v>
      </c>
      <c r="S298" s="226"/>
      <c r="T298" s="676" t="s">
        <v>4687</v>
      </c>
      <c r="U298" s="147"/>
      <c r="V298" s="147"/>
      <c r="W298" s="147"/>
      <c r="X298" s="117"/>
    </row>
    <row r="299" spans="1:24" ht="24" hidden="1" x14ac:dyDescent="0.2">
      <c r="A299" s="167">
        <v>2</v>
      </c>
      <c r="B299" s="647">
        <v>0</v>
      </c>
      <c r="C299" s="647">
        <v>4</v>
      </c>
      <c r="D299" s="647">
        <v>1</v>
      </c>
      <c r="E299" s="163" t="s">
        <v>2050</v>
      </c>
      <c r="F299" s="593" t="s">
        <v>4675</v>
      </c>
      <c r="G299" s="143"/>
      <c r="H299" s="316">
        <v>42150000</v>
      </c>
      <c r="I299" s="317" t="s">
        <v>2546</v>
      </c>
      <c r="J299" s="146"/>
      <c r="K299" s="146"/>
      <c r="L299" s="146"/>
      <c r="M299" s="146"/>
      <c r="N299" s="148"/>
      <c r="O299" s="146"/>
      <c r="P299" s="146"/>
      <c r="Q299" s="146">
        <f t="shared" si="7"/>
        <v>0</v>
      </c>
      <c r="R299" s="182" t="s">
        <v>4741</v>
      </c>
      <c r="S299" s="226"/>
      <c r="T299" s="676" t="s">
        <v>4687</v>
      </c>
      <c r="U299" s="147"/>
      <c r="V299" s="147"/>
      <c r="W299" s="147"/>
      <c r="X299" s="117"/>
    </row>
    <row r="300" spans="1:24" ht="24" hidden="1" x14ac:dyDescent="0.2">
      <c r="A300" s="167">
        <v>2</v>
      </c>
      <c r="B300" s="647">
        <v>0</v>
      </c>
      <c r="C300" s="647">
        <v>4</v>
      </c>
      <c r="D300" s="647">
        <v>1</v>
      </c>
      <c r="E300" s="163" t="s">
        <v>2050</v>
      </c>
      <c r="F300" s="593" t="s">
        <v>4675</v>
      </c>
      <c r="G300" s="143"/>
      <c r="H300" s="316">
        <v>42150000</v>
      </c>
      <c r="I300" s="317" t="s">
        <v>4466</v>
      </c>
      <c r="J300" s="146"/>
      <c r="K300" s="146"/>
      <c r="L300" s="146"/>
      <c r="M300" s="146"/>
      <c r="N300" s="148"/>
      <c r="O300" s="146"/>
      <c r="P300" s="146"/>
      <c r="Q300" s="146">
        <f t="shared" si="7"/>
        <v>0</v>
      </c>
      <c r="R300" s="182" t="s">
        <v>4741</v>
      </c>
      <c r="S300" s="226"/>
      <c r="T300" s="676" t="s">
        <v>4687</v>
      </c>
      <c r="U300" s="147"/>
      <c r="V300" s="147"/>
      <c r="W300" s="147"/>
      <c r="X300" s="117"/>
    </row>
    <row r="301" spans="1:24" ht="24" hidden="1" x14ac:dyDescent="0.2">
      <c r="A301" s="167">
        <v>2</v>
      </c>
      <c r="B301" s="647">
        <v>0</v>
      </c>
      <c r="C301" s="647">
        <v>4</v>
      </c>
      <c r="D301" s="647">
        <v>1</v>
      </c>
      <c r="E301" s="163" t="s">
        <v>2050</v>
      </c>
      <c r="F301" s="593" t="s">
        <v>4675</v>
      </c>
      <c r="G301" s="143"/>
      <c r="H301" s="316">
        <v>42150000</v>
      </c>
      <c r="I301" s="317" t="s">
        <v>4608</v>
      </c>
      <c r="J301" s="146"/>
      <c r="K301" s="146"/>
      <c r="L301" s="146"/>
      <c r="M301" s="146"/>
      <c r="N301" s="148"/>
      <c r="O301" s="146"/>
      <c r="P301" s="146"/>
      <c r="Q301" s="146">
        <f t="shared" si="7"/>
        <v>0</v>
      </c>
      <c r="R301" s="182" t="s">
        <v>4741</v>
      </c>
      <c r="S301" s="226"/>
      <c r="T301" s="676" t="s">
        <v>4687</v>
      </c>
      <c r="U301" s="147"/>
      <c r="V301" s="147"/>
      <c r="W301" s="147"/>
      <c r="X301" s="117"/>
    </row>
    <row r="302" spans="1:24" ht="24" hidden="1" x14ac:dyDescent="0.2">
      <c r="A302" s="167">
        <v>2</v>
      </c>
      <c r="B302" s="647">
        <v>0</v>
      </c>
      <c r="C302" s="647">
        <v>4</v>
      </c>
      <c r="D302" s="647">
        <v>1</v>
      </c>
      <c r="E302" s="163" t="s">
        <v>2050</v>
      </c>
      <c r="F302" s="593" t="s">
        <v>4675</v>
      </c>
      <c r="G302" s="143"/>
      <c r="H302" s="316">
        <v>42150000</v>
      </c>
      <c r="I302" s="317" t="s">
        <v>4609</v>
      </c>
      <c r="J302" s="146"/>
      <c r="K302" s="146"/>
      <c r="L302" s="146"/>
      <c r="M302" s="146"/>
      <c r="N302" s="148"/>
      <c r="O302" s="146"/>
      <c r="P302" s="146"/>
      <c r="Q302" s="146">
        <f t="shared" si="7"/>
        <v>0</v>
      </c>
      <c r="R302" s="182" t="s">
        <v>4741</v>
      </c>
      <c r="S302" s="226"/>
      <c r="T302" s="676" t="s">
        <v>4687</v>
      </c>
      <c r="U302" s="147"/>
      <c r="V302" s="147"/>
      <c r="W302" s="147"/>
      <c r="X302" s="117"/>
    </row>
    <row r="303" spans="1:24" ht="24" hidden="1" x14ac:dyDescent="0.2">
      <c r="A303" s="167">
        <v>2</v>
      </c>
      <c r="B303" s="647">
        <v>0</v>
      </c>
      <c r="C303" s="647">
        <v>4</v>
      </c>
      <c r="D303" s="647">
        <v>1</v>
      </c>
      <c r="E303" s="163" t="s">
        <v>2050</v>
      </c>
      <c r="F303" s="593" t="s">
        <v>4675</v>
      </c>
      <c r="G303" s="143"/>
      <c r="H303" s="316">
        <v>42150000</v>
      </c>
      <c r="I303" s="317" t="s">
        <v>4610</v>
      </c>
      <c r="J303" s="146"/>
      <c r="K303" s="146"/>
      <c r="L303" s="146"/>
      <c r="M303" s="146"/>
      <c r="N303" s="148"/>
      <c r="O303" s="146"/>
      <c r="P303" s="146"/>
      <c r="Q303" s="146">
        <f t="shared" si="7"/>
        <v>0</v>
      </c>
      <c r="R303" s="182" t="s">
        <v>4741</v>
      </c>
      <c r="S303" s="226"/>
      <c r="T303" s="676" t="s">
        <v>4687</v>
      </c>
      <c r="U303" s="147"/>
      <c r="V303" s="147"/>
      <c r="W303" s="147"/>
      <c r="X303" s="117"/>
    </row>
    <row r="304" spans="1:24" ht="24" hidden="1" x14ac:dyDescent="0.2">
      <c r="A304" s="167">
        <v>2</v>
      </c>
      <c r="B304" s="647">
        <v>0</v>
      </c>
      <c r="C304" s="647">
        <v>4</v>
      </c>
      <c r="D304" s="647">
        <v>1</v>
      </c>
      <c r="E304" s="163" t="s">
        <v>2050</v>
      </c>
      <c r="F304" s="593" t="s">
        <v>4675</v>
      </c>
      <c r="G304" s="143"/>
      <c r="H304" s="316">
        <v>42150000</v>
      </c>
      <c r="I304" s="317" t="s">
        <v>318</v>
      </c>
      <c r="J304" s="146"/>
      <c r="K304" s="146"/>
      <c r="L304" s="146"/>
      <c r="M304" s="146"/>
      <c r="N304" s="148"/>
      <c r="O304" s="146"/>
      <c r="P304" s="146"/>
      <c r="Q304" s="146">
        <f t="shared" si="7"/>
        <v>0</v>
      </c>
      <c r="R304" s="182" t="s">
        <v>4741</v>
      </c>
      <c r="S304" s="226"/>
      <c r="T304" s="676" t="s">
        <v>4687</v>
      </c>
      <c r="U304" s="147"/>
      <c r="V304" s="147"/>
      <c r="W304" s="147"/>
      <c r="X304" s="117"/>
    </row>
    <row r="305" spans="1:24" ht="25.5" hidden="1" customHeight="1" x14ac:dyDescent="0.2">
      <c r="A305" s="167">
        <v>2</v>
      </c>
      <c r="B305" s="647">
        <v>0</v>
      </c>
      <c r="C305" s="647">
        <v>4</v>
      </c>
      <c r="D305" s="647">
        <v>1</v>
      </c>
      <c r="E305" s="163" t="s">
        <v>2050</v>
      </c>
      <c r="F305" s="593" t="s">
        <v>4675</v>
      </c>
      <c r="G305" s="143"/>
      <c r="H305" s="316">
        <v>42150000</v>
      </c>
      <c r="I305" s="317" t="s">
        <v>319</v>
      </c>
      <c r="J305" s="146"/>
      <c r="K305" s="146"/>
      <c r="L305" s="146"/>
      <c r="M305" s="146"/>
      <c r="N305" s="148" t="s">
        <v>5003</v>
      </c>
      <c r="O305" s="146">
        <v>1</v>
      </c>
      <c r="P305" s="146"/>
      <c r="Q305" s="146">
        <f t="shared" si="7"/>
        <v>0</v>
      </c>
      <c r="R305" s="182" t="s">
        <v>4741</v>
      </c>
      <c r="S305" s="226"/>
      <c r="T305" s="676" t="s">
        <v>4687</v>
      </c>
      <c r="U305" s="147"/>
      <c r="V305" s="147"/>
      <c r="W305" s="147"/>
      <c r="X305" s="117"/>
    </row>
    <row r="306" spans="1:24" hidden="1" x14ac:dyDescent="0.2">
      <c r="A306" s="139"/>
      <c r="B306" s="140"/>
      <c r="C306" s="140"/>
      <c r="D306" s="140"/>
      <c r="E306" s="141"/>
      <c r="F306" s="593"/>
      <c r="G306" s="143"/>
      <c r="H306" s="316"/>
      <c r="I306" s="317"/>
      <c r="J306" s="146"/>
      <c r="K306" s="146"/>
      <c r="L306" s="146"/>
      <c r="M306" s="146"/>
      <c r="N306" s="148"/>
      <c r="O306" s="146"/>
      <c r="P306" s="146"/>
      <c r="Q306" s="146"/>
      <c r="R306" s="182"/>
      <c r="S306" s="226"/>
      <c r="T306" s="676"/>
      <c r="U306" s="147"/>
      <c r="V306" s="147"/>
      <c r="W306" s="147"/>
      <c r="X306" s="117"/>
    </row>
    <row r="307" spans="1:24" hidden="1" x14ac:dyDescent="0.2">
      <c r="A307" s="139"/>
      <c r="B307" s="140"/>
      <c r="C307" s="140"/>
      <c r="D307" s="140"/>
      <c r="E307" s="141"/>
      <c r="F307" s="593"/>
      <c r="G307" s="143"/>
      <c r="H307" s="162"/>
      <c r="I307" s="145"/>
      <c r="J307" s="146"/>
      <c r="K307" s="146"/>
      <c r="L307" s="146"/>
      <c r="M307" s="146"/>
      <c r="N307" s="148"/>
      <c r="O307" s="146"/>
      <c r="P307" s="146"/>
      <c r="Q307" s="146"/>
      <c r="R307" s="182"/>
      <c r="S307" s="226"/>
      <c r="T307" s="676"/>
      <c r="U307" s="147"/>
      <c r="V307" s="147"/>
      <c r="W307" s="147"/>
      <c r="X307" s="117"/>
    </row>
    <row r="308" spans="1:24" s="121" customFormat="1" ht="45.75" hidden="1" customHeight="1" x14ac:dyDescent="0.2">
      <c r="A308" s="167">
        <v>2</v>
      </c>
      <c r="B308" s="647">
        <v>0</v>
      </c>
      <c r="C308" s="647">
        <v>4</v>
      </c>
      <c r="D308" s="647">
        <v>1</v>
      </c>
      <c r="E308" s="163" t="s">
        <v>2650</v>
      </c>
      <c r="F308" s="601"/>
      <c r="G308" s="164" t="s">
        <v>323</v>
      </c>
      <c r="H308" s="162"/>
      <c r="I308" s="145"/>
      <c r="J308" s="146"/>
      <c r="K308" s="146">
        <f>SUM(K309:K472)</f>
        <v>0</v>
      </c>
      <c r="L308" s="146"/>
      <c r="M308" s="146">
        <f>SUM(M309:M472)</f>
        <v>0</v>
      </c>
      <c r="N308" s="148"/>
      <c r="O308" s="146"/>
      <c r="P308" s="112">
        <f>SUM(P309:P472)</f>
        <v>0</v>
      </c>
      <c r="Q308" s="112">
        <f>SUM(Q309:Q472)</f>
        <v>0</v>
      </c>
      <c r="R308" s="182"/>
      <c r="S308" s="226"/>
      <c r="T308" s="676"/>
      <c r="U308" s="147"/>
      <c r="V308" s="147"/>
      <c r="W308" s="147"/>
      <c r="X308" s="117"/>
    </row>
    <row r="309" spans="1:24" hidden="1" x14ac:dyDescent="0.2">
      <c r="A309" s="139"/>
      <c r="B309" s="140"/>
      <c r="C309" s="140"/>
      <c r="D309" s="140"/>
      <c r="E309" s="141"/>
      <c r="F309" s="593"/>
      <c r="G309" s="143"/>
      <c r="H309" s="162">
        <v>60102400</v>
      </c>
      <c r="I309" s="145" t="s">
        <v>4469</v>
      </c>
      <c r="J309" s="146"/>
      <c r="K309" s="146"/>
      <c r="L309" s="146"/>
      <c r="M309" s="146"/>
      <c r="N309" s="148"/>
      <c r="O309" s="146"/>
      <c r="P309" s="146"/>
      <c r="Q309" s="146">
        <f>+M309+P309-K309</f>
        <v>0</v>
      </c>
      <c r="R309" s="182"/>
      <c r="S309" s="226"/>
      <c r="T309" s="676"/>
      <c r="U309" s="147"/>
      <c r="V309" s="147"/>
      <c r="W309" s="147"/>
      <c r="X309" s="117"/>
    </row>
    <row r="310" spans="1:24" hidden="1" x14ac:dyDescent="0.2">
      <c r="A310" s="139"/>
      <c r="B310" s="140"/>
      <c r="C310" s="140"/>
      <c r="D310" s="140"/>
      <c r="E310" s="141"/>
      <c r="F310" s="593"/>
      <c r="G310" s="143"/>
      <c r="H310" s="162">
        <v>40101700</v>
      </c>
      <c r="I310" s="145" t="s">
        <v>1723</v>
      </c>
      <c r="J310" s="146"/>
      <c r="K310" s="146"/>
      <c r="L310" s="146"/>
      <c r="M310" s="146"/>
      <c r="N310" s="148"/>
      <c r="O310" s="146"/>
      <c r="P310" s="146"/>
      <c r="Q310" s="146"/>
      <c r="R310" s="182"/>
      <c r="S310" s="226"/>
      <c r="T310" s="676"/>
      <c r="U310" s="147"/>
      <c r="V310" s="147"/>
      <c r="W310" s="147"/>
      <c r="X310" s="117"/>
    </row>
    <row r="311" spans="1:24" hidden="1" x14ac:dyDescent="0.2">
      <c r="A311" s="139"/>
      <c r="B311" s="140"/>
      <c r="C311" s="140"/>
      <c r="D311" s="140"/>
      <c r="E311" s="141"/>
      <c r="F311" s="593"/>
      <c r="G311" s="143"/>
      <c r="H311" s="162">
        <v>42000000</v>
      </c>
      <c r="I311" s="145" t="s">
        <v>324</v>
      </c>
      <c r="J311" s="146"/>
      <c r="K311" s="146"/>
      <c r="L311" s="146"/>
      <c r="M311" s="146"/>
      <c r="N311" s="148"/>
      <c r="O311" s="146"/>
      <c r="P311" s="146"/>
      <c r="Q311" s="146"/>
      <c r="R311" s="182"/>
      <c r="S311" s="226"/>
      <c r="T311" s="676"/>
      <c r="U311" s="147"/>
      <c r="V311" s="147"/>
      <c r="W311" s="147"/>
      <c r="X311" s="117"/>
    </row>
    <row r="312" spans="1:24" hidden="1" x14ac:dyDescent="0.2">
      <c r="A312" s="139"/>
      <c r="B312" s="140"/>
      <c r="C312" s="140"/>
      <c r="D312" s="140"/>
      <c r="E312" s="141"/>
      <c r="F312" s="593"/>
      <c r="G312" s="143"/>
      <c r="H312" s="162">
        <v>42203600</v>
      </c>
      <c r="I312" s="145" t="s">
        <v>325</v>
      </c>
      <c r="J312" s="146"/>
      <c r="K312" s="146"/>
      <c r="L312" s="146"/>
      <c r="M312" s="146"/>
      <c r="N312" s="148"/>
      <c r="O312" s="146"/>
      <c r="P312" s="146"/>
      <c r="Q312" s="146"/>
      <c r="R312" s="182"/>
      <c r="S312" s="226"/>
      <c r="T312" s="676"/>
      <c r="U312" s="147"/>
      <c r="V312" s="147"/>
      <c r="W312" s="147"/>
      <c r="X312" s="117"/>
    </row>
    <row r="313" spans="1:24" hidden="1" x14ac:dyDescent="0.2">
      <c r="A313" s="139"/>
      <c r="B313" s="140"/>
      <c r="C313" s="140"/>
      <c r="D313" s="140"/>
      <c r="E313" s="141"/>
      <c r="F313" s="593"/>
      <c r="G313" s="143"/>
      <c r="H313" s="162">
        <v>42290000</v>
      </c>
      <c r="I313" s="145" t="s">
        <v>3045</v>
      </c>
      <c r="J313" s="146"/>
      <c r="K313" s="146"/>
      <c r="L313" s="146"/>
      <c r="M313" s="146"/>
      <c r="N313" s="148"/>
      <c r="O313" s="146"/>
      <c r="P313" s="146"/>
      <c r="Q313" s="146"/>
      <c r="R313" s="182"/>
      <c r="S313" s="226"/>
      <c r="T313" s="676"/>
      <c r="U313" s="147"/>
      <c r="V313" s="147"/>
      <c r="W313" s="147"/>
      <c r="X313" s="117"/>
    </row>
    <row r="314" spans="1:24" hidden="1" x14ac:dyDescent="0.2">
      <c r="A314" s="139"/>
      <c r="B314" s="140"/>
      <c r="C314" s="140"/>
      <c r="D314" s="140"/>
      <c r="E314" s="141"/>
      <c r="F314" s="593"/>
      <c r="G314" s="143"/>
      <c r="H314" s="162">
        <v>42271700</v>
      </c>
      <c r="I314" s="145" t="s">
        <v>3039</v>
      </c>
      <c r="J314" s="146"/>
      <c r="K314" s="146"/>
      <c r="L314" s="146"/>
      <c r="M314" s="146"/>
      <c r="N314" s="148"/>
      <c r="O314" s="146"/>
      <c r="P314" s="146"/>
      <c r="Q314" s="146"/>
      <c r="R314" s="182"/>
      <c r="S314" s="226"/>
      <c r="T314" s="676"/>
      <c r="U314" s="147"/>
      <c r="V314" s="147"/>
      <c r="W314" s="147"/>
      <c r="X314" s="117"/>
    </row>
    <row r="315" spans="1:24" hidden="1" x14ac:dyDescent="0.2">
      <c r="A315" s="139"/>
      <c r="B315" s="140"/>
      <c r="C315" s="140"/>
      <c r="D315" s="140"/>
      <c r="E315" s="141"/>
      <c r="F315" s="593"/>
      <c r="G315" s="143"/>
      <c r="H315" s="162">
        <v>42190000</v>
      </c>
      <c r="I315" s="145" t="s">
        <v>3046</v>
      </c>
      <c r="J315" s="146"/>
      <c r="K315" s="146"/>
      <c r="L315" s="146"/>
      <c r="M315" s="146"/>
      <c r="N315" s="148"/>
      <c r="O315" s="146"/>
      <c r="P315" s="146"/>
      <c r="Q315" s="146"/>
      <c r="R315" s="182"/>
      <c r="S315" s="226"/>
      <c r="T315" s="676"/>
      <c r="U315" s="147"/>
      <c r="V315" s="147"/>
      <c r="W315" s="147"/>
      <c r="X315" s="117"/>
    </row>
    <row r="316" spans="1:24" ht="24" hidden="1" x14ac:dyDescent="0.2">
      <c r="A316" s="139"/>
      <c r="B316" s="140"/>
      <c r="C316" s="140"/>
      <c r="D316" s="140"/>
      <c r="E316" s="141"/>
      <c r="F316" s="593" t="s">
        <v>4675</v>
      </c>
      <c r="G316" s="143"/>
      <c r="H316" s="162">
        <v>71131105</v>
      </c>
      <c r="I316" s="145" t="s">
        <v>326</v>
      </c>
      <c r="J316" s="146"/>
      <c r="K316" s="146"/>
      <c r="L316" s="146"/>
      <c r="M316" s="146"/>
      <c r="N316" s="148"/>
      <c r="O316" s="146"/>
      <c r="P316" s="146"/>
      <c r="Q316" s="146"/>
      <c r="R316" s="182"/>
      <c r="S316" s="226"/>
      <c r="T316" s="676" t="s">
        <v>4687</v>
      </c>
      <c r="U316" s="147"/>
      <c r="V316" s="147"/>
      <c r="W316" s="147"/>
      <c r="X316" s="117"/>
    </row>
    <row r="317" spans="1:24" hidden="1" x14ac:dyDescent="0.2">
      <c r="A317" s="139"/>
      <c r="B317" s="140"/>
      <c r="C317" s="140"/>
      <c r="D317" s="140"/>
      <c r="E317" s="141"/>
      <c r="F317" s="593"/>
      <c r="G317" s="143"/>
      <c r="H317" s="162">
        <v>42251600</v>
      </c>
      <c r="I317" s="145" t="s">
        <v>327</v>
      </c>
      <c r="J317" s="146"/>
      <c r="K317" s="146"/>
      <c r="L317" s="146"/>
      <c r="M317" s="146"/>
      <c r="N317" s="148"/>
      <c r="O317" s="146"/>
      <c r="P317" s="146"/>
      <c r="Q317" s="146"/>
      <c r="R317" s="182"/>
      <c r="S317" s="226"/>
      <c r="T317" s="676"/>
      <c r="U317" s="147"/>
      <c r="V317" s="147"/>
      <c r="W317" s="147"/>
      <c r="X317" s="117"/>
    </row>
    <row r="318" spans="1:24" hidden="1" x14ac:dyDescent="0.2">
      <c r="A318" s="139"/>
      <c r="B318" s="140"/>
      <c r="C318" s="140"/>
      <c r="D318" s="140"/>
      <c r="E318" s="141"/>
      <c r="F318" s="593"/>
      <c r="G318" s="143"/>
      <c r="H318" s="162">
        <v>42251600</v>
      </c>
      <c r="I318" s="145" t="s">
        <v>3047</v>
      </c>
      <c r="J318" s="146"/>
      <c r="K318" s="146"/>
      <c r="L318" s="146"/>
      <c r="M318" s="146"/>
      <c r="N318" s="148"/>
      <c r="O318" s="146"/>
      <c r="P318" s="146"/>
      <c r="Q318" s="146"/>
      <c r="R318" s="182"/>
      <c r="S318" s="226"/>
      <c r="T318" s="676"/>
      <c r="U318" s="147"/>
      <c r="V318" s="147"/>
      <c r="W318" s="147"/>
      <c r="X318" s="117"/>
    </row>
    <row r="319" spans="1:24" hidden="1" x14ac:dyDescent="0.2">
      <c r="A319" s="139"/>
      <c r="B319" s="140"/>
      <c r="C319" s="140"/>
      <c r="D319" s="140"/>
      <c r="E319" s="141"/>
      <c r="F319" s="593"/>
      <c r="G319" s="143"/>
      <c r="H319" s="162">
        <v>42251600</v>
      </c>
      <c r="I319" s="145" t="s">
        <v>328</v>
      </c>
      <c r="J319" s="146"/>
      <c r="K319" s="146"/>
      <c r="L319" s="146"/>
      <c r="M319" s="146"/>
      <c r="N319" s="148"/>
      <c r="O319" s="146"/>
      <c r="P319" s="146"/>
      <c r="Q319" s="146"/>
      <c r="R319" s="182"/>
      <c r="S319" s="226"/>
      <c r="T319" s="676"/>
      <c r="U319" s="147"/>
      <c r="V319" s="147"/>
      <c r="W319" s="147"/>
      <c r="X319" s="117"/>
    </row>
    <row r="320" spans="1:24" hidden="1" x14ac:dyDescent="0.2">
      <c r="A320" s="139"/>
      <c r="B320" s="140"/>
      <c r="C320" s="140"/>
      <c r="D320" s="140"/>
      <c r="E320" s="141"/>
      <c r="F320" s="593"/>
      <c r="G320" s="143"/>
      <c r="H320" s="162">
        <v>49161500</v>
      </c>
      <c r="I320" s="145" t="s">
        <v>4467</v>
      </c>
      <c r="J320" s="146"/>
      <c r="K320" s="146"/>
      <c r="L320" s="146"/>
      <c r="M320" s="146"/>
      <c r="N320" s="148"/>
      <c r="O320" s="146"/>
      <c r="P320" s="278"/>
      <c r="Q320" s="146"/>
      <c r="R320" s="182"/>
      <c r="S320" s="226"/>
      <c r="T320" s="676"/>
      <c r="U320" s="147"/>
      <c r="V320" s="147"/>
      <c r="W320" s="147"/>
      <c r="X320" s="117"/>
    </row>
    <row r="321" spans="1:24" hidden="1" x14ac:dyDescent="0.2">
      <c r="A321" s="139"/>
      <c r="B321" s="140"/>
      <c r="C321" s="140"/>
      <c r="D321" s="140"/>
      <c r="E321" s="141"/>
      <c r="F321" s="593"/>
      <c r="G321" s="143"/>
      <c r="H321" s="162">
        <v>42251700</v>
      </c>
      <c r="I321" s="145" t="s">
        <v>329</v>
      </c>
      <c r="J321" s="146"/>
      <c r="K321" s="146"/>
      <c r="L321" s="146"/>
      <c r="M321" s="146"/>
      <c r="N321" s="148"/>
      <c r="O321" s="146"/>
      <c r="P321" s="278"/>
      <c r="Q321" s="146"/>
      <c r="R321" s="182"/>
      <c r="S321" s="226"/>
      <c r="T321" s="676"/>
      <c r="U321" s="147"/>
      <c r="V321" s="147"/>
      <c r="W321" s="147"/>
      <c r="X321" s="117"/>
    </row>
    <row r="322" spans="1:24" hidden="1" x14ac:dyDescent="0.2">
      <c r="A322" s="139"/>
      <c r="B322" s="140"/>
      <c r="C322" s="140"/>
      <c r="D322" s="140"/>
      <c r="E322" s="141"/>
      <c r="F322" s="593"/>
      <c r="G322" s="143"/>
      <c r="H322" s="162">
        <v>42251700</v>
      </c>
      <c r="I322" s="145" t="s">
        <v>1140</v>
      </c>
      <c r="J322" s="146"/>
      <c r="K322" s="146"/>
      <c r="L322" s="146"/>
      <c r="M322" s="146"/>
      <c r="N322" s="148"/>
      <c r="O322" s="146"/>
      <c r="P322" s="278"/>
      <c r="Q322" s="146"/>
      <c r="R322" s="182"/>
      <c r="S322" s="226"/>
      <c r="T322" s="676"/>
      <c r="U322" s="147"/>
      <c r="V322" s="147"/>
      <c r="W322" s="147"/>
      <c r="X322" s="117"/>
    </row>
    <row r="323" spans="1:24" hidden="1" x14ac:dyDescent="0.2">
      <c r="A323" s="139"/>
      <c r="B323" s="140"/>
      <c r="C323" s="140"/>
      <c r="D323" s="140"/>
      <c r="E323" s="141"/>
      <c r="F323" s="593"/>
      <c r="G323" s="143"/>
      <c r="H323" s="162">
        <v>52181805</v>
      </c>
      <c r="I323" s="145" t="s">
        <v>3048</v>
      </c>
      <c r="J323" s="146"/>
      <c r="K323" s="146"/>
      <c r="L323" s="146"/>
      <c r="M323" s="146"/>
      <c r="N323" s="148"/>
      <c r="O323" s="146"/>
      <c r="P323" s="146"/>
      <c r="Q323" s="146"/>
      <c r="R323" s="182"/>
      <c r="S323" s="226"/>
      <c r="T323" s="676"/>
      <c r="U323" s="147"/>
      <c r="V323" s="147"/>
      <c r="W323" s="147"/>
      <c r="X323" s="117"/>
    </row>
    <row r="324" spans="1:24" hidden="1" x14ac:dyDescent="0.2">
      <c r="A324" s="139"/>
      <c r="B324" s="140"/>
      <c r="C324" s="140"/>
      <c r="D324" s="140"/>
      <c r="E324" s="141"/>
      <c r="F324" s="593"/>
      <c r="G324" s="143"/>
      <c r="H324" s="162">
        <v>42251500</v>
      </c>
      <c r="I324" s="145" t="s">
        <v>330</v>
      </c>
      <c r="J324" s="146"/>
      <c r="K324" s="146"/>
      <c r="L324" s="146"/>
      <c r="M324" s="146"/>
      <c r="N324" s="148"/>
      <c r="O324" s="146"/>
      <c r="P324" s="146"/>
      <c r="Q324" s="146"/>
      <c r="R324" s="182"/>
      <c r="S324" s="226"/>
      <c r="T324" s="676"/>
      <c r="U324" s="147"/>
      <c r="V324" s="147"/>
      <c r="W324" s="147"/>
      <c r="X324" s="117"/>
    </row>
    <row r="325" spans="1:24" hidden="1" x14ac:dyDescent="0.2">
      <c r="A325" s="139"/>
      <c r="B325" s="140"/>
      <c r="C325" s="140"/>
      <c r="D325" s="140"/>
      <c r="E325" s="141"/>
      <c r="F325" s="593"/>
      <c r="G325" s="143"/>
      <c r="H325" s="162">
        <v>42182400</v>
      </c>
      <c r="I325" s="145" t="s">
        <v>4470</v>
      </c>
      <c r="J325" s="146"/>
      <c r="K325" s="146"/>
      <c r="L325" s="146"/>
      <c r="M325" s="146"/>
      <c r="N325" s="148"/>
      <c r="O325" s="146"/>
      <c r="P325" s="146"/>
      <c r="Q325" s="146"/>
      <c r="R325" s="182"/>
      <c r="S325" s="226"/>
      <c r="T325" s="676"/>
      <c r="U325" s="147"/>
      <c r="V325" s="147"/>
      <c r="W325" s="147"/>
      <c r="X325" s="117"/>
    </row>
    <row r="326" spans="1:24" hidden="1" x14ac:dyDescent="0.2">
      <c r="A326" s="174"/>
      <c r="B326" s="174"/>
      <c r="C326" s="174"/>
      <c r="D326" s="174"/>
      <c r="E326" s="174"/>
      <c r="F326" s="176"/>
      <c r="G326" s="176"/>
      <c r="H326" s="175"/>
      <c r="I326" s="174"/>
      <c r="J326" s="174"/>
      <c r="K326" s="174"/>
      <c r="L326" s="174"/>
      <c r="M326" s="174"/>
      <c r="N326" s="148"/>
      <c r="O326" s="174"/>
      <c r="P326" s="174"/>
      <c r="Q326" s="177"/>
      <c r="R326" s="182"/>
      <c r="S326" s="229"/>
      <c r="T326" s="353"/>
      <c r="U326" s="177"/>
      <c r="V326" s="177"/>
      <c r="W326" s="177"/>
      <c r="X326" s="117"/>
    </row>
    <row r="327" spans="1:24" hidden="1" x14ac:dyDescent="0.2">
      <c r="A327" s="139"/>
      <c r="B327" s="140"/>
      <c r="C327" s="140"/>
      <c r="D327" s="140"/>
      <c r="E327" s="141"/>
      <c r="F327" s="593"/>
      <c r="G327" s="143"/>
      <c r="H327" s="162">
        <v>42191800</v>
      </c>
      <c r="I327" s="145" t="s">
        <v>331</v>
      </c>
      <c r="J327" s="146"/>
      <c r="K327" s="146"/>
      <c r="L327" s="146"/>
      <c r="M327" s="146"/>
      <c r="N327" s="148"/>
      <c r="O327" s="146"/>
      <c r="P327" s="146"/>
      <c r="Q327" s="146"/>
      <c r="R327" s="182"/>
      <c r="S327" s="226"/>
      <c r="T327" s="676"/>
      <c r="U327" s="147"/>
      <c r="V327" s="147"/>
      <c r="W327" s="147"/>
      <c r="X327" s="117"/>
    </row>
    <row r="328" spans="1:24" hidden="1" x14ac:dyDescent="0.2">
      <c r="A328" s="139"/>
      <c r="B328" s="140"/>
      <c r="C328" s="140"/>
      <c r="D328" s="140"/>
      <c r="E328" s="141"/>
      <c r="F328" s="593"/>
      <c r="G328" s="143"/>
      <c r="H328" s="162">
        <v>42192200</v>
      </c>
      <c r="I328" s="145" t="s">
        <v>3050</v>
      </c>
      <c r="J328" s="146"/>
      <c r="K328" s="146"/>
      <c r="L328" s="146"/>
      <c r="M328" s="146"/>
      <c r="N328" s="148"/>
      <c r="O328" s="146"/>
      <c r="P328" s="146"/>
      <c r="Q328" s="146"/>
      <c r="R328" s="182"/>
      <c r="S328" s="226"/>
      <c r="T328" s="676"/>
      <c r="U328" s="147"/>
      <c r="V328" s="147"/>
      <c r="W328" s="147"/>
      <c r="X328" s="117"/>
    </row>
    <row r="329" spans="1:24" ht="24" hidden="1" x14ac:dyDescent="0.2">
      <c r="A329" s="139"/>
      <c r="B329" s="140"/>
      <c r="C329" s="140"/>
      <c r="D329" s="140"/>
      <c r="E329" s="141"/>
      <c r="F329" s="593" t="s">
        <v>4675</v>
      </c>
      <c r="G329" s="143"/>
      <c r="H329" s="162">
        <v>42192207</v>
      </c>
      <c r="I329" s="145" t="s">
        <v>3051</v>
      </c>
      <c r="J329" s="146"/>
      <c r="K329" s="146"/>
      <c r="L329" s="146"/>
      <c r="M329" s="146"/>
      <c r="N329" s="148"/>
      <c r="O329" s="146"/>
      <c r="P329" s="146"/>
      <c r="Q329" s="146"/>
      <c r="R329" s="182"/>
      <c r="S329" s="226"/>
      <c r="T329" s="676" t="s">
        <v>4687</v>
      </c>
      <c r="U329" s="147"/>
      <c r="V329" s="147"/>
      <c r="W329" s="147"/>
      <c r="X329" s="117"/>
    </row>
    <row r="330" spans="1:24" hidden="1" x14ac:dyDescent="0.2">
      <c r="A330" s="139"/>
      <c r="B330" s="140"/>
      <c r="C330" s="140"/>
      <c r="D330" s="140"/>
      <c r="E330" s="141"/>
      <c r="F330" s="593"/>
      <c r="G330" s="143"/>
      <c r="H330" s="162">
        <v>42192200</v>
      </c>
      <c r="I330" s="145" t="s">
        <v>3052</v>
      </c>
      <c r="J330" s="146"/>
      <c r="K330" s="146"/>
      <c r="L330" s="146"/>
      <c r="M330" s="146"/>
      <c r="N330" s="148"/>
      <c r="O330" s="146"/>
      <c r="P330" s="146"/>
      <c r="Q330" s="146"/>
      <c r="R330" s="182"/>
      <c r="S330" s="226"/>
      <c r="T330" s="676"/>
      <c r="U330" s="147"/>
      <c r="V330" s="147"/>
      <c r="W330" s="147"/>
      <c r="X330" s="117"/>
    </row>
    <row r="331" spans="1:24" hidden="1" x14ac:dyDescent="0.2">
      <c r="A331" s="139"/>
      <c r="B331" s="140"/>
      <c r="C331" s="140"/>
      <c r="D331" s="140"/>
      <c r="E331" s="141"/>
      <c r="F331" s="593"/>
      <c r="G331" s="143"/>
      <c r="H331" s="162">
        <v>42192200</v>
      </c>
      <c r="I331" s="145" t="s">
        <v>3053</v>
      </c>
      <c r="J331" s="146"/>
      <c r="K331" s="146"/>
      <c r="L331" s="146"/>
      <c r="M331" s="146"/>
      <c r="N331" s="148"/>
      <c r="O331" s="146"/>
      <c r="P331" s="146"/>
      <c r="Q331" s="146"/>
      <c r="R331" s="182"/>
      <c r="S331" s="226"/>
      <c r="T331" s="676"/>
      <c r="U331" s="147"/>
      <c r="V331" s="147"/>
      <c r="W331" s="147"/>
      <c r="X331" s="117"/>
    </row>
    <row r="332" spans="1:24" hidden="1" x14ac:dyDescent="0.2">
      <c r="A332" s="139"/>
      <c r="B332" s="140"/>
      <c r="C332" s="140"/>
      <c r="D332" s="140"/>
      <c r="E332" s="141"/>
      <c r="F332" s="593"/>
      <c r="G332" s="143"/>
      <c r="H332" s="162">
        <v>42192200</v>
      </c>
      <c r="I332" s="145" t="s">
        <v>3054</v>
      </c>
      <c r="J332" s="146"/>
      <c r="K332" s="146"/>
      <c r="L332" s="146"/>
      <c r="M332" s="146"/>
      <c r="N332" s="148"/>
      <c r="O332" s="146"/>
      <c r="P332" s="146"/>
      <c r="Q332" s="146"/>
      <c r="R332" s="182"/>
      <c r="S332" s="226"/>
      <c r="T332" s="676"/>
      <c r="U332" s="147"/>
      <c r="V332" s="147"/>
      <c r="W332" s="147"/>
      <c r="X332" s="117"/>
    </row>
    <row r="333" spans="1:24" hidden="1" x14ac:dyDescent="0.2">
      <c r="A333" s="139"/>
      <c r="B333" s="140"/>
      <c r="C333" s="140"/>
      <c r="D333" s="140"/>
      <c r="E333" s="141"/>
      <c r="F333" s="593"/>
      <c r="G333" s="143"/>
      <c r="H333" s="162">
        <v>42192200</v>
      </c>
      <c r="I333" s="145" t="s">
        <v>3055</v>
      </c>
      <c r="J333" s="146"/>
      <c r="K333" s="146"/>
      <c r="L333" s="146"/>
      <c r="M333" s="146"/>
      <c r="N333" s="148"/>
      <c r="O333" s="146"/>
      <c r="P333" s="146"/>
      <c r="Q333" s="146"/>
      <c r="R333" s="182"/>
      <c r="S333" s="226"/>
      <c r="T333" s="676"/>
      <c r="U333" s="147"/>
      <c r="V333" s="147"/>
      <c r="W333" s="147"/>
      <c r="X333" s="117"/>
    </row>
    <row r="334" spans="1:24" hidden="1" x14ac:dyDescent="0.2">
      <c r="A334" s="139"/>
      <c r="B334" s="140"/>
      <c r="C334" s="140"/>
      <c r="D334" s="140"/>
      <c r="E334" s="141"/>
      <c r="F334" s="593"/>
      <c r="G334" s="143"/>
      <c r="H334" s="162">
        <v>47121700</v>
      </c>
      <c r="I334" s="145" t="s">
        <v>3056</v>
      </c>
      <c r="J334" s="146"/>
      <c r="K334" s="146"/>
      <c r="L334" s="146"/>
      <c r="M334" s="146"/>
      <c r="N334" s="148"/>
      <c r="O334" s="146"/>
      <c r="P334" s="146"/>
      <c r="Q334" s="146"/>
      <c r="R334" s="182"/>
      <c r="S334" s="226"/>
      <c r="T334" s="676"/>
      <c r="U334" s="147"/>
      <c r="V334" s="147"/>
      <c r="W334" s="147"/>
      <c r="X334" s="117"/>
    </row>
    <row r="335" spans="1:24" hidden="1" x14ac:dyDescent="0.2">
      <c r="A335" s="139"/>
      <c r="B335" s="140"/>
      <c r="C335" s="140"/>
      <c r="D335" s="140"/>
      <c r="E335" s="141"/>
      <c r="F335" s="593"/>
      <c r="G335" s="143"/>
      <c r="H335" s="162">
        <v>42190000</v>
      </c>
      <c r="I335" s="145" t="s">
        <v>332</v>
      </c>
      <c r="J335" s="146"/>
      <c r="K335" s="146"/>
      <c r="L335" s="146"/>
      <c r="M335" s="146"/>
      <c r="N335" s="148"/>
      <c r="O335" s="146"/>
      <c r="P335" s="146"/>
      <c r="Q335" s="146"/>
      <c r="R335" s="182"/>
      <c r="S335" s="226"/>
      <c r="T335" s="676"/>
      <c r="U335" s="147"/>
      <c r="V335" s="147"/>
      <c r="W335" s="147"/>
      <c r="X335" s="117"/>
    </row>
    <row r="336" spans="1:24" hidden="1" x14ac:dyDescent="0.2">
      <c r="A336" s="139"/>
      <c r="B336" s="140"/>
      <c r="C336" s="140"/>
      <c r="D336" s="140"/>
      <c r="E336" s="141"/>
      <c r="F336" s="593"/>
      <c r="G336" s="143"/>
      <c r="H336" s="162">
        <v>42190000</v>
      </c>
      <c r="I336" s="145" t="s">
        <v>333</v>
      </c>
      <c r="J336" s="146"/>
      <c r="K336" s="146"/>
      <c r="L336" s="146"/>
      <c r="M336" s="146"/>
      <c r="N336" s="148"/>
      <c r="O336" s="146"/>
      <c r="P336" s="146"/>
      <c r="Q336" s="146"/>
      <c r="R336" s="182"/>
      <c r="S336" s="226"/>
      <c r="T336" s="676"/>
      <c r="U336" s="147"/>
      <c r="V336" s="147"/>
      <c r="W336" s="147"/>
      <c r="X336" s="117"/>
    </row>
    <row r="337" spans="1:35" ht="25.5" hidden="1" customHeight="1" x14ac:dyDescent="0.2">
      <c r="A337" s="139"/>
      <c r="B337" s="140"/>
      <c r="C337" s="140"/>
      <c r="D337" s="140"/>
      <c r="E337" s="141"/>
      <c r="F337" s="593"/>
      <c r="G337" s="143"/>
      <c r="H337" s="166">
        <v>41102700</v>
      </c>
      <c r="I337" s="145" t="s">
        <v>3057</v>
      </c>
      <c r="J337" s="146"/>
      <c r="K337" s="146"/>
      <c r="L337" s="146"/>
      <c r="M337" s="146"/>
      <c r="N337" s="148"/>
      <c r="O337" s="146"/>
      <c r="P337" s="146"/>
      <c r="Q337" s="146"/>
      <c r="R337" s="182"/>
      <c r="S337" s="226"/>
      <c r="T337" s="676"/>
      <c r="U337" s="147"/>
      <c r="V337" s="147"/>
      <c r="W337" s="147"/>
      <c r="X337" s="117"/>
    </row>
    <row r="338" spans="1:35" hidden="1" x14ac:dyDescent="0.2">
      <c r="A338" s="139"/>
      <c r="B338" s="140"/>
      <c r="C338" s="140"/>
      <c r="D338" s="140"/>
      <c r="E338" s="141"/>
      <c r="F338" s="593"/>
      <c r="G338" s="143"/>
      <c r="H338" s="162">
        <v>42190000</v>
      </c>
      <c r="I338" s="145" t="s">
        <v>3058</v>
      </c>
      <c r="J338" s="146"/>
      <c r="K338" s="146"/>
      <c r="L338" s="146"/>
      <c r="M338" s="146"/>
      <c r="N338" s="148"/>
      <c r="O338" s="146"/>
      <c r="P338" s="146"/>
      <c r="Q338" s="146"/>
      <c r="R338" s="182"/>
      <c r="S338" s="226"/>
      <c r="T338" s="676"/>
      <c r="U338" s="147"/>
      <c r="V338" s="147"/>
      <c r="W338" s="147"/>
      <c r="X338" s="117"/>
    </row>
    <row r="339" spans="1:35" hidden="1" x14ac:dyDescent="0.2">
      <c r="A339" s="139"/>
      <c r="B339" s="140"/>
      <c r="C339" s="140"/>
      <c r="D339" s="140"/>
      <c r="E339" s="141"/>
      <c r="F339" s="593"/>
      <c r="G339" s="143"/>
      <c r="H339" s="162">
        <v>42190000</v>
      </c>
      <c r="I339" s="145" t="s">
        <v>334</v>
      </c>
      <c r="J339" s="146"/>
      <c r="K339" s="146"/>
      <c r="L339" s="146"/>
      <c r="M339" s="146"/>
      <c r="N339" s="148"/>
      <c r="O339" s="146"/>
      <c r="P339" s="146"/>
      <c r="Q339" s="146"/>
      <c r="R339" s="182"/>
      <c r="S339" s="226"/>
      <c r="T339" s="676"/>
      <c r="U339" s="147"/>
      <c r="V339" s="147"/>
      <c r="W339" s="147"/>
      <c r="X339" s="117"/>
    </row>
    <row r="340" spans="1:35" hidden="1" x14ac:dyDescent="0.2">
      <c r="A340" s="139"/>
      <c r="B340" s="140"/>
      <c r="C340" s="140"/>
      <c r="D340" s="140"/>
      <c r="E340" s="141"/>
      <c r="F340" s="593"/>
      <c r="G340" s="143"/>
      <c r="H340" s="162">
        <v>42190000</v>
      </c>
      <c r="I340" s="145" t="s">
        <v>335</v>
      </c>
      <c r="J340" s="146"/>
      <c r="K340" s="146"/>
      <c r="L340" s="146"/>
      <c r="M340" s="146"/>
      <c r="N340" s="148"/>
      <c r="O340" s="146"/>
      <c r="P340" s="146"/>
      <c r="Q340" s="146"/>
      <c r="R340" s="182"/>
      <c r="S340" s="226"/>
      <c r="T340" s="676"/>
      <c r="U340" s="147"/>
      <c r="V340" s="147"/>
      <c r="W340" s="147"/>
      <c r="X340" s="117"/>
    </row>
    <row r="341" spans="1:35" hidden="1" x14ac:dyDescent="0.2">
      <c r="A341" s="139"/>
      <c r="B341" s="140"/>
      <c r="C341" s="140"/>
      <c r="D341" s="140"/>
      <c r="E341" s="141"/>
      <c r="F341" s="593"/>
      <c r="G341" s="143"/>
      <c r="H341" s="162">
        <v>44122100</v>
      </c>
      <c r="I341" s="145" t="s">
        <v>336</v>
      </c>
      <c r="J341" s="146"/>
      <c r="K341" s="146"/>
      <c r="L341" s="146"/>
      <c r="M341" s="146"/>
      <c r="N341" s="148"/>
      <c r="O341" s="146"/>
      <c r="P341" s="146"/>
      <c r="Q341" s="146"/>
      <c r="R341" s="182"/>
      <c r="S341" s="226"/>
      <c r="T341" s="676"/>
      <c r="U341" s="147"/>
      <c r="V341" s="147"/>
      <c r="W341" s="147"/>
      <c r="X341" s="117"/>
    </row>
    <row r="342" spans="1:35" hidden="1" x14ac:dyDescent="0.2">
      <c r="A342" s="139"/>
      <c r="B342" s="140"/>
      <c r="C342" s="140"/>
      <c r="D342" s="140"/>
      <c r="E342" s="141"/>
      <c r="F342" s="593"/>
      <c r="G342" s="143"/>
      <c r="H342" s="162">
        <v>42191800</v>
      </c>
      <c r="I342" s="145" t="s">
        <v>337</v>
      </c>
      <c r="J342" s="146"/>
      <c r="K342" s="146"/>
      <c r="L342" s="146"/>
      <c r="M342" s="146"/>
      <c r="N342" s="148"/>
      <c r="O342" s="146"/>
      <c r="P342" s="146"/>
      <c r="Q342" s="146"/>
      <c r="R342" s="182"/>
      <c r="S342" s="226"/>
      <c r="T342" s="676"/>
      <c r="U342" s="147"/>
      <c r="V342" s="147"/>
      <c r="W342" s="147"/>
      <c r="X342" s="117"/>
    </row>
    <row r="343" spans="1:35" hidden="1" x14ac:dyDescent="0.2">
      <c r="A343" s="139"/>
      <c r="B343" s="140"/>
      <c r="C343" s="140"/>
      <c r="D343" s="140"/>
      <c r="E343" s="141"/>
      <c r="F343" s="593"/>
      <c r="G343" s="143"/>
      <c r="H343" s="162">
        <v>42251500</v>
      </c>
      <c r="I343" s="145" t="s">
        <v>338</v>
      </c>
      <c r="J343" s="146"/>
      <c r="K343" s="146"/>
      <c r="L343" s="146"/>
      <c r="M343" s="146"/>
      <c r="N343" s="148"/>
      <c r="O343" s="146"/>
      <c r="P343" s="146"/>
      <c r="Q343" s="146"/>
      <c r="R343" s="182"/>
      <c r="S343" s="226"/>
      <c r="T343" s="676"/>
      <c r="U343" s="147"/>
      <c r="V343" s="147"/>
      <c r="W343" s="147"/>
      <c r="X343" s="117"/>
    </row>
    <row r="344" spans="1:35" hidden="1" x14ac:dyDescent="0.2">
      <c r="A344" s="139"/>
      <c r="B344" s="140"/>
      <c r="C344" s="140"/>
      <c r="D344" s="140"/>
      <c r="E344" s="141"/>
      <c r="F344" s="593"/>
      <c r="G344" s="143"/>
      <c r="H344" s="162">
        <v>42250000</v>
      </c>
      <c r="I344" s="145" t="s">
        <v>339</v>
      </c>
      <c r="J344" s="146"/>
      <c r="K344" s="146"/>
      <c r="L344" s="146"/>
      <c r="M344" s="146"/>
      <c r="N344" s="148"/>
      <c r="O344" s="146"/>
      <c r="P344" s="146"/>
      <c r="Q344" s="146"/>
      <c r="R344" s="182"/>
      <c r="S344" s="226"/>
      <c r="T344" s="676"/>
      <c r="U344" s="147"/>
      <c r="V344" s="147"/>
      <c r="W344" s="147"/>
      <c r="X344" s="117"/>
    </row>
    <row r="345" spans="1:35" hidden="1" x14ac:dyDescent="0.2">
      <c r="A345" s="139"/>
      <c r="B345" s="140"/>
      <c r="C345" s="140"/>
      <c r="D345" s="140"/>
      <c r="E345" s="141"/>
      <c r="F345" s="593"/>
      <c r="G345" s="143"/>
      <c r="H345" s="162">
        <v>42250000</v>
      </c>
      <c r="I345" s="145" t="s">
        <v>4176</v>
      </c>
      <c r="J345" s="146"/>
      <c r="K345" s="146"/>
      <c r="L345" s="146"/>
      <c r="M345" s="146"/>
      <c r="N345" s="148"/>
      <c r="O345" s="146"/>
      <c r="P345" s="146"/>
      <c r="Q345" s="146"/>
      <c r="R345" s="182"/>
      <c r="S345" s="226"/>
      <c r="T345" s="676"/>
      <c r="U345" s="147"/>
      <c r="V345" s="147"/>
      <c r="W345" s="147"/>
      <c r="X345" s="117"/>
    </row>
    <row r="346" spans="1:35" hidden="1" x14ac:dyDescent="0.2">
      <c r="A346" s="139"/>
      <c r="B346" s="140"/>
      <c r="C346" s="140"/>
      <c r="D346" s="140"/>
      <c r="E346" s="141"/>
      <c r="F346" s="593"/>
      <c r="G346" s="143"/>
      <c r="H346" s="162">
        <v>42190000</v>
      </c>
      <c r="I346" s="145" t="s">
        <v>340</v>
      </c>
      <c r="J346" s="146"/>
      <c r="K346" s="146"/>
      <c r="L346" s="146"/>
      <c r="M346" s="146"/>
      <c r="N346" s="148"/>
      <c r="O346" s="146"/>
      <c r="P346" s="146"/>
      <c r="Q346" s="146"/>
      <c r="R346" s="182"/>
      <c r="S346" s="226"/>
      <c r="T346" s="676"/>
      <c r="U346" s="147"/>
      <c r="V346" s="147"/>
      <c r="W346" s="147"/>
      <c r="X346" s="117"/>
    </row>
    <row r="347" spans="1:35" hidden="1" x14ac:dyDescent="0.2">
      <c r="A347" s="139"/>
      <c r="B347" s="140"/>
      <c r="C347" s="140"/>
      <c r="D347" s="140"/>
      <c r="E347" s="141"/>
      <c r="F347" s="593"/>
      <c r="G347" s="143"/>
      <c r="H347" s="162">
        <v>42190000</v>
      </c>
      <c r="I347" s="145" t="s">
        <v>341</v>
      </c>
      <c r="J347" s="146"/>
      <c r="K347" s="146"/>
      <c r="L347" s="146"/>
      <c r="M347" s="146"/>
      <c r="N347" s="148"/>
      <c r="O347" s="146"/>
      <c r="P347" s="146"/>
      <c r="Q347" s="146"/>
      <c r="R347" s="182"/>
      <c r="S347" s="226"/>
      <c r="T347" s="676"/>
      <c r="U347" s="147"/>
      <c r="V347" s="147"/>
      <c r="W347" s="147"/>
      <c r="X347" s="117"/>
    </row>
    <row r="348" spans="1:35" hidden="1" x14ac:dyDescent="0.2">
      <c r="A348" s="139"/>
      <c r="B348" s="140"/>
      <c r="C348" s="140"/>
      <c r="D348" s="140"/>
      <c r="E348" s="141"/>
      <c r="F348" s="593"/>
      <c r="G348" s="143"/>
      <c r="H348" s="162">
        <v>42190000</v>
      </c>
      <c r="I348" s="145" t="s">
        <v>3060</v>
      </c>
      <c r="J348" s="146"/>
      <c r="K348" s="146"/>
      <c r="L348" s="146"/>
      <c r="M348" s="146"/>
      <c r="N348" s="148"/>
      <c r="O348" s="146"/>
      <c r="P348" s="146"/>
      <c r="Q348" s="146"/>
      <c r="R348" s="182"/>
      <c r="S348" s="226"/>
      <c r="T348" s="676"/>
      <c r="U348" s="147"/>
      <c r="V348" s="147"/>
      <c r="W348" s="147"/>
      <c r="X348" s="117"/>
    </row>
    <row r="349" spans="1:35" s="172" customFormat="1" hidden="1" x14ac:dyDescent="0.2">
      <c r="A349" s="139"/>
      <c r="B349" s="140"/>
      <c r="C349" s="140"/>
      <c r="D349" s="140"/>
      <c r="E349" s="141"/>
      <c r="F349" s="593"/>
      <c r="G349" s="143"/>
      <c r="H349" s="162">
        <v>27110000</v>
      </c>
      <c r="I349" s="145" t="s">
        <v>342</v>
      </c>
      <c r="J349" s="169"/>
      <c r="K349" s="169"/>
      <c r="L349" s="169"/>
      <c r="M349" s="146"/>
      <c r="N349" s="148"/>
      <c r="O349" s="146"/>
      <c r="P349" s="146"/>
      <c r="Q349" s="146"/>
      <c r="R349" s="182"/>
      <c r="S349" s="226"/>
      <c r="T349" s="676"/>
      <c r="U349" s="170"/>
      <c r="V349" s="170"/>
      <c r="W349" s="170"/>
      <c r="X349" s="117"/>
      <c r="Y349" s="171"/>
      <c r="Z349" s="171"/>
      <c r="AA349" s="171"/>
      <c r="AB349" s="171"/>
      <c r="AC349" s="171"/>
      <c r="AD349" s="171"/>
      <c r="AE349" s="171"/>
      <c r="AF349" s="171"/>
      <c r="AG349" s="171"/>
      <c r="AH349" s="171"/>
      <c r="AI349" s="171"/>
    </row>
    <row r="350" spans="1:35" hidden="1" x14ac:dyDescent="0.2">
      <c r="A350" s="139"/>
      <c r="B350" s="140"/>
      <c r="C350" s="140"/>
      <c r="D350" s="140"/>
      <c r="E350" s="141"/>
      <c r="F350" s="593"/>
      <c r="G350" s="143"/>
      <c r="H350" s="162">
        <v>42190000</v>
      </c>
      <c r="I350" s="145" t="s">
        <v>3061</v>
      </c>
      <c r="J350" s="146"/>
      <c r="K350" s="146"/>
      <c r="L350" s="146"/>
      <c r="M350" s="146"/>
      <c r="N350" s="148"/>
      <c r="O350" s="146"/>
      <c r="P350" s="146"/>
      <c r="Q350" s="146"/>
      <c r="R350" s="182"/>
      <c r="S350" s="226"/>
      <c r="T350" s="676"/>
      <c r="U350" s="147"/>
      <c r="V350" s="147"/>
      <c r="W350" s="147"/>
      <c r="X350" s="117"/>
    </row>
    <row r="351" spans="1:35" hidden="1" x14ac:dyDescent="0.2">
      <c r="A351" s="139"/>
      <c r="B351" s="140"/>
      <c r="C351" s="140"/>
      <c r="D351" s="140"/>
      <c r="E351" s="141"/>
      <c r="F351" s="593"/>
      <c r="G351" s="143"/>
      <c r="H351" s="162">
        <v>42190000</v>
      </c>
      <c r="I351" s="145" t="s">
        <v>343</v>
      </c>
      <c r="J351" s="146"/>
      <c r="K351" s="146"/>
      <c r="L351" s="146"/>
      <c r="M351" s="146"/>
      <c r="N351" s="148"/>
      <c r="O351" s="146"/>
      <c r="P351" s="146"/>
      <c r="Q351" s="146"/>
      <c r="R351" s="182"/>
      <c r="S351" s="226"/>
      <c r="T351" s="676"/>
      <c r="U351" s="147"/>
      <c r="V351" s="147"/>
      <c r="W351" s="147"/>
      <c r="X351" s="117"/>
    </row>
    <row r="352" spans="1:35" hidden="1" x14ac:dyDescent="0.2">
      <c r="A352" s="139"/>
      <c r="B352" s="140"/>
      <c r="C352" s="140"/>
      <c r="D352" s="140"/>
      <c r="E352" s="141"/>
      <c r="F352" s="593"/>
      <c r="G352" s="143"/>
      <c r="H352" s="162">
        <v>47121700</v>
      </c>
      <c r="I352" s="145" t="s">
        <v>3062</v>
      </c>
      <c r="J352" s="146"/>
      <c r="K352" s="146"/>
      <c r="L352" s="146"/>
      <c r="M352" s="146"/>
      <c r="N352" s="148"/>
      <c r="O352" s="146"/>
      <c r="P352" s="146"/>
      <c r="Q352" s="146"/>
      <c r="R352" s="182"/>
      <c r="S352" s="226"/>
      <c r="T352" s="676"/>
      <c r="U352" s="147"/>
      <c r="V352" s="147"/>
      <c r="W352" s="147"/>
      <c r="X352" s="117"/>
    </row>
    <row r="353" spans="1:35" hidden="1" x14ac:dyDescent="0.2">
      <c r="A353" s="139"/>
      <c r="B353" s="140"/>
      <c r="C353" s="140"/>
      <c r="D353" s="140"/>
      <c r="E353" s="141"/>
      <c r="F353" s="593"/>
      <c r="G353" s="143"/>
      <c r="H353" s="162">
        <v>41110000</v>
      </c>
      <c r="I353" s="145" t="s">
        <v>344</v>
      </c>
      <c r="J353" s="146"/>
      <c r="K353" s="146"/>
      <c r="L353" s="146"/>
      <c r="M353" s="146"/>
      <c r="N353" s="148"/>
      <c r="O353" s="146"/>
      <c r="P353" s="146"/>
      <c r="Q353" s="146"/>
      <c r="R353" s="182"/>
      <c r="S353" s="226"/>
      <c r="T353" s="676"/>
      <c r="U353" s="147"/>
      <c r="V353" s="147"/>
      <c r="W353" s="147"/>
      <c r="X353" s="117"/>
    </row>
    <row r="354" spans="1:35" hidden="1" x14ac:dyDescent="0.2">
      <c r="A354" s="139"/>
      <c r="B354" s="140"/>
      <c r="C354" s="140"/>
      <c r="D354" s="140"/>
      <c r="E354" s="141"/>
      <c r="F354" s="593"/>
      <c r="G354" s="143"/>
      <c r="H354" s="162">
        <v>41110000</v>
      </c>
      <c r="I354" s="145" t="s">
        <v>345</v>
      </c>
      <c r="J354" s="146"/>
      <c r="K354" s="146"/>
      <c r="L354" s="146"/>
      <c r="M354" s="146"/>
      <c r="N354" s="148"/>
      <c r="O354" s="146"/>
      <c r="P354" s="146"/>
      <c r="Q354" s="146"/>
      <c r="R354" s="182"/>
      <c r="S354" s="226"/>
      <c r="T354" s="676"/>
      <c r="U354" s="147"/>
      <c r="V354" s="147"/>
      <c r="W354" s="147"/>
      <c r="X354" s="117"/>
    </row>
    <row r="355" spans="1:35" hidden="1" x14ac:dyDescent="0.2">
      <c r="A355" s="139"/>
      <c r="B355" s="140"/>
      <c r="C355" s="140"/>
      <c r="D355" s="140"/>
      <c r="E355" s="141"/>
      <c r="F355" s="593"/>
      <c r="G355" s="143"/>
      <c r="H355" s="166"/>
      <c r="I355" s="145" t="s">
        <v>3063</v>
      </c>
      <c r="J355" s="146"/>
      <c r="K355" s="146"/>
      <c r="L355" s="146"/>
      <c r="M355" s="146"/>
      <c r="N355" s="148"/>
      <c r="O355" s="146"/>
      <c r="P355" s="146"/>
      <c r="Q355" s="146"/>
      <c r="R355" s="182"/>
      <c r="S355" s="226"/>
      <c r="T355" s="676"/>
      <c r="U355" s="147"/>
      <c r="V355" s="147"/>
      <c r="W355" s="147"/>
      <c r="X355" s="117"/>
    </row>
    <row r="356" spans="1:35" s="172" customFormat="1" hidden="1" x14ac:dyDescent="0.2">
      <c r="A356" s="139"/>
      <c r="B356" s="140"/>
      <c r="C356" s="140"/>
      <c r="D356" s="140"/>
      <c r="E356" s="141"/>
      <c r="F356" s="593"/>
      <c r="G356" s="143"/>
      <c r="H356" s="166">
        <v>42152517</v>
      </c>
      <c r="I356" s="145" t="s">
        <v>346</v>
      </c>
      <c r="J356" s="169"/>
      <c r="K356" s="169"/>
      <c r="L356" s="169"/>
      <c r="M356" s="146"/>
      <c r="N356" s="148"/>
      <c r="O356" s="146"/>
      <c r="P356" s="146"/>
      <c r="Q356" s="146"/>
      <c r="R356" s="182"/>
      <c r="S356" s="226"/>
      <c r="T356" s="676"/>
      <c r="U356" s="170"/>
      <c r="V356" s="170"/>
      <c r="W356" s="170"/>
      <c r="X356" s="117"/>
      <c r="Y356" s="171"/>
      <c r="Z356" s="171"/>
      <c r="AA356" s="171"/>
      <c r="AB356" s="171"/>
      <c r="AC356" s="171"/>
      <c r="AD356" s="171"/>
      <c r="AE356" s="171"/>
      <c r="AF356" s="171"/>
      <c r="AG356" s="171"/>
      <c r="AH356" s="171"/>
      <c r="AI356" s="171"/>
    </row>
    <row r="357" spans="1:35" hidden="1" x14ac:dyDescent="0.2">
      <c r="A357" s="139"/>
      <c r="B357" s="140"/>
      <c r="C357" s="140"/>
      <c r="D357" s="140"/>
      <c r="E357" s="141"/>
      <c r="F357" s="593"/>
      <c r="G357" s="143"/>
      <c r="H357" s="162">
        <v>30181614</v>
      </c>
      <c r="I357" s="145" t="s">
        <v>347</v>
      </c>
      <c r="J357" s="146"/>
      <c r="K357" s="146"/>
      <c r="L357" s="146"/>
      <c r="M357" s="146"/>
      <c r="N357" s="148"/>
      <c r="O357" s="146"/>
      <c r="P357" s="146"/>
      <c r="Q357" s="146"/>
      <c r="R357" s="182"/>
      <c r="S357" s="226"/>
      <c r="T357" s="676"/>
      <c r="U357" s="147"/>
      <c r="V357" s="147"/>
      <c r="W357" s="147"/>
      <c r="X357" s="117"/>
    </row>
    <row r="358" spans="1:35" hidden="1" x14ac:dyDescent="0.2">
      <c r="A358" s="139"/>
      <c r="B358" s="140"/>
      <c r="C358" s="140"/>
      <c r="D358" s="140"/>
      <c r="E358" s="141"/>
      <c r="F358" s="593"/>
      <c r="G358" s="143"/>
      <c r="H358" s="162">
        <v>42251500</v>
      </c>
      <c r="I358" s="145" t="s">
        <v>348</v>
      </c>
      <c r="J358" s="146"/>
      <c r="K358" s="146"/>
      <c r="L358" s="146"/>
      <c r="M358" s="146"/>
      <c r="N358" s="148"/>
      <c r="O358" s="146"/>
      <c r="P358" s="146"/>
      <c r="Q358" s="146"/>
      <c r="R358" s="182"/>
      <c r="S358" s="226"/>
      <c r="T358" s="676"/>
      <c r="U358" s="147"/>
      <c r="V358" s="147"/>
      <c r="W358" s="147"/>
      <c r="X358" s="117"/>
    </row>
    <row r="359" spans="1:35" s="172" customFormat="1" hidden="1" x14ac:dyDescent="0.2">
      <c r="A359" s="139"/>
      <c r="B359" s="140"/>
      <c r="C359" s="140"/>
      <c r="D359" s="140"/>
      <c r="E359" s="141"/>
      <c r="F359" s="593"/>
      <c r="G359" s="143"/>
      <c r="H359" s="166">
        <v>42000000</v>
      </c>
      <c r="I359" s="145" t="s">
        <v>3064</v>
      </c>
      <c r="J359" s="169"/>
      <c r="K359" s="169"/>
      <c r="L359" s="169"/>
      <c r="M359" s="146"/>
      <c r="N359" s="148"/>
      <c r="O359" s="146"/>
      <c r="P359" s="146"/>
      <c r="Q359" s="146"/>
      <c r="R359" s="182"/>
      <c r="S359" s="226"/>
      <c r="T359" s="676"/>
      <c r="U359" s="170"/>
      <c r="V359" s="170"/>
      <c r="W359" s="170"/>
      <c r="X359" s="117"/>
      <c r="Y359" s="171"/>
      <c r="Z359" s="171"/>
      <c r="AA359" s="171"/>
      <c r="AB359" s="171"/>
      <c r="AC359" s="171"/>
      <c r="AD359" s="171"/>
      <c r="AE359" s="171"/>
      <c r="AF359" s="171"/>
      <c r="AG359" s="171"/>
      <c r="AH359" s="171"/>
      <c r="AI359" s="171"/>
    </row>
    <row r="360" spans="1:35" hidden="1" x14ac:dyDescent="0.2">
      <c r="A360" s="139"/>
      <c r="B360" s="140"/>
      <c r="C360" s="140"/>
      <c r="D360" s="140"/>
      <c r="E360" s="141"/>
      <c r="F360" s="593"/>
      <c r="G360" s="143"/>
      <c r="H360" s="162">
        <v>42000000</v>
      </c>
      <c r="I360" s="145" t="s">
        <v>3219</v>
      </c>
      <c r="J360" s="146"/>
      <c r="K360" s="146"/>
      <c r="L360" s="146"/>
      <c r="M360" s="146"/>
      <c r="N360" s="148"/>
      <c r="O360" s="146"/>
      <c r="P360" s="146"/>
      <c r="Q360" s="146"/>
      <c r="R360" s="182"/>
      <c r="S360" s="226"/>
      <c r="T360" s="676"/>
      <c r="U360" s="147"/>
      <c r="V360" s="147"/>
      <c r="W360" s="147"/>
      <c r="X360" s="117"/>
    </row>
    <row r="361" spans="1:35" hidden="1" x14ac:dyDescent="0.2">
      <c r="A361" s="139"/>
      <c r="B361" s="140"/>
      <c r="C361" s="140"/>
      <c r="D361" s="140"/>
      <c r="E361" s="141"/>
      <c r="F361" s="593"/>
      <c r="G361" s="143"/>
      <c r="H361" s="166">
        <v>42000000</v>
      </c>
      <c r="I361" s="145" t="s">
        <v>3065</v>
      </c>
      <c r="J361" s="146"/>
      <c r="K361" s="146"/>
      <c r="L361" s="146"/>
      <c r="M361" s="146"/>
      <c r="N361" s="148"/>
      <c r="O361" s="146"/>
      <c r="P361" s="146"/>
      <c r="Q361" s="146"/>
      <c r="R361" s="182"/>
      <c r="S361" s="226"/>
      <c r="T361" s="676"/>
      <c r="U361" s="147"/>
      <c r="V361" s="147"/>
      <c r="W361" s="147"/>
      <c r="X361" s="117"/>
    </row>
    <row r="362" spans="1:35" hidden="1" x14ac:dyDescent="0.2">
      <c r="A362" s="139"/>
      <c r="B362" s="140"/>
      <c r="C362" s="140"/>
      <c r="D362" s="140"/>
      <c r="E362" s="141"/>
      <c r="F362" s="593"/>
      <c r="G362" s="143"/>
      <c r="H362" s="162">
        <v>42181800</v>
      </c>
      <c r="I362" s="145" t="s">
        <v>349</v>
      </c>
      <c r="J362" s="146"/>
      <c r="K362" s="146"/>
      <c r="L362" s="146"/>
      <c r="M362" s="146"/>
      <c r="N362" s="148"/>
      <c r="O362" s="146"/>
      <c r="P362" s="146"/>
      <c r="Q362" s="146"/>
      <c r="R362" s="182"/>
      <c r="S362" s="226"/>
      <c r="T362" s="676"/>
      <c r="U362" s="147"/>
      <c r="V362" s="147"/>
      <c r="W362" s="147"/>
      <c r="X362" s="117"/>
    </row>
    <row r="363" spans="1:35" hidden="1" x14ac:dyDescent="0.2">
      <c r="A363" s="139"/>
      <c r="B363" s="140"/>
      <c r="C363" s="140"/>
      <c r="D363" s="140"/>
      <c r="E363" s="141"/>
      <c r="F363" s="593"/>
      <c r="G363" s="143"/>
      <c r="H363" s="162">
        <v>42190000</v>
      </c>
      <c r="I363" s="145" t="s">
        <v>350</v>
      </c>
      <c r="J363" s="146"/>
      <c r="K363" s="146"/>
      <c r="L363" s="146"/>
      <c r="M363" s="146"/>
      <c r="N363" s="148"/>
      <c r="O363" s="146"/>
      <c r="P363" s="146"/>
      <c r="Q363" s="146"/>
      <c r="R363" s="182"/>
      <c r="S363" s="226"/>
      <c r="T363" s="676"/>
      <c r="U363" s="147"/>
      <c r="V363" s="147"/>
      <c r="W363" s="147"/>
      <c r="X363" s="117"/>
    </row>
    <row r="364" spans="1:35" hidden="1" x14ac:dyDescent="0.2">
      <c r="A364" s="139"/>
      <c r="B364" s="140"/>
      <c r="C364" s="140"/>
      <c r="D364" s="140"/>
      <c r="E364" s="141"/>
      <c r="F364" s="593"/>
      <c r="G364" s="143"/>
      <c r="H364" s="162">
        <v>42250000</v>
      </c>
      <c r="I364" s="145" t="s">
        <v>351</v>
      </c>
      <c r="J364" s="146"/>
      <c r="K364" s="146"/>
      <c r="L364" s="146"/>
      <c r="M364" s="146"/>
      <c r="N364" s="148"/>
      <c r="O364" s="146"/>
      <c r="P364" s="146"/>
      <c r="Q364" s="146"/>
      <c r="R364" s="182"/>
      <c r="S364" s="226"/>
      <c r="T364" s="676"/>
      <c r="U364" s="147"/>
      <c r="V364" s="147"/>
      <c r="W364" s="147"/>
      <c r="X364" s="117"/>
    </row>
    <row r="365" spans="1:35" hidden="1" x14ac:dyDescent="0.2">
      <c r="A365" s="139"/>
      <c r="B365" s="140"/>
      <c r="C365" s="140"/>
      <c r="D365" s="140"/>
      <c r="E365" s="141"/>
      <c r="F365" s="593"/>
      <c r="G365" s="143"/>
      <c r="H365" s="162">
        <v>39191500</v>
      </c>
      <c r="I365" s="145" t="s">
        <v>3066</v>
      </c>
      <c r="J365" s="146"/>
      <c r="K365" s="146"/>
      <c r="L365" s="146"/>
      <c r="M365" s="146"/>
      <c r="N365" s="148"/>
      <c r="O365" s="146"/>
      <c r="P365" s="146"/>
      <c r="Q365" s="146"/>
      <c r="R365" s="182"/>
      <c r="S365" s="226"/>
      <c r="T365" s="676"/>
      <c r="U365" s="147"/>
      <c r="V365" s="147"/>
      <c r="W365" s="147"/>
      <c r="X365" s="117"/>
    </row>
    <row r="366" spans="1:35" hidden="1" x14ac:dyDescent="0.2">
      <c r="A366" s="139"/>
      <c r="B366" s="140"/>
      <c r="C366" s="140"/>
      <c r="D366" s="140"/>
      <c r="E366" s="141"/>
      <c r="F366" s="593"/>
      <c r="G366" s="143"/>
      <c r="H366" s="162">
        <v>39191500</v>
      </c>
      <c r="I366" s="145" t="s">
        <v>3067</v>
      </c>
      <c r="J366" s="146"/>
      <c r="K366" s="146"/>
      <c r="L366" s="146"/>
      <c r="M366" s="146"/>
      <c r="N366" s="148"/>
      <c r="O366" s="146"/>
      <c r="P366" s="146"/>
      <c r="Q366" s="146"/>
      <c r="R366" s="182"/>
      <c r="S366" s="226"/>
      <c r="T366" s="676"/>
      <c r="U366" s="147"/>
      <c r="V366" s="147"/>
      <c r="W366" s="147"/>
      <c r="X366" s="117"/>
    </row>
    <row r="367" spans="1:35" hidden="1" x14ac:dyDescent="0.2">
      <c r="A367" s="139"/>
      <c r="B367" s="140"/>
      <c r="C367" s="140"/>
      <c r="D367" s="140"/>
      <c r="E367" s="141"/>
      <c r="F367" s="593"/>
      <c r="G367" s="143"/>
      <c r="H367" s="162">
        <v>27110000</v>
      </c>
      <c r="I367" s="145" t="s">
        <v>352</v>
      </c>
      <c r="J367" s="146"/>
      <c r="K367" s="146"/>
      <c r="L367" s="146"/>
      <c r="M367" s="146"/>
      <c r="N367" s="148"/>
      <c r="O367" s="146"/>
      <c r="P367" s="146"/>
      <c r="Q367" s="146"/>
      <c r="R367" s="182"/>
      <c r="S367" s="226"/>
      <c r="T367" s="676"/>
      <c r="U367" s="147"/>
      <c r="V367" s="147"/>
      <c r="W367" s="147"/>
      <c r="X367" s="117"/>
    </row>
    <row r="368" spans="1:35" hidden="1" x14ac:dyDescent="0.2">
      <c r="A368" s="139"/>
      <c r="B368" s="140"/>
      <c r="C368" s="140"/>
      <c r="D368" s="140"/>
      <c r="E368" s="141"/>
      <c r="F368" s="593"/>
      <c r="G368" s="143"/>
      <c r="H368" s="162">
        <v>27110000</v>
      </c>
      <c r="I368" s="145" t="s">
        <v>353</v>
      </c>
      <c r="J368" s="146"/>
      <c r="K368" s="146"/>
      <c r="L368" s="146"/>
      <c r="M368" s="146"/>
      <c r="N368" s="148"/>
      <c r="O368" s="146"/>
      <c r="P368" s="146"/>
      <c r="Q368" s="146"/>
      <c r="R368" s="182"/>
      <c r="S368" s="226"/>
      <c r="T368" s="676"/>
      <c r="U368" s="147"/>
      <c r="V368" s="147"/>
      <c r="W368" s="147"/>
      <c r="X368" s="117"/>
    </row>
    <row r="369" spans="1:24" hidden="1" x14ac:dyDescent="0.2">
      <c r="A369" s="139"/>
      <c r="B369" s="140"/>
      <c r="C369" s="140"/>
      <c r="D369" s="140"/>
      <c r="E369" s="141"/>
      <c r="F369" s="593"/>
      <c r="G369" s="143"/>
      <c r="H369" s="162">
        <v>56101500</v>
      </c>
      <c r="I369" s="145" t="s">
        <v>354</v>
      </c>
      <c r="J369" s="146"/>
      <c r="K369" s="146"/>
      <c r="L369" s="146"/>
      <c r="M369" s="146"/>
      <c r="N369" s="148"/>
      <c r="O369" s="146"/>
      <c r="P369" s="146"/>
      <c r="Q369" s="146"/>
      <c r="R369" s="182"/>
      <c r="S369" s="226"/>
      <c r="T369" s="676"/>
      <c r="U369" s="147"/>
      <c r="V369" s="147"/>
      <c r="W369" s="147"/>
      <c r="X369" s="117"/>
    </row>
    <row r="370" spans="1:24" hidden="1" x14ac:dyDescent="0.2">
      <c r="A370" s="139"/>
      <c r="B370" s="140"/>
      <c r="C370" s="140"/>
      <c r="D370" s="140"/>
      <c r="E370" s="141"/>
      <c r="F370" s="593"/>
      <c r="G370" s="143"/>
      <c r="H370" s="162">
        <v>56101500</v>
      </c>
      <c r="I370" s="145" t="s">
        <v>355</v>
      </c>
      <c r="J370" s="146"/>
      <c r="K370" s="146"/>
      <c r="L370" s="146"/>
      <c r="M370" s="146"/>
      <c r="N370" s="148"/>
      <c r="O370" s="146"/>
      <c r="P370" s="146"/>
      <c r="Q370" s="146"/>
      <c r="R370" s="182"/>
      <c r="S370" s="226"/>
      <c r="T370" s="676"/>
      <c r="U370" s="147"/>
      <c r="V370" s="147"/>
      <c r="W370" s="147"/>
      <c r="X370" s="117"/>
    </row>
    <row r="371" spans="1:24" hidden="1" x14ac:dyDescent="0.2">
      <c r="A371" s="139"/>
      <c r="B371" s="140"/>
      <c r="C371" s="140"/>
      <c r="D371" s="140"/>
      <c r="E371" s="141"/>
      <c r="F371" s="593"/>
      <c r="G371" s="143"/>
      <c r="H371" s="162"/>
      <c r="I371" s="145" t="s">
        <v>4472</v>
      </c>
      <c r="J371" s="146"/>
      <c r="K371" s="146"/>
      <c r="L371" s="146"/>
      <c r="M371" s="146"/>
      <c r="N371" s="148"/>
      <c r="O371" s="146"/>
      <c r="P371" s="146"/>
      <c r="Q371" s="146"/>
      <c r="R371" s="182"/>
      <c r="S371" s="226"/>
      <c r="T371" s="676"/>
      <c r="U371" s="147"/>
      <c r="V371" s="147"/>
      <c r="W371" s="147"/>
      <c r="X371" s="117"/>
    </row>
    <row r="372" spans="1:24" hidden="1" x14ac:dyDescent="0.2">
      <c r="A372" s="139"/>
      <c r="B372" s="140"/>
      <c r="C372" s="140"/>
      <c r="D372" s="140"/>
      <c r="E372" s="141"/>
      <c r="F372" s="593"/>
      <c r="G372" s="143"/>
      <c r="H372" s="162"/>
      <c r="I372" s="145" t="s">
        <v>4162</v>
      </c>
      <c r="J372" s="146"/>
      <c r="K372" s="146"/>
      <c r="L372" s="146"/>
      <c r="M372" s="146"/>
      <c r="N372" s="148"/>
      <c r="O372" s="146"/>
      <c r="P372" s="146"/>
      <c r="Q372" s="146"/>
      <c r="R372" s="182"/>
      <c r="S372" s="226"/>
      <c r="T372" s="676"/>
      <c r="U372" s="147"/>
      <c r="V372" s="147"/>
      <c r="W372" s="147"/>
      <c r="X372" s="117"/>
    </row>
    <row r="373" spans="1:24" hidden="1" x14ac:dyDescent="0.2">
      <c r="A373" s="139"/>
      <c r="B373" s="140"/>
      <c r="C373" s="140"/>
      <c r="D373" s="140"/>
      <c r="E373" s="141"/>
      <c r="F373" s="593"/>
      <c r="G373" s="143"/>
      <c r="H373" s="162">
        <v>42141800</v>
      </c>
      <c r="I373" s="145" t="s">
        <v>3220</v>
      </c>
      <c r="J373" s="146"/>
      <c r="K373" s="146"/>
      <c r="L373" s="146"/>
      <c r="M373" s="146"/>
      <c r="N373" s="148"/>
      <c r="O373" s="146"/>
      <c r="P373" s="146"/>
      <c r="Q373" s="146"/>
      <c r="R373" s="182"/>
      <c r="S373" s="226"/>
      <c r="T373" s="676"/>
      <c r="U373" s="147"/>
      <c r="V373" s="147"/>
      <c r="W373" s="147"/>
      <c r="X373" s="117"/>
    </row>
    <row r="374" spans="1:24" hidden="1" x14ac:dyDescent="0.2">
      <c r="A374" s="139"/>
      <c r="B374" s="140"/>
      <c r="C374" s="140"/>
      <c r="D374" s="140"/>
      <c r="E374" s="141"/>
      <c r="F374" s="593"/>
      <c r="G374" s="143"/>
      <c r="H374" s="162">
        <v>42141800</v>
      </c>
      <c r="I374" s="145" t="s">
        <v>356</v>
      </c>
      <c r="J374" s="146"/>
      <c r="K374" s="146"/>
      <c r="L374" s="146"/>
      <c r="M374" s="146"/>
      <c r="N374" s="148"/>
      <c r="O374" s="146"/>
      <c r="P374" s="146"/>
      <c r="Q374" s="146"/>
      <c r="R374" s="182"/>
      <c r="S374" s="226"/>
      <c r="T374" s="676"/>
      <c r="U374" s="147"/>
      <c r="V374" s="147"/>
      <c r="W374" s="147"/>
      <c r="X374" s="117"/>
    </row>
    <row r="375" spans="1:24" hidden="1" x14ac:dyDescent="0.2">
      <c r="A375" s="139"/>
      <c r="B375" s="140"/>
      <c r="C375" s="140"/>
      <c r="D375" s="140"/>
      <c r="E375" s="141"/>
      <c r="F375" s="593"/>
      <c r="G375" s="143"/>
      <c r="H375" s="162">
        <v>46191618</v>
      </c>
      <c r="I375" s="145" t="s">
        <v>357</v>
      </c>
      <c r="J375" s="146"/>
      <c r="K375" s="146"/>
      <c r="L375" s="146"/>
      <c r="M375" s="146"/>
      <c r="N375" s="148"/>
      <c r="O375" s="146"/>
      <c r="P375" s="146"/>
      <c r="Q375" s="146"/>
      <c r="R375" s="182"/>
      <c r="S375" s="226"/>
      <c r="T375" s="676"/>
      <c r="U375" s="147"/>
      <c r="V375" s="147"/>
      <c r="W375" s="147"/>
      <c r="X375" s="117"/>
    </row>
    <row r="376" spans="1:24" hidden="1" x14ac:dyDescent="0.2">
      <c r="A376" s="139"/>
      <c r="B376" s="140"/>
      <c r="C376" s="140"/>
      <c r="D376" s="140"/>
      <c r="E376" s="141"/>
      <c r="F376" s="593"/>
      <c r="G376" s="143"/>
      <c r="H376" s="162">
        <v>42151600</v>
      </c>
      <c r="I376" s="145" t="s">
        <v>3069</v>
      </c>
      <c r="J376" s="146"/>
      <c r="K376" s="146"/>
      <c r="L376" s="146"/>
      <c r="M376" s="146"/>
      <c r="N376" s="148"/>
      <c r="O376" s="146"/>
      <c r="P376" s="146"/>
      <c r="Q376" s="146"/>
      <c r="R376" s="182"/>
      <c r="S376" s="226"/>
      <c r="T376" s="676"/>
      <c r="U376" s="147"/>
      <c r="V376" s="147"/>
      <c r="W376" s="147"/>
      <c r="X376" s="117"/>
    </row>
    <row r="377" spans="1:24" hidden="1" x14ac:dyDescent="0.2">
      <c r="A377" s="139"/>
      <c r="B377" s="140"/>
      <c r="C377" s="140"/>
      <c r="D377" s="140"/>
      <c r="E377" s="141"/>
      <c r="F377" s="593"/>
      <c r="G377" s="143"/>
      <c r="H377" s="162">
        <v>41112500</v>
      </c>
      <c r="I377" s="145" t="s">
        <v>358</v>
      </c>
      <c r="J377" s="146"/>
      <c r="K377" s="146"/>
      <c r="L377" s="146"/>
      <c r="M377" s="146"/>
      <c r="N377" s="148"/>
      <c r="O377" s="146"/>
      <c r="P377" s="146"/>
      <c r="Q377" s="146"/>
      <c r="R377" s="182"/>
      <c r="S377" s="226"/>
      <c r="T377" s="676"/>
      <c r="U377" s="147"/>
      <c r="V377" s="147"/>
      <c r="W377" s="147"/>
      <c r="X377" s="117"/>
    </row>
    <row r="378" spans="1:24" hidden="1" x14ac:dyDescent="0.2">
      <c r="A378" s="139"/>
      <c r="B378" s="140"/>
      <c r="C378" s="140"/>
      <c r="D378" s="140"/>
      <c r="E378" s="141"/>
      <c r="F378" s="593"/>
      <c r="G378" s="143"/>
      <c r="H378" s="162">
        <v>46180000</v>
      </c>
      <c r="I378" s="145" t="s">
        <v>4178</v>
      </c>
      <c r="J378" s="146"/>
      <c r="K378" s="146"/>
      <c r="L378" s="146"/>
      <c r="M378" s="146"/>
      <c r="N378" s="148"/>
      <c r="O378" s="146"/>
      <c r="P378" s="146"/>
      <c r="Q378" s="146"/>
      <c r="R378" s="182"/>
      <c r="S378" s="226"/>
      <c r="T378" s="676"/>
      <c r="U378" s="147"/>
      <c r="V378" s="147"/>
      <c r="W378" s="147"/>
      <c r="X378" s="117"/>
    </row>
    <row r="379" spans="1:24" ht="29.25" hidden="1" customHeight="1" x14ac:dyDescent="0.2">
      <c r="A379" s="167">
        <v>2</v>
      </c>
      <c r="B379" s="647">
        <v>0</v>
      </c>
      <c r="C379" s="647">
        <v>4</v>
      </c>
      <c r="D379" s="647">
        <v>1</v>
      </c>
      <c r="E379" s="163" t="s">
        <v>2650</v>
      </c>
      <c r="F379" s="593" t="s">
        <v>4675</v>
      </c>
      <c r="G379" s="143"/>
      <c r="H379" s="162">
        <v>46181804</v>
      </c>
      <c r="I379" s="145" t="s">
        <v>5049</v>
      </c>
      <c r="J379" s="146"/>
      <c r="K379" s="146"/>
      <c r="L379" s="146"/>
      <c r="M379" s="146"/>
      <c r="N379" s="148" t="s">
        <v>4737</v>
      </c>
      <c r="O379" s="146">
        <v>1</v>
      </c>
      <c r="P379" s="146"/>
      <c r="Q379" s="146">
        <f>+P379</f>
        <v>0</v>
      </c>
      <c r="R379" s="182" t="s">
        <v>4741</v>
      </c>
      <c r="S379" s="226"/>
      <c r="T379" s="676" t="s">
        <v>4687</v>
      </c>
      <c r="U379" s="147"/>
      <c r="V379" s="147"/>
      <c r="W379" s="147"/>
      <c r="X379" s="117"/>
    </row>
    <row r="380" spans="1:24" ht="22.5" hidden="1" customHeight="1" x14ac:dyDescent="0.2">
      <c r="A380" s="167">
        <v>2</v>
      </c>
      <c r="B380" s="647">
        <v>0</v>
      </c>
      <c r="C380" s="647">
        <v>4</v>
      </c>
      <c r="D380" s="647">
        <v>1</v>
      </c>
      <c r="E380" s="163" t="s">
        <v>2650</v>
      </c>
      <c r="F380" s="593" t="s">
        <v>4675</v>
      </c>
      <c r="G380" s="143"/>
      <c r="H380" s="162">
        <v>46181804</v>
      </c>
      <c r="I380" s="145" t="s">
        <v>3887</v>
      </c>
      <c r="J380" s="146"/>
      <c r="K380" s="146"/>
      <c r="L380" s="146"/>
      <c r="M380" s="146"/>
      <c r="N380" s="148" t="s">
        <v>4737</v>
      </c>
      <c r="O380" s="146">
        <v>1</v>
      </c>
      <c r="P380" s="146"/>
      <c r="Q380" s="146">
        <f t="shared" ref="Q380:Q382" si="8">+M380+P380-K380</f>
        <v>0</v>
      </c>
      <c r="R380" s="182" t="s">
        <v>4741</v>
      </c>
      <c r="S380" s="226"/>
      <c r="T380" s="676"/>
      <c r="U380" s="147"/>
      <c r="V380" s="147"/>
      <c r="W380" s="147"/>
      <c r="X380" s="117"/>
    </row>
    <row r="381" spans="1:24" hidden="1" x14ac:dyDescent="0.2">
      <c r="A381" s="139"/>
      <c r="B381" s="140"/>
      <c r="C381" s="140"/>
      <c r="D381" s="140"/>
      <c r="E381" s="141"/>
      <c r="F381" s="593"/>
      <c r="G381" s="143"/>
      <c r="H381" s="162">
        <v>45141603</v>
      </c>
      <c r="I381" s="145" t="s">
        <v>4169</v>
      </c>
      <c r="J381" s="146"/>
      <c r="K381" s="146"/>
      <c r="L381" s="146"/>
      <c r="M381" s="146"/>
      <c r="N381" s="148" t="s">
        <v>4737</v>
      </c>
      <c r="O381" s="146"/>
      <c r="P381" s="146"/>
      <c r="Q381" s="146">
        <f t="shared" si="8"/>
        <v>0</v>
      </c>
      <c r="R381" s="182" t="s">
        <v>4769</v>
      </c>
      <c r="S381" s="226"/>
      <c r="T381" s="676"/>
      <c r="U381" s="147"/>
      <c r="V381" s="147"/>
      <c r="W381" s="147"/>
      <c r="X381" s="117"/>
    </row>
    <row r="382" spans="1:24" ht="24.75" hidden="1" customHeight="1" x14ac:dyDescent="0.2">
      <c r="A382" s="139"/>
      <c r="B382" s="140"/>
      <c r="C382" s="140"/>
      <c r="D382" s="140"/>
      <c r="E382" s="141"/>
      <c r="F382" s="593"/>
      <c r="G382" s="143"/>
      <c r="H382" s="162">
        <v>42201708</v>
      </c>
      <c r="I382" s="145" t="s">
        <v>359</v>
      </c>
      <c r="J382" s="146" t="s">
        <v>5082</v>
      </c>
      <c r="K382" s="146"/>
      <c r="L382" s="146"/>
      <c r="M382" s="146"/>
      <c r="N382" s="148" t="s">
        <v>4737</v>
      </c>
      <c r="O382" s="146">
        <v>3</v>
      </c>
      <c r="P382" s="146">
        <f>100000-100000</f>
        <v>0</v>
      </c>
      <c r="Q382" s="146">
        <f t="shared" si="8"/>
        <v>0</v>
      </c>
      <c r="R382" s="182" t="s">
        <v>4769</v>
      </c>
      <c r="S382" s="226"/>
      <c r="T382" s="676"/>
      <c r="U382" s="147"/>
      <c r="V382" s="147"/>
      <c r="W382" s="147"/>
      <c r="X382" s="117"/>
    </row>
    <row r="383" spans="1:24" hidden="1" x14ac:dyDescent="0.2">
      <c r="A383" s="139"/>
      <c r="B383" s="140"/>
      <c r="C383" s="140"/>
      <c r="D383" s="140"/>
      <c r="E383" s="141"/>
      <c r="F383" s="593"/>
      <c r="G383" s="143"/>
      <c r="H383" s="162">
        <v>42182701</v>
      </c>
      <c r="I383" s="145" t="s">
        <v>360</v>
      </c>
      <c r="J383" s="146"/>
      <c r="K383" s="146"/>
      <c r="L383" s="146"/>
      <c r="M383" s="146"/>
      <c r="N383" s="148"/>
      <c r="O383" s="146"/>
      <c r="P383" s="146"/>
      <c r="Q383" s="146"/>
      <c r="R383" s="182"/>
      <c r="S383" s="226"/>
      <c r="T383" s="676"/>
      <c r="U383" s="147"/>
      <c r="V383" s="147"/>
      <c r="W383" s="147"/>
      <c r="X383" s="117"/>
    </row>
    <row r="384" spans="1:24" hidden="1" x14ac:dyDescent="0.2">
      <c r="A384" s="139"/>
      <c r="B384" s="140"/>
      <c r="C384" s="140"/>
      <c r="D384" s="140"/>
      <c r="E384" s="141"/>
      <c r="F384" s="593"/>
      <c r="G384" s="143"/>
      <c r="H384" s="162">
        <v>42250000</v>
      </c>
      <c r="I384" s="145" t="s">
        <v>361</v>
      </c>
      <c r="J384" s="146"/>
      <c r="K384" s="146"/>
      <c r="L384" s="146"/>
      <c r="M384" s="146"/>
      <c r="N384" s="148"/>
      <c r="O384" s="146"/>
      <c r="P384" s="146"/>
      <c r="Q384" s="146"/>
      <c r="R384" s="182"/>
      <c r="S384" s="226"/>
      <c r="T384" s="676"/>
      <c r="U384" s="147"/>
      <c r="V384" s="147"/>
      <c r="W384" s="147"/>
      <c r="X384" s="117"/>
    </row>
    <row r="385" spans="1:35" hidden="1" x14ac:dyDescent="0.2">
      <c r="A385" s="139"/>
      <c r="B385" s="140"/>
      <c r="C385" s="140"/>
      <c r="D385" s="140"/>
      <c r="E385" s="141"/>
      <c r="F385" s="593"/>
      <c r="G385" s="143"/>
      <c r="H385" s="162">
        <v>46181500</v>
      </c>
      <c r="I385" s="145" t="s">
        <v>362</v>
      </c>
      <c r="J385" s="146"/>
      <c r="K385" s="146"/>
      <c r="L385" s="146"/>
      <c r="M385" s="146"/>
      <c r="N385" s="148"/>
      <c r="O385" s="146"/>
      <c r="P385" s="146"/>
      <c r="Q385" s="146"/>
      <c r="R385" s="182"/>
      <c r="S385" s="226"/>
      <c r="T385" s="676"/>
      <c r="U385" s="147"/>
      <c r="V385" s="147"/>
      <c r="W385" s="147"/>
      <c r="X385" s="117"/>
    </row>
    <row r="386" spans="1:35" hidden="1" x14ac:dyDescent="0.2">
      <c r="A386" s="139"/>
      <c r="B386" s="140"/>
      <c r="C386" s="140"/>
      <c r="D386" s="140"/>
      <c r="E386" s="141"/>
      <c r="F386" s="593"/>
      <c r="G386" s="143"/>
      <c r="H386" s="162"/>
      <c r="I386" s="145" t="s">
        <v>363</v>
      </c>
      <c r="J386" s="146"/>
      <c r="K386" s="146"/>
      <c r="L386" s="146"/>
      <c r="M386" s="146"/>
      <c r="N386" s="148"/>
      <c r="O386" s="146"/>
      <c r="P386" s="146"/>
      <c r="Q386" s="146"/>
      <c r="R386" s="182"/>
      <c r="S386" s="226"/>
      <c r="T386" s="676"/>
      <c r="U386" s="147"/>
      <c r="V386" s="147"/>
      <c r="W386" s="147"/>
      <c r="X386" s="117"/>
    </row>
    <row r="387" spans="1:35" hidden="1" x14ac:dyDescent="0.2">
      <c r="A387" s="139"/>
      <c r="B387" s="140"/>
      <c r="C387" s="140"/>
      <c r="D387" s="140"/>
      <c r="E387" s="141"/>
      <c r="F387" s="593"/>
      <c r="G387" s="143"/>
      <c r="H387" s="162">
        <v>42250000</v>
      </c>
      <c r="I387" s="145" t="s">
        <v>4174</v>
      </c>
      <c r="J387" s="146"/>
      <c r="K387" s="146"/>
      <c r="L387" s="146"/>
      <c r="M387" s="146"/>
      <c r="N387" s="148"/>
      <c r="O387" s="146"/>
      <c r="P387" s="146"/>
      <c r="Q387" s="146"/>
      <c r="R387" s="182"/>
      <c r="S387" s="226"/>
      <c r="T387" s="676"/>
      <c r="U387" s="147"/>
      <c r="V387" s="147"/>
      <c r="W387" s="147"/>
      <c r="X387" s="117"/>
    </row>
    <row r="388" spans="1:35" ht="24" hidden="1" x14ac:dyDescent="0.2">
      <c r="A388" s="139"/>
      <c r="B388" s="140"/>
      <c r="C388" s="140"/>
      <c r="D388" s="140"/>
      <c r="E388" s="141"/>
      <c r="F388" s="593" t="s">
        <v>4675</v>
      </c>
      <c r="G388" s="143"/>
      <c r="H388" s="162">
        <v>44101601</v>
      </c>
      <c r="I388" s="145" t="s">
        <v>364</v>
      </c>
      <c r="J388" s="146"/>
      <c r="K388" s="146"/>
      <c r="L388" s="146"/>
      <c r="M388" s="146"/>
      <c r="N388" s="148"/>
      <c r="O388" s="146"/>
      <c r="P388" s="146"/>
      <c r="Q388" s="146"/>
      <c r="R388" s="182"/>
      <c r="S388" s="226"/>
      <c r="T388" s="676" t="s">
        <v>4687</v>
      </c>
      <c r="U388" s="147"/>
      <c r="V388" s="147"/>
      <c r="W388" s="147"/>
      <c r="X388" s="117"/>
    </row>
    <row r="389" spans="1:35" hidden="1" x14ac:dyDescent="0.2">
      <c r="A389" s="139"/>
      <c r="B389" s="140"/>
      <c r="C389" s="140"/>
      <c r="D389" s="140"/>
      <c r="E389" s="141"/>
      <c r="F389" s="593"/>
      <c r="G389" s="143"/>
      <c r="H389" s="162">
        <v>42290000</v>
      </c>
      <c r="I389" s="145" t="s">
        <v>4177</v>
      </c>
      <c r="J389" s="146"/>
      <c r="K389" s="146"/>
      <c r="L389" s="146"/>
      <c r="M389" s="146"/>
      <c r="N389" s="148"/>
      <c r="O389" s="146"/>
      <c r="P389" s="146"/>
      <c r="Q389" s="146"/>
      <c r="R389" s="182"/>
      <c r="S389" s="226"/>
      <c r="T389" s="676"/>
      <c r="U389" s="147"/>
      <c r="V389" s="147"/>
      <c r="W389" s="147"/>
      <c r="X389" s="117"/>
    </row>
    <row r="390" spans="1:35" hidden="1" x14ac:dyDescent="0.2">
      <c r="A390" s="139"/>
      <c r="B390" s="140"/>
      <c r="C390" s="140"/>
      <c r="D390" s="140"/>
      <c r="E390" s="141"/>
      <c r="F390" s="593"/>
      <c r="G390" s="143"/>
      <c r="H390" s="162">
        <v>42290000</v>
      </c>
      <c r="I390" s="145" t="s">
        <v>365</v>
      </c>
      <c r="J390" s="146"/>
      <c r="K390" s="146"/>
      <c r="L390" s="146"/>
      <c r="M390" s="146"/>
      <c r="N390" s="148"/>
      <c r="O390" s="146"/>
      <c r="P390" s="146"/>
      <c r="Q390" s="146"/>
      <c r="R390" s="182"/>
      <c r="S390" s="226"/>
      <c r="T390" s="676"/>
      <c r="U390" s="147"/>
      <c r="V390" s="147"/>
      <c r="W390" s="147"/>
      <c r="X390" s="117"/>
    </row>
    <row r="391" spans="1:35" hidden="1" x14ac:dyDescent="0.2">
      <c r="A391" s="139"/>
      <c r="B391" s="140"/>
      <c r="C391" s="140"/>
      <c r="D391" s="140"/>
      <c r="E391" s="141"/>
      <c r="F391" s="593"/>
      <c r="G391" s="143"/>
      <c r="H391" s="162"/>
      <c r="I391" s="145" t="s">
        <v>366</v>
      </c>
      <c r="J391" s="146"/>
      <c r="K391" s="146"/>
      <c r="L391" s="146"/>
      <c r="M391" s="146"/>
      <c r="N391" s="148"/>
      <c r="O391" s="146"/>
      <c r="P391" s="146"/>
      <c r="Q391" s="146"/>
      <c r="R391" s="182"/>
      <c r="S391" s="226"/>
      <c r="T391" s="676"/>
      <c r="U391" s="147"/>
      <c r="V391" s="147"/>
      <c r="W391" s="147"/>
      <c r="X391" s="117"/>
    </row>
    <row r="392" spans="1:35" hidden="1" x14ac:dyDescent="0.2">
      <c r="A392" s="139"/>
      <c r="B392" s="140"/>
      <c r="C392" s="140"/>
      <c r="D392" s="140"/>
      <c r="E392" s="141"/>
      <c r="F392" s="593"/>
      <c r="G392" s="143"/>
      <c r="H392" s="162">
        <v>42140000</v>
      </c>
      <c r="I392" s="145" t="s">
        <v>367</v>
      </c>
      <c r="J392" s="146"/>
      <c r="K392" s="146"/>
      <c r="L392" s="146"/>
      <c r="M392" s="146"/>
      <c r="N392" s="148"/>
      <c r="O392" s="146"/>
      <c r="P392" s="146"/>
      <c r="Q392" s="146"/>
      <c r="R392" s="182"/>
      <c r="S392" s="226"/>
      <c r="T392" s="676"/>
      <c r="U392" s="147"/>
      <c r="V392" s="147"/>
      <c r="W392" s="147"/>
      <c r="X392" s="117"/>
    </row>
    <row r="393" spans="1:35" ht="21.75" hidden="1" x14ac:dyDescent="0.2">
      <c r="A393" s="139"/>
      <c r="B393" s="140"/>
      <c r="C393" s="140"/>
      <c r="D393" s="140"/>
      <c r="E393" s="141"/>
      <c r="F393" s="593"/>
      <c r="G393" s="143"/>
      <c r="H393" s="162">
        <v>60130000</v>
      </c>
      <c r="I393" s="145" t="s">
        <v>368</v>
      </c>
      <c r="J393" s="146"/>
      <c r="K393" s="146"/>
      <c r="L393" s="146"/>
      <c r="M393" s="146"/>
      <c r="N393" s="148"/>
      <c r="O393" s="146"/>
      <c r="P393" s="146"/>
      <c r="Q393" s="146"/>
      <c r="R393" s="182"/>
      <c r="S393" s="226"/>
      <c r="T393" s="676"/>
      <c r="U393" s="147"/>
      <c r="V393" s="147"/>
      <c r="W393" s="147"/>
      <c r="X393" s="117"/>
    </row>
    <row r="394" spans="1:35" hidden="1" x14ac:dyDescent="0.2">
      <c r="A394" s="139"/>
      <c r="B394" s="140"/>
      <c r="C394" s="140"/>
      <c r="D394" s="140"/>
      <c r="E394" s="141"/>
      <c r="F394" s="593"/>
      <c r="G394" s="143"/>
      <c r="H394" s="162">
        <v>42250000</v>
      </c>
      <c r="I394" s="145" t="s">
        <v>4173</v>
      </c>
      <c r="J394" s="146"/>
      <c r="K394" s="146"/>
      <c r="L394" s="146"/>
      <c r="M394" s="146"/>
      <c r="N394" s="148"/>
      <c r="O394" s="146"/>
      <c r="P394" s="146"/>
      <c r="Q394" s="146"/>
      <c r="R394" s="182"/>
      <c r="S394" s="226"/>
      <c r="T394" s="676"/>
      <c r="U394" s="147"/>
      <c r="V394" s="147"/>
      <c r="W394" s="147"/>
      <c r="X394" s="117"/>
    </row>
    <row r="395" spans="1:35" hidden="1" x14ac:dyDescent="0.2">
      <c r="A395" s="139"/>
      <c r="B395" s="140"/>
      <c r="C395" s="140"/>
      <c r="D395" s="140"/>
      <c r="E395" s="141"/>
      <c r="F395" s="593"/>
      <c r="G395" s="143"/>
      <c r="H395" s="162">
        <v>42250000</v>
      </c>
      <c r="I395" s="145" t="s">
        <v>4473</v>
      </c>
      <c r="J395" s="146"/>
      <c r="K395" s="146"/>
      <c r="L395" s="146"/>
      <c r="M395" s="146"/>
      <c r="N395" s="148"/>
      <c r="O395" s="146"/>
      <c r="P395" s="146"/>
      <c r="Q395" s="146"/>
      <c r="R395" s="182"/>
      <c r="S395" s="226"/>
      <c r="T395" s="676"/>
      <c r="U395" s="147"/>
      <c r="V395" s="147"/>
      <c r="W395" s="147"/>
      <c r="X395" s="117"/>
    </row>
    <row r="396" spans="1:35" hidden="1" x14ac:dyDescent="0.2">
      <c r="A396" s="139"/>
      <c r="B396" s="140"/>
      <c r="C396" s="140"/>
      <c r="D396" s="140"/>
      <c r="E396" s="141"/>
      <c r="F396" s="593"/>
      <c r="G396" s="143"/>
      <c r="H396" s="162">
        <v>42251612</v>
      </c>
      <c r="I396" s="145" t="s">
        <v>4171</v>
      </c>
      <c r="J396" s="146"/>
      <c r="K396" s="146"/>
      <c r="L396" s="146"/>
      <c r="M396" s="146"/>
      <c r="N396" s="148"/>
      <c r="O396" s="146"/>
      <c r="P396" s="146"/>
      <c r="Q396" s="146"/>
      <c r="R396" s="182"/>
      <c r="S396" s="226"/>
      <c r="T396" s="676"/>
      <c r="U396" s="147"/>
      <c r="V396" s="147"/>
      <c r="W396" s="147"/>
      <c r="X396" s="117"/>
    </row>
    <row r="397" spans="1:35" hidden="1" x14ac:dyDescent="0.2">
      <c r="A397" s="139"/>
      <c r="B397" s="140"/>
      <c r="C397" s="140"/>
      <c r="D397" s="140"/>
      <c r="E397" s="141"/>
      <c r="F397" s="593"/>
      <c r="G397" s="143"/>
      <c r="H397" s="162">
        <v>42250000</v>
      </c>
      <c r="I397" s="145" t="s">
        <v>369</v>
      </c>
      <c r="J397" s="146"/>
      <c r="K397" s="146"/>
      <c r="L397" s="146"/>
      <c r="M397" s="146"/>
      <c r="N397" s="148"/>
      <c r="O397" s="146"/>
      <c r="P397" s="146"/>
      <c r="Q397" s="146"/>
      <c r="R397" s="182"/>
      <c r="S397" s="226"/>
      <c r="T397" s="676"/>
      <c r="U397" s="147"/>
      <c r="V397" s="147"/>
      <c r="W397" s="147"/>
      <c r="X397" s="117"/>
    </row>
    <row r="398" spans="1:35" hidden="1" x14ac:dyDescent="0.2">
      <c r="A398" s="139"/>
      <c r="B398" s="140"/>
      <c r="C398" s="140"/>
      <c r="D398" s="140"/>
      <c r="E398" s="141"/>
      <c r="F398" s="593"/>
      <c r="G398" s="143"/>
      <c r="H398" s="162">
        <v>42250000</v>
      </c>
      <c r="I398" s="145" t="s">
        <v>4170</v>
      </c>
      <c r="J398" s="146"/>
      <c r="K398" s="146"/>
      <c r="L398" s="146"/>
      <c r="M398" s="146"/>
      <c r="N398" s="148"/>
      <c r="O398" s="146"/>
      <c r="P398" s="146"/>
      <c r="Q398" s="146"/>
      <c r="R398" s="182"/>
      <c r="S398" s="226"/>
      <c r="T398" s="676"/>
      <c r="U398" s="147"/>
      <c r="V398" s="147"/>
      <c r="W398" s="147"/>
      <c r="X398" s="117"/>
    </row>
    <row r="399" spans="1:35" hidden="1" x14ac:dyDescent="0.2">
      <c r="A399" s="139"/>
      <c r="B399" s="140"/>
      <c r="C399" s="140"/>
      <c r="D399" s="140"/>
      <c r="E399" s="141"/>
      <c r="F399" s="593"/>
      <c r="G399" s="143"/>
      <c r="H399" s="162">
        <v>42250000</v>
      </c>
      <c r="I399" s="145" t="s">
        <v>370</v>
      </c>
      <c r="J399" s="146"/>
      <c r="K399" s="146"/>
      <c r="L399" s="146"/>
      <c r="M399" s="146"/>
      <c r="N399" s="148"/>
      <c r="O399" s="146"/>
      <c r="P399" s="146"/>
      <c r="Q399" s="146"/>
      <c r="R399" s="182"/>
      <c r="S399" s="226"/>
      <c r="T399" s="676"/>
      <c r="U399" s="147"/>
      <c r="V399" s="147"/>
      <c r="W399" s="147"/>
      <c r="X399" s="117"/>
    </row>
    <row r="400" spans="1:35" s="172" customFormat="1" hidden="1" x14ac:dyDescent="0.2">
      <c r="A400" s="139"/>
      <c r="B400" s="140"/>
      <c r="C400" s="140"/>
      <c r="D400" s="140"/>
      <c r="E400" s="141"/>
      <c r="F400" s="593"/>
      <c r="G400" s="143"/>
      <c r="H400" s="166">
        <v>39111500</v>
      </c>
      <c r="I400" s="145" t="s">
        <v>371</v>
      </c>
      <c r="J400" s="169"/>
      <c r="K400" s="169"/>
      <c r="L400" s="169"/>
      <c r="M400" s="146"/>
      <c r="N400" s="148"/>
      <c r="O400" s="146"/>
      <c r="P400" s="146"/>
      <c r="Q400" s="146"/>
      <c r="R400" s="182"/>
      <c r="S400" s="226"/>
      <c r="T400" s="676"/>
      <c r="U400" s="170"/>
      <c r="V400" s="170"/>
      <c r="W400" s="170"/>
      <c r="X400" s="117"/>
      <c r="Y400" s="171"/>
      <c r="Z400" s="171"/>
      <c r="AA400" s="171"/>
      <c r="AB400" s="171"/>
      <c r="AC400" s="171"/>
      <c r="AD400" s="171"/>
      <c r="AE400" s="171"/>
      <c r="AF400" s="171"/>
      <c r="AG400" s="171"/>
      <c r="AH400" s="171"/>
      <c r="AI400" s="171"/>
    </row>
    <row r="401" spans="1:24" hidden="1" x14ac:dyDescent="0.2">
      <c r="A401" s="139"/>
      <c r="B401" s="140"/>
      <c r="C401" s="140"/>
      <c r="D401" s="140"/>
      <c r="E401" s="141"/>
      <c r="F401" s="593"/>
      <c r="G401" s="143"/>
      <c r="H401" s="162">
        <v>39111500</v>
      </c>
      <c r="I401" s="145" t="s">
        <v>3221</v>
      </c>
      <c r="J401" s="146"/>
      <c r="K401" s="146"/>
      <c r="L401" s="146"/>
      <c r="M401" s="146"/>
      <c r="N401" s="148"/>
      <c r="O401" s="146"/>
      <c r="P401" s="146"/>
      <c r="Q401" s="146"/>
      <c r="R401" s="182"/>
      <c r="S401" s="226"/>
      <c r="T401" s="676"/>
      <c r="U401" s="147"/>
      <c r="V401" s="147"/>
      <c r="W401" s="147"/>
      <c r="X401" s="117"/>
    </row>
    <row r="402" spans="1:24" hidden="1" x14ac:dyDescent="0.2">
      <c r="A402" s="139"/>
      <c r="B402" s="140"/>
      <c r="C402" s="140"/>
      <c r="D402" s="140"/>
      <c r="E402" s="141"/>
      <c r="F402" s="593"/>
      <c r="G402" s="143"/>
      <c r="H402" s="162">
        <v>39101613</v>
      </c>
      <c r="I402" s="145" t="s">
        <v>372</v>
      </c>
      <c r="J402" s="146"/>
      <c r="K402" s="146"/>
      <c r="L402" s="146"/>
      <c r="M402" s="146"/>
      <c r="N402" s="148"/>
      <c r="O402" s="146"/>
      <c r="P402" s="146"/>
      <c r="Q402" s="146"/>
      <c r="R402" s="182"/>
      <c r="S402" s="226"/>
      <c r="T402" s="676"/>
      <c r="U402" s="147"/>
      <c r="V402" s="147"/>
      <c r="W402" s="147"/>
      <c r="X402" s="117"/>
    </row>
    <row r="403" spans="1:24" hidden="1" x14ac:dyDescent="0.2">
      <c r="A403" s="139"/>
      <c r="B403" s="140"/>
      <c r="C403" s="140"/>
      <c r="D403" s="140"/>
      <c r="E403" s="141"/>
      <c r="F403" s="593"/>
      <c r="G403" s="143"/>
      <c r="H403" s="162">
        <v>42250000</v>
      </c>
      <c r="I403" s="145" t="s">
        <v>373</v>
      </c>
      <c r="J403" s="146"/>
      <c r="K403" s="146"/>
      <c r="L403" s="146"/>
      <c r="M403" s="146"/>
      <c r="N403" s="148"/>
      <c r="O403" s="146"/>
      <c r="P403" s="146"/>
      <c r="Q403" s="146"/>
      <c r="R403" s="182"/>
      <c r="S403" s="226"/>
      <c r="T403" s="676"/>
      <c r="U403" s="147"/>
      <c r="V403" s="147"/>
      <c r="W403" s="147"/>
      <c r="X403" s="117"/>
    </row>
    <row r="404" spans="1:24" hidden="1" x14ac:dyDescent="0.2">
      <c r="A404" s="139"/>
      <c r="B404" s="140"/>
      <c r="C404" s="140"/>
      <c r="D404" s="140"/>
      <c r="E404" s="141"/>
      <c r="F404" s="593"/>
      <c r="G404" s="143"/>
      <c r="H404" s="162">
        <v>44101601</v>
      </c>
      <c r="I404" s="145" t="s">
        <v>3070</v>
      </c>
      <c r="J404" s="146"/>
      <c r="K404" s="146"/>
      <c r="L404" s="146"/>
      <c r="M404" s="146"/>
      <c r="N404" s="148"/>
      <c r="O404" s="146"/>
      <c r="P404" s="146"/>
      <c r="Q404" s="146"/>
      <c r="R404" s="182"/>
      <c r="S404" s="226"/>
      <c r="T404" s="676"/>
      <c r="U404" s="147"/>
      <c r="V404" s="147"/>
      <c r="W404" s="147"/>
      <c r="X404" s="117"/>
    </row>
    <row r="405" spans="1:24" hidden="1" x14ac:dyDescent="0.2">
      <c r="A405" s="139"/>
      <c r="B405" s="140"/>
      <c r="C405" s="140"/>
      <c r="D405" s="140"/>
      <c r="E405" s="141"/>
      <c r="F405" s="593"/>
      <c r="G405" s="143"/>
      <c r="H405" s="162">
        <v>42301502</v>
      </c>
      <c r="I405" s="145" t="s">
        <v>374</v>
      </c>
      <c r="J405" s="146"/>
      <c r="K405" s="146"/>
      <c r="L405" s="146"/>
      <c r="M405" s="146"/>
      <c r="N405" s="148"/>
      <c r="O405" s="146"/>
      <c r="P405" s="146"/>
      <c r="Q405" s="146"/>
      <c r="R405" s="182"/>
      <c r="S405" s="226"/>
      <c r="T405" s="676"/>
      <c r="U405" s="147"/>
      <c r="V405" s="147"/>
      <c r="W405" s="147"/>
      <c r="X405" s="117"/>
    </row>
    <row r="406" spans="1:24" hidden="1" x14ac:dyDescent="0.2">
      <c r="A406" s="139"/>
      <c r="B406" s="140"/>
      <c r="C406" s="140"/>
      <c r="D406" s="140"/>
      <c r="E406" s="141"/>
      <c r="F406" s="593"/>
      <c r="G406" s="143"/>
      <c r="H406" s="162">
        <v>41112200</v>
      </c>
      <c r="I406" s="145" t="s">
        <v>375</v>
      </c>
      <c r="J406" s="146"/>
      <c r="K406" s="146"/>
      <c r="L406" s="146"/>
      <c r="M406" s="146"/>
      <c r="N406" s="148"/>
      <c r="O406" s="146"/>
      <c r="P406" s="146"/>
      <c r="Q406" s="146"/>
      <c r="R406" s="182"/>
      <c r="S406" s="226"/>
      <c r="T406" s="676"/>
      <c r="U406" s="147"/>
      <c r="V406" s="147"/>
      <c r="W406" s="147"/>
      <c r="X406" s="117"/>
    </row>
    <row r="407" spans="1:24" ht="24" hidden="1" x14ac:dyDescent="0.2">
      <c r="A407" s="139"/>
      <c r="B407" s="140"/>
      <c r="C407" s="140"/>
      <c r="D407" s="140"/>
      <c r="E407" s="141"/>
      <c r="F407" s="593" t="s">
        <v>4675</v>
      </c>
      <c r="G407" s="143"/>
      <c r="H407" s="162">
        <v>41112200</v>
      </c>
      <c r="I407" s="145" t="s">
        <v>376</v>
      </c>
      <c r="J407" s="146"/>
      <c r="K407" s="146"/>
      <c r="L407" s="146"/>
      <c r="M407" s="146"/>
      <c r="N407" s="148"/>
      <c r="O407" s="146"/>
      <c r="P407" s="146"/>
      <c r="Q407" s="146"/>
      <c r="R407" s="182"/>
      <c r="S407" s="226"/>
      <c r="T407" s="676" t="s">
        <v>4687</v>
      </c>
      <c r="U407" s="147"/>
      <c r="V407" s="147"/>
      <c r="W407" s="147"/>
      <c r="X407" s="117"/>
    </row>
    <row r="408" spans="1:24" hidden="1" x14ac:dyDescent="0.2">
      <c r="A408" s="139"/>
      <c r="B408" s="140"/>
      <c r="C408" s="140"/>
      <c r="D408" s="140"/>
      <c r="E408" s="141"/>
      <c r="F408" s="593"/>
      <c r="G408" s="143"/>
      <c r="H408" s="162">
        <v>41112200</v>
      </c>
      <c r="I408" s="145" t="s">
        <v>377</v>
      </c>
      <c r="J408" s="146"/>
      <c r="K408" s="146"/>
      <c r="L408" s="146"/>
      <c r="M408" s="146"/>
      <c r="N408" s="148"/>
      <c r="O408" s="146"/>
      <c r="P408" s="146"/>
      <c r="Q408" s="146"/>
      <c r="R408" s="182"/>
      <c r="S408" s="226"/>
      <c r="T408" s="676"/>
      <c r="U408" s="147"/>
      <c r="V408" s="147"/>
      <c r="W408" s="147"/>
      <c r="X408" s="117"/>
    </row>
    <row r="409" spans="1:24" hidden="1" x14ac:dyDescent="0.2">
      <c r="A409" s="139"/>
      <c r="B409" s="140"/>
      <c r="C409" s="140"/>
      <c r="D409" s="140"/>
      <c r="E409" s="141"/>
      <c r="F409" s="593"/>
      <c r="G409" s="143"/>
      <c r="H409" s="162">
        <v>55121731</v>
      </c>
      <c r="I409" s="145" t="s">
        <v>3071</v>
      </c>
      <c r="J409" s="146"/>
      <c r="K409" s="146"/>
      <c r="L409" s="146"/>
      <c r="M409" s="146"/>
      <c r="N409" s="148"/>
      <c r="O409" s="146"/>
      <c r="P409" s="146"/>
      <c r="Q409" s="146"/>
      <c r="R409" s="182"/>
      <c r="S409" s="226"/>
      <c r="T409" s="676"/>
      <c r="U409" s="147"/>
      <c r="V409" s="147"/>
      <c r="W409" s="147"/>
      <c r="X409" s="117"/>
    </row>
    <row r="410" spans="1:24" hidden="1" x14ac:dyDescent="0.2">
      <c r="A410" s="139"/>
      <c r="B410" s="140"/>
      <c r="C410" s="140"/>
      <c r="D410" s="140"/>
      <c r="E410" s="141"/>
      <c r="F410" s="593"/>
      <c r="G410" s="143"/>
      <c r="H410" s="162">
        <v>53131702</v>
      </c>
      <c r="I410" s="145" t="s">
        <v>378</v>
      </c>
      <c r="J410" s="146"/>
      <c r="K410" s="146"/>
      <c r="L410" s="146"/>
      <c r="M410" s="146"/>
      <c r="N410" s="148"/>
      <c r="O410" s="146"/>
      <c r="P410" s="146"/>
      <c r="Q410" s="146"/>
      <c r="R410" s="182"/>
      <c r="S410" s="226"/>
      <c r="T410" s="676"/>
      <c r="U410" s="147"/>
      <c r="V410" s="147"/>
      <c r="W410" s="147"/>
      <c r="X410" s="117"/>
    </row>
    <row r="411" spans="1:24" hidden="1" x14ac:dyDescent="0.2">
      <c r="A411" s="139"/>
      <c r="B411" s="140"/>
      <c r="C411" s="140"/>
      <c r="D411" s="140"/>
      <c r="E411" s="141"/>
      <c r="F411" s="593"/>
      <c r="G411" s="143"/>
      <c r="H411" s="162">
        <v>60101700</v>
      </c>
      <c r="I411" s="145" t="s">
        <v>379</v>
      </c>
      <c r="J411" s="146"/>
      <c r="K411" s="146"/>
      <c r="L411" s="146"/>
      <c r="M411" s="146"/>
      <c r="N411" s="148"/>
      <c r="O411" s="146"/>
      <c r="P411" s="146"/>
      <c r="Q411" s="146"/>
      <c r="R411" s="182"/>
      <c r="S411" s="226"/>
      <c r="T411" s="676"/>
      <c r="U411" s="147"/>
      <c r="V411" s="147"/>
      <c r="W411" s="147"/>
      <c r="X411" s="117"/>
    </row>
    <row r="412" spans="1:24" hidden="1" x14ac:dyDescent="0.2">
      <c r="A412" s="139"/>
      <c r="B412" s="140"/>
      <c r="C412" s="140"/>
      <c r="D412" s="140"/>
      <c r="E412" s="141"/>
      <c r="F412" s="593"/>
      <c r="G412" s="143"/>
      <c r="H412" s="162">
        <v>42190000</v>
      </c>
      <c r="I412" s="145" t="s">
        <v>380</v>
      </c>
      <c r="J412" s="146"/>
      <c r="K412" s="146"/>
      <c r="L412" s="146"/>
      <c r="M412" s="146"/>
      <c r="N412" s="148"/>
      <c r="O412" s="146"/>
      <c r="P412" s="146"/>
      <c r="Q412" s="146"/>
      <c r="R412" s="182"/>
      <c r="S412" s="226"/>
      <c r="T412" s="676"/>
      <c r="U412" s="147"/>
      <c r="V412" s="147"/>
      <c r="W412" s="147"/>
      <c r="X412" s="117"/>
    </row>
    <row r="413" spans="1:24" hidden="1" x14ac:dyDescent="0.2">
      <c r="A413" s="139"/>
      <c r="B413" s="140"/>
      <c r="C413" s="140"/>
      <c r="D413" s="140"/>
      <c r="E413" s="141"/>
      <c r="F413" s="593"/>
      <c r="G413" s="143"/>
      <c r="H413" s="162">
        <v>42190000</v>
      </c>
      <c r="I413" s="145" t="s">
        <v>3899</v>
      </c>
      <c r="J413" s="146"/>
      <c r="K413" s="146"/>
      <c r="L413" s="146"/>
      <c r="M413" s="146"/>
      <c r="N413" s="148"/>
      <c r="O413" s="146"/>
      <c r="P413" s="146"/>
      <c r="Q413" s="146"/>
      <c r="R413" s="182"/>
      <c r="S413" s="226"/>
      <c r="T413" s="676"/>
      <c r="U413" s="147"/>
      <c r="V413" s="147"/>
      <c r="W413" s="147"/>
      <c r="X413" s="117"/>
    </row>
    <row r="414" spans="1:24" hidden="1" x14ac:dyDescent="0.2">
      <c r="A414" s="139"/>
      <c r="B414" s="140"/>
      <c r="C414" s="140"/>
      <c r="D414" s="140"/>
      <c r="E414" s="141"/>
      <c r="F414" s="593"/>
      <c r="G414" s="143"/>
      <c r="H414" s="162">
        <v>42190000</v>
      </c>
      <c r="I414" s="145" t="s">
        <v>4251</v>
      </c>
      <c r="J414" s="146"/>
      <c r="K414" s="146"/>
      <c r="L414" s="146"/>
      <c r="M414" s="146"/>
      <c r="N414" s="148"/>
      <c r="O414" s="146"/>
      <c r="P414" s="146"/>
      <c r="Q414" s="146"/>
      <c r="R414" s="182"/>
      <c r="S414" s="226"/>
      <c r="T414" s="676"/>
      <c r="U414" s="147"/>
      <c r="V414" s="147"/>
      <c r="W414" s="147"/>
      <c r="X414" s="117"/>
    </row>
    <row r="415" spans="1:24" hidden="1" x14ac:dyDescent="0.2">
      <c r="A415" s="139"/>
      <c r="B415" s="140"/>
      <c r="C415" s="140"/>
      <c r="D415" s="140"/>
      <c r="E415" s="141"/>
      <c r="F415" s="593"/>
      <c r="G415" s="143"/>
      <c r="H415" s="162">
        <v>42190000</v>
      </c>
      <c r="I415" s="145" t="s">
        <v>381</v>
      </c>
      <c r="J415" s="146"/>
      <c r="K415" s="146"/>
      <c r="L415" s="146"/>
      <c r="M415" s="146"/>
      <c r="N415" s="148"/>
      <c r="O415" s="146"/>
      <c r="P415" s="146"/>
      <c r="Q415" s="146"/>
      <c r="R415" s="182"/>
      <c r="S415" s="226"/>
      <c r="T415" s="676"/>
      <c r="U415" s="147"/>
      <c r="V415" s="147"/>
      <c r="W415" s="147"/>
      <c r="X415" s="117"/>
    </row>
    <row r="416" spans="1:24" hidden="1" x14ac:dyDescent="0.2">
      <c r="A416" s="139"/>
      <c r="B416" s="140"/>
      <c r="C416" s="140"/>
      <c r="D416" s="140"/>
      <c r="E416" s="141"/>
      <c r="F416" s="593"/>
      <c r="G416" s="143"/>
      <c r="H416" s="162">
        <v>42190000</v>
      </c>
      <c r="I416" s="145" t="s">
        <v>4163</v>
      </c>
      <c r="J416" s="146"/>
      <c r="K416" s="146"/>
      <c r="L416" s="146"/>
      <c r="M416" s="146"/>
      <c r="N416" s="148"/>
      <c r="O416" s="146"/>
      <c r="P416" s="146"/>
      <c r="Q416" s="146"/>
      <c r="R416" s="182"/>
      <c r="S416" s="226"/>
      <c r="T416" s="676"/>
      <c r="U416" s="147"/>
      <c r="V416" s="147"/>
      <c r="W416" s="147"/>
      <c r="X416" s="117"/>
    </row>
    <row r="417" spans="1:24" hidden="1" x14ac:dyDescent="0.2">
      <c r="A417" s="139"/>
      <c r="B417" s="140"/>
      <c r="C417" s="140"/>
      <c r="D417" s="140"/>
      <c r="E417" s="141"/>
      <c r="F417" s="593"/>
      <c r="G417" s="143"/>
      <c r="H417" s="162">
        <v>42190000</v>
      </c>
      <c r="I417" s="145" t="s">
        <v>4164</v>
      </c>
      <c r="J417" s="146"/>
      <c r="K417" s="146"/>
      <c r="L417" s="146"/>
      <c r="M417" s="146"/>
      <c r="N417" s="148"/>
      <c r="O417" s="146"/>
      <c r="P417" s="146"/>
      <c r="Q417" s="146"/>
      <c r="R417" s="182"/>
      <c r="S417" s="226"/>
      <c r="T417" s="676"/>
      <c r="U417" s="147"/>
      <c r="V417" s="147"/>
      <c r="W417" s="147"/>
      <c r="X417" s="117"/>
    </row>
    <row r="418" spans="1:24" hidden="1" x14ac:dyDescent="0.2">
      <c r="A418" s="139"/>
      <c r="B418" s="140"/>
      <c r="C418" s="140"/>
      <c r="D418" s="140"/>
      <c r="E418" s="141"/>
      <c r="F418" s="593"/>
      <c r="G418" s="143"/>
      <c r="H418" s="162">
        <v>41112200</v>
      </c>
      <c r="I418" s="145" t="s">
        <v>4172</v>
      </c>
      <c r="J418" s="146"/>
      <c r="K418" s="146"/>
      <c r="L418" s="146"/>
      <c r="M418" s="146"/>
      <c r="N418" s="148"/>
      <c r="O418" s="146"/>
      <c r="P418" s="146"/>
      <c r="Q418" s="146"/>
      <c r="R418" s="182"/>
      <c r="S418" s="226"/>
      <c r="T418" s="676"/>
      <c r="U418" s="147"/>
      <c r="V418" s="147"/>
      <c r="W418" s="147"/>
      <c r="X418" s="117"/>
    </row>
    <row r="419" spans="1:24" hidden="1" x14ac:dyDescent="0.2">
      <c r="A419" s="139"/>
      <c r="B419" s="140"/>
      <c r="C419" s="140"/>
      <c r="D419" s="140"/>
      <c r="E419" s="141"/>
      <c r="F419" s="593"/>
      <c r="G419" s="143"/>
      <c r="H419" s="162">
        <v>53102500</v>
      </c>
      <c r="I419" s="145" t="s">
        <v>4165</v>
      </c>
      <c r="J419" s="146"/>
      <c r="K419" s="146"/>
      <c r="L419" s="146"/>
      <c r="M419" s="146"/>
      <c r="N419" s="148"/>
      <c r="O419" s="146"/>
      <c r="P419" s="146"/>
      <c r="Q419" s="146"/>
      <c r="R419" s="182"/>
      <c r="S419" s="226"/>
      <c r="T419" s="676"/>
      <c r="U419" s="147"/>
      <c r="V419" s="147"/>
      <c r="W419" s="147"/>
      <c r="X419" s="117"/>
    </row>
    <row r="420" spans="1:24" hidden="1" x14ac:dyDescent="0.2">
      <c r="A420" s="139"/>
      <c r="B420" s="140"/>
      <c r="C420" s="140"/>
      <c r="D420" s="140"/>
      <c r="E420" s="141"/>
      <c r="F420" s="593"/>
      <c r="G420" s="143"/>
      <c r="H420" s="162">
        <v>42190000</v>
      </c>
      <c r="I420" s="145" t="s">
        <v>382</v>
      </c>
      <c r="J420" s="146"/>
      <c r="K420" s="146"/>
      <c r="L420" s="146"/>
      <c r="M420" s="146"/>
      <c r="N420" s="148"/>
      <c r="O420" s="146"/>
      <c r="P420" s="146"/>
      <c r="Q420" s="146"/>
      <c r="R420" s="182"/>
      <c r="S420" s="226"/>
      <c r="T420" s="676"/>
      <c r="U420" s="147"/>
      <c r="V420" s="147"/>
      <c r="W420" s="147"/>
      <c r="X420" s="117"/>
    </row>
    <row r="421" spans="1:24" hidden="1" x14ac:dyDescent="0.2">
      <c r="A421" s="139"/>
      <c r="B421" s="140"/>
      <c r="C421" s="140"/>
      <c r="D421" s="140"/>
      <c r="E421" s="141"/>
      <c r="F421" s="593"/>
      <c r="G421" s="143"/>
      <c r="H421" s="162"/>
      <c r="I421" s="145" t="s">
        <v>4239</v>
      </c>
      <c r="J421" s="146"/>
      <c r="K421" s="146"/>
      <c r="L421" s="146"/>
      <c r="M421" s="146"/>
      <c r="N421" s="148"/>
      <c r="O421" s="146"/>
      <c r="P421" s="146"/>
      <c r="Q421" s="146"/>
      <c r="R421" s="182"/>
      <c r="S421" s="226"/>
      <c r="T421" s="676"/>
      <c r="U421" s="147"/>
      <c r="V421" s="147"/>
      <c r="W421" s="147"/>
      <c r="X421" s="117"/>
    </row>
    <row r="422" spans="1:24" hidden="1" x14ac:dyDescent="0.2">
      <c r="A422" s="139"/>
      <c r="B422" s="140"/>
      <c r="C422" s="140"/>
      <c r="D422" s="140"/>
      <c r="E422" s="141"/>
      <c r="F422" s="593"/>
      <c r="G422" s="143"/>
      <c r="H422" s="162">
        <v>42142108</v>
      </c>
      <c r="I422" s="145" t="s">
        <v>383</v>
      </c>
      <c r="J422" s="146"/>
      <c r="K422" s="146"/>
      <c r="L422" s="146"/>
      <c r="M422" s="146"/>
      <c r="N422" s="148"/>
      <c r="O422" s="146"/>
      <c r="P422" s="146"/>
      <c r="Q422" s="146"/>
      <c r="R422" s="182"/>
      <c r="S422" s="226"/>
      <c r="T422" s="676"/>
      <c r="U422" s="147"/>
      <c r="V422" s="147"/>
      <c r="W422" s="147"/>
      <c r="X422" s="117"/>
    </row>
    <row r="423" spans="1:24" hidden="1" x14ac:dyDescent="0.2">
      <c r="A423" s="139"/>
      <c r="B423" s="140"/>
      <c r="C423" s="140"/>
      <c r="D423" s="140"/>
      <c r="E423" s="141"/>
      <c r="F423" s="593"/>
      <c r="G423" s="143"/>
      <c r="H423" s="162">
        <v>42142108</v>
      </c>
      <c r="I423" s="145" t="s">
        <v>384</v>
      </c>
      <c r="J423" s="146"/>
      <c r="K423" s="146"/>
      <c r="L423" s="146"/>
      <c r="M423" s="146"/>
      <c r="N423" s="148"/>
      <c r="O423" s="146"/>
      <c r="P423" s="146"/>
      <c r="Q423" s="146"/>
      <c r="R423" s="182"/>
      <c r="S423" s="226"/>
      <c r="T423" s="676"/>
      <c r="U423" s="147"/>
      <c r="V423" s="147"/>
      <c r="W423" s="147"/>
      <c r="X423" s="117"/>
    </row>
    <row r="424" spans="1:24" hidden="1" x14ac:dyDescent="0.2">
      <c r="A424" s="139"/>
      <c r="B424" s="140"/>
      <c r="C424" s="140"/>
      <c r="D424" s="140"/>
      <c r="E424" s="141"/>
      <c r="F424" s="593"/>
      <c r="G424" s="143"/>
      <c r="H424" s="162">
        <v>42250000</v>
      </c>
      <c r="I424" s="145" t="s">
        <v>3901</v>
      </c>
      <c r="J424" s="146"/>
      <c r="K424" s="146"/>
      <c r="L424" s="146"/>
      <c r="M424" s="146"/>
      <c r="N424" s="148"/>
      <c r="O424" s="146"/>
      <c r="P424" s="146"/>
      <c r="Q424" s="146"/>
      <c r="R424" s="182"/>
      <c r="S424" s="226"/>
      <c r="T424" s="676"/>
      <c r="U424" s="147"/>
      <c r="V424" s="147"/>
      <c r="W424" s="147"/>
      <c r="X424" s="117"/>
    </row>
    <row r="425" spans="1:24" hidden="1" x14ac:dyDescent="0.2">
      <c r="A425" s="139"/>
      <c r="B425" s="140"/>
      <c r="C425" s="140"/>
      <c r="D425" s="140"/>
      <c r="E425" s="141"/>
      <c r="F425" s="593"/>
      <c r="G425" s="143"/>
      <c r="H425" s="166">
        <v>42141600</v>
      </c>
      <c r="I425" s="145" t="s">
        <v>3902</v>
      </c>
      <c r="J425" s="146"/>
      <c r="K425" s="146"/>
      <c r="L425" s="146"/>
      <c r="M425" s="146"/>
      <c r="N425" s="148"/>
      <c r="O425" s="146"/>
      <c r="P425" s="146"/>
      <c r="Q425" s="146"/>
      <c r="R425" s="182"/>
      <c r="S425" s="226"/>
      <c r="T425" s="676"/>
      <c r="U425" s="147"/>
      <c r="V425" s="147"/>
      <c r="W425" s="147"/>
      <c r="X425" s="117"/>
    </row>
    <row r="426" spans="1:24" hidden="1" x14ac:dyDescent="0.2">
      <c r="A426" s="139"/>
      <c r="B426" s="140"/>
      <c r="C426" s="140"/>
      <c r="D426" s="140"/>
      <c r="E426" s="141"/>
      <c r="F426" s="593"/>
      <c r="G426" s="143"/>
      <c r="H426" s="166">
        <v>42141600</v>
      </c>
      <c r="I426" s="145" t="s">
        <v>4166</v>
      </c>
      <c r="J426" s="146"/>
      <c r="K426" s="146"/>
      <c r="L426" s="146"/>
      <c r="M426" s="146"/>
      <c r="N426" s="148"/>
      <c r="O426" s="146"/>
      <c r="P426" s="146"/>
      <c r="Q426" s="146"/>
      <c r="R426" s="182"/>
      <c r="S426" s="226"/>
      <c r="T426" s="676"/>
      <c r="U426" s="147"/>
      <c r="V426" s="147"/>
      <c r="W426" s="147"/>
      <c r="X426" s="117"/>
    </row>
    <row r="427" spans="1:24" hidden="1" x14ac:dyDescent="0.2">
      <c r="A427" s="139"/>
      <c r="B427" s="140"/>
      <c r="C427" s="140"/>
      <c r="D427" s="140"/>
      <c r="E427" s="141"/>
      <c r="F427" s="593"/>
      <c r="G427" s="143"/>
      <c r="H427" s="162">
        <v>23101500</v>
      </c>
      <c r="I427" s="145" t="s">
        <v>4468</v>
      </c>
      <c r="J427" s="146"/>
      <c r="K427" s="146"/>
      <c r="L427" s="146"/>
      <c r="M427" s="146"/>
      <c r="N427" s="148"/>
      <c r="O427" s="146"/>
      <c r="P427" s="146"/>
      <c r="Q427" s="146"/>
      <c r="R427" s="182"/>
      <c r="S427" s="226"/>
      <c r="T427" s="676"/>
      <c r="U427" s="147"/>
      <c r="V427" s="147"/>
      <c r="W427" s="147"/>
      <c r="X427" s="117"/>
    </row>
    <row r="428" spans="1:24" hidden="1" x14ac:dyDescent="0.2">
      <c r="A428" s="139"/>
      <c r="B428" s="140"/>
      <c r="C428" s="140"/>
      <c r="D428" s="140"/>
      <c r="E428" s="141"/>
      <c r="F428" s="593"/>
      <c r="G428" s="143"/>
      <c r="H428" s="162">
        <v>49201600</v>
      </c>
      <c r="I428" s="145" t="s">
        <v>3903</v>
      </c>
      <c r="J428" s="146"/>
      <c r="K428" s="146"/>
      <c r="L428" s="146"/>
      <c r="M428" s="146"/>
      <c r="N428" s="148"/>
      <c r="O428" s="146"/>
      <c r="P428" s="146"/>
      <c r="Q428" s="146"/>
      <c r="R428" s="182"/>
      <c r="S428" s="226"/>
      <c r="T428" s="676"/>
      <c r="U428" s="147"/>
      <c r="V428" s="147"/>
      <c r="W428" s="147"/>
      <c r="X428" s="117"/>
    </row>
    <row r="429" spans="1:24" hidden="1" x14ac:dyDescent="0.2">
      <c r="A429" s="139"/>
      <c r="B429" s="140"/>
      <c r="C429" s="140"/>
      <c r="D429" s="140"/>
      <c r="E429" s="141"/>
      <c r="F429" s="593"/>
      <c r="G429" s="143"/>
      <c r="H429" s="162">
        <v>49201600</v>
      </c>
      <c r="I429" s="145" t="s">
        <v>3904</v>
      </c>
      <c r="J429" s="146"/>
      <c r="K429" s="146"/>
      <c r="L429" s="146"/>
      <c r="M429" s="146"/>
      <c r="N429" s="148"/>
      <c r="O429" s="146"/>
      <c r="P429" s="146"/>
      <c r="Q429" s="146"/>
      <c r="R429" s="182"/>
      <c r="S429" s="226"/>
      <c r="T429" s="676"/>
      <c r="U429" s="147"/>
      <c r="V429" s="147"/>
      <c r="W429" s="147"/>
      <c r="X429" s="117"/>
    </row>
    <row r="430" spans="1:24" hidden="1" x14ac:dyDescent="0.2">
      <c r="A430" s="139"/>
      <c r="B430" s="140"/>
      <c r="C430" s="140"/>
      <c r="D430" s="140"/>
      <c r="E430" s="141"/>
      <c r="F430" s="593"/>
      <c r="G430" s="143"/>
      <c r="H430" s="162">
        <v>49201600</v>
      </c>
      <c r="I430" s="145" t="s">
        <v>3905</v>
      </c>
      <c r="J430" s="146"/>
      <c r="K430" s="146"/>
      <c r="L430" s="146"/>
      <c r="M430" s="146"/>
      <c r="N430" s="148"/>
      <c r="O430" s="146"/>
      <c r="P430" s="146"/>
      <c r="Q430" s="146"/>
      <c r="R430" s="182"/>
      <c r="S430" s="226"/>
      <c r="T430" s="676"/>
      <c r="U430" s="147"/>
      <c r="V430" s="147"/>
      <c r="W430" s="147"/>
      <c r="X430" s="117"/>
    </row>
    <row r="431" spans="1:24" hidden="1" x14ac:dyDescent="0.2">
      <c r="A431" s="139"/>
      <c r="B431" s="140"/>
      <c r="C431" s="140"/>
      <c r="D431" s="140"/>
      <c r="E431" s="141"/>
      <c r="F431" s="593"/>
      <c r="G431" s="143"/>
      <c r="H431" s="162">
        <v>42291600</v>
      </c>
      <c r="I431" s="145" t="s">
        <v>385</v>
      </c>
      <c r="J431" s="146"/>
      <c r="K431" s="146"/>
      <c r="L431" s="146"/>
      <c r="M431" s="146"/>
      <c r="N431" s="148"/>
      <c r="O431" s="146"/>
      <c r="P431" s="146"/>
      <c r="Q431" s="146"/>
      <c r="R431" s="182"/>
      <c r="S431" s="226"/>
      <c r="T431" s="676"/>
      <c r="U431" s="147"/>
      <c r="V431" s="147"/>
      <c r="W431" s="147"/>
      <c r="X431" s="117"/>
    </row>
    <row r="432" spans="1:24" hidden="1" x14ac:dyDescent="0.2">
      <c r="A432" s="139"/>
      <c r="B432" s="140"/>
      <c r="C432" s="140"/>
      <c r="D432" s="140"/>
      <c r="E432" s="141"/>
      <c r="F432" s="593"/>
      <c r="G432" s="143"/>
      <c r="H432" s="162">
        <v>42141600</v>
      </c>
      <c r="I432" s="145" t="s">
        <v>4167</v>
      </c>
      <c r="J432" s="146"/>
      <c r="K432" s="146"/>
      <c r="L432" s="146"/>
      <c r="M432" s="146"/>
      <c r="N432" s="148"/>
      <c r="O432" s="146"/>
      <c r="P432" s="146"/>
      <c r="Q432" s="146"/>
      <c r="R432" s="182"/>
      <c r="S432" s="226"/>
      <c r="T432" s="676"/>
      <c r="U432" s="147"/>
      <c r="V432" s="147"/>
      <c r="W432" s="147"/>
      <c r="X432" s="117"/>
    </row>
    <row r="433" spans="1:24" hidden="1" x14ac:dyDescent="0.2">
      <c r="A433" s="139"/>
      <c r="B433" s="140"/>
      <c r="C433" s="140"/>
      <c r="D433" s="140"/>
      <c r="E433" s="141"/>
      <c r="F433" s="593"/>
      <c r="G433" s="143"/>
      <c r="H433" s="162">
        <v>60101327</v>
      </c>
      <c r="I433" s="145" t="s">
        <v>386</v>
      </c>
      <c r="J433" s="146"/>
      <c r="K433" s="146"/>
      <c r="L433" s="146"/>
      <c r="M433" s="146"/>
      <c r="N433" s="148"/>
      <c r="O433" s="146"/>
      <c r="P433" s="146"/>
      <c r="Q433" s="146"/>
      <c r="R433" s="182"/>
      <c r="S433" s="226"/>
      <c r="T433" s="676"/>
      <c r="U433" s="147"/>
      <c r="V433" s="147"/>
      <c r="W433" s="147"/>
      <c r="X433" s="117"/>
    </row>
    <row r="434" spans="1:24" hidden="1" x14ac:dyDescent="0.2">
      <c r="A434" s="139"/>
      <c r="B434" s="140"/>
      <c r="C434" s="140"/>
      <c r="D434" s="140"/>
      <c r="E434" s="141"/>
      <c r="F434" s="593"/>
      <c r="G434" s="143"/>
      <c r="H434" s="162">
        <v>42190000</v>
      </c>
      <c r="I434" s="145" t="s">
        <v>387</v>
      </c>
      <c r="J434" s="146"/>
      <c r="K434" s="146"/>
      <c r="L434" s="146"/>
      <c r="M434" s="146"/>
      <c r="N434" s="148"/>
      <c r="O434" s="146"/>
      <c r="P434" s="146"/>
      <c r="Q434" s="146"/>
      <c r="R434" s="182"/>
      <c r="S434" s="226"/>
      <c r="T434" s="676"/>
      <c r="U434" s="147"/>
      <c r="V434" s="147"/>
      <c r="W434" s="147"/>
      <c r="X434" s="117"/>
    </row>
    <row r="435" spans="1:24" hidden="1" x14ac:dyDescent="0.2">
      <c r="A435" s="139"/>
      <c r="B435" s="140"/>
      <c r="C435" s="140"/>
      <c r="D435" s="140"/>
      <c r="E435" s="141"/>
      <c r="F435" s="593"/>
      <c r="G435" s="143"/>
      <c r="H435" s="162">
        <v>42261800</v>
      </c>
      <c r="I435" s="145" t="s">
        <v>388</v>
      </c>
      <c r="J435" s="146"/>
      <c r="K435" s="146"/>
      <c r="L435" s="146"/>
      <c r="M435" s="146"/>
      <c r="N435" s="148"/>
      <c r="O435" s="146"/>
      <c r="P435" s="146"/>
      <c r="Q435" s="146"/>
      <c r="R435" s="182"/>
      <c r="S435" s="226"/>
      <c r="T435" s="676"/>
      <c r="U435" s="147"/>
      <c r="V435" s="147"/>
      <c r="W435" s="147"/>
      <c r="X435" s="117"/>
    </row>
    <row r="436" spans="1:24" hidden="1" x14ac:dyDescent="0.2">
      <c r="A436" s="139"/>
      <c r="B436" s="140"/>
      <c r="C436" s="140"/>
      <c r="D436" s="140"/>
      <c r="E436" s="141"/>
      <c r="F436" s="593"/>
      <c r="G436" s="143"/>
      <c r="H436" s="162">
        <v>42142529</v>
      </c>
      <c r="I436" s="145" t="s">
        <v>389</v>
      </c>
      <c r="J436" s="146"/>
      <c r="K436" s="146"/>
      <c r="L436" s="146"/>
      <c r="M436" s="146"/>
      <c r="N436" s="148"/>
      <c r="O436" s="146"/>
      <c r="P436" s="146"/>
      <c r="Q436" s="146"/>
      <c r="R436" s="182"/>
      <c r="S436" s="226"/>
      <c r="T436" s="676"/>
      <c r="U436" s="147"/>
      <c r="V436" s="147"/>
      <c r="W436" s="147"/>
      <c r="X436" s="117"/>
    </row>
    <row r="437" spans="1:24" hidden="1" x14ac:dyDescent="0.2">
      <c r="A437" s="139"/>
      <c r="B437" s="140"/>
      <c r="C437" s="140"/>
      <c r="D437" s="140"/>
      <c r="E437" s="141"/>
      <c r="F437" s="593"/>
      <c r="G437" s="143"/>
      <c r="H437" s="162">
        <v>27112100</v>
      </c>
      <c r="I437" s="145" t="s">
        <v>3582</v>
      </c>
      <c r="J437" s="146"/>
      <c r="K437" s="146"/>
      <c r="L437" s="146"/>
      <c r="M437" s="146"/>
      <c r="N437" s="148"/>
      <c r="O437" s="146"/>
      <c r="P437" s="146"/>
      <c r="Q437" s="146"/>
      <c r="R437" s="182"/>
      <c r="S437" s="226"/>
      <c r="T437" s="676"/>
      <c r="U437" s="147"/>
      <c r="V437" s="147"/>
      <c r="W437" s="147"/>
      <c r="X437" s="117"/>
    </row>
    <row r="438" spans="1:24" hidden="1" x14ac:dyDescent="0.2">
      <c r="A438" s="139"/>
      <c r="B438" s="140"/>
      <c r="C438" s="140"/>
      <c r="D438" s="140"/>
      <c r="E438" s="141"/>
      <c r="F438" s="593"/>
      <c r="G438" s="143"/>
      <c r="H438" s="162">
        <v>42250000</v>
      </c>
      <c r="I438" s="145" t="s">
        <v>3908</v>
      </c>
      <c r="J438" s="146"/>
      <c r="K438" s="146"/>
      <c r="L438" s="146"/>
      <c r="M438" s="146"/>
      <c r="N438" s="148"/>
      <c r="O438" s="146"/>
      <c r="P438" s="146"/>
      <c r="Q438" s="146"/>
      <c r="R438" s="182"/>
      <c r="S438" s="226"/>
      <c r="T438" s="676"/>
      <c r="U438" s="147"/>
      <c r="V438" s="147"/>
      <c r="W438" s="147"/>
      <c r="X438" s="117"/>
    </row>
    <row r="439" spans="1:24" hidden="1" x14ac:dyDescent="0.2">
      <c r="A439" s="139"/>
      <c r="B439" s="140"/>
      <c r="C439" s="140"/>
      <c r="D439" s="140"/>
      <c r="E439" s="141"/>
      <c r="F439" s="593"/>
      <c r="G439" s="143"/>
      <c r="H439" s="162">
        <v>46181500</v>
      </c>
      <c r="I439" s="145" t="s">
        <v>3909</v>
      </c>
      <c r="J439" s="146"/>
      <c r="K439" s="146"/>
      <c r="L439" s="146"/>
      <c r="M439" s="146"/>
      <c r="N439" s="148"/>
      <c r="O439" s="146"/>
      <c r="P439" s="146"/>
      <c r="Q439" s="146"/>
      <c r="R439" s="182"/>
      <c r="S439" s="226"/>
      <c r="T439" s="676"/>
      <c r="U439" s="147"/>
      <c r="V439" s="147"/>
      <c r="W439" s="147"/>
      <c r="X439" s="117"/>
    </row>
    <row r="440" spans="1:24" hidden="1" x14ac:dyDescent="0.2">
      <c r="A440" s="139"/>
      <c r="B440" s="140"/>
      <c r="C440" s="140"/>
      <c r="D440" s="140"/>
      <c r="E440" s="141"/>
      <c r="F440" s="593"/>
      <c r="G440" s="143"/>
      <c r="H440" s="162">
        <v>44121612</v>
      </c>
      <c r="I440" s="145" t="s">
        <v>390</v>
      </c>
      <c r="J440" s="146"/>
      <c r="K440" s="146"/>
      <c r="L440" s="146"/>
      <c r="M440" s="146"/>
      <c r="N440" s="148"/>
      <c r="O440" s="146"/>
      <c r="P440" s="146"/>
      <c r="Q440" s="146"/>
      <c r="R440" s="182"/>
      <c r="S440" s="226"/>
      <c r="T440" s="676"/>
      <c r="U440" s="147"/>
      <c r="V440" s="147"/>
      <c r="W440" s="147"/>
      <c r="X440" s="117"/>
    </row>
    <row r="441" spans="1:24" hidden="1" x14ac:dyDescent="0.2">
      <c r="A441" s="139"/>
      <c r="B441" s="140"/>
      <c r="C441" s="140"/>
      <c r="D441" s="140"/>
      <c r="E441" s="141"/>
      <c r="F441" s="593"/>
      <c r="G441" s="143"/>
      <c r="H441" s="162">
        <v>46182500</v>
      </c>
      <c r="I441" s="145" t="s">
        <v>391</v>
      </c>
      <c r="J441" s="146"/>
      <c r="K441" s="146"/>
      <c r="L441" s="146"/>
      <c r="M441" s="146"/>
      <c r="N441" s="148"/>
      <c r="O441" s="146"/>
      <c r="P441" s="146"/>
      <c r="Q441" s="146"/>
      <c r="R441" s="182"/>
      <c r="S441" s="226"/>
      <c r="T441" s="676"/>
      <c r="U441" s="147"/>
      <c r="V441" s="147"/>
      <c r="W441" s="147"/>
      <c r="X441" s="117"/>
    </row>
    <row r="442" spans="1:24" hidden="1" x14ac:dyDescent="0.2">
      <c r="A442" s="139"/>
      <c r="B442" s="140"/>
      <c r="C442" s="140"/>
      <c r="D442" s="140"/>
      <c r="E442" s="141"/>
      <c r="F442" s="593"/>
      <c r="G442" s="143"/>
      <c r="H442" s="162">
        <v>42160000</v>
      </c>
      <c r="I442" s="145" t="s">
        <v>392</v>
      </c>
      <c r="J442" s="146"/>
      <c r="K442" s="146"/>
      <c r="L442" s="146"/>
      <c r="M442" s="146"/>
      <c r="N442" s="148"/>
      <c r="O442" s="146"/>
      <c r="P442" s="146"/>
      <c r="Q442" s="146"/>
      <c r="R442" s="182"/>
      <c r="S442" s="226"/>
      <c r="T442" s="676"/>
      <c r="U442" s="147"/>
      <c r="V442" s="147"/>
      <c r="W442" s="147"/>
      <c r="X442" s="117"/>
    </row>
    <row r="443" spans="1:24" hidden="1" x14ac:dyDescent="0.2">
      <c r="A443" s="139"/>
      <c r="B443" s="140"/>
      <c r="C443" s="140"/>
      <c r="D443" s="140"/>
      <c r="E443" s="141"/>
      <c r="F443" s="593"/>
      <c r="G443" s="143"/>
      <c r="H443" s="162">
        <v>41111800</v>
      </c>
      <c r="I443" s="145" t="s">
        <v>393</v>
      </c>
      <c r="J443" s="146"/>
      <c r="K443" s="146"/>
      <c r="L443" s="146"/>
      <c r="M443" s="146"/>
      <c r="N443" s="148"/>
      <c r="O443" s="146"/>
      <c r="P443" s="146"/>
      <c r="Q443" s="146"/>
      <c r="R443" s="182"/>
      <c r="S443" s="226"/>
      <c r="T443" s="676"/>
      <c r="U443" s="147"/>
      <c r="V443" s="147"/>
      <c r="W443" s="147"/>
      <c r="X443" s="117"/>
    </row>
    <row r="444" spans="1:24" hidden="1" x14ac:dyDescent="0.2">
      <c r="A444" s="139"/>
      <c r="B444" s="140"/>
      <c r="C444" s="140"/>
      <c r="D444" s="140"/>
      <c r="E444" s="141"/>
      <c r="F444" s="593"/>
      <c r="G444" s="143"/>
      <c r="H444" s="162">
        <v>42150000</v>
      </c>
      <c r="I444" s="145" t="s">
        <v>394</v>
      </c>
      <c r="J444" s="146"/>
      <c r="K444" s="146"/>
      <c r="L444" s="146"/>
      <c r="M444" s="146"/>
      <c r="N444" s="148"/>
      <c r="O444" s="146"/>
      <c r="P444" s="146"/>
      <c r="Q444" s="146"/>
      <c r="R444" s="182"/>
      <c r="S444" s="226"/>
      <c r="T444" s="676"/>
      <c r="U444" s="147"/>
      <c r="V444" s="147"/>
      <c r="W444" s="147"/>
      <c r="X444" s="117"/>
    </row>
    <row r="445" spans="1:24" hidden="1" x14ac:dyDescent="0.2">
      <c r="A445" s="139"/>
      <c r="B445" s="140"/>
      <c r="C445" s="140"/>
      <c r="D445" s="140"/>
      <c r="E445" s="141"/>
      <c r="F445" s="593"/>
      <c r="G445" s="143"/>
      <c r="H445" s="162">
        <v>42192200</v>
      </c>
      <c r="I445" s="145" t="s">
        <v>3910</v>
      </c>
      <c r="J445" s="146"/>
      <c r="K445" s="146"/>
      <c r="L445" s="146"/>
      <c r="M445" s="146"/>
      <c r="N445" s="148"/>
      <c r="O445" s="146"/>
      <c r="P445" s="146"/>
      <c r="Q445" s="146"/>
      <c r="R445" s="182"/>
      <c r="S445" s="226"/>
      <c r="T445" s="676"/>
      <c r="U445" s="147"/>
      <c r="V445" s="147"/>
      <c r="W445" s="147"/>
      <c r="X445" s="117"/>
    </row>
    <row r="446" spans="1:24" hidden="1" x14ac:dyDescent="0.2">
      <c r="A446" s="139"/>
      <c r="B446" s="140"/>
      <c r="C446" s="140"/>
      <c r="D446" s="140"/>
      <c r="E446" s="141"/>
      <c r="F446" s="593"/>
      <c r="G446" s="143"/>
      <c r="H446" s="162">
        <v>42250000</v>
      </c>
      <c r="I446" s="145" t="s">
        <v>395</v>
      </c>
      <c r="J446" s="146"/>
      <c r="K446" s="146"/>
      <c r="L446" s="146"/>
      <c r="M446" s="146"/>
      <c r="N446" s="148"/>
      <c r="O446" s="146"/>
      <c r="P446" s="146"/>
      <c r="Q446" s="146"/>
      <c r="R446" s="182"/>
      <c r="S446" s="226"/>
      <c r="T446" s="676"/>
      <c r="U446" s="147"/>
      <c r="V446" s="147"/>
      <c r="W446" s="147"/>
      <c r="X446" s="117"/>
    </row>
    <row r="447" spans="1:24" hidden="1" x14ac:dyDescent="0.2">
      <c r="A447" s="139"/>
      <c r="B447" s="140"/>
      <c r="C447" s="140"/>
      <c r="D447" s="140"/>
      <c r="E447" s="141"/>
      <c r="F447" s="593"/>
      <c r="G447" s="143"/>
      <c r="H447" s="162">
        <v>42251500</v>
      </c>
      <c r="I447" s="145" t="s">
        <v>396</v>
      </c>
      <c r="J447" s="146"/>
      <c r="K447" s="146"/>
      <c r="L447" s="146"/>
      <c r="M447" s="146"/>
      <c r="N447" s="148"/>
      <c r="O447" s="146"/>
      <c r="P447" s="146"/>
      <c r="Q447" s="146"/>
      <c r="R447" s="182"/>
      <c r="S447" s="226"/>
      <c r="T447" s="676"/>
      <c r="U447" s="147"/>
      <c r="V447" s="147"/>
      <c r="W447" s="147"/>
      <c r="X447" s="117"/>
    </row>
    <row r="448" spans="1:24" hidden="1" x14ac:dyDescent="0.2">
      <c r="A448" s="139"/>
      <c r="B448" s="140"/>
      <c r="C448" s="140"/>
      <c r="D448" s="140"/>
      <c r="E448" s="141"/>
      <c r="F448" s="593"/>
      <c r="G448" s="143"/>
      <c r="H448" s="162">
        <v>42251607</v>
      </c>
      <c r="I448" s="145" t="s">
        <v>397</v>
      </c>
      <c r="J448" s="146"/>
      <c r="K448" s="146"/>
      <c r="L448" s="146"/>
      <c r="M448" s="146"/>
      <c r="N448" s="148"/>
      <c r="O448" s="146"/>
      <c r="P448" s="146"/>
      <c r="Q448" s="146"/>
      <c r="R448" s="182"/>
      <c r="S448" s="226"/>
      <c r="T448" s="676"/>
      <c r="U448" s="147"/>
      <c r="V448" s="147"/>
      <c r="W448" s="147"/>
      <c r="X448" s="117"/>
    </row>
    <row r="449" spans="1:24" hidden="1" x14ac:dyDescent="0.2">
      <c r="A449" s="139"/>
      <c r="B449" s="140"/>
      <c r="C449" s="140"/>
      <c r="D449" s="140"/>
      <c r="E449" s="141"/>
      <c r="F449" s="593"/>
      <c r="G449" s="143"/>
      <c r="H449" s="162"/>
      <c r="I449" s="145" t="s">
        <v>398</v>
      </c>
      <c r="J449" s="146"/>
      <c r="K449" s="146"/>
      <c r="L449" s="146"/>
      <c r="M449" s="146"/>
      <c r="N449" s="148"/>
      <c r="O449" s="146"/>
      <c r="P449" s="146"/>
      <c r="Q449" s="146"/>
      <c r="R449" s="182"/>
      <c r="S449" s="226"/>
      <c r="T449" s="676"/>
      <c r="U449" s="147"/>
      <c r="V449" s="147"/>
      <c r="W449" s="147"/>
      <c r="X449" s="117"/>
    </row>
    <row r="450" spans="1:24" hidden="1" x14ac:dyDescent="0.2">
      <c r="A450" s="139"/>
      <c r="B450" s="140"/>
      <c r="C450" s="140"/>
      <c r="D450" s="140"/>
      <c r="E450" s="141"/>
      <c r="F450" s="593"/>
      <c r="G450" s="143"/>
      <c r="H450" s="162">
        <v>44122010</v>
      </c>
      <c r="I450" s="145" t="s">
        <v>399</v>
      </c>
      <c r="J450" s="146"/>
      <c r="K450" s="146"/>
      <c r="L450" s="146"/>
      <c r="M450" s="146"/>
      <c r="N450" s="148"/>
      <c r="O450" s="146"/>
      <c r="P450" s="146"/>
      <c r="Q450" s="146"/>
      <c r="R450" s="182"/>
      <c r="S450" s="226"/>
      <c r="T450" s="676"/>
      <c r="U450" s="147"/>
      <c r="V450" s="147"/>
      <c r="W450" s="147"/>
      <c r="X450" s="117"/>
    </row>
    <row r="451" spans="1:24" hidden="1" x14ac:dyDescent="0.2">
      <c r="A451" s="139"/>
      <c r="B451" s="140"/>
      <c r="C451" s="140"/>
      <c r="D451" s="140"/>
      <c r="E451" s="141"/>
      <c r="F451" s="593"/>
      <c r="G451" s="143"/>
      <c r="H451" s="162">
        <v>42241602</v>
      </c>
      <c r="I451" s="145" t="s">
        <v>400</v>
      </c>
      <c r="J451" s="146"/>
      <c r="K451" s="146"/>
      <c r="L451" s="146"/>
      <c r="M451" s="146"/>
      <c r="N451" s="148"/>
      <c r="O451" s="146"/>
      <c r="P451" s="146"/>
      <c r="Q451" s="146"/>
      <c r="R451" s="182"/>
      <c r="S451" s="226"/>
      <c r="T451" s="676"/>
      <c r="U451" s="147"/>
      <c r="V451" s="147"/>
      <c r="W451" s="147"/>
      <c r="X451" s="117"/>
    </row>
    <row r="452" spans="1:24" hidden="1" x14ac:dyDescent="0.2">
      <c r="A452" s="139"/>
      <c r="B452" s="140"/>
      <c r="C452" s="140"/>
      <c r="D452" s="140"/>
      <c r="E452" s="141"/>
      <c r="F452" s="593"/>
      <c r="G452" s="143"/>
      <c r="H452" s="162">
        <v>56112100</v>
      </c>
      <c r="I452" s="145" t="s">
        <v>401</v>
      </c>
      <c r="J452" s="146"/>
      <c r="K452" s="146"/>
      <c r="L452" s="146"/>
      <c r="M452" s="146"/>
      <c r="N452" s="148"/>
      <c r="O452" s="146"/>
      <c r="P452" s="146"/>
      <c r="Q452" s="146"/>
      <c r="R452" s="182"/>
      <c r="S452" s="226"/>
      <c r="T452" s="676"/>
      <c r="U452" s="147"/>
      <c r="V452" s="147"/>
      <c r="W452" s="147"/>
      <c r="X452" s="117"/>
    </row>
    <row r="453" spans="1:24" hidden="1" x14ac:dyDescent="0.2">
      <c r="A453" s="139"/>
      <c r="B453" s="140"/>
      <c r="C453" s="140"/>
      <c r="D453" s="140"/>
      <c r="E453" s="141"/>
      <c r="F453" s="593"/>
      <c r="G453" s="143"/>
      <c r="H453" s="162">
        <v>56112100</v>
      </c>
      <c r="I453" s="145" t="s">
        <v>402</v>
      </c>
      <c r="J453" s="146"/>
      <c r="K453" s="146"/>
      <c r="L453" s="146"/>
      <c r="M453" s="146"/>
      <c r="N453" s="148"/>
      <c r="O453" s="146"/>
      <c r="P453" s="146"/>
      <c r="Q453" s="146"/>
      <c r="R453" s="182"/>
      <c r="S453" s="226"/>
      <c r="T453" s="676"/>
      <c r="U453" s="147"/>
      <c r="V453" s="147"/>
      <c r="W453" s="147"/>
      <c r="X453" s="117"/>
    </row>
    <row r="454" spans="1:24" hidden="1" x14ac:dyDescent="0.2">
      <c r="A454" s="139"/>
      <c r="B454" s="140"/>
      <c r="C454" s="140"/>
      <c r="D454" s="140"/>
      <c r="E454" s="141"/>
      <c r="F454" s="593"/>
      <c r="G454" s="143"/>
      <c r="H454" s="162">
        <v>42272000</v>
      </c>
      <c r="I454" s="145" t="s">
        <v>403</v>
      </c>
      <c r="J454" s="146"/>
      <c r="K454" s="146"/>
      <c r="L454" s="146"/>
      <c r="M454" s="146"/>
      <c r="N454" s="148"/>
      <c r="O454" s="146"/>
      <c r="P454" s="146"/>
      <c r="Q454" s="146"/>
      <c r="R454" s="182"/>
      <c r="S454" s="226"/>
      <c r="T454" s="676"/>
      <c r="U454" s="147"/>
      <c r="V454" s="147"/>
      <c r="W454" s="147"/>
      <c r="X454" s="117"/>
    </row>
    <row r="455" spans="1:24" hidden="1" x14ac:dyDescent="0.2">
      <c r="A455" s="139"/>
      <c r="B455" s="140"/>
      <c r="C455" s="140"/>
      <c r="D455" s="140"/>
      <c r="E455" s="141"/>
      <c r="F455" s="593"/>
      <c r="G455" s="143"/>
      <c r="H455" s="162">
        <v>42251611</v>
      </c>
      <c r="I455" s="145" t="s">
        <v>3227</v>
      </c>
      <c r="J455" s="146"/>
      <c r="K455" s="146"/>
      <c r="L455" s="146"/>
      <c r="M455" s="146"/>
      <c r="N455" s="148"/>
      <c r="O455" s="146"/>
      <c r="P455" s="146"/>
      <c r="Q455" s="146"/>
      <c r="R455" s="182"/>
      <c r="S455" s="226"/>
      <c r="T455" s="676"/>
      <c r="U455" s="147"/>
      <c r="V455" s="147"/>
      <c r="W455" s="147"/>
      <c r="X455" s="117"/>
    </row>
    <row r="456" spans="1:24" hidden="1" x14ac:dyDescent="0.2">
      <c r="A456" s="139"/>
      <c r="B456" s="140"/>
      <c r="C456" s="140"/>
      <c r="D456" s="140"/>
      <c r="E456" s="141"/>
      <c r="F456" s="593"/>
      <c r="G456" s="143"/>
      <c r="H456" s="162">
        <v>42142100</v>
      </c>
      <c r="I456" s="145" t="s">
        <v>4168</v>
      </c>
      <c r="J456" s="146"/>
      <c r="K456" s="146"/>
      <c r="L456" s="146"/>
      <c r="M456" s="146"/>
      <c r="N456" s="148"/>
      <c r="O456" s="146"/>
      <c r="P456" s="146"/>
      <c r="Q456" s="146"/>
      <c r="R456" s="182"/>
      <c r="S456" s="226"/>
      <c r="T456" s="676"/>
      <c r="U456" s="147"/>
      <c r="V456" s="147"/>
      <c r="W456" s="147"/>
      <c r="X456" s="117"/>
    </row>
    <row r="457" spans="1:24" hidden="1" x14ac:dyDescent="0.2">
      <c r="A457" s="139"/>
      <c r="B457" s="140"/>
      <c r="C457" s="140"/>
      <c r="D457" s="140"/>
      <c r="E457" s="141"/>
      <c r="F457" s="593"/>
      <c r="G457" s="143"/>
      <c r="H457" s="162">
        <v>42142100</v>
      </c>
      <c r="I457" s="145" t="s">
        <v>404</v>
      </c>
      <c r="J457" s="146"/>
      <c r="K457" s="146"/>
      <c r="L457" s="146"/>
      <c r="M457" s="146"/>
      <c r="N457" s="148"/>
      <c r="O457" s="146"/>
      <c r="P457" s="146"/>
      <c r="Q457" s="146"/>
      <c r="R457" s="182"/>
      <c r="S457" s="226"/>
      <c r="T457" s="676"/>
      <c r="U457" s="147"/>
      <c r="V457" s="147"/>
      <c r="W457" s="147"/>
      <c r="X457" s="117"/>
    </row>
    <row r="458" spans="1:24" hidden="1" x14ac:dyDescent="0.2">
      <c r="A458" s="139"/>
      <c r="B458" s="140"/>
      <c r="C458" s="140"/>
      <c r="D458" s="140"/>
      <c r="E458" s="141"/>
      <c r="F458" s="593"/>
      <c r="G458" s="143"/>
      <c r="H458" s="162">
        <v>42142100</v>
      </c>
      <c r="I458" s="145" t="s">
        <v>405</v>
      </c>
      <c r="J458" s="146"/>
      <c r="K458" s="146"/>
      <c r="L458" s="146"/>
      <c r="M458" s="146"/>
      <c r="N458" s="148"/>
      <c r="O458" s="146"/>
      <c r="P458" s="146"/>
      <c r="Q458" s="146"/>
      <c r="R458" s="182"/>
      <c r="S458" s="226"/>
      <c r="T458" s="676"/>
      <c r="U458" s="147"/>
      <c r="V458" s="147"/>
      <c r="W458" s="147"/>
      <c r="X458" s="117"/>
    </row>
    <row r="459" spans="1:24" hidden="1" x14ac:dyDescent="0.2">
      <c r="A459" s="139"/>
      <c r="B459" s="140"/>
      <c r="C459" s="140"/>
      <c r="D459" s="140"/>
      <c r="E459" s="141"/>
      <c r="F459" s="593"/>
      <c r="G459" s="143"/>
      <c r="H459" s="162">
        <v>31121604</v>
      </c>
      <c r="I459" s="145" t="s">
        <v>3911</v>
      </c>
      <c r="J459" s="146"/>
      <c r="K459" s="146"/>
      <c r="L459" s="146"/>
      <c r="M459" s="146"/>
      <c r="N459" s="148"/>
      <c r="O459" s="146"/>
      <c r="P459" s="146"/>
      <c r="Q459" s="146"/>
      <c r="R459" s="182"/>
      <c r="S459" s="226"/>
      <c r="T459" s="676"/>
      <c r="U459" s="147"/>
      <c r="V459" s="147"/>
      <c r="W459" s="147"/>
      <c r="X459" s="117"/>
    </row>
    <row r="460" spans="1:24" hidden="1" x14ac:dyDescent="0.2">
      <c r="A460" s="139"/>
      <c r="B460" s="140"/>
      <c r="C460" s="140"/>
      <c r="D460" s="140"/>
      <c r="E460" s="141"/>
      <c r="F460" s="593"/>
      <c r="G460" s="143"/>
      <c r="H460" s="162">
        <v>53131700</v>
      </c>
      <c r="I460" s="145" t="s">
        <v>3912</v>
      </c>
      <c r="J460" s="146"/>
      <c r="K460" s="146"/>
      <c r="L460" s="146"/>
      <c r="M460" s="146"/>
      <c r="N460" s="148"/>
      <c r="O460" s="146"/>
      <c r="P460" s="146"/>
      <c r="Q460" s="146"/>
      <c r="R460" s="182"/>
      <c r="S460" s="226"/>
      <c r="T460" s="676"/>
      <c r="U460" s="147"/>
      <c r="V460" s="147"/>
      <c r="W460" s="147"/>
      <c r="X460" s="117"/>
    </row>
    <row r="461" spans="1:24" hidden="1" x14ac:dyDescent="0.2">
      <c r="A461" s="139"/>
      <c r="B461" s="140"/>
      <c r="C461" s="140"/>
      <c r="D461" s="140"/>
      <c r="E461" s="141"/>
      <c r="F461" s="593"/>
      <c r="G461" s="143"/>
      <c r="H461" s="162">
        <v>27110000</v>
      </c>
      <c r="I461" s="145" t="s">
        <v>407</v>
      </c>
      <c r="J461" s="146"/>
      <c r="K461" s="146"/>
      <c r="L461" s="146"/>
      <c r="M461" s="146"/>
      <c r="N461" s="148"/>
      <c r="O461" s="146"/>
      <c r="P461" s="146"/>
      <c r="Q461" s="146"/>
      <c r="R461" s="182"/>
      <c r="S461" s="226"/>
      <c r="T461" s="676"/>
      <c r="U461" s="147"/>
      <c r="V461" s="147"/>
      <c r="W461" s="147"/>
      <c r="X461" s="117"/>
    </row>
    <row r="462" spans="1:24" hidden="1" x14ac:dyDescent="0.2">
      <c r="A462" s="139"/>
      <c r="B462" s="140"/>
      <c r="C462" s="140"/>
      <c r="D462" s="140"/>
      <c r="E462" s="141"/>
      <c r="F462" s="593"/>
      <c r="G462" s="143"/>
      <c r="H462" s="162">
        <v>42241803</v>
      </c>
      <c r="I462" s="145" t="s">
        <v>408</v>
      </c>
      <c r="J462" s="146"/>
      <c r="K462" s="146"/>
      <c r="L462" s="146"/>
      <c r="M462" s="146"/>
      <c r="N462" s="148"/>
      <c r="O462" s="146"/>
      <c r="P462" s="146"/>
      <c r="Q462" s="146"/>
      <c r="R462" s="182"/>
      <c r="S462" s="226"/>
      <c r="T462" s="676"/>
      <c r="U462" s="147"/>
      <c r="V462" s="147"/>
      <c r="W462" s="147"/>
      <c r="X462" s="117"/>
    </row>
    <row r="463" spans="1:24" hidden="1" x14ac:dyDescent="0.2">
      <c r="A463" s="139"/>
      <c r="B463" s="140"/>
      <c r="C463" s="140"/>
      <c r="D463" s="140"/>
      <c r="E463" s="141"/>
      <c r="F463" s="593"/>
      <c r="G463" s="143"/>
      <c r="H463" s="162">
        <v>42241800</v>
      </c>
      <c r="I463" s="145" t="s">
        <v>409</v>
      </c>
      <c r="J463" s="146"/>
      <c r="K463" s="146"/>
      <c r="L463" s="146"/>
      <c r="M463" s="146"/>
      <c r="N463" s="148"/>
      <c r="O463" s="146"/>
      <c r="P463" s="146"/>
      <c r="Q463" s="146"/>
      <c r="R463" s="182"/>
      <c r="S463" s="226"/>
      <c r="T463" s="676"/>
      <c r="U463" s="147"/>
      <c r="V463" s="147"/>
      <c r="W463" s="147"/>
      <c r="X463" s="117"/>
    </row>
    <row r="464" spans="1:24" hidden="1" x14ac:dyDescent="0.2">
      <c r="A464" s="139"/>
      <c r="B464" s="140"/>
      <c r="C464" s="140"/>
      <c r="D464" s="140"/>
      <c r="E464" s="141"/>
      <c r="F464" s="593"/>
      <c r="G464" s="143"/>
      <c r="H464" s="162">
        <v>42290000</v>
      </c>
      <c r="I464" s="145" t="s">
        <v>410</v>
      </c>
      <c r="J464" s="146"/>
      <c r="K464" s="146"/>
      <c r="L464" s="146"/>
      <c r="M464" s="146"/>
      <c r="N464" s="148"/>
      <c r="O464" s="146"/>
      <c r="P464" s="146"/>
      <c r="Q464" s="146"/>
      <c r="R464" s="182"/>
      <c r="S464" s="226"/>
      <c r="T464" s="676"/>
      <c r="U464" s="147"/>
      <c r="V464" s="147"/>
      <c r="W464" s="147"/>
      <c r="X464" s="117"/>
    </row>
    <row r="465" spans="1:24" hidden="1" x14ac:dyDescent="0.2">
      <c r="A465" s="139"/>
      <c r="B465" s="140"/>
      <c r="C465" s="140"/>
      <c r="D465" s="140"/>
      <c r="E465" s="141"/>
      <c r="F465" s="593"/>
      <c r="G465" s="143"/>
      <c r="H465" s="162">
        <v>42270000</v>
      </c>
      <c r="I465" s="145" t="s">
        <v>411</v>
      </c>
      <c r="J465" s="146"/>
      <c r="K465" s="146"/>
      <c r="L465" s="146"/>
      <c r="M465" s="146"/>
      <c r="N465" s="148"/>
      <c r="O465" s="146"/>
      <c r="P465" s="146"/>
      <c r="Q465" s="146"/>
      <c r="R465" s="182"/>
      <c r="S465" s="226"/>
      <c r="T465" s="676"/>
      <c r="U465" s="147"/>
      <c r="V465" s="147"/>
      <c r="W465" s="147"/>
      <c r="X465" s="117"/>
    </row>
    <row r="466" spans="1:24" hidden="1" x14ac:dyDescent="0.2">
      <c r="A466" s="139"/>
      <c r="B466" s="140"/>
      <c r="C466" s="140"/>
      <c r="D466" s="140"/>
      <c r="E466" s="141"/>
      <c r="F466" s="593"/>
      <c r="G466" s="143"/>
      <c r="H466" s="162">
        <v>42250000</v>
      </c>
      <c r="I466" s="145" t="s">
        <v>4175</v>
      </c>
      <c r="J466" s="146"/>
      <c r="K466" s="146"/>
      <c r="L466" s="146"/>
      <c r="M466" s="146"/>
      <c r="N466" s="148"/>
      <c r="O466" s="146"/>
      <c r="P466" s="146"/>
      <c r="Q466" s="146"/>
      <c r="R466" s="182"/>
      <c r="S466" s="226"/>
      <c r="T466" s="676"/>
      <c r="U466" s="147"/>
      <c r="V466" s="147"/>
      <c r="W466" s="147"/>
      <c r="X466" s="117"/>
    </row>
    <row r="467" spans="1:24" ht="24" hidden="1" x14ac:dyDescent="0.2">
      <c r="A467" s="139"/>
      <c r="B467" s="140"/>
      <c r="C467" s="140"/>
      <c r="D467" s="140"/>
      <c r="E467" s="141"/>
      <c r="F467" s="593" t="s">
        <v>4675</v>
      </c>
      <c r="G467" s="143"/>
      <c r="H467" s="162">
        <v>42201702</v>
      </c>
      <c r="I467" s="145" t="s">
        <v>412</v>
      </c>
      <c r="J467" s="146"/>
      <c r="K467" s="146"/>
      <c r="L467" s="146"/>
      <c r="M467" s="146"/>
      <c r="N467" s="148"/>
      <c r="O467" s="146"/>
      <c r="P467" s="146"/>
      <c r="Q467" s="146"/>
      <c r="R467" s="182"/>
      <c r="S467" s="226"/>
      <c r="T467" s="676" t="s">
        <v>4687</v>
      </c>
      <c r="U467" s="147"/>
      <c r="V467" s="147"/>
      <c r="W467" s="147"/>
      <c r="X467" s="117"/>
    </row>
    <row r="468" spans="1:24" hidden="1" x14ac:dyDescent="0.2">
      <c r="A468" s="139"/>
      <c r="B468" s="140"/>
      <c r="C468" s="140"/>
      <c r="D468" s="140"/>
      <c r="E468" s="141"/>
      <c r="F468" s="593"/>
      <c r="G468" s="143"/>
      <c r="H468" s="162">
        <v>49201503</v>
      </c>
      <c r="I468" s="145" t="s">
        <v>4776</v>
      </c>
      <c r="J468" s="146"/>
      <c r="K468" s="146"/>
      <c r="L468" s="146"/>
      <c r="M468" s="146"/>
      <c r="N468" s="148"/>
      <c r="O468" s="146"/>
      <c r="P468" s="146"/>
      <c r="Q468" s="146"/>
      <c r="R468" s="182"/>
      <c r="S468" s="226"/>
      <c r="T468" s="676"/>
      <c r="U468" s="147"/>
      <c r="V468" s="147"/>
      <c r="W468" s="147"/>
      <c r="X468" s="117"/>
    </row>
    <row r="469" spans="1:24" hidden="1" x14ac:dyDescent="0.2">
      <c r="A469" s="139"/>
      <c r="B469" s="140"/>
      <c r="C469" s="140"/>
      <c r="D469" s="140"/>
      <c r="E469" s="141"/>
      <c r="F469" s="593"/>
      <c r="G469" s="143"/>
      <c r="H469" s="162"/>
      <c r="I469" s="145" t="s">
        <v>4778</v>
      </c>
      <c r="J469" s="146"/>
      <c r="K469" s="146"/>
      <c r="L469" s="146"/>
      <c r="M469" s="146"/>
      <c r="N469" s="148"/>
      <c r="O469" s="146"/>
      <c r="P469" s="146"/>
      <c r="Q469" s="146"/>
      <c r="R469" s="182"/>
      <c r="S469" s="226"/>
      <c r="T469" s="676"/>
      <c r="U469" s="147"/>
      <c r="V469" s="147"/>
      <c r="W469" s="147"/>
      <c r="X469" s="117"/>
    </row>
    <row r="470" spans="1:24" hidden="1" x14ac:dyDescent="0.2">
      <c r="A470" s="139"/>
      <c r="B470" s="140"/>
      <c r="C470" s="140"/>
      <c r="D470" s="140"/>
      <c r="E470" s="141"/>
      <c r="F470" s="593"/>
      <c r="G470" s="143"/>
      <c r="H470" s="162">
        <v>49201516</v>
      </c>
      <c r="I470" s="145" t="s">
        <v>4777</v>
      </c>
      <c r="J470" s="146"/>
      <c r="K470" s="146"/>
      <c r="L470" s="146"/>
      <c r="M470" s="146"/>
      <c r="N470" s="148"/>
      <c r="O470" s="146"/>
      <c r="P470" s="146"/>
      <c r="Q470" s="146"/>
      <c r="R470" s="182"/>
      <c r="S470" s="226"/>
      <c r="T470" s="676"/>
      <c r="U470" s="147"/>
      <c r="V470" s="147"/>
      <c r="W470" s="147"/>
      <c r="X470" s="117"/>
    </row>
    <row r="471" spans="1:24" hidden="1" x14ac:dyDescent="0.2">
      <c r="A471" s="139"/>
      <c r="B471" s="140"/>
      <c r="C471" s="140"/>
      <c r="D471" s="140"/>
      <c r="E471" s="141"/>
      <c r="F471" s="593"/>
      <c r="G471" s="143"/>
      <c r="H471" s="162">
        <v>42272200</v>
      </c>
      <c r="I471" s="145" t="s">
        <v>563</v>
      </c>
      <c r="J471" s="146"/>
      <c r="K471" s="146"/>
      <c r="L471" s="146"/>
      <c r="M471" s="146"/>
      <c r="N471" s="148"/>
      <c r="O471" s="146"/>
      <c r="P471" s="146"/>
      <c r="Q471" s="146">
        <f t="shared" ref="Q471:Q472" si="9">+M471+P471-K471</f>
        <v>0</v>
      </c>
      <c r="R471" s="182"/>
      <c r="S471" s="226"/>
      <c r="T471" s="676"/>
      <c r="U471" s="147"/>
      <c r="V471" s="147"/>
      <c r="W471" s="147"/>
      <c r="X471" s="117"/>
    </row>
    <row r="472" spans="1:24" hidden="1" x14ac:dyDescent="0.2">
      <c r="A472" s="139"/>
      <c r="B472" s="140"/>
      <c r="C472" s="140"/>
      <c r="D472" s="140"/>
      <c r="E472" s="141"/>
      <c r="F472" s="593"/>
      <c r="G472" s="143"/>
      <c r="H472" s="162">
        <v>42191900</v>
      </c>
      <c r="I472" s="145" t="s">
        <v>413</v>
      </c>
      <c r="J472" s="146"/>
      <c r="K472" s="146"/>
      <c r="L472" s="146"/>
      <c r="M472" s="146"/>
      <c r="N472" s="148"/>
      <c r="O472" s="146"/>
      <c r="P472" s="146"/>
      <c r="Q472" s="146">
        <f t="shared" si="9"/>
        <v>0</v>
      </c>
      <c r="R472" s="182"/>
      <c r="S472" s="226"/>
      <c r="T472" s="676"/>
      <c r="U472" s="147"/>
      <c r="V472" s="147"/>
      <c r="W472" s="147"/>
      <c r="X472" s="117"/>
    </row>
    <row r="473" spans="1:24" hidden="1" x14ac:dyDescent="0.2">
      <c r="A473" s="139"/>
      <c r="B473" s="140"/>
      <c r="C473" s="140"/>
      <c r="D473" s="140"/>
      <c r="E473" s="141"/>
      <c r="F473" s="593"/>
      <c r="G473" s="143"/>
      <c r="H473" s="162"/>
      <c r="I473" s="145"/>
      <c r="J473" s="146"/>
      <c r="K473" s="146"/>
      <c r="L473" s="146"/>
      <c r="M473" s="146"/>
      <c r="N473" s="148"/>
      <c r="O473" s="146"/>
      <c r="P473" s="146"/>
      <c r="Q473" s="146">
        <f>+M473+P473-K473</f>
        <v>0</v>
      </c>
      <c r="R473" s="182"/>
      <c r="S473" s="226"/>
      <c r="T473" s="676"/>
      <c r="U473" s="147"/>
      <c r="V473" s="147"/>
      <c r="W473" s="147"/>
      <c r="X473" s="117"/>
    </row>
    <row r="474" spans="1:24" hidden="1" x14ac:dyDescent="0.2">
      <c r="A474" s="139"/>
      <c r="B474" s="140"/>
      <c r="C474" s="140"/>
      <c r="D474" s="140"/>
      <c r="E474" s="141"/>
      <c r="F474" s="593"/>
      <c r="G474" s="143"/>
      <c r="H474" s="162"/>
      <c r="I474" s="145"/>
      <c r="J474" s="146"/>
      <c r="K474" s="146"/>
      <c r="L474" s="146"/>
      <c r="M474" s="146"/>
      <c r="N474" s="148"/>
      <c r="O474" s="146"/>
      <c r="P474" s="146"/>
      <c r="Q474" s="146"/>
      <c r="R474" s="182"/>
      <c r="S474" s="226"/>
      <c r="T474" s="676"/>
      <c r="U474" s="147"/>
      <c r="V474" s="147"/>
      <c r="W474" s="147"/>
      <c r="X474" s="117"/>
    </row>
    <row r="475" spans="1:24" x14ac:dyDescent="0.2">
      <c r="A475" s="139"/>
      <c r="B475" s="140"/>
      <c r="C475" s="140"/>
      <c r="D475" s="140"/>
      <c r="E475" s="141"/>
      <c r="F475" s="593"/>
      <c r="G475" s="143"/>
      <c r="H475" s="162"/>
      <c r="I475" s="145"/>
      <c r="J475" s="146"/>
      <c r="K475" s="146"/>
      <c r="L475" s="146"/>
      <c r="M475" s="146"/>
      <c r="N475" s="148"/>
      <c r="O475" s="146"/>
      <c r="P475" s="146"/>
      <c r="Q475" s="146"/>
      <c r="R475" s="182"/>
      <c r="S475" s="226"/>
      <c r="T475" s="676"/>
      <c r="U475" s="147"/>
      <c r="V475" s="147"/>
      <c r="W475" s="147"/>
      <c r="X475" s="117"/>
    </row>
    <row r="476" spans="1:24" s="121" customFormat="1" x14ac:dyDescent="0.2">
      <c r="A476" s="167">
        <v>2</v>
      </c>
      <c r="B476" s="647">
        <v>0</v>
      </c>
      <c r="C476" s="647">
        <v>4</v>
      </c>
      <c r="D476" s="647">
        <v>4</v>
      </c>
      <c r="E476" s="163"/>
      <c r="F476" s="601"/>
      <c r="G476" s="164" t="s">
        <v>1733</v>
      </c>
      <c r="H476" s="162"/>
      <c r="I476" s="145"/>
      <c r="J476" s="146"/>
      <c r="K476" s="112">
        <f>+K477+K524+K760+K767+K1989+K2058+K2419+K3161+K3167+K3177</f>
        <v>0</v>
      </c>
      <c r="L476" s="112"/>
      <c r="M476" s="112">
        <f>+M477+M524+M760+M767+M1989+M2058+M2419+M3161+M3167+M3177</f>
        <v>0</v>
      </c>
      <c r="N476" s="148"/>
      <c r="O476" s="146"/>
      <c r="P476" s="112">
        <f>+P477+P524+P760+P767+P1989+P2058+P2419+P3161+P3167+P3177</f>
        <v>11668365</v>
      </c>
      <c r="Q476" s="927">
        <f>+Q477+Q524+Q760+Q767+Q1989+Q2058+Q2419+Q3161+Q3167+Q3177</f>
        <v>11668365</v>
      </c>
      <c r="R476" s="276"/>
      <c r="S476" s="805"/>
      <c r="T476" s="784"/>
      <c r="U476" s="178"/>
      <c r="V476" s="178"/>
      <c r="W476" s="147"/>
      <c r="X476" s="117"/>
    </row>
    <row r="477" spans="1:24" s="121" customFormat="1" hidden="1" x14ac:dyDescent="0.2">
      <c r="A477" s="167">
        <v>2</v>
      </c>
      <c r="B477" s="647">
        <v>0</v>
      </c>
      <c r="C477" s="647">
        <v>4</v>
      </c>
      <c r="D477" s="647">
        <v>4</v>
      </c>
      <c r="E477" s="163" t="s">
        <v>1740</v>
      </c>
      <c r="F477" s="601"/>
      <c r="G477" s="164" t="s">
        <v>2656</v>
      </c>
      <c r="H477" s="162"/>
      <c r="I477" s="145"/>
      <c r="J477" s="146"/>
      <c r="K477" s="146">
        <f>SUM(K478:K521)</f>
        <v>0</v>
      </c>
      <c r="L477" s="146"/>
      <c r="M477" s="146">
        <f>SUM(M478:M521)</f>
        <v>0</v>
      </c>
      <c r="N477" s="148"/>
      <c r="O477" s="146"/>
      <c r="P477" s="112">
        <f>SUM(P478:P521)</f>
        <v>0</v>
      </c>
      <c r="Q477" s="112">
        <f>SUM(Q478:Q521)</f>
        <v>0</v>
      </c>
      <c r="R477" s="182"/>
      <c r="S477" s="226"/>
      <c r="T477" s="676"/>
      <c r="U477" s="147"/>
      <c r="V477" s="147"/>
      <c r="W477" s="147"/>
      <c r="X477" s="117"/>
    </row>
    <row r="478" spans="1:24" ht="24" hidden="1" x14ac:dyDescent="0.2">
      <c r="A478" s="167">
        <v>2</v>
      </c>
      <c r="B478" s="647">
        <v>0</v>
      </c>
      <c r="C478" s="647">
        <v>4</v>
      </c>
      <c r="D478" s="647">
        <v>4</v>
      </c>
      <c r="E478" s="163" t="s">
        <v>1740</v>
      </c>
      <c r="F478" s="593" t="s">
        <v>4675</v>
      </c>
      <c r="G478" s="164"/>
      <c r="H478" s="166">
        <v>42131607</v>
      </c>
      <c r="I478" s="180" t="s">
        <v>4208</v>
      </c>
      <c r="J478" s="146"/>
      <c r="K478" s="146"/>
      <c r="L478" s="146"/>
      <c r="M478" s="146"/>
      <c r="N478" s="676" t="s">
        <v>4737</v>
      </c>
      <c r="O478" s="676">
        <v>1</v>
      </c>
      <c r="P478" s="226">
        <v>0</v>
      </c>
      <c r="Q478" s="226">
        <f>+P478</f>
        <v>0</v>
      </c>
      <c r="R478" s="182" t="s">
        <v>4769</v>
      </c>
      <c r="S478" s="226"/>
      <c r="T478" s="676" t="s">
        <v>4687</v>
      </c>
      <c r="U478" s="147"/>
      <c r="V478" s="147"/>
      <c r="W478" s="147"/>
      <c r="X478" s="117"/>
    </row>
    <row r="479" spans="1:24" ht="24" hidden="1" x14ac:dyDescent="0.2">
      <c r="A479" s="167">
        <v>2</v>
      </c>
      <c r="B479" s="647">
        <v>0</v>
      </c>
      <c r="C479" s="647">
        <v>4</v>
      </c>
      <c r="D479" s="647">
        <v>4</v>
      </c>
      <c r="E479" s="163" t="s">
        <v>1740</v>
      </c>
      <c r="F479" s="593" t="s">
        <v>4675</v>
      </c>
      <c r="G479" s="143"/>
      <c r="H479" s="166">
        <v>42131607</v>
      </c>
      <c r="I479" s="180" t="s">
        <v>3009</v>
      </c>
      <c r="J479" s="146"/>
      <c r="K479" s="146"/>
      <c r="L479" s="146"/>
      <c r="M479" s="146"/>
      <c r="N479" s="676" t="s">
        <v>4737</v>
      </c>
      <c r="O479" s="226">
        <v>2</v>
      </c>
      <c r="P479" s="226">
        <v>0</v>
      </c>
      <c r="Q479" s="226">
        <f>+P479</f>
        <v>0</v>
      </c>
      <c r="R479" s="182" t="s">
        <v>4769</v>
      </c>
      <c r="S479" s="226"/>
      <c r="T479" s="676" t="s">
        <v>4687</v>
      </c>
      <c r="U479" s="147"/>
      <c r="V479" s="147"/>
      <c r="W479" s="147"/>
      <c r="X479" s="117"/>
    </row>
    <row r="480" spans="1:24" hidden="1" x14ac:dyDescent="0.2">
      <c r="A480" s="167">
        <v>2</v>
      </c>
      <c r="B480" s="647">
        <v>0</v>
      </c>
      <c r="C480" s="647">
        <v>4</v>
      </c>
      <c r="D480" s="647">
        <v>4</v>
      </c>
      <c r="E480" s="163" t="s">
        <v>1740</v>
      </c>
      <c r="F480" s="593"/>
      <c r="G480" s="143"/>
      <c r="H480" s="166">
        <v>42130000</v>
      </c>
      <c r="I480" s="180" t="s">
        <v>3010</v>
      </c>
      <c r="J480" s="146"/>
      <c r="K480" s="146"/>
      <c r="L480" s="146"/>
      <c r="M480" s="146"/>
      <c r="N480" s="676"/>
      <c r="O480" s="226"/>
      <c r="P480" s="226"/>
      <c r="Q480" s="226">
        <f t="shared" ref="Q480:Q509" si="10">+P480</f>
        <v>0</v>
      </c>
      <c r="R480" s="182" t="s">
        <v>4769</v>
      </c>
      <c r="S480" s="226"/>
      <c r="T480" s="676"/>
      <c r="U480" s="147"/>
      <c r="V480" s="147"/>
      <c r="W480" s="147"/>
      <c r="X480" s="117"/>
    </row>
    <row r="481" spans="1:24" hidden="1" x14ac:dyDescent="0.2">
      <c r="A481" s="167">
        <v>2</v>
      </c>
      <c r="B481" s="647">
        <v>0</v>
      </c>
      <c r="C481" s="647">
        <v>4</v>
      </c>
      <c r="D481" s="647">
        <v>4</v>
      </c>
      <c r="E481" s="163" t="s">
        <v>1740</v>
      </c>
      <c r="F481" s="593"/>
      <c r="G481" s="143"/>
      <c r="H481" s="166">
        <v>42130000</v>
      </c>
      <c r="I481" s="180" t="s">
        <v>3889</v>
      </c>
      <c r="J481" s="146"/>
      <c r="K481" s="146"/>
      <c r="L481" s="146"/>
      <c r="M481" s="146"/>
      <c r="N481" s="676"/>
      <c r="O481" s="226"/>
      <c r="P481" s="226"/>
      <c r="Q481" s="226">
        <f t="shared" si="10"/>
        <v>0</v>
      </c>
      <c r="R481" s="182" t="s">
        <v>4769</v>
      </c>
      <c r="S481" s="226"/>
      <c r="T481" s="676"/>
      <c r="U481" s="147"/>
      <c r="V481" s="147"/>
      <c r="W481" s="147"/>
      <c r="X481" s="117"/>
    </row>
    <row r="482" spans="1:24" hidden="1" x14ac:dyDescent="0.2">
      <c r="A482" s="167">
        <v>2</v>
      </c>
      <c r="B482" s="647">
        <v>0</v>
      </c>
      <c r="C482" s="647">
        <v>4</v>
      </c>
      <c r="D482" s="647">
        <v>4</v>
      </c>
      <c r="E482" s="163" t="s">
        <v>1740</v>
      </c>
      <c r="F482" s="593"/>
      <c r="G482" s="143"/>
      <c r="H482" s="166">
        <v>42130000</v>
      </c>
      <c r="I482" s="180" t="s">
        <v>3011</v>
      </c>
      <c r="J482" s="146"/>
      <c r="K482" s="146"/>
      <c r="L482" s="146"/>
      <c r="M482" s="146"/>
      <c r="N482" s="676"/>
      <c r="O482" s="226"/>
      <c r="P482" s="226"/>
      <c r="Q482" s="226">
        <f t="shared" si="10"/>
        <v>0</v>
      </c>
      <c r="R482" s="182" t="s">
        <v>4769</v>
      </c>
      <c r="S482" s="226"/>
      <c r="T482" s="676"/>
      <c r="U482" s="147"/>
      <c r="V482" s="147"/>
      <c r="W482" s="147"/>
      <c r="X482" s="117"/>
    </row>
    <row r="483" spans="1:24" hidden="1" x14ac:dyDescent="0.2">
      <c r="A483" s="167">
        <v>2</v>
      </c>
      <c r="B483" s="647">
        <v>0</v>
      </c>
      <c r="C483" s="647">
        <v>4</v>
      </c>
      <c r="D483" s="647">
        <v>4</v>
      </c>
      <c r="E483" s="163" t="s">
        <v>1740</v>
      </c>
      <c r="F483" s="593"/>
      <c r="G483" s="143"/>
      <c r="H483" s="166">
        <v>42130000</v>
      </c>
      <c r="I483" s="180" t="s">
        <v>3785</v>
      </c>
      <c r="J483" s="146"/>
      <c r="K483" s="146"/>
      <c r="L483" s="146"/>
      <c r="M483" s="146"/>
      <c r="N483" s="676"/>
      <c r="O483" s="226"/>
      <c r="P483" s="226"/>
      <c r="Q483" s="226">
        <f t="shared" si="10"/>
        <v>0</v>
      </c>
      <c r="R483" s="182" t="s">
        <v>4769</v>
      </c>
      <c r="S483" s="226"/>
      <c r="T483" s="676"/>
      <c r="U483" s="147"/>
      <c r="V483" s="147"/>
      <c r="W483" s="147"/>
      <c r="X483" s="117"/>
    </row>
    <row r="484" spans="1:24" ht="24" hidden="1" x14ac:dyDescent="0.2">
      <c r="A484" s="167">
        <v>2</v>
      </c>
      <c r="B484" s="647">
        <v>0</v>
      </c>
      <c r="C484" s="647">
        <v>4</v>
      </c>
      <c r="D484" s="647">
        <v>4</v>
      </c>
      <c r="E484" s="163" t="s">
        <v>1740</v>
      </c>
      <c r="F484" s="593" t="s">
        <v>4675</v>
      </c>
      <c r="G484" s="143"/>
      <c r="H484" s="166">
        <v>42131600</v>
      </c>
      <c r="I484" s="180" t="s">
        <v>3786</v>
      </c>
      <c r="J484" s="146"/>
      <c r="K484" s="146"/>
      <c r="L484" s="146"/>
      <c r="M484" s="146"/>
      <c r="N484" s="676" t="s">
        <v>4737</v>
      </c>
      <c r="O484" s="226">
        <v>2</v>
      </c>
      <c r="P484" s="226">
        <v>0</v>
      </c>
      <c r="Q484" s="226">
        <f t="shared" si="10"/>
        <v>0</v>
      </c>
      <c r="R484" s="182" t="s">
        <v>4769</v>
      </c>
      <c r="S484" s="226"/>
      <c r="T484" s="676" t="s">
        <v>4687</v>
      </c>
      <c r="U484" s="147"/>
      <c r="V484" s="147"/>
      <c r="W484" s="147"/>
      <c r="X484" s="117"/>
    </row>
    <row r="485" spans="1:24" ht="24" hidden="1" x14ac:dyDescent="0.2">
      <c r="A485" s="167">
        <v>2</v>
      </c>
      <c r="B485" s="647">
        <v>0</v>
      </c>
      <c r="C485" s="647">
        <v>4</v>
      </c>
      <c r="D485" s="647">
        <v>4</v>
      </c>
      <c r="E485" s="163" t="s">
        <v>1740</v>
      </c>
      <c r="F485" s="593" t="s">
        <v>4675</v>
      </c>
      <c r="G485" s="143"/>
      <c r="H485" s="166">
        <v>42131600</v>
      </c>
      <c r="I485" s="180" t="s">
        <v>3282</v>
      </c>
      <c r="J485" s="146"/>
      <c r="K485" s="146"/>
      <c r="L485" s="146"/>
      <c r="M485" s="146"/>
      <c r="N485" s="676" t="s">
        <v>4737</v>
      </c>
      <c r="O485" s="226">
        <v>14</v>
      </c>
      <c r="P485" s="226">
        <v>0</v>
      </c>
      <c r="Q485" s="226">
        <f t="shared" si="10"/>
        <v>0</v>
      </c>
      <c r="R485" s="182" t="s">
        <v>4769</v>
      </c>
      <c r="S485" s="226"/>
      <c r="T485" s="676" t="s">
        <v>4687</v>
      </c>
      <c r="U485" s="147"/>
      <c r="V485" s="147"/>
      <c r="W485" s="147"/>
      <c r="X485" s="117"/>
    </row>
    <row r="486" spans="1:24" ht="36.75" hidden="1" customHeight="1" x14ac:dyDescent="0.2">
      <c r="A486" s="167">
        <v>2</v>
      </c>
      <c r="B486" s="647">
        <v>0</v>
      </c>
      <c r="C486" s="647">
        <v>4</v>
      </c>
      <c r="D486" s="647">
        <v>4</v>
      </c>
      <c r="E486" s="163" t="s">
        <v>1740</v>
      </c>
      <c r="F486" s="593" t="s">
        <v>4675</v>
      </c>
      <c r="G486" s="143"/>
      <c r="H486" s="166">
        <v>53102708</v>
      </c>
      <c r="I486" s="180" t="s">
        <v>4300</v>
      </c>
      <c r="J486" s="146"/>
      <c r="K486" s="146"/>
      <c r="L486" s="146"/>
      <c r="M486" s="146"/>
      <c r="N486" s="676" t="s">
        <v>4737</v>
      </c>
      <c r="O486" s="226">
        <v>10</v>
      </c>
      <c r="P486" s="226">
        <v>0</v>
      </c>
      <c r="Q486" s="226">
        <f t="shared" si="10"/>
        <v>0</v>
      </c>
      <c r="R486" s="182" t="s">
        <v>4769</v>
      </c>
      <c r="S486" s="226"/>
      <c r="T486" s="676" t="s">
        <v>4687</v>
      </c>
      <c r="U486" s="147"/>
      <c r="V486" s="147"/>
      <c r="W486" s="147"/>
      <c r="X486" s="117"/>
    </row>
    <row r="487" spans="1:24" ht="34.5" hidden="1" customHeight="1" x14ac:dyDescent="0.2">
      <c r="A487" s="167">
        <v>2</v>
      </c>
      <c r="B487" s="647">
        <v>0</v>
      </c>
      <c r="C487" s="647">
        <v>4</v>
      </c>
      <c r="D487" s="647">
        <v>4</v>
      </c>
      <c r="E487" s="163" t="s">
        <v>1740</v>
      </c>
      <c r="F487" s="593" t="s">
        <v>4675</v>
      </c>
      <c r="G487" s="143"/>
      <c r="H487" s="166">
        <v>53102708</v>
      </c>
      <c r="I487" s="180" t="s">
        <v>3787</v>
      </c>
      <c r="J487" s="146"/>
      <c r="K487" s="146"/>
      <c r="L487" s="146"/>
      <c r="M487" s="146"/>
      <c r="N487" s="676" t="s">
        <v>4737</v>
      </c>
      <c r="O487" s="226"/>
      <c r="P487" s="226"/>
      <c r="Q487" s="226">
        <f t="shared" si="10"/>
        <v>0</v>
      </c>
      <c r="R487" s="182" t="s">
        <v>4769</v>
      </c>
      <c r="S487" s="226"/>
      <c r="T487" s="676" t="s">
        <v>4687</v>
      </c>
      <c r="U487" s="147"/>
      <c r="V487" s="147"/>
      <c r="W487" s="147"/>
      <c r="X487" s="117"/>
    </row>
    <row r="488" spans="1:24" ht="24" hidden="1" x14ac:dyDescent="0.2">
      <c r="A488" s="167">
        <v>2</v>
      </c>
      <c r="B488" s="647">
        <v>0</v>
      </c>
      <c r="C488" s="647">
        <v>4</v>
      </c>
      <c r="D488" s="647">
        <v>4</v>
      </c>
      <c r="E488" s="163" t="s">
        <v>1740</v>
      </c>
      <c r="F488" s="593" t="s">
        <v>4675</v>
      </c>
      <c r="G488" s="143"/>
      <c r="H488" s="166">
        <v>53102708</v>
      </c>
      <c r="I488" s="180" t="s">
        <v>3788</v>
      </c>
      <c r="J488" s="146"/>
      <c r="K488" s="146"/>
      <c r="L488" s="146"/>
      <c r="M488" s="146"/>
      <c r="N488" s="676" t="s">
        <v>4737</v>
      </c>
      <c r="O488" s="226">
        <v>2</v>
      </c>
      <c r="P488" s="226">
        <v>0</v>
      </c>
      <c r="Q488" s="226">
        <f t="shared" si="10"/>
        <v>0</v>
      </c>
      <c r="R488" s="182" t="s">
        <v>4769</v>
      </c>
      <c r="S488" s="226"/>
      <c r="T488" s="676" t="s">
        <v>4687</v>
      </c>
      <c r="U488" s="147"/>
      <c r="V488" s="147"/>
      <c r="W488" s="147"/>
      <c r="X488" s="117"/>
    </row>
    <row r="489" spans="1:24" ht="24" hidden="1" x14ac:dyDescent="0.2">
      <c r="A489" s="167">
        <v>2</v>
      </c>
      <c r="B489" s="647">
        <v>0</v>
      </c>
      <c r="C489" s="647">
        <v>4</v>
      </c>
      <c r="D489" s="647">
        <v>4</v>
      </c>
      <c r="E489" s="163" t="s">
        <v>1740</v>
      </c>
      <c r="F489" s="593" t="s">
        <v>4675</v>
      </c>
      <c r="G489" s="143"/>
      <c r="H489" s="162">
        <v>53111602</v>
      </c>
      <c r="I489" s="145" t="s">
        <v>3283</v>
      </c>
      <c r="J489" s="146"/>
      <c r="K489" s="146"/>
      <c r="L489" s="146"/>
      <c r="M489" s="146"/>
      <c r="N489" s="148" t="s">
        <v>4738</v>
      </c>
      <c r="O489" s="146">
        <v>8</v>
      </c>
      <c r="P489" s="146"/>
      <c r="Q489" s="146">
        <f t="shared" si="10"/>
        <v>0</v>
      </c>
      <c r="R489" s="182" t="s">
        <v>4769</v>
      </c>
      <c r="S489" s="226"/>
      <c r="T489" s="676" t="s">
        <v>4687</v>
      </c>
      <c r="U489" s="147"/>
      <c r="V489" s="147"/>
      <c r="W489" s="147"/>
      <c r="X489" s="117"/>
    </row>
    <row r="490" spans="1:24" ht="24" hidden="1" x14ac:dyDescent="0.2">
      <c r="A490" s="167">
        <v>2</v>
      </c>
      <c r="B490" s="647">
        <v>0</v>
      </c>
      <c r="C490" s="647">
        <v>4</v>
      </c>
      <c r="D490" s="647">
        <v>4</v>
      </c>
      <c r="E490" s="163" t="s">
        <v>1740</v>
      </c>
      <c r="F490" s="593" t="s">
        <v>4675</v>
      </c>
      <c r="G490" s="143"/>
      <c r="H490" s="162">
        <v>53111601</v>
      </c>
      <c r="I490" s="145" t="s">
        <v>3284</v>
      </c>
      <c r="J490" s="146"/>
      <c r="K490" s="146"/>
      <c r="L490" s="146"/>
      <c r="M490" s="146"/>
      <c r="N490" s="148" t="s">
        <v>4738</v>
      </c>
      <c r="O490" s="146"/>
      <c r="P490" s="146"/>
      <c r="Q490" s="146">
        <f t="shared" si="10"/>
        <v>0</v>
      </c>
      <c r="R490" s="182" t="s">
        <v>4769</v>
      </c>
      <c r="S490" s="226"/>
      <c r="T490" s="676" t="s">
        <v>4687</v>
      </c>
      <c r="U490" s="147"/>
      <c r="V490" s="147"/>
      <c r="W490" s="147"/>
      <c r="X490" s="117"/>
    </row>
    <row r="491" spans="1:24" hidden="1" x14ac:dyDescent="0.2">
      <c r="A491" s="167">
        <v>2</v>
      </c>
      <c r="B491" s="647">
        <v>0</v>
      </c>
      <c r="C491" s="647">
        <v>4</v>
      </c>
      <c r="D491" s="647">
        <v>4</v>
      </c>
      <c r="E491" s="163" t="s">
        <v>1740</v>
      </c>
      <c r="F491" s="593"/>
      <c r="G491" s="143"/>
      <c r="H491" s="162">
        <v>42130000</v>
      </c>
      <c r="I491" s="145" t="s">
        <v>3007</v>
      </c>
      <c r="J491" s="146"/>
      <c r="K491" s="146"/>
      <c r="L491" s="146"/>
      <c r="M491" s="146"/>
      <c r="N491" s="148"/>
      <c r="O491" s="146"/>
      <c r="P491" s="146"/>
      <c r="Q491" s="146">
        <f t="shared" si="10"/>
        <v>0</v>
      </c>
      <c r="R491" s="182" t="s">
        <v>4769</v>
      </c>
      <c r="S491" s="226"/>
      <c r="T491" s="676"/>
      <c r="U491" s="147"/>
      <c r="V491" s="147"/>
      <c r="W491" s="147"/>
      <c r="X491" s="117"/>
    </row>
    <row r="492" spans="1:24" hidden="1" x14ac:dyDescent="0.2">
      <c r="A492" s="167">
        <v>2</v>
      </c>
      <c r="B492" s="647">
        <v>0</v>
      </c>
      <c r="C492" s="647">
        <v>4</v>
      </c>
      <c r="D492" s="647">
        <v>4</v>
      </c>
      <c r="E492" s="163" t="s">
        <v>1740</v>
      </c>
      <c r="F492" s="593"/>
      <c r="G492" s="143"/>
      <c r="H492" s="162">
        <v>42130000</v>
      </c>
      <c r="I492" s="145" t="s">
        <v>3888</v>
      </c>
      <c r="J492" s="146"/>
      <c r="K492" s="146"/>
      <c r="L492" s="146"/>
      <c r="M492" s="146"/>
      <c r="N492" s="148"/>
      <c r="O492" s="146"/>
      <c r="P492" s="146"/>
      <c r="Q492" s="146">
        <f t="shared" si="10"/>
        <v>0</v>
      </c>
      <c r="R492" s="182" t="s">
        <v>4769</v>
      </c>
      <c r="S492" s="226"/>
      <c r="T492" s="676"/>
      <c r="U492" s="147"/>
      <c r="V492" s="147"/>
      <c r="W492" s="147"/>
      <c r="X492" s="117"/>
    </row>
    <row r="493" spans="1:24" hidden="1" x14ac:dyDescent="0.2">
      <c r="A493" s="167">
        <v>2</v>
      </c>
      <c r="B493" s="647">
        <v>0</v>
      </c>
      <c r="C493" s="647">
        <v>4</v>
      </c>
      <c r="D493" s="647">
        <v>4</v>
      </c>
      <c r="E493" s="163" t="s">
        <v>1740</v>
      </c>
      <c r="F493" s="593"/>
      <c r="G493" s="143"/>
      <c r="H493" s="162">
        <v>42130000</v>
      </c>
      <c r="I493" s="145" t="s">
        <v>3644</v>
      </c>
      <c r="J493" s="146"/>
      <c r="K493" s="146"/>
      <c r="L493" s="146"/>
      <c r="M493" s="146"/>
      <c r="N493" s="148"/>
      <c r="O493" s="146"/>
      <c r="P493" s="146"/>
      <c r="Q493" s="146">
        <f t="shared" si="10"/>
        <v>0</v>
      </c>
      <c r="R493" s="182" t="s">
        <v>4769</v>
      </c>
      <c r="S493" s="226"/>
      <c r="T493" s="676"/>
      <c r="U493" s="147"/>
      <c r="V493" s="147"/>
      <c r="W493" s="147"/>
      <c r="X493" s="117"/>
    </row>
    <row r="494" spans="1:24" hidden="1" x14ac:dyDescent="0.2">
      <c r="A494" s="167">
        <v>2</v>
      </c>
      <c r="B494" s="647">
        <v>0</v>
      </c>
      <c r="C494" s="647">
        <v>4</v>
      </c>
      <c r="D494" s="647">
        <v>4</v>
      </c>
      <c r="E494" s="163" t="s">
        <v>1740</v>
      </c>
      <c r="F494" s="593"/>
      <c r="G494" s="143"/>
      <c r="H494" s="162">
        <v>42130000</v>
      </c>
      <c r="I494" s="145" t="s">
        <v>3645</v>
      </c>
      <c r="J494" s="146"/>
      <c r="K494" s="146"/>
      <c r="L494" s="146"/>
      <c r="M494" s="146"/>
      <c r="N494" s="148"/>
      <c r="O494" s="146"/>
      <c r="P494" s="146"/>
      <c r="Q494" s="146">
        <f t="shared" si="10"/>
        <v>0</v>
      </c>
      <c r="R494" s="182" t="s">
        <v>4769</v>
      </c>
      <c r="S494" s="226"/>
      <c r="T494" s="676"/>
      <c r="U494" s="147"/>
      <c r="V494" s="147"/>
      <c r="W494" s="147"/>
      <c r="X494" s="117"/>
    </row>
    <row r="495" spans="1:24" ht="24" hidden="1" x14ac:dyDescent="0.2">
      <c r="A495" s="167">
        <v>2</v>
      </c>
      <c r="B495" s="647">
        <v>0</v>
      </c>
      <c r="C495" s="647">
        <v>4</v>
      </c>
      <c r="D495" s="647">
        <v>4</v>
      </c>
      <c r="E495" s="163" t="s">
        <v>1740</v>
      </c>
      <c r="F495" s="593" t="s">
        <v>4675</v>
      </c>
      <c r="G495" s="143"/>
      <c r="H495" s="162">
        <v>53111601</v>
      </c>
      <c r="I495" s="145" t="s">
        <v>3646</v>
      </c>
      <c r="J495" s="146"/>
      <c r="K495" s="146"/>
      <c r="L495" s="146"/>
      <c r="M495" s="146"/>
      <c r="N495" s="148" t="s">
        <v>4738</v>
      </c>
      <c r="O495" s="146">
        <v>2</v>
      </c>
      <c r="P495" s="146"/>
      <c r="Q495" s="146">
        <f t="shared" si="10"/>
        <v>0</v>
      </c>
      <c r="R495" s="182" t="s">
        <v>4769</v>
      </c>
      <c r="S495" s="226"/>
      <c r="T495" s="676" t="s">
        <v>4687</v>
      </c>
      <c r="U495" s="147"/>
      <c r="V495" s="147"/>
      <c r="W495" s="147"/>
      <c r="X495" s="117"/>
    </row>
    <row r="496" spans="1:24" ht="24" hidden="1" x14ac:dyDescent="0.2">
      <c r="A496" s="167">
        <v>2</v>
      </c>
      <c r="B496" s="647">
        <v>0</v>
      </c>
      <c r="C496" s="647">
        <v>4</v>
      </c>
      <c r="D496" s="647">
        <v>4</v>
      </c>
      <c r="E496" s="163" t="s">
        <v>1740</v>
      </c>
      <c r="F496" s="593" t="s">
        <v>4675</v>
      </c>
      <c r="G496" s="143"/>
      <c r="H496" s="162">
        <v>53111602</v>
      </c>
      <c r="I496" s="145" t="s">
        <v>3647</v>
      </c>
      <c r="J496" s="146"/>
      <c r="K496" s="146"/>
      <c r="L496" s="146"/>
      <c r="M496" s="146"/>
      <c r="N496" s="148" t="s">
        <v>4738</v>
      </c>
      <c r="O496" s="146">
        <v>1</v>
      </c>
      <c r="P496" s="146"/>
      <c r="Q496" s="146">
        <f t="shared" si="10"/>
        <v>0</v>
      </c>
      <c r="R496" s="182" t="s">
        <v>4769</v>
      </c>
      <c r="S496" s="226"/>
      <c r="T496" s="676" t="s">
        <v>4687</v>
      </c>
      <c r="U496" s="147"/>
      <c r="V496" s="147"/>
      <c r="W496" s="147"/>
      <c r="X496" s="117"/>
    </row>
    <row r="497" spans="1:24" hidden="1" x14ac:dyDescent="0.2">
      <c r="A497" s="167">
        <v>2</v>
      </c>
      <c r="B497" s="647">
        <v>0</v>
      </c>
      <c r="C497" s="647">
        <v>4</v>
      </c>
      <c r="D497" s="647">
        <v>4</v>
      </c>
      <c r="E497" s="163" t="s">
        <v>1740</v>
      </c>
      <c r="F497" s="593"/>
      <c r="G497" s="143"/>
      <c r="H497" s="162">
        <v>42130000</v>
      </c>
      <c r="I497" s="145" t="s">
        <v>4210</v>
      </c>
      <c r="J497" s="146"/>
      <c r="K497" s="146"/>
      <c r="L497" s="146"/>
      <c r="M497" s="146"/>
      <c r="N497" s="148"/>
      <c r="O497" s="146"/>
      <c r="P497" s="146"/>
      <c r="Q497" s="146">
        <f t="shared" si="10"/>
        <v>0</v>
      </c>
      <c r="R497" s="182" t="s">
        <v>4769</v>
      </c>
      <c r="S497" s="226"/>
      <c r="T497" s="676"/>
      <c r="U497" s="147"/>
      <c r="V497" s="147"/>
      <c r="W497" s="147"/>
      <c r="X497" s="117"/>
    </row>
    <row r="498" spans="1:24" hidden="1" x14ac:dyDescent="0.2">
      <c r="A498" s="167">
        <v>2</v>
      </c>
      <c r="B498" s="647">
        <v>0</v>
      </c>
      <c r="C498" s="647">
        <v>4</v>
      </c>
      <c r="D498" s="647">
        <v>4</v>
      </c>
      <c r="E498" s="163" t="s">
        <v>1740</v>
      </c>
      <c r="F498" s="593"/>
      <c r="G498" s="143"/>
      <c r="H498" s="177"/>
      <c r="I498" s="179"/>
      <c r="J498" s="146"/>
      <c r="K498" s="146"/>
      <c r="L498" s="146"/>
      <c r="M498" s="146"/>
      <c r="N498" s="148"/>
      <c r="O498" s="146"/>
      <c r="P498" s="146"/>
      <c r="Q498" s="146">
        <f t="shared" si="10"/>
        <v>0</v>
      </c>
      <c r="R498" s="182" t="s">
        <v>4769</v>
      </c>
      <c r="S498" s="226"/>
      <c r="T498" s="676"/>
      <c r="U498" s="147"/>
      <c r="V498" s="147"/>
      <c r="W498" s="147"/>
      <c r="X498" s="117"/>
    </row>
    <row r="499" spans="1:24" ht="24" hidden="1" x14ac:dyDescent="0.2">
      <c r="A499" s="167">
        <v>2</v>
      </c>
      <c r="B499" s="647">
        <v>0</v>
      </c>
      <c r="C499" s="647">
        <v>4</v>
      </c>
      <c r="D499" s="647">
        <v>4</v>
      </c>
      <c r="E499" s="163" t="s">
        <v>1740</v>
      </c>
      <c r="F499" s="593" t="s">
        <v>4675</v>
      </c>
      <c r="G499" s="143"/>
      <c r="H499" s="162"/>
      <c r="I499" s="145"/>
      <c r="J499" s="146"/>
      <c r="K499" s="146"/>
      <c r="L499" s="146"/>
      <c r="M499" s="146"/>
      <c r="N499" s="148"/>
      <c r="O499" s="146"/>
      <c r="P499" s="146"/>
      <c r="Q499" s="146">
        <f t="shared" si="10"/>
        <v>0</v>
      </c>
      <c r="R499" s="182" t="s">
        <v>4769</v>
      </c>
      <c r="S499" s="226"/>
      <c r="T499" s="676" t="s">
        <v>4687</v>
      </c>
      <c r="U499" s="147"/>
      <c r="V499" s="147"/>
      <c r="W499" s="147"/>
      <c r="X499" s="117"/>
    </row>
    <row r="500" spans="1:24" hidden="1" x14ac:dyDescent="0.2">
      <c r="A500" s="167">
        <v>2</v>
      </c>
      <c r="B500" s="647">
        <v>0</v>
      </c>
      <c r="C500" s="647">
        <v>4</v>
      </c>
      <c r="D500" s="647">
        <v>4</v>
      </c>
      <c r="E500" s="163" t="s">
        <v>1740</v>
      </c>
      <c r="F500" s="593"/>
      <c r="G500" s="143"/>
      <c r="H500" s="162">
        <v>42130000</v>
      </c>
      <c r="I500" s="145" t="s">
        <v>3599</v>
      </c>
      <c r="J500" s="146"/>
      <c r="K500" s="146"/>
      <c r="L500" s="146"/>
      <c r="M500" s="146"/>
      <c r="N500" s="148"/>
      <c r="O500" s="146"/>
      <c r="P500" s="146"/>
      <c r="Q500" s="146">
        <f t="shared" si="10"/>
        <v>0</v>
      </c>
      <c r="R500" s="182" t="s">
        <v>4769</v>
      </c>
      <c r="S500" s="226"/>
      <c r="T500" s="676"/>
      <c r="U500" s="147"/>
      <c r="V500" s="147"/>
      <c r="W500" s="147"/>
      <c r="X500" s="117"/>
    </row>
    <row r="501" spans="1:24" hidden="1" x14ac:dyDescent="0.2">
      <c r="A501" s="167">
        <v>2</v>
      </c>
      <c r="B501" s="647">
        <v>0</v>
      </c>
      <c r="C501" s="647">
        <v>4</v>
      </c>
      <c r="D501" s="647">
        <v>4</v>
      </c>
      <c r="E501" s="163" t="s">
        <v>1740</v>
      </c>
      <c r="F501" s="593"/>
      <c r="G501" s="143"/>
      <c r="H501" s="162">
        <v>42130000</v>
      </c>
      <c r="I501" s="145" t="s">
        <v>3600</v>
      </c>
      <c r="J501" s="146"/>
      <c r="K501" s="146"/>
      <c r="L501" s="146"/>
      <c r="M501" s="146"/>
      <c r="N501" s="148"/>
      <c r="O501" s="146"/>
      <c r="P501" s="146"/>
      <c r="Q501" s="146">
        <f t="shared" si="10"/>
        <v>0</v>
      </c>
      <c r="R501" s="182" t="s">
        <v>4769</v>
      </c>
      <c r="S501" s="226"/>
      <c r="T501" s="676"/>
      <c r="U501" s="147"/>
      <c r="V501" s="147"/>
      <c r="W501" s="147"/>
      <c r="X501" s="117"/>
    </row>
    <row r="502" spans="1:24" hidden="1" x14ac:dyDescent="0.2">
      <c r="A502" s="167">
        <v>2</v>
      </c>
      <c r="B502" s="647">
        <v>0</v>
      </c>
      <c r="C502" s="647">
        <v>4</v>
      </c>
      <c r="D502" s="647">
        <v>4</v>
      </c>
      <c r="E502" s="163" t="s">
        <v>1740</v>
      </c>
      <c r="F502" s="593"/>
      <c r="G502" s="143"/>
      <c r="H502" s="162">
        <v>42130000</v>
      </c>
      <c r="I502" s="145" t="s">
        <v>3601</v>
      </c>
      <c r="J502" s="146"/>
      <c r="K502" s="146"/>
      <c r="L502" s="146"/>
      <c r="M502" s="146"/>
      <c r="N502" s="148"/>
      <c r="O502" s="146"/>
      <c r="P502" s="146"/>
      <c r="Q502" s="146">
        <f t="shared" si="10"/>
        <v>0</v>
      </c>
      <c r="R502" s="182" t="s">
        <v>4769</v>
      </c>
      <c r="S502" s="226"/>
      <c r="T502" s="676"/>
      <c r="U502" s="147"/>
      <c r="V502" s="147"/>
      <c r="W502" s="147"/>
      <c r="X502" s="117"/>
    </row>
    <row r="503" spans="1:24" hidden="1" x14ac:dyDescent="0.2">
      <c r="A503" s="167">
        <v>2</v>
      </c>
      <c r="B503" s="647">
        <v>0</v>
      </c>
      <c r="C503" s="647">
        <v>4</v>
      </c>
      <c r="D503" s="647">
        <v>4</v>
      </c>
      <c r="E503" s="163" t="s">
        <v>1740</v>
      </c>
      <c r="F503" s="593"/>
      <c r="G503" s="143"/>
      <c r="H503" s="162">
        <v>42130000</v>
      </c>
      <c r="I503" s="145" t="s">
        <v>3602</v>
      </c>
      <c r="J503" s="146"/>
      <c r="K503" s="146"/>
      <c r="L503" s="146"/>
      <c r="M503" s="146"/>
      <c r="N503" s="148"/>
      <c r="O503" s="146"/>
      <c r="P503" s="146"/>
      <c r="Q503" s="146">
        <f t="shared" si="10"/>
        <v>0</v>
      </c>
      <c r="R503" s="182" t="s">
        <v>4769</v>
      </c>
      <c r="S503" s="226"/>
      <c r="T503" s="676"/>
      <c r="U503" s="147"/>
      <c r="V503" s="147"/>
      <c r="W503" s="147"/>
      <c r="X503" s="117"/>
    </row>
    <row r="504" spans="1:24" hidden="1" x14ac:dyDescent="0.2">
      <c r="A504" s="167">
        <v>2</v>
      </c>
      <c r="B504" s="647">
        <v>0</v>
      </c>
      <c r="C504" s="647">
        <v>4</v>
      </c>
      <c r="D504" s="647">
        <v>4</v>
      </c>
      <c r="E504" s="163" t="s">
        <v>1740</v>
      </c>
      <c r="F504" s="593"/>
      <c r="G504" s="143"/>
      <c r="H504" s="162">
        <v>42130000</v>
      </c>
      <c r="I504" s="145" t="s">
        <v>3603</v>
      </c>
      <c r="J504" s="146"/>
      <c r="K504" s="146"/>
      <c r="L504" s="146"/>
      <c r="M504" s="146"/>
      <c r="N504" s="148"/>
      <c r="O504" s="146"/>
      <c r="P504" s="146"/>
      <c r="Q504" s="146">
        <f t="shared" si="10"/>
        <v>0</v>
      </c>
      <c r="R504" s="182" t="s">
        <v>4769</v>
      </c>
      <c r="S504" s="226"/>
      <c r="T504" s="676"/>
      <c r="U504" s="147"/>
      <c r="V504" s="147"/>
      <c r="W504" s="147"/>
      <c r="X504" s="117"/>
    </row>
    <row r="505" spans="1:24" hidden="1" x14ac:dyDescent="0.2">
      <c r="A505" s="167">
        <v>2</v>
      </c>
      <c r="B505" s="647">
        <v>0</v>
      </c>
      <c r="C505" s="647">
        <v>4</v>
      </c>
      <c r="D505" s="647">
        <v>4</v>
      </c>
      <c r="E505" s="163" t="s">
        <v>1740</v>
      </c>
      <c r="F505" s="593"/>
      <c r="G505" s="143"/>
      <c r="H505" s="162">
        <v>42130000</v>
      </c>
      <c r="I505" s="145" t="s">
        <v>2576</v>
      </c>
      <c r="J505" s="146"/>
      <c r="K505" s="146"/>
      <c r="L505" s="146"/>
      <c r="M505" s="146"/>
      <c r="N505" s="148"/>
      <c r="O505" s="146"/>
      <c r="P505" s="146"/>
      <c r="Q505" s="146">
        <f t="shared" si="10"/>
        <v>0</v>
      </c>
      <c r="R505" s="182" t="s">
        <v>4769</v>
      </c>
      <c r="S505" s="226"/>
      <c r="T505" s="676"/>
      <c r="U505" s="147"/>
      <c r="V505" s="147"/>
      <c r="W505" s="147"/>
      <c r="X505" s="117"/>
    </row>
    <row r="506" spans="1:24" hidden="1" x14ac:dyDescent="0.2">
      <c r="A506" s="167">
        <v>2</v>
      </c>
      <c r="B506" s="647">
        <v>0</v>
      </c>
      <c r="C506" s="647">
        <v>4</v>
      </c>
      <c r="D506" s="647">
        <v>4</v>
      </c>
      <c r="E506" s="163" t="s">
        <v>1740</v>
      </c>
      <c r="F506" s="593"/>
      <c r="G506" s="143"/>
      <c r="H506" s="162">
        <v>42130000</v>
      </c>
      <c r="I506" s="145" t="s">
        <v>2568</v>
      </c>
      <c r="J506" s="146"/>
      <c r="K506" s="146"/>
      <c r="L506" s="146"/>
      <c r="M506" s="146"/>
      <c r="N506" s="148"/>
      <c r="O506" s="146"/>
      <c r="P506" s="146"/>
      <c r="Q506" s="146">
        <f t="shared" si="10"/>
        <v>0</v>
      </c>
      <c r="R506" s="182" t="s">
        <v>4769</v>
      </c>
      <c r="S506" s="226"/>
      <c r="T506" s="676"/>
      <c r="U506" s="147"/>
      <c r="V506" s="147"/>
      <c r="W506" s="147"/>
      <c r="X506" s="117"/>
    </row>
    <row r="507" spans="1:24" hidden="1" x14ac:dyDescent="0.2">
      <c r="A507" s="167">
        <v>2</v>
      </c>
      <c r="B507" s="647">
        <v>0</v>
      </c>
      <c r="C507" s="647">
        <v>4</v>
      </c>
      <c r="D507" s="647">
        <v>4</v>
      </c>
      <c r="E507" s="163" t="s">
        <v>1740</v>
      </c>
      <c r="F507" s="593"/>
      <c r="G507" s="143"/>
      <c r="H507" s="162">
        <v>42130000</v>
      </c>
      <c r="I507" s="145" t="s">
        <v>2569</v>
      </c>
      <c r="J507" s="146"/>
      <c r="K507" s="146"/>
      <c r="L507" s="146"/>
      <c r="M507" s="146"/>
      <c r="N507" s="148"/>
      <c r="O507" s="146"/>
      <c r="P507" s="146"/>
      <c r="Q507" s="146">
        <f t="shared" si="10"/>
        <v>0</v>
      </c>
      <c r="R507" s="182" t="s">
        <v>4769</v>
      </c>
      <c r="S507" s="226"/>
      <c r="T507" s="676"/>
      <c r="U507" s="147"/>
      <c r="V507" s="147"/>
      <c r="W507" s="147"/>
      <c r="X507" s="117"/>
    </row>
    <row r="508" spans="1:24" hidden="1" x14ac:dyDescent="0.2">
      <c r="A508" s="167">
        <v>2</v>
      </c>
      <c r="B508" s="647">
        <v>0</v>
      </c>
      <c r="C508" s="647">
        <v>4</v>
      </c>
      <c r="D508" s="647">
        <v>4</v>
      </c>
      <c r="E508" s="163" t="s">
        <v>1740</v>
      </c>
      <c r="F508" s="593"/>
      <c r="G508" s="143"/>
      <c r="H508" s="162">
        <v>42130000</v>
      </c>
      <c r="I508" s="145" t="s">
        <v>3652</v>
      </c>
      <c r="J508" s="146"/>
      <c r="K508" s="146"/>
      <c r="L508" s="146"/>
      <c r="M508" s="146"/>
      <c r="N508" s="148"/>
      <c r="O508" s="146"/>
      <c r="P508" s="146"/>
      <c r="Q508" s="146">
        <f t="shared" si="10"/>
        <v>0</v>
      </c>
      <c r="R508" s="182" t="s">
        <v>4769</v>
      </c>
      <c r="S508" s="226"/>
      <c r="T508" s="676"/>
      <c r="U508" s="147"/>
      <c r="V508" s="147"/>
      <c r="W508" s="147"/>
      <c r="X508" s="117"/>
    </row>
    <row r="509" spans="1:24" ht="24.75" hidden="1" customHeight="1" x14ac:dyDescent="0.2">
      <c r="A509" s="167">
        <v>2</v>
      </c>
      <c r="B509" s="647">
        <v>0</v>
      </c>
      <c r="C509" s="647">
        <v>4</v>
      </c>
      <c r="D509" s="647">
        <v>4</v>
      </c>
      <c r="E509" s="163" t="s">
        <v>1740</v>
      </c>
      <c r="F509" s="593"/>
      <c r="G509" s="143"/>
      <c r="H509" s="162">
        <v>42130000</v>
      </c>
      <c r="I509" s="145" t="s">
        <v>2570</v>
      </c>
      <c r="J509" s="146"/>
      <c r="K509" s="146"/>
      <c r="L509" s="146"/>
      <c r="M509" s="146"/>
      <c r="N509" s="148"/>
      <c r="O509" s="146"/>
      <c r="P509" s="146"/>
      <c r="Q509" s="146">
        <f t="shared" si="10"/>
        <v>0</v>
      </c>
      <c r="R509" s="182" t="s">
        <v>4769</v>
      </c>
      <c r="S509" s="226"/>
      <c r="T509" s="676"/>
      <c r="U509" s="147"/>
      <c r="V509" s="147"/>
      <c r="W509" s="147"/>
      <c r="X509" s="117"/>
    </row>
    <row r="510" spans="1:24" ht="24" hidden="1" x14ac:dyDescent="0.2">
      <c r="A510" s="167">
        <v>2</v>
      </c>
      <c r="B510" s="647">
        <v>0</v>
      </c>
      <c r="C510" s="647">
        <v>4</v>
      </c>
      <c r="D510" s="647">
        <v>4</v>
      </c>
      <c r="E510" s="163" t="s">
        <v>1740</v>
      </c>
      <c r="F510" s="593" t="s">
        <v>4675</v>
      </c>
      <c r="G510" s="143"/>
      <c r="H510" s="162">
        <v>42131700</v>
      </c>
      <c r="I510" s="180" t="s">
        <v>4824</v>
      </c>
      <c r="J510" s="146"/>
      <c r="K510" s="146"/>
      <c r="L510" s="146"/>
      <c r="M510" s="146"/>
      <c r="N510" s="148" t="s">
        <v>4987</v>
      </c>
      <c r="O510" s="146">
        <v>1</v>
      </c>
      <c r="P510" s="146"/>
      <c r="Q510" s="146"/>
      <c r="R510" s="182" t="s">
        <v>4769</v>
      </c>
      <c r="S510" s="226"/>
      <c r="T510" s="676" t="s">
        <v>4687</v>
      </c>
      <c r="U510" s="147"/>
      <c r="V510" s="147"/>
      <c r="W510" s="147"/>
      <c r="X510" s="117"/>
    </row>
    <row r="511" spans="1:24" hidden="1" x14ac:dyDescent="0.2">
      <c r="A511" s="139"/>
      <c r="B511" s="140"/>
      <c r="C511" s="140"/>
      <c r="D511" s="140"/>
      <c r="E511" s="141"/>
      <c r="F511" s="593"/>
      <c r="G511" s="143"/>
      <c r="H511" s="162"/>
      <c r="I511" s="145"/>
      <c r="J511" s="146"/>
      <c r="K511" s="146"/>
      <c r="L511" s="146"/>
      <c r="M511" s="146"/>
      <c r="N511" s="148"/>
      <c r="O511" s="146"/>
      <c r="P511" s="146"/>
      <c r="Q511" s="146">
        <f t="shared" ref="Q511:Q521" si="11">+M511+P511-K511</f>
        <v>0</v>
      </c>
      <c r="R511" s="182"/>
      <c r="S511" s="226"/>
      <c r="T511" s="676"/>
      <c r="U511" s="147"/>
      <c r="V511" s="147"/>
      <c r="W511" s="147"/>
      <c r="X511" s="117"/>
    </row>
    <row r="512" spans="1:24" hidden="1" x14ac:dyDescent="0.2">
      <c r="A512" s="139"/>
      <c r="B512" s="140"/>
      <c r="C512" s="140"/>
      <c r="D512" s="140"/>
      <c r="E512" s="141"/>
      <c r="F512" s="593"/>
      <c r="G512" s="143"/>
      <c r="H512" s="162"/>
      <c r="I512" s="145"/>
      <c r="J512" s="146"/>
      <c r="K512" s="146"/>
      <c r="L512" s="146"/>
      <c r="M512" s="146"/>
      <c r="N512" s="148"/>
      <c r="O512" s="146"/>
      <c r="P512" s="146"/>
      <c r="Q512" s="146">
        <f t="shared" si="11"/>
        <v>0</v>
      </c>
      <c r="R512" s="182"/>
      <c r="S512" s="226"/>
      <c r="T512" s="676"/>
      <c r="U512" s="147"/>
      <c r="V512" s="147"/>
      <c r="W512" s="147"/>
      <c r="X512" s="117"/>
    </row>
    <row r="513" spans="1:24" hidden="1" x14ac:dyDescent="0.2">
      <c r="A513" s="139"/>
      <c r="B513" s="140"/>
      <c r="C513" s="140"/>
      <c r="D513" s="140"/>
      <c r="E513" s="141"/>
      <c r="F513" s="593"/>
      <c r="G513" s="143"/>
      <c r="H513" s="162"/>
      <c r="I513" s="145"/>
      <c r="J513" s="146"/>
      <c r="K513" s="146"/>
      <c r="L513" s="146"/>
      <c r="M513" s="146"/>
      <c r="N513" s="148"/>
      <c r="O513" s="146"/>
      <c r="P513" s="146"/>
      <c r="Q513" s="146">
        <f t="shared" si="11"/>
        <v>0</v>
      </c>
      <c r="R513" s="182"/>
      <c r="S513" s="226"/>
      <c r="T513" s="676"/>
      <c r="U513" s="147"/>
      <c r="V513" s="147"/>
      <c r="W513" s="147"/>
      <c r="X513" s="117"/>
    </row>
    <row r="514" spans="1:24" hidden="1" x14ac:dyDescent="0.2">
      <c r="A514" s="139"/>
      <c r="B514" s="140"/>
      <c r="C514" s="140"/>
      <c r="D514" s="140"/>
      <c r="E514" s="141"/>
      <c r="F514" s="593"/>
      <c r="G514" s="143"/>
      <c r="H514" s="162"/>
      <c r="I514" s="145"/>
      <c r="J514" s="146"/>
      <c r="K514" s="146"/>
      <c r="L514" s="146"/>
      <c r="M514" s="146"/>
      <c r="N514" s="148"/>
      <c r="O514" s="146"/>
      <c r="P514" s="146"/>
      <c r="Q514" s="146">
        <f t="shared" si="11"/>
        <v>0</v>
      </c>
      <c r="R514" s="182"/>
      <c r="S514" s="226"/>
      <c r="T514" s="676"/>
      <c r="U514" s="147"/>
      <c r="V514" s="147"/>
      <c r="W514" s="147"/>
      <c r="X514" s="117"/>
    </row>
    <row r="515" spans="1:24" hidden="1" x14ac:dyDescent="0.2">
      <c r="A515" s="139"/>
      <c r="B515" s="140"/>
      <c r="C515" s="140"/>
      <c r="D515" s="140"/>
      <c r="E515" s="141"/>
      <c r="F515" s="593"/>
      <c r="G515" s="143"/>
      <c r="H515" s="162"/>
      <c r="I515" s="145"/>
      <c r="J515" s="146"/>
      <c r="K515" s="146"/>
      <c r="L515" s="146"/>
      <c r="M515" s="146"/>
      <c r="N515" s="148"/>
      <c r="O515" s="146"/>
      <c r="P515" s="146"/>
      <c r="Q515" s="146">
        <f t="shared" si="11"/>
        <v>0</v>
      </c>
      <c r="R515" s="182"/>
      <c r="S515" s="226"/>
      <c r="T515" s="676"/>
      <c r="U515" s="147"/>
      <c r="V515" s="147"/>
      <c r="W515" s="147"/>
      <c r="X515" s="117"/>
    </row>
    <row r="516" spans="1:24" hidden="1" x14ac:dyDescent="0.2">
      <c r="A516" s="139"/>
      <c r="B516" s="140"/>
      <c r="C516" s="140"/>
      <c r="D516" s="140"/>
      <c r="E516" s="141"/>
      <c r="F516" s="593"/>
      <c r="G516" s="143"/>
      <c r="H516" s="162"/>
      <c r="I516" s="145"/>
      <c r="J516" s="146"/>
      <c r="K516" s="146"/>
      <c r="L516" s="146"/>
      <c r="M516" s="146"/>
      <c r="N516" s="148"/>
      <c r="O516" s="146"/>
      <c r="P516" s="146"/>
      <c r="Q516" s="146">
        <f t="shared" si="11"/>
        <v>0</v>
      </c>
      <c r="R516" s="182"/>
      <c r="S516" s="226"/>
      <c r="T516" s="676"/>
      <c r="U516" s="147"/>
      <c r="V516" s="147"/>
      <c r="W516" s="147"/>
      <c r="X516" s="117"/>
    </row>
    <row r="517" spans="1:24" hidden="1" x14ac:dyDescent="0.2">
      <c r="A517" s="139"/>
      <c r="B517" s="140"/>
      <c r="C517" s="140"/>
      <c r="D517" s="140"/>
      <c r="E517" s="141"/>
      <c r="F517" s="593"/>
      <c r="G517" s="143"/>
      <c r="H517" s="162"/>
      <c r="I517" s="145"/>
      <c r="J517" s="146"/>
      <c r="K517" s="146"/>
      <c r="L517" s="146"/>
      <c r="M517" s="146"/>
      <c r="N517" s="148"/>
      <c r="O517" s="146"/>
      <c r="P517" s="146"/>
      <c r="Q517" s="146">
        <f t="shared" si="11"/>
        <v>0</v>
      </c>
      <c r="R517" s="182"/>
      <c r="S517" s="226"/>
      <c r="T517" s="676"/>
      <c r="U517" s="147"/>
      <c r="V517" s="147"/>
      <c r="W517" s="147"/>
      <c r="X517" s="117"/>
    </row>
    <row r="518" spans="1:24" hidden="1" x14ac:dyDescent="0.2">
      <c r="A518" s="139"/>
      <c r="B518" s="140"/>
      <c r="C518" s="140"/>
      <c r="D518" s="140"/>
      <c r="E518" s="141"/>
      <c r="F518" s="593"/>
      <c r="G518" s="143"/>
      <c r="H518" s="162"/>
      <c r="I518" s="145"/>
      <c r="J518" s="146"/>
      <c r="K518" s="146"/>
      <c r="L518" s="146"/>
      <c r="M518" s="146"/>
      <c r="N518" s="148"/>
      <c r="O518" s="146"/>
      <c r="P518" s="146"/>
      <c r="Q518" s="146">
        <f t="shared" si="11"/>
        <v>0</v>
      </c>
      <c r="R518" s="182"/>
      <c r="S518" s="226"/>
      <c r="T518" s="676"/>
      <c r="U518" s="147"/>
      <c r="V518" s="147"/>
      <c r="W518" s="147"/>
      <c r="X518" s="117"/>
    </row>
    <row r="519" spans="1:24" hidden="1" x14ac:dyDescent="0.2">
      <c r="A519" s="139"/>
      <c r="B519" s="140"/>
      <c r="C519" s="140"/>
      <c r="D519" s="140"/>
      <c r="E519" s="141"/>
      <c r="F519" s="593"/>
      <c r="G519" s="143"/>
      <c r="H519" s="162"/>
      <c r="I519" s="145"/>
      <c r="J519" s="146"/>
      <c r="K519" s="146"/>
      <c r="L519" s="146"/>
      <c r="M519" s="146"/>
      <c r="N519" s="148"/>
      <c r="O519" s="146"/>
      <c r="P519" s="146"/>
      <c r="Q519" s="146">
        <f t="shared" si="11"/>
        <v>0</v>
      </c>
      <c r="R519" s="182"/>
      <c r="S519" s="226"/>
      <c r="T519" s="676"/>
      <c r="U519" s="147"/>
      <c r="V519" s="147"/>
      <c r="W519" s="147"/>
      <c r="X519" s="117"/>
    </row>
    <row r="520" spans="1:24" hidden="1" x14ac:dyDescent="0.2">
      <c r="A520" s="139"/>
      <c r="B520" s="140"/>
      <c r="C520" s="140"/>
      <c r="D520" s="140"/>
      <c r="E520" s="141"/>
      <c r="F520" s="593"/>
      <c r="G520" s="143"/>
      <c r="H520" s="162"/>
      <c r="I520" s="145"/>
      <c r="J520" s="146"/>
      <c r="K520" s="146"/>
      <c r="L520" s="146"/>
      <c r="M520" s="146"/>
      <c r="N520" s="148"/>
      <c r="O520" s="146"/>
      <c r="P520" s="146"/>
      <c r="Q520" s="146">
        <f t="shared" si="11"/>
        <v>0</v>
      </c>
      <c r="R520" s="182"/>
      <c r="S520" s="226"/>
      <c r="T520" s="676"/>
      <c r="U520" s="147"/>
      <c r="V520" s="147"/>
      <c r="W520" s="147"/>
      <c r="X520" s="117"/>
    </row>
    <row r="521" spans="1:24" hidden="1" x14ac:dyDescent="0.2">
      <c r="A521" s="139"/>
      <c r="B521" s="140"/>
      <c r="C521" s="140"/>
      <c r="D521" s="140"/>
      <c r="E521" s="141"/>
      <c r="F521" s="593"/>
      <c r="G521" s="143"/>
      <c r="H521" s="162"/>
      <c r="I521" s="145"/>
      <c r="J521" s="146"/>
      <c r="K521" s="146"/>
      <c r="L521" s="146"/>
      <c r="M521" s="146"/>
      <c r="N521" s="148"/>
      <c r="O521" s="146"/>
      <c r="P521" s="146"/>
      <c r="Q521" s="146">
        <f t="shared" si="11"/>
        <v>0</v>
      </c>
      <c r="R521" s="182"/>
      <c r="S521" s="226"/>
      <c r="T521" s="676"/>
      <c r="U521" s="147"/>
      <c r="V521" s="147"/>
      <c r="W521" s="147"/>
      <c r="X521" s="117"/>
    </row>
    <row r="522" spans="1:24" hidden="1" x14ac:dyDescent="0.2">
      <c r="A522" s="139"/>
      <c r="B522" s="140"/>
      <c r="C522" s="140"/>
      <c r="D522" s="140"/>
      <c r="E522" s="141"/>
      <c r="F522" s="593"/>
      <c r="G522" s="143"/>
      <c r="H522" s="162"/>
      <c r="I522" s="145"/>
      <c r="J522" s="146"/>
      <c r="K522" s="146"/>
      <c r="L522" s="146"/>
      <c r="M522" s="146"/>
      <c r="N522" s="148"/>
      <c r="O522" s="146"/>
      <c r="P522" s="146"/>
      <c r="Q522" s="146"/>
      <c r="R522" s="182"/>
      <c r="S522" s="226"/>
      <c r="T522" s="676"/>
      <c r="U522" s="147"/>
      <c r="V522" s="147"/>
      <c r="W522" s="147"/>
      <c r="X522" s="117"/>
    </row>
    <row r="523" spans="1:24" x14ac:dyDescent="0.2">
      <c r="A523" s="139"/>
      <c r="B523" s="140"/>
      <c r="C523" s="140"/>
      <c r="D523" s="140"/>
      <c r="E523" s="141"/>
      <c r="F523" s="593"/>
      <c r="G523" s="143"/>
      <c r="H523" s="181"/>
      <c r="I523" s="145"/>
      <c r="J523" s="146"/>
      <c r="K523" s="146"/>
      <c r="L523" s="146"/>
      <c r="M523" s="146"/>
      <c r="N523" s="148"/>
      <c r="O523" s="146"/>
      <c r="P523" s="146"/>
      <c r="Q523" s="146"/>
      <c r="R523" s="182"/>
      <c r="S523" s="226"/>
      <c r="T523" s="676"/>
      <c r="U523" s="147"/>
      <c r="V523" s="147"/>
      <c r="W523" s="147"/>
      <c r="X523" s="117"/>
    </row>
    <row r="524" spans="1:24" s="121" customFormat="1" ht="61.5" customHeight="1" x14ac:dyDescent="0.2">
      <c r="A524" s="167">
        <v>2</v>
      </c>
      <c r="B524" s="647">
        <v>0</v>
      </c>
      <c r="C524" s="647">
        <v>4</v>
      </c>
      <c r="D524" s="647">
        <v>4</v>
      </c>
      <c r="E524" s="163" t="s">
        <v>1865</v>
      </c>
      <c r="F524" s="601"/>
      <c r="G524" s="164" t="s">
        <v>2657</v>
      </c>
      <c r="H524" s="162"/>
      <c r="I524" s="145"/>
      <c r="J524" s="146"/>
      <c r="K524" s="146">
        <f>SUM(K525:K757)</f>
        <v>0</v>
      </c>
      <c r="L524" s="146"/>
      <c r="M524" s="146">
        <f>SUM(M525:M757)</f>
        <v>0</v>
      </c>
      <c r="N524" s="148"/>
      <c r="O524" s="146"/>
      <c r="P524" s="830">
        <f>SUM(P525:P757)</f>
        <v>7000000</v>
      </c>
      <c r="Q524" s="830">
        <f>SUM(Q525:Q757)</f>
        <v>7000000</v>
      </c>
      <c r="R524" s="182"/>
      <c r="S524" s="226"/>
      <c r="T524" s="676"/>
      <c r="U524" s="147"/>
      <c r="V524" s="147"/>
      <c r="W524" s="147"/>
      <c r="X524" s="117"/>
    </row>
    <row r="525" spans="1:24" hidden="1" x14ac:dyDescent="0.2">
      <c r="A525" s="139"/>
      <c r="B525" s="140"/>
      <c r="C525" s="140"/>
      <c r="D525" s="140"/>
      <c r="E525" s="141"/>
      <c r="F525" s="593"/>
      <c r="G525" s="143"/>
      <c r="H525" s="162">
        <v>52141615</v>
      </c>
      <c r="I525" s="145" t="s">
        <v>3285</v>
      </c>
      <c r="J525" s="146"/>
      <c r="K525" s="146"/>
      <c r="L525" s="146"/>
      <c r="M525" s="146"/>
      <c r="N525" s="148"/>
      <c r="O525" s="146"/>
      <c r="P525" s="146"/>
      <c r="Q525" s="146">
        <f>+M525+P525-K525</f>
        <v>0</v>
      </c>
      <c r="R525" s="182"/>
      <c r="S525" s="226"/>
      <c r="T525" s="676"/>
      <c r="U525" s="147"/>
      <c r="V525" s="147"/>
      <c r="W525" s="147"/>
      <c r="X525" s="117"/>
    </row>
    <row r="526" spans="1:24" hidden="1" x14ac:dyDescent="0.2">
      <c r="A526" s="139"/>
      <c r="B526" s="140"/>
      <c r="C526" s="140"/>
      <c r="D526" s="140"/>
      <c r="E526" s="141"/>
      <c r="F526" s="593"/>
      <c r="G526" s="143"/>
      <c r="H526" s="162">
        <v>42191800</v>
      </c>
      <c r="I526" s="145" t="s">
        <v>3286</v>
      </c>
      <c r="J526" s="146"/>
      <c r="K526" s="146"/>
      <c r="L526" s="146"/>
      <c r="M526" s="146"/>
      <c r="N526" s="148"/>
      <c r="O526" s="146"/>
      <c r="P526" s="146"/>
      <c r="Q526" s="146">
        <f t="shared" ref="Q526:Q581" si="12">+M526+P526-K526</f>
        <v>0</v>
      </c>
      <c r="R526" s="182"/>
      <c r="S526" s="226"/>
      <c r="T526" s="676"/>
      <c r="U526" s="147"/>
      <c r="V526" s="147"/>
      <c r="W526" s="147"/>
      <c r="X526" s="117"/>
    </row>
    <row r="527" spans="1:24" hidden="1" x14ac:dyDescent="0.2">
      <c r="A527" s="139"/>
      <c r="B527" s="140"/>
      <c r="C527" s="140"/>
      <c r="D527" s="140"/>
      <c r="E527" s="141"/>
      <c r="F527" s="593"/>
      <c r="G527" s="143"/>
      <c r="H527" s="162">
        <v>42000000</v>
      </c>
      <c r="I527" s="145" t="s">
        <v>639</v>
      </c>
      <c r="J527" s="146"/>
      <c r="K527" s="146"/>
      <c r="L527" s="146"/>
      <c r="M527" s="146"/>
      <c r="N527" s="148"/>
      <c r="O527" s="146"/>
      <c r="P527" s="146"/>
      <c r="Q527" s="146">
        <f t="shared" si="12"/>
        <v>0</v>
      </c>
      <c r="R527" s="182"/>
      <c r="S527" s="226"/>
      <c r="T527" s="676"/>
      <c r="U527" s="147"/>
      <c r="V527" s="147"/>
      <c r="W527" s="147"/>
      <c r="X527" s="117"/>
    </row>
    <row r="528" spans="1:24" hidden="1" x14ac:dyDescent="0.2">
      <c r="A528" s="139"/>
      <c r="B528" s="140"/>
      <c r="C528" s="140"/>
      <c r="D528" s="140"/>
      <c r="E528" s="141"/>
      <c r="F528" s="593"/>
      <c r="G528" s="143"/>
      <c r="H528" s="162">
        <v>42211500</v>
      </c>
      <c r="I528" s="145" t="s">
        <v>3287</v>
      </c>
      <c r="J528" s="146"/>
      <c r="K528" s="146"/>
      <c r="L528" s="146"/>
      <c r="M528" s="146"/>
      <c r="N528" s="148"/>
      <c r="O528" s="146"/>
      <c r="P528" s="146"/>
      <c r="Q528" s="146">
        <f t="shared" si="12"/>
        <v>0</v>
      </c>
      <c r="R528" s="182"/>
      <c r="S528" s="226"/>
      <c r="T528" s="676"/>
      <c r="U528" s="147"/>
      <c r="V528" s="147"/>
      <c r="W528" s="147"/>
      <c r="X528" s="117"/>
    </row>
    <row r="529" spans="1:24" hidden="1" x14ac:dyDescent="0.2">
      <c r="A529" s="139"/>
      <c r="B529" s="140"/>
      <c r="C529" s="140"/>
      <c r="D529" s="140"/>
      <c r="E529" s="141"/>
      <c r="F529" s="593"/>
      <c r="G529" s="143"/>
      <c r="H529" s="162">
        <v>42211500</v>
      </c>
      <c r="I529" s="145" t="s">
        <v>3288</v>
      </c>
      <c r="J529" s="146"/>
      <c r="K529" s="146"/>
      <c r="L529" s="146"/>
      <c r="M529" s="146"/>
      <c r="N529" s="148"/>
      <c r="O529" s="146"/>
      <c r="P529" s="146"/>
      <c r="Q529" s="146">
        <f t="shared" si="12"/>
        <v>0</v>
      </c>
      <c r="R529" s="182"/>
      <c r="S529" s="226"/>
      <c r="T529" s="676"/>
      <c r="U529" s="147"/>
      <c r="V529" s="147"/>
      <c r="W529" s="147"/>
      <c r="X529" s="117"/>
    </row>
    <row r="530" spans="1:24" hidden="1" x14ac:dyDescent="0.2">
      <c r="A530" s="139"/>
      <c r="B530" s="140"/>
      <c r="C530" s="140"/>
      <c r="D530" s="140"/>
      <c r="E530" s="141"/>
      <c r="F530" s="593"/>
      <c r="G530" s="143"/>
      <c r="H530" s="162">
        <v>42251600</v>
      </c>
      <c r="I530" s="145" t="s">
        <v>3289</v>
      </c>
      <c r="J530" s="146"/>
      <c r="K530" s="146"/>
      <c r="L530" s="146"/>
      <c r="M530" s="146"/>
      <c r="N530" s="148"/>
      <c r="O530" s="146"/>
      <c r="P530" s="146"/>
      <c r="Q530" s="146">
        <f t="shared" si="12"/>
        <v>0</v>
      </c>
      <c r="R530" s="182"/>
      <c r="S530" s="226"/>
      <c r="T530" s="676"/>
      <c r="U530" s="147"/>
      <c r="V530" s="147"/>
      <c r="W530" s="147"/>
      <c r="X530" s="117"/>
    </row>
    <row r="531" spans="1:24" hidden="1" x14ac:dyDescent="0.2">
      <c r="A531" s="139"/>
      <c r="B531" s="140"/>
      <c r="C531" s="140"/>
      <c r="D531" s="140"/>
      <c r="E531" s="141"/>
      <c r="F531" s="593"/>
      <c r="G531" s="143"/>
      <c r="H531" s="162">
        <v>42211600</v>
      </c>
      <c r="I531" s="145" t="s">
        <v>3290</v>
      </c>
      <c r="J531" s="146"/>
      <c r="K531" s="146"/>
      <c r="L531" s="146"/>
      <c r="M531" s="146"/>
      <c r="N531" s="148"/>
      <c r="O531" s="146"/>
      <c r="P531" s="146"/>
      <c r="Q531" s="146">
        <f t="shared" si="12"/>
        <v>0</v>
      </c>
      <c r="R531" s="182"/>
      <c r="S531" s="226"/>
      <c r="T531" s="676"/>
      <c r="U531" s="147"/>
      <c r="V531" s="147"/>
      <c r="W531" s="147"/>
      <c r="X531" s="117"/>
    </row>
    <row r="532" spans="1:24" ht="29.25" hidden="1" customHeight="1" x14ac:dyDescent="0.2">
      <c r="A532" s="139"/>
      <c r="B532" s="140"/>
      <c r="C532" s="140"/>
      <c r="D532" s="140"/>
      <c r="E532" s="141"/>
      <c r="F532" s="593"/>
      <c r="G532" s="143"/>
      <c r="H532" s="162">
        <v>42144000</v>
      </c>
      <c r="I532" s="145" t="s">
        <v>3291</v>
      </c>
      <c r="J532" s="146"/>
      <c r="K532" s="146"/>
      <c r="L532" s="146"/>
      <c r="M532" s="146"/>
      <c r="N532" s="148"/>
      <c r="O532" s="146"/>
      <c r="P532" s="146"/>
      <c r="Q532" s="146">
        <f t="shared" si="12"/>
        <v>0</v>
      </c>
      <c r="R532" s="182"/>
      <c r="S532" s="226"/>
      <c r="T532" s="676"/>
      <c r="U532" s="147"/>
      <c r="V532" s="147"/>
      <c r="W532" s="147"/>
      <c r="X532" s="117"/>
    </row>
    <row r="533" spans="1:24" ht="21" hidden="1" customHeight="1" x14ac:dyDescent="0.2">
      <c r="A533" s="139"/>
      <c r="B533" s="140"/>
      <c r="C533" s="140"/>
      <c r="D533" s="140"/>
      <c r="E533" s="141"/>
      <c r="F533" s="593" t="s">
        <v>4675</v>
      </c>
      <c r="G533" s="143"/>
      <c r="H533" s="162">
        <v>42144000</v>
      </c>
      <c r="I533" s="145" t="s">
        <v>3292</v>
      </c>
      <c r="J533" s="146"/>
      <c r="K533" s="146"/>
      <c r="L533" s="146"/>
      <c r="M533" s="146"/>
      <c r="N533" s="148"/>
      <c r="O533" s="146"/>
      <c r="P533" s="146"/>
      <c r="Q533" s="146">
        <f>+M533+P533-K533</f>
        <v>0</v>
      </c>
      <c r="R533" s="182"/>
      <c r="S533" s="226"/>
      <c r="T533" s="676" t="s">
        <v>4687</v>
      </c>
      <c r="U533" s="147"/>
      <c r="V533" s="147"/>
      <c r="W533" s="147"/>
      <c r="X533" s="117"/>
    </row>
    <row r="534" spans="1:24" ht="34.5" hidden="1" customHeight="1" x14ac:dyDescent="0.2">
      <c r="A534" s="139"/>
      <c r="B534" s="140"/>
      <c r="C534" s="140"/>
      <c r="D534" s="140"/>
      <c r="E534" s="141"/>
      <c r="F534" s="593"/>
      <c r="G534" s="143"/>
      <c r="H534" s="162">
        <v>42144000</v>
      </c>
      <c r="I534" s="145" t="s">
        <v>3293</v>
      </c>
      <c r="J534" s="146"/>
      <c r="K534" s="146"/>
      <c r="L534" s="146"/>
      <c r="M534" s="146"/>
      <c r="N534" s="148"/>
      <c r="O534" s="146"/>
      <c r="P534" s="146"/>
      <c r="Q534" s="146">
        <f t="shared" si="12"/>
        <v>0</v>
      </c>
      <c r="R534" s="182"/>
      <c r="S534" s="226"/>
      <c r="T534" s="676"/>
      <c r="U534" s="147"/>
      <c r="V534" s="147"/>
      <c r="W534" s="147"/>
      <c r="X534" s="117"/>
    </row>
    <row r="535" spans="1:24" ht="24.75" hidden="1" customHeight="1" x14ac:dyDescent="0.2">
      <c r="A535" s="139"/>
      <c r="B535" s="140"/>
      <c r="C535" s="140"/>
      <c r="D535" s="140"/>
      <c r="E535" s="141"/>
      <c r="F535" s="593"/>
      <c r="G535" s="143"/>
      <c r="H535" s="162">
        <v>42144000</v>
      </c>
      <c r="I535" s="145" t="s">
        <v>3294</v>
      </c>
      <c r="J535" s="146"/>
      <c r="K535" s="146"/>
      <c r="L535" s="146"/>
      <c r="M535" s="146"/>
      <c r="N535" s="148"/>
      <c r="O535" s="146"/>
      <c r="P535" s="146"/>
      <c r="Q535" s="146">
        <f t="shared" si="12"/>
        <v>0</v>
      </c>
      <c r="R535" s="182"/>
      <c r="S535" s="226"/>
      <c r="T535" s="676"/>
      <c r="U535" s="147"/>
      <c r="V535" s="147"/>
      <c r="W535" s="147"/>
      <c r="X535" s="117"/>
    </row>
    <row r="536" spans="1:24" hidden="1" x14ac:dyDescent="0.2">
      <c r="A536" s="139"/>
      <c r="B536" s="140"/>
      <c r="C536" s="140"/>
      <c r="D536" s="140"/>
      <c r="E536" s="141"/>
      <c r="F536" s="593"/>
      <c r="G536" s="143"/>
      <c r="H536" s="162">
        <v>42144000</v>
      </c>
      <c r="I536" s="145" t="s">
        <v>3295</v>
      </c>
      <c r="J536" s="146"/>
      <c r="K536" s="146"/>
      <c r="L536" s="146"/>
      <c r="M536" s="146"/>
      <c r="N536" s="148"/>
      <c r="O536" s="146"/>
      <c r="P536" s="146"/>
      <c r="Q536" s="146">
        <f t="shared" si="12"/>
        <v>0</v>
      </c>
      <c r="R536" s="182"/>
      <c r="S536" s="226"/>
      <c r="T536" s="676"/>
      <c r="U536" s="147"/>
      <c r="V536" s="147"/>
      <c r="W536" s="147"/>
      <c r="X536" s="117"/>
    </row>
    <row r="537" spans="1:24" ht="16.5" hidden="1" customHeight="1" x14ac:dyDescent="0.2">
      <c r="A537" s="139"/>
      <c r="B537" s="140"/>
      <c r="C537" s="140"/>
      <c r="D537" s="140"/>
      <c r="E537" s="141"/>
      <c r="F537" s="593"/>
      <c r="G537" s="143"/>
      <c r="H537" s="162">
        <v>42144000</v>
      </c>
      <c r="I537" s="145" t="s">
        <v>3296</v>
      </c>
      <c r="J537" s="146"/>
      <c r="K537" s="146"/>
      <c r="L537" s="146"/>
      <c r="M537" s="146"/>
      <c r="N537" s="148"/>
      <c r="O537" s="146"/>
      <c r="P537" s="146"/>
      <c r="Q537" s="146">
        <f t="shared" si="12"/>
        <v>0</v>
      </c>
      <c r="R537" s="182"/>
      <c r="S537" s="226"/>
      <c r="T537" s="676"/>
      <c r="U537" s="147"/>
      <c r="V537" s="147"/>
      <c r="W537" s="147"/>
      <c r="X537" s="117"/>
    </row>
    <row r="538" spans="1:24" ht="18.75" hidden="1" customHeight="1" x14ac:dyDescent="0.2">
      <c r="A538" s="139"/>
      <c r="B538" s="140"/>
      <c r="C538" s="140"/>
      <c r="D538" s="140"/>
      <c r="E538" s="141"/>
      <c r="F538" s="593"/>
      <c r="G538" s="143"/>
      <c r="H538" s="162">
        <v>42144000</v>
      </c>
      <c r="I538" s="145" t="s">
        <v>3297</v>
      </c>
      <c r="J538" s="146"/>
      <c r="K538" s="146"/>
      <c r="L538" s="146"/>
      <c r="M538" s="146"/>
      <c r="N538" s="148"/>
      <c r="O538" s="146"/>
      <c r="P538" s="146"/>
      <c r="Q538" s="146">
        <f t="shared" si="12"/>
        <v>0</v>
      </c>
      <c r="R538" s="182"/>
      <c r="S538" s="226"/>
      <c r="T538" s="676"/>
      <c r="U538" s="147"/>
      <c r="V538" s="147"/>
      <c r="W538" s="147"/>
      <c r="X538" s="117"/>
    </row>
    <row r="539" spans="1:24" ht="24.75" hidden="1" customHeight="1" x14ac:dyDescent="0.2">
      <c r="A539" s="139"/>
      <c r="B539" s="140"/>
      <c r="C539" s="140"/>
      <c r="D539" s="140"/>
      <c r="E539" s="141"/>
      <c r="F539" s="593"/>
      <c r="G539" s="143"/>
      <c r="H539" s="162">
        <v>42144000</v>
      </c>
      <c r="I539" s="145" t="s">
        <v>3298</v>
      </c>
      <c r="J539" s="146"/>
      <c r="K539" s="146"/>
      <c r="L539" s="146"/>
      <c r="M539" s="146"/>
      <c r="N539" s="148"/>
      <c r="O539" s="146"/>
      <c r="P539" s="146"/>
      <c r="Q539" s="146">
        <f t="shared" si="12"/>
        <v>0</v>
      </c>
      <c r="R539" s="182"/>
      <c r="S539" s="226"/>
      <c r="T539" s="676"/>
      <c r="U539" s="147"/>
      <c r="V539" s="147"/>
      <c r="W539" s="147"/>
      <c r="X539" s="117"/>
    </row>
    <row r="540" spans="1:24" ht="27.75" hidden="1" customHeight="1" x14ac:dyDescent="0.2">
      <c r="A540" s="139"/>
      <c r="B540" s="140"/>
      <c r="C540" s="140"/>
      <c r="D540" s="140"/>
      <c r="E540" s="141"/>
      <c r="F540" s="593"/>
      <c r="G540" s="143"/>
      <c r="H540" s="162">
        <v>42144000</v>
      </c>
      <c r="I540" s="145" t="s">
        <v>3299</v>
      </c>
      <c r="J540" s="146"/>
      <c r="K540" s="146"/>
      <c r="L540" s="146"/>
      <c r="M540" s="146"/>
      <c r="N540" s="148"/>
      <c r="O540" s="146"/>
      <c r="P540" s="146"/>
      <c r="Q540" s="146">
        <f t="shared" si="12"/>
        <v>0</v>
      </c>
      <c r="R540" s="182"/>
      <c r="S540" s="226"/>
      <c r="T540" s="676"/>
      <c r="U540" s="147"/>
      <c r="V540" s="147"/>
      <c r="W540" s="147"/>
      <c r="X540" s="117"/>
    </row>
    <row r="541" spans="1:24" ht="28.5" hidden="1" customHeight="1" x14ac:dyDescent="0.2">
      <c r="A541" s="139"/>
      <c r="B541" s="140"/>
      <c r="C541" s="140"/>
      <c r="D541" s="140"/>
      <c r="E541" s="141"/>
      <c r="F541" s="593"/>
      <c r="G541" s="143"/>
      <c r="H541" s="162">
        <v>42144000</v>
      </c>
      <c r="I541" s="145" t="s">
        <v>3300</v>
      </c>
      <c r="J541" s="146"/>
      <c r="K541" s="146"/>
      <c r="L541" s="146"/>
      <c r="M541" s="146"/>
      <c r="N541" s="148"/>
      <c r="O541" s="146"/>
      <c r="P541" s="146"/>
      <c r="Q541" s="146">
        <f t="shared" si="12"/>
        <v>0</v>
      </c>
      <c r="R541" s="182"/>
      <c r="S541" s="226"/>
      <c r="T541" s="676"/>
      <c r="U541" s="147"/>
      <c r="V541" s="147"/>
      <c r="W541" s="147"/>
      <c r="X541" s="117"/>
    </row>
    <row r="542" spans="1:24" ht="25.5" hidden="1" customHeight="1" x14ac:dyDescent="0.2">
      <c r="A542" s="139"/>
      <c r="B542" s="140"/>
      <c r="C542" s="140"/>
      <c r="D542" s="140"/>
      <c r="E542" s="141"/>
      <c r="F542" s="593"/>
      <c r="G542" s="143"/>
      <c r="H542" s="162">
        <v>42144000</v>
      </c>
      <c r="I542" s="145" t="s">
        <v>3301</v>
      </c>
      <c r="J542" s="146"/>
      <c r="K542" s="146"/>
      <c r="L542" s="146"/>
      <c r="M542" s="146"/>
      <c r="N542" s="148"/>
      <c r="O542" s="146"/>
      <c r="P542" s="146"/>
      <c r="Q542" s="146">
        <f t="shared" si="12"/>
        <v>0</v>
      </c>
      <c r="R542" s="182"/>
      <c r="S542" s="226"/>
      <c r="T542" s="676"/>
      <c r="U542" s="147"/>
      <c r="V542" s="147"/>
      <c r="W542" s="147"/>
      <c r="X542" s="117"/>
    </row>
    <row r="543" spans="1:24" ht="27.75" hidden="1" customHeight="1" x14ac:dyDescent="0.2">
      <c r="A543" s="139"/>
      <c r="B543" s="140"/>
      <c r="C543" s="140"/>
      <c r="D543" s="140"/>
      <c r="E543" s="141"/>
      <c r="F543" s="593"/>
      <c r="G543" s="143"/>
      <c r="H543" s="162">
        <v>42144000</v>
      </c>
      <c r="I543" s="145" t="s">
        <v>3302</v>
      </c>
      <c r="J543" s="146"/>
      <c r="K543" s="146"/>
      <c r="L543" s="146"/>
      <c r="M543" s="146"/>
      <c r="N543" s="148"/>
      <c r="O543" s="146"/>
      <c r="P543" s="146"/>
      <c r="Q543" s="146">
        <f t="shared" si="12"/>
        <v>0</v>
      </c>
      <c r="R543" s="182"/>
      <c r="S543" s="226"/>
      <c r="T543" s="676"/>
      <c r="U543" s="147"/>
      <c r="V543" s="147"/>
      <c r="W543" s="147"/>
      <c r="X543" s="117"/>
    </row>
    <row r="544" spans="1:24" hidden="1" x14ac:dyDescent="0.2">
      <c r="A544" s="139"/>
      <c r="B544" s="140"/>
      <c r="C544" s="140"/>
      <c r="D544" s="140"/>
      <c r="E544" s="141"/>
      <c r="F544" s="593"/>
      <c r="G544" s="143"/>
      <c r="H544" s="162">
        <v>42144000</v>
      </c>
      <c r="I544" s="145" t="s">
        <v>3303</v>
      </c>
      <c r="J544" s="146"/>
      <c r="K544" s="146"/>
      <c r="L544" s="146"/>
      <c r="M544" s="146"/>
      <c r="N544" s="148"/>
      <c r="O544" s="146"/>
      <c r="P544" s="146"/>
      <c r="Q544" s="146">
        <f t="shared" si="12"/>
        <v>0</v>
      </c>
      <c r="R544" s="182"/>
      <c r="S544" s="226"/>
      <c r="T544" s="676"/>
      <c r="U544" s="147"/>
      <c r="V544" s="147"/>
      <c r="W544" s="147"/>
      <c r="X544" s="117"/>
    </row>
    <row r="545" spans="1:24" hidden="1" x14ac:dyDescent="0.2">
      <c r="A545" s="139"/>
      <c r="B545" s="140"/>
      <c r="C545" s="140"/>
      <c r="D545" s="140"/>
      <c r="E545" s="141"/>
      <c r="F545" s="593"/>
      <c r="G545" s="143"/>
      <c r="H545" s="162">
        <v>42144000</v>
      </c>
      <c r="I545" s="145" t="s">
        <v>3304</v>
      </c>
      <c r="J545" s="146"/>
      <c r="K545" s="146"/>
      <c r="L545" s="146"/>
      <c r="M545" s="146"/>
      <c r="N545" s="148"/>
      <c r="O545" s="146"/>
      <c r="P545" s="146"/>
      <c r="Q545" s="146">
        <f t="shared" si="12"/>
        <v>0</v>
      </c>
      <c r="R545" s="182"/>
      <c r="S545" s="226"/>
      <c r="T545" s="676"/>
      <c r="U545" s="147"/>
      <c r="V545" s="147"/>
      <c r="W545" s="147"/>
      <c r="X545" s="117"/>
    </row>
    <row r="546" spans="1:24" hidden="1" x14ac:dyDescent="0.2">
      <c r="A546" s="139"/>
      <c r="B546" s="140"/>
      <c r="C546" s="140"/>
      <c r="D546" s="140"/>
      <c r="E546" s="141"/>
      <c r="F546" s="593"/>
      <c r="G546" s="143"/>
      <c r="H546" s="162">
        <v>42144000</v>
      </c>
      <c r="I546" s="145" t="s">
        <v>3305</v>
      </c>
      <c r="J546" s="146"/>
      <c r="K546" s="146"/>
      <c r="L546" s="146"/>
      <c r="M546" s="146"/>
      <c r="N546" s="148"/>
      <c r="O546" s="146"/>
      <c r="P546" s="146"/>
      <c r="Q546" s="146">
        <f t="shared" si="12"/>
        <v>0</v>
      </c>
      <c r="R546" s="182"/>
      <c r="S546" s="226"/>
      <c r="T546" s="676"/>
      <c r="U546" s="147"/>
      <c r="V546" s="147"/>
      <c r="W546" s="147"/>
      <c r="X546" s="117"/>
    </row>
    <row r="547" spans="1:24" ht="25.15" hidden="1" customHeight="1" x14ac:dyDescent="0.2">
      <c r="A547" s="139"/>
      <c r="B547" s="140"/>
      <c r="C547" s="140"/>
      <c r="D547" s="140"/>
      <c r="E547" s="141"/>
      <c r="F547" s="593"/>
      <c r="G547" s="143"/>
      <c r="H547" s="162">
        <v>42144000</v>
      </c>
      <c r="I547" s="145" t="s">
        <v>3306</v>
      </c>
      <c r="J547" s="146"/>
      <c r="K547" s="146"/>
      <c r="L547" s="146"/>
      <c r="M547" s="146"/>
      <c r="N547" s="148"/>
      <c r="O547" s="146"/>
      <c r="P547" s="146"/>
      <c r="Q547" s="146">
        <f t="shared" si="12"/>
        <v>0</v>
      </c>
      <c r="R547" s="182"/>
      <c r="S547" s="226"/>
      <c r="T547" s="676"/>
      <c r="U547" s="147"/>
      <c r="V547" s="147"/>
      <c r="W547" s="147"/>
      <c r="X547" s="117"/>
    </row>
    <row r="548" spans="1:24" ht="25.15" hidden="1" customHeight="1" x14ac:dyDescent="0.2">
      <c r="A548" s="139"/>
      <c r="B548" s="140"/>
      <c r="C548" s="140"/>
      <c r="D548" s="140"/>
      <c r="E548" s="141"/>
      <c r="F548" s="593"/>
      <c r="G548" s="143"/>
      <c r="H548" s="162">
        <v>42144000</v>
      </c>
      <c r="I548" s="145" t="s">
        <v>3307</v>
      </c>
      <c r="J548" s="146"/>
      <c r="K548" s="146"/>
      <c r="L548" s="146"/>
      <c r="M548" s="146"/>
      <c r="N548" s="148"/>
      <c r="O548" s="146"/>
      <c r="P548" s="146"/>
      <c r="Q548" s="146">
        <f t="shared" si="12"/>
        <v>0</v>
      </c>
      <c r="R548" s="182"/>
      <c r="S548" s="226"/>
      <c r="T548" s="676"/>
      <c r="U548" s="147"/>
      <c r="V548" s="147"/>
      <c r="W548" s="147"/>
      <c r="X548" s="117"/>
    </row>
    <row r="549" spans="1:24" hidden="1" x14ac:dyDescent="0.2">
      <c r="A549" s="139"/>
      <c r="B549" s="140"/>
      <c r="C549" s="140"/>
      <c r="D549" s="140"/>
      <c r="E549" s="141"/>
      <c r="F549" s="593"/>
      <c r="G549" s="143"/>
      <c r="H549" s="162">
        <v>42144000</v>
      </c>
      <c r="I549" s="145" t="s">
        <v>3308</v>
      </c>
      <c r="J549" s="146"/>
      <c r="K549" s="146"/>
      <c r="L549" s="146"/>
      <c r="M549" s="146"/>
      <c r="N549" s="148"/>
      <c r="O549" s="146"/>
      <c r="P549" s="146"/>
      <c r="Q549" s="146">
        <f t="shared" si="12"/>
        <v>0</v>
      </c>
      <c r="R549" s="182"/>
      <c r="S549" s="226"/>
      <c r="T549" s="676"/>
      <c r="U549" s="147"/>
      <c r="V549" s="147"/>
      <c r="W549" s="147"/>
      <c r="X549" s="117"/>
    </row>
    <row r="550" spans="1:24" hidden="1" x14ac:dyDescent="0.2">
      <c r="A550" s="139"/>
      <c r="B550" s="140"/>
      <c r="C550" s="140"/>
      <c r="D550" s="140"/>
      <c r="E550" s="141"/>
      <c r="F550" s="593"/>
      <c r="G550" s="143"/>
      <c r="H550" s="162">
        <v>42144000</v>
      </c>
      <c r="I550" s="145" t="s">
        <v>3309</v>
      </c>
      <c r="J550" s="146"/>
      <c r="K550" s="146"/>
      <c r="L550" s="146"/>
      <c r="M550" s="146"/>
      <c r="N550" s="148"/>
      <c r="O550" s="146"/>
      <c r="P550" s="146"/>
      <c r="Q550" s="146">
        <f t="shared" si="12"/>
        <v>0</v>
      </c>
      <c r="R550" s="182"/>
      <c r="S550" s="226"/>
      <c r="T550" s="676"/>
      <c r="U550" s="147"/>
      <c r="V550" s="147"/>
      <c r="W550" s="147"/>
      <c r="X550" s="117"/>
    </row>
    <row r="551" spans="1:24" hidden="1" x14ac:dyDescent="0.2">
      <c r="A551" s="139"/>
      <c r="B551" s="140"/>
      <c r="C551" s="140"/>
      <c r="D551" s="140"/>
      <c r="E551" s="141"/>
      <c r="F551" s="593"/>
      <c r="G551" s="143"/>
      <c r="H551" s="162">
        <v>42211500</v>
      </c>
      <c r="I551" s="145" t="s">
        <v>4109</v>
      </c>
      <c r="J551" s="146"/>
      <c r="K551" s="146"/>
      <c r="L551" s="146"/>
      <c r="M551" s="146"/>
      <c r="N551" s="148"/>
      <c r="O551" s="146"/>
      <c r="P551" s="146"/>
      <c r="Q551" s="146">
        <f t="shared" si="12"/>
        <v>0</v>
      </c>
      <c r="R551" s="182"/>
      <c r="S551" s="226"/>
      <c r="T551" s="676"/>
      <c r="U551" s="147"/>
      <c r="V551" s="147"/>
      <c r="W551" s="147"/>
      <c r="X551" s="117"/>
    </row>
    <row r="552" spans="1:24" hidden="1" x14ac:dyDescent="0.2">
      <c r="A552" s="139"/>
      <c r="B552" s="140"/>
      <c r="C552" s="140"/>
      <c r="D552" s="140"/>
      <c r="E552" s="141"/>
      <c r="F552" s="593"/>
      <c r="G552" s="143"/>
      <c r="H552" s="162">
        <v>42211500</v>
      </c>
      <c r="I552" s="145" t="s">
        <v>4110</v>
      </c>
      <c r="J552" s="146"/>
      <c r="K552" s="146"/>
      <c r="L552" s="146"/>
      <c r="M552" s="146"/>
      <c r="N552" s="148"/>
      <c r="O552" s="146"/>
      <c r="P552" s="146"/>
      <c r="Q552" s="146">
        <f t="shared" si="12"/>
        <v>0</v>
      </c>
      <c r="R552" s="182"/>
      <c r="S552" s="226"/>
      <c r="T552" s="676"/>
      <c r="U552" s="147"/>
      <c r="V552" s="147"/>
      <c r="W552" s="147"/>
      <c r="X552" s="117"/>
    </row>
    <row r="553" spans="1:24" hidden="1" x14ac:dyDescent="0.2">
      <c r="A553" s="139"/>
      <c r="B553" s="140"/>
      <c r="C553" s="140"/>
      <c r="D553" s="140"/>
      <c r="E553" s="141"/>
      <c r="F553" s="593"/>
      <c r="G553" s="143"/>
      <c r="H553" s="162">
        <v>42211500</v>
      </c>
      <c r="I553" s="145" t="s">
        <v>4111</v>
      </c>
      <c r="J553" s="146"/>
      <c r="K553" s="146"/>
      <c r="L553" s="146"/>
      <c r="M553" s="146"/>
      <c r="N553" s="148"/>
      <c r="O553" s="146"/>
      <c r="P553" s="146"/>
      <c r="Q553" s="146">
        <f t="shared" si="12"/>
        <v>0</v>
      </c>
      <c r="R553" s="182"/>
      <c r="S553" s="226"/>
      <c r="T553" s="676"/>
      <c r="U553" s="147"/>
      <c r="V553" s="147"/>
      <c r="W553" s="147"/>
      <c r="X553" s="117"/>
    </row>
    <row r="554" spans="1:24" hidden="1" x14ac:dyDescent="0.2">
      <c r="A554" s="139"/>
      <c r="B554" s="140"/>
      <c r="C554" s="140"/>
      <c r="D554" s="140"/>
      <c r="E554" s="141"/>
      <c r="F554" s="593"/>
      <c r="G554" s="143"/>
      <c r="H554" s="162">
        <v>42211500</v>
      </c>
      <c r="I554" s="145" t="s">
        <v>4112</v>
      </c>
      <c r="J554" s="146"/>
      <c r="K554" s="146"/>
      <c r="L554" s="146"/>
      <c r="M554" s="146"/>
      <c r="N554" s="148"/>
      <c r="O554" s="146"/>
      <c r="P554" s="146"/>
      <c r="Q554" s="146">
        <f t="shared" si="12"/>
        <v>0</v>
      </c>
      <c r="R554" s="182"/>
      <c r="S554" s="226"/>
      <c r="T554" s="676"/>
      <c r="U554" s="147"/>
      <c r="V554" s="147"/>
      <c r="W554" s="147"/>
      <c r="X554" s="117"/>
    </row>
    <row r="555" spans="1:24" hidden="1" x14ac:dyDescent="0.2">
      <c r="A555" s="139"/>
      <c r="B555" s="140"/>
      <c r="C555" s="140"/>
      <c r="D555" s="140"/>
      <c r="E555" s="141"/>
      <c r="F555" s="593"/>
      <c r="G555" s="143"/>
      <c r="H555" s="162">
        <v>42211500</v>
      </c>
      <c r="I555" s="145" t="s">
        <v>4113</v>
      </c>
      <c r="J555" s="146"/>
      <c r="K555" s="146"/>
      <c r="L555" s="146"/>
      <c r="M555" s="146"/>
      <c r="N555" s="148"/>
      <c r="O555" s="146"/>
      <c r="P555" s="146"/>
      <c r="Q555" s="146">
        <f t="shared" si="12"/>
        <v>0</v>
      </c>
      <c r="R555" s="182"/>
      <c r="S555" s="226"/>
      <c r="T555" s="676"/>
      <c r="U555" s="147"/>
      <c r="V555" s="147"/>
      <c r="W555" s="147"/>
      <c r="X555" s="117"/>
    </row>
    <row r="556" spans="1:24" hidden="1" x14ac:dyDescent="0.2">
      <c r="A556" s="139"/>
      <c r="B556" s="140"/>
      <c r="C556" s="140"/>
      <c r="D556" s="140"/>
      <c r="E556" s="141"/>
      <c r="F556" s="593"/>
      <c r="G556" s="143"/>
      <c r="H556" s="162">
        <v>42211500</v>
      </c>
      <c r="I556" s="145" t="s">
        <v>4114</v>
      </c>
      <c r="J556" s="146"/>
      <c r="K556" s="146"/>
      <c r="L556" s="146"/>
      <c r="M556" s="146"/>
      <c r="N556" s="148"/>
      <c r="O556" s="146"/>
      <c r="P556" s="146"/>
      <c r="Q556" s="146">
        <f t="shared" si="12"/>
        <v>0</v>
      </c>
      <c r="R556" s="182"/>
      <c r="S556" s="226"/>
      <c r="T556" s="676"/>
      <c r="U556" s="147"/>
      <c r="V556" s="147"/>
      <c r="W556" s="147"/>
      <c r="X556" s="117"/>
    </row>
    <row r="557" spans="1:24" hidden="1" x14ac:dyDescent="0.2">
      <c r="A557" s="139"/>
      <c r="B557" s="140"/>
      <c r="C557" s="140"/>
      <c r="D557" s="140"/>
      <c r="E557" s="141"/>
      <c r="F557" s="593"/>
      <c r="G557" s="143"/>
      <c r="H557" s="162">
        <v>42241700</v>
      </c>
      <c r="I557" s="145" t="s">
        <v>4115</v>
      </c>
      <c r="J557" s="146"/>
      <c r="K557" s="146"/>
      <c r="L557" s="146"/>
      <c r="M557" s="146"/>
      <c r="N557" s="148"/>
      <c r="O557" s="146"/>
      <c r="P557" s="146"/>
      <c r="Q557" s="146">
        <f t="shared" si="12"/>
        <v>0</v>
      </c>
      <c r="R557" s="182"/>
      <c r="S557" s="226"/>
      <c r="T557" s="676"/>
      <c r="U557" s="147"/>
      <c r="V557" s="147"/>
      <c r="W557" s="147"/>
      <c r="X557" s="117"/>
    </row>
    <row r="558" spans="1:24" hidden="1" x14ac:dyDescent="0.2">
      <c r="A558" s="139"/>
      <c r="B558" s="140"/>
      <c r="C558" s="140"/>
      <c r="D558" s="140"/>
      <c r="E558" s="141"/>
      <c r="F558" s="593"/>
      <c r="G558" s="143"/>
      <c r="H558" s="162">
        <v>42241800</v>
      </c>
      <c r="I558" s="145" t="s">
        <v>4116</v>
      </c>
      <c r="J558" s="146"/>
      <c r="K558" s="146"/>
      <c r="L558" s="146"/>
      <c r="M558" s="146"/>
      <c r="N558" s="148"/>
      <c r="O558" s="146"/>
      <c r="P558" s="146"/>
      <c r="Q558" s="146">
        <f t="shared" si="12"/>
        <v>0</v>
      </c>
      <c r="R558" s="182"/>
      <c r="S558" s="226"/>
      <c r="T558" s="676"/>
      <c r="U558" s="147"/>
      <c r="V558" s="147"/>
      <c r="W558" s="147"/>
      <c r="X558" s="117"/>
    </row>
    <row r="559" spans="1:24" hidden="1" x14ac:dyDescent="0.2">
      <c r="A559" s="139"/>
      <c r="B559" s="140"/>
      <c r="C559" s="140"/>
      <c r="D559" s="140"/>
      <c r="E559" s="141"/>
      <c r="F559" s="593"/>
      <c r="G559" s="143"/>
      <c r="H559" s="162">
        <v>42241700</v>
      </c>
      <c r="I559" s="145" t="s">
        <v>4117</v>
      </c>
      <c r="J559" s="146"/>
      <c r="K559" s="146"/>
      <c r="L559" s="146"/>
      <c r="M559" s="146"/>
      <c r="N559" s="148"/>
      <c r="O559" s="146"/>
      <c r="P559" s="146"/>
      <c r="Q559" s="146">
        <f t="shared" si="12"/>
        <v>0</v>
      </c>
      <c r="R559" s="182"/>
      <c r="S559" s="226"/>
      <c r="T559" s="676"/>
      <c r="U559" s="147"/>
      <c r="V559" s="147"/>
      <c r="W559" s="147"/>
      <c r="X559" s="117"/>
    </row>
    <row r="560" spans="1:24" hidden="1" x14ac:dyDescent="0.2">
      <c r="A560" s="139"/>
      <c r="B560" s="140"/>
      <c r="C560" s="140"/>
      <c r="D560" s="140"/>
      <c r="E560" s="141"/>
      <c r="F560" s="593"/>
      <c r="G560" s="143"/>
      <c r="H560" s="162">
        <v>42241800</v>
      </c>
      <c r="I560" s="145" t="s">
        <v>4118</v>
      </c>
      <c r="J560" s="146"/>
      <c r="K560" s="146"/>
      <c r="L560" s="146"/>
      <c r="M560" s="146"/>
      <c r="N560" s="148"/>
      <c r="O560" s="146"/>
      <c r="P560" s="146"/>
      <c r="Q560" s="146">
        <f t="shared" si="12"/>
        <v>0</v>
      </c>
      <c r="R560" s="182"/>
      <c r="S560" s="226"/>
      <c r="T560" s="676"/>
      <c r="U560" s="147"/>
      <c r="V560" s="147"/>
      <c r="W560" s="147"/>
      <c r="X560" s="117"/>
    </row>
    <row r="561" spans="1:24" hidden="1" x14ac:dyDescent="0.2">
      <c r="A561" s="139"/>
      <c r="B561" s="140"/>
      <c r="C561" s="140"/>
      <c r="D561" s="140"/>
      <c r="E561" s="141"/>
      <c r="F561" s="593"/>
      <c r="G561" s="143"/>
      <c r="H561" s="162">
        <v>42241700</v>
      </c>
      <c r="I561" s="145" t="s">
        <v>4119</v>
      </c>
      <c r="J561" s="146"/>
      <c r="K561" s="146"/>
      <c r="L561" s="146"/>
      <c r="M561" s="146"/>
      <c r="N561" s="148"/>
      <c r="O561" s="146"/>
      <c r="P561" s="146"/>
      <c r="Q561" s="146">
        <f t="shared" si="12"/>
        <v>0</v>
      </c>
      <c r="R561" s="182"/>
      <c r="S561" s="226"/>
      <c r="T561" s="676"/>
      <c r="U561" s="147"/>
      <c r="V561" s="147"/>
      <c r="W561" s="147"/>
      <c r="X561" s="117"/>
    </row>
    <row r="562" spans="1:24" hidden="1" x14ac:dyDescent="0.2">
      <c r="A562" s="139"/>
      <c r="B562" s="140"/>
      <c r="C562" s="140"/>
      <c r="D562" s="140"/>
      <c r="E562" s="141"/>
      <c r="F562" s="593"/>
      <c r="G562" s="143"/>
      <c r="H562" s="162">
        <v>42241800</v>
      </c>
      <c r="I562" s="145" t="s">
        <v>4120</v>
      </c>
      <c r="J562" s="146"/>
      <c r="K562" s="146"/>
      <c r="L562" s="146"/>
      <c r="M562" s="146"/>
      <c r="N562" s="148"/>
      <c r="O562" s="146"/>
      <c r="P562" s="146"/>
      <c r="Q562" s="146">
        <f t="shared" si="12"/>
        <v>0</v>
      </c>
      <c r="R562" s="182"/>
      <c r="S562" s="226"/>
      <c r="T562" s="676"/>
      <c r="U562" s="147"/>
      <c r="V562" s="147"/>
      <c r="W562" s="147"/>
      <c r="X562" s="117"/>
    </row>
    <row r="563" spans="1:24" hidden="1" x14ac:dyDescent="0.2">
      <c r="A563" s="139"/>
      <c r="B563" s="140"/>
      <c r="C563" s="140"/>
      <c r="D563" s="140"/>
      <c r="E563" s="141"/>
      <c r="F563" s="593"/>
      <c r="G563" s="143"/>
      <c r="H563" s="162">
        <v>42241700</v>
      </c>
      <c r="I563" s="145" t="s">
        <v>3581</v>
      </c>
      <c r="J563" s="146"/>
      <c r="K563" s="146"/>
      <c r="L563" s="146"/>
      <c r="M563" s="146"/>
      <c r="N563" s="148"/>
      <c r="O563" s="146"/>
      <c r="P563" s="146"/>
      <c r="Q563" s="146">
        <f t="shared" si="12"/>
        <v>0</v>
      </c>
      <c r="R563" s="182"/>
      <c r="S563" s="226"/>
      <c r="T563" s="676"/>
      <c r="U563" s="147"/>
      <c r="V563" s="147"/>
      <c r="W563" s="147"/>
      <c r="X563" s="117"/>
    </row>
    <row r="564" spans="1:24" hidden="1" x14ac:dyDescent="0.2">
      <c r="A564" s="139"/>
      <c r="B564" s="140"/>
      <c r="C564" s="140"/>
      <c r="D564" s="140"/>
      <c r="E564" s="141"/>
      <c r="F564" s="593"/>
      <c r="G564" s="143"/>
      <c r="H564" s="162">
        <v>42241700</v>
      </c>
      <c r="I564" s="145" t="s">
        <v>3789</v>
      </c>
      <c r="J564" s="146"/>
      <c r="K564" s="146"/>
      <c r="L564" s="146"/>
      <c r="M564" s="146"/>
      <c r="N564" s="148"/>
      <c r="O564" s="146"/>
      <c r="P564" s="146"/>
      <c r="Q564" s="146">
        <f t="shared" si="12"/>
        <v>0</v>
      </c>
      <c r="R564" s="182"/>
      <c r="S564" s="226"/>
      <c r="T564" s="676"/>
      <c r="U564" s="147"/>
      <c r="V564" s="147"/>
      <c r="W564" s="147"/>
      <c r="X564" s="117"/>
    </row>
    <row r="565" spans="1:24" hidden="1" x14ac:dyDescent="0.2">
      <c r="A565" s="139"/>
      <c r="B565" s="140"/>
      <c r="C565" s="140"/>
      <c r="D565" s="140"/>
      <c r="E565" s="141"/>
      <c r="F565" s="593"/>
      <c r="G565" s="143"/>
      <c r="H565" s="162">
        <v>42241800</v>
      </c>
      <c r="I565" s="145" t="s">
        <v>3790</v>
      </c>
      <c r="J565" s="146"/>
      <c r="K565" s="146"/>
      <c r="L565" s="146"/>
      <c r="M565" s="146"/>
      <c r="N565" s="148"/>
      <c r="O565" s="146"/>
      <c r="P565" s="146"/>
      <c r="Q565" s="146">
        <f t="shared" si="12"/>
        <v>0</v>
      </c>
      <c r="R565" s="182"/>
      <c r="S565" s="226"/>
      <c r="T565" s="676"/>
      <c r="U565" s="147"/>
      <c r="V565" s="147"/>
      <c r="W565" s="147"/>
      <c r="X565" s="117"/>
    </row>
    <row r="566" spans="1:24" hidden="1" x14ac:dyDescent="0.2">
      <c r="A566" s="139"/>
      <c r="B566" s="140"/>
      <c r="C566" s="140"/>
      <c r="D566" s="140"/>
      <c r="E566" s="141"/>
      <c r="F566" s="593"/>
      <c r="G566" s="143"/>
      <c r="H566" s="162">
        <v>42241800</v>
      </c>
      <c r="I566" s="145" t="s">
        <v>3791</v>
      </c>
      <c r="J566" s="146"/>
      <c r="K566" s="146"/>
      <c r="L566" s="146"/>
      <c r="M566" s="146"/>
      <c r="N566" s="148"/>
      <c r="O566" s="146"/>
      <c r="P566" s="146"/>
      <c r="Q566" s="146">
        <f t="shared" si="12"/>
        <v>0</v>
      </c>
      <c r="R566" s="182"/>
      <c r="S566" s="226"/>
      <c r="T566" s="676"/>
      <c r="U566" s="147"/>
      <c r="V566" s="147"/>
      <c r="W566" s="147"/>
      <c r="X566" s="117"/>
    </row>
    <row r="567" spans="1:24" hidden="1" x14ac:dyDescent="0.2">
      <c r="A567" s="139"/>
      <c r="B567" s="140"/>
      <c r="C567" s="140"/>
      <c r="D567" s="140"/>
      <c r="E567" s="141"/>
      <c r="F567" s="593"/>
      <c r="G567" s="143"/>
      <c r="H567" s="162">
        <v>42241800</v>
      </c>
      <c r="I567" s="145" t="s">
        <v>3792</v>
      </c>
      <c r="J567" s="146"/>
      <c r="K567" s="146"/>
      <c r="L567" s="146"/>
      <c r="M567" s="146"/>
      <c r="N567" s="148"/>
      <c r="O567" s="146"/>
      <c r="P567" s="146"/>
      <c r="Q567" s="146">
        <f t="shared" si="12"/>
        <v>0</v>
      </c>
      <c r="R567" s="182"/>
      <c r="S567" s="226"/>
      <c r="T567" s="676"/>
      <c r="U567" s="147"/>
      <c r="V567" s="147"/>
      <c r="W567" s="147"/>
      <c r="X567" s="117"/>
    </row>
    <row r="568" spans="1:24" hidden="1" x14ac:dyDescent="0.2">
      <c r="A568" s="139"/>
      <c r="B568" s="140"/>
      <c r="C568" s="140"/>
      <c r="D568" s="140"/>
      <c r="E568" s="141"/>
      <c r="F568" s="593"/>
      <c r="G568" s="143"/>
      <c r="H568" s="162">
        <v>42241700</v>
      </c>
      <c r="I568" s="145" t="s">
        <v>3793</v>
      </c>
      <c r="J568" s="146"/>
      <c r="K568" s="146"/>
      <c r="L568" s="146"/>
      <c r="M568" s="146"/>
      <c r="N568" s="148"/>
      <c r="O568" s="146"/>
      <c r="P568" s="146"/>
      <c r="Q568" s="146">
        <f t="shared" si="12"/>
        <v>0</v>
      </c>
      <c r="R568" s="182"/>
      <c r="S568" s="226"/>
      <c r="T568" s="676"/>
      <c r="U568" s="147"/>
      <c r="V568" s="147"/>
      <c r="W568" s="147"/>
      <c r="X568" s="117"/>
    </row>
    <row r="569" spans="1:24" hidden="1" x14ac:dyDescent="0.2">
      <c r="A569" s="139"/>
      <c r="B569" s="140"/>
      <c r="C569" s="140"/>
      <c r="D569" s="140"/>
      <c r="E569" s="141"/>
      <c r="F569" s="593"/>
      <c r="G569" s="143"/>
      <c r="H569" s="162">
        <v>42241700</v>
      </c>
      <c r="I569" s="145" t="s">
        <v>3794</v>
      </c>
      <c r="J569" s="146"/>
      <c r="K569" s="146"/>
      <c r="L569" s="146"/>
      <c r="M569" s="146"/>
      <c r="N569" s="148"/>
      <c r="O569" s="146"/>
      <c r="P569" s="146"/>
      <c r="Q569" s="146">
        <f t="shared" si="12"/>
        <v>0</v>
      </c>
      <c r="R569" s="182"/>
      <c r="S569" s="226"/>
      <c r="T569" s="676"/>
      <c r="U569" s="147"/>
      <c r="V569" s="147"/>
      <c r="W569" s="147"/>
      <c r="X569" s="117"/>
    </row>
    <row r="570" spans="1:24" hidden="1" x14ac:dyDescent="0.2">
      <c r="A570" s="139"/>
      <c r="B570" s="140"/>
      <c r="C570" s="140"/>
      <c r="D570" s="140"/>
      <c r="E570" s="141"/>
      <c r="F570" s="593"/>
      <c r="G570" s="143"/>
      <c r="H570" s="162">
        <v>42241700</v>
      </c>
      <c r="I570" s="145" t="s">
        <v>3795</v>
      </c>
      <c r="J570" s="146"/>
      <c r="K570" s="146"/>
      <c r="L570" s="146"/>
      <c r="M570" s="146"/>
      <c r="N570" s="148"/>
      <c r="O570" s="146"/>
      <c r="P570" s="146"/>
      <c r="Q570" s="146">
        <f t="shared" si="12"/>
        <v>0</v>
      </c>
      <c r="R570" s="182"/>
      <c r="S570" s="226"/>
      <c r="T570" s="676"/>
      <c r="U570" s="147"/>
      <c r="V570" s="147"/>
      <c r="W570" s="147"/>
      <c r="X570" s="117"/>
    </row>
    <row r="571" spans="1:24" hidden="1" x14ac:dyDescent="0.2">
      <c r="A571" s="139"/>
      <c r="B571" s="140"/>
      <c r="C571" s="140"/>
      <c r="D571" s="140"/>
      <c r="E571" s="141"/>
      <c r="F571" s="593"/>
      <c r="G571" s="143"/>
      <c r="H571" s="162">
        <v>42241700</v>
      </c>
      <c r="I571" s="145" t="s">
        <v>3796</v>
      </c>
      <c r="J571" s="146"/>
      <c r="K571" s="146"/>
      <c r="L571" s="146"/>
      <c r="M571" s="146"/>
      <c r="N571" s="148"/>
      <c r="O571" s="146"/>
      <c r="P571" s="146"/>
      <c r="Q571" s="146">
        <f t="shared" si="12"/>
        <v>0</v>
      </c>
      <c r="R571" s="182"/>
      <c r="S571" s="226"/>
      <c r="T571" s="676"/>
      <c r="U571" s="147"/>
      <c r="V571" s="147"/>
      <c r="W571" s="147"/>
      <c r="X571" s="117"/>
    </row>
    <row r="572" spans="1:24" hidden="1" x14ac:dyDescent="0.2">
      <c r="A572" s="139"/>
      <c r="B572" s="140"/>
      <c r="C572" s="140"/>
      <c r="D572" s="140"/>
      <c r="E572" s="141"/>
      <c r="F572" s="593"/>
      <c r="G572" s="143"/>
      <c r="H572" s="162">
        <v>42241700</v>
      </c>
      <c r="I572" s="145" t="s">
        <v>3797</v>
      </c>
      <c r="J572" s="146"/>
      <c r="K572" s="146"/>
      <c r="L572" s="146"/>
      <c r="M572" s="146"/>
      <c r="N572" s="148"/>
      <c r="O572" s="146"/>
      <c r="P572" s="146"/>
      <c r="Q572" s="146">
        <f t="shared" si="12"/>
        <v>0</v>
      </c>
      <c r="R572" s="182"/>
      <c r="S572" s="226"/>
      <c r="T572" s="676"/>
      <c r="U572" s="147"/>
      <c r="V572" s="147"/>
      <c r="W572" s="147"/>
      <c r="X572" s="117"/>
    </row>
    <row r="573" spans="1:24" hidden="1" x14ac:dyDescent="0.2">
      <c r="A573" s="139"/>
      <c r="B573" s="140"/>
      <c r="C573" s="140"/>
      <c r="D573" s="140"/>
      <c r="E573" s="141"/>
      <c r="F573" s="593"/>
      <c r="G573" s="143"/>
      <c r="H573" s="162">
        <v>42241800</v>
      </c>
      <c r="I573" s="145" t="s">
        <v>640</v>
      </c>
      <c r="J573" s="146"/>
      <c r="K573" s="146"/>
      <c r="L573" s="146"/>
      <c r="M573" s="146"/>
      <c r="N573" s="148"/>
      <c r="O573" s="146"/>
      <c r="P573" s="146"/>
      <c r="Q573" s="146">
        <f t="shared" si="12"/>
        <v>0</v>
      </c>
      <c r="R573" s="182"/>
      <c r="S573" s="226"/>
      <c r="T573" s="676"/>
      <c r="U573" s="147"/>
      <c r="V573" s="147"/>
      <c r="W573" s="147"/>
      <c r="X573" s="117"/>
    </row>
    <row r="574" spans="1:24" hidden="1" x14ac:dyDescent="0.2">
      <c r="A574" s="139"/>
      <c r="B574" s="140"/>
      <c r="C574" s="140"/>
      <c r="D574" s="140"/>
      <c r="E574" s="141"/>
      <c r="F574" s="593"/>
      <c r="G574" s="143"/>
      <c r="H574" s="162">
        <v>42241800</v>
      </c>
      <c r="I574" s="145" t="s">
        <v>1054</v>
      </c>
      <c r="J574" s="146"/>
      <c r="K574" s="146"/>
      <c r="L574" s="146"/>
      <c r="M574" s="146"/>
      <c r="N574" s="148"/>
      <c r="O574" s="146"/>
      <c r="P574" s="146"/>
      <c r="Q574" s="146">
        <f t="shared" si="12"/>
        <v>0</v>
      </c>
      <c r="R574" s="182"/>
      <c r="S574" s="226"/>
      <c r="T574" s="676"/>
      <c r="U574" s="147"/>
      <c r="V574" s="147"/>
      <c r="W574" s="147"/>
      <c r="X574" s="117"/>
    </row>
    <row r="575" spans="1:24" ht="16.5" hidden="1" customHeight="1" x14ac:dyDescent="0.2">
      <c r="A575" s="139"/>
      <c r="B575" s="140"/>
      <c r="C575" s="140"/>
      <c r="D575" s="140"/>
      <c r="E575" s="141"/>
      <c r="F575" s="593"/>
      <c r="G575" s="143"/>
      <c r="H575" s="162">
        <v>42241700</v>
      </c>
      <c r="I575" s="145" t="s">
        <v>3798</v>
      </c>
      <c r="J575" s="146"/>
      <c r="K575" s="146"/>
      <c r="L575" s="146"/>
      <c r="M575" s="146"/>
      <c r="N575" s="148"/>
      <c r="O575" s="146"/>
      <c r="P575" s="146"/>
      <c r="Q575" s="146">
        <f t="shared" si="12"/>
        <v>0</v>
      </c>
      <c r="R575" s="182"/>
      <c r="S575" s="226"/>
      <c r="T575" s="676"/>
      <c r="U575" s="147"/>
      <c r="V575" s="147"/>
      <c r="W575" s="147"/>
      <c r="X575" s="117"/>
    </row>
    <row r="576" spans="1:24" hidden="1" x14ac:dyDescent="0.2">
      <c r="A576" s="139"/>
      <c r="B576" s="140"/>
      <c r="C576" s="140"/>
      <c r="D576" s="140"/>
      <c r="E576" s="141"/>
      <c r="F576" s="593"/>
      <c r="G576" s="143"/>
      <c r="H576" s="162">
        <v>42241700</v>
      </c>
      <c r="I576" s="145" t="s">
        <v>3874</v>
      </c>
      <c r="J576" s="146"/>
      <c r="K576" s="146"/>
      <c r="L576" s="146"/>
      <c r="M576" s="146"/>
      <c r="N576" s="148"/>
      <c r="O576" s="146"/>
      <c r="P576" s="146"/>
      <c r="Q576" s="146">
        <f t="shared" si="12"/>
        <v>0</v>
      </c>
      <c r="R576" s="182"/>
      <c r="S576" s="226"/>
      <c r="T576" s="676"/>
      <c r="U576" s="147"/>
      <c r="V576" s="147"/>
      <c r="W576" s="147"/>
      <c r="X576" s="117"/>
    </row>
    <row r="577" spans="1:35" s="172" customFormat="1" hidden="1" x14ac:dyDescent="0.2">
      <c r="A577" s="139"/>
      <c r="B577" s="140"/>
      <c r="C577" s="140"/>
      <c r="D577" s="140"/>
      <c r="E577" s="141"/>
      <c r="F577" s="593"/>
      <c r="G577" s="143"/>
      <c r="H577" s="162">
        <v>42241700</v>
      </c>
      <c r="I577" s="180" t="s">
        <v>3040</v>
      </c>
      <c r="J577" s="146"/>
      <c r="K577" s="146"/>
      <c r="L577" s="146"/>
      <c r="M577" s="146"/>
      <c r="N577" s="148"/>
      <c r="O577" s="146"/>
      <c r="P577" s="146"/>
      <c r="Q577" s="146">
        <f t="shared" si="12"/>
        <v>0</v>
      </c>
      <c r="R577" s="182"/>
      <c r="S577" s="226"/>
      <c r="T577" s="676"/>
      <c r="U577" s="147"/>
      <c r="V577" s="147"/>
      <c r="W577" s="147"/>
      <c r="X577" s="117"/>
      <c r="Y577" s="171"/>
      <c r="Z577" s="171"/>
      <c r="AA577" s="171"/>
      <c r="AB577" s="171"/>
      <c r="AC577" s="171"/>
      <c r="AD577" s="171"/>
      <c r="AE577" s="171"/>
      <c r="AF577" s="171"/>
      <c r="AG577" s="171"/>
      <c r="AH577" s="171"/>
      <c r="AI577" s="171"/>
    </row>
    <row r="578" spans="1:35" s="172" customFormat="1" hidden="1" x14ac:dyDescent="0.2">
      <c r="A578" s="139"/>
      <c r="B578" s="140"/>
      <c r="C578" s="140"/>
      <c r="D578" s="140"/>
      <c r="E578" s="141"/>
      <c r="F578" s="593"/>
      <c r="G578" s="143"/>
      <c r="H578" s="162">
        <v>42241700</v>
      </c>
      <c r="I578" s="180" t="s">
        <v>3041</v>
      </c>
      <c r="J578" s="146"/>
      <c r="K578" s="146"/>
      <c r="L578" s="146"/>
      <c r="M578" s="146"/>
      <c r="N578" s="148"/>
      <c r="O578" s="146"/>
      <c r="P578" s="146"/>
      <c r="Q578" s="146">
        <f t="shared" si="12"/>
        <v>0</v>
      </c>
      <c r="R578" s="182"/>
      <c r="S578" s="226"/>
      <c r="T578" s="676"/>
      <c r="U578" s="147"/>
      <c r="V578" s="147"/>
      <c r="W578" s="147"/>
      <c r="X578" s="117"/>
      <c r="Y578" s="171"/>
      <c r="Z578" s="171"/>
      <c r="AA578" s="171"/>
      <c r="AB578" s="171"/>
      <c r="AC578" s="171"/>
      <c r="AD578" s="171"/>
      <c r="AE578" s="171"/>
      <c r="AF578" s="171"/>
      <c r="AG578" s="171"/>
      <c r="AH578" s="171"/>
      <c r="AI578" s="171"/>
    </row>
    <row r="579" spans="1:35" s="172" customFormat="1" hidden="1" x14ac:dyDescent="0.2">
      <c r="A579" s="139"/>
      <c r="B579" s="140"/>
      <c r="C579" s="140"/>
      <c r="D579" s="140"/>
      <c r="E579" s="141"/>
      <c r="F579" s="593"/>
      <c r="G579" s="143"/>
      <c r="H579" s="162">
        <v>42241700</v>
      </c>
      <c r="I579" s="180" t="s">
        <v>3042</v>
      </c>
      <c r="J579" s="146"/>
      <c r="K579" s="146"/>
      <c r="L579" s="146"/>
      <c r="M579" s="146"/>
      <c r="N579" s="148"/>
      <c r="O579" s="146"/>
      <c r="P579" s="146"/>
      <c r="Q579" s="146">
        <f t="shared" si="12"/>
        <v>0</v>
      </c>
      <c r="R579" s="182"/>
      <c r="S579" s="226"/>
      <c r="T579" s="676"/>
      <c r="U579" s="147"/>
      <c r="V579" s="147"/>
      <c r="W579" s="147"/>
      <c r="X579" s="117"/>
      <c r="Y579" s="171"/>
      <c r="Z579" s="171"/>
      <c r="AA579" s="171"/>
      <c r="AB579" s="171"/>
      <c r="AC579" s="171"/>
      <c r="AD579" s="171"/>
      <c r="AE579" s="171"/>
      <c r="AF579" s="171"/>
      <c r="AG579" s="171"/>
      <c r="AH579" s="171"/>
      <c r="AI579" s="171"/>
    </row>
    <row r="580" spans="1:35" s="172" customFormat="1" hidden="1" x14ac:dyDescent="0.2">
      <c r="A580" s="139"/>
      <c r="B580" s="140"/>
      <c r="C580" s="140"/>
      <c r="D580" s="140"/>
      <c r="E580" s="141"/>
      <c r="F580" s="593"/>
      <c r="G580" s="143"/>
      <c r="H580" s="162">
        <v>42241700</v>
      </c>
      <c r="I580" s="180" t="s">
        <v>3043</v>
      </c>
      <c r="J580" s="146"/>
      <c r="K580" s="146"/>
      <c r="L580" s="146"/>
      <c r="M580" s="146"/>
      <c r="N580" s="148"/>
      <c r="O580" s="146"/>
      <c r="P580" s="146"/>
      <c r="Q580" s="146">
        <f t="shared" si="12"/>
        <v>0</v>
      </c>
      <c r="R580" s="182"/>
      <c r="S580" s="226"/>
      <c r="T580" s="676"/>
      <c r="U580" s="147"/>
      <c r="V580" s="147"/>
      <c r="W580" s="147"/>
      <c r="X580" s="117"/>
      <c r="Y580" s="171"/>
      <c r="Z580" s="171"/>
      <c r="AA580" s="171"/>
      <c r="AB580" s="171"/>
      <c r="AC580" s="171"/>
      <c r="AD580" s="171"/>
      <c r="AE580" s="171"/>
      <c r="AF580" s="171"/>
      <c r="AG580" s="171"/>
      <c r="AH580" s="171"/>
      <c r="AI580" s="171"/>
    </row>
    <row r="581" spans="1:35" s="172" customFormat="1" hidden="1" x14ac:dyDescent="0.2">
      <c r="A581" s="139"/>
      <c r="B581" s="140"/>
      <c r="C581" s="140"/>
      <c r="D581" s="140"/>
      <c r="E581" s="141"/>
      <c r="F581" s="593"/>
      <c r="G581" s="143"/>
      <c r="H581" s="162">
        <v>42241700</v>
      </c>
      <c r="I581" s="180" t="s">
        <v>3044</v>
      </c>
      <c r="J581" s="146"/>
      <c r="K581" s="146"/>
      <c r="L581" s="146"/>
      <c r="M581" s="146"/>
      <c r="N581" s="148"/>
      <c r="O581" s="146"/>
      <c r="P581" s="146"/>
      <c r="Q581" s="146">
        <f t="shared" si="12"/>
        <v>0</v>
      </c>
      <c r="R581" s="182"/>
      <c r="S581" s="226"/>
      <c r="T581" s="676"/>
      <c r="U581" s="147"/>
      <c r="V581" s="147"/>
      <c r="W581" s="147"/>
      <c r="X581" s="117"/>
      <c r="Y581" s="171"/>
      <c r="Z581" s="171"/>
      <c r="AA581" s="171"/>
      <c r="AB581" s="171"/>
      <c r="AC581" s="171"/>
      <c r="AD581" s="171"/>
      <c r="AE581" s="171"/>
      <c r="AF581" s="171"/>
      <c r="AG581" s="171"/>
      <c r="AH581" s="171"/>
      <c r="AI581" s="171"/>
    </row>
    <row r="582" spans="1:35" s="172" customFormat="1" hidden="1" x14ac:dyDescent="0.2">
      <c r="A582" s="139"/>
      <c r="B582" s="140"/>
      <c r="C582" s="140"/>
      <c r="D582" s="140"/>
      <c r="E582" s="141"/>
      <c r="F582" s="593"/>
      <c r="G582" s="143"/>
      <c r="H582" s="162">
        <v>42241700</v>
      </c>
      <c r="I582" s="180" t="s">
        <v>4062</v>
      </c>
      <c r="J582" s="146"/>
      <c r="K582" s="146"/>
      <c r="L582" s="146"/>
      <c r="M582" s="146"/>
      <c r="N582" s="148"/>
      <c r="O582" s="146"/>
      <c r="P582" s="146"/>
      <c r="Q582" s="146">
        <f t="shared" ref="Q582:Q642" si="13">+M582+P582-K582</f>
        <v>0</v>
      </c>
      <c r="R582" s="182"/>
      <c r="S582" s="226"/>
      <c r="T582" s="676"/>
      <c r="U582" s="147"/>
      <c r="V582" s="147"/>
      <c r="W582" s="147"/>
      <c r="X582" s="117"/>
      <c r="Y582" s="171"/>
      <c r="Z582" s="171"/>
      <c r="AA582" s="171"/>
      <c r="AB582" s="171"/>
      <c r="AC582" s="171"/>
      <c r="AD582" s="171"/>
      <c r="AE582" s="171"/>
      <c r="AF582" s="171"/>
      <c r="AG582" s="171"/>
      <c r="AH582" s="171"/>
      <c r="AI582" s="171"/>
    </row>
    <row r="583" spans="1:35" s="172" customFormat="1" hidden="1" x14ac:dyDescent="0.2">
      <c r="A583" s="139"/>
      <c r="B583" s="140"/>
      <c r="C583" s="140"/>
      <c r="D583" s="140"/>
      <c r="E583" s="141"/>
      <c r="F583" s="593"/>
      <c r="G583" s="143"/>
      <c r="H583" s="162">
        <v>42241700</v>
      </c>
      <c r="I583" s="145" t="s">
        <v>3013</v>
      </c>
      <c r="J583" s="146"/>
      <c r="K583" s="146"/>
      <c r="L583" s="146"/>
      <c r="M583" s="146"/>
      <c r="N583" s="148"/>
      <c r="O583" s="146"/>
      <c r="P583" s="146"/>
      <c r="Q583" s="146">
        <f t="shared" si="13"/>
        <v>0</v>
      </c>
      <c r="R583" s="182"/>
      <c r="S583" s="226"/>
      <c r="T583" s="676"/>
      <c r="U583" s="147"/>
      <c r="V583" s="147"/>
      <c r="W583" s="147"/>
      <c r="X583" s="117"/>
      <c r="Y583" s="171"/>
      <c r="Z583" s="171"/>
      <c r="AA583" s="171"/>
      <c r="AB583" s="171"/>
      <c r="AC583" s="171"/>
      <c r="AD583" s="171"/>
      <c r="AE583" s="171"/>
      <c r="AF583" s="171"/>
      <c r="AG583" s="171"/>
      <c r="AH583" s="171"/>
      <c r="AI583" s="171"/>
    </row>
    <row r="584" spans="1:35" s="172" customFormat="1" hidden="1" x14ac:dyDescent="0.2">
      <c r="A584" s="139"/>
      <c r="B584" s="140"/>
      <c r="C584" s="140"/>
      <c r="D584" s="140"/>
      <c r="E584" s="141"/>
      <c r="F584" s="593"/>
      <c r="G584" s="143"/>
      <c r="H584" s="162">
        <v>42241700</v>
      </c>
      <c r="I584" s="145" t="s">
        <v>3014</v>
      </c>
      <c r="J584" s="169"/>
      <c r="K584" s="169"/>
      <c r="L584" s="169"/>
      <c r="M584" s="146"/>
      <c r="N584" s="148"/>
      <c r="O584" s="146"/>
      <c r="P584" s="146"/>
      <c r="Q584" s="146">
        <f t="shared" si="13"/>
        <v>0</v>
      </c>
      <c r="R584" s="182"/>
      <c r="S584" s="226"/>
      <c r="T584" s="676"/>
      <c r="U584" s="170"/>
      <c r="V584" s="170"/>
      <c r="W584" s="170"/>
      <c r="X584" s="117"/>
      <c r="Y584" s="171"/>
      <c r="Z584" s="171"/>
      <c r="AA584" s="171"/>
      <c r="AB584" s="171"/>
      <c r="AC584" s="171"/>
      <c r="AD584" s="171"/>
      <c r="AE584" s="171"/>
      <c r="AF584" s="171"/>
      <c r="AG584" s="171"/>
      <c r="AH584" s="171"/>
      <c r="AI584" s="171"/>
    </row>
    <row r="585" spans="1:35" s="172" customFormat="1" hidden="1" x14ac:dyDescent="0.2">
      <c r="A585" s="139"/>
      <c r="B585" s="140"/>
      <c r="C585" s="140"/>
      <c r="D585" s="140"/>
      <c r="E585" s="141"/>
      <c r="F585" s="593"/>
      <c r="G585" s="143"/>
      <c r="H585" s="162">
        <v>42241700</v>
      </c>
      <c r="I585" s="145" t="s">
        <v>3015</v>
      </c>
      <c r="J585" s="169"/>
      <c r="K585" s="169"/>
      <c r="L585" s="169"/>
      <c r="M585" s="146"/>
      <c r="N585" s="148"/>
      <c r="O585" s="146"/>
      <c r="P585" s="146"/>
      <c r="Q585" s="146">
        <f t="shared" si="13"/>
        <v>0</v>
      </c>
      <c r="R585" s="182"/>
      <c r="S585" s="226"/>
      <c r="T585" s="676"/>
      <c r="U585" s="170"/>
      <c r="V585" s="170"/>
      <c r="W585" s="170"/>
      <c r="X585" s="117"/>
      <c r="Y585" s="171"/>
      <c r="Z585" s="171"/>
      <c r="AA585" s="171"/>
      <c r="AB585" s="171"/>
      <c r="AC585" s="171"/>
      <c r="AD585" s="171"/>
      <c r="AE585" s="171"/>
      <c r="AF585" s="171"/>
      <c r="AG585" s="171"/>
      <c r="AH585" s="171"/>
      <c r="AI585" s="171"/>
    </row>
    <row r="586" spans="1:35" s="172" customFormat="1" hidden="1" x14ac:dyDescent="0.2">
      <c r="A586" s="139"/>
      <c r="B586" s="140"/>
      <c r="C586" s="140"/>
      <c r="D586" s="140"/>
      <c r="E586" s="141"/>
      <c r="F586" s="593"/>
      <c r="G586" s="143"/>
      <c r="H586" s="162">
        <v>42241700</v>
      </c>
      <c r="I586" s="145" t="s">
        <v>3016</v>
      </c>
      <c r="J586" s="169"/>
      <c r="K586" s="169"/>
      <c r="L586" s="169"/>
      <c r="M586" s="146"/>
      <c r="N586" s="148"/>
      <c r="O586" s="146"/>
      <c r="P586" s="146"/>
      <c r="Q586" s="146">
        <f t="shared" si="13"/>
        <v>0</v>
      </c>
      <c r="R586" s="182"/>
      <c r="S586" s="226"/>
      <c r="T586" s="676"/>
      <c r="U586" s="170"/>
      <c r="V586" s="170"/>
      <c r="W586" s="170"/>
      <c r="X586" s="117"/>
      <c r="Y586" s="171"/>
      <c r="Z586" s="171"/>
      <c r="AA586" s="171"/>
      <c r="AB586" s="171"/>
      <c r="AC586" s="171"/>
      <c r="AD586" s="171"/>
      <c r="AE586" s="171"/>
      <c r="AF586" s="171"/>
      <c r="AG586" s="171"/>
      <c r="AH586" s="171"/>
      <c r="AI586" s="171"/>
    </row>
    <row r="587" spans="1:35" s="172" customFormat="1" hidden="1" x14ac:dyDescent="0.2">
      <c r="A587" s="139"/>
      <c r="B587" s="140"/>
      <c r="C587" s="140"/>
      <c r="D587" s="140"/>
      <c r="E587" s="141"/>
      <c r="F587" s="593"/>
      <c r="G587" s="143"/>
      <c r="H587" s="162">
        <v>42241700</v>
      </c>
      <c r="I587" s="145" t="s">
        <v>3017</v>
      </c>
      <c r="J587" s="169"/>
      <c r="K587" s="169"/>
      <c r="L587" s="169"/>
      <c r="M587" s="146"/>
      <c r="N587" s="148"/>
      <c r="O587" s="146"/>
      <c r="P587" s="146"/>
      <c r="Q587" s="146">
        <f t="shared" si="13"/>
        <v>0</v>
      </c>
      <c r="R587" s="182"/>
      <c r="S587" s="226"/>
      <c r="T587" s="676"/>
      <c r="U587" s="170"/>
      <c r="V587" s="170"/>
      <c r="W587" s="170"/>
      <c r="X587" s="117"/>
      <c r="Y587" s="171"/>
      <c r="Z587" s="171"/>
      <c r="AA587" s="171"/>
      <c r="AB587" s="171"/>
      <c r="AC587" s="171"/>
      <c r="AD587" s="171"/>
      <c r="AE587" s="171"/>
      <c r="AF587" s="171"/>
      <c r="AG587" s="171"/>
      <c r="AH587" s="171"/>
      <c r="AI587" s="171"/>
    </row>
    <row r="588" spans="1:35" s="172" customFormat="1" hidden="1" x14ac:dyDescent="0.2">
      <c r="A588" s="139"/>
      <c r="B588" s="140"/>
      <c r="C588" s="140"/>
      <c r="D588" s="140"/>
      <c r="E588" s="141"/>
      <c r="F588" s="593"/>
      <c r="G588" s="143"/>
      <c r="H588" s="162">
        <v>42171600</v>
      </c>
      <c r="I588" s="145" t="s">
        <v>3018</v>
      </c>
      <c r="J588" s="146"/>
      <c r="K588" s="146"/>
      <c r="L588" s="146"/>
      <c r="M588" s="146"/>
      <c r="N588" s="148"/>
      <c r="O588" s="146"/>
      <c r="P588" s="146"/>
      <c r="Q588" s="146">
        <f t="shared" si="13"/>
        <v>0</v>
      </c>
      <c r="R588" s="182"/>
      <c r="S588" s="226"/>
      <c r="T588" s="676"/>
      <c r="U588" s="147"/>
      <c r="V588" s="147"/>
      <c r="W588" s="147"/>
      <c r="X588" s="117"/>
      <c r="Y588" s="171"/>
      <c r="Z588" s="171"/>
      <c r="AA588" s="171"/>
      <c r="AB588" s="171"/>
      <c r="AC588" s="171"/>
      <c r="AD588" s="171"/>
      <c r="AE588" s="171"/>
      <c r="AF588" s="171"/>
      <c r="AG588" s="171"/>
      <c r="AH588" s="171"/>
      <c r="AI588" s="171"/>
    </row>
    <row r="589" spans="1:35" s="172" customFormat="1" hidden="1" x14ac:dyDescent="0.2">
      <c r="A589" s="139"/>
      <c r="B589" s="140"/>
      <c r="C589" s="140"/>
      <c r="D589" s="140"/>
      <c r="E589" s="141"/>
      <c r="F589" s="593"/>
      <c r="G589" s="143"/>
      <c r="H589" s="162">
        <v>42171600</v>
      </c>
      <c r="I589" s="145" t="s">
        <v>3019</v>
      </c>
      <c r="J589" s="146"/>
      <c r="K589" s="146"/>
      <c r="L589" s="146"/>
      <c r="M589" s="146"/>
      <c r="N589" s="148"/>
      <c r="O589" s="146"/>
      <c r="P589" s="146"/>
      <c r="Q589" s="146">
        <f t="shared" si="13"/>
        <v>0</v>
      </c>
      <c r="R589" s="182"/>
      <c r="S589" s="226"/>
      <c r="T589" s="676"/>
      <c r="U589" s="147"/>
      <c r="V589" s="147"/>
      <c r="W589" s="147"/>
      <c r="X589" s="117"/>
      <c r="Y589" s="171"/>
      <c r="Z589" s="171"/>
      <c r="AA589" s="171"/>
      <c r="AB589" s="171"/>
      <c r="AC589" s="171"/>
      <c r="AD589" s="171"/>
      <c r="AE589" s="171"/>
      <c r="AF589" s="171"/>
      <c r="AG589" s="171"/>
      <c r="AH589" s="171"/>
      <c r="AI589" s="171"/>
    </row>
    <row r="590" spans="1:35" s="172" customFormat="1" ht="24" hidden="1" x14ac:dyDescent="0.2">
      <c r="A590" s="139"/>
      <c r="B590" s="140"/>
      <c r="C590" s="140"/>
      <c r="D590" s="140"/>
      <c r="E590" s="141"/>
      <c r="F590" s="593" t="s">
        <v>4675</v>
      </c>
      <c r="G590" s="143"/>
      <c r="H590" s="162">
        <v>42171607</v>
      </c>
      <c r="I590" s="145" t="s">
        <v>3020</v>
      </c>
      <c r="J590" s="146"/>
      <c r="K590" s="146"/>
      <c r="L590" s="146"/>
      <c r="M590" s="146"/>
      <c r="N590" s="148" t="s">
        <v>4737</v>
      </c>
      <c r="O590" s="146"/>
      <c r="P590" s="146"/>
      <c r="Q590" s="146">
        <f>+M590+P590-K590</f>
        <v>0</v>
      </c>
      <c r="R590" s="182"/>
      <c r="S590" s="226"/>
      <c r="T590" s="676" t="s">
        <v>4687</v>
      </c>
      <c r="U590" s="147"/>
      <c r="V590" s="147"/>
      <c r="W590" s="147"/>
      <c r="X590" s="117"/>
      <c r="Y590" s="171"/>
      <c r="Z590" s="171"/>
      <c r="AA590" s="171"/>
      <c r="AB590" s="171"/>
      <c r="AC590" s="171"/>
      <c r="AD590" s="171"/>
      <c r="AE590" s="171"/>
      <c r="AF590" s="171"/>
      <c r="AG590" s="171"/>
      <c r="AH590" s="171"/>
      <c r="AI590" s="171"/>
    </row>
    <row r="591" spans="1:35" s="172" customFormat="1" hidden="1" x14ac:dyDescent="0.2">
      <c r="A591" s="139"/>
      <c r="B591" s="140"/>
      <c r="C591" s="140"/>
      <c r="D591" s="140"/>
      <c r="E591" s="141"/>
      <c r="F591" s="593"/>
      <c r="G591" s="143"/>
      <c r="H591" s="162">
        <v>42171600</v>
      </c>
      <c r="I591" s="145" t="s">
        <v>3021</v>
      </c>
      <c r="J591" s="146"/>
      <c r="K591" s="146"/>
      <c r="L591" s="146"/>
      <c r="M591" s="146"/>
      <c r="N591" s="148"/>
      <c r="O591" s="146"/>
      <c r="P591" s="146"/>
      <c r="Q591" s="146">
        <f t="shared" si="13"/>
        <v>0</v>
      </c>
      <c r="R591" s="182"/>
      <c r="S591" s="226"/>
      <c r="T591" s="676"/>
      <c r="U591" s="147"/>
      <c r="V591" s="147"/>
      <c r="W591" s="147"/>
      <c r="X591" s="117"/>
      <c r="Y591" s="171"/>
      <c r="Z591" s="171"/>
      <c r="AA591" s="171"/>
      <c r="AB591" s="171"/>
      <c r="AC591" s="171"/>
      <c r="AD591" s="171"/>
      <c r="AE591" s="171"/>
      <c r="AF591" s="171"/>
      <c r="AG591" s="171"/>
      <c r="AH591" s="171"/>
      <c r="AI591" s="171"/>
    </row>
    <row r="592" spans="1:35" s="172" customFormat="1" hidden="1" x14ac:dyDescent="0.2">
      <c r="A592" s="139"/>
      <c r="B592" s="140"/>
      <c r="C592" s="140"/>
      <c r="D592" s="140"/>
      <c r="E592" s="141"/>
      <c r="F592" s="593"/>
      <c r="G592" s="143"/>
      <c r="H592" s="162">
        <v>42171600</v>
      </c>
      <c r="I592" s="145" t="s">
        <v>3022</v>
      </c>
      <c r="J592" s="146"/>
      <c r="K592" s="146"/>
      <c r="L592" s="146"/>
      <c r="M592" s="146"/>
      <c r="N592" s="148"/>
      <c r="O592" s="146"/>
      <c r="P592" s="146"/>
      <c r="Q592" s="146">
        <f t="shared" si="13"/>
        <v>0</v>
      </c>
      <c r="R592" s="182"/>
      <c r="S592" s="226"/>
      <c r="T592" s="676"/>
      <c r="U592" s="147"/>
      <c r="V592" s="147"/>
      <c r="W592" s="147"/>
      <c r="X592" s="117"/>
      <c r="Y592" s="171"/>
      <c r="Z592" s="171"/>
      <c r="AA592" s="171"/>
      <c r="AB592" s="171"/>
      <c r="AC592" s="171"/>
      <c r="AD592" s="171"/>
      <c r="AE592" s="171"/>
      <c r="AF592" s="171"/>
      <c r="AG592" s="171"/>
      <c r="AH592" s="171"/>
      <c r="AI592" s="171"/>
    </row>
    <row r="593" spans="1:35" s="172" customFormat="1" ht="15" hidden="1" customHeight="1" x14ac:dyDescent="0.2">
      <c r="A593" s="139"/>
      <c r="B593" s="140"/>
      <c r="C593" s="140"/>
      <c r="D593" s="140"/>
      <c r="E593" s="141"/>
      <c r="F593" s="593"/>
      <c r="G593" s="143"/>
      <c r="H593" s="166">
        <v>42182400</v>
      </c>
      <c r="I593" s="180" t="s">
        <v>3023</v>
      </c>
      <c r="J593" s="146"/>
      <c r="K593" s="146"/>
      <c r="L593" s="146"/>
      <c r="M593" s="146"/>
      <c r="N593" s="148"/>
      <c r="O593" s="146"/>
      <c r="P593" s="146"/>
      <c r="Q593" s="146">
        <f t="shared" si="13"/>
        <v>0</v>
      </c>
      <c r="R593" s="182"/>
      <c r="S593" s="226"/>
      <c r="T593" s="676"/>
      <c r="U593" s="147"/>
      <c r="V593" s="147"/>
      <c r="W593" s="147"/>
      <c r="X593" s="117"/>
      <c r="Y593" s="171"/>
      <c r="Z593" s="171"/>
      <c r="AA593" s="171"/>
      <c r="AB593" s="171"/>
      <c r="AC593" s="171"/>
      <c r="AD593" s="171"/>
      <c r="AE593" s="171"/>
      <c r="AF593" s="171"/>
      <c r="AG593" s="171"/>
      <c r="AH593" s="171"/>
      <c r="AI593" s="171"/>
    </row>
    <row r="594" spans="1:35" s="172" customFormat="1" hidden="1" x14ac:dyDescent="0.2">
      <c r="A594" s="139"/>
      <c r="B594" s="140"/>
      <c r="C594" s="140"/>
      <c r="D594" s="140"/>
      <c r="E594" s="141"/>
      <c r="F594" s="593"/>
      <c r="G594" s="143"/>
      <c r="H594" s="166">
        <v>10141600</v>
      </c>
      <c r="I594" s="180" t="s">
        <v>3024</v>
      </c>
      <c r="J594" s="146"/>
      <c r="K594" s="146"/>
      <c r="L594" s="146"/>
      <c r="M594" s="146"/>
      <c r="N594" s="148"/>
      <c r="O594" s="146"/>
      <c r="P594" s="146"/>
      <c r="Q594" s="146">
        <f t="shared" si="13"/>
        <v>0</v>
      </c>
      <c r="R594" s="182"/>
      <c r="S594" s="226"/>
      <c r="T594" s="676"/>
      <c r="U594" s="147"/>
      <c r="V594" s="147"/>
      <c r="W594" s="147"/>
      <c r="X594" s="117"/>
      <c r="Y594" s="171"/>
      <c r="Z594" s="171"/>
      <c r="AA594" s="171"/>
      <c r="AB594" s="171"/>
      <c r="AC594" s="171"/>
      <c r="AD594" s="171"/>
      <c r="AE594" s="171"/>
      <c r="AF594" s="171"/>
      <c r="AG594" s="171"/>
      <c r="AH594" s="171"/>
      <c r="AI594" s="171"/>
    </row>
    <row r="595" spans="1:35" s="172" customFormat="1" hidden="1" x14ac:dyDescent="0.2">
      <c r="A595" s="139"/>
      <c r="B595" s="140"/>
      <c r="C595" s="140"/>
      <c r="D595" s="140"/>
      <c r="E595" s="141"/>
      <c r="F595" s="593"/>
      <c r="G595" s="143"/>
      <c r="H595" s="162">
        <v>42241700</v>
      </c>
      <c r="I595" s="145" t="s">
        <v>3025</v>
      </c>
      <c r="J595" s="146"/>
      <c r="K595" s="146"/>
      <c r="L595" s="146"/>
      <c r="M595" s="146"/>
      <c r="N595" s="148"/>
      <c r="O595" s="146"/>
      <c r="P595" s="146"/>
      <c r="Q595" s="146">
        <f t="shared" si="13"/>
        <v>0</v>
      </c>
      <c r="R595" s="182"/>
      <c r="S595" s="226"/>
      <c r="T595" s="676"/>
      <c r="U595" s="147"/>
      <c r="V595" s="147"/>
      <c r="W595" s="147"/>
      <c r="X595" s="117"/>
      <c r="Y595" s="171"/>
      <c r="Z595" s="171"/>
      <c r="AA595" s="171"/>
      <c r="AB595" s="171"/>
      <c r="AC595" s="171"/>
      <c r="AD595" s="171"/>
      <c r="AE595" s="171"/>
      <c r="AF595" s="171"/>
      <c r="AG595" s="171"/>
      <c r="AH595" s="171"/>
      <c r="AI595" s="171"/>
    </row>
    <row r="596" spans="1:35" s="172" customFormat="1" hidden="1" x14ac:dyDescent="0.2">
      <c r="A596" s="139"/>
      <c r="B596" s="140"/>
      <c r="C596" s="140"/>
      <c r="D596" s="140"/>
      <c r="E596" s="141"/>
      <c r="F596" s="593"/>
      <c r="G596" s="143"/>
      <c r="H596" s="162">
        <v>49211800</v>
      </c>
      <c r="I596" s="145" t="s">
        <v>3026</v>
      </c>
      <c r="J596" s="146"/>
      <c r="K596" s="146"/>
      <c r="L596" s="146"/>
      <c r="M596" s="146"/>
      <c r="N596" s="148"/>
      <c r="O596" s="146"/>
      <c r="P596" s="146"/>
      <c r="Q596" s="146">
        <f t="shared" si="13"/>
        <v>0</v>
      </c>
      <c r="R596" s="182"/>
      <c r="S596" s="226"/>
      <c r="T596" s="676"/>
      <c r="U596" s="147"/>
      <c r="V596" s="147"/>
      <c r="W596" s="147"/>
      <c r="X596" s="117"/>
      <c r="Y596" s="171"/>
      <c r="Z596" s="171"/>
      <c r="AA596" s="171"/>
      <c r="AB596" s="171"/>
      <c r="AC596" s="171"/>
      <c r="AD596" s="171"/>
      <c r="AE596" s="171"/>
      <c r="AF596" s="171"/>
      <c r="AG596" s="171"/>
      <c r="AH596" s="171"/>
      <c r="AI596" s="171"/>
    </row>
    <row r="597" spans="1:35" s="172" customFormat="1" hidden="1" x14ac:dyDescent="0.2">
      <c r="A597" s="139"/>
      <c r="B597" s="140"/>
      <c r="C597" s="140"/>
      <c r="D597" s="140"/>
      <c r="E597" s="141"/>
      <c r="F597" s="593"/>
      <c r="G597" s="143"/>
      <c r="H597" s="162">
        <v>49211800</v>
      </c>
      <c r="I597" s="145" t="s">
        <v>3027</v>
      </c>
      <c r="J597" s="146"/>
      <c r="K597" s="146"/>
      <c r="L597" s="146"/>
      <c r="M597" s="146"/>
      <c r="N597" s="148"/>
      <c r="O597" s="146"/>
      <c r="P597" s="146"/>
      <c r="Q597" s="146">
        <f t="shared" si="13"/>
        <v>0</v>
      </c>
      <c r="R597" s="182"/>
      <c r="S597" s="226"/>
      <c r="T597" s="676"/>
      <c r="U597" s="147"/>
      <c r="V597" s="147"/>
      <c r="W597" s="147"/>
      <c r="X597" s="117"/>
      <c r="Y597" s="171"/>
      <c r="Z597" s="171"/>
      <c r="AA597" s="171"/>
      <c r="AB597" s="171"/>
      <c r="AC597" s="171"/>
      <c r="AD597" s="171"/>
      <c r="AE597" s="171"/>
      <c r="AF597" s="171"/>
      <c r="AG597" s="171"/>
      <c r="AH597" s="171"/>
      <c r="AI597" s="171"/>
    </row>
    <row r="598" spans="1:35" s="172" customFormat="1" hidden="1" x14ac:dyDescent="0.2">
      <c r="A598" s="139"/>
      <c r="B598" s="140"/>
      <c r="C598" s="140"/>
      <c r="D598" s="140"/>
      <c r="E598" s="141"/>
      <c r="F598" s="593"/>
      <c r="G598" s="143"/>
      <c r="H598" s="162">
        <v>49211800</v>
      </c>
      <c r="I598" s="145" t="s">
        <v>3604</v>
      </c>
      <c r="J598" s="146"/>
      <c r="K598" s="146"/>
      <c r="L598" s="146"/>
      <c r="M598" s="146"/>
      <c r="N598" s="148"/>
      <c r="O598" s="146"/>
      <c r="P598" s="146"/>
      <c r="Q598" s="146">
        <f t="shared" si="13"/>
        <v>0</v>
      </c>
      <c r="R598" s="182"/>
      <c r="S598" s="226"/>
      <c r="T598" s="676"/>
      <c r="U598" s="147"/>
      <c r="V598" s="147"/>
      <c r="W598" s="147"/>
      <c r="X598" s="117"/>
      <c r="Y598" s="171"/>
      <c r="Z598" s="171"/>
      <c r="AA598" s="171"/>
      <c r="AB598" s="171"/>
      <c r="AC598" s="171"/>
      <c r="AD598" s="171"/>
      <c r="AE598" s="171"/>
      <c r="AF598" s="171"/>
      <c r="AG598" s="171"/>
      <c r="AH598" s="171"/>
      <c r="AI598" s="171"/>
    </row>
    <row r="599" spans="1:35" s="172" customFormat="1" hidden="1" x14ac:dyDescent="0.2">
      <c r="A599" s="139"/>
      <c r="B599" s="140"/>
      <c r="C599" s="140"/>
      <c r="D599" s="140"/>
      <c r="E599" s="141"/>
      <c r="F599" s="593"/>
      <c r="G599" s="143"/>
      <c r="H599" s="162">
        <v>49211800</v>
      </c>
      <c r="I599" s="145" t="s">
        <v>3605</v>
      </c>
      <c r="J599" s="146"/>
      <c r="K599" s="146"/>
      <c r="L599" s="146"/>
      <c r="M599" s="146"/>
      <c r="N599" s="148"/>
      <c r="O599" s="146"/>
      <c r="P599" s="146"/>
      <c r="Q599" s="146">
        <f t="shared" si="13"/>
        <v>0</v>
      </c>
      <c r="R599" s="182"/>
      <c r="S599" s="226"/>
      <c r="T599" s="676"/>
      <c r="U599" s="147"/>
      <c r="V599" s="147"/>
      <c r="W599" s="147"/>
      <c r="X599" s="117"/>
      <c r="Y599" s="171"/>
      <c r="Z599" s="171"/>
      <c r="AA599" s="171"/>
      <c r="AB599" s="171"/>
      <c r="AC599" s="171"/>
      <c r="AD599" s="171"/>
      <c r="AE599" s="171"/>
      <c r="AF599" s="171"/>
      <c r="AG599" s="171"/>
      <c r="AH599" s="171"/>
      <c r="AI599" s="171"/>
    </row>
    <row r="600" spans="1:35" s="172" customFormat="1" hidden="1" x14ac:dyDescent="0.2">
      <c r="A600" s="139"/>
      <c r="B600" s="140"/>
      <c r="C600" s="140"/>
      <c r="D600" s="140"/>
      <c r="E600" s="141"/>
      <c r="F600" s="593"/>
      <c r="G600" s="143"/>
      <c r="H600" s="162">
        <v>42311500</v>
      </c>
      <c r="I600" s="145" t="s">
        <v>3606</v>
      </c>
      <c r="J600" s="146"/>
      <c r="K600" s="146"/>
      <c r="L600" s="146"/>
      <c r="M600" s="146"/>
      <c r="N600" s="148"/>
      <c r="O600" s="146"/>
      <c r="P600" s="146"/>
      <c r="Q600" s="146">
        <f t="shared" si="13"/>
        <v>0</v>
      </c>
      <c r="R600" s="182"/>
      <c r="S600" s="226"/>
      <c r="T600" s="676"/>
      <c r="U600" s="147"/>
      <c r="V600" s="147"/>
      <c r="W600" s="147"/>
      <c r="X600" s="117"/>
      <c r="Y600" s="171"/>
      <c r="Z600" s="171"/>
      <c r="AA600" s="171"/>
      <c r="AB600" s="171"/>
      <c r="AC600" s="171"/>
      <c r="AD600" s="171"/>
      <c r="AE600" s="171"/>
      <c r="AF600" s="171"/>
      <c r="AG600" s="171"/>
      <c r="AH600" s="171"/>
      <c r="AI600" s="171"/>
    </row>
    <row r="601" spans="1:35" s="172" customFormat="1" hidden="1" x14ac:dyDescent="0.2">
      <c r="A601" s="139"/>
      <c r="B601" s="140"/>
      <c r="C601" s="140"/>
      <c r="D601" s="140"/>
      <c r="E601" s="141"/>
      <c r="F601" s="593"/>
      <c r="G601" s="143"/>
      <c r="H601" s="162">
        <v>42211600</v>
      </c>
      <c r="I601" s="145" t="s">
        <v>3607</v>
      </c>
      <c r="J601" s="146"/>
      <c r="K601" s="146"/>
      <c r="L601" s="146"/>
      <c r="M601" s="146"/>
      <c r="N601" s="148"/>
      <c r="O601" s="146"/>
      <c r="P601" s="146"/>
      <c r="Q601" s="146">
        <f t="shared" si="13"/>
        <v>0</v>
      </c>
      <c r="R601" s="182"/>
      <c r="S601" s="226"/>
      <c r="T601" s="676"/>
      <c r="U601" s="147"/>
      <c r="V601" s="147"/>
      <c r="W601" s="147"/>
      <c r="X601" s="117"/>
      <c r="Y601" s="171"/>
      <c r="Z601" s="171"/>
      <c r="AA601" s="171"/>
      <c r="AB601" s="171"/>
      <c r="AC601" s="171"/>
      <c r="AD601" s="171"/>
      <c r="AE601" s="171"/>
      <c r="AF601" s="171"/>
      <c r="AG601" s="171"/>
      <c r="AH601" s="171"/>
      <c r="AI601" s="171"/>
    </row>
    <row r="602" spans="1:35" s="172" customFormat="1" hidden="1" x14ac:dyDescent="0.2">
      <c r="A602" s="139"/>
      <c r="B602" s="140"/>
      <c r="C602" s="140"/>
      <c r="D602" s="140"/>
      <c r="E602" s="141"/>
      <c r="F602" s="593"/>
      <c r="G602" s="143"/>
      <c r="H602" s="162">
        <v>42241800</v>
      </c>
      <c r="I602" s="145" t="s">
        <v>637</v>
      </c>
      <c r="J602" s="146"/>
      <c r="K602" s="146"/>
      <c r="L602" s="146"/>
      <c r="M602" s="146"/>
      <c r="N602" s="148"/>
      <c r="O602" s="146"/>
      <c r="P602" s="146"/>
      <c r="Q602" s="146">
        <f t="shared" si="13"/>
        <v>0</v>
      </c>
      <c r="R602" s="182"/>
      <c r="S602" s="226"/>
      <c r="T602" s="676"/>
      <c r="U602" s="147"/>
      <c r="V602" s="147"/>
      <c r="W602" s="147"/>
      <c r="X602" s="117"/>
      <c r="Y602" s="171"/>
      <c r="Z602" s="171"/>
      <c r="AA602" s="171"/>
      <c r="AB602" s="171"/>
      <c r="AC602" s="171"/>
      <c r="AD602" s="171"/>
      <c r="AE602" s="171"/>
      <c r="AF602" s="171"/>
      <c r="AG602" s="171"/>
      <c r="AH602" s="171"/>
      <c r="AI602" s="171"/>
    </row>
    <row r="603" spans="1:35" s="172" customFormat="1" hidden="1" x14ac:dyDescent="0.2">
      <c r="A603" s="139"/>
      <c r="B603" s="140"/>
      <c r="C603" s="140"/>
      <c r="D603" s="140"/>
      <c r="E603" s="141"/>
      <c r="F603" s="593"/>
      <c r="G603" s="143"/>
      <c r="H603" s="162">
        <v>42241800</v>
      </c>
      <c r="I603" s="145" t="s">
        <v>3608</v>
      </c>
      <c r="J603" s="146"/>
      <c r="K603" s="146"/>
      <c r="L603" s="146"/>
      <c r="M603" s="146"/>
      <c r="N603" s="148"/>
      <c r="O603" s="146"/>
      <c r="P603" s="146"/>
      <c r="Q603" s="146">
        <f t="shared" si="13"/>
        <v>0</v>
      </c>
      <c r="R603" s="182"/>
      <c r="S603" s="226"/>
      <c r="T603" s="676"/>
      <c r="U603" s="147"/>
      <c r="V603" s="147"/>
      <c r="W603" s="147"/>
      <c r="X603" s="117"/>
      <c r="Y603" s="171"/>
      <c r="Z603" s="171"/>
      <c r="AA603" s="171"/>
      <c r="AB603" s="171"/>
      <c r="AC603" s="171"/>
      <c r="AD603" s="171"/>
      <c r="AE603" s="171"/>
      <c r="AF603" s="171"/>
      <c r="AG603" s="171"/>
      <c r="AH603" s="171"/>
      <c r="AI603" s="171"/>
    </row>
    <row r="604" spans="1:35" s="172" customFormat="1" hidden="1" x14ac:dyDescent="0.2">
      <c r="A604" s="139"/>
      <c r="B604" s="140"/>
      <c r="C604" s="140"/>
      <c r="D604" s="140"/>
      <c r="E604" s="141"/>
      <c r="F604" s="593"/>
      <c r="G604" s="143"/>
      <c r="H604" s="162">
        <v>42211800</v>
      </c>
      <c r="I604" s="145" t="s">
        <v>4471</v>
      </c>
      <c r="J604" s="146"/>
      <c r="K604" s="146"/>
      <c r="L604" s="146"/>
      <c r="M604" s="146"/>
      <c r="N604" s="148"/>
      <c r="O604" s="146"/>
      <c r="P604" s="146"/>
      <c r="Q604" s="146">
        <f t="shared" si="13"/>
        <v>0</v>
      </c>
      <c r="R604" s="182"/>
      <c r="S604" s="226"/>
      <c r="T604" s="676"/>
      <c r="U604" s="147"/>
      <c r="V604" s="147"/>
      <c r="W604" s="147"/>
      <c r="X604" s="117"/>
      <c r="Y604" s="171"/>
      <c r="Z604" s="171"/>
      <c r="AA604" s="171"/>
      <c r="AB604" s="171"/>
      <c r="AC604" s="171"/>
      <c r="AD604" s="171"/>
      <c r="AE604" s="171"/>
      <c r="AF604" s="171"/>
      <c r="AG604" s="171"/>
      <c r="AH604" s="171"/>
      <c r="AI604" s="171"/>
    </row>
    <row r="605" spans="1:35" hidden="1" x14ac:dyDescent="0.2">
      <c r="A605" s="139"/>
      <c r="B605" s="140"/>
      <c r="C605" s="140"/>
      <c r="D605" s="140"/>
      <c r="E605" s="141"/>
      <c r="F605" s="593"/>
      <c r="G605" s="143"/>
      <c r="H605" s="162">
        <v>42241800</v>
      </c>
      <c r="I605" s="145" t="s">
        <v>3609</v>
      </c>
      <c r="J605" s="146"/>
      <c r="K605" s="146"/>
      <c r="L605" s="146"/>
      <c r="M605" s="146"/>
      <c r="N605" s="148"/>
      <c r="O605" s="146"/>
      <c r="P605" s="146"/>
      <c r="Q605" s="146">
        <f t="shared" si="13"/>
        <v>0</v>
      </c>
      <c r="R605" s="182"/>
      <c r="S605" s="226"/>
      <c r="T605" s="676"/>
      <c r="U605" s="147"/>
      <c r="V605" s="147"/>
      <c r="W605" s="147"/>
      <c r="X605" s="117"/>
    </row>
    <row r="606" spans="1:35" ht="21.75" hidden="1" x14ac:dyDescent="0.2">
      <c r="A606" s="139"/>
      <c r="B606" s="140"/>
      <c r="C606" s="140"/>
      <c r="D606" s="140"/>
      <c r="E606" s="141"/>
      <c r="F606" s="593"/>
      <c r="G606" s="143"/>
      <c r="H606" s="162">
        <v>42241800</v>
      </c>
      <c r="I606" s="145" t="s">
        <v>4105</v>
      </c>
      <c r="J606" s="169"/>
      <c r="K606" s="169"/>
      <c r="L606" s="169"/>
      <c r="M606" s="146"/>
      <c r="N606" s="148"/>
      <c r="O606" s="146"/>
      <c r="P606" s="146"/>
      <c r="Q606" s="146">
        <f t="shared" si="13"/>
        <v>0</v>
      </c>
      <c r="R606" s="182"/>
      <c r="S606" s="226"/>
      <c r="T606" s="676"/>
      <c r="U606" s="170"/>
      <c r="V606" s="170"/>
      <c r="W606" s="170"/>
      <c r="X606" s="117"/>
    </row>
    <row r="607" spans="1:35" hidden="1" x14ac:dyDescent="0.2">
      <c r="A607" s="139"/>
      <c r="B607" s="140"/>
      <c r="C607" s="140"/>
      <c r="D607" s="140"/>
      <c r="E607" s="141"/>
      <c r="F607" s="593"/>
      <c r="G607" s="143"/>
      <c r="H607" s="162">
        <v>42241800</v>
      </c>
      <c r="I607" s="145" t="s">
        <v>3610</v>
      </c>
      <c r="J607" s="146"/>
      <c r="K607" s="146"/>
      <c r="L607" s="146"/>
      <c r="M607" s="146"/>
      <c r="N607" s="148"/>
      <c r="O607" s="146"/>
      <c r="P607" s="146"/>
      <c r="Q607" s="146">
        <f t="shared" si="13"/>
        <v>0</v>
      </c>
      <c r="R607" s="182"/>
      <c r="S607" s="226"/>
      <c r="T607" s="676"/>
      <c r="U607" s="147"/>
      <c r="V607" s="147"/>
      <c r="W607" s="147"/>
      <c r="X607" s="117"/>
    </row>
    <row r="608" spans="1:35" hidden="1" x14ac:dyDescent="0.2">
      <c r="A608" s="139"/>
      <c r="B608" s="140"/>
      <c r="C608" s="140"/>
      <c r="D608" s="140"/>
      <c r="E608" s="141"/>
      <c r="F608" s="593"/>
      <c r="G608" s="143"/>
      <c r="H608" s="162">
        <v>42241800</v>
      </c>
      <c r="I608" s="145" t="s">
        <v>4125</v>
      </c>
      <c r="J608" s="169"/>
      <c r="K608" s="169"/>
      <c r="L608" s="169"/>
      <c r="M608" s="146"/>
      <c r="N608" s="148"/>
      <c r="O608" s="146"/>
      <c r="P608" s="146"/>
      <c r="Q608" s="146">
        <f t="shared" si="13"/>
        <v>0</v>
      </c>
      <c r="R608" s="182"/>
      <c r="S608" s="226"/>
      <c r="T608" s="676"/>
      <c r="U608" s="170"/>
      <c r="V608" s="170"/>
      <c r="W608" s="170"/>
      <c r="X608" s="117"/>
    </row>
    <row r="609" spans="1:35" hidden="1" x14ac:dyDescent="0.2">
      <c r="A609" s="139"/>
      <c r="B609" s="140"/>
      <c r="C609" s="140"/>
      <c r="D609" s="140"/>
      <c r="E609" s="141"/>
      <c r="F609" s="593"/>
      <c r="G609" s="143"/>
      <c r="H609" s="162">
        <v>42241800</v>
      </c>
      <c r="I609" s="145" t="s">
        <v>4126</v>
      </c>
      <c r="J609" s="146"/>
      <c r="K609" s="146"/>
      <c r="L609" s="146"/>
      <c r="M609" s="146"/>
      <c r="N609" s="148"/>
      <c r="O609" s="146"/>
      <c r="P609" s="146"/>
      <c r="Q609" s="146">
        <f t="shared" si="13"/>
        <v>0</v>
      </c>
      <c r="R609" s="182"/>
      <c r="S609" s="226"/>
      <c r="T609" s="676"/>
      <c r="U609" s="147"/>
      <c r="V609" s="147"/>
      <c r="W609" s="147"/>
      <c r="X609" s="117"/>
    </row>
    <row r="610" spans="1:35" hidden="1" x14ac:dyDescent="0.2">
      <c r="A610" s="139"/>
      <c r="B610" s="140"/>
      <c r="C610" s="140"/>
      <c r="D610" s="140"/>
      <c r="E610" s="141"/>
      <c r="F610" s="593"/>
      <c r="G610" s="143"/>
      <c r="H610" s="162">
        <v>42241800</v>
      </c>
      <c r="I610" s="145" t="s">
        <v>4127</v>
      </c>
      <c r="J610" s="146"/>
      <c r="K610" s="146"/>
      <c r="L610" s="146"/>
      <c r="M610" s="146"/>
      <c r="N610" s="148"/>
      <c r="O610" s="146"/>
      <c r="P610" s="146"/>
      <c r="Q610" s="146">
        <f t="shared" si="13"/>
        <v>0</v>
      </c>
      <c r="R610" s="182"/>
      <c r="S610" s="226"/>
      <c r="T610" s="676"/>
      <c r="U610" s="147"/>
      <c r="V610" s="147"/>
      <c r="W610" s="147"/>
      <c r="X610" s="117"/>
    </row>
    <row r="611" spans="1:35" hidden="1" x14ac:dyDescent="0.2">
      <c r="A611" s="139"/>
      <c r="B611" s="140"/>
      <c r="C611" s="140"/>
      <c r="D611" s="140"/>
      <c r="E611" s="141"/>
      <c r="F611" s="593"/>
      <c r="G611" s="143"/>
      <c r="H611" s="162">
        <v>46182200</v>
      </c>
      <c r="I611" s="145" t="s">
        <v>3586</v>
      </c>
      <c r="J611" s="146"/>
      <c r="K611" s="146"/>
      <c r="L611" s="146"/>
      <c r="M611" s="146"/>
      <c r="N611" s="148"/>
      <c r="O611" s="146"/>
      <c r="P611" s="146"/>
      <c r="Q611" s="146">
        <f t="shared" si="13"/>
        <v>0</v>
      </c>
      <c r="R611" s="182"/>
      <c r="S611" s="226"/>
      <c r="T611" s="676"/>
      <c r="U611" s="147"/>
      <c r="V611" s="147"/>
      <c r="W611" s="147"/>
      <c r="X611" s="117"/>
    </row>
    <row r="612" spans="1:35" hidden="1" x14ac:dyDescent="0.2">
      <c r="A612" s="139"/>
      <c r="B612" s="140"/>
      <c r="C612" s="140"/>
      <c r="D612" s="140"/>
      <c r="E612" s="141"/>
      <c r="F612" s="593"/>
      <c r="G612" s="143"/>
      <c r="H612" s="162">
        <v>46182200</v>
      </c>
      <c r="I612" s="145" t="s">
        <v>3587</v>
      </c>
      <c r="J612" s="146"/>
      <c r="K612" s="146"/>
      <c r="L612" s="146"/>
      <c r="M612" s="146"/>
      <c r="N612" s="148"/>
      <c r="O612" s="146"/>
      <c r="P612" s="146"/>
      <c r="Q612" s="146">
        <f t="shared" si="13"/>
        <v>0</v>
      </c>
      <c r="R612" s="182"/>
      <c r="S612" s="226"/>
      <c r="T612" s="676"/>
      <c r="U612" s="147"/>
      <c r="V612" s="147"/>
      <c r="W612" s="147"/>
      <c r="X612" s="117"/>
    </row>
    <row r="613" spans="1:35" hidden="1" x14ac:dyDescent="0.2">
      <c r="A613" s="139"/>
      <c r="B613" s="140"/>
      <c r="C613" s="140"/>
      <c r="D613" s="140"/>
      <c r="E613" s="141"/>
      <c r="F613" s="593"/>
      <c r="G613" s="143"/>
      <c r="H613" s="162">
        <v>46182200</v>
      </c>
      <c r="I613" s="145" t="s">
        <v>3588</v>
      </c>
      <c r="J613" s="146"/>
      <c r="K613" s="146"/>
      <c r="L613" s="146"/>
      <c r="M613" s="146"/>
      <c r="N613" s="148"/>
      <c r="O613" s="146"/>
      <c r="P613" s="146"/>
      <c r="Q613" s="146">
        <f t="shared" si="13"/>
        <v>0</v>
      </c>
      <c r="R613" s="182"/>
      <c r="S613" s="226"/>
      <c r="T613" s="676"/>
      <c r="U613" s="147"/>
      <c r="V613" s="147"/>
      <c r="W613" s="147"/>
      <c r="X613" s="117"/>
    </row>
    <row r="614" spans="1:35" hidden="1" x14ac:dyDescent="0.2">
      <c r="A614" s="139"/>
      <c r="B614" s="140"/>
      <c r="C614" s="140"/>
      <c r="D614" s="140"/>
      <c r="E614" s="141"/>
      <c r="F614" s="593"/>
      <c r="G614" s="143"/>
      <c r="H614" s="162">
        <v>46182200</v>
      </c>
      <c r="I614" s="145" t="s">
        <v>3589</v>
      </c>
      <c r="J614" s="146"/>
      <c r="K614" s="146"/>
      <c r="L614" s="146"/>
      <c r="M614" s="146"/>
      <c r="N614" s="148"/>
      <c r="O614" s="146"/>
      <c r="P614" s="146"/>
      <c r="Q614" s="146">
        <f t="shared" si="13"/>
        <v>0</v>
      </c>
      <c r="R614" s="182"/>
      <c r="S614" s="226"/>
      <c r="T614" s="676"/>
      <c r="U614" s="147"/>
      <c r="V614" s="147"/>
      <c r="W614" s="147"/>
      <c r="X614" s="117"/>
    </row>
    <row r="615" spans="1:35" hidden="1" x14ac:dyDescent="0.2">
      <c r="A615" s="139"/>
      <c r="B615" s="140"/>
      <c r="C615" s="140"/>
      <c r="D615" s="140"/>
      <c r="E615" s="141"/>
      <c r="F615" s="593"/>
      <c r="G615" s="143"/>
      <c r="H615" s="162">
        <v>46182200</v>
      </c>
      <c r="I615" s="145" t="s">
        <v>3590</v>
      </c>
      <c r="J615" s="146"/>
      <c r="K615" s="146"/>
      <c r="L615" s="146"/>
      <c r="M615" s="146"/>
      <c r="N615" s="148"/>
      <c r="O615" s="146"/>
      <c r="P615" s="146"/>
      <c r="Q615" s="146">
        <f t="shared" si="13"/>
        <v>0</v>
      </c>
      <c r="R615" s="182"/>
      <c r="S615" s="226"/>
      <c r="T615" s="676"/>
      <c r="U615" s="147"/>
      <c r="V615" s="147"/>
      <c r="W615" s="147"/>
      <c r="X615" s="117"/>
    </row>
    <row r="616" spans="1:35" hidden="1" x14ac:dyDescent="0.2">
      <c r="A616" s="139"/>
      <c r="B616" s="140"/>
      <c r="C616" s="140"/>
      <c r="D616" s="140"/>
      <c r="E616" s="141"/>
      <c r="F616" s="593"/>
      <c r="G616" s="143"/>
      <c r="H616" s="162">
        <v>46182200</v>
      </c>
      <c r="I616" s="145" t="s">
        <v>3591</v>
      </c>
      <c r="J616" s="146"/>
      <c r="K616" s="146"/>
      <c r="L616" s="146"/>
      <c r="M616" s="146"/>
      <c r="N616" s="148"/>
      <c r="O616" s="146"/>
      <c r="P616" s="146"/>
      <c r="Q616" s="146">
        <f t="shared" si="13"/>
        <v>0</v>
      </c>
      <c r="R616" s="182"/>
      <c r="S616" s="226"/>
      <c r="T616" s="676"/>
      <c r="U616" s="147"/>
      <c r="V616" s="147"/>
      <c r="W616" s="147"/>
      <c r="X616" s="117"/>
    </row>
    <row r="617" spans="1:35" hidden="1" x14ac:dyDescent="0.2">
      <c r="A617" s="139"/>
      <c r="B617" s="140"/>
      <c r="C617" s="140"/>
      <c r="D617" s="140"/>
      <c r="E617" s="141"/>
      <c r="F617" s="593"/>
      <c r="G617" s="143"/>
      <c r="H617" s="162">
        <v>46182200</v>
      </c>
      <c r="I617" s="145" t="s">
        <v>3592</v>
      </c>
      <c r="J617" s="146"/>
      <c r="K617" s="146"/>
      <c r="L617" s="146"/>
      <c r="M617" s="146"/>
      <c r="N617" s="148"/>
      <c r="O617" s="146"/>
      <c r="P617" s="146"/>
      <c r="Q617" s="146">
        <f t="shared" si="13"/>
        <v>0</v>
      </c>
      <c r="R617" s="182"/>
      <c r="S617" s="226"/>
      <c r="T617" s="676"/>
      <c r="U617" s="147"/>
      <c r="V617" s="147"/>
      <c r="W617" s="147"/>
      <c r="X617" s="117"/>
    </row>
    <row r="618" spans="1:35" hidden="1" x14ac:dyDescent="0.2">
      <c r="A618" s="139"/>
      <c r="B618" s="140"/>
      <c r="C618" s="140"/>
      <c r="D618" s="140"/>
      <c r="E618" s="141"/>
      <c r="F618" s="593"/>
      <c r="G618" s="143"/>
      <c r="H618" s="162">
        <v>46182200</v>
      </c>
      <c r="I618" s="145" t="s">
        <v>3593</v>
      </c>
      <c r="J618" s="146"/>
      <c r="K618" s="146"/>
      <c r="L618" s="146"/>
      <c r="M618" s="146"/>
      <c r="N618" s="148"/>
      <c r="O618" s="146"/>
      <c r="P618" s="146"/>
      <c r="Q618" s="146">
        <f t="shared" si="13"/>
        <v>0</v>
      </c>
      <c r="R618" s="182"/>
      <c r="S618" s="226"/>
      <c r="T618" s="676"/>
      <c r="U618" s="147"/>
      <c r="V618" s="147"/>
      <c r="W618" s="147"/>
      <c r="X618" s="117"/>
    </row>
    <row r="619" spans="1:35" hidden="1" x14ac:dyDescent="0.2">
      <c r="A619" s="139"/>
      <c r="B619" s="140"/>
      <c r="C619" s="140"/>
      <c r="D619" s="140"/>
      <c r="E619" s="141"/>
      <c r="F619" s="593"/>
      <c r="G619" s="143"/>
      <c r="H619" s="162">
        <v>46182200</v>
      </c>
      <c r="I619" s="145" t="s">
        <v>3594</v>
      </c>
      <c r="J619" s="146"/>
      <c r="K619" s="146"/>
      <c r="L619" s="146"/>
      <c r="M619" s="146"/>
      <c r="N619" s="148"/>
      <c r="O619" s="146"/>
      <c r="P619" s="146"/>
      <c r="Q619" s="146">
        <f t="shared" si="13"/>
        <v>0</v>
      </c>
      <c r="R619" s="182"/>
      <c r="S619" s="226"/>
      <c r="T619" s="676"/>
      <c r="U619" s="147"/>
      <c r="V619" s="147"/>
      <c r="W619" s="147"/>
      <c r="X619" s="117"/>
    </row>
    <row r="620" spans="1:35" hidden="1" x14ac:dyDescent="0.2">
      <c r="A620" s="139"/>
      <c r="B620" s="140"/>
      <c r="C620" s="140"/>
      <c r="D620" s="140"/>
      <c r="E620" s="141"/>
      <c r="F620" s="593"/>
      <c r="G620" s="143"/>
      <c r="H620" s="162">
        <v>46182200</v>
      </c>
      <c r="I620" s="145" t="s">
        <v>3595</v>
      </c>
      <c r="J620" s="146"/>
      <c r="K620" s="146"/>
      <c r="L620" s="146"/>
      <c r="M620" s="146"/>
      <c r="N620" s="148"/>
      <c r="O620" s="146"/>
      <c r="P620" s="146"/>
      <c r="Q620" s="146">
        <f t="shared" si="13"/>
        <v>0</v>
      </c>
      <c r="R620" s="182"/>
      <c r="S620" s="226"/>
      <c r="T620" s="676"/>
      <c r="U620" s="147"/>
      <c r="V620" s="147"/>
      <c r="W620" s="147"/>
      <c r="X620" s="117"/>
    </row>
    <row r="621" spans="1:35" hidden="1" x14ac:dyDescent="0.2">
      <c r="A621" s="139"/>
      <c r="B621" s="140"/>
      <c r="C621" s="140"/>
      <c r="D621" s="140"/>
      <c r="E621" s="141"/>
      <c r="F621" s="593"/>
      <c r="G621" s="143"/>
      <c r="H621" s="162">
        <v>46182200</v>
      </c>
      <c r="I621" s="145" t="s">
        <v>3596</v>
      </c>
      <c r="J621" s="146"/>
      <c r="K621" s="146"/>
      <c r="L621" s="146"/>
      <c r="M621" s="146"/>
      <c r="N621" s="148"/>
      <c r="O621" s="146"/>
      <c r="P621" s="146"/>
      <c r="Q621" s="146">
        <f t="shared" si="13"/>
        <v>0</v>
      </c>
      <c r="R621" s="182"/>
      <c r="S621" s="226"/>
      <c r="T621" s="676"/>
      <c r="U621" s="147"/>
      <c r="V621" s="147"/>
      <c r="W621" s="147"/>
      <c r="X621" s="117"/>
    </row>
    <row r="622" spans="1:35" hidden="1" x14ac:dyDescent="0.2">
      <c r="A622" s="139"/>
      <c r="B622" s="140"/>
      <c r="C622" s="140"/>
      <c r="D622" s="140"/>
      <c r="E622" s="141"/>
      <c r="F622" s="593"/>
      <c r="G622" s="143"/>
      <c r="H622" s="162">
        <v>46182200</v>
      </c>
      <c r="I622" s="145" t="s">
        <v>2313</v>
      </c>
      <c r="J622" s="146"/>
      <c r="K622" s="146"/>
      <c r="L622" s="146"/>
      <c r="M622" s="146"/>
      <c r="N622" s="148"/>
      <c r="O622" s="146"/>
      <c r="P622" s="146"/>
      <c r="Q622" s="146">
        <f t="shared" si="13"/>
        <v>0</v>
      </c>
      <c r="R622" s="182"/>
      <c r="S622" s="226"/>
      <c r="T622" s="676"/>
      <c r="U622" s="147"/>
      <c r="V622" s="147"/>
      <c r="W622" s="147"/>
      <c r="X622" s="117"/>
    </row>
    <row r="623" spans="1:35" s="172" customFormat="1" hidden="1" x14ac:dyDescent="0.2">
      <c r="A623" s="139"/>
      <c r="B623" s="140"/>
      <c r="C623" s="140"/>
      <c r="D623" s="140"/>
      <c r="E623" s="141"/>
      <c r="F623" s="593"/>
      <c r="G623" s="143"/>
      <c r="H623" s="162">
        <v>46182200</v>
      </c>
      <c r="I623" s="145" t="s">
        <v>2314</v>
      </c>
      <c r="J623" s="146"/>
      <c r="K623" s="146"/>
      <c r="L623" s="146"/>
      <c r="M623" s="146"/>
      <c r="N623" s="148"/>
      <c r="O623" s="146"/>
      <c r="P623" s="146"/>
      <c r="Q623" s="146">
        <f t="shared" si="13"/>
        <v>0</v>
      </c>
      <c r="R623" s="182"/>
      <c r="S623" s="226"/>
      <c r="T623" s="676"/>
      <c r="U623" s="147"/>
      <c r="V623" s="147"/>
      <c r="W623" s="147"/>
      <c r="X623" s="117"/>
      <c r="Y623" s="171"/>
      <c r="Z623" s="171"/>
      <c r="AA623" s="171"/>
      <c r="AB623" s="171"/>
      <c r="AC623" s="171"/>
      <c r="AD623" s="171"/>
      <c r="AE623" s="171"/>
      <c r="AF623" s="171"/>
      <c r="AG623" s="171"/>
      <c r="AH623" s="171"/>
      <c r="AI623" s="171"/>
    </row>
    <row r="624" spans="1:35" s="172" customFormat="1" hidden="1" x14ac:dyDescent="0.2">
      <c r="A624" s="139"/>
      <c r="B624" s="140"/>
      <c r="C624" s="140"/>
      <c r="D624" s="140"/>
      <c r="E624" s="141"/>
      <c r="F624" s="593"/>
      <c r="G624" s="143"/>
      <c r="H624" s="162">
        <v>46182200</v>
      </c>
      <c r="I624" s="145" t="s">
        <v>2315</v>
      </c>
      <c r="J624" s="146"/>
      <c r="K624" s="146"/>
      <c r="L624" s="146"/>
      <c r="M624" s="146"/>
      <c r="N624" s="148"/>
      <c r="O624" s="146"/>
      <c r="P624" s="146"/>
      <c r="Q624" s="146">
        <f t="shared" si="13"/>
        <v>0</v>
      </c>
      <c r="R624" s="182"/>
      <c r="S624" s="226"/>
      <c r="T624" s="676"/>
      <c r="U624" s="147"/>
      <c r="V624" s="147"/>
      <c r="W624" s="147"/>
      <c r="X624" s="117"/>
      <c r="Y624" s="171"/>
      <c r="Z624" s="171"/>
      <c r="AA624" s="171"/>
      <c r="AB624" s="171"/>
      <c r="AC624" s="171"/>
      <c r="AD624" s="171"/>
      <c r="AE624" s="171"/>
      <c r="AF624" s="171"/>
      <c r="AG624" s="171"/>
      <c r="AH624" s="171"/>
      <c r="AI624" s="171"/>
    </row>
    <row r="625" spans="1:35" s="172" customFormat="1" hidden="1" x14ac:dyDescent="0.2">
      <c r="A625" s="139"/>
      <c r="B625" s="140"/>
      <c r="C625" s="140"/>
      <c r="D625" s="140"/>
      <c r="E625" s="141"/>
      <c r="F625" s="593"/>
      <c r="G625" s="143"/>
      <c r="H625" s="162">
        <v>46182200</v>
      </c>
      <c r="I625" s="145" t="s">
        <v>2316</v>
      </c>
      <c r="J625" s="146"/>
      <c r="K625" s="146"/>
      <c r="L625" s="146"/>
      <c r="M625" s="146"/>
      <c r="N625" s="148"/>
      <c r="O625" s="146"/>
      <c r="P625" s="146"/>
      <c r="Q625" s="146">
        <f t="shared" si="13"/>
        <v>0</v>
      </c>
      <c r="R625" s="182"/>
      <c r="S625" s="226"/>
      <c r="T625" s="676"/>
      <c r="U625" s="147"/>
      <c r="V625" s="147"/>
      <c r="W625" s="147"/>
      <c r="X625" s="117"/>
      <c r="Y625" s="171"/>
      <c r="Z625" s="171"/>
      <c r="AA625" s="171"/>
      <c r="AB625" s="171"/>
      <c r="AC625" s="171"/>
      <c r="AD625" s="171"/>
      <c r="AE625" s="171"/>
      <c r="AF625" s="171"/>
      <c r="AG625" s="171"/>
      <c r="AH625" s="171"/>
      <c r="AI625" s="171"/>
    </row>
    <row r="626" spans="1:35" s="172" customFormat="1" hidden="1" x14ac:dyDescent="0.2">
      <c r="A626" s="139"/>
      <c r="B626" s="140"/>
      <c r="C626" s="140"/>
      <c r="D626" s="140"/>
      <c r="E626" s="141"/>
      <c r="F626" s="593"/>
      <c r="G626" s="143"/>
      <c r="H626" s="162">
        <v>46182200</v>
      </c>
      <c r="I626" s="145" t="s">
        <v>2317</v>
      </c>
      <c r="J626" s="146"/>
      <c r="K626" s="146"/>
      <c r="L626" s="146"/>
      <c r="M626" s="146"/>
      <c r="N626" s="148"/>
      <c r="O626" s="146"/>
      <c r="P626" s="146"/>
      <c r="Q626" s="146">
        <f t="shared" si="13"/>
        <v>0</v>
      </c>
      <c r="R626" s="182"/>
      <c r="S626" s="226"/>
      <c r="T626" s="676"/>
      <c r="U626" s="147"/>
      <c r="V626" s="147"/>
      <c r="W626" s="147"/>
      <c r="X626" s="117"/>
      <c r="Y626" s="171"/>
      <c r="Z626" s="171"/>
      <c r="AA626" s="171"/>
      <c r="AB626" s="171"/>
      <c r="AC626" s="171"/>
      <c r="AD626" s="171"/>
      <c r="AE626" s="171"/>
      <c r="AF626" s="171"/>
      <c r="AG626" s="171"/>
      <c r="AH626" s="171"/>
      <c r="AI626" s="171"/>
    </row>
    <row r="627" spans="1:35" s="172" customFormat="1" hidden="1" x14ac:dyDescent="0.2">
      <c r="A627" s="139"/>
      <c r="B627" s="140"/>
      <c r="C627" s="140"/>
      <c r="D627" s="140"/>
      <c r="E627" s="141"/>
      <c r="F627" s="593"/>
      <c r="G627" s="143"/>
      <c r="H627" s="162">
        <v>46182200</v>
      </c>
      <c r="I627" s="145" t="s">
        <v>2318</v>
      </c>
      <c r="J627" s="146"/>
      <c r="K627" s="146"/>
      <c r="L627" s="146"/>
      <c r="M627" s="146"/>
      <c r="N627" s="148"/>
      <c r="O627" s="146"/>
      <c r="P627" s="146"/>
      <c r="Q627" s="146">
        <f t="shared" si="13"/>
        <v>0</v>
      </c>
      <c r="R627" s="182"/>
      <c r="S627" s="226"/>
      <c r="T627" s="676"/>
      <c r="U627" s="147"/>
      <c r="V627" s="147"/>
      <c r="W627" s="147"/>
      <c r="X627" s="117"/>
      <c r="Y627" s="171"/>
      <c r="Z627" s="171"/>
      <c r="AA627" s="171"/>
      <c r="AB627" s="171"/>
      <c r="AC627" s="171"/>
      <c r="AD627" s="171"/>
      <c r="AE627" s="171"/>
      <c r="AF627" s="171"/>
      <c r="AG627" s="171"/>
      <c r="AH627" s="171"/>
      <c r="AI627" s="171"/>
    </row>
    <row r="628" spans="1:35" s="172" customFormat="1" hidden="1" x14ac:dyDescent="0.2">
      <c r="A628" s="139"/>
      <c r="B628" s="140"/>
      <c r="C628" s="140"/>
      <c r="D628" s="140"/>
      <c r="E628" s="141"/>
      <c r="F628" s="593"/>
      <c r="G628" s="143"/>
      <c r="H628" s="162">
        <v>46182200</v>
      </c>
      <c r="I628" s="145" t="s">
        <v>2319</v>
      </c>
      <c r="J628" s="146"/>
      <c r="K628" s="146"/>
      <c r="L628" s="146"/>
      <c r="M628" s="146"/>
      <c r="N628" s="148"/>
      <c r="O628" s="146"/>
      <c r="P628" s="146"/>
      <c r="Q628" s="146">
        <f t="shared" si="13"/>
        <v>0</v>
      </c>
      <c r="R628" s="182"/>
      <c r="S628" s="226"/>
      <c r="T628" s="676"/>
      <c r="U628" s="147"/>
      <c r="V628" s="147"/>
      <c r="W628" s="147"/>
      <c r="X628" s="117"/>
      <c r="Y628" s="171"/>
      <c r="Z628" s="171"/>
      <c r="AA628" s="171"/>
      <c r="AB628" s="171"/>
      <c r="AC628" s="171"/>
      <c r="AD628" s="171"/>
      <c r="AE628" s="171"/>
      <c r="AF628" s="171"/>
      <c r="AG628" s="171"/>
      <c r="AH628" s="171"/>
      <c r="AI628" s="171"/>
    </row>
    <row r="629" spans="1:35" s="172" customFormat="1" hidden="1" x14ac:dyDescent="0.2">
      <c r="A629" s="139"/>
      <c r="B629" s="140"/>
      <c r="C629" s="140"/>
      <c r="D629" s="140"/>
      <c r="E629" s="141"/>
      <c r="F629" s="593"/>
      <c r="G629" s="143"/>
      <c r="H629" s="162">
        <v>46182200</v>
      </c>
      <c r="I629" s="145" t="s">
        <v>2320</v>
      </c>
      <c r="J629" s="146"/>
      <c r="K629" s="146"/>
      <c r="L629" s="146"/>
      <c r="M629" s="146"/>
      <c r="N629" s="148"/>
      <c r="O629" s="146"/>
      <c r="P629" s="146"/>
      <c r="Q629" s="146">
        <f t="shared" si="13"/>
        <v>0</v>
      </c>
      <c r="R629" s="182"/>
      <c r="S629" s="226"/>
      <c r="T629" s="676"/>
      <c r="U629" s="147"/>
      <c r="V629" s="147"/>
      <c r="W629" s="147"/>
      <c r="X629" s="117"/>
      <c r="Y629" s="171"/>
      <c r="Z629" s="171"/>
      <c r="AA629" s="171"/>
      <c r="AB629" s="171"/>
      <c r="AC629" s="171"/>
      <c r="AD629" s="171"/>
      <c r="AE629" s="171"/>
      <c r="AF629" s="171"/>
      <c r="AG629" s="171"/>
      <c r="AH629" s="171"/>
      <c r="AI629" s="171"/>
    </row>
    <row r="630" spans="1:35" s="172" customFormat="1" hidden="1" x14ac:dyDescent="0.2">
      <c r="A630" s="139"/>
      <c r="B630" s="140"/>
      <c r="C630" s="140"/>
      <c r="D630" s="140"/>
      <c r="E630" s="141"/>
      <c r="F630" s="593"/>
      <c r="G630" s="143"/>
      <c r="H630" s="162">
        <v>46182200</v>
      </c>
      <c r="I630" s="145" t="s">
        <v>2321</v>
      </c>
      <c r="J630" s="146"/>
      <c r="K630" s="146"/>
      <c r="L630" s="146"/>
      <c r="M630" s="146"/>
      <c r="N630" s="148"/>
      <c r="O630" s="146"/>
      <c r="P630" s="146"/>
      <c r="Q630" s="146">
        <f t="shared" si="13"/>
        <v>0</v>
      </c>
      <c r="R630" s="182"/>
      <c r="S630" s="226"/>
      <c r="T630" s="676"/>
      <c r="U630" s="147"/>
      <c r="V630" s="147"/>
      <c r="W630" s="147"/>
      <c r="X630" s="117"/>
      <c r="Y630" s="171"/>
      <c r="Z630" s="171"/>
      <c r="AA630" s="171"/>
      <c r="AB630" s="171"/>
      <c r="AC630" s="171"/>
      <c r="AD630" s="171"/>
      <c r="AE630" s="171"/>
      <c r="AF630" s="171"/>
      <c r="AG630" s="171"/>
      <c r="AH630" s="171"/>
      <c r="AI630" s="171"/>
    </row>
    <row r="631" spans="1:35" s="172" customFormat="1" hidden="1" x14ac:dyDescent="0.2">
      <c r="A631" s="139"/>
      <c r="B631" s="140"/>
      <c r="C631" s="140"/>
      <c r="D631" s="140"/>
      <c r="E631" s="141"/>
      <c r="F631" s="593"/>
      <c r="G631" s="143"/>
      <c r="H631" s="162">
        <v>46182200</v>
      </c>
      <c r="I631" s="145" t="s">
        <v>3213</v>
      </c>
      <c r="J631" s="146"/>
      <c r="K631" s="146"/>
      <c r="L631" s="146"/>
      <c r="M631" s="146"/>
      <c r="N631" s="148"/>
      <c r="O631" s="146"/>
      <c r="P631" s="146"/>
      <c r="Q631" s="146">
        <f t="shared" si="13"/>
        <v>0</v>
      </c>
      <c r="R631" s="182"/>
      <c r="S631" s="226"/>
      <c r="T631" s="676"/>
      <c r="U631" s="147"/>
      <c r="V631" s="147"/>
      <c r="W631" s="147"/>
      <c r="X631" s="117"/>
      <c r="Y631" s="171"/>
      <c r="Z631" s="171"/>
      <c r="AA631" s="171"/>
      <c r="AB631" s="171"/>
      <c r="AC631" s="171"/>
      <c r="AD631" s="171"/>
      <c r="AE631" s="171"/>
      <c r="AF631" s="171"/>
      <c r="AG631" s="171"/>
      <c r="AH631" s="171"/>
      <c r="AI631" s="171"/>
    </row>
    <row r="632" spans="1:35" s="172" customFormat="1" hidden="1" x14ac:dyDescent="0.2">
      <c r="A632" s="139"/>
      <c r="B632" s="140"/>
      <c r="C632" s="140"/>
      <c r="D632" s="140"/>
      <c r="E632" s="141"/>
      <c r="F632" s="593"/>
      <c r="G632" s="143"/>
      <c r="H632" s="162">
        <v>46182200</v>
      </c>
      <c r="I632" s="145" t="s">
        <v>3214</v>
      </c>
      <c r="J632" s="146"/>
      <c r="K632" s="146"/>
      <c r="L632" s="146"/>
      <c r="M632" s="146"/>
      <c r="N632" s="148"/>
      <c r="O632" s="146"/>
      <c r="P632" s="146"/>
      <c r="Q632" s="146">
        <f t="shared" si="13"/>
        <v>0</v>
      </c>
      <c r="R632" s="182"/>
      <c r="S632" s="226"/>
      <c r="T632" s="676"/>
      <c r="U632" s="147"/>
      <c r="V632" s="147"/>
      <c r="W632" s="147"/>
      <c r="X632" s="117"/>
      <c r="Y632" s="171"/>
      <c r="Z632" s="171"/>
      <c r="AA632" s="171"/>
      <c r="AB632" s="171"/>
      <c r="AC632" s="171"/>
      <c r="AD632" s="171"/>
      <c r="AE632" s="171"/>
      <c r="AF632" s="171"/>
      <c r="AG632" s="171"/>
      <c r="AH632" s="171"/>
      <c r="AI632" s="171"/>
    </row>
    <row r="633" spans="1:35" s="172" customFormat="1" hidden="1" x14ac:dyDescent="0.2">
      <c r="A633" s="139"/>
      <c r="B633" s="140"/>
      <c r="C633" s="140"/>
      <c r="D633" s="140"/>
      <c r="E633" s="141"/>
      <c r="F633" s="593"/>
      <c r="G633" s="143"/>
      <c r="H633" s="162">
        <v>46182200</v>
      </c>
      <c r="I633" s="145" t="s">
        <v>3215</v>
      </c>
      <c r="J633" s="146"/>
      <c r="K633" s="146"/>
      <c r="L633" s="146"/>
      <c r="M633" s="146"/>
      <c r="N633" s="148"/>
      <c r="O633" s="146"/>
      <c r="P633" s="146"/>
      <c r="Q633" s="146">
        <f t="shared" si="13"/>
        <v>0</v>
      </c>
      <c r="R633" s="182"/>
      <c r="S633" s="226"/>
      <c r="T633" s="676"/>
      <c r="U633" s="147"/>
      <c r="V633" s="147"/>
      <c r="W633" s="147"/>
      <c r="X633" s="117"/>
      <c r="Y633" s="171"/>
      <c r="Z633" s="171"/>
      <c r="AA633" s="171"/>
      <c r="AB633" s="171"/>
      <c r="AC633" s="171"/>
      <c r="AD633" s="171"/>
      <c r="AE633" s="171"/>
      <c r="AF633" s="171"/>
      <c r="AG633" s="171"/>
      <c r="AH633" s="171"/>
      <c r="AI633" s="171"/>
    </row>
    <row r="634" spans="1:35" s="172" customFormat="1" hidden="1" x14ac:dyDescent="0.2">
      <c r="A634" s="139"/>
      <c r="B634" s="140"/>
      <c r="C634" s="140"/>
      <c r="D634" s="140"/>
      <c r="E634" s="141"/>
      <c r="F634" s="593"/>
      <c r="G634" s="143"/>
      <c r="H634" s="162">
        <v>46182200</v>
      </c>
      <c r="I634" s="145" t="s">
        <v>3216</v>
      </c>
      <c r="J634" s="146"/>
      <c r="K634" s="146"/>
      <c r="L634" s="146"/>
      <c r="M634" s="146"/>
      <c r="N634" s="148"/>
      <c r="O634" s="146"/>
      <c r="P634" s="146"/>
      <c r="Q634" s="146">
        <f t="shared" si="13"/>
        <v>0</v>
      </c>
      <c r="R634" s="182"/>
      <c r="S634" s="226"/>
      <c r="T634" s="676"/>
      <c r="U634" s="147"/>
      <c r="V634" s="147"/>
      <c r="W634" s="147"/>
      <c r="X634" s="117"/>
      <c r="Y634" s="171"/>
      <c r="Z634" s="171"/>
      <c r="AA634" s="171"/>
      <c r="AB634" s="171"/>
      <c r="AC634" s="171"/>
      <c r="AD634" s="171"/>
      <c r="AE634" s="171"/>
      <c r="AF634" s="171"/>
      <c r="AG634" s="171"/>
      <c r="AH634" s="171"/>
      <c r="AI634" s="171"/>
    </row>
    <row r="635" spans="1:35" s="172" customFormat="1" hidden="1" x14ac:dyDescent="0.2">
      <c r="A635" s="139"/>
      <c r="B635" s="140"/>
      <c r="C635" s="140"/>
      <c r="D635" s="140"/>
      <c r="E635" s="141"/>
      <c r="F635" s="593"/>
      <c r="G635" s="143"/>
      <c r="H635" s="162">
        <v>46182200</v>
      </c>
      <c r="I635" s="145" t="s">
        <v>3217</v>
      </c>
      <c r="J635" s="146"/>
      <c r="K635" s="146"/>
      <c r="L635" s="146"/>
      <c r="M635" s="146"/>
      <c r="N635" s="148"/>
      <c r="O635" s="146"/>
      <c r="P635" s="146"/>
      <c r="Q635" s="146">
        <f t="shared" si="13"/>
        <v>0</v>
      </c>
      <c r="R635" s="182"/>
      <c r="S635" s="226"/>
      <c r="T635" s="676"/>
      <c r="U635" s="147"/>
      <c r="V635" s="147"/>
      <c r="W635" s="147"/>
      <c r="X635" s="117"/>
      <c r="Y635" s="171"/>
      <c r="Z635" s="171"/>
      <c r="AA635" s="171"/>
      <c r="AB635" s="171"/>
      <c r="AC635" s="171"/>
      <c r="AD635" s="171"/>
      <c r="AE635" s="171"/>
      <c r="AF635" s="171"/>
      <c r="AG635" s="171"/>
      <c r="AH635" s="171"/>
      <c r="AI635" s="171"/>
    </row>
    <row r="636" spans="1:35" s="172" customFormat="1" hidden="1" x14ac:dyDescent="0.2">
      <c r="A636" s="139"/>
      <c r="B636" s="140"/>
      <c r="C636" s="140"/>
      <c r="D636" s="140"/>
      <c r="E636" s="141"/>
      <c r="F636" s="593"/>
      <c r="G636" s="143"/>
      <c r="H636" s="162">
        <v>46182200</v>
      </c>
      <c r="I636" s="145" t="s">
        <v>3028</v>
      </c>
      <c r="J636" s="146"/>
      <c r="K636" s="146"/>
      <c r="L636" s="146"/>
      <c r="M636" s="146"/>
      <c r="N636" s="148"/>
      <c r="O636" s="146"/>
      <c r="P636" s="146"/>
      <c r="Q636" s="146">
        <f t="shared" si="13"/>
        <v>0</v>
      </c>
      <c r="R636" s="182"/>
      <c r="S636" s="226"/>
      <c r="T636" s="676"/>
      <c r="U636" s="147"/>
      <c r="V636" s="147"/>
      <c r="W636" s="147"/>
      <c r="X636" s="117"/>
      <c r="Y636" s="171"/>
      <c r="Z636" s="171"/>
      <c r="AA636" s="171"/>
      <c r="AB636" s="171"/>
      <c r="AC636" s="171"/>
      <c r="AD636" s="171"/>
      <c r="AE636" s="171"/>
      <c r="AF636" s="171"/>
      <c r="AG636" s="171"/>
      <c r="AH636" s="171"/>
      <c r="AI636" s="171"/>
    </row>
    <row r="637" spans="1:35" s="172" customFormat="1" hidden="1" x14ac:dyDescent="0.2">
      <c r="A637" s="139"/>
      <c r="B637" s="140"/>
      <c r="C637" s="140"/>
      <c r="D637" s="140"/>
      <c r="E637" s="141"/>
      <c r="F637" s="593"/>
      <c r="G637" s="143"/>
      <c r="H637" s="162">
        <v>46182200</v>
      </c>
      <c r="I637" s="145" t="s">
        <v>3029</v>
      </c>
      <c r="J637" s="146"/>
      <c r="K637" s="146"/>
      <c r="L637" s="146"/>
      <c r="M637" s="146"/>
      <c r="N637" s="148"/>
      <c r="O637" s="146"/>
      <c r="P637" s="146"/>
      <c r="Q637" s="146">
        <f t="shared" si="13"/>
        <v>0</v>
      </c>
      <c r="R637" s="182"/>
      <c r="S637" s="226"/>
      <c r="T637" s="676"/>
      <c r="U637" s="147"/>
      <c r="V637" s="147"/>
      <c r="W637" s="147"/>
      <c r="X637" s="117"/>
      <c r="Y637" s="171"/>
      <c r="Z637" s="171"/>
      <c r="AA637" s="171"/>
      <c r="AB637" s="171"/>
      <c r="AC637" s="171"/>
      <c r="AD637" s="171"/>
      <c r="AE637" s="171"/>
      <c r="AF637" s="171"/>
      <c r="AG637" s="171"/>
      <c r="AH637" s="171"/>
      <c r="AI637" s="171"/>
    </row>
    <row r="638" spans="1:35" s="172" customFormat="1" hidden="1" x14ac:dyDescent="0.2">
      <c r="A638" s="139"/>
      <c r="B638" s="140"/>
      <c r="C638" s="140"/>
      <c r="D638" s="140"/>
      <c r="E638" s="141"/>
      <c r="F638" s="593"/>
      <c r="G638" s="143"/>
      <c r="H638" s="162">
        <v>46182200</v>
      </c>
      <c r="I638" s="145" t="s">
        <v>3030</v>
      </c>
      <c r="J638" s="146"/>
      <c r="K638" s="146"/>
      <c r="L638" s="146"/>
      <c r="M638" s="146"/>
      <c r="N638" s="148"/>
      <c r="O638" s="146"/>
      <c r="P638" s="146"/>
      <c r="Q638" s="146">
        <f t="shared" si="13"/>
        <v>0</v>
      </c>
      <c r="R638" s="182"/>
      <c r="S638" s="226"/>
      <c r="T638" s="676"/>
      <c r="U638" s="147"/>
      <c r="V638" s="147"/>
      <c r="W638" s="147"/>
      <c r="X638" s="117"/>
      <c r="Y638" s="171"/>
      <c r="Z638" s="171"/>
      <c r="AA638" s="171"/>
      <c r="AB638" s="171"/>
      <c r="AC638" s="171"/>
      <c r="AD638" s="171"/>
      <c r="AE638" s="171"/>
      <c r="AF638" s="171"/>
      <c r="AG638" s="171"/>
      <c r="AH638" s="171"/>
      <c r="AI638" s="171"/>
    </row>
    <row r="639" spans="1:35" s="172" customFormat="1" hidden="1" x14ac:dyDescent="0.2">
      <c r="A639" s="139"/>
      <c r="B639" s="140"/>
      <c r="C639" s="140"/>
      <c r="D639" s="140"/>
      <c r="E639" s="141"/>
      <c r="F639" s="593"/>
      <c r="G639" s="143"/>
      <c r="H639" s="162">
        <v>46182200</v>
      </c>
      <c r="I639" s="145" t="s">
        <v>3031</v>
      </c>
      <c r="J639" s="146"/>
      <c r="K639" s="146"/>
      <c r="L639" s="146"/>
      <c r="M639" s="146"/>
      <c r="N639" s="148"/>
      <c r="O639" s="146"/>
      <c r="P639" s="146"/>
      <c r="Q639" s="146">
        <f t="shared" si="13"/>
        <v>0</v>
      </c>
      <c r="R639" s="182"/>
      <c r="S639" s="226"/>
      <c r="T639" s="676"/>
      <c r="U639" s="147"/>
      <c r="V639" s="147"/>
      <c r="W639" s="147"/>
      <c r="X639" s="117"/>
      <c r="Y639" s="171"/>
      <c r="Z639" s="171"/>
      <c r="AA639" s="171"/>
      <c r="AB639" s="171"/>
      <c r="AC639" s="171"/>
      <c r="AD639" s="171"/>
      <c r="AE639" s="171"/>
      <c r="AF639" s="171"/>
      <c r="AG639" s="171"/>
      <c r="AH639" s="171"/>
      <c r="AI639" s="171"/>
    </row>
    <row r="640" spans="1:35" s="172" customFormat="1" hidden="1" x14ac:dyDescent="0.2">
      <c r="A640" s="139"/>
      <c r="B640" s="140"/>
      <c r="C640" s="140"/>
      <c r="D640" s="140"/>
      <c r="E640" s="141"/>
      <c r="F640" s="593"/>
      <c r="G640" s="143"/>
      <c r="H640" s="162">
        <v>46182200</v>
      </c>
      <c r="I640" s="145" t="s">
        <v>3032</v>
      </c>
      <c r="J640" s="146"/>
      <c r="K640" s="146"/>
      <c r="L640" s="146"/>
      <c r="M640" s="146"/>
      <c r="N640" s="148"/>
      <c r="O640" s="146"/>
      <c r="P640" s="146"/>
      <c r="Q640" s="146">
        <f t="shared" si="13"/>
        <v>0</v>
      </c>
      <c r="R640" s="182"/>
      <c r="S640" s="226"/>
      <c r="T640" s="676"/>
      <c r="U640" s="147"/>
      <c r="V640" s="147"/>
      <c r="W640" s="147"/>
      <c r="X640" s="117"/>
      <c r="Y640" s="171"/>
      <c r="Z640" s="171"/>
      <c r="AA640" s="171"/>
      <c r="AB640" s="171"/>
      <c r="AC640" s="171"/>
      <c r="AD640" s="171"/>
      <c r="AE640" s="171"/>
      <c r="AF640" s="171"/>
      <c r="AG640" s="171"/>
      <c r="AH640" s="171"/>
      <c r="AI640" s="171"/>
    </row>
    <row r="641" spans="1:35" s="172" customFormat="1" hidden="1" x14ac:dyDescent="0.2">
      <c r="A641" s="139"/>
      <c r="B641" s="140"/>
      <c r="C641" s="140"/>
      <c r="D641" s="140"/>
      <c r="E641" s="141"/>
      <c r="F641" s="593"/>
      <c r="G641" s="143"/>
      <c r="H641" s="162">
        <v>46182200</v>
      </c>
      <c r="I641" s="145" t="s">
        <v>3033</v>
      </c>
      <c r="J641" s="146"/>
      <c r="K641" s="146"/>
      <c r="L641" s="146"/>
      <c r="M641" s="146"/>
      <c r="N641" s="148"/>
      <c r="O641" s="146"/>
      <c r="P641" s="146"/>
      <c r="Q641" s="146">
        <f t="shared" si="13"/>
        <v>0</v>
      </c>
      <c r="R641" s="182"/>
      <c r="S641" s="226"/>
      <c r="T641" s="676"/>
      <c r="U641" s="147"/>
      <c r="V641" s="147"/>
      <c r="W641" s="147"/>
      <c r="X641" s="117"/>
      <c r="Y641" s="171"/>
      <c r="Z641" s="171"/>
      <c r="AA641" s="171"/>
      <c r="AB641" s="171"/>
      <c r="AC641" s="171"/>
      <c r="AD641" s="171"/>
      <c r="AE641" s="171"/>
      <c r="AF641" s="171"/>
      <c r="AG641" s="171"/>
      <c r="AH641" s="171"/>
      <c r="AI641" s="171"/>
    </row>
    <row r="642" spans="1:35" hidden="1" x14ac:dyDescent="0.2">
      <c r="A642" s="139"/>
      <c r="B642" s="140"/>
      <c r="C642" s="140"/>
      <c r="D642" s="140"/>
      <c r="E642" s="141"/>
      <c r="F642" s="593"/>
      <c r="G642" s="143"/>
      <c r="H642" s="162">
        <v>46182200</v>
      </c>
      <c r="I642" s="145" t="s">
        <v>3034</v>
      </c>
      <c r="J642" s="146"/>
      <c r="K642" s="146"/>
      <c r="L642" s="146"/>
      <c r="M642" s="146"/>
      <c r="N642" s="148"/>
      <c r="O642" s="146"/>
      <c r="P642" s="146"/>
      <c r="Q642" s="146">
        <f t="shared" si="13"/>
        <v>0</v>
      </c>
      <c r="R642" s="182"/>
      <c r="S642" s="226"/>
      <c r="T642" s="676"/>
      <c r="U642" s="147"/>
      <c r="V642" s="147"/>
      <c r="W642" s="147"/>
      <c r="X642" s="117"/>
    </row>
    <row r="643" spans="1:35" hidden="1" x14ac:dyDescent="0.2">
      <c r="A643" s="139"/>
      <c r="B643" s="140"/>
      <c r="C643" s="140"/>
      <c r="D643" s="140"/>
      <c r="E643" s="141"/>
      <c r="F643" s="593"/>
      <c r="G643" s="143"/>
      <c r="H643" s="162">
        <v>46182200</v>
      </c>
      <c r="I643" s="145" t="s">
        <v>3035</v>
      </c>
      <c r="J643" s="146"/>
      <c r="K643" s="146"/>
      <c r="L643" s="146"/>
      <c r="M643" s="146"/>
      <c r="N643" s="148"/>
      <c r="O643" s="146"/>
      <c r="P643" s="146"/>
      <c r="Q643" s="146">
        <f t="shared" ref="Q643:Q685" si="14">+M643+P643-K643</f>
        <v>0</v>
      </c>
      <c r="R643" s="182"/>
      <c r="S643" s="226"/>
      <c r="T643" s="676"/>
      <c r="U643" s="147"/>
      <c r="V643" s="147"/>
      <c r="W643" s="147"/>
      <c r="X643" s="117"/>
    </row>
    <row r="644" spans="1:35" hidden="1" x14ac:dyDescent="0.2">
      <c r="A644" s="139"/>
      <c r="B644" s="140"/>
      <c r="C644" s="140"/>
      <c r="D644" s="140"/>
      <c r="E644" s="141"/>
      <c r="F644" s="593"/>
      <c r="G644" s="143"/>
      <c r="H644" s="162">
        <v>42132200</v>
      </c>
      <c r="I644" s="145" t="s">
        <v>3407</v>
      </c>
      <c r="J644" s="146"/>
      <c r="K644" s="146"/>
      <c r="L644" s="146"/>
      <c r="M644" s="146"/>
      <c r="N644" s="148"/>
      <c r="O644" s="146"/>
      <c r="P644" s="146"/>
      <c r="Q644" s="146">
        <f t="shared" si="14"/>
        <v>0</v>
      </c>
      <c r="R644" s="182"/>
      <c r="S644" s="226"/>
      <c r="T644" s="676"/>
      <c r="U644" s="147"/>
      <c r="V644" s="147"/>
      <c r="W644" s="147"/>
      <c r="X644" s="117"/>
    </row>
    <row r="645" spans="1:35" hidden="1" x14ac:dyDescent="0.2">
      <c r="A645" s="139"/>
      <c r="B645" s="140"/>
      <c r="C645" s="140"/>
      <c r="D645" s="140"/>
      <c r="E645" s="141"/>
      <c r="F645" s="593"/>
      <c r="G645" s="143"/>
      <c r="H645" s="162">
        <v>42132200</v>
      </c>
      <c r="I645" s="145" t="s">
        <v>3408</v>
      </c>
      <c r="J645" s="146"/>
      <c r="K645" s="146"/>
      <c r="L645" s="146"/>
      <c r="M645" s="146"/>
      <c r="N645" s="148"/>
      <c r="O645" s="146"/>
      <c r="P645" s="146"/>
      <c r="Q645" s="146">
        <f t="shared" si="14"/>
        <v>0</v>
      </c>
      <c r="R645" s="182"/>
      <c r="S645" s="226"/>
      <c r="T645" s="676"/>
      <c r="U645" s="147"/>
      <c r="V645" s="147"/>
      <c r="W645" s="147"/>
      <c r="X645" s="117"/>
    </row>
    <row r="646" spans="1:35" hidden="1" x14ac:dyDescent="0.2">
      <c r="A646" s="139"/>
      <c r="B646" s="140"/>
      <c r="C646" s="140"/>
      <c r="D646" s="140"/>
      <c r="E646" s="141"/>
      <c r="F646" s="593"/>
      <c r="G646" s="143"/>
      <c r="H646" s="162">
        <v>42132200</v>
      </c>
      <c r="I646" s="145" t="s">
        <v>3409</v>
      </c>
      <c r="J646" s="146"/>
      <c r="K646" s="146"/>
      <c r="L646" s="146"/>
      <c r="M646" s="146"/>
      <c r="N646" s="148"/>
      <c r="O646" s="146"/>
      <c r="P646" s="146"/>
      <c r="Q646" s="146">
        <f t="shared" si="14"/>
        <v>0</v>
      </c>
      <c r="R646" s="182"/>
      <c r="S646" s="226"/>
      <c r="T646" s="676"/>
      <c r="U646" s="147"/>
      <c r="V646" s="147"/>
      <c r="W646" s="147"/>
      <c r="X646" s="117"/>
    </row>
    <row r="647" spans="1:35" hidden="1" x14ac:dyDescent="0.2">
      <c r="A647" s="139"/>
      <c r="B647" s="140"/>
      <c r="C647" s="140"/>
      <c r="D647" s="140"/>
      <c r="E647" s="141"/>
      <c r="F647" s="593"/>
      <c r="G647" s="143"/>
      <c r="H647" s="162">
        <v>25172100</v>
      </c>
      <c r="I647" s="145" t="s">
        <v>3073</v>
      </c>
      <c r="J647" s="146"/>
      <c r="K647" s="146"/>
      <c r="L647" s="146"/>
      <c r="M647" s="146"/>
      <c r="N647" s="148"/>
      <c r="O647" s="146"/>
      <c r="P647" s="146"/>
      <c r="Q647" s="146">
        <f t="shared" si="14"/>
        <v>0</v>
      </c>
      <c r="R647" s="182"/>
      <c r="S647" s="226"/>
      <c r="T647" s="676"/>
      <c r="U647" s="147"/>
      <c r="V647" s="147"/>
      <c r="W647" s="147"/>
      <c r="X647" s="117"/>
    </row>
    <row r="648" spans="1:35" ht="24" hidden="1" x14ac:dyDescent="0.2">
      <c r="A648" s="139"/>
      <c r="B648" s="140"/>
      <c r="C648" s="140"/>
      <c r="D648" s="140"/>
      <c r="E648" s="141"/>
      <c r="F648" s="593" t="s">
        <v>4675</v>
      </c>
      <c r="G648" s="143"/>
      <c r="H648" s="162">
        <v>42171610</v>
      </c>
      <c r="I648" s="145" t="s">
        <v>3074</v>
      </c>
      <c r="J648" s="146"/>
      <c r="K648" s="146"/>
      <c r="L648" s="146"/>
      <c r="M648" s="146"/>
      <c r="N648" s="148"/>
      <c r="O648" s="146"/>
      <c r="P648" s="146"/>
      <c r="Q648" s="146">
        <f>+M648+P648-K648</f>
        <v>0</v>
      </c>
      <c r="R648" s="182"/>
      <c r="S648" s="226"/>
      <c r="T648" s="676" t="s">
        <v>4687</v>
      </c>
      <c r="U648" s="147"/>
      <c r="V648" s="147"/>
      <c r="W648" s="147"/>
      <c r="X648" s="117"/>
    </row>
    <row r="649" spans="1:35" hidden="1" x14ac:dyDescent="0.2">
      <c r="A649" s="139"/>
      <c r="B649" s="140"/>
      <c r="C649" s="140"/>
      <c r="D649" s="140"/>
      <c r="E649" s="141"/>
      <c r="F649" s="593"/>
      <c r="G649" s="143"/>
      <c r="H649" s="162">
        <v>25172100</v>
      </c>
      <c r="I649" s="145" t="s">
        <v>3075</v>
      </c>
      <c r="J649" s="146"/>
      <c r="K649" s="146"/>
      <c r="L649" s="146"/>
      <c r="M649" s="146"/>
      <c r="N649" s="148"/>
      <c r="O649" s="146"/>
      <c r="P649" s="146"/>
      <c r="Q649" s="146">
        <f t="shared" si="14"/>
        <v>0</v>
      </c>
      <c r="R649" s="182"/>
      <c r="S649" s="226"/>
      <c r="T649" s="676"/>
      <c r="U649" s="147"/>
      <c r="V649" s="147"/>
      <c r="W649" s="147"/>
      <c r="X649" s="117"/>
    </row>
    <row r="650" spans="1:35" hidden="1" x14ac:dyDescent="0.2">
      <c r="A650" s="139"/>
      <c r="B650" s="140"/>
      <c r="C650" s="140"/>
      <c r="D650" s="140"/>
      <c r="E650" s="141"/>
      <c r="F650" s="593"/>
      <c r="G650" s="143"/>
      <c r="H650" s="162">
        <v>25172100</v>
      </c>
      <c r="I650" s="145" t="s">
        <v>3076</v>
      </c>
      <c r="J650" s="146"/>
      <c r="K650" s="146"/>
      <c r="L650" s="146"/>
      <c r="M650" s="146"/>
      <c r="N650" s="148"/>
      <c r="O650" s="146"/>
      <c r="P650" s="146"/>
      <c r="Q650" s="146">
        <f t="shared" si="14"/>
        <v>0</v>
      </c>
      <c r="R650" s="182"/>
      <c r="S650" s="226"/>
      <c r="T650" s="676"/>
      <c r="U650" s="147"/>
      <c r="V650" s="147"/>
      <c r="W650" s="147"/>
      <c r="X650" s="117"/>
    </row>
    <row r="651" spans="1:35" hidden="1" x14ac:dyDescent="0.2">
      <c r="A651" s="139"/>
      <c r="B651" s="140"/>
      <c r="C651" s="140"/>
      <c r="D651" s="140"/>
      <c r="E651" s="141"/>
      <c r="F651" s="593"/>
      <c r="G651" s="143"/>
      <c r="H651" s="162">
        <v>25172100</v>
      </c>
      <c r="I651" s="145" t="s">
        <v>3077</v>
      </c>
      <c r="J651" s="146"/>
      <c r="K651" s="146"/>
      <c r="L651" s="146"/>
      <c r="M651" s="146"/>
      <c r="N651" s="148"/>
      <c r="O651" s="146"/>
      <c r="P651" s="146"/>
      <c r="Q651" s="146">
        <f t="shared" si="14"/>
        <v>0</v>
      </c>
      <c r="R651" s="182"/>
      <c r="S651" s="226"/>
      <c r="T651" s="676"/>
      <c r="U651" s="147"/>
      <c r="V651" s="147"/>
      <c r="W651" s="147"/>
      <c r="X651" s="117"/>
    </row>
    <row r="652" spans="1:35" hidden="1" x14ac:dyDescent="0.2">
      <c r="A652" s="139"/>
      <c r="B652" s="140"/>
      <c r="C652" s="140"/>
      <c r="D652" s="140"/>
      <c r="E652" s="141"/>
      <c r="F652" s="593"/>
      <c r="G652" s="143"/>
      <c r="H652" s="162">
        <v>25172100</v>
      </c>
      <c r="I652" s="145" t="s">
        <v>3078</v>
      </c>
      <c r="J652" s="146"/>
      <c r="K652" s="146"/>
      <c r="L652" s="146"/>
      <c r="M652" s="146"/>
      <c r="N652" s="148"/>
      <c r="O652" s="146"/>
      <c r="P652" s="146"/>
      <c r="Q652" s="146">
        <f t="shared" si="14"/>
        <v>0</v>
      </c>
      <c r="R652" s="182"/>
      <c r="S652" s="226"/>
      <c r="T652" s="676"/>
      <c r="U652" s="147"/>
      <c r="V652" s="147"/>
      <c r="W652" s="147"/>
      <c r="X652" s="117"/>
    </row>
    <row r="653" spans="1:35" hidden="1" x14ac:dyDescent="0.2">
      <c r="A653" s="139"/>
      <c r="B653" s="140"/>
      <c r="C653" s="140"/>
      <c r="D653" s="140"/>
      <c r="E653" s="141"/>
      <c r="F653" s="593"/>
      <c r="G653" s="143"/>
      <c r="H653" s="162">
        <v>25172100</v>
      </c>
      <c r="I653" s="145" t="s">
        <v>3079</v>
      </c>
      <c r="J653" s="146"/>
      <c r="K653" s="146"/>
      <c r="L653" s="146"/>
      <c r="M653" s="146"/>
      <c r="N653" s="148"/>
      <c r="O653" s="146"/>
      <c r="P653" s="146"/>
      <c r="Q653" s="146">
        <f t="shared" si="14"/>
        <v>0</v>
      </c>
      <c r="R653" s="182"/>
      <c r="S653" s="226"/>
      <c r="T653" s="676"/>
      <c r="U653" s="147"/>
      <c r="V653" s="147"/>
      <c r="W653" s="147"/>
      <c r="X653" s="117"/>
    </row>
    <row r="654" spans="1:35" hidden="1" x14ac:dyDescent="0.2">
      <c r="A654" s="139"/>
      <c r="B654" s="140"/>
      <c r="C654" s="140"/>
      <c r="D654" s="140"/>
      <c r="E654" s="141"/>
      <c r="F654" s="593"/>
      <c r="G654" s="143"/>
      <c r="H654" s="162">
        <v>42171600</v>
      </c>
      <c r="I654" s="145" t="s">
        <v>3080</v>
      </c>
      <c r="J654" s="146"/>
      <c r="K654" s="146"/>
      <c r="L654" s="146"/>
      <c r="M654" s="146"/>
      <c r="N654" s="148"/>
      <c r="O654" s="146"/>
      <c r="P654" s="146"/>
      <c r="Q654" s="146">
        <f t="shared" si="14"/>
        <v>0</v>
      </c>
      <c r="R654" s="182"/>
      <c r="S654" s="226"/>
      <c r="T654" s="676"/>
      <c r="U654" s="147"/>
      <c r="V654" s="147"/>
      <c r="W654" s="147"/>
      <c r="X654" s="117"/>
    </row>
    <row r="655" spans="1:35" hidden="1" x14ac:dyDescent="0.2">
      <c r="A655" s="139"/>
      <c r="B655" s="140"/>
      <c r="C655" s="140"/>
      <c r="D655" s="140"/>
      <c r="E655" s="141"/>
      <c r="F655" s="593"/>
      <c r="G655" s="143"/>
      <c r="H655" s="162">
        <v>46182200</v>
      </c>
      <c r="I655" s="145" t="s">
        <v>3081</v>
      </c>
      <c r="J655" s="146"/>
      <c r="K655" s="146"/>
      <c r="L655" s="146"/>
      <c r="M655" s="146"/>
      <c r="N655" s="148"/>
      <c r="O655" s="146"/>
      <c r="P655" s="146"/>
      <c r="Q655" s="146">
        <f t="shared" si="14"/>
        <v>0</v>
      </c>
      <c r="R655" s="182"/>
      <c r="S655" s="226"/>
      <c r="T655" s="676"/>
      <c r="U655" s="147"/>
      <c r="V655" s="147"/>
      <c r="W655" s="147"/>
      <c r="X655" s="117"/>
    </row>
    <row r="656" spans="1:35" hidden="1" x14ac:dyDescent="0.2">
      <c r="A656" s="139"/>
      <c r="B656" s="140"/>
      <c r="C656" s="140"/>
      <c r="D656" s="140"/>
      <c r="E656" s="141"/>
      <c r="F656" s="593"/>
      <c r="G656" s="143"/>
      <c r="H656" s="162">
        <v>46182200</v>
      </c>
      <c r="I656" s="145" t="s">
        <v>3082</v>
      </c>
      <c r="J656" s="146"/>
      <c r="K656" s="146"/>
      <c r="L656" s="146"/>
      <c r="M656" s="146"/>
      <c r="N656" s="148"/>
      <c r="O656" s="146"/>
      <c r="P656" s="146"/>
      <c r="Q656" s="146">
        <f t="shared" si="14"/>
        <v>0</v>
      </c>
      <c r="R656" s="182"/>
      <c r="S656" s="226"/>
      <c r="T656" s="676"/>
      <c r="U656" s="147"/>
      <c r="V656" s="147"/>
      <c r="W656" s="147"/>
      <c r="X656" s="117"/>
    </row>
    <row r="657" spans="1:35" hidden="1" x14ac:dyDescent="0.2">
      <c r="A657" s="139"/>
      <c r="B657" s="140"/>
      <c r="C657" s="140"/>
      <c r="D657" s="140"/>
      <c r="E657" s="141"/>
      <c r="F657" s="593"/>
      <c r="G657" s="143"/>
      <c r="H657" s="162">
        <v>42311500</v>
      </c>
      <c r="I657" s="145" t="s">
        <v>3083</v>
      </c>
      <c r="J657" s="146"/>
      <c r="K657" s="146"/>
      <c r="L657" s="146"/>
      <c r="M657" s="146"/>
      <c r="N657" s="148"/>
      <c r="O657" s="146"/>
      <c r="P657" s="146"/>
      <c r="Q657" s="146">
        <f t="shared" si="14"/>
        <v>0</v>
      </c>
      <c r="R657" s="182"/>
      <c r="S657" s="226"/>
      <c r="T657" s="676"/>
      <c r="U657" s="147"/>
      <c r="V657" s="147"/>
      <c r="W657" s="147"/>
      <c r="X657" s="117"/>
    </row>
    <row r="658" spans="1:35" hidden="1" x14ac:dyDescent="0.2">
      <c r="A658" s="139"/>
      <c r="B658" s="140"/>
      <c r="C658" s="140"/>
      <c r="D658" s="140"/>
      <c r="E658" s="141"/>
      <c r="F658" s="593"/>
      <c r="G658" s="143"/>
      <c r="H658" s="162">
        <v>42311500</v>
      </c>
      <c r="I658" s="145" t="s">
        <v>3084</v>
      </c>
      <c r="J658" s="146"/>
      <c r="K658" s="146"/>
      <c r="L658" s="146"/>
      <c r="M658" s="146"/>
      <c r="N658" s="148"/>
      <c r="O658" s="146"/>
      <c r="P658" s="146"/>
      <c r="Q658" s="146">
        <f t="shared" si="14"/>
        <v>0</v>
      </c>
      <c r="R658" s="182"/>
      <c r="S658" s="226"/>
      <c r="T658" s="676"/>
      <c r="U658" s="147"/>
      <c r="V658" s="147"/>
      <c r="W658" s="147"/>
      <c r="X658" s="117"/>
    </row>
    <row r="659" spans="1:35" hidden="1" x14ac:dyDescent="0.2">
      <c r="A659" s="139"/>
      <c r="B659" s="140"/>
      <c r="C659" s="140"/>
      <c r="D659" s="140"/>
      <c r="E659" s="141"/>
      <c r="F659" s="593"/>
      <c r="G659" s="143"/>
      <c r="H659" s="162">
        <v>42241500</v>
      </c>
      <c r="I659" s="145" t="s">
        <v>641</v>
      </c>
      <c r="J659" s="146"/>
      <c r="K659" s="146"/>
      <c r="L659" s="146"/>
      <c r="M659" s="146"/>
      <c r="N659" s="148"/>
      <c r="O659" s="146"/>
      <c r="P659" s="146"/>
      <c r="Q659" s="146">
        <f t="shared" si="14"/>
        <v>0</v>
      </c>
      <c r="R659" s="182"/>
      <c r="S659" s="226"/>
      <c r="T659" s="676"/>
      <c r="U659" s="147"/>
      <c r="V659" s="147"/>
      <c r="W659" s="147"/>
      <c r="X659" s="117"/>
    </row>
    <row r="660" spans="1:35" hidden="1" x14ac:dyDescent="0.2">
      <c r="A660" s="139"/>
      <c r="B660" s="140"/>
      <c r="C660" s="140"/>
      <c r="D660" s="140"/>
      <c r="E660" s="141"/>
      <c r="F660" s="593"/>
      <c r="G660" s="143"/>
      <c r="H660" s="162">
        <v>42142900</v>
      </c>
      <c r="I660" s="145" t="s">
        <v>3085</v>
      </c>
      <c r="J660" s="146"/>
      <c r="K660" s="146"/>
      <c r="L660" s="146"/>
      <c r="M660" s="146"/>
      <c r="N660" s="148"/>
      <c r="O660" s="146"/>
      <c r="P660" s="146"/>
      <c r="Q660" s="146">
        <f t="shared" si="14"/>
        <v>0</v>
      </c>
      <c r="R660" s="182"/>
      <c r="S660" s="226"/>
      <c r="T660" s="676"/>
      <c r="U660" s="147"/>
      <c r="V660" s="147"/>
      <c r="W660" s="147"/>
      <c r="X660" s="117"/>
    </row>
    <row r="661" spans="1:35" hidden="1" x14ac:dyDescent="0.2">
      <c r="A661" s="139"/>
      <c r="B661" s="140"/>
      <c r="C661" s="140"/>
      <c r="D661" s="140"/>
      <c r="E661" s="141"/>
      <c r="F661" s="593"/>
      <c r="G661" s="143"/>
      <c r="H661" s="162">
        <v>42142900</v>
      </c>
      <c r="I661" s="145" t="s">
        <v>3653</v>
      </c>
      <c r="J661" s="146"/>
      <c r="K661" s="146"/>
      <c r="L661" s="146"/>
      <c r="M661" s="146"/>
      <c r="N661" s="148"/>
      <c r="O661" s="146"/>
      <c r="P661" s="146"/>
      <c r="Q661" s="146">
        <f t="shared" si="14"/>
        <v>0</v>
      </c>
      <c r="R661" s="182"/>
      <c r="S661" s="226"/>
      <c r="T661" s="676"/>
      <c r="U661" s="147"/>
      <c r="V661" s="147"/>
      <c r="W661" s="147"/>
      <c r="X661" s="117"/>
    </row>
    <row r="662" spans="1:35" s="894" customFormat="1" ht="28.5" x14ac:dyDescent="0.2">
      <c r="A662" s="884">
        <v>2</v>
      </c>
      <c r="B662" s="885">
        <v>0</v>
      </c>
      <c r="C662" s="885">
        <v>4</v>
      </c>
      <c r="D662" s="885">
        <v>4</v>
      </c>
      <c r="E662" s="886" t="s">
        <v>1865</v>
      </c>
      <c r="F662" s="887" t="s">
        <v>4675</v>
      </c>
      <c r="G662" s="888"/>
      <c r="H662" s="862">
        <v>42142900</v>
      </c>
      <c r="I662" s="895" t="s">
        <v>3654</v>
      </c>
      <c r="J662" s="890"/>
      <c r="K662" s="890"/>
      <c r="L662" s="890"/>
      <c r="M662" s="890"/>
      <c r="N662" s="865" t="s">
        <v>4740</v>
      </c>
      <c r="O662" s="866">
        <v>98</v>
      </c>
      <c r="P662" s="866">
        <v>7000000</v>
      </c>
      <c r="Q662" s="864">
        <f t="shared" si="14"/>
        <v>7000000</v>
      </c>
      <c r="R662" s="866" t="s">
        <v>4767</v>
      </c>
      <c r="S662" s="866">
        <v>11</v>
      </c>
      <c r="T662" s="865" t="s">
        <v>4687</v>
      </c>
      <c r="U662" s="867" t="s">
        <v>4670</v>
      </c>
      <c r="V662" s="892"/>
      <c r="W662" s="892"/>
      <c r="X662" s="845" t="s">
        <v>5121</v>
      </c>
      <c r="Y662" s="893"/>
      <c r="Z662" s="893"/>
      <c r="AA662" s="893"/>
      <c r="AB662" s="893"/>
      <c r="AC662" s="893"/>
      <c r="AD662" s="893"/>
      <c r="AE662" s="893"/>
      <c r="AF662" s="893"/>
      <c r="AG662" s="893"/>
      <c r="AH662" s="893"/>
      <c r="AI662" s="893"/>
    </row>
    <row r="663" spans="1:35" ht="13.5" hidden="1" customHeight="1" x14ac:dyDescent="0.2">
      <c r="A663" s="139"/>
      <c r="B663" s="140"/>
      <c r="C663" s="140"/>
      <c r="D663" s="140"/>
      <c r="E663" s="141"/>
      <c r="F663" s="593"/>
      <c r="G663" s="143"/>
      <c r="H663" s="162">
        <v>41115830</v>
      </c>
      <c r="I663" s="145" t="s">
        <v>4796</v>
      </c>
      <c r="J663" s="146"/>
      <c r="K663" s="146"/>
      <c r="L663" s="146"/>
      <c r="M663" s="146"/>
      <c r="N663" s="148" t="s">
        <v>4740</v>
      </c>
      <c r="O663" s="146"/>
      <c r="P663" s="146"/>
      <c r="Q663" s="146">
        <f t="shared" si="14"/>
        <v>0</v>
      </c>
      <c r="R663" s="182" t="s">
        <v>4793</v>
      </c>
      <c r="S663" s="226"/>
      <c r="T663" s="676"/>
      <c r="U663" s="147"/>
      <c r="V663" s="147"/>
      <c r="W663" s="147"/>
      <c r="X663" s="117"/>
    </row>
    <row r="664" spans="1:35" hidden="1" x14ac:dyDescent="0.2">
      <c r="A664" s="139"/>
      <c r="B664" s="140"/>
      <c r="C664" s="140"/>
      <c r="D664" s="140"/>
      <c r="E664" s="141"/>
      <c r="F664" s="593"/>
      <c r="G664" s="143"/>
      <c r="H664" s="162">
        <v>53102500</v>
      </c>
      <c r="I664" s="145" t="s">
        <v>3655</v>
      </c>
      <c r="J664" s="146"/>
      <c r="K664" s="146"/>
      <c r="L664" s="146"/>
      <c r="M664" s="146"/>
      <c r="N664" s="148"/>
      <c r="O664" s="146"/>
      <c r="P664" s="146"/>
      <c r="Q664" s="146">
        <f t="shared" si="14"/>
        <v>0</v>
      </c>
      <c r="R664" s="182"/>
      <c r="S664" s="226"/>
      <c r="T664" s="676"/>
      <c r="U664" s="147"/>
      <c r="V664" s="147"/>
      <c r="W664" s="147"/>
      <c r="X664" s="117"/>
    </row>
    <row r="665" spans="1:35" hidden="1" x14ac:dyDescent="0.2">
      <c r="A665" s="139"/>
      <c r="B665" s="140"/>
      <c r="C665" s="140"/>
      <c r="D665" s="140"/>
      <c r="E665" s="141"/>
      <c r="F665" s="593"/>
      <c r="G665" s="143"/>
      <c r="H665" s="162">
        <v>42171700</v>
      </c>
      <c r="I665" s="145" t="s">
        <v>3656</v>
      </c>
      <c r="J665" s="146"/>
      <c r="K665" s="146"/>
      <c r="L665" s="146"/>
      <c r="M665" s="146"/>
      <c r="N665" s="148"/>
      <c r="O665" s="146"/>
      <c r="P665" s="146"/>
      <c r="Q665" s="146">
        <f t="shared" si="14"/>
        <v>0</v>
      </c>
      <c r="R665" s="182"/>
      <c r="S665" s="226"/>
      <c r="T665" s="676"/>
      <c r="U665" s="147"/>
      <c r="V665" s="147"/>
      <c r="W665" s="147"/>
      <c r="X665" s="117"/>
    </row>
    <row r="666" spans="1:35" hidden="1" x14ac:dyDescent="0.2">
      <c r="A666" s="139"/>
      <c r="B666" s="140"/>
      <c r="C666" s="140"/>
      <c r="D666" s="140"/>
      <c r="E666" s="141"/>
      <c r="F666" s="593"/>
      <c r="G666" s="143"/>
      <c r="H666" s="162">
        <v>46181500</v>
      </c>
      <c r="I666" s="145" t="s">
        <v>3762</v>
      </c>
      <c r="J666" s="146"/>
      <c r="K666" s="146"/>
      <c r="L666" s="146"/>
      <c r="M666" s="146"/>
      <c r="N666" s="148"/>
      <c r="O666" s="146"/>
      <c r="P666" s="146"/>
      <c r="Q666" s="146">
        <f t="shared" si="14"/>
        <v>0</v>
      </c>
      <c r="R666" s="182"/>
      <c r="S666" s="226"/>
      <c r="T666" s="676"/>
      <c r="U666" s="147"/>
      <c r="V666" s="147"/>
      <c r="W666" s="147"/>
      <c r="X666" s="117"/>
    </row>
    <row r="667" spans="1:35" hidden="1" x14ac:dyDescent="0.2">
      <c r="A667" s="139"/>
      <c r="B667" s="140"/>
      <c r="C667" s="140"/>
      <c r="D667" s="140"/>
      <c r="E667" s="141"/>
      <c r="F667" s="593"/>
      <c r="G667" s="143"/>
      <c r="H667" s="162">
        <v>46181500</v>
      </c>
      <c r="I667" s="145" t="s">
        <v>3763</v>
      </c>
      <c r="J667" s="146"/>
      <c r="K667" s="146"/>
      <c r="L667" s="146"/>
      <c r="M667" s="146"/>
      <c r="N667" s="148"/>
      <c r="O667" s="146"/>
      <c r="P667" s="146"/>
      <c r="Q667" s="146">
        <f t="shared" si="14"/>
        <v>0</v>
      </c>
      <c r="R667" s="182"/>
      <c r="S667" s="226"/>
      <c r="T667" s="676"/>
      <c r="U667" s="147"/>
      <c r="V667" s="147"/>
      <c r="W667" s="147"/>
      <c r="X667" s="117"/>
    </row>
    <row r="668" spans="1:35" hidden="1" x14ac:dyDescent="0.2">
      <c r="A668" s="139"/>
      <c r="B668" s="140"/>
      <c r="C668" s="140"/>
      <c r="D668" s="140"/>
      <c r="E668" s="141"/>
      <c r="F668" s="593"/>
      <c r="G668" s="143"/>
      <c r="H668" s="162">
        <v>46181500</v>
      </c>
      <c r="I668" s="145" t="s">
        <v>3764</v>
      </c>
      <c r="J668" s="146"/>
      <c r="K668" s="146"/>
      <c r="L668" s="146"/>
      <c r="M668" s="146"/>
      <c r="N668" s="148"/>
      <c r="O668" s="146"/>
      <c r="P668" s="146"/>
      <c r="Q668" s="146">
        <f t="shared" si="14"/>
        <v>0</v>
      </c>
      <c r="R668" s="182"/>
      <c r="S668" s="226"/>
      <c r="T668" s="676"/>
      <c r="U668" s="147"/>
      <c r="V668" s="147"/>
      <c r="W668" s="147"/>
      <c r="X668" s="117"/>
    </row>
    <row r="669" spans="1:35" hidden="1" x14ac:dyDescent="0.2">
      <c r="A669" s="139"/>
      <c r="B669" s="140"/>
      <c r="C669" s="140"/>
      <c r="D669" s="140"/>
      <c r="E669" s="141"/>
      <c r="F669" s="593"/>
      <c r="G669" s="143"/>
      <c r="H669" s="162">
        <v>46181500</v>
      </c>
      <c r="I669" s="145" t="s">
        <v>3765</v>
      </c>
      <c r="J669" s="146"/>
      <c r="K669" s="146"/>
      <c r="L669" s="146"/>
      <c r="M669" s="146"/>
      <c r="N669" s="148"/>
      <c r="O669" s="146"/>
      <c r="P669" s="146"/>
      <c r="Q669" s="146">
        <f t="shared" si="14"/>
        <v>0</v>
      </c>
      <c r="R669" s="182"/>
      <c r="S669" s="226"/>
      <c r="T669" s="676"/>
      <c r="U669" s="147"/>
      <c r="V669" s="147"/>
      <c r="W669" s="147"/>
      <c r="X669" s="117"/>
    </row>
    <row r="670" spans="1:35" hidden="1" x14ac:dyDescent="0.2">
      <c r="A670" s="139"/>
      <c r="B670" s="140"/>
      <c r="C670" s="140"/>
      <c r="D670" s="140"/>
      <c r="E670" s="141"/>
      <c r="F670" s="593"/>
      <c r="G670" s="143"/>
      <c r="H670" s="162">
        <v>46181500</v>
      </c>
      <c r="I670" s="145" t="s">
        <v>4107</v>
      </c>
      <c r="J670" s="169"/>
      <c r="K670" s="169"/>
      <c r="L670" s="169"/>
      <c r="M670" s="146"/>
      <c r="N670" s="148"/>
      <c r="O670" s="146"/>
      <c r="P670" s="146"/>
      <c r="Q670" s="146">
        <f t="shared" si="14"/>
        <v>0</v>
      </c>
      <c r="R670" s="182"/>
      <c r="S670" s="226"/>
      <c r="T670" s="676"/>
      <c r="U670" s="170"/>
      <c r="V670" s="170"/>
      <c r="W670" s="170"/>
      <c r="X670" s="117"/>
    </row>
    <row r="671" spans="1:35" hidden="1" x14ac:dyDescent="0.2">
      <c r="A671" s="139"/>
      <c r="B671" s="140"/>
      <c r="C671" s="140"/>
      <c r="D671" s="140"/>
      <c r="E671" s="141"/>
      <c r="F671" s="593"/>
      <c r="G671" s="143"/>
      <c r="H671" s="162">
        <v>46181500</v>
      </c>
      <c r="I671" s="145" t="s">
        <v>4106</v>
      </c>
      <c r="J671" s="169"/>
      <c r="K671" s="169"/>
      <c r="L671" s="169"/>
      <c r="M671" s="146"/>
      <c r="N671" s="148"/>
      <c r="O671" s="146"/>
      <c r="P671" s="146"/>
      <c r="Q671" s="146">
        <f t="shared" si="14"/>
        <v>0</v>
      </c>
      <c r="R671" s="182"/>
      <c r="S671" s="226"/>
      <c r="T671" s="676"/>
      <c r="U671" s="170"/>
      <c r="V671" s="170"/>
      <c r="W671" s="170"/>
      <c r="X671" s="117"/>
    </row>
    <row r="672" spans="1:35" hidden="1" x14ac:dyDescent="0.2">
      <c r="A672" s="139"/>
      <c r="B672" s="140"/>
      <c r="C672" s="140"/>
      <c r="D672" s="140"/>
      <c r="E672" s="141"/>
      <c r="F672" s="593"/>
      <c r="G672" s="143"/>
      <c r="H672" s="166">
        <v>53102400</v>
      </c>
      <c r="I672" s="145" t="s">
        <v>3898</v>
      </c>
      <c r="J672" s="146"/>
      <c r="K672" s="146"/>
      <c r="L672" s="146"/>
      <c r="M672" s="146"/>
      <c r="N672" s="148"/>
      <c r="O672" s="146"/>
      <c r="P672" s="146"/>
      <c r="Q672" s="146">
        <f t="shared" si="14"/>
        <v>0</v>
      </c>
      <c r="R672" s="182"/>
      <c r="S672" s="226"/>
      <c r="T672" s="676"/>
      <c r="U672" s="147"/>
      <c r="V672" s="147"/>
      <c r="W672" s="147"/>
      <c r="X672" s="117"/>
    </row>
    <row r="673" spans="1:35" hidden="1" x14ac:dyDescent="0.2">
      <c r="A673" s="139"/>
      <c r="B673" s="140"/>
      <c r="C673" s="140"/>
      <c r="D673" s="140"/>
      <c r="E673" s="141"/>
      <c r="F673" s="593"/>
      <c r="G673" s="143"/>
      <c r="H673" s="162">
        <v>46181500</v>
      </c>
      <c r="I673" s="145" t="s">
        <v>4218</v>
      </c>
      <c r="J673" s="146"/>
      <c r="K673" s="146"/>
      <c r="L673" s="146"/>
      <c r="M673" s="146"/>
      <c r="N673" s="148"/>
      <c r="O673" s="146"/>
      <c r="P673" s="146"/>
      <c r="Q673" s="146">
        <f t="shared" si="14"/>
        <v>0</v>
      </c>
      <c r="R673" s="182"/>
      <c r="S673" s="226"/>
      <c r="T673" s="676"/>
      <c r="U673" s="147"/>
      <c r="V673" s="147"/>
      <c r="W673" s="147"/>
      <c r="X673" s="117"/>
    </row>
    <row r="674" spans="1:35" hidden="1" x14ac:dyDescent="0.2">
      <c r="A674" s="139"/>
      <c r="B674" s="140"/>
      <c r="C674" s="140"/>
      <c r="D674" s="140"/>
      <c r="E674" s="141"/>
      <c r="F674" s="593"/>
      <c r="G674" s="143"/>
      <c r="H674" s="162">
        <v>42142900</v>
      </c>
      <c r="I674" s="145" t="s">
        <v>4219</v>
      </c>
      <c r="J674" s="146"/>
      <c r="K674" s="146"/>
      <c r="L674" s="146"/>
      <c r="M674" s="146"/>
      <c r="N674" s="148"/>
      <c r="O674" s="146"/>
      <c r="P674" s="146"/>
      <c r="Q674" s="146">
        <f t="shared" si="14"/>
        <v>0</v>
      </c>
      <c r="R674" s="182"/>
      <c r="S674" s="226"/>
      <c r="T674" s="676"/>
      <c r="U674" s="147"/>
      <c r="V674" s="147"/>
      <c r="W674" s="147"/>
      <c r="X674" s="117"/>
    </row>
    <row r="675" spans="1:35" s="172" customFormat="1" hidden="1" x14ac:dyDescent="0.2">
      <c r="A675" s="139"/>
      <c r="B675" s="140"/>
      <c r="C675" s="140"/>
      <c r="D675" s="140"/>
      <c r="E675" s="141"/>
      <c r="F675" s="593"/>
      <c r="G675" s="143"/>
      <c r="H675" s="162">
        <v>42142900</v>
      </c>
      <c r="I675" s="145" t="s">
        <v>4220</v>
      </c>
      <c r="J675" s="146"/>
      <c r="K675" s="146"/>
      <c r="L675" s="146"/>
      <c r="M675" s="146"/>
      <c r="N675" s="148"/>
      <c r="O675" s="146"/>
      <c r="P675" s="146"/>
      <c r="Q675" s="146">
        <f t="shared" si="14"/>
        <v>0</v>
      </c>
      <c r="R675" s="182"/>
      <c r="S675" s="226"/>
      <c r="T675" s="676"/>
      <c r="U675" s="147"/>
      <c r="V675" s="147"/>
      <c r="W675" s="147"/>
      <c r="X675" s="117"/>
      <c r="Y675" s="171"/>
      <c r="Z675" s="171"/>
      <c r="AA675" s="171"/>
      <c r="AB675" s="171"/>
      <c r="AC675" s="171"/>
      <c r="AD675" s="171"/>
      <c r="AE675" s="171"/>
      <c r="AF675" s="171"/>
      <c r="AG675" s="171"/>
      <c r="AH675" s="171"/>
      <c r="AI675" s="171"/>
    </row>
    <row r="676" spans="1:35" hidden="1" x14ac:dyDescent="0.2">
      <c r="A676" s="139"/>
      <c r="B676" s="140"/>
      <c r="C676" s="140"/>
      <c r="D676" s="140"/>
      <c r="E676" s="141"/>
      <c r="F676" s="593"/>
      <c r="G676" s="143"/>
      <c r="H676" s="162">
        <v>42142900</v>
      </c>
      <c r="I676" s="145" t="s">
        <v>4221</v>
      </c>
      <c r="J676" s="146"/>
      <c r="K676" s="146"/>
      <c r="L676" s="146"/>
      <c r="M676" s="146"/>
      <c r="N676" s="148"/>
      <c r="O676" s="146"/>
      <c r="P676" s="146"/>
      <c r="Q676" s="146">
        <f t="shared" si="14"/>
        <v>0</v>
      </c>
      <c r="R676" s="182"/>
      <c r="S676" s="226"/>
      <c r="T676" s="676"/>
      <c r="U676" s="147"/>
      <c r="V676" s="147"/>
      <c r="W676" s="147"/>
      <c r="X676" s="117"/>
    </row>
    <row r="677" spans="1:35" hidden="1" x14ac:dyDescent="0.2">
      <c r="A677" s="139"/>
      <c r="B677" s="140"/>
      <c r="C677" s="140"/>
      <c r="D677" s="140"/>
      <c r="E677" s="141"/>
      <c r="F677" s="593"/>
      <c r="G677" s="143"/>
      <c r="H677" s="162">
        <v>42211500</v>
      </c>
      <c r="I677" s="145" t="s">
        <v>4222</v>
      </c>
      <c r="J677" s="146"/>
      <c r="K677" s="146"/>
      <c r="L677" s="146"/>
      <c r="M677" s="146"/>
      <c r="N677" s="148"/>
      <c r="O677" s="146"/>
      <c r="P677" s="146"/>
      <c r="Q677" s="146">
        <f t="shared" si="14"/>
        <v>0</v>
      </c>
      <c r="R677" s="182"/>
      <c r="S677" s="226"/>
      <c r="T677" s="676"/>
      <c r="U677" s="147"/>
      <c r="V677" s="147"/>
      <c r="W677" s="147"/>
      <c r="X677" s="117"/>
    </row>
    <row r="678" spans="1:35" hidden="1" x14ac:dyDescent="0.2">
      <c r="A678" s="139"/>
      <c r="B678" s="140"/>
      <c r="C678" s="140"/>
      <c r="D678" s="140"/>
      <c r="E678" s="141"/>
      <c r="F678" s="593"/>
      <c r="G678" s="143"/>
      <c r="H678" s="162">
        <v>42211500</v>
      </c>
      <c r="I678" s="145" t="s">
        <v>4223</v>
      </c>
      <c r="J678" s="146"/>
      <c r="K678" s="146"/>
      <c r="L678" s="146"/>
      <c r="M678" s="146"/>
      <c r="N678" s="148"/>
      <c r="O678" s="146"/>
      <c r="P678" s="146"/>
      <c r="Q678" s="146">
        <f t="shared" si="14"/>
        <v>0</v>
      </c>
      <c r="R678" s="182"/>
      <c r="S678" s="226"/>
      <c r="T678" s="676"/>
      <c r="U678" s="147"/>
      <c r="V678" s="147"/>
      <c r="W678" s="147"/>
      <c r="X678" s="117"/>
    </row>
    <row r="679" spans="1:35" hidden="1" x14ac:dyDescent="0.2">
      <c r="A679" s="139"/>
      <c r="B679" s="140"/>
      <c r="C679" s="140"/>
      <c r="D679" s="140"/>
      <c r="E679" s="141"/>
      <c r="F679" s="593"/>
      <c r="G679" s="143"/>
      <c r="H679" s="162">
        <v>42242000</v>
      </c>
      <c r="I679" s="145" t="s">
        <v>4224</v>
      </c>
      <c r="J679" s="146"/>
      <c r="K679" s="146"/>
      <c r="L679" s="146"/>
      <c r="M679" s="146"/>
      <c r="N679" s="148"/>
      <c r="O679" s="146"/>
      <c r="P679" s="146"/>
      <c r="Q679" s="146">
        <f t="shared" si="14"/>
        <v>0</v>
      </c>
      <c r="R679" s="182"/>
      <c r="S679" s="226"/>
      <c r="T679" s="676"/>
      <c r="U679" s="147"/>
      <c r="V679" s="147"/>
      <c r="W679" s="147"/>
      <c r="X679" s="117"/>
    </row>
    <row r="680" spans="1:35" hidden="1" x14ac:dyDescent="0.2">
      <c r="A680" s="139"/>
      <c r="B680" s="140"/>
      <c r="C680" s="140"/>
      <c r="D680" s="140"/>
      <c r="E680" s="141"/>
      <c r="F680" s="593"/>
      <c r="G680" s="143"/>
      <c r="H680" s="162">
        <v>42242000</v>
      </c>
      <c r="I680" s="145" t="s">
        <v>4225</v>
      </c>
      <c r="J680" s="146"/>
      <c r="K680" s="146"/>
      <c r="L680" s="146"/>
      <c r="M680" s="146"/>
      <c r="N680" s="148"/>
      <c r="O680" s="146"/>
      <c r="P680" s="146"/>
      <c r="Q680" s="146">
        <f t="shared" si="14"/>
        <v>0</v>
      </c>
      <c r="R680" s="182"/>
      <c r="S680" s="226"/>
      <c r="T680" s="676"/>
      <c r="U680" s="147"/>
      <c r="V680" s="147"/>
      <c r="W680" s="147"/>
      <c r="X680" s="117"/>
    </row>
    <row r="681" spans="1:35" hidden="1" x14ac:dyDescent="0.2">
      <c r="A681" s="139"/>
      <c r="B681" s="140"/>
      <c r="C681" s="140"/>
      <c r="D681" s="140"/>
      <c r="E681" s="141"/>
      <c r="F681" s="593"/>
      <c r="G681" s="143"/>
      <c r="H681" s="162">
        <v>42242000</v>
      </c>
      <c r="I681" s="145" t="s">
        <v>4226</v>
      </c>
      <c r="J681" s="146"/>
      <c r="K681" s="146"/>
      <c r="L681" s="146"/>
      <c r="M681" s="146"/>
      <c r="N681" s="148"/>
      <c r="O681" s="146"/>
      <c r="P681" s="146"/>
      <c r="Q681" s="146">
        <f t="shared" si="14"/>
        <v>0</v>
      </c>
      <c r="R681" s="182"/>
      <c r="S681" s="226"/>
      <c r="T681" s="676"/>
      <c r="U681" s="147"/>
      <c r="V681" s="147"/>
      <c r="W681" s="147"/>
      <c r="X681" s="117"/>
    </row>
    <row r="682" spans="1:35" hidden="1" x14ac:dyDescent="0.2">
      <c r="A682" s="139"/>
      <c r="B682" s="140"/>
      <c r="C682" s="140"/>
      <c r="D682" s="140"/>
      <c r="E682" s="141"/>
      <c r="F682" s="593"/>
      <c r="G682" s="143"/>
      <c r="H682" s="162">
        <v>42242000</v>
      </c>
      <c r="I682" s="145" t="s">
        <v>4227</v>
      </c>
      <c r="J682" s="146"/>
      <c r="K682" s="146"/>
      <c r="L682" s="146"/>
      <c r="M682" s="146"/>
      <c r="N682" s="148"/>
      <c r="O682" s="146"/>
      <c r="P682" s="146"/>
      <c r="Q682" s="146">
        <f t="shared" si="14"/>
        <v>0</v>
      </c>
      <c r="R682" s="182"/>
      <c r="S682" s="226"/>
      <c r="T682" s="676"/>
      <c r="U682" s="147"/>
      <c r="V682" s="147"/>
      <c r="W682" s="147"/>
      <c r="X682" s="117"/>
    </row>
    <row r="683" spans="1:35" hidden="1" x14ac:dyDescent="0.2">
      <c r="A683" s="139"/>
      <c r="B683" s="140"/>
      <c r="C683" s="140"/>
      <c r="D683" s="140"/>
      <c r="E683" s="141"/>
      <c r="F683" s="593"/>
      <c r="G683" s="143"/>
      <c r="H683" s="162">
        <v>42242000</v>
      </c>
      <c r="I683" s="145" t="s">
        <v>4228</v>
      </c>
      <c r="J683" s="146"/>
      <c r="K683" s="146"/>
      <c r="L683" s="146"/>
      <c r="M683" s="146"/>
      <c r="N683" s="148"/>
      <c r="O683" s="146"/>
      <c r="P683" s="146"/>
      <c r="Q683" s="146">
        <f t="shared" si="14"/>
        <v>0</v>
      </c>
      <c r="R683" s="182"/>
      <c r="S683" s="226"/>
      <c r="T683" s="676"/>
      <c r="U683" s="147"/>
      <c r="V683" s="147"/>
      <c r="W683" s="147"/>
      <c r="X683" s="117"/>
    </row>
    <row r="684" spans="1:35" hidden="1" x14ac:dyDescent="0.2">
      <c r="A684" s="139"/>
      <c r="B684" s="140"/>
      <c r="C684" s="140"/>
      <c r="D684" s="140"/>
      <c r="E684" s="141"/>
      <c r="F684" s="593"/>
      <c r="G684" s="143"/>
      <c r="H684" s="162">
        <v>42242000</v>
      </c>
      <c r="I684" s="145" t="s">
        <v>4229</v>
      </c>
      <c r="J684" s="146"/>
      <c r="K684" s="146"/>
      <c r="L684" s="146"/>
      <c r="M684" s="146"/>
      <c r="N684" s="148"/>
      <c r="O684" s="146"/>
      <c r="P684" s="146"/>
      <c r="Q684" s="146">
        <f t="shared" si="14"/>
        <v>0</v>
      </c>
      <c r="R684" s="182"/>
      <c r="S684" s="226"/>
      <c r="T684" s="676"/>
      <c r="U684" s="147"/>
      <c r="V684" s="147"/>
      <c r="W684" s="147"/>
      <c r="X684" s="117"/>
    </row>
    <row r="685" spans="1:35" hidden="1" x14ac:dyDescent="0.2">
      <c r="A685" s="139"/>
      <c r="B685" s="140"/>
      <c r="C685" s="140"/>
      <c r="D685" s="140"/>
      <c r="E685" s="141"/>
      <c r="F685" s="593"/>
      <c r="G685" s="143"/>
      <c r="H685" s="162">
        <v>42242000</v>
      </c>
      <c r="I685" s="145" t="s">
        <v>4230</v>
      </c>
      <c r="J685" s="146"/>
      <c r="K685" s="146"/>
      <c r="L685" s="146"/>
      <c r="M685" s="146"/>
      <c r="N685" s="148"/>
      <c r="O685" s="146"/>
      <c r="P685" s="146"/>
      <c r="Q685" s="146">
        <f t="shared" si="14"/>
        <v>0</v>
      </c>
      <c r="R685" s="182"/>
      <c r="S685" s="226"/>
      <c r="T685" s="676"/>
      <c r="U685" s="147"/>
      <c r="V685" s="147"/>
      <c r="W685" s="147"/>
      <c r="X685" s="117"/>
    </row>
    <row r="686" spans="1:35" hidden="1" x14ac:dyDescent="0.2">
      <c r="A686" s="139"/>
      <c r="B686" s="140"/>
      <c r="C686" s="140"/>
      <c r="D686" s="140"/>
      <c r="E686" s="141"/>
      <c r="F686" s="593"/>
      <c r="G686" s="143"/>
      <c r="H686" s="162">
        <v>42242000</v>
      </c>
      <c r="I686" s="145" t="s">
        <v>4231</v>
      </c>
      <c r="J686" s="146"/>
      <c r="K686" s="146"/>
      <c r="L686" s="146"/>
      <c r="M686" s="146"/>
      <c r="N686" s="148"/>
      <c r="O686" s="146"/>
      <c r="P686" s="146"/>
      <c r="Q686" s="146">
        <f t="shared" ref="Q686:Q714" si="15">+M686+P686-K686</f>
        <v>0</v>
      </c>
      <c r="R686" s="182"/>
      <c r="S686" s="226"/>
      <c r="T686" s="676"/>
      <c r="U686" s="147"/>
      <c r="V686" s="147"/>
      <c r="W686" s="147"/>
      <c r="X686" s="117"/>
    </row>
    <row r="687" spans="1:35" hidden="1" x14ac:dyDescent="0.2">
      <c r="A687" s="139"/>
      <c r="B687" s="140"/>
      <c r="C687" s="140"/>
      <c r="D687" s="140"/>
      <c r="E687" s="141"/>
      <c r="F687" s="593"/>
      <c r="G687" s="143"/>
      <c r="H687" s="162">
        <v>42242000</v>
      </c>
      <c r="I687" s="145" t="s">
        <v>4232</v>
      </c>
      <c r="J687" s="146"/>
      <c r="K687" s="146"/>
      <c r="L687" s="146"/>
      <c r="M687" s="146"/>
      <c r="N687" s="148"/>
      <c r="O687" s="146"/>
      <c r="P687" s="146"/>
      <c r="Q687" s="146">
        <f t="shared" si="15"/>
        <v>0</v>
      </c>
      <c r="R687" s="182"/>
      <c r="S687" s="226"/>
      <c r="T687" s="676"/>
      <c r="U687" s="147"/>
      <c r="V687" s="147"/>
      <c r="W687" s="147"/>
      <c r="X687" s="117"/>
    </row>
    <row r="688" spans="1:35" hidden="1" x14ac:dyDescent="0.2">
      <c r="A688" s="139"/>
      <c r="B688" s="140"/>
      <c r="C688" s="140"/>
      <c r="D688" s="140"/>
      <c r="E688" s="141"/>
      <c r="F688" s="593"/>
      <c r="G688" s="143"/>
      <c r="H688" s="162">
        <v>42242000</v>
      </c>
      <c r="I688" s="145" t="s">
        <v>4233</v>
      </c>
      <c r="J688" s="146"/>
      <c r="K688" s="146"/>
      <c r="L688" s="146"/>
      <c r="M688" s="146"/>
      <c r="N688" s="148"/>
      <c r="O688" s="146"/>
      <c r="P688" s="146"/>
      <c r="Q688" s="146">
        <f t="shared" si="15"/>
        <v>0</v>
      </c>
      <c r="R688" s="182"/>
      <c r="S688" s="226"/>
      <c r="T688" s="676"/>
      <c r="U688" s="147"/>
      <c r="V688" s="147"/>
      <c r="W688" s="147"/>
      <c r="X688" s="117"/>
    </row>
    <row r="689" spans="1:24" hidden="1" x14ac:dyDescent="0.2">
      <c r="A689" s="139"/>
      <c r="B689" s="140"/>
      <c r="C689" s="140"/>
      <c r="D689" s="140"/>
      <c r="E689" s="141"/>
      <c r="F689" s="593"/>
      <c r="G689" s="143"/>
      <c r="H689" s="162">
        <v>42242000</v>
      </c>
      <c r="I689" s="145" t="s">
        <v>4234</v>
      </c>
      <c r="J689" s="146"/>
      <c r="K689" s="146"/>
      <c r="L689" s="146"/>
      <c r="M689" s="146"/>
      <c r="N689" s="148"/>
      <c r="O689" s="146"/>
      <c r="P689" s="146"/>
      <c r="Q689" s="146">
        <f t="shared" si="15"/>
        <v>0</v>
      </c>
      <c r="R689" s="182"/>
      <c r="S689" s="226"/>
      <c r="T689" s="676"/>
      <c r="U689" s="147"/>
      <c r="V689" s="147"/>
      <c r="W689" s="147"/>
      <c r="X689" s="117"/>
    </row>
    <row r="690" spans="1:24" hidden="1" x14ac:dyDescent="0.2">
      <c r="A690" s="139"/>
      <c r="B690" s="140"/>
      <c r="C690" s="140"/>
      <c r="D690" s="140"/>
      <c r="E690" s="141"/>
      <c r="F690" s="593"/>
      <c r="G690" s="143"/>
      <c r="H690" s="162">
        <v>42242000</v>
      </c>
      <c r="I690" s="145" t="s">
        <v>3890</v>
      </c>
      <c r="J690" s="146"/>
      <c r="K690" s="146"/>
      <c r="L690" s="146"/>
      <c r="M690" s="146"/>
      <c r="N690" s="148"/>
      <c r="O690" s="146"/>
      <c r="P690" s="146"/>
      <c r="Q690" s="146">
        <f t="shared" si="15"/>
        <v>0</v>
      </c>
      <c r="R690" s="182"/>
      <c r="S690" s="226"/>
      <c r="T690" s="676"/>
      <c r="U690" s="147"/>
      <c r="V690" s="147"/>
      <c r="W690" s="147"/>
      <c r="X690" s="117"/>
    </row>
    <row r="691" spans="1:24" hidden="1" x14ac:dyDescent="0.2">
      <c r="A691" s="139"/>
      <c r="B691" s="140"/>
      <c r="C691" s="140"/>
      <c r="D691" s="140"/>
      <c r="E691" s="141"/>
      <c r="F691" s="593"/>
      <c r="G691" s="143"/>
      <c r="H691" s="162">
        <v>42242000</v>
      </c>
      <c r="I691" s="145" t="s">
        <v>3891</v>
      </c>
      <c r="J691" s="146"/>
      <c r="K691" s="146"/>
      <c r="L691" s="146"/>
      <c r="M691" s="146"/>
      <c r="N691" s="148"/>
      <c r="O691" s="146"/>
      <c r="P691" s="146"/>
      <c r="Q691" s="146">
        <f t="shared" si="15"/>
        <v>0</v>
      </c>
      <c r="R691" s="182"/>
      <c r="S691" s="226"/>
      <c r="T691" s="676"/>
      <c r="U691" s="147"/>
      <c r="V691" s="147"/>
      <c r="W691" s="147"/>
      <c r="X691" s="117"/>
    </row>
    <row r="692" spans="1:24" hidden="1" x14ac:dyDescent="0.2">
      <c r="A692" s="139"/>
      <c r="B692" s="140"/>
      <c r="C692" s="140"/>
      <c r="D692" s="140"/>
      <c r="E692" s="141"/>
      <c r="F692" s="593"/>
      <c r="G692" s="143"/>
      <c r="H692" s="162">
        <v>42242000</v>
      </c>
      <c r="I692" s="145" t="s">
        <v>3892</v>
      </c>
      <c r="J692" s="146"/>
      <c r="K692" s="146"/>
      <c r="L692" s="146"/>
      <c r="M692" s="146"/>
      <c r="N692" s="148"/>
      <c r="O692" s="146"/>
      <c r="P692" s="146"/>
      <c r="Q692" s="146">
        <f t="shared" si="15"/>
        <v>0</v>
      </c>
      <c r="R692" s="182"/>
      <c r="S692" s="226"/>
      <c r="T692" s="676"/>
      <c r="U692" s="147"/>
      <c r="V692" s="147"/>
      <c r="W692" s="147"/>
      <c r="X692" s="117"/>
    </row>
    <row r="693" spans="1:24" hidden="1" x14ac:dyDescent="0.2">
      <c r="A693" s="139"/>
      <c r="B693" s="140"/>
      <c r="C693" s="140"/>
      <c r="D693" s="140"/>
      <c r="E693" s="141"/>
      <c r="F693" s="593"/>
      <c r="G693" s="143"/>
      <c r="H693" s="162">
        <v>42242000</v>
      </c>
      <c r="I693" s="145" t="s">
        <v>3893</v>
      </c>
      <c r="J693" s="146"/>
      <c r="K693" s="146"/>
      <c r="L693" s="146"/>
      <c r="M693" s="146"/>
      <c r="N693" s="148"/>
      <c r="O693" s="146"/>
      <c r="P693" s="146"/>
      <c r="Q693" s="146">
        <f t="shared" si="15"/>
        <v>0</v>
      </c>
      <c r="R693" s="182"/>
      <c r="S693" s="226"/>
      <c r="T693" s="676"/>
      <c r="U693" s="147"/>
      <c r="V693" s="147"/>
      <c r="W693" s="147"/>
      <c r="X693" s="117"/>
    </row>
    <row r="694" spans="1:24" hidden="1" x14ac:dyDescent="0.2">
      <c r="A694" s="139"/>
      <c r="B694" s="140"/>
      <c r="C694" s="140"/>
      <c r="D694" s="140"/>
      <c r="E694" s="141"/>
      <c r="F694" s="593"/>
      <c r="G694" s="143"/>
      <c r="H694" s="162">
        <v>42242000</v>
      </c>
      <c r="I694" s="145" t="s">
        <v>3894</v>
      </c>
      <c r="J694" s="146"/>
      <c r="K694" s="146"/>
      <c r="L694" s="146"/>
      <c r="M694" s="146"/>
      <c r="N694" s="148"/>
      <c r="O694" s="146"/>
      <c r="P694" s="146"/>
      <c r="Q694" s="146">
        <f t="shared" si="15"/>
        <v>0</v>
      </c>
      <c r="R694" s="182"/>
      <c r="S694" s="226"/>
      <c r="T694" s="676"/>
      <c r="U694" s="147"/>
      <c r="V694" s="147"/>
      <c r="W694" s="147"/>
      <c r="X694" s="117"/>
    </row>
    <row r="695" spans="1:24" hidden="1" x14ac:dyDescent="0.2">
      <c r="A695" s="139"/>
      <c r="B695" s="140"/>
      <c r="C695" s="140"/>
      <c r="D695" s="140"/>
      <c r="E695" s="141"/>
      <c r="F695" s="593"/>
      <c r="G695" s="143"/>
      <c r="H695" s="162">
        <v>42242000</v>
      </c>
      <c r="I695" s="145" t="s">
        <v>3895</v>
      </c>
      <c r="J695" s="146"/>
      <c r="K695" s="146"/>
      <c r="L695" s="146"/>
      <c r="M695" s="146"/>
      <c r="N695" s="148"/>
      <c r="O695" s="146"/>
      <c r="P695" s="146"/>
      <c r="Q695" s="146">
        <f t="shared" si="15"/>
        <v>0</v>
      </c>
      <c r="R695" s="182"/>
      <c r="S695" s="226"/>
      <c r="T695" s="676"/>
      <c r="U695" s="147"/>
      <c r="V695" s="147"/>
      <c r="W695" s="147"/>
      <c r="X695" s="117"/>
    </row>
    <row r="696" spans="1:24" hidden="1" x14ac:dyDescent="0.2">
      <c r="A696" s="139"/>
      <c r="B696" s="140"/>
      <c r="C696" s="140"/>
      <c r="D696" s="140"/>
      <c r="E696" s="141"/>
      <c r="F696" s="593"/>
      <c r="G696" s="143"/>
      <c r="H696" s="162">
        <v>42242000</v>
      </c>
      <c r="I696" s="145" t="s">
        <v>3896</v>
      </c>
      <c r="J696" s="146"/>
      <c r="K696" s="146"/>
      <c r="L696" s="146"/>
      <c r="M696" s="146"/>
      <c r="N696" s="148"/>
      <c r="O696" s="146"/>
      <c r="P696" s="146"/>
      <c r="Q696" s="146">
        <f t="shared" si="15"/>
        <v>0</v>
      </c>
      <c r="R696" s="182"/>
      <c r="S696" s="226"/>
      <c r="T696" s="676"/>
      <c r="U696" s="147"/>
      <c r="V696" s="147"/>
      <c r="W696" s="147"/>
      <c r="X696" s="117"/>
    </row>
    <row r="697" spans="1:24" hidden="1" x14ac:dyDescent="0.2">
      <c r="A697" s="139"/>
      <c r="B697" s="140"/>
      <c r="C697" s="140"/>
      <c r="D697" s="140"/>
      <c r="E697" s="141"/>
      <c r="F697" s="593"/>
      <c r="G697" s="143"/>
      <c r="H697" s="162">
        <v>42242000</v>
      </c>
      <c r="I697" s="145" t="s">
        <v>3196</v>
      </c>
      <c r="J697" s="146"/>
      <c r="K697" s="146"/>
      <c r="L697" s="146"/>
      <c r="M697" s="146"/>
      <c r="N697" s="148"/>
      <c r="O697" s="146"/>
      <c r="P697" s="146"/>
      <c r="Q697" s="146">
        <f t="shared" si="15"/>
        <v>0</v>
      </c>
      <c r="R697" s="182"/>
      <c r="S697" s="226"/>
      <c r="T697" s="676"/>
      <c r="U697" s="147"/>
      <c r="V697" s="147"/>
      <c r="W697" s="147"/>
      <c r="X697" s="117"/>
    </row>
    <row r="698" spans="1:24" hidden="1" x14ac:dyDescent="0.2">
      <c r="A698" s="139"/>
      <c r="B698" s="140"/>
      <c r="C698" s="140"/>
      <c r="D698" s="140"/>
      <c r="E698" s="141"/>
      <c r="F698" s="593"/>
      <c r="G698" s="143"/>
      <c r="H698" s="162">
        <v>42242000</v>
      </c>
      <c r="I698" s="145" t="s">
        <v>3197</v>
      </c>
      <c r="J698" s="146"/>
      <c r="K698" s="146"/>
      <c r="L698" s="146"/>
      <c r="M698" s="146"/>
      <c r="N698" s="148"/>
      <c r="O698" s="146"/>
      <c r="P698" s="146"/>
      <c r="Q698" s="146">
        <f t="shared" si="15"/>
        <v>0</v>
      </c>
      <c r="R698" s="182"/>
      <c r="S698" s="226"/>
      <c r="T698" s="676"/>
      <c r="U698" s="147"/>
      <c r="V698" s="147"/>
      <c r="W698" s="147"/>
      <c r="X698" s="117"/>
    </row>
    <row r="699" spans="1:24" ht="26.25" hidden="1" customHeight="1" x14ac:dyDescent="0.2">
      <c r="A699" s="139"/>
      <c r="B699" s="140"/>
      <c r="C699" s="140"/>
      <c r="D699" s="140"/>
      <c r="E699" s="141"/>
      <c r="F699" s="593"/>
      <c r="G699" s="143"/>
      <c r="H699" s="162">
        <v>42242000</v>
      </c>
      <c r="I699" s="145" t="s">
        <v>4240</v>
      </c>
      <c r="J699" s="146"/>
      <c r="K699" s="146"/>
      <c r="L699" s="146"/>
      <c r="M699" s="146"/>
      <c r="N699" s="148"/>
      <c r="O699" s="146"/>
      <c r="P699" s="146"/>
      <c r="Q699" s="146">
        <f t="shared" si="15"/>
        <v>0</v>
      </c>
      <c r="R699" s="182"/>
      <c r="S699" s="226"/>
      <c r="T699" s="676"/>
      <c r="U699" s="147"/>
      <c r="V699" s="147"/>
      <c r="W699" s="147"/>
      <c r="X699" s="117"/>
    </row>
    <row r="700" spans="1:24" hidden="1" x14ac:dyDescent="0.2">
      <c r="A700" s="139"/>
      <c r="B700" s="140"/>
      <c r="C700" s="140"/>
      <c r="D700" s="140"/>
      <c r="E700" s="141"/>
      <c r="F700" s="593"/>
      <c r="G700" s="143"/>
      <c r="H700" s="162">
        <v>42241600</v>
      </c>
      <c r="I700" s="145" t="s">
        <v>3577</v>
      </c>
      <c r="J700" s="146"/>
      <c r="K700" s="146"/>
      <c r="L700" s="146"/>
      <c r="M700" s="146"/>
      <c r="N700" s="148"/>
      <c r="O700" s="146"/>
      <c r="P700" s="146"/>
      <c r="Q700" s="146">
        <f t="shared" si="15"/>
        <v>0</v>
      </c>
      <c r="R700" s="182"/>
      <c r="S700" s="226"/>
      <c r="T700" s="676"/>
      <c r="U700" s="147"/>
      <c r="V700" s="147"/>
      <c r="W700" s="147"/>
      <c r="X700" s="117"/>
    </row>
    <row r="701" spans="1:24" hidden="1" x14ac:dyDescent="0.2">
      <c r="A701" s="139"/>
      <c r="B701" s="140"/>
      <c r="C701" s="140"/>
      <c r="D701" s="140"/>
      <c r="E701" s="141"/>
      <c r="F701" s="593"/>
      <c r="G701" s="143"/>
      <c r="H701" s="162">
        <v>42142100</v>
      </c>
      <c r="I701" s="145" t="s">
        <v>3578</v>
      </c>
      <c r="J701" s="146"/>
      <c r="K701" s="146"/>
      <c r="L701" s="146"/>
      <c r="M701" s="146"/>
      <c r="N701" s="148"/>
      <c r="O701" s="146"/>
      <c r="P701" s="146"/>
      <c r="Q701" s="146">
        <f t="shared" si="15"/>
        <v>0</v>
      </c>
      <c r="R701" s="182"/>
      <c r="S701" s="226"/>
      <c r="T701" s="676"/>
      <c r="U701" s="147"/>
      <c r="V701" s="147"/>
      <c r="W701" s="147"/>
      <c r="X701" s="117"/>
    </row>
    <row r="702" spans="1:24" hidden="1" x14ac:dyDescent="0.2">
      <c r="A702" s="139"/>
      <c r="B702" s="140"/>
      <c r="C702" s="140"/>
      <c r="D702" s="140"/>
      <c r="E702" s="141"/>
      <c r="F702" s="593"/>
      <c r="G702" s="143"/>
      <c r="H702" s="162">
        <v>42212300</v>
      </c>
      <c r="I702" s="145" t="s">
        <v>3579</v>
      </c>
      <c r="J702" s="146"/>
      <c r="K702" s="146"/>
      <c r="L702" s="146"/>
      <c r="M702" s="146"/>
      <c r="N702" s="148"/>
      <c r="O702" s="146"/>
      <c r="P702" s="146"/>
      <c r="Q702" s="146">
        <f t="shared" si="15"/>
        <v>0</v>
      </c>
      <c r="R702" s="182"/>
      <c r="S702" s="226"/>
      <c r="T702" s="676"/>
      <c r="U702" s="147"/>
      <c r="V702" s="147"/>
      <c r="W702" s="147"/>
      <c r="X702" s="117"/>
    </row>
    <row r="703" spans="1:24" hidden="1" x14ac:dyDescent="0.2">
      <c r="A703" s="139"/>
      <c r="B703" s="140"/>
      <c r="C703" s="140"/>
      <c r="D703" s="140"/>
      <c r="E703" s="141"/>
      <c r="F703" s="593"/>
      <c r="G703" s="143"/>
      <c r="H703" s="162">
        <v>46181600</v>
      </c>
      <c r="I703" s="145" t="s">
        <v>3580</v>
      </c>
      <c r="J703" s="146"/>
      <c r="K703" s="146"/>
      <c r="L703" s="146"/>
      <c r="M703" s="146"/>
      <c r="N703" s="148"/>
      <c r="O703" s="146"/>
      <c r="P703" s="146"/>
      <c r="Q703" s="146">
        <f t="shared" si="15"/>
        <v>0</v>
      </c>
      <c r="R703" s="182"/>
      <c r="S703" s="226"/>
      <c r="T703" s="676"/>
      <c r="U703" s="147"/>
      <c r="V703" s="147"/>
      <c r="W703" s="147"/>
      <c r="X703" s="117"/>
    </row>
    <row r="704" spans="1:24" hidden="1" x14ac:dyDescent="0.2">
      <c r="A704" s="139"/>
      <c r="B704" s="140"/>
      <c r="C704" s="140"/>
      <c r="D704" s="140"/>
      <c r="E704" s="141"/>
      <c r="F704" s="593"/>
      <c r="G704" s="143"/>
      <c r="H704" s="162">
        <v>46181600</v>
      </c>
      <c r="I704" s="145" t="s">
        <v>2309</v>
      </c>
      <c r="J704" s="146"/>
      <c r="K704" s="146"/>
      <c r="L704" s="146"/>
      <c r="M704" s="146"/>
      <c r="N704" s="148"/>
      <c r="O704" s="146"/>
      <c r="P704" s="146"/>
      <c r="Q704" s="146">
        <f t="shared" si="15"/>
        <v>0</v>
      </c>
      <c r="R704" s="182"/>
      <c r="S704" s="226"/>
      <c r="T704" s="676"/>
      <c r="U704" s="147"/>
      <c r="V704" s="147"/>
      <c r="W704" s="147"/>
      <c r="X704" s="117"/>
    </row>
    <row r="705" spans="1:24" hidden="1" x14ac:dyDescent="0.2">
      <c r="A705" s="139"/>
      <c r="B705" s="140"/>
      <c r="C705" s="140"/>
      <c r="D705" s="140"/>
      <c r="E705" s="141"/>
      <c r="F705" s="593"/>
      <c r="G705" s="143"/>
      <c r="H705" s="162">
        <v>46181600</v>
      </c>
      <c r="I705" s="145" t="s">
        <v>2310</v>
      </c>
      <c r="J705" s="146"/>
      <c r="K705" s="146"/>
      <c r="L705" s="146"/>
      <c r="M705" s="146"/>
      <c r="N705" s="148"/>
      <c r="O705" s="146"/>
      <c r="P705" s="146"/>
      <c r="Q705" s="146">
        <f t="shared" si="15"/>
        <v>0</v>
      </c>
      <c r="R705" s="182"/>
      <c r="S705" s="226"/>
      <c r="T705" s="676"/>
      <c r="U705" s="147"/>
      <c r="V705" s="147"/>
      <c r="W705" s="147"/>
      <c r="X705" s="117"/>
    </row>
    <row r="706" spans="1:24" hidden="1" x14ac:dyDescent="0.2">
      <c r="A706" s="139"/>
      <c r="B706" s="140"/>
      <c r="C706" s="140"/>
      <c r="D706" s="140"/>
      <c r="E706" s="141"/>
      <c r="F706" s="593"/>
      <c r="G706" s="143"/>
      <c r="H706" s="162">
        <v>46181600</v>
      </c>
      <c r="I706" s="145" t="s">
        <v>2311</v>
      </c>
      <c r="J706" s="146"/>
      <c r="K706" s="146"/>
      <c r="L706" s="146"/>
      <c r="M706" s="146"/>
      <c r="N706" s="148"/>
      <c r="O706" s="146"/>
      <c r="P706" s="146"/>
      <c r="Q706" s="146">
        <f t="shared" si="15"/>
        <v>0</v>
      </c>
      <c r="R706" s="182"/>
      <c r="S706" s="226"/>
      <c r="T706" s="676"/>
      <c r="U706" s="147"/>
      <c r="V706" s="147"/>
      <c r="W706" s="147"/>
      <c r="X706" s="117"/>
    </row>
    <row r="707" spans="1:24" hidden="1" x14ac:dyDescent="0.2">
      <c r="A707" s="139"/>
      <c r="B707" s="140"/>
      <c r="C707" s="140"/>
      <c r="D707" s="140"/>
      <c r="E707" s="141"/>
      <c r="F707" s="593"/>
      <c r="G707" s="143"/>
      <c r="H707" s="162">
        <v>46181600</v>
      </c>
      <c r="I707" s="145" t="s">
        <v>2312</v>
      </c>
      <c r="J707" s="146"/>
      <c r="K707" s="146"/>
      <c r="L707" s="146"/>
      <c r="M707" s="146"/>
      <c r="N707" s="148"/>
      <c r="O707" s="146"/>
      <c r="P707" s="146"/>
      <c r="Q707" s="146">
        <f t="shared" si="15"/>
        <v>0</v>
      </c>
      <c r="R707" s="182"/>
      <c r="S707" s="226"/>
      <c r="T707" s="676"/>
      <c r="U707" s="147"/>
      <c r="V707" s="147"/>
      <c r="W707" s="147"/>
      <c r="X707" s="117"/>
    </row>
    <row r="708" spans="1:24" hidden="1" x14ac:dyDescent="0.2">
      <c r="A708" s="139"/>
      <c r="B708" s="140"/>
      <c r="C708" s="140"/>
      <c r="D708" s="140"/>
      <c r="E708" s="141"/>
      <c r="F708" s="593"/>
      <c r="G708" s="143"/>
      <c r="H708" s="162">
        <v>46181600</v>
      </c>
      <c r="I708" s="145" t="s">
        <v>2865</v>
      </c>
      <c r="J708" s="146"/>
      <c r="K708" s="146"/>
      <c r="L708" s="146"/>
      <c r="M708" s="146"/>
      <c r="N708" s="148"/>
      <c r="O708" s="146"/>
      <c r="P708" s="146"/>
      <c r="Q708" s="146">
        <f t="shared" si="15"/>
        <v>0</v>
      </c>
      <c r="R708" s="182"/>
      <c r="S708" s="226"/>
      <c r="T708" s="676"/>
      <c r="U708" s="147"/>
      <c r="V708" s="147"/>
      <c r="W708" s="147"/>
      <c r="X708" s="117"/>
    </row>
    <row r="709" spans="1:24" hidden="1" x14ac:dyDescent="0.2">
      <c r="A709" s="139"/>
      <c r="B709" s="140"/>
      <c r="C709" s="140"/>
      <c r="D709" s="140"/>
      <c r="E709" s="141"/>
      <c r="F709" s="593"/>
      <c r="G709" s="143"/>
      <c r="H709" s="162">
        <v>46181600</v>
      </c>
      <c r="I709" s="145" t="s">
        <v>2866</v>
      </c>
      <c r="J709" s="146"/>
      <c r="K709" s="146"/>
      <c r="L709" s="146"/>
      <c r="M709" s="146"/>
      <c r="N709" s="148"/>
      <c r="O709" s="146"/>
      <c r="P709" s="146"/>
      <c r="Q709" s="146">
        <f t="shared" si="15"/>
        <v>0</v>
      </c>
      <c r="R709" s="182"/>
      <c r="S709" s="226"/>
      <c r="T709" s="676"/>
      <c r="U709" s="147"/>
      <c r="V709" s="147"/>
      <c r="W709" s="147"/>
      <c r="X709" s="117"/>
    </row>
    <row r="710" spans="1:24" hidden="1" x14ac:dyDescent="0.2">
      <c r="A710" s="139"/>
      <c r="B710" s="140"/>
      <c r="C710" s="140"/>
      <c r="D710" s="140"/>
      <c r="E710" s="141"/>
      <c r="F710" s="593"/>
      <c r="G710" s="143"/>
      <c r="H710" s="162">
        <v>46191500</v>
      </c>
      <c r="I710" s="145" t="s">
        <v>2867</v>
      </c>
      <c r="J710" s="146"/>
      <c r="K710" s="146"/>
      <c r="L710" s="146"/>
      <c r="M710" s="146"/>
      <c r="N710" s="148"/>
      <c r="O710" s="146"/>
      <c r="P710" s="146"/>
      <c r="Q710" s="146">
        <f t="shared" si="15"/>
        <v>0</v>
      </c>
      <c r="R710" s="182"/>
      <c r="S710" s="226"/>
      <c r="T710" s="676"/>
      <c r="U710" s="147"/>
      <c r="V710" s="147"/>
      <c r="W710" s="147"/>
      <c r="X710" s="117"/>
    </row>
    <row r="711" spans="1:24" hidden="1" x14ac:dyDescent="0.2">
      <c r="A711" s="139"/>
      <c r="B711" s="140"/>
      <c r="C711" s="140"/>
      <c r="D711" s="140"/>
      <c r="E711" s="141"/>
      <c r="F711" s="593"/>
      <c r="G711" s="143"/>
      <c r="H711" s="162">
        <v>46191500</v>
      </c>
      <c r="I711" s="145" t="s">
        <v>2868</v>
      </c>
      <c r="J711" s="146"/>
      <c r="K711" s="146"/>
      <c r="L711" s="146"/>
      <c r="M711" s="146"/>
      <c r="N711" s="148"/>
      <c r="O711" s="146"/>
      <c r="P711" s="146"/>
      <c r="Q711" s="146">
        <f t="shared" si="15"/>
        <v>0</v>
      </c>
      <c r="R711" s="182"/>
      <c r="S711" s="226"/>
      <c r="T711" s="676"/>
      <c r="U711" s="147"/>
      <c r="V711" s="147"/>
      <c r="W711" s="147"/>
      <c r="X711" s="117"/>
    </row>
    <row r="712" spans="1:24" hidden="1" x14ac:dyDescent="0.2">
      <c r="A712" s="139"/>
      <c r="B712" s="140"/>
      <c r="C712" s="140"/>
      <c r="D712" s="140"/>
      <c r="E712" s="141"/>
      <c r="F712" s="593"/>
      <c r="G712" s="143"/>
      <c r="H712" s="162">
        <v>42241700</v>
      </c>
      <c r="I712" s="145" t="s">
        <v>2869</v>
      </c>
      <c r="J712" s="146"/>
      <c r="K712" s="146"/>
      <c r="L712" s="146"/>
      <c r="M712" s="146"/>
      <c r="N712" s="148"/>
      <c r="O712" s="146"/>
      <c r="P712" s="146"/>
      <c r="Q712" s="146">
        <f t="shared" si="15"/>
        <v>0</v>
      </c>
      <c r="R712" s="182"/>
      <c r="S712" s="226"/>
      <c r="T712" s="676"/>
      <c r="U712" s="147"/>
      <c r="V712" s="147"/>
      <c r="W712" s="147"/>
      <c r="X712" s="117"/>
    </row>
    <row r="713" spans="1:24" hidden="1" x14ac:dyDescent="0.2">
      <c r="A713" s="139"/>
      <c r="B713" s="140"/>
      <c r="C713" s="140"/>
      <c r="D713" s="140"/>
      <c r="E713" s="141"/>
      <c r="F713" s="593"/>
      <c r="G713" s="143"/>
      <c r="H713" s="162">
        <v>42295500</v>
      </c>
      <c r="I713" s="145" t="s">
        <v>4479</v>
      </c>
      <c r="J713" s="146"/>
      <c r="K713" s="146"/>
      <c r="L713" s="146"/>
      <c r="M713" s="146"/>
      <c r="N713" s="148"/>
      <c r="O713" s="146"/>
      <c r="P713" s="146"/>
      <c r="Q713" s="146">
        <f t="shared" si="15"/>
        <v>0</v>
      </c>
      <c r="R713" s="182"/>
      <c r="S713" s="226"/>
      <c r="T713" s="676"/>
      <c r="U713" s="147"/>
      <c r="V713" s="147"/>
      <c r="W713" s="147"/>
      <c r="X713" s="117"/>
    </row>
    <row r="714" spans="1:24" hidden="1" x14ac:dyDescent="0.2">
      <c r="A714" s="139"/>
      <c r="B714" s="140"/>
      <c r="C714" s="140"/>
      <c r="D714" s="140"/>
      <c r="E714" s="141"/>
      <c r="F714" s="593"/>
      <c r="G714" s="143"/>
      <c r="H714" s="162">
        <v>42295500</v>
      </c>
      <c r="I714" s="145" t="s">
        <v>4480</v>
      </c>
      <c r="J714" s="146"/>
      <c r="K714" s="146"/>
      <c r="L714" s="146"/>
      <c r="M714" s="146"/>
      <c r="N714" s="148"/>
      <c r="O714" s="146"/>
      <c r="P714" s="146"/>
      <c r="Q714" s="146">
        <f t="shared" si="15"/>
        <v>0</v>
      </c>
      <c r="R714" s="182"/>
      <c r="S714" s="226"/>
      <c r="T714" s="676"/>
      <c r="U714" s="147"/>
      <c r="V714" s="147"/>
      <c r="W714" s="147"/>
      <c r="X714" s="117"/>
    </row>
    <row r="715" spans="1:24" hidden="1" x14ac:dyDescent="0.2">
      <c r="A715" s="139"/>
      <c r="B715" s="140"/>
      <c r="C715" s="140"/>
      <c r="D715" s="140"/>
      <c r="E715" s="141"/>
      <c r="F715" s="593"/>
      <c r="G715" s="143"/>
      <c r="H715" s="162">
        <v>40172600</v>
      </c>
      <c r="I715" s="145" t="s">
        <v>3749</v>
      </c>
      <c r="J715" s="146"/>
      <c r="K715" s="146"/>
      <c r="L715" s="146"/>
      <c r="M715" s="146"/>
      <c r="N715" s="148"/>
      <c r="O715" s="146"/>
      <c r="P715" s="146"/>
      <c r="Q715" s="146">
        <f t="shared" ref="Q715:Q749" si="16">+M715+P715-K715</f>
        <v>0</v>
      </c>
      <c r="R715" s="182"/>
      <c r="S715" s="226"/>
      <c r="T715" s="676"/>
      <c r="U715" s="147"/>
      <c r="V715" s="147"/>
      <c r="W715" s="147"/>
      <c r="X715" s="117"/>
    </row>
    <row r="716" spans="1:24" hidden="1" x14ac:dyDescent="0.2">
      <c r="A716" s="139"/>
      <c r="B716" s="140"/>
      <c r="C716" s="140"/>
      <c r="D716" s="140"/>
      <c r="E716" s="141"/>
      <c r="F716" s="593"/>
      <c r="G716" s="143"/>
      <c r="H716" s="162">
        <v>42241700</v>
      </c>
      <c r="I716" s="145" t="s">
        <v>3750</v>
      </c>
      <c r="J716" s="146"/>
      <c r="K716" s="146"/>
      <c r="L716" s="146"/>
      <c r="M716" s="146"/>
      <c r="N716" s="148"/>
      <c r="O716" s="146"/>
      <c r="P716" s="146"/>
      <c r="Q716" s="146">
        <f t="shared" si="16"/>
        <v>0</v>
      </c>
      <c r="R716" s="182"/>
      <c r="S716" s="226"/>
      <c r="T716" s="676"/>
      <c r="U716" s="147"/>
      <c r="V716" s="147"/>
      <c r="W716" s="147"/>
      <c r="X716" s="117"/>
    </row>
    <row r="717" spans="1:24" hidden="1" x14ac:dyDescent="0.2">
      <c r="A717" s="139"/>
      <c r="B717" s="140"/>
      <c r="C717" s="140"/>
      <c r="D717" s="140"/>
      <c r="E717" s="141"/>
      <c r="F717" s="593"/>
      <c r="G717" s="143"/>
      <c r="H717" s="162">
        <v>46181500</v>
      </c>
      <c r="I717" s="145" t="s">
        <v>3751</v>
      </c>
      <c r="J717" s="146"/>
      <c r="K717" s="146"/>
      <c r="L717" s="146"/>
      <c r="M717" s="146"/>
      <c r="N717" s="148"/>
      <c r="O717" s="146"/>
      <c r="P717" s="146"/>
      <c r="Q717" s="146">
        <f t="shared" si="16"/>
        <v>0</v>
      </c>
      <c r="R717" s="182"/>
      <c r="S717" s="226"/>
      <c r="T717" s="676"/>
      <c r="U717" s="147"/>
      <c r="V717" s="147"/>
      <c r="W717" s="147"/>
      <c r="X717" s="117"/>
    </row>
    <row r="718" spans="1:24" hidden="1" x14ac:dyDescent="0.2">
      <c r="A718" s="139"/>
      <c r="B718" s="140"/>
      <c r="C718" s="140"/>
      <c r="D718" s="140"/>
      <c r="E718" s="141"/>
      <c r="F718" s="593"/>
      <c r="G718" s="143"/>
      <c r="H718" s="162">
        <v>42241700</v>
      </c>
      <c r="I718" s="145" t="s">
        <v>3752</v>
      </c>
      <c r="J718" s="146"/>
      <c r="K718" s="146"/>
      <c r="L718" s="146"/>
      <c r="M718" s="146"/>
      <c r="N718" s="148"/>
      <c r="O718" s="146"/>
      <c r="P718" s="146"/>
      <c r="Q718" s="146">
        <f t="shared" si="16"/>
        <v>0</v>
      </c>
      <c r="R718" s="182"/>
      <c r="S718" s="226"/>
      <c r="T718" s="676"/>
      <c r="U718" s="147"/>
      <c r="V718" s="147"/>
      <c r="W718" s="147"/>
      <c r="X718" s="117"/>
    </row>
    <row r="719" spans="1:24" ht="21" hidden="1" x14ac:dyDescent="0.2">
      <c r="A719" s="139"/>
      <c r="B719" s="140"/>
      <c r="C719" s="140"/>
      <c r="D719" s="140"/>
      <c r="E719" s="141"/>
      <c r="F719" s="593"/>
      <c r="G719" s="143"/>
      <c r="H719" s="162">
        <v>42241700</v>
      </c>
      <c r="I719" s="180" t="s">
        <v>4108</v>
      </c>
      <c r="J719" s="169"/>
      <c r="K719" s="169"/>
      <c r="L719" s="169"/>
      <c r="M719" s="146"/>
      <c r="N719" s="148"/>
      <c r="O719" s="146"/>
      <c r="P719" s="146"/>
      <c r="Q719" s="146">
        <f t="shared" si="16"/>
        <v>0</v>
      </c>
      <c r="R719" s="182"/>
      <c r="S719" s="226"/>
      <c r="T719" s="676"/>
      <c r="U719" s="170"/>
      <c r="V719" s="170"/>
      <c r="W719" s="170"/>
      <c r="X719" s="117"/>
    </row>
    <row r="720" spans="1:24" hidden="1" x14ac:dyDescent="0.2">
      <c r="A720" s="139"/>
      <c r="B720" s="140"/>
      <c r="C720" s="140"/>
      <c r="D720" s="140"/>
      <c r="E720" s="141"/>
      <c r="F720" s="593"/>
      <c r="G720" s="143"/>
      <c r="H720" s="162">
        <v>42241700</v>
      </c>
      <c r="I720" s="145" t="s">
        <v>3753</v>
      </c>
      <c r="J720" s="146"/>
      <c r="K720" s="146"/>
      <c r="L720" s="146"/>
      <c r="M720" s="146"/>
      <c r="N720" s="148"/>
      <c r="O720" s="146"/>
      <c r="P720" s="146"/>
      <c r="Q720" s="146">
        <f t="shared" si="16"/>
        <v>0</v>
      </c>
      <c r="R720" s="182"/>
      <c r="S720" s="226"/>
      <c r="T720" s="676"/>
      <c r="U720" s="147"/>
      <c r="V720" s="147"/>
      <c r="W720" s="147"/>
      <c r="X720" s="117"/>
    </row>
    <row r="721" spans="1:24" hidden="1" x14ac:dyDescent="0.2">
      <c r="A721" s="139"/>
      <c r="B721" s="140"/>
      <c r="C721" s="140"/>
      <c r="D721" s="140"/>
      <c r="E721" s="141"/>
      <c r="F721" s="593"/>
      <c r="G721" s="143"/>
      <c r="H721" s="162">
        <v>42241700</v>
      </c>
      <c r="I721" s="145" t="s">
        <v>3754</v>
      </c>
      <c r="J721" s="146"/>
      <c r="K721" s="146"/>
      <c r="L721" s="146"/>
      <c r="M721" s="146"/>
      <c r="N721" s="148"/>
      <c r="O721" s="146"/>
      <c r="P721" s="146"/>
      <c r="Q721" s="146">
        <f t="shared" si="16"/>
        <v>0</v>
      </c>
      <c r="R721" s="182"/>
      <c r="S721" s="226"/>
      <c r="T721" s="676"/>
      <c r="U721" s="147"/>
      <c r="V721" s="147"/>
      <c r="W721" s="147"/>
      <c r="X721" s="117"/>
    </row>
    <row r="722" spans="1:24" hidden="1" x14ac:dyDescent="0.2">
      <c r="A722" s="139"/>
      <c r="B722" s="140"/>
      <c r="C722" s="140"/>
      <c r="D722" s="140"/>
      <c r="E722" s="141"/>
      <c r="F722" s="593"/>
      <c r="G722" s="143"/>
      <c r="H722" s="162">
        <v>42241700</v>
      </c>
      <c r="I722" s="145" t="s">
        <v>3755</v>
      </c>
      <c r="J722" s="146"/>
      <c r="K722" s="146"/>
      <c r="L722" s="146"/>
      <c r="M722" s="146"/>
      <c r="N722" s="148"/>
      <c r="O722" s="146"/>
      <c r="P722" s="146"/>
      <c r="Q722" s="146">
        <f t="shared" si="16"/>
        <v>0</v>
      </c>
      <c r="R722" s="182"/>
      <c r="S722" s="226"/>
      <c r="T722" s="676"/>
      <c r="U722" s="147"/>
      <c r="V722" s="147"/>
      <c r="W722" s="147"/>
      <c r="X722" s="117"/>
    </row>
    <row r="723" spans="1:24" hidden="1" x14ac:dyDescent="0.2">
      <c r="A723" s="139"/>
      <c r="B723" s="140"/>
      <c r="C723" s="140"/>
      <c r="D723" s="140"/>
      <c r="E723" s="141"/>
      <c r="F723" s="593"/>
      <c r="G723" s="143"/>
      <c r="H723" s="162">
        <v>42241700</v>
      </c>
      <c r="I723" s="145" t="s">
        <v>3756</v>
      </c>
      <c r="J723" s="146"/>
      <c r="K723" s="146"/>
      <c r="L723" s="146"/>
      <c r="M723" s="146"/>
      <c r="N723" s="148"/>
      <c r="O723" s="146"/>
      <c r="P723" s="146"/>
      <c r="Q723" s="146">
        <f t="shared" si="16"/>
        <v>0</v>
      </c>
      <c r="R723" s="182"/>
      <c r="S723" s="226"/>
      <c r="T723" s="676"/>
      <c r="U723" s="147"/>
      <c r="V723" s="147"/>
      <c r="W723" s="147"/>
      <c r="X723" s="117"/>
    </row>
    <row r="724" spans="1:24" hidden="1" x14ac:dyDescent="0.2">
      <c r="A724" s="139"/>
      <c r="B724" s="140"/>
      <c r="C724" s="140"/>
      <c r="D724" s="140"/>
      <c r="E724" s="141"/>
      <c r="F724" s="593"/>
      <c r="G724" s="143"/>
      <c r="H724" s="162">
        <v>42241700</v>
      </c>
      <c r="I724" s="145" t="s">
        <v>3757</v>
      </c>
      <c r="J724" s="146"/>
      <c r="K724" s="146"/>
      <c r="L724" s="146"/>
      <c r="M724" s="146"/>
      <c r="N724" s="148"/>
      <c r="O724" s="146"/>
      <c r="P724" s="146"/>
      <c r="Q724" s="146">
        <f t="shared" si="16"/>
        <v>0</v>
      </c>
      <c r="R724" s="182"/>
      <c r="S724" s="226"/>
      <c r="T724" s="676"/>
      <c r="U724" s="147"/>
      <c r="V724" s="147"/>
      <c r="W724" s="147"/>
      <c r="X724" s="117"/>
    </row>
    <row r="725" spans="1:24" hidden="1" x14ac:dyDescent="0.2">
      <c r="A725" s="139"/>
      <c r="B725" s="140"/>
      <c r="C725" s="140"/>
      <c r="D725" s="140"/>
      <c r="E725" s="141"/>
      <c r="F725" s="593"/>
      <c r="G725" s="143"/>
      <c r="H725" s="162">
        <v>42241700</v>
      </c>
      <c r="I725" s="145" t="s">
        <v>3695</v>
      </c>
      <c r="J725" s="146"/>
      <c r="K725" s="146"/>
      <c r="L725" s="146"/>
      <c r="M725" s="146"/>
      <c r="N725" s="148"/>
      <c r="O725" s="146"/>
      <c r="P725" s="146"/>
      <c r="Q725" s="146">
        <f t="shared" si="16"/>
        <v>0</v>
      </c>
      <c r="R725" s="182"/>
      <c r="S725" s="226"/>
      <c r="T725" s="676"/>
      <c r="U725" s="147"/>
      <c r="V725" s="147"/>
      <c r="W725" s="147"/>
      <c r="X725" s="117"/>
    </row>
    <row r="726" spans="1:24" hidden="1" x14ac:dyDescent="0.2">
      <c r="A726" s="139"/>
      <c r="B726" s="140"/>
      <c r="C726" s="140"/>
      <c r="D726" s="140"/>
      <c r="E726" s="141"/>
      <c r="F726" s="593"/>
      <c r="G726" s="143"/>
      <c r="H726" s="162">
        <v>42241700</v>
      </c>
      <c r="I726" s="145" t="s">
        <v>3696</v>
      </c>
      <c r="J726" s="146"/>
      <c r="K726" s="146"/>
      <c r="L726" s="146"/>
      <c r="M726" s="146"/>
      <c r="N726" s="148"/>
      <c r="O726" s="146"/>
      <c r="P726" s="146"/>
      <c r="Q726" s="146">
        <f t="shared" si="16"/>
        <v>0</v>
      </c>
      <c r="R726" s="182"/>
      <c r="S726" s="226"/>
      <c r="T726" s="676"/>
      <c r="U726" s="147"/>
      <c r="V726" s="147"/>
      <c r="W726" s="147"/>
      <c r="X726" s="117"/>
    </row>
    <row r="727" spans="1:24" hidden="1" x14ac:dyDescent="0.2">
      <c r="A727" s="139"/>
      <c r="B727" s="140"/>
      <c r="C727" s="140"/>
      <c r="D727" s="140"/>
      <c r="E727" s="141"/>
      <c r="F727" s="593"/>
      <c r="G727" s="143"/>
      <c r="H727" s="162">
        <v>42241700</v>
      </c>
      <c r="I727" s="145" t="s">
        <v>3697</v>
      </c>
      <c r="J727" s="146"/>
      <c r="K727" s="146"/>
      <c r="L727" s="146"/>
      <c r="M727" s="146"/>
      <c r="N727" s="148"/>
      <c r="O727" s="146"/>
      <c r="P727" s="146"/>
      <c r="Q727" s="146">
        <f t="shared" si="16"/>
        <v>0</v>
      </c>
      <c r="R727" s="182"/>
      <c r="S727" s="226"/>
      <c r="T727" s="676"/>
      <c r="U727" s="147"/>
      <c r="V727" s="147"/>
      <c r="W727" s="147"/>
      <c r="X727" s="117"/>
    </row>
    <row r="728" spans="1:24" hidden="1" x14ac:dyDescent="0.2">
      <c r="A728" s="139"/>
      <c r="B728" s="140"/>
      <c r="C728" s="140"/>
      <c r="D728" s="140"/>
      <c r="E728" s="141"/>
      <c r="F728" s="593"/>
      <c r="G728" s="143"/>
      <c r="H728" s="162">
        <v>42241700</v>
      </c>
      <c r="I728" s="145" t="s">
        <v>3698</v>
      </c>
      <c r="J728" s="146"/>
      <c r="K728" s="146"/>
      <c r="L728" s="146"/>
      <c r="M728" s="146"/>
      <c r="N728" s="148"/>
      <c r="O728" s="146"/>
      <c r="P728" s="146"/>
      <c r="Q728" s="146">
        <f t="shared" si="16"/>
        <v>0</v>
      </c>
      <c r="R728" s="182"/>
      <c r="S728" s="226"/>
      <c r="T728" s="676"/>
      <c r="U728" s="147"/>
      <c r="V728" s="147"/>
      <c r="W728" s="147"/>
      <c r="X728" s="117"/>
    </row>
    <row r="729" spans="1:24" hidden="1" x14ac:dyDescent="0.2">
      <c r="A729" s="139"/>
      <c r="B729" s="140"/>
      <c r="C729" s="140"/>
      <c r="D729" s="140"/>
      <c r="E729" s="141"/>
      <c r="F729" s="593"/>
      <c r="G729" s="143"/>
      <c r="H729" s="162">
        <v>42251600</v>
      </c>
      <c r="I729" s="145" t="s">
        <v>3699</v>
      </c>
      <c r="J729" s="146"/>
      <c r="K729" s="146"/>
      <c r="L729" s="146"/>
      <c r="M729" s="146"/>
      <c r="N729" s="148"/>
      <c r="O729" s="146"/>
      <c r="P729" s="146"/>
      <c r="Q729" s="146">
        <f t="shared" si="16"/>
        <v>0</v>
      </c>
      <c r="R729" s="182"/>
      <c r="S729" s="226"/>
      <c r="T729" s="676"/>
      <c r="U729" s="147"/>
      <c r="V729" s="147"/>
      <c r="W729" s="147"/>
      <c r="X729" s="117"/>
    </row>
    <row r="730" spans="1:24" hidden="1" x14ac:dyDescent="0.2">
      <c r="A730" s="139"/>
      <c r="B730" s="140"/>
      <c r="C730" s="140"/>
      <c r="D730" s="140"/>
      <c r="E730" s="141"/>
      <c r="F730" s="593"/>
      <c r="G730" s="143"/>
      <c r="H730" s="162">
        <v>42241700</v>
      </c>
      <c r="I730" s="145" t="s">
        <v>3700</v>
      </c>
      <c r="J730" s="146"/>
      <c r="K730" s="146"/>
      <c r="L730" s="146"/>
      <c r="M730" s="146"/>
      <c r="N730" s="148"/>
      <c r="O730" s="146"/>
      <c r="P730" s="146"/>
      <c r="Q730" s="146">
        <f t="shared" si="16"/>
        <v>0</v>
      </c>
      <c r="R730" s="182"/>
      <c r="S730" s="226"/>
      <c r="T730" s="676"/>
      <c r="U730" s="147"/>
      <c r="V730" s="147"/>
      <c r="W730" s="147"/>
      <c r="X730" s="117"/>
    </row>
    <row r="731" spans="1:24" hidden="1" x14ac:dyDescent="0.2">
      <c r="A731" s="139"/>
      <c r="B731" s="140"/>
      <c r="C731" s="140"/>
      <c r="D731" s="140"/>
      <c r="E731" s="141"/>
      <c r="F731" s="593"/>
      <c r="G731" s="143"/>
      <c r="H731" s="162">
        <v>42241700</v>
      </c>
      <c r="I731" s="145" t="s">
        <v>3701</v>
      </c>
      <c r="J731" s="146"/>
      <c r="K731" s="146"/>
      <c r="L731" s="146"/>
      <c r="M731" s="146"/>
      <c r="N731" s="148"/>
      <c r="O731" s="146"/>
      <c r="P731" s="146"/>
      <c r="Q731" s="146">
        <f t="shared" si="16"/>
        <v>0</v>
      </c>
      <c r="R731" s="182"/>
      <c r="S731" s="226"/>
      <c r="T731" s="676"/>
      <c r="U731" s="147"/>
      <c r="V731" s="147"/>
      <c r="W731" s="147"/>
      <c r="X731" s="117"/>
    </row>
    <row r="732" spans="1:24" hidden="1" x14ac:dyDescent="0.2">
      <c r="A732" s="139"/>
      <c r="B732" s="140"/>
      <c r="C732" s="140"/>
      <c r="D732" s="140"/>
      <c r="E732" s="141"/>
      <c r="F732" s="593"/>
      <c r="G732" s="143"/>
      <c r="H732" s="162">
        <v>42241700</v>
      </c>
      <c r="I732" s="145" t="s">
        <v>3310</v>
      </c>
      <c r="J732" s="146"/>
      <c r="K732" s="146"/>
      <c r="L732" s="146"/>
      <c r="M732" s="146"/>
      <c r="N732" s="148"/>
      <c r="O732" s="146"/>
      <c r="P732" s="146"/>
      <c r="Q732" s="146">
        <f t="shared" si="16"/>
        <v>0</v>
      </c>
      <c r="R732" s="182"/>
      <c r="S732" s="226"/>
      <c r="T732" s="676"/>
      <c r="U732" s="147"/>
      <c r="V732" s="147"/>
      <c r="W732" s="147"/>
      <c r="X732" s="117"/>
    </row>
    <row r="733" spans="1:24" hidden="1" x14ac:dyDescent="0.2">
      <c r="A733" s="139"/>
      <c r="B733" s="140"/>
      <c r="C733" s="140"/>
      <c r="D733" s="140"/>
      <c r="E733" s="141"/>
      <c r="F733" s="593"/>
      <c r="G733" s="143"/>
      <c r="H733" s="162">
        <v>42241700</v>
      </c>
      <c r="I733" s="145" t="s">
        <v>3311</v>
      </c>
      <c r="J733" s="146"/>
      <c r="K733" s="146"/>
      <c r="L733" s="146"/>
      <c r="M733" s="146"/>
      <c r="N733" s="148"/>
      <c r="O733" s="146"/>
      <c r="P733" s="146"/>
      <c r="Q733" s="146">
        <f t="shared" si="16"/>
        <v>0</v>
      </c>
      <c r="R733" s="182"/>
      <c r="S733" s="226"/>
      <c r="T733" s="676"/>
      <c r="U733" s="147"/>
      <c r="V733" s="147"/>
      <c r="W733" s="147"/>
      <c r="X733" s="117"/>
    </row>
    <row r="734" spans="1:24" hidden="1" x14ac:dyDescent="0.2">
      <c r="A734" s="139"/>
      <c r="B734" s="140"/>
      <c r="C734" s="140"/>
      <c r="D734" s="140"/>
      <c r="E734" s="141"/>
      <c r="F734" s="593"/>
      <c r="G734" s="143"/>
      <c r="H734" s="162">
        <v>42241700</v>
      </c>
      <c r="I734" s="145" t="s">
        <v>3312</v>
      </c>
      <c r="J734" s="146"/>
      <c r="K734" s="146"/>
      <c r="L734" s="146"/>
      <c r="M734" s="146"/>
      <c r="N734" s="148"/>
      <c r="O734" s="146"/>
      <c r="P734" s="146"/>
      <c r="Q734" s="146">
        <f t="shared" si="16"/>
        <v>0</v>
      </c>
      <c r="R734" s="182"/>
      <c r="S734" s="226"/>
      <c r="T734" s="676"/>
      <c r="U734" s="147"/>
      <c r="V734" s="147"/>
      <c r="W734" s="147"/>
      <c r="X734" s="117"/>
    </row>
    <row r="735" spans="1:24" hidden="1" x14ac:dyDescent="0.2">
      <c r="A735" s="139"/>
      <c r="B735" s="140"/>
      <c r="C735" s="140"/>
      <c r="D735" s="140"/>
      <c r="E735" s="141"/>
      <c r="F735" s="593"/>
      <c r="G735" s="143"/>
      <c r="H735" s="162">
        <v>42241700</v>
      </c>
      <c r="I735" s="145" t="s">
        <v>3313</v>
      </c>
      <c r="J735" s="146"/>
      <c r="K735" s="146"/>
      <c r="L735" s="146"/>
      <c r="M735" s="146"/>
      <c r="N735" s="148"/>
      <c r="O735" s="146"/>
      <c r="P735" s="146"/>
      <c r="Q735" s="146">
        <f t="shared" si="16"/>
        <v>0</v>
      </c>
      <c r="R735" s="182"/>
      <c r="S735" s="226"/>
      <c r="T735" s="676"/>
      <c r="U735" s="147"/>
      <c r="V735" s="147"/>
      <c r="W735" s="147"/>
      <c r="X735" s="117"/>
    </row>
    <row r="736" spans="1:24" hidden="1" x14ac:dyDescent="0.2">
      <c r="A736" s="139"/>
      <c r="B736" s="140"/>
      <c r="C736" s="140"/>
      <c r="D736" s="140"/>
      <c r="E736" s="141"/>
      <c r="F736" s="593"/>
      <c r="G736" s="143"/>
      <c r="H736" s="162">
        <v>42242000</v>
      </c>
      <c r="I736" s="145" t="s">
        <v>642</v>
      </c>
      <c r="J736" s="146"/>
      <c r="K736" s="146"/>
      <c r="L736" s="146"/>
      <c r="M736" s="146"/>
      <c r="N736" s="148"/>
      <c r="O736" s="146"/>
      <c r="P736" s="146"/>
      <c r="Q736" s="146">
        <f t="shared" si="16"/>
        <v>0</v>
      </c>
      <c r="R736" s="182"/>
      <c r="S736" s="226"/>
      <c r="T736" s="676"/>
      <c r="U736" s="147"/>
      <c r="V736" s="147"/>
      <c r="W736" s="147"/>
      <c r="X736" s="117"/>
    </row>
    <row r="737" spans="1:24" hidden="1" x14ac:dyDescent="0.2">
      <c r="A737" s="139"/>
      <c r="B737" s="140"/>
      <c r="C737" s="140"/>
      <c r="D737" s="140"/>
      <c r="E737" s="141"/>
      <c r="F737" s="593"/>
      <c r="G737" s="143"/>
      <c r="H737" s="162">
        <v>42242000</v>
      </c>
      <c r="I737" s="145" t="s">
        <v>643</v>
      </c>
      <c r="J737" s="146"/>
      <c r="K737" s="146"/>
      <c r="L737" s="146"/>
      <c r="M737" s="146"/>
      <c r="N737" s="148"/>
      <c r="O737" s="146"/>
      <c r="P737" s="146"/>
      <c r="Q737" s="146">
        <f t="shared" si="16"/>
        <v>0</v>
      </c>
      <c r="R737" s="182"/>
      <c r="S737" s="226"/>
      <c r="T737" s="676"/>
      <c r="U737" s="147"/>
      <c r="V737" s="147"/>
      <c r="W737" s="147"/>
      <c r="X737" s="117"/>
    </row>
    <row r="738" spans="1:24" hidden="1" x14ac:dyDescent="0.2">
      <c r="A738" s="139"/>
      <c r="B738" s="140"/>
      <c r="C738" s="140"/>
      <c r="D738" s="140"/>
      <c r="E738" s="141"/>
      <c r="F738" s="593"/>
      <c r="G738" s="143"/>
      <c r="H738" s="162">
        <v>42322000</v>
      </c>
      <c r="I738" s="145" t="s">
        <v>3315</v>
      </c>
      <c r="J738" s="146"/>
      <c r="K738" s="146"/>
      <c r="L738" s="146"/>
      <c r="M738" s="146"/>
      <c r="N738" s="148"/>
      <c r="O738" s="146"/>
      <c r="P738" s="146"/>
      <c r="Q738" s="146">
        <f t="shared" si="16"/>
        <v>0</v>
      </c>
      <c r="R738" s="182"/>
      <c r="S738" s="226"/>
      <c r="T738" s="676"/>
      <c r="U738" s="147"/>
      <c r="V738" s="147"/>
      <c r="W738" s="147"/>
      <c r="X738" s="117"/>
    </row>
    <row r="739" spans="1:24" hidden="1" x14ac:dyDescent="0.2">
      <c r="A739" s="139"/>
      <c r="B739" s="140"/>
      <c r="C739" s="140"/>
      <c r="D739" s="140"/>
      <c r="E739" s="141"/>
      <c r="F739" s="593"/>
      <c r="G739" s="143"/>
      <c r="H739" s="162">
        <v>42251600</v>
      </c>
      <c r="I739" s="145" t="s">
        <v>998</v>
      </c>
      <c r="J739" s="146"/>
      <c r="K739" s="146"/>
      <c r="L739" s="146"/>
      <c r="M739" s="146"/>
      <c r="N739" s="148"/>
      <c r="O739" s="146"/>
      <c r="P739" s="146"/>
      <c r="Q739" s="146">
        <f t="shared" si="16"/>
        <v>0</v>
      </c>
      <c r="R739" s="182"/>
      <c r="S739" s="226"/>
      <c r="T739" s="676"/>
      <c r="U739" s="147"/>
      <c r="V739" s="147"/>
      <c r="W739" s="147"/>
      <c r="X739" s="117"/>
    </row>
    <row r="740" spans="1:24" hidden="1" x14ac:dyDescent="0.2">
      <c r="A740" s="139"/>
      <c r="B740" s="140"/>
      <c r="C740" s="140"/>
      <c r="D740" s="140"/>
      <c r="E740" s="141"/>
      <c r="F740" s="593"/>
      <c r="G740" s="143"/>
      <c r="H740" s="162">
        <v>42251600</v>
      </c>
      <c r="I740" s="145" t="s">
        <v>999</v>
      </c>
      <c r="J740" s="146"/>
      <c r="K740" s="146"/>
      <c r="L740" s="146"/>
      <c r="M740" s="146"/>
      <c r="N740" s="148"/>
      <c r="O740" s="146"/>
      <c r="P740" s="146"/>
      <c r="Q740" s="146">
        <f t="shared" si="16"/>
        <v>0</v>
      </c>
      <c r="R740" s="182"/>
      <c r="S740" s="226"/>
      <c r="T740" s="676"/>
      <c r="U740" s="147"/>
      <c r="V740" s="147"/>
      <c r="W740" s="147"/>
      <c r="X740" s="117"/>
    </row>
    <row r="741" spans="1:24" hidden="1" x14ac:dyDescent="0.2">
      <c r="A741" s="139"/>
      <c r="B741" s="140"/>
      <c r="C741" s="140"/>
      <c r="D741" s="140"/>
      <c r="E741" s="141"/>
      <c r="F741" s="593"/>
      <c r="G741" s="143"/>
      <c r="H741" s="162">
        <v>42251600</v>
      </c>
      <c r="I741" s="145" t="s">
        <v>1000</v>
      </c>
      <c r="J741" s="146"/>
      <c r="K741" s="146"/>
      <c r="L741" s="146"/>
      <c r="M741" s="146"/>
      <c r="N741" s="148"/>
      <c r="O741" s="146"/>
      <c r="P741" s="146"/>
      <c r="Q741" s="146">
        <f t="shared" si="16"/>
        <v>0</v>
      </c>
      <c r="R741" s="182"/>
      <c r="S741" s="226"/>
      <c r="T741" s="676"/>
      <c r="U741" s="147"/>
      <c r="V741" s="147"/>
      <c r="W741" s="147"/>
      <c r="X741" s="117"/>
    </row>
    <row r="742" spans="1:24" hidden="1" x14ac:dyDescent="0.2">
      <c r="A742" s="139"/>
      <c r="B742" s="140"/>
      <c r="C742" s="140"/>
      <c r="D742" s="140"/>
      <c r="E742" s="141"/>
      <c r="F742" s="593"/>
      <c r="G742" s="143"/>
      <c r="H742" s="162">
        <v>42251600</v>
      </c>
      <c r="I742" s="145" t="s">
        <v>1001</v>
      </c>
      <c r="J742" s="146"/>
      <c r="K742" s="146"/>
      <c r="L742" s="146"/>
      <c r="M742" s="146"/>
      <c r="N742" s="148"/>
      <c r="O742" s="146"/>
      <c r="P742" s="146"/>
      <c r="Q742" s="146">
        <f t="shared" si="16"/>
        <v>0</v>
      </c>
      <c r="R742" s="182"/>
      <c r="S742" s="226"/>
      <c r="T742" s="676"/>
      <c r="U742" s="147"/>
      <c r="V742" s="147"/>
      <c r="W742" s="147"/>
      <c r="X742" s="117"/>
    </row>
    <row r="743" spans="1:24" hidden="1" x14ac:dyDescent="0.2">
      <c r="A743" s="139"/>
      <c r="B743" s="140"/>
      <c r="C743" s="140"/>
      <c r="D743" s="140"/>
      <c r="E743" s="141"/>
      <c r="F743" s="593"/>
      <c r="G743" s="143"/>
      <c r="H743" s="162">
        <v>42251600</v>
      </c>
      <c r="I743" s="145" t="s">
        <v>1002</v>
      </c>
      <c r="J743" s="146"/>
      <c r="K743" s="146"/>
      <c r="L743" s="146"/>
      <c r="M743" s="146"/>
      <c r="N743" s="148"/>
      <c r="O743" s="146"/>
      <c r="P743" s="146"/>
      <c r="Q743" s="146">
        <f t="shared" si="16"/>
        <v>0</v>
      </c>
      <c r="R743" s="182"/>
      <c r="S743" s="226"/>
      <c r="T743" s="676"/>
      <c r="U743" s="147"/>
      <c r="V743" s="147"/>
      <c r="W743" s="147"/>
      <c r="X743" s="117"/>
    </row>
    <row r="744" spans="1:24" hidden="1" x14ac:dyDescent="0.2">
      <c r="A744" s="139"/>
      <c r="B744" s="140"/>
      <c r="C744" s="140"/>
      <c r="D744" s="140"/>
      <c r="E744" s="141"/>
      <c r="F744" s="593"/>
      <c r="G744" s="143"/>
      <c r="H744" s="162">
        <v>42251600</v>
      </c>
      <c r="I744" s="145" t="s">
        <v>1003</v>
      </c>
      <c r="J744" s="146"/>
      <c r="K744" s="146"/>
      <c r="L744" s="146"/>
      <c r="M744" s="146"/>
      <c r="N744" s="148"/>
      <c r="O744" s="146"/>
      <c r="P744" s="146"/>
      <c r="Q744" s="146">
        <f t="shared" si="16"/>
        <v>0</v>
      </c>
      <c r="R744" s="182"/>
      <c r="S744" s="226"/>
      <c r="T744" s="676"/>
      <c r="U744" s="147"/>
      <c r="V744" s="147"/>
      <c r="W744" s="147"/>
      <c r="X744" s="117"/>
    </row>
    <row r="745" spans="1:24" hidden="1" x14ac:dyDescent="0.2">
      <c r="A745" s="139"/>
      <c r="B745" s="140"/>
      <c r="C745" s="140"/>
      <c r="D745" s="140"/>
      <c r="E745" s="141"/>
      <c r="F745" s="593"/>
      <c r="G745" s="143"/>
      <c r="H745" s="162">
        <v>42251600</v>
      </c>
      <c r="I745" s="145" t="s">
        <v>1004</v>
      </c>
      <c r="J745" s="146"/>
      <c r="K745" s="146"/>
      <c r="L745" s="146"/>
      <c r="M745" s="146"/>
      <c r="N745" s="148"/>
      <c r="O745" s="146"/>
      <c r="P745" s="146"/>
      <c r="Q745" s="146">
        <f t="shared" si="16"/>
        <v>0</v>
      </c>
      <c r="R745" s="182"/>
      <c r="S745" s="226"/>
      <c r="T745" s="676"/>
      <c r="U745" s="147"/>
      <c r="V745" s="147"/>
      <c r="W745" s="147"/>
      <c r="X745" s="117"/>
    </row>
    <row r="746" spans="1:24" hidden="1" x14ac:dyDescent="0.2">
      <c r="A746" s="139"/>
      <c r="B746" s="140"/>
      <c r="C746" s="140"/>
      <c r="D746" s="140"/>
      <c r="E746" s="141"/>
      <c r="F746" s="593"/>
      <c r="G746" s="143"/>
      <c r="H746" s="162">
        <v>42251600</v>
      </c>
      <c r="I746" s="145" t="s">
        <v>3316</v>
      </c>
      <c r="J746" s="146"/>
      <c r="K746" s="146"/>
      <c r="L746" s="146"/>
      <c r="M746" s="146"/>
      <c r="N746" s="148"/>
      <c r="O746" s="146"/>
      <c r="P746" s="146"/>
      <c r="Q746" s="146">
        <f t="shared" si="16"/>
        <v>0</v>
      </c>
      <c r="R746" s="182"/>
      <c r="S746" s="226"/>
      <c r="T746" s="676"/>
      <c r="U746" s="147"/>
      <c r="V746" s="147"/>
      <c r="W746" s="147"/>
      <c r="X746" s="117"/>
    </row>
    <row r="747" spans="1:24" hidden="1" x14ac:dyDescent="0.2">
      <c r="A747" s="139"/>
      <c r="B747" s="140"/>
      <c r="C747" s="140"/>
      <c r="D747" s="140"/>
      <c r="E747" s="141"/>
      <c r="F747" s="593"/>
      <c r="G747" s="143"/>
      <c r="H747" s="162">
        <v>42241700</v>
      </c>
      <c r="I747" s="145" t="s">
        <v>4007</v>
      </c>
      <c r="J747" s="146"/>
      <c r="K747" s="146"/>
      <c r="L747" s="146"/>
      <c r="M747" s="146"/>
      <c r="N747" s="148"/>
      <c r="O747" s="146"/>
      <c r="P747" s="146"/>
      <c r="Q747" s="146">
        <f t="shared" si="16"/>
        <v>0</v>
      </c>
      <c r="R747" s="182"/>
      <c r="S747" s="226"/>
      <c r="T747" s="676"/>
      <c r="U747" s="147"/>
      <c r="V747" s="147"/>
      <c r="W747" s="147"/>
      <c r="X747" s="117"/>
    </row>
    <row r="748" spans="1:24" hidden="1" x14ac:dyDescent="0.2">
      <c r="A748" s="139"/>
      <c r="B748" s="140"/>
      <c r="C748" s="140"/>
      <c r="D748" s="140"/>
      <c r="E748" s="141"/>
      <c r="F748" s="593"/>
      <c r="G748" s="143"/>
      <c r="H748" s="162">
        <v>42241700</v>
      </c>
      <c r="I748" s="145" t="s">
        <v>4008</v>
      </c>
      <c r="J748" s="146"/>
      <c r="K748" s="146"/>
      <c r="L748" s="146"/>
      <c r="M748" s="146"/>
      <c r="N748" s="148"/>
      <c r="O748" s="146"/>
      <c r="P748" s="146"/>
      <c r="Q748" s="146">
        <f t="shared" si="16"/>
        <v>0</v>
      </c>
      <c r="R748" s="182"/>
      <c r="S748" s="226"/>
      <c r="T748" s="676"/>
      <c r="U748" s="147"/>
      <c r="V748" s="147"/>
      <c r="W748" s="147"/>
      <c r="X748" s="117"/>
    </row>
    <row r="749" spans="1:24" hidden="1" x14ac:dyDescent="0.2">
      <c r="A749" s="139"/>
      <c r="B749" s="140"/>
      <c r="C749" s="140"/>
      <c r="D749" s="140"/>
      <c r="E749" s="141"/>
      <c r="F749" s="593"/>
      <c r="G749" s="143"/>
      <c r="H749" s="162">
        <v>42241700</v>
      </c>
      <c r="I749" s="145" t="s">
        <v>4009</v>
      </c>
      <c r="J749" s="146"/>
      <c r="K749" s="146"/>
      <c r="L749" s="146"/>
      <c r="M749" s="146"/>
      <c r="N749" s="148"/>
      <c r="O749" s="146"/>
      <c r="P749" s="146"/>
      <c r="Q749" s="146">
        <f t="shared" si="16"/>
        <v>0</v>
      </c>
      <c r="R749" s="182"/>
      <c r="S749" s="226"/>
      <c r="T749" s="676"/>
      <c r="U749" s="147"/>
      <c r="V749" s="147"/>
      <c r="W749" s="147"/>
      <c r="X749" s="117"/>
    </row>
    <row r="750" spans="1:24" hidden="1" x14ac:dyDescent="0.2">
      <c r="A750" s="139"/>
      <c r="B750" s="140"/>
      <c r="C750" s="140"/>
      <c r="D750" s="140"/>
      <c r="E750" s="141"/>
      <c r="F750" s="593"/>
      <c r="G750" s="143"/>
      <c r="H750" s="162">
        <v>42241500</v>
      </c>
      <c r="I750" s="145" t="s">
        <v>4010</v>
      </c>
      <c r="J750" s="146"/>
      <c r="K750" s="146"/>
      <c r="L750" s="146"/>
      <c r="M750" s="146"/>
      <c r="N750" s="148"/>
      <c r="O750" s="146"/>
      <c r="P750" s="146"/>
      <c r="Q750" s="146">
        <f t="shared" ref="Q750:Q757" si="17">+M750+P750-K750</f>
        <v>0</v>
      </c>
      <c r="R750" s="182"/>
      <c r="S750" s="226"/>
      <c r="T750" s="676"/>
      <c r="U750" s="147"/>
      <c r="V750" s="147"/>
      <c r="W750" s="147"/>
      <c r="X750" s="117"/>
    </row>
    <row r="751" spans="1:24" hidden="1" x14ac:dyDescent="0.2">
      <c r="A751" s="139"/>
      <c r="B751" s="140"/>
      <c r="C751" s="140"/>
      <c r="D751" s="140"/>
      <c r="E751" s="141"/>
      <c r="F751" s="593"/>
      <c r="G751" s="143"/>
      <c r="H751" s="162">
        <v>42241700</v>
      </c>
      <c r="I751" s="145" t="s">
        <v>4011</v>
      </c>
      <c r="J751" s="146"/>
      <c r="K751" s="146"/>
      <c r="L751" s="146"/>
      <c r="M751" s="146"/>
      <c r="N751" s="148"/>
      <c r="O751" s="146"/>
      <c r="P751" s="146"/>
      <c r="Q751" s="146">
        <f t="shared" si="17"/>
        <v>0</v>
      </c>
      <c r="R751" s="182"/>
      <c r="S751" s="226"/>
      <c r="T751" s="676"/>
      <c r="U751" s="147"/>
      <c r="V751" s="147"/>
      <c r="W751" s="147"/>
      <c r="X751" s="117"/>
    </row>
    <row r="752" spans="1:24" hidden="1" x14ac:dyDescent="0.2">
      <c r="A752" s="139"/>
      <c r="B752" s="140"/>
      <c r="C752" s="140"/>
      <c r="D752" s="140"/>
      <c r="E752" s="141"/>
      <c r="F752" s="593"/>
      <c r="G752" s="143"/>
      <c r="H752" s="162">
        <v>42241700</v>
      </c>
      <c r="I752" s="145" t="s">
        <v>4012</v>
      </c>
      <c r="J752" s="146"/>
      <c r="K752" s="146"/>
      <c r="L752" s="146"/>
      <c r="M752" s="146"/>
      <c r="N752" s="148"/>
      <c r="O752" s="146"/>
      <c r="P752" s="146"/>
      <c r="Q752" s="146">
        <f t="shared" si="17"/>
        <v>0</v>
      </c>
      <c r="R752" s="182"/>
      <c r="S752" s="226"/>
      <c r="T752" s="676"/>
      <c r="U752" s="147"/>
      <c r="V752" s="147"/>
      <c r="W752" s="147"/>
      <c r="X752" s="117"/>
    </row>
    <row r="753" spans="1:24" hidden="1" x14ac:dyDescent="0.2">
      <c r="A753" s="139"/>
      <c r="B753" s="140"/>
      <c r="C753" s="140"/>
      <c r="D753" s="140"/>
      <c r="E753" s="141"/>
      <c r="F753" s="593"/>
      <c r="G753" s="143"/>
      <c r="H753" s="162"/>
      <c r="I753" s="145" t="s">
        <v>415</v>
      </c>
      <c r="J753" s="146"/>
      <c r="K753" s="146"/>
      <c r="L753" s="146"/>
      <c r="M753" s="146"/>
      <c r="N753" s="148"/>
      <c r="O753" s="146"/>
      <c r="P753" s="146"/>
      <c r="Q753" s="146">
        <f t="shared" si="17"/>
        <v>0</v>
      </c>
      <c r="R753" s="182"/>
      <c r="S753" s="226"/>
      <c r="T753" s="676"/>
      <c r="U753" s="147"/>
      <c r="V753" s="147"/>
      <c r="W753" s="147"/>
      <c r="X753" s="117"/>
    </row>
    <row r="754" spans="1:24" hidden="1" x14ac:dyDescent="0.2">
      <c r="A754" s="139"/>
      <c r="B754" s="140"/>
      <c r="C754" s="140"/>
      <c r="D754" s="140"/>
      <c r="E754" s="141"/>
      <c r="F754" s="593"/>
      <c r="G754" s="143"/>
      <c r="H754" s="162"/>
      <c r="I754" s="145" t="s">
        <v>416</v>
      </c>
      <c r="J754" s="146"/>
      <c r="K754" s="146"/>
      <c r="L754" s="146"/>
      <c r="M754" s="146"/>
      <c r="N754" s="148"/>
      <c r="O754" s="146"/>
      <c r="P754" s="146"/>
      <c r="Q754" s="146">
        <f t="shared" si="17"/>
        <v>0</v>
      </c>
      <c r="R754" s="182"/>
      <c r="S754" s="226"/>
      <c r="T754" s="676"/>
      <c r="U754" s="147"/>
      <c r="V754" s="147"/>
      <c r="W754" s="147"/>
      <c r="X754" s="117"/>
    </row>
    <row r="755" spans="1:24" hidden="1" x14ac:dyDescent="0.2">
      <c r="A755" s="139"/>
      <c r="B755" s="140"/>
      <c r="C755" s="140"/>
      <c r="D755" s="140"/>
      <c r="E755" s="141"/>
      <c r="F755" s="593"/>
      <c r="G755" s="143"/>
      <c r="H755" s="162"/>
      <c r="I755" s="145" t="s">
        <v>4013</v>
      </c>
      <c r="J755" s="146"/>
      <c r="K755" s="146"/>
      <c r="L755" s="146"/>
      <c r="M755" s="146"/>
      <c r="N755" s="148"/>
      <c r="O755" s="146"/>
      <c r="P755" s="146"/>
      <c r="Q755" s="146">
        <f t="shared" si="17"/>
        <v>0</v>
      </c>
      <c r="R755" s="182"/>
      <c r="S755" s="226"/>
      <c r="T755" s="676"/>
      <c r="U755" s="147"/>
      <c r="V755" s="147"/>
      <c r="W755" s="147"/>
      <c r="X755" s="117"/>
    </row>
    <row r="756" spans="1:24" hidden="1" x14ac:dyDescent="0.2">
      <c r="A756" s="139"/>
      <c r="B756" s="140"/>
      <c r="C756" s="140"/>
      <c r="D756" s="140"/>
      <c r="E756" s="141"/>
      <c r="F756" s="593"/>
      <c r="G756" s="143"/>
      <c r="H756" s="162"/>
      <c r="I756" s="155"/>
      <c r="J756" s="146"/>
      <c r="K756" s="146"/>
      <c r="L756" s="146"/>
      <c r="M756" s="146"/>
      <c r="N756" s="148"/>
      <c r="O756" s="146"/>
      <c r="P756" s="146"/>
      <c r="Q756" s="146">
        <f t="shared" si="17"/>
        <v>0</v>
      </c>
      <c r="R756" s="182"/>
      <c r="S756" s="226"/>
      <c r="T756" s="676"/>
      <c r="U756" s="147"/>
      <c r="V756" s="147"/>
      <c r="W756" s="147"/>
      <c r="X756" s="117"/>
    </row>
    <row r="757" spans="1:24" hidden="1" x14ac:dyDescent="0.2">
      <c r="A757" s="139"/>
      <c r="B757" s="140"/>
      <c r="C757" s="140"/>
      <c r="D757" s="140"/>
      <c r="E757" s="141"/>
      <c r="F757" s="593"/>
      <c r="G757" s="143"/>
      <c r="H757" s="162"/>
      <c r="I757" s="145"/>
      <c r="J757" s="146"/>
      <c r="K757" s="146"/>
      <c r="L757" s="146"/>
      <c r="M757" s="146"/>
      <c r="N757" s="148"/>
      <c r="O757" s="146"/>
      <c r="P757" s="146"/>
      <c r="Q757" s="146">
        <f t="shared" si="17"/>
        <v>0</v>
      </c>
      <c r="R757" s="182"/>
      <c r="S757" s="226"/>
      <c r="T757" s="676"/>
      <c r="U757" s="147"/>
      <c r="V757" s="147"/>
      <c r="W757" s="147"/>
      <c r="X757" s="117"/>
    </row>
    <row r="758" spans="1:24" hidden="1" x14ac:dyDescent="0.2">
      <c r="A758" s="139"/>
      <c r="B758" s="140"/>
      <c r="C758" s="140"/>
      <c r="D758" s="140"/>
      <c r="E758" s="141"/>
      <c r="F758" s="593"/>
      <c r="G758" s="143"/>
      <c r="H758" s="181"/>
      <c r="I758" s="145"/>
      <c r="J758" s="146"/>
      <c r="K758" s="146"/>
      <c r="L758" s="146"/>
      <c r="M758" s="146"/>
      <c r="N758" s="148"/>
      <c r="O758" s="146"/>
      <c r="P758" s="146"/>
      <c r="Q758" s="146"/>
      <c r="R758" s="182"/>
      <c r="S758" s="226"/>
      <c r="T758" s="676"/>
      <c r="U758" s="147"/>
      <c r="V758" s="147"/>
      <c r="W758" s="147"/>
      <c r="X758" s="117"/>
    </row>
    <row r="759" spans="1:24" hidden="1" x14ac:dyDescent="0.2">
      <c r="A759" s="139"/>
      <c r="B759" s="140"/>
      <c r="C759" s="140"/>
      <c r="D759" s="140"/>
      <c r="E759" s="141"/>
      <c r="F759" s="593"/>
      <c r="G759" s="143"/>
      <c r="H759" s="162"/>
      <c r="I759" s="145"/>
      <c r="J759" s="146"/>
      <c r="K759" s="146"/>
      <c r="L759" s="146"/>
      <c r="M759" s="146"/>
      <c r="N759" s="148"/>
      <c r="O759" s="146"/>
      <c r="P759" s="146"/>
      <c r="Q759" s="146"/>
      <c r="R759" s="182"/>
      <c r="S759" s="226"/>
      <c r="T759" s="676"/>
      <c r="U759" s="147"/>
      <c r="V759" s="147"/>
      <c r="W759" s="147"/>
      <c r="X759" s="117"/>
    </row>
    <row r="760" spans="1:24" s="121" customFormat="1" ht="24" hidden="1" x14ac:dyDescent="0.2">
      <c r="A760" s="167">
        <v>2</v>
      </c>
      <c r="B760" s="647">
        <v>0</v>
      </c>
      <c r="C760" s="647">
        <v>4</v>
      </c>
      <c r="D760" s="647">
        <v>4</v>
      </c>
      <c r="E760" s="163" t="s">
        <v>2048</v>
      </c>
      <c r="F760" s="601"/>
      <c r="G760" s="164" t="s">
        <v>1105</v>
      </c>
      <c r="H760" s="162"/>
      <c r="I760" s="145"/>
      <c r="J760" s="146"/>
      <c r="K760" s="146">
        <f>SUM(K761:K764)</f>
        <v>0</v>
      </c>
      <c r="L760" s="146"/>
      <c r="M760" s="146">
        <f>SUM(M761:M764)</f>
        <v>0</v>
      </c>
      <c r="N760" s="148"/>
      <c r="O760" s="146"/>
      <c r="P760" s="146">
        <f>SUM(P761:P764)</f>
        <v>0</v>
      </c>
      <c r="Q760" s="146">
        <f>SUM(Q761:Q764)</f>
        <v>0</v>
      </c>
      <c r="R760" s="182"/>
      <c r="S760" s="226"/>
      <c r="T760" s="676"/>
      <c r="U760" s="147"/>
      <c r="V760" s="147"/>
      <c r="W760" s="147"/>
      <c r="X760" s="117"/>
    </row>
    <row r="761" spans="1:24" hidden="1" x14ac:dyDescent="0.2">
      <c r="A761" s="139"/>
      <c r="B761" s="140"/>
      <c r="C761" s="140"/>
      <c r="D761" s="140"/>
      <c r="E761" s="141"/>
      <c r="F761" s="593"/>
      <c r="G761" s="143"/>
      <c r="H761" s="162"/>
      <c r="I761" s="145"/>
      <c r="J761" s="146"/>
      <c r="K761" s="146"/>
      <c r="L761" s="146"/>
      <c r="M761" s="146"/>
      <c r="N761" s="148"/>
      <c r="O761" s="146"/>
      <c r="P761" s="146"/>
      <c r="Q761" s="146">
        <f>+M761+P761-K761</f>
        <v>0</v>
      </c>
      <c r="R761" s="182"/>
      <c r="S761" s="226"/>
      <c r="T761" s="676"/>
      <c r="U761" s="147"/>
      <c r="V761" s="147"/>
      <c r="W761" s="147"/>
      <c r="X761" s="117"/>
    </row>
    <row r="762" spans="1:24" hidden="1" x14ac:dyDescent="0.2">
      <c r="A762" s="139"/>
      <c r="B762" s="140"/>
      <c r="C762" s="140"/>
      <c r="D762" s="140"/>
      <c r="E762" s="141"/>
      <c r="F762" s="593"/>
      <c r="G762" s="143"/>
      <c r="H762" s="162"/>
      <c r="I762" s="145"/>
      <c r="J762" s="146"/>
      <c r="K762" s="146"/>
      <c r="L762" s="146"/>
      <c r="M762" s="146"/>
      <c r="N762" s="148"/>
      <c r="O762" s="146"/>
      <c r="P762" s="146"/>
      <c r="Q762" s="146">
        <f>+M762+P762-K762</f>
        <v>0</v>
      </c>
      <c r="R762" s="182"/>
      <c r="S762" s="226"/>
      <c r="T762" s="676"/>
      <c r="U762" s="147"/>
      <c r="V762" s="147"/>
      <c r="W762" s="147"/>
      <c r="X762" s="117"/>
    </row>
    <row r="763" spans="1:24" hidden="1" x14ac:dyDescent="0.2">
      <c r="A763" s="139"/>
      <c r="B763" s="140"/>
      <c r="C763" s="140"/>
      <c r="D763" s="140"/>
      <c r="E763" s="141"/>
      <c r="F763" s="593"/>
      <c r="G763" s="143"/>
      <c r="H763" s="162"/>
      <c r="I763" s="145"/>
      <c r="J763" s="146"/>
      <c r="K763" s="146"/>
      <c r="L763" s="146"/>
      <c r="M763" s="146"/>
      <c r="N763" s="148"/>
      <c r="O763" s="146"/>
      <c r="P763" s="146"/>
      <c r="Q763" s="146">
        <f>+M763+P763-K763</f>
        <v>0</v>
      </c>
      <c r="R763" s="182"/>
      <c r="S763" s="226"/>
      <c r="T763" s="676"/>
      <c r="U763" s="147"/>
      <c r="V763" s="147"/>
      <c r="W763" s="147"/>
      <c r="X763" s="117"/>
    </row>
    <row r="764" spans="1:24" hidden="1" x14ac:dyDescent="0.2">
      <c r="A764" s="139"/>
      <c r="B764" s="140"/>
      <c r="C764" s="140"/>
      <c r="D764" s="140"/>
      <c r="E764" s="141"/>
      <c r="F764" s="593"/>
      <c r="G764" s="143"/>
      <c r="H764" s="181"/>
      <c r="I764" s="145"/>
      <c r="J764" s="146"/>
      <c r="K764" s="146"/>
      <c r="L764" s="146"/>
      <c r="M764" s="146"/>
      <c r="N764" s="148"/>
      <c r="O764" s="146"/>
      <c r="P764" s="146"/>
      <c r="Q764" s="146">
        <f>+M764+P764-K764</f>
        <v>0</v>
      </c>
      <c r="R764" s="182"/>
      <c r="S764" s="226"/>
      <c r="T764" s="676"/>
      <c r="U764" s="147"/>
      <c r="V764" s="147"/>
      <c r="W764" s="147"/>
      <c r="X764" s="117"/>
    </row>
    <row r="765" spans="1:24" hidden="1" x14ac:dyDescent="0.2">
      <c r="A765" s="139"/>
      <c r="B765" s="140"/>
      <c r="C765" s="140"/>
      <c r="D765" s="140"/>
      <c r="E765" s="141"/>
      <c r="F765" s="593"/>
      <c r="G765" s="143"/>
      <c r="H765" s="162"/>
      <c r="I765" s="145"/>
      <c r="J765" s="146"/>
      <c r="K765" s="146"/>
      <c r="L765" s="146"/>
      <c r="M765" s="146"/>
      <c r="N765" s="148"/>
      <c r="O765" s="146"/>
      <c r="P765" s="146"/>
      <c r="Q765" s="146"/>
      <c r="R765" s="182"/>
      <c r="S765" s="226"/>
      <c r="T765" s="676"/>
      <c r="U765" s="147"/>
      <c r="V765" s="147"/>
      <c r="W765" s="147"/>
      <c r="X765" s="117"/>
    </row>
    <row r="766" spans="1:24" hidden="1" x14ac:dyDescent="0.2">
      <c r="A766" s="139"/>
      <c r="B766" s="140"/>
      <c r="C766" s="140"/>
      <c r="D766" s="140"/>
      <c r="E766" s="141"/>
      <c r="F766" s="593"/>
      <c r="G766" s="143"/>
      <c r="H766" s="162"/>
      <c r="I766" s="145"/>
      <c r="J766" s="146"/>
      <c r="K766" s="146"/>
      <c r="L766" s="146"/>
      <c r="M766" s="146"/>
      <c r="N766" s="148"/>
      <c r="O766" s="146"/>
      <c r="P766" s="146"/>
      <c r="Q766" s="146"/>
      <c r="R766" s="182"/>
      <c r="S766" s="226"/>
      <c r="T766" s="676"/>
      <c r="U766" s="147"/>
      <c r="V766" s="147"/>
      <c r="W766" s="147"/>
      <c r="X766" s="117"/>
    </row>
    <row r="767" spans="1:24" s="121" customFormat="1" ht="21.75" hidden="1" customHeight="1" x14ac:dyDescent="0.2">
      <c r="A767" s="167">
        <v>2</v>
      </c>
      <c r="B767" s="647">
        <v>0</v>
      </c>
      <c r="C767" s="647">
        <v>4</v>
      </c>
      <c r="D767" s="647">
        <v>4</v>
      </c>
      <c r="E767" s="163" t="s">
        <v>3862</v>
      </c>
      <c r="F767" s="601"/>
      <c r="G767" s="164" t="s">
        <v>2659</v>
      </c>
      <c r="H767" s="162"/>
      <c r="I767" s="145"/>
      <c r="J767" s="146"/>
      <c r="K767" s="146">
        <f>SUM(K768:K1987)</f>
        <v>0</v>
      </c>
      <c r="L767" s="146"/>
      <c r="M767" s="146">
        <f>SUM(M768:M1987)</f>
        <v>0</v>
      </c>
      <c r="N767" s="148"/>
      <c r="O767" s="146"/>
      <c r="P767" s="112">
        <f>SUM(P768:P2404)</f>
        <v>0</v>
      </c>
      <c r="Q767" s="112">
        <f>SUM(Q768:Q2417)</f>
        <v>0</v>
      </c>
      <c r="R767" s="182"/>
      <c r="S767" s="226"/>
      <c r="T767" s="676"/>
      <c r="U767" s="147"/>
      <c r="V767" s="147"/>
      <c r="W767" s="147"/>
      <c r="X767" s="117"/>
    </row>
    <row r="768" spans="1:24" hidden="1" x14ac:dyDescent="0.2">
      <c r="A768" s="139"/>
      <c r="B768" s="140"/>
      <c r="C768" s="140"/>
      <c r="D768" s="140"/>
      <c r="E768" s="141"/>
      <c r="F768" s="593"/>
      <c r="G768" s="143"/>
      <c r="H768" s="162">
        <v>42242000</v>
      </c>
      <c r="I768" s="145" t="s">
        <v>2747</v>
      </c>
      <c r="J768" s="146"/>
      <c r="K768" s="146"/>
      <c r="L768" s="146"/>
      <c r="M768" s="146"/>
      <c r="N768" s="183"/>
      <c r="O768" s="146"/>
      <c r="P768" s="146"/>
      <c r="Q768" s="146">
        <f>+M768+P768-K768</f>
        <v>0</v>
      </c>
      <c r="R768" s="182"/>
      <c r="S768" s="226"/>
      <c r="T768" s="676"/>
      <c r="U768" s="147"/>
      <c r="V768" s="147"/>
      <c r="W768" s="147"/>
      <c r="X768" s="117"/>
    </row>
    <row r="769" spans="1:35" hidden="1" x14ac:dyDescent="0.2">
      <c r="A769" s="139"/>
      <c r="B769" s="140"/>
      <c r="C769" s="140"/>
      <c r="D769" s="140"/>
      <c r="E769" s="141"/>
      <c r="F769" s="593"/>
      <c r="G769" s="143"/>
      <c r="H769" s="162">
        <v>42250000</v>
      </c>
      <c r="I769" s="145" t="s">
        <v>2748</v>
      </c>
      <c r="J769" s="146"/>
      <c r="K769" s="146"/>
      <c r="L769" s="146"/>
      <c r="M769" s="146"/>
      <c r="N769" s="183"/>
      <c r="O769" s="146"/>
      <c r="P769" s="146"/>
      <c r="Q769" s="146">
        <f t="shared" ref="Q769:Q788" si="18">+M769+P769-K769</f>
        <v>0</v>
      </c>
      <c r="R769" s="182"/>
      <c r="S769" s="226"/>
      <c r="T769" s="676"/>
      <c r="U769" s="147"/>
      <c r="V769" s="147"/>
      <c r="W769" s="147"/>
      <c r="X769" s="117"/>
    </row>
    <row r="770" spans="1:35" s="172" customFormat="1" hidden="1" x14ac:dyDescent="0.2">
      <c r="A770" s="139"/>
      <c r="B770" s="140"/>
      <c r="C770" s="140"/>
      <c r="D770" s="140"/>
      <c r="E770" s="141"/>
      <c r="F770" s="593"/>
      <c r="G770" s="143"/>
      <c r="H770" s="166">
        <v>41104213</v>
      </c>
      <c r="I770" s="180" t="s">
        <v>1055</v>
      </c>
      <c r="J770" s="169"/>
      <c r="K770" s="169"/>
      <c r="L770" s="169"/>
      <c r="M770" s="146"/>
      <c r="N770" s="184"/>
      <c r="O770" s="169"/>
      <c r="P770" s="146"/>
      <c r="Q770" s="146">
        <f t="shared" si="18"/>
        <v>0</v>
      </c>
      <c r="R770" s="182"/>
      <c r="S770" s="226"/>
      <c r="T770" s="676"/>
      <c r="U770" s="170"/>
      <c r="V770" s="170"/>
      <c r="W770" s="170"/>
      <c r="X770" s="117"/>
      <c r="Y770" s="171"/>
      <c r="Z770" s="171"/>
      <c r="AA770" s="171"/>
      <c r="AB770" s="171"/>
      <c r="AC770" s="171"/>
      <c r="AD770" s="171"/>
      <c r="AE770" s="171"/>
      <c r="AF770" s="171"/>
      <c r="AG770" s="171"/>
      <c r="AH770" s="171"/>
      <c r="AI770" s="171"/>
    </row>
    <row r="771" spans="1:35" s="172" customFormat="1" ht="24" hidden="1" customHeight="1" x14ac:dyDescent="0.2">
      <c r="A771" s="139"/>
      <c r="B771" s="140"/>
      <c r="C771" s="140"/>
      <c r="D771" s="140"/>
      <c r="E771" s="141"/>
      <c r="F771" s="593"/>
      <c r="G771" s="143"/>
      <c r="H771" s="166">
        <v>41104213</v>
      </c>
      <c r="I771" s="180" t="s">
        <v>1056</v>
      </c>
      <c r="J771" s="169"/>
      <c r="K771" s="169"/>
      <c r="L771" s="169"/>
      <c r="M771" s="146"/>
      <c r="N771" s="184" t="s">
        <v>4737</v>
      </c>
      <c r="O771" s="169"/>
      <c r="P771" s="146"/>
      <c r="Q771" s="146">
        <f t="shared" si="18"/>
        <v>0</v>
      </c>
      <c r="R771" s="182" t="s">
        <v>4741</v>
      </c>
      <c r="S771" s="226"/>
      <c r="T771" s="676" t="s">
        <v>4687</v>
      </c>
      <c r="U771" s="170"/>
      <c r="V771" s="170"/>
      <c r="W771" s="170"/>
      <c r="X771" s="117"/>
      <c r="Y771" s="171"/>
      <c r="Z771" s="171"/>
      <c r="AA771" s="171"/>
      <c r="AB771" s="171"/>
      <c r="AC771" s="171"/>
      <c r="AD771" s="171"/>
      <c r="AE771" s="171"/>
      <c r="AF771" s="171"/>
      <c r="AG771" s="171"/>
      <c r="AH771" s="171"/>
      <c r="AI771" s="171"/>
    </row>
    <row r="772" spans="1:35" s="172" customFormat="1" hidden="1" x14ac:dyDescent="0.2">
      <c r="A772" s="139"/>
      <c r="B772" s="140"/>
      <c r="C772" s="140"/>
      <c r="D772" s="140"/>
      <c r="E772" s="141"/>
      <c r="F772" s="593"/>
      <c r="G772" s="143"/>
      <c r="H772" s="166">
        <v>411104213</v>
      </c>
      <c r="I772" s="180" t="s">
        <v>1057</v>
      </c>
      <c r="J772" s="169"/>
      <c r="K772" s="169"/>
      <c r="L772" s="169"/>
      <c r="M772" s="146"/>
      <c r="N772" s="184"/>
      <c r="O772" s="169"/>
      <c r="P772" s="146"/>
      <c r="Q772" s="146">
        <f t="shared" si="18"/>
        <v>0</v>
      </c>
      <c r="R772" s="182"/>
      <c r="S772" s="226"/>
      <c r="T772" s="676"/>
      <c r="U772" s="170"/>
      <c r="V772" s="170"/>
      <c r="W772" s="170"/>
      <c r="X772" s="117"/>
      <c r="Y772" s="171"/>
      <c r="Z772" s="171"/>
      <c r="AA772" s="171"/>
      <c r="AB772" s="171"/>
      <c r="AC772" s="171"/>
      <c r="AD772" s="171"/>
      <c r="AE772" s="171"/>
      <c r="AF772" s="171"/>
      <c r="AG772" s="171"/>
      <c r="AH772" s="171"/>
      <c r="AI772" s="171"/>
    </row>
    <row r="773" spans="1:35" s="172" customFormat="1" hidden="1" x14ac:dyDescent="0.2">
      <c r="A773" s="139"/>
      <c r="B773" s="140"/>
      <c r="C773" s="140"/>
      <c r="D773" s="140"/>
      <c r="E773" s="141"/>
      <c r="F773" s="593"/>
      <c r="G773" s="143"/>
      <c r="H773" s="166">
        <v>411104213</v>
      </c>
      <c r="I773" s="180" t="s">
        <v>1058</v>
      </c>
      <c r="J773" s="169"/>
      <c r="K773" s="169"/>
      <c r="L773" s="169"/>
      <c r="M773" s="146"/>
      <c r="N773" s="184"/>
      <c r="O773" s="169"/>
      <c r="P773" s="146"/>
      <c r="Q773" s="146">
        <f t="shared" si="18"/>
        <v>0</v>
      </c>
      <c r="R773" s="182"/>
      <c r="S773" s="226"/>
      <c r="T773" s="676"/>
      <c r="U773" s="170"/>
      <c r="V773" s="170"/>
      <c r="W773" s="170"/>
      <c r="X773" s="117"/>
      <c r="Y773" s="171"/>
      <c r="Z773" s="171"/>
      <c r="AA773" s="171"/>
      <c r="AB773" s="171"/>
      <c r="AC773" s="171"/>
      <c r="AD773" s="171"/>
      <c r="AE773" s="171"/>
      <c r="AF773" s="171"/>
      <c r="AG773" s="171"/>
      <c r="AH773" s="171"/>
      <c r="AI773" s="171"/>
    </row>
    <row r="774" spans="1:35" s="172" customFormat="1" ht="24" hidden="1" x14ac:dyDescent="0.2">
      <c r="A774" s="139"/>
      <c r="B774" s="140"/>
      <c r="C774" s="140"/>
      <c r="D774" s="140"/>
      <c r="E774" s="141"/>
      <c r="F774" s="593"/>
      <c r="G774" s="143"/>
      <c r="H774" s="166">
        <v>51102709</v>
      </c>
      <c r="I774" s="180" t="s">
        <v>1059</v>
      </c>
      <c r="J774" s="169"/>
      <c r="K774" s="169"/>
      <c r="L774" s="169"/>
      <c r="M774" s="146"/>
      <c r="N774" s="184" t="s">
        <v>4839</v>
      </c>
      <c r="O774" s="169"/>
      <c r="P774" s="146"/>
      <c r="Q774" s="146">
        <f>+M774+P774-K774</f>
        <v>0</v>
      </c>
      <c r="R774" s="182" t="s">
        <v>4741</v>
      </c>
      <c r="S774" s="226"/>
      <c r="T774" s="676" t="s">
        <v>4687</v>
      </c>
      <c r="U774" s="170"/>
      <c r="V774" s="170"/>
      <c r="W774" s="170"/>
      <c r="X774" s="117"/>
      <c r="Y774" s="171"/>
      <c r="Z774" s="171"/>
      <c r="AA774" s="171"/>
      <c r="AB774" s="171"/>
      <c r="AC774" s="171"/>
      <c r="AD774" s="171"/>
      <c r="AE774" s="171"/>
      <c r="AF774" s="171"/>
      <c r="AG774" s="171"/>
      <c r="AH774" s="171"/>
      <c r="AI774" s="171"/>
    </row>
    <row r="775" spans="1:35" s="172" customFormat="1" ht="24" hidden="1" x14ac:dyDescent="0.2">
      <c r="A775" s="139"/>
      <c r="B775" s="140"/>
      <c r="C775" s="140"/>
      <c r="D775" s="140"/>
      <c r="E775" s="141"/>
      <c r="F775" s="593"/>
      <c r="G775" s="143"/>
      <c r="H775" s="166">
        <v>42221800</v>
      </c>
      <c r="I775" s="180" t="s">
        <v>2749</v>
      </c>
      <c r="J775" s="169"/>
      <c r="K775" s="169"/>
      <c r="L775" s="169"/>
      <c r="M775" s="146"/>
      <c r="N775" s="184" t="s">
        <v>4779</v>
      </c>
      <c r="O775" s="169">
        <v>10</v>
      </c>
      <c r="P775" s="146"/>
      <c r="Q775" s="146">
        <f>+M775+P775-K775</f>
        <v>0</v>
      </c>
      <c r="R775" s="182" t="s">
        <v>4741</v>
      </c>
      <c r="S775" s="226"/>
      <c r="T775" s="676" t="s">
        <v>4687</v>
      </c>
      <c r="U775" s="170"/>
      <c r="V775" s="170"/>
      <c r="W775" s="170"/>
      <c r="X775" s="117"/>
      <c r="Y775" s="171"/>
      <c r="Z775" s="171"/>
      <c r="AA775" s="171"/>
      <c r="AB775" s="171"/>
      <c r="AC775" s="171"/>
      <c r="AD775" s="171"/>
      <c r="AE775" s="171"/>
      <c r="AF775" s="171"/>
      <c r="AG775" s="171"/>
      <c r="AH775" s="171"/>
      <c r="AI775" s="171"/>
    </row>
    <row r="776" spans="1:35" s="172" customFormat="1" ht="24" hidden="1" x14ac:dyDescent="0.2">
      <c r="A776" s="139"/>
      <c r="B776" s="140"/>
      <c r="C776" s="140"/>
      <c r="D776" s="140"/>
      <c r="E776" s="141"/>
      <c r="F776" s="593"/>
      <c r="G776" s="143"/>
      <c r="H776" s="166">
        <v>42221800</v>
      </c>
      <c r="I776" s="180" t="s">
        <v>2750</v>
      </c>
      <c r="J776" s="169"/>
      <c r="K776" s="169"/>
      <c r="L776" s="169"/>
      <c r="M776" s="146"/>
      <c r="N776" s="184" t="s">
        <v>4779</v>
      </c>
      <c r="O776" s="169">
        <v>10</v>
      </c>
      <c r="P776" s="146"/>
      <c r="Q776" s="146">
        <f>+M776+P776-K776</f>
        <v>0</v>
      </c>
      <c r="R776" s="182" t="s">
        <v>4741</v>
      </c>
      <c r="S776" s="226"/>
      <c r="T776" s="676" t="s">
        <v>4687</v>
      </c>
      <c r="U776" s="170"/>
      <c r="V776" s="170"/>
      <c r="W776" s="170"/>
      <c r="X776" s="117"/>
      <c r="Y776" s="171"/>
      <c r="Z776" s="171"/>
      <c r="AA776" s="171"/>
      <c r="AB776" s="171"/>
      <c r="AC776" s="171"/>
      <c r="AD776" s="171"/>
      <c r="AE776" s="171"/>
      <c r="AF776" s="171"/>
      <c r="AG776" s="171"/>
      <c r="AH776" s="171"/>
      <c r="AI776" s="171"/>
    </row>
    <row r="777" spans="1:35" s="172" customFormat="1" hidden="1" x14ac:dyDescent="0.2">
      <c r="A777" s="139"/>
      <c r="B777" s="140"/>
      <c r="C777" s="140"/>
      <c r="D777" s="140"/>
      <c r="E777" s="141"/>
      <c r="F777" s="593"/>
      <c r="G777" s="143"/>
      <c r="H777" s="166">
        <v>42221800</v>
      </c>
      <c r="I777" s="180" t="s">
        <v>2751</v>
      </c>
      <c r="J777" s="169"/>
      <c r="K777" s="169"/>
      <c r="L777" s="169"/>
      <c r="M777" s="146"/>
      <c r="N777" s="184"/>
      <c r="O777" s="169"/>
      <c r="P777" s="146"/>
      <c r="Q777" s="146">
        <f t="shared" si="18"/>
        <v>0</v>
      </c>
      <c r="R777" s="182" t="s">
        <v>4741</v>
      </c>
      <c r="S777" s="226"/>
      <c r="T777" s="676"/>
      <c r="U777" s="170"/>
      <c r="V777" s="170"/>
      <c r="W777" s="170"/>
      <c r="X777" s="117"/>
      <c r="Y777" s="171"/>
      <c r="Z777" s="171"/>
      <c r="AA777" s="171"/>
      <c r="AB777" s="171"/>
      <c r="AC777" s="171"/>
      <c r="AD777" s="171"/>
      <c r="AE777" s="171"/>
      <c r="AF777" s="171"/>
      <c r="AG777" s="171"/>
      <c r="AH777" s="171"/>
      <c r="AI777" s="171"/>
    </row>
    <row r="778" spans="1:35" s="172" customFormat="1" hidden="1" x14ac:dyDescent="0.2">
      <c r="A778" s="139"/>
      <c r="B778" s="140"/>
      <c r="C778" s="140"/>
      <c r="D778" s="140"/>
      <c r="E778" s="141"/>
      <c r="F778" s="593"/>
      <c r="G778" s="143"/>
      <c r="H778" s="166">
        <v>42221800</v>
      </c>
      <c r="I778" s="180" t="s">
        <v>2752</v>
      </c>
      <c r="J778" s="169"/>
      <c r="K778" s="169"/>
      <c r="L778" s="169"/>
      <c r="M778" s="146"/>
      <c r="N778" s="184"/>
      <c r="O778" s="169"/>
      <c r="P778" s="146"/>
      <c r="Q778" s="146">
        <f t="shared" si="18"/>
        <v>0</v>
      </c>
      <c r="R778" s="182" t="s">
        <v>4741</v>
      </c>
      <c r="S778" s="226"/>
      <c r="T778" s="676"/>
      <c r="U778" s="170"/>
      <c r="V778" s="170"/>
      <c r="W778" s="170"/>
      <c r="X778" s="117"/>
      <c r="Y778" s="171"/>
      <c r="Z778" s="171"/>
      <c r="AA778" s="171"/>
      <c r="AB778" s="171"/>
      <c r="AC778" s="171"/>
      <c r="AD778" s="171"/>
      <c r="AE778" s="171"/>
      <c r="AF778" s="171"/>
      <c r="AG778" s="171"/>
      <c r="AH778" s="171"/>
      <c r="AI778" s="171"/>
    </row>
    <row r="779" spans="1:35" s="172" customFormat="1" hidden="1" x14ac:dyDescent="0.2">
      <c r="A779" s="139"/>
      <c r="B779" s="140"/>
      <c r="C779" s="140"/>
      <c r="D779" s="140"/>
      <c r="E779" s="141"/>
      <c r="F779" s="593"/>
      <c r="G779" s="143"/>
      <c r="H779" s="166">
        <v>42142500</v>
      </c>
      <c r="I779" s="180" t="s">
        <v>1060</v>
      </c>
      <c r="J779" s="169"/>
      <c r="K779" s="169"/>
      <c r="L779" s="169"/>
      <c r="M779" s="146"/>
      <c r="N779" s="184"/>
      <c r="O779" s="169"/>
      <c r="P779" s="146"/>
      <c r="Q779" s="146">
        <f t="shared" si="18"/>
        <v>0</v>
      </c>
      <c r="R779" s="182" t="s">
        <v>4741</v>
      </c>
      <c r="S779" s="226"/>
      <c r="T779" s="676"/>
      <c r="U779" s="170"/>
      <c r="V779" s="170"/>
      <c r="W779" s="170"/>
      <c r="X779" s="117"/>
      <c r="Y779" s="171"/>
      <c r="Z779" s="171"/>
      <c r="AA779" s="171"/>
      <c r="AB779" s="171"/>
      <c r="AC779" s="171"/>
      <c r="AD779" s="171"/>
      <c r="AE779" s="171"/>
      <c r="AF779" s="171"/>
      <c r="AG779" s="171"/>
      <c r="AH779" s="171"/>
      <c r="AI779" s="171"/>
    </row>
    <row r="780" spans="1:35" s="172" customFormat="1" hidden="1" x14ac:dyDescent="0.2">
      <c r="A780" s="139"/>
      <c r="B780" s="140"/>
      <c r="C780" s="140"/>
      <c r="D780" s="140"/>
      <c r="E780" s="141"/>
      <c r="F780" s="593"/>
      <c r="G780" s="143"/>
      <c r="H780" s="166">
        <v>42142500</v>
      </c>
      <c r="I780" s="180" t="s">
        <v>1061</v>
      </c>
      <c r="J780" s="169"/>
      <c r="K780" s="169"/>
      <c r="L780" s="169"/>
      <c r="M780" s="146"/>
      <c r="N780" s="184"/>
      <c r="O780" s="169"/>
      <c r="P780" s="146"/>
      <c r="Q780" s="146">
        <f t="shared" si="18"/>
        <v>0</v>
      </c>
      <c r="R780" s="182" t="s">
        <v>4741</v>
      </c>
      <c r="S780" s="226"/>
      <c r="T780" s="676"/>
      <c r="U780" s="170"/>
      <c r="V780" s="170"/>
      <c r="W780" s="170"/>
      <c r="X780" s="117"/>
      <c r="Y780" s="171"/>
      <c r="Z780" s="171"/>
      <c r="AA780" s="171"/>
      <c r="AB780" s="171"/>
      <c r="AC780" s="171"/>
      <c r="AD780" s="171"/>
      <c r="AE780" s="171"/>
      <c r="AF780" s="171"/>
      <c r="AG780" s="171"/>
      <c r="AH780" s="171"/>
      <c r="AI780" s="171"/>
    </row>
    <row r="781" spans="1:35" s="172" customFormat="1" hidden="1" x14ac:dyDescent="0.2">
      <c r="A781" s="139"/>
      <c r="B781" s="140"/>
      <c r="C781" s="140"/>
      <c r="D781" s="140"/>
      <c r="E781" s="141"/>
      <c r="F781" s="593"/>
      <c r="G781" s="143"/>
      <c r="H781" s="166">
        <v>42142500</v>
      </c>
      <c r="I781" s="180" t="s">
        <v>1062</v>
      </c>
      <c r="J781" s="169"/>
      <c r="K781" s="169"/>
      <c r="L781" s="169"/>
      <c r="M781" s="146"/>
      <c r="N781" s="184"/>
      <c r="O781" s="169"/>
      <c r="P781" s="146"/>
      <c r="Q781" s="146">
        <f t="shared" si="18"/>
        <v>0</v>
      </c>
      <c r="R781" s="182" t="s">
        <v>4741</v>
      </c>
      <c r="S781" s="226"/>
      <c r="T781" s="676"/>
      <c r="U781" s="170"/>
      <c r="V781" s="170"/>
      <c r="W781" s="170"/>
      <c r="X781" s="117"/>
      <c r="Y781" s="171"/>
      <c r="Z781" s="171"/>
      <c r="AA781" s="171"/>
      <c r="AB781" s="171"/>
      <c r="AC781" s="171"/>
      <c r="AD781" s="171"/>
      <c r="AE781" s="171"/>
      <c r="AF781" s="171"/>
      <c r="AG781" s="171"/>
      <c r="AH781" s="171"/>
      <c r="AI781" s="171"/>
    </row>
    <row r="782" spans="1:35" s="172" customFormat="1" hidden="1" x14ac:dyDescent="0.2">
      <c r="A782" s="139"/>
      <c r="B782" s="140"/>
      <c r="C782" s="140"/>
      <c r="D782" s="140"/>
      <c r="E782" s="141"/>
      <c r="F782" s="593"/>
      <c r="G782" s="143"/>
      <c r="H782" s="166">
        <v>42142500</v>
      </c>
      <c r="I782" s="180" t="s">
        <v>1063</v>
      </c>
      <c r="J782" s="169"/>
      <c r="K782" s="169"/>
      <c r="L782" s="169"/>
      <c r="M782" s="146"/>
      <c r="N782" s="184"/>
      <c r="O782" s="169"/>
      <c r="P782" s="146"/>
      <c r="Q782" s="146">
        <f t="shared" si="18"/>
        <v>0</v>
      </c>
      <c r="R782" s="182" t="s">
        <v>4741</v>
      </c>
      <c r="S782" s="226"/>
      <c r="T782" s="676"/>
      <c r="U782" s="170"/>
      <c r="V782" s="170"/>
      <c r="W782" s="170"/>
      <c r="X782" s="117"/>
      <c r="Y782" s="171"/>
      <c r="Z782" s="171"/>
      <c r="AA782" s="171"/>
      <c r="AB782" s="171"/>
      <c r="AC782" s="171"/>
      <c r="AD782" s="171"/>
      <c r="AE782" s="171"/>
      <c r="AF782" s="171"/>
      <c r="AG782" s="171"/>
      <c r="AH782" s="171"/>
      <c r="AI782" s="171"/>
    </row>
    <row r="783" spans="1:35" s="172" customFormat="1" hidden="1" x14ac:dyDescent="0.2">
      <c r="A783" s="139"/>
      <c r="B783" s="140"/>
      <c r="C783" s="140"/>
      <c r="D783" s="140"/>
      <c r="E783" s="141"/>
      <c r="F783" s="593"/>
      <c r="G783" s="143"/>
      <c r="H783" s="166">
        <v>42142500</v>
      </c>
      <c r="I783" s="180" t="s">
        <v>1064</v>
      </c>
      <c r="J783" s="169"/>
      <c r="K783" s="169"/>
      <c r="L783" s="169"/>
      <c r="M783" s="146"/>
      <c r="N783" s="184"/>
      <c r="O783" s="169"/>
      <c r="P783" s="146"/>
      <c r="Q783" s="146">
        <f t="shared" si="18"/>
        <v>0</v>
      </c>
      <c r="R783" s="182" t="s">
        <v>4741</v>
      </c>
      <c r="S783" s="226"/>
      <c r="T783" s="676"/>
      <c r="U783" s="170"/>
      <c r="V783" s="170"/>
      <c r="W783" s="170"/>
      <c r="X783" s="117"/>
      <c r="Y783" s="171"/>
      <c r="Z783" s="171"/>
      <c r="AA783" s="171"/>
      <c r="AB783" s="171"/>
      <c r="AC783" s="171"/>
      <c r="AD783" s="171"/>
      <c r="AE783" s="171"/>
      <c r="AF783" s="171"/>
      <c r="AG783" s="171"/>
      <c r="AH783" s="171"/>
      <c r="AI783" s="171"/>
    </row>
    <row r="784" spans="1:35" s="172" customFormat="1" hidden="1" x14ac:dyDescent="0.2">
      <c r="A784" s="139"/>
      <c r="B784" s="140"/>
      <c r="C784" s="140"/>
      <c r="D784" s="140"/>
      <c r="E784" s="141"/>
      <c r="F784" s="593"/>
      <c r="G784" s="143"/>
      <c r="H784" s="166">
        <v>42142500</v>
      </c>
      <c r="I784" s="180" t="s">
        <v>1065</v>
      </c>
      <c r="J784" s="169"/>
      <c r="K784" s="169"/>
      <c r="L784" s="169"/>
      <c r="M784" s="146"/>
      <c r="N784" s="184"/>
      <c r="O784" s="169"/>
      <c r="P784" s="146"/>
      <c r="Q784" s="146">
        <f t="shared" si="18"/>
        <v>0</v>
      </c>
      <c r="R784" s="182" t="s">
        <v>4741</v>
      </c>
      <c r="S784" s="226"/>
      <c r="T784" s="676"/>
      <c r="U784" s="170"/>
      <c r="V784" s="170"/>
      <c r="W784" s="170"/>
      <c r="X784" s="117"/>
      <c r="Y784" s="171"/>
      <c r="Z784" s="171"/>
      <c r="AA784" s="171"/>
      <c r="AB784" s="171"/>
      <c r="AC784" s="171"/>
      <c r="AD784" s="171"/>
      <c r="AE784" s="171"/>
      <c r="AF784" s="171"/>
      <c r="AG784" s="171"/>
      <c r="AH784" s="171"/>
      <c r="AI784" s="171"/>
    </row>
    <row r="785" spans="1:35" s="172" customFormat="1" hidden="1" x14ac:dyDescent="0.2">
      <c r="A785" s="139"/>
      <c r="B785" s="140"/>
      <c r="C785" s="140"/>
      <c r="D785" s="140"/>
      <c r="E785" s="141"/>
      <c r="F785" s="593"/>
      <c r="G785" s="143"/>
      <c r="H785" s="166">
        <v>42142500</v>
      </c>
      <c r="I785" s="180" t="s">
        <v>1066</v>
      </c>
      <c r="J785" s="169"/>
      <c r="K785" s="169"/>
      <c r="L785" s="169"/>
      <c r="M785" s="146"/>
      <c r="N785" s="184"/>
      <c r="O785" s="169"/>
      <c r="P785" s="146"/>
      <c r="Q785" s="146">
        <f t="shared" si="18"/>
        <v>0</v>
      </c>
      <c r="R785" s="182" t="s">
        <v>4741</v>
      </c>
      <c r="S785" s="226"/>
      <c r="T785" s="676"/>
      <c r="U785" s="170"/>
      <c r="V785" s="170"/>
      <c r="W785" s="170"/>
      <c r="X785" s="117"/>
      <c r="Y785" s="171"/>
      <c r="Z785" s="171"/>
      <c r="AA785" s="171"/>
      <c r="AB785" s="171"/>
      <c r="AC785" s="171"/>
      <c r="AD785" s="171"/>
      <c r="AE785" s="171"/>
      <c r="AF785" s="171"/>
      <c r="AG785" s="171"/>
      <c r="AH785" s="171"/>
      <c r="AI785" s="171"/>
    </row>
    <row r="786" spans="1:35" s="172" customFormat="1" hidden="1" x14ac:dyDescent="0.2">
      <c r="A786" s="139"/>
      <c r="B786" s="140"/>
      <c r="C786" s="140"/>
      <c r="D786" s="140"/>
      <c r="E786" s="141"/>
      <c r="F786" s="593"/>
      <c r="G786" s="143"/>
      <c r="H786" s="166">
        <v>42142500</v>
      </c>
      <c r="I786" s="180" t="s">
        <v>1067</v>
      </c>
      <c r="J786" s="169"/>
      <c r="K786" s="169"/>
      <c r="L786" s="169"/>
      <c r="M786" s="146"/>
      <c r="N786" s="184"/>
      <c r="O786" s="169"/>
      <c r="P786" s="146"/>
      <c r="Q786" s="146">
        <f t="shared" si="18"/>
        <v>0</v>
      </c>
      <c r="R786" s="182" t="s">
        <v>4741</v>
      </c>
      <c r="S786" s="226"/>
      <c r="T786" s="676"/>
      <c r="U786" s="170"/>
      <c r="V786" s="170"/>
      <c r="W786" s="170"/>
      <c r="X786" s="117"/>
      <c r="Y786" s="171"/>
      <c r="Z786" s="171"/>
      <c r="AA786" s="171"/>
      <c r="AB786" s="171"/>
      <c r="AC786" s="171"/>
      <c r="AD786" s="171"/>
      <c r="AE786" s="171"/>
      <c r="AF786" s="171"/>
      <c r="AG786" s="171"/>
      <c r="AH786" s="171"/>
      <c r="AI786" s="171"/>
    </row>
    <row r="787" spans="1:35" s="172" customFormat="1" hidden="1" x14ac:dyDescent="0.2">
      <c r="A787" s="139"/>
      <c r="B787" s="140"/>
      <c r="C787" s="140"/>
      <c r="D787" s="140"/>
      <c r="E787" s="141"/>
      <c r="F787" s="593"/>
      <c r="G787" s="143"/>
      <c r="H787" s="166">
        <v>42142500</v>
      </c>
      <c r="I787" s="180" t="s">
        <v>1149</v>
      </c>
      <c r="J787" s="169"/>
      <c r="K787" s="169"/>
      <c r="L787" s="169"/>
      <c r="M787" s="146"/>
      <c r="N787" s="184"/>
      <c r="O787" s="169"/>
      <c r="P787" s="146"/>
      <c r="Q787" s="146">
        <f t="shared" si="18"/>
        <v>0</v>
      </c>
      <c r="R787" s="182" t="s">
        <v>4741</v>
      </c>
      <c r="S787" s="226"/>
      <c r="T787" s="676"/>
      <c r="U787" s="170"/>
      <c r="V787" s="170"/>
      <c r="W787" s="170"/>
      <c r="X787" s="117"/>
      <c r="Y787" s="171"/>
      <c r="Z787" s="171"/>
      <c r="AA787" s="171"/>
      <c r="AB787" s="171"/>
      <c r="AC787" s="171"/>
      <c r="AD787" s="171"/>
      <c r="AE787" s="171"/>
      <c r="AF787" s="171"/>
      <c r="AG787" s="171"/>
      <c r="AH787" s="171"/>
      <c r="AI787" s="171"/>
    </row>
    <row r="788" spans="1:35" s="172" customFormat="1" hidden="1" x14ac:dyDescent="0.2">
      <c r="A788" s="139"/>
      <c r="B788" s="140"/>
      <c r="C788" s="140"/>
      <c r="D788" s="140"/>
      <c r="E788" s="141"/>
      <c r="F788" s="593"/>
      <c r="G788" s="143"/>
      <c r="H788" s="166">
        <v>42142500</v>
      </c>
      <c r="I788" s="180" t="s">
        <v>1150</v>
      </c>
      <c r="J788" s="169"/>
      <c r="K788" s="169"/>
      <c r="L788" s="169"/>
      <c r="M788" s="146"/>
      <c r="N788" s="184"/>
      <c r="O788" s="169"/>
      <c r="P788" s="146"/>
      <c r="Q788" s="146">
        <f t="shared" si="18"/>
        <v>0</v>
      </c>
      <c r="R788" s="182" t="s">
        <v>4741</v>
      </c>
      <c r="S788" s="226"/>
      <c r="T788" s="676"/>
      <c r="U788" s="170"/>
      <c r="V788" s="170"/>
      <c r="W788" s="170"/>
      <c r="X788" s="117"/>
      <c r="Y788" s="171"/>
      <c r="Z788" s="171"/>
      <c r="AA788" s="171"/>
      <c r="AB788" s="171"/>
      <c r="AC788" s="171"/>
      <c r="AD788" s="171"/>
      <c r="AE788" s="171"/>
      <c r="AF788" s="171"/>
      <c r="AG788" s="171"/>
      <c r="AH788" s="171"/>
      <c r="AI788" s="171"/>
    </row>
    <row r="789" spans="1:35" s="172" customFormat="1" ht="30.75" hidden="1" customHeight="1" x14ac:dyDescent="0.2">
      <c r="A789" s="167">
        <v>2</v>
      </c>
      <c r="B789" s="647">
        <v>0</v>
      </c>
      <c r="C789" s="647">
        <v>4</v>
      </c>
      <c r="D789" s="647">
        <v>4</v>
      </c>
      <c r="E789" s="163" t="s">
        <v>3862</v>
      </c>
      <c r="F789" s="593" t="s">
        <v>4675</v>
      </c>
      <c r="G789" s="143"/>
      <c r="H789" s="166">
        <v>42151900</v>
      </c>
      <c r="I789" s="180" t="s">
        <v>5036</v>
      </c>
      <c r="J789" s="169"/>
      <c r="K789" s="169"/>
      <c r="L789" s="169"/>
      <c r="M789" s="146"/>
      <c r="N789" s="184" t="s">
        <v>5037</v>
      </c>
      <c r="O789" s="169">
        <v>10</v>
      </c>
      <c r="P789" s="146"/>
      <c r="Q789" s="146">
        <f>+P789</f>
        <v>0</v>
      </c>
      <c r="R789" s="182" t="s">
        <v>4741</v>
      </c>
      <c r="S789" s="226"/>
      <c r="T789" s="676" t="s">
        <v>4687</v>
      </c>
      <c r="U789" s="170"/>
      <c r="V789" s="170"/>
      <c r="W789" s="170"/>
      <c r="X789" s="117"/>
      <c r="Y789" s="171"/>
      <c r="Z789" s="171"/>
      <c r="AA789" s="171"/>
      <c r="AB789" s="171"/>
      <c r="AC789" s="171"/>
      <c r="AD789" s="171"/>
      <c r="AE789" s="171"/>
      <c r="AF789" s="171"/>
      <c r="AG789" s="171"/>
      <c r="AH789" s="171"/>
      <c r="AI789" s="171"/>
    </row>
    <row r="790" spans="1:35" s="172" customFormat="1" ht="24" hidden="1" x14ac:dyDescent="0.2">
      <c r="A790" s="167">
        <v>2</v>
      </c>
      <c r="B790" s="647">
        <v>0</v>
      </c>
      <c r="C790" s="647">
        <v>4</v>
      </c>
      <c r="D790" s="647">
        <v>4</v>
      </c>
      <c r="E790" s="163" t="s">
        <v>3862</v>
      </c>
      <c r="F790" s="593" t="s">
        <v>4675</v>
      </c>
      <c r="G790" s="143"/>
      <c r="H790" s="166">
        <v>42142500</v>
      </c>
      <c r="I790" s="180" t="s">
        <v>4935</v>
      </c>
      <c r="J790" s="169"/>
      <c r="K790" s="169"/>
      <c r="L790" s="169"/>
      <c r="M790" s="146"/>
      <c r="N790" s="184" t="s">
        <v>4889</v>
      </c>
      <c r="O790" s="169">
        <v>2</v>
      </c>
      <c r="P790" s="146"/>
      <c r="Q790" s="146">
        <f t="shared" ref="Q790:Q853" si="19">+P790</f>
        <v>0</v>
      </c>
      <c r="R790" s="182" t="s">
        <v>4741</v>
      </c>
      <c r="S790" s="226"/>
      <c r="T790" s="676" t="s">
        <v>4687</v>
      </c>
      <c r="U790" s="170"/>
      <c r="V790" s="170"/>
      <c r="W790" s="170"/>
      <c r="X790" s="117"/>
      <c r="Y790" s="171"/>
      <c r="Z790" s="171"/>
      <c r="AA790" s="171"/>
      <c r="AB790" s="171"/>
      <c r="AC790" s="171"/>
      <c r="AD790" s="171"/>
      <c r="AE790" s="171"/>
      <c r="AF790" s="171"/>
      <c r="AG790" s="171"/>
      <c r="AH790" s="171"/>
      <c r="AI790" s="171"/>
    </row>
    <row r="791" spans="1:35" s="172" customFormat="1" ht="24" hidden="1" customHeight="1" x14ac:dyDescent="0.2">
      <c r="A791" s="167">
        <v>2</v>
      </c>
      <c r="B791" s="647">
        <v>0</v>
      </c>
      <c r="C791" s="647">
        <v>4</v>
      </c>
      <c r="D791" s="647">
        <v>4</v>
      </c>
      <c r="E791" s="163" t="s">
        <v>3862</v>
      </c>
      <c r="F791" s="593" t="s">
        <v>4675</v>
      </c>
      <c r="G791" s="143"/>
      <c r="H791" s="166">
        <v>42142500</v>
      </c>
      <c r="I791" s="180" t="s">
        <v>2753</v>
      </c>
      <c r="J791" s="169"/>
      <c r="K791" s="169"/>
      <c r="L791" s="169"/>
      <c r="M791" s="146"/>
      <c r="N791" s="184"/>
      <c r="O791" s="169"/>
      <c r="P791" s="146"/>
      <c r="Q791" s="146">
        <f t="shared" si="19"/>
        <v>0</v>
      </c>
      <c r="R791" s="182" t="s">
        <v>4741</v>
      </c>
      <c r="S791" s="226"/>
      <c r="T791" s="676" t="s">
        <v>4687</v>
      </c>
      <c r="U791" s="170"/>
      <c r="V791" s="170"/>
      <c r="W791" s="170"/>
      <c r="X791" s="117"/>
      <c r="Y791" s="171"/>
      <c r="Z791" s="171"/>
      <c r="AA791" s="171"/>
      <c r="AB791" s="171"/>
      <c r="AC791" s="171"/>
      <c r="AD791" s="171"/>
      <c r="AE791" s="171"/>
      <c r="AF791" s="171"/>
      <c r="AG791" s="171"/>
      <c r="AH791" s="171"/>
      <c r="AI791" s="171"/>
    </row>
    <row r="792" spans="1:35" s="172" customFormat="1" ht="24" hidden="1" x14ac:dyDescent="0.2">
      <c r="A792" s="167">
        <v>2</v>
      </c>
      <c r="B792" s="647">
        <v>0</v>
      </c>
      <c r="C792" s="647">
        <v>4</v>
      </c>
      <c r="D792" s="647">
        <v>4</v>
      </c>
      <c r="E792" s="163" t="s">
        <v>3862</v>
      </c>
      <c r="F792" s="593" t="s">
        <v>4675</v>
      </c>
      <c r="G792" s="143"/>
      <c r="H792" s="166">
        <v>42142500</v>
      </c>
      <c r="I792" s="180" t="s">
        <v>1152</v>
      </c>
      <c r="J792" s="169"/>
      <c r="K792" s="169"/>
      <c r="L792" s="169"/>
      <c r="M792" s="146"/>
      <c r="N792" s="184"/>
      <c r="O792" s="169"/>
      <c r="P792" s="146"/>
      <c r="Q792" s="146">
        <f t="shared" si="19"/>
        <v>0</v>
      </c>
      <c r="R792" s="182" t="s">
        <v>4741</v>
      </c>
      <c r="S792" s="226"/>
      <c r="T792" s="676" t="s">
        <v>4687</v>
      </c>
      <c r="U792" s="170"/>
      <c r="V792" s="170"/>
      <c r="W792" s="170"/>
      <c r="X792" s="117"/>
      <c r="Y792" s="171"/>
      <c r="Z792" s="171"/>
      <c r="AA792" s="171"/>
      <c r="AB792" s="171"/>
      <c r="AC792" s="171"/>
      <c r="AD792" s="171"/>
      <c r="AE792" s="171"/>
      <c r="AF792" s="171"/>
      <c r="AG792" s="171"/>
      <c r="AH792" s="171"/>
      <c r="AI792" s="171"/>
    </row>
    <row r="793" spans="1:35" s="172" customFormat="1" ht="24" hidden="1" x14ac:dyDescent="0.2">
      <c r="A793" s="167">
        <v>2</v>
      </c>
      <c r="B793" s="647">
        <v>0</v>
      </c>
      <c r="C793" s="647">
        <v>4</v>
      </c>
      <c r="D793" s="647">
        <v>4</v>
      </c>
      <c r="E793" s="163" t="s">
        <v>3862</v>
      </c>
      <c r="F793" s="593" t="s">
        <v>4675</v>
      </c>
      <c r="G793" s="143"/>
      <c r="H793" s="166">
        <v>42142500</v>
      </c>
      <c r="I793" s="180" t="s">
        <v>1153</v>
      </c>
      <c r="J793" s="169"/>
      <c r="K793" s="169"/>
      <c r="L793" s="169"/>
      <c r="M793" s="146"/>
      <c r="N793" s="184"/>
      <c r="O793" s="169"/>
      <c r="P793" s="146"/>
      <c r="Q793" s="146">
        <f t="shared" si="19"/>
        <v>0</v>
      </c>
      <c r="R793" s="182" t="s">
        <v>4741</v>
      </c>
      <c r="S793" s="226"/>
      <c r="T793" s="676" t="s">
        <v>4687</v>
      </c>
      <c r="U793" s="170"/>
      <c r="V793" s="170"/>
      <c r="W793" s="170"/>
      <c r="X793" s="117"/>
      <c r="Y793" s="171"/>
      <c r="Z793" s="171"/>
      <c r="AA793" s="171"/>
      <c r="AB793" s="171"/>
      <c r="AC793" s="171"/>
      <c r="AD793" s="171"/>
      <c r="AE793" s="171"/>
      <c r="AF793" s="171"/>
      <c r="AG793" s="171"/>
      <c r="AH793" s="171"/>
      <c r="AI793" s="171"/>
    </row>
    <row r="794" spans="1:35" s="172" customFormat="1" ht="24" hidden="1" x14ac:dyDescent="0.2">
      <c r="A794" s="167">
        <v>2</v>
      </c>
      <c r="B794" s="647">
        <v>0</v>
      </c>
      <c r="C794" s="647">
        <v>4</v>
      </c>
      <c r="D794" s="647">
        <v>4</v>
      </c>
      <c r="E794" s="163" t="s">
        <v>3862</v>
      </c>
      <c r="F794" s="593" t="s">
        <v>4675</v>
      </c>
      <c r="G794" s="143"/>
      <c r="H794" s="166">
        <v>42142500</v>
      </c>
      <c r="I794" s="180" t="s">
        <v>2754</v>
      </c>
      <c r="J794" s="169"/>
      <c r="K794" s="169"/>
      <c r="L794" s="169"/>
      <c r="M794" s="146"/>
      <c r="N794" s="184" t="s">
        <v>4780</v>
      </c>
      <c r="O794" s="169"/>
      <c r="P794" s="146"/>
      <c r="Q794" s="146">
        <f t="shared" si="19"/>
        <v>0</v>
      </c>
      <c r="R794" s="182" t="s">
        <v>4741</v>
      </c>
      <c r="S794" s="226"/>
      <c r="T794" s="676" t="s">
        <v>4687</v>
      </c>
      <c r="U794" s="170"/>
      <c r="V794" s="170"/>
      <c r="W794" s="170"/>
      <c r="X794" s="117"/>
      <c r="Y794" s="171"/>
      <c r="Z794" s="171"/>
      <c r="AA794" s="171"/>
      <c r="AB794" s="171"/>
      <c r="AC794" s="171"/>
      <c r="AD794" s="171"/>
      <c r="AE794" s="171"/>
      <c r="AF794" s="171"/>
      <c r="AG794" s="171"/>
      <c r="AH794" s="171"/>
      <c r="AI794" s="171"/>
    </row>
    <row r="795" spans="1:35" s="172" customFormat="1" ht="24" hidden="1" x14ac:dyDescent="0.2">
      <c r="A795" s="167">
        <v>2</v>
      </c>
      <c r="B795" s="647">
        <v>0</v>
      </c>
      <c r="C795" s="647">
        <v>4</v>
      </c>
      <c r="D795" s="647">
        <v>4</v>
      </c>
      <c r="E795" s="163" t="s">
        <v>3862</v>
      </c>
      <c r="F795" s="593" t="s">
        <v>4675</v>
      </c>
      <c r="G795" s="143"/>
      <c r="H795" s="166">
        <v>42142500</v>
      </c>
      <c r="I795" s="180" t="s">
        <v>1154</v>
      </c>
      <c r="J795" s="169"/>
      <c r="K795" s="169"/>
      <c r="L795" s="169"/>
      <c r="M795" s="146"/>
      <c r="N795" s="184"/>
      <c r="O795" s="169"/>
      <c r="P795" s="146"/>
      <c r="Q795" s="146">
        <f t="shared" si="19"/>
        <v>0</v>
      </c>
      <c r="R795" s="182" t="s">
        <v>4741</v>
      </c>
      <c r="S795" s="226"/>
      <c r="T795" s="676" t="s">
        <v>4687</v>
      </c>
      <c r="U795" s="170"/>
      <c r="V795" s="170"/>
      <c r="W795" s="170"/>
      <c r="X795" s="117"/>
      <c r="Y795" s="171"/>
      <c r="Z795" s="171"/>
      <c r="AA795" s="171"/>
      <c r="AB795" s="171"/>
      <c r="AC795" s="171"/>
      <c r="AD795" s="171"/>
      <c r="AE795" s="171"/>
      <c r="AF795" s="171"/>
      <c r="AG795" s="171"/>
      <c r="AH795" s="171"/>
      <c r="AI795" s="171"/>
    </row>
    <row r="796" spans="1:35" s="172" customFormat="1" ht="24" hidden="1" x14ac:dyDescent="0.2">
      <c r="A796" s="167">
        <v>2</v>
      </c>
      <c r="B796" s="647">
        <v>0</v>
      </c>
      <c r="C796" s="647">
        <v>4</v>
      </c>
      <c r="D796" s="647">
        <v>4</v>
      </c>
      <c r="E796" s="163" t="s">
        <v>3862</v>
      </c>
      <c r="F796" s="593" t="s">
        <v>4675</v>
      </c>
      <c r="G796" s="143"/>
      <c r="H796" s="166">
        <v>42142500</v>
      </c>
      <c r="I796" s="180" t="s">
        <v>2755</v>
      </c>
      <c r="J796" s="169"/>
      <c r="K796" s="169"/>
      <c r="L796" s="169"/>
      <c r="M796" s="146"/>
      <c r="N796" s="184"/>
      <c r="O796" s="169"/>
      <c r="P796" s="146"/>
      <c r="Q796" s="146">
        <f t="shared" si="19"/>
        <v>0</v>
      </c>
      <c r="R796" s="182" t="s">
        <v>4741</v>
      </c>
      <c r="S796" s="226"/>
      <c r="T796" s="676" t="s">
        <v>4687</v>
      </c>
      <c r="U796" s="170"/>
      <c r="V796" s="170"/>
      <c r="W796" s="170"/>
      <c r="X796" s="117"/>
      <c r="Y796" s="171"/>
      <c r="Z796" s="171"/>
      <c r="AA796" s="171"/>
      <c r="AB796" s="171"/>
      <c r="AC796" s="171"/>
      <c r="AD796" s="171"/>
      <c r="AE796" s="171"/>
      <c r="AF796" s="171"/>
      <c r="AG796" s="171"/>
      <c r="AH796" s="171"/>
      <c r="AI796" s="171"/>
    </row>
    <row r="797" spans="1:35" s="172" customFormat="1" ht="24" hidden="1" x14ac:dyDescent="0.2">
      <c r="A797" s="167">
        <v>2</v>
      </c>
      <c r="B797" s="647">
        <v>0</v>
      </c>
      <c r="C797" s="647">
        <v>4</v>
      </c>
      <c r="D797" s="647">
        <v>4</v>
      </c>
      <c r="E797" s="163" t="s">
        <v>3862</v>
      </c>
      <c r="F797" s="593" t="s">
        <v>4675</v>
      </c>
      <c r="G797" s="143"/>
      <c r="H797" s="166">
        <v>42142500</v>
      </c>
      <c r="I797" s="180" t="s">
        <v>2756</v>
      </c>
      <c r="J797" s="169"/>
      <c r="K797" s="169"/>
      <c r="L797" s="169"/>
      <c r="M797" s="146"/>
      <c r="N797" s="184"/>
      <c r="O797" s="169"/>
      <c r="P797" s="146"/>
      <c r="Q797" s="146">
        <f t="shared" si="19"/>
        <v>0</v>
      </c>
      <c r="R797" s="182" t="s">
        <v>4741</v>
      </c>
      <c r="S797" s="226"/>
      <c r="T797" s="676" t="s">
        <v>4687</v>
      </c>
      <c r="U797" s="170"/>
      <c r="V797" s="170"/>
      <c r="W797" s="170"/>
      <c r="X797" s="117"/>
      <c r="Y797" s="171"/>
      <c r="Z797" s="171"/>
      <c r="AA797" s="171"/>
      <c r="AB797" s="171"/>
      <c r="AC797" s="171"/>
      <c r="AD797" s="171"/>
      <c r="AE797" s="171"/>
      <c r="AF797" s="171"/>
      <c r="AG797" s="171"/>
      <c r="AH797" s="171"/>
      <c r="AI797" s="171"/>
    </row>
    <row r="798" spans="1:35" s="172" customFormat="1" ht="24" hidden="1" x14ac:dyDescent="0.2">
      <c r="A798" s="167">
        <v>2</v>
      </c>
      <c r="B798" s="647">
        <v>0</v>
      </c>
      <c r="C798" s="647">
        <v>4</v>
      </c>
      <c r="D798" s="647">
        <v>4</v>
      </c>
      <c r="E798" s="163" t="s">
        <v>3862</v>
      </c>
      <c r="F798" s="593" t="s">
        <v>4675</v>
      </c>
      <c r="G798" s="143"/>
      <c r="H798" s="166">
        <v>42142500</v>
      </c>
      <c r="I798" s="180" t="s">
        <v>2757</v>
      </c>
      <c r="J798" s="169"/>
      <c r="K798" s="169"/>
      <c r="L798" s="169"/>
      <c r="M798" s="146"/>
      <c r="N798" s="184"/>
      <c r="O798" s="169"/>
      <c r="P798" s="146"/>
      <c r="Q798" s="146">
        <f t="shared" si="19"/>
        <v>0</v>
      </c>
      <c r="R798" s="182" t="s">
        <v>4741</v>
      </c>
      <c r="S798" s="226"/>
      <c r="T798" s="676" t="s">
        <v>4687</v>
      </c>
      <c r="U798" s="170"/>
      <c r="V798" s="170"/>
      <c r="W798" s="170"/>
      <c r="X798" s="117"/>
      <c r="Y798" s="171"/>
      <c r="Z798" s="171"/>
      <c r="AA798" s="171"/>
      <c r="AB798" s="171"/>
      <c r="AC798" s="171"/>
      <c r="AD798" s="171"/>
      <c r="AE798" s="171"/>
      <c r="AF798" s="171"/>
      <c r="AG798" s="171"/>
      <c r="AH798" s="171"/>
      <c r="AI798" s="171"/>
    </row>
    <row r="799" spans="1:35" s="172" customFormat="1" ht="24" hidden="1" x14ac:dyDescent="0.2">
      <c r="A799" s="167">
        <v>2</v>
      </c>
      <c r="B799" s="647">
        <v>0</v>
      </c>
      <c r="C799" s="647">
        <v>4</v>
      </c>
      <c r="D799" s="647">
        <v>4</v>
      </c>
      <c r="E799" s="163" t="s">
        <v>3862</v>
      </c>
      <c r="F799" s="593" t="s">
        <v>4675</v>
      </c>
      <c r="G799" s="143"/>
      <c r="H799" s="166">
        <v>42142500</v>
      </c>
      <c r="I799" s="180" t="s">
        <v>2758</v>
      </c>
      <c r="J799" s="169"/>
      <c r="K799" s="169"/>
      <c r="L799" s="169"/>
      <c r="M799" s="146"/>
      <c r="N799" s="184"/>
      <c r="O799" s="169"/>
      <c r="P799" s="146"/>
      <c r="Q799" s="146">
        <f t="shared" si="19"/>
        <v>0</v>
      </c>
      <c r="R799" s="182" t="s">
        <v>4741</v>
      </c>
      <c r="S799" s="226"/>
      <c r="T799" s="676" t="s">
        <v>4687</v>
      </c>
      <c r="U799" s="170"/>
      <c r="V799" s="170"/>
      <c r="W799" s="170"/>
      <c r="X799" s="117"/>
      <c r="Y799" s="171"/>
      <c r="Z799" s="171"/>
      <c r="AA799" s="171"/>
      <c r="AB799" s="171"/>
      <c r="AC799" s="171"/>
      <c r="AD799" s="171"/>
      <c r="AE799" s="171"/>
      <c r="AF799" s="171"/>
      <c r="AG799" s="171"/>
      <c r="AH799" s="171"/>
      <c r="AI799" s="171"/>
    </row>
    <row r="800" spans="1:35" s="172" customFormat="1" ht="24" hidden="1" x14ac:dyDescent="0.2">
      <c r="A800" s="167">
        <v>2</v>
      </c>
      <c r="B800" s="647">
        <v>0</v>
      </c>
      <c r="C800" s="647">
        <v>4</v>
      </c>
      <c r="D800" s="647">
        <v>4</v>
      </c>
      <c r="E800" s="163" t="s">
        <v>3862</v>
      </c>
      <c r="F800" s="593" t="s">
        <v>4675</v>
      </c>
      <c r="G800" s="143"/>
      <c r="H800" s="166">
        <v>42142500</v>
      </c>
      <c r="I800" s="180" t="s">
        <v>1155</v>
      </c>
      <c r="J800" s="169"/>
      <c r="K800" s="169"/>
      <c r="L800" s="169"/>
      <c r="M800" s="146"/>
      <c r="N800" s="184"/>
      <c r="O800" s="169"/>
      <c r="P800" s="146"/>
      <c r="Q800" s="146">
        <f t="shared" si="19"/>
        <v>0</v>
      </c>
      <c r="R800" s="182" t="s">
        <v>4741</v>
      </c>
      <c r="S800" s="226"/>
      <c r="T800" s="676" t="s">
        <v>4687</v>
      </c>
      <c r="U800" s="170"/>
      <c r="V800" s="170"/>
      <c r="W800" s="170"/>
      <c r="X800" s="117"/>
      <c r="Y800" s="171"/>
      <c r="Z800" s="171"/>
      <c r="AA800" s="171"/>
      <c r="AB800" s="171"/>
      <c r="AC800" s="171"/>
      <c r="AD800" s="171"/>
      <c r="AE800" s="171"/>
      <c r="AF800" s="171"/>
      <c r="AG800" s="171"/>
      <c r="AH800" s="171"/>
      <c r="AI800" s="171"/>
    </row>
    <row r="801" spans="1:35" s="172" customFormat="1" ht="24" hidden="1" x14ac:dyDescent="0.2">
      <c r="A801" s="167">
        <v>2</v>
      </c>
      <c r="B801" s="647">
        <v>0</v>
      </c>
      <c r="C801" s="647">
        <v>4</v>
      </c>
      <c r="D801" s="647">
        <v>4</v>
      </c>
      <c r="E801" s="163" t="s">
        <v>3862</v>
      </c>
      <c r="F801" s="593" t="s">
        <v>4675</v>
      </c>
      <c r="G801" s="143"/>
      <c r="H801" s="166">
        <v>42142500</v>
      </c>
      <c r="I801" s="180" t="s">
        <v>1156</v>
      </c>
      <c r="J801" s="169"/>
      <c r="K801" s="169"/>
      <c r="L801" s="169"/>
      <c r="M801" s="146"/>
      <c r="N801" s="184"/>
      <c r="O801" s="169"/>
      <c r="P801" s="146"/>
      <c r="Q801" s="146">
        <f t="shared" si="19"/>
        <v>0</v>
      </c>
      <c r="R801" s="182" t="s">
        <v>4741</v>
      </c>
      <c r="S801" s="226"/>
      <c r="T801" s="676" t="s">
        <v>4687</v>
      </c>
      <c r="U801" s="170"/>
      <c r="V801" s="170"/>
      <c r="W801" s="170"/>
      <c r="X801" s="117"/>
      <c r="Y801" s="171"/>
      <c r="Z801" s="171"/>
      <c r="AA801" s="171"/>
      <c r="AB801" s="171"/>
      <c r="AC801" s="171"/>
      <c r="AD801" s="171"/>
      <c r="AE801" s="171"/>
      <c r="AF801" s="171"/>
      <c r="AG801" s="171"/>
      <c r="AH801" s="171"/>
      <c r="AI801" s="171"/>
    </row>
    <row r="802" spans="1:35" s="172" customFormat="1" ht="24" hidden="1" x14ac:dyDescent="0.2">
      <c r="A802" s="167">
        <v>2</v>
      </c>
      <c r="B802" s="647">
        <v>0</v>
      </c>
      <c r="C802" s="647">
        <v>4</v>
      </c>
      <c r="D802" s="647">
        <v>4</v>
      </c>
      <c r="E802" s="163" t="s">
        <v>3862</v>
      </c>
      <c r="F802" s="593" t="s">
        <v>4675</v>
      </c>
      <c r="G802" s="143"/>
      <c r="H802" s="166">
        <v>42142500</v>
      </c>
      <c r="I802" s="180"/>
      <c r="J802" s="169"/>
      <c r="K802" s="169"/>
      <c r="L802" s="169"/>
      <c r="M802" s="146"/>
      <c r="N802" s="184"/>
      <c r="O802" s="169"/>
      <c r="P802" s="146"/>
      <c r="Q802" s="146">
        <f t="shared" si="19"/>
        <v>0</v>
      </c>
      <c r="R802" s="182" t="s">
        <v>4741</v>
      </c>
      <c r="S802" s="226"/>
      <c r="T802" s="676" t="s">
        <v>4687</v>
      </c>
      <c r="U802" s="170"/>
      <c r="V802" s="170"/>
      <c r="W802" s="170"/>
      <c r="X802" s="117"/>
      <c r="Y802" s="171"/>
      <c r="Z802" s="171"/>
      <c r="AA802" s="171"/>
      <c r="AB802" s="171"/>
      <c r="AC802" s="171"/>
      <c r="AD802" s="171"/>
      <c r="AE802" s="171"/>
      <c r="AF802" s="171"/>
      <c r="AG802" s="171"/>
      <c r="AH802" s="171"/>
      <c r="AI802" s="171"/>
    </row>
    <row r="803" spans="1:35" s="172" customFormat="1" ht="24" hidden="1" x14ac:dyDescent="0.2">
      <c r="A803" s="167">
        <v>2</v>
      </c>
      <c r="B803" s="647">
        <v>0</v>
      </c>
      <c r="C803" s="647">
        <v>4</v>
      </c>
      <c r="D803" s="647">
        <v>4</v>
      </c>
      <c r="E803" s="163" t="s">
        <v>3862</v>
      </c>
      <c r="F803" s="593" t="s">
        <v>4675</v>
      </c>
      <c r="G803" s="143"/>
      <c r="H803" s="166">
        <v>42142500</v>
      </c>
      <c r="I803" s="180" t="s">
        <v>2759</v>
      </c>
      <c r="J803" s="169"/>
      <c r="K803" s="169"/>
      <c r="L803" s="169"/>
      <c r="M803" s="146"/>
      <c r="N803" s="184"/>
      <c r="O803" s="169"/>
      <c r="P803" s="146"/>
      <c r="Q803" s="146">
        <f t="shared" si="19"/>
        <v>0</v>
      </c>
      <c r="R803" s="182" t="s">
        <v>4741</v>
      </c>
      <c r="S803" s="226"/>
      <c r="T803" s="676" t="s">
        <v>4687</v>
      </c>
      <c r="U803" s="170"/>
      <c r="V803" s="170"/>
      <c r="W803" s="170"/>
      <c r="X803" s="117"/>
      <c r="Y803" s="171"/>
      <c r="Z803" s="171"/>
      <c r="AA803" s="171"/>
      <c r="AB803" s="171"/>
      <c r="AC803" s="171"/>
      <c r="AD803" s="171"/>
      <c r="AE803" s="171"/>
      <c r="AF803" s="171"/>
      <c r="AG803" s="171"/>
      <c r="AH803" s="171"/>
      <c r="AI803" s="171"/>
    </row>
    <row r="804" spans="1:35" s="172" customFormat="1" ht="24" hidden="1" x14ac:dyDescent="0.2">
      <c r="A804" s="167">
        <v>2</v>
      </c>
      <c r="B804" s="647">
        <v>0</v>
      </c>
      <c r="C804" s="647">
        <v>4</v>
      </c>
      <c r="D804" s="647">
        <v>4</v>
      </c>
      <c r="E804" s="163" t="s">
        <v>3862</v>
      </c>
      <c r="F804" s="593" t="s">
        <v>4675</v>
      </c>
      <c r="G804" s="143"/>
      <c r="H804" s="166">
        <v>42142500</v>
      </c>
      <c r="I804" s="180" t="s">
        <v>2760</v>
      </c>
      <c r="J804" s="169"/>
      <c r="K804" s="169"/>
      <c r="L804" s="169"/>
      <c r="M804" s="146"/>
      <c r="N804" s="184"/>
      <c r="O804" s="169"/>
      <c r="P804" s="146"/>
      <c r="Q804" s="146">
        <f t="shared" si="19"/>
        <v>0</v>
      </c>
      <c r="R804" s="182" t="s">
        <v>4741</v>
      </c>
      <c r="S804" s="226"/>
      <c r="T804" s="676" t="s">
        <v>4687</v>
      </c>
      <c r="U804" s="170"/>
      <c r="V804" s="170"/>
      <c r="W804" s="170"/>
      <c r="X804" s="117"/>
      <c r="Y804" s="171"/>
      <c r="Z804" s="171"/>
      <c r="AA804" s="171"/>
      <c r="AB804" s="171"/>
      <c r="AC804" s="171"/>
      <c r="AD804" s="171"/>
      <c r="AE804" s="171"/>
      <c r="AF804" s="171"/>
      <c r="AG804" s="171"/>
      <c r="AH804" s="171"/>
      <c r="AI804" s="171"/>
    </row>
    <row r="805" spans="1:35" s="172" customFormat="1" ht="24" hidden="1" x14ac:dyDescent="0.2">
      <c r="A805" s="167">
        <v>2</v>
      </c>
      <c r="B805" s="647">
        <v>0</v>
      </c>
      <c r="C805" s="647">
        <v>4</v>
      </c>
      <c r="D805" s="647">
        <v>4</v>
      </c>
      <c r="E805" s="163" t="s">
        <v>3862</v>
      </c>
      <c r="F805" s="593" t="s">
        <v>4675</v>
      </c>
      <c r="G805" s="143"/>
      <c r="H805" s="166">
        <v>42142500</v>
      </c>
      <c r="I805" s="180" t="s">
        <v>2761</v>
      </c>
      <c r="J805" s="169"/>
      <c r="K805" s="169"/>
      <c r="L805" s="169"/>
      <c r="M805" s="146"/>
      <c r="N805" s="184"/>
      <c r="O805" s="169"/>
      <c r="P805" s="146"/>
      <c r="Q805" s="146">
        <f t="shared" si="19"/>
        <v>0</v>
      </c>
      <c r="R805" s="182" t="s">
        <v>4741</v>
      </c>
      <c r="S805" s="226"/>
      <c r="T805" s="676" t="s">
        <v>4687</v>
      </c>
      <c r="U805" s="170"/>
      <c r="V805" s="170"/>
      <c r="W805" s="170"/>
      <c r="X805" s="117"/>
      <c r="Y805" s="171"/>
      <c r="Z805" s="171"/>
      <c r="AA805" s="171"/>
      <c r="AB805" s="171"/>
      <c r="AC805" s="171"/>
      <c r="AD805" s="171"/>
      <c r="AE805" s="171"/>
      <c r="AF805" s="171"/>
      <c r="AG805" s="171"/>
      <c r="AH805" s="171"/>
      <c r="AI805" s="171"/>
    </row>
    <row r="806" spans="1:35" s="172" customFormat="1" ht="24" hidden="1" x14ac:dyDescent="0.2">
      <c r="A806" s="167">
        <v>2</v>
      </c>
      <c r="B806" s="647">
        <v>0</v>
      </c>
      <c r="C806" s="647">
        <v>4</v>
      </c>
      <c r="D806" s="647">
        <v>4</v>
      </c>
      <c r="E806" s="163" t="s">
        <v>3862</v>
      </c>
      <c r="F806" s="593" t="s">
        <v>4675</v>
      </c>
      <c r="G806" s="143"/>
      <c r="H806" s="166">
        <v>42142500</v>
      </c>
      <c r="I806" s="180" t="s">
        <v>2762</v>
      </c>
      <c r="J806" s="169"/>
      <c r="K806" s="169"/>
      <c r="L806" s="169"/>
      <c r="M806" s="146"/>
      <c r="N806" s="184"/>
      <c r="O806" s="169"/>
      <c r="P806" s="146"/>
      <c r="Q806" s="146">
        <f t="shared" si="19"/>
        <v>0</v>
      </c>
      <c r="R806" s="182" t="s">
        <v>4741</v>
      </c>
      <c r="S806" s="226"/>
      <c r="T806" s="676" t="s">
        <v>4687</v>
      </c>
      <c r="U806" s="170"/>
      <c r="V806" s="170"/>
      <c r="W806" s="170"/>
      <c r="X806" s="117"/>
      <c r="Y806" s="171"/>
      <c r="Z806" s="171"/>
      <c r="AA806" s="171"/>
      <c r="AB806" s="171"/>
      <c r="AC806" s="171"/>
      <c r="AD806" s="171"/>
      <c r="AE806" s="171"/>
      <c r="AF806" s="171"/>
      <c r="AG806" s="171"/>
      <c r="AH806" s="171"/>
      <c r="AI806" s="171"/>
    </row>
    <row r="807" spans="1:35" s="172" customFormat="1" ht="24" hidden="1" x14ac:dyDescent="0.2">
      <c r="A807" s="167">
        <v>2</v>
      </c>
      <c r="B807" s="647">
        <v>0</v>
      </c>
      <c r="C807" s="647">
        <v>4</v>
      </c>
      <c r="D807" s="647">
        <v>4</v>
      </c>
      <c r="E807" s="163" t="s">
        <v>3862</v>
      </c>
      <c r="F807" s="593" t="s">
        <v>4675</v>
      </c>
      <c r="G807" s="143"/>
      <c r="H807" s="166">
        <v>42142500</v>
      </c>
      <c r="I807" s="180" t="s">
        <v>1158</v>
      </c>
      <c r="J807" s="169"/>
      <c r="K807" s="169"/>
      <c r="L807" s="169"/>
      <c r="M807" s="146"/>
      <c r="N807" s="184"/>
      <c r="O807" s="169"/>
      <c r="P807" s="146"/>
      <c r="Q807" s="146">
        <f t="shared" si="19"/>
        <v>0</v>
      </c>
      <c r="R807" s="182" t="s">
        <v>4741</v>
      </c>
      <c r="S807" s="226"/>
      <c r="T807" s="676" t="s">
        <v>4687</v>
      </c>
      <c r="U807" s="170"/>
      <c r="V807" s="170"/>
      <c r="W807" s="170"/>
      <c r="X807" s="117"/>
      <c r="Y807" s="171"/>
      <c r="Z807" s="171"/>
      <c r="AA807" s="171"/>
      <c r="AB807" s="171"/>
      <c r="AC807" s="171"/>
      <c r="AD807" s="171"/>
      <c r="AE807" s="171"/>
      <c r="AF807" s="171"/>
      <c r="AG807" s="171"/>
      <c r="AH807" s="171"/>
      <c r="AI807" s="171"/>
    </row>
    <row r="808" spans="1:35" s="172" customFormat="1" ht="24" hidden="1" x14ac:dyDescent="0.2">
      <c r="A808" s="167">
        <v>2</v>
      </c>
      <c r="B808" s="647">
        <v>0</v>
      </c>
      <c r="C808" s="647">
        <v>4</v>
      </c>
      <c r="D808" s="647">
        <v>4</v>
      </c>
      <c r="E808" s="163" t="s">
        <v>3862</v>
      </c>
      <c r="F808" s="593" t="s">
        <v>4675</v>
      </c>
      <c r="G808" s="143"/>
      <c r="H808" s="166">
        <v>42142500</v>
      </c>
      <c r="I808" s="180" t="s">
        <v>1159</v>
      </c>
      <c r="J808" s="169"/>
      <c r="K808" s="169"/>
      <c r="L808" s="169"/>
      <c r="M808" s="146"/>
      <c r="N808" s="184"/>
      <c r="O808" s="169"/>
      <c r="P808" s="146"/>
      <c r="Q808" s="146">
        <f t="shared" si="19"/>
        <v>0</v>
      </c>
      <c r="R808" s="182" t="s">
        <v>4741</v>
      </c>
      <c r="S808" s="226"/>
      <c r="T808" s="676" t="s">
        <v>4687</v>
      </c>
      <c r="U808" s="170"/>
      <c r="V808" s="170"/>
      <c r="W808" s="170"/>
      <c r="X808" s="117"/>
      <c r="Y808" s="171"/>
      <c r="Z808" s="171"/>
      <c r="AA808" s="171"/>
      <c r="AB808" s="171"/>
      <c r="AC808" s="171"/>
      <c r="AD808" s="171"/>
      <c r="AE808" s="171"/>
      <c r="AF808" s="171"/>
      <c r="AG808" s="171"/>
      <c r="AH808" s="171"/>
      <c r="AI808" s="171"/>
    </row>
    <row r="809" spans="1:35" s="172" customFormat="1" ht="24" hidden="1" x14ac:dyDescent="0.2">
      <c r="A809" s="167">
        <v>2</v>
      </c>
      <c r="B809" s="647">
        <v>0</v>
      </c>
      <c r="C809" s="647">
        <v>4</v>
      </c>
      <c r="D809" s="647">
        <v>4</v>
      </c>
      <c r="E809" s="163" t="s">
        <v>3862</v>
      </c>
      <c r="F809" s="593" t="s">
        <v>4675</v>
      </c>
      <c r="G809" s="143"/>
      <c r="H809" s="166">
        <v>42142500</v>
      </c>
      <c r="I809" s="180" t="s">
        <v>1160</v>
      </c>
      <c r="J809" s="169"/>
      <c r="K809" s="169"/>
      <c r="L809" s="169"/>
      <c r="M809" s="146"/>
      <c r="N809" s="184"/>
      <c r="O809" s="169"/>
      <c r="P809" s="146"/>
      <c r="Q809" s="146">
        <f t="shared" si="19"/>
        <v>0</v>
      </c>
      <c r="R809" s="182" t="s">
        <v>4741</v>
      </c>
      <c r="S809" s="226"/>
      <c r="T809" s="676" t="s">
        <v>4687</v>
      </c>
      <c r="U809" s="170"/>
      <c r="V809" s="170"/>
      <c r="W809" s="170"/>
      <c r="X809" s="117"/>
      <c r="Y809" s="171"/>
      <c r="Z809" s="171"/>
      <c r="AA809" s="171"/>
      <c r="AB809" s="171"/>
      <c r="AC809" s="171"/>
      <c r="AD809" s="171"/>
      <c r="AE809" s="171"/>
      <c r="AF809" s="171"/>
      <c r="AG809" s="171"/>
      <c r="AH809" s="171"/>
      <c r="AI809" s="171"/>
    </row>
    <row r="810" spans="1:35" s="172" customFormat="1" ht="24" hidden="1" x14ac:dyDescent="0.2">
      <c r="A810" s="167">
        <v>2</v>
      </c>
      <c r="B810" s="647">
        <v>0</v>
      </c>
      <c r="C810" s="647">
        <v>4</v>
      </c>
      <c r="D810" s="647">
        <v>4</v>
      </c>
      <c r="E810" s="163" t="s">
        <v>3862</v>
      </c>
      <c r="F810" s="593" t="s">
        <v>4675</v>
      </c>
      <c r="G810" s="143"/>
      <c r="H810" s="166">
        <v>42142500</v>
      </c>
      <c r="I810" s="180" t="s">
        <v>1374</v>
      </c>
      <c r="J810" s="169"/>
      <c r="K810" s="169"/>
      <c r="L810" s="169"/>
      <c r="M810" s="146"/>
      <c r="N810" s="184"/>
      <c r="O810" s="169"/>
      <c r="P810" s="146"/>
      <c r="Q810" s="146">
        <f t="shared" si="19"/>
        <v>0</v>
      </c>
      <c r="R810" s="182" t="s">
        <v>4741</v>
      </c>
      <c r="S810" s="226"/>
      <c r="T810" s="676" t="s">
        <v>4687</v>
      </c>
      <c r="U810" s="170"/>
      <c r="V810" s="170"/>
      <c r="W810" s="170"/>
      <c r="X810" s="117"/>
      <c r="Y810" s="171"/>
      <c r="Z810" s="171"/>
      <c r="AA810" s="171"/>
      <c r="AB810" s="171"/>
      <c r="AC810" s="171"/>
      <c r="AD810" s="171"/>
      <c r="AE810" s="171"/>
      <c r="AF810" s="171"/>
      <c r="AG810" s="171"/>
      <c r="AH810" s="171"/>
      <c r="AI810" s="171"/>
    </row>
    <row r="811" spans="1:35" s="172" customFormat="1" ht="24" hidden="1" x14ac:dyDescent="0.2">
      <c r="A811" s="167">
        <v>2</v>
      </c>
      <c r="B811" s="647">
        <v>0</v>
      </c>
      <c r="C811" s="647">
        <v>4</v>
      </c>
      <c r="D811" s="647">
        <v>4</v>
      </c>
      <c r="E811" s="163" t="s">
        <v>3862</v>
      </c>
      <c r="F811" s="593" t="s">
        <v>4675</v>
      </c>
      <c r="G811" s="143"/>
      <c r="H811" s="166">
        <v>42142500</v>
      </c>
      <c r="I811" s="180" t="s">
        <v>1161</v>
      </c>
      <c r="J811" s="169"/>
      <c r="K811" s="169"/>
      <c r="L811" s="169"/>
      <c r="M811" s="146"/>
      <c r="N811" s="184"/>
      <c r="O811" s="169"/>
      <c r="P811" s="146"/>
      <c r="Q811" s="146">
        <f t="shared" si="19"/>
        <v>0</v>
      </c>
      <c r="R811" s="182" t="s">
        <v>4741</v>
      </c>
      <c r="S811" s="226"/>
      <c r="T811" s="676" t="s">
        <v>4687</v>
      </c>
      <c r="U811" s="170"/>
      <c r="V811" s="170"/>
      <c r="W811" s="170"/>
      <c r="X811" s="117"/>
      <c r="Y811" s="171"/>
      <c r="Z811" s="171"/>
      <c r="AA811" s="171"/>
      <c r="AB811" s="171"/>
      <c r="AC811" s="171"/>
      <c r="AD811" s="171"/>
      <c r="AE811" s="171"/>
      <c r="AF811" s="171"/>
      <c r="AG811" s="171"/>
      <c r="AH811" s="171"/>
      <c r="AI811" s="171"/>
    </row>
    <row r="812" spans="1:35" s="172" customFormat="1" ht="24" hidden="1" x14ac:dyDescent="0.2">
      <c r="A812" s="167">
        <v>2</v>
      </c>
      <c r="B812" s="647">
        <v>0</v>
      </c>
      <c r="C812" s="647">
        <v>4</v>
      </c>
      <c r="D812" s="647">
        <v>4</v>
      </c>
      <c r="E812" s="163" t="s">
        <v>3862</v>
      </c>
      <c r="F812" s="593" t="s">
        <v>4675</v>
      </c>
      <c r="G812" s="143"/>
      <c r="H812" s="166">
        <v>42142500</v>
      </c>
      <c r="I812" s="180" t="s">
        <v>1162</v>
      </c>
      <c r="J812" s="169"/>
      <c r="K812" s="169"/>
      <c r="L812" s="169"/>
      <c r="M812" s="146"/>
      <c r="N812" s="184"/>
      <c r="O812" s="169"/>
      <c r="P812" s="146"/>
      <c r="Q812" s="146">
        <f t="shared" si="19"/>
        <v>0</v>
      </c>
      <c r="R812" s="182" t="s">
        <v>4741</v>
      </c>
      <c r="S812" s="226"/>
      <c r="T812" s="676" t="s">
        <v>4687</v>
      </c>
      <c r="U812" s="170"/>
      <c r="V812" s="170"/>
      <c r="W812" s="170"/>
      <c r="X812" s="117"/>
      <c r="Y812" s="171"/>
      <c r="Z812" s="171"/>
      <c r="AA812" s="171"/>
      <c r="AB812" s="171"/>
      <c r="AC812" s="171"/>
      <c r="AD812" s="171"/>
      <c r="AE812" s="171"/>
      <c r="AF812" s="171"/>
      <c r="AG812" s="171"/>
      <c r="AH812" s="171"/>
      <c r="AI812" s="171"/>
    </row>
    <row r="813" spans="1:35" s="172" customFormat="1" ht="24" hidden="1" x14ac:dyDescent="0.2">
      <c r="A813" s="167">
        <v>2</v>
      </c>
      <c r="B813" s="647">
        <v>0</v>
      </c>
      <c r="C813" s="647">
        <v>4</v>
      </c>
      <c r="D813" s="647">
        <v>4</v>
      </c>
      <c r="E813" s="163" t="s">
        <v>3862</v>
      </c>
      <c r="F813" s="593" t="s">
        <v>4675</v>
      </c>
      <c r="G813" s="143"/>
      <c r="H813" s="166">
        <v>42142500</v>
      </c>
      <c r="I813" s="180" t="s">
        <v>1375</v>
      </c>
      <c r="J813" s="169"/>
      <c r="K813" s="169"/>
      <c r="L813" s="169"/>
      <c r="M813" s="146"/>
      <c r="N813" s="184"/>
      <c r="O813" s="169"/>
      <c r="P813" s="146"/>
      <c r="Q813" s="146">
        <f t="shared" si="19"/>
        <v>0</v>
      </c>
      <c r="R813" s="182" t="s">
        <v>4741</v>
      </c>
      <c r="S813" s="226"/>
      <c r="T813" s="676" t="s">
        <v>4687</v>
      </c>
      <c r="U813" s="170"/>
      <c r="V813" s="170"/>
      <c r="W813" s="170"/>
      <c r="X813" s="117"/>
      <c r="Y813" s="171"/>
      <c r="Z813" s="171"/>
      <c r="AA813" s="171"/>
      <c r="AB813" s="171"/>
      <c r="AC813" s="171"/>
      <c r="AD813" s="171"/>
      <c r="AE813" s="171"/>
      <c r="AF813" s="171"/>
      <c r="AG813" s="171"/>
      <c r="AH813" s="171"/>
      <c r="AI813" s="171"/>
    </row>
    <row r="814" spans="1:35" s="172" customFormat="1" ht="24" hidden="1" x14ac:dyDescent="0.2">
      <c r="A814" s="167">
        <v>2</v>
      </c>
      <c r="B814" s="647">
        <v>0</v>
      </c>
      <c r="C814" s="647">
        <v>4</v>
      </c>
      <c r="D814" s="647">
        <v>4</v>
      </c>
      <c r="E814" s="163" t="s">
        <v>3862</v>
      </c>
      <c r="F814" s="593" t="s">
        <v>4675</v>
      </c>
      <c r="G814" s="143"/>
      <c r="H814" s="166">
        <v>23271800</v>
      </c>
      <c r="I814" s="180" t="s">
        <v>1163</v>
      </c>
      <c r="J814" s="169"/>
      <c r="K814" s="169"/>
      <c r="L814" s="169"/>
      <c r="M814" s="146"/>
      <c r="N814" s="184"/>
      <c r="O814" s="169"/>
      <c r="P814" s="146"/>
      <c r="Q814" s="146">
        <f t="shared" si="19"/>
        <v>0</v>
      </c>
      <c r="R814" s="182" t="s">
        <v>4741</v>
      </c>
      <c r="S814" s="226"/>
      <c r="T814" s="676" t="s">
        <v>4687</v>
      </c>
      <c r="U814" s="170"/>
      <c r="V814" s="170"/>
      <c r="W814" s="170"/>
      <c r="X814" s="117"/>
      <c r="Y814" s="171"/>
      <c r="Z814" s="171"/>
      <c r="AA814" s="171"/>
      <c r="AB814" s="171"/>
      <c r="AC814" s="171"/>
      <c r="AD814" s="171"/>
      <c r="AE814" s="171"/>
      <c r="AF814" s="171"/>
      <c r="AG814" s="171"/>
      <c r="AH814" s="171"/>
      <c r="AI814" s="171"/>
    </row>
    <row r="815" spans="1:35" s="172" customFormat="1" ht="24" hidden="1" x14ac:dyDescent="0.2">
      <c r="A815" s="167">
        <v>2</v>
      </c>
      <c r="B815" s="647">
        <v>0</v>
      </c>
      <c r="C815" s="647">
        <v>4</v>
      </c>
      <c r="D815" s="647">
        <v>4</v>
      </c>
      <c r="E815" s="163" t="s">
        <v>3862</v>
      </c>
      <c r="F815" s="593" t="s">
        <v>4675</v>
      </c>
      <c r="G815" s="143"/>
      <c r="H815" s="166">
        <v>26120000</v>
      </c>
      <c r="I815" s="180" t="s">
        <v>1164</v>
      </c>
      <c r="J815" s="169"/>
      <c r="K815" s="169"/>
      <c r="L815" s="169"/>
      <c r="M815" s="146"/>
      <c r="N815" s="184"/>
      <c r="O815" s="169"/>
      <c r="P815" s="146"/>
      <c r="Q815" s="146">
        <f t="shared" si="19"/>
        <v>0</v>
      </c>
      <c r="R815" s="182" t="s">
        <v>4741</v>
      </c>
      <c r="S815" s="226"/>
      <c r="T815" s="676" t="s">
        <v>4687</v>
      </c>
      <c r="U815" s="170"/>
      <c r="V815" s="170"/>
      <c r="W815" s="170"/>
      <c r="X815" s="117"/>
      <c r="Y815" s="171"/>
      <c r="Z815" s="171"/>
      <c r="AA815" s="171"/>
      <c r="AB815" s="171"/>
      <c r="AC815" s="171"/>
      <c r="AD815" s="171"/>
      <c r="AE815" s="171"/>
      <c r="AF815" s="171"/>
      <c r="AG815" s="171"/>
      <c r="AH815" s="171"/>
      <c r="AI815" s="171"/>
    </row>
    <row r="816" spans="1:35" s="172" customFormat="1" ht="24" hidden="1" x14ac:dyDescent="0.2">
      <c r="A816" s="167">
        <v>2</v>
      </c>
      <c r="B816" s="647">
        <v>0</v>
      </c>
      <c r="C816" s="647">
        <v>4</v>
      </c>
      <c r="D816" s="647">
        <v>4</v>
      </c>
      <c r="E816" s="163" t="s">
        <v>3862</v>
      </c>
      <c r="F816" s="593" t="s">
        <v>4675</v>
      </c>
      <c r="G816" s="143"/>
      <c r="H816" s="166">
        <v>26120000</v>
      </c>
      <c r="I816" s="180" t="s">
        <v>1376</v>
      </c>
      <c r="J816" s="169"/>
      <c r="K816" s="169"/>
      <c r="L816" s="169"/>
      <c r="M816" s="146"/>
      <c r="N816" s="184"/>
      <c r="O816" s="169"/>
      <c r="P816" s="146"/>
      <c r="Q816" s="146">
        <f t="shared" si="19"/>
        <v>0</v>
      </c>
      <c r="R816" s="182" t="s">
        <v>4741</v>
      </c>
      <c r="S816" s="226"/>
      <c r="T816" s="676" t="s">
        <v>4687</v>
      </c>
      <c r="U816" s="170"/>
      <c r="V816" s="170"/>
      <c r="W816" s="170"/>
      <c r="X816" s="117"/>
      <c r="Y816" s="171"/>
      <c r="Z816" s="171"/>
      <c r="AA816" s="171"/>
      <c r="AB816" s="171"/>
      <c r="AC816" s="171"/>
      <c r="AD816" s="171"/>
      <c r="AE816" s="171"/>
      <c r="AF816" s="171"/>
      <c r="AG816" s="171"/>
      <c r="AH816" s="171"/>
      <c r="AI816" s="171"/>
    </row>
    <row r="817" spans="1:35" s="172" customFormat="1" ht="24" hidden="1" x14ac:dyDescent="0.2">
      <c r="A817" s="167">
        <v>2</v>
      </c>
      <c r="B817" s="647">
        <v>0</v>
      </c>
      <c r="C817" s="647">
        <v>4</v>
      </c>
      <c r="D817" s="647">
        <v>4</v>
      </c>
      <c r="E817" s="163" t="s">
        <v>3862</v>
      </c>
      <c r="F817" s="593" t="s">
        <v>4675</v>
      </c>
      <c r="G817" s="143"/>
      <c r="H817" s="166">
        <v>26120000</v>
      </c>
      <c r="I817" s="180" t="s">
        <v>1377</v>
      </c>
      <c r="J817" s="169"/>
      <c r="K817" s="169"/>
      <c r="L817" s="169"/>
      <c r="M817" s="146"/>
      <c r="N817" s="184"/>
      <c r="O817" s="169"/>
      <c r="P817" s="146"/>
      <c r="Q817" s="146">
        <f t="shared" si="19"/>
        <v>0</v>
      </c>
      <c r="R817" s="182" t="s">
        <v>4741</v>
      </c>
      <c r="S817" s="226"/>
      <c r="T817" s="676" t="s">
        <v>4687</v>
      </c>
      <c r="U817" s="170"/>
      <c r="V817" s="170"/>
      <c r="W817" s="170"/>
      <c r="X817" s="117"/>
      <c r="Y817" s="171"/>
      <c r="Z817" s="171"/>
      <c r="AA817" s="171"/>
      <c r="AB817" s="171"/>
      <c r="AC817" s="171"/>
      <c r="AD817" s="171"/>
      <c r="AE817" s="171"/>
      <c r="AF817" s="171"/>
      <c r="AG817" s="171"/>
      <c r="AH817" s="171"/>
      <c r="AI817" s="171"/>
    </row>
    <row r="818" spans="1:35" s="172" customFormat="1" ht="24" hidden="1" x14ac:dyDescent="0.2">
      <c r="A818" s="167">
        <v>2</v>
      </c>
      <c r="B818" s="647">
        <v>0</v>
      </c>
      <c r="C818" s="647">
        <v>4</v>
      </c>
      <c r="D818" s="647">
        <v>4</v>
      </c>
      <c r="E818" s="163" t="s">
        <v>3862</v>
      </c>
      <c r="F818" s="593" t="s">
        <v>4675</v>
      </c>
      <c r="G818" s="143"/>
      <c r="H818" s="166">
        <v>26120000</v>
      </c>
      <c r="I818" s="180" t="s">
        <v>1378</v>
      </c>
      <c r="J818" s="169"/>
      <c r="K818" s="169"/>
      <c r="L818" s="169"/>
      <c r="M818" s="146"/>
      <c r="N818" s="184"/>
      <c r="O818" s="169"/>
      <c r="P818" s="146"/>
      <c r="Q818" s="146">
        <f t="shared" si="19"/>
        <v>0</v>
      </c>
      <c r="R818" s="182" t="s">
        <v>4741</v>
      </c>
      <c r="S818" s="226"/>
      <c r="T818" s="676" t="s">
        <v>4687</v>
      </c>
      <c r="U818" s="170"/>
      <c r="V818" s="170"/>
      <c r="W818" s="170"/>
      <c r="X818" s="117"/>
      <c r="Y818" s="171"/>
      <c r="Z818" s="171"/>
      <c r="AA818" s="171"/>
      <c r="AB818" s="171"/>
      <c r="AC818" s="171"/>
      <c r="AD818" s="171"/>
      <c r="AE818" s="171"/>
      <c r="AF818" s="171"/>
      <c r="AG818" s="171"/>
      <c r="AH818" s="171"/>
      <c r="AI818" s="171"/>
    </row>
    <row r="819" spans="1:35" s="172" customFormat="1" ht="24" hidden="1" x14ac:dyDescent="0.2">
      <c r="A819" s="167">
        <v>2</v>
      </c>
      <c r="B819" s="647">
        <v>0</v>
      </c>
      <c r="C819" s="647">
        <v>4</v>
      </c>
      <c r="D819" s="647">
        <v>4</v>
      </c>
      <c r="E819" s="163" t="s">
        <v>3862</v>
      </c>
      <c r="F819" s="593" t="s">
        <v>4675</v>
      </c>
      <c r="G819" s="143"/>
      <c r="H819" s="166">
        <v>26120000</v>
      </c>
      <c r="I819" s="180" t="s">
        <v>1379</v>
      </c>
      <c r="J819" s="169"/>
      <c r="K819" s="169"/>
      <c r="L819" s="169"/>
      <c r="M819" s="146"/>
      <c r="N819" s="184"/>
      <c r="O819" s="169"/>
      <c r="P819" s="146"/>
      <c r="Q819" s="146">
        <f t="shared" si="19"/>
        <v>0</v>
      </c>
      <c r="R819" s="182" t="s">
        <v>4741</v>
      </c>
      <c r="S819" s="226"/>
      <c r="T819" s="676" t="s">
        <v>4687</v>
      </c>
      <c r="U819" s="170"/>
      <c r="V819" s="170"/>
      <c r="W819" s="170"/>
      <c r="X819" s="117"/>
      <c r="Y819" s="171"/>
      <c r="Z819" s="171"/>
      <c r="AA819" s="171"/>
      <c r="AB819" s="171"/>
      <c r="AC819" s="171"/>
      <c r="AD819" s="171"/>
      <c r="AE819" s="171"/>
      <c r="AF819" s="171"/>
      <c r="AG819" s="171"/>
      <c r="AH819" s="171"/>
      <c r="AI819" s="171"/>
    </row>
    <row r="820" spans="1:35" s="172" customFormat="1" ht="24" hidden="1" x14ac:dyDescent="0.2">
      <c r="A820" s="167">
        <v>2</v>
      </c>
      <c r="B820" s="647">
        <v>0</v>
      </c>
      <c r="C820" s="647">
        <v>4</v>
      </c>
      <c r="D820" s="647">
        <v>4</v>
      </c>
      <c r="E820" s="163" t="s">
        <v>3862</v>
      </c>
      <c r="F820" s="593" t="s">
        <v>4675</v>
      </c>
      <c r="G820" s="143"/>
      <c r="H820" s="166">
        <v>26120000</v>
      </c>
      <c r="I820" s="180" t="s">
        <v>1380</v>
      </c>
      <c r="J820" s="169"/>
      <c r="K820" s="169"/>
      <c r="L820" s="169"/>
      <c r="M820" s="146"/>
      <c r="N820" s="184"/>
      <c r="O820" s="169"/>
      <c r="P820" s="146"/>
      <c r="Q820" s="146">
        <f t="shared" si="19"/>
        <v>0</v>
      </c>
      <c r="R820" s="182" t="s">
        <v>4741</v>
      </c>
      <c r="S820" s="226"/>
      <c r="T820" s="676" t="s">
        <v>4687</v>
      </c>
      <c r="U820" s="170"/>
      <c r="V820" s="170"/>
      <c r="W820" s="170"/>
      <c r="X820" s="117"/>
      <c r="Y820" s="171"/>
      <c r="Z820" s="171"/>
      <c r="AA820" s="171"/>
      <c r="AB820" s="171"/>
      <c r="AC820" s="171"/>
      <c r="AD820" s="171"/>
      <c r="AE820" s="171"/>
      <c r="AF820" s="171"/>
      <c r="AG820" s="171"/>
      <c r="AH820" s="171"/>
      <c r="AI820" s="171"/>
    </row>
    <row r="821" spans="1:35" s="172" customFormat="1" ht="24" hidden="1" x14ac:dyDescent="0.2">
      <c r="A821" s="167">
        <v>2</v>
      </c>
      <c r="B821" s="647">
        <v>0</v>
      </c>
      <c r="C821" s="647">
        <v>4</v>
      </c>
      <c r="D821" s="647">
        <v>4</v>
      </c>
      <c r="E821" s="163" t="s">
        <v>3862</v>
      </c>
      <c r="F821" s="593" t="s">
        <v>4675</v>
      </c>
      <c r="G821" s="143"/>
      <c r="H821" s="166">
        <v>26120000</v>
      </c>
      <c r="I821" s="180" t="s">
        <v>1165</v>
      </c>
      <c r="J821" s="169"/>
      <c r="K821" s="169"/>
      <c r="L821" s="169"/>
      <c r="M821" s="146"/>
      <c r="N821" s="184"/>
      <c r="O821" s="169"/>
      <c r="P821" s="146"/>
      <c r="Q821" s="146">
        <f t="shared" si="19"/>
        <v>0</v>
      </c>
      <c r="R821" s="182" t="s">
        <v>4741</v>
      </c>
      <c r="S821" s="226"/>
      <c r="T821" s="676" t="s">
        <v>4687</v>
      </c>
      <c r="U821" s="170"/>
      <c r="V821" s="170"/>
      <c r="W821" s="170"/>
      <c r="X821" s="117"/>
      <c r="Y821" s="171"/>
      <c r="Z821" s="171"/>
      <c r="AA821" s="171"/>
      <c r="AB821" s="171"/>
      <c r="AC821" s="171"/>
      <c r="AD821" s="171"/>
      <c r="AE821" s="171"/>
      <c r="AF821" s="171"/>
      <c r="AG821" s="171"/>
      <c r="AH821" s="171"/>
      <c r="AI821" s="171"/>
    </row>
    <row r="822" spans="1:35" s="172" customFormat="1" ht="24" hidden="1" x14ac:dyDescent="0.2">
      <c r="A822" s="167">
        <v>2</v>
      </c>
      <c r="B822" s="647">
        <v>0</v>
      </c>
      <c r="C822" s="647">
        <v>4</v>
      </c>
      <c r="D822" s="647">
        <v>4</v>
      </c>
      <c r="E822" s="163" t="s">
        <v>3862</v>
      </c>
      <c r="F822" s="593" t="s">
        <v>4675</v>
      </c>
      <c r="G822" s="143"/>
      <c r="H822" s="166">
        <v>26120000</v>
      </c>
      <c r="I822" s="180" t="s">
        <v>1381</v>
      </c>
      <c r="J822" s="169"/>
      <c r="K822" s="169"/>
      <c r="L822" s="169"/>
      <c r="M822" s="146"/>
      <c r="N822" s="184"/>
      <c r="O822" s="169"/>
      <c r="P822" s="146"/>
      <c r="Q822" s="146">
        <f t="shared" si="19"/>
        <v>0</v>
      </c>
      <c r="R822" s="182" t="s">
        <v>4741</v>
      </c>
      <c r="S822" s="226"/>
      <c r="T822" s="676" t="s">
        <v>4687</v>
      </c>
      <c r="U822" s="170"/>
      <c r="V822" s="170"/>
      <c r="W822" s="170"/>
      <c r="X822" s="117"/>
      <c r="Y822" s="171"/>
      <c r="Z822" s="171"/>
      <c r="AA822" s="171"/>
      <c r="AB822" s="171"/>
      <c r="AC822" s="171"/>
      <c r="AD822" s="171"/>
      <c r="AE822" s="171"/>
      <c r="AF822" s="171"/>
      <c r="AG822" s="171"/>
      <c r="AH822" s="171"/>
      <c r="AI822" s="171"/>
    </row>
    <row r="823" spans="1:35" s="172" customFormat="1" ht="24" hidden="1" x14ac:dyDescent="0.2">
      <c r="A823" s="167">
        <v>2</v>
      </c>
      <c r="B823" s="647">
        <v>0</v>
      </c>
      <c r="C823" s="647">
        <v>4</v>
      </c>
      <c r="D823" s="647">
        <v>4</v>
      </c>
      <c r="E823" s="163" t="s">
        <v>3862</v>
      </c>
      <c r="F823" s="593" t="s">
        <v>4675</v>
      </c>
      <c r="G823" s="143"/>
      <c r="H823" s="166">
        <v>26120000</v>
      </c>
      <c r="I823" s="180" t="s">
        <v>1382</v>
      </c>
      <c r="J823" s="169"/>
      <c r="K823" s="169"/>
      <c r="L823" s="169"/>
      <c r="M823" s="146"/>
      <c r="N823" s="184"/>
      <c r="O823" s="169"/>
      <c r="P823" s="146"/>
      <c r="Q823" s="146">
        <f t="shared" si="19"/>
        <v>0</v>
      </c>
      <c r="R823" s="182" t="s">
        <v>4741</v>
      </c>
      <c r="S823" s="226"/>
      <c r="T823" s="676" t="s">
        <v>4687</v>
      </c>
      <c r="U823" s="170"/>
      <c r="V823" s="170"/>
      <c r="W823" s="170"/>
      <c r="X823" s="117"/>
      <c r="Y823" s="171"/>
      <c r="Z823" s="171"/>
      <c r="AA823" s="171"/>
      <c r="AB823" s="171"/>
      <c r="AC823" s="171"/>
      <c r="AD823" s="171"/>
      <c r="AE823" s="171"/>
      <c r="AF823" s="171"/>
      <c r="AG823" s="171"/>
      <c r="AH823" s="171"/>
      <c r="AI823" s="171"/>
    </row>
    <row r="824" spans="1:35" s="172" customFormat="1" ht="24" hidden="1" x14ac:dyDescent="0.2">
      <c r="A824" s="167">
        <v>2</v>
      </c>
      <c r="B824" s="647">
        <v>0</v>
      </c>
      <c r="C824" s="647">
        <v>4</v>
      </c>
      <c r="D824" s="647">
        <v>4</v>
      </c>
      <c r="E824" s="163" t="s">
        <v>3862</v>
      </c>
      <c r="F824" s="593" t="s">
        <v>4675</v>
      </c>
      <c r="G824" s="143"/>
      <c r="H824" s="166">
        <v>31160000</v>
      </c>
      <c r="I824" s="180" t="s">
        <v>1575</v>
      </c>
      <c r="J824" s="169"/>
      <c r="K824" s="169"/>
      <c r="L824" s="169"/>
      <c r="M824" s="146"/>
      <c r="N824" s="184"/>
      <c r="O824" s="169"/>
      <c r="P824" s="146"/>
      <c r="Q824" s="146">
        <f t="shared" si="19"/>
        <v>0</v>
      </c>
      <c r="R824" s="182" t="s">
        <v>4741</v>
      </c>
      <c r="S824" s="226"/>
      <c r="T824" s="676" t="s">
        <v>4687</v>
      </c>
      <c r="U824" s="170"/>
      <c r="V824" s="170"/>
      <c r="W824" s="170"/>
      <c r="X824" s="117"/>
      <c r="Y824" s="171"/>
      <c r="Z824" s="171"/>
      <c r="AA824" s="171"/>
      <c r="AB824" s="171"/>
      <c r="AC824" s="171"/>
      <c r="AD824" s="171"/>
      <c r="AE824" s="171"/>
      <c r="AF824" s="171"/>
      <c r="AG824" s="171"/>
      <c r="AH824" s="171"/>
      <c r="AI824" s="171"/>
    </row>
    <row r="825" spans="1:35" s="172" customFormat="1" ht="24" hidden="1" x14ac:dyDescent="0.2">
      <c r="A825" s="167">
        <v>2</v>
      </c>
      <c r="B825" s="647">
        <v>0</v>
      </c>
      <c r="C825" s="647">
        <v>4</v>
      </c>
      <c r="D825" s="647">
        <v>4</v>
      </c>
      <c r="E825" s="163" t="s">
        <v>3862</v>
      </c>
      <c r="F825" s="593" t="s">
        <v>4675</v>
      </c>
      <c r="G825" s="143"/>
      <c r="H825" s="166">
        <v>42312000</v>
      </c>
      <c r="I825" s="180" t="s">
        <v>1576</v>
      </c>
      <c r="J825" s="169"/>
      <c r="K825" s="169"/>
      <c r="L825" s="169"/>
      <c r="M825" s="146"/>
      <c r="N825" s="184"/>
      <c r="O825" s="169"/>
      <c r="P825" s="146"/>
      <c r="Q825" s="146">
        <f t="shared" si="19"/>
        <v>0</v>
      </c>
      <c r="R825" s="182" t="s">
        <v>4741</v>
      </c>
      <c r="S825" s="226"/>
      <c r="T825" s="676" t="s">
        <v>4687</v>
      </c>
      <c r="U825" s="170"/>
      <c r="V825" s="170"/>
      <c r="W825" s="170"/>
      <c r="X825" s="117"/>
      <c r="Y825" s="171"/>
      <c r="Z825" s="171"/>
      <c r="AA825" s="171"/>
      <c r="AB825" s="171"/>
      <c r="AC825" s="171"/>
      <c r="AD825" s="171"/>
      <c r="AE825" s="171"/>
      <c r="AF825" s="171"/>
      <c r="AG825" s="171"/>
      <c r="AH825" s="171"/>
      <c r="AI825" s="171"/>
    </row>
    <row r="826" spans="1:35" s="172" customFormat="1" ht="24" hidden="1" x14ac:dyDescent="0.2">
      <c r="A826" s="167">
        <v>2</v>
      </c>
      <c r="B826" s="647">
        <v>0</v>
      </c>
      <c r="C826" s="647">
        <v>4</v>
      </c>
      <c r="D826" s="647">
        <v>4</v>
      </c>
      <c r="E826" s="163" t="s">
        <v>3862</v>
      </c>
      <c r="F826" s="593" t="s">
        <v>4675</v>
      </c>
      <c r="G826" s="143"/>
      <c r="H826" s="166">
        <v>42312000</v>
      </c>
      <c r="I826" s="180" t="s">
        <v>1577</v>
      </c>
      <c r="J826" s="169"/>
      <c r="K826" s="169"/>
      <c r="L826" s="169"/>
      <c r="M826" s="146"/>
      <c r="N826" s="184"/>
      <c r="O826" s="169"/>
      <c r="P826" s="146"/>
      <c r="Q826" s="146">
        <f t="shared" si="19"/>
        <v>0</v>
      </c>
      <c r="R826" s="182" t="s">
        <v>4741</v>
      </c>
      <c r="S826" s="226"/>
      <c r="T826" s="676" t="s">
        <v>4687</v>
      </c>
      <c r="U826" s="170"/>
      <c r="V826" s="170"/>
      <c r="W826" s="170"/>
      <c r="X826" s="117"/>
      <c r="Y826" s="171"/>
      <c r="Z826" s="171"/>
      <c r="AA826" s="171"/>
      <c r="AB826" s="171"/>
      <c r="AC826" s="171"/>
      <c r="AD826" s="171"/>
      <c r="AE826" s="171"/>
      <c r="AF826" s="171"/>
      <c r="AG826" s="171"/>
      <c r="AH826" s="171"/>
      <c r="AI826" s="171"/>
    </row>
    <row r="827" spans="1:35" s="172" customFormat="1" ht="24" hidden="1" x14ac:dyDescent="0.2">
      <c r="A827" s="167">
        <v>2</v>
      </c>
      <c r="B827" s="647">
        <v>0</v>
      </c>
      <c r="C827" s="647">
        <v>4</v>
      </c>
      <c r="D827" s="647">
        <v>4</v>
      </c>
      <c r="E827" s="163" t="s">
        <v>3862</v>
      </c>
      <c r="F827" s="593" t="s">
        <v>4675</v>
      </c>
      <c r="G827" s="143"/>
      <c r="H827" s="166">
        <v>42312000</v>
      </c>
      <c r="I827" s="180" t="s">
        <v>1578</v>
      </c>
      <c r="J827" s="169"/>
      <c r="K827" s="169"/>
      <c r="L827" s="169"/>
      <c r="M827" s="146"/>
      <c r="N827" s="184"/>
      <c r="O827" s="169"/>
      <c r="P827" s="146"/>
      <c r="Q827" s="146">
        <f t="shared" si="19"/>
        <v>0</v>
      </c>
      <c r="R827" s="182" t="s">
        <v>4741</v>
      </c>
      <c r="S827" s="226"/>
      <c r="T827" s="676" t="s">
        <v>4687</v>
      </c>
      <c r="U827" s="170"/>
      <c r="V827" s="170"/>
      <c r="W827" s="170"/>
      <c r="X827" s="117"/>
      <c r="Y827" s="171"/>
      <c r="Z827" s="171"/>
      <c r="AA827" s="171"/>
      <c r="AB827" s="171"/>
      <c r="AC827" s="171"/>
      <c r="AD827" s="171"/>
      <c r="AE827" s="171"/>
      <c r="AF827" s="171"/>
      <c r="AG827" s="171"/>
      <c r="AH827" s="171"/>
      <c r="AI827" s="171"/>
    </row>
    <row r="828" spans="1:35" s="172" customFormat="1" ht="24" hidden="1" x14ac:dyDescent="0.2">
      <c r="A828" s="167">
        <v>2</v>
      </c>
      <c r="B828" s="647">
        <v>0</v>
      </c>
      <c r="C828" s="647">
        <v>4</v>
      </c>
      <c r="D828" s="647">
        <v>4</v>
      </c>
      <c r="E828" s="163" t="s">
        <v>3862</v>
      </c>
      <c r="F828" s="593" t="s">
        <v>4675</v>
      </c>
      <c r="G828" s="143"/>
      <c r="H828" s="166">
        <v>42312000</v>
      </c>
      <c r="I828" s="180" t="s">
        <v>1579</v>
      </c>
      <c r="J828" s="169"/>
      <c r="K828" s="169"/>
      <c r="L828" s="169"/>
      <c r="M828" s="146"/>
      <c r="N828" s="184"/>
      <c r="O828" s="169"/>
      <c r="P828" s="146"/>
      <c r="Q828" s="146">
        <f t="shared" si="19"/>
        <v>0</v>
      </c>
      <c r="R828" s="182" t="s">
        <v>4741</v>
      </c>
      <c r="S828" s="226"/>
      <c r="T828" s="676" t="s">
        <v>4687</v>
      </c>
      <c r="U828" s="170"/>
      <c r="V828" s="170"/>
      <c r="W828" s="170"/>
      <c r="X828" s="117"/>
      <c r="Y828" s="171"/>
      <c r="Z828" s="171"/>
      <c r="AA828" s="171"/>
      <c r="AB828" s="171"/>
      <c r="AC828" s="171"/>
      <c r="AD828" s="171"/>
      <c r="AE828" s="171"/>
      <c r="AF828" s="171"/>
      <c r="AG828" s="171"/>
      <c r="AH828" s="171"/>
      <c r="AI828" s="171"/>
    </row>
    <row r="829" spans="1:35" s="172" customFormat="1" ht="24" hidden="1" x14ac:dyDescent="0.2">
      <c r="A829" s="167">
        <v>2</v>
      </c>
      <c r="B829" s="647">
        <v>0</v>
      </c>
      <c r="C829" s="647">
        <v>4</v>
      </c>
      <c r="D829" s="647">
        <v>4</v>
      </c>
      <c r="E829" s="163" t="s">
        <v>3862</v>
      </c>
      <c r="F829" s="593" t="s">
        <v>4675</v>
      </c>
      <c r="G829" s="143"/>
      <c r="H829" s="166">
        <v>42312000</v>
      </c>
      <c r="I829" s="180" t="s">
        <v>1580</v>
      </c>
      <c r="J829" s="169"/>
      <c r="K829" s="169"/>
      <c r="L829" s="169"/>
      <c r="M829" s="146"/>
      <c r="N829" s="184"/>
      <c r="O829" s="169"/>
      <c r="P829" s="146"/>
      <c r="Q829" s="146">
        <f t="shared" si="19"/>
        <v>0</v>
      </c>
      <c r="R829" s="182" t="s">
        <v>4741</v>
      </c>
      <c r="S829" s="226"/>
      <c r="T829" s="676" t="s">
        <v>4687</v>
      </c>
      <c r="U829" s="170"/>
      <c r="V829" s="170"/>
      <c r="W829" s="170"/>
      <c r="X829" s="117"/>
      <c r="Y829" s="171"/>
      <c r="Z829" s="171"/>
      <c r="AA829" s="171"/>
      <c r="AB829" s="171"/>
      <c r="AC829" s="171"/>
      <c r="AD829" s="171"/>
      <c r="AE829" s="171"/>
      <c r="AF829" s="171"/>
      <c r="AG829" s="171"/>
      <c r="AH829" s="171"/>
      <c r="AI829" s="171"/>
    </row>
    <row r="830" spans="1:35" s="172" customFormat="1" ht="24" hidden="1" x14ac:dyDescent="0.2">
      <c r="A830" s="167">
        <v>2</v>
      </c>
      <c r="B830" s="647">
        <v>0</v>
      </c>
      <c r="C830" s="647">
        <v>4</v>
      </c>
      <c r="D830" s="647">
        <v>4</v>
      </c>
      <c r="E830" s="163" t="s">
        <v>3862</v>
      </c>
      <c r="F830" s="593" t="s">
        <v>4675</v>
      </c>
      <c r="G830" s="143"/>
      <c r="H830" s="166">
        <v>42312000</v>
      </c>
      <c r="I830" s="180" t="s">
        <v>1581</v>
      </c>
      <c r="J830" s="169"/>
      <c r="K830" s="169"/>
      <c r="L830" s="169"/>
      <c r="M830" s="146"/>
      <c r="N830" s="184"/>
      <c r="O830" s="169"/>
      <c r="P830" s="146"/>
      <c r="Q830" s="146">
        <f t="shared" si="19"/>
        <v>0</v>
      </c>
      <c r="R830" s="182" t="s">
        <v>4741</v>
      </c>
      <c r="S830" s="226"/>
      <c r="T830" s="676" t="s">
        <v>4687</v>
      </c>
      <c r="U830" s="170"/>
      <c r="V830" s="170"/>
      <c r="W830" s="170"/>
      <c r="X830" s="117"/>
      <c r="Y830" s="171"/>
      <c r="Z830" s="171"/>
      <c r="AA830" s="171"/>
      <c r="AB830" s="171"/>
      <c r="AC830" s="171"/>
      <c r="AD830" s="171"/>
      <c r="AE830" s="171"/>
      <c r="AF830" s="171"/>
      <c r="AG830" s="171"/>
      <c r="AH830" s="171"/>
      <c r="AI830" s="171"/>
    </row>
    <row r="831" spans="1:35" s="172" customFormat="1" ht="24" hidden="1" x14ac:dyDescent="0.2">
      <c r="A831" s="167">
        <v>2</v>
      </c>
      <c r="B831" s="647">
        <v>0</v>
      </c>
      <c r="C831" s="647">
        <v>4</v>
      </c>
      <c r="D831" s="647">
        <v>4</v>
      </c>
      <c r="E831" s="163" t="s">
        <v>3862</v>
      </c>
      <c r="F831" s="593" t="s">
        <v>4675</v>
      </c>
      <c r="G831" s="143"/>
      <c r="H831" s="166">
        <v>42312000</v>
      </c>
      <c r="I831" s="180" t="s">
        <v>1582</v>
      </c>
      <c r="J831" s="169"/>
      <c r="K831" s="169"/>
      <c r="L831" s="169"/>
      <c r="M831" s="146"/>
      <c r="N831" s="184"/>
      <c r="O831" s="169"/>
      <c r="P831" s="146"/>
      <c r="Q831" s="146">
        <f t="shared" si="19"/>
        <v>0</v>
      </c>
      <c r="R831" s="182" t="s">
        <v>4741</v>
      </c>
      <c r="S831" s="226"/>
      <c r="T831" s="676" t="s">
        <v>4687</v>
      </c>
      <c r="U831" s="170"/>
      <c r="V831" s="170"/>
      <c r="W831" s="170"/>
      <c r="X831" s="117"/>
      <c r="Y831" s="171"/>
      <c r="Z831" s="171"/>
      <c r="AA831" s="171"/>
      <c r="AB831" s="171"/>
      <c r="AC831" s="171"/>
      <c r="AD831" s="171"/>
      <c r="AE831" s="171"/>
      <c r="AF831" s="171"/>
      <c r="AG831" s="171"/>
      <c r="AH831" s="171"/>
      <c r="AI831" s="171"/>
    </row>
    <row r="832" spans="1:35" s="172" customFormat="1" ht="24" hidden="1" x14ac:dyDescent="0.2">
      <c r="A832" s="167">
        <v>2</v>
      </c>
      <c r="B832" s="647">
        <v>0</v>
      </c>
      <c r="C832" s="647">
        <v>4</v>
      </c>
      <c r="D832" s="647">
        <v>4</v>
      </c>
      <c r="E832" s="163" t="s">
        <v>3862</v>
      </c>
      <c r="F832" s="593" t="s">
        <v>4675</v>
      </c>
      <c r="G832" s="143"/>
      <c r="H832" s="166">
        <v>42312000</v>
      </c>
      <c r="I832" s="180" t="s">
        <v>1166</v>
      </c>
      <c r="J832" s="169"/>
      <c r="K832" s="169"/>
      <c r="L832" s="169"/>
      <c r="M832" s="146"/>
      <c r="N832" s="184"/>
      <c r="O832" s="169"/>
      <c r="P832" s="146"/>
      <c r="Q832" s="146">
        <f t="shared" si="19"/>
        <v>0</v>
      </c>
      <c r="R832" s="182" t="s">
        <v>4741</v>
      </c>
      <c r="S832" s="226"/>
      <c r="T832" s="676" t="s">
        <v>4687</v>
      </c>
      <c r="U832" s="170"/>
      <c r="V832" s="170"/>
      <c r="W832" s="170"/>
      <c r="X832" s="117"/>
      <c r="Y832" s="171"/>
      <c r="Z832" s="171"/>
      <c r="AA832" s="171"/>
      <c r="AB832" s="171"/>
      <c r="AC832" s="171"/>
      <c r="AD832" s="171"/>
      <c r="AE832" s="171"/>
      <c r="AF832" s="171"/>
      <c r="AG832" s="171"/>
      <c r="AH832" s="171"/>
      <c r="AI832" s="171"/>
    </row>
    <row r="833" spans="1:35" s="172" customFormat="1" ht="24" hidden="1" x14ac:dyDescent="0.2">
      <c r="A833" s="167">
        <v>2</v>
      </c>
      <c r="B833" s="647">
        <v>0</v>
      </c>
      <c r="C833" s="647">
        <v>4</v>
      </c>
      <c r="D833" s="647">
        <v>4</v>
      </c>
      <c r="E833" s="163" t="s">
        <v>3862</v>
      </c>
      <c r="F833" s="593" t="s">
        <v>4675</v>
      </c>
      <c r="G833" s="143"/>
      <c r="H833" s="166">
        <v>42312000</v>
      </c>
      <c r="I833" s="180" t="s">
        <v>2204</v>
      </c>
      <c r="J833" s="169"/>
      <c r="K833" s="169"/>
      <c r="L833" s="169"/>
      <c r="M833" s="146"/>
      <c r="N833" s="184"/>
      <c r="O833" s="169"/>
      <c r="P833" s="146"/>
      <c r="Q833" s="146">
        <f t="shared" si="19"/>
        <v>0</v>
      </c>
      <c r="R833" s="182" t="s">
        <v>4741</v>
      </c>
      <c r="S833" s="226"/>
      <c r="T833" s="676" t="s">
        <v>4687</v>
      </c>
      <c r="U833" s="170"/>
      <c r="V833" s="170"/>
      <c r="W833" s="170"/>
      <c r="X833" s="117"/>
      <c r="Y833" s="171"/>
      <c r="Z833" s="171"/>
      <c r="AA833" s="171"/>
      <c r="AB833" s="171"/>
      <c r="AC833" s="171"/>
      <c r="AD833" s="171"/>
      <c r="AE833" s="171"/>
      <c r="AF833" s="171"/>
      <c r="AG833" s="171"/>
      <c r="AH833" s="171"/>
      <c r="AI833" s="171"/>
    </row>
    <row r="834" spans="1:35" s="172" customFormat="1" ht="24" hidden="1" x14ac:dyDescent="0.2">
      <c r="A834" s="167">
        <v>2</v>
      </c>
      <c r="B834" s="647">
        <v>0</v>
      </c>
      <c r="C834" s="647">
        <v>4</v>
      </c>
      <c r="D834" s="647">
        <v>4</v>
      </c>
      <c r="E834" s="163" t="s">
        <v>3862</v>
      </c>
      <c r="F834" s="593" t="s">
        <v>4675</v>
      </c>
      <c r="G834" s="143"/>
      <c r="H834" s="166">
        <v>42312000</v>
      </c>
      <c r="I834" s="180" t="s">
        <v>2205</v>
      </c>
      <c r="J834" s="169"/>
      <c r="K834" s="169"/>
      <c r="L834" s="169"/>
      <c r="M834" s="146"/>
      <c r="N834" s="184"/>
      <c r="O834" s="169"/>
      <c r="P834" s="146"/>
      <c r="Q834" s="146">
        <f t="shared" si="19"/>
        <v>0</v>
      </c>
      <c r="R834" s="182" t="s">
        <v>4741</v>
      </c>
      <c r="S834" s="226"/>
      <c r="T834" s="676" t="s">
        <v>4687</v>
      </c>
      <c r="U834" s="170"/>
      <c r="V834" s="170"/>
      <c r="W834" s="170"/>
      <c r="X834" s="117"/>
      <c r="Y834" s="171"/>
      <c r="Z834" s="171"/>
      <c r="AA834" s="171"/>
      <c r="AB834" s="171"/>
      <c r="AC834" s="171"/>
      <c r="AD834" s="171"/>
      <c r="AE834" s="171"/>
      <c r="AF834" s="171"/>
      <c r="AG834" s="171"/>
      <c r="AH834" s="171"/>
      <c r="AI834" s="171"/>
    </row>
    <row r="835" spans="1:35" s="172" customFormat="1" ht="24" hidden="1" x14ac:dyDescent="0.2">
      <c r="A835" s="167">
        <v>2</v>
      </c>
      <c r="B835" s="647">
        <v>0</v>
      </c>
      <c r="C835" s="647">
        <v>4</v>
      </c>
      <c r="D835" s="647">
        <v>4</v>
      </c>
      <c r="E835" s="163" t="s">
        <v>3862</v>
      </c>
      <c r="F835" s="593" t="s">
        <v>4675</v>
      </c>
      <c r="G835" s="143"/>
      <c r="H835" s="166">
        <v>42312000</v>
      </c>
      <c r="I835" s="180" t="s">
        <v>2206</v>
      </c>
      <c r="J835" s="169"/>
      <c r="K835" s="169"/>
      <c r="L835" s="169"/>
      <c r="M835" s="146"/>
      <c r="N835" s="184"/>
      <c r="O835" s="169"/>
      <c r="P835" s="146"/>
      <c r="Q835" s="146">
        <f t="shared" si="19"/>
        <v>0</v>
      </c>
      <c r="R835" s="182" t="s">
        <v>4741</v>
      </c>
      <c r="S835" s="226"/>
      <c r="T835" s="676" t="s">
        <v>4687</v>
      </c>
      <c r="U835" s="170"/>
      <c r="V835" s="170"/>
      <c r="W835" s="170"/>
      <c r="X835" s="117"/>
      <c r="Y835" s="171"/>
      <c r="Z835" s="171"/>
      <c r="AA835" s="171"/>
      <c r="AB835" s="171"/>
      <c r="AC835" s="171"/>
      <c r="AD835" s="171"/>
      <c r="AE835" s="171"/>
      <c r="AF835" s="171"/>
      <c r="AG835" s="171"/>
      <c r="AH835" s="171"/>
      <c r="AI835" s="171"/>
    </row>
    <row r="836" spans="1:35" s="172" customFormat="1" ht="24" hidden="1" x14ac:dyDescent="0.2">
      <c r="A836" s="167">
        <v>2</v>
      </c>
      <c r="B836" s="647">
        <v>0</v>
      </c>
      <c r="C836" s="647">
        <v>4</v>
      </c>
      <c r="D836" s="647">
        <v>4</v>
      </c>
      <c r="E836" s="163" t="s">
        <v>3862</v>
      </c>
      <c r="F836" s="593" t="s">
        <v>4675</v>
      </c>
      <c r="G836" s="143"/>
      <c r="H836" s="166">
        <v>42312000</v>
      </c>
      <c r="I836" s="180" t="s">
        <v>2207</v>
      </c>
      <c r="J836" s="169"/>
      <c r="K836" s="169"/>
      <c r="L836" s="169"/>
      <c r="M836" s="146"/>
      <c r="N836" s="184"/>
      <c r="O836" s="169"/>
      <c r="P836" s="146"/>
      <c r="Q836" s="146">
        <f t="shared" si="19"/>
        <v>0</v>
      </c>
      <c r="R836" s="182" t="s">
        <v>4741</v>
      </c>
      <c r="S836" s="226"/>
      <c r="T836" s="676" t="s">
        <v>4687</v>
      </c>
      <c r="U836" s="170"/>
      <c r="V836" s="170"/>
      <c r="W836" s="170"/>
      <c r="X836" s="117"/>
      <c r="Y836" s="171"/>
      <c r="Z836" s="171"/>
      <c r="AA836" s="171"/>
      <c r="AB836" s="171"/>
      <c r="AC836" s="171"/>
      <c r="AD836" s="171"/>
      <c r="AE836" s="171"/>
      <c r="AF836" s="171"/>
      <c r="AG836" s="171"/>
      <c r="AH836" s="171"/>
      <c r="AI836" s="171"/>
    </row>
    <row r="837" spans="1:35" s="172" customFormat="1" ht="24" hidden="1" x14ac:dyDescent="0.2">
      <c r="A837" s="167">
        <v>2</v>
      </c>
      <c r="B837" s="647">
        <v>0</v>
      </c>
      <c r="C837" s="647">
        <v>4</v>
      </c>
      <c r="D837" s="647">
        <v>4</v>
      </c>
      <c r="E837" s="163" t="s">
        <v>3862</v>
      </c>
      <c r="F837" s="593" t="s">
        <v>4675</v>
      </c>
      <c r="G837" s="143"/>
      <c r="H837" s="166">
        <v>42312000</v>
      </c>
      <c r="I837" s="180" t="s">
        <v>644</v>
      </c>
      <c r="J837" s="169"/>
      <c r="K837" s="169"/>
      <c r="L837" s="169"/>
      <c r="M837" s="146"/>
      <c r="N837" s="184"/>
      <c r="O837" s="169"/>
      <c r="P837" s="146"/>
      <c r="Q837" s="146">
        <f t="shared" si="19"/>
        <v>0</v>
      </c>
      <c r="R837" s="182" t="s">
        <v>4741</v>
      </c>
      <c r="S837" s="226"/>
      <c r="T837" s="676" t="s">
        <v>4687</v>
      </c>
      <c r="U837" s="170"/>
      <c r="V837" s="170"/>
      <c r="W837" s="170"/>
      <c r="X837" s="117"/>
      <c r="Y837" s="171"/>
      <c r="Z837" s="171"/>
      <c r="AA837" s="171"/>
      <c r="AB837" s="171"/>
      <c r="AC837" s="171"/>
      <c r="AD837" s="171"/>
      <c r="AE837" s="171"/>
      <c r="AF837" s="171"/>
      <c r="AG837" s="171"/>
      <c r="AH837" s="171"/>
      <c r="AI837" s="171"/>
    </row>
    <row r="838" spans="1:35" s="172" customFormat="1" ht="24" hidden="1" x14ac:dyDescent="0.2">
      <c r="A838" s="167">
        <v>2</v>
      </c>
      <c r="B838" s="647">
        <v>0</v>
      </c>
      <c r="C838" s="647">
        <v>4</v>
      </c>
      <c r="D838" s="647">
        <v>4</v>
      </c>
      <c r="E838" s="163" t="s">
        <v>3862</v>
      </c>
      <c r="F838" s="593" t="s">
        <v>4675</v>
      </c>
      <c r="G838" s="143"/>
      <c r="H838" s="166">
        <v>42312000</v>
      </c>
      <c r="I838" s="180" t="s">
        <v>645</v>
      </c>
      <c r="J838" s="169"/>
      <c r="K838" s="169"/>
      <c r="L838" s="169"/>
      <c r="M838" s="146"/>
      <c r="N838" s="184"/>
      <c r="O838" s="169"/>
      <c r="P838" s="146"/>
      <c r="Q838" s="146">
        <f t="shared" si="19"/>
        <v>0</v>
      </c>
      <c r="R838" s="182" t="s">
        <v>4741</v>
      </c>
      <c r="S838" s="226"/>
      <c r="T838" s="676" t="s">
        <v>4687</v>
      </c>
      <c r="U838" s="170"/>
      <c r="V838" s="170"/>
      <c r="W838" s="170"/>
      <c r="X838" s="117"/>
      <c r="Y838" s="171"/>
      <c r="Z838" s="171"/>
      <c r="AA838" s="171"/>
      <c r="AB838" s="171"/>
      <c r="AC838" s="171"/>
      <c r="AD838" s="171"/>
      <c r="AE838" s="171"/>
      <c r="AF838" s="171"/>
      <c r="AG838" s="171"/>
      <c r="AH838" s="171"/>
      <c r="AI838" s="171"/>
    </row>
    <row r="839" spans="1:35" s="172" customFormat="1" ht="24" hidden="1" x14ac:dyDescent="0.2">
      <c r="A839" s="167">
        <v>2</v>
      </c>
      <c r="B839" s="647">
        <v>0</v>
      </c>
      <c r="C839" s="647">
        <v>4</v>
      </c>
      <c r="D839" s="647">
        <v>4</v>
      </c>
      <c r="E839" s="163" t="s">
        <v>3862</v>
      </c>
      <c r="F839" s="593" t="s">
        <v>4675</v>
      </c>
      <c r="G839" s="143"/>
      <c r="H839" s="166">
        <v>42312000</v>
      </c>
      <c r="I839" s="180" t="s">
        <v>2208</v>
      </c>
      <c r="J839" s="169"/>
      <c r="K839" s="169"/>
      <c r="L839" s="169"/>
      <c r="M839" s="146"/>
      <c r="N839" s="184"/>
      <c r="O839" s="169"/>
      <c r="P839" s="146"/>
      <c r="Q839" s="146">
        <f t="shared" si="19"/>
        <v>0</v>
      </c>
      <c r="R839" s="182" t="s">
        <v>4741</v>
      </c>
      <c r="S839" s="226"/>
      <c r="T839" s="676" t="s">
        <v>4687</v>
      </c>
      <c r="U839" s="170"/>
      <c r="V839" s="170"/>
      <c r="W839" s="170"/>
      <c r="X839" s="117"/>
      <c r="Y839" s="171"/>
      <c r="Z839" s="171"/>
      <c r="AA839" s="171"/>
      <c r="AB839" s="171"/>
      <c r="AC839" s="171"/>
      <c r="AD839" s="171"/>
      <c r="AE839" s="171"/>
      <c r="AF839" s="171"/>
      <c r="AG839" s="171"/>
      <c r="AH839" s="171"/>
      <c r="AI839" s="171"/>
    </row>
    <row r="840" spans="1:35" s="172" customFormat="1" ht="24" hidden="1" x14ac:dyDescent="0.2">
      <c r="A840" s="167">
        <v>2</v>
      </c>
      <c r="B840" s="647">
        <v>0</v>
      </c>
      <c r="C840" s="647">
        <v>4</v>
      </c>
      <c r="D840" s="647">
        <v>4</v>
      </c>
      <c r="E840" s="163" t="s">
        <v>3862</v>
      </c>
      <c r="F840" s="593" t="s">
        <v>4675</v>
      </c>
      <c r="G840" s="143"/>
      <c r="H840" s="166">
        <v>42312000</v>
      </c>
      <c r="I840" s="180" t="s">
        <v>646</v>
      </c>
      <c r="J840" s="169"/>
      <c r="K840" s="169"/>
      <c r="L840" s="169"/>
      <c r="M840" s="146"/>
      <c r="N840" s="184"/>
      <c r="O840" s="169"/>
      <c r="P840" s="146"/>
      <c r="Q840" s="146">
        <f t="shared" si="19"/>
        <v>0</v>
      </c>
      <c r="R840" s="182" t="s">
        <v>4741</v>
      </c>
      <c r="S840" s="226"/>
      <c r="T840" s="676" t="s">
        <v>4687</v>
      </c>
      <c r="U840" s="170"/>
      <c r="V840" s="170"/>
      <c r="W840" s="170"/>
      <c r="X840" s="117"/>
      <c r="Y840" s="171"/>
      <c r="Z840" s="171"/>
      <c r="AA840" s="171"/>
      <c r="AB840" s="171"/>
      <c r="AC840" s="171"/>
      <c r="AD840" s="171"/>
      <c r="AE840" s="171"/>
      <c r="AF840" s="171"/>
      <c r="AG840" s="171"/>
      <c r="AH840" s="171"/>
      <c r="AI840" s="171"/>
    </row>
    <row r="841" spans="1:35" s="172" customFormat="1" ht="24" hidden="1" x14ac:dyDescent="0.2">
      <c r="A841" s="167">
        <v>2</v>
      </c>
      <c r="B841" s="647">
        <v>0</v>
      </c>
      <c r="C841" s="647">
        <v>4</v>
      </c>
      <c r="D841" s="647">
        <v>4</v>
      </c>
      <c r="E841" s="163" t="s">
        <v>3862</v>
      </c>
      <c r="F841" s="593" t="s">
        <v>4675</v>
      </c>
      <c r="G841" s="143"/>
      <c r="H841" s="166">
        <v>42312000</v>
      </c>
      <c r="I841" s="180" t="s">
        <v>2209</v>
      </c>
      <c r="J841" s="169"/>
      <c r="K841" s="169"/>
      <c r="L841" s="169"/>
      <c r="M841" s="146"/>
      <c r="N841" s="184"/>
      <c r="O841" s="169"/>
      <c r="P841" s="146"/>
      <c r="Q841" s="146">
        <f t="shared" si="19"/>
        <v>0</v>
      </c>
      <c r="R841" s="182" t="s">
        <v>4741</v>
      </c>
      <c r="S841" s="226"/>
      <c r="T841" s="676" t="s">
        <v>4687</v>
      </c>
      <c r="U841" s="170"/>
      <c r="V841" s="170"/>
      <c r="W841" s="170"/>
      <c r="X841" s="117"/>
      <c r="Y841" s="171"/>
      <c r="Z841" s="171"/>
      <c r="AA841" s="171"/>
      <c r="AB841" s="171"/>
      <c r="AC841" s="171"/>
      <c r="AD841" s="171"/>
      <c r="AE841" s="171"/>
      <c r="AF841" s="171"/>
      <c r="AG841" s="171"/>
      <c r="AH841" s="171"/>
      <c r="AI841" s="171"/>
    </row>
    <row r="842" spans="1:35" s="172" customFormat="1" ht="24" hidden="1" x14ac:dyDescent="0.2">
      <c r="A842" s="167">
        <v>2</v>
      </c>
      <c r="B842" s="647">
        <v>0</v>
      </c>
      <c r="C842" s="647">
        <v>4</v>
      </c>
      <c r="D842" s="647">
        <v>4</v>
      </c>
      <c r="E842" s="163" t="s">
        <v>3862</v>
      </c>
      <c r="F842" s="593" t="s">
        <v>4675</v>
      </c>
      <c r="G842" s="143"/>
      <c r="H842" s="166">
        <v>31161800</v>
      </c>
      <c r="I842" s="180" t="s">
        <v>2210</v>
      </c>
      <c r="J842" s="169"/>
      <c r="K842" s="169"/>
      <c r="L842" s="169"/>
      <c r="M842" s="146"/>
      <c r="N842" s="184"/>
      <c r="O842" s="169"/>
      <c r="P842" s="146"/>
      <c r="Q842" s="146">
        <f t="shared" si="19"/>
        <v>0</v>
      </c>
      <c r="R842" s="182" t="s">
        <v>4741</v>
      </c>
      <c r="S842" s="226"/>
      <c r="T842" s="676" t="s">
        <v>4687</v>
      </c>
      <c r="U842" s="170"/>
      <c r="V842" s="170"/>
      <c r="W842" s="170"/>
      <c r="X842" s="117"/>
      <c r="Y842" s="171"/>
      <c r="Z842" s="171"/>
      <c r="AA842" s="171"/>
      <c r="AB842" s="171"/>
      <c r="AC842" s="171"/>
      <c r="AD842" s="171"/>
      <c r="AE842" s="171"/>
      <c r="AF842" s="171"/>
      <c r="AG842" s="171"/>
      <c r="AH842" s="171"/>
      <c r="AI842" s="171"/>
    </row>
    <row r="843" spans="1:35" s="172" customFormat="1" ht="24" hidden="1" x14ac:dyDescent="0.2">
      <c r="A843" s="167">
        <v>2</v>
      </c>
      <c r="B843" s="647">
        <v>0</v>
      </c>
      <c r="C843" s="647">
        <v>4</v>
      </c>
      <c r="D843" s="647">
        <v>4</v>
      </c>
      <c r="E843" s="163" t="s">
        <v>3862</v>
      </c>
      <c r="F843" s="593" t="s">
        <v>4675</v>
      </c>
      <c r="G843" s="143"/>
      <c r="H843" s="166">
        <v>31161800</v>
      </c>
      <c r="I843" s="180" t="s">
        <v>2211</v>
      </c>
      <c r="J843" s="169"/>
      <c r="K843" s="169"/>
      <c r="L843" s="169"/>
      <c r="M843" s="146"/>
      <c r="N843" s="184"/>
      <c r="O843" s="169"/>
      <c r="P843" s="146"/>
      <c r="Q843" s="146">
        <f t="shared" si="19"/>
        <v>0</v>
      </c>
      <c r="R843" s="182" t="s">
        <v>4741</v>
      </c>
      <c r="S843" s="226"/>
      <c r="T843" s="676" t="s">
        <v>4687</v>
      </c>
      <c r="U843" s="170"/>
      <c r="V843" s="170"/>
      <c r="W843" s="170"/>
      <c r="X843" s="117"/>
      <c r="Y843" s="171"/>
      <c r="Z843" s="171"/>
      <c r="AA843" s="171"/>
      <c r="AB843" s="171"/>
      <c r="AC843" s="171"/>
      <c r="AD843" s="171"/>
      <c r="AE843" s="171"/>
      <c r="AF843" s="171"/>
      <c r="AG843" s="171"/>
      <c r="AH843" s="171"/>
      <c r="AI843" s="171"/>
    </row>
    <row r="844" spans="1:35" s="172" customFormat="1" ht="24" hidden="1" x14ac:dyDescent="0.2">
      <c r="A844" s="167">
        <v>2</v>
      </c>
      <c r="B844" s="647">
        <v>0</v>
      </c>
      <c r="C844" s="647">
        <v>4</v>
      </c>
      <c r="D844" s="647">
        <v>4</v>
      </c>
      <c r="E844" s="163" t="s">
        <v>3862</v>
      </c>
      <c r="F844" s="593" t="s">
        <v>4675</v>
      </c>
      <c r="G844" s="143"/>
      <c r="H844" s="166">
        <v>31161800</v>
      </c>
      <c r="I844" s="180" t="s">
        <v>2212</v>
      </c>
      <c r="J844" s="169"/>
      <c r="K844" s="169"/>
      <c r="L844" s="169"/>
      <c r="M844" s="146"/>
      <c r="N844" s="184"/>
      <c r="O844" s="169"/>
      <c r="P844" s="146"/>
      <c r="Q844" s="146">
        <f t="shared" si="19"/>
        <v>0</v>
      </c>
      <c r="R844" s="182" t="s">
        <v>4741</v>
      </c>
      <c r="S844" s="226"/>
      <c r="T844" s="676" t="s">
        <v>4687</v>
      </c>
      <c r="U844" s="170"/>
      <c r="V844" s="170"/>
      <c r="W844" s="170"/>
      <c r="X844" s="117"/>
      <c r="Y844" s="171"/>
      <c r="Z844" s="171"/>
      <c r="AA844" s="171"/>
      <c r="AB844" s="171"/>
      <c r="AC844" s="171"/>
      <c r="AD844" s="171"/>
      <c r="AE844" s="171"/>
      <c r="AF844" s="171"/>
      <c r="AG844" s="171"/>
      <c r="AH844" s="171"/>
      <c r="AI844" s="171"/>
    </row>
    <row r="845" spans="1:35" s="172" customFormat="1" ht="24" hidden="1" x14ac:dyDescent="0.2">
      <c r="A845" s="167">
        <v>2</v>
      </c>
      <c r="B845" s="647">
        <v>0</v>
      </c>
      <c r="C845" s="647">
        <v>4</v>
      </c>
      <c r="D845" s="647">
        <v>4</v>
      </c>
      <c r="E845" s="163" t="s">
        <v>3862</v>
      </c>
      <c r="F845" s="593" t="s">
        <v>4675</v>
      </c>
      <c r="G845" s="143"/>
      <c r="H845" s="166">
        <v>31161800</v>
      </c>
      <c r="I845" s="180" t="s">
        <v>2213</v>
      </c>
      <c r="J845" s="169"/>
      <c r="K845" s="169"/>
      <c r="L845" s="169"/>
      <c r="M845" s="146"/>
      <c r="N845" s="184"/>
      <c r="O845" s="169"/>
      <c r="P845" s="146"/>
      <c r="Q845" s="146">
        <f t="shared" si="19"/>
        <v>0</v>
      </c>
      <c r="R845" s="182" t="s">
        <v>4741</v>
      </c>
      <c r="S845" s="226"/>
      <c r="T845" s="676" t="s">
        <v>4687</v>
      </c>
      <c r="U845" s="170"/>
      <c r="V845" s="170"/>
      <c r="W845" s="170"/>
      <c r="X845" s="117"/>
      <c r="Y845" s="171"/>
      <c r="Z845" s="171"/>
      <c r="AA845" s="171"/>
      <c r="AB845" s="171"/>
      <c r="AC845" s="171"/>
      <c r="AD845" s="171"/>
      <c r="AE845" s="171"/>
      <c r="AF845" s="171"/>
      <c r="AG845" s="171"/>
      <c r="AH845" s="171"/>
      <c r="AI845" s="171"/>
    </row>
    <row r="846" spans="1:35" s="172" customFormat="1" ht="24" hidden="1" x14ac:dyDescent="0.2">
      <c r="A846" s="167">
        <v>2</v>
      </c>
      <c r="B846" s="647">
        <v>0</v>
      </c>
      <c r="C846" s="647">
        <v>4</v>
      </c>
      <c r="D846" s="647">
        <v>4</v>
      </c>
      <c r="E846" s="163" t="s">
        <v>3862</v>
      </c>
      <c r="F846" s="593" t="s">
        <v>4675</v>
      </c>
      <c r="G846" s="143"/>
      <c r="H846" s="166">
        <v>31161800</v>
      </c>
      <c r="I846" s="180" t="s">
        <v>2214</v>
      </c>
      <c r="J846" s="169"/>
      <c r="K846" s="169"/>
      <c r="L846" s="169"/>
      <c r="M846" s="146"/>
      <c r="N846" s="184"/>
      <c r="O846" s="169"/>
      <c r="P846" s="146"/>
      <c r="Q846" s="146">
        <f t="shared" si="19"/>
        <v>0</v>
      </c>
      <c r="R846" s="182" t="s">
        <v>4741</v>
      </c>
      <c r="S846" s="226"/>
      <c r="T846" s="676" t="s">
        <v>4687</v>
      </c>
      <c r="U846" s="170"/>
      <c r="V846" s="170"/>
      <c r="W846" s="170"/>
      <c r="X846" s="117"/>
      <c r="Y846" s="171"/>
      <c r="Z846" s="171"/>
      <c r="AA846" s="171"/>
      <c r="AB846" s="171"/>
      <c r="AC846" s="171"/>
      <c r="AD846" s="171"/>
      <c r="AE846" s="171"/>
      <c r="AF846" s="171"/>
      <c r="AG846" s="171"/>
      <c r="AH846" s="171"/>
      <c r="AI846" s="171"/>
    </row>
    <row r="847" spans="1:35" s="172" customFormat="1" ht="24" hidden="1" x14ac:dyDescent="0.2">
      <c r="A847" s="167">
        <v>2</v>
      </c>
      <c r="B847" s="647">
        <v>0</v>
      </c>
      <c r="C847" s="647">
        <v>4</v>
      </c>
      <c r="D847" s="647">
        <v>4</v>
      </c>
      <c r="E847" s="163" t="s">
        <v>3862</v>
      </c>
      <c r="F847" s="593" t="s">
        <v>4675</v>
      </c>
      <c r="G847" s="143"/>
      <c r="H847" s="166">
        <v>31161800</v>
      </c>
      <c r="I847" s="180" t="s">
        <v>2215</v>
      </c>
      <c r="J847" s="169"/>
      <c r="K847" s="169"/>
      <c r="L847" s="169"/>
      <c r="M847" s="146"/>
      <c r="N847" s="184"/>
      <c r="O847" s="169"/>
      <c r="P847" s="146"/>
      <c r="Q847" s="146">
        <f t="shared" si="19"/>
        <v>0</v>
      </c>
      <c r="R847" s="182" t="s">
        <v>4741</v>
      </c>
      <c r="S847" s="226"/>
      <c r="T847" s="676" t="s">
        <v>4687</v>
      </c>
      <c r="U847" s="170"/>
      <c r="V847" s="170"/>
      <c r="W847" s="170"/>
      <c r="X847" s="117"/>
      <c r="Y847" s="171"/>
      <c r="Z847" s="171"/>
      <c r="AA847" s="171"/>
      <c r="AB847" s="171"/>
      <c r="AC847" s="171"/>
      <c r="AD847" s="171"/>
      <c r="AE847" s="171"/>
      <c r="AF847" s="171"/>
      <c r="AG847" s="171"/>
      <c r="AH847" s="171"/>
      <c r="AI847" s="171"/>
    </row>
    <row r="848" spans="1:35" s="172" customFormat="1" ht="24" hidden="1" x14ac:dyDescent="0.2">
      <c r="A848" s="167">
        <v>2</v>
      </c>
      <c r="B848" s="647">
        <v>0</v>
      </c>
      <c r="C848" s="647">
        <v>4</v>
      </c>
      <c r="D848" s="647">
        <v>4</v>
      </c>
      <c r="E848" s="163" t="s">
        <v>3862</v>
      </c>
      <c r="F848" s="593" t="s">
        <v>4675</v>
      </c>
      <c r="G848" s="143"/>
      <c r="H848" s="166">
        <v>31161800</v>
      </c>
      <c r="I848" s="180" t="s">
        <v>2216</v>
      </c>
      <c r="J848" s="169"/>
      <c r="K848" s="169"/>
      <c r="L848" s="169"/>
      <c r="M848" s="146"/>
      <c r="N848" s="184"/>
      <c r="O848" s="169"/>
      <c r="P848" s="146"/>
      <c r="Q848" s="146">
        <f t="shared" si="19"/>
        <v>0</v>
      </c>
      <c r="R848" s="182" t="s">
        <v>4741</v>
      </c>
      <c r="S848" s="226"/>
      <c r="T848" s="676" t="s">
        <v>4687</v>
      </c>
      <c r="U848" s="170"/>
      <c r="V848" s="170"/>
      <c r="W848" s="170"/>
      <c r="X848" s="117"/>
      <c r="Y848" s="171"/>
      <c r="Z848" s="171"/>
      <c r="AA848" s="171"/>
      <c r="AB848" s="171"/>
      <c r="AC848" s="171"/>
      <c r="AD848" s="171"/>
      <c r="AE848" s="171"/>
      <c r="AF848" s="171"/>
      <c r="AG848" s="171"/>
      <c r="AH848" s="171"/>
      <c r="AI848" s="171"/>
    </row>
    <row r="849" spans="1:35" s="172" customFormat="1" ht="24" hidden="1" x14ac:dyDescent="0.2">
      <c r="A849" s="167">
        <v>2</v>
      </c>
      <c r="B849" s="647">
        <v>0</v>
      </c>
      <c r="C849" s="647">
        <v>4</v>
      </c>
      <c r="D849" s="647">
        <v>4</v>
      </c>
      <c r="E849" s="163" t="s">
        <v>3862</v>
      </c>
      <c r="F849" s="593" t="s">
        <v>4675</v>
      </c>
      <c r="G849" s="143"/>
      <c r="H849" s="166">
        <v>31161800</v>
      </c>
      <c r="I849" s="180" t="s">
        <v>2217</v>
      </c>
      <c r="J849" s="169"/>
      <c r="K849" s="169"/>
      <c r="L849" s="169"/>
      <c r="M849" s="146"/>
      <c r="N849" s="184"/>
      <c r="O849" s="169"/>
      <c r="P849" s="146"/>
      <c r="Q849" s="146">
        <f t="shared" si="19"/>
        <v>0</v>
      </c>
      <c r="R849" s="182" t="s">
        <v>4741</v>
      </c>
      <c r="S849" s="226"/>
      <c r="T849" s="676" t="s">
        <v>4687</v>
      </c>
      <c r="U849" s="170"/>
      <c r="V849" s="170"/>
      <c r="W849" s="170"/>
      <c r="X849" s="117"/>
      <c r="Y849" s="171"/>
      <c r="Z849" s="171"/>
      <c r="AA849" s="171"/>
      <c r="AB849" s="171"/>
      <c r="AC849" s="171"/>
      <c r="AD849" s="171"/>
      <c r="AE849" s="171"/>
      <c r="AF849" s="171"/>
      <c r="AG849" s="171"/>
      <c r="AH849" s="171"/>
      <c r="AI849" s="171"/>
    </row>
    <row r="850" spans="1:35" s="172" customFormat="1" ht="24" hidden="1" x14ac:dyDescent="0.2">
      <c r="A850" s="167">
        <v>2</v>
      </c>
      <c r="B850" s="647">
        <v>0</v>
      </c>
      <c r="C850" s="647">
        <v>4</v>
      </c>
      <c r="D850" s="647">
        <v>4</v>
      </c>
      <c r="E850" s="163" t="s">
        <v>3862</v>
      </c>
      <c r="F850" s="593" t="s">
        <v>4675</v>
      </c>
      <c r="G850" s="143"/>
      <c r="H850" s="166">
        <v>42291800</v>
      </c>
      <c r="I850" s="180" t="s">
        <v>2219</v>
      </c>
      <c r="J850" s="169"/>
      <c r="K850" s="169"/>
      <c r="L850" s="169"/>
      <c r="M850" s="146"/>
      <c r="N850" s="184"/>
      <c r="O850" s="169"/>
      <c r="P850" s="146"/>
      <c r="Q850" s="146">
        <f t="shared" si="19"/>
        <v>0</v>
      </c>
      <c r="R850" s="182" t="s">
        <v>4741</v>
      </c>
      <c r="S850" s="226"/>
      <c r="T850" s="676" t="s">
        <v>4687</v>
      </c>
      <c r="U850" s="170"/>
      <c r="V850" s="170"/>
      <c r="W850" s="170"/>
      <c r="X850" s="117"/>
      <c r="Y850" s="171"/>
      <c r="Z850" s="171"/>
      <c r="AA850" s="171"/>
      <c r="AB850" s="171"/>
      <c r="AC850" s="171"/>
      <c r="AD850" s="171"/>
      <c r="AE850" s="171"/>
      <c r="AF850" s="171"/>
      <c r="AG850" s="171"/>
      <c r="AH850" s="171"/>
      <c r="AI850" s="171"/>
    </row>
    <row r="851" spans="1:35" s="172" customFormat="1" ht="24" hidden="1" x14ac:dyDescent="0.2">
      <c r="A851" s="167">
        <v>2</v>
      </c>
      <c r="B851" s="647">
        <v>0</v>
      </c>
      <c r="C851" s="647">
        <v>4</v>
      </c>
      <c r="D851" s="647">
        <v>4</v>
      </c>
      <c r="E851" s="163" t="s">
        <v>3862</v>
      </c>
      <c r="F851" s="593" t="s">
        <v>4675</v>
      </c>
      <c r="G851" s="143"/>
      <c r="H851" s="166">
        <v>42291800</v>
      </c>
      <c r="I851" s="180" t="s">
        <v>2220</v>
      </c>
      <c r="J851" s="169"/>
      <c r="K851" s="169"/>
      <c r="L851" s="169"/>
      <c r="M851" s="146"/>
      <c r="N851" s="184"/>
      <c r="O851" s="169"/>
      <c r="P851" s="146"/>
      <c r="Q851" s="146">
        <f t="shared" si="19"/>
        <v>0</v>
      </c>
      <c r="R851" s="182" t="s">
        <v>4741</v>
      </c>
      <c r="S851" s="226"/>
      <c r="T851" s="676" t="s">
        <v>4687</v>
      </c>
      <c r="U851" s="170"/>
      <c r="V851" s="170"/>
      <c r="W851" s="170"/>
      <c r="X851" s="117"/>
      <c r="Y851" s="171"/>
      <c r="Z851" s="171"/>
      <c r="AA851" s="171"/>
      <c r="AB851" s="171"/>
      <c r="AC851" s="171"/>
      <c r="AD851" s="171"/>
      <c r="AE851" s="171"/>
      <c r="AF851" s="171"/>
      <c r="AG851" s="171"/>
      <c r="AH851" s="171"/>
      <c r="AI851" s="171"/>
    </row>
    <row r="852" spans="1:35" s="172" customFormat="1" ht="24" hidden="1" customHeight="1" x14ac:dyDescent="0.2">
      <c r="A852" s="167">
        <v>2</v>
      </c>
      <c r="B852" s="647">
        <v>0</v>
      </c>
      <c r="C852" s="647">
        <v>4</v>
      </c>
      <c r="D852" s="647">
        <v>4</v>
      </c>
      <c r="E852" s="163" t="s">
        <v>3862</v>
      </c>
      <c r="F852" s="593" t="s">
        <v>4675</v>
      </c>
      <c r="G852" s="143"/>
      <c r="H852" s="166">
        <v>51142400</v>
      </c>
      <c r="I852" s="180" t="s">
        <v>647</v>
      </c>
      <c r="J852" s="169"/>
      <c r="K852" s="169"/>
      <c r="L852" s="169"/>
      <c r="M852" s="146"/>
      <c r="N852" s="184"/>
      <c r="O852" s="169"/>
      <c r="P852" s="146"/>
      <c r="Q852" s="146">
        <f t="shared" si="19"/>
        <v>0</v>
      </c>
      <c r="R852" s="182" t="s">
        <v>4741</v>
      </c>
      <c r="S852" s="226"/>
      <c r="T852" s="676" t="s">
        <v>4687</v>
      </c>
      <c r="U852" s="170"/>
      <c r="V852" s="170"/>
      <c r="W852" s="170"/>
      <c r="X852" s="117"/>
      <c r="Y852" s="171"/>
      <c r="Z852" s="171"/>
      <c r="AA852" s="171"/>
      <c r="AB852" s="171"/>
      <c r="AC852" s="171"/>
      <c r="AD852" s="171"/>
      <c r="AE852" s="171"/>
      <c r="AF852" s="171"/>
      <c r="AG852" s="171"/>
      <c r="AH852" s="171"/>
      <c r="AI852" s="171"/>
    </row>
    <row r="853" spans="1:35" s="172" customFormat="1" ht="24" hidden="1" x14ac:dyDescent="0.2">
      <c r="A853" s="167">
        <v>2</v>
      </c>
      <c r="B853" s="647">
        <v>0</v>
      </c>
      <c r="C853" s="647">
        <v>4</v>
      </c>
      <c r="D853" s="647">
        <v>4</v>
      </c>
      <c r="E853" s="163" t="s">
        <v>3862</v>
      </c>
      <c r="F853" s="593" t="s">
        <v>4675</v>
      </c>
      <c r="G853" s="143"/>
      <c r="H853" s="166">
        <v>42270000</v>
      </c>
      <c r="I853" s="180" t="s">
        <v>2221</v>
      </c>
      <c r="J853" s="169"/>
      <c r="K853" s="169"/>
      <c r="L853" s="169"/>
      <c r="M853" s="146"/>
      <c r="N853" s="184"/>
      <c r="O853" s="169"/>
      <c r="P853" s="146"/>
      <c r="Q853" s="146">
        <f t="shared" si="19"/>
        <v>0</v>
      </c>
      <c r="R853" s="182" t="s">
        <v>4741</v>
      </c>
      <c r="S853" s="226"/>
      <c r="T853" s="676" t="s">
        <v>4687</v>
      </c>
      <c r="U853" s="170"/>
      <c r="V853" s="170"/>
      <c r="W853" s="170"/>
      <c r="X853" s="117"/>
      <c r="Y853" s="171"/>
      <c r="Z853" s="171"/>
      <c r="AA853" s="171"/>
      <c r="AB853" s="171"/>
      <c r="AC853" s="171"/>
      <c r="AD853" s="171"/>
      <c r="AE853" s="171"/>
      <c r="AF853" s="171"/>
      <c r="AG853" s="171"/>
      <c r="AH853" s="171"/>
      <c r="AI853" s="171"/>
    </row>
    <row r="854" spans="1:35" s="172" customFormat="1" ht="24" hidden="1" x14ac:dyDescent="0.2">
      <c r="A854" s="167">
        <v>2</v>
      </c>
      <c r="B854" s="647">
        <v>0</v>
      </c>
      <c r="C854" s="647">
        <v>4</v>
      </c>
      <c r="D854" s="647">
        <v>4</v>
      </c>
      <c r="E854" s="163" t="s">
        <v>3862</v>
      </c>
      <c r="F854" s="593" t="s">
        <v>4675</v>
      </c>
      <c r="G854" s="143"/>
      <c r="H854" s="166">
        <v>42270000</v>
      </c>
      <c r="I854" s="180" t="s">
        <v>2222</v>
      </c>
      <c r="J854" s="169"/>
      <c r="K854" s="169"/>
      <c r="L854" s="169"/>
      <c r="M854" s="146"/>
      <c r="N854" s="184"/>
      <c r="O854" s="169"/>
      <c r="P854" s="146"/>
      <c r="Q854" s="146">
        <f t="shared" ref="Q854:Q917" si="20">+P854</f>
        <v>0</v>
      </c>
      <c r="R854" s="182" t="s">
        <v>4741</v>
      </c>
      <c r="S854" s="226"/>
      <c r="T854" s="676" t="s">
        <v>4687</v>
      </c>
      <c r="U854" s="170"/>
      <c r="V854" s="170"/>
      <c r="W854" s="170"/>
      <c r="X854" s="117"/>
      <c r="Y854" s="171"/>
      <c r="Z854" s="171"/>
      <c r="AA854" s="171"/>
      <c r="AB854" s="171"/>
      <c r="AC854" s="171"/>
      <c r="AD854" s="171"/>
      <c r="AE854" s="171"/>
      <c r="AF854" s="171"/>
      <c r="AG854" s="171"/>
      <c r="AH854" s="171"/>
      <c r="AI854" s="171"/>
    </row>
    <row r="855" spans="1:35" s="172" customFormat="1" ht="24" hidden="1" x14ac:dyDescent="0.2">
      <c r="A855" s="167">
        <v>2</v>
      </c>
      <c r="B855" s="647">
        <v>0</v>
      </c>
      <c r="C855" s="647">
        <v>4</v>
      </c>
      <c r="D855" s="647">
        <v>4</v>
      </c>
      <c r="E855" s="163" t="s">
        <v>3862</v>
      </c>
      <c r="F855" s="593" t="s">
        <v>4675</v>
      </c>
      <c r="G855" s="143"/>
      <c r="H855" s="166">
        <v>42294900</v>
      </c>
      <c r="I855" s="180" t="s">
        <v>2223</v>
      </c>
      <c r="J855" s="169"/>
      <c r="K855" s="169"/>
      <c r="L855" s="169"/>
      <c r="M855" s="146"/>
      <c r="N855" s="184"/>
      <c r="O855" s="169"/>
      <c r="P855" s="146"/>
      <c r="Q855" s="146">
        <f t="shared" si="20"/>
        <v>0</v>
      </c>
      <c r="R855" s="182" t="s">
        <v>4741</v>
      </c>
      <c r="S855" s="226"/>
      <c r="T855" s="676" t="s">
        <v>4687</v>
      </c>
      <c r="U855" s="170"/>
      <c r="V855" s="170"/>
      <c r="W855" s="170"/>
      <c r="X855" s="117"/>
      <c r="Y855" s="171"/>
      <c r="Z855" s="171"/>
      <c r="AA855" s="171"/>
      <c r="AB855" s="171"/>
      <c r="AC855" s="171"/>
      <c r="AD855" s="171"/>
      <c r="AE855" s="171"/>
      <c r="AF855" s="171"/>
      <c r="AG855" s="171"/>
      <c r="AH855" s="171"/>
      <c r="AI855" s="171"/>
    </row>
    <row r="856" spans="1:35" s="172" customFormat="1" ht="24" hidden="1" x14ac:dyDescent="0.2">
      <c r="A856" s="167">
        <v>2</v>
      </c>
      <c r="B856" s="647">
        <v>0</v>
      </c>
      <c r="C856" s="647">
        <v>4</v>
      </c>
      <c r="D856" s="647">
        <v>4</v>
      </c>
      <c r="E856" s="163" t="s">
        <v>3862</v>
      </c>
      <c r="F856" s="593" t="s">
        <v>4675</v>
      </c>
      <c r="G856" s="143"/>
      <c r="H856" s="166">
        <v>42240000</v>
      </c>
      <c r="I856" s="180" t="s">
        <v>2224</v>
      </c>
      <c r="J856" s="169"/>
      <c r="K856" s="169"/>
      <c r="L856" s="169"/>
      <c r="M856" s="146"/>
      <c r="N856" s="184"/>
      <c r="O856" s="169"/>
      <c r="P856" s="146"/>
      <c r="Q856" s="146">
        <f t="shared" si="20"/>
        <v>0</v>
      </c>
      <c r="R856" s="182" t="s">
        <v>4741</v>
      </c>
      <c r="S856" s="226"/>
      <c r="T856" s="676" t="s">
        <v>4687</v>
      </c>
      <c r="U856" s="170"/>
      <c r="V856" s="170"/>
      <c r="W856" s="170"/>
      <c r="X856" s="117"/>
      <c r="Y856" s="171"/>
      <c r="Z856" s="171"/>
      <c r="AA856" s="171"/>
      <c r="AB856" s="171"/>
      <c r="AC856" s="171"/>
      <c r="AD856" s="171"/>
      <c r="AE856" s="171"/>
      <c r="AF856" s="171"/>
      <c r="AG856" s="171"/>
      <c r="AH856" s="171"/>
      <c r="AI856" s="171"/>
    </row>
    <row r="857" spans="1:35" s="172" customFormat="1" ht="24" hidden="1" x14ac:dyDescent="0.2">
      <c r="A857" s="167">
        <v>2</v>
      </c>
      <c r="B857" s="647">
        <v>0</v>
      </c>
      <c r="C857" s="647">
        <v>4</v>
      </c>
      <c r="D857" s="647">
        <v>4</v>
      </c>
      <c r="E857" s="163" t="s">
        <v>3862</v>
      </c>
      <c r="F857" s="593" t="s">
        <v>4675</v>
      </c>
      <c r="G857" s="143"/>
      <c r="H857" s="166">
        <v>42240000</v>
      </c>
      <c r="I857" s="180" t="s">
        <v>2225</v>
      </c>
      <c r="J857" s="169"/>
      <c r="K857" s="169"/>
      <c r="L857" s="169"/>
      <c r="M857" s="146"/>
      <c r="N857" s="184"/>
      <c r="O857" s="169"/>
      <c r="P857" s="146"/>
      <c r="Q857" s="146">
        <f t="shared" si="20"/>
        <v>0</v>
      </c>
      <c r="R857" s="182" t="s">
        <v>4741</v>
      </c>
      <c r="S857" s="226"/>
      <c r="T857" s="676" t="s">
        <v>4687</v>
      </c>
      <c r="U857" s="170"/>
      <c r="V857" s="170"/>
      <c r="W857" s="170"/>
      <c r="X857" s="117"/>
      <c r="Y857" s="171"/>
      <c r="Z857" s="171"/>
      <c r="AA857" s="171"/>
      <c r="AB857" s="171"/>
      <c r="AC857" s="171"/>
      <c r="AD857" s="171"/>
      <c r="AE857" s="171"/>
      <c r="AF857" s="171"/>
      <c r="AG857" s="171"/>
      <c r="AH857" s="171"/>
      <c r="AI857" s="171"/>
    </row>
    <row r="858" spans="1:35" s="172" customFormat="1" ht="24" hidden="1" x14ac:dyDescent="0.2">
      <c r="A858" s="167">
        <v>2</v>
      </c>
      <c r="B858" s="647">
        <v>0</v>
      </c>
      <c r="C858" s="647">
        <v>4</v>
      </c>
      <c r="D858" s="647">
        <v>4</v>
      </c>
      <c r="E858" s="163" t="s">
        <v>3862</v>
      </c>
      <c r="F858" s="593" t="s">
        <v>4675</v>
      </c>
      <c r="G858" s="143"/>
      <c r="H858" s="166">
        <v>42251600</v>
      </c>
      <c r="I858" s="180" t="s">
        <v>648</v>
      </c>
      <c r="J858" s="169"/>
      <c r="K858" s="169"/>
      <c r="L858" s="169"/>
      <c r="M858" s="146"/>
      <c r="N858" s="184"/>
      <c r="O858" s="169"/>
      <c r="P858" s="146"/>
      <c r="Q858" s="146">
        <f t="shared" si="20"/>
        <v>0</v>
      </c>
      <c r="R858" s="182" t="s">
        <v>4741</v>
      </c>
      <c r="S858" s="226"/>
      <c r="T858" s="676" t="s">
        <v>4687</v>
      </c>
      <c r="U858" s="170"/>
      <c r="V858" s="170"/>
      <c r="W858" s="170"/>
      <c r="X858" s="117"/>
      <c r="Y858" s="171"/>
      <c r="Z858" s="171"/>
      <c r="AA858" s="171"/>
      <c r="AB858" s="171"/>
      <c r="AC858" s="171"/>
      <c r="AD858" s="171"/>
      <c r="AE858" s="171"/>
      <c r="AF858" s="171"/>
      <c r="AG858" s="171"/>
      <c r="AH858" s="171"/>
      <c r="AI858" s="171"/>
    </row>
    <row r="859" spans="1:35" s="172" customFormat="1" ht="24" hidden="1" x14ac:dyDescent="0.2">
      <c r="A859" s="167">
        <v>2</v>
      </c>
      <c r="B859" s="647">
        <v>0</v>
      </c>
      <c r="C859" s="647">
        <v>4</v>
      </c>
      <c r="D859" s="647">
        <v>4</v>
      </c>
      <c r="E859" s="163" t="s">
        <v>3862</v>
      </c>
      <c r="F859" s="593" t="s">
        <v>4675</v>
      </c>
      <c r="G859" s="143"/>
      <c r="H859" s="166">
        <v>42251600</v>
      </c>
      <c r="I859" s="180" t="s">
        <v>649</v>
      </c>
      <c r="J859" s="169"/>
      <c r="K859" s="169"/>
      <c r="L859" s="169"/>
      <c r="M859" s="146"/>
      <c r="N859" s="184"/>
      <c r="O859" s="169"/>
      <c r="P859" s="146"/>
      <c r="Q859" s="146">
        <f t="shared" si="20"/>
        <v>0</v>
      </c>
      <c r="R859" s="182" t="s">
        <v>4741</v>
      </c>
      <c r="S859" s="226"/>
      <c r="T859" s="676" t="s">
        <v>4687</v>
      </c>
      <c r="U859" s="170"/>
      <c r="V859" s="170"/>
      <c r="W859" s="170"/>
      <c r="X859" s="117"/>
      <c r="Y859" s="171"/>
      <c r="Z859" s="171"/>
      <c r="AA859" s="171"/>
      <c r="AB859" s="171"/>
      <c r="AC859" s="171"/>
      <c r="AD859" s="171"/>
      <c r="AE859" s="171"/>
      <c r="AF859" s="171"/>
      <c r="AG859" s="171"/>
      <c r="AH859" s="171"/>
      <c r="AI859" s="171"/>
    </row>
    <row r="860" spans="1:35" s="172" customFormat="1" ht="24" hidden="1" x14ac:dyDescent="0.2">
      <c r="A860" s="167">
        <v>2</v>
      </c>
      <c r="B860" s="647">
        <v>0</v>
      </c>
      <c r="C860" s="647">
        <v>4</v>
      </c>
      <c r="D860" s="647">
        <v>4</v>
      </c>
      <c r="E860" s="163" t="s">
        <v>3862</v>
      </c>
      <c r="F860" s="593" t="s">
        <v>4675</v>
      </c>
      <c r="G860" s="143"/>
      <c r="H860" s="166">
        <v>42251600</v>
      </c>
      <c r="I860" s="180" t="s">
        <v>2226</v>
      </c>
      <c r="J860" s="169"/>
      <c r="K860" s="169"/>
      <c r="L860" s="169"/>
      <c r="M860" s="146"/>
      <c r="N860" s="184"/>
      <c r="O860" s="169"/>
      <c r="P860" s="146"/>
      <c r="Q860" s="146">
        <f t="shared" si="20"/>
        <v>0</v>
      </c>
      <c r="R860" s="182" t="s">
        <v>4741</v>
      </c>
      <c r="S860" s="226"/>
      <c r="T860" s="676" t="s">
        <v>4687</v>
      </c>
      <c r="U860" s="170"/>
      <c r="V860" s="170"/>
      <c r="W860" s="170"/>
      <c r="X860" s="117"/>
      <c r="Y860" s="171"/>
      <c r="Z860" s="171"/>
      <c r="AA860" s="171"/>
      <c r="AB860" s="171"/>
      <c r="AC860" s="171"/>
      <c r="AD860" s="171"/>
      <c r="AE860" s="171"/>
      <c r="AF860" s="171"/>
      <c r="AG860" s="171"/>
      <c r="AH860" s="171"/>
      <c r="AI860" s="171"/>
    </row>
    <row r="861" spans="1:35" s="172" customFormat="1" ht="24" hidden="1" x14ac:dyDescent="0.2">
      <c r="A861" s="167">
        <v>2</v>
      </c>
      <c r="B861" s="647">
        <v>0</v>
      </c>
      <c r="C861" s="647">
        <v>4</v>
      </c>
      <c r="D861" s="647">
        <v>4</v>
      </c>
      <c r="E861" s="163" t="s">
        <v>3862</v>
      </c>
      <c r="F861" s="593" t="s">
        <v>4675</v>
      </c>
      <c r="G861" s="143"/>
      <c r="H861" s="166">
        <v>42251600</v>
      </c>
      <c r="I861" s="180" t="s">
        <v>2227</v>
      </c>
      <c r="J861" s="169"/>
      <c r="K861" s="169"/>
      <c r="L861" s="169"/>
      <c r="M861" s="146"/>
      <c r="N861" s="184"/>
      <c r="O861" s="169"/>
      <c r="P861" s="146"/>
      <c r="Q861" s="146">
        <f t="shared" si="20"/>
        <v>0</v>
      </c>
      <c r="R861" s="182" t="s">
        <v>4741</v>
      </c>
      <c r="S861" s="226"/>
      <c r="T861" s="676" t="s">
        <v>4687</v>
      </c>
      <c r="U861" s="170"/>
      <c r="V861" s="170"/>
      <c r="W861" s="170"/>
      <c r="X861" s="117"/>
      <c r="Y861" s="171"/>
      <c r="Z861" s="171"/>
      <c r="AA861" s="171"/>
      <c r="AB861" s="171"/>
      <c r="AC861" s="171"/>
      <c r="AD861" s="171"/>
      <c r="AE861" s="171"/>
      <c r="AF861" s="171"/>
      <c r="AG861" s="171"/>
      <c r="AH861" s="171"/>
      <c r="AI861" s="171"/>
    </row>
    <row r="862" spans="1:35" s="172" customFormat="1" ht="24" hidden="1" x14ac:dyDescent="0.2">
      <c r="A862" s="167">
        <v>2</v>
      </c>
      <c r="B862" s="647">
        <v>0</v>
      </c>
      <c r="C862" s="647">
        <v>4</v>
      </c>
      <c r="D862" s="647">
        <v>4</v>
      </c>
      <c r="E862" s="163" t="s">
        <v>3862</v>
      </c>
      <c r="F862" s="593" t="s">
        <v>4675</v>
      </c>
      <c r="G862" s="143"/>
      <c r="H862" s="166">
        <v>30263700</v>
      </c>
      <c r="I862" s="180" t="s">
        <v>2228</v>
      </c>
      <c r="J862" s="169"/>
      <c r="K862" s="169"/>
      <c r="L862" s="169"/>
      <c r="M862" s="146"/>
      <c r="N862" s="184"/>
      <c r="O862" s="169"/>
      <c r="P862" s="146"/>
      <c r="Q862" s="146">
        <f t="shared" si="20"/>
        <v>0</v>
      </c>
      <c r="R862" s="182" t="s">
        <v>4741</v>
      </c>
      <c r="S862" s="226"/>
      <c r="T862" s="676" t="s">
        <v>4687</v>
      </c>
      <c r="U862" s="170"/>
      <c r="V862" s="170"/>
      <c r="W862" s="170"/>
      <c r="X862" s="117"/>
      <c r="Y862" s="171"/>
      <c r="Z862" s="171"/>
      <c r="AA862" s="171"/>
      <c r="AB862" s="171"/>
      <c r="AC862" s="171"/>
      <c r="AD862" s="171"/>
      <c r="AE862" s="171"/>
      <c r="AF862" s="171"/>
      <c r="AG862" s="171"/>
      <c r="AH862" s="171"/>
      <c r="AI862" s="171"/>
    </row>
    <row r="863" spans="1:35" s="172" customFormat="1" ht="24" hidden="1" x14ac:dyDescent="0.2">
      <c r="A863" s="167">
        <v>2</v>
      </c>
      <c r="B863" s="647">
        <v>0</v>
      </c>
      <c r="C863" s="647">
        <v>4</v>
      </c>
      <c r="D863" s="647">
        <v>4</v>
      </c>
      <c r="E863" s="163" t="s">
        <v>3862</v>
      </c>
      <c r="F863" s="593" t="s">
        <v>4675</v>
      </c>
      <c r="G863" s="143"/>
      <c r="H863" s="166">
        <v>30263700</v>
      </c>
      <c r="I863" s="180" t="s">
        <v>2229</v>
      </c>
      <c r="J863" s="169"/>
      <c r="K863" s="169"/>
      <c r="L863" s="169"/>
      <c r="M863" s="146"/>
      <c r="N863" s="184"/>
      <c r="O863" s="169"/>
      <c r="P863" s="146"/>
      <c r="Q863" s="146">
        <f t="shared" si="20"/>
        <v>0</v>
      </c>
      <c r="R863" s="182" t="s">
        <v>4741</v>
      </c>
      <c r="S863" s="226"/>
      <c r="T863" s="676" t="s">
        <v>4687</v>
      </c>
      <c r="U863" s="170"/>
      <c r="V863" s="170"/>
      <c r="W863" s="170"/>
      <c r="X863" s="117"/>
      <c r="Y863" s="171"/>
      <c r="Z863" s="171"/>
      <c r="AA863" s="171"/>
      <c r="AB863" s="171"/>
      <c r="AC863" s="171"/>
      <c r="AD863" s="171"/>
      <c r="AE863" s="171"/>
      <c r="AF863" s="171"/>
      <c r="AG863" s="171"/>
      <c r="AH863" s="171"/>
      <c r="AI863" s="171"/>
    </row>
    <row r="864" spans="1:35" s="172" customFormat="1" ht="24" hidden="1" x14ac:dyDescent="0.2">
      <c r="A864" s="167">
        <v>2</v>
      </c>
      <c r="B864" s="647">
        <v>0</v>
      </c>
      <c r="C864" s="647">
        <v>4</v>
      </c>
      <c r="D864" s="647">
        <v>4</v>
      </c>
      <c r="E864" s="163" t="s">
        <v>3862</v>
      </c>
      <c r="F864" s="593" t="s">
        <v>4675</v>
      </c>
      <c r="G864" s="143"/>
      <c r="H864" s="166">
        <v>30263700</v>
      </c>
      <c r="I864" s="180" t="s">
        <v>2230</v>
      </c>
      <c r="J864" s="169"/>
      <c r="K864" s="169"/>
      <c r="L864" s="169"/>
      <c r="M864" s="146"/>
      <c r="N864" s="184"/>
      <c r="O864" s="169"/>
      <c r="P864" s="146"/>
      <c r="Q864" s="146">
        <f t="shared" si="20"/>
        <v>0</v>
      </c>
      <c r="R864" s="182" t="s">
        <v>4741</v>
      </c>
      <c r="S864" s="226"/>
      <c r="T864" s="676" t="s">
        <v>4687</v>
      </c>
      <c r="U864" s="170"/>
      <c r="V864" s="170"/>
      <c r="W864" s="170"/>
      <c r="X864" s="117"/>
      <c r="Y864" s="171"/>
      <c r="Z864" s="171"/>
      <c r="AA864" s="171"/>
      <c r="AB864" s="171"/>
      <c r="AC864" s="171"/>
      <c r="AD864" s="171"/>
      <c r="AE864" s="171"/>
      <c r="AF864" s="171"/>
      <c r="AG864" s="171"/>
      <c r="AH864" s="171"/>
      <c r="AI864" s="171"/>
    </row>
    <row r="865" spans="1:35" s="172" customFormat="1" ht="24" hidden="1" x14ac:dyDescent="0.2">
      <c r="A865" s="167">
        <v>2</v>
      </c>
      <c r="B865" s="647">
        <v>0</v>
      </c>
      <c r="C865" s="647">
        <v>4</v>
      </c>
      <c r="D865" s="647">
        <v>4</v>
      </c>
      <c r="E865" s="163" t="s">
        <v>3862</v>
      </c>
      <c r="F865" s="593" t="s">
        <v>4675</v>
      </c>
      <c r="G865" s="143"/>
      <c r="H865" s="166">
        <v>30263700</v>
      </c>
      <c r="I865" s="180" t="s">
        <v>2231</v>
      </c>
      <c r="J865" s="169"/>
      <c r="K865" s="169"/>
      <c r="L865" s="169"/>
      <c r="M865" s="146"/>
      <c r="N865" s="184"/>
      <c r="O865" s="169"/>
      <c r="P865" s="146"/>
      <c r="Q865" s="146">
        <f t="shared" si="20"/>
        <v>0</v>
      </c>
      <c r="R865" s="182" t="s">
        <v>4741</v>
      </c>
      <c r="S865" s="226"/>
      <c r="T865" s="676" t="s">
        <v>4687</v>
      </c>
      <c r="U865" s="170"/>
      <c r="V865" s="170"/>
      <c r="W865" s="170"/>
      <c r="X865" s="117"/>
      <c r="Y865" s="171"/>
      <c r="Z865" s="171"/>
      <c r="AA865" s="171"/>
      <c r="AB865" s="171"/>
      <c r="AC865" s="171"/>
      <c r="AD865" s="171"/>
      <c r="AE865" s="171"/>
      <c r="AF865" s="171"/>
      <c r="AG865" s="171"/>
      <c r="AH865" s="171"/>
      <c r="AI865" s="171"/>
    </row>
    <row r="866" spans="1:35" ht="24" hidden="1" x14ac:dyDescent="0.2">
      <c r="A866" s="167">
        <v>2</v>
      </c>
      <c r="B866" s="647">
        <v>0</v>
      </c>
      <c r="C866" s="647">
        <v>4</v>
      </c>
      <c r="D866" s="647">
        <v>4</v>
      </c>
      <c r="E866" s="163" t="s">
        <v>3862</v>
      </c>
      <c r="F866" s="593" t="s">
        <v>4675</v>
      </c>
      <c r="G866" s="143"/>
      <c r="H866" s="166">
        <v>30263700</v>
      </c>
      <c r="I866" s="180" t="s">
        <v>2232</v>
      </c>
      <c r="J866" s="146"/>
      <c r="K866" s="146"/>
      <c r="L866" s="146"/>
      <c r="M866" s="146"/>
      <c r="N866" s="183"/>
      <c r="O866" s="146"/>
      <c r="P866" s="146"/>
      <c r="Q866" s="146">
        <f t="shared" si="20"/>
        <v>0</v>
      </c>
      <c r="R866" s="182" t="s">
        <v>4741</v>
      </c>
      <c r="S866" s="226"/>
      <c r="T866" s="676" t="s">
        <v>4687</v>
      </c>
      <c r="U866" s="147"/>
      <c r="V866" s="147"/>
      <c r="W866" s="147"/>
      <c r="X866" s="117"/>
    </row>
    <row r="867" spans="1:35" ht="24" hidden="1" x14ac:dyDescent="0.2">
      <c r="A867" s="167">
        <v>2</v>
      </c>
      <c r="B867" s="647">
        <v>0</v>
      </c>
      <c r="C867" s="647">
        <v>4</v>
      </c>
      <c r="D867" s="647">
        <v>4</v>
      </c>
      <c r="E867" s="163" t="s">
        <v>3862</v>
      </c>
      <c r="F867" s="593" t="s">
        <v>4675</v>
      </c>
      <c r="G867" s="143"/>
      <c r="H867" s="162">
        <v>31320000</v>
      </c>
      <c r="I867" s="180" t="s">
        <v>2233</v>
      </c>
      <c r="J867" s="146"/>
      <c r="K867" s="146"/>
      <c r="L867" s="146"/>
      <c r="M867" s="146"/>
      <c r="N867" s="183"/>
      <c r="O867" s="146"/>
      <c r="P867" s="146"/>
      <c r="Q867" s="146">
        <f t="shared" si="20"/>
        <v>0</v>
      </c>
      <c r="R867" s="182" t="s">
        <v>4741</v>
      </c>
      <c r="S867" s="226"/>
      <c r="T867" s="676" t="s">
        <v>4687</v>
      </c>
      <c r="U867" s="147"/>
      <c r="V867" s="147"/>
      <c r="W867" s="147"/>
      <c r="X867" s="117"/>
    </row>
    <row r="868" spans="1:35" ht="24" hidden="1" x14ac:dyDescent="0.2">
      <c r="A868" s="167">
        <v>2</v>
      </c>
      <c r="B868" s="647">
        <v>0</v>
      </c>
      <c r="C868" s="647">
        <v>4</v>
      </c>
      <c r="D868" s="647">
        <v>4</v>
      </c>
      <c r="E868" s="163" t="s">
        <v>3862</v>
      </c>
      <c r="F868" s="593" t="s">
        <v>4675</v>
      </c>
      <c r="G868" s="143"/>
      <c r="H868" s="162">
        <v>31320000</v>
      </c>
      <c r="I868" s="180" t="s">
        <v>2929</v>
      </c>
      <c r="J868" s="146"/>
      <c r="K868" s="146"/>
      <c r="L868" s="146"/>
      <c r="M868" s="146"/>
      <c r="N868" s="183"/>
      <c r="O868" s="146"/>
      <c r="P868" s="146"/>
      <c r="Q868" s="146">
        <f t="shared" si="20"/>
        <v>0</v>
      </c>
      <c r="R868" s="182" t="s">
        <v>4741</v>
      </c>
      <c r="S868" s="226"/>
      <c r="T868" s="676" t="s">
        <v>4687</v>
      </c>
      <c r="U868" s="147"/>
      <c r="V868" s="147"/>
      <c r="W868" s="147"/>
      <c r="X868" s="117"/>
    </row>
    <row r="869" spans="1:35" ht="24" hidden="1" x14ac:dyDescent="0.2">
      <c r="A869" s="167">
        <v>2</v>
      </c>
      <c r="B869" s="647">
        <v>0</v>
      </c>
      <c r="C869" s="647">
        <v>4</v>
      </c>
      <c r="D869" s="647">
        <v>4</v>
      </c>
      <c r="E869" s="163" t="s">
        <v>3862</v>
      </c>
      <c r="F869" s="593" t="s">
        <v>4675</v>
      </c>
      <c r="G869" s="143"/>
      <c r="H869" s="162">
        <v>31320000</v>
      </c>
      <c r="I869" s="180" t="s">
        <v>2930</v>
      </c>
      <c r="J869" s="146"/>
      <c r="K869" s="146"/>
      <c r="L869" s="146"/>
      <c r="M869" s="146"/>
      <c r="N869" s="183"/>
      <c r="O869" s="146"/>
      <c r="P869" s="146"/>
      <c r="Q869" s="146">
        <f t="shared" si="20"/>
        <v>0</v>
      </c>
      <c r="R869" s="182" t="s">
        <v>4741</v>
      </c>
      <c r="S869" s="226"/>
      <c r="T869" s="676" t="s">
        <v>4687</v>
      </c>
      <c r="U869" s="147"/>
      <c r="V869" s="147"/>
      <c r="W869" s="147"/>
      <c r="X869" s="117"/>
    </row>
    <row r="870" spans="1:35" ht="24" hidden="1" x14ac:dyDescent="0.2">
      <c r="A870" s="167">
        <v>2</v>
      </c>
      <c r="B870" s="647">
        <v>0</v>
      </c>
      <c r="C870" s="647">
        <v>4</v>
      </c>
      <c r="D870" s="647">
        <v>4</v>
      </c>
      <c r="E870" s="163" t="s">
        <v>3862</v>
      </c>
      <c r="F870" s="593" t="s">
        <v>4675</v>
      </c>
      <c r="G870" s="143"/>
      <c r="H870" s="162">
        <v>31320000</v>
      </c>
      <c r="I870" s="180" t="s">
        <v>2931</v>
      </c>
      <c r="J870" s="146"/>
      <c r="K870" s="146"/>
      <c r="L870" s="146"/>
      <c r="M870" s="146"/>
      <c r="N870" s="183"/>
      <c r="O870" s="146"/>
      <c r="P870" s="146"/>
      <c r="Q870" s="146">
        <f t="shared" si="20"/>
        <v>0</v>
      </c>
      <c r="R870" s="182" t="s">
        <v>4741</v>
      </c>
      <c r="S870" s="226"/>
      <c r="T870" s="676" t="s">
        <v>4687</v>
      </c>
      <c r="U870" s="147"/>
      <c r="V870" s="147"/>
      <c r="W870" s="147"/>
      <c r="X870" s="117"/>
    </row>
    <row r="871" spans="1:35" ht="24" hidden="1" x14ac:dyDescent="0.2">
      <c r="A871" s="167">
        <v>2</v>
      </c>
      <c r="B871" s="647">
        <v>0</v>
      </c>
      <c r="C871" s="647">
        <v>4</v>
      </c>
      <c r="D871" s="647">
        <v>4</v>
      </c>
      <c r="E871" s="163" t="s">
        <v>3862</v>
      </c>
      <c r="F871" s="593" t="s">
        <v>4675</v>
      </c>
      <c r="G871" s="143"/>
      <c r="H871" s="162">
        <v>31320000</v>
      </c>
      <c r="I871" s="180" t="s">
        <v>2932</v>
      </c>
      <c r="J871" s="146"/>
      <c r="K871" s="146"/>
      <c r="L871" s="146"/>
      <c r="M871" s="146"/>
      <c r="N871" s="183"/>
      <c r="O871" s="146"/>
      <c r="P871" s="146"/>
      <c r="Q871" s="146">
        <f t="shared" si="20"/>
        <v>0</v>
      </c>
      <c r="R871" s="182" t="s">
        <v>4741</v>
      </c>
      <c r="S871" s="226"/>
      <c r="T871" s="676" t="s">
        <v>4687</v>
      </c>
      <c r="U871" s="147"/>
      <c r="V871" s="147"/>
      <c r="W871" s="147"/>
      <c r="X871" s="117"/>
    </row>
    <row r="872" spans="1:35" ht="24" hidden="1" x14ac:dyDescent="0.2">
      <c r="A872" s="167">
        <v>2</v>
      </c>
      <c r="B872" s="647">
        <v>0</v>
      </c>
      <c r="C872" s="647">
        <v>4</v>
      </c>
      <c r="D872" s="647">
        <v>4</v>
      </c>
      <c r="E872" s="163" t="s">
        <v>3862</v>
      </c>
      <c r="F872" s="593" t="s">
        <v>4675</v>
      </c>
      <c r="G872" s="143"/>
      <c r="H872" s="162">
        <v>42191800</v>
      </c>
      <c r="I872" s="145" t="s">
        <v>2933</v>
      </c>
      <c r="J872" s="146"/>
      <c r="K872" s="146"/>
      <c r="L872" s="146"/>
      <c r="M872" s="146"/>
      <c r="N872" s="183"/>
      <c r="O872" s="146"/>
      <c r="P872" s="146"/>
      <c r="Q872" s="146">
        <f t="shared" si="20"/>
        <v>0</v>
      </c>
      <c r="R872" s="182" t="s">
        <v>4741</v>
      </c>
      <c r="S872" s="226"/>
      <c r="T872" s="676" t="s">
        <v>4687</v>
      </c>
      <c r="U872" s="147"/>
      <c r="V872" s="147"/>
      <c r="W872" s="147"/>
      <c r="X872" s="117"/>
    </row>
    <row r="873" spans="1:35" s="172" customFormat="1" ht="24" hidden="1" x14ac:dyDescent="0.2">
      <c r="A873" s="167">
        <v>2</v>
      </c>
      <c r="B873" s="647">
        <v>0</v>
      </c>
      <c r="C873" s="647">
        <v>4</v>
      </c>
      <c r="D873" s="647">
        <v>4</v>
      </c>
      <c r="E873" s="163" t="s">
        <v>3862</v>
      </c>
      <c r="F873" s="593" t="s">
        <v>4675</v>
      </c>
      <c r="G873" s="143"/>
      <c r="H873" s="166">
        <v>42192500</v>
      </c>
      <c r="I873" s="180" t="s">
        <v>2934</v>
      </c>
      <c r="J873" s="169"/>
      <c r="K873" s="169"/>
      <c r="L873" s="169"/>
      <c r="M873" s="146"/>
      <c r="N873" s="184"/>
      <c r="O873" s="169"/>
      <c r="P873" s="146"/>
      <c r="Q873" s="146">
        <f t="shared" si="20"/>
        <v>0</v>
      </c>
      <c r="R873" s="182" t="s">
        <v>4741</v>
      </c>
      <c r="S873" s="226"/>
      <c r="T873" s="676" t="s">
        <v>4687</v>
      </c>
      <c r="U873" s="170"/>
      <c r="V873" s="170"/>
      <c r="W873" s="170"/>
      <c r="X873" s="117"/>
      <c r="Y873" s="171"/>
      <c r="Z873" s="171"/>
      <c r="AA873" s="171"/>
      <c r="AB873" s="171"/>
      <c r="AC873" s="171"/>
      <c r="AD873" s="171"/>
      <c r="AE873" s="171"/>
      <c r="AF873" s="171"/>
      <c r="AG873" s="171"/>
      <c r="AH873" s="171"/>
      <c r="AI873" s="171"/>
    </row>
    <row r="874" spans="1:35" s="172" customFormat="1" ht="24" hidden="1" x14ac:dyDescent="0.2">
      <c r="A874" s="167">
        <v>2</v>
      </c>
      <c r="B874" s="647">
        <v>0</v>
      </c>
      <c r="C874" s="647">
        <v>4</v>
      </c>
      <c r="D874" s="647">
        <v>4</v>
      </c>
      <c r="E874" s="163" t="s">
        <v>3862</v>
      </c>
      <c r="F874" s="593" t="s">
        <v>4675</v>
      </c>
      <c r="G874" s="143"/>
      <c r="H874" s="166">
        <v>42290000</v>
      </c>
      <c r="I874" s="180" t="s">
        <v>650</v>
      </c>
      <c r="J874" s="169"/>
      <c r="K874" s="169"/>
      <c r="L874" s="169"/>
      <c r="M874" s="146"/>
      <c r="N874" s="184"/>
      <c r="O874" s="169"/>
      <c r="P874" s="146"/>
      <c r="Q874" s="146">
        <f t="shared" si="20"/>
        <v>0</v>
      </c>
      <c r="R874" s="182" t="s">
        <v>4741</v>
      </c>
      <c r="S874" s="226"/>
      <c r="T874" s="676" t="s">
        <v>4687</v>
      </c>
      <c r="U874" s="170"/>
      <c r="V874" s="170"/>
      <c r="W874" s="170"/>
      <c r="X874" s="117"/>
      <c r="Y874" s="171"/>
      <c r="Z874" s="171"/>
      <c r="AA874" s="171"/>
      <c r="AB874" s="171"/>
      <c r="AC874" s="171"/>
      <c r="AD874" s="171"/>
      <c r="AE874" s="171"/>
      <c r="AF874" s="171"/>
      <c r="AG874" s="171"/>
      <c r="AH874" s="171"/>
      <c r="AI874" s="171"/>
    </row>
    <row r="875" spans="1:35" s="172" customFormat="1" ht="24" hidden="1" x14ac:dyDescent="0.2">
      <c r="A875" s="167">
        <v>2</v>
      </c>
      <c r="B875" s="647">
        <v>0</v>
      </c>
      <c r="C875" s="647">
        <v>4</v>
      </c>
      <c r="D875" s="647">
        <v>4</v>
      </c>
      <c r="E875" s="163" t="s">
        <v>3862</v>
      </c>
      <c r="F875" s="593" t="s">
        <v>4675</v>
      </c>
      <c r="G875" s="143"/>
      <c r="H875" s="166">
        <v>42290000</v>
      </c>
      <c r="I875" s="180" t="s">
        <v>651</v>
      </c>
      <c r="J875" s="169"/>
      <c r="K875" s="169"/>
      <c r="L875" s="169"/>
      <c r="M875" s="146"/>
      <c r="N875" s="184"/>
      <c r="O875" s="169"/>
      <c r="P875" s="146"/>
      <c r="Q875" s="146">
        <f t="shared" si="20"/>
        <v>0</v>
      </c>
      <c r="R875" s="182" t="s">
        <v>4741</v>
      </c>
      <c r="S875" s="226"/>
      <c r="T875" s="676" t="s">
        <v>4687</v>
      </c>
      <c r="U875" s="170"/>
      <c r="V875" s="170"/>
      <c r="W875" s="170"/>
      <c r="X875" s="117"/>
      <c r="Y875" s="171"/>
      <c r="Z875" s="171"/>
      <c r="AA875" s="171"/>
      <c r="AB875" s="171"/>
      <c r="AC875" s="171"/>
      <c r="AD875" s="171"/>
      <c r="AE875" s="171"/>
      <c r="AF875" s="171"/>
      <c r="AG875" s="171"/>
      <c r="AH875" s="171"/>
      <c r="AI875" s="171"/>
    </row>
    <row r="876" spans="1:35" s="172" customFormat="1" ht="24" hidden="1" x14ac:dyDescent="0.2">
      <c r="A876" s="167">
        <v>2</v>
      </c>
      <c r="B876" s="647">
        <v>0</v>
      </c>
      <c r="C876" s="647">
        <v>4</v>
      </c>
      <c r="D876" s="647">
        <v>4</v>
      </c>
      <c r="E876" s="163" t="s">
        <v>3862</v>
      </c>
      <c r="F876" s="593" t="s">
        <v>4675</v>
      </c>
      <c r="G876" s="143"/>
      <c r="H876" s="166">
        <v>42290000</v>
      </c>
      <c r="I876" s="180" t="s">
        <v>2935</v>
      </c>
      <c r="J876" s="169"/>
      <c r="K876" s="169"/>
      <c r="L876" s="169"/>
      <c r="M876" s="146"/>
      <c r="N876" s="184"/>
      <c r="O876" s="169"/>
      <c r="P876" s="146"/>
      <c r="Q876" s="146">
        <f t="shared" si="20"/>
        <v>0</v>
      </c>
      <c r="R876" s="182" t="s">
        <v>4741</v>
      </c>
      <c r="S876" s="226"/>
      <c r="T876" s="676" t="s">
        <v>4687</v>
      </c>
      <c r="U876" s="170"/>
      <c r="V876" s="170"/>
      <c r="W876" s="170"/>
      <c r="X876" s="117"/>
      <c r="Y876" s="171"/>
      <c r="Z876" s="171"/>
      <c r="AA876" s="171"/>
      <c r="AB876" s="171"/>
      <c r="AC876" s="171"/>
      <c r="AD876" s="171"/>
      <c r="AE876" s="171"/>
      <c r="AF876" s="171"/>
      <c r="AG876" s="171"/>
      <c r="AH876" s="171"/>
      <c r="AI876" s="171"/>
    </row>
    <row r="877" spans="1:35" s="172" customFormat="1" ht="24" hidden="1" x14ac:dyDescent="0.2">
      <c r="A877" s="167">
        <v>2</v>
      </c>
      <c r="B877" s="647">
        <v>0</v>
      </c>
      <c r="C877" s="647">
        <v>4</v>
      </c>
      <c r="D877" s="647">
        <v>4</v>
      </c>
      <c r="E877" s="163" t="s">
        <v>3862</v>
      </c>
      <c r="F877" s="593" t="s">
        <v>4675</v>
      </c>
      <c r="G877" s="143"/>
      <c r="H877" s="166">
        <v>42290000</v>
      </c>
      <c r="I877" s="180" t="s">
        <v>2936</v>
      </c>
      <c r="J877" s="169"/>
      <c r="K877" s="169"/>
      <c r="L877" s="169"/>
      <c r="M877" s="146"/>
      <c r="N877" s="184"/>
      <c r="O877" s="169"/>
      <c r="P877" s="146"/>
      <c r="Q877" s="146">
        <f t="shared" si="20"/>
        <v>0</v>
      </c>
      <c r="R877" s="182" t="s">
        <v>4741</v>
      </c>
      <c r="S877" s="226"/>
      <c r="T877" s="676" t="s">
        <v>4687</v>
      </c>
      <c r="U877" s="170"/>
      <c r="V877" s="170"/>
      <c r="W877" s="170"/>
      <c r="X877" s="117"/>
      <c r="Y877" s="171"/>
      <c r="Z877" s="171"/>
      <c r="AA877" s="171"/>
      <c r="AB877" s="171"/>
      <c r="AC877" s="171"/>
      <c r="AD877" s="171"/>
      <c r="AE877" s="171"/>
      <c r="AF877" s="171"/>
      <c r="AG877" s="171"/>
      <c r="AH877" s="171"/>
      <c r="AI877" s="171"/>
    </row>
    <row r="878" spans="1:35" s="172" customFormat="1" ht="24" hidden="1" x14ac:dyDescent="0.2">
      <c r="A878" s="167">
        <v>2</v>
      </c>
      <c r="B878" s="647">
        <v>0</v>
      </c>
      <c r="C878" s="647">
        <v>4</v>
      </c>
      <c r="D878" s="647">
        <v>4</v>
      </c>
      <c r="E878" s="163" t="s">
        <v>3862</v>
      </c>
      <c r="F878" s="593" t="s">
        <v>4675</v>
      </c>
      <c r="G878" s="143"/>
      <c r="H878" s="166">
        <v>42290000</v>
      </c>
      <c r="I878" s="180" t="s">
        <v>2937</v>
      </c>
      <c r="J878" s="169"/>
      <c r="K878" s="169"/>
      <c r="L878" s="169"/>
      <c r="M878" s="146"/>
      <c r="N878" s="184"/>
      <c r="O878" s="169"/>
      <c r="P878" s="146"/>
      <c r="Q878" s="146">
        <f t="shared" si="20"/>
        <v>0</v>
      </c>
      <c r="R878" s="182" t="s">
        <v>4741</v>
      </c>
      <c r="S878" s="226"/>
      <c r="T878" s="676" t="s">
        <v>4687</v>
      </c>
      <c r="U878" s="170"/>
      <c r="V878" s="170"/>
      <c r="W878" s="170"/>
      <c r="X878" s="117"/>
      <c r="Y878" s="171"/>
      <c r="Z878" s="171"/>
      <c r="AA878" s="171"/>
      <c r="AB878" s="171"/>
      <c r="AC878" s="171"/>
      <c r="AD878" s="171"/>
      <c r="AE878" s="171"/>
      <c r="AF878" s="171"/>
      <c r="AG878" s="171"/>
      <c r="AH878" s="171"/>
      <c r="AI878" s="171"/>
    </row>
    <row r="879" spans="1:35" s="172" customFormat="1" ht="24" hidden="1" x14ac:dyDescent="0.2">
      <c r="A879" s="167">
        <v>2</v>
      </c>
      <c r="B879" s="647">
        <v>0</v>
      </c>
      <c r="C879" s="647">
        <v>4</v>
      </c>
      <c r="D879" s="647">
        <v>4</v>
      </c>
      <c r="E879" s="163" t="s">
        <v>3862</v>
      </c>
      <c r="F879" s="593" t="s">
        <v>4675</v>
      </c>
      <c r="G879" s="143"/>
      <c r="H879" s="166">
        <v>42290000</v>
      </c>
      <c r="I879" s="180" t="s">
        <v>2938</v>
      </c>
      <c r="J879" s="169"/>
      <c r="K879" s="169"/>
      <c r="L879" s="169"/>
      <c r="M879" s="146"/>
      <c r="N879" s="184"/>
      <c r="O879" s="169"/>
      <c r="P879" s="146"/>
      <c r="Q879" s="146">
        <f t="shared" si="20"/>
        <v>0</v>
      </c>
      <c r="R879" s="182" t="s">
        <v>4741</v>
      </c>
      <c r="S879" s="226"/>
      <c r="T879" s="676" t="s">
        <v>4687</v>
      </c>
      <c r="U879" s="170"/>
      <c r="V879" s="170"/>
      <c r="W879" s="170"/>
      <c r="X879" s="117"/>
      <c r="Y879" s="171"/>
      <c r="Z879" s="171"/>
      <c r="AA879" s="171"/>
      <c r="AB879" s="171"/>
      <c r="AC879" s="171"/>
      <c r="AD879" s="171"/>
      <c r="AE879" s="171"/>
      <c r="AF879" s="171"/>
      <c r="AG879" s="171"/>
      <c r="AH879" s="171"/>
      <c r="AI879" s="171"/>
    </row>
    <row r="880" spans="1:35" s="172" customFormat="1" ht="24" hidden="1" x14ac:dyDescent="0.2">
      <c r="A880" s="167">
        <v>2</v>
      </c>
      <c r="B880" s="647">
        <v>0</v>
      </c>
      <c r="C880" s="647">
        <v>4</v>
      </c>
      <c r="D880" s="647">
        <v>4</v>
      </c>
      <c r="E880" s="163" t="s">
        <v>3862</v>
      </c>
      <c r="F880" s="593" t="s">
        <v>4675</v>
      </c>
      <c r="G880" s="143"/>
      <c r="H880" s="166">
        <v>42290000</v>
      </c>
      <c r="I880" s="180" t="s">
        <v>652</v>
      </c>
      <c r="J880" s="169"/>
      <c r="K880" s="169"/>
      <c r="L880" s="169"/>
      <c r="M880" s="146"/>
      <c r="N880" s="184"/>
      <c r="O880" s="169"/>
      <c r="P880" s="146"/>
      <c r="Q880" s="146">
        <f t="shared" si="20"/>
        <v>0</v>
      </c>
      <c r="R880" s="182" t="s">
        <v>4741</v>
      </c>
      <c r="S880" s="226"/>
      <c r="T880" s="676" t="s">
        <v>4687</v>
      </c>
      <c r="U880" s="170"/>
      <c r="V880" s="170"/>
      <c r="W880" s="170"/>
      <c r="X880" s="117"/>
      <c r="Y880" s="171"/>
      <c r="Z880" s="171"/>
      <c r="AA880" s="171"/>
      <c r="AB880" s="171"/>
      <c r="AC880" s="171"/>
      <c r="AD880" s="171"/>
      <c r="AE880" s="171"/>
      <c r="AF880" s="171"/>
      <c r="AG880" s="171"/>
      <c r="AH880" s="171"/>
      <c r="AI880" s="171"/>
    </row>
    <row r="881" spans="1:35" s="172" customFormat="1" ht="24" hidden="1" x14ac:dyDescent="0.2">
      <c r="A881" s="167">
        <v>2</v>
      </c>
      <c r="B881" s="647">
        <v>0</v>
      </c>
      <c r="C881" s="647">
        <v>4</v>
      </c>
      <c r="D881" s="647">
        <v>4</v>
      </c>
      <c r="E881" s="163" t="s">
        <v>3862</v>
      </c>
      <c r="F881" s="593" t="s">
        <v>4675</v>
      </c>
      <c r="G881" s="143"/>
      <c r="H881" s="166">
        <v>42290000</v>
      </c>
      <c r="I881" s="180" t="s">
        <v>653</v>
      </c>
      <c r="J881" s="169"/>
      <c r="K881" s="169"/>
      <c r="L881" s="169"/>
      <c r="M881" s="146"/>
      <c r="N881" s="184"/>
      <c r="O881" s="169"/>
      <c r="P881" s="146"/>
      <c r="Q881" s="146">
        <f t="shared" si="20"/>
        <v>0</v>
      </c>
      <c r="R881" s="182" t="s">
        <v>4741</v>
      </c>
      <c r="S881" s="226"/>
      <c r="T881" s="676" t="s">
        <v>4687</v>
      </c>
      <c r="U881" s="170"/>
      <c r="V881" s="170"/>
      <c r="W881" s="170"/>
      <c r="X881" s="117"/>
      <c r="Y881" s="171"/>
      <c r="Z881" s="171"/>
      <c r="AA881" s="171"/>
      <c r="AB881" s="171"/>
      <c r="AC881" s="171"/>
      <c r="AD881" s="171"/>
      <c r="AE881" s="171"/>
      <c r="AF881" s="171"/>
      <c r="AG881" s="171"/>
      <c r="AH881" s="171"/>
      <c r="AI881" s="171"/>
    </row>
    <row r="882" spans="1:35" s="172" customFormat="1" ht="24" hidden="1" x14ac:dyDescent="0.2">
      <c r="A882" s="167">
        <v>2</v>
      </c>
      <c r="B882" s="647">
        <v>0</v>
      </c>
      <c r="C882" s="647">
        <v>4</v>
      </c>
      <c r="D882" s="647">
        <v>4</v>
      </c>
      <c r="E882" s="163" t="s">
        <v>3862</v>
      </c>
      <c r="F882" s="593" t="s">
        <v>4675</v>
      </c>
      <c r="G882" s="143"/>
      <c r="H882" s="166">
        <v>42290000</v>
      </c>
      <c r="I882" s="180" t="s">
        <v>654</v>
      </c>
      <c r="J882" s="169"/>
      <c r="K882" s="169"/>
      <c r="L882" s="169"/>
      <c r="M882" s="146"/>
      <c r="N882" s="184"/>
      <c r="O882" s="169"/>
      <c r="P882" s="146"/>
      <c r="Q882" s="146">
        <f t="shared" si="20"/>
        <v>0</v>
      </c>
      <c r="R882" s="182" t="s">
        <v>4741</v>
      </c>
      <c r="S882" s="226"/>
      <c r="T882" s="676" t="s">
        <v>4687</v>
      </c>
      <c r="U882" s="170"/>
      <c r="V882" s="170"/>
      <c r="W882" s="170"/>
      <c r="X882" s="117"/>
      <c r="Y882" s="171"/>
      <c r="Z882" s="171"/>
      <c r="AA882" s="171"/>
      <c r="AB882" s="171"/>
      <c r="AC882" s="171"/>
      <c r="AD882" s="171"/>
      <c r="AE882" s="171"/>
      <c r="AF882" s="171"/>
      <c r="AG882" s="171"/>
      <c r="AH882" s="171"/>
      <c r="AI882" s="171"/>
    </row>
    <row r="883" spans="1:35" s="172" customFormat="1" ht="24" hidden="1" x14ac:dyDescent="0.2">
      <c r="A883" s="167">
        <v>2</v>
      </c>
      <c r="B883" s="647">
        <v>0</v>
      </c>
      <c r="C883" s="647">
        <v>4</v>
      </c>
      <c r="D883" s="647">
        <v>4</v>
      </c>
      <c r="E883" s="163" t="s">
        <v>3862</v>
      </c>
      <c r="F883" s="593" t="s">
        <v>4675</v>
      </c>
      <c r="G883" s="143"/>
      <c r="H883" s="166">
        <v>42290000</v>
      </c>
      <c r="I883" s="180" t="s">
        <v>655</v>
      </c>
      <c r="J883" s="169"/>
      <c r="K883" s="169"/>
      <c r="L883" s="169"/>
      <c r="M883" s="146"/>
      <c r="N883" s="184"/>
      <c r="O883" s="169"/>
      <c r="P883" s="146"/>
      <c r="Q883" s="146">
        <f t="shared" si="20"/>
        <v>0</v>
      </c>
      <c r="R883" s="182" t="s">
        <v>4741</v>
      </c>
      <c r="S883" s="226"/>
      <c r="T883" s="676" t="s">
        <v>4687</v>
      </c>
      <c r="U883" s="170"/>
      <c r="V883" s="170"/>
      <c r="W883" s="170"/>
      <c r="X883" s="117"/>
      <c r="Y883" s="171"/>
      <c r="Z883" s="171"/>
      <c r="AA883" s="171"/>
      <c r="AB883" s="171"/>
      <c r="AC883" s="171"/>
      <c r="AD883" s="171"/>
      <c r="AE883" s="171"/>
      <c r="AF883" s="171"/>
      <c r="AG883" s="171"/>
      <c r="AH883" s="171"/>
      <c r="AI883" s="171"/>
    </row>
    <row r="884" spans="1:35" s="172" customFormat="1" ht="24" hidden="1" x14ac:dyDescent="0.2">
      <c r="A884" s="167">
        <v>2</v>
      </c>
      <c r="B884" s="647">
        <v>0</v>
      </c>
      <c r="C884" s="647">
        <v>4</v>
      </c>
      <c r="D884" s="647">
        <v>4</v>
      </c>
      <c r="E884" s="163" t="s">
        <v>3862</v>
      </c>
      <c r="F884" s="593" t="s">
        <v>4675</v>
      </c>
      <c r="G884" s="143"/>
      <c r="H884" s="166">
        <v>42281904</v>
      </c>
      <c r="I884" s="180" t="s">
        <v>4829</v>
      </c>
      <c r="J884" s="169"/>
      <c r="K884" s="169"/>
      <c r="L884" s="169"/>
      <c r="M884" s="146"/>
      <c r="N884" s="184" t="s">
        <v>4830</v>
      </c>
      <c r="O884" s="169"/>
      <c r="P884" s="146"/>
      <c r="Q884" s="146">
        <f t="shared" si="20"/>
        <v>0</v>
      </c>
      <c r="R884" s="182" t="s">
        <v>4741</v>
      </c>
      <c r="S884" s="226"/>
      <c r="T884" s="676" t="s">
        <v>4687</v>
      </c>
      <c r="U884" s="170"/>
      <c r="V884" s="170"/>
      <c r="W884" s="170"/>
      <c r="X884" s="117"/>
      <c r="Y884" s="171"/>
      <c r="Z884" s="171"/>
      <c r="AA884" s="171"/>
      <c r="AB884" s="171"/>
      <c r="AC884" s="171"/>
      <c r="AD884" s="171"/>
      <c r="AE884" s="171"/>
      <c r="AF884" s="171"/>
      <c r="AG884" s="171"/>
      <c r="AH884" s="171"/>
      <c r="AI884" s="171"/>
    </row>
    <row r="885" spans="1:35" s="172" customFormat="1" ht="24" hidden="1" x14ac:dyDescent="0.2">
      <c r="A885" s="167">
        <v>2</v>
      </c>
      <c r="B885" s="647">
        <v>0</v>
      </c>
      <c r="C885" s="647">
        <v>4</v>
      </c>
      <c r="D885" s="647">
        <v>4</v>
      </c>
      <c r="E885" s="163" t="s">
        <v>3862</v>
      </c>
      <c r="F885" s="593" t="s">
        <v>4675</v>
      </c>
      <c r="G885" s="143"/>
      <c r="H885" s="166">
        <v>42290000</v>
      </c>
      <c r="I885" s="180" t="s">
        <v>656</v>
      </c>
      <c r="J885" s="169"/>
      <c r="K885" s="169"/>
      <c r="L885" s="169"/>
      <c r="M885" s="146"/>
      <c r="N885" s="184"/>
      <c r="O885" s="169"/>
      <c r="P885" s="146"/>
      <c r="Q885" s="146">
        <f t="shared" si="20"/>
        <v>0</v>
      </c>
      <c r="R885" s="182" t="s">
        <v>4741</v>
      </c>
      <c r="S885" s="226"/>
      <c r="T885" s="676" t="s">
        <v>4687</v>
      </c>
      <c r="U885" s="170"/>
      <c r="V885" s="170"/>
      <c r="W885" s="170"/>
      <c r="X885" s="117"/>
      <c r="Y885" s="171"/>
      <c r="Z885" s="171"/>
      <c r="AA885" s="171"/>
      <c r="AB885" s="171"/>
      <c r="AC885" s="171"/>
      <c r="AD885" s="171"/>
      <c r="AE885" s="171"/>
      <c r="AF885" s="171"/>
      <c r="AG885" s="171"/>
      <c r="AH885" s="171"/>
      <c r="AI885" s="171"/>
    </row>
    <row r="886" spans="1:35" s="172" customFormat="1" ht="24" hidden="1" x14ac:dyDescent="0.2">
      <c r="A886" s="167">
        <v>2</v>
      </c>
      <c r="B886" s="647">
        <v>0</v>
      </c>
      <c r="C886" s="647">
        <v>4</v>
      </c>
      <c r="D886" s="647">
        <v>4</v>
      </c>
      <c r="E886" s="163" t="s">
        <v>3862</v>
      </c>
      <c r="F886" s="593" t="s">
        <v>4675</v>
      </c>
      <c r="G886" s="143"/>
      <c r="H886" s="166">
        <v>42290000</v>
      </c>
      <c r="I886" s="180" t="s">
        <v>2949</v>
      </c>
      <c r="J886" s="169"/>
      <c r="K886" s="169"/>
      <c r="L886" s="169"/>
      <c r="M886" s="146"/>
      <c r="N886" s="184"/>
      <c r="O886" s="169"/>
      <c r="P886" s="146"/>
      <c r="Q886" s="146">
        <f t="shared" si="20"/>
        <v>0</v>
      </c>
      <c r="R886" s="182" t="s">
        <v>4741</v>
      </c>
      <c r="S886" s="226"/>
      <c r="T886" s="676" t="s">
        <v>4687</v>
      </c>
      <c r="U886" s="170"/>
      <c r="V886" s="170"/>
      <c r="W886" s="170"/>
      <c r="X886" s="117"/>
      <c r="Y886" s="171"/>
      <c r="Z886" s="171"/>
      <c r="AA886" s="171"/>
      <c r="AB886" s="171"/>
      <c r="AC886" s="171"/>
      <c r="AD886" s="171"/>
      <c r="AE886" s="171"/>
      <c r="AF886" s="171"/>
      <c r="AG886" s="171"/>
      <c r="AH886" s="171"/>
      <c r="AI886" s="171"/>
    </row>
    <row r="887" spans="1:35" s="172" customFormat="1" ht="24" hidden="1" x14ac:dyDescent="0.2">
      <c r="A887" s="167">
        <v>2</v>
      </c>
      <c r="B887" s="647">
        <v>0</v>
      </c>
      <c r="C887" s="647">
        <v>4</v>
      </c>
      <c r="D887" s="647">
        <v>4</v>
      </c>
      <c r="E887" s="163" t="s">
        <v>3862</v>
      </c>
      <c r="F887" s="593" t="s">
        <v>4675</v>
      </c>
      <c r="G887" s="143"/>
      <c r="H887" s="166">
        <v>42290000</v>
      </c>
      <c r="I887" s="180" t="s">
        <v>657</v>
      </c>
      <c r="J887" s="169"/>
      <c r="K887" s="169"/>
      <c r="L887" s="169"/>
      <c r="M887" s="146"/>
      <c r="N887" s="184"/>
      <c r="O887" s="169"/>
      <c r="P887" s="146"/>
      <c r="Q887" s="146">
        <f t="shared" si="20"/>
        <v>0</v>
      </c>
      <c r="R887" s="182" t="s">
        <v>4741</v>
      </c>
      <c r="S887" s="226"/>
      <c r="T887" s="676" t="s">
        <v>4687</v>
      </c>
      <c r="U887" s="170"/>
      <c r="V887" s="170"/>
      <c r="W887" s="170"/>
      <c r="X887" s="117"/>
      <c r="Y887" s="171"/>
      <c r="Z887" s="171"/>
      <c r="AA887" s="171"/>
      <c r="AB887" s="171"/>
      <c r="AC887" s="171"/>
      <c r="AD887" s="171"/>
      <c r="AE887" s="171"/>
      <c r="AF887" s="171"/>
      <c r="AG887" s="171"/>
      <c r="AH887" s="171"/>
      <c r="AI887" s="171"/>
    </row>
    <row r="888" spans="1:35" s="172" customFormat="1" ht="24" hidden="1" x14ac:dyDescent="0.2">
      <c r="A888" s="167">
        <v>2</v>
      </c>
      <c r="B888" s="647">
        <v>0</v>
      </c>
      <c r="C888" s="647">
        <v>4</v>
      </c>
      <c r="D888" s="647">
        <v>4</v>
      </c>
      <c r="E888" s="163" t="s">
        <v>3862</v>
      </c>
      <c r="F888" s="593" t="s">
        <v>4675</v>
      </c>
      <c r="G888" s="143"/>
      <c r="H888" s="166">
        <v>42290000</v>
      </c>
      <c r="I888" s="180" t="s">
        <v>658</v>
      </c>
      <c r="J888" s="169"/>
      <c r="K888" s="169"/>
      <c r="L888" s="169"/>
      <c r="M888" s="146"/>
      <c r="N888" s="184"/>
      <c r="O888" s="169"/>
      <c r="P888" s="146"/>
      <c r="Q888" s="146">
        <f t="shared" si="20"/>
        <v>0</v>
      </c>
      <c r="R888" s="182" t="s">
        <v>4741</v>
      </c>
      <c r="S888" s="226"/>
      <c r="T888" s="676" t="s">
        <v>4687</v>
      </c>
      <c r="U888" s="170"/>
      <c r="V888" s="170"/>
      <c r="W888" s="170"/>
      <c r="X888" s="117"/>
      <c r="Y888" s="171"/>
      <c r="Z888" s="171"/>
      <c r="AA888" s="171"/>
      <c r="AB888" s="171"/>
      <c r="AC888" s="171"/>
      <c r="AD888" s="171"/>
      <c r="AE888" s="171"/>
      <c r="AF888" s="171"/>
      <c r="AG888" s="171"/>
      <c r="AH888" s="171"/>
      <c r="AI888" s="171"/>
    </row>
    <row r="889" spans="1:35" s="172" customFormat="1" ht="24" hidden="1" x14ac:dyDescent="0.2">
      <c r="A889" s="167">
        <v>2</v>
      </c>
      <c r="B889" s="647">
        <v>0</v>
      </c>
      <c r="C889" s="647">
        <v>4</v>
      </c>
      <c r="D889" s="647">
        <v>4</v>
      </c>
      <c r="E889" s="163" t="s">
        <v>3862</v>
      </c>
      <c r="F889" s="593" t="s">
        <v>4675</v>
      </c>
      <c r="G889" s="143"/>
      <c r="H889" s="166">
        <v>42290000</v>
      </c>
      <c r="I889" s="180" t="s">
        <v>659</v>
      </c>
      <c r="J889" s="169"/>
      <c r="K889" s="169"/>
      <c r="L889" s="169"/>
      <c r="M889" s="146"/>
      <c r="N889" s="184"/>
      <c r="O889" s="169"/>
      <c r="P889" s="146"/>
      <c r="Q889" s="146">
        <f t="shared" si="20"/>
        <v>0</v>
      </c>
      <c r="R889" s="182" t="s">
        <v>4741</v>
      </c>
      <c r="S889" s="226"/>
      <c r="T889" s="676" t="s">
        <v>4687</v>
      </c>
      <c r="U889" s="170"/>
      <c r="V889" s="170"/>
      <c r="W889" s="170"/>
      <c r="X889" s="117"/>
      <c r="Y889" s="171"/>
      <c r="Z889" s="171"/>
      <c r="AA889" s="171"/>
      <c r="AB889" s="171"/>
      <c r="AC889" s="171"/>
      <c r="AD889" s="171"/>
      <c r="AE889" s="171"/>
      <c r="AF889" s="171"/>
      <c r="AG889" s="171"/>
      <c r="AH889" s="171"/>
      <c r="AI889" s="171"/>
    </row>
    <row r="890" spans="1:35" s="172" customFormat="1" ht="24" hidden="1" x14ac:dyDescent="0.2">
      <c r="A890" s="167">
        <v>2</v>
      </c>
      <c r="B890" s="647">
        <v>0</v>
      </c>
      <c r="C890" s="647">
        <v>4</v>
      </c>
      <c r="D890" s="647">
        <v>4</v>
      </c>
      <c r="E890" s="163" t="s">
        <v>3862</v>
      </c>
      <c r="F890" s="593" t="s">
        <v>4675</v>
      </c>
      <c r="G890" s="143"/>
      <c r="H890" s="166">
        <v>42290000</v>
      </c>
      <c r="I890" s="180" t="s">
        <v>2950</v>
      </c>
      <c r="J890" s="169"/>
      <c r="K890" s="169"/>
      <c r="L890" s="169"/>
      <c r="M890" s="146"/>
      <c r="N890" s="184"/>
      <c r="O890" s="169"/>
      <c r="P890" s="146"/>
      <c r="Q890" s="146">
        <f t="shared" si="20"/>
        <v>0</v>
      </c>
      <c r="R890" s="182" t="s">
        <v>4741</v>
      </c>
      <c r="S890" s="226"/>
      <c r="T890" s="676" t="s">
        <v>4687</v>
      </c>
      <c r="U890" s="170"/>
      <c r="V890" s="170"/>
      <c r="W890" s="170"/>
      <c r="X890" s="117"/>
      <c r="Y890" s="171"/>
      <c r="Z890" s="171"/>
      <c r="AA890" s="171"/>
      <c r="AB890" s="171"/>
      <c r="AC890" s="171"/>
      <c r="AD890" s="171"/>
      <c r="AE890" s="171"/>
      <c r="AF890" s="171"/>
      <c r="AG890" s="171"/>
      <c r="AH890" s="171"/>
      <c r="AI890" s="171"/>
    </row>
    <row r="891" spans="1:35" s="172" customFormat="1" ht="24" hidden="1" x14ac:dyDescent="0.2">
      <c r="A891" s="167">
        <v>2</v>
      </c>
      <c r="B891" s="647">
        <v>0</v>
      </c>
      <c r="C891" s="647">
        <v>4</v>
      </c>
      <c r="D891" s="647">
        <v>4</v>
      </c>
      <c r="E891" s="163" t="s">
        <v>3862</v>
      </c>
      <c r="F891" s="593" t="s">
        <v>4675</v>
      </c>
      <c r="G891" s="143"/>
      <c r="H891" s="166">
        <v>42290000</v>
      </c>
      <c r="I891" s="180" t="s">
        <v>2951</v>
      </c>
      <c r="J891" s="169"/>
      <c r="K891" s="169"/>
      <c r="L891" s="169"/>
      <c r="M891" s="146"/>
      <c r="N891" s="184"/>
      <c r="O891" s="169"/>
      <c r="P891" s="146"/>
      <c r="Q891" s="146">
        <f t="shared" si="20"/>
        <v>0</v>
      </c>
      <c r="R891" s="182" t="s">
        <v>4741</v>
      </c>
      <c r="S891" s="226"/>
      <c r="T891" s="676" t="s">
        <v>4687</v>
      </c>
      <c r="U891" s="170"/>
      <c r="V891" s="170"/>
      <c r="W891" s="170"/>
      <c r="X891" s="117"/>
      <c r="Y891" s="171"/>
      <c r="Z891" s="171"/>
      <c r="AA891" s="171"/>
      <c r="AB891" s="171"/>
      <c r="AC891" s="171"/>
      <c r="AD891" s="171"/>
      <c r="AE891" s="171"/>
      <c r="AF891" s="171"/>
      <c r="AG891" s="171"/>
      <c r="AH891" s="171"/>
      <c r="AI891" s="171"/>
    </row>
    <row r="892" spans="1:35" s="172" customFormat="1" ht="24" hidden="1" x14ac:dyDescent="0.2">
      <c r="A892" s="167">
        <v>2</v>
      </c>
      <c r="B892" s="647">
        <v>0</v>
      </c>
      <c r="C892" s="647">
        <v>4</v>
      </c>
      <c r="D892" s="647">
        <v>4</v>
      </c>
      <c r="E892" s="163" t="s">
        <v>3862</v>
      </c>
      <c r="F892" s="593" t="s">
        <v>4675</v>
      </c>
      <c r="G892" s="143"/>
      <c r="H892" s="166">
        <v>42290000</v>
      </c>
      <c r="I892" s="180" t="s">
        <v>2952</v>
      </c>
      <c r="J892" s="169"/>
      <c r="K892" s="169"/>
      <c r="L892" s="169"/>
      <c r="M892" s="146"/>
      <c r="N892" s="184"/>
      <c r="O892" s="169"/>
      <c r="P892" s="146"/>
      <c r="Q892" s="146">
        <f t="shared" si="20"/>
        <v>0</v>
      </c>
      <c r="R892" s="182" t="s">
        <v>4741</v>
      </c>
      <c r="S892" s="226"/>
      <c r="T892" s="676" t="s">
        <v>4687</v>
      </c>
      <c r="U892" s="170"/>
      <c r="V892" s="170"/>
      <c r="W892" s="170"/>
      <c r="X892" s="117"/>
      <c r="Y892" s="171"/>
      <c r="Z892" s="171"/>
      <c r="AA892" s="171"/>
      <c r="AB892" s="171"/>
      <c r="AC892" s="171"/>
      <c r="AD892" s="171"/>
      <c r="AE892" s="171"/>
      <c r="AF892" s="171"/>
      <c r="AG892" s="171"/>
      <c r="AH892" s="171"/>
      <c r="AI892" s="171"/>
    </row>
    <row r="893" spans="1:35" s="172" customFormat="1" ht="24" hidden="1" x14ac:dyDescent="0.2">
      <c r="A893" s="167">
        <v>2</v>
      </c>
      <c r="B893" s="647">
        <v>0</v>
      </c>
      <c r="C893" s="647">
        <v>4</v>
      </c>
      <c r="D893" s="647">
        <v>4</v>
      </c>
      <c r="E893" s="163" t="s">
        <v>3862</v>
      </c>
      <c r="F893" s="593" t="s">
        <v>4675</v>
      </c>
      <c r="G893" s="143"/>
      <c r="H893" s="166">
        <v>42290000</v>
      </c>
      <c r="I893" s="180" t="s">
        <v>2953</v>
      </c>
      <c r="J893" s="169"/>
      <c r="K893" s="169"/>
      <c r="L893" s="169"/>
      <c r="M893" s="146"/>
      <c r="N893" s="184"/>
      <c r="O893" s="169"/>
      <c r="P893" s="146"/>
      <c r="Q893" s="146">
        <f t="shared" si="20"/>
        <v>0</v>
      </c>
      <c r="R893" s="182" t="s">
        <v>4741</v>
      </c>
      <c r="S893" s="226"/>
      <c r="T893" s="676" t="s">
        <v>4687</v>
      </c>
      <c r="U893" s="170"/>
      <c r="V893" s="170"/>
      <c r="W893" s="170"/>
      <c r="X893" s="117"/>
      <c r="Y893" s="171"/>
      <c r="Z893" s="171"/>
      <c r="AA893" s="171"/>
      <c r="AB893" s="171"/>
      <c r="AC893" s="171"/>
      <c r="AD893" s="171"/>
      <c r="AE893" s="171"/>
      <c r="AF893" s="171"/>
      <c r="AG893" s="171"/>
      <c r="AH893" s="171"/>
      <c r="AI893" s="171"/>
    </row>
    <row r="894" spans="1:35" s="172" customFormat="1" ht="24" hidden="1" x14ac:dyDescent="0.2">
      <c r="A894" s="167">
        <v>2</v>
      </c>
      <c r="B894" s="647">
        <v>0</v>
      </c>
      <c r="C894" s="647">
        <v>4</v>
      </c>
      <c r="D894" s="647">
        <v>4</v>
      </c>
      <c r="E894" s="163" t="s">
        <v>3862</v>
      </c>
      <c r="F894" s="593" t="s">
        <v>4675</v>
      </c>
      <c r="G894" s="143"/>
      <c r="H894" s="166">
        <v>42290000</v>
      </c>
      <c r="I894" s="180" t="s">
        <v>2954</v>
      </c>
      <c r="J894" s="169"/>
      <c r="K894" s="169"/>
      <c r="L894" s="169"/>
      <c r="M894" s="146"/>
      <c r="N894" s="184"/>
      <c r="O894" s="169"/>
      <c r="P894" s="146"/>
      <c r="Q894" s="146">
        <f t="shared" si="20"/>
        <v>0</v>
      </c>
      <c r="R894" s="182" t="s">
        <v>4741</v>
      </c>
      <c r="S894" s="226"/>
      <c r="T894" s="676" t="s">
        <v>4687</v>
      </c>
      <c r="U894" s="170"/>
      <c r="V894" s="170"/>
      <c r="W894" s="170"/>
      <c r="X894" s="117"/>
      <c r="Y894" s="171"/>
      <c r="Z894" s="171"/>
      <c r="AA894" s="171"/>
      <c r="AB894" s="171"/>
      <c r="AC894" s="171"/>
      <c r="AD894" s="171"/>
      <c r="AE894" s="171"/>
      <c r="AF894" s="171"/>
      <c r="AG894" s="171"/>
      <c r="AH894" s="171"/>
      <c r="AI894" s="171"/>
    </row>
    <row r="895" spans="1:35" s="172" customFormat="1" ht="24" hidden="1" x14ac:dyDescent="0.2">
      <c r="A895" s="167">
        <v>2</v>
      </c>
      <c r="B895" s="647">
        <v>0</v>
      </c>
      <c r="C895" s="647">
        <v>4</v>
      </c>
      <c r="D895" s="647">
        <v>4</v>
      </c>
      <c r="E895" s="163" t="s">
        <v>3862</v>
      </c>
      <c r="F895" s="593" t="s">
        <v>4675</v>
      </c>
      <c r="G895" s="143"/>
      <c r="H895" s="166">
        <v>42290000</v>
      </c>
      <c r="I895" s="180" t="s">
        <v>2958</v>
      </c>
      <c r="J895" s="169"/>
      <c r="K895" s="169"/>
      <c r="L895" s="169"/>
      <c r="M895" s="146"/>
      <c r="N895" s="184"/>
      <c r="O895" s="169"/>
      <c r="P895" s="146"/>
      <c r="Q895" s="146">
        <f t="shared" si="20"/>
        <v>0</v>
      </c>
      <c r="R895" s="182" t="s">
        <v>4741</v>
      </c>
      <c r="S895" s="226"/>
      <c r="T895" s="676" t="s">
        <v>4687</v>
      </c>
      <c r="U895" s="170"/>
      <c r="V895" s="170"/>
      <c r="W895" s="170"/>
      <c r="X895" s="117"/>
      <c r="Y895" s="171"/>
      <c r="Z895" s="171"/>
      <c r="AA895" s="171"/>
      <c r="AB895" s="171"/>
      <c r="AC895" s="171"/>
      <c r="AD895" s="171"/>
      <c r="AE895" s="171"/>
      <c r="AF895" s="171"/>
      <c r="AG895" s="171"/>
      <c r="AH895" s="171"/>
      <c r="AI895" s="171"/>
    </row>
    <row r="896" spans="1:35" s="172" customFormat="1" ht="24" hidden="1" x14ac:dyDescent="0.2">
      <c r="A896" s="167">
        <v>2</v>
      </c>
      <c r="B896" s="647">
        <v>0</v>
      </c>
      <c r="C896" s="647">
        <v>4</v>
      </c>
      <c r="D896" s="647">
        <v>4</v>
      </c>
      <c r="E896" s="163" t="s">
        <v>3862</v>
      </c>
      <c r="F896" s="593" t="s">
        <v>4675</v>
      </c>
      <c r="G896" s="143"/>
      <c r="H896" s="166">
        <v>42290000</v>
      </c>
      <c r="I896" s="180" t="s">
        <v>2959</v>
      </c>
      <c r="J896" s="169"/>
      <c r="K896" s="169"/>
      <c r="L896" s="169"/>
      <c r="M896" s="146"/>
      <c r="N896" s="184"/>
      <c r="O896" s="169"/>
      <c r="P896" s="146"/>
      <c r="Q896" s="146">
        <f t="shared" si="20"/>
        <v>0</v>
      </c>
      <c r="R896" s="182" t="s">
        <v>4741</v>
      </c>
      <c r="S896" s="226"/>
      <c r="T896" s="676" t="s">
        <v>4687</v>
      </c>
      <c r="U896" s="170"/>
      <c r="V896" s="170"/>
      <c r="W896" s="170"/>
      <c r="X896" s="117"/>
      <c r="Y896" s="171"/>
      <c r="Z896" s="171"/>
      <c r="AA896" s="171"/>
      <c r="AB896" s="171"/>
      <c r="AC896" s="171"/>
      <c r="AD896" s="171"/>
      <c r="AE896" s="171"/>
      <c r="AF896" s="171"/>
      <c r="AG896" s="171"/>
      <c r="AH896" s="171"/>
      <c r="AI896" s="171"/>
    </row>
    <row r="897" spans="1:35" s="172" customFormat="1" ht="24" hidden="1" x14ac:dyDescent="0.2">
      <c r="A897" s="167">
        <v>2</v>
      </c>
      <c r="B897" s="647">
        <v>0</v>
      </c>
      <c r="C897" s="647">
        <v>4</v>
      </c>
      <c r="D897" s="647">
        <v>4</v>
      </c>
      <c r="E897" s="163" t="s">
        <v>3862</v>
      </c>
      <c r="F897" s="593" t="s">
        <v>4675</v>
      </c>
      <c r="G897" s="143"/>
      <c r="H897" s="166">
        <v>42290000</v>
      </c>
      <c r="I897" s="180" t="s">
        <v>2960</v>
      </c>
      <c r="J897" s="169"/>
      <c r="K897" s="169"/>
      <c r="L897" s="169"/>
      <c r="M897" s="146"/>
      <c r="N897" s="184"/>
      <c r="O897" s="169"/>
      <c r="P897" s="146"/>
      <c r="Q897" s="146">
        <f t="shared" si="20"/>
        <v>0</v>
      </c>
      <c r="R897" s="182" t="s">
        <v>4741</v>
      </c>
      <c r="S897" s="226"/>
      <c r="T897" s="676" t="s">
        <v>4687</v>
      </c>
      <c r="U897" s="170"/>
      <c r="V897" s="170"/>
      <c r="W897" s="170"/>
      <c r="X897" s="117"/>
      <c r="Y897" s="171"/>
      <c r="Z897" s="171"/>
      <c r="AA897" s="171"/>
      <c r="AB897" s="171"/>
      <c r="AC897" s="171"/>
      <c r="AD897" s="171"/>
      <c r="AE897" s="171"/>
      <c r="AF897" s="171"/>
      <c r="AG897" s="171"/>
      <c r="AH897" s="171"/>
      <c r="AI897" s="171"/>
    </row>
    <row r="898" spans="1:35" s="172" customFormat="1" ht="24" hidden="1" x14ac:dyDescent="0.2">
      <c r="A898" s="167">
        <v>2</v>
      </c>
      <c r="B898" s="647">
        <v>0</v>
      </c>
      <c r="C898" s="647">
        <v>4</v>
      </c>
      <c r="D898" s="647">
        <v>4</v>
      </c>
      <c r="E898" s="163" t="s">
        <v>3862</v>
      </c>
      <c r="F898" s="593" t="s">
        <v>4675</v>
      </c>
      <c r="G898" s="143"/>
      <c r="H898" s="166">
        <v>42290000</v>
      </c>
      <c r="I898" s="180" t="s">
        <v>2961</v>
      </c>
      <c r="J898" s="169"/>
      <c r="K898" s="169"/>
      <c r="L898" s="169"/>
      <c r="M898" s="146"/>
      <c r="N898" s="184"/>
      <c r="O898" s="169"/>
      <c r="P898" s="146"/>
      <c r="Q898" s="146">
        <f t="shared" si="20"/>
        <v>0</v>
      </c>
      <c r="R898" s="182" t="s">
        <v>4741</v>
      </c>
      <c r="S898" s="226"/>
      <c r="T898" s="676" t="s">
        <v>4687</v>
      </c>
      <c r="U898" s="170"/>
      <c r="V898" s="170"/>
      <c r="W898" s="170"/>
      <c r="X898" s="117"/>
      <c r="Y898" s="171"/>
      <c r="Z898" s="171"/>
      <c r="AA898" s="171"/>
      <c r="AB898" s="171"/>
      <c r="AC898" s="171"/>
      <c r="AD898" s="171"/>
      <c r="AE898" s="171"/>
      <c r="AF898" s="171"/>
      <c r="AG898" s="171"/>
      <c r="AH898" s="171"/>
      <c r="AI898" s="171"/>
    </row>
    <row r="899" spans="1:35" s="172" customFormat="1" ht="24" hidden="1" x14ac:dyDescent="0.2">
      <c r="A899" s="167">
        <v>2</v>
      </c>
      <c r="B899" s="647">
        <v>0</v>
      </c>
      <c r="C899" s="647">
        <v>4</v>
      </c>
      <c r="D899" s="647">
        <v>4</v>
      </c>
      <c r="E899" s="163" t="s">
        <v>3862</v>
      </c>
      <c r="F899" s="593" t="s">
        <v>4675</v>
      </c>
      <c r="G899" s="143"/>
      <c r="H899" s="166">
        <v>42290000</v>
      </c>
      <c r="I899" s="180" t="s">
        <v>2962</v>
      </c>
      <c r="J899" s="169"/>
      <c r="K899" s="169"/>
      <c r="L899" s="169"/>
      <c r="M899" s="146"/>
      <c r="N899" s="184"/>
      <c r="O899" s="169"/>
      <c r="P899" s="146"/>
      <c r="Q899" s="146">
        <f t="shared" si="20"/>
        <v>0</v>
      </c>
      <c r="R899" s="182" t="s">
        <v>4741</v>
      </c>
      <c r="S899" s="226"/>
      <c r="T899" s="676" t="s">
        <v>4687</v>
      </c>
      <c r="U899" s="170"/>
      <c r="V899" s="170"/>
      <c r="W899" s="170"/>
      <c r="X899" s="117"/>
      <c r="Y899" s="171"/>
      <c r="Z899" s="171"/>
      <c r="AA899" s="171"/>
      <c r="AB899" s="171"/>
      <c r="AC899" s="171"/>
      <c r="AD899" s="171"/>
      <c r="AE899" s="171"/>
      <c r="AF899" s="171"/>
      <c r="AG899" s="171"/>
      <c r="AH899" s="171"/>
      <c r="AI899" s="171"/>
    </row>
    <row r="900" spans="1:35" s="172" customFormat="1" ht="24" hidden="1" x14ac:dyDescent="0.2">
      <c r="A900" s="167">
        <v>2</v>
      </c>
      <c r="B900" s="647">
        <v>0</v>
      </c>
      <c r="C900" s="647">
        <v>4</v>
      </c>
      <c r="D900" s="647">
        <v>4</v>
      </c>
      <c r="E900" s="163" t="s">
        <v>3862</v>
      </c>
      <c r="F900" s="593" t="s">
        <v>4675</v>
      </c>
      <c r="G900" s="143"/>
      <c r="H900" s="166">
        <v>42290000</v>
      </c>
      <c r="I900" s="180" t="s">
        <v>2965</v>
      </c>
      <c r="J900" s="169"/>
      <c r="K900" s="169"/>
      <c r="L900" s="169"/>
      <c r="M900" s="146"/>
      <c r="N900" s="184"/>
      <c r="O900" s="169"/>
      <c r="P900" s="146"/>
      <c r="Q900" s="146">
        <f t="shared" si="20"/>
        <v>0</v>
      </c>
      <c r="R900" s="182" t="s">
        <v>4741</v>
      </c>
      <c r="S900" s="226"/>
      <c r="T900" s="676" t="s">
        <v>4687</v>
      </c>
      <c r="U900" s="170"/>
      <c r="V900" s="170"/>
      <c r="W900" s="170"/>
      <c r="X900" s="117"/>
      <c r="Y900" s="171"/>
      <c r="Z900" s="171"/>
      <c r="AA900" s="171"/>
      <c r="AB900" s="171"/>
      <c r="AC900" s="171"/>
      <c r="AD900" s="171"/>
      <c r="AE900" s="171"/>
      <c r="AF900" s="171"/>
      <c r="AG900" s="171"/>
      <c r="AH900" s="171"/>
      <c r="AI900" s="171"/>
    </row>
    <row r="901" spans="1:35" s="172" customFormat="1" ht="24" hidden="1" x14ac:dyDescent="0.2">
      <c r="A901" s="167">
        <v>2</v>
      </c>
      <c r="B901" s="647">
        <v>0</v>
      </c>
      <c r="C901" s="647">
        <v>4</v>
      </c>
      <c r="D901" s="647">
        <v>4</v>
      </c>
      <c r="E901" s="163" t="s">
        <v>3862</v>
      </c>
      <c r="F901" s="593" t="s">
        <v>4675</v>
      </c>
      <c r="G901" s="143"/>
      <c r="H901" s="166">
        <v>27111500</v>
      </c>
      <c r="I901" s="180" t="s">
        <v>2966</v>
      </c>
      <c r="J901" s="169"/>
      <c r="K901" s="169"/>
      <c r="L901" s="169"/>
      <c r="M901" s="146"/>
      <c r="N901" s="184"/>
      <c r="O901" s="169"/>
      <c r="P901" s="146"/>
      <c r="Q901" s="146">
        <f t="shared" si="20"/>
        <v>0</v>
      </c>
      <c r="R901" s="182" t="s">
        <v>4741</v>
      </c>
      <c r="S901" s="226"/>
      <c r="T901" s="676" t="s">
        <v>4687</v>
      </c>
      <c r="U901" s="170"/>
      <c r="V901" s="170"/>
      <c r="W901" s="170"/>
      <c r="X901" s="117"/>
      <c r="Y901" s="171"/>
      <c r="Z901" s="171"/>
      <c r="AA901" s="171"/>
      <c r="AB901" s="171"/>
      <c r="AC901" s="171"/>
      <c r="AD901" s="171"/>
      <c r="AE901" s="171"/>
      <c r="AF901" s="171"/>
      <c r="AG901" s="171"/>
      <c r="AH901" s="171"/>
      <c r="AI901" s="171"/>
    </row>
    <row r="902" spans="1:35" s="172" customFormat="1" ht="24" hidden="1" x14ac:dyDescent="0.2">
      <c r="A902" s="167">
        <v>2</v>
      </c>
      <c r="B902" s="647">
        <v>0</v>
      </c>
      <c r="C902" s="647">
        <v>4</v>
      </c>
      <c r="D902" s="647">
        <v>4</v>
      </c>
      <c r="E902" s="163" t="s">
        <v>3862</v>
      </c>
      <c r="F902" s="593" t="s">
        <v>4675</v>
      </c>
      <c r="G902" s="143"/>
      <c r="H902" s="166">
        <v>27111500</v>
      </c>
      <c r="I902" s="180" t="s">
        <v>2967</v>
      </c>
      <c r="J902" s="169"/>
      <c r="K902" s="169"/>
      <c r="L902" s="169"/>
      <c r="M902" s="146"/>
      <c r="N902" s="184"/>
      <c r="O902" s="169"/>
      <c r="P902" s="146"/>
      <c r="Q902" s="146">
        <f t="shared" si="20"/>
        <v>0</v>
      </c>
      <c r="R902" s="182" t="s">
        <v>4741</v>
      </c>
      <c r="S902" s="226"/>
      <c r="T902" s="676" t="s">
        <v>4687</v>
      </c>
      <c r="U902" s="170"/>
      <c r="V902" s="170"/>
      <c r="W902" s="170"/>
      <c r="X902" s="117"/>
      <c r="Y902" s="171"/>
      <c r="Z902" s="171"/>
      <c r="AA902" s="171"/>
      <c r="AB902" s="171"/>
      <c r="AC902" s="171"/>
      <c r="AD902" s="171"/>
      <c r="AE902" s="171"/>
      <c r="AF902" s="171"/>
      <c r="AG902" s="171"/>
      <c r="AH902" s="171"/>
      <c r="AI902" s="171"/>
    </row>
    <row r="903" spans="1:35" s="172" customFormat="1" ht="24" hidden="1" x14ac:dyDescent="0.2">
      <c r="A903" s="167">
        <v>2</v>
      </c>
      <c r="B903" s="647">
        <v>0</v>
      </c>
      <c r="C903" s="647">
        <v>4</v>
      </c>
      <c r="D903" s="647">
        <v>4</v>
      </c>
      <c r="E903" s="163" t="s">
        <v>3862</v>
      </c>
      <c r="F903" s="593" t="s">
        <v>4675</v>
      </c>
      <c r="G903" s="143"/>
      <c r="H903" s="166">
        <v>27111500</v>
      </c>
      <c r="I903" s="180" t="s">
        <v>2076</v>
      </c>
      <c r="J903" s="169"/>
      <c r="K903" s="169"/>
      <c r="L903" s="169"/>
      <c r="M903" s="146"/>
      <c r="N903" s="184"/>
      <c r="O903" s="169"/>
      <c r="P903" s="146"/>
      <c r="Q903" s="146">
        <f t="shared" si="20"/>
        <v>0</v>
      </c>
      <c r="R903" s="182" t="s">
        <v>4741</v>
      </c>
      <c r="S903" s="226"/>
      <c r="T903" s="676" t="s">
        <v>4687</v>
      </c>
      <c r="U903" s="170"/>
      <c r="V903" s="170"/>
      <c r="W903" s="170"/>
      <c r="X903" s="117"/>
      <c r="Y903" s="171"/>
      <c r="Z903" s="171"/>
      <c r="AA903" s="171"/>
      <c r="AB903" s="171"/>
      <c r="AC903" s="171"/>
      <c r="AD903" s="171"/>
      <c r="AE903" s="171"/>
      <c r="AF903" s="171"/>
      <c r="AG903" s="171"/>
      <c r="AH903" s="171"/>
      <c r="AI903" s="171"/>
    </row>
    <row r="904" spans="1:35" s="172" customFormat="1" ht="24" hidden="1" x14ac:dyDescent="0.2">
      <c r="A904" s="167">
        <v>2</v>
      </c>
      <c r="B904" s="647">
        <v>0</v>
      </c>
      <c r="C904" s="647">
        <v>4</v>
      </c>
      <c r="D904" s="647">
        <v>4</v>
      </c>
      <c r="E904" s="163" t="s">
        <v>3862</v>
      </c>
      <c r="F904" s="593" t="s">
        <v>4675</v>
      </c>
      <c r="G904" s="143"/>
      <c r="H904" s="166">
        <v>27111500</v>
      </c>
      <c r="I904" s="180" t="s">
        <v>2077</v>
      </c>
      <c r="J904" s="169"/>
      <c r="K904" s="169"/>
      <c r="L904" s="169"/>
      <c r="M904" s="146"/>
      <c r="N904" s="184"/>
      <c r="O904" s="169"/>
      <c r="P904" s="146"/>
      <c r="Q904" s="146">
        <f t="shared" si="20"/>
        <v>0</v>
      </c>
      <c r="R904" s="182" t="s">
        <v>4741</v>
      </c>
      <c r="S904" s="226"/>
      <c r="T904" s="676" t="s">
        <v>4687</v>
      </c>
      <c r="U904" s="170"/>
      <c r="V904" s="170"/>
      <c r="W904" s="170"/>
      <c r="X904" s="117"/>
      <c r="Y904" s="171"/>
      <c r="Z904" s="171"/>
      <c r="AA904" s="171"/>
      <c r="AB904" s="171"/>
      <c r="AC904" s="171"/>
      <c r="AD904" s="171"/>
      <c r="AE904" s="171"/>
      <c r="AF904" s="171"/>
      <c r="AG904" s="171"/>
      <c r="AH904" s="171"/>
      <c r="AI904" s="171"/>
    </row>
    <row r="905" spans="1:35" s="172" customFormat="1" ht="24" hidden="1" x14ac:dyDescent="0.2">
      <c r="A905" s="167">
        <v>2</v>
      </c>
      <c r="B905" s="647">
        <v>0</v>
      </c>
      <c r="C905" s="647">
        <v>4</v>
      </c>
      <c r="D905" s="647">
        <v>4</v>
      </c>
      <c r="E905" s="163" t="s">
        <v>3862</v>
      </c>
      <c r="F905" s="593" t="s">
        <v>4675</v>
      </c>
      <c r="G905" s="143"/>
      <c r="H905" s="166">
        <v>27111500</v>
      </c>
      <c r="I905" s="180" t="s">
        <v>2078</v>
      </c>
      <c r="J905" s="169"/>
      <c r="K905" s="169"/>
      <c r="L905" s="169"/>
      <c r="M905" s="146"/>
      <c r="N905" s="184"/>
      <c r="O905" s="169"/>
      <c r="P905" s="146"/>
      <c r="Q905" s="146">
        <f t="shared" si="20"/>
        <v>0</v>
      </c>
      <c r="R905" s="182" t="s">
        <v>4741</v>
      </c>
      <c r="S905" s="226"/>
      <c r="T905" s="676" t="s">
        <v>4687</v>
      </c>
      <c r="U905" s="170"/>
      <c r="V905" s="170"/>
      <c r="W905" s="170"/>
      <c r="X905" s="117"/>
      <c r="Y905" s="171"/>
      <c r="Z905" s="171"/>
      <c r="AA905" s="171"/>
      <c r="AB905" s="171"/>
      <c r="AC905" s="171"/>
      <c r="AD905" s="171"/>
      <c r="AE905" s="171"/>
      <c r="AF905" s="171"/>
      <c r="AG905" s="171"/>
      <c r="AH905" s="171"/>
      <c r="AI905" s="171"/>
    </row>
    <row r="906" spans="1:35" s="172" customFormat="1" ht="24" hidden="1" x14ac:dyDescent="0.2">
      <c r="A906" s="167">
        <v>2</v>
      </c>
      <c r="B906" s="647">
        <v>0</v>
      </c>
      <c r="C906" s="647">
        <v>4</v>
      </c>
      <c r="D906" s="647">
        <v>4</v>
      </c>
      <c r="E906" s="163" t="s">
        <v>3862</v>
      </c>
      <c r="F906" s="593" t="s">
        <v>4675</v>
      </c>
      <c r="G906" s="143"/>
      <c r="H906" s="166">
        <v>27111500</v>
      </c>
      <c r="I906" s="180" t="s">
        <v>1583</v>
      </c>
      <c r="J906" s="169"/>
      <c r="K906" s="169"/>
      <c r="L906" s="169"/>
      <c r="M906" s="146"/>
      <c r="N906" s="184"/>
      <c r="O906" s="169"/>
      <c r="P906" s="146"/>
      <c r="Q906" s="146">
        <f t="shared" si="20"/>
        <v>0</v>
      </c>
      <c r="R906" s="182" t="s">
        <v>4741</v>
      </c>
      <c r="S906" s="226"/>
      <c r="T906" s="676" t="s">
        <v>4687</v>
      </c>
      <c r="U906" s="170"/>
      <c r="V906" s="170"/>
      <c r="W906" s="170"/>
      <c r="X906" s="117"/>
      <c r="Y906" s="171"/>
      <c r="Z906" s="171"/>
      <c r="AA906" s="171"/>
      <c r="AB906" s="171"/>
      <c r="AC906" s="171"/>
      <c r="AD906" s="171"/>
      <c r="AE906" s="171"/>
      <c r="AF906" s="171"/>
      <c r="AG906" s="171"/>
      <c r="AH906" s="171"/>
      <c r="AI906" s="171"/>
    </row>
    <row r="907" spans="1:35" s="172" customFormat="1" ht="24" hidden="1" x14ac:dyDescent="0.2">
      <c r="A907" s="167">
        <v>2</v>
      </c>
      <c r="B907" s="647">
        <v>0</v>
      </c>
      <c r="C907" s="647">
        <v>4</v>
      </c>
      <c r="D907" s="647">
        <v>4</v>
      </c>
      <c r="E907" s="163" t="s">
        <v>3862</v>
      </c>
      <c r="F907" s="593" t="s">
        <v>4675</v>
      </c>
      <c r="G907" s="143"/>
      <c r="H907" s="166">
        <v>27111500</v>
      </c>
      <c r="I907" s="180" t="s">
        <v>1584</v>
      </c>
      <c r="J907" s="169"/>
      <c r="K907" s="169"/>
      <c r="L907" s="169"/>
      <c r="M907" s="146"/>
      <c r="N907" s="184"/>
      <c r="O907" s="169"/>
      <c r="P907" s="146"/>
      <c r="Q907" s="146">
        <f t="shared" si="20"/>
        <v>0</v>
      </c>
      <c r="R907" s="182" t="s">
        <v>4741</v>
      </c>
      <c r="S907" s="226"/>
      <c r="T907" s="676" t="s">
        <v>4687</v>
      </c>
      <c r="U907" s="170"/>
      <c r="V907" s="170"/>
      <c r="W907" s="170"/>
      <c r="X907" s="117"/>
      <c r="Y907" s="171"/>
      <c r="Z907" s="171"/>
      <c r="AA907" s="171"/>
      <c r="AB907" s="171"/>
      <c r="AC907" s="171"/>
      <c r="AD907" s="171"/>
      <c r="AE907" s="171"/>
      <c r="AF907" s="171"/>
      <c r="AG907" s="171"/>
      <c r="AH907" s="171"/>
      <c r="AI907" s="171"/>
    </row>
    <row r="908" spans="1:35" s="172" customFormat="1" ht="24" hidden="1" x14ac:dyDescent="0.2">
      <c r="A908" s="167">
        <v>2</v>
      </c>
      <c r="B908" s="647">
        <v>0</v>
      </c>
      <c r="C908" s="647">
        <v>4</v>
      </c>
      <c r="D908" s="647">
        <v>4</v>
      </c>
      <c r="E908" s="163" t="s">
        <v>3862</v>
      </c>
      <c r="F908" s="593" t="s">
        <v>4675</v>
      </c>
      <c r="G908" s="143"/>
      <c r="H908" s="166">
        <v>42290000</v>
      </c>
      <c r="I908" s="180" t="s">
        <v>1585</v>
      </c>
      <c r="J908" s="169"/>
      <c r="K908" s="169"/>
      <c r="L908" s="169"/>
      <c r="M908" s="146"/>
      <c r="N908" s="184"/>
      <c r="O908" s="169"/>
      <c r="P908" s="146"/>
      <c r="Q908" s="146">
        <f t="shared" si="20"/>
        <v>0</v>
      </c>
      <c r="R908" s="182" t="s">
        <v>4741</v>
      </c>
      <c r="S908" s="226"/>
      <c r="T908" s="676" t="s">
        <v>4687</v>
      </c>
      <c r="U908" s="170"/>
      <c r="V908" s="170"/>
      <c r="W908" s="170"/>
      <c r="X908" s="117"/>
      <c r="Y908" s="171"/>
      <c r="Z908" s="171"/>
      <c r="AA908" s="171"/>
      <c r="AB908" s="171"/>
      <c r="AC908" s="171"/>
      <c r="AD908" s="171"/>
      <c r="AE908" s="171"/>
      <c r="AF908" s="171"/>
      <c r="AG908" s="171"/>
      <c r="AH908" s="171"/>
      <c r="AI908" s="171"/>
    </row>
    <row r="909" spans="1:35" s="172" customFormat="1" ht="24" hidden="1" x14ac:dyDescent="0.2">
      <c r="A909" s="167">
        <v>2</v>
      </c>
      <c r="B909" s="647">
        <v>0</v>
      </c>
      <c r="C909" s="647">
        <v>4</v>
      </c>
      <c r="D909" s="647">
        <v>4</v>
      </c>
      <c r="E909" s="163" t="s">
        <v>3862</v>
      </c>
      <c r="F909" s="593" t="s">
        <v>4675</v>
      </c>
      <c r="G909" s="143"/>
      <c r="H909" s="166">
        <v>42290000</v>
      </c>
      <c r="I909" s="180" t="s">
        <v>1586</v>
      </c>
      <c r="J909" s="169"/>
      <c r="K909" s="169"/>
      <c r="L909" s="169"/>
      <c r="M909" s="146"/>
      <c r="N909" s="184"/>
      <c r="O909" s="169"/>
      <c r="P909" s="146"/>
      <c r="Q909" s="146">
        <f t="shared" si="20"/>
        <v>0</v>
      </c>
      <c r="R909" s="182" t="s">
        <v>4741</v>
      </c>
      <c r="S909" s="226"/>
      <c r="T909" s="676" t="s">
        <v>4687</v>
      </c>
      <c r="U909" s="170"/>
      <c r="V909" s="170"/>
      <c r="W909" s="170"/>
      <c r="X909" s="117"/>
      <c r="Y909" s="171"/>
      <c r="Z909" s="171"/>
      <c r="AA909" s="171"/>
      <c r="AB909" s="171"/>
      <c r="AC909" s="171"/>
      <c r="AD909" s="171"/>
      <c r="AE909" s="171"/>
      <c r="AF909" s="171"/>
      <c r="AG909" s="171"/>
      <c r="AH909" s="171"/>
      <c r="AI909" s="171"/>
    </row>
    <row r="910" spans="1:35" s="172" customFormat="1" ht="24" hidden="1" x14ac:dyDescent="0.2">
      <c r="A910" s="167">
        <v>2</v>
      </c>
      <c r="B910" s="647">
        <v>0</v>
      </c>
      <c r="C910" s="647">
        <v>4</v>
      </c>
      <c r="D910" s="647">
        <v>4</v>
      </c>
      <c r="E910" s="163" t="s">
        <v>3862</v>
      </c>
      <c r="F910" s="593" t="s">
        <v>4675</v>
      </c>
      <c r="G910" s="143"/>
      <c r="H910" s="166">
        <v>42290000</v>
      </c>
      <c r="I910" s="180" t="s">
        <v>1587</v>
      </c>
      <c r="J910" s="169"/>
      <c r="K910" s="169"/>
      <c r="L910" s="169"/>
      <c r="M910" s="146"/>
      <c r="N910" s="184"/>
      <c r="O910" s="169"/>
      <c r="P910" s="146"/>
      <c r="Q910" s="146">
        <f t="shared" si="20"/>
        <v>0</v>
      </c>
      <c r="R910" s="182" t="s">
        <v>4741</v>
      </c>
      <c r="S910" s="226"/>
      <c r="T910" s="676" t="s">
        <v>4687</v>
      </c>
      <c r="U910" s="170"/>
      <c r="V910" s="170"/>
      <c r="W910" s="170"/>
      <c r="X910" s="117"/>
      <c r="Y910" s="171"/>
      <c r="Z910" s="171"/>
      <c r="AA910" s="171"/>
      <c r="AB910" s="171"/>
      <c r="AC910" s="171"/>
      <c r="AD910" s="171"/>
      <c r="AE910" s="171"/>
      <c r="AF910" s="171"/>
      <c r="AG910" s="171"/>
      <c r="AH910" s="171"/>
      <c r="AI910" s="171"/>
    </row>
    <row r="911" spans="1:35" s="172" customFormat="1" ht="24" hidden="1" x14ac:dyDescent="0.2">
      <c r="A911" s="167">
        <v>2</v>
      </c>
      <c r="B911" s="647">
        <v>0</v>
      </c>
      <c r="C911" s="647">
        <v>4</v>
      </c>
      <c r="D911" s="647">
        <v>4</v>
      </c>
      <c r="E911" s="163" t="s">
        <v>3862</v>
      </c>
      <c r="F911" s="593" t="s">
        <v>4675</v>
      </c>
      <c r="G911" s="143"/>
      <c r="H911" s="166">
        <v>42290000</v>
      </c>
      <c r="I911" s="180" t="s">
        <v>1588</v>
      </c>
      <c r="J911" s="169"/>
      <c r="K911" s="169"/>
      <c r="L911" s="169"/>
      <c r="M911" s="146"/>
      <c r="N911" s="184"/>
      <c r="O911" s="169"/>
      <c r="P911" s="146"/>
      <c r="Q911" s="146">
        <f t="shared" si="20"/>
        <v>0</v>
      </c>
      <c r="R911" s="182" t="s">
        <v>4741</v>
      </c>
      <c r="S911" s="226"/>
      <c r="T911" s="676" t="s">
        <v>4687</v>
      </c>
      <c r="U911" s="170"/>
      <c r="V911" s="170"/>
      <c r="W911" s="170"/>
      <c r="X911" s="117"/>
      <c r="Y911" s="171"/>
      <c r="Z911" s="171"/>
      <c r="AA911" s="171"/>
      <c r="AB911" s="171"/>
      <c r="AC911" s="171"/>
      <c r="AD911" s="171"/>
      <c r="AE911" s="171"/>
      <c r="AF911" s="171"/>
      <c r="AG911" s="171"/>
      <c r="AH911" s="171"/>
      <c r="AI911" s="171"/>
    </row>
    <row r="912" spans="1:35" s="172" customFormat="1" ht="27.75" hidden="1" customHeight="1" x14ac:dyDescent="0.2">
      <c r="A912" s="167">
        <v>2</v>
      </c>
      <c r="B912" s="647">
        <v>0</v>
      </c>
      <c r="C912" s="647">
        <v>4</v>
      </c>
      <c r="D912" s="647">
        <v>4</v>
      </c>
      <c r="E912" s="163" t="s">
        <v>3862</v>
      </c>
      <c r="F912" s="593" t="s">
        <v>4675</v>
      </c>
      <c r="G912" s="143"/>
      <c r="H912" s="166">
        <v>42290000</v>
      </c>
      <c r="I912" s="180" t="s">
        <v>1589</v>
      </c>
      <c r="J912" s="169"/>
      <c r="K912" s="169"/>
      <c r="L912" s="169"/>
      <c r="M912" s="146"/>
      <c r="N912" s="184"/>
      <c r="O912" s="169"/>
      <c r="P912" s="146"/>
      <c r="Q912" s="146">
        <f t="shared" si="20"/>
        <v>0</v>
      </c>
      <c r="R912" s="182" t="s">
        <v>4741</v>
      </c>
      <c r="S912" s="226"/>
      <c r="T912" s="676" t="s">
        <v>4687</v>
      </c>
      <c r="U912" s="170"/>
      <c r="V912" s="170"/>
      <c r="W912" s="170"/>
      <c r="X912" s="117"/>
      <c r="Y912" s="171"/>
      <c r="Z912" s="171"/>
      <c r="AA912" s="171"/>
      <c r="AB912" s="171"/>
      <c r="AC912" s="171"/>
      <c r="AD912" s="171"/>
      <c r="AE912" s="171"/>
      <c r="AF912" s="171"/>
      <c r="AG912" s="171"/>
      <c r="AH912" s="171"/>
      <c r="AI912" s="171"/>
    </row>
    <row r="913" spans="1:35" s="172" customFormat="1" ht="24" hidden="1" x14ac:dyDescent="0.2">
      <c r="A913" s="167">
        <v>2</v>
      </c>
      <c r="B913" s="647">
        <v>0</v>
      </c>
      <c r="C913" s="647">
        <v>4</v>
      </c>
      <c r="D913" s="647">
        <v>4</v>
      </c>
      <c r="E913" s="163" t="s">
        <v>3862</v>
      </c>
      <c r="F913" s="593" t="s">
        <v>4675</v>
      </c>
      <c r="G913" s="143"/>
      <c r="H913" s="166">
        <v>42290000</v>
      </c>
      <c r="I913" s="180" t="s">
        <v>1590</v>
      </c>
      <c r="J913" s="169"/>
      <c r="K913" s="169"/>
      <c r="L913" s="169"/>
      <c r="M913" s="146"/>
      <c r="N913" s="184"/>
      <c r="O913" s="169"/>
      <c r="P913" s="146"/>
      <c r="Q913" s="146">
        <f t="shared" si="20"/>
        <v>0</v>
      </c>
      <c r="R913" s="182" t="s">
        <v>4741</v>
      </c>
      <c r="S913" s="226"/>
      <c r="T913" s="676" t="s">
        <v>4687</v>
      </c>
      <c r="U913" s="170"/>
      <c r="V913" s="170"/>
      <c r="W913" s="170"/>
      <c r="X913" s="117"/>
      <c r="Y913" s="171"/>
      <c r="Z913" s="171"/>
      <c r="AA913" s="171"/>
      <c r="AB913" s="171"/>
      <c r="AC913" s="171"/>
      <c r="AD913" s="171"/>
      <c r="AE913" s="171"/>
      <c r="AF913" s="171"/>
      <c r="AG913" s="171"/>
      <c r="AH913" s="171"/>
      <c r="AI913" s="171"/>
    </row>
    <row r="914" spans="1:35" s="172" customFormat="1" ht="24" hidden="1" x14ac:dyDescent="0.2">
      <c r="A914" s="167">
        <v>2</v>
      </c>
      <c r="B914" s="647">
        <v>0</v>
      </c>
      <c r="C914" s="647">
        <v>4</v>
      </c>
      <c r="D914" s="647">
        <v>4</v>
      </c>
      <c r="E914" s="163" t="s">
        <v>3862</v>
      </c>
      <c r="F914" s="593" t="s">
        <v>4675</v>
      </c>
      <c r="G914" s="143"/>
      <c r="H914" s="166">
        <v>42290000</v>
      </c>
      <c r="I914" s="180" t="s">
        <v>1591</v>
      </c>
      <c r="J914" s="169"/>
      <c r="K914" s="169"/>
      <c r="L914" s="169"/>
      <c r="M914" s="146"/>
      <c r="N914" s="184"/>
      <c r="O914" s="169"/>
      <c r="P914" s="146"/>
      <c r="Q914" s="146">
        <f t="shared" si="20"/>
        <v>0</v>
      </c>
      <c r="R914" s="182" t="s">
        <v>4741</v>
      </c>
      <c r="S914" s="226"/>
      <c r="T914" s="676" t="s">
        <v>4687</v>
      </c>
      <c r="U914" s="170"/>
      <c r="V914" s="170"/>
      <c r="W914" s="170"/>
      <c r="X914" s="117"/>
      <c r="Y914" s="171"/>
      <c r="Z914" s="171"/>
      <c r="AA914" s="171"/>
      <c r="AB914" s="171"/>
      <c r="AC914" s="171"/>
      <c r="AD914" s="171"/>
      <c r="AE914" s="171"/>
      <c r="AF914" s="171"/>
      <c r="AG914" s="171"/>
      <c r="AH914" s="171"/>
      <c r="AI914" s="171"/>
    </row>
    <row r="915" spans="1:35" s="172" customFormat="1" ht="24" hidden="1" x14ac:dyDescent="0.2">
      <c r="A915" s="167">
        <v>2</v>
      </c>
      <c r="B915" s="647">
        <v>0</v>
      </c>
      <c r="C915" s="647">
        <v>4</v>
      </c>
      <c r="D915" s="647">
        <v>4</v>
      </c>
      <c r="E915" s="163" t="s">
        <v>3862</v>
      </c>
      <c r="F915" s="593" t="s">
        <v>4675</v>
      </c>
      <c r="G915" s="143"/>
      <c r="H915" s="166">
        <v>42290000</v>
      </c>
      <c r="I915" s="180" t="s">
        <v>1592</v>
      </c>
      <c r="J915" s="169"/>
      <c r="K915" s="169"/>
      <c r="L915" s="169"/>
      <c r="M915" s="146"/>
      <c r="N915" s="184"/>
      <c r="O915" s="169"/>
      <c r="P915" s="146"/>
      <c r="Q915" s="146">
        <f t="shared" si="20"/>
        <v>0</v>
      </c>
      <c r="R915" s="182" t="s">
        <v>4741</v>
      </c>
      <c r="S915" s="226"/>
      <c r="T915" s="676" t="s">
        <v>4687</v>
      </c>
      <c r="U915" s="170"/>
      <c r="V915" s="170"/>
      <c r="W915" s="170"/>
      <c r="X915" s="117"/>
      <c r="Y915" s="171"/>
      <c r="Z915" s="171"/>
      <c r="AA915" s="171"/>
      <c r="AB915" s="171"/>
      <c r="AC915" s="171"/>
      <c r="AD915" s="171"/>
      <c r="AE915" s="171"/>
      <c r="AF915" s="171"/>
      <c r="AG915" s="171"/>
      <c r="AH915" s="171"/>
      <c r="AI915" s="171"/>
    </row>
    <row r="916" spans="1:35" s="172" customFormat="1" ht="32.25" hidden="1" customHeight="1" x14ac:dyDescent="0.2">
      <c r="A916" s="167">
        <v>2</v>
      </c>
      <c r="B916" s="647">
        <v>0</v>
      </c>
      <c r="C916" s="647">
        <v>4</v>
      </c>
      <c r="D916" s="647">
        <v>4</v>
      </c>
      <c r="E916" s="163" t="s">
        <v>3862</v>
      </c>
      <c r="F916" s="593" t="s">
        <v>4675</v>
      </c>
      <c r="G916" s="143"/>
      <c r="H916" s="166">
        <v>42311700</v>
      </c>
      <c r="I916" s="180" t="s">
        <v>1110</v>
      </c>
      <c r="J916" s="169"/>
      <c r="K916" s="169"/>
      <c r="L916" s="169"/>
      <c r="M916" s="146"/>
      <c r="N916" s="184"/>
      <c r="O916" s="169"/>
      <c r="P916" s="146"/>
      <c r="Q916" s="146">
        <f t="shared" si="20"/>
        <v>0</v>
      </c>
      <c r="R916" s="182" t="s">
        <v>4741</v>
      </c>
      <c r="S916" s="226"/>
      <c r="T916" s="676" t="s">
        <v>4687</v>
      </c>
      <c r="U916" s="170"/>
      <c r="V916" s="170"/>
      <c r="W916" s="170"/>
      <c r="X916" s="117"/>
      <c r="Y916" s="171"/>
      <c r="Z916" s="171"/>
      <c r="AA916" s="171"/>
      <c r="AB916" s="171"/>
      <c r="AC916" s="171"/>
      <c r="AD916" s="171"/>
      <c r="AE916" s="171"/>
      <c r="AF916" s="171"/>
      <c r="AG916" s="171"/>
      <c r="AH916" s="171"/>
      <c r="AI916" s="171"/>
    </row>
    <row r="917" spans="1:35" s="172" customFormat="1" ht="32.25" hidden="1" customHeight="1" x14ac:dyDescent="0.2">
      <c r="A917" s="167">
        <v>2</v>
      </c>
      <c r="B917" s="647">
        <v>0</v>
      </c>
      <c r="C917" s="647">
        <v>4</v>
      </c>
      <c r="D917" s="647">
        <v>4</v>
      </c>
      <c r="E917" s="163" t="s">
        <v>3862</v>
      </c>
      <c r="F917" s="593" t="s">
        <v>4675</v>
      </c>
      <c r="G917" s="143"/>
      <c r="H917" s="166">
        <v>42311700</v>
      </c>
      <c r="I917" s="180" t="s">
        <v>1111</v>
      </c>
      <c r="J917" s="169"/>
      <c r="K917" s="169"/>
      <c r="L917" s="169"/>
      <c r="M917" s="146"/>
      <c r="N917" s="184"/>
      <c r="O917" s="169"/>
      <c r="P917" s="146"/>
      <c r="Q917" s="146">
        <f t="shared" si="20"/>
        <v>0</v>
      </c>
      <c r="R917" s="182" t="s">
        <v>4741</v>
      </c>
      <c r="S917" s="226"/>
      <c r="T917" s="676" t="s">
        <v>4687</v>
      </c>
      <c r="U917" s="170"/>
      <c r="V917" s="170"/>
      <c r="W917" s="170"/>
      <c r="X917" s="117"/>
      <c r="Y917" s="171"/>
      <c r="Z917" s="171"/>
      <c r="AA917" s="171"/>
      <c r="AB917" s="171"/>
      <c r="AC917" s="171"/>
      <c r="AD917" s="171"/>
      <c r="AE917" s="171"/>
      <c r="AF917" s="171"/>
      <c r="AG917" s="171"/>
      <c r="AH917" s="171"/>
      <c r="AI917" s="171"/>
    </row>
    <row r="918" spans="1:35" s="172" customFormat="1" ht="32.25" hidden="1" customHeight="1" x14ac:dyDescent="0.2">
      <c r="A918" s="167">
        <v>2</v>
      </c>
      <c r="B918" s="647">
        <v>0</v>
      </c>
      <c r="C918" s="647">
        <v>4</v>
      </c>
      <c r="D918" s="647">
        <v>4</v>
      </c>
      <c r="E918" s="163" t="s">
        <v>3862</v>
      </c>
      <c r="F918" s="593" t="s">
        <v>4675</v>
      </c>
      <c r="G918" s="143"/>
      <c r="H918" s="166">
        <v>42311700</v>
      </c>
      <c r="I918" s="180" t="s">
        <v>1112</v>
      </c>
      <c r="J918" s="169"/>
      <c r="K918" s="169"/>
      <c r="L918" s="169"/>
      <c r="M918" s="146"/>
      <c r="N918" s="184"/>
      <c r="O918" s="169"/>
      <c r="P918" s="146"/>
      <c r="Q918" s="146">
        <f t="shared" ref="Q918:Q981" si="21">+P918</f>
        <v>0</v>
      </c>
      <c r="R918" s="182" t="s">
        <v>4741</v>
      </c>
      <c r="S918" s="226"/>
      <c r="T918" s="676" t="s">
        <v>4687</v>
      </c>
      <c r="U918" s="170"/>
      <c r="V918" s="170"/>
      <c r="W918" s="170"/>
      <c r="X918" s="117"/>
      <c r="Y918" s="171"/>
      <c r="Z918" s="171"/>
      <c r="AA918" s="171"/>
      <c r="AB918" s="171"/>
      <c r="AC918" s="171"/>
      <c r="AD918" s="171"/>
      <c r="AE918" s="171"/>
      <c r="AF918" s="171"/>
      <c r="AG918" s="171"/>
      <c r="AH918" s="171"/>
      <c r="AI918" s="171"/>
    </row>
    <row r="919" spans="1:35" s="172" customFormat="1" ht="24" hidden="1" x14ac:dyDescent="0.2">
      <c r="A919" s="167">
        <v>2</v>
      </c>
      <c r="B919" s="647">
        <v>0</v>
      </c>
      <c r="C919" s="647">
        <v>4</v>
      </c>
      <c r="D919" s="647">
        <v>4</v>
      </c>
      <c r="E919" s="163" t="s">
        <v>3862</v>
      </c>
      <c r="F919" s="593" t="s">
        <v>4675</v>
      </c>
      <c r="G919" s="143"/>
      <c r="H919" s="166">
        <v>42311700</v>
      </c>
      <c r="I919" s="180" t="s">
        <v>1593</v>
      </c>
      <c r="J919" s="169"/>
      <c r="K919" s="169"/>
      <c r="L919" s="169"/>
      <c r="M919" s="146"/>
      <c r="N919" s="184"/>
      <c r="O919" s="169"/>
      <c r="P919" s="146"/>
      <c r="Q919" s="146">
        <f t="shared" si="21"/>
        <v>0</v>
      </c>
      <c r="R919" s="182" t="s">
        <v>4741</v>
      </c>
      <c r="S919" s="226"/>
      <c r="T919" s="676" t="s">
        <v>4687</v>
      </c>
      <c r="U919" s="170"/>
      <c r="V919" s="170"/>
      <c r="W919" s="170"/>
      <c r="X919" s="117"/>
      <c r="Y919" s="171"/>
      <c r="Z919" s="171"/>
      <c r="AA919" s="171"/>
      <c r="AB919" s="171"/>
      <c r="AC919" s="171"/>
      <c r="AD919" s="171"/>
      <c r="AE919" s="171"/>
      <c r="AF919" s="171"/>
      <c r="AG919" s="171"/>
      <c r="AH919" s="171"/>
      <c r="AI919" s="171"/>
    </row>
    <row r="920" spans="1:35" s="172" customFormat="1" ht="24" hidden="1" x14ac:dyDescent="0.2">
      <c r="A920" s="167">
        <v>2</v>
      </c>
      <c r="B920" s="647">
        <v>0</v>
      </c>
      <c r="C920" s="647">
        <v>4</v>
      </c>
      <c r="D920" s="647">
        <v>4</v>
      </c>
      <c r="E920" s="163" t="s">
        <v>3862</v>
      </c>
      <c r="F920" s="593" t="s">
        <v>4675</v>
      </c>
      <c r="G920" s="143"/>
      <c r="H920" s="166">
        <v>42311700</v>
      </c>
      <c r="I920" s="180" t="s">
        <v>1113</v>
      </c>
      <c r="J920" s="169"/>
      <c r="K920" s="169"/>
      <c r="L920" s="169"/>
      <c r="M920" s="146"/>
      <c r="N920" s="184"/>
      <c r="O920" s="169"/>
      <c r="P920" s="146"/>
      <c r="Q920" s="146">
        <f t="shared" si="21"/>
        <v>0</v>
      </c>
      <c r="R920" s="182" t="s">
        <v>4741</v>
      </c>
      <c r="S920" s="226"/>
      <c r="T920" s="676" t="s">
        <v>4687</v>
      </c>
      <c r="U920" s="170"/>
      <c r="V920" s="170"/>
      <c r="W920" s="170"/>
      <c r="X920" s="117"/>
      <c r="Y920" s="171"/>
      <c r="Z920" s="171"/>
      <c r="AA920" s="171"/>
      <c r="AB920" s="171"/>
      <c r="AC920" s="171"/>
      <c r="AD920" s="171"/>
      <c r="AE920" s="171"/>
      <c r="AF920" s="171"/>
      <c r="AG920" s="171"/>
      <c r="AH920" s="171"/>
      <c r="AI920" s="171"/>
    </row>
    <row r="921" spans="1:35" s="172" customFormat="1" ht="24" hidden="1" x14ac:dyDescent="0.2">
      <c r="A921" s="167">
        <v>2</v>
      </c>
      <c r="B921" s="647">
        <v>0</v>
      </c>
      <c r="C921" s="647">
        <v>4</v>
      </c>
      <c r="D921" s="647">
        <v>4</v>
      </c>
      <c r="E921" s="163" t="s">
        <v>3862</v>
      </c>
      <c r="F921" s="593" t="s">
        <v>4675</v>
      </c>
      <c r="G921" s="143"/>
      <c r="H921" s="166">
        <v>42311700</v>
      </c>
      <c r="I921" s="180" t="s">
        <v>1114</v>
      </c>
      <c r="J921" s="169"/>
      <c r="K921" s="169"/>
      <c r="L921" s="169"/>
      <c r="M921" s="146"/>
      <c r="N921" s="184"/>
      <c r="O921" s="169"/>
      <c r="P921" s="146"/>
      <c r="Q921" s="146">
        <f t="shared" si="21"/>
        <v>0</v>
      </c>
      <c r="R921" s="182" t="s">
        <v>4741</v>
      </c>
      <c r="S921" s="226"/>
      <c r="T921" s="676" t="s">
        <v>4687</v>
      </c>
      <c r="U921" s="170"/>
      <c r="V921" s="170"/>
      <c r="W921" s="170"/>
      <c r="X921" s="117"/>
      <c r="Y921" s="171"/>
      <c r="Z921" s="171"/>
      <c r="AA921" s="171"/>
      <c r="AB921" s="171"/>
      <c r="AC921" s="171"/>
      <c r="AD921" s="171"/>
      <c r="AE921" s="171"/>
      <c r="AF921" s="171"/>
      <c r="AG921" s="171"/>
      <c r="AH921" s="171"/>
      <c r="AI921" s="171"/>
    </row>
    <row r="922" spans="1:35" s="172" customFormat="1" ht="24" hidden="1" x14ac:dyDescent="0.2">
      <c r="A922" s="167">
        <v>2</v>
      </c>
      <c r="B922" s="647">
        <v>0</v>
      </c>
      <c r="C922" s="647">
        <v>4</v>
      </c>
      <c r="D922" s="647">
        <v>4</v>
      </c>
      <c r="E922" s="163" t="s">
        <v>3862</v>
      </c>
      <c r="F922" s="593" t="s">
        <v>4675</v>
      </c>
      <c r="G922" s="143"/>
      <c r="H922" s="166">
        <v>42311700</v>
      </c>
      <c r="I922" s="180" t="s">
        <v>1115</v>
      </c>
      <c r="J922" s="169"/>
      <c r="K922" s="169"/>
      <c r="L922" s="169"/>
      <c r="M922" s="146"/>
      <c r="N922" s="184"/>
      <c r="O922" s="169"/>
      <c r="P922" s="146"/>
      <c r="Q922" s="146">
        <f t="shared" si="21"/>
        <v>0</v>
      </c>
      <c r="R922" s="182" t="s">
        <v>4741</v>
      </c>
      <c r="S922" s="226"/>
      <c r="T922" s="676" t="s">
        <v>4687</v>
      </c>
      <c r="U922" s="170"/>
      <c r="V922" s="170"/>
      <c r="W922" s="170"/>
      <c r="X922" s="117"/>
      <c r="Y922" s="171"/>
      <c r="Z922" s="171"/>
      <c r="AA922" s="171"/>
      <c r="AB922" s="171"/>
      <c r="AC922" s="171"/>
      <c r="AD922" s="171"/>
      <c r="AE922" s="171"/>
      <c r="AF922" s="171"/>
      <c r="AG922" s="171"/>
      <c r="AH922" s="171"/>
      <c r="AI922" s="171"/>
    </row>
    <row r="923" spans="1:35" s="172" customFormat="1" ht="24" hidden="1" x14ac:dyDescent="0.2">
      <c r="A923" s="167">
        <v>2</v>
      </c>
      <c r="B923" s="647">
        <v>0</v>
      </c>
      <c r="C923" s="647">
        <v>4</v>
      </c>
      <c r="D923" s="647">
        <v>4</v>
      </c>
      <c r="E923" s="163" t="s">
        <v>3862</v>
      </c>
      <c r="F923" s="593" t="s">
        <v>4675</v>
      </c>
      <c r="G923" s="143"/>
      <c r="H923" s="166">
        <v>42311700</v>
      </c>
      <c r="I923" s="180" t="s">
        <v>1116</v>
      </c>
      <c r="J923" s="169"/>
      <c r="K923" s="169"/>
      <c r="L923" s="169"/>
      <c r="M923" s="146"/>
      <c r="N923" s="184"/>
      <c r="O923" s="169"/>
      <c r="P923" s="146"/>
      <c r="Q923" s="146">
        <f t="shared" si="21"/>
        <v>0</v>
      </c>
      <c r="R923" s="182" t="s">
        <v>4741</v>
      </c>
      <c r="S923" s="226"/>
      <c r="T923" s="676" t="s">
        <v>4687</v>
      </c>
      <c r="U923" s="170"/>
      <c r="V923" s="170"/>
      <c r="W923" s="170"/>
      <c r="X923" s="117"/>
      <c r="Y923" s="171"/>
      <c r="Z923" s="171"/>
      <c r="AA923" s="171"/>
      <c r="AB923" s="171"/>
      <c r="AC923" s="171"/>
      <c r="AD923" s="171"/>
      <c r="AE923" s="171"/>
      <c r="AF923" s="171"/>
      <c r="AG923" s="171"/>
      <c r="AH923" s="171"/>
      <c r="AI923" s="171"/>
    </row>
    <row r="924" spans="1:35" s="172" customFormat="1" ht="32.25" hidden="1" customHeight="1" x14ac:dyDescent="0.2">
      <c r="A924" s="167">
        <v>2</v>
      </c>
      <c r="B924" s="647">
        <v>0</v>
      </c>
      <c r="C924" s="647">
        <v>4</v>
      </c>
      <c r="D924" s="647">
        <v>4</v>
      </c>
      <c r="E924" s="163" t="s">
        <v>3862</v>
      </c>
      <c r="F924" s="593" t="s">
        <v>4675</v>
      </c>
      <c r="G924" s="143"/>
      <c r="H924" s="166">
        <v>42311700</v>
      </c>
      <c r="I924" s="180" t="s">
        <v>1117</v>
      </c>
      <c r="J924" s="169"/>
      <c r="K924" s="169"/>
      <c r="L924" s="169"/>
      <c r="M924" s="146"/>
      <c r="N924" s="184"/>
      <c r="O924" s="169"/>
      <c r="P924" s="146"/>
      <c r="Q924" s="146">
        <f t="shared" si="21"/>
        <v>0</v>
      </c>
      <c r="R924" s="182" t="s">
        <v>4741</v>
      </c>
      <c r="S924" s="226"/>
      <c r="T924" s="676" t="s">
        <v>4687</v>
      </c>
      <c r="U924" s="170"/>
      <c r="V924" s="170"/>
      <c r="W924" s="170"/>
      <c r="X924" s="117"/>
      <c r="Y924" s="171"/>
      <c r="Z924" s="171"/>
      <c r="AA924" s="171"/>
      <c r="AB924" s="171"/>
      <c r="AC924" s="171"/>
      <c r="AD924" s="171"/>
      <c r="AE924" s="171"/>
      <c r="AF924" s="171"/>
      <c r="AG924" s="171"/>
      <c r="AH924" s="171"/>
      <c r="AI924" s="171"/>
    </row>
    <row r="925" spans="1:35" s="172" customFormat="1" ht="24" hidden="1" x14ac:dyDescent="0.2">
      <c r="A925" s="167">
        <v>2</v>
      </c>
      <c r="B925" s="647">
        <v>0</v>
      </c>
      <c r="C925" s="647">
        <v>4</v>
      </c>
      <c r="D925" s="647">
        <v>4</v>
      </c>
      <c r="E925" s="163" t="s">
        <v>3862</v>
      </c>
      <c r="F925" s="593" t="s">
        <v>4675</v>
      </c>
      <c r="G925" s="143"/>
      <c r="H925" s="166">
        <v>42181515</v>
      </c>
      <c r="I925" s="180" t="s">
        <v>1594</v>
      </c>
      <c r="J925" s="169"/>
      <c r="K925" s="169"/>
      <c r="L925" s="169"/>
      <c r="M925" s="146"/>
      <c r="N925" s="184"/>
      <c r="O925" s="169"/>
      <c r="P925" s="146"/>
      <c r="Q925" s="146">
        <f t="shared" si="21"/>
        <v>0</v>
      </c>
      <c r="R925" s="182" t="s">
        <v>4741</v>
      </c>
      <c r="S925" s="226"/>
      <c r="T925" s="676" t="s">
        <v>4687</v>
      </c>
      <c r="U925" s="170"/>
      <c r="V925" s="170"/>
      <c r="W925" s="170"/>
      <c r="X925" s="117"/>
      <c r="Y925" s="171"/>
      <c r="Z925" s="171"/>
      <c r="AA925" s="171"/>
      <c r="AB925" s="171"/>
      <c r="AC925" s="171"/>
      <c r="AD925" s="171"/>
      <c r="AE925" s="171"/>
      <c r="AF925" s="171"/>
      <c r="AG925" s="171"/>
      <c r="AH925" s="171"/>
      <c r="AI925" s="171"/>
    </row>
    <row r="926" spans="1:35" s="172" customFormat="1" ht="24" hidden="1" x14ac:dyDescent="0.2">
      <c r="A926" s="167">
        <v>2</v>
      </c>
      <c r="B926" s="647">
        <v>0</v>
      </c>
      <c r="C926" s="647">
        <v>4</v>
      </c>
      <c r="D926" s="647">
        <v>4</v>
      </c>
      <c r="E926" s="163" t="s">
        <v>3862</v>
      </c>
      <c r="F926" s="593" t="s">
        <v>4675</v>
      </c>
      <c r="G926" s="143"/>
      <c r="H926" s="166">
        <v>42221500</v>
      </c>
      <c r="I926" s="180" t="s">
        <v>1595</v>
      </c>
      <c r="J926" s="169"/>
      <c r="K926" s="169"/>
      <c r="L926" s="169"/>
      <c r="M926" s="146"/>
      <c r="N926" s="184"/>
      <c r="O926" s="169"/>
      <c r="P926" s="146"/>
      <c r="Q926" s="146">
        <f t="shared" si="21"/>
        <v>0</v>
      </c>
      <c r="R926" s="182" t="s">
        <v>4741</v>
      </c>
      <c r="S926" s="226"/>
      <c r="T926" s="676" t="s">
        <v>4687</v>
      </c>
      <c r="U926" s="170"/>
      <c r="V926" s="170"/>
      <c r="W926" s="170"/>
      <c r="X926" s="117"/>
      <c r="Y926" s="171"/>
      <c r="Z926" s="171"/>
      <c r="AA926" s="171"/>
      <c r="AB926" s="171"/>
      <c r="AC926" s="171"/>
      <c r="AD926" s="171"/>
      <c r="AE926" s="171"/>
      <c r="AF926" s="171"/>
      <c r="AG926" s="171"/>
      <c r="AH926" s="171"/>
      <c r="AI926" s="171"/>
    </row>
    <row r="927" spans="1:35" s="172" customFormat="1" ht="24" hidden="1" x14ac:dyDescent="0.2">
      <c r="A927" s="167">
        <v>2</v>
      </c>
      <c r="B927" s="647">
        <v>0</v>
      </c>
      <c r="C927" s="647">
        <v>4</v>
      </c>
      <c r="D927" s="647">
        <v>4</v>
      </c>
      <c r="E927" s="163" t="s">
        <v>3862</v>
      </c>
      <c r="F927" s="593" t="s">
        <v>4675</v>
      </c>
      <c r="G927" s="143"/>
      <c r="H927" s="166">
        <v>42221500</v>
      </c>
      <c r="I927" s="180" t="s">
        <v>1596</v>
      </c>
      <c r="J927" s="169"/>
      <c r="K927" s="169"/>
      <c r="L927" s="169"/>
      <c r="M927" s="146"/>
      <c r="N927" s="184"/>
      <c r="O927" s="169"/>
      <c r="P927" s="146"/>
      <c r="Q927" s="146">
        <f t="shared" si="21"/>
        <v>0</v>
      </c>
      <c r="R927" s="182" t="s">
        <v>4741</v>
      </c>
      <c r="S927" s="226"/>
      <c r="T927" s="676" t="s">
        <v>4687</v>
      </c>
      <c r="U927" s="170"/>
      <c r="V927" s="170"/>
      <c r="W927" s="170"/>
      <c r="X927" s="117"/>
      <c r="Y927" s="171"/>
      <c r="Z927" s="171"/>
      <c r="AA927" s="171"/>
      <c r="AB927" s="171"/>
      <c r="AC927" s="171"/>
      <c r="AD927" s="171"/>
      <c r="AE927" s="171"/>
      <c r="AF927" s="171"/>
      <c r="AG927" s="171"/>
      <c r="AH927" s="171"/>
      <c r="AI927" s="171"/>
    </row>
    <row r="928" spans="1:35" s="172" customFormat="1" ht="24" hidden="1" x14ac:dyDescent="0.2">
      <c r="A928" s="167">
        <v>2</v>
      </c>
      <c r="B928" s="647">
        <v>0</v>
      </c>
      <c r="C928" s="647">
        <v>4</v>
      </c>
      <c r="D928" s="647">
        <v>4</v>
      </c>
      <c r="E928" s="163" t="s">
        <v>3862</v>
      </c>
      <c r="F928" s="593" t="s">
        <v>4675</v>
      </c>
      <c r="G928" s="143"/>
      <c r="H928" s="166">
        <v>42221500</v>
      </c>
      <c r="I928" s="180" t="s">
        <v>1597</v>
      </c>
      <c r="J928" s="169"/>
      <c r="K928" s="169"/>
      <c r="L928" s="169"/>
      <c r="M928" s="146"/>
      <c r="N928" s="184"/>
      <c r="O928" s="169"/>
      <c r="P928" s="146"/>
      <c r="Q928" s="146">
        <f t="shared" si="21"/>
        <v>0</v>
      </c>
      <c r="R928" s="182" t="s">
        <v>4741</v>
      </c>
      <c r="S928" s="226"/>
      <c r="T928" s="676" t="s">
        <v>4687</v>
      </c>
      <c r="U928" s="170"/>
      <c r="V928" s="170"/>
      <c r="W928" s="170"/>
      <c r="X928" s="117"/>
      <c r="Y928" s="171"/>
      <c r="Z928" s="171"/>
      <c r="AA928" s="171"/>
      <c r="AB928" s="171"/>
      <c r="AC928" s="171"/>
      <c r="AD928" s="171"/>
      <c r="AE928" s="171"/>
      <c r="AF928" s="171"/>
      <c r="AG928" s="171"/>
      <c r="AH928" s="171"/>
      <c r="AI928" s="171"/>
    </row>
    <row r="929" spans="1:35" s="172" customFormat="1" ht="24" hidden="1" x14ac:dyDescent="0.2">
      <c r="A929" s="167">
        <v>2</v>
      </c>
      <c r="B929" s="647">
        <v>0</v>
      </c>
      <c r="C929" s="647">
        <v>4</v>
      </c>
      <c r="D929" s="647">
        <v>4</v>
      </c>
      <c r="E929" s="163" t="s">
        <v>3862</v>
      </c>
      <c r="F929" s="593" t="s">
        <v>4675</v>
      </c>
      <c r="G929" s="143"/>
      <c r="H929" s="166">
        <v>42221500</v>
      </c>
      <c r="I929" s="180" t="s">
        <v>1598</v>
      </c>
      <c r="J929" s="169"/>
      <c r="K929" s="169"/>
      <c r="L929" s="169"/>
      <c r="M929" s="146"/>
      <c r="N929" s="184"/>
      <c r="O929" s="169"/>
      <c r="P929" s="146"/>
      <c r="Q929" s="146">
        <f t="shared" si="21"/>
        <v>0</v>
      </c>
      <c r="R929" s="182" t="s">
        <v>4741</v>
      </c>
      <c r="S929" s="226"/>
      <c r="T929" s="676" t="s">
        <v>4687</v>
      </c>
      <c r="U929" s="170"/>
      <c r="V929" s="170"/>
      <c r="W929" s="170"/>
      <c r="X929" s="117"/>
      <c r="Y929" s="171"/>
      <c r="Z929" s="171"/>
      <c r="AA929" s="171"/>
      <c r="AB929" s="171"/>
      <c r="AC929" s="171"/>
      <c r="AD929" s="171"/>
      <c r="AE929" s="171"/>
      <c r="AF929" s="171"/>
      <c r="AG929" s="171"/>
      <c r="AH929" s="171"/>
      <c r="AI929" s="171"/>
    </row>
    <row r="930" spans="1:35" s="172" customFormat="1" ht="24" hidden="1" x14ac:dyDescent="0.2">
      <c r="A930" s="167">
        <v>2</v>
      </c>
      <c r="B930" s="647">
        <v>0</v>
      </c>
      <c r="C930" s="647">
        <v>4</v>
      </c>
      <c r="D930" s="647">
        <v>4</v>
      </c>
      <c r="E930" s="163" t="s">
        <v>3862</v>
      </c>
      <c r="F930" s="593" t="s">
        <v>4675</v>
      </c>
      <c r="G930" s="143"/>
      <c r="H930" s="166">
        <v>42221500</v>
      </c>
      <c r="I930" s="180" t="s">
        <v>1599</v>
      </c>
      <c r="J930" s="169"/>
      <c r="K930" s="169"/>
      <c r="L930" s="169"/>
      <c r="M930" s="146"/>
      <c r="N930" s="184"/>
      <c r="O930" s="169"/>
      <c r="P930" s="146"/>
      <c r="Q930" s="146">
        <f t="shared" si="21"/>
        <v>0</v>
      </c>
      <c r="R930" s="182" t="s">
        <v>4741</v>
      </c>
      <c r="S930" s="226"/>
      <c r="T930" s="676" t="s">
        <v>4687</v>
      </c>
      <c r="U930" s="170"/>
      <c r="V930" s="170"/>
      <c r="W930" s="170"/>
      <c r="X930" s="117"/>
      <c r="Y930" s="171"/>
      <c r="Z930" s="171"/>
      <c r="AA930" s="171"/>
      <c r="AB930" s="171"/>
      <c r="AC930" s="171"/>
      <c r="AD930" s="171"/>
      <c r="AE930" s="171"/>
      <c r="AF930" s="171"/>
      <c r="AG930" s="171"/>
      <c r="AH930" s="171"/>
      <c r="AI930" s="171"/>
    </row>
    <row r="931" spans="1:35" s="172" customFormat="1" ht="24" hidden="1" x14ac:dyDescent="0.2">
      <c r="A931" s="167">
        <v>2</v>
      </c>
      <c r="B931" s="647">
        <v>0</v>
      </c>
      <c r="C931" s="647">
        <v>4</v>
      </c>
      <c r="D931" s="647">
        <v>4</v>
      </c>
      <c r="E931" s="163" t="s">
        <v>3862</v>
      </c>
      <c r="F931" s="593" t="s">
        <v>4675</v>
      </c>
      <c r="G931" s="143"/>
      <c r="H931" s="166">
        <v>42221500</v>
      </c>
      <c r="I931" s="180" t="s">
        <v>443</v>
      </c>
      <c r="J931" s="169"/>
      <c r="K931" s="169"/>
      <c r="L931" s="169"/>
      <c r="M931" s="146"/>
      <c r="N931" s="184"/>
      <c r="O931" s="169"/>
      <c r="P931" s="146"/>
      <c r="Q931" s="146">
        <f t="shared" si="21"/>
        <v>0</v>
      </c>
      <c r="R931" s="182" t="s">
        <v>4741</v>
      </c>
      <c r="S931" s="226"/>
      <c r="T931" s="676" t="s">
        <v>4687</v>
      </c>
      <c r="U931" s="170"/>
      <c r="V931" s="170"/>
      <c r="W931" s="170"/>
      <c r="X931" s="117"/>
      <c r="Y931" s="171"/>
      <c r="Z931" s="171"/>
      <c r="AA931" s="171"/>
      <c r="AB931" s="171"/>
      <c r="AC931" s="171"/>
      <c r="AD931" s="171"/>
      <c r="AE931" s="171"/>
      <c r="AF931" s="171"/>
      <c r="AG931" s="171"/>
      <c r="AH931" s="171"/>
      <c r="AI931" s="171"/>
    </row>
    <row r="932" spans="1:35" s="172" customFormat="1" ht="24" hidden="1" x14ac:dyDescent="0.2">
      <c r="A932" s="167">
        <v>2</v>
      </c>
      <c r="B932" s="647">
        <v>0</v>
      </c>
      <c r="C932" s="647">
        <v>4</v>
      </c>
      <c r="D932" s="647">
        <v>4</v>
      </c>
      <c r="E932" s="163" t="s">
        <v>3862</v>
      </c>
      <c r="F932" s="593" t="s">
        <v>4675</v>
      </c>
      <c r="G932" s="143"/>
      <c r="H932" s="166">
        <v>42221500</v>
      </c>
      <c r="I932" s="180" t="s">
        <v>444</v>
      </c>
      <c r="J932" s="169"/>
      <c r="K932" s="169"/>
      <c r="L932" s="169"/>
      <c r="M932" s="146"/>
      <c r="N932" s="184"/>
      <c r="O932" s="169"/>
      <c r="P932" s="146"/>
      <c r="Q932" s="146">
        <f t="shared" si="21"/>
        <v>0</v>
      </c>
      <c r="R932" s="182" t="s">
        <v>4741</v>
      </c>
      <c r="S932" s="226"/>
      <c r="T932" s="676" t="s">
        <v>4687</v>
      </c>
      <c r="U932" s="170"/>
      <c r="V932" s="170"/>
      <c r="W932" s="170"/>
      <c r="X932" s="117"/>
      <c r="Y932" s="171"/>
      <c r="Z932" s="171"/>
      <c r="AA932" s="171"/>
      <c r="AB932" s="171"/>
      <c r="AC932" s="171"/>
      <c r="AD932" s="171"/>
      <c r="AE932" s="171"/>
      <c r="AF932" s="171"/>
      <c r="AG932" s="171"/>
      <c r="AH932" s="171"/>
      <c r="AI932" s="171"/>
    </row>
    <row r="933" spans="1:35" s="172" customFormat="1" ht="24" hidden="1" x14ac:dyDescent="0.2">
      <c r="A933" s="167">
        <v>2</v>
      </c>
      <c r="B933" s="647">
        <v>0</v>
      </c>
      <c r="C933" s="647">
        <v>4</v>
      </c>
      <c r="D933" s="647">
        <v>4</v>
      </c>
      <c r="E933" s="163" t="s">
        <v>3862</v>
      </c>
      <c r="F933" s="593" t="s">
        <v>4675</v>
      </c>
      <c r="G933" s="143"/>
      <c r="H933" s="166">
        <v>42221500</v>
      </c>
      <c r="I933" s="180" t="s">
        <v>445</v>
      </c>
      <c r="J933" s="169"/>
      <c r="K933" s="169"/>
      <c r="L933" s="169"/>
      <c r="M933" s="146"/>
      <c r="N933" s="184"/>
      <c r="O933" s="169"/>
      <c r="P933" s="146"/>
      <c r="Q933" s="146">
        <f t="shared" si="21"/>
        <v>0</v>
      </c>
      <c r="R933" s="182" t="s">
        <v>4741</v>
      </c>
      <c r="S933" s="226"/>
      <c r="T933" s="676" t="s">
        <v>4687</v>
      </c>
      <c r="U933" s="170"/>
      <c r="V933" s="170"/>
      <c r="W933" s="170"/>
      <c r="X933" s="117"/>
      <c r="Y933" s="171"/>
      <c r="Z933" s="171"/>
      <c r="AA933" s="171"/>
      <c r="AB933" s="171"/>
      <c r="AC933" s="171"/>
      <c r="AD933" s="171"/>
      <c r="AE933" s="171"/>
      <c r="AF933" s="171"/>
      <c r="AG933" s="171"/>
      <c r="AH933" s="171"/>
      <c r="AI933" s="171"/>
    </row>
    <row r="934" spans="1:35" s="172" customFormat="1" ht="24" hidden="1" x14ac:dyDescent="0.2">
      <c r="A934" s="167">
        <v>2</v>
      </c>
      <c r="B934" s="647">
        <v>0</v>
      </c>
      <c r="C934" s="647">
        <v>4</v>
      </c>
      <c r="D934" s="647">
        <v>4</v>
      </c>
      <c r="E934" s="163" t="s">
        <v>3862</v>
      </c>
      <c r="F934" s="593" t="s">
        <v>4675</v>
      </c>
      <c r="G934" s="143"/>
      <c r="H934" s="166">
        <v>42221500</v>
      </c>
      <c r="I934" s="180" t="s">
        <v>446</v>
      </c>
      <c r="J934" s="169"/>
      <c r="K934" s="169"/>
      <c r="L934" s="169"/>
      <c r="M934" s="146"/>
      <c r="N934" s="184"/>
      <c r="O934" s="169"/>
      <c r="P934" s="146"/>
      <c r="Q934" s="146">
        <f t="shared" si="21"/>
        <v>0</v>
      </c>
      <c r="R934" s="182" t="s">
        <v>4741</v>
      </c>
      <c r="S934" s="226"/>
      <c r="T934" s="676" t="s">
        <v>4687</v>
      </c>
      <c r="U934" s="170"/>
      <c r="V934" s="170"/>
      <c r="W934" s="170"/>
      <c r="X934" s="117"/>
      <c r="Y934" s="171"/>
      <c r="Z934" s="171"/>
      <c r="AA934" s="171"/>
      <c r="AB934" s="171"/>
      <c r="AC934" s="171"/>
      <c r="AD934" s="171"/>
      <c r="AE934" s="171"/>
      <c r="AF934" s="171"/>
      <c r="AG934" s="171"/>
      <c r="AH934" s="171"/>
      <c r="AI934" s="171"/>
    </row>
    <row r="935" spans="1:35" s="172" customFormat="1" ht="24" hidden="1" x14ac:dyDescent="0.2">
      <c r="A935" s="167">
        <v>2</v>
      </c>
      <c r="B935" s="647">
        <v>0</v>
      </c>
      <c r="C935" s="647">
        <v>4</v>
      </c>
      <c r="D935" s="647">
        <v>4</v>
      </c>
      <c r="E935" s="163" t="s">
        <v>3862</v>
      </c>
      <c r="F935" s="593" t="s">
        <v>4675</v>
      </c>
      <c r="G935" s="143"/>
      <c r="H935" s="166">
        <v>42221500</v>
      </c>
      <c r="I935" s="180" t="s">
        <v>447</v>
      </c>
      <c r="J935" s="169"/>
      <c r="K935" s="169"/>
      <c r="L935" s="169"/>
      <c r="M935" s="146"/>
      <c r="N935" s="184"/>
      <c r="O935" s="169"/>
      <c r="P935" s="146"/>
      <c r="Q935" s="146">
        <f t="shared" si="21"/>
        <v>0</v>
      </c>
      <c r="R935" s="182" t="s">
        <v>4741</v>
      </c>
      <c r="S935" s="226"/>
      <c r="T935" s="676" t="s">
        <v>4687</v>
      </c>
      <c r="U935" s="170"/>
      <c r="V935" s="170"/>
      <c r="W935" s="170"/>
      <c r="X935" s="117"/>
      <c r="Y935" s="171"/>
      <c r="Z935" s="171"/>
      <c r="AA935" s="171"/>
      <c r="AB935" s="171"/>
      <c r="AC935" s="171"/>
      <c r="AD935" s="171"/>
      <c r="AE935" s="171"/>
      <c r="AF935" s="171"/>
      <c r="AG935" s="171"/>
      <c r="AH935" s="171"/>
      <c r="AI935" s="171"/>
    </row>
    <row r="936" spans="1:35" s="172" customFormat="1" ht="24" hidden="1" x14ac:dyDescent="0.2">
      <c r="A936" s="167">
        <v>2</v>
      </c>
      <c r="B936" s="647">
        <v>0</v>
      </c>
      <c r="C936" s="647">
        <v>4</v>
      </c>
      <c r="D936" s="647">
        <v>4</v>
      </c>
      <c r="E936" s="163" t="s">
        <v>3862</v>
      </c>
      <c r="F936" s="593" t="s">
        <v>4675</v>
      </c>
      <c r="G936" s="143"/>
      <c r="H936" s="166">
        <v>41115612</v>
      </c>
      <c r="I936" s="180" t="s">
        <v>448</v>
      </c>
      <c r="J936" s="169"/>
      <c r="K936" s="169"/>
      <c r="L936" s="169"/>
      <c r="M936" s="146"/>
      <c r="N936" s="184"/>
      <c r="O936" s="169"/>
      <c r="P936" s="146"/>
      <c r="Q936" s="146">
        <f t="shared" si="21"/>
        <v>0</v>
      </c>
      <c r="R936" s="182" t="s">
        <v>4741</v>
      </c>
      <c r="S936" s="226"/>
      <c r="T936" s="676" t="s">
        <v>4687</v>
      </c>
      <c r="U936" s="170"/>
      <c r="V936" s="170"/>
      <c r="W936" s="170"/>
      <c r="X936" s="117"/>
      <c r="Y936" s="171"/>
      <c r="Z936" s="171"/>
      <c r="AA936" s="171"/>
      <c r="AB936" s="171"/>
      <c r="AC936" s="171"/>
      <c r="AD936" s="171"/>
      <c r="AE936" s="171"/>
      <c r="AF936" s="171"/>
      <c r="AG936" s="171"/>
      <c r="AH936" s="171"/>
      <c r="AI936" s="171"/>
    </row>
    <row r="937" spans="1:35" s="172" customFormat="1" ht="24" hidden="1" x14ac:dyDescent="0.2">
      <c r="A937" s="167">
        <v>2</v>
      </c>
      <c r="B937" s="647">
        <v>0</v>
      </c>
      <c r="C937" s="647">
        <v>4</v>
      </c>
      <c r="D937" s="647">
        <v>4</v>
      </c>
      <c r="E937" s="163" t="s">
        <v>3862</v>
      </c>
      <c r="F937" s="593" t="s">
        <v>4675</v>
      </c>
      <c r="G937" s="143"/>
      <c r="H937" s="166">
        <v>42221500</v>
      </c>
      <c r="I937" s="180" t="s">
        <v>449</v>
      </c>
      <c r="J937" s="169"/>
      <c r="K937" s="169"/>
      <c r="L937" s="169"/>
      <c r="M937" s="146"/>
      <c r="N937" s="184"/>
      <c r="O937" s="169"/>
      <c r="P937" s="146"/>
      <c r="Q937" s="146">
        <f t="shared" si="21"/>
        <v>0</v>
      </c>
      <c r="R937" s="182" t="s">
        <v>4741</v>
      </c>
      <c r="S937" s="226"/>
      <c r="T937" s="676" t="s">
        <v>4687</v>
      </c>
      <c r="U937" s="170"/>
      <c r="V937" s="170"/>
      <c r="W937" s="170"/>
      <c r="X937" s="117"/>
      <c r="Y937" s="171"/>
      <c r="Z937" s="171"/>
      <c r="AA937" s="171"/>
      <c r="AB937" s="171"/>
      <c r="AC937" s="171"/>
      <c r="AD937" s="171"/>
      <c r="AE937" s="171"/>
      <c r="AF937" s="171"/>
      <c r="AG937" s="171"/>
      <c r="AH937" s="171"/>
      <c r="AI937" s="171"/>
    </row>
    <row r="938" spans="1:35" s="172" customFormat="1" ht="24" hidden="1" x14ac:dyDescent="0.2">
      <c r="A938" s="167">
        <v>2</v>
      </c>
      <c r="B938" s="647">
        <v>0</v>
      </c>
      <c r="C938" s="647">
        <v>4</v>
      </c>
      <c r="D938" s="647">
        <v>4</v>
      </c>
      <c r="E938" s="163" t="s">
        <v>3862</v>
      </c>
      <c r="F938" s="593" t="s">
        <v>4675</v>
      </c>
      <c r="G938" s="143"/>
      <c r="H938" s="166">
        <v>42221500</v>
      </c>
      <c r="I938" s="180" t="s">
        <v>450</v>
      </c>
      <c r="J938" s="169"/>
      <c r="K938" s="169"/>
      <c r="L938" s="169"/>
      <c r="M938" s="146"/>
      <c r="N938" s="184"/>
      <c r="O938" s="169"/>
      <c r="P938" s="146"/>
      <c r="Q938" s="146">
        <f t="shared" si="21"/>
        <v>0</v>
      </c>
      <c r="R938" s="182" t="s">
        <v>4741</v>
      </c>
      <c r="S938" s="226"/>
      <c r="T938" s="676" t="s">
        <v>4687</v>
      </c>
      <c r="U938" s="170"/>
      <c r="V938" s="170"/>
      <c r="W938" s="170"/>
      <c r="X938" s="117"/>
      <c r="Y938" s="171"/>
      <c r="Z938" s="171"/>
      <c r="AA938" s="171"/>
      <c r="AB938" s="171"/>
      <c r="AC938" s="171"/>
      <c r="AD938" s="171"/>
      <c r="AE938" s="171"/>
      <c r="AF938" s="171"/>
      <c r="AG938" s="171"/>
      <c r="AH938" s="171"/>
      <c r="AI938" s="171"/>
    </row>
    <row r="939" spans="1:35" s="172" customFormat="1" ht="24" hidden="1" x14ac:dyDescent="0.2">
      <c r="A939" s="167">
        <v>2</v>
      </c>
      <c r="B939" s="647">
        <v>0</v>
      </c>
      <c r="C939" s="647">
        <v>4</v>
      </c>
      <c r="D939" s="647">
        <v>4</v>
      </c>
      <c r="E939" s="163" t="s">
        <v>3862</v>
      </c>
      <c r="F939" s="593" t="s">
        <v>4675</v>
      </c>
      <c r="G939" s="143"/>
      <c r="H939" s="166">
        <v>42221500</v>
      </c>
      <c r="I939" s="180" t="s">
        <v>451</v>
      </c>
      <c r="J939" s="169"/>
      <c r="K939" s="169"/>
      <c r="L939" s="169"/>
      <c r="M939" s="146"/>
      <c r="N939" s="184"/>
      <c r="O939" s="169"/>
      <c r="P939" s="146"/>
      <c r="Q939" s="146">
        <f t="shared" si="21"/>
        <v>0</v>
      </c>
      <c r="R939" s="182" t="s">
        <v>4741</v>
      </c>
      <c r="S939" s="226"/>
      <c r="T939" s="676" t="s">
        <v>4687</v>
      </c>
      <c r="U939" s="170"/>
      <c r="V939" s="170"/>
      <c r="W939" s="170"/>
      <c r="X939" s="117"/>
      <c r="Y939" s="171"/>
      <c r="Z939" s="171"/>
      <c r="AA939" s="171"/>
      <c r="AB939" s="171"/>
      <c r="AC939" s="171"/>
      <c r="AD939" s="171"/>
      <c r="AE939" s="171"/>
      <c r="AF939" s="171"/>
      <c r="AG939" s="171"/>
      <c r="AH939" s="171"/>
      <c r="AI939" s="171"/>
    </row>
    <row r="940" spans="1:35" s="172" customFormat="1" ht="24" hidden="1" x14ac:dyDescent="0.2">
      <c r="A940" s="167">
        <v>2</v>
      </c>
      <c r="B940" s="647">
        <v>0</v>
      </c>
      <c r="C940" s="647">
        <v>4</v>
      </c>
      <c r="D940" s="647">
        <v>4</v>
      </c>
      <c r="E940" s="163" t="s">
        <v>3862</v>
      </c>
      <c r="F940" s="593" t="s">
        <v>4675</v>
      </c>
      <c r="G940" s="143"/>
      <c r="H940" s="166">
        <v>42221500</v>
      </c>
      <c r="I940" s="180" t="s">
        <v>452</v>
      </c>
      <c r="J940" s="169"/>
      <c r="K940" s="169"/>
      <c r="L940" s="169"/>
      <c r="M940" s="146"/>
      <c r="N940" s="184"/>
      <c r="O940" s="169"/>
      <c r="P940" s="146"/>
      <c r="Q940" s="146">
        <f t="shared" si="21"/>
        <v>0</v>
      </c>
      <c r="R940" s="182" t="s">
        <v>4741</v>
      </c>
      <c r="S940" s="226"/>
      <c r="T940" s="676" t="s">
        <v>4687</v>
      </c>
      <c r="U940" s="170"/>
      <c r="V940" s="170"/>
      <c r="W940" s="170"/>
      <c r="X940" s="117"/>
      <c r="Y940" s="171"/>
      <c r="Z940" s="171"/>
      <c r="AA940" s="171"/>
      <c r="AB940" s="171"/>
      <c r="AC940" s="171"/>
      <c r="AD940" s="171"/>
      <c r="AE940" s="171"/>
      <c r="AF940" s="171"/>
      <c r="AG940" s="171"/>
      <c r="AH940" s="171"/>
      <c r="AI940" s="171"/>
    </row>
    <row r="941" spans="1:35" s="172" customFormat="1" ht="24" hidden="1" x14ac:dyDescent="0.2">
      <c r="A941" s="167">
        <v>2</v>
      </c>
      <c r="B941" s="647">
        <v>0</v>
      </c>
      <c r="C941" s="647">
        <v>4</v>
      </c>
      <c r="D941" s="647">
        <v>4</v>
      </c>
      <c r="E941" s="163" t="s">
        <v>3862</v>
      </c>
      <c r="F941" s="593" t="s">
        <v>4675</v>
      </c>
      <c r="G941" s="143"/>
      <c r="H941" s="166">
        <v>42221500</v>
      </c>
      <c r="I941" s="180" t="s">
        <v>453</v>
      </c>
      <c r="J941" s="169"/>
      <c r="K941" s="169"/>
      <c r="L941" s="169"/>
      <c r="M941" s="146"/>
      <c r="N941" s="184"/>
      <c r="O941" s="169"/>
      <c r="P941" s="146"/>
      <c r="Q941" s="146">
        <f t="shared" si="21"/>
        <v>0</v>
      </c>
      <c r="R941" s="182" t="s">
        <v>4741</v>
      </c>
      <c r="S941" s="226"/>
      <c r="T941" s="676" t="s">
        <v>4687</v>
      </c>
      <c r="U941" s="170"/>
      <c r="V941" s="170"/>
      <c r="W941" s="170"/>
      <c r="X941" s="117"/>
      <c r="Y941" s="171"/>
      <c r="Z941" s="171"/>
      <c r="AA941" s="171"/>
      <c r="AB941" s="171"/>
      <c r="AC941" s="171"/>
      <c r="AD941" s="171"/>
      <c r="AE941" s="171"/>
      <c r="AF941" s="171"/>
      <c r="AG941" s="171"/>
      <c r="AH941" s="171"/>
      <c r="AI941" s="171"/>
    </row>
    <row r="942" spans="1:35" s="172" customFormat="1" ht="24" hidden="1" x14ac:dyDescent="0.2">
      <c r="A942" s="167">
        <v>2</v>
      </c>
      <c r="B942" s="647">
        <v>0</v>
      </c>
      <c r="C942" s="647">
        <v>4</v>
      </c>
      <c r="D942" s="647">
        <v>4</v>
      </c>
      <c r="E942" s="163" t="s">
        <v>3862</v>
      </c>
      <c r="F942" s="593" t="s">
        <v>4675</v>
      </c>
      <c r="G942" s="143"/>
      <c r="H942" s="166">
        <v>42221500</v>
      </c>
      <c r="I942" s="180" t="s">
        <v>454</v>
      </c>
      <c r="J942" s="169"/>
      <c r="K942" s="169"/>
      <c r="L942" s="169"/>
      <c r="M942" s="146"/>
      <c r="N942" s="184"/>
      <c r="O942" s="169"/>
      <c r="P942" s="146"/>
      <c r="Q942" s="146">
        <f t="shared" si="21"/>
        <v>0</v>
      </c>
      <c r="R942" s="182" t="s">
        <v>4741</v>
      </c>
      <c r="S942" s="226"/>
      <c r="T942" s="676" t="s">
        <v>4687</v>
      </c>
      <c r="U942" s="170"/>
      <c r="V942" s="170"/>
      <c r="W942" s="170"/>
      <c r="X942" s="117"/>
      <c r="Y942" s="171"/>
      <c r="Z942" s="171"/>
      <c r="AA942" s="171"/>
      <c r="AB942" s="171"/>
      <c r="AC942" s="171"/>
      <c r="AD942" s="171"/>
      <c r="AE942" s="171"/>
      <c r="AF942" s="171"/>
      <c r="AG942" s="171"/>
      <c r="AH942" s="171"/>
      <c r="AI942" s="171"/>
    </row>
    <row r="943" spans="1:35" s="172" customFormat="1" ht="24" hidden="1" x14ac:dyDescent="0.2">
      <c r="A943" s="167">
        <v>2</v>
      </c>
      <c r="B943" s="647">
        <v>0</v>
      </c>
      <c r="C943" s="647">
        <v>4</v>
      </c>
      <c r="D943" s="647">
        <v>4</v>
      </c>
      <c r="E943" s="163" t="s">
        <v>3862</v>
      </c>
      <c r="F943" s="593" t="s">
        <v>4675</v>
      </c>
      <c r="G943" s="143"/>
      <c r="H943" s="166">
        <v>42221500</v>
      </c>
      <c r="I943" s="180" t="s">
        <v>455</v>
      </c>
      <c r="J943" s="169"/>
      <c r="K943" s="169"/>
      <c r="L943" s="169"/>
      <c r="M943" s="146"/>
      <c r="N943" s="184"/>
      <c r="O943" s="169"/>
      <c r="P943" s="146"/>
      <c r="Q943" s="146">
        <f t="shared" si="21"/>
        <v>0</v>
      </c>
      <c r="R943" s="182" t="s">
        <v>4741</v>
      </c>
      <c r="S943" s="226"/>
      <c r="T943" s="676" t="s">
        <v>4687</v>
      </c>
      <c r="U943" s="170"/>
      <c r="V943" s="170"/>
      <c r="W943" s="170"/>
      <c r="X943" s="117"/>
      <c r="Y943" s="171"/>
      <c r="Z943" s="171"/>
      <c r="AA943" s="171"/>
      <c r="AB943" s="171"/>
      <c r="AC943" s="171"/>
      <c r="AD943" s="171"/>
      <c r="AE943" s="171"/>
      <c r="AF943" s="171"/>
      <c r="AG943" s="171"/>
      <c r="AH943" s="171"/>
      <c r="AI943" s="171"/>
    </row>
    <row r="944" spans="1:35" s="172" customFormat="1" ht="24" hidden="1" x14ac:dyDescent="0.2">
      <c r="A944" s="167">
        <v>2</v>
      </c>
      <c r="B944" s="647">
        <v>0</v>
      </c>
      <c r="C944" s="647">
        <v>4</v>
      </c>
      <c r="D944" s="647">
        <v>4</v>
      </c>
      <c r="E944" s="163" t="s">
        <v>3862</v>
      </c>
      <c r="F944" s="593" t="s">
        <v>4675</v>
      </c>
      <c r="G944" s="143"/>
      <c r="H944" s="166">
        <v>42221500</v>
      </c>
      <c r="I944" s="180" t="s">
        <v>456</v>
      </c>
      <c r="J944" s="169"/>
      <c r="K944" s="169"/>
      <c r="L944" s="169"/>
      <c r="M944" s="146"/>
      <c r="N944" s="184"/>
      <c r="O944" s="169"/>
      <c r="P944" s="146"/>
      <c r="Q944" s="146">
        <f t="shared" si="21"/>
        <v>0</v>
      </c>
      <c r="R944" s="182" t="s">
        <v>4741</v>
      </c>
      <c r="S944" s="226"/>
      <c r="T944" s="676" t="s">
        <v>4687</v>
      </c>
      <c r="U944" s="170"/>
      <c r="V944" s="170"/>
      <c r="W944" s="170"/>
      <c r="X944" s="117"/>
      <c r="Y944" s="171"/>
      <c r="Z944" s="171"/>
      <c r="AA944" s="171"/>
      <c r="AB944" s="171"/>
      <c r="AC944" s="171"/>
      <c r="AD944" s="171"/>
      <c r="AE944" s="171"/>
      <c r="AF944" s="171"/>
      <c r="AG944" s="171"/>
      <c r="AH944" s="171"/>
      <c r="AI944" s="171"/>
    </row>
    <row r="945" spans="1:35" s="172" customFormat="1" ht="24" hidden="1" x14ac:dyDescent="0.2">
      <c r="A945" s="167">
        <v>2</v>
      </c>
      <c r="B945" s="647">
        <v>0</v>
      </c>
      <c r="C945" s="647">
        <v>4</v>
      </c>
      <c r="D945" s="647">
        <v>4</v>
      </c>
      <c r="E945" s="163" t="s">
        <v>3862</v>
      </c>
      <c r="F945" s="593" t="s">
        <v>4675</v>
      </c>
      <c r="G945" s="143"/>
      <c r="H945" s="166">
        <v>42221500</v>
      </c>
      <c r="I945" s="180" t="s">
        <v>1167</v>
      </c>
      <c r="J945" s="169"/>
      <c r="K945" s="169"/>
      <c r="L945" s="169"/>
      <c r="M945" s="146"/>
      <c r="N945" s="184"/>
      <c r="O945" s="169"/>
      <c r="P945" s="146"/>
      <c r="Q945" s="146">
        <f t="shared" si="21"/>
        <v>0</v>
      </c>
      <c r="R945" s="182" t="s">
        <v>4741</v>
      </c>
      <c r="S945" s="226"/>
      <c r="T945" s="676" t="s">
        <v>4687</v>
      </c>
      <c r="U945" s="170"/>
      <c r="V945" s="170"/>
      <c r="W945" s="170"/>
      <c r="X945" s="117"/>
      <c r="Y945" s="171"/>
      <c r="Z945" s="171"/>
      <c r="AA945" s="171"/>
      <c r="AB945" s="171"/>
      <c r="AC945" s="171"/>
      <c r="AD945" s="171"/>
      <c r="AE945" s="171"/>
      <c r="AF945" s="171"/>
      <c r="AG945" s="171"/>
      <c r="AH945" s="171"/>
      <c r="AI945" s="171"/>
    </row>
    <row r="946" spans="1:35" s="172" customFormat="1" ht="24" hidden="1" x14ac:dyDescent="0.2">
      <c r="A946" s="167">
        <v>2</v>
      </c>
      <c r="B946" s="647">
        <v>0</v>
      </c>
      <c r="C946" s="647">
        <v>4</v>
      </c>
      <c r="D946" s="647">
        <v>4</v>
      </c>
      <c r="E946" s="163" t="s">
        <v>3862</v>
      </c>
      <c r="F946" s="593" t="s">
        <v>4675</v>
      </c>
      <c r="G946" s="143"/>
      <c r="H946" s="166">
        <v>42221500</v>
      </c>
      <c r="I946" s="180" t="s">
        <v>1168</v>
      </c>
      <c r="J946" s="169"/>
      <c r="K946" s="169"/>
      <c r="L946" s="169"/>
      <c r="M946" s="146"/>
      <c r="N946" s="184"/>
      <c r="O946" s="169"/>
      <c r="P946" s="146"/>
      <c r="Q946" s="146">
        <f t="shared" si="21"/>
        <v>0</v>
      </c>
      <c r="R946" s="182" t="s">
        <v>4741</v>
      </c>
      <c r="S946" s="226"/>
      <c r="T946" s="676" t="s">
        <v>4687</v>
      </c>
      <c r="U946" s="170"/>
      <c r="V946" s="170"/>
      <c r="W946" s="170"/>
      <c r="X946" s="117"/>
      <c r="Y946" s="171"/>
      <c r="Z946" s="171"/>
      <c r="AA946" s="171"/>
      <c r="AB946" s="171"/>
      <c r="AC946" s="171"/>
      <c r="AD946" s="171"/>
      <c r="AE946" s="171"/>
      <c r="AF946" s="171"/>
      <c r="AG946" s="171"/>
      <c r="AH946" s="171"/>
      <c r="AI946" s="171"/>
    </row>
    <row r="947" spans="1:35" s="172" customFormat="1" ht="24" hidden="1" x14ac:dyDescent="0.2">
      <c r="A947" s="167">
        <v>2</v>
      </c>
      <c r="B947" s="647">
        <v>0</v>
      </c>
      <c r="C947" s="647">
        <v>4</v>
      </c>
      <c r="D947" s="647">
        <v>4</v>
      </c>
      <c r="E947" s="163" t="s">
        <v>3862</v>
      </c>
      <c r="F947" s="593" t="s">
        <v>4675</v>
      </c>
      <c r="G947" s="143"/>
      <c r="H947" s="166">
        <v>42221500</v>
      </c>
      <c r="I947" s="180" t="s">
        <v>1169</v>
      </c>
      <c r="J947" s="169"/>
      <c r="K947" s="169"/>
      <c r="L947" s="169"/>
      <c r="M947" s="146"/>
      <c r="N947" s="184"/>
      <c r="O947" s="169"/>
      <c r="P947" s="146"/>
      <c r="Q947" s="146">
        <f t="shared" si="21"/>
        <v>0</v>
      </c>
      <c r="R947" s="182" t="s">
        <v>4741</v>
      </c>
      <c r="S947" s="226"/>
      <c r="T947" s="676" t="s">
        <v>4687</v>
      </c>
      <c r="U947" s="170"/>
      <c r="V947" s="170"/>
      <c r="W947" s="170"/>
      <c r="X947" s="117"/>
      <c r="Y947" s="171"/>
      <c r="Z947" s="171"/>
      <c r="AA947" s="171"/>
      <c r="AB947" s="171"/>
      <c r="AC947" s="171"/>
      <c r="AD947" s="171"/>
      <c r="AE947" s="171"/>
      <c r="AF947" s="171"/>
      <c r="AG947" s="171"/>
      <c r="AH947" s="171"/>
      <c r="AI947" s="171"/>
    </row>
    <row r="948" spans="1:35" s="172" customFormat="1" ht="24" hidden="1" x14ac:dyDescent="0.2">
      <c r="A948" s="167">
        <v>2</v>
      </c>
      <c r="B948" s="647">
        <v>0</v>
      </c>
      <c r="C948" s="647">
        <v>4</v>
      </c>
      <c r="D948" s="647">
        <v>4</v>
      </c>
      <c r="E948" s="163" t="s">
        <v>3862</v>
      </c>
      <c r="F948" s="593" t="s">
        <v>4675</v>
      </c>
      <c r="G948" s="143"/>
      <c r="H948" s="166">
        <v>42221500</v>
      </c>
      <c r="I948" s="180" t="s">
        <v>1170</v>
      </c>
      <c r="J948" s="169"/>
      <c r="K948" s="169"/>
      <c r="L948" s="169"/>
      <c r="M948" s="146"/>
      <c r="N948" s="184"/>
      <c r="O948" s="169"/>
      <c r="P948" s="146"/>
      <c r="Q948" s="146">
        <f t="shared" si="21"/>
        <v>0</v>
      </c>
      <c r="R948" s="182" t="s">
        <v>4741</v>
      </c>
      <c r="S948" s="226"/>
      <c r="T948" s="676" t="s">
        <v>4687</v>
      </c>
      <c r="U948" s="170"/>
      <c r="V948" s="170"/>
      <c r="W948" s="170"/>
      <c r="X948" s="117"/>
      <c r="Y948" s="171"/>
      <c r="Z948" s="171"/>
      <c r="AA948" s="171"/>
      <c r="AB948" s="171"/>
      <c r="AC948" s="171"/>
      <c r="AD948" s="171"/>
      <c r="AE948" s="171"/>
      <c r="AF948" s="171"/>
      <c r="AG948" s="171"/>
      <c r="AH948" s="171"/>
      <c r="AI948" s="171"/>
    </row>
    <row r="949" spans="1:35" s="172" customFormat="1" ht="24" hidden="1" x14ac:dyDescent="0.2">
      <c r="A949" s="167">
        <v>2</v>
      </c>
      <c r="B949" s="647">
        <v>0</v>
      </c>
      <c r="C949" s="647">
        <v>4</v>
      </c>
      <c r="D949" s="647">
        <v>4</v>
      </c>
      <c r="E949" s="163" t="s">
        <v>3862</v>
      </c>
      <c r="F949" s="593" t="s">
        <v>4675</v>
      </c>
      <c r="G949" s="143"/>
      <c r="H949" s="166">
        <v>42221500</v>
      </c>
      <c r="I949" s="180" t="s">
        <v>1171</v>
      </c>
      <c r="J949" s="169"/>
      <c r="K949" s="169"/>
      <c r="L949" s="169"/>
      <c r="M949" s="146"/>
      <c r="N949" s="184"/>
      <c r="O949" s="169"/>
      <c r="P949" s="146"/>
      <c r="Q949" s="146">
        <f t="shared" si="21"/>
        <v>0</v>
      </c>
      <c r="R949" s="182" t="s">
        <v>4741</v>
      </c>
      <c r="S949" s="226"/>
      <c r="T949" s="676" t="s">
        <v>4687</v>
      </c>
      <c r="U949" s="170"/>
      <c r="V949" s="170"/>
      <c r="W949" s="170"/>
      <c r="X949" s="117"/>
      <c r="Y949" s="171"/>
      <c r="Z949" s="171"/>
      <c r="AA949" s="171"/>
      <c r="AB949" s="171"/>
      <c r="AC949" s="171"/>
      <c r="AD949" s="171"/>
      <c r="AE949" s="171"/>
      <c r="AF949" s="171"/>
      <c r="AG949" s="171"/>
      <c r="AH949" s="171"/>
      <c r="AI949" s="171"/>
    </row>
    <row r="950" spans="1:35" s="172" customFormat="1" ht="24" hidden="1" x14ac:dyDescent="0.2">
      <c r="A950" s="167">
        <v>2</v>
      </c>
      <c r="B950" s="647">
        <v>0</v>
      </c>
      <c r="C950" s="647">
        <v>4</v>
      </c>
      <c r="D950" s="647">
        <v>4</v>
      </c>
      <c r="E950" s="163" t="s">
        <v>3862</v>
      </c>
      <c r="F950" s="593" t="s">
        <v>4675</v>
      </c>
      <c r="G950" s="143"/>
      <c r="H950" s="166">
        <v>42221500</v>
      </c>
      <c r="I950" s="180" t="s">
        <v>1172</v>
      </c>
      <c r="J950" s="169"/>
      <c r="K950" s="169"/>
      <c r="L950" s="169"/>
      <c r="M950" s="146"/>
      <c r="N950" s="184"/>
      <c r="O950" s="169"/>
      <c r="P950" s="146"/>
      <c r="Q950" s="146">
        <f t="shared" si="21"/>
        <v>0</v>
      </c>
      <c r="R950" s="182" t="s">
        <v>4741</v>
      </c>
      <c r="S950" s="226"/>
      <c r="T950" s="676" t="s">
        <v>4687</v>
      </c>
      <c r="U950" s="170"/>
      <c r="V950" s="170"/>
      <c r="W950" s="170"/>
      <c r="X950" s="117"/>
      <c r="Y950" s="171"/>
      <c r="Z950" s="171"/>
      <c r="AA950" s="171"/>
      <c r="AB950" s="171"/>
      <c r="AC950" s="171"/>
      <c r="AD950" s="171"/>
      <c r="AE950" s="171"/>
      <c r="AF950" s="171"/>
      <c r="AG950" s="171"/>
      <c r="AH950" s="171"/>
      <c r="AI950" s="171"/>
    </row>
    <row r="951" spans="1:35" s="172" customFormat="1" ht="24" hidden="1" x14ac:dyDescent="0.2">
      <c r="A951" s="167">
        <v>2</v>
      </c>
      <c r="B951" s="647">
        <v>0</v>
      </c>
      <c r="C951" s="647">
        <v>4</v>
      </c>
      <c r="D951" s="647">
        <v>4</v>
      </c>
      <c r="E951" s="163" t="s">
        <v>3862</v>
      </c>
      <c r="F951" s="593" t="s">
        <v>4675</v>
      </c>
      <c r="G951" s="143"/>
      <c r="H951" s="166">
        <v>42221500</v>
      </c>
      <c r="I951" s="180" t="s">
        <v>2234</v>
      </c>
      <c r="J951" s="169"/>
      <c r="K951" s="169"/>
      <c r="L951" s="169"/>
      <c r="M951" s="146"/>
      <c r="N951" s="184"/>
      <c r="O951" s="169"/>
      <c r="P951" s="146"/>
      <c r="Q951" s="146">
        <f t="shared" si="21"/>
        <v>0</v>
      </c>
      <c r="R951" s="182" t="s">
        <v>4741</v>
      </c>
      <c r="S951" s="226"/>
      <c r="T951" s="676" t="s">
        <v>4687</v>
      </c>
      <c r="U951" s="170"/>
      <c r="V951" s="170"/>
      <c r="W951" s="170"/>
      <c r="X951" s="117"/>
      <c r="Y951" s="171"/>
      <c r="Z951" s="171"/>
      <c r="AA951" s="171"/>
      <c r="AB951" s="171"/>
      <c r="AC951" s="171"/>
      <c r="AD951" s="171"/>
      <c r="AE951" s="171"/>
      <c r="AF951" s="171"/>
      <c r="AG951" s="171"/>
      <c r="AH951" s="171"/>
      <c r="AI951" s="171"/>
    </row>
    <row r="952" spans="1:35" s="172" customFormat="1" ht="24" hidden="1" x14ac:dyDescent="0.2">
      <c r="A952" s="167">
        <v>2</v>
      </c>
      <c r="B952" s="647">
        <v>0</v>
      </c>
      <c r="C952" s="647">
        <v>4</v>
      </c>
      <c r="D952" s="647">
        <v>4</v>
      </c>
      <c r="E952" s="163" t="s">
        <v>3862</v>
      </c>
      <c r="F952" s="593" t="s">
        <v>4675</v>
      </c>
      <c r="G952" s="143"/>
      <c r="H952" s="166">
        <v>42221500</v>
      </c>
      <c r="I952" s="180" t="s">
        <v>2235</v>
      </c>
      <c r="J952" s="169"/>
      <c r="K952" s="169"/>
      <c r="L952" s="169"/>
      <c r="M952" s="146"/>
      <c r="N952" s="184"/>
      <c r="O952" s="169"/>
      <c r="P952" s="146"/>
      <c r="Q952" s="146">
        <f t="shared" si="21"/>
        <v>0</v>
      </c>
      <c r="R952" s="182" t="s">
        <v>4741</v>
      </c>
      <c r="S952" s="226"/>
      <c r="T952" s="676" t="s">
        <v>4687</v>
      </c>
      <c r="U952" s="170"/>
      <c r="V952" s="170"/>
      <c r="W952" s="170"/>
      <c r="X952" s="117"/>
      <c r="Y952" s="171"/>
      <c r="Z952" s="171"/>
      <c r="AA952" s="171"/>
      <c r="AB952" s="171"/>
      <c r="AC952" s="171"/>
      <c r="AD952" s="171"/>
      <c r="AE952" s="171"/>
      <c r="AF952" s="171"/>
      <c r="AG952" s="171"/>
      <c r="AH952" s="171"/>
      <c r="AI952" s="171"/>
    </row>
    <row r="953" spans="1:35" s="172" customFormat="1" ht="24" hidden="1" x14ac:dyDescent="0.2">
      <c r="A953" s="167">
        <v>2</v>
      </c>
      <c r="B953" s="647">
        <v>0</v>
      </c>
      <c r="C953" s="647">
        <v>4</v>
      </c>
      <c r="D953" s="647">
        <v>4</v>
      </c>
      <c r="E953" s="163" t="s">
        <v>3862</v>
      </c>
      <c r="F953" s="593" t="s">
        <v>4675</v>
      </c>
      <c r="G953" s="143"/>
      <c r="H953" s="166">
        <v>42221500</v>
      </c>
      <c r="I953" s="180" t="s">
        <v>2236</v>
      </c>
      <c r="J953" s="169"/>
      <c r="K953" s="169"/>
      <c r="L953" s="169"/>
      <c r="M953" s="146"/>
      <c r="N953" s="184"/>
      <c r="O953" s="169"/>
      <c r="P953" s="146"/>
      <c r="Q953" s="146">
        <f t="shared" si="21"/>
        <v>0</v>
      </c>
      <c r="R953" s="182" t="s">
        <v>4741</v>
      </c>
      <c r="S953" s="226"/>
      <c r="T953" s="676" t="s">
        <v>4687</v>
      </c>
      <c r="U953" s="170"/>
      <c r="V953" s="170"/>
      <c r="W953" s="170"/>
      <c r="X953" s="117"/>
      <c r="Y953" s="171"/>
      <c r="Z953" s="171"/>
      <c r="AA953" s="171"/>
      <c r="AB953" s="171"/>
      <c r="AC953" s="171"/>
      <c r="AD953" s="171"/>
      <c r="AE953" s="171"/>
      <c r="AF953" s="171"/>
      <c r="AG953" s="171"/>
      <c r="AH953" s="171"/>
      <c r="AI953" s="171"/>
    </row>
    <row r="954" spans="1:35" s="172" customFormat="1" ht="24" hidden="1" x14ac:dyDescent="0.2">
      <c r="A954" s="167">
        <v>2</v>
      </c>
      <c r="B954" s="647">
        <v>0</v>
      </c>
      <c r="C954" s="647">
        <v>4</v>
      </c>
      <c r="D954" s="647">
        <v>4</v>
      </c>
      <c r="E954" s="163" t="s">
        <v>3862</v>
      </c>
      <c r="F954" s="593" t="s">
        <v>4675</v>
      </c>
      <c r="G954" s="143"/>
      <c r="H954" s="166">
        <v>42221500</v>
      </c>
      <c r="I954" s="180" t="s">
        <v>1173</v>
      </c>
      <c r="J954" s="169"/>
      <c r="K954" s="169"/>
      <c r="L954" s="169"/>
      <c r="M954" s="146"/>
      <c r="N954" s="184"/>
      <c r="O954" s="169"/>
      <c r="P954" s="146"/>
      <c r="Q954" s="146">
        <f t="shared" si="21"/>
        <v>0</v>
      </c>
      <c r="R954" s="182" t="s">
        <v>4741</v>
      </c>
      <c r="S954" s="226"/>
      <c r="T954" s="676" t="s">
        <v>4687</v>
      </c>
      <c r="U954" s="170"/>
      <c r="V954" s="170"/>
      <c r="W954" s="170"/>
      <c r="X954" s="117"/>
      <c r="Y954" s="171"/>
      <c r="Z954" s="171"/>
      <c r="AA954" s="171"/>
      <c r="AB954" s="171"/>
      <c r="AC954" s="171"/>
      <c r="AD954" s="171"/>
      <c r="AE954" s="171"/>
      <c r="AF954" s="171"/>
      <c r="AG954" s="171"/>
      <c r="AH954" s="171"/>
      <c r="AI954" s="171"/>
    </row>
    <row r="955" spans="1:35" s="172" customFormat="1" ht="24" hidden="1" x14ac:dyDescent="0.2">
      <c r="A955" s="167">
        <v>2</v>
      </c>
      <c r="B955" s="647">
        <v>0</v>
      </c>
      <c r="C955" s="647">
        <v>4</v>
      </c>
      <c r="D955" s="647">
        <v>4</v>
      </c>
      <c r="E955" s="163" t="s">
        <v>3862</v>
      </c>
      <c r="F955" s="593" t="s">
        <v>4675</v>
      </c>
      <c r="G955" s="143"/>
      <c r="H955" s="166">
        <v>42221500</v>
      </c>
      <c r="I955" s="180" t="s">
        <v>1174</v>
      </c>
      <c r="J955" s="169"/>
      <c r="K955" s="169"/>
      <c r="L955" s="169"/>
      <c r="M955" s="146"/>
      <c r="N955" s="184"/>
      <c r="O955" s="169"/>
      <c r="P955" s="146"/>
      <c r="Q955" s="146">
        <f t="shared" si="21"/>
        <v>0</v>
      </c>
      <c r="R955" s="182" t="s">
        <v>4741</v>
      </c>
      <c r="S955" s="226"/>
      <c r="T955" s="676" t="s">
        <v>4687</v>
      </c>
      <c r="U955" s="170"/>
      <c r="V955" s="170"/>
      <c r="W955" s="170"/>
      <c r="X955" s="117"/>
      <c r="Y955" s="171"/>
      <c r="Z955" s="171"/>
      <c r="AA955" s="171"/>
      <c r="AB955" s="171"/>
      <c r="AC955" s="171"/>
      <c r="AD955" s="171"/>
      <c r="AE955" s="171"/>
      <c r="AF955" s="171"/>
      <c r="AG955" s="171"/>
      <c r="AH955" s="171"/>
      <c r="AI955" s="171"/>
    </row>
    <row r="956" spans="1:35" s="172" customFormat="1" ht="24" hidden="1" x14ac:dyDescent="0.2">
      <c r="A956" s="167">
        <v>2</v>
      </c>
      <c r="B956" s="647">
        <v>0</v>
      </c>
      <c r="C956" s="647">
        <v>4</v>
      </c>
      <c r="D956" s="647">
        <v>4</v>
      </c>
      <c r="E956" s="163" t="s">
        <v>3862</v>
      </c>
      <c r="F956" s="593" t="s">
        <v>4675</v>
      </c>
      <c r="G956" s="143"/>
      <c r="H956" s="166">
        <v>42221500</v>
      </c>
      <c r="I956" s="180" t="s">
        <v>1175</v>
      </c>
      <c r="J956" s="169"/>
      <c r="K956" s="169"/>
      <c r="L956" s="169"/>
      <c r="M956" s="146"/>
      <c r="N956" s="184"/>
      <c r="O956" s="169"/>
      <c r="P956" s="146"/>
      <c r="Q956" s="146">
        <f t="shared" si="21"/>
        <v>0</v>
      </c>
      <c r="R956" s="182" t="s">
        <v>4741</v>
      </c>
      <c r="S956" s="226"/>
      <c r="T956" s="676" t="s">
        <v>4687</v>
      </c>
      <c r="U956" s="170"/>
      <c r="V956" s="170"/>
      <c r="W956" s="170"/>
      <c r="X956" s="117"/>
      <c r="Y956" s="171"/>
      <c r="Z956" s="171"/>
      <c r="AA956" s="171"/>
      <c r="AB956" s="171"/>
      <c r="AC956" s="171"/>
      <c r="AD956" s="171"/>
      <c r="AE956" s="171"/>
      <c r="AF956" s="171"/>
      <c r="AG956" s="171"/>
      <c r="AH956" s="171"/>
      <c r="AI956" s="171"/>
    </row>
    <row r="957" spans="1:35" s="172" customFormat="1" ht="24" hidden="1" x14ac:dyDescent="0.2">
      <c r="A957" s="167">
        <v>2</v>
      </c>
      <c r="B957" s="647">
        <v>0</v>
      </c>
      <c r="C957" s="647">
        <v>4</v>
      </c>
      <c r="D957" s="647">
        <v>4</v>
      </c>
      <c r="E957" s="163" t="s">
        <v>3862</v>
      </c>
      <c r="F957" s="593" t="s">
        <v>4675</v>
      </c>
      <c r="G957" s="143"/>
      <c r="H957" s="166">
        <v>42221500</v>
      </c>
      <c r="I957" s="180" t="s">
        <v>1176</v>
      </c>
      <c r="J957" s="169"/>
      <c r="K957" s="169"/>
      <c r="L957" s="169"/>
      <c r="M957" s="146"/>
      <c r="N957" s="184"/>
      <c r="O957" s="169"/>
      <c r="P957" s="146"/>
      <c r="Q957" s="146">
        <f t="shared" si="21"/>
        <v>0</v>
      </c>
      <c r="R957" s="182" t="s">
        <v>4741</v>
      </c>
      <c r="S957" s="226"/>
      <c r="T957" s="676" t="s">
        <v>4687</v>
      </c>
      <c r="U957" s="170"/>
      <c r="V957" s="170"/>
      <c r="W957" s="170"/>
      <c r="X957" s="117"/>
      <c r="Y957" s="171"/>
      <c r="Z957" s="171"/>
      <c r="AA957" s="171"/>
      <c r="AB957" s="171"/>
      <c r="AC957" s="171"/>
      <c r="AD957" s="171"/>
      <c r="AE957" s="171"/>
      <c r="AF957" s="171"/>
      <c r="AG957" s="171"/>
      <c r="AH957" s="171"/>
      <c r="AI957" s="171"/>
    </row>
    <row r="958" spans="1:35" s="172" customFormat="1" ht="24" hidden="1" x14ac:dyDescent="0.2">
      <c r="A958" s="167">
        <v>2</v>
      </c>
      <c r="B958" s="647">
        <v>0</v>
      </c>
      <c r="C958" s="647">
        <v>4</v>
      </c>
      <c r="D958" s="647">
        <v>4</v>
      </c>
      <c r="E958" s="163" t="s">
        <v>3862</v>
      </c>
      <c r="F958" s="593" t="s">
        <v>4675</v>
      </c>
      <c r="G958" s="143"/>
      <c r="H958" s="166">
        <v>42221500</v>
      </c>
      <c r="I958" s="180" t="s">
        <v>1177</v>
      </c>
      <c r="J958" s="169"/>
      <c r="K958" s="169"/>
      <c r="L958" s="169"/>
      <c r="M958" s="146"/>
      <c r="N958" s="184"/>
      <c r="O958" s="169"/>
      <c r="P958" s="146"/>
      <c r="Q958" s="146">
        <f t="shared" si="21"/>
        <v>0</v>
      </c>
      <c r="R958" s="182" t="s">
        <v>4741</v>
      </c>
      <c r="S958" s="226"/>
      <c r="T958" s="676" t="s">
        <v>4687</v>
      </c>
      <c r="U958" s="170"/>
      <c r="V958" s="170"/>
      <c r="W958" s="170"/>
      <c r="X958" s="117"/>
      <c r="Y958" s="171"/>
      <c r="Z958" s="171"/>
      <c r="AA958" s="171"/>
      <c r="AB958" s="171"/>
      <c r="AC958" s="171"/>
      <c r="AD958" s="171"/>
      <c r="AE958" s="171"/>
      <c r="AF958" s="171"/>
      <c r="AG958" s="171"/>
      <c r="AH958" s="171"/>
      <c r="AI958" s="171"/>
    </row>
    <row r="959" spans="1:35" s="172" customFormat="1" ht="24" hidden="1" x14ac:dyDescent="0.2">
      <c r="A959" s="167">
        <v>2</v>
      </c>
      <c r="B959" s="647">
        <v>0</v>
      </c>
      <c r="C959" s="647">
        <v>4</v>
      </c>
      <c r="D959" s="647">
        <v>4</v>
      </c>
      <c r="E959" s="163" t="s">
        <v>3862</v>
      </c>
      <c r="F959" s="593" t="s">
        <v>4675</v>
      </c>
      <c r="G959" s="143"/>
      <c r="H959" s="166">
        <v>42221500</v>
      </c>
      <c r="I959" s="180" t="s">
        <v>1178</v>
      </c>
      <c r="J959" s="169"/>
      <c r="K959" s="169"/>
      <c r="L959" s="169"/>
      <c r="M959" s="146"/>
      <c r="N959" s="184"/>
      <c r="O959" s="169"/>
      <c r="P959" s="146"/>
      <c r="Q959" s="146">
        <f t="shared" si="21"/>
        <v>0</v>
      </c>
      <c r="R959" s="182" t="s">
        <v>4741</v>
      </c>
      <c r="S959" s="226"/>
      <c r="T959" s="676" t="s">
        <v>4687</v>
      </c>
      <c r="U959" s="170"/>
      <c r="V959" s="170"/>
      <c r="W959" s="170"/>
      <c r="X959" s="117"/>
      <c r="Y959" s="171"/>
      <c r="Z959" s="171"/>
      <c r="AA959" s="171"/>
      <c r="AB959" s="171"/>
      <c r="AC959" s="171"/>
      <c r="AD959" s="171"/>
      <c r="AE959" s="171"/>
      <c r="AF959" s="171"/>
      <c r="AG959" s="171"/>
      <c r="AH959" s="171"/>
      <c r="AI959" s="171"/>
    </row>
    <row r="960" spans="1:35" s="172" customFormat="1" ht="24" hidden="1" x14ac:dyDescent="0.2">
      <c r="A960" s="167">
        <v>2</v>
      </c>
      <c r="B960" s="647">
        <v>0</v>
      </c>
      <c r="C960" s="647">
        <v>4</v>
      </c>
      <c r="D960" s="647">
        <v>4</v>
      </c>
      <c r="E960" s="163" t="s">
        <v>3862</v>
      </c>
      <c r="F960" s="593" t="s">
        <v>4675</v>
      </c>
      <c r="G960" s="143"/>
      <c r="H960" s="166">
        <v>42221500</v>
      </c>
      <c r="I960" s="180" t="s">
        <v>1179</v>
      </c>
      <c r="J960" s="169"/>
      <c r="K960" s="169"/>
      <c r="L960" s="169"/>
      <c r="M960" s="146"/>
      <c r="N960" s="184"/>
      <c r="O960" s="169"/>
      <c r="P960" s="146"/>
      <c r="Q960" s="146">
        <f t="shared" si="21"/>
        <v>0</v>
      </c>
      <c r="R960" s="182" t="s">
        <v>4741</v>
      </c>
      <c r="S960" s="226"/>
      <c r="T960" s="676" t="s">
        <v>4687</v>
      </c>
      <c r="U960" s="170"/>
      <c r="V960" s="170"/>
      <c r="W960" s="170"/>
      <c r="X960" s="117"/>
      <c r="Y960" s="171"/>
      <c r="Z960" s="171"/>
      <c r="AA960" s="171"/>
      <c r="AB960" s="171"/>
      <c r="AC960" s="171"/>
      <c r="AD960" s="171"/>
      <c r="AE960" s="171"/>
      <c r="AF960" s="171"/>
      <c r="AG960" s="171"/>
      <c r="AH960" s="171"/>
      <c r="AI960" s="171"/>
    </row>
    <row r="961" spans="1:35" s="172" customFormat="1" ht="24" hidden="1" x14ac:dyDescent="0.2">
      <c r="A961" s="167">
        <v>2</v>
      </c>
      <c r="B961" s="647">
        <v>0</v>
      </c>
      <c r="C961" s="647">
        <v>4</v>
      </c>
      <c r="D961" s="647">
        <v>4</v>
      </c>
      <c r="E961" s="163" t="s">
        <v>3862</v>
      </c>
      <c r="F961" s="593" t="s">
        <v>4675</v>
      </c>
      <c r="G961" s="143"/>
      <c r="H961" s="166">
        <v>42221500</v>
      </c>
      <c r="I961" s="180" t="s">
        <v>1180</v>
      </c>
      <c r="J961" s="169"/>
      <c r="K961" s="169"/>
      <c r="L961" s="169"/>
      <c r="M961" s="146"/>
      <c r="N961" s="184"/>
      <c r="O961" s="169"/>
      <c r="P961" s="146"/>
      <c r="Q961" s="146">
        <f t="shared" si="21"/>
        <v>0</v>
      </c>
      <c r="R961" s="182" t="s">
        <v>4741</v>
      </c>
      <c r="S961" s="226"/>
      <c r="T961" s="676" t="s">
        <v>4687</v>
      </c>
      <c r="U961" s="170"/>
      <c r="V961" s="170"/>
      <c r="W961" s="170"/>
      <c r="X961" s="117"/>
      <c r="Y961" s="171"/>
      <c r="Z961" s="171"/>
      <c r="AA961" s="171"/>
      <c r="AB961" s="171"/>
      <c r="AC961" s="171"/>
      <c r="AD961" s="171"/>
      <c r="AE961" s="171"/>
      <c r="AF961" s="171"/>
      <c r="AG961" s="171"/>
      <c r="AH961" s="171"/>
      <c r="AI961" s="171"/>
    </row>
    <row r="962" spans="1:35" s="172" customFormat="1" ht="24" hidden="1" x14ac:dyDescent="0.2">
      <c r="A962" s="167">
        <v>2</v>
      </c>
      <c r="B962" s="647">
        <v>0</v>
      </c>
      <c r="C962" s="647">
        <v>4</v>
      </c>
      <c r="D962" s="647">
        <v>4</v>
      </c>
      <c r="E962" s="163" t="s">
        <v>3862</v>
      </c>
      <c r="F962" s="593" t="s">
        <v>4675</v>
      </c>
      <c r="G962" s="143"/>
      <c r="H962" s="166">
        <v>42221500</v>
      </c>
      <c r="I962" s="180" t="s">
        <v>2237</v>
      </c>
      <c r="J962" s="169"/>
      <c r="K962" s="169"/>
      <c r="L962" s="169"/>
      <c r="M962" s="146"/>
      <c r="N962" s="184"/>
      <c r="O962" s="169"/>
      <c r="P962" s="146"/>
      <c r="Q962" s="146">
        <f t="shared" si="21"/>
        <v>0</v>
      </c>
      <c r="R962" s="182" t="s">
        <v>4741</v>
      </c>
      <c r="S962" s="226"/>
      <c r="T962" s="676" t="s">
        <v>4687</v>
      </c>
      <c r="U962" s="170"/>
      <c r="V962" s="170"/>
      <c r="W962" s="170"/>
      <c r="X962" s="117"/>
      <c r="Y962" s="171"/>
      <c r="Z962" s="171"/>
      <c r="AA962" s="171"/>
      <c r="AB962" s="171"/>
      <c r="AC962" s="171"/>
      <c r="AD962" s="171"/>
      <c r="AE962" s="171"/>
      <c r="AF962" s="171"/>
      <c r="AG962" s="171"/>
      <c r="AH962" s="171"/>
      <c r="AI962" s="171"/>
    </row>
    <row r="963" spans="1:35" s="172" customFormat="1" ht="24" hidden="1" x14ac:dyDescent="0.2">
      <c r="A963" s="167">
        <v>2</v>
      </c>
      <c r="B963" s="647">
        <v>0</v>
      </c>
      <c r="C963" s="647">
        <v>4</v>
      </c>
      <c r="D963" s="647">
        <v>4</v>
      </c>
      <c r="E963" s="163" t="s">
        <v>3862</v>
      </c>
      <c r="F963" s="593" t="s">
        <v>4675</v>
      </c>
      <c r="G963" s="143"/>
      <c r="H963" s="166">
        <v>42221500</v>
      </c>
      <c r="I963" s="180" t="s">
        <v>2238</v>
      </c>
      <c r="J963" s="169"/>
      <c r="K963" s="169"/>
      <c r="L963" s="169"/>
      <c r="M963" s="146"/>
      <c r="N963" s="184"/>
      <c r="O963" s="169"/>
      <c r="P963" s="146"/>
      <c r="Q963" s="146">
        <f t="shared" si="21"/>
        <v>0</v>
      </c>
      <c r="R963" s="182" t="s">
        <v>4741</v>
      </c>
      <c r="S963" s="226"/>
      <c r="T963" s="676" t="s">
        <v>4687</v>
      </c>
      <c r="U963" s="170"/>
      <c r="V963" s="170"/>
      <c r="W963" s="170"/>
      <c r="X963" s="117"/>
      <c r="Y963" s="171"/>
      <c r="Z963" s="171"/>
      <c r="AA963" s="171"/>
      <c r="AB963" s="171"/>
      <c r="AC963" s="171"/>
      <c r="AD963" s="171"/>
      <c r="AE963" s="171"/>
      <c r="AF963" s="171"/>
      <c r="AG963" s="171"/>
      <c r="AH963" s="171"/>
      <c r="AI963" s="171"/>
    </row>
    <row r="964" spans="1:35" s="172" customFormat="1" ht="24" hidden="1" x14ac:dyDescent="0.2">
      <c r="A964" s="167">
        <v>2</v>
      </c>
      <c r="B964" s="647">
        <v>0</v>
      </c>
      <c r="C964" s="647">
        <v>4</v>
      </c>
      <c r="D964" s="647">
        <v>4</v>
      </c>
      <c r="E964" s="163" t="s">
        <v>3862</v>
      </c>
      <c r="F964" s="593" t="s">
        <v>4675</v>
      </c>
      <c r="G964" s="143"/>
      <c r="H964" s="166">
        <v>42221500</v>
      </c>
      <c r="I964" s="180" t="s">
        <v>1181</v>
      </c>
      <c r="J964" s="169"/>
      <c r="K964" s="169"/>
      <c r="L964" s="169"/>
      <c r="M964" s="146"/>
      <c r="N964" s="184"/>
      <c r="O964" s="169"/>
      <c r="P964" s="146"/>
      <c r="Q964" s="146">
        <f t="shared" si="21"/>
        <v>0</v>
      </c>
      <c r="R964" s="182" t="s">
        <v>4741</v>
      </c>
      <c r="S964" s="226"/>
      <c r="T964" s="676" t="s">
        <v>4687</v>
      </c>
      <c r="U964" s="170"/>
      <c r="V964" s="170"/>
      <c r="W964" s="170"/>
      <c r="X964" s="117"/>
      <c r="Y964" s="171"/>
      <c r="Z964" s="171"/>
      <c r="AA964" s="171"/>
      <c r="AB964" s="171"/>
      <c r="AC964" s="171"/>
      <c r="AD964" s="171"/>
      <c r="AE964" s="171"/>
      <c r="AF964" s="171"/>
      <c r="AG964" s="171"/>
      <c r="AH964" s="171"/>
      <c r="AI964" s="171"/>
    </row>
    <row r="965" spans="1:35" s="172" customFormat="1" ht="24" hidden="1" x14ac:dyDescent="0.2">
      <c r="A965" s="167">
        <v>2</v>
      </c>
      <c r="B965" s="647">
        <v>0</v>
      </c>
      <c r="C965" s="647">
        <v>4</v>
      </c>
      <c r="D965" s="647">
        <v>4</v>
      </c>
      <c r="E965" s="163" t="s">
        <v>3862</v>
      </c>
      <c r="F965" s="593" t="s">
        <v>4675</v>
      </c>
      <c r="G965" s="143"/>
      <c r="H965" s="166">
        <v>42221500</v>
      </c>
      <c r="I965" s="180" t="s">
        <v>1182</v>
      </c>
      <c r="J965" s="169"/>
      <c r="K965" s="169"/>
      <c r="L965" s="169"/>
      <c r="M965" s="146"/>
      <c r="N965" s="184"/>
      <c r="O965" s="169"/>
      <c r="P965" s="146"/>
      <c r="Q965" s="146">
        <f t="shared" si="21"/>
        <v>0</v>
      </c>
      <c r="R965" s="182" t="s">
        <v>4741</v>
      </c>
      <c r="S965" s="226"/>
      <c r="T965" s="676" t="s">
        <v>4687</v>
      </c>
      <c r="U965" s="170"/>
      <c r="V965" s="170"/>
      <c r="W965" s="170"/>
      <c r="X965" s="117"/>
      <c r="Y965" s="171"/>
      <c r="Z965" s="171"/>
      <c r="AA965" s="171"/>
      <c r="AB965" s="171"/>
      <c r="AC965" s="171"/>
      <c r="AD965" s="171"/>
      <c r="AE965" s="171"/>
      <c r="AF965" s="171"/>
      <c r="AG965" s="171"/>
      <c r="AH965" s="171"/>
      <c r="AI965" s="171"/>
    </row>
    <row r="966" spans="1:35" s="172" customFormat="1" ht="24" hidden="1" x14ac:dyDescent="0.2">
      <c r="A966" s="167">
        <v>2</v>
      </c>
      <c r="B966" s="647">
        <v>0</v>
      </c>
      <c r="C966" s="647">
        <v>4</v>
      </c>
      <c r="D966" s="647">
        <v>4</v>
      </c>
      <c r="E966" s="163" t="s">
        <v>3862</v>
      </c>
      <c r="F966" s="593" t="s">
        <v>4675</v>
      </c>
      <c r="G966" s="143"/>
      <c r="H966" s="166">
        <v>42221500</v>
      </c>
      <c r="I966" s="180" t="s">
        <v>1183</v>
      </c>
      <c r="J966" s="169"/>
      <c r="K966" s="169"/>
      <c r="L966" s="169"/>
      <c r="M966" s="146"/>
      <c r="N966" s="184"/>
      <c r="O966" s="169"/>
      <c r="P966" s="146"/>
      <c r="Q966" s="146">
        <f t="shared" si="21"/>
        <v>0</v>
      </c>
      <c r="R966" s="182" t="s">
        <v>4741</v>
      </c>
      <c r="S966" s="226"/>
      <c r="T966" s="676" t="s">
        <v>4687</v>
      </c>
      <c r="U966" s="170"/>
      <c r="V966" s="170"/>
      <c r="W966" s="170"/>
      <c r="X966" s="117"/>
      <c r="Y966" s="171"/>
      <c r="Z966" s="171"/>
      <c r="AA966" s="171"/>
      <c r="AB966" s="171"/>
      <c r="AC966" s="171"/>
      <c r="AD966" s="171"/>
      <c r="AE966" s="171"/>
      <c r="AF966" s="171"/>
      <c r="AG966" s="171"/>
      <c r="AH966" s="171"/>
      <c r="AI966" s="171"/>
    </row>
    <row r="967" spans="1:35" s="172" customFormat="1" ht="24" hidden="1" x14ac:dyDescent="0.2">
      <c r="A967" s="167">
        <v>2</v>
      </c>
      <c r="B967" s="647">
        <v>0</v>
      </c>
      <c r="C967" s="647">
        <v>4</v>
      </c>
      <c r="D967" s="647">
        <v>4</v>
      </c>
      <c r="E967" s="163" t="s">
        <v>3862</v>
      </c>
      <c r="F967" s="593" t="s">
        <v>4675</v>
      </c>
      <c r="G967" s="143"/>
      <c r="H967" s="166">
        <v>42221500</v>
      </c>
      <c r="I967" s="180" t="s">
        <v>1184</v>
      </c>
      <c r="J967" s="169"/>
      <c r="K967" s="169"/>
      <c r="L967" s="169"/>
      <c r="M967" s="146"/>
      <c r="N967" s="184"/>
      <c r="O967" s="169"/>
      <c r="P967" s="146"/>
      <c r="Q967" s="146">
        <f t="shared" si="21"/>
        <v>0</v>
      </c>
      <c r="R967" s="182" t="s">
        <v>4741</v>
      </c>
      <c r="S967" s="226"/>
      <c r="T967" s="676" t="s">
        <v>4687</v>
      </c>
      <c r="U967" s="170"/>
      <c r="V967" s="170"/>
      <c r="W967" s="170"/>
      <c r="X967" s="117"/>
      <c r="Y967" s="171"/>
      <c r="Z967" s="171"/>
      <c r="AA967" s="171"/>
      <c r="AB967" s="171"/>
      <c r="AC967" s="171"/>
      <c r="AD967" s="171"/>
      <c r="AE967" s="171"/>
      <c r="AF967" s="171"/>
      <c r="AG967" s="171"/>
      <c r="AH967" s="171"/>
      <c r="AI967" s="171"/>
    </row>
    <row r="968" spans="1:35" s="172" customFormat="1" ht="24" hidden="1" x14ac:dyDescent="0.2">
      <c r="A968" s="167">
        <v>2</v>
      </c>
      <c r="B968" s="647">
        <v>0</v>
      </c>
      <c r="C968" s="647">
        <v>4</v>
      </c>
      <c r="D968" s="647">
        <v>4</v>
      </c>
      <c r="E968" s="163" t="s">
        <v>3862</v>
      </c>
      <c r="F968" s="593" t="s">
        <v>4675</v>
      </c>
      <c r="G968" s="143"/>
      <c r="H968" s="166">
        <v>42221500</v>
      </c>
      <c r="I968" s="180" t="s">
        <v>1185</v>
      </c>
      <c r="J968" s="169"/>
      <c r="K968" s="169"/>
      <c r="L968" s="169"/>
      <c r="M968" s="146"/>
      <c r="N968" s="184"/>
      <c r="O968" s="169"/>
      <c r="P968" s="146"/>
      <c r="Q968" s="146">
        <f t="shared" si="21"/>
        <v>0</v>
      </c>
      <c r="R968" s="182" t="s">
        <v>4741</v>
      </c>
      <c r="S968" s="226"/>
      <c r="T968" s="676" t="s">
        <v>4687</v>
      </c>
      <c r="U968" s="170"/>
      <c r="V968" s="170"/>
      <c r="W968" s="170"/>
      <c r="X968" s="117"/>
      <c r="Y968" s="171"/>
      <c r="Z968" s="171"/>
      <c r="AA968" s="171"/>
      <c r="AB968" s="171"/>
      <c r="AC968" s="171"/>
      <c r="AD968" s="171"/>
      <c r="AE968" s="171"/>
      <c r="AF968" s="171"/>
      <c r="AG968" s="171"/>
      <c r="AH968" s="171"/>
      <c r="AI968" s="171"/>
    </row>
    <row r="969" spans="1:35" s="172" customFormat="1" ht="24" hidden="1" x14ac:dyDescent="0.2">
      <c r="A969" s="167">
        <v>2</v>
      </c>
      <c r="B969" s="647">
        <v>0</v>
      </c>
      <c r="C969" s="647">
        <v>4</v>
      </c>
      <c r="D969" s="647">
        <v>4</v>
      </c>
      <c r="E969" s="163" t="s">
        <v>3862</v>
      </c>
      <c r="F969" s="593" t="s">
        <v>4675</v>
      </c>
      <c r="G969" s="143"/>
      <c r="H969" s="166">
        <v>42221500</v>
      </c>
      <c r="I969" s="180" t="s">
        <v>1186</v>
      </c>
      <c r="J969" s="169"/>
      <c r="K969" s="169"/>
      <c r="L969" s="169"/>
      <c r="M969" s="146"/>
      <c r="N969" s="184"/>
      <c r="O969" s="169"/>
      <c r="P969" s="146"/>
      <c r="Q969" s="146">
        <f t="shared" si="21"/>
        <v>0</v>
      </c>
      <c r="R969" s="182" t="s">
        <v>4741</v>
      </c>
      <c r="S969" s="226"/>
      <c r="T969" s="676" t="s">
        <v>4687</v>
      </c>
      <c r="U969" s="170"/>
      <c r="V969" s="170"/>
      <c r="W969" s="170"/>
      <c r="X969" s="117"/>
      <c r="Y969" s="171"/>
      <c r="Z969" s="171"/>
      <c r="AA969" s="171"/>
      <c r="AB969" s="171"/>
      <c r="AC969" s="171"/>
      <c r="AD969" s="171"/>
      <c r="AE969" s="171"/>
      <c r="AF969" s="171"/>
      <c r="AG969" s="171"/>
      <c r="AH969" s="171"/>
      <c r="AI969" s="171"/>
    </row>
    <row r="970" spans="1:35" s="172" customFormat="1" ht="24" hidden="1" x14ac:dyDescent="0.2">
      <c r="A970" s="167">
        <v>2</v>
      </c>
      <c r="B970" s="647">
        <v>0</v>
      </c>
      <c r="C970" s="647">
        <v>4</v>
      </c>
      <c r="D970" s="647">
        <v>4</v>
      </c>
      <c r="E970" s="163" t="s">
        <v>3862</v>
      </c>
      <c r="F970" s="593" t="s">
        <v>4675</v>
      </c>
      <c r="G970" s="143"/>
      <c r="H970" s="166">
        <v>42221500</v>
      </c>
      <c r="I970" s="180" t="s">
        <v>2239</v>
      </c>
      <c r="J970" s="169"/>
      <c r="K970" s="169"/>
      <c r="L970" s="169"/>
      <c r="M970" s="146"/>
      <c r="N970" s="184"/>
      <c r="O970" s="169"/>
      <c r="P970" s="146"/>
      <c r="Q970" s="146">
        <f t="shared" si="21"/>
        <v>0</v>
      </c>
      <c r="R970" s="182" t="s">
        <v>4741</v>
      </c>
      <c r="S970" s="226"/>
      <c r="T970" s="676" t="s">
        <v>4687</v>
      </c>
      <c r="U970" s="170"/>
      <c r="V970" s="170"/>
      <c r="W970" s="170"/>
      <c r="X970" s="117"/>
      <c r="Y970" s="171"/>
      <c r="Z970" s="171"/>
      <c r="AA970" s="171"/>
      <c r="AB970" s="171"/>
      <c r="AC970" s="171"/>
      <c r="AD970" s="171"/>
      <c r="AE970" s="171"/>
      <c r="AF970" s="171"/>
      <c r="AG970" s="171"/>
      <c r="AH970" s="171"/>
      <c r="AI970" s="171"/>
    </row>
    <row r="971" spans="1:35" s="172" customFormat="1" ht="24" hidden="1" x14ac:dyDescent="0.2">
      <c r="A971" s="167">
        <v>2</v>
      </c>
      <c r="B971" s="647">
        <v>0</v>
      </c>
      <c r="C971" s="647">
        <v>4</v>
      </c>
      <c r="D971" s="647">
        <v>4</v>
      </c>
      <c r="E971" s="163" t="s">
        <v>3862</v>
      </c>
      <c r="F971" s="593" t="s">
        <v>4675</v>
      </c>
      <c r="G971" s="143"/>
      <c r="H971" s="166">
        <v>42221500</v>
      </c>
      <c r="I971" s="180" t="s">
        <v>2240</v>
      </c>
      <c r="J971" s="169"/>
      <c r="K971" s="169"/>
      <c r="L971" s="169"/>
      <c r="M971" s="146"/>
      <c r="N971" s="184"/>
      <c r="O971" s="169"/>
      <c r="P971" s="146"/>
      <c r="Q971" s="146">
        <f t="shared" si="21"/>
        <v>0</v>
      </c>
      <c r="R971" s="182" t="s">
        <v>4741</v>
      </c>
      <c r="S971" s="226"/>
      <c r="T971" s="676" t="s">
        <v>4687</v>
      </c>
      <c r="U971" s="170"/>
      <c r="V971" s="170"/>
      <c r="W971" s="170"/>
      <c r="X971" s="117"/>
      <c r="Y971" s="171"/>
      <c r="Z971" s="171"/>
      <c r="AA971" s="171"/>
      <c r="AB971" s="171"/>
      <c r="AC971" s="171"/>
      <c r="AD971" s="171"/>
      <c r="AE971" s="171"/>
      <c r="AF971" s="171"/>
      <c r="AG971" s="171"/>
      <c r="AH971" s="171"/>
      <c r="AI971" s="171"/>
    </row>
    <row r="972" spans="1:35" s="172" customFormat="1" ht="24" hidden="1" x14ac:dyDescent="0.2">
      <c r="A972" s="167">
        <v>2</v>
      </c>
      <c r="B972" s="647">
        <v>0</v>
      </c>
      <c r="C972" s="647">
        <v>4</v>
      </c>
      <c r="D972" s="647">
        <v>4</v>
      </c>
      <c r="E972" s="163" t="s">
        <v>3862</v>
      </c>
      <c r="F972" s="593" t="s">
        <v>4675</v>
      </c>
      <c r="G972" s="143"/>
      <c r="H972" s="166">
        <v>42221500</v>
      </c>
      <c r="I972" s="180" t="s">
        <v>2241</v>
      </c>
      <c r="J972" s="169"/>
      <c r="K972" s="169"/>
      <c r="L972" s="169"/>
      <c r="M972" s="146"/>
      <c r="N972" s="184"/>
      <c r="O972" s="169"/>
      <c r="P972" s="146"/>
      <c r="Q972" s="146">
        <f t="shared" si="21"/>
        <v>0</v>
      </c>
      <c r="R972" s="182" t="s">
        <v>4741</v>
      </c>
      <c r="S972" s="226"/>
      <c r="T972" s="676" t="s">
        <v>4687</v>
      </c>
      <c r="U972" s="170"/>
      <c r="V972" s="170"/>
      <c r="W972" s="170"/>
      <c r="X972" s="117"/>
      <c r="Y972" s="171"/>
      <c r="Z972" s="171"/>
      <c r="AA972" s="171"/>
      <c r="AB972" s="171"/>
      <c r="AC972" s="171"/>
      <c r="AD972" s="171"/>
      <c r="AE972" s="171"/>
      <c r="AF972" s="171"/>
      <c r="AG972" s="171"/>
      <c r="AH972" s="171"/>
      <c r="AI972" s="171"/>
    </row>
    <row r="973" spans="1:35" s="172" customFormat="1" ht="24" hidden="1" x14ac:dyDescent="0.2">
      <c r="A973" s="167">
        <v>2</v>
      </c>
      <c r="B973" s="647">
        <v>0</v>
      </c>
      <c r="C973" s="647">
        <v>4</v>
      </c>
      <c r="D973" s="647">
        <v>4</v>
      </c>
      <c r="E973" s="163" t="s">
        <v>3862</v>
      </c>
      <c r="F973" s="593" t="s">
        <v>4675</v>
      </c>
      <c r="G973" s="143"/>
      <c r="H973" s="166">
        <v>42311500</v>
      </c>
      <c r="I973" s="180" t="s">
        <v>1187</v>
      </c>
      <c r="J973" s="169"/>
      <c r="K973" s="169"/>
      <c r="L973" s="169"/>
      <c r="M973" s="146"/>
      <c r="N973" s="184"/>
      <c r="O973" s="169"/>
      <c r="P973" s="146"/>
      <c r="Q973" s="146">
        <f t="shared" si="21"/>
        <v>0</v>
      </c>
      <c r="R973" s="182" t="s">
        <v>4741</v>
      </c>
      <c r="S973" s="226"/>
      <c r="T973" s="676" t="s">
        <v>4687</v>
      </c>
      <c r="U973" s="170"/>
      <c r="V973" s="170"/>
      <c r="W973" s="170"/>
      <c r="X973" s="117"/>
      <c r="Y973" s="171"/>
      <c r="Z973" s="171"/>
      <c r="AA973" s="171"/>
      <c r="AB973" s="171"/>
      <c r="AC973" s="171"/>
      <c r="AD973" s="171"/>
      <c r="AE973" s="171"/>
      <c r="AF973" s="171"/>
      <c r="AG973" s="171"/>
      <c r="AH973" s="171"/>
      <c r="AI973" s="171"/>
    </row>
    <row r="974" spans="1:35" s="172" customFormat="1" ht="24" hidden="1" x14ac:dyDescent="0.2">
      <c r="A974" s="167">
        <v>2</v>
      </c>
      <c r="B974" s="647">
        <v>0</v>
      </c>
      <c r="C974" s="647">
        <v>4</v>
      </c>
      <c r="D974" s="647">
        <v>4</v>
      </c>
      <c r="E974" s="163" t="s">
        <v>3862</v>
      </c>
      <c r="F974" s="593" t="s">
        <v>4675</v>
      </c>
      <c r="G974" s="143"/>
      <c r="H974" s="166">
        <v>42000000</v>
      </c>
      <c r="I974" s="180" t="s">
        <v>2242</v>
      </c>
      <c r="J974" s="169"/>
      <c r="K974" s="169"/>
      <c r="L974" s="169"/>
      <c r="M974" s="146"/>
      <c r="N974" s="184"/>
      <c r="O974" s="169"/>
      <c r="P974" s="146"/>
      <c r="Q974" s="146">
        <f t="shared" si="21"/>
        <v>0</v>
      </c>
      <c r="R974" s="182" t="s">
        <v>4741</v>
      </c>
      <c r="S974" s="226"/>
      <c r="T974" s="676" t="s">
        <v>4687</v>
      </c>
      <c r="U974" s="170"/>
      <c r="V974" s="170"/>
      <c r="W974" s="170"/>
      <c r="X974" s="117"/>
      <c r="Y974" s="171"/>
      <c r="Z974" s="171"/>
      <c r="AA974" s="171"/>
      <c r="AB974" s="171"/>
      <c r="AC974" s="171"/>
      <c r="AD974" s="171"/>
      <c r="AE974" s="171"/>
      <c r="AF974" s="171"/>
      <c r="AG974" s="171"/>
      <c r="AH974" s="171"/>
      <c r="AI974" s="171"/>
    </row>
    <row r="975" spans="1:35" s="172" customFormat="1" ht="24" hidden="1" x14ac:dyDescent="0.2">
      <c r="A975" s="167">
        <v>2</v>
      </c>
      <c r="B975" s="647">
        <v>0</v>
      </c>
      <c r="C975" s="647">
        <v>4</v>
      </c>
      <c r="D975" s="647">
        <v>4</v>
      </c>
      <c r="E975" s="163" t="s">
        <v>3862</v>
      </c>
      <c r="F975" s="593" t="s">
        <v>4675</v>
      </c>
      <c r="G975" s="143"/>
      <c r="H975" s="166">
        <v>42000000</v>
      </c>
      <c r="I975" s="180" t="s">
        <v>2243</v>
      </c>
      <c r="J975" s="169"/>
      <c r="K975" s="169"/>
      <c r="L975" s="169"/>
      <c r="M975" s="146"/>
      <c r="N975" s="184"/>
      <c r="O975" s="169"/>
      <c r="P975" s="146"/>
      <c r="Q975" s="146">
        <f t="shared" si="21"/>
        <v>0</v>
      </c>
      <c r="R975" s="182" t="s">
        <v>4741</v>
      </c>
      <c r="S975" s="226"/>
      <c r="T975" s="676" t="s">
        <v>4687</v>
      </c>
      <c r="U975" s="170"/>
      <c r="V975" s="170"/>
      <c r="W975" s="170"/>
      <c r="X975" s="117"/>
      <c r="Y975" s="171"/>
      <c r="Z975" s="171"/>
      <c r="AA975" s="171"/>
      <c r="AB975" s="171"/>
      <c r="AC975" s="171"/>
      <c r="AD975" s="171"/>
      <c r="AE975" s="171"/>
      <c r="AF975" s="171"/>
      <c r="AG975" s="171"/>
      <c r="AH975" s="171"/>
      <c r="AI975" s="171"/>
    </row>
    <row r="976" spans="1:35" s="172" customFormat="1" ht="24" hidden="1" x14ac:dyDescent="0.2">
      <c r="A976" s="167">
        <v>2</v>
      </c>
      <c r="B976" s="647">
        <v>0</v>
      </c>
      <c r="C976" s="647">
        <v>4</v>
      </c>
      <c r="D976" s="647">
        <v>4</v>
      </c>
      <c r="E976" s="163" t="s">
        <v>3862</v>
      </c>
      <c r="F976" s="593" t="s">
        <v>4675</v>
      </c>
      <c r="G976" s="143"/>
      <c r="H976" s="166">
        <v>42000000</v>
      </c>
      <c r="I976" s="180" t="s">
        <v>2244</v>
      </c>
      <c r="J976" s="169"/>
      <c r="K976" s="169"/>
      <c r="L976" s="169"/>
      <c r="M976" s="146"/>
      <c r="N976" s="184"/>
      <c r="O976" s="169"/>
      <c r="P976" s="146"/>
      <c r="Q976" s="146">
        <f t="shared" si="21"/>
        <v>0</v>
      </c>
      <c r="R976" s="182" t="s">
        <v>4741</v>
      </c>
      <c r="S976" s="226"/>
      <c r="T976" s="676" t="s">
        <v>4687</v>
      </c>
      <c r="U976" s="170"/>
      <c r="V976" s="170"/>
      <c r="W976" s="170"/>
      <c r="X976" s="117"/>
      <c r="Y976" s="171"/>
      <c r="Z976" s="171"/>
      <c r="AA976" s="171"/>
      <c r="AB976" s="171"/>
      <c r="AC976" s="171"/>
      <c r="AD976" s="171"/>
      <c r="AE976" s="171"/>
      <c r="AF976" s="171"/>
      <c r="AG976" s="171"/>
      <c r="AH976" s="171"/>
      <c r="AI976" s="171"/>
    </row>
    <row r="977" spans="1:35" s="172" customFormat="1" ht="24" hidden="1" x14ac:dyDescent="0.2">
      <c r="A977" s="167">
        <v>2</v>
      </c>
      <c r="B977" s="647">
        <v>0</v>
      </c>
      <c r="C977" s="647">
        <v>4</v>
      </c>
      <c r="D977" s="647">
        <v>4</v>
      </c>
      <c r="E977" s="163" t="s">
        <v>3862</v>
      </c>
      <c r="F977" s="593" t="s">
        <v>4675</v>
      </c>
      <c r="G977" s="143"/>
      <c r="H977" s="166">
        <v>42311700</v>
      </c>
      <c r="I977" s="180" t="s">
        <v>2245</v>
      </c>
      <c r="J977" s="169"/>
      <c r="K977" s="169"/>
      <c r="L977" s="169"/>
      <c r="M977" s="146"/>
      <c r="N977" s="184"/>
      <c r="O977" s="169"/>
      <c r="P977" s="146"/>
      <c r="Q977" s="146">
        <f t="shared" si="21"/>
        <v>0</v>
      </c>
      <c r="R977" s="182" t="s">
        <v>4741</v>
      </c>
      <c r="S977" s="226"/>
      <c r="T977" s="676" t="s">
        <v>4687</v>
      </c>
      <c r="U977" s="170"/>
      <c r="V977" s="170"/>
      <c r="W977" s="170"/>
      <c r="X977" s="117"/>
      <c r="Y977" s="171"/>
      <c r="Z977" s="171"/>
      <c r="AA977" s="171"/>
      <c r="AB977" s="171"/>
      <c r="AC977" s="171"/>
      <c r="AD977" s="171"/>
      <c r="AE977" s="171"/>
      <c r="AF977" s="171"/>
      <c r="AG977" s="171"/>
      <c r="AH977" s="171"/>
      <c r="AI977" s="171"/>
    </row>
    <row r="978" spans="1:35" s="172" customFormat="1" ht="24" hidden="1" x14ac:dyDescent="0.2">
      <c r="A978" s="167">
        <v>2</v>
      </c>
      <c r="B978" s="647">
        <v>0</v>
      </c>
      <c r="C978" s="647">
        <v>4</v>
      </c>
      <c r="D978" s="647">
        <v>4</v>
      </c>
      <c r="E978" s="163" t="s">
        <v>3862</v>
      </c>
      <c r="F978" s="593" t="s">
        <v>4675</v>
      </c>
      <c r="G978" s="143"/>
      <c r="H978" s="166">
        <v>42311700</v>
      </c>
      <c r="I978" s="180" t="s">
        <v>1188</v>
      </c>
      <c r="J978" s="169"/>
      <c r="K978" s="169"/>
      <c r="L978" s="169"/>
      <c r="M978" s="146"/>
      <c r="N978" s="184"/>
      <c r="O978" s="169"/>
      <c r="P978" s="146"/>
      <c r="Q978" s="146">
        <f t="shared" si="21"/>
        <v>0</v>
      </c>
      <c r="R978" s="182" t="s">
        <v>4741</v>
      </c>
      <c r="S978" s="226"/>
      <c r="T978" s="676" t="s">
        <v>4687</v>
      </c>
      <c r="U978" s="170"/>
      <c r="V978" s="170"/>
      <c r="W978" s="170"/>
      <c r="X978" s="117"/>
      <c r="Y978" s="171"/>
      <c r="Z978" s="171"/>
      <c r="AA978" s="171"/>
      <c r="AB978" s="171"/>
      <c r="AC978" s="171"/>
      <c r="AD978" s="171"/>
      <c r="AE978" s="171"/>
      <c r="AF978" s="171"/>
      <c r="AG978" s="171"/>
      <c r="AH978" s="171"/>
      <c r="AI978" s="171"/>
    </row>
    <row r="979" spans="1:35" s="172" customFormat="1" ht="24" hidden="1" x14ac:dyDescent="0.2">
      <c r="A979" s="167">
        <v>2</v>
      </c>
      <c r="B979" s="647">
        <v>0</v>
      </c>
      <c r="C979" s="647">
        <v>4</v>
      </c>
      <c r="D979" s="647">
        <v>4</v>
      </c>
      <c r="E979" s="163" t="s">
        <v>3862</v>
      </c>
      <c r="F979" s="593" t="s">
        <v>4675</v>
      </c>
      <c r="G979" s="143"/>
      <c r="H979" s="166">
        <v>42311700</v>
      </c>
      <c r="I979" s="180" t="s">
        <v>1189</v>
      </c>
      <c r="J979" s="169"/>
      <c r="K979" s="169"/>
      <c r="L979" s="169"/>
      <c r="M979" s="146"/>
      <c r="N979" s="184"/>
      <c r="O979" s="169"/>
      <c r="P979" s="146"/>
      <c r="Q979" s="146">
        <f t="shared" si="21"/>
        <v>0</v>
      </c>
      <c r="R979" s="182" t="s">
        <v>4741</v>
      </c>
      <c r="S979" s="226"/>
      <c r="T979" s="676" t="s">
        <v>4687</v>
      </c>
      <c r="U979" s="170"/>
      <c r="V979" s="170"/>
      <c r="W979" s="170"/>
      <c r="X979" s="117"/>
      <c r="Y979" s="171"/>
      <c r="Z979" s="171"/>
      <c r="AA979" s="171"/>
      <c r="AB979" s="171"/>
      <c r="AC979" s="171"/>
      <c r="AD979" s="171"/>
      <c r="AE979" s="171"/>
      <c r="AF979" s="171"/>
      <c r="AG979" s="171"/>
      <c r="AH979" s="171"/>
      <c r="AI979" s="171"/>
    </row>
    <row r="980" spans="1:35" s="172" customFormat="1" ht="24" hidden="1" x14ac:dyDescent="0.2">
      <c r="A980" s="167">
        <v>2</v>
      </c>
      <c r="B980" s="647">
        <v>0</v>
      </c>
      <c r="C980" s="647">
        <v>4</v>
      </c>
      <c r="D980" s="647">
        <v>4</v>
      </c>
      <c r="E980" s="163" t="s">
        <v>3862</v>
      </c>
      <c r="F980" s="593" t="s">
        <v>4675</v>
      </c>
      <c r="G980" s="143"/>
      <c r="H980" s="166">
        <v>42311700</v>
      </c>
      <c r="I980" s="180" t="s">
        <v>1190</v>
      </c>
      <c r="J980" s="169"/>
      <c r="K980" s="169"/>
      <c r="L980" s="169"/>
      <c r="M980" s="146"/>
      <c r="N980" s="184"/>
      <c r="O980" s="169"/>
      <c r="P980" s="146"/>
      <c r="Q980" s="146">
        <f t="shared" si="21"/>
        <v>0</v>
      </c>
      <c r="R980" s="182" t="s">
        <v>4741</v>
      </c>
      <c r="S980" s="226"/>
      <c r="T980" s="676" t="s">
        <v>4687</v>
      </c>
      <c r="U980" s="170"/>
      <c r="V980" s="170"/>
      <c r="W980" s="170"/>
      <c r="X980" s="117"/>
      <c r="Y980" s="171"/>
      <c r="Z980" s="171"/>
      <c r="AA980" s="171"/>
      <c r="AB980" s="171"/>
      <c r="AC980" s="171"/>
      <c r="AD980" s="171"/>
      <c r="AE980" s="171"/>
      <c r="AF980" s="171"/>
      <c r="AG980" s="171"/>
      <c r="AH980" s="171"/>
      <c r="AI980" s="171"/>
    </row>
    <row r="981" spans="1:35" s="172" customFormat="1" ht="24" hidden="1" x14ac:dyDescent="0.2">
      <c r="A981" s="167">
        <v>2</v>
      </c>
      <c r="B981" s="647">
        <v>0</v>
      </c>
      <c r="C981" s="647">
        <v>4</v>
      </c>
      <c r="D981" s="647">
        <v>4</v>
      </c>
      <c r="E981" s="163" t="s">
        <v>3862</v>
      </c>
      <c r="F981" s="593" t="s">
        <v>4675</v>
      </c>
      <c r="G981" s="143"/>
      <c r="H981" s="166">
        <v>42311700</v>
      </c>
      <c r="I981" s="180" t="s">
        <v>1191</v>
      </c>
      <c r="J981" s="169"/>
      <c r="K981" s="169"/>
      <c r="L981" s="169"/>
      <c r="M981" s="146"/>
      <c r="N981" s="184"/>
      <c r="O981" s="169"/>
      <c r="P981" s="146"/>
      <c r="Q981" s="146">
        <f t="shared" si="21"/>
        <v>0</v>
      </c>
      <c r="R981" s="182" t="s">
        <v>4741</v>
      </c>
      <c r="S981" s="226"/>
      <c r="T981" s="676" t="s">
        <v>4687</v>
      </c>
      <c r="U981" s="170"/>
      <c r="V981" s="170"/>
      <c r="W981" s="170"/>
      <c r="X981" s="117"/>
      <c r="Y981" s="171"/>
      <c r="Z981" s="171"/>
      <c r="AA981" s="171"/>
      <c r="AB981" s="171"/>
      <c r="AC981" s="171"/>
      <c r="AD981" s="171"/>
      <c r="AE981" s="171"/>
      <c r="AF981" s="171"/>
      <c r="AG981" s="171"/>
      <c r="AH981" s="171"/>
      <c r="AI981" s="171"/>
    </row>
    <row r="982" spans="1:35" s="172" customFormat="1" ht="24" hidden="1" x14ac:dyDescent="0.2">
      <c r="A982" s="167">
        <v>2</v>
      </c>
      <c r="B982" s="647">
        <v>0</v>
      </c>
      <c r="C982" s="647">
        <v>4</v>
      </c>
      <c r="D982" s="647">
        <v>4</v>
      </c>
      <c r="E982" s="163" t="s">
        <v>3862</v>
      </c>
      <c r="F982" s="593" t="s">
        <v>4675</v>
      </c>
      <c r="G982" s="143"/>
      <c r="H982" s="166">
        <v>42311700</v>
      </c>
      <c r="I982" s="180" t="s">
        <v>2246</v>
      </c>
      <c r="J982" s="169"/>
      <c r="K982" s="169"/>
      <c r="L982" s="169"/>
      <c r="M982" s="146"/>
      <c r="N982" s="184"/>
      <c r="O982" s="169"/>
      <c r="P982" s="146"/>
      <c r="Q982" s="146">
        <f t="shared" ref="Q982:Q1045" si="22">+P982</f>
        <v>0</v>
      </c>
      <c r="R982" s="182" t="s">
        <v>4741</v>
      </c>
      <c r="S982" s="226"/>
      <c r="T982" s="676" t="s">
        <v>4687</v>
      </c>
      <c r="U982" s="170"/>
      <c r="V982" s="170"/>
      <c r="W982" s="170"/>
      <c r="X982" s="117"/>
      <c r="Y982" s="171"/>
      <c r="Z982" s="171"/>
      <c r="AA982" s="171"/>
      <c r="AB982" s="171"/>
      <c r="AC982" s="171"/>
      <c r="AD982" s="171"/>
      <c r="AE982" s="171"/>
      <c r="AF982" s="171"/>
      <c r="AG982" s="171"/>
      <c r="AH982" s="171"/>
      <c r="AI982" s="171"/>
    </row>
    <row r="983" spans="1:35" s="172" customFormat="1" ht="24" hidden="1" x14ac:dyDescent="0.2">
      <c r="A983" s="167">
        <v>2</v>
      </c>
      <c r="B983" s="647">
        <v>0</v>
      </c>
      <c r="C983" s="647">
        <v>4</v>
      </c>
      <c r="D983" s="647">
        <v>4</v>
      </c>
      <c r="E983" s="163" t="s">
        <v>3862</v>
      </c>
      <c r="F983" s="593" t="s">
        <v>4675</v>
      </c>
      <c r="G983" s="143"/>
      <c r="H983" s="166">
        <v>42311700</v>
      </c>
      <c r="I983" s="180" t="s">
        <v>1192</v>
      </c>
      <c r="J983" s="169"/>
      <c r="K983" s="169"/>
      <c r="L983" s="169"/>
      <c r="M983" s="146"/>
      <c r="N983" s="184"/>
      <c r="O983" s="169"/>
      <c r="P983" s="146"/>
      <c r="Q983" s="146">
        <f t="shared" si="22"/>
        <v>0</v>
      </c>
      <c r="R983" s="182" t="s">
        <v>4741</v>
      </c>
      <c r="S983" s="226"/>
      <c r="T983" s="676" t="s">
        <v>4687</v>
      </c>
      <c r="U983" s="170"/>
      <c r="V983" s="170"/>
      <c r="W983" s="170"/>
      <c r="X983" s="117"/>
      <c r="Y983" s="171"/>
      <c r="Z983" s="171"/>
      <c r="AA983" s="171"/>
      <c r="AB983" s="171"/>
      <c r="AC983" s="171"/>
      <c r="AD983" s="171"/>
      <c r="AE983" s="171"/>
      <c r="AF983" s="171"/>
      <c r="AG983" s="171"/>
      <c r="AH983" s="171"/>
      <c r="AI983" s="171"/>
    </row>
    <row r="984" spans="1:35" s="172" customFormat="1" ht="24" hidden="1" x14ac:dyDescent="0.2">
      <c r="A984" s="167">
        <v>2</v>
      </c>
      <c r="B984" s="647">
        <v>0</v>
      </c>
      <c r="C984" s="647">
        <v>4</v>
      </c>
      <c r="D984" s="647">
        <v>4</v>
      </c>
      <c r="E984" s="163" t="s">
        <v>3862</v>
      </c>
      <c r="F984" s="593" t="s">
        <v>4675</v>
      </c>
      <c r="G984" s="143"/>
      <c r="H984" s="166">
        <v>42311703</v>
      </c>
      <c r="I984" s="180" t="s">
        <v>4877</v>
      </c>
      <c r="J984" s="169"/>
      <c r="K984" s="169"/>
      <c r="L984" s="169"/>
      <c r="M984" s="146"/>
      <c r="N984" s="184"/>
      <c r="O984" s="169"/>
      <c r="P984" s="146"/>
      <c r="Q984" s="146">
        <f t="shared" si="22"/>
        <v>0</v>
      </c>
      <c r="R984" s="182" t="s">
        <v>4741</v>
      </c>
      <c r="S984" s="226"/>
      <c r="T984" s="676" t="s">
        <v>4687</v>
      </c>
      <c r="U984" s="170"/>
      <c r="V984" s="170"/>
      <c r="W984" s="170"/>
      <c r="X984" s="117"/>
      <c r="Y984" s="171"/>
      <c r="Z984" s="171"/>
      <c r="AA984" s="171"/>
      <c r="AB984" s="171"/>
      <c r="AC984" s="171"/>
      <c r="AD984" s="171"/>
      <c r="AE984" s="171"/>
      <c r="AF984" s="171"/>
      <c r="AG984" s="171"/>
      <c r="AH984" s="171"/>
      <c r="AI984" s="171"/>
    </row>
    <row r="985" spans="1:35" s="172" customFormat="1" ht="24" hidden="1" x14ac:dyDescent="0.2">
      <c r="A985" s="167">
        <v>2</v>
      </c>
      <c r="B985" s="647">
        <v>0</v>
      </c>
      <c r="C985" s="647">
        <v>4</v>
      </c>
      <c r="D985" s="647">
        <v>4</v>
      </c>
      <c r="E985" s="163" t="s">
        <v>3862</v>
      </c>
      <c r="F985" s="593" t="s">
        <v>4675</v>
      </c>
      <c r="G985" s="143"/>
      <c r="H985" s="166">
        <v>42311700</v>
      </c>
      <c r="I985" s="180" t="s">
        <v>2065</v>
      </c>
      <c r="J985" s="169"/>
      <c r="K985" s="169"/>
      <c r="L985" s="169"/>
      <c r="M985" s="146"/>
      <c r="N985" s="184"/>
      <c r="O985" s="169"/>
      <c r="P985" s="146"/>
      <c r="Q985" s="146">
        <f t="shared" si="22"/>
        <v>0</v>
      </c>
      <c r="R985" s="182" t="s">
        <v>4741</v>
      </c>
      <c r="S985" s="226"/>
      <c r="T985" s="676" t="s">
        <v>4687</v>
      </c>
      <c r="U985" s="170"/>
      <c r="V985" s="170"/>
      <c r="W985" s="170"/>
      <c r="X985" s="117"/>
      <c r="Y985" s="171"/>
      <c r="Z985" s="171"/>
      <c r="AA985" s="171"/>
      <c r="AB985" s="171"/>
      <c r="AC985" s="171"/>
      <c r="AD985" s="171"/>
      <c r="AE985" s="171"/>
      <c r="AF985" s="171"/>
      <c r="AG985" s="171"/>
      <c r="AH985" s="171"/>
      <c r="AI985" s="171"/>
    </row>
    <row r="986" spans="1:35" s="172" customFormat="1" ht="24" hidden="1" x14ac:dyDescent="0.2">
      <c r="A986" s="167">
        <v>2</v>
      </c>
      <c r="B986" s="647">
        <v>0</v>
      </c>
      <c r="C986" s="647">
        <v>4</v>
      </c>
      <c r="D986" s="647">
        <v>4</v>
      </c>
      <c r="E986" s="163" t="s">
        <v>3862</v>
      </c>
      <c r="F986" s="593" t="s">
        <v>4675</v>
      </c>
      <c r="G986" s="143"/>
      <c r="H986" s="166">
        <v>42311700</v>
      </c>
      <c r="I986" s="180" t="s">
        <v>2066</v>
      </c>
      <c r="J986" s="169"/>
      <c r="K986" s="169"/>
      <c r="L986" s="169"/>
      <c r="M986" s="146"/>
      <c r="N986" s="184"/>
      <c r="O986" s="169"/>
      <c r="P986" s="146"/>
      <c r="Q986" s="146">
        <f t="shared" si="22"/>
        <v>0</v>
      </c>
      <c r="R986" s="182" t="s">
        <v>4741</v>
      </c>
      <c r="S986" s="226"/>
      <c r="T986" s="676" t="s">
        <v>4687</v>
      </c>
      <c r="U986" s="170"/>
      <c r="V986" s="170"/>
      <c r="W986" s="170"/>
      <c r="X986" s="117"/>
      <c r="Y986" s="171"/>
      <c r="Z986" s="171"/>
      <c r="AA986" s="171"/>
      <c r="AB986" s="171"/>
      <c r="AC986" s="171"/>
      <c r="AD986" s="171"/>
      <c r="AE986" s="171"/>
      <c r="AF986" s="171"/>
      <c r="AG986" s="171"/>
      <c r="AH986" s="171"/>
      <c r="AI986" s="171"/>
    </row>
    <row r="987" spans="1:35" s="172" customFormat="1" ht="24" hidden="1" x14ac:dyDescent="0.2">
      <c r="A987" s="167">
        <v>2</v>
      </c>
      <c r="B987" s="647">
        <v>0</v>
      </c>
      <c r="C987" s="647">
        <v>4</v>
      </c>
      <c r="D987" s="647">
        <v>4</v>
      </c>
      <c r="E987" s="163" t="s">
        <v>3862</v>
      </c>
      <c r="F987" s="593" t="s">
        <v>4675</v>
      </c>
      <c r="G987" s="143"/>
      <c r="H987" s="166">
        <v>42311700</v>
      </c>
      <c r="I987" s="180" t="s">
        <v>2945</v>
      </c>
      <c r="J987" s="169"/>
      <c r="K987" s="169"/>
      <c r="L987" s="169"/>
      <c r="M987" s="146"/>
      <c r="N987" s="184"/>
      <c r="O987" s="169"/>
      <c r="P987" s="146"/>
      <c r="Q987" s="146">
        <f t="shared" si="22"/>
        <v>0</v>
      </c>
      <c r="R987" s="182" t="s">
        <v>4741</v>
      </c>
      <c r="S987" s="226"/>
      <c r="T987" s="676" t="s">
        <v>4687</v>
      </c>
      <c r="U987" s="170"/>
      <c r="V987" s="170"/>
      <c r="W987" s="170"/>
      <c r="X987" s="117"/>
      <c r="Y987" s="171"/>
      <c r="Z987" s="171"/>
      <c r="AA987" s="171"/>
      <c r="AB987" s="171"/>
      <c r="AC987" s="171"/>
      <c r="AD987" s="171"/>
      <c r="AE987" s="171"/>
      <c r="AF987" s="171"/>
      <c r="AG987" s="171"/>
      <c r="AH987" s="171"/>
      <c r="AI987" s="171"/>
    </row>
    <row r="988" spans="1:35" s="172" customFormat="1" ht="24" hidden="1" x14ac:dyDescent="0.2">
      <c r="A988" s="167">
        <v>2</v>
      </c>
      <c r="B988" s="647">
        <v>0</v>
      </c>
      <c r="C988" s="647">
        <v>4</v>
      </c>
      <c r="D988" s="647">
        <v>4</v>
      </c>
      <c r="E988" s="163" t="s">
        <v>3862</v>
      </c>
      <c r="F988" s="593" t="s">
        <v>4675</v>
      </c>
      <c r="G988" s="143"/>
      <c r="H988" s="166">
        <v>42272500</v>
      </c>
      <c r="I988" s="180" t="s">
        <v>2247</v>
      </c>
      <c r="J988" s="169"/>
      <c r="K988" s="169"/>
      <c r="L988" s="169"/>
      <c r="M988" s="146"/>
      <c r="N988" s="184"/>
      <c r="O988" s="169"/>
      <c r="P988" s="146"/>
      <c r="Q988" s="146">
        <f t="shared" si="22"/>
        <v>0</v>
      </c>
      <c r="R988" s="182" t="s">
        <v>4741</v>
      </c>
      <c r="S988" s="226"/>
      <c r="T988" s="676" t="s">
        <v>4687</v>
      </c>
      <c r="U988" s="170"/>
      <c r="V988" s="170"/>
      <c r="W988" s="170"/>
      <c r="X988" s="117"/>
      <c r="Y988" s="171"/>
      <c r="Z988" s="171"/>
      <c r="AA988" s="171"/>
      <c r="AB988" s="171"/>
      <c r="AC988" s="171"/>
      <c r="AD988" s="171"/>
      <c r="AE988" s="171"/>
      <c r="AF988" s="171"/>
      <c r="AG988" s="171"/>
      <c r="AH988" s="171"/>
      <c r="AI988" s="171"/>
    </row>
    <row r="989" spans="1:35" s="172" customFormat="1" ht="24" hidden="1" x14ac:dyDescent="0.2">
      <c r="A989" s="167">
        <v>2</v>
      </c>
      <c r="B989" s="647">
        <v>0</v>
      </c>
      <c r="C989" s="647">
        <v>4</v>
      </c>
      <c r="D989" s="647">
        <v>4</v>
      </c>
      <c r="E989" s="163" t="s">
        <v>3862</v>
      </c>
      <c r="F989" s="593" t="s">
        <v>4675</v>
      </c>
      <c r="G989" s="143"/>
      <c r="H989" s="166">
        <v>42272500</v>
      </c>
      <c r="I989" s="180" t="s">
        <v>2248</v>
      </c>
      <c r="J989" s="169"/>
      <c r="K989" s="169"/>
      <c r="L989" s="169"/>
      <c r="M989" s="146"/>
      <c r="N989" s="184"/>
      <c r="O989" s="169"/>
      <c r="P989" s="146"/>
      <c r="Q989" s="146">
        <f t="shared" si="22"/>
        <v>0</v>
      </c>
      <c r="R989" s="182" t="s">
        <v>4741</v>
      </c>
      <c r="S989" s="226"/>
      <c r="T989" s="676" t="s">
        <v>4687</v>
      </c>
      <c r="U989" s="170"/>
      <c r="V989" s="170"/>
      <c r="W989" s="170"/>
      <c r="X989" s="117"/>
      <c r="Y989" s="171"/>
      <c r="Z989" s="171"/>
      <c r="AA989" s="171"/>
      <c r="AB989" s="171"/>
      <c r="AC989" s="171"/>
      <c r="AD989" s="171"/>
      <c r="AE989" s="171"/>
      <c r="AF989" s="171"/>
      <c r="AG989" s="171"/>
      <c r="AH989" s="171"/>
      <c r="AI989" s="171"/>
    </row>
    <row r="990" spans="1:35" s="172" customFormat="1" ht="24" hidden="1" x14ac:dyDescent="0.2">
      <c r="A990" s="167">
        <v>2</v>
      </c>
      <c r="B990" s="647">
        <v>0</v>
      </c>
      <c r="C990" s="647">
        <v>4</v>
      </c>
      <c r="D990" s="647">
        <v>4</v>
      </c>
      <c r="E990" s="163" t="s">
        <v>3862</v>
      </c>
      <c r="F990" s="593" t="s">
        <v>4675</v>
      </c>
      <c r="G990" s="143"/>
      <c r="H990" s="166">
        <v>42290000</v>
      </c>
      <c r="I990" s="180" t="s">
        <v>2946</v>
      </c>
      <c r="J990" s="169"/>
      <c r="K990" s="169"/>
      <c r="L990" s="169"/>
      <c r="M990" s="146"/>
      <c r="N990" s="184"/>
      <c r="O990" s="169"/>
      <c r="P990" s="146"/>
      <c r="Q990" s="146">
        <f t="shared" si="22"/>
        <v>0</v>
      </c>
      <c r="R990" s="182" t="s">
        <v>4741</v>
      </c>
      <c r="S990" s="226"/>
      <c r="T990" s="676" t="s">
        <v>4687</v>
      </c>
      <c r="U990" s="170"/>
      <c r="V990" s="170"/>
      <c r="W990" s="170"/>
      <c r="X990" s="117"/>
      <c r="Y990" s="171"/>
      <c r="Z990" s="171"/>
      <c r="AA990" s="171"/>
      <c r="AB990" s="171"/>
      <c r="AC990" s="171"/>
      <c r="AD990" s="171"/>
      <c r="AE990" s="171"/>
      <c r="AF990" s="171"/>
      <c r="AG990" s="171"/>
      <c r="AH990" s="171"/>
      <c r="AI990" s="171"/>
    </row>
    <row r="991" spans="1:35" s="172" customFormat="1" ht="24" hidden="1" x14ac:dyDescent="0.2">
      <c r="A991" s="167">
        <v>2</v>
      </c>
      <c r="B991" s="647">
        <v>0</v>
      </c>
      <c r="C991" s="647">
        <v>4</v>
      </c>
      <c r="D991" s="647">
        <v>4</v>
      </c>
      <c r="E991" s="163" t="s">
        <v>3862</v>
      </c>
      <c r="F991" s="593" t="s">
        <v>4675</v>
      </c>
      <c r="G991" s="143"/>
      <c r="H991" s="166">
        <v>42320000</v>
      </c>
      <c r="I991" s="180" t="s">
        <v>2249</v>
      </c>
      <c r="J991" s="169"/>
      <c r="K991" s="169"/>
      <c r="L991" s="169"/>
      <c r="M991" s="146"/>
      <c r="N991" s="184"/>
      <c r="O991" s="169"/>
      <c r="P991" s="146"/>
      <c r="Q991" s="146">
        <f t="shared" si="22"/>
        <v>0</v>
      </c>
      <c r="R991" s="182" t="s">
        <v>4741</v>
      </c>
      <c r="S991" s="226"/>
      <c r="T991" s="676" t="s">
        <v>4687</v>
      </c>
      <c r="U991" s="170"/>
      <c r="V991" s="170"/>
      <c r="W991" s="170"/>
      <c r="X991" s="117"/>
      <c r="Y991" s="171"/>
      <c r="Z991" s="171"/>
      <c r="AA991" s="171"/>
      <c r="AB991" s="171"/>
      <c r="AC991" s="171"/>
      <c r="AD991" s="171"/>
      <c r="AE991" s="171"/>
      <c r="AF991" s="171"/>
      <c r="AG991" s="171"/>
      <c r="AH991" s="171"/>
      <c r="AI991" s="171"/>
    </row>
    <row r="992" spans="1:35" s="172" customFormat="1" ht="24" hidden="1" x14ac:dyDescent="0.2">
      <c r="A992" s="167">
        <v>2</v>
      </c>
      <c r="B992" s="647">
        <v>0</v>
      </c>
      <c r="C992" s="647">
        <v>4</v>
      </c>
      <c r="D992" s="647">
        <v>4</v>
      </c>
      <c r="E992" s="163" t="s">
        <v>3862</v>
      </c>
      <c r="F992" s="593" t="s">
        <v>4675</v>
      </c>
      <c r="G992" s="143"/>
      <c r="H992" s="166">
        <v>42320000</v>
      </c>
      <c r="I992" s="180" t="s">
        <v>2250</v>
      </c>
      <c r="J992" s="169"/>
      <c r="K992" s="169"/>
      <c r="L992" s="169"/>
      <c r="M992" s="146"/>
      <c r="N992" s="184"/>
      <c r="O992" s="169"/>
      <c r="P992" s="146"/>
      <c r="Q992" s="146">
        <f t="shared" si="22"/>
        <v>0</v>
      </c>
      <c r="R992" s="182" t="s">
        <v>4741</v>
      </c>
      <c r="S992" s="226"/>
      <c r="T992" s="676" t="s">
        <v>4687</v>
      </c>
      <c r="U992" s="170"/>
      <c r="V992" s="170"/>
      <c r="W992" s="170"/>
      <c r="X992" s="117"/>
      <c r="Y992" s="171"/>
      <c r="Z992" s="171"/>
      <c r="AA992" s="171"/>
      <c r="AB992" s="171"/>
      <c r="AC992" s="171"/>
      <c r="AD992" s="171"/>
      <c r="AE992" s="171"/>
      <c r="AF992" s="171"/>
      <c r="AG992" s="171"/>
      <c r="AH992" s="171"/>
      <c r="AI992" s="171"/>
    </row>
    <row r="993" spans="1:35" s="172" customFormat="1" ht="24" hidden="1" x14ac:dyDescent="0.2">
      <c r="A993" s="167">
        <v>2</v>
      </c>
      <c r="B993" s="647">
        <v>0</v>
      </c>
      <c r="C993" s="647">
        <v>4</v>
      </c>
      <c r="D993" s="647">
        <v>4</v>
      </c>
      <c r="E993" s="163" t="s">
        <v>3862</v>
      </c>
      <c r="F993" s="593" t="s">
        <v>4675</v>
      </c>
      <c r="G993" s="143"/>
      <c r="H993" s="166">
        <v>42320000</v>
      </c>
      <c r="I993" s="180" t="s">
        <v>2251</v>
      </c>
      <c r="J993" s="169"/>
      <c r="K993" s="169"/>
      <c r="L993" s="169"/>
      <c r="M993" s="146"/>
      <c r="N993" s="184"/>
      <c r="O993" s="169"/>
      <c r="P993" s="146"/>
      <c r="Q993" s="146">
        <f t="shared" si="22"/>
        <v>0</v>
      </c>
      <c r="R993" s="182" t="s">
        <v>4741</v>
      </c>
      <c r="S993" s="226"/>
      <c r="T993" s="676" t="s">
        <v>4687</v>
      </c>
      <c r="U993" s="170"/>
      <c r="V993" s="170"/>
      <c r="W993" s="170"/>
      <c r="X993" s="117"/>
      <c r="Y993" s="171"/>
      <c r="Z993" s="171"/>
      <c r="AA993" s="171"/>
      <c r="AB993" s="171"/>
      <c r="AC993" s="171"/>
      <c r="AD993" s="171"/>
      <c r="AE993" s="171"/>
      <c r="AF993" s="171"/>
      <c r="AG993" s="171"/>
      <c r="AH993" s="171"/>
      <c r="AI993" s="171"/>
    </row>
    <row r="994" spans="1:35" s="172" customFormat="1" ht="24" hidden="1" x14ac:dyDescent="0.2">
      <c r="A994" s="167">
        <v>2</v>
      </c>
      <c r="B994" s="647">
        <v>0</v>
      </c>
      <c r="C994" s="647">
        <v>4</v>
      </c>
      <c r="D994" s="647">
        <v>4</v>
      </c>
      <c r="E994" s="163" t="s">
        <v>3862</v>
      </c>
      <c r="F994" s="593" t="s">
        <v>4675</v>
      </c>
      <c r="G994" s="143"/>
      <c r="H994" s="166">
        <v>42320000</v>
      </c>
      <c r="I994" s="180" t="s">
        <v>2252</v>
      </c>
      <c r="J994" s="169"/>
      <c r="K994" s="169"/>
      <c r="L994" s="169"/>
      <c r="M994" s="146"/>
      <c r="N994" s="184"/>
      <c r="O994" s="169"/>
      <c r="P994" s="146"/>
      <c r="Q994" s="146">
        <f t="shared" si="22"/>
        <v>0</v>
      </c>
      <c r="R994" s="182" t="s">
        <v>4741</v>
      </c>
      <c r="S994" s="226"/>
      <c r="T994" s="676" t="s">
        <v>4687</v>
      </c>
      <c r="U994" s="170"/>
      <c r="V994" s="170"/>
      <c r="W994" s="170"/>
      <c r="X994" s="117"/>
      <c r="Y994" s="171"/>
      <c r="Z994" s="171"/>
      <c r="AA994" s="171"/>
      <c r="AB994" s="171"/>
      <c r="AC994" s="171"/>
      <c r="AD994" s="171"/>
      <c r="AE994" s="171"/>
      <c r="AF994" s="171"/>
      <c r="AG994" s="171"/>
      <c r="AH994" s="171"/>
      <c r="AI994" s="171"/>
    </row>
    <row r="995" spans="1:35" s="172" customFormat="1" ht="24" hidden="1" x14ac:dyDescent="0.2">
      <c r="A995" s="167">
        <v>2</v>
      </c>
      <c r="B995" s="647">
        <v>0</v>
      </c>
      <c r="C995" s="647">
        <v>4</v>
      </c>
      <c r="D995" s="647">
        <v>4</v>
      </c>
      <c r="E995" s="163" t="s">
        <v>3862</v>
      </c>
      <c r="F995" s="593" t="s">
        <v>4675</v>
      </c>
      <c r="G995" s="143"/>
      <c r="H995" s="166">
        <v>42320000</v>
      </c>
      <c r="I995" s="180" t="s">
        <v>2253</v>
      </c>
      <c r="J995" s="169"/>
      <c r="K995" s="169"/>
      <c r="L995" s="169"/>
      <c r="M995" s="146"/>
      <c r="N995" s="184"/>
      <c r="O995" s="169"/>
      <c r="P995" s="146"/>
      <c r="Q995" s="146">
        <f t="shared" si="22"/>
        <v>0</v>
      </c>
      <c r="R995" s="182" t="s">
        <v>4741</v>
      </c>
      <c r="S995" s="226"/>
      <c r="T995" s="676" t="s">
        <v>4687</v>
      </c>
      <c r="U995" s="170"/>
      <c r="V995" s="170"/>
      <c r="W995" s="170"/>
      <c r="X995" s="117"/>
      <c r="Y995" s="171"/>
      <c r="Z995" s="171"/>
      <c r="AA995" s="171"/>
      <c r="AB995" s="171"/>
      <c r="AC995" s="171"/>
      <c r="AD995" s="171"/>
      <c r="AE995" s="171"/>
      <c r="AF995" s="171"/>
      <c r="AG995" s="171"/>
      <c r="AH995" s="171"/>
      <c r="AI995" s="171"/>
    </row>
    <row r="996" spans="1:35" s="172" customFormat="1" ht="24" hidden="1" x14ac:dyDescent="0.2">
      <c r="A996" s="167">
        <v>2</v>
      </c>
      <c r="B996" s="647">
        <v>0</v>
      </c>
      <c r="C996" s="647">
        <v>4</v>
      </c>
      <c r="D996" s="647">
        <v>4</v>
      </c>
      <c r="E996" s="163" t="s">
        <v>3862</v>
      </c>
      <c r="F996" s="593" t="s">
        <v>4675</v>
      </c>
      <c r="G996" s="143"/>
      <c r="H996" s="166">
        <v>42320000</v>
      </c>
      <c r="I996" s="180" t="s">
        <v>2254</v>
      </c>
      <c r="J996" s="169"/>
      <c r="K996" s="169"/>
      <c r="L996" s="169"/>
      <c r="M996" s="146"/>
      <c r="N996" s="184"/>
      <c r="O996" s="169"/>
      <c r="P996" s="146"/>
      <c r="Q996" s="146">
        <f t="shared" si="22"/>
        <v>0</v>
      </c>
      <c r="R996" s="182" t="s">
        <v>4741</v>
      </c>
      <c r="S996" s="226"/>
      <c r="T996" s="676" t="s">
        <v>4687</v>
      </c>
      <c r="U996" s="170"/>
      <c r="V996" s="170"/>
      <c r="W996" s="170"/>
      <c r="X996" s="117"/>
      <c r="Y996" s="171"/>
      <c r="Z996" s="171"/>
      <c r="AA996" s="171"/>
      <c r="AB996" s="171"/>
      <c r="AC996" s="171"/>
      <c r="AD996" s="171"/>
      <c r="AE996" s="171"/>
      <c r="AF996" s="171"/>
      <c r="AG996" s="171"/>
      <c r="AH996" s="171"/>
      <c r="AI996" s="171"/>
    </row>
    <row r="997" spans="1:35" s="172" customFormat="1" ht="24" hidden="1" x14ac:dyDescent="0.2">
      <c r="A997" s="167">
        <v>2</v>
      </c>
      <c r="B997" s="647">
        <v>0</v>
      </c>
      <c r="C997" s="647">
        <v>4</v>
      </c>
      <c r="D997" s="647">
        <v>4</v>
      </c>
      <c r="E997" s="163" t="s">
        <v>3862</v>
      </c>
      <c r="F997" s="593" t="s">
        <v>4675</v>
      </c>
      <c r="G997" s="143"/>
      <c r="H997" s="166">
        <v>42320000</v>
      </c>
      <c r="I997" s="180" t="s">
        <v>2255</v>
      </c>
      <c r="J997" s="169"/>
      <c r="K997" s="169"/>
      <c r="L997" s="169"/>
      <c r="M997" s="146"/>
      <c r="N997" s="184"/>
      <c r="O997" s="169"/>
      <c r="P997" s="146"/>
      <c r="Q997" s="146">
        <f t="shared" si="22"/>
        <v>0</v>
      </c>
      <c r="R997" s="182" t="s">
        <v>4741</v>
      </c>
      <c r="S997" s="226"/>
      <c r="T997" s="676" t="s">
        <v>4687</v>
      </c>
      <c r="U997" s="170"/>
      <c r="V997" s="170"/>
      <c r="W997" s="170"/>
      <c r="X997" s="117"/>
      <c r="Y997" s="171"/>
      <c r="Z997" s="171"/>
      <c r="AA997" s="171"/>
      <c r="AB997" s="171"/>
      <c r="AC997" s="171"/>
      <c r="AD997" s="171"/>
      <c r="AE997" s="171"/>
      <c r="AF997" s="171"/>
      <c r="AG997" s="171"/>
      <c r="AH997" s="171"/>
      <c r="AI997" s="171"/>
    </row>
    <row r="998" spans="1:35" s="172" customFormat="1" ht="24" hidden="1" x14ac:dyDescent="0.2">
      <c r="A998" s="167">
        <v>2</v>
      </c>
      <c r="B998" s="647">
        <v>0</v>
      </c>
      <c r="C998" s="647">
        <v>4</v>
      </c>
      <c r="D998" s="647">
        <v>4</v>
      </c>
      <c r="E998" s="163" t="s">
        <v>3862</v>
      </c>
      <c r="F998" s="593" t="s">
        <v>4675</v>
      </c>
      <c r="G998" s="143"/>
      <c r="H998" s="166">
        <v>42320000</v>
      </c>
      <c r="I998" s="180" t="s">
        <v>2256</v>
      </c>
      <c r="J998" s="169"/>
      <c r="K998" s="169"/>
      <c r="L998" s="169"/>
      <c r="M998" s="146"/>
      <c r="N998" s="184"/>
      <c r="O998" s="169"/>
      <c r="P998" s="146"/>
      <c r="Q998" s="146">
        <f t="shared" si="22"/>
        <v>0</v>
      </c>
      <c r="R998" s="182" t="s">
        <v>4741</v>
      </c>
      <c r="S998" s="226"/>
      <c r="T998" s="676" t="s">
        <v>4687</v>
      </c>
      <c r="U998" s="170"/>
      <c r="V998" s="170"/>
      <c r="W998" s="170"/>
      <c r="X998" s="117"/>
      <c r="Y998" s="171"/>
      <c r="Z998" s="171"/>
      <c r="AA998" s="171"/>
      <c r="AB998" s="171"/>
      <c r="AC998" s="171"/>
      <c r="AD998" s="171"/>
      <c r="AE998" s="171"/>
      <c r="AF998" s="171"/>
      <c r="AG998" s="171"/>
      <c r="AH998" s="171"/>
      <c r="AI998" s="171"/>
    </row>
    <row r="999" spans="1:35" s="172" customFormat="1" ht="24" hidden="1" x14ac:dyDescent="0.2">
      <c r="A999" s="167">
        <v>2</v>
      </c>
      <c r="B999" s="647">
        <v>0</v>
      </c>
      <c r="C999" s="647">
        <v>4</v>
      </c>
      <c r="D999" s="647">
        <v>4</v>
      </c>
      <c r="E999" s="163" t="s">
        <v>3862</v>
      </c>
      <c r="F999" s="593" t="s">
        <v>4675</v>
      </c>
      <c r="G999" s="143"/>
      <c r="H999" s="166">
        <v>42320000</v>
      </c>
      <c r="I999" s="180" t="s">
        <v>2257</v>
      </c>
      <c r="J999" s="169"/>
      <c r="K999" s="169"/>
      <c r="L999" s="169"/>
      <c r="M999" s="146"/>
      <c r="N999" s="184"/>
      <c r="O999" s="169"/>
      <c r="P999" s="146"/>
      <c r="Q999" s="146">
        <f t="shared" si="22"/>
        <v>0</v>
      </c>
      <c r="R999" s="182" t="s">
        <v>4741</v>
      </c>
      <c r="S999" s="226"/>
      <c r="T999" s="676" t="s">
        <v>4687</v>
      </c>
      <c r="U999" s="170"/>
      <c r="V999" s="170"/>
      <c r="W999" s="170"/>
      <c r="X999" s="117"/>
      <c r="Y999" s="171"/>
      <c r="Z999" s="171"/>
      <c r="AA999" s="171"/>
      <c r="AB999" s="171"/>
      <c r="AC999" s="171"/>
      <c r="AD999" s="171"/>
      <c r="AE999" s="171"/>
      <c r="AF999" s="171"/>
      <c r="AG999" s="171"/>
      <c r="AH999" s="171"/>
      <c r="AI999" s="171"/>
    </row>
    <row r="1000" spans="1:35" s="172" customFormat="1" ht="24" hidden="1" x14ac:dyDescent="0.2">
      <c r="A1000" s="167">
        <v>2</v>
      </c>
      <c r="B1000" s="647">
        <v>0</v>
      </c>
      <c r="C1000" s="647">
        <v>4</v>
      </c>
      <c r="D1000" s="647">
        <v>4</v>
      </c>
      <c r="E1000" s="163" t="s">
        <v>3862</v>
      </c>
      <c r="F1000" s="593" t="s">
        <v>4675</v>
      </c>
      <c r="G1000" s="143"/>
      <c r="H1000" s="166">
        <v>42320000</v>
      </c>
      <c r="I1000" s="180" t="s">
        <v>2258</v>
      </c>
      <c r="J1000" s="169"/>
      <c r="K1000" s="169"/>
      <c r="L1000" s="169"/>
      <c r="M1000" s="146"/>
      <c r="N1000" s="184"/>
      <c r="O1000" s="169"/>
      <c r="P1000" s="146"/>
      <c r="Q1000" s="146">
        <f t="shared" si="22"/>
        <v>0</v>
      </c>
      <c r="R1000" s="182" t="s">
        <v>4741</v>
      </c>
      <c r="S1000" s="226"/>
      <c r="T1000" s="676" t="s">
        <v>4687</v>
      </c>
      <c r="U1000" s="170"/>
      <c r="V1000" s="170"/>
      <c r="W1000" s="170"/>
      <c r="X1000" s="117"/>
      <c r="Y1000" s="171"/>
      <c r="Z1000" s="171"/>
      <c r="AA1000" s="171"/>
      <c r="AB1000" s="171"/>
      <c r="AC1000" s="171"/>
      <c r="AD1000" s="171"/>
      <c r="AE1000" s="171"/>
      <c r="AF1000" s="171"/>
      <c r="AG1000" s="171"/>
      <c r="AH1000" s="171"/>
      <c r="AI1000" s="171"/>
    </row>
    <row r="1001" spans="1:35" s="172" customFormat="1" ht="24" hidden="1" x14ac:dyDescent="0.2">
      <c r="A1001" s="167">
        <v>2</v>
      </c>
      <c r="B1001" s="647">
        <v>0</v>
      </c>
      <c r="C1001" s="647">
        <v>4</v>
      </c>
      <c r="D1001" s="647">
        <v>4</v>
      </c>
      <c r="E1001" s="163" t="s">
        <v>3862</v>
      </c>
      <c r="F1001" s="593" t="s">
        <v>4675</v>
      </c>
      <c r="G1001" s="143"/>
      <c r="H1001" s="166">
        <v>42320000</v>
      </c>
      <c r="I1001" s="180" t="s">
        <v>2259</v>
      </c>
      <c r="J1001" s="169"/>
      <c r="K1001" s="169"/>
      <c r="L1001" s="169"/>
      <c r="M1001" s="146"/>
      <c r="N1001" s="184"/>
      <c r="O1001" s="169"/>
      <c r="P1001" s="146"/>
      <c r="Q1001" s="146">
        <f t="shared" si="22"/>
        <v>0</v>
      </c>
      <c r="R1001" s="182" t="s">
        <v>4741</v>
      </c>
      <c r="S1001" s="226"/>
      <c r="T1001" s="676" t="s">
        <v>4687</v>
      </c>
      <c r="U1001" s="170"/>
      <c r="V1001" s="170"/>
      <c r="W1001" s="170"/>
      <c r="X1001" s="117"/>
      <c r="Y1001" s="171"/>
      <c r="Z1001" s="171"/>
      <c r="AA1001" s="171"/>
      <c r="AB1001" s="171"/>
      <c r="AC1001" s="171"/>
      <c r="AD1001" s="171"/>
      <c r="AE1001" s="171"/>
      <c r="AF1001" s="171"/>
      <c r="AG1001" s="171"/>
      <c r="AH1001" s="171"/>
      <c r="AI1001" s="171"/>
    </row>
    <row r="1002" spans="1:35" s="172" customFormat="1" ht="24" hidden="1" x14ac:dyDescent="0.2">
      <c r="A1002" s="167">
        <v>2</v>
      </c>
      <c r="B1002" s="647">
        <v>0</v>
      </c>
      <c r="C1002" s="647">
        <v>4</v>
      </c>
      <c r="D1002" s="647">
        <v>4</v>
      </c>
      <c r="E1002" s="163" t="s">
        <v>3862</v>
      </c>
      <c r="F1002" s="593" t="s">
        <v>4675</v>
      </c>
      <c r="G1002" s="143"/>
      <c r="H1002" s="166">
        <v>42320000</v>
      </c>
      <c r="I1002" s="180" t="s">
        <v>2260</v>
      </c>
      <c r="J1002" s="169"/>
      <c r="K1002" s="169"/>
      <c r="L1002" s="169"/>
      <c r="M1002" s="146"/>
      <c r="N1002" s="184"/>
      <c r="O1002" s="169"/>
      <c r="P1002" s="146"/>
      <c r="Q1002" s="146">
        <f t="shared" si="22"/>
        <v>0</v>
      </c>
      <c r="R1002" s="182" t="s">
        <v>4741</v>
      </c>
      <c r="S1002" s="226"/>
      <c r="T1002" s="676" t="s">
        <v>4687</v>
      </c>
      <c r="U1002" s="170"/>
      <c r="V1002" s="170"/>
      <c r="W1002" s="170"/>
      <c r="X1002" s="117"/>
      <c r="Y1002" s="171"/>
      <c r="Z1002" s="171"/>
      <c r="AA1002" s="171"/>
      <c r="AB1002" s="171"/>
      <c r="AC1002" s="171"/>
      <c r="AD1002" s="171"/>
      <c r="AE1002" s="171"/>
      <c r="AF1002" s="171"/>
      <c r="AG1002" s="171"/>
      <c r="AH1002" s="171"/>
      <c r="AI1002" s="171"/>
    </row>
    <row r="1003" spans="1:35" s="172" customFormat="1" ht="24" hidden="1" x14ac:dyDescent="0.2">
      <c r="A1003" s="167">
        <v>2</v>
      </c>
      <c r="B1003" s="647">
        <v>0</v>
      </c>
      <c r="C1003" s="647">
        <v>4</v>
      </c>
      <c r="D1003" s="647">
        <v>4</v>
      </c>
      <c r="E1003" s="163" t="s">
        <v>3862</v>
      </c>
      <c r="F1003" s="593" t="s">
        <v>4675</v>
      </c>
      <c r="G1003" s="143"/>
      <c r="H1003" s="166">
        <v>42320000</v>
      </c>
      <c r="I1003" s="180" t="s">
        <v>2261</v>
      </c>
      <c r="J1003" s="169"/>
      <c r="K1003" s="169"/>
      <c r="L1003" s="169"/>
      <c r="M1003" s="146"/>
      <c r="N1003" s="184"/>
      <c r="O1003" s="169"/>
      <c r="P1003" s="146"/>
      <c r="Q1003" s="146">
        <f t="shared" si="22"/>
        <v>0</v>
      </c>
      <c r="R1003" s="182" t="s">
        <v>4741</v>
      </c>
      <c r="S1003" s="226"/>
      <c r="T1003" s="676" t="s">
        <v>4687</v>
      </c>
      <c r="U1003" s="170"/>
      <c r="V1003" s="170"/>
      <c r="W1003" s="170"/>
      <c r="X1003" s="117"/>
      <c r="Y1003" s="171"/>
      <c r="Z1003" s="171"/>
      <c r="AA1003" s="171"/>
      <c r="AB1003" s="171"/>
      <c r="AC1003" s="171"/>
      <c r="AD1003" s="171"/>
      <c r="AE1003" s="171"/>
      <c r="AF1003" s="171"/>
      <c r="AG1003" s="171"/>
      <c r="AH1003" s="171"/>
      <c r="AI1003" s="171"/>
    </row>
    <row r="1004" spans="1:35" s="172" customFormat="1" ht="24" hidden="1" x14ac:dyDescent="0.2">
      <c r="A1004" s="167">
        <v>2</v>
      </c>
      <c r="B1004" s="647">
        <v>0</v>
      </c>
      <c r="C1004" s="647">
        <v>4</v>
      </c>
      <c r="D1004" s="647">
        <v>4</v>
      </c>
      <c r="E1004" s="163" t="s">
        <v>3862</v>
      </c>
      <c r="F1004" s="593" t="s">
        <v>4675</v>
      </c>
      <c r="G1004" s="143"/>
      <c r="H1004" s="166">
        <v>42320000</v>
      </c>
      <c r="I1004" s="180" t="s">
        <v>2262</v>
      </c>
      <c r="J1004" s="169"/>
      <c r="K1004" s="169"/>
      <c r="L1004" s="169"/>
      <c r="M1004" s="146"/>
      <c r="N1004" s="184"/>
      <c r="O1004" s="169"/>
      <c r="P1004" s="146"/>
      <c r="Q1004" s="146">
        <f t="shared" si="22"/>
        <v>0</v>
      </c>
      <c r="R1004" s="182" t="s">
        <v>4741</v>
      </c>
      <c r="S1004" s="226"/>
      <c r="T1004" s="676" t="s">
        <v>4687</v>
      </c>
      <c r="U1004" s="170"/>
      <c r="V1004" s="170"/>
      <c r="W1004" s="170"/>
      <c r="X1004" s="117"/>
      <c r="Y1004" s="171"/>
      <c r="Z1004" s="171"/>
      <c r="AA1004" s="171"/>
      <c r="AB1004" s="171"/>
      <c r="AC1004" s="171"/>
      <c r="AD1004" s="171"/>
      <c r="AE1004" s="171"/>
      <c r="AF1004" s="171"/>
      <c r="AG1004" s="171"/>
      <c r="AH1004" s="171"/>
      <c r="AI1004" s="171"/>
    </row>
    <row r="1005" spans="1:35" s="172" customFormat="1" ht="23.25" hidden="1" customHeight="1" x14ac:dyDescent="0.2">
      <c r="A1005" s="167">
        <v>2</v>
      </c>
      <c r="B1005" s="647">
        <v>0</v>
      </c>
      <c r="C1005" s="647">
        <v>4</v>
      </c>
      <c r="D1005" s="647">
        <v>4</v>
      </c>
      <c r="E1005" s="163" t="s">
        <v>3862</v>
      </c>
      <c r="F1005" s="593" t="s">
        <v>4675</v>
      </c>
      <c r="G1005" s="143"/>
      <c r="H1005" s="166">
        <v>42320000</v>
      </c>
      <c r="I1005" s="180" t="s">
        <v>2263</v>
      </c>
      <c r="J1005" s="169"/>
      <c r="K1005" s="169"/>
      <c r="L1005" s="169"/>
      <c r="M1005" s="146"/>
      <c r="N1005" s="184"/>
      <c r="O1005" s="169"/>
      <c r="P1005" s="146"/>
      <c r="Q1005" s="146">
        <f t="shared" si="22"/>
        <v>0</v>
      </c>
      <c r="R1005" s="182" t="s">
        <v>4741</v>
      </c>
      <c r="S1005" s="226"/>
      <c r="T1005" s="676" t="s">
        <v>4687</v>
      </c>
      <c r="U1005" s="170"/>
      <c r="V1005" s="170"/>
      <c r="W1005" s="170"/>
      <c r="X1005" s="117"/>
      <c r="Y1005" s="171"/>
      <c r="Z1005" s="171"/>
      <c r="AA1005" s="171"/>
      <c r="AB1005" s="171"/>
      <c r="AC1005" s="171"/>
      <c r="AD1005" s="171"/>
      <c r="AE1005" s="171"/>
      <c r="AF1005" s="171"/>
      <c r="AG1005" s="171"/>
      <c r="AH1005" s="171"/>
      <c r="AI1005" s="171"/>
    </row>
    <row r="1006" spans="1:35" s="172" customFormat="1" ht="24" hidden="1" x14ac:dyDescent="0.2">
      <c r="A1006" s="167">
        <v>2</v>
      </c>
      <c r="B1006" s="647">
        <v>0</v>
      </c>
      <c r="C1006" s="647">
        <v>4</v>
      </c>
      <c r="D1006" s="647">
        <v>4</v>
      </c>
      <c r="E1006" s="163" t="s">
        <v>3862</v>
      </c>
      <c r="F1006" s="593" t="s">
        <v>4675</v>
      </c>
      <c r="G1006" s="143"/>
      <c r="H1006" s="166">
        <v>42320000</v>
      </c>
      <c r="I1006" s="180" t="s">
        <v>2264</v>
      </c>
      <c r="J1006" s="169"/>
      <c r="K1006" s="169"/>
      <c r="L1006" s="169"/>
      <c r="M1006" s="146"/>
      <c r="N1006" s="184"/>
      <c r="O1006" s="169"/>
      <c r="P1006" s="146"/>
      <c r="Q1006" s="146">
        <f t="shared" si="22"/>
        <v>0</v>
      </c>
      <c r="R1006" s="182" t="s">
        <v>4741</v>
      </c>
      <c r="S1006" s="226"/>
      <c r="T1006" s="676" t="s">
        <v>4687</v>
      </c>
      <c r="U1006" s="170"/>
      <c r="V1006" s="170"/>
      <c r="W1006" s="170"/>
      <c r="X1006" s="117"/>
      <c r="Y1006" s="171"/>
      <c r="Z1006" s="171"/>
      <c r="AA1006" s="171"/>
      <c r="AB1006" s="171"/>
      <c r="AC1006" s="171"/>
      <c r="AD1006" s="171"/>
      <c r="AE1006" s="171"/>
      <c r="AF1006" s="171"/>
      <c r="AG1006" s="171"/>
      <c r="AH1006" s="171"/>
      <c r="AI1006" s="171"/>
    </row>
    <row r="1007" spans="1:35" s="172" customFormat="1" ht="24" hidden="1" x14ac:dyDescent="0.2">
      <c r="A1007" s="167">
        <v>2</v>
      </c>
      <c r="B1007" s="647">
        <v>0</v>
      </c>
      <c r="C1007" s="647">
        <v>4</v>
      </c>
      <c r="D1007" s="647">
        <v>4</v>
      </c>
      <c r="E1007" s="163" t="s">
        <v>3862</v>
      </c>
      <c r="F1007" s="593" t="s">
        <v>4675</v>
      </c>
      <c r="G1007" s="143"/>
      <c r="H1007" s="166">
        <v>42320000</v>
      </c>
      <c r="I1007" s="180" t="s">
        <v>2265</v>
      </c>
      <c r="J1007" s="169"/>
      <c r="K1007" s="169"/>
      <c r="L1007" s="169"/>
      <c r="M1007" s="146"/>
      <c r="N1007" s="184"/>
      <c r="O1007" s="169"/>
      <c r="P1007" s="146"/>
      <c r="Q1007" s="146">
        <f t="shared" si="22"/>
        <v>0</v>
      </c>
      <c r="R1007" s="182" t="s">
        <v>4741</v>
      </c>
      <c r="S1007" s="226"/>
      <c r="T1007" s="676" t="s">
        <v>4687</v>
      </c>
      <c r="U1007" s="170"/>
      <c r="V1007" s="170"/>
      <c r="W1007" s="170"/>
      <c r="X1007" s="117"/>
      <c r="Y1007" s="171"/>
      <c r="Z1007" s="171"/>
      <c r="AA1007" s="171"/>
      <c r="AB1007" s="171"/>
      <c r="AC1007" s="171"/>
      <c r="AD1007" s="171"/>
      <c r="AE1007" s="171"/>
      <c r="AF1007" s="171"/>
      <c r="AG1007" s="171"/>
      <c r="AH1007" s="171"/>
      <c r="AI1007" s="171"/>
    </row>
    <row r="1008" spans="1:35" s="172" customFormat="1" ht="24" hidden="1" x14ac:dyDescent="0.2">
      <c r="A1008" s="167">
        <v>2</v>
      </c>
      <c r="B1008" s="647">
        <v>0</v>
      </c>
      <c r="C1008" s="647">
        <v>4</v>
      </c>
      <c r="D1008" s="647">
        <v>4</v>
      </c>
      <c r="E1008" s="163" t="s">
        <v>3862</v>
      </c>
      <c r="F1008" s="593" t="s">
        <v>4675</v>
      </c>
      <c r="G1008" s="143"/>
      <c r="H1008" s="166">
        <v>42320000</v>
      </c>
      <c r="I1008" s="180" t="s">
        <v>2266</v>
      </c>
      <c r="J1008" s="169"/>
      <c r="K1008" s="169"/>
      <c r="L1008" s="169"/>
      <c r="M1008" s="146"/>
      <c r="N1008" s="184"/>
      <c r="O1008" s="169"/>
      <c r="P1008" s="146"/>
      <c r="Q1008" s="146">
        <f t="shared" si="22"/>
        <v>0</v>
      </c>
      <c r="R1008" s="182" t="s">
        <v>4741</v>
      </c>
      <c r="S1008" s="226"/>
      <c r="T1008" s="676" t="s">
        <v>4687</v>
      </c>
      <c r="U1008" s="170"/>
      <c r="V1008" s="170"/>
      <c r="W1008" s="170"/>
      <c r="X1008" s="117"/>
      <c r="Y1008" s="171"/>
      <c r="Z1008" s="171"/>
      <c r="AA1008" s="171"/>
      <c r="AB1008" s="171"/>
      <c r="AC1008" s="171"/>
      <c r="AD1008" s="171"/>
      <c r="AE1008" s="171"/>
      <c r="AF1008" s="171"/>
      <c r="AG1008" s="171"/>
      <c r="AH1008" s="171"/>
      <c r="AI1008" s="171"/>
    </row>
    <row r="1009" spans="1:35" s="172" customFormat="1" ht="24" hidden="1" x14ac:dyDescent="0.2">
      <c r="A1009" s="167">
        <v>2</v>
      </c>
      <c r="B1009" s="647">
        <v>0</v>
      </c>
      <c r="C1009" s="647">
        <v>4</v>
      </c>
      <c r="D1009" s="647">
        <v>4</v>
      </c>
      <c r="E1009" s="163" t="s">
        <v>3862</v>
      </c>
      <c r="F1009" s="593" t="s">
        <v>4675</v>
      </c>
      <c r="G1009" s="143"/>
      <c r="H1009" s="166">
        <v>42320000</v>
      </c>
      <c r="I1009" s="180" t="s">
        <v>2267</v>
      </c>
      <c r="J1009" s="169"/>
      <c r="K1009" s="169"/>
      <c r="L1009" s="169"/>
      <c r="M1009" s="146"/>
      <c r="N1009" s="184"/>
      <c r="O1009" s="169"/>
      <c r="P1009" s="146"/>
      <c r="Q1009" s="146">
        <f t="shared" si="22"/>
        <v>0</v>
      </c>
      <c r="R1009" s="182" t="s">
        <v>4741</v>
      </c>
      <c r="S1009" s="226"/>
      <c r="T1009" s="676" t="s">
        <v>4687</v>
      </c>
      <c r="U1009" s="170"/>
      <c r="V1009" s="170"/>
      <c r="W1009" s="170"/>
      <c r="X1009" s="117"/>
      <c r="Y1009" s="171"/>
      <c r="Z1009" s="171"/>
      <c r="AA1009" s="171"/>
      <c r="AB1009" s="171"/>
      <c r="AC1009" s="171"/>
      <c r="AD1009" s="171"/>
      <c r="AE1009" s="171"/>
      <c r="AF1009" s="171"/>
      <c r="AG1009" s="171"/>
      <c r="AH1009" s="171"/>
      <c r="AI1009" s="171"/>
    </row>
    <row r="1010" spans="1:35" s="172" customFormat="1" ht="24" hidden="1" x14ac:dyDescent="0.2">
      <c r="A1010" s="167">
        <v>2</v>
      </c>
      <c r="B1010" s="647">
        <v>0</v>
      </c>
      <c r="C1010" s="647">
        <v>4</v>
      </c>
      <c r="D1010" s="647">
        <v>4</v>
      </c>
      <c r="E1010" s="163" t="s">
        <v>3862</v>
      </c>
      <c r="F1010" s="593" t="s">
        <v>4675</v>
      </c>
      <c r="G1010" s="143"/>
      <c r="H1010" s="166">
        <v>42320000</v>
      </c>
      <c r="I1010" s="180" t="s">
        <v>2268</v>
      </c>
      <c r="J1010" s="169"/>
      <c r="K1010" s="169"/>
      <c r="L1010" s="169"/>
      <c r="M1010" s="146"/>
      <c r="N1010" s="184"/>
      <c r="O1010" s="169"/>
      <c r="P1010" s="146"/>
      <c r="Q1010" s="146">
        <f t="shared" si="22"/>
        <v>0</v>
      </c>
      <c r="R1010" s="182" t="s">
        <v>4741</v>
      </c>
      <c r="S1010" s="226"/>
      <c r="T1010" s="676" t="s">
        <v>4687</v>
      </c>
      <c r="U1010" s="170"/>
      <c r="V1010" s="170"/>
      <c r="W1010" s="170"/>
      <c r="X1010" s="117"/>
      <c r="Y1010" s="171"/>
      <c r="Z1010" s="171"/>
      <c r="AA1010" s="171"/>
      <c r="AB1010" s="171"/>
      <c r="AC1010" s="171"/>
      <c r="AD1010" s="171"/>
      <c r="AE1010" s="171"/>
      <c r="AF1010" s="171"/>
      <c r="AG1010" s="171"/>
      <c r="AH1010" s="171"/>
      <c r="AI1010" s="171"/>
    </row>
    <row r="1011" spans="1:35" s="172" customFormat="1" ht="24" hidden="1" x14ac:dyDescent="0.2">
      <c r="A1011" s="167">
        <v>2</v>
      </c>
      <c r="B1011" s="647">
        <v>0</v>
      </c>
      <c r="C1011" s="647">
        <v>4</v>
      </c>
      <c r="D1011" s="647">
        <v>4</v>
      </c>
      <c r="E1011" s="163" t="s">
        <v>3862</v>
      </c>
      <c r="F1011" s="593" t="s">
        <v>4675</v>
      </c>
      <c r="G1011" s="143"/>
      <c r="H1011" s="166">
        <v>42320000</v>
      </c>
      <c r="I1011" s="180" t="s">
        <v>2269</v>
      </c>
      <c r="J1011" s="169"/>
      <c r="K1011" s="169"/>
      <c r="L1011" s="169"/>
      <c r="M1011" s="146"/>
      <c r="N1011" s="184"/>
      <c r="O1011" s="169"/>
      <c r="P1011" s="146"/>
      <c r="Q1011" s="146">
        <f t="shared" si="22"/>
        <v>0</v>
      </c>
      <c r="R1011" s="182" t="s">
        <v>4741</v>
      </c>
      <c r="S1011" s="226"/>
      <c r="T1011" s="676" t="s">
        <v>4687</v>
      </c>
      <c r="U1011" s="170"/>
      <c r="V1011" s="170"/>
      <c r="W1011" s="170"/>
      <c r="X1011" s="117"/>
      <c r="Y1011" s="171"/>
      <c r="Z1011" s="171"/>
      <c r="AA1011" s="171"/>
      <c r="AB1011" s="171"/>
      <c r="AC1011" s="171"/>
      <c r="AD1011" s="171"/>
      <c r="AE1011" s="171"/>
      <c r="AF1011" s="171"/>
      <c r="AG1011" s="171"/>
      <c r="AH1011" s="171"/>
      <c r="AI1011" s="171"/>
    </row>
    <row r="1012" spans="1:35" s="172" customFormat="1" ht="24" hidden="1" x14ac:dyDescent="0.2">
      <c r="A1012" s="167">
        <v>2</v>
      </c>
      <c r="B1012" s="647">
        <v>0</v>
      </c>
      <c r="C1012" s="647">
        <v>4</v>
      </c>
      <c r="D1012" s="647">
        <v>4</v>
      </c>
      <c r="E1012" s="163" t="s">
        <v>3862</v>
      </c>
      <c r="F1012" s="593" t="s">
        <v>4675</v>
      </c>
      <c r="G1012" s="143"/>
      <c r="H1012" s="166">
        <v>42320000</v>
      </c>
      <c r="I1012" s="180" t="s">
        <v>2270</v>
      </c>
      <c r="J1012" s="169"/>
      <c r="K1012" s="169"/>
      <c r="L1012" s="169"/>
      <c r="M1012" s="146"/>
      <c r="N1012" s="184"/>
      <c r="O1012" s="169"/>
      <c r="P1012" s="146"/>
      <c r="Q1012" s="146">
        <f t="shared" si="22"/>
        <v>0</v>
      </c>
      <c r="R1012" s="182" t="s">
        <v>4741</v>
      </c>
      <c r="S1012" s="226"/>
      <c r="T1012" s="676" t="s">
        <v>4687</v>
      </c>
      <c r="U1012" s="170"/>
      <c r="V1012" s="170"/>
      <c r="W1012" s="170"/>
      <c r="X1012" s="117"/>
      <c r="Y1012" s="171"/>
      <c r="Z1012" s="171"/>
      <c r="AA1012" s="171"/>
      <c r="AB1012" s="171"/>
      <c r="AC1012" s="171"/>
      <c r="AD1012" s="171"/>
      <c r="AE1012" s="171"/>
      <c r="AF1012" s="171"/>
      <c r="AG1012" s="171"/>
      <c r="AH1012" s="171"/>
      <c r="AI1012" s="171"/>
    </row>
    <row r="1013" spans="1:35" s="172" customFormat="1" ht="24" hidden="1" x14ac:dyDescent="0.2">
      <c r="A1013" s="167">
        <v>2</v>
      </c>
      <c r="B1013" s="647">
        <v>0</v>
      </c>
      <c r="C1013" s="647">
        <v>4</v>
      </c>
      <c r="D1013" s="647">
        <v>4</v>
      </c>
      <c r="E1013" s="163" t="s">
        <v>3862</v>
      </c>
      <c r="F1013" s="593" t="s">
        <v>4675</v>
      </c>
      <c r="G1013" s="143"/>
      <c r="H1013" s="166">
        <v>42320000</v>
      </c>
      <c r="I1013" s="180" t="s">
        <v>2271</v>
      </c>
      <c r="J1013" s="169"/>
      <c r="K1013" s="169"/>
      <c r="L1013" s="169"/>
      <c r="M1013" s="146"/>
      <c r="N1013" s="184"/>
      <c r="O1013" s="169"/>
      <c r="P1013" s="146"/>
      <c r="Q1013" s="146">
        <f t="shared" si="22"/>
        <v>0</v>
      </c>
      <c r="R1013" s="182" t="s">
        <v>4741</v>
      </c>
      <c r="S1013" s="226"/>
      <c r="T1013" s="676" t="s">
        <v>4687</v>
      </c>
      <c r="U1013" s="170"/>
      <c r="V1013" s="170"/>
      <c r="W1013" s="170"/>
      <c r="X1013" s="117"/>
      <c r="Y1013" s="171"/>
      <c r="Z1013" s="171"/>
      <c r="AA1013" s="171"/>
      <c r="AB1013" s="171"/>
      <c r="AC1013" s="171"/>
      <c r="AD1013" s="171"/>
      <c r="AE1013" s="171"/>
      <c r="AF1013" s="171"/>
      <c r="AG1013" s="171"/>
      <c r="AH1013" s="171"/>
      <c r="AI1013" s="171"/>
    </row>
    <row r="1014" spans="1:35" s="172" customFormat="1" ht="24" hidden="1" x14ac:dyDescent="0.2">
      <c r="A1014" s="167">
        <v>2</v>
      </c>
      <c r="B1014" s="647">
        <v>0</v>
      </c>
      <c r="C1014" s="647">
        <v>4</v>
      </c>
      <c r="D1014" s="647">
        <v>4</v>
      </c>
      <c r="E1014" s="163" t="s">
        <v>3862</v>
      </c>
      <c r="F1014" s="593" t="s">
        <v>4675</v>
      </c>
      <c r="G1014" s="143"/>
      <c r="H1014" s="166">
        <v>42320000</v>
      </c>
      <c r="I1014" s="180" t="s">
        <v>2272</v>
      </c>
      <c r="J1014" s="169"/>
      <c r="K1014" s="169"/>
      <c r="L1014" s="169"/>
      <c r="M1014" s="146"/>
      <c r="N1014" s="184"/>
      <c r="O1014" s="169"/>
      <c r="P1014" s="146"/>
      <c r="Q1014" s="146">
        <f t="shared" si="22"/>
        <v>0</v>
      </c>
      <c r="R1014" s="182" t="s">
        <v>4741</v>
      </c>
      <c r="S1014" s="226"/>
      <c r="T1014" s="676" t="s">
        <v>4687</v>
      </c>
      <c r="U1014" s="170"/>
      <c r="V1014" s="170"/>
      <c r="W1014" s="170"/>
      <c r="X1014" s="117"/>
      <c r="Y1014" s="171"/>
      <c r="Z1014" s="171"/>
      <c r="AA1014" s="171"/>
      <c r="AB1014" s="171"/>
      <c r="AC1014" s="171"/>
      <c r="AD1014" s="171"/>
      <c r="AE1014" s="171"/>
      <c r="AF1014" s="171"/>
      <c r="AG1014" s="171"/>
      <c r="AH1014" s="171"/>
      <c r="AI1014" s="171"/>
    </row>
    <row r="1015" spans="1:35" s="172" customFormat="1" ht="24" hidden="1" x14ac:dyDescent="0.2">
      <c r="A1015" s="167">
        <v>2</v>
      </c>
      <c r="B1015" s="647">
        <v>0</v>
      </c>
      <c r="C1015" s="647">
        <v>4</v>
      </c>
      <c r="D1015" s="647">
        <v>4</v>
      </c>
      <c r="E1015" s="163" t="s">
        <v>3862</v>
      </c>
      <c r="F1015" s="593" t="s">
        <v>4675</v>
      </c>
      <c r="G1015" s="143"/>
      <c r="H1015" s="166">
        <v>42320000</v>
      </c>
      <c r="I1015" s="180" t="s">
        <v>1507</v>
      </c>
      <c r="J1015" s="169"/>
      <c r="K1015" s="169"/>
      <c r="L1015" s="169"/>
      <c r="M1015" s="146"/>
      <c r="N1015" s="184"/>
      <c r="O1015" s="169"/>
      <c r="P1015" s="146"/>
      <c r="Q1015" s="146">
        <f t="shared" si="22"/>
        <v>0</v>
      </c>
      <c r="R1015" s="182" t="s">
        <v>4741</v>
      </c>
      <c r="S1015" s="226"/>
      <c r="T1015" s="676" t="s">
        <v>4687</v>
      </c>
      <c r="U1015" s="170"/>
      <c r="V1015" s="170"/>
      <c r="W1015" s="170"/>
      <c r="X1015" s="117"/>
      <c r="Y1015" s="171"/>
      <c r="Z1015" s="171"/>
      <c r="AA1015" s="171"/>
      <c r="AB1015" s="171"/>
      <c r="AC1015" s="171"/>
      <c r="AD1015" s="171"/>
      <c r="AE1015" s="171"/>
      <c r="AF1015" s="171"/>
      <c r="AG1015" s="171"/>
      <c r="AH1015" s="171"/>
      <c r="AI1015" s="171"/>
    </row>
    <row r="1016" spans="1:35" s="172" customFormat="1" ht="24" hidden="1" x14ac:dyDescent="0.2">
      <c r="A1016" s="167">
        <v>2</v>
      </c>
      <c r="B1016" s="647">
        <v>0</v>
      </c>
      <c r="C1016" s="647">
        <v>4</v>
      </c>
      <c r="D1016" s="647">
        <v>4</v>
      </c>
      <c r="E1016" s="163" t="s">
        <v>3862</v>
      </c>
      <c r="F1016" s="593" t="s">
        <v>4675</v>
      </c>
      <c r="G1016" s="143"/>
      <c r="H1016" s="166">
        <v>42320000</v>
      </c>
      <c r="I1016" s="180" t="s">
        <v>1508</v>
      </c>
      <c r="J1016" s="169"/>
      <c r="K1016" s="169"/>
      <c r="L1016" s="169"/>
      <c r="M1016" s="146"/>
      <c r="N1016" s="184"/>
      <c r="O1016" s="169"/>
      <c r="P1016" s="146"/>
      <c r="Q1016" s="146">
        <f t="shared" si="22"/>
        <v>0</v>
      </c>
      <c r="R1016" s="182" t="s">
        <v>4741</v>
      </c>
      <c r="S1016" s="226"/>
      <c r="T1016" s="676" t="s">
        <v>4687</v>
      </c>
      <c r="U1016" s="170"/>
      <c r="V1016" s="170"/>
      <c r="W1016" s="170"/>
      <c r="X1016" s="117"/>
      <c r="Y1016" s="171"/>
      <c r="Z1016" s="171"/>
      <c r="AA1016" s="171"/>
      <c r="AB1016" s="171"/>
      <c r="AC1016" s="171"/>
      <c r="AD1016" s="171"/>
      <c r="AE1016" s="171"/>
      <c r="AF1016" s="171"/>
      <c r="AG1016" s="171"/>
      <c r="AH1016" s="171"/>
      <c r="AI1016" s="171"/>
    </row>
    <row r="1017" spans="1:35" s="172" customFormat="1" ht="24" hidden="1" x14ac:dyDescent="0.2">
      <c r="A1017" s="167">
        <v>2</v>
      </c>
      <c r="B1017" s="647">
        <v>0</v>
      </c>
      <c r="C1017" s="647">
        <v>4</v>
      </c>
      <c r="D1017" s="647">
        <v>4</v>
      </c>
      <c r="E1017" s="163" t="s">
        <v>3862</v>
      </c>
      <c r="F1017" s="593" t="s">
        <v>4675</v>
      </c>
      <c r="G1017" s="143"/>
      <c r="H1017" s="166">
        <v>42320000</v>
      </c>
      <c r="I1017" s="180" t="s">
        <v>1509</v>
      </c>
      <c r="J1017" s="169"/>
      <c r="K1017" s="169"/>
      <c r="L1017" s="169"/>
      <c r="M1017" s="146"/>
      <c r="N1017" s="184"/>
      <c r="O1017" s="169"/>
      <c r="P1017" s="146"/>
      <c r="Q1017" s="146">
        <f t="shared" si="22"/>
        <v>0</v>
      </c>
      <c r="R1017" s="182" t="s">
        <v>4741</v>
      </c>
      <c r="S1017" s="226"/>
      <c r="T1017" s="676" t="s">
        <v>4687</v>
      </c>
      <c r="U1017" s="170"/>
      <c r="V1017" s="170"/>
      <c r="W1017" s="170"/>
      <c r="X1017" s="117"/>
      <c r="Y1017" s="171"/>
      <c r="Z1017" s="171"/>
      <c r="AA1017" s="171"/>
      <c r="AB1017" s="171"/>
      <c r="AC1017" s="171"/>
      <c r="AD1017" s="171"/>
      <c r="AE1017" s="171"/>
      <c r="AF1017" s="171"/>
      <c r="AG1017" s="171"/>
      <c r="AH1017" s="171"/>
      <c r="AI1017" s="171"/>
    </row>
    <row r="1018" spans="1:35" s="172" customFormat="1" ht="23.45" hidden="1" customHeight="1" x14ac:dyDescent="0.2">
      <c r="A1018" s="167">
        <v>2</v>
      </c>
      <c r="B1018" s="647">
        <v>0</v>
      </c>
      <c r="C1018" s="647">
        <v>4</v>
      </c>
      <c r="D1018" s="647">
        <v>4</v>
      </c>
      <c r="E1018" s="163" t="s">
        <v>3862</v>
      </c>
      <c r="F1018" s="593" t="s">
        <v>4675</v>
      </c>
      <c r="G1018" s="143"/>
      <c r="H1018" s="166">
        <v>42320000</v>
      </c>
      <c r="I1018" s="180" t="s">
        <v>1510</v>
      </c>
      <c r="J1018" s="169"/>
      <c r="K1018" s="169"/>
      <c r="L1018" s="169"/>
      <c r="M1018" s="146"/>
      <c r="N1018" s="184"/>
      <c r="O1018" s="169"/>
      <c r="P1018" s="146"/>
      <c r="Q1018" s="146">
        <f t="shared" si="22"/>
        <v>0</v>
      </c>
      <c r="R1018" s="182" t="s">
        <v>4741</v>
      </c>
      <c r="S1018" s="226"/>
      <c r="T1018" s="676" t="s">
        <v>4687</v>
      </c>
      <c r="U1018" s="170"/>
      <c r="V1018" s="170"/>
      <c r="W1018" s="170"/>
      <c r="X1018" s="117"/>
      <c r="Y1018" s="171"/>
      <c r="Z1018" s="171"/>
      <c r="AA1018" s="171"/>
      <c r="AB1018" s="171"/>
      <c r="AC1018" s="171"/>
      <c r="AD1018" s="171"/>
      <c r="AE1018" s="171"/>
      <c r="AF1018" s="171"/>
      <c r="AG1018" s="171"/>
      <c r="AH1018" s="171"/>
      <c r="AI1018" s="171"/>
    </row>
    <row r="1019" spans="1:35" s="172" customFormat="1" ht="19.899999999999999" hidden="1" customHeight="1" x14ac:dyDescent="0.2">
      <c r="A1019" s="167">
        <v>2</v>
      </c>
      <c r="B1019" s="647">
        <v>0</v>
      </c>
      <c r="C1019" s="647">
        <v>4</v>
      </c>
      <c r="D1019" s="647">
        <v>4</v>
      </c>
      <c r="E1019" s="163" t="s">
        <v>3862</v>
      </c>
      <c r="F1019" s="593" t="s">
        <v>4675</v>
      </c>
      <c r="G1019" s="143"/>
      <c r="H1019" s="166">
        <v>42320000</v>
      </c>
      <c r="I1019" s="180" t="s">
        <v>1511</v>
      </c>
      <c r="J1019" s="169"/>
      <c r="K1019" s="169"/>
      <c r="L1019" s="169"/>
      <c r="M1019" s="146"/>
      <c r="N1019" s="184"/>
      <c r="O1019" s="169"/>
      <c r="P1019" s="146"/>
      <c r="Q1019" s="146">
        <f t="shared" si="22"/>
        <v>0</v>
      </c>
      <c r="R1019" s="182" t="s">
        <v>4741</v>
      </c>
      <c r="S1019" s="226"/>
      <c r="T1019" s="676" t="s">
        <v>4687</v>
      </c>
      <c r="U1019" s="170"/>
      <c r="V1019" s="170"/>
      <c r="W1019" s="170"/>
      <c r="X1019" s="117"/>
      <c r="Y1019" s="171"/>
      <c r="Z1019" s="171"/>
      <c r="AA1019" s="171"/>
      <c r="AB1019" s="171"/>
      <c r="AC1019" s="171"/>
      <c r="AD1019" s="171"/>
      <c r="AE1019" s="171"/>
      <c r="AF1019" s="171"/>
      <c r="AG1019" s="171"/>
      <c r="AH1019" s="171"/>
      <c r="AI1019" s="171"/>
    </row>
    <row r="1020" spans="1:35" s="172" customFormat="1" ht="24" hidden="1" x14ac:dyDescent="0.2">
      <c r="A1020" s="167">
        <v>2</v>
      </c>
      <c r="B1020" s="647">
        <v>0</v>
      </c>
      <c r="C1020" s="647">
        <v>4</v>
      </c>
      <c r="D1020" s="647">
        <v>4</v>
      </c>
      <c r="E1020" s="163" t="s">
        <v>3862</v>
      </c>
      <c r="F1020" s="593" t="s">
        <v>4675</v>
      </c>
      <c r="G1020" s="143"/>
      <c r="H1020" s="166">
        <v>42320000</v>
      </c>
      <c r="I1020" s="180" t="s">
        <v>1512</v>
      </c>
      <c r="J1020" s="169"/>
      <c r="K1020" s="169"/>
      <c r="L1020" s="169"/>
      <c r="M1020" s="146"/>
      <c r="N1020" s="184"/>
      <c r="O1020" s="169"/>
      <c r="P1020" s="146"/>
      <c r="Q1020" s="146">
        <f t="shared" si="22"/>
        <v>0</v>
      </c>
      <c r="R1020" s="182" t="s">
        <v>4741</v>
      </c>
      <c r="S1020" s="226"/>
      <c r="T1020" s="676" t="s">
        <v>4687</v>
      </c>
      <c r="U1020" s="170"/>
      <c r="V1020" s="170"/>
      <c r="W1020" s="170"/>
      <c r="X1020" s="117"/>
      <c r="Y1020" s="171"/>
      <c r="Z1020" s="171"/>
      <c r="AA1020" s="171"/>
      <c r="AB1020" s="171"/>
      <c r="AC1020" s="171"/>
      <c r="AD1020" s="171"/>
      <c r="AE1020" s="171"/>
      <c r="AF1020" s="171"/>
      <c r="AG1020" s="171"/>
      <c r="AH1020" s="171"/>
      <c r="AI1020" s="171"/>
    </row>
    <row r="1021" spans="1:35" s="172" customFormat="1" ht="24" hidden="1" x14ac:dyDescent="0.2">
      <c r="A1021" s="167">
        <v>2</v>
      </c>
      <c r="B1021" s="647">
        <v>0</v>
      </c>
      <c r="C1021" s="647">
        <v>4</v>
      </c>
      <c r="D1021" s="647">
        <v>4</v>
      </c>
      <c r="E1021" s="163" t="s">
        <v>3862</v>
      </c>
      <c r="F1021" s="593" t="s">
        <v>4675</v>
      </c>
      <c r="G1021" s="143"/>
      <c r="H1021" s="166">
        <v>42320000</v>
      </c>
      <c r="I1021" s="180" t="s">
        <v>1513</v>
      </c>
      <c r="J1021" s="169"/>
      <c r="K1021" s="169"/>
      <c r="L1021" s="169"/>
      <c r="M1021" s="146"/>
      <c r="N1021" s="184"/>
      <c r="O1021" s="169"/>
      <c r="P1021" s="146"/>
      <c r="Q1021" s="146">
        <f t="shared" si="22"/>
        <v>0</v>
      </c>
      <c r="R1021" s="182" t="s">
        <v>4741</v>
      </c>
      <c r="S1021" s="226"/>
      <c r="T1021" s="676" t="s">
        <v>4687</v>
      </c>
      <c r="U1021" s="170"/>
      <c r="V1021" s="170"/>
      <c r="W1021" s="170"/>
      <c r="X1021" s="117"/>
      <c r="Y1021" s="171"/>
      <c r="Z1021" s="171"/>
      <c r="AA1021" s="171"/>
      <c r="AB1021" s="171"/>
      <c r="AC1021" s="171"/>
      <c r="AD1021" s="171"/>
      <c r="AE1021" s="171"/>
      <c r="AF1021" s="171"/>
      <c r="AG1021" s="171"/>
      <c r="AH1021" s="171"/>
      <c r="AI1021" s="171"/>
    </row>
    <row r="1022" spans="1:35" s="172" customFormat="1" ht="24" hidden="1" x14ac:dyDescent="0.2">
      <c r="A1022" s="167">
        <v>2</v>
      </c>
      <c r="B1022" s="647">
        <v>0</v>
      </c>
      <c r="C1022" s="647">
        <v>4</v>
      </c>
      <c r="D1022" s="647">
        <v>4</v>
      </c>
      <c r="E1022" s="163" t="s">
        <v>3862</v>
      </c>
      <c r="F1022" s="593" t="s">
        <v>4675</v>
      </c>
      <c r="G1022" s="143"/>
      <c r="H1022" s="166">
        <v>42296100</v>
      </c>
      <c r="I1022" s="180" t="s">
        <v>1514</v>
      </c>
      <c r="J1022" s="169"/>
      <c r="K1022" s="169"/>
      <c r="L1022" s="169"/>
      <c r="M1022" s="146"/>
      <c r="N1022" s="184"/>
      <c r="O1022" s="169"/>
      <c r="P1022" s="146"/>
      <c r="Q1022" s="146">
        <f t="shared" si="22"/>
        <v>0</v>
      </c>
      <c r="R1022" s="182" t="s">
        <v>4741</v>
      </c>
      <c r="S1022" s="226"/>
      <c r="T1022" s="676" t="s">
        <v>4687</v>
      </c>
      <c r="U1022" s="170"/>
      <c r="V1022" s="170"/>
      <c r="W1022" s="170"/>
      <c r="X1022" s="117"/>
      <c r="Y1022" s="171"/>
      <c r="Z1022" s="171"/>
      <c r="AA1022" s="171"/>
      <c r="AB1022" s="171"/>
      <c r="AC1022" s="171"/>
      <c r="AD1022" s="171"/>
      <c r="AE1022" s="171"/>
      <c r="AF1022" s="171"/>
      <c r="AG1022" s="171"/>
      <c r="AH1022" s="171"/>
      <c r="AI1022" s="171"/>
    </row>
    <row r="1023" spans="1:35" s="172" customFormat="1" ht="24" hidden="1" x14ac:dyDescent="0.2">
      <c r="A1023" s="167">
        <v>2</v>
      </c>
      <c r="B1023" s="647">
        <v>0</v>
      </c>
      <c r="C1023" s="647">
        <v>4</v>
      </c>
      <c r="D1023" s="647">
        <v>4</v>
      </c>
      <c r="E1023" s="163" t="s">
        <v>3862</v>
      </c>
      <c r="F1023" s="593" t="s">
        <v>4675</v>
      </c>
      <c r="G1023" s="143"/>
      <c r="H1023" s="166">
        <v>42296100</v>
      </c>
      <c r="I1023" s="180" t="s">
        <v>1515</v>
      </c>
      <c r="J1023" s="169"/>
      <c r="K1023" s="169"/>
      <c r="L1023" s="169"/>
      <c r="M1023" s="146"/>
      <c r="N1023" s="184"/>
      <c r="O1023" s="169"/>
      <c r="P1023" s="146"/>
      <c r="Q1023" s="146">
        <f t="shared" si="22"/>
        <v>0</v>
      </c>
      <c r="R1023" s="182" t="s">
        <v>4741</v>
      </c>
      <c r="S1023" s="226"/>
      <c r="T1023" s="676" t="s">
        <v>4687</v>
      </c>
      <c r="U1023" s="170"/>
      <c r="V1023" s="170"/>
      <c r="W1023" s="170"/>
      <c r="X1023" s="117"/>
      <c r="Y1023" s="171"/>
      <c r="Z1023" s="171"/>
      <c r="AA1023" s="171"/>
      <c r="AB1023" s="171"/>
      <c r="AC1023" s="171"/>
      <c r="AD1023" s="171"/>
      <c r="AE1023" s="171"/>
      <c r="AF1023" s="171"/>
      <c r="AG1023" s="171"/>
      <c r="AH1023" s="171"/>
      <c r="AI1023" s="171"/>
    </row>
    <row r="1024" spans="1:35" s="172" customFormat="1" ht="24" hidden="1" x14ac:dyDescent="0.2">
      <c r="A1024" s="167">
        <v>2</v>
      </c>
      <c r="B1024" s="647">
        <v>0</v>
      </c>
      <c r="C1024" s="647">
        <v>4</v>
      </c>
      <c r="D1024" s="647">
        <v>4</v>
      </c>
      <c r="E1024" s="163" t="s">
        <v>3862</v>
      </c>
      <c r="F1024" s="593" t="s">
        <v>4675</v>
      </c>
      <c r="G1024" s="143"/>
      <c r="H1024" s="166">
        <v>42141600</v>
      </c>
      <c r="I1024" s="180" t="s">
        <v>2619</v>
      </c>
      <c r="J1024" s="169"/>
      <c r="K1024" s="169"/>
      <c r="L1024" s="169"/>
      <c r="M1024" s="146"/>
      <c r="N1024" s="184"/>
      <c r="O1024" s="169"/>
      <c r="P1024" s="146"/>
      <c r="Q1024" s="146">
        <f t="shared" si="22"/>
        <v>0</v>
      </c>
      <c r="R1024" s="182" t="s">
        <v>4741</v>
      </c>
      <c r="S1024" s="226"/>
      <c r="T1024" s="676" t="s">
        <v>4687</v>
      </c>
      <c r="U1024" s="170"/>
      <c r="V1024" s="170"/>
      <c r="W1024" s="170"/>
      <c r="X1024" s="117"/>
      <c r="Y1024" s="171"/>
      <c r="Z1024" s="171"/>
      <c r="AA1024" s="171"/>
      <c r="AB1024" s="171"/>
      <c r="AC1024" s="171"/>
      <c r="AD1024" s="171"/>
      <c r="AE1024" s="171"/>
      <c r="AF1024" s="171"/>
      <c r="AG1024" s="171"/>
      <c r="AH1024" s="171"/>
      <c r="AI1024" s="171"/>
    </row>
    <row r="1025" spans="1:35" s="172" customFormat="1" ht="24" hidden="1" x14ac:dyDescent="0.2">
      <c r="A1025" s="167">
        <v>2</v>
      </c>
      <c r="B1025" s="647">
        <v>0</v>
      </c>
      <c r="C1025" s="647">
        <v>4</v>
      </c>
      <c r="D1025" s="647">
        <v>4</v>
      </c>
      <c r="E1025" s="163" t="s">
        <v>3862</v>
      </c>
      <c r="F1025" s="593" t="s">
        <v>4675</v>
      </c>
      <c r="G1025" s="143"/>
      <c r="H1025" s="166">
        <v>42141600</v>
      </c>
      <c r="I1025" s="180" t="s">
        <v>2620</v>
      </c>
      <c r="J1025" s="169"/>
      <c r="K1025" s="169"/>
      <c r="L1025" s="169"/>
      <c r="M1025" s="146"/>
      <c r="N1025" s="184"/>
      <c r="O1025" s="169"/>
      <c r="P1025" s="146"/>
      <c r="Q1025" s="146">
        <f t="shared" si="22"/>
        <v>0</v>
      </c>
      <c r="R1025" s="182" t="s">
        <v>4741</v>
      </c>
      <c r="S1025" s="226"/>
      <c r="T1025" s="676" t="s">
        <v>4687</v>
      </c>
      <c r="U1025" s="170"/>
      <c r="V1025" s="170"/>
      <c r="W1025" s="170"/>
      <c r="X1025" s="117"/>
      <c r="Y1025" s="171"/>
      <c r="Z1025" s="171"/>
      <c r="AA1025" s="171"/>
      <c r="AB1025" s="171"/>
      <c r="AC1025" s="171"/>
      <c r="AD1025" s="171"/>
      <c r="AE1025" s="171"/>
      <c r="AF1025" s="171"/>
      <c r="AG1025" s="171"/>
      <c r="AH1025" s="171"/>
      <c r="AI1025" s="171"/>
    </row>
    <row r="1026" spans="1:35" s="172" customFormat="1" ht="24" hidden="1" x14ac:dyDescent="0.2">
      <c r="A1026" s="167">
        <v>2</v>
      </c>
      <c r="B1026" s="647">
        <v>0</v>
      </c>
      <c r="C1026" s="647">
        <v>4</v>
      </c>
      <c r="D1026" s="647">
        <v>4</v>
      </c>
      <c r="E1026" s="163" t="s">
        <v>3862</v>
      </c>
      <c r="F1026" s="593" t="s">
        <v>4675</v>
      </c>
      <c r="G1026" s="143"/>
      <c r="H1026" s="166">
        <v>42320000</v>
      </c>
      <c r="I1026" s="180" t="s">
        <v>1744</v>
      </c>
      <c r="J1026" s="169"/>
      <c r="K1026" s="169"/>
      <c r="L1026" s="169"/>
      <c r="M1026" s="146"/>
      <c r="N1026" s="184"/>
      <c r="O1026" s="169"/>
      <c r="P1026" s="146"/>
      <c r="Q1026" s="146">
        <f t="shared" si="22"/>
        <v>0</v>
      </c>
      <c r="R1026" s="182" t="s">
        <v>4741</v>
      </c>
      <c r="S1026" s="226"/>
      <c r="T1026" s="676" t="s">
        <v>4687</v>
      </c>
      <c r="U1026" s="170"/>
      <c r="V1026" s="170"/>
      <c r="W1026" s="170"/>
      <c r="X1026" s="117"/>
      <c r="Y1026" s="171"/>
      <c r="Z1026" s="171"/>
      <c r="AA1026" s="171"/>
      <c r="AB1026" s="171"/>
      <c r="AC1026" s="171"/>
      <c r="AD1026" s="171"/>
      <c r="AE1026" s="171"/>
      <c r="AF1026" s="171"/>
      <c r="AG1026" s="171"/>
      <c r="AH1026" s="171"/>
      <c r="AI1026" s="171"/>
    </row>
    <row r="1027" spans="1:35" s="172" customFormat="1" ht="24" hidden="1" x14ac:dyDescent="0.2">
      <c r="A1027" s="167">
        <v>2</v>
      </c>
      <c r="B1027" s="647">
        <v>0</v>
      </c>
      <c r="C1027" s="647">
        <v>4</v>
      </c>
      <c r="D1027" s="647">
        <v>4</v>
      </c>
      <c r="E1027" s="163" t="s">
        <v>3862</v>
      </c>
      <c r="F1027" s="593" t="s">
        <v>4675</v>
      </c>
      <c r="G1027" s="143"/>
      <c r="H1027" s="166">
        <v>42320000</v>
      </c>
      <c r="I1027" s="180" t="s">
        <v>1745</v>
      </c>
      <c r="J1027" s="169"/>
      <c r="K1027" s="169"/>
      <c r="L1027" s="169"/>
      <c r="M1027" s="146"/>
      <c r="N1027" s="184"/>
      <c r="O1027" s="169"/>
      <c r="P1027" s="146"/>
      <c r="Q1027" s="146">
        <f t="shared" si="22"/>
        <v>0</v>
      </c>
      <c r="R1027" s="182" t="s">
        <v>4741</v>
      </c>
      <c r="S1027" s="226"/>
      <c r="T1027" s="676" t="s">
        <v>4687</v>
      </c>
      <c r="U1027" s="170"/>
      <c r="V1027" s="170"/>
      <c r="W1027" s="170"/>
      <c r="X1027" s="117"/>
      <c r="Y1027" s="171"/>
      <c r="Z1027" s="171"/>
      <c r="AA1027" s="171"/>
      <c r="AB1027" s="171"/>
      <c r="AC1027" s="171"/>
      <c r="AD1027" s="171"/>
      <c r="AE1027" s="171"/>
      <c r="AF1027" s="171"/>
      <c r="AG1027" s="171"/>
      <c r="AH1027" s="171"/>
      <c r="AI1027" s="171"/>
    </row>
    <row r="1028" spans="1:35" s="172" customFormat="1" ht="24" hidden="1" x14ac:dyDescent="0.2">
      <c r="A1028" s="167">
        <v>2</v>
      </c>
      <c r="B1028" s="647">
        <v>0</v>
      </c>
      <c r="C1028" s="647">
        <v>4</v>
      </c>
      <c r="D1028" s="647">
        <v>4</v>
      </c>
      <c r="E1028" s="163" t="s">
        <v>3862</v>
      </c>
      <c r="F1028" s="593" t="s">
        <v>4675</v>
      </c>
      <c r="G1028" s="143"/>
      <c r="H1028" s="166">
        <v>42320000</v>
      </c>
      <c r="I1028" s="180" t="s">
        <v>1746</v>
      </c>
      <c r="J1028" s="169"/>
      <c r="K1028" s="169"/>
      <c r="L1028" s="169"/>
      <c r="M1028" s="146"/>
      <c r="N1028" s="184"/>
      <c r="O1028" s="169"/>
      <c r="P1028" s="146"/>
      <c r="Q1028" s="146">
        <f t="shared" si="22"/>
        <v>0</v>
      </c>
      <c r="R1028" s="182" t="s">
        <v>4741</v>
      </c>
      <c r="S1028" s="226"/>
      <c r="T1028" s="676" t="s">
        <v>4687</v>
      </c>
      <c r="U1028" s="170"/>
      <c r="V1028" s="170"/>
      <c r="W1028" s="170"/>
      <c r="X1028" s="117"/>
      <c r="Y1028" s="171"/>
      <c r="Z1028" s="171"/>
      <c r="AA1028" s="171"/>
      <c r="AB1028" s="171"/>
      <c r="AC1028" s="171"/>
      <c r="AD1028" s="171"/>
      <c r="AE1028" s="171"/>
      <c r="AF1028" s="171"/>
      <c r="AG1028" s="171"/>
      <c r="AH1028" s="171"/>
      <c r="AI1028" s="171"/>
    </row>
    <row r="1029" spans="1:35" s="172" customFormat="1" ht="24" hidden="1" x14ac:dyDescent="0.2">
      <c r="A1029" s="167">
        <v>2</v>
      </c>
      <c r="B1029" s="647">
        <v>0</v>
      </c>
      <c r="C1029" s="647">
        <v>4</v>
      </c>
      <c r="D1029" s="647">
        <v>4</v>
      </c>
      <c r="E1029" s="163" t="s">
        <v>3862</v>
      </c>
      <c r="F1029" s="593" t="s">
        <v>4675</v>
      </c>
      <c r="G1029" s="143"/>
      <c r="H1029" s="166">
        <v>42320000</v>
      </c>
      <c r="I1029" s="180" t="s">
        <v>1747</v>
      </c>
      <c r="J1029" s="169"/>
      <c r="K1029" s="169"/>
      <c r="L1029" s="169"/>
      <c r="M1029" s="146"/>
      <c r="N1029" s="184"/>
      <c r="O1029" s="169"/>
      <c r="P1029" s="146"/>
      <c r="Q1029" s="146">
        <f t="shared" si="22"/>
        <v>0</v>
      </c>
      <c r="R1029" s="182" t="s">
        <v>4741</v>
      </c>
      <c r="S1029" s="226"/>
      <c r="T1029" s="676" t="s">
        <v>4687</v>
      </c>
      <c r="U1029" s="170"/>
      <c r="V1029" s="170"/>
      <c r="W1029" s="170"/>
      <c r="X1029" s="117"/>
      <c r="Y1029" s="171"/>
      <c r="Z1029" s="171"/>
      <c r="AA1029" s="171"/>
      <c r="AB1029" s="171"/>
      <c r="AC1029" s="171"/>
      <c r="AD1029" s="171"/>
      <c r="AE1029" s="171"/>
      <c r="AF1029" s="171"/>
      <c r="AG1029" s="171"/>
      <c r="AH1029" s="171"/>
      <c r="AI1029" s="171"/>
    </row>
    <row r="1030" spans="1:35" s="172" customFormat="1" ht="24" hidden="1" x14ac:dyDescent="0.2">
      <c r="A1030" s="167">
        <v>2</v>
      </c>
      <c r="B1030" s="647">
        <v>0</v>
      </c>
      <c r="C1030" s="647">
        <v>4</v>
      </c>
      <c r="D1030" s="647">
        <v>4</v>
      </c>
      <c r="E1030" s="163" t="s">
        <v>3862</v>
      </c>
      <c r="F1030" s="593" t="s">
        <v>4675</v>
      </c>
      <c r="G1030" s="143"/>
      <c r="H1030" s="166">
        <v>42320000</v>
      </c>
      <c r="I1030" s="180" t="s">
        <v>1748</v>
      </c>
      <c r="J1030" s="169"/>
      <c r="K1030" s="169"/>
      <c r="L1030" s="169"/>
      <c r="M1030" s="146"/>
      <c r="N1030" s="184"/>
      <c r="O1030" s="169"/>
      <c r="P1030" s="146"/>
      <c r="Q1030" s="146">
        <f t="shared" si="22"/>
        <v>0</v>
      </c>
      <c r="R1030" s="182" t="s">
        <v>4741</v>
      </c>
      <c r="S1030" s="226"/>
      <c r="T1030" s="676" t="s">
        <v>4687</v>
      </c>
      <c r="U1030" s="170"/>
      <c r="V1030" s="170"/>
      <c r="W1030" s="170"/>
      <c r="X1030" s="117"/>
      <c r="Y1030" s="171"/>
      <c r="Z1030" s="171"/>
      <c r="AA1030" s="171"/>
      <c r="AB1030" s="171"/>
      <c r="AC1030" s="171"/>
      <c r="AD1030" s="171"/>
      <c r="AE1030" s="171"/>
      <c r="AF1030" s="171"/>
      <c r="AG1030" s="171"/>
      <c r="AH1030" s="171"/>
      <c r="AI1030" s="171"/>
    </row>
    <row r="1031" spans="1:35" s="172" customFormat="1" ht="24" hidden="1" x14ac:dyDescent="0.2">
      <c r="A1031" s="167">
        <v>2</v>
      </c>
      <c r="B1031" s="647">
        <v>0</v>
      </c>
      <c r="C1031" s="647">
        <v>4</v>
      </c>
      <c r="D1031" s="647">
        <v>4</v>
      </c>
      <c r="E1031" s="163" t="s">
        <v>3862</v>
      </c>
      <c r="F1031" s="593" t="s">
        <v>4675</v>
      </c>
      <c r="G1031" s="143"/>
      <c r="H1031" s="166">
        <v>42320000</v>
      </c>
      <c r="I1031" s="180" t="s">
        <v>1749</v>
      </c>
      <c r="J1031" s="169"/>
      <c r="K1031" s="169"/>
      <c r="L1031" s="169"/>
      <c r="M1031" s="146"/>
      <c r="N1031" s="184"/>
      <c r="O1031" s="169"/>
      <c r="P1031" s="146"/>
      <c r="Q1031" s="146">
        <f t="shared" si="22"/>
        <v>0</v>
      </c>
      <c r="R1031" s="182" t="s">
        <v>4741</v>
      </c>
      <c r="S1031" s="226"/>
      <c r="T1031" s="676" t="s">
        <v>4687</v>
      </c>
      <c r="U1031" s="170"/>
      <c r="V1031" s="170"/>
      <c r="W1031" s="170"/>
      <c r="X1031" s="117"/>
      <c r="Y1031" s="171"/>
      <c r="Z1031" s="171"/>
      <c r="AA1031" s="171"/>
      <c r="AB1031" s="171"/>
      <c r="AC1031" s="171"/>
      <c r="AD1031" s="171"/>
      <c r="AE1031" s="171"/>
      <c r="AF1031" s="171"/>
      <c r="AG1031" s="171"/>
      <c r="AH1031" s="171"/>
      <c r="AI1031" s="171"/>
    </row>
    <row r="1032" spans="1:35" s="172" customFormat="1" ht="24" hidden="1" x14ac:dyDescent="0.2">
      <c r="A1032" s="167">
        <v>2</v>
      </c>
      <c r="B1032" s="647">
        <v>0</v>
      </c>
      <c r="C1032" s="647">
        <v>4</v>
      </c>
      <c r="D1032" s="647">
        <v>4</v>
      </c>
      <c r="E1032" s="163" t="s">
        <v>3862</v>
      </c>
      <c r="F1032" s="593" t="s">
        <v>4675</v>
      </c>
      <c r="G1032" s="143"/>
      <c r="H1032" s="166">
        <v>42311500</v>
      </c>
      <c r="I1032" s="180" t="s">
        <v>1193</v>
      </c>
      <c r="J1032" s="169"/>
      <c r="K1032" s="169"/>
      <c r="L1032" s="169"/>
      <c r="M1032" s="146"/>
      <c r="N1032" s="184"/>
      <c r="O1032" s="169"/>
      <c r="P1032" s="146"/>
      <c r="Q1032" s="146">
        <f t="shared" si="22"/>
        <v>0</v>
      </c>
      <c r="R1032" s="182" t="s">
        <v>4741</v>
      </c>
      <c r="S1032" s="226"/>
      <c r="T1032" s="676" t="s">
        <v>4687</v>
      </c>
      <c r="U1032" s="170"/>
      <c r="V1032" s="170"/>
      <c r="W1032" s="170"/>
      <c r="X1032" s="117"/>
      <c r="Y1032" s="171"/>
      <c r="Z1032" s="171"/>
      <c r="AA1032" s="171"/>
      <c r="AB1032" s="171"/>
      <c r="AC1032" s="171"/>
      <c r="AD1032" s="171"/>
      <c r="AE1032" s="171"/>
      <c r="AF1032" s="171"/>
      <c r="AG1032" s="171"/>
      <c r="AH1032" s="171"/>
      <c r="AI1032" s="171"/>
    </row>
    <row r="1033" spans="1:35" s="172" customFormat="1" ht="24" hidden="1" x14ac:dyDescent="0.2">
      <c r="A1033" s="167">
        <v>2</v>
      </c>
      <c r="B1033" s="647">
        <v>0</v>
      </c>
      <c r="C1033" s="647">
        <v>4</v>
      </c>
      <c r="D1033" s="647">
        <v>4</v>
      </c>
      <c r="E1033" s="163" t="s">
        <v>3862</v>
      </c>
      <c r="F1033" s="593" t="s">
        <v>4675</v>
      </c>
      <c r="G1033" s="143"/>
      <c r="H1033" s="166">
        <v>42311500</v>
      </c>
      <c r="I1033" s="180" t="s">
        <v>1194</v>
      </c>
      <c r="J1033" s="169"/>
      <c r="K1033" s="169"/>
      <c r="L1033" s="169"/>
      <c r="M1033" s="146"/>
      <c r="N1033" s="184"/>
      <c r="O1033" s="169"/>
      <c r="P1033" s="146"/>
      <c r="Q1033" s="146">
        <f t="shared" si="22"/>
        <v>0</v>
      </c>
      <c r="R1033" s="182" t="s">
        <v>4741</v>
      </c>
      <c r="S1033" s="226"/>
      <c r="T1033" s="676" t="s">
        <v>4687</v>
      </c>
      <c r="U1033" s="170"/>
      <c r="V1033" s="170"/>
      <c r="W1033" s="170"/>
      <c r="X1033" s="117"/>
      <c r="Y1033" s="171"/>
      <c r="Z1033" s="171"/>
      <c r="AA1033" s="171"/>
      <c r="AB1033" s="171"/>
      <c r="AC1033" s="171"/>
      <c r="AD1033" s="171"/>
      <c r="AE1033" s="171"/>
      <c r="AF1033" s="171"/>
      <c r="AG1033" s="171"/>
      <c r="AH1033" s="171"/>
      <c r="AI1033" s="171"/>
    </row>
    <row r="1034" spans="1:35" s="172" customFormat="1" ht="24" hidden="1" x14ac:dyDescent="0.2">
      <c r="A1034" s="167">
        <v>2</v>
      </c>
      <c r="B1034" s="647">
        <v>0</v>
      </c>
      <c r="C1034" s="647">
        <v>4</v>
      </c>
      <c r="D1034" s="647">
        <v>4</v>
      </c>
      <c r="E1034" s="163" t="s">
        <v>3862</v>
      </c>
      <c r="F1034" s="593" t="s">
        <v>4675</v>
      </c>
      <c r="G1034" s="143"/>
      <c r="H1034" s="166">
        <v>42221500</v>
      </c>
      <c r="I1034" s="180" t="s">
        <v>660</v>
      </c>
      <c r="J1034" s="169"/>
      <c r="K1034" s="169"/>
      <c r="L1034" s="169"/>
      <c r="M1034" s="146"/>
      <c r="N1034" s="184"/>
      <c r="O1034" s="169"/>
      <c r="P1034" s="146"/>
      <c r="Q1034" s="146">
        <f t="shared" si="22"/>
        <v>0</v>
      </c>
      <c r="R1034" s="182" t="s">
        <v>4741</v>
      </c>
      <c r="S1034" s="226"/>
      <c r="T1034" s="676" t="s">
        <v>4687</v>
      </c>
      <c r="U1034" s="170"/>
      <c r="V1034" s="170"/>
      <c r="W1034" s="170"/>
      <c r="X1034" s="117"/>
      <c r="Y1034" s="171"/>
      <c r="Z1034" s="171"/>
      <c r="AA1034" s="171"/>
      <c r="AB1034" s="171"/>
      <c r="AC1034" s="171"/>
      <c r="AD1034" s="171"/>
      <c r="AE1034" s="171"/>
      <c r="AF1034" s="171"/>
      <c r="AG1034" s="171"/>
      <c r="AH1034" s="171"/>
      <c r="AI1034" s="171"/>
    </row>
    <row r="1035" spans="1:35" s="172" customFormat="1" ht="24" hidden="1" x14ac:dyDescent="0.2">
      <c r="A1035" s="167">
        <v>2</v>
      </c>
      <c r="B1035" s="647">
        <v>0</v>
      </c>
      <c r="C1035" s="647">
        <v>4</v>
      </c>
      <c r="D1035" s="647">
        <v>4</v>
      </c>
      <c r="E1035" s="163" t="s">
        <v>3862</v>
      </c>
      <c r="F1035" s="593" t="s">
        <v>4675</v>
      </c>
      <c r="G1035" s="143"/>
      <c r="H1035" s="166">
        <v>42290000</v>
      </c>
      <c r="I1035" s="180" t="s">
        <v>1750</v>
      </c>
      <c r="J1035" s="169"/>
      <c r="K1035" s="169"/>
      <c r="L1035" s="169"/>
      <c r="M1035" s="146"/>
      <c r="N1035" s="184"/>
      <c r="O1035" s="169"/>
      <c r="P1035" s="146"/>
      <c r="Q1035" s="146">
        <f t="shared" si="22"/>
        <v>0</v>
      </c>
      <c r="R1035" s="182" t="s">
        <v>4741</v>
      </c>
      <c r="S1035" s="226"/>
      <c r="T1035" s="676" t="s">
        <v>4687</v>
      </c>
      <c r="U1035" s="170"/>
      <c r="V1035" s="170"/>
      <c r="W1035" s="170"/>
      <c r="X1035" s="117"/>
      <c r="Y1035" s="171"/>
      <c r="Z1035" s="171"/>
      <c r="AA1035" s="171"/>
      <c r="AB1035" s="171"/>
      <c r="AC1035" s="171"/>
      <c r="AD1035" s="171"/>
      <c r="AE1035" s="171"/>
      <c r="AF1035" s="171"/>
      <c r="AG1035" s="171"/>
      <c r="AH1035" s="171"/>
      <c r="AI1035" s="171"/>
    </row>
    <row r="1036" spans="1:35" s="172" customFormat="1" ht="24" hidden="1" x14ac:dyDescent="0.2">
      <c r="A1036" s="167">
        <v>2</v>
      </c>
      <c r="B1036" s="647">
        <v>0</v>
      </c>
      <c r="C1036" s="647">
        <v>4</v>
      </c>
      <c r="D1036" s="647">
        <v>4</v>
      </c>
      <c r="E1036" s="163" t="s">
        <v>3862</v>
      </c>
      <c r="F1036" s="593" t="s">
        <v>4675</v>
      </c>
      <c r="G1036" s="143"/>
      <c r="H1036" s="166"/>
      <c r="I1036" s="180" t="s">
        <v>2665</v>
      </c>
      <c r="J1036" s="169"/>
      <c r="K1036" s="169"/>
      <c r="L1036" s="169"/>
      <c r="M1036" s="146"/>
      <c r="N1036" s="184"/>
      <c r="O1036" s="169"/>
      <c r="P1036" s="146"/>
      <c r="Q1036" s="146">
        <f t="shared" si="22"/>
        <v>0</v>
      </c>
      <c r="R1036" s="182" t="s">
        <v>4741</v>
      </c>
      <c r="S1036" s="226"/>
      <c r="T1036" s="676" t="s">
        <v>4687</v>
      </c>
      <c r="U1036" s="170"/>
      <c r="V1036" s="170"/>
      <c r="W1036" s="170"/>
      <c r="X1036" s="117"/>
      <c r="Y1036" s="171"/>
      <c r="Z1036" s="171"/>
      <c r="AA1036" s="171"/>
      <c r="AB1036" s="171"/>
      <c r="AC1036" s="171"/>
      <c r="AD1036" s="171"/>
      <c r="AE1036" s="171"/>
      <c r="AF1036" s="171"/>
      <c r="AG1036" s="171"/>
      <c r="AH1036" s="171"/>
      <c r="AI1036" s="171"/>
    </row>
    <row r="1037" spans="1:35" s="172" customFormat="1" ht="24" hidden="1" x14ac:dyDescent="0.2">
      <c r="A1037" s="167">
        <v>2</v>
      </c>
      <c r="B1037" s="647">
        <v>0</v>
      </c>
      <c r="C1037" s="647">
        <v>4</v>
      </c>
      <c r="D1037" s="647">
        <v>4</v>
      </c>
      <c r="E1037" s="163" t="s">
        <v>3862</v>
      </c>
      <c r="F1037" s="593" t="s">
        <v>4675</v>
      </c>
      <c r="G1037" s="143"/>
      <c r="H1037" s="166">
        <v>42261500</v>
      </c>
      <c r="I1037" s="180" t="s">
        <v>1751</v>
      </c>
      <c r="J1037" s="169"/>
      <c r="K1037" s="169"/>
      <c r="L1037" s="169"/>
      <c r="M1037" s="146"/>
      <c r="N1037" s="184"/>
      <c r="O1037" s="169"/>
      <c r="P1037" s="146"/>
      <c r="Q1037" s="146">
        <f t="shared" si="22"/>
        <v>0</v>
      </c>
      <c r="R1037" s="182" t="s">
        <v>4741</v>
      </c>
      <c r="S1037" s="226"/>
      <c r="T1037" s="676" t="s">
        <v>4687</v>
      </c>
      <c r="U1037" s="170"/>
      <c r="V1037" s="170"/>
      <c r="W1037" s="170"/>
      <c r="X1037" s="117"/>
      <c r="Y1037" s="171"/>
      <c r="Z1037" s="171"/>
      <c r="AA1037" s="171"/>
      <c r="AB1037" s="171"/>
      <c r="AC1037" s="171"/>
      <c r="AD1037" s="171"/>
      <c r="AE1037" s="171"/>
      <c r="AF1037" s="171"/>
      <c r="AG1037" s="171"/>
      <c r="AH1037" s="171"/>
      <c r="AI1037" s="171"/>
    </row>
    <row r="1038" spans="1:35" s="172" customFormat="1" ht="24" hidden="1" x14ac:dyDescent="0.2">
      <c r="A1038" s="167">
        <v>2</v>
      </c>
      <c r="B1038" s="647">
        <v>0</v>
      </c>
      <c r="C1038" s="647">
        <v>4</v>
      </c>
      <c r="D1038" s="647">
        <v>4</v>
      </c>
      <c r="E1038" s="163" t="s">
        <v>3862</v>
      </c>
      <c r="F1038" s="593" t="s">
        <v>4675</v>
      </c>
      <c r="G1038" s="143"/>
      <c r="H1038" s="166">
        <v>42293500</v>
      </c>
      <c r="I1038" s="180" t="s">
        <v>1752</v>
      </c>
      <c r="J1038" s="169"/>
      <c r="K1038" s="169"/>
      <c r="L1038" s="169"/>
      <c r="M1038" s="146"/>
      <c r="N1038" s="184"/>
      <c r="O1038" s="169"/>
      <c r="P1038" s="146"/>
      <c r="Q1038" s="146">
        <f t="shared" si="22"/>
        <v>0</v>
      </c>
      <c r="R1038" s="182" t="s">
        <v>4741</v>
      </c>
      <c r="S1038" s="226"/>
      <c r="T1038" s="676" t="s">
        <v>4687</v>
      </c>
      <c r="U1038" s="170"/>
      <c r="V1038" s="170"/>
      <c r="W1038" s="170"/>
      <c r="X1038" s="117"/>
      <c r="Y1038" s="171"/>
      <c r="Z1038" s="171"/>
      <c r="AA1038" s="171"/>
      <c r="AB1038" s="171"/>
      <c r="AC1038" s="171"/>
      <c r="AD1038" s="171"/>
      <c r="AE1038" s="171"/>
      <c r="AF1038" s="171"/>
      <c r="AG1038" s="171"/>
      <c r="AH1038" s="171"/>
      <c r="AI1038" s="171"/>
    </row>
    <row r="1039" spans="1:35" s="172" customFormat="1" ht="24" hidden="1" x14ac:dyDescent="0.2">
      <c r="A1039" s="167">
        <v>2</v>
      </c>
      <c r="B1039" s="647">
        <v>0</v>
      </c>
      <c r="C1039" s="647">
        <v>4</v>
      </c>
      <c r="D1039" s="647">
        <v>4</v>
      </c>
      <c r="E1039" s="163" t="s">
        <v>3862</v>
      </c>
      <c r="F1039" s="593" t="s">
        <v>4675</v>
      </c>
      <c r="G1039" s="143"/>
      <c r="H1039" s="166">
        <v>12142104</v>
      </c>
      <c r="I1039" s="180" t="s">
        <v>2736</v>
      </c>
      <c r="J1039" s="169"/>
      <c r="K1039" s="169"/>
      <c r="L1039" s="169"/>
      <c r="M1039" s="146"/>
      <c r="N1039" s="184"/>
      <c r="O1039" s="169"/>
      <c r="P1039" s="146"/>
      <c r="Q1039" s="146">
        <f t="shared" si="22"/>
        <v>0</v>
      </c>
      <c r="R1039" s="182" t="s">
        <v>4741</v>
      </c>
      <c r="S1039" s="226"/>
      <c r="T1039" s="676" t="s">
        <v>4687</v>
      </c>
      <c r="U1039" s="170"/>
      <c r="V1039" s="170"/>
      <c r="W1039" s="170"/>
      <c r="X1039" s="117"/>
      <c r="Y1039" s="171"/>
      <c r="Z1039" s="171"/>
      <c r="AA1039" s="171"/>
      <c r="AB1039" s="171"/>
      <c r="AC1039" s="171"/>
      <c r="AD1039" s="171"/>
      <c r="AE1039" s="171"/>
      <c r="AF1039" s="171"/>
      <c r="AG1039" s="171"/>
      <c r="AH1039" s="171"/>
      <c r="AI1039" s="171"/>
    </row>
    <row r="1040" spans="1:35" s="172" customFormat="1" ht="24" hidden="1" x14ac:dyDescent="0.2">
      <c r="A1040" s="167">
        <v>2</v>
      </c>
      <c r="B1040" s="647">
        <v>0</v>
      </c>
      <c r="C1040" s="647">
        <v>4</v>
      </c>
      <c r="D1040" s="647">
        <v>4</v>
      </c>
      <c r="E1040" s="163" t="s">
        <v>3862</v>
      </c>
      <c r="F1040" s="593" t="s">
        <v>4675</v>
      </c>
      <c r="G1040" s="143"/>
      <c r="H1040" s="166">
        <v>42143103</v>
      </c>
      <c r="I1040" s="180" t="s">
        <v>1755</v>
      </c>
      <c r="J1040" s="169"/>
      <c r="K1040" s="169"/>
      <c r="L1040" s="169"/>
      <c r="M1040" s="146"/>
      <c r="N1040" s="184"/>
      <c r="O1040" s="169"/>
      <c r="P1040" s="146"/>
      <c r="Q1040" s="146">
        <f t="shared" si="22"/>
        <v>0</v>
      </c>
      <c r="R1040" s="182" t="s">
        <v>4741</v>
      </c>
      <c r="S1040" s="226"/>
      <c r="T1040" s="676" t="s">
        <v>4687</v>
      </c>
      <c r="U1040" s="170"/>
      <c r="V1040" s="170"/>
      <c r="W1040" s="170"/>
      <c r="X1040" s="117"/>
      <c r="Y1040" s="171"/>
      <c r="Z1040" s="171"/>
      <c r="AA1040" s="171"/>
      <c r="AB1040" s="171"/>
      <c r="AC1040" s="171"/>
      <c r="AD1040" s="171"/>
      <c r="AE1040" s="171"/>
      <c r="AF1040" s="171"/>
      <c r="AG1040" s="171"/>
      <c r="AH1040" s="171"/>
      <c r="AI1040" s="171"/>
    </row>
    <row r="1041" spans="1:35" s="172" customFormat="1" ht="24" hidden="1" x14ac:dyDescent="0.2">
      <c r="A1041" s="167">
        <v>2</v>
      </c>
      <c r="B1041" s="647">
        <v>0</v>
      </c>
      <c r="C1041" s="647">
        <v>4</v>
      </c>
      <c r="D1041" s="647">
        <v>4</v>
      </c>
      <c r="E1041" s="163" t="s">
        <v>3862</v>
      </c>
      <c r="F1041" s="593" t="s">
        <v>4675</v>
      </c>
      <c r="G1041" s="143"/>
      <c r="H1041" s="166">
        <v>42000000</v>
      </c>
      <c r="I1041" s="180" t="s">
        <v>1756</v>
      </c>
      <c r="J1041" s="169"/>
      <c r="K1041" s="169"/>
      <c r="L1041" s="169"/>
      <c r="M1041" s="146"/>
      <c r="N1041" s="184"/>
      <c r="O1041" s="169"/>
      <c r="P1041" s="146"/>
      <c r="Q1041" s="146">
        <f t="shared" si="22"/>
        <v>0</v>
      </c>
      <c r="R1041" s="182" t="s">
        <v>4741</v>
      </c>
      <c r="S1041" s="226"/>
      <c r="T1041" s="676" t="s">
        <v>4687</v>
      </c>
      <c r="U1041" s="170"/>
      <c r="V1041" s="170"/>
      <c r="W1041" s="170"/>
      <c r="X1041" s="117"/>
      <c r="Y1041" s="171"/>
      <c r="Z1041" s="171"/>
      <c r="AA1041" s="171"/>
      <c r="AB1041" s="171"/>
      <c r="AC1041" s="171"/>
      <c r="AD1041" s="171"/>
      <c r="AE1041" s="171"/>
      <c r="AF1041" s="171"/>
      <c r="AG1041" s="171"/>
      <c r="AH1041" s="171"/>
      <c r="AI1041" s="171"/>
    </row>
    <row r="1042" spans="1:35" s="172" customFormat="1" ht="24" hidden="1" x14ac:dyDescent="0.2">
      <c r="A1042" s="167">
        <v>2</v>
      </c>
      <c r="B1042" s="647">
        <v>0</v>
      </c>
      <c r="C1042" s="647">
        <v>4</v>
      </c>
      <c r="D1042" s="647">
        <v>4</v>
      </c>
      <c r="E1042" s="163" t="s">
        <v>3862</v>
      </c>
      <c r="F1042" s="593" t="s">
        <v>4675</v>
      </c>
      <c r="G1042" s="143"/>
      <c r="H1042" s="166">
        <v>42000000</v>
      </c>
      <c r="I1042" s="180" t="s">
        <v>1757</v>
      </c>
      <c r="J1042" s="169"/>
      <c r="K1042" s="169"/>
      <c r="L1042" s="169"/>
      <c r="M1042" s="146"/>
      <c r="N1042" s="184"/>
      <c r="O1042" s="169"/>
      <c r="P1042" s="146"/>
      <c r="Q1042" s="146">
        <f t="shared" si="22"/>
        <v>0</v>
      </c>
      <c r="R1042" s="182" t="s">
        <v>4741</v>
      </c>
      <c r="S1042" s="226"/>
      <c r="T1042" s="676" t="s">
        <v>4687</v>
      </c>
      <c r="U1042" s="170"/>
      <c r="V1042" s="170"/>
      <c r="W1042" s="170"/>
      <c r="X1042" s="117"/>
      <c r="Y1042" s="171"/>
      <c r="Z1042" s="171"/>
      <c r="AA1042" s="171"/>
      <c r="AB1042" s="171"/>
      <c r="AC1042" s="171"/>
      <c r="AD1042" s="171"/>
      <c r="AE1042" s="171"/>
      <c r="AF1042" s="171"/>
      <c r="AG1042" s="171"/>
      <c r="AH1042" s="171"/>
      <c r="AI1042" s="171"/>
    </row>
    <row r="1043" spans="1:35" s="172" customFormat="1" ht="24" hidden="1" x14ac:dyDescent="0.2">
      <c r="A1043" s="167">
        <v>2</v>
      </c>
      <c r="B1043" s="647">
        <v>0</v>
      </c>
      <c r="C1043" s="647">
        <v>4</v>
      </c>
      <c r="D1043" s="647">
        <v>4</v>
      </c>
      <c r="E1043" s="163" t="s">
        <v>3862</v>
      </c>
      <c r="F1043" s="593" t="s">
        <v>4675</v>
      </c>
      <c r="G1043" s="143"/>
      <c r="H1043" s="166">
        <v>42000000</v>
      </c>
      <c r="I1043" s="180" t="s">
        <v>2737</v>
      </c>
      <c r="J1043" s="169"/>
      <c r="K1043" s="169"/>
      <c r="L1043" s="169"/>
      <c r="M1043" s="146"/>
      <c r="N1043" s="184"/>
      <c r="O1043" s="169"/>
      <c r="P1043" s="146"/>
      <c r="Q1043" s="146">
        <f t="shared" si="22"/>
        <v>0</v>
      </c>
      <c r="R1043" s="182" t="s">
        <v>4741</v>
      </c>
      <c r="S1043" s="226"/>
      <c r="T1043" s="676" t="s">
        <v>4687</v>
      </c>
      <c r="U1043" s="170"/>
      <c r="V1043" s="170"/>
      <c r="W1043" s="170"/>
      <c r="X1043" s="117"/>
      <c r="Y1043" s="171"/>
      <c r="Z1043" s="171"/>
      <c r="AA1043" s="171"/>
      <c r="AB1043" s="171"/>
      <c r="AC1043" s="171"/>
      <c r="AD1043" s="171"/>
      <c r="AE1043" s="171"/>
      <c r="AF1043" s="171"/>
      <c r="AG1043" s="171"/>
      <c r="AH1043" s="171"/>
      <c r="AI1043" s="171"/>
    </row>
    <row r="1044" spans="1:35" s="172" customFormat="1" ht="24" hidden="1" x14ac:dyDescent="0.2">
      <c r="A1044" s="167">
        <v>2</v>
      </c>
      <c r="B1044" s="647">
        <v>0</v>
      </c>
      <c r="C1044" s="647">
        <v>4</v>
      </c>
      <c r="D1044" s="647">
        <v>4</v>
      </c>
      <c r="E1044" s="163" t="s">
        <v>3862</v>
      </c>
      <c r="F1044" s="593" t="s">
        <v>4675</v>
      </c>
      <c r="G1044" s="143"/>
      <c r="H1044" s="166">
        <v>42000000</v>
      </c>
      <c r="I1044" s="180" t="s">
        <v>1758</v>
      </c>
      <c r="J1044" s="169"/>
      <c r="K1044" s="169"/>
      <c r="L1044" s="169"/>
      <c r="M1044" s="146"/>
      <c r="N1044" s="184"/>
      <c r="O1044" s="169"/>
      <c r="P1044" s="146"/>
      <c r="Q1044" s="146">
        <f t="shared" si="22"/>
        <v>0</v>
      </c>
      <c r="R1044" s="182" t="s">
        <v>4741</v>
      </c>
      <c r="S1044" s="226"/>
      <c r="T1044" s="676" t="s">
        <v>4687</v>
      </c>
      <c r="U1044" s="170"/>
      <c r="V1044" s="170"/>
      <c r="W1044" s="170"/>
      <c r="X1044" s="117"/>
      <c r="Y1044" s="171"/>
      <c r="Z1044" s="171"/>
      <c r="AA1044" s="171"/>
      <c r="AB1044" s="171"/>
      <c r="AC1044" s="171"/>
      <c r="AD1044" s="171"/>
      <c r="AE1044" s="171"/>
      <c r="AF1044" s="171"/>
      <c r="AG1044" s="171"/>
      <c r="AH1044" s="171"/>
      <c r="AI1044" s="171"/>
    </row>
    <row r="1045" spans="1:35" s="172" customFormat="1" ht="24" hidden="1" x14ac:dyDescent="0.2">
      <c r="A1045" s="167">
        <v>2</v>
      </c>
      <c r="B1045" s="647">
        <v>0</v>
      </c>
      <c r="C1045" s="647">
        <v>4</v>
      </c>
      <c r="D1045" s="647">
        <v>4</v>
      </c>
      <c r="E1045" s="163" t="s">
        <v>3862</v>
      </c>
      <c r="F1045" s="593" t="s">
        <v>4675</v>
      </c>
      <c r="G1045" s="143"/>
      <c r="H1045" s="166">
        <v>39121436</v>
      </c>
      <c r="I1045" s="180" t="s">
        <v>661</v>
      </c>
      <c r="J1045" s="169"/>
      <c r="K1045" s="169"/>
      <c r="L1045" s="169"/>
      <c r="M1045" s="146"/>
      <c r="N1045" s="184"/>
      <c r="O1045" s="169"/>
      <c r="P1045" s="146"/>
      <c r="Q1045" s="146">
        <f t="shared" si="22"/>
        <v>0</v>
      </c>
      <c r="R1045" s="182" t="s">
        <v>4741</v>
      </c>
      <c r="S1045" s="226"/>
      <c r="T1045" s="676" t="s">
        <v>4687</v>
      </c>
      <c r="U1045" s="170"/>
      <c r="V1045" s="170"/>
      <c r="W1045" s="170"/>
      <c r="X1045" s="117"/>
      <c r="Y1045" s="171"/>
      <c r="Z1045" s="171"/>
      <c r="AA1045" s="171"/>
      <c r="AB1045" s="171"/>
      <c r="AC1045" s="171"/>
      <c r="AD1045" s="171"/>
      <c r="AE1045" s="171"/>
      <c r="AF1045" s="171"/>
      <c r="AG1045" s="171"/>
      <c r="AH1045" s="171"/>
      <c r="AI1045" s="171"/>
    </row>
    <row r="1046" spans="1:35" s="172" customFormat="1" ht="24" hidden="1" x14ac:dyDescent="0.2">
      <c r="A1046" s="167">
        <v>2</v>
      </c>
      <c r="B1046" s="647">
        <v>0</v>
      </c>
      <c r="C1046" s="647">
        <v>4</v>
      </c>
      <c r="D1046" s="647">
        <v>4</v>
      </c>
      <c r="E1046" s="163" t="s">
        <v>3862</v>
      </c>
      <c r="F1046" s="593" t="s">
        <v>4675</v>
      </c>
      <c r="G1046" s="143"/>
      <c r="H1046" s="166">
        <v>39121436</v>
      </c>
      <c r="I1046" s="180" t="s">
        <v>1759</v>
      </c>
      <c r="J1046" s="169"/>
      <c r="K1046" s="169"/>
      <c r="L1046" s="169"/>
      <c r="M1046" s="146"/>
      <c r="N1046" s="184"/>
      <c r="O1046" s="169"/>
      <c r="P1046" s="146"/>
      <c r="Q1046" s="146">
        <f t="shared" ref="Q1046:Q1110" si="23">+P1046</f>
        <v>0</v>
      </c>
      <c r="R1046" s="182" t="s">
        <v>4741</v>
      </c>
      <c r="S1046" s="226"/>
      <c r="T1046" s="676" t="s">
        <v>4687</v>
      </c>
      <c r="U1046" s="170"/>
      <c r="V1046" s="170"/>
      <c r="W1046" s="170"/>
      <c r="X1046" s="117"/>
      <c r="Y1046" s="171"/>
      <c r="Z1046" s="171"/>
      <c r="AA1046" s="171"/>
      <c r="AB1046" s="171"/>
      <c r="AC1046" s="171"/>
      <c r="AD1046" s="171"/>
      <c r="AE1046" s="171"/>
      <c r="AF1046" s="171"/>
      <c r="AG1046" s="171"/>
      <c r="AH1046" s="171"/>
      <c r="AI1046" s="171"/>
    </row>
    <row r="1047" spans="1:35" s="172" customFormat="1" ht="31.5" hidden="1" x14ac:dyDescent="0.2">
      <c r="A1047" s="167">
        <v>2</v>
      </c>
      <c r="B1047" s="647">
        <v>0</v>
      </c>
      <c r="C1047" s="647">
        <v>4</v>
      </c>
      <c r="D1047" s="647">
        <v>4</v>
      </c>
      <c r="E1047" s="163" t="s">
        <v>3862</v>
      </c>
      <c r="F1047" s="593" t="s">
        <v>4675</v>
      </c>
      <c r="G1047" s="143"/>
      <c r="H1047" s="166">
        <v>39121436</v>
      </c>
      <c r="I1047" s="180" t="s">
        <v>2738</v>
      </c>
      <c r="J1047" s="169"/>
      <c r="K1047" s="169"/>
      <c r="L1047" s="169"/>
      <c r="M1047" s="146"/>
      <c r="N1047" s="184"/>
      <c r="O1047" s="169"/>
      <c r="P1047" s="146"/>
      <c r="Q1047" s="146">
        <f t="shared" si="23"/>
        <v>0</v>
      </c>
      <c r="R1047" s="182" t="s">
        <v>4741</v>
      </c>
      <c r="S1047" s="226"/>
      <c r="T1047" s="676" t="s">
        <v>4687</v>
      </c>
      <c r="U1047" s="170"/>
      <c r="V1047" s="170"/>
      <c r="W1047" s="170"/>
      <c r="X1047" s="117"/>
      <c r="Y1047" s="171"/>
      <c r="Z1047" s="171"/>
      <c r="AA1047" s="171"/>
      <c r="AB1047" s="171"/>
      <c r="AC1047" s="171"/>
      <c r="AD1047" s="171"/>
      <c r="AE1047" s="171"/>
      <c r="AF1047" s="171"/>
      <c r="AG1047" s="171"/>
      <c r="AH1047" s="171"/>
      <c r="AI1047" s="171"/>
    </row>
    <row r="1048" spans="1:35" s="172" customFormat="1" ht="24" hidden="1" x14ac:dyDescent="0.2">
      <c r="A1048" s="167">
        <v>2</v>
      </c>
      <c r="B1048" s="647">
        <v>0</v>
      </c>
      <c r="C1048" s="647">
        <v>4</v>
      </c>
      <c r="D1048" s="647">
        <v>4</v>
      </c>
      <c r="E1048" s="163" t="s">
        <v>3862</v>
      </c>
      <c r="F1048" s="593" t="s">
        <v>4675</v>
      </c>
      <c r="G1048" s="143"/>
      <c r="H1048" s="166">
        <v>39121436</v>
      </c>
      <c r="I1048" s="180" t="s">
        <v>1760</v>
      </c>
      <c r="J1048" s="169"/>
      <c r="K1048" s="169"/>
      <c r="L1048" s="169"/>
      <c r="M1048" s="146"/>
      <c r="N1048" s="184"/>
      <c r="O1048" s="169"/>
      <c r="P1048" s="146"/>
      <c r="Q1048" s="146">
        <f t="shared" si="23"/>
        <v>0</v>
      </c>
      <c r="R1048" s="182" t="s">
        <v>4741</v>
      </c>
      <c r="S1048" s="226"/>
      <c r="T1048" s="676" t="s">
        <v>4687</v>
      </c>
      <c r="U1048" s="170"/>
      <c r="V1048" s="170"/>
      <c r="W1048" s="170"/>
      <c r="X1048" s="117"/>
      <c r="Y1048" s="171"/>
      <c r="Z1048" s="171"/>
      <c r="AA1048" s="171"/>
      <c r="AB1048" s="171"/>
      <c r="AC1048" s="171"/>
      <c r="AD1048" s="171"/>
      <c r="AE1048" s="171"/>
      <c r="AF1048" s="171"/>
      <c r="AG1048" s="171"/>
      <c r="AH1048" s="171"/>
      <c r="AI1048" s="171"/>
    </row>
    <row r="1049" spans="1:35" s="172" customFormat="1" ht="24" hidden="1" x14ac:dyDescent="0.2">
      <c r="A1049" s="167">
        <v>2</v>
      </c>
      <c r="B1049" s="647">
        <v>0</v>
      </c>
      <c r="C1049" s="647">
        <v>4</v>
      </c>
      <c r="D1049" s="647">
        <v>4</v>
      </c>
      <c r="E1049" s="163" t="s">
        <v>3862</v>
      </c>
      <c r="F1049" s="593" t="s">
        <v>4675</v>
      </c>
      <c r="G1049" s="143"/>
      <c r="H1049" s="166">
        <v>39121436</v>
      </c>
      <c r="I1049" s="180" t="s">
        <v>1626</v>
      </c>
      <c r="J1049" s="169"/>
      <c r="K1049" s="169"/>
      <c r="L1049" s="169"/>
      <c r="M1049" s="146"/>
      <c r="N1049" s="184"/>
      <c r="O1049" s="169"/>
      <c r="P1049" s="146"/>
      <c r="Q1049" s="146">
        <f t="shared" si="23"/>
        <v>0</v>
      </c>
      <c r="R1049" s="182" t="s">
        <v>4741</v>
      </c>
      <c r="S1049" s="226"/>
      <c r="T1049" s="676" t="s">
        <v>4687</v>
      </c>
      <c r="U1049" s="170"/>
      <c r="V1049" s="170"/>
      <c r="W1049" s="170"/>
      <c r="X1049" s="117"/>
      <c r="Y1049" s="171"/>
      <c r="Z1049" s="171"/>
      <c r="AA1049" s="171"/>
      <c r="AB1049" s="171"/>
      <c r="AC1049" s="171"/>
      <c r="AD1049" s="171"/>
      <c r="AE1049" s="171"/>
      <c r="AF1049" s="171"/>
      <c r="AG1049" s="171"/>
      <c r="AH1049" s="171"/>
      <c r="AI1049" s="171"/>
    </row>
    <row r="1050" spans="1:35" s="172" customFormat="1" ht="24" hidden="1" x14ac:dyDescent="0.2">
      <c r="A1050" s="167">
        <v>2</v>
      </c>
      <c r="B1050" s="647">
        <v>0</v>
      </c>
      <c r="C1050" s="647">
        <v>4</v>
      </c>
      <c r="D1050" s="647">
        <v>4</v>
      </c>
      <c r="E1050" s="163" t="s">
        <v>3862</v>
      </c>
      <c r="F1050" s="593" t="s">
        <v>4675</v>
      </c>
      <c r="G1050" s="143"/>
      <c r="H1050" s="166">
        <v>39121436</v>
      </c>
      <c r="I1050" s="180" t="s">
        <v>1627</v>
      </c>
      <c r="J1050" s="169"/>
      <c r="K1050" s="169"/>
      <c r="L1050" s="169"/>
      <c r="M1050" s="146"/>
      <c r="N1050" s="184"/>
      <c r="O1050" s="169"/>
      <c r="P1050" s="146"/>
      <c r="Q1050" s="146">
        <f t="shared" si="23"/>
        <v>0</v>
      </c>
      <c r="R1050" s="182" t="s">
        <v>4741</v>
      </c>
      <c r="S1050" s="226"/>
      <c r="T1050" s="676" t="s">
        <v>4687</v>
      </c>
      <c r="U1050" s="170"/>
      <c r="V1050" s="170"/>
      <c r="W1050" s="170"/>
      <c r="X1050" s="117"/>
      <c r="Y1050" s="171"/>
      <c r="Z1050" s="171"/>
      <c r="AA1050" s="171"/>
      <c r="AB1050" s="171"/>
      <c r="AC1050" s="171"/>
      <c r="AD1050" s="171"/>
      <c r="AE1050" s="171"/>
      <c r="AF1050" s="171"/>
      <c r="AG1050" s="171"/>
      <c r="AH1050" s="171"/>
      <c r="AI1050" s="171"/>
    </row>
    <row r="1051" spans="1:35" s="172" customFormat="1" ht="24" hidden="1" x14ac:dyDescent="0.2">
      <c r="A1051" s="167">
        <v>2</v>
      </c>
      <c r="B1051" s="647">
        <v>0</v>
      </c>
      <c r="C1051" s="647">
        <v>4</v>
      </c>
      <c r="D1051" s="647">
        <v>4</v>
      </c>
      <c r="E1051" s="163" t="s">
        <v>3862</v>
      </c>
      <c r="F1051" s="593" t="s">
        <v>4675</v>
      </c>
      <c r="G1051" s="143"/>
      <c r="H1051" s="166">
        <v>39121436</v>
      </c>
      <c r="I1051" s="180" t="s">
        <v>930</v>
      </c>
      <c r="J1051" s="169"/>
      <c r="K1051" s="169"/>
      <c r="L1051" s="169"/>
      <c r="M1051" s="146"/>
      <c r="N1051" s="184"/>
      <c r="O1051" s="169"/>
      <c r="P1051" s="146"/>
      <c r="Q1051" s="146">
        <f t="shared" si="23"/>
        <v>0</v>
      </c>
      <c r="R1051" s="182" t="s">
        <v>4741</v>
      </c>
      <c r="S1051" s="226"/>
      <c r="T1051" s="676" t="s">
        <v>4687</v>
      </c>
      <c r="U1051" s="170"/>
      <c r="V1051" s="170"/>
      <c r="W1051" s="170"/>
      <c r="X1051" s="117"/>
      <c r="Y1051" s="171"/>
      <c r="Z1051" s="171"/>
      <c r="AA1051" s="171"/>
      <c r="AB1051" s="171"/>
      <c r="AC1051" s="171"/>
      <c r="AD1051" s="171"/>
      <c r="AE1051" s="171"/>
      <c r="AF1051" s="171"/>
      <c r="AG1051" s="171"/>
      <c r="AH1051" s="171"/>
      <c r="AI1051" s="171"/>
    </row>
    <row r="1052" spans="1:35" s="172" customFormat="1" ht="24" hidden="1" x14ac:dyDescent="0.2">
      <c r="A1052" s="167">
        <v>2</v>
      </c>
      <c r="B1052" s="647">
        <v>0</v>
      </c>
      <c r="C1052" s="647">
        <v>4</v>
      </c>
      <c r="D1052" s="647">
        <v>4</v>
      </c>
      <c r="E1052" s="163" t="s">
        <v>3862</v>
      </c>
      <c r="F1052" s="593" t="s">
        <v>4675</v>
      </c>
      <c r="G1052" s="143"/>
      <c r="H1052" s="166">
        <v>39121436</v>
      </c>
      <c r="I1052" s="180" t="s">
        <v>931</v>
      </c>
      <c r="J1052" s="169"/>
      <c r="K1052" s="169"/>
      <c r="L1052" s="169"/>
      <c r="M1052" s="146"/>
      <c r="N1052" s="184"/>
      <c r="O1052" s="169"/>
      <c r="P1052" s="146"/>
      <c r="Q1052" s="146">
        <f t="shared" si="23"/>
        <v>0</v>
      </c>
      <c r="R1052" s="182" t="s">
        <v>4741</v>
      </c>
      <c r="S1052" s="226"/>
      <c r="T1052" s="676" t="s">
        <v>4687</v>
      </c>
      <c r="U1052" s="170"/>
      <c r="V1052" s="170"/>
      <c r="W1052" s="170"/>
      <c r="X1052" s="117"/>
      <c r="Y1052" s="171"/>
      <c r="Z1052" s="171"/>
      <c r="AA1052" s="171"/>
      <c r="AB1052" s="171"/>
      <c r="AC1052" s="171"/>
      <c r="AD1052" s="171"/>
      <c r="AE1052" s="171"/>
      <c r="AF1052" s="171"/>
      <c r="AG1052" s="171"/>
      <c r="AH1052" s="171"/>
      <c r="AI1052" s="171"/>
    </row>
    <row r="1053" spans="1:35" s="172" customFormat="1" ht="24" hidden="1" x14ac:dyDescent="0.2">
      <c r="A1053" s="167">
        <v>2</v>
      </c>
      <c r="B1053" s="647">
        <v>0</v>
      </c>
      <c r="C1053" s="647">
        <v>4</v>
      </c>
      <c r="D1053" s="647">
        <v>4</v>
      </c>
      <c r="E1053" s="163" t="s">
        <v>3862</v>
      </c>
      <c r="F1053" s="593" t="s">
        <v>4675</v>
      </c>
      <c r="G1053" s="143"/>
      <c r="H1053" s="166">
        <v>39121436</v>
      </c>
      <c r="I1053" s="180" t="s">
        <v>932</v>
      </c>
      <c r="J1053" s="169"/>
      <c r="K1053" s="169"/>
      <c r="L1053" s="169"/>
      <c r="M1053" s="146"/>
      <c r="N1053" s="184"/>
      <c r="O1053" s="169"/>
      <c r="P1053" s="146"/>
      <c r="Q1053" s="146">
        <f t="shared" si="23"/>
        <v>0</v>
      </c>
      <c r="R1053" s="182" t="s">
        <v>4741</v>
      </c>
      <c r="S1053" s="226"/>
      <c r="T1053" s="676" t="s">
        <v>4687</v>
      </c>
      <c r="U1053" s="170"/>
      <c r="V1053" s="170"/>
      <c r="W1053" s="170"/>
      <c r="X1053" s="117"/>
      <c r="Y1053" s="171"/>
      <c r="Z1053" s="171"/>
      <c r="AA1053" s="171"/>
      <c r="AB1053" s="171"/>
      <c r="AC1053" s="171"/>
      <c r="AD1053" s="171"/>
      <c r="AE1053" s="171"/>
      <c r="AF1053" s="171"/>
      <c r="AG1053" s="171"/>
      <c r="AH1053" s="171"/>
      <c r="AI1053" s="171"/>
    </row>
    <row r="1054" spans="1:35" s="172" customFormat="1" ht="24" hidden="1" x14ac:dyDescent="0.2">
      <c r="A1054" s="167">
        <v>2</v>
      </c>
      <c r="B1054" s="647">
        <v>0</v>
      </c>
      <c r="C1054" s="647">
        <v>4</v>
      </c>
      <c r="D1054" s="647">
        <v>4</v>
      </c>
      <c r="E1054" s="163" t="s">
        <v>3862</v>
      </c>
      <c r="F1054" s="593" t="s">
        <v>4675</v>
      </c>
      <c r="G1054" s="143"/>
      <c r="H1054" s="166">
        <v>39121436</v>
      </c>
      <c r="I1054" s="180" t="s">
        <v>2739</v>
      </c>
      <c r="J1054" s="169"/>
      <c r="K1054" s="169"/>
      <c r="L1054" s="169"/>
      <c r="M1054" s="146"/>
      <c r="N1054" s="184"/>
      <c r="O1054" s="169"/>
      <c r="P1054" s="146"/>
      <c r="Q1054" s="146">
        <f t="shared" si="23"/>
        <v>0</v>
      </c>
      <c r="R1054" s="182" t="s">
        <v>4741</v>
      </c>
      <c r="S1054" s="226"/>
      <c r="T1054" s="676" t="s">
        <v>4687</v>
      </c>
      <c r="U1054" s="170"/>
      <c r="V1054" s="170"/>
      <c r="W1054" s="170"/>
      <c r="X1054" s="117"/>
      <c r="Y1054" s="171"/>
      <c r="Z1054" s="171"/>
      <c r="AA1054" s="171"/>
      <c r="AB1054" s="171"/>
      <c r="AC1054" s="171"/>
      <c r="AD1054" s="171"/>
      <c r="AE1054" s="171"/>
      <c r="AF1054" s="171"/>
      <c r="AG1054" s="171"/>
      <c r="AH1054" s="171"/>
      <c r="AI1054" s="171"/>
    </row>
    <row r="1055" spans="1:35" s="172" customFormat="1" ht="24" hidden="1" x14ac:dyDescent="0.2">
      <c r="A1055" s="167">
        <v>2</v>
      </c>
      <c r="B1055" s="647">
        <v>0</v>
      </c>
      <c r="C1055" s="647">
        <v>4</v>
      </c>
      <c r="D1055" s="647">
        <v>4</v>
      </c>
      <c r="E1055" s="163" t="s">
        <v>3862</v>
      </c>
      <c r="F1055" s="593" t="s">
        <v>4675</v>
      </c>
      <c r="G1055" s="143"/>
      <c r="H1055" s="166">
        <v>39121436</v>
      </c>
      <c r="I1055" s="180" t="s">
        <v>2740</v>
      </c>
      <c r="J1055" s="169"/>
      <c r="K1055" s="169"/>
      <c r="L1055" s="169"/>
      <c r="M1055" s="146"/>
      <c r="N1055" s="184"/>
      <c r="O1055" s="169"/>
      <c r="P1055" s="146"/>
      <c r="Q1055" s="146">
        <f t="shared" si="23"/>
        <v>0</v>
      </c>
      <c r="R1055" s="182" t="s">
        <v>4741</v>
      </c>
      <c r="S1055" s="226"/>
      <c r="T1055" s="676" t="s">
        <v>4687</v>
      </c>
      <c r="U1055" s="170"/>
      <c r="V1055" s="170"/>
      <c r="W1055" s="170"/>
      <c r="X1055" s="117"/>
      <c r="Y1055" s="171"/>
      <c r="Z1055" s="171"/>
      <c r="AA1055" s="171"/>
      <c r="AB1055" s="171"/>
      <c r="AC1055" s="171"/>
      <c r="AD1055" s="171"/>
      <c r="AE1055" s="171"/>
      <c r="AF1055" s="171"/>
      <c r="AG1055" s="171"/>
      <c r="AH1055" s="171"/>
      <c r="AI1055" s="171"/>
    </row>
    <row r="1056" spans="1:35" s="172" customFormat="1" ht="24" hidden="1" x14ac:dyDescent="0.2">
      <c r="A1056" s="167">
        <v>2</v>
      </c>
      <c r="B1056" s="647">
        <v>0</v>
      </c>
      <c r="C1056" s="647">
        <v>4</v>
      </c>
      <c r="D1056" s="647">
        <v>4</v>
      </c>
      <c r="E1056" s="163" t="s">
        <v>3862</v>
      </c>
      <c r="F1056" s="593" t="s">
        <v>4675</v>
      </c>
      <c r="G1056" s="143"/>
      <c r="H1056" s="166">
        <v>39121436</v>
      </c>
      <c r="I1056" s="180" t="s">
        <v>1195</v>
      </c>
      <c r="J1056" s="169"/>
      <c r="K1056" s="169"/>
      <c r="L1056" s="169"/>
      <c r="M1056" s="146"/>
      <c r="N1056" s="184"/>
      <c r="O1056" s="169"/>
      <c r="P1056" s="146"/>
      <c r="Q1056" s="146">
        <f t="shared" si="23"/>
        <v>0</v>
      </c>
      <c r="R1056" s="182" t="s">
        <v>4741</v>
      </c>
      <c r="S1056" s="226"/>
      <c r="T1056" s="676" t="s">
        <v>4687</v>
      </c>
      <c r="U1056" s="170"/>
      <c r="V1056" s="170"/>
      <c r="W1056" s="170"/>
      <c r="X1056" s="117"/>
      <c r="Y1056" s="171"/>
      <c r="Z1056" s="171"/>
      <c r="AA1056" s="171"/>
      <c r="AB1056" s="171"/>
      <c r="AC1056" s="171"/>
      <c r="AD1056" s="171"/>
      <c r="AE1056" s="171"/>
      <c r="AF1056" s="171"/>
      <c r="AG1056" s="171"/>
      <c r="AH1056" s="171"/>
      <c r="AI1056" s="171"/>
    </row>
    <row r="1057" spans="1:35" s="172" customFormat="1" ht="24" hidden="1" x14ac:dyDescent="0.2">
      <c r="A1057" s="167">
        <v>2</v>
      </c>
      <c r="B1057" s="647">
        <v>0</v>
      </c>
      <c r="C1057" s="647">
        <v>4</v>
      </c>
      <c r="D1057" s="647">
        <v>4</v>
      </c>
      <c r="E1057" s="163" t="s">
        <v>3862</v>
      </c>
      <c r="F1057" s="593" t="s">
        <v>4675</v>
      </c>
      <c r="G1057" s="143"/>
      <c r="H1057" s="166">
        <v>39121436</v>
      </c>
      <c r="I1057" s="180" t="s">
        <v>1196</v>
      </c>
      <c r="J1057" s="169"/>
      <c r="K1057" s="169"/>
      <c r="L1057" s="169"/>
      <c r="M1057" s="146"/>
      <c r="N1057" s="184"/>
      <c r="O1057" s="169"/>
      <c r="P1057" s="146"/>
      <c r="Q1057" s="146">
        <f t="shared" si="23"/>
        <v>0</v>
      </c>
      <c r="R1057" s="182" t="s">
        <v>4741</v>
      </c>
      <c r="S1057" s="226"/>
      <c r="T1057" s="676" t="s">
        <v>4687</v>
      </c>
      <c r="U1057" s="170"/>
      <c r="V1057" s="170"/>
      <c r="W1057" s="170"/>
      <c r="X1057" s="117"/>
      <c r="Y1057" s="171"/>
      <c r="Z1057" s="171"/>
      <c r="AA1057" s="171"/>
      <c r="AB1057" s="171"/>
      <c r="AC1057" s="171"/>
      <c r="AD1057" s="171"/>
      <c r="AE1057" s="171"/>
      <c r="AF1057" s="171"/>
      <c r="AG1057" s="171"/>
      <c r="AH1057" s="171"/>
      <c r="AI1057" s="171"/>
    </row>
    <row r="1058" spans="1:35" s="172" customFormat="1" ht="24" hidden="1" x14ac:dyDescent="0.2">
      <c r="A1058" s="167">
        <v>2</v>
      </c>
      <c r="B1058" s="647">
        <v>0</v>
      </c>
      <c r="C1058" s="647">
        <v>4</v>
      </c>
      <c r="D1058" s="647">
        <v>4</v>
      </c>
      <c r="E1058" s="163" t="s">
        <v>3862</v>
      </c>
      <c r="F1058" s="593" t="s">
        <v>4675</v>
      </c>
      <c r="G1058" s="143"/>
      <c r="H1058" s="166"/>
      <c r="I1058" s="180" t="s">
        <v>662</v>
      </c>
      <c r="J1058" s="169"/>
      <c r="K1058" s="169"/>
      <c r="L1058" s="169"/>
      <c r="M1058" s="146"/>
      <c r="N1058" s="184"/>
      <c r="O1058" s="169"/>
      <c r="P1058" s="146"/>
      <c r="Q1058" s="146">
        <f t="shared" si="23"/>
        <v>0</v>
      </c>
      <c r="R1058" s="182" t="s">
        <v>4741</v>
      </c>
      <c r="S1058" s="226"/>
      <c r="T1058" s="676" t="s">
        <v>4687</v>
      </c>
      <c r="U1058" s="170"/>
      <c r="V1058" s="170"/>
      <c r="W1058" s="170"/>
      <c r="X1058" s="117"/>
      <c r="Y1058" s="171"/>
      <c r="Z1058" s="171"/>
      <c r="AA1058" s="171"/>
      <c r="AB1058" s="171"/>
      <c r="AC1058" s="171"/>
      <c r="AD1058" s="171"/>
      <c r="AE1058" s="171"/>
      <c r="AF1058" s="171"/>
      <c r="AG1058" s="171"/>
      <c r="AH1058" s="171"/>
      <c r="AI1058" s="171"/>
    </row>
    <row r="1059" spans="1:35" s="172" customFormat="1" ht="24" hidden="1" x14ac:dyDescent="0.2">
      <c r="A1059" s="167">
        <v>2</v>
      </c>
      <c r="B1059" s="647">
        <v>0</v>
      </c>
      <c r="C1059" s="647">
        <v>4</v>
      </c>
      <c r="D1059" s="647">
        <v>4</v>
      </c>
      <c r="E1059" s="163" t="s">
        <v>3862</v>
      </c>
      <c r="F1059" s="593" t="s">
        <v>4675</v>
      </c>
      <c r="G1059" s="143"/>
      <c r="H1059" s="166">
        <v>42295114</v>
      </c>
      <c r="I1059" s="180" t="s">
        <v>933</v>
      </c>
      <c r="J1059" s="169"/>
      <c r="K1059" s="169"/>
      <c r="L1059" s="169"/>
      <c r="M1059" s="146"/>
      <c r="N1059" s="184"/>
      <c r="O1059" s="169"/>
      <c r="P1059" s="146"/>
      <c r="Q1059" s="146">
        <f t="shared" si="23"/>
        <v>0</v>
      </c>
      <c r="R1059" s="182" t="s">
        <v>4741</v>
      </c>
      <c r="S1059" s="226"/>
      <c r="T1059" s="676" t="s">
        <v>4687</v>
      </c>
      <c r="U1059" s="170"/>
      <c r="V1059" s="170"/>
      <c r="W1059" s="170"/>
      <c r="X1059" s="117"/>
      <c r="Y1059" s="171"/>
      <c r="Z1059" s="171"/>
      <c r="AA1059" s="171"/>
      <c r="AB1059" s="171"/>
      <c r="AC1059" s="171"/>
      <c r="AD1059" s="171"/>
      <c r="AE1059" s="171"/>
      <c r="AF1059" s="171"/>
      <c r="AG1059" s="171"/>
      <c r="AH1059" s="171"/>
      <c r="AI1059" s="171"/>
    </row>
    <row r="1060" spans="1:35" s="172" customFormat="1" ht="24" hidden="1" x14ac:dyDescent="0.2">
      <c r="A1060" s="167">
        <v>2</v>
      </c>
      <c r="B1060" s="647">
        <v>0</v>
      </c>
      <c r="C1060" s="647">
        <v>4</v>
      </c>
      <c r="D1060" s="647">
        <v>4</v>
      </c>
      <c r="E1060" s="163" t="s">
        <v>3862</v>
      </c>
      <c r="F1060" s="593" t="s">
        <v>4675</v>
      </c>
      <c r="G1060" s="143"/>
      <c r="H1060" s="166">
        <v>42310000</v>
      </c>
      <c r="I1060" s="180" t="s">
        <v>934</v>
      </c>
      <c r="J1060" s="169"/>
      <c r="K1060" s="169"/>
      <c r="L1060" s="169"/>
      <c r="M1060" s="146"/>
      <c r="N1060" s="184"/>
      <c r="O1060" s="169"/>
      <c r="P1060" s="146"/>
      <c r="Q1060" s="146">
        <f t="shared" si="23"/>
        <v>0</v>
      </c>
      <c r="R1060" s="182" t="s">
        <v>4741</v>
      </c>
      <c r="S1060" s="226"/>
      <c r="T1060" s="676" t="s">
        <v>4687</v>
      </c>
      <c r="U1060" s="170"/>
      <c r="V1060" s="170"/>
      <c r="W1060" s="170"/>
      <c r="X1060" s="117"/>
      <c r="Y1060" s="171"/>
      <c r="Z1060" s="171"/>
      <c r="AA1060" s="171"/>
      <c r="AB1060" s="171"/>
      <c r="AC1060" s="171"/>
      <c r="AD1060" s="171"/>
      <c r="AE1060" s="171"/>
      <c r="AF1060" s="171"/>
      <c r="AG1060" s="171"/>
      <c r="AH1060" s="171"/>
      <c r="AI1060" s="171"/>
    </row>
    <row r="1061" spans="1:35" s="172" customFormat="1" ht="24" hidden="1" x14ac:dyDescent="0.2">
      <c r="A1061" s="167">
        <v>2</v>
      </c>
      <c r="B1061" s="647">
        <v>0</v>
      </c>
      <c r="C1061" s="647">
        <v>4</v>
      </c>
      <c r="D1061" s="647">
        <v>4</v>
      </c>
      <c r="E1061" s="163" t="s">
        <v>3862</v>
      </c>
      <c r="F1061" s="593" t="s">
        <v>4675</v>
      </c>
      <c r="G1061" s="143"/>
      <c r="H1061" s="166">
        <v>42272500</v>
      </c>
      <c r="I1061" s="180" t="s">
        <v>935</v>
      </c>
      <c r="J1061" s="169"/>
      <c r="K1061" s="169"/>
      <c r="L1061" s="169"/>
      <c r="M1061" s="146"/>
      <c r="N1061" s="184"/>
      <c r="O1061" s="169"/>
      <c r="P1061" s="146"/>
      <c r="Q1061" s="146">
        <f t="shared" si="23"/>
        <v>0</v>
      </c>
      <c r="R1061" s="182" t="s">
        <v>4741</v>
      </c>
      <c r="S1061" s="226"/>
      <c r="T1061" s="676" t="s">
        <v>4687</v>
      </c>
      <c r="U1061" s="170"/>
      <c r="V1061" s="170"/>
      <c r="W1061" s="170"/>
      <c r="X1061" s="117"/>
      <c r="Y1061" s="171"/>
      <c r="Z1061" s="171"/>
      <c r="AA1061" s="171"/>
      <c r="AB1061" s="171"/>
      <c r="AC1061" s="171"/>
      <c r="AD1061" s="171"/>
      <c r="AE1061" s="171"/>
      <c r="AF1061" s="171"/>
      <c r="AG1061" s="171"/>
      <c r="AH1061" s="171"/>
      <c r="AI1061" s="171"/>
    </row>
    <row r="1062" spans="1:35" s="172" customFormat="1" ht="16.5" hidden="1" customHeight="1" x14ac:dyDescent="0.2">
      <c r="A1062" s="167">
        <v>2</v>
      </c>
      <c r="B1062" s="647">
        <v>0</v>
      </c>
      <c r="C1062" s="647">
        <v>4</v>
      </c>
      <c r="D1062" s="647">
        <v>4</v>
      </c>
      <c r="E1062" s="163" t="s">
        <v>3862</v>
      </c>
      <c r="F1062" s="593" t="s">
        <v>4675</v>
      </c>
      <c r="G1062" s="143"/>
      <c r="H1062" s="166">
        <v>42140000</v>
      </c>
      <c r="I1062" s="180" t="s">
        <v>2273</v>
      </c>
      <c r="J1062" s="169"/>
      <c r="K1062" s="169"/>
      <c r="L1062" s="169"/>
      <c r="M1062" s="146"/>
      <c r="N1062" s="184"/>
      <c r="O1062" s="169"/>
      <c r="P1062" s="146"/>
      <c r="Q1062" s="146">
        <f t="shared" si="23"/>
        <v>0</v>
      </c>
      <c r="R1062" s="182" t="s">
        <v>4741</v>
      </c>
      <c r="S1062" s="226"/>
      <c r="T1062" s="676" t="s">
        <v>4687</v>
      </c>
      <c r="U1062" s="170"/>
      <c r="V1062" s="170"/>
      <c r="W1062" s="170"/>
      <c r="X1062" s="117"/>
      <c r="Y1062" s="171"/>
      <c r="Z1062" s="171"/>
      <c r="AA1062" s="171"/>
      <c r="AB1062" s="171"/>
      <c r="AC1062" s="171"/>
      <c r="AD1062" s="171"/>
      <c r="AE1062" s="171"/>
      <c r="AF1062" s="171"/>
      <c r="AG1062" s="171"/>
      <c r="AH1062" s="171"/>
      <c r="AI1062" s="171"/>
    </row>
    <row r="1063" spans="1:35" s="172" customFormat="1" ht="24" hidden="1" x14ac:dyDescent="0.2">
      <c r="A1063" s="167">
        <v>2</v>
      </c>
      <c r="B1063" s="647">
        <v>0</v>
      </c>
      <c r="C1063" s="647">
        <v>4</v>
      </c>
      <c r="D1063" s="647">
        <v>4</v>
      </c>
      <c r="E1063" s="163" t="s">
        <v>3862</v>
      </c>
      <c r="F1063" s="593" t="s">
        <v>4675</v>
      </c>
      <c r="G1063" s="143"/>
      <c r="H1063" s="166">
        <v>42221600</v>
      </c>
      <c r="I1063" s="180" t="s">
        <v>513</v>
      </c>
      <c r="J1063" s="169"/>
      <c r="K1063" s="169"/>
      <c r="L1063" s="169"/>
      <c r="M1063" s="146"/>
      <c r="N1063" s="184"/>
      <c r="O1063" s="169"/>
      <c r="P1063" s="146"/>
      <c r="Q1063" s="146">
        <f t="shared" si="23"/>
        <v>0</v>
      </c>
      <c r="R1063" s="182" t="s">
        <v>4741</v>
      </c>
      <c r="S1063" s="226"/>
      <c r="T1063" s="676" t="s">
        <v>4687</v>
      </c>
      <c r="U1063" s="170"/>
      <c r="V1063" s="170"/>
      <c r="W1063" s="170"/>
      <c r="X1063" s="117"/>
      <c r="Y1063" s="171"/>
      <c r="Z1063" s="171"/>
      <c r="AA1063" s="171"/>
      <c r="AB1063" s="171"/>
      <c r="AC1063" s="171"/>
      <c r="AD1063" s="171"/>
      <c r="AE1063" s="171"/>
      <c r="AF1063" s="171"/>
      <c r="AG1063" s="171"/>
      <c r="AH1063" s="171"/>
      <c r="AI1063" s="171"/>
    </row>
    <row r="1064" spans="1:35" s="172" customFormat="1" ht="24" hidden="1" x14ac:dyDescent="0.2">
      <c r="A1064" s="167">
        <v>2</v>
      </c>
      <c r="B1064" s="647">
        <v>0</v>
      </c>
      <c r="C1064" s="647">
        <v>4</v>
      </c>
      <c r="D1064" s="647">
        <v>4</v>
      </c>
      <c r="E1064" s="163" t="s">
        <v>3862</v>
      </c>
      <c r="F1064" s="593" t="s">
        <v>4675</v>
      </c>
      <c r="G1064" s="143"/>
      <c r="H1064" s="166">
        <v>42221600</v>
      </c>
      <c r="I1064" s="180" t="s">
        <v>514</v>
      </c>
      <c r="J1064" s="169"/>
      <c r="K1064" s="169"/>
      <c r="L1064" s="169"/>
      <c r="M1064" s="146"/>
      <c r="N1064" s="184"/>
      <c r="O1064" s="169"/>
      <c r="P1064" s="146"/>
      <c r="Q1064" s="146">
        <f t="shared" si="23"/>
        <v>0</v>
      </c>
      <c r="R1064" s="182" t="s">
        <v>4741</v>
      </c>
      <c r="S1064" s="226"/>
      <c r="T1064" s="676" t="s">
        <v>4687</v>
      </c>
      <c r="U1064" s="170"/>
      <c r="V1064" s="170"/>
      <c r="W1064" s="170"/>
      <c r="X1064" s="117"/>
      <c r="Y1064" s="171"/>
      <c r="Z1064" s="171"/>
      <c r="AA1064" s="171"/>
      <c r="AB1064" s="171"/>
      <c r="AC1064" s="171"/>
      <c r="AD1064" s="171"/>
      <c r="AE1064" s="171"/>
      <c r="AF1064" s="171"/>
      <c r="AG1064" s="171"/>
      <c r="AH1064" s="171"/>
      <c r="AI1064" s="171"/>
    </row>
    <row r="1065" spans="1:35" s="172" customFormat="1" ht="24" hidden="1" x14ac:dyDescent="0.2">
      <c r="A1065" s="167">
        <v>2</v>
      </c>
      <c r="B1065" s="647">
        <v>0</v>
      </c>
      <c r="C1065" s="647">
        <v>4</v>
      </c>
      <c r="D1065" s="647">
        <v>4</v>
      </c>
      <c r="E1065" s="163" t="s">
        <v>3862</v>
      </c>
      <c r="F1065" s="593" t="s">
        <v>4675</v>
      </c>
      <c r="G1065" s="143"/>
      <c r="H1065" s="166">
        <v>42221600</v>
      </c>
      <c r="I1065" s="180" t="s">
        <v>936</v>
      </c>
      <c r="J1065" s="169"/>
      <c r="K1065" s="169"/>
      <c r="L1065" s="169"/>
      <c r="M1065" s="146"/>
      <c r="N1065" s="184"/>
      <c r="O1065" s="169"/>
      <c r="P1065" s="146"/>
      <c r="Q1065" s="146">
        <f t="shared" si="23"/>
        <v>0</v>
      </c>
      <c r="R1065" s="182" t="s">
        <v>4741</v>
      </c>
      <c r="S1065" s="226"/>
      <c r="T1065" s="676" t="s">
        <v>4687</v>
      </c>
      <c r="U1065" s="170"/>
      <c r="V1065" s="170"/>
      <c r="W1065" s="170"/>
      <c r="X1065" s="117"/>
      <c r="Y1065" s="171"/>
      <c r="Z1065" s="171"/>
      <c r="AA1065" s="171"/>
      <c r="AB1065" s="171"/>
      <c r="AC1065" s="171"/>
      <c r="AD1065" s="171"/>
      <c r="AE1065" s="171"/>
      <c r="AF1065" s="171"/>
      <c r="AG1065" s="171"/>
      <c r="AH1065" s="171"/>
      <c r="AI1065" s="171"/>
    </row>
    <row r="1066" spans="1:35" s="172" customFormat="1" ht="24" hidden="1" x14ac:dyDescent="0.2">
      <c r="A1066" s="167">
        <v>2</v>
      </c>
      <c r="B1066" s="647">
        <v>0</v>
      </c>
      <c r="C1066" s="647">
        <v>4</v>
      </c>
      <c r="D1066" s="647">
        <v>4</v>
      </c>
      <c r="E1066" s="163" t="s">
        <v>3862</v>
      </c>
      <c r="F1066" s="593" t="s">
        <v>4675</v>
      </c>
      <c r="G1066" s="143"/>
      <c r="H1066" s="166">
        <v>42221600</v>
      </c>
      <c r="I1066" s="180" t="s">
        <v>937</v>
      </c>
      <c r="J1066" s="169"/>
      <c r="K1066" s="169"/>
      <c r="L1066" s="169"/>
      <c r="M1066" s="146"/>
      <c r="N1066" s="184"/>
      <c r="O1066" s="169"/>
      <c r="P1066" s="146"/>
      <c r="Q1066" s="146">
        <f t="shared" si="23"/>
        <v>0</v>
      </c>
      <c r="R1066" s="182" t="s">
        <v>4741</v>
      </c>
      <c r="S1066" s="226"/>
      <c r="T1066" s="676" t="s">
        <v>4687</v>
      </c>
      <c r="U1066" s="170"/>
      <c r="V1066" s="170"/>
      <c r="W1066" s="170"/>
      <c r="X1066" s="117"/>
      <c r="Y1066" s="171"/>
      <c r="Z1066" s="171"/>
      <c r="AA1066" s="171"/>
      <c r="AB1066" s="171"/>
      <c r="AC1066" s="171"/>
      <c r="AD1066" s="171"/>
      <c r="AE1066" s="171"/>
      <c r="AF1066" s="171"/>
      <c r="AG1066" s="171"/>
      <c r="AH1066" s="171"/>
      <c r="AI1066" s="171"/>
    </row>
    <row r="1067" spans="1:35" s="172" customFormat="1" ht="24" hidden="1" x14ac:dyDescent="0.2">
      <c r="A1067" s="167">
        <v>2</v>
      </c>
      <c r="B1067" s="647">
        <v>0</v>
      </c>
      <c r="C1067" s="647">
        <v>4</v>
      </c>
      <c r="D1067" s="647">
        <v>4</v>
      </c>
      <c r="E1067" s="163" t="s">
        <v>3862</v>
      </c>
      <c r="F1067" s="593" t="s">
        <v>4675</v>
      </c>
      <c r="G1067" s="143"/>
      <c r="H1067" s="166">
        <v>42221600</v>
      </c>
      <c r="I1067" s="180" t="s">
        <v>938</v>
      </c>
      <c r="J1067" s="169"/>
      <c r="K1067" s="169"/>
      <c r="L1067" s="169"/>
      <c r="M1067" s="146"/>
      <c r="N1067" s="184"/>
      <c r="O1067" s="169"/>
      <c r="P1067" s="146"/>
      <c r="Q1067" s="146">
        <f t="shared" si="23"/>
        <v>0</v>
      </c>
      <c r="R1067" s="182" t="s">
        <v>4741</v>
      </c>
      <c r="S1067" s="226"/>
      <c r="T1067" s="676" t="s">
        <v>4687</v>
      </c>
      <c r="U1067" s="170"/>
      <c r="V1067" s="170"/>
      <c r="W1067" s="170"/>
      <c r="X1067" s="117"/>
      <c r="Y1067" s="171"/>
      <c r="Z1067" s="171"/>
      <c r="AA1067" s="171"/>
      <c r="AB1067" s="171"/>
      <c r="AC1067" s="171"/>
      <c r="AD1067" s="171"/>
      <c r="AE1067" s="171"/>
      <c r="AF1067" s="171"/>
      <c r="AG1067" s="171"/>
      <c r="AH1067" s="171"/>
      <c r="AI1067" s="171"/>
    </row>
    <row r="1068" spans="1:35" s="172" customFormat="1" ht="24" hidden="1" x14ac:dyDescent="0.2">
      <c r="A1068" s="167">
        <v>2</v>
      </c>
      <c r="B1068" s="647">
        <v>0</v>
      </c>
      <c r="C1068" s="647">
        <v>4</v>
      </c>
      <c r="D1068" s="647">
        <v>4</v>
      </c>
      <c r="E1068" s="163" t="s">
        <v>3862</v>
      </c>
      <c r="F1068" s="593" t="s">
        <v>4675</v>
      </c>
      <c r="G1068" s="143"/>
      <c r="H1068" s="166">
        <v>42221600</v>
      </c>
      <c r="I1068" s="180" t="s">
        <v>1268</v>
      </c>
      <c r="J1068" s="169"/>
      <c r="K1068" s="169"/>
      <c r="L1068" s="169"/>
      <c r="M1068" s="146"/>
      <c r="N1068" s="184"/>
      <c r="O1068" s="169"/>
      <c r="P1068" s="146"/>
      <c r="Q1068" s="146">
        <f t="shared" si="23"/>
        <v>0</v>
      </c>
      <c r="R1068" s="182" t="s">
        <v>4741</v>
      </c>
      <c r="S1068" s="226"/>
      <c r="T1068" s="676" t="s">
        <v>4687</v>
      </c>
      <c r="U1068" s="170"/>
      <c r="V1068" s="170"/>
      <c r="W1068" s="170"/>
      <c r="X1068" s="117"/>
      <c r="Y1068" s="171"/>
      <c r="Z1068" s="171"/>
      <c r="AA1068" s="171"/>
      <c r="AB1068" s="171"/>
      <c r="AC1068" s="171"/>
      <c r="AD1068" s="171"/>
      <c r="AE1068" s="171"/>
      <c r="AF1068" s="171"/>
      <c r="AG1068" s="171"/>
      <c r="AH1068" s="171"/>
      <c r="AI1068" s="171"/>
    </row>
    <row r="1069" spans="1:35" s="172" customFormat="1" ht="24" hidden="1" x14ac:dyDescent="0.2">
      <c r="A1069" s="167">
        <v>2</v>
      </c>
      <c r="B1069" s="647">
        <v>0</v>
      </c>
      <c r="C1069" s="647">
        <v>4</v>
      </c>
      <c r="D1069" s="647">
        <v>4</v>
      </c>
      <c r="E1069" s="163" t="s">
        <v>3862</v>
      </c>
      <c r="F1069" s="593" t="s">
        <v>4675</v>
      </c>
      <c r="G1069" s="143"/>
      <c r="H1069" s="166">
        <v>42221600</v>
      </c>
      <c r="I1069" s="180" t="s">
        <v>663</v>
      </c>
      <c r="J1069" s="169"/>
      <c r="K1069" s="169"/>
      <c r="L1069" s="169"/>
      <c r="M1069" s="146"/>
      <c r="N1069" s="184"/>
      <c r="O1069" s="169"/>
      <c r="P1069" s="146"/>
      <c r="Q1069" s="146">
        <f t="shared" si="23"/>
        <v>0</v>
      </c>
      <c r="R1069" s="182" t="s">
        <v>4741</v>
      </c>
      <c r="S1069" s="226"/>
      <c r="T1069" s="676" t="s">
        <v>4687</v>
      </c>
      <c r="U1069" s="170"/>
      <c r="V1069" s="170"/>
      <c r="W1069" s="170"/>
      <c r="X1069" s="117"/>
      <c r="Y1069" s="171"/>
      <c r="Z1069" s="171"/>
      <c r="AA1069" s="171"/>
      <c r="AB1069" s="171"/>
      <c r="AC1069" s="171"/>
      <c r="AD1069" s="171"/>
      <c r="AE1069" s="171"/>
      <c r="AF1069" s="171"/>
      <c r="AG1069" s="171"/>
      <c r="AH1069" s="171"/>
      <c r="AI1069" s="171"/>
    </row>
    <row r="1070" spans="1:35" s="172" customFormat="1" ht="24" hidden="1" x14ac:dyDescent="0.2">
      <c r="A1070" s="167">
        <v>2</v>
      </c>
      <c r="B1070" s="647">
        <v>0</v>
      </c>
      <c r="C1070" s="647">
        <v>4</v>
      </c>
      <c r="D1070" s="647">
        <v>4</v>
      </c>
      <c r="E1070" s="163" t="s">
        <v>3862</v>
      </c>
      <c r="F1070" s="593" t="s">
        <v>4675</v>
      </c>
      <c r="G1070" s="143"/>
      <c r="H1070" s="166">
        <v>42221600</v>
      </c>
      <c r="I1070" s="180" t="s">
        <v>1269</v>
      </c>
      <c r="J1070" s="169"/>
      <c r="K1070" s="169"/>
      <c r="L1070" s="169"/>
      <c r="M1070" s="146"/>
      <c r="N1070" s="184"/>
      <c r="O1070" s="169"/>
      <c r="P1070" s="146"/>
      <c r="Q1070" s="146">
        <f t="shared" si="23"/>
        <v>0</v>
      </c>
      <c r="R1070" s="182" t="s">
        <v>4741</v>
      </c>
      <c r="S1070" s="226"/>
      <c r="T1070" s="676" t="s">
        <v>4687</v>
      </c>
      <c r="U1070" s="170"/>
      <c r="V1070" s="170"/>
      <c r="W1070" s="170"/>
      <c r="X1070" s="117"/>
      <c r="Y1070" s="171"/>
      <c r="Z1070" s="171"/>
      <c r="AA1070" s="171"/>
      <c r="AB1070" s="171"/>
      <c r="AC1070" s="171"/>
      <c r="AD1070" s="171"/>
      <c r="AE1070" s="171"/>
      <c r="AF1070" s="171"/>
      <c r="AG1070" s="171"/>
      <c r="AH1070" s="171"/>
      <c r="AI1070" s="171"/>
    </row>
    <row r="1071" spans="1:35" s="172" customFormat="1" ht="24" hidden="1" x14ac:dyDescent="0.2">
      <c r="A1071" s="167">
        <v>2</v>
      </c>
      <c r="B1071" s="647">
        <v>0</v>
      </c>
      <c r="C1071" s="647">
        <v>4</v>
      </c>
      <c r="D1071" s="647">
        <v>4</v>
      </c>
      <c r="E1071" s="163" t="s">
        <v>3862</v>
      </c>
      <c r="F1071" s="593" t="s">
        <v>4675</v>
      </c>
      <c r="G1071" s="143"/>
      <c r="H1071" s="166">
        <v>42221600</v>
      </c>
      <c r="I1071" s="180" t="s">
        <v>1270</v>
      </c>
      <c r="J1071" s="169"/>
      <c r="K1071" s="169"/>
      <c r="L1071" s="169"/>
      <c r="M1071" s="146"/>
      <c r="N1071" s="184"/>
      <c r="O1071" s="169"/>
      <c r="P1071" s="146"/>
      <c r="Q1071" s="146">
        <f t="shared" si="23"/>
        <v>0</v>
      </c>
      <c r="R1071" s="182" t="s">
        <v>4741</v>
      </c>
      <c r="S1071" s="226"/>
      <c r="T1071" s="676" t="s">
        <v>4687</v>
      </c>
      <c r="U1071" s="170"/>
      <c r="V1071" s="170"/>
      <c r="W1071" s="170"/>
      <c r="X1071" s="117"/>
      <c r="Y1071" s="171"/>
      <c r="Z1071" s="171"/>
      <c r="AA1071" s="171"/>
      <c r="AB1071" s="171"/>
      <c r="AC1071" s="171"/>
      <c r="AD1071" s="171"/>
      <c r="AE1071" s="171"/>
      <c r="AF1071" s="171"/>
      <c r="AG1071" s="171"/>
      <c r="AH1071" s="171"/>
      <c r="AI1071" s="171"/>
    </row>
    <row r="1072" spans="1:35" s="172" customFormat="1" ht="24" hidden="1" x14ac:dyDescent="0.2">
      <c r="A1072" s="167">
        <v>2</v>
      </c>
      <c r="B1072" s="647">
        <v>0</v>
      </c>
      <c r="C1072" s="647">
        <v>4</v>
      </c>
      <c r="D1072" s="647">
        <v>4</v>
      </c>
      <c r="E1072" s="163" t="s">
        <v>3862</v>
      </c>
      <c r="F1072" s="593" t="s">
        <v>4675</v>
      </c>
      <c r="G1072" s="143"/>
      <c r="H1072" s="166">
        <v>42221600</v>
      </c>
      <c r="I1072" s="180" t="s">
        <v>1197</v>
      </c>
      <c r="J1072" s="169"/>
      <c r="K1072" s="169"/>
      <c r="L1072" s="169"/>
      <c r="M1072" s="146"/>
      <c r="N1072" s="184"/>
      <c r="O1072" s="169"/>
      <c r="P1072" s="146"/>
      <c r="Q1072" s="146">
        <f t="shared" si="23"/>
        <v>0</v>
      </c>
      <c r="R1072" s="182" t="s">
        <v>4741</v>
      </c>
      <c r="S1072" s="226"/>
      <c r="T1072" s="676" t="s">
        <v>4687</v>
      </c>
      <c r="U1072" s="170"/>
      <c r="V1072" s="170"/>
      <c r="W1072" s="170"/>
      <c r="X1072" s="117"/>
      <c r="Y1072" s="171"/>
      <c r="Z1072" s="171"/>
      <c r="AA1072" s="171"/>
      <c r="AB1072" s="171"/>
      <c r="AC1072" s="171"/>
      <c r="AD1072" s="171"/>
      <c r="AE1072" s="171"/>
      <c r="AF1072" s="171"/>
      <c r="AG1072" s="171"/>
      <c r="AH1072" s="171"/>
      <c r="AI1072" s="171"/>
    </row>
    <row r="1073" spans="1:35" s="172" customFormat="1" ht="24" hidden="1" x14ac:dyDescent="0.2">
      <c r="A1073" s="167">
        <v>2</v>
      </c>
      <c r="B1073" s="647">
        <v>0</v>
      </c>
      <c r="C1073" s="647">
        <v>4</v>
      </c>
      <c r="D1073" s="647">
        <v>4</v>
      </c>
      <c r="E1073" s="163" t="s">
        <v>3862</v>
      </c>
      <c r="F1073" s="593" t="s">
        <v>4675</v>
      </c>
      <c r="G1073" s="143"/>
      <c r="H1073" s="166">
        <v>42295400</v>
      </c>
      <c r="I1073" s="180" t="s">
        <v>664</v>
      </c>
      <c r="J1073" s="169"/>
      <c r="K1073" s="169"/>
      <c r="L1073" s="169"/>
      <c r="M1073" s="146"/>
      <c r="N1073" s="184"/>
      <c r="O1073" s="169"/>
      <c r="P1073" s="146"/>
      <c r="Q1073" s="146">
        <f t="shared" si="23"/>
        <v>0</v>
      </c>
      <c r="R1073" s="182" t="s">
        <v>4741</v>
      </c>
      <c r="S1073" s="226"/>
      <c r="T1073" s="676" t="s">
        <v>4687</v>
      </c>
      <c r="U1073" s="170"/>
      <c r="V1073" s="170"/>
      <c r="W1073" s="170"/>
      <c r="X1073" s="117"/>
      <c r="Y1073" s="171"/>
      <c r="Z1073" s="171"/>
      <c r="AA1073" s="171"/>
      <c r="AB1073" s="171"/>
      <c r="AC1073" s="171"/>
      <c r="AD1073" s="171"/>
      <c r="AE1073" s="171"/>
      <c r="AF1073" s="171"/>
      <c r="AG1073" s="171"/>
      <c r="AH1073" s="171"/>
      <c r="AI1073" s="171"/>
    </row>
    <row r="1074" spans="1:35" s="172" customFormat="1" ht="24" hidden="1" x14ac:dyDescent="0.2">
      <c r="A1074" s="167">
        <v>2</v>
      </c>
      <c r="B1074" s="647">
        <v>0</v>
      </c>
      <c r="C1074" s="647">
        <v>4</v>
      </c>
      <c r="D1074" s="647">
        <v>4</v>
      </c>
      <c r="E1074" s="163" t="s">
        <v>3862</v>
      </c>
      <c r="F1074" s="593" t="s">
        <v>4675</v>
      </c>
      <c r="G1074" s="143"/>
      <c r="H1074" s="166">
        <v>42295400</v>
      </c>
      <c r="I1074" s="180" t="s">
        <v>1271</v>
      </c>
      <c r="J1074" s="169"/>
      <c r="K1074" s="169"/>
      <c r="L1074" s="169"/>
      <c r="M1074" s="146"/>
      <c r="N1074" s="184"/>
      <c r="O1074" s="169"/>
      <c r="P1074" s="146"/>
      <c r="Q1074" s="146">
        <f t="shared" si="23"/>
        <v>0</v>
      </c>
      <c r="R1074" s="182" t="s">
        <v>4741</v>
      </c>
      <c r="S1074" s="226"/>
      <c r="T1074" s="676" t="s">
        <v>4687</v>
      </c>
      <c r="U1074" s="170"/>
      <c r="V1074" s="170"/>
      <c r="W1074" s="170"/>
      <c r="X1074" s="117"/>
      <c r="Y1074" s="171"/>
      <c r="Z1074" s="171"/>
      <c r="AA1074" s="171"/>
      <c r="AB1074" s="171"/>
      <c r="AC1074" s="171"/>
      <c r="AD1074" s="171"/>
      <c r="AE1074" s="171"/>
      <c r="AF1074" s="171"/>
      <c r="AG1074" s="171"/>
      <c r="AH1074" s="171"/>
      <c r="AI1074" s="171"/>
    </row>
    <row r="1075" spans="1:35" s="172" customFormat="1" ht="24" hidden="1" x14ac:dyDescent="0.2">
      <c r="A1075" s="167">
        <v>2</v>
      </c>
      <c r="B1075" s="647">
        <v>0</v>
      </c>
      <c r="C1075" s="647">
        <v>4</v>
      </c>
      <c r="D1075" s="647">
        <v>4</v>
      </c>
      <c r="E1075" s="163" t="s">
        <v>3862</v>
      </c>
      <c r="F1075" s="593" t="s">
        <v>4675</v>
      </c>
      <c r="G1075" s="143"/>
      <c r="H1075" s="166">
        <v>42311700</v>
      </c>
      <c r="I1075" s="180" t="s">
        <v>1383</v>
      </c>
      <c r="J1075" s="169"/>
      <c r="K1075" s="169"/>
      <c r="L1075" s="169"/>
      <c r="M1075" s="146"/>
      <c r="N1075" s="184"/>
      <c r="O1075" s="169"/>
      <c r="P1075" s="146"/>
      <c r="Q1075" s="146">
        <f t="shared" si="23"/>
        <v>0</v>
      </c>
      <c r="R1075" s="182" t="s">
        <v>4741</v>
      </c>
      <c r="S1075" s="226"/>
      <c r="T1075" s="676" t="s">
        <v>4687</v>
      </c>
      <c r="U1075" s="170"/>
      <c r="V1075" s="170"/>
      <c r="W1075" s="170"/>
      <c r="X1075" s="117"/>
      <c r="Y1075" s="171"/>
      <c r="Z1075" s="171"/>
      <c r="AA1075" s="171"/>
      <c r="AB1075" s="171"/>
      <c r="AC1075" s="171"/>
      <c r="AD1075" s="171"/>
      <c r="AE1075" s="171"/>
      <c r="AF1075" s="171"/>
      <c r="AG1075" s="171"/>
      <c r="AH1075" s="171"/>
      <c r="AI1075" s="171"/>
    </row>
    <row r="1076" spans="1:35" s="172" customFormat="1" ht="24" hidden="1" x14ac:dyDescent="0.2">
      <c r="A1076" s="167">
        <v>2</v>
      </c>
      <c r="B1076" s="647">
        <v>0</v>
      </c>
      <c r="C1076" s="647">
        <v>4</v>
      </c>
      <c r="D1076" s="647">
        <v>4</v>
      </c>
      <c r="E1076" s="163" t="s">
        <v>3862</v>
      </c>
      <c r="F1076" s="593" t="s">
        <v>4675</v>
      </c>
      <c r="G1076" s="143"/>
      <c r="H1076" s="166">
        <v>42311700</v>
      </c>
      <c r="I1076" s="180" t="s">
        <v>1384</v>
      </c>
      <c r="J1076" s="169"/>
      <c r="K1076" s="169"/>
      <c r="L1076" s="169"/>
      <c r="M1076" s="146"/>
      <c r="N1076" s="184"/>
      <c r="O1076" s="169"/>
      <c r="P1076" s="146"/>
      <c r="Q1076" s="146">
        <f t="shared" si="23"/>
        <v>0</v>
      </c>
      <c r="R1076" s="182" t="s">
        <v>4741</v>
      </c>
      <c r="S1076" s="226"/>
      <c r="T1076" s="676" t="s">
        <v>4687</v>
      </c>
      <c r="U1076" s="170"/>
      <c r="V1076" s="170"/>
      <c r="W1076" s="170"/>
      <c r="X1076" s="117"/>
      <c r="Y1076" s="171"/>
      <c r="Z1076" s="171"/>
      <c r="AA1076" s="171"/>
      <c r="AB1076" s="171"/>
      <c r="AC1076" s="171"/>
      <c r="AD1076" s="171"/>
      <c r="AE1076" s="171"/>
      <c r="AF1076" s="171"/>
      <c r="AG1076" s="171"/>
      <c r="AH1076" s="171"/>
      <c r="AI1076" s="171"/>
    </row>
    <row r="1077" spans="1:35" s="172" customFormat="1" ht="24" hidden="1" x14ac:dyDescent="0.2">
      <c r="A1077" s="167">
        <v>2</v>
      </c>
      <c r="B1077" s="647">
        <v>0</v>
      </c>
      <c r="C1077" s="647">
        <v>4</v>
      </c>
      <c r="D1077" s="647">
        <v>4</v>
      </c>
      <c r="E1077" s="163" t="s">
        <v>3862</v>
      </c>
      <c r="F1077" s="593" t="s">
        <v>4675</v>
      </c>
      <c r="G1077" s="143"/>
      <c r="H1077" s="166">
        <v>42311700</v>
      </c>
      <c r="I1077" s="180" t="s">
        <v>1385</v>
      </c>
      <c r="J1077" s="169"/>
      <c r="K1077" s="169"/>
      <c r="L1077" s="169"/>
      <c r="M1077" s="146"/>
      <c r="N1077" s="184"/>
      <c r="O1077" s="169"/>
      <c r="P1077" s="146"/>
      <c r="Q1077" s="146">
        <f t="shared" si="23"/>
        <v>0</v>
      </c>
      <c r="R1077" s="182" t="s">
        <v>4741</v>
      </c>
      <c r="S1077" s="226"/>
      <c r="T1077" s="676" t="s">
        <v>4687</v>
      </c>
      <c r="U1077" s="170"/>
      <c r="V1077" s="170"/>
      <c r="W1077" s="170"/>
      <c r="X1077" s="117"/>
      <c r="Y1077" s="171"/>
      <c r="Z1077" s="171"/>
      <c r="AA1077" s="171"/>
      <c r="AB1077" s="171"/>
      <c r="AC1077" s="171"/>
      <c r="AD1077" s="171"/>
      <c r="AE1077" s="171"/>
      <c r="AF1077" s="171"/>
      <c r="AG1077" s="171"/>
      <c r="AH1077" s="171"/>
      <c r="AI1077" s="171"/>
    </row>
    <row r="1078" spans="1:35" s="172" customFormat="1" ht="24" hidden="1" x14ac:dyDescent="0.2">
      <c r="A1078" s="167">
        <v>2</v>
      </c>
      <c r="B1078" s="647">
        <v>0</v>
      </c>
      <c r="C1078" s="647">
        <v>4</v>
      </c>
      <c r="D1078" s="647">
        <v>4</v>
      </c>
      <c r="E1078" s="163" t="s">
        <v>3862</v>
      </c>
      <c r="F1078" s="593" t="s">
        <v>4675</v>
      </c>
      <c r="G1078" s="143"/>
      <c r="H1078" s="166">
        <v>42311700</v>
      </c>
      <c r="I1078" s="180" t="s">
        <v>1386</v>
      </c>
      <c r="J1078" s="169"/>
      <c r="K1078" s="169"/>
      <c r="L1078" s="169"/>
      <c r="M1078" s="146"/>
      <c r="N1078" s="184"/>
      <c r="O1078" s="169"/>
      <c r="P1078" s="146"/>
      <c r="Q1078" s="146">
        <f t="shared" si="23"/>
        <v>0</v>
      </c>
      <c r="R1078" s="182" t="s">
        <v>4741</v>
      </c>
      <c r="S1078" s="226"/>
      <c r="T1078" s="676" t="s">
        <v>4687</v>
      </c>
      <c r="U1078" s="170"/>
      <c r="V1078" s="170"/>
      <c r="W1078" s="170"/>
      <c r="X1078" s="117"/>
      <c r="Y1078" s="171"/>
      <c r="Z1078" s="171"/>
      <c r="AA1078" s="171"/>
      <c r="AB1078" s="171"/>
      <c r="AC1078" s="171"/>
      <c r="AD1078" s="171"/>
      <c r="AE1078" s="171"/>
      <c r="AF1078" s="171"/>
      <c r="AG1078" s="171"/>
      <c r="AH1078" s="171"/>
      <c r="AI1078" s="171"/>
    </row>
    <row r="1079" spans="1:35" s="172" customFormat="1" ht="24" hidden="1" x14ac:dyDescent="0.2">
      <c r="A1079" s="167">
        <v>2</v>
      </c>
      <c r="B1079" s="647">
        <v>0</v>
      </c>
      <c r="C1079" s="647">
        <v>4</v>
      </c>
      <c r="D1079" s="647">
        <v>4</v>
      </c>
      <c r="E1079" s="163" t="s">
        <v>3862</v>
      </c>
      <c r="F1079" s="593" t="s">
        <v>4675</v>
      </c>
      <c r="G1079" s="143"/>
      <c r="H1079" s="166">
        <v>42311708</v>
      </c>
      <c r="I1079" s="180" t="s">
        <v>1387</v>
      </c>
      <c r="J1079" s="169"/>
      <c r="K1079" s="169"/>
      <c r="L1079" s="169"/>
      <c r="M1079" s="146"/>
      <c r="N1079" s="184" t="s">
        <v>4737</v>
      </c>
      <c r="O1079" s="169"/>
      <c r="P1079" s="146"/>
      <c r="Q1079" s="146">
        <f t="shared" si="23"/>
        <v>0</v>
      </c>
      <c r="R1079" s="182" t="s">
        <v>4741</v>
      </c>
      <c r="S1079" s="226"/>
      <c r="T1079" s="676" t="s">
        <v>4687</v>
      </c>
      <c r="U1079" s="170"/>
      <c r="V1079" s="170"/>
      <c r="W1079" s="170"/>
      <c r="X1079" s="117"/>
      <c r="Y1079" s="171"/>
      <c r="Z1079" s="171"/>
      <c r="AA1079" s="171"/>
      <c r="AB1079" s="171"/>
      <c r="AC1079" s="171"/>
      <c r="AD1079" s="171"/>
      <c r="AE1079" s="171"/>
      <c r="AF1079" s="171"/>
      <c r="AG1079" s="171"/>
      <c r="AH1079" s="171"/>
      <c r="AI1079" s="171"/>
    </row>
    <row r="1080" spans="1:35" s="172" customFormat="1" ht="24" hidden="1" x14ac:dyDescent="0.2">
      <c r="A1080" s="167">
        <v>2</v>
      </c>
      <c r="B1080" s="647">
        <v>0</v>
      </c>
      <c r="C1080" s="647">
        <v>4</v>
      </c>
      <c r="D1080" s="647">
        <v>4</v>
      </c>
      <c r="E1080" s="163" t="s">
        <v>3862</v>
      </c>
      <c r="F1080" s="593" t="s">
        <v>4675</v>
      </c>
      <c r="G1080" s="143"/>
      <c r="H1080" s="166">
        <v>42311700</v>
      </c>
      <c r="I1080" s="180" t="s">
        <v>1388</v>
      </c>
      <c r="J1080" s="169"/>
      <c r="K1080" s="169"/>
      <c r="L1080" s="169"/>
      <c r="M1080" s="146"/>
      <c r="N1080" s="184"/>
      <c r="O1080" s="169"/>
      <c r="P1080" s="146"/>
      <c r="Q1080" s="146">
        <f t="shared" si="23"/>
        <v>0</v>
      </c>
      <c r="R1080" s="182" t="s">
        <v>4741</v>
      </c>
      <c r="S1080" s="226"/>
      <c r="T1080" s="676" t="s">
        <v>4687</v>
      </c>
      <c r="U1080" s="170"/>
      <c r="V1080" s="170"/>
      <c r="W1080" s="170"/>
      <c r="X1080" s="117"/>
      <c r="Y1080" s="171"/>
      <c r="Z1080" s="171"/>
      <c r="AA1080" s="171"/>
      <c r="AB1080" s="171"/>
      <c r="AC1080" s="171"/>
      <c r="AD1080" s="171"/>
      <c r="AE1080" s="171"/>
      <c r="AF1080" s="171"/>
      <c r="AG1080" s="171"/>
      <c r="AH1080" s="171"/>
      <c r="AI1080" s="171"/>
    </row>
    <row r="1081" spans="1:35" s="172" customFormat="1" ht="24" hidden="1" x14ac:dyDescent="0.2">
      <c r="A1081" s="167">
        <v>2</v>
      </c>
      <c r="B1081" s="647">
        <v>0</v>
      </c>
      <c r="C1081" s="647">
        <v>4</v>
      </c>
      <c r="D1081" s="647">
        <v>4</v>
      </c>
      <c r="E1081" s="163" t="s">
        <v>3862</v>
      </c>
      <c r="F1081" s="593" t="s">
        <v>4675</v>
      </c>
      <c r="G1081" s="143"/>
      <c r="H1081" s="166">
        <v>42311700</v>
      </c>
      <c r="I1081" s="180" t="s">
        <v>1389</v>
      </c>
      <c r="J1081" s="169"/>
      <c r="K1081" s="169"/>
      <c r="L1081" s="169"/>
      <c r="M1081" s="146"/>
      <c r="N1081" s="184"/>
      <c r="O1081" s="169"/>
      <c r="P1081" s="146"/>
      <c r="Q1081" s="146">
        <f t="shared" si="23"/>
        <v>0</v>
      </c>
      <c r="R1081" s="182" t="s">
        <v>4741</v>
      </c>
      <c r="S1081" s="226"/>
      <c r="T1081" s="676" t="s">
        <v>4687</v>
      </c>
      <c r="U1081" s="170"/>
      <c r="V1081" s="170"/>
      <c r="W1081" s="170"/>
      <c r="X1081" s="117"/>
      <c r="Y1081" s="171"/>
      <c r="Z1081" s="171"/>
      <c r="AA1081" s="171"/>
      <c r="AB1081" s="171"/>
      <c r="AC1081" s="171"/>
      <c r="AD1081" s="171"/>
      <c r="AE1081" s="171"/>
      <c r="AF1081" s="171"/>
      <c r="AG1081" s="171"/>
      <c r="AH1081" s="171"/>
      <c r="AI1081" s="171"/>
    </row>
    <row r="1082" spans="1:35" s="172" customFormat="1" ht="24" hidden="1" x14ac:dyDescent="0.2">
      <c r="A1082" s="167">
        <v>2</v>
      </c>
      <c r="B1082" s="647">
        <v>0</v>
      </c>
      <c r="C1082" s="647">
        <v>4</v>
      </c>
      <c r="D1082" s="647">
        <v>4</v>
      </c>
      <c r="E1082" s="163" t="s">
        <v>3862</v>
      </c>
      <c r="F1082" s="593" t="s">
        <v>4675</v>
      </c>
      <c r="G1082" s="143"/>
      <c r="H1082" s="166">
        <v>42311708</v>
      </c>
      <c r="I1082" s="180" t="s">
        <v>1390</v>
      </c>
      <c r="J1082" s="169"/>
      <c r="K1082" s="169"/>
      <c r="L1082" s="169"/>
      <c r="M1082" s="146"/>
      <c r="N1082" s="184" t="s">
        <v>4737</v>
      </c>
      <c r="O1082" s="169"/>
      <c r="P1082" s="146"/>
      <c r="Q1082" s="146">
        <f t="shared" si="23"/>
        <v>0</v>
      </c>
      <c r="R1082" s="182" t="s">
        <v>4741</v>
      </c>
      <c r="S1082" s="226"/>
      <c r="T1082" s="676" t="s">
        <v>4687</v>
      </c>
      <c r="U1082" s="170"/>
      <c r="V1082" s="170"/>
      <c r="W1082" s="170"/>
      <c r="X1082" s="117"/>
      <c r="Y1082" s="171"/>
      <c r="Z1082" s="171"/>
      <c r="AA1082" s="171"/>
      <c r="AB1082" s="171"/>
      <c r="AC1082" s="171"/>
      <c r="AD1082" s="171"/>
      <c r="AE1082" s="171"/>
      <c r="AF1082" s="171"/>
      <c r="AG1082" s="171"/>
      <c r="AH1082" s="171"/>
      <c r="AI1082" s="171"/>
    </row>
    <row r="1083" spans="1:35" s="172" customFormat="1" ht="24" hidden="1" x14ac:dyDescent="0.2">
      <c r="A1083" s="167">
        <v>2</v>
      </c>
      <c r="B1083" s="647">
        <v>0</v>
      </c>
      <c r="C1083" s="647">
        <v>4</v>
      </c>
      <c r="D1083" s="647">
        <v>4</v>
      </c>
      <c r="E1083" s="163" t="s">
        <v>3862</v>
      </c>
      <c r="F1083" s="593" t="s">
        <v>4675</v>
      </c>
      <c r="G1083" s="143"/>
      <c r="H1083" s="166">
        <v>42311700</v>
      </c>
      <c r="I1083" s="180" t="s">
        <v>1351</v>
      </c>
      <c r="J1083" s="169"/>
      <c r="K1083" s="169"/>
      <c r="L1083" s="169"/>
      <c r="M1083" s="146"/>
      <c r="N1083" s="184"/>
      <c r="O1083" s="169"/>
      <c r="P1083" s="146"/>
      <c r="Q1083" s="146">
        <f t="shared" si="23"/>
        <v>0</v>
      </c>
      <c r="R1083" s="182" t="s">
        <v>4741</v>
      </c>
      <c r="S1083" s="226"/>
      <c r="T1083" s="676" t="s">
        <v>4687</v>
      </c>
      <c r="U1083" s="170"/>
      <c r="V1083" s="170"/>
      <c r="W1083" s="170"/>
      <c r="X1083" s="117"/>
      <c r="Y1083" s="171"/>
      <c r="Z1083" s="171"/>
      <c r="AA1083" s="171"/>
      <c r="AB1083" s="171"/>
      <c r="AC1083" s="171"/>
      <c r="AD1083" s="171"/>
      <c r="AE1083" s="171"/>
      <c r="AF1083" s="171"/>
      <c r="AG1083" s="171"/>
      <c r="AH1083" s="171"/>
      <c r="AI1083" s="171"/>
    </row>
    <row r="1084" spans="1:35" s="172" customFormat="1" ht="24" hidden="1" x14ac:dyDescent="0.2">
      <c r="A1084" s="167">
        <v>2</v>
      </c>
      <c r="B1084" s="647">
        <v>0</v>
      </c>
      <c r="C1084" s="647">
        <v>4</v>
      </c>
      <c r="D1084" s="647">
        <v>4</v>
      </c>
      <c r="E1084" s="163" t="s">
        <v>3862</v>
      </c>
      <c r="F1084" s="593" t="s">
        <v>4675</v>
      </c>
      <c r="G1084" s="143"/>
      <c r="H1084" s="166">
        <v>42311700</v>
      </c>
      <c r="I1084" s="180" t="s">
        <v>1352</v>
      </c>
      <c r="J1084" s="169"/>
      <c r="K1084" s="169"/>
      <c r="L1084" s="169"/>
      <c r="M1084" s="146"/>
      <c r="N1084" s="184"/>
      <c r="O1084" s="169"/>
      <c r="P1084" s="146"/>
      <c r="Q1084" s="146">
        <f t="shared" si="23"/>
        <v>0</v>
      </c>
      <c r="R1084" s="182" t="s">
        <v>4741</v>
      </c>
      <c r="S1084" s="226"/>
      <c r="T1084" s="676" t="s">
        <v>4687</v>
      </c>
      <c r="U1084" s="170"/>
      <c r="V1084" s="170"/>
      <c r="W1084" s="170"/>
      <c r="X1084" s="117"/>
      <c r="Y1084" s="171"/>
      <c r="Z1084" s="171"/>
      <c r="AA1084" s="171"/>
      <c r="AB1084" s="171"/>
      <c r="AC1084" s="171"/>
      <c r="AD1084" s="171"/>
      <c r="AE1084" s="171"/>
      <c r="AF1084" s="171"/>
      <c r="AG1084" s="171"/>
      <c r="AH1084" s="171"/>
      <c r="AI1084" s="171"/>
    </row>
    <row r="1085" spans="1:35" s="172" customFormat="1" ht="24" hidden="1" x14ac:dyDescent="0.2">
      <c r="A1085" s="167">
        <v>2</v>
      </c>
      <c r="B1085" s="647">
        <v>0</v>
      </c>
      <c r="C1085" s="647">
        <v>4</v>
      </c>
      <c r="D1085" s="647">
        <v>4</v>
      </c>
      <c r="E1085" s="163" t="s">
        <v>3862</v>
      </c>
      <c r="F1085" s="593" t="s">
        <v>4675</v>
      </c>
      <c r="G1085" s="143"/>
      <c r="H1085" s="166">
        <v>42311700</v>
      </c>
      <c r="I1085" s="180" t="s">
        <v>1353</v>
      </c>
      <c r="J1085" s="169"/>
      <c r="K1085" s="169"/>
      <c r="L1085" s="169"/>
      <c r="M1085" s="146"/>
      <c r="N1085" s="184"/>
      <c r="O1085" s="169"/>
      <c r="P1085" s="146"/>
      <c r="Q1085" s="146">
        <f t="shared" si="23"/>
        <v>0</v>
      </c>
      <c r="R1085" s="182" t="s">
        <v>4741</v>
      </c>
      <c r="S1085" s="226"/>
      <c r="T1085" s="676" t="s">
        <v>4687</v>
      </c>
      <c r="U1085" s="170"/>
      <c r="V1085" s="170"/>
      <c r="W1085" s="170"/>
      <c r="X1085" s="117"/>
      <c r="Y1085" s="171"/>
      <c r="Z1085" s="171"/>
      <c r="AA1085" s="171"/>
      <c r="AB1085" s="171"/>
      <c r="AC1085" s="171"/>
      <c r="AD1085" s="171"/>
      <c r="AE1085" s="171"/>
      <c r="AF1085" s="171"/>
      <c r="AG1085" s="171"/>
      <c r="AH1085" s="171"/>
      <c r="AI1085" s="171"/>
    </row>
    <row r="1086" spans="1:35" s="172" customFormat="1" ht="24" hidden="1" x14ac:dyDescent="0.2">
      <c r="A1086" s="167">
        <v>2</v>
      </c>
      <c r="B1086" s="647">
        <v>0</v>
      </c>
      <c r="C1086" s="647">
        <v>4</v>
      </c>
      <c r="D1086" s="647">
        <v>4</v>
      </c>
      <c r="E1086" s="163" t="s">
        <v>3862</v>
      </c>
      <c r="F1086" s="593" t="s">
        <v>4675</v>
      </c>
      <c r="G1086" s="143"/>
      <c r="H1086" s="166">
        <v>42311700</v>
      </c>
      <c r="I1086" s="180" t="s">
        <v>1354</v>
      </c>
      <c r="J1086" s="169"/>
      <c r="K1086" s="169"/>
      <c r="L1086" s="169"/>
      <c r="M1086" s="146"/>
      <c r="N1086" s="184"/>
      <c r="O1086" s="169"/>
      <c r="P1086" s="146"/>
      <c r="Q1086" s="146">
        <f t="shared" si="23"/>
        <v>0</v>
      </c>
      <c r="R1086" s="182" t="s">
        <v>4741</v>
      </c>
      <c r="S1086" s="226"/>
      <c r="T1086" s="676" t="s">
        <v>4687</v>
      </c>
      <c r="U1086" s="170"/>
      <c r="V1086" s="170"/>
      <c r="W1086" s="170"/>
      <c r="X1086" s="117"/>
      <c r="Y1086" s="171"/>
      <c r="Z1086" s="171"/>
      <c r="AA1086" s="171"/>
      <c r="AB1086" s="171"/>
      <c r="AC1086" s="171"/>
      <c r="AD1086" s="171"/>
      <c r="AE1086" s="171"/>
      <c r="AF1086" s="171"/>
      <c r="AG1086" s="171"/>
      <c r="AH1086" s="171"/>
      <c r="AI1086" s="171"/>
    </row>
    <row r="1087" spans="1:35" s="172" customFormat="1" ht="24" hidden="1" x14ac:dyDescent="0.2">
      <c r="A1087" s="167">
        <v>2</v>
      </c>
      <c r="B1087" s="647">
        <v>0</v>
      </c>
      <c r="C1087" s="647">
        <v>4</v>
      </c>
      <c r="D1087" s="647">
        <v>4</v>
      </c>
      <c r="E1087" s="163" t="s">
        <v>3862</v>
      </c>
      <c r="F1087" s="593" t="s">
        <v>4675</v>
      </c>
      <c r="G1087" s="143"/>
      <c r="H1087" s="166">
        <v>42311700</v>
      </c>
      <c r="I1087" s="180" t="s">
        <v>1355</v>
      </c>
      <c r="J1087" s="169"/>
      <c r="K1087" s="169"/>
      <c r="L1087" s="169"/>
      <c r="M1087" s="146"/>
      <c r="N1087" s="184"/>
      <c r="O1087" s="169"/>
      <c r="P1087" s="146"/>
      <c r="Q1087" s="146">
        <f t="shared" si="23"/>
        <v>0</v>
      </c>
      <c r="R1087" s="182" t="s">
        <v>4741</v>
      </c>
      <c r="S1087" s="226"/>
      <c r="T1087" s="676" t="s">
        <v>4687</v>
      </c>
      <c r="U1087" s="170"/>
      <c r="V1087" s="170"/>
      <c r="W1087" s="170"/>
      <c r="X1087" s="117"/>
      <c r="Y1087" s="171"/>
      <c r="Z1087" s="171"/>
      <c r="AA1087" s="171"/>
      <c r="AB1087" s="171"/>
      <c r="AC1087" s="171"/>
      <c r="AD1087" s="171"/>
      <c r="AE1087" s="171"/>
      <c r="AF1087" s="171"/>
      <c r="AG1087" s="171"/>
      <c r="AH1087" s="171"/>
      <c r="AI1087" s="171"/>
    </row>
    <row r="1088" spans="1:35" s="172" customFormat="1" ht="24" hidden="1" x14ac:dyDescent="0.2">
      <c r="A1088" s="167">
        <v>2</v>
      </c>
      <c r="B1088" s="647">
        <v>0</v>
      </c>
      <c r="C1088" s="647">
        <v>4</v>
      </c>
      <c r="D1088" s="647">
        <v>4</v>
      </c>
      <c r="E1088" s="163" t="s">
        <v>3862</v>
      </c>
      <c r="F1088" s="593" t="s">
        <v>4675</v>
      </c>
      <c r="G1088" s="143"/>
      <c r="H1088" s="166">
        <v>42311700</v>
      </c>
      <c r="I1088" s="180" t="s">
        <v>1356</v>
      </c>
      <c r="J1088" s="169"/>
      <c r="K1088" s="169"/>
      <c r="L1088" s="169"/>
      <c r="M1088" s="146"/>
      <c r="N1088" s="184"/>
      <c r="O1088" s="169"/>
      <c r="P1088" s="146"/>
      <c r="Q1088" s="146">
        <f t="shared" si="23"/>
        <v>0</v>
      </c>
      <c r="R1088" s="182" t="s">
        <v>4741</v>
      </c>
      <c r="S1088" s="226"/>
      <c r="T1088" s="676" t="s">
        <v>4687</v>
      </c>
      <c r="U1088" s="170"/>
      <c r="V1088" s="170"/>
      <c r="W1088" s="170"/>
      <c r="X1088" s="117"/>
      <c r="Y1088" s="171"/>
      <c r="Z1088" s="171"/>
      <c r="AA1088" s="171"/>
      <c r="AB1088" s="171"/>
      <c r="AC1088" s="171"/>
      <c r="AD1088" s="171"/>
      <c r="AE1088" s="171"/>
      <c r="AF1088" s="171"/>
      <c r="AG1088" s="171"/>
      <c r="AH1088" s="171"/>
      <c r="AI1088" s="171"/>
    </row>
    <row r="1089" spans="1:35" s="172" customFormat="1" ht="24" hidden="1" x14ac:dyDescent="0.2">
      <c r="A1089" s="167">
        <v>2</v>
      </c>
      <c r="B1089" s="647">
        <v>0</v>
      </c>
      <c r="C1089" s="647">
        <v>4</v>
      </c>
      <c r="D1089" s="647">
        <v>4</v>
      </c>
      <c r="E1089" s="163" t="s">
        <v>3862</v>
      </c>
      <c r="F1089" s="593" t="s">
        <v>4675</v>
      </c>
      <c r="G1089" s="143"/>
      <c r="H1089" s="166">
        <v>42311700</v>
      </c>
      <c r="I1089" s="180" t="s">
        <v>1974</v>
      </c>
      <c r="J1089" s="169"/>
      <c r="K1089" s="169"/>
      <c r="L1089" s="169"/>
      <c r="M1089" s="146"/>
      <c r="N1089" s="184"/>
      <c r="O1089" s="169"/>
      <c r="P1089" s="146"/>
      <c r="Q1089" s="146">
        <f t="shared" si="23"/>
        <v>0</v>
      </c>
      <c r="R1089" s="182" t="s">
        <v>4741</v>
      </c>
      <c r="S1089" s="226"/>
      <c r="T1089" s="676" t="s">
        <v>4687</v>
      </c>
      <c r="U1089" s="170"/>
      <c r="V1089" s="170"/>
      <c r="W1089" s="170"/>
      <c r="X1089" s="117"/>
      <c r="Y1089" s="171"/>
      <c r="Z1089" s="171"/>
      <c r="AA1089" s="171"/>
      <c r="AB1089" s="171"/>
      <c r="AC1089" s="171"/>
      <c r="AD1089" s="171"/>
      <c r="AE1089" s="171"/>
      <c r="AF1089" s="171"/>
      <c r="AG1089" s="171"/>
      <c r="AH1089" s="171"/>
      <c r="AI1089" s="171"/>
    </row>
    <row r="1090" spans="1:35" s="172" customFormat="1" ht="24" hidden="1" x14ac:dyDescent="0.2">
      <c r="A1090" s="167">
        <v>2</v>
      </c>
      <c r="B1090" s="647">
        <v>0</v>
      </c>
      <c r="C1090" s="647">
        <v>4</v>
      </c>
      <c r="D1090" s="647">
        <v>4</v>
      </c>
      <c r="E1090" s="163" t="s">
        <v>3862</v>
      </c>
      <c r="F1090" s="593" t="s">
        <v>4675</v>
      </c>
      <c r="G1090" s="143"/>
      <c r="H1090" s="166">
        <v>42311700</v>
      </c>
      <c r="I1090" s="180" t="s">
        <v>1360</v>
      </c>
      <c r="J1090" s="169"/>
      <c r="K1090" s="169"/>
      <c r="L1090" s="169"/>
      <c r="M1090" s="146"/>
      <c r="N1090" s="184"/>
      <c r="O1090" s="169"/>
      <c r="P1090" s="146"/>
      <c r="Q1090" s="146">
        <f t="shared" si="23"/>
        <v>0</v>
      </c>
      <c r="R1090" s="182" t="s">
        <v>4741</v>
      </c>
      <c r="S1090" s="226"/>
      <c r="T1090" s="676" t="s">
        <v>4687</v>
      </c>
      <c r="U1090" s="170"/>
      <c r="V1090" s="170"/>
      <c r="W1090" s="170"/>
      <c r="X1090" s="117"/>
      <c r="Y1090" s="171"/>
      <c r="Z1090" s="171"/>
      <c r="AA1090" s="171"/>
      <c r="AB1090" s="171"/>
      <c r="AC1090" s="171"/>
      <c r="AD1090" s="171"/>
      <c r="AE1090" s="171"/>
      <c r="AF1090" s="171"/>
      <c r="AG1090" s="171"/>
      <c r="AH1090" s="171"/>
      <c r="AI1090" s="171"/>
    </row>
    <row r="1091" spans="1:35" s="172" customFormat="1" ht="24" hidden="1" x14ac:dyDescent="0.2">
      <c r="A1091" s="167">
        <v>2</v>
      </c>
      <c r="B1091" s="647">
        <v>0</v>
      </c>
      <c r="C1091" s="647">
        <v>4</v>
      </c>
      <c r="D1091" s="647">
        <v>4</v>
      </c>
      <c r="E1091" s="163" t="s">
        <v>3862</v>
      </c>
      <c r="F1091" s="593" t="s">
        <v>4675</v>
      </c>
      <c r="G1091" s="143"/>
      <c r="H1091" s="166">
        <v>42311700</v>
      </c>
      <c r="I1091" s="180" t="s">
        <v>1361</v>
      </c>
      <c r="J1091" s="169"/>
      <c r="K1091" s="169"/>
      <c r="L1091" s="169"/>
      <c r="M1091" s="146"/>
      <c r="N1091" s="184"/>
      <c r="O1091" s="169"/>
      <c r="P1091" s="146"/>
      <c r="Q1091" s="146">
        <f t="shared" si="23"/>
        <v>0</v>
      </c>
      <c r="R1091" s="182" t="s">
        <v>4741</v>
      </c>
      <c r="S1091" s="226"/>
      <c r="T1091" s="676" t="s">
        <v>4687</v>
      </c>
      <c r="U1091" s="170"/>
      <c r="V1091" s="170"/>
      <c r="W1091" s="170"/>
      <c r="X1091" s="117"/>
      <c r="Y1091" s="171"/>
      <c r="Z1091" s="171"/>
      <c r="AA1091" s="171"/>
      <c r="AB1091" s="171"/>
      <c r="AC1091" s="171"/>
      <c r="AD1091" s="171"/>
      <c r="AE1091" s="171"/>
      <c r="AF1091" s="171"/>
      <c r="AG1091" s="171"/>
      <c r="AH1091" s="171"/>
      <c r="AI1091" s="171"/>
    </row>
    <row r="1092" spans="1:35" s="172" customFormat="1" ht="24" hidden="1" x14ac:dyDescent="0.2">
      <c r="A1092" s="167">
        <v>2</v>
      </c>
      <c r="B1092" s="647">
        <v>0</v>
      </c>
      <c r="C1092" s="647">
        <v>4</v>
      </c>
      <c r="D1092" s="647">
        <v>4</v>
      </c>
      <c r="E1092" s="163" t="s">
        <v>3862</v>
      </c>
      <c r="F1092" s="593" t="s">
        <v>4675</v>
      </c>
      <c r="G1092" s="143"/>
      <c r="H1092" s="166">
        <v>42311700</v>
      </c>
      <c r="I1092" s="180" t="s">
        <v>1362</v>
      </c>
      <c r="J1092" s="169"/>
      <c r="K1092" s="169"/>
      <c r="L1092" s="169"/>
      <c r="M1092" s="146"/>
      <c r="N1092" s="184"/>
      <c r="O1092" s="169"/>
      <c r="P1092" s="146"/>
      <c r="Q1092" s="146">
        <f t="shared" si="23"/>
        <v>0</v>
      </c>
      <c r="R1092" s="182" t="s">
        <v>4741</v>
      </c>
      <c r="S1092" s="226"/>
      <c r="T1092" s="676" t="s">
        <v>4687</v>
      </c>
      <c r="U1092" s="170"/>
      <c r="V1092" s="170"/>
      <c r="W1092" s="170"/>
      <c r="X1092" s="117"/>
      <c r="Y1092" s="171"/>
      <c r="Z1092" s="171"/>
      <c r="AA1092" s="171"/>
      <c r="AB1092" s="171"/>
      <c r="AC1092" s="171"/>
      <c r="AD1092" s="171"/>
      <c r="AE1092" s="171"/>
      <c r="AF1092" s="171"/>
      <c r="AG1092" s="171"/>
      <c r="AH1092" s="171"/>
      <c r="AI1092" s="171"/>
    </row>
    <row r="1093" spans="1:35" s="172" customFormat="1" ht="24" hidden="1" x14ac:dyDescent="0.2">
      <c r="A1093" s="167">
        <v>2</v>
      </c>
      <c r="B1093" s="647">
        <v>0</v>
      </c>
      <c r="C1093" s="647">
        <v>4</v>
      </c>
      <c r="D1093" s="647">
        <v>4</v>
      </c>
      <c r="E1093" s="163" t="s">
        <v>3862</v>
      </c>
      <c r="F1093" s="593" t="s">
        <v>4675</v>
      </c>
      <c r="G1093" s="143"/>
      <c r="H1093" s="166">
        <v>42311700</v>
      </c>
      <c r="I1093" s="180" t="s">
        <v>1363</v>
      </c>
      <c r="J1093" s="169"/>
      <c r="K1093" s="169"/>
      <c r="L1093" s="169"/>
      <c r="M1093" s="146"/>
      <c r="N1093" s="184"/>
      <c r="O1093" s="169"/>
      <c r="P1093" s="146"/>
      <c r="Q1093" s="146">
        <f t="shared" si="23"/>
        <v>0</v>
      </c>
      <c r="R1093" s="182" t="s">
        <v>4741</v>
      </c>
      <c r="S1093" s="226"/>
      <c r="T1093" s="676" t="s">
        <v>4687</v>
      </c>
      <c r="U1093" s="170"/>
      <c r="V1093" s="170"/>
      <c r="W1093" s="170"/>
      <c r="X1093" s="117"/>
      <c r="Y1093" s="171"/>
      <c r="Z1093" s="171"/>
      <c r="AA1093" s="171"/>
      <c r="AB1093" s="171"/>
      <c r="AC1093" s="171"/>
      <c r="AD1093" s="171"/>
      <c r="AE1093" s="171"/>
      <c r="AF1093" s="171"/>
      <c r="AG1093" s="171"/>
      <c r="AH1093" s="171"/>
      <c r="AI1093" s="171"/>
    </row>
    <row r="1094" spans="1:35" s="172" customFormat="1" ht="24" hidden="1" x14ac:dyDescent="0.2">
      <c r="A1094" s="167">
        <v>2</v>
      </c>
      <c r="B1094" s="647">
        <v>0</v>
      </c>
      <c r="C1094" s="647">
        <v>4</v>
      </c>
      <c r="D1094" s="647">
        <v>4</v>
      </c>
      <c r="E1094" s="163" t="s">
        <v>3862</v>
      </c>
      <c r="F1094" s="593" t="s">
        <v>4675</v>
      </c>
      <c r="G1094" s="143"/>
      <c r="H1094" s="166">
        <v>42311700</v>
      </c>
      <c r="I1094" s="180" t="s">
        <v>2301</v>
      </c>
      <c r="J1094" s="169"/>
      <c r="K1094" s="169"/>
      <c r="L1094" s="169"/>
      <c r="M1094" s="146"/>
      <c r="N1094" s="184"/>
      <c r="O1094" s="169"/>
      <c r="P1094" s="146"/>
      <c r="Q1094" s="146">
        <f t="shared" si="23"/>
        <v>0</v>
      </c>
      <c r="R1094" s="182" t="s">
        <v>4741</v>
      </c>
      <c r="S1094" s="226"/>
      <c r="T1094" s="676" t="s">
        <v>4687</v>
      </c>
      <c r="U1094" s="170"/>
      <c r="V1094" s="170"/>
      <c r="W1094" s="170"/>
      <c r="X1094" s="117"/>
      <c r="Y1094" s="171"/>
      <c r="Z1094" s="171"/>
      <c r="AA1094" s="171"/>
      <c r="AB1094" s="171"/>
      <c r="AC1094" s="171"/>
      <c r="AD1094" s="171"/>
      <c r="AE1094" s="171"/>
      <c r="AF1094" s="171"/>
      <c r="AG1094" s="171"/>
      <c r="AH1094" s="171"/>
      <c r="AI1094" s="171"/>
    </row>
    <row r="1095" spans="1:35" s="172" customFormat="1" ht="24" hidden="1" x14ac:dyDescent="0.2">
      <c r="A1095" s="167">
        <v>2</v>
      </c>
      <c r="B1095" s="647">
        <v>0</v>
      </c>
      <c r="C1095" s="647">
        <v>4</v>
      </c>
      <c r="D1095" s="647">
        <v>4</v>
      </c>
      <c r="E1095" s="163" t="s">
        <v>3862</v>
      </c>
      <c r="F1095" s="593" t="s">
        <v>4675</v>
      </c>
      <c r="G1095" s="143"/>
      <c r="H1095" s="166">
        <v>42311700</v>
      </c>
      <c r="I1095" s="180" t="s">
        <v>2302</v>
      </c>
      <c r="J1095" s="169"/>
      <c r="K1095" s="169"/>
      <c r="L1095" s="169"/>
      <c r="M1095" s="146"/>
      <c r="N1095" s="184"/>
      <c r="O1095" s="169"/>
      <c r="P1095" s="146"/>
      <c r="Q1095" s="146">
        <f t="shared" si="23"/>
        <v>0</v>
      </c>
      <c r="R1095" s="182" t="s">
        <v>4741</v>
      </c>
      <c r="S1095" s="226"/>
      <c r="T1095" s="676" t="s">
        <v>4687</v>
      </c>
      <c r="U1095" s="170"/>
      <c r="V1095" s="170"/>
      <c r="W1095" s="170"/>
      <c r="X1095" s="117"/>
      <c r="Y1095" s="171"/>
      <c r="Z1095" s="171"/>
      <c r="AA1095" s="171"/>
      <c r="AB1095" s="171"/>
      <c r="AC1095" s="171"/>
      <c r="AD1095" s="171"/>
      <c r="AE1095" s="171"/>
      <c r="AF1095" s="171"/>
      <c r="AG1095" s="171"/>
      <c r="AH1095" s="171"/>
      <c r="AI1095" s="171"/>
    </row>
    <row r="1096" spans="1:35" s="172" customFormat="1" ht="24" hidden="1" x14ac:dyDescent="0.2">
      <c r="A1096" s="167">
        <v>2</v>
      </c>
      <c r="B1096" s="647">
        <v>0</v>
      </c>
      <c r="C1096" s="647">
        <v>4</v>
      </c>
      <c r="D1096" s="647">
        <v>4</v>
      </c>
      <c r="E1096" s="163" t="s">
        <v>3862</v>
      </c>
      <c r="F1096" s="593" t="s">
        <v>4675</v>
      </c>
      <c r="G1096" s="143"/>
      <c r="H1096" s="166">
        <v>42182000</v>
      </c>
      <c r="I1096" s="180" t="s">
        <v>665</v>
      </c>
      <c r="J1096" s="169"/>
      <c r="K1096" s="169"/>
      <c r="L1096" s="169"/>
      <c r="M1096" s="146"/>
      <c r="N1096" s="184"/>
      <c r="O1096" s="169"/>
      <c r="P1096" s="146"/>
      <c r="Q1096" s="146">
        <f t="shared" si="23"/>
        <v>0</v>
      </c>
      <c r="R1096" s="182" t="s">
        <v>4741</v>
      </c>
      <c r="S1096" s="226"/>
      <c r="T1096" s="676" t="s">
        <v>4687</v>
      </c>
      <c r="U1096" s="170"/>
      <c r="V1096" s="170"/>
      <c r="W1096" s="170"/>
      <c r="X1096" s="117"/>
      <c r="Y1096" s="171"/>
      <c r="Z1096" s="171"/>
      <c r="AA1096" s="171"/>
      <c r="AB1096" s="171"/>
      <c r="AC1096" s="171"/>
      <c r="AD1096" s="171"/>
      <c r="AE1096" s="171"/>
      <c r="AF1096" s="171"/>
      <c r="AG1096" s="171"/>
      <c r="AH1096" s="171"/>
      <c r="AI1096" s="171"/>
    </row>
    <row r="1097" spans="1:35" s="172" customFormat="1" ht="25.5" hidden="1" customHeight="1" x14ac:dyDescent="0.2">
      <c r="A1097" s="167">
        <v>2</v>
      </c>
      <c r="B1097" s="647">
        <v>0</v>
      </c>
      <c r="C1097" s="647">
        <v>4</v>
      </c>
      <c r="D1097" s="647">
        <v>4</v>
      </c>
      <c r="E1097" s="163" t="s">
        <v>3862</v>
      </c>
      <c r="F1097" s="593" t="s">
        <v>4675</v>
      </c>
      <c r="G1097" s="143"/>
      <c r="H1097" s="166">
        <v>42311500</v>
      </c>
      <c r="I1097" s="180" t="s">
        <v>2303</v>
      </c>
      <c r="J1097" s="169"/>
      <c r="K1097" s="169"/>
      <c r="L1097" s="169"/>
      <c r="M1097" s="146"/>
      <c r="N1097" s="184"/>
      <c r="O1097" s="169"/>
      <c r="P1097" s="146"/>
      <c r="Q1097" s="146">
        <f t="shared" si="23"/>
        <v>0</v>
      </c>
      <c r="R1097" s="182" t="s">
        <v>4741</v>
      </c>
      <c r="S1097" s="226"/>
      <c r="T1097" s="676" t="s">
        <v>4687</v>
      </c>
      <c r="U1097" s="170"/>
      <c r="V1097" s="170"/>
      <c r="W1097" s="170"/>
      <c r="X1097" s="117"/>
      <c r="Y1097" s="171"/>
      <c r="Z1097" s="171"/>
      <c r="AA1097" s="171"/>
      <c r="AB1097" s="171"/>
      <c r="AC1097" s="171"/>
      <c r="AD1097" s="171"/>
      <c r="AE1097" s="171"/>
      <c r="AF1097" s="171"/>
      <c r="AG1097" s="171"/>
      <c r="AH1097" s="171"/>
      <c r="AI1097" s="171"/>
    </row>
    <row r="1098" spans="1:35" s="172" customFormat="1" ht="24" hidden="1" x14ac:dyDescent="0.2">
      <c r="A1098" s="167">
        <v>2</v>
      </c>
      <c r="B1098" s="647">
        <v>0</v>
      </c>
      <c r="C1098" s="647">
        <v>4</v>
      </c>
      <c r="D1098" s="647">
        <v>4</v>
      </c>
      <c r="E1098" s="163" t="s">
        <v>3862</v>
      </c>
      <c r="F1098" s="593" t="s">
        <v>4675</v>
      </c>
      <c r="G1098" s="143"/>
      <c r="H1098" s="166">
        <v>42311500</v>
      </c>
      <c r="I1098" s="180" t="s">
        <v>2304</v>
      </c>
      <c r="J1098" s="169"/>
      <c r="K1098" s="169"/>
      <c r="L1098" s="169"/>
      <c r="M1098" s="146"/>
      <c r="N1098" s="184"/>
      <c r="O1098" s="169"/>
      <c r="P1098" s="146"/>
      <c r="Q1098" s="146">
        <f t="shared" si="23"/>
        <v>0</v>
      </c>
      <c r="R1098" s="182" t="s">
        <v>4741</v>
      </c>
      <c r="S1098" s="226"/>
      <c r="T1098" s="676" t="s">
        <v>4687</v>
      </c>
      <c r="U1098" s="170"/>
      <c r="V1098" s="170"/>
      <c r="W1098" s="170"/>
      <c r="X1098" s="117"/>
      <c r="Y1098" s="171"/>
      <c r="Z1098" s="171"/>
      <c r="AA1098" s="171"/>
      <c r="AB1098" s="171"/>
      <c r="AC1098" s="171"/>
      <c r="AD1098" s="171"/>
      <c r="AE1098" s="171"/>
      <c r="AF1098" s="171"/>
      <c r="AG1098" s="171"/>
      <c r="AH1098" s="171"/>
      <c r="AI1098" s="171"/>
    </row>
    <row r="1099" spans="1:35" s="172" customFormat="1" ht="24" hidden="1" x14ac:dyDescent="0.2">
      <c r="A1099" s="167">
        <v>2</v>
      </c>
      <c r="B1099" s="647">
        <v>0</v>
      </c>
      <c r="C1099" s="647">
        <v>4</v>
      </c>
      <c r="D1099" s="647">
        <v>4</v>
      </c>
      <c r="E1099" s="163" t="s">
        <v>3862</v>
      </c>
      <c r="F1099" s="593" t="s">
        <v>4675</v>
      </c>
      <c r="G1099" s="143"/>
      <c r="H1099" s="166">
        <v>42311500</v>
      </c>
      <c r="I1099" s="180" t="s">
        <v>2305</v>
      </c>
      <c r="J1099" s="169"/>
      <c r="K1099" s="169"/>
      <c r="L1099" s="169"/>
      <c r="M1099" s="146"/>
      <c r="N1099" s="184"/>
      <c r="O1099" s="169"/>
      <c r="P1099" s="146"/>
      <c r="Q1099" s="146">
        <f t="shared" si="23"/>
        <v>0</v>
      </c>
      <c r="R1099" s="182" t="s">
        <v>4741</v>
      </c>
      <c r="S1099" s="226"/>
      <c r="T1099" s="676" t="s">
        <v>4687</v>
      </c>
      <c r="U1099" s="170"/>
      <c r="V1099" s="170"/>
      <c r="W1099" s="170"/>
      <c r="X1099" s="117"/>
      <c r="Y1099" s="171"/>
      <c r="Z1099" s="171"/>
      <c r="AA1099" s="171"/>
      <c r="AB1099" s="171"/>
      <c r="AC1099" s="171"/>
      <c r="AD1099" s="171"/>
      <c r="AE1099" s="171"/>
      <c r="AF1099" s="171"/>
      <c r="AG1099" s="171"/>
      <c r="AH1099" s="171"/>
      <c r="AI1099" s="171"/>
    </row>
    <row r="1100" spans="1:35" s="172" customFormat="1" ht="24" hidden="1" x14ac:dyDescent="0.2">
      <c r="A1100" s="167">
        <v>2</v>
      </c>
      <c r="B1100" s="647">
        <v>0</v>
      </c>
      <c r="C1100" s="647">
        <v>4</v>
      </c>
      <c r="D1100" s="647">
        <v>4</v>
      </c>
      <c r="E1100" s="163" t="s">
        <v>3862</v>
      </c>
      <c r="F1100" s="593" t="s">
        <v>4675</v>
      </c>
      <c r="G1100" s="143"/>
      <c r="H1100" s="166">
        <v>42295471</v>
      </c>
      <c r="I1100" s="180" t="s">
        <v>1272</v>
      </c>
      <c r="J1100" s="169"/>
      <c r="K1100" s="169"/>
      <c r="L1100" s="169"/>
      <c r="M1100" s="146"/>
      <c r="N1100" s="184"/>
      <c r="O1100" s="169"/>
      <c r="P1100" s="146"/>
      <c r="Q1100" s="146">
        <f t="shared" si="23"/>
        <v>0</v>
      </c>
      <c r="R1100" s="182" t="s">
        <v>4741</v>
      </c>
      <c r="S1100" s="226"/>
      <c r="T1100" s="676" t="s">
        <v>4687</v>
      </c>
      <c r="U1100" s="170"/>
      <c r="V1100" s="170"/>
      <c r="W1100" s="170"/>
      <c r="X1100" s="117"/>
      <c r="Y1100" s="171"/>
      <c r="Z1100" s="171"/>
      <c r="AA1100" s="171"/>
      <c r="AB1100" s="171"/>
      <c r="AC1100" s="171"/>
      <c r="AD1100" s="171"/>
      <c r="AE1100" s="171"/>
      <c r="AF1100" s="171"/>
      <c r="AG1100" s="171"/>
      <c r="AH1100" s="171"/>
      <c r="AI1100" s="171"/>
    </row>
    <row r="1101" spans="1:35" s="172" customFormat="1" ht="24" hidden="1" x14ac:dyDescent="0.2">
      <c r="A1101" s="167">
        <v>2</v>
      </c>
      <c r="B1101" s="647">
        <v>0</v>
      </c>
      <c r="C1101" s="647">
        <v>4</v>
      </c>
      <c r="D1101" s="647">
        <v>4</v>
      </c>
      <c r="E1101" s="163" t="s">
        <v>3862</v>
      </c>
      <c r="F1101" s="593" t="s">
        <v>4675</v>
      </c>
      <c r="G1101" s="143"/>
      <c r="H1101" s="166">
        <v>42190000</v>
      </c>
      <c r="I1101" s="180" t="s">
        <v>1273</v>
      </c>
      <c r="J1101" s="169"/>
      <c r="K1101" s="169"/>
      <c r="L1101" s="169"/>
      <c r="M1101" s="146"/>
      <c r="N1101" s="184"/>
      <c r="O1101" s="169"/>
      <c r="P1101" s="146"/>
      <c r="Q1101" s="146">
        <f t="shared" si="23"/>
        <v>0</v>
      </c>
      <c r="R1101" s="182" t="s">
        <v>4741</v>
      </c>
      <c r="S1101" s="226"/>
      <c r="T1101" s="676" t="s">
        <v>4687</v>
      </c>
      <c r="U1101" s="170"/>
      <c r="V1101" s="170"/>
      <c r="W1101" s="170"/>
      <c r="X1101" s="117"/>
      <c r="Y1101" s="171"/>
      <c r="Z1101" s="171"/>
      <c r="AA1101" s="171"/>
      <c r="AB1101" s="171"/>
      <c r="AC1101" s="171"/>
      <c r="AD1101" s="171"/>
      <c r="AE1101" s="171"/>
      <c r="AF1101" s="171"/>
      <c r="AG1101" s="171"/>
      <c r="AH1101" s="171"/>
      <c r="AI1101" s="171"/>
    </row>
    <row r="1102" spans="1:35" s="172" customFormat="1" ht="24" hidden="1" x14ac:dyDescent="0.2">
      <c r="A1102" s="167">
        <v>2</v>
      </c>
      <c r="B1102" s="647">
        <v>0</v>
      </c>
      <c r="C1102" s="647">
        <v>4</v>
      </c>
      <c r="D1102" s="647">
        <v>4</v>
      </c>
      <c r="E1102" s="163" t="s">
        <v>3862</v>
      </c>
      <c r="F1102" s="593" t="s">
        <v>4675</v>
      </c>
      <c r="G1102" s="143"/>
      <c r="H1102" s="166">
        <v>42190000</v>
      </c>
      <c r="I1102" s="180" t="s">
        <v>1274</v>
      </c>
      <c r="J1102" s="169"/>
      <c r="K1102" s="169"/>
      <c r="L1102" s="169"/>
      <c r="M1102" s="146"/>
      <c r="N1102" s="184"/>
      <c r="O1102" s="169"/>
      <c r="P1102" s="146"/>
      <c r="Q1102" s="146">
        <f t="shared" si="23"/>
        <v>0</v>
      </c>
      <c r="R1102" s="182" t="s">
        <v>4741</v>
      </c>
      <c r="S1102" s="226"/>
      <c r="T1102" s="676" t="s">
        <v>4687</v>
      </c>
      <c r="U1102" s="170"/>
      <c r="V1102" s="170"/>
      <c r="W1102" s="170"/>
      <c r="X1102" s="117"/>
      <c r="Y1102" s="171"/>
      <c r="Z1102" s="171"/>
      <c r="AA1102" s="171"/>
      <c r="AB1102" s="171"/>
      <c r="AC1102" s="171"/>
      <c r="AD1102" s="171"/>
      <c r="AE1102" s="171"/>
      <c r="AF1102" s="171"/>
      <c r="AG1102" s="171"/>
      <c r="AH1102" s="171"/>
      <c r="AI1102" s="171"/>
    </row>
    <row r="1103" spans="1:35" s="172" customFormat="1" ht="24" hidden="1" x14ac:dyDescent="0.2">
      <c r="A1103" s="167">
        <v>2</v>
      </c>
      <c r="B1103" s="647">
        <v>0</v>
      </c>
      <c r="C1103" s="647">
        <v>4</v>
      </c>
      <c r="D1103" s="647">
        <v>4</v>
      </c>
      <c r="E1103" s="163" t="s">
        <v>3862</v>
      </c>
      <c r="F1103" s="593" t="s">
        <v>4675</v>
      </c>
      <c r="G1103" s="143"/>
      <c r="H1103" s="166">
        <v>42190000</v>
      </c>
      <c r="I1103" s="180" t="s">
        <v>1275</v>
      </c>
      <c r="J1103" s="169"/>
      <c r="K1103" s="169"/>
      <c r="L1103" s="169"/>
      <c r="M1103" s="146"/>
      <c r="N1103" s="184"/>
      <c r="O1103" s="169"/>
      <c r="P1103" s="146"/>
      <c r="Q1103" s="146">
        <f t="shared" si="23"/>
        <v>0</v>
      </c>
      <c r="R1103" s="182" t="s">
        <v>4741</v>
      </c>
      <c r="S1103" s="226"/>
      <c r="T1103" s="676" t="s">
        <v>4687</v>
      </c>
      <c r="U1103" s="170"/>
      <c r="V1103" s="170"/>
      <c r="W1103" s="170"/>
      <c r="X1103" s="117"/>
      <c r="Y1103" s="171"/>
      <c r="Z1103" s="171"/>
      <c r="AA1103" s="171"/>
      <c r="AB1103" s="171"/>
      <c r="AC1103" s="171"/>
      <c r="AD1103" s="171"/>
      <c r="AE1103" s="171"/>
      <c r="AF1103" s="171"/>
      <c r="AG1103" s="171"/>
      <c r="AH1103" s="171"/>
      <c r="AI1103" s="171"/>
    </row>
    <row r="1104" spans="1:35" s="172" customFormat="1" ht="24" hidden="1" x14ac:dyDescent="0.2">
      <c r="A1104" s="167">
        <v>2</v>
      </c>
      <c r="B1104" s="647">
        <v>0</v>
      </c>
      <c r="C1104" s="647">
        <v>4</v>
      </c>
      <c r="D1104" s="647">
        <v>4</v>
      </c>
      <c r="E1104" s="163" t="s">
        <v>3862</v>
      </c>
      <c r="F1104" s="593" t="s">
        <v>4675</v>
      </c>
      <c r="G1104" s="143"/>
      <c r="H1104" s="166">
        <v>42190000</v>
      </c>
      <c r="I1104" s="180" t="s">
        <v>1276</v>
      </c>
      <c r="J1104" s="169"/>
      <c r="K1104" s="169"/>
      <c r="L1104" s="169"/>
      <c r="M1104" s="146"/>
      <c r="N1104" s="184"/>
      <c r="O1104" s="169"/>
      <c r="P1104" s="146"/>
      <c r="Q1104" s="146">
        <f t="shared" si="23"/>
        <v>0</v>
      </c>
      <c r="R1104" s="182" t="s">
        <v>4741</v>
      </c>
      <c r="S1104" s="226"/>
      <c r="T1104" s="676" t="s">
        <v>4687</v>
      </c>
      <c r="U1104" s="170"/>
      <c r="V1104" s="170"/>
      <c r="W1104" s="170"/>
      <c r="X1104" s="117"/>
      <c r="Y1104" s="171"/>
      <c r="Z1104" s="171"/>
      <c r="AA1104" s="171"/>
      <c r="AB1104" s="171"/>
      <c r="AC1104" s="171"/>
      <c r="AD1104" s="171"/>
      <c r="AE1104" s="171"/>
      <c r="AF1104" s="171"/>
      <c r="AG1104" s="171"/>
      <c r="AH1104" s="171"/>
      <c r="AI1104" s="171"/>
    </row>
    <row r="1105" spans="1:35" s="172" customFormat="1" ht="24" hidden="1" x14ac:dyDescent="0.2">
      <c r="A1105" s="167">
        <v>2</v>
      </c>
      <c r="B1105" s="647">
        <v>0</v>
      </c>
      <c r="C1105" s="647">
        <v>4</v>
      </c>
      <c r="D1105" s="647">
        <v>4</v>
      </c>
      <c r="E1105" s="163" t="s">
        <v>3862</v>
      </c>
      <c r="F1105" s="593" t="s">
        <v>4675</v>
      </c>
      <c r="G1105" s="143"/>
      <c r="H1105" s="166">
        <v>42190000</v>
      </c>
      <c r="I1105" s="180" t="s">
        <v>1277</v>
      </c>
      <c r="J1105" s="169"/>
      <c r="K1105" s="169"/>
      <c r="L1105" s="169"/>
      <c r="M1105" s="146"/>
      <c r="N1105" s="184"/>
      <c r="O1105" s="169"/>
      <c r="P1105" s="146"/>
      <c r="Q1105" s="146">
        <f t="shared" si="23"/>
        <v>0</v>
      </c>
      <c r="R1105" s="182" t="s">
        <v>4741</v>
      </c>
      <c r="S1105" s="226"/>
      <c r="T1105" s="676" t="s">
        <v>4687</v>
      </c>
      <c r="U1105" s="170"/>
      <c r="V1105" s="170"/>
      <c r="W1105" s="170"/>
      <c r="X1105" s="117"/>
      <c r="Y1105" s="171"/>
      <c r="Z1105" s="171"/>
      <c r="AA1105" s="171"/>
      <c r="AB1105" s="171"/>
      <c r="AC1105" s="171"/>
      <c r="AD1105" s="171"/>
      <c r="AE1105" s="171"/>
      <c r="AF1105" s="171"/>
      <c r="AG1105" s="171"/>
      <c r="AH1105" s="171"/>
      <c r="AI1105" s="171"/>
    </row>
    <row r="1106" spans="1:35" s="172" customFormat="1" ht="24" hidden="1" x14ac:dyDescent="0.2">
      <c r="A1106" s="167">
        <v>2</v>
      </c>
      <c r="B1106" s="647">
        <v>0</v>
      </c>
      <c r="C1106" s="647">
        <v>4</v>
      </c>
      <c r="D1106" s="647">
        <v>4</v>
      </c>
      <c r="E1106" s="163" t="s">
        <v>3862</v>
      </c>
      <c r="F1106" s="593" t="s">
        <v>4675</v>
      </c>
      <c r="G1106" s="143"/>
      <c r="H1106" s="166">
        <v>42311500</v>
      </c>
      <c r="I1106" s="180" t="s">
        <v>666</v>
      </c>
      <c r="J1106" s="169"/>
      <c r="K1106" s="169"/>
      <c r="L1106" s="169"/>
      <c r="M1106" s="146"/>
      <c r="N1106" s="184" t="s">
        <v>5007</v>
      </c>
      <c r="O1106" s="169">
        <v>25</v>
      </c>
      <c r="P1106" s="146"/>
      <c r="Q1106" s="146">
        <f t="shared" si="23"/>
        <v>0</v>
      </c>
      <c r="R1106" s="182" t="s">
        <v>4741</v>
      </c>
      <c r="S1106" s="226"/>
      <c r="T1106" s="676" t="s">
        <v>4687</v>
      </c>
      <c r="U1106" s="170"/>
      <c r="V1106" s="170"/>
      <c r="W1106" s="170"/>
      <c r="X1106" s="117"/>
      <c r="Y1106" s="171"/>
      <c r="Z1106" s="171"/>
      <c r="AA1106" s="171"/>
      <c r="AB1106" s="171"/>
      <c r="AC1106" s="171"/>
      <c r="AD1106" s="171"/>
      <c r="AE1106" s="171"/>
      <c r="AF1106" s="171"/>
      <c r="AG1106" s="171"/>
      <c r="AH1106" s="171"/>
      <c r="AI1106" s="171"/>
    </row>
    <row r="1107" spans="1:35" s="172" customFormat="1" ht="24" hidden="1" x14ac:dyDescent="0.2">
      <c r="A1107" s="167">
        <v>2</v>
      </c>
      <c r="B1107" s="647">
        <v>0</v>
      </c>
      <c r="C1107" s="647">
        <v>4</v>
      </c>
      <c r="D1107" s="647">
        <v>4</v>
      </c>
      <c r="E1107" s="163" t="s">
        <v>3862</v>
      </c>
      <c r="F1107" s="593" t="s">
        <v>4675</v>
      </c>
      <c r="G1107" s="143"/>
      <c r="H1107" s="166">
        <v>42311500</v>
      </c>
      <c r="I1107" s="180" t="s">
        <v>667</v>
      </c>
      <c r="J1107" s="169"/>
      <c r="K1107" s="169"/>
      <c r="L1107" s="169"/>
      <c r="M1107" s="146"/>
      <c r="N1107" s="184"/>
      <c r="O1107" s="169"/>
      <c r="P1107" s="146"/>
      <c r="Q1107" s="146">
        <f t="shared" si="23"/>
        <v>0</v>
      </c>
      <c r="R1107" s="182" t="s">
        <v>4741</v>
      </c>
      <c r="S1107" s="226"/>
      <c r="T1107" s="676" t="s">
        <v>4687</v>
      </c>
      <c r="U1107" s="170"/>
      <c r="V1107" s="170"/>
      <c r="W1107" s="170"/>
      <c r="X1107" s="117"/>
      <c r="Y1107" s="171"/>
      <c r="Z1107" s="171"/>
      <c r="AA1107" s="171"/>
      <c r="AB1107" s="171"/>
      <c r="AC1107" s="171"/>
      <c r="AD1107" s="171"/>
      <c r="AE1107" s="171"/>
      <c r="AF1107" s="171"/>
      <c r="AG1107" s="171"/>
      <c r="AH1107" s="171"/>
      <c r="AI1107" s="171"/>
    </row>
    <row r="1108" spans="1:35" s="172" customFormat="1" ht="24" hidden="1" x14ac:dyDescent="0.2">
      <c r="A1108" s="167">
        <v>2</v>
      </c>
      <c r="B1108" s="647">
        <v>0</v>
      </c>
      <c r="C1108" s="647">
        <v>4</v>
      </c>
      <c r="D1108" s="647">
        <v>4</v>
      </c>
      <c r="E1108" s="163" t="s">
        <v>3862</v>
      </c>
      <c r="F1108" s="593" t="s">
        <v>4675</v>
      </c>
      <c r="G1108" s="143"/>
      <c r="H1108" s="166">
        <v>42311500</v>
      </c>
      <c r="I1108" s="180" t="s">
        <v>668</v>
      </c>
      <c r="J1108" s="169"/>
      <c r="K1108" s="169"/>
      <c r="L1108" s="169"/>
      <c r="M1108" s="146"/>
      <c r="N1108" s="184"/>
      <c r="O1108" s="169"/>
      <c r="P1108" s="146"/>
      <c r="Q1108" s="146">
        <f t="shared" si="23"/>
        <v>0</v>
      </c>
      <c r="R1108" s="182" t="s">
        <v>4741</v>
      </c>
      <c r="S1108" s="226"/>
      <c r="T1108" s="676" t="s">
        <v>4687</v>
      </c>
      <c r="U1108" s="170"/>
      <c r="V1108" s="170"/>
      <c r="W1108" s="170"/>
      <c r="X1108" s="117"/>
      <c r="Y1108" s="171"/>
      <c r="Z1108" s="171"/>
      <c r="AA1108" s="171"/>
      <c r="AB1108" s="171"/>
      <c r="AC1108" s="171"/>
      <c r="AD1108" s="171"/>
      <c r="AE1108" s="171"/>
      <c r="AF1108" s="171"/>
      <c r="AG1108" s="171"/>
      <c r="AH1108" s="171"/>
      <c r="AI1108" s="171"/>
    </row>
    <row r="1109" spans="1:35" s="172" customFormat="1" ht="24" hidden="1" x14ac:dyDescent="0.2">
      <c r="A1109" s="167">
        <v>2</v>
      </c>
      <c r="B1109" s="647">
        <v>0</v>
      </c>
      <c r="C1109" s="647">
        <v>4</v>
      </c>
      <c r="D1109" s="647">
        <v>4</v>
      </c>
      <c r="E1109" s="163" t="s">
        <v>3862</v>
      </c>
      <c r="F1109" s="593" t="s">
        <v>4675</v>
      </c>
      <c r="G1109" s="143"/>
      <c r="H1109" s="166">
        <v>42311500</v>
      </c>
      <c r="I1109" s="180" t="s">
        <v>1278</v>
      </c>
      <c r="J1109" s="169"/>
      <c r="K1109" s="169"/>
      <c r="L1109" s="169"/>
      <c r="M1109" s="146"/>
      <c r="N1109" s="184"/>
      <c r="O1109" s="169"/>
      <c r="P1109" s="146"/>
      <c r="Q1109" s="146">
        <f t="shared" si="23"/>
        <v>0</v>
      </c>
      <c r="R1109" s="182" t="s">
        <v>4741</v>
      </c>
      <c r="S1109" s="226"/>
      <c r="T1109" s="676" t="s">
        <v>4687</v>
      </c>
      <c r="U1109" s="170"/>
      <c r="V1109" s="170"/>
      <c r="W1109" s="170"/>
      <c r="X1109" s="117"/>
      <c r="Y1109" s="171"/>
      <c r="Z1109" s="171"/>
      <c r="AA1109" s="171"/>
      <c r="AB1109" s="171"/>
      <c r="AC1109" s="171"/>
      <c r="AD1109" s="171"/>
      <c r="AE1109" s="171"/>
      <c r="AF1109" s="171"/>
      <c r="AG1109" s="171"/>
      <c r="AH1109" s="171"/>
      <c r="AI1109" s="171"/>
    </row>
    <row r="1110" spans="1:35" s="172" customFormat="1" ht="24" hidden="1" x14ac:dyDescent="0.2">
      <c r="A1110" s="167">
        <v>2</v>
      </c>
      <c r="B1110" s="647">
        <v>0</v>
      </c>
      <c r="C1110" s="647">
        <v>4</v>
      </c>
      <c r="D1110" s="647">
        <v>4</v>
      </c>
      <c r="E1110" s="163" t="s">
        <v>3862</v>
      </c>
      <c r="F1110" s="593" t="s">
        <v>4675</v>
      </c>
      <c r="G1110" s="143"/>
      <c r="H1110" s="166">
        <v>42311500</v>
      </c>
      <c r="I1110" s="180" t="s">
        <v>669</v>
      </c>
      <c r="J1110" s="169"/>
      <c r="K1110" s="169"/>
      <c r="L1110" s="169"/>
      <c r="M1110" s="146"/>
      <c r="N1110" s="184" t="s">
        <v>5008</v>
      </c>
      <c r="O1110" s="169">
        <v>5</v>
      </c>
      <c r="P1110" s="146"/>
      <c r="Q1110" s="146">
        <f t="shared" si="23"/>
        <v>0</v>
      </c>
      <c r="R1110" s="182" t="s">
        <v>4741</v>
      </c>
      <c r="S1110" s="226"/>
      <c r="T1110" s="676" t="s">
        <v>4687</v>
      </c>
      <c r="U1110" s="170"/>
      <c r="V1110" s="170"/>
      <c r="W1110" s="170"/>
      <c r="X1110" s="117"/>
      <c r="Y1110" s="171"/>
      <c r="Z1110" s="171"/>
      <c r="AA1110" s="171"/>
      <c r="AB1110" s="171"/>
      <c r="AC1110" s="171"/>
      <c r="AD1110" s="171"/>
      <c r="AE1110" s="171"/>
      <c r="AF1110" s="171"/>
      <c r="AG1110" s="171"/>
      <c r="AH1110" s="171"/>
      <c r="AI1110" s="171"/>
    </row>
    <row r="1111" spans="1:35" s="172" customFormat="1" ht="24" hidden="1" x14ac:dyDescent="0.2">
      <c r="A1111" s="167">
        <v>2</v>
      </c>
      <c r="B1111" s="647">
        <v>0</v>
      </c>
      <c r="C1111" s="647">
        <v>4</v>
      </c>
      <c r="D1111" s="647">
        <v>4</v>
      </c>
      <c r="E1111" s="163" t="s">
        <v>3862</v>
      </c>
      <c r="F1111" s="593" t="s">
        <v>4675</v>
      </c>
      <c r="G1111" s="143"/>
      <c r="H1111" s="166">
        <v>42311500</v>
      </c>
      <c r="I1111" s="180" t="s">
        <v>2306</v>
      </c>
      <c r="J1111" s="169"/>
      <c r="K1111" s="169"/>
      <c r="L1111" s="169"/>
      <c r="M1111" s="146"/>
      <c r="N1111" s="184"/>
      <c r="O1111" s="169"/>
      <c r="P1111" s="146"/>
      <c r="Q1111" s="146">
        <f t="shared" ref="Q1111:Q1175" si="24">+P1111</f>
        <v>0</v>
      </c>
      <c r="R1111" s="182" t="s">
        <v>4741</v>
      </c>
      <c r="S1111" s="226"/>
      <c r="T1111" s="676" t="s">
        <v>4687</v>
      </c>
      <c r="U1111" s="170"/>
      <c r="V1111" s="170"/>
      <c r="W1111" s="170"/>
      <c r="X1111" s="117"/>
      <c r="Y1111" s="171"/>
      <c r="Z1111" s="171"/>
      <c r="AA1111" s="171"/>
      <c r="AB1111" s="171"/>
      <c r="AC1111" s="171"/>
      <c r="AD1111" s="171"/>
      <c r="AE1111" s="171"/>
      <c r="AF1111" s="171"/>
      <c r="AG1111" s="171"/>
      <c r="AH1111" s="171"/>
      <c r="AI1111" s="171"/>
    </row>
    <row r="1112" spans="1:35" s="172" customFormat="1" ht="24" hidden="1" x14ac:dyDescent="0.2">
      <c r="A1112" s="167">
        <v>2</v>
      </c>
      <c r="B1112" s="647">
        <v>0</v>
      </c>
      <c r="C1112" s="647">
        <v>4</v>
      </c>
      <c r="D1112" s="647">
        <v>4</v>
      </c>
      <c r="E1112" s="163" t="s">
        <v>3862</v>
      </c>
      <c r="F1112" s="593" t="s">
        <v>4675</v>
      </c>
      <c r="G1112" s="143"/>
      <c r="H1112" s="166">
        <v>42311500</v>
      </c>
      <c r="I1112" s="180" t="s">
        <v>2307</v>
      </c>
      <c r="J1112" s="169"/>
      <c r="K1112" s="169"/>
      <c r="L1112" s="169"/>
      <c r="M1112" s="146"/>
      <c r="N1112" s="184"/>
      <c r="O1112" s="169"/>
      <c r="P1112" s="146"/>
      <c r="Q1112" s="146">
        <f t="shared" si="24"/>
        <v>0</v>
      </c>
      <c r="R1112" s="182" t="s">
        <v>4741</v>
      </c>
      <c r="S1112" s="226"/>
      <c r="T1112" s="676" t="s">
        <v>4687</v>
      </c>
      <c r="U1112" s="170"/>
      <c r="V1112" s="170"/>
      <c r="W1112" s="170"/>
      <c r="X1112" s="117"/>
      <c r="Y1112" s="171"/>
      <c r="Z1112" s="171"/>
      <c r="AA1112" s="171"/>
      <c r="AB1112" s="171"/>
      <c r="AC1112" s="171"/>
      <c r="AD1112" s="171"/>
      <c r="AE1112" s="171"/>
      <c r="AF1112" s="171"/>
      <c r="AG1112" s="171"/>
      <c r="AH1112" s="171"/>
      <c r="AI1112" s="171"/>
    </row>
    <row r="1113" spans="1:35" s="172" customFormat="1" ht="24" hidden="1" x14ac:dyDescent="0.2">
      <c r="A1113" s="167">
        <v>2</v>
      </c>
      <c r="B1113" s="647">
        <v>0</v>
      </c>
      <c r="C1113" s="647">
        <v>4</v>
      </c>
      <c r="D1113" s="647">
        <v>4</v>
      </c>
      <c r="E1113" s="163" t="s">
        <v>3862</v>
      </c>
      <c r="F1113" s="593" t="s">
        <v>4675</v>
      </c>
      <c r="G1113" s="143"/>
      <c r="H1113" s="166">
        <v>42311500</v>
      </c>
      <c r="I1113" s="180" t="s">
        <v>2308</v>
      </c>
      <c r="J1113" s="169"/>
      <c r="K1113" s="169"/>
      <c r="L1113" s="169"/>
      <c r="M1113" s="146"/>
      <c r="N1113" s="184"/>
      <c r="O1113" s="169"/>
      <c r="P1113" s="146"/>
      <c r="Q1113" s="146">
        <f t="shared" si="24"/>
        <v>0</v>
      </c>
      <c r="R1113" s="182" t="s">
        <v>4741</v>
      </c>
      <c r="S1113" s="226"/>
      <c r="T1113" s="676" t="s">
        <v>4687</v>
      </c>
      <c r="U1113" s="170"/>
      <c r="V1113" s="170"/>
      <c r="W1113" s="170"/>
      <c r="X1113" s="117"/>
      <c r="Y1113" s="171"/>
      <c r="Z1113" s="171"/>
      <c r="AA1113" s="171"/>
      <c r="AB1113" s="171"/>
      <c r="AC1113" s="171"/>
      <c r="AD1113" s="171"/>
      <c r="AE1113" s="171"/>
      <c r="AF1113" s="171"/>
      <c r="AG1113" s="171"/>
      <c r="AH1113" s="171"/>
      <c r="AI1113" s="171"/>
    </row>
    <row r="1114" spans="1:35" s="172" customFormat="1" ht="24" hidden="1" x14ac:dyDescent="0.2">
      <c r="A1114" s="167">
        <v>2</v>
      </c>
      <c r="B1114" s="647">
        <v>0</v>
      </c>
      <c r="C1114" s="647">
        <v>4</v>
      </c>
      <c r="D1114" s="647">
        <v>4</v>
      </c>
      <c r="E1114" s="163" t="s">
        <v>3862</v>
      </c>
      <c r="F1114" s="593" t="s">
        <v>4675</v>
      </c>
      <c r="G1114" s="143"/>
      <c r="H1114" s="166">
        <v>42311500</v>
      </c>
      <c r="I1114" s="180" t="s">
        <v>851</v>
      </c>
      <c r="J1114" s="169"/>
      <c r="K1114" s="169"/>
      <c r="L1114" s="169"/>
      <c r="M1114" s="146"/>
      <c r="N1114" s="184"/>
      <c r="O1114" s="169"/>
      <c r="P1114" s="146"/>
      <c r="Q1114" s="146">
        <f t="shared" si="24"/>
        <v>0</v>
      </c>
      <c r="R1114" s="182" t="s">
        <v>4741</v>
      </c>
      <c r="S1114" s="226"/>
      <c r="T1114" s="676" t="s">
        <v>4687</v>
      </c>
      <c r="U1114" s="170"/>
      <c r="V1114" s="170"/>
      <c r="W1114" s="170"/>
      <c r="X1114" s="117"/>
      <c r="Y1114" s="171"/>
      <c r="Z1114" s="171"/>
      <c r="AA1114" s="171"/>
      <c r="AB1114" s="171"/>
      <c r="AC1114" s="171"/>
      <c r="AD1114" s="171"/>
      <c r="AE1114" s="171"/>
      <c r="AF1114" s="171"/>
      <c r="AG1114" s="171"/>
      <c r="AH1114" s="171"/>
      <c r="AI1114" s="171"/>
    </row>
    <row r="1115" spans="1:35" s="172" customFormat="1" ht="24" hidden="1" x14ac:dyDescent="0.2">
      <c r="A1115" s="167">
        <v>2</v>
      </c>
      <c r="B1115" s="647">
        <v>0</v>
      </c>
      <c r="C1115" s="647">
        <v>4</v>
      </c>
      <c r="D1115" s="647">
        <v>4</v>
      </c>
      <c r="E1115" s="163" t="s">
        <v>3862</v>
      </c>
      <c r="F1115" s="593" t="s">
        <v>4675</v>
      </c>
      <c r="G1115" s="143"/>
      <c r="H1115" s="166">
        <v>42311500</v>
      </c>
      <c r="I1115" s="180" t="s">
        <v>852</v>
      </c>
      <c r="J1115" s="169"/>
      <c r="K1115" s="169"/>
      <c r="L1115" s="169"/>
      <c r="M1115" s="146"/>
      <c r="N1115" s="184"/>
      <c r="O1115" s="169"/>
      <c r="P1115" s="146"/>
      <c r="Q1115" s="146">
        <f t="shared" si="24"/>
        <v>0</v>
      </c>
      <c r="R1115" s="182" t="s">
        <v>4741</v>
      </c>
      <c r="S1115" s="226"/>
      <c r="T1115" s="676" t="s">
        <v>4687</v>
      </c>
      <c r="U1115" s="170"/>
      <c r="V1115" s="170"/>
      <c r="W1115" s="170"/>
      <c r="X1115" s="117"/>
      <c r="Y1115" s="171"/>
      <c r="Z1115" s="171"/>
      <c r="AA1115" s="171"/>
      <c r="AB1115" s="171"/>
      <c r="AC1115" s="171"/>
      <c r="AD1115" s="171"/>
      <c r="AE1115" s="171"/>
      <c r="AF1115" s="171"/>
      <c r="AG1115" s="171"/>
      <c r="AH1115" s="171"/>
      <c r="AI1115" s="171"/>
    </row>
    <row r="1116" spans="1:35" s="172" customFormat="1" ht="24" hidden="1" x14ac:dyDescent="0.2">
      <c r="A1116" s="167">
        <v>2</v>
      </c>
      <c r="B1116" s="647">
        <v>0</v>
      </c>
      <c r="C1116" s="647">
        <v>4</v>
      </c>
      <c r="D1116" s="647">
        <v>4</v>
      </c>
      <c r="E1116" s="163" t="s">
        <v>3862</v>
      </c>
      <c r="F1116" s="593" t="s">
        <v>4675</v>
      </c>
      <c r="G1116" s="143"/>
      <c r="H1116" s="166">
        <v>42311500</v>
      </c>
      <c r="I1116" s="180" t="s">
        <v>853</v>
      </c>
      <c r="J1116" s="169"/>
      <c r="K1116" s="169"/>
      <c r="L1116" s="169"/>
      <c r="M1116" s="146"/>
      <c r="N1116" s="184"/>
      <c r="O1116" s="169"/>
      <c r="P1116" s="146"/>
      <c r="Q1116" s="146">
        <f t="shared" si="24"/>
        <v>0</v>
      </c>
      <c r="R1116" s="182" t="s">
        <v>4741</v>
      </c>
      <c r="S1116" s="226"/>
      <c r="T1116" s="676" t="s">
        <v>4687</v>
      </c>
      <c r="U1116" s="170"/>
      <c r="V1116" s="170"/>
      <c r="W1116" s="170"/>
      <c r="X1116" s="117"/>
      <c r="Y1116" s="171"/>
      <c r="Z1116" s="171"/>
      <c r="AA1116" s="171"/>
      <c r="AB1116" s="171"/>
      <c r="AC1116" s="171"/>
      <c r="AD1116" s="171"/>
      <c r="AE1116" s="171"/>
      <c r="AF1116" s="171"/>
      <c r="AG1116" s="171"/>
      <c r="AH1116" s="171"/>
      <c r="AI1116" s="171"/>
    </row>
    <row r="1117" spans="1:35" s="172" customFormat="1" ht="24" hidden="1" x14ac:dyDescent="0.2">
      <c r="A1117" s="167">
        <v>2</v>
      </c>
      <c r="B1117" s="647">
        <v>0</v>
      </c>
      <c r="C1117" s="647">
        <v>4</v>
      </c>
      <c r="D1117" s="647">
        <v>4</v>
      </c>
      <c r="E1117" s="163" t="s">
        <v>3862</v>
      </c>
      <c r="F1117" s="593" t="s">
        <v>4675</v>
      </c>
      <c r="G1117" s="143"/>
      <c r="H1117" s="166">
        <v>42311500</v>
      </c>
      <c r="I1117" s="180" t="s">
        <v>854</v>
      </c>
      <c r="J1117" s="169"/>
      <c r="K1117" s="169"/>
      <c r="L1117" s="169"/>
      <c r="M1117" s="146"/>
      <c r="N1117" s="184"/>
      <c r="O1117" s="169"/>
      <c r="P1117" s="146"/>
      <c r="Q1117" s="146">
        <f t="shared" si="24"/>
        <v>0</v>
      </c>
      <c r="R1117" s="182" t="s">
        <v>4741</v>
      </c>
      <c r="S1117" s="226"/>
      <c r="T1117" s="676" t="s">
        <v>4687</v>
      </c>
      <c r="U1117" s="170"/>
      <c r="V1117" s="170"/>
      <c r="W1117" s="170"/>
      <c r="X1117" s="117"/>
      <c r="Y1117" s="171"/>
      <c r="Z1117" s="171"/>
      <c r="AA1117" s="171"/>
      <c r="AB1117" s="171"/>
      <c r="AC1117" s="171"/>
      <c r="AD1117" s="171"/>
      <c r="AE1117" s="171"/>
      <c r="AF1117" s="171"/>
      <c r="AG1117" s="171"/>
      <c r="AH1117" s="171"/>
      <c r="AI1117" s="171"/>
    </row>
    <row r="1118" spans="1:35" s="172" customFormat="1" ht="24" hidden="1" x14ac:dyDescent="0.2">
      <c r="A1118" s="167">
        <v>2</v>
      </c>
      <c r="B1118" s="647">
        <v>0</v>
      </c>
      <c r="C1118" s="647">
        <v>4</v>
      </c>
      <c r="D1118" s="647">
        <v>4</v>
      </c>
      <c r="E1118" s="163" t="s">
        <v>3862</v>
      </c>
      <c r="F1118" s="593" t="s">
        <v>4675</v>
      </c>
      <c r="G1118" s="143"/>
      <c r="H1118" s="166">
        <v>42311500</v>
      </c>
      <c r="I1118" s="180" t="s">
        <v>855</v>
      </c>
      <c r="J1118" s="169"/>
      <c r="K1118" s="169"/>
      <c r="L1118" s="169"/>
      <c r="M1118" s="146"/>
      <c r="N1118" s="184"/>
      <c r="O1118" s="169"/>
      <c r="P1118" s="146"/>
      <c r="Q1118" s="146">
        <f t="shared" si="24"/>
        <v>0</v>
      </c>
      <c r="R1118" s="182" t="s">
        <v>4741</v>
      </c>
      <c r="S1118" s="226"/>
      <c r="T1118" s="676" t="s">
        <v>4687</v>
      </c>
      <c r="U1118" s="170"/>
      <c r="V1118" s="170"/>
      <c r="W1118" s="170"/>
      <c r="X1118" s="117"/>
      <c r="Y1118" s="171"/>
      <c r="Z1118" s="171"/>
      <c r="AA1118" s="171"/>
      <c r="AB1118" s="171"/>
      <c r="AC1118" s="171"/>
      <c r="AD1118" s="171"/>
      <c r="AE1118" s="171"/>
      <c r="AF1118" s="171"/>
      <c r="AG1118" s="171"/>
      <c r="AH1118" s="171"/>
      <c r="AI1118" s="171"/>
    </row>
    <row r="1119" spans="1:35" s="172" customFormat="1" ht="24" hidden="1" x14ac:dyDescent="0.2">
      <c r="A1119" s="167">
        <v>2</v>
      </c>
      <c r="B1119" s="647">
        <v>0</v>
      </c>
      <c r="C1119" s="647">
        <v>4</v>
      </c>
      <c r="D1119" s="647">
        <v>4</v>
      </c>
      <c r="E1119" s="163" t="s">
        <v>3862</v>
      </c>
      <c r="F1119" s="593" t="s">
        <v>4675</v>
      </c>
      <c r="G1119" s="143"/>
      <c r="H1119" s="166">
        <v>42311500</v>
      </c>
      <c r="I1119" s="180" t="s">
        <v>856</v>
      </c>
      <c r="J1119" s="169"/>
      <c r="K1119" s="169"/>
      <c r="L1119" s="169"/>
      <c r="M1119" s="146"/>
      <c r="N1119" s="184"/>
      <c r="O1119" s="169"/>
      <c r="P1119" s="146"/>
      <c r="Q1119" s="146">
        <f t="shared" si="24"/>
        <v>0</v>
      </c>
      <c r="R1119" s="182" t="s">
        <v>4741</v>
      </c>
      <c r="S1119" s="226"/>
      <c r="T1119" s="676" t="s">
        <v>4687</v>
      </c>
      <c r="U1119" s="170"/>
      <c r="V1119" s="170"/>
      <c r="W1119" s="170"/>
      <c r="X1119" s="117"/>
      <c r="Y1119" s="171"/>
      <c r="Z1119" s="171"/>
      <c r="AA1119" s="171"/>
      <c r="AB1119" s="171"/>
      <c r="AC1119" s="171"/>
      <c r="AD1119" s="171"/>
      <c r="AE1119" s="171"/>
      <c r="AF1119" s="171"/>
      <c r="AG1119" s="171"/>
      <c r="AH1119" s="171"/>
      <c r="AI1119" s="171"/>
    </row>
    <row r="1120" spans="1:35" s="172" customFormat="1" ht="24" hidden="1" x14ac:dyDescent="0.2">
      <c r="A1120" s="167">
        <v>2</v>
      </c>
      <c r="B1120" s="647">
        <v>0</v>
      </c>
      <c r="C1120" s="647">
        <v>4</v>
      </c>
      <c r="D1120" s="647">
        <v>4</v>
      </c>
      <c r="E1120" s="163" t="s">
        <v>3862</v>
      </c>
      <c r="F1120" s="593" t="s">
        <v>4675</v>
      </c>
      <c r="G1120" s="143"/>
      <c r="H1120" s="166">
        <v>42280000</v>
      </c>
      <c r="I1120" s="180" t="s">
        <v>670</v>
      </c>
      <c r="J1120" s="169"/>
      <c r="K1120" s="169"/>
      <c r="L1120" s="169"/>
      <c r="M1120" s="146"/>
      <c r="N1120" s="184"/>
      <c r="O1120" s="169"/>
      <c r="P1120" s="146"/>
      <c r="Q1120" s="146">
        <f t="shared" si="24"/>
        <v>0</v>
      </c>
      <c r="R1120" s="182" t="s">
        <v>4741</v>
      </c>
      <c r="S1120" s="226"/>
      <c r="T1120" s="676" t="s">
        <v>4687</v>
      </c>
      <c r="U1120" s="170"/>
      <c r="V1120" s="170"/>
      <c r="W1120" s="170"/>
      <c r="X1120" s="117"/>
      <c r="Y1120" s="171"/>
      <c r="Z1120" s="171"/>
      <c r="AA1120" s="171"/>
      <c r="AB1120" s="171"/>
      <c r="AC1120" s="171"/>
      <c r="AD1120" s="171"/>
      <c r="AE1120" s="171"/>
      <c r="AF1120" s="171"/>
      <c r="AG1120" s="171"/>
      <c r="AH1120" s="171"/>
      <c r="AI1120" s="171"/>
    </row>
    <row r="1121" spans="1:35" s="172" customFormat="1" ht="24" hidden="1" x14ac:dyDescent="0.2">
      <c r="A1121" s="167">
        <v>2</v>
      </c>
      <c r="B1121" s="647">
        <v>0</v>
      </c>
      <c r="C1121" s="647">
        <v>4</v>
      </c>
      <c r="D1121" s="647">
        <v>4</v>
      </c>
      <c r="E1121" s="163" t="s">
        <v>3862</v>
      </c>
      <c r="F1121" s="593" t="s">
        <v>4675</v>
      </c>
      <c r="G1121" s="143"/>
      <c r="H1121" s="166">
        <v>42280000</v>
      </c>
      <c r="I1121" s="180" t="s">
        <v>3981</v>
      </c>
      <c r="J1121" s="169"/>
      <c r="K1121" s="169"/>
      <c r="L1121" s="169"/>
      <c r="M1121" s="146"/>
      <c r="N1121" s="184"/>
      <c r="O1121" s="169"/>
      <c r="P1121" s="146"/>
      <c r="Q1121" s="146">
        <f t="shared" si="24"/>
        <v>0</v>
      </c>
      <c r="R1121" s="182" t="s">
        <v>4741</v>
      </c>
      <c r="S1121" s="226"/>
      <c r="T1121" s="676" t="s">
        <v>4687</v>
      </c>
      <c r="U1121" s="170"/>
      <c r="V1121" s="170"/>
      <c r="W1121" s="170"/>
      <c r="X1121" s="117"/>
      <c r="Y1121" s="171"/>
      <c r="Z1121" s="171"/>
      <c r="AA1121" s="171"/>
      <c r="AB1121" s="171"/>
      <c r="AC1121" s="171"/>
      <c r="AD1121" s="171"/>
      <c r="AE1121" s="171"/>
      <c r="AF1121" s="171"/>
      <c r="AG1121" s="171"/>
      <c r="AH1121" s="171"/>
      <c r="AI1121" s="171"/>
    </row>
    <row r="1122" spans="1:35" s="172" customFormat="1" ht="24" hidden="1" x14ac:dyDescent="0.2">
      <c r="A1122" s="167">
        <v>2</v>
      </c>
      <c r="B1122" s="647">
        <v>0</v>
      </c>
      <c r="C1122" s="647">
        <v>4</v>
      </c>
      <c r="D1122" s="647">
        <v>4</v>
      </c>
      <c r="E1122" s="163" t="s">
        <v>3862</v>
      </c>
      <c r="F1122" s="593" t="s">
        <v>4675</v>
      </c>
      <c r="G1122" s="143"/>
      <c r="H1122" s="166">
        <v>42280000</v>
      </c>
      <c r="I1122" s="180" t="s">
        <v>671</v>
      </c>
      <c r="J1122" s="169"/>
      <c r="K1122" s="169"/>
      <c r="L1122" s="169"/>
      <c r="M1122" s="146"/>
      <c r="N1122" s="184"/>
      <c r="O1122" s="169"/>
      <c r="P1122" s="146"/>
      <c r="Q1122" s="146">
        <f t="shared" si="24"/>
        <v>0</v>
      </c>
      <c r="R1122" s="182" t="s">
        <v>4741</v>
      </c>
      <c r="S1122" s="226"/>
      <c r="T1122" s="676" t="s">
        <v>4687</v>
      </c>
      <c r="U1122" s="170"/>
      <c r="V1122" s="170"/>
      <c r="W1122" s="170"/>
      <c r="X1122" s="117"/>
      <c r="Y1122" s="171"/>
      <c r="Z1122" s="171"/>
      <c r="AA1122" s="171"/>
      <c r="AB1122" s="171"/>
      <c r="AC1122" s="171"/>
      <c r="AD1122" s="171"/>
      <c r="AE1122" s="171"/>
      <c r="AF1122" s="171"/>
      <c r="AG1122" s="171"/>
      <c r="AH1122" s="171"/>
      <c r="AI1122" s="171"/>
    </row>
    <row r="1123" spans="1:35" s="172" customFormat="1" ht="24" hidden="1" x14ac:dyDescent="0.2">
      <c r="A1123" s="167">
        <v>2</v>
      </c>
      <c r="B1123" s="647">
        <v>0</v>
      </c>
      <c r="C1123" s="647">
        <v>4</v>
      </c>
      <c r="D1123" s="647">
        <v>4</v>
      </c>
      <c r="E1123" s="163" t="s">
        <v>3862</v>
      </c>
      <c r="F1123" s="593" t="s">
        <v>4675</v>
      </c>
      <c r="G1123" s="143"/>
      <c r="H1123" s="166">
        <v>42280000</v>
      </c>
      <c r="I1123" s="180" t="s">
        <v>672</v>
      </c>
      <c r="J1123" s="169"/>
      <c r="K1123" s="169"/>
      <c r="L1123" s="169"/>
      <c r="M1123" s="146"/>
      <c r="N1123" s="184" t="s">
        <v>4737</v>
      </c>
      <c r="O1123" s="169"/>
      <c r="P1123" s="146"/>
      <c r="Q1123" s="146">
        <f t="shared" si="24"/>
        <v>0</v>
      </c>
      <c r="R1123" s="182" t="s">
        <v>4741</v>
      </c>
      <c r="S1123" s="226"/>
      <c r="T1123" s="676" t="s">
        <v>4687</v>
      </c>
      <c r="U1123" s="170"/>
      <c r="V1123" s="170"/>
      <c r="W1123" s="170"/>
      <c r="X1123" s="117"/>
      <c r="Y1123" s="171"/>
      <c r="Z1123" s="171"/>
      <c r="AA1123" s="171"/>
      <c r="AB1123" s="171"/>
      <c r="AC1123" s="171"/>
      <c r="AD1123" s="171"/>
      <c r="AE1123" s="171"/>
      <c r="AF1123" s="171"/>
      <c r="AG1123" s="171"/>
      <c r="AH1123" s="171"/>
      <c r="AI1123" s="171"/>
    </row>
    <row r="1124" spans="1:35" s="172" customFormat="1" ht="24" hidden="1" x14ac:dyDescent="0.2">
      <c r="A1124" s="167">
        <v>2</v>
      </c>
      <c r="B1124" s="647">
        <v>0</v>
      </c>
      <c r="C1124" s="647">
        <v>4</v>
      </c>
      <c r="D1124" s="647">
        <v>4</v>
      </c>
      <c r="E1124" s="163" t="s">
        <v>3862</v>
      </c>
      <c r="F1124" s="593" t="s">
        <v>4675</v>
      </c>
      <c r="G1124" s="143"/>
      <c r="H1124" s="166">
        <v>42280000</v>
      </c>
      <c r="I1124" s="180" t="s">
        <v>673</v>
      </c>
      <c r="J1124" s="169"/>
      <c r="K1124" s="169"/>
      <c r="L1124" s="169"/>
      <c r="M1124" s="146"/>
      <c r="N1124" s="184" t="s">
        <v>4933</v>
      </c>
      <c r="O1124" s="169">
        <v>2</v>
      </c>
      <c r="P1124" s="146"/>
      <c r="Q1124" s="146">
        <f t="shared" si="24"/>
        <v>0</v>
      </c>
      <c r="R1124" s="182" t="s">
        <v>4741</v>
      </c>
      <c r="S1124" s="226"/>
      <c r="T1124" s="676" t="s">
        <v>4687</v>
      </c>
      <c r="U1124" s="170"/>
      <c r="V1124" s="170"/>
      <c r="W1124" s="170"/>
      <c r="X1124" s="117"/>
      <c r="Y1124" s="171"/>
      <c r="Z1124" s="171"/>
      <c r="AA1124" s="171"/>
      <c r="AB1124" s="171"/>
      <c r="AC1124" s="171"/>
      <c r="AD1124" s="171"/>
      <c r="AE1124" s="171"/>
      <c r="AF1124" s="171"/>
      <c r="AG1124" s="171"/>
      <c r="AH1124" s="171"/>
      <c r="AI1124" s="171"/>
    </row>
    <row r="1125" spans="1:35" s="172" customFormat="1" ht="24" hidden="1" x14ac:dyDescent="0.2">
      <c r="A1125" s="167">
        <v>2</v>
      </c>
      <c r="B1125" s="647">
        <v>0</v>
      </c>
      <c r="C1125" s="647">
        <v>4</v>
      </c>
      <c r="D1125" s="647">
        <v>4</v>
      </c>
      <c r="E1125" s="163" t="s">
        <v>3862</v>
      </c>
      <c r="F1125" s="593" t="s">
        <v>4675</v>
      </c>
      <c r="G1125" s="143"/>
      <c r="H1125" s="166">
        <v>42280000</v>
      </c>
      <c r="I1125" s="180" t="s">
        <v>674</v>
      </c>
      <c r="J1125" s="169"/>
      <c r="K1125" s="169"/>
      <c r="L1125" s="169"/>
      <c r="M1125" s="146"/>
      <c r="N1125" s="184"/>
      <c r="O1125" s="169"/>
      <c r="P1125" s="146"/>
      <c r="Q1125" s="146">
        <f t="shared" si="24"/>
        <v>0</v>
      </c>
      <c r="R1125" s="182" t="s">
        <v>4741</v>
      </c>
      <c r="S1125" s="226"/>
      <c r="T1125" s="676" t="s">
        <v>4687</v>
      </c>
      <c r="U1125" s="170"/>
      <c r="V1125" s="170"/>
      <c r="W1125" s="170"/>
      <c r="X1125" s="117"/>
      <c r="Y1125" s="171"/>
      <c r="Z1125" s="171"/>
      <c r="AA1125" s="171"/>
      <c r="AB1125" s="171"/>
      <c r="AC1125" s="171"/>
      <c r="AD1125" s="171"/>
      <c r="AE1125" s="171"/>
      <c r="AF1125" s="171"/>
      <c r="AG1125" s="171"/>
      <c r="AH1125" s="171"/>
      <c r="AI1125" s="171"/>
    </row>
    <row r="1126" spans="1:35" s="172" customFormat="1" ht="24" hidden="1" x14ac:dyDescent="0.2">
      <c r="A1126" s="167">
        <v>2</v>
      </c>
      <c r="B1126" s="647">
        <v>0</v>
      </c>
      <c r="C1126" s="647">
        <v>4</v>
      </c>
      <c r="D1126" s="647">
        <v>4</v>
      </c>
      <c r="E1126" s="163" t="s">
        <v>3862</v>
      </c>
      <c r="F1126" s="593" t="s">
        <v>4675</v>
      </c>
      <c r="G1126" s="143"/>
      <c r="H1126" s="166">
        <v>42321500</v>
      </c>
      <c r="I1126" s="180" t="s">
        <v>2764</v>
      </c>
      <c r="J1126" s="169"/>
      <c r="K1126" s="169"/>
      <c r="L1126" s="169"/>
      <c r="M1126" s="146"/>
      <c r="N1126" s="184"/>
      <c r="O1126" s="169"/>
      <c r="P1126" s="146"/>
      <c r="Q1126" s="146">
        <f t="shared" si="24"/>
        <v>0</v>
      </c>
      <c r="R1126" s="182" t="s">
        <v>4741</v>
      </c>
      <c r="S1126" s="226"/>
      <c r="T1126" s="676" t="s">
        <v>4687</v>
      </c>
      <c r="U1126" s="170"/>
      <c r="V1126" s="170"/>
      <c r="W1126" s="170"/>
      <c r="X1126" s="117"/>
      <c r="Y1126" s="171"/>
      <c r="Z1126" s="171"/>
      <c r="AA1126" s="171"/>
      <c r="AB1126" s="171"/>
      <c r="AC1126" s="171"/>
      <c r="AD1126" s="171"/>
      <c r="AE1126" s="171"/>
      <c r="AF1126" s="171"/>
      <c r="AG1126" s="171"/>
      <c r="AH1126" s="171"/>
      <c r="AI1126" s="171"/>
    </row>
    <row r="1127" spans="1:35" s="172" customFormat="1" ht="24" hidden="1" x14ac:dyDescent="0.2">
      <c r="A1127" s="167">
        <v>2</v>
      </c>
      <c r="B1127" s="647">
        <v>0</v>
      </c>
      <c r="C1127" s="647">
        <v>4</v>
      </c>
      <c r="D1127" s="647">
        <v>4</v>
      </c>
      <c r="E1127" s="163" t="s">
        <v>3862</v>
      </c>
      <c r="F1127" s="593" t="s">
        <v>4675</v>
      </c>
      <c r="G1127" s="143"/>
      <c r="H1127" s="166">
        <v>42321500</v>
      </c>
      <c r="I1127" s="180" t="s">
        <v>2765</v>
      </c>
      <c r="J1127" s="169"/>
      <c r="K1127" s="169"/>
      <c r="L1127" s="169"/>
      <c r="M1127" s="146"/>
      <c r="N1127" s="184"/>
      <c r="O1127" s="169"/>
      <c r="P1127" s="146"/>
      <c r="Q1127" s="146">
        <f t="shared" si="24"/>
        <v>0</v>
      </c>
      <c r="R1127" s="182" t="s">
        <v>4741</v>
      </c>
      <c r="S1127" s="226"/>
      <c r="T1127" s="676" t="s">
        <v>4687</v>
      </c>
      <c r="U1127" s="170"/>
      <c r="V1127" s="170"/>
      <c r="W1127" s="170"/>
      <c r="X1127" s="117"/>
      <c r="Y1127" s="171"/>
      <c r="Z1127" s="171"/>
      <c r="AA1127" s="171"/>
      <c r="AB1127" s="171"/>
      <c r="AC1127" s="171"/>
      <c r="AD1127" s="171"/>
      <c r="AE1127" s="171"/>
      <c r="AF1127" s="171"/>
      <c r="AG1127" s="171"/>
      <c r="AH1127" s="171"/>
      <c r="AI1127" s="171"/>
    </row>
    <row r="1128" spans="1:35" s="172" customFormat="1" ht="24" hidden="1" x14ac:dyDescent="0.2">
      <c r="A1128" s="167">
        <v>2</v>
      </c>
      <c r="B1128" s="647">
        <v>0</v>
      </c>
      <c r="C1128" s="647">
        <v>4</v>
      </c>
      <c r="D1128" s="647">
        <v>4</v>
      </c>
      <c r="E1128" s="163" t="s">
        <v>3862</v>
      </c>
      <c r="F1128" s="593" t="s">
        <v>4675</v>
      </c>
      <c r="G1128" s="143"/>
      <c r="H1128" s="166">
        <v>42321500</v>
      </c>
      <c r="I1128" s="180" t="s">
        <v>2766</v>
      </c>
      <c r="J1128" s="169"/>
      <c r="K1128" s="169"/>
      <c r="L1128" s="169"/>
      <c r="M1128" s="146"/>
      <c r="N1128" s="184"/>
      <c r="O1128" s="169"/>
      <c r="P1128" s="146"/>
      <c r="Q1128" s="146">
        <f t="shared" si="24"/>
        <v>0</v>
      </c>
      <c r="R1128" s="182" t="s">
        <v>4741</v>
      </c>
      <c r="S1128" s="226"/>
      <c r="T1128" s="676" t="s">
        <v>4687</v>
      </c>
      <c r="U1128" s="170"/>
      <c r="V1128" s="170"/>
      <c r="W1128" s="170"/>
      <c r="X1128" s="117"/>
      <c r="Y1128" s="171"/>
      <c r="Z1128" s="171"/>
      <c r="AA1128" s="171"/>
      <c r="AB1128" s="171"/>
      <c r="AC1128" s="171"/>
      <c r="AD1128" s="171"/>
      <c r="AE1128" s="171"/>
      <c r="AF1128" s="171"/>
      <c r="AG1128" s="171"/>
      <c r="AH1128" s="171"/>
      <c r="AI1128" s="171"/>
    </row>
    <row r="1129" spans="1:35" s="172" customFormat="1" ht="24" hidden="1" x14ac:dyDescent="0.2">
      <c r="A1129" s="167">
        <v>2</v>
      </c>
      <c r="B1129" s="647">
        <v>0</v>
      </c>
      <c r="C1129" s="647">
        <v>4</v>
      </c>
      <c r="D1129" s="647">
        <v>4</v>
      </c>
      <c r="E1129" s="163" t="s">
        <v>3862</v>
      </c>
      <c r="F1129" s="593" t="s">
        <v>4675</v>
      </c>
      <c r="G1129" s="143"/>
      <c r="H1129" s="166">
        <v>42321500</v>
      </c>
      <c r="I1129" s="180" t="s">
        <v>2767</v>
      </c>
      <c r="J1129" s="169"/>
      <c r="K1129" s="169"/>
      <c r="L1129" s="169"/>
      <c r="M1129" s="146"/>
      <c r="N1129" s="184"/>
      <c r="O1129" s="169"/>
      <c r="P1129" s="146"/>
      <c r="Q1129" s="146">
        <f t="shared" si="24"/>
        <v>0</v>
      </c>
      <c r="R1129" s="182" t="s">
        <v>4741</v>
      </c>
      <c r="S1129" s="226"/>
      <c r="T1129" s="676" t="s">
        <v>4687</v>
      </c>
      <c r="U1129" s="170"/>
      <c r="V1129" s="170"/>
      <c r="W1129" s="170"/>
      <c r="X1129" s="117"/>
      <c r="Y1129" s="171"/>
      <c r="Z1129" s="171"/>
      <c r="AA1129" s="171"/>
      <c r="AB1129" s="171"/>
      <c r="AC1129" s="171"/>
      <c r="AD1129" s="171"/>
      <c r="AE1129" s="171"/>
      <c r="AF1129" s="171"/>
      <c r="AG1129" s="171"/>
      <c r="AH1129" s="171"/>
      <c r="AI1129" s="171"/>
    </row>
    <row r="1130" spans="1:35" s="172" customFormat="1" ht="24" hidden="1" x14ac:dyDescent="0.2">
      <c r="A1130" s="167">
        <v>2</v>
      </c>
      <c r="B1130" s="647">
        <v>0</v>
      </c>
      <c r="C1130" s="647">
        <v>4</v>
      </c>
      <c r="D1130" s="647">
        <v>4</v>
      </c>
      <c r="E1130" s="163" t="s">
        <v>3862</v>
      </c>
      <c r="F1130" s="593" t="s">
        <v>4675</v>
      </c>
      <c r="G1130" s="143"/>
      <c r="H1130" s="166">
        <v>42321500</v>
      </c>
      <c r="I1130" s="180" t="s">
        <v>2768</v>
      </c>
      <c r="J1130" s="169"/>
      <c r="K1130" s="169"/>
      <c r="L1130" s="169"/>
      <c r="M1130" s="146"/>
      <c r="N1130" s="184"/>
      <c r="O1130" s="169"/>
      <c r="P1130" s="146"/>
      <c r="Q1130" s="146">
        <f t="shared" si="24"/>
        <v>0</v>
      </c>
      <c r="R1130" s="182" t="s">
        <v>4741</v>
      </c>
      <c r="S1130" s="226"/>
      <c r="T1130" s="676" t="s">
        <v>4687</v>
      </c>
      <c r="U1130" s="170"/>
      <c r="V1130" s="170"/>
      <c r="W1130" s="170"/>
      <c r="X1130" s="117"/>
      <c r="Y1130" s="171"/>
      <c r="Z1130" s="171"/>
      <c r="AA1130" s="171"/>
      <c r="AB1130" s="171"/>
      <c r="AC1130" s="171"/>
      <c r="AD1130" s="171"/>
      <c r="AE1130" s="171"/>
      <c r="AF1130" s="171"/>
      <c r="AG1130" s="171"/>
      <c r="AH1130" s="171"/>
      <c r="AI1130" s="171"/>
    </row>
    <row r="1131" spans="1:35" s="172" customFormat="1" ht="24" hidden="1" x14ac:dyDescent="0.2">
      <c r="A1131" s="167">
        <v>2</v>
      </c>
      <c r="B1131" s="647">
        <v>0</v>
      </c>
      <c r="C1131" s="647">
        <v>4</v>
      </c>
      <c r="D1131" s="647">
        <v>4</v>
      </c>
      <c r="E1131" s="163" t="s">
        <v>3862</v>
      </c>
      <c r="F1131" s="593" t="s">
        <v>4675</v>
      </c>
      <c r="G1131" s="143"/>
      <c r="H1131" s="166">
        <v>42321500</v>
      </c>
      <c r="I1131" s="180" t="s">
        <v>2769</v>
      </c>
      <c r="J1131" s="169"/>
      <c r="K1131" s="169"/>
      <c r="L1131" s="169"/>
      <c r="M1131" s="146"/>
      <c r="N1131" s="184"/>
      <c r="O1131" s="169"/>
      <c r="P1131" s="146"/>
      <c r="Q1131" s="146">
        <f t="shared" si="24"/>
        <v>0</v>
      </c>
      <c r="R1131" s="182" t="s">
        <v>4741</v>
      </c>
      <c r="S1131" s="226"/>
      <c r="T1131" s="676" t="s">
        <v>4687</v>
      </c>
      <c r="U1131" s="170"/>
      <c r="V1131" s="170"/>
      <c r="W1131" s="170"/>
      <c r="X1131" s="117"/>
      <c r="Y1131" s="171"/>
      <c r="Z1131" s="171"/>
      <c r="AA1131" s="171"/>
      <c r="AB1131" s="171"/>
      <c r="AC1131" s="171"/>
      <c r="AD1131" s="171"/>
      <c r="AE1131" s="171"/>
      <c r="AF1131" s="171"/>
      <c r="AG1131" s="171"/>
      <c r="AH1131" s="171"/>
      <c r="AI1131" s="171"/>
    </row>
    <row r="1132" spans="1:35" s="172" customFormat="1" ht="24" hidden="1" x14ac:dyDescent="0.2">
      <c r="A1132" s="167">
        <v>2</v>
      </c>
      <c r="B1132" s="647">
        <v>0</v>
      </c>
      <c r="C1132" s="647">
        <v>4</v>
      </c>
      <c r="D1132" s="647">
        <v>4</v>
      </c>
      <c r="E1132" s="163" t="s">
        <v>3862</v>
      </c>
      <c r="F1132" s="593" t="s">
        <v>4675</v>
      </c>
      <c r="G1132" s="143"/>
      <c r="H1132" s="166">
        <v>42321500</v>
      </c>
      <c r="I1132" s="180" t="s">
        <v>2770</v>
      </c>
      <c r="J1132" s="169"/>
      <c r="K1132" s="169"/>
      <c r="L1132" s="169"/>
      <c r="M1132" s="146"/>
      <c r="N1132" s="184"/>
      <c r="O1132" s="169"/>
      <c r="P1132" s="146"/>
      <c r="Q1132" s="146">
        <f t="shared" si="24"/>
        <v>0</v>
      </c>
      <c r="R1132" s="182" t="s">
        <v>4741</v>
      </c>
      <c r="S1132" s="226"/>
      <c r="T1132" s="676" t="s">
        <v>4687</v>
      </c>
      <c r="U1132" s="170"/>
      <c r="V1132" s="170"/>
      <c r="W1132" s="170"/>
      <c r="X1132" s="117"/>
      <c r="Y1132" s="171"/>
      <c r="Z1132" s="171"/>
      <c r="AA1132" s="171"/>
      <c r="AB1132" s="171"/>
      <c r="AC1132" s="171"/>
      <c r="AD1132" s="171"/>
      <c r="AE1132" s="171"/>
      <c r="AF1132" s="171"/>
      <c r="AG1132" s="171"/>
      <c r="AH1132" s="171"/>
      <c r="AI1132" s="171"/>
    </row>
    <row r="1133" spans="1:35" s="172" customFormat="1" ht="24" hidden="1" x14ac:dyDescent="0.2">
      <c r="A1133" s="167">
        <v>2</v>
      </c>
      <c r="B1133" s="647">
        <v>0</v>
      </c>
      <c r="C1133" s="647">
        <v>4</v>
      </c>
      <c r="D1133" s="647">
        <v>4</v>
      </c>
      <c r="E1133" s="163" t="s">
        <v>3862</v>
      </c>
      <c r="F1133" s="593" t="s">
        <v>4675</v>
      </c>
      <c r="G1133" s="143"/>
      <c r="H1133" s="166">
        <v>42272000</v>
      </c>
      <c r="I1133" s="180" t="s">
        <v>2771</v>
      </c>
      <c r="J1133" s="169"/>
      <c r="K1133" s="169"/>
      <c r="L1133" s="169"/>
      <c r="M1133" s="146"/>
      <c r="N1133" s="184"/>
      <c r="O1133" s="169"/>
      <c r="P1133" s="146"/>
      <c r="Q1133" s="146">
        <f t="shared" si="24"/>
        <v>0</v>
      </c>
      <c r="R1133" s="182" t="s">
        <v>4741</v>
      </c>
      <c r="S1133" s="226"/>
      <c r="T1133" s="676" t="s">
        <v>4687</v>
      </c>
      <c r="U1133" s="170"/>
      <c r="V1133" s="170"/>
      <c r="W1133" s="170"/>
      <c r="X1133" s="117"/>
      <c r="Y1133" s="171"/>
      <c r="Z1133" s="171"/>
      <c r="AA1133" s="171"/>
      <c r="AB1133" s="171"/>
      <c r="AC1133" s="171"/>
      <c r="AD1133" s="171"/>
      <c r="AE1133" s="171"/>
      <c r="AF1133" s="171"/>
      <c r="AG1133" s="171"/>
      <c r="AH1133" s="171"/>
      <c r="AI1133" s="171"/>
    </row>
    <row r="1134" spans="1:35" s="172" customFormat="1" ht="24" hidden="1" x14ac:dyDescent="0.2">
      <c r="A1134" s="167">
        <v>2</v>
      </c>
      <c r="B1134" s="647">
        <v>0</v>
      </c>
      <c r="C1134" s="647">
        <v>4</v>
      </c>
      <c r="D1134" s="647">
        <v>4</v>
      </c>
      <c r="E1134" s="163" t="s">
        <v>3862</v>
      </c>
      <c r="F1134" s="593" t="s">
        <v>4675</v>
      </c>
      <c r="G1134" s="143"/>
      <c r="H1134" s="166">
        <v>42290000</v>
      </c>
      <c r="I1134" s="180" t="s">
        <v>2772</v>
      </c>
      <c r="J1134" s="169"/>
      <c r="K1134" s="169"/>
      <c r="L1134" s="169"/>
      <c r="M1134" s="146"/>
      <c r="N1134" s="184"/>
      <c r="O1134" s="169"/>
      <c r="P1134" s="146"/>
      <c r="Q1134" s="146">
        <f t="shared" si="24"/>
        <v>0</v>
      </c>
      <c r="R1134" s="182" t="s">
        <v>4741</v>
      </c>
      <c r="S1134" s="226"/>
      <c r="T1134" s="676" t="s">
        <v>4687</v>
      </c>
      <c r="U1134" s="170"/>
      <c r="V1134" s="170"/>
      <c r="W1134" s="170"/>
      <c r="X1134" s="117"/>
      <c r="Y1134" s="171"/>
      <c r="Z1134" s="171"/>
      <c r="AA1134" s="171"/>
      <c r="AB1134" s="171"/>
      <c r="AC1134" s="171"/>
      <c r="AD1134" s="171"/>
      <c r="AE1134" s="171"/>
      <c r="AF1134" s="171"/>
      <c r="AG1134" s="171"/>
      <c r="AH1134" s="171"/>
      <c r="AI1134" s="171"/>
    </row>
    <row r="1135" spans="1:35" s="172" customFormat="1" ht="24" hidden="1" x14ac:dyDescent="0.2">
      <c r="A1135" s="167">
        <v>2</v>
      </c>
      <c r="B1135" s="647">
        <v>0</v>
      </c>
      <c r="C1135" s="647">
        <v>4</v>
      </c>
      <c r="D1135" s="647">
        <v>4</v>
      </c>
      <c r="E1135" s="163" t="s">
        <v>3862</v>
      </c>
      <c r="F1135" s="593" t="s">
        <v>4675</v>
      </c>
      <c r="G1135" s="143"/>
      <c r="H1135" s="166">
        <v>42290000</v>
      </c>
      <c r="I1135" s="180" t="s">
        <v>2773</v>
      </c>
      <c r="J1135" s="169"/>
      <c r="K1135" s="169"/>
      <c r="L1135" s="169"/>
      <c r="M1135" s="146"/>
      <c r="N1135" s="184"/>
      <c r="O1135" s="169"/>
      <c r="P1135" s="146"/>
      <c r="Q1135" s="146">
        <f t="shared" si="24"/>
        <v>0</v>
      </c>
      <c r="R1135" s="182" t="s">
        <v>4741</v>
      </c>
      <c r="S1135" s="226"/>
      <c r="T1135" s="676" t="s">
        <v>4687</v>
      </c>
      <c r="U1135" s="170"/>
      <c r="V1135" s="170"/>
      <c r="W1135" s="170"/>
      <c r="X1135" s="117"/>
      <c r="Y1135" s="171"/>
      <c r="Z1135" s="171"/>
      <c r="AA1135" s="171"/>
      <c r="AB1135" s="171"/>
      <c r="AC1135" s="171"/>
      <c r="AD1135" s="171"/>
      <c r="AE1135" s="171"/>
      <c r="AF1135" s="171"/>
      <c r="AG1135" s="171"/>
      <c r="AH1135" s="171"/>
      <c r="AI1135" s="171"/>
    </row>
    <row r="1136" spans="1:35" s="172" customFormat="1" ht="24" hidden="1" x14ac:dyDescent="0.2">
      <c r="A1136" s="167">
        <v>2</v>
      </c>
      <c r="B1136" s="647">
        <v>0</v>
      </c>
      <c r="C1136" s="647">
        <v>4</v>
      </c>
      <c r="D1136" s="647">
        <v>4</v>
      </c>
      <c r="E1136" s="163" t="s">
        <v>3862</v>
      </c>
      <c r="F1136" s="593" t="s">
        <v>4675</v>
      </c>
      <c r="G1136" s="143"/>
      <c r="H1136" s="166">
        <v>42291700</v>
      </c>
      <c r="I1136" s="180" t="s">
        <v>692</v>
      </c>
      <c r="J1136" s="169"/>
      <c r="K1136" s="169"/>
      <c r="L1136" s="169"/>
      <c r="M1136" s="146"/>
      <c r="N1136" s="184"/>
      <c r="O1136" s="169"/>
      <c r="P1136" s="146"/>
      <c r="Q1136" s="146">
        <f t="shared" si="24"/>
        <v>0</v>
      </c>
      <c r="R1136" s="182" t="s">
        <v>4741</v>
      </c>
      <c r="S1136" s="226"/>
      <c r="T1136" s="676" t="s">
        <v>4687</v>
      </c>
      <c r="U1136" s="170"/>
      <c r="V1136" s="170"/>
      <c r="W1136" s="170"/>
      <c r="X1136" s="117"/>
      <c r="Y1136" s="171"/>
      <c r="Z1136" s="171"/>
      <c r="AA1136" s="171"/>
      <c r="AB1136" s="171"/>
      <c r="AC1136" s="171"/>
      <c r="AD1136" s="171"/>
      <c r="AE1136" s="171"/>
      <c r="AF1136" s="171"/>
      <c r="AG1136" s="171"/>
      <c r="AH1136" s="171"/>
      <c r="AI1136" s="171"/>
    </row>
    <row r="1137" spans="1:35" s="172" customFormat="1" ht="24" hidden="1" x14ac:dyDescent="0.2">
      <c r="A1137" s="167">
        <v>2</v>
      </c>
      <c r="B1137" s="647">
        <v>0</v>
      </c>
      <c r="C1137" s="647">
        <v>4</v>
      </c>
      <c r="D1137" s="647">
        <v>4</v>
      </c>
      <c r="E1137" s="163" t="s">
        <v>3862</v>
      </c>
      <c r="F1137" s="593" t="s">
        <v>4675</v>
      </c>
      <c r="G1137" s="143"/>
      <c r="H1137" s="166">
        <v>42291700</v>
      </c>
      <c r="I1137" s="180" t="s">
        <v>693</v>
      </c>
      <c r="J1137" s="169"/>
      <c r="K1137" s="169"/>
      <c r="L1137" s="169"/>
      <c r="M1137" s="146"/>
      <c r="N1137" s="184"/>
      <c r="O1137" s="169"/>
      <c r="P1137" s="146"/>
      <c r="Q1137" s="146">
        <f t="shared" si="24"/>
        <v>0</v>
      </c>
      <c r="R1137" s="182" t="s">
        <v>4741</v>
      </c>
      <c r="S1137" s="226"/>
      <c r="T1137" s="676" t="s">
        <v>4687</v>
      </c>
      <c r="U1137" s="170"/>
      <c r="V1137" s="170"/>
      <c r="W1137" s="170"/>
      <c r="X1137" s="117"/>
      <c r="Y1137" s="171"/>
      <c r="Z1137" s="171"/>
      <c r="AA1137" s="171"/>
      <c r="AB1137" s="171"/>
      <c r="AC1137" s="171"/>
      <c r="AD1137" s="171"/>
      <c r="AE1137" s="171"/>
      <c r="AF1137" s="171"/>
      <c r="AG1137" s="171"/>
      <c r="AH1137" s="171"/>
      <c r="AI1137" s="171"/>
    </row>
    <row r="1138" spans="1:35" s="172" customFormat="1" ht="24" hidden="1" x14ac:dyDescent="0.2">
      <c r="A1138" s="167">
        <v>2</v>
      </c>
      <c r="B1138" s="647">
        <v>0</v>
      </c>
      <c r="C1138" s="647">
        <v>4</v>
      </c>
      <c r="D1138" s="647">
        <v>4</v>
      </c>
      <c r="E1138" s="163" t="s">
        <v>3862</v>
      </c>
      <c r="F1138" s="593" t="s">
        <v>4675</v>
      </c>
      <c r="G1138" s="143"/>
      <c r="H1138" s="166">
        <v>42291700</v>
      </c>
      <c r="I1138" s="180" t="s">
        <v>2774</v>
      </c>
      <c r="J1138" s="169"/>
      <c r="K1138" s="169"/>
      <c r="L1138" s="169"/>
      <c r="M1138" s="146"/>
      <c r="N1138" s="184"/>
      <c r="O1138" s="169"/>
      <c r="P1138" s="146"/>
      <c r="Q1138" s="146">
        <f t="shared" si="24"/>
        <v>0</v>
      </c>
      <c r="R1138" s="182" t="s">
        <v>4741</v>
      </c>
      <c r="S1138" s="226"/>
      <c r="T1138" s="676" t="s">
        <v>4687</v>
      </c>
      <c r="U1138" s="170"/>
      <c r="V1138" s="170"/>
      <c r="W1138" s="170"/>
      <c r="X1138" s="117"/>
      <c r="Y1138" s="171"/>
      <c r="Z1138" s="171"/>
      <c r="AA1138" s="171"/>
      <c r="AB1138" s="171"/>
      <c r="AC1138" s="171"/>
      <c r="AD1138" s="171"/>
      <c r="AE1138" s="171"/>
      <c r="AF1138" s="171"/>
      <c r="AG1138" s="171"/>
      <c r="AH1138" s="171"/>
      <c r="AI1138" s="171"/>
    </row>
    <row r="1139" spans="1:35" s="172" customFormat="1" ht="24" hidden="1" x14ac:dyDescent="0.2">
      <c r="A1139" s="167">
        <v>2</v>
      </c>
      <c r="B1139" s="647">
        <v>0</v>
      </c>
      <c r="C1139" s="647">
        <v>4</v>
      </c>
      <c r="D1139" s="647">
        <v>4</v>
      </c>
      <c r="E1139" s="163" t="s">
        <v>3862</v>
      </c>
      <c r="F1139" s="593" t="s">
        <v>4675</v>
      </c>
      <c r="G1139" s="143"/>
      <c r="H1139" s="166">
        <v>44101601</v>
      </c>
      <c r="I1139" s="180" t="s">
        <v>694</v>
      </c>
      <c r="J1139" s="169"/>
      <c r="K1139" s="169"/>
      <c r="L1139" s="169"/>
      <c r="M1139" s="146"/>
      <c r="N1139" s="184"/>
      <c r="O1139" s="169"/>
      <c r="P1139" s="146"/>
      <c r="Q1139" s="146">
        <f t="shared" si="24"/>
        <v>0</v>
      </c>
      <c r="R1139" s="182" t="s">
        <v>4741</v>
      </c>
      <c r="S1139" s="226"/>
      <c r="T1139" s="676" t="s">
        <v>4687</v>
      </c>
      <c r="U1139" s="170"/>
      <c r="V1139" s="170"/>
      <c r="W1139" s="170"/>
      <c r="X1139" s="117"/>
      <c r="Y1139" s="171"/>
      <c r="Z1139" s="171"/>
      <c r="AA1139" s="171"/>
      <c r="AB1139" s="171"/>
      <c r="AC1139" s="171"/>
      <c r="AD1139" s="171"/>
      <c r="AE1139" s="171"/>
      <c r="AF1139" s="171"/>
      <c r="AG1139" s="171"/>
      <c r="AH1139" s="171"/>
      <c r="AI1139" s="171"/>
    </row>
    <row r="1140" spans="1:35" ht="32.25" hidden="1" customHeight="1" x14ac:dyDescent="0.2">
      <c r="A1140" s="167">
        <v>2</v>
      </c>
      <c r="B1140" s="647">
        <v>0</v>
      </c>
      <c r="C1140" s="647">
        <v>4</v>
      </c>
      <c r="D1140" s="647">
        <v>4</v>
      </c>
      <c r="E1140" s="163" t="s">
        <v>3862</v>
      </c>
      <c r="F1140" s="593" t="s">
        <v>4675</v>
      </c>
      <c r="G1140" s="143"/>
      <c r="H1140" s="162">
        <v>42142500</v>
      </c>
      <c r="I1140" s="145" t="s">
        <v>5084</v>
      </c>
      <c r="J1140" s="146"/>
      <c r="K1140" s="146"/>
      <c r="L1140" s="146"/>
      <c r="M1140" s="146"/>
      <c r="N1140" s="148" t="s">
        <v>5030</v>
      </c>
      <c r="O1140" s="146">
        <v>0</v>
      </c>
      <c r="P1140" s="146">
        <v>0</v>
      </c>
      <c r="Q1140" s="146">
        <f>+P1140</f>
        <v>0</v>
      </c>
      <c r="R1140" s="182" t="s">
        <v>4741</v>
      </c>
      <c r="S1140" s="226"/>
      <c r="T1140" s="676" t="s">
        <v>4687</v>
      </c>
      <c r="U1140" s="147"/>
      <c r="V1140" s="147"/>
      <c r="W1140" s="147"/>
      <c r="X1140" s="117"/>
    </row>
    <row r="1141" spans="1:35" s="172" customFormat="1" ht="24" hidden="1" x14ac:dyDescent="0.2">
      <c r="A1141" s="167">
        <v>2</v>
      </c>
      <c r="B1141" s="647">
        <v>0</v>
      </c>
      <c r="C1141" s="647">
        <v>4</v>
      </c>
      <c r="D1141" s="647">
        <v>4</v>
      </c>
      <c r="E1141" s="163" t="s">
        <v>3862</v>
      </c>
      <c r="F1141" s="593" t="s">
        <v>4675</v>
      </c>
      <c r="G1141" s="143"/>
      <c r="H1141" s="166">
        <v>44101601</v>
      </c>
      <c r="I1141" s="180" t="s">
        <v>695</v>
      </c>
      <c r="J1141" s="169"/>
      <c r="K1141" s="169"/>
      <c r="L1141" s="169"/>
      <c r="M1141" s="146"/>
      <c r="N1141" s="184" t="s">
        <v>4944</v>
      </c>
      <c r="O1141" s="169">
        <v>1</v>
      </c>
      <c r="P1141" s="146"/>
      <c r="Q1141" s="146">
        <f t="shared" si="24"/>
        <v>0</v>
      </c>
      <c r="R1141" s="182" t="s">
        <v>4741</v>
      </c>
      <c r="S1141" s="226"/>
      <c r="T1141" s="676" t="s">
        <v>4687</v>
      </c>
      <c r="U1141" s="170"/>
      <c r="V1141" s="170"/>
      <c r="W1141" s="170"/>
      <c r="X1141" s="117"/>
      <c r="Y1141" s="171"/>
      <c r="Z1141" s="171"/>
      <c r="AA1141" s="171"/>
      <c r="AB1141" s="171"/>
      <c r="AC1141" s="171"/>
      <c r="AD1141" s="171"/>
      <c r="AE1141" s="171"/>
      <c r="AF1141" s="171"/>
      <c r="AG1141" s="171"/>
      <c r="AH1141" s="171"/>
      <c r="AI1141" s="171"/>
    </row>
    <row r="1142" spans="1:35" s="172" customFormat="1" ht="24" hidden="1" x14ac:dyDescent="0.2">
      <c r="A1142" s="167">
        <v>2</v>
      </c>
      <c r="B1142" s="647">
        <v>0</v>
      </c>
      <c r="C1142" s="647">
        <v>4</v>
      </c>
      <c r="D1142" s="647">
        <v>4</v>
      </c>
      <c r="E1142" s="163" t="s">
        <v>3862</v>
      </c>
      <c r="F1142" s="593" t="s">
        <v>4675</v>
      </c>
      <c r="G1142" s="143"/>
      <c r="H1142" s="166">
        <v>44101601</v>
      </c>
      <c r="I1142" s="180" t="s">
        <v>696</v>
      </c>
      <c r="J1142" s="169"/>
      <c r="K1142" s="169"/>
      <c r="L1142" s="169"/>
      <c r="M1142" s="146"/>
      <c r="N1142" s="184"/>
      <c r="O1142" s="169"/>
      <c r="P1142" s="146"/>
      <c r="Q1142" s="146">
        <f t="shared" si="24"/>
        <v>0</v>
      </c>
      <c r="R1142" s="182" t="s">
        <v>4741</v>
      </c>
      <c r="S1142" s="226"/>
      <c r="T1142" s="676" t="s">
        <v>4687</v>
      </c>
      <c r="U1142" s="170"/>
      <c r="V1142" s="170"/>
      <c r="W1142" s="170"/>
      <c r="X1142" s="117"/>
      <c r="Y1142" s="171"/>
      <c r="Z1142" s="171"/>
      <c r="AA1142" s="171"/>
      <c r="AB1142" s="171"/>
      <c r="AC1142" s="171"/>
      <c r="AD1142" s="171"/>
      <c r="AE1142" s="171"/>
      <c r="AF1142" s="171"/>
      <c r="AG1142" s="171"/>
      <c r="AH1142" s="171"/>
      <c r="AI1142" s="171"/>
    </row>
    <row r="1143" spans="1:35" s="172" customFormat="1" ht="16.5" hidden="1" customHeight="1" x14ac:dyDescent="0.2">
      <c r="A1143" s="167">
        <v>2</v>
      </c>
      <c r="B1143" s="647">
        <v>0</v>
      </c>
      <c r="C1143" s="647">
        <v>4</v>
      </c>
      <c r="D1143" s="647">
        <v>4</v>
      </c>
      <c r="E1143" s="163" t="s">
        <v>3862</v>
      </c>
      <c r="F1143" s="593" t="s">
        <v>4675</v>
      </c>
      <c r="G1143" s="143"/>
      <c r="H1143" s="166">
        <v>44101601</v>
      </c>
      <c r="I1143" s="180" t="s">
        <v>697</v>
      </c>
      <c r="J1143" s="169"/>
      <c r="K1143" s="169"/>
      <c r="L1143" s="169"/>
      <c r="M1143" s="146"/>
      <c r="N1143" s="184" t="s">
        <v>4779</v>
      </c>
      <c r="O1143" s="169">
        <v>2</v>
      </c>
      <c r="P1143" s="146"/>
      <c r="Q1143" s="146">
        <f t="shared" si="24"/>
        <v>0</v>
      </c>
      <c r="R1143" s="182" t="s">
        <v>4741</v>
      </c>
      <c r="S1143" s="226"/>
      <c r="T1143" s="676" t="s">
        <v>4687</v>
      </c>
      <c r="U1143" s="170"/>
      <c r="V1143" s="170"/>
      <c r="W1143" s="170"/>
      <c r="X1143" s="117"/>
      <c r="Y1143" s="171"/>
      <c r="Z1143" s="171"/>
      <c r="AA1143" s="171"/>
      <c r="AB1143" s="171"/>
      <c r="AC1143" s="171"/>
      <c r="AD1143" s="171"/>
      <c r="AE1143" s="171"/>
      <c r="AF1143" s="171"/>
      <c r="AG1143" s="171"/>
      <c r="AH1143" s="171"/>
      <c r="AI1143" s="171"/>
    </row>
    <row r="1144" spans="1:35" s="172" customFormat="1" ht="24" hidden="1" x14ac:dyDescent="0.2">
      <c r="A1144" s="167">
        <v>2</v>
      </c>
      <c r="B1144" s="647">
        <v>0</v>
      </c>
      <c r="C1144" s="647">
        <v>4</v>
      </c>
      <c r="D1144" s="647">
        <v>4</v>
      </c>
      <c r="E1144" s="163" t="s">
        <v>3862</v>
      </c>
      <c r="F1144" s="593" t="s">
        <v>4675</v>
      </c>
      <c r="G1144" s="143"/>
      <c r="H1144" s="166">
        <v>44101601</v>
      </c>
      <c r="I1144" s="180" t="s">
        <v>698</v>
      </c>
      <c r="J1144" s="169"/>
      <c r="K1144" s="169"/>
      <c r="L1144" s="169"/>
      <c r="M1144" s="146"/>
      <c r="N1144" s="184"/>
      <c r="O1144" s="169"/>
      <c r="P1144" s="146"/>
      <c r="Q1144" s="146">
        <f t="shared" si="24"/>
        <v>0</v>
      </c>
      <c r="R1144" s="182" t="s">
        <v>4741</v>
      </c>
      <c r="S1144" s="226"/>
      <c r="T1144" s="676" t="s">
        <v>4687</v>
      </c>
      <c r="U1144" s="170"/>
      <c r="V1144" s="170"/>
      <c r="W1144" s="170"/>
      <c r="X1144" s="117"/>
      <c r="Y1144" s="171"/>
      <c r="Z1144" s="171"/>
      <c r="AA1144" s="171"/>
      <c r="AB1144" s="171"/>
      <c r="AC1144" s="171"/>
      <c r="AD1144" s="171"/>
      <c r="AE1144" s="171"/>
      <c r="AF1144" s="171"/>
      <c r="AG1144" s="171"/>
      <c r="AH1144" s="171"/>
      <c r="AI1144" s="171"/>
    </row>
    <row r="1145" spans="1:35" s="172" customFormat="1" ht="24" hidden="1" x14ac:dyDescent="0.2">
      <c r="A1145" s="167">
        <v>2</v>
      </c>
      <c r="B1145" s="647">
        <v>0</v>
      </c>
      <c r="C1145" s="647">
        <v>4</v>
      </c>
      <c r="D1145" s="647">
        <v>4</v>
      </c>
      <c r="E1145" s="163" t="s">
        <v>3862</v>
      </c>
      <c r="F1145" s="593" t="s">
        <v>4675</v>
      </c>
      <c r="G1145" s="143"/>
      <c r="H1145" s="166">
        <v>44101601</v>
      </c>
      <c r="I1145" s="180" t="s">
        <v>699</v>
      </c>
      <c r="J1145" s="169"/>
      <c r="K1145" s="169"/>
      <c r="L1145" s="169"/>
      <c r="M1145" s="146"/>
      <c r="N1145" s="184"/>
      <c r="O1145" s="169"/>
      <c r="P1145" s="146"/>
      <c r="Q1145" s="146">
        <f t="shared" si="24"/>
        <v>0</v>
      </c>
      <c r="R1145" s="182" t="s">
        <v>4741</v>
      </c>
      <c r="S1145" s="226"/>
      <c r="T1145" s="676" t="s">
        <v>4687</v>
      </c>
      <c r="U1145" s="170"/>
      <c r="V1145" s="170"/>
      <c r="W1145" s="170"/>
      <c r="X1145" s="117"/>
      <c r="Y1145" s="171"/>
      <c r="Z1145" s="171"/>
      <c r="AA1145" s="171"/>
      <c r="AB1145" s="171"/>
      <c r="AC1145" s="171"/>
      <c r="AD1145" s="171"/>
      <c r="AE1145" s="171"/>
      <c r="AF1145" s="171"/>
      <c r="AG1145" s="171"/>
      <c r="AH1145" s="171"/>
      <c r="AI1145" s="171"/>
    </row>
    <row r="1146" spans="1:35" s="172" customFormat="1" ht="24" hidden="1" x14ac:dyDescent="0.2">
      <c r="A1146" s="167">
        <v>2</v>
      </c>
      <c r="B1146" s="647">
        <v>0</v>
      </c>
      <c r="C1146" s="647">
        <v>4</v>
      </c>
      <c r="D1146" s="647">
        <v>4</v>
      </c>
      <c r="E1146" s="163" t="s">
        <v>3862</v>
      </c>
      <c r="F1146" s="593" t="s">
        <v>4675</v>
      </c>
      <c r="G1146" s="143"/>
      <c r="H1146" s="166">
        <v>44101601</v>
      </c>
      <c r="I1146" s="180" t="s">
        <v>700</v>
      </c>
      <c r="J1146" s="169"/>
      <c r="K1146" s="169"/>
      <c r="L1146" s="169"/>
      <c r="M1146" s="146"/>
      <c r="N1146" s="184"/>
      <c r="O1146" s="169"/>
      <c r="P1146" s="146"/>
      <c r="Q1146" s="146">
        <f t="shared" si="24"/>
        <v>0</v>
      </c>
      <c r="R1146" s="182" t="s">
        <v>4741</v>
      </c>
      <c r="S1146" s="226"/>
      <c r="T1146" s="676" t="s">
        <v>4687</v>
      </c>
      <c r="U1146" s="170"/>
      <c r="V1146" s="170"/>
      <c r="W1146" s="170"/>
      <c r="X1146" s="117"/>
      <c r="Y1146" s="171"/>
      <c r="Z1146" s="171"/>
      <c r="AA1146" s="171"/>
      <c r="AB1146" s="171"/>
      <c r="AC1146" s="171"/>
      <c r="AD1146" s="171"/>
      <c r="AE1146" s="171"/>
      <c r="AF1146" s="171"/>
      <c r="AG1146" s="171"/>
      <c r="AH1146" s="171"/>
      <c r="AI1146" s="171"/>
    </row>
    <row r="1147" spans="1:35" s="172" customFormat="1" ht="24" hidden="1" x14ac:dyDescent="0.2">
      <c r="A1147" s="167">
        <v>2</v>
      </c>
      <c r="B1147" s="647">
        <v>0</v>
      </c>
      <c r="C1147" s="647">
        <v>4</v>
      </c>
      <c r="D1147" s="647">
        <v>4</v>
      </c>
      <c r="E1147" s="163" t="s">
        <v>3862</v>
      </c>
      <c r="F1147" s="593" t="s">
        <v>4675</v>
      </c>
      <c r="G1147" s="143"/>
      <c r="H1147" s="166">
        <v>44101601</v>
      </c>
      <c r="I1147" s="180" t="s">
        <v>701</v>
      </c>
      <c r="J1147" s="169"/>
      <c r="K1147" s="169"/>
      <c r="L1147" s="169"/>
      <c r="M1147" s="146"/>
      <c r="N1147" s="184"/>
      <c r="O1147" s="169"/>
      <c r="P1147" s="146"/>
      <c r="Q1147" s="146">
        <f t="shared" si="24"/>
        <v>0</v>
      </c>
      <c r="R1147" s="182" t="s">
        <v>4741</v>
      </c>
      <c r="S1147" s="226"/>
      <c r="T1147" s="676" t="s">
        <v>4687</v>
      </c>
      <c r="U1147" s="170"/>
      <c r="V1147" s="170"/>
      <c r="W1147" s="170"/>
      <c r="X1147" s="117"/>
      <c r="Y1147" s="171"/>
      <c r="Z1147" s="171"/>
      <c r="AA1147" s="171"/>
      <c r="AB1147" s="171"/>
      <c r="AC1147" s="171"/>
      <c r="AD1147" s="171"/>
      <c r="AE1147" s="171"/>
      <c r="AF1147" s="171"/>
      <c r="AG1147" s="171"/>
      <c r="AH1147" s="171"/>
      <c r="AI1147" s="171"/>
    </row>
    <row r="1148" spans="1:35" s="172" customFormat="1" ht="24" hidden="1" x14ac:dyDescent="0.2">
      <c r="A1148" s="167">
        <v>2</v>
      </c>
      <c r="B1148" s="647">
        <v>0</v>
      </c>
      <c r="C1148" s="647">
        <v>4</v>
      </c>
      <c r="D1148" s="647">
        <v>4</v>
      </c>
      <c r="E1148" s="163" t="s">
        <v>3862</v>
      </c>
      <c r="F1148" s="593" t="s">
        <v>4675</v>
      </c>
      <c r="G1148" s="143"/>
      <c r="H1148" s="166">
        <v>40101700</v>
      </c>
      <c r="I1148" s="180" t="s">
        <v>703</v>
      </c>
      <c r="J1148" s="169"/>
      <c r="K1148" s="169"/>
      <c r="L1148" s="169"/>
      <c r="M1148" s="146"/>
      <c r="N1148" s="184"/>
      <c r="O1148" s="169"/>
      <c r="P1148" s="146"/>
      <c r="Q1148" s="146">
        <f t="shared" si="24"/>
        <v>0</v>
      </c>
      <c r="R1148" s="182" t="s">
        <v>4741</v>
      </c>
      <c r="S1148" s="226"/>
      <c r="T1148" s="676" t="s">
        <v>4687</v>
      </c>
      <c r="U1148" s="170"/>
      <c r="V1148" s="170"/>
      <c r="W1148" s="170"/>
      <c r="X1148" s="117"/>
      <c r="Y1148" s="171"/>
      <c r="Z1148" s="171"/>
      <c r="AA1148" s="171"/>
      <c r="AB1148" s="171"/>
      <c r="AC1148" s="171"/>
      <c r="AD1148" s="171"/>
      <c r="AE1148" s="171"/>
      <c r="AF1148" s="171"/>
      <c r="AG1148" s="171"/>
      <c r="AH1148" s="171"/>
      <c r="AI1148" s="171"/>
    </row>
    <row r="1149" spans="1:35" s="172" customFormat="1" ht="24" hidden="1" x14ac:dyDescent="0.2">
      <c r="A1149" s="167">
        <v>2</v>
      </c>
      <c r="B1149" s="647">
        <v>0</v>
      </c>
      <c r="C1149" s="647">
        <v>4</v>
      </c>
      <c r="D1149" s="647">
        <v>4</v>
      </c>
      <c r="E1149" s="163" t="s">
        <v>3862</v>
      </c>
      <c r="F1149" s="593" t="s">
        <v>4675</v>
      </c>
      <c r="G1149" s="143"/>
      <c r="H1149" s="166">
        <v>40101700</v>
      </c>
      <c r="I1149" s="180" t="s">
        <v>702</v>
      </c>
      <c r="J1149" s="169"/>
      <c r="K1149" s="169"/>
      <c r="L1149" s="169"/>
      <c r="M1149" s="146"/>
      <c r="N1149" s="184"/>
      <c r="O1149" s="169"/>
      <c r="P1149" s="146"/>
      <c r="Q1149" s="146">
        <f t="shared" si="24"/>
        <v>0</v>
      </c>
      <c r="R1149" s="182" t="s">
        <v>4741</v>
      </c>
      <c r="S1149" s="226"/>
      <c r="T1149" s="676" t="s">
        <v>4687</v>
      </c>
      <c r="U1149" s="170"/>
      <c r="V1149" s="170"/>
      <c r="W1149" s="170"/>
      <c r="X1149" s="117"/>
      <c r="Y1149" s="171"/>
      <c r="Z1149" s="171"/>
      <c r="AA1149" s="171"/>
      <c r="AB1149" s="171"/>
      <c r="AC1149" s="171"/>
      <c r="AD1149" s="171"/>
      <c r="AE1149" s="171"/>
      <c r="AF1149" s="171"/>
      <c r="AG1149" s="171"/>
      <c r="AH1149" s="171"/>
      <c r="AI1149" s="171"/>
    </row>
    <row r="1150" spans="1:35" s="172" customFormat="1" ht="24" hidden="1" x14ac:dyDescent="0.2">
      <c r="A1150" s="167">
        <v>2</v>
      </c>
      <c r="B1150" s="647">
        <v>0</v>
      </c>
      <c r="C1150" s="647">
        <v>4</v>
      </c>
      <c r="D1150" s="647">
        <v>4</v>
      </c>
      <c r="E1150" s="163" t="s">
        <v>3862</v>
      </c>
      <c r="F1150" s="593" t="s">
        <v>4675</v>
      </c>
      <c r="G1150" s="143"/>
      <c r="H1150" s="166">
        <v>42183000</v>
      </c>
      <c r="I1150" s="180" t="s">
        <v>2775</v>
      </c>
      <c r="J1150" s="169"/>
      <c r="K1150" s="169"/>
      <c r="L1150" s="169"/>
      <c r="M1150" s="146"/>
      <c r="N1150" s="184"/>
      <c r="O1150" s="169"/>
      <c r="P1150" s="146"/>
      <c r="Q1150" s="146">
        <f t="shared" si="24"/>
        <v>0</v>
      </c>
      <c r="R1150" s="182" t="s">
        <v>4741</v>
      </c>
      <c r="S1150" s="226"/>
      <c r="T1150" s="676" t="s">
        <v>4687</v>
      </c>
      <c r="U1150" s="170"/>
      <c r="V1150" s="170"/>
      <c r="W1150" s="170"/>
      <c r="X1150" s="117"/>
      <c r="Y1150" s="171"/>
      <c r="Z1150" s="171"/>
      <c r="AA1150" s="171"/>
      <c r="AB1150" s="171"/>
      <c r="AC1150" s="171"/>
      <c r="AD1150" s="171"/>
      <c r="AE1150" s="171"/>
      <c r="AF1150" s="171"/>
      <c r="AG1150" s="171"/>
      <c r="AH1150" s="171"/>
      <c r="AI1150" s="171"/>
    </row>
    <row r="1151" spans="1:35" s="172" customFormat="1" ht="24" hidden="1" x14ac:dyDescent="0.2">
      <c r="A1151" s="167">
        <v>2</v>
      </c>
      <c r="B1151" s="647">
        <v>0</v>
      </c>
      <c r="C1151" s="647">
        <v>4</v>
      </c>
      <c r="D1151" s="647">
        <v>4</v>
      </c>
      <c r="E1151" s="163" t="s">
        <v>3862</v>
      </c>
      <c r="F1151" s="593" t="s">
        <v>4675</v>
      </c>
      <c r="G1151" s="143"/>
      <c r="H1151" s="166">
        <v>42183000</v>
      </c>
      <c r="I1151" s="180" t="s">
        <v>2776</v>
      </c>
      <c r="J1151" s="169"/>
      <c r="K1151" s="169"/>
      <c r="L1151" s="169"/>
      <c r="M1151" s="146"/>
      <c r="N1151" s="184"/>
      <c r="O1151" s="169"/>
      <c r="P1151" s="146"/>
      <c r="Q1151" s="146">
        <f t="shared" si="24"/>
        <v>0</v>
      </c>
      <c r="R1151" s="182" t="s">
        <v>4741</v>
      </c>
      <c r="S1151" s="226"/>
      <c r="T1151" s="676" t="s">
        <v>4687</v>
      </c>
      <c r="U1151" s="170"/>
      <c r="V1151" s="170"/>
      <c r="W1151" s="170"/>
      <c r="X1151" s="117"/>
      <c r="Y1151" s="171"/>
      <c r="Z1151" s="171"/>
      <c r="AA1151" s="171"/>
      <c r="AB1151" s="171"/>
      <c r="AC1151" s="171"/>
      <c r="AD1151" s="171"/>
      <c r="AE1151" s="171"/>
      <c r="AF1151" s="171"/>
      <c r="AG1151" s="171"/>
      <c r="AH1151" s="171"/>
      <c r="AI1151" s="171"/>
    </row>
    <row r="1152" spans="1:35" s="172" customFormat="1" ht="24" hidden="1" x14ac:dyDescent="0.2">
      <c r="A1152" s="167">
        <v>2</v>
      </c>
      <c r="B1152" s="647">
        <v>0</v>
      </c>
      <c r="C1152" s="647">
        <v>4</v>
      </c>
      <c r="D1152" s="647">
        <v>4</v>
      </c>
      <c r="E1152" s="163" t="s">
        <v>3862</v>
      </c>
      <c r="F1152" s="593" t="s">
        <v>4675</v>
      </c>
      <c r="G1152" s="143"/>
      <c r="H1152" s="166">
        <v>42270000</v>
      </c>
      <c r="I1152" s="180" t="s">
        <v>2777</v>
      </c>
      <c r="J1152" s="169"/>
      <c r="K1152" s="169"/>
      <c r="L1152" s="169"/>
      <c r="M1152" s="146"/>
      <c r="N1152" s="184"/>
      <c r="O1152" s="169"/>
      <c r="P1152" s="146"/>
      <c r="Q1152" s="146">
        <f t="shared" si="24"/>
        <v>0</v>
      </c>
      <c r="R1152" s="182" t="s">
        <v>4741</v>
      </c>
      <c r="S1152" s="226"/>
      <c r="T1152" s="676" t="s">
        <v>4687</v>
      </c>
      <c r="U1152" s="170"/>
      <c r="V1152" s="170"/>
      <c r="W1152" s="170"/>
      <c r="X1152" s="117"/>
      <c r="Y1152" s="171"/>
      <c r="Z1152" s="171"/>
      <c r="AA1152" s="171"/>
      <c r="AB1152" s="171"/>
      <c r="AC1152" s="171"/>
      <c r="AD1152" s="171"/>
      <c r="AE1152" s="171"/>
      <c r="AF1152" s="171"/>
      <c r="AG1152" s="171"/>
      <c r="AH1152" s="171"/>
      <c r="AI1152" s="171"/>
    </row>
    <row r="1153" spans="1:35" s="172" customFormat="1" ht="24" hidden="1" x14ac:dyDescent="0.2">
      <c r="A1153" s="167">
        <v>2</v>
      </c>
      <c r="B1153" s="647">
        <v>0</v>
      </c>
      <c r="C1153" s="647">
        <v>4</v>
      </c>
      <c r="D1153" s="647">
        <v>4</v>
      </c>
      <c r="E1153" s="163" t="s">
        <v>3862</v>
      </c>
      <c r="F1153" s="593" t="s">
        <v>4675</v>
      </c>
      <c r="G1153" s="143"/>
      <c r="H1153" s="166">
        <v>42143300</v>
      </c>
      <c r="I1153" s="180" t="s">
        <v>2778</v>
      </c>
      <c r="J1153" s="169"/>
      <c r="K1153" s="169"/>
      <c r="L1153" s="169"/>
      <c r="M1153" s="146"/>
      <c r="N1153" s="184"/>
      <c r="O1153" s="169"/>
      <c r="P1153" s="146"/>
      <c r="Q1153" s="146">
        <f t="shared" si="24"/>
        <v>0</v>
      </c>
      <c r="R1153" s="182" t="s">
        <v>4741</v>
      </c>
      <c r="S1153" s="226"/>
      <c r="T1153" s="676" t="s">
        <v>4687</v>
      </c>
      <c r="U1153" s="170"/>
      <c r="V1153" s="170"/>
      <c r="W1153" s="170"/>
      <c r="X1153" s="117"/>
      <c r="Y1153" s="171"/>
      <c r="Z1153" s="171"/>
      <c r="AA1153" s="171"/>
      <c r="AB1153" s="171"/>
      <c r="AC1153" s="171"/>
      <c r="AD1153" s="171"/>
      <c r="AE1153" s="171"/>
      <c r="AF1153" s="171"/>
      <c r="AG1153" s="171"/>
      <c r="AH1153" s="171"/>
      <c r="AI1153" s="171"/>
    </row>
    <row r="1154" spans="1:35" s="172" customFormat="1" ht="24" hidden="1" x14ac:dyDescent="0.2">
      <c r="A1154" s="167">
        <v>2</v>
      </c>
      <c r="B1154" s="647">
        <v>0</v>
      </c>
      <c r="C1154" s="647">
        <v>4</v>
      </c>
      <c r="D1154" s="647">
        <v>4</v>
      </c>
      <c r="E1154" s="163" t="s">
        <v>3862</v>
      </c>
      <c r="F1154" s="593" t="s">
        <v>4675</v>
      </c>
      <c r="G1154" s="143"/>
      <c r="H1154" s="166">
        <v>42143300</v>
      </c>
      <c r="I1154" s="180" t="s">
        <v>2779</v>
      </c>
      <c r="J1154" s="169"/>
      <c r="K1154" s="169"/>
      <c r="L1154" s="169"/>
      <c r="M1154" s="146"/>
      <c r="N1154" s="184"/>
      <c r="O1154" s="169"/>
      <c r="P1154" s="146"/>
      <c r="Q1154" s="146">
        <f t="shared" si="24"/>
        <v>0</v>
      </c>
      <c r="R1154" s="182" t="s">
        <v>4741</v>
      </c>
      <c r="S1154" s="226"/>
      <c r="T1154" s="676" t="s">
        <v>4687</v>
      </c>
      <c r="U1154" s="170"/>
      <c r="V1154" s="170"/>
      <c r="W1154" s="170"/>
      <c r="X1154" s="117"/>
      <c r="Y1154" s="171"/>
      <c r="Z1154" s="171"/>
      <c r="AA1154" s="171"/>
      <c r="AB1154" s="171"/>
      <c r="AC1154" s="171"/>
      <c r="AD1154" s="171"/>
      <c r="AE1154" s="171"/>
      <c r="AF1154" s="171"/>
      <c r="AG1154" s="171"/>
      <c r="AH1154" s="171"/>
      <c r="AI1154" s="171"/>
    </row>
    <row r="1155" spans="1:35" s="172" customFormat="1" ht="24" hidden="1" x14ac:dyDescent="0.2">
      <c r="A1155" s="167">
        <v>2</v>
      </c>
      <c r="B1155" s="647">
        <v>0</v>
      </c>
      <c r="C1155" s="647">
        <v>4</v>
      </c>
      <c r="D1155" s="647">
        <v>4</v>
      </c>
      <c r="E1155" s="163" t="s">
        <v>3862</v>
      </c>
      <c r="F1155" s="593" t="s">
        <v>4675</v>
      </c>
      <c r="G1155" s="143"/>
      <c r="H1155" s="370"/>
      <c r="I1155" s="371"/>
      <c r="J1155" s="169"/>
      <c r="K1155" s="169"/>
      <c r="L1155" s="169"/>
      <c r="M1155" s="146"/>
      <c r="N1155" s="184"/>
      <c r="O1155" s="169"/>
      <c r="P1155" s="146"/>
      <c r="Q1155" s="146">
        <f t="shared" si="24"/>
        <v>0</v>
      </c>
      <c r="R1155" s="182" t="s">
        <v>4741</v>
      </c>
      <c r="S1155" s="226"/>
      <c r="T1155" s="676" t="s">
        <v>4687</v>
      </c>
      <c r="U1155" s="170"/>
      <c r="V1155" s="170"/>
      <c r="W1155" s="170"/>
      <c r="X1155" s="117"/>
      <c r="Y1155" s="171"/>
      <c r="Z1155" s="171"/>
      <c r="AA1155" s="171"/>
      <c r="AB1155" s="171"/>
      <c r="AC1155" s="171"/>
      <c r="AD1155" s="171"/>
      <c r="AE1155" s="171"/>
      <c r="AF1155" s="171"/>
      <c r="AG1155" s="171"/>
      <c r="AH1155" s="171"/>
      <c r="AI1155" s="171"/>
    </row>
    <row r="1156" spans="1:35" s="172" customFormat="1" ht="24" hidden="1" x14ac:dyDescent="0.2">
      <c r="A1156" s="167">
        <v>2</v>
      </c>
      <c r="B1156" s="647">
        <v>0</v>
      </c>
      <c r="C1156" s="647">
        <v>4</v>
      </c>
      <c r="D1156" s="647">
        <v>4</v>
      </c>
      <c r="E1156" s="163" t="s">
        <v>3862</v>
      </c>
      <c r="F1156" s="593" t="s">
        <v>4675</v>
      </c>
      <c r="G1156" s="143"/>
      <c r="H1156" s="370"/>
      <c r="I1156" s="371"/>
      <c r="J1156" s="169"/>
      <c r="K1156" s="169"/>
      <c r="L1156" s="169"/>
      <c r="M1156" s="146"/>
      <c r="N1156" s="184"/>
      <c r="O1156" s="169"/>
      <c r="P1156" s="146"/>
      <c r="Q1156" s="146">
        <f t="shared" si="24"/>
        <v>0</v>
      </c>
      <c r="R1156" s="182" t="s">
        <v>4741</v>
      </c>
      <c r="S1156" s="226"/>
      <c r="T1156" s="676" t="s">
        <v>4687</v>
      </c>
      <c r="U1156" s="170"/>
      <c r="V1156" s="170"/>
      <c r="W1156" s="170"/>
      <c r="X1156" s="117"/>
      <c r="Y1156" s="171"/>
      <c r="Z1156" s="171"/>
      <c r="AA1156" s="171"/>
      <c r="AB1156" s="171"/>
      <c r="AC1156" s="171"/>
      <c r="AD1156" s="171"/>
      <c r="AE1156" s="171"/>
      <c r="AF1156" s="171"/>
      <c r="AG1156" s="171"/>
      <c r="AH1156" s="171"/>
      <c r="AI1156" s="171"/>
    </row>
    <row r="1157" spans="1:35" s="172" customFormat="1" ht="24" hidden="1" x14ac:dyDescent="0.2">
      <c r="A1157" s="167">
        <v>2</v>
      </c>
      <c r="B1157" s="647">
        <v>0</v>
      </c>
      <c r="C1157" s="647">
        <v>4</v>
      </c>
      <c r="D1157" s="647">
        <v>4</v>
      </c>
      <c r="E1157" s="163" t="s">
        <v>3862</v>
      </c>
      <c r="F1157" s="593" t="s">
        <v>4675</v>
      </c>
      <c r="G1157" s="143"/>
      <c r="H1157" s="166">
        <v>42294800</v>
      </c>
      <c r="I1157" s="180" t="s">
        <v>2782</v>
      </c>
      <c r="J1157" s="169"/>
      <c r="K1157" s="169"/>
      <c r="L1157" s="169"/>
      <c r="M1157" s="146"/>
      <c r="N1157" s="184"/>
      <c r="O1157" s="169"/>
      <c r="P1157" s="146"/>
      <c r="Q1157" s="146">
        <f t="shared" si="24"/>
        <v>0</v>
      </c>
      <c r="R1157" s="182" t="s">
        <v>4741</v>
      </c>
      <c r="S1157" s="226"/>
      <c r="T1157" s="676" t="s">
        <v>4687</v>
      </c>
      <c r="U1157" s="170"/>
      <c r="V1157" s="170"/>
      <c r="W1157" s="170"/>
      <c r="X1157" s="117"/>
      <c r="Y1157" s="171"/>
      <c r="Z1157" s="171"/>
      <c r="AA1157" s="171"/>
      <c r="AB1157" s="171"/>
      <c r="AC1157" s="171"/>
      <c r="AD1157" s="171"/>
      <c r="AE1157" s="171"/>
      <c r="AF1157" s="171"/>
      <c r="AG1157" s="171"/>
      <c r="AH1157" s="171"/>
      <c r="AI1157" s="171"/>
    </row>
    <row r="1158" spans="1:35" s="172" customFormat="1" ht="24" hidden="1" x14ac:dyDescent="0.2">
      <c r="A1158" s="167">
        <v>2</v>
      </c>
      <c r="B1158" s="647">
        <v>0</v>
      </c>
      <c r="C1158" s="647">
        <v>4</v>
      </c>
      <c r="D1158" s="647">
        <v>4</v>
      </c>
      <c r="E1158" s="163" t="s">
        <v>3862</v>
      </c>
      <c r="F1158" s="593" t="s">
        <v>4675</v>
      </c>
      <c r="G1158" s="143"/>
      <c r="H1158" s="166">
        <v>42294800</v>
      </c>
      <c r="I1158" s="180" t="s">
        <v>907</v>
      </c>
      <c r="J1158" s="169"/>
      <c r="K1158" s="169"/>
      <c r="L1158" s="169"/>
      <c r="M1158" s="146"/>
      <c r="N1158" s="184"/>
      <c r="O1158" s="169"/>
      <c r="P1158" s="146"/>
      <c r="Q1158" s="146">
        <f t="shared" si="24"/>
        <v>0</v>
      </c>
      <c r="R1158" s="182" t="s">
        <v>4741</v>
      </c>
      <c r="S1158" s="226"/>
      <c r="T1158" s="676" t="s">
        <v>4687</v>
      </c>
      <c r="U1158" s="170"/>
      <c r="V1158" s="170"/>
      <c r="W1158" s="170"/>
      <c r="X1158" s="117"/>
      <c r="Y1158" s="171"/>
      <c r="Z1158" s="171"/>
      <c r="AA1158" s="171"/>
      <c r="AB1158" s="171"/>
      <c r="AC1158" s="171"/>
      <c r="AD1158" s="171"/>
      <c r="AE1158" s="171"/>
      <c r="AF1158" s="171"/>
      <c r="AG1158" s="171"/>
      <c r="AH1158" s="171"/>
      <c r="AI1158" s="171"/>
    </row>
    <row r="1159" spans="1:35" s="172" customFormat="1" ht="24" hidden="1" x14ac:dyDescent="0.2">
      <c r="A1159" s="167">
        <v>2</v>
      </c>
      <c r="B1159" s="647">
        <v>0</v>
      </c>
      <c r="C1159" s="647">
        <v>4</v>
      </c>
      <c r="D1159" s="647">
        <v>4</v>
      </c>
      <c r="E1159" s="163" t="s">
        <v>3862</v>
      </c>
      <c r="F1159" s="593" t="s">
        <v>4675</v>
      </c>
      <c r="G1159" s="143"/>
      <c r="H1159" s="166">
        <v>53131608</v>
      </c>
      <c r="I1159" s="180" t="s">
        <v>709</v>
      </c>
      <c r="J1159" s="169"/>
      <c r="K1159" s="169"/>
      <c r="L1159" s="169"/>
      <c r="M1159" s="146"/>
      <c r="N1159" s="184" t="s">
        <v>4748</v>
      </c>
      <c r="O1159" s="169">
        <v>10</v>
      </c>
      <c r="P1159" s="146"/>
      <c r="Q1159" s="146"/>
      <c r="R1159" s="182" t="s">
        <v>4741</v>
      </c>
      <c r="S1159" s="226"/>
      <c r="T1159" s="676" t="s">
        <v>4687</v>
      </c>
      <c r="U1159" s="170"/>
      <c r="V1159" s="170"/>
      <c r="W1159" s="170"/>
      <c r="X1159" s="117"/>
      <c r="Y1159" s="171"/>
      <c r="Z1159" s="171"/>
      <c r="AA1159" s="171"/>
      <c r="AB1159" s="171"/>
      <c r="AC1159" s="171"/>
      <c r="AD1159" s="171"/>
      <c r="AE1159" s="171"/>
      <c r="AF1159" s="171"/>
      <c r="AG1159" s="171"/>
      <c r="AH1159" s="171"/>
      <c r="AI1159" s="171"/>
    </row>
    <row r="1160" spans="1:35" s="172" customFormat="1" ht="24" hidden="1" x14ac:dyDescent="0.2">
      <c r="A1160" s="167">
        <v>2</v>
      </c>
      <c r="B1160" s="647">
        <v>0</v>
      </c>
      <c r="C1160" s="647">
        <v>4</v>
      </c>
      <c r="D1160" s="647">
        <v>4</v>
      </c>
      <c r="E1160" s="163" t="s">
        <v>3862</v>
      </c>
      <c r="F1160" s="593" t="s">
        <v>4675</v>
      </c>
      <c r="G1160" s="143"/>
      <c r="H1160" s="166">
        <v>53131608</v>
      </c>
      <c r="I1160" s="180" t="s">
        <v>710</v>
      </c>
      <c r="J1160" s="169"/>
      <c r="K1160" s="169"/>
      <c r="L1160" s="169"/>
      <c r="M1160" s="146"/>
      <c r="N1160" s="184"/>
      <c r="O1160" s="169"/>
      <c r="P1160" s="146"/>
      <c r="Q1160" s="146">
        <f t="shared" si="24"/>
        <v>0</v>
      </c>
      <c r="R1160" s="182" t="s">
        <v>4741</v>
      </c>
      <c r="S1160" s="226"/>
      <c r="T1160" s="676" t="s">
        <v>4687</v>
      </c>
      <c r="U1160" s="170"/>
      <c r="V1160" s="170"/>
      <c r="W1160" s="170"/>
      <c r="X1160" s="117"/>
      <c r="Y1160" s="171"/>
      <c r="Z1160" s="171"/>
      <c r="AA1160" s="171"/>
      <c r="AB1160" s="171"/>
      <c r="AC1160" s="171"/>
      <c r="AD1160" s="171"/>
      <c r="AE1160" s="171"/>
      <c r="AF1160" s="171"/>
      <c r="AG1160" s="171"/>
      <c r="AH1160" s="171"/>
      <c r="AI1160" s="171"/>
    </row>
    <row r="1161" spans="1:35" s="172" customFormat="1" ht="24" hidden="1" x14ac:dyDescent="0.2">
      <c r="A1161" s="167">
        <v>2</v>
      </c>
      <c r="B1161" s="647">
        <v>0</v>
      </c>
      <c r="C1161" s="647">
        <v>4</v>
      </c>
      <c r="D1161" s="647">
        <v>4</v>
      </c>
      <c r="E1161" s="163" t="s">
        <v>3862</v>
      </c>
      <c r="F1161" s="593" t="s">
        <v>4675</v>
      </c>
      <c r="G1161" s="143"/>
      <c r="H1161" s="166">
        <v>53131608</v>
      </c>
      <c r="I1161" s="180" t="s">
        <v>711</v>
      </c>
      <c r="J1161" s="169"/>
      <c r="K1161" s="169"/>
      <c r="L1161" s="169"/>
      <c r="M1161" s="146"/>
      <c r="N1161" s="184"/>
      <c r="O1161" s="169"/>
      <c r="P1161" s="146"/>
      <c r="Q1161" s="146">
        <f t="shared" si="24"/>
        <v>0</v>
      </c>
      <c r="R1161" s="182" t="s">
        <v>4741</v>
      </c>
      <c r="S1161" s="226"/>
      <c r="T1161" s="676" t="s">
        <v>4687</v>
      </c>
      <c r="U1161" s="170"/>
      <c r="V1161" s="170"/>
      <c r="W1161" s="170"/>
      <c r="X1161" s="117"/>
      <c r="Y1161" s="171"/>
      <c r="Z1161" s="171"/>
      <c r="AA1161" s="171"/>
      <c r="AB1161" s="171"/>
      <c r="AC1161" s="171"/>
      <c r="AD1161" s="171"/>
      <c r="AE1161" s="171"/>
      <c r="AF1161" s="171"/>
      <c r="AG1161" s="171"/>
      <c r="AH1161" s="171"/>
      <c r="AI1161" s="171"/>
    </row>
    <row r="1162" spans="1:35" ht="24" hidden="1" x14ac:dyDescent="0.2">
      <c r="A1162" s="167">
        <v>2</v>
      </c>
      <c r="B1162" s="647">
        <v>0</v>
      </c>
      <c r="C1162" s="647">
        <v>4</v>
      </c>
      <c r="D1162" s="647">
        <v>4</v>
      </c>
      <c r="E1162" s="163" t="s">
        <v>3862</v>
      </c>
      <c r="F1162" s="593" t="s">
        <v>4675</v>
      </c>
      <c r="G1162" s="143"/>
      <c r="H1162" s="166">
        <v>53131608</v>
      </c>
      <c r="I1162" s="180" t="s">
        <v>712</v>
      </c>
      <c r="J1162" s="146"/>
      <c r="K1162" s="146"/>
      <c r="L1162" s="146"/>
      <c r="M1162" s="146"/>
      <c r="N1162" s="183"/>
      <c r="O1162" s="146"/>
      <c r="P1162" s="146"/>
      <c r="Q1162" s="146">
        <f t="shared" si="24"/>
        <v>0</v>
      </c>
      <c r="R1162" s="182" t="s">
        <v>4741</v>
      </c>
      <c r="S1162" s="226"/>
      <c r="T1162" s="676" t="s">
        <v>4687</v>
      </c>
      <c r="U1162" s="147"/>
      <c r="V1162" s="147"/>
      <c r="W1162" s="147"/>
      <c r="X1162" s="117"/>
    </row>
    <row r="1163" spans="1:35" s="172" customFormat="1" ht="24" hidden="1" x14ac:dyDescent="0.2">
      <c r="A1163" s="167">
        <v>2</v>
      </c>
      <c r="B1163" s="647">
        <v>0</v>
      </c>
      <c r="C1163" s="647">
        <v>4</v>
      </c>
      <c r="D1163" s="647">
        <v>4</v>
      </c>
      <c r="E1163" s="163" t="s">
        <v>3862</v>
      </c>
      <c r="F1163" s="593" t="s">
        <v>4675</v>
      </c>
      <c r="G1163" s="143"/>
      <c r="H1163" s="166">
        <v>53131608</v>
      </c>
      <c r="I1163" s="180" t="s">
        <v>713</v>
      </c>
      <c r="J1163" s="169"/>
      <c r="K1163" s="169"/>
      <c r="L1163" s="169"/>
      <c r="M1163" s="146"/>
      <c r="N1163" s="184" t="s">
        <v>4742</v>
      </c>
      <c r="O1163" s="169"/>
      <c r="P1163" s="146"/>
      <c r="Q1163" s="146">
        <f t="shared" si="24"/>
        <v>0</v>
      </c>
      <c r="R1163" s="182" t="s">
        <v>4741</v>
      </c>
      <c r="S1163" s="226"/>
      <c r="T1163" s="676" t="s">
        <v>4687</v>
      </c>
      <c r="U1163" s="170"/>
      <c r="V1163" s="170"/>
      <c r="W1163" s="170"/>
      <c r="X1163" s="117"/>
      <c r="Y1163" s="171"/>
      <c r="Z1163" s="171"/>
      <c r="AA1163" s="171"/>
      <c r="AB1163" s="171"/>
      <c r="AC1163" s="171"/>
      <c r="AD1163" s="171"/>
      <c r="AE1163" s="171"/>
      <c r="AF1163" s="171"/>
      <c r="AG1163" s="171"/>
      <c r="AH1163" s="171"/>
      <c r="AI1163" s="171"/>
    </row>
    <row r="1164" spans="1:35" ht="24" hidden="1" x14ac:dyDescent="0.2">
      <c r="A1164" s="167">
        <v>2</v>
      </c>
      <c r="B1164" s="647">
        <v>0</v>
      </c>
      <c r="C1164" s="647">
        <v>4</v>
      </c>
      <c r="D1164" s="647">
        <v>4</v>
      </c>
      <c r="E1164" s="163" t="s">
        <v>3862</v>
      </c>
      <c r="F1164" s="593" t="s">
        <v>4675</v>
      </c>
      <c r="G1164" s="143"/>
      <c r="H1164" s="162">
        <v>42142600</v>
      </c>
      <c r="I1164" s="145" t="s">
        <v>2783</v>
      </c>
      <c r="J1164" s="146"/>
      <c r="K1164" s="146"/>
      <c r="L1164" s="146"/>
      <c r="M1164" s="146"/>
      <c r="N1164" s="183"/>
      <c r="O1164" s="146"/>
      <c r="P1164" s="146"/>
      <c r="Q1164" s="146">
        <f t="shared" si="24"/>
        <v>0</v>
      </c>
      <c r="R1164" s="182" t="s">
        <v>4741</v>
      </c>
      <c r="S1164" s="226"/>
      <c r="T1164" s="676" t="s">
        <v>4687</v>
      </c>
      <c r="U1164" s="147"/>
      <c r="V1164" s="147"/>
      <c r="W1164" s="147"/>
      <c r="X1164" s="117"/>
    </row>
    <row r="1165" spans="1:35" ht="24" hidden="1" x14ac:dyDescent="0.2">
      <c r="A1165" s="167">
        <v>2</v>
      </c>
      <c r="B1165" s="647">
        <v>0</v>
      </c>
      <c r="C1165" s="647">
        <v>4</v>
      </c>
      <c r="D1165" s="647">
        <v>4</v>
      </c>
      <c r="E1165" s="163" t="s">
        <v>3862</v>
      </c>
      <c r="F1165" s="593" t="s">
        <v>4675</v>
      </c>
      <c r="G1165" s="143"/>
      <c r="H1165" s="162">
        <v>42142600</v>
      </c>
      <c r="I1165" s="145" t="s">
        <v>2784</v>
      </c>
      <c r="J1165" s="146"/>
      <c r="K1165" s="146"/>
      <c r="L1165" s="146"/>
      <c r="M1165" s="146"/>
      <c r="N1165" s="183"/>
      <c r="O1165" s="146"/>
      <c r="P1165" s="146"/>
      <c r="Q1165" s="146">
        <f t="shared" si="24"/>
        <v>0</v>
      </c>
      <c r="R1165" s="182" t="s">
        <v>4741</v>
      </c>
      <c r="S1165" s="226"/>
      <c r="T1165" s="676" t="s">
        <v>4687</v>
      </c>
      <c r="U1165" s="147"/>
      <c r="V1165" s="147"/>
      <c r="W1165" s="147"/>
      <c r="X1165" s="117"/>
    </row>
    <row r="1166" spans="1:35" ht="24" hidden="1" x14ac:dyDescent="0.2">
      <c r="A1166" s="167">
        <v>2</v>
      </c>
      <c r="B1166" s="647">
        <v>0</v>
      </c>
      <c r="C1166" s="647">
        <v>4</v>
      </c>
      <c r="D1166" s="647">
        <v>4</v>
      </c>
      <c r="E1166" s="163" t="s">
        <v>3862</v>
      </c>
      <c r="F1166" s="593" t="s">
        <v>4675</v>
      </c>
      <c r="G1166" s="143"/>
      <c r="H1166" s="162">
        <v>42142600</v>
      </c>
      <c r="I1166" s="145" t="s">
        <v>2785</v>
      </c>
      <c r="J1166" s="146"/>
      <c r="K1166" s="146"/>
      <c r="L1166" s="146"/>
      <c r="M1166" s="146"/>
      <c r="N1166" s="183"/>
      <c r="O1166" s="146"/>
      <c r="P1166" s="146"/>
      <c r="Q1166" s="146">
        <f t="shared" si="24"/>
        <v>0</v>
      </c>
      <c r="R1166" s="182" t="s">
        <v>4741</v>
      </c>
      <c r="S1166" s="226"/>
      <c r="T1166" s="676" t="s">
        <v>4687</v>
      </c>
      <c r="U1166" s="147"/>
      <c r="V1166" s="147"/>
      <c r="W1166" s="147"/>
      <c r="X1166" s="117"/>
    </row>
    <row r="1167" spans="1:35" ht="24" hidden="1" x14ac:dyDescent="0.2">
      <c r="A1167" s="167">
        <v>2</v>
      </c>
      <c r="B1167" s="647">
        <v>0</v>
      </c>
      <c r="C1167" s="647">
        <v>4</v>
      </c>
      <c r="D1167" s="647">
        <v>4</v>
      </c>
      <c r="E1167" s="163" t="s">
        <v>3862</v>
      </c>
      <c r="F1167" s="593" t="s">
        <v>4675</v>
      </c>
      <c r="G1167" s="143"/>
      <c r="H1167" s="162">
        <v>42142600</v>
      </c>
      <c r="I1167" s="145" t="s">
        <v>714</v>
      </c>
      <c r="J1167" s="146"/>
      <c r="K1167" s="146"/>
      <c r="L1167" s="146"/>
      <c r="M1167" s="146"/>
      <c r="N1167" s="183"/>
      <c r="O1167" s="146"/>
      <c r="P1167" s="146"/>
      <c r="Q1167" s="146">
        <f t="shared" si="24"/>
        <v>0</v>
      </c>
      <c r="R1167" s="182" t="s">
        <v>4741</v>
      </c>
      <c r="S1167" s="226"/>
      <c r="T1167" s="676" t="s">
        <v>4687</v>
      </c>
      <c r="U1167" s="147"/>
      <c r="V1167" s="147"/>
      <c r="W1167" s="147"/>
      <c r="X1167" s="117"/>
    </row>
    <row r="1168" spans="1:35" ht="24" hidden="1" x14ac:dyDescent="0.2">
      <c r="A1168" s="167">
        <v>2</v>
      </c>
      <c r="B1168" s="647">
        <v>0</v>
      </c>
      <c r="C1168" s="647">
        <v>4</v>
      </c>
      <c r="D1168" s="647">
        <v>4</v>
      </c>
      <c r="E1168" s="163" t="s">
        <v>3862</v>
      </c>
      <c r="F1168" s="593" t="s">
        <v>4675</v>
      </c>
      <c r="G1168" s="143"/>
      <c r="H1168" s="162">
        <v>42142600</v>
      </c>
      <c r="I1168" s="145" t="s">
        <v>715</v>
      </c>
      <c r="J1168" s="146"/>
      <c r="K1168" s="146"/>
      <c r="L1168" s="146"/>
      <c r="M1168" s="146"/>
      <c r="N1168" s="183"/>
      <c r="O1168" s="146"/>
      <c r="P1168" s="146"/>
      <c r="Q1168" s="146">
        <f t="shared" si="24"/>
        <v>0</v>
      </c>
      <c r="R1168" s="182" t="s">
        <v>4741</v>
      </c>
      <c r="S1168" s="226"/>
      <c r="T1168" s="676" t="s">
        <v>4687</v>
      </c>
      <c r="U1168" s="147"/>
      <c r="V1168" s="147"/>
      <c r="W1168" s="147"/>
      <c r="X1168" s="117"/>
    </row>
    <row r="1169" spans="1:24" ht="24" hidden="1" x14ac:dyDescent="0.2">
      <c r="A1169" s="167">
        <v>2</v>
      </c>
      <c r="B1169" s="647">
        <v>0</v>
      </c>
      <c r="C1169" s="647">
        <v>4</v>
      </c>
      <c r="D1169" s="647">
        <v>4</v>
      </c>
      <c r="E1169" s="163" t="s">
        <v>3862</v>
      </c>
      <c r="F1169" s="593" t="s">
        <v>4675</v>
      </c>
      <c r="G1169" s="143"/>
      <c r="H1169" s="162">
        <v>42142600</v>
      </c>
      <c r="I1169" s="145" t="s">
        <v>716</v>
      </c>
      <c r="J1169" s="146"/>
      <c r="K1169" s="146"/>
      <c r="L1169" s="146"/>
      <c r="M1169" s="146"/>
      <c r="N1169" s="183"/>
      <c r="O1169" s="146"/>
      <c r="P1169" s="146"/>
      <c r="Q1169" s="146">
        <f t="shared" si="24"/>
        <v>0</v>
      </c>
      <c r="R1169" s="182" t="s">
        <v>4741</v>
      </c>
      <c r="S1169" s="226"/>
      <c r="T1169" s="676" t="s">
        <v>4687</v>
      </c>
      <c r="U1169" s="147"/>
      <c r="V1169" s="147"/>
      <c r="W1169" s="147"/>
      <c r="X1169" s="117"/>
    </row>
    <row r="1170" spans="1:24" ht="24" hidden="1" x14ac:dyDescent="0.2">
      <c r="A1170" s="167">
        <v>2</v>
      </c>
      <c r="B1170" s="647">
        <v>0</v>
      </c>
      <c r="C1170" s="647">
        <v>4</v>
      </c>
      <c r="D1170" s="647">
        <v>4</v>
      </c>
      <c r="E1170" s="163" t="s">
        <v>3862</v>
      </c>
      <c r="F1170" s="593" t="s">
        <v>4675</v>
      </c>
      <c r="G1170" s="143"/>
      <c r="H1170" s="162">
        <v>42142600</v>
      </c>
      <c r="I1170" s="145" t="s">
        <v>717</v>
      </c>
      <c r="J1170" s="146"/>
      <c r="K1170" s="146"/>
      <c r="L1170" s="146"/>
      <c r="M1170" s="146"/>
      <c r="N1170" s="183"/>
      <c r="O1170" s="146"/>
      <c r="P1170" s="146"/>
      <c r="Q1170" s="146">
        <f t="shared" si="24"/>
        <v>0</v>
      </c>
      <c r="R1170" s="182" t="s">
        <v>4741</v>
      </c>
      <c r="S1170" s="226"/>
      <c r="T1170" s="676" t="s">
        <v>4687</v>
      </c>
      <c r="U1170" s="147"/>
      <c r="V1170" s="147"/>
      <c r="W1170" s="147"/>
      <c r="X1170" s="117"/>
    </row>
    <row r="1171" spans="1:24" ht="24" hidden="1" x14ac:dyDescent="0.2">
      <c r="A1171" s="167">
        <v>2</v>
      </c>
      <c r="B1171" s="647">
        <v>0</v>
      </c>
      <c r="C1171" s="647">
        <v>4</v>
      </c>
      <c r="D1171" s="647">
        <v>4</v>
      </c>
      <c r="E1171" s="163" t="s">
        <v>3862</v>
      </c>
      <c r="F1171" s="593" t="s">
        <v>4675</v>
      </c>
      <c r="G1171" s="143"/>
      <c r="H1171" s="162">
        <v>42142600</v>
      </c>
      <c r="I1171" s="145" t="s">
        <v>718</v>
      </c>
      <c r="J1171" s="146"/>
      <c r="K1171" s="146"/>
      <c r="L1171" s="146"/>
      <c r="M1171" s="146"/>
      <c r="N1171" s="183"/>
      <c r="O1171" s="146"/>
      <c r="P1171" s="146"/>
      <c r="Q1171" s="146">
        <f t="shared" si="24"/>
        <v>0</v>
      </c>
      <c r="R1171" s="182" t="s">
        <v>4741</v>
      </c>
      <c r="S1171" s="226"/>
      <c r="T1171" s="676" t="s">
        <v>4687</v>
      </c>
      <c r="U1171" s="147"/>
      <c r="V1171" s="147"/>
      <c r="W1171" s="147"/>
      <c r="X1171" s="117"/>
    </row>
    <row r="1172" spans="1:24" ht="24" hidden="1" x14ac:dyDescent="0.2">
      <c r="A1172" s="167">
        <v>2</v>
      </c>
      <c r="B1172" s="647">
        <v>0</v>
      </c>
      <c r="C1172" s="647">
        <v>4</v>
      </c>
      <c r="D1172" s="647">
        <v>4</v>
      </c>
      <c r="E1172" s="163" t="s">
        <v>3862</v>
      </c>
      <c r="F1172" s="593" t="s">
        <v>4675</v>
      </c>
      <c r="G1172" s="143"/>
      <c r="H1172" s="162">
        <v>42142600</v>
      </c>
      <c r="I1172" s="145" t="s">
        <v>719</v>
      </c>
      <c r="J1172" s="146"/>
      <c r="K1172" s="146"/>
      <c r="L1172" s="146"/>
      <c r="M1172" s="146"/>
      <c r="N1172" s="183"/>
      <c r="O1172" s="146"/>
      <c r="P1172" s="146"/>
      <c r="Q1172" s="146">
        <f t="shared" si="24"/>
        <v>0</v>
      </c>
      <c r="R1172" s="182" t="s">
        <v>4741</v>
      </c>
      <c r="S1172" s="226"/>
      <c r="T1172" s="676" t="s">
        <v>4687</v>
      </c>
      <c r="U1172" s="147"/>
      <c r="V1172" s="147"/>
      <c r="W1172" s="147"/>
      <c r="X1172" s="117"/>
    </row>
    <row r="1173" spans="1:24" ht="24" hidden="1" x14ac:dyDescent="0.2">
      <c r="A1173" s="167">
        <v>2</v>
      </c>
      <c r="B1173" s="647">
        <v>0</v>
      </c>
      <c r="C1173" s="647">
        <v>4</v>
      </c>
      <c r="D1173" s="647">
        <v>4</v>
      </c>
      <c r="E1173" s="163" t="s">
        <v>3862</v>
      </c>
      <c r="F1173" s="593" t="s">
        <v>4675</v>
      </c>
      <c r="G1173" s="143"/>
      <c r="H1173" s="162">
        <v>42142600</v>
      </c>
      <c r="I1173" s="145" t="s">
        <v>720</v>
      </c>
      <c r="J1173" s="146"/>
      <c r="K1173" s="146"/>
      <c r="L1173" s="146"/>
      <c r="M1173" s="146"/>
      <c r="N1173" s="183"/>
      <c r="O1173" s="146"/>
      <c r="P1173" s="146"/>
      <c r="Q1173" s="146">
        <f t="shared" si="24"/>
        <v>0</v>
      </c>
      <c r="R1173" s="182" t="s">
        <v>4741</v>
      </c>
      <c r="S1173" s="226"/>
      <c r="T1173" s="676" t="s">
        <v>4687</v>
      </c>
      <c r="U1173" s="147"/>
      <c r="V1173" s="147"/>
      <c r="W1173" s="147"/>
      <c r="X1173" s="117"/>
    </row>
    <row r="1174" spans="1:24" ht="24" hidden="1" x14ac:dyDescent="0.2">
      <c r="A1174" s="167">
        <v>2</v>
      </c>
      <c r="B1174" s="647">
        <v>0</v>
      </c>
      <c r="C1174" s="647">
        <v>4</v>
      </c>
      <c r="D1174" s="647">
        <v>4</v>
      </c>
      <c r="E1174" s="163" t="s">
        <v>3862</v>
      </c>
      <c r="F1174" s="593" t="s">
        <v>4675</v>
      </c>
      <c r="G1174" s="143"/>
      <c r="H1174" s="162">
        <v>42142600</v>
      </c>
      <c r="I1174" s="145" t="s">
        <v>721</v>
      </c>
      <c r="J1174" s="146"/>
      <c r="K1174" s="146"/>
      <c r="L1174" s="146"/>
      <c r="M1174" s="146"/>
      <c r="N1174" s="183"/>
      <c r="O1174" s="146"/>
      <c r="P1174" s="146"/>
      <c r="Q1174" s="146">
        <f t="shared" si="24"/>
        <v>0</v>
      </c>
      <c r="R1174" s="182" t="s">
        <v>4741</v>
      </c>
      <c r="S1174" s="226"/>
      <c r="T1174" s="676" t="s">
        <v>4687</v>
      </c>
      <c r="U1174" s="147"/>
      <c r="V1174" s="147"/>
      <c r="W1174" s="147"/>
      <c r="X1174" s="117"/>
    </row>
    <row r="1175" spans="1:24" ht="24" hidden="1" x14ac:dyDescent="0.2">
      <c r="A1175" s="167">
        <v>2</v>
      </c>
      <c r="B1175" s="647">
        <v>0</v>
      </c>
      <c r="C1175" s="647">
        <v>4</v>
      </c>
      <c r="D1175" s="647">
        <v>4</v>
      </c>
      <c r="E1175" s="163" t="s">
        <v>3862</v>
      </c>
      <c r="F1175" s="593" t="s">
        <v>4675</v>
      </c>
      <c r="G1175" s="143"/>
      <c r="H1175" s="162">
        <v>42142600</v>
      </c>
      <c r="I1175" s="145" t="s">
        <v>722</v>
      </c>
      <c r="J1175" s="146"/>
      <c r="K1175" s="146"/>
      <c r="L1175" s="146"/>
      <c r="M1175" s="146"/>
      <c r="N1175" s="183"/>
      <c r="O1175" s="146"/>
      <c r="P1175" s="146"/>
      <c r="Q1175" s="146">
        <f t="shared" si="24"/>
        <v>0</v>
      </c>
      <c r="R1175" s="182" t="s">
        <v>4741</v>
      </c>
      <c r="S1175" s="226"/>
      <c r="T1175" s="676" t="s">
        <v>4687</v>
      </c>
      <c r="U1175" s="147"/>
      <c r="V1175" s="147"/>
      <c r="W1175" s="147"/>
      <c r="X1175" s="117"/>
    </row>
    <row r="1176" spans="1:24" ht="27.6" hidden="1" customHeight="1" x14ac:dyDescent="0.2">
      <c r="A1176" s="167">
        <v>2</v>
      </c>
      <c r="B1176" s="647">
        <v>0</v>
      </c>
      <c r="C1176" s="647">
        <v>4</v>
      </c>
      <c r="D1176" s="647">
        <v>4</v>
      </c>
      <c r="E1176" s="163" t="s">
        <v>3862</v>
      </c>
      <c r="F1176" s="593" t="s">
        <v>4675</v>
      </c>
      <c r="G1176" s="143"/>
      <c r="H1176" s="162">
        <v>42142600</v>
      </c>
      <c r="I1176" s="145" t="s">
        <v>723</v>
      </c>
      <c r="J1176" s="146"/>
      <c r="K1176" s="146"/>
      <c r="L1176" s="146"/>
      <c r="M1176" s="146"/>
      <c r="N1176" s="183"/>
      <c r="O1176" s="146"/>
      <c r="P1176" s="146"/>
      <c r="Q1176" s="146">
        <f t="shared" ref="Q1176:Q1239" si="25">+P1176</f>
        <v>0</v>
      </c>
      <c r="R1176" s="182" t="s">
        <v>4741</v>
      </c>
      <c r="S1176" s="226"/>
      <c r="T1176" s="676" t="s">
        <v>4687</v>
      </c>
      <c r="U1176" s="147"/>
      <c r="V1176" s="147"/>
      <c r="W1176" s="147"/>
      <c r="X1176" s="117"/>
    </row>
    <row r="1177" spans="1:24" ht="24" hidden="1" x14ac:dyDescent="0.2">
      <c r="A1177" s="167">
        <v>2</v>
      </c>
      <c r="B1177" s="647">
        <v>0</v>
      </c>
      <c r="C1177" s="647">
        <v>4</v>
      </c>
      <c r="D1177" s="647">
        <v>4</v>
      </c>
      <c r="E1177" s="163" t="s">
        <v>3862</v>
      </c>
      <c r="F1177" s="593" t="s">
        <v>4675</v>
      </c>
      <c r="G1177" s="143"/>
      <c r="H1177" s="162">
        <v>42142600</v>
      </c>
      <c r="I1177" s="145" t="s">
        <v>724</v>
      </c>
      <c r="J1177" s="146"/>
      <c r="K1177" s="146"/>
      <c r="L1177" s="146"/>
      <c r="M1177" s="146"/>
      <c r="N1177" s="183"/>
      <c r="O1177" s="146"/>
      <c r="P1177" s="146"/>
      <c r="Q1177" s="146">
        <f t="shared" si="25"/>
        <v>0</v>
      </c>
      <c r="R1177" s="182" t="s">
        <v>4741</v>
      </c>
      <c r="S1177" s="226"/>
      <c r="T1177" s="676" t="s">
        <v>4687</v>
      </c>
      <c r="U1177" s="147"/>
      <c r="V1177" s="147"/>
      <c r="W1177" s="147"/>
      <c r="X1177" s="117"/>
    </row>
    <row r="1178" spans="1:24" ht="24" hidden="1" x14ac:dyDescent="0.2">
      <c r="A1178" s="167">
        <v>2</v>
      </c>
      <c r="B1178" s="647">
        <v>0</v>
      </c>
      <c r="C1178" s="647">
        <v>4</v>
      </c>
      <c r="D1178" s="647">
        <v>4</v>
      </c>
      <c r="E1178" s="163" t="s">
        <v>3862</v>
      </c>
      <c r="F1178" s="593" t="s">
        <v>4675</v>
      </c>
      <c r="G1178" s="143"/>
      <c r="H1178" s="162">
        <v>42142600</v>
      </c>
      <c r="I1178" s="145" t="s">
        <v>725</v>
      </c>
      <c r="J1178" s="146"/>
      <c r="K1178" s="146"/>
      <c r="L1178" s="146"/>
      <c r="M1178" s="146"/>
      <c r="N1178" s="183"/>
      <c r="O1178" s="146"/>
      <c r="P1178" s="146"/>
      <c r="Q1178" s="146">
        <f t="shared" si="25"/>
        <v>0</v>
      </c>
      <c r="R1178" s="182" t="s">
        <v>4741</v>
      </c>
      <c r="S1178" s="226"/>
      <c r="T1178" s="676" t="s">
        <v>4687</v>
      </c>
      <c r="U1178" s="147"/>
      <c r="V1178" s="147"/>
      <c r="W1178" s="147"/>
      <c r="X1178" s="117"/>
    </row>
    <row r="1179" spans="1:24" ht="24" hidden="1" x14ac:dyDescent="0.2">
      <c r="A1179" s="167">
        <v>2</v>
      </c>
      <c r="B1179" s="647">
        <v>0</v>
      </c>
      <c r="C1179" s="647">
        <v>4</v>
      </c>
      <c r="D1179" s="647">
        <v>4</v>
      </c>
      <c r="E1179" s="163" t="s">
        <v>3862</v>
      </c>
      <c r="F1179" s="593" t="s">
        <v>4675</v>
      </c>
      <c r="G1179" s="143"/>
      <c r="H1179" s="162">
        <v>42142600</v>
      </c>
      <c r="I1179" s="145" t="s">
        <v>726</v>
      </c>
      <c r="J1179" s="146"/>
      <c r="K1179" s="146"/>
      <c r="L1179" s="146"/>
      <c r="M1179" s="146"/>
      <c r="N1179" s="183"/>
      <c r="O1179" s="146"/>
      <c r="P1179" s="146"/>
      <c r="Q1179" s="146">
        <f t="shared" si="25"/>
        <v>0</v>
      </c>
      <c r="R1179" s="182" t="s">
        <v>4741</v>
      </c>
      <c r="S1179" s="226"/>
      <c r="T1179" s="676" t="s">
        <v>4687</v>
      </c>
      <c r="U1179" s="147"/>
      <c r="V1179" s="147"/>
      <c r="W1179" s="147"/>
      <c r="X1179" s="117"/>
    </row>
    <row r="1180" spans="1:24" ht="24" hidden="1" x14ac:dyDescent="0.2">
      <c r="A1180" s="167">
        <v>2</v>
      </c>
      <c r="B1180" s="647">
        <v>0</v>
      </c>
      <c r="C1180" s="647">
        <v>4</v>
      </c>
      <c r="D1180" s="647">
        <v>4</v>
      </c>
      <c r="E1180" s="163" t="s">
        <v>3862</v>
      </c>
      <c r="F1180" s="593" t="s">
        <v>4675</v>
      </c>
      <c r="G1180" s="143"/>
      <c r="H1180" s="162">
        <v>42142600</v>
      </c>
      <c r="I1180" s="145" t="s">
        <v>727</v>
      </c>
      <c r="J1180" s="146"/>
      <c r="K1180" s="146"/>
      <c r="L1180" s="146"/>
      <c r="M1180" s="146"/>
      <c r="N1180" s="183"/>
      <c r="O1180" s="146"/>
      <c r="P1180" s="146"/>
      <c r="Q1180" s="146">
        <f t="shared" si="25"/>
        <v>0</v>
      </c>
      <c r="R1180" s="182" t="s">
        <v>4741</v>
      </c>
      <c r="S1180" s="226"/>
      <c r="T1180" s="676" t="s">
        <v>4687</v>
      </c>
      <c r="U1180" s="147"/>
      <c r="V1180" s="147"/>
      <c r="W1180" s="147"/>
      <c r="X1180" s="117"/>
    </row>
    <row r="1181" spans="1:24" ht="24" hidden="1" x14ac:dyDescent="0.2">
      <c r="A1181" s="167">
        <v>2</v>
      </c>
      <c r="B1181" s="647">
        <v>0</v>
      </c>
      <c r="C1181" s="647">
        <v>4</v>
      </c>
      <c r="D1181" s="647">
        <v>4</v>
      </c>
      <c r="E1181" s="163" t="s">
        <v>3862</v>
      </c>
      <c r="F1181" s="593" t="s">
        <v>4675</v>
      </c>
      <c r="G1181" s="143"/>
      <c r="H1181" s="162">
        <v>42142600</v>
      </c>
      <c r="I1181" s="145" t="s">
        <v>728</v>
      </c>
      <c r="J1181" s="146"/>
      <c r="K1181" s="146"/>
      <c r="L1181" s="146"/>
      <c r="M1181" s="146"/>
      <c r="N1181" s="183"/>
      <c r="O1181" s="146"/>
      <c r="P1181" s="146"/>
      <c r="Q1181" s="146">
        <f t="shared" si="25"/>
        <v>0</v>
      </c>
      <c r="R1181" s="182" t="s">
        <v>4741</v>
      </c>
      <c r="S1181" s="226"/>
      <c r="T1181" s="676" t="s">
        <v>4687</v>
      </c>
      <c r="U1181" s="147"/>
      <c r="V1181" s="147"/>
      <c r="W1181" s="147"/>
      <c r="X1181" s="117"/>
    </row>
    <row r="1182" spans="1:24" ht="24" hidden="1" x14ac:dyDescent="0.2">
      <c r="A1182" s="167">
        <v>2</v>
      </c>
      <c r="B1182" s="647">
        <v>0</v>
      </c>
      <c r="C1182" s="647">
        <v>4</v>
      </c>
      <c r="D1182" s="647">
        <v>4</v>
      </c>
      <c r="E1182" s="163" t="s">
        <v>3862</v>
      </c>
      <c r="F1182" s="593" t="s">
        <v>4675</v>
      </c>
      <c r="G1182" s="143"/>
      <c r="H1182" s="162">
        <v>42142600</v>
      </c>
      <c r="I1182" s="145" t="s">
        <v>2160</v>
      </c>
      <c r="J1182" s="146"/>
      <c r="K1182" s="146"/>
      <c r="L1182" s="146"/>
      <c r="M1182" s="146"/>
      <c r="N1182" s="183"/>
      <c r="O1182" s="146"/>
      <c r="P1182" s="146"/>
      <c r="Q1182" s="146">
        <f t="shared" si="25"/>
        <v>0</v>
      </c>
      <c r="R1182" s="182" t="s">
        <v>4741</v>
      </c>
      <c r="S1182" s="226"/>
      <c r="T1182" s="676" t="s">
        <v>4687</v>
      </c>
      <c r="U1182" s="147"/>
      <c r="V1182" s="147"/>
      <c r="W1182" s="147"/>
      <c r="X1182" s="117"/>
    </row>
    <row r="1183" spans="1:24" ht="24" hidden="1" x14ac:dyDescent="0.2">
      <c r="A1183" s="167">
        <v>2</v>
      </c>
      <c r="B1183" s="647">
        <v>0</v>
      </c>
      <c r="C1183" s="647">
        <v>4</v>
      </c>
      <c r="D1183" s="647">
        <v>4</v>
      </c>
      <c r="E1183" s="163" t="s">
        <v>3862</v>
      </c>
      <c r="F1183" s="593" t="s">
        <v>4675</v>
      </c>
      <c r="G1183" s="143"/>
      <c r="H1183" s="162">
        <v>42142600</v>
      </c>
      <c r="I1183" s="145" t="s">
        <v>729</v>
      </c>
      <c r="J1183" s="146"/>
      <c r="K1183" s="146"/>
      <c r="L1183" s="146"/>
      <c r="M1183" s="146"/>
      <c r="N1183" s="183"/>
      <c r="O1183" s="146"/>
      <c r="P1183" s="146"/>
      <c r="Q1183" s="146">
        <f t="shared" si="25"/>
        <v>0</v>
      </c>
      <c r="R1183" s="182" t="s">
        <v>4741</v>
      </c>
      <c r="S1183" s="226"/>
      <c r="T1183" s="676" t="s">
        <v>4687</v>
      </c>
      <c r="U1183" s="147"/>
      <c r="V1183" s="147"/>
      <c r="W1183" s="147"/>
      <c r="X1183" s="117"/>
    </row>
    <row r="1184" spans="1:24" ht="24" hidden="1" x14ac:dyDescent="0.2">
      <c r="A1184" s="167">
        <v>2</v>
      </c>
      <c r="B1184" s="647">
        <v>0</v>
      </c>
      <c r="C1184" s="647">
        <v>4</v>
      </c>
      <c r="D1184" s="647">
        <v>4</v>
      </c>
      <c r="E1184" s="163" t="s">
        <v>3862</v>
      </c>
      <c r="F1184" s="593" t="s">
        <v>4675</v>
      </c>
      <c r="G1184" s="143"/>
      <c r="H1184" s="162">
        <v>42142600</v>
      </c>
      <c r="I1184" s="145" t="s">
        <v>730</v>
      </c>
      <c r="J1184" s="146"/>
      <c r="K1184" s="146"/>
      <c r="L1184" s="146"/>
      <c r="M1184" s="146"/>
      <c r="N1184" s="183"/>
      <c r="O1184" s="146"/>
      <c r="P1184" s="146"/>
      <c r="Q1184" s="146">
        <f t="shared" si="25"/>
        <v>0</v>
      </c>
      <c r="R1184" s="182" t="s">
        <v>4741</v>
      </c>
      <c r="S1184" s="226"/>
      <c r="T1184" s="676" t="s">
        <v>4687</v>
      </c>
      <c r="U1184" s="147"/>
      <c r="V1184" s="147"/>
      <c r="W1184" s="147"/>
      <c r="X1184" s="117"/>
    </row>
    <row r="1185" spans="1:24" ht="24" hidden="1" x14ac:dyDescent="0.2">
      <c r="A1185" s="167">
        <v>2</v>
      </c>
      <c r="B1185" s="647">
        <v>0</v>
      </c>
      <c r="C1185" s="647">
        <v>4</v>
      </c>
      <c r="D1185" s="647">
        <v>4</v>
      </c>
      <c r="E1185" s="163" t="s">
        <v>3862</v>
      </c>
      <c r="F1185" s="593" t="s">
        <v>4675</v>
      </c>
      <c r="G1185" s="143"/>
      <c r="H1185" s="162">
        <v>42142600</v>
      </c>
      <c r="I1185" s="145" t="s">
        <v>731</v>
      </c>
      <c r="J1185" s="146"/>
      <c r="K1185" s="146"/>
      <c r="L1185" s="146"/>
      <c r="M1185" s="146"/>
      <c r="N1185" s="183"/>
      <c r="O1185" s="146"/>
      <c r="P1185" s="146"/>
      <c r="Q1185" s="146">
        <f t="shared" si="25"/>
        <v>0</v>
      </c>
      <c r="R1185" s="182" t="s">
        <v>4741</v>
      </c>
      <c r="S1185" s="226"/>
      <c r="T1185" s="676" t="s">
        <v>4687</v>
      </c>
      <c r="U1185" s="147"/>
      <c r="V1185" s="147"/>
      <c r="W1185" s="147"/>
      <c r="X1185" s="117"/>
    </row>
    <row r="1186" spans="1:24" ht="24" hidden="1" x14ac:dyDescent="0.2">
      <c r="A1186" s="167">
        <v>2</v>
      </c>
      <c r="B1186" s="647">
        <v>0</v>
      </c>
      <c r="C1186" s="647">
        <v>4</v>
      </c>
      <c r="D1186" s="647">
        <v>4</v>
      </c>
      <c r="E1186" s="163" t="s">
        <v>3862</v>
      </c>
      <c r="F1186" s="593" t="s">
        <v>4675</v>
      </c>
      <c r="G1186" s="143"/>
      <c r="H1186" s="162">
        <v>42142600</v>
      </c>
      <c r="I1186" s="145" t="s">
        <v>732</v>
      </c>
      <c r="J1186" s="146"/>
      <c r="K1186" s="146"/>
      <c r="L1186" s="146"/>
      <c r="M1186" s="146"/>
      <c r="N1186" s="183"/>
      <c r="O1186" s="146"/>
      <c r="P1186" s="146"/>
      <c r="Q1186" s="146">
        <f t="shared" si="25"/>
        <v>0</v>
      </c>
      <c r="R1186" s="182" t="s">
        <v>4741</v>
      </c>
      <c r="S1186" s="226"/>
      <c r="T1186" s="676" t="s">
        <v>4687</v>
      </c>
      <c r="U1186" s="147"/>
      <c r="V1186" s="147"/>
      <c r="W1186" s="147"/>
      <c r="X1186" s="117"/>
    </row>
    <row r="1187" spans="1:24" ht="24" hidden="1" x14ac:dyDescent="0.2">
      <c r="A1187" s="167">
        <v>2</v>
      </c>
      <c r="B1187" s="647">
        <v>0</v>
      </c>
      <c r="C1187" s="647">
        <v>4</v>
      </c>
      <c r="D1187" s="647">
        <v>4</v>
      </c>
      <c r="E1187" s="163" t="s">
        <v>3862</v>
      </c>
      <c r="F1187" s="593" t="s">
        <v>4675</v>
      </c>
      <c r="G1187" s="143"/>
      <c r="H1187" s="162">
        <v>42142600</v>
      </c>
      <c r="I1187" s="145" t="s">
        <v>2161</v>
      </c>
      <c r="J1187" s="146"/>
      <c r="K1187" s="146"/>
      <c r="L1187" s="146"/>
      <c r="M1187" s="146"/>
      <c r="N1187" s="183"/>
      <c r="O1187" s="146"/>
      <c r="P1187" s="146"/>
      <c r="Q1187" s="146">
        <f t="shared" si="25"/>
        <v>0</v>
      </c>
      <c r="R1187" s="182" t="s">
        <v>4741</v>
      </c>
      <c r="S1187" s="226"/>
      <c r="T1187" s="676" t="s">
        <v>4687</v>
      </c>
      <c r="U1187" s="147"/>
      <c r="V1187" s="147"/>
      <c r="W1187" s="147"/>
      <c r="X1187" s="117"/>
    </row>
    <row r="1188" spans="1:24" ht="24" hidden="1" x14ac:dyDescent="0.2">
      <c r="A1188" s="167">
        <v>2</v>
      </c>
      <c r="B1188" s="647">
        <v>0</v>
      </c>
      <c r="C1188" s="647">
        <v>4</v>
      </c>
      <c r="D1188" s="647">
        <v>4</v>
      </c>
      <c r="E1188" s="163" t="s">
        <v>3862</v>
      </c>
      <c r="F1188" s="593" t="s">
        <v>4675</v>
      </c>
      <c r="G1188" s="143"/>
      <c r="H1188" s="162">
        <v>42142600</v>
      </c>
      <c r="I1188" s="145" t="s">
        <v>2162</v>
      </c>
      <c r="J1188" s="146"/>
      <c r="K1188" s="146"/>
      <c r="L1188" s="146"/>
      <c r="M1188" s="146"/>
      <c r="N1188" s="183"/>
      <c r="O1188" s="146"/>
      <c r="P1188" s="146"/>
      <c r="Q1188" s="146">
        <f t="shared" si="25"/>
        <v>0</v>
      </c>
      <c r="R1188" s="182" t="s">
        <v>4741</v>
      </c>
      <c r="S1188" s="226"/>
      <c r="T1188" s="676" t="s">
        <v>4687</v>
      </c>
      <c r="U1188" s="147"/>
      <c r="V1188" s="147"/>
      <c r="W1188" s="147"/>
      <c r="X1188" s="117"/>
    </row>
    <row r="1189" spans="1:24" ht="24" hidden="1" x14ac:dyDescent="0.2">
      <c r="A1189" s="167">
        <v>2</v>
      </c>
      <c r="B1189" s="647">
        <v>0</v>
      </c>
      <c r="C1189" s="647">
        <v>4</v>
      </c>
      <c r="D1189" s="647">
        <v>4</v>
      </c>
      <c r="E1189" s="163" t="s">
        <v>3862</v>
      </c>
      <c r="F1189" s="593" t="s">
        <v>4675</v>
      </c>
      <c r="G1189" s="143"/>
      <c r="H1189" s="162">
        <v>42142600</v>
      </c>
      <c r="I1189" s="145" t="s">
        <v>733</v>
      </c>
      <c r="J1189" s="146"/>
      <c r="K1189" s="146"/>
      <c r="L1189" s="146"/>
      <c r="M1189" s="146"/>
      <c r="N1189" s="183"/>
      <c r="O1189" s="146"/>
      <c r="P1189" s="146"/>
      <c r="Q1189" s="146">
        <f t="shared" si="25"/>
        <v>0</v>
      </c>
      <c r="R1189" s="182" t="s">
        <v>4741</v>
      </c>
      <c r="S1189" s="226"/>
      <c r="T1189" s="676" t="s">
        <v>4687</v>
      </c>
      <c r="U1189" s="147"/>
      <c r="V1189" s="147"/>
      <c r="W1189" s="147"/>
      <c r="X1189" s="117"/>
    </row>
    <row r="1190" spans="1:24" ht="26.45" hidden="1" customHeight="1" x14ac:dyDescent="0.2">
      <c r="A1190" s="167">
        <v>2</v>
      </c>
      <c r="B1190" s="647">
        <v>0</v>
      </c>
      <c r="C1190" s="647">
        <v>4</v>
      </c>
      <c r="D1190" s="647">
        <v>4</v>
      </c>
      <c r="E1190" s="163" t="s">
        <v>3862</v>
      </c>
      <c r="F1190" s="593" t="s">
        <v>4675</v>
      </c>
      <c r="G1190" s="143"/>
      <c r="H1190" s="162">
        <v>42142600</v>
      </c>
      <c r="I1190" s="145" t="s">
        <v>734</v>
      </c>
      <c r="J1190" s="146"/>
      <c r="K1190" s="146"/>
      <c r="L1190" s="146"/>
      <c r="M1190" s="146"/>
      <c r="N1190" s="183"/>
      <c r="O1190" s="146"/>
      <c r="P1190" s="146"/>
      <c r="Q1190" s="146">
        <f t="shared" si="25"/>
        <v>0</v>
      </c>
      <c r="R1190" s="182" t="s">
        <v>4741</v>
      </c>
      <c r="S1190" s="226"/>
      <c r="T1190" s="676" t="s">
        <v>4687</v>
      </c>
      <c r="U1190" s="147"/>
      <c r="V1190" s="147"/>
      <c r="W1190" s="147"/>
      <c r="X1190" s="117"/>
    </row>
    <row r="1191" spans="1:24" ht="26.45" hidden="1" customHeight="1" x14ac:dyDescent="0.2">
      <c r="A1191" s="167">
        <v>2</v>
      </c>
      <c r="B1191" s="647">
        <v>0</v>
      </c>
      <c r="C1191" s="647">
        <v>4</v>
      </c>
      <c r="D1191" s="647">
        <v>4</v>
      </c>
      <c r="E1191" s="163" t="s">
        <v>3862</v>
      </c>
      <c r="F1191" s="593" t="s">
        <v>4675</v>
      </c>
      <c r="G1191" s="143"/>
      <c r="H1191" s="162">
        <v>42142600</v>
      </c>
      <c r="I1191" s="145" t="s">
        <v>735</v>
      </c>
      <c r="J1191" s="146"/>
      <c r="K1191" s="146"/>
      <c r="L1191" s="146"/>
      <c r="M1191" s="146"/>
      <c r="N1191" s="183"/>
      <c r="O1191" s="146"/>
      <c r="P1191" s="146"/>
      <c r="Q1191" s="146">
        <f t="shared" si="25"/>
        <v>0</v>
      </c>
      <c r="R1191" s="182" t="s">
        <v>4741</v>
      </c>
      <c r="S1191" s="226"/>
      <c r="T1191" s="676" t="s">
        <v>4687</v>
      </c>
      <c r="U1191" s="147"/>
      <c r="V1191" s="147"/>
      <c r="W1191" s="147"/>
      <c r="X1191" s="117"/>
    </row>
    <row r="1192" spans="1:24" ht="26.45" hidden="1" customHeight="1" x14ac:dyDescent="0.2">
      <c r="A1192" s="167">
        <v>2</v>
      </c>
      <c r="B1192" s="647">
        <v>0</v>
      </c>
      <c r="C1192" s="647">
        <v>4</v>
      </c>
      <c r="D1192" s="647">
        <v>4</v>
      </c>
      <c r="E1192" s="163" t="s">
        <v>3862</v>
      </c>
      <c r="F1192" s="593" t="s">
        <v>4675</v>
      </c>
      <c r="G1192" s="143"/>
      <c r="H1192" s="162">
        <v>42142600</v>
      </c>
      <c r="I1192" s="145" t="s">
        <v>736</v>
      </c>
      <c r="J1192" s="146"/>
      <c r="K1192" s="146"/>
      <c r="L1192" s="146"/>
      <c r="M1192" s="146"/>
      <c r="N1192" s="183"/>
      <c r="O1192" s="146"/>
      <c r="P1192" s="146"/>
      <c r="Q1192" s="146">
        <f t="shared" si="25"/>
        <v>0</v>
      </c>
      <c r="R1192" s="182" t="s">
        <v>4741</v>
      </c>
      <c r="S1192" s="226"/>
      <c r="T1192" s="676" t="s">
        <v>4687</v>
      </c>
      <c r="U1192" s="147"/>
      <c r="V1192" s="147"/>
      <c r="W1192" s="147"/>
      <c r="X1192" s="117"/>
    </row>
    <row r="1193" spans="1:24" ht="26.45" hidden="1" customHeight="1" x14ac:dyDescent="0.2">
      <c r="A1193" s="167">
        <v>2</v>
      </c>
      <c r="B1193" s="647">
        <v>0</v>
      </c>
      <c r="C1193" s="647">
        <v>4</v>
      </c>
      <c r="D1193" s="647">
        <v>4</v>
      </c>
      <c r="E1193" s="163" t="s">
        <v>3862</v>
      </c>
      <c r="F1193" s="593" t="s">
        <v>4675</v>
      </c>
      <c r="G1193" s="143"/>
      <c r="H1193" s="162">
        <v>42142600</v>
      </c>
      <c r="I1193" s="145" t="s">
        <v>737</v>
      </c>
      <c r="J1193" s="146"/>
      <c r="K1193" s="146"/>
      <c r="L1193" s="146"/>
      <c r="M1193" s="146"/>
      <c r="N1193" s="183"/>
      <c r="O1193" s="146"/>
      <c r="P1193" s="146"/>
      <c r="Q1193" s="146">
        <f t="shared" si="25"/>
        <v>0</v>
      </c>
      <c r="R1193" s="182" t="s">
        <v>4741</v>
      </c>
      <c r="S1193" s="226"/>
      <c r="T1193" s="676" t="s">
        <v>4687</v>
      </c>
      <c r="U1193" s="147"/>
      <c r="V1193" s="147"/>
      <c r="W1193" s="147"/>
      <c r="X1193" s="117"/>
    </row>
    <row r="1194" spans="1:24" ht="25.5" hidden="1" customHeight="1" x14ac:dyDescent="0.2">
      <c r="A1194" s="167">
        <v>2</v>
      </c>
      <c r="B1194" s="647">
        <v>0</v>
      </c>
      <c r="C1194" s="647">
        <v>4</v>
      </c>
      <c r="D1194" s="647">
        <v>4</v>
      </c>
      <c r="E1194" s="163" t="s">
        <v>3862</v>
      </c>
      <c r="F1194" s="593" t="s">
        <v>4675</v>
      </c>
      <c r="G1194" s="143"/>
      <c r="H1194" s="162">
        <v>42142600</v>
      </c>
      <c r="I1194" s="145" t="s">
        <v>4899</v>
      </c>
      <c r="J1194" s="146"/>
      <c r="K1194" s="146"/>
      <c r="L1194" s="146"/>
      <c r="M1194" s="146"/>
      <c r="N1194" s="183" t="s">
        <v>4746</v>
      </c>
      <c r="O1194" s="146"/>
      <c r="P1194" s="146"/>
      <c r="Q1194" s="146">
        <f t="shared" si="25"/>
        <v>0</v>
      </c>
      <c r="R1194" s="182" t="s">
        <v>4741</v>
      </c>
      <c r="S1194" s="226"/>
      <c r="T1194" s="676" t="s">
        <v>4687</v>
      </c>
      <c r="U1194" s="147"/>
      <c r="V1194" s="147"/>
      <c r="W1194" s="147"/>
      <c r="X1194" s="117"/>
    </row>
    <row r="1195" spans="1:24" ht="25.9" hidden="1" customHeight="1" x14ac:dyDescent="0.2">
      <c r="A1195" s="167">
        <v>2</v>
      </c>
      <c r="B1195" s="647">
        <v>0</v>
      </c>
      <c r="C1195" s="647">
        <v>4</v>
      </c>
      <c r="D1195" s="647">
        <v>4</v>
      </c>
      <c r="E1195" s="163" t="s">
        <v>3862</v>
      </c>
      <c r="F1195" s="593" t="s">
        <v>4675</v>
      </c>
      <c r="G1195" s="143"/>
      <c r="H1195" s="162">
        <v>42142600</v>
      </c>
      <c r="I1195" s="145" t="s">
        <v>5038</v>
      </c>
      <c r="J1195" s="146"/>
      <c r="K1195" s="146"/>
      <c r="L1195" s="146"/>
      <c r="M1195" s="146"/>
      <c r="N1195" s="183" t="s">
        <v>5039</v>
      </c>
      <c r="O1195" s="146">
        <v>2</v>
      </c>
      <c r="P1195" s="146"/>
      <c r="Q1195" s="146">
        <f t="shared" si="25"/>
        <v>0</v>
      </c>
      <c r="R1195" s="182" t="s">
        <v>4741</v>
      </c>
      <c r="S1195" s="226"/>
      <c r="T1195" s="676" t="s">
        <v>4687</v>
      </c>
      <c r="U1195" s="147"/>
      <c r="V1195" s="147"/>
      <c r="W1195" s="147"/>
      <c r="X1195" s="117"/>
    </row>
    <row r="1196" spans="1:24" ht="25.9" hidden="1" customHeight="1" x14ac:dyDescent="0.2">
      <c r="A1196" s="167">
        <v>2</v>
      </c>
      <c r="B1196" s="647">
        <v>0</v>
      </c>
      <c r="C1196" s="647">
        <v>4</v>
      </c>
      <c r="D1196" s="647">
        <v>4</v>
      </c>
      <c r="E1196" s="163" t="s">
        <v>3862</v>
      </c>
      <c r="F1196" s="593" t="s">
        <v>4675</v>
      </c>
      <c r="G1196" s="143"/>
      <c r="H1196" s="162">
        <v>42142600</v>
      </c>
      <c r="I1196" s="145" t="s">
        <v>738</v>
      </c>
      <c r="J1196" s="146"/>
      <c r="K1196" s="146"/>
      <c r="L1196" s="146"/>
      <c r="M1196" s="146"/>
      <c r="N1196" s="183"/>
      <c r="O1196" s="146"/>
      <c r="P1196" s="146"/>
      <c r="Q1196" s="146">
        <f t="shared" si="25"/>
        <v>0</v>
      </c>
      <c r="R1196" s="182" t="s">
        <v>4741</v>
      </c>
      <c r="S1196" s="226"/>
      <c r="T1196" s="676" t="s">
        <v>4687</v>
      </c>
      <c r="U1196" s="147"/>
      <c r="V1196" s="147"/>
      <c r="W1196" s="147"/>
      <c r="X1196" s="117"/>
    </row>
    <row r="1197" spans="1:24" ht="24" hidden="1" x14ac:dyDescent="0.2">
      <c r="A1197" s="167">
        <v>2</v>
      </c>
      <c r="B1197" s="647">
        <v>0</v>
      </c>
      <c r="C1197" s="647">
        <v>4</v>
      </c>
      <c r="D1197" s="647">
        <v>4</v>
      </c>
      <c r="E1197" s="163" t="s">
        <v>3862</v>
      </c>
      <c r="F1197" s="593" t="s">
        <v>4675</v>
      </c>
      <c r="G1197" s="143"/>
      <c r="H1197" s="162">
        <v>42295100</v>
      </c>
      <c r="I1197" s="145" t="s">
        <v>2786</v>
      </c>
      <c r="J1197" s="146"/>
      <c r="K1197" s="146"/>
      <c r="L1197" s="146"/>
      <c r="M1197" s="146"/>
      <c r="N1197" s="183"/>
      <c r="O1197" s="146"/>
      <c r="P1197" s="146"/>
      <c r="Q1197" s="146">
        <f t="shared" si="25"/>
        <v>0</v>
      </c>
      <c r="R1197" s="182" t="s">
        <v>4741</v>
      </c>
      <c r="S1197" s="226"/>
      <c r="T1197" s="676" t="s">
        <v>4687</v>
      </c>
      <c r="U1197" s="147"/>
      <c r="V1197" s="147"/>
      <c r="W1197" s="147"/>
      <c r="X1197" s="117"/>
    </row>
    <row r="1198" spans="1:24" ht="24" hidden="1" x14ac:dyDescent="0.2">
      <c r="A1198" s="167">
        <v>2</v>
      </c>
      <c r="B1198" s="647">
        <v>0</v>
      </c>
      <c r="C1198" s="647">
        <v>4</v>
      </c>
      <c r="D1198" s="647">
        <v>4</v>
      </c>
      <c r="E1198" s="163" t="s">
        <v>3862</v>
      </c>
      <c r="F1198" s="593" t="s">
        <v>4675</v>
      </c>
      <c r="G1198" s="143"/>
      <c r="H1198" s="162">
        <v>42231601</v>
      </c>
      <c r="I1198" s="145" t="s">
        <v>2787</v>
      </c>
      <c r="J1198" s="146"/>
      <c r="K1198" s="146"/>
      <c r="L1198" s="146"/>
      <c r="M1198" s="146"/>
      <c r="N1198" s="183"/>
      <c r="O1198" s="146"/>
      <c r="P1198" s="146"/>
      <c r="Q1198" s="146">
        <f t="shared" si="25"/>
        <v>0</v>
      </c>
      <c r="R1198" s="182" t="s">
        <v>4741</v>
      </c>
      <c r="S1198" s="226"/>
      <c r="T1198" s="676" t="s">
        <v>4687</v>
      </c>
      <c r="U1198" s="147"/>
      <c r="V1198" s="147"/>
      <c r="W1198" s="147"/>
      <c r="X1198" s="117"/>
    </row>
    <row r="1199" spans="1:24" ht="24" hidden="1" x14ac:dyDescent="0.2">
      <c r="A1199" s="167">
        <v>2</v>
      </c>
      <c r="B1199" s="647">
        <v>0</v>
      </c>
      <c r="C1199" s="647">
        <v>4</v>
      </c>
      <c r="D1199" s="647">
        <v>4</v>
      </c>
      <c r="E1199" s="163" t="s">
        <v>3862</v>
      </c>
      <c r="F1199" s="593" t="s">
        <v>4675</v>
      </c>
      <c r="G1199" s="143"/>
      <c r="H1199" s="162">
        <v>42142700</v>
      </c>
      <c r="I1199" s="145" t="s">
        <v>893</v>
      </c>
      <c r="J1199" s="146"/>
      <c r="K1199" s="146"/>
      <c r="L1199" s="146"/>
      <c r="M1199" s="146"/>
      <c r="N1199" s="183"/>
      <c r="O1199" s="146"/>
      <c r="P1199" s="146"/>
      <c r="Q1199" s="146">
        <f t="shared" si="25"/>
        <v>0</v>
      </c>
      <c r="R1199" s="182" t="s">
        <v>4741</v>
      </c>
      <c r="S1199" s="226"/>
      <c r="T1199" s="676" t="s">
        <v>4687</v>
      </c>
      <c r="U1199" s="147"/>
      <c r="V1199" s="147"/>
      <c r="W1199" s="147"/>
      <c r="X1199" s="117"/>
    </row>
    <row r="1200" spans="1:24" ht="24" hidden="1" x14ac:dyDescent="0.2">
      <c r="A1200" s="167">
        <v>2</v>
      </c>
      <c r="B1200" s="647">
        <v>0</v>
      </c>
      <c r="C1200" s="647">
        <v>4</v>
      </c>
      <c r="D1200" s="647">
        <v>4</v>
      </c>
      <c r="E1200" s="163" t="s">
        <v>3862</v>
      </c>
      <c r="F1200" s="593" t="s">
        <v>4675</v>
      </c>
      <c r="G1200" s="143"/>
      <c r="H1200" s="162">
        <v>42240000</v>
      </c>
      <c r="I1200" s="145" t="s">
        <v>894</v>
      </c>
      <c r="J1200" s="146"/>
      <c r="K1200" s="146"/>
      <c r="L1200" s="146"/>
      <c r="M1200" s="146"/>
      <c r="N1200" s="183"/>
      <c r="O1200" s="146"/>
      <c r="P1200" s="146"/>
      <c r="Q1200" s="146">
        <f t="shared" si="25"/>
        <v>0</v>
      </c>
      <c r="R1200" s="182" t="s">
        <v>4741</v>
      </c>
      <c r="S1200" s="226"/>
      <c r="T1200" s="676" t="s">
        <v>4687</v>
      </c>
      <c r="U1200" s="147"/>
      <c r="V1200" s="147"/>
      <c r="W1200" s="147"/>
      <c r="X1200" s="117"/>
    </row>
    <row r="1201" spans="1:24" ht="24" hidden="1" x14ac:dyDescent="0.2">
      <c r="A1201" s="167">
        <v>2</v>
      </c>
      <c r="B1201" s="647">
        <v>0</v>
      </c>
      <c r="C1201" s="647">
        <v>4</v>
      </c>
      <c r="D1201" s="647">
        <v>4</v>
      </c>
      <c r="E1201" s="163" t="s">
        <v>3862</v>
      </c>
      <c r="F1201" s="593" t="s">
        <v>4675</v>
      </c>
      <c r="G1201" s="143"/>
      <c r="H1201" s="162">
        <v>42240000</v>
      </c>
      <c r="I1201" s="145" t="s">
        <v>895</v>
      </c>
      <c r="J1201" s="146"/>
      <c r="K1201" s="146"/>
      <c r="L1201" s="146"/>
      <c r="M1201" s="146"/>
      <c r="N1201" s="183"/>
      <c r="O1201" s="146"/>
      <c r="P1201" s="146"/>
      <c r="Q1201" s="146">
        <f t="shared" si="25"/>
        <v>0</v>
      </c>
      <c r="R1201" s="182" t="s">
        <v>4741</v>
      </c>
      <c r="S1201" s="226"/>
      <c r="T1201" s="676" t="s">
        <v>4687</v>
      </c>
      <c r="U1201" s="147"/>
      <c r="V1201" s="147"/>
      <c r="W1201" s="147"/>
      <c r="X1201" s="117"/>
    </row>
    <row r="1202" spans="1:24" ht="24" hidden="1" x14ac:dyDescent="0.2">
      <c r="A1202" s="167">
        <v>2</v>
      </c>
      <c r="B1202" s="647">
        <v>0</v>
      </c>
      <c r="C1202" s="647">
        <v>4</v>
      </c>
      <c r="D1202" s="647">
        <v>4</v>
      </c>
      <c r="E1202" s="163" t="s">
        <v>3862</v>
      </c>
      <c r="F1202" s="593" t="s">
        <v>4675</v>
      </c>
      <c r="G1202" s="143"/>
      <c r="H1202" s="162">
        <v>42240000</v>
      </c>
      <c r="I1202" s="145" t="s">
        <v>896</v>
      </c>
      <c r="J1202" s="146"/>
      <c r="K1202" s="146"/>
      <c r="L1202" s="146"/>
      <c r="M1202" s="146"/>
      <c r="N1202" s="183"/>
      <c r="O1202" s="146"/>
      <c r="P1202" s="146"/>
      <c r="Q1202" s="146">
        <f t="shared" si="25"/>
        <v>0</v>
      </c>
      <c r="R1202" s="182" t="s">
        <v>4741</v>
      </c>
      <c r="S1202" s="226"/>
      <c r="T1202" s="676" t="s">
        <v>4687</v>
      </c>
      <c r="U1202" s="147"/>
      <c r="V1202" s="147"/>
      <c r="W1202" s="147"/>
      <c r="X1202" s="117"/>
    </row>
    <row r="1203" spans="1:24" ht="24" hidden="1" x14ac:dyDescent="0.2">
      <c r="A1203" s="167">
        <v>2</v>
      </c>
      <c r="B1203" s="647">
        <v>0</v>
      </c>
      <c r="C1203" s="647">
        <v>4</v>
      </c>
      <c r="D1203" s="647">
        <v>4</v>
      </c>
      <c r="E1203" s="163" t="s">
        <v>3862</v>
      </c>
      <c r="F1203" s="593" t="s">
        <v>4675</v>
      </c>
      <c r="G1203" s="143"/>
      <c r="H1203" s="162">
        <v>42240000</v>
      </c>
      <c r="I1203" s="145" t="s">
        <v>897</v>
      </c>
      <c r="J1203" s="146"/>
      <c r="K1203" s="146"/>
      <c r="L1203" s="146"/>
      <c r="M1203" s="146"/>
      <c r="N1203" s="183"/>
      <c r="O1203" s="146"/>
      <c r="P1203" s="146"/>
      <c r="Q1203" s="146">
        <f t="shared" si="25"/>
        <v>0</v>
      </c>
      <c r="R1203" s="182" t="s">
        <v>4741</v>
      </c>
      <c r="S1203" s="226"/>
      <c r="T1203" s="676" t="s">
        <v>4687</v>
      </c>
      <c r="U1203" s="147"/>
      <c r="V1203" s="147"/>
      <c r="W1203" s="147"/>
      <c r="X1203" s="117"/>
    </row>
    <row r="1204" spans="1:24" ht="24" hidden="1" x14ac:dyDescent="0.2">
      <c r="A1204" s="167">
        <v>2</v>
      </c>
      <c r="B1204" s="647">
        <v>0</v>
      </c>
      <c r="C1204" s="647">
        <v>4</v>
      </c>
      <c r="D1204" s="647">
        <v>4</v>
      </c>
      <c r="E1204" s="163" t="s">
        <v>3862</v>
      </c>
      <c r="F1204" s="593" t="s">
        <v>4675</v>
      </c>
      <c r="G1204" s="143"/>
      <c r="H1204" s="162">
        <v>42240000</v>
      </c>
      <c r="I1204" s="145" t="s">
        <v>898</v>
      </c>
      <c r="J1204" s="146"/>
      <c r="K1204" s="146"/>
      <c r="L1204" s="146"/>
      <c r="M1204" s="146"/>
      <c r="N1204" s="183"/>
      <c r="O1204" s="146"/>
      <c r="P1204" s="146"/>
      <c r="Q1204" s="146">
        <f t="shared" si="25"/>
        <v>0</v>
      </c>
      <c r="R1204" s="182" t="s">
        <v>4741</v>
      </c>
      <c r="S1204" s="226"/>
      <c r="T1204" s="676" t="s">
        <v>4687</v>
      </c>
      <c r="U1204" s="147"/>
      <c r="V1204" s="147"/>
      <c r="W1204" s="147"/>
      <c r="X1204" s="117"/>
    </row>
    <row r="1205" spans="1:24" ht="24" hidden="1" x14ac:dyDescent="0.2">
      <c r="A1205" s="167">
        <v>2</v>
      </c>
      <c r="B1205" s="647">
        <v>0</v>
      </c>
      <c r="C1205" s="647">
        <v>4</v>
      </c>
      <c r="D1205" s="647">
        <v>4</v>
      </c>
      <c r="E1205" s="163" t="s">
        <v>3862</v>
      </c>
      <c r="F1205" s="593" t="s">
        <v>4675</v>
      </c>
      <c r="G1205" s="143"/>
      <c r="H1205" s="162">
        <v>42240000</v>
      </c>
      <c r="I1205" s="145" t="s">
        <v>899</v>
      </c>
      <c r="J1205" s="146"/>
      <c r="K1205" s="146"/>
      <c r="L1205" s="146"/>
      <c r="M1205" s="146"/>
      <c r="N1205" s="183"/>
      <c r="O1205" s="146"/>
      <c r="P1205" s="146"/>
      <c r="Q1205" s="146">
        <f t="shared" si="25"/>
        <v>0</v>
      </c>
      <c r="R1205" s="182" t="s">
        <v>4741</v>
      </c>
      <c r="S1205" s="226"/>
      <c r="T1205" s="676" t="s">
        <v>4687</v>
      </c>
      <c r="U1205" s="147"/>
      <c r="V1205" s="147"/>
      <c r="W1205" s="147"/>
      <c r="X1205" s="117"/>
    </row>
    <row r="1206" spans="1:24" ht="24" hidden="1" x14ac:dyDescent="0.2">
      <c r="A1206" s="167">
        <v>2</v>
      </c>
      <c r="B1206" s="647">
        <v>0</v>
      </c>
      <c r="C1206" s="647">
        <v>4</v>
      </c>
      <c r="D1206" s="647">
        <v>4</v>
      </c>
      <c r="E1206" s="163" t="s">
        <v>3862</v>
      </c>
      <c r="F1206" s="593" t="s">
        <v>4675</v>
      </c>
      <c r="G1206" s="143"/>
      <c r="H1206" s="162">
        <v>42240000</v>
      </c>
      <c r="I1206" s="145" t="s">
        <v>900</v>
      </c>
      <c r="J1206" s="146"/>
      <c r="K1206" s="146"/>
      <c r="L1206" s="146"/>
      <c r="M1206" s="146"/>
      <c r="N1206" s="183"/>
      <c r="O1206" s="146"/>
      <c r="P1206" s="146"/>
      <c r="Q1206" s="146">
        <f t="shared" si="25"/>
        <v>0</v>
      </c>
      <c r="R1206" s="182" t="s">
        <v>4741</v>
      </c>
      <c r="S1206" s="226"/>
      <c r="T1206" s="676" t="s">
        <v>4687</v>
      </c>
      <c r="U1206" s="147"/>
      <c r="V1206" s="147"/>
      <c r="W1206" s="147"/>
      <c r="X1206" s="117"/>
    </row>
    <row r="1207" spans="1:24" ht="24" hidden="1" x14ac:dyDescent="0.2">
      <c r="A1207" s="167">
        <v>2</v>
      </c>
      <c r="B1207" s="647">
        <v>0</v>
      </c>
      <c r="C1207" s="647">
        <v>4</v>
      </c>
      <c r="D1207" s="647">
        <v>4</v>
      </c>
      <c r="E1207" s="163" t="s">
        <v>3862</v>
      </c>
      <c r="F1207" s="593" t="s">
        <v>4675</v>
      </c>
      <c r="G1207" s="143"/>
      <c r="H1207" s="162">
        <v>42240000</v>
      </c>
      <c r="I1207" s="145" t="s">
        <v>901</v>
      </c>
      <c r="J1207" s="146"/>
      <c r="K1207" s="146"/>
      <c r="L1207" s="146"/>
      <c r="M1207" s="146"/>
      <c r="N1207" s="183"/>
      <c r="O1207" s="146"/>
      <c r="P1207" s="146"/>
      <c r="Q1207" s="146">
        <f t="shared" si="25"/>
        <v>0</v>
      </c>
      <c r="R1207" s="182" t="s">
        <v>4741</v>
      </c>
      <c r="S1207" s="226"/>
      <c r="T1207" s="676" t="s">
        <v>4687</v>
      </c>
      <c r="U1207" s="147"/>
      <c r="V1207" s="147"/>
      <c r="W1207" s="147"/>
      <c r="X1207" s="117"/>
    </row>
    <row r="1208" spans="1:24" ht="24" hidden="1" x14ac:dyDescent="0.2">
      <c r="A1208" s="167">
        <v>2</v>
      </c>
      <c r="B1208" s="647">
        <v>0</v>
      </c>
      <c r="C1208" s="647">
        <v>4</v>
      </c>
      <c r="D1208" s="647">
        <v>4</v>
      </c>
      <c r="E1208" s="163" t="s">
        <v>3862</v>
      </c>
      <c r="F1208" s="593" t="s">
        <v>4675</v>
      </c>
      <c r="G1208" s="143"/>
      <c r="H1208" s="162">
        <v>42240000</v>
      </c>
      <c r="I1208" s="145" t="s">
        <v>902</v>
      </c>
      <c r="J1208" s="146"/>
      <c r="K1208" s="146"/>
      <c r="L1208" s="146"/>
      <c r="M1208" s="146"/>
      <c r="N1208" s="183"/>
      <c r="O1208" s="146"/>
      <c r="P1208" s="146"/>
      <c r="Q1208" s="146">
        <f t="shared" si="25"/>
        <v>0</v>
      </c>
      <c r="R1208" s="182" t="s">
        <v>4741</v>
      </c>
      <c r="S1208" s="226"/>
      <c r="T1208" s="676" t="s">
        <v>4687</v>
      </c>
      <c r="U1208" s="147"/>
      <c r="V1208" s="147"/>
      <c r="W1208" s="147"/>
      <c r="X1208" s="117"/>
    </row>
    <row r="1209" spans="1:24" ht="24" hidden="1" x14ac:dyDescent="0.2">
      <c r="A1209" s="167">
        <v>2</v>
      </c>
      <c r="B1209" s="647">
        <v>0</v>
      </c>
      <c r="C1209" s="647">
        <v>4</v>
      </c>
      <c r="D1209" s="647">
        <v>4</v>
      </c>
      <c r="E1209" s="163" t="s">
        <v>3862</v>
      </c>
      <c r="F1209" s="593" t="s">
        <v>4675</v>
      </c>
      <c r="G1209" s="143"/>
      <c r="H1209" s="162">
        <v>42240000</v>
      </c>
      <c r="I1209" s="145" t="s">
        <v>903</v>
      </c>
      <c r="J1209" s="146"/>
      <c r="K1209" s="146"/>
      <c r="L1209" s="146"/>
      <c r="M1209" s="146"/>
      <c r="N1209" s="183"/>
      <c r="O1209" s="146"/>
      <c r="P1209" s="146"/>
      <c r="Q1209" s="146">
        <f t="shared" si="25"/>
        <v>0</v>
      </c>
      <c r="R1209" s="182" t="s">
        <v>4741</v>
      </c>
      <c r="S1209" s="226"/>
      <c r="T1209" s="676" t="s">
        <v>4687</v>
      </c>
      <c r="U1209" s="147"/>
      <c r="V1209" s="147"/>
      <c r="W1209" s="147"/>
      <c r="X1209" s="117"/>
    </row>
    <row r="1210" spans="1:24" ht="24" hidden="1" x14ac:dyDescent="0.2">
      <c r="A1210" s="167">
        <v>2</v>
      </c>
      <c r="B1210" s="647">
        <v>0</v>
      </c>
      <c r="C1210" s="647">
        <v>4</v>
      </c>
      <c r="D1210" s="647">
        <v>4</v>
      </c>
      <c r="E1210" s="163" t="s">
        <v>3862</v>
      </c>
      <c r="F1210" s="593" t="s">
        <v>4675</v>
      </c>
      <c r="G1210" s="143"/>
      <c r="H1210" s="162">
        <v>42290000</v>
      </c>
      <c r="I1210" s="145" t="s">
        <v>904</v>
      </c>
      <c r="J1210" s="146"/>
      <c r="K1210" s="146"/>
      <c r="L1210" s="146"/>
      <c r="M1210" s="146"/>
      <c r="N1210" s="183"/>
      <c r="O1210" s="146"/>
      <c r="P1210" s="146"/>
      <c r="Q1210" s="146">
        <f t="shared" si="25"/>
        <v>0</v>
      </c>
      <c r="R1210" s="182" t="s">
        <v>4741</v>
      </c>
      <c r="S1210" s="226"/>
      <c r="T1210" s="676" t="s">
        <v>4687</v>
      </c>
      <c r="U1210" s="147"/>
      <c r="V1210" s="147"/>
      <c r="W1210" s="147"/>
      <c r="X1210" s="117"/>
    </row>
    <row r="1211" spans="1:24" ht="24" hidden="1" x14ac:dyDescent="0.2">
      <c r="A1211" s="167">
        <v>2</v>
      </c>
      <c r="B1211" s="647">
        <v>0</v>
      </c>
      <c r="C1211" s="647">
        <v>4</v>
      </c>
      <c r="D1211" s="647">
        <v>4</v>
      </c>
      <c r="E1211" s="163" t="s">
        <v>3862</v>
      </c>
      <c r="F1211" s="593" t="s">
        <v>4675</v>
      </c>
      <c r="G1211" s="143"/>
      <c r="H1211" s="162">
        <v>42290000</v>
      </c>
      <c r="I1211" s="145" t="s">
        <v>1693</v>
      </c>
      <c r="J1211" s="146"/>
      <c r="K1211" s="146"/>
      <c r="L1211" s="146"/>
      <c r="M1211" s="146"/>
      <c r="N1211" s="183"/>
      <c r="O1211" s="146"/>
      <c r="P1211" s="146"/>
      <c r="Q1211" s="146">
        <f t="shared" si="25"/>
        <v>0</v>
      </c>
      <c r="R1211" s="182" t="s">
        <v>4741</v>
      </c>
      <c r="S1211" s="226"/>
      <c r="T1211" s="676" t="s">
        <v>4687</v>
      </c>
      <c r="U1211" s="147"/>
      <c r="V1211" s="147"/>
      <c r="W1211" s="147"/>
      <c r="X1211" s="117"/>
    </row>
    <row r="1212" spans="1:24" ht="24" hidden="1" x14ac:dyDescent="0.2">
      <c r="A1212" s="167">
        <v>2</v>
      </c>
      <c r="B1212" s="647">
        <v>0</v>
      </c>
      <c r="C1212" s="647">
        <v>4</v>
      </c>
      <c r="D1212" s="647">
        <v>4</v>
      </c>
      <c r="E1212" s="163" t="s">
        <v>3862</v>
      </c>
      <c r="F1212" s="593" t="s">
        <v>4675</v>
      </c>
      <c r="G1212" s="143"/>
      <c r="H1212" s="162">
        <v>42291600</v>
      </c>
      <c r="I1212" s="145" t="s">
        <v>1694</v>
      </c>
      <c r="J1212" s="146"/>
      <c r="K1212" s="146"/>
      <c r="L1212" s="146"/>
      <c r="M1212" s="146"/>
      <c r="N1212" s="183"/>
      <c r="O1212" s="146"/>
      <c r="P1212" s="146"/>
      <c r="Q1212" s="146">
        <f t="shared" si="25"/>
        <v>0</v>
      </c>
      <c r="R1212" s="182" t="s">
        <v>4741</v>
      </c>
      <c r="S1212" s="226"/>
      <c r="T1212" s="676" t="s">
        <v>4687</v>
      </c>
      <c r="U1212" s="147"/>
      <c r="V1212" s="147"/>
      <c r="W1212" s="147"/>
      <c r="X1212" s="117"/>
    </row>
    <row r="1213" spans="1:24" ht="24" hidden="1" x14ac:dyDescent="0.2">
      <c r="A1213" s="167">
        <v>2</v>
      </c>
      <c r="B1213" s="647">
        <v>0</v>
      </c>
      <c r="C1213" s="647">
        <v>4</v>
      </c>
      <c r="D1213" s="647">
        <v>4</v>
      </c>
      <c r="E1213" s="163" t="s">
        <v>3862</v>
      </c>
      <c r="F1213" s="593" t="s">
        <v>4675</v>
      </c>
      <c r="G1213" s="143"/>
      <c r="H1213" s="162">
        <v>42294500</v>
      </c>
      <c r="I1213" s="145" t="s">
        <v>1695</v>
      </c>
      <c r="J1213" s="146"/>
      <c r="K1213" s="146"/>
      <c r="L1213" s="146"/>
      <c r="M1213" s="146"/>
      <c r="N1213" s="183"/>
      <c r="O1213" s="146"/>
      <c r="P1213" s="146"/>
      <c r="Q1213" s="146">
        <f t="shared" si="25"/>
        <v>0</v>
      </c>
      <c r="R1213" s="182" t="s">
        <v>4741</v>
      </c>
      <c r="S1213" s="226"/>
      <c r="T1213" s="676" t="s">
        <v>4687</v>
      </c>
      <c r="U1213" s="147"/>
      <c r="V1213" s="147"/>
      <c r="W1213" s="147"/>
      <c r="X1213" s="117"/>
    </row>
    <row r="1214" spans="1:24" ht="24" hidden="1" x14ac:dyDescent="0.2">
      <c r="A1214" s="167">
        <v>2</v>
      </c>
      <c r="B1214" s="647">
        <v>0</v>
      </c>
      <c r="C1214" s="647">
        <v>4</v>
      </c>
      <c r="D1214" s="647">
        <v>4</v>
      </c>
      <c r="E1214" s="163" t="s">
        <v>3862</v>
      </c>
      <c r="F1214" s="593" t="s">
        <v>4675</v>
      </c>
      <c r="G1214" s="143"/>
      <c r="H1214" s="162">
        <v>42294500</v>
      </c>
      <c r="I1214" s="145" t="s">
        <v>1696</v>
      </c>
      <c r="J1214" s="146"/>
      <c r="K1214" s="146"/>
      <c r="L1214" s="146"/>
      <c r="M1214" s="146"/>
      <c r="N1214" s="183"/>
      <c r="O1214" s="146"/>
      <c r="P1214" s="146"/>
      <c r="Q1214" s="146">
        <f t="shared" si="25"/>
        <v>0</v>
      </c>
      <c r="R1214" s="182" t="s">
        <v>4741</v>
      </c>
      <c r="S1214" s="226"/>
      <c r="T1214" s="676" t="s">
        <v>4687</v>
      </c>
      <c r="U1214" s="147"/>
      <c r="V1214" s="147"/>
      <c r="W1214" s="147"/>
      <c r="X1214" s="117"/>
    </row>
    <row r="1215" spans="1:24" ht="24" hidden="1" x14ac:dyDescent="0.2">
      <c r="A1215" s="167">
        <v>2</v>
      </c>
      <c r="B1215" s="647">
        <v>0</v>
      </c>
      <c r="C1215" s="647">
        <v>4</v>
      </c>
      <c r="D1215" s="647">
        <v>4</v>
      </c>
      <c r="E1215" s="163" t="s">
        <v>3862</v>
      </c>
      <c r="F1215" s="593" t="s">
        <v>4675</v>
      </c>
      <c r="G1215" s="143"/>
      <c r="H1215" s="162">
        <v>42294500</v>
      </c>
      <c r="I1215" s="145" t="s">
        <v>1697</v>
      </c>
      <c r="J1215" s="146"/>
      <c r="K1215" s="146"/>
      <c r="L1215" s="146"/>
      <c r="M1215" s="146"/>
      <c r="N1215" s="183"/>
      <c r="O1215" s="146"/>
      <c r="P1215" s="146"/>
      <c r="Q1215" s="146">
        <f t="shared" si="25"/>
        <v>0</v>
      </c>
      <c r="R1215" s="182" t="s">
        <v>4741</v>
      </c>
      <c r="S1215" s="226"/>
      <c r="T1215" s="676" t="s">
        <v>4687</v>
      </c>
      <c r="U1215" s="147"/>
      <c r="V1215" s="147"/>
      <c r="W1215" s="147"/>
      <c r="X1215" s="117"/>
    </row>
    <row r="1216" spans="1:24" ht="24" hidden="1" x14ac:dyDescent="0.2">
      <c r="A1216" s="167">
        <v>2</v>
      </c>
      <c r="B1216" s="647">
        <v>0</v>
      </c>
      <c r="C1216" s="647">
        <v>4</v>
      </c>
      <c r="D1216" s="647">
        <v>4</v>
      </c>
      <c r="E1216" s="163" t="s">
        <v>3862</v>
      </c>
      <c r="F1216" s="593" t="s">
        <v>4675</v>
      </c>
      <c r="G1216" s="143"/>
      <c r="H1216" s="162">
        <v>42294500</v>
      </c>
      <c r="I1216" s="145" t="s">
        <v>1698</v>
      </c>
      <c r="J1216" s="146"/>
      <c r="K1216" s="146"/>
      <c r="L1216" s="146"/>
      <c r="M1216" s="146"/>
      <c r="N1216" s="183"/>
      <c r="O1216" s="146"/>
      <c r="P1216" s="146"/>
      <c r="Q1216" s="146">
        <f t="shared" si="25"/>
        <v>0</v>
      </c>
      <c r="R1216" s="182" t="s">
        <v>4741</v>
      </c>
      <c r="S1216" s="226"/>
      <c r="T1216" s="676" t="s">
        <v>4687</v>
      </c>
      <c r="U1216" s="147"/>
      <c r="V1216" s="147"/>
      <c r="W1216" s="147"/>
      <c r="X1216" s="117"/>
    </row>
    <row r="1217" spans="1:35" ht="24" hidden="1" x14ac:dyDescent="0.2">
      <c r="A1217" s="167">
        <v>2</v>
      </c>
      <c r="B1217" s="647">
        <v>0</v>
      </c>
      <c r="C1217" s="647">
        <v>4</v>
      </c>
      <c r="D1217" s="647">
        <v>4</v>
      </c>
      <c r="E1217" s="163" t="s">
        <v>3862</v>
      </c>
      <c r="F1217" s="593" t="s">
        <v>4675</v>
      </c>
      <c r="G1217" s="143"/>
      <c r="H1217" s="162">
        <v>42311500</v>
      </c>
      <c r="I1217" s="145" t="s">
        <v>1699</v>
      </c>
      <c r="J1217" s="146"/>
      <c r="K1217" s="146"/>
      <c r="L1217" s="146"/>
      <c r="M1217" s="146"/>
      <c r="N1217" s="183"/>
      <c r="O1217" s="146"/>
      <c r="P1217" s="146"/>
      <c r="Q1217" s="146">
        <f t="shared" si="25"/>
        <v>0</v>
      </c>
      <c r="R1217" s="182" t="s">
        <v>4741</v>
      </c>
      <c r="S1217" s="226"/>
      <c r="T1217" s="676" t="s">
        <v>4687</v>
      </c>
      <c r="U1217" s="147"/>
      <c r="V1217" s="147"/>
      <c r="W1217" s="147"/>
      <c r="X1217" s="117"/>
    </row>
    <row r="1218" spans="1:35" ht="24" hidden="1" x14ac:dyDescent="0.2">
      <c r="A1218" s="167">
        <v>2</v>
      </c>
      <c r="B1218" s="647">
        <v>0</v>
      </c>
      <c r="C1218" s="647">
        <v>4</v>
      </c>
      <c r="D1218" s="647">
        <v>4</v>
      </c>
      <c r="E1218" s="163" t="s">
        <v>3862</v>
      </c>
      <c r="F1218" s="593" t="s">
        <v>4675</v>
      </c>
      <c r="G1218" s="143"/>
      <c r="H1218" s="162">
        <v>42311500</v>
      </c>
      <c r="I1218" s="145" t="s">
        <v>1700</v>
      </c>
      <c r="J1218" s="146"/>
      <c r="K1218" s="146"/>
      <c r="L1218" s="146"/>
      <c r="M1218" s="146"/>
      <c r="N1218" s="183"/>
      <c r="O1218" s="146"/>
      <c r="P1218" s="146"/>
      <c r="Q1218" s="146">
        <f t="shared" si="25"/>
        <v>0</v>
      </c>
      <c r="R1218" s="182" t="s">
        <v>4741</v>
      </c>
      <c r="S1218" s="226"/>
      <c r="T1218" s="676" t="s">
        <v>4687</v>
      </c>
      <c r="U1218" s="147"/>
      <c r="V1218" s="147"/>
      <c r="W1218" s="147"/>
      <c r="X1218" s="117"/>
    </row>
    <row r="1219" spans="1:35" ht="24" hidden="1" x14ac:dyDescent="0.2">
      <c r="A1219" s="167">
        <v>2</v>
      </c>
      <c r="B1219" s="647">
        <v>0</v>
      </c>
      <c r="C1219" s="647">
        <v>4</v>
      </c>
      <c r="D1219" s="647">
        <v>4</v>
      </c>
      <c r="E1219" s="163" t="s">
        <v>3862</v>
      </c>
      <c r="F1219" s="593" t="s">
        <v>4675</v>
      </c>
      <c r="G1219" s="143"/>
      <c r="H1219" s="162">
        <v>42291800</v>
      </c>
      <c r="I1219" s="145" t="s">
        <v>739</v>
      </c>
      <c r="J1219" s="146"/>
      <c r="K1219" s="146"/>
      <c r="L1219" s="146"/>
      <c r="M1219" s="146"/>
      <c r="N1219" s="183"/>
      <c r="O1219" s="146"/>
      <c r="P1219" s="146"/>
      <c r="Q1219" s="146">
        <f t="shared" si="25"/>
        <v>0</v>
      </c>
      <c r="R1219" s="182" t="s">
        <v>4741</v>
      </c>
      <c r="S1219" s="226"/>
      <c r="T1219" s="676" t="s">
        <v>4687</v>
      </c>
      <c r="U1219" s="147"/>
      <c r="V1219" s="147"/>
      <c r="W1219" s="147"/>
      <c r="X1219" s="117"/>
    </row>
    <row r="1220" spans="1:35" s="172" customFormat="1" ht="24" hidden="1" x14ac:dyDescent="0.2">
      <c r="A1220" s="167">
        <v>2</v>
      </c>
      <c r="B1220" s="647">
        <v>0</v>
      </c>
      <c r="C1220" s="647">
        <v>4</v>
      </c>
      <c r="D1220" s="647">
        <v>4</v>
      </c>
      <c r="E1220" s="163" t="s">
        <v>3862</v>
      </c>
      <c r="F1220" s="593" t="s">
        <v>4675</v>
      </c>
      <c r="G1220" s="143"/>
      <c r="H1220" s="166">
        <v>42280000</v>
      </c>
      <c r="I1220" s="180" t="s">
        <v>740</v>
      </c>
      <c r="J1220" s="169"/>
      <c r="K1220" s="169"/>
      <c r="L1220" s="169"/>
      <c r="M1220" s="146"/>
      <c r="N1220" s="184"/>
      <c r="O1220" s="169"/>
      <c r="P1220" s="146"/>
      <c r="Q1220" s="146">
        <f t="shared" si="25"/>
        <v>0</v>
      </c>
      <c r="R1220" s="182" t="s">
        <v>4741</v>
      </c>
      <c r="S1220" s="226"/>
      <c r="T1220" s="676" t="s">
        <v>4687</v>
      </c>
      <c r="U1220" s="170"/>
      <c r="V1220" s="170"/>
      <c r="W1220" s="170"/>
      <c r="X1220" s="117"/>
      <c r="Y1220" s="171"/>
      <c r="Z1220" s="171"/>
      <c r="AA1220" s="171"/>
      <c r="AB1220" s="171"/>
      <c r="AC1220" s="171"/>
      <c r="AD1220" s="171"/>
      <c r="AE1220" s="171"/>
      <c r="AF1220" s="171"/>
      <c r="AG1220" s="171"/>
      <c r="AH1220" s="171"/>
      <c r="AI1220" s="171"/>
    </row>
    <row r="1221" spans="1:35" ht="24" hidden="1" x14ac:dyDescent="0.2">
      <c r="A1221" s="167">
        <v>2</v>
      </c>
      <c r="B1221" s="647">
        <v>0</v>
      </c>
      <c r="C1221" s="647">
        <v>4</v>
      </c>
      <c r="D1221" s="647">
        <v>4</v>
      </c>
      <c r="E1221" s="163" t="s">
        <v>3862</v>
      </c>
      <c r="F1221" s="593" t="s">
        <v>4675</v>
      </c>
      <c r="G1221" s="143"/>
      <c r="H1221" s="162">
        <v>42290000</v>
      </c>
      <c r="I1221" s="145" t="s">
        <v>1701</v>
      </c>
      <c r="J1221" s="146"/>
      <c r="K1221" s="146"/>
      <c r="L1221" s="146"/>
      <c r="M1221" s="146"/>
      <c r="N1221" s="183"/>
      <c r="O1221" s="146"/>
      <c r="P1221" s="146"/>
      <c r="Q1221" s="146">
        <f t="shared" si="25"/>
        <v>0</v>
      </c>
      <c r="R1221" s="182" t="s">
        <v>4741</v>
      </c>
      <c r="S1221" s="226"/>
      <c r="T1221" s="676" t="s">
        <v>4687</v>
      </c>
      <c r="U1221" s="147"/>
      <c r="V1221" s="147"/>
      <c r="W1221" s="147"/>
      <c r="X1221" s="117"/>
    </row>
    <row r="1222" spans="1:35" s="172" customFormat="1" ht="24" hidden="1" x14ac:dyDescent="0.2">
      <c r="A1222" s="167">
        <v>2</v>
      </c>
      <c r="B1222" s="647">
        <v>0</v>
      </c>
      <c r="C1222" s="647">
        <v>4</v>
      </c>
      <c r="D1222" s="647">
        <v>4</v>
      </c>
      <c r="E1222" s="163" t="s">
        <v>3862</v>
      </c>
      <c r="F1222" s="593" t="s">
        <v>4675</v>
      </c>
      <c r="G1222" s="143"/>
      <c r="H1222" s="166">
        <v>11151500</v>
      </c>
      <c r="I1222" s="180" t="s">
        <v>2163</v>
      </c>
      <c r="J1222" s="169"/>
      <c r="K1222" s="169"/>
      <c r="L1222" s="169"/>
      <c r="M1222" s="146"/>
      <c r="N1222" s="184"/>
      <c r="O1222" s="169"/>
      <c r="P1222" s="146"/>
      <c r="Q1222" s="146">
        <f t="shared" si="25"/>
        <v>0</v>
      </c>
      <c r="R1222" s="182" t="s">
        <v>4741</v>
      </c>
      <c r="S1222" s="226"/>
      <c r="T1222" s="676" t="s">
        <v>4687</v>
      </c>
      <c r="U1222" s="170"/>
      <c r="V1222" s="170"/>
      <c r="W1222" s="170"/>
      <c r="X1222" s="117"/>
      <c r="Y1222" s="171"/>
      <c r="Z1222" s="171"/>
      <c r="AA1222" s="171"/>
      <c r="AB1222" s="171"/>
      <c r="AC1222" s="171"/>
      <c r="AD1222" s="171"/>
      <c r="AE1222" s="171"/>
      <c r="AF1222" s="171"/>
      <c r="AG1222" s="171"/>
      <c r="AH1222" s="171"/>
      <c r="AI1222" s="171"/>
    </row>
    <row r="1223" spans="1:35" s="172" customFormat="1" ht="24" hidden="1" x14ac:dyDescent="0.2">
      <c r="A1223" s="167">
        <v>2</v>
      </c>
      <c r="B1223" s="647">
        <v>0</v>
      </c>
      <c r="C1223" s="647">
        <v>4</v>
      </c>
      <c r="D1223" s="647">
        <v>4</v>
      </c>
      <c r="E1223" s="163" t="s">
        <v>3862</v>
      </c>
      <c r="F1223" s="593" t="s">
        <v>4675</v>
      </c>
      <c r="G1223" s="143"/>
      <c r="H1223" s="166">
        <v>11151500</v>
      </c>
      <c r="I1223" s="180" t="s">
        <v>2164</v>
      </c>
      <c r="J1223" s="169"/>
      <c r="K1223" s="169"/>
      <c r="L1223" s="169"/>
      <c r="M1223" s="146"/>
      <c r="N1223" s="184"/>
      <c r="O1223" s="169"/>
      <c r="P1223" s="146"/>
      <c r="Q1223" s="146">
        <f t="shared" si="25"/>
        <v>0</v>
      </c>
      <c r="R1223" s="182" t="s">
        <v>4741</v>
      </c>
      <c r="S1223" s="226"/>
      <c r="T1223" s="676" t="s">
        <v>4687</v>
      </c>
      <c r="U1223" s="170"/>
      <c r="V1223" s="170"/>
      <c r="W1223" s="170"/>
      <c r="X1223" s="117"/>
      <c r="Y1223" s="171"/>
      <c r="Z1223" s="171"/>
      <c r="AA1223" s="171"/>
      <c r="AB1223" s="171"/>
      <c r="AC1223" s="171"/>
      <c r="AD1223" s="171"/>
      <c r="AE1223" s="171"/>
      <c r="AF1223" s="171"/>
      <c r="AG1223" s="171"/>
      <c r="AH1223" s="171"/>
      <c r="AI1223" s="171"/>
    </row>
    <row r="1224" spans="1:35" s="172" customFormat="1" ht="24" hidden="1" x14ac:dyDescent="0.2">
      <c r="A1224" s="167">
        <v>2</v>
      </c>
      <c r="B1224" s="647">
        <v>0</v>
      </c>
      <c r="C1224" s="647">
        <v>4</v>
      </c>
      <c r="D1224" s="647">
        <v>4</v>
      </c>
      <c r="E1224" s="163" t="s">
        <v>3862</v>
      </c>
      <c r="F1224" s="593" t="s">
        <v>4675</v>
      </c>
      <c r="G1224" s="143"/>
      <c r="H1224" s="166">
        <v>11151500</v>
      </c>
      <c r="I1224" s="180" t="s">
        <v>2165</v>
      </c>
      <c r="J1224" s="169"/>
      <c r="K1224" s="169"/>
      <c r="L1224" s="169"/>
      <c r="M1224" s="146"/>
      <c r="N1224" s="184"/>
      <c r="O1224" s="169"/>
      <c r="P1224" s="146"/>
      <c r="Q1224" s="146">
        <f t="shared" si="25"/>
        <v>0</v>
      </c>
      <c r="R1224" s="182" t="s">
        <v>4741</v>
      </c>
      <c r="S1224" s="226"/>
      <c r="T1224" s="676" t="s">
        <v>4687</v>
      </c>
      <c r="U1224" s="170"/>
      <c r="V1224" s="170"/>
      <c r="W1224" s="170"/>
      <c r="X1224" s="117"/>
      <c r="Y1224" s="171"/>
      <c r="Z1224" s="171"/>
      <c r="AA1224" s="171"/>
      <c r="AB1224" s="171"/>
      <c r="AC1224" s="171"/>
      <c r="AD1224" s="171"/>
      <c r="AE1224" s="171"/>
      <c r="AF1224" s="171"/>
      <c r="AG1224" s="171"/>
      <c r="AH1224" s="171"/>
      <c r="AI1224" s="171"/>
    </row>
    <row r="1225" spans="1:35" s="172" customFormat="1" ht="24" hidden="1" x14ac:dyDescent="0.2">
      <c r="A1225" s="167">
        <v>2</v>
      </c>
      <c r="B1225" s="647">
        <v>0</v>
      </c>
      <c r="C1225" s="647">
        <v>4</v>
      </c>
      <c r="D1225" s="647">
        <v>4</v>
      </c>
      <c r="E1225" s="163" t="s">
        <v>3862</v>
      </c>
      <c r="F1225" s="593" t="s">
        <v>4675</v>
      </c>
      <c r="G1225" s="143"/>
      <c r="H1225" s="166">
        <v>11151500</v>
      </c>
      <c r="I1225" s="180" t="s">
        <v>2166</v>
      </c>
      <c r="J1225" s="169"/>
      <c r="K1225" s="169"/>
      <c r="L1225" s="169"/>
      <c r="M1225" s="146"/>
      <c r="N1225" s="184"/>
      <c r="O1225" s="169"/>
      <c r="P1225" s="146"/>
      <c r="Q1225" s="146">
        <f t="shared" si="25"/>
        <v>0</v>
      </c>
      <c r="R1225" s="182" t="s">
        <v>4741</v>
      </c>
      <c r="S1225" s="226"/>
      <c r="T1225" s="676" t="s">
        <v>4687</v>
      </c>
      <c r="U1225" s="170"/>
      <c r="V1225" s="170"/>
      <c r="W1225" s="170"/>
      <c r="X1225" s="117"/>
      <c r="Y1225" s="171"/>
      <c r="Z1225" s="171"/>
      <c r="AA1225" s="171"/>
      <c r="AB1225" s="171"/>
      <c r="AC1225" s="171"/>
      <c r="AD1225" s="171"/>
      <c r="AE1225" s="171"/>
      <c r="AF1225" s="171"/>
      <c r="AG1225" s="171"/>
      <c r="AH1225" s="171"/>
      <c r="AI1225" s="171"/>
    </row>
    <row r="1226" spans="1:35" s="172" customFormat="1" ht="24" hidden="1" x14ac:dyDescent="0.2">
      <c r="A1226" s="167">
        <v>2</v>
      </c>
      <c r="B1226" s="647">
        <v>0</v>
      </c>
      <c r="C1226" s="647">
        <v>4</v>
      </c>
      <c r="D1226" s="647">
        <v>4</v>
      </c>
      <c r="E1226" s="163" t="s">
        <v>3862</v>
      </c>
      <c r="F1226" s="593" t="s">
        <v>4675</v>
      </c>
      <c r="G1226" s="143"/>
      <c r="H1226" s="166">
        <v>11151500</v>
      </c>
      <c r="I1226" s="180" t="s">
        <v>4419</v>
      </c>
      <c r="J1226" s="169"/>
      <c r="K1226" s="169"/>
      <c r="L1226" s="169"/>
      <c r="M1226" s="146"/>
      <c r="N1226" s="184"/>
      <c r="O1226" s="169"/>
      <c r="P1226" s="146"/>
      <c r="Q1226" s="146">
        <f t="shared" si="25"/>
        <v>0</v>
      </c>
      <c r="R1226" s="182" t="s">
        <v>4741</v>
      </c>
      <c r="S1226" s="226"/>
      <c r="T1226" s="676" t="s">
        <v>4687</v>
      </c>
      <c r="U1226" s="170"/>
      <c r="V1226" s="170"/>
      <c r="W1226" s="170"/>
      <c r="X1226" s="117"/>
      <c r="Y1226" s="171"/>
      <c r="Z1226" s="171"/>
      <c r="AA1226" s="171"/>
      <c r="AB1226" s="171"/>
      <c r="AC1226" s="171"/>
      <c r="AD1226" s="171"/>
      <c r="AE1226" s="171"/>
      <c r="AF1226" s="171"/>
      <c r="AG1226" s="171"/>
      <c r="AH1226" s="171"/>
      <c r="AI1226" s="171"/>
    </row>
    <row r="1227" spans="1:35" ht="24" hidden="1" x14ac:dyDescent="0.2">
      <c r="A1227" s="167">
        <v>2</v>
      </c>
      <c r="B1227" s="647">
        <v>0</v>
      </c>
      <c r="C1227" s="647">
        <v>4</v>
      </c>
      <c r="D1227" s="647">
        <v>4</v>
      </c>
      <c r="E1227" s="163" t="s">
        <v>3862</v>
      </c>
      <c r="F1227" s="593" t="s">
        <v>4675</v>
      </c>
      <c r="G1227" s="143"/>
      <c r="H1227" s="162">
        <v>42151600</v>
      </c>
      <c r="I1227" s="145" t="s">
        <v>741</v>
      </c>
      <c r="J1227" s="146"/>
      <c r="K1227" s="146"/>
      <c r="L1227" s="146"/>
      <c r="M1227" s="146"/>
      <c r="N1227" s="183" t="s">
        <v>4737</v>
      </c>
      <c r="O1227" s="146"/>
      <c r="P1227" s="146"/>
      <c r="Q1227" s="146">
        <f t="shared" si="25"/>
        <v>0</v>
      </c>
      <c r="R1227" s="182" t="s">
        <v>4741</v>
      </c>
      <c r="S1227" s="226"/>
      <c r="T1227" s="676" t="s">
        <v>4687</v>
      </c>
      <c r="U1227" s="147"/>
      <c r="V1227" s="147"/>
      <c r="W1227" s="147"/>
      <c r="X1227" s="117"/>
    </row>
    <row r="1228" spans="1:35" ht="24" hidden="1" x14ac:dyDescent="0.2">
      <c r="A1228" s="167">
        <v>2</v>
      </c>
      <c r="B1228" s="647">
        <v>0</v>
      </c>
      <c r="C1228" s="647">
        <v>4</v>
      </c>
      <c r="D1228" s="647">
        <v>4</v>
      </c>
      <c r="E1228" s="163" t="s">
        <v>3862</v>
      </c>
      <c r="F1228" s="593" t="s">
        <v>4675</v>
      </c>
      <c r="G1228" s="143"/>
      <c r="H1228" s="162">
        <v>26160000</v>
      </c>
      <c r="I1228" s="145" t="s">
        <v>1702</v>
      </c>
      <c r="J1228" s="146"/>
      <c r="K1228" s="146"/>
      <c r="L1228" s="146"/>
      <c r="M1228" s="146"/>
      <c r="N1228" s="183"/>
      <c r="O1228" s="146"/>
      <c r="P1228" s="146"/>
      <c r="Q1228" s="146">
        <f t="shared" si="25"/>
        <v>0</v>
      </c>
      <c r="R1228" s="182" t="s">
        <v>4741</v>
      </c>
      <c r="S1228" s="226"/>
      <c r="T1228" s="676" t="s">
        <v>4687</v>
      </c>
      <c r="U1228" s="147"/>
      <c r="V1228" s="147"/>
      <c r="W1228" s="147"/>
      <c r="X1228" s="117"/>
    </row>
    <row r="1229" spans="1:35" ht="24" hidden="1" x14ac:dyDescent="0.2">
      <c r="A1229" s="167">
        <v>2</v>
      </c>
      <c r="B1229" s="647">
        <v>0</v>
      </c>
      <c r="C1229" s="647">
        <v>4</v>
      </c>
      <c r="D1229" s="647">
        <v>4</v>
      </c>
      <c r="E1229" s="163" t="s">
        <v>3862</v>
      </c>
      <c r="F1229" s="593" t="s">
        <v>4675</v>
      </c>
      <c r="G1229" s="143"/>
      <c r="H1229" s="162">
        <v>41104424</v>
      </c>
      <c r="I1229" s="145" t="s">
        <v>1703</v>
      </c>
      <c r="J1229" s="146"/>
      <c r="K1229" s="146"/>
      <c r="L1229" s="146"/>
      <c r="M1229" s="146"/>
      <c r="N1229" s="183"/>
      <c r="O1229" s="146"/>
      <c r="P1229" s="146"/>
      <c r="Q1229" s="146">
        <f t="shared" si="25"/>
        <v>0</v>
      </c>
      <c r="R1229" s="182" t="s">
        <v>4741</v>
      </c>
      <c r="S1229" s="226"/>
      <c r="T1229" s="676" t="s">
        <v>4687</v>
      </c>
      <c r="U1229" s="147"/>
      <c r="V1229" s="147"/>
      <c r="W1229" s="147"/>
      <c r="X1229" s="117"/>
    </row>
    <row r="1230" spans="1:35" ht="24" hidden="1" x14ac:dyDescent="0.2">
      <c r="A1230" s="167">
        <v>2</v>
      </c>
      <c r="B1230" s="647">
        <v>0</v>
      </c>
      <c r="C1230" s="647">
        <v>4</v>
      </c>
      <c r="D1230" s="647">
        <v>4</v>
      </c>
      <c r="E1230" s="163" t="s">
        <v>3862</v>
      </c>
      <c r="F1230" s="593" t="s">
        <v>4675</v>
      </c>
      <c r="G1230" s="143"/>
      <c r="H1230" s="162">
        <v>41104424</v>
      </c>
      <c r="I1230" s="145" t="s">
        <v>1704</v>
      </c>
      <c r="J1230" s="146"/>
      <c r="K1230" s="146"/>
      <c r="L1230" s="146"/>
      <c r="M1230" s="146"/>
      <c r="N1230" s="183"/>
      <c r="O1230" s="146"/>
      <c r="P1230" s="146"/>
      <c r="Q1230" s="146">
        <f t="shared" si="25"/>
        <v>0</v>
      </c>
      <c r="R1230" s="182" t="s">
        <v>4741</v>
      </c>
      <c r="S1230" s="226"/>
      <c r="T1230" s="676" t="s">
        <v>4687</v>
      </c>
      <c r="U1230" s="147"/>
      <c r="V1230" s="147"/>
      <c r="W1230" s="147"/>
      <c r="X1230" s="117"/>
    </row>
    <row r="1231" spans="1:35" ht="24" hidden="1" x14ac:dyDescent="0.2">
      <c r="A1231" s="167">
        <v>2</v>
      </c>
      <c r="B1231" s="647">
        <v>0</v>
      </c>
      <c r="C1231" s="647">
        <v>4</v>
      </c>
      <c r="D1231" s="647">
        <v>4</v>
      </c>
      <c r="E1231" s="163" t="s">
        <v>3862</v>
      </c>
      <c r="F1231" s="593" t="s">
        <v>4675</v>
      </c>
      <c r="G1231" s="143"/>
      <c r="H1231" s="162">
        <v>42290000</v>
      </c>
      <c r="I1231" s="145" t="s">
        <v>1705</v>
      </c>
      <c r="J1231" s="146"/>
      <c r="K1231" s="146"/>
      <c r="L1231" s="146"/>
      <c r="M1231" s="146"/>
      <c r="N1231" s="183"/>
      <c r="O1231" s="146"/>
      <c r="P1231" s="146"/>
      <c r="Q1231" s="146">
        <f t="shared" si="25"/>
        <v>0</v>
      </c>
      <c r="R1231" s="182" t="s">
        <v>4741</v>
      </c>
      <c r="S1231" s="226"/>
      <c r="T1231" s="676" t="s">
        <v>4687</v>
      </c>
      <c r="U1231" s="147"/>
      <c r="V1231" s="147"/>
      <c r="W1231" s="147"/>
      <c r="X1231" s="117"/>
    </row>
    <row r="1232" spans="1:35" ht="24" hidden="1" x14ac:dyDescent="0.2">
      <c r="A1232" s="167">
        <v>2</v>
      </c>
      <c r="B1232" s="647">
        <v>0</v>
      </c>
      <c r="C1232" s="647">
        <v>4</v>
      </c>
      <c r="D1232" s="647">
        <v>4</v>
      </c>
      <c r="E1232" s="163" t="s">
        <v>3862</v>
      </c>
      <c r="F1232" s="593" t="s">
        <v>4675</v>
      </c>
      <c r="G1232" s="143"/>
      <c r="H1232" s="162">
        <v>42290000</v>
      </c>
      <c r="I1232" s="145" t="s">
        <v>1706</v>
      </c>
      <c r="J1232" s="146"/>
      <c r="K1232" s="146"/>
      <c r="L1232" s="146"/>
      <c r="M1232" s="146"/>
      <c r="N1232" s="183"/>
      <c r="O1232" s="146"/>
      <c r="P1232" s="146"/>
      <c r="Q1232" s="146">
        <f t="shared" si="25"/>
        <v>0</v>
      </c>
      <c r="R1232" s="182" t="s">
        <v>4741</v>
      </c>
      <c r="S1232" s="226"/>
      <c r="T1232" s="676" t="s">
        <v>4687</v>
      </c>
      <c r="U1232" s="147"/>
      <c r="V1232" s="147"/>
      <c r="W1232" s="147"/>
      <c r="X1232" s="117"/>
    </row>
    <row r="1233" spans="1:24" ht="24" hidden="1" x14ac:dyDescent="0.2">
      <c r="A1233" s="167">
        <v>2</v>
      </c>
      <c r="B1233" s="647">
        <v>0</v>
      </c>
      <c r="C1233" s="647">
        <v>4</v>
      </c>
      <c r="D1233" s="647">
        <v>4</v>
      </c>
      <c r="E1233" s="163" t="s">
        <v>3862</v>
      </c>
      <c r="F1233" s="593" t="s">
        <v>4675</v>
      </c>
      <c r="G1233" s="143"/>
      <c r="H1233" s="162">
        <v>42290000</v>
      </c>
      <c r="I1233" s="145" t="s">
        <v>1707</v>
      </c>
      <c r="J1233" s="146"/>
      <c r="K1233" s="146"/>
      <c r="L1233" s="146"/>
      <c r="M1233" s="146"/>
      <c r="N1233" s="183"/>
      <c r="O1233" s="146"/>
      <c r="P1233" s="146"/>
      <c r="Q1233" s="146">
        <f t="shared" si="25"/>
        <v>0</v>
      </c>
      <c r="R1233" s="182" t="s">
        <v>4741</v>
      </c>
      <c r="S1233" s="226"/>
      <c r="T1233" s="676" t="s">
        <v>4687</v>
      </c>
      <c r="U1233" s="147"/>
      <c r="V1233" s="147"/>
      <c r="W1233" s="147"/>
      <c r="X1233" s="117"/>
    </row>
    <row r="1234" spans="1:24" ht="24" hidden="1" x14ac:dyDescent="0.2">
      <c r="A1234" s="167">
        <v>2</v>
      </c>
      <c r="B1234" s="647">
        <v>0</v>
      </c>
      <c r="C1234" s="647">
        <v>4</v>
      </c>
      <c r="D1234" s="647">
        <v>4</v>
      </c>
      <c r="E1234" s="163" t="s">
        <v>3862</v>
      </c>
      <c r="F1234" s="593" t="s">
        <v>4675</v>
      </c>
      <c r="G1234" s="143"/>
      <c r="H1234" s="162">
        <v>42290000</v>
      </c>
      <c r="I1234" s="145" t="s">
        <v>2159</v>
      </c>
      <c r="J1234" s="146"/>
      <c r="K1234" s="146"/>
      <c r="L1234" s="146"/>
      <c r="M1234" s="146"/>
      <c r="N1234" s="183"/>
      <c r="O1234" s="146"/>
      <c r="P1234" s="146"/>
      <c r="Q1234" s="146">
        <f t="shared" si="25"/>
        <v>0</v>
      </c>
      <c r="R1234" s="182" t="s">
        <v>4741</v>
      </c>
      <c r="S1234" s="226"/>
      <c r="T1234" s="676" t="s">
        <v>4687</v>
      </c>
      <c r="U1234" s="147"/>
      <c r="V1234" s="147"/>
      <c r="W1234" s="147"/>
      <c r="X1234" s="117"/>
    </row>
    <row r="1235" spans="1:24" ht="24" hidden="1" x14ac:dyDescent="0.2">
      <c r="A1235" s="167">
        <v>2</v>
      </c>
      <c r="B1235" s="647">
        <v>0</v>
      </c>
      <c r="C1235" s="647">
        <v>4</v>
      </c>
      <c r="D1235" s="647">
        <v>4</v>
      </c>
      <c r="E1235" s="163" t="s">
        <v>3862</v>
      </c>
      <c r="F1235" s="593" t="s">
        <v>4675</v>
      </c>
      <c r="G1235" s="143"/>
      <c r="H1235" s="162">
        <v>42290000</v>
      </c>
      <c r="I1235" s="145" t="s">
        <v>1708</v>
      </c>
      <c r="J1235" s="146"/>
      <c r="K1235" s="146"/>
      <c r="L1235" s="146"/>
      <c r="M1235" s="146"/>
      <c r="N1235" s="183"/>
      <c r="O1235" s="146"/>
      <c r="P1235" s="146"/>
      <c r="Q1235" s="146">
        <f t="shared" si="25"/>
        <v>0</v>
      </c>
      <c r="R1235" s="182" t="s">
        <v>4741</v>
      </c>
      <c r="S1235" s="226"/>
      <c r="T1235" s="676" t="s">
        <v>4687</v>
      </c>
      <c r="U1235" s="147"/>
      <c r="V1235" s="147"/>
      <c r="W1235" s="147"/>
      <c r="X1235" s="117"/>
    </row>
    <row r="1236" spans="1:24" ht="24" hidden="1" x14ac:dyDescent="0.2">
      <c r="A1236" s="167">
        <v>2</v>
      </c>
      <c r="B1236" s="647">
        <v>0</v>
      </c>
      <c r="C1236" s="647">
        <v>4</v>
      </c>
      <c r="D1236" s="647">
        <v>4</v>
      </c>
      <c r="E1236" s="163" t="s">
        <v>3862</v>
      </c>
      <c r="F1236" s="593" t="s">
        <v>4675</v>
      </c>
      <c r="G1236" s="143"/>
      <c r="H1236" s="162">
        <v>42290000</v>
      </c>
      <c r="I1236" s="145" t="s">
        <v>1709</v>
      </c>
      <c r="J1236" s="146"/>
      <c r="K1236" s="146"/>
      <c r="L1236" s="146"/>
      <c r="M1236" s="146"/>
      <c r="N1236" s="183"/>
      <c r="O1236" s="146"/>
      <c r="P1236" s="146"/>
      <c r="Q1236" s="146">
        <f t="shared" si="25"/>
        <v>0</v>
      </c>
      <c r="R1236" s="182" t="s">
        <v>4741</v>
      </c>
      <c r="S1236" s="226"/>
      <c r="T1236" s="676" t="s">
        <v>4687</v>
      </c>
      <c r="U1236" s="147"/>
      <c r="V1236" s="147"/>
      <c r="W1236" s="147"/>
      <c r="X1236" s="117"/>
    </row>
    <row r="1237" spans="1:24" ht="24" hidden="1" x14ac:dyDescent="0.2">
      <c r="A1237" s="167">
        <v>2</v>
      </c>
      <c r="B1237" s="647">
        <v>0</v>
      </c>
      <c r="C1237" s="647">
        <v>4</v>
      </c>
      <c r="D1237" s="647">
        <v>4</v>
      </c>
      <c r="E1237" s="163" t="s">
        <v>3862</v>
      </c>
      <c r="F1237" s="593" t="s">
        <v>4675</v>
      </c>
      <c r="G1237" s="143"/>
      <c r="H1237" s="162">
        <v>42290000</v>
      </c>
      <c r="I1237" s="145" t="s">
        <v>1710</v>
      </c>
      <c r="J1237" s="146"/>
      <c r="K1237" s="146"/>
      <c r="L1237" s="146"/>
      <c r="M1237" s="146"/>
      <c r="N1237" s="183"/>
      <c r="O1237" s="146"/>
      <c r="P1237" s="146"/>
      <c r="Q1237" s="146">
        <f t="shared" si="25"/>
        <v>0</v>
      </c>
      <c r="R1237" s="182" t="s">
        <v>4741</v>
      </c>
      <c r="S1237" s="226"/>
      <c r="T1237" s="676" t="s">
        <v>4687</v>
      </c>
      <c r="U1237" s="147"/>
      <c r="V1237" s="147"/>
      <c r="W1237" s="147"/>
      <c r="X1237" s="117"/>
    </row>
    <row r="1238" spans="1:24" ht="24" hidden="1" x14ac:dyDescent="0.2">
      <c r="A1238" s="167">
        <v>2</v>
      </c>
      <c r="B1238" s="647">
        <v>0</v>
      </c>
      <c r="C1238" s="647">
        <v>4</v>
      </c>
      <c r="D1238" s="647">
        <v>4</v>
      </c>
      <c r="E1238" s="163" t="s">
        <v>3862</v>
      </c>
      <c r="F1238" s="593" t="s">
        <v>4675</v>
      </c>
      <c r="G1238" s="143"/>
      <c r="H1238" s="162">
        <v>42203500</v>
      </c>
      <c r="I1238" s="145" t="s">
        <v>1711</v>
      </c>
      <c r="J1238" s="146"/>
      <c r="K1238" s="146"/>
      <c r="L1238" s="146"/>
      <c r="M1238" s="146"/>
      <c r="N1238" s="183"/>
      <c r="O1238" s="146"/>
      <c r="P1238" s="146"/>
      <c r="Q1238" s="146">
        <f t="shared" si="25"/>
        <v>0</v>
      </c>
      <c r="R1238" s="182" t="s">
        <v>4741</v>
      </c>
      <c r="S1238" s="226"/>
      <c r="T1238" s="676" t="s">
        <v>4687</v>
      </c>
      <c r="U1238" s="147"/>
      <c r="V1238" s="147"/>
      <c r="W1238" s="147"/>
      <c r="X1238" s="117"/>
    </row>
    <row r="1239" spans="1:24" ht="24" hidden="1" x14ac:dyDescent="0.2">
      <c r="A1239" s="167">
        <v>2</v>
      </c>
      <c r="B1239" s="647">
        <v>0</v>
      </c>
      <c r="C1239" s="647">
        <v>4</v>
      </c>
      <c r="D1239" s="647">
        <v>4</v>
      </c>
      <c r="E1239" s="163" t="s">
        <v>3862</v>
      </c>
      <c r="F1239" s="593" t="s">
        <v>4675</v>
      </c>
      <c r="G1239" s="143"/>
      <c r="H1239" s="162">
        <v>42295400</v>
      </c>
      <c r="I1239" s="145" t="s">
        <v>1712</v>
      </c>
      <c r="J1239" s="146"/>
      <c r="K1239" s="146"/>
      <c r="L1239" s="146"/>
      <c r="M1239" s="146"/>
      <c r="N1239" s="183"/>
      <c r="O1239" s="146"/>
      <c r="P1239" s="146"/>
      <c r="Q1239" s="146">
        <f t="shared" si="25"/>
        <v>0</v>
      </c>
      <c r="R1239" s="182" t="s">
        <v>4741</v>
      </c>
      <c r="S1239" s="226"/>
      <c r="T1239" s="676" t="s">
        <v>4687</v>
      </c>
      <c r="U1239" s="147"/>
      <c r="V1239" s="147"/>
      <c r="W1239" s="147"/>
      <c r="X1239" s="117"/>
    </row>
    <row r="1240" spans="1:24" ht="24" hidden="1" x14ac:dyDescent="0.2">
      <c r="A1240" s="167">
        <v>2</v>
      </c>
      <c r="B1240" s="647">
        <v>0</v>
      </c>
      <c r="C1240" s="647">
        <v>4</v>
      </c>
      <c r="D1240" s="647">
        <v>4</v>
      </c>
      <c r="E1240" s="163" t="s">
        <v>3862</v>
      </c>
      <c r="F1240" s="593" t="s">
        <v>4675</v>
      </c>
      <c r="G1240" s="143"/>
      <c r="H1240" s="162">
        <v>42295400</v>
      </c>
      <c r="I1240" s="145" t="s">
        <v>1713</v>
      </c>
      <c r="J1240" s="146"/>
      <c r="K1240" s="146"/>
      <c r="L1240" s="146"/>
      <c r="M1240" s="146"/>
      <c r="N1240" s="183"/>
      <c r="O1240" s="146"/>
      <c r="P1240" s="146"/>
      <c r="Q1240" s="146">
        <f t="shared" ref="Q1240:Q1303" si="26">+P1240</f>
        <v>0</v>
      </c>
      <c r="R1240" s="182" t="s">
        <v>4741</v>
      </c>
      <c r="S1240" s="226"/>
      <c r="T1240" s="676" t="s">
        <v>4687</v>
      </c>
      <c r="U1240" s="147"/>
      <c r="V1240" s="147"/>
      <c r="W1240" s="147"/>
      <c r="X1240" s="117"/>
    </row>
    <row r="1241" spans="1:24" ht="24" hidden="1" x14ac:dyDescent="0.2">
      <c r="A1241" s="167">
        <v>2</v>
      </c>
      <c r="B1241" s="647">
        <v>0</v>
      </c>
      <c r="C1241" s="647">
        <v>4</v>
      </c>
      <c r="D1241" s="647">
        <v>4</v>
      </c>
      <c r="E1241" s="163" t="s">
        <v>3862</v>
      </c>
      <c r="F1241" s="593" t="s">
        <v>4675</v>
      </c>
      <c r="G1241" s="143"/>
      <c r="H1241" s="162">
        <v>42295400</v>
      </c>
      <c r="I1241" s="145" t="s">
        <v>742</v>
      </c>
      <c r="J1241" s="146"/>
      <c r="K1241" s="146"/>
      <c r="L1241" s="146"/>
      <c r="M1241" s="146"/>
      <c r="N1241" s="183"/>
      <c r="O1241" s="146"/>
      <c r="P1241" s="146"/>
      <c r="Q1241" s="146">
        <f t="shared" si="26"/>
        <v>0</v>
      </c>
      <c r="R1241" s="182" t="s">
        <v>4741</v>
      </c>
      <c r="S1241" s="226"/>
      <c r="T1241" s="676" t="s">
        <v>4687</v>
      </c>
      <c r="U1241" s="147"/>
      <c r="V1241" s="147"/>
      <c r="W1241" s="147"/>
      <c r="X1241" s="117"/>
    </row>
    <row r="1242" spans="1:24" ht="24" hidden="1" x14ac:dyDescent="0.2">
      <c r="A1242" s="167">
        <v>2</v>
      </c>
      <c r="B1242" s="647">
        <v>0</v>
      </c>
      <c r="C1242" s="647">
        <v>4</v>
      </c>
      <c r="D1242" s="647">
        <v>4</v>
      </c>
      <c r="E1242" s="163" t="s">
        <v>3862</v>
      </c>
      <c r="F1242" s="593" t="s">
        <v>4675</v>
      </c>
      <c r="G1242" s="143"/>
      <c r="H1242" s="162">
        <v>42295400</v>
      </c>
      <c r="I1242" s="145" t="s">
        <v>1714</v>
      </c>
      <c r="J1242" s="146"/>
      <c r="K1242" s="146"/>
      <c r="L1242" s="146"/>
      <c r="M1242" s="146"/>
      <c r="N1242" s="183"/>
      <c r="O1242" s="146"/>
      <c r="P1242" s="146"/>
      <c r="Q1242" s="146">
        <f t="shared" si="26"/>
        <v>0</v>
      </c>
      <c r="R1242" s="182" t="s">
        <v>4741</v>
      </c>
      <c r="S1242" s="226"/>
      <c r="T1242" s="676" t="s">
        <v>4687</v>
      </c>
      <c r="U1242" s="147"/>
      <c r="V1242" s="147"/>
      <c r="W1242" s="147"/>
      <c r="X1242" s="117"/>
    </row>
    <row r="1243" spans="1:24" ht="24" hidden="1" x14ac:dyDescent="0.2">
      <c r="A1243" s="167">
        <v>2</v>
      </c>
      <c r="B1243" s="647">
        <v>0</v>
      </c>
      <c r="C1243" s="647">
        <v>4</v>
      </c>
      <c r="D1243" s="647">
        <v>4</v>
      </c>
      <c r="E1243" s="163" t="s">
        <v>3862</v>
      </c>
      <c r="F1243" s="593" t="s">
        <v>4675</v>
      </c>
      <c r="G1243" s="143"/>
      <c r="H1243" s="162">
        <v>42295400</v>
      </c>
      <c r="I1243" s="145" t="s">
        <v>1715</v>
      </c>
      <c r="J1243" s="146"/>
      <c r="K1243" s="146"/>
      <c r="L1243" s="146"/>
      <c r="M1243" s="146"/>
      <c r="N1243" s="183"/>
      <c r="O1243" s="146"/>
      <c r="P1243" s="146"/>
      <c r="Q1243" s="146">
        <f t="shared" si="26"/>
        <v>0</v>
      </c>
      <c r="R1243" s="182" t="s">
        <v>4741</v>
      </c>
      <c r="S1243" s="226"/>
      <c r="T1243" s="676" t="s">
        <v>4687</v>
      </c>
      <c r="U1243" s="147"/>
      <c r="V1243" s="147"/>
      <c r="W1243" s="147"/>
      <c r="X1243" s="117"/>
    </row>
    <row r="1244" spans="1:24" ht="24" hidden="1" x14ac:dyDescent="0.2">
      <c r="A1244" s="167">
        <v>2</v>
      </c>
      <c r="B1244" s="647">
        <v>0</v>
      </c>
      <c r="C1244" s="647">
        <v>4</v>
      </c>
      <c r="D1244" s="647">
        <v>4</v>
      </c>
      <c r="E1244" s="163" t="s">
        <v>3862</v>
      </c>
      <c r="F1244" s="593" t="s">
        <v>4675</v>
      </c>
      <c r="G1244" s="143"/>
      <c r="H1244" s="162">
        <v>42295400</v>
      </c>
      <c r="I1244" s="145" t="s">
        <v>1716</v>
      </c>
      <c r="J1244" s="146"/>
      <c r="K1244" s="146"/>
      <c r="L1244" s="146"/>
      <c r="M1244" s="146"/>
      <c r="N1244" s="183"/>
      <c r="O1244" s="146"/>
      <c r="P1244" s="146"/>
      <c r="Q1244" s="146">
        <f t="shared" si="26"/>
        <v>0</v>
      </c>
      <c r="R1244" s="182" t="s">
        <v>4741</v>
      </c>
      <c r="S1244" s="226"/>
      <c r="T1244" s="676" t="s">
        <v>4687</v>
      </c>
      <c r="U1244" s="147"/>
      <c r="V1244" s="147"/>
      <c r="W1244" s="147"/>
      <c r="X1244" s="117"/>
    </row>
    <row r="1245" spans="1:24" ht="24" hidden="1" x14ac:dyDescent="0.2">
      <c r="A1245" s="167">
        <v>2</v>
      </c>
      <c r="B1245" s="647">
        <v>0</v>
      </c>
      <c r="C1245" s="647">
        <v>4</v>
      </c>
      <c r="D1245" s="647">
        <v>4</v>
      </c>
      <c r="E1245" s="163" t="s">
        <v>3862</v>
      </c>
      <c r="F1245" s="593" t="s">
        <v>4675</v>
      </c>
      <c r="G1245" s="143"/>
      <c r="H1245" s="162">
        <v>42295400</v>
      </c>
      <c r="I1245" s="145" t="s">
        <v>1491</v>
      </c>
      <c r="J1245" s="146"/>
      <c r="K1245" s="146"/>
      <c r="L1245" s="146"/>
      <c r="M1245" s="146"/>
      <c r="N1245" s="183"/>
      <c r="O1245" s="146"/>
      <c r="P1245" s="146"/>
      <c r="Q1245" s="146">
        <f t="shared" si="26"/>
        <v>0</v>
      </c>
      <c r="R1245" s="182" t="s">
        <v>4741</v>
      </c>
      <c r="S1245" s="226"/>
      <c r="T1245" s="676" t="s">
        <v>4687</v>
      </c>
      <c r="U1245" s="147"/>
      <c r="V1245" s="147"/>
      <c r="W1245" s="147"/>
      <c r="X1245" s="117"/>
    </row>
    <row r="1246" spans="1:24" ht="24" hidden="1" x14ac:dyDescent="0.2">
      <c r="A1246" s="167">
        <v>2</v>
      </c>
      <c r="B1246" s="647">
        <v>0</v>
      </c>
      <c r="C1246" s="647">
        <v>4</v>
      </c>
      <c r="D1246" s="647">
        <v>4</v>
      </c>
      <c r="E1246" s="163" t="s">
        <v>3862</v>
      </c>
      <c r="F1246" s="593" t="s">
        <v>4675</v>
      </c>
      <c r="G1246" s="143"/>
      <c r="H1246" s="162">
        <v>42295400</v>
      </c>
      <c r="I1246" s="145" t="s">
        <v>1492</v>
      </c>
      <c r="J1246" s="146"/>
      <c r="K1246" s="146"/>
      <c r="L1246" s="146"/>
      <c r="M1246" s="146"/>
      <c r="N1246" s="183"/>
      <c r="O1246" s="146"/>
      <c r="P1246" s="146"/>
      <c r="Q1246" s="146">
        <f t="shared" si="26"/>
        <v>0</v>
      </c>
      <c r="R1246" s="182" t="s">
        <v>4741</v>
      </c>
      <c r="S1246" s="226"/>
      <c r="T1246" s="676" t="s">
        <v>4687</v>
      </c>
      <c r="U1246" s="147"/>
      <c r="V1246" s="147"/>
      <c r="W1246" s="147"/>
      <c r="X1246" s="117"/>
    </row>
    <row r="1247" spans="1:24" ht="24" hidden="1" x14ac:dyDescent="0.2">
      <c r="A1247" s="167">
        <v>2</v>
      </c>
      <c r="B1247" s="647">
        <v>0</v>
      </c>
      <c r="C1247" s="647">
        <v>4</v>
      </c>
      <c r="D1247" s="647">
        <v>4</v>
      </c>
      <c r="E1247" s="163" t="s">
        <v>3862</v>
      </c>
      <c r="F1247" s="593" t="s">
        <v>4675</v>
      </c>
      <c r="G1247" s="143"/>
      <c r="H1247" s="162">
        <v>42295400</v>
      </c>
      <c r="I1247" s="145" t="s">
        <v>1493</v>
      </c>
      <c r="J1247" s="146"/>
      <c r="K1247" s="146"/>
      <c r="L1247" s="146"/>
      <c r="M1247" s="146"/>
      <c r="N1247" s="183"/>
      <c r="O1247" s="146"/>
      <c r="P1247" s="146"/>
      <c r="Q1247" s="146">
        <f t="shared" si="26"/>
        <v>0</v>
      </c>
      <c r="R1247" s="182" t="s">
        <v>4741</v>
      </c>
      <c r="S1247" s="226"/>
      <c r="T1247" s="676" t="s">
        <v>4687</v>
      </c>
      <c r="U1247" s="147"/>
      <c r="V1247" s="147"/>
      <c r="W1247" s="147"/>
      <c r="X1247" s="117"/>
    </row>
    <row r="1248" spans="1:24" ht="24" hidden="1" x14ac:dyDescent="0.2">
      <c r="A1248" s="167">
        <v>2</v>
      </c>
      <c r="B1248" s="647">
        <v>0</v>
      </c>
      <c r="C1248" s="647">
        <v>4</v>
      </c>
      <c r="D1248" s="647">
        <v>4</v>
      </c>
      <c r="E1248" s="163" t="s">
        <v>3862</v>
      </c>
      <c r="F1248" s="593" t="s">
        <v>4675</v>
      </c>
      <c r="G1248" s="143"/>
      <c r="H1248" s="162">
        <v>42295400</v>
      </c>
      <c r="I1248" s="145" t="s">
        <v>1494</v>
      </c>
      <c r="J1248" s="146"/>
      <c r="K1248" s="146"/>
      <c r="L1248" s="146"/>
      <c r="M1248" s="146"/>
      <c r="N1248" s="183"/>
      <c r="O1248" s="146"/>
      <c r="P1248" s="146"/>
      <c r="Q1248" s="146">
        <f t="shared" si="26"/>
        <v>0</v>
      </c>
      <c r="R1248" s="182" t="s">
        <v>4741</v>
      </c>
      <c r="S1248" s="226"/>
      <c r="T1248" s="676" t="s">
        <v>4687</v>
      </c>
      <c r="U1248" s="147"/>
      <c r="V1248" s="147"/>
      <c r="W1248" s="147"/>
      <c r="X1248" s="117"/>
    </row>
    <row r="1249" spans="1:35" ht="24" hidden="1" x14ac:dyDescent="0.2">
      <c r="A1249" s="167">
        <v>2</v>
      </c>
      <c r="B1249" s="647">
        <v>0</v>
      </c>
      <c r="C1249" s="647">
        <v>4</v>
      </c>
      <c r="D1249" s="647">
        <v>4</v>
      </c>
      <c r="E1249" s="163" t="s">
        <v>3862</v>
      </c>
      <c r="F1249" s="593" t="s">
        <v>4675</v>
      </c>
      <c r="G1249" s="143"/>
      <c r="H1249" s="162">
        <v>42295400</v>
      </c>
      <c r="I1249" s="145" t="s">
        <v>743</v>
      </c>
      <c r="J1249" s="146"/>
      <c r="K1249" s="146"/>
      <c r="L1249" s="146"/>
      <c r="M1249" s="146"/>
      <c r="N1249" s="183"/>
      <c r="O1249" s="146"/>
      <c r="P1249" s="146"/>
      <c r="Q1249" s="146">
        <f t="shared" si="26"/>
        <v>0</v>
      </c>
      <c r="R1249" s="182" t="s">
        <v>4741</v>
      </c>
      <c r="S1249" s="226"/>
      <c r="T1249" s="676" t="s">
        <v>4687</v>
      </c>
      <c r="U1249" s="147"/>
      <c r="V1249" s="147"/>
      <c r="W1249" s="147"/>
      <c r="X1249" s="117"/>
    </row>
    <row r="1250" spans="1:35" ht="24" hidden="1" x14ac:dyDescent="0.2">
      <c r="A1250" s="167">
        <v>2</v>
      </c>
      <c r="B1250" s="647">
        <v>0</v>
      </c>
      <c r="C1250" s="647">
        <v>4</v>
      </c>
      <c r="D1250" s="647">
        <v>4</v>
      </c>
      <c r="E1250" s="163" t="s">
        <v>3862</v>
      </c>
      <c r="F1250" s="593" t="s">
        <v>4675</v>
      </c>
      <c r="G1250" s="143"/>
      <c r="H1250" s="162">
        <v>42295400</v>
      </c>
      <c r="I1250" s="145" t="s">
        <v>744</v>
      </c>
      <c r="J1250" s="146"/>
      <c r="K1250" s="146"/>
      <c r="L1250" s="146"/>
      <c r="M1250" s="146"/>
      <c r="N1250" s="183"/>
      <c r="O1250" s="146"/>
      <c r="P1250" s="146"/>
      <c r="Q1250" s="146">
        <f t="shared" si="26"/>
        <v>0</v>
      </c>
      <c r="R1250" s="182" t="s">
        <v>4741</v>
      </c>
      <c r="S1250" s="226"/>
      <c r="T1250" s="676" t="s">
        <v>4687</v>
      </c>
      <c r="U1250" s="147"/>
      <c r="V1250" s="147"/>
      <c r="W1250" s="147"/>
      <c r="X1250" s="117"/>
    </row>
    <row r="1251" spans="1:35" ht="24" hidden="1" x14ac:dyDescent="0.2">
      <c r="A1251" s="167">
        <v>2</v>
      </c>
      <c r="B1251" s="647">
        <v>0</v>
      </c>
      <c r="C1251" s="647">
        <v>4</v>
      </c>
      <c r="D1251" s="647">
        <v>4</v>
      </c>
      <c r="E1251" s="163" t="s">
        <v>3862</v>
      </c>
      <c r="F1251" s="593" t="s">
        <v>4675</v>
      </c>
      <c r="G1251" s="143"/>
      <c r="H1251" s="162">
        <v>42295400</v>
      </c>
      <c r="I1251" s="145" t="s">
        <v>2891</v>
      </c>
      <c r="J1251" s="146"/>
      <c r="K1251" s="146"/>
      <c r="L1251" s="146"/>
      <c r="M1251" s="146"/>
      <c r="N1251" s="183"/>
      <c r="O1251" s="146"/>
      <c r="P1251" s="146"/>
      <c r="Q1251" s="146">
        <f t="shared" si="26"/>
        <v>0</v>
      </c>
      <c r="R1251" s="182" t="s">
        <v>4741</v>
      </c>
      <c r="S1251" s="226"/>
      <c r="T1251" s="676" t="s">
        <v>4687</v>
      </c>
      <c r="U1251" s="147"/>
      <c r="V1251" s="147"/>
      <c r="W1251" s="147"/>
      <c r="X1251" s="117"/>
    </row>
    <row r="1252" spans="1:35" ht="24" hidden="1" x14ac:dyDescent="0.2">
      <c r="A1252" s="167">
        <v>2</v>
      </c>
      <c r="B1252" s="647">
        <v>0</v>
      </c>
      <c r="C1252" s="647">
        <v>4</v>
      </c>
      <c r="D1252" s="647">
        <v>4</v>
      </c>
      <c r="E1252" s="163" t="s">
        <v>3862</v>
      </c>
      <c r="F1252" s="593" t="s">
        <v>4675</v>
      </c>
      <c r="G1252" s="143"/>
      <c r="H1252" s="162">
        <v>42295400</v>
      </c>
      <c r="I1252" s="145" t="s">
        <v>1495</v>
      </c>
      <c r="J1252" s="146"/>
      <c r="K1252" s="146"/>
      <c r="L1252" s="146"/>
      <c r="M1252" s="146"/>
      <c r="N1252" s="183"/>
      <c r="O1252" s="146"/>
      <c r="P1252" s="146"/>
      <c r="Q1252" s="146">
        <f t="shared" si="26"/>
        <v>0</v>
      </c>
      <c r="R1252" s="182" t="s">
        <v>4741</v>
      </c>
      <c r="S1252" s="226"/>
      <c r="T1252" s="676" t="s">
        <v>4687</v>
      </c>
      <c r="U1252" s="147"/>
      <c r="V1252" s="147"/>
      <c r="W1252" s="147"/>
      <c r="X1252" s="117"/>
    </row>
    <row r="1253" spans="1:35" ht="24" hidden="1" x14ac:dyDescent="0.2">
      <c r="A1253" s="167">
        <v>2</v>
      </c>
      <c r="B1253" s="647">
        <v>0</v>
      </c>
      <c r="C1253" s="647">
        <v>4</v>
      </c>
      <c r="D1253" s="647">
        <v>4</v>
      </c>
      <c r="E1253" s="163" t="s">
        <v>3862</v>
      </c>
      <c r="F1253" s="593" t="s">
        <v>4675</v>
      </c>
      <c r="G1253" s="143"/>
      <c r="H1253" s="162">
        <v>42295400</v>
      </c>
      <c r="I1253" s="145" t="s">
        <v>1487</v>
      </c>
      <c r="J1253" s="146"/>
      <c r="K1253" s="146"/>
      <c r="L1253" s="146"/>
      <c r="M1253" s="146"/>
      <c r="N1253" s="183"/>
      <c r="O1253" s="146"/>
      <c r="P1253" s="146"/>
      <c r="Q1253" s="146">
        <f t="shared" si="26"/>
        <v>0</v>
      </c>
      <c r="R1253" s="182" t="s">
        <v>4741</v>
      </c>
      <c r="S1253" s="226"/>
      <c r="T1253" s="676" t="s">
        <v>4687</v>
      </c>
      <c r="U1253" s="147"/>
      <c r="V1253" s="147"/>
      <c r="W1253" s="147"/>
      <c r="X1253" s="117"/>
    </row>
    <row r="1254" spans="1:35" ht="24" hidden="1" x14ac:dyDescent="0.2">
      <c r="A1254" s="167">
        <v>2</v>
      </c>
      <c r="B1254" s="647">
        <v>0</v>
      </c>
      <c r="C1254" s="647">
        <v>4</v>
      </c>
      <c r="D1254" s="647">
        <v>4</v>
      </c>
      <c r="E1254" s="163" t="s">
        <v>3862</v>
      </c>
      <c r="F1254" s="593" t="s">
        <v>4675</v>
      </c>
      <c r="G1254" s="143"/>
      <c r="H1254" s="162">
        <v>42295400</v>
      </c>
      <c r="I1254" s="145" t="s">
        <v>2892</v>
      </c>
      <c r="J1254" s="146"/>
      <c r="K1254" s="146"/>
      <c r="L1254" s="146"/>
      <c r="M1254" s="146"/>
      <c r="N1254" s="183"/>
      <c r="O1254" s="146"/>
      <c r="P1254" s="146"/>
      <c r="Q1254" s="146">
        <f t="shared" si="26"/>
        <v>0</v>
      </c>
      <c r="R1254" s="182" t="s">
        <v>4741</v>
      </c>
      <c r="S1254" s="226"/>
      <c r="T1254" s="676" t="s">
        <v>4687</v>
      </c>
      <c r="U1254" s="147"/>
      <c r="V1254" s="147"/>
      <c r="W1254" s="147"/>
      <c r="X1254" s="117"/>
    </row>
    <row r="1255" spans="1:35" s="172" customFormat="1" ht="24" hidden="1" x14ac:dyDescent="0.2">
      <c r="A1255" s="167">
        <v>2</v>
      </c>
      <c r="B1255" s="647">
        <v>0</v>
      </c>
      <c r="C1255" s="647">
        <v>4</v>
      </c>
      <c r="D1255" s="647">
        <v>4</v>
      </c>
      <c r="E1255" s="163" t="s">
        <v>3862</v>
      </c>
      <c r="F1255" s="593" t="s">
        <v>4675</v>
      </c>
      <c r="G1255" s="143"/>
      <c r="H1255" s="162">
        <v>42295400</v>
      </c>
      <c r="I1255" s="180" t="s">
        <v>2893</v>
      </c>
      <c r="J1255" s="169"/>
      <c r="K1255" s="169"/>
      <c r="L1255" s="169"/>
      <c r="M1255" s="146"/>
      <c r="N1255" s="184"/>
      <c r="O1255" s="169"/>
      <c r="P1255" s="146"/>
      <c r="Q1255" s="146">
        <f t="shared" si="26"/>
        <v>0</v>
      </c>
      <c r="R1255" s="182" t="s">
        <v>4741</v>
      </c>
      <c r="S1255" s="226"/>
      <c r="T1255" s="676" t="s">
        <v>4687</v>
      </c>
      <c r="U1255" s="170"/>
      <c r="V1255" s="170"/>
      <c r="W1255" s="170"/>
      <c r="X1255" s="117"/>
      <c r="Y1255" s="171"/>
      <c r="Z1255" s="171"/>
      <c r="AA1255" s="171"/>
      <c r="AB1255" s="171"/>
      <c r="AC1255" s="171"/>
      <c r="AD1255" s="171"/>
      <c r="AE1255" s="171"/>
      <c r="AF1255" s="171"/>
      <c r="AG1255" s="171"/>
      <c r="AH1255" s="171"/>
      <c r="AI1255" s="171"/>
    </row>
    <row r="1256" spans="1:35" ht="24" hidden="1" x14ac:dyDescent="0.2">
      <c r="A1256" s="167">
        <v>2</v>
      </c>
      <c r="B1256" s="647">
        <v>0</v>
      </c>
      <c r="C1256" s="647">
        <v>4</v>
      </c>
      <c r="D1256" s="647">
        <v>4</v>
      </c>
      <c r="E1256" s="163" t="s">
        <v>3862</v>
      </c>
      <c r="F1256" s="593" t="s">
        <v>4675</v>
      </c>
      <c r="G1256" s="143"/>
      <c r="H1256" s="162">
        <v>42310000</v>
      </c>
      <c r="I1256" s="145" t="s">
        <v>1488</v>
      </c>
      <c r="J1256" s="146"/>
      <c r="K1256" s="146"/>
      <c r="L1256" s="146"/>
      <c r="M1256" s="146"/>
      <c r="N1256" s="183"/>
      <c r="O1256" s="146"/>
      <c r="P1256" s="146"/>
      <c r="Q1256" s="146">
        <f t="shared" si="26"/>
        <v>0</v>
      </c>
      <c r="R1256" s="182" t="s">
        <v>4741</v>
      </c>
      <c r="S1256" s="226"/>
      <c r="T1256" s="676" t="s">
        <v>4687</v>
      </c>
      <c r="U1256" s="147"/>
      <c r="V1256" s="147"/>
      <c r="W1256" s="147"/>
      <c r="X1256" s="117"/>
    </row>
    <row r="1257" spans="1:35" ht="24" hidden="1" x14ac:dyDescent="0.2">
      <c r="A1257" s="167">
        <v>2</v>
      </c>
      <c r="B1257" s="647">
        <v>0</v>
      </c>
      <c r="C1257" s="647">
        <v>4</v>
      </c>
      <c r="D1257" s="647">
        <v>4</v>
      </c>
      <c r="E1257" s="163" t="s">
        <v>3862</v>
      </c>
      <c r="F1257" s="593" t="s">
        <v>4675</v>
      </c>
      <c r="G1257" s="143"/>
      <c r="H1257" s="162">
        <v>42310000</v>
      </c>
      <c r="I1257" s="145" t="s">
        <v>1489</v>
      </c>
      <c r="J1257" s="146"/>
      <c r="K1257" s="146"/>
      <c r="L1257" s="146"/>
      <c r="M1257" s="146"/>
      <c r="N1257" s="183"/>
      <c r="O1257" s="146"/>
      <c r="P1257" s="146"/>
      <c r="Q1257" s="146">
        <f t="shared" si="26"/>
        <v>0</v>
      </c>
      <c r="R1257" s="182" t="s">
        <v>4741</v>
      </c>
      <c r="S1257" s="226"/>
      <c r="T1257" s="676" t="s">
        <v>4687</v>
      </c>
      <c r="U1257" s="147"/>
      <c r="V1257" s="147"/>
      <c r="W1257" s="147"/>
      <c r="X1257" s="117"/>
    </row>
    <row r="1258" spans="1:35" ht="24" hidden="1" x14ac:dyDescent="0.2">
      <c r="A1258" s="167">
        <v>2</v>
      </c>
      <c r="B1258" s="647">
        <v>0</v>
      </c>
      <c r="C1258" s="647">
        <v>4</v>
      </c>
      <c r="D1258" s="647">
        <v>4</v>
      </c>
      <c r="E1258" s="163" t="s">
        <v>3862</v>
      </c>
      <c r="F1258" s="593" t="s">
        <v>4675</v>
      </c>
      <c r="G1258" s="143"/>
      <c r="H1258" s="162">
        <v>42310000</v>
      </c>
      <c r="I1258" s="145" t="s">
        <v>2894</v>
      </c>
      <c r="J1258" s="146"/>
      <c r="K1258" s="146"/>
      <c r="L1258" s="146"/>
      <c r="M1258" s="146"/>
      <c r="N1258" s="183"/>
      <c r="O1258" s="146"/>
      <c r="P1258" s="146"/>
      <c r="Q1258" s="146">
        <f t="shared" si="26"/>
        <v>0</v>
      </c>
      <c r="R1258" s="182" t="s">
        <v>4741</v>
      </c>
      <c r="S1258" s="226"/>
      <c r="T1258" s="676" t="s">
        <v>4687</v>
      </c>
      <c r="U1258" s="147"/>
      <c r="V1258" s="147"/>
      <c r="W1258" s="147"/>
      <c r="X1258" s="117"/>
    </row>
    <row r="1259" spans="1:35" ht="23.45" hidden="1" customHeight="1" x14ac:dyDescent="0.2">
      <c r="A1259" s="167">
        <v>2</v>
      </c>
      <c r="B1259" s="647">
        <v>0</v>
      </c>
      <c r="C1259" s="647">
        <v>4</v>
      </c>
      <c r="D1259" s="647">
        <v>4</v>
      </c>
      <c r="E1259" s="163" t="s">
        <v>3862</v>
      </c>
      <c r="F1259" s="593" t="s">
        <v>4675</v>
      </c>
      <c r="G1259" s="143"/>
      <c r="H1259" s="162">
        <v>42180000</v>
      </c>
      <c r="I1259" s="145" t="s">
        <v>1490</v>
      </c>
      <c r="J1259" s="146"/>
      <c r="K1259" s="146"/>
      <c r="L1259" s="146"/>
      <c r="M1259" s="146"/>
      <c r="N1259" s="183"/>
      <c r="O1259" s="146"/>
      <c r="P1259" s="146"/>
      <c r="Q1259" s="146">
        <f t="shared" si="26"/>
        <v>0</v>
      </c>
      <c r="R1259" s="182" t="s">
        <v>4741</v>
      </c>
      <c r="S1259" s="226"/>
      <c r="T1259" s="676" t="s">
        <v>4687</v>
      </c>
      <c r="U1259" s="147"/>
      <c r="V1259" s="147"/>
      <c r="W1259" s="147"/>
      <c r="X1259" s="117"/>
    </row>
    <row r="1260" spans="1:35" ht="23.45" hidden="1" customHeight="1" x14ac:dyDescent="0.2">
      <c r="A1260" s="167">
        <v>2</v>
      </c>
      <c r="B1260" s="647">
        <v>0</v>
      </c>
      <c r="C1260" s="647">
        <v>4</v>
      </c>
      <c r="D1260" s="647">
        <v>4</v>
      </c>
      <c r="E1260" s="163" t="s">
        <v>3862</v>
      </c>
      <c r="F1260" s="593" t="s">
        <v>4675</v>
      </c>
      <c r="G1260" s="143"/>
      <c r="H1260" s="162">
        <v>42180000</v>
      </c>
      <c r="I1260" s="145" t="s">
        <v>2106</v>
      </c>
      <c r="J1260" s="146"/>
      <c r="K1260" s="146"/>
      <c r="L1260" s="146"/>
      <c r="M1260" s="146"/>
      <c r="N1260" s="183"/>
      <c r="O1260" s="146"/>
      <c r="P1260" s="146"/>
      <c r="Q1260" s="146">
        <f t="shared" si="26"/>
        <v>0</v>
      </c>
      <c r="R1260" s="182" t="s">
        <v>4741</v>
      </c>
      <c r="S1260" s="226"/>
      <c r="T1260" s="676" t="s">
        <v>4687</v>
      </c>
      <c r="U1260" s="147"/>
      <c r="V1260" s="147"/>
      <c r="W1260" s="147"/>
      <c r="X1260" s="117"/>
    </row>
    <row r="1261" spans="1:35" ht="24" hidden="1" x14ac:dyDescent="0.2">
      <c r="A1261" s="167">
        <v>2</v>
      </c>
      <c r="B1261" s="647">
        <v>0</v>
      </c>
      <c r="C1261" s="647">
        <v>4</v>
      </c>
      <c r="D1261" s="647">
        <v>4</v>
      </c>
      <c r="E1261" s="163" t="s">
        <v>3862</v>
      </c>
      <c r="F1261" s="593" t="s">
        <v>4675</v>
      </c>
      <c r="G1261" s="143"/>
      <c r="H1261" s="162">
        <v>42180000</v>
      </c>
      <c r="I1261" s="145" t="s">
        <v>2107</v>
      </c>
      <c r="J1261" s="146"/>
      <c r="K1261" s="146"/>
      <c r="L1261" s="146"/>
      <c r="M1261" s="146"/>
      <c r="N1261" s="183"/>
      <c r="O1261" s="146"/>
      <c r="P1261" s="146"/>
      <c r="Q1261" s="146">
        <f t="shared" si="26"/>
        <v>0</v>
      </c>
      <c r="R1261" s="182" t="s">
        <v>4741</v>
      </c>
      <c r="S1261" s="226"/>
      <c r="T1261" s="676" t="s">
        <v>4687</v>
      </c>
      <c r="U1261" s="147"/>
      <c r="V1261" s="147"/>
      <c r="W1261" s="147"/>
      <c r="X1261" s="117"/>
    </row>
    <row r="1262" spans="1:35" ht="24" hidden="1" x14ac:dyDescent="0.2">
      <c r="A1262" s="167">
        <v>2</v>
      </c>
      <c r="B1262" s="647">
        <v>0</v>
      </c>
      <c r="C1262" s="647">
        <v>4</v>
      </c>
      <c r="D1262" s="647">
        <v>4</v>
      </c>
      <c r="E1262" s="163" t="s">
        <v>3862</v>
      </c>
      <c r="F1262" s="593" t="s">
        <v>4675</v>
      </c>
      <c r="G1262" s="143"/>
      <c r="H1262" s="162">
        <v>42180000</v>
      </c>
      <c r="I1262" s="179"/>
      <c r="J1262" s="146"/>
      <c r="K1262" s="146"/>
      <c r="L1262" s="146"/>
      <c r="M1262" s="146"/>
      <c r="N1262" s="183"/>
      <c r="O1262" s="146"/>
      <c r="P1262" s="146"/>
      <c r="Q1262" s="146">
        <f t="shared" si="26"/>
        <v>0</v>
      </c>
      <c r="R1262" s="182" t="s">
        <v>4741</v>
      </c>
      <c r="S1262" s="226"/>
      <c r="T1262" s="676" t="s">
        <v>4687</v>
      </c>
      <c r="U1262" s="147"/>
      <c r="V1262" s="147"/>
      <c r="W1262" s="147"/>
      <c r="X1262" s="117"/>
    </row>
    <row r="1263" spans="1:35" s="172" customFormat="1" ht="24" hidden="1" x14ac:dyDescent="0.2">
      <c r="A1263" s="167">
        <v>2</v>
      </c>
      <c r="B1263" s="647">
        <v>0</v>
      </c>
      <c r="C1263" s="647">
        <v>4</v>
      </c>
      <c r="D1263" s="647">
        <v>4</v>
      </c>
      <c r="E1263" s="163" t="s">
        <v>3862</v>
      </c>
      <c r="F1263" s="593" t="s">
        <v>4675</v>
      </c>
      <c r="G1263" s="143"/>
      <c r="H1263" s="162">
        <v>42180000</v>
      </c>
      <c r="I1263" s="180" t="s">
        <v>745</v>
      </c>
      <c r="J1263" s="169"/>
      <c r="K1263" s="169"/>
      <c r="L1263" s="169"/>
      <c r="M1263" s="146"/>
      <c r="N1263" s="184"/>
      <c r="O1263" s="169"/>
      <c r="P1263" s="146"/>
      <c r="Q1263" s="146">
        <f t="shared" si="26"/>
        <v>0</v>
      </c>
      <c r="R1263" s="182" t="s">
        <v>4741</v>
      </c>
      <c r="S1263" s="226"/>
      <c r="T1263" s="676" t="s">
        <v>4687</v>
      </c>
      <c r="U1263" s="170"/>
      <c r="V1263" s="170"/>
      <c r="W1263" s="170"/>
      <c r="X1263" s="117"/>
      <c r="Y1263" s="171"/>
      <c r="Z1263" s="171"/>
      <c r="AA1263" s="171"/>
      <c r="AB1263" s="171"/>
      <c r="AC1263" s="171"/>
      <c r="AD1263" s="171"/>
      <c r="AE1263" s="171"/>
      <c r="AF1263" s="171"/>
      <c r="AG1263" s="171"/>
      <c r="AH1263" s="171"/>
      <c r="AI1263" s="171"/>
    </row>
    <row r="1264" spans="1:35" ht="24" hidden="1" x14ac:dyDescent="0.2">
      <c r="A1264" s="167">
        <v>2</v>
      </c>
      <c r="B1264" s="647">
        <v>0</v>
      </c>
      <c r="C1264" s="647">
        <v>4</v>
      </c>
      <c r="D1264" s="647">
        <v>4</v>
      </c>
      <c r="E1264" s="163" t="s">
        <v>3862</v>
      </c>
      <c r="F1264" s="593" t="s">
        <v>4675</v>
      </c>
      <c r="G1264" s="143"/>
      <c r="H1264" s="162">
        <v>42180000</v>
      </c>
      <c r="I1264" s="145" t="s">
        <v>2110</v>
      </c>
      <c r="J1264" s="146"/>
      <c r="K1264" s="146"/>
      <c r="L1264" s="146"/>
      <c r="M1264" s="146"/>
      <c r="N1264" s="183"/>
      <c r="O1264" s="146"/>
      <c r="P1264" s="146"/>
      <c r="Q1264" s="146">
        <f t="shared" si="26"/>
        <v>0</v>
      </c>
      <c r="R1264" s="182" t="s">
        <v>4741</v>
      </c>
      <c r="S1264" s="226"/>
      <c r="T1264" s="676" t="s">
        <v>4687</v>
      </c>
      <c r="U1264" s="147"/>
      <c r="V1264" s="147"/>
      <c r="W1264" s="147"/>
      <c r="X1264" s="117"/>
    </row>
    <row r="1265" spans="1:35" ht="24" hidden="1" x14ac:dyDescent="0.2">
      <c r="A1265" s="167">
        <v>2</v>
      </c>
      <c r="B1265" s="647">
        <v>0</v>
      </c>
      <c r="C1265" s="647">
        <v>4</v>
      </c>
      <c r="D1265" s="647">
        <v>4</v>
      </c>
      <c r="E1265" s="163" t="s">
        <v>3862</v>
      </c>
      <c r="F1265" s="593" t="s">
        <v>4675</v>
      </c>
      <c r="G1265" s="143"/>
      <c r="H1265" s="162">
        <v>42180000</v>
      </c>
      <c r="I1265" s="145" t="s">
        <v>746</v>
      </c>
      <c r="J1265" s="146"/>
      <c r="K1265" s="146"/>
      <c r="L1265" s="146"/>
      <c r="M1265" s="146"/>
      <c r="N1265" s="183"/>
      <c r="O1265" s="146"/>
      <c r="P1265" s="146"/>
      <c r="Q1265" s="146">
        <f t="shared" si="26"/>
        <v>0</v>
      </c>
      <c r="R1265" s="182" t="s">
        <v>4741</v>
      </c>
      <c r="S1265" s="226"/>
      <c r="T1265" s="676" t="s">
        <v>4687</v>
      </c>
      <c r="U1265" s="147"/>
      <c r="V1265" s="147"/>
      <c r="W1265" s="147"/>
      <c r="X1265" s="117"/>
    </row>
    <row r="1266" spans="1:35" ht="24" hidden="1" x14ac:dyDescent="0.2">
      <c r="A1266" s="167">
        <v>2</v>
      </c>
      <c r="B1266" s="647">
        <v>0</v>
      </c>
      <c r="C1266" s="647">
        <v>4</v>
      </c>
      <c r="D1266" s="647">
        <v>4</v>
      </c>
      <c r="E1266" s="163" t="s">
        <v>3862</v>
      </c>
      <c r="F1266" s="593" t="s">
        <v>4675</v>
      </c>
      <c r="G1266" s="143"/>
      <c r="H1266" s="162">
        <v>42180000</v>
      </c>
      <c r="I1266" s="145" t="s">
        <v>2111</v>
      </c>
      <c r="J1266" s="146"/>
      <c r="K1266" s="146"/>
      <c r="L1266" s="146"/>
      <c r="M1266" s="146"/>
      <c r="N1266" s="183"/>
      <c r="O1266" s="146"/>
      <c r="P1266" s="146"/>
      <c r="Q1266" s="146">
        <f t="shared" si="26"/>
        <v>0</v>
      </c>
      <c r="R1266" s="182" t="s">
        <v>4741</v>
      </c>
      <c r="S1266" s="226"/>
      <c r="T1266" s="676" t="s">
        <v>4687</v>
      </c>
      <c r="U1266" s="147"/>
      <c r="V1266" s="147"/>
      <c r="W1266" s="147"/>
      <c r="X1266" s="117"/>
    </row>
    <row r="1267" spans="1:35" ht="24" hidden="1" x14ac:dyDescent="0.2">
      <c r="A1267" s="167">
        <v>2</v>
      </c>
      <c r="B1267" s="647">
        <v>0</v>
      </c>
      <c r="C1267" s="647">
        <v>4</v>
      </c>
      <c r="D1267" s="647">
        <v>4</v>
      </c>
      <c r="E1267" s="163" t="s">
        <v>3862</v>
      </c>
      <c r="F1267" s="593" t="s">
        <v>4675</v>
      </c>
      <c r="G1267" s="143"/>
      <c r="H1267" s="162">
        <v>42180000</v>
      </c>
      <c r="I1267" s="145" t="s">
        <v>2112</v>
      </c>
      <c r="J1267" s="146"/>
      <c r="K1267" s="146"/>
      <c r="L1267" s="146"/>
      <c r="M1267" s="146"/>
      <c r="N1267" s="183"/>
      <c r="O1267" s="146"/>
      <c r="P1267" s="146"/>
      <c r="Q1267" s="146">
        <f t="shared" si="26"/>
        <v>0</v>
      </c>
      <c r="R1267" s="182" t="s">
        <v>4741</v>
      </c>
      <c r="S1267" s="226"/>
      <c r="T1267" s="676" t="s">
        <v>4687</v>
      </c>
      <c r="U1267" s="147"/>
      <c r="V1267" s="147"/>
      <c r="W1267" s="147"/>
      <c r="X1267" s="117"/>
    </row>
    <row r="1268" spans="1:35" ht="24" hidden="1" x14ac:dyDescent="0.2">
      <c r="A1268" s="167">
        <v>2</v>
      </c>
      <c r="B1268" s="647">
        <v>0</v>
      </c>
      <c r="C1268" s="647">
        <v>4</v>
      </c>
      <c r="D1268" s="647">
        <v>4</v>
      </c>
      <c r="E1268" s="163" t="s">
        <v>3862</v>
      </c>
      <c r="F1268" s="593" t="s">
        <v>4675</v>
      </c>
      <c r="G1268" s="143"/>
      <c r="H1268" s="162">
        <v>42180000</v>
      </c>
      <c r="I1268" s="145" t="s">
        <v>2113</v>
      </c>
      <c r="J1268" s="146"/>
      <c r="K1268" s="146"/>
      <c r="L1268" s="146"/>
      <c r="M1268" s="146"/>
      <c r="N1268" s="183"/>
      <c r="O1268" s="146"/>
      <c r="P1268" s="146"/>
      <c r="Q1268" s="146">
        <f t="shared" si="26"/>
        <v>0</v>
      </c>
      <c r="R1268" s="182" t="s">
        <v>4741</v>
      </c>
      <c r="S1268" s="226"/>
      <c r="T1268" s="676" t="s">
        <v>4687</v>
      </c>
      <c r="U1268" s="147"/>
      <c r="V1268" s="147"/>
      <c r="W1268" s="147"/>
      <c r="X1268" s="117"/>
    </row>
    <row r="1269" spans="1:35" ht="24" hidden="1" x14ac:dyDescent="0.2">
      <c r="A1269" s="167">
        <v>2</v>
      </c>
      <c r="B1269" s="647">
        <v>0</v>
      </c>
      <c r="C1269" s="647">
        <v>4</v>
      </c>
      <c r="D1269" s="647">
        <v>4</v>
      </c>
      <c r="E1269" s="163" t="s">
        <v>3862</v>
      </c>
      <c r="F1269" s="593" t="s">
        <v>4675</v>
      </c>
      <c r="G1269" s="143"/>
      <c r="H1269" s="162">
        <v>42180000</v>
      </c>
      <c r="I1269" s="145" t="s">
        <v>2114</v>
      </c>
      <c r="J1269" s="146"/>
      <c r="K1269" s="146"/>
      <c r="L1269" s="146"/>
      <c r="M1269" s="146"/>
      <c r="N1269" s="183"/>
      <c r="O1269" s="146"/>
      <c r="P1269" s="146"/>
      <c r="Q1269" s="146">
        <f t="shared" si="26"/>
        <v>0</v>
      </c>
      <c r="R1269" s="182" t="s">
        <v>4741</v>
      </c>
      <c r="S1269" s="226"/>
      <c r="T1269" s="676" t="s">
        <v>4687</v>
      </c>
      <c r="U1269" s="147"/>
      <c r="V1269" s="147"/>
      <c r="W1269" s="147"/>
      <c r="X1269" s="117"/>
    </row>
    <row r="1270" spans="1:35" ht="24" hidden="1" x14ac:dyDescent="0.2">
      <c r="A1270" s="167">
        <v>2</v>
      </c>
      <c r="B1270" s="647">
        <v>0</v>
      </c>
      <c r="C1270" s="647">
        <v>4</v>
      </c>
      <c r="D1270" s="647">
        <v>4</v>
      </c>
      <c r="E1270" s="163" t="s">
        <v>3862</v>
      </c>
      <c r="F1270" s="593" t="s">
        <v>4675</v>
      </c>
      <c r="G1270" s="143"/>
      <c r="H1270" s="162">
        <v>42180000</v>
      </c>
      <c r="I1270" s="145" t="s">
        <v>2115</v>
      </c>
      <c r="J1270" s="146"/>
      <c r="K1270" s="146"/>
      <c r="L1270" s="146"/>
      <c r="M1270" s="146"/>
      <c r="N1270" s="183"/>
      <c r="O1270" s="146"/>
      <c r="P1270" s="146"/>
      <c r="Q1270" s="146">
        <f t="shared" si="26"/>
        <v>0</v>
      </c>
      <c r="R1270" s="182" t="s">
        <v>4741</v>
      </c>
      <c r="S1270" s="226"/>
      <c r="T1270" s="676" t="s">
        <v>4687</v>
      </c>
      <c r="U1270" s="147"/>
      <c r="V1270" s="147"/>
      <c r="W1270" s="147"/>
      <c r="X1270" s="117"/>
    </row>
    <row r="1271" spans="1:35" ht="24" hidden="1" x14ac:dyDescent="0.2">
      <c r="A1271" s="167">
        <v>2</v>
      </c>
      <c r="B1271" s="647">
        <v>0</v>
      </c>
      <c r="C1271" s="647">
        <v>4</v>
      </c>
      <c r="D1271" s="647">
        <v>4</v>
      </c>
      <c r="E1271" s="163" t="s">
        <v>3862</v>
      </c>
      <c r="F1271" s="593" t="s">
        <v>4675</v>
      </c>
      <c r="G1271" s="143"/>
      <c r="H1271" s="162">
        <v>42180000</v>
      </c>
      <c r="I1271" s="145" t="s">
        <v>2116</v>
      </c>
      <c r="J1271" s="146"/>
      <c r="K1271" s="146"/>
      <c r="L1271" s="146"/>
      <c r="M1271" s="146"/>
      <c r="N1271" s="183"/>
      <c r="O1271" s="146"/>
      <c r="P1271" s="146"/>
      <c r="Q1271" s="146">
        <f t="shared" si="26"/>
        <v>0</v>
      </c>
      <c r="R1271" s="182" t="s">
        <v>4741</v>
      </c>
      <c r="S1271" s="226"/>
      <c r="T1271" s="676" t="s">
        <v>4687</v>
      </c>
      <c r="U1271" s="147"/>
      <c r="V1271" s="147"/>
      <c r="W1271" s="147"/>
      <c r="X1271" s="117"/>
    </row>
    <row r="1272" spans="1:35" ht="24" hidden="1" x14ac:dyDescent="0.2">
      <c r="A1272" s="167">
        <v>2</v>
      </c>
      <c r="B1272" s="647">
        <v>0</v>
      </c>
      <c r="C1272" s="647">
        <v>4</v>
      </c>
      <c r="D1272" s="647">
        <v>4</v>
      </c>
      <c r="E1272" s="163" t="s">
        <v>3862</v>
      </c>
      <c r="F1272" s="593" t="s">
        <v>4675</v>
      </c>
      <c r="G1272" s="143"/>
      <c r="H1272" s="162">
        <v>42180000</v>
      </c>
      <c r="I1272" s="145" t="s">
        <v>2117</v>
      </c>
      <c r="J1272" s="146"/>
      <c r="K1272" s="146"/>
      <c r="L1272" s="146"/>
      <c r="M1272" s="146"/>
      <c r="N1272" s="183"/>
      <c r="O1272" s="146"/>
      <c r="P1272" s="146"/>
      <c r="Q1272" s="146">
        <f t="shared" si="26"/>
        <v>0</v>
      </c>
      <c r="R1272" s="182" t="s">
        <v>4741</v>
      </c>
      <c r="S1272" s="226"/>
      <c r="T1272" s="676" t="s">
        <v>4687</v>
      </c>
      <c r="U1272" s="147"/>
      <c r="V1272" s="147"/>
      <c r="W1272" s="147"/>
      <c r="X1272" s="117"/>
    </row>
    <row r="1273" spans="1:35" ht="24" hidden="1" x14ac:dyDescent="0.2">
      <c r="A1273" s="167">
        <v>2</v>
      </c>
      <c r="B1273" s="647">
        <v>0</v>
      </c>
      <c r="C1273" s="647">
        <v>4</v>
      </c>
      <c r="D1273" s="647">
        <v>4</v>
      </c>
      <c r="E1273" s="163" t="s">
        <v>3862</v>
      </c>
      <c r="F1273" s="593" t="s">
        <v>4675</v>
      </c>
      <c r="G1273" s="143"/>
      <c r="H1273" s="162">
        <v>42180000</v>
      </c>
      <c r="I1273" s="145" t="s">
        <v>1528</v>
      </c>
      <c r="J1273" s="146"/>
      <c r="K1273" s="146"/>
      <c r="L1273" s="146"/>
      <c r="M1273" s="146"/>
      <c r="N1273" s="183"/>
      <c r="O1273" s="146"/>
      <c r="P1273" s="146"/>
      <c r="Q1273" s="146">
        <f t="shared" si="26"/>
        <v>0</v>
      </c>
      <c r="R1273" s="182" t="s">
        <v>4741</v>
      </c>
      <c r="S1273" s="226"/>
      <c r="T1273" s="676" t="s">
        <v>4687</v>
      </c>
      <c r="U1273" s="147"/>
      <c r="V1273" s="147"/>
      <c r="W1273" s="147"/>
      <c r="X1273" s="117"/>
    </row>
    <row r="1274" spans="1:35" ht="24" hidden="1" x14ac:dyDescent="0.2">
      <c r="A1274" s="167">
        <v>2</v>
      </c>
      <c r="B1274" s="647">
        <v>0</v>
      </c>
      <c r="C1274" s="647">
        <v>4</v>
      </c>
      <c r="D1274" s="647">
        <v>4</v>
      </c>
      <c r="E1274" s="163" t="s">
        <v>3862</v>
      </c>
      <c r="F1274" s="593" t="s">
        <v>4675</v>
      </c>
      <c r="G1274" s="143"/>
      <c r="H1274" s="162">
        <v>42180000</v>
      </c>
      <c r="I1274" s="145" t="s">
        <v>2118</v>
      </c>
      <c r="J1274" s="146"/>
      <c r="K1274" s="146"/>
      <c r="L1274" s="146"/>
      <c r="M1274" s="146"/>
      <c r="N1274" s="183"/>
      <c r="O1274" s="146"/>
      <c r="P1274" s="146"/>
      <c r="Q1274" s="146">
        <f t="shared" si="26"/>
        <v>0</v>
      </c>
      <c r="R1274" s="182" t="s">
        <v>4741</v>
      </c>
      <c r="S1274" s="226"/>
      <c r="T1274" s="676" t="s">
        <v>4687</v>
      </c>
      <c r="U1274" s="147"/>
      <c r="V1274" s="147"/>
      <c r="W1274" s="147"/>
      <c r="X1274" s="117"/>
    </row>
    <row r="1275" spans="1:35" ht="24" hidden="1" x14ac:dyDescent="0.2">
      <c r="A1275" s="167">
        <v>2</v>
      </c>
      <c r="B1275" s="647">
        <v>0</v>
      </c>
      <c r="C1275" s="647">
        <v>4</v>
      </c>
      <c r="D1275" s="647">
        <v>4</v>
      </c>
      <c r="E1275" s="163" t="s">
        <v>3862</v>
      </c>
      <c r="F1275" s="593" t="s">
        <v>4675</v>
      </c>
      <c r="G1275" s="143"/>
      <c r="H1275" s="162">
        <v>42180000</v>
      </c>
      <c r="I1275" s="145" t="s">
        <v>2119</v>
      </c>
      <c r="J1275" s="146"/>
      <c r="K1275" s="146"/>
      <c r="L1275" s="146"/>
      <c r="M1275" s="146"/>
      <c r="N1275" s="183"/>
      <c r="O1275" s="146"/>
      <c r="P1275" s="146"/>
      <c r="Q1275" s="146">
        <f t="shared" si="26"/>
        <v>0</v>
      </c>
      <c r="R1275" s="182" t="s">
        <v>4741</v>
      </c>
      <c r="S1275" s="226"/>
      <c r="T1275" s="676" t="s">
        <v>4687</v>
      </c>
      <c r="U1275" s="147"/>
      <c r="V1275" s="147"/>
      <c r="W1275" s="147"/>
      <c r="X1275" s="117"/>
    </row>
    <row r="1276" spans="1:35" ht="24" hidden="1" x14ac:dyDescent="0.2">
      <c r="A1276" s="167">
        <v>2</v>
      </c>
      <c r="B1276" s="647">
        <v>0</v>
      </c>
      <c r="C1276" s="647">
        <v>4</v>
      </c>
      <c r="D1276" s="647">
        <v>4</v>
      </c>
      <c r="E1276" s="163" t="s">
        <v>3862</v>
      </c>
      <c r="F1276" s="593" t="s">
        <v>4675</v>
      </c>
      <c r="G1276" s="143"/>
      <c r="H1276" s="162">
        <v>42180000</v>
      </c>
      <c r="I1276" s="145" t="s">
        <v>747</v>
      </c>
      <c r="J1276" s="146"/>
      <c r="K1276" s="146"/>
      <c r="L1276" s="146"/>
      <c r="M1276" s="146"/>
      <c r="N1276" s="183"/>
      <c r="O1276" s="146"/>
      <c r="P1276" s="146"/>
      <c r="Q1276" s="146">
        <f t="shared" si="26"/>
        <v>0</v>
      </c>
      <c r="R1276" s="182" t="s">
        <v>4741</v>
      </c>
      <c r="S1276" s="226"/>
      <c r="T1276" s="676" t="s">
        <v>4687</v>
      </c>
      <c r="U1276" s="147"/>
      <c r="V1276" s="147"/>
      <c r="W1276" s="147"/>
      <c r="X1276" s="117"/>
    </row>
    <row r="1277" spans="1:35" s="172" customFormat="1" ht="24" hidden="1" x14ac:dyDescent="0.2">
      <c r="A1277" s="167">
        <v>2</v>
      </c>
      <c r="B1277" s="647">
        <v>0</v>
      </c>
      <c r="C1277" s="647">
        <v>4</v>
      </c>
      <c r="D1277" s="647">
        <v>4</v>
      </c>
      <c r="E1277" s="163" t="s">
        <v>3862</v>
      </c>
      <c r="F1277" s="593" t="s">
        <v>4675</v>
      </c>
      <c r="G1277" s="143"/>
      <c r="H1277" s="162">
        <v>42180000</v>
      </c>
      <c r="I1277" s="180" t="s">
        <v>2120</v>
      </c>
      <c r="J1277" s="169"/>
      <c r="K1277" s="169"/>
      <c r="L1277" s="169"/>
      <c r="M1277" s="146"/>
      <c r="N1277" s="184"/>
      <c r="O1277" s="169"/>
      <c r="P1277" s="146"/>
      <c r="Q1277" s="146">
        <f t="shared" si="26"/>
        <v>0</v>
      </c>
      <c r="R1277" s="182" t="s">
        <v>4741</v>
      </c>
      <c r="S1277" s="226"/>
      <c r="T1277" s="676" t="s">
        <v>4687</v>
      </c>
      <c r="U1277" s="170"/>
      <c r="V1277" s="170"/>
      <c r="W1277" s="170"/>
      <c r="X1277" s="117"/>
      <c r="Y1277" s="171"/>
      <c r="Z1277" s="171"/>
      <c r="AA1277" s="171"/>
      <c r="AB1277" s="171"/>
      <c r="AC1277" s="171"/>
      <c r="AD1277" s="171"/>
      <c r="AE1277" s="171"/>
      <c r="AF1277" s="171"/>
      <c r="AG1277" s="171"/>
      <c r="AH1277" s="171"/>
      <c r="AI1277" s="171"/>
    </row>
    <row r="1278" spans="1:35" ht="24" hidden="1" x14ac:dyDescent="0.2">
      <c r="A1278" s="167">
        <v>2</v>
      </c>
      <c r="B1278" s="647">
        <v>0</v>
      </c>
      <c r="C1278" s="647">
        <v>4</v>
      </c>
      <c r="D1278" s="647">
        <v>4</v>
      </c>
      <c r="E1278" s="163" t="s">
        <v>3862</v>
      </c>
      <c r="F1278" s="593" t="s">
        <v>4675</v>
      </c>
      <c r="G1278" s="143"/>
      <c r="H1278" s="162">
        <v>42180000</v>
      </c>
      <c r="I1278" s="145" t="s">
        <v>2167</v>
      </c>
      <c r="J1278" s="146"/>
      <c r="K1278" s="146"/>
      <c r="L1278" s="146"/>
      <c r="M1278" s="146"/>
      <c r="N1278" s="183"/>
      <c r="O1278" s="146"/>
      <c r="P1278" s="146"/>
      <c r="Q1278" s="146">
        <f t="shared" si="26"/>
        <v>0</v>
      </c>
      <c r="R1278" s="182" t="s">
        <v>4741</v>
      </c>
      <c r="S1278" s="226"/>
      <c r="T1278" s="676" t="s">
        <v>4687</v>
      </c>
      <c r="U1278" s="147"/>
      <c r="V1278" s="147"/>
      <c r="W1278" s="147"/>
      <c r="X1278" s="117"/>
    </row>
    <row r="1279" spans="1:35" ht="24" hidden="1" x14ac:dyDescent="0.2">
      <c r="A1279" s="167">
        <v>2</v>
      </c>
      <c r="B1279" s="647">
        <v>0</v>
      </c>
      <c r="C1279" s="647">
        <v>4</v>
      </c>
      <c r="D1279" s="647">
        <v>4</v>
      </c>
      <c r="E1279" s="163" t="s">
        <v>3862</v>
      </c>
      <c r="F1279" s="593" t="s">
        <v>4675</v>
      </c>
      <c r="G1279" s="143"/>
      <c r="H1279" s="162">
        <v>42180000</v>
      </c>
      <c r="I1279" s="145" t="s">
        <v>2168</v>
      </c>
      <c r="J1279" s="146"/>
      <c r="K1279" s="146"/>
      <c r="L1279" s="146"/>
      <c r="M1279" s="146"/>
      <c r="N1279" s="183"/>
      <c r="O1279" s="146"/>
      <c r="P1279" s="146"/>
      <c r="Q1279" s="146">
        <f t="shared" si="26"/>
        <v>0</v>
      </c>
      <c r="R1279" s="182" t="s">
        <v>4741</v>
      </c>
      <c r="S1279" s="226"/>
      <c r="T1279" s="676" t="s">
        <v>4687</v>
      </c>
      <c r="U1279" s="147"/>
      <c r="V1279" s="147"/>
      <c r="W1279" s="147"/>
      <c r="X1279" s="117"/>
    </row>
    <row r="1280" spans="1:35" ht="24" hidden="1" x14ac:dyDescent="0.2">
      <c r="A1280" s="167">
        <v>2</v>
      </c>
      <c r="B1280" s="647">
        <v>0</v>
      </c>
      <c r="C1280" s="647">
        <v>4</v>
      </c>
      <c r="D1280" s="647">
        <v>4</v>
      </c>
      <c r="E1280" s="163" t="s">
        <v>3862</v>
      </c>
      <c r="F1280" s="593" t="s">
        <v>4675</v>
      </c>
      <c r="G1280" s="143"/>
      <c r="H1280" s="162">
        <v>42180000</v>
      </c>
      <c r="I1280" s="145" t="s">
        <v>2169</v>
      </c>
      <c r="J1280" s="146"/>
      <c r="K1280" s="146"/>
      <c r="L1280" s="146"/>
      <c r="M1280" s="146"/>
      <c r="N1280" s="183"/>
      <c r="O1280" s="146"/>
      <c r="P1280" s="146"/>
      <c r="Q1280" s="146">
        <f t="shared" si="26"/>
        <v>0</v>
      </c>
      <c r="R1280" s="182" t="s">
        <v>4741</v>
      </c>
      <c r="S1280" s="226"/>
      <c r="T1280" s="676" t="s">
        <v>4687</v>
      </c>
      <c r="U1280" s="147"/>
      <c r="V1280" s="147"/>
      <c r="W1280" s="147"/>
      <c r="X1280" s="117"/>
    </row>
    <row r="1281" spans="1:35" ht="24" hidden="1" x14ac:dyDescent="0.2">
      <c r="A1281" s="167">
        <v>2</v>
      </c>
      <c r="B1281" s="647">
        <v>0</v>
      </c>
      <c r="C1281" s="647">
        <v>4</v>
      </c>
      <c r="D1281" s="647">
        <v>4</v>
      </c>
      <c r="E1281" s="163" t="s">
        <v>3862</v>
      </c>
      <c r="F1281" s="593" t="s">
        <v>4675</v>
      </c>
      <c r="G1281" s="143"/>
      <c r="H1281" s="162">
        <v>42180000</v>
      </c>
      <c r="I1281" s="145" t="s">
        <v>2170</v>
      </c>
      <c r="J1281" s="146"/>
      <c r="K1281" s="146"/>
      <c r="L1281" s="146"/>
      <c r="M1281" s="146"/>
      <c r="N1281" s="183"/>
      <c r="O1281" s="146"/>
      <c r="P1281" s="146"/>
      <c r="Q1281" s="146">
        <f t="shared" si="26"/>
        <v>0</v>
      </c>
      <c r="R1281" s="182" t="s">
        <v>4741</v>
      </c>
      <c r="S1281" s="226"/>
      <c r="T1281" s="676" t="s">
        <v>4687</v>
      </c>
      <c r="U1281" s="147"/>
      <c r="V1281" s="147"/>
      <c r="W1281" s="147"/>
      <c r="X1281" s="117"/>
    </row>
    <row r="1282" spans="1:35" ht="24" hidden="1" x14ac:dyDescent="0.2">
      <c r="A1282" s="167">
        <v>2</v>
      </c>
      <c r="B1282" s="647">
        <v>0</v>
      </c>
      <c r="C1282" s="647">
        <v>4</v>
      </c>
      <c r="D1282" s="647">
        <v>4</v>
      </c>
      <c r="E1282" s="163" t="s">
        <v>3862</v>
      </c>
      <c r="F1282" s="593" t="s">
        <v>4675</v>
      </c>
      <c r="G1282" s="143"/>
      <c r="H1282" s="162">
        <v>42180000</v>
      </c>
      <c r="I1282" s="145" t="s">
        <v>2875</v>
      </c>
      <c r="J1282" s="146"/>
      <c r="K1282" s="146"/>
      <c r="L1282" s="146"/>
      <c r="M1282" s="146"/>
      <c r="N1282" s="183"/>
      <c r="O1282" s="146"/>
      <c r="P1282" s="146"/>
      <c r="Q1282" s="146">
        <f t="shared" si="26"/>
        <v>0</v>
      </c>
      <c r="R1282" s="182" t="s">
        <v>4741</v>
      </c>
      <c r="S1282" s="226"/>
      <c r="T1282" s="676" t="s">
        <v>4687</v>
      </c>
      <c r="U1282" s="147"/>
      <c r="V1282" s="147"/>
      <c r="W1282" s="147"/>
      <c r="X1282" s="117"/>
    </row>
    <row r="1283" spans="1:35" ht="24" hidden="1" x14ac:dyDescent="0.2">
      <c r="A1283" s="167">
        <v>2</v>
      </c>
      <c r="B1283" s="647">
        <v>0</v>
      </c>
      <c r="C1283" s="647">
        <v>4</v>
      </c>
      <c r="D1283" s="647">
        <v>4</v>
      </c>
      <c r="E1283" s="163" t="s">
        <v>3862</v>
      </c>
      <c r="F1283" s="593" t="s">
        <v>4675</v>
      </c>
      <c r="G1283" s="143"/>
      <c r="H1283" s="162">
        <v>42180000</v>
      </c>
      <c r="I1283" s="145" t="s">
        <v>2876</v>
      </c>
      <c r="J1283" s="146"/>
      <c r="K1283" s="146"/>
      <c r="L1283" s="146"/>
      <c r="M1283" s="146"/>
      <c r="N1283" s="183"/>
      <c r="O1283" s="146"/>
      <c r="P1283" s="146"/>
      <c r="Q1283" s="146">
        <f t="shared" si="26"/>
        <v>0</v>
      </c>
      <c r="R1283" s="182" t="s">
        <v>4741</v>
      </c>
      <c r="S1283" s="226"/>
      <c r="T1283" s="676" t="s">
        <v>4687</v>
      </c>
      <c r="U1283" s="147"/>
      <c r="V1283" s="147"/>
      <c r="W1283" s="147"/>
      <c r="X1283" s="117"/>
    </row>
    <row r="1284" spans="1:35" ht="24" hidden="1" x14ac:dyDescent="0.2">
      <c r="A1284" s="167">
        <v>2</v>
      </c>
      <c r="B1284" s="647">
        <v>0</v>
      </c>
      <c r="C1284" s="647">
        <v>4</v>
      </c>
      <c r="D1284" s="647">
        <v>4</v>
      </c>
      <c r="E1284" s="163" t="s">
        <v>3862</v>
      </c>
      <c r="F1284" s="593" t="s">
        <v>4675</v>
      </c>
      <c r="G1284" s="143"/>
      <c r="H1284" s="162">
        <v>42180000</v>
      </c>
      <c r="I1284" s="145" t="s">
        <v>2877</v>
      </c>
      <c r="J1284" s="146"/>
      <c r="K1284" s="146"/>
      <c r="L1284" s="146"/>
      <c r="M1284" s="146"/>
      <c r="N1284" s="183"/>
      <c r="O1284" s="146"/>
      <c r="P1284" s="146"/>
      <c r="Q1284" s="146">
        <f t="shared" si="26"/>
        <v>0</v>
      </c>
      <c r="R1284" s="182" t="s">
        <v>4741</v>
      </c>
      <c r="S1284" s="226"/>
      <c r="T1284" s="676" t="s">
        <v>4687</v>
      </c>
      <c r="U1284" s="147"/>
      <c r="V1284" s="147"/>
      <c r="W1284" s="147"/>
      <c r="X1284" s="117"/>
    </row>
    <row r="1285" spans="1:35" ht="24" hidden="1" x14ac:dyDescent="0.2">
      <c r="A1285" s="167">
        <v>2</v>
      </c>
      <c r="B1285" s="647">
        <v>0</v>
      </c>
      <c r="C1285" s="647">
        <v>4</v>
      </c>
      <c r="D1285" s="647">
        <v>4</v>
      </c>
      <c r="E1285" s="163" t="s">
        <v>3862</v>
      </c>
      <c r="F1285" s="593" t="s">
        <v>4675</v>
      </c>
      <c r="G1285" s="143"/>
      <c r="H1285" s="162">
        <v>42180000</v>
      </c>
      <c r="I1285" s="145" t="s">
        <v>2878</v>
      </c>
      <c r="J1285" s="146"/>
      <c r="K1285" s="146"/>
      <c r="L1285" s="146"/>
      <c r="M1285" s="146"/>
      <c r="N1285" s="183"/>
      <c r="O1285" s="146"/>
      <c r="P1285" s="146"/>
      <c r="Q1285" s="146">
        <f t="shared" si="26"/>
        <v>0</v>
      </c>
      <c r="R1285" s="182" t="s">
        <v>4741</v>
      </c>
      <c r="S1285" s="226"/>
      <c r="T1285" s="676" t="s">
        <v>4687</v>
      </c>
      <c r="U1285" s="147"/>
      <c r="V1285" s="147"/>
      <c r="W1285" s="147"/>
      <c r="X1285" s="117"/>
    </row>
    <row r="1286" spans="1:35" ht="24" hidden="1" x14ac:dyDescent="0.2">
      <c r="A1286" s="167">
        <v>2</v>
      </c>
      <c r="B1286" s="647">
        <v>0</v>
      </c>
      <c r="C1286" s="647">
        <v>4</v>
      </c>
      <c r="D1286" s="647">
        <v>4</v>
      </c>
      <c r="E1286" s="163" t="s">
        <v>3862</v>
      </c>
      <c r="F1286" s="593" t="s">
        <v>4675</v>
      </c>
      <c r="G1286" s="143"/>
      <c r="H1286" s="162">
        <v>42180000</v>
      </c>
      <c r="I1286" s="145" t="s">
        <v>2879</v>
      </c>
      <c r="J1286" s="146"/>
      <c r="K1286" s="146"/>
      <c r="L1286" s="146"/>
      <c r="M1286" s="146"/>
      <c r="N1286" s="183"/>
      <c r="O1286" s="146"/>
      <c r="P1286" s="146"/>
      <c r="Q1286" s="146">
        <f t="shared" si="26"/>
        <v>0</v>
      </c>
      <c r="R1286" s="182" t="s">
        <v>4741</v>
      </c>
      <c r="S1286" s="226"/>
      <c r="T1286" s="676" t="s">
        <v>4687</v>
      </c>
      <c r="U1286" s="147"/>
      <c r="V1286" s="147"/>
      <c r="W1286" s="147"/>
      <c r="X1286" s="117"/>
    </row>
    <row r="1287" spans="1:35" ht="24" hidden="1" x14ac:dyDescent="0.2">
      <c r="A1287" s="167">
        <v>2</v>
      </c>
      <c r="B1287" s="647">
        <v>0</v>
      </c>
      <c r="C1287" s="647">
        <v>4</v>
      </c>
      <c r="D1287" s="647">
        <v>4</v>
      </c>
      <c r="E1287" s="163" t="s">
        <v>3862</v>
      </c>
      <c r="F1287" s="593" t="s">
        <v>4675</v>
      </c>
      <c r="G1287" s="143"/>
      <c r="H1287" s="162">
        <v>42180000</v>
      </c>
      <c r="I1287" s="145" t="s">
        <v>2880</v>
      </c>
      <c r="J1287" s="146"/>
      <c r="K1287" s="146"/>
      <c r="L1287" s="146"/>
      <c r="M1287" s="146"/>
      <c r="N1287" s="183"/>
      <c r="O1287" s="146"/>
      <c r="P1287" s="146"/>
      <c r="Q1287" s="146">
        <f t="shared" si="26"/>
        <v>0</v>
      </c>
      <c r="R1287" s="182" t="s">
        <v>4741</v>
      </c>
      <c r="S1287" s="226"/>
      <c r="T1287" s="676" t="s">
        <v>4687</v>
      </c>
      <c r="U1287" s="147"/>
      <c r="V1287" s="147"/>
      <c r="W1287" s="147"/>
      <c r="X1287" s="117"/>
    </row>
    <row r="1288" spans="1:35" s="172" customFormat="1" ht="24" hidden="1" x14ac:dyDescent="0.2">
      <c r="A1288" s="167">
        <v>2</v>
      </c>
      <c r="B1288" s="647">
        <v>0</v>
      </c>
      <c r="C1288" s="647">
        <v>4</v>
      </c>
      <c r="D1288" s="647">
        <v>4</v>
      </c>
      <c r="E1288" s="163" t="s">
        <v>3862</v>
      </c>
      <c r="F1288" s="593" t="s">
        <v>4675</v>
      </c>
      <c r="G1288" s="143"/>
      <c r="H1288" s="162">
        <v>42180000</v>
      </c>
      <c r="I1288" s="180" t="s">
        <v>2881</v>
      </c>
      <c r="J1288" s="169"/>
      <c r="K1288" s="169"/>
      <c r="L1288" s="169"/>
      <c r="M1288" s="146"/>
      <c r="N1288" s="184"/>
      <c r="O1288" s="169"/>
      <c r="P1288" s="146"/>
      <c r="Q1288" s="146">
        <f t="shared" si="26"/>
        <v>0</v>
      </c>
      <c r="R1288" s="182" t="s">
        <v>4741</v>
      </c>
      <c r="S1288" s="226"/>
      <c r="T1288" s="676" t="s">
        <v>4687</v>
      </c>
      <c r="U1288" s="170"/>
      <c r="V1288" s="170"/>
      <c r="W1288" s="170"/>
      <c r="X1288" s="117"/>
      <c r="Y1288" s="171"/>
      <c r="Z1288" s="171"/>
      <c r="AA1288" s="171"/>
      <c r="AB1288" s="171"/>
      <c r="AC1288" s="171"/>
      <c r="AD1288" s="171"/>
      <c r="AE1288" s="171"/>
      <c r="AF1288" s="171"/>
      <c r="AG1288" s="171"/>
      <c r="AH1288" s="171"/>
      <c r="AI1288" s="171"/>
    </row>
    <row r="1289" spans="1:35" ht="24" hidden="1" x14ac:dyDescent="0.2">
      <c r="A1289" s="167">
        <v>2</v>
      </c>
      <c r="B1289" s="647">
        <v>0</v>
      </c>
      <c r="C1289" s="647">
        <v>4</v>
      </c>
      <c r="D1289" s="647">
        <v>4</v>
      </c>
      <c r="E1289" s="163" t="s">
        <v>3862</v>
      </c>
      <c r="F1289" s="593" t="s">
        <v>4675</v>
      </c>
      <c r="G1289" s="143"/>
      <c r="H1289" s="162">
        <v>42180000</v>
      </c>
      <c r="I1289" s="145" t="s">
        <v>2882</v>
      </c>
      <c r="J1289" s="146"/>
      <c r="K1289" s="146"/>
      <c r="L1289" s="146"/>
      <c r="M1289" s="146"/>
      <c r="N1289" s="183"/>
      <c r="O1289" s="146"/>
      <c r="P1289" s="146"/>
      <c r="Q1289" s="146">
        <f t="shared" si="26"/>
        <v>0</v>
      </c>
      <c r="R1289" s="182" t="s">
        <v>4741</v>
      </c>
      <c r="S1289" s="226"/>
      <c r="T1289" s="676" t="s">
        <v>4687</v>
      </c>
      <c r="U1289" s="147"/>
      <c r="V1289" s="147"/>
      <c r="W1289" s="147"/>
      <c r="X1289" s="117"/>
    </row>
    <row r="1290" spans="1:35" ht="24" hidden="1" x14ac:dyDescent="0.2">
      <c r="A1290" s="167">
        <v>2</v>
      </c>
      <c r="B1290" s="647">
        <v>0</v>
      </c>
      <c r="C1290" s="647">
        <v>4</v>
      </c>
      <c r="D1290" s="647">
        <v>4</v>
      </c>
      <c r="E1290" s="163" t="s">
        <v>3862</v>
      </c>
      <c r="F1290" s="593" t="s">
        <v>4675</v>
      </c>
      <c r="G1290" s="143"/>
      <c r="H1290" s="162">
        <v>42180000</v>
      </c>
      <c r="I1290" s="145" t="s">
        <v>2124</v>
      </c>
      <c r="J1290" s="146"/>
      <c r="K1290" s="146"/>
      <c r="L1290" s="146"/>
      <c r="M1290" s="146"/>
      <c r="N1290" s="183"/>
      <c r="O1290" s="146"/>
      <c r="P1290" s="146"/>
      <c r="Q1290" s="146">
        <f t="shared" si="26"/>
        <v>0</v>
      </c>
      <c r="R1290" s="182" t="s">
        <v>4741</v>
      </c>
      <c r="S1290" s="226"/>
      <c r="T1290" s="676" t="s">
        <v>4687</v>
      </c>
      <c r="U1290" s="147"/>
      <c r="V1290" s="147"/>
      <c r="W1290" s="147"/>
      <c r="X1290" s="117"/>
    </row>
    <row r="1291" spans="1:35" ht="24" hidden="1" x14ac:dyDescent="0.2">
      <c r="A1291" s="167">
        <v>2</v>
      </c>
      <c r="B1291" s="647">
        <v>0</v>
      </c>
      <c r="C1291" s="647">
        <v>4</v>
      </c>
      <c r="D1291" s="647">
        <v>4</v>
      </c>
      <c r="E1291" s="163" t="s">
        <v>3862</v>
      </c>
      <c r="F1291" s="593" t="s">
        <v>4675</v>
      </c>
      <c r="G1291" s="143"/>
      <c r="H1291" s="162">
        <v>42180000</v>
      </c>
      <c r="I1291" s="145" t="s">
        <v>2125</v>
      </c>
      <c r="J1291" s="146"/>
      <c r="K1291" s="146"/>
      <c r="L1291" s="146"/>
      <c r="M1291" s="146"/>
      <c r="N1291" s="183"/>
      <c r="O1291" s="146"/>
      <c r="P1291" s="146"/>
      <c r="Q1291" s="146">
        <f t="shared" si="26"/>
        <v>0</v>
      </c>
      <c r="R1291" s="182" t="s">
        <v>4741</v>
      </c>
      <c r="S1291" s="226"/>
      <c r="T1291" s="676" t="s">
        <v>4687</v>
      </c>
      <c r="U1291" s="147"/>
      <c r="V1291" s="147"/>
      <c r="W1291" s="147"/>
      <c r="X1291" s="117"/>
    </row>
    <row r="1292" spans="1:35" ht="24" hidden="1" x14ac:dyDescent="0.2">
      <c r="A1292" s="167">
        <v>2</v>
      </c>
      <c r="B1292" s="647">
        <v>0</v>
      </c>
      <c r="C1292" s="647">
        <v>4</v>
      </c>
      <c r="D1292" s="647">
        <v>4</v>
      </c>
      <c r="E1292" s="163" t="s">
        <v>3862</v>
      </c>
      <c r="F1292" s="593" t="s">
        <v>4675</v>
      </c>
      <c r="G1292" s="143"/>
      <c r="H1292" s="162">
        <v>42180000</v>
      </c>
      <c r="I1292" s="145" t="s">
        <v>2126</v>
      </c>
      <c r="J1292" s="146"/>
      <c r="K1292" s="146"/>
      <c r="L1292" s="146"/>
      <c r="M1292" s="146"/>
      <c r="N1292" s="183"/>
      <c r="O1292" s="146"/>
      <c r="P1292" s="146"/>
      <c r="Q1292" s="146">
        <f t="shared" si="26"/>
        <v>0</v>
      </c>
      <c r="R1292" s="182" t="s">
        <v>4741</v>
      </c>
      <c r="S1292" s="226"/>
      <c r="T1292" s="676" t="s">
        <v>4687</v>
      </c>
      <c r="U1292" s="147"/>
      <c r="V1292" s="147"/>
      <c r="W1292" s="147"/>
      <c r="X1292" s="117"/>
    </row>
    <row r="1293" spans="1:35" ht="24" hidden="1" x14ac:dyDescent="0.2">
      <c r="A1293" s="167">
        <v>2</v>
      </c>
      <c r="B1293" s="647">
        <v>0</v>
      </c>
      <c r="C1293" s="647">
        <v>4</v>
      </c>
      <c r="D1293" s="647">
        <v>4</v>
      </c>
      <c r="E1293" s="163" t="s">
        <v>3862</v>
      </c>
      <c r="F1293" s="593" t="s">
        <v>4675</v>
      </c>
      <c r="G1293" s="143"/>
      <c r="H1293" s="162">
        <v>42180000</v>
      </c>
      <c r="I1293" s="145" t="s">
        <v>2127</v>
      </c>
      <c r="J1293" s="146"/>
      <c r="K1293" s="146"/>
      <c r="L1293" s="146"/>
      <c r="M1293" s="146"/>
      <c r="N1293" s="183"/>
      <c r="O1293" s="146"/>
      <c r="P1293" s="146"/>
      <c r="Q1293" s="146">
        <f t="shared" si="26"/>
        <v>0</v>
      </c>
      <c r="R1293" s="182" t="s">
        <v>4741</v>
      </c>
      <c r="S1293" s="226"/>
      <c r="T1293" s="676" t="s">
        <v>4687</v>
      </c>
      <c r="U1293" s="147"/>
      <c r="V1293" s="147"/>
      <c r="W1293" s="147"/>
      <c r="X1293" s="117"/>
    </row>
    <row r="1294" spans="1:35" ht="24" hidden="1" x14ac:dyDescent="0.2">
      <c r="A1294" s="167">
        <v>2</v>
      </c>
      <c r="B1294" s="647">
        <v>0</v>
      </c>
      <c r="C1294" s="647">
        <v>4</v>
      </c>
      <c r="D1294" s="647">
        <v>4</v>
      </c>
      <c r="E1294" s="163" t="s">
        <v>3862</v>
      </c>
      <c r="F1294" s="593" t="s">
        <v>4675</v>
      </c>
      <c r="G1294" s="143"/>
      <c r="H1294" s="162">
        <v>42180000</v>
      </c>
      <c r="I1294" s="145" t="s">
        <v>2128</v>
      </c>
      <c r="J1294" s="146"/>
      <c r="K1294" s="146"/>
      <c r="L1294" s="146"/>
      <c r="M1294" s="146"/>
      <c r="N1294" s="183"/>
      <c r="O1294" s="146"/>
      <c r="P1294" s="146"/>
      <c r="Q1294" s="146">
        <f t="shared" si="26"/>
        <v>0</v>
      </c>
      <c r="R1294" s="182" t="s">
        <v>4741</v>
      </c>
      <c r="S1294" s="226"/>
      <c r="T1294" s="676" t="s">
        <v>4687</v>
      </c>
      <c r="U1294" s="147"/>
      <c r="V1294" s="147"/>
      <c r="W1294" s="147"/>
      <c r="X1294" s="117"/>
    </row>
    <row r="1295" spans="1:35" ht="24" hidden="1" x14ac:dyDescent="0.2">
      <c r="A1295" s="167">
        <v>2</v>
      </c>
      <c r="B1295" s="647">
        <v>0</v>
      </c>
      <c r="C1295" s="647">
        <v>4</v>
      </c>
      <c r="D1295" s="647">
        <v>4</v>
      </c>
      <c r="E1295" s="163" t="s">
        <v>3862</v>
      </c>
      <c r="F1295" s="593" t="s">
        <v>4675</v>
      </c>
      <c r="G1295" s="143"/>
      <c r="H1295" s="162">
        <v>42180000</v>
      </c>
      <c r="I1295" s="145" t="s">
        <v>2129</v>
      </c>
      <c r="J1295" s="146"/>
      <c r="K1295" s="146"/>
      <c r="L1295" s="146"/>
      <c r="M1295" s="146"/>
      <c r="N1295" s="183"/>
      <c r="O1295" s="146"/>
      <c r="P1295" s="146"/>
      <c r="Q1295" s="146">
        <f t="shared" si="26"/>
        <v>0</v>
      </c>
      <c r="R1295" s="182" t="s">
        <v>4741</v>
      </c>
      <c r="S1295" s="226"/>
      <c r="T1295" s="676" t="s">
        <v>4687</v>
      </c>
      <c r="U1295" s="147"/>
      <c r="V1295" s="147"/>
      <c r="W1295" s="147"/>
      <c r="X1295" s="117"/>
    </row>
    <row r="1296" spans="1:35" ht="24" hidden="1" x14ac:dyDescent="0.2">
      <c r="A1296" s="167">
        <v>2</v>
      </c>
      <c r="B1296" s="647">
        <v>0</v>
      </c>
      <c r="C1296" s="647">
        <v>4</v>
      </c>
      <c r="D1296" s="647">
        <v>4</v>
      </c>
      <c r="E1296" s="163" t="s">
        <v>3862</v>
      </c>
      <c r="F1296" s="593" t="s">
        <v>4675</v>
      </c>
      <c r="G1296" s="143"/>
      <c r="H1296" s="162">
        <v>42180000</v>
      </c>
      <c r="I1296" s="145" t="s">
        <v>2130</v>
      </c>
      <c r="J1296" s="146"/>
      <c r="K1296" s="146"/>
      <c r="L1296" s="146"/>
      <c r="M1296" s="146"/>
      <c r="N1296" s="183"/>
      <c r="O1296" s="146"/>
      <c r="P1296" s="146"/>
      <c r="Q1296" s="146">
        <f t="shared" si="26"/>
        <v>0</v>
      </c>
      <c r="R1296" s="182" t="s">
        <v>4741</v>
      </c>
      <c r="S1296" s="226"/>
      <c r="T1296" s="676" t="s">
        <v>4687</v>
      </c>
      <c r="U1296" s="147"/>
      <c r="V1296" s="147"/>
      <c r="W1296" s="147"/>
      <c r="X1296" s="117"/>
    </row>
    <row r="1297" spans="1:35" ht="24" hidden="1" x14ac:dyDescent="0.2">
      <c r="A1297" s="167">
        <v>2</v>
      </c>
      <c r="B1297" s="647">
        <v>0</v>
      </c>
      <c r="C1297" s="647">
        <v>4</v>
      </c>
      <c r="D1297" s="647">
        <v>4</v>
      </c>
      <c r="E1297" s="163" t="s">
        <v>3862</v>
      </c>
      <c r="F1297" s="593" t="s">
        <v>4675</v>
      </c>
      <c r="G1297" s="143"/>
      <c r="H1297" s="162">
        <v>42180000</v>
      </c>
      <c r="I1297" s="145" t="s">
        <v>2131</v>
      </c>
      <c r="J1297" s="146"/>
      <c r="K1297" s="146"/>
      <c r="L1297" s="146"/>
      <c r="M1297" s="146"/>
      <c r="N1297" s="183"/>
      <c r="O1297" s="146"/>
      <c r="P1297" s="146"/>
      <c r="Q1297" s="146">
        <f t="shared" si="26"/>
        <v>0</v>
      </c>
      <c r="R1297" s="182" t="s">
        <v>4741</v>
      </c>
      <c r="S1297" s="226"/>
      <c r="T1297" s="676" t="s">
        <v>4687</v>
      </c>
      <c r="U1297" s="147"/>
      <c r="V1297" s="147"/>
      <c r="W1297" s="147"/>
      <c r="X1297" s="117"/>
    </row>
    <row r="1298" spans="1:35" ht="24" hidden="1" x14ac:dyDescent="0.2">
      <c r="A1298" s="167">
        <v>2</v>
      </c>
      <c r="B1298" s="647">
        <v>0</v>
      </c>
      <c r="C1298" s="647">
        <v>4</v>
      </c>
      <c r="D1298" s="647">
        <v>4</v>
      </c>
      <c r="E1298" s="163" t="s">
        <v>3862</v>
      </c>
      <c r="F1298" s="593" t="s">
        <v>4675</v>
      </c>
      <c r="G1298" s="143"/>
      <c r="H1298" s="162">
        <v>42180000</v>
      </c>
      <c r="I1298" s="145" t="s">
        <v>2132</v>
      </c>
      <c r="J1298" s="146"/>
      <c r="K1298" s="146"/>
      <c r="L1298" s="146"/>
      <c r="M1298" s="146"/>
      <c r="N1298" s="183"/>
      <c r="O1298" s="146"/>
      <c r="P1298" s="146"/>
      <c r="Q1298" s="146">
        <f t="shared" si="26"/>
        <v>0</v>
      </c>
      <c r="R1298" s="182" t="s">
        <v>4741</v>
      </c>
      <c r="S1298" s="226"/>
      <c r="T1298" s="676" t="s">
        <v>4687</v>
      </c>
      <c r="U1298" s="147"/>
      <c r="V1298" s="147"/>
      <c r="W1298" s="147"/>
      <c r="X1298" s="117"/>
    </row>
    <row r="1299" spans="1:35" ht="24" hidden="1" x14ac:dyDescent="0.2">
      <c r="A1299" s="167">
        <v>2</v>
      </c>
      <c r="B1299" s="647">
        <v>0</v>
      </c>
      <c r="C1299" s="647">
        <v>4</v>
      </c>
      <c r="D1299" s="647">
        <v>4</v>
      </c>
      <c r="E1299" s="163" t="s">
        <v>3862</v>
      </c>
      <c r="F1299" s="593" t="s">
        <v>4675</v>
      </c>
      <c r="G1299" s="143"/>
      <c r="H1299" s="162">
        <v>42180000</v>
      </c>
      <c r="I1299" s="145" t="s">
        <v>2133</v>
      </c>
      <c r="J1299" s="146"/>
      <c r="K1299" s="146"/>
      <c r="L1299" s="146"/>
      <c r="M1299" s="146"/>
      <c r="N1299" s="183"/>
      <c r="O1299" s="146"/>
      <c r="P1299" s="146"/>
      <c r="Q1299" s="146">
        <f t="shared" si="26"/>
        <v>0</v>
      </c>
      <c r="R1299" s="182" t="s">
        <v>4741</v>
      </c>
      <c r="S1299" s="226"/>
      <c r="T1299" s="676" t="s">
        <v>4687</v>
      </c>
      <c r="U1299" s="147"/>
      <c r="V1299" s="147"/>
      <c r="W1299" s="147"/>
      <c r="X1299" s="117"/>
    </row>
    <row r="1300" spans="1:35" ht="24" hidden="1" x14ac:dyDescent="0.2">
      <c r="A1300" s="167">
        <v>2</v>
      </c>
      <c r="B1300" s="647">
        <v>0</v>
      </c>
      <c r="C1300" s="647">
        <v>4</v>
      </c>
      <c r="D1300" s="647">
        <v>4</v>
      </c>
      <c r="E1300" s="163" t="s">
        <v>3862</v>
      </c>
      <c r="F1300" s="593" t="s">
        <v>4675</v>
      </c>
      <c r="G1300" s="143"/>
      <c r="H1300" s="162">
        <v>42180000</v>
      </c>
      <c r="I1300" s="145" t="s">
        <v>2134</v>
      </c>
      <c r="J1300" s="146"/>
      <c r="K1300" s="146"/>
      <c r="L1300" s="146"/>
      <c r="M1300" s="146"/>
      <c r="N1300" s="183"/>
      <c r="O1300" s="146"/>
      <c r="P1300" s="146"/>
      <c r="Q1300" s="146">
        <f t="shared" si="26"/>
        <v>0</v>
      </c>
      <c r="R1300" s="182" t="s">
        <v>4741</v>
      </c>
      <c r="S1300" s="226"/>
      <c r="T1300" s="676" t="s">
        <v>4687</v>
      </c>
      <c r="U1300" s="147"/>
      <c r="V1300" s="147"/>
      <c r="W1300" s="147"/>
      <c r="X1300" s="117"/>
    </row>
    <row r="1301" spans="1:35" s="172" customFormat="1" ht="24" hidden="1" x14ac:dyDescent="0.2">
      <c r="A1301" s="167">
        <v>2</v>
      </c>
      <c r="B1301" s="647">
        <v>0</v>
      </c>
      <c r="C1301" s="647">
        <v>4</v>
      </c>
      <c r="D1301" s="647">
        <v>4</v>
      </c>
      <c r="E1301" s="163" t="s">
        <v>3862</v>
      </c>
      <c r="F1301" s="593" t="s">
        <v>4675</v>
      </c>
      <c r="G1301" s="143"/>
      <c r="H1301" s="162">
        <v>42180000</v>
      </c>
      <c r="I1301" s="180" t="s">
        <v>2135</v>
      </c>
      <c r="J1301" s="169"/>
      <c r="K1301" s="169"/>
      <c r="L1301" s="169"/>
      <c r="M1301" s="146"/>
      <c r="N1301" s="184"/>
      <c r="O1301" s="169"/>
      <c r="P1301" s="146"/>
      <c r="Q1301" s="146">
        <f t="shared" si="26"/>
        <v>0</v>
      </c>
      <c r="R1301" s="182" t="s">
        <v>4741</v>
      </c>
      <c r="S1301" s="226"/>
      <c r="T1301" s="676" t="s">
        <v>4687</v>
      </c>
      <c r="U1301" s="170"/>
      <c r="V1301" s="170"/>
      <c r="W1301" s="170"/>
      <c r="X1301" s="117"/>
      <c r="Y1301" s="171"/>
      <c r="Z1301" s="171"/>
      <c r="AA1301" s="171"/>
      <c r="AB1301" s="171"/>
      <c r="AC1301" s="171"/>
      <c r="AD1301" s="171"/>
      <c r="AE1301" s="171"/>
      <c r="AF1301" s="171"/>
      <c r="AG1301" s="171"/>
      <c r="AH1301" s="171"/>
      <c r="AI1301" s="171"/>
    </row>
    <row r="1302" spans="1:35" ht="24" hidden="1" x14ac:dyDescent="0.2">
      <c r="A1302" s="167">
        <v>2</v>
      </c>
      <c r="B1302" s="647">
        <v>0</v>
      </c>
      <c r="C1302" s="647">
        <v>4</v>
      </c>
      <c r="D1302" s="647">
        <v>4</v>
      </c>
      <c r="E1302" s="163" t="s">
        <v>3862</v>
      </c>
      <c r="F1302" s="593" t="s">
        <v>4675</v>
      </c>
      <c r="G1302" s="143"/>
      <c r="H1302" s="162">
        <v>42180000</v>
      </c>
      <c r="I1302" s="145" t="s">
        <v>2136</v>
      </c>
      <c r="J1302" s="146"/>
      <c r="K1302" s="146"/>
      <c r="L1302" s="146"/>
      <c r="M1302" s="146"/>
      <c r="N1302" s="183"/>
      <c r="O1302" s="146"/>
      <c r="P1302" s="146"/>
      <c r="Q1302" s="146">
        <f t="shared" si="26"/>
        <v>0</v>
      </c>
      <c r="R1302" s="182" t="s">
        <v>4741</v>
      </c>
      <c r="S1302" s="226"/>
      <c r="T1302" s="676" t="s">
        <v>4687</v>
      </c>
      <c r="U1302" s="147"/>
      <c r="V1302" s="147"/>
      <c r="W1302" s="147"/>
      <c r="X1302" s="117"/>
    </row>
    <row r="1303" spans="1:35" ht="24" hidden="1" x14ac:dyDescent="0.2">
      <c r="A1303" s="167">
        <v>2</v>
      </c>
      <c r="B1303" s="647">
        <v>0</v>
      </c>
      <c r="C1303" s="647">
        <v>4</v>
      </c>
      <c r="D1303" s="647">
        <v>4</v>
      </c>
      <c r="E1303" s="163" t="s">
        <v>3862</v>
      </c>
      <c r="F1303" s="593" t="s">
        <v>4675</v>
      </c>
      <c r="G1303" s="143"/>
      <c r="H1303" s="162">
        <v>42180000</v>
      </c>
      <c r="I1303" s="145" t="s">
        <v>2137</v>
      </c>
      <c r="J1303" s="146"/>
      <c r="K1303" s="146"/>
      <c r="L1303" s="146"/>
      <c r="M1303" s="146"/>
      <c r="N1303" s="183"/>
      <c r="O1303" s="146"/>
      <c r="P1303" s="146"/>
      <c r="Q1303" s="146">
        <f t="shared" si="26"/>
        <v>0</v>
      </c>
      <c r="R1303" s="182" t="s">
        <v>4741</v>
      </c>
      <c r="S1303" s="226"/>
      <c r="T1303" s="676" t="s">
        <v>4687</v>
      </c>
      <c r="U1303" s="147"/>
      <c r="V1303" s="147"/>
      <c r="W1303" s="147"/>
      <c r="X1303" s="117"/>
    </row>
    <row r="1304" spans="1:35" ht="24" hidden="1" x14ac:dyDescent="0.2">
      <c r="A1304" s="167">
        <v>2</v>
      </c>
      <c r="B1304" s="647">
        <v>0</v>
      </c>
      <c r="C1304" s="647">
        <v>4</v>
      </c>
      <c r="D1304" s="647">
        <v>4</v>
      </c>
      <c r="E1304" s="163" t="s">
        <v>3862</v>
      </c>
      <c r="F1304" s="593" t="s">
        <v>4675</v>
      </c>
      <c r="G1304" s="143"/>
      <c r="H1304" s="162">
        <v>42180000</v>
      </c>
      <c r="I1304" s="145" t="s">
        <v>2138</v>
      </c>
      <c r="J1304" s="146"/>
      <c r="K1304" s="146"/>
      <c r="L1304" s="146"/>
      <c r="M1304" s="146"/>
      <c r="N1304" s="183"/>
      <c r="O1304" s="146"/>
      <c r="P1304" s="146"/>
      <c r="Q1304" s="146">
        <f t="shared" ref="Q1304:Q1367" si="27">+P1304</f>
        <v>0</v>
      </c>
      <c r="R1304" s="182" t="s">
        <v>4741</v>
      </c>
      <c r="S1304" s="226"/>
      <c r="T1304" s="676" t="s">
        <v>4687</v>
      </c>
      <c r="U1304" s="147"/>
      <c r="V1304" s="147"/>
      <c r="W1304" s="147"/>
      <c r="X1304" s="117"/>
    </row>
    <row r="1305" spans="1:35" ht="24" hidden="1" x14ac:dyDescent="0.2">
      <c r="A1305" s="167">
        <v>2</v>
      </c>
      <c r="B1305" s="647">
        <v>0</v>
      </c>
      <c r="C1305" s="647">
        <v>4</v>
      </c>
      <c r="D1305" s="647">
        <v>4</v>
      </c>
      <c r="E1305" s="163" t="s">
        <v>3862</v>
      </c>
      <c r="F1305" s="593" t="s">
        <v>4675</v>
      </c>
      <c r="G1305" s="143"/>
      <c r="H1305" s="162">
        <v>42180000</v>
      </c>
      <c r="I1305" s="145" t="s">
        <v>2139</v>
      </c>
      <c r="J1305" s="146"/>
      <c r="K1305" s="146"/>
      <c r="L1305" s="146"/>
      <c r="M1305" s="146"/>
      <c r="N1305" s="183"/>
      <c r="O1305" s="146"/>
      <c r="P1305" s="146"/>
      <c r="Q1305" s="146">
        <f t="shared" si="27"/>
        <v>0</v>
      </c>
      <c r="R1305" s="182" t="s">
        <v>4741</v>
      </c>
      <c r="S1305" s="226"/>
      <c r="T1305" s="676" t="s">
        <v>4687</v>
      </c>
      <c r="U1305" s="147"/>
      <c r="V1305" s="147"/>
      <c r="W1305" s="147"/>
      <c r="X1305" s="117"/>
    </row>
    <row r="1306" spans="1:35" ht="24" hidden="1" x14ac:dyDescent="0.2">
      <c r="A1306" s="167">
        <v>2</v>
      </c>
      <c r="B1306" s="647">
        <v>0</v>
      </c>
      <c r="C1306" s="647">
        <v>4</v>
      </c>
      <c r="D1306" s="647">
        <v>4</v>
      </c>
      <c r="E1306" s="163" t="s">
        <v>3862</v>
      </c>
      <c r="F1306" s="593" t="s">
        <v>4675</v>
      </c>
      <c r="G1306" s="143"/>
      <c r="H1306" s="162">
        <v>42180000</v>
      </c>
      <c r="I1306" s="145" t="s">
        <v>2140</v>
      </c>
      <c r="J1306" s="146"/>
      <c r="K1306" s="146"/>
      <c r="L1306" s="146"/>
      <c r="M1306" s="146"/>
      <c r="N1306" s="183"/>
      <c r="O1306" s="146"/>
      <c r="P1306" s="146"/>
      <c r="Q1306" s="146">
        <f t="shared" si="27"/>
        <v>0</v>
      </c>
      <c r="R1306" s="182" t="s">
        <v>4741</v>
      </c>
      <c r="S1306" s="226"/>
      <c r="T1306" s="676" t="s">
        <v>4687</v>
      </c>
      <c r="U1306" s="147"/>
      <c r="V1306" s="147"/>
      <c r="W1306" s="147"/>
      <c r="X1306" s="117"/>
    </row>
    <row r="1307" spans="1:35" ht="24" hidden="1" x14ac:dyDescent="0.2">
      <c r="A1307" s="167">
        <v>2</v>
      </c>
      <c r="B1307" s="647">
        <v>0</v>
      </c>
      <c r="C1307" s="647">
        <v>4</v>
      </c>
      <c r="D1307" s="647">
        <v>4</v>
      </c>
      <c r="E1307" s="163" t="s">
        <v>3862</v>
      </c>
      <c r="F1307" s="593" t="s">
        <v>4675</v>
      </c>
      <c r="G1307" s="143"/>
      <c r="H1307" s="162">
        <v>42180000</v>
      </c>
      <c r="I1307" s="145" t="s">
        <v>2141</v>
      </c>
      <c r="J1307" s="146"/>
      <c r="K1307" s="146"/>
      <c r="L1307" s="146"/>
      <c r="M1307" s="146"/>
      <c r="N1307" s="183"/>
      <c r="O1307" s="146"/>
      <c r="P1307" s="146"/>
      <c r="Q1307" s="146">
        <f t="shared" si="27"/>
        <v>0</v>
      </c>
      <c r="R1307" s="182" t="s">
        <v>4741</v>
      </c>
      <c r="S1307" s="226"/>
      <c r="T1307" s="676" t="s">
        <v>4687</v>
      </c>
      <c r="U1307" s="147"/>
      <c r="V1307" s="147"/>
      <c r="W1307" s="147"/>
      <c r="X1307" s="117"/>
    </row>
    <row r="1308" spans="1:35" ht="24" hidden="1" x14ac:dyDescent="0.2">
      <c r="A1308" s="167">
        <v>2</v>
      </c>
      <c r="B1308" s="647">
        <v>0</v>
      </c>
      <c r="C1308" s="647">
        <v>4</v>
      </c>
      <c r="D1308" s="647">
        <v>4</v>
      </c>
      <c r="E1308" s="163" t="s">
        <v>3862</v>
      </c>
      <c r="F1308" s="593" t="s">
        <v>4675</v>
      </c>
      <c r="G1308" s="143"/>
      <c r="H1308" s="162">
        <v>42180000</v>
      </c>
      <c r="I1308" s="145" t="s">
        <v>2142</v>
      </c>
      <c r="J1308" s="146"/>
      <c r="K1308" s="146"/>
      <c r="L1308" s="146"/>
      <c r="M1308" s="146"/>
      <c r="N1308" s="183"/>
      <c r="O1308" s="146"/>
      <c r="P1308" s="146"/>
      <c r="Q1308" s="146">
        <f t="shared" si="27"/>
        <v>0</v>
      </c>
      <c r="R1308" s="182" t="s">
        <v>4741</v>
      </c>
      <c r="S1308" s="226"/>
      <c r="T1308" s="676" t="s">
        <v>4687</v>
      </c>
      <c r="U1308" s="147"/>
      <c r="V1308" s="147"/>
      <c r="W1308" s="147"/>
      <c r="X1308" s="117"/>
    </row>
    <row r="1309" spans="1:35" ht="24" hidden="1" x14ac:dyDescent="0.2">
      <c r="A1309" s="167">
        <v>2</v>
      </c>
      <c r="B1309" s="647">
        <v>0</v>
      </c>
      <c r="C1309" s="647">
        <v>4</v>
      </c>
      <c r="D1309" s="647">
        <v>4</v>
      </c>
      <c r="E1309" s="163" t="s">
        <v>3862</v>
      </c>
      <c r="F1309" s="593" t="s">
        <v>4675</v>
      </c>
      <c r="G1309" s="143"/>
      <c r="H1309" s="162">
        <v>42180000</v>
      </c>
      <c r="I1309" s="145" t="s">
        <v>2143</v>
      </c>
      <c r="J1309" s="146"/>
      <c r="K1309" s="146"/>
      <c r="L1309" s="146"/>
      <c r="M1309" s="146"/>
      <c r="N1309" s="183"/>
      <c r="O1309" s="146"/>
      <c r="P1309" s="146"/>
      <c r="Q1309" s="146">
        <f t="shared" si="27"/>
        <v>0</v>
      </c>
      <c r="R1309" s="182" t="s">
        <v>4741</v>
      </c>
      <c r="S1309" s="226"/>
      <c r="T1309" s="676" t="s">
        <v>4687</v>
      </c>
      <c r="U1309" s="147"/>
      <c r="V1309" s="147"/>
      <c r="W1309" s="147"/>
      <c r="X1309" s="117"/>
    </row>
    <row r="1310" spans="1:35" ht="24" hidden="1" x14ac:dyDescent="0.2">
      <c r="A1310" s="167">
        <v>2</v>
      </c>
      <c r="B1310" s="647">
        <v>0</v>
      </c>
      <c r="C1310" s="647">
        <v>4</v>
      </c>
      <c r="D1310" s="647">
        <v>4</v>
      </c>
      <c r="E1310" s="163" t="s">
        <v>3862</v>
      </c>
      <c r="F1310" s="593" t="s">
        <v>4675</v>
      </c>
      <c r="G1310" s="143"/>
      <c r="H1310" s="162">
        <v>42180000</v>
      </c>
      <c r="I1310" s="145" t="s">
        <v>2144</v>
      </c>
      <c r="J1310" s="146"/>
      <c r="K1310" s="146"/>
      <c r="L1310" s="146"/>
      <c r="M1310" s="146"/>
      <c r="N1310" s="183"/>
      <c r="O1310" s="146"/>
      <c r="P1310" s="146"/>
      <c r="Q1310" s="146">
        <f t="shared" si="27"/>
        <v>0</v>
      </c>
      <c r="R1310" s="182" t="s">
        <v>4741</v>
      </c>
      <c r="S1310" s="226"/>
      <c r="T1310" s="676" t="s">
        <v>4687</v>
      </c>
      <c r="U1310" s="147"/>
      <c r="V1310" s="147"/>
      <c r="W1310" s="147"/>
      <c r="X1310" s="117"/>
    </row>
    <row r="1311" spans="1:35" ht="24" hidden="1" x14ac:dyDescent="0.2">
      <c r="A1311" s="167">
        <v>2</v>
      </c>
      <c r="B1311" s="647">
        <v>0</v>
      </c>
      <c r="C1311" s="647">
        <v>4</v>
      </c>
      <c r="D1311" s="647">
        <v>4</v>
      </c>
      <c r="E1311" s="163" t="s">
        <v>3862</v>
      </c>
      <c r="F1311" s="593" t="s">
        <v>4675</v>
      </c>
      <c r="G1311" s="143"/>
      <c r="H1311" s="162">
        <v>42180000</v>
      </c>
      <c r="I1311" s="145" t="s">
        <v>2145</v>
      </c>
      <c r="J1311" s="146"/>
      <c r="K1311" s="146"/>
      <c r="L1311" s="146"/>
      <c r="M1311" s="146"/>
      <c r="N1311" s="183"/>
      <c r="O1311" s="146"/>
      <c r="P1311" s="146"/>
      <c r="Q1311" s="146">
        <f t="shared" si="27"/>
        <v>0</v>
      </c>
      <c r="R1311" s="182" t="s">
        <v>4741</v>
      </c>
      <c r="S1311" s="226"/>
      <c r="T1311" s="676" t="s">
        <v>4687</v>
      </c>
      <c r="U1311" s="147"/>
      <c r="V1311" s="147"/>
      <c r="W1311" s="147"/>
      <c r="X1311" s="117"/>
    </row>
    <row r="1312" spans="1:35" ht="24" hidden="1" x14ac:dyDescent="0.2">
      <c r="A1312" s="167">
        <v>2</v>
      </c>
      <c r="B1312" s="647">
        <v>0</v>
      </c>
      <c r="C1312" s="647">
        <v>4</v>
      </c>
      <c r="D1312" s="647">
        <v>4</v>
      </c>
      <c r="E1312" s="163" t="s">
        <v>3862</v>
      </c>
      <c r="F1312" s="593" t="s">
        <v>4675</v>
      </c>
      <c r="G1312" s="143"/>
      <c r="H1312" s="162">
        <v>42180000</v>
      </c>
      <c r="I1312" s="145" t="s">
        <v>2146</v>
      </c>
      <c r="J1312" s="146"/>
      <c r="K1312" s="146"/>
      <c r="L1312" s="146"/>
      <c r="M1312" s="146"/>
      <c r="N1312" s="183"/>
      <c r="O1312" s="146"/>
      <c r="P1312" s="146"/>
      <c r="Q1312" s="146">
        <f t="shared" si="27"/>
        <v>0</v>
      </c>
      <c r="R1312" s="182" t="s">
        <v>4741</v>
      </c>
      <c r="S1312" s="226"/>
      <c r="T1312" s="676" t="s">
        <v>4687</v>
      </c>
      <c r="U1312" s="147"/>
      <c r="V1312" s="147"/>
      <c r="W1312" s="147"/>
      <c r="X1312" s="117"/>
    </row>
    <row r="1313" spans="1:35" ht="24" hidden="1" x14ac:dyDescent="0.2">
      <c r="A1313" s="167">
        <v>2</v>
      </c>
      <c r="B1313" s="647">
        <v>0</v>
      </c>
      <c r="C1313" s="647">
        <v>4</v>
      </c>
      <c r="D1313" s="647">
        <v>4</v>
      </c>
      <c r="E1313" s="163" t="s">
        <v>3862</v>
      </c>
      <c r="F1313" s="593" t="s">
        <v>4675</v>
      </c>
      <c r="G1313" s="143"/>
      <c r="H1313" s="162">
        <v>42180000</v>
      </c>
      <c r="I1313" s="145" t="s">
        <v>2147</v>
      </c>
      <c r="J1313" s="146"/>
      <c r="K1313" s="146"/>
      <c r="L1313" s="146"/>
      <c r="M1313" s="146"/>
      <c r="N1313" s="183"/>
      <c r="O1313" s="146"/>
      <c r="P1313" s="146"/>
      <c r="Q1313" s="146">
        <f t="shared" si="27"/>
        <v>0</v>
      </c>
      <c r="R1313" s="182" t="s">
        <v>4741</v>
      </c>
      <c r="S1313" s="226"/>
      <c r="T1313" s="676" t="s">
        <v>4687</v>
      </c>
      <c r="U1313" s="147"/>
      <c r="V1313" s="147"/>
      <c r="W1313" s="147"/>
      <c r="X1313" s="117"/>
    </row>
    <row r="1314" spans="1:35" s="172" customFormat="1" ht="24" hidden="1" x14ac:dyDescent="0.2">
      <c r="A1314" s="167">
        <v>2</v>
      </c>
      <c r="B1314" s="647">
        <v>0</v>
      </c>
      <c r="C1314" s="647">
        <v>4</v>
      </c>
      <c r="D1314" s="647">
        <v>4</v>
      </c>
      <c r="E1314" s="163" t="s">
        <v>3862</v>
      </c>
      <c r="F1314" s="593" t="s">
        <v>4675</v>
      </c>
      <c r="G1314" s="143"/>
      <c r="H1314" s="162">
        <v>42180000</v>
      </c>
      <c r="I1314" s="180" t="s">
        <v>2148</v>
      </c>
      <c r="J1314" s="169"/>
      <c r="K1314" s="169"/>
      <c r="L1314" s="169"/>
      <c r="M1314" s="146"/>
      <c r="N1314" s="184"/>
      <c r="O1314" s="169"/>
      <c r="P1314" s="146"/>
      <c r="Q1314" s="146">
        <f t="shared" si="27"/>
        <v>0</v>
      </c>
      <c r="R1314" s="182" t="s">
        <v>4741</v>
      </c>
      <c r="S1314" s="226"/>
      <c r="T1314" s="676" t="s">
        <v>4687</v>
      </c>
      <c r="U1314" s="170"/>
      <c r="V1314" s="170"/>
      <c r="W1314" s="170"/>
      <c r="X1314" s="117"/>
      <c r="Y1314" s="171"/>
      <c r="Z1314" s="171"/>
      <c r="AA1314" s="171"/>
      <c r="AB1314" s="171"/>
      <c r="AC1314" s="171"/>
      <c r="AD1314" s="171"/>
      <c r="AE1314" s="171"/>
      <c r="AF1314" s="171"/>
      <c r="AG1314" s="171"/>
      <c r="AH1314" s="171"/>
      <c r="AI1314" s="171"/>
    </row>
    <row r="1315" spans="1:35" s="172" customFormat="1" ht="24" hidden="1" x14ac:dyDescent="0.2">
      <c r="A1315" s="167">
        <v>2</v>
      </c>
      <c r="B1315" s="647">
        <v>0</v>
      </c>
      <c r="C1315" s="647">
        <v>4</v>
      </c>
      <c r="D1315" s="647">
        <v>4</v>
      </c>
      <c r="E1315" s="163" t="s">
        <v>3862</v>
      </c>
      <c r="F1315" s="593" t="s">
        <v>4675</v>
      </c>
      <c r="G1315" s="143"/>
      <c r="H1315" s="162">
        <v>42180000</v>
      </c>
      <c r="I1315" s="180" t="s">
        <v>2149</v>
      </c>
      <c r="J1315" s="169"/>
      <c r="K1315" s="169"/>
      <c r="L1315" s="169"/>
      <c r="M1315" s="146"/>
      <c r="N1315" s="184"/>
      <c r="O1315" s="169"/>
      <c r="P1315" s="146"/>
      <c r="Q1315" s="146">
        <f t="shared" si="27"/>
        <v>0</v>
      </c>
      <c r="R1315" s="182" t="s">
        <v>4741</v>
      </c>
      <c r="S1315" s="226"/>
      <c r="T1315" s="676" t="s">
        <v>4687</v>
      </c>
      <c r="U1315" s="170"/>
      <c r="V1315" s="170"/>
      <c r="W1315" s="170"/>
      <c r="X1315" s="117"/>
      <c r="Y1315" s="171"/>
      <c r="Z1315" s="171"/>
      <c r="AA1315" s="171"/>
      <c r="AB1315" s="171"/>
      <c r="AC1315" s="171"/>
      <c r="AD1315" s="171"/>
      <c r="AE1315" s="171"/>
      <c r="AF1315" s="171"/>
      <c r="AG1315" s="171"/>
      <c r="AH1315" s="171"/>
      <c r="AI1315" s="171"/>
    </row>
    <row r="1316" spans="1:35" s="172" customFormat="1" ht="24.6" hidden="1" customHeight="1" x14ac:dyDescent="0.2">
      <c r="A1316" s="167">
        <v>2</v>
      </c>
      <c r="B1316" s="647">
        <v>0</v>
      </c>
      <c r="C1316" s="647">
        <v>4</v>
      </c>
      <c r="D1316" s="647">
        <v>4</v>
      </c>
      <c r="E1316" s="163" t="s">
        <v>3862</v>
      </c>
      <c r="F1316" s="593" t="s">
        <v>4675</v>
      </c>
      <c r="G1316" s="143"/>
      <c r="H1316" s="162">
        <v>42180000</v>
      </c>
      <c r="I1316" s="180" t="s">
        <v>2150</v>
      </c>
      <c r="J1316" s="169"/>
      <c r="K1316" s="169"/>
      <c r="L1316" s="169"/>
      <c r="M1316" s="146"/>
      <c r="N1316" s="184"/>
      <c r="O1316" s="169"/>
      <c r="P1316" s="146"/>
      <c r="Q1316" s="146">
        <f t="shared" si="27"/>
        <v>0</v>
      </c>
      <c r="R1316" s="182" t="s">
        <v>4741</v>
      </c>
      <c r="S1316" s="226"/>
      <c r="T1316" s="676" t="s">
        <v>4687</v>
      </c>
      <c r="U1316" s="170"/>
      <c r="V1316" s="170"/>
      <c r="W1316" s="170"/>
      <c r="X1316" s="117"/>
      <c r="Y1316" s="171"/>
      <c r="Z1316" s="171"/>
      <c r="AA1316" s="171"/>
      <c r="AB1316" s="171"/>
      <c r="AC1316" s="171"/>
      <c r="AD1316" s="171"/>
      <c r="AE1316" s="171"/>
      <c r="AF1316" s="171"/>
      <c r="AG1316" s="171"/>
      <c r="AH1316" s="171"/>
      <c r="AI1316" s="171"/>
    </row>
    <row r="1317" spans="1:35" s="172" customFormat="1" ht="24.6" hidden="1" customHeight="1" x14ac:dyDescent="0.2">
      <c r="A1317" s="167">
        <v>2</v>
      </c>
      <c r="B1317" s="647">
        <v>0</v>
      </c>
      <c r="C1317" s="647">
        <v>4</v>
      </c>
      <c r="D1317" s="647">
        <v>4</v>
      </c>
      <c r="E1317" s="163" t="s">
        <v>3862</v>
      </c>
      <c r="F1317" s="593" t="s">
        <v>4675</v>
      </c>
      <c r="G1317" s="143"/>
      <c r="H1317" s="162">
        <v>42180000</v>
      </c>
      <c r="I1317" s="180" t="s">
        <v>2151</v>
      </c>
      <c r="J1317" s="169"/>
      <c r="K1317" s="169"/>
      <c r="L1317" s="169"/>
      <c r="M1317" s="146"/>
      <c r="N1317" s="184"/>
      <c r="O1317" s="169"/>
      <c r="P1317" s="146"/>
      <c r="Q1317" s="146">
        <f t="shared" si="27"/>
        <v>0</v>
      </c>
      <c r="R1317" s="182" t="s">
        <v>4741</v>
      </c>
      <c r="S1317" s="226"/>
      <c r="T1317" s="676" t="s">
        <v>4687</v>
      </c>
      <c r="U1317" s="170"/>
      <c r="V1317" s="170"/>
      <c r="W1317" s="170"/>
      <c r="X1317" s="117"/>
      <c r="Y1317" s="171"/>
      <c r="Z1317" s="171"/>
      <c r="AA1317" s="171"/>
      <c r="AB1317" s="171"/>
      <c r="AC1317" s="171"/>
      <c r="AD1317" s="171"/>
      <c r="AE1317" s="171"/>
      <c r="AF1317" s="171"/>
      <c r="AG1317" s="171"/>
      <c r="AH1317" s="171"/>
      <c r="AI1317" s="171"/>
    </row>
    <row r="1318" spans="1:35" s="172" customFormat="1" ht="24.6" hidden="1" customHeight="1" x14ac:dyDescent="0.2">
      <c r="A1318" s="167">
        <v>2</v>
      </c>
      <c r="B1318" s="647">
        <v>0</v>
      </c>
      <c r="C1318" s="647">
        <v>4</v>
      </c>
      <c r="D1318" s="647">
        <v>4</v>
      </c>
      <c r="E1318" s="163" t="s">
        <v>3862</v>
      </c>
      <c r="F1318" s="593" t="s">
        <v>4675</v>
      </c>
      <c r="G1318" s="143"/>
      <c r="H1318" s="162">
        <v>42180000</v>
      </c>
      <c r="I1318" s="180" t="s">
        <v>2152</v>
      </c>
      <c r="J1318" s="169"/>
      <c r="K1318" s="169"/>
      <c r="L1318" s="169"/>
      <c r="M1318" s="146"/>
      <c r="N1318" s="184"/>
      <c r="O1318" s="169"/>
      <c r="P1318" s="146"/>
      <c r="Q1318" s="146">
        <f t="shared" si="27"/>
        <v>0</v>
      </c>
      <c r="R1318" s="182" t="s">
        <v>4741</v>
      </c>
      <c r="S1318" s="226"/>
      <c r="T1318" s="676" t="s">
        <v>4687</v>
      </c>
      <c r="U1318" s="170"/>
      <c r="V1318" s="170"/>
      <c r="W1318" s="170"/>
      <c r="X1318" s="117"/>
      <c r="Y1318" s="171"/>
      <c r="Z1318" s="171"/>
      <c r="AA1318" s="171"/>
      <c r="AB1318" s="171"/>
      <c r="AC1318" s="171"/>
      <c r="AD1318" s="171"/>
      <c r="AE1318" s="171"/>
      <c r="AF1318" s="171"/>
      <c r="AG1318" s="171"/>
      <c r="AH1318" s="171"/>
      <c r="AI1318" s="171"/>
    </row>
    <row r="1319" spans="1:35" s="172" customFormat="1" ht="24.6" hidden="1" customHeight="1" x14ac:dyDescent="0.2">
      <c r="A1319" s="167">
        <v>2</v>
      </c>
      <c r="B1319" s="647">
        <v>0</v>
      </c>
      <c r="C1319" s="647">
        <v>4</v>
      </c>
      <c r="D1319" s="647">
        <v>4</v>
      </c>
      <c r="E1319" s="163" t="s">
        <v>3862</v>
      </c>
      <c r="F1319" s="593" t="s">
        <v>4675</v>
      </c>
      <c r="G1319" s="143"/>
      <c r="H1319" s="162">
        <v>42180000</v>
      </c>
      <c r="I1319" s="180" t="s">
        <v>2153</v>
      </c>
      <c r="J1319" s="169"/>
      <c r="K1319" s="169"/>
      <c r="L1319" s="169"/>
      <c r="M1319" s="146"/>
      <c r="N1319" s="184"/>
      <c r="O1319" s="169"/>
      <c r="P1319" s="146"/>
      <c r="Q1319" s="146">
        <f t="shared" si="27"/>
        <v>0</v>
      </c>
      <c r="R1319" s="182" t="s">
        <v>4741</v>
      </c>
      <c r="S1319" s="226"/>
      <c r="T1319" s="676" t="s">
        <v>4687</v>
      </c>
      <c r="U1319" s="170"/>
      <c r="V1319" s="170"/>
      <c r="W1319" s="170"/>
      <c r="X1319" s="117"/>
      <c r="Y1319" s="171"/>
      <c r="Z1319" s="171"/>
      <c r="AA1319" s="171"/>
      <c r="AB1319" s="171"/>
      <c r="AC1319" s="171"/>
      <c r="AD1319" s="171"/>
      <c r="AE1319" s="171"/>
      <c r="AF1319" s="171"/>
      <c r="AG1319" s="171"/>
      <c r="AH1319" s="171"/>
      <c r="AI1319" s="171"/>
    </row>
    <row r="1320" spans="1:35" s="172" customFormat="1" ht="24.6" hidden="1" customHeight="1" x14ac:dyDescent="0.2">
      <c r="A1320" s="167">
        <v>2</v>
      </c>
      <c r="B1320" s="647">
        <v>0</v>
      </c>
      <c r="C1320" s="647">
        <v>4</v>
      </c>
      <c r="D1320" s="647">
        <v>4</v>
      </c>
      <c r="E1320" s="163" t="s">
        <v>3862</v>
      </c>
      <c r="F1320" s="593" t="s">
        <v>4675</v>
      </c>
      <c r="G1320" s="143"/>
      <c r="H1320" s="162">
        <v>42180000</v>
      </c>
      <c r="I1320" s="180" t="s">
        <v>2154</v>
      </c>
      <c r="J1320" s="169"/>
      <c r="K1320" s="169"/>
      <c r="L1320" s="169"/>
      <c r="M1320" s="146"/>
      <c r="N1320" s="184"/>
      <c r="O1320" s="169"/>
      <c r="P1320" s="146"/>
      <c r="Q1320" s="146">
        <f t="shared" si="27"/>
        <v>0</v>
      </c>
      <c r="R1320" s="182" t="s">
        <v>4741</v>
      </c>
      <c r="S1320" s="226"/>
      <c r="T1320" s="676" t="s">
        <v>4687</v>
      </c>
      <c r="U1320" s="170"/>
      <c r="V1320" s="170"/>
      <c r="W1320" s="170"/>
      <c r="X1320" s="117"/>
      <c r="Y1320" s="171"/>
      <c r="Z1320" s="171"/>
      <c r="AA1320" s="171"/>
      <c r="AB1320" s="171"/>
      <c r="AC1320" s="171"/>
      <c r="AD1320" s="171"/>
      <c r="AE1320" s="171"/>
      <c r="AF1320" s="171"/>
      <c r="AG1320" s="171"/>
      <c r="AH1320" s="171"/>
      <c r="AI1320" s="171"/>
    </row>
    <row r="1321" spans="1:35" s="172" customFormat="1" ht="24.6" hidden="1" customHeight="1" x14ac:dyDescent="0.2">
      <c r="A1321" s="167">
        <v>2</v>
      </c>
      <c r="B1321" s="647">
        <v>0</v>
      </c>
      <c r="C1321" s="647">
        <v>4</v>
      </c>
      <c r="D1321" s="647">
        <v>4</v>
      </c>
      <c r="E1321" s="163" t="s">
        <v>3862</v>
      </c>
      <c r="F1321" s="593" t="s">
        <v>4675</v>
      </c>
      <c r="G1321" s="143"/>
      <c r="H1321" s="162">
        <v>42180000</v>
      </c>
      <c r="I1321" s="180" t="s">
        <v>2155</v>
      </c>
      <c r="J1321" s="169"/>
      <c r="K1321" s="169"/>
      <c r="L1321" s="169"/>
      <c r="M1321" s="146"/>
      <c r="N1321" s="184"/>
      <c r="O1321" s="169"/>
      <c r="P1321" s="146"/>
      <c r="Q1321" s="146">
        <f t="shared" si="27"/>
        <v>0</v>
      </c>
      <c r="R1321" s="182" t="s">
        <v>4741</v>
      </c>
      <c r="S1321" s="226"/>
      <c r="T1321" s="676" t="s">
        <v>4687</v>
      </c>
      <c r="U1321" s="170"/>
      <c r="V1321" s="170"/>
      <c r="W1321" s="170"/>
      <c r="X1321" s="117"/>
      <c r="Y1321" s="171"/>
      <c r="Z1321" s="171"/>
      <c r="AA1321" s="171"/>
      <c r="AB1321" s="171"/>
      <c r="AC1321" s="171"/>
      <c r="AD1321" s="171"/>
      <c r="AE1321" s="171"/>
      <c r="AF1321" s="171"/>
      <c r="AG1321" s="171"/>
      <c r="AH1321" s="171"/>
      <c r="AI1321" s="171"/>
    </row>
    <row r="1322" spans="1:35" s="172" customFormat="1" ht="24.6" hidden="1" customHeight="1" x14ac:dyDescent="0.2">
      <c r="A1322" s="167">
        <v>2</v>
      </c>
      <c r="B1322" s="647">
        <v>0</v>
      </c>
      <c r="C1322" s="647">
        <v>4</v>
      </c>
      <c r="D1322" s="647">
        <v>4</v>
      </c>
      <c r="E1322" s="163" t="s">
        <v>3862</v>
      </c>
      <c r="F1322" s="593" t="s">
        <v>4675</v>
      </c>
      <c r="G1322" s="143"/>
      <c r="H1322" s="162">
        <v>42180000</v>
      </c>
      <c r="I1322" s="180" t="s">
        <v>2156</v>
      </c>
      <c r="J1322" s="169"/>
      <c r="K1322" s="169"/>
      <c r="L1322" s="169"/>
      <c r="M1322" s="146"/>
      <c r="N1322" s="184"/>
      <c r="O1322" s="169"/>
      <c r="P1322" s="146"/>
      <c r="Q1322" s="146">
        <f t="shared" si="27"/>
        <v>0</v>
      </c>
      <c r="R1322" s="182" t="s">
        <v>4741</v>
      </c>
      <c r="S1322" s="226"/>
      <c r="T1322" s="676" t="s">
        <v>4687</v>
      </c>
      <c r="U1322" s="170"/>
      <c r="V1322" s="170"/>
      <c r="W1322" s="170"/>
      <c r="X1322" s="117"/>
      <c r="Y1322" s="171"/>
      <c r="Z1322" s="171"/>
      <c r="AA1322" s="171"/>
      <c r="AB1322" s="171"/>
      <c r="AC1322" s="171"/>
      <c r="AD1322" s="171"/>
      <c r="AE1322" s="171"/>
      <c r="AF1322" s="171"/>
      <c r="AG1322" s="171"/>
      <c r="AH1322" s="171"/>
      <c r="AI1322" s="171"/>
    </row>
    <row r="1323" spans="1:35" s="172" customFormat="1" ht="24.6" hidden="1" customHeight="1" x14ac:dyDescent="0.2">
      <c r="A1323" s="167">
        <v>2</v>
      </c>
      <c r="B1323" s="647">
        <v>0</v>
      </c>
      <c r="C1323" s="647">
        <v>4</v>
      </c>
      <c r="D1323" s="647">
        <v>4</v>
      </c>
      <c r="E1323" s="163" t="s">
        <v>3862</v>
      </c>
      <c r="F1323" s="593" t="s">
        <v>4675</v>
      </c>
      <c r="G1323" s="143"/>
      <c r="H1323" s="162">
        <v>42180000</v>
      </c>
      <c r="I1323" s="180" t="s">
        <v>2157</v>
      </c>
      <c r="J1323" s="169"/>
      <c r="K1323" s="169"/>
      <c r="L1323" s="169"/>
      <c r="M1323" s="146"/>
      <c r="N1323" s="184"/>
      <c r="O1323" s="169"/>
      <c r="P1323" s="146"/>
      <c r="Q1323" s="146">
        <f t="shared" si="27"/>
        <v>0</v>
      </c>
      <c r="R1323" s="182" t="s">
        <v>4741</v>
      </c>
      <c r="S1323" s="226"/>
      <c r="T1323" s="676" t="s">
        <v>4687</v>
      </c>
      <c r="U1323" s="170"/>
      <c r="V1323" s="170"/>
      <c r="W1323" s="170"/>
      <c r="X1323" s="117"/>
      <c r="Y1323" s="171"/>
      <c r="Z1323" s="171"/>
      <c r="AA1323" s="171"/>
      <c r="AB1323" s="171"/>
      <c r="AC1323" s="171"/>
      <c r="AD1323" s="171"/>
      <c r="AE1323" s="171"/>
      <c r="AF1323" s="171"/>
      <c r="AG1323" s="171"/>
      <c r="AH1323" s="171"/>
      <c r="AI1323" s="171"/>
    </row>
    <row r="1324" spans="1:35" s="172" customFormat="1" ht="24" hidden="1" x14ac:dyDescent="0.2">
      <c r="A1324" s="167">
        <v>2</v>
      </c>
      <c r="B1324" s="647">
        <v>0</v>
      </c>
      <c r="C1324" s="647">
        <v>4</v>
      </c>
      <c r="D1324" s="647">
        <v>4</v>
      </c>
      <c r="E1324" s="163" t="s">
        <v>3862</v>
      </c>
      <c r="F1324" s="593" t="s">
        <v>4675</v>
      </c>
      <c r="G1324" s="143"/>
      <c r="H1324" s="162">
        <v>42180000</v>
      </c>
      <c r="I1324" s="180" t="s">
        <v>2158</v>
      </c>
      <c r="J1324" s="169"/>
      <c r="K1324" s="169"/>
      <c r="L1324" s="169"/>
      <c r="M1324" s="146"/>
      <c r="N1324" s="184"/>
      <c r="O1324" s="169"/>
      <c r="P1324" s="146"/>
      <c r="Q1324" s="146">
        <f t="shared" si="27"/>
        <v>0</v>
      </c>
      <c r="R1324" s="182" t="s">
        <v>4741</v>
      </c>
      <c r="S1324" s="226"/>
      <c r="T1324" s="676" t="s">
        <v>4687</v>
      </c>
      <c r="U1324" s="170"/>
      <c r="V1324" s="170"/>
      <c r="W1324" s="170"/>
      <c r="X1324" s="117"/>
      <c r="Y1324" s="171"/>
      <c r="Z1324" s="171"/>
      <c r="AA1324" s="171"/>
      <c r="AB1324" s="171"/>
      <c r="AC1324" s="171"/>
      <c r="AD1324" s="171"/>
      <c r="AE1324" s="171"/>
      <c r="AF1324" s="171"/>
      <c r="AG1324" s="171"/>
      <c r="AH1324" s="171"/>
      <c r="AI1324" s="171"/>
    </row>
    <row r="1325" spans="1:35" s="172" customFormat="1" ht="24" hidden="1" x14ac:dyDescent="0.2">
      <c r="A1325" s="167">
        <v>2</v>
      </c>
      <c r="B1325" s="647">
        <v>0</v>
      </c>
      <c r="C1325" s="647">
        <v>4</v>
      </c>
      <c r="D1325" s="647">
        <v>4</v>
      </c>
      <c r="E1325" s="163" t="s">
        <v>3862</v>
      </c>
      <c r="F1325" s="593" t="s">
        <v>4675</v>
      </c>
      <c r="G1325" s="143"/>
      <c r="H1325" s="162">
        <v>42180000</v>
      </c>
      <c r="I1325" s="180" t="s">
        <v>1516</v>
      </c>
      <c r="J1325" s="169"/>
      <c r="K1325" s="169"/>
      <c r="L1325" s="169"/>
      <c r="M1325" s="146"/>
      <c r="N1325" s="184"/>
      <c r="O1325" s="169"/>
      <c r="P1325" s="146"/>
      <c r="Q1325" s="146">
        <f t="shared" si="27"/>
        <v>0</v>
      </c>
      <c r="R1325" s="182" t="s">
        <v>4741</v>
      </c>
      <c r="S1325" s="226"/>
      <c r="T1325" s="676" t="s">
        <v>4687</v>
      </c>
      <c r="U1325" s="170"/>
      <c r="V1325" s="170"/>
      <c r="W1325" s="170"/>
      <c r="X1325" s="117"/>
      <c r="Y1325" s="171"/>
      <c r="Z1325" s="171"/>
      <c r="AA1325" s="171"/>
      <c r="AB1325" s="171"/>
      <c r="AC1325" s="171"/>
      <c r="AD1325" s="171"/>
      <c r="AE1325" s="171"/>
      <c r="AF1325" s="171"/>
      <c r="AG1325" s="171"/>
      <c r="AH1325" s="171"/>
      <c r="AI1325" s="171"/>
    </row>
    <row r="1326" spans="1:35" s="172" customFormat="1" ht="24" hidden="1" x14ac:dyDescent="0.2">
      <c r="A1326" s="167">
        <v>2</v>
      </c>
      <c r="B1326" s="647">
        <v>0</v>
      </c>
      <c r="C1326" s="647">
        <v>4</v>
      </c>
      <c r="D1326" s="647">
        <v>4</v>
      </c>
      <c r="E1326" s="163" t="s">
        <v>3862</v>
      </c>
      <c r="F1326" s="593" t="s">
        <v>4675</v>
      </c>
      <c r="G1326" s="143"/>
      <c r="H1326" s="162">
        <v>42180000</v>
      </c>
      <c r="I1326" s="180" t="s">
        <v>1517</v>
      </c>
      <c r="J1326" s="169"/>
      <c r="K1326" s="169"/>
      <c r="L1326" s="169"/>
      <c r="M1326" s="146"/>
      <c r="N1326" s="184"/>
      <c r="O1326" s="169"/>
      <c r="P1326" s="146"/>
      <c r="Q1326" s="146">
        <f t="shared" si="27"/>
        <v>0</v>
      </c>
      <c r="R1326" s="182" t="s">
        <v>4741</v>
      </c>
      <c r="S1326" s="226"/>
      <c r="T1326" s="676" t="s">
        <v>4687</v>
      </c>
      <c r="U1326" s="170"/>
      <c r="V1326" s="170"/>
      <c r="W1326" s="170"/>
      <c r="X1326" s="117"/>
      <c r="Y1326" s="171"/>
      <c r="Z1326" s="171"/>
      <c r="AA1326" s="171"/>
      <c r="AB1326" s="171"/>
      <c r="AC1326" s="171"/>
      <c r="AD1326" s="171"/>
      <c r="AE1326" s="171"/>
      <c r="AF1326" s="171"/>
      <c r="AG1326" s="171"/>
      <c r="AH1326" s="171"/>
      <c r="AI1326" s="171"/>
    </row>
    <row r="1327" spans="1:35" s="172" customFormat="1" ht="24" hidden="1" x14ac:dyDescent="0.2">
      <c r="A1327" s="167">
        <v>2</v>
      </c>
      <c r="B1327" s="647">
        <v>0</v>
      </c>
      <c r="C1327" s="647">
        <v>4</v>
      </c>
      <c r="D1327" s="647">
        <v>4</v>
      </c>
      <c r="E1327" s="163" t="s">
        <v>3862</v>
      </c>
      <c r="F1327" s="593" t="s">
        <v>4675</v>
      </c>
      <c r="G1327" s="143"/>
      <c r="H1327" s="162">
        <v>42180000</v>
      </c>
      <c r="I1327" s="180" t="s">
        <v>1518</v>
      </c>
      <c r="J1327" s="169"/>
      <c r="K1327" s="169"/>
      <c r="L1327" s="169"/>
      <c r="M1327" s="146"/>
      <c r="N1327" s="184"/>
      <c r="O1327" s="169"/>
      <c r="P1327" s="146"/>
      <c r="Q1327" s="146">
        <f t="shared" si="27"/>
        <v>0</v>
      </c>
      <c r="R1327" s="182" t="s">
        <v>4741</v>
      </c>
      <c r="S1327" s="226"/>
      <c r="T1327" s="676" t="s">
        <v>4687</v>
      </c>
      <c r="U1327" s="170"/>
      <c r="V1327" s="170"/>
      <c r="W1327" s="170"/>
      <c r="X1327" s="117"/>
      <c r="Y1327" s="171"/>
      <c r="Z1327" s="171"/>
      <c r="AA1327" s="171"/>
      <c r="AB1327" s="171"/>
      <c r="AC1327" s="171"/>
      <c r="AD1327" s="171"/>
      <c r="AE1327" s="171"/>
      <c r="AF1327" s="171"/>
      <c r="AG1327" s="171"/>
      <c r="AH1327" s="171"/>
      <c r="AI1327" s="171"/>
    </row>
    <row r="1328" spans="1:35" s="172" customFormat="1" ht="24" hidden="1" x14ac:dyDescent="0.2">
      <c r="A1328" s="167">
        <v>2</v>
      </c>
      <c r="B1328" s="647">
        <v>0</v>
      </c>
      <c r="C1328" s="647">
        <v>4</v>
      </c>
      <c r="D1328" s="647">
        <v>4</v>
      </c>
      <c r="E1328" s="163" t="s">
        <v>3862</v>
      </c>
      <c r="F1328" s="593" t="s">
        <v>4675</v>
      </c>
      <c r="G1328" s="143"/>
      <c r="H1328" s="162">
        <v>42180000</v>
      </c>
      <c r="I1328" s="180" t="s">
        <v>2460</v>
      </c>
      <c r="J1328" s="169"/>
      <c r="K1328" s="169"/>
      <c r="L1328" s="169"/>
      <c r="M1328" s="146"/>
      <c r="N1328" s="184"/>
      <c r="O1328" s="169"/>
      <c r="P1328" s="146"/>
      <c r="Q1328" s="146">
        <f t="shared" si="27"/>
        <v>0</v>
      </c>
      <c r="R1328" s="182" t="s">
        <v>4741</v>
      </c>
      <c r="S1328" s="226"/>
      <c r="T1328" s="676" t="s">
        <v>4687</v>
      </c>
      <c r="U1328" s="170"/>
      <c r="V1328" s="170"/>
      <c r="W1328" s="170"/>
      <c r="X1328" s="117"/>
      <c r="Y1328" s="171"/>
      <c r="Z1328" s="171"/>
      <c r="AA1328" s="171"/>
      <c r="AB1328" s="171"/>
      <c r="AC1328" s="171"/>
      <c r="AD1328" s="171"/>
      <c r="AE1328" s="171"/>
      <c r="AF1328" s="171"/>
      <c r="AG1328" s="171"/>
      <c r="AH1328" s="171"/>
      <c r="AI1328" s="171"/>
    </row>
    <row r="1329" spans="1:35" s="172" customFormat="1" ht="24" hidden="1" x14ac:dyDescent="0.2">
      <c r="A1329" s="167">
        <v>2</v>
      </c>
      <c r="B1329" s="647">
        <v>0</v>
      </c>
      <c r="C1329" s="647">
        <v>4</v>
      </c>
      <c r="D1329" s="647">
        <v>4</v>
      </c>
      <c r="E1329" s="163" t="s">
        <v>3862</v>
      </c>
      <c r="F1329" s="593" t="s">
        <v>4675</v>
      </c>
      <c r="G1329" s="143"/>
      <c r="H1329" s="162">
        <v>42180000</v>
      </c>
      <c r="I1329" s="180" t="s">
        <v>2461</v>
      </c>
      <c r="J1329" s="169"/>
      <c r="K1329" s="169"/>
      <c r="L1329" s="169"/>
      <c r="M1329" s="146"/>
      <c r="N1329" s="184"/>
      <c r="O1329" s="169"/>
      <c r="P1329" s="146"/>
      <c r="Q1329" s="146">
        <f t="shared" si="27"/>
        <v>0</v>
      </c>
      <c r="R1329" s="182" t="s">
        <v>4741</v>
      </c>
      <c r="S1329" s="226"/>
      <c r="T1329" s="676" t="s">
        <v>4687</v>
      </c>
      <c r="U1329" s="170"/>
      <c r="V1329" s="170"/>
      <c r="W1329" s="170"/>
      <c r="X1329" s="117"/>
      <c r="Y1329" s="171"/>
      <c r="Z1329" s="171"/>
      <c r="AA1329" s="171"/>
      <c r="AB1329" s="171"/>
      <c r="AC1329" s="171"/>
      <c r="AD1329" s="171"/>
      <c r="AE1329" s="171"/>
      <c r="AF1329" s="171"/>
      <c r="AG1329" s="171"/>
      <c r="AH1329" s="171"/>
      <c r="AI1329" s="171"/>
    </row>
    <row r="1330" spans="1:35" s="172" customFormat="1" ht="24" hidden="1" x14ac:dyDescent="0.2">
      <c r="A1330" s="167">
        <v>2</v>
      </c>
      <c r="B1330" s="647">
        <v>0</v>
      </c>
      <c r="C1330" s="647">
        <v>4</v>
      </c>
      <c r="D1330" s="647">
        <v>4</v>
      </c>
      <c r="E1330" s="163" t="s">
        <v>3862</v>
      </c>
      <c r="F1330" s="593" t="s">
        <v>4675</v>
      </c>
      <c r="G1330" s="143"/>
      <c r="H1330" s="162">
        <v>42180000</v>
      </c>
      <c r="I1330" s="180" t="s">
        <v>2462</v>
      </c>
      <c r="J1330" s="169"/>
      <c r="K1330" s="169"/>
      <c r="L1330" s="169"/>
      <c r="M1330" s="146"/>
      <c r="N1330" s="184"/>
      <c r="O1330" s="169"/>
      <c r="P1330" s="146"/>
      <c r="Q1330" s="146">
        <f t="shared" si="27"/>
        <v>0</v>
      </c>
      <c r="R1330" s="182" t="s">
        <v>4741</v>
      </c>
      <c r="S1330" s="226"/>
      <c r="T1330" s="676" t="s">
        <v>4687</v>
      </c>
      <c r="U1330" s="170"/>
      <c r="V1330" s="170"/>
      <c r="W1330" s="170"/>
      <c r="X1330" s="117"/>
      <c r="Y1330" s="171"/>
      <c r="Z1330" s="171"/>
      <c r="AA1330" s="171"/>
      <c r="AB1330" s="171"/>
      <c r="AC1330" s="171"/>
      <c r="AD1330" s="171"/>
      <c r="AE1330" s="171"/>
      <c r="AF1330" s="171"/>
      <c r="AG1330" s="171"/>
      <c r="AH1330" s="171"/>
      <c r="AI1330" s="171"/>
    </row>
    <row r="1331" spans="1:35" s="172" customFormat="1" ht="24" hidden="1" x14ac:dyDescent="0.2">
      <c r="A1331" s="167">
        <v>2</v>
      </c>
      <c r="B1331" s="647">
        <v>0</v>
      </c>
      <c r="C1331" s="647">
        <v>4</v>
      </c>
      <c r="D1331" s="647">
        <v>4</v>
      </c>
      <c r="E1331" s="163" t="s">
        <v>3862</v>
      </c>
      <c r="F1331" s="593" t="s">
        <v>4675</v>
      </c>
      <c r="G1331" s="143"/>
      <c r="H1331" s="162">
        <v>42180000</v>
      </c>
      <c r="I1331" s="180" t="s">
        <v>2463</v>
      </c>
      <c r="J1331" s="169"/>
      <c r="K1331" s="169"/>
      <c r="L1331" s="169"/>
      <c r="M1331" s="146"/>
      <c r="N1331" s="184"/>
      <c r="O1331" s="169"/>
      <c r="P1331" s="146"/>
      <c r="Q1331" s="146">
        <f t="shared" si="27"/>
        <v>0</v>
      </c>
      <c r="R1331" s="182" t="s">
        <v>4741</v>
      </c>
      <c r="S1331" s="226"/>
      <c r="T1331" s="676" t="s">
        <v>4687</v>
      </c>
      <c r="U1331" s="170"/>
      <c r="V1331" s="170"/>
      <c r="W1331" s="170"/>
      <c r="X1331" s="117"/>
      <c r="Y1331" s="171"/>
      <c r="Z1331" s="171"/>
      <c r="AA1331" s="171"/>
      <c r="AB1331" s="171"/>
      <c r="AC1331" s="171"/>
      <c r="AD1331" s="171"/>
      <c r="AE1331" s="171"/>
      <c r="AF1331" s="171"/>
      <c r="AG1331" s="171"/>
      <c r="AH1331" s="171"/>
      <c r="AI1331" s="171"/>
    </row>
    <row r="1332" spans="1:35" s="172" customFormat="1" ht="24" hidden="1" x14ac:dyDescent="0.2">
      <c r="A1332" s="167">
        <v>2</v>
      </c>
      <c r="B1332" s="647">
        <v>0</v>
      </c>
      <c r="C1332" s="647">
        <v>4</v>
      </c>
      <c r="D1332" s="647">
        <v>4</v>
      </c>
      <c r="E1332" s="163" t="s">
        <v>3862</v>
      </c>
      <c r="F1332" s="593" t="s">
        <v>4675</v>
      </c>
      <c r="G1332" s="143"/>
      <c r="H1332" s="162">
        <v>42180000</v>
      </c>
      <c r="I1332" s="180" t="s">
        <v>2464</v>
      </c>
      <c r="J1332" s="169"/>
      <c r="K1332" s="169"/>
      <c r="L1332" s="169"/>
      <c r="M1332" s="146"/>
      <c r="N1332" s="184"/>
      <c r="O1332" s="169"/>
      <c r="P1332" s="146"/>
      <c r="Q1332" s="146">
        <f t="shared" si="27"/>
        <v>0</v>
      </c>
      <c r="R1332" s="182" t="s">
        <v>4741</v>
      </c>
      <c r="S1332" s="226"/>
      <c r="T1332" s="676" t="s">
        <v>4687</v>
      </c>
      <c r="U1332" s="170"/>
      <c r="V1332" s="170"/>
      <c r="W1332" s="170"/>
      <c r="X1332" s="117"/>
      <c r="Y1332" s="171"/>
      <c r="Z1332" s="171"/>
      <c r="AA1332" s="171"/>
      <c r="AB1332" s="171"/>
      <c r="AC1332" s="171"/>
      <c r="AD1332" s="171"/>
      <c r="AE1332" s="171"/>
      <c r="AF1332" s="171"/>
      <c r="AG1332" s="171"/>
      <c r="AH1332" s="171"/>
      <c r="AI1332" s="171"/>
    </row>
    <row r="1333" spans="1:35" s="172" customFormat="1" ht="24" hidden="1" x14ac:dyDescent="0.2">
      <c r="A1333" s="167">
        <v>2</v>
      </c>
      <c r="B1333" s="647">
        <v>0</v>
      </c>
      <c r="C1333" s="647">
        <v>4</v>
      </c>
      <c r="D1333" s="647">
        <v>4</v>
      </c>
      <c r="E1333" s="163" t="s">
        <v>3862</v>
      </c>
      <c r="F1333" s="593" t="s">
        <v>4675</v>
      </c>
      <c r="G1333" s="143"/>
      <c r="H1333" s="162">
        <v>42180000</v>
      </c>
      <c r="I1333" s="180" t="s">
        <v>2465</v>
      </c>
      <c r="J1333" s="169"/>
      <c r="K1333" s="169"/>
      <c r="L1333" s="169"/>
      <c r="M1333" s="146"/>
      <c r="N1333" s="184"/>
      <c r="O1333" s="169"/>
      <c r="P1333" s="112"/>
      <c r="Q1333" s="146">
        <f t="shared" si="27"/>
        <v>0</v>
      </c>
      <c r="R1333" s="182" t="s">
        <v>4741</v>
      </c>
      <c r="S1333" s="226"/>
      <c r="T1333" s="676" t="s">
        <v>4687</v>
      </c>
      <c r="U1333" s="170"/>
      <c r="V1333" s="170"/>
      <c r="W1333" s="170"/>
      <c r="X1333" s="117"/>
      <c r="Y1333" s="171"/>
      <c r="Z1333" s="171"/>
      <c r="AA1333" s="171"/>
      <c r="AB1333" s="171"/>
      <c r="AC1333" s="171"/>
      <c r="AD1333" s="171"/>
      <c r="AE1333" s="171"/>
      <c r="AF1333" s="171"/>
      <c r="AG1333" s="171"/>
      <c r="AH1333" s="171"/>
      <c r="AI1333" s="171"/>
    </row>
    <row r="1334" spans="1:35" s="172" customFormat="1" ht="24" hidden="1" x14ac:dyDescent="0.2">
      <c r="A1334" s="167">
        <v>2</v>
      </c>
      <c r="B1334" s="647">
        <v>0</v>
      </c>
      <c r="C1334" s="647">
        <v>4</v>
      </c>
      <c r="D1334" s="647">
        <v>4</v>
      </c>
      <c r="E1334" s="163" t="s">
        <v>3862</v>
      </c>
      <c r="F1334" s="593" t="s">
        <v>4675</v>
      </c>
      <c r="G1334" s="143"/>
      <c r="H1334" s="162">
        <v>42180000</v>
      </c>
      <c r="I1334" s="180" t="s">
        <v>2466</v>
      </c>
      <c r="J1334" s="169"/>
      <c r="K1334" s="169"/>
      <c r="L1334" s="169"/>
      <c r="M1334" s="146"/>
      <c r="N1334" s="184"/>
      <c r="O1334" s="169"/>
      <c r="P1334" s="146"/>
      <c r="Q1334" s="146">
        <f t="shared" si="27"/>
        <v>0</v>
      </c>
      <c r="R1334" s="182" t="s">
        <v>4741</v>
      </c>
      <c r="S1334" s="226"/>
      <c r="T1334" s="676" t="s">
        <v>4687</v>
      </c>
      <c r="U1334" s="170"/>
      <c r="V1334" s="170"/>
      <c r="W1334" s="170"/>
      <c r="X1334" s="117"/>
      <c r="Y1334" s="171"/>
      <c r="Z1334" s="171"/>
      <c r="AA1334" s="171"/>
      <c r="AB1334" s="171"/>
      <c r="AC1334" s="171"/>
      <c r="AD1334" s="171"/>
      <c r="AE1334" s="171"/>
      <c r="AF1334" s="171"/>
      <c r="AG1334" s="171"/>
      <c r="AH1334" s="171"/>
      <c r="AI1334" s="171"/>
    </row>
    <row r="1335" spans="1:35" s="172" customFormat="1" ht="24" hidden="1" x14ac:dyDescent="0.2">
      <c r="A1335" s="167">
        <v>2</v>
      </c>
      <c r="B1335" s="647">
        <v>0</v>
      </c>
      <c r="C1335" s="647">
        <v>4</v>
      </c>
      <c r="D1335" s="647">
        <v>4</v>
      </c>
      <c r="E1335" s="163" t="s">
        <v>3862</v>
      </c>
      <c r="F1335" s="593" t="s">
        <v>4675</v>
      </c>
      <c r="G1335" s="143"/>
      <c r="H1335" s="162">
        <v>42180000</v>
      </c>
      <c r="I1335" s="180" t="s">
        <v>2467</v>
      </c>
      <c r="J1335" s="169"/>
      <c r="K1335" s="169"/>
      <c r="L1335" s="169"/>
      <c r="M1335" s="146"/>
      <c r="N1335" s="184"/>
      <c r="O1335" s="169"/>
      <c r="P1335" s="146"/>
      <c r="Q1335" s="146">
        <f t="shared" si="27"/>
        <v>0</v>
      </c>
      <c r="R1335" s="182" t="s">
        <v>4741</v>
      </c>
      <c r="S1335" s="226"/>
      <c r="T1335" s="676" t="s">
        <v>4687</v>
      </c>
      <c r="U1335" s="170"/>
      <c r="V1335" s="170"/>
      <c r="W1335" s="170"/>
      <c r="X1335" s="117"/>
      <c r="Y1335" s="171"/>
      <c r="Z1335" s="171"/>
      <c r="AA1335" s="171"/>
      <c r="AB1335" s="171"/>
      <c r="AC1335" s="171"/>
      <c r="AD1335" s="171"/>
      <c r="AE1335" s="171"/>
      <c r="AF1335" s="171"/>
      <c r="AG1335" s="171"/>
      <c r="AH1335" s="171"/>
      <c r="AI1335" s="171"/>
    </row>
    <row r="1336" spans="1:35" s="172" customFormat="1" ht="24" hidden="1" x14ac:dyDescent="0.2">
      <c r="A1336" s="167">
        <v>2</v>
      </c>
      <c r="B1336" s="647">
        <v>0</v>
      </c>
      <c r="C1336" s="647">
        <v>4</v>
      </c>
      <c r="D1336" s="647">
        <v>4</v>
      </c>
      <c r="E1336" s="163" t="s">
        <v>3862</v>
      </c>
      <c r="F1336" s="593" t="s">
        <v>4675</v>
      </c>
      <c r="G1336" s="143"/>
      <c r="H1336" s="162">
        <v>42180000</v>
      </c>
      <c r="I1336" s="180" t="s">
        <v>2468</v>
      </c>
      <c r="J1336" s="169"/>
      <c r="K1336" s="169"/>
      <c r="L1336" s="169"/>
      <c r="M1336" s="146"/>
      <c r="N1336" s="184"/>
      <c r="O1336" s="169"/>
      <c r="P1336" s="146"/>
      <c r="Q1336" s="146">
        <f t="shared" si="27"/>
        <v>0</v>
      </c>
      <c r="R1336" s="182" t="s">
        <v>4741</v>
      </c>
      <c r="S1336" s="226"/>
      <c r="T1336" s="676" t="s">
        <v>4687</v>
      </c>
      <c r="U1336" s="170"/>
      <c r="V1336" s="170"/>
      <c r="W1336" s="170"/>
      <c r="X1336" s="117"/>
      <c r="Y1336" s="171"/>
      <c r="Z1336" s="171"/>
      <c r="AA1336" s="171"/>
      <c r="AB1336" s="171"/>
      <c r="AC1336" s="171"/>
      <c r="AD1336" s="171"/>
      <c r="AE1336" s="171"/>
      <c r="AF1336" s="171"/>
      <c r="AG1336" s="171"/>
      <c r="AH1336" s="171"/>
      <c r="AI1336" s="171"/>
    </row>
    <row r="1337" spans="1:35" s="172" customFormat="1" ht="24" hidden="1" x14ac:dyDescent="0.2">
      <c r="A1337" s="167">
        <v>2</v>
      </c>
      <c r="B1337" s="647">
        <v>0</v>
      </c>
      <c r="C1337" s="647">
        <v>4</v>
      </c>
      <c r="D1337" s="647">
        <v>4</v>
      </c>
      <c r="E1337" s="163" t="s">
        <v>3862</v>
      </c>
      <c r="F1337" s="593" t="s">
        <v>4675</v>
      </c>
      <c r="G1337" s="143"/>
      <c r="H1337" s="162">
        <v>42180000</v>
      </c>
      <c r="I1337" s="180" t="s">
        <v>2469</v>
      </c>
      <c r="J1337" s="169"/>
      <c r="K1337" s="169"/>
      <c r="L1337" s="169"/>
      <c r="M1337" s="146"/>
      <c r="N1337" s="184"/>
      <c r="O1337" s="169"/>
      <c r="P1337" s="146"/>
      <c r="Q1337" s="146">
        <f t="shared" si="27"/>
        <v>0</v>
      </c>
      <c r="R1337" s="182" t="s">
        <v>4741</v>
      </c>
      <c r="S1337" s="226"/>
      <c r="T1337" s="676" t="s">
        <v>4687</v>
      </c>
      <c r="U1337" s="170"/>
      <c r="V1337" s="170"/>
      <c r="W1337" s="170"/>
      <c r="X1337" s="117"/>
      <c r="Y1337" s="171"/>
      <c r="Z1337" s="171"/>
      <c r="AA1337" s="171"/>
      <c r="AB1337" s="171"/>
      <c r="AC1337" s="171"/>
      <c r="AD1337" s="171"/>
      <c r="AE1337" s="171"/>
      <c r="AF1337" s="171"/>
      <c r="AG1337" s="171"/>
      <c r="AH1337" s="171"/>
      <c r="AI1337" s="171"/>
    </row>
    <row r="1338" spans="1:35" s="172" customFormat="1" ht="24" hidden="1" x14ac:dyDescent="0.2">
      <c r="A1338" s="167">
        <v>2</v>
      </c>
      <c r="B1338" s="647">
        <v>0</v>
      </c>
      <c r="C1338" s="647">
        <v>4</v>
      </c>
      <c r="D1338" s="647">
        <v>4</v>
      </c>
      <c r="E1338" s="163" t="s">
        <v>3862</v>
      </c>
      <c r="F1338" s="593" t="s">
        <v>4675</v>
      </c>
      <c r="G1338" s="143"/>
      <c r="H1338" s="162">
        <v>42180000</v>
      </c>
      <c r="I1338" s="180" t="s">
        <v>2470</v>
      </c>
      <c r="J1338" s="169"/>
      <c r="K1338" s="169"/>
      <c r="L1338" s="169"/>
      <c r="M1338" s="146"/>
      <c r="N1338" s="184"/>
      <c r="O1338" s="169"/>
      <c r="P1338" s="146"/>
      <c r="Q1338" s="146">
        <f t="shared" si="27"/>
        <v>0</v>
      </c>
      <c r="R1338" s="182" t="s">
        <v>4741</v>
      </c>
      <c r="S1338" s="226"/>
      <c r="T1338" s="676" t="s">
        <v>4687</v>
      </c>
      <c r="U1338" s="170"/>
      <c r="V1338" s="170"/>
      <c r="W1338" s="170"/>
      <c r="X1338" s="117"/>
      <c r="Y1338" s="171"/>
      <c r="Z1338" s="171"/>
      <c r="AA1338" s="171"/>
      <c r="AB1338" s="171"/>
      <c r="AC1338" s="171"/>
      <c r="AD1338" s="171"/>
      <c r="AE1338" s="171"/>
      <c r="AF1338" s="171"/>
      <c r="AG1338" s="171"/>
      <c r="AH1338" s="171"/>
      <c r="AI1338" s="171"/>
    </row>
    <row r="1339" spans="1:35" s="172" customFormat="1" ht="24" hidden="1" x14ac:dyDescent="0.2">
      <c r="A1339" s="167">
        <v>2</v>
      </c>
      <c r="B1339" s="647">
        <v>0</v>
      </c>
      <c r="C1339" s="647">
        <v>4</v>
      </c>
      <c r="D1339" s="647">
        <v>4</v>
      </c>
      <c r="E1339" s="163" t="s">
        <v>3862</v>
      </c>
      <c r="F1339" s="593" t="s">
        <v>4675</v>
      </c>
      <c r="G1339" s="143"/>
      <c r="H1339" s="162">
        <v>42180000</v>
      </c>
      <c r="I1339" s="180" t="s">
        <v>2471</v>
      </c>
      <c r="J1339" s="169"/>
      <c r="K1339" s="169"/>
      <c r="L1339" s="169"/>
      <c r="M1339" s="112"/>
      <c r="N1339" s="372"/>
      <c r="O1339" s="373"/>
      <c r="P1339" s="112"/>
      <c r="Q1339" s="146">
        <f t="shared" si="27"/>
        <v>0</v>
      </c>
      <c r="R1339" s="182" t="s">
        <v>4741</v>
      </c>
      <c r="S1339" s="226"/>
      <c r="T1339" s="676" t="s">
        <v>4687</v>
      </c>
      <c r="U1339" s="170"/>
      <c r="V1339" s="170"/>
      <c r="W1339" s="170"/>
      <c r="X1339" s="117"/>
      <c r="Y1339" s="171"/>
      <c r="Z1339" s="171"/>
      <c r="AA1339" s="171"/>
      <c r="AB1339" s="171"/>
      <c r="AC1339" s="171"/>
      <c r="AD1339" s="171"/>
      <c r="AE1339" s="171"/>
      <c r="AF1339" s="171"/>
      <c r="AG1339" s="171"/>
      <c r="AH1339" s="171"/>
      <c r="AI1339" s="171"/>
    </row>
    <row r="1340" spans="1:35" s="172" customFormat="1" ht="24" hidden="1" x14ac:dyDescent="0.2">
      <c r="A1340" s="167">
        <v>2</v>
      </c>
      <c r="B1340" s="647">
        <v>0</v>
      </c>
      <c r="C1340" s="647">
        <v>4</v>
      </c>
      <c r="D1340" s="647">
        <v>4</v>
      </c>
      <c r="E1340" s="163" t="s">
        <v>3862</v>
      </c>
      <c r="F1340" s="593" t="s">
        <v>4675</v>
      </c>
      <c r="G1340" s="143"/>
      <c r="H1340" s="162">
        <v>42180000</v>
      </c>
      <c r="I1340" s="180" t="s">
        <v>2472</v>
      </c>
      <c r="J1340" s="169"/>
      <c r="K1340" s="169"/>
      <c r="L1340" s="169"/>
      <c r="M1340" s="146"/>
      <c r="N1340" s="184"/>
      <c r="O1340" s="169"/>
      <c r="P1340" s="146"/>
      <c r="Q1340" s="146">
        <f t="shared" si="27"/>
        <v>0</v>
      </c>
      <c r="R1340" s="182" t="s">
        <v>4741</v>
      </c>
      <c r="S1340" s="226"/>
      <c r="T1340" s="676" t="s">
        <v>4687</v>
      </c>
      <c r="U1340" s="170"/>
      <c r="V1340" s="170"/>
      <c r="W1340" s="170"/>
      <c r="X1340" s="117"/>
      <c r="Y1340" s="171"/>
      <c r="Z1340" s="171"/>
      <c r="AA1340" s="171"/>
      <c r="AB1340" s="171"/>
      <c r="AC1340" s="171"/>
      <c r="AD1340" s="171"/>
      <c r="AE1340" s="171"/>
      <c r="AF1340" s="171"/>
      <c r="AG1340" s="171"/>
      <c r="AH1340" s="171"/>
      <c r="AI1340" s="171"/>
    </row>
    <row r="1341" spans="1:35" s="172" customFormat="1" ht="24" hidden="1" x14ac:dyDescent="0.2">
      <c r="A1341" s="167">
        <v>2</v>
      </c>
      <c r="B1341" s="647">
        <v>0</v>
      </c>
      <c r="C1341" s="647">
        <v>4</v>
      </c>
      <c r="D1341" s="647">
        <v>4</v>
      </c>
      <c r="E1341" s="163" t="s">
        <v>3862</v>
      </c>
      <c r="F1341" s="593" t="s">
        <v>4675</v>
      </c>
      <c r="G1341" s="143"/>
      <c r="H1341" s="162">
        <v>42180000</v>
      </c>
      <c r="I1341" s="180" t="s">
        <v>2473</v>
      </c>
      <c r="J1341" s="169"/>
      <c r="K1341" s="169"/>
      <c r="L1341" s="169"/>
      <c r="M1341" s="146"/>
      <c r="N1341" s="184"/>
      <c r="O1341" s="169"/>
      <c r="P1341" s="146"/>
      <c r="Q1341" s="146">
        <f t="shared" si="27"/>
        <v>0</v>
      </c>
      <c r="R1341" s="182" t="s">
        <v>4741</v>
      </c>
      <c r="S1341" s="226"/>
      <c r="T1341" s="676" t="s">
        <v>4687</v>
      </c>
      <c r="U1341" s="170"/>
      <c r="V1341" s="170"/>
      <c r="W1341" s="170"/>
      <c r="X1341" s="117"/>
      <c r="Y1341" s="171"/>
      <c r="Z1341" s="171"/>
      <c r="AA1341" s="171"/>
      <c r="AB1341" s="171"/>
      <c r="AC1341" s="171"/>
      <c r="AD1341" s="171"/>
      <c r="AE1341" s="171"/>
      <c r="AF1341" s="171"/>
      <c r="AG1341" s="171"/>
      <c r="AH1341" s="171"/>
      <c r="AI1341" s="171"/>
    </row>
    <row r="1342" spans="1:35" s="172" customFormat="1" ht="24" hidden="1" x14ac:dyDescent="0.2">
      <c r="A1342" s="167">
        <v>2</v>
      </c>
      <c r="B1342" s="647">
        <v>0</v>
      </c>
      <c r="C1342" s="647">
        <v>4</v>
      </c>
      <c r="D1342" s="647">
        <v>4</v>
      </c>
      <c r="E1342" s="163" t="s">
        <v>3862</v>
      </c>
      <c r="F1342" s="593" t="s">
        <v>4675</v>
      </c>
      <c r="G1342" s="143"/>
      <c r="H1342" s="162">
        <v>42180000</v>
      </c>
      <c r="I1342" s="180" t="s">
        <v>2474</v>
      </c>
      <c r="J1342" s="169"/>
      <c r="K1342" s="169"/>
      <c r="L1342" s="169"/>
      <c r="M1342" s="146"/>
      <c r="N1342" s="184"/>
      <c r="O1342" s="169"/>
      <c r="P1342" s="146"/>
      <c r="Q1342" s="146">
        <f t="shared" si="27"/>
        <v>0</v>
      </c>
      <c r="R1342" s="182" t="s">
        <v>4741</v>
      </c>
      <c r="S1342" s="226"/>
      <c r="T1342" s="676" t="s">
        <v>4687</v>
      </c>
      <c r="U1342" s="170"/>
      <c r="V1342" s="170"/>
      <c r="W1342" s="170"/>
      <c r="X1342" s="117"/>
      <c r="Y1342" s="171"/>
      <c r="Z1342" s="171"/>
      <c r="AA1342" s="171"/>
      <c r="AB1342" s="171"/>
      <c r="AC1342" s="171"/>
      <c r="AD1342" s="171"/>
      <c r="AE1342" s="171"/>
      <c r="AF1342" s="171"/>
      <c r="AG1342" s="171"/>
      <c r="AH1342" s="171"/>
      <c r="AI1342" s="171"/>
    </row>
    <row r="1343" spans="1:35" s="172" customFormat="1" ht="24" hidden="1" x14ac:dyDescent="0.2">
      <c r="A1343" s="167">
        <v>2</v>
      </c>
      <c r="B1343" s="647">
        <v>0</v>
      </c>
      <c r="C1343" s="647">
        <v>4</v>
      </c>
      <c r="D1343" s="647">
        <v>4</v>
      </c>
      <c r="E1343" s="163" t="s">
        <v>3862</v>
      </c>
      <c r="F1343" s="593" t="s">
        <v>4675</v>
      </c>
      <c r="G1343" s="143"/>
      <c r="H1343" s="162">
        <v>42180000</v>
      </c>
      <c r="I1343" s="180" t="s">
        <v>2475</v>
      </c>
      <c r="J1343" s="169"/>
      <c r="K1343" s="169"/>
      <c r="L1343" s="169"/>
      <c r="M1343" s="146"/>
      <c r="N1343" s="184"/>
      <c r="O1343" s="169"/>
      <c r="P1343" s="146"/>
      <c r="Q1343" s="146">
        <f t="shared" si="27"/>
        <v>0</v>
      </c>
      <c r="R1343" s="182" t="s">
        <v>4741</v>
      </c>
      <c r="S1343" s="226"/>
      <c r="T1343" s="676" t="s">
        <v>4687</v>
      </c>
      <c r="U1343" s="170"/>
      <c r="V1343" s="170"/>
      <c r="W1343" s="170"/>
      <c r="X1343" s="117"/>
      <c r="Y1343" s="171"/>
      <c r="Z1343" s="171"/>
      <c r="AA1343" s="171"/>
      <c r="AB1343" s="171"/>
      <c r="AC1343" s="171"/>
      <c r="AD1343" s="171"/>
      <c r="AE1343" s="171"/>
      <c r="AF1343" s="171"/>
      <c r="AG1343" s="171"/>
      <c r="AH1343" s="171"/>
      <c r="AI1343" s="171"/>
    </row>
    <row r="1344" spans="1:35" s="172" customFormat="1" ht="24" hidden="1" x14ac:dyDescent="0.2">
      <c r="A1344" s="167">
        <v>2</v>
      </c>
      <c r="B1344" s="647">
        <v>0</v>
      </c>
      <c r="C1344" s="647">
        <v>4</v>
      </c>
      <c r="D1344" s="647">
        <v>4</v>
      </c>
      <c r="E1344" s="163" t="s">
        <v>3862</v>
      </c>
      <c r="F1344" s="593" t="s">
        <v>4675</v>
      </c>
      <c r="G1344" s="143"/>
      <c r="H1344" s="162">
        <v>42180000</v>
      </c>
      <c r="I1344" s="180" t="s">
        <v>2476</v>
      </c>
      <c r="J1344" s="169"/>
      <c r="K1344" s="169"/>
      <c r="L1344" s="169"/>
      <c r="M1344" s="146"/>
      <c r="N1344" s="184"/>
      <c r="O1344" s="169"/>
      <c r="P1344" s="146"/>
      <c r="Q1344" s="146">
        <f t="shared" si="27"/>
        <v>0</v>
      </c>
      <c r="R1344" s="182" t="s">
        <v>4741</v>
      </c>
      <c r="S1344" s="226"/>
      <c r="T1344" s="676" t="s">
        <v>4687</v>
      </c>
      <c r="U1344" s="170"/>
      <c r="V1344" s="170"/>
      <c r="W1344" s="170"/>
      <c r="X1344" s="117"/>
      <c r="Y1344" s="171"/>
      <c r="Z1344" s="171"/>
      <c r="AA1344" s="171"/>
      <c r="AB1344" s="171"/>
      <c r="AC1344" s="171"/>
      <c r="AD1344" s="171"/>
      <c r="AE1344" s="171"/>
      <c r="AF1344" s="171"/>
      <c r="AG1344" s="171"/>
      <c r="AH1344" s="171"/>
      <c r="AI1344" s="171"/>
    </row>
    <row r="1345" spans="1:35" s="172" customFormat="1" ht="24" hidden="1" x14ac:dyDescent="0.2">
      <c r="A1345" s="167">
        <v>2</v>
      </c>
      <c r="B1345" s="647">
        <v>0</v>
      </c>
      <c r="C1345" s="647">
        <v>4</v>
      </c>
      <c r="D1345" s="647">
        <v>4</v>
      </c>
      <c r="E1345" s="163" t="s">
        <v>3862</v>
      </c>
      <c r="F1345" s="593" t="s">
        <v>4675</v>
      </c>
      <c r="G1345" s="143"/>
      <c r="H1345" s="162">
        <v>42180000</v>
      </c>
      <c r="I1345" s="180" t="s">
        <v>2477</v>
      </c>
      <c r="J1345" s="169"/>
      <c r="K1345" s="169"/>
      <c r="L1345" s="169"/>
      <c r="M1345" s="146"/>
      <c r="N1345" s="184"/>
      <c r="O1345" s="169"/>
      <c r="P1345" s="146"/>
      <c r="Q1345" s="146">
        <f t="shared" si="27"/>
        <v>0</v>
      </c>
      <c r="R1345" s="182" t="s">
        <v>4741</v>
      </c>
      <c r="S1345" s="226"/>
      <c r="T1345" s="676" t="s">
        <v>4687</v>
      </c>
      <c r="U1345" s="170"/>
      <c r="V1345" s="170"/>
      <c r="W1345" s="170"/>
      <c r="X1345" s="117"/>
      <c r="Y1345" s="171"/>
      <c r="Z1345" s="171"/>
      <c r="AA1345" s="171"/>
      <c r="AB1345" s="171"/>
      <c r="AC1345" s="171"/>
      <c r="AD1345" s="171"/>
      <c r="AE1345" s="171"/>
      <c r="AF1345" s="171"/>
      <c r="AG1345" s="171"/>
      <c r="AH1345" s="171"/>
      <c r="AI1345" s="171"/>
    </row>
    <row r="1346" spans="1:35" s="172" customFormat="1" ht="24" hidden="1" x14ac:dyDescent="0.2">
      <c r="A1346" s="167">
        <v>2</v>
      </c>
      <c r="B1346" s="647">
        <v>0</v>
      </c>
      <c r="C1346" s="647">
        <v>4</v>
      </c>
      <c r="D1346" s="647">
        <v>4</v>
      </c>
      <c r="E1346" s="163" t="s">
        <v>3862</v>
      </c>
      <c r="F1346" s="593" t="s">
        <v>4675</v>
      </c>
      <c r="G1346" s="143"/>
      <c r="H1346" s="162">
        <v>42180000</v>
      </c>
      <c r="I1346" s="180" t="s">
        <v>2478</v>
      </c>
      <c r="J1346" s="169"/>
      <c r="K1346" s="169"/>
      <c r="L1346" s="169"/>
      <c r="M1346" s="146"/>
      <c r="N1346" s="184"/>
      <c r="O1346" s="169"/>
      <c r="P1346" s="146"/>
      <c r="Q1346" s="146">
        <f t="shared" si="27"/>
        <v>0</v>
      </c>
      <c r="R1346" s="182" t="s">
        <v>4741</v>
      </c>
      <c r="S1346" s="226"/>
      <c r="T1346" s="676" t="s">
        <v>4687</v>
      </c>
      <c r="U1346" s="170"/>
      <c r="V1346" s="170"/>
      <c r="W1346" s="170"/>
      <c r="X1346" s="117"/>
      <c r="Y1346" s="171"/>
      <c r="Z1346" s="171"/>
      <c r="AA1346" s="171"/>
      <c r="AB1346" s="171"/>
      <c r="AC1346" s="171"/>
      <c r="AD1346" s="171"/>
      <c r="AE1346" s="171"/>
      <c r="AF1346" s="171"/>
      <c r="AG1346" s="171"/>
      <c r="AH1346" s="171"/>
      <c r="AI1346" s="171"/>
    </row>
    <row r="1347" spans="1:35" s="172" customFormat="1" ht="24" hidden="1" x14ac:dyDescent="0.2">
      <c r="A1347" s="167">
        <v>2</v>
      </c>
      <c r="B1347" s="647">
        <v>0</v>
      </c>
      <c r="C1347" s="647">
        <v>4</v>
      </c>
      <c r="D1347" s="647">
        <v>4</v>
      </c>
      <c r="E1347" s="163" t="s">
        <v>3862</v>
      </c>
      <c r="F1347" s="593" t="s">
        <v>4675</v>
      </c>
      <c r="G1347" s="143"/>
      <c r="H1347" s="162">
        <v>42180000</v>
      </c>
      <c r="I1347" s="180" t="s">
        <v>2479</v>
      </c>
      <c r="J1347" s="169"/>
      <c r="K1347" s="169"/>
      <c r="L1347" s="169"/>
      <c r="M1347" s="146"/>
      <c r="N1347" s="184"/>
      <c r="O1347" s="169"/>
      <c r="P1347" s="146"/>
      <c r="Q1347" s="146">
        <f t="shared" si="27"/>
        <v>0</v>
      </c>
      <c r="R1347" s="182" t="s">
        <v>4741</v>
      </c>
      <c r="S1347" s="226"/>
      <c r="T1347" s="676" t="s">
        <v>4687</v>
      </c>
      <c r="U1347" s="170"/>
      <c r="V1347" s="170"/>
      <c r="W1347" s="170"/>
      <c r="X1347" s="117"/>
      <c r="Y1347" s="171"/>
      <c r="Z1347" s="171"/>
      <c r="AA1347" s="171"/>
      <c r="AB1347" s="171"/>
      <c r="AC1347" s="171"/>
      <c r="AD1347" s="171"/>
      <c r="AE1347" s="171"/>
      <c r="AF1347" s="171"/>
      <c r="AG1347" s="171"/>
      <c r="AH1347" s="171"/>
      <c r="AI1347" s="171"/>
    </row>
    <row r="1348" spans="1:35" s="172" customFormat="1" ht="24" hidden="1" x14ac:dyDescent="0.2">
      <c r="A1348" s="167">
        <v>2</v>
      </c>
      <c r="B1348" s="647">
        <v>0</v>
      </c>
      <c r="C1348" s="647">
        <v>4</v>
      </c>
      <c r="D1348" s="647">
        <v>4</v>
      </c>
      <c r="E1348" s="163" t="s">
        <v>3862</v>
      </c>
      <c r="F1348" s="593" t="s">
        <v>4675</v>
      </c>
      <c r="G1348" s="143"/>
      <c r="H1348" s="162">
        <v>42180000</v>
      </c>
      <c r="I1348" s="180" t="s">
        <v>2480</v>
      </c>
      <c r="J1348" s="169"/>
      <c r="K1348" s="169"/>
      <c r="L1348" s="169"/>
      <c r="M1348" s="146"/>
      <c r="N1348" s="184"/>
      <c r="O1348" s="169"/>
      <c r="P1348" s="146"/>
      <c r="Q1348" s="146">
        <f t="shared" si="27"/>
        <v>0</v>
      </c>
      <c r="R1348" s="182" t="s">
        <v>4741</v>
      </c>
      <c r="S1348" s="226"/>
      <c r="T1348" s="676" t="s">
        <v>4687</v>
      </c>
      <c r="U1348" s="170"/>
      <c r="V1348" s="170"/>
      <c r="W1348" s="170"/>
      <c r="X1348" s="117"/>
      <c r="Y1348" s="171"/>
      <c r="Z1348" s="171"/>
      <c r="AA1348" s="171"/>
      <c r="AB1348" s="171"/>
      <c r="AC1348" s="171"/>
      <c r="AD1348" s="171"/>
      <c r="AE1348" s="171"/>
      <c r="AF1348" s="171"/>
      <c r="AG1348" s="171"/>
      <c r="AH1348" s="171"/>
      <c r="AI1348" s="171"/>
    </row>
    <row r="1349" spans="1:35" ht="24" hidden="1" x14ac:dyDescent="0.2">
      <c r="A1349" s="167">
        <v>2</v>
      </c>
      <c r="B1349" s="647">
        <v>0</v>
      </c>
      <c r="C1349" s="647">
        <v>4</v>
      </c>
      <c r="D1349" s="647">
        <v>4</v>
      </c>
      <c r="E1349" s="163" t="s">
        <v>3862</v>
      </c>
      <c r="F1349" s="593" t="s">
        <v>4675</v>
      </c>
      <c r="G1349" s="143"/>
      <c r="H1349" s="162">
        <v>42180000</v>
      </c>
      <c r="I1349" s="145" t="s">
        <v>2481</v>
      </c>
      <c r="J1349" s="146"/>
      <c r="K1349" s="146"/>
      <c r="L1349" s="146"/>
      <c r="M1349" s="146"/>
      <c r="N1349" s="183"/>
      <c r="O1349" s="146"/>
      <c r="P1349" s="146"/>
      <c r="Q1349" s="146">
        <f t="shared" si="27"/>
        <v>0</v>
      </c>
      <c r="R1349" s="182" t="s">
        <v>4741</v>
      </c>
      <c r="S1349" s="226"/>
      <c r="T1349" s="676" t="s">
        <v>4687</v>
      </c>
      <c r="U1349" s="147"/>
      <c r="V1349" s="147"/>
      <c r="W1349" s="147"/>
      <c r="X1349" s="117"/>
    </row>
    <row r="1350" spans="1:35" ht="24" hidden="1" x14ac:dyDescent="0.2">
      <c r="A1350" s="167">
        <v>2</v>
      </c>
      <c r="B1350" s="647">
        <v>0</v>
      </c>
      <c r="C1350" s="647">
        <v>4</v>
      </c>
      <c r="D1350" s="647">
        <v>4</v>
      </c>
      <c r="E1350" s="163" t="s">
        <v>3862</v>
      </c>
      <c r="F1350" s="593" t="s">
        <v>4675</v>
      </c>
      <c r="G1350" s="143"/>
      <c r="H1350" s="162">
        <v>42180000</v>
      </c>
      <c r="I1350" s="145" t="s">
        <v>2482</v>
      </c>
      <c r="J1350" s="146"/>
      <c r="K1350" s="146"/>
      <c r="L1350" s="146"/>
      <c r="M1350" s="146"/>
      <c r="N1350" s="183"/>
      <c r="O1350" s="146"/>
      <c r="P1350" s="146"/>
      <c r="Q1350" s="146">
        <f t="shared" si="27"/>
        <v>0</v>
      </c>
      <c r="R1350" s="182" t="s">
        <v>4741</v>
      </c>
      <c r="S1350" s="226"/>
      <c r="T1350" s="676" t="s">
        <v>4687</v>
      </c>
      <c r="U1350" s="147"/>
      <c r="V1350" s="147"/>
      <c r="W1350" s="147"/>
      <c r="X1350" s="117"/>
    </row>
    <row r="1351" spans="1:35" ht="24" hidden="1" x14ac:dyDescent="0.2">
      <c r="A1351" s="167">
        <v>2</v>
      </c>
      <c r="B1351" s="647">
        <v>0</v>
      </c>
      <c r="C1351" s="647">
        <v>4</v>
      </c>
      <c r="D1351" s="647">
        <v>4</v>
      </c>
      <c r="E1351" s="163" t="s">
        <v>3862</v>
      </c>
      <c r="F1351" s="593" t="s">
        <v>4675</v>
      </c>
      <c r="G1351" s="143"/>
      <c r="H1351" s="162">
        <v>42180000</v>
      </c>
      <c r="I1351" s="145" t="s">
        <v>2483</v>
      </c>
      <c r="J1351" s="146"/>
      <c r="K1351" s="146"/>
      <c r="L1351" s="146"/>
      <c r="M1351" s="146"/>
      <c r="N1351" s="183"/>
      <c r="O1351" s="146"/>
      <c r="P1351" s="146"/>
      <c r="Q1351" s="146">
        <f t="shared" si="27"/>
        <v>0</v>
      </c>
      <c r="R1351" s="182" t="s">
        <v>4741</v>
      </c>
      <c r="S1351" s="226"/>
      <c r="T1351" s="676" t="s">
        <v>4687</v>
      </c>
      <c r="U1351" s="147"/>
      <c r="V1351" s="147"/>
      <c r="W1351" s="147"/>
      <c r="X1351" s="117"/>
    </row>
    <row r="1352" spans="1:35" ht="24" hidden="1" x14ac:dyDescent="0.2">
      <c r="A1352" s="167">
        <v>2</v>
      </c>
      <c r="B1352" s="647">
        <v>0</v>
      </c>
      <c r="C1352" s="647">
        <v>4</v>
      </c>
      <c r="D1352" s="647">
        <v>4</v>
      </c>
      <c r="E1352" s="163" t="s">
        <v>3862</v>
      </c>
      <c r="F1352" s="593" t="s">
        <v>4675</v>
      </c>
      <c r="G1352" s="143"/>
      <c r="H1352" s="162">
        <v>42180000</v>
      </c>
      <c r="I1352" s="145" t="s">
        <v>2484</v>
      </c>
      <c r="J1352" s="146"/>
      <c r="K1352" s="146"/>
      <c r="L1352" s="146"/>
      <c r="M1352" s="146"/>
      <c r="N1352" s="183"/>
      <c r="O1352" s="146"/>
      <c r="P1352" s="146"/>
      <c r="Q1352" s="146">
        <f t="shared" si="27"/>
        <v>0</v>
      </c>
      <c r="R1352" s="182" t="s">
        <v>4741</v>
      </c>
      <c r="S1352" s="226"/>
      <c r="T1352" s="676" t="s">
        <v>4687</v>
      </c>
      <c r="U1352" s="147"/>
      <c r="V1352" s="147"/>
      <c r="W1352" s="147"/>
      <c r="X1352" s="117"/>
    </row>
    <row r="1353" spans="1:35" ht="24" hidden="1" x14ac:dyDescent="0.2">
      <c r="A1353" s="167">
        <v>2</v>
      </c>
      <c r="B1353" s="647">
        <v>0</v>
      </c>
      <c r="C1353" s="647">
        <v>4</v>
      </c>
      <c r="D1353" s="647">
        <v>4</v>
      </c>
      <c r="E1353" s="163" t="s">
        <v>3862</v>
      </c>
      <c r="F1353" s="593" t="s">
        <v>4675</v>
      </c>
      <c r="G1353" s="143"/>
      <c r="H1353" s="162">
        <v>42180000</v>
      </c>
      <c r="I1353" s="145" t="s">
        <v>2485</v>
      </c>
      <c r="J1353" s="146"/>
      <c r="K1353" s="146"/>
      <c r="L1353" s="146"/>
      <c r="M1353" s="146"/>
      <c r="N1353" s="183"/>
      <c r="O1353" s="146"/>
      <c r="P1353" s="146"/>
      <c r="Q1353" s="146">
        <f t="shared" si="27"/>
        <v>0</v>
      </c>
      <c r="R1353" s="182" t="s">
        <v>4741</v>
      </c>
      <c r="S1353" s="226"/>
      <c r="T1353" s="676" t="s">
        <v>4687</v>
      </c>
      <c r="U1353" s="147"/>
      <c r="V1353" s="147"/>
      <c r="W1353" s="147"/>
      <c r="X1353" s="117"/>
    </row>
    <row r="1354" spans="1:35" ht="24" hidden="1" x14ac:dyDescent="0.2">
      <c r="A1354" s="167">
        <v>2</v>
      </c>
      <c r="B1354" s="647">
        <v>0</v>
      </c>
      <c r="C1354" s="647">
        <v>4</v>
      </c>
      <c r="D1354" s="647">
        <v>4</v>
      </c>
      <c r="E1354" s="163" t="s">
        <v>3862</v>
      </c>
      <c r="F1354" s="593" t="s">
        <v>4675</v>
      </c>
      <c r="G1354" s="143"/>
      <c r="H1354" s="162">
        <v>42180000</v>
      </c>
      <c r="I1354" s="145" t="s">
        <v>2486</v>
      </c>
      <c r="J1354" s="146"/>
      <c r="K1354" s="146"/>
      <c r="L1354" s="146"/>
      <c r="M1354" s="146"/>
      <c r="N1354" s="183"/>
      <c r="O1354" s="146"/>
      <c r="P1354" s="146"/>
      <c r="Q1354" s="146">
        <f t="shared" si="27"/>
        <v>0</v>
      </c>
      <c r="R1354" s="182" t="s">
        <v>4741</v>
      </c>
      <c r="S1354" s="226"/>
      <c r="T1354" s="676" t="s">
        <v>4687</v>
      </c>
      <c r="U1354" s="147"/>
      <c r="V1354" s="147"/>
      <c r="W1354" s="147"/>
      <c r="X1354" s="117"/>
    </row>
    <row r="1355" spans="1:35" ht="24" hidden="1" x14ac:dyDescent="0.2">
      <c r="A1355" s="167">
        <v>2</v>
      </c>
      <c r="B1355" s="647">
        <v>0</v>
      </c>
      <c r="C1355" s="647">
        <v>4</v>
      </c>
      <c r="D1355" s="647">
        <v>4</v>
      </c>
      <c r="E1355" s="163" t="s">
        <v>3862</v>
      </c>
      <c r="F1355" s="593" t="s">
        <v>4675</v>
      </c>
      <c r="G1355" s="143"/>
      <c r="H1355" s="162">
        <v>42180000</v>
      </c>
      <c r="I1355" s="145" t="s">
        <v>2487</v>
      </c>
      <c r="J1355" s="146"/>
      <c r="K1355" s="146"/>
      <c r="L1355" s="146"/>
      <c r="M1355" s="146"/>
      <c r="N1355" s="183"/>
      <c r="O1355" s="146"/>
      <c r="P1355" s="146"/>
      <c r="Q1355" s="146">
        <f t="shared" si="27"/>
        <v>0</v>
      </c>
      <c r="R1355" s="182" t="s">
        <v>4741</v>
      </c>
      <c r="S1355" s="226"/>
      <c r="T1355" s="676" t="s">
        <v>4687</v>
      </c>
      <c r="U1355" s="147"/>
      <c r="V1355" s="147"/>
      <c r="W1355" s="147"/>
      <c r="X1355" s="117"/>
    </row>
    <row r="1356" spans="1:35" ht="24" hidden="1" x14ac:dyDescent="0.2">
      <c r="A1356" s="167">
        <v>2</v>
      </c>
      <c r="B1356" s="647">
        <v>0</v>
      </c>
      <c r="C1356" s="647">
        <v>4</v>
      </c>
      <c r="D1356" s="647">
        <v>4</v>
      </c>
      <c r="E1356" s="163" t="s">
        <v>3862</v>
      </c>
      <c r="F1356" s="593" t="s">
        <v>4675</v>
      </c>
      <c r="G1356" s="143"/>
      <c r="H1356" s="162">
        <v>42180000</v>
      </c>
      <c r="I1356" s="145" t="s">
        <v>2488</v>
      </c>
      <c r="J1356" s="146"/>
      <c r="K1356" s="146"/>
      <c r="L1356" s="146"/>
      <c r="M1356" s="146"/>
      <c r="N1356" s="183"/>
      <c r="O1356" s="146"/>
      <c r="P1356" s="146"/>
      <c r="Q1356" s="146">
        <f t="shared" si="27"/>
        <v>0</v>
      </c>
      <c r="R1356" s="182" t="s">
        <v>4741</v>
      </c>
      <c r="S1356" s="226"/>
      <c r="T1356" s="676" t="s">
        <v>4687</v>
      </c>
      <c r="U1356" s="147"/>
      <c r="V1356" s="147"/>
      <c r="W1356" s="147"/>
      <c r="X1356" s="117"/>
    </row>
    <row r="1357" spans="1:35" s="172" customFormat="1" ht="24" hidden="1" x14ac:dyDescent="0.2">
      <c r="A1357" s="167">
        <v>2</v>
      </c>
      <c r="B1357" s="647">
        <v>0</v>
      </c>
      <c r="C1357" s="647">
        <v>4</v>
      </c>
      <c r="D1357" s="647">
        <v>4</v>
      </c>
      <c r="E1357" s="163" t="s">
        <v>3862</v>
      </c>
      <c r="F1357" s="593" t="s">
        <v>4675</v>
      </c>
      <c r="G1357" s="143"/>
      <c r="H1357" s="162">
        <v>42180000</v>
      </c>
      <c r="I1357" s="180" t="s">
        <v>2489</v>
      </c>
      <c r="J1357" s="169"/>
      <c r="K1357" s="169"/>
      <c r="L1357" s="169"/>
      <c r="M1357" s="146"/>
      <c r="N1357" s="184"/>
      <c r="O1357" s="169"/>
      <c r="P1357" s="146"/>
      <c r="Q1357" s="146">
        <f t="shared" si="27"/>
        <v>0</v>
      </c>
      <c r="R1357" s="182" t="s">
        <v>4741</v>
      </c>
      <c r="S1357" s="226"/>
      <c r="T1357" s="676" t="s">
        <v>4687</v>
      </c>
      <c r="U1357" s="170"/>
      <c r="V1357" s="170"/>
      <c r="W1357" s="170"/>
      <c r="X1357" s="117"/>
      <c r="Y1357" s="171"/>
      <c r="Z1357" s="171"/>
      <c r="AA1357" s="171"/>
      <c r="AB1357" s="171"/>
      <c r="AC1357" s="171"/>
      <c r="AD1357" s="171"/>
      <c r="AE1357" s="171"/>
      <c r="AF1357" s="171"/>
      <c r="AG1357" s="171"/>
      <c r="AH1357" s="171"/>
      <c r="AI1357" s="171"/>
    </row>
    <row r="1358" spans="1:35" s="172" customFormat="1" ht="24" hidden="1" x14ac:dyDescent="0.2">
      <c r="A1358" s="167">
        <v>2</v>
      </c>
      <c r="B1358" s="647">
        <v>0</v>
      </c>
      <c r="C1358" s="647">
        <v>4</v>
      </c>
      <c r="D1358" s="647">
        <v>4</v>
      </c>
      <c r="E1358" s="163" t="s">
        <v>3862</v>
      </c>
      <c r="F1358" s="593" t="s">
        <v>4675</v>
      </c>
      <c r="G1358" s="143"/>
      <c r="H1358" s="162">
        <v>42180000</v>
      </c>
      <c r="I1358" s="180" t="s">
        <v>2032</v>
      </c>
      <c r="J1358" s="169"/>
      <c r="K1358" s="169"/>
      <c r="L1358" s="169"/>
      <c r="M1358" s="146"/>
      <c r="N1358" s="184"/>
      <c r="O1358" s="169"/>
      <c r="P1358" s="146"/>
      <c r="Q1358" s="146">
        <f t="shared" si="27"/>
        <v>0</v>
      </c>
      <c r="R1358" s="182" t="s">
        <v>4741</v>
      </c>
      <c r="S1358" s="226"/>
      <c r="T1358" s="676" t="s">
        <v>4687</v>
      </c>
      <c r="U1358" s="170"/>
      <c r="V1358" s="170"/>
      <c r="W1358" s="170"/>
      <c r="X1358" s="117"/>
      <c r="Y1358" s="171"/>
      <c r="Z1358" s="171"/>
      <c r="AA1358" s="171"/>
      <c r="AB1358" s="171"/>
      <c r="AC1358" s="171"/>
      <c r="AD1358" s="171"/>
      <c r="AE1358" s="171"/>
      <c r="AF1358" s="171"/>
      <c r="AG1358" s="171"/>
      <c r="AH1358" s="171"/>
      <c r="AI1358" s="171"/>
    </row>
    <row r="1359" spans="1:35" s="172" customFormat="1" ht="24" hidden="1" x14ac:dyDescent="0.2">
      <c r="A1359" s="167">
        <v>2</v>
      </c>
      <c r="B1359" s="647">
        <v>0</v>
      </c>
      <c r="C1359" s="647">
        <v>4</v>
      </c>
      <c r="D1359" s="647">
        <v>4</v>
      </c>
      <c r="E1359" s="163" t="s">
        <v>3862</v>
      </c>
      <c r="F1359" s="593" t="s">
        <v>4675</v>
      </c>
      <c r="G1359" s="143"/>
      <c r="H1359" s="162">
        <v>42180000</v>
      </c>
      <c r="I1359" s="180" t="s">
        <v>2490</v>
      </c>
      <c r="J1359" s="169"/>
      <c r="K1359" s="169"/>
      <c r="L1359" s="169"/>
      <c r="M1359" s="146"/>
      <c r="N1359" s="184"/>
      <c r="O1359" s="169"/>
      <c r="P1359" s="146"/>
      <c r="Q1359" s="146">
        <f t="shared" si="27"/>
        <v>0</v>
      </c>
      <c r="R1359" s="182" t="s">
        <v>4741</v>
      </c>
      <c r="S1359" s="226"/>
      <c r="T1359" s="676" t="s">
        <v>4687</v>
      </c>
      <c r="U1359" s="170"/>
      <c r="V1359" s="170"/>
      <c r="W1359" s="170"/>
      <c r="X1359" s="117"/>
      <c r="Y1359" s="171"/>
      <c r="Z1359" s="171"/>
      <c r="AA1359" s="171"/>
      <c r="AB1359" s="171"/>
      <c r="AC1359" s="171"/>
      <c r="AD1359" s="171"/>
      <c r="AE1359" s="171"/>
      <c r="AF1359" s="171"/>
      <c r="AG1359" s="171"/>
      <c r="AH1359" s="171"/>
      <c r="AI1359" s="171"/>
    </row>
    <row r="1360" spans="1:35" s="172" customFormat="1" ht="24" hidden="1" x14ac:dyDescent="0.2">
      <c r="A1360" s="167">
        <v>2</v>
      </c>
      <c r="B1360" s="647">
        <v>0</v>
      </c>
      <c r="C1360" s="647">
        <v>4</v>
      </c>
      <c r="D1360" s="647">
        <v>4</v>
      </c>
      <c r="E1360" s="163" t="s">
        <v>3862</v>
      </c>
      <c r="F1360" s="593" t="s">
        <v>4675</v>
      </c>
      <c r="G1360" s="143"/>
      <c r="H1360" s="162">
        <v>42180000</v>
      </c>
      <c r="I1360" s="180" t="s">
        <v>2491</v>
      </c>
      <c r="J1360" s="169"/>
      <c r="K1360" s="169"/>
      <c r="L1360" s="169"/>
      <c r="M1360" s="146"/>
      <c r="N1360" s="184"/>
      <c r="O1360" s="169"/>
      <c r="P1360" s="112"/>
      <c r="Q1360" s="146">
        <f t="shared" si="27"/>
        <v>0</v>
      </c>
      <c r="R1360" s="182" t="s">
        <v>4741</v>
      </c>
      <c r="S1360" s="226"/>
      <c r="T1360" s="676" t="s">
        <v>4687</v>
      </c>
      <c r="U1360" s="170"/>
      <c r="V1360" s="170"/>
      <c r="W1360" s="170"/>
      <c r="X1360" s="117"/>
      <c r="Y1360" s="171"/>
      <c r="Z1360" s="171"/>
      <c r="AA1360" s="171"/>
      <c r="AB1360" s="171"/>
      <c r="AC1360" s="171"/>
      <c r="AD1360" s="171"/>
      <c r="AE1360" s="171"/>
      <c r="AF1360" s="171"/>
      <c r="AG1360" s="171"/>
      <c r="AH1360" s="171"/>
      <c r="AI1360" s="171"/>
    </row>
    <row r="1361" spans="1:35" s="172" customFormat="1" ht="24" hidden="1" x14ac:dyDescent="0.2">
      <c r="A1361" s="167">
        <v>2</v>
      </c>
      <c r="B1361" s="647">
        <v>0</v>
      </c>
      <c r="C1361" s="647">
        <v>4</v>
      </c>
      <c r="D1361" s="647">
        <v>4</v>
      </c>
      <c r="E1361" s="163" t="s">
        <v>3862</v>
      </c>
      <c r="F1361" s="593" t="s">
        <v>4675</v>
      </c>
      <c r="G1361" s="143"/>
      <c r="H1361" s="162">
        <v>42180000</v>
      </c>
      <c r="I1361" s="180" t="s">
        <v>2492</v>
      </c>
      <c r="J1361" s="169"/>
      <c r="K1361" s="169"/>
      <c r="L1361" s="169"/>
      <c r="M1361" s="146"/>
      <c r="N1361" s="184"/>
      <c r="O1361" s="169"/>
      <c r="P1361" s="146"/>
      <c r="Q1361" s="146">
        <f t="shared" si="27"/>
        <v>0</v>
      </c>
      <c r="R1361" s="182" t="s">
        <v>4741</v>
      </c>
      <c r="S1361" s="226"/>
      <c r="T1361" s="676" t="s">
        <v>4687</v>
      </c>
      <c r="U1361" s="170"/>
      <c r="V1361" s="170"/>
      <c r="W1361" s="170"/>
      <c r="X1361" s="117"/>
      <c r="Y1361" s="171"/>
      <c r="Z1361" s="171"/>
      <c r="AA1361" s="171"/>
      <c r="AB1361" s="171"/>
      <c r="AC1361" s="171"/>
      <c r="AD1361" s="171"/>
      <c r="AE1361" s="171"/>
      <c r="AF1361" s="171"/>
      <c r="AG1361" s="171"/>
      <c r="AH1361" s="171"/>
      <c r="AI1361" s="171"/>
    </row>
    <row r="1362" spans="1:35" s="172" customFormat="1" ht="24" hidden="1" x14ac:dyDescent="0.2">
      <c r="A1362" s="167">
        <v>2</v>
      </c>
      <c r="B1362" s="647">
        <v>0</v>
      </c>
      <c r="C1362" s="647">
        <v>4</v>
      </c>
      <c r="D1362" s="647">
        <v>4</v>
      </c>
      <c r="E1362" s="163" t="s">
        <v>3862</v>
      </c>
      <c r="F1362" s="593" t="s">
        <v>4675</v>
      </c>
      <c r="G1362" s="143"/>
      <c r="H1362" s="162">
        <v>42180000</v>
      </c>
      <c r="I1362" s="180" t="s">
        <v>2493</v>
      </c>
      <c r="J1362" s="169"/>
      <c r="K1362" s="169"/>
      <c r="L1362" s="169"/>
      <c r="M1362" s="146"/>
      <c r="N1362" s="184"/>
      <c r="O1362" s="169"/>
      <c r="P1362" s="146"/>
      <c r="Q1362" s="146">
        <f t="shared" si="27"/>
        <v>0</v>
      </c>
      <c r="R1362" s="182" t="s">
        <v>4741</v>
      </c>
      <c r="S1362" s="226"/>
      <c r="T1362" s="676" t="s">
        <v>4687</v>
      </c>
      <c r="U1362" s="170"/>
      <c r="V1362" s="170"/>
      <c r="W1362" s="170"/>
      <c r="X1362" s="117"/>
      <c r="Y1362" s="171"/>
      <c r="Z1362" s="171"/>
      <c r="AA1362" s="171"/>
      <c r="AB1362" s="171"/>
      <c r="AC1362" s="171"/>
      <c r="AD1362" s="171"/>
      <c r="AE1362" s="171"/>
      <c r="AF1362" s="171"/>
      <c r="AG1362" s="171"/>
      <c r="AH1362" s="171"/>
      <c r="AI1362" s="171"/>
    </row>
    <row r="1363" spans="1:35" s="172" customFormat="1" ht="24" hidden="1" x14ac:dyDescent="0.2">
      <c r="A1363" s="167">
        <v>2</v>
      </c>
      <c r="B1363" s="647">
        <v>0</v>
      </c>
      <c r="C1363" s="647">
        <v>4</v>
      </c>
      <c r="D1363" s="647">
        <v>4</v>
      </c>
      <c r="E1363" s="163" t="s">
        <v>3862</v>
      </c>
      <c r="F1363" s="593" t="s">
        <v>4675</v>
      </c>
      <c r="G1363" s="143"/>
      <c r="H1363" s="162">
        <v>42180000</v>
      </c>
      <c r="I1363" s="180" t="s">
        <v>1772</v>
      </c>
      <c r="J1363" s="169"/>
      <c r="K1363" s="169"/>
      <c r="L1363" s="169"/>
      <c r="M1363" s="146"/>
      <c r="N1363" s="184"/>
      <c r="O1363" s="169"/>
      <c r="P1363" s="146"/>
      <c r="Q1363" s="146">
        <f t="shared" si="27"/>
        <v>0</v>
      </c>
      <c r="R1363" s="182" t="s">
        <v>4741</v>
      </c>
      <c r="S1363" s="226"/>
      <c r="T1363" s="676" t="s">
        <v>4687</v>
      </c>
      <c r="U1363" s="170"/>
      <c r="V1363" s="170"/>
      <c r="W1363" s="170"/>
      <c r="X1363" s="117"/>
      <c r="Y1363" s="171"/>
      <c r="Z1363" s="171"/>
      <c r="AA1363" s="171"/>
      <c r="AB1363" s="171"/>
      <c r="AC1363" s="171"/>
      <c r="AD1363" s="171"/>
      <c r="AE1363" s="171"/>
      <c r="AF1363" s="171"/>
      <c r="AG1363" s="171"/>
      <c r="AH1363" s="171"/>
      <c r="AI1363" s="171"/>
    </row>
    <row r="1364" spans="1:35" s="172" customFormat="1" ht="24" hidden="1" x14ac:dyDescent="0.2">
      <c r="A1364" s="167">
        <v>2</v>
      </c>
      <c r="B1364" s="647">
        <v>0</v>
      </c>
      <c r="C1364" s="647">
        <v>4</v>
      </c>
      <c r="D1364" s="647">
        <v>4</v>
      </c>
      <c r="E1364" s="163" t="s">
        <v>3862</v>
      </c>
      <c r="F1364" s="593" t="s">
        <v>4675</v>
      </c>
      <c r="G1364" s="143"/>
      <c r="H1364" s="162">
        <v>42180000</v>
      </c>
      <c r="I1364" s="180" t="s">
        <v>1773</v>
      </c>
      <c r="J1364" s="169"/>
      <c r="K1364" s="169"/>
      <c r="L1364" s="169"/>
      <c r="M1364" s="146"/>
      <c r="N1364" s="184"/>
      <c r="O1364" s="169"/>
      <c r="P1364" s="146"/>
      <c r="Q1364" s="146">
        <f t="shared" si="27"/>
        <v>0</v>
      </c>
      <c r="R1364" s="182" t="s">
        <v>4741</v>
      </c>
      <c r="S1364" s="226"/>
      <c r="T1364" s="676" t="s">
        <v>4687</v>
      </c>
      <c r="U1364" s="170"/>
      <c r="V1364" s="170"/>
      <c r="W1364" s="170"/>
      <c r="X1364" s="117"/>
      <c r="Y1364" s="171"/>
      <c r="Z1364" s="171"/>
      <c r="AA1364" s="171"/>
      <c r="AB1364" s="171"/>
      <c r="AC1364" s="171"/>
      <c r="AD1364" s="171"/>
      <c r="AE1364" s="171"/>
      <c r="AF1364" s="171"/>
      <c r="AG1364" s="171"/>
      <c r="AH1364" s="171"/>
      <c r="AI1364" s="171"/>
    </row>
    <row r="1365" spans="1:35" s="172" customFormat="1" ht="24" hidden="1" x14ac:dyDescent="0.2">
      <c r="A1365" s="167">
        <v>2</v>
      </c>
      <c r="B1365" s="647">
        <v>0</v>
      </c>
      <c r="C1365" s="647">
        <v>4</v>
      </c>
      <c r="D1365" s="647">
        <v>4</v>
      </c>
      <c r="E1365" s="163" t="s">
        <v>3862</v>
      </c>
      <c r="F1365" s="593" t="s">
        <v>4675</v>
      </c>
      <c r="G1365" s="143"/>
      <c r="H1365" s="162">
        <v>42180000</v>
      </c>
      <c r="I1365" s="180" t="s">
        <v>1774</v>
      </c>
      <c r="J1365" s="169"/>
      <c r="K1365" s="169"/>
      <c r="L1365" s="169"/>
      <c r="M1365" s="146"/>
      <c r="N1365" s="184"/>
      <c r="O1365" s="169"/>
      <c r="P1365" s="146"/>
      <c r="Q1365" s="146">
        <f t="shared" si="27"/>
        <v>0</v>
      </c>
      <c r="R1365" s="182" t="s">
        <v>4741</v>
      </c>
      <c r="S1365" s="226"/>
      <c r="T1365" s="676" t="s">
        <v>4687</v>
      </c>
      <c r="U1365" s="170"/>
      <c r="V1365" s="170"/>
      <c r="W1365" s="170"/>
      <c r="X1365" s="117"/>
      <c r="Y1365" s="171"/>
      <c r="Z1365" s="171"/>
      <c r="AA1365" s="171"/>
      <c r="AB1365" s="171"/>
      <c r="AC1365" s="171"/>
      <c r="AD1365" s="171"/>
      <c r="AE1365" s="171"/>
      <c r="AF1365" s="171"/>
      <c r="AG1365" s="171"/>
      <c r="AH1365" s="171"/>
      <c r="AI1365" s="171"/>
    </row>
    <row r="1366" spans="1:35" s="172" customFormat="1" ht="24" hidden="1" x14ac:dyDescent="0.2">
      <c r="A1366" s="167">
        <v>2</v>
      </c>
      <c r="B1366" s="647">
        <v>0</v>
      </c>
      <c r="C1366" s="647">
        <v>4</v>
      </c>
      <c r="D1366" s="647">
        <v>4</v>
      </c>
      <c r="E1366" s="163" t="s">
        <v>3862</v>
      </c>
      <c r="F1366" s="593" t="s">
        <v>4675</v>
      </c>
      <c r="G1366" s="143"/>
      <c r="H1366" s="162">
        <v>42180000</v>
      </c>
      <c r="I1366" s="180" t="s">
        <v>1775</v>
      </c>
      <c r="J1366" s="169"/>
      <c r="K1366" s="169"/>
      <c r="L1366" s="169"/>
      <c r="M1366" s="146"/>
      <c r="N1366" s="184"/>
      <c r="O1366" s="169"/>
      <c r="P1366" s="146"/>
      <c r="Q1366" s="146">
        <f t="shared" si="27"/>
        <v>0</v>
      </c>
      <c r="R1366" s="182" t="s">
        <v>4741</v>
      </c>
      <c r="S1366" s="226"/>
      <c r="T1366" s="676" t="s">
        <v>4687</v>
      </c>
      <c r="U1366" s="170"/>
      <c r="V1366" s="170"/>
      <c r="W1366" s="170"/>
      <c r="X1366" s="117"/>
      <c r="Y1366" s="171"/>
      <c r="Z1366" s="171"/>
      <c r="AA1366" s="171"/>
      <c r="AB1366" s="171"/>
      <c r="AC1366" s="171"/>
      <c r="AD1366" s="171"/>
      <c r="AE1366" s="171"/>
      <c r="AF1366" s="171"/>
      <c r="AG1366" s="171"/>
      <c r="AH1366" s="171"/>
      <c r="AI1366" s="171"/>
    </row>
    <row r="1367" spans="1:35" s="172" customFormat="1" ht="24" hidden="1" x14ac:dyDescent="0.2">
      <c r="A1367" s="167">
        <v>2</v>
      </c>
      <c r="B1367" s="647">
        <v>0</v>
      </c>
      <c r="C1367" s="647">
        <v>4</v>
      </c>
      <c r="D1367" s="647">
        <v>4</v>
      </c>
      <c r="E1367" s="163" t="s">
        <v>3862</v>
      </c>
      <c r="F1367" s="593" t="s">
        <v>4675</v>
      </c>
      <c r="G1367" s="143"/>
      <c r="H1367" s="162">
        <v>42180000</v>
      </c>
      <c r="I1367" s="180" t="s">
        <v>1776</v>
      </c>
      <c r="J1367" s="169"/>
      <c r="K1367" s="169"/>
      <c r="L1367" s="169"/>
      <c r="M1367" s="146"/>
      <c r="N1367" s="184"/>
      <c r="O1367" s="169"/>
      <c r="P1367" s="146"/>
      <c r="Q1367" s="146">
        <f t="shared" si="27"/>
        <v>0</v>
      </c>
      <c r="R1367" s="182" t="s">
        <v>4741</v>
      </c>
      <c r="S1367" s="226"/>
      <c r="T1367" s="676" t="s">
        <v>4687</v>
      </c>
      <c r="U1367" s="170"/>
      <c r="V1367" s="170"/>
      <c r="W1367" s="170"/>
      <c r="X1367" s="117"/>
      <c r="Y1367" s="171"/>
      <c r="Z1367" s="171"/>
      <c r="AA1367" s="171"/>
      <c r="AB1367" s="171"/>
      <c r="AC1367" s="171"/>
      <c r="AD1367" s="171"/>
      <c r="AE1367" s="171"/>
      <c r="AF1367" s="171"/>
      <c r="AG1367" s="171"/>
      <c r="AH1367" s="171"/>
      <c r="AI1367" s="171"/>
    </row>
    <row r="1368" spans="1:35" s="172" customFormat="1" ht="24" hidden="1" x14ac:dyDescent="0.2">
      <c r="A1368" s="167">
        <v>2</v>
      </c>
      <c r="B1368" s="647">
        <v>0</v>
      </c>
      <c r="C1368" s="647">
        <v>4</v>
      </c>
      <c r="D1368" s="647">
        <v>4</v>
      </c>
      <c r="E1368" s="163" t="s">
        <v>3862</v>
      </c>
      <c r="F1368" s="593" t="s">
        <v>4675</v>
      </c>
      <c r="G1368" s="143"/>
      <c r="H1368" s="162">
        <v>42180000</v>
      </c>
      <c r="I1368" s="180" t="s">
        <v>1777</v>
      </c>
      <c r="J1368" s="169"/>
      <c r="K1368" s="169"/>
      <c r="L1368" s="169"/>
      <c r="M1368" s="146"/>
      <c r="N1368" s="184"/>
      <c r="O1368" s="169"/>
      <c r="P1368" s="146"/>
      <c r="Q1368" s="146">
        <f t="shared" ref="Q1368:Q1431" si="28">+P1368</f>
        <v>0</v>
      </c>
      <c r="R1368" s="182" t="s">
        <v>4741</v>
      </c>
      <c r="S1368" s="226"/>
      <c r="T1368" s="676" t="s">
        <v>4687</v>
      </c>
      <c r="U1368" s="170"/>
      <c r="V1368" s="170"/>
      <c r="W1368" s="170"/>
      <c r="X1368" s="117"/>
      <c r="Y1368" s="171"/>
      <c r="Z1368" s="171"/>
      <c r="AA1368" s="171"/>
      <c r="AB1368" s="171"/>
      <c r="AC1368" s="171"/>
      <c r="AD1368" s="171"/>
      <c r="AE1368" s="171"/>
      <c r="AF1368" s="171"/>
      <c r="AG1368" s="171"/>
      <c r="AH1368" s="171"/>
      <c r="AI1368" s="171"/>
    </row>
    <row r="1369" spans="1:35" s="172" customFormat="1" ht="24" hidden="1" x14ac:dyDescent="0.2">
      <c r="A1369" s="167">
        <v>2</v>
      </c>
      <c r="B1369" s="647">
        <v>0</v>
      </c>
      <c r="C1369" s="647">
        <v>4</v>
      </c>
      <c r="D1369" s="647">
        <v>4</v>
      </c>
      <c r="E1369" s="163" t="s">
        <v>3862</v>
      </c>
      <c r="F1369" s="593" t="s">
        <v>4675</v>
      </c>
      <c r="G1369" s="143"/>
      <c r="H1369" s="162">
        <v>42180000</v>
      </c>
      <c r="I1369" s="180" t="s">
        <v>1778</v>
      </c>
      <c r="J1369" s="169"/>
      <c r="K1369" s="169"/>
      <c r="L1369" s="169"/>
      <c r="M1369" s="146"/>
      <c r="N1369" s="184"/>
      <c r="O1369" s="169"/>
      <c r="P1369" s="146"/>
      <c r="Q1369" s="146">
        <f t="shared" si="28"/>
        <v>0</v>
      </c>
      <c r="R1369" s="182" t="s">
        <v>4741</v>
      </c>
      <c r="S1369" s="226"/>
      <c r="T1369" s="676" t="s">
        <v>4687</v>
      </c>
      <c r="U1369" s="170"/>
      <c r="V1369" s="170"/>
      <c r="W1369" s="170"/>
      <c r="X1369" s="117"/>
      <c r="Y1369" s="171"/>
      <c r="Z1369" s="171"/>
      <c r="AA1369" s="171"/>
      <c r="AB1369" s="171"/>
      <c r="AC1369" s="171"/>
      <c r="AD1369" s="171"/>
      <c r="AE1369" s="171"/>
      <c r="AF1369" s="171"/>
      <c r="AG1369" s="171"/>
      <c r="AH1369" s="171"/>
      <c r="AI1369" s="171"/>
    </row>
    <row r="1370" spans="1:35" s="172" customFormat="1" ht="24" hidden="1" x14ac:dyDescent="0.2">
      <c r="A1370" s="167">
        <v>2</v>
      </c>
      <c r="B1370" s="647">
        <v>0</v>
      </c>
      <c r="C1370" s="647">
        <v>4</v>
      </c>
      <c r="D1370" s="647">
        <v>4</v>
      </c>
      <c r="E1370" s="163" t="s">
        <v>3862</v>
      </c>
      <c r="F1370" s="593" t="s">
        <v>4675</v>
      </c>
      <c r="G1370" s="143"/>
      <c r="H1370" s="162">
        <v>42180000</v>
      </c>
      <c r="I1370" s="180" t="s">
        <v>1779</v>
      </c>
      <c r="J1370" s="169"/>
      <c r="K1370" s="169"/>
      <c r="L1370" s="169"/>
      <c r="M1370" s="146"/>
      <c r="N1370" s="184"/>
      <c r="O1370" s="169"/>
      <c r="P1370" s="146"/>
      <c r="Q1370" s="146">
        <f t="shared" si="28"/>
        <v>0</v>
      </c>
      <c r="R1370" s="182" t="s">
        <v>4741</v>
      </c>
      <c r="S1370" s="226"/>
      <c r="T1370" s="676" t="s">
        <v>4687</v>
      </c>
      <c r="U1370" s="170"/>
      <c r="V1370" s="170"/>
      <c r="W1370" s="170"/>
      <c r="X1370" s="117"/>
      <c r="Y1370" s="171"/>
      <c r="Z1370" s="171"/>
      <c r="AA1370" s="171"/>
      <c r="AB1370" s="171"/>
      <c r="AC1370" s="171"/>
      <c r="AD1370" s="171"/>
      <c r="AE1370" s="171"/>
      <c r="AF1370" s="171"/>
      <c r="AG1370" s="171"/>
      <c r="AH1370" s="171"/>
      <c r="AI1370" s="171"/>
    </row>
    <row r="1371" spans="1:35" s="172" customFormat="1" ht="24" hidden="1" x14ac:dyDescent="0.2">
      <c r="A1371" s="167">
        <v>2</v>
      </c>
      <c r="B1371" s="647">
        <v>0</v>
      </c>
      <c r="C1371" s="647">
        <v>4</v>
      </c>
      <c r="D1371" s="647">
        <v>4</v>
      </c>
      <c r="E1371" s="163" t="s">
        <v>3862</v>
      </c>
      <c r="F1371" s="593" t="s">
        <v>4675</v>
      </c>
      <c r="G1371" s="143"/>
      <c r="H1371" s="162">
        <v>42180000</v>
      </c>
      <c r="I1371" s="180" t="s">
        <v>1780</v>
      </c>
      <c r="J1371" s="169"/>
      <c r="K1371" s="169"/>
      <c r="L1371" s="169"/>
      <c r="M1371" s="146"/>
      <c r="N1371" s="184"/>
      <c r="O1371" s="169"/>
      <c r="P1371" s="146"/>
      <c r="Q1371" s="146">
        <f t="shared" si="28"/>
        <v>0</v>
      </c>
      <c r="R1371" s="182" t="s">
        <v>4741</v>
      </c>
      <c r="S1371" s="226"/>
      <c r="T1371" s="676" t="s">
        <v>4687</v>
      </c>
      <c r="U1371" s="170"/>
      <c r="V1371" s="170"/>
      <c r="W1371" s="170"/>
      <c r="X1371" s="117"/>
      <c r="Y1371" s="171"/>
      <c r="Z1371" s="171"/>
      <c r="AA1371" s="171"/>
      <c r="AB1371" s="171"/>
      <c r="AC1371" s="171"/>
      <c r="AD1371" s="171"/>
      <c r="AE1371" s="171"/>
      <c r="AF1371" s="171"/>
      <c r="AG1371" s="171"/>
      <c r="AH1371" s="171"/>
      <c r="AI1371" s="171"/>
    </row>
    <row r="1372" spans="1:35" s="172" customFormat="1" ht="24" hidden="1" x14ac:dyDescent="0.2">
      <c r="A1372" s="167">
        <v>2</v>
      </c>
      <c r="B1372" s="647">
        <v>0</v>
      </c>
      <c r="C1372" s="647">
        <v>4</v>
      </c>
      <c r="D1372" s="647">
        <v>4</v>
      </c>
      <c r="E1372" s="163" t="s">
        <v>3862</v>
      </c>
      <c r="F1372" s="593" t="s">
        <v>4675</v>
      </c>
      <c r="G1372" s="143"/>
      <c r="H1372" s="162">
        <v>42180000</v>
      </c>
      <c r="I1372" s="180" t="s">
        <v>1781</v>
      </c>
      <c r="J1372" s="169"/>
      <c r="K1372" s="169"/>
      <c r="L1372" s="169"/>
      <c r="M1372" s="146"/>
      <c r="N1372" s="184"/>
      <c r="O1372" s="169"/>
      <c r="P1372" s="146"/>
      <c r="Q1372" s="146">
        <f t="shared" si="28"/>
        <v>0</v>
      </c>
      <c r="R1372" s="182" t="s">
        <v>4741</v>
      </c>
      <c r="S1372" s="226"/>
      <c r="T1372" s="676" t="s">
        <v>4687</v>
      </c>
      <c r="U1372" s="170"/>
      <c r="V1372" s="170"/>
      <c r="W1372" s="170"/>
      <c r="X1372" s="117"/>
      <c r="Y1372" s="171"/>
      <c r="Z1372" s="171"/>
      <c r="AA1372" s="171"/>
      <c r="AB1372" s="171"/>
      <c r="AC1372" s="171"/>
      <c r="AD1372" s="171"/>
      <c r="AE1372" s="171"/>
      <c r="AF1372" s="171"/>
      <c r="AG1372" s="171"/>
      <c r="AH1372" s="171"/>
      <c r="AI1372" s="171"/>
    </row>
    <row r="1373" spans="1:35" s="172" customFormat="1" ht="24" hidden="1" x14ac:dyDescent="0.2">
      <c r="A1373" s="167">
        <v>2</v>
      </c>
      <c r="B1373" s="647">
        <v>0</v>
      </c>
      <c r="C1373" s="647">
        <v>4</v>
      </c>
      <c r="D1373" s="647">
        <v>4</v>
      </c>
      <c r="E1373" s="163" t="s">
        <v>3862</v>
      </c>
      <c r="F1373" s="593" t="s">
        <v>4675</v>
      </c>
      <c r="G1373" s="143"/>
      <c r="H1373" s="162">
        <v>42180000</v>
      </c>
      <c r="I1373" s="180" t="s">
        <v>1782</v>
      </c>
      <c r="J1373" s="169"/>
      <c r="K1373" s="169"/>
      <c r="L1373" s="169"/>
      <c r="M1373" s="146"/>
      <c r="N1373" s="184"/>
      <c r="O1373" s="169"/>
      <c r="P1373" s="146"/>
      <c r="Q1373" s="146">
        <f t="shared" si="28"/>
        <v>0</v>
      </c>
      <c r="R1373" s="182" t="s">
        <v>4741</v>
      </c>
      <c r="S1373" s="226"/>
      <c r="T1373" s="676" t="s">
        <v>4687</v>
      </c>
      <c r="U1373" s="170"/>
      <c r="V1373" s="170"/>
      <c r="W1373" s="170"/>
      <c r="X1373" s="117"/>
      <c r="Y1373" s="171"/>
      <c r="Z1373" s="171"/>
      <c r="AA1373" s="171"/>
      <c r="AB1373" s="171"/>
      <c r="AC1373" s="171"/>
      <c r="AD1373" s="171"/>
      <c r="AE1373" s="171"/>
      <c r="AF1373" s="171"/>
      <c r="AG1373" s="171"/>
      <c r="AH1373" s="171"/>
      <c r="AI1373" s="171"/>
    </row>
    <row r="1374" spans="1:35" s="172" customFormat="1" ht="24" hidden="1" x14ac:dyDescent="0.2">
      <c r="A1374" s="167">
        <v>2</v>
      </c>
      <c r="B1374" s="647">
        <v>0</v>
      </c>
      <c r="C1374" s="647">
        <v>4</v>
      </c>
      <c r="D1374" s="647">
        <v>4</v>
      </c>
      <c r="E1374" s="163" t="s">
        <v>3862</v>
      </c>
      <c r="F1374" s="593" t="s">
        <v>4675</v>
      </c>
      <c r="G1374" s="143"/>
      <c r="H1374" s="162">
        <v>42180000</v>
      </c>
      <c r="I1374" s="180" t="s">
        <v>1783</v>
      </c>
      <c r="J1374" s="169"/>
      <c r="K1374" s="169"/>
      <c r="L1374" s="169"/>
      <c r="M1374" s="146"/>
      <c r="N1374" s="184"/>
      <c r="O1374" s="169"/>
      <c r="P1374" s="146"/>
      <c r="Q1374" s="146">
        <f t="shared" si="28"/>
        <v>0</v>
      </c>
      <c r="R1374" s="182" t="s">
        <v>4741</v>
      </c>
      <c r="S1374" s="226"/>
      <c r="T1374" s="676" t="s">
        <v>4687</v>
      </c>
      <c r="U1374" s="170"/>
      <c r="V1374" s="170"/>
      <c r="W1374" s="170"/>
      <c r="X1374" s="117"/>
      <c r="Y1374" s="171"/>
      <c r="Z1374" s="171"/>
      <c r="AA1374" s="171"/>
      <c r="AB1374" s="171"/>
      <c r="AC1374" s="171"/>
      <c r="AD1374" s="171"/>
      <c r="AE1374" s="171"/>
      <c r="AF1374" s="171"/>
      <c r="AG1374" s="171"/>
      <c r="AH1374" s="171"/>
      <c r="AI1374" s="171"/>
    </row>
    <row r="1375" spans="1:35" s="172" customFormat="1" ht="24" hidden="1" x14ac:dyDescent="0.2">
      <c r="A1375" s="167">
        <v>2</v>
      </c>
      <c r="B1375" s="647">
        <v>0</v>
      </c>
      <c r="C1375" s="647">
        <v>4</v>
      </c>
      <c r="D1375" s="647">
        <v>4</v>
      </c>
      <c r="E1375" s="163" t="s">
        <v>3862</v>
      </c>
      <c r="F1375" s="593" t="s">
        <v>4675</v>
      </c>
      <c r="G1375" s="143"/>
      <c r="H1375" s="162">
        <v>42180000</v>
      </c>
      <c r="I1375" s="180" t="s">
        <v>1784</v>
      </c>
      <c r="J1375" s="169"/>
      <c r="K1375" s="169"/>
      <c r="L1375" s="169"/>
      <c r="M1375" s="146"/>
      <c r="N1375" s="184"/>
      <c r="O1375" s="169"/>
      <c r="P1375" s="146"/>
      <c r="Q1375" s="146">
        <f t="shared" si="28"/>
        <v>0</v>
      </c>
      <c r="R1375" s="182" t="s">
        <v>4741</v>
      </c>
      <c r="S1375" s="226"/>
      <c r="T1375" s="676" t="s">
        <v>4687</v>
      </c>
      <c r="U1375" s="170"/>
      <c r="V1375" s="170"/>
      <c r="W1375" s="170"/>
      <c r="X1375" s="117"/>
      <c r="Y1375" s="171"/>
      <c r="Z1375" s="171"/>
      <c r="AA1375" s="171"/>
      <c r="AB1375" s="171"/>
      <c r="AC1375" s="171"/>
      <c r="AD1375" s="171"/>
      <c r="AE1375" s="171"/>
      <c r="AF1375" s="171"/>
      <c r="AG1375" s="171"/>
      <c r="AH1375" s="171"/>
      <c r="AI1375" s="171"/>
    </row>
    <row r="1376" spans="1:35" s="172" customFormat="1" ht="24" hidden="1" x14ac:dyDescent="0.2">
      <c r="A1376" s="167">
        <v>2</v>
      </c>
      <c r="B1376" s="647">
        <v>0</v>
      </c>
      <c r="C1376" s="647">
        <v>4</v>
      </c>
      <c r="D1376" s="647">
        <v>4</v>
      </c>
      <c r="E1376" s="163" t="s">
        <v>3862</v>
      </c>
      <c r="F1376" s="593" t="s">
        <v>4675</v>
      </c>
      <c r="G1376" s="143"/>
      <c r="H1376" s="162">
        <v>42180000</v>
      </c>
      <c r="I1376" s="180" t="s">
        <v>1785</v>
      </c>
      <c r="J1376" s="169"/>
      <c r="K1376" s="169"/>
      <c r="L1376" s="169"/>
      <c r="M1376" s="146"/>
      <c r="N1376" s="184"/>
      <c r="O1376" s="169"/>
      <c r="P1376" s="146"/>
      <c r="Q1376" s="146">
        <f t="shared" si="28"/>
        <v>0</v>
      </c>
      <c r="R1376" s="182" t="s">
        <v>4741</v>
      </c>
      <c r="S1376" s="226"/>
      <c r="T1376" s="676" t="s">
        <v>4687</v>
      </c>
      <c r="U1376" s="170"/>
      <c r="V1376" s="170"/>
      <c r="W1376" s="170"/>
      <c r="X1376" s="117"/>
      <c r="Y1376" s="171"/>
      <c r="Z1376" s="171"/>
      <c r="AA1376" s="171"/>
      <c r="AB1376" s="171"/>
      <c r="AC1376" s="171"/>
      <c r="AD1376" s="171"/>
      <c r="AE1376" s="171"/>
      <c r="AF1376" s="171"/>
      <c r="AG1376" s="171"/>
      <c r="AH1376" s="171"/>
      <c r="AI1376" s="171"/>
    </row>
    <row r="1377" spans="1:35" s="172" customFormat="1" ht="24" hidden="1" x14ac:dyDescent="0.2">
      <c r="A1377" s="167">
        <v>2</v>
      </c>
      <c r="B1377" s="647">
        <v>0</v>
      </c>
      <c r="C1377" s="647">
        <v>4</v>
      </c>
      <c r="D1377" s="647">
        <v>4</v>
      </c>
      <c r="E1377" s="163" t="s">
        <v>3862</v>
      </c>
      <c r="F1377" s="593" t="s">
        <v>4675</v>
      </c>
      <c r="G1377" s="143"/>
      <c r="H1377" s="162">
        <v>42180000</v>
      </c>
      <c r="I1377" s="180" t="s">
        <v>1786</v>
      </c>
      <c r="J1377" s="169"/>
      <c r="K1377" s="169"/>
      <c r="L1377" s="169"/>
      <c r="M1377" s="146"/>
      <c r="N1377" s="184"/>
      <c r="O1377" s="169"/>
      <c r="P1377" s="146"/>
      <c r="Q1377" s="146">
        <f t="shared" si="28"/>
        <v>0</v>
      </c>
      <c r="R1377" s="182" t="s">
        <v>4741</v>
      </c>
      <c r="S1377" s="226"/>
      <c r="T1377" s="676" t="s">
        <v>4687</v>
      </c>
      <c r="U1377" s="170"/>
      <c r="V1377" s="170"/>
      <c r="W1377" s="170"/>
      <c r="X1377" s="117"/>
      <c r="Y1377" s="171"/>
      <c r="Z1377" s="171"/>
      <c r="AA1377" s="171"/>
      <c r="AB1377" s="171"/>
      <c r="AC1377" s="171"/>
      <c r="AD1377" s="171"/>
      <c r="AE1377" s="171"/>
      <c r="AF1377" s="171"/>
      <c r="AG1377" s="171"/>
      <c r="AH1377" s="171"/>
      <c r="AI1377" s="171"/>
    </row>
    <row r="1378" spans="1:35" s="172" customFormat="1" ht="24" hidden="1" x14ac:dyDescent="0.2">
      <c r="A1378" s="167">
        <v>2</v>
      </c>
      <c r="B1378" s="647">
        <v>0</v>
      </c>
      <c r="C1378" s="647">
        <v>4</v>
      </c>
      <c r="D1378" s="647">
        <v>4</v>
      </c>
      <c r="E1378" s="163" t="s">
        <v>3862</v>
      </c>
      <c r="F1378" s="593" t="s">
        <v>4675</v>
      </c>
      <c r="G1378" s="143"/>
      <c r="H1378" s="162">
        <v>42180000</v>
      </c>
      <c r="I1378" s="180" t="s">
        <v>1787</v>
      </c>
      <c r="J1378" s="169"/>
      <c r="K1378" s="169"/>
      <c r="L1378" s="169"/>
      <c r="M1378" s="146"/>
      <c r="N1378" s="184"/>
      <c r="O1378" s="169"/>
      <c r="P1378" s="146"/>
      <c r="Q1378" s="146">
        <f t="shared" si="28"/>
        <v>0</v>
      </c>
      <c r="R1378" s="182" t="s">
        <v>4741</v>
      </c>
      <c r="S1378" s="226"/>
      <c r="T1378" s="676" t="s">
        <v>4687</v>
      </c>
      <c r="U1378" s="170"/>
      <c r="V1378" s="170"/>
      <c r="W1378" s="170"/>
      <c r="X1378" s="117"/>
      <c r="Y1378" s="171"/>
      <c r="Z1378" s="171"/>
      <c r="AA1378" s="171"/>
      <c r="AB1378" s="171"/>
      <c r="AC1378" s="171"/>
      <c r="AD1378" s="171"/>
      <c r="AE1378" s="171"/>
      <c r="AF1378" s="171"/>
      <c r="AG1378" s="171"/>
      <c r="AH1378" s="171"/>
      <c r="AI1378" s="171"/>
    </row>
    <row r="1379" spans="1:35" s="172" customFormat="1" ht="24" hidden="1" x14ac:dyDescent="0.2">
      <c r="A1379" s="167">
        <v>2</v>
      </c>
      <c r="B1379" s="647">
        <v>0</v>
      </c>
      <c r="C1379" s="647">
        <v>4</v>
      </c>
      <c r="D1379" s="647">
        <v>4</v>
      </c>
      <c r="E1379" s="163" t="s">
        <v>3862</v>
      </c>
      <c r="F1379" s="593" t="s">
        <v>4675</v>
      </c>
      <c r="G1379" s="143"/>
      <c r="H1379" s="162">
        <v>42180000</v>
      </c>
      <c r="I1379" s="180" t="s">
        <v>1788</v>
      </c>
      <c r="J1379" s="169"/>
      <c r="K1379" s="169"/>
      <c r="L1379" s="169"/>
      <c r="M1379" s="146"/>
      <c r="N1379" s="184"/>
      <c r="O1379" s="169"/>
      <c r="P1379" s="146"/>
      <c r="Q1379" s="146">
        <f t="shared" si="28"/>
        <v>0</v>
      </c>
      <c r="R1379" s="182" t="s">
        <v>4741</v>
      </c>
      <c r="S1379" s="226"/>
      <c r="T1379" s="676" t="s">
        <v>4687</v>
      </c>
      <c r="U1379" s="170"/>
      <c r="V1379" s="170"/>
      <c r="W1379" s="170"/>
      <c r="X1379" s="117"/>
      <c r="Y1379" s="171"/>
      <c r="Z1379" s="171"/>
      <c r="AA1379" s="171"/>
      <c r="AB1379" s="171"/>
      <c r="AC1379" s="171"/>
      <c r="AD1379" s="171"/>
      <c r="AE1379" s="171"/>
      <c r="AF1379" s="171"/>
      <c r="AG1379" s="171"/>
      <c r="AH1379" s="171"/>
      <c r="AI1379" s="171"/>
    </row>
    <row r="1380" spans="1:35" s="172" customFormat="1" ht="24" hidden="1" x14ac:dyDescent="0.2">
      <c r="A1380" s="167">
        <v>2</v>
      </c>
      <c r="B1380" s="647">
        <v>0</v>
      </c>
      <c r="C1380" s="647">
        <v>4</v>
      </c>
      <c r="D1380" s="647">
        <v>4</v>
      </c>
      <c r="E1380" s="163" t="s">
        <v>3862</v>
      </c>
      <c r="F1380" s="593" t="s">
        <v>4675</v>
      </c>
      <c r="G1380" s="143"/>
      <c r="H1380" s="162">
        <v>42180000</v>
      </c>
      <c r="I1380" s="180" t="s">
        <v>1789</v>
      </c>
      <c r="J1380" s="169"/>
      <c r="K1380" s="169"/>
      <c r="L1380" s="169"/>
      <c r="M1380" s="146"/>
      <c r="N1380" s="184"/>
      <c r="O1380" s="169"/>
      <c r="P1380" s="146"/>
      <c r="Q1380" s="146">
        <f t="shared" si="28"/>
        <v>0</v>
      </c>
      <c r="R1380" s="182" t="s">
        <v>4741</v>
      </c>
      <c r="S1380" s="226"/>
      <c r="T1380" s="676" t="s">
        <v>4687</v>
      </c>
      <c r="U1380" s="170"/>
      <c r="V1380" s="170"/>
      <c r="W1380" s="170"/>
      <c r="X1380" s="117"/>
      <c r="Y1380" s="171"/>
      <c r="Z1380" s="171"/>
      <c r="AA1380" s="171"/>
      <c r="AB1380" s="171"/>
      <c r="AC1380" s="171"/>
      <c r="AD1380" s="171"/>
      <c r="AE1380" s="171"/>
      <c r="AF1380" s="171"/>
      <c r="AG1380" s="171"/>
      <c r="AH1380" s="171"/>
      <c r="AI1380" s="171"/>
    </row>
    <row r="1381" spans="1:35" s="172" customFormat="1" ht="24" hidden="1" x14ac:dyDescent="0.2">
      <c r="A1381" s="167">
        <v>2</v>
      </c>
      <c r="B1381" s="647">
        <v>0</v>
      </c>
      <c r="C1381" s="647">
        <v>4</v>
      </c>
      <c r="D1381" s="647">
        <v>4</v>
      </c>
      <c r="E1381" s="163" t="s">
        <v>3862</v>
      </c>
      <c r="F1381" s="593" t="s">
        <v>4675</v>
      </c>
      <c r="G1381" s="143"/>
      <c r="H1381" s="162">
        <v>42180000</v>
      </c>
      <c r="I1381" s="180" t="s">
        <v>1790</v>
      </c>
      <c r="J1381" s="169"/>
      <c r="K1381" s="169"/>
      <c r="L1381" s="169"/>
      <c r="M1381" s="146"/>
      <c r="N1381" s="184"/>
      <c r="O1381" s="169"/>
      <c r="P1381" s="146"/>
      <c r="Q1381" s="146">
        <f t="shared" si="28"/>
        <v>0</v>
      </c>
      <c r="R1381" s="182" t="s">
        <v>4741</v>
      </c>
      <c r="S1381" s="226"/>
      <c r="T1381" s="676" t="s">
        <v>4687</v>
      </c>
      <c r="U1381" s="170"/>
      <c r="V1381" s="170"/>
      <c r="W1381" s="170"/>
      <c r="X1381" s="117"/>
      <c r="Y1381" s="171"/>
      <c r="Z1381" s="171"/>
      <c r="AA1381" s="171"/>
      <c r="AB1381" s="171"/>
      <c r="AC1381" s="171"/>
      <c r="AD1381" s="171"/>
      <c r="AE1381" s="171"/>
      <c r="AF1381" s="171"/>
      <c r="AG1381" s="171"/>
      <c r="AH1381" s="171"/>
      <c r="AI1381" s="171"/>
    </row>
    <row r="1382" spans="1:35" s="172" customFormat="1" ht="24" hidden="1" x14ac:dyDescent="0.2">
      <c r="A1382" s="167">
        <v>2</v>
      </c>
      <c r="B1382" s="647">
        <v>0</v>
      </c>
      <c r="C1382" s="647">
        <v>4</v>
      </c>
      <c r="D1382" s="647">
        <v>4</v>
      </c>
      <c r="E1382" s="163" t="s">
        <v>3862</v>
      </c>
      <c r="F1382" s="593" t="s">
        <v>4675</v>
      </c>
      <c r="G1382" s="143"/>
      <c r="H1382" s="162">
        <v>42180000</v>
      </c>
      <c r="I1382" s="180" t="s">
        <v>1791</v>
      </c>
      <c r="J1382" s="169"/>
      <c r="K1382" s="169"/>
      <c r="L1382" s="169"/>
      <c r="M1382" s="146"/>
      <c r="N1382" s="184"/>
      <c r="O1382" s="169"/>
      <c r="P1382" s="146"/>
      <c r="Q1382" s="146">
        <f t="shared" si="28"/>
        <v>0</v>
      </c>
      <c r="R1382" s="182" t="s">
        <v>4741</v>
      </c>
      <c r="S1382" s="226"/>
      <c r="T1382" s="676" t="s">
        <v>4687</v>
      </c>
      <c r="U1382" s="170"/>
      <c r="V1382" s="170"/>
      <c r="W1382" s="170"/>
      <c r="X1382" s="117"/>
      <c r="Y1382" s="171"/>
      <c r="Z1382" s="171"/>
      <c r="AA1382" s="171"/>
      <c r="AB1382" s="171"/>
      <c r="AC1382" s="171"/>
      <c r="AD1382" s="171"/>
      <c r="AE1382" s="171"/>
      <c r="AF1382" s="171"/>
      <c r="AG1382" s="171"/>
      <c r="AH1382" s="171"/>
      <c r="AI1382" s="171"/>
    </row>
    <row r="1383" spans="1:35" s="172" customFormat="1" ht="24" hidden="1" x14ac:dyDescent="0.2">
      <c r="A1383" s="167">
        <v>2</v>
      </c>
      <c r="B1383" s="647">
        <v>0</v>
      </c>
      <c r="C1383" s="647">
        <v>4</v>
      </c>
      <c r="D1383" s="647">
        <v>4</v>
      </c>
      <c r="E1383" s="163" t="s">
        <v>3862</v>
      </c>
      <c r="F1383" s="593" t="s">
        <v>4675</v>
      </c>
      <c r="G1383" s="143"/>
      <c r="H1383" s="162">
        <v>42180000</v>
      </c>
      <c r="I1383" s="180" t="s">
        <v>1792</v>
      </c>
      <c r="J1383" s="169"/>
      <c r="K1383" s="169"/>
      <c r="L1383" s="169"/>
      <c r="M1383" s="146"/>
      <c r="N1383" s="184"/>
      <c r="O1383" s="169"/>
      <c r="P1383" s="146"/>
      <c r="Q1383" s="146">
        <f t="shared" si="28"/>
        <v>0</v>
      </c>
      <c r="R1383" s="182" t="s">
        <v>4741</v>
      </c>
      <c r="S1383" s="226"/>
      <c r="T1383" s="676" t="s">
        <v>4687</v>
      </c>
      <c r="U1383" s="170"/>
      <c r="V1383" s="170"/>
      <c r="W1383" s="170"/>
      <c r="X1383" s="117"/>
      <c r="Y1383" s="171"/>
      <c r="Z1383" s="171"/>
      <c r="AA1383" s="171"/>
      <c r="AB1383" s="171"/>
      <c r="AC1383" s="171"/>
      <c r="AD1383" s="171"/>
      <c r="AE1383" s="171"/>
      <c r="AF1383" s="171"/>
      <c r="AG1383" s="171"/>
      <c r="AH1383" s="171"/>
      <c r="AI1383" s="171"/>
    </row>
    <row r="1384" spans="1:35" s="172" customFormat="1" ht="24" hidden="1" x14ac:dyDescent="0.2">
      <c r="A1384" s="167">
        <v>2</v>
      </c>
      <c r="B1384" s="647">
        <v>0</v>
      </c>
      <c r="C1384" s="647">
        <v>4</v>
      </c>
      <c r="D1384" s="647">
        <v>4</v>
      </c>
      <c r="E1384" s="163" t="s">
        <v>3862</v>
      </c>
      <c r="F1384" s="593" t="s">
        <v>4675</v>
      </c>
      <c r="G1384" s="143"/>
      <c r="H1384" s="162">
        <v>42180000</v>
      </c>
      <c r="I1384" s="180" t="s">
        <v>1793</v>
      </c>
      <c r="J1384" s="169"/>
      <c r="K1384" s="169"/>
      <c r="L1384" s="169"/>
      <c r="M1384" s="146"/>
      <c r="N1384" s="184"/>
      <c r="O1384" s="169"/>
      <c r="P1384" s="146"/>
      <c r="Q1384" s="146">
        <f t="shared" si="28"/>
        <v>0</v>
      </c>
      <c r="R1384" s="182" t="s">
        <v>4741</v>
      </c>
      <c r="S1384" s="226"/>
      <c r="T1384" s="676" t="s">
        <v>4687</v>
      </c>
      <c r="U1384" s="170"/>
      <c r="V1384" s="170"/>
      <c r="W1384" s="170"/>
      <c r="X1384" s="117"/>
      <c r="Y1384" s="171"/>
      <c r="Z1384" s="171"/>
      <c r="AA1384" s="171"/>
      <c r="AB1384" s="171"/>
      <c r="AC1384" s="171"/>
      <c r="AD1384" s="171"/>
      <c r="AE1384" s="171"/>
      <c r="AF1384" s="171"/>
      <c r="AG1384" s="171"/>
      <c r="AH1384" s="171"/>
      <c r="AI1384" s="171"/>
    </row>
    <row r="1385" spans="1:35" s="172" customFormat="1" ht="24" hidden="1" x14ac:dyDescent="0.2">
      <c r="A1385" s="167">
        <v>2</v>
      </c>
      <c r="B1385" s="647">
        <v>0</v>
      </c>
      <c r="C1385" s="647">
        <v>4</v>
      </c>
      <c r="D1385" s="647">
        <v>4</v>
      </c>
      <c r="E1385" s="163" t="s">
        <v>3862</v>
      </c>
      <c r="F1385" s="593" t="s">
        <v>4675</v>
      </c>
      <c r="G1385" s="143"/>
      <c r="H1385" s="162">
        <v>42180000</v>
      </c>
      <c r="I1385" s="180" t="s">
        <v>1794</v>
      </c>
      <c r="J1385" s="169"/>
      <c r="K1385" s="169"/>
      <c r="L1385" s="169"/>
      <c r="M1385" s="146"/>
      <c r="N1385" s="184"/>
      <c r="O1385" s="169"/>
      <c r="P1385" s="146"/>
      <c r="Q1385" s="146">
        <f t="shared" si="28"/>
        <v>0</v>
      </c>
      <c r="R1385" s="182" t="s">
        <v>4741</v>
      </c>
      <c r="S1385" s="226"/>
      <c r="T1385" s="676" t="s">
        <v>4687</v>
      </c>
      <c r="U1385" s="170"/>
      <c r="V1385" s="170"/>
      <c r="W1385" s="170"/>
      <c r="X1385" s="117"/>
      <c r="Y1385" s="171"/>
      <c r="Z1385" s="171"/>
      <c r="AA1385" s="171"/>
      <c r="AB1385" s="171"/>
      <c r="AC1385" s="171"/>
      <c r="AD1385" s="171"/>
      <c r="AE1385" s="171"/>
      <c r="AF1385" s="171"/>
      <c r="AG1385" s="171"/>
      <c r="AH1385" s="171"/>
      <c r="AI1385" s="171"/>
    </row>
    <row r="1386" spans="1:35" s="172" customFormat="1" ht="24" hidden="1" x14ac:dyDescent="0.2">
      <c r="A1386" s="167">
        <v>2</v>
      </c>
      <c r="B1386" s="647">
        <v>0</v>
      </c>
      <c r="C1386" s="647">
        <v>4</v>
      </c>
      <c r="D1386" s="647">
        <v>4</v>
      </c>
      <c r="E1386" s="163" t="s">
        <v>3862</v>
      </c>
      <c r="F1386" s="593" t="s">
        <v>4675</v>
      </c>
      <c r="G1386" s="143"/>
      <c r="H1386" s="162">
        <v>42180000</v>
      </c>
      <c r="I1386" s="180" t="s">
        <v>1795</v>
      </c>
      <c r="J1386" s="169"/>
      <c r="K1386" s="169"/>
      <c r="L1386" s="169"/>
      <c r="M1386" s="146"/>
      <c r="N1386" s="184"/>
      <c r="O1386" s="169"/>
      <c r="P1386" s="146"/>
      <c r="Q1386" s="146">
        <f t="shared" si="28"/>
        <v>0</v>
      </c>
      <c r="R1386" s="182" t="s">
        <v>4741</v>
      </c>
      <c r="S1386" s="226"/>
      <c r="T1386" s="676" t="s">
        <v>4687</v>
      </c>
      <c r="U1386" s="170"/>
      <c r="V1386" s="170"/>
      <c r="W1386" s="170"/>
      <c r="X1386" s="117"/>
      <c r="Y1386" s="171"/>
      <c r="Z1386" s="171"/>
      <c r="AA1386" s="171"/>
      <c r="AB1386" s="171"/>
      <c r="AC1386" s="171"/>
      <c r="AD1386" s="171"/>
      <c r="AE1386" s="171"/>
      <c r="AF1386" s="171"/>
      <c r="AG1386" s="171"/>
      <c r="AH1386" s="171"/>
      <c r="AI1386" s="171"/>
    </row>
    <row r="1387" spans="1:35" s="172" customFormat="1" ht="24" hidden="1" x14ac:dyDescent="0.2">
      <c r="A1387" s="167">
        <v>2</v>
      </c>
      <c r="B1387" s="647">
        <v>0</v>
      </c>
      <c r="C1387" s="647">
        <v>4</v>
      </c>
      <c r="D1387" s="647">
        <v>4</v>
      </c>
      <c r="E1387" s="163" t="s">
        <v>3862</v>
      </c>
      <c r="F1387" s="593" t="s">
        <v>4675</v>
      </c>
      <c r="G1387" s="143"/>
      <c r="H1387" s="162">
        <v>42180000</v>
      </c>
      <c r="I1387" s="180" t="s">
        <v>1796</v>
      </c>
      <c r="J1387" s="169"/>
      <c r="K1387" s="169"/>
      <c r="L1387" s="169"/>
      <c r="M1387" s="146"/>
      <c r="N1387" s="184"/>
      <c r="O1387" s="169"/>
      <c r="P1387" s="146"/>
      <c r="Q1387" s="146">
        <f t="shared" si="28"/>
        <v>0</v>
      </c>
      <c r="R1387" s="182" t="s">
        <v>4741</v>
      </c>
      <c r="S1387" s="226"/>
      <c r="T1387" s="676" t="s">
        <v>4687</v>
      </c>
      <c r="U1387" s="170"/>
      <c r="V1387" s="170"/>
      <c r="W1387" s="170"/>
      <c r="X1387" s="117"/>
      <c r="Y1387" s="171"/>
      <c r="Z1387" s="171"/>
      <c r="AA1387" s="171"/>
      <c r="AB1387" s="171"/>
      <c r="AC1387" s="171"/>
      <c r="AD1387" s="171"/>
      <c r="AE1387" s="171"/>
      <c r="AF1387" s="171"/>
      <c r="AG1387" s="171"/>
      <c r="AH1387" s="171"/>
      <c r="AI1387" s="171"/>
    </row>
    <row r="1388" spans="1:35" s="172" customFormat="1" ht="24" hidden="1" x14ac:dyDescent="0.2">
      <c r="A1388" s="167">
        <v>2</v>
      </c>
      <c r="B1388" s="647">
        <v>0</v>
      </c>
      <c r="C1388" s="647">
        <v>4</v>
      </c>
      <c r="D1388" s="647">
        <v>4</v>
      </c>
      <c r="E1388" s="163" t="s">
        <v>3862</v>
      </c>
      <c r="F1388" s="593" t="s">
        <v>4675</v>
      </c>
      <c r="G1388" s="143"/>
      <c r="H1388" s="162">
        <v>42180000</v>
      </c>
      <c r="I1388" s="180" t="s">
        <v>1797</v>
      </c>
      <c r="J1388" s="169"/>
      <c r="K1388" s="169"/>
      <c r="L1388" s="169"/>
      <c r="M1388" s="146"/>
      <c r="N1388" s="184"/>
      <c r="O1388" s="169"/>
      <c r="P1388" s="146"/>
      <c r="Q1388" s="146">
        <f t="shared" si="28"/>
        <v>0</v>
      </c>
      <c r="R1388" s="182" t="s">
        <v>4741</v>
      </c>
      <c r="S1388" s="226"/>
      <c r="T1388" s="676" t="s">
        <v>4687</v>
      </c>
      <c r="U1388" s="170"/>
      <c r="V1388" s="170"/>
      <c r="W1388" s="170"/>
      <c r="X1388" s="117"/>
      <c r="Y1388" s="171"/>
      <c r="Z1388" s="171"/>
      <c r="AA1388" s="171"/>
      <c r="AB1388" s="171"/>
      <c r="AC1388" s="171"/>
      <c r="AD1388" s="171"/>
      <c r="AE1388" s="171"/>
      <c r="AF1388" s="171"/>
      <c r="AG1388" s="171"/>
      <c r="AH1388" s="171"/>
      <c r="AI1388" s="171"/>
    </row>
    <row r="1389" spans="1:35" s="172" customFormat="1" ht="24" hidden="1" x14ac:dyDescent="0.2">
      <c r="A1389" s="167">
        <v>2</v>
      </c>
      <c r="B1389" s="647">
        <v>0</v>
      </c>
      <c r="C1389" s="647">
        <v>4</v>
      </c>
      <c r="D1389" s="647">
        <v>4</v>
      </c>
      <c r="E1389" s="163" t="s">
        <v>3862</v>
      </c>
      <c r="F1389" s="593" t="s">
        <v>4675</v>
      </c>
      <c r="G1389" s="143"/>
      <c r="H1389" s="162">
        <v>42180000</v>
      </c>
      <c r="I1389" s="180" t="s">
        <v>1798</v>
      </c>
      <c r="J1389" s="169"/>
      <c r="K1389" s="169"/>
      <c r="L1389" s="169"/>
      <c r="M1389" s="146"/>
      <c r="N1389" s="184"/>
      <c r="O1389" s="169"/>
      <c r="P1389" s="146"/>
      <c r="Q1389" s="146">
        <f t="shared" si="28"/>
        <v>0</v>
      </c>
      <c r="R1389" s="182" t="s">
        <v>4741</v>
      </c>
      <c r="S1389" s="226"/>
      <c r="T1389" s="676" t="s">
        <v>4687</v>
      </c>
      <c r="U1389" s="170"/>
      <c r="V1389" s="170"/>
      <c r="W1389" s="170"/>
      <c r="X1389" s="117"/>
      <c r="Y1389" s="171"/>
      <c r="Z1389" s="171"/>
      <c r="AA1389" s="171"/>
      <c r="AB1389" s="171"/>
      <c r="AC1389" s="171"/>
      <c r="AD1389" s="171"/>
      <c r="AE1389" s="171"/>
      <c r="AF1389" s="171"/>
      <c r="AG1389" s="171"/>
      <c r="AH1389" s="171"/>
      <c r="AI1389" s="171"/>
    </row>
    <row r="1390" spans="1:35" s="172" customFormat="1" ht="24" hidden="1" x14ac:dyDescent="0.2">
      <c r="A1390" s="167">
        <v>2</v>
      </c>
      <c r="B1390" s="647">
        <v>0</v>
      </c>
      <c r="C1390" s="647">
        <v>4</v>
      </c>
      <c r="D1390" s="647">
        <v>4</v>
      </c>
      <c r="E1390" s="163" t="s">
        <v>3862</v>
      </c>
      <c r="F1390" s="593" t="s">
        <v>4675</v>
      </c>
      <c r="G1390" s="143"/>
      <c r="H1390" s="162">
        <v>42180000</v>
      </c>
      <c r="I1390" s="180" t="s">
        <v>1799</v>
      </c>
      <c r="J1390" s="169"/>
      <c r="K1390" s="169"/>
      <c r="L1390" s="169"/>
      <c r="M1390" s="146"/>
      <c r="N1390" s="184"/>
      <c r="O1390" s="169"/>
      <c r="P1390" s="146"/>
      <c r="Q1390" s="146">
        <f t="shared" si="28"/>
        <v>0</v>
      </c>
      <c r="R1390" s="182" t="s">
        <v>4741</v>
      </c>
      <c r="S1390" s="226"/>
      <c r="T1390" s="676" t="s">
        <v>4687</v>
      </c>
      <c r="U1390" s="170"/>
      <c r="V1390" s="170"/>
      <c r="W1390" s="170"/>
      <c r="X1390" s="117"/>
      <c r="Y1390" s="171"/>
      <c r="Z1390" s="171"/>
      <c r="AA1390" s="171"/>
      <c r="AB1390" s="171"/>
      <c r="AC1390" s="171"/>
      <c r="AD1390" s="171"/>
      <c r="AE1390" s="171"/>
      <c r="AF1390" s="171"/>
      <c r="AG1390" s="171"/>
      <c r="AH1390" s="171"/>
      <c r="AI1390" s="171"/>
    </row>
    <row r="1391" spans="1:35" s="172" customFormat="1" ht="24" hidden="1" x14ac:dyDescent="0.2">
      <c r="A1391" s="167">
        <v>2</v>
      </c>
      <c r="B1391" s="647">
        <v>0</v>
      </c>
      <c r="C1391" s="647">
        <v>4</v>
      </c>
      <c r="D1391" s="647">
        <v>4</v>
      </c>
      <c r="E1391" s="163" t="s">
        <v>3862</v>
      </c>
      <c r="F1391" s="593" t="s">
        <v>4675</v>
      </c>
      <c r="G1391" s="143"/>
      <c r="H1391" s="162">
        <v>42180000</v>
      </c>
      <c r="I1391" s="180" t="s">
        <v>1800</v>
      </c>
      <c r="J1391" s="169"/>
      <c r="K1391" s="169"/>
      <c r="L1391" s="169"/>
      <c r="M1391" s="146"/>
      <c r="N1391" s="184"/>
      <c r="O1391" s="169"/>
      <c r="P1391" s="112"/>
      <c r="Q1391" s="146">
        <f t="shared" si="28"/>
        <v>0</v>
      </c>
      <c r="R1391" s="182" t="s">
        <v>4741</v>
      </c>
      <c r="S1391" s="226"/>
      <c r="T1391" s="676" t="s">
        <v>4687</v>
      </c>
      <c r="U1391" s="170"/>
      <c r="V1391" s="170"/>
      <c r="W1391" s="170"/>
      <c r="X1391" s="117"/>
      <c r="Y1391" s="171"/>
      <c r="Z1391" s="171"/>
      <c r="AA1391" s="171"/>
      <c r="AB1391" s="171"/>
      <c r="AC1391" s="171"/>
      <c r="AD1391" s="171"/>
      <c r="AE1391" s="171"/>
      <c r="AF1391" s="171"/>
      <c r="AG1391" s="171"/>
      <c r="AH1391" s="171"/>
      <c r="AI1391" s="171"/>
    </row>
    <row r="1392" spans="1:35" s="172" customFormat="1" ht="24" hidden="1" x14ac:dyDescent="0.2">
      <c r="A1392" s="167">
        <v>2</v>
      </c>
      <c r="B1392" s="647">
        <v>0</v>
      </c>
      <c r="C1392" s="647">
        <v>4</v>
      </c>
      <c r="D1392" s="647">
        <v>4</v>
      </c>
      <c r="E1392" s="163" t="s">
        <v>3862</v>
      </c>
      <c r="F1392" s="593" t="s">
        <v>4675</v>
      </c>
      <c r="G1392" s="143"/>
      <c r="H1392" s="162">
        <v>42180000</v>
      </c>
      <c r="I1392" s="180" t="s">
        <v>1801</v>
      </c>
      <c r="J1392" s="169"/>
      <c r="K1392" s="169"/>
      <c r="L1392" s="169"/>
      <c r="M1392" s="146"/>
      <c r="N1392" s="184"/>
      <c r="O1392" s="169"/>
      <c r="P1392" s="146"/>
      <c r="Q1392" s="146">
        <f t="shared" si="28"/>
        <v>0</v>
      </c>
      <c r="R1392" s="182" t="s">
        <v>4741</v>
      </c>
      <c r="S1392" s="226"/>
      <c r="T1392" s="676" t="s">
        <v>4687</v>
      </c>
      <c r="U1392" s="170"/>
      <c r="V1392" s="170"/>
      <c r="W1392" s="170"/>
      <c r="X1392" s="117"/>
      <c r="Y1392" s="171"/>
      <c r="Z1392" s="171"/>
      <c r="AA1392" s="171"/>
      <c r="AB1392" s="171"/>
      <c r="AC1392" s="171"/>
      <c r="AD1392" s="171"/>
      <c r="AE1392" s="171"/>
      <c r="AF1392" s="171"/>
      <c r="AG1392" s="171"/>
      <c r="AH1392" s="171"/>
      <c r="AI1392" s="171"/>
    </row>
    <row r="1393" spans="1:35" s="172" customFormat="1" ht="24" hidden="1" x14ac:dyDescent="0.2">
      <c r="A1393" s="167">
        <v>2</v>
      </c>
      <c r="B1393" s="647">
        <v>0</v>
      </c>
      <c r="C1393" s="647">
        <v>4</v>
      </c>
      <c r="D1393" s="647">
        <v>4</v>
      </c>
      <c r="E1393" s="163" t="s">
        <v>3862</v>
      </c>
      <c r="F1393" s="593" t="s">
        <v>4675</v>
      </c>
      <c r="G1393" s="143"/>
      <c r="H1393" s="162">
        <v>42180000</v>
      </c>
      <c r="I1393" s="180" t="s">
        <v>1802</v>
      </c>
      <c r="J1393" s="169"/>
      <c r="K1393" s="169"/>
      <c r="L1393" s="169"/>
      <c r="M1393" s="146"/>
      <c r="N1393" s="184"/>
      <c r="O1393" s="169"/>
      <c r="P1393" s="146"/>
      <c r="Q1393" s="146">
        <f t="shared" si="28"/>
        <v>0</v>
      </c>
      <c r="R1393" s="182" t="s">
        <v>4741</v>
      </c>
      <c r="S1393" s="226"/>
      <c r="T1393" s="676" t="s">
        <v>4687</v>
      </c>
      <c r="U1393" s="170"/>
      <c r="V1393" s="170"/>
      <c r="W1393" s="170"/>
      <c r="X1393" s="117"/>
      <c r="Y1393" s="171"/>
      <c r="Z1393" s="171"/>
      <c r="AA1393" s="171"/>
      <c r="AB1393" s="171"/>
      <c r="AC1393" s="171"/>
      <c r="AD1393" s="171"/>
      <c r="AE1393" s="171"/>
      <c r="AF1393" s="171"/>
      <c r="AG1393" s="171"/>
      <c r="AH1393" s="171"/>
      <c r="AI1393" s="171"/>
    </row>
    <row r="1394" spans="1:35" s="172" customFormat="1" ht="24" hidden="1" x14ac:dyDescent="0.2">
      <c r="A1394" s="167">
        <v>2</v>
      </c>
      <c r="B1394" s="647">
        <v>0</v>
      </c>
      <c r="C1394" s="647">
        <v>4</v>
      </c>
      <c r="D1394" s="647">
        <v>4</v>
      </c>
      <c r="E1394" s="163" t="s">
        <v>3862</v>
      </c>
      <c r="F1394" s="593" t="s">
        <v>4675</v>
      </c>
      <c r="G1394" s="143"/>
      <c r="H1394" s="162">
        <v>42180000</v>
      </c>
      <c r="I1394" s="180" t="s">
        <v>1803</v>
      </c>
      <c r="J1394" s="169"/>
      <c r="K1394" s="169"/>
      <c r="L1394" s="169"/>
      <c r="M1394" s="146"/>
      <c r="N1394" s="184"/>
      <c r="O1394" s="169"/>
      <c r="P1394" s="146"/>
      <c r="Q1394" s="146">
        <f t="shared" si="28"/>
        <v>0</v>
      </c>
      <c r="R1394" s="182" t="s">
        <v>4741</v>
      </c>
      <c r="S1394" s="226"/>
      <c r="T1394" s="676" t="s">
        <v>4687</v>
      </c>
      <c r="U1394" s="170"/>
      <c r="V1394" s="170"/>
      <c r="W1394" s="170"/>
      <c r="X1394" s="117"/>
      <c r="Y1394" s="171"/>
      <c r="Z1394" s="171"/>
      <c r="AA1394" s="171"/>
      <c r="AB1394" s="171"/>
      <c r="AC1394" s="171"/>
      <c r="AD1394" s="171"/>
      <c r="AE1394" s="171"/>
      <c r="AF1394" s="171"/>
      <c r="AG1394" s="171"/>
      <c r="AH1394" s="171"/>
      <c r="AI1394" s="171"/>
    </row>
    <row r="1395" spans="1:35" s="172" customFormat="1" ht="24" hidden="1" x14ac:dyDescent="0.2">
      <c r="A1395" s="167">
        <v>2</v>
      </c>
      <c r="B1395" s="647">
        <v>0</v>
      </c>
      <c r="C1395" s="647">
        <v>4</v>
      </c>
      <c r="D1395" s="647">
        <v>4</v>
      </c>
      <c r="E1395" s="163" t="s">
        <v>3862</v>
      </c>
      <c r="F1395" s="593" t="s">
        <v>4675</v>
      </c>
      <c r="G1395" s="143"/>
      <c r="H1395" s="162">
        <v>42180000</v>
      </c>
      <c r="I1395" s="180" t="s">
        <v>497</v>
      </c>
      <c r="J1395" s="169"/>
      <c r="K1395" s="169"/>
      <c r="L1395" s="169"/>
      <c r="M1395" s="146"/>
      <c r="N1395" s="184"/>
      <c r="O1395" s="169"/>
      <c r="P1395" s="146"/>
      <c r="Q1395" s="146">
        <f t="shared" si="28"/>
        <v>0</v>
      </c>
      <c r="R1395" s="182" t="s">
        <v>4741</v>
      </c>
      <c r="S1395" s="226"/>
      <c r="T1395" s="676" t="s">
        <v>4687</v>
      </c>
      <c r="U1395" s="170"/>
      <c r="V1395" s="170"/>
      <c r="W1395" s="170"/>
      <c r="X1395" s="117"/>
      <c r="Y1395" s="171"/>
      <c r="Z1395" s="171"/>
      <c r="AA1395" s="171"/>
      <c r="AB1395" s="171"/>
      <c r="AC1395" s="171"/>
      <c r="AD1395" s="171"/>
      <c r="AE1395" s="171"/>
      <c r="AF1395" s="171"/>
      <c r="AG1395" s="171"/>
      <c r="AH1395" s="171"/>
      <c r="AI1395" s="171"/>
    </row>
    <row r="1396" spans="1:35" s="172" customFormat="1" ht="24" hidden="1" x14ac:dyDescent="0.2">
      <c r="A1396" s="167">
        <v>2</v>
      </c>
      <c r="B1396" s="647">
        <v>0</v>
      </c>
      <c r="C1396" s="647">
        <v>4</v>
      </c>
      <c r="D1396" s="647">
        <v>4</v>
      </c>
      <c r="E1396" s="163" t="s">
        <v>3862</v>
      </c>
      <c r="F1396" s="593" t="s">
        <v>4675</v>
      </c>
      <c r="G1396" s="143"/>
      <c r="H1396" s="162">
        <v>42180000</v>
      </c>
      <c r="I1396" s="180" t="s">
        <v>498</v>
      </c>
      <c r="J1396" s="169"/>
      <c r="K1396" s="169"/>
      <c r="L1396" s="169"/>
      <c r="M1396" s="146"/>
      <c r="N1396" s="184"/>
      <c r="O1396" s="169"/>
      <c r="P1396" s="146"/>
      <c r="Q1396" s="146">
        <f t="shared" si="28"/>
        <v>0</v>
      </c>
      <c r="R1396" s="182" t="s">
        <v>4741</v>
      </c>
      <c r="S1396" s="226"/>
      <c r="T1396" s="676" t="s">
        <v>4687</v>
      </c>
      <c r="U1396" s="170"/>
      <c r="V1396" s="170"/>
      <c r="W1396" s="170"/>
      <c r="X1396" s="117"/>
      <c r="Y1396" s="171"/>
      <c r="Z1396" s="171"/>
      <c r="AA1396" s="171"/>
      <c r="AB1396" s="171"/>
      <c r="AC1396" s="171"/>
      <c r="AD1396" s="171"/>
      <c r="AE1396" s="171"/>
      <c r="AF1396" s="171"/>
      <c r="AG1396" s="171"/>
      <c r="AH1396" s="171"/>
      <c r="AI1396" s="171"/>
    </row>
    <row r="1397" spans="1:35" s="172" customFormat="1" ht="24.75" hidden="1" customHeight="1" x14ac:dyDescent="0.2">
      <c r="A1397" s="167">
        <v>2</v>
      </c>
      <c r="B1397" s="647">
        <v>0</v>
      </c>
      <c r="C1397" s="647">
        <v>4</v>
      </c>
      <c r="D1397" s="647">
        <v>4</v>
      </c>
      <c r="E1397" s="163" t="s">
        <v>3862</v>
      </c>
      <c r="F1397" s="593" t="s">
        <v>4675</v>
      </c>
      <c r="G1397" s="143"/>
      <c r="H1397" s="162">
        <v>42180000</v>
      </c>
      <c r="I1397" s="180" t="s">
        <v>499</v>
      </c>
      <c r="J1397" s="169"/>
      <c r="K1397" s="169"/>
      <c r="L1397" s="169"/>
      <c r="M1397" s="146"/>
      <c r="N1397" s="184"/>
      <c r="O1397" s="169"/>
      <c r="P1397" s="146"/>
      <c r="Q1397" s="146">
        <f t="shared" si="28"/>
        <v>0</v>
      </c>
      <c r="R1397" s="182" t="s">
        <v>4741</v>
      </c>
      <c r="S1397" s="226"/>
      <c r="T1397" s="676" t="s">
        <v>4687</v>
      </c>
      <c r="U1397" s="170"/>
      <c r="V1397" s="170"/>
      <c r="W1397" s="170"/>
      <c r="X1397" s="117"/>
      <c r="Y1397" s="171"/>
      <c r="Z1397" s="171"/>
      <c r="AA1397" s="171"/>
      <c r="AB1397" s="171"/>
      <c r="AC1397" s="171"/>
      <c r="AD1397" s="171"/>
      <c r="AE1397" s="171"/>
      <c r="AF1397" s="171"/>
      <c r="AG1397" s="171"/>
      <c r="AH1397" s="171"/>
      <c r="AI1397" s="171"/>
    </row>
    <row r="1398" spans="1:35" s="172" customFormat="1" ht="24" hidden="1" x14ac:dyDescent="0.2">
      <c r="A1398" s="167">
        <v>2</v>
      </c>
      <c r="B1398" s="647">
        <v>0</v>
      </c>
      <c r="C1398" s="647">
        <v>4</v>
      </c>
      <c r="D1398" s="647">
        <v>4</v>
      </c>
      <c r="E1398" s="163" t="s">
        <v>3862</v>
      </c>
      <c r="F1398" s="593" t="s">
        <v>4675</v>
      </c>
      <c r="G1398" s="143"/>
      <c r="H1398" s="162">
        <v>42180000</v>
      </c>
      <c r="I1398" s="180" t="s">
        <v>500</v>
      </c>
      <c r="J1398" s="169"/>
      <c r="K1398" s="169"/>
      <c r="L1398" s="169"/>
      <c r="M1398" s="146"/>
      <c r="N1398" s="184"/>
      <c r="O1398" s="169"/>
      <c r="P1398" s="146"/>
      <c r="Q1398" s="146">
        <f t="shared" si="28"/>
        <v>0</v>
      </c>
      <c r="R1398" s="182" t="s">
        <v>4741</v>
      </c>
      <c r="S1398" s="226"/>
      <c r="T1398" s="676" t="s">
        <v>4687</v>
      </c>
      <c r="U1398" s="170"/>
      <c r="V1398" s="170"/>
      <c r="W1398" s="170"/>
      <c r="X1398" s="117"/>
      <c r="Y1398" s="171"/>
      <c r="Z1398" s="171"/>
      <c r="AA1398" s="171"/>
      <c r="AB1398" s="171"/>
      <c r="AC1398" s="171"/>
      <c r="AD1398" s="171"/>
      <c r="AE1398" s="171"/>
      <c r="AF1398" s="171"/>
      <c r="AG1398" s="171"/>
      <c r="AH1398" s="171"/>
      <c r="AI1398" s="171"/>
    </row>
    <row r="1399" spans="1:35" s="172" customFormat="1" ht="24" hidden="1" x14ac:dyDescent="0.2">
      <c r="A1399" s="167">
        <v>2</v>
      </c>
      <c r="B1399" s="647">
        <v>0</v>
      </c>
      <c r="C1399" s="647">
        <v>4</v>
      </c>
      <c r="D1399" s="647">
        <v>4</v>
      </c>
      <c r="E1399" s="163" t="s">
        <v>3862</v>
      </c>
      <c r="F1399" s="593" t="s">
        <v>4675</v>
      </c>
      <c r="G1399" s="143"/>
      <c r="H1399" s="162">
        <v>42180000</v>
      </c>
      <c r="I1399" s="180" t="s">
        <v>501</v>
      </c>
      <c r="J1399" s="169"/>
      <c r="K1399" s="169"/>
      <c r="L1399" s="169"/>
      <c r="M1399" s="146"/>
      <c r="N1399" s="184"/>
      <c r="O1399" s="169"/>
      <c r="P1399" s="146"/>
      <c r="Q1399" s="146">
        <f t="shared" si="28"/>
        <v>0</v>
      </c>
      <c r="R1399" s="182" t="s">
        <v>4741</v>
      </c>
      <c r="S1399" s="226"/>
      <c r="T1399" s="676" t="s">
        <v>4687</v>
      </c>
      <c r="U1399" s="170"/>
      <c r="V1399" s="170"/>
      <c r="W1399" s="170"/>
      <c r="X1399" s="117"/>
      <c r="Y1399" s="171"/>
      <c r="Z1399" s="171"/>
      <c r="AA1399" s="171"/>
      <c r="AB1399" s="171"/>
      <c r="AC1399" s="171"/>
      <c r="AD1399" s="171"/>
      <c r="AE1399" s="171"/>
      <c r="AF1399" s="171"/>
      <c r="AG1399" s="171"/>
      <c r="AH1399" s="171"/>
      <c r="AI1399" s="171"/>
    </row>
    <row r="1400" spans="1:35" s="172" customFormat="1" ht="24" hidden="1" x14ac:dyDescent="0.2">
      <c r="A1400" s="167">
        <v>2</v>
      </c>
      <c r="B1400" s="647">
        <v>0</v>
      </c>
      <c r="C1400" s="647">
        <v>4</v>
      </c>
      <c r="D1400" s="647">
        <v>4</v>
      </c>
      <c r="E1400" s="163" t="s">
        <v>3862</v>
      </c>
      <c r="F1400" s="593" t="s">
        <v>4675</v>
      </c>
      <c r="G1400" s="143"/>
      <c r="H1400" s="162">
        <v>42180000</v>
      </c>
      <c r="I1400" s="180" t="s">
        <v>502</v>
      </c>
      <c r="J1400" s="169"/>
      <c r="K1400" s="169"/>
      <c r="L1400" s="169"/>
      <c r="M1400" s="146"/>
      <c r="N1400" s="184"/>
      <c r="O1400" s="169"/>
      <c r="P1400" s="146"/>
      <c r="Q1400" s="146">
        <f t="shared" si="28"/>
        <v>0</v>
      </c>
      <c r="R1400" s="182" t="s">
        <v>4741</v>
      </c>
      <c r="S1400" s="226"/>
      <c r="T1400" s="676" t="s">
        <v>4687</v>
      </c>
      <c r="U1400" s="170"/>
      <c r="V1400" s="170"/>
      <c r="W1400" s="170"/>
      <c r="X1400" s="117"/>
      <c r="Y1400" s="171"/>
      <c r="Z1400" s="171"/>
      <c r="AA1400" s="171"/>
      <c r="AB1400" s="171"/>
      <c r="AC1400" s="171"/>
      <c r="AD1400" s="171"/>
      <c r="AE1400" s="171"/>
      <c r="AF1400" s="171"/>
      <c r="AG1400" s="171"/>
      <c r="AH1400" s="171"/>
      <c r="AI1400" s="171"/>
    </row>
    <row r="1401" spans="1:35" s="172" customFormat="1" ht="24" hidden="1" x14ac:dyDescent="0.2">
      <c r="A1401" s="167">
        <v>2</v>
      </c>
      <c r="B1401" s="647">
        <v>0</v>
      </c>
      <c r="C1401" s="647">
        <v>4</v>
      </c>
      <c r="D1401" s="647">
        <v>4</v>
      </c>
      <c r="E1401" s="163" t="s">
        <v>3862</v>
      </c>
      <c r="F1401" s="593" t="s">
        <v>4675</v>
      </c>
      <c r="G1401" s="143"/>
      <c r="H1401" s="162">
        <v>42180000</v>
      </c>
      <c r="I1401" s="180" t="s">
        <v>503</v>
      </c>
      <c r="J1401" s="169"/>
      <c r="K1401" s="169"/>
      <c r="L1401" s="169"/>
      <c r="M1401" s="146"/>
      <c r="N1401" s="184"/>
      <c r="O1401" s="169"/>
      <c r="P1401" s="146"/>
      <c r="Q1401" s="146">
        <f t="shared" si="28"/>
        <v>0</v>
      </c>
      <c r="R1401" s="182" t="s">
        <v>4741</v>
      </c>
      <c r="S1401" s="226"/>
      <c r="T1401" s="676" t="s">
        <v>4687</v>
      </c>
      <c r="U1401" s="170"/>
      <c r="V1401" s="170"/>
      <c r="W1401" s="170"/>
      <c r="X1401" s="117"/>
      <c r="Y1401" s="171"/>
      <c r="Z1401" s="171"/>
      <c r="AA1401" s="171"/>
      <c r="AB1401" s="171"/>
      <c r="AC1401" s="171"/>
      <c r="AD1401" s="171"/>
      <c r="AE1401" s="171"/>
      <c r="AF1401" s="171"/>
      <c r="AG1401" s="171"/>
      <c r="AH1401" s="171"/>
      <c r="AI1401" s="171"/>
    </row>
    <row r="1402" spans="1:35" s="172" customFormat="1" ht="24" hidden="1" x14ac:dyDescent="0.2">
      <c r="A1402" s="167">
        <v>2</v>
      </c>
      <c r="B1402" s="647">
        <v>0</v>
      </c>
      <c r="C1402" s="647">
        <v>4</v>
      </c>
      <c r="D1402" s="647">
        <v>4</v>
      </c>
      <c r="E1402" s="163" t="s">
        <v>3862</v>
      </c>
      <c r="F1402" s="593" t="s">
        <v>4675</v>
      </c>
      <c r="G1402" s="143"/>
      <c r="H1402" s="162">
        <v>42180000</v>
      </c>
      <c r="I1402" s="180" t="s">
        <v>2178</v>
      </c>
      <c r="J1402" s="169"/>
      <c r="K1402" s="169"/>
      <c r="L1402" s="169"/>
      <c r="M1402" s="146"/>
      <c r="N1402" s="184"/>
      <c r="O1402" s="169"/>
      <c r="P1402" s="146"/>
      <c r="Q1402" s="146">
        <f t="shared" si="28"/>
        <v>0</v>
      </c>
      <c r="R1402" s="182" t="s">
        <v>4741</v>
      </c>
      <c r="S1402" s="226"/>
      <c r="T1402" s="676" t="s">
        <v>4687</v>
      </c>
      <c r="U1402" s="170"/>
      <c r="V1402" s="170"/>
      <c r="W1402" s="170"/>
      <c r="X1402" s="117"/>
      <c r="Y1402" s="171"/>
      <c r="Z1402" s="171"/>
      <c r="AA1402" s="171"/>
      <c r="AB1402" s="171"/>
      <c r="AC1402" s="171"/>
      <c r="AD1402" s="171"/>
      <c r="AE1402" s="171"/>
      <c r="AF1402" s="171"/>
      <c r="AG1402" s="171"/>
      <c r="AH1402" s="171"/>
      <c r="AI1402" s="171"/>
    </row>
    <row r="1403" spans="1:35" s="172" customFormat="1" ht="24" hidden="1" x14ac:dyDescent="0.2">
      <c r="A1403" s="167">
        <v>2</v>
      </c>
      <c r="B1403" s="647">
        <v>0</v>
      </c>
      <c r="C1403" s="647">
        <v>4</v>
      </c>
      <c r="D1403" s="647">
        <v>4</v>
      </c>
      <c r="E1403" s="163" t="s">
        <v>3862</v>
      </c>
      <c r="F1403" s="593" t="s">
        <v>4675</v>
      </c>
      <c r="G1403" s="143"/>
      <c r="H1403" s="162">
        <v>42180000</v>
      </c>
      <c r="I1403" s="180" t="s">
        <v>2179</v>
      </c>
      <c r="J1403" s="169"/>
      <c r="K1403" s="169"/>
      <c r="L1403" s="169"/>
      <c r="M1403" s="146"/>
      <c r="N1403" s="184"/>
      <c r="O1403" s="169"/>
      <c r="P1403" s="146"/>
      <c r="Q1403" s="146">
        <f t="shared" si="28"/>
        <v>0</v>
      </c>
      <c r="R1403" s="182" t="s">
        <v>4741</v>
      </c>
      <c r="S1403" s="226"/>
      <c r="T1403" s="676" t="s">
        <v>4687</v>
      </c>
      <c r="U1403" s="170"/>
      <c r="V1403" s="170"/>
      <c r="W1403" s="170"/>
      <c r="X1403" s="117"/>
      <c r="Y1403" s="171"/>
      <c r="Z1403" s="171"/>
      <c r="AA1403" s="171"/>
      <c r="AB1403" s="171"/>
      <c r="AC1403" s="171"/>
      <c r="AD1403" s="171"/>
      <c r="AE1403" s="171"/>
      <c r="AF1403" s="171"/>
      <c r="AG1403" s="171"/>
      <c r="AH1403" s="171"/>
      <c r="AI1403" s="171"/>
    </row>
    <row r="1404" spans="1:35" s="172" customFormat="1" ht="24" hidden="1" x14ac:dyDescent="0.2">
      <c r="A1404" s="167">
        <v>2</v>
      </c>
      <c r="B1404" s="647">
        <v>0</v>
      </c>
      <c r="C1404" s="647">
        <v>4</v>
      </c>
      <c r="D1404" s="647">
        <v>4</v>
      </c>
      <c r="E1404" s="163" t="s">
        <v>3862</v>
      </c>
      <c r="F1404" s="593" t="s">
        <v>4675</v>
      </c>
      <c r="G1404" s="143"/>
      <c r="H1404" s="162">
        <v>42180000</v>
      </c>
      <c r="I1404" s="180" t="s">
        <v>2180</v>
      </c>
      <c r="J1404" s="169"/>
      <c r="K1404" s="169"/>
      <c r="L1404" s="169"/>
      <c r="M1404" s="146"/>
      <c r="N1404" s="184"/>
      <c r="O1404" s="169"/>
      <c r="P1404" s="146"/>
      <c r="Q1404" s="146">
        <f t="shared" si="28"/>
        <v>0</v>
      </c>
      <c r="R1404" s="182" t="s">
        <v>4741</v>
      </c>
      <c r="S1404" s="226"/>
      <c r="T1404" s="676" t="s">
        <v>4687</v>
      </c>
      <c r="U1404" s="170"/>
      <c r="V1404" s="170"/>
      <c r="W1404" s="170"/>
      <c r="X1404" s="117"/>
      <c r="Y1404" s="171"/>
      <c r="Z1404" s="171"/>
      <c r="AA1404" s="171"/>
      <c r="AB1404" s="171"/>
      <c r="AC1404" s="171"/>
      <c r="AD1404" s="171"/>
      <c r="AE1404" s="171"/>
      <c r="AF1404" s="171"/>
      <c r="AG1404" s="171"/>
      <c r="AH1404" s="171"/>
      <c r="AI1404" s="171"/>
    </row>
    <row r="1405" spans="1:35" s="172" customFormat="1" ht="24" hidden="1" x14ac:dyDescent="0.2">
      <c r="A1405" s="167">
        <v>2</v>
      </c>
      <c r="B1405" s="647">
        <v>0</v>
      </c>
      <c r="C1405" s="647">
        <v>4</v>
      </c>
      <c r="D1405" s="647">
        <v>4</v>
      </c>
      <c r="E1405" s="163" t="s">
        <v>3862</v>
      </c>
      <c r="F1405" s="593" t="s">
        <v>4675</v>
      </c>
      <c r="G1405" s="143"/>
      <c r="H1405" s="162">
        <v>42180000</v>
      </c>
      <c r="I1405" s="180" t="s">
        <v>2181</v>
      </c>
      <c r="J1405" s="169"/>
      <c r="K1405" s="169"/>
      <c r="L1405" s="169"/>
      <c r="M1405" s="146"/>
      <c r="N1405" s="184"/>
      <c r="O1405" s="169"/>
      <c r="P1405" s="146"/>
      <c r="Q1405" s="146">
        <f t="shared" si="28"/>
        <v>0</v>
      </c>
      <c r="R1405" s="182" t="s">
        <v>4741</v>
      </c>
      <c r="S1405" s="226"/>
      <c r="T1405" s="676" t="s">
        <v>4687</v>
      </c>
      <c r="U1405" s="170"/>
      <c r="V1405" s="170"/>
      <c r="W1405" s="170"/>
      <c r="X1405" s="117"/>
      <c r="Y1405" s="171"/>
      <c r="Z1405" s="171"/>
      <c r="AA1405" s="171"/>
      <c r="AB1405" s="171"/>
      <c r="AC1405" s="171"/>
      <c r="AD1405" s="171"/>
      <c r="AE1405" s="171"/>
      <c r="AF1405" s="171"/>
      <c r="AG1405" s="171"/>
      <c r="AH1405" s="171"/>
      <c r="AI1405" s="171"/>
    </row>
    <row r="1406" spans="1:35" s="172" customFormat="1" ht="24" hidden="1" x14ac:dyDescent="0.2">
      <c r="A1406" s="167">
        <v>2</v>
      </c>
      <c r="B1406" s="647">
        <v>0</v>
      </c>
      <c r="C1406" s="647">
        <v>4</v>
      </c>
      <c r="D1406" s="647">
        <v>4</v>
      </c>
      <c r="E1406" s="163" t="s">
        <v>3862</v>
      </c>
      <c r="F1406" s="593" t="s">
        <v>4675</v>
      </c>
      <c r="G1406" s="143"/>
      <c r="H1406" s="162">
        <v>42180000</v>
      </c>
      <c r="I1406" s="180" t="s">
        <v>2182</v>
      </c>
      <c r="J1406" s="169"/>
      <c r="K1406" s="169"/>
      <c r="L1406" s="169"/>
      <c r="M1406" s="146"/>
      <c r="N1406" s="184"/>
      <c r="O1406" s="169"/>
      <c r="P1406" s="146"/>
      <c r="Q1406" s="146">
        <f t="shared" si="28"/>
        <v>0</v>
      </c>
      <c r="R1406" s="182" t="s">
        <v>4741</v>
      </c>
      <c r="S1406" s="226"/>
      <c r="T1406" s="676" t="s">
        <v>4687</v>
      </c>
      <c r="U1406" s="170"/>
      <c r="V1406" s="170"/>
      <c r="W1406" s="170"/>
      <c r="X1406" s="117"/>
      <c r="Y1406" s="171"/>
      <c r="Z1406" s="171"/>
      <c r="AA1406" s="171"/>
      <c r="AB1406" s="171"/>
      <c r="AC1406" s="171"/>
      <c r="AD1406" s="171"/>
      <c r="AE1406" s="171"/>
      <c r="AF1406" s="171"/>
      <c r="AG1406" s="171"/>
      <c r="AH1406" s="171"/>
      <c r="AI1406" s="171"/>
    </row>
    <row r="1407" spans="1:35" s="172" customFormat="1" ht="24" hidden="1" x14ac:dyDescent="0.2">
      <c r="A1407" s="167">
        <v>2</v>
      </c>
      <c r="B1407" s="647">
        <v>0</v>
      </c>
      <c r="C1407" s="647">
        <v>4</v>
      </c>
      <c r="D1407" s="647">
        <v>4</v>
      </c>
      <c r="E1407" s="163" t="s">
        <v>3862</v>
      </c>
      <c r="F1407" s="593" t="s">
        <v>4675</v>
      </c>
      <c r="G1407" s="143"/>
      <c r="H1407" s="162">
        <v>42180000</v>
      </c>
      <c r="I1407" s="180" t="s">
        <v>2183</v>
      </c>
      <c r="J1407" s="169"/>
      <c r="K1407" s="169"/>
      <c r="L1407" s="169"/>
      <c r="M1407" s="146"/>
      <c r="N1407" s="184"/>
      <c r="O1407" s="169"/>
      <c r="P1407" s="146"/>
      <c r="Q1407" s="146">
        <f t="shared" si="28"/>
        <v>0</v>
      </c>
      <c r="R1407" s="182" t="s">
        <v>4741</v>
      </c>
      <c r="S1407" s="226"/>
      <c r="T1407" s="676" t="s">
        <v>4687</v>
      </c>
      <c r="U1407" s="170"/>
      <c r="V1407" s="170"/>
      <c r="W1407" s="170"/>
      <c r="X1407" s="117"/>
      <c r="Y1407" s="171"/>
      <c r="Z1407" s="171"/>
      <c r="AA1407" s="171"/>
      <c r="AB1407" s="171"/>
      <c r="AC1407" s="171"/>
      <c r="AD1407" s="171"/>
      <c r="AE1407" s="171"/>
      <c r="AF1407" s="171"/>
      <c r="AG1407" s="171"/>
      <c r="AH1407" s="171"/>
      <c r="AI1407" s="171"/>
    </row>
    <row r="1408" spans="1:35" s="172" customFormat="1" ht="24" hidden="1" x14ac:dyDescent="0.2">
      <c r="A1408" s="167">
        <v>2</v>
      </c>
      <c r="B1408" s="647">
        <v>0</v>
      </c>
      <c r="C1408" s="647">
        <v>4</v>
      </c>
      <c r="D1408" s="647">
        <v>4</v>
      </c>
      <c r="E1408" s="163" t="s">
        <v>3862</v>
      </c>
      <c r="F1408" s="593" t="s">
        <v>4675</v>
      </c>
      <c r="G1408" s="143"/>
      <c r="H1408" s="162">
        <v>42180000</v>
      </c>
      <c r="I1408" s="180" t="s">
        <v>2184</v>
      </c>
      <c r="J1408" s="169"/>
      <c r="K1408" s="169"/>
      <c r="L1408" s="169"/>
      <c r="M1408" s="146"/>
      <c r="N1408" s="184"/>
      <c r="O1408" s="169"/>
      <c r="P1408" s="146"/>
      <c r="Q1408" s="146">
        <f t="shared" si="28"/>
        <v>0</v>
      </c>
      <c r="R1408" s="182" t="s">
        <v>4741</v>
      </c>
      <c r="S1408" s="226"/>
      <c r="T1408" s="676" t="s">
        <v>4687</v>
      </c>
      <c r="U1408" s="170"/>
      <c r="V1408" s="170"/>
      <c r="W1408" s="170"/>
      <c r="X1408" s="117"/>
      <c r="Y1408" s="171"/>
      <c r="Z1408" s="171"/>
      <c r="AA1408" s="171"/>
      <c r="AB1408" s="171"/>
      <c r="AC1408" s="171"/>
      <c r="AD1408" s="171"/>
      <c r="AE1408" s="171"/>
      <c r="AF1408" s="171"/>
      <c r="AG1408" s="171"/>
      <c r="AH1408" s="171"/>
      <c r="AI1408" s="171"/>
    </row>
    <row r="1409" spans="1:35" s="172" customFormat="1" ht="24" hidden="1" x14ac:dyDescent="0.2">
      <c r="A1409" s="167">
        <v>2</v>
      </c>
      <c r="B1409" s="647">
        <v>0</v>
      </c>
      <c r="C1409" s="647">
        <v>4</v>
      </c>
      <c r="D1409" s="647">
        <v>4</v>
      </c>
      <c r="E1409" s="163" t="s">
        <v>3862</v>
      </c>
      <c r="F1409" s="593" t="s">
        <v>4675</v>
      </c>
      <c r="G1409" s="143"/>
      <c r="H1409" s="162">
        <v>42180000</v>
      </c>
      <c r="I1409" s="180" t="s">
        <v>2185</v>
      </c>
      <c r="J1409" s="169"/>
      <c r="K1409" s="169"/>
      <c r="L1409" s="169"/>
      <c r="M1409" s="146"/>
      <c r="N1409" s="184"/>
      <c r="O1409" s="169"/>
      <c r="P1409" s="146"/>
      <c r="Q1409" s="146">
        <f t="shared" si="28"/>
        <v>0</v>
      </c>
      <c r="R1409" s="182" t="s">
        <v>4741</v>
      </c>
      <c r="S1409" s="226"/>
      <c r="T1409" s="676" t="s">
        <v>4687</v>
      </c>
      <c r="U1409" s="170"/>
      <c r="V1409" s="170"/>
      <c r="W1409" s="170"/>
      <c r="X1409" s="117"/>
      <c r="Y1409" s="171"/>
      <c r="Z1409" s="171"/>
      <c r="AA1409" s="171"/>
      <c r="AB1409" s="171"/>
      <c r="AC1409" s="171"/>
      <c r="AD1409" s="171"/>
      <c r="AE1409" s="171"/>
      <c r="AF1409" s="171"/>
      <c r="AG1409" s="171"/>
      <c r="AH1409" s="171"/>
      <c r="AI1409" s="171"/>
    </row>
    <row r="1410" spans="1:35" s="172" customFormat="1" ht="24" hidden="1" x14ac:dyDescent="0.2">
      <c r="A1410" s="167">
        <v>2</v>
      </c>
      <c r="B1410" s="647">
        <v>0</v>
      </c>
      <c r="C1410" s="647">
        <v>4</v>
      </c>
      <c r="D1410" s="647">
        <v>4</v>
      </c>
      <c r="E1410" s="163" t="s">
        <v>3862</v>
      </c>
      <c r="F1410" s="593" t="s">
        <v>4675</v>
      </c>
      <c r="G1410" s="143"/>
      <c r="H1410" s="162">
        <v>42180000</v>
      </c>
      <c r="I1410" s="180" t="s">
        <v>2186</v>
      </c>
      <c r="J1410" s="169"/>
      <c r="K1410" s="169"/>
      <c r="L1410" s="169"/>
      <c r="M1410" s="146"/>
      <c r="N1410" s="184"/>
      <c r="O1410" s="169"/>
      <c r="P1410" s="146"/>
      <c r="Q1410" s="146">
        <f t="shared" si="28"/>
        <v>0</v>
      </c>
      <c r="R1410" s="182" t="s">
        <v>4741</v>
      </c>
      <c r="S1410" s="226"/>
      <c r="T1410" s="676" t="s">
        <v>4687</v>
      </c>
      <c r="U1410" s="170"/>
      <c r="V1410" s="170"/>
      <c r="W1410" s="170"/>
      <c r="X1410" s="117"/>
      <c r="Y1410" s="171"/>
      <c r="Z1410" s="171"/>
      <c r="AA1410" s="171"/>
      <c r="AB1410" s="171"/>
      <c r="AC1410" s="171"/>
      <c r="AD1410" s="171"/>
      <c r="AE1410" s="171"/>
      <c r="AF1410" s="171"/>
      <c r="AG1410" s="171"/>
      <c r="AH1410" s="171"/>
      <c r="AI1410" s="171"/>
    </row>
    <row r="1411" spans="1:35" s="172" customFormat="1" ht="24" hidden="1" x14ac:dyDescent="0.2">
      <c r="A1411" s="167">
        <v>2</v>
      </c>
      <c r="B1411" s="647">
        <v>0</v>
      </c>
      <c r="C1411" s="647">
        <v>4</v>
      </c>
      <c r="D1411" s="647">
        <v>4</v>
      </c>
      <c r="E1411" s="163" t="s">
        <v>3862</v>
      </c>
      <c r="F1411" s="593" t="s">
        <v>4675</v>
      </c>
      <c r="G1411" s="143"/>
      <c r="H1411" s="162">
        <v>42180000</v>
      </c>
      <c r="I1411" s="180" t="s">
        <v>2187</v>
      </c>
      <c r="J1411" s="169"/>
      <c r="K1411" s="169"/>
      <c r="L1411" s="169"/>
      <c r="M1411" s="146"/>
      <c r="N1411" s="184"/>
      <c r="O1411" s="169"/>
      <c r="P1411" s="146"/>
      <c r="Q1411" s="146">
        <f t="shared" si="28"/>
        <v>0</v>
      </c>
      <c r="R1411" s="182" t="s">
        <v>4741</v>
      </c>
      <c r="S1411" s="226"/>
      <c r="T1411" s="676" t="s">
        <v>4687</v>
      </c>
      <c r="U1411" s="170"/>
      <c r="V1411" s="170"/>
      <c r="W1411" s="170"/>
      <c r="X1411" s="117"/>
      <c r="Y1411" s="171"/>
      <c r="Z1411" s="171"/>
      <c r="AA1411" s="171"/>
      <c r="AB1411" s="171"/>
      <c r="AC1411" s="171"/>
      <c r="AD1411" s="171"/>
      <c r="AE1411" s="171"/>
      <c r="AF1411" s="171"/>
      <c r="AG1411" s="171"/>
      <c r="AH1411" s="171"/>
      <c r="AI1411" s="171"/>
    </row>
    <row r="1412" spans="1:35" s="172" customFormat="1" ht="24" hidden="1" x14ac:dyDescent="0.2">
      <c r="A1412" s="167">
        <v>2</v>
      </c>
      <c r="B1412" s="647">
        <v>0</v>
      </c>
      <c r="C1412" s="647">
        <v>4</v>
      </c>
      <c r="D1412" s="647">
        <v>4</v>
      </c>
      <c r="E1412" s="163" t="s">
        <v>3862</v>
      </c>
      <c r="F1412" s="593" t="s">
        <v>4675</v>
      </c>
      <c r="G1412" s="143"/>
      <c r="H1412" s="162">
        <v>42180000</v>
      </c>
      <c r="I1412" s="180" t="s">
        <v>2188</v>
      </c>
      <c r="J1412" s="169"/>
      <c r="K1412" s="169"/>
      <c r="L1412" s="169"/>
      <c r="M1412" s="146"/>
      <c r="N1412" s="184"/>
      <c r="O1412" s="169"/>
      <c r="P1412" s="146"/>
      <c r="Q1412" s="146">
        <f t="shared" si="28"/>
        <v>0</v>
      </c>
      <c r="R1412" s="182" t="s">
        <v>4741</v>
      </c>
      <c r="S1412" s="226"/>
      <c r="T1412" s="676" t="s">
        <v>4687</v>
      </c>
      <c r="U1412" s="170"/>
      <c r="V1412" s="170"/>
      <c r="W1412" s="170"/>
      <c r="X1412" s="117"/>
      <c r="Y1412" s="171"/>
      <c r="Z1412" s="171"/>
      <c r="AA1412" s="171"/>
      <c r="AB1412" s="171"/>
      <c r="AC1412" s="171"/>
      <c r="AD1412" s="171"/>
      <c r="AE1412" s="171"/>
      <c r="AF1412" s="171"/>
      <c r="AG1412" s="171"/>
      <c r="AH1412" s="171"/>
      <c r="AI1412" s="171"/>
    </row>
    <row r="1413" spans="1:35" s="172" customFormat="1" ht="24" hidden="1" x14ac:dyDescent="0.2">
      <c r="A1413" s="167">
        <v>2</v>
      </c>
      <c r="B1413" s="647">
        <v>0</v>
      </c>
      <c r="C1413" s="647">
        <v>4</v>
      </c>
      <c r="D1413" s="647">
        <v>4</v>
      </c>
      <c r="E1413" s="163" t="s">
        <v>3862</v>
      </c>
      <c r="F1413" s="593" t="s">
        <v>4675</v>
      </c>
      <c r="G1413" s="143"/>
      <c r="H1413" s="162">
        <v>42180000</v>
      </c>
      <c r="I1413" s="180" t="s">
        <v>2189</v>
      </c>
      <c r="J1413" s="169"/>
      <c r="K1413" s="169"/>
      <c r="L1413" s="169"/>
      <c r="M1413" s="146"/>
      <c r="N1413" s="184"/>
      <c r="O1413" s="169"/>
      <c r="P1413" s="146"/>
      <c r="Q1413" s="146">
        <f t="shared" si="28"/>
        <v>0</v>
      </c>
      <c r="R1413" s="182" t="s">
        <v>4741</v>
      </c>
      <c r="S1413" s="226"/>
      <c r="T1413" s="676" t="s">
        <v>4687</v>
      </c>
      <c r="U1413" s="170"/>
      <c r="V1413" s="170"/>
      <c r="W1413" s="170"/>
      <c r="X1413" s="117"/>
      <c r="Y1413" s="171"/>
      <c r="Z1413" s="171"/>
      <c r="AA1413" s="171"/>
      <c r="AB1413" s="171"/>
      <c r="AC1413" s="171"/>
      <c r="AD1413" s="171"/>
      <c r="AE1413" s="171"/>
      <c r="AF1413" s="171"/>
      <c r="AG1413" s="171"/>
      <c r="AH1413" s="171"/>
      <c r="AI1413" s="171"/>
    </row>
    <row r="1414" spans="1:35" s="172" customFormat="1" ht="24" hidden="1" x14ac:dyDescent="0.2">
      <c r="A1414" s="167">
        <v>2</v>
      </c>
      <c r="B1414" s="647">
        <v>0</v>
      </c>
      <c r="C1414" s="647">
        <v>4</v>
      </c>
      <c r="D1414" s="647">
        <v>4</v>
      </c>
      <c r="E1414" s="163" t="s">
        <v>3862</v>
      </c>
      <c r="F1414" s="593" t="s">
        <v>4675</v>
      </c>
      <c r="G1414" s="143"/>
      <c r="H1414" s="162">
        <v>42180000</v>
      </c>
      <c r="I1414" s="180" t="s">
        <v>2190</v>
      </c>
      <c r="J1414" s="169"/>
      <c r="K1414" s="169"/>
      <c r="L1414" s="169"/>
      <c r="M1414" s="146"/>
      <c r="N1414" s="184"/>
      <c r="O1414" s="169"/>
      <c r="P1414" s="146"/>
      <c r="Q1414" s="146">
        <f t="shared" si="28"/>
        <v>0</v>
      </c>
      <c r="R1414" s="182" t="s">
        <v>4741</v>
      </c>
      <c r="S1414" s="226"/>
      <c r="T1414" s="676" t="s">
        <v>4687</v>
      </c>
      <c r="U1414" s="170"/>
      <c r="V1414" s="170"/>
      <c r="W1414" s="170"/>
      <c r="X1414" s="117"/>
      <c r="Y1414" s="171"/>
      <c r="Z1414" s="171"/>
      <c r="AA1414" s="171"/>
      <c r="AB1414" s="171"/>
      <c r="AC1414" s="171"/>
      <c r="AD1414" s="171"/>
      <c r="AE1414" s="171"/>
      <c r="AF1414" s="171"/>
      <c r="AG1414" s="171"/>
      <c r="AH1414" s="171"/>
      <c r="AI1414" s="171"/>
    </row>
    <row r="1415" spans="1:35" s="172" customFormat="1" ht="24" hidden="1" x14ac:dyDescent="0.2">
      <c r="A1415" s="167">
        <v>2</v>
      </c>
      <c r="B1415" s="647">
        <v>0</v>
      </c>
      <c r="C1415" s="647">
        <v>4</v>
      </c>
      <c r="D1415" s="647">
        <v>4</v>
      </c>
      <c r="E1415" s="163" t="s">
        <v>3862</v>
      </c>
      <c r="F1415" s="593" t="s">
        <v>4675</v>
      </c>
      <c r="G1415" s="143"/>
      <c r="H1415" s="162">
        <v>42180000</v>
      </c>
      <c r="I1415" s="180" t="s">
        <v>2191</v>
      </c>
      <c r="J1415" s="169"/>
      <c r="K1415" s="169"/>
      <c r="L1415" s="169"/>
      <c r="M1415" s="146"/>
      <c r="N1415" s="184"/>
      <c r="O1415" s="169"/>
      <c r="P1415" s="146"/>
      <c r="Q1415" s="146">
        <f t="shared" si="28"/>
        <v>0</v>
      </c>
      <c r="R1415" s="182" t="s">
        <v>4741</v>
      </c>
      <c r="S1415" s="226"/>
      <c r="T1415" s="676" t="s">
        <v>4687</v>
      </c>
      <c r="U1415" s="170"/>
      <c r="V1415" s="170"/>
      <c r="W1415" s="170"/>
      <c r="X1415" s="117"/>
      <c r="Y1415" s="171"/>
      <c r="Z1415" s="171"/>
      <c r="AA1415" s="171"/>
      <c r="AB1415" s="171"/>
      <c r="AC1415" s="171"/>
      <c r="AD1415" s="171"/>
      <c r="AE1415" s="171"/>
      <c r="AF1415" s="171"/>
      <c r="AG1415" s="171"/>
      <c r="AH1415" s="171"/>
      <c r="AI1415" s="171"/>
    </row>
    <row r="1416" spans="1:35" s="172" customFormat="1" ht="24" hidden="1" x14ac:dyDescent="0.2">
      <c r="A1416" s="167">
        <v>2</v>
      </c>
      <c r="B1416" s="647">
        <v>0</v>
      </c>
      <c r="C1416" s="647">
        <v>4</v>
      </c>
      <c r="D1416" s="647">
        <v>4</v>
      </c>
      <c r="E1416" s="163" t="s">
        <v>3862</v>
      </c>
      <c r="F1416" s="593" t="s">
        <v>4675</v>
      </c>
      <c r="G1416" s="143"/>
      <c r="H1416" s="162">
        <v>42180000</v>
      </c>
      <c r="I1416" s="180" t="s">
        <v>2192</v>
      </c>
      <c r="J1416" s="169"/>
      <c r="K1416" s="169"/>
      <c r="L1416" s="169"/>
      <c r="M1416" s="146"/>
      <c r="N1416" s="184"/>
      <c r="O1416" s="169"/>
      <c r="P1416" s="146"/>
      <c r="Q1416" s="146">
        <f t="shared" si="28"/>
        <v>0</v>
      </c>
      <c r="R1416" s="182" t="s">
        <v>4741</v>
      </c>
      <c r="S1416" s="226"/>
      <c r="T1416" s="676" t="s">
        <v>4687</v>
      </c>
      <c r="U1416" s="170"/>
      <c r="V1416" s="170"/>
      <c r="W1416" s="170"/>
      <c r="X1416" s="117"/>
      <c r="Y1416" s="171"/>
      <c r="Z1416" s="171"/>
      <c r="AA1416" s="171"/>
      <c r="AB1416" s="171"/>
      <c r="AC1416" s="171"/>
      <c r="AD1416" s="171"/>
      <c r="AE1416" s="171"/>
      <c r="AF1416" s="171"/>
      <c r="AG1416" s="171"/>
      <c r="AH1416" s="171"/>
      <c r="AI1416" s="171"/>
    </row>
    <row r="1417" spans="1:35" s="172" customFormat="1" ht="24" hidden="1" x14ac:dyDescent="0.2">
      <c r="A1417" s="167">
        <v>2</v>
      </c>
      <c r="B1417" s="647">
        <v>0</v>
      </c>
      <c r="C1417" s="647">
        <v>4</v>
      </c>
      <c r="D1417" s="647">
        <v>4</v>
      </c>
      <c r="E1417" s="163" t="s">
        <v>3862</v>
      </c>
      <c r="F1417" s="593" t="s">
        <v>4675</v>
      </c>
      <c r="G1417" s="143"/>
      <c r="H1417" s="162">
        <v>42180000</v>
      </c>
      <c r="I1417" s="180" t="s">
        <v>3235</v>
      </c>
      <c r="J1417" s="169"/>
      <c r="K1417" s="169"/>
      <c r="L1417" s="169"/>
      <c r="M1417" s="146"/>
      <c r="N1417" s="184"/>
      <c r="O1417" s="169"/>
      <c r="P1417" s="146"/>
      <c r="Q1417" s="146">
        <f t="shared" si="28"/>
        <v>0</v>
      </c>
      <c r="R1417" s="182" t="s">
        <v>4741</v>
      </c>
      <c r="S1417" s="226"/>
      <c r="T1417" s="676" t="s">
        <v>4687</v>
      </c>
      <c r="U1417" s="170"/>
      <c r="V1417" s="170"/>
      <c r="W1417" s="170"/>
      <c r="X1417" s="117"/>
      <c r="Y1417" s="171"/>
      <c r="Z1417" s="171"/>
      <c r="AA1417" s="171"/>
      <c r="AB1417" s="171"/>
      <c r="AC1417" s="171"/>
      <c r="AD1417" s="171"/>
      <c r="AE1417" s="171"/>
      <c r="AF1417" s="171"/>
      <c r="AG1417" s="171"/>
      <c r="AH1417" s="171"/>
      <c r="AI1417" s="171"/>
    </row>
    <row r="1418" spans="1:35" s="172" customFormat="1" ht="24" hidden="1" x14ac:dyDescent="0.2">
      <c r="A1418" s="167">
        <v>2</v>
      </c>
      <c r="B1418" s="647">
        <v>0</v>
      </c>
      <c r="C1418" s="647">
        <v>4</v>
      </c>
      <c r="D1418" s="647">
        <v>4</v>
      </c>
      <c r="E1418" s="163" t="s">
        <v>3862</v>
      </c>
      <c r="F1418" s="593" t="s">
        <v>4675</v>
      </c>
      <c r="G1418" s="143"/>
      <c r="H1418" s="162">
        <v>42180000</v>
      </c>
      <c r="I1418" s="180" t="s">
        <v>3236</v>
      </c>
      <c r="J1418" s="169"/>
      <c r="K1418" s="169"/>
      <c r="L1418" s="169"/>
      <c r="M1418" s="146"/>
      <c r="N1418" s="184"/>
      <c r="O1418" s="169"/>
      <c r="P1418" s="146"/>
      <c r="Q1418" s="146">
        <f t="shared" si="28"/>
        <v>0</v>
      </c>
      <c r="R1418" s="182" t="s">
        <v>4741</v>
      </c>
      <c r="S1418" s="226"/>
      <c r="T1418" s="676" t="s">
        <v>4687</v>
      </c>
      <c r="U1418" s="170"/>
      <c r="V1418" s="170"/>
      <c r="W1418" s="170"/>
      <c r="X1418" s="117"/>
      <c r="Y1418" s="171"/>
      <c r="Z1418" s="171"/>
      <c r="AA1418" s="171"/>
      <c r="AB1418" s="171"/>
      <c r="AC1418" s="171"/>
      <c r="AD1418" s="171"/>
      <c r="AE1418" s="171"/>
      <c r="AF1418" s="171"/>
      <c r="AG1418" s="171"/>
      <c r="AH1418" s="171"/>
      <c r="AI1418" s="171"/>
    </row>
    <row r="1419" spans="1:35" s="172" customFormat="1" ht="24" hidden="1" x14ac:dyDescent="0.2">
      <c r="A1419" s="167">
        <v>2</v>
      </c>
      <c r="B1419" s="647">
        <v>0</v>
      </c>
      <c r="C1419" s="647">
        <v>4</v>
      </c>
      <c r="D1419" s="647">
        <v>4</v>
      </c>
      <c r="E1419" s="163" t="s">
        <v>3862</v>
      </c>
      <c r="F1419" s="593" t="s">
        <v>4675</v>
      </c>
      <c r="G1419" s="143"/>
      <c r="H1419" s="162">
        <v>42180000</v>
      </c>
      <c r="I1419" s="180" t="s">
        <v>3237</v>
      </c>
      <c r="J1419" s="169"/>
      <c r="K1419" s="169"/>
      <c r="L1419" s="169"/>
      <c r="M1419" s="146"/>
      <c r="N1419" s="184"/>
      <c r="O1419" s="169"/>
      <c r="P1419" s="146"/>
      <c r="Q1419" s="146">
        <f t="shared" si="28"/>
        <v>0</v>
      </c>
      <c r="R1419" s="182" t="s">
        <v>4741</v>
      </c>
      <c r="S1419" s="226"/>
      <c r="T1419" s="676" t="s">
        <v>4687</v>
      </c>
      <c r="U1419" s="170"/>
      <c r="V1419" s="170"/>
      <c r="W1419" s="170"/>
      <c r="X1419" s="117"/>
      <c r="Y1419" s="171"/>
      <c r="Z1419" s="171"/>
      <c r="AA1419" s="171"/>
      <c r="AB1419" s="171"/>
      <c r="AC1419" s="171"/>
      <c r="AD1419" s="171"/>
      <c r="AE1419" s="171"/>
      <c r="AF1419" s="171"/>
      <c r="AG1419" s="171"/>
      <c r="AH1419" s="171"/>
      <c r="AI1419" s="171"/>
    </row>
    <row r="1420" spans="1:35" s="172" customFormat="1" ht="24" hidden="1" x14ac:dyDescent="0.2">
      <c r="A1420" s="167">
        <v>2</v>
      </c>
      <c r="B1420" s="647">
        <v>0</v>
      </c>
      <c r="C1420" s="647">
        <v>4</v>
      </c>
      <c r="D1420" s="647">
        <v>4</v>
      </c>
      <c r="E1420" s="163" t="s">
        <v>3862</v>
      </c>
      <c r="F1420" s="593" t="s">
        <v>4675</v>
      </c>
      <c r="G1420" s="143"/>
      <c r="H1420" s="162">
        <v>42180000</v>
      </c>
      <c r="I1420" s="180" t="s">
        <v>3238</v>
      </c>
      <c r="J1420" s="169"/>
      <c r="K1420" s="169"/>
      <c r="L1420" s="169"/>
      <c r="M1420" s="146"/>
      <c r="N1420" s="184"/>
      <c r="O1420" s="169"/>
      <c r="P1420" s="146"/>
      <c r="Q1420" s="146">
        <f t="shared" si="28"/>
        <v>0</v>
      </c>
      <c r="R1420" s="182" t="s">
        <v>4741</v>
      </c>
      <c r="S1420" s="226"/>
      <c r="T1420" s="676" t="s">
        <v>4687</v>
      </c>
      <c r="U1420" s="170"/>
      <c r="V1420" s="170"/>
      <c r="W1420" s="170"/>
      <c r="X1420" s="117"/>
      <c r="Y1420" s="171"/>
      <c r="Z1420" s="171"/>
      <c r="AA1420" s="171"/>
      <c r="AB1420" s="171"/>
      <c r="AC1420" s="171"/>
      <c r="AD1420" s="171"/>
      <c r="AE1420" s="171"/>
      <c r="AF1420" s="171"/>
      <c r="AG1420" s="171"/>
      <c r="AH1420" s="171"/>
      <c r="AI1420" s="171"/>
    </row>
    <row r="1421" spans="1:35" s="172" customFormat="1" ht="24" hidden="1" x14ac:dyDescent="0.2">
      <c r="A1421" s="167">
        <v>2</v>
      </c>
      <c r="B1421" s="647">
        <v>0</v>
      </c>
      <c r="C1421" s="647">
        <v>4</v>
      </c>
      <c r="D1421" s="647">
        <v>4</v>
      </c>
      <c r="E1421" s="163" t="s">
        <v>3862</v>
      </c>
      <c r="F1421" s="593" t="s">
        <v>4675</v>
      </c>
      <c r="G1421" s="143"/>
      <c r="H1421" s="162">
        <v>42180000</v>
      </c>
      <c r="I1421" s="180" t="s">
        <v>3239</v>
      </c>
      <c r="J1421" s="169"/>
      <c r="K1421" s="169"/>
      <c r="L1421" s="169"/>
      <c r="M1421" s="146"/>
      <c r="N1421" s="184"/>
      <c r="O1421" s="169"/>
      <c r="P1421" s="146"/>
      <c r="Q1421" s="146">
        <f t="shared" si="28"/>
        <v>0</v>
      </c>
      <c r="R1421" s="182" t="s">
        <v>4741</v>
      </c>
      <c r="S1421" s="226"/>
      <c r="T1421" s="676" t="s">
        <v>4687</v>
      </c>
      <c r="U1421" s="170"/>
      <c r="V1421" s="170"/>
      <c r="W1421" s="170"/>
      <c r="X1421" s="117"/>
      <c r="Y1421" s="171"/>
      <c r="Z1421" s="171"/>
      <c r="AA1421" s="171"/>
      <c r="AB1421" s="171"/>
      <c r="AC1421" s="171"/>
      <c r="AD1421" s="171"/>
      <c r="AE1421" s="171"/>
      <c r="AF1421" s="171"/>
      <c r="AG1421" s="171"/>
      <c r="AH1421" s="171"/>
      <c r="AI1421" s="171"/>
    </row>
    <row r="1422" spans="1:35" s="172" customFormat="1" ht="24" hidden="1" x14ac:dyDescent="0.2">
      <c r="A1422" s="167">
        <v>2</v>
      </c>
      <c r="B1422" s="647">
        <v>0</v>
      </c>
      <c r="C1422" s="647">
        <v>4</v>
      </c>
      <c r="D1422" s="647">
        <v>4</v>
      </c>
      <c r="E1422" s="163" t="s">
        <v>3862</v>
      </c>
      <c r="F1422" s="593" t="s">
        <v>4675</v>
      </c>
      <c r="G1422" s="143"/>
      <c r="H1422" s="162">
        <v>42180000</v>
      </c>
      <c r="I1422" s="180" t="s">
        <v>3240</v>
      </c>
      <c r="J1422" s="169"/>
      <c r="K1422" s="169"/>
      <c r="L1422" s="169"/>
      <c r="M1422" s="146"/>
      <c r="N1422" s="184"/>
      <c r="O1422" s="169"/>
      <c r="P1422" s="146"/>
      <c r="Q1422" s="146">
        <f t="shared" si="28"/>
        <v>0</v>
      </c>
      <c r="R1422" s="182" t="s">
        <v>4741</v>
      </c>
      <c r="S1422" s="226"/>
      <c r="T1422" s="676" t="s">
        <v>4687</v>
      </c>
      <c r="U1422" s="170"/>
      <c r="V1422" s="170"/>
      <c r="W1422" s="170"/>
      <c r="X1422" s="117"/>
      <c r="Y1422" s="171"/>
      <c r="Z1422" s="171"/>
      <c r="AA1422" s="171"/>
      <c r="AB1422" s="171"/>
      <c r="AC1422" s="171"/>
      <c r="AD1422" s="171"/>
      <c r="AE1422" s="171"/>
      <c r="AF1422" s="171"/>
      <c r="AG1422" s="171"/>
      <c r="AH1422" s="171"/>
      <c r="AI1422" s="171"/>
    </row>
    <row r="1423" spans="1:35" s="172" customFormat="1" ht="24" hidden="1" x14ac:dyDescent="0.2">
      <c r="A1423" s="167">
        <v>2</v>
      </c>
      <c r="B1423" s="647">
        <v>0</v>
      </c>
      <c r="C1423" s="647">
        <v>4</v>
      </c>
      <c r="D1423" s="647">
        <v>4</v>
      </c>
      <c r="E1423" s="163" t="s">
        <v>3862</v>
      </c>
      <c r="F1423" s="593" t="s">
        <v>4675</v>
      </c>
      <c r="G1423" s="143"/>
      <c r="H1423" s="162">
        <v>42180000</v>
      </c>
      <c r="I1423" s="180" t="s">
        <v>3241</v>
      </c>
      <c r="J1423" s="169"/>
      <c r="K1423" s="169"/>
      <c r="L1423" s="169"/>
      <c r="M1423" s="146"/>
      <c r="N1423" s="184"/>
      <c r="O1423" s="169"/>
      <c r="P1423" s="146"/>
      <c r="Q1423" s="146">
        <f t="shared" si="28"/>
        <v>0</v>
      </c>
      <c r="R1423" s="182" t="s">
        <v>4741</v>
      </c>
      <c r="S1423" s="226"/>
      <c r="T1423" s="676" t="s">
        <v>4687</v>
      </c>
      <c r="U1423" s="170"/>
      <c r="V1423" s="170"/>
      <c r="W1423" s="170"/>
      <c r="X1423" s="117"/>
      <c r="Y1423" s="171"/>
      <c r="Z1423" s="171"/>
      <c r="AA1423" s="171"/>
      <c r="AB1423" s="171"/>
      <c r="AC1423" s="171"/>
      <c r="AD1423" s="171"/>
      <c r="AE1423" s="171"/>
      <c r="AF1423" s="171"/>
      <c r="AG1423" s="171"/>
      <c r="AH1423" s="171"/>
      <c r="AI1423" s="171"/>
    </row>
    <row r="1424" spans="1:35" s="172" customFormat="1" ht="24" hidden="1" x14ac:dyDescent="0.2">
      <c r="A1424" s="167">
        <v>2</v>
      </c>
      <c r="B1424" s="647">
        <v>0</v>
      </c>
      <c r="C1424" s="647">
        <v>4</v>
      </c>
      <c r="D1424" s="647">
        <v>4</v>
      </c>
      <c r="E1424" s="163" t="s">
        <v>3862</v>
      </c>
      <c r="F1424" s="593" t="s">
        <v>4675</v>
      </c>
      <c r="G1424" s="143"/>
      <c r="H1424" s="162">
        <v>42180000</v>
      </c>
      <c r="I1424" s="180" t="s">
        <v>3242</v>
      </c>
      <c r="J1424" s="169"/>
      <c r="K1424" s="169"/>
      <c r="L1424" s="169"/>
      <c r="M1424" s="146"/>
      <c r="N1424" s="184"/>
      <c r="O1424" s="169"/>
      <c r="P1424" s="146"/>
      <c r="Q1424" s="146">
        <f t="shared" si="28"/>
        <v>0</v>
      </c>
      <c r="R1424" s="182" t="s">
        <v>4741</v>
      </c>
      <c r="S1424" s="226"/>
      <c r="T1424" s="676" t="s">
        <v>4687</v>
      </c>
      <c r="U1424" s="170"/>
      <c r="V1424" s="170"/>
      <c r="W1424" s="170"/>
      <c r="X1424" s="117"/>
      <c r="Y1424" s="171"/>
      <c r="Z1424" s="171"/>
      <c r="AA1424" s="171"/>
      <c r="AB1424" s="171"/>
      <c r="AC1424" s="171"/>
      <c r="AD1424" s="171"/>
      <c r="AE1424" s="171"/>
      <c r="AF1424" s="171"/>
      <c r="AG1424" s="171"/>
      <c r="AH1424" s="171"/>
      <c r="AI1424" s="171"/>
    </row>
    <row r="1425" spans="1:35" s="172" customFormat="1" ht="24" hidden="1" x14ac:dyDescent="0.2">
      <c r="A1425" s="167">
        <v>2</v>
      </c>
      <c r="B1425" s="647">
        <v>0</v>
      </c>
      <c r="C1425" s="647">
        <v>4</v>
      </c>
      <c r="D1425" s="647">
        <v>4</v>
      </c>
      <c r="E1425" s="163" t="s">
        <v>3862</v>
      </c>
      <c r="F1425" s="593" t="s">
        <v>4675</v>
      </c>
      <c r="G1425" s="143"/>
      <c r="H1425" s="162">
        <v>42180000</v>
      </c>
      <c r="I1425" s="180" t="s">
        <v>3243</v>
      </c>
      <c r="J1425" s="169"/>
      <c r="K1425" s="169"/>
      <c r="L1425" s="169"/>
      <c r="M1425" s="146"/>
      <c r="N1425" s="184"/>
      <c r="O1425" s="169"/>
      <c r="P1425" s="146"/>
      <c r="Q1425" s="146">
        <f t="shared" si="28"/>
        <v>0</v>
      </c>
      <c r="R1425" s="182" t="s">
        <v>4741</v>
      </c>
      <c r="S1425" s="226"/>
      <c r="T1425" s="676" t="s">
        <v>4687</v>
      </c>
      <c r="U1425" s="170"/>
      <c r="V1425" s="170"/>
      <c r="W1425" s="170"/>
      <c r="X1425" s="117"/>
      <c r="Y1425" s="171"/>
      <c r="Z1425" s="171"/>
      <c r="AA1425" s="171"/>
      <c r="AB1425" s="171"/>
      <c r="AC1425" s="171"/>
      <c r="AD1425" s="171"/>
      <c r="AE1425" s="171"/>
      <c r="AF1425" s="171"/>
      <c r="AG1425" s="171"/>
      <c r="AH1425" s="171"/>
      <c r="AI1425" s="171"/>
    </row>
    <row r="1426" spans="1:35" s="172" customFormat="1" ht="24" hidden="1" x14ac:dyDescent="0.2">
      <c r="A1426" s="167">
        <v>2</v>
      </c>
      <c r="B1426" s="647">
        <v>0</v>
      </c>
      <c r="C1426" s="647">
        <v>4</v>
      </c>
      <c r="D1426" s="647">
        <v>4</v>
      </c>
      <c r="E1426" s="163" t="s">
        <v>3862</v>
      </c>
      <c r="F1426" s="593" t="s">
        <v>4675</v>
      </c>
      <c r="G1426" s="143"/>
      <c r="H1426" s="162">
        <v>42180000</v>
      </c>
      <c r="I1426" s="180" t="s">
        <v>1533</v>
      </c>
      <c r="J1426" s="169"/>
      <c r="K1426" s="169"/>
      <c r="L1426" s="169"/>
      <c r="M1426" s="146"/>
      <c r="N1426" s="184"/>
      <c r="O1426" s="169"/>
      <c r="P1426" s="146"/>
      <c r="Q1426" s="146">
        <f t="shared" si="28"/>
        <v>0</v>
      </c>
      <c r="R1426" s="182" t="s">
        <v>4741</v>
      </c>
      <c r="S1426" s="226"/>
      <c r="T1426" s="676" t="s">
        <v>4687</v>
      </c>
      <c r="U1426" s="170"/>
      <c r="V1426" s="170"/>
      <c r="W1426" s="170"/>
      <c r="X1426" s="117"/>
      <c r="Y1426" s="171"/>
      <c r="Z1426" s="171"/>
      <c r="AA1426" s="171"/>
      <c r="AB1426" s="171"/>
      <c r="AC1426" s="171"/>
      <c r="AD1426" s="171"/>
      <c r="AE1426" s="171"/>
      <c r="AF1426" s="171"/>
      <c r="AG1426" s="171"/>
      <c r="AH1426" s="171"/>
      <c r="AI1426" s="171"/>
    </row>
    <row r="1427" spans="1:35" s="172" customFormat="1" ht="24" hidden="1" x14ac:dyDescent="0.2">
      <c r="A1427" s="167">
        <v>2</v>
      </c>
      <c r="B1427" s="647">
        <v>0</v>
      </c>
      <c r="C1427" s="647">
        <v>4</v>
      </c>
      <c r="D1427" s="647">
        <v>4</v>
      </c>
      <c r="E1427" s="163" t="s">
        <v>3862</v>
      </c>
      <c r="F1427" s="593" t="s">
        <v>4675</v>
      </c>
      <c r="G1427" s="143"/>
      <c r="H1427" s="162">
        <v>42180000</v>
      </c>
      <c r="I1427" s="180" t="s">
        <v>1534</v>
      </c>
      <c r="J1427" s="169"/>
      <c r="K1427" s="169"/>
      <c r="L1427" s="169"/>
      <c r="M1427" s="146"/>
      <c r="N1427" s="184"/>
      <c r="O1427" s="169"/>
      <c r="P1427" s="146"/>
      <c r="Q1427" s="146">
        <f t="shared" si="28"/>
        <v>0</v>
      </c>
      <c r="R1427" s="182" t="s">
        <v>4741</v>
      </c>
      <c r="S1427" s="226"/>
      <c r="T1427" s="676" t="s">
        <v>4687</v>
      </c>
      <c r="U1427" s="170"/>
      <c r="V1427" s="170"/>
      <c r="W1427" s="170"/>
      <c r="X1427" s="117"/>
      <c r="Y1427" s="171"/>
      <c r="Z1427" s="171"/>
      <c r="AA1427" s="171"/>
      <c r="AB1427" s="171"/>
      <c r="AC1427" s="171"/>
      <c r="AD1427" s="171"/>
      <c r="AE1427" s="171"/>
      <c r="AF1427" s="171"/>
      <c r="AG1427" s="171"/>
      <c r="AH1427" s="171"/>
      <c r="AI1427" s="171"/>
    </row>
    <row r="1428" spans="1:35" s="172" customFormat="1" ht="24" hidden="1" x14ac:dyDescent="0.2">
      <c r="A1428" s="167">
        <v>2</v>
      </c>
      <c r="B1428" s="647">
        <v>0</v>
      </c>
      <c r="C1428" s="647">
        <v>4</v>
      </c>
      <c r="D1428" s="647">
        <v>4</v>
      </c>
      <c r="E1428" s="163" t="s">
        <v>3862</v>
      </c>
      <c r="F1428" s="593" t="s">
        <v>4675</v>
      </c>
      <c r="G1428" s="143"/>
      <c r="H1428" s="162">
        <v>42180000</v>
      </c>
      <c r="I1428" s="180" t="s">
        <v>1535</v>
      </c>
      <c r="J1428" s="169"/>
      <c r="K1428" s="169"/>
      <c r="L1428" s="169"/>
      <c r="M1428" s="146"/>
      <c r="N1428" s="184"/>
      <c r="O1428" s="169"/>
      <c r="P1428" s="146"/>
      <c r="Q1428" s="146">
        <f t="shared" si="28"/>
        <v>0</v>
      </c>
      <c r="R1428" s="182" t="s">
        <v>4741</v>
      </c>
      <c r="S1428" s="226"/>
      <c r="T1428" s="676" t="s">
        <v>4687</v>
      </c>
      <c r="U1428" s="170"/>
      <c r="V1428" s="170"/>
      <c r="W1428" s="170"/>
      <c r="X1428" s="117"/>
      <c r="Y1428" s="171"/>
      <c r="Z1428" s="171"/>
      <c r="AA1428" s="171"/>
      <c r="AB1428" s="171"/>
      <c r="AC1428" s="171"/>
      <c r="AD1428" s="171"/>
      <c r="AE1428" s="171"/>
      <c r="AF1428" s="171"/>
      <c r="AG1428" s="171"/>
      <c r="AH1428" s="171"/>
      <c r="AI1428" s="171"/>
    </row>
    <row r="1429" spans="1:35" s="172" customFormat="1" ht="24" hidden="1" x14ac:dyDescent="0.2">
      <c r="A1429" s="167">
        <v>2</v>
      </c>
      <c r="B1429" s="647">
        <v>0</v>
      </c>
      <c r="C1429" s="647">
        <v>4</v>
      </c>
      <c r="D1429" s="647">
        <v>4</v>
      </c>
      <c r="E1429" s="163" t="s">
        <v>3862</v>
      </c>
      <c r="F1429" s="593" t="s">
        <v>4675</v>
      </c>
      <c r="G1429" s="143"/>
      <c r="H1429" s="162">
        <v>42180000</v>
      </c>
      <c r="I1429" s="180" t="s">
        <v>1536</v>
      </c>
      <c r="J1429" s="169"/>
      <c r="K1429" s="169"/>
      <c r="L1429" s="169"/>
      <c r="M1429" s="146"/>
      <c r="N1429" s="184"/>
      <c r="O1429" s="169"/>
      <c r="P1429" s="146"/>
      <c r="Q1429" s="146">
        <f t="shared" si="28"/>
        <v>0</v>
      </c>
      <c r="R1429" s="182" t="s">
        <v>4741</v>
      </c>
      <c r="S1429" s="226"/>
      <c r="T1429" s="676" t="s">
        <v>4687</v>
      </c>
      <c r="U1429" s="170"/>
      <c r="V1429" s="170"/>
      <c r="W1429" s="170"/>
      <c r="X1429" s="117"/>
      <c r="Y1429" s="171"/>
      <c r="Z1429" s="171"/>
      <c r="AA1429" s="171"/>
      <c r="AB1429" s="171"/>
      <c r="AC1429" s="171"/>
      <c r="AD1429" s="171"/>
      <c r="AE1429" s="171"/>
      <c r="AF1429" s="171"/>
      <c r="AG1429" s="171"/>
      <c r="AH1429" s="171"/>
      <c r="AI1429" s="171"/>
    </row>
    <row r="1430" spans="1:35" s="172" customFormat="1" ht="24" hidden="1" x14ac:dyDescent="0.2">
      <c r="A1430" s="167">
        <v>2</v>
      </c>
      <c r="B1430" s="647">
        <v>0</v>
      </c>
      <c r="C1430" s="647">
        <v>4</v>
      </c>
      <c r="D1430" s="647">
        <v>4</v>
      </c>
      <c r="E1430" s="163" t="s">
        <v>3862</v>
      </c>
      <c r="F1430" s="593" t="s">
        <v>4675</v>
      </c>
      <c r="G1430" s="143"/>
      <c r="H1430" s="162">
        <v>42180000</v>
      </c>
      <c r="I1430" s="180" t="s">
        <v>1537</v>
      </c>
      <c r="J1430" s="169"/>
      <c r="K1430" s="169"/>
      <c r="L1430" s="169"/>
      <c r="M1430" s="146"/>
      <c r="N1430" s="184"/>
      <c r="O1430" s="169"/>
      <c r="P1430" s="146"/>
      <c r="Q1430" s="146">
        <f t="shared" si="28"/>
        <v>0</v>
      </c>
      <c r="R1430" s="182" t="s">
        <v>4741</v>
      </c>
      <c r="S1430" s="226"/>
      <c r="T1430" s="676" t="s">
        <v>4687</v>
      </c>
      <c r="U1430" s="170"/>
      <c r="V1430" s="170"/>
      <c r="W1430" s="170"/>
      <c r="X1430" s="117"/>
      <c r="Y1430" s="171"/>
      <c r="Z1430" s="171"/>
      <c r="AA1430" s="171"/>
      <c r="AB1430" s="171"/>
      <c r="AC1430" s="171"/>
      <c r="AD1430" s="171"/>
      <c r="AE1430" s="171"/>
      <c r="AF1430" s="171"/>
      <c r="AG1430" s="171"/>
      <c r="AH1430" s="171"/>
      <c r="AI1430" s="171"/>
    </row>
    <row r="1431" spans="1:35" s="172" customFormat="1" ht="24" hidden="1" x14ac:dyDescent="0.2">
      <c r="A1431" s="167">
        <v>2</v>
      </c>
      <c r="B1431" s="647">
        <v>0</v>
      </c>
      <c r="C1431" s="647">
        <v>4</v>
      </c>
      <c r="D1431" s="647">
        <v>4</v>
      </c>
      <c r="E1431" s="163" t="s">
        <v>3862</v>
      </c>
      <c r="F1431" s="593" t="s">
        <v>4675</v>
      </c>
      <c r="G1431" s="143"/>
      <c r="H1431" s="162">
        <v>42180000</v>
      </c>
      <c r="I1431" s="180" t="s">
        <v>1538</v>
      </c>
      <c r="J1431" s="169"/>
      <c r="K1431" s="169"/>
      <c r="L1431" s="169"/>
      <c r="M1431" s="146"/>
      <c r="N1431" s="184"/>
      <c r="O1431" s="169"/>
      <c r="P1431" s="146"/>
      <c r="Q1431" s="146">
        <f t="shared" si="28"/>
        <v>0</v>
      </c>
      <c r="R1431" s="182" t="s">
        <v>4741</v>
      </c>
      <c r="S1431" s="226"/>
      <c r="T1431" s="676" t="s">
        <v>4687</v>
      </c>
      <c r="U1431" s="170"/>
      <c r="V1431" s="170"/>
      <c r="W1431" s="170"/>
      <c r="X1431" s="117"/>
      <c r="Y1431" s="171"/>
      <c r="Z1431" s="171"/>
      <c r="AA1431" s="171"/>
      <c r="AB1431" s="171"/>
      <c r="AC1431" s="171"/>
      <c r="AD1431" s="171"/>
      <c r="AE1431" s="171"/>
      <c r="AF1431" s="171"/>
      <c r="AG1431" s="171"/>
      <c r="AH1431" s="171"/>
      <c r="AI1431" s="171"/>
    </row>
    <row r="1432" spans="1:35" s="172" customFormat="1" ht="24" hidden="1" x14ac:dyDescent="0.2">
      <c r="A1432" s="167">
        <v>2</v>
      </c>
      <c r="B1432" s="647">
        <v>0</v>
      </c>
      <c r="C1432" s="647">
        <v>4</v>
      </c>
      <c r="D1432" s="647">
        <v>4</v>
      </c>
      <c r="E1432" s="163" t="s">
        <v>3862</v>
      </c>
      <c r="F1432" s="593" t="s">
        <v>4675</v>
      </c>
      <c r="G1432" s="143"/>
      <c r="H1432" s="162">
        <v>42180000</v>
      </c>
      <c r="I1432" s="180" t="s">
        <v>1539</v>
      </c>
      <c r="J1432" s="169"/>
      <c r="K1432" s="169"/>
      <c r="L1432" s="169"/>
      <c r="M1432" s="146"/>
      <c r="N1432" s="184"/>
      <c r="O1432" s="169"/>
      <c r="P1432" s="146"/>
      <c r="Q1432" s="146">
        <f t="shared" ref="Q1432:Q1495" si="29">+P1432</f>
        <v>0</v>
      </c>
      <c r="R1432" s="182" t="s">
        <v>4741</v>
      </c>
      <c r="S1432" s="226"/>
      <c r="T1432" s="676" t="s">
        <v>4687</v>
      </c>
      <c r="U1432" s="170"/>
      <c r="V1432" s="170"/>
      <c r="W1432" s="170"/>
      <c r="X1432" s="117"/>
      <c r="Y1432" s="171"/>
      <c r="Z1432" s="171"/>
      <c r="AA1432" s="171"/>
      <c r="AB1432" s="171"/>
      <c r="AC1432" s="171"/>
      <c r="AD1432" s="171"/>
      <c r="AE1432" s="171"/>
      <c r="AF1432" s="171"/>
      <c r="AG1432" s="171"/>
      <c r="AH1432" s="171"/>
      <c r="AI1432" s="171"/>
    </row>
    <row r="1433" spans="1:35" s="172" customFormat="1" ht="24" hidden="1" x14ac:dyDescent="0.2">
      <c r="A1433" s="167">
        <v>2</v>
      </c>
      <c r="B1433" s="647">
        <v>0</v>
      </c>
      <c r="C1433" s="647">
        <v>4</v>
      </c>
      <c r="D1433" s="647">
        <v>4</v>
      </c>
      <c r="E1433" s="163" t="s">
        <v>3862</v>
      </c>
      <c r="F1433" s="593" t="s">
        <v>4675</v>
      </c>
      <c r="G1433" s="143"/>
      <c r="H1433" s="162">
        <v>42180000</v>
      </c>
      <c r="I1433" s="180" t="s">
        <v>1540</v>
      </c>
      <c r="J1433" s="169"/>
      <c r="K1433" s="169"/>
      <c r="L1433" s="169"/>
      <c r="M1433" s="146"/>
      <c r="N1433" s="184"/>
      <c r="O1433" s="169"/>
      <c r="P1433" s="146"/>
      <c r="Q1433" s="146">
        <f t="shared" si="29"/>
        <v>0</v>
      </c>
      <c r="R1433" s="182" t="s">
        <v>4741</v>
      </c>
      <c r="S1433" s="226"/>
      <c r="T1433" s="676" t="s">
        <v>4687</v>
      </c>
      <c r="U1433" s="170"/>
      <c r="V1433" s="170"/>
      <c r="W1433" s="170"/>
      <c r="X1433" s="117"/>
      <c r="Y1433" s="171"/>
      <c r="Z1433" s="171"/>
      <c r="AA1433" s="171"/>
      <c r="AB1433" s="171"/>
      <c r="AC1433" s="171"/>
      <c r="AD1433" s="171"/>
      <c r="AE1433" s="171"/>
      <c r="AF1433" s="171"/>
      <c r="AG1433" s="171"/>
      <c r="AH1433" s="171"/>
      <c r="AI1433" s="171"/>
    </row>
    <row r="1434" spans="1:35" s="172" customFormat="1" ht="24" hidden="1" x14ac:dyDescent="0.2">
      <c r="A1434" s="167">
        <v>2</v>
      </c>
      <c r="B1434" s="647">
        <v>0</v>
      </c>
      <c r="C1434" s="647">
        <v>4</v>
      </c>
      <c r="D1434" s="647">
        <v>4</v>
      </c>
      <c r="E1434" s="163" t="s">
        <v>3862</v>
      </c>
      <c r="F1434" s="593" t="s">
        <v>4675</v>
      </c>
      <c r="G1434" s="143"/>
      <c r="H1434" s="162">
        <v>42180000</v>
      </c>
      <c r="I1434" s="180" t="s">
        <v>1541</v>
      </c>
      <c r="J1434" s="169"/>
      <c r="K1434" s="169"/>
      <c r="L1434" s="169"/>
      <c r="M1434" s="146"/>
      <c r="N1434" s="184"/>
      <c r="O1434" s="169"/>
      <c r="P1434" s="146"/>
      <c r="Q1434" s="146">
        <f t="shared" si="29"/>
        <v>0</v>
      </c>
      <c r="R1434" s="182" t="s">
        <v>4741</v>
      </c>
      <c r="S1434" s="226"/>
      <c r="T1434" s="676" t="s">
        <v>4687</v>
      </c>
      <c r="U1434" s="170"/>
      <c r="V1434" s="170"/>
      <c r="W1434" s="170"/>
      <c r="X1434" s="117"/>
      <c r="Y1434" s="171"/>
      <c r="Z1434" s="171"/>
      <c r="AA1434" s="171"/>
      <c r="AB1434" s="171"/>
      <c r="AC1434" s="171"/>
      <c r="AD1434" s="171"/>
      <c r="AE1434" s="171"/>
      <c r="AF1434" s="171"/>
      <c r="AG1434" s="171"/>
      <c r="AH1434" s="171"/>
      <c r="AI1434" s="171"/>
    </row>
    <row r="1435" spans="1:35" s="172" customFormat="1" ht="24" hidden="1" x14ac:dyDescent="0.2">
      <c r="A1435" s="167">
        <v>2</v>
      </c>
      <c r="B1435" s="647">
        <v>0</v>
      </c>
      <c r="C1435" s="647">
        <v>4</v>
      </c>
      <c r="D1435" s="647">
        <v>4</v>
      </c>
      <c r="E1435" s="163" t="s">
        <v>3862</v>
      </c>
      <c r="F1435" s="593" t="s">
        <v>4675</v>
      </c>
      <c r="G1435" s="143"/>
      <c r="H1435" s="162">
        <v>42180000</v>
      </c>
      <c r="I1435" s="180" t="s">
        <v>1542</v>
      </c>
      <c r="J1435" s="169"/>
      <c r="K1435" s="169"/>
      <c r="L1435" s="169"/>
      <c r="M1435" s="146"/>
      <c r="N1435" s="184"/>
      <c r="O1435" s="169"/>
      <c r="P1435" s="146"/>
      <c r="Q1435" s="146">
        <f t="shared" si="29"/>
        <v>0</v>
      </c>
      <c r="R1435" s="182" t="s">
        <v>4741</v>
      </c>
      <c r="S1435" s="226"/>
      <c r="T1435" s="676" t="s">
        <v>4687</v>
      </c>
      <c r="U1435" s="170"/>
      <c r="V1435" s="170"/>
      <c r="W1435" s="170"/>
      <c r="X1435" s="117"/>
      <c r="Y1435" s="171"/>
      <c r="Z1435" s="171"/>
      <c r="AA1435" s="171"/>
      <c r="AB1435" s="171"/>
      <c r="AC1435" s="171"/>
      <c r="AD1435" s="171"/>
      <c r="AE1435" s="171"/>
      <c r="AF1435" s="171"/>
      <c r="AG1435" s="171"/>
      <c r="AH1435" s="171"/>
      <c r="AI1435" s="171"/>
    </row>
    <row r="1436" spans="1:35" s="172" customFormat="1" ht="24" hidden="1" x14ac:dyDescent="0.2">
      <c r="A1436" s="167">
        <v>2</v>
      </c>
      <c r="B1436" s="647">
        <v>0</v>
      </c>
      <c r="C1436" s="647">
        <v>4</v>
      </c>
      <c r="D1436" s="647">
        <v>4</v>
      </c>
      <c r="E1436" s="163" t="s">
        <v>3862</v>
      </c>
      <c r="F1436" s="593" t="s">
        <v>4675</v>
      </c>
      <c r="G1436" s="143"/>
      <c r="H1436" s="162">
        <v>42180000</v>
      </c>
      <c r="I1436" s="180" t="s">
        <v>1543</v>
      </c>
      <c r="J1436" s="169"/>
      <c r="K1436" s="169"/>
      <c r="L1436" s="169"/>
      <c r="M1436" s="146"/>
      <c r="N1436" s="184"/>
      <c r="O1436" s="169"/>
      <c r="P1436" s="146"/>
      <c r="Q1436" s="146">
        <f t="shared" si="29"/>
        <v>0</v>
      </c>
      <c r="R1436" s="182" t="s">
        <v>4741</v>
      </c>
      <c r="S1436" s="226"/>
      <c r="T1436" s="676" t="s">
        <v>4687</v>
      </c>
      <c r="U1436" s="170"/>
      <c r="V1436" s="170"/>
      <c r="W1436" s="170"/>
      <c r="X1436" s="117"/>
      <c r="Y1436" s="171"/>
      <c r="Z1436" s="171"/>
      <c r="AA1436" s="171"/>
      <c r="AB1436" s="171"/>
      <c r="AC1436" s="171"/>
      <c r="AD1436" s="171"/>
      <c r="AE1436" s="171"/>
      <c r="AF1436" s="171"/>
      <c r="AG1436" s="171"/>
      <c r="AH1436" s="171"/>
      <c r="AI1436" s="171"/>
    </row>
    <row r="1437" spans="1:35" s="172" customFormat="1" ht="24" hidden="1" x14ac:dyDescent="0.2">
      <c r="A1437" s="167">
        <v>2</v>
      </c>
      <c r="B1437" s="647">
        <v>0</v>
      </c>
      <c r="C1437" s="647">
        <v>4</v>
      </c>
      <c r="D1437" s="647">
        <v>4</v>
      </c>
      <c r="E1437" s="163" t="s">
        <v>3862</v>
      </c>
      <c r="F1437" s="593" t="s">
        <v>4675</v>
      </c>
      <c r="G1437" s="143"/>
      <c r="H1437" s="162">
        <v>42180000</v>
      </c>
      <c r="I1437" s="180" t="s">
        <v>1544</v>
      </c>
      <c r="J1437" s="169"/>
      <c r="K1437" s="169"/>
      <c r="L1437" s="169"/>
      <c r="M1437" s="146"/>
      <c r="N1437" s="184"/>
      <c r="O1437" s="169"/>
      <c r="P1437" s="146"/>
      <c r="Q1437" s="146">
        <f t="shared" si="29"/>
        <v>0</v>
      </c>
      <c r="R1437" s="182" t="s">
        <v>4741</v>
      </c>
      <c r="S1437" s="226"/>
      <c r="T1437" s="676" t="s">
        <v>4687</v>
      </c>
      <c r="U1437" s="170"/>
      <c r="V1437" s="170"/>
      <c r="W1437" s="170"/>
      <c r="X1437" s="117"/>
      <c r="Y1437" s="171"/>
      <c r="Z1437" s="171"/>
      <c r="AA1437" s="171"/>
      <c r="AB1437" s="171"/>
      <c r="AC1437" s="171"/>
      <c r="AD1437" s="171"/>
      <c r="AE1437" s="171"/>
      <c r="AF1437" s="171"/>
      <c r="AG1437" s="171"/>
      <c r="AH1437" s="171"/>
      <c r="AI1437" s="171"/>
    </row>
    <row r="1438" spans="1:35" s="172" customFormat="1" ht="24" hidden="1" x14ac:dyDescent="0.2">
      <c r="A1438" s="167">
        <v>2</v>
      </c>
      <c r="B1438" s="647">
        <v>0</v>
      </c>
      <c r="C1438" s="647">
        <v>4</v>
      </c>
      <c r="D1438" s="647">
        <v>4</v>
      </c>
      <c r="E1438" s="163" t="s">
        <v>3862</v>
      </c>
      <c r="F1438" s="593" t="s">
        <v>4675</v>
      </c>
      <c r="G1438" s="143"/>
      <c r="H1438" s="162">
        <v>42180000</v>
      </c>
      <c r="I1438" s="180" t="s">
        <v>1545</v>
      </c>
      <c r="J1438" s="169"/>
      <c r="K1438" s="169"/>
      <c r="L1438" s="169"/>
      <c r="M1438" s="146"/>
      <c r="N1438" s="184"/>
      <c r="O1438" s="169"/>
      <c r="P1438" s="146"/>
      <c r="Q1438" s="146">
        <f t="shared" si="29"/>
        <v>0</v>
      </c>
      <c r="R1438" s="182" t="s">
        <v>4741</v>
      </c>
      <c r="S1438" s="226"/>
      <c r="T1438" s="676" t="s">
        <v>4687</v>
      </c>
      <c r="U1438" s="170"/>
      <c r="V1438" s="170"/>
      <c r="W1438" s="170"/>
      <c r="X1438" s="117"/>
      <c r="Y1438" s="171"/>
      <c r="Z1438" s="171"/>
      <c r="AA1438" s="171"/>
      <c r="AB1438" s="171"/>
      <c r="AC1438" s="171"/>
      <c r="AD1438" s="171"/>
      <c r="AE1438" s="171"/>
      <c r="AF1438" s="171"/>
      <c r="AG1438" s="171"/>
      <c r="AH1438" s="171"/>
      <c r="AI1438" s="171"/>
    </row>
    <row r="1439" spans="1:35" s="172" customFormat="1" ht="24" hidden="1" x14ac:dyDescent="0.2">
      <c r="A1439" s="167">
        <v>2</v>
      </c>
      <c r="B1439" s="647">
        <v>0</v>
      </c>
      <c r="C1439" s="647">
        <v>4</v>
      </c>
      <c r="D1439" s="647">
        <v>4</v>
      </c>
      <c r="E1439" s="163" t="s">
        <v>3862</v>
      </c>
      <c r="F1439" s="593" t="s">
        <v>4675</v>
      </c>
      <c r="G1439" s="143"/>
      <c r="H1439" s="162">
        <v>42180000</v>
      </c>
      <c r="I1439" s="180" t="s">
        <v>1546</v>
      </c>
      <c r="J1439" s="169"/>
      <c r="K1439" s="169"/>
      <c r="L1439" s="169"/>
      <c r="M1439" s="146"/>
      <c r="N1439" s="184"/>
      <c r="O1439" s="169"/>
      <c r="P1439" s="146"/>
      <c r="Q1439" s="146">
        <f t="shared" si="29"/>
        <v>0</v>
      </c>
      <c r="R1439" s="182" t="s">
        <v>4741</v>
      </c>
      <c r="S1439" s="226"/>
      <c r="T1439" s="676" t="s">
        <v>4687</v>
      </c>
      <c r="U1439" s="170"/>
      <c r="V1439" s="170"/>
      <c r="W1439" s="170"/>
      <c r="X1439" s="117"/>
      <c r="Y1439" s="171"/>
      <c r="Z1439" s="171"/>
      <c r="AA1439" s="171"/>
      <c r="AB1439" s="171"/>
      <c r="AC1439" s="171"/>
      <c r="AD1439" s="171"/>
      <c r="AE1439" s="171"/>
      <c r="AF1439" s="171"/>
      <c r="AG1439" s="171"/>
      <c r="AH1439" s="171"/>
      <c r="AI1439" s="171"/>
    </row>
    <row r="1440" spans="1:35" s="172" customFormat="1" ht="24" hidden="1" x14ac:dyDescent="0.2">
      <c r="A1440" s="167">
        <v>2</v>
      </c>
      <c r="B1440" s="647">
        <v>0</v>
      </c>
      <c r="C1440" s="647">
        <v>4</v>
      </c>
      <c r="D1440" s="647">
        <v>4</v>
      </c>
      <c r="E1440" s="163" t="s">
        <v>3862</v>
      </c>
      <c r="F1440" s="593" t="s">
        <v>4675</v>
      </c>
      <c r="G1440" s="143"/>
      <c r="H1440" s="162">
        <v>42180000</v>
      </c>
      <c r="I1440" s="180" t="s">
        <v>1547</v>
      </c>
      <c r="J1440" s="169"/>
      <c r="K1440" s="169"/>
      <c r="L1440" s="169"/>
      <c r="M1440" s="146"/>
      <c r="N1440" s="184"/>
      <c r="O1440" s="169"/>
      <c r="P1440" s="146"/>
      <c r="Q1440" s="146">
        <f t="shared" si="29"/>
        <v>0</v>
      </c>
      <c r="R1440" s="182" t="s">
        <v>4741</v>
      </c>
      <c r="S1440" s="226"/>
      <c r="T1440" s="676" t="s">
        <v>4687</v>
      </c>
      <c r="U1440" s="170"/>
      <c r="V1440" s="170"/>
      <c r="W1440" s="170"/>
      <c r="X1440" s="117"/>
      <c r="Y1440" s="171"/>
      <c r="Z1440" s="171"/>
      <c r="AA1440" s="171"/>
      <c r="AB1440" s="171"/>
      <c r="AC1440" s="171"/>
      <c r="AD1440" s="171"/>
      <c r="AE1440" s="171"/>
      <c r="AF1440" s="171"/>
      <c r="AG1440" s="171"/>
      <c r="AH1440" s="171"/>
      <c r="AI1440" s="171"/>
    </row>
    <row r="1441" spans="1:35" s="172" customFormat="1" ht="24" hidden="1" x14ac:dyDescent="0.2">
      <c r="A1441" s="167">
        <v>2</v>
      </c>
      <c r="B1441" s="647">
        <v>0</v>
      </c>
      <c r="C1441" s="647">
        <v>4</v>
      </c>
      <c r="D1441" s="647">
        <v>4</v>
      </c>
      <c r="E1441" s="163" t="s">
        <v>3862</v>
      </c>
      <c r="F1441" s="593" t="s">
        <v>4675</v>
      </c>
      <c r="G1441" s="143"/>
      <c r="H1441" s="162">
        <v>42180000</v>
      </c>
      <c r="I1441" s="180" t="s">
        <v>1548</v>
      </c>
      <c r="J1441" s="169"/>
      <c r="K1441" s="169"/>
      <c r="L1441" s="169"/>
      <c r="M1441" s="146"/>
      <c r="N1441" s="184"/>
      <c r="O1441" s="169"/>
      <c r="P1441" s="146"/>
      <c r="Q1441" s="146">
        <f t="shared" si="29"/>
        <v>0</v>
      </c>
      <c r="R1441" s="182" t="s">
        <v>4741</v>
      </c>
      <c r="S1441" s="226"/>
      <c r="T1441" s="676" t="s">
        <v>4687</v>
      </c>
      <c r="U1441" s="170"/>
      <c r="V1441" s="170"/>
      <c r="W1441" s="170"/>
      <c r="X1441" s="117"/>
      <c r="Y1441" s="171"/>
      <c r="Z1441" s="171"/>
      <c r="AA1441" s="171"/>
      <c r="AB1441" s="171"/>
      <c r="AC1441" s="171"/>
      <c r="AD1441" s="171"/>
      <c r="AE1441" s="171"/>
      <c r="AF1441" s="171"/>
      <c r="AG1441" s="171"/>
      <c r="AH1441" s="171"/>
      <c r="AI1441" s="171"/>
    </row>
    <row r="1442" spans="1:35" s="172" customFormat="1" ht="24" hidden="1" x14ac:dyDescent="0.2">
      <c r="A1442" s="167">
        <v>2</v>
      </c>
      <c r="B1442" s="647">
        <v>0</v>
      </c>
      <c r="C1442" s="647">
        <v>4</v>
      </c>
      <c r="D1442" s="647">
        <v>4</v>
      </c>
      <c r="E1442" s="163" t="s">
        <v>3862</v>
      </c>
      <c r="F1442" s="593" t="s">
        <v>4675</v>
      </c>
      <c r="G1442" s="143"/>
      <c r="H1442" s="162">
        <v>42180000</v>
      </c>
      <c r="I1442" s="180" t="s">
        <v>1549</v>
      </c>
      <c r="J1442" s="169"/>
      <c r="K1442" s="169"/>
      <c r="L1442" s="169"/>
      <c r="M1442" s="146"/>
      <c r="N1442" s="184"/>
      <c r="O1442" s="169"/>
      <c r="P1442" s="146"/>
      <c r="Q1442" s="146">
        <f t="shared" si="29"/>
        <v>0</v>
      </c>
      <c r="R1442" s="182" t="s">
        <v>4741</v>
      </c>
      <c r="S1442" s="226"/>
      <c r="T1442" s="676" t="s">
        <v>4687</v>
      </c>
      <c r="U1442" s="170"/>
      <c r="V1442" s="170"/>
      <c r="W1442" s="170"/>
      <c r="X1442" s="117"/>
      <c r="Y1442" s="171"/>
      <c r="Z1442" s="171"/>
      <c r="AA1442" s="171"/>
      <c r="AB1442" s="171"/>
      <c r="AC1442" s="171"/>
      <c r="AD1442" s="171"/>
      <c r="AE1442" s="171"/>
      <c r="AF1442" s="171"/>
      <c r="AG1442" s="171"/>
      <c r="AH1442" s="171"/>
      <c r="AI1442" s="171"/>
    </row>
    <row r="1443" spans="1:35" s="172" customFormat="1" ht="24" hidden="1" x14ac:dyDescent="0.2">
      <c r="A1443" s="167">
        <v>2</v>
      </c>
      <c r="B1443" s="647">
        <v>0</v>
      </c>
      <c r="C1443" s="647">
        <v>4</v>
      </c>
      <c r="D1443" s="647">
        <v>4</v>
      </c>
      <c r="E1443" s="163" t="s">
        <v>3862</v>
      </c>
      <c r="F1443" s="593" t="s">
        <v>4675</v>
      </c>
      <c r="G1443" s="143"/>
      <c r="H1443" s="162">
        <v>42180000</v>
      </c>
      <c r="I1443" s="180" t="s">
        <v>1550</v>
      </c>
      <c r="J1443" s="169"/>
      <c r="K1443" s="169"/>
      <c r="L1443" s="169"/>
      <c r="M1443" s="146"/>
      <c r="N1443" s="184"/>
      <c r="O1443" s="169"/>
      <c r="P1443" s="146"/>
      <c r="Q1443" s="146">
        <f t="shared" si="29"/>
        <v>0</v>
      </c>
      <c r="R1443" s="182" t="s">
        <v>4741</v>
      </c>
      <c r="S1443" s="226"/>
      <c r="T1443" s="676" t="s">
        <v>4687</v>
      </c>
      <c r="U1443" s="170"/>
      <c r="V1443" s="170"/>
      <c r="W1443" s="170"/>
      <c r="X1443" s="117"/>
      <c r="Y1443" s="171"/>
      <c r="Z1443" s="171"/>
      <c r="AA1443" s="171"/>
      <c r="AB1443" s="171"/>
      <c r="AC1443" s="171"/>
      <c r="AD1443" s="171"/>
      <c r="AE1443" s="171"/>
      <c r="AF1443" s="171"/>
      <c r="AG1443" s="171"/>
      <c r="AH1443" s="171"/>
      <c r="AI1443" s="171"/>
    </row>
    <row r="1444" spans="1:35" s="172" customFormat="1" ht="24" hidden="1" x14ac:dyDescent="0.2">
      <c r="A1444" s="167">
        <v>2</v>
      </c>
      <c r="B1444" s="647">
        <v>0</v>
      </c>
      <c r="C1444" s="647">
        <v>4</v>
      </c>
      <c r="D1444" s="647">
        <v>4</v>
      </c>
      <c r="E1444" s="163" t="s">
        <v>3862</v>
      </c>
      <c r="F1444" s="593" t="s">
        <v>4675</v>
      </c>
      <c r="G1444" s="143"/>
      <c r="H1444" s="162">
        <v>42180000</v>
      </c>
      <c r="I1444" s="180" t="s">
        <v>1551</v>
      </c>
      <c r="J1444" s="169"/>
      <c r="K1444" s="169"/>
      <c r="L1444" s="169"/>
      <c r="M1444" s="146"/>
      <c r="N1444" s="184"/>
      <c r="O1444" s="169"/>
      <c r="P1444" s="146"/>
      <c r="Q1444" s="146">
        <f t="shared" si="29"/>
        <v>0</v>
      </c>
      <c r="R1444" s="182" t="s">
        <v>4741</v>
      </c>
      <c r="S1444" s="226"/>
      <c r="T1444" s="676" t="s">
        <v>4687</v>
      </c>
      <c r="U1444" s="170"/>
      <c r="V1444" s="170"/>
      <c r="W1444" s="170"/>
      <c r="X1444" s="117"/>
      <c r="Y1444" s="171"/>
      <c r="Z1444" s="171"/>
      <c r="AA1444" s="171"/>
      <c r="AB1444" s="171"/>
      <c r="AC1444" s="171"/>
      <c r="AD1444" s="171"/>
      <c r="AE1444" s="171"/>
      <c r="AF1444" s="171"/>
      <c r="AG1444" s="171"/>
      <c r="AH1444" s="171"/>
      <c r="AI1444" s="171"/>
    </row>
    <row r="1445" spans="1:35" s="172" customFormat="1" ht="24" hidden="1" x14ac:dyDescent="0.2">
      <c r="A1445" s="167">
        <v>2</v>
      </c>
      <c r="B1445" s="647">
        <v>0</v>
      </c>
      <c r="C1445" s="647">
        <v>4</v>
      </c>
      <c r="D1445" s="647">
        <v>4</v>
      </c>
      <c r="E1445" s="163" t="s">
        <v>3862</v>
      </c>
      <c r="F1445" s="593" t="s">
        <v>4675</v>
      </c>
      <c r="G1445" s="143"/>
      <c r="H1445" s="162">
        <v>42180000</v>
      </c>
      <c r="I1445" s="180" t="s">
        <v>1552</v>
      </c>
      <c r="J1445" s="169"/>
      <c r="K1445" s="169"/>
      <c r="L1445" s="169"/>
      <c r="M1445" s="146"/>
      <c r="N1445" s="184"/>
      <c r="O1445" s="169"/>
      <c r="P1445" s="146"/>
      <c r="Q1445" s="146">
        <f t="shared" si="29"/>
        <v>0</v>
      </c>
      <c r="R1445" s="182" t="s">
        <v>4741</v>
      </c>
      <c r="S1445" s="226"/>
      <c r="T1445" s="676" t="s">
        <v>4687</v>
      </c>
      <c r="U1445" s="170"/>
      <c r="V1445" s="170"/>
      <c r="W1445" s="170"/>
      <c r="X1445" s="117"/>
      <c r="Y1445" s="171"/>
      <c r="Z1445" s="171"/>
      <c r="AA1445" s="171"/>
      <c r="AB1445" s="171"/>
      <c r="AC1445" s="171"/>
      <c r="AD1445" s="171"/>
      <c r="AE1445" s="171"/>
      <c r="AF1445" s="171"/>
      <c r="AG1445" s="171"/>
      <c r="AH1445" s="171"/>
      <c r="AI1445" s="171"/>
    </row>
    <row r="1446" spans="1:35" s="172" customFormat="1" ht="24" hidden="1" x14ac:dyDescent="0.2">
      <c r="A1446" s="167">
        <v>2</v>
      </c>
      <c r="B1446" s="647">
        <v>0</v>
      </c>
      <c r="C1446" s="647">
        <v>4</v>
      </c>
      <c r="D1446" s="647">
        <v>4</v>
      </c>
      <c r="E1446" s="163" t="s">
        <v>3862</v>
      </c>
      <c r="F1446" s="593" t="s">
        <v>4675</v>
      </c>
      <c r="G1446" s="143"/>
      <c r="H1446" s="162">
        <v>42180000</v>
      </c>
      <c r="I1446" s="180" t="s">
        <v>1553</v>
      </c>
      <c r="J1446" s="169"/>
      <c r="K1446" s="169"/>
      <c r="L1446" s="169"/>
      <c r="M1446" s="146"/>
      <c r="N1446" s="184"/>
      <c r="O1446" s="169"/>
      <c r="P1446" s="146"/>
      <c r="Q1446" s="146">
        <f t="shared" si="29"/>
        <v>0</v>
      </c>
      <c r="R1446" s="182" t="s">
        <v>4741</v>
      </c>
      <c r="S1446" s="226"/>
      <c r="T1446" s="676" t="s">
        <v>4687</v>
      </c>
      <c r="U1446" s="170"/>
      <c r="V1446" s="170"/>
      <c r="W1446" s="170"/>
      <c r="X1446" s="117"/>
      <c r="Y1446" s="171"/>
      <c r="Z1446" s="171"/>
      <c r="AA1446" s="171"/>
      <c r="AB1446" s="171"/>
      <c r="AC1446" s="171"/>
      <c r="AD1446" s="171"/>
      <c r="AE1446" s="171"/>
      <c r="AF1446" s="171"/>
      <c r="AG1446" s="171"/>
      <c r="AH1446" s="171"/>
      <c r="AI1446" s="171"/>
    </row>
    <row r="1447" spans="1:35" s="172" customFormat="1" ht="24" hidden="1" x14ac:dyDescent="0.2">
      <c r="A1447" s="167">
        <v>2</v>
      </c>
      <c r="B1447" s="647">
        <v>0</v>
      </c>
      <c r="C1447" s="647">
        <v>4</v>
      </c>
      <c r="D1447" s="647">
        <v>4</v>
      </c>
      <c r="E1447" s="163" t="s">
        <v>3862</v>
      </c>
      <c r="F1447" s="593" t="s">
        <v>4675</v>
      </c>
      <c r="G1447" s="143"/>
      <c r="H1447" s="162">
        <v>42180000</v>
      </c>
      <c r="I1447" s="180" t="s">
        <v>1554</v>
      </c>
      <c r="J1447" s="169"/>
      <c r="K1447" s="169"/>
      <c r="L1447" s="169"/>
      <c r="M1447" s="146"/>
      <c r="N1447" s="184"/>
      <c r="O1447" s="169"/>
      <c r="P1447" s="146"/>
      <c r="Q1447" s="146">
        <f t="shared" si="29"/>
        <v>0</v>
      </c>
      <c r="R1447" s="182" t="s">
        <v>4741</v>
      </c>
      <c r="S1447" s="226"/>
      <c r="T1447" s="676" t="s">
        <v>4687</v>
      </c>
      <c r="U1447" s="170"/>
      <c r="V1447" s="170"/>
      <c r="W1447" s="170"/>
      <c r="X1447" s="117"/>
      <c r="Y1447" s="171"/>
      <c r="Z1447" s="171"/>
      <c r="AA1447" s="171"/>
      <c r="AB1447" s="171"/>
      <c r="AC1447" s="171"/>
      <c r="AD1447" s="171"/>
      <c r="AE1447" s="171"/>
      <c r="AF1447" s="171"/>
      <c r="AG1447" s="171"/>
      <c r="AH1447" s="171"/>
      <c r="AI1447" s="171"/>
    </row>
    <row r="1448" spans="1:35" s="172" customFormat="1" ht="24" hidden="1" x14ac:dyDescent="0.2">
      <c r="A1448" s="167">
        <v>2</v>
      </c>
      <c r="B1448" s="647">
        <v>0</v>
      </c>
      <c r="C1448" s="647">
        <v>4</v>
      </c>
      <c r="D1448" s="647">
        <v>4</v>
      </c>
      <c r="E1448" s="163" t="s">
        <v>3862</v>
      </c>
      <c r="F1448" s="593" t="s">
        <v>4675</v>
      </c>
      <c r="G1448" s="143"/>
      <c r="H1448" s="162">
        <v>42180000</v>
      </c>
      <c r="I1448" s="180" t="s">
        <v>1555</v>
      </c>
      <c r="J1448" s="169"/>
      <c r="K1448" s="169"/>
      <c r="L1448" s="169"/>
      <c r="M1448" s="146"/>
      <c r="N1448" s="184"/>
      <c r="O1448" s="169"/>
      <c r="P1448" s="146"/>
      <c r="Q1448" s="146">
        <f t="shared" si="29"/>
        <v>0</v>
      </c>
      <c r="R1448" s="182" t="s">
        <v>4741</v>
      </c>
      <c r="S1448" s="226"/>
      <c r="T1448" s="676" t="s">
        <v>4687</v>
      </c>
      <c r="U1448" s="170"/>
      <c r="V1448" s="170"/>
      <c r="W1448" s="170"/>
      <c r="X1448" s="117"/>
      <c r="Y1448" s="171"/>
      <c r="Z1448" s="171"/>
      <c r="AA1448" s="171"/>
      <c r="AB1448" s="171"/>
      <c r="AC1448" s="171"/>
      <c r="AD1448" s="171"/>
      <c r="AE1448" s="171"/>
      <c r="AF1448" s="171"/>
      <c r="AG1448" s="171"/>
      <c r="AH1448" s="171"/>
      <c r="AI1448" s="171"/>
    </row>
    <row r="1449" spans="1:35" s="172" customFormat="1" ht="24" hidden="1" x14ac:dyDescent="0.2">
      <c r="A1449" s="167">
        <v>2</v>
      </c>
      <c r="B1449" s="647">
        <v>0</v>
      </c>
      <c r="C1449" s="647">
        <v>4</v>
      </c>
      <c r="D1449" s="647">
        <v>4</v>
      </c>
      <c r="E1449" s="163" t="s">
        <v>3862</v>
      </c>
      <c r="F1449" s="593" t="s">
        <v>4675</v>
      </c>
      <c r="G1449" s="143"/>
      <c r="H1449" s="162">
        <v>42180000</v>
      </c>
      <c r="I1449" s="180" t="s">
        <v>1556</v>
      </c>
      <c r="J1449" s="169"/>
      <c r="K1449" s="169"/>
      <c r="L1449" s="169"/>
      <c r="M1449" s="146"/>
      <c r="N1449" s="184"/>
      <c r="O1449" s="169"/>
      <c r="P1449" s="146"/>
      <c r="Q1449" s="146">
        <f t="shared" si="29"/>
        <v>0</v>
      </c>
      <c r="R1449" s="182" t="s">
        <v>4741</v>
      </c>
      <c r="S1449" s="226"/>
      <c r="T1449" s="676" t="s">
        <v>4687</v>
      </c>
      <c r="U1449" s="170"/>
      <c r="V1449" s="170"/>
      <c r="W1449" s="170"/>
      <c r="X1449" s="117"/>
      <c r="Y1449" s="171"/>
      <c r="Z1449" s="171"/>
      <c r="AA1449" s="171"/>
      <c r="AB1449" s="171"/>
      <c r="AC1449" s="171"/>
      <c r="AD1449" s="171"/>
      <c r="AE1449" s="171"/>
      <c r="AF1449" s="171"/>
      <c r="AG1449" s="171"/>
      <c r="AH1449" s="171"/>
      <c r="AI1449" s="171"/>
    </row>
    <row r="1450" spans="1:35" s="172" customFormat="1" ht="24" hidden="1" x14ac:dyDescent="0.2">
      <c r="A1450" s="167">
        <v>2</v>
      </c>
      <c r="B1450" s="647">
        <v>0</v>
      </c>
      <c r="C1450" s="647">
        <v>4</v>
      </c>
      <c r="D1450" s="647">
        <v>4</v>
      </c>
      <c r="E1450" s="163" t="s">
        <v>3862</v>
      </c>
      <c r="F1450" s="593" t="s">
        <v>4675</v>
      </c>
      <c r="G1450" s="143"/>
      <c r="H1450" s="162">
        <v>42180000</v>
      </c>
      <c r="I1450" s="180" t="s">
        <v>2033</v>
      </c>
      <c r="J1450" s="169"/>
      <c r="K1450" s="169"/>
      <c r="L1450" s="169"/>
      <c r="M1450" s="146"/>
      <c r="N1450" s="184"/>
      <c r="O1450" s="169"/>
      <c r="P1450" s="146"/>
      <c r="Q1450" s="146">
        <f t="shared" si="29"/>
        <v>0</v>
      </c>
      <c r="R1450" s="182" t="s">
        <v>4741</v>
      </c>
      <c r="S1450" s="226"/>
      <c r="T1450" s="676" t="s">
        <v>4687</v>
      </c>
      <c r="U1450" s="170"/>
      <c r="V1450" s="170"/>
      <c r="W1450" s="170"/>
      <c r="X1450" s="117"/>
      <c r="Y1450" s="171"/>
      <c r="Z1450" s="171"/>
      <c r="AA1450" s="171"/>
      <c r="AB1450" s="171"/>
      <c r="AC1450" s="171"/>
      <c r="AD1450" s="171"/>
      <c r="AE1450" s="171"/>
      <c r="AF1450" s="171"/>
      <c r="AG1450" s="171"/>
      <c r="AH1450" s="171"/>
      <c r="AI1450" s="171"/>
    </row>
    <row r="1451" spans="1:35" s="172" customFormat="1" ht="24" hidden="1" x14ac:dyDescent="0.2">
      <c r="A1451" s="167">
        <v>2</v>
      </c>
      <c r="B1451" s="647">
        <v>0</v>
      </c>
      <c r="C1451" s="647">
        <v>4</v>
      </c>
      <c r="D1451" s="647">
        <v>4</v>
      </c>
      <c r="E1451" s="163" t="s">
        <v>3862</v>
      </c>
      <c r="F1451" s="593" t="s">
        <v>4675</v>
      </c>
      <c r="G1451" s="143"/>
      <c r="H1451" s="162">
        <v>42180000</v>
      </c>
      <c r="I1451" s="180" t="s">
        <v>2034</v>
      </c>
      <c r="J1451" s="169"/>
      <c r="K1451" s="169"/>
      <c r="L1451" s="169"/>
      <c r="M1451" s="146"/>
      <c r="N1451" s="184"/>
      <c r="O1451" s="169"/>
      <c r="P1451" s="146"/>
      <c r="Q1451" s="146">
        <f t="shared" si="29"/>
        <v>0</v>
      </c>
      <c r="R1451" s="182" t="s">
        <v>4741</v>
      </c>
      <c r="S1451" s="226"/>
      <c r="T1451" s="676" t="s">
        <v>4687</v>
      </c>
      <c r="U1451" s="170"/>
      <c r="V1451" s="170"/>
      <c r="W1451" s="170"/>
      <c r="X1451" s="117"/>
      <c r="Y1451" s="171"/>
      <c r="Z1451" s="171"/>
      <c r="AA1451" s="171"/>
      <c r="AB1451" s="171"/>
      <c r="AC1451" s="171"/>
      <c r="AD1451" s="171"/>
      <c r="AE1451" s="171"/>
      <c r="AF1451" s="171"/>
      <c r="AG1451" s="171"/>
      <c r="AH1451" s="171"/>
      <c r="AI1451" s="171"/>
    </row>
    <row r="1452" spans="1:35" s="172" customFormat="1" ht="24" hidden="1" x14ac:dyDescent="0.2">
      <c r="A1452" s="167">
        <v>2</v>
      </c>
      <c r="B1452" s="647">
        <v>0</v>
      </c>
      <c r="C1452" s="647">
        <v>4</v>
      </c>
      <c r="D1452" s="647">
        <v>4</v>
      </c>
      <c r="E1452" s="163" t="s">
        <v>3862</v>
      </c>
      <c r="F1452" s="593" t="s">
        <v>4675</v>
      </c>
      <c r="G1452" s="143"/>
      <c r="H1452" s="162">
        <v>42180000</v>
      </c>
      <c r="I1452" s="180" t="s">
        <v>1557</v>
      </c>
      <c r="J1452" s="169"/>
      <c r="K1452" s="169"/>
      <c r="L1452" s="169"/>
      <c r="M1452" s="146"/>
      <c r="N1452" s="184"/>
      <c r="O1452" s="169"/>
      <c r="P1452" s="146"/>
      <c r="Q1452" s="146">
        <f t="shared" si="29"/>
        <v>0</v>
      </c>
      <c r="R1452" s="182" t="s">
        <v>4741</v>
      </c>
      <c r="S1452" s="226"/>
      <c r="T1452" s="676" t="s">
        <v>4687</v>
      </c>
      <c r="U1452" s="170"/>
      <c r="V1452" s="170"/>
      <c r="W1452" s="170"/>
      <c r="X1452" s="117"/>
      <c r="Y1452" s="171"/>
      <c r="Z1452" s="171"/>
      <c r="AA1452" s="171"/>
      <c r="AB1452" s="171"/>
      <c r="AC1452" s="171"/>
      <c r="AD1452" s="171"/>
      <c r="AE1452" s="171"/>
      <c r="AF1452" s="171"/>
      <c r="AG1452" s="171"/>
      <c r="AH1452" s="171"/>
      <c r="AI1452" s="171"/>
    </row>
    <row r="1453" spans="1:35" s="172" customFormat="1" ht="24" hidden="1" x14ac:dyDescent="0.2">
      <c r="A1453" s="167">
        <v>2</v>
      </c>
      <c r="B1453" s="647">
        <v>0</v>
      </c>
      <c r="C1453" s="647">
        <v>4</v>
      </c>
      <c r="D1453" s="647">
        <v>4</v>
      </c>
      <c r="E1453" s="163" t="s">
        <v>3862</v>
      </c>
      <c r="F1453" s="593" t="s">
        <v>4675</v>
      </c>
      <c r="G1453" s="143"/>
      <c r="H1453" s="166">
        <v>42131600</v>
      </c>
      <c r="I1453" s="180" t="s">
        <v>2035</v>
      </c>
      <c r="J1453" s="169"/>
      <c r="K1453" s="169"/>
      <c r="L1453" s="169"/>
      <c r="M1453" s="146"/>
      <c r="N1453" s="184"/>
      <c r="O1453" s="169"/>
      <c r="P1453" s="146"/>
      <c r="Q1453" s="146">
        <f t="shared" si="29"/>
        <v>0</v>
      </c>
      <c r="R1453" s="182" t="s">
        <v>4741</v>
      </c>
      <c r="S1453" s="226"/>
      <c r="T1453" s="676" t="s">
        <v>4687</v>
      </c>
      <c r="U1453" s="170"/>
      <c r="V1453" s="170"/>
      <c r="W1453" s="170"/>
      <c r="X1453" s="117"/>
      <c r="Y1453" s="171"/>
      <c r="Z1453" s="171"/>
      <c r="AA1453" s="171"/>
      <c r="AB1453" s="171"/>
      <c r="AC1453" s="171"/>
      <c r="AD1453" s="171"/>
      <c r="AE1453" s="171"/>
      <c r="AF1453" s="171"/>
      <c r="AG1453" s="171"/>
      <c r="AH1453" s="171"/>
      <c r="AI1453" s="171"/>
    </row>
    <row r="1454" spans="1:35" s="172" customFormat="1" ht="24" hidden="1" x14ac:dyDescent="0.2">
      <c r="A1454" s="167">
        <v>2</v>
      </c>
      <c r="B1454" s="647">
        <v>0</v>
      </c>
      <c r="C1454" s="647">
        <v>4</v>
      </c>
      <c r="D1454" s="647">
        <v>4</v>
      </c>
      <c r="E1454" s="163" t="s">
        <v>3862</v>
      </c>
      <c r="F1454" s="593" t="s">
        <v>4675</v>
      </c>
      <c r="G1454" s="143"/>
      <c r="H1454" s="166">
        <v>42131600</v>
      </c>
      <c r="I1454" s="180" t="s">
        <v>1558</v>
      </c>
      <c r="J1454" s="169"/>
      <c r="K1454" s="169"/>
      <c r="L1454" s="169"/>
      <c r="M1454" s="146"/>
      <c r="N1454" s="184"/>
      <c r="O1454" s="169"/>
      <c r="P1454" s="146"/>
      <c r="Q1454" s="146">
        <f t="shared" si="29"/>
        <v>0</v>
      </c>
      <c r="R1454" s="182" t="s">
        <v>4741</v>
      </c>
      <c r="S1454" s="226"/>
      <c r="T1454" s="676" t="s">
        <v>4687</v>
      </c>
      <c r="U1454" s="170"/>
      <c r="V1454" s="170"/>
      <c r="W1454" s="170"/>
      <c r="X1454" s="117"/>
      <c r="Y1454" s="171"/>
      <c r="Z1454" s="171"/>
      <c r="AA1454" s="171"/>
      <c r="AB1454" s="171"/>
      <c r="AC1454" s="171"/>
      <c r="AD1454" s="171"/>
      <c r="AE1454" s="171"/>
      <c r="AF1454" s="171"/>
      <c r="AG1454" s="171"/>
      <c r="AH1454" s="171"/>
      <c r="AI1454" s="171"/>
    </row>
    <row r="1455" spans="1:35" s="172" customFormat="1" ht="24" hidden="1" x14ac:dyDescent="0.2">
      <c r="A1455" s="167">
        <v>2</v>
      </c>
      <c r="B1455" s="647">
        <v>0</v>
      </c>
      <c r="C1455" s="647">
        <v>4</v>
      </c>
      <c r="D1455" s="647">
        <v>4</v>
      </c>
      <c r="E1455" s="163" t="s">
        <v>3862</v>
      </c>
      <c r="F1455" s="593" t="s">
        <v>4675</v>
      </c>
      <c r="G1455" s="143"/>
      <c r="H1455" s="166">
        <v>42183000</v>
      </c>
      <c r="I1455" s="180" t="s">
        <v>1559</v>
      </c>
      <c r="J1455" s="169"/>
      <c r="K1455" s="169"/>
      <c r="L1455" s="169"/>
      <c r="M1455" s="146"/>
      <c r="N1455" s="184"/>
      <c r="O1455" s="169"/>
      <c r="P1455" s="146"/>
      <c r="Q1455" s="146">
        <f t="shared" si="29"/>
        <v>0</v>
      </c>
      <c r="R1455" s="182" t="s">
        <v>4741</v>
      </c>
      <c r="S1455" s="226"/>
      <c r="T1455" s="676" t="s">
        <v>4687</v>
      </c>
      <c r="U1455" s="170"/>
      <c r="V1455" s="170"/>
      <c r="W1455" s="170"/>
      <c r="X1455" s="117"/>
      <c r="Y1455" s="171"/>
      <c r="Z1455" s="171"/>
      <c r="AA1455" s="171"/>
      <c r="AB1455" s="171"/>
      <c r="AC1455" s="171"/>
      <c r="AD1455" s="171"/>
      <c r="AE1455" s="171"/>
      <c r="AF1455" s="171"/>
      <c r="AG1455" s="171"/>
      <c r="AH1455" s="171"/>
      <c r="AI1455" s="171"/>
    </row>
    <row r="1456" spans="1:35" s="172" customFormat="1" ht="24" hidden="1" x14ac:dyDescent="0.2">
      <c r="A1456" s="167">
        <v>2</v>
      </c>
      <c r="B1456" s="647">
        <v>0</v>
      </c>
      <c r="C1456" s="647">
        <v>4</v>
      </c>
      <c r="D1456" s="647">
        <v>4</v>
      </c>
      <c r="E1456" s="163" t="s">
        <v>3862</v>
      </c>
      <c r="F1456" s="593" t="s">
        <v>4675</v>
      </c>
      <c r="G1456" s="143"/>
      <c r="H1456" s="166">
        <v>42183000</v>
      </c>
      <c r="I1456" s="180" t="s">
        <v>1560</v>
      </c>
      <c r="J1456" s="169"/>
      <c r="K1456" s="169"/>
      <c r="L1456" s="169"/>
      <c r="M1456" s="146"/>
      <c r="N1456" s="184"/>
      <c r="O1456" s="169"/>
      <c r="P1456" s="146"/>
      <c r="Q1456" s="146">
        <f t="shared" si="29"/>
        <v>0</v>
      </c>
      <c r="R1456" s="182" t="s">
        <v>4741</v>
      </c>
      <c r="S1456" s="226"/>
      <c r="T1456" s="676" t="s">
        <v>4687</v>
      </c>
      <c r="U1456" s="170"/>
      <c r="V1456" s="170"/>
      <c r="W1456" s="170"/>
      <c r="X1456" s="117"/>
      <c r="Y1456" s="171"/>
      <c r="Z1456" s="171"/>
      <c r="AA1456" s="171"/>
      <c r="AB1456" s="171"/>
      <c r="AC1456" s="171"/>
      <c r="AD1456" s="171"/>
      <c r="AE1456" s="171"/>
      <c r="AF1456" s="171"/>
      <c r="AG1456" s="171"/>
      <c r="AH1456" s="171"/>
      <c r="AI1456" s="171"/>
    </row>
    <row r="1457" spans="1:35" s="172" customFormat="1" ht="24" hidden="1" x14ac:dyDescent="0.2">
      <c r="A1457" s="167">
        <v>2</v>
      </c>
      <c r="B1457" s="647">
        <v>0</v>
      </c>
      <c r="C1457" s="647">
        <v>4</v>
      </c>
      <c r="D1457" s="647">
        <v>4</v>
      </c>
      <c r="E1457" s="163" t="s">
        <v>3862</v>
      </c>
      <c r="F1457" s="593" t="s">
        <v>4675</v>
      </c>
      <c r="G1457" s="143"/>
      <c r="H1457" s="166">
        <v>42142500</v>
      </c>
      <c r="I1457" s="180" t="s">
        <v>2036</v>
      </c>
      <c r="J1457" s="169"/>
      <c r="K1457" s="169"/>
      <c r="L1457" s="169"/>
      <c r="M1457" s="146"/>
      <c r="N1457" s="184"/>
      <c r="O1457" s="169"/>
      <c r="P1457" s="146"/>
      <c r="Q1457" s="146">
        <f t="shared" si="29"/>
        <v>0</v>
      </c>
      <c r="R1457" s="182" t="s">
        <v>4741</v>
      </c>
      <c r="S1457" s="226"/>
      <c r="T1457" s="676" t="s">
        <v>4687</v>
      </c>
      <c r="U1457" s="170"/>
      <c r="V1457" s="170"/>
      <c r="W1457" s="170"/>
      <c r="X1457" s="117"/>
      <c r="Y1457" s="171"/>
      <c r="Z1457" s="171"/>
      <c r="AA1457" s="171"/>
      <c r="AB1457" s="171"/>
      <c r="AC1457" s="171"/>
      <c r="AD1457" s="171"/>
      <c r="AE1457" s="171"/>
      <c r="AF1457" s="171"/>
      <c r="AG1457" s="171"/>
      <c r="AH1457" s="171"/>
      <c r="AI1457" s="171"/>
    </row>
    <row r="1458" spans="1:35" s="172" customFormat="1" ht="24" hidden="1" x14ac:dyDescent="0.2">
      <c r="A1458" s="167">
        <v>2</v>
      </c>
      <c r="B1458" s="647">
        <v>0</v>
      </c>
      <c r="C1458" s="647">
        <v>4</v>
      </c>
      <c r="D1458" s="647">
        <v>4</v>
      </c>
      <c r="E1458" s="163" t="s">
        <v>3862</v>
      </c>
      <c r="F1458" s="593" t="s">
        <v>4675</v>
      </c>
      <c r="G1458" s="143"/>
      <c r="H1458" s="166">
        <v>42142500</v>
      </c>
      <c r="I1458" s="180" t="s">
        <v>2037</v>
      </c>
      <c r="J1458" s="169"/>
      <c r="K1458" s="169"/>
      <c r="L1458" s="169"/>
      <c r="M1458" s="146"/>
      <c r="N1458" s="184"/>
      <c r="O1458" s="169"/>
      <c r="P1458" s="146"/>
      <c r="Q1458" s="146">
        <f t="shared" si="29"/>
        <v>0</v>
      </c>
      <c r="R1458" s="182" t="s">
        <v>4741</v>
      </c>
      <c r="S1458" s="226"/>
      <c r="T1458" s="676" t="s">
        <v>4687</v>
      </c>
      <c r="U1458" s="170"/>
      <c r="V1458" s="170"/>
      <c r="W1458" s="170"/>
      <c r="X1458" s="117"/>
      <c r="Y1458" s="171"/>
      <c r="Z1458" s="171"/>
      <c r="AA1458" s="171"/>
      <c r="AB1458" s="171"/>
      <c r="AC1458" s="171"/>
      <c r="AD1458" s="171"/>
      <c r="AE1458" s="171"/>
      <c r="AF1458" s="171"/>
      <c r="AG1458" s="171"/>
      <c r="AH1458" s="171"/>
      <c r="AI1458" s="171"/>
    </row>
    <row r="1459" spans="1:35" s="172" customFormat="1" ht="24" hidden="1" x14ac:dyDescent="0.2">
      <c r="A1459" s="167">
        <v>2</v>
      </c>
      <c r="B1459" s="647">
        <v>0</v>
      </c>
      <c r="C1459" s="647">
        <v>4</v>
      </c>
      <c r="D1459" s="647">
        <v>4</v>
      </c>
      <c r="E1459" s="163" t="s">
        <v>3862</v>
      </c>
      <c r="F1459" s="593" t="s">
        <v>4675</v>
      </c>
      <c r="G1459" s="143"/>
      <c r="H1459" s="166">
        <v>42240000</v>
      </c>
      <c r="I1459" s="180" t="s">
        <v>1561</v>
      </c>
      <c r="J1459" s="169"/>
      <c r="K1459" s="169"/>
      <c r="L1459" s="169"/>
      <c r="M1459" s="146"/>
      <c r="N1459" s="184"/>
      <c r="O1459" s="169"/>
      <c r="P1459" s="146"/>
      <c r="Q1459" s="146">
        <f t="shared" si="29"/>
        <v>0</v>
      </c>
      <c r="R1459" s="182" t="s">
        <v>4741</v>
      </c>
      <c r="S1459" s="226"/>
      <c r="T1459" s="676" t="s">
        <v>4687</v>
      </c>
      <c r="U1459" s="170"/>
      <c r="V1459" s="170"/>
      <c r="W1459" s="170"/>
      <c r="X1459" s="117"/>
      <c r="Y1459" s="171"/>
      <c r="Z1459" s="171"/>
      <c r="AA1459" s="171"/>
      <c r="AB1459" s="171"/>
      <c r="AC1459" s="171"/>
      <c r="AD1459" s="171"/>
      <c r="AE1459" s="171"/>
      <c r="AF1459" s="171"/>
      <c r="AG1459" s="171"/>
      <c r="AH1459" s="171"/>
      <c r="AI1459" s="171"/>
    </row>
    <row r="1460" spans="1:35" s="172" customFormat="1" ht="24" hidden="1" x14ac:dyDescent="0.2">
      <c r="A1460" s="167">
        <v>2</v>
      </c>
      <c r="B1460" s="647">
        <v>0</v>
      </c>
      <c r="C1460" s="647">
        <v>4</v>
      </c>
      <c r="D1460" s="647">
        <v>4</v>
      </c>
      <c r="E1460" s="163" t="s">
        <v>3862</v>
      </c>
      <c r="F1460" s="593" t="s">
        <v>4675</v>
      </c>
      <c r="G1460" s="143"/>
      <c r="H1460" s="166">
        <v>42240000</v>
      </c>
      <c r="I1460" s="180" t="s">
        <v>1562</v>
      </c>
      <c r="J1460" s="169"/>
      <c r="K1460" s="169"/>
      <c r="L1460" s="169"/>
      <c r="M1460" s="146"/>
      <c r="N1460" s="184"/>
      <c r="O1460" s="169"/>
      <c r="P1460" s="146"/>
      <c r="Q1460" s="146">
        <f t="shared" si="29"/>
        <v>0</v>
      </c>
      <c r="R1460" s="182" t="s">
        <v>4741</v>
      </c>
      <c r="S1460" s="226"/>
      <c r="T1460" s="676" t="s">
        <v>4687</v>
      </c>
      <c r="U1460" s="170"/>
      <c r="V1460" s="170"/>
      <c r="W1460" s="170"/>
      <c r="X1460" s="117"/>
      <c r="Y1460" s="171"/>
      <c r="Z1460" s="171"/>
      <c r="AA1460" s="171"/>
      <c r="AB1460" s="171"/>
      <c r="AC1460" s="171"/>
      <c r="AD1460" s="171"/>
      <c r="AE1460" s="171"/>
      <c r="AF1460" s="171"/>
      <c r="AG1460" s="171"/>
      <c r="AH1460" s="171"/>
      <c r="AI1460" s="171"/>
    </row>
    <row r="1461" spans="1:35" s="172" customFormat="1" ht="24" hidden="1" x14ac:dyDescent="0.2">
      <c r="A1461" s="167">
        <v>2</v>
      </c>
      <c r="B1461" s="647">
        <v>0</v>
      </c>
      <c r="C1461" s="647">
        <v>4</v>
      </c>
      <c r="D1461" s="647">
        <v>4</v>
      </c>
      <c r="E1461" s="163" t="s">
        <v>3862</v>
      </c>
      <c r="F1461" s="593" t="s">
        <v>4675</v>
      </c>
      <c r="G1461" s="143"/>
      <c r="H1461" s="162">
        <v>42220000</v>
      </c>
      <c r="I1461" s="180" t="s">
        <v>1563</v>
      </c>
      <c r="J1461" s="169"/>
      <c r="K1461" s="169"/>
      <c r="L1461" s="169"/>
      <c r="M1461" s="146"/>
      <c r="N1461" s="184"/>
      <c r="O1461" s="169"/>
      <c r="P1461" s="146"/>
      <c r="Q1461" s="146">
        <f t="shared" si="29"/>
        <v>0</v>
      </c>
      <c r="R1461" s="182" t="s">
        <v>4741</v>
      </c>
      <c r="S1461" s="226"/>
      <c r="T1461" s="676" t="s">
        <v>4687</v>
      </c>
      <c r="U1461" s="170"/>
      <c r="V1461" s="170"/>
      <c r="W1461" s="170"/>
      <c r="X1461" s="117"/>
      <c r="Y1461" s="171"/>
      <c r="Z1461" s="171"/>
      <c r="AA1461" s="171"/>
      <c r="AB1461" s="171"/>
      <c r="AC1461" s="171"/>
      <c r="AD1461" s="171"/>
      <c r="AE1461" s="171"/>
      <c r="AF1461" s="171"/>
      <c r="AG1461" s="171"/>
      <c r="AH1461" s="171"/>
      <c r="AI1461" s="171"/>
    </row>
    <row r="1462" spans="1:35" s="172" customFormat="1" ht="24" hidden="1" x14ac:dyDescent="0.2">
      <c r="A1462" s="167">
        <v>2</v>
      </c>
      <c r="B1462" s="647">
        <v>0</v>
      </c>
      <c r="C1462" s="647">
        <v>4</v>
      </c>
      <c r="D1462" s="647">
        <v>4</v>
      </c>
      <c r="E1462" s="163" t="s">
        <v>3862</v>
      </c>
      <c r="F1462" s="593" t="s">
        <v>4675</v>
      </c>
      <c r="G1462" s="143"/>
      <c r="H1462" s="162">
        <v>42180000</v>
      </c>
      <c r="I1462" s="180" t="s">
        <v>1564</v>
      </c>
      <c r="J1462" s="169"/>
      <c r="K1462" s="169"/>
      <c r="L1462" s="169"/>
      <c r="M1462" s="146"/>
      <c r="N1462" s="184"/>
      <c r="O1462" s="169"/>
      <c r="P1462" s="146"/>
      <c r="Q1462" s="146">
        <f t="shared" si="29"/>
        <v>0</v>
      </c>
      <c r="R1462" s="182" t="s">
        <v>4741</v>
      </c>
      <c r="S1462" s="226"/>
      <c r="T1462" s="676" t="s">
        <v>4687</v>
      </c>
      <c r="U1462" s="170"/>
      <c r="V1462" s="170"/>
      <c r="W1462" s="170"/>
      <c r="X1462" s="117"/>
      <c r="Y1462" s="171"/>
      <c r="Z1462" s="171"/>
      <c r="AA1462" s="171"/>
      <c r="AB1462" s="171"/>
      <c r="AC1462" s="171"/>
      <c r="AD1462" s="171"/>
      <c r="AE1462" s="171"/>
      <c r="AF1462" s="171"/>
      <c r="AG1462" s="171"/>
      <c r="AH1462" s="171"/>
      <c r="AI1462" s="171"/>
    </row>
    <row r="1463" spans="1:35" s="172" customFormat="1" ht="24" hidden="1" x14ac:dyDescent="0.2">
      <c r="A1463" s="167">
        <v>2</v>
      </c>
      <c r="B1463" s="647">
        <v>0</v>
      </c>
      <c r="C1463" s="647">
        <v>4</v>
      </c>
      <c r="D1463" s="647">
        <v>4</v>
      </c>
      <c r="E1463" s="163" t="s">
        <v>3862</v>
      </c>
      <c r="F1463" s="593" t="s">
        <v>4675</v>
      </c>
      <c r="G1463" s="143"/>
      <c r="H1463" s="162">
        <v>42180000</v>
      </c>
      <c r="I1463" s="180" t="s">
        <v>2038</v>
      </c>
      <c r="J1463" s="169"/>
      <c r="K1463" s="169"/>
      <c r="L1463" s="169"/>
      <c r="M1463" s="146"/>
      <c r="N1463" s="184"/>
      <c r="O1463" s="169"/>
      <c r="P1463" s="146"/>
      <c r="Q1463" s="146">
        <f t="shared" si="29"/>
        <v>0</v>
      </c>
      <c r="R1463" s="182" t="s">
        <v>4741</v>
      </c>
      <c r="S1463" s="226"/>
      <c r="T1463" s="676" t="s">
        <v>4687</v>
      </c>
      <c r="U1463" s="170"/>
      <c r="V1463" s="170"/>
      <c r="W1463" s="170"/>
      <c r="X1463" s="117"/>
      <c r="Y1463" s="171"/>
      <c r="Z1463" s="171"/>
      <c r="AA1463" s="171"/>
      <c r="AB1463" s="171"/>
      <c r="AC1463" s="171"/>
      <c r="AD1463" s="171"/>
      <c r="AE1463" s="171"/>
      <c r="AF1463" s="171"/>
      <c r="AG1463" s="171"/>
      <c r="AH1463" s="171"/>
      <c r="AI1463" s="171"/>
    </row>
    <row r="1464" spans="1:35" s="172" customFormat="1" ht="24" hidden="1" x14ac:dyDescent="0.2">
      <c r="A1464" s="167">
        <v>2</v>
      </c>
      <c r="B1464" s="647">
        <v>0</v>
      </c>
      <c r="C1464" s="647">
        <v>4</v>
      </c>
      <c r="D1464" s="647">
        <v>4</v>
      </c>
      <c r="E1464" s="163" t="s">
        <v>3862</v>
      </c>
      <c r="F1464" s="593" t="s">
        <v>4675</v>
      </c>
      <c r="G1464" s="143"/>
      <c r="H1464" s="162">
        <v>42180000</v>
      </c>
      <c r="I1464" s="180" t="s">
        <v>2039</v>
      </c>
      <c r="J1464" s="169"/>
      <c r="K1464" s="169"/>
      <c r="L1464" s="169"/>
      <c r="M1464" s="146"/>
      <c r="N1464" s="184"/>
      <c r="O1464" s="169"/>
      <c r="P1464" s="146"/>
      <c r="Q1464" s="146">
        <f t="shared" si="29"/>
        <v>0</v>
      </c>
      <c r="R1464" s="182" t="s">
        <v>4741</v>
      </c>
      <c r="S1464" s="226"/>
      <c r="T1464" s="676" t="s">
        <v>4687</v>
      </c>
      <c r="U1464" s="170"/>
      <c r="V1464" s="170"/>
      <c r="W1464" s="170"/>
      <c r="X1464" s="117"/>
      <c r="Y1464" s="171"/>
      <c r="Z1464" s="171"/>
      <c r="AA1464" s="171"/>
      <c r="AB1464" s="171"/>
      <c r="AC1464" s="171"/>
      <c r="AD1464" s="171"/>
      <c r="AE1464" s="171"/>
      <c r="AF1464" s="171"/>
      <c r="AG1464" s="171"/>
      <c r="AH1464" s="171"/>
      <c r="AI1464" s="171"/>
    </row>
    <row r="1465" spans="1:35" s="172" customFormat="1" ht="24" hidden="1" x14ac:dyDescent="0.2">
      <c r="A1465" s="167">
        <v>2</v>
      </c>
      <c r="B1465" s="647">
        <v>0</v>
      </c>
      <c r="C1465" s="647">
        <v>4</v>
      </c>
      <c r="D1465" s="647">
        <v>4</v>
      </c>
      <c r="E1465" s="163" t="s">
        <v>3862</v>
      </c>
      <c r="F1465" s="593" t="s">
        <v>4675</v>
      </c>
      <c r="G1465" s="143"/>
      <c r="H1465" s="162">
        <v>42180000</v>
      </c>
      <c r="I1465" s="180" t="s">
        <v>2040</v>
      </c>
      <c r="J1465" s="169"/>
      <c r="K1465" s="169"/>
      <c r="L1465" s="169"/>
      <c r="M1465" s="146"/>
      <c r="N1465" s="184"/>
      <c r="O1465" s="169"/>
      <c r="P1465" s="146"/>
      <c r="Q1465" s="146">
        <f t="shared" si="29"/>
        <v>0</v>
      </c>
      <c r="R1465" s="182" t="s">
        <v>4741</v>
      </c>
      <c r="S1465" s="226"/>
      <c r="T1465" s="676" t="s">
        <v>4687</v>
      </c>
      <c r="U1465" s="170"/>
      <c r="V1465" s="170"/>
      <c r="W1465" s="170"/>
      <c r="X1465" s="117"/>
      <c r="Y1465" s="171"/>
      <c r="Z1465" s="171"/>
      <c r="AA1465" s="171"/>
      <c r="AB1465" s="171"/>
      <c r="AC1465" s="171"/>
      <c r="AD1465" s="171"/>
      <c r="AE1465" s="171"/>
      <c r="AF1465" s="171"/>
      <c r="AG1465" s="171"/>
      <c r="AH1465" s="171"/>
      <c r="AI1465" s="171"/>
    </row>
    <row r="1466" spans="1:35" s="172" customFormat="1" ht="24" hidden="1" x14ac:dyDescent="0.2">
      <c r="A1466" s="167">
        <v>2</v>
      </c>
      <c r="B1466" s="647">
        <v>0</v>
      </c>
      <c r="C1466" s="647">
        <v>4</v>
      </c>
      <c r="D1466" s="647">
        <v>4</v>
      </c>
      <c r="E1466" s="163" t="s">
        <v>3862</v>
      </c>
      <c r="F1466" s="593" t="s">
        <v>4675</v>
      </c>
      <c r="G1466" s="143"/>
      <c r="H1466" s="162">
        <v>42180000</v>
      </c>
      <c r="I1466" s="180" t="s">
        <v>2041</v>
      </c>
      <c r="J1466" s="169"/>
      <c r="K1466" s="169"/>
      <c r="L1466" s="169"/>
      <c r="M1466" s="146"/>
      <c r="N1466" s="184"/>
      <c r="O1466" s="169"/>
      <c r="P1466" s="146"/>
      <c r="Q1466" s="146">
        <f t="shared" si="29"/>
        <v>0</v>
      </c>
      <c r="R1466" s="182" t="s">
        <v>4741</v>
      </c>
      <c r="S1466" s="226"/>
      <c r="T1466" s="676" t="s">
        <v>4687</v>
      </c>
      <c r="U1466" s="170"/>
      <c r="V1466" s="170"/>
      <c r="W1466" s="170"/>
      <c r="X1466" s="117"/>
      <c r="Y1466" s="171"/>
      <c r="Z1466" s="171"/>
      <c r="AA1466" s="171"/>
      <c r="AB1466" s="171"/>
      <c r="AC1466" s="171"/>
      <c r="AD1466" s="171"/>
      <c r="AE1466" s="171"/>
      <c r="AF1466" s="171"/>
      <c r="AG1466" s="171"/>
      <c r="AH1466" s="171"/>
      <c r="AI1466" s="171"/>
    </row>
    <row r="1467" spans="1:35" s="172" customFormat="1" ht="24" hidden="1" x14ac:dyDescent="0.2">
      <c r="A1467" s="167">
        <v>2</v>
      </c>
      <c r="B1467" s="647">
        <v>0</v>
      </c>
      <c r="C1467" s="647">
        <v>4</v>
      </c>
      <c r="D1467" s="647">
        <v>4</v>
      </c>
      <c r="E1467" s="163" t="s">
        <v>3862</v>
      </c>
      <c r="F1467" s="593" t="s">
        <v>4675</v>
      </c>
      <c r="G1467" s="143"/>
      <c r="H1467" s="162">
        <v>42180000</v>
      </c>
      <c r="I1467" s="180" t="s">
        <v>1565</v>
      </c>
      <c r="J1467" s="169"/>
      <c r="K1467" s="169"/>
      <c r="L1467" s="169"/>
      <c r="M1467" s="146"/>
      <c r="N1467" s="184"/>
      <c r="O1467" s="169"/>
      <c r="P1467" s="146"/>
      <c r="Q1467" s="146">
        <f t="shared" si="29"/>
        <v>0</v>
      </c>
      <c r="R1467" s="182" t="s">
        <v>4741</v>
      </c>
      <c r="S1467" s="226"/>
      <c r="T1467" s="676" t="s">
        <v>4687</v>
      </c>
      <c r="U1467" s="170"/>
      <c r="V1467" s="170"/>
      <c r="W1467" s="170"/>
      <c r="X1467" s="117"/>
      <c r="Y1467" s="171"/>
      <c r="Z1467" s="171"/>
      <c r="AA1467" s="171"/>
      <c r="AB1467" s="171"/>
      <c r="AC1467" s="171"/>
      <c r="AD1467" s="171"/>
      <c r="AE1467" s="171"/>
      <c r="AF1467" s="171"/>
      <c r="AG1467" s="171"/>
      <c r="AH1467" s="171"/>
      <c r="AI1467" s="171"/>
    </row>
    <row r="1468" spans="1:35" s="172" customFormat="1" ht="24" hidden="1" x14ac:dyDescent="0.2">
      <c r="A1468" s="167">
        <v>2</v>
      </c>
      <c r="B1468" s="647">
        <v>0</v>
      </c>
      <c r="C1468" s="647">
        <v>4</v>
      </c>
      <c r="D1468" s="647">
        <v>4</v>
      </c>
      <c r="E1468" s="163" t="s">
        <v>3862</v>
      </c>
      <c r="F1468" s="593" t="s">
        <v>4675</v>
      </c>
      <c r="G1468" s="143"/>
      <c r="H1468" s="162">
        <v>42180000</v>
      </c>
      <c r="I1468" s="180" t="s">
        <v>1566</v>
      </c>
      <c r="J1468" s="169"/>
      <c r="K1468" s="169"/>
      <c r="L1468" s="169"/>
      <c r="M1468" s="146"/>
      <c r="N1468" s="184"/>
      <c r="O1468" s="169"/>
      <c r="P1468" s="146"/>
      <c r="Q1468" s="146">
        <f t="shared" si="29"/>
        <v>0</v>
      </c>
      <c r="R1468" s="182" t="s">
        <v>4741</v>
      </c>
      <c r="S1468" s="226"/>
      <c r="T1468" s="676" t="s">
        <v>4687</v>
      </c>
      <c r="U1468" s="170"/>
      <c r="V1468" s="170"/>
      <c r="W1468" s="170"/>
      <c r="X1468" s="117"/>
      <c r="Y1468" s="171"/>
      <c r="Z1468" s="171"/>
      <c r="AA1468" s="171"/>
      <c r="AB1468" s="171"/>
      <c r="AC1468" s="171"/>
      <c r="AD1468" s="171"/>
      <c r="AE1468" s="171"/>
      <c r="AF1468" s="171"/>
      <c r="AG1468" s="171"/>
      <c r="AH1468" s="171"/>
      <c r="AI1468" s="171"/>
    </row>
    <row r="1469" spans="1:35" s="172" customFormat="1" ht="24" hidden="1" x14ac:dyDescent="0.2">
      <c r="A1469" s="167">
        <v>2</v>
      </c>
      <c r="B1469" s="647">
        <v>0</v>
      </c>
      <c r="C1469" s="647">
        <v>4</v>
      </c>
      <c r="D1469" s="647">
        <v>4</v>
      </c>
      <c r="E1469" s="163" t="s">
        <v>3862</v>
      </c>
      <c r="F1469" s="593" t="s">
        <v>4675</v>
      </c>
      <c r="G1469" s="143"/>
      <c r="H1469" s="162">
        <v>42180000</v>
      </c>
      <c r="I1469" s="180" t="s">
        <v>1567</v>
      </c>
      <c r="J1469" s="169"/>
      <c r="K1469" s="169"/>
      <c r="L1469" s="169"/>
      <c r="M1469" s="146"/>
      <c r="N1469" s="184"/>
      <c r="O1469" s="169"/>
      <c r="P1469" s="146"/>
      <c r="Q1469" s="146">
        <f t="shared" si="29"/>
        <v>0</v>
      </c>
      <c r="R1469" s="182" t="s">
        <v>4741</v>
      </c>
      <c r="S1469" s="226"/>
      <c r="T1469" s="676" t="s">
        <v>4687</v>
      </c>
      <c r="U1469" s="170"/>
      <c r="V1469" s="170"/>
      <c r="W1469" s="170"/>
      <c r="X1469" s="117"/>
      <c r="Y1469" s="171"/>
      <c r="Z1469" s="171"/>
      <c r="AA1469" s="171"/>
      <c r="AB1469" s="171"/>
      <c r="AC1469" s="171"/>
      <c r="AD1469" s="171"/>
      <c r="AE1469" s="171"/>
      <c r="AF1469" s="171"/>
      <c r="AG1469" s="171"/>
      <c r="AH1469" s="171"/>
      <c r="AI1469" s="171"/>
    </row>
    <row r="1470" spans="1:35" s="172" customFormat="1" ht="24" hidden="1" x14ac:dyDescent="0.2">
      <c r="A1470" s="167">
        <v>2</v>
      </c>
      <c r="B1470" s="647">
        <v>0</v>
      </c>
      <c r="C1470" s="647">
        <v>4</v>
      </c>
      <c r="D1470" s="647">
        <v>4</v>
      </c>
      <c r="E1470" s="163" t="s">
        <v>3862</v>
      </c>
      <c r="F1470" s="593" t="s">
        <v>4675</v>
      </c>
      <c r="G1470" s="143"/>
      <c r="H1470" s="162">
        <v>42180000</v>
      </c>
      <c r="I1470" s="180" t="s">
        <v>1568</v>
      </c>
      <c r="J1470" s="169"/>
      <c r="K1470" s="169"/>
      <c r="L1470" s="169"/>
      <c r="M1470" s="146"/>
      <c r="N1470" s="184"/>
      <c r="O1470" s="169"/>
      <c r="P1470" s="146"/>
      <c r="Q1470" s="146">
        <f t="shared" si="29"/>
        <v>0</v>
      </c>
      <c r="R1470" s="182" t="s">
        <v>4741</v>
      </c>
      <c r="S1470" s="226"/>
      <c r="T1470" s="676" t="s">
        <v>4687</v>
      </c>
      <c r="U1470" s="170"/>
      <c r="V1470" s="170"/>
      <c r="W1470" s="170"/>
      <c r="X1470" s="117"/>
      <c r="Y1470" s="171"/>
      <c r="Z1470" s="171"/>
      <c r="AA1470" s="171"/>
      <c r="AB1470" s="171"/>
      <c r="AC1470" s="171"/>
      <c r="AD1470" s="171"/>
      <c r="AE1470" s="171"/>
      <c r="AF1470" s="171"/>
      <c r="AG1470" s="171"/>
      <c r="AH1470" s="171"/>
      <c r="AI1470" s="171"/>
    </row>
    <row r="1471" spans="1:35" s="172" customFormat="1" ht="24" hidden="1" x14ac:dyDescent="0.2">
      <c r="A1471" s="167">
        <v>2</v>
      </c>
      <c r="B1471" s="647">
        <v>0</v>
      </c>
      <c r="C1471" s="647">
        <v>4</v>
      </c>
      <c r="D1471" s="647">
        <v>4</v>
      </c>
      <c r="E1471" s="163" t="s">
        <v>3862</v>
      </c>
      <c r="F1471" s="593" t="s">
        <v>4675</v>
      </c>
      <c r="G1471" s="143"/>
      <c r="H1471" s="162">
        <v>42180000</v>
      </c>
      <c r="I1471" s="180" t="s">
        <v>1569</v>
      </c>
      <c r="J1471" s="169"/>
      <c r="K1471" s="169"/>
      <c r="L1471" s="169"/>
      <c r="M1471" s="146"/>
      <c r="N1471" s="184"/>
      <c r="O1471" s="169"/>
      <c r="P1471" s="146"/>
      <c r="Q1471" s="146">
        <f t="shared" si="29"/>
        <v>0</v>
      </c>
      <c r="R1471" s="182" t="s">
        <v>4741</v>
      </c>
      <c r="S1471" s="226"/>
      <c r="T1471" s="676" t="s">
        <v>4687</v>
      </c>
      <c r="U1471" s="170"/>
      <c r="V1471" s="170"/>
      <c r="W1471" s="170"/>
      <c r="X1471" s="117"/>
      <c r="Y1471" s="171"/>
      <c r="Z1471" s="171"/>
      <c r="AA1471" s="171"/>
      <c r="AB1471" s="171"/>
      <c r="AC1471" s="171"/>
      <c r="AD1471" s="171"/>
      <c r="AE1471" s="171"/>
      <c r="AF1471" s="171"/>
      <c r="AG1471" s="171"/>
      <c r="AH1471" s="171"/>
      <c r="AI1471" s="171"/>
    </row>
    <row r="1472" spans="1:35" s="172" customFormat="1" ht="24" hidden="1" x14ac:dyDescent="0.2">
      <c r="A1472" s="167">
        <v>2</v>
      </c>
      <c r="B1472" s="647">
        <v>0</v>
      </c>
      <c r="C1472" s="647">
        <v>4</v>
      </c>
      <c r="D1472" s="647">
        <v>4</v>
      </c>
      <c r="E1472" s="163" t="s">
        <v>3862</v>
      </c>
      <c r="F1472" s="593" t="s">
        <v>4675</v>
      </c>
      <c r="G1472" s="143"/>
      <c r="H1472" s="162">
        <v>42180000</v>
      </c>
      <c r="I1472" s="180" t="s">
        <v>1570</v>
      </c>
      <c r="J1472" s="169"/>
      <c r="K1472" s="169"/>
      <c r="L1472" s="169"/>
      <c r="M1472" s="146"/>
      <c r="N1472" s="184"/>
      <c r="O1472" s="169"/>
      <c r="P1472" s="146"/>
      <c r="Q1472" s="146">
        <f t="shared" si="29"/>
        <v>0</v>
      </c>
      <c r="R1472" s="182" t="s">
        <v>4741</v>
      </c>
      <c r="S1472" s="226"/>
      <c r="T1472" s="676" t="s">
        <v>4687</v>
      </c>
      <c r="U1472" s="170"/>
      <c r="V1472" s="170"/>
      <c r="W1472" s="170"/>
      <c r="X1472" s="117"/>
      <c r="Y1472" s="171"/>
      <c r="Z1472" s="171"/>
      <c r="AA1472" s="171"/>
      <c r="AB1472" s="171"/>
      <c r="AC1472" s="171"/>
      <c r="AD1472" s="171"/>
      <c r="AE1472" s="171"/>
      <c r="AF1472" s="171"/>
      <c r="AG1472" s="171"/>
      <c r="AH1472" s="171"/>
      <c r="AI1472" s="171"/>
    </row>
    <row r="1473" spans="1:35" s="172" customFormat="1" ht="24" hidden="1" x14ac:dyDescent="0.2">
      <c r="A1473" s="167">
        <v>2</v>
      </c>
      <c r="B1473" s="647">
        <v>0</v>
      </c>
      <c r="C1473" s="647">
        <v>4</v>
      </c>
      <c r="D1473" s="647">
        <v>4</v>
      </c>
      <c r="E1473" s="163" t="s">
        <v>3862</v>
      </c>
      <c r="F1473" s="593" t="s">
        <v>4675</v>
      </c>
      <c r="G1473" s="143"/>
      <c r="H1473" s="162">
        <v>42180000</v>
      </c>
      <c r="I1473" s="180" t="s">
        <v>1571</v>
      </c>
      <c r="J1473" s="169"/>
      <c r="K1473" s="169"/>
      <c r="L1473" s="169"/>
      <c r="M1473" s="146"/>
      <c r="N1473" s="184"/>
      <c r="O1473" s="169"/>
      <c r="P1473" s="146"/>
      <c r="Q1473" s="146">
        <f t="shared" si="29"/>
        <v>0</v>
      </c>
      <c r="R1473" s="182" t="s">
        <v>4741</v>
      </c>
      <c r="S1473" s="226"/>
      <c r="T1473" s="676" t="s">
        <v>4687</v>
      </c>
      <c r="U1473" s="170"/>
      <c r="V1473" s="170"/>
      <c r="W1473" s="170"/>
      <c r="X1473" s="117"/>
      <c r="Y1473" s="171"/>
      <c r="Z1473" s="171"/>
      <c r="AA1473" s="171"/>
      <c r="AB1473" s="171"/>
      <c r="AC1473" s="171"/>
      <c r="AD1473" s="171"/>
      <c r="AE1473" s="171"/>
      <c r="AF1473" s="171"/>
      <c r="AG1473" s="171"/>
      <c r="AH1473" s="171"/>
      <c r="AI1473" s="171"/>
    </row>
    <row r="1474" spans="1:35" s="172" customFormat="1" ht="24" hidden="1" x14ac:dyDescent="0.2">
      <c r="A1474" s="167">
        <v>2</v>
      </c>
      <c r="B1474" s="647">
        <v>0</v>
      </c>
      <c r="C1474" s="647">
        <v>4</v>
      </c>
      <c r="D1474" s="647">
        <v>4</v>
      </c>
      <c r="E1474" s="163" t="s">
        <v>3862</v>
      </c>
      <c r="F1474" s="593" t="s">
        <v>4675</v>
      </c>
      <c r="G1474" s="143"/>
      <c r="H1474" s="162">
        <v>42180000</v>
      </c>
      <c r="I1474" s="180" t="s">
        <v>1572</v>
      </c>
      <c r="J1474" s="169"/>
      <c r="K1474" s="169"/>
      <c r="L1474" s="169"/>
      <c r="M1474" s="146"/>
      <c r="N1474" s="184"/>
      <c r="O1474" s="169"/>
      <c r="P1474" s="146"/>
      <c r="Q1474" s="146">
        <f t="shared" si="29"/>
        <v>0</v>
      </c>
      <c r="R1474" s="182" t="s">
        <v>4741</v>
      </c>
      <c r="S1474" s="226"/>
      <c r="T1474" s="676" t="s">
        <v>4687</v>
      </c>
      <c r="U1474" s="170"/>
      <c r="V1474" s="170"/>
      <c r="W1474" s="170"/>
      <c r="X1474" s="117"/>
      <c r="Y1474" s="171"/>
      <c r="Z1474" s="171"/>
      <c r="AA1474" s="171"/>
      <c r="AB1474" s="171"/>
      <c r="AC1474" s="171"/>
      <c r="AD1474" s="171"/>
      <c r="AE1474" s="171"/>
      <c r="AF1474" s="171"/>
      <c r="AG1474" s="171"/>
      <c r="AH1474" s="171"/>
      <c r="AI1474" s="171"/>
    </row>
    <row r="1475" spans="1:35" s="172" customFormat="1" ht="24" hidden="1" x14ac:dyDescent="0.2">
      <c r="A1475" s="167">
        <v>2</v>
      </c>
      <c r="B1475" s="647">
        <v>0</v>
      </c>
      <c r="C1475" s="647">
        <v>4</v>
      </c>
      <c r="D1475" s="647">
        <v>4</v>
      </c>
      <c r="E1475" s="163" t="s">
        <v>3862</v>
      </c>
      <c r="F1475" s="593" t="s">
        <v>4675</v>
      </c>
      <c r="G1475" s="143"/>
      <c r="H1475" s="162">
        <v>42180000</v>
      </c>
      <c r="I1475" s="180" t="s">
        <v>1573</v>
      </c>
      <c r="J1475" s="169"/>
      <c r="K1475" s="169"/>
      <c r="L1475" s="169"/>
      <c r="M1475" s="146"/>
      <c r="N1475" s="184"/>
      <c r="O1475" s="169"/>
      <c r="P1475" s="146"/>
      <c r="Q1475" s="146">
        <f t="shared" si="29"/>
        <v>0</v>
      </c>
      <c r="R1475" s="182" t="s">
        <v>4741</v>
      </c>
      <c r="S1475" s="226"/>
      <c r="T1475" s="676" t="s">
        <v>4687</v>
      </c>
      <c r="U1475" s="170"/>
      <c r="V1475" s="170"/>
      <c r="W1475" s="170"/>
      <c r="X1475" s="117"/>
      <c r="Y1475" s="171"/>
      <c r="Z1475" s="171"/>
      <c r="AA1475" s="171"/>
      <c r="AB1475" s="171"/>
      <c r="AC1475" s="171"/>
      <c r="AD1475" s="171"/>
      <c r="AE1475" s="171"/>
      <c r="AF1475" s="171"/>
      <c r="AG1475" s="171"/>
      <c r="AH1475" s="171"/>
      <c r="AI1475" s="171"/>
    </row>
    <row r="1476" spans="1:35" s="172" customFormat="1" ht="24" hidden="1" x14ac:dyDescent="0.2">
      <c r="A1476" s="167">
        <v>2</v>
      </c>
      <c r="B1476" s="647">
        <v>0</v>
      </c>
      <c r="C1476" s="647">
        <v>4</v>
      </c>
      <c r="D1476" s="647">
        <v>4</v>
      </c>
      <c r="E1476" s="163" t="s">
        <v>3862</v>
      </c>
      <c r="F1476" s="593" t="s">
        <v>4675</v>
      </c>
      <c r="G1476" s="143"/>
      <c r="H1476" s="162">
        <v>42180000</v>
      </c>
      <c r="I1476" s="180" t="s">
        <v>1574</v>
      </c>
      <c r="J1476" s="169"/>
      <c r="K1476" s="169"/>
      <c r="L1476" s="169"/>
      <c r="M1476" s="146"/>
      <c r="N1476" s="184"/>
      <c r="O1476" s="169"/>
      <c r="P1476" s="146"/>
      <c r="Q1476" s="146">
        <f t="shared" si="29"/>
        <v>0</v>
      </c>
      <c r="R1476" s="182" t="s">
        <v>4741</v>
      </c>
      <c r="S1476" s="226"/>
      <c r="T1476" s="676" t="s">
        <v>4687</v>
      </c>
      <c r="U1476" s="170"/>
      <c r="V1476" s="170"/>
      <c r="W1476" s="170"/>
      <c r="X1476" s="117"/>
      <c r="Y1476" s="171"/>
      <c r="Z1476" s="171"/>
      <c r="AA1476" s="171"/>
      <c r="AB1476" s="171"/>
      <c r="AC1476" s="171"/>
      <c r="AD1476" s="171"/>
      <c r="AE1476" s="171"/>
      <c r="AF1476" s="171"/>
      <c r="AG1476" s="171"/>
      <c r="AH1476" s="171"/>
      <c r="AI1476" s="171"/>
    </row>
    <row r="1477" spans="1:35" s="172" customFormat="1" ht="24" hidden="1" x14ac:dyDescent="0.2">
      <c r="A1477" s="167">
        <v>2</v>
      </c>
      <c r="B1477" s="647">
        <v>0</v>
      </c>
      <c r="C1477" s="647">
        <v>4</v>
      </c>
      <c r="D1477" s="647">
        <v>4</v>
      </c>
      <c r="E1477" s="163" t="s">
        <v>3862</v>
      </c>
      <c r="F1477" s="593" t="s">
        <v>4675</v>
      </c>
      <c r="G1477" s="143"/>
      <c r="H1477" s="162">
        <v>42180000</v>
      </c>
      <c r="I1477" s="180" t="s">
        <v>2916</v>
      </c>
      <c r="J1477" s="169"/>
      <c r="K1477" s="169"/>
      <c r="L1477" s="169"/>
      <c r="M1477" s="146"/>
      <c r="N1477" s="184"/>
      <c r="O1477" s="169"/>
      <c r="P1477" s="146"/>
      <c r="Q1477" s="146">
        <f t="shared" si="29"/>
        <v>0</v>
      </c>
      <c r="R1477" s="182" t="s">
        <v>4741</v>
      </c>
      <c r="S1477" s="226"/>
      <c r="T1477" s="676" t="s">
        <v>4687</v>
      </c>
      <c r="U1477" s="170"/>
      <c r="V1477" s="170"/>
      <c r="W1477" s="170"/>
      <c r="X1477" s="117"/>
      <c r="Y1477" s="171"/>
      <c r="Z1477" s="171"/>
      <c r="AA1477" s="171"/>
      <c r="AB1477" s="171"/>
      <c r="AC1477" s="171"/>
      <c r="AD1477" s="171"/>
      <c r="AE1477" s="171"/>
      <c r="AF1477" s="171"/>
      <c r="AG1477" s="171"/>
      <c r="AH1477" s="171"/>
      <c r="AI1477" s="171"/>
    </row>
    <row r="1478" spans="1:35" s="172" customFormat="1" ht="24" hidden="1" x14ac:dyDescent="0.2">
      <c r="A1478" s="167">
        <v>2</v>
      </c>
      <c r="B1478" s="647">
        <v>0</v>
      </c>
      <c r="C1478" s="647">
        <v>4</v>
      </c>
      <c r="D1478" s="647">
        <v>4</v>
      </c>
      <c r="E1478" s="163" t="s">
        <v>3862</v>
      </c>
      <c r="F1478" s="593" t="s">
        <v>4675</v>
      </c>
      <c r="G1478" s="143"/>
      <c r="H1478" s="162">
        <v>42180000</v>
      </c>
      <c r="I1478" s="180" t="s">
        <v>2917</v>
      </c>
      <c r="J1478" s="169"/>
      <c r="K1478" s="169"/>
      <c r="L1478" s="169"/>
      <c r="M1478" s="146"/>
      <c r="N1478" s="184"/>
      <c r="O1478" s="169"/>
      <c r="P1478" s="146"/>
      <c r="Q1478" s="146">
        <f t="shared" si="29"/>
        <v>0</v>
      </c>
      <c r="R1478" s="182" t="s">
        <v>4741</v>
      </c>
      <c r="S1478" s="226"/>
      <c r="T1478" s="676" t="s">
        <v>4687</v>
      </c>
      <c r="U1478" s="170"/>
      <c r="V1478" s="170"/>
      <c r="W1478" s="170"/>
      <c r="X1478" s="117"/>
      <c r="Y1478" s="171"/>
      <c r="Z1478" s="171"/>
      <c r="AA1478" s="171"/>
      <c r="AB1478" s="171"/>
      <c r="AC1478" s="171"/>
      <c r="AD1478" s="171"/>
      <c r="AE1478" s="171"/>
      <c r="AF1478" s="171"/>
      <c r="AG1478" s="171"/>
      <c r="AH1478" s="171"/>
      <c r="AI1478" s="171"/>
    </row>
    <row r="1479" spans="1:35" s="172" customFormat="1" ht="24" hidden="1" x14ac:dyDescent="0.2">
      <c r="A1479" s="167">
        <v>2</v>
      </c>
      <c r="B1479" s="647">
        <v>0</v>
      </c>
      <c r="C1479" s="647">
        <v>4</v>
      </c>
      <c r="D1479" s="647">
        <v>4</v>
      </c>
      <c r="E1479" s="163" t="s">
        <v>3862</v>
      </c>
      <c r="F1479" s="593" t="s">
        <v>4675</v>
      </c>
      <c r="G1479" s="143"/>
      <c r="H1479" s="166">
        <v>42293300</v>
      </c>
      <c r="I1479" s="180" t="s">
        <v>2380</v>
      </c>
      <c r="J1479" s="169"/>
      <c r="K1479" s="169"/>
      <c r="L1479" s="169"/>
      <c r="M1479" s="146"/>
      <c r="N1479" s="184"/>
      <c r="O1479" s="169"/>
      <c r="P1479" s="146"/>
      <c r="Q1479" s="146">
        <f t="shared" si="29"/>
        <v>0</v>
      </c>
      <c r="R1479" s="182" t="s">
        <v>4741</v>
      </c>
      <c r="S1479" s="226"/>
      <c r="T1479" s="676" t="s">
        <v>4687</v>
      </c>
      <c r="U1479" s="170"/>
      <c r="V1479" s="170"/>
      <c r="W1479" s="170"/>
      <c r="X1479" s="117"/>
      <c r="Y1479" s="171"/>
      <c r="Z1479" s="171"/>
      <c r="AA1479" s="171"/>
      <c r="AB1479" s="171"/>
      <c r="AC1479" s="171"/>
      <c r="AD1479" s="171"/>
      <c r="AE1479" s="171"/>
      <c r="AF1479" s="171"/>
      <c r="AG1479" s="171"/>
      <c r="AH1479" s="171"/>
      <c r="AI1479" s="171"/>
    </row>
    <row r="1480" spans="1:35" s="172" customFormat="1" ht="24" hidden="1" x14ac:dyDescent="0.2">
      <c r="A1480" s="167">
        <v>2</v>
      </c>
      <c r="B1480" s="647">
        <v>0</v>
      </c>
      <c r="C1480" s="647">
        <v>4</v>
      </c>
      <c r="D1480" s="647">
        <v>4</v>
      </c>
      <c r="E1480" s="163" t="s">
        <v>3862</v>
      </c>
      <c r="F1480" s="593" t="s">
        <v>4675</v>
      </c>
      <c r="G1480" s="143"/>
      <c r="H1480" s="166">
        <v>42293300</v>
      </c>
      <c r="I1480" s="180" t="s">
        <v>2381</v>
      </c>
      <c r="J1480" s="169"/>
      <c r="K1480" s="169"/>
      <c r="L1480" s="169"/>
      <c r="M1480" s="146"/>
      <c r="N1480" s="184"/>
      <c r="O1480" s="169"/>
      <c r="P1480" s="146"/>
      <c r="Q1480" s="146">
        <f t="shared" si="29"/>
        <v>0</v>
      </c>
      <c r="R1480" s="182" t="s">
        <v>4741</v>
      </c>
      <c r="S1480" s="226"/>
      <c r="T1480" s="676" t="s">
        <v>4687</v>
      </c>
      <c r="U1480" s="170"/>
      <c r="V1480" s="170"/>
      <c r="W1480" s="170"/>
      <c r="X1480" s="117"/>
      <c r="Y1480" s="171"/>
      <c r="Z1480" s="171"/>
      <c r="AA1480" s="171"/>
      <c r="AB1480" s="171"/>
      <c r="AC1480" s="171"/>
      <c r="AD1480" s="171"/>
      <c r="AE1480" s="171"/>
      <c r="AF1480" s="171"/>
      <c r="AG1480" s="171"/>
      <c r="AH1480" s="171"/>
      <c r="AI1480" s="171"/>
    </row>
    <row r="1481" spans="1:35" s="172" customFormat="1" ht="24" hidden="1" x14ac:dyDescent="0.2">
      <c r="A1481" s="167">
        <v>2</v>
      </c>
      <c r="B1481" s="647">
        <v>0</v>
      </c>
      <c r="C1481" s="647">
        <v>4</v>
      </c>
      <c r="D1481" s="647">
        <v>4</v>
      </c>
      <c r="E1481" s="163" t="s">
        <v>3862</v>
      </c>
      <c r="F1481" s="593" t="s">
        <v>4675</v>
      </c>
      <c r="G1481" s="143"/>
      <c r="H1481" s="166">
        <v>42290000</v>
      </c>
      <c r="I1481" s="180" t="s">
        <v>2382</v>
      </c>
      <c r="J1481" s="169"/>
      <c r="K1481" s="169"/>
      <c r="L1481" s="169"/>
      <c r="M1481" s="146"/>
      <c r="N1481" s="184"/>
      <c r="O1481" s="169"/>
      <c r="P1481" s="146"/>
      <c r="Q1481" s="146">
        <f t="shared" si="29"/>
        <v>0</v>
      </c>
      <c r="R1481" s="182" t="s">
        <v>4741</v>
      </c>
      <c r="S1481" s="226"/>
      <c r="T1481" s="676" t="s">
        <v>4687</v>
      </c>
      <c r="U1481" s="170"/>
      <c r="V1481" s="170"/>
      <c r="W1481" s="170"/>
      <c r="X1481" s="117"/>
      <c r="Y1481" s="171"/>
      <c r="Z1481" s="171"/>
      <c r="AA1481" s="171"/>
      <c r="AB1481" s="171"/>
      <c r="AC1481" s="171"/>
      <c r="AD1481" s="171"/>
      <c r="AE1481" s="171"/>
      <c r="AF1481" s="171"/>
      <c r="AG1481" s="171"/>
      <c r="AH1481" s="171"/>
      <c r="AI1481" s="171"/>
    </row>
    <row r="1482" spans="1:35" s="172" customFormat="1" ht="24" hidden="1" x14ac:dyDescent="0.2">
      <c r="A1482" s="167">
        <v>2</v>
      </c>
      <c r="B1482" s="647">
        <v>0</v>
      </c>
      <c r="C1482" s="647">
        <v>4</v>
      </c>
      <c r="D1482" s="647">
        <v>4</v>
      </c>
      <c r="E1482" s="163" t="s">
        <v>3862</v>
      </c>
      <c r="F1482" s="593" t="s">
        <v>4675</v>
      </c>
      <c r="G1482" s="143"/>
      <c r="H1482" s="166">
        <v>42290000</v>
      </c>
      <c r="I1482" s="180" t="s">
        <v>2383</v>
      </c>
      <c r="J1482" s="169"/>
      <c r="K1482" s="169"/>
      <c r="L1482" s="169"/>
      <c r="M1482" s="146"/>
      <c r="N1482" s="184"/>
      <c r="O1482" s="169"/>
      <c r="P1482" s="146"/>
      <c r="Q1482" s="146">
        <f t="shared" si="29"/>
        <v>0</v>
      </c>
      <c r="R1482" s="182" t="s">
        <v>4741</v>
      </c>
      <c r="S1482" s="226"/>
      <c r="T1482" s="676" t="s">
        <v>4687</v>
      </c>
      <c r="U1482" s="170"/>
      <c r="V1482" s="170"/>
      <c r="W1482" s="170"/>
      <c r="X1482" s="117"/>
      <c r="Y1482" s="171"/>
      <c r="Z1482" s="171"/>
      <c r="AA1482" s="171"/>
      <c r="AB1482" s="171"/>
      <c r="AC1482" s="171"/>
      <c r="AD1482" s="171"/>
      <c r="AE1482" s="171"/>
      <c r="AF1482" s="171"/>
      <c r="AG1482" s="171"/>
      <c r="AH1482" s="171"/>
      <c r="AI1482" s="171"/>
    </row>
    <row r="1483" spans="1:35" s="172" customFormat="1" ht="24" hidden="1" x14ac:dyDescent="0.2">
      <c r="A1483" s="167">
        <v>2</v>
      </c>
      <c r="B1483" s="647">
        <v>0</v>
      </c>
      <c r="C1483" s="647">
        <v>4</v>
      </c>
      <c r="D1483" s="647">
        <v>4</v>
      </c>
      <c r="E1483" s="163" t="s">
        <v>3862</v>
      </c>
      <c r="F1483" s="593" t="s">
        <v>4675</v>
      </c>
      <c r="G1483" s="143"/>
      <c r="H1483" s="166">
        <v>42290000</v>
      </c>
      <c r="I1483" s="180" t="s">
        <v>2384</v>
      </c>
      <c r="J1483" s="169"/>
      <c r="K1483" s="169"/>
      <c r="L1483" s="169"/>
      <c r="M1483" s="146"/>
      <c r="N1483" s="184"/>
      <c r="O1483" s="169"/>
      <c r="P1483" s="146"/>
      <c r="Q1483" s="146">
        <f t="shared" si="29"/>
        <v>0</v>
      </c>
      <c r="R1483" s="182" t="s">
        <v>4741</v>
      </c>
      <c r="S1483" s="226"/>
      <c r="T1483" s="676" t="s">
        <v>4687</v>
      </c>
      <c r="U1483" s="170"/>
      <c r="V1483" s="170"/>
      <c r="W1483" s="170"/>
      <c r="X1483" s="117"/>
      <c r="Y1483" s="171"/>
      <c r="Z1483" s="171"/>
      <c r="AA1483" s="171"/>
      <c r="AB1483" s="171"/>
      <c r="AC1483" s="171"/>
      <c r="AD1483" s="171"/>
      <c r="AE1483" s="171"/>
      <c r="AF1483" s="171"/>
      <c r="AG1483" s="171"/>
      <c r="AH1483" s="171"/>
      <c r="AI1483" s="171"/>
    </row>
    <row r="1484" spans="1:35" s="172" customFormat="1" ht="24" hidden="1" x14ac:dyDescent="0.2">
      <c r="A1484" s="167">
        <v>2</v>
      </c>
      <c r="B1484" s="647">
        <v>0</v>
      </c>
      <c r="C1484" s="647">
        <v>4</v>
      </c>
      <c r="D1484" s="647">
        <v>4</v>
      </c>
      <c r="E1484" s="163" t="s">
        <v>3862</v>
      </c>
      <c r="F1484" s="593" t="s">
        <v>4675</v>
      </c>
      <c r="G1484" s="143"/>
      <c r="H1484" s="166">
        <v>42290000</v>
      </c>
      <c r="I1484" s="180" t="s">
        <v>2385</v>
      </c>
      <c r="J1484" s="169"/>
      <c r="K1484" s="169"/>
      <c r="L1484" s="169"/>
      <c r="M1484" s="146"/>
      <c r="N1484" s="184"/>
      <c r="O1484" s="169"/>
      <c r="P1484" s="146"/>
      <c r="Q1484" s="146">
        <f t="shared" si="29"/>
        <v>0</v>
      </c>
      <c r="R1484" s="182" t="s">
        <v>4741</v>
      </c>
      <c r="S1484" s="226"/>
      <c r="T1484" s="676" t="s">
        <v>4687</v>
      </c>
      <c r="U1484" s="170"/>
      <c r="V1484" s="170"/>
      <c r="W1484" s="170"/>
      <c r="X1484" s="117"/>
      <c r="Y1484" s="171"/>
      <c r="Z1484" s="171"/>
      <c r="AA1484" s="171"/>
      <c r="AB1484" s="171"/>
      <c r="AC1484" s="171"/>
      <c r="AD1484" s="171"/>
      <c r="AE1484" s="171"/>
      <c r="AF1484" s="171"/>
      <c r="AG1484" s="171"/>
      <c r="AH1484" s="171"/>
      <c r="AI1484" s="171"/>
    </row>
    <row r="1485" spans="1:35" s="172" customFormat="1" ht="24" hidden="1" x14ac:dyDescent="0.2">
      <c r="A1485" s="167">
        <v>2</v>
      </c>
      <c r="B1485" s="647">
        <v>0</v>
      </c>
      <c r="C1485" s="647">
        <v>4</v>
      </c>
      <c r="D1485" s="647">
        <v>4</v>
      </c>
      <c r="E1485" s="163" t="s">
        <v>3862</v>
      </c>
      <c r="F1485" s="593" t="s">
        <v>4675</v>
      </c>
      <c r="G1485" s="143"/>
      <c r="H1485" s="166">
        <v>42290000</v>
      </c>
      <c r="I1485" s="180" t="s">
        <v>2386</v>
      </c>
      <c r="J1485" s="169"/>
      <c r="K1485" s="169"/>
      <c r="L1485" s="169"/>
      <c r="M1485" s="146"/>
      <c r="N1485" s="184"/>
      <c r="O1485" s="169"/>
      <c r="P1485" s="146"/>
      <c r="Q1485" s="146">
        <f t="shared" si="29"/>
        <v>0</v>
      </c>
      <c r="R1485" s="182" t="s">
        <v>4741</v>
      </c>
      <c r="S1485" s="226"/>
      <c r="T1485" s="676" t="s">
        <v>4687</v>
      </c>
      <c r="U1485" s="170"/>
      <c r="V1485" s="170"/>
      <c r="W1485" s="170"/>
      <c r="X1485" s="117"/>
      <c r="Y1485" s="171"/>
      <c r="Z1485" s="171"/>
      <c r="AA1485" s="171"/>
      <c r="AB1485" s="171"/>
      <c r="AC1485" s="171"/>
      <c r="AD1485" s="171"/>
      <c r="AE1485" s="171"/>
      <c r="AF1485" s="171"/>
      <c r="AG1485" s="171"/>
      <c r="AH1485" s="171"/>
      <c r="AI1485" s="171"/>
    </row>
    <row r="1486" spans="1:35" s="172" customFormat="1" ht="24" hidden="1" x14ac:dyDescent="0.2">
      <c r="A1486" s="167">
        <v>2</v>
      </c>
      <c r="B1486" s="647">
        <v>0</v>
      </c>
      <c r="C1486" s="647">
        <v>4</v>
      </c>
      <c r="D1486" s="647">
        <v>4</v>
      </c>
      <c r="E1486" s="163" t="s">
        <v>3862</v>
      </c>
      <c r="F1486" s="593" t="s">
        <v>4675</v>
      </c>
      <c r="G1486" s="143"/>
      <c r="H1486" s="166">
        <v>42272500</v>
      </c>
      <c r="I1486" s="180" t="s">
        <v>4708</v>
      </c>
      <c r="J1486" s="169"/>
      <c r="K1486" s="169"/>
      <c r="L1486" s="169"/>
      <c r="M1486" s="146"/>
      <c r="N1486" s="184"/>
      <c r="O1486" s="169"/>
      <c r="P1486" s="146"/>
      <c r="Q1486" s="146">
        <f t="shared" si="29"/>
        <v>0</v>
      </c>
      <c r="R1486" s="182" t="s">
        <v>4741</v>
      </c>
      <c r="S1486" s="226"/>
      <c r="T1486" s="676" t="s">
        <v>4687</v>
      </c>
      <c r="U1486" s="170"/>
      <c r="V1486" s="170"/>
      <c r="W1486" s="170"/>
      <c r="X1486" s="117"/>
      <c r="Y1486" s="171"/>
      <c r="Z1486" s="171"/>
      <c r="AA1486" s="171"/>
      <c r="AB1486" s="171"/>
      <c r="AC1486" s="171"/>
      <c r="AD1486" s="171"/>
      <c r="AE1486" s="171"/>
      <c r="AF1486" s="171"/>
      <c r="AG1486" s="171"/>
      <c r="AH1486" s="171"/>
      <c r="AI1486" s="171"/>
    </row>
    <row r="1487" spans="1:35" s="172" customFormat="1" ht="24" hidden="1" x14ac:dyDescent="0.2">
      <c r="A1487" s="167">
        <v>2</v>
      </c>
      <c r="B1487" s="647">
        <v>0</v>
      </c>
      <c r="C1487" s="647">
        <v>4</v>
      </c>
      <c r="D1487" s="647">
        <v>4</v>
      </c>
      <c r="E1487" s="163" t="s">
        <v>3862</v>
      </c>
      <c r="F1487" s="593" t="s">
        <v>4675</v>
      </c>
      <c r="G1487" s="143"/>
      <c r="H1487" s="166">
        <v>42160000</v>
      </c>
      <c r="I1487" s="180" t="s">
        <v>749</v>
      </c>
      <c r="J1487" s="169"/>
      <c r="K1487" s="169"/>
      <c r="L1487" s="169"/>
      <c r="M1487" s="146"/>
      <c r="N1487" s="184"/>
      <c r="O1487" s="169"/>
      <c r="P1487" s="146"/>
      <c r="Q1487" s="146">
        <f t="shared" si="29"/>
        <v>0</v>
      </c>
      <c r="R1487" s="182" t="s">
        <v>4741</v>
      </c>
      <c r="S1487" s="226"/>
      <c r="T1487" s="676" t="s">
        <v>4687</v>
      </c>
      <c r="U1487" s="170"/>
      <c r="V1487" s="170"/>
      <c r="W1487" s="170"/>
      <c r="X1487" s="117"/>
      <c r="Y1487" s="171"/>
      <c r="Z1487" s="171"/>
      <c r="AA1487" s="171"/>
      <c r="AB1487" s="171"/>
      <c r="AC1487" s="171"/>
      <c r="AD1487" s="171"/>
      <c r="AE1487" s="171"/>
      <c r="AF1487" s="171"/>
      <c r="AG1487" s="171"/>
      <c r="AH1487" s="171"/>
      <c r="AI1487" s="171"/>
    </row>
    <row r="1488" spans="1:35" s="172" customFormat="1" ht="24" hidden="1" x14ac:dyDescent="0.2">
      <c r="A1488" s="167">
        <v>2</v>
      </c>
      <c r="B1488" s="647">
        <v>0</v>
      </c>
      <c r="C1488" s="647">
        <v>4</v>
      </c>
      <c r="D1488" s="647">
        <v>4</v>
      </c>
      <c r="E1488" s="163" t="s">
        <v>3862</v>
      </c>
      <c r="F1488" s="593" t="s">
        <v>4675</v>
      </c>
      <c r="G1488" s="143"/>
      <c r="H1488" s="166">
        <v>42160000</v>
      </c>
      <c r="I1488" s="180" t="s">
        <v>751</v>
      </c>
      <c r="J1488" s="169"/>
      <c r="K1488" s="169"/>
      <c r="L1488" s="169"/>
      <c r="M1488" s="146"/>
      <c r="N1488" s="184"/>
      <c r="O1488" s="169"/>
      <c r="P1488" s="146"/>
      <c r="Q1488" s="146">
        <f t="shared" si="29"/>
        <v>0</v>
      </c>
      <c r="R1488" s="182" t="s">
        <v>4741</v>
      </c>
      <c r="S1488" s="226"/>
      <c r="T1488" s="676" t="s">
        <v>4687</v>
      </c>
      <c r="U1488" s="170"/>
      <c r="V1488" s="170"/>
      <c r="W1488" s="170"/>
      <c r="X1488" s="117"/>
      <c r="Y1488" s="171"/>
      <c r="Z1488" s="171"/>
      <c r="AA1488" s="171"/>
      <c r="AB1488" s="171"/>
      <c r="AC1488" s="171"/>
      <c r="AD1488" s="171"/>
      <c r="AE1488" s="171"/>
      <c r="AF1488" s="171"/>
      <c r="AG1488" s="171"/>
      <c r="AH1488" s="171"/>
      <c r="AI1488" s="171"/>
    </row>
    <row r="1489" spans="1:35" s="172" customFormat="1" ht="24" hidden="1" x14ac:dyDescent="0.2">
      <c r="A1489" s="167">
        <v>2</v>
      </c>
      <c r="B1489" s="647">
        <v>0</v>
      </c>
      <c r="C1489" s="647">
        <v>4</v>
      </c>
      <c r="D1489" s="647">
        <v>4</v>
      </c>
      <c r="E1489" s="163" t="s">
        <v>3862</v>
      </c>
      <c r="F1489" s="593" t="s">
        <v>4675</v>
      </c>
      <c r="G1489" s="143"/>
      <c r="H1489" s="166">
        <v>42160000</v>
      </c>
      <c r="I1489" s="180" t="s">
        <v>752</v>
      </c>
      <c r="J1489" s="169"/>
      <c r="K1489" s="169"/>
      <c r="L1489" s="169"/>
      <c r="M1489" s="146"/>
      <c r="N1489" s="184"/>
      <c r="O1489" s="169"/>
      <c r="P1489" s="146"/>
      <c r="Q1489" s="146">
        <f t="shared" si="29"/>
        <v>0</v>
      </c>
      <c r="R1489" s="182" t="s">
        <v>4741</v>
      </c>
      <c r="S1489" s="226"/>
      <c r="T1489" s="676" t="s">
        <v>4687</v>
      </c>
      <c r="U1489" s="170"/>
      <c r="V1489" s="170"/>
      <c r="W1489" s="170"/>
      <c r="X1489" s="117"/>
      <c r="Y1489" s="171"/>
      <c r="Z1489" s="171"/>
      <c r="AA1489" s="171"/>
      <c r="AB1489" s="171"/>
      <c r="AC1489" s="171"/>
      <c r="AD1489" s="171"/>
      <c r="AE1489" s="171"/>
      <c r="AF1489" s="171"/>
      <c r="AG1489" s="171"/>
      <c r="AH1489" s="171"/>
      <c r="AI1489" s="171"/>
    </row>
    <row r="1490" spans="1:35" s="172" customFormat="1" ht="24" hidden="1" x14ac:dyDescent="0.2">
      <c r="A1490" s="167">
        <v>2</v>
      </c>
      <c r="B1490" s="647">
        <v>0</v>
      </c>
      <c r="C1490" s="647">
        <v>4</v>
      </c>
      <c r="D1490" s="647">
        <v>4</v>
      </c>
      <c r="E1490" s="163" t="s">
        <v>3862</v>
      </c>
      <c r="F1490" s="593" t="s">
        <v>4675</v>
      </c>
      <c r="G1490" s="143"/>
      <c r="H1490" s="166">
        <v>42271900</v>
      </c>
      <c r="I1490" s="180" t="s">
        <v>2387</v>
      </c>
      <c r="J1490" s="169"/>
      <c r="K1490" s="169"/>
      <c r="L1490" s="169"/>
      <c r="M1490" s="146"/>
      <c r="N1490" s="184"/>
      <c r="O1490" s="169"/>
      <c r="P1490" s="146"/>
      <c r="Q1490" s="146">
        <f t="shared" si="29"/>
        <v>0</v>
      </c>
      <c r="R1490" s="182" t="s">
        <v>4741</v>
      </c>
      <c r="S1490" s="226"/>
      <c r="T1490" s="676" t="s">
        <v>4687</v>
      </c>
      <c r="U1490" s="170"/>
      <c r="V1490" s="170"/>
      <c r="W1490" s="170"/>
      <c r="X1490" s="117"/>
      <c r="Y1490" s="171"/>
      <c r="Z1490" s="171"/>
      <c r="AA1490" s="171"/>
      <c r="AB1490" s="171"/>
      <c r="AC1490" s="171"/>
      <c r="AD1490" s="171"/>
      <c r="AE1490" s="171"/>
      <c r="AF1490" s="171"/>
      <c r="AG1490" s="171"/>
      <c r="AH1490" s="171"/>
      <c r="AI1490" s="171"/>
    </row>
    <row r="1491" spans="1:35" s="172" customFormat="1" ht="24" hidden="1" x14ac:dyDescent="0.2">
      <c r="A1491" s="167">
        <v>2</v>
      </c>
      <c r="B1491" s="647">
        <v>0</v>
      </c>
      <c r="C1491" s="647">
        <v>4</v>
      </c>
      <c r="D1491" s="647">
        <v>4</v>
      </c>
      <c r="E1491" s="163" t="s">
        <v>3862</v>
      </c>
      <c r="F1491" s="593" t="s">
        <v>4675</v>
      </c>
      <c r="G1491" s="143"/>
      <c r="H1491" s="166">
        <v>42271900</v>
      </c>
      <c r="I1491" s="180" t="s">
        <v>2388</v>
      </c>
      <c r="J1491" s="169"/>
      <c r="K1491" s="169"/>
      <c r="L1491" s="169"/>
      <c r="M1491" s="146"/>
      <c r="N1491" s="184"/>
      <c r="O1491" s="169"/>
      <c r="P1491" s="112"/>
      <c r="Q1491" s="146">
        <f t="shared" si="29"/>
        <v>0</v>
      </c>
      <c r="R1491" s="182" t="s">
        <v>4741</v>
      </c>
      <c r="S1491" s="226"/>
      <c r="T1491" s="676" t="s">
        <v>4687</v>
      </c>
      <c r="U1491" s="170"/>
      <c r="V1491" s="170"/>
      <c r="W1491" s="170"/>
      <c r="X1491" s="117"/>
      <c r="Y1491" s="171"/>
      <c r="Z1491" s="171"/>
      <c r="AA1491" s="171"/>
      <c r="AB1491" s="171"/>
      <c r="AC1491" s="171"/>
      <c r="AD1491" s="171"/>
      <c r="AE1491" s="171"/>
      <c r="AF1491" s="171"/>
      <c r="AG1491" s="171"/>
      <c r="AH1491" s="171"/>
      <c r="AI1491" s="171"/>
    </row>
    <row r="1492" spans="1:35" s="172" customFormat="1" ht="24" hidden="1" x14ac:dyDescent="0.2">
      <c r="A1492" s="167">
        <v>2</v>
      </c>
      <c r="B1492" s="647">
        <v>0</v>
      </c>
      <c r="C1492" s="647">
        <v>4</v>
      </c>
      <c r="D1492" s="647">
        <v>4</v>
      </c>
      <c r="E1492" s="163" t="s">
        <v>3862</v>
      </c>
      <c r="F1492" s="593" t="s">
        <v>4675</v>
      </c>
      <c r="G1492" s="143"/>
      <c r="H1492" s="166">
        <v>42271900</v>
      </c>
      <c r="I1492" s="180" t="s">
        <v>2389</v>
      </c>
      <c r="J1492" s="169"/>
      <c r="K1492" s="169"/>
      <c r="L1492" s="169"/>
      <c r="M1492" s="146"/>
      <c r="N1492" s="184"/>
      <c r="O1492" s="169"/>
      <c r="P1492" s="146"/>
      <c r="Q1492" s="146">
        <f t="shared" si="29"/>
        <v>0</v>
      </c>
      <c r="R1492" s="182" t="s">
        <v>4741</v>
      </c>
      <c r="S1492" s="226"/>
      <c r="T1492" s="676" t="s">
        <v>4687</v>
      </c>
      <c r="U1492" s="170"/>
      <c r="V1492" s="170"/>
      <c r="W1492" s="170"/>
      <c r="X1492" s="117"/>
      <c r="Y1492" s="171"/>
      <c r="Z1492" s="171"/>
      <c r="AA1492" s="171"/>
      <c r="AB1492" s="171"/>
      <c r="AC1492" s="171"/>
      <c r="AD1492" s="171"/>
      <c r="AE1492" s="171"/>
      <c r="AF1492" s="171"/>
      <c r="AG1492" s="171"/>
      <c r="AH1492" s="171"/>
      <c r="AI1492" s="171"/>
    </row>
    <row r="1493" spans="1:35" s="172" customFormat="1" ht="24" hidden="1" x14ac:dyDescent="0.2">
      <c r="A1493" s="167">
        <v>2</v>
      </c>
      <c r="B1493" s="647">
        <v>0</v>
      </c>
      <c r="C1493" s="647">
        <v>4</v>
      </c>
      <c r="D1493" s="647">
        <v>4</v>
      </c>
      <c r="E1493" s="163" t="s">
        <v>3862</v>
      </c>
      <c r="F1493" s="593" t="s">
        <v>4675</v>
      </c>
      <c r="G1493" s="143"/>
      <c r="H1493" s="166">
        <v>42271900</v>
      </c>
      <c r="I1493" s="180" t="s">
        <v>2390</v>
      </c>
      <c r="J1493" s="169"/>
      <c r="K1493" s="169"/>
      <c r="L1493" s="169"/>
      <c r="M1493" s="146"/>
      <c r="N1493" s="184"/>
      <c r="O1493" s="169"/>
      <c r="P1493" s="146"/>
      <c r="Q1493" s="146">
        <f t="shared" si="29"/>
        <v>0</v>
      </c>
      <c r="R1493" s="182" t="s">
        <v>4741</v>
      </c>
      <c r="S1493" s="226"/>
      <c r="T1493" s="676" t="s">
        <v>4687</v>
      </c>
      <c r="U1493" s="170"/>
      <c r="V1493" s="170"/>
      <c r="W1493" s="170"/>
      <c r="X1493" s="117"/>
      <c r="Y1493" s="171"/>
      <c r="Z1493" s="171"/>
      <c r="AA1493" s="171"/>
      <c r="AB1493" s="171"/>
      <c r="AC1493" s="171"/>
      <c r="AD1493" s="171"/>
      <c r="AE1493" s="171"/>
      <c r="AF1493" s="171"/>
      <c r="AG1493" s="171"/>
      <c r="AH1493" s="171"/>
      <c r="AI1493" s="171"/>
    </row>
    <row r="1494" spans="1:35" s="172" customFormat="1" ht="24" hidden="1" x14ac:dyDescent="0.2">
      <c r="A1494" s="167">
        <v>2</v>
      </c>
      <c r="B1494" s="647">
        <v>0</v>
      </c>
      <c r="C1494" s="647">
        <v>4</v>
      </c>
      <c r="D1494" s="647">
        <v>4</v>
      </c>
      <c r="E1494" s="163" t="s">
        <v>3862</v>
      </c>
      <c r="F1494" s="593" t="s">
        <v>4675</v>
      </c>
      <c r="G1494" s="143"/>
      <c r="H1494" s="166">
        <v>42271900</v>
      </c>
      <c r="I1494" s="180" t="s">
        <v>2391</v>
      </c>
      <c r="J1494" s="169"/>
      <c r="K1494" s="169"/>
      <c r="L1494" s="169"/>
      <c r="M1494" s="146"/>
      <c r="N1494" s="184"/>
      <c r="O1494" s="169"/>
      <c r="P1494" s="146"/>
      <c r="Q1494" s="146">
        <f t="shared" si="29"/>
        <v>0</v>
      </c>
      <c r="R1494" s="182" t="s">
        <v>4741</v>
      </c>
      <c r="S1494" s="226"/>
      <c r="T1494" s="676" t="s">
        <v>4687</v>
      </c>
      <c r="U1494" s="170"/>
      <c r="V1494" s="170"/>
      <c r="W1494" s="170"/>
      <c r="X1494" s="117"/>
      <c r="Y1494" s="171"/>
      <c r="Z1494" s="171"/>
      <c r="AA1494" s="171"/>
      <c r="AB1494" s="171"/>
      <c r="AC1494" s="171"/>
      <c r="AD1494" s="171"/>
      <c r="AE1494" s="171"/>
      <c r="AF1494" s="171"/>
      <c r="AG1494" s="171"/>
      <c r="AH1494" s="171"/>
      <c r="AI1494" s="171"/>
    </row>
    <row r="1495" spans="1:35" s="172" customFormat="1" ht="24" hidden="1" x14ac:dyDescent="0.2">
      <c r="A1495" s="167">
        <v>2</v>
      </c>
      <c r="B1495" s="647">
        <v>0</v>
      </c>
      <c r="C1495" s="647">
        <v>4</v>
      </c>
      <c r="D1495" s="647">
        <v>4</v>
      </c>
      <c r="E1495" s="163" t="s">
        <v>3862</v>
      </c>
      <c r="F1495" s="593" t="s">
        <v>4675</v>
      </c>
      <c r="G1495" s="143"/>
      <c r="H1495" s="166">
        <v>42290000</v>
      </c>
      <c r="I1495" s="180" t="s">
        <v>2392</v>
      </c>
      <c r="J1495" s="169"/>
      <c r="K1495" s="169"/>
      <c r="L1495" s="169"/>
      <c r="M1495" s="146"/>
      <c r="N1495" s="184"/>
      <c r="O1495" s="169"/>
      <c r="P1495" s="146"/>
      <c r="Q1495" s="146">
        <f t="shared" si="29"/>
        <v>0</v>
      </c>
      <c r="R1495" s="182" t="s">
        <v>4741</v>
      </c>
      <c r="S1495" s="226"/>
      <c r="T1495" s="676" t="s">
        <v>4687</v>
      </c>
      <c r="U1495" s="170"/>
      <c r="V1495" s="170"/>
      <c r="W1495" s="170"/>
      <c r="X1495" s="117"/>
      <c r="Y1495" s="171"/>
      <c r="Z1495" s="171"/>
      <c r="AA1495" s="171"/>
      <c r="AB1495" s="171"/>
      <c r="AC1495" s="171"/>
      <c r="AD1495" s="171"/>
      <c r="AE1495" s="171"/>
      <c r="AF1495" s="171"/>
      <c r="AG1495" s="171"/>
      <c r="AH1495" s="171"/>
      <c r="AI1495" s="171"/>
    </row>
    <row r="1496" spans="1:35" s="172" customFormat="1" ht="24" hidden="1" x14ac:dyDescent="0.2">
      <c r="A1496" s="167">
        <v>2</v>
      </c>
      <c r="B1496" s="647">
        <v>0</v>
      </c>
      <c r="C1496" s="647">
        <v>4</v>
      </c>
      <c r="D1496" s="647">
        <v>4</v>
      </c>
      <c r="E1496" s="163" t="s">
        <v>3862</v>
      </c>
      <c r="F1496" s="593" t="s">
        <v>4675</v>
      </c>
      <c r="G1496" s="143"/>
      <c r="H1496" s="166">
        <v>42290000</v>
      </c>
      <c r="I1496" s="180" t="s">
        <v>2393</v>
      </c>
      <c r="J1496" s="169"/>
      <c r="K1496" s="169"/>
      <c r="L1496" s="169"/>
      <c r="M1496" s="146"/>
      <c r="N1496" s="184"/>
      <c r="O1496" s="169"/>
      <c r="P1496" s="146"/>
      <c r="Q1496" s="146">
        <f t="shared" ref="Q1496:Q1559" si="30">+P1496</f>
        <v>0</v>
      </c>
      <c r="R1496" s="182" t="s">
        <v>4741</v>
      </c>
      <c r="S1496" s="226"/>
      <c r="T1496" s="676" t="s">
        <v>4687</v>
      </c>
      <c r="U1496" s="170"/>
      <c r="V1496" s="170"/>
      <c r="W1496" s="170"/>
      <c r="X1496" s="117"/>
      <c r="Y1496" s="171"/>
      <c r="Z1496" s="171"/>
      <c r="AA1496" s="171"/>
      <c r="AB1496" s="171"/>
      <c r="AC1496" s="171"/>
      <c r="AD1496" s="171"/>
      <c r="AE1496" s="171"/>
      <c r="AF1496" s="171"/>
      <c r="AG1496" s="171"/>
      <c r="AH1496" s="171"/>
      <c r="AI1496" s="171"/>
    </row>
    <row r="1497" spans="1:35" s="172" customFormat="1" ht="24" hidden="1" x14ac:dyDescent="0.2">
      <c r="A1497" s="167">
        <v>2</v>
      </c>
      <c r="B1497" s="647">
        <v>0</v>
      </c>
      <c r="C1497" s="647">
        <v>4</v>
      </c>
      <c r="D1497" s="647">
        <v>4</v>
      </c>
      <c r="E1497" s="163" t="s">
        <v>3862</v>
      </c>
      <c r="F1497" s="593" t="s">
        <v>4675</v>
      </c>
      <c r="G1497" s="143"/>
      <c r="H1497" s="166">
        <v>42290000</v>
      </c>
      <c r="I1497" s="180" t="s">
        <v>2394</v>
      </c>
      <c r="J1497" s="169"/>
      <c r="K1497" s="169"/>
      <c r="L1497" s="169"/>
      <c r="M1497" s="146"/>
      <c r="N1497" s="184"/>
      <c r="O1497" s="169"/>
      <c r="P1497" s="146"/>
      <c r="Q1497" s="146">
        <f t="shared" si="30"/>
        <v>0</v>
      </c>
      <c r="R1497" s="182" t="s">
        <v>4741</v>
      </c>
      <c r="S1497" s="226"/>
      <c r="T1497" s="676" t="s">
        <v>4687</v>
      </c>
      <c r="U1497" s="170"/>
      <c r="V1497" s="170"/>
      <c r="W1497" s="170"/>
      <c r="X1497" s="117"/>
      <c r="Y1497" s="171"/>
      <c r="Z1497" s="171"/>
      <c r="AA1497" s="171"/>
      <c r="AB1497" s="171"/>
      <c r="AC1497" s="171"/>
      <c r="AD1497" s="171"/>
      <c r="AE1497" s="171"/>
      <c r="AF1497" s="171"/>
      <c r="AG1497" s="171"/>
      <c r="AH1497" s="171"/>
      <c r="AI1497" s="171"/>
    </row>
    <row r="1498" spans="1:35" s="172" customFormat="1" ht="24" hidden="1" x14ac:dyDescent="0.2">
      <c r="A1498" s="167">
        <v>2</v>
      </c>
      <c r="B1498" s="647">
        <v>0</v>
      </c>
      <c r="C1498" s="647">
        <v>4</v>
      </c>
      <c r="D1498" s="647">
        <v>4</v>
      </c>
      <c r="E1498" s="163" t="s">
        <v>3862</v>
      </c>
      <c r="F1498" s="593" t="s">
        <v>4675</v>
      </c>
      <c r="G1498" s="143"/>
      <c r="H1498" s="166">
        <v>42290000</v>
      </c>
      <c r="I1498" s="180" t="s">
        <v>2395</v>
      </c>
      <c r="J1498" s="169"/>
      <c r="K1498" s="169"/>
      <c r="L1498" s="169"/>
      <c r="M1498" s="146"/>
      <c r="N1498" s="184"/>
      <c r="O1498" s="169"/>
      <c r="P1498" s="146"/>
      <c r="Q1498" s="146">
        <f t="shared" si="30"/>
        <v>0</v>
      </c>
      <c r="R1498" s="182" t="s">
        <v>4741</v>
      </c>
      <c r="S1498" s="226"/>
      <c r="T1498" s="676" t="s">
        <v>4687</v>
      </c>
      <c r="U1498" s="170"/>
      <c r="V1498" s="170"/>
      <c r="W1498" s="170"/>
      <c r="X1498" s="117"/>
      <c r="Y1498" s="171"/>
      <c r="Z1498" s="171"/>
      <c r="AA1498" s="171"/>
      <c r="AB1498" s="171"/>
      <c r="AC1498" s="171"/>
      <c r="AD1498" s="171"/>
      <c r="AE1498" s="171"/>
      <c r="AF1498" s="171"/>
      <c r="AG1498" s="171"/>
      <c r="AH1498" s="171"/>
      <c r="AI1498" s="171"/>
    </row>
    <row r="1499" spans="1:35" s="172" customFormat="1" ht="24" hidden="1" x14ac:dyDescent="0.2">
      <c r="A1499" s="167">
        <v>2</v>
      </c>
      <c r="B1499" s="647">
        <v>0</v>
      </c>
      <c r="C1499" s="647">
        <v>4</v>
      </c>
      <c r="D1499" s="647">
        <v>4</v>
      </c>
      <c r="E1499" s="163" t="s">
        <v>3862</v>
      </c>
      <c r="F1499" s="593" t="s">
        <v>4675</v>
      </c>
      <c r="G1499" s="143"/>
      <c r="H1499" s="166">
        <v>42290000</v>
      </c>
      <c r="I1499" s="180" t="s">
        <v>2396</v>
      </c>
      <c r="J1499" s="169"/>
      <c r="K1499" s="169"/>
      <c r="L1499" s="169"/>
      <c r="M1499" s="146"/>
      <c r="N1499" s="184"/>
      <c r="O1499" s="169"/>
      <c r="P1499" s="146"/>
      <c r="Q1499" s="146">
        <f t="shared" si="30"/>
        <v>0</v>
      </c>
      <c r="R1499" s="182" t="s">
        <v>4741</v>
      </c>
      <c r="S1499" s="226"/>
      <c r="T1499" s="676" t="s">
        <v>4687</v>
      </c>
      <c r="U1499" s="170"/>
      <c r="V1499" s="170"/>
      <c r="W1499" s="170"/>
      <c r="X1499" s="117"/>
      <c r="Y1499" s="171"/>
      <c r="Z1499" s="171"/>
      <c r="AA1499" s="171"/>
      <c r="AB1499" s="171"/>
      <c r="AC1499" s="171"/>
      <c r="AD1499" s="171"/>
      <c r="AE1499" s="171"/>
      <c r="AF1499" s="171"/>
      <c r="AG1499" s="171"/>
      <c r="AH1499" s="171"/>
      <c r="AI1499" s="171"/>
    </row>
    <row r="1500" spans="1:35" s="172" customFormat="1" ht="24" hidden="1" x14ac:dyDescent="0.2">
      <c r="A1500" s="167">
        <v>2</v>
      </c>
      <c r="B1500" s="647">
        <v>0</v>
      </c>
      <c r="C1500" s="647">
        <v>4</v>
      </c>
      <c r="D1500" s="647">
        <v>4</v>
      </c>
      <c r="E1500" s="163" t="s">
        <v>3862</v>
      </c>
      <c r="F1500" s="593" t="s">
        <v>4675</v>
      </c>
      <c r="G1500" s="143"/>
      <c r="H1500" s="166">
        <v>42290000</v>
      </c>
      <c r="I1500" s="180" t="s">
        <v>2397</v>
      </c>
      <c r="J1500" s="169"/>
      <c r="K1500" s="169"/>
      <c r="L1500" s="169"/>
      <c r="M1500" s="146"/>
      <c r="N1500" s="184"/>
      <c r="O1500" s="169"/>
      <c r="P1500" s="146"/>
      <c r="Q1500" s="146">
        <f t="shared" si="30"/>
        <v>0</v>
      </c>
      <c r="R1500" s="182" t="s">
        <v>4741</v>
      </c>
      <c r="S1500" s="226"/>
      <c r="T1500" s="676" t="s">
        <v>4687</v>
      </c>
      <c r="U1500" s="170"/>
      <c r="V1500" s="170"/>
      <c r="W1500" s="170"/>
      <c r="X1500" s="117"/>
      <c r="Y1500" s="171"/>
      <c r="Z1500" s="171"/>
      <c r="AA1500" s="171"/>
      <c r="AB1500" s="171"/>
      <c r="AC1500" s="171"/>
      <c r="AD1500" s="171"/>
      <c r="AE1500" s="171"/>
      <c r="AF1500" s="171"/>
      <c r="AG1500" s="171"/>
      <c r="AH1500" s="171"/>
      <c r="AI1500" s="171"/>
    </row>
    <row r="1501" spans="1:35" s="172" customFormat="1" ht="24" hidden="1" x14ac:dyDescent="0.2">
      <c r="A1501" s="167">
        <v>2</v>
      </c>
      <c r="B1501" s="647">
        <v>0</v>
      </c>
      <c r="C1501" s="647">
        <v>4</v>
      </c>
      <c r="D1501" s="647">
        <v>4</v>
      </c>
      <c r="E1501" s="163" t="s">
        <v>3862</v>
      </c>
      <c r="F1501" s="593" t="s">
        <v>4675</v>
      </c>
      <c r="G1501" s="143"/>
      <c r="H1501" s="166">
        <v>42290000</v>
      </c>
      <c r="I1501" s="180" t="s">
        <v>2398</v>
      </c>
      <c r="J1501" s="169"/>
      <c r="K1501" s="169"/>
      <c r="L1501" s="169"/>
      <c r="M1501" s="146"/>
      <c r="N1501" s="184"/>
      <c r="O1501" s="169"/>
      <c r="P1501" s="146"/>
      <c r="Q1501" s="146">
        <f t="shared" si="30"/>
        <v>0</v>
      </c>
      <c r="R1501" s="182" t="s">
        <v>4741</v>
      </c>
      <c r="S1501" s="226"/>
      <c r="T1501" s="676" t="s">
        <v>4687</v>
      </c>
      <c r="U1501" s="170"/>
      <c r="V1501" s="170"/>
      <c r="W1501" s="170"/>
      <c r="X1501" s="117"/>
      <c r="Y1501" s="171"/>
      <c r="Z1501" s="171"/>
      <c r="AA1501" s="171"/>
      <c r="AB1501" s="171"/>
      <c r="AC1501" s="171"/>
      <c r="AD1501" s="171"/>
      <c r="AE1501" s="171"/>
      <c r="AF1501" s="171"/>
      <c r="AG1501" s="171"/>
      <c r="AH1501" s="171"/>
      <c r="AI1501" s="171"/>
    </row>
    <row r="1502" spans="1:35" s="172" customFormat="1" ht="24" hidden="1" x14ac:dyDescent="0.2">
      <c r="A1502" s="167">
        <v>2</v>
      </c>
      <c r="B1502" s="647">
        <v>0</v>
      </c>
      <c r="C1502" s="647">
        <v>4</v>
      </c>
      <c r="D1502" s="647">
        <v>4</v>
      </c>
      <c r="E1502" s="163" t="s">
        <v>3862</v>
      </c>
      <c r="F1502" s="593" t="s">
        <v>4675</v>
      </c>
      <c r="G1502" s="143"/>
      <c r="H1502" s="166">
        <v>42290000</v>
      </c>
      <c r="I1502" s="180" t="s">
        <v>2399</v>
      </c>
      <c r="J1502" s="169"/>
      <c r="K1502" s="169"/>
      <c r="L1502" s="169"/>
      <c r="M1502" s="146"/>
      <c r="N1502" s="184"/>
      <c r="O1502" s="169"/>
      <c r="P1502" s="146"/>
      <c r="Q1502" s="146">
        <f t="shared" si="30"/>
        <v>0</v>
      </c>
      <c r="R1502" s="182" t="s">
        <v>4741</v>
      </c>
      <c r="S1502" s="226"/>
      <c r="T1502" s="676" t="s">
        <v>4687</v>
      </c>
      <c r="U1502" s="170"/>
      <c r="V1502" s="170"/>
      <c r="W1502" s="170"/>
      <c r="X1502" s="117"/>
      <c r="Y1502" s="171"/>
      <c r="Z1502" s="171"/>
      <c r="AA1502" s="171"/>
      <c r="AB1502" s="171"/>
      <c r="AC1502" s="171"/>
      <c r="AD1502" s="171"/>
      <c r="AE1502" s="171"/>
      <c r="AF1502" s="171"/>
      <c r="AG1502" s="171"/>
      <c r="AH1502" s="171"/>
      <c r="AI1502" s="171"/>
    </row>
    <row r="1503" spans="1:35" s="172" customFormat="1" ht="24" hidden="1" x14ac:dyDescent="0.2">
      <c r="A1503" s="167">
        <v>2</v>
      </c>
      <c r="B1503" s="647">
        <v>0</v>
      </c>
      <c r="C1503" s="647">
        <v>4</v>
      </c>
      <c r="D1503" s="647">
        <v>4</v>
      </c>
      <c r="E1503" s="163" t="s">
        <v>3862</v>
      </c>
      <c r="F1503" s="593" t="s">
        <v>4675</v>
      </c>
      <c r="G1503" s="143"/>
      <c r="H1503" s="166">
        <v>42290000</v>
      </c>
      <c r="I1503" s="180" t="s">
        <v>2400</v>
      </c>
      <c r="J1503" s="169"/>
      <c r="K1503" s="169"/>
      <c r="L1503" s="169"/>
      <c r="M1503" s="146"/>
      <c r="N1503" s="184"/>
      <c r="O1503" s="169"/>
      <c r="P1503" s="146"/>
      <c r="Q1503" s="146">
        <f t="shared" si="30"/>
        <v>0</v>
      </c>
      <c r="R1503" s="182" t="s">
        <v>4741</v>
      </c>
      <c r="S1503" s="226"/>
      <c r="T1503" s="676" t="s">
        <v>4687</v>
      </c>
      <c r="U1503" s="170"/>
      <c r="V1503" s="170"/>
      <c r="W1503" s="170"/>
      <c r="X1503" s="117"/>
      <c r="Y1503" s="171"/>
      <c r="Z1503" s="171"/>
      <c r="AA1503" s="171"/>
      <c r="AB1503" s="171"/>
      <c r="AC1503" s="171"/>
      <c r="AD1503" s="171"/>
      <c r="AE1503" s="171"/>
      <c r="AF1503" s="171"/>
      <c r="AG1503" s="171"/>
      <c r="AH1503" s="171"/>
      <c r="AI1503" s="171"/>
    </row>
    <row r="1504" spans="1:35" s="172" customFormat="1" ht="24" hidden="1" x14ac:dyDescent="0.2">
      <c r="A1504" s="167">
        <v>2</v>
      </c>
      <c r="B1504" s="647">
        <v>0</v>
      </c>
      <c r="C1504" s="647">
        <v>4</v>
      </c>
      <c r="D1504" s="647">
        <v>4</v>
      </c>
      <c r="E1504" s="163" t="s">
        <v>3862</v>
      </c>
      <c r="F1504" s="593" t="s">
        <v>4675</v>
      </c>
      <c r="G1504" s="143"/>
      <c r="H1504" s="166">
        <v>42290000</v>
      </c>
      <c r="I1504" s="180" t="s">
        <v>2401</v>
      </c>
      <c r="J1504" s="169"/>
      <c r="K1504" s="169"/>
      <c r="L1504" s="169"/>
      <c r="M1504" s="146"/>
      <c r="N1504" s="184"/>
      <c r="O1504" s="169"/>
      <c r="P1504" s="146"/>
      <c r="Q1504" s="146">
        <f t="shared" si="30"/>
        <v>0</v>
      </c>
      <c r="R1504" s="182" t="s">
        <v>4741</v>
      </c>
      <c r="S1504" s="226"/>
      <c r="T1504" s="676" t="s">
        <v>4687</v>
      </c>
      <c r="U1504" s="170"/>
      <c r="V1504" s="170"/>
      <c r="W1504" s="170"/>
      <c r="X1504" s="117"/>
      <c r="Y1504" s="171"/>
      <c r="Z1504" s="171"/>
      <c r="AA1504" s="171"/>
      <c r="AB1504" s="171"/>
      <c r="AC1504" s="171"/>
      <c r="AD1504" s="171"/>
      <c r="AE1504" s="171"/>
      <c r="AF1504" s="171"/>
      <c r="AG1504" s="171"/>
      <c r="AH1504" s="171"/>
      <c r="AI1504" s="171"/>
    </row>
    <row r="1505" spans="1:35" s="172" customFormat="1" ht="24" hidden="1" x14ac:dyDescent="0.2">
      <c r="A1505" s="167">
        <v>2</v>
      </c>
      <c r="B1505" s="647">
        <v>0</v>
      </c>
      <c r="C1505" s="647">
        <v>4</v>
      </c>
      <c r="D1505" s="647">
        <v>4</v>
      </c>
      <c r="E1505" s="163" t="s">
        <v>3862</v>
      </c>
      <c r="F1505" s="593" t="s">
        <v>4675</v>
      </c>
      <c r="G1505" s="143"/>
      <c r="H1505" s="166">
        <v>42290000</v>
      </c>
      <c r="I1505" s="180" t="s">
        <v>2402</v>
      </c>
      <c r="J1505" s="169"/>
      <c r="K1505" s="169"/>
      <c r="L1505" s="169"/>
      <c r="M1505" s="146"/>
      <c r="N1505" s="184"/>
      <c r="O1505" s="169"/>
      <c r="P1505" s="146"/>
      <c r="Q1505" s="146">
        <f t="shared" si="30"/>
        <v>0</v>
      </c>
      <c r="R1505" s="182" t="s">
        <v>4741</v>
      </c>
      <c r="S1505" s="226"/>
      <c r="T1505" s="676" t="s">
        <v>4687</v>
      </c>
      <c r="U1505" s="170"/>
      <c r="V1505" s="170"/>
      <c r="W1505" s="170"/>
      <c r="X1505" s="117"/>
      <c r="Y1505" s="171"/>
      <c r="Z1505" s="171"/>
      <c r="AA1505" s="171"/>
      <c r="AB1505" s="171"/>
      <c r="AC1505" s="171"/>
      <c r="AD1505" s="171"/>
      <c r="AE1505" s="171"/>
      <c r="AF1505" s="171"/>
      <c r="AG1505" s="171"/>
      <c r="AH1505" s="171"/>
      <c r="AI1505" s="171"/>
    </row>
    <row r="1506" spans="1:35" s="172" customFormat="1" ht="24" hidden="1" x14ac:dyDescent="0.2">
      <c r="A1506" s="167">
        <v>2</v>
      </c>
      <c r="B1506" s="647">
        <v>0</v>
      </c>
      <c r="C1506" s="647">
        <v>4</v>
      </c>
      <c r="D1506" s="647">
        <v>4</v>
      </c>
      <c r="E1506" s="163" t="s">
        <v>3862</v>
      </c>
      <c r="F1506" s="593" t="s">
        <v>4675</v>
      </c>
      <c r="G1506" s="143"/>
      <c r="H1506" s="166">
        <v>42290000</v>
      </c>
      <c r="I1506" s="180" t="s">
        <v>2403</v>
      </c>
      <c r="J1506" s="169"/>
      <c r="K1506" s="169"/>
      <c r="L1506" s="169"/>
      <c r="M1506" s="146"/>
      <c r="N1506" s="184"/>
      <c r="O1506" s="169"/>
      <c r="P1506" s="146"/>
      <c r="Q1506" s="146">
        <f t="shared" si="30"/>
        <v>0</v>
      </c>
      <c r="R1506" s="182" t="s">
        <v>4741</v>
      </c>
      <c r="S1506" s="226"/>
      <c r="T1506" s="676" t="s">
        <v>4687</v>
      </c>
      <c r="U1506" s="170"/>
      <c r="V1506" s="170"/>
      <c r="W1506" s="170"/>
      <c r="X1506" s="117"/>
      <c r="Y1506" s="171"/>
      <c r="Z1506" s="171"/>
      <c r="AA1506" s="171"/>
      <c r="AB1506" s="171"/>
      <c r="AC1506" s="171"/>
      <c r="AD1506" s="171"/>
      <c r="AE1506" s="171"/>
      <c r="AF1506" s="171"/>
      <c r="AG1506" s="171"/>
      <c r="AH1506" s="171"/>
      <c r="AI1506" s="171"/>
    </row>
    <row r="1507" spans="1:35" s="172" customFormat="1" ht="24" hidden="1" x14ac:dyDescent="0.2">
      <c r="A1507" s="167">
        <v>2</v>
      </c>
      <c r="B1507" s="647">
        <v>0</v>
      </c>
      <c r="C1507" s="647">
        <v>4</v>
      </c>
      <c r="D1507" s="647">
        <v>4</v>
      </c>
      <c r="E1507" s="163" t="s">
        <v>3862</v>
      </c>
      <c r="F1507" s="593" t="s">
        <v>4675</v>
      </c>
      <c r="G1507" s="143"/>
      <c r="H1507" s="166">
        <v>42290000</v>
      </c>
      <c r="I1507" s="180" t="s">
        <v>2404</v>
      </c>
      <c r="J1507" s="169"/>
      <c r="K1507" s="169"/>
      <c r="L1507" s="169"/>
      <c r="M1507" s="146"/>
      <c r="N1507" s="184"/>
      <c r="O1507" s="169"/>
      <c r="P1507" s="146"/>
      <c r="Q1507" s="146">
        <f t="shared" si="30"/>
        <v>0</v>
      </c>
      <c r="R1507" s="182" t="s">
        <v>4741</v>
      </c>
      <c r="S1507" s="226"/>
      <c r="T1507" s="676" t="s">
        <v>4687</v>
      </c>
      <c r="U1507" s="170"/>
      <c r="V1507" s="170"/>
      <c r="W1507" s="170"/>
      <c r="X1507" s="117"/>
      <c r="Y1507" s="171"/>
      <c r="Z1507" s="171"/>
      <c r="AA1507" s="171"/>
      <c r="AB1507" s="171"/>
      <c r="AC1507" s="171"/>
      <c r="AD1507" s="171"/>
      <c r="AE1507" s="171"/>
      <c r="AF1507" s="171"/>
      <c r="AG1507" s="171"/>
      <c r="AH1507" s="171"/>
      <c r="AI1507" s="171"/>
    </row>
    <row r="1508" spans="1:35" s="172" customFormat="1" ht="24" hidden="1" x14ac:dyDescent="0.2">
      <c r="A1508" s="167">
        <v>2</v>
      </c>
      <c r="B1508" s="647">
        <v>0</v>
      </c>
      <c r="C1508" s="647">
        <v>4</v>
      </c>
      <c r="D1508" s="647">
        <v>4</v>
      </c>
      <c r="E1508" s="163" t="s">
        <v>3862</v>
      </c>
      <c r="F1508" s="593" t="s">
        <v>4675</v>
      </c>
      <c r="G1508" s="143"/>
      <c r="H1508" s="166">
        <v>42290000</v>
      </c>
      <c r="I1508" s="180" t="s">
        <v>2405</v>
      </c>
      <c r="J1508" s="169"/>
      <c r="K1508" s="169"/>
      <c r="L1508" s="169"/>
      <c r="M1508" s="146"/>
      <c r="N1508" s="184"/>
      <c r="O1508" s="169"/>
      <c r="P1508" s="146"/>
      <c r="Q1508" s="146">
        <f t="shared" si="30"/>
        <v>0</v>
      </c>
      <c r="R1508" s="182" t="s">
        <v>4741</v>
      </c>
      <c r="S1508" s="226"/>
      <c r="T1508" s="676" t="s">
        <v>4687</v>
      </c>
      <c r="U1508" s="170"/>
      <c r="V1508" s="170"/>
      <c r="W1508" s="170"/>
      <c r="X1508" s="117"/>
      <c r="Y1508" s="171"/>
      <c r="Z1508" s="171"/>
      <c r="AA1508" s="171"/>
      <c r="AB1508" s="171"/>
      <c r="AC1508" s="171"/>
      <c r="AD1508" s="171"/>
      <c r="AE1508" s="171"/>
      <c r="AF1508" s="171"/>
      <c r="AG1508" s="171"/>
      <c r="AH1508" s="171"/>
      <c r="AI1508" s="171"/>
    </row>
    <row r="1509" spans="1:35" s="172" customFormat="1" ht="24" hidden="1" x14ac:dyDescent="0.2">
      <c r="A1509" s="167">
        <v>2</v>
      </c>
      <c r="B1509" s="647">
        <v>0</v>
      </c>
      <c r="C1509" s="647">
        <v>4</v>
      </c>
      <c r="D1509" s="647">
        <v>4</v>
      </c>
      <c r="E1509" s="163" t="s">
        <v>3862</v>
      </c>
      <c r="F1509" s="593" t="s">
        <v>4675</v>
      </c>
      <c r="G1509" s="143"/>
      <c r="H1509" s="166">
        <v>42290000</v>
      </c>
      <c r="I1509" s="180" t="s">
        <v>2406</v>
      </c>
      <c r="J1509" s="169"/>
      <c r="K1509" s="169"/>
      <c r="L1509" s="169"/>
      <c r="M1509" s="146"/>
      <c r="N1509" s="184"/>
      <c r="O1509" s="169"/>
      <c r="P1509" s="146"/>
      <c r="Q1509" s="146">
        <f t="shared" si="30"/>
        <v>0</v>
      </c>
      <c r="R1509" s="182" t="s">
        <v>4741</v>
      </c>
      <c r="S1509" s="226"/>
      <c r="T1509" s="676" t="s">
        <v>4687</v>
      </c>
      <c r="U1509" s="170"/>
      <c r="V1509" s="170"/>
      <c r="W1509" s="170"/>
      <c r="X1509" s="117"/>
      <c r="Y1509" s="171"/>
      <c r="Z1509" s="171"/>
      <c r="AA1509" s="171"/>
      <c r="AB1509" s="171"/>
      <c r="AC1509" s="171"/>
      <c r="AD1509" s="171"/>
      <c r="AE1509" s="171"/>
      <c r="AF1509" s="171"/>
      <c r="AG1509" s="171"/>
      <c r="AH1509" s="171"/>
      <c r="AI1509" s="171"/>
    </row>
    <row r="1510" spans="1:35" s="172" customFormat="1" ht="24" hidden="1" x14ac:dyDescent="0.2">
      <c r="A1510" s="167">
        <v>2</v>
      </c>
      <c r="B1510" s="647">
        <v>0</v>
      </c>
      <c r="C1510" s="647">
        <v>4</v>
      </c>
      <c r="D1510" s="647">
        <v>4</v>
      </c>
      <c r="E1510" s="163" t="s">
        <v>3862</v>
      </c>
      <c r="F1510" s="593" t="s">
        <v>4675</v>
      </c>
      <c r="G1510" s="143"/>
      <c r="H1510" s="166">
        <v>42290000</v>
      </c>
      <c r="I1510" s="180" t="s">
        <v>2407</v>
      </c>
      <c r="J1510" s="169"/>
      <c r="K1510" s="169"/>
      <c r="L1510" s="169"/>
      <c r="M1510" s="146"/>
      <c r="N1510" s="184"/>
      <c r="O1510" s="169"/>
      <c r="P1510" s="146"/>
      <c r="Q1510" s="146">
        <f t="shared" si="30"/>
        <v>0</v>
      </c>
      <c r="R1510" s="182" t="s">
        <v>4741</v>
      </c>
      <c r="S1510" s="226"/>
      <c r="T1510" s="676" t="s">
        <v>4687</v>
      </c>
      <c r="U1510" s="170"/>
      <c r="V1510" s="170"/>
      <c r="W1510" s="170"/>
      <c r="X1510" s="117"/>
      <c r="Y1510" s="171"/>
      <c r="Z1510" s="171"/>
      <c r="AA1510" s="171"/>
      <c r="AB1510" s="171"/>
      <c r="AC1510" s="171"/>
      <c r="AD1510" s="171"/>
      <c r="AE1510" s="171"/>
      <c r="AF1510" s="171"/>
      <c r="AG1510" s="171"/>
      <c r="AH1510" s="171"/>
      <c r="AI1510" s="171"/>
    </row>
    <row r="1511" spans="1:35" s="172" customFormat="1" ht="24" hidden="1" x14ac:dyDescent="0.2">
      <c r="A1511" s="167">
        <v>2</v>
      </c>
      <c r="B1511" s="647">
        <v>0</v>
      </c>
      <c r="C1511" s="647">
        <v>4</v>
      </c>
      <c r="D1511" s="647">
        <v>4</v>
      </c>
      <c r="E1511" s="163" t="s">
        <v>3862</v>
      </c>
      <c r="F1511" s="593" t="s">
        <v>4675</v>
      </c>
      <c r="G1511" s="143"/>
      <c r="H1511" s="166">
        <v>42290000</v>
      </c>
      <c r="I1511" s="180" t="s">
        <v>2408</v>
      </c>
      <c r="J1511" s="169"/>
      <c r="K1511" s="169"/>
      <c r="L1511" s="169"/>
      <c r="M1511" s="146"/>
      <c r="N1511" s="184"/>
      <c r="O1511" s="169"/>
      <c r="P1511" s="146"/>
      <c r="Q1511" s="146">
        <f t="shared" si="30"/>
        <v>0</v>
      </c>
      <c r="R1511" s="182" t="s">
        <v>4741</v>
      </c>
      <c r="S1511" s="226"/>
      <c r="T1511" s="676" t="s">
        <v>4687</v>
      </c>
      <c r="U1511" s="170"/>
      <c r="V1511" s="170"/>
      <c r="W1511" s="170"/>
      <c r="X1511" s="117"/>
      <c r="Y1511" s="171"/>
      <c r="Z1511" s="171"/>
      <c r="AA1511" s="171"/>
      <c r="AB1511" s="171"/>
      <c r="AC1511" s="171"/>
      <c r="AD1511" s="171"/>
      <c r="AE1511" s="171"/>
      <c r="AF1511" s="171"/>
      <c r="AG1511" s="171"/>
      <c r="AH1511" s="171"/>
      <c r="AI1511" s="171"/>
    </row>
    <row r="1512" spans="1:35" s="172" customFormat="1" ht="24" hidden="1" x14ac:dyDescent="0.2">
      <c r="A1512" s="167">
        <v>2</v>
      </c>
      <c r="B1512" s="647">
        <v>0</v>
      </c>
      <c r="C1512" s="647">
        <v>4</v>
      </c>
      <c r="D1512" s="647">
        <v>4</v>
      </c>
      <c r="E1512" s="163" t="s">
        <v>3862</v>
      </c>
      <c r="F1512" s="593" t="s">
        <v>4675</v>
      </c>
      <c r="G1512" s="143"/>
      <c r="H1512" s="166">
        <v>42290000</v>
      </c>
      <c r="I1512" s="180" t="s">
        <v>2409</v>
      </c>
      <c r="J1512" s="169"/>
      <c r="K1512" s="169"/>
      <c r="L1512" s="169"/>
      <c r="M1512" s="146"/>
      <c r="N1512" s="184"/>
      <c r="O1512" s="169"/>
      <c r="P1512" s="146"/>
      <c r="Q1512" s="146">
        <f t="shared" si="30"/>
        <v>0</v>
      </c>
      <c r="R1512" s="182" t="s">
        <v>4741</v>
      </c>
      <c r="S1512" s="226"/>
      <c r="T1512" s="676" t="s">
        <v>4687</v>
      </c>
      <c r="U1512" s="170"/>
      <c r="V1512" s="170"/>
      <c r="W1512" s="170"/>
      <c r="X1512" s="117"/>
      <c r="Y1512" s="171"/>
      <c r="Z1512" s="171"/>
      <c r="AA1512" s="171"/>
      <c r="AB1512" s="171"/>
      <c r="AC1512" s="171"/>
      <c r="AD1512" s="171"/>
      <c r="AE1512" s="171"/>
      <c r="AF1512" s="171"/>
      <c r="AG1512" s="171"/>
      <c r="AH1512" s="171"/>
      <c r="AI1512" s="171"/>
    </row>
    <row r="1513" spans="1:35" s="172" customFormat="1" ht="24" hidden="1" x14ac:dyDescent="0.2">
      <c r="A1513" s="167">
        <v>2</v>
      </c>
      <c r="B1513" s="647">
        <v>0</v>
      </c>
      <c r="C1513" s="647">
        <v>4</v>
      </c>
      <c r="D1513" s="647">
        <v>4</v>
      </c>
      <c r="E1513" s="163" t="s">
        <v>3862</v>
      </c>
      <c r="F1513" s="593" t="s">
        <v>4675</v>
      </c>
      <c r="G1513" s="143"/>
      <c r="H1513" s="166">
        <v>42290000</v>
      </c>
      <c r="I1513" s="180" t="s">
        <v>2410</v>
      </c>
      <c r="J1513" s="169"/>
      <c r="K1513" s="169"/>
      <c r="L1513" s="169"/>
      <c r="M1513" s="146"/>
      <c r="N1513" s="184"/>
      <c r="O1513" s="169"/>
      <c r="P1513" s="146"/>
      <c r="Q1513" s="146">
        <f t="shared" si="30"/>
        <v>0</v>
      </c>
      <c r="R1513" s="182" t="s">
        <v>4741</v>
      </c>
      <c r="S1513" s="226"/>
      <c r="T1513" s="676" t="s">
        <v>4687</v>
      </c>
      <c r="U1513" s="170"/>
      <c r="V1513" s="170"/>
      <c r="W1513" s="170"/>
      <c r="X1513" s="117"/>
      <c r="Y1513" s="171"/>
      <c r="Z1513" s="171"/>
      <c r="AA1513" s="171"/>
      <c r="AB1513" s="171"/>
      <c r="AC1513" s="171"/>
      <c r="AD1513" s="171"/>
      <c r="AE1513" s="171"/>
      <c r="AF1513" s="171"/>
      <c r="AG1513" s="171"/>
      <c r="AH1513" s="171"/>
      <c r="AI1513" s="171"/>
    </row>
    <row r="1514" spans="1:35" s="172" customFormat="1" ht="24" hidden="1" x14ac:dyDescent="0.2">
      <c r="A1514" s="167">
        <v>2</v>
      </c>
      <c r="B1514" s="647">
        <v>0</v>
      </c>
      <c r="C1514" s="647">
        <v>4</v>
      </c>
      <c r="D1514" s="647">
        <v>4</v>
      </c>
      <c r="E1514" s="163" t="s">
        <v>3862</v>
      </c>
      <c r="F1514" s="593" t="s">
        <v>4675</v>
      </c>
      <c r="G1514" s="143"/>
      <c r="H1514" s="166">
        <v>42290000</v>
      </c>
      <c r="I1514" s="180" t="s">
        <v>2411</v>
      </c>
      <c r="J1514" s="169"/>
      <c r="K1514" s="169"/>
      <c r="L1514" s="169"/>
      <c r="M1514" s="146"/>
      <c r="N1514" s="184"/>
      <c r="O1514" s="169"/>
      <c r="P1514" s="146"/>
      <c r="Q1514" s="146">
        <f t="shared" si="30"/>
        <v>0</v>
      </c>
      <c r="R1514" s="182" t="s">
        <v>4741</v>
      </c>
      <c r="S1514" s="226"/>
      <c r="T1514" s="676" t="s">
        <v>4687</v>
      </c>
      <c r="U1514" s="170"/>
      <c r="V1514" s="170"/>
      <c r="W1514" s="170"/>
      <c r="X1514" s="117"/>
      <c r="Y1514" s="171"/>
      <c r="Z1514" s="171"/>
      <c r="AA1514" s="171"/>
      <c r="AB1514" s="171"/>
      <c r="AC1514" s="171"/>
      <c r="AD1514" s="171"/>
      <c r="AE1514" s="171"/>
      <c r="AF1514" s="171"/>
      <c r="AG1514" s="171"/>
      <c r="AH1514" s="171"/>
      <c r="AI1514" s="171"/>
    </row>
    <row r="1515" spans="1:35" s="172" customFormat="1" ht="24" hidden="1" x14ac:dyDescent="0.2">
      <c r="A1515" s="167">
        <v>2</v>
      </c>
      <c r="B1515" s="647">
        <v>0</v>
      </c>
      <c r="C1515" s="647">
        <v>4</v>
      </c>
      <c r="D1515" s="647">
        <v>4</v>
      </c>
      <c r="E1515" s="163" t="s">
        <v>3862</v>
      </c>
      <c r="F1515" s="593" t="s">
        <v>4675</v>
      </c>
      <c r="G1515" s="143"/>
      <c r="H1515" s="166">
        <v>42290000</v>
      </c>
      <c r="I1515" s="180" t="s">
        <v>2412</v>
      </c>
      <c r="J1515" s="169"/>
      <c r="K1515" s="169"/>
      <c r="L1515" s="169"/>
      <c r="M1515" s="146"/>
      <c r="N1515" s="184"/>
      <c r="O1515" s="169"/>
      <c r="P1515" s="146"/>
      <c r="Q1515" s="146">
        <f t="shared" si="30"/>
        <v>0</v>
      </c>
      <c r="R1515" s="182" t="s">
        <v>4741</v>
      </c>
      <c r="S1515" s="226"/>
      <c r="T1515" s="676" t="s">
        <v>4687</v>
      </c>
      <c r="U1515" s="170"/>
      <c r="V1515" s="170"/>
      <c r="W1515" s="170"/>
      <c r="X1515" s="117"/>
      <c r="Y1515" s="171"/>
      <c r="Z1515" s="171"/>
      <c r="AA1515" s="171"/>
      <c r="AB1515" s="171"/>
      <c r="AC1515" s="171"/>
      <c r="AD1515" s="171"/>
      <c r="AE1515" s="171"/>
      <c r="AF1515" s="171"/>
      <c r="AG1515" s="171"/>
      <c r="AH1515" s="171"/>
      <c r="AI1515" s="171"/>
    </row>
    <row r="1516" spans="1:35" s="172" customFormat="1" ht="24" hidden="1" x14ac:dyDescent="0.2">
      <c r="A1516" s="167">
        <v>2</v>
      </c>
      <c r="B1516" s="647">
        <v>0</v>
      </c>
      <c r="C1516" s="647">
        <v>4</v>
      </c>
      <c r="D1516" s="647">
        <v>4</v>
      </c>
      <c r="E1516" s="163" t="s">
        <v>3862</v>
      </c>
      <c r="F1516" s="593" t="s">
        <v>4675</v>
      </c>
      <c r="G1516" s="143"/>
      <c r="H1516" s="166">
        <v>42290000</v>
      </c>
      <c r="I1516" s="180" t="s">
        <v>2413</v>
      </c>
      <c r="J1516" s="169"/>
      <c r="K1516" s="169"/>
      <c r="L1516" s="169"/>
      <c r="M1516" s="146"/>
      <c r="N1516" s="184"/>
      <c r="O1516" s="169"/>
      <c r="P1516" s="146"/>
      <c r="Q1516" s="146">
        <f t="shared" si="30"/>
        <v>0</v>
      </c>
      <c r="R1516" s="182" t="s">
        <v>4741</v>
      </c>
      <c r="S1516" s="226"/>
      <c r="T1516" s="676" t="s">
        <v>4687</v>
      </c>
      <c r="U1516" s="170"/>
      <c r="V1516" s="170"/>
      <c r="W1516" s="170"/>
      <c r="X1516" s="117"/>
      <c r="Y1516" s="171"/>
      <c r="Z1516" s="171"/>
      <c r="AA1516" s="171"/>
      <c r="AB1516" s="171"/>
      <c r="AC1516" s="171"/>
      <c r="AD1516" s="171"/>
      <c r="AE1516" s="171"/>
      <c r="AF1516" s="171"/>
      <c r="AG1516" s="171"/>
      <c r="AH1516" s="171"/>
      <c r="AI1516" s="171"/>
    </row>
    <row r="1517" spans="1:35" s="172" customFormat="1" ht="24" hidden="1" x14ac:dyDescent="0.2">
      <c r="A1517" s="167">
        <v>2</v>
      </c>
      <c r="B1517" s="647">
        <v>0</v>
      </c>
      <c r="C1517" s="647">
        <v>4</v>
      </c>
      <c r="D1517" s="647">
        <v>4</v>
      </c>
      <c r="E1517" s="163" t="s">
        <v>3862</v>
      </c>
      <c r="F1517" s="593" t="s">
        <v>4675</v>
      </c>
      <c r="G1517" s="143"/>
      <c r="H1517" s="166">
        <v>42290000</v>
      </c>
      <c r="I1517" s="180" t="s">
        <v>2414</v>
      </c>
      <c r="J1517" s="169"/>
      <c r="K1517" s="169"/>
      <c r="L1517" s="169"/>
      <c r="M1517" s="146"/>
      <c r="N1517" s="184"/>
      <c r="O1517" s="169"/>
      <c r="P1517" s="146"/>
      <c r="Q1517" s="146">
        <f t="shared" si="30"/>
        <v>0</v>
      </c>
      <c r="R1517" s="182" t="s">
        <v>4741</v>
      </c>
      <c r="S1517" s="226"/>
      <c r="T1517" s="676" t="s">
        <v>4687</v>
      </c>
      <c r="U1517" s="170"/>
      <c r="V1517" s="170"/>
      <c r="W1517" s="170"/>
      <c r="X1517" s="117"/>
      <c r="Y1517" s="171"/>
      <c r="Z1517" s="171"/>
      <c r="AA1517" s="171"/>
      <c r="AB1517" s="171"/>
      <c r="AC1517" s="171"/>
      <c r="AD1517" s="171"/>
      <c r="AE1517" s="171"/>
      <c r="AF1517" s="171"/>
      <c r="AG1517" s="171"/>
      <c r="AH1517" s="171"/>
      <c r="AI1517" s="171"/>
    </row>
    <row r="1518" spans="1:35" s="172" customFormat="1" ht="24" hidden="1" x14ac:dyDescent="0.2">
      <c r="A1518" s="167">
        <v>2</v>
      </c>
      <c r="B1518" s="647">
        <v>0</v>
      </c>
      <c r="C1518" s="647">
        <v>4</v>
      </c>
      <c r="D1518" s="647">
        <v>4</v>
      </c>
      <c r="E1518" s="163" t="s">
        <v>3862</v>
      </c>
      <c r="F1518" s="593" t="s">
        <v>4675</v>
      </c>
      <c r="G1518" s="143"/>
      <c r="H1518" s="166">
        <v>42290000</v>
      </c>
      <c r="I1518" s="180" t="s">
        <v>2415</v>
      </c>
      <c r="J1518" s="169"/>
      <c r="K1518" s="169"/>
      <c r="L1518" s="169"/>
      <c r="M1518" s="146"/>
      <c r="N1518" s="184"/>
      <c r="O1518" s="169"/>
      <c r="P1518" s="146"/>
      <c r="Q1518" s="146">
        <f t="shared" si="30"/>
        <v>0</v>
      </c>
      <c r="R1518" s="182" t="s">
        <v>4741</v>
      </c>
      <c r="S1518" s="226"/>
      <c r="T1518" s="676" t="s">
        <v>4687</v>
      </c>
      <c r="U1518" s="170"/>
      <c r="V1518" s="170"/>
      <c r="W1518" s="170"/>
      <c r="X1518" s="117"/>
      <c r="Y1518" s="171"/>
      <c r="Z1518" s="171"/>
      <c r="AA1518" s="171"/>
      <c r="AB1518" s="171"/>
      <c r="AC1518" s="171"/>
      <c r="AD1518" s="171"/>
      <c r="AE1518" s="171"/>
      <c r="AF1518" s="171"/>
      <c r="AG1518" s="171"/>
      <c r="AH1518" s="171"/>
      <c r="AI1518" s="171"/>
    </row>
    <row r="1519" spans="1:35" s="172" customFormat="1" ht="24" hidden="1" x14ac:dyDescent="0.2">
      <c r="A1519" s="167">
        <v>2</v>
      </c>
      <c r="B1519" s="647">
        <v>0</v>
      </c>
      <c r="C1519" s="647">
        <v>4</v>
      </c>
      <c r="D1519" s="647">
        <v>4</v>
      </c>
      <c r="E1519" s="163" t="s">
        <v>3862</v>
      </c>
      <c r="F1519" s="593" t="s">
        <v>4675</v>
      </c>
      <c r="G1519" s="143"/>
      <c r="H1519" s="166">
        <v>42290000</v>
      </c>
      <c r="I1519" s="180" t="s">
        <v>2416</v>
      </c>
      <c r="J1519" s="169"/>
      <c r="K1519" s="169"/>
      <c r="L1519" s="169"/>
      <c r="M1519" s="146"/>
      <c r="N1519" s="184"/>
      <c r="O1519" s="169"/>
      <c r="P1519" s="146"/>
      <c r="Q1519" s="146">
        <f t="shared" si="30"/>
        <v>0</v>
      </c>
      <c r="R1519" s="182" t="s">
        <v>4741</v>
      </c>
      <c r="S1519" s="226"/>
      <c r="T1519" s="676" t="s">
        <v>4687</v>
      </c>
      <c r="U1519" s="170"/>
      <c r="V1519" s="170"/>
      <c r="W1519" s="170"/>
      <c r="X1519" s="117"/>
      <c r="Y1519" s="171"/>
      <c r="Z1519" s="171"/>
      <c r="AA1519" s="171"/>
      <c r="AB1519" s="171"/>
      <c r="AC1519" s="171"/>
      <c r="AD1519" s="171"/>
      <c r="AE1519" s="171"/>
      <c r="AF1519" s="171"/>
      <c r="AG1519" s="171"/>
      <c r="AH1519" s="171"/>
      <c r="AI1519" s="171"/>
    </row>
    <row r="1520" spans="1:35" s="172" customFormat="1" ht="24" hidden="1" x14ac:dyDescent="0.2">
      <c r="A1520" s="167">
        <v>2</v>
      </c>
      <c r="B1520" s="647">
        <v>0</v>
      </c>
      <c r="C1520" s="647">
        <v>4</v>
      </c>
      <c r="D1520" s="647">
        <v>4</v>
      </c>
      <c r="E1520" s="163" t="s">
        <v>3862</v>
      </c>
      <c r="F1520" s="593" t="s">
        <v>4675</v>
      </c>
      <c r="G1520" s="143"/>
      <c r="H1520" s="166">
        <v>42290000</v>
      </c>
      <c r="I1520" s="180" t="s">
        <v>2417</v>
      </c>
      <c r="J1520" s="169"/>
      <c r="K1520" s="169"/>
      <c r="L1520" s="169"/>
      <c r="M1520" s="146"/>
      <c r="N1520" s="184"/>
      <c r="O1520" s="169"/>
      <c r="P1520" s="146"/>
      <c r="Q1520" s="146">
        <f t="shared" si="30"/>
        <v>0</v>
      </c>
      <c r="R1520" s="182" t="s">
        <v>4741</v>
      </c>
      <c r="S1520" s="226"/>
      <c r="T1520" s="676" t="s">
        <v>4687</v>
      </c>
      <c r="U1520" s="170"/>
      <c r="V1520" s="170"/>
      <c r="W1520" s="170"/>
      <c r="X1520" s="117"/>
      <c r="Y1520" s="171"/>
      <c r="Z1520" s="171"/>
      <c r="AA1520" s="171"/>
      <c r="AB1520" s="171"/>
      <c r="AC1520" s="171"/>
      <c r="AD1520" s="171"/>
      <c r="AE1520" s="171"/>
      <c r="AF1520" s="171"/>
      <c r="AG1520" s="171"/>
      <c r="AH1520" s="171"/>
      <c r="AI1520" s="171"/>
    </row>
    <row r="1521" spans="1:35" s="172" customFormat="1" ht="24" hidden="1" x14ac:dyDescent="0.2">
      <c r="A1521" s="167">
        <v>2</v>
      </c>
      <c r="B1521" s="647">
        <v>0</v>
      </c>
      <c r="C1521" s="647">
        <v>4</v>
      </c>
      <c r="D1521" s="647">
        <v>4</v>
      </c>
      <c r="E1521" s="163" t="s">
        <v>3862</v>
      </c>
      <c r="F1521" s="593" t="s">
        <v>4675</v>
      </c>
      <c r="G1521" s="143"/>
      <c r="H1521" s="166">
        <v>42290000</v>
      </c>
      <c r="I1521" s="180" t="s">
        <v>2418</v>
      </c>
      <c r="J1521" s="169"/>
      <c r="K1521" s="169"/>
      <c r="L1521" s="169"/>
      <c r="M1521" s="146"/>
      <c r="N1521" s="184"/>
      <c r="O1521" s="169"/>
      <c r="P1521" s="146"/>
      <c r="Q1521" s="146">
        <f t="shared" si="30"/>
        <v>0</v>
      </c>
      <c r="R1521" s="182" t="s">
        <v>4741</v>
      </c>
      <c r="S1521" s="226"/>
      <c r="T1521" s="676" t="s">
        <v>4687</v>
      </c>
      <c r="U1521" s="170"/>
      <c r="V1521" s="170"/>
      <c r="W1521" s="170"/>
      <c r="X1521" s="117"/>
      <c r="Y1521" s="171"/>
      <c r="Z1521" s="171"/>
      <c r="AA1521" s="171"/>
      <c r="AB1521" s="171"/>
      <c r="AC1521" s="171"/>
      <c r="AD1521" s="171"/>
      <c r="AE1521" s="171"/>
      <c r="AF1521" s="171"/>
      <c r="AG1521" s="171"/>
      <c r="AH1521" s="171"/>
      <c r="AI1521" s="171"/>
    </row>
    <row r="1522" spans="1:35" s="172" customFormat="1" ht="24" hidden="1" x14ac:dyDescent="0.2">
      <c r="A1522" s="167">
        <v>2</v>
      </c>
      <c r="B1522" s="647">
        <v>0</v>
      </c>
      <c r="C1522" s="647">
        <v>4</v>
      </c>
      <c r="D1522" s="647">
        <v>4</v>
      </c>
      <c r="E1522" s="163" t="s">
        <v>3862</v>
      </c>
      <c r="F1522" s="593" t="s">
        <v>4675</v>
      </c>
      <c r="G1522" s="143"/>
      <c r="H1522" s="166">
        <v>42290000</v>
      </c>
      <c r="I1522" s="180" t="s">
        <v>2419</v>
      </c>
      <c r="J1522" s="169"/>
      <c r="K1522" s="169"/>
      <c r="L1522" s="169"/>
      <c r="M1522" s="146"/>
      <c r="N1522" s="184"/>
      <c r="O1522" s="169"/>
      <c r="P1522" s="146"/>
      <c r="Q1522" s="146">
        <f t="shared" si="30"/>
        <v>0</v>
      </c>
      <c r="R1522" s="182" t="s">
        <v>4741</v>
      </c>
      <c r="S1522" s="226"/>
      <c r="T1522" s="676" t="s">
        <v>4687</v>
      </c>
      <c r="U1522" s="170"/>
      <c r="V1522" s="170"/>
      <c r="W1522" s="170"/>
      <c r="X1522" s="117"/>
      <c r="Y1522" s="171"/>
      <c r="Z1522" s="171"/>
      <c r="AA1522" s="171"/>
      <c r="AB1522" s="171"/>
      <c r="AC1522" s="171"/>
      <c r="AD1522" s="171"/>
      <c r="AE1522" s="171"/>
      <c r="AF1522" s="171"/>
      <c r="AG1522" s="171"/>
      <c r="AH1522" s="171"/>
      <c r="AI1522" s="171"/>
    </row>
    <row r="1523" spans="1:35" s="172" customFormat="1" ht="24" hidden="1" x14ac:dyDescent="0.2">
      <c r="A1523" s="167">
        <v>2</v>
      </c>
      <c r="B1523" s="647">
        <v>0</v>
      </c>
      <c r="C1523" s="647">
        <v>4</v>
      </c>
      <c r="D1523" s="647">
        <v>4</v>
      </c>
      <c r="E1523" s="163" t="s">
        <v>3862</v>
      </c>
      <c r="F1523" s="593" t="s">
        <v>4675</v>
      </c>
      <c r="G1523" s="143"/>
      <c r="H1523" s="166">
        <v>42290000</v>
      </c>
      <c r="I1523" s="180" t="s">
        <v>2420</v>
      </c>
      <c r="J1523" s="169"/>
      <c r="K1523" s="169"/>
      <c r="L1523" s="169"/>
      <c r="M1523" s="146"/>
      <c r="N1523" s="184"/>
      <c r="O1523" s="169"/>
      <c r="P1523" s="146"/>
      <c r="Q1523" s="146">
        <f t="shared" si="30"/>
        <v>0</v>
      </c>
      <c r="R1523" s="182" t="s">
        <v>4741</v>
      </c>
      <c r="S1523" s="226"/>
      <c r="T1523" s="676" t="s">
        <v>4687</v>
      </c>
      <c r="U1523" s="170"/>
      <c r="V1523" s="170"/>
      <c r="W1523" s="170"/>
      <c r="X1523" s="117"/>
      <c r="Y1523" s="171"/>
      <c r="Z1523" s="171"/>
      <c r="AA1523" s="171"/>
      <c r="AB1523" s="171"/>
      <c r="AC1523" s="171"/>
      <c r="AD1523" s="171"/>
      <c r="AE1523" s="171"/>
      <c r="AF1523" s="171"/>
      <c r="AG1523" s="171"/>
      <c r="AH1523" s="171"/>
      <c r="AI1523" s="171"/>
    </row>
    <row r="1524" spans="1:35" s="172" customFormat="1" ht="24" hidden="1" x14ac:dyDescent="0.2">
      <c r="A1524" s="167">
        <v>2</v>
      </c>
      <c r="B1524" s="647">
        <v>0</v>
      </c>
      <c r="C1524" s="647">
        <v>4</v>
      </c>
      <c r="D1524" s="647">
        <v>4</v>
      </c>
      <c r="E1524" s="163" t="s">
        <v>3862</v>
      </c>
      <c r="F1524" s="593" t="s">
        <v>4675</v>
      </c>
      <c r="G1524" s="143"/>
      <c r="H1524" s="166">
        <v>42290000</v>
      </c>
      <c r="I1524" s="180" t="s">
        <v>2421</v>
      </c>
      <c r="J1524" s="169"/>
      <c r="K1524" s="169"/>
      <c r="L1524" s="169"/>
      <c r="M1524" s="146"/>
      <c r="N1524" s="184"/>
      <c r="O1524" s="169"/>
      <c r="P1524" s="146"/>
      <c r="Q1524" s="146">
        <f t="shared" si="30"/>
        <v>0</v>
      </c>
      <c r="R1524" s="182" t="s">
        <v>4741</v>
      </c>
      <c r="S1524" s="226"/>
      <c r="T1524" s="676" t="s">
        <v>4687</v>
      </c>
      <c r="U1524" s="170"/>
      <c r="V1524" s="170"/>
      <c r="W1524" s="170"/>
      <c r="X1524" s="117"/>
      <c r="Y1524" s="171"/>
      <c r="Z1524" s="171"/>
      <c r="AA1524" s="171"/>
      <c r="AB1524" s="171"/>
      <c r="AC1524" s="171"/>
      <c r="AD1524" s="171"/>
      <c r="AE1524" s="171"/>
      <c r="AF1524" s="171"/>
      <c r="AG1524" s="171"/>
      <c r="AH1524" s="171"/>
      <c r="AI1524" s="171"/>
    </row>
    <row r="1525" spans="1:35" s="172" customFormat="1" ht="24" hidden="1" x14ac:dyDescent="0.2">
      <c r="A1525" s="167">
        <v>2</v>
      </c>
      <c r="B1525" s="647">
        <v>0</v>
      </c>
      <c r="C1525" s="647">
        <v>4</v>
      </c>
      <c r="D1525" s="647">
        <v>4</v>
      </c>
      <c r="E1525" s="163" t="s">
        <v>3862</v>
      </c>
      <c r="F1525" s="593" t="s">
        <v>4675</v>
      </c>
      <c r="G1525" s="143"/>
      <c r="H1525" s="166">
        <v>42290000</v>
      </c>
      <c r="I1525" s="180" t="s">
        <v>2422</v>
      </c>
      <c r="J1525" s="169"/>
      <c r="K1525" s="169"/>
      <c r="L1525" s="169"/>
      <c r="M1525" s="146"/>
      <c r="N1525" s="184"/>
      <c r="O1525" s="169"/>
      <c r="P1525" s="146"/>
      <c r="Q1525" s="146">
        <f t="shared" si="30"/>
        <v>0</v>
      </c>
      <c r="R1525" s="182" t="s">
        <v>4741</v>
      </c>
      <c r="S1525" s="226"/>
      <c r="T1525" s="676" t="s">
        <v>4687</v>
      </c>
      <c r="U1525" s="170"/>
      <c r="V1525" s="170"/>
      <c r="W1525" s="170"/>
      <c r="X1525" s="117"/>
      <c r="Y1525" s="171"/>
      <c r="Z1525" s="171"/>
      <c r="AA1525" s="171"/>
      <c r="AB1525" s="171"/>
      <c r="AC1525" s="171"/>
      <c r="AD1525" s="171"/>
      <c r="AE1525" s="171"/>
      <c r="AF1525" s="171"/>
      <c r="AG1525" s="171"/>
      <c r="AH1525" s="171"/>
      <c r="AI1525" s="171"/>
    </row>
    <row r="1526" spans="1:35" s="172" customFormat="1" ht="24" hidden="1" x14ac:dyDescent="0.2">
      <c r="A1526" s="167">
        <v>2</v>
      </c>
      <c r="B1526" s="647">
        <v>0</v>
      </c>
      <c r="C1526" s="647">
        <v>4</v>
      </c>
      <c r="D1526" s="647">
        <v>4</v>
      </c>
      <c r="E1526" s="163" t="s">
        <v>3862</v>
      </c>
      <c r="F1526" s="593" t="s">
        <v>4675</v>
      </c>
      <c r="G1526" s="143"/>
      <c r="H1526" s="166">
        <v>42290000</v>
      </c>
      <c r="I1526" s="180" t="s">
        <v>2423</v>
      </c>
      <c r="J1526" s="169"/>
      <c r="K1526" s="169"/>
      <c r="L1526" s="169"/>
      <c r="M1526" s="146"/>
      <c r="N1526" s="184"/>
      <c r="O1526" s="169"/>
      <c r="P1526" s="146"/>
      <c r="Q1526" s="146">
        <f t="shared" si="30"/>
        <v>0</v>
      </c>
      <c r="R1526" s="182" t="s">
        <v>4741</v>
      </c>
      <c r="S1526" s="226"/>
      <c r="T1526" s="676" t="s">
        <v>4687</v>
      </c>
      <c r="U1526" s="170"/>
      <c r="V1526" s="170"/>
      <c r="W1526" s="170"/>
      <c r="X1526" s="117"/>
      <c r="Y1526" s="171"/>
      <c r="Z1526" s="171"/>
      <c r="AA1526" s="171"/>
      <c r="AB1526" s="171"/>
      <c r="AC1526" s="171"/>
      <c r="AD1526" s="171"/>
      <c r="AE1526" s="171"/>
      <c r="AF1526" s="171"/>
      <c r="AG1526" s="171"/>
      <c r="AH1526" s="171"/>
      <c r="AI1526" s="171"/>
    </row>
    <row r="1527" spans="1:35" s="172" customFormat="1" ht="24" hidden="1" x14ac:dyDescent="0.2">
      <c r="A1527" s="167">
        <v>2</v>
      </c>
      <c r="B1527" s="647">
        <v>0</v>
      </c>
      <c r="C1527" s="647">
        <v>4</v>
      </c>
      <c r="D1527" s="647">
        <v>4</v>
      </c>
      <c r="E1527" s="163" t="s">
        <v>3862</v>
      </c>
      <c r="F1527" s="593" t="s">
        <v>4675</v>
      </c>
      <c r="G1527" s="143"/>
      <c r="H1527" s="166">
        <v>42290000</v>
      </c>
      <c r="I1527" s="180" t="s">
        <v>2424</v>
      </c>
      <c r="J1527" s="169"/>
      <c r="K1527" s="169"/>
      <c r="L1527" s="169"/>
      <c r="M1527" s="146"/>
      <c r="N1527" s="184"/>
      <c r="O1527" s="169"/>
      <c r="P1527" s="146"/>
      <c r="Q1527" s="146">
        <f t="shared" si="30"/>
        <v>0</v>
      </c>
      <c r="R1527" s="182" t="s">
        <v>4741</v>
      </c>
      <c r="S1527" s="226"/>
      <c r="T1527" s="676" t="s">
        <v>4687</v>
      </c>
      <c r="U1527" s="170"/>
      <c r="V1527" s="170"/>
      <c r="W1527" s="170"/>
      <c r="X1527" s="117"/>
      <c r="Y1527" s="171"/>
      <c r="Z1527" s="171"/>
      <c r="AA1527" s="171"/>
      <c r="AB1527" s="171"/>
      <c r="AC1527" s="171"/>
      <c r="AD1527" s="171"/>
      <c r="AE1527" s="171"/>
      <c r="AF1527" s="171"/>
      <c r="AG1527" s="171"/>
      <c r="AH1527" s="171"/>
      <c r="AI1527" s="171"/>
    </row>
    <row r="1528" spans="1:35" s="172" customFormat="1" ht="24" hidden="1" x14ac:dyDescent="0.2">
      <c r="A1528" s="167">
        <v>2</v>
      </c>
      <c r="B1528" s="647">
        <v>0</v>
      </c>
      <c r="C1528" s="647">
        <v>4</v>
      </c>
      <c r="D1528" s="647">
        <v>4</v>
      </c>
      <c r="E1528" s="163" t="s">
        <v>3862</v>
      </c>
      <c r="F1528" s="593" t="s">
        <v>4675</v>
      </c>
      <c r="G1528" s="143"/>
      <c r="H1528" s="166">
        <v>42290000</v>
      </c>
      <c r="I1528" s="180" t="s">
        <v>2425</v>
      </c>
      <c r="J1528" s="169"/>
      <c r="K1528" s="169"/>
      <c r="L1528" s="169"/>
      <c r="M1528" s="146"/>
      <c r="N1528" s="184"/>
      <c r="O1528" s="169"/>
      <c r="P1528" s="146"/>
      <c r="Q1528" s="146">
        <f t="shared" si="30"/>
        <v>0</v>
      </c>
      <c r="R1528" s="182" t="s">
        <v>4741</v>
      </c>
      <c r="S1528" s="226"/>
      <c r="T1528" s="676" t="s">
        <v>4687</v>
      </c>
      <c r="U1528" s="170"/>
      <c r="V1528" s="170"/>
      <c r="W1528" s="170"/>
      <c r="X1528" s="117"/>
      <c r="Y1528" s="171"/>
      <c r="Z1528" s="171"/>
      <c r="AA1528" s="171"/>
      <c r="AB1528" s="171"/>
      <c r="AC1528" s="171"/>
      <c r="AD1528" s="171"/>
      <c r="AE1528" s="171"/>
      <c r="AF1528" s="171"/>
      <c r="AG1528" s="171"/>
      <c r="AH1528" s="171"/>
      <c r="AI1528" s="171"/>
    </row>
    <row r="1529" spans="1:35" s="172" customFormat="1" ht="24" hidden="1" x14ac:dyDescent="0.2">
      <c r="A1529" s="167">
        <v>2</v>
      </c>
      <c r="B1529" s="647">
        <v>0</v>
      </c>
      <c r="C1529" s="647">
        <v>4</v>
      </c>
      <c r="D1529" s="647">
        <v>4</v>
      </c>
      <c r="E1529" s="163" t="s">
        <v>3862</v>
      </c>
      <c r="F1529" s="593" t="s">
        <v>4675</v>
      </c>
      <c r="G1529" s="143"/>
      <c r="H1529" s="166">
        <v>42290000</v>
      </c>
      <c r="I1529" s="180" t="s">
        <v>3676</v>
      </c>
      <c r="J1529" s="169"/>
      <c r="K1529" s="169"/>
      <c r="L1529" s="169"/>
      <c r="M1529" s="146"/>
      <c r="N1529" s="184"/>
      <c r="O1529" s="169"/>
      <c r="P1529" s="146"/>
      <c r="Q1529" s="146">
        <f t="shared" si="30"/>
        <v>0</v>
      </c>
      <c r="R1529" s="182" t="s">
        <v>4741</v>
      </c>
      <c r="S1529" s="226"/>
      <c r="T1529" s="676" t="s">
        <v>4687</v>
      </c>
      <c r="U1529" s="170"/>
      <c r="V1529" s="170"/>
      <c r="W1529" s="170"/>
      <c r="X1529" s="117"/>
      <c r="Y1529" s="171"/>
      <c r="Z1529" s="171"/>
      <c r="AA1529" s="171"/>
      <c r="AB1529" s="171"/>
      <c r="AC1529" s="171"/>
      <c r="AD1529" s="171"/>
      <c r="AE1529" s="171"/>
      <c r="AF1529" s="171"/>
      <c r="AG1529" s="171"/>
      <c r="AH1529" s="171"/>
      <c r="AI1529" s="171"/>
    </row>
    <row r="1530" spans="1:35" s="172" customFormat="1" ht="24" hidden="1" x14ac:dyDescent="0.2">
      <c r="A1530" s="167">
        <v>2</v>
      </c>
      <c r="B1530" s="647">
        <v>0</v>
      </c>
      <c r="C1530" s="647">
        <v>4</v>
      </c>
      <c r="D1530" s="647">
        <v>4</v>
      </c>
      <c r="E1530" s="163" t="s">
        <v>3862</v>
      </c>
      <c r="F1530" s="593" t="s">
        <v>4675</v>
      </c>
      <c r="G1530" s="143"/>
      <c r="H1530" s="166">
        <v>42290000</v>
      </c>
      <c r="I1530" s="180" t="s">
        <v>3677</v>
      </c>
      <c r="J1530" s="169"/>
      <c r="K1530" s="169"/>
      <c r="L1530" s="169"/>
      <c r="M1530" s="146"/>
      <c r="N1530" s="184"/>
      <c r="O1530" s="169"/>
      <c r="P1530" s="146"/>
      <c r="Q1530" s="146">
        <f t="shared" si="30"/>
        <v>0</v>
      </c>
      <c r="R1530" s="182" t="s">
        <v>4741</v>
      </c>
      <c r="S1530" s="226"/>
      <c r="T1530" s="676" t="s">
        <v>4687</v>
      </c>
      <c r="U1530" s="170"/>
      <c r="V1530" s="170"/>
      <c r="W1530" s="170"/>
      <c r="X1530" s="117"/>
      <c r="Y1530" s="171"/>
      <c r="Z1530" s="171"/>
      <c r="AA1530" s="171"/>
      <c r="AB1530" s="171"/>
      <c r="AC1530" s="171"/>
      <c r="AD1530" s="171"/>
      <c r="AE1530" s="171"/>
      <c r="AF1530" s="171"/>
      <c r="AG1530" s="171"/>
      <c r="AH1530" s="171"/>
      <c r="AI1530" s="171"/>
    </row>
    <row r="1531" spans="1:35" s="172" customFormat="1" ht="24" hidden="1" x14ac:dyDescent="0.2">
      <c r="A1531" s="167">
        <v>2</v>
      </c>
      <c r="B1531" s="647">
        <v>0</v>
      </c>
      <c r="C1531" s="647">
        <v>4</v>
      </c>
      <c r="D1531" s="647">
        <v>4</v>
      </c>
      <c r="E1531" s="163" t="s">
        <v>3862</v>
      </c>
      <c r="F1531" s="593" t="s">
        <v>4675</v>
      </c>
      <c r="G1531" s="143"/>
      <c r="H1531" s="166">
        <v>42290000</v>
      </c>
      <c r="I1531" s="180" t="s">
        <v>3678</v>
      </c>
      <c r="J1531" s="169"/>
      <c r="K1531" s="169"/>
      <c r="L1531" s="169"/>
      <c r="M1531" s="146"/>
      <c r="N1531" s="184"/>
      <c r="O1531" s="169"/>
      <c r="P1531" s="146"/>
      <c r="Q1531" s="146">
        <f t="shared" si="30"/>
        <v>0</v>
      </c>
      <c r="R1531" s="182" t="s">
        <v>4741</v>
      </c>
      <c r="S1531" s="226"/>
      <c r="T1531" s="676" t="s">
        <v>4687</v>
      </c>
      <c r="U1531" s="170"/>
      <c r="V1531" s="170"/>
      <c r="W1531" s="170"/>
      <c r="X1531" s="117"/>
      <c r="Y1531" s="171"/>
      <c r="Z1531" s="171"/>
      <c r="AA1531" s="171"/>
      <c r="AB1531" s="171"/>
      <c r="AC1531" s="171"/>
      <c r="AD1531" s="171"/>
      <c r="AE1531" s="171"/>
      <c r="AF1531" s="171"/>
      <c r="AG1531" s="171"/>
      <c r="AH1531" s="171"/>
      <c r="AI1531" s="171"/>
    </row>
    <row r="1532" spans="1:35" s="172" customFormat="1" ht="24" hidden="1" x14ac:dyDescent="0.2">
      <c r="A1532" s="167">
        <v>2</v>
      </c>
      <c r="B1532" s="647">
        <v>0</v>
      </c>
      <c r="C1532" s="647">
        <v>4</v>
      </c>
      <c r="D1532" s="647">
        <v>4</v>
      </c>
      <c r="E1532" s="163" t="s">
        <v>3862</v>
      </c>
      <c r="F1532" s="593" t="s">
        <v>4675</v>
      </c>
      <c r="G1532" s="143"/>
      <c r="H1532" s="166">
        <v>42290000</v>
      </c>
      <c r="I1532" s="180" t="s">
        <v>3679</v>
      </c>
      <c r="J1532" s="169"/>
      <c r="K1532" s="169"/>
      <c r="L1532" s="169"/>
      <c r="M1532" s="146"/>
      <c r="N1532" s="184"/>
      <c r="O1532" s="169"/>
      <c r="P1532" s="146"/>
      <c r="Q1532" s="146">
        <f t="shared" si="30"/>
        <v>0</v>
      </c>
      <c r="R1532" s="182" t="s">
        <v>4741</v>
      </c>
      <c r="S1532" s="226"/>
      <c r="T1532" s="676" t="s">
        <v>4687</v>
      </c>
      <c r="U1532" s="170"/>
      <c r="V1532" s="170"/>
      <c r="W1532" s="170"/>
      <c r="X1532" s="117"/>
      <c r="Y1532" s="171"/>
      <c r="Z1532" s="171"/>
      <c r="AA1532" s="171"/>
      <c r="AB1532" s="171"/>
      <c r="AC1532" s="171"/>
      <c r="AD1532" s="171"/>
      <c r="AE1532" s="171"/>
      <c r="AF1532" s="171"/>
      <c r="AG1532" s="171"/>
      <c r="AH1532" s="171"/>
      <c r="AI1532" s="171"/>
    </row>
    <row r="1533" spans="1:35" s="172" customFormat="1" ht="24" hidden="1" x14ac:dyDescent="0.2">
      <c r="A1533" s="167">
        <v>2</v>
      </c>
      <c r="B1533" s="647">
        <v>0</v>
      </c>
      <c r="C1533" s="647">
        <v>4</v>
      </c>
      <c r="D1533" s="647">
        <v>4</v>
      </c>
      <c r="E1533" s="163" t="s">
        <v>3862</v>
      </c>
      <c r="F1533" s="593" t="s">
        <v>4675</v>
      </c>
      <c r="G1533" s="143"/>
      <c r="H1533" s="166">
        <v>42290000</v>
      </c>
      <c r="I1533" s="180" t="s">
        <v>3680</v>
      </c>
      <c r="J1533" s="169"/>
      <c r="K1533" s="169"/>
      <c r="L1533" s="169"/>
      <c r="M1533" s="146"/>
      <c r="N1533" s="184"/>
      <c r="O1533" s="169"/>
      <c r="P1533" s="146"/>
      <c r="Q1533" s="146">
        <f t="shared" si="30"/>
        <v>0</v>
      </c>
      <c r="R1533" s="182" t="s">
        <v>4741</v>
      </c>
      <c r="S1533" s="226"/>
      <c r="T1533" s="676" t="s">
        <v>4687</v>
      </c>
      <c r="U1533" s="170"/>
      <c r="V1533" s="170"/>
      <c r="W1533" s="170"/>
      <c r="X1533" s="117"/>
      <c r="Y1533" s="171"/>
      <c r="Z1533" s="171"/>
      <c r="AA1533" s="171"/>
      <c r="AB1533" s="171"/>
      <c r="AC1533" s="171"/>
      <c r="AD1533" s="171"/>
      <c r="AE1533" s="171"/>
      <c r="AF1533" s="171"/>
      <c r="AG1533" s="171"/>
      <c r="AH1533" s="171"/>
      <c r="AI1533" s="171"/>
    </row>
    <row r="1534" spans="1:35" s="172" customFormat="1" ht="24" hidden="1" x14ac:dyDescent="0.2">
      <c r="A1534" s="167">
        <v>2</v>
      </c>
      <c r="B1534" s="647">
        <v>0</v>
      </c>
      <c r="C1534" s="647">
        <v>4</v>
      </c>
      <c r="D1534" s="647">
        <v>4</v>
      </c>
      <c r="E1534" s="163" t="s">
        <v>3862</v>
      </c>
      <c r="F1534" s="593" t="s">
        <v>4675</v>
      </c>
      <c r="G1534" s="143"/>
      <c r="H1534" s="166">
        <v>42290000</v>
      </c>
      <c r="I1534" s="180" t="s">
        <v>3681</v>
      </c>
      <c r="J1534" s="169"/>
      <c r="K1534" s="169"/>
      <c r="L1534" s="169"/>
      <c r="M1534" s="146"/>
      <c r="N1534" s="184"/>
      <c r="O1534" s="169"/>
      <c r="P1534" s="146"/>
      <c r="Q1534" s="146">
        <f t="shared" si="30"/>
        <v>0</v>
      </c>
      <c r="R1534" s="182" t="s">
        <v>4741</v>
      </c>
      <c r="S1534" s="226"/>
      <c r="T1534" s="676" t="s">
        <v>4687</v>
      </c>
      <c r="U1534" s="170"/>
      <c r="V1534" s="170"/>
      <c r="W1534" s="170"/>
      <c r="X1534" s="117"/>
      <c r="Y1534" s="171"/>
      <c r="Z1534" s="171"/>
      <c r="AA1534" s="171"/>
      <c r="AB1534" s="171"/>
      <c r="AC1534" s="171"/>
      <c r="AD1534" s="171"/>
      <c r="AE1534" s="171"/>
      <c r="AF1534" s="171"/>
      <c r="AG1534" s="171"/>
      <c r="AH1534" s="171"/>
      <c r="AI1534" s="171"/>
    </row>
    <row r="1535" spans="1:35" s="172" customFormat="1" ht="24" hidden="1" x14ac:dyDescent="0.2">
      <c r="A1535" s="167">
        <v>2</v>
      </c>
      <c r="B1535" s="647">
        <v>0</v>
      </c>
      <c r="C1535" s="647">
        <v>4</v>
      </c>
      <c r="D1535" s="647">
        <v>4</v>
      </c>
      <c r="E1535" s="163" t="s">
        <v>3862</v>
      </c>
      <c r="F1535" s="593" t="s">
        <v>4675</v>
      </c>
      <c r="G1535" s="143"/>
      <c r="H1535" s="166">
        <v>42290000</v>
      </c>
      <c r="I1535" s="180" t="s">
        <v>3682</v>
      </c>
      <c r="J1535" s="169"/>
      <c r="K1535" s="169"/>
      <c r="L1535" s="169"/>
      <c r="M1535" s="146"/>
      <c r="N1535" s="184"/>
      <c r="O1535" s="169"/>
      <c r="P1535" s="146"/>
      <c r="Q1535" s="146">
        <f t="shared" si="30"/>
        <v>0</v>
      </c>
      <c r="R1535" s="182" t="s">
        <v>4741</v>
      </c>
      <c r="S1535" s="226"/>
      <c r="T1535" s="676" t="s">
        <v>4687</v>
      </c>
      <c r="U1535" s="170"/>
      <c r="V1535" s="170"/>
      <c r="W1535" s="170"/>
      <c r="X1535" s="117"/>
      <c r="Y1535" s="171"/>
      <c r="Z1535" s="171"/>
      <c r="AA1535" s="171"/>
      <c r="AB1535" s="171"/>
      <c r="AC1535" s="171"/>
      <c r="AD1535" s="171"/>
      <c r="AE1535" s="171"/>
      <c r="AF1535" s="171"/>
      <c r="AG1535" s="171"/>
      <c r="AH1535" s="171"/>
      <c r="AI1535" s="171"/>
    </row>
    <row r="1536" spans="1:35" s="172" customFormat="1" ht="24" hidden="1" x14ac:dyDescent="0.2">
      <c r="A1536" s="167">
        <v>2</v>
      </c>
      <c r="B1536" s="647">
        <v>0</v>
      </c>
      <c r="C1536" s="647">
        <v>4</v>
      </c>
      <c r="D1536" s="647">
        <v>4</v>
      </c>
      <c r="E1536" s="163" t="s">
        <v>3862</v>
      </c>
      <c r="F1536" s="593" t="s">
        <v>4675</v>
      </c>
      <c r="G1536" s="143"/>
      <c r="H1536" s="166">
        <v>42290000</v>
      </c>
      <c r="I1536" s="180" t="s">
        <v>3683</v>
      </c>
      <c r="J1536" s="169"/>
      <c r="K1536" s="169"/>
      <c r="L1536" s="169"/>
      <c r="M1536" s="146"/>
      <c r="N1536" s="184"/>
      <c r="O1536" s="169"/>
      <c r="P1536" s="146"/>
      <c r="Q1536" s="146">
        <f t="shared" si="30"/>
        <v>0</v>
      </c>
      <c r="R1536" s="182" t="s">
        <v>4741</v>
      </c>
      <c r="S1536" s="226"/>
      <c r="T1536" s="676" t="s">
        <v>4687</v>
      </c>
      <c r="U1536" s="170"/>
      <c r="V1536" s="170"/>
      <c r="W1536" s="170"/>
      <c r="X1536" s="117"/>
      <c r="Y1536" s="171"/>
      <c r="Z1536" s="171"/>
      <c r="AA1536" s="171"/>
      <c r="AB1536" s="171"/>
      <c r="AC1536" s="171"/>
      <c r="AD1536" s="171"/>
      <c r="AE1536" s="171"/>
      <c r="AF1536" s="171"/>
      <c r="AG1536" s="171"/>
      <c r="AH1536" s="171"/>
      <c r="AI1536" s="171"/>
    </row>
    <row r="1537" spans="1:35" s="172" customFormat="1" ht="24" hidden="1" x14ac:dyDescent="0.2">
      <c r="A1537" s="167">
        <v>2</v>
      </c>
      <c r="B1537" s="647">
        <v>0</v>
      </c>
      <c r="C1537" s="647">
        <v>4</v>
      </c>
      <c r="D1537" s="647">
        <v>4</v>
      </c>
      <c r="E1537" s="163" t="s">
        <v>3862</v>
      </c>
      <c r="F1537" s="593" t="s">
        <v>4675</v>
      </c>
      <c r="G1537" s="143"/>
      <c r="H1537" s="166">
        <v>42290000</v>
      </c>
      <c r="I1537" s="180" t="s">
        <v>3684</v>
      </c>
      <c r="J1537" s="169"/>
      <c r="K1537" s="169"/>
      <c r="L1537" s="169"/>
      <c r="M1537" s="146"/>
      <c r="N1537" s="184"/>
      <c r="O1537" s="169"/>
      <c r="P1537" s="146"/>
      <c r="Q1537" s="146">
        <f t="shared" si="30"/>
        <v>0</v>
      </c>
      <c r="R1537" s="182" t="s">
        <v>4741</v>
      </c>
      <c r="S1537" s="226"/>
      <c r="T1537" s="676" t="s">
        <v>4687</v>
      </c>
      <c r="U1537" s="170"/>
      <c r="V1537" s="170"/>
      <c r="W1537" s="170"/>
      <c r="X1537" s="117"/>
      <c r="Y1537" s="171"/>
      <c r="Z1537" s="171"/>
      <c r="AA1537" s="171"/>
      <c r="AB1537" s="171"/>
      <c r="AC1537" s="171"/>
      <c r="AD1537" s="171"/>
      <c r="AE1537" s="171"/>
      <c r="AF1537" s="171"/>
      <c r="AG1537" s="171"/>
      <c r="AH1537" s="171"/>
      <c r="AI1537" s="171"/>
    </row>
    <row r="1538" spans="1:35" s="172" customFormat="1" ht="24" hidden="1" x14ac:dyDescent="0.2">
      <c r="A1538" s="167">
        <v>2</v>
      </c>
      <c r="B1538" s="647">
        <v>0</v>
      </c>
      <c r="C1538" s="647">
        <v>4</v>
      </c>
      <c r="D1538" s="647">
        <v>4</v>
      </c>
      <c r="E1538" s="163" t="s">
        <v>3862</v>
      </c>
      <c r="F1538" s="593" t="s">
        <v>4675</v>
      </c>
      <c r="G1538" s="143"/>
      <c r="H1538" s="166">
        <v>42290000</v>
      </c>
      <c r="I1538" s="180" t="s">
        <v>3685</v>
      </c>
      <c r="J1538" s="169"/>
      <c r="K1538" s="169"/>
      <c r="L1538" s="169"/>
      <c r="M1538" s="146"/>
      <c r="N1538" s="184"/>
      <c r="O1538" s="169"/>
      <c r="P1538" s="146"/>
      <c r="Q1538" s="146">
        <f t="shared" si="30"/>
        <v>0</v>
      </c>
      <c r="R1538" s="182" t="s">
        <v>4741</v>
      </c>
      <c r="S1538" s="226"/>
      <c r="T1538" s="676" t="s">
        <v>4687</v>
      </c>
      <c r="U1538" s="170"/>
      <c r="V1538" s="170"/>
      <c r="W1538" s="170"/>
      <c r="X1538" s="117"/>
      <c r="Y1538" s="171"/>
      <c r="Z1538" s="171"/>
      <c r="AA1538" s="171"/>
      <c r="AB1538" s="171"/>
      <c r="AC1538" s="171"/>
      <c r="AD1538" s="171"/>
      <c r="AE1538" s="171"/>
      <c r="AF1538" s="171"/>
      <c r="AG1538" s="171"/>
      <c r="AH1538" s="171"/>
      <c r="AI1538" s="171"/>
    </row>
    <row r="1539" spans="1:35" s="172" customFormat="1" ht="24" hidden="1" x14ac:dyDescent="0.2">
      <c r="A1539" s="167">
        <v>2</v>
      </c>
      <c r="B1539" s="647">
        <v>0</v>
      </c>
      <c r="C1539" s="647">
        <v>4</v>
      </c>
      <c r="D1539" s="647">
        <v>4</v>
      </c>
      <c r="E1539" s="163" t="s">
        <v>3862</v>
      </c>
      <c r="F1539" s="593" t="s">
        <v>4675</v>
      </c>
      <c r="G1539" s="143"/>
      <c r="H1539" s="166">
        <v>42290000</v>
      </c>
      <c r="I1539" s="180" t="s">
        <v>3686</v>
      </c>
      <c r="J1539" s="169"/>
      <c r="K1539" s="169"/>
      <c r="L1539" s="169"/>
      <c r="M1539" s="146"/>
      <c r="N1539" s="184"/>
      <c r="O1539" s="169"/>
      <c r="P1539" s="146"/>
      <c r="Q1539" s="146">
        <f t="shared" si="30"/>
        <v>0</v>
      </c>
      <c r="R1539" s="182" t="s">
        <v>4741</v>
      </c>
      <c r="S1539" s="226"/>
      <c r="T1539" s="676" t="s">
        <v>4687</v>
      </c>
      <c r="U1539" s="170"/>
      <c r="V1539" s="170"/>
      <c r="W1539" s="170"/>
      <c r="X1539" s="117"/>
      <c r="Y1539" s="171"/>
      <c r="Z1539" s="171"/>
      <c r="AA1539" s="171"/>
      <c r="AB1539" s="171"/>
      <c r="AC1539" s="171"/>
      <c r="AD1539" s="171"/>
      <c r="AE1539" s="171"/>
      <c r="AF1539" s="171"/>
      <c r="AG1539" s="171"/>
      <c r="AH1539" s="171"/>
      <c r="AI1539" s="171"/>
    </row>
    <row r="1540" spans="1:35" s="172" customFormat="1" ht="24" hidden="1" x14ac:dyDescent="0.2">
      <c r="A1540" s="167">
        <v>2</v>
      </c>
      <c r="B1540" s="647">
        <v>0</v>
      </c>
      <c r="C1540" s="647">
        <v>4</v>
      </c>
      <c r="D1540" s="647">
        <v>4</v>
      </c>
      <c r="E1540" s="163" t="s">
        <v>3862</v>
      </c>
      <c r="F1540" s="593" t="s">
        <v>4675</v>
      </c>
      <c r="G1540" s="143"/>
      <c r="H1540" s="166">
        <v>42290000</v>
      </c>
      <c r="I1540" s="180" t="s">
        <v>2939</v>
      </c>
      <c r="J1540" s="169"/>
      <c r="K1540" s="169"/>
      <c r="L1540" s="169"/>
      <c r="M1540" s="146"/>
      <c r="N1540" s="184"/>
      <c r="O1540" s="169"/>
      <c r="P1540" s="146"/>
      <c r="Q1540" s="146">
        <f t="shared" si="30"/>
        <v>0</v>
      </c>
      <c r="R1540" s="182" t="s">
        <v>4741</v>
      </c>
      <c r="S1540" s="226"/>
      <c r="T1540" s="676" t="s">
        <v>4687</v>
      </c>
      <c r="U1540" s="170"/>
      <c r="V1540" s="170"/>
      <c r="W1540" s="170"/>
      <c r="X1540" s="117"/>
      <c r="Y1540" s="171"/>
      <c r="Z1540" s="171"/>
      <c r="AA1540" s="171"/>
      <c r="AB1540" s="171"/>
      <c r="AC1540" s="171"/>
      <c r="AD1540" s="171"/>
      <c r="AE1540" s="171"/>
      <c r="AF1540" s="171"/>
      <c r="AG1540" s="171"/>
      <c r="AH1540" s="171"/>
      <c r="AI1540" s="171"/>
    </row>
    <row r="1541" spans="1:35" s="172" customFormat="1" ht="24" hidden="1" x14ac:dyDescent="0.2">
      <c r="A1541" s="167">
        <v>2</v>
      </c>
      <c r="B1541" s="647">
        <v>0</v>
      </c>
      <c r="C1541" s="647">
        <v>4</v>
      </c>
      <c r="D1541" s="647">
        <v>4</v>
      </c>
      <c r="E1541" s="163" t="s">
        <v>3862</v>
      </c>
      <c r="F1541" s="593" t="s">
        <v>4675</v>
      </c>
      <c r="G1541" s="143"/>
      <c r="H1541" s="166">
        <v>42290000</v>
      </c>
      <c r="I1541" s="180" t="s">
        <v>2940</v>
      </c>
      <c r="J1541" s="169"/>
      <c r="K1541" s="169"/>
      <c r="L1541" s="169"/>
      <c r="M1541" s="146"/>
      <c r="N1541" s="184"/>
      <c r="O1541" s="169"/>
      <c r="P1541" s="146"/>
      <c r="Q1541" s="146">
        <f t="shared" si="30"/>
        <v>0</v>
      </c>
      <c r="R1541" s="182" t="s">
        <v>4741</v>
      </c>
      <c r="S1541" s="226"/>
      <c r="T1541" s="676" t="s">
        <v>4687</v>
      </c>
      <c r="U1541" s="170"/>
      <c r="V1541" s="170"/>
      <c r="W1541" s="170"/>
      <c r="X1541" s="117"/>
      <c r="Y1541" s="171"/>
      <c r="Z1541" s="171"/>
      <c r="AA1541" s="171"/>
      <c r="AB1541" s="171"/>
      <c r="AC1541" s="171"/>
      <c r="AD1541" s="171"/>
      <c r="AE1541" s="171"/>
      <c r="AF1541" s="171"/>
      <c r="AG1541" s="171"/>
      <c r="AH1541" s="171"/>
      <c r="AI1541" s="171"/>
    </row>
    <row r="1542" spans="1:35" s="172" customFormat="1" ht="24" hidden="1" x14ac:dyDescent="0.2">
      <c r="A1542" s="167">
        <v>2</v>
      </c>
      <c r="B1542" s="647">
        <v>0</v>
      </c>
      <c r="C1542" s="647">
        <v>4</v>
      </c>
      <c r="D1542" s="647">
        <v>4</v>
      </c>
      <c r="E1542" s="163" t="s">
        <v>3862</v>
      </c>
      <c r="F1542" s="593" t="s">
        <v>4675</v>
      </c>
      <c r="G1542" s="143"/>
      <c r="H1542" s="166">
        <v>42290000</v>
      </c>
      <c r="I1542" s="180" t="s">
        <v>2941</v>
      </c>
      <c r="J1542" s="169"/>
      <c r="K1542" s="169"/>
      <c r="L1542" s="169"/>
      <c r="M1542" s="146"/>
      <c r="N1542" s="184"/>
      <c r="O1542" s="169"/>
      <c r="P1542" s="146"/>
      <c r="Q1542" s="146">
        <f t="shared" si="30"/>
        <v>0</v>
      </c>
      <c r="R1542" s="182" t="s">
        <v>4741</v>
      </c>
      <c r="S1542" s="226"/>
      <c r="T1542" s="676" t="s">
        <v>4687</v>
      </c>
      <c r="U1542" s="170"/>
      <c r="V1542" s="170"/>
      <c r="W1542" s="170"/>
      <c r="X1542" s="117"/>
      <c r="Y1542" s="171"/>
      <c r="Z1542" s="171"/>
      <c r="AA1542" s="171"/>
      <c r="AB1542" s="171"/>
      <c r="AC1542" s="171"/>
      <c r="AD1542" s="171"/>
      <c r="AE1542" s="171"/>
      <c r="AF1542" s="171"/>
      <c r="AG1542" s="171"/>
      <c r="AH1542" s="171"/>
      <c r="AI1542" s="171"/>
    </row>
    <row r="1543" spans="1:35" s="172" customFormat="1" ht="24" hidden="1" x14ac:dyDescent="0.2">
      <c r="A1543" s="167">
        <v>2</v>
      </c>
      <c r="B1543" s="647">
        <v>0</v>
      </c>
      <c r="C1543" s="647">
        <v>4</v>
      </c>
      <c r="D1543" s="647">
        <v>4</v>
      </c>
      <c r="E1543" s="163" t="s">
        <v>3862</v>
      </c>
      <c r="F1543" s="593" t="s">
        <v>4675</v>
      </c>
      <c r="G1543" s="143"/>
      <c r="H1543" s="166">
        <v>42290000</v>
      </c>
      <c r="I1543" s="180" t="s">
        <v>755</v>
      </c>
      <c r="J1543" s="169"/>
      <c r="K1543" s="169"/>
      <c r="L1543" s="169"/>
      <c r="M1543" s="146"/>
      <c r="N1543" s="184"/>
      <c r="O1543" s="169"/>
      <c r="P1543" s="146"/>
      <c r="Q1543" s="146">
        <f t="shared" si="30"/>
        <v>0</v>
      </c>
      <c r="R1543" s="182" t="s">
        <v>4741</v>
      </c>
      <c r="S1543" s="226"/>
      <c r="T1543" s="676" t="s">
        <v>4687</v>
      </c>
      <c r="U1543" s="170"/>
      <c r="V1543" s="170"/>
      <c r="W1543" s="170"/>
      <c r="X1543" s="117"/>
      <c r="Y1543" s="171"/>
      <c r="Z1543" s="171"/>
      <c r="AA1543" s="171"/>
      <c r="AB1543" s="171"/>
      <c r="AC1543" s="171"/>
      <c r="AD1543" s="171"/>
      <c r="AE1543" s="171"/>
      <c r="AF1543" s="171"/>
      <c r="AG1543" s="171"/>
      <c r="AH1543" s="171"/>
      <c r="AI1543" s="171"/>
    </row>
    <row r="1544" spans="1:35" s="172" customFormat="1" ht="24" hidden="1" x14ac:dyDescent="0.2">
      <c r="A1544" s="167">
        <v>2</v>
      </c>
      <c r="B1544" s="647">
        <v>0</v>
      </c>
      <c r="C1544" s="647">
        <v>4</v>
      </c>
      <c r="D1544" s="647">
        <v>4</v>
      </c>
      <c r="E1544" s="163" t="s">
        <v>3862</v>
      </c>
      <c r="F1544" s="593" t="s">
        <v>4675</v>
      </c>
      <c r="G1544" s="143"/>
      <c r="H1544" s="166">
        <v>42290000</v>
      </c>
      <c r="I1544" s="180" t="s">
        <v>756</v>
      </c>
      <c r="J1544" s="169"/>
      <c r="K1544" s="169"/>
      <c r="L1544" s="169"/>
      <c r="M1544" s="146"/>
      <c r="N1544" s="184"/>
      <c r="O1544" s="169"/>
      <c r="P1544" s="146"/>
      <c r="Q1544" s="146">
        <f t="shared" si="30"/>
        <v>0</v>
      </c>
      <c r="R1544" s="182" t="s">
        <v>4741</v>
      </c>
      <c r="S1544" s="226"/>
      <c r="T1544" s="676" t="s">
        <v>4687</v>
      </c>
      <c r="U1544" s="170"/>
      <c r="V1544" s="170"/>
      <c r="W1544" s="170"/>
      <c r="X1544" s="117"/>
      <c r="Y1544" s="171"/>
      <c r="Z1544" s="171"/>
      <c r="AA1544" s="171"/>
      <c r="AB1544" s="171"/>
      <c r="AC1544" s="171"/>
      <c r="AD1544" s="171"/>
      <c r="AE1544" s="171"/>
      <c r="AF1544" s="171"/>
      <c r="AG1544" s="171"/>
      <c r="AH1544" s="171"/>
      <c r="AI1544" s="171"/>
    </row>
    <row r="1545" spans="1:35" s="172" customFormat="1" ht="24" hidden="1" x14ac:dyDescent="0.2">
      <c r="A1545" s="167">
        <v>2</v>
      </c>
      <c r="B1545" s="647">
        <v>0</v>
      </c>
      <c r="C1545" s="647">
        <v>4</v>
      </c>
      <c r="D1545" s="647">
        <v>4</v>
      </c>
      <c r="E1545" s="163" t="s">
        <v>3862</v>
      </c>
      <c r="F1545" s="593" t="s">
        <v>4675</v>
      </c>
      <c r="G1545" s="143"/>
      <c r="H1545" s="166">
        <v>42290000</v>
      </c>
      <c r="I1545" s="180" t="s">
        <v>757</v>
      </c>
      <c r="J1545" s="169"/>
      <c r="K1545" s="169"/>
      <c r="L1545" s="169"/>
      <c r="M1545" s="146"/>
      <c r="N1545" s="184"/>
      <c r="O1545" s="169"/>
      <c r="P1545" s="146"/>
      <c r="Q1545" s="146">
        <f t="shared" si="30"/>
        <v>0</v>
      </c>
      <c r="R1545" s="182" t="s">
        <v>4741</v>
      </c>
      <c r="S1545" s="226"/>
      <c r="T1545" s="676" t="s">
        <v>4687</v>
      </c>
      <c r="U1545" s="170"/>
      <c r="V1545" s="170"/>
      <c r="W1545" s="170"/>
      <c r="X1545" s="117"/>
      <c r="Y1545" s="171"/>
      <c r="Z1545" s="171"/>
      <c r="AA1545" s="171"/>
      <c r="AB1545" s="171"/>
      <c r="AC1545" s="171"/>
      <c r="AD1545" s="171"/>
      <c r="AE1545" s="171"/>
      <c r="AF1545" s="171"/>
      <c r="AG1545" s="171"/>
      <c r="AH1545" s="171"/>
      <c r="AI1545" s="171"/>
    </row>
    <row r="1546" spans="1:35" s="172" customFormat="1" ht="24" hidden="1" x14ac:dyDescent="0.2">
      <c r="A1546" s="167">
        <v>2</v>
      </c>
      <c r="B1546" s="647">
        <v>0</v>
      </c>
      <c r="C1546" s="647">
        <v>4</v>
      </c>
      <c r="D1546" s="647">
        <v>4</v>
      </c>
      <c r="E1546" s="163" t="s">
        <v>3862</v>
      </c>
      <c r="F1546" s="593" t="s">
        <v>4675</v>
      </c>
      <c r="G1546" s="143"/>
      <c r="H1546" s="166">
        <v>42290000</v>
      </c>
      <c r="I1546" s="180" t="s">
        <v>758</v>
      </c>
      <c r="J1546" s="169"/>
      <c r="K1546" s="169"/>
      <c r="L1546" s="169"/>
      <c r="M1546" s="146"/>
      <c r="N1546" s="184"/>
      <c r="O1546" s="169"/>
      <c r="P1546" s="146"/>
      <c r="Q1546" s="146">
        <f t="shared" si="30"/>
        <v>0</v>
      </c>
      <c r="R1546" s="182" t="s">
        <v>4741</v>
      </c>
      <c r="S1546" s="226"/>
      <c r="T1546" s="676" t="s">
        <v>4687</v>
      </c>
      <c r="U1546" s="170"/>
      <c r="V1546" s="170"/>
      <c r="W1546" s="170"/>
      <c r="X1546" s="117"/>
      <c r="Y1546" s="171"/>
      <c r="Z1546" s="171"/>
      <c r="AA1546" s="171"/>
      <c r="AB1546" s="171"/>
      <c r="AC1546" s="171"/>
      <c r="AD1546" s="171"/>
      <c r="AE1546" s="171"/>
      <c r="AF1546" s="171"/>
      <c r="AG1546" s="171"/>
      <c r="AH1546" s="171"/>
      <c r="AI1546" s="171"/>
    </row>
    <row r="1547" spans="1:35" s="172" customFormat="1" ht="24" hidden="1" x14ac:dyDescent="0.2">
      <c r="A1547" s="167">
        <v>2</v>
      </c>
      <c r="B1547" s="647">
        <v>0</v>
      </c>
      <c r="C1547" s="647">
        <v>4</v>
      </c>
      <c r="D1547" s="647">
        <v>4</v>
      </c>
      <c r="E1547" s="163" t="s">
        <v>3862</v>
      </c>
      <c r="F1547" s="593" t="s">
        <v>4675</v>
      </c>
      <c r="G1547" s="143"/>
      <c r="H1547" s="166">
        <v>42290000</v>
      </c>
      <c r="I1547" s="180" t="s">
        <v>759</v>
      </c>
      <c r="J1547" s="169"/>
      <c r="K1547" s="169"/>
      <c r="L1547" s="169"/>
      <c r="M1547" s="146"/>
      <c r="N1547" s="184"/>
      <c r="O1547" s="169"/>
      <c r="P1547" s="146"/>
      <c r="Q1547" s="146">
        <f t="shared" si="30"/>
        <v>0</v>
      </c>
      <c r="R1547" s="182" t="s">
        <v>4741</v>
      </c>
      <c r="S1547" s="226"/>
      <c r="T1547" s="676" t="s">
        <v>4687</v>
      </c>
      <c r="U1547" s="170"/>
      <c r="V1547" s="170"/>
      <c r="W1547" s="170"/>
      <c r="X1547" s="117"/>
      <c r="Y1547" s="171"/>
      <c r="Z1547" s="171"/>
      <c r="AA1547" s="171"/>
      <c r="AB1547" s="171"/>
      <c r="AC1547" s="171"/>
      <c r="AD1547" s="171"/>
      <c r="AE1547" s="171"/>
      <c r="AF1547" s="171"/>
      <c r="AG1547" s="171"/>
      <c r="AH1547" s="171"/>
      <c r="AI1547" s="171"/>
    </row>
    <row r="1548" spans="1:35" s="172" customFormat="1" ht="24" hidden="1" x14ac:dyDescent="0.2">
      <c r="A1548" s="167">
        <v>2</v>
      </c>
      <c r="B1548" s="647">
        <v>0</v>
      </c>
      <c r="C1548" s="647">
        <v>4</v>
      </c>
      <c r="D1548" s="647">
        <v>4</v>
      </c>
      <c r="E1548" s="163" t="s">
        <v>3862</v>
      </c>
      <c r="F1548" s="593" t="s">
        <v>4675</v>
      </c>
      <c r="G1548" s="143"/>
      <c r="H1548" s="166">
        <v>42290000</v>
      </c>
      <c r="I1548" s="180" t="s">
        <v>760</v>
      </c>
      <c r="J1548" s="169"/>
      <c r="K1548" s="169"/>
      <c r="L1548" s="169"/>
      <c r="M1548" s="146"/>
      <c r="N1548" s="184"/>
      <c r="O1548" s="169"/>
      <c r="P1548" s="146"/>
      <c r="Q1548" s="146">
        <f t="shared" si="30"/>
        <v>0</v>
      </c>
      <c r="R1548" s="182" t="s">
        <v>4741</v>
      </c>
      <c r="S1548" s="226"/>
      <c r="T1548" s="676" t="s">
        <v>4687</v>
      </c>
      <c r="U1548" s="170"/>
      <c r="V1548" s="170"/>
      <c r="W1548" s="170"/>
      <c r="X1548" s="117"/>
      <c r="Y1548" s="171"/>
      <c r="Z1548" s="171"/>
      <c r="AA1548" s="171"/>
      <c r="AB1548" s="171"/>
      <c r="AC1548" s="171"/>
      <c r="AD1548" s="171"/>
      <c r="AE1548" s="171"/>
      <c r="AF1548" s="171"/>
      <c r="AG1548" s="171"/>
      <c r="AH1548" s="171"/>
      <c r="AI1548" s="171"/>
    </row>
    <row r="1549" spans="1:35" s="172" customFormat="1" ht="24" hidden="1" x14ac:dyDescent="0.2">
      <c r="A1549" s="167">
        <v>2</v>
      </c>
      <c r="B1549" s="647">
        <v>0</v>
      </c>
      <c r="C1549" s="647">
        <v>4</v>
      </c>
      <c r="D1549" s="647">
        <v>4</v>
      </c>
      <c r="E1549" s="163" t="s">
        <v>3862</v>
      </c>
      <c r="F1549" s="593" t="s">
        <v>4675</v>
      </c>
      <c r="G1549" s="143"/>
      <c r="H1549" s="166">
        <v>42290000</v>
      </c>
      <c r="I1549" s="180" t="s">
        <v>761</v>
      </c>
      <c r="J1549" s="169"/>
      <c r="K1549" s="169"/>
      <c r="L1549" s="169"/>
      <c r="M1549" s="146"/>
      <c r="N1549" s="184"/>
      <c r="O1549" s="169"/>
      <c r="P1549" s="146"/>
      <c r="Q1549" s="146">
        <f t="shared" si="30"/>
        <v>0</v>
      </c>
      <c r="R1549" s="182" t="s">
        <v>4741</v>
      </c>
      <c r="S1549" s="226"/>
      <c r="T1549" s="676" t="s">
        <v>4687</v>
      </c>
      <c r="U1549" s="170"/>
      <c r="V1549" s="170"/>
      <c r="W1549" s="170"/>
      <c r="X1549" s="117"/>
      <c r="Y1549" s="171"/>
      <c r="Z1549" s="171"/>
      <c r="AA1549" s="171"/>
      <c r="AB1549" s="171"/>
      <c r="AC1549" s="171"/>
      <c r="AD1549" s="171"/>
      <c r="AE1549" s="171"/>
      <c r="AF1549" s="171"/>
      <c r="AG1549" s="171"/>
      <c r="AH1549" s="171"/>
      <c r="AI1549" s="171"/>
    </row>
    <row r="1550" spans="1:35" s="172" customFormat="1" ht="24" hidden="1" x14ac:dyDescent="0.2">
      <c r="A1550" s="167">
        <v>2</v>
      </c>
      <c r="B1550" s="647">
        <v>0</v>
      </c>
      <c r="C1550" s="647">
        <v>4</v>
      </c>
      <c r="D1550" s="647">
        <v>4</v>
      </c>
      <c r="E1550" s="163" t="s">
        <v>3862</v>
      </c>
      <c r="F1550" s="593" t="s">
        <v>4675</v>
      </c>
      <c r="G1550" s="143"/>
      <c r="H1550" s="166">
        <v>42290000</v>
      </c>
      <c r="I1550" s="180" t="s">
        <v>762</v>
      </c>
      <c r="J1550" s="169"/>
      <c r="K1550" s="169"/>
      <c r="L1550" s="169"/>
      <c r="M1550" s="146"/>
      <c r="N1550" s="184"/>
      <c r="O1550" s="169"/>
      <c r="P1550" s="146"/>
      <c r="Q1550" s="146">
        <f t="shared" si="30"/>
        <v>0</v>
      </c>
      <c r="R1550" s="182" t="s">
        <v>4741</v>
      </c>
      <c r="S1550" s="226"/>
      <c r="T1550" s="676" t="s">
        <v>4687</v>
      </c>
      <c r="U1550" s="170"/>
      <c r="V1550" s="170"/>
      <c r="W1550" s="170"/>
      <c r="X1550" s="117"/>
      <c r="Y1550" s="171"/>
      <c r="Z1550" s="171"/>
      <c r="AA1550" s="171"/>
      <c r="AB1550" s="171"/>
      <c r="AC1550" s="171"/>
      <c r="AD1550" s="171"/>
      <c r="AE1550" s="171"/>
      <c r="AF1550" s="171"/>
      <c r="AG1550" s="171"/>
      <c r="AH1550" s="171"/>
      <c r="AI1550" s="171"/>
    </row>
    <row r="1551" spans="1:35" s="172" customFormat="1" ht="24" hidden="1" x14ac:dyDescent="0.2">
      <c r="A1551" s="167">
        <v>2</v>
      </c>
      <c r="B1551" s="647">
        <v>0</v>
      </c>
      <c r="C1551" s="647">
        <v>4</v>
      </c>
      <c r="D1551" s="647">
        <v>4</v>
      </c>
      <c r="E1551" s="163" t="s">
        <v>3862</v>
      </c>
      <c r="F1551" s="593" t="s">
        <v>4675</v>
      </c>
      <c r="G1551" s="143"/>
      <c r="H1551" s="166">
        <v>42290000</v>
      </c>
      <c r="I1551" s="180" t="s">
        <v>763</v>
      </c>
      <c r="J1551" s="169"/>
      <c r="K1551" s="169"/>
      <c r="L1551" s="169"/>
      <c r="M1551" s="146"/>
      <c r="N1551" s="184"/>
      <c r="O1551" s="169"/>
      <c r="P1551" s="146"/>
      <c r="Q1551" s="146">
        <f t="shared" si="30"/>
        <v>0</v>
      </c>
      <c r="R1551" s="182" t="s">
        <v>4741</v>
      </c>
      <c r="S1551" s="226"/>
      <c r="T1551" s="676" t="s">
        <v>4687</v>
      </c>
      <c r="U1551" s="170"/>
      <c r="V1551" s="170"/>
      <c r="W1551" s="170"/>
      <c r="X1551" s="117"/>
      <c r="Y1551" s="171"/>
      <c r="Z1551" s="171"/>
      <c r="AA1551" s="171"/>
      <c r="AB1551" s="171"/>
      <c r="AC1551" s="171"/>
      <c r="AD1551" s="171"/>
      <c r="AE1551" s="171"/>
      <c r="AF1551" s="171"/>
      <c r="AG1551" s="171"/>
      <c r="AH1551" s="171"/>
      <c r="AI1551" s="171"/>
    </row>
    <row r="1552" spans="1:35" s="172" customFormat="1" ht="24" hidden="1" x14ac:dyDescent="0.2">
      <c r="A1552" s="167">
        <v>2</v>
      </c>
      <c r="B1552" s="647">
        <v>0</v>
      </c>
      <c r="C1552" s="647">
        <v>4</v>
      </c>
      <c r="D1552" s="647">
        <v>4</v>
      </c>
      <c r="E1552" s="163" t="s">
        <v>3862</v>
      </c>
      <c r="F1552" s="593" t="s">
        <v>4675</v>
      </c>
      <c r="G1552" s="143"/>
      <c r="H1552" s="166">
        <v>42290000</v>
      </c>
      <c r="I1552" s="180" t="s">
        <v>2942</v>
      </c>
      <c r="J1552" s="169"/>
      <c r="K1552" s="169"/>
      <c r="L1552" s="169"/>
      <c r="M1552" s="146"/>
      <c r="N1552" s="184"/>
      <c r="O1552" s="169"/>
      <c r="P1552" s="146"/>
      <c r="Q1552" s="146">
        <f t="shared" si="30"/>
        <v>0</v>
      </c>
      <c r="R1552" s="182" t="s">
        <v>4741</v>
      </c>
      <c r="S1552" s="226"/>
      <c r="T1552" s="676" t="s">
        <v>4687</v>
      </c>
      <c r="U1552" s="170"/>
      <c r="V1552" s="170"/>
      <c r="W1552" s="170"/>
      <c r="X1552" s="117"/>
      <c r="Y1552" s="171"/>
      <c r="Z1552" s="171"/>
      <c r="AA1552" s="171"/>
      <c r="AB1552" s="171"/>
      <c r="AC1552" s="171"/>
      <c r="AD1552" s="171"/>
      <c r="AE1552" s="171"/>
      <c r="AF1552" s="171"/>
      <c r="AG1552" s="171"/>
      <c r="AH1552" s="171"/>
      <c r="AI1552" s="171"/>
    </row>
    <row r="1553" spans="1:35" s="172" customFormat="1" ht="24" hidden="1" x14ac:dyDescent="0.2">
      <c r="A1553" s="167">
        <v>2</v>
      </c>
      <c r="B1553" s="647">
        <v>0</v>
      </c>
      <c r="C1553" s="647">
        <v>4</v>
      </c>
      <c r="D1553" s="647">
        <v>4</v>
      </c>
      <c r="E1553" s="163" t="s">
        <v>3862</v>
      </c>
      <c r="F1553" s="593" t="s">
        <v>4675</v>
      </c>
      <c r="G1553" s="143"/>
      <c r="H1553" s="166">
        <v>42290000</v>
      </c>
      <c r="I1553" s="180" t="s">
        <v>2943</v>
      </c>
      <c r="J1553" s="169"/>
      <c r="K1553" s="169"/>
      <c r="L1553" s="169"/>
      <c r="M1553" s="146"/>
      <c r="N1553" s="184"/>
      <c r="O1553" s="169"/>
      <c r="P1553" s="146"/>
      <c r="Q1553" s="146">
        <f t="shared" si="30"/>
        <v>0</v>
      </c>
      <c r="R1553" s="182" t="s">
        <v>4741</v>
      </c>
      <c r="S1553" s="226"/>
      <c r="T1553" s="676" t="s">
        <v>4687</v>
      </c>
      <c r="U1553" s="170"/>
      <c r="V1553" s="170"/>
      <c r="W1553" s="170"/>
      <c r="X1553" s="117"/>
      <c r="Y1553" s="171"/>
      <c r="Z1553" s="171"/>
      <c r="AA1553" s="171"/>
      <c r="AB1553" s="171"/>
      <c r="AC1553" s="171"/>
      <c r="AD1553" s="171"/>
      <c r="AE1553" s="171"/>
      <c r="AF1553" s="171"/>
      <c r="AG1553" s="171"/>
      <c r="AH1553" s="171"/>
      <c r="AI1553" s="171"/>
    </row>
    <row r="1554" spans="1:35" s="172" customFormat="1" ht="24" hidden="1" x14ac:dyDescent="0.2">
      <c r="A1554" s="167">
        <v>2</v>
      </c>
      <c r="B1554" s="647">
        <v>0</v>
      </c>
      <c r="C1554" s="647">
        <v>4</v>
      </c>
      <c r="D1554" s="647">
        <v>4</v>
      </c>
      <c r="E1554" s="163" t="s">
        <v>3862</v>
      </c>
      <c r="F1554" s="593" t="s">
        <v>4675</v>
      </c>
      <c r="G1554" s="143"/>
      <c r="H1554" s="166">
        <v>42310000</v>
      </c>
      <c r="I1554" s="180" t="s">
        <v>754</v>
      </c>
      <c r="J1554" s="169"/>
      <c r="K1554" s="169"/>
      <c r="L1554" s="169"/>
      <c r="M1554" s="146"/>
      <c r="N1554" s="184"/>
      <c r="O1554" s="169"/>
      <c r="P1554" s="146"/>
      <c r="Q1554" s="146">
        <f t="shared" si="30"/>
        <v>0</v>
      </c>
      <c r="R1554" s="182" t="s">
        <v>4741</v>
      </c>
      <c r="S1554" s="226"/>
      <c r="T1554" s="676" t="s">
        <v>4687</v>
      </c>
      <c r="U1554" s="170"/>
      <c r="V1554" s="170"/>
      <c r="W1554" s="170"/>
      <c r="X1554" s="117"/>
      <c r="Y1554" s="171"/>
      <c r="Z1554" s="171"/>
      <c r="AA1554" s="171"/>
      <c r="AB1554" s="171"/>
      <c r="AC1554" s="171"/>
      <c r="AD1554" s="171"/>
      <c r="AE1554" s="171"/>
      <c r="AF1554" s="171"/>
      <c r="AG1554" s="171"/>
      <c r="AH1554" s="171"/>
      <c r="AI1554" s="171"/>
    </row>
    <row r="1555" spans="1:35" s="172" customFormat="1" ht="24" hidden="1" x14ac:dyDescent="0.2">
      <c r="A1555" s="167">
        <v>2</v>
      </c>
      <c r="B1555" s="647">
        <v>0</v>
      </c>
      <c r="C1555" s="647">
        <v>4</v>
      </c>
      <c r="D1555" s="647">
        <v>4</v>
      </c>
      <c r="E1555" s="163" t="s">
        <v>3862</v>
      </c>
      <c r="F1555" s="593" t="s">
        <v>4675</v>
      </c>
      <c r="G1555" s="143"/>
      <c r="H1555" s="166">
        <v>42310000</v>
      </c>
      <c r="I1555" s="180" t="s">
        <v>764</v>
      </c>
      <c r="J1555" s="169"/>
      <c r="K1555" s="169"/>
      <c r="L1555" s="169"/>
      <c r="M1555" s="146"/>
      <c r="N1555" s="184"/>
      <c r="O1555" s="169"/>
      <c r="P1555" s="146"/>
      <c r="Q1555" s="146">
        <f t="shared" si="30"/>
        <v>0</v>
      </c>
      <c r="R1555" s="182" t="s">
        <v>4741</v>
      </c>
      <c r="S1555" s="226"/>
      <c r="T1555" s="676" t="s">
        <v>4687</v>
      </c>
      <c r="U1555" s="170"/>
      <c r="V1555" s="170"/>
      <c r="W1555" s="170"/>
      <c r="X1555" s="117"/>
      <c r="Y1555" s="171"/>
      <c r="Z1555" s="171"/>
      <c r="AA1555" s="171"/>
      <c r="AB1555" s="171"/>
      <c r="AC1555" s="171"/>
      <c r="AD1555" s="171"/>
      <c r="AE1555" s="171"/>
      <c r="AF1555" s="171"/>
      <c r="AG1555" s="171"/>
      <c r="AH1555" s="171"/>
      <c r="AI1555" s="171"/>
    </row>
    <row r="1556" spans="1:35" s="172" customFormat="1" ht="24" hidden="1" x14ac:dyDescent="0.2">
      <c r="A1556" s="167">
        <v>2</v>
      </c>
      <c r="B1556" s="647">
        <v>0</v>
      </c>
      <c r="C1556" s="647">
        <v>4</v>
      </c>
      <c r="D1556" s="647">
        <v>4</v>
      </c>
      <c r="E1556" s="163" t="s">
        <v>3862</v>
      </c>
      <c r="F1556" s="593" t="s">
        <v>4675</v>
      </c>
      <c r="G1556" s="143"/>
      <c r="H1556" s="166">
        <v>42310000</v>
      </c>
      <c r="I1556" s="180" t="s">
        <v>765</v>
      </c>
      <c r="J1556" s="169"/>
      <c r="K1556" s="169"/>
      <c r="L1556" s="169"/>
      <c r="M1556" s="146"/>
      <c r="N1556" s="184"/>
      <c r="O1556" s="169"/>
      <c r="P1556" s="146"/>
      <c r="Q1556" s="146">
        <f t="shared" si="30"/>
        <v>0</v>
      </c>
      <c r="R1556" s="182" t="s">
        <v>4741</v>
      </c>
      <c r="S1556" s="226"/>
      <c r="T1556" s="676" t="s">
        <v>4687</v>
      </c>
      <c r="U1556" s="170"/>
      <c r="V1556" s="170"/>
      <c r="W1556" s="170"/>
      <c r="X1556" s="117"/>
      <c r="Y1556" s="171"/>
      <c r="Z1556" s="171"/>
      <c r="AA1556" s="171"/>
      <c r="AB1556" s="171"/>
      <c r="AC1556" s="171"/>
      <c r="AD1556" s="171"/>
      <c r="AE1556" s="171"/>
      <c r="AF1556" s="171"/>
      <c r="AG1556" s="171"/>
      <c r="AH1556" s="171"/>
      <c r="AI1556" s="171"/>
    </row>
    <row r="1557" spans="1:35" s="172" customFormat="1" ht="24" hidden="1" x14ac:dyDescent="0.2">
      <c r="A1557" s="167">
        <v>2</v>
      </c>
      <c r="B1557" s="647">
        <v>0</v>
      </c>
      <c r="C1557" s="647">
        <v>4</v>
      </c>
      <c r="D1557" s="647">
        <v>4</v>
      </c>
      <c r="E1557" s="163" t="s">
        <v>3862</v>
      </c>
      <c r="F1557" s="593" t="s">
        <v>4675</v>
      </c>
      <c r="G1557" s="143"/>
      <c r="H1557" s="166">
        <v>42310000</v>
      </c>
      <c r="I1557" s="180" t="s">
        <v>2944</v>
      </c>
      <c r="J1557" s="169"/>
      <c r="K1557" s="169"/>
      <c r="L1557" s="169"/>
      <c r="M1557" s="146"/>
      <c r="N1557" s="184"/>
      <c r="O1557" s="169"/>
      <c r="P1557" s="146"/>
      <c r="Q1557" s="146">
        <f t="shared" si="30"/>
        <v>0</v>
      </c>
      <c r="R1557" s="182" t="s">
        <v>4741</v>
      </c>
      <c r="S1557" s="226"/>
      <c r="T1557" s="676" t="s">
        <v>4687</v>
      </c>
      <c r="U1557" s="170"/>
      <c r="V1557" s="170"/>
      <c r="W1557" s="170"/>
      <c r="X1557" s="117"/>
      <c r="Y1557" s="171"/>
      <c r="Z1557" s="171"/>
      <c r="AA1557" s="171"/>
      <c r="AB1557" s="171"/>
      <c r="AC1557" s="171"/>
      <c r="AD1557" s="171"/>
      <c r="AE1557" s="171"/>
      <c r="AF1557" s="171"/>
      <c r="AG1557" s="171"/>
      <c r="AH1557" s="171"/>
      <c r="AI1557" s="171"/>
    </row>
    <row r="1558" spans="1:35" s="172" customFormat="1" ht="24" hidden="1" x14ac:dyDescent="0.2">
      <c r="A1558" s="167">
        <v>2</v>
      </c>
      <c r="B1558" s="647">
        <v>0</v>
      </c>
      <c r="C1558" s="647">
        <v>4</v>
      </c>
      <c r="D1558" s="647">
        <v>4</v>
      </c>
      <c r="E1558" s="163" t="s">
        <v>3862</v>
      </c>
      <c r="F1558" s="593" t="s">
        <v>4675</v>
      </c>
      <c r="G1558" s="143"/>
      <c r="H1558" s="166">
        <v>42310000</v>
      </c>
      <c r="I1558" s="180" t="s">
        <v>766</v>
      </c>
      <c r="J1558" s="169"/>
      <c r="K1558" s="169"/>
      <c r="L1558" s="169"/>
      <c r="M1558" s="146"/>
      <c r="N1558" s="184"/>
      <c r="O1558" s="169"/>
      <c r="P1558" s="146"/>
      <c r="Q1558" s="146">
        <f t="shared" si="30"/>
        <v>0</v>
      </c>
      <c r="R1558" s="182" t="s">
        <v>4741</v>
      </c>
      <c r="S1558" s="226"/>
      <c r="T1558" s="676" t="s">
        <v>4687</v>
      </c>
      <c r="U1558" s="170"/>
      <c r="V1558" s="170"/>
      <c r="W1558" s="170"/>
      <c r="X1558" s="117"/>
      <c r="Y1558" s="171"/>
      <c r="Z1558" s="171"/>
      <c r="AA1558" s="171"/>
      <c r="AB1558" s="171"/>
      <c r="AC1558" s="171"/>
      <c r="AD1558" s="171"/>
      <c r="AE1558" s="171"/>
      <c r="AF1558" s="171"/>
      <c r="AG1558" s="171"/>
      <c r="AH1558" s="171"/>
      <c r="AI1558" s="171"/>
    </row>
    <row r="1559" spans="1:35" s="172" customFormat="1" ht="24" hidden="1" x14ac:dyDescent="0.2">
      <c r="A1559" s="167">
        <v>2</v>
      </c>
      <c r="B1559" s="647">
        <v>0</v>
      </c>
      <c r="C1559" s="647">
        <v>4</v>
      </c>
      <c r="D1559" s="647">
        <v>4</v>
      </c>
      <c r="E1559" s="163" t="s">
        <v>3862</v>
      </c>
      <c r="F1559" s="593" t="s">
        <v>4675</v>
      </c>
      <c r="G1559" s="143"/>
      <c r="H1559" s="166">
        <v>42310000</v>
      </c>
      <c r="I1559" s="180" t="s">
        <v>767</v>
      </c>
      <c r="J1559" s="169"/>
      <c r="K1559" s="169"/>
      <c r="L1559" s="169"/>
      <c r="M1559" s="146"/>
      <c r="N1559" s="184"/>
      <c r="O1559" s="169"/>
      <c r="P1559" s="146"/>
      <c r="Q1559" s="146">
        <f t="shared" si="30"/>
        <v>0</v>
      </c>
      <c r="R1559" s="182" t="s">
        <v>4741</v>
      </c>
      <c r="S1559" s="226"/>
      <c r="T1559" s="676" t="s">
        <v>4687</v>
      </c>
      <c r="U1559" s="170"/>
      <c r="V1559" s="170"/>
      <c r="W1559" s="170"/>
      <c r="X1559" s="117"/>
      <c r="Y1559" s="171"/>
      <c r="Z1559" s="171"/>
      <c r="AA1559" s="171"/>
      <c r="AB1559" s="171"/>
      <c r="AC1559" s="171"/>
      <c r="AD1559" s="171"/>
      <c r="AE1559" s="171"/>
      <c r="AF1559" s="171"/>
      <c r="AG1559" s="171"/>
      <c r="AH1559" s="171"/>
      <c r="AI1559" s="171"/>
    </row>
    <row r="1560" spans="1:35" s="172" customFormat="1" ht="24" hidden="1" x14ac:dyDescent="0.2">
      <c r="A1560" s="167">
        <v>2</v>
      </c>
      <c r="B1560" s="647">
        <v>0</v>
      </c>
      <c r="C1560" s="647">
        <v>4</v>
      </c>
      <c r="D1560" s="647">
        <v>4</v>
      </c>
      <c r="E1560" s="163" t="s">
        <v>3862</v>
      </c>
      <c r="F1560" s="593" t="s">
        <v>4675</v>
      </c>
      <c r="G1560" s="143"/>
      <c r="H1560" s="166">
        <v>42310000</v>
      </c>
      <c r="I1560" s="180" t="s">
        <v>768</v>
      </c>
      <c r="J1560" s="169"/>
      <c r="K1560" s="169"/>
      <c r="L1560" s="169"/>
      <c r="M1560" s="146"/>
      <c r="N1560" s="184"/>
      <c r="O1560" s="169"/>
      <c r="P1560" s="146"/>
      <c r="Q1560" s="146">
        <f t="shared" ref="Q1560:Q1623" si="31">+P1560</f>
        <v>0</v>
      </c>
      <c r="R1560" s="182" t="s">
        <v>4741</v>
      </c>
      <c r="S1560" s="226"/>
      <c r="T1560" s="676" t="s">
        <v>4687</v>
      </c>
      <c r="U1560" s="170"/>
      <c r="V1560" s="170"/>
      <c r="W1560" s="170"/>
      <c r="X1560" s="117"/>
      <c r="Y1560" s="171"/>
      <c r="Z1560" s="171"/>
      <c r="AA1560" s="171"/>
      <c r="AB1560" s="171"/>
      <c r="AC1560" s="171"/>
      <c r="AD1560" s="171"/>
      <c r="AE1560" s="171"/>
      <c r="AF1560" s="171"/>
      <c r="AG1560" s="171"/>
      <c r="AH1560" s="171"/>
      <c r="AI1560" s="171"/>
    </row>
    <row r="1561" spans="1:35" s="172" customFormat="1" ht="24" hidden="1" x14ac:dyDescent="0.2">
      <c r="A1561" s="167">
        <v>2</v>
      </c>
      <c r="B1561" s="647">
        <v>0</v>
      </c>
      <c r="C1561" s="647">
        <v>4</v>
      </c>
      <c r="D1561" s="647">
        <v>4</v>
      </c>
      <c r="E1561" s="163" t="s">
        <v>3862</v>
      </c>
      <c r="F1561" s="593" t="s">
        <v>4675</v>
      </c>
      <c r="G1561" s="143"/>
      <c r="H1561" s="166">
        <v>42310000</v>
      </c>
      <c r="I1561" s="180" t="s">
        <v>769</v>
      </c>
      <c r="J1561" s="169"/>
      <c r="K1561" s="169"/>
      <c r="L1561" s="169"/>
      <c r="M1561" s="146"/>
      <c r="N1561" s="184"/>
      <c r="O1561" s="169"/>
      <c r="P1561" s="146"/>
      <c r="Q1561" s="146">
        <f t="shared" si="31"/>
        <v>0</v>
      </c>
      <c r="R1561" s="182" t="s">
        <v>4741</v>
      </c>
      <c r="S1561" s="226"/>
      <c r="T1561" s="676" t="s">
        <v>4687</v>
      </c>
      <c r="U1561" s="170"/>
      <c r="V1561" s="170"/>
      <c r="W1561" s="170"/>
      <c r="X1561" s="117"/>
      <c r="Y1561" s="171"/>
      <c r="Z1561" s="171"/>
      <c r="AA1561" s="171"/>
      <c r="AB1561" s="171"/>
      <c r="AC1561" s="171"/>
      <c r="AD1561" s="171"/>
      <c r="AE1561" s="171"/>
      <c r="AF1561" s="171"/>
      <c r="AG1561" s="171"/>
      <c r="AH1561" s="171"/>
      <c r="AI1561" s="171"/>
    </row>
    <row r="1562" spans="1:35" s="172" customFormat="1" ht="24" hidden="1" x14ac:dyDescent="0.2">
      <c r="A1562" s="167">
        <v>2</v>
      </c>
      <c r="B1562" s="647">
        <v>0</v>
      </c>
      <c r="C1562" s="647">
        <v>4</v>
      </c>
      <c r="D1562" s="647">
        <v>4</v>
      </c>
      <c r="E1562" s="163" t="s">
        <v>3862</v>
      </c>
      <c r="F1562" s="593" t="s">
        <v>4675</v>
      </c>
      <c r="G1562" s="143"/>
      <c r="H1562" s="166">
        <v>42310000</v>
      </c>
      <c r="I1562" s="180" t="s">
        <v>770</v>
      </c>
      <c r="J1562" s="169"/>
      <c r="K1562" s="169"/>
      <c r="L1562" s="169"/>
      <c r="M1562" s="146"/>
      <c r="N1562" s="184"/>
      <c r="O1562" s="169"/>
      <c r="P1562" s="146"/>
      <c r="Q1562" s="146">
        <f t="shared" si="31"/>
        <v>0</v>
      </c>
      <c r="R1562" s="182" t="s">
        <v>4741</v>
      </c>
      <c r="S1562" s="226"/>
      <c r="T1562" s="676" t="s">
        <v>4687</v>
      </c>
      <c r="U1562" s="170"/>
      <c r="V1562" s="170"/>
      <c r="W1562" s="170"/>
      <c r="X1562" s="117"/>
      <c r="Y1562" s="171"/>
      <c r="Z1562" s="171"/>
      <c r="AA1562" s="171"/>
      <c r="AB1562" s="171"/>
      <c r="AC1562" s="171"/>
      <c r="AD1562" s="171"/>
      <c r="AE1562" s="171"/>
      <c r="AF1562" s="171"/>
      <c r="AG1562" s="171"/>
      <c r="AH1562" s="171"/>
      <c r="AI1562" s="171"/>
    </row>
    <row r="1563" spans="1:35" s="172" customFormat="1" ht="24" hidden="1" x14ac:dyDescent="0.2">
      <c r="A1563" s="167">
        <v>2</v>
      </c>
      <c r="B1563" s="647">
        <v>0</v>
      </c>
      <c r="C1563" s="647">
        <v>4</v>
      </c>
      <c r="D1563" s="647">
        <v>4</v>
      </c>
      <c r="E1563" s="163" t="s">
        <v>3862</v>
      </c>
      <c r="F1563" s="593" t="s">
        <v>4675</v>
      </c>
      <c r="G1563" s="143"/>
      <c r="H1563" s="166">
        <v>42310000</v>
      </c>
      <c r="I1563" s="180" t="s">
        <v>771</v>
      </c>
      <c r="J1563" s="169"/>
      <c r="K1563" s="169"/>
      <c r="L1563" s="169"/>
      <c r="M1563" s="146"/>
      <c r="N1563" s="184"/>
      <c r="O1563" s="169"/>
      <c r="P1563" s="146"/>
      <c r="Q1563" s="146">
        <f t="shared" si="31"/>
        <v>0</v>
      </c>
      <c r="R1563" s="182" t="s">
        <v>4741</v>
      </c>
      <c r="S1563" s="226"/>
      <c r="T1563" s="676" t="s">
        <v>4687</v>
      </c>
      <c r="U1563" s="170"/>
      <c r="V1563" s="170"/>
      <c r="W1563" s="170"/>
      <c r="X1563" s="117"/>
      <c r="Y1563" s="171"/>
      <c r="Z1563" s="171"/>
      <c r="AA1563" s="171"/>
      <c r="AB1563" s="171"/>
      <c r="AC1563" s="171"/>
      <c r="AD1563" s="171"/>
      <c r="AE1563" s="171"/>
      <c r="AF1563" s="171"/>
      <c r="AG1563" s="171"/>
      <c r="AH1563" s="171"/>
      <c r="AI1563" s="171"/>
    </row>
    <row r="1564" spans="1:35" s="172" customFormat="1" ht="24" hidden="1" x14ac:dyDescent="0.2">
      <c r="A1564" s="167">
        <v>2</v>
      </c>
      <c r="B1564" s="647">
        <v>0</v>
      </c>
      <c r="C1564" s="647">
        <v>4</v>
      </c>
      <c r="D1564" s="647">
        <v>4</v>
      </c>
      <c r="E1564" s="163" t="s">
        <v>3862</v>
      </c>
      <c r="F1564" s="593" t="s">
        <v>4675</v>
      </c>
      <c r="G1564" s="143"/>
      <c r="H1564" s="166">
        <v>42310000</v>
      </c>
      <c r="I1564" s="180" t="s">
        <v>771</v>
      </c>
      <c r="J1564" s="169"/>
      <c r="K1564" s="169"/>
      <c r="L1564" s="169"/>
      <c r="M1564" s="146"/>
      <c r="N1564" s="184"/>
      <c r="O1564" s="169"/>
      <c r="P1564" s="146"/>
      <c r="Q1564" s="146">
        <f t="shared" si="31"/>
        <v>0</v>
      </c>
      <c r="R1564" s="182" t="s">
        <v>4741</v>
      </c>
      <c r="S1564" s="226"/>
      <c r="T1564" s="676" t="s">
        <v>4687</v>
      </c>
      <c r="U1564" s="170"/>
      <c r="V1564" s="170"/>
      <c r="W1564" s="170"/>
      <c r="X1564" s="117"/>
      <c r="Y1564" s="171"/>
      <c r="Z1564" s="171"/>
      <c r="AA1564" s="171"/>
      <c r="AB1564" s="171"/>
      <c r="AC1564" s="171"/>
      <c r="AD1564" s="171"/>
      <c r="AE1564" s="171"/>
      <c r="AF1564" s="171"/>
      <c r="AG1564" s="171"/>
      <c r="AH1564" s="171"/>
      <c r="AI1564" s="171"/>
    </row>
    <row r="1565" spans="1:35" s="172" customFormat="1" ht="24" hidden="1" x14ac:dyDescent="0.2">
      <c r="A1565" s="167">
        <v>2</v>
      </c>
      <c r="B1565" s="647">
        <v>0</v>
      </c>
      <c r="C1565" s="647">
        <v>4</v>
      </c>
      <c r="D1565" s="647">
        <v>4</v>
      </c>
      <c r="E1565" s="163" t="s">
        <v>3862</v>
      </c>
      <c r="F1565" s="593" t="s">
        <v>4675</v>
      </c>
      <c r="G1565" s="143"/>
      <c r="H1565" s="166">
        <v>42310000</v>
      </c>
      <c r="I1565" s="180" t="s">
        <v>772</v>
      </c>
      <c r="J1565" s="169"/>
      <c r="K1565" s="169"/>
      <c r="L1565" s="169"/>
      <c r="M1565" s="146"/>
      <c r="N1565" s="184"/>
      <c r="O1565" s="169"/>
      <c r="P1565" s="146"/>
      <c r="Q1565" s="146">
        <f t="shared" si="31"/>
        <v>0</v>
      </c>
      <c r="R1565" s="182" t="s">
        <v>4741</v>
      </c>
      <c r="S1565" s="226"/>
      <c r="T1565" s="676" t="s">
        <v>4687</v>
      </c>
      <c r="U1565" s="170"/>
      <c r="V1565" s="170"/>
      <c r="W1565" s="170"/>
      <c r="X1565" s="117"/>
      <c r="Y1565" s="171"/>
      <c r="Z1565" s="171"/>
      <c r="AA1565" s="171"/>
      <c r="AB1565" s="171"/>
      <c r="AC1565" s="171"/>
      <c r="AD1565" s="171"/>
      <c r="AE1565" s="171"/>
      <c r="AF1565" s="171"/>
      <c r="AG1565" s="171"/>
      <c r="AH1565" s="171"/>
      <c r="AI1565" s="171"/>
    </row>
    <row r="1566" spans="1:35" s="172" customFormat="1" ht="24" hidden="1" x14ac:dyDescent="0.2">
      <c r="A1566" s="167">
        <v>2</v>
      </c>
      <c r="B1566" s="647">
        <v>0</v>
      </c>
      <c r="C1566" s="647">
        <v>4</v>
      </c>
      <c r="D1566" s="647">
        <v>4</v>
      </c>
      <c r="E1566" s="163" t="s">
        <v>3862</v>
      </c>
      <c r="F1566" s="593" t="s">
        <v>4675</v>
      </c>
      <c r="G1566" s="143"/>
      <c r="H1566" s="166">
        <v>42310000</v>
      </c>
      <c r="I1566" s="180" t="s">
        <v>773</v>
      </c>
      <c r="J1566" s="169"/>
      <c r="K1566" s="169"/>
      <c r="L1566" s="169"/>
      <c r="M1566" s="146"/>
      <c r="N1566" s="184"/>
      <c r="O1566" s="169"/>
      <c r="P1566" s="146"/>
      <c r="Q1566" s="146">
        <f t="shared" si="31"/>
        <v>0</v>
      </c>
      <c r="R1566" s="182" t="s">
        <v>4741</v>
      </c>
      <c r="S1566" s="226"/>
      <c r="T1566" s="676" t="s">
        <v>4687</v>
      </c>
      <c r="U1566" s="170"/>
      <c r="V1566" s="170"/>
      <c r="W1566" s="170"/>
      <c r="X1566" s="117"/>
      <c r="Y1566" s="171"/>
      <c r="Z1566" s="171"/>
      <c r="AA1566" s="171"/>
      <c r="AB1566" s="171"/>
      <c r="AC1566" s="171"/>
      <c r="AD1566" s="171"/>
      <c r="AE1566" s="171"/>
      <c r="AF1566" s="171"/>
      <c r="AG1566" s="171"/>
      <c r="AH1566" s="171"/>
      <c r="AI1566" s="171"/>
    </row>
    <row r="1567" spans="1:35" s="172" customFormat="1" ht="24" hidden="1" x14ac:dyDescent="0.2">
      <c r="A1567" s="167">
        <v>2</v>
      </c>
      <c r="B1567" s="647">
        <v>0</v>
      </c>
      <c r="C1567" s="647">
        <v>4</v>
      </c>
      <c r="D1567" s="647">
        <v>4</v>
      </c>
      <c r="E1567" s="163" t="s">
        <v>3862</v>
      </c>
      <c r="F1567" s="593" t="s">
        <v>4675</v>
      </c>
      <c r="G1567" s="143"/>
      <c r="H1567" s="166">
        <v>42310000</v>
      </c>
      <c r="I1567" s="180" t="s">
        <v>774</v>
      </c>
      <c r="J1567" s="169"/>
      <c r="K1567" s="169"/>
      <c r="L1567" s="169"/>
      <c r="M1567" s="146"/>
      <c r="N1567" s="184"/>
      <c r="O1567" s="169"/>
      <c r="P1567" s="146"/>
      <c r="Q1567" s="146">
        <f t="shared" si="31"/>
        <v>0</v>
      </c>
      <c r="R1567" s="182" t="s">
        <v>4741</v>
      </c>
      <c r="S1567" s="226"/>
      <c r="T1567" s="676" t="s">
        <v>4687</v>
      </c>
      <c r="U1567" s="170"/>
      <c r="V1567" s="170"/>
      <c r="W1567" s="170"/>
      <c r="X1567" s="117"/>
      <c r="Y1567" s="171"/>
      <c r="Z1567" s="171"/>
      <c r="AA1567" s="171"/>
      <c r="AB1567" s="171"/>
      <c r="AC1567" s="171"/>
      <c r="AD1567" s="171"/>
      <c r="AE1567" s="171"/>
      <c r="AF1567" s="171"/>
      <c r="AG1567" s="171"/>
      <c r="AH1567" s="171"/>
      <c r="AI1567" s="171"/>
    </row>
    <row r="1568" spans="1:35" s="172" customFormat="1" ht="24" hidden="1" x14ac:dyDescent="0.2">
      <c r="A1568" s="167">
        <v>2</v>
      </c>
      <c r="B1568" s="647">
        <v>0</v>
      </c>
      <c r="C1568" s="647">
        <v>4</v>
      </c>
      <c r="D1568" s="647">
        <v>4</v>
      </c>
      <c r="E1568" s="163" t="s">
        <v>3862</v>
      </c>
      <c r="F1568" s="593" t="s">
        <v>4675</v>
      </c>
      <c r="G1568" s="143"/>
      <c r="H1568" s="166">
        <v>42310000</v>
      </c>
      <c r="I1568" s="180" t="s">
        <v>775</v>
      </c>
      <c r="J1568" s="169"/>
      <c r="K1568" s="169"/>
      <c r="L1568" s="169"/>
      <c r="M1568" s="146"/>
      <c r="N1568" s="184"/>
      <c r="O1568" s="169"/>
      <c r="P1568" s="146"/>
      <c r="Q1568" s="146">
        <f t="shared" si="31"/>
        <v>0</v>
      </c>
      <c r="R1568" s="182" t="s">
        <v>4741</v>
      </c>
      <c r="S1568" s="226"/>
      <c r="T1568" s="676" t="s">
        <v>4687</v>
      </c>
      <c r="U1568" s="170"/>
      <c r="V1568" s="170"/>
      <c r="W1568" s="170"/>
      <c r="X1568" s="117"/>
      <c r="Y1568" s="171"/>
      <c r="Z1568" s="171"/>
      <c r="AA1568" s="171"/>
      <c r="AB1568" s="171"/>
      <c r="AC1568" s="171"/>
      <c r="AD1568" s="171"/>
      <c r="AE1568" s="171"/>
      <c r="AF1568" s="171"/>
      <c r="AG1568" s="171"/>
      <c r="AH1568" s="171"/>
      <c r="AI1568" s="171"/>
    </row>
    <row r="1569" spans="1:35" s="172" customFormat="1" ht="24" hidden="1" x14ac:dyDescent="0.2">
      <c r="A1569" s="167">
        <v>2</v>
      </c>
      <c r="B1569" s="647">
        <v>0</v>
      </c>
      <c r="C1569" s="647">
        <v>4</v>
      </c>
      <c r="D1569" s="647">
        <v>4</v>
      </c>
      <c r="E1569" s="163" t="s">
        <v>3862</v>
      </c>
      <c r="F1569" s="593" t="s">
        <v>4675</v>
      </c>
      <c r="G1569" s="143"/>
      <c r="H1569" s="166">
        <v>42310000</v>
      </c>
      <c r="I1569" s="180" t="s">
        <v>775</v>
      </c>
      <c r="J1569" s="169"/>
      <c r="K1569" s="169"/>
      <c r="L1569" s="169"/>
      <c r="M1569" s="146"/>
      <c r="N1569" s="184"/>
      <c r="O1569" s="169"/>
      <c r="P1569" s="146"/>
      <c r="Q1569" s="146">
        <f t="shared" si="31"/>
        <v>0</v>
      </c>
      <c r="R1569" s="182" t="s">
        <v>4741</v>
      </c>
      <c r="S1569" s="226"/>
      <c r="T1569" s="676" t="s">
        <v>4687</v>
      </c>
      <c r="U1569" s="170"/>
      <c r="V1569" s="170"/>
      <c r="W1569" s="170"/>
      <c r="X1569" s="117"/>
      <c r="Y1569" s="171"/>
      <c r="Z1569" s="171"/>
      <c r="AA1569" s="171"/>
      <c r="AB1569" s="171"/>
      <c r="AC1569" s="171"/>
      <c r="AD1569" s="171"/>
      <c r="AE1569" s="171"/>
      <c r="AF1569" s="171"/>
      <c r="AG1569" s="171"/>
      <c r="AH1569" s="171"/>
      <c r="AI1569" s="171"/>
    </row>
    <row r="1570" spans="1:35" s="172" customFormat="1" ht="24" hidden="1" x14ac:dyDescent="0.2">
      <c r="A1570" s="167">
        <v>2</v>
      </c>
      <c r="B1570" s="647">
        <v>0</v>
      </c>
      <c r="C1570" s="647">
        <v>4</v>
      </c>
      <c r="D1570" s="647">
        <v>4</v>
      </c>
      <c r="E1570" s="163" t="s">
        <v>3862</v>
      </c>
      <c r="F1570" s="593" t="s">
        <v>4675</v>
      </c>
      <c r="G1570" s="143"/>
      <c r="H1570" s="166">
        <v>42310000</v>
      </c>
      <c r="I1570" s="180" t="s">
        <v>2280</v>
      </c>
      <c r="J1570" s="169"/>
      <c r="K1570" s="169"/>
      <c r="L1570" s="169"/>
      <c r="M1570" s="146"/>
      <c r="N1570" s="184"/>
      <c r="O1570" s="169"/>
      <c r="P1570" s="146"/>
      <c r="Q1570" s="146">
        <f t="shared" si="31"/>
        <v>0</v>
      </c>
      <c r="R1570" s="182" t="s">
        <v>4741</v>
      </c>
      <c r="S1570" s="226"/>
      <c r="T1570" s="676" t="s">
        <v>4687</v>
      </c>
      <c r="U1570" s="170"/>
      <c r="V1570" s="170"/>
      <c r="W1570" s="170"/>
      <c r="X1570" s="117"/>
      <c r="Y1570" s="171"/>
      <c r="Z1570" s="171"/>
      <c r="AA1570" s="171"/>
      <c r="AB1570" s="171"/>
      <c r="AC1570" s="171"/>
      <c r="AD1570" s="171"/>
      <c r="AE1570" s="171"/>
      <c r="AF1570" s="171"/>
      <c r="AG1570" s="171"/>
      <c r="AH1570" s="171"/>
      <c r="AI1570" s="171"/>
    </row>
    <row r="1571" spans="1:35" s="172" customFormat="1" ht="24" hidden="1" x14ac:dyDescent="0.2">
      <c r="A1571" s="167">
        <v>2</v>
      </c>
      <c r="B1571" s="647">
        <v>0</v>
      </c>
      <c r="C1571" s="647">
        <v>4</v>
      </c>
      <c r="D1571" s="647">
        <v>4</v>
      </c>
      <c r="E1571" s="163" t="s">
        <v>3862</v>
      </c>
      <c r="F1571" s="593" t="s">
        <v>4675</v>
      </c>
      <c r="G1571" s="143"/>
      <c r="H1571" s="166">
        <v>42310000</v>
      </c>
      <c r="I1571" s="180" t="s">
        <v>776</v>
      </c>
      <c r="J1571" s="169"/>
      <c r="K1571" s="169"/>
      <c r="L1571" s="169"/>
      <c r="M1571" s="146"/>
      <c r="N1571" s="184"/>
      <c r="O1571" s="169"/>
      <c r="P1571" s="146"/>
      <c r="Q1571" s="146">
        <f t="shared" si="31"/>
        <v>0</v>
      </c>
      <c r="R1571" s="182" t="s">
        <v>4741</v>
      </c>
      <c r="S1571" s="226"/>
      <c r="T1571" s="676" t="s">
        <v>4687</v>
      </c>
      <c r="U1571" s="170"/>
      <c r="V1571" s="170"/>
      <c r="W1571" s="170"/>
      <c r="X1571" s="117"/>
      <c r="Y1571" s="171"/>
      <c r="Z1571" s="171"/>
      <c r="AA1571" s="171"/>
      <c r="AB1571" s="171"/>
      <c r="AC1571" s="171"/>
      <c r="AD1571" s="171"/>
      <c r="AE1571" s="171"/>
      <c r="AF1571" s="171"/>
      <c r="AG1571" s="171"/>
      <c r="AH1571" s="171"/>
      <c r="AI1571" s="171"/>
    </row>
    <row r="1572" spans="1:35" s="172" customFormat="1" ht="24" hidden="1" x14ac:dyDescent="0.2">
      <c r="A1572" s="167">
        <v>2</v>
      </c>
      <c r="B1572" s="647">
        <v>0</v>
      </c>
      <c r="C1572" s="647">
        <v>4</v>
      </c>
      <c r="D1572" s="647">
        <v>4</v>
      </c>
      <c r="E1572" s="163" t="s">
        <v>3862</v>
      </c>
      <c r="F1572" s="593" t="s">
        <v>4675</v>
      </c>
      <c r="G1572" s="143"/>
      <c r="H1572" s="166">
        <v>42310000</v>
      </c>
      <c r="I1572" s="180" t="s">
        <v>777</v>
      </c>
      <c r="J1572" s="169"/>
      <c r="K1572" s="169"/>
      <c r="L1572" s="169"/>
      <c r="M1572" s="146"/>
      <c r="N1572" s="184"/>
      <c r="O1572" s="169"/>
      <c r="P1572" s="146"/>
      <c r="Q1572" s="146">
        <f t="shared" si="31"/>
        <v>0</v>
      </c>
      <c r="R1572" s="182" t="s">
        <v>4741</v>
      </c>
      <c r="S1572" s="226"/>
      <c r="T1572" s="676" t="s">
        <v>4687</v>
      </c>
      <c r="U1572" s="170"/>
      <c r="V1572" s="170"/>
      <c r="W1572" s="170"/>
      <c r="X1572" s="117"/>
      <c r="Y1572" s="171"/>
      <c r="Z1572" s="171"/>
      <c r="AA1572" s="171"/>
      <c r="AB1572" s="171"/>
      <c r="AC1572" s="171"/>
      <c r="AD1572" s="171"/>
      <c r="AE1572" s="171"/>
      <c r="AF1572" s="171"/>
      <c r="AG1572" s="171"/>
      <c r="AH1572" s="171"/>
      <c r="AI1572" s="171"/>
    </row>
    <row r="1573" spans="1:35" s="172" customFormat="1" ht="24" hidden="1" x14ac:dyDescent="0.2">
      <c r="A1573" s="167">
        <v>2</v>
      </c>
      <c r="B1573" s="647">
        <v>0</v>
      </c>
      <c r="C1573" s="647">
        <v>4</v>
      </c>
      <c r="D1573" s="647">
        <v>4</v>
      </c>
      <c r="E1573" s="163" t="s">
        <v>3862</v>
      </c>
      <c r="F1573" s="593" t="s">
        <v>4675</v>
      </c>
      <c r="G1573" s="143"/>
      <c r="H1573" s="166">
        <v>42310000</v>
      </c>
      <c r="I1573" s="180" t="s">
        <v>778</v>
      </c>
      <c r="J1573" s="169"/>
      <c r="K1573" s="169"/>
      <c r="L1573" s="169"/>
      <c r="M1573" s="146"/>
      <c r="N1573" s="184"/>
      <c r="O1573" s="169"/>
      <c r="P1573" s="146"/>
      <c r="Q1573" s="146">
        <f t="shared" si="31"/>
        <v>0</v>
      </c>
      <c r="R1573" s="182" t="s">
        <v>4741</v>
      </c>
      <c r="S1573" s="226"/>
      <c r="T1573" s="676" t="s">
        <v>4687</v>
      </c>
      <c r="U1573" s="170"/>
      <c r="V1573" s="170"/>
      <c r="W1573" s="170"/>
      <c r="X1573" s="117"/>
      <c r="Y1573" s="171"/>
      <c r="Z1573" s="171"/>
      <c r="AA1573" s="171"/>
      <c r="AB1573" s="171"/>
      <c r="AC1573" s="171"/>
      <c r="AD1573" s="171"/>
      <c r="AE1573" s="171"/>
      <c r="AF1573" s="171"/>
      <c r="AG1573" s="171"/>
      <c r="AH1573" s="171"/>
      <c r="AI1573" s="171"/>
    </row>
    <row r="1574" spans="1:35" s="172" customFormat="1" ht="24" hidden="1" x14ac:dyDescent="0.2">
      <c r="A1574" s="167">
        <v>2</v>
      </c>
      <c r="B1574" s="647">
        <v>0</v>
      </c>
      <c r="C1574" s="647">
        <v>4</v>
      </c>
      <c r="D1574" s="647">
        <v>4</v>
      </c>
      <c r="E1574" s="163" t="s">
        <v>3862</v>
      </c>
      <c r="F1574" s="593" t="s">
        <v>4675</v>
      </c>
      <c r="G1574" s="143"/>
      <c r="H1574" s="166">
        <v>42310000</v>
      </c>
      <c r="I1574" s="180" t="s">
        <v>2281</v>
      </c>
      <c r="J1574" s="169"/>
      <c r="K1574" s="169"/>
      <c r="L1574" s="169"/>
      <c r="M1574" s="146"/>
      <c r="N1574" s="184"/>
      <c r="O1574" s="169"/>
      <c r="P1574" s="146"/>
      <c r="Q1574" s="146">
        <f t="shared" si="31"/>
        <v>0</v>
      </c>
      <c r="R1574" s="182" t="s">
        <v>4741</v>
      </c>
      <c r="S1574" s="226"/>
      <c r="T1574" s="676" t="s">
        <v>4687</v>
      </c>
      <c r="U1574" s="170"/>
      <c r="V1574" s="170"/>
      <c r="W1574" s="170"/>
      <c r="X1574" s="117"/>
      <c r="Y1574" s="171"/>
      <c r="Z1574" s="171"/>
      <c r="AA1574" s="171"/>
      <c r="AB1574" s="171"/>
      <c r="AC1574" s="171"/>
      <c r="AD1574" s="171"/>
      <c r="AE1574" s="171"/>
      <c r="AF1574" s="171"/>
      <c r="AG1574" s="171"/>
      <c r="AH1574" s="171"/>
      <c r="AI1574" s="171"/>
    </row>
    <row r="1575" spans="1:35" s="172" customFormat="1" ht="24" hidden="1" x14ac:dyDescent="0.2">
      <c r="A1575" s="167">
        <v>2</v>
      </c>
      <c r="B1575" s="647">
        <v>0</v>
      </c>
      <c r="C1575" s="647">
        <v>4</v>
      </c>
      <c r="D1575" s="647">
        <v>4</v>
      </c>
      <c r="E1575" s="163" t="s">
        <v>3862</v>
      </c>
      <c r="F1575" s="593" t="s">
        <v>4675</v>
      </c>
      <c r="G1575" s="143"/>
      <c r="H1575" s="166">
        <v>42310000</v>
      </c>
      <c r="I1575" s="180" t="s">
        <v>2282</v>
      </c>
      <c r="J1575" s="169"/>
      <c r="K1575" s="169"/>
      <c r="L1575" s="169"/>
      <c r="M1575" s="146"/>
      <c r="N1575" s="184"/>
      <c r="O1575" s="169"/>
      <c r="P1575" s="146"/>
      <c r="Q1575" s="146">
        <f t="shared" si="31"/>
        <v>0</v>
      </c>
      <c r="R1575" s="182" t="s">
        <v>4741</v>
      </c>
      <c r="S1575" s="226"/>
      <c r="T1575" s="676" t="s">
        <v>4687</v>
      </c>
      <c r="U1575" s="170"/>
      <c r="V1575" s="170"/>
      <c r="W1575" s="170"/>
      <c r="X1575" s="117"/>
      <c r="Y1575" s="171"/>
      <c r="Z1575" s="171"/>
      <c r="AA1575" s="171"/>
      <c r="AB1575" s="171"/>
      <c r="AC1575" s="171"/>
      <c r="AD1575" s="171"/>
      <c r="AE1575" s="171"/>
      <c r="AF1575" s="171"/>
      <c r="AG1575" s="171"/>
      <c r="AH1575" s="171"/>
      <c r="AI1575" s="171"/>
    </row>
    <row r="1576" spans="1:35" s="172" customFormat="1" ht="24" hidden="1" x14ac:dyDescent="0.2">
      <c r="A1576" s="167">
        <v>2</v>
      </c>
      <c r="B1576" s="647">
        <v>0</v>
      </c>
      <c r="C1576" s="647">
        <v>4</v>
      </c>
      <c r="D1576" s="647">
        <v>4</v>
      </c>
      <c r="E1576" s="163" t="s">
        <v>3862</v>
      </c>
      <c r="F1576" s="593" t="s">
        <v>4675</v>
      </c>
      <c r="G1576" s="143"/>
      <c r="H1576" s="166">
        <v>42310000</v>
      </c>
      <c r="I1576" s="180" t="s">
        <v>2282</v>
      </c>
      <c r="J1576" s="169"/>
      <c r="K1576" s="169"/>
      <c r="L1576" s="169"/>
      <c r="M1576" s="146"/>
      <c r="N1576" s="184"/>
      <c r="O1576" s="169"/>
      <c r="P1576" s="146"/>
      <c r="Q1576" s="146">
        <f t="shared" si="31"/>
        <v>0</v>
      </c>
      <c r="R1576" s="182" t="s">
        <v>4741</v>
      </c>
      <c r="S1576" s="226"/>
      <c r="T1576" s="676" t="s">
        <v>4687</v>
      </c>
      <c r="U1576" s="170"/>
      <c r="V1576" s="170"/>
      <c r="W1576" s="170"/>
      <c r="X1576" s="117"/>
      <c r="Y1576" s="171"/>
      <c r="Z1576" s="171"/>
      <c r="AA1576" s="171"/>
      <c r="AB1576" s="171"/>
      <c r="AC1576" s="171"/>
      <c r="AD1576" s="171"/>
      <c r="AE1576" s="171"/>
      <c r="AF1576" s="171"/>
      <c r="AG1576" s="171"/>
      <c r="AH1576" s="171"/>
      <c r="AI1576" s="171"/>
    </row>
    <row r="1577" spans="1:35" s="172" customFormat="1" ht="24" hidden="1" x14ac:dyDescent="0.2">
      <c r="A1577" s="167">
        <v>2</v>
      </c>
      <c r="B1577" s="647">
        <v>0</v>
      </c>
      <c r="C1577" s="647">
        <v>4</v>
      </c>
      <c r="D1577" s="647">
        <v>4</v>
      </c>
      <c r="E1577" s="163" t="s">
        <v>3862</v>
      </c>
      <c r="F1577" s="593" t="s">
        <v>4675</v>
      </c>
      <c r="G1577" s="143"/>
      <c r="H1577" s="166">
        <v>42310000</v>
      </c>
      <c r="I1577" s="180" t="s">
        <v>779</v>
      </c>
      <c r="J1577" s="169"/>
      <c r="K1577" s="169"/>
      <c r="L1577" s="169"/>
      <c r="M1577" s="146"/>
      <c r="N1577" s="184"/>
      <c r="O1577" s="169"/>
      <c r="P1577" s="146"/>
      <c r="Q1577" s="146">
        <f t="shared" si="31"/>
        <v>0</v>
      </c>
      <c r="R1577" s="182" t="s">
        <v>4741</v>
      </c>
      <c r="S1577" s="226"/>
      <c r="T1577" s="676" t="s">
        <v>4687</v>
      </c>
      <c r="U1577" s="170"/>
      <c r="V1577" s="170"/>
      <c r="W1577" s="170"/>
      <c r="X1577" s="117"/>
      <c r="Y1577" s="171"/>
      <c r="Z1577" s="171"/>
      <c r="AA1577" s="171"/>
      <c r="AB1577" s="171"/>
      <c r="AC1577" s="171"/>
      <c r="AD1577" s="171"/>
      <c r="AE1577" s="171"/>
      <c r="AF1577" s="171"/>
      <c r="AG1577" s="171"/>
      <c r="AH1577" s="171"/>
      <c r="AI1577" s="171"/>
    </row>
    <row r="1578" spans="1:35" s="172" customFormat="1" ht="24" hidden="1" x14ac:dyDescent="0.2">
      <c r="A1578" s="167">
        <v>2</v>
      </c>
      <c r="B1578" s="647">
        <v>0</v>
      </c>
      <c r="C1578" s="647">
        <v>4</v>
      </c>
      <c r="D1578" s="647">
        <v>4</v>
      </c>
      <c r="E1578" s="163" t="s">
        <v>3862</v>
      </c>
      <c r="F1578" s="593" t="s">
        <v>4675</v>
      </c>
      <c r="G1578" s="143"/>
      <c r="H1578" s="166">
        <v>42310000</v>
      </c>
      <c r="I1578" s="180" t="s">
        <v>780</v>
      </c>
      <c r="J1578" s="169"/>
      <c r="K1578" s="169"/>
      <c r="L1578" s="169"/>
      <c r="M1578" s="146"/>
      <c r="N1578" s="184"/>
      <c r="O1578" s="169"/>
      <c r="P1578" s="146"/>
      <c r="Q1578" s="146">
        <f t="shared" si="31"/>
        <v>0</v>
      </c>
      <c r="R1578" s="182" t="s">
        <v>4741</v>
      </c>
      <c r="S1578" s="226"/>
      <c r="T1578" s="676" t="s">
        <v>4687</v>
      </c>
      <c r="U1578" s="170"/>
      <c r="V1578" s="170"/>
      <c r="W1578" s="170"/>
      <c r="X1578" s="117"/>
      <c r="Y1578" s="171"/>
      <c r="Z1578" s="171"/>
      <c r="AA1578" s="171"/>
      <c r="AB1578" s="171"/>
      <c r="AC1578" s="171"/>
      <c r="AD1578" s="171"/>
      <c r="AE1578" s="171"/>
      <c r="AF1578" s="171"/>
      <c r="AG1578" s="171"/>
      <c r="AH1578" s="171"/>
      <c r="AI1578" s="171"/>
    </row>
    <row r="1579" spans="1:35" s="172" customFormat="1" ht="24" hidden="1" x14ac:dyDescent="0.2">
      <c r="A1579" s="167">
        <v>2</v>
      </c>
      <c r="B1579" s="647">
        <v>0</v>
      </c>
      <c r="C1579" s="647">
        <v>4</v>
      </c>
      <c r="D1579" s="647">
        <v>4</v>
      </c>
      <c r="E1579" s="163" t="s">
        <v>3862</v>
      </c>
      <c r="F1579" s="593" t="s">
        <v>4675</v>
      </c>
      <c r="G1579" s="143"/>
      <c r="H1579" s="166">
        <v>42310000</v>
      </c>
      <c r="I1579" s="180" t="s">
        <v>781</v>
      </c>
      <c r="J1579" s="169"/>
      <c r="K1579" s="169"/>
      <c r="L1579" s="169"/>
      <c r="M1579" s="146"/>
      <c r="N1579" s="184"/>
      <c r="O1579" s="169"/>
      <c r="P1579" s="146"/>
      <c r="Q1579" s="146">
        <f t="shared" si="31"/>
        <v>0</v>
      </c>
      <c r="R1579" s="182" t="s">
        <v>4741</v>
      </c>
      <c r="S1579" s="226"/>
      <c r="T1579" s="676" t="s">
        <v>4687</v>
      </c>
      <c r="U1579" s="170"/>
      <c r="V1579" s="170"/>
      <c r="W1579" s="170"/>
      <c r="X1579" s="117"/>
      <c r="Y1579" s="171"/>
      <c r="Z1579" s="171"/>
      <c r="AA1579" s="171"/>
      <c r="AB1579" s="171"/>
      <c r="AC1579" s="171"/>
      <c r="AD1579" s="171"/>
      <c r="AE1579" s="171"/>
      <c r="AF1579" s="171"/>
      <c r="AG1579" s="171"/>
      <c r="AH1579" s="171"/>
      <c r="AI1579" s="171"/>
    </row>
    <row r="1580" spans="1:35" s="172" customFormat="1" ht="24" hidden="1" x14ac:dyDescent="0.2">
      <c r="A1580" s="167">
        <v>2</v>
      </c>
      <c r="B1580" s="647">
        <v>0</v>
      </c>
      <c r="C1580" s="647">
        <v>4</v>
      </c>
      <c r="D1580" s="647">
        <v>4</v>
      </c>
      <c r="E1580" s="163" t="s">
        <v>3862</v>
      </c>
      <c r="F1580" s="593" t="s">
        <v>4675</v>
      </c>
      <c r="G1580" s="143"/>
      <c r="H1580" s="166">
        <v>42310000</v>
      </c>
      <c r="I1580" s="180" t="s">
        <v>782</v>
      </c>
      <c r="J1580" s="169"/>
      <c r="K1580" s="169"/>
      <c r="L1580" s="169"/>
      <c r="M1580" s="146"/>
      <c r="N1580" s="184"/>
      <c r="O1580" s="169"/>
      <c r="P1580" s="146"/>
      <c r="Q1580" s="146">
        <f t="shared" si="31"/>
        <v>0</v>
      </c>
      <c r="R1580" s="182" t="s">
        <v>4741</v>
      </c>
      <c r="S1580" s="226"/>
      <c r="T1580" s="676" t="s">
        <v>4687</v>
      </c>
      <c r="U1580" s="170"/>
      <c r="V1580" s="170"/>
      <c r="W1580" s="170"/>
      <c r="X1580" s="117"/>
      <c r="Y1580" s="171"/>
      <c r="Z1580" s="171"/>
      <c r="AA1580" s="171"/>
      <c r="AB1580" s="171"/>
      <c r="AC1580" s="171"/>
      <c r="AD1580" s="171"/>
      <c r="AE1580" s="171"/>
      <c r="AF1580" s="171"/>
      <c r="AG1580" s="171"/>
      <c r="AH1580" s="171"/>
      <c r="AI1580" s="171"/>
    </row>
    <row r="1581" spans="1:35" s="172" customFormat="1" ht="24" hidden="1" x14ac:dyDescent="0.2">
      <c r="A1581" s="167">
        <v>2</v>
      </c>
      <c r="B1581" s="647">
        <v>0</v>
      </c>
      <c r="C1581" s="647">
        <v>4</v>
      </c>
      <c r="D1581" s="647">
        <v>4</v>
      </c>
      <c r="E1581" s="163" t="s">
        <v>3862</v>
      </c>
      <c r="F1581" s="593" t="s">
        <v>4675</v>
      </c>
      <c r="G1581" s="143"/>
      <c r="H1581" s="166">
        <v>42310000</v>
      </c>
      <c r="I1581" s="180" t="s">
        <v>783</v>
      </c>
      <c r="J1581" s="169"/>
      <c r="K1581" s="169"/>
      <c r="L1581" s="169"/>
      <c r="M1581" s="146"/>
      <c r="N1581" s="184"/>
      <c r="O1581" s="169"/>
      <c r="P1581" s="146"/>
      <c r="Q1581" s="146">
        <f t="shared" si="31"/>
        <v>0</v>
      </c>
      <c r="R1581" s="182" t="s">
        <v>4741</v>
      </c>
      <c r="S1581" s="226"/>
      <c r="T1581" s="676" t="s">
        <v>4687</v>
      </c>
      <c r="U1581" s="170"/>
      <c r="V1581" s="170"/>
      <c r="W1581" s="170"/>
      <c r="X1581" s="117"/>
      <c r="Y1581" s="171"/>
      <c r="Z1581" s="171"/>
      <c r="AA1581" s="171"/>
      <c r="AB1581" s="171"/>
      <c r="AC1581" s="171"/>
      <c r="AD1581" s="171"/>
      <c r="AE1581" s="171"/>
      <c r="AF1581" s="171"/>
      <c r="AG1581" s="171"/>
      <c r="AH1581" s="171"/>
      <c r="AI1581" s="171"/>
    </row>
    <row r="1582" spans="1:35" s="172" customFormat="1" ht="24" hidden="1" x14ac:dyDescent="0.2">
      <c r="A1582" s="167">
        <v>2</v>
      </c>
      <c r="B1582" s="647">
        <v>0</v>
      </c>
      <c r="C1582" s="647">
        <v>4</v>
      </c>
      <c r="D1582" s="647">
        <v>4</v>
      </c>
      <c r="E1582" s="163" t="s">
        <v>3862</v>
      </c>
      <c r="F1582" s="593" t="s">
        <v>4675</v>
      </c>
      <c r="G1582" s="143"/>
      <c r="H1582" s="166">
        <v>42310000</v>
      </c>
      <c r="I1582" s="180" t="s">
        <v>784</v>
      </c>
      <c r="J1582" s="169"/>
      <c r="K1582" s="169"/>
      <c r="L1582" s="169"/>
      <c r="M1582" s="146"/>
      <c r="N1582" s="184"/>
      <c r="O1582" s="169"/>
      <c r="P1582" s="146"/>
      <c r="Q1582" s="146">
        <f t="shared" si="31"/>
        <v>0</v>
      </c>
      <c r="R1582" s="182" t="s">
        <v>4741</v>
      </c>
      <c r="S1582" s="226"/>
      <c r="T1582" s="676" t="s">
        <v>4687</v>
      </c>
      <c r="U1582" s="170"/>
      <c r="V1582" s="170"/>
      <c r="W1582" s="170"/>
      <c r="X1582" s="117"/>
      <c r="Y1582" s="171"/>
      <c r="Z1582" s="171"/>
      <c r="AA1582" s="171"/>
      <c r="AB1582" s="171"/>
      <c r="AC1582" s="171"/>
      <c r="AD1582" s="171"/>
      <c r="AE1582" s="171"/>
      <c r="AF1582" s="171"/>
      <c r="AG1582" s="171"/>
      <c r="AH1582" s="171"/>
      <c r="AI1582" s="171"/>
    </row>
    <row r="1583" spans="1:35" s="172" customFormat="1" ht="24" hidden="1" x14ac:dyDescent="0.2">
      <c r="A1583" s="167">
        <v>2</v>
      </c>
      <c r="B1583" s="647">
        <v>0</v>
      </c>
      <c r="C1583" s="647">
        <v>4</v>
      </c>
      <c r="D1583" s="647">
        <v>4</v>
      </c>
      <c r="E1583" s="163" t="s">
        <v>3862</v>
      </c>
      <c r="F1583" s="593" t="s">
        <v>4675</v>
      </c>
      <c r="G1583" s="143"/>
      <c r="H1583" s="166">
        <v>42310000</v>
      </c>
      <c r="I1583" s="180" t="s">
        <v>785</v>
      </c>
      <c r="J1583" s="169"/>
      <c r="K1583" s="169"/>
      <c r="L1583" s="169"/>
      <c r="M1583" s="146"/>
      <c r="N1583" s="184"/>
      <c r="O1583" s="169"/>
      <c r="P1583" s="146"/>
      <c r="Q1583" s="146">
        <f t="shared" si="31"/>
        <v>0</v>
      </c>
      <c r="R1583" s="182" t="s">
        <v>4741</v>
      </c>
      <c r="S1583" s="226"/>
      <c r="T1583" s="676" t="s">
        <v>4687</v>
      </c>
      <c r="U1583" s="170"/>
      <c r="V1583" s="170"/>
      <c r="W1583" s="170"/>
      <c r="X1583" s="117"/>
      <c r="Y1583" s="171"/>
      <c r="Z1583" s="171"/>
      <c r="AA1583" s="171"/>
      <c r="AB1583" s="171"/>
      <c r="AC1583" s="171"/>
      <c r="AD1583" s="171"/>
      <c r="AE1583" s="171"/>
      <c r="AF1583" s="171"/>
      <c r="AG1583" s="171"/>
      <c r="AH1583" s="171"/>
      <c r="AI1583" s="171"/>
    </row>
    <row r="1584" spans="1:35" s="172" customFormat="1" ht="24" hidden="1" x14ac:dyDescent="0.2">
      <c r="A1584" s="167">
        <v>2</v>
      </c>
      <c r="B1584" s="647">
        <v>0</v>
      </c>
      <c r="C1584" s="647">
        <v>4</v>
      </c>
      <c r="D1584" s="647">
        <v>4</v>
      </c>
      <c r="E1584" s="163" t="s">
        <v>3862</v>
      </c>
      <c r="F1584" s="593" t="s">
        <v>4675</v>
      </c>
      <c r="G1584" s="143"/>
      <c r="H1584" s="166">
        <v>42310000</v>
      </c>
      <c r="I1584" s="180" t="s">
        <v>786</v>
      </c>
      <c r="J1584" s="169"/>
      <c r="K1584" s="169"/>
      <c r="L1584" s="169"/>
      <c r="M1584" s="146"/>
      <c r="N1584" s="184"/>
      <c r="O1584" s="169"/>
      <c r="P1584" s="146"/>
      <c r="Q1584" s="146">
        <f t="shared" si="31"/>
        <v>0</v>
      </c>
      <c r="R1584" s="182" t="s">
        <v>4741</v>
      </c>
      <c r="S1584" s="226"/>
      <c r="T1584" s="676" t="s">
        <v>4687</v>
      </c>
      <c r="U1584" s="170"/>
      <c r="V1584" s="170"/>
      <c r="W1584" s="170"/>
      <c r="X1584" s="117"/>
      <c r="Y1584" s="171"/>
      <c r="Z1584" s="171"/>
      <c r="AA1584" s="171"/>
      <c r="AB1584" s="171"/>
      <c r="AC1584" s="171"/>
      <c r="AD1584" s="171"/>
      <c r="AE1584" s="171"/>
      <c r="AF1584" s="171"/>
      <c r="AG1584" s="171"/>
      <c r="AH1584" s="171"/>
      <c r="AI1584" s="171"/>
    </row>
    <row r="1585" spans="1:35" s="172" customFormat="1" ht="24" hidden="1" x14ac:dyDescent="0.2">
      <c r="A1585" s="167">
        <v>2</v>
      </c>
      <c r="B1585" s="647">
        <v>0</v>
      </c>
      <c r="C1585" s="647">
        <v>4</v>
      </c>
      <c r="D1585" s="647">
        <v>4</v>
      </c>
      <c r="E1585" s="163" t="s">
        <v>3862</v>
      </c>
      <c r="F1585" s="593" t="s">
        <v>4675</v>
      </c>
      <c r="G1585" s="143"/>
      <c r="H1585" s="166">
        <v>42310000</v>
      </c>
      <c r="I1585" s="180" t="s">
        <v>786</v>
      </c>
      <c r="J1585" s="169"/>
      <c r="K1585" s="169"/>
      <c r="L1585" s="169"/>
      <c r="M1585" s="146"/>
      <c r="N1585" s="184"/>
      <c r="O1585" s="169"/>
      <c r="P1585" s="146"/>
      <c r="Q1585" s="146">
        <f t="shared" si="31"/>
        <v>0</v>
      </c>
      <c r="R1585" s="182" t="s">
        <v>4741</v>
      </c>
      <c r="S1585" s="226"/>
      <c r="T1585" s="676" t="s">
        <v>4687</v>
      </c>
      <c r="U1585" s="170"/>
      <c r="V1585" s="170"/>
      <c r="W1585" s="170"/>
      <c r="X1585" s="117"/>
      <c r="Y1585" s="171"/>
      <c r="Z1585" s="171"/>
      <c r="AA1585" s="171"/>
      <c r="AB1585" s="171"/>
      <c r="AC1585" s="171"/>
      <c r="AD1585" s="171"/>
      <c r="AE1585" s="171"/>
      <c r="AF1585" s="171"/>
      <c r="AG1585" s="171"/>
      <c r="AH1585" s="171"/>
      <c r="AI1585" s="171"/>
    </row>
    <row r="1586" spans="1:35" s="172" customFormat="1" ht="24" hidden="1" x14ac:dyDescent="0.2">
      <c r="A1586" s="167">
        <v>2</v>
      </c>
      <c r="B1586" s="647">
        <v>0</v>
      </c>
      <c r="C1586" s="647">
        <v>4</v>
      </c>
      <c r="D1586" s="647">
        <v>4</v>
      </c>
      <c r="E1586" s="163" t="s">
        <v>3862</v>
      </c>
      <c r="F1586" s="593" t="s">
        <v>4675</v>
      </c>
      <c r="G1586" s="143"/>
      <c r="H1586" s="166">
        <v>42310000</v>
      </c>
      <c r="I1586" s="180" t="s">
        <v>787</v>
      </c>
      <c r="J1586" s="169"/>
      <c r="K1586" s="169"/>
      <c r="L1586" s="169"/>
      <c r="M1586" s="146"/>
      <c r="N1586" s="184"/>
      <c r="O1586" s="169"/>
      <c r="P1586" s="146"/>
      <c r="Q1586" s="146">
        <f t="shared" si="31"/>
        <v>0</v>
      </c>
      <c r="R1586" s="182" t="s">
        <v>4741</v>
      </c>
      <c r="S1586" s="226"/>
      <c r="T1586" s="676" t="s">
        <v>4687</v>
      </c>
      <c r="U1586" s="170"/>
      <c r="V1586" s="170"/>
      <c r="W1586" s="170"/>
      <c r="X1586" s="117"/>
      <c r="Y1586" s="171"/>
      <c r="Z1586" s="171"/>
      <c r="AA1586" s="171"/>
      <c r="AB1586" s="171"/>
      <c r="AC1586" s="171"/>
      <c r="AD1586" s="171"/>
      <c r="AE1586" s="171"/>
      <c r="AF1586" s="171"/>
      <c r="AG1586" s="171"/>
      <c r="AH1586" s="171"/>
      <c r="AI1586" s="171"/>
    </row>
    <row r="1587" spans="1:35" s="172" customFormat="1" ht="24" hidden="1" x14ac:dyDescent="0.2">
      <c r="A1587" s="167">
        <v>2</v>
      </c>
      <c r="B1587" s="647">
        <v>0</v>
      </c>
      <c r="C1587" s="647">
        <v>4</v>
      </c>
      <c r="D1587" s="647">
        <v>4</v>
      </c>
      <c r="E1587" s="163" t="s">
        <v>3862</v>
      </c>
      <c r="F1587" s="593" t="s">
        <v>4675</v>
      </c>
      <c r="G1587" s="143"/>
      <c r="H1587" s="166">
        <v>42310000</v>
      </c>
      <c r="I1587" s="180" t="s">
        <v>788</v>
      </c>
      <c r="J1587" s="169"/>
      <c r="K1587" s="169"/>
      <c r="L1587" s="169"/>
      <c r="M1587" s="146"/>
      <c r="N1587" s="184"/>
      <c r="O1587" s="169"/>
      <c r="P1587" s="146"/>
      <c r="Q1587" s="146">
        <f t="shared" si="31"/>
        <v>0</v>
      </c>
      <c r="R1587" s="182" t="s">
        <v>4741</v>
      </c>
      <c r="S1587" s="226"/>
      <c r="T1587" s="676" t="s">
        <v>4687</v>
      </c>
      <c r="U1587" s="170"/>
      <c r="V1587" s="170"/>
      <c r="W1587" s="170"/>
      <c r="X1587" s="117"/>
      <c r="Y1587" s="171"/>
      <c r="Z1587" s="171"/>
      <c r="AA1587" s="171"/>
      <c r="AB1587" s="171"/>
      <c r="AC1587" s="171"/>
      <c r="AD1587" s="171"/>
      <c r="AE1587" s="171"/>
      <c r="AF1587" s="171"/>
      <c r="AG1587" s="171"/>
      <c r="AH1587" s="171"/>
      <c r="AI1587" s="171"/>
    </row>
    <row r="1588" spans="1:35" s="172" customFormat="1" ht="24" hidden="1" x14ac:dyDescent="0.2">
      <c r="A1588" s="167">
        <v>2</v>
      </c>
      <c r="B1588" s="647">
        <v>0</v>
      </c>
      <c r="C1588" s="647">
        <v>4</v>
      </c>
      <c r="D1588" s="647">
        <v>4</v>
      </c>
      <c r="E1588" s="163" t="s">
        <v>3862</v>
      </c>
      <c r="F1588" s="593" t="s">
        <v>4675</v>
      </c>
      <c r="G1588" s="143"/>
      <c r="H1588" s="166">
        <v>42310000</v>
      </c>
      <c r="I1588" s="180" t="s">
        <v>789</v>
      </c>
      <c r="J1588" s="169"/>
      <c r="K1588" s="169"/>
      <c r="L1588" s="169"/>
      <c r="M1588" s="146"/>
      <c r="N1588" s="184"/>
      <c r="O1588" s="169"/>
      <c r="P1588" s="146"/>
      <c r="Q1588" s="146">
        <f t="shared" si="31"/>
        <v>0</v>
      </c>
      <c r="R1588" s="182" t="s">
        <v>4741</v>
      </c>
      <c r="S1588" s="226"/>
      <c r="T1588" s="676" t="s">
        <v>4687</v>
      </c>
      <c r="U1588" s="170"/>
      <c r="V1588" s="170"/>
      <c r="W1588" s="170"/>
      <c r="X1588" s="117"/>
      <c r="Y1588" s="171"/>
      <c r="Z1588" s="171"/>
      <c r="AA1588" s="171"/>
      <c r="AB1588" s="171"/>
      <c r="AC1588" s="171"/>
      <c r="AD1588" s="171"/>
      <c r="AE1588" s="171"/>
      <c r="AF1588" s="171"/>
      <c r="AG1588" s="171"/>
      <c r="AH1588" s="171"/>
      <c r="AI1588" s="171"/>
    </row>
    <row r="1589" spans="1:35" s="172" customFormat="1" ht="24" hidden="1" x14ac:dyDescent="0.2">
      <c r="A1589" s="167">
        <v>2</v>
      </c>
      <c r="B1589" s="647">
        <v>0</v>
      </c>
      <c r="C1589" s="647">
        <v>4</v>
      </c>
      <c r="D1589" s="647">
        <v>4</v>
      </c>
      <c r="E1589" s="163" t="s">
        <v>3862</v>
      </c>
      <c r="F1589" s="593" t="s">
        <v>4675</v>
      </c>
      <c r="G1589" s="143"/>
      <c r="H1589" s="166">
        <v>42310000</v>
      </c>
      <c r="I1589" s="180" t="s">
        <v>790</v>
      </c>
      <c r="J1589" s="169"/>
      <c r="K1589" s="169"/>
      <c r="L1589" s="169"/>
      <c r="M1589" s="146"/>
      <c r="N1589" s="184"/>
      <c r="O1589" s="169"/>
      <c r="P1589" s="146"/>
      <c r="Q1589" s="146">
        <f t="shared" si="31"/>
        <v>0</v>
      </c>
      <c r="R1589" s="182" t="s">
        <v>4741</v>
      </c>
      <c r="S1589" s="226"/>
      <c r="T1589" s="676" t="s">
        <v>4687</v>
      </c>
      <c r="U1589" s="170"/>
      <c r="V1589" s="170"/>
      <c r="W1589" s="170"/>
      <c r="X1589" s="117"/>
      <c r="Y1589" s="171"/>
      <c r="Z1589" s="171"/>
      <c r="AA1589" s="171"/>
      <c r="AB1589" s="171"/>
      <c r="AC1589" s="171"/>
      <c r="AD1589" s="171"/>
      <c r="AE1589" s="171"/>
      <c r="AF1589" s="171"/>
      <c r="AG1589" s="171"/>
      <c r="AH1589" s="171"/>
      <c r="AI1589" s="171"/>
    </row>
    <row r="1590" spans="1:35" s="172" customFormat="1" ht="24" hidden="1" x14ac:dyDescent="0.2">
      <c r="A1590" s="167">
        <v>2</v>
      </c>
      <c r="B1590" s="647">
        <v>0</v>
      </c>
      <c r="C1590" s="647">
        <v>4</v>
      </c>
      <c r="D1590" s="647">
        <v>4</v>
      </c>
      <c r="E1590" s="163" t="s">
        <v>3862</v>
      </c>
      <c r="F1590" s="593" t="s">
        <v>4675</v>
      </c>
      <c r="G1590" s="143"/>
      <c r="H1590" s="166">
        <v>42310000</v>
      </c>
      <c r="I1590" s="180" t="s">
        <v>791</v>
      </c>
      <c r="J1590" s="169"/>
      <c r="K1590" s="169"/>
      <c r="L1590" s="169"/>
      <c r="M1590" s="146"/>
      <c r="N1590" s="184"/>
      <c r="O1590" s="169"/>
      <c r="P1590" s="146"/>
      <c r="Q1590" s="146">
        <f t="shared" si="31"/>
        <v>0</v>
      </c>
      <c r="R1590" s="182" t="s">
        <v>4741</v>
      </c>
      <c r="S1590" s="226"/>
      <c r="T1590" s="676" t="s">
        <v>4687</v>
      </c>
      <c r="U1590" s="170"/>
      <c r="V1590" s="170"/>
      <c r="W1590" s="170"/>
      <c r="X1590" s="117"/>
      <c r="Y1590" s="171"/>
      <c r="Z1590" s="171"/>
      <c r="AA1590" s="171"/>
      <c r="AB1590" s="171"/>
      <c r="AC1590" s="171"/>
      <c r="AD1590" s="171"/>
      <c r="AE1590" s="171"/>
      <c r="AF1590" s="171"/>
      <c r="AG1590" s="171"/>
      <c r="AH1590" s="171"/>
      <c r="AI1590" s="171"/>
    </row>
    <row r="1591" spans="1:35" s="172" customFormat="1" ht="24" hidden="1" x14ac:dyDescent="0.2">
      <c r="A1591" s="167">
        <v>2</v>
      </c>
      <c r="B1591" s="647">
        <v>0</v>
      </c>
      <c r="C1591" s="647">
        <v>4</v>
      </c>
      <c r="D1591" s="647">
        <v>4</v>
      </c>
      <c r="E1591" s="163" t="s">
        <v>3862</v>
      </c>
      <c r="F1591" s="593" t="s">
        <v>4675</v>
      </c>
      <c r="G1591" s="143"/>
      <c r="H1591" s="166">
        <v>42310000</v>
      </c>
      <c r="I1591" s="180" t="s">
        <v>3939</v>
      </c>
      <c r="J1591" s="169"/>
      <c r="K1591" s="169"/>
      <c r="L1591" s="169"/>
      <c r="M1591" s="146"/>
      <c r="N1591" s="184"/>
      <c r="O1591" s="169"/>
      <c r="P1591" s="146"/>
      <c r="Q1591" s="146">
        <f t="shared" si="31"/>
        <v>0</v>
      </c>
      <c r="R1591" s="182" t="s">
        <v>4741</v>
      </c>
      <c r="S1591" s="226"/>
      <c r="T1591" s="676" t="s">
        <v>4687</v>
      </c>
      <c r="U1591" s="170"/>
      <c r="V1591" s="170"/>
      <c r="W1591" s="170"/>
      <c r="X1591" s="117"/>
      <c r="Y1591" s="171"/>
      <c r="Z1591" s="171"/>
      <c r="AA1591" s="171"/>
      <c r="AB1591" s="171"/>
      <c r="AC1591" s="171"/>
      <c r="AD1591" s="171"/>
      <c r="AE1591" s="171"/>
      <c r="AF1591" s="171"/>
      <c r="AG1591" s="171"/>
      <c r="AH1591" s="171"/>
      <c r="AI1591" s="171"/>
    </row>
    <row r="1592" spans="1:35" s="172" customFormat="1" ht="24" hidden="1" x14ac:dyDescent="0.2">
      <c r="A1592" s="167">
        <v>2</v>
      </c>
      <c r="B1592" s="647">
        <v>0</v>
      </c>
      <c r="C1592" s="647">
        <v>4</v>
      </c>
      <c r="D1592" s="647">
        <v>4</v>
      </c>
      <c r="E1592" s="163" t="s">
        <v>3862</v>
      </c>
      <c r="F1592" s="593" t="s">
        <v>4675</v>
      </c>
      <c r="G1592" s="143"/>
      <c r="H1592" s="166">
        <v>42310000</v>
      </c>
      <c r="I1592" s="180" t="s">
        <v>792</v>
      </c>
      <c r="J1592" s="169"/>
      <c r="K1592" s="169"/>
      <c r="L1592" s="169"/>
      <c r="M1592" s="146"/>
      <c r="N1592" s="184"/>
      <c r="O1592" s="169"/>
      <c r="P1592" s="146"/>
      <c r="Q1592" s="146">
        <f t="shared" si="31"/>
        <v>0</v>
      </c>
      <c r="R1592" s="182" t="s">
        <v>4741</v>
      </c>
      <c r="S1592" s="226"/>
      <c r="T1592" s="676" t="s">
        <v>4687</v>
      </c>
      <c r="U1592" s="170"/>
      <c r="V1592" s="170"/>
      <c r="W1592" s="170"/>
      <c r="X1592" s="117"/>
      <c r="Y1592" s="171"/>
      <c r="Z1592" s="171"/>
      <c r="AA1592" s="171"/>
      <c r="AB1592" s="171"/>
      <c r="AC1592" s="171"/>
      <c r="AD1592" s="171"/>
      <c r="AE1592" s="171"/>
      <c r="AF1592" s="171"/>
      <c r="AG1592" s="171"/>
      <c r="AH1592" s="171"/>
      <c r="AI1592" s="171"/>
    </row>
    <row r="1593" spans="1:35" s="172" customFormat="1" ht="24" hidden="1" x14ac:dyDescent="0.2">
      <c r="A1593" s="167">
        <v>2</v>
      </c>
      <c r="B1593" s="647">
        <v>0</v>
      </c>
      <c r="C1593" s="647">
        <v>4</v>
      </c>
      <c r="D1593" s="647">
        <v>4</v>
      </c>
      <c r="E1593" s="163" t="s">
        <v>3862</v>
      </c>
      <c r="F1593" s="593" t="s">
        <v>4675</v>
      </c>
      <c r="G1593" s="143"/>
      <c r="H1593" s="166">
        <v>42310000</v>
      </c>
      <c r="I1593" s="180" t="s">
        <v>793</v>
      </c>
      <c r="J1593" s="169"/>
      <c r="K1593" s="169"/>
      <c r="L1593" s="169"/>
      <c r="M1593" s="146"/>
      <c r="N1593" s="184"/>
      <c r="O1593" s="169"/>
      <c r="P1593" s="146"/>
      <c r="Q1593" s="146">
        <f t="shared" si="31"/>
        <v>0</v>
      </c>
      <c r="R1593" s="182" t="s">
        <v>4741</v>
      </c>
      <c r="S1593" s="226"/>
      <c r="T1593" s="676" t="s">
        <v>4687</v>
      </c>
      <c r="U1593" s="170"/>
      <c r="V1593" s="170"/>
      <c r="W1593" s="170"/>
      <c r="X1593" s="117"/>
      <c r="Y1593" s="171"/>
      <c r="Z1593" s="171"/>
      <c r="AA1593" s="171"/>
      <c r="AB1593" s="171"/>
      <c r="AC1593" s="171"/>
      <c r="AD1593" s="171"/>
      <c r="AE1593" s="171"/>
      <c r="AF1593" s="171"/>
      <c r="AG1593" s="171"/>
      <c r="AH1593" s="171"/>
      <c r="AI1593" s="171"/>
    </row>
    <row r="1594" spans="1:35" s="172" customFormat="1" ht="24" hidden="1" x14ac:dyDescent="0.2">
      <c r="A1594" s="167">
        <v>2</v>
      </c>
      <c r="B1594" s="647">
        <v>0</v>
      </c>
      <c r="C1594" s="647">
        <v>4</v>
      </c>
      <c r="D1594" s="647">
        <v>4</v>
      </c>
      <c r="E1594" s="163" t="s">
        <v>3862</v>
      </c>
      <c r="F1594" s="593" t="s">
        <v>4675</v>
      </c>
      <c r="G1594" s="143"/>
      <c r="H1594" s="166">
        <v>42310000</v>
      </c>
      <c r="I1594" s="180" t="s">
        <v>794</v>
      </c>
      <c r="J1594" s="169"/>
      <c r="K1594" s="169"/>
      <c r="L1594" s="169"/>
      <c r="M1594" s="146"/>
      <c r="N1594" s="184"/>
      <c r="O1594" s="169"/>
      <c r="P1594" s="146"/>
      <c r="Q1594" s="146">
        <f t="shared" si="31"/>
        <v>0</v>
      </c>
      <c r="R1594" s="182" t="s">
        <v>4741</v>
      </c>
      <c r="S1594" s="226"/>
      <c r="T1594" s="676" t="s">
        <v>4687</v>
      </c>
      <c r="U1594" s="170"/>
      <c r="V1594" s="170"/>
      <c r="W1594" s="170"/>
      <c r="X1594" s="117"/>
      <c r="Y1594" s="171"/>
      <c r="Z1594" s="171"/>
      <c r="AA1594" s="171"/>
      <c r="AB1594" s="171"/>
      <c r="AC1594" s="171"/>
      <c r="AD1594" s="171"/>
      <c r="AE1594" s="171"/>
      <c r="AF1594" s="171"/>
      <c r="AG1594" s="171"/>
      <c r="AH1594" s="171"/>
      <c r="AI1594" s="171"/>
    </row>
    <row r="1595" spans="1:35" s="172" customFormat="1" ht="24" hidden="1" x14ac:dyDescent="0.2">
      <c r="A1595" s="167">
        <v>2</v>
      </c>
      <c r="B1595" s="647">
        <v>0</v>
      </c>
      <c r="C1595" s="647">
        <v>4</v>
      </c>
      <c r="D1595" s="647">
        <v>4</v>
      </c>
      <c r="E1595" s="163" t="s">
        <v>3862</v>
      </c>
      <c r="F1595" s="593" t="s">
        <v>4675</v>
      </c>
      <c r="G1595" s="143"/>
      <c r="H1595" s="166">
        <v>42310000</v>
      </c>
      <c r="I1595" s="180" t="s">
        <v>795</v>
      </c>
      <c r="J1595" s="169"/>
      <c r="K1595" s="169"/>
      <c r="L1595" s="169"/>
      <c r="M1595" s="146"/>
      <c r="N1595" s="184"/>
      <c r="O1595" s="169"/>
      <c r="P1595" s="146"/>
      <c r="Q1595" s="146">
        <f t="shared" si="31"/>
        <v>0</v>
      </c>
      <c r="R1595" s="182" t="s">
        <v>4741</v>
      </c>
      <c r="S1595" s="226"/>
      <c r="T1595" s="676" t="s">
        <v>4687</v>
      </c>
      <c r="U1595" s="170"/>
      <c r="V1595" s="170"/>
      <c r="W1595" s="170"/>
      <c r="X1595" s="117"/>
      <c r="Y1595" s="171"/>
      <c r="Z1595" s="171"/>
      <c r="AA1595" s="171"/>
      <c r="AB1595" s="171"/>
      <c r="AC1595" s="171"/>
      <c r="AD1595" s="171"/>
      <c r="AE1595" s="171"/>
      <c r="AF1595" s="171"/>
      <c r="AG1595" s="171"/>
      <c r="AH1595" s="171"/>
      <c r="AI1595" s="171"/>
    </row>
    <row r="1596" spans="1:35" s="172" customFormat="1" ht="24" hidden="1" x14ac:dyDescent="0.2">
      <c r="A1596" s="167">
        <v>2</v>
      </c>
      <c r="B1596" s="647">
        <v>0</v>
      </c>
      <c r="C1596" s="647">
        <v>4</v>
      </c>
      <c r="D1596" s="647">
        <v>4</v>
      </c>
      <c r="E1596" s="163" t="s">
        <v>3862</v>
      </c>
      <c r="F1596" s="593" t="s">
        <v>4675</v>
      </c>
      <c r="G1596" s="143"/>
      <c r="H1596" s="166">
        <v>42310000</v>
      </c>
      <c r="I1596" s="180" t="s">
        <v>796</v>
      </c>
      <c r="J1596" s="169"/>
      <c r="K1596" s="169"/>
      <c r="L1596" s="169"/>
      <c r="M1596" s="146"/>
      <c r="N1596" s="184"/>
      <c r="O1596" s="169"/>
      <c r="P1596" s="146"/>
      <c r="Q1596" s="146">
        <f t="shared" si="31"/>
        <v>0</v>
      </c>
      <c r="R1596" s="182" t="s">
        <v>4741</v>
      </c>
      <c r="S1596" s="226"/>
      <c r="T1596" s="676" t="s">
        <v>4687</v>
      </c>
      <c r="U1596" s="170"/>
      <c r="V1596" s="170"/>
      <c r="W1596" s="170"/>
      <c r="X1596" s="117"/>
      <c r="Y1596" s="171"/>
      <c r="Z1596" s="171"/>
      <c r="AA1596" s="171"/>
      <c r="AB1596" s="171"/>
      <c r="AC1596" s="171"/>
      <c r="AD1596" s="171"/>
      <c r="AE1596" s="171"/>
      <c r="AF1596" s="171"/>
      <c r="AG1596" s="171"/>
      <c r="AH1596" s="171"/>
      <c r="AI1596" s="171"/>
    </row>
    <row r="1597" spans="1:35" s="172" customFormat="1" ht="24" hidden="1" x14ac:dyDescent="0.2">
      <c r="A1597" s="167">
        <v>2</v>
      </c>
      <c r="B1597" s="647">
        <v>0</v>
      </c>
      <c r="C1597" s="647">
        <v>4</v>
      </c>
      <c r="D1597" s="647">
        <v>4</v>
      </c>
      <c r="E1597" s="163" t="s">
        <v>3862</v>
      </c>
      <c r="F1597" s="593" t="s">
        <v>4675</v>
      </c>
      <c r="G1597" s="143"/>
      <c r="H1597" s="166">
        <v>42310000</v>
      </c>
      <c r="I1597" s="180" t="s">
        <v>797</v>
      </c>
      <c r="J1597" s="169"/>
      <c r="K1597" s="169"/>
      <c r="L1597" s="169"/>
      <c r="M1597" s="146"/>
      <c r="N1597" s="184"/>
      <c r="O1597" s="169"/>
      <c r="P1597" s="146"/>
      <c r="Q1597" s="146">
        <f t="shared" si="31"/>
        <v>0</v>
      </c>
      <c r="R1597" s="182" t="s">
        <v>4741</v>
      </c>
      <c r="S1597" s="226"/>
      <c r="T1597" s="676" t="s">
        <v>4687</v>
      </c>
      <c r="U1597" s="170"/>
      <c r="V1597" s="170"/>
      <c r="W1597" s="170"/>
      <c r="X1597" s="117"/>
      <c r="Y1597" s="171"/>
      <c r="Z1597" s="171"/>
      <c r="AA1597" s="171"/>
      <c r="AB1597" s="171"/>
      <c r="AC1597" s="171"/>
      <c r="AD1597" s="171"/>
      <c r="AE1597" s="171"/>
      <c r="AF1597" s="171"/>
      <c r="AG1597" s="171"/>
      <c r="AH1597" s="171"/>
      <c r="AI1597" s="171"/>
    </row>
    <row r="1598" spans="1:35" s="172" customFormat="1" ht="24" hidden="1" x14ac:dyDescent="0.2">
      <c r="A1598" s="167">
        <v>2</v>
      </c>
      <c r="B1598" s="647">
        <v>0</v>
      </c>
      <c r="C1598" s="647">
        <v>4</v>
      </c>
      <c r="D1598" s="647">
        <v>4</v>
      </c>
      <c r="E1598" s="163" t="s">
        <v>3862</v>
      </c>
      <c r="F1598" s="593" t="s">
        <v>4675</v>
      </c>
      <c r="G1598" s="143"/>
      <c r="H1598" s="166">
        <v>42310000</v>
      </c>
      <c r="I1598" s="180" t="s">
        <v>798</v>
      </c>
      <c r="J1598" s="169"/>
      <c r="K1598" s="169"/>
      <c r="L1598" s="169"/>
      <c r="M1598" s="146"/>
      <c r="N1598" s="184"/>
      <c r="O1598" s="169"/>
      <c r="P1598" s="146"/>
      <c r="Q1598" s="146">
        <f t="shared" si="31"/>
        <v>0</v>
      </c>
      <c r="R1598" s="182" t="s">
        <v>4741</v>
      </c>
      <c r="S1598" s="226"/>
      <c r="T1598" s="676" t="s">
        <v>4687</v>
      </c>
      <c r="U1598" s="170"/>
      <c r="V1598" s="170"/>
      <c r="W1598" s="170"/>
      <c r="X1598" s="117"/>
      <c r="Y1598" s="171"/>
      <c r="Z1598" s="171"/>
      <c r="AA1598" s="171"/>
      <c r="AB1598" s="171"/>
      <c r="AC1598" s="171"/>
      <c r="AD1598" s="171"/>
      <c r="AE1598" s="171"/>
      <c r="AF1598" s="171"/>
      <c r="AG1598" s="171"/>
      <c r="AH1598" s="171"/>
      <c r="AI1598" s="171"/>
    </row>
    <row r="1599" spans="1:35" s="172" customFormat="1" ht="24" hidden="1" x14ac:dyDescent="0.2">
      <c r="A1599" s="167">
        <v>2</v>
      </c>
      <c r="B1599" s="647">
        <v>0</v>
      </c>
      <c r="C1599" s="647">
        <v>4</v>
      </c>
      <c r="D1599" s="647">
        <v>4</v>
      </c>
      <c r="E1599" s="163" t="s">
        <v>3862</v>
      </c>
      <c r="F1599" s="593" t="s">
        <v>4675</v>
      </c>
      <c r="G1599" s="143"/>
      <c r="H1599" s="166">
        <v>42310000</v>
      </c>
      <c r="I1599" s="180" t="s">
        <v>799</v>
      </c>
      <c r="J1599" s="169"/>
      <c r="K1599" s="169"/>
      <c r="L1599" s="169"/>
      <c r="M1599" s="146"/>
      <c r="N1599" s="184"/>
      <c r="O1599" s="169"/>
      <c r="P1599" s="146"/>
      <c r="Q1599" s="146">
        <f t="shared" si="31"/>
        <v>0</v>
      </c>
      <c r="R1599" s="182" t="s">
        <v>4741</v>
      </c>
      <c r="S1599" s="226"/>
      <c r="T1599" s="676" t="s">
        <v>4687</v>
      </c>
      <c r="U1599" s="170"/>
      <c r="V1599" s="170"/>
      <c r="W1599" s="170"/>
      <c r="X1599" s="117"/>
      <c r="Y1599" s="171"/>
      <c r="Z1599" s="171"/>
      <c r="AA1599" s="171"/>
      <c r="AB1599" s="171"/>
      <c r="AC1599" s="171"/>
      <c r="AD1599" s="171"/>
      <c r="AE1599" s="171"/>
      <c r="AF1599" s="171"/>
      <c r="AG1599" s="171"/>
      <c r="AH1599" s="171"/>
      <c r="AI1599" s="171"/>
    </row>
    <row r="1600" spans="1:35" s="172" customFormat="1" ht="24" hidden="1" x14ac:dyDescent="0.2">
      <c r="A1600" s="167">
        <v>2</v>
      </c>
      <c r="B1600" s="647">
        <v>0</v>
      </c>
      <c r="C1600" s="647">
        <v>4</v>
      </c>
      <c r="D1600" s="647">
        <v>4</v>
      </c>
      <c r="E1600" s="163" t="s">
        <v>3862</v>
      </c>
      <c r="F1600" s="593" t="s">
        <v>4675</v>
      </c>
      <c r="G1600" s="143"/>
      <c r="H1600" s="166">
        <v>42310000</v>
      </c>
      <c r="I1600" s="180" t="s">
        <v>3940</v>
      </c>
      <c r="J1600" s="169"/>
      <c r="K1600" s="169"/>
      <c r="L1600" s="169"/>
      <c r="M1600" s="146"/>
      <c r="N1600" s="184"/>
      <c r="O1600" s="169"/>
      <c r="P1600" s="146"/>
      <c r="Q1600" s="146">
        <f t="shared" si="31"/>
        <v>0</v>
      </c>
      <c r="R1600" s="182" t="s">
        <v>4741</v>
      </c>
      <c r="S1600" s="226"/>
      <c r="T1600" s="676" t="s">
        <v>4687</v>
      </c>
      <c r="U1600" s="170"/>
      <c r="V1600" s="170"/>
      <c r="W1600" s="170"/>
      <c r="X1600" s="117"/>
      <c r="Y1600" s="171"/>
      <c r="Z1600" s="171"/>
      <c r="AA1600" s="171"/>
      <c r="AB1600" s="171"/>
      <c r="AC1600" s="171"/>
      <c r="AD1600" s="171"/>
      <c r="AE1600" s="171"/>
      <c r="AF1600" s="171"/>
      <c r="AG1600" s="171"/>
      <c r="AH1600" s="171"/>
      <c r="AI1600" s="171"/>
    </row>
    <row r="1601" spans="1:35" s="172" customFormat="1" ht="24" hidden="1" x14ac:dyDescent="0.2">
      <c r="A1601" s="167">
        <v>2</v>
      </c>
      <c r="B1601" s="647">
        <v>0</v>
      </c>
      <c r="C1601" s="647">
        <v>4</v>
      </c>
      <c r="D1601" s="647">
        <v>4</v>
      </c>
      <c r="E1601" s="163" t="s">
        <v>3862</v>
      </c>
      <c r="F1601" s="593" t="s">
        <v>4675</v>
      </c>
      <c r="G1601" s="143"/>
      <c r="H1601" s="166">
        <v>42310000</v>
      </c>
      <c r="I1601" s="180" t="s">
        <v>800</v>
      </c>
      <c r="J1601" s="169"/>
      <c r="K1601" s="169"/>
      <c r="L1601" s="169"/>
      <c r="M1601" s="146"/>
      <c r="N1601" s="184"/>
      <c r="O1601" s="169"/>
      <c r="P1601" s="146"/>
      <c r="Q1601" s="146">
        <f t="shared" si="31"/>
        <v>0</v>
      </c>
      <c r="R1601" s="182" t="s">
        <v>4741</v>
      </c>
      <c r="S1601" s="226"/>
      <c r="T1601" s="676" t="s">
        <v>4687</v>
      </c>
      <c r="U1601" s="170"/>
      <c r="V1601" s="170"/>
      <c r="W1601" s="170"/>
      <c r="X1601" s="117"/>
      <c r="Y1601" s="171"/>
      <c r="Z1601" s="171"/>
      <c r="AA1601" s="171"/>
      <c r="AB1601" s="171"/>
      <c r="AC1601" s="171"/>
      <c r="AD1601" s="171"/>
      <c r="AE1601" s="171"/>
      <c r="AF1601" s="171"/>
      <c r="AG1601" s="171"/>
      <c r="AH1601" s="171"/>
      <c r="AI1601" s="171"/>
    </row>
    <row r="1602" spans="1:35" s="172" customFormat="1" ht="24" hidden="1" x14ac:dyDescent="0.2">
      <c r="A1602" s="167">
        <v>2</v>
      </c>
      <c r="B1602" s="647">
        <v>0</v>
      </c>
      <c r="C1602" s="647">
        <v>4</v>
      </c>
      <c r="D1602" s="647">
        <v>4</v>
      </c>
      <c r="E1602" s="163" t="s">
        <v>3862</v>
      </c>
      <c r="F1602" s="593" t="s">
        <v>4675</v>
      </c>
      <c r="G1602" s="143"/>
      <c r="H1602" s="166">
        <v>42310000</v>
      </c>
      <c r="I1602" s="180" t="s">
        <v>801</v>
      </c>
      <c r="J1602" s="169"/>
      <c r="K1602" s="169"/>
      <c r="L1602" s="169"/>
      <c r="M1602" s="146"/>
      <c r="N1602" s="184"/>
      <c r="O1602" s="169"/>
      <c r="P1602" s="146"/>
      <c r="Q1602" s="146">
        <f t="shared" si="31"/>
        <v>0</v>
      </c>
      <c r="R1602" s="182" t="s">
        <v>4741</v>
      </c>
      <c r="S1602" s="226"/>
      <c r="T1602" s="676" t="s">
        <v>4687</v>
      </c>
      <c r="U1602" s="170"/>
      <c r="V1602" s="170"/>
      <c r="W1602" s="170"/>
      <c r="X1602" s="117"/>
      <c r="Y1602" s="171"/>
      <c r="Z1602" s="171"/>
      <c r="AA1602" s="171"/>
      <c r="AB1602" s="171"/>
      <c r="AC1602" s="171"/>
      <c r="AD1602" s="171"/>
      <c r="AE1602" s="171"/>
      <c r="AF1602" s="171"/>
      <c r="AG1602" s="171"/>
      <c r="AH1602" s="171"/>
      <c r="AI1602" s="171"/>
    </row>
    <row r="1603" spans="1:35" s="172" customFormat="1" ht="24" hidden="1" x14ac:dyDescent="0.2">
      <c r="A1603" s="167">
        <v>2</v>
      </c>
      <c r="B1603" s="647">
        <v>0</v>
      </c>
      <c r="C1603" s="647">
        <v>4</v>
      </c>
      <c r="D1603" s="647">
        <v>4</v>
      </c>
      <c r="E1603" s="163" t="s">
        <v>3862</v>
      </c>
      <c r="F1603" s="593" t="s">
        <v>4675</v>
      </c>
      <c r="G1603" s="143"/>
      <c r="H1603" s="166">
        <v>42310000</v>
      </c>
      <c r="I1603" s="180" t="s">
        <v>802</v>
      </c>
      <c r="J1603" s="169"/>
      <c r="K1603" s="169"/>
      <c r="L1603" s="169"/>
      <c r="M1603" s="146"/>
      <c r="N1603" s="184"/>
      <c r="O1603" s="169"/>
      <c r="P1603" s="146"/>
      <c r="Q1603" s="146">
        <f t="shared" si="31"/>
        <v>0</v>
      </c>
      <c r="R1603" s="182" t="s">
        <v>4741</v>
      </c>
      <c r="S1603" s="226"/>
      <c r="T1603" s="676" t="s">
        <v>4687</v>
      </c>
      <c r="U1603" s="170"/>
      <c r="V1603" s="170"/>
      <c r="W1603" s="170"/>
      <c r="X1603" s="117"/>
      <c r="Y1603" s="171"/>
      <c r="Z1603" s="171"/>
      <c r="AA1603" s="171"/>
      <c r="AB1603" s="171"/>
      <c r="AC1603" s="171"/>
      <c r="AD1603" s="171"/>
      <c r="AE1603" s="171"/>
      <c r="AF1603" s="171"/>
      <c r="AG1603" s="171"/>
      <c r="AH1603" s="171"/>
      <c r="AI1603" s="171"/>
    </row>
    <row r="1604" spans="1:35" s="172" customFormat="1" ht="24" hidden="1" x14ac:dyDescent="0.2">
      <c r="A1604" s="167">
        <v>2</v>
      </c>
      <c r="B1604" s="647">
        <v>0</v>
      </c>
      <c r="C1604" s="647">
        <v>4</v>
      </c>
      <c r="D1604" s="647">
        <v>4</v>
      </c>
      <c r="E1604" s="163" t="s">
        <v>3862</v>
      </c>
      <c r="F1604" s="593" t="s">
        <v>4675</v>
      </c>
      <c r="G1604" s="143"/>
      <c r="H1604" s="166">
        <v>42310000</v>
      </c>
      <c r="I1604" s="180" t="s">
        <v>803</v>
      </c>
      <c r="J1604" s="169"/>
      <c r="K1604" s="169"/>
      <c r="L1604" s="169"/>
      <c r="M1604" s="146"/>
      <c r="N1604" s="184"/>
      <c r="O1604" s="169"/>
      <c r="P1604" s="146"/>
      <c r="Q1604" s="146">
        <f t="shared" si="31"/>
        <v>0</v>
      </c>
      <c r="R1604" s="182" t="s">
        <v>4741</v>
      </c>
      <c r="S1604" s="226"/>
      <c r="T1604" s="676" t="s">
        <v>4687</v>
      </c>
      <c r="U1604" s="170"/>
      <c r="V1604" s="170"/>
      <c r="W1604" s="170"/>
      <c r="X1604" s="117"/>
      <c r="Y1604" s="171"/>
      <c r="Z1604" s="171"/>
      <c r="AA1604" s="171"/>
      <c r="AB1604" s="171"/>
      <c r="AC1604" s="171"/>
      <c r="AD1604" s="171"/>
      <c r="AE1604" s="171"/>
      <c r="AF1604" s="171"/>
      <c r="AG1604" s="171"/>
      <c r="AH1604" s="171"/>
      <c r="AI1604" s="171"/>
    </row>
    <row r="1605" spans="1:35" s="172" customFormat="1" ht="24" hidden="1" x14ac:dyDescent="0.2">
      <c r="A1605" s="167">
        <v>2</v>
      </c>
      <c r="B1605" s="647">
        <v>0</v>
      </c>
      <c r="C1605" s="647">
        <v>4</v>
      </c>
      <c r="D1605" s="647">
        <v>4</v>
      </c>
      <c r="E1605" s="163" t="s">
        <v>3862</v>
      </c>
      <c r="F1605" s="593" t="s">
        <v>4675</v>
      </c>
      <c r="G1605" s="143"/>
      <c r="H1605" s="166">
        <v>42310000</v>
      </c>
      <c r="I1605" s="180" t="s">
        <v>803</v>
      </c>
      <c r="J1605" s="169"/>
      <c r="K1605" s="169"/>
      <c r="L1605" s="169"/>
      <c r="M1605" s="146"/>
      <c r="N1605" s="184"/>
      <c r="O1605" s="169"/>
      <c r="P1605" s="146"/>
      <c r="Q1605" s="146">
        <f t="shared" si="31"/>
        <v>0</v>
      </c>
      <c r="R1605" s="182" t="s">
        <v>4741</v>
      </c>
      <c r="S1605" s="226"/>
      <c r="T1605" s="676" t="s">
        <v>4687</v>
      </c>
      <c r="U1605" s="170"/>
      <c r="V1605" s="170"/>
      <c r="W1605" s="170"/>
      <c r="X1605" s="117"/>
      <c r="Y1605" s="171"/>
      <c r="Z1605" s="171"/>
      <c r="AA1605" s="171"/>
      <c r="AB1605" s="171"/>
      <c r="AC1605" s="171"/>
      <c r="AD1605" s="171"/>
      <c r="AE1605" s="171"/>
      <c r="AF1605" s="171"/>
      <c r="AG1605" s="171"/>
      <c r="AH1605" s="171"/>
      <c r="AI1605" s="171"/>
    </row>
    <row r="1606" spans="1:35" s="172" customFormat="1" ht="24" hidden="1" x14ac:dyDescent="0.2">
      <c r="A1606" s="167">
        <v>2</v>
      </c>
      <c r="B1606" s="647">
        <v>0</v>
      </c>
      <c r="C1606" s="647">
        <v>4</v>
      </c>
      <c r="D1606" s="647">
        <v>4</v>
      </c>
      <c r="E1606" s="163" t="s">
        <v>3862</v>
      </c>
      <c r="F1606" s="593" t="s">
        <v>4675</v>
      </c>
      <c r="G1606" s="143"/>
      <c r="H1606" s="166">
        <v>42310000</v>
      </c>
      <c r="I1606" s="180" t="s">
        <v>804</v>
      </c>
      <c r="J1606" s="169"/>
      <c r="K1606" s="169"/>
      <c r="L1606" s="169"/>
      <c r="M1606" s="146"/>
      <c r="N1606" s="184"/>
      <c r="O1606" s="169"/>
      <c r="P1606" s="146"/>
      <c r="Q1606" s="146">
        <f t="shared" si="31"/>
        <v>0</v>
      </c>
      <c r="R1606" s="182" t="s">
        <v>4741</v>
      </c>
      <c r="S1606" s="226"/>
      <c r="T1606" s="676" t="s">
        <v>4687</v>
      </c>
      <c r="U1606" s="170"/>
      <c r="V1606" s="170"/>
      <c r="W1606" s="170"/>
      <c r="X1606" s="117"/>
      <c r="Y1606" s="171"/>
      <c r="Z1606" s="171"/>
      <c r="AA1606" s="171"/>
      <c r="AB1606" s="171"/>
      <c r="AC1606" s="171"/>
      <c r="AD1606" s="171"/>
      <c r="AE1606" s="171"/>
      <c r="AF1606" s="171"/>
      <c r="AG1606" s="171"/>
      <c r="AH1606" s="171"/>
      <c r="AI1606" s="171"/>
    </row>
    <row r="1607" spans="1:35" s="172" customFormat="1" ht="24" hidden="1" x14ac:dyDescent="0.2">
      <c r="A1607" s="167">
        <v>2</v>
      </c>
      <c r="B1607" s="647">
        <v>0</v>
      </c>
      <c r="C1607" s="647">
        <v>4</v>
      </c>
      <c r="D1607" s="647">
        <v>4</v>
      </c>
      <c r="E1607" s="163" t="s">
        <v>3862</v>
      </c>
      <c r="F1607" s="593" t="s">
        <v>4675</v>
      </c>
      <c r="G1607" s="143"/>
      <c r="H1607" s="166">
        <v>42310000</v>
      </c>
      <c r="I1607" s="180" t="s">
        <v>805</v>
      </c>
      <c r="J1607" s="169"/>
      <c r="K1607" s="169"/>
      <c r="L1607" s="169"/>
      <c r="M1607" s="146"/>
      <c r="N1607" s="184"/>
      <c r="O1607" s="169"/>
      <c r="P1607" s="146"/>
      <c r="Q1607" s="146">
        <f t="shared" si="31"/>
        <v>0</v>
      </c>
      <c r="R1607" s="182" t="s">
        <v>4741</v>
      </c>
      <c r="S1607" s="226"/>
      <c r="T1607" s="676" t="s">
        <v>4687</v>
      </c>
      <c r="U1607" s="170"/>
      <c r="V1607" s="170"/>
      <c r="W1607" s="170"/>
      <c r="X1607" s="117"/>
      <c r="Y1607" s="171"/>
      <c r="Z1607" s="171"/>
      <c r="AA1607" s="171"/>
      <c r="AB1607" s="171"/>
      <c r="AC1607" s="171"/>
      <c r="AD1607" s="171"/>
      <c r="AE1607" s="171"/>
      <c r="AF1607" s="171"/>
      <c r="AG1607" s="171"/>
      <c r="AH1607" s="171"/>
      <c r="AI1607" s="171"/>
    </row>
    <row r="1608" spans="1:35" s="172" customFormat="1" ht="24" hidden="1" x14ac:dyDescent="0.2">
      <c r="A1608" s="167">
        <v>2</v>
      </c>
      <c r="B1608" s="647">
        <v>0</v>
      </c>
      <c r="C1608" s="647">
        <v>4</v>
      </c>
      <c r="D1608" s="647">
        <v>4</v>
      </c>
      <c r="E1608" s="163" t="s">
        <v>3862</v>
      </c>
      <c r="F1608" s="593" t="s">
        <v>4675</v>
      </c>
      <c r="G1608" s="143"/>
      <c r="H1608" s="166">
        <v>42310000</v>
      </c>
      <c r="I1608" s="180" t="s">
        <v>806</v>
      </c>
      <c r="J1608" s="169"/>
      <c r="K1608" s="169"/>
      <c r="L1608" s="169"/>
      <c r="M1608" s="146"/>
      <c r="N1608" s="184"/>
      <c r="O1608" s="169"/>
      <c r="P1608" s="146"/>
      <c r="Q1608" s="146">
        <f t="shared" si="31"/>
        <v>0</v>
      </c>
      <c r="R1608" s="182" t="s">
        <v>4741</v>
      </c>
      <c r="S1608" s="226"/>
      <c r="T1608" s="676" t="s">
        <v>4687</v>
      </c>
      <c r="U1608" s="170"/>
      <c r="V1608" s="170"/>
      <c r="W1608" s="170"/>
      <c r="X1608" s="117"/>
      <c r="Y1608" s="171"/>
      <c r="Z1608" s="171"/>
      <c r="AA1608" s="171"/>
      <c r="AB1608" s="171"/>
      <c r="AC1608" s="171"/>
      <c r="AD1608" s="171"/>
      <c r="AE1608" s="171"/>
      <c r="AF1608" s="171"/>
      <c r="AG1608" s="171"/>
      <c r="AH1608" s="171"/>
      <c r="AI1608" s="171"/>
    </row>
    <row r="1609" spans="1:35" s="172" customFormat="1" ht="24" hidden="1" x14ac:dyDescent="0.2">
      <c r="A1609" s="167">
        <v>2</v>
      </c>
      <c r="B1609" s="647">
        <v>0</v>
      </c>
      <c r="C1609" s="647">
        <v>4</v>
      </c>
      <c r="D1609" s="647">
        <v>4</v>
      </c>
      <c r="E1609" s="163" t="s">
        <v>3862</v>
      </c>
      <c r="F1609" s="593" t="s">
        <v>4675</v>
      </c>
      <c r="G1609" s="143"/>
      <c r="H1609" s="166">
        <v>42310000</v>
      </c>
      <c r="I1609" s="180" t="s">
        <v>807</v>
      </c>
      <c r="J1609" s="169"/>
      <c r="K1609" s="169"/>
      <c r="L1609" s="169"/>
      <c r="M1609" s="146"/>
      <c r="N1609" s="184"/>
      <c r="O1609" s="169"/>
      <c r="P1609" s="146"/>
      <c r="Q1609" s="146">
        <f t="shared" si="31"/>
        <v>0</v>
      </c>
      <c r="R1609" s="182" t="s">
        <v>4741</v>
      </c>
      <c r="S1609" s="226"/>
      <c r="T1609" s="676" t="s">
        <v>4687</v>
      </c>
      <c r="U1609" s="170"/>
      <c r="V1609" s="170"/>
      <c r="W1609" s="170"/>
      <c r="X1609" s="117"/>
      <c r="Y1609" s="171"/>
      <c r="Z1609" s="171"/>
      <c r="AA1609" s="171"/>
      <c r="AB1609" s="171"/>
      <c r="AC1609" s="171"/>
      <c r="AD1609" s="171"/>
      <c r="AE1609" s="171"/>
      <c r="AF1609" s="171"/>
      <c r="AG1609" s="171"/>
      <c r="AH1609" s="171"/>
      <c r="AI1609" s="171"/>
    </row>
    <row r="1610" spans="1:35" s="172" customFormat="1" ht="24" hidden="1" x14ac:dyDescent="0.2">
      <c r="A1610" s="167">
        <v>2</v>
      </c>
      <c r="B1610" s="647">
        <v>0</v>
      </c>
      <c r="C1610" s="647">
        <v>4</v>
      </c>
      <c r="D1610" s="647">
        <v>4</v>
      </c>
      <c r="E1610" s="163" t="s">
        <v>3862</v>
      </c>
      <c r="F1610" s="593" t="s">
        <v>4675</v>
      </c>
      <c r="G1610" s="143"/>
      <c r="H1610" s="166">
        <v>42310000</v>
      </c>
      <c r="I1610" s="180" t="s">
        <v>808</v>
      </c>
      <c r="J1610" s="169"/>
      <c r="K1610" s="169"/>
      <c r="L1610" s="169"/>
      <c r="M1610" s="146"/>
      <c r="N1610" s="184"/>
      <c r="O1610" s="169"/>
      <c r="P1610" s="146"/>
      <c r="Q1610" s="146">
        <f t="shared" si="31"/>
        <v>0</v>
      </c>
      <c r="R1610" s="182" t="s">
        <v>4741</v>
      </c>
      <c r="S1610" s="226"/>
      <c r="T1610" s="676" t="s">
        <v>4687</v>
      </c>
      <c r="U1610" s="170"/>
      <c r="V1610" s="170"/>
      <c r="W1610" s="170"/>
      <c r="X1610" s="117"/>
      <c r="Y1610" s="171"/>
      <c r="Z1610" s="171"/>
      <c r="AA1610" s="171"/>
      <c r="AB1610" s="171"/>
      <c r="AC1610" s="171"/>
      <c r="AD1610" s="171"/>
      <c r="AE1610" s="171"/>
      <c r="AF1610" s="171"/>
      <c r="AG1610" s="171"/>
      <c r="AH1610" s="171"/>
      <c r="AI1610" s="171"/>
    </row>
    <row r="1611" spans="1:35" s="172" customFormat="1" ht="24" hidden="1" x14ac:dyDescent="0.2">
      <c r="A1611" s="167">
        <v>2</v>
      </c>
      <c r="B1611" s="647">
        <v>0</v>
      </c>
      <c r="C1611" s="647">
        <v>4</v>
      </c>
      <c r="D1611" s="647">
        <v>4</v>
      </c>
      <c r="E1611" s="163" t="s">
        <v>3862</v>
      </c>
      <c r="F1611" s="593" t="s">
        <v>4675</v>
      </c>
      <c r="G1611" s="143"/>
      <c r="H1611" s="166">
        <v>42310000</v>
      </c>
      <c r="I1611" s="180" t="s">
        <v>809</v>
      </c>
      <c r="J1611" s="169"/>
      <c r="K1611" s="169"/>
      <c r="L1611" s="169"/>
      <c r="M1611" s="146"/>
      <c r="N1611" s="184"/>
      <c r="O1611" s="169"/>
      <c r="P1611" s="146"/>
      <c r="Q1611" s="146">
        <f t="shared" si="31"/>
        <v>0</v>
      </c>
      <c r="R1611" s="182" t="s">
        <v>4741</v>
      </c>
      <c r="S1611" s="226"/>
      <c r="T1611" s="676" t="s">
        <v>4687</v>
      </c>
      <c r="U1611" s="170"/>
      <c r="V1611" s="170"/>
      <c r="W1611" s="170"/>
      <c r="X1611" s="117"/>
      <c r="Y1611" s="171"/>
      <c r="Z1611" s="171"/>
      <c r="AA1611" s="171"/>
      <c r="AB1611" s="171"/>
      <c r="AC1611" s="171"/>
      <c r="AD1611" s="171"/>
      <c r="AE1611" s="171"/>
      <c r="AF1611" s="171"/>
      <c r="AG1611" s="171"/>
      <c r="AH1611" s="171"/>
      <c r="AI1611" s="171"/>
    </row>
    <row r="1612" spans="1:35" s="172" customFormat="1" ht="24" hidden="1" x14ac:dyDescent="0.2">
      <c r="A1612" s="167">
        <v>2</v>
      </c>
      <c r="B1612" s="647">
        <v>0</v>
      </c>
      <c r="C1612" s="647">
        <v>4</v>
      </c>
      <c r="D1612" s="647">
        <v>4</v>
      </c>
      <c r="E1612" s="163" t="s">
        <v>3862</v>
      </c>
      <c r="F1612" s="593" t="s">
        <v>4675</v>
      </c>
      <c r="G1612" s="143"/>
      <c r="H1612" s="166">
        <v>42310000</v>
      </c>
      <c r="I1612" s="180" t="s">
        <v>810</v>
      </c>
      <c r="J1612" s="169"/>
      <c r="K1612" s="169"/>
      <c r="L1612" s="169"/>
      <c r="M1612" s="146"/>
      <c r="N1612" s="184"/>
      <c r="O1612" s="169"/>
      <c r="P1612" s="146"/>
      <c r="Q1612" s="146">
        <f t="shared" si="31"/>
        <v>0</v>
      </c>
      <c r="R1612" s="182" t="s">
        <v>4741</v>
      </c>
      <c r="S1612" s="226"/>
      <c r="T1612" s="676" t="s">
        <v>4687</v>
      </c>
      <c r="U1612" s="170"/>
      <c r="V1612" s="170"/>
      <c r="W1612" s="170"/>
      <c r="X1612" s="117"/>
      <c r="Y1612" s="171"/>
      <c r="Z1612" s="171"/>
      <c r="AA1612" s="171"/>
      <c r="AB1612" s="171"/>
      <c r="AC1612" s="171"/>
      <c r="AD1612" s="171"/>
      <c r="AE1612" s="171"/>
      <c r="AF1612" s="171"/>
      <c r="AG1612" s="171"/>
      <c r="AH1612" s="171"/>
      <c r="AI1612" s="171"/>
    </row>
    <row r="1613" spans="1:35" s="172" customFormat="1" ht="24" hidden="1" x14ac:dyDescent="0.2">
      <c r="A1613" s="167">
        <v>2</v>
      </c>
      <c r="B1613" s="647">
        <v>0</v>
      </c>
      <c r="C1613" s="647">
        <v>4</v>
      </c>
      <c r="D1613" s="647">
        <v>4</v>
      </c>
      <c r="E1613" s="163" t="s">
        <v>3862</v>
      </c>
      <c r="F1613" s="593" t="s">
        <v>4675</v>
      </c>
      <c r="G1613" s="143"/>
      <c r="H1613" s="166">
        <v>42310000</v>
      </c>
      <c r="I1613" s="180" t="s">
        <v>811</v>
      </c>
      <c r="J1613" s="169"/>
      <c r="K1613" s="169"/>
      <c r="L1613" s="169"/>
      <c r="M1613" s="146"/>
      <c r="N1613" s="184"/>
      <c r="O1613" s="169"/>
      <c r="P1613" s="146"/>
      <c r="Q1613" s="146">
        <f t="shared" si="31"/>
        <v>0</v>
      </c>
      <c r="R1613" s="182" t="s">
        <v>4741</v>
      </c>
      <c r="S1613" s="226"/>
      <c r="T1613" s="676" t="s">
        <v>4687</v>
      </c>
      <c r="U1613" s="170"/>
      <c r="V1613" s="170"/>
      <c r="W1613" s="170"/>
      <c r="X1613" s="117"/>
      <c r="Y1613" s="171"/>
      <c r="Z1613" s="171"/>
      <c r="AA1613" s="171"/>
      <c r="AB1613" s="171"/>
      <c r="AC1613" s="171"/>
      <c r="AD1613" s="171"/>
      <c r="AE1613" s="171"/>
      <c r="AF1613" s="171"/>
      <c r="AG1613" s="171"/>
      <c r="AH1613" s="171"/>
      <c r="AI1613" s="171"/>
    </row>
    <row r="1614" spans="1:35" s="172" customFormat="1" ht="24" hidden="1" x14ac:dyDescent="0.2">
      <c r="A1614" s="167">
        <v>2</v>
      </c>
      <c r="B1614" s="647">
        <v>0</v>
      </c>
      <c r="C1614" s="647">
        <v>4</v>
      </c>
      <c r="D1614" s="647">
        <v>4</v>
      </c>
      <c r="E1614" s="163" t="s">
        <v>3862</v>
      </c>
      <c r="F1614" s="593" t="s">
        <v>4675</v>
      </c>
      <c r="G1614" s="143"/>
      <c r="H1614" s="166">
        <v>42310000</v>
      </c>
      <c r="I1614" s="180" t="s">
        <v>812</v>
      </c>
      <c r="J1614" s="169"/>
      <c r="K1614" s="169"/>
      <c r="L1614" s="169"/>
      <c r="M1614" s="146"/>
      <c r="N1614" s="184"/>
      <c r="O1614" s="169"/>
      <c r="P1614" s="146"/>
      <c r="Q1614" s="146">
        <f t="shared" si="31"/>
        <v>0</v>
      </c>
      <c r="R1614" s="182" t="s">
        <v>4741</v>
      </c>
      <c r="S1614" s="226"/>
      <c r="T1614" s="676" t="s">
        <v>4687</v>
      </c>
      <c r="U1614" s="170"/>
      <c r="V1614" s="170"/>
      <c r="W1614" s="170"/>
      <c r="X1614" s="117"/>
      <c r="Y1614" s="171"/>
      <c r="Z1614" s="171"/>
      <c r="AA1614" s="171"/>
      <c r="AB1614" s="171"/>
      <c r="AC1614" s="171"/>
      <c r="AD1614" s="171"/>
      <c r="AE1614" s="171"/>
      <c r="AF1614" s="171"/>
      <c r="AG1614" s="171"/>
      <c r="AH1614" s="171"/>
      <c r="AI1614" s="171"/>
    </row>
    <row r="1615" spans="1:35" s="172" customFormat="1" ht="24" hidden="1" x14ac:dyDescent="0.2">
      <c r="A1615" s="167">
        <v>2</v>
      </c>
      <c r="B1615" s="647">
        <v>0</v>
      </c>
      <c r="C1615" s="647">
        <v>4</v>
      </c>
      <c r="D1615" s="647">
        <v>4</v>
      </c>
      <c r="E1615" s="163" t="s">
        <v>3862</v>
      </c>
      <c r="F1615" s="593" t="s">
        <v>4675</v>
      </c>
      <c r="G1615" s="143"/>
      <c r="H1615" s="166">
        <v>42310000</v>
      </c>
      <c r="I1615" s="180" t="s">
        <v>813</v>
      </c>
      <c r="J1615" s="169"/>
      <c r="K1615" s="169"/>
      <c r="L1615" s="169"/>
      <c r="M1615" s="146"/>
      <c r="N1615" s="184"/>
      <c r="O1615" s="169"/>
      <c r="P1615" s="146"/>
      <c r="Q1615" s="146">
        <f t="shared" si="31"/>
        <v>0</v>
      </c>
      <c r="R1615" s="182" t="s">
        <v>4741</v>
      </c>
      <c r="S1615" s="226"/>
      <c r="T1615" s="676" t="s">
        <v>4687</v>
      </c>
      <c r="U1615" s="170"/>
      <c r="V1615" s="170"/>
      <c r="W1615" s="170"/>
      <c r="X1615" s="117"/>
      <c r="Y1615" s="171"/>
      <c r="Z1615" s="171"/>
      <c r="AA1615" s="171"/>
      <c r="AB1615" s="171"/>
      <c r="AC1615" s="171"/>
      <c r="AD1615" s="171"/>
      <c r="AE1615" s="171"/>
      <c r="AF1615" s="171"/>
      <c r="AG1615" s="171"/>
      <c r="AH1615" s="171"/>
      <c r="AI1615" s="171"/>
    </row>
    <row r="1616" spans="1:35" s="172" customFormat="1" ht="24" hidden="1" x14ac:dyDescent="0.2">
      <c r="A1616" s="167">
        <v>2</v>
      </c>
      <c r="B1616" s="647">
        <v>0</v>
      </c>
      <c r="C1616" s="647">
        <v>4</v>
      </c>
      <c r="D1616" s="647">
        <v>4</v>
      </c>
      <c r="E1616" s="163" t="s">
        <v>3862</v>
      </c>
      <c r="F1616" s="593" t="s">
        <v>4675</v>
      </c>
      <c r="G1616" s="143"/>
      <c r="H1616" s="166">
        <v>42310000</v>
      </c>
      <c r="I1616" s="180" t="s">
        <v>814</v>
      </c>
      <c r="J1616" s="169"/>
      <c r="K1616" s="169"/>
      <c r="L1616" s="169"/>
      <c r="M1616" s="146"/>
      <c r="N1616" s="184"/>
      <c r="O1616" s="169"/>
      <c r="P1616" s="146"/>
      <c r="Q1616" s="146">
        <f t="shared" si="31"/>
        <v>0</v>
      </c>
      <c r="R1616" s="182" t="s">
        <v>4741</v>
      </c>
      <c r="S1616" s="226"/>
      <c r="T1616" s="676" t="s">
        <v>4687</v>
      </c>
      <c r="U1616" s="170"/>
      <c r="V1616" s="170"/>
      <c r="W1616" s="170"/>
      <c r="X1616" s="117"/>
      <c r="Y1616" s="171"/>
      <c r="Z1616" s="171"/>
      <c r="AA1616" s="171"/>
      <c r="AB1616" s="171"/>
      <c r="AC1616" s="171"/>
      <c r="AD1616" s="171"/>
      <c r="AE1616" s="171"/>
      <c r="AF1616" s="171"/>
      <c r="AG1616" s="171"/>
      <c r="AH1616" s="171"/>
      <c r="AI1616" s="171"/>
    </row>
    <row r="1617" spans="1:35" s="172" customFormat="1" ht="24" hidden="1" x14ac:dyDescent="0.2">
      <c r="A1617" s="167">
        <v>2</v>
      </c>
      <c r="B1617" s="647">
        <v>0</v>
      </c>
      <c r="C1617" s="647">
        <v>4</v>
      </c>
      <c r="D1617" s="647">
        <v>4</v>
      </c>
      <c r="E1617" s="163" t="s">
        <v>3862</v>
      </c>
      <c r="F1617" s="593" t="s">
        <v>4675</v>
      </c>
      <c r="G1617" s="143"/>
      <c r="H1617" s="166">
        <v>42310000</v>
      </c>
      <c r="I1617" s="180" t="s">
        <v>3941</v>
      </c>
      <c r="J1617" s="169"/>
      <c r="K1617" s="169"/>
      <c r="L1617" s="169"/>
      <c r="M1617" s="146"/>
      <c r="N1617" s="184"/>
      <c r="O1617" s="169"/>
      <c r="P1617" s="146"/>
      <c r="Q1617" s="146">
        <f t="shared" si="31"/>
        <v>0</v>
      </c>
      <c r="R1617" s="182" t="s">
        <v>4741</v>
      </c>
      <c r="S1617" s="226"/>
      <c r="T1617" s="676" t="s">
        <v>4687</v>
      </c>
      <c r="U1617" s="170"/>
      <c r="V1617" s="170"/>
      <c r="W1617" s="170"/>
      <c r="X1617" s="117"/>
      <c r="Y1617" s="171"/>
      <c r="Z1617" s="171"/>
      <c r="AA1617" s="171"/>
      <c r="AB1617" s="171"/>
      <c r="AC1617" s="171"/>
      <c r="AD1617" s="171"/>
      <c r="AE1617" s="171"/>
      <c r="AF1617" s="171"/>
      <c r="AG1617" s="171"/>
      <c r="AH1617" s="171"/>
      <c r="AI1617" s="171"/>
    </row>
    <row r="1618" spans="1:35" s="172" customFormat="1" ht="24" hidden="1" x14ac:dyDescent="0.2">
      <c r="A1618" s="167">
        <v>2</v>
      </c>
      <c r="B1618" s="647">
        <v>0</v>
      </c>
      <c r="C1618" s="647">
        <v>4</v>
      </c>
      <c r="D1618" s="647">
        <v>4</v>
      </c>
      <c r="E1618" s="163" t="s">
        <v>3862</v>
      </c>
      <c r="F1618" s="593" t="s">
        <v>4675</v>
      </c>
      <c r="G1618" s="143"/>
      <c r="H1618" s="166">
        <v>42310000</v>
      </c>
      <c r="I1618" s="180" t="s">
        <v>815</v>
      </c>
      <c r="J1618" s="169"/>
      <c r="K1618" s="169"/>
      <c r="L1618" s="169"/>
      <c r="M1618" s="146"/>
      <c r="N1618" s="184"/>
      <c r="O1618" s="169"/>
      <c r="P1618" s="146"/>
      <c r="Q1618" s="146">
        <f t="shared" si="31"/>
        <v>0</v>
      </c>
      <c r="R1618" s="182" t="s">
        <v>4741</v>
      </c>
      <c r="S1618" s="226"/>
      <c r="T1618" s="676" t="s">
        <v>4687</v>
      </c>
      <c r="U1618" s="170"/>
      <c r="V1618" s="170"/>
      <c r="W1618" s="170"/>
      <c r="X1618" s="117"/>
      <c r="Y1618" s="171"/>
      <c r="Z1618" s="171"/>
      <c r="AA1618" s="171"/>
      <c r="AB1618" s="171"/>
      <c r="AC1618" s="171"/>
      <c r="AD1618" s="171"/>
      <c r="AE1618" s="171"/>
      <c r="AF1618" s="171"/>
      <c r="AG1618" s="171"/>
      <c r="AH1618" s="171"/>
      <c r="AI1618" s="171"/>
    </row>
    <row r="1619" spans="1:35" s="172" customFormat="1" ht="24" hidden="1" x14ac:dyDescent="0.2">
      <c r="A1619" s="167">
        <v>2</v>
      </c>
      <c r="B1619" s="647">
        <v>0</v>
      </c>
      <c r="C1619" s="647">
        <v>4</v>
      </c>
      <c r="D1619" s="647">
        <v>4</v>
      </c>
      <c r="E1619" s="163" t="s">
        <v>3862</v>
      </c>
      <c r="F1619" s="593" t="s">
        <v>4675</v>
      </c>
      <c r="G1619" s="143"/>
      <c r="H1619" s="166">
        <v>42310000</v>
      </c>
      <c r="I1619" s="180" t="s">
        <v>816</v>
      </c>
      <c r="J1619" s="169"/>
      <c r="K1619" s="169"/>
      <c r="L1619" s="169"/>
      <c r="M1619" s="146"/>
      <c r="N1619" s="184"/>
      <c r="O1619" s="169"/>
      <c r="P1619" s="146"/>
      <c r="Q1619" s="146">
        <f t="shared" si="31"/>
        <v>0</v>
      </c>
      <c r="R1619" s="182" t="s">
        <v>4741</v>
      </c>
      <c r="S1619" s="226"/>
      <c r="T1619" s="676" t="s">
        <v>4687</v>
      </c>
      <c r="U1619" s="170"/>
      <c r="V1619" s="170"/>
      <c r="W1619" s="170"/>
      <c r="X1619" s="117"/>
      <c r="Y1619" s="171"/>
      <c r="Z1619" s="171"/>
      <c r="AA1619" s="171"/>
      <c r="AB1619" s="171"/>
      <c r="AC1619" s="171"/>
      <c r="AD1619" s="171"/>
      <c r="AE1619" s="171"/>
      <c r="AF1619" s="171"/>
      <c r="AG1619" s="171"/>
      <c r="AH1619" s="171"/>
      <c r="AI1619" s="171"/>
    </row>
    <row r="1620" spans="1:35" s="172" customFormat="1" ht="24" hidden="1" x14ac:dyDescent="0.2">
      <c r="A1620" s="167">
        <v>2</v>
      </c>
      <c r="B1620" s="647">
        <v>0</v>
      </c>
      <c r="C1620" s="647">
        <v>4</v>
      </c>
      <c r="D1620" s="647">
        <v>4</v>
      </c>
      <c r="E1620" s="163" t="s">
        <v>3862</v>
      </c>
      <c r="F1620" s="593" t="s">
        <v>4675</v>
      </c>
      <c r="G1620" s="143"/>
      <c r="H1620" s="166">
        <v>42310000</v>
      </c>
      <c r="I1620" s="180" t="s">
        <v>817</v>
      </c>
      <c r="J1620" s="169"/>
      <c r="K1620" s="169"/>
      <c r="L1620" s="169"/>
      <c r="M1620" s="146"/>
      <c r="N1620" s="184"/>
      <c r="O1620" s="169"/>
      <c r="P1620" s="146"/>
      <c r="Q1620" s="146">
        <f t="shared" si="31"/>
        <v>0</v>
      </c>
      <c r="R1620" s="182" t="s">
        <v>4741</v>
      </c>
      <c r="S1620" s="226"/>
      <c r="T1620" s="676" t="s">
        <v>4687</v>
      </c>
      <c r="U1620" s="170"/>
      <c r="V1620" s="170"/>
      <c r="W1620" s="170"/>
      <c r="X1620" s="117"/>
      <c r="Y1620" s="171"/>
      <c r="Z1620" s="171"/>
      <c r="AA1620" s="171"/>
      <c r="AB1620" s="171"/>
      <c r="AC1620" s="171"/>
      <c r="AD1620" s="171"/>
      <c r="AE1620" s="171"/>
      <c r="AF1620" s="171"/>
      <c r="AG1620" s="171"/>
      <c r="AH1620" s="171"/>
      <c r="AI1620" s="171"/>
    </row>
    <row r="1621" spans="1:35" s="172" customFormat="1" ht="24" hidden="1" x14ac:dyDescent="0.2">
      <c r="A1621" s="167">
        <v>2</v>
      </c>
      <c r="B1621" s="647">
        <v>0</v>
      </c>
      <c r="C1621" s="647">
        <v>4</v>
      </c>
      <c r="D1621" s="647">
        <v>4</v>
      </c>
      <c r="E1621" s="163" t="s">
        <v>3862</v>
      </c>
      <c r="F1621" s="593" t="s">
        <v>4675</v>
      </c>
      <c r="G1621" s="143"/>
      <c r="H1621" s="166">
        <v>42310000</v>
      </c>
      <c r="I1621" s="180" t="s">
        <v>818</v>
      </c>
      <c r="J1621" s="169"/>
      <c r="K1621" s="169"/>
      <c r="L1621" s="169"/>
      <c r="M1621" s="146"/>
      <c r="N1621" s="184"/>
      <c r="O1621" s="169"/>
      <c r="P1621" s="146"/>
      <c r="Q1621" s="146">
        <f t="shared" si="31"/>
        <v>0</v>
      </c>
      <c r="R1621" s="182" t="s">
        <v>4741</v>
      </c>
      <c r="S1621" s="226"/>
      <c r="T1621" s="676" t="s">
        <v>4687</v>
      </c>
      <c r="U1621" s="170"/>
      <c r="V1621" s="170"/>
      <c r="W1621" s="170"/>
      <c r="X1621" s="117"/>
      <c r="Y1621" s="171"/>
      <c r="Z1621" s="171"/>
      <c r="AA1621" s="171"/>
      <c r="AB1621" s="171"/>
      <c r="AC1621" s="171"/>
      <c r="AD1621" s="171"/>
      <c r="AE1621" s="171"/>
      <c r="AF1621" s="171"/>
      <c r="AG1621" s="171"/>
      <c r="AH1621" s="171"/>
      <c r="AI1621" s="171"/>
    </row>
    <row r="1622" spans="1:35" s="172" customFormat="1" ht="24" hidden="1" x14ac:dyDescent="0.2">
      <c r="A1622" s="167">
        <v>2</v>
      </c>
      <c r="B1622" s="647">
        <v>0</v>
      </c>
      <c r="C1622" s="647">
        <v>4</v>
      </c>
      <c r="D1622" s="647">
        <v>4</v>
      </c>
      <c r="E1622" s="163" t="s">
        <v>3862</v>
      </c>
      <c r="F1622" s="593" t="s">
        <v>4675</v>
      </c>
      <c r="G1622" s="143"/>
      <c r="H1622" s="166">
        <v>42310000</v>
      </c>
      <c r="I1622" s="180" t="s">
        <v>819</v>
      </c>
      <c r="J1622" s="169"/>
      <c r="K1622" s="169"/>
      <c r="L1622" s="169"/>
      <c r="M1622" s="146"/>
      <c r="N1622" s="184"/>
      <c r="O1622" s="169"/>
      <c r="P1622" s="146"/>
      <c r="Q1622" s="146">
        <f t="shared" si="31"/>
        <v>0</v>
      </c>
      <c r="R1622" s="182" t="s">
        <v>4741</v>
      </c>
      <c r="S1622" s="226"/>
      <c r="T1622" s="676" t="s">
        <v>4687</v>
      </c>
      <c r="U1622" s="170"/>
      <c r="V1622" s="170"/>
      <c r="W1622" s="170"/>
      <c r="X1622" s="117"/>
      <c r="Y1622" s="171"/>
      <c r="Z1622" s="171"/>
      <c r="AA1622" s="171"/>
      <c r="AB1622" s="171"/>
      <c r="AC1622" s="171"/>
      <c r="AD1622" s="171"/>
      <c r="AE1622" s="171"/>
      <c r="AF1622" s="171"/>
      <c r="AG1622" s="171"/>
      <c r="AH1622" s="171"/>
      <c r="AI1622" s="171"/>
    </row>
    <row r="1623" spans="1:35" s="172" customFormat="1" ht="24" hidden="1" x14ac:dyDescent="0.2">
      <c r="A1623" s="167">
        <v>2</v>
      </c>
      <c r="B1623" s="647">
        <v>0</v>
      </c>
      <c r="C1623" s="647">
        <v>4</v>
      </c>
      <c r="D1623" s="647">
        <v>4</v>
      </c>
      <c r="E1623" s="163" t="s">
        <v>3862</v>
      </c>
      <c r="F1623" s="593" t="s">
        <v>4675</v>
      </c>
      <c r="G1623" s="143"/>
      <c r="H1623" s="166">
        <v>42310000</v>
      </c>
      <c r="I1623" s="180" t="s">
        <v>820</v>
      </c>
      <c r="J1623" s="169"/>
      <c r="K1623" s="169"/>
      <c r="L1623" s="169"/>
      <c r="M1623" s="146"/>
      <c r="N1623" s="184"/>
      <c r="O1623" s="169"/>
      <c r="P1623" s="146"/>
      <c r="Q1623" s="146">
        <f t="shared" si="31"/>
        <v>0</v>
      </c>
      <c r="R1623" s="182" t="s">
        <v>4741</v>
      </c>
      <c r="S1623" s="226"/>
      <c r="T1623" s="676" t="s">
        <v>4687</v>
      </c>
      <c r="U1623" s="170"/>
      <c r="V1623" s="170"/>
      <c r="W1623" s="170"/>
      <c r="X1623" s="117"/>
      <c r="Y1623" s="171"/>
      <c r="Z1623" s="171"/>
      <c r="AA1623" s="171"/>
      <c r="AB1623" s="171"/>
      <c r="AC1623" s="171"/>
      <c r="AD1623" s="171"/>
      <c r="AE1623" s="171"/>
      <c r="AF1623" s="171"/>
      <c r="AG1623" s="171"/>
      <c r="AH1623" s="171"/>
      <c r="AI1623" s="171"/>
    </row>
    <row r="1624" spans="1:35" s="172" customFormat="1" ht="24" hidden="1" x14ac:dyDescent="0.2">
      <c r="A1624" s="167">
        <v>2</v>
      </c>
      <c r="B1624" s="647">
        <v>0</v>
      </c>
      <c r="C1624" s="647">
        <v>4</v>
      </c>
      <c r="D1624" s="647">
        <v>4</v>
      </c>
      <c r="E1624" s="163" t="s">
        <v>3862</v>
      </c>
      <c r="F1624" s="593" t="s">
        <v>4675</v>
      </c>
      <c r="G1624" s="143"/>
      <c r="H1624" s="166">
        <v>42310000</v>
      </c>
      <c r="I1624" s="180" t="s">
        <v>821</v>
      </c>
      <c r="J1624" s="169"/>
      <c r="K1624" s="169"/>
      <c r="L1624" s="169"/>
      <c r="M1624" s="146"/>
      <c r="N1624" s="184"/>
      <c r="O1624" s="169"/>
      <c r="P1624" s="146"/>
      <c r="Q1624" s="146">
        <f t="shared" ref="Q1624:Q1687" si="32">+P1624</f>
        <v>0</v>
      </c>
      <c r="R1624" s="182" t="s">
        <v>4741</v>
      </c>
      <c r="S1624" s="226"/>
      <c r="T1624" s="676" t="s">
        <v>4687</v>
      </c>
      <c r="U1624" s="170"/>
      <c r="V1624" s="170"/>
      <c r="W1624" s="170"/>
      <c r="X1624" s="117"/>
      <c r="Y1624" s="171"/>
      <c r="Z1624" s="171"/>
      <c r="AA1624" s="171"/>
      <c r="AB1624" s="171"/>
      <c r="AC1624" s="171"/>
      <c r="AD1624" s="171"/>
      <c r="AE1624" s="171"/>
      <c r="AF1624" s="171"/>
      <c r="AG1624" s="171"/>
      <c r="AH1624" s="171"/>
      <c r="AI1624" s="171"/>
    </row>
    <row r="1625" spans="1:35" s="172" customFormat="1" ht="24" hidden="1" x14ac:dyDescent="0.2">
      <c r="A1625" s="167">
        <v>2</v>
      </c>
      <c r="B1625" s="647">
        <v>0</v>
      </c>
      <c r="C1625" s="647">
        <v>4</v>
      </c>
      <c r="D1625" s="647">
        <v>4</v>
      </c>
      <c r="E1625" s="163" t="s">
        <v>3862</v>
      </c>
      <c r="F1625" s="593" t="s">
        <v>4675</v>
      </c>
      <c r="G1625" s="143"/>
      <c r="H1625" s="166">
        <v>42310000</v>
      </c>
      <c r="I1625" s="180" t="s">
        <v>822</v>
      </c>
      <c r="J1625" s="169"/>
      <c r="K1625" s="169"/>
      <c r="L1625" s="169"/>
      <c r="M1625" s="146"/>
      <c r="N1625" s="184"/>
      <c r="O1625" s="169"/>
      <c r="P1625" s="146"/>
      <c r="Q1625" s="146">
        <f t="shared" si="32"/>
        <v>0</v>
      </c>
      <c r="R1625" s="182" t="s">
        <v>4741</v>
      </c>
      <c r="S1625" s="226"/>
      <c r="T1625" s="676" t="s">
        <v>4687</v>
      </c>
      <c r="U1625" s="170"/>
      <c r="V1625" s="170"/>
      <c r="W1625" s="170"/>
      <c r="X1625" s="117"/>
      <c r="Y1625" s="171"/>
      <c r="Z1625" s="171"/>
      <c r="AA1625" s="171"/>
      <c r="AB1625" s="171"/>
      <c r="AC1625" s="171"/>
      <c r="AD1625" s="171"/>
      <c r="AE1625" s="171"/>
      <c r="AF1625" s="171"/>
      <c r="AG1625" s="171"/>
      <c r="AH1625" s="171"/>
      <c r="AI1625" s="171"/>
    </row>
    <row r="1626" spans="1:35" s="172" customFormat="1" ht="24" hidden="1" x14ac:dyDescent="0.2">
      <c r="A1626" s="167">
        <v>2</v>
      </c>
      <c r="B1626" s="647">
        <v>0</v>
      </c>
      <c r="C1626" s="647">
        <v>4</v>
      </c>
      <c r="D1626" s="647">
        <v>4</v>
      </c>
      <c r="E1626" s="163" t="s">
        <v>3862</v>
      </c>
      <c r="F1626" s="593" t="s">
        <v>4675</v>
      </c>
      <c r="G1626" s="143"/>
      <c r="H1626" s="166">
        <v>42310000</v>
      </c>
      <c r="I1626" s="180" t="s">
        <v>3942</v>
      </c>
      <c r="J1626" s="169"/>
      <c r="K1626" s="169"/>
      <c r="L1626" s="169"/>
      <c r="M1626" s="146"/>
      <c r="N1626" s="184"/>
      <c r="O1626" s="169"/>
      <c r="P1626" s="146"/>
      <c r="Q1626" s="146">
        <f t="shared" si="32"/>
        <v>0</v>
      </c>
      <c r="R1626" s="182" t="s">
        <v>4741</v>
      </c>
      <c r="S1626" s="226"/>
      <c r="T1626" s="676" t="s">
        <v>4687</v>
      </c>
      <c r="U1626" s="170"/>
      <c r="V1626" s="170"/>
      <c r="W1626" s="170"/>
      <c r="X1626" s="117"/>
      <c r="Y1626" s="171"/>
      <c r="Z1626" s="171"/>
      <c r="AA1626" s="171"/>
      <c r="AB1626" s="171"/>
      <c r="AC1626" s="171"/>
      <c r="AD1626" s="171"/>
      <c r="AE1626" s="171"/>
      <c r="AF1626" s="171"/>
      <c r="AG1626" s="171"/>
      <c r="AH1626" s="171"/>
      <c r="AI1626" s="171"/>
    </row>
    <row r="1627" spans="1:35" s="172" customFormat="1" ht="24" hidden="1" x14ac:dyDescent="0.2">
      <c r="A1627" s="167">
        <v>2</v>
      </c>
      <c r="B1627" s="647">
        <v>0</v>
      </c>
      <c r="C1627" s="647">
        <v>4</v>
      </c>
      <c r="D1627" s="647">
        <v>4</v>
      </c>
      <c r="E1627" s="163" t="s">
        <v>3862</v>
      </c>
      <c r="F1627" s="593" t="s">
        <v>4675</v>
      </c>
      <c r="G1627" s="143"/>
      <c r="H1627" s="166">
        <v>42310000</v>
      </c>
      <c r="I1627" s="180" t="s">
        <v>823</v>
      </c>
      <c r="J1627" s="169"/>
      <c r="K1627" s="169"/>
      <c r="L1627" s="169"/>
      <c r="M1627" s="146"/>
      <c r="N1627" s="184"/>
      <c r="O1627" s="169"/>
      <c r="P1627" s="146"/>
      <c r="Q1627" s="146">
        <f t="shared" si="32"/>
        <v>0</v>
      </c>
      <c r="R1627" s="182" t="s">
        <v>4741</v>
      </c>
      <c r="S1627" s="226"/>
      <c r="T1627" s="676" t="s">
        <v>4687</v>
      </c>
      <c r="U1627" s="170"/>
      <c r="V1627" s="170"/>
      <c r="W1627" s="170"/>
      <c r="X1627" s="117"/>
      <c r="Y1627" s="171"/>
      <c r="Z1627" s="171"/>
      <c r="AA1627" s="171"/>
      <c r="AB1627" s="171"/>
      <c r="AC1627" s="171"/>
      <c r="AD1627" s="171"/>
      <c r="AE1627" s="171"/>
      <c r="AF1627" s="171"/>
      <c r="AG1627" s="171"/>
      <c r="AH1627" s="171"/>
      <c r="AI1627" s="171"/>
    </row>
    <row r="1628" spans="1:35" s="172" customFormat="1" ht="24" hidden="1" x14ac:dyDescent="0.2">
      <c r="A1628" s="167">
        <v>2</v>
      </c>
      <c r="B1628" s="647">
        <v>0</v>
      </c>
      <c r="C1628" s="647">
        <v>4</v>
      </c>
      <c r="D1628" s="647">
        <v>4</v>
      </c>
      <c r="E1628" s="163" t="s">
        <v>3862</v>
      </c>
      <c r="F1628" s="593" t="s">
        <v>4675</v>
      </c>
      <c r="G1628" s="143"/>
      <c r="H1628" s="166">
        <v>42310000</v>
      </c>
      <c r="I1628" s="180" t="s">
        <v>824</v>
      </c>
      <c r="J1628" s="169"/>
      <c r="K1628" s="169"/>
      <c r="L1628" s="169"/>
      <c r="M1628" s="146"/>
      <c r="N1628" s="184"/>
      <c r="O1628" s="169"/>
      <c r="P1628" s="146"/>
      <c r="Q1628" s="146">
        <f t="shared" si="32"/>
        <v>0</v>
      </c>
      <c r="R1628" s="182" t="s">
        <v>4741</v>
      </c>
      <c r="S1628" s="226"/>
      <c r="T1628" s="676" t="s">
        <v>4687</v>
      </c>
      <c r="U1628" s="170"/>
      <c r="V1628" s="170"/>
      <c r="W1628" s="170"/>
      <c r="X1628" s="117"/>
      <c r="Y1628" s="171"/>
      <c r="Z1628" s="171"/>
      <c r="AA1628" s="171"/>
      <c r="AB1628" s="171"/>
      <c r="AC1628" s="171"/>
      <c r="AD1628" s="171"/>
      <c r="AE1628" s="171"/>
      <c r="AF1628" s="171"/>
      <c r="AG1628" s="171"/>
      <c r="AH1628" s="171"/>
      <c r="AI1628" s="171"/>
    </row>
    <row r="1629" spans="1:35" s="172" customFormat="1" ht="24" hidden="1" x14ac:dyDescent="0.2">
      <c r="A1629" s="167">
        <v>2</v>
      </c>
      <c r="B1629" s="647">
        <v>0</v>
      </c>
      <c r="C1629" s="647">
        <v>4</v>
      </c>
      <c r="D1629" s="647">
        <v>4</v>
      </c>
      <c r="E1629" s="163" t="s">
        <v>3862</v>
      </c>
      <c r="F1629" s="593" t="s">
        <v>4675</v>
      </c>
      <c r="G1629" s="143"/>
      <c r="H1629" s="166">
        <v>42310000</v>
      </c>
      <c r="I1629" s="180" t="s">
        <v>825</v>
      </c>
      <c r="J1629" s="169"/>
      <c r="K1629" s="169"/>
      <c r="L1629" s="169"/>
      <c r="M1629" s="146"/>
      <c r="N1629" s="184"/>
      <c r="O1629" s="169"/>
      <c r="P1629" s="146"/>
      <c r="Q1629" s="146">
        <f t="shared" si="32"/>
        <v>0</v>
      </c>
      <c r="R1629" s="182" t="s">
        <v>4741</v>
      </c>
      <c r="S1629" s="226"/>
      <c r="T1629" s="676" t="s">
        <v>4687</v>
      </c>
      <c r="U1629" s="170"/>
      <c r="V1629" s="170"/>
      <c r="W1629" s="170"/>
      <c r="X1629" s="117"/>
      <c r="Y1629" s="171"/>
      <c r="Z1629" s="171"/>
      <c r="AA1629" s="171"/>
      <c r="AB1629" s="171"/>
      <c r="AC1629" s="171"/>
      <c r="AD1629" s="171"/>
      <c r="AE1629" s="171"/>
      <c r="AF1629" s="171"/>
      <c r="AG1629" s="171"/>
      <c r="AH1629" s="171"/>
      <c r="AI1629" s="171"/>
    </row>
    <row r="1630" spans="1:35" s="172" customFormat="1" ht="24" hidden="1" x14ac:dyDescent="0.2">
      <c r="A1630" s="167">
        <v>2</v>
      </c>
      <c r="B1630" s="647">
        <v>0</v>
      </c>
      <c r="C1630" s="647">
        <v>4</v>
      </c>
      <c r="D1630" s="647">
        <v>4</v>
      </c>
      <c r="E1630" s="163" t="s">
        <v>3862</v>
      </c>
      <c r="F1630" s="593" t="s">
        <v>4675</v>
      </c>
      <c r="G1630" s="143"/>
      <c r="H1630" s="166">
        <v>42310000</v>
      </c>
      <c r="I1630" s="180" t="s">
        <v>826</v>
      </c>
      <c r="J1630" s="169"/>
      <c r="K1630" s="169"/>
      <c r="L1630" s="169"/>
      <c r="M1630" s="146"/>
      <c r="N1630" s="184"/>
      <c r="O1630" s="169"/>
      <c r="P1630" s="146"/>
      <c r="Q1630" s="146">
        <f t="shared" si="32"/>
        <v>0</v>
      </c>
      <c r="R1630" s="182" t="s">
        <v>4741</v>
      </c>
      <c r="S1630" s="226"/>
      <c r="T1630" s="676" t="s">
        <v>4687</v>
      </c>
      <c r="U1630" s="170"/>
      <c r="V1630" s="170"/>
      <c r="W1630" s="170"/>
      <c r="X1630" s="117"/>
      <c r="Y1630" s="171"/>
      <c r="Z1630" s="171"/>
      <c r="AA1630" s="171"/>
      <c r="AB1630" s="171"/>
      <c r="AC1630" s="171"/>
      <c r="AD1630" s="171"/>
      <c r="AE1630" s="171"/>
      <c r="AF1630" s="171"/>
      <c r="AG1630" s="171"/>
      <c r="AH1630" s="171"/>
      <c r="AI1630" s="171"/>
    </row>
    <row r="1631" spans="1:35" s="172" customFormat="1" ht="24" hidden="1" x14ac:dyDescent="0.2">
      <c r="A1631" s="167">
        <v>2</v>
      </c>
      <c r="B1631" s="647">
        <v>0</v>
      </c>
      <c r="C1631" s="647">
        <v>4</v>
      </c>
      <c r="D1631" s="647">
        <v>4</v>
      </c>
      <c r="E1631" s="163" t="s">
        <v>3862</v>
      </c>
      <c r="F1631" s="593" t="s">
        <v>4675</v>
      </c>
      <c r="G1631" s="143"/>
      <c r="H1631" s="166">
        <v>42310000</v>
      </c>
      <c r="I1631" s="180" t="s">
        <v>827</v>
      </c>
      <c r="J1631" s="169"/>
      <c r="K1631" s="169"/>
      <c r="L1631" s="169"/>
      <c r="M1631" s="146"/>
      <c r="N1631" s="184"/>
      <c r="O1631" s="169"/>
      <c r="P1631" s="146"/>
      <c r="Q1631" s="146">
        <f t="shared" si="32"/>
        <v>0</v>
      </c>
      <c r="R1631" s="182" t="s">
        <v>4741</v>
      </c>
      <c r="S1631" s="226"/>
      <c r="T1631" s="676" t="s">
        <v>4687</v>
      </c>
      <c r="U1631" s="170"/>
      <c r="V1631" s="170"/>
      <c r="W1631" s="170"/>
      <c r="X1631" s="117"/>
      <c r="Y1631" s="171"/>
      <c r="Z1631" s="171"/>
      <c r="AA1631" s="171"/>
      <c r="AB1631" s="171"/>
      <c r="AC1631" s="171"/>
      <c r="AD1631" s="171"/>
      <c r="AE1631" s="171"/>
      <c r="AF1631" s="171"/>
      <c r="AG1631" s="171"/>
      <c r="AH1631" s="171"/>
      <c r="AI1631" s="171"/>
    </row>
    <row r="1632" spans="1:35" s="172" customFormat="1" ht="24" hidden="1" x14ac:dyDescent="0.2">
      <c r="A1632" s="167">
        <v>2</v>
      </c>
      <c r="B1632" s="647">
        <v>0</v>
      </c>
      <c r="C1632" s="647">
        <v>4</v>
      </c>
      <c r="D1632" s="647">
        <v>4</v>
      </c>
      <c r="E1632" s="163" t="s">
        <v>3862</v>
      </c>
      <c r="F1632" s="593" t="s">
        <v>4675</v>
      </c>
      <c r="G1632" s="143"/>
      <c r="H1632" s="166">
        <v>42310000</v>
      </c>
      <c r="I1632" s="180" t="s">
        <v>828</v>
      </c>
      <c r="J1632" s="169"/>
      <c r="K1632" s="169"/>
      <c r="L1632" s="169"/>
      <c r="M1632" s="146"/>
      <c r="N1632" s="184"/>
      <c r="O1632" s="169"/>
      <c r="P1632" s="146"/>
      <c r="Q1632" s="146">
        <f t="shared" si="32"/>
        <v>0</v>
      </c>
      <c r="R1632" s="182" t="s">
        <v>4741</v>
      </c>
      <c r="S1632" s="226"/>
      <c r="T1632" s="676" t="s">
        <v>4687</v>
      </c>
      <c r="U1632" s="170"/>
      <c r="V1632" s="170"/>
      <c r="W1632" s="170"/>
      <c r="X1632" s="117"/>
      <c r="Y1632" s="171"/>
      <c r="Z1632" s="171"/>
      <c r="AA1632" s="171"/>
      <c r="AB1632" s="171"/>
      <c r="AC1632" s="171"/>
      <c r="AD1632" s="171"/>
      <c r="AE1632" s="171"/>
      <c r="AF1632" s="171"/>
      <c r="AG1632" s="171"/>
      <c r="AH1632" s="171"/>
      <c r="AI1632" s="171"/>
    </row>
    <row r="1633" spans="1:35" s="172" customFormat="1" ht="24" hidden="1" x14ac:dyDescent="0.2">
      <c r="A1633" s="167">
        <v>2</v>
      </c>
      <c r="B1633" s="647">
        <v>0</v>
      </c>
      <c r="C1633" s="647">
        <v>4</v>
      </c>
      <c r="D1633" s="647">
        <v>4</v>
      </c>
      <c r="E1633" s="163" t="s">
        <v>3862</v>
      </c>
      <c r="F1633" s="593" t="s">
        <v>4675</v>
      </c>
      <c r="G1633" s="143"/>
      <c r="H1633" s="166">
        <v>42310000</v>
      </c>
      <c r="I1633" s="180" t="s">
        <v>829</v>
      </c>
      <c r="J1633" s="169"/>
      <c r="K1633" s="169"/>
      <c r="L1633" s="169"/>
      <c r="M1633" s="146"/>
      <c r="N1633" s="184"/>
      <c r="O1633" s="169"/>
      <c r="P1633" s="146"/>
      <c r="Q1633" s="146">
        <f t="shared" si="32"/>
        <v>0</v>
      </c>
      <c r="R1633" s="182" t="s">
        <v>4741</v>
      </c>
      <c r="S1633" s="226"/>
      <c r="T1633" s="676" t="s">
        <v>4687</v>
      </c>
      <c r="U1633" s="170"/>
      <c r="V1633" s="170"/>
      <c r="W1633" s="170"/>
      <c r="X1633" s="117"/>
      <c r="Y1633" s="171"/>
      <c r="Z1633" s="171"/>
      <c r="AA1633" s="171"/>
      <c r="AB1633" s="171"/>
      <c r="AC1633" s="171"/>
      <c r="AD1633" s="171"/>
      <c r="AE1633" s="171"/>
      <c r="AF1633" s="171"/>
      <c r="AG1633" s="171"/>
      <c r="AH1633" s="171"/>
      <c r="AI1633" s="171"/>
    </row>
    <row r="1634" spans="1:35" s="172" customFormat="1" ht="24" hidden="1" x14ac:dyDescent="0.2">
      <c r="A1634" s="167">
        <v>2</v>
      </c>
      <c r="B1634" s="647">
        <v>0</v>
      </c>
      <c r="C1634" s="647">
        <v>4</v>
      </c>
      <c r="D1634" s="647">
        <v>4</v>
      </c>
      <c r="E1634" s="163" t="s">
        <v>3862</v>
      </c>
      <c r="F1634" s="593" t="s">
        <v>4675</v>
      </c>
      <c r="G1634" s="143"/>
      <c r="H1634" s="166">
        <v>42310000</v>
      </c>
      <c r="I1634" s="180" t="s">
        <v>830</v>
      </c>
      <c r="J1634" s="169"/>
      <c r="K1634" s="169"/>
      <c r="L1634" s="169"/>
      <c r="M1634" s="146"/>
      <c r="N1634" s="184"/>
      <c r="O1634" s="169"/>
      <c r="P1634" s="146"/>
      <c r="Q1634" s="146">
        <f t="shared" si="32"/>
        <v>0</v>
      </c>
      <c r="R1634" s="182" t="s">
        <v>4741</v>
      </c>
      <c r="S1634" s="226"/>
      <c r="T1634" s="676" t="s">
        <v>4687</v>
      </c>
      <c r="U1634" s="170"/>
      <c r="V1634" s="170"/>
      <c r="W1634" s="170"/>
      <c r="X1634" s="117"/>
      <c r="Y1634" s="171"/>
      <c r="Z1634" s="171"/>
      <c r="AA1634" s="171"/>
      <c r="AB1634" s="171"/>
      <c r="AC1634" s="171"/>
      <c r="AD1634" s="171"/>
      <c r="AE1634" s="171"/>
      <c r="AF1634" s="171"/>
      <c r="AG1634" s="171"/>
      <c r="AH1634" s="171"/>
      <c r="AI1634" s="171"/>
    </row>
    <row r="1635" spans="1:35" s="172" customFormat="1" ht="24" hidden="1" x14ac:dyDescent="0.2">
      <c r="A1635" s="167">
        <v>2</v>
      </c>
      <c r="B1635" s="647">
        <v>0</v>
      </c>
      <c r="C1635" s="647">
        <v>4</v>
      </c>
      <c r="D1635" s="647">
        <v>4</v>
      </c>
      <c r="E1635" s="163" t="s">
        <v>3862</v>
      </c>
      <c r="F1635" s="593" t="s">
        <v>4675</v>
      </c>
      <c r="G1635" s="143"/>
      <c r="H1635" s="166">
        <v>42310000</v>
      </c>
      <c r="I1635" s="180" t="s">
        <v>831</v>
      </c>
      <c r="J1635" s="169"/>
      <c r="K1635" s="169"/>
      <c r="L1635" s="169"/>
      <c r="M1635" s="146"/>
      <c r="N1635" s="184"/>
      <c r="O1635" s="169"/>
      <c r="P1635" s="146"/>
      <c r="Q1635" s="146">
        <f t="shared" si="32"/>
        <v>0</v>
      </c>
      <c r="R1635" s="182" t="s">
        <v>4741</v>
      </c>
      <c r="S1635" s="226"/>
      <c r="T1635" s="676" t="s">
        <v>4687</v>
      </c>
      <c r="U1635" s="170"/>
      <c r="V1635" s="170"/>
      <c r="W1635" s="170"/>
      <c r="X1635" s="117"/>
      <c r="Y1635" s="171"/>
      <c r="Z1635" s="171"/>
      <c r="AA1635" s="171"/>
      <c r="AB1635" s="171"/>
      <c r="AC1635" s="171"/>
      <c r="AD1635" s="171"/>
      <c r="AE1635" s="171"/>
      <c r="AF1635" s="171"/>
      <c r="AG1635" s="171"/>
      <c r="AH1635" s="171"/>
      <c r="AI1635" s="171"/>
    </row>
    <row r="1636" spans="1:35" s="172" customFormat="1" ht="24" hidden="1" x14ac:dyDescent="0.2">
      <c r="A1636" s="167">
        <v>2</v>
      </c>
      <c r="B1636" s="647">
        <v>0</v>
      </c>
      <c r="C1636" s="647">
        <v>4</v>
      </c>
      <c r="D1636" s="647">
        <v>4</v>
      </c>
      <c r="E1636" s="163" t="s">
        <v>3862</v>
      </c>
      <c r="F1636" s="593" t="s">
        <v>4675</v>
      </c>
      <c r="G1636" s="143"/>
      <c r="H1636" s="166">
        <v>42310000</v>
      </c>
      <c r="I1636" s="180" t="s">
        <v>832</v>
      </c>
      <c r="J1636" s="169"/>
      <c r="K1636" s="169"/>
      <c r="L1636" s="169"/>
      <c r="M1636" s="146"/>
      <c r="N1636" s="184"/>
      <c r="O1636" s="169"/>
      <c r="P1636" s="146"/>
      <c r="Q1636" s="146">
        <f t="shared" si="32"/>
        <v>0</v>
      </c>
      <c r="R1636" s="182" t="s">
        <v>4741</v>
      </c>
      <c r="S1636" s="226"/>
      <c r="T1636" s="676" t="s">
        <v>4687</v>
      </c>
      <c r="U1636" s="170"/>
      <c r="V1636" s="170"/>
      <c r="W1636" s="170"/>
      <c r="X1636" s="117"/>
      <c r="Y1636" s="171"/>
      <c r="Z1636" s="171"/>
      <c r="AA1636" s="171"/>
      <c r="AB1636" s="171"/>
      <c r="AC1636" s="171"/>
      <c r="AD1636" s="171"/>
      <c r="AE1636" s="171"/>
      <c r="AF1636" s="171"/>
      <c r="AG1636" s="171"/>
      <c r="AH1636" s="171"/>
      <c r="AI1636" s="171"/>
    </row>
    <row r="1637" spans="1:35" s="172" customFormat="1" ht="24" hidden="1" x14ac:dyDescent="0.2">
      <c r="A1637" s="167">
        <v>2</v>
      </c>
      <c r="B1637" s="647">
        <v>0</v>
      </c>
      <c r="C1637" s="647">
        <v>4</v>
      </c>
      <c r="D1637" s="647">
        <v>4</v>
      </c>
      <c r="E1637" s="163" t="s">
        <v>3862</v>
      </c>
      <c r="F1637" s="593" t="s">
        <v>4675</v>
      </c>
      <c r="G1637" s="143"/>
      <c r="H1637" s="166">
        <v>42310000</v>
      </c>
      <c r="I1637" s="180" t="s">
        <v>833</v>
      </c>
      <c r="J1637" s="169"/>
      <c r="K1637" s="169"/>
      <c r="L1637" s="169"/>
      <c r="M1637" s="146"/>
      <c r="N1637" s="184"/>
      <c r="O1637" s="169"/>
      <c r="P1637" s="146"/>
      <c r="Q1637" s="146">
        <f t="shared" si="32"/>
        <v>0</v>
      </c>
      <c r="R1637" s="182" t="s">
        <v>4741</v>
      </c>
      <c r="S1637" s="226"/>
      <c r="T1637" s="676" t="s">
        <v>4687</v>
      </c>
      <c r="U1637" s="170"/>
      <c r="V1637" s="170"/>
      <c r="W1637" s="170"/>
      <c r="X1637" s="117"/>
      <c r="Y1637" s="171"/>
      <c r="Z1637" s="171"/>
      <c r="AA1637" s="171"/>
      <c r="AB1637" s="171"/>
      <c r="AC1637" s="171"/>
      <c r="AD1637" s="171"/>
      <c r="AE1637" s="171"/>
      <c r="AF1637" s="171"/>
      <c r="AG1637" s="171"/>
      <c r="AH1637" s="171"/>
      <c r="AI1637" s="171"/>
    </row>
    <row r="1638" spans="1:35" s="172" customFormat="1" ht="24" hidden="1" x14ac:dyDescent="0.2">
      <c r="A1638" s="167">
        <v>2</v>
      </c>
      <c r="B1638" s="647">
        <v>0</v>
      </c>
      <c r="C1638" s="647">
        <v>4</v>
      </c>
      <c r="D1638" s="647">
        <v>4</v>
      </c>
      <c r="E1638" s="163" t="s">
        <v>3862</v>
      </c>
      <c r="F1638" s="593" t="s">
        <v>4675</v>
      </c>
      <c r="G1638" s="143"/>
      <c r="H1638" s="166">
        <v>42310000</v>
      </c>
      <c r="I1638" s="180" t="s">
        <v>834</v>
      </c>
      <c r="J1638" s="169"/>
      <c r="K1638" s="169"/>
      <c r="L1638" s="169"/>
      <c r="M1638" s="146"/>
      <c r="N1638" s="184"/>
      <c r="O1638" s="169"/>
      <c r="P1638" s="146"/>
      <c r="Q1638" s="146">
        <f t="shared" si="32"/>
        <v>0</v>
      </c>
      <c r="R1638" s="182" t="s">
        <v>4741</v>
      </c>
      <c r="S1638" s="226"/>
      <c r="T1638" s="676" t="s">
        <v>4687</v>
      </c>
      <c r="U1638" s="170"/>
      <c r="V1638" s="170"/>
      <c r="W1638" s="170"/>
      <c r="X1638" s="117"/>
      <c r="Y1638" s="171"/>
      <c r="Z1638" s="171"/>
      <c r="AA1638" s="171"/>
      <c r="AB1638" s="171"/>
      <c r="AC1638" s="171"/>
      <c r="AD1638" s="171"/>
      <c r="AE1638" s="171"/>
      <c r="AF1638" s="171"/>
      <c r="AG1638" s="171"/>
      <c r="AH1638" s="171"/>
      <c r="AI1638" s="171"/>
    </row>
    <row r="1639" spans="1:35" s="172" customFormat="1" ht="24" hidden="1" x14ac:dyDescent="0.2">
      <c r="A1639" s="167">
        <v>2</v>
      </c>
      <c r="B1639" s="647">
        <v>0</v>
      </c>
      <c r="C1639" s="647">
        <v>4</v>
      </c>
      <c r="D1639" s="647">
        <v>4</v>
      </c>
      <c r="E1639" s="163" t="s">
        <v>3862</v>
      </c>
      <c r="F1639" s="593" t="s">
        <v>4675</v>
      </c>
      <c r="G1639" s="143"/>
      <c r="H1639" s="166">
        <v>42310000</v>
      </c>
      <c r="I1639" s="180" t="s">
        <v>835</v>
      </c>
      <c r="J1639" s="169"/>
      <c r="K1639" s="169"/>
      <c r="L1639" s="169"/>
      <c r="M1639" s="146"/>
      <c r="N1639" s="184"/>
      <c r="O1639" s="169"/>
      <c r="P1639" s="146"/>
      <c r="Q1639" s="146">
        <f t="shared" si="32"/>
        <v>0</v>
      </c>
      <c r="R1639" s="182" t="s">
        <v>4741</v>
      </c>
      <c r="S1639" s="226"/>
      <c r="T1639" s="676" t="s">
        <v>4687</v>
      </c>
      <c r="U1639" s="170"/>
      <c r="V1639" s="170"/>
      <c r="W1639" s="170"/>
      <c r="X1639" s="117"/>
      <c r="Y1639" s="171"/>
      <c r="Z1639" s="171"/>
      <c r="AA1639" s="171"/>
      <c r="AB1639" s="171"/>
      <c r="AC1639" s="171"/>
      <c r="AD1639" s="171"/>
      <c r="AE1639" s="171"/>
      <c r="AF1639" s="171"/>
      <c r="AG1639" s="171"/>
      <c r="AH1639" s="171"/>
      <c r="AI1639" s="171"/>
    </row>
    <row r="1640" spans="1:35" s="172" customFormat="1" ht="24" hidden="1" x14ac:dyDescent="0.2">
      <c r="A1640" s="167">
        <v>2</v>
      </c>
      <c r="B1640" s="647">
        <v>0</v>
      </c>
      <c r="C1640" s="647">
        <v>4</v>
      </c>
      <c r="D1640" s="647">
        <v>4</v>
      </c>
      <c r="E1640" s="163" t="s">
        <v>3862</v>
      </c>
      <c r="F1640" s="593" t="s">
        <v>4675</v>
      </c>
      <c r="G1640" s="143"/>
      <c r="H1640" s="166">
        <v>42310000</v>
      </c>
      <c r="I1640" s="180" t="s">
        <v>836</v>
      </c>
      <c r="J1640" s="169"/>
      <c r="K1640" s="169"/>
      <c r="L1640" s="169"/>
      <c r="M1640" s="146"/>
      <c r="N1640" s="184"/>
      <c r="O1640" s="169"/>
      <c r="P1640" s="146"/>
      <c r="Q1640" s="146">
        <f t="shared" si="32"/>
        <v>0</v>
      </c>
      <c r="R1640" s="182" t="s">
        <v>4741</v>
      </c>
      <c r="S1640" s="226"/>
      <c r="T1640" s="676" t="s">
        <v>4687</v>
      </c>
      <c r="U1640" s="170"/>
      <c r="V1640" s="170"/>
      <c r="W1640" s="170"/>
      <c r="X1640" s="117"/>
      <c r="Y1640" s="171"/>
      <c r="Z1640" s="171"/>
      <c r="AA1640" s="171"/>
      <c r="AB1640" s="171"/>
      <c r="AC1640" s="171"/>
      <c r="AD1640" s="171"/>
      <c r="AE1640" s="171"/>
      <c r="AF1640" s="171"/>
      <c r="AG1640" s="171"/>
      <c r="AH1640" s="171"/>
      <c r="AI1640" s="171"/>
    </row>
    <row r="1641" spans="1:35" s="172" customFormat="1" ht="24" hidden="1" x14ac:dyDescent="0.2">
      <c r="A1641" s="167">
        <v>2</v>
      </c>
      <c r="B1641" s="647">
        <v>0</v>
      </c>
      <c r="C1641" s="647">
        <v>4</v>
      </c>
      <c r="D1641" s="647">
        <v>4</v>
      </c>
      <c r="E1641" s="163" t="s">
        <v>3862</v>
      </c>
      <c r="F1641" s="593" t="s">
        <v>4675</v>
      </c>
      <c r="G1641" s="143"/>
      <c r="H1641" s="166">
        <v>42310000</v>
      </c>
      <c r="I1641" s="180" t="s">
        <v>837</v>
      </c>
      <c r="J1641" s="169"/>
      <c r="K1641" s="169"/>
      <c r="L1641" s="169"/>
      <c r="M1641" s="146"/>
      <c r="N1641" s="184"/>
      <c r="O1641" s="169"/>
      <c r="P1641" s="146"/>
      <c r="Q1641" s="146">
        <f t="shared" si="32"/>
        <v>0</v>
      </c>
      <c r="R1641" s="182" t="s">
        <v>4741</v>
      </c>
      <c r="S1641" s="226"/>
      <c r="T1641" s="676" t="s">
        <v>4687</v>
      </c>
      <c r="U1641" s="170"/>
      <c r="V1641" s="170"/>
      <c r="W1641" s="170"/>
      <c r="X1641" s="117"/>
      <c r="Y1641" s="171"/>
      <c r="Z1641" s="171"/>
      <c r="AA1641" s="171"/>
      <c r="AB1641" s="171"/>
      <c r="AC1641" s="171"/>
      <c r="AD1641" s="171"/>
      <c r="AE1641" s="171"/>
      <c r="AF1641" s="171"/>
      <c r="AG1641" s="171"/>
      <c r="AH1641" s="171"/>
      <c r="AI1641" s="171"/>
    </row>
    <row r="1642" spans="1:35" s="172" customFormat="1" ht="24" hidden="1" x14ac:dyDescent="0.2">
      <c r="A1642" s="167">
        <v>2</v>
      </c>
      <c r="B1642" s="647">
        <v>0</v>
      </c>
      <c r="C1642" s="647">
        <v>4</v>
      </c>
      <c r="D1642" s="647">
        <v>4</v>
      </c>
      <c r="E1642" s="163" t="s">
        <v>3862</v>
      </c>
      <c r="F1642" s="593" t="s">
        <v>4675</v>
      </c>
      <c r="G1642" s="143"/>
      <c r="H1642" s="166">
        <v>42310000</v>
      </c>
      <c r="I1642" s="180" t="s">
        <v>838</v>
      </c>
      <c r="J1642" s="169"/>
      <c r="K1642" s="169"/>
      <c r="L1642" s="169"/>
      <c r="M1642" s="146"/>
      <c r="N1642" s="184"/>
      <c r="O1642" s="169"/>
      <c r="P1642" s="146"/>
      <c r="Q1642" s="146">
        <f t="shared" si="32"/>
        <v>0</v>
      </c>
      <c r="R1642" s="182" t="s">
        <v>4741</v>
      </c>
      <c r="S1642" s="226"/>
      <c r="T1642" s="676" t="s">
        <v>4687</v>
      </c>
      <c r="U1642" s="170"/>
      <c r="V1642" s="170"/>
      <c r="W1642" s="170"/>
      <c r="X1642" s="117"/>
      <c r="Y1642" s="171"/>
      <c r="Z1642" s="171"/>
      <c r="AA1642" s="171"/>
      <c r="AB1642" s="171"/>
      <c r="AC1642" s="171"/>
      <c r="AD1642" s="171"/>
      <c r="AE1642" s="171"/>
      <c r="AF1642" s="171"/>
      <c r="AG1642" s="171"/>
      <c r="AH1642" s="171"/>
      <c r="AI1642" s="171"/>
    </row>
    <row r="1643" spans="1:35" s="172" customFormat="1" ht="24" hidden="1" x14ac:dyDescent="0.2">
      <c r="A1643" s="167">
        <v>2</v>
      </c>
      <c r="B1643" s="647">
        <v>0</v>
      </c>
      <c r="C1643" s="647">
        <v>4</v>
      </c>
      <c r="D1643" s="647">
        <v>4</v>
      </c>
      <c r="E1643" s="163" t="s">
        <v>3862</v>
      </c>
      <c r="F1643" s="593" t="s">
        <v>4675</v>
      </c>
      <c r="G1643" s="143"/>
      <c r="H1643" s="166">
        <v>42310000</v>
      </c>
      <c r="I1643" s="180" t="s">
        <v>839</v>
      </c>
      <c r="J1643" s="169"/>
      <c r="K1643" s="169"/>
      <c r="L1643" s="169"/>
      <c r="M1643" s="146"/>
      <c r="N1643" s="184"/>
      <c r="O1643" s="169"/>
      <c r="P1643" s="146"/>
      <c r="Q1643" s="146">
        <f t="shared" si="32"/>
        <v>0</v>
      </c>
      <c r="R1643" s="182" t="s">
        <v>4741</v>
      </c>
      <c r="S1643" s="226"/>
      <c r="T1643" s="676" t="s">
        <v>4687</v>
      </c>
      <c r="U1643" s="170"/>
      <c r="V1643" s="170"/>
      <c r="W1643" s="170"/>
      <c r="X1643" s="117"/>
      <c r="Y1643" s="171"/>
      <c r="Z1643" s="171"/>
      <c r="AA1643" s="171"/>
      <c r="AB1643" s="171"/>
      <c r="AC1643" s="171"/>
      <c r="AD1643" s="171"/>
      <c r="AE1643" s="171"/>
      <c r="AF1643" s="171"/>
      <c r="AG1643" s="171"/>
      <c r="AH1643" s="171"/>
      <c r="AI1643" s="171"/>
    </row>
    <row r="1644" spans="1:35" s="172" customFormat="1" ht="24" hidden="1" x14ac:dyDescent="0.2">
      <c r="A1644" s="167">
        <v>2</v>
      </c>
      <c r="B1644" s="647">
        <v>0</v>
      </c>
      <c r="C1644" s="647">
        <v>4</v>
      </c>
      <c r="D1644" s="647">
        <v>4</v>
      </c>
      <c r="E1644" s="163" t="s">
        <v>3862</v>
      </c>
      <c r="F1644" s="593" t="s">
        <v>4675</v>
      </c>
      <c r="G1644" s="143"/>
      <c r="H1644" s="166">
        <v>42310000</v>
      </c>
      <c r="I1644" s="180" t="s">
        <v>840</v>
      </c>
      <c r="J1644" s="169"/>
      <c r="K1644" s="169"/>
      <c r="L1644" s="169"/>
      <c r="M1644" s="146"/>
      <c r="N1644" s="184"/>
      <c r="O1644" s="169"/>
      <c r="P1644" s="146"/>
      <c r="Q1644" s="146">
        <f t="shared" si="32"/>
        <v>0</v>
      </c>
      <c r="R1644" s="182" t="s">
        <v>4741</v>
      </c>
      <c r="S1644" s="226"/>
      <c r="T1644" s="676" t="s">
        <v>4687</v>
      </c>
      <c r="U1644" s="170"/>
      <c r="V1644" s="170"/>
      <c r="W1644" s="170"/>
      <c r="X1644" s="117"/>
      <c r="Y1644" s="171"/>
      <c r="Z1644" s="171"/>
      <c r="AA1644" s="171"/>
      <c r="AB1644" s="171"/>
      <c r="AC1644" s="171"/>
      <c r="AD1644" s="171"/>
      <c r="AE1644" s="171"/>
      <c r="AF1644" s="171"/>
      <c r="AG1644" s="171"/>
      <c r="AH1644" s="171"/>
      <c r="AI1644" s="171"/>
    </row>
    <row r="1645" spans="1:35" s="172" customFormat="1" ht="24" hidden="1" x14ac:dyDescent="0.2">
      <c r="A1645" s="167">
        <v>2</v>
      </c>
      <c r="B1645" s="647">
        <v>0</v>
      </c>
      <c r="C1645" s="647">
        <v>4</v>
      </c>
      <c r="D1645" s="647">
        <v>4</v>
      </c>
      <c r="E1645" s="163" t="s">
        <v>3862</v>
      </c>
      <c r="F1645" s="593" t="s">
        <v>4675</v>
      </c>
      <c r="G1645" s="143"/>
      <c r="H1645" s="166">
        <v>42310000</v>
      </c>
      <c r="I1645" s="180" t="s">
        <v>841</v>
      </c>
      <c r="J1645" s="169"/>
      <c r="K1645" s="169"/>
      <c r="L1645" s="169"/>
      <c r="M1645" s="146"/>
      <c r="N1645" s="184"/>
      <c r="O1645" s="169"/>
      <c r="P1645" s="146"/>
      <c r="Q1645" s="146">
        <f t="shared" si="32"/>
        <v>0</v>
      </c>
      <c r="R1645" s="182" t="s">
        <v>4741</v>
      </c>
      <c r="S1645" s="226"/>
      <c r="T1645" s="676" t="s">
        <v>4687</v>
      </c>
      <c r="U1645" s="170"/>
      <c r="V1645" s="170"/>
      <c r="W1645" s="170"/>
      <c r="X1645" s="117"/>
      <c r="Y1645" s="171"/>
      <c r="Z1645" s="171"/>
      <c r="AA1645" s="171"/>
      <c r="AB1645" s="171"/>
      <c r="AC1645" s="171"/>
      <c r="AD1645" s="171"/>
      <c r="AE1645" s="171"/>
      <c r="AF1645" s="171"/>
      <c r="AG1645" s="171"/>
      <c r="AH1645" s="171"/>
      <c r="AI1645" s="171"/>
    </row>
    <row r="1646" spans="1:35" s="172" customFormat="1" ht="24" hidden="1" x14ac:dyDescent="0.2">
      <c r="A1646" s="167">
        <v>2</v>
      </c>
      <c r="B1646" s="647">
        <v>0</v>
      </c>
      <c r="C1646" s="647">
        <v>4</v>
      </c>
      <c r="D1646" s="647">
        <v>4</v>
      </c>
      <c r="E1646" s="163" t="s">
        <v>3862</v>
      </c>
      <c r="F1646" s="593" t="s">
        <v>4675</v>
      </c>
      <c r="G1646" s="143"/>
      <c r="H1646" s="166">
        <v>42310000</v>
      </c>
      <c r="I1646" s="180" t="s">
        <v>842</v>
      </c>
      <c r="J1646" s="169"/>
      <c r="K1646" s="169"/>
      <c r="L1646" s="169"/>
      <c r="M1646" s="146"/>
      <c r="N1646" s="184"/>
      <c r="O1646" s="169"/>
      <c r="P1646" s="146"/>
      <c r="Q1646" s="146">
        <f t="shared" si="32"/>
        <v>0</v>
      </c>
      <c r="R1646" s="182" t="s">
        <v>4741</v>
      </c>
      <c r="S1646" s="226"/>
      <c r="T1646" s="676" t="s">
        <v>4687</v>
      </c>
      <c r="U1646" s="170"/>
      <c r="V1646" s="170"/>
      <c r="W1646" s="170"/>
      <c r="X1646" s="117"/>
      <c r="Y1646" s="171"/>
      <c r="Z1646" s="171"/>
      <c r="AA1646" s="171"/>
      <c r="AB1646" s="171"/>
      <c r="AC1646" s="171"/>
      <c r="AD1646" s="171"/>
      <c r="AE1646" s="171"/>
      <c r="AF1646" s="171"/>
      <c r="AG1646" s="171"/>
      <c r="AH1646" s="171"/>
      <c r="AI1646" s="171"/>
    </row>
    <row r="1647" spans="1:35" s="172" customFormat="1" ht="24" hidden="1" x14ac:dyDescent="0.2">
      <c r="A1647" s="167">
        <v>2</v>
      </c>
      <c r="B1647" s="647">
        <v>0</v>
      </c>
      <c r="C1647" s="647">
        <v>4</v>
      </c>
      <c r="D1647" s="647">
        <v>4</v>
      </c>
      <c r="E1647" s="163" t="s">
        <v>3862</v>
      </c>
      <c r="F1647" s="593" t="s">
        <v>4675</v>
      </c>
      <c r="G1647" s="143"/>
      <c r="H1647" s="166">
        <v>42310000</v>
      </c>
      <c r="I1647" s="180" t="s">
        <v>843</v>
      </c>
      <c r="J1647" s="169"/>
      <c r="K1647" s="169"/>
      <c r="L1647" s="169"/>
      <c r="M1647" s="146"/>
      <c r="N1647" s="184"/>
      <c r="O1647" s="169"/>
      <c r="P1647" s="146"/>
      <c r="Q1647" s="146">
        <f t="shared" si="32"/>
        <v>0</v>
      </c>
      <c r="R1647" s="182" t="s">
        <v>4741</v>
      </c>
      <c r="S1647" s="226"/>
      <c r="T1647" s="676" t="s">
        <v>4687</v>
      </c>
      <c r="U1647" s="170"/>
      <c r="V1647" s="170"/>
      <c r="W1647" s="170"/>
      <c r="X1647" s="117"/>
      <c r="Y1647" s="171"/>
      <c r="Z1647" s="171"/>
      <c r="AA1647" s="171"/>
      <c r="AB1647" s="171"/>
      <c r="AC1647" s="171"/>
      <c r="AD1647" s="171"/>
      <c r="AE1647" s="171"/>
      <c r="AF1647" s="171"/>
      <c r="AG1647" s="171"/>
      <c r="AH1647" s="171"/>
      <c r="AI1647" s="171"/>
    </row>
    <row r="1648" spans="1:35" s="172" customFormat="1" ht="24" hidden="1" x14ac:dyDescent="0.2">
      <c r="A1648" s="167">
        <v>2</v>
      </c>
      <c r="B1648" s="647">
        <v>0</v>
      </c>
      <c r="C1648" s="647">
        <v>4</v>
      </c>
      <c r="D1648" s="647">
        <v>4</v>
      </c>
      <c r="E1648" s="163" t="s">
        <v>3862</v>
      </c>
      <c r="F1648" s="593" t="s">
        <v>4675</v>
      </c>
      <c r="G1648" s="143"/>
      <c r="H1648" s="166">
        <v>42310000</v>
      </c>
      <c r="I1648" s="180" t="s">
        <v>844</v>
      </c>
      <c r="J1648" s="169"/>
      <c r="K1648" s="169"/>
      <c r="L1648" s="169"/>
      <c r="M1648" s="146"/>
      <c r="N1648" s="184"/>
      <c r="O1648" s="169"/>
      <c r="P1648" s="146"/>
      <c r="Q1648" s="146">
        <f t="shared" si="32"/>
        <v>0</v>
      </c>
      <c r="R1648" s="182" t="s">
        <v>4741</v>
      </c>
      <c r="S1648" s="226"/>
      <c r="T1648" s="676" t="s">
        <v>4687</v>
      </c>
      <c r="U1648" s="170"/>
      <c r="V1648" s="170"/>
      <c r="W1648" s="170"/>
      <c r="X1648" s="117"/>
      <c r="Y1648" s="171"/>
      <c r="Z1648" s="171"/>
      <c r="AA1648" s="171"/>
      <c r="AB1648" s="171"/>
      <c r="AC1648" s="171"/>
      <c r="AD1648" s="171"/>
      <c r="AE1648" s="171"/>
      <c r="AF1648" s="171"/>
      <c r="AG1648" s="171"/>
      <c r="AH1648" s="171"/>
      <c r="AI1648" s="171"/>
    </row>
    <row r="1649" spans="1:35" s="172" customFormat="1" ht="24" hidden="1" x14ac:dyDescent="0.2">
      <c r="A1649" s="167">
        <v>2</v>
      </c>
      <c r="B1649" s="647">
        <v>0</v>
      </c>
      <c r="C1649" s="647">
        <v>4</v>
      </c>
      <c r="D1649" s="647">
        <v>4</v>
      </c>
      <c r="E1649" s="163" t="s">
        <v>3862</v>
      </c>
      <c r="F1649" s="593" t="s">
        <v>4675</v>
      </c>
      <c r="G1649" s="143"/>
      <c r="H1649" s="166">
        <v>42310000</v>
      </c>
      <c r="I1649" s="180" t="s">
        <v>845</v>
      </c>
      <c r="J1649" s="169"/>
      <c r="K1649" s="169"/>
      <c r="L1649" s="169"/>
      <c r="M1649" s="146"/>
      <c r="N1649" s="184"/>
      <c r="O1649" s="169"/>
      <c r="P1649" s="146"/>
      <c r="Q1649" s="146">
        <f t="shared" si="32"/>
        <v>0</v>
      </c>
      <c r="R1649" s="182" t="s">
        <v>4741</v>
      </c>
      <c r="S1649" s="226"/>
      <c r="T1649" s="676" t="s">
        <v>4687</v>
      </c>
      <c r="U1649" s="170"/>
      <c r="V1649" s="170"/>
      <c r="W1649" s="170"/>
      <c r="X1649" s="117"/>
      <c r="Y1649" s="171"/>
      <c r="Z1649" s="171"/>
      <c r="AA1649" s="171"/>
      <c r="AB1649" s="171"/>
      <c r="AC1649" s="171"/>
      <c r="AD1649" s="171"/>
      <c r="AE1649" s="171"/>
      <c r="AF1649" s="171"/>
      <c r="AG1649" s="171"/>
      <c r="AH1649" s="171"/>
      <c r="AI1649" s="171"/>
    </row>
    <row r="1650" spans="1:35" s="172" customFormat="1" ht="24" hidden="1" x14ac:dyDescent="0.2">
      <c r="A1650" s="167">
        <v>2</v>
      </c>
      <c r="B1650" s="647">
        <v>0</v>
      </c>
      <c r="C1650" s="647">
        <v>4</v>
      </c>
      <c r="D1650" s="647">
        <v>4</v>
      </c>
      <c r="E1650" s="163" t="s">
        <v>3862</v>
      </c>
      <c r="F1650" s="593" t="s">
        <v>4675</v>
      </c>
      <c r="G1650" s="143"/>
      <c r="H1650" s="166">
        <v>42312201</v>
      </c>
      <c r="I1650" s="180" t="s">
        <v>846</v>
      </c>
      <c r="J1650" s="169"/>
      <c r="K1650" s="169"/>
      <c r="L1650" s="169"/>
      <c r="M1650" s="146"/>
      <c r="N1650" s="184" t="s">
        <v>4782</v>
      </c>
      <c r="O1650" s="169"/>
      <c r="P1650" s="146"/>
      <c r="Q1650" s="146">
        <f t="shared" si="32"/>
        <v>0</v>
      </c>
      <c r="R1650" s="182" t="s">
        <v>4741</v>
      </c>
      <c r="S1650" s="226"/>
      <c r="T1650" s="676" t="s">
        <v>4687</v>
      </c>
      <c r="U1650" s="170"/>
      <c r="V1650" s="170"/>
      <c r="W1650" s="170"/>
      <c r="X1650" s="117"/>
      <c r="Y1650" s="171"/>
      <c r="Z1650" s="171"/>
      <c r="AA1650" s="171"/>
      <c r="AB1650" s="171"/>
      <c r="AC1650" s="171"/>
      <c r="AD1650" s="171"/>
      <c r="AE1650" s="171"/>
      <c r="AF1650" s="171"/>
      <c r="AG1650" s="171"/>
      <c r="AH1650" s="171"/>
      <c r="AI1650" s="171"/>
    </row>
    <row r="1651" spans="1:35" s="172" customFormat="1" ht="24" hidden="1" x14ac:dyDescent="0.2">
      <c r="A1651" s="167">
        <v>2</v>
      </c>
      <c r="B1651" s="647">
        <v>0</v>
      </c>
      <c r="C1651" s="647">
        <v>4</v>
      </c>
      <c r="D1651" s="647">
        <v>4</v>
      </c>
      <c r="E1651" s="163" t="s">
        <v>3862</v>
      </c>
      <c r="F1651" s="593" t="s">
        <v>4675</v>
      </c>
      <c r="G1651" s="143"/>
      <c r="H1651" s="166">
        <v>42310000</v>
      </c>
      <c r="I1651" s="180" t="s">
        <v>847</v>
      </c>
      <c r="J1651" s="169"/>
      <c r="K1651" s="169"/>
      <c r="L1651" s="169"/>
      <c r="M1651" s="146"/>
      <c r="N1651" s="184"/>
      <c r="O1651" s="169"/>
      <c r="P1651" s="146"/>
      <c r="Q1651" s="146">
        <f t="shared" si="32"/>
        <v>0</v>
      </c>
      <c r="R1651" s="182"/>
      <c r="S1651" s="226"/>
      <c r="T1651" s="676" t="s">
        <v>4687</v>
      </c>
      <c r="U1651" s="170"/>
      <c r="V1651" s="170"/>
      <c r="W1651" s="170"/>
      <c r="X1651" s="117"/>
      <c r="Y1651" s="171"/>
      <c r="Z1651" s="171"/>
      <c r="AA1651" s="171"/>
      <c r="AB1651" s="171"/>
      <c r="AC1651" s="171"/>
      <c r="AD1651" s="171"/>
      <c r="AE1651" s="171"/>
      <c r="AF1651" s="171"/>
      <c r="AG1651" s="171"/>
      <c r="AH1651" s="171"/>
      <c r="AI1651" s="171"/>
    </row>
    <row r="1652" spans="1:35" s="172" customFormat="1" ht="24" hidden="1" x14ac:dyDescent="0.2">
      <c r="A1652" s="167">
        <v>2</v>
      </c>
      <c r="B1652" s="647">
        <v>0</v>
      </c>
      <c r="C1652" s="647">
        <v>4</v>
      </c>
      <c r="D1652" s="647">
        <v>4</v>
      </c>
      <c r="E1652" s="163" t="s">
        <v>3862</v>
      </c>
      <c r="F1652" s="593" t="s">
        <v>4675</v>
      </c>
      <c r="G1652" s="143"/>
      <c r="H1652" s="166">
        <v>42310000</v>
      </c>
      <c r="I1652" s="180" t="s">
        <v>848</v>
      </c>
      <c r="J1652" s="169"/>
      <c r="K1652" s="169"/>
      <c r="L1652" s="169"/>
      <c r="M1652" s="146"/>
      <c r="N1652" s="184"/>
      <c r="O1652" s="169"/>
      <c r="P1652" s="146"/>
      <c r="Q1652" s="146">
        <f t="shared" si="32"/>
        <v>0</v>
      </c>
      <c r="R1652" s="182"/>
      <c r="S1652" s="226"/>
      <c r="T1652" s="676" t="s">
        <v>4687</v>
      </c>
      <c r="U1652" s="170"/>
      <c r="V1652" s="170"/>
      <c r="W1652" s="170"/>
      <c r="X1652" s="117"/>
      <c r="Y1652" s="171"/>
      <c r="Z1652" s="171"/>
      <c r="AA1652" s="171"/>
      <c r="AB1652" s="171"/>
      <c r="AC1652" s="171"/>
      <c r="AD1652" s="171"/>
      <c r="AE1652" s="171"/>
      <c r="AF1652" s="171"/>
      <c r="AG1652" s="171"/>
      <c r="AH1652" s="171"/>
      <c r="AI1652" s="171"/>
    </row>
    <row r="1653" spans="1:35" s="172" customFormat="1" ht="24" hidden="1" x14ac:dyDescent="0.2">
      <c r="A1653" s="167">
        <v>2</v>
      </c>
      <c r="B1653" s="647">
        <v>0</v>
      </c>
      <c r="C1653" s="647">
        <v>4</v>
      </c>
      <c r="D1653" s="647">
        <v>4</v>
      </c>
      <c r="E1653" s="163" t="s">
        <v>3862</v>
      </c>
      <c r="F1653" s="593" t="s">
        <v>4675</v>
      </c>
      <c r="G1653" s="143"/>
      <c r="H1653" s="166">
        <v>42310000</v>
      </c>
      <c r="I1653" s="180" t="s">
        <v>849</v>
      </c>
      <c r="J1653" s="169"/>
      <c r="K1653" s="169"/>
      <c r="L1653" s="169"/>
      <c r="M1653" s="146"/>
      <c r="N1653" s="184"/>
      <c r="O1653" s="169"/>
      <c r="P1653" s="146"/>
      <c r="Q1653" s="146">
        <f t="shared" si="32"/>
        <v>0</v>
      </c>
      <c r="R1653" s="182"/>
      <c r="S1653" s="226"/>
      <c r="T1653" s="676" t="s">
        <v>4687</v>
      </c>
      <c r="U1653" s="170"/>
      <c r="V1653" s="170"/>
      <c r="W1653" s="170"/>
      <c r="X1653" s="117"/>
      <c r="Y1653" s="171"/>
      <c r="Z1653" s="171"/>
      <c r="AA1653" s="171"/>
      <c r="AB1653" s="171"/>
      <c r="AC1653" s="171"/>
      <c r="AD1653" s="171"/>
      <c r="AE1653" s="171"/>
      <c r="AF1653" s="171"/>
      <c r="AG1653" s="171"/>
      <c r="AH1653" s="171"/>
      <c r="AI1653" s="171"/>
    </row>
    <row r="1654" spans="1:35" s="172" customFormat="1" ht="24" hidden="1" x14ac:dyDescent="0.2">
      <c r="A1654" s="167">
        <v>2</v>
      </c>
      <c r="B1654" s="647">
        <v>0</v>
      </c>
      <c r="C1654" s="647">
        <v>4</v>
      </c>
      <c r="D1654" s="647">
        <v>4</v>
      </c>
      <c r="E1654" s="163" t="s">
        <v>3862</v>
      </c>
      <c r="F1654" s="593" t="s">
        <v>4675</v>
      </c>
      <c r="G1654" s="143"/>
      <c r="H1654" s="166">
        <v>42310000</v>
      </c>
      <c r="I1654" s="180" t="s">
        <v>850</v>
      </c>
      <c r="J1654" s="169"/>
      <c r="K1654" s="169"/>
      <c r="L1654" s="169"/>
      <c r="M1654" s="146"/>
      <c r="N1654" s="184"/>
      <c r="O1654" s="169"/>
      <c r="P1654" s="146"/>
      <c r="Q1654" s="146">
        <f t="shared" si="32"/>
        <v>0</v>
      </c>
      <c r="R1654" s="182"/>
      <c r="S1654" s="226"/>
      <c r="T1654" s="676" t="s">
        <v>4687</v>
      </c>
      <c r="U1654" s="170"/>
      <c r="V1654" s="170"/>
      <c r="W1654" s="170"/>
      <c r="X1654" s="117"/>
      <c r="Y1654" s="171"/>
      <c r="Z1654" s="171"/>
      <c r="AA1654" s="171"/>
      <c r="AB1654" s="171"/>
      <c r="AC1654" s="171"/>
      <c r="AD1654" s="171"/>
      <c r="AE1654" s="171"/>
      <c r="AF1654" s="171"/>
      <c r="AG1654" s="171"/>
      <c r="AH1654" s="171"/>
      <c r="AI1654" s="171"/>
    </row>
    <row r="1655" spans="1:35" s="172" customFormat="1" ht="24" hidden="1" x14ac:dyDescent="0.2">
      <c r="A1655" s="167">
        <v>2</v>
      </c>
      <c r="B1655" s="647">
        <v>0</v>
      </c>
      <c r="C1655" s="647">
        <v>4</v>
      </c>
      <c r="D1655" s="647">
        <v>4</v>
      </c>
      <c r="E1655" s="163" t="s">
        <v>3862</v>
      </c>
      <c r="F1655" s="593" t="s">
        <v>4675</v>
      </c>
      <c r="G1655" s="143"/>
      <c r="H1655" s="166">
        <v>42310000</v>
      </c>
      <c r="I1655" s="180" t="s">
        <v>976</v>
      </c>
      <c r="J1655" s="169"/>
      <c r="K1655" s="169"/>
      <c r="L1655" s="169"/>
      <c r="M1655" s="146"/>
      <c r="N1655" s="184"/>
      <c r="O1655" s="169"/>
      <c r="P1655" s="146"/>
      <c r="Q1655" s="146">
        <f t="shared" si="32"/>
        <v>0</v>
      </c>
      <c r="R1655" s="182"/>
      <c r="S1655" s="226"/>
      <c r="T1655" s="676" t="s">
        <v>4687</v>
      </c>
      <c r="U1655" s="170"/>
      <c r="V1655" s="170"/>
      <c r="W1655" s="170"/>
      <c r="X1655" s="117"/>
      <c r="Y1655" s="171"/>
      <c r="Z1655" s="171"/>
      <c r="AA1655" s="171"/>
      <c r="AB1655" s="171"/>
      <c r="AC1655" s="171"/>
      <c r="AD1655" s="171"/>
      <c r="AE1655" s="171"/>
      <c r="AF1655" s="171"/>
      <c r="AG1655" s="171"/>
      <c r="AH1655" s="171"/>
      <c r="AI1655" s="171"/>
    </row>
    <row r="1656" spans="1:35" s="172" customFormat="1" ht="24" hidden="1" x14ac:dyDescent="0.2">
      <c r="A1656" s="167">
        <v>2</v>
      </c>
      <c r="B1656" s="647">
        <v>0</v>
      </c>
      <c r="C1656" s="647">
        <v>4</v>
      </c>
      <c r="D1656" s="647">
        <v>4</v>
      </c>
      <c r="E1656" s="163" t="s">
        <v>3862</v>
      </c>
      <c r="F1656" s="593" t="s">
        <v>4675</v>
      </c>
      <c r="G1656" s="143"/>
      <c r="H1656" s="166">
        <v>42310000</v>
      </c>
      <c r="I1656" s="180" t="s">
        <v>977</v>
      </c>
      <c r="J1656" s="169"/>
      <c r="K1656" s="169"/>
      <c r="L1656" s="169"/>
      <c r="M1656" s="146"/>
      <c r="N1656" s="184"/>
      <c r="O1656" s="169"/>
      <c r="P1656" s="146"/>
      <c r="Q1656" s="146">
        <f t="shared" si="32"/>
        <v>0</v>
      </c>
      <c r="R1656" s="182"/>
      <c r="S1656" s="226"/>
      <c r="T1656" s="676" t="s">
        <v>4687</v>
      </c>
      <c r="U1656" s="170"/>
      <c r="V1656" s="170"/>
      <c r="W1656" s="170"/>
      <c r="X1656" s="117"/>
      <c r="Y1656" s="171"/>
      <c r="Z1656" s="171"/>
      <c r="AA1656" s="171"/>
      <c r="AB1656" s="171"/>
      <c r="AC1656" s="171"/>
      <c r="AD1656" s="171"/>
      <c r="AE1656" s="171"/>
      <c r="AF1656" s="171"/>
      <c r="AG1656" s="171"/>
      <c r="AH1656" s="171"/>
      <c r="AI1656" s="171"/>
    </row>
    <row r="1657" spans="1:35" s="172" customFormat="1" ht="24" hidden="1" x14ac:dyDescent="0.2">
      <c r="A1657" s="167">
        <v>2</v>
      </c>
      <c r="B1657" s="647">
        <v>0</v>
      </c>
      <c r="C1657" s="647">
        <v>4</v>
      </c>
      <c r="D1657" s="647">
        <v>4</v>
      </c>
      <c r="E1657" s="163" t="s">
        <v>3862</v>
      </c>
      <c r="F1657" s="593" t="s">
        <v>4675</v>
      </c>
      <c r="G1657" s="143"/>
      <c r="H1657" s="166">
        <v>42310000</v>
      </c>
      <c r="I1657" s="180" t="s">
        <v>978</v>
      </c>
      <c r="J1657" s="169"/>
      <c r="K1657" s="169"/>
      <c r="L1657" s="169"/>
      <c r="M1657" s="146"/>
      <c r="N1657" s="184"/>
      <c r="O1657" s="169"/>
      <c r="P1657" s="146"/>
      <c r="Q1657" s="146">
        <f t="shared" si="32"/>
        <v>0</v>
      </c>
      <c r="R1657" s="182"/>
      <c r="S1657" s="226"/>
      <c r="T1657" s="676" t="s">
        <v>4687</v>
      </c>
      <c r="U1657" s="170"/>
      <c r="V1657" s="170"/>
      <c r="W1657" s="170"/>
      <c r="X1657" s="117"/>
      <c r="Y1657" s="171"/>
      <c r="Z1657" s="171"/>
      <c r="AA1657" s="171"/>
      <c r="AB1657" s="171"/>
      <c r="AC1657" s="171"/>
      <c r="AD1657" s="171"/>
      <c r="AE1657" s="171"/>
      <c r="AF1657" s="171"/>
      <c r="AG1657" s="171"/>
      <c r="AH1657" s="171"/>
      <c r="AI1657" s="171"/>
    </row>
    <row r="1658" spans="1:35" s="172" customFormat="1" ht="24" hidden="1" x14ac:dyDescent="0.2">
      <c r="A1658" s="167">
        <v>2</v>
      </c>
      <c r="B1658" s="647">
        <v>0</v>
      </c>
      <c r="C1658" s="647">
        <v>4</v>
      </c>
      <c r="D1658" s="647">
        <v>4</v>
      </c>
      <c r="E1658" s="163" t="s">
        <v>3862</v>
      </c>
      <c r="F1658" s="593" t="s">
        <v>4675</v>
      </c>
      <c r="G1658" s="143"/>
      <c r="H1658" s="166">
        <v>42310000</v>
      </c>
      <c r="I1658" s="180" t="s">
        <v>979</v>
      </c>
      <c r="J1658" s="169"/>
      <c r="K1658" s="169"/>
      <c r="L1658" s="169"/>
      <c r="M1658" s="146"/>
      <c r="N1658" s="184"/>
      <c r="O1658" s="169"/>
      <c r="P1658" s="146"/>
      <c r="Q1658" s="146">
        <f t="shared" si="32"/>
        <v>0</v>
      </c>
      <c r="R1658" s="182"/>
      <c r="S1658" s="226"/>
      <c r="T1658" s="676" t="s">
        <v>4687</v>
      </c>
      <c r="U1658" s="170"/>
      <c r="V1658" s="170"/>
      <c r="W1658" s="170"/>
      <c r="X1658" s="117"/>
      <c r="Y1658" s="171"/>
      <c r="Z1658" s="171"/>
      <c r="AA1658" s="171"/>
      <c r="AB1658" s="171"/>
      <c r="AC1658" s="171"/>
      <c r="AD1658" s="171"/>
      <c r="AE1658" s="171"/>
      <c r="AF1658" s="171"/>
      <c r="AG1658" s="171"/>
      <c r="AH1658" s="171"/>
      <c r="AI1658" s="171"/>
    </row>
    <row r="1659" spans="1:35" s="172" customFormat="1" ht="24" hidden="1" x14ac:dyDescent="0.2">
      <c r="A1659" s="167">
        <v>2</v>
      </c>
      <c r="B1659" s="647">
        <v>0</v>
      </c>
      <c r="C1659" s="647">
        <v>4</v>
      </c>
      <c r="D1659" s="647">
        <v>4</v>
      </c>
      <c r="E1659" s="163" t="s">
        <v>3862</v>
      </c>
      <c r="F1659" s="593" t="s">
        <v>4675</v>
      </c>
      <c r="G1659" s="143"/>
      <c r="H1659" s="166">
        <v>42310000</v>
      </c>
      <c r="I1659" s="180" t="s">
        <v>980</v>
      </c>
      <c r="J1659" s="169"/>
      <c r="K1659" s="169"/>
      <c r="L1659" s="169"/>
      <c r="M1659" s="146"/>
      <c r="N1659" s="184"/>
      <c r="O1659" s="169"/>
      <c r="P1659" s="146"/>
      <c r="Q1659" s="146">
        <f t="shared" si="32"/>
        <v>0</v>
      </c>
      <c r="R1659" s="182"/>
      <c r="S1659" s="226"/>
      <c r="T1659" s="676" t="s">
        <v>4687</v>
      </c>
      <c r="U1659" s="170"/>
      <c r="V1659" s="170"/>
      <c r="W1659" s="170"/>
      <c r="X1659" s="117"/>
      <c r="Y1659" s="171"/>
      <c r="Z1659" s="171"/>
      <c r="AA1659" s="171"/>
      <c r="AB1659" s="171"/>
      <c r="AC1659" s="171"/>
      <c r="AD1659" s="171"/>
      <c r="AE1659" s="171"/>
      <c r="AF1659" s="171"/>
      <c r="AG1659" s="171"/>
      <c r="AH1659" s="171"/>
      <c r="AI1659" s="171"/>
    </row>
    <row r="1660" spans="1:35" s="172" customFormat="1" ht="24" hidden="1" x14ac:dyDescent="0.2">
      <c r="A1660" s="167">
        <v>2</v>
      </c>
      <c r="B1660" s="647">
        <v>0</v>
      </c>
      <c r="C1660" s="647">
        <v>4</v>
      </c>
      <c r="D1660" s="647">
        <v>4</v>
      </c>
      <c r="E1660" s="163" t="s">
        <v>3862</v>
      </c>
      <c r="F1660" s="593" t="s">
        <v>4675</v>
      </c>
      <c r="G1660" s="143"/>
      <c r="H1660" s="166">
        <v>42310000</v>
      </c>
      <c r="I1660" s="180" t="s">
        <v>981</v>
      </c>
      <c r="J1660" s="169"/>
      <c r="K1660" s="169"/>
      <c r="L1660" s="169"/>
      <c r="M1660" s="146"/>
      <c r="N1660" s="184"/>
      <c r="O1660" s="169"/>
      <c r="P1660" s="146"/>
      <c r="Q1660" s="146">
        <f t="shared" si="32"/>
        <v>0</v>
      </c>
      <c r="R1660" s="182"/>
      <c r="S1660" s="226"/>
      <c r="T1660" s="676" t="s">
        <v>4687</v>
      </c>
      <c r="U1660" s="170"/>
      <c r="V1660" s="170"/>
      <c r="W1660" s="170"/>
      <c r="X1660" s="117"/>
      <c r="Y1660" s="171"/>
      <c r="Z1660" s="171"/>
      <c r="AA1660" s="171"/>
      <c r="AB1660" s="171"/>
      <c r="AC1660" s="171"/>
      <c r="AD1660" s="171"/>
      <c r="AE1660" s="171"/>
      <c r="AF1660" s="171"/>
      <c r="AG1660" s="171"/>
      <c r="AH1660" s="171"/>
      <c r="AI1660" s="171"/>
    </row>
    <row r="1661" spans="1:35" s="172" customFormat="1" ht="24" hidden="1" x14ac:dyDescent="0.2">
      <c r="A1661" s="167">
        <v>2</v>
      </c>
      <c r="B1661" s="647">
        <v>0</v>
      </c>
      <c r="C1661" s="647">
        <v>4</v>
      </c>
      <c r="D1661" s="647">
        <v>4</v>
      </c>
      <c r="E1661" s="163" t="s">
        <v>3862</v>
      </c>
      <c r="F1661" s="593" t="s">
        <v>4675</v>
      </c>
      <c r="G1661" s="143"/>
      <c r="H1661" s="166">
        <v>42310000</v>
      </c>
      <c r="I1661" s="180" t="s">
        <v>982</v>
      </c>
      <c r="J1661" s="169"/>
      <c r="K1661" s="169"/>
      <c r="L1661" s="169"/>
      <c r="M1661" s="146"/>
      <c r="N1661" s="184"/>
      <c r="O1661" s="169"/>
      <c r="P1661" s="146"/>
      <c r="Q1661" s="146">
        <f t="shared" si="32"/>
        <v>0</v>
      </c>
      <c r="R1661" s="182"/>
      <c r="S1661" s="226"/>
      <c r="T1661" s="676" t="s">
        <v>4687</v>
      </c>
      <c r="U1661" s="170"/>
      <c r="V1661" s="170"/>
      <c r="W1661" s="170"/>
      <c r="X1661" s="117"/>
      <c r="Y1661" s="171"/>
      <c r="Z1661" s="171"/>
      <c r="AA1661" s="171"/>
      <c r="AB1661" s="171"/>
      <c r="AC1661" s="171"/>
      <c r="AD1661" s="171"/>
      <c r="AE1661" s="171"/>
      <c r="AF1661" s="171"/>
      <c r="AG1661" s="171"/>
      <c r="AH1661" s="171"/>
      <c r="AI1661" s="171"/>
    </row>
    <row r="1662" spans="1:35" s="172" customFormat="1" ht="24" hidden="1" x14ac:dyDescent="0.2">
      <c r="A1662" s="167">
        <v>2</v>
      </c>
      <c r="B1662" s="647">
        <v>0</v>
      </c>
      <c r="C1662" s="647">
        <v>4</v>
      </c>
      <c r="D1662" s="647">
        <v>4</v>
      </c>
      <c r="E1662" s="163" t="s">
        <v>3862</v>
      </c>
      <c r="F1662" s="593" t="s">
        <v>4675</v>
      </c>
      <c r="G1662" s="143"/>
      <c r="H1662" s="166">
        <v>42310000</v>
      </c>
      <c r="I1662" s="180" t="s">
        <v>983</v>
      </c>
      <c r="J1662" s="169"/>
      <c r="K1662" s="169"/>
      <c r="L1662" s="169"/>
      <c r="M1662" s="146"/>
      <c r="N1662" s="184"/>
      <c r="O1662" s="169"/>
      <c r="P1662" s="146"/>
      <c r="Q1662" s="146">
        <f t="shared" si="32"/>
        <v>0</v>
      </c>
      <c r="R1662" s="182"/>
      <c r="S1662" s="226"/>
      <c r="T1662" s="676" t="s">
        <v>4687</v>
      </c>
      <c r="U1662" s="170"/>
      <c r="V1662" s="170"/>
      <c r="W1662" s="170"/>
      <c r="X1662" s="117"/>
      <c r="Y1662" s="171"/>
      <c r="Z1662" s="171"/>
      <c r="AA1662" s="171"/>
      <c r="AB1662" s="171"/>
      <c r="AC1662" s="171"/>
      <c r="AD1662" s="171"/>
      <c r="AE1662" s="171"/>
      <c r="AF1662" s="171"/>
      <c r="AG1662" s="171"/>
      <c r="AH1662" s="171"/>
      <c r="AI1662" s="171"/>
    </row>
    <row r="1663" spans="1:35" s="172" customFormat="1" ht="24" hidden="1" x14ac:dyDescent="0.2">
      <c r="A1663" s="167">
        <v>2</v>
      </c>
      <c r="B1663" s="647">
        <v>0</v>
      </c>
      <c r="C1663" s="647">
        <v>4</v>
      </c>
      <c r="D1663" s="647">
        <v>4</v>
      </c>
      <c r="E1663" s="163" t="s">
        <v>3862</v>
      </c>
      <c r="F1663" s="593" t="s">
        <v>4675</v>
      </c>
      <c r="G1663" s="143"/>
      <c r="H1663" s="166">
        <v>42310000</v>
      </c>
      <c r="I1663" s="180" t="s">
        <v>984</v>
      </c>
      <c r="J1663" s="169"/>
      <c r="K1663" s="169"/>
      <c r="L1663" s="169"/>
      <c r="M1663" s="146"/>
      <c r="N1663" s="184"/>
      <c r="O1663" s="169"/>
      <c r="P1663" s="146"/>
      <c r="Q1663" s="146">
        <f t="shared" si="32"/>
        <v>0</v>
      </c>
      <c r="R1663" s="182"/>
      <c r="S1663" s="226"/>
      <c r="T1663" s="676" t="s">
        <v>4687</v>
      </c>
      <c r="U1663" s="170"/>
      <c r="V1663" s="170"/>
      <c r="W1663" s="170"/>
      <c r="X1663" s="117"/>
      <c r="Y1663" s="171"/>
      <c r="Z1663" s="171"/>
      <c r="AA1663" s="171"/>
      <c r="AB1663" s="171"/>
      <c r="AC1663" s="171"/>
      <c r="AD1663" s="171"/>
      <c r="AE1663" s="171"/>
      <c r="AF1663" s="171"/>
      <c r="AG1663" s="171"/>
      <c r="AH1663" s="171"/>
      <c r="AI1663" s="171"/>
    </row>
    <row r="1664" spans="1:35" s="172" customFormat="1" ht="24" hidden="1" x14ac:dyDescent="0.2">
      <c r="A1664" s="167">
        <v>2</v>
      </c>
      <c r="B1664" s="647">
        <v>0</v>
      </c>
      <c r="C1664" s="647">
        <v>4</v>
      </c>
      <c r="D1664" s="647">
        <v>4</v>
      </c>
      <c r="E1664" s="163" t="s">
        <v>3862</v>
      </c>
      <c r="F1664" s="593" t="s">
        <v>4675</v>
      </c>
      <c r="G1664" s="143"/>
      <c r="H1664" s="166">
        <v>42310000</v>
      </c>
      <c r="I1664" s="180" t="s">
        <v>985</v>
      </c>
      <c r="J1664" s="169"/>
      <c r="K1664" s="169"/>
      <c r="L1664" s="169"/>
      <c r="M1664" s="146"/>
      <c r="N1664" s="184"/>
      <c r="O1664" s="169"/>
      <c r="P1664" s="146"/>
      <c r="Q1664" s="146">
        <f t="shared" si="32"/>
        <v>0</v>
      </c>
      <c r="R1664" s="182"/>
      <c r="S1664" s="226"/>
      <c r="T1664" s="676" t="s">
        <v>4687</v>
      </c>
      <c r="U1664" s="170"/>
      <c r="V1664" s="170"/>
      <c r="W1664" s="170"/>
      <c r="X1664" s="117"/>
      <c r="Y1664" s="171"/>
      <c r="Z1664" s="171"/>
      <c r="AA1664" s="171"/>
      <c r="AB1664" s="171"/>
      <c r="AC1664" s="171"/>
      <c r="AD1664" s="171"/>
      <c r="AE1664" s="171"/>
      <c r="AF1664" s="171"/>
      <c r="AG1664" s="171"/>
      <c r="AH1664" s="171"/>
      <c r="AI1664" s="171"/>
    </row>
    <row r="1665" spans="1:35" s="172" customFormat="1" ht="24" hidden="1" x14ac:dyDescent="0.2">
      <c r="A1665" s="167">
        <v>2</v>
      </c>
      <c r="B1665" s="647">
        <v>0</v>
      </c>
      <c r="C1665" s="647">
        <v>4</v>
      </c>
      <c r="D1665" s="647">
        <v>4</v>
      </c>
      <c r="E1665" s="163" t="s">
        <v>3862</v>
      </c>
      <c r="F1665" s="593" t="s">
        <v>4675</v>
      </c>
      <c r="G1665" s="143"/>
      <c r="H1665" s="166">
        <v>42310000</v>
      </c>
      <c r="I1665" s="180" t="s">
        <v>986</v>
      </c>
      <c r="J1665" s="169"/>
      <c r="K1665" s="169"/>
      <c r="L1665" s="169"/>
      <c r="M1665" s="146"/>
      <c r="N1665" s="184"/>
      <c r="O1665" s="169"/>
      <c r="P1665" s="146"/>
      <c r="Q1665" s="146">
        <f t="shared" si="32"/>
        <v>0</v>
      </c>
      <c r="R1665" s="182"/>
      <c r="S1665" s="226"/>
      <c r="T1665" s="676" t="s">
        <v>4687</v>
      </c>
      <c r="U1665" s="170"/>
      <c r="V1665" s="170"/>
      <c r="W1665" s="170"/>
      <c r="X1665" s="117"/>
      <c r="Y1665" s="171"/>
      <c r="Z1665" s="171"/>
      <c r="AA1665" s="171"/>
      <c r="AB1665" s="171"/>
      <c r="AC1665" s="171"/>
      <c r="AD1665" s="171"/>
      <c r="AE1665" s="171"/>
      <c r="AF1665" s="171"/>
      <c r="AG1665" s="171"/>
      <c r="AH1665" s="171"/>
      <c r="AI1665" s="171"/>
    </row>
    <row r="1666" spans="1:35" s="172" customFormat="1" ht="24" hidden="1" x14ac:dyDescent="0.2">
      <c r="A1666" s="167">
        <v>2</v>
      </c>
      <c r="B1666" s="647">
        <v>0</v>
      </c>
      <c r="C1666" s="647">
        <v>4</v>
      </c>
      <c r="D1666" s="647">
        <v>4</v>
      </c>
      <c r="E1666" s="163" t="s">
        <v>3862</v>
      </c>
      <c r="F1666" s="593" t="s">
        <v>4675</v>
      </c>
      <c r="G1666" s="143"/>
      <c r="H1666" s="166">
        <v>42310000</v>
      </c>
      <c r="I1666" s="180" t="s">
        <v>987</v>
      </c>
      <c r="J1666" s="169"/>
      <c r="K1666" s="169"/>
      <c r="L1666" s="169"/>
      <c r="M1666" s="146"/>
      <c r="N1666" s="184"/>
      <c r="O1666" s="169"/>
      <c r="P1666" s="146"/>
      <c r="Q1666" s="146">
        <f t="shared" si="32"/>
        <v>0</v>
      </c>
      <c r="R1666" s="182"/>
      <c r="S1666" s="226"/>
      <c r="T1666" s="676" t="s">
        <v>4687</v>
      </c>
      <c r="U1666" s="170"/>
      <c r="V1666" s="170"/>
      <c r="W1666" s="170"/>
      <c r="X1666" s="117"/>
      <c r="Y1666" s="171"/>
      <c r="Z1666" s="171"/>
      <c r="AA1666" s="171"/>
      <c r="AB1666" s="171"/>
      <c r="AC1666" s="171"/>
      <c r="AD1666" s="171"/>
      <c r="AE1666" s="171"/>
      <c r="AF1666" s="171"/>
      <c r="AG1666" s="171"/>
      <c r="AH1666" s="171"/>
      <c r="AI1666" s="171"/>
    </row>
    <row r="1667" spans="1:35" s="172" customFormat="1" ht="24" hidden="1" x14ac:dyDescent="0.2">
      <c r="A1667" s="167">
        <v>2</v>
      </c>
      <c r="B1667" s="647">
        <v>0</v>
      </c>
      <c r="C1667" s="647">
        <v>4</v>
      </c>
      <c r="D1667" s="647">
        <v>4</v>
      </c>
      <c r="E1667" s="163" t="s">
        <v>3862</v>
      </c>
      <c r="F1667" s="593" t="s">
        <v>4675</v>
      </c>
      <c r="G1667" s="143"/>
      <c r="H1667" s="166">
        <v>42310000</v>
      </c>
      <c r="I1667" s="180" t="s">
        <v>988</v>
      </c>
      <c r="J1667" s="169"/>
      <c r="K1667" s="169"/>
      <c r="L1667" s="169"/>
      <c r="M1667" s="146"/>
      <c r="N1667" s="184"/>
      <c r="O1667" s="169"/>
      <c r="P1667" s="146"/>
      <c r="Q1667" s="146">
        <f t="shared" si="32"/>
        <v>0</v>
      </c>
      <c r="R1667" s="182"/>
      <c r="S1667" s="226"/>
      <c r="T1667" s="676" t="s">
        <v>4687</v>
      </c>
      <c r="U1667" s="170"/>
      <c r="V1667" s="170"/>
      <c r="W1667" s="170"/>
      <c r="X1667" s="117"/>
      <c r="Y1667" s="171"/>
      <c r="Z1667" s="171"/>
      <c r="AA1667" s="171"/>
      <c r="AB1667" s="171"/>
      <c r="AC1667" s="171"/>
      <c r="AD1667" s="171"/>
      <c r="AE1667" s="171"/>
      <c r="AF1667" s="171"/>
      <c r="AG1667" s="171"/>
      <c r="AH1667" s="171"/>
      <c r="AI1667" s="171"/>
    </row>
    <row r="1668" spans="1:35" s="172" customFormat="1" ht="24" hidden="1" x14ac:dyDescent="0.2">
      <c r="A1668" s="167">
        <v>2</v>
      </c>
      <c r="B1668" s="647">
        <v>0</v>
      </c>
      <c r="C1668" s="647">
        <v>4</v>
      </c>
      <c r="D1668" s="647">
        <v>4</v>
      </c>
      <c r="E1668" s="163" t="s">
        <v>3862</v>
      </c>
      <c r="F1668" s="593" t="s">
        <v>4675</v>
      </c>
      <c r="G1668" s="143"/>
      <c r="H1668" s="166">
        <v>42310000</v>
      </c>
      <c r="I1668" s="180" t="s">
        <v>989</v>
      </c>
      <c r="J1668" s="169"/>
      <c r="K1668" s="169"/>
      <c r="L1668" s="169"/>
      <c r="M1668" s="146"/>
      <c r="N1668" s="184"/>
      <c r="O1668" s="169"/>
      <c r="P1668" s="146"/>
      <c r="Q1668" s="146">
        <f t="shared" si="32"/>
        <v>0</v>
      </c>
      <c r="R1668" s="182"/>
      <c r="S1668" s="226"/>
      <c r="T1668" s="676" t="s">
        <v>4687</v>
      </c>
      <c r="U1668" s="170"/>
      <c r="V1668" s="170"/>
      <c r="W1668" s="170"/>
      <c r="X1668" s="117"/>
      <c r="Y1668" s="171"/>
      <c r="Z1668" s="171"/>
      <c r="AA1668" s="171"/>
      <c r="AB1668" s="171"/>
      <c r="AC1668" s="171"/>
      <c r="AD1668" s="171"/>
      <c r="AE1668" s="171"/>
      <c r="AF1668" s="171"/>
      <c r="AG1668" s="171"/>
      <c r="AH1668" s="171"/>
      <c r="AI1668" s="171"/>
    </row>
    <row r="1669" spans="1:35" s="172" customFormat="1" ht="24" hidden="1" x14ac:dyDescent="0.2">
      <c r="A1669" s="167">
        <v>2</v>
      </c>
      <c r="B1669" s="647">
        <v>0</v>
      </c>
      <c r="C1669" s="647">
        <v>4</v>
      </c>
      <c r="D1669" s="647">
        <v>4</v>
      </c>
      <c r="E1669" s="163" t="s">
        <v>3862</v>
      </c>
      <c r="F1669" s="593" t="s">
        <v>4675</v>
      </c>
      <c r="G1669" s="143"/>
      <c r="H1669" s="166">
        <v>42310000</v>
      </c>
      <c r="I1669" s="180" t="s">
        <v>990</v>
      </c>
      <c r="J1669" s="169"/>
      <c r="K1669" s="169"/>
      <c r="L1669" s="169"/>
      <c r="M1669" s="146"/>
      <c r="N1669" s="184"/>
      <c r="O1669" s="169"/>
      <c r="P1669" s="146"/>
      <c r="Q1669" s="146">
        <f t="shared" si="32"/>
        <v>0</v>
      </c>
      <c r="R1669" s="182"/>
      <c r="S1669" s="226"/>
      <c r="T1669" s="676" t="s">
        <v>4687</v>
      </c>
      <c r="U1669" s="170"/>
      <c r="V1669" s="170"/>
      <c r="W1669" s="170"/>
      <c r="X1669" s="117"/>
      <c r="Y1669" s="171"/>
      <c r="Z1669" s="171"/>
      <c r="AA1669" s="171"/>
      <c r="AB1669" s="171"/>
      <c r="AC1669" s="171"/>
      <c r="AD1669" s="171"/>
      <c r="AE1669" s="171"/>
      <c r="AF1669" s="171"/>
      <c r="AG1669" s="171"/>
      <c r="AH1669" s="171"/>
      <c r="AI1669" s="171"/>
    </row>
    <row r="1670" spans="1:35" s="172" customFormat="1" ht="24" hidden="1" x14ac:dyDescent="0.2">
      <c r="A1670" s="167">
        <v>2</v>
      </c>
      <c r="B1670" s="647">
        <v>0</v>
      </c>
      <c r="C1670" s="647">
        <v>4</v>
      </c>
      <c r="D1670" s="647">
        <v>4</v>
      </c>
      <c r="E1670" s="163" t="s">
        <v>3862</v>
      </c>
      <c r="F1670" s="593" t="s">
        <v>4675</v>
      </c>
      <c r="G1670" s="143"/>
      <c r="H1670" s="166">
        <v>42310000</v>
      </c>
      <c r="I1670" s="180" t="s">
        <v>991</v>
      </c>
      <c r="J1670" s="169"/>
      <c r="K1670" s="169"/>
      <c r="L1670" s="169"/>
      <c r="M1670" s="146"/>
      <c r="N1670" s="184"/>
      <c r="O1670" s="169"/>
      <c r="P1670" s="146"/>
      <c r="Q1670" s="146">
        <f t="shared" si="32"/>
        <v>0</v>
      </c>
      <c r="R1670" s="182"/>
      <c r="S1670" s="226"/>
      <c r="T1670" s="676" t="s">
        <v>4687</v>
      </c>
      <c r="U1670" s="170"/>
      <c r="V1670" s="170"/>
      <c r="W1670" s="170"/>
      <c r="X1670" s="117"/>
      <c r="Y1670" s="171"/>
      <c r="Z1670" s="171"/>
      <c r="AA1670" s="171"/>
      <c r="AB1670" s="171"/>
      <c r="AC1670" s="171"/>
      <c r="AD1670" s="171"/>
      <c r="AE1670" s="171"/>
      <c r="AF1670" s="171"/>
      <c r="AG1670" s="171"/>
      <c r="AH1670" s="171"/>
      <c r="AI1670" s="171"/>
    </row>
    <row r="1671" spans="1:35" s="172" customFormat="1" ht="24" hidden="1" x14ac:dyDescent="0.2">
      <c r="A1671" s="167">
        <v>2</v>
      </c>
      <c r="B1671" s="647">
        <v>0</v>
      </c>
      <c r="C1671" s="647">
        <v>4</v>
      </c>
      <c r="D1671" s="647">
        <v>4</v>
      </c>
      <c r="E1671" s="163" t="s">
        <v>3862</v>
      </c>
      <c r="F1671" s="593" t="s">
        <v>4675</v>
      </c>
      <c r="G1671" s="143"/>
      <c r="H1671" s="166">
        <v>42310000</v>
      </c>
      <c r="I1671" s="180" t="s">
        <v>992</v>
      </c>
      <c r="J1671" s="169"/>
      <c r="K1671" s="169"/>
      <c r="L1671" s="169"/>
      <c r="M1671" s="146"/>
      <c r="N1671" s="184"/>
      <c r="O1671" s="169"/>
      <c r="P1671" s="146"/>
      <c r="Q1671" s="146">
        <f t="shared" si="32"/>
        <v>0</v>
      </c>
      <c r="R1671" s="182"/>
      <c r="S1671" s="226"/>
      <c r="T1671" s="676" t="s">
        <v>4687</v>
      </c>
      <c r="U1671" s="170"/>
      <c r="V1671" s="170"/>
      <c r="W1671" s="170"/>
      <c r="X1671" s="117"/>
      <c r="Y1671" s="171"/>
      <c r="Z1671" s="171"/>
      <c r="AA1671" s="171"/>
      <c r="AB1671" s="171"/>
      <c r="AC1671" s="171"/>
      <c r="AD1671" s="171"/>
      <c r="AE1671" s="171"/>
      <c r="AF1671" s="171"/>
      <c r="AG1671" s="171"/>
      <c r="AH1671" s="171"/>
      <c r="AI1671" s="171"/>
    </row>
    <row r="1672" spans="1:35" s="172" customFormat="1" ht="24" hidden="1" x14ac:dyDescent="0.2">
      <c r="A1672" s="167">
        <v>2</v>
      </c>
      <c r="B1672" s="647">
        <v>0</v>
      </c>
      <c r="C1672" s="647">
        <v>4</v>
      </c>
      <c r="D1672" s="647">
        <v>4</v>
      </c>
      <c r="E1672" s="163" t="s">
        <v>3862</v>
      </c>
      <c r="F1672" s="593" t="s">
        <v>4675</v>
      </c>
      <c r="G1672" s="143"/>
      <c r="H1672" s="166">
        <v>42310000</v>
      </c>
      <c r="I1672" s="180" t="s">
        <v>993</v>
      </c>
      <c r="J1672" s="169"/>
      <c r="K1672" s="169"/>
      <c r="L1672" s="169"/>
      <c r="M1672" s="146"/>
      <c r="N1672" s="184"/>
      <c r="O1672" s="169"/>
      <c r="P1672" s="146"/>
      <c r="Q1672" s="146">
        <f t="shared" si="32"/>
        <v>0</v>
      </c>
      <c r="R1672" s="182"/>
      <c r="S1672" s="226"/>
      <c r="T1672" s="676" t="s">
        <v>4687</v>
      </c>
      <c r="U1672" s="170"/>
      <c r="V1672" s="170"/>
      <c r="W1672" s="170"/>
      <c r="X1672" s="117"/>
      <c r="Y1672" s="171"/>
      <c r="Z1672" s="171"/>
      <c r="AA1672" s="171"/>
      <c r="AB1672" s="171"/>
      <c r="AC1672" s="171"/>
      <c r="AD1672" s="171"/>
      <c r="AE1672" s="171"/>
      <c r="AF1672" s="171"/>
      <c r="AG1672" s="171"/>
      <c r="AH1672" s="171"/>
      <c r="AI1672" s="171"/>
    </row>
    <row r="1673" spans="1:35" s="172" customFormat="1" ht="24" hidden="1" x14ac:dyDescent="0.2">
      <c r="A1673" s="167">
        <v>2</v>
      </c>
      <c r="B1673" s="647">
        <v>0</v>
      </c>
      <c r="C1673" s="647">
        <v>4</v>
      </c>
      <c r="D1673" s="647">
        <v>4</v>
      </c>
      <c r="E1673" s="163" t="s">
        <v>3862</v>
      </c>
      <c r="F1673" s="593" t="s">
        <v>4675</v>
      </c>
      <c r="G1673" s="143"/>
      <c r="H1673" s="166">
        <v>42310000</v>
      </c>
      <c r="I1673" s="180" t="s">
        <v>994</v>
      </c>
      <c r="J1673" s="169"/>
      <c r="K1673" s="169"/>
      <c r="L1673" s="169"/>
      <c r="M1673" s="146"/>
      <c r="N1673" s="184"/>
      <c r="O1673" s="169"/>
      <c r="P1673" s="146"/>
      <c r="Q1673" s="146">
        <f t="shared" si="32"/>
        <v>0</v>
      </c>
      <c r="R1673" s="182"/>
      <c r="S1673" s="226"/>
      <c r="T1673" s="676" t="s">
        <v>4687</v>
      </c>
      <c r="U1673" s="170"/>
      <c r="V1673" s="170"/>
      <c r="W1673" s="170"/>
      <c r="X1673" s="117"/>
      <c r="Y1673" s="171"/>
      <c r="Z1673" s="171"/>
      <c r="AA1673" s="171"/>
      <c r="AB1673" s="171"/>
      <c r="AC1673" s="171"/>
      <c r="AD1673" s="171"/>
      <c r="AE1673" s="171"/>
      <c r="AF1673" s="171"/>
      <c r="AG1673" s="171"/>
      <c r="AH1673" s="171"/>
      <c r="AI1673" s="171"/>
    </row>
    <row r="1674" spans="1:35" s="172" customFormat="1" ht="24" hidden="1" x14ac:dyDescent="0.2">
      <c r="A1674" s="167">
        <v>2</v>
      </c>
      <c r="B1674" s="647">
        <v>0</v>
      </c>
      <c r="C1674" s="647">
        <v>4</v>
      </c>
      <c r="D1674" s="647">
        <v>4</v>
      </c>
      <c r="E1674" s="163" t="s">
        <v>3862</v>
      </c>
      <c r="F1674" s="593" t="s">
        <v>4675</v>
      </c>
      <c r="G1674" s="143"/>
      <c r="H1674" s="166">
        <v>42310000</v>
      </c>
      <c r="I1674" s="180" t="s">
        <v>995</v>
      </c>
      <c r="J1674" s="169"/>
      <c r="K1674" s="169"/>
      <c r="L1674" s="169"/>
      <c r="M1674" s="146"/>
      <c r="N1674" s="184"/>
      <c r="O1674" s="169"/>
      <c r="P1674" s="146"/>
      <c r="Q1674" s="146">
        <f t="shared" si="32"/>
        <v>0</v>
      </c>
      <c r="R1674" s="182"/>
      <c r="S1674" s="226"/>
      <c r="T1674" s="676" t="s">
        <v>4687</v>
      </c>
      <c r="U1674" s="170"/>
      <c r="V1674" s="170"/>
      <c r="W1674" s="170"/>
      <c r="X1674" s="117"/>
      <c r="Y1674" s="171"/>
      <c r="Z1674" s="171"/>
      <c r="AA1674" s="171"/>
      <c r="AB1674" s="171"/>
      <c r="AC1674" s="171"/>
      <c r="AD1674" s="171"/>
      <c r="AE1674" s="171"/>
      <c r="AF1674" s="171"/>
      <c r="AG1674" s="171"/>
      <c r="AH1674" s="171"/>
      <c r="AI1674" s="171"/>
    </row>
    <row r="1675" spans="1:35" s="172" customFormat="1" ht="24" hidden="1" x14ac:dyDescent="0.2">
      <c r="A1675" s="167">
        <v>2</v>
      </c>
      <c r="B1675" s="647">
        <v>0</v>
      </c>
      <c r="C1675" s="647">
        <v>4</v>
      </c>
      <c r="D1675" s="647">
        <v>4</v>
      </c>
      <c r="E1675" s="163" t="s">
        <v>3862</v>
      </c>
      <c r="F1675" s="593" t="s">
        <v>4675</v>
      </c>
      <c r="G1675" s="143"/>
      <c r="H1675" s="166">
        <v>42310000</v>
      </c>
      <c r="I1675" s="180" t="s">
        <v>1198</v>
      </c>
      <c r="J1675" s="169"/>
      <c r="K1675" s="169"/>
      <c r="L1675" s="169"/>
      <c r="M1675" s="146"/>
      <c r="N1675" s="184"/>
      <c r="O1675" s="169"/>
      <c r="P1675" s="146"/>
      <c r="Q1675" s="146">
        <f t="shared" si="32"/>
        <v>0</v>
      </c>
      <c r="R1675" s="182"/>
      <c r="S1675" s="226"/>
      <c r="T1675" s="676" t="s">
        <v>4687</v>
      </c>
      <c r="U1675" s="170"/>
      <c r="V1675" s="170"/>
      <c r="W1675" s="170"/>
      <c r="X1675" s="117"/>
      <c r="Y1675" s="171"/>
      <c r="Z1675" s="171"/>
      <c r="AA1675" s="171"/>
      <c r="AB1675" s="171"/>
      <c r="AC1675" s="171"/>
      <c r="AD1675" s="171"/>
      <c r="AE1675" s="171"/>
      <c r="AF1675" s="171"/>
      <c r="AG1675" s="171"/>
      <c r="AH1675" s="171"/>
      <c r="AI1675" s="171"/>
    </row>
    <row r="1676" spans="1:35" s="172" customFormat="1" ht="24" hidden="1" x14ac:dyDescent="0.2">
      <c r="A1676" s="167">
        <v>2</v>
      </c>
      <c r="B1676" s="647">
        <v>0</v>
      </c>
      <c r="C1676" s="647">
        <v>4</v>
      </c>
      <c r="D1676" s="647">
        <v>4</v>
      </c>
      <c r="E1676" s="163" t="s">
        <v>3862</v>
      </c>
      <c r="F1676" s="593" t="s">
        <v>4675</v>
      </c>
      <c r="G1676" s="143"/>
      <c r="H1676" s="166">
        <v>42310000</v>
      </c>
      <c r="I1676" s="180" t="s">
        <v>1199</v>
      </c>
      <c r="J1676" s="169"/>
      <c r="K1676" s="169"/>
      <c r="L1676" s="169"/>
      <c r="M1676" s="146"/>
      <c r="N1676" s="184"/>
      <c r="O1676" s="169"/>
      <c r="P1676" s="146"/>
      <c r="Q1676" s="146">
        <f t="shared" si="32"/>
        <v>0</v>
      </c>
      <c r="R1676" s="182"/>
      <c r="S1676" s="226"/>
      <c r="T1676" s="676" t="s">
        <v>4687</v>
      </c>
      <c r="U1676" s="170"/>
      <c r="V1676" s="170"/>
      <c r="W1676" s="170"/>
      <c r="X1676" s="117"/>
      <c r="Y1676" s="171"/>
      <c r="Z1676" s="171"/>
      <c r="AA1676" s="171"/>
      <c r="AB1676" s="171"/>
      <c r="AC1676" s="171"/>
      <c r="AD1676" s="171"/>
      <c r="AE1676" s="171"/>
      <c r="AF1676" s="171"/>
      <c r="AG1676" s="171"/>
      <c r="AH1676" s="171"/>
      <c r="AI1676" s="171"/>
    </row>
    <row r="1677" spans="1:35" s="172" customFormat="1" ht="24" hidden="1" x14ac:dyDescent="0.2">
      <c r="A1677" s="167">
        <v>2</v>
      </c>
      <c r="B1677" s="647">
        <v>0</v>
      </c>
      <c r="C1677" s="647">
        <v>4</v>
      </c>
      <c r="D1677" s="647">
        <v>4</v>
      </c>
      <c r="E1677" s="163" t="s">
        <v>3862</v>
      </c>
      <c r="F1677" s="593" t="s">
        <v>4675</v>
      </c>
      <c r="G1677" s="143"/>
      <c r="H1677" s="166">
        <v>42310000</v>
      </c>
      <c r="I1677" s="180" t="s">
        <v>1200</v>
      </c>
      <c r="J1677" s="169"/>
      <c r="K1677" s="169"/>
      <c r="L1677" s="169"/>
      <c r="M1677" s="146"/>
      <c r="N1677" s="184"/>
      <c r="O1677" s="169"/>
      <c r="P1677" s="146"/>
      <c r="Q1677" s="146">
        <f t="shared" si="32"/>
        <v>0</v>
      </c>
      <c r="R1677" s="182"/>
      <c r="S1677" s="226"/>
      <c r="T1677" s="676" t="s">
        <v>4687</v>
      </c>
      <c r="U1677" s="170"/>
      <c r="V1677" s="170"/>
      <c r="W1677" s="170"/>
      <c r="X1677" s="117"/>
      <c r="Y1677" s="171"/>
      <c r="Z1677" s="171"/>
      <c r="AA1677" s="171"/>
      <c r="AB1677" s="171"/>
      <c r="AC1677" s="171"/>
      <c r="AD1677" s="171"/>
      <c r="AE1677" s="171"/>
      <c r="AF1677" s="171"/>
      <c r="AG1677" s="171"/>
      <c r="AH1677" s="171"/>
      <c r="AI1677" s="171"/>
    </row>
    <row r="1678" spans="1:35" s="172" customFormat="1" ht="24" hidden="1" x14ac:dyDescent="0.2">
      <c r="A1678" s="167">
        <v>2</v>
      </c>
      <c r="B1678" s="647">
        <v>0</v>
      </c>
      <c r="C1678" s="647">
        <v>4</v>
      </c>
      <c r="D1678" s="647">
        <v>4</v>
      </c>
      <c r="E1678" s="163" t="s">
        <v>3862</v>
      </c>
      <c r="F1678" s="593" t="s">
        <v>4675</v>
      </c>
      <c r="G1678" s="143"/>
      <c r="H1678" s="166">
        <v>42310000</v>
      </c>
      <c r="I1678" s="180" t="s">
        <v>1201</v>
      </c>
      <c r="J1678" s="169"/>
      <c r="K1678" s="169"/>
      <c r="L1678" s="169"/>
      <c r="M1678" s="146"/>
      <c r="N1678" s="184"/>
      <c r="O1678" s="169"/>
      <c r="P1678" s="146"/>
      <c r="Q1678" s="146">
        <f t="shared" si="32"/>
        <v>0</v>
      </c>
      <c r="R1678" s="182"/>
      <c r="S1678" s="226"/>
      <c r="T1678" s="676" t="s">
        <v>4687</v>
      </c>
      <c r="U1678" s="170"/>
      <c r="V1678" s="170"/>
      <c r="W1678" s="170"/>
      <c r="X1678" s="117"/>
      <c r="Y1678" s="171"/>
      <c r="Z1678" s="171"/>
      <c r="AA1678" s="171"/>
      <c r="AB1678" s="171"/>
      <c r="AC1678" s="171"/>
      <c r="AD1678" s="171"/>
      <c r="AE1678" s="171"/>
      <c r="AF1678" s="171"/>
      <c r="AG1678" s="171"/>
      <c r="AH1678" s="171"/>
      <c r="AI1678" s="171"/>
    </row>
    <row r="1679" spans="1:35" s="172" customFormat="1" ht="24" hidden="1" x14ac:dyDescent="0.2">
      <c r="A1679" s="167">
        <v>2</v>
      </c>
      <c r="B1679" s="647">
        <v>0</v>
      </c>
      <c r="C1679" s="647">
        <v>4</v>
      </c>
      <c r="D1679" s="647">
        <v>4</v>
      </c>
      <c r="E1679" s="163" t="s">
        <v>3862</v>
      </c>
      <c r="F1679" s="593" t="s">
        <v>4675</v>
      </c>
      <c r="G1679" s="143"/>
      <c r="H1679" s="166">
        <v>42310000</v>
      </c>
      <c r="I1679" s="180" t="s">
        <v>1202</v>
      </c>
      <c r="J1679" s="169"/>
      <c r="K1679" s="169"/>
      <c r="L1679" s="169"/>
      <c r="M1679" s="146"/>
      <c r="N1679" s="184"/>
      <c r="O1679" s="169"/>
      <c r="P1679" s="146"/>
      <c r="Q1679" s="146">
        <f t="shared" si="32"/>
        <v>0</v>
      </c>
      <c r="R1679" s="182"/>
      <c r="S1679" s="226"/>
      <c r="T1679" s="676" t="s">
        <v>4687</v>
      </c>
      <c r="U1679" s="170"/>
      <c r="V1679" s="170"/>
      <c r="W1679" s="170"/>
      <c r="X1679" s="117"/>
      <c r="Y1679" s="171"/>
      <c r="Z1679" s="171"/>
      <c r="AA1679" s="171"/>
      <c r="AB1679" s="171"/>
      <c r="AC1679" s="171"/>
      <c r="AD1679" s="171"/>
      <c r="AE1679" s="171"/>
      <c r="AF1679" s="171"/>
      <c r="AG1679" s="171"/>
      <c r="AH1679" s="171"/>
      <c r="AI1679" s="171"/>
    </row>
    <row r="1680" spans="1:35" s="172" customFormat="1" ht="24" hidden="1" x14ac:dyDescent="0.2">
      <c r="A1680" s="167">
        <v>2</v>
      </c>
      <c r="B1680" s="647">
        <v>0</v>
      </c>
      <c r="C1680" s="647">
        <v>4</v>
      </c>
      <c r="D1680" s="647">
        <v>4</v>
      </c>
      <c r="E1680" s="163" t="s">
        <v>3862</v>
      </c>
      <c r="F1680" s="593" t="s">
        <v>4675</v>
      </c>
      <c r="G1680" s="143"/>
      <c r="H1680" s="166">
        <v>42310000</v>
      </c>
      <c r="I1680" s="180" t="s">
        <v>1203</v>
      </c>
      <c r="J1680" s="169"/>
      <c r="K1680" s="169"/>
      <c r="L1680" s="169"/>
      <c r="M1680" s="146"/>
      <c r="N1680" s="184"/>
      <c r="O1680" s="169"/>
      <c r="P1680" s="146"/>
      <c r="Q1680" s="146">
        <f t="shared" si="32"/>
        <v>0</v>
      </c>
      <c r="R1680" s="182"/>
      <c r="S1680" s="226"/>
      <c r="T1680" s="676" t="s">
        <v>4687</v>
      </c>
      <c r="U1680" s="170"/>
      <c r="V1680" s="170"/>
      <c r="W1680" s="170"/>
      <c r="X1680" s="117"/>
      <c r="Y1680" s="171"/>
      <c r="Z1680" s="171"/>
      <c r="AA1680" s="171"/>
      <c r="AB1680" s="171"/>
      <c r="AC1680" s="171"/>
      <c r="AD1680" s="171"/>
      <c r="AE1680" s="171"/>
      <c r="AF1680" s="171"/>
      <c r="AG1680" s="171"/>
      <c r="AH1680" s="171"/>
      <c r="AI1680" s="171"/>
    </row>
    <row r="1681" spans="1:35" s="172" customFormat="1" ht="24" hidden="1" x14ac:dyDescent="0.2">
      <c r="A1681" s="167">
        <v>2</v>
      </c>
      <c r="B1681" s="647">
        <v>0</v>
      </c>
      <c r="C1681" s="647">
        <v>4</v>
      </c>
      <c r="D1681" s="647">
        <v>4</v>
      </c>
      <c r="E1681" s="163" t="s">
        <v>3862</v>
      </c>
      <c r="F1681" s="593" t="s">
        <v>4675</v>
      </c>
      <c r="G1681" s="143"/>
      <c r="H1681" s="166">
        <v>42310000</v>
      </c>
      <c r="I1681" s="180" t="s">
        <v>1204</v>
      </c>
      <c r="J1681" s="169"/>
      <c r="K1681" s="169"/>
      <c r="L1681" s="169"/>
      <c r="M1681" s="146"/>
      <c r="N1681" s="184"/>
      <c r="O1681" s="169"/>
      <c r="P1681" s="146"/>
      <c r="Q1681" s="146">
        <f t="shared" si="32"/>
        <v>0</v>
      </c>
      <c r="R1681" s="182"/>
      <c r="S1681" s="226"/>
      <c r="T1681" s="676" t="s">
        <v>4687</v>
      </c>
      <c r="U1681" s="170"/>
      <c r="V1681" s="170"/>
      <c r="W1681" s="170"/>
      <c r="X1681" s="117"/>
      <c r="Y1681" s="171"/>
      <c r="Z1681" s="171"/>
      <c r="AA1681" s="171"/>
      <c r="AB1681" s="171"/>
      <c r="AC1681" s="171"/>
      <c r="AD1681" s="171"/>
      <c r="AE1681" s="171"/>
      <c r="AF1681" s="171"/>
      <c r="AG1681" s="171"/>
      <c r="AH1681" s="171"/>
      <c r="AI1681" s="171"/>
    </row>
    <row r="1682" spans="1:35" s="172" customFormat="1" ht="24" hidden="1" x14ac:dyDescent="0.2">
      <c r="A1682" s="167">
        <v>2</v>
      </c>
      <c r="B1682" s="647">
        <v>0</v>
      </c>
      <c r="C1682" s="647">
        <v>4</v>
      </c>
      <c r="D1682" s="647">
        <v>4</v>
      </c>
      <c r="E1682" s="163" t="s">
        <v>3862</v>
      </c>
      <c r="F1682" s="593" t="s">
        <v>4675</v>
      </c>
      <c r="G1682" s="143"/>
      <c r="H1682" s="166">
        <v>42310000</v>
      </c>
      <c r="I1682" s="180" t="s">
        <v>1205</v>
      </c>
      <c r="J1682" s="169"/>
      <c r="K1682" s="169"/>
      <c r="L1682" s="169"/>
      <c r="M1682" s="146"/>
      <c r="N1682" s="184"/>
      <c r="O1682" s="169"/>
      <c r="P1682" s="146"/>
      <c r="Q1682" s="146">
        <f t="shared" si="32"/>
        <v>0</v>
      </c>
      <c r="R1682" s="182"/>
      <c r="S1682" s="226"/>
      <c r="T1682" s="676" t="s">
        <v>4687</v>
      </c>
      <c r="U1682" s="170"/>
      <c r="V1682" s="170"/>
      <c r="W1682" s="170"/>
      <c r="X1682" s="117"/>
      <c r="Y1682" s="171"/>
      <c r="Z1682" s="171"/>
      <c r="AA1682" s="171"/>
      <c r="AB1682" s="171"/>
      <c r="AC1682" s="171"/>
      <c r="AD1682" s="171"/>
      <c r="AE1682" s="171"/>
      <c r="AF1682" s="171"/>
      <c r="AG1682" s="171"/>
      <c r="AH1682" s="171"/>
      <c r="AI1682" s="171"/>
    </row>
    <row r="1683" spans="1:35" s="172" customFormat="1" ht="24" hidden="1" x14ac:dyDescent="0.2">
      <c r="A1683" s="167">
        <v>2</v>
      </c>
      <c r="B1683" s="647">
        <v>0</v>
      </c>
      <c r="C1683" s="647">
        <v>4</v>
      </c>
      <c r="D1683" s="647">
        <v>4</v>
      </c>
      <c r="E1683" s="163" t="s">
        <v>3862</v>
      </c>
      <c r="F1683" s="593" t="s">
        <v>4675</v>
      </c>
      <c r="G1683" s="143"/>
      <c r="H1683" s="166">
        <v>42310000</v>
      </c>
      <c r="I1683" s="180" t="s">
        <v>1206</v>
      </c>
      <c r="J1683" s="169"/>
      <c r="K1683" s="169"/>
      <c r="L1683" s="169"/>
      <c r="M1683" s="146"/>
      <c r="N1683" s="184"/>
      <c r="O1683" s="169"/>
      <c r="P1683" s="146"/>
      <c r="Q1683" s="146">
        <f t="shared" si="32"/>
        <v>0</v>
      </c>
      <c r="R1683" s="182"/>
      <c r="S1683" s="226"/>
      <c r="T1683" s="676" t="s">
        <v>4687</v>
      </c>
      <c r="U1683" s="170"/>
      <c r="V1683" s="170"/>
      <c r="W1683" s="170"/>
      <c r="X1683" s="117"/>
      <c r="Y1683" s="171"/>
      <c r="Z1683" s="171"/>
      <c r="AA1683" s="171"/>
      <c r="AB1683" s="171"/>
      <c r="AC1683" s="171"/>
      <c r="AD1683" s="171"/>
      <c r="AE1683" s="171"/>
      <c r="AF1683" s="171"/>
      <c r="AG1683" s="171"/>
      <c r="AH1683" s="171"/>
      <c r="AI1683" s="171"/>
    </row>
    <row r="1684" spans="1:35" s="172" customFormat="1" ht="24" hidden="1" x14ac:dyDescent="0.2">
      <c r="A1684" s="167">
        <v>2</v>
      </c>
      <c r="B1684" s="647">
        <v>0</v>
      </c>
      <c r="C1684" s="647">
        <v>4</v>
      </c>
      <c r="D1684" s="647">
        <v>4</v>
      </c>
      <c r="E1684" s="163" t="s">
        <v>3862</v>
      </c>
      <c r="F1684" s="593" t="s">
        <v>4675</v>
      </c>
      <c r="G1684" s="143"/>
      <c r="H1684" s="166">
        <v>42310000</v>
      </c>
      <c r="I1684" s="180" t="s">
        <v>1207</v>
      </c>
      <c r="J1684" s="169"/>
      <c r="K1684" s="169"/>
      <c r="L1684" s="169"/>
      <c r="M1684" s="146"/>
      <c r="N1684" s="184"/>
      <c r="O1684" s="169"/>
      <c r="P1684" s="146"/>
      <c r="Q1684" s="146">
        <f t="shared" si="32"/>
        <v>0</v>
      </c>
      <c r="R1684" s="182"/>
      <c r="S1684" s="226"/>
      <c r="T1684" s="676" t="s">
        <v>4687</v>
      </c>
      <c r="U1684" s="170"/>
      <c r="V1684" s="170"/>
      <c r="W1684" s="170"/>
      <c r="X1684" s="117"/>
      <c r="Y1684" s="171"/>
      <c r="Z1684" s="171"/>
      <c r="AA1684" s="171"/>
      <c r="AB1684" s="171"/>
      <c r="AC1684" s="171"/>
      <c r="AD1684" s="171"/>
      <c r="AE1684" s="171"/>
      <c r="AF1684" s="171"/>
      <c r="AG1684" s="171"/>
      <c r="AH1684" s="171"/>
      <c r="AI1684" s="171"/>
    </row>
    <row r="1685" spans="1:35" s="172" customFormat="1" ht="24" hidden="1" x14ac:dyDescent="0.2">
      <c r="A1685" s="167">
        <v>2</v>
      </c>
      <c r="B1685" s="647">
        <v>0</v>
      </c>
      <c r="C1685" s="647">
        <v>4</v>
      </c>
      <c r="D1685" s="647">
        <v>4</v>
      </c>
      <c r="E1685" s="163" t="s">
        <v>3862</v>
      </c>
      <c r="F1685" s="593" t="s">
        <v>4675</v>
      </c>
      <c r="G1685" s="143"/>
      <c r="H1685" s="166">
        <v>42310000</v>
      </c>
      <c r="I1685" s="180" t="s">
        <v>1208</v>
      </c>
      <c r="J1685" s="169"/>
      <c r="K1685" s="169"/>
      <c r="L1685" s="169"/>
      <c r="M1685" s="146"/>
      <c r="N1685" s="184"/>
      <c r="O1685" s="169"/>
      <c r="P1685" s="146"/>
      <c r="Q1685" s="146">
        <f t="shared" si="32"/>
        <v>0</v>
      </c>
      <c r="R1685" s="182"/>
      <c r="S1685" s="226"/>
      <c r="T1685" s="676" t="s">
        <v>4687</v>
      </c>
      <c r="U1685" s="170"/>
      <c r="V1685" s="170"/>
      <c r="W1685" s="170"/>
      <c r="X1685" s="117"/>
      <c r="Y1685" s="171"/>
      <c r="Z1685" s="171"/>
      <c r="AA1685" s="171"/>
      <c r="AB1685" s="171"/>
      <c r="AC1685" s="171"/>
      <c r="AD1685" s="171"/>
      <c r="AE1685" s="171"/>
      <c r="AF1685" s="171"/>
      <c r="AG1685" s="171"/>
      <c r="AH1685" s="171"/>
      <c r="AI1685" s="171"/>
    </row>
    <row r="1686" spans="1:35" s="172" customFormat="1" ht="24" hidden="1" x14ac:dyDescent="0.2">
      <c r="A1686" s="167">
        <v>2</v>
      </c>
      <c r="B1686" s="647">
        <v>0</v>
      </c>
      <c r="C1686" s="647">
        <v>4</v>
      </c>
      <c r="D1686" s="647">
        <v>4</v>
      </c>
      <c r="E1686" s="163" t="s">
        <v>3862</v>
      </c>
      <c r="F1686" s="593" t="s">
        <v>4675</v>
      </c>
      <c r="G1686" s="143"/>
      <c r="H1686" s="166">
        <v>42310000</v>
      </c>
      <c r="I1686" s="180" t="s">
        <v>1209</v>
      </c>
      <c r="J1686" s="169"/>
      <c r="K1686" s="169"/>
      <c r="L1686" s="169"/>
      <c r="M1686" s="146"/>
      <c r="N1686" s="184"/>
      <c r="O1686" s="169"/>
      <c r="P1686" s="146"/>
      <c r="Q1686" s="146">
        <f t="shared" si="32"/>
        <v>0</v>
      </c>
      <c r="R1686" s="182"/>
      <c r="S1686" s="226"/>
      <c r="T1686" s="676" t="s">
        <v>4687</v>
      </c>
      <c r="U1686" s="170"/>
      <c r="V1686" s="170"/>
      <c r="W1686" s="170"/>
      <c r="X1686" s="117"/>
      <c r="Y1686" s="171"/>
      <c r="Z1686" s="171"/>
      <c r="AA1686" s="171"/>
      <c r="AB1686" s="171"/>
      <c r="AC1686" s="171"/>
      <c r="AD1686" s="171"/>
      <c r="AE1686" s="171"/>
      <c r="AF1686" s="171"/>
      <c r="AG1686" s="171"/>
      <c r="AH1686" s="171"/>
      <c r="AI1686" s="171"/>
    </row>
    <row r="1687" spans="1:35" s="172" customFormat="1" ht="24" hidden="1" x14ac:dyDescent="0.2">
      <c r="A1687" s="167">
        <v>2</v>
      </c>
      <c r="B1687" s="647">
        <v>0</v>
      </c>
      <c r="C1687" s="647">
        <v>4</v>
      </c>
      <c r="D1687" s="647">
        <v>4</v>
      </c>
      <c r="E1687" s="163" t="s">
        <v>3862</v>
      </c>
      <c r="F1687" s="593" t="s">
        <v>4675</v>
      </c>
      <c r="G1687" s="143"/>
      <c r="H1687" s="166">
        <v>42310000</v>
      </c>
      <c r="I1687" s="180" t="s">
        <v>1210</v>
      </c>
      <c r="J1687" s="169"/>
      <c r="K1687" s="169"/>
      <c r="L1687" s="169"/>
      <c r="M1687" s="146"/>
      <c r="N1687" s="184"/>
      <c r="O1687" s="169"/>
      <c r="P1687" s="146"/>
      <c r="Q1687" s="146">
        <f t="shared" si="32"/>
        <v>0</v>
      </c>
      <c r="R1687" s="182"/>
      <c r="S1687" s="226"/>
      <c r="T1687" s="676" t="s">
        <v>4687</v>
      </c>
      <c r="U1687" s="170"/>
      <c r="V1687" s="170"/>
      <c r="W1687" s="170"/>
      <c r="X1687" s="117"/>
      <c r="Y1687" s="171"/>
      <c r="Z1687" s="171"/>
      <c r="AA1687" s="171"/>
      <c r="AB1687" s="171"/>
      <c r="AC1687" s="171"/>
      <c r="AD1687" s="171"/>
      <c r="AE1687" s="171"/>
      <c r="AF1687" s="171"/>
      <c r="AG1687" s="171"/>
      <c r="AH1687" s="171"/>
      <c r="AI1687" s="171"/>
    </row>
    <row r="1688" spans="1:35" s="172" customFormat="1" ht="24" hidden="1" x14ac:dyDescent="0.2">
      <c r="A1688" s="167">
        <v>2</v>
      </c>
      <c r="B1688" s="647">
        <v>0</v>
      </c>
      <c r="C1688" s="647">
        <v>4</v>
      </c>
      <c r="D1688" s="647">
        <v>4</v>
      </c>
      <c r="E1688" s="163" t="s">
        <v>3862</v>
      </c>
      <c r="F1688" s="593" t="s">
        <v>4675</v>
      </c>
      <c r="G1688" s="143"/>
      <c r="H1688" s="166">
        <v>42310000</v>
      </c>
      <c r="I1688" s="180" t="s">
        <v>1211</v>
      </c>
      <c r="J1688" s="169"/>
      <c r="K1688" s="169"/>
      <c r="L1688" s="169"/>
      <c r="M1688" s="146"/>
      <c r="N1688" s="184"/>
      <c r="O1688" s="169"/>
      <c r="P1688" s="146"/>
      <c r="Q1688" s="146">
        <f t="shared" ref="Q1688:Q1751" si="33">+P1688</f>
        <v>0</v>
      </c>
      <c r="R1688" s="182"/>
      <c r="S1688" s="226"/>
      <c r="T1688" s="676" t="s">
        <v>4687</v>
      </c>
      <c r="U1688" s="170"/>
      <c r="V1688" s="170"/>
      <c r="W1688" s="170"/>
      <c r="X1688" s="117"/>
      <c r="Y1688" s="171"/>
      <c r="Z1688" s="171"/>
      <c r="AA1688" s="171"/>
      <c r="AB1688" s="171"/>
      <c r="AC1688" s="171"/>
      <c r="AD1688" s="171"/>
      <c r="AE1688" s="171"/>
      <c r="AF1688" s="171"/>
      <c r="AG1688" s="171"/>
      <c r="AH1688" s="171"/>
      <c r="AI1688" s="171"/>
    </row>
    <row r="1689" spans="1:35" s="172" customFormat="1" ht="24" hidden="1" x14ac:dyDescent="0.2">
      <c r="A1689" s="167">
        <v>2</v>
      </c>
      <c r="B1689" s="647">
        <v>0</v>
      </c>
      <c r="C1689" s="647">
        <v>4</v>
      </c>
      <c r="D1689" s="647">
        <v>4</v>
      </c>
      <c r="E1689" s="163" t="s">
        <v>3862</v>
      </c>
      <c r="F1689" s="593" t="s">
        <v>4675</v>
      </c>
      <c r="G1689" s="143"/>
      <c r="H1689" s="166">
        <v>42310000</v>
      </c>
      <c r="I1689" s="180" t="s">
        <v>1212</v>
      </c>
      <c r="J1689" s="169"/>
      <c r="K1689" s="169"/>
      <c r="L1689" s="169"/>
      <c r="M1689" s="146"/>
      <c r="N1689" s="184"/>
      <c r="O1689" s="169"/>
      <c r="P1689" s="146"/>
      <c r="Q1689" s="146">
        <f t="shared" si="33"/>
        <v>0</v>
      </c>
      <c r="R1689" s="182"/>
      <c r="S1689" s="226"/>
      <c r="T1689" s="676" t="s">
        <v>4687</v>
      </c>
      <c r="U1689" s="170"/>
      <c r="V1689" s="170"/>
      <c r="W1689" s="170"/>
      <c r="X1689" s="117"/>
      <c r="Y1689" s="171"/>
      <c r="Z1689" s="171"/>
      <c r="AA1689" s="171"/>
      <c r="AB1689" s="171"/>
      <c r="AC1689" s="171"/>
      <c r="AD1689" s="171"/>
      <c r="AE1689" s="171"/>
      <c r="AF1689" s="171"/>
      <c r="AG1689" s="171"/>
      <c r="AH1689" s="171"/>
      <c r="AI1689" s="171"/>
    </row>
    <row r="1690" spans="1:35" s="172" customFormat="1" ht="24" hidden="1" x14ac:dyDescent="0.2">
      <c r="A1690" s="167">
        <v>2</v>
      </c>
      <c r="B1690" s="647">
        <v>0</v>
      </c>
      <c r="C1690" s="647">
        <v>4</v>
      </c>
      <c r="D1690" s="647">
        <v>4</v>
      </c>
      <c r="E1690" s="163" t="s">
        <v>3862</v>
      </c>
      <c r="F1690" s="593" t="s">
        <v>4675</v>
      </c>
      <c r="G1690" s="143"/>
      <c r="H1690" s="166">
        <v>42310000</v>
      </c>
      <c r="I1690" s="180" t="s">
        <v>1213</v>
      </c>
      <c r="J1690" s="169"/>
      <c r="K1690" s="169"/>
      <c r="L1690" s="169"/>
      <c r="M1690" s="146"/>
      <c r="N1690" s="184"/>
      <c r="O1690" s="169"/>
      <c r="P1690" s="146"/>
      <c r="Q1690" s="146">
        <f t="shared" si="33"/>
        <v>0</v>
      </c>
      <c r="R1690" s="182"/>
      <c r="S1690" s="226"/>
      <c r="T1690" s="676" t="s">
        <v>4687</v>
      </c>
      <c r="U1690" s="170"/>
      <c r="V1690" s="170"/>
      <c r="W1690" s="170"/>
      <c r="X1690" s="117"/>
      <c r="Y1690" s="171"/>
      <c r="Z1690" s="171"/>
      <c r="AA1690" s="171"/>
      <c r="AB1690" s="171"/>
      <c r="AC1690" s="171"/>
      <c r="AD1690" s="171"/>
      <c r="AE1690" s="171"/>
      <c r="AF1690" s="171"/>
      <c r="AG1690" s="171"/>
      <c r="AH1690" s="171"/>
      <c r="AI1690" s="171"/>
    </row>
    <row r="1691" spans="1:35" s="172" customFormat="1" ht="24" hidden="1" x14ac:dyDescent="0.2">
      <c r="A1691" s="167">
        <v>2</v>
      </c>
      <c r="B1691" s="647">
        <v>0</v>
      </c>
      <c r="C1691" s="647">
        <v>4</v>
      </c>
      <c r="D1691" s="647">
        <v>4</v>
      </c>
      <c r="E1691" s="163" t="s">
        <v>3862</v>
      </c>
      <c r="F1691" s="593" t="s">
        <v>4675</v>
      </c>
      <c r="G1691" s="143"/>
      <c r="H1691" s="166">
        <v>42310000</v>
      </c>
      <c r="I1691" s="180" t="s">
        <v>1214</v>
      </c>
      <c r="J1691" s="169"/>
      <c r="K1691" s="169"/>
      <c r="L1691" s="169"/>
      <c r="M1691" s="146"/>
      <c r="N1691" s="184"/>
      <c r="O1691" s="169"/>
      <c r="P1691" s="146"/>
      <c r="Q1691" s="146">
        <f t="shared" si="33"/>
        <v>0</v>
      </c>
      <c r="R1691" s="182"/>
      <c r="S1691" s="226"/>
      <c r="T1691" s="676" t="s">
        <v>4687</v>
      </c>
      <c r="U1691" s="170"/>
      <c r="V1691" s="170"/>
      <c r="W1691" s="170"/>
      <c r="X1691" s="117"/>
      <c r="Y1691" s="171"/>
      <c r="Z1691" s="171"/>
      <c r="AA1691" s="171"/>
      <c r="AB1691" s="171"/>
      <c r="AC1691" s="171"/>
      <c r="AD1691" s="171"/>
      <c r="AE1691" s="171"/>
      <c r="AF1691" s="171"/>
      <c r="AG1691" s="171"/>
      <c r="AH1691" s="171"/>
      <c r="AI1691" s="171"/>
    </row>
    <row r="1692" spans="1:35" s="172" customFormat="1" ht="24" hidden="1" x14ac:dyDescent="0.2">
      <c r="A1692" s="167">
        <v>2</v>
      </c>
      <c r="B1692" s="647">
        <v>0</v>
      </c>
      <c r="C1692" s="647">
        <v>4</v>
      </c>
      <c r="D1692" s="647">
        <v>4</v>
      </c>
      <c r="E1692" s="163" t="s">
        <v>3862</v>
      </c>
      <c r="F1692" s="593" t="s">
        <v>4675</v>
      </c>
      <c r="G1692" s="143"/>
      <c r="H1692" s="166">
        <v>42310000</v>
      </c>
      <c r="I1692" s="180" t="s">
        <v>1215</v>
      </c>
      <c r="J1692" s="169"/>
      <c r="K1692" s="169"/>
      <c r="L1692" s="169"/>
      <c r="M1692" s="146"/>
      <c r="N1692" s="184"/>
      <c r="O1692" s="169"/>
      <c r="P1692" s="146"/>
      <c r="Q1692" s="146">
        <f t="shared" si="33"/>
        <v>0</v>
      </c>
      <c r="R1692" s="182"/>
      <c r="S1692" s="226"/>
      <c r="T1692" s="676" t="s">
        <v>4687</v>
      </c>
      <c r="U1692" s="170"/>
      <c r="V1692" s="170"/>
      <c r="W1692" s="170"/>
      <c r="X1692" s="117"/>
      <c r="Y1692" s="171"/>
      <c r="Z1692" s="171"/>
      <c r="AA1692" s="171"/>
      <c r="AB1692" s="171"/>
      <c r="AC1692" s="171"/>
      <c r="AD1692" s="171"/>
      <c r="AE1692" s="171"/>
      <c r="AF1692" s="171"/>
      <c r="AG1692" s="171"/>
      <c r="AH1692" s="171"/>
      <c r="AI1692" s="171"/>
    </row>
    <row r="1693" spans="1:35" s="172" customFormat="1" ht="24" hidden="1" x14ac:dyDescent="0.2">
      <c r="A1693" s="167">
        <v>2</v>
      </c>
      <c r="B1693" s="647">
        <v>0</v>
      </c>
      <c r="C1693" s="647">
        <v>4</v>
      </c>
      <c r="D1693" s="647">
        <v>4</v>
      </c>
      <c r="E1693" s="163" t="s">
        <v>3862</v>
      </c>
      <c r="F1693" s="593" t="s">
        <v>4675</v>
      </c>
      <c r="G1693" s="143"/>
      <c r="H1693" s="166">
        <v>42310000</v>
      </c>
      <c r="I1693" s="180" t="s">
        <v>1216</v>
      </c>
      <c r="J1693" s="169"/>
      <c r="K1693" s="169"/>
      <c r="L1693" s="169"/>
      <c r="M1693" s="146"/>
      <c r="N1693" s="184"/>
      <c r="O1693" s="169"/>
      <c r="P1693" s="146"/>
      <c r="Q1693" s="146">
        <f t="shared" si="33"/>
        <v>0</v>
      </c>
      <c r="R1693" s="182"/>
      <c r="S1693" s="226"/>
      <c r="T1693" s="676" t="s">
        <v>4687</v>
      </c>
      <c r="U1693" s="170"/>
      <c r="V1693" s="170"/>
      <c r="W1693" s="170"/>
      <c r="X1693" s="117"/>
      <c r="Y1693" s="171"/>
      <c r="Z1693" s="171"/>
      <c r="AA1693" s="171"/>
      <c r="AB1693" s="171"/>
      <c r="AC1693" s="171"/>
      <c r="AD1693" s="171"/>
      <c r="AE1693" s="171"/>
      <c r="AF1693" s="171"/>
      <c r="AG1693" s="171"/>
      <c r="AH1693" s="171"/>
      <c r="AI1693" s="171"/>
    </row>
    <row r="1694" spans="1:35" s="172" customFormat="1" ht="24" hidden="1" x14ac:dyDescent="0.2">
      <c r="A1694" s="167">
        <v>2</v>
      </c>
      <c r="B1694" s="647">
        <v>0</v>
      </c>
      <c r="C1694" s="647">
        <v>4</v>
      </c>
      <c r="D1694" s="647">
        <v>4</v>
      </c>
      <c r="E1694" s="163" t="s">
        <v>3862</v>
      </c>
      <c r="F1694" s="593" t="s">
        <v>4675</v>
      </c>
      <c r="G1694" s="143"/>
      <c r="H1694" s="166">
        <v>42310000</v>
      </c>
      <c r="I1694" s="180" t="s">
        <v>1217</v>
      </c>
      <c r="J1694" s="169"/>
      <c r="K1694" s="169"/>
      <c r="L1694" s="169"/>
      <c r="M1694" s="146"/>
      <c r="N1694" s="184"/>
      <c r="O1694" s="169"/>
      <c r="P1694" s="146"/>
      <c r="Q1694" s="146">
        <f t="shared" si="33"/>
        <v>0</v>
      </c>
      <c r="R1694" s="182"/>
      <c r="S1694" s="226"/>
      <c r="T1694" s="676" t="s">
        <v>4687</v>
      </c>
      <c r="U1694" s="170"/>
      <c r="V1694" s="170"/>
      <c r="W1694" s="170"/>
      <c r="X1694" s="117"/>
      <c r="Y1694" s="171"/>
      <c r="Z1694" s="171"/>
      <c r="AA1694" s="171"/>
      <c r="AB1694" s="171"/>
      <c r="AC1694" s="171"/>
      <c r="AD1694" s="171"/>
      <c r="AE1694" s="171"/>
      <c r="AF1694" s="171"/>
      <c r="AG1694" s="171"/>
      <c r="AH1694" s="171"/>
      <c r="AI1694" s="171"/>
    </row>
    <row r="1695" spans="1:35" s="172" customFormat="1" ht="24" hidden="1" x14ac:dyDescent="0.2">
      <c r="A1695" s="167">
        <v>2</v>
      </c>
      <c r="B1695" s="647">
        <v>0</v>
      </c>
      <c r="C1695" s="647">
        <v>4</v>
      </c>
      <c r="D1695" s="647">
        <v>4</v>
      </c>
      <c r="E1695" s="163" t="s">
        <v>3862</v>
      </c>
      <c r="F1695" s="593" t="s">
        <v>4675</v>
      </c>
      <c r="G1695" s="143"/>
      <c r="H1695" s="166">
        <v>42310000</v>
      </c>
      <c r="I1695" s="180" t="s">
        <v>1218</v>
      </c>
      <c r="J1695" s="169"/>
      <c r="K1695" s="169"/>
      <c r="L1695" s="169"/>
      <c r="M1695" s="146"/>
      <c r="N1695" s="184"/>
      <c r="O1695" s="169"/>
      <c r="P1695" s="146"/>
      <c r="Q1695" s="146">
        <f t="shared" si="33"/>
        <v>0</v>
      </c>
      <c r="R1695" s="182"/>
      <c r="S1695" s="226"/>
      <c r="T1695" s="676" t="s">
        <v>4687</v>
      </c>
      <c r="U1695" s="170"/>
      <c r="V1695" s="170"/>
      <c r="W1695" s="170"/>
      <c r="X1695" s="117"/>
      <c r="Y1695" s="171"/>
      <c r="Z1695" s="171"/>
      <c r="AA1695" s="171"/>
      <c r="AB1695" s="171"/>
      <c r="AC1695" s="171"/>
      <c r="AD1695" s="171"/>
      <c r="AE1695" s="171"/>
      <c r="AF1695" s="171"/>
      <c r="AG1695" s="171"/>
      <c r="AH1695" s="171"/>
      <c r="AI1695" s="171"/>
    </row>
    <row r="1696" spans="1:35" s="172" customFormat="1" ht="24" hidden="1" x14ac:dyDescent="0.2">
      <c r="A1696" s="167">
        <v>2</v>
      </c>
      <c r="B1696" s="647">
        <v>0</v>
      </c>
      <c r="C1696" s="647">
        <v>4</v>
      </c>
      <c r="D1696" s="647">
        <v>4</v>
      </c>
      <c r="E1696" s="163" t="s">
        <v>3862</v>
      </c>
      <c r="F1696" s="593" t="s">
        <v>4675</v>
      </c>
      <c r="G1696" s="143"/>
      <c r="H1696" s="166">
        <v>42310000</v>
      </c>
      <c r="I1696" s="180" t="s">
        <v>1219</v>
      </c>
      <c r="J1696" s="169"/>
      <c r="K1696" s="169"/>
      <c r="L1696" s="169"/>
      <c r="M1696" s="146"/>
      <c r="N1696" s="184"/>
      <c r="O1696" s="169"/>
      <c r="P1696" s="146"/>
      <c r="Q1696" s="146">
        <f t="shared" si="33"/>
        <v>0</v>
      </c>
      <c r="R1696" s="182"/>
      <c r="S1696" s="226"/>
      <c r="T1696" s="676" t="s">
        <v>4687</v>
      </c>
      <c r="U1696" s="170"/>
      <c r="V1696" s="170"/>
      <c r="W1696" s="170"/>
      <c r="X1696" s="117"/>
      <c r="Y1696" s="171"/>
      <c r="Z1696" s="171"/>
      <c r="AA1696" s="171"/>
      <c r="AB1696" s="171"/>
      <c r="AC1696" s="171"/>
      <c r="AD1696" s="171"/>
      <c r="AE1696" s="171"/>
      <c r="AF1696" s="171"/>
      <c r="AG1696" s="171"/>
      <c r="AH1696" s="171"/>
      <c r="AI1696" s="171"/>
    </row>
    <row r="1697" spans="1:35" s="172" customFormat="1" ht="24" hidden="1" x14ac:dyDescent="0.2">
      <c r="A1697" s="167">
        <v>2</v>
      </c>
      <c r="B1697" s="647">
        <v>0</v>
      </c>
      <c r="C1697" s="647">
        <v>4</v>
      </c>
      <c r="D1697" s="647">
        <v>4</v>
      </c>
      <c r="E1697" s="163" t="s">
        <v>3862</v>
      </c>
      <c r="F1697" s="593" t="s">
        <v>4675</v>
      </c>
      <c r="G1697" s="143"/>
      <c r="H1697" s="166">
        <v>42310000</v>
      </c>
      <c r="I1697" s="180" t="s">
        <v>1220</v>
      </c>
      <c r="J1697" s="169"/>
      <c r="K1697" s="169"/>
      <c r="L1697" s="169"/>
      <c r="M1697" s="146"/>
      <c r="N1697" s="184"/>
      <c r="O1697" s="169"/>
      <c r="P1697" s="146"/>
      <c r="Q1697" s="146">
        <f t="shared" si="33"/>
        <v>0</v>
      </c>
      <c r="R1697" s="182"/>
      <c r="S1697" s="226"/>
      <c r="T1697" s="676" t="s">
        <v>4687</v>
      </c>
      <c r="U1697" s="170"/>
      <c r="V1697" s="170"/>
      <c r="W1697" s="170"/>
      <c r="X1697" s="117"/>
      <c r="Y1697" s="171"/>
      <c r="Z1697" s="171"/>
      <c r="AA1697" s="171"/>
      <c r="AB1697" s="171"/>
      <c r="AC1697" s="171"/>
      <c r="AD1697" s="171"/>
      <c r="AE1697" s="171"/>
      <c r="AF1697" s="171"/>
      <c r="AG1697" s="171"/>
      <c r="AH1697" s="171"/>
      <c r="AI1697" s="171"/>
    </row>
    <row r="1698" spans="1:35" s="172" customFormat="1" ht="24" hidden="1" x14ac:dyDescent="0.2">
      <c r="A1698" s="167">
        <v>2</v>
      </c>
      <c r="B1698" s="647">
        <v>0</v>
      </c>
      <c r="C1698" s="647">
        <v>4</v>
      </c>
      <c r="D1698" s="647">
        <v>4</v>
      </c>
      <c r="E1698" s="163" t="s">
        <v>3862</v>
      </c>
      <c r="F1698" s="593" t="s">
        <v>4675</v>
      </c>
      <c r="G1698" s="143"/>
      <c r="H1698" s="166">
        <v>42310000</v>
      </c>
      <c r="I1698" s="180" t="s">
        <v>1221</v>
      </c>
      <c r="J1698" s="169"/>
      <c r="K1698" s="169"/>
      <c r="L1698" s="169"/>
      <c r="M1698" s="146"/>
      <c r="N1698" s="184"/>
      <c r="O1698" s="169"/>
      <c r="P1698" s="146"/>
      <c r="Q1698" s="146">
        <f t="shared" si="33"/>
        <v>0</v>
      </c>
      <c r="R1698" s="182"/>
      <c r="S1698" s="226"/>
      <c r="T1698" s="676" t="s">
        <v>4687</v>
      </c>
      <c r="U1698" s="170"/>
      <c r="V1698" s="170"/>
      <c r="W1698" s="170"/>
      <c r="X1698" s="117"/>
      <c r="Y1698" s="171"/>
      <c r="Z1698" s="171"/>
      <c r="AA1698" s="171"/>
      <c r="AB1698" s="171"/>
      <c r="AC1698" s="171"/>
      <c r="AD1698" s="171"/>
      <c r="AE1698" s="171"/>
      <c r="AF1698" s="171"/>
      <c r="AG1698" s="171"/>
      <c r="AH1698" s="171"/>
      <c r="AI1698" s="171"/>
    </row>
    <row r="1699" spans="1:35" s="172" customFormat="1" ht="24" hidden="1" x14ac:dyDescent="0.2">
      <c r="A1699" s="167">
        <v>2</v>
      </c>
      <c r="B1699" s="647">
        <v>0</v>
      </c>
      <c r="C1699" s="647">
        <v>4</v>
      </c>
      <c r="D1699" s="647">
        <v>4</v>
      </c>
      <c r="E1699" s="163" t="s">
        <v>3862</v>
      </c>
      <c r="F1699" s="593" t="s">
        <v>4675</v>
      </c>
      <c r="G1699" s="143"/>
      <c r="H1699" s="166">
        <v>42310000</v>
      </c>
      <c r="I1699" s="180" t="s">
        <v>1282</v>
      </c>
      <c r="J1699" s="169"/>
      <c r="K1699" s="169"/>
      <c r="L1699" s="169"/>
      <c r="M1699" s="146"/>
      <c r="N1699" s="184"/>
      <c r="O1699" s="169"/>
      <c r="P1699" s="146"/>
      <c r="Q1699" s="146">
        <f t="shared" si="33"/>
        <v>0</v>
      </c>
      <c r="R1699" s="182"/>
      <c r="S1699" s="226"/>
      <c r="T1699" s="676" t="s">
        <v>4687</v>
      </c>
      <c r="U1699" s="170"/>
      <c r="V1699" s="170"/>
      <c r="W1699" s="170"/>
      <c r="X1699" s="117"/>
      <c r="Y1699" s="171"/>
      <c r="Z1699" s="171"/>
      <c r="AA1699" s="171"/>
      <c r="AB1699" s="171"/>
      <c r="AC1699" s="171"/>
      <c r="AD1699" s="171"/>
      <c r="AE1699" s="171"/>
      <c r="AF1699" s="171"/>
      <c r="AG1699" s="171"/>
      <c r="AH1699" s="171"/>
      <c r="AI1699" s="171"/>
    </row>
    <row r="1700" spans="1:35" s="172" customFormat="1" ht="24" hidden="1" x14ac:dyDescent="0.2">
      <c r="A1700" s="167">
        <v>2</v>
      </c>
      <c r="B1700" s="647">
        <v>0</v>
      </c>
      <c r="C1700" s="647">
        <v>4</v>
      </c>
      <c r="D1700" s="647">
        <v>4</v>
      </c>
      <c r="E1700" s="163" t="s">
        <v>3862</v>
      </c>
      <c r="F1700" s="593" t="s">
        <v>4675</v>
      </c>
      <c r="G1700" s="143"/>
      <c r="H1700" s="166">
        <v>42310000</v>
      </c>
      <c r="I1700" s="180" t="s">
        <v>1283</v>
      </c>
      <c r="J1700" s="169"/>
      <c r="K1700" s="169"/>
      <c r="L1700" s="169"/>
      <c r="M1700" s="146"/>
      <c r="N1700" s="184"/>
      <c r="O1700" s="169"/>
      <c r="P1700" s="146"/>
      <c r="Q1700" s="146">
        <f t="shared" si="33"/>
        <v>0</v>
      </c>
      <c r="R1700" s="182"/>
      <c r="S1700" s="226"/>
      <c r="T1700" s="676" t="s">
        <v>4687</v>
      </c>
      <c r="U1700" s="170"/>
      <c r="V1700" s="170"/>
      <c r="W1700" s="170"/>
      <c r="X1700" s="117"/>
      <c r="Y1700" s="171"/>
      <c r="Z1700" s="171"/>
      <c r="AA1700" s="171"/>
      <c r="AB1700" s="171"/>
      <c r="AC1700" s="171"/>
      <c r="AD1700" s="171"/>
      <c r="AE1700" s="171"/>
      <c r="AF1700" s="171"/>
      <c r="AG1700" s="171"/>
      <c r="AH1700" s="171"/>
      <c r="AI1700" s="171"/>
    </row>
    <row r="1701" spans="1:35" s="172" customFormat="1" ht="24" hidden="1" x14ac:dyDescent="0.2">
      <c r="A1701" s="167">
        <v>2</v>
      </c>
      <c r="B1701" s="647">
        <v>0</v>
      </c>
      <c r="C1701" s="647">
        <v>4</v>
      </c>
      <c r="D1701" s="647">
        <v>4</v>
      </c>
      <c r="E1701" s="163" t="s">
        <v>3862</v>
      </c>
      <c r="F1701" s="593" t="s">
        <v>4675</v>
      </c>
      <c r="G1701" s="143"/>
      <c r="H1701" s="166">
        <v>42310000</v>
      </c>
      <c r="I1701" s="180" t="s">
        <v>1284</v>
      </c>
      <c r="J1701" s="169"/>
      <c r="K1701" s="169"/>
      <c r="L1701" s="169"/>
      <c r="M1701" s="146"/>
      <c r="N1701" s="184"/>
      <c r="O1701" s="169"/>
      <c r="P1701" s="146"/>
      <c r="Q1701" s="146">
        <f t="shared" si="33"/>
        <v>0</v>
      </c>
      <c r="R1701" s="182"/>
      <c r="S1701" s="226"/>
      <c r="T1701" s="676" t="s">
        <v>4687</v>
      </c>
      <c r="U1701" s="170"/>
      <c r="V1701" s="170"/>
      <c r="W1701" s="170"/>
      <c r="X1701" s="117"/>
      <c r="Y1701" s="171"/>
      <c r="Z1701" s="171"/>
      <c r="AA1701" s="171"/>
      <c r="AB1701" s="171"/>
      <c r="AC1701" s="171"/>
      <c r="AD1701" s="171"/>
      <c r="AE1701" s="171"/>
      <c r="AF1701" s="171"/>
      <c r="AG1701" s="171"/>
      <c r="AH1701" s="171"/>
      <c r="AI1701" s="171"/>
    </row>
    <row r="1702" spans="1:35" s="172" customFormat="1" ht="24" hidden="1" x14ac:dyDescent="0.2">
      <c r="A1702" s="167">
        <v>2</v>
      </c>
      <c r="B1702" s="647">
        <v>0</v>
      </c>
      <c r="C1702" s="647">
        <v>4</v>
      </c>
      <c r="D1702" s="647">
        <v>4</v>
      </c>
      <c r="E1702" s="163" t="s">
        <v>3862</v>
      </c>
      <c r="F1702" s="593" t="s">
        <v>4675</v>
      </c>
      <c r="G1702" s="143"/>
      <c r="H1702" s="166">
        <v>42310000</v>
      </c>
      <c r="I1702" s="180" t="s">
        <v>1285</v>
      </c>
      <c r="J1702" s="169"/>
      <c r="K1702" s="169"/>
      <c r="L1702" s="169"/>
      <c r="M1702" s="146"/>
      <c r="N1702" s="184"/>
      <c r="O1702" s="169"/>
      <c r="P1702" s="146"/>
      <c r="Q1702" s="146">
        <f t="shared" si="33"/>
        <v>0</v>
      </c>
      <c r="R1702" s="182"/>
      <c r="S1702" s="226"/>
      <c r="T1702" s="676" t="s">
        <v>4687</v>
      </c>
      <c r="U1702" s="170"/>
      <c r="V1702" s="170"/>
      <c r="W1702" s="170"/>
      <c r="X1702" s="117"/>
      <c r="Y1702" s="171"/>
      <c r="Z1702" s="171"/>
      <c r="AA1702" s="171"/>
      <c r="AB1702" s="171"/>
      <c r="AC1702" s="171"/>
      <c r="AD1702" s="171"/>
      <c r="AE1702" s="171"/>
      <c r="AF1702" s="171"/>
      <c r="AG1702" s="171"/>
      <c r="AH1702" s="171"/>
      <c r="AI1702" s="171"/>
    </row>
    <row r="1703" spans="1:35" s="172" customFormat="1" ht="24" hidden="1" x14ac:dyDescent="0.2">
      <c r="A1703" s="167">
        <v>2</v>
      </c>
      <c r="B1703" s="647">
        <v>0</v>
      </c>
      <c r="C1703" s="647">
        <v>4</v>
      </c>
      <c r="D1703" s="647">
        <v>4</v>
      </c>
      <c r="E1703" s="163" t="s">
        <v>3862</v>
      </c>
      <c r="F1703" s="593" t="s">
        <v>4675</v>
      </c>
      <c r="G1703" s="143"/>
      <c r="H1703" s="166">
        <v>42310000</v>
      </c>
      <c r="I1703" s="180" t="s">
        <v>1286</v>
      </c>
      <c r="J1703" s="169"/>
      <c r="K1703" s="169"/>
      <c r="L1703" s="169"/>
      <c r="M1703" s="146"/>
      <c r="N1703" s="184"/>
      <c r="O1703" s="169"/>
      <c r="P1703" s="146"/>
      <c r="Q1703" s="146">
        <f t="shared" si="33"/>
        <v>0</v>
      </c>
      <c r="R1703" s="182"/>
      <c r="S1703" s="226"/>
      <c r="T1703" s="676" t="s">
        <v>4687</v>
      </c>
      <c r="U1703" s="170"/>
      <c r="V1703" s="170"/>
      <c r="W1703" s="170"/>
      <c r="X1703" s="117"/>
      <c r="Y1703" s="171"/>
      <c r="Z1703" s="171"/>
      <c r="AA1703" s="171"/>
      <c r="AB1703" s="171"/>
      <c r="AC1703" s="171"/>
      <c r="AD1703" s="171"/>
      <c r="AE1703" s="171"/>
      <c r="AF1703" s="171"/>
      <c r="AG1703" s="171"/>
      <c r="AH1703" s="171"/>
      <c r="AI1703" s="171"/>
    </row>
    <row r="1704" spans="1:35" s="172" customFormat="1" ht="24" hidden="1" x14ac:dyDescent="0.2">
      <c r="A1704" s="167">
        <v>2</v>
      </c>
      <c r="B1704" s="647">
        <v>0</v>
      </c>
      <c r="C1704" s="647">
        <v>4</v>
      </c>
      <c r="D1704" s="647">
        <v>4</v>
      </c>
      <c r="E1704" s="163" t="s">
        <v>3862</v>
      </c>
      <c r="F1704" s="593" t="s">
        <v>4675</v>
      </c>
      <c r="G1704" s="143"/>
      <c r="H1704" s="166">
        <v>42310000</v>
      </c>
      <c r="I1704" s="180" t="s">
        <v>1287</v>
      </c>
      <c r="J1704" s="169"/>
      <c r="K1704" s="169"/>
      <c r="L1704" s="169"/>
      <c r="M1704" s="146"/>
      <c r="N1704" s="184"/>
      <c r="O1704" s="169"/>
      <c r="P1704" s="146"/>
      <c r="Q1704" s="146">
        <f t="shared" si="33"/>
        <v>0</v>
      </c>
      <c r="R1704" s="182"/>
      <c r="S1704" s="226"/>
      <c r="T1704" s="676" t="s">
        <v>4687</v>
      </c>
      <c r="U1704" s="170"/>
      <c r="V1704" s="170"/>
      <c r="W1704" s="170"/>
      <c r="X1704" s="117"/>
      <c r="Y1704" s="171"/>
      <c r="Z1704" s="171"/>
      <c r="AA1704" s="171"/>
      <c r="AB1704" s="171"/>
      <c r="AC1704" s="171"/>
      <c r="AD1704" s="171"/>
      <c r="AE1704" s="171"/>
      <c r="AF1704" s="171"/>
      <c r="AG1704" s="171"/>
      <c r="AH1704" s="171"/>
      <c r="AI1704" s="171"/>
    </row>
    <row r="1705" spans="1:35" s="172" customFormat="1" ht="24" hidden="1" x14ac:dyDescent="0.2">
      <c r="A1705" s="167">
        <v>2</v>
      </c>
      <c r="B1705" s="647">
        <v>0</v>
      </c>
      <c r="C1705" s="647">
        <v>4</v>
      </c>
      <c r="D1705" s="647">
        <v>4</v>
      </c>
      <c r="E1705" s="163" t="s">
        <v>3862</v>
      </c>
      <c r="F1705" s="593" t="s">
        <v>4675</v>
      </c>
      <c r="G1705" s="143"/>
      <c r="H1705" s="166">
        <v>42310000</v>
      </c>
      <c r="I1705" s="180" t="s">
        <v>1288</v>
      </c>
      <c r="J1705" s="169"/>
      <c r="K1705" s="169"/>
      <c r="L1705" s="169"/>
      <c r="M1705" s="146"/>
      <c r="N1705" s="184"/>
      <c r="O1705" s="169"/>
      <c r="P1705" s="146"/>
      <c r="Q1705" s="146">
        <f t="shared" si="33"/>
        <v>0</v>
      </c>
      <c r="R1705" s="182"/>
      <c r="S1705" s="226"/>
      <c r="T1705" s="676" t="s">
        <v>4687</v>
      </c>
      <c r="U1705" s="170"/>
      <c r="V1705" s="170"/>
      <c r="W1705" s="170"/>
      <c r="X1705" s="117"/>
      <c r="Y1705" s="171"/>
      <c r="Z1705" s="171"/>
      <c r="AA1705" s="171"/>
      <c r="AB1705" s="171"/>
      <c r="AC1705" s="171"/>
      <c r="AD1705" s="171"/>
      <c r="AE1705" s="171"/>
      <c r="AF1705" s="171"/>
      <c r="AG1705" s="171"/>
      <c r="AH1705" s="171"/>
      <c r="AI1705" s="171"/>
    </row>
    <row r="1706" spans="1:35" s="172" customFormat="1" ht="24" hidden="1" x14ac:dyDescent="0.2">
      <c r="A1706" s="167">
        <v>2</v>
      </c>
      <c r="B1706" s="647">
        <v>0</v>
      </c>
      <c r="C1706" s="647">
        <v>4</v>
      </c>
      <c r="D1706" s="647">
        <v>4</v>
      </c>
      <c r="E1706" s="163" t="s">
        <v>3862</v>
      </c>
      <c r="F1706" s="593" t="s">
        <v>4675</v>
      </c>
      <c r="G1706" s="143"/>
      <c r="H1706" s="166">
        <v>42310000</v>
      </c>
      <c r="I1706" s="180" t="s">
        <v>1289</v>
      </c>
      <c r="J1706" s="169"/>
      <c r="K1706" s="169"/>
      <c r="L1706" s="169"/>
      <c r="M1706" s="146"/>
      <c r="N1706" s="184"/>
      <c r="O1706" s="169"/>
      <c r="P1706" s="146"/>
      <c r="Q1706" s="146">
        <f t="shared" si="33"/>
        <v>0</v>
      </c>
      <c r="R1706" s="182"/>
      <c r="S1706" s="226"/>
      <c r="T1706" s="676" t="s">
        <v>4687</v>
      </c>
      <c r="U1706" s="170"/>
      <c r="V1706" s="170"/>
      <c r="W1706" s="170"/>
      <c r="X1706" s="117"/>
      <c r="Y1706" s="171"/>
      <c r="Z1706" s="171"/>
      <c r="AA1706" s="171"/>
      <c r="AB1706" s="171"/>
      <c r="AC1706" s="171"/>
      <c r="AD1706" s="171"/>
      <c r="AE1706" s="171"/>
      <c r="AF1706" s="171"/>
      <c r="AG1706" s="171"/>
      <c r="AH1706" s="171"/>
      <c r="AI1706" s="171"/>
    </row>
    <row r="1707" spans="1:35" s="172" customFormat="1" ht="24" hidden="1" x14ac:dyDescent="0.2">
      <c r="A1707" s="167">
        <v>2</v>
      </c>
      <c r="B1707" s="647">
        <v>0</v>
      </c>
      <c r="C1707" s="647">
        <v>4</v>
      </c>
      <c r="D1707" s="647">
        <v>4</v>
      </c>
      <c r="E1707" s="163" t="s">
        <v>3862</v>
      </c>
      <c r="F1707" s="593" t="s">
        <v>4675</v>
      </c>
      <c r="G1707" s="143"/>
      <c r="H1707" s="166">
        <v>42310000</v>
      </c>
      <c r="I1707" s="180" t="s">
        <v>1290</v>
      </c>
      <c r="J1707" s="169"/>
      <c r="K1707" s="169"/>
      <c r="L1707" s="169"/>
      <c r="M1707" s="146"/>
      <c r="N1707" s="184"/>
      <c r="O1707" s="169"/>
      <c r="P1707" s="146"/>
      <c r="Q1707" s="146">
        <f t="shared" si="33"/>
        <v>0</v>
      </c>
      <c r="R1707" s="182"/>
      <c r="S1707" s="226"/>
      <c r="T1707" s="676" t="s">
        <v>4687</v>
      </c>
      <c r="U1707" s="170"/>
      <c r="V1707" s="170"/>
      <c r="W1707" s="170"/>
      <c r="X1707" s="117"/>
      <c r="Y1707" s="171"/>
      <c r="Z1707" s="171"/>
      <c r="AA1707" s="171"/>
      <c r="AB1707" s="171"/>
      <c r="AC1707" s="171"/>
      <c r="AD1707" s="171"/>
      <c r="AE1707" s="171"/>
      <c r="AF1707" s="171"/>
      <c r="AG1707" s="171"/>
      <c r="AH1707" s="171"/>
      <c r="AI1707" s="171"/>
    </row>
    <row r="1708" spans="1:35" s="172" customFormat="1" ht="24" hidden="1" x14ac:dyDescent="0.2">
      <c r="A1708" s="167">
        <v>2</v>
      </c>
      <c r="B1708" s="647">
        <v>0</v>
      </c>
      <c r="C1708" s="647">
        <v>4</v>
      </c>
      <c r="D1708" s="647">
        <v>4</v>
      </c>
      <c r="E1708" s="163" t="s">
        <v>3862</v>
      </c>
      <c r="F1708" s="593" t="s">
        <v>4675</v>
      </c>
      <c r="G1708" s="143"/>
      <c r="H1708" s="166">
        <v>42310000</v>
      </c>
      <c r="I1708" s="180" t="s">
        <v>3943</v>
      </c>
      <c r="J1708" s="169"/>
      <c r="K1708" s="169"/>
      <c r="L1708" s="169"/>
      <c r="M1708" s="146"/>
      <c r="N1708" s="184"/>
      <c r="O1708" s="169"/>
      <c r="P1708" s="146"/>
      <c r="Q1708" s="146">
        <f t="shared" si="33"/>
        <v>0</v>
      </c>
      <c r="R1708" s="182"/>
      <c r="S1708" s="226"/>
      <c r="T1708" s="676" t="s">
        <v>4687</v>
      </c>
      <c r="U1708" s="170"/>
      <c r="V1708" s="170"/>
      <c r="W1708" s="170"/>
      <c r="X1708" s="117"/>
      <c r="Y1708" s="171"/>
      <c r="Z1708" s="171"/>
      <c r="AA1708" s="171"/>
      <c r="AB1708" s="171"/>
      <c r="AC1708" s="171"/>
      <c r="AD1708" s="171"/>
      <c r="AE1708" s="171"/>
      <c r="AF1708" s="171"/>
      <c r="AG1708" s="171"/>
      <c r="AH1708" s="171"/>
      <c r="AI1708" s="171"/>
    </row>
    <row r="1709" spans="1:35" s="172" customFormat="1" ht="24" hidden="1" x14ac:dyDescent="0.2">
      <c r="A1709" s="167">
        <v>2</v>
      </c>
      <c r="B1709" s="647">
        <v>0</v>
      </c>
      <c r="C1709" s="647">
        <v>4</v>
      </c>
      <c r="D1709" s="647">
        <v>4</v>
      </c>
      <c r="E1709" s="163" t="s">
        <v>3862</v>
      </c>
      <c r="F1709" s="593" t="s">
        <v>4675</v>
      </c>
      <c r="G1709" s="143"/>
      <c r="H1709" s="166">
        <v>42310000</v>
      </c>
      <c r="I1709" s="180" t="s">
        <v>1291</v>
      </c>
      <c r="J1709" s="169"/>
      <c r="K1709" s="169"/>
      <c r="L1709" s="169"/>
      <c r="M1709" s="146"/>
      <c r="N1709" s="184"/>
      <c r="O1709" s="169"/>
      <c r="P1709" s="146"/>
      <c r="Q1709" s="146">
        <f t="shared" si="33"/>
        <v>0</v>
      </c>
      <c r="R1709" s="182"/>
      <c r="S1709" s="226"/>
      <c r="T1709" s="676" t="s">
        <v>4687</v>
      </c>
      <c r="U1709" s="170"/>
      <c r="V1709" s="170"/>
      <c r="W1709" s="170"/>
      <c r="X1709" s="117"/>
      <c r="Y1709" s="171"/>
      <c r="Z1709" s="171"/>
      <c r="AA1709" s="171"/>
      <c r="AB1709" s="171"/>
      <c r="AC1709" s="171"/>
      <c r="AD1709" s="171"/>
      <c r="AE1709" s="171"/>
      <c r="AF1709" s="171"/>
      <c r="AG1709" s="171"/>
      <c r="AH1709" s="171"/>
      <c r="AI1709" s="171"/>
    </row>
    <row r="1710" spans="1:35" s="172" customFormat="1" ht="24" hidden="1" x14ac:dyDescent="0.2">
      <c r="A1710" s="167">
        <v>2</v>
      </c>
      <c r="B1710" s="647">
        <v>0</v>
      </c>
      <c r="C1710" s="647">
        <v>4</v>
      </c>
      <c r="D1710" s="647">
        <v>4</v>
      </c>
      <c r="E1710" s="163" t="s">
        <v>3862</v>
      </c>
      <c r="F1710" s="593" t="s">
        <v>4675</v>
      </c>
      <c r="G1710" s="143"/>
      <c r="H1710" s="166">
        <v>42310000</v>
      </c>
      <c r="I1710" s="180" t="s">
        <v>1292</v>
      </c>
      <c r="J1710" s="169"/>
      <c r="K1710" s="169"/>
      <c r="L1710" s="169"/>
      <c r="M1710" s="146"/>
      <c r="N1710" s="184"/>
      <c r="O1710" s="169"/>
      <c r="P1710" s="146"/>
      <c r="Q1710" s="146">
        <f t="shared" si="33"/>
        <v>0</v>
      </c>
      <c r="R1710" s="182"/>
      <c r="S1710" s="226"/>
      <c r="T1710" s="676" t="s">
        <v>4687</v>
      </c>
      <c r="U1710" s="170"/>
      <c r="V1710" s="170"/>
      <c r="W1710" s="170"/>
      <c r="X1710" s="117"/>
      <c r="Y1710" s="171"/>
      <c r="Z1710" s="171"/>
      <c r="AA1710" s="171"/>
      <c r="AB1710" s="171"/>
      <c r="AC1710" s="171"/>
      <c r="AD1710" s="171"/>
      <c r="AE1710" s="171"/>
      <c r="AF1710" s="171"/>
      <c r="AG1710" s="171"/>
      <c r="AH1710" s="171"/>
      <c r="AI1710" s="171"/>
    </row>
    <row r="1711" spans="1:35" s="172" customFormat="1" ht="24" hidden="1" x14ac:dyDescent="0.2">
      <c r="A1711" s="167">
        <v>2</v>
      </c>
      <c r="B1711" s="647">
        <v>0</v>
      </c>
      <c r="C1711" s="647">
        <v>4</v>
      </c>
      <c r="D1711" s="647">
        <v>4</v>
      </c>
      <c r="E1711" s="163" t="s">
        <v>3862</v>
      </c>
      <c r="F1711" s="593" t="s">
        <v>4675</v>
      </c>
      <c r="G1711" s="143"/>
      <c r="H1711" s="166">
        <v>42310000</v>
      </c>
      <c r="I1711" s="180" t="s">
        <v>1293</v>
      </c>
      <c r="J1711" s="169"/>
      <c r="K1711" s="169"/>
      <c r="L1711" s="169"/>
      <c r="M1711" s="146"/>
      <c r="N1711" s="184"/>
      <c r="O1711" s="169"/>
      <c r="P1711" s="146"/>
      <c r="Q1711" s="146">
        <f t="shared" si="33"/>
        <v>0</v>
      </c>
      <c r="R1711" s="182"/>
      <c r="S1711" s="226"/>
      <c r="T1711" s="676" t="s">
        <v>4687</v>
      </c>
      <c r="U1711" s="170"/>
      <c r="V1711" s="170"/>
      <c r="W1711" s="170"/>
      <c r="X1711" s="117"/>
      <c r="Y1711" s="171"/>
      <c r="Z1711" s="171"/>
      <c r="AA1711" s="171"/>
      <c r="AB1711" s="171"/>
      <c r="AC1711" s="171"/>
      <c r="AD1711" s="171"/>
      <c r="AE1711" s="171"/>
      <c r="AF1711" s="171"/>
      <c r="AG1711" s="171"/>
      <c r="AH1711" s="171"/>
      <c r="AI1711" s="171"/>
    </row>
    <row r="1712" spans="1:35" s="172" customFormat="1" ht="24" hidden="1" x14ac:dyDescent="0.2">
      <c r="A1712" s="167">
        <v>2</v>
      </c>
      <c r="B1712" s="647">
        <v>0</v>
      </c>
      <c r="C1712" s="647">
        <v>4</v>
      </c>
      <c r="D1712" s="647">
        <v>4</v>
      </c>
      <c r="E1712" s="163" t="s">
        <v>3862</v>
      </c>
      <c r="F1712" s="593" t="s">
        <v>4675</v>
      </c>
      <c r="G1712" s="143"/>
      <c r="H1712" s="166">
        <v>42310000</v>
      </c>
      <c r="I1712" s="180" t="s">
        <v>1294</v>
      </c>
      <c r="J1712" s="169"/>
      <c r="K1712" s="169"/>
      <c r="L1712" s="169"/>
      <c r="M1712" s="146"/>
      <c r="N1712" s="184"/>
      <c r="O1712" s="169"/>
      <c r="P1712" s="146"/>
      <c r="Q1712" s="146">
        <f t="shared" si="33"/>
        <v>0</v>
      </c>
      <c r="R1712" s="182"/>
      <c r="S1712" s="226"/>
      <c r="T1712" s="676" t="s">
        <v>4687</v>
      </c>
      <c r="U1712" s="170"/>
      <c r="V1712" s="170"/>
      <c r="W1712" s="170"/>
      <c r="X1712" s="117"/>
      <c r="Y1712" s="171"/>
      <c r="Z1712" s="171"/>
      <c r="AA1712" s="171"/>
      <c r="AB1712" s="171"/>
      <c r="AC1712" s="171"/>
      <c r="AD1712" s="171"/>
      <c r="AE1712" s="171"/>
      <c r="AF1712" s="171"/>
      <c r="AG1712" s="171"/>
      <c r="AH1712" s="171"/>
      <c r="AI1712" s="171"/>
    </row>
    <row r="1713" spans="1:35" s="172" customFormat="1" ht="24" hidden="1" x14ac:dyDescent="0.2">
      <c r="A1713" s="167">
        <v>2</v>
      </c>
      <c r="B1713" s="647">
        <v>0</v>
      </c>
      <c r="C1713" s="647">
        <v>4</v>
      </c>
      <c r="D1713" s="647">
        <v>4</v>
      </c>
      <c r="E1713" s="163" t="s">
        <v>3862</v>
      </c>
      <c r="F1713" s="593" t="s">
        <v>4675</v>
      </c>
      <c r="G1713" s="143"/>
      <c r="H1713" s="166">
        <v>42310000</v>
      </c>
      <c r="I1713" s="180" t="s">
        <v>1295</v>
      </c>
      <c r="J1713" s="169"/>
      <c r="K1713" s="169"/>
      <c r="L1713" s="169"/>
      <c r="M1713" s="146"/>
      <c r="N1713" s="184"/>
      <c r="O1713" s="169"/>
      <c r="P1713" s="146"/>
      <c r="Q1713" s="146">
        <f t="shared" si="33"/>
        <v>0</v>
      </c>
      <c r="R1713" s="182"/>
      <c r="S1713" s="226"/>
      <c r="T1713" s="676" t="s">
        <v>4687</v>
      </c>
      <c r="U1713" s="170"/>
      <c r="V1713" s="170"/>
      <c r="W1713" s="170"/>
      <c r="X1713" s="117"/>
      <c r="Y1713" s="171"/>
      <c r="Z1713" s="171"/>
      <c r="AA1713" s="171"/>
      <c r="AB1713" s="171"/>
      <c r="AC1713" s="171"/>
      <c r="AD1713" s="171"/>
      <c r="AE1713" s="171"/>
      <c r="AF1713" s="171"/>
      <c r="AG1713" s="171"/>
      <c r="AH1713" s="171"/>
      <c r="AI1713" s="171"/>
    </row>
    <row r="1714" spans="1:35" s="172" customFormat="1" ht="24" hidden="1" x14ac:dyDescent="0.2">
      <c r="A1714" s="167">
        <v>2</v>
      </c>
      <c r="B1714" s="647">
        <v>0</v>
      </c>
      <c r="C1714" s="647">
        <v>4</v>
      </c>
      <c r="D1714" s="647">
        <v>4</v>
      </c>
      <c r="E1714" s="163" t="s">
        <v>3862</v>
      </c>
      <c r="F1714" s="593" t="s">
        <v>4675</v>
      </c>
      <c r="G1714" s="143"/>
      <c r="H1714" s="166">
        <v>42310000</v>
      </c>
      <c r="I1714" s="180" t="s">
        <v>1296</v>
      </c>
      <c r="J1714" s="169"/>
      <c r="K1714" s="169"/>
      <c r="L1714" s="169"/>
      <c r="M1714" s="146"/>
      <c r="N1714" s="184"/>
      <c r="O1714" s="169"/>
      <c r="P1714" s="146"/>
      <c r="Q1714" s="146">
        <f t="shared" si="33"/>
        <v>0</v>
      </c>
      <c r="R1714" s="182"/>
      <c r="S1714" s="226"/>
      <c r="T1714" s="676" t="s">
        <v>4687</v>
      </c>
      <c r="U1714" s="170"/>
      <c r="V1714" s="170"/>
      <c r="W1714" s="170"/>
      <c r="X1714" s="117"/>
      <c r="Y1714" s="171"/>
      <c r="Z1714" s="171"/>
      <c r="AA1714" s="171"/>
      <c r="AB1714" s="171"/>
      <c r="AC1714" s="171"/>
      <c r="AD1714" s="171"/>
      <c r="AE1714" s="171"/>
      <c r="AF1714" s="171"/>
      <c r="AG1714" s="171"/>
      <c r="AH1714" s="171"/>
      <c r="AI1714" s="171"/>
    </row>
    <row r="1715" spans="1:35" s="172" customFormat="1" ht="24" hidden="1" x14ac:dyDescent="0.2">
      <c r="A1715" s="167">
        <v>2</v>
      </c>
      <c r="B1715" s="647">
        <v>0</v>
      </c>
      <c r="C1715" s="647">
        <v>4</v>
      </c>
      <c r="D1715" s="647">
        <v>4</v>
      </c>
      <c r="E1715" s="163" t="s">
        <v>3862</v>
      </c>
      <c r="F1715" s="593" t="s">
        <v>4675</v>
      </c>
      <c r="G1715" s="143"/>
      <c r="H1715" s="166">
        <v>42310000</v>
      </c>
      <c r="I1715" s="180" t="s">
        <v>1297</v>
      </c>
      <c r="J1715" s="169"/>
      <c r="K1715" s="169"/>
      <c r="L1715" s="169"/>
      <c r="M1715" s="146"/>
      <c r="N1715" s="184"/>
      <c r="O1715" s="169"/>
      <c r="P1715" s="146"/>
      <c r="Q1715" s="146">
        <f t="shared" si="33"/>
        <v>0</v>
      </c>
      <c r="R1715" s="182"/>
      <c r="S1715" s="226"/>
      <c r="T1715" s="676" t="s">
        <v>4687</v>
      </c>
      <c r="U1715" s="170"/>
      <c r="V1715" s="170"/>
      <c r="W1715" s="170"/>
      <c r="X1715" s="117"/>
      <c r="Y1715" s="171"/>
      <c r="Z1715" s="171"/>
      <c r="AA1715" s="171"/>
      <c r="AB1715" s="171"/>
      <c r="AC1715" s="171"/>
      <c r="AD1715" s="171"/>
      <c r="AE1715" s="171"/>
      <c r="AF1715" s="171"/>
      <c r="AG1715" s="171"/>
      <c r="AH1715" s="171"/>
      <c r="AI1715" s="171"/>
    </row>
    <row r="1716" spans="1:35" s="172" customFormat="1" ht="24" hidden="1" x14ac:dyDescent="0.2">
      <c r="A1716" s="167">
        <v>2</v>
      </c>
      <c r="B1716" s="647">
        <v>0</v>
      </c>
      <c r="C1716" s="647">
        <v>4</v>
      </c>
      <c r="D1716" s="647">
        <v>4</v>
      </c>
      <c r="E1716" s="163" t="s">
        <v>3862</v>
      </c>
      <c r="F1716" s="593" t="s">
        <v>4675</v>
      </c>
      <c r="G1716" s="143"/>
      <c r="H1716" s="166">
        <v>42310000</v>
      </c>
      <c r="I1716" s="180" t="s">
        <v>1298</v>
      </c>
      <c r="J1716" s="169"/>
      <c r="K1716" s="169"/>
      <c r="L1716" s="169"/>
      <c r="M1716" s="146"/>
      <c r="N1716" s="184"/>
      <c r="O1716" s="169"/>
      <c r="P1716" s="146"/>
      <c r="Q1716" s="146">
        <f t="shared" si="33"/>
        <v>0</v>
      </c>
      <c r="R1716" s="182"/>
      <c r="S1716" s="226"/>
      <c r="T1716" s="676" t="s">
        <v>4687</v>
      </c>
      <c r="U1716" s="170"/>
      <c r="V1716" s="170"/>
      <c r="W1716" s="170"/>
      <c r="X1716" s="117"/>
      <c r="Y1716" s="171"/>
      <c r="Z1716" s="171"/>
      <c r="AA1716" s="171"/>
      <c r="AB1716" s="171"/>
      <c r="AC1716" s="171"/>
      <c r="AD1716" s="171"/>
      <c r="AE1716" s="171"/>
      <c r="AF1716" s="171"/>
      <c r="AG1716" s="171"/>
      <c r="AH1716" s="171"/>
      <c r="AI1716" s="171"/>
    </row>
    <row r="1717" spans="1:35" s="172" customFormat="1" ht="24" hidden="1" x14ac:dyDescent="0.2">
      <c r="A1717" s="167">
        <v>2</v>
      </c>
      <c r="B1717" s="647">
        <v>0</v>
      </c>
      <c r="C1717" s="647">
        <v>4</v>
      </c>
      <c r="D1717" s="647">
        <v>4</v>
      </c>
      <c r="E1717" s="163" t="s">
        <v>3862</v>
      </c>
      <c r="F1717" s="593" t="s">
        <v>4675</v>
      </c>
      <c r="G1717" s="143"/>
      <c r="H1717" s="166">
        <v>42310000</v>
      </c>
      <c r="I1717" s="180" t="s">
        <v>1299</v>
      </c>
      <c r="J1717" s="169"/>
      <c r="K1717" s="169"/>
      <c r="L1717" s="169"/>
      <c r="M1717" s="146"/>
      <c r="N1717" s="184"/>
      <c r="O1717" s="169"/>
      <c r="P1717" s="146"/>
      <c r="Q1717" s="146">
        <f t="shared" si="33"/>
        <v>0</v>
      </c>
      <c r="R1717" s="182"/>
      <c r="S1717" s="226"/>
      <c r="T1717" s="676" t="s">
        <v>4687</v>
      </c>
      <c r="U1717" s="170"/>
      <c r="V1717" s="170"/>
      <c r="W1717" s="170"/>
      <c r="X1717" s="117"/>
      <c r="Y1717" s="171"/>
      <c r="Z1717" s="171"/>
      <c r="AA1717" s="171"/>
      <c r="AB1717" s="171"/>
      <c r="AC1717" s="171"/>
      <c r="AD1717" s="171"/>
      <c r="AE1717" s="171"/>
      <c r="AF1717" s="171"/>
      <c r="AG1717" s="171"/>
      <c r="AH1717" s="171"/>
      <c r="AI1717" s="171"/>
    </row>
    <row r="1718" spans="1:35" s="172" customFormat="1" ht="24" hidden="1" x14ac:dyDescent="0.2">
      <c r="A1718" s="167">
        <v>2</v>
      </c>
      <c r="B1718" s="647">
        <v>0</v>
      </c>
      <c r="C1718" s="647">
        <v>4</v>
      </c>
      <c r="D1718" s="647">
        <v>4</v>
      </c>
      <c r="E1718" s="163" t="s">
        <v>3862</v>
      </c>
      <c r="F1718" s="593" t="s">
        <v>4675</v>
      </c>
      <c r="G1718" s="143"/>
      <c r="H1718" s="166">
        <v>42310000</v>
      </c>
      <c r="I1718" s="180" t="s">
        <v>1300</v>
      </c>
      <c r="J1718" s="169"/>
      <c r="K1718" s="169"/>
      <c r="L1718" s="169"/>
      <c r="M1718" s="146"/>
      <c r="N1718" s="184"/>
      <c r="O1718" s="169"/>
      <c r="P1718" s="146"/>
      <c r="Q1718" s="146">
        <f t="shared" si="33"/>
        <v>0</v>
      </c>
      <c r="R1718" s="182"/>
      <c r="S1718" s="226"/>
      <c r="T1718" s="676" t="s">
        <v>4687</v>
      </c>
      <c r="U1718" s="170"/>
      <c r="V1718" s="170"/>
      <c r="W1718" s="170"/>
      <c r="X1718" s="117"/>
      <c r="Y1718" s="171"/>
      <c r="Z1718" s="171"/>
      <c r="AA1718" s="171"/>
      <c r="AB1718" s="171"/>
      <c r="AC1718" s="171"/>
      <c r="AD1718" s="171"/>
      <c r="AE1718" s="171"/>
      <c r="AF1718" s="171"/>
      <c r="AG1718" s="171"/>
      <c r="AH1718" s="171"/>
      <c r="AI1718" s="171"/>
    </row>
    <row r="1719" spans="1:35" s="172" customFormat="1" ht="24" hidden="1" x14ac:dyDescent="0.2">
      <c r="A1719" s="167">
        <v>2</v>
      </c>
      <c r="B1719" s="647">
        <v>0</v>
      </c>
      <c r="C1719" s="647">
        <v>4</v>
      </c>
      <c r="D1719" s="647">
        <v>4</v>
      </c>
      <c r="E1719" s="163" t="s">
        <v>3862</v>
      </c>
      <c r="F1719" s="593" t="s">
        <v>4675</v>
      </c>
      <c r="G1719" s="143"/>
      <c r="H1719" s="166">
        <v>42310000</v>
      </c>
      <c r="I1719" s="180" t="s">
        <v>1301</v>
      </c>
      <c r="J1719" s="169"/>
      <c r="K1719" s="169"/>
      <c r="L1719" s="169"/>
      <c r="M1719" s="146"/>
      <c r="N1719" s="184"/>
      <c r="O1719" s="169"/>
      <c r="P1719" s="146"/>
      <c r="Q1719" s="146">
        <f t="shared" si="33"/>
        <v>0</v>
      </c>
      <c r="R1719" s="182"/>
      <c r="S1719" s="226"/>
      <c r="T1719" s="676" t="s">
        <v>4687</v>
      </c>
      <c r="U1719" s="170"/>
      <c r="V1719" s="170"/>
      <c r="W1719" s="170"/>
      <c r="X1719" s="117"/>
      <c r="Y1719" s="171"/>
      <c r="Z1719" s="171"/>
      <c r="AA1719" s="171"/>
      <c r="AB1719" s="171"/>
      <c r="AC1719" s="171"/>
      <c r="AD1719" s="171"/>
      <c r="AE1719" s="171"/>
      <c r="AF1719" s="171"/>
      <c r="AG1719" s="171"/>
      <c r="AH1719" s="171"/>
      <c r="AI1719" s="171"/>
    </row>
    <row r="1720" spans="1:35" s="172" customFormat="1" ht="24" hidden="1" x14ac:dyDescent="0.2">
      <c r="A1720" s="167">
        <v>2</v>
      </c>
      <c r="B1720" s="647">
        <v>0</v>
      </c>
      <c r="C1720" s="647">
        <v>4</v>
      </c>
      <c r="D1720" s="647">
        <v>4</v>
      </c>
      <c r="E1720" s="163" t="s">
        <v>3862</v>
      </c>
      <c r="F1720" s="593" t="s">
        <v>4675</v>
      </c>
      <c r="G1720" s="143"/>
      <c r="H1720" s="166">
        <v>42310000</v>
      </c>
      <c r="I1720" s="180" t="s">
        <v>1302</v>
      </c>
      <c r="J1720" s="169"/>
      <c r="K1720" s="169"/>
      <c r="L1720" s="169"/>
      <c r="M1720" s="146"/>
      <c r="N1720" s="184"/>
      <c r="O1720" s="169"/>
      <c r="P1720" s="146"/>
      <c r="Q1720" s="146">
        <f t="shared" si="33"/>
        <v>0</v>
      </c>
      <c r="R1720" s="182"/>
      <c r="S1720" s="226"/>
      <c r="T1720" s="676" t="s">
        <v>4687</v>
      </c>
      <c r="U1720" s="170"/>
      <c r="V1720" s="170"/>
      <c r="W1720" s="170"/>
      <c r="X1720" s="117"/>
      <c r="Y1720" s="171"/>
      <c r="Z1720" s="171"/>
      <c r="AA1720" s="171"/>
      <c r="AB1720" s="171"/>
      <c r="AC1720" s="171"/>
      <c r="AD1720" s="171"/>
      <c r="AE1720" s="171"/>
      <c r="AF1720" s="171"/>
      <c r="AG1720" s="171"/>
      <c r="AH1720" s="171"/>
      <c r="AI1720" s="171"/>
    </row>
    <row r="1721" spans="1:35" s="172" customFormat="1" ht="24" hidden="1" x14ac:dyDescent="0.2">
      <c r="A1721" s="167">
        <v>2</v>
      </c>
      <c r="B1721" s="647">
        <v>0</v>
      </c>
      <c r="C1721" s="647">
        <v>4</v>
      </c>
      <c r="D1721" s="647">
        <v>4</v>
      </c>
      <c r="E1721" s="163" t="s">
        <v>3862</v>
      </c>
      <c r="F1721" s="593" t="s">
        <v>4675</v>
      </c>
      <c r="G1721" s="143"/>
      <c r="H1721" s="166">
        <v>42310000</v>
      </c>
      <c r="I1721" s="180" t="s">
        <v>1303</v>
      </c>
      <c r="J1721" s="169"/>
      <c r="K1721" s="169"/>
      <c r="L1721" s="169"/>
      <c r="M1721" s="146"/>
      <c r="N1721" s="184"/>
      <c r="O1721" s="169"/>
      <c r="P1721" s="146"/>
      <c r="Q1721" s="146">
        <f t="shared" si="33"/>
        <v>0</v>
      </c>
      <c r="R1721" s="182"/>
      <c r="S1721" s="226"/>
      <c r="T1721" s="676" t="s">
        <v>4687</v>
      </c>
      <c r="U1721" s="170"/>
      <c r="V1721" s="170"/>
      <c r="W1721" s="170"/>
      <c r="X1721" s="117"/>
      <c r="Y1721" s="171"/>
      <c r="Z1721" s="171"/>
      <c r="AA1721" s="171"/>
      <c r="AB1721" s="171"/>
      <c r="AC1721" s="171"/>
      <c r="AD1721" s="171"/>
      <c r="AE1721" s="171"/>
      <c r="AF1721" s="171"/>
      <c r="AG1721" s="171"/>
      <c r="AH1721" s="171"/>
      <c r="AI1721" s="171"/>
    </row>
    <row r="1722" spans="1:35" s="172" customFormat="1" ht="24" hidden="1" x14ac:dyDescent="0.2">
      <c r="A1722" s="167">
        <v>2</v>
      </c>
      <c r="B1722" s="647">
        <v>0</v>
      </c>
      <c r="C1722" s="647">
        <v>4</v>
      </c>
      <c r="D1722" s="647">
        <v>4</v>
      </c>
      <c r="E1722" s="163" t="s">
        <v>3862</v>
      </c>
      <c r="F1722" s="593" t="s">
        <v>4675</v>
      </c>
      <c r="G1722" s="143"/>
      <c r="H1722" s="166">
        <v>42310000</v>
      </c>
      <c r="I1722" s="180" t="s">
        <v>1304</v>
      </c>
      <c r="J1722" s="169"/>
      <c r="K1722" s="169"/>
      <c r="L1722" s="169"/>
      <c r="M1722" s="146"/>
      <c r="N1722" s="184"/>
      <c r="O1722" s="169"/>
      <c r="P1722" s="146"/>
      <c r="Q1722" s="146">
        <f t="shared" si="33"/>
        <v>0</v>
      </c>
      <c r="R1722" s="182"/>
      <c r="S1722" s="226"/>
      <c r="T1722" s="676" t="s">
        <v>4687</v>
      </c>
      <c r="U1722" s="170"/>
      <c r="V1722" s="170"/>
      <c r="W1722" s="170"/>
      <c r="X1722" s="117"/>
      <c r="Y1722" s="171"/>
      <c r="Z1722" s="171"/>
      <c r="AA1722" s="171"/>
      <c r="AB1722" s="171"/>
      <c r="AC1722" s="171"/>
      <c r="AD1722" s="171"/>
      <c r="AE1722" s="171"/>
      <c r="AF1722" s="171"/>
      <c r="AG1722" s="171"/>
      <c r="AH1722" s="171"/>
      <c r="AI1722" s="171"/>
    </row>
    <row r="1723" spans="1:35" s="172" customFormat="1" ht="24" hidden="1" x14ac:dyDescent="0.2">
      <c r="A1723" s="167">
        <v>2</v>
      </c>
      <c r="B1723" s="647">
        <v>0</v>
      </c>
      <c r="C1723" s="647">
        <v>4</v>
      </c>
      <c r="D1723" s="647">
        <v>4</v>
      </c>
      <c r="E1723" s="163" t="s">
        <v>3862</v>
      </c>
      <c r="F1723" s="593" t="s">
        <v>4675</v>
      </c>
      <c r="G1723" s="143"/>
      <c r="H1723" s="166">
        <v>42310000</v>
      </c>
      <c r="I1723" s="180" t="s">
        <v>1305</v>
      </c>
      <c r="J1723" s="169"/>
      <c r="K1723" s="169"/>
      <c r="L1723" s="169"/>
      <c r="M1723" s="146"/>
      <c r="N1723" s="184"/>
      <c r="O1723" s="169"/>
      <c r="P1723" s="146"/>
      <c r="Q1723" s="146">
        <f t="shared" si="33"/>
        <v>0</v>
      </c>
      <c r="R1723" s="182"/>
      <c r="S1723" s="226"/>
      <c r="T1723" s="676" t="s">
        <v>4687</v>
      </c>
      <c r="U1723" s="170"/>
      <c r="V1723" s="170"/>
      <c r="W1723" s="170"/>
      <c r="X1723" s="117"/>
      <c r="Y1723" s="171"/>
      <c r="Z1723" s="171"/>
      <c r="AA1723" s="171"/>
      <c r="AB1723" s="171"/>
      <c r="AC1723" s="171"/>
      <c r="AD1723" s="171"/>
      <c r="AE1723" s="171"/>
      <c r="AF1723" s="171"/>
      <c r="AG1723" s="171"/>
      <c r="AH1723" s="171"/>
      <c r="AI1723" s="171"/>
    </row>
    <row r="1724" spans="1:35" s="172" customFormat="1" ht="24" hidden="1" x14ac:dyDescent="0.2">
      <c r="A1724" s="167">
        <v>2</v>
      </c>
      <c r="B1724" s="647">
        <v>0</v>
      </c>
      <c r="C1724" s="647">
        <v>4</v>
      </c>
      <c r="D1724" s="647">
        <v>4</v>
      </c>
      <c r="E1724" s="163" t="s">
        <v>3862</v>
      </c>
      <c r="F1724" s="593" t="s">
        <v>4675</v>
      </c>
      <c r="G1724" s="143"/>
      <c r="H1724" s="166">
        <v>42310000</v>
      </c>
      <c r="I1724" s="180" t="s">
        <v>1306</v>
      </c>
      <c r="J1724" s="169"/>
      <c r="K1724" s="169"/>
      <c r="L1724" s="169"/>
      <c r="M1724" s="146"/>
      <c r="N1724" s="184"/>
      <c r="O1724" s="169"/>
      <c r="P1724" s="146"/>
      <c r="Q1724" s="146">
        <f t="shared" si="33"/>
        <v>0</v>
      </c>
      <c r="R1724" s="182"/>
      <c r="S1724" s="226"/>
      <c r="T1724" s="676" t="s">
        <v>4687</v>
      </c>
      <c r="U1724" s="170"/>
      <c r="V1724" s="170"/>
      <c r="W1724" s="170"/>
      <c r="X1724" s="117"/>
      <c r="Y1724" s="171"/>
      <c r="Z1724" s="171"/>
      <c r="AA1724" s="171"/>
      <c r="AB1724" s="171"/>
      <c r="AC1724" s="171"/>
      <c r="AD1724" s="171"/>
      <c r="AE1724" s="171"/>
      <c r="AF1724" s="171"/>
      <c r="AG1724" s="171"/>
      <c r="AH1724" s="171"/>
      <c r="AI1724" s="171"/>
    </row>
    <row r="1725" spans="1:35" s="172" customFormat="1" ht="24" hidden="1" x14ac:dyDescent="0.2">
      <c r="A1725" s="167">
        <v>2</v>
      </c>
      <c r="B1725" s="647">
        <v>0</v>
      </c>
      <c r="C1725" s="647">
        <v>4</v>
      </c>
      <c r="D1725" s="647">
        <v>4</v>
      </c>
      <c r="E1725" s="163" t="s">
        <v>3862</v>
      </c>
      <c r="F1725" s="593" t="s">
        <v>4675</v>
      </c>
      <c r="G1725" s="143"/>
      <c r="H1725" s="166">
        <v>42310000</v>
      </c>
      <c r="I1725" s="180" t="s">
        <v>1307</v>
      </c>
      <c r="J1725" s="169"/>
      <c r="K1725" s="169"/>
      <c r="L1725" s="169"/>
      <c r="M1725" s="146"/>
      <c r="N1725" s="184"/>
      <c r="O1725" s="169"/>
      <c r="P1725" s="146"/>
      <c r="Q1725" s="146">
        <f t="shared" si="33"/>
        <v>0</v>
      </c>
      <c r="R1725" s="182"/>
      <c r="S1725" s="226"/>
      <c r="T1725" s="676" t="s">
        <v>4687</v>
      </c>
      <c r="U1725" s="170"/>
      <c r="V1725" s="170"/>
      <c r="W1725" s="170"/>
      <c r="X1725" s="117"/>
      <c r="Y1725" s="171"/>
      <c r="Z1725" s="171"/>
      <c r="AA1725" s="171"/>
      <c r="AB1725" s="171"/>
      <c r="AC1725" s="171"/>
      <c r="AD1725" s="171"/>
      <c r="AE1725" s="171"/>
      <c r="AF1725" s="171"/>
      <c r="AG1725" s="171"/>
      <c r="AH1725" s="171"/>
      <c r="AI1725" s="171"/>
    </row>
    <row r="1726" spans="1:35" s="172" customFormat="1" ht="24" hidden="1" x14ac:dyDescent="0.2">
      <c r="A1726" s="167">
        <v>2</v>
      </c>
      <c r="B1726" s="647">
        <v>0</v>
      </c>
      <c r="C1726" s="647">
        <v>4</v>
      </c>
      <c r="D1726" s="647">
        <v>4</v>
      </c>
      <c r="E1726" s="163" t="s">
        <v>3862</v>
      </c>
      <c r="F1726" s="593" t="s">
        <v>4675</v>
      </c>
      <c r="G1726" s="143"/>
      <c r="H1726" s="166">
        <v>42310000</v>
      </c>
      <c r="I1726" s="180" t="s">
        <v>1308</v>
      </c>
      <c r="J1726" s="169"/>
      <c r="K1726" s="169"/>
      <c r="L1726" s="169"/>
      <c r="M1726" s="146"/>
      <c r="N1726" s="184"/>
      <c r="O1726" s="169"/>
      <c r="P1726" s="146"/>
      <c r="Q1726" s="146">
        <f t="shared" si="33"/>
        <v>0</v>
      </c>
      <c r="R1726" s="182"/>
      <c r="S1726" s="226"/>
      <c r="T1726" s="676" t="s">
        <v>4687</v>
      </c>
      <c r="U1726" s="170"/>
      <c r="V1726" s="170"/>
      <c r="W1726" s="170"/>
      <c r="X1726" s="117"/>
      <c r="Y1726" s="171"/>
      <c r="Z1726" s="171"/>
      <c r="AA1726" s="171"/>
      <c r="AB1726" s="171"/>
      <c r="AC1726" s="171"/>
      <c r="AD1726" s="171"/>
      <c r="AE1726" s="171"/>
      <c r="AF1726" s="171"/>
      <c r="AG1726" s="171"/>
      <c r="AH1726" s="171"/>
      <c r="AI1726" s="171"/>
    </row>
    <row r="1727" spans="1:35" s="172" customFormat="1" ht="24" hidden="1" x14ac:dyDescent="0.2">
      <c r="A1727" s="167">
        <v>2</v>
      </c>
      <c r="B1727" s="647">
        <v>0</v>
      </c>
      <c r="C1727" s="647">
        <v>4</v>
      </c>
      <c r="D1727" s="647">
        <v>4</v>
      </c>
      <c r="E1727" s="163" t="s">
        <v>3862</v>
      </c>
      <c r="F1727" s="593" t="s">
        <v>4675</v>
      </c>
      <c r="G1727" s="143"/>
      <c r="H1727" s="166">
        <v>42310000</v>
      </c>
      <c r="I1727" s="180" t="s">
        <v>1309</v>
      </c>
      <c r="J1727" s="169"/>
      <c r="K1727" s="169"/>
      <c r="L1727" s="169"/>
      <c r="M1727" s="146"/>
      <c r="N1727" s="184"/>
      <c r="O1727" s="169"/>
      <c r="P1727" s="146"/>
      <c r="Q1727" s="146">
        <f t="shared" si="33"/>
        <v>0</v>
      </c>
      <c r="R1727" s="182"/>
      <c r="S1727" s="226"/>
      <c r="T1727" s="676" t="s">
        <v>4687</v>
      </c>
      <c r="U1727" s="170"/>
      <c r="V1727" s="170"/>
      <c r="W1727" s="170"/>
      <c r="X1727" s="117"/>
      <c r="Y1727" s="171"/>
      <c r="Z1727" s="171"/>
      <c r="AA1727" s="171"/>
      <c r="AB1727" s="171"/>
      <c r="AC1727" s="171"/>
      <c r="AD1727" s="171"/>
      <c r="AE1727" s="171"/>
      <c r="AF1727" s="171"/>
      <c r="AG1727" s="171"/>
      <c r="AH1727" s="171"/>
      <c r="AI1727" s="171"/>
    </row>
    <row r="1728" spans="1:35" s="172" customFormat="1" ht="24" hidden="1" x14ac:dyDescent="0.2">
      <c r="A1728" s="167">
        <v>2</v>
      </c>
      <c r="B1728" s="647">
        <v>0</v>
      </c>
      <c r="C1728" s="647">
        <v>4</v>
      </c>
      <c r="D1728" s="647">
        <v>4</v>
      </c>
      <c r="E1728" s="163" t="s">
        <v>3862</v>
      </c>
      <c r="F1728" s="593" t="s">
        <v>4675</v>
      </c>
      <c r="G1728" s="143"/>
      <c r="H1728" s="166">
        <v>42310000</v>
      </c>
      <c r="I1728" s="180" t="s">
        <v>1310</v>
      </c>
      <c r="J1728" s="169"/>
      <c r="K1728" s="169"/>
      <c r="L1728" s="169"/>
      <c r="M1728" s="146"/>
      <c r="N1728" s="184"/>
      <c r="O1728" s="169"/>
      <c r="P1728" s="146"/>
      <c r="Q1728" s="146">
        <f t="shared" si="33"/>
        <v>0</v>
      </c>
      <c r="R1728" s="182"/>
      <c r="S1728" s="226"/>
      <c r="T1728" s="676" t="s">
        <v>4687</v>
      </c>
      <c r="U1728" s="170"/>
      <c r="V1728" s="170"/>
      <c r="W1728" s="170"/>
      <c r="X1728" s="117"/>
      <c r="Y1728" s="171"/>
      <c r="Z1728" s="171"/>
      <c r="AA1728" s="171"/>
      <c r="AB1728" s="171"/>
      <c r="AC1728" s="171"/>
      <c r="AD1728" s="171"/>
      <c r="AE1728" s="171"/>
      <c r="AF1728" s="171"/>
      <c r="AG1728" s="171"/>
      <c r="AH1728" s="171"/>
      <c r="AI1728" s="171"/>
    </row>
    <row r="1729" spans="1:35" s="172" customFormat="1" ht="24" hidden="1" x14ac:dyDescent="0.2">
      <c r="A1729" s="167">
        <v>2</v>
      </c>
      <c r="B1729" s="647">
        <v>0</v>
      </c>
      <c r="C1729" s="647">
        <v>4</v>
      </c>
      <c r="D1729" s="647">
        <v>4</v>
      </c>
      <c r="E1729" s="163" t="s">
        <v>3862</v>
      </c>
      <c r="F1729" s="593" t="s">
        <v>4675</v>
      </c>
      <c r="G1729" s="143"/>
      <c r="H1729" s="166">
        <v>42310000</v>
      </c>
      <c r="I1729" s="180" t="s">
        <v>1311</v>
      </c>
      <c r="J1729" s="169"/>
      <c r="K1729" s="169"/>
      <c r="L1729" s="169"/>
      <c r="M1729" s="146"/>
      <c r="N1729" s="184"/>
      <c r="O1729" s="169"/>
      <c r="P1729" s="146"/>
      <c r="Q1729" s="146">
        <f t="shared" si="33"/>
        <v>0</v>
      </c>
      <c r="R1729" s="182"/>
      <c r="S1729" s="226"/>
      <c r="T1729" s="676" t="s">
        <v>4687</v>
      </c>
      <c r="U1729" s="170"/>
      <c r="V1729" s="170"/>
      <c r="W1729" s="170"/>
      <c r="X1729" s="117"/>
      <c r="Y1729" s="171"/>
      <c r="Z1729" s="171"/>
      <c r="AA1729" s="171"/>
      <c r="AB1729" s="171"/>
      <c r="AC1729" s="171"/>
      <c r="AD1729" s="171"/>
      <c r="AE1729" s="171"/>
      <c r="AF1729" s="171"/>
      <c r="AG1729" s="171"/>
      <c r="AH1729" s="171"/>
      <c r="AI1729" s="171"/>
    </row>
    <row r="1730" spans="1:35" s="172" customFormat="1" ht="24" hidden="1" x14ac:dyDescent="0.2">
      <c r="A1730" s="167">
        <v>2</v>
      </c>
      <c r="B1730" s="647">
        <v>0</v>
      </c>
      <c r="C1730" s="647">
        <v>4</v>
      </c>
      <c r="D1730" s="647">
        <v>4</v>
      </c>
      <c r="E1730" s="163" t="s">
        <v>3862</v>
      </c>
      <c r="F1730" s="593" t="s">
        <v>4675</v>
      </c>
      <c r="G1730" s="143"/>
      <c r="H1730" s="166">
        <v>42310000</v>
      </c>
      <c r="I1730" s="180" t="s">
        <v>1312</v>
      </c>
      <c r="J1730" s="169"/>
      <c r="K1730" s="169"/>
      <c r="L1730" s="169"/>
      <c r="M1730" s="146"/>
      <c r="N1730" s="184"/>
      <c r="O1730" s="169"/>
      <c r="P1730" s="146"/>
      <c r="Q1730" s="146">
        <f t="shared" si="33"/>
        <v>0</v>
      </c>
      <c r="R1730" s="182"/>
      <c r="S1730" s="226"/>
      <c r="T1730" s="676" t="s">
        <v>4687</v>
      </c>
      <c r="U1730" s="170"/>
      <c r="V1730" s="170"/>
      <c r="W1730" s="170"/>
      <c r="X1730" s="117"/>
      <c r="Y1730" s="171"/>
      <c r="Z1730" s="171"/>
      <c r="AA1730" s="171"/>
      <c r="AB1730" s="171"/>
      <c r="AC1730" s="171"/>
      <c r="AD1730" s="171"/>
      <c r="AE1730" s="171"/>
      <c r="AF1730" s="171"/>
      <c r="AG1730" s="171"/>
      <c r="AH1730" s="171"/>
      <c r="AI1730" s="171"/>
    </row>
    <row r="1731" spans="1:35" s="172" customFormat="1" ht="24" hidden="1" x14ac:dyDescent="0.2">
      <c r="A1731" s="167">
        <v>2</v>
      </c>
      <c r="B1731" s="647">
        <v>0</v>
      </c>
      <c r="C1731" s="647">
        <v>4</v>
      </c>
      <c r="D1731" s="647">
        <v>4</v>
      </c>
      <c r="E1731" s="163" t="s">
        <v>3862</v>
      </c>
      <c r="F1731" s="593" t="s">
        <v>4675</v>
      </c>
      <c r="G1731" s="143"/>
      <c r="H1731" s="166">
        <v>42310000</v>
      </c>
      <c r="I1731" s="180" t="s">
        <v>1313</v>
      </c>
      <c r="J1731" s="169"/>
      <c r="K1731" s="169"/>
      <c r="L1731" s="169"/>
      <c r="M1731" s="146"/>
      <c r="N1731" s="184"/>
      <c r="O1731" s="169"/>
      <c r="P1731" s="146"/>
      <c r="Q1731" s="146">
        <f t="shared" si="33"/>
        <v>0</v>
      </c>
      <c r="R1731" s="182"/>
      <c r="S1731" s="226"/>
      <c r="T1731" s="676" t="s">
        <v>4687</v>
      </c>
      <c r="U1731" s="170"/>
      <c r="V1731" s="170"/>
      <c r="W1731" s="170"/>
      <c r="X1731" s="117"/>
      <c r="Y1731" s="171"/>
      <c r="Z1731" s="171"/>
      <c r="AA1731" s="171"/>
      <c r="AB1731" s="171"/>
      <c r="AC1731" s="171"/>
      <c r="AD1731" s="171"/>
      <c r="AE1731" s="171"/>
      <c r="AF1731" s="171"/>
      <c r="AG1731" s="171"/>
      <c r="AH1731" s="171"/>
      <c r="AI1731" s="171"/>
    </row>
    <row r="1732" spans="1:35" s="172" customFormat="1" ht="24" hidden="1" x14ac:dyDescent="0.2">
      <c r="A1732" s="167">
        <v>2</v>
      </c>
      <c r="B1732" s="647">
        <v>0</v>
      </c>
      <c r="C1732" s="647">
        <v>4</v>
      </c>
      <c r="D1732" s="647">
        <v>4</v>
      </c>
      <c r="E1732" s="163" t="s">
        <v>3862</v>
      </c>
      <c r="F1732" s="593" t="s">
        <v>4675</v>
      </c>
      <c r="G1732" s="143"/>
      <c r="H1732" s="166">
        <v>42310000</v>
      </c>
      <c r="I1732" s="180" t="s">
        <v>1314</v>
      </c>
      <c r="J1732" s="169"/>
      <c r="K1732" s="169"/>
      <c r="L1732" s="169"/>
      <c r="M1732" s="146"/>
      <c r="N1732" s="184"/>
      <c r="O1732" s="169"/>
      <c r="P1732" s="146"/>
      <c r="Q1732" s="146">
        <f t="shared" si="33"/>
        <v>0</v>
      </c>
      <c r="R1732" s="182"/>
      <c r="S1732" s="226"/>
      <c r="T1732" s="676" t="s">
        <v>4687</v>
      </c>
      <c r="U1732" s="170"/>
      <c r="V1732" s="170"/>
      <c r="W1732" s="170"/>
      <c r="X1732" s="117"/>
      <c r="Y1732" s="171"/>
      <c r="Z1732" s="171"/>
      <c r="AA1732" s="171"/>
      <c r="AB1732" s="171"/>
      <c r="AC1732" s="171"/>
      <c r="AD1732" s="171"/>
      <c r="AE1732" s="171"/>
      <c r="AF1732" s="171"/>
      <c r="AG1732" s="171"/>
      <c r="AH1732" s="171"/>
      <c r="AI1732" s="171"/>
    </row>
    <row r="1733" spans="1:35" s="172" customFormat="1" ht="24" hidden="1" x14ac:dyDescent="0.2">
      <c r="A1733" s="167">
        <v>2</v>
      </c>
      <c r="B1733" s="647">
        <v>0</v>
      </c>
      <c r="C1733" s="647">
        <v>4</v>
      </c>
      <c r="D1733" s="647">
        <v>4</v>
      </c>
      <c r="E1733" s="163" t="s">
        <v>3862</v>
      </c>
      <c r="F1733" s="593" t="s">
        <v>4675</v>
      </c>
      <c r="G1733" s="143"/>
      <c r="H1733" s="166">
        <v>42310000</v>
      </c>
      <c r="I1733" s="180" t="s">
        <v>1315</v>
      </c>
      <c r="J1733" s="169"/>
      <c r="K1733" s="169"/>
      <c r="L1733" s="169"/>
      <c r="M1733" s="146"/>
      <c r="N1733" s="184"/>
      <c r="O1733" s="169"/>
      <c r="P1733" s="146"/>
      <c r="Q1733" s="146">
        <f t="shared" si="33"/>
        <v>0</v>
      </c>
      <c r="R1733" s="182"/>
      <c r="S1733" s="226"/>
      <c r="T1733" s="676" t="s">
        <v>4687</v>
      </c>
      <c r="U1733" s="170"/>
      <c r="V1733" s="170"/>
      <c r="W1733" s="170"/>
      <c r="X1733" s="117"/>
      <c r="Y1733" s="171"/>
      <c r="Z1733" s="171"/>
      <c r="AA1733" s="171"/>
      <c r="AB1733" s="171"/>
      <c r="AC1733" s="171"/>
      <c r="AD1733" s="171"/>
      <c r="AE1733" s="171"/>
      <c r="AF1733" s="171"/>
      <c r="AG1733" s="171"/>
      <c r="AH1733" s="171"/>
      <c r="AI1733" s="171"/>
    </row>
    <row r="1734" spans="1:35" s="172" customFormat="1" ht="24" hidden="1" x14ac:dyDescent="0.2">
      <c r="A1734" s="167">
        <v>2</v>
      </c>
      <c r="B1734" s="647">
        <v>0</v>
      </c>
      <c r="C1734" s="647">
        <v>4</v>
      </c>
      <c r="D1734" s="647">
        <v>4</v>
      </c>
      <c r="E1734" s="163" t="s">
        <v>3862</v>
      </c>
      <c r="F1734" s="593" t="s">
        <v>4675</v>
      </c>
      <c r="G1734" s="143"/>
      <c r="H1734" s="166">
        <v>42310000</v>
      </c>
      <c r="I1734" s="180" t="s">
        <v>1316</v>
      </c>
      <c r="J1734" s="169"/>
      <c r="K1734" s="169"/>
      <c r="L1734" s="169"/>
      <c r="M1734" s="146"/>
      <c r="N1734" s="184"/>
      <c r="O1734" s="169"/>
      <c r="P1734" s="146"/>
      <c r="Q1734" s="146">
        <f t="shared" si="33"/>
        <v>0</v>
      </c>
      <c r="R1734" s="182"/>
      <c r="S1734" s="226"/>
      <c r="T1734" s="676" t="s">
        <v>4687</v>
      </c>
      <c r="U1734" s="170"/>
      <c r="V1734" s="170"/>
      <c r="W1734" s="170"/>
      <c r="X1734" s="117"/>
      <c r="Y1734" s="171"/>
      <c r="Z1734" s="171"/>
      <c r="AA1734" s="171"/>
      <c r="AB1734" s="171"/>
      <c r="AC1734" s="171"/>
      <c r="AD1734" s="171"/>
      <c r="AE1734" s="171"/>
      <c r="AF1734" s="171"/>
      <c r="AG1734" s="171"/>
      <c r="AH1734" s="171"/>
      <c r="AI1734" s="171"/>
    </row>
    <row r="1735" spans="1:35" s="172" customFormat="1" ht="24" hidden="1" x14ac:dyDescent="0.2">
      <c r="A1735" s="167">
        <v>2</v>
      </c>
      <c r="B1735" s="647">
        <v>0</v>
      </c>
      <c r="C1735" s="647">
        <v>4</v>
      </c>
      <c r="D1735" s="647">
        <v>4</v>
      </c>
      <c r="E1735" s="163" t="s">
        <v>3862</v>
      </c>
      <c r="F1735" s="593" t="s">
        <v>4675</v>
      </c>
      <c r="G1735" s="143"/>
      <c r="H1735" s="166">
        <v>42310000</v>
      </c>
      <c r="I1735" s="180" t="s">
        <v>1317</v>
      </c>
      <c r="J1735" s="169"/>
      <c r="K1735" s="169"/>
      <c r="L1735" s="169"/>
      <c r="M1735" s="146"/>
      <c r="N1735" s="184"/>
      <c r="O1735" s="169"/>
      <c r="P1735" s="146"/>
      <c r="Q1735" s="146">
        <f t="shared" si="33"/>
        <v>0</v>
      </c>
      <c r="R1735" s="182"/>
      <c r="S1735" s="226"/>
      <c r="T1735" s="676" t="s">
        <v>4687</v>
      </c>
      <c r="U1735" s="170"/>
      <c r="V1735" s="170"/>
      <c r="W1735" s="170"/>
      <c r="X1735" s="117"/>
      <c r="Y1735" s="171"/>
      <c r="Z1735" s="171"/>
      <c r="AA1735" s="171"/>
      <c r="AB1735" s="171"/>
      <c r="AC1735" s="171"/>
      <c r="AD1735" s="171"/>
      <c r="AE1735" s="171"/>
      <c r="AF1735" s="171"/>
      <c r="AG1735" s="171"/>
      <c r="AH1735" s="171"/>
      <c r="AI1735" s="171"/>
    </row>
    <row r="1736" spans="1:35" s="172" customFormat="1" ht="24" hidden="1" x14ac:dyDescent="0.2">
      <c r="A1736" s="167">
        <v>2</v>
      </c>
      <c r="B1736" s="647">
        <v>0</v>
      </c>
      <c r="C1736" s="647">
        <v>4</v>
      </c>
      <c r="D1736" s="647">
        <v>4</v>
      </c>
      <c r="E1736" s="163" t="s">
        <v>3862</v>
      </c>
      <c r="F1736" s="593" t="s">
        <v>4675</v>
      </c>
      <c r="G1736" s="143"/>
      <c r="H1736" s="166">
        <v>42310000</v>
      </c>
      <c r="I1736" s="180" t="s">
        <v>1318</v>
      </c>
      <c r="J1736" s="169"/>
      <c r="K1736" s="169"/>
      <c r="L1736" s="169"/>
      <c r="M1736" s="146"/>
      <c r="N1736" s="184"/>
      <c r="O1736" s="169"/>
      <c r="P1736" s="146"/>
      <c r="Q1736" s="146">
        <f t="shared" si="33"/>
        <v>0</v>
      </c>
      <c r="R1736" s="182"/>
      <c r="S1736" s="226"/>
      <c r="T1736" s="676" t="s">
        <v>4687</v>
      </c>
      <c r="U1736" s="170"/>
      <c r="V1736" s="170"/>
      <c r="W1736" s="170"/>
      <c r="X1736" s="117"/>
      <c r="Y1736" s="171"/>
      <c r="Z1736" s="171"/>
      <c r="AA1736" s="171"/>
      <c r="AB1736" s="171"/>
      <c r="AC1736" s="171"/>
      <c r="AD1736" s="171"/>
      <c r="AE1736" s="171"/>
      <c r="AF1736" s="171"/>
      <c r="AG1736" s="171"/>
      <c r="AH1736" s="171"/>
      <c r="AI1736" s="171"/>
    </row>
    <row r="1737" spans="1:35" s="172" customFormat="1" ht="24" hidden="1" x14ac:dyDescent="0.2">
      <c r="A1737" s="167">
        <v>2</v>
      </c>
      <c r="B1737" s="647">
        <v>0</v>
      </c>
      <c r="C1737" s="647">
        <v>4</v>
      </c>
      <c r="D1737" s="647">
        <v>4</v>
      </c>
      <c r="E1737" s="163" t="s">
        <v>3862</v>
      </c>
      <c r="F1737" s="593" t="s">
        <v>4675</v>
      </c>
      <c r="G1737" s="143"/>
      <c r="H1737" s="166">
        <v>42310000</v>
      </c>
      <c r="I1737" s="180" t="s">
        <v>1319</v>
      </c>
      <c r="J1737" s="169"/>
      <c r="K1737" s="169"/>
      <c r="L1737" s="169"/>
      <c r="M1737" s="146"/>
      <c r="N1737" s="184"/>
      <c r="O1737" s="169"/>
      <c r="P1737" s="146"/>
      <c r="Q1737" s="146">
        <f t="shared" si="33"/>
        <v>0</v>
      </c>
      <c r="R1737" s="182"/>
      <c r="S1737" s="226"/>
      <c r="T1737" s="676" t="s">
        <v>4687</v>
      </c>
      <c r="U1737" s="170"/>
      <c r="V1737" s="170"/>
      <c r="W1737" s="170"/>
      <c r="X1737" s="117"/>
      <c r="Y1737" s="171"/>
      <c r="Z1737" s="171"/>
      <c r="AA1737" s="171"/>
      <c r="AB1737" s="171"/>
      <c r="AC1737" s="171"/>
      <c r="AD1737" s="171"/>
      <c r="AE1737" s="171"/>
      <c r="AF1737" s="171"/>
      <c r="AG1737" s="171"/>
      <c r="AH1737" s="171"/>
      <c r="AI1737" s="171"/>
    </row>
    <row r="1738" spans="1:35" s="172" customFormat="1" ht="24" hidden="1" x14ac:dyDescent="0.2">
      <c r="A1738" s="167">
        <v>2</v>
      </c>
      <c r="B1738" s="647">
        <v>0</v>
      </c>
      <c r="C1738" s="647">
        <v>4</v>
      </c>
      <c r="D1738" s="647">
        <v>4</v>
      </c>
      <c r="E1738" s="163" t="s">
        <v>3862</v>
      </c>
      <c r="F1738" s="593" t="s">
        <v>4675</v>
      </c>
      <c r="G1738" s="143"/>
      <c r="H1738" s="166">
        <v>42310000</v>
      </c>
      <c r="I1738" s="180" t="s">
        <v>1320</v>
      </c>
      <c r="J1738" s="169"/>
      <c r="K1738" s="169"/>
      <c r="L1738" s="169"/>
      <c r="M1738" s="146"/>
      <c r="N1738" s="184"/>
      <c r="O1738" s="169"/>
      <c r="P1738" s="146"/>
      <c r="Q1738" s="146">
        <f t="shared" si="33"/>
        <v>0</v>
      </c>
      <c r="R1738" s="182"/>
      <c r="S1738" s="226"/>
      <c r="T1738" s="676" t="s">
        <v>4687</v>
      </c>
      <c r="U1738" s="170"/>
      <c r="V1738" s="170"/>
      <c r="W1738" s="170"/>
      <c r="X1738" s="117"/>
      <c r="Y1738" s="171"/>
      <c r="Z1738" s="171"/>
      <c r="AA1738" s="171"/>
      <c r="AB1738" s="171"/>
      <c r="AC1738" s="171"/>
      <c r="AD1738" s="171"/>
      <c r="AE1738" s="171"/>
      <c r="AF1738" s="171"/>
      <c r="AG1738" s="171"/>
      <c r="AH1738" s="171"/>
      <c r="AI1738" s="171"/>
    </row>
    <row r="1739" spans="1:35" s="172" customFormat="1" ht="24" hidden="1" x14ac:dyDescent="0.2">
      <c r="A1739" s="167">
        <v>2</v>
      </c>
      <c r="B1739" s="647">
        <v>0</v>
      </c>
      <c r="C1739" s="647">
        <v>4</v>
      </c>
      <c r="D1739" s="647">
        <v>4</v>
      </c>
      <c r="E1739" s="163" t="s">
        <v>3862</v>
      </c>
      <c r="F1739" s="593" t="s">
        <v>4675</v>
      </c>
      <c r="G1739" s="143"/>
      <c r="H1739" s="166">
        <v>42310000</v>
      </c>
      <c r="I1739" s="180" t="s">
        <v>1321</v>
      </c>
      <c r="J1739" s="169"/>
      <c r="K1739" s="169"/>
      <c r="L1739" s="169"/>
      <c r="M1739" s="146"/>
      <c r="N1739" s="184"/>
      <c r="O1739" s="169"/>
      <c r="P1739" s="146"/>
      <c r="Q1739" s="146">
        <f t="shared" si="33"/>
        <v>0</v>
      </c>
      <c r="R1739" s="182"/>
      <c r="S1739" s="226"/>
      <c r="T1739" s="676" t="s">
        <v>4687</v>
      </c>
      <c r="U1739" s="170"/>
      <c r="V1739" s="170"/>
      <c r="W1739" s="170"/>
      <c r="X1739" s="117"/>
      <c r="Y1739" s="171"/>
      <c r="Z1739" s="171"/>
      <c r="AA1739" s="171"/>
      <c r="AB1739" s="171"/>
      <c r="AC1739" s="171"/>
      <c r="AD1739" s="171"/>
      <c r="AE1739" s="171"/>
      <c r="AF1739" s="171"/>
      <c r="AG1739" s="171"/>
      <c r="AH1739" s="171"/>
      <c r="AI1739" s="171"/>
    </row>
    <row r="1740" spans="1:35" s="172" customFormat="1" ht="24" hidden="1" x14ac:dyDescent="0.2">
      <c r="A1740" s="167">
        <v>2</v>
      </c>
      <c r="B1740" s="647">
        <v>0</v>
      </c>
      <c r="C1740" s="647">
        <v>4</v>
      </c>
      <c r="D1740" s="647">
        <v>4</v>
      </c>
      <c r="E1740" s="163" t="s">
        <v>3862</v>
      </c>
      <c r="F1740" s="593" t="s">
        <v>4675</v>
      </c>
      <c r="G1740" s="143"/>
      <c r="H1740" s="166">
        <v>42292500</v>
      </c>
      <c r="I1740" s="180" t="s">
        <v>3945</v>
      </c>
      <c r="J1740" s="169"/>
      <c r="K1740" s="169"/>
      <c r="L1740" s="169"/>
      <c r="M1740" s="146"/>
      <c r="N1740" s="184"/>
      <c r="O1740" s="169"/>
      <c r="P1740" s="146"/>
      <c r="Q1740" s="146">
        <f t="shared" si="33"/>
        <v>0</v>
      </c>
      <c r="R1740" s="182"/>
      <c r="S1740" s="226"/>
      <c r="T1740" s="676" t="s">
        <v>4687</v>
      </c>
      <c r="U1740" s="170"/>
      <c r="V1740" s="170"/>
      <c r="W1740" s="170"/>
      <c r="X1740" s="117"/>
      <c r="Y1740" s="171"/>
      <c r="Z1740" s="171"/>
      <c r="AA1740" s="171"/>
      <c r="AB1740" s="171"/>
      <c r="AC1740" s="171"/>
      <c r="AD1740" s="171"/>
      <c r="AE1740" s="171"/>
      <c r="AF1740" s="171"/>
      <c r="AG1740" s="171"/>
      <c r="AH1740" s="171"/>
      <c r="AI1740" s="171"/>
    </row>
    <row r="1741" spans="1:35" s="172" customFormat="1" ht="24" hidden="1" x14ac:dyDescent="0.2">
      <c r="A1741" s="167">
        <v>2</v>
      </c>
      <c r="B1741" s="647">
        <v>0</v>
      </c>
      <c r="C1741" s="647">
        <v>4</v>
      </c>
      <c r="D1741" s="647">
        <v>4</v>
      </c>
      <c r="E1741" s="163" t="s">
        <v>3862</v>
      </c>
      <c r="F1741" s="593" t="s">
        <v>4675</v>
      </c>
      <c r="G1741" s="143"/>
      <c r="H1741" s="166">
        <v>42292500</v>
      </c>
      <c r="I1741" s="180" t="s">
        <v>996</v>
      </c>
      <c r="J1741" s="169"/>
      <c r="K1741" s="169"/>
      <c r="L1741" s="169"/>
      <c r="M1741" s="146"/>
      <c r="N1741" s="184"/>
      <c r="O1741" s="169"/>
      <c r="P1741" s="146"/>
      <c r="Q1741" s="146">
        <f t="shared" si="33"/>
        <v>0</v>
      </c>
      <c r="R1741" s="182"/>
      <c r="S1741" s="226"/>
      <c r="T1741" s="676" t="s">
        <v>4687</v>
      </c>
      <c r="U1741" s="170"/>
      <c r="V1741" s="170"/>
      <c r="W1741" s="170"/>
      <c r="X1741" s="117"/>
      <c r="Y1741" s="171"/>
      <c r="Z1741" s="171"/>
      <c r="AA1741" s="171"/>
      <c r="AB1741" s="171"/>
      <c r="AC1741" s="171"/>
      <c r="AD1741" s="171"/>
      <c r="AE1741" s="171"/>
      <c r="AF1741" s="171"/>
      <c r="AG1741" s="171"/>
      <c r="AH1741" s="171"/>
      <c r="AI1741" s="171"/>
    </row>
    <row r="1742" spans="1:35" s="172" customFormat="1" ht="24" hidden="1" x14ac:dyDescent="0.2">
      <c r="A1742" s="167">
        <v>2</v>
      </c>
      <c r="B1742" s="647">
        <v>0</v>
      </c>
      <c r="C1742" s="647">
        <v>4</v>
      </c>
      <c r="D1742" s="647">
        <v>4</v>
      </c>
      <c r="E1742" s="163" t="s">
        <v>3862</v>
      </c>
      <c r="F1742" s="593" t="s">
        <v>4675</v>
      </c>
      <c r="G1742" s="143"/>
      <c r="H1742" s="166">
        <v>42292500</v>
      </c>
      <c r="I1742" s="180" t="s">
        <v>3946</v>
      </c>
      <c r="J1742" s="169"/>
      <c r="K1742" s="169"/>
      <c r="L1742" s="169"/>
      <c r="M1742" s="146"/>
      <c r="N1742" s="184"/>
      <c r="O1742" s="169"/>
      <c r="P1742" s="146"/>
      <c r="Q1742" s="146">
        <f t="shared" si="33"/>
        <v>0</v>
      </c>
      <c r="R1742" s="182"/>
      <c r="S1742" s="226"/>
      <c r="T1742" s="676" t="s">
        <v>4687</v>
      </c>
      <c r="U1742" s="170"/>
      <c r="V1742" s="170"/>
      <c r="W1742" s="170"/>
      <c r="X1742" s="117"/>
      <c r="Y1742" s="171"/>
      <c r="Z1742" s="171"/>
      <c r="AA1742" s="171"/>
      <c r="AB1742" s="171"/>
      <c r="AC1742" s="171"/>
      <c r="AD1742" s="171"/>
      <c r="AE1742" s="171"/>
      <c r="AF1742" s="171"/>
      <c r="AG1742" s="171"/>
      <c r="AH1742" s="171"/>
      <c r="AI1742" s="171"/>
    </row>
    <row r="1743" spans="1:35" s="172" customFormat="1" ht="24" hidden="1" customHeight="1" x14ac:dyDescent="0.2">
      <c r="A1743" s="167">
        <v>2</v>
      </c>
      <c r="B1743" s="647">
        <v>0</v>
      </c>
      <c r="C1743" s="647">
        <v>4</v>
      </c>
      <c r="D1743" s="647">
        <v>4</v>
      </c>
      <c r="E1743" s="163" t="s">
        <v>3862</v>
      </c>
      <c r="F1743" s="593" t="s">
        <v>4675</v>
      </c>
      <c r="G1743" s="143"/>
      <c r="H1743" s="166">
        <v>42292500</v>
      </c>
      <c r="I1743" s="145" t="s">
        <v>3314</v>
      </c>
      <c r="J1743" s="169"/>
      <c r="K1743" s="169"/>
      <c r="L1743" s="169"/>
      <c r="M1743" s="146"/>
      <c r="N1743" s="184"/>
      <c r="O1743" s="169"/>
      <c r="P1743" s="146"/>
      <c r="Q1743" s="146">
        <f t="shared" si="33"/>
        <v>0</v>
      </c>
      <c r="R1743" s="182"/>
      <c r="S1743" s="226"/>
      <c r="T1743" s="676" t="s">
        <v>4687</v>
      </c>
      <c r="U1743" s="170"/>
      <c r="V1743" s="170"/>
      <c r="W1743" s="170"/>
      <c r="X1743" s="117"/>
      <c r="Y1743" s="171"/>
      <c r="Z1743" s="171"/>
      <c r="AA1743" s="171"/>
      <c r="AB1743" s="171"/>
      <c r="AC1743" s="171"/>
      <c r="AD1743" s="171"/>
      <c r="AE1743" s="171"/>
      <c r="AF1743" s="171"/>
      <c r="AG1743" s="171"/>
      <c r="AH1743" s="171"/>
      <c r="AI1743" s="171"/>
    </row>
    <row r="1744" spans="1:35" s="172" customFormat="1" ht="20.25" hidden="1" customHeight="1" x14ac:dyDescent="0.2">
      <c r="A1744" s="167">
        <v>2</v>
      </c>
      <c r="B1744" s="647">
        <v>0</v>
      </c>
      <c r="C1744" s="647">
        <v>4</v>
      </c>
      <c r="D1744" s="647">
        <v>4</v>
      </c>
      <c r="E1744" s="163" t="s">
        <v>3862</v>
      </c>
      <c r="F1744" s="593" t="s">
        <v>4675</v>
      </c>
      <c r="G1744" s="143"/>
      <c r="H1744" s="166">
        <v>42131700</v>
      </c>
      <c r="I1744" s="145" t="s">
        <v>4988</v>
      </c>
      <c r="J1744" s="169" t="s">
        <v>5083</v>
      </c>
      <c r="K1744" s="169"/>
      <c r="L1744" s="169"/>
      <c r="M1744" s="146"/>
      <c r="N1744" s="184" t="s">
        <v>4786</v>
      </c>
      <c r="O1744" s="169">
        <v>5</v>
      </c>
      <c r="P1744" s="146"/>
      <c r="Q1744" s="146">
        <f t="shared" si="33"/>
        <v>0</v>
      </c>
      <c r="R1744" s="182"/>
      <c r="S1744" s="226"/>
      <c r="T1744" s="676" t="s">
        <v>4687</v>
      </c>
      <c r="U1744" s="170"/>
      <c r="V1744" s="170"/>
      <c r="W1744" s="170"/>
      <c r="X1744" s="117"/>
      <c r="Y1744" s="171"/>
      <c r="Z1744" s="171"/>
      <c r="AA1744" s="171"/>
      <c r="AB1744" s="171"/>
      <c r="AC1744" s="171"/>
      <c r="AD1744" s="171"/>
      <c r="AE1744" s="171"/>
      <c r="AF1744" s="171"/>
      <c r="AG1744" s="171"/>
      <c r="AH1744" s="171"/>
      <c r="AI1744" s="171"/>
    </row>
    <row r="1745" spans="1:35" s="172" customFormat="1" ht="20.25" hidden="1" customHeight="1" x14ac:dyDescent="0.2">
      <c r="A1745" s="167">
        <v>2</v>
      </c>
      <c r="B1745" s="647">
        <v>0</v>
      </c>
      <c r="C1745" s="647">
        <v>4</v>
      </c>
      <c r="D1745" s="647">
        <v>4</v>
      </c>
      <c r="E1745" s="163" t="s">
        <v>3862</v>
      </c>
      <c r="F1745" s="593" t="s">
        <v>4675</v>
      </c>
      <c r="G1745" s="143"/>
      <c r="H1745" s="166">
        <v>42131700</v>
      </c>
      <c r="I1745" s="180" t="s">
        <v>5035</v>
      </c>
      <c r="J1745" s="169"/>
      <c r="K1745" s="169"/>
      <c r="L1745" s="169"/>
      <c r="M1745" s="146"/>
      <c r="N1745" s="184" t="s">
        <v>4944</v>
      </c>
      <c r="O1745" s="169">
        <v>10</v>
      </c>
      <c r="P1745" s="146"/>
      <c r="Q1745" s="146"/>
      <c r="R1745" s="182"/>
      <c r="S1745" s="226"/>
      <c r="T1745" s="676" t="s">
        <v>4687</v>
      </c>
      <c r="U1745" s="170"/>
      <c r="V1745" s="170"/>
      <c r="W1745" s="170"/>
      <c r="X1745" s="117"/>
      <c r="Y1745" s="171"/>
      <c r="Z1745" s="171"/>
      <c r="AA1745" s="171"/>
      <c r="AB1745" s="171"/>
      <c r="AC1745" s="171"/>
      <c r="AD1745" s="171"/>
      <c r="AE1745" s="171"/>
      <c r="AF1745" s="171"/>
      <c r="AG1745" s="171"/>
      <c r="AH1745" s="171"/>
      <c r="AI1745" s="171"/>
    </row>
    <row r="1746" spans="1:35" s="172" customFormat="1" ht="24" hidden="1" x14ac:dyDescent="0.2">
      <c r="A1746" s="167">
        <v>2</v>
      </c>
      <c r="B1746" s="647">
        <v>0</v>
      </c>
      <c r="C1746" s="647">
        <v>4</v>
      </c>
      <c r="D1746" s="647">
        <v>4</v>
      </c>
      <c r="E1746" s="163" t="s">
        <v>3862</v>
      </c>
      <c r="F1746" s="593" t="s">
        <v>4675</v>
      </c>
      <c r="G1746" s="143"/>
      <c r="H1746" s="166">
        <v>42321500</v>
      </c>
      <c r="I1746" s="180" t="s">
        <v>3947</v>
      </c>
      <c r="J1746" s="169"/>
      <c r="K1746" s="169"/>
      <c r="L1746" s="169"/>
      <c r="M1746" s="146"/>
      <c r="N1746" s="184"/>
      <c r="O1746" s="169"/>
      <c r="P1746" s="146"/>
      <c r="Q1746" s="146">
        <f t="shared" si="33"/>
        <v>0</v>
      </c>
      <c r="R1746" s="182"/>
      <c r="S1746" s="226"/>
      <c r="T1746" s="676" t="s">
        <v>4687</v>
      </c>
      <c r="U1746" s="170"/>
      <c r="V1746" s="170"/>
      <c r="W1746" s="170"/>
      <c r="X1746" s="117"/>
      <c r="Y1746" s="171"/>
      <c r="Z1746" s="171"/>
      <c r="AA1746" s="171"/>
      <c r="AB1746" s="171"/>
      <c r="AC1746" s="171"/>
      <c r="AD1746" s="171"/>
      <c r="AE1746" s="171"/>
      <c r="AF1746" s="171"/>
      <c r="AG1746" s="171"/>
      <c r="AH1746" s="171"/>
      <c r="AI1746" s="171"/>
    </row>
    <row r="1747" spans="1:35" s="172" customFormat="1" ht="24" hidden="1" x14ac:dyDescent="0.2">
      <c r="A1747" s="167">
        <v>2</v>
      </c>
      <c r="B1747" s="647">
        <v>0</v>
      </c>
      <c r="C1747" s="647">
        <v>4</v>
      </c>
      <c r="D1747" s="647">
        <v>4</v>
      </c>
      <c r="E1747" s="163" t="s">
        <v>3862</v>
      </c>
      <c r="F1747" s="593" t="s">
        <v>4675</v>
      </c>
      <c r="G1747" s="143"/>
      <c r="H1747" s="166">
        <v>42321500</v>
      </c>
      <c r="I1747" s="180" t="s">
        <v>3948</v>
      </c>
      <c r="J1747" s="169"/>
      <c r="K1747" s="169"/>
      <c r="L1747" s="169"/>
      <c r="M1747" s="146"/>
      <c r="N1747" s="184"/>
      <c r="O1747" s="169"/>
      <c r="P1747" s="146"/>
      <c r="Q1747" s="146">
        <f t="shared" si="33"/>
        <v>0</v>
      </c>
      <c r="R1747" s="182"/>
      <c r="S1747" s="226"/>
      <c r="T1747" s="676" t="s">
        <v>4687</v>
      </c>
      <c r="U1747" s="170"/>
      <c r="V1747" s="170"/>
      <c r="W1747" s="170"/>
      <c r="X1747" s="117"/>
      <c r="Y1747" s="171"/>
      <c r="Z1747" s="171"/>
      <c r="AA1747" s="171"/>
      <c r="AB1747" s="171"/>
      <c r="AC1747" s="171"/>
      <c r="AD1747" s="171"/>
      <c r="AE1747" s="171"/>
      <c r="AF1747" s="171"/>
      <c r="AG1747" s="171"/>
      <c r="AH1747" s="171"/>
      <c r="AI1747" s="171"/>
    </row>
    <row r="1748" spans="1:35" s="172" customFormat="1" ht="24" hidden="1" x14ac:dyDescent="0.2">
      <c r="A1748" s="167">
        <v>2</v>
      </c>
      <c r="B1748" s="647">
        <v>0</v>
      </c>
      <c r="C1748" s="647">
        <v>4</v>
      </c>
      <c r="D1748" s="647">
        <v>4</v>
      </c>
      <c r="E1748" s="163" t="s">
        <v>3862</v>
      </c>
      <c r="F1748" s="593" t="s">
        <v>4675</v>
      </c>
      <c r="G1748" s="143"/>
      <c r="H1748" s="166">
        <v>42321500</v>
      </c>
      <c r="I1748" s="180" t="s">
        <v>1963</v>
      </c>
      <c r="J1748" s="169"/>
      <c r="K1748" s="169"/>
      <c r="L1748" s="169"/>
      <c r="M1748" s="146"/>
      <c r="N1748" s="184"/>
      <c r="O1748" s="169"/>
      <c r="P1748" s="146"/>
      <c r="Q1748" s="146">
        <f t="shared" si="33"/>
        <v>0</v>
      </c>
      <c r="R1748" s="182"/>
      <c r="S1748" s="226"/>
      <c r="T1748" s="676" t="s">
        <v>4687</v>
      </c>
      <c r="U1748" s="170"/>
      <c r="V1748" s="170"/>
      <c r="W1748" s="170"/>
      <c r="X1748" s="117"/>
      <c r="Y1748" s="171"/>
      <c r="Z1748" s="171"/>
      <c r="AA1748" s="171"/>
      <c r="AB1748" s="171"/>
      <c r="AC1748" s="171"/>
      <c r="AD1748" s="171"/>
      <c r="AE1748" s="171"/>
      <c r="AF1748" s="171"/>
      <c r="AG1748" s="171"/>
      <c r="AH1748" s="171"/>
      <c r="AI1748" s="171"/>
    </row>
    <row r="1749" spans="1:35" s="172" customFormat="1" ht="24" hidden="1" x14ac:dyDescent="0.2">
      <c r="A1749" s="167">
        <v>2</v>
      </c>
      <c r="B1749" s="647">
        <v>0</v>
      </c>
      <c r="C1749" s="647">
        <v>4</v>
      </c>
      <c r="D1749" s="647">
        <v>4</v>
      </c>
      <c r="E1749" s="163" t="s">
        <v>3862</v>
      </c>
      <c r="F1749" s="593" t="s">
        <v>4675</v>
      </c>
      <c r="G1749" s="143"/>
      <c r="H1749" s="166">
        <v>42321500</v>
      </c>
      <c r="I1749" s="180" t="s">
        <v>1964</v>
      </c>
      <c r="J1749" s="169"/>
      <c r="K1749" s="169"/>
      <c r="L1749" s="169"/>
      <c r="M1749" s="146"/>
      <c r="N1749" s="184"/>
      <c r="O1749" s="169"/>
      <c r="P1749" s="146"/>
      <c r="Q1749" s="146">
        <f t="shared" si="33"/>
        <v>0</v>
      </c>
      <c r="R1749" s="182"/>
      <c r="S1749" s="226"/>
      <c r="T1749" s="676" t="s">
        <v>4687</v>
      </c>
      <c r="U1749" s="170"/>
      <c r="V1749" s="170"/>
      <c r="W1749" s="170"/>
      <c r="X1749" s="117"/>
      <c r="Y1749" s="171"/>
      <c r="Z1749" s="171"/>
      <c r="AA1749" s="171"/>
      <c r="AB1749" s="171"/>
      <c r="AC1749" s="171"/>
      <c r="AD1749" s="171"/>
      <c r="AE1749" s="171"/>
      <c r="AF1749" s="171"/>
      <c r="AG1749" s="171"/>
      <c r="AH1749" s="171"/>
      <c r="AI1749" s="171"/>
    </row>
    <row r="1750" spans="1:35" s="172" customFormat="1" ht="24" hidden="1" x14ac:dyDescent="0.2">
      <c r="A1750" s="167">
        <v>2</v>
      </c>
      <c r="B1750" s="647">
        <v>0</v>
      </c>
      <c r="C1750" s="647">
        <v>4</v>
      </c>
      <c r="D1750" s="647">
        <v>4</v>
      </c>
      <c r="E1750" s="163" t="s">
        <v>3862</v>
      </c>
      <c r="F1750" s="593" t="s">
        <v>4675</v>
      </c>
      <c r="G1750" s="143"/>
      <c r="H1750" s="166">
        <v>42321500</v>
      </c>
      <c r="I1750" s="180" t="s">
        <v>1965</v>
      </c>
      <c r="J1750" s="169"/>
      <c r="K1750" s="169"/>
      <c r="L1750" s="169"/>
      <c r="M1750" s="146"/>
      <c r="N1750" s="184"/>
      <c r="O1750" s="169"/>
      <c r="P1750" s="146"/>
      <c r="Q1750" s="146">
        <f t="shared" si="33"/>
        <v>0</v>
      </c>
      <c r="R1750" s="182"/>
      <c r="S1750" s="226"/>
      <c r="T1750" s="676" t="s">
        <v>4687</v>
      </c>
      <c r="U1750" s="170"/>
      <c r="V1750" s="170"/>
      <c r="W1750" s="170"/>
      <c r="X1750" s="117"/>
      <c r="Y1750" s="171"/>
      <c r="Z1750" s="171"/>
      <c r="AA1750" s="171"/>
      <c r="AB1750" s="171"/>
      <c r="AC1750" s="171"/>
      <c r="AD1750" s="171"/>
      <c r="AE1750" s="171"/>
      <c r="AF1750" s="171"/>
      <c r="AG1750" s="171"/>
      <c r="AH1750" s="171"/>
      <c r="AI1750" s="171"/>
    </row>
    <row r="1751" spans="1:35" s="172" customFormat="1" ht="24" hidden="1" x14ac:dyDescent="0.2">
      <c r="A1751" s="167">
        <v>2</v>
      </c>
      <c r="B1751" s="647">
        <v>0</v>
      </c>
      <c r="C1751" s="647">
        <v>4</v>
      </c>
      <c r="D1751" s="647">
        <v>4</v>
      </c>
      <c r="E1751" s="163" t="s">
        <v>3862</v>
      </c>
      <c r="F1751" s="593" t="s">
        <v>4675</v>
      </c>
      <c r="G1751" s="143"/>
      <c r="H1751" s="166">
        <v>42321500</v>
      </c>
      <c r="I1751" s="180" t="s">
        <v>1966</v>
      </c>
      <c r="J1751" s="169"/>
      <c r="K1751" s="169"/>
      <c r="L1751" s="169"/>
      <c r="M1751" s="146"/>
      <c r="N1751" s="184"/>
      <c r="O1751" s="169"/>
      <c r="P1751" s="146"/>
      <c r="Q1751" s="146">
        <f t="shared" si="33"/>
        <v>0</v>
      </c>
      <c r="R1751" s="182"/>
      <c r="S1751" s="226"/>
      <c r="T1751" s="676" t="s">
        <v>4687</v>
      </c>
      <c r="U1751" s="170"/>
      <c r="V1751" s="170"/>
      <c r="W1751" s="170"/>
      <c r="X1751" s="117"/>
      <c r="Y1751" s="171"/>
      <c r="Z1751" s="171"/>
      <c r="AA1751" s="171"/>
      <c r="AB1751" s="171"/>
      <c r="AC1751" s="171"/>
      <c r="AD1751" s="171"/>
      <c r="AE1751" s="171"/>
      <c r="AF1751" s="171"/>
      <c r="AG1751" s="171"/>
      <c r="AH1751" s="171"/>
      <c r="AI1751" s="171"/>
    </row>
    <row r="1752" spans="1:35" s="172" customFormat="1" ht="24" hidden="1" x14ac:dyDescent="0.2">
      <c r="A1752" s="167">
        <v>2</v>
      </c>
      <c r="B1752" s="647">
        <v>0</v>
      </c>
      <c r="C1752" s="647">
        <v>4</v>
      </c>
      <c r="D1752" s="647">
        <v>4</v>
      </c>
      <c r="E1752" s="163" t="s">
        <v>3862</v>
      </c>
      <c r="F1752" s="593" t="s">
        <v>4675</v>
      </c>
      <c r="G1752" s="143"/>
      <c r="H1752" s="166">
        <v>42321500</v>
      </c>
      <c r="I1752" s="180" t="s">
        <v>1967</v>
      </c>
      <c r="J1752" s="169"/>
      <c r="K1752" s="169"/>
      <c r="L1752" s="169"/>
      <c r="M1752" s="146"/>
      <c r="N1752" s="184"/>
      <c r="O1752" s="169"/>
      <c r="P1752" s="146"/>
      <c r="Q1752" s="146">
        <f t="shared" ref="Q1752:Q1815" si="34">+P1752</f>
        <v>0</v>
      </c>
      <c r="R1752" s="182"/>
      <c r="S1752" s="226"/>
      <c r="T1752" s="676" t="s">
        <v>4687</v>
      </c>
      <c r="U1752" s="170"/>
      <c r="V1752" s="170"/>
      <c r="W1752" s="170"/>
      <c r="X1752" s="117"/>
      <c r="Y1752" s="171"/>
      <c r="Z1752" s="171"/>
      <c r="AA1752" s="171"/>
      <c r="AB1752" s="171"/>
      <c r="AC1752" s="171"/>
      <c r="AD1752" s="171"/>
      <c r="AE1752" s="171"/>
      <c r="AF1752" s="171"/>
      <c r="AG1752" s="171"/>
      <c r="AH1752" s="171"/>
      <c r="AI1752" s="171"/>
    </row>
    <row r="1753" spans="1:35" s="172" customFormat="1" ht="24" hidden="1" x14ac:dyDescent="0.2">
      <c r="A1753" s="167">
        <v>2</v>
      </c>
      <c r="B1753" s="647">
        <v>0</v>
      </c>
      <c r="C1753" s="647">
        <v>4</v>
      </c>
      <c r="D1753" s="647">
        <v>4</v>
      </c>
      <c r="E1753" s="163" t="s">
        <v>3862</v>
      </c>
      <c r="F1753" s="593" t="s">
        <v>4675</v>
      </c>
      <c r="G1753" s="143"/>
      <c r="H1753" s="166">
        <v>42321500</v>
      </c>
      <c r="I1753" s="180" t="s">
        <v>603</v>
      </c>
      <c r="J1753" s="169"/>
      <c r="K1753" s="169"/>
      <c r="L1753" s="169"/>
      <c r="M1753" s="146"/>
      <c r="N1753" s="184"/>
      <c r="O1753" s="169"/>
      <c r="P1753" s="146"/>
      <c r="Q1753" s="146">
        <f t="shared" si="34"/>
        <v>0</v>
      </c>
      <c r="R1753" s="182"/>
      <c r="S1753" s="226"/>
      <c r="T1753" s="676" t="s">
        <v>4687</v>
      </c>
      <c r="U1753" s="170"/>
      <c r="V1753" s="170"/>
      <c r="W1753" s="170"/>
      <c r="X1753" s="117"/>
      <c r="Y1753" s="171"/>
      <c r="Z1753" s="171"/>
      <c r="AA1753" s="171"/>
      <c r="AB1753" s="171"/>
      <c r="AC1753" s="171"/>
      <c r="AD1753" s="171"/>
      <c r="AE1753" s="171"/>
      <c r="AF1753" s="171"/>
      <c r="AG1753" s="171"/>
      <c r="AH1753" s="171"/>
      <c r="AI1753" s="171"/>
    </row>
    <row r="1754" spans="1:35" s="172" customFormat="1" ht="24" hidden="1" x14ac:dyDescent="0.2">
      <c r="A1754" s="167">
        <v>2</v>
      </c>
      <c r="B1754" s="647">
        <v>0</v>
      </c>
      <c r="C1754" s="647">
        <v>4</v>
      </c>
      <c r="D1754" s="647">
        <v>4</v>
      </c>
      <c r="E1754" s="163" t="s">
        <v>3862</v>
      </c>
      <c r="F1754" s="593" t="s">
        <v>4675</v>
      </c>
      <c r="G1754" s="143"/>
      <c r="H1754" s="166">
        <v>42321500</v>
      </c>
      <c r="I1754" s="180" t="s">
        <v>604</v>
      </c>
      <c r="J1754" s="169"/>
      <c r="K1754" s="169"/>
      <c r="L1754" s="169"/>
      <c r="M1754" s="146"/>
      <c r="N1754" s="184"/>
      <c r="O1754" s="169"/>
      <c r="P1754" s="146"/>
      <c r="Q1754" s="146">
        <f t="shared" si="34"/>
        <v>0</v>
      </c>
      <c r="R1754" s="182"/>
      <c r="S1754" s="226"/>
      <c r="T1754" s="676" t="s">
        <v>4687</v>
      </c>
      <c r="U1754" s="170"/>
      <c r="V1754" s="170"/>
      <c r="W1754" s="170"/>
      <c r="X1754" s="117"/>
      <c r="Y1754" s="171"/>
      <c r="Z1754" s="171"/>
      <c r="AA1754" s="171"/>
      <c r="AB1754" s="171"/>
      <c r="AC1754" s="171"/>
      <c r="AD1754" s="171"/>
      <c r="AE1754" s="171"/>
      <c r="AF1754" s="171"/>
      <c r="AG1754" s="171"/>
      <c r="AH1754" s="171"/>
      <c r="AI1754" s="171"/>
    </row>
    <row r="1755" spans="1:35" s="172" customFormat="1" ht="24" hidden="1" x14ac:dyDescent="0.2">
      <c r="A1755" s="167">
        <v>2</v>
      </c>
      <c r="B1755" s="647">
        <v>0</v>
      </c>
      <c r="C1755" s="647">
        <v>4</v>
      </c>
      <c r="D1755" s="647">
        <v>4</v>
      </c>
      <c r="E1755" s="163" t="s">
        <v>3862</v>
      </c>
      <c r="F1755" s="593" t="s">
        <v>4675</v>
      </c>
      <c r="G1755" s="143"/>
      <c r="H1755" s="166">
        <v>42321500</v>
      </c>
      <c r="I1755" s="180" t="s">
        <v>605</v>
      </c>
      <c r="J1755" s="169"/>
      <c r="K1755" s="169"/>
      <c r="L1755" s="169"/>
      <c r="M1755" s="146"/>
      <c r="N1755" s="184"/>
      <c r="O1755" s="169"/>
      <c r="P1755" s="146"/>
      <c r="Q1755" s="146">
        <f t="shared" si="34"/>
        <v>0</v>
      </c>
      <c r="R1755" s="182"/>
      <c r="S1755" s="226"/>
      <c r="T1755" s="676" t="s">
        <v>4687</v>
      </c>
      <c r="U1755" s="170"/>
      <c r="V1755" s="170"/>
      <c r="W1755" s="170"/>
      <c r="X1755" s="117"/>
      <c r="Y1755" s="171"/>
      <c r="Z1755" s="171"/>
      <c r="AA1755" s="171"/>
      <c r="AB1755" s="171"/>
      <c r="AC1755" s="171"/>
      <c r="AD1755" s="171"/>
      <c r="AE1755" s="171"/>
      <c r="AF1755" s="171"/>
      <c r="AG1755" s="171"/>
      <c r="AH1755" s="171"/>
      <c r="AI1755" s="171"/>
    </row>
    <row r="1756" spans="1:35" s="172" customFormat="1" ht="24" hidden="1" x14ac:dyDescent="0.2">
      <c r="A1756" s="167">
        <v>2</v>
      </c>
      <c r="B1756" s="647">
        <v>0</v>
      </c>
      <c r="C1756" s="647">
        <v>4</v>
      </c>
      <c r="D1756" s="647">
        <v>4</v>
      </c>
      <c r="E1756" s="163" t="s">
        <v>3862</v>
      </c>
      <c r="F1756" s="593" t="s">
        <v>4675</v>
      </c>
      <c r="G1756" s="143"/>
      <c r="H1756" s="166">
        <v>42321500</v>
      </c>
      <c r="I1756" s="180" t="s">
        <v>943</v>
      </c>
      <c r="J1756" s="169"/>
      <c r="K1756" s="169"/>
      <c r="L1756" s="169"/>
      <c r="M1756" s="146"/>
      <c r="N1756" s="184"/>
      <c r="O1756" s="169"/>
      <c r="P1756" s="146"/>
      <c r="Q1756" s="146">
        <f t="shared" si="34"/>
        <v>0</v>
      </c>
      <c r="R1756" s="182"/>
      <c r="S1756" s="226"/>
      <c r="T1756" s="676" t="s">
        <v>4687</v>
      </c>
      <c r="U1756" s="170"/>
      <c r="V1756" s="170"/>
      <c r="W1756" s="170"/>
      <c r="X1756" s="117"/>
      <c r="Y1756" s="171"/>
      <c r="Z1756" s="171"/>
      <c r="AA1756" s="171"/>
      <c r="AB1756" s="171"/>
      <c r="AC1756" s="171"/>
      <c r="AD1756" s="171"/>
      <c r="AE1756" s="171"/>
      <c r="AF1756" s="171"/>
      <c r="AG1756" s="171"/>
      <c r="AH1756" s="171"/>
      <c r="AI1756" s="171"/>
    </row>
    <row r="1757" spans="1:35" s="172" customFormat="1" ht="24" hidden="1" x14ac:dyDescent="0.2">
      <c r="A1757" s="167">
        <v>2</v>
      </c>
      <c r="B1757" s="647">
        <v>0</v>
      </c>
      <c r="C1757" s="647">
        <v>4</v>
      </c>
      <c r="D1757" s="647">
        <v>4</v>
      </c>
      <c r="E1757" s="163" t="s">
        <v>3862</v>
      </c>
      <c r="F1757" s="593" t="s">
        <v>4675</v>
      </c>
      <c r="G1757" s="143"/>
      <c r="H1757" s="166">
        <v>42321500</v>
      </c>
      <c r="I1757" s="180" t="s">
        <v>944</v>
      </c>
      <c r="J1757" s="169"/>
      <c r="K1757" s="169"/>
      <c r="L1757" s="169"/>
      <c r="M1757" s="146"/>
      <c r="N1757" s="184"/>
      <c r="O1757" s="169"/>
      <c r="P1757" s="146"/>
      <c r="Q1757" s="146">
        <f t="shared" si="34"/>
        <v>0</v>
      </c>
      <c r="R1757" s="182"/>
      <c r="S1757" s="226"/>
      <c r="T1757" s="676" t="s">
        <v>4687</v>
      </c>
      <c r="U1757" s="170"/>
      <c r="V1757" s="170"/>
      <c r="W1757" s="170"/>
      <c r="X1757" s="117"/>
      <c r="Y1757" s="171"/>
      <c r="Z1757" s="171"/>
      <c r="AA1757" s="171"/>
      <c r="AB1757" s="171"/>
      <c r="AC1757" s="171"/>
      <c r="AD1757" s="171"/>
      <c r="AE1757" s="171"/>
      <c r="AF1757" s="171"/>
      <c r="AG1757" s="171"/>
      <c r="AH1757" s="171"/>
      <c r="AI1757" s="171"/>
    </row>
    <row r="1758" spans="1:35" s="172" customFormat="1" ht="24" hidden="1" x14ac:dyDescent="0.2">
      <c r="A1758" s="167">
        <v>2</v>
      </c>
      <c r="B1758" s="647">
        <v>0</v>
      </c>
      <c r="C1758" s="647">
        <v>4</v>
      </c>
      <c r="D1758" s="647">
        <v>4</v>
      </c>
      <c r="E1758" s="163" t="s">
        <v>3862</v>
      </c>
      <c r="F1758" s="593" t="s">
        <v>4675</v>
      </c>
      <c r="G1758" s="143"/>
      <c r="H1758" s="166">
        <v>42321500</v>
      </c>
      <c r="I1758" s="180" t="s">
        <v>945</v>
      </c>
      <c r="J1758" s="169"/>
      <c r="K1758" s="169"/>
      <c r="L1758" s="169"/>
      <c r="M1758" s="146"/>
      <c r="N1758" s="184"/>
      <c r="O1758" s="169"/>
      <c r="P1758" s="146"/>
      <c r="Q1758" s="146">
        <f t="shared" si="34"/>
        <v>0</v>
      </c>
      <c r="R1758" s="182"/>
      <c r="S1758" s="226"/>
      <c r="T1758" s="676" t="s">
        <v>4687</v>
      </c>
      <c r="U1758" s="170"/>
      <c r="V1758" s="170"/>
      <c r="W1758" s="170"/>
      <c r="X1758" s="117"/>
      <c r="Y1758" s="171"/>
      <c r="Z1758" s="171"/>
      <c r="AA1758" s="171"/>
      <c r="AB1758" s="171"/>
      <c r="AC1758" s="171"/>
      <c r="AD1758" s="171"/>
      <c r="AE1758" s="171"/>
      <c r="AF1758" s="171"/>
      <c r="AG1758" s="171"/>
      <c r="AH1758" s="171"/>
      <c r="AI1758" s="171"/>
    </row>
    <row r="1759" spans="1:35" s="172" customFormat="1" ht="24" hidden="1" x14ac:dyDescent="0.2">
      <c r="A1759" s="167">
        <v>2</v>
      </c>
      <c r="B1759" s="647">
        <v>0</v>
      </c>
      <c r="C1759" s="647">
        <v>4</v>
      </c>
      <c r="D1759" s="647">
        <v>4</v>
      </c>
      <c r="E1759" s="163" t="s">
        <v>3862</v>
      </c>
      <c r="F1759" s="593" t="s">
        <v>4675</v>
      </c>
      <c r="G1759" s="143"/>
      <c r="H1759" s="166">
        <v>42321500</v>
      </c>
      <c r="I1759" s="180" t="s">
        <v>2012</v>
      </c>
      <c r="J1759" s="169"/>
      <c r="K1759" s="169"/>
      <c r="L1759" s="169"/>
      <c r="M1759" s="146"/>
      <c r="N1759" s="184"/>
      <c r="O1759" s="169"/>
      <c r="P1759" s="146"/>
      <c r="Q1759" s="146">
        <f t="shared" si="34"/>
        <v>0</v>
      </c>
      <c r="R1759" s="182"/>
      <c r="S1759" s="226"/>
      <c r="T1759" s="676" t="s">
        <v>4687</v>
      </c>
      <c r="U1759" s="170"/>
      <c r="V1759" s="170"/>
      <c r="W1759" s="170"/>
      <c r="X1759" s="117"/>
      <c r="Y1759" s="171"/>
      <c r="Z1759" s="171"/>
      <c r="AA1759" s="171"/>
      <c r="AB1759" s="171"/>
      <c r="AC1759" s="171"/>
      <c r="AD1759" s="171"/>
      <c r="AE1759" s="171"/>
      <c r="AF1759" s="171"/>
      <c r="AG1759" s="171"/>
      <c r="AH1759" s="171"/>
      <c r="AI1759" s="171"/>
    </row>
    <row r="1760" spans="1:35" s="172" customFormat="1" ht="24" hidden="1" x14ac:dyDescent="0.2">
      <c r="A1760" s="167">
        <v>2</v>
      </c>
      <c r="B1760" s="647">
        <v>0</v>
      </c>
      <c r="C1760" s="647">
        <v>4</v>
      </c>
      <c r="D1760" s="647">
        <v>4</v>
      </c>
      <c r="E1760" s="163" t="s">
        <v>3862</v>
      </c>
      <c r="F1760" s="593" t="s">
        <v>4675</v>
      </c>
      <c r="G1760" s="143"/>
      <c r="H1760" s="166">
        <v>42321500</v>
      </c>
      <c r="I1760" s="180" t="s">
        <v>2013</v>
      </c>
      <c r="J1760" s="169"/>
      <c r="K1760" s="169"/>
      <c r="L1760" s="169"/>
      <c r="M1760" s="146"/>
      <c r="N1760" s="184"/>
      <c r="O1760" s="169"/>
      <c r="P1760" s="146"/>
      <c r="Q1760" s="146">
        <f t="shared" si="34"/>
        <v>0</v>
      </c>
      <c r="R1760" s="182"/>
      <c r="S1760" s="226"/>
      <c r="T1760" s="676" t="s">
        <v>4687</v>
      </c>
      <c r="U1760" s="170"/>
      <c r="V1760" s="170"/>
      <c r="W1760" s="170"/>
      <c r="X1760" s="117"/>
      <c r="Y1760" s="171"/>
      <c r="Z1760" s="171"/>
      <c r="AA1760" s="171"/>
      <c r="AB1760" s="171"/>
      <c r="AC1760" s="171"/>
      <c r="AD1760" s="171"/>
      <c r="AE1760" s="171"/>
      <c r="AF1760" s="171"/>
      <c r="AG1760" s="171"/>
      <c r="AH1760" s="171"/>
      <c r="AI1760" s="171"/>
    </row>
    <row r="1761" spans="1:35" s="172" customFormat="1" ht="24" hidden="1" x14ac:dyDescent="0.2">
      <c r="A1761" s="167">
        <v>2</v>
      </c>
      <c r="B1761" s="647">
        <v>0</v>
      </c>
      <c r="C1761" s="647">
        <v>4</v>
      </c>
      <c r="D1761" s="647">
        <v>4</v>
      </c>
      <c r="E1761" s="163" t="s">
        <v>3862</v>
      </c>
      <c r="F1761" s="593" t="s">
        <v>4675</v>
      </c>
      <c r="G1761" s="143"/>
      <c r="H1761" s="166">
        <v>42321500</v>
      </c>
      <c r="I1761" s="180" t="s">
        <v>2014</v>
      </c>
      <c r="J1761" s="169"/>
      <c r="K1761" s="169"/>
      <c r="L1761" s="169"/>
      <c r="M1761" s="146"/>
      <c r="N1761" s="184"/>
      <c r="O1761" s="169"/>
      <c r="P1761" s="146"/>
      <c r="Q1761" s="146">
        <f t="shared" si="34"/>
        <v>0</v>
      </c>
      <c r="R1761" s="182"/>
      <c r="S1761" s="226"/>
      <c r="T1761" s="676" t="s">
        <v>4687</v>
      </c>
      <c r="U1761" s="170"/>
      <c r="V1761" s="170"/>
      <c r="W1761" s="170"/>
      <c r="X1761" s="117"/>
      <c r="Y1761" s="171"/>
      <c r="Z1761" s="171"/>
      <c r="AA1761" s="171"/>
      <c r="AB1761" s="171"/>
      <c r="AC1761" s="171"/>
      <c r="AD1761" s="171"/>
      <c r="AE1761" s="171"/>
      <c r="AF1761" s="171"/>
      <c r="AG1761" s="171"/>
      <c r="AH1761" s="171"/>
      <c r="AI1761" s="171"/>
    </row>
    <row r="1762" spans="1:35" s="172" customFormat="1" ht="24" hidden="1" x14ac:dyDescent="0.2">
      <c r="A1762" s="167">
        <v>2</v>
      </c>
      <c r="B1762" s="647">
        <v>0</v>
      </c>
      <c r="C1762" s="647">
        <v>4</v>
      </c>
      <c r="D1762" s="647">
        <v>4</v>
      </c>
      <c r="E1762" s="163" t="s">
        <v>3862</v>
      </c>
      <c r="F1762" s="593" t="s">
        <v>4675</v>
      </c>
      <c r="G1762" s="143"/>
      <c r="H1762" s="166">
        <v>42321500</v>
      </c>
      <c r="I1762" s="180" t="s">
        <v>2015</v>
      </c>
      <c r="J1762" s="169"/>
      <c r="K1762" s="169"/>
      <c r="L1762" s="169"/>
      <c r="M1762" s="146"/>
      <c r="N1762" s="184"/>
      <c r="O1762" s="169"/>
      <c r="P1762" s="146"/>
      <c r="Q1762" s="146">
        <f t="shared" si="34"/>
        <v>0</v>
      </c>
      <c r="R1762" s="182"/>
      <c r="S1762" s="226"/>
      <c r="T1762" s="676" t="s">
        <v>4687</v>
      </c>
      <c r="U1762" s="170"/>
      <c r="V1762" s="170"/>
      <c r="W1762" s="170"/>
      <c r="X1762" s="117"/>
      <c r="Y1762" s="171"/>
      <c r="Z1762" s="171"/>
      <c r="AA1762" s="171"/>
      <c r="AB1762" s="171"/>
      <c r="AC1762" s="171"/>
      <c r="AD1762" s="171"/>
      <c r="AE1762" s="171"/>
      <c r="AF1762" s="171"/>
      <c r="AG1762" s="171"/>
      <c r="AH1762" s="171"/>
      <c r="AI1762" s="171"/>
    </row>
    <row r="1763" spans="1:35" s="172" customFormat="1" ht="24" hidden="1" x14ac:dyDescent="0.2">
      <c r="A1763" s="167">
        <v>2</v>
      </c>
      <c r="B1763" s="647">
        <v>0</v>
      </c>
      <c r="C1763" s="647">
        <v>4</v>
      </c>
      <c r="D1763" s="647">
        <v>4</v>
      </c>
      <c r="E1763" s="163" t="s">
        <v>3862</v>
      </c>
      <c r="F1763" s="593" t="s">
        <v>4675</v>
      </c>
      <c r="G1763" s="143"/>
      <c r="H1763" s="166">
        <v>42321500</v>
      </c>
      <c r="I1763" s="180" t="s">
        <v>2016</v>
      </c>
      <c r="J1763" s="169"/>
      <c r="K1763" s="169"/>
      <c r="L1763" s="169"/>
      <c r="M1763" s="146"/>
      <c r="N1763" s="184"/>
      <c r="O1763" s="169"/>
      <c r="P1763" s="146"/>
      <c r="Q1763" s="146">
        <f t="shared" si="34"/>
        <v>0</v>
      </c>
      <c r="R1763" s="182"/>
      <c r="S1763" s="226"/>
      <c r="T1763" s="676" t="s">
        <v>4687</v>
      </c>
      <c r="U1763" s="170"/>
      <c r="V1763" s="170"/>
      <c r="W1763" s="170"/>
      <c r="X1763" s="117"/>
      <c r="Y1763" s="171"/>
      <c r="Z1763" s="171"/>
      <c r="AA1763" s="171"/>
      <c r="AB1763" s="171"/>
      <c r="AC1763" s="171"/>
      <c r="AD1763" s="171"/>
      <c r="AE1763" s="171"/>
      <c r="AF1763" s="171"/>
      <c r="AG1763" s="171"/>
      <c r="AH1763" s="171"/>
      <c r="AI1763" s="171"/>
    </row>
    <row r="1764" spans="1:35" s="172" customFormat="1" ht="24" hidden="1" x14ac:dyDescent="0.2">
      <c r="A1764" s="167">
        <v>2</v>
      </c>
      <c r="B1764" s="647">
        <v>0</v>
      </c>
      <c r="C1764" s="647">
        <v>4</v>
      </c>
      <c r="D1764" s="647">
        <v>4</v>
      </c>
      <c r="E1764" s="163" t="s">
        <v>3862</v>
      </c>
      <c r="F1764" s="593" t="s">
        <v>4675</v>
      </c>
      <c r="G1764" s="143"/>
      <c r="H1764" s="166">
        <v>42321500</v>
      </c>
      <c r="I1764" s="180" t="s">
        <v>2017</v>
      </c>
      <c r="J1764" s="169"/>
      <c r="K1764" s="169"/>
      <c r="L1764" s="169"/>
      <c r="M1764" s="146"/>
      <c r="N1764" s="184"/>
      <c r="O1764" s="169"/>
      <c r="P1764" s="146"/>
      <c r="Q1764" s="146">
        <f t="shared" si="34"/>
        <v>0</v>
      </c>
      <c r="R1764" s="182"/>
      <c r="S1764" s="226"/>
      <c r="T1764" s="676" t="s">
        <v>4687</v>
      </c>
      <c r="U1764" s="170"/>
      <c r="V1764" s="170"/>
      <c r="W1764" s="170"/>
      <c r="X1764" s="117"/>
      <c r="Y1764" s="171"/>
      <c r="Z1764" s="171"/>
      <c r="AA1764" s="171"/>
      <c r="AB1764" s="171"/>
      <c r="AC1764" s="171"/>
      <c r="AD1764" s="171"/>
      <c r="AE1764" s="171"/>
      <c r="AF1764" s="171"/>
      <c r="AG1764" s="171"/>
      <c r="AH1764" s="171"/>
      <c r="AI1764" s="171"/>
    </row>
    <row r="1765" spans="1:35" s="172" customFormat="1" ht="24" hidden="1" x14ac:dyDescent="0.2">
      <c r="A1765" s="167">
        <v>2</v>
      </c>
      <c r="B1765" s="647">
        <v>0</v>
      </c>
      <c r="C1765" s="647">
        <v>4</v>
      </c>
      <c r="D1765" s="647">
        <v>4</v>
      </c>
      <c r="E1765" s="163" t="s">
        <v>3862</v>
      </c>
      <c r="F1765" s="593" t="s">
        <v>4675</v>
      </c>
      <c r="G1765" s="143"/>
      <c r="H1765" s="166">
        <v>42321500</v>
      </c>
      <c r="I1765" s="180" t="s">
        <v>2018</v>
      </c>
      <c r="J1765" s="169"/>
      <c r="K1765" s="169"/>
      <c r="L1765" s="169"/>
      <c r="M1765" s="146"/>
      <c r="N1765" s="184"/>
      <c r="O1765" s="169"/>
      <c r="P1765" s="146"/>
      <c r="Q1765" s="146">
        <f t="shared" si="34"/>
        <v>0</v>
      </c>
      <c r="R1765" s="182"/>
      <c r="S1765" s="226"/>
      <c r="T1765" s="676" t="s">
        <v>4687</v>
      </c>
      <c r="U1765" s="170"/>
      <c r="V1765" s="170"/>
      <c r="W1765" s="170"/>
      <c r="X1765" s="117"/>
      <c r="Y1765" s="171"/>
      <c r="Z1765" s="171"/>
      <c r="AA1765" s="171"/>
      <c r="AB1765" s="171"/>
      <c r="AC1765" s="171"/>
      <c r="AD1765" s="171"/>
      <c r="AE1765" s="171"/>
      <c r="AF1765" s="171"/>
      <c r="AG1765" s="171"/>
      <c r="AH1765" s="171"/>
      <c r="AI1765" s="171"/>
    </row>
    <row r="1766" spans="1:35" s="172" customFormat="1" ht="24" hidden="1" x14ac:dyDescent="0.2">
      <c r="A1766" s="167">
        <v>2</v>
      </c>
      <c r="B1766" s="647">
        <v>0</v>
      </c>
      <c r="C1766" s="647">
        <v>4</v>
      </c>
      <c r="D1766" s="647">
        <v>4</v>
      </c>
      <c r="E1766" s="163" t="s">
        <v>3862</v>
      </c>
      <c r="F1766" s="593" t="s">
        <v>4675</v>
      </c>
      <c r="G1766" s="143"/>
      <c r="H1766" s="166">
        <v>42321500</v>
      </c>
      <c r="I1766" s="180" t="s">
        <v>2019</v>
      </c>
      <c r="J1766" s="169"/>
      <c r="K1766" s="169"/>
      <c r="L1766" s="169"/>
      <c r="M1766" s="146"/>
      <c r="N1766" s="184"/>
      <c r="O1766" s="169"/>
      <c r="P1766" s="146"/>
      <c r="Q1766" s="146">
        <f t="shared" si="34"/>
        <v>0</v>
      </c>
      <c r="R1766" s="182"/>
      <c r="S1766" s="226"/>
      <c r="T1766" s="676" t="s">
        <v>4687</v>
      </c>
      <c r="U1766" s="170"/>
      <c r="V1766" s="170"/>
      <c r="W1766" s="170"/>
      <c r="X1766" s="117"/>
      <c r="Y1766" s="171"/>
      <c r="Z1766" s="171"/>
      <c r="AA1766" s="171"/>
      <c r="AB1766" s="171"/>
      <c r="AC1766" s="171"/>
      <c r="AD1766" s="171"/>
      <c r="AE1766" s="171"/>
      <c r="AF1766" s="171"/>
      <c r="AG1766" s="171"/>
      <c r="AH1766" s="171"/>
      <c r="AI1766" s="171"/>
    </row>
    <row r="1767" spans="1:35" s="172" customFormat="1" ht="24" hidden="1" x14ac:dyDescent="0.2">
      <c r="A1767" s="167">
        <v>2</v>
      </c>
      <c r="B1767" s="647">
        <v>0</v>
      </c>
      <c r="C1767" s="647">
        <v>4</v>
      </c>
      <c r="D1767" s="647">
        <v>4</v>
      </c>
      <c r="E1767" s="163" t="s">
        <v>3862</v>
      </c>
      <c r="F1767" s="593" t="s">
        <v>4675</v>
      </c>
      <c r="G1767" s="143"/>
      <c r="H1767" s="166">
        <v>42321500</v>
      </c>
      <c r="I1767" s="180" t="s">
        <v>2020</v>
      </c>
      <c r="J1767" s="169"/>
      <c r="K1767" s="169"/>
      <c r="L1767" s="169"/>
      <c r="M1767" s="146"/>
      <c r="N1767" s="184"/>
      <c r="O1767" s="169"/>
      <c r="P1767" s="146"/>
      <c r="Q1767" s="146">
        <f t="shared" si="34"/>
        <v>0</v>
      </c>
      <c r="R1767" s="182"/>
      <c r="S1767" s="226"/>
      <c r="T1767" s="676" t="s">
        <v>4687</v>
      </c>
      <c r="U1767" s="170"/>
      <c r="V1767" s="170"/>
      <c r="W1767" s="170"/>
      <c r="X1767" s="117"/>
      <c r="Y1767" s="171"/>
      <c r="Z1767" s="171"/>
      <c r="AA1767" s="171"/>
      <c r="AB1767" s="171"/>
      <c r="AC1767" s="171"/>
      <c r="AD1767" s="171"/>
      <c r="AE1767" s="171"/>
      <c r="AF1767" s="171"/>
      <c r="AG1767" s="171"/>
      <c r="AH1767" s="171"/>
      <c r="AI1767" s="171"/>
    </row>
    <row r="1768" spans="1:35" s="172" customFormat="1" ht="24" hidden="1" x14ac:dyDescent="0.2">
      <c r="A1768" s="167">
        <v>2</v>
      </c>
      <c r="B1768" s="647">
        <v>0</v>
      </c>
      <c r="C1768" s="647">
        <v>4</v>
      </c>
      <c r="D1768" s="647">
        <v>4</v>
      </c>
      <c r="E1768" s="163" t="s">
        <v>3862</v>
      </c>
      <c r="F1768" s="593" t="s">
        <v>4675</v>
      </c>
      <c r="G1768" s="143"/>
      <c r="H1768" s="166">
        <v>42321500</v>
      </c>
      <c r="I1768" s="180" t="s">
        <v>2021</v>
      </c>
      <c r="J1768" s="169"/>
      <c r="K1768" s="169"/>
      <c r="L1768" s="169"/>
      <c r="M1768" s="146"/>
      <c r="N1768" s="184"/>
      <c r="O1768" s="169"/>
      <c r="P1768" s="146"/>
      <c r="Q1768" s="146">
        <f t="shared" si="34"/>
        <v>0</v>
      </c>
      <c r="R1768" s="182"/>
      <c r="S1768" s="226"/>
      <c r="T1768" s="676" t="s">
        <v>4687</v>
      </c>
      <c r="U1768" s="170"/>
      <c r="V1768" s="170"/>
      <c r="W1768" s="170"/>
      <c r="X1768" s="117"/>
      <c r="Y1768" s="171"/>
      <c r="Z1768" s="171"/>
      <c r="AA1768" s="171"/>
      <c r="AB1768" s="171"/>
      <c r="AC1768" s="171"/>
      <c r="AD1768" s="171"/>
      <c r="AE1768" s="171"/>
      <c r="AF1768" s="171"/>
      <c r="AG1768" s="171"/>
      <c r="AH1768" s="171"/>
      <c r="AI1768" s="171"/>
    </row>
    <row r="1769" spans="1:35" s="172" customFormat="1" ht="24" hidden="1" x14ac:dyDescent="0.2">
      <c r="A1769" s="167">
        <v>2</v>
      </c>
      <c r="B1769" s="647">
        <v>0</v>
      </c>
      <c r="C1769" s="647">
        <v>4</v>
      </c>
      <c r="D1769" s="647">
        <v>4</v>
      </c>
      <c r="E1769" s="163" t="s">
        <v>3862</v>
      </c>
      <c r="F1769" s="593" t="s">
        <v>4675</v>
      </c>
      <c r="G1769" s="143"/>
      <c r="H1769" s="166">
        <v>42321500</v>
      </c>
      <c r="I1769" s="180" t="s">
        <v>2022</v>
      </c>
      <c r="J1769" s="169"/>
      <c r="K1769" s="169"/>
      <c r="L1769" s="169"/>
      <c r="M1769" s="146"/>
      <c r="N1769" s="184"/>
      <c r="O1769" s="169"/>
      <c r="P1769" s="146"/>
      <c r="Q1769" s="146">
        <f t="shared" si="34"/>
        <v>0</v>
      </c>
      <c r="R1769" s="182"/>
      <c r="S1769" s="226"/>
      <c r="T1769" s="676" t="s">
        <v>4687</v>
      </c>
      <c r="U1769" s="170"/>
      <c r="V1769" s="170"/>
      <c r="W1769" s="170"/>
      <c r="X1769" s="117"/>
      <c r="Y1769" s="171"/>
      <c r="Z1769" s="171"/>
      <c r="AA1769" s="171"/>
      <c r="AB1769" s="171"/>
      <c r="AC1769" s="171"/>
      <c r="AD1769" s="171"/>
      <c r="AE1769" s="171"/>
      <c r="AF1769" s="171"/>
      <c r="AG1769" s="171"/>
      <c r="AH1769" s="171"/>
      <c r="AI1769" s="171"/>
    </row>
    <row r="1770" spans="1:35" s="172" customFormat="1" ht="24" hidden="1" x14ac:dyDescent="0.2">
      <c r="A1770" s="167">
        <v>2</v>
      </c>
      <c r="B1770" s="647">
        <v>0</v>
      </c>
      <c r="C1770" s="647">
        <v>4</v>
      </c>
      <c r="D1770" s="647">
        <v>4</v>
      </c>
      <c r="E1770" s="163" t="s">
        <v>3862</v>
      </c>
      <c r="F1770" s="593" t="s">
        <v>4675</v>
      </c>
      <c r="G1770" s="143"/>
      <c r="H1770" s="166">
        <v>42321500</v>
      </c>
      <c r="I1770" s="180" t="s">
        <v>2427</v>
      </c>
      <c r="J1770" s="169"/>
      <c r="K1770" s="169"/>
      <c r="L1770" s="169"/>
      <c r="M1770" s="146"/>
      <c r="N1770" s="184"/>
      <c r="O1770" s="169"/>
      <c r="P1770" s="146"/>
      <c r="Q1770" s="146">
        <f t="shared" si="34"/>
        <v>0</v>
      </c>
      <c r="R1770" s="182"/>
      <c r="S1770" s="226"/>
      <c r="T1770" s="676" t="s">
        <v>4687</v>
      </c>
      <c r="U1770" s="170"/>
      <c r="V1770" s="170"/>
      <c r="W1770" s="170"/>
      <c r="X1770" s="117"/>
      <c r="Y1770" s="171"/>
      <c r="Z1770" s="171"/>
      <c r="AA1770" s="171"/>
      <c r="AB1770" s="171"/>
      <c r="AC1770" s="171"/>
      <c r="AD1770" s="171"/>
      <c r="AE1770" s="171"/>
      <c r="AF1770" s="171"/>
      <c r="AG1770" s="171"/>
      <c r="AH1770" s="171"/>
      <c r="AI1770" s="171"/>
    </row>
    <row r="1771" spans="1:35" s="172" customFormat="1" ht="24" hidden="1" x14ac:dyDescent="0.2">
      <c r="A1771" s="167">
        <v>2</v>
      </c>
      <c r="B1771" s="647">
        <v>0</v>
      </c>
      <c r="C1771" s="647">
        <v>4</v>
      </c>
      <c r="D1771" s="647">
        <v>4</v>
      </c>
      <c r="E1771" s="163" t="s">
        <v>3862</v>
      </c>
      <c r="F1771" s="593" t="s">
        <v>4675</v>
      </c>
      <c r="G1771" s="143"/>
      <c r="H1771" s="166">
        <v>42321500</v>
      </c>
      <c r="I1771" s="180" t="s">
        <v>1761</v>
      </c>
      <c r="J1771" s="169"/>
      <c r="K1771" s="169"/>
      <c r="L1771" s="169"/>
      <c r="M1771" s="146"/>
      <c r="N1771" s="184"/>
      <c r="O1771" s="169"/>
      <c r="P1771" s="146"/>
      <c r="Q1771" s="146">
        <f t="shared" si="34"/>
        <v>0</v>
      </c>
      <c r="R1771" s="182"/>
      <c r="S1771" s="226"/>
      <c r="T1771" s="676" t="s">
        <v>4687</v>
      </c>
      <c r="U1771" s="170"/>
      <c r="V1771" s="170"/>
      <c r="W1771" s="170"/>
      <c r="X1771" s="117"/>
      <c r="Y1771" s="171"/>
      <c r="Z1771" s="171"/>
      <c r="AA1771" s="171"/>
      <c r="AB1771" s="171"/>
      <c r="AC1771" s="171"/>
      <c r="AD1771" s="171"/>
      <c r="AE1771" s="171"/>
      <c r="AF1771" s="171"/>
      <c r="AG1771" s="171"/>
      <c r="AH1771" s="171"/>
      <c r="AI1771" s="171"/>
    </row>
    <row r="1772" spans="1:35" s="172" customFormat="1" ht="24" hidden="1" x14ac:dyDescent="0.2">
      <c r="A1772" s="167">
        <v>2</v>
      </c>
      <c r="B1772" s="647">
        <v>0</v>
      </c>
      <c r="C1772" s="647">
        <v>4</v>
      </c>
      <c r="D1772" s="647">
        <v>4</v>
      </c>
      <c r="E1772" s="163" t="s">
        <v>3862</v>
      </c>
      <c r="F1772" s="593" t="s">
        <v>4675</v>
      </c>
      <c r="G1772" s="143"/>
      <c r="H1772" s="166">
        <v>42321500</v>
      </c>
      <c r="I1772" s="180" t="s">
        <v>1762</v>
      </c>
      <c r="J1772" s="169"/>
      <c r="K1772" s="169"/>
      <c r="L1772" s="169"/>
      <c r="M1772" s="146"/>
      <c r="N1772" s="184"/>
      <c r="O1772" s="169"/>
      <c r="P1772" s="146"/>
      <c r="Q1772" s="146">
        <f t="shared" si="34"/>
        <v>0</v>
      </c>
      <c r="R1772" s="182"/>
      <c r="S1772" s="226"/>
      <c r="T1772" s="676" t="s">
        <v>4687</v>
      </c>
      <c r="U1772" s="170"/>
      <c r="V1772" s="170"/>
      <c r="W1772" s="170"/>
      <c r="X1772" s="117"/>
      <c r="Y1772" s="171"/>
      <c r="Z1772" s="171"/>
      <c r="AA1772" s="171"/>
      <c r="AB1772" s="171"/>
      <c r="AC1772" s="171"/>
      <c r="AD1772" s="171"/>
      <c r="AE1772" s="171"/>
      <c r="AF1772" s="171"/>
      <c r="AG1772" s="171"/>
      <c r="AH1772" s="171"/>
      <c r="AI1772" s="171"/>
    </row>
    <row r="1773" spans="1:35" s="172" customFormat="1" ht="24" hidden="1" x14ac:dyDescent="0.2">
      <c r="A1773" s="167">
        <v>2</v>
      </c>
      <c r="B1773" s="647">
        <v>0</v>
      </c>
      <c r="C1773" s="647">
        <v>4</v>
      </c>
      <c r="D1773" s="647">
        <v>4</v>
      </c>
      <c r="E1773" s="163" t="s">
        <v>3862</v>
      </c>
      <c r="F1773" s="593" t="s">
        <v>4675</v>
      </c>
      <c r="G1773" s="143"/>
      <c r="H1773" s="166">
        <v>42321500</v>
      </c>
      <c r="I1773" s="180" t="s">
        <v>1763</v>
      </c>
      <c r="J1773" s="169"/>
      <c r="K1773" s="169"/>
      <c r="L1773" s="169"/>
      <c r="M1773" s="146"/>
      <c r="N1773" s="184"/>
      <c r="O1773" s="169"/>
      <c r="P1773" s="146"/>
      <c r="Q1773" s="146">
        <f t="shared" si="34"/>
        <v>0</v>
      </c>
      <c r="R1773" s="182"/>
      <c r="S1773" s="226"/>
      <c r="T1773" s="676" t="s">
        <v>4687</v>
      </c>
      <c r="U1773" s="170"/>
      <c r="V1773" s="170"/>
      <c r="W1773" s="170"/>
      <c r="X1773" s="117"/>
      <c r="Y1773" s="171"/>
      <c r="Z1773" s="171"/>
      <c r="AA1773" s="171"/>
      <c r="AB1773" s="171"/>
      <c r="AC1773" s="171"/>
      <c r="AD1773" s="171"/>
      <c r="AE1773" s="171"/>
      <c r="AF1773" s="171"/>
      <c r="AG1773" s="171"/>
      <c r="AH1773" s="171"/>
      <c r="AI1773" s="171"/>
    </row>
    <row r="1774" spans="1:35" s="172" customFormat="1" ht="24" hidden="1" x14ac:dyDescent="0.2">
      <c r="A1774" s="167">
        <v>2</v>
      </c>
      <c r="B1774" s="647">
        <v>0</v>
      </c>
      <c r="C1774" s="647">
        <v>4</v>
      </c>
      <c r="D1774" s="647">
        <v>4</v>
      </c>
      <c r="E1774" s="163" t="s">
        <v>3862</v>
      </c>
      <c r="F1774" s="593" t="s">
        <v>4675</v>
      </c>
      <c r="G1774" s="143"/>
      <c r="H1774" s="166">
        <v>42321500</v>
      </c>
      <c r="I1774" s="180" t="s">
        <v>1764</v>
      </c>
      <c r="J1774" s="169"/>
      <c r="K1774" s="169"/>
      <c r="L1774" s="169"/>
      <c r="M1774" s="146"/>
      <c r="N1774" s="184"/>
      <c r="O1774" s="169"/>
      <c r="P1774" s="146"/>
      <c r="Q1774" s="146">
        <f t="shared" si="34"/>
        <v>0</v>
      </c>
      <c r="R1774" s="182"/>
      <c r="S1774" s="226"/>
      <c r="T1774" s="676" t="s">
        <v>4687</v>
      </c>
      <c r="U1774" s="170"/>
      <c r="V1774" s="170"/>
      <c r="W1774" s="170"/>
      <c r="X1774" s="117"/>
      <c r="Y1774" s="171"/>
      <c r="Z1774" s="171"/>
      <c r="AA1774" s="171"/>
      <c r="AB1774" s="171"/>
      <c r="AC1774" s="171"/>
      <c r="AD1774" s="171"/>
      <c r="AE1774" s="171"/>
      <c r="AF1774" s="171"/>
      <c r="AG1774" s="171"/>
      <c r="AH1774" s="171"/>
      <c r="AI1774" s="171"/>
    </row>
    <row r="1775" spans="1:35" s="172" customFormat="1" ht="24" hidden="1" x14ac:dyDescent="0.2">
      <c r="A1775" s="167">
        <v>2</v>
      </c>
      <c r="B1775" s="647">
        <v>0</v>
      </c>
      <c r="C1775" s="647">
        <v>4</v>
      </c>
      <c r="D1775" s="647">
        <v>4</v>
      </c>
      <c r="E1775" s="163" t="s">
        <v>3862</v>
      </c>
      <c r="F1775" s="593" t="s">
        <v>4675</v>
      </c>
      <c r="G1775" s="143"/>
      <c r="H1775" s="166">
        <v>42321500</v>
      </c>
      <c r="I1775" s="180" t="s">
        <v>1951</v>
      </c>
      <c r="J1775" s="169"/>
      <c r="K1775" s="169"/>
      <c r="L1775" s="169"/>
      <c r="M1775" s="146"/>
      <c r="N1775" s="184"/>
      <c r="O1775" s="169"/>
      <c r="P1775" s="146"/>
      <c r="Q1775" s="146">
        <f t="shared" si="34"/>
        <v>0</v>
      </c>
      <c r="R1775" s="182"/>
      <c r="S1775" s="226"/>
      <c r="T1775" s="676" t="s">
        <v>4687</v>
      </c>
      <c r="U1775" s="170"/>
      <c r="V1775" s="170"/>
      <c r="W1775" s="170"/>
      <c r="X1775" s="117"/>
      <c r="Y1775" s="171"/>
      <c r="Z1775" s="171"/>
      <c r="AA1775" s="171"/>
      <c r="AB1775" s="171"/>
      <c r="AC1775" s="171"/>
      <c r="AD1775" s="171"/>
      <c r="AE1775" s="171"/>
      <c r="AF1775" s="171"/>
      <c r="AG1775" s="171"/>
      <c r="AH1775" s="171"/>
      <c r="AI1775" s="171"/>
    </row>
    <row r="1776" spans="1:35" s="172" customFormat="1" ht="24" hidden="1" x14ac:dyDescent="0.2">
      <c r="A1776" s="167">
        <v>2</v>
      </c>
      <c r="B1776" s="647">
        <v>0</v>
      </c>
      <c r="C1776" s="647">
        <v>4</v>
      </c>
      <c r="D1776" s="647">
        <v>4</v>
      </c>
      <c r="E1776" s="163" t="s">
        <v>3862</v>
      </c>
      <c r="F1776" s="593" t="s">
        <v>4675</v>
      </c>
      <c r="G1776" s="143"/>
      <c r="H1776" s="166">
        <v>42321500</v>
      </c>
      <c r="I1776" s="180" t="s">
        <v>1952</v>
      </c>
      <c r="J1776" s="169"/>
      <c r="K1776" s="169"/>
      <c r="L1776" s="169"/>
      <c r="M1776" s="146"/>
      <c r="N1776" s="184"/>
      <c r="O1776" s="169"/>
      <c r="P1776" s="146"/>
      <c r="Q1776" s="146">
        <f t="shared" si="34"/>
        <v>0</v>
      </c>
      <c r="R1776" s="182"/>
      <c r="S1776" s="226"/>
      <c r="T1776" s="676" t="s">
        <v>4687</v>
      </c>
      <c r="U1776" s="170"/>
      <c r="V1776" s="170"/>
      <c r="W1776" s="170"/>
      <c r="X1776" s="117"/>
      <c r="Y1776" s="171"/>
      <c r="Z1776" s="171"/>
      <c r="AA1776" s="171"/>
      <c r="AB1776" s="171"/>
      <c r="AC1776" s="171"/>
      <c r="AD1776" s="171"/>
      <c r="AE1776" s="171"/>
      <c r="AF1776" s="171"/>
      <c r="AG1776" s="171"/>
      <c r="AH1776" s="171"/>
      <c r="AI1776" s="171"/>
    </row>
    <row r="1777" spans="1:35" s="172" customFormat="1" ht="24" hidden="1" x14ac:dyDescent="0.2">
      <c r="A1777" s="167">
        <v>2</v>
      </c>
      <c r="B1777" s="647">
        <v>0</v>
      </c>
      <c r="C1777" s="647">
        <v>4</v>
      </c>
      <c r="D1777" s="647">
        <v>4</v>
      </c>
      <c r="E1777" s="163" t="s">
        <v>3862</v>
      </c>
      <c r="F1777" s="593" t="s">
        <v>4675</v>
      </c>
      <c r="G1777" s="143"/>
      <c r="H1777" s="166">
        <v>42321500</v>
      </c>
      <c r="I1777" s="180" t="s">
        <v>1953</v>
      </c>
      <c r="J1777" s="169"/>
      <c r="K1777" s="169"/>
      <c r="L1777" s="169"/>
      <c r="M1777" s="146"/>
      <c r="N1777" s="184"/>
      <c r="O1777" s="169"/>
      <c r="P1777" s="146"/>
      <c r="Q1777" s="146">
        <f t="shared" si="34"/>
        <v>0</v>
      </c>
      <c r="R1777" s="182"/>
      <c r="S1777" s="226"/>
      <c r="T1777" s="676" t="s">
        <v>4687</v>
      </c>
      <c r="U1777" s="170"/>
      <c r="V1777" s="170"/>
      <c r="W1777" s="170"/>
      <c r="X1777" s="117"/>
      <c r="Y1777" s="171"/>
      <c r="Z1777" s="171"/>
      <c r="AA1777" s="171"/>
      <c r="AB1777" s="171"/>
      <c r="AC1777" s="171"/>
      <c r="AD1777" s="171"/>
      <c r="AE1777" s="171"/>
      <c r="AF1777" s="171"/>
      <c r="AG1777" s="171"/>
      <c r="AH1777" s="171"/>
      <c r="AI1777" s="171"/>
    </row>
    <row r="1778" spans="1:35" s="172" customFormat="1" ht="24" hidden="1" x14ac:dyDescent="0.2">
      <c r="A1778" s="167">
        <v>2</v>
      </c>
      <c r="B1778" s="647">
        <v>0</v>
      </c>
      <c r="C1778" s="647">
        <v>4</v>
      </c>
      <c r="D1778" s="647">
        <v>4</v>
      </c>
      <c r="E1778" s="163" t="s">
        <v>3862</v>
      </c>
      <c r="F1778" s="593" t="s">
        <v>4675</v>
      </c>
      <c r="G1778" s="143"/>
      <c r="H1778" s="166">
        <v>42321500</v>
      </c>
      <c r="I1778" s="180" t="s">
        <v>1954</v>
      </c>
      <c r="J1778" s="169"/>
      <c r="K1778" s="169"/>
      <c r="L1778" s="169"/>
      <c r="M1778" s="146"/>
      <c r="N1778" s="184"/>
      <c r="O1778" s="169"/>
      <c r="P1778" s="146"/>
      <c r="Q1778" s="146">
        <f t="shared" si="34"/>
        <v>0</v>
      </c>
      <c r="R1778" s="182"/>
      <c r="S1778" s="226"/>
      <c r="T1778" s="676" t="s">
        <v>4687</v>
      </c>
      <c r="U1778" s="170"/>
      <c r="V1778" s="170"/>
      <c r="W1778" s="170"/>
      <c r="X1778" s="117"/>
      <c r="Y1778" s="171"/>
      <c r="Z1778" s="171"/>
      <c r="AA1778" s="171"/>
      <c r="AB1778" s="171"/>
      <c r="AC1778" s="171"/>
      <c r="AD1778" s="171"/>
      <c r="AE1778" s="171"/>
      <c r="AF1778" s="171"/>
      <c r="AG1778" s="171"/>
      <c r="AH1778" s="171"/>
      <c r="AI1778" s="171"/>
    </row>
    <row r="1779" spans="1:35" s="172" customFormat="1" ht="24" hidden="1" x14ac:dyDescent="0.2">
      <c r="A1779" s="167">
        <v>2</v>
      </c>
      <c r="B1779" s="647">
        <v>0</v>
      </c>
      <c r="C1779" s="647">
        <v>4</v>
      </c>
      <c r="D1779" s="647">
        <v>4</v>
      </c>
      <c r="E1779" s="163" t="s">
        <v>3862</v>
      </c>
      <c r="F1779" s="593" t="s">
        <v>4675</v>
      </c>
      <c r="G1779" s="143"/>
      <c r="H1779" s="166">
        <v>42321500</v>
      </c>
      <c r="I1779" s="180" t="s">
        <v>1955</v>
      </c>
      <c r="J1779" s="169"/>
      <c r="K1779" s="169"/>
      <c r="L1779" s="169"/>
      <c r="M1779" s="146"/>
      <c r="N1779" s="184"/>
      <c r="O1779" s="169"/>
      <c r="P1779" s="146"/>
      <c r="Q1779" s="146">
        <f t="shared" si="34"/>
        <v>0</v>
      </c>
      <c r="R1779" s="182"/>
      <c r="S1779" s="226"/>
      <c r="T1779" s="676" t="s">
        <v>4687</v>
      </c>
      <c r="U1779" s="170"/>
      <c r="V1779" s="170"/>
      <c r="W1779" s="170"/>
      <c r="X1779" s="117"/>
      <c r="Y1779" s="171"/>
      <c r="Z1779" s="171"/>
      <c r="AA1779" s="171"/>
      <c r="AB1779" s="171"/>
      <c r="AC1779" s="171"/>
      <c r="AD1779" s="171"/>
      <c r="AE1779" s="171"/>
      <c r="AF1779" s="171"/>
      <c r="AG1779" s="171"/>
      <c r="AH1779" s="171"/>
      <c r="AI1779" s="171"/>
    </row>
    <row r="1780" spans="1:35" s="172" customFormat="1" ht="24" hidden="1" x14ac:dyDescent="0.2">
      <c r="A1780" s="167">
        <v>2</v>
      </c>
      <c r="B1780" s="647">
        <v>0</v>
      </c>
      <c r="C1780" s="647">
        <v>4</v>
      </c>
      <c r="D1780" s="647">
        <v>4</v>
      </c>
      <c r="E1780" s="163" t="s">
        <v>3862</v>
      </c>
      <c r="F1780" s="593" t="s">
        <v>4675</v>
      </c>
      <c r="G1780" s="143"/>
      <c r="H1780" s="166">
        <v>42321500</v>
      </c>
      <c r="I1780" s="180" t="s">
        <v>1956</v>
      </c>
      <c r="J1780" s="169"/>
      <c r="K1780" s="169"/>
      <c r="L1780" s="169"/>
      <c r="M1780" s="146"/>
      <c r="N1780" s="184"/>
      <c r="O1780" s="169"/>
      <c r="P1780" s="146"/>
      <c r="Q1780" s="146">
        <f t="shared" si="34"/>
        <v>0</v>
      </c>
      <c r="R1780" s="182"/>
      <c r="S1780" s="226"/>
      <c r="T1780" s="676" t="s">
        <v>4687</v>
      </c>
      <c r="U1780" s="170"/>
      <c r="V1780" s="170"/>
      <c r="W1780" s="170"/>
      <c r="X1780" s="117"/>
      <c r="Y1780" s="171"/>
      <c r="Z1780" s="171"/>
      <c r="AA1780" s="171"/>
      <c r="AB1780" s="171"/>
      <c r="AC1780" s="171"/>
      <c r="AD1780" s="171"/>
      <c r="AE1780" s="171"/>
      <c r="AF1780" s="171"/>
      <c r="AG1780" s="171"/>
      <c r="AH1780" s="171"/>
      <c r="AI1780" s="171"/>
    </row>
    <row r="1781" spans="1:35" s="172" customFormat="1" ht="24" hidden="1" x14ac:dyDescent="0.2">
      <c r="A1781" s="167">
        <v>2</v>
      </c>
      <c r="B1781" s="647">
        <v>0</v>
      </c>
      <c r="C1781" s="647">
        <v>4</v>
      </c>
      <c r="D1781" s="647">
        <v>4</v>
      </c>
      <c r="E1781" s="163" t="s">
        <v>3862</v>
      </c>
      <c r="F1781" s="593" t="s">
        <v>4675</v>
      </c>
      <c r="G1781" s="143"/>
      <c r="H1781" s="166">
        <v>42321500</v>
      </c>
      <c r="I1781" s="180" t="s">
        <v>1957</v>
      </c>
      <c r="J1781" s="169"/>
      <c r="K1781" s="169"/>
      <c r="L1781" s="169"/>
      <c r="M1781" s="146"/>
      <c r="N1781" s="184"/>
      <c r="O1781" s="169"/>
      <c r="P1781" s="146"/>
      <c r="Q1781" s="146">
        <f t="shared" si="34"/>
        <v>0</v>
      </c>
      <c r="R1781" s="182"/>
      <c r="S1781" s="226"/>
      <c r="T1781" s="676" t="s">
        <v>4687</v>
      </c>
      <c r="U1781" s="170"/>
      <c r="V1781" s="170"/>
      <c r="W1781" s="170"/>
      <c r="X1781" s="117"/>
      <c r="Y1781" s="171"/>
      <c r="Z1781" s="171"/>
      <c r="AA1781" s="171"/>
      <c r="AB1781" s="171"/>
      <c r="AC1781" s="171"/>
      <c r="AD1781" s="171"/>
      <c r="AE1781" s="171"/>
      <c r="AF1781" s="171"/>
      <c r="AG1781" s="171"/>
      <c r="AH1781" s="171"/>
      <c r="AI1781" s="171"/>
    </row>
    <row r="1782" spans="1:35" s="172" customFormat="1" ht="24" hidden="1" x14ac:dyDescent="0.2">
      <c r="A1782" s="167">
        <v>2</v>
      </c>
      <c r="B1782" s="647">
        <v>0</v>
      </c>
      <c r="C1782" s="647">
        <v>4</v>
      </c>
      <c r="D1782" s="647">
        <v>4</v>
      </c>
      <c r="E1782" s="163" t="s">
        <v>3862</v>
      </c>
      <c r="F1782" s="593" t="s">
        <v>4675</v>
      </c>
      <c r="G1782" s="143"/>
      <c r="H1782" s="166">
        <v>42321500</v>
      </c>
      <c r="I1782" s="180" t="s">
        <v>1958</v>
      </c>
      <c r="J1782" s="169"/>
      <c r="K1782" s="169"/>
      <c r="L1782" s="169"/>
      <c r="M1782" s="146"/>
      <c r="N1782" s="184"/>
      <c r="O1782" s="169"/>
      <c r="P1782" s="146"/>
      <c r="Q1782" s="146">
        <f t="shared" si="34"/>
        <v>0</v>
      </c>
      <c r="R1782" s="182"/>
      <c r="S1782" s="226"/>
      <c r="T1782" s="676" t="s">
        <v>4687</v>
      </c>
      <c r="U1782" s="170"/>
      <c r="V1782" s="170"/>
      <c r="W1782" s="170"/>
      <c r="X1782" s="117"/>
      <c r="Y1782" s="171"/>
      <c r="Z1782" s="171"/>
      <c r="AA1782" s="171"/>
      <c r="AB1782" s="171"/>
      <c r="AC1782" s="171"/>
      <c r="AD1782" s="171"/>
      <c r="AE1782" s="171"/>
      <c r="AF1782" s="171"/>
      <c r="AG1782" s="171"/>
      <c r="AH1782" s="171"/>
      <c r="AI1782" s="171"/>
    </row>
    <row r="1783" spans="1:35" s="172" customFormat="1" ht="24" hidden="1" x14ac:dyDescent="0.2">
      <c r="A1783" s="167">
        <v>2</v>
      </c>
      <c r="B1783" s="647">
        <v>0</v>
      </c>
      <c r="C1783" s="647">
        <v>4</v>
      </c>
      <c r="D1783" s="647">
        <v>4</v>
      </c>
      <c r="E1783" s="163" t="s">
        <v>3862</v>
      </c>
      <c r="F1783" s="593" t="s">
        <v>4675</v>
      </c>
      <c r="G1783" s="143"/>
      <c r="H1783" s="166">
        <v>42321500</v>
      </c>
      <c r="I1783" s="180" t="s">
        <v>1959</v>
      </c>
      <c r="J1783" s="169"/>
      <c r="K1783" s="169"/>
      <c r="L1783" s="169"/>
      <c r="M1783" s="146"/>
      <c r="N1783" s="184"/>
      <c r="O1783" s="169"/>
      <c r="P1783" s="146"/>
      <c r="Q1783" s="146">
        <f t="shared" si="34"/>
        <v>0</v>
      </c>
      <c r="R1783" s="182"/>
      <c r="S1783" s="226"/>
      <c r="T1783" s="676" t="s">
        <v>4687</v>
      </c>
      <c r="U1783" s="170"/>
      <c r="V1783" s="170"/>
      <c r="W1783" s="170"/>
      <c r="X1783" s="117"/>
      <c r="Y1783" s="171"/>
      <c r="Z1783" s="171"/>
      <c r="AA1783" s="171"/>
      <c r="AB1783" s="171"/>
      <c r="AC1783" s="171"/>
      <c r="AD1783" s="171"/>
      <c r="AE1783" s="171"/>
      <c r="AF1783" s="171"/>
      <c r="AG1783" s="171"/>
      <c r="AH1783" s="171"/>
      <c r="AI1783" s="171"/>
    </row>
    <row r="1784" spans="1:35" s="172" customFormat="1" ht="24" hidden="1" x14ac:dyDescent="0.2">
      <c r="A1784" s="167">
        <v>2</v>
      </c>
      <c r="B1784" s="647">
        <v>0</v>
      </c>
      <c r="C1784" s="647">
        <v>4</v>
      </c>
      <c r="D1784" s="647">
        <v>4</v>
      </c>
      <c r="E1784" s="163" t="s">
        <v>3862</v>
      </c>
      <c r="F1784" s="593" t="s">
        <v>4675</v>
      </c>
      <c r="G1784" s="143"/>
      <c r="H1784" s="166">
        <v>42321500</v>
      </c>
      <c r="I1784" s="180" t="s">
        <v>1960</v>
      </c>
      <c r="J1784" s="169"/>
      <c r="K1784" s="169"/>
      <c r="L1784" s="169"/>
      <c r="M1784" s="146"/>
      <c r="N1784" s="184"/>
      <c r="O1784" s="169"/>
      <c r="P1784" s="146"/>
      <c r="Q1784" s="146">
        <f t="shared" si="34"/>
        <v>0</v>
      </c>
      <c r="R1784" s="182"/>
      <c r="S1784" s="226"/>
      <c r="T1784" s="676" t="s">
        <v>4687</v>
      </c>
      <c r="U1784" s="170"/>
      <c r="V1784" s="170"/>
      <c r="W1784" s="170"/>
      <c r="X1784" s="117"/>
      <c r="Y1784" s="171"/>
      <c r="Z1784" s="171"/>
      <c r="AA1784" s="171"/>
      <c r="AB1784" s="171"/>
      <c r="AC1784" s="171"/>
      <c r="AD1784" s="171"/>
      <c r="AE1784" s="171"/>
      <c r="AF1784" s="171"/>
      <c r="AG1784" s="171"/>
      <c r="AH1784" s="171"/>
      <c r="AI1784" s="171"/>
    </row>
    <row r="1785" spans="1:35" s="172" customFormat="1" ht="24" hidden="1" x14ac:dyDescent="0.2">
      <c r="A1785" s="167">
        <v>2</v>
      </c>
      <c r="B1785" s="647">
        <v>0</v>
      </c>
      <c r="C1785" s="647">
        <v>4</v>
      </c>
      <c r="D1785" s="647">
        <v>4</v>
      </c>
      <c r="E1785" s="163" t="s">
        <v>3862</v>
      </c>
      <c r="F1785" s="593" t="s">
        <v>4675</v>
      </c>
      <c r="G1785" s="143"/>
      <c r="H1785" s="166">
        <v>42321500</v>
      </c>
      <c r="I1785" s="180" t="s">
        <v>1961</v>
      </c>
      <c r="J1785" s="169"/>
      <c r="K1785" s="169"/>
      <c r="L1785" s="169"/>
      <c r="M1785" s="146"/>
      <c r="N1785" s="184"/>
      <c r="O1785" s="169"/>
      <c r="P1785" s="146"/>
      <c r="Q1785" s="146">
        <f t="shared" si="34"/>
        <v>0</v>
      </c>
      <c r="R1785" s="182"/>
      <c r="S1785" s="226"/>
      <c r="T1785" s="676" t="s">
        <v>4687</v>
      </c>
      <c r="U1785" s="170"/>
      <c r="V1785" s="170"/>
      <c r="W1785" s="170"/>
      <c r="X1785" s="117"/>
      <c r="Y1785" s="171"/>
      <c r="Z1785" s="171"/>
      <c r="AA1785" s="171"/>
      <c r="AB1785" s="171"/>
      <c r="AC1785" s="171"/>
      <c r="AD1785" s="171"/>
      <c r="AE1785" s="171"/>
      <c r="AF1785" s="171"/>
      <c r="AG1785" s="171"/>
      <c r="AH1785" s="171"/>
      <c r="AI1785" s="171"/>
    </row>
    <row r="1786" spans="1:35" s="172" customFormat="1" ht="24" hidden="1" x14ac:dyDescent="0.2">
      <c r="A1786" s="167">
        <v>2</v>
      </c>
      <c r="B1786" s="647">
        <v>0</v>
      </c>
      <c r="C1786" s="647">
        <v>4</v>
      </c>
      <c r="D1786" s="647">
        <v>4</v>
      </c>
      <c r="E1786" s="163" t="s">
        <v>3862</v>
      </c>
      <c r="F1786" s="593" t="s">
        <v>4675</v>
      </c>
      <c r="G1786" s="143"/>
      <c r="H1786" s="166">
        <v>42321500</v>
      </c>
      <c r="I1786" s="180" t="s">
        <v>1962</v>
      </c>
      <c r="J1786" s="169"/>
      <c r="K1786" s="169"/>
      <c r="L1786" s="169"/>
      <c r="M1786" s="146"/>
      <c r="N1786" s="184"/>
      <c r="O1786" s="169"/>
      <c r="P1786" s="146"/>
      <c r="Q1786" s="146">
        <f t="shared" si="34"/>
        <v>0</v>
      </c>
      <c r="R1786" s="182"/>
      <c r="S1786" s="226"/>
      <c r="T1786" s="676" t="s">
        <v>4687</v>
      </c>
      <c r="U1786" s="170"/>
      <c r="V1786" s="170"/>
      <c r="W1786" s="170"/>
      <c r="X1786" s="117"/>
      <c r="Y1786" s="171"/>
      <c r="Z1786" s="171"/>
      <c r="AA1786" s="171"/>
      <c r="AB1786" s="171"/>
      <c r="AC1786" s="171"/>
      <c r="AD1786" s="171"/>
      <c r="AE1786" s="171"/>
      <c r="AF1786" s="171"/>
      <c r="AG1786" s="171"/>
      <c r="AH1786" s="171"/>
      <c r="AI1786" s="171"/>
    </row>
    <row r="1787" spans="1:35" s="172" customFormat="1" ht="24" hidden="1" x14ac:dyDescent="0.2">
      <c r="A1787" s="167">
        <v>2</v>
      </c>
      <c r="B1787" s="647">
        <v>0</v>
      </c>
      <c r="C1787" s="647">
        <v>4</v>
      </c>
      <c r="D1787" s="647">
        <v>4</v>
      </c>
      <c r="E1787" s="163" t="s">
        <v>3862</v>
      </c>
      <c r="F1787" s="593" t="s">
        <v>4675</v>
      </c>
      <c r="G1787" s="143"/>
      <c r="H1787" s="166">
        <v>42321500</v>
      </c>
      <c r="I1787" s="180" t="s">
        <v>1254</v>
      </c>
      <c r="J1787" s="169"/>
      <c r="K1787" s="169"/>
      <c r="L1787" s="169"/>
      <c r="M1787" s="146"/>
      <c r="N1787" s="184"/>
      <c r="O1787" s="169"/>
      <c r="P1787" s="146"/>
      <c r="Q1787" s="146">
        <f t="shared" si="34"/>
        <v>0</v>
      </c>
      <c r="R1787" s="182"/>
      <c r="S1787" s="226"/>
      <c r="T1787" s="676" t="s">
        <v>4687</v>
      </c>
      <c r="U1787" s="170"/>
      <c r="V1787" s="170"/>
      <c r="W1787" s="170"/>
      <c r="X1787" s="117"/>
      <c r="Y1787" s="171"/>
      <c r="Z1787" s="171"/>
      <c r="AA1787" s="171"/>
      <c r="AB1787" s="171"/>
      <c r="AC1787" s="171"/>
      <c r="AD1787" s="171"/>
      <c r="AE1787" s="171"/>
      <c r="AF1787" s="171"/>
      <c r="AG1787" s="171"/>
      <c r="AH1787" s="171"/>
      <c r="AI1787" s="171"/>
    </row>
    <row r="1788" spans="1:35" s="172" customFormat="1" ht="24" hidden="1" x14ac:dyDescent="0.2">
      <c r="A1788" s="167">
        <v>2</v>
      </c>
      <c r="B1788" s="647">
        <v>0</v>
      </c>
      <c r="C1788" s="647">
        <v>4</v>
      </c>
      <c r="D1788" s="647">
        <v>4</v>
      </c>
      <c r="E1788" s="163" t="s">
        <v>3862</v>
      </c>
      <c r="F1788" s="593" t="s">
        <v>4675</v>
      </c>
      <c r="G1788" s="143"/>
      <c r="H1788" s="166">
        <v>42321500</v>
      </c>
      <c r="I1788" s="180" t="s">
        <v>1255</v>
      </c>
      <c r="J1788" s="169"/>
      <c r="K1788" s="169"/>
      <c r="L1788" s="169"/>
      <c r="M1788" s="146"/>
      <c r="N1788" s="184"/>
      <c r="O1788" s="169"/>
      <c r="P1788" s="146"/>
      <c r="Q1788" s="146">
        <f t="shared" si="34"/>
        <v>0</v>
      </c>
      <c r="R1788" s="182"/>
      <c r="S1788" s="226"/>
      <c r="T1788" s="676" t="s">
        <v>4687</v>
      </c>
      <c r="U1788" s="170"/>
      <c r="V1788" s="170"/>
      <c r="W1788" s="170"/>
      <c r="X1788" s="117"/>
      <c r="Y1788" s="171"/>
      <c r="Z1788" s="171"/>
      <c r="AA1788" s="171"/>
      <c r="AB1788" s="171"/>
      <c r="AC1788" s="171"/>
      <c r="AD1788" s="171"/>
      <c r="AE1788" s="171"/>
      <c r="AF1788" s="171"/>
      <c r="AG1788" s="171"/>
      <c r="AH1788" s="171"/>
      <c r="AI1788" s="171"/>
    </row>
    <row r="1789" spans="1:35" s="172" customFormat="1" ht="24" hidden="1" x14ac:dyDescent="0.2">
      <c r="A1789" s="167">
        <v>2</v>
      </c>
      <c r="B1789" s="647">
        <v>0</v>
      </c>
      <c r="C1789" s="647">
        <v>4</v>
      </c>
      <c r="D1789" s="647">
        <v>4</v>
      </c>
      <c r="E1789" s="163" t="s">
        <v>3862</v>
      </c>
      <c r="F1789" s="593" t="s">
        <v>4675</v>
      </c>
      <c r="G1789" s="143"/>
      <c r="H1789" s="166">
        <v>42321500</v>
      </c>
      <c r="I1789" s="180" t="s">
        <v>1256</v>
      </c>
      <c r="J1789" s="169"/>
      <c r="K1789" s="169"/>
      <c r="L1789" s="169"/>
      <c r="M1789" s="146"/>
      <c r="N1789" s="184"/>
      <c r="O1789" s="169"/>
      <c r="P1789" s="146"/>
      <c r="Q1789" s="146">
        <f t="shared" si="34"/>
        <v>0</v>
      </c>
      <c r="R1789" s="182"/>
      <c r="S1789" s="226"/>
      <c r="T1789" s="676" t="s">
        <v>4687</v>
      </c>
      <c r="U1789" s="170"/>
      <c r="V1789" s="170"/>
      <c r="W1789" s="170"/>
      <c r="X1789" s="117"/>
      <c r="Y1789" s="171"/>
      <c r="Z1789" s="171"/>
      <c r="AA1789" s="171"/>
      <c r="AB1789" s="171"/>
      <c r="AC1789" s="171"/>
      <c r="AD1789" s="171"/>
      <c r="AE1789" s="171"/>
      <c r="AF1789" s="171"/>
      <c r="AG1789" s="171"/>
      <c r="AH1789" s="171"/>
      <c r="AI1789" s="171"/>
    </row>
    <row r="1790" spans="1:35" s="172" customFormat="1" ht="24" hidden="1" x14ac:dyDescent="0.2">
      <c r="A1790" s="167">
        <v>2</v>
      </c>
      <c r="B1790" s="647">
        <v>0</v>
      </c>
      <c r="C1790" s="647">
        <v>4</v>
      </c>
      <c r="D1790" s="647">
        <v>4</v>
      </c>
      <c r="E1790" s="163" t="s">
        <v>3862</v>
      </c>
      <c r="F1790" s="593" t="s">
        <v>4675</v>
      </c>
      <c r="G1790" s="143"/>
      <c r="H1790" s="166">
        <v>42321500</v>
      </c>
      <c r="I1790" s="180" t="s">
        <v>1257</v>
      </c>
      <c r="J1790" s="169"/>
      <c r="K1790" s="169"/>
      <c r="L1790" s="169"/>
      <c r="M1790" s="146"/>
      <c r="N1790" s="184"/>
      <c r="O1790" s="169"/>
      <c r="P1790" s="146"/>
      <c r="Q1790" s="146">
        <f t="shared" si="34"/>
        <v>0</v>
      </c>
      <c r="R1790" s="182"/>
      <c r="S1790" s="226"/>
      <c r="T1790" s="676" t="s">
        <v>4687</v>
      </c>
      <c r="U1790" s="170"/>
      <c r="V1790" s="170"/>
      <c r="W1790" s="170"/>
      <c r="X1790" s="117"/>
      <c r="Y1790" s="171"/>
      <c r="Z1790" s="171"/>
      <c r="AA1790" s="171"/>
      <c r="AB1790" s="171"/>
      <c r="AC1790" s="171"/>
      <c r="AD1790" s="171"/>
      <c r="AE1790" s="171"/>
      <c r="AF1790" s="171"/>
      <c r="AG1790" s="171"/>
      <c r="AH1790" s="171"/>
      <c r="AI1790" s="171"/>
    </row>
    <row r="1791" spans="1:35" s="172" customFormat="1" ht="24" hidden="1" x14ac:dyDescent="0.2">
      <c r="A1791" s="167">
        <v>2</v>
      </c>
      <c r="B1791" s="647">
        <v>0</v>
      </c>
      <c r="C1791" s="647">
        <v>4</v>
      </c>
      <c r="D1791" s="647">
        <v>4</v>
      </c>
      <c r="E1791" s="163" t="s">
        <v>3862</v>
      </c>
      <c r="F1791" s="593" t="s">
        <v>4675</v>
      </c>
      <c r="G1791" s="143"/>
      <c r="H1791" s="166">
        <v>42321500</v>
      </c>
      <c r="I1791" s="180" t="s">
        <v>1258</v>
      </c>
      <c r="J1791" s="169"/>
      <c r="K1791" s="169"/>
      <c r="L1791" s="169"/>
      <c r="M1791" s="146"/>
      <c r="N1791" s="184"/>
      <c r="O1791" s="169"/>
      <c r="P1791" s="146"/>
      <c r="Q1791" s="146">
        <f t="shared" si="34"/>
        <v>0</v>
      </c>
      <c r="R1791" s="182"/>
      <c r="S1791" s="226"/>
      <c r="T1791" s="676" t="s">
        <v>4687</v>
      </c>
      <c r="U1791" s="170"/>
      <c r="V1791" s="170"/>
      <c r="W1791" s="170"/>
      <c r="X1791" s="117"/>
      <c r="Y1791" s="171"/>
      <c r="Z1791" s="171"/>
      <c r="AA1791" s="171"/>
      <c r="AB1791" s="171"/>
      <c r="AC1791" s="171"/>
      <c r="AD1791" s="171"/>
      <c r="AE1791" s="171"/>
      <c r="AF1791" s="171"/>
      <c r="AG1791" s="171"/>
      <c r="AH1791" s="171"/>
      <c r="AI1791" s="171"/>
    </row>
    <row r="1792" spans="1:35" s="172" customFormat="1" ht="24" hidden="1" x14ac:dyDescent="0.2">
      <c r="A1792" s="167">
        <v>2</v>
      </c>
      <c r="B1792" s="647">
        <v>0</v>
      </c>
      <c r="C1792" s="647">
        <v>4</v>
      </c>
      <c r="D1792" s="647">
        <v>4</v>
      </c>
      <c r="E1792" s="163" t="s">
        <v>3862</v>
      </c>
      <c r="F1792" s="593" t="s">
        <v>4675</v>
      </c>
      <c r="G1792" s="143"/>
      <c r="H1792" s="166">
        <v>42321500</v>
      </c>
      <c r="I1792" s="180" t="s">
        <v>1259</v>
      </c>
      <c r="J1792" s="169"/>
      <c r="K1792" s="169"/>
      <c r="L1792" s="169"/>
      <c r="M1792" s="146"/>
      <c r="N1792" s="184"/>
      <c r="O1792" s="169"/>
      <c r="P1792" s="146"/>
      <c r="Q1792" s="146">
        <f t="shared" si="34"/>
        <v>0</v>
      </c>
      <c r="R1792" s="182"/>
      <c r="S1792" s="226"/>
      <c r="T1792" s="676" t="s">
        <v>4687</v>
      </c>
      <c r="U1792" s="170"/>
      <c r="V1792" s="170"/>
      <c r="W1792" s="170"/>
      <c r="X1792" s="117"/>
      <c r="Y1792" s="171"/>
      <c r="Z1792" s="171"/>
      <c r="AA1792" s="171"/>
      <c r="AB1792" s="171"/>
      <c r="AC1792" s="171"/>
      <c r="AD1792" s="171"/>
      <c r="AE1792" s="171"/>
      <c r="AF1792" s="171"/>
      <c r="AG1792" s="171"/>
      <c r="AH1792" s="171"/>
      <c r="AI1792" s="171"/>
    </row>
    <row r="1793" spans="1:35" s="172" customFormat="1" ht="24" hidden="1" x14ac:dyDescent="0.2">
      <c r="A1793" s="167">
        <v>2</v>
      </c>
      <c r="B1793" s="647">
        <v>0</v>
      </c>
      <c r="C1793" s="647">
        <v>4</v>
      </c>
      <c r="D1793" s="647">
        <v>4</v>
      </c>
      <c r="E1793" s="163" t="s">
        <v>3862</v>
      </c>
      <c r="F1793" s="593" t="s">
        <v>4675</v>
      </c>
      <c r="G1793" s="143"/>
      <c r="H1793" s="166">
        <v>42321500</v>
      </c>
      <c r="I1793" s="180" t="s">
        <v>1260</v>
      </c>
      <c r="J1793" s="169"/>
      <c r="K1793" s="169"/>
      <c r="L1793" s="169"/>
      <c r="M1793" s="146"/>
      <c r="N1793" s="184"/>
      <c r="O1793" s="169"/>
      <c r="P1793" s="146"/>
      <c r="Q1793" s="146">
        <f t="shared" si="34"/>
        <v>0</v>
      </c>
      <c r="R1793" s="182"/>
      <c r="S1793" s="226"/>
      <c r="T1793" s="676" t="s">
        <v>4687</v>
      </c>
      <c r="U1793" s="170"/>
      <c r="V1793" s="170"/>
      <c r="W1793" s="170"/>
      <c r="X1793" s="117"/>
      <c r="Y1793" s="171"/>
      <c r="Z1793" s="171"/>
      <c r="AA1793" s="171"/>
      <c r="AB1793" s="171"/>
      <c r="AC1793" s="171"/>
      <c r="AD1793" s="171"/>
      <c r="AE1793" s="171"/>
      <c r="AF1793" s="171"/>
      <c r="AG1793" s="171"/>
      <c r="AH1793" s="171"/>
      <c r="AI1793" s="171"/>
    </row>
    <row r="1794" spans="1:35" s="172" customFormat="1" ht="24" hidden="1" x14ac:dyDescent="0.2">
      <c r="A1794" s="167">
        <v>2</v>
      </c>
      <c r="B1794" s="647">
        <v>0</v>
      </c>
      <c r="C1794" s="647">
        <v>4</v>
      </c>
      <c r="D1794" s="647">
        <v>4</v>
      </c>
      <c r="E1794" s="163" t="s">
        <v>3862</v>
      </c>
      <c r="F1794" s="593" t="s">
        <v>4675</v>
      </c>
      <c r="G1794" s="143"/>
      <c r="H1794" s="166">
        <v>42321500</v>
      </c>
      <c r="I1794" s="180" t="s">
        <v>1261</v>
      </c>
      <c r="J1794" s="169"/>
      <c r="K1794" s="169"/>
      <c r="L1794" s="169"/>
      <c r="M1794" s="146"/>
      <c r="N1794" s="184"/>
      <c r="O1794" s="169"/>
      <c r="P1794" s="146"/>
      <c r="Q1794" s="146">
        <f t="shared" si="34"/>
        <v>0</v>
      </c>
      <c r="R1794" s="182"/>
      <c r="S1794" s="226"/>
      <c r="T1794" s="676" t="s">
        <v>4687</v>
      </c>
      <c r="U1794" s="170"/>
      <c r="V1794" s="170"/>
      <c r="W1794" s="170"/>
      <c r="X1794" s="117"/>
      <c r="Y1794" s="171"/>
      <c r="Z1794" s="171"/>
      <c r="AA1794" s="171"/>
      <c r="AB1794" s="171"/>
      <c r="AC1794" s="171"/>
      <c r="AD1794" s="171"/>
      <c r="AE1794" s="171"/>
      <c r="AF1794" s="171"/>
      <c r="AG1794" s="171"/>
      <c r="AH1794" s="171"/>
      <c r="AI1794" s="171"/>
    </row>
    <row r="1795" spans="1:35" s="172" customFormat="1" ht="24" hidden="1" x14ac:dyDescent="0.2">
      <c r="A1795" s="167">
        <v>2</v>
      </c>
      <c r="B1795" s="647">
        <v>0</v>
      </c>
      <c r="C1795" s="647">
        <v>4</v>
      </c>
      <c r="D1795" s="647">
        <v>4</v>
      </c>
      <c r="E1795" s="163" t="s">
        <v>3862</v>
      </c>
      <c r="F1795" s="593" t="s">
        <v>4675</v>
      </c>
      <c r="G1795" s="143"/>
      <c r="H1795" s="166">
        <v>42321500</v>
      </c>
      <c r="I1795" s="180" t="s">
        <v>1262</v>
      </c>
      <c r="J1795" s="169"/>
      <c r="K1795" s="169"/>
      <c r="L1795" s="169"/>
      <c r="M1795" s="146"/>
      <c r="N1795" s="184"/>
      <c r="O1795" s="169"/>
      <c r="P1795" s="146"/>
      <c r="Q1795" s="146">
        <f t="shared" si="34"/>
        <v>0</v>
      </c>
      <c r="R1795" s="182"/>
      <c r="S1795" s="226"/>
      <c r="T1795" s="676" t="s">
        <v>4687</v>
      </c>
      <c r="U1795" s="170"/>
      <c r="V1795" s="170"/>
      <c r="W1795" s="170"/>
      <c r="X1795" s="117"/>
      <c r="Y1795" s="171"/>
      <c r="Z1795" s="171"/>
      <c r="AA1795" s="171"/>
      <c r="AB1795" s="171"/>
      <c r="AC1795" s="171"/>
      <c r="AD1795" s="171"/>
      <c r="AE1795" s="171"/>
      <c r="AF1795" s="171"/>
      <c r="AG1795" s="171"/>
      <c r="AH1795" s="171"/>
      <c r="AI1795" s="171"/>
    </row>
    <row r="1796" spans="1:35" s="172" customFormat="1" ht="24" hidden="1" x14ac:dyDescent="0.2">
      <c r="A1796" s="167">
        <v>2</v>
      </c>
      <c r="B1796" s="647">
        <v>0</v>
      </c>
      <c r="C1796" s="647">
        <v>4</v>
      </c>
      <c r="D1796" s="647">
        <v>4</v>
      </c>
      <c r="E1796" s="163" t="s">
        <v>3862</v>
      </c>
      <c r="F1796" s="593" t="s">
        <v>4675</v>
      </c>
      <c r="G1796" s="143"/>
      <c r="H1796" s="166">
        <v>42321500</v>
      </c>
      <c r="I1796" s="180" t="s">
        <v>1263</v>
      </c>
      <c r="J1796" s="169"/>
      <c r="K1796" s="169"/>
      <c r="L1796" s="169"/>
      <c r="M1796" s="146"/>
      <c r="N1796" s="184"/>
      <c r="O1796" s="169"/>
      <c r="P1796" s="146"/>
      <c r="Q1796" s="146">
        <f t="shared" si="34"/>
        <v>0</v>
      </c>
      <c r="R1796" s="182"/>
      <c r="S1796" s="226"/>
      <c r="T1796" s="676" t="s">
        <v>4687</v>
      </c>
      <c r="U1796" s="170"/>
      <c r="V1796" s="170"/>
      <c r="W1796" s="170"/>
      <c r="X1796" s="117"/>
      <c r="Y1796" s="171"/>
      <c r="Z1796" s="171"/>
      <c r="AA1796" s="171"/>
      <c r="AB1796" s="171"/>
      <c r="AC1796" s="171"/>
      <c r="AD1796" s="171"/>
      <c r="AE1796" s="171"/>
      <c r="AF1796" s="171"/>
      <c r="AG1796" s="171"/>
      <c r="AH1796" s="171"/>
      <c r="AI1796" s="171"/>
    </row>
    <row r="1797" spans="1:35" s="172" customFormat="1" ht="24" hidden="1" x14ac:dyDescent="0.2">
      <c r="A1797" s="167">
        <v>2</v>
      </c>
      <c r="B1797" s="647">
        <v>0</v>
      </c>
      <c r="C1797" s="647">
        <v>4</v>
      </c>
      <c r="D1797" s="647">
        <v>4</v>
      </c>
      <c r="E1797" s="163" t="s">
        <v>3862</v>
      </c>
      <c r="F1797" s="593" t="s">
        <v>4675</v>
      </c>
      <c r="G1797" s="143"/>
      <c r="H1797" s="166">
        <v>42321500</v>
      </c>
      <c r="I1797" s="180" t="s">
        <v>1264</v>
      </c>
      <c r="J1797" s="169"/>
      <c r="K1797" s="169"/>
      <c r="L1797" s="169"/>
      <c r="M1797" s="146"/>
      <c r="N1797" s="184"/>
      <c r="O1797" s="169"/>
      <c r="P1797" s="146"/>
      <c r="Q1797" s="146">
        <f t="shared" si="34"/>
        <v>0</v>
      </c>
      <c r="R1797" s="182"/>
      <c r="S1797" s="226"/>
      <c r="T1797" s="676" t="s">
        <v>4687</v>
      </c>
      <c r="U1797" s="170"/>
      <c r="V1797" s="170"/>
      <c r="W1797" s="170"/>
      <c r="X1797" s="117"/>
      <c r="Y1797" s="171"/>
      <c r="Z1797" s="171"/>
      <c r="AA1797" s="171"/>
      <c r="AB1797" s="171"/>
      <c r="AC1797" s="171"/>
      <c r="AD1797" s="171"/>
      <c r="AE1797" s="171"/>
      <c r="AF1797" s="171"/>
      <c r="AG1797" s="171"/>
      <c r="AH1797" s="171"/>
      <c r="AI1797" s="171"/>
    </row>
    <row r="1798" spans="1:35" s="172" customFormat="1" ht="24" hidden="1" x14ac:dyDescent="0.2">
      <c r="A1798" s="167">
        <v>2</v>
      </c>
      <c r="B1798" s="647">
        <v>0</v>
      </c>
      <c r="C1798" s="647">
        <v>4</v>
      </c>
      <c r="D1798" s="647">
        <v>4</v>
      </c>
      <c r="E1798" s="163" t="s">
        <v>3862</v>
      </c>
      <c r="F1798" s="593" t="s">
        <v>4675</v>
      </c>
      <c r="G1798" s="143"/>
      <c r="H1798" s="166">
        <v>42321500</v>
      </c>
      <c r="I1798" s="180" t="s">
        <v>1265</v>
      </c>
      <c r="J1798" s="169"/>
      <c r="K1798" s="169"/>
      <c r="L1798" s="169"/>
      <c r="M1798" s="146"/>
      <c r="N1798" s="184"/>
      <c r="O1798" s="169"/>
      <c r="P1798" s="146"/>
      <c r="Q1798" s="146">
        <f t="shared" si="34"/>
        <v>0</v>
      </c>
      <c r="R1798" s="182"/>
      <c r="S1798" s="226"/>
      <c r="T1798" s="676" t="s">
        <v>4687</v>
      </c>
      <c r="U1798" s="170"/>
      <c r="V1798" s="170"/>
      <c r="W1798" s="170"/>
      <c r="X1798" s="117"/>
      <c r="Y1798" s="171"/>
      <c r="Z1798" s="171"/>
      <c r="AA1798" s="171"/>
      <c r="AB1798" s="171"/>
      <c r="AC1798" s="171"/>
      <c r="AD1798" s="171"/>
      <c r="AE1798" s="171"/>
      <c r="AF1798" s="171"/>
      <c r="AG1798" s="171"/>
      <c r="AH1798" s="171"/>
      <c r="AI1798" s="171"/>
    </row>
    <row r="1799" spans="1:35" s="172" customFormat="1" ht="24" hidden="1" x14ac:dyDescent="0.2">
      <c r="A1799" s="167">
        <v>2</v>
      </c>
      <c r="B1799" s="647">
        <v>0</v>
      </c>
      <c r="C1799" s="647">
        <v>4</v>
      </c>
      <c r="D1799" s="647">
        <v>4</v>
      </c>
      <c r="E1799" s="163" t="s">
        <v>3862</v>
      </c>
      <c r="F1799" s="593" t="s">
        <v>4675</v>
      </c>
      <c r="G1799" s="143"/>
      <c r="H1799" s="166">
        <v>42321500</v>
      </c>
      <c r="I1799" s="180" t="s">
        <v>1266</v>
      </c>
      <c r="J1799" s="169"/>
      <c r="K1799" s="169"/>
      <c r="L1799" s="169"/>
      <c r="M1799" s="146"/>
      <c r="N1799" s="184"/>
      <c r="O1799" s="169"/>
      <c r="P1799" s="146"/>
      <c r="Q1799" s="146">
        <f t="shared" si="34"/>
        <v>0</v>
      </c>
      <c r="R1799" s="182"/>
      <c r="S1799" s="226"/>
      <c r="T1799" s="676" t="s">
        <v>4687</v>
      </c>
      <c r="U1799" s="170"/>
      <c r="V1799" s="170"/>
      <c r="W1799" s="170"/>
      <c r="X1799" s="117"/>
      <c r="Y1799" s="171"/>
      <c r="Z1799" s="171"/>
      <c r="AA1799" s="171"/>
      <c r="AB1799" s="171"/>
      <c r="AC1799" s="171"/>
      <c r="AD1799" s="171"/>
      <c r="AE1799" s="171"/>
      <c r="AF1799" s="171"/>
      <c r="AG1799" s="171"/>
      <c r="AH1799" s="171"/>
      <c r="AI1799" s="171"/>
    </row>
    <row r="1800" spans="1:35" s="172" customFormat="1" ht="24" hidden="1" x14ac:dyDescent="0.2">
      <c r="A1800" s="167">
        <v>2</v>
      </c>
      <c r="B1800" s="647">
        <v>0</v>
      </c>
      <c r="C1800" s="647">
        <v>4</v>
      </c>
      <c r="D1800" s="647">
        <v>4</v>
      </c>
      <c r="E1800" s="163" t="s">
        <v>3862</v>
      </c>
      <c r="F1800" s="593" t="s">
        <v>4675</v>
      </c>
      <c r="G1800" s="143"/>
      <c r="H1800" s="166">
        <v>42321500</v>
      </c>
      <c r="I1800" s="180" t="s">
        <v>1267</v>
      </c>
      <c r="J1800" s="169"/>
      <c r="K1800" s="169"/>
      <c r="L1800" s="169"/>
      <c r="M1800" s="146"/>
      <c r="N1800" s="184"/>
      <c r="O1800" s="169"/>
      <c r="P1800" s="146"/>
      <c r="Q1800" s="146">
        <f t="shared" si="34"/>
        <v>0</v>
      </c>
      <c r="R1800" s="182"/>
      <c r="S1800" s="226"/>
      <c r="T1800" s="676" t="s">
        <v>4687</v>
      </c>
      <c r="U1800" s="170"/>
      <c r="V1800" s="170"/>
      <c r="W1800" s="170"/>
      <c r="X1800" s="117"/>
      <c r="Y1800" s="171"/>
      <c r="Z1800" s="171"/>
      <c r="AA1800" s="171"/>
      <c r="AB1800" s="171"/>
      <c r="AC1800" s="171"/>
      <c r="AD1800" s="171"/>
      <c r="AE1800" s="171"/>
      <c r="AF1800" s="171"/>
      <c r="AG1800" s="171"/>
      <c r="AH1800" s="171"/>
      <c r="AI1800" s="171"/>
    </row>
    <row r="1801" spans="1:35" s="172" customFormat="1" ht="24" hidden="1" x14ac:dyDescent="0.2">
      <c r="A1801" s="167">
        <v>2</v>
      </c>
      <c r="B1801" s="647">
        <v>0</v>
      </c>
      <c r="C1801" s="647">
        <v>4</v>
      </c>
      <c r="D1801" s="647">
        <v>4</v>
      </c>
      <c r="E1801" s="163" t="s">
        <v>3862</v>
      </c>
      <c r="F1801" s="593" t="s">
        <v>4675</v>
      </c>
      <c r="G1801" s="143"/>
      <c r="H1801" s="166">
        <v>42321500</v>
      </c>
      <c r="I1801" s="180" t="s">
        <v>1676</v>
      </c>
      <c r="J1801" s="169"/>
      <c r="K1801" s="169"/>
      <c r="L1801" s="169"/>
      <c r="M1801" s="146"/>
      <c r="N1801" s="184"/>
      <c r="O1801" s="169"/>
      <c r="P1801" s="146"/>
      <c r="Q1801" s="146">
        <f t="shared" si="34"/>
        <v>0</v>
      </c>
      <c r="R1801" s="182"/>
      <c r="S1801" s="226"/>
      <c r="T1801" s="676" t="s">
        <v>4687</v>
      </c>
      <c r="U1801" s="170"/>
      <c r="V1801" s="170"/>
      <c r="W1801" s="170"/>
      <c r="X1801" s="117"/>
      <c r="Y1801" s="171"/>
      <c r="Z1801" s="171"/>
      <c r="AA1801" s="171"/>
      <c r="AB1801" s="171"/>
      <c r="AC1801" s="171"/>
      <c r="AD1801" s="171"/>
      <c r="AE1801" s="171"/>
      <c r="AF1801" s="171"/>
      <c r="AG1801" s="171"/>
      <c r="AH1801" s="171"/>
      <c r="AI1801" s="171"/>
    </row>
    <row r="1802" spans="1:35" s="172" customFormat="1" ht="24" hidden="1" x14ac:dyDescent="0.2">
      <c r="A1802" s="167">
        <v>2</v>
      </c>
      <c r="B1802" s="647">
        <v>0</v>
      </c>
      <c r="C1802" s="647">
        <v>4</v>
      </c>
      <c r="D1802" s="647">
        <v>4</v>
      </c>
      <c r="E1802" s="163" t="s">
        <v>3862</v>
      </c>
      <c r="F1802" s="593" t="s">
        <v>4675</v>
      </c>
      <c r="G1802" s="143"/>
      <c r="H1802" s="166">
        <v>42321500</v>
      </c>
      <c r="I1802" s="180" t="s">
        <v>1677</v>
      </c>
      <c r="J1802" s="169"/>
      <c r="K1802" s="169"/>
      <c r="L1802" s="169"/>
      <c r="M1802" s="146"/>
      <c r="N1802" s="184"/>
      <c r="O1802" s="169"/>
      <c r="P1802" s="146"/>
      <c r="Q1802" s="146">
        <f t="shared" si="34"/>
        <v>0</v>
      </c>
      <c r="R1802" s="182"/>
      <c r="S1802" s="226"/>
      <c r="T1802" s="676" t="s">
        <v>4687</v>
      </c>
      <c r="U1802" s="170"/>
      <c r="V1802" s="170"/>
      <c r="W1802" s="170"/>
      <c r="X1802" s="117"/>
      <c r="Y1802" s="171"/>
      <c r="Z1802" s="171"/>
      <c r="AA1802" s="171"/>
      <c r="AB1802" s="171"/>
      <c r="AC1802" s="171"/>
      <c r="AD1802" s="171"/>
      <c r="AE1802" s="171"/>
      <c r="AF1802" s="171"/>
      <c r="AG1802" s="171"/>
      <c r="AH1802" s="171"/>
      <c r="AI1802" s="171"/>
    </row>
    <row r="1803" spans="1:35" s="172" customFormat="1" ht="24" hidden="1" x14ac:dyDescent="0.2">
      <c r="A1803" s="167">
        <v>2</v>
      </c>
      <c r="B1803" s="647">
        <v>0</v>
      </c>
      <c r="C1803" s="647">
        <v>4</v>
      </c>
      <c r="D1803" s="647">
        <v>4</v>
      </c>
      <c r="E1803" s="163" t="s">
        <v>3862</v>
      </c>
      <c r="F1803" s="593" t="s">
        <v>4675</v>
      </c>
      <c r="G1803" s="143"/>
      <c r="H1803" s="166">
        <v>42321500</v>
      </c>
      <c r="I1803" s="180" t="s">
        <v>1678</v>
      </c>
      <c r="J1803" s="169"/>
      <c r="K1803" s="169"/>
      <c r="L1803" s="169"/>
      <c r="M1803" s="146"/>
      <c r="N1803" s="184"/>
      <c r="O1803" s="169"/>
      <c r="P1803" s="146"/>
      <c r="Q1803" s="146">
        <f t="shared" si="34"/>
        <v>0</v>
      </c>
      <c r="R1803" s="182"/>
      <c r="S1803" s="226"/>
      <c r="T1803" s="676" t="s">
        <v>4687</v>
      </c>
      <c r="U1803" s="170"/>
      <c r="V1803" s="170"/>
      <c r="W1803" s="170"/>
      <c r="X1803" s="117"/>
      <c r="Y1803" s="171"/>
      <c r="Z1803" s="171"/>
      <c r="AA1803" s="171"/>
      <c r="AB1803" s="171"/>
      <c r="AC1803" s="171"/>
      <c r="AD1803" s="171"/>
      <c r="AE1803" s="171"/>
      <c r="AF1803" s="171"/>
      <c r="AG1803" s="171"/>
      <c r="AH1803" s="171"/>
      <c r="AI1803" s="171"/>
    </row>
    <row r="1804" spans="1:35" s="172" customFormat="1" ht="24" hidden="1" x14ac:dyDescent="0.2">
      <c r="A1804" s="167">
        <v>2</v>
      </c>
      <c r="B1804" s="647">
        <v>0</v>
      </c>
      <c r="C1804" s="647">
        <v>4</v>
      </c>
      <c r="D1804" s="647">
        <v>4</v>
      </c>
      <c r="E1804" s="163" t="s">
        <v>3862</v>
      </c>
      <c r="F1804" s="593" t="s">
        <v>4675</v>
      </c>
      <c r="G1804" s="143"/>
      <c r="H1804" s="166">
        <v>42321500</v>
      </c>
      <c r="I1804" s="180" t="s">
        <v>1679</v>
      </c>
      <c r="J1804" s="169"/>
      <c r="K1804" s="169"/>
      <c r="L1804" s="169"/>
      <c r="M1804" s="146"/>
      <c r="N1804" s="184"/>
      <c r="O1804" s="169"/>
      <c r="P1804" s="146"/>
      <c r="Q1804" s="146">
        <f t="shared" si="34"/>
        <v>0</v>
      </c>
      <c r="R1804" s="182"/>
      <c r="S1804" s="226"/>
      <c r="T1804" s="676" t="s">
        <v>4687</v>
      </c>
      <c r="U1804" s="170"/>
      <c r="V1804" s="170"/>
      <c r="W1804" s="170"/>
      <c r="X1804" s="117"/>
      <c r="Y1804" s="171"/>
      <c r="Z1804" s="171"/>
      <c r="AA1804" s="171"/>
      <c r="AB1804" s="171"/>
      <c r="AC1804" s="171"/>
      <c r="AD1804" s="171"/>
      <c r="AE1804" s="171"/>
      <c r="AF1804" s="171"/>
      <c r="AG1804" s="171"/>
      <c r="AH1804" s="171"/>
      <c r="AI1804" s="171"/>
    </row>
    <row r="1805" spans="1:35" s="172" customFormat="1" ht="24" hidden="1" x14ac:dyDescent="0.2">
      <c r="A1805" s="167">
        <v>2</v>
      </c>
      <c r="B1805" s="647">
        <v>0</v>
      </c>
      <c r="C1805" s="647">
        <v>4</v>
      </c>
      <c r="D1805" s="647">
        <v>4</v>
      </c>
      <c r="E1805" s="163" t="s">
        <v>3862</v>
      </c>
      <c r="F1805" s="593" t="s">
        <v>4675</v>
      </c>
      <c r="G1805" s="143"/>
      <c r="H1805" s="166">
        <v>42321500</v>
      </c>
      <c r="I1805" s="180" t="s">
        <v>1680</v>
      </c>
      <c r="J1805" s="169"/>
      <c r="K1805" s="169"/>
      <c r="L1805" s="169"/>
      <c r="M1805" s="146"/>
      <c r="N1805" s="184"/>
      <c r="O1805" s="169"/>
      <c r="P1805" s="146"/>
      <c r="Q1805" s="146">
        <f t="shared" si="34"/>
        <v>0</v>
      </c>
      <c r="R1805" s="182"/>
      <c r="S1805" s="226"/>
      <c r="T1805" s="676" t="s">
        <v>4687</v>
      </c>
      <c r="U1805" s="170"/>
      <c r="V1805" s="170"/>
      <c r="W1805" s="170"/>
      <c r="X1805" s="117"/>
      <c r="Y1805" s="171"/>
      <c r="Z1805" s="171"/>
      <c r="AA1805" s="171"/>
      <c r="AB1805" s="171"/>
      <c r="AC1805" s="171"/>
      <c r="AD1805" s="171"/>
      <c r="AE1805" s="171"/>
      <c r="AF1805" s="171"/>
      <c r="AG1805" s="171"/>
      <c r="AH1805" s="171"/>
      <c r="AI1805" s="171"/>
    </row>
    <row r="1806" spans="1:35" s="172" customFormat="1" ht="24" hidden="1" x14ac:dyDescent="0.2">
      <c r="A1806" s="167">
        <v>2</v>
      </c>
      <c r="B1806" s="647">
        <v>0</v>
      </c>
      <c r="C1806" s="647">
        <v>4</v>
      </c>
      <c r="D1806" s="647">
        <v>4</v>
      </c>
      <c r="E1806" s="163" t="s">
        <v>3862</v>
      </c>
      <c r="F1806" s="593" t="s">
        <v>4675</v>
      </c>
      <c r="G1806" s="143"/>
      <c r="H1806" s="166">
        <v>42321500</v>
      </c>
      <c r="I1806" s="180" t="s">
        <v>1681</v>
      </c>
      <c r="J1806" s="169"/>
      <c r="K1806" s="169"/>
      <c r="L1806" s="169"/>
      <c r="M1806" s="146"/>
      <c r="N1806" s="184"/>
      <c r="O1806" s="169"/>
      <c r="P1806" s="146"/>
      <c r="Q1806" s="146">
        <f t="shared" si="34"/>
        <v>0</v>
      </c>
      <c r="R1806" s="182"/>
      <c r="S1806" s="226"/>
      <c r="T1806" s="676" t="s">
        <v>4687</v>
      </c>
      <c r="U1806" s="170"/>
      <c r="V1806" s="170"/>
      <c r="W1806" s="170"/>
      <c r="X1806" s="117"/>
      <c r="Y1806" s="171"/>
      <c r="Z1806" s="171"/>
      <c r="AA1806" s="171"/>
      <c r="AB1806" s="171"/>
      <c r="AC1806" s="171"/>
      <c r="AD1806" s="171"/>
      <c r="AE1806" s="171"/>
      <c r="AF1806" s="171"/>
      <c r="AG1806" s="171"/>
      <c r="AH1806" s="171"/>
      <c r="AI1806" s="171"/>
    </row>
    <row r="1807" spans="1:35" s="172" customFormat="1" ht="24" hidden="1" x14ac:dyDescent="0.2">
      <c r="A1807" s="167">
        <v>2</v>
      </c>
      <c r="B1807" s="647">
        <v>0</v>
      </c>
      <c r="C1807" s="647">
        <v>4</v>
      </c>
      <c r="D1807" s="647">
        <v>4</v>
      </c>
      <c r="E1807" s="163" t="s">
        <v>3862</v>
      </c>
      <c r="F1807" s="593" t="s">
        <v>4675</v>
      </c>
      <c r="G1807" s="143"/>
      <c r="H1807" s="166">
        <v>42321500</v>
      </c>
      <c r="I1807" s="180" t="s">
        <v>1682</v>
      </c>
      <c r="J1807" s="169"/>
      <c r="K1807" s="169"/>
      <c r="L1807" s="169"/>
      <c r="M1807" s="146"/>
      <c r="N1807" s="184"/>
      <c r="O1807" s="169"/>
      <c r="P1807" s="146"/>
      <c r="Q1807" s="146">
        <f t="shared" si="34"/>
        <v>0</v>
      </c>
      <c r="R1807" s="182"/>
      <c r="S1807" s="226"/>
      <c r="T1807" s="676" t="s">
        <v>4687</v>
      </c>
      <c r="U1807" s="170"/>
      <c r="V1807" s="170"/>
      <c r="W1807" s="170"/>
      <c r="X1807" s="117"/>
      <c r="Y1807" s="171"/>
      <c r="Z1807" s="171"/>
      <c r="AA1807" s="171"/>
      <c r="AB1807" s="171"/>
      <c r="AC1807" s="171"/>
      <c r="AD1807" s="171"/>
      <c r="AE1807" s="171"/>
      <c r="AF1807" s="171"/>
      <c r="AG1807" s="171"/>
      <c r="AH1807" s="171"/>
      <c r="AI1807" s="171"/>
    </row>
    <row r="1808" spans="1:35" s="172" customFormat="1" ht="24" hidden="1" x14ac:dyDescent="0.2">
      <c r="A1808" s="167">
        <v>2</v>
      </c>
      <c r="B1808" s="647">
        <v>0</v>
      </c>
      <c r="C1808" s="647">
        <v>4</v>
      </c>
      <c r="D1808" s="647">
        <v>4</v>
      </c>
      <c r="E1808" s="163" t="s">
        <v>3862</v>
      </c>
      <c r="F1808" s="593" t="s">
        <v>4675</v>
      </c>
      <c r="G1808" s="143"/>
      <c r="H1808" s="166">
        <v>42321500</v>
      </c>
      <c r="I1808" s="180" t="s">
        <v>1683</v>
      </c>
      <c r="J1808" s="169"/>
      <c r="K1808" s="169"/>
      <c r="L1808" s="169"/>
      <c r="M1808" s="146"/>
      <c r="N1808" s="184"/>
      <c r="O1808" s="169"/>
      <c r="P1808" s="146"/>
      <c r="Q1808" s="146">
        <f t="shared" si="34"/>
        <v>0</v>
      </c>
      <c r="R1808" s="182"/>
      <c r="S1808" s="226"/>
      <c r="T1808" s="676" t="s">
        <v>4687</v>
      </c>
      <c r="U1808" s="170"/>
      <c r="V1808" s="170"/>
      <c r="W1808" s="170"/>
      <c r="X1808" s="117"/>
      <c r="Y1808" s="171"/>
      <c r="Z1808" s="171"/>
      <c r="AA1808" s="171"/>
      <c r="AB1808" s="171"/>
      <c r="AC1808" s="171"/>
      <c r="AD1808" s="171"/>
      <c r="AE1808" s="171"/>
      <c r="AF1808" s="171"/>
      <c r="AG1808" s="171"/>
      <c r="AH1808" s="171"/>
      <c r="AI1808" s="171"/>
    </row>
    <row r="1809" spans="1:35" s="172" customFormat="1" ht="24" hidden="1" x14ac:dyDescent="0.2">
      <c r="A1809" s="167">
        <v>2</v>
      </c>
      <c r="B1809" s="647">
        <v>0</v>
      </c>
      <c r="C1809" s="647">
        <v>4</v>
      </c>
      <c r="D1809" s="647">
        <v>4</v>
      </c>
      <c r="E1809" s="163" t="s">
        <v>3862</v>
      </c>
      <c r="F1809" s="593" t="s">
        <v>4675</v>
      </c>
      <c r="G1809" s="143"/>
      <c r="H1809" s="166">
        <v>42321500</v>
      </c>
      <c r="I1809" s="180" t="s">
        <v>1684</v>
      </c>
      <c r="J1809" s="169"/>
      <c r="K1809" s="169"/>
      <c r="L1809" s="169"/>
      <c r="M1809" s="146"/>
      <c r="N1809" s="184"/>
      <c r="O1809" s="169"/>
      <c r="P1809" s="146"/>
      <c r="Q1809" s="146">
        <f t="shared" si="34"/>
        <v>0</v>
      </c>
      <c r="R1809" s="182"/>
      <c r="S1809" s="226"/>
      <c r="T1809" s="676" t="s">
        <v>4687</v>
      </c>
      <c r="U1809" s="170"/>
      <c r="V1809" s="170"/>
      <c r="W1809" s="170"/>
      <c r="X1809" s="117"/>
      <c r="Y1809" s="171"/>
      <c r="Z1809" s="171"/>
      <c r="AA1809" s="171"/>
      <c r="AB1809" s="171"/>
      <c r="AC1809" s="171"/>
      <c r="AD1809" s="171"/>
      <c r="AE1809" s="171"/>
      <c r="AF1809" s="171"/>
      <c r="AG1809" s="171"/>
      <c r="AH1809" s="171"/>
      <c r="AI1809" s="171"/>
    </row>
    <row r="1810" spans="1:35" s="172" customFormat="1" ht="24" hidden="1" x14ac:dyDescent="0.2">
      <c r="A1810" s="167">
        <v>2</v>
      </c>
      <c r="B1810" s="647">
        <v>0</v>
      </c>
      <c r="C1810" s="647">
        <v>4</v>
      </c>
      <c r="D1810" s="647">
        <v>4</v>
      </c>
      <c r="E1810" s="163" t="s">
        <v>3862</v>
      </c>
      <c r="F1810" s="593" t="s">
        <v>4675</v>
      </c>
      <c r="G1810" s="143"/>
      <c r="H1810" s="166">
        <v>42321500</v>
      </c>
      <c r="I1810" s="180" t="s">
        <v>1685</v>
      </c>
      <c r="J1810" s="169"/>
      <c r="K1810" s="169"/>
      <c r="L1810" s="169"/>
      <c r="M1810" s="146"/>
      <c r="N1810" s="184"/>
      <c r="O1810" s="169"/>
      <c r="P1810" s="146"/>
      <c r="Q1810" s="146">
        <f t="shared" si="34"/>
        <v>0</v>
      </c>
      <c r="R1810" s="182"/>
      <c r="S1810" s="226"/>
      <c r="T1810" s="676" t="s">
        <v>4687</v>
      </c>
      <c r="U1810" s="170"/>
      <c r="V1810" s="170"/>
      <c r="W1810" s="170"/>
      <c r="X1810" s="117"/>
      <c r="Y1810" s="171"/>
      <c r="Z1810" s="171"/>
      <c r="AA1810" s="171"/>
      <c r="AB1810" s="171"/>
      <c r="AC1810" s="171"/>
      <c r="AD1810" s="171"/>
      <c r="AE1810" s="171"/>
      <c r="AF1810" s="171"/>
      <c r="AG1810" s="171"/>
      <c r="AH1810" s="171"/>
      <c r="AI1810" s="171"/>
    </row>
    <row r="1811" spans="1:35" s="172" customFormat="1" ht="24" hidden="1" x14ac:dyDescent="0.2">
      <c r="A1811" s="167">
        <v>2</v>
      </c>
      <c r="B1811" s="647">
        <v>0</v>
      </c>
      <c r="C1811" s="647">
        <v>4</v>
      </c>
      <c r="D1811" s="647">
        <v>4</v>
      </c>
      <c r="E1811" s="163" t="s">
        <v>3862</v>
      </c>
      <c r="F1811" s="593" t="s">
        <v>4675</v>
      </c>
      <c r="G1811" s="143"/>
      <c r="H1811" s="166">
        <v>42321500</v>
      </c>
      <c r="I1811" s="180" t="s">
        <v>1927</v>
      </c>
      <c r="J1811" s="169"/>
      <c r="K1811" s="169"/>
      <c r="L1811" s="169"/>
      <c r="M1811" s="146"/>
      <c r="N1811" s="184"/>
      <c r="O1811" s="169"/>
      <c r="P1811" s="146"/>
      <c r="Q1811" s="146">
        <f t="shared" si="34"/>
        <v>0</v>
      </c>
      <c r="R1811" s="182"/>
      <c r="S1811" s="226"/>
      <c r="T1811" s="676" t="s">
        <v>4687</v>
      </c>
      <c r="U1811" s="170"/>
      <c r="V1811" s="170"/>
      <c r="W1811" s="170"/>
      <c r="X1811" s="117"/>
      <c r="Y1811" s="171"/>
      <c r="Z1811" s="171"/>
      <c r="AA1811" s="171"/>
      <c r="AB1811" s="171"/>
      <c r="AC1811" s="171"/>
      <c r="AD1811" s="171"/>
      <c r="AE1811" s="171"/>
      <c r="AF1811" s="171"/>
      <c r="AG1811" s="171"/>
      <c r="AH1811" s="171"/>
      <c r="AI1811" s="171"/>
    </row>
    <row r="1812" spans="1:35" s="172" customFormat="1" ht="24" hidden="1" x14ac:dyDescent="0.2">
      <c r="A1812" s="167">
        <v>2</v>
      </c>
      <c r="B1812" s="647">
        <v>0</v>
      </c>
      <c r="C1812" s="647">
        <v>4</v>
      </c>
      <c r="D1812" s="647">
        <v>4</v>
      </c>
      <c r="E1812" s="163" t="s">
        <v>3862</v>
      </c>
      <c r="F1812" s="593" t="s">
        <v>4675</v>
      </c>
      <c r="G1812" s="143"/>
      <c r="H1812" s="166">
        <v>42321500</v>
      </c>
      <c r="I1812" s="180" t="s">
        <v>1970</v>
      </c>
      <c r="J1812" s="169"/>
      <c r="K1812" s="169"/>
      <c r="L1812" s="169"/>
      <c r="M1812" s="146"/>
      <c r="N1812" s="184"/>
      <c r="O1812" s="169"/>
      <c r="P1812" s="146"/>
      <c r="Q1812" s="146">
        <f t="shared" si="34"/>
        <v>0</v>
      </c>
      <c r="R1812" s="182"/>
      <c r="S1812" s="226"/>
      <c r="T1812" s="676" t="s">
        <v>4687</v>
      </c>
      <c r="U1812" s="170"/>
      <c r="V1812" s="170"/>
      <c r="W1812" s="170"/>
      <c r="X1812" s="117"/>
      <c r="Y1812" s="171"/>
      <c r="Z1812" s="171"/>
      <c r="AA1812" s="171"/>
      <c r="AB1812" s="171"/>
      <c r="AC1812" s="171"/>
      <c r="AD1812" s="171"/>
      <c r="AE1812" s="171"/>
      <c r="AF1812" s="171"/>
      <c r="AG1812" s="171"/>
      <c r="AH1812" s="171"/>
      <c r="AI1812" s="171"/>
    </row>
    <row r="1813" spans="1:35" s="172" customFormat="1" ht="24" hidden="1" x14ac:dyDescent="0.2">
      <c r="A1813" s="167">
        <v>2</v>
      </c>
      <c r="B1813" s="647">
        <v>0</v>
      </c>
      <c r="C1813" s="647">
        <v>4</v>
      </c>
      <c r="D1813" s="647">
        <v>4</v>
      </c>
      <c r="E1813" s="163" t="s">
        <v>3862</v>
      </c>
      <c r="F1813" s="593" t="s">
        <v>4675</v>
      </c>
      <c r="G1813" s="143"/>
      <c r="H1813" s="166">
        <v>42321500</v>
      </c>
      <c r="I1813" s="180" t="s">
        <v>1971</v>
      </c>
      <c r="J1813" s="169"/>
      <c r="K1813" s="169"/>
      <c r="L1813" s="169"/>
      <c r="M1813" s="146"/>
      <c r="N1813" s="184"/>
      <c r="O1813" s="169"/>
      <c r="P1813" s="146"/>
      <c r="Q1813" s="146">
        <f t="shared" si="34"/>
        <v>0</v>
      </c>
      <c r="R1813" s="182"/>
      <c r="S1813" s="226"/>
      <c r="T1813" s="676" t="s">
        <v>4687</v>
      </c>
      <c r="U1813" s="170"/>
      <c r="V1813" s="170"/>
      <c r="W1813" s="170"/>
      <c r="X1813" s="117"/>
      <c r="Y1813" s="171"/>
      <c r="Z1813" s="171"/>
      <c r="AA1813" s="171"/>
      <c r="AB1813" s="171"/>
      <c r="AC1813" s="171"/>
      <c r="AD1813" s="171"/>
      <c r="AE1813" s="171"/>
      <c r="AF1813" s="171"/>
      <c r="AG1813" s="171"/>
      <c r="AH1813" s="171"/>
      <c r="AI1813" s="171"/>
    </row>
    <row r="1814" spans="1:35" s="172" customFormat="1" ht="24" hidden="1" x14ac:dyDescent="0.2">
      <c r="A1814" s="167">
        <v>2</v>
      </c>
      <c r="B1814" s="647">
        <v>0</v>
      </c>
      <c r="C1814" s="647">
        <v>4</v>
      </c>
      <c r="D1814" s="647">
        <v>4</v>
      </c>
      <c r="E1814" s="163" t="s">
        <v>3862</v>
      </c>
      <c r="F1814" s="593" t="s">
        <v>4675</v>
      </c>
      <c r="G1814" s="143"/>
      <c r="H1814" s="166">
        <v>42321500</v>
      </c>
      <c r="I1814" s="180" t="s">
        <v>1972</v>
      </c>
      <c r="J1814" s="169"/>
      <c r="K1814" s="169"/>
      <c r="L1814" s="169"/>
      <c r="M1814" s="146"/>
      <c r="N1814" s="184"/>
      <c r="O1814" s="169"/>
      <c r="P1814" s="146"/>
      <c r="Q1814" s="146">
        <f t="shared" si="34"/>
        <v>0</v>
      </c>
      <c r="R1814" s="182"/>
      <c r="S1814" s="226"/>
      <c r="T1814" s="676" t="s">
        <v>4687</v>
      </c>
      <c r="U1814" s="170"/>
      <c r="V1814" s="170"/>
      <c r="W1814" s="170"/>
      <c r="X1814" s="117"/>
      <c r="Y1814" s="171"/>
      <c r="Z1814" s="171"/>
      <c r="AA1814" s="171"/>
      <c r="AB1814" s="171"/>
      <c r="AC1814" s="171"/>
      <c r="AD1814" s="171"/>
      <c r="AE1814" s="171"/>
      <c r="AF1814" s="171"/>
      <c r="AG1814" s="171"/>
      <c r="AH1814" s="171"/>
      <c r="AI1814" s="171"/>
    </row>
    <row r="1815" spans="1:35" s="172" customFormat="1" ht="24" hidden="1" x14ac:dyDescent="0.2">
      <c r="A1815" s="167">
        <v>2</v>
      </c>
      <c r="B1815" s="647">
        <v>0</v>
      </c>
      <c r="C1815" s="647">
        <v>4</v>
      </c>
      <c r="D1815" s="647">
        <v>4</v>
      </c>
      <c r="E1815" s="163" t="s">
        <v>3862</v>
      </c>
      <c r="F1815" s="593" t="s">
        <v>4675</v>
      </c>
      <c r="G1815" s="143"/>
      <c r="H1815" s="166">
        <v>42321500</v>
      </c>
      <c r="I1815" s="180" t="s">
        <v>1973</v>
      </c>
      <c r="J1815" s="169"/>
      <c r="K1815" s="169"/>
      <c r="L1815" s="169"/>
      <c r="M1815" s="146"/>
      <c r="N1815" s="184"/>
      <c r="O1815" s="169"/>
      <c r="P1815" s="146"/>
      <c r="Q1815" s="146">
        <f t="shared" si="34"/>
        <v>0</v>
      </c>
      <c r="R1815" s="182"/>
      <c r="S1815" s="226"/>
      <c r="T1815" s="676" t="s">
        <v>4687</v>
      </c>
      <c r="U1815" s="170"/>
      <c r="V1815" s="170"/>
      <c r="W1815" s="170"/>
      <c r="X1815" s="117"/>
      <c r="Y1815" s="171"/>
      <c r="Z1815" s="171"/>
      <c r="AA1815" s="171"/>
      <c r="AB1815" s="171"/>
      <c r="AC1815" s="171"/>
      <c r="AD1815" s="171"/>
      <c r="AE1815" s="171"/>
      <c r="AF1815" s="171"/>
      <c r="AG1815" s="171"/>
      <c r="AH1815" s="171"/>
      <c r="AI1815" s="171"/>
    </row>
    <row r="1816" spans="1:35" s="172" customFormat="1" ht="24" hidden="1" x14ac:dyDescent="0.2">
      <c r="A1816" s="167">
        <v>2</v>
      </c>
      <c r="B1816" s="647">
        <v>0</v>
      </c>
      <c r="C1816" s="647">
        <v>4</v>
      </c>
      <c r="D1816" s="647">
        <v>4</v>
      </c>
      <c r="E1816" s="163" t="s">
        <v>3862</v>
      </c>
      <c r="F1816" s="593" t="s">
        <v>4675</v>
      </c>
      <c r="G1816" s="143"/>
      <c r="H1816" s="166">
        <v>42321500</v>
      </c>
      <c r="I1816" s="180" t="s">
        <v>2788</v>
      </c>
      <c r="J1816" s="169"/>
      <c r="K1816" s="169"/>
      <c r="L1816" s="169"/>
      <c r="M1816" s="146"/>
      <c r="N1816" s="184"/>
      <c r="O1816" s="169"/>
      <c r="P1816" s="146"/>
      <c r="Q1816" s="146">
        <f t="shared" ref="Q1816:Q1879" si="35">+P1816</f>
        <v>0</v>
      </c>
      <c r="R1816" s="182"/>
      <c r="S1816" s="226"/>
      <c r="T1816" s="676" t="s">
        <v>4687</v>
      </c>
      <c r="U1816" s="170"/>
      <c r="V1816" s="170"/>
      <c r="W1816" s="170"/>
      <c r="X1816" s="117"/>
      <c r="Y1816" s="171"/>
      <c r="Z1816" s="171"/>
      <c r="AA1816" s="171"/>
      <c r="AB1816" s="171"/>
      <c r="AC1816" s="171"/>
      <c r="AD1816" s="171"/>
      <c r="AE1816" s="171"/>
      <c r="AF1816" s="171"/>
      <c r="AG1816" s="171"/>
      <c r="AH1816" s="171"/>
      <c r="AI1816" s="171"/>
    </row>
    <row r="1817" spans="1:35" s="172" customFormat="1" ht="24" hidden="1" x14ac:dyDescent="0.2">
      <c r="A1817" s="167">
        <v>2</v>
      </c>
      <c r="B1817" s="647">
        <v>0</v>
      </c>
      <c r="C1817" s="647">
        <v>4</v>
      </c>
      <c r="D1817" s="647">
        <v>4</v>
      </c>
      <c r="E1817" s="163" t="s">
        <v>3862</v>
      </c>
      <c r="F1817" s="593" t="s">
        <v>4675</v>
      </c>
      <c r="G1817" s="143"/>
      <c r="H1817" s="166">
        <v>42321500</v>
      </c>
      <c r="I1817" s="180" t="s">
        <v>2789</v>
      </c>
      <c r="J1817" s="169"/>
      <c r="K1817" s="169"/>
      <c r="L1817" s="169"/>
      <c r="M1817" s="146"/>
      <c r="N1817" s="184"/>
      <c r="O1817" s="169"/>
      <c r="P1817" s="146"/>
      <c r="Q1817" s="146">
        <f t="shared" si="35"/>
        <v>0</v>
      </c>
      <c r="R1817" s="182"/>
      <c r="S1817" s="226"/>
      <c r="T1817" s="676" t="s">
        <v>4687</v>
      </c>
      <c r="U1817" s="170"/>
      <c r="V1817" s="170"/>
      <c r="W1817" s="170"/>
      <c r="X1817" s="117"/>
      <c r="Y1817" s="171"/>
      <c r="Z1817" s="171"/>
      <c r="AA1817" s="171"/>
      <c r="AB1817" s="171"/>
      <c r="AC1817" s="171"/>
      <c r="AD1817" s="171"/>
      <c r="AE1817" s="171"/>
      <c r="AF1817" s="171"/>
      <c r="AG1817" s="171"/>
      <c r="AH1817" s="171"/>
      <c r="AI1817" s="171"/>
    </row>
    <row r="1818" spans="1:35" s="172" customFormat="1" ht="24" hidden="1" x14ac:dyDescent="0.2">
      <c r="A1818" s="167">
        <v>2</v>
      </c>
      <c r="B1818" s="647">
        <v>0</v>
      </c>
      <c r="C1818" s="647">
        <v>4</v>
      </c>
      <c r="D1818" s="647">
        <v>4</v>
      </c>
      <c r="E1818" s="163" t="s">
        <v>3862</v>
      </c>
      <c r="F1818" s="593" t="s">
        <v>4675</v>
      </c>
      <c r="G1818" s="143"/>
      <c r="H1818" s="166">
        <v>42321500</v>
      </c>
      <c r="I1818" s="180" t="s">
        <v>2790</v>
      </c>
      <c r="J1818" s="169"/>
      <c r="K1818" s="169"/>
      <c r="L1818" s="169"/>
      <c r="M1818" s="146"/>
      <c r="N1818" s="184"/>
      <c r="O1818" s="169"/>
      <c r="P1818" s="146"/>
      <c r="Q1818" s="146">
        <f t="shared" si="35"/>
        <v>0</v>
      </c>
      <c r="R1818" s="182"/>
      <c r="S1818" s="226"/>
      <c r="T1818" s="676" t="s">
        <v>4687</v>
      </c>
      <c r="U1818" s="170"/>
      <c r="V1818" s="170"/>
      <c r="W1818" s="170"/>
      <c r="X1818" s="117"/>
      <c r="Y1818" s="171"/>
      <c r="Z1818" s="171"/>
      <c r="AA1818" s="171"/>
      <c r="AB1818" s="171"/>
      <c r="AC1818" s="171"/>
      <c r="AD1818" s="171"/>
      <c r="AE1818" s="171"/>
      <c r="AF1818" s="171"/>
      <c r="AG1818" s="171"/>
      <c r="AH1818" s="171"/>
      <c r="AI1818" s="171"/>
    </row>
    <row r="1819" spans="1:35" s="172" customFormat="1" ht="24" hidden="1" x14ac:dyDescent="0.2">
      <c r="A1819" s="167">
        <v>2</v>
      </c>
      <c r="B1819" s="647">
        <v>0</v>
      </c>
      <c r="C1819" s="647">
        <v>4</v>
      </c>
      <c r="D1819" s="647">
        <v>4</v>
      </c>
      <c r="E1819" s="163" t="s">
        <v>3862</v>
      </c>
      <c r="F1819" s="593" t="s">
        <v>4675</v>
      </c>
      <c r="G1819" s="143"/>
      <c r="H1819" s="166">
        <v>42321500</v>
      </c>
      <c r="I1819" s="180" t="s">
        <v>2791</v>
      </c>
      <c r="J1819" s="169"/>
      <c r="K1819" s="169"/>
      <c r="L1819" s="169"/>
      <c r="M1819" s="146"/>
      <c r="N1819" s="184"/>
      <c r="O1819" s="169"/>
      <c r="P1819" s="146"/>
      <c r="Q1819" s="146">
        <f t="shared" si="35"/>
        <v>0</v>
      </c>
      <c r="R1819" s="182"/>
      <c r="S1819" s="226"/>
      <c r="T1819" s="676" t="s">
        <v>4687</v>
      </c>
      <c r="U1819" s="170"/>
      <c r="V1819" s="170"/>
      <c r="W1819" s="170"/>
      <c r="X1819" s="117"/>
      <c r="Y1819" s="171"/>
      <c r="Z1819" s="171"/>
      <c r="AA1819" s="171"/>
      <c r="AB1819" s="171"/>
      <c r="AC1819" s="171"/>
      <c r="AD1819" s="171"/>
      <c r="AE1819" s="171"/>
      <c r="AF1819" s="171"/>
      <c r="AG1819" s="171"/>
      <c r="AH1819" s="171"/>
      <c r="AI1819" s="171"/>
    </row>
    <row r="1820" spans="1:35" s="172" customFormat="1" ht="24" hidden="1" x14ac:dyDescent="0.2">
      <c r="A1820" s="167">
        <v>2</v>
      </c>
      <c r="B1820" s="647">
        <v>0</v>
      </c>
      <c r="C1820" s="647">
        <v>4</v>
      </c>
      <c r="D1820" s="647">
        <v>4</v>
      </c>
      <c r="E1820" s="163" t="s">
        <v>3862</v>
      </c>
      <c r="F1820" s="593" t="s">
        <v>4675</v>
      </c>
      <c r="G1820" s="143"/>
      <c r="H1820" s="166">
        <v>42321500</v>
      </c>
      <c r="I1820" s="180" t="s">
        <v>2792</v>
      </c>
      <c r="J1820" s="169"/>
      <c r="K1820" s="169"/>
      <c r="L1820" s="169"/>
      <c r="M1820" s="146"/>
      <c r="N1820" s="184"/>
      <c r="O1820" s="169"/>
      <c r="P1820" s="146"/>
      <c r="Q1820" s="146">
        <f t="shared" si="35"/>
        <v>0</v>
      </c>
      <c r="R1820" s="182"/>
      <c r="S1820" s="226"/>
      <c r="T1820" s="676" t="s">
        <v>4687</v>
      </c>
      <c r="U1820" s="170"/>
      <c r="V1820" s="170"/>
      <c r="W1820" s="170"/>
      <c r="X1820" s="117"/>
      <c r="Y1820" s="171"/>
      <c r="Z1820" s="171"/>
      <c r="AA1820" s="171"/>
      <c r="AB1820" s="171"/>
      <c r="AC1820" s="171"/>
      <c r="AD1820" s="171"/>
      <c r="AE1820" s="171"/>
      <c r="AF1820" s="171"/>
      <c r="AG1820" s="171"/>
      <c r="AH1820" s="171"/>
      <c r="AI1820" s="171"/>
    </row>
    <row r="1821" spans="1:35" s="172" customFormat="1" ht="24" hidden="1" x14ac:dyDescent="0.2">
      <c r="A1821" s="167">
        <v>2</v>
      </c>
      <c r="B1821" s="647">
        <v>0</v>
      </c>
      <c r="C1821" s="647">
        <v>4</v>
      </c>
      <c r="D1821" s="647">
        <v>4</v>
      </c>
      <c r="E1821" s="163" t="s">
        <v>3862</v>
      </c>
      <c r="F1821" s="593" t="s">
        <v>4675</v>
      </c>
      <c r="G1821" s="143"/>
      <c r="H1821" s="166">
        <v>42321500</v>
      </c>
      <c r="I1821" s="180" t="s">
        <v>2793</v>
      </c>
      <c r="J1821" s="169"/>
      <c r="K1821" s="169"/>
      <c r="L1821" s="169"/>
      <c r="M1821" s="146"/>
      <c r="N1821" s="184"/>
      <c r="O1821" s="169"/>
      <c r="P1821" s="146"/>
      <c r="Q1821" s="146">
        <f t="shared" si="35"/>
        <v>0</v>
      </c>
      <c r="R1821" s="182"/>
      <c r="S1821" s="226"/>
      <c r="T1821" s="676" t="s">
        <v>4687</v>
      </c>
      <c r="U1821" s="170"/>
      <c r="V1821" s="170"/>
      <c r="W1821" s="170"/>
      <c r="X1821" s="117"/>
      <c r="Y1821" s="171"/>
      <c r="Z1821" s="171"/>
      <c r="AA1821" s="171"/>
      <c r="AB1821" s="171"/>
      <c r="AC1821" s="171"/>
      <c r="AD1821" s="171"/>
      <c r="AE1821" s="171"/>
      <c r="AF1821" s="171"/>
      <c r="AG1821" s="171"/>
      <c r="AH1821" s="171"/>
      <c r="AI1821" s="171"/>
    </row>
    <row r="1822" spans="1:35" s="172" customFormat="1" ht="24" hidden="1" x14ac:dyDescent="0.2">
      <c r="A1822" s="167">
        <v>2</v>
      </c>
      <c r="B1822" s="647">
        <v>0</v>
      </c>
      <c r="C1822" s="647">
        <v>4</v>
      </c>
      <c r="D1822" s="647">
        <v>4</v>
      </c>
      <c r="E1822" s="163" t="s">
        <v>3862</v>
      </c>
      <c r="F1822" s="593" t="s">
        <v>4675</v>
      </c>
      <c r="G1822" s="143"/>
      <c r="H1822" s="166">
        <v>42321500</v>
      </c>
      <c r="I1822" s="180" t="s">
        <v>2794</v>
      </c>
      <c r="J1822" s="169"/>
      <c r="K1822" s="169"/>
      <c r="L1822" s="169"/>
      <c r="M1822" s="146"/>
      <c r="N1822" s="184"/>
      <c r="O1822" s="169"/>
      <c r="P1822" s="146"/>
      <c r="Q1822" s="146">
        <f t="shared" si="35"/>
        <v>0</v>
      </c>
      <c r="R1822" s="182"/>
      <c r="S1822" s="226"/>
      <c r="T1822" s="676" t="s">
        <v>4687</v>
      </c>
      <c r="U1822" s="170"/>
      <c r="V1822" s="170"/>
      <c r="W1822" s="170"/>
      <c r="X1822" s="117"/>
      <c r="Y1822" s="171"/>
      <c r="Z1822" s="171"/>
      <c r="AA1822" s="171"/>
      <c r="AB1822" s="171"/>
      <c r="AC1822" s="171"/>
      <c r="AD1822" s="171"/>
      <c r="AE1822" s="171"/>
      <c r="AF1822" s="171"/>
      <c r="AG1822" s="171"/>
      <c r="AH1822" s="171"/>
      <c r="AI1822" s="171"/>
    </row>
    <row r="1823" spans="1:35" s="172" customFormat="1" ht="24" hidden="1" x14ac:dyDescent="0.2">
      <c r="A1823" s="167">
        <v>2</v>
      </c>
      <c r="B1823" s="647">
        <v>0</v>
      </c>
      <c r="C1823" s="647">
        <v>4</v>
      </c>
      <c r="D1823" s="647">
        <v>4</v>
      </c>
      <c r="E1823" s="163" t="s">
        <v>3862</v>
      </c>
      <c r="F1823" s="593" t="s">
        <v>4675</v>
      </c>
      <c r="G1823" s="143"/>
      <c r="H1823" s="166">
        <v>42321500</v>
      </c>
      <c r="I1823" s="180" t="s">
        <v>2795</v>
      </c>
      <c r="J1823" s="169"/>
      <c r="K1823" s="169"/>
      <c r="L1823" s="169"/>
      <c r="M1823" s="146"/>
      <c r="N1823" s="184"/>
      <c r="O1823" s="169"/>
      <c r="P1823" s="146"/>
      <c r="Q1823" s="146">
        <f t="shared" si="35"/>
        <v>0</v>
      </c>
      <c r="R1823" s="182"/>
      <c r="S1823" s="226"/>
      <c r="T1823" s="676" t="s">
        <v>4687</v>
      </c>
      <c r="U1823" s="170"/>
      <c r="V1823" s="170"/>
      <c r="W1823" s="170"/>
      <c r="X1823" s="117"/>
      <c r="Y1823" s="171"/>
      <c r="Z1823" s="171"/>
      <c r="AA1823" s="171"/>
      <c r="AB1823" s="171"/>
      <c r="AC1823" s="171"/>
      <c r="AD1823" s="171"/>
      <c r="AE1823" s="171"/>
      <c r="AF1823" s="171"/>
      <c r="AG1823" s="171"/>
      <c r="AH1823" s="171"/>
      <c r="AI1823" s="171"/>
    </row>
    <row r="1824" spans="1:35" s="172" customFormat="1" ht="24" hidden="1" x14ac:dyDescent="0.2">
      <c r="A1824" s="167">
        <v>2</v>
      </c>
      <c r="B1824" s="647">
        <v>0</v>
      </c>
      <c r="C1824" s="647">
        <v>4</v>
      </c>
      <c r="D1824" s="647">
        <v>4</v>
      </c>
      <c r="E1824" s="163" t="s">
        <v>3862</v>
      </c>
      <c r="F1824" s="593" t="s">
        <v>4675</v>
      </c>
      <c r="G1824" s="143"/>
      <c r="H1824" s="166">
        <v>42321500</v>
      </c>
      <c r="I1824" s="180" t="s">
        <v>2796</v>
      </c>
      <c r="J1824" s="169"/>
      <c r="K1824" s="169"/>
      <c r="L1824" s="169"/>
      <c r="M1824" s="146"/>
      <c r="N1824" s="184"/>
      <c r="O1824" s="169"/>
      <c r="P1824" s="146"/>
      <c r="Q1824" s="146">
        <f t="shared" si="35"/>
        <v>0</v>
      </c>
      <c r="R1824" s="182"/>
      <c r="S1824" s="226"/>
      <c r="T1824" s="676" t="s">
        <v>4687</v>
      </c>
      <c r="U1824" s="170"/>
      <c r="V1824" s="170"/>
      <c r="W1824" s="170"/>
      <c r="X1824" s="117"/>
      <c r="Y1824" s="171"/>
      <c r="Z1824" s="171"/>
      <c r="AA1824" s="171"/>
      <c r="AB1824" s="171"/>
      <c r="AC1824" s="171"/>
      <c r="AD1824" s="171"/>
      <c r="AE1824" s="171"/>
      <c r="AF1824" s="171"/>
      <c r="AG1824" s="171"/>
      <c r="AH1824" s="171"/>
      <c r="AI1824" s="171"/>
    </row>
    <row r="1825" spans="1:35" s="172" customFormat="1" ht="24" hidden="1" x14ac:dyDescent="0.2">
      <c r="A1825" s="167">
        <v>2</v>
      </c>
      <c r="B1825" s="647">
        <v>0</v>
      </c>
      <c r="C1825" s="647">
        <v>4</v>
      </c>
      <c r="D1825" s="647">
        <v>4</v>
      </c>
      <c r="E1825" s="163" t="s">
        <v>3862</v>
      </c>
      <c r="F1825" s="593" t="s">
        <v>4675</v>
      </c>
      <c r="G1825" s="143"/>
      <c r="H1825" s="166">
        <v>42321500</v>
      </c>
      <c r="I1825" s="180" t="s">
        <v>2797</v>
      </c>
      <c r="J1825" s="169"/>
      <c r="K1825" s="169"/>
      <c r="L1825" s="169"/>
      <c r="M1825" s="146"/>
      <c r="N1825" s="184"/>
      <c r="O1825" s="169"/>
      <c r="P1825" s="146"/>
      <c r="Q1825" s="146">
        <f t="shared" si="35"/>
        <v>0</v>
      </c>
      <c r="R1825" s="182"/>
      <c r="S1825" s="226"/>
      <c r="T1825" s="676" t="s">
        <v>4687</v>
      </c>
      <c r="U1825" s="170"/>
      <c r="V1825" s="170"/>
      <c r="W1825" s="170"/>
      <c r="X1825" s="117"/>
      <c r="Y1825" s="171"/>
      <c r="Z1825" s="171"/>
      <c r="AA1825" s="171"/>
      <c r="AB1825" s="171"/>
      <c r="AC1825" s="171"/>
      <c r="AD1825" s="171"/>
      <c r="AE1825" s="171"/>
      <c r="AF1825" s="171"/>
      <c r="AG1825" s="171"/>
      <c r="AH1825" s="171"/>
      <c r="AI1825" s="171"/>
    </row>
    <row r="1826" spans="1:35" s="172" customFormat="1" ht="24" hidden="1" x14ac:dyDescent="0.2">
      <c r="A1826" s="167">
        <v>2</v>
      </c>
      <c r="B1826" s="647">
        <v>0</v>
      </c>
      <c r="C1826" s="647">
        <v>4</v>
      </c>
      <c r="D1826" s="647">
        <v>4</v>
      </c>
      <c r="E1826" s="163" t="s">
        <v>3862</v>
      </c>
      <c r="F1826" s="593" t="s">
        <v>4675</v>
      </c>
      <c r="G1826" s="143"/>
      <c r="H1826" s="166">
        <v>42321500</v>
      </c>
      <c r="I1826" s="180" t="s">
        <v>1347</v>
      </c>
      <c r="J1826" s="169"/>
      <c r="K1826" s="169"/>
      <c r="L1826" s="169"/>
      <c r="M1826" s="146"/>
      <c r="N1826" s="184"/>
      <c r="O1826" s="169"/>
      <c r="P1826" s="146"/>
      <c r="Q1826" s="146">
        <f t="shared" si="35"/>
        <v>0</v>
      </c>
      <c r="R1826" s="182"/>
      <c r="S1826" s="226"/>
      <c r="T1826" s="676" t="s">
        <v>4687</v>
      </c>
      <c r="U1826" s="170"/>
      <c r="V1826" s="170"/>
      <c r="W1826" s="170"/>
      <c r="X1826" s="117"/>
      <c r="Y1826" s="171"/>
      <c r="Z1826" s="171"/>
      <c r="AA1826" s="171"/>
      <c r="AB1826" s="171"/>
      <c r="AC1826" s="171"/>
      <c r="AD1826" s="171"/>
      <c r="AE1826" s="171"/>
      <c r="AF1826" s="171"/>
      <c r="AG1826" s="171"/>
      <c r="AH1826" s="171"/>
      <c r="AI1826" s="171"/>
    </row>
    <row r="1827" spans="1:35" s="172" customFormat="1" ht="24" hidden="1" x14ac:dyDescent="0.2">
      <c r="A1827" s="167">
        <v>2</v>
      </c>
      <c r="B1827" s="647">
        <v>0</v>
      </c>
      <c r="C1827" s="647">
        <v>4</v>
      </c>
      <c r="D1827" s="647">
        <v>4</v>
      </c>
      <c r="E1827" s="163" t="s">
        <v>3862</v>
      </c>
      <c r="F1827" s="593" t="s">
        <v>4675</v>
      </c>
      <c r="G1827" s="143"/>
      <c r="H1827" s="166">
        <v>42321500</v>
      </c>
      <c r="I1827" s="180" t="s">
        <v>1348</v>
      </c>
      <c r="J1827" s="169"/>
      <c r="K1827" s="169"/>
      <c r="L1827" s="169"/>
      <c r="M1827" s="146"/>
      <c r="N1827" s="184"/>
      <c r="O1827" s="169"/>
      <c r="P1827" s="146"/>
      <c r="Q1827" s="146">
        <f t="shared" si="35"/>
        <v>0</v>
      </c>
      <c r="R1827" s="182"/>
      <c r="S1827" s="226"/>
      <c r="T1827" s="676" t="s">
        <v>4687</v>
      </c>
      <c r="U1827" s="170"/>
      <c r="V1827" s="170"/>
      <c r="W1827" s="170"/>
      <c r="X1827" s="117"/>
      <c r="Y1827" s="171"/>
      <c r="Z1827" s="171"/>
      <c r="AA1827" s="171"/>
      <c r="AB1827" s="171"/>
      <c r="AC1827" s="171"/>
      <c r="AD1827" s="171"/>
      <c r="AE1827" s="171"/>
      <c r="AF1827" s="171"/>
      <c r="AG1827" s="171"/>
      <c r="AH1827" s="171"/>
      <c r="AI1827" s="171"/>
    </row>
    <row r="1828" spans="1:35" s="172" customFormat="1" ht="24" hidden="1" x14ac:dyDescent="0.2">
      <c r="A1828" s="167">
        <v>2</v>
      </c>
      <c r="B1828" s="647">
        <v>0</v>
      </c>
      <c r="C1828" s="647">
        <v>4</v>
      </c>
      <c r="D1828" s="647">
        <v>4</v>
      </c>
      <c r="E1828" s="163" t="s">
        <v>3862</v>
      </c>
      <c r="F1828" s="593" t="s">
        <v>4675</v>
      </c>
      <c r="G1828" s="143"/>
      <c r="H1828" s="166">
        <v>42321500</v>
      </c>
      <c r="I1828" s="180" t="s">
        <v>1349</v>
      </c>
      <c r="J1828" s="169"/>
      <c r="K1828" s="169"/>
      <c r="L1828" s="169"/>
      <c r="M1828" s="146"/>
      <c r="N1828" s="184"/>
      <c r="O1828" s="169"/>
      <c r="P1828" s="146"/>
      <c r="Q1828" s="146">
        <f t="shared" si="35"/>
        <v>0</v>
      </c>
      <c r="R1828" s="182"/>
      <c r="S1828" s="226"/>
      <c r="T1828" s="676" t="s">
        <v>4687</v>
      </c>
      <c r="U1828" s="170"/>
      <c r="V1828" s="170"/>
      <c r="W1828" s="170"/>
      <c r="X1828" s="117"/>
      <c r="Y1828" s="171"/>
      <c r="Z1828" s="171"/>
      <c r="AA1828" s="171"/>
      <c r="AB1828" s="171"/>
      <c r="AC1828" s="171"/>
      <c r="AD1828" s="171"/>
      <c r="AE1828" s="171"/>
      <c r="AF1828" s="171"/>
      <c r="AG1828" s="171"/>
      <c r="AH1828" s="171"/>
      <c r="AI1828" s="171"/>
    </row>
    <row r="1829" spans="1:35" s="172" customFormat="1" ht="24" hidden="1" x14ac:dyDescent="0.2">
      <c r="A1829" s="167">
        <v>2</v>
      </c>
      <c r="B1829" s="647">
        <v>0</v>
      </c>
      <c r="C1829" s="647">
        <v>4</v>
      </c>
      <c r="D1829" s="647">
        <v>4</v>
      </c>
      <c r="E1829" s="163" t="s">
        <v>3862</v>
      </c>
      <c r="F1829" s="593" t="s">
        <v>4675</v>
      </c>
      <c r="G1829" s="143"/>
      <c r="H1829" s="166">
        <v>42321500</v>
      </c>
      <c r="I1829" s="180" t="s">
        <v>1350</v>
      </c>
      <c r="J1829" s="169"/>
      <c r="K1829" s="169"/>
      <c r="L1829" s="169"/>
      <c r="M1829" s="146"/>
      <c r="N1829" s="184"/>
      <c r="O1829" s="169"/>
      <c r="P1829" s="146"/>
      <c r="Q1829" s="146">
        <f t="shared" si="35"/>
        <v>0</v>
      </c>
      <c r="R1829" s="182"/>
      <c r="S1829" s="226"/>
      <c r="T1829" s="676" t="s">
        <v>4687</v>
      </c>
      <c r="U1829" s="170"/>
      <c r="V1829" s="170"/>
      <c r="W1829" s="170"/>
      <c r="X1829" s="117"/>
      <c r="Y1829" s="171"/>
      <c r="Z1829" s="171"/>
      <c r="AA1829" s="171"/>
      <c r="AB1829" s="171"/>
      <c r="AC1829" s="171"/>
      <c r="AD1829" s="171"/>
      <c r="AE1829" s="171"/>
      <c r="AF1829" s="171"/>
      <c r="AG1829" s="171"/>
      <c r="AH1829" s="171"/>
      <c r="AI1829" s="171"/>
    </row>
    <row r="1830" spans="1:35" s="172" customFormat="1" ht="24" hidden="1" x14ac:dyDescent="0.2">
      <c r="A1830" s="167">
        <v>2</v>
      </c>
      <c r="B1830" s="647">
        <v>0</v>
      </c>
      <c r="C1830" s="647">
        <v>4</v>
      </c>
      <c r="D1830" s="647">
        <v>4</v>
      </c>
      <c r="E1830" s="163" t="s">
        <v>3862</v>
      </c>
      <c r="F1830" s="593" t="s">
        <v>4675</v>
      </c>
      <c r="G1830" s="143"/>
      <c r="H1830" s="166">
        <v>42321500</v>
      </c>
      <c r="I1830" s="180" t="s">
        <v>550</v>
      </c>
      <c r="J1830" s="169"/>
      <c r="K1830" s="169"/>
      <c r="L1830" s="169"/>
      <c r="M1830" s="146"/>
      <c r="N1830" s="184"/>
      <c r="O1830" s="169"/>
      <c r="P1830" s="146"/>
      <c r="Q1830" s="146">
        <f t="shared" si="35"/>
        <v>0</v>
      </c>
      <c r="R1830" s="182"/>
      <c r="S1830" s="226"/>
      <c r="T1830" s="676" t="s">
        <v>4687</v>
      </c>
      <c r="U1830" s="170"/>
      <c r="V1830" s="170"/>
      <c r="W1830" s="170"/>
      <c r="X1830" s="117"/>
      <c r="Y1830" s="171"/>
      <c r="Z1830" s="171"/>
      <c r="AA1830" s="171"/>
      <c r="AB1830" s="171"/>
      <c r="AC1830" s="171"/>
      <c r="AD1830" s="171"/>
      <c r="AE1830" s="171"/>
      <c r="AF1830" s="171"/>
      <c r="AG1830" s="171"/>
      <c r="AH1830" s="171"/>
      <c r="AI1830" s="171"/>
    </row>
    <row r="1831" spans="1:35" s="172" customFormat="1" ht="24" hidden="1" x14ac:dyDescent="0.2">
      <c r="A1831" s="167">
        <v>2</v>
      </c>
      <c r="B1831" s="647">
        <v>0</v>
      </c>
      <c r="C1831" s="647">
        <v>4</v>
      </c>
      <c r="D1831" s="647">
        <v>4</v>
      </c>
      <c r="E1831" s="163" t="s">
        <v>3862</v>
      </c>
      <c r="F1831" s="593" t="s">
        <v>4675</v>
      </c>
      <c r="G1831" s="143"/>
      <c r="H1831" s="166">
        <v>42321500</v>
      </c>
      <c r="I1831" s="180" t="s">
        <v>551</v>
      </c>
      <c r="J1831" s="169"/>
      <c r="K1831" s="169"/>
      <c r="L1831" s="169"/>
      <c r="M1831" s="146"/>
      <c r="N1831" s="184"/>
      <c r="O1831" s="169"/>
      <c r="P1831" s="146"/>
      <c r="Q1831" s="146">
        <f t="shared" si="35"/>
        <v>0</v>
      </c>
      <c r="R1831" s="182"/>
      <c r="S1831" s="226"/>
      <c r="T1831" s="676" t="s">
        <v>4687</v>
      </c>
      <c r="U1831" s="170"/>
      <c r="V1831" s="170"/>
      <c r="W1831" s="170"/>
      <c r="X1831" s="117"/>
      <c r="Y1831" s="171"/>
      <c r="Z1831" s="171"/>
      <c r="AA1831" s="171"/>
      <c r="AB1831" s="171"/>
      <c r="AC1831" s="171"/>
      <c r="AD1831" s="171"/>
      <c r="AE1831" s="171"/>
      <c r="AF1831" s="171"/>
      <c r="AG1831" s="171"/>
      <c r="AH1831" s="171"/>
      <c r="AI1831" s="171"/>
    </row>
    <row r="1832" spans="1:35" s="172" customFormat="1" ht="24" hidden="1" x14ac:dyDescent="0.2">
      <c r="A1832" s="167">
        <v>2</v>
      </c>
      <c r="B1832" s="647">
        <v>0</v>
      </c>
      <c r="C1832" s="647">
        <v>4</v>
      </c>
      <c r="D1832" s="647">
        <v>4</v>
      </c>
      <c r="E1832" s="163" t="s">
        <v>3862</v>
      </c>
      <c r="F1832" s="593" t="s">
        <v>4675</v>
      </c>
      <c r="G1832" s="143"/>
      <c r="H1832" s="166">
        <v>42321500</v>
      </c>
      <c r="I1832" s="180" t="s">
        <v>552</v>
      </c>
      <c r="J1832" s="169"/>
      <c r="K1832" s="169"/>
      <c r="L1832" s="169"/>
      <c r="M1832" s="146"/>
      <c r="N1832" s="184"/>
      <c r="O1832" s="169"/>
      <c r="P1832" s="146"/>
      <c r="Q1832" s="146">
        <f t="shared" si="35"/>
        <v>0</v>
      </c>
      <c r="R1832" s="182"/>
      <c r="S1832" s="226"/>
      <c r="T1832" s="676" t="s">
        <v>4687</v>
      </c>
      <c r="U1832" s="170"/>
      <c r="V1832" s="170"/>
      <c r="W1832" s="170"/>
      <c r="X1832" s="117"/>
      <c r="Y1832" s="171"/>
      <c r="Z1832" s="171"/>
      <c r="AA1832" s="171"/>
      <c r="AB1832" s="171"/>
      <c r="AC1832" s="171"/>
      <c r="AD1832" s="171"/>
      <c r="AE1832" s="171"/>
      <c r="AF1832" s="171"/>
      <c r="AG1832" s="171"/>
      <c r="AH1832" s="171"/>
      <c r="AI1832" s="171"/>
    </row>
    <row r="1833" spans="1:35" s="172" customFormat="1" ht="24" hidden="1" x14ac:dyDescent="0.2">
      <c r="A1833" s="167">
        <v>2</v>
      </c>
      <c r="B1833" s="647">
        <v>0</v>
      </c>
      <c r="C1833" s="647">
        <v>4</v>
      </c>
      <c r="D1833" s="647">
        <v>4</v>
      </c>
      <c r="E1833" s="163" t="s">
        <v>3862</v>
      </c>
      <c r="F1833" s="593" t="s">
        <v>4675</v>
      </c>
      <c r="G1833" s="143"/>
      <c r="H1833" s="166">
        <v>42321500</v>
      </c>
      <c r="I1833" s="180" t="s">
        <v>553</v>
      </c>
      <c r="J1833" s="169"/>
      <c r="K1833" s="169"/>
      <c r="L1833" s="169"/>
      <c r="M1833" s="146"/>
      <c r="N1833" s="184"/>
      <c r="O1833" s="169"/>
      <c r="P1833" s="146"/>
      <c r="Q1833" s="146">
        <f t="shared" si="35"/>
        <v>0</v>
      </c>
      <c r="R1833" s="182"/>
      <c r="S1833" s="226"/>
      <c r="T1833" s="676" t="s">
        <v>4687</v>
      </c>
      <c r="U1833" s="170"/>
      <c r="V1833" s="170"/>
      <c r="W1833" s="170"/>
      <c r="X1833" s="117"/>
      <c r="Y1833" s="171"/>
      <c r="Z1833" s="171"/>
      <c r="AA1833" s="171"/>
      <c r="AB1833" s="171"/>
      <c r="AC1833" s="171"/>
      <c r="AD1833" s="171"/>
      <c r="AE1833" s="171"/>
      <c r="AF1833" s="171"/>
      <c r="AG1833" s="171"/>
      <c r="AH1833" s="171"/>
      <c r="AI1833" s="171"/>
    </row>
    <row r="1834" spans="1:35" s="172" customFormat="1" ht="24" hidden="1" x14ac:dyDescent="0.2">
      <c r="A1834" s="167">
        <v>2</v>
      </c>
      <c r="B1834" s="647">
        <v>0</v>
      </c>
      <c r="C1834" s="647">
        <v>4</v>
      </c>
      <c r="D1834" s="647">
        <v>4</v>
      </c>
      <c r="E1834" s="163" t="s">
        <v>3862</v>
      </c>
      <c r="F1834" s="593" t="s">
        <v>4675</v>
      </c>
      <c r="G1834" s="143"/>
      <c r="H1834" s="166">
        <v>42321500</v>
      </c>
      <c r="I1834" s="180" t="s">
        <v>554</v>
      </c>
      <c r="J1834" s="169"/>
      <c r="K1834" s="169"/>
      <c r="L1834" s="169"/>
      <c r="M1834" s="146"/>
      <c r="N1834" s="184"/>
      <c r="O1834" s="169"/>
      <c r="P1834" s="146"/>
      <c r="Q1834" s="146">
        <f t="shared" si="35"/>
        <v>0</v>
      </c>
      <c r="R1834" s="182"/>
      <c r="S1834" s="226"/>
      <c r="T1834" s="676" t="s">
        <v>4687</v>
      </c>
      <c r="U1834" s="170"/>
      <c r="V1834" s="170"/>
      <c r="W1834" s="170"/>
      <c r="X1834" s="117"/>
      <c r="Y1834" s="171"/>
      <c r="Z1834" s="171"/>
      <c r="AA1834" s="171"/>
      <c r="AB1834" s="171"/>
      <c r="AC1834" s="171"/>
      <c r="AD1834" s="171"/>
      <c r="AE1834" s="171"/>
      <c r="AF1834" s="171"/>
      <c r="AG1834" s="171"/>
      <c r="AH1834" s="171"/>
      <c r="AI1834" s="171"/>
    </row>
    <row r="1835" spans="1:35" s="172" customFormat="1" ht="24" hidden="1" x14ac:dyDescent="0.2">
      <c r="A1835" s="167">
        <v>2</v>
      </c>
      <c r="B1835" s="647">
        <v>0</v>
      </c>
      <c r="C1835" s="647">
        <v>4</v>
      </c>
      <c r="D1835" s="647">
        <v>4</v>
      </c>
      <c r="E1835" s="163" t="s">
        <v>3862</v>
      </c>
      <c r="F1835" s="593" t="s">
        <v>4675</v>
      </c>
      <c r="G1835" s="143"/>
      <c r="H1835" s="166">
        <v>42321500</v>
      </c>
      <c r="I1835" s="180" t="s">
        <v>1882</v>
      </c>
      <c r="J1835" s="169"/>
      <c r="K1835" s="169"/>
      <c r="L1835" s="169"/>
      <c r="M1835" s="146"/>
      <c r="N1835" s="184"/>
      <c r="O1835" s="169"/>
      <c r="P1835" s="146"/>
      <c r="Q1835" s="146">
        <f t="shared" si="35"/>
        <v>0</v>
      </c>
      <c r="R1835" s="182"/>
      <c r="S1835" s="226"/>
      <c r="T1835" s="676" t="s">
        <v>4687</v>
      </c>
      <c r="U1835" s="170"/>
      <c r="V1835" s="170"/>
      <c r="W1835" s="170"/>
      <c r="X1835" s="117"/>
      <c r="Y1835" s="171"/>
      <c r="Z1835" s="171"/>
      <c r="AA1835" s="171"/>
      <c r="AB1835" s="171"/>
      <c r="AC1835" s="171"/>
      <c r="AD1835" s="171"/>
      <c r="AE1835" s="171"/>
      <c r="AF1835" s="171"/>
      <c r="AG1835" s="171"/>
      <c r="AH1835" s="171"/>
      <c r="AI1835" s="171"/>
    </row>
    <row r="1836" spans="1:35" s="172" customFormat="1" ht="24" hidden="1" x14ac:dyDescent="0.2">
      <c r="A1836" s="167">
        <v>2</v>
      </c>
      <c r="B1836" s="647">
        <v>0</v>
      </c>
      <c r="C1836" s="647">
        <v>4</v>
      </c>
      <c r="D1836" s="647">
        <v>4</v>
      </c>
      <c r="E1836" s="163" t="s">
        <v>3862</v>
      </c>
      <c r="F1836" s="593" t="s">
        <v>4675</v>
      </c>
      <c r="G1836" s="143"/>
      <c r="H1836" s="166">
        <v>42321500</v>
      </c>
      <c r="I1836" s="180" t="s">
        <v>1883</v>
      </c>
      <c r="J1836" s="169"/>
      <c r="K1836" s="169"/>
      <c r="L1836" s="169"/>
      <c r="M1836" s="146"/>
      <c r="N1836" s="184"/>
      <c r="O1836" s="169"/>
      <c r="P1836" s="146"/>
      <c r="Q1836" s="146">
        <f t="shared" si="35"/>
        <v>0</v>
      </c>
      <c r="R1836" s="182"/>
      <c r="S1836" s="226"/>
      <c r="T1836" s="676" t="s">
        <v>4687</v>
      </c>
      <c r="U1836" s="170"/>
      <c r="V1836" s="170"/>
      <c r="W1836" s="170"/>
      <c r="X1836" s="117"/>
      <c r="Y1836" s="171"/>
      <c r="Z1836" s="171"/>
      <c r="AA1836" s="171"/>
      <c r="AB1836" s="171"/>
      <c r="AC1836" s="171"/>
      <c r="AD1836" s="171"/>
      <c r="AE1836" s="171"/>
      <c r="AF1836" s="171"/>
      <c r="AG1836" s="171"/>
      <c r="AH1836" s="171"/>
      <c r="AI1836" s="171"/>
    </row>
    <row r="1837" spans="1:35" s="172" customFormat="1" ht="24" hidden="1" x14ac:dyDescent="0.2">
      <c r="A1837" s="167">
        <v>2</v>
      </c>
      <c r="B1837" s="647">
        <v>0</v>
      </c>
      <c r="C1837" s="647">
        <v>4</v>
      </c>
      <c r="D1837" s="647">
        <v>4</v>
      </c>
      <c r="E1837" s="163" t="s">
        <v>3862</v>
      </c>
      <c r="F1837" s="593" t="s">
        <v>4675</v>
      </c>
      <c r="G1837" s="143"/>
      <c r="H1837" s="166">
        <v>42321500</v>
      </c>
      <c r="I1837" s="180" t="s">
        <v>1884</v>
      </c>
      <c r="J1837" s="169"/>
      <c r="K1837" s="169"/>
      <c r="L1837" s="169"/>
      <c r="M1837" s="146"/>
      <c r="N1837" s="184"/>
      <c r="O1837" s="169"/>
      <c r="P1837" s="146"/>
      <c r="Q1837" s="146">
        <f t="shared" si="35"/>
        <v>0</v>
      </c>
      <c r="R1837" s="182"/>
      <c r="S1837" s="226"/>
      <c r="T1837" s="676" t="s">
        <v>4687</v>
      </c>
      <c r="U1837" s="170"/>
      <c r="V1837" s="170"/>
      <c r="W1837" s="170"/>
      <c r="X1837" s="117"/>
      <c r="Y1837" s="171"/>
      <c r="Z1837" s="171"/>
      <c r="AA1837" s="171"/>
      <c r="AB1837" s="171"/>
      <c r="AC1837" s="171"/>
      <c r="AD1837" s="171"/>
      <c r="AE1837" s="171"/>
      <c r="AF1837" s="171"/>
      <c r="AG1837" s="171"/>
      <c r="AH1837" s="171"/>
      <c r="AI1837" s="171"/>
    </row>
    <row r="1838" spans="1:35" s="172" customFormat="1" ht="24" hidden="1" x14ac:dyDescent="0.2">
      <c r="A1838" s="167">
        <v>2</v>
      </c>
      <c r="B1838" s="647">
        <v>0</v>
      </c>
      <c r="C1838" s="647">
        <v>4</v>
      </c>
      <c r="D1838" s="647">
        <v>4</v>
      </c>
      <c r="E1838" s="163" t="s">
        <v>3862</v>
      </c>
      <c r="F1838" s="593" t="s">
        <v>4675</v>
      </c>
      <c r="G1838" s="143"/>
      <c r="H1838" s="166">
        <v>42321500</v>
      </c>
      <c r="I1838" s="180" t="s">
        <v>1885</v>
      </c>
      <c r="J1838" s="169"/>
      <c r="K1838" s="169"/>
      <c r="L1838" s="169"/>
      <c r="M1838" s="146"/>
      <c r="N1838" s="184"/>
      <c r="O1838" s="169"/>
      <c r="P1838" s="146"/>
      <c r="Q1838" s="146">
        <f t="shared" si="35"/>
        <v>0</v>
      </c>
      <c r="R1838" s="182"/>
      <c r="S1838" s="226"/>
      <c r="T1838" s="676" t="s">
        <v>4687</v>
      </c>
      <c r="U1838" s="170"/>
      <c r="V1838" s="170"/>
      <c r="W1838" s="170"/>
      <c r="X1838" s="117"/>
      <c r="Y1838" s="171"/>
      <c r="Z1838" s="171"/>
      <c r="AA1838" s="171"/>
      <c r="AB1838" s="171"/>
      <c r="AC1838" s="171"/>
      <c r="AD1838" s="171"/>
      <c r="AE1838" s="171"/>
      <c r="AF1838" s="171"/>
      <c r="AG1838" s="171"/>
      <c r="AH1838" s="171"/>
      <c r="AI1838" s="171"/>
    </row>
    <row r="1839" spans="1:35" s="172" customFormat="1" ht="24" hidden="1" x14ac:dyDescent="0.2">
      <c r="A1839" s="167">
        <v>2</v>
      </c>
      <c r="B1839" s="647">
        <v>0</v>
      </c>
      <c r="C1839" s="647">
        <v>4</v>
      </c>
      <c r="D1839" s="647">
        <v>4</v>
      </c>
      <c r="E1839" s="163" t="s">
        <v>3862</v>
      </c>
      <c r="F1839" s="593" t="s">
        <v>4675</v>
      </c>
      <c r="G1839" s="143"/>
      <c r="H1839" s="166">
        <v>42321500</v>
      </c>
      <c r="I1839" s="180" t="s">
        <v>1886</v>
      </c>
      <c r="J1839" s="169"/>
      <c r="K1839" s="169"/>
      <c r="L1839" s="169"/>
      <c r="M1839" s="146"/>
      <c r="N1839" s="184"/>
      <c r="O1839" s="169"/>
      <c r="P1839" s="146"/>
      <c r="Q1839" s="146">
        <f t="shared" si="35"/>
        <v>0</v>
      </c>
      <c r="R1839" s="182"/>
      <c r="S1839" s="226"/>
      <c r="T1839" s="676" t="s">
        <v>4687</v>
      </c>
      <c r="U1839" s="170"/>
      <c r="V1839" s="170"/>
      <c r="W1839" s="170"/>
      <c r="X1839" s="117"/>
      <c r="Y1839" s="171"/>
      <c r="Z1839" s="171"/>
      <c r="AA1839" s="171"/>
      <c r="AB1839" s="171"/>
      <c r="AC1839" s="171"/>
      <c r="AD1839" s="171"/>
      <c r="AE1839" s="171"/>
      <c r="AF1839" s="171"/>
      <c r="AG1839" s="171"/>
      <c r="AH1839" s="171"/>
      <c r="AI1839" s="171"/>
    </row>
    <row r="1840" spans="1:35" s="172" customFormat="1" ht="24" hidden="1" x14ac:dyDescent="0.2">
      <c r="A1840" s="167">
        <v>2</v>
      </c>
      <c r="B1840" s="647">
        <v>0</v>
      </c>
      <c r="C1840" s="647">
        <v>4</v>
      </c>
      <c r="D1840" s="647">
        <v>4</v>
      </c>
      <c r="E1840" s="163" t="s">
        <v>3862</v>
      </c>
      <c r="F1840" s="593" t="s">
        <v>4675</v>
      </c>
      <c r="G1840" s="143"/>
      <c r="H1840" s="166">
        <v>42321500</v>
      </c>
      <c r="I1840" s="180" t="s">
        <v>1887</v>
      </c>
      <c r="J1840" s="169"/>
      <c r="K1840" s="169"/>
      <c r="L1840" s="169"/>
      <c r="M1840" s="146"/>
      <c r="N1840" s="184"/>
      <c r="O1840" s="169"/>
      <c r="P1840" s="146"/>
      <c r="Q1840" s="146">
        <f t="shared" si="35"/>
        <v>0</v>
      </c>
      <c r="R1840" s="182"/>
      <c r="S1840" s="226"/>
      <c r="T1840" s="676" t="s">
        <v>4687</v>
      </c>
      <c r="U1840" s="170"/>
      <c r="V1840" s="170"/>
      <c r="W1840" s="170"/>
      <c r="X1840" s="117"/>
      <c r="Y1840" s="171"/>
      <c r="Z1840" s="171"/>
      <c r="AA1840" s="171"/>
      <c r="AB1840" s="171"/>
      <c r="AC1840" s="171"/>
      <c r="AD1840" s="171"/>
      <c r="AE1840" s="171"/>
      <c r="AF1840" s="171"/>
      <c r="AG1840" s="171"/>
      <c r="AH1840" s="171"/>
      <c r="AI1840" s="171"/>
    </row>
    <row r="1841" spans="1:35" s="172" customFormat="1" ht="24" hidden="1" x14ac:dyDescent="0.2">
      <c r="A1841" s="167">
        <v>2</v>
      </c>
      <c r="B1841" s="647">
        <v>0</v>
      </c>
      <c r="C1841" s="647">
        <v>4</v>
      </c>
      <c r="D1841" s="647">
        <v>4</v>
      </c>
      <c r="E1841" s="163" t="s">
        <v>3862</v>
      </c>
      <c r="F1841" s="593" t="s">
        <v>4675</v>
      </c>
      <c r="G1841" s="143"/>
      <c r="H1841" s="166">
        <v>42321500</v>
      </c>
      <c r="I1841" s="180" t="s">
        <v>1888</v>
      </c>
      <c r="J1841" s="169"/>
      <c r="K1841" s="169"/>
      <c r="L1841" s="169"/>
      <c r="M1841" s="146"/>
      <c r="N1841" s="184"/>
      <c r="O1841" s="169"/>
      <c r="P1841" s="146"/>
      <c r="Q1841" s="146">
        <f t="shared" si="35"/>
        <v>0</v>
      </c>
      <c r="R1841" s="182"/>
      <c r="S1841" s="226"/>
      <c r="T1841" s="676" t="s">
        <v>4687</v>
      </c>
      <c r="U1841" s="170"/>
      <c r="V1841" s="170"/>
      <c r="W1841" s="170"/>
      <c r="X1841" s="117"/>
      <c r="Y1841" s="171"/>
      <c r="Z1841" s="171"/>
      <c r="AA1841" s="171"/>
      <c r="AB1841" s="171"/>
      <c r="AC1841" s="171"/>
      <c r="AD1841" s="171"/>
      <c r="AE1841" s="171"/>
      <c r="AF1841" s="171"/>
      <c r="AG1841" s="171"/>
      <c r="AH1841" s="171"/>
      <c r="AI1841" s="171"/>
    </row>
    <row r="1842" spans="1:35" s="172" customFormat="1" ht="24" hidden="1" x14ac:dyDescent="0.2">
      <c r="A1842" s="167">
        <v>2</v>
      </c>
      <c r="B1842" s="647">
        <v>0</v>
      </c>
      <c r="C1842" s="647">
        <v>4</v>
      </c>
      <c r="D1842" s="647">
        <v>4</v>
      </c>
      <c r="E1842" s="163" t="s">
        <v>3862</v>
      </c>
      <c r="F1842" s="593" t="s">
        <v>4675</v>
      </c>
      <c r="G1842" s="143"/>
      <c r="H1842" s="166">
        <v>42321500</v>
      </c>
      <c r="I1842" s="180" t="s">
        <v>1889</v>
      </c>
      <c r="J1842" s="169"/>
      <c r="K1842" s="169"/>
      <c r="L1842" s="169"/>
      <c r="M1842" s="146"/>
      <c r="N1842" s="184"/>
      <c r="O1842" s="169"/>
      <c r="P1842" s="146"/>
      <c r="Q1842" s="146">
        <f t="shared" si="35"/>
        <v>0</v>
      </c>
      <c r="R1842" s="182"/>
      <c r="S1842" s="226"/>
      <c r="T1842" s="676" t="s">
        <v>4687</v>
      </c>
      <c r="U1842" s="170"/>
      <c r="V1842" s="170"/>
      <c r="W1842" s="170"/>
      <c r="X1842" s="117"/>
      <c r="Y1842" s="171"/>
      <c r="Z1842" s="171"/>
      <c r="AA1842" s="171"/>
      <c r="AB1842" s="171"/>
      <c r="AC1842" s="171"/>
      <c r="AD1842" s="171"/>
      <c r="AE1842" s="171"/>
      <c r="AF1842" s="171"/>
      <c r="AG1842" s="171"/>
      <c r="AH1842" s="171"/>
      <c r="AI1842" s="171"/>
    </row>
    <row r="1843" spans="1:35" s="172" customFormat="1" ht="24" hidden="1" x14ac:dyDescent="0.2">
      <c r="A1843" s="167">
        <v>2</v>
      </c>
      <c r="B1843" s="647">
        <v>0</v>
      </c>
      <c r="C1843" s="647">
        <v>4</v>
      </c>
      <c r="D1843" s="647">
        <v>4</v>
      </c>
      <c r="E1843" s="163" t="s">
        <v>3862</v>
      </c>
      <c r="F1843" s="593" t="s">
        <v>4675</v>
      </c>
      <c r="G1843" s="143"/>
      <c r="H1843" s="166">
        <v>42321500</v>
      </c>
      <c r="I1843" s="180" t="s">
        <v>1890</v>
      </c>
      <c r="J1843" s="169"/>
      <c r="K1843" s="169"/>
      <c r="L1843" s="169"/>
      <c r="M1843" s="146"/>
      <c r="N1843" s="184"/>
      <c r="O1843" s="169"/>
      <c r="P1843" s="146"/>
      <c r="Q1843" s="146">
        <f t="shared" si="35"/>
        <v>0</v>
      </c>
      <c r="R1843" s="182"/>
      <c r="S1843" s="226"/>
      <c r="T1843" s="676" t="s">
        <v>4687</v>
      </c>
      <c r="U1843" s="170"/>
      <c r="V1843" s="170"/>
      <c r="W1843" s="170"/>
      <c r="X1843" s="117"/>
      <c r="Y1843" s="171"/>
      <c r="Z1843" s="171"/>
      <c r="AA1843" s="171"/>
      <c r="AB1843" s="171"/>
      <c r="AC1843" s="171"/>
      <c r="AD1843" s="171"/>
      <c r="AE1843" s="171"/>
      <c r="AF1843" s="171"/>
      <c r="AG1843" s="171"/>
      <c r="AH1843" s="171"/>
      <c r="AI1843" s="171"/>
    </row>
    <row r="1844" spans="1:35" s="172" customFormat="1" ht="24" hidden="1" x14ac:dyDescent="0.2">
      <c r="A1844" s="167">
        <v>2</v>
      </c>
      <c r="B1844" s="647">
        <v>0</v>
      </c>
      <c r="C1844" s="647">
        <v>4</v>
      </c>
      <c r="D1844" s="647">
        <v>4</v>
      </c>
      <c r="E1844" s="163" t="s">
        <v>3862</v>
      </c>
      <c r="F1844" s="593" t="s">
        <v>4675</v>
      </c>
      <c r="G1844" s="143"/>
      <c r="H1844" s="166">
        <v>42321500</v>
      </c>
      <c r="I1844" s="180" t="s">
        <v>1891</v>
      </c>
      <c r="J1844" s="169"/>
      <c r="K1844" s="169"/>
      <c r="L1844" s="169"/>
      <c r="M1844" s="146"/>
      <c r="N1844" s="184"/>
      <c r="O1844" s="169"/>
      <c r="P1844" s="146"/>
      <c r="Q1844" s="146">
        <f t="shared" si="35"/>
        <v>0</v>
      </c>
      <c r="R1844" s="182"/>
      <c r="S1844" s="226"/>
      <c r="T1844" s="676" t="s">
        <v>4687</v>
      </c>
      <c r="U1844" s="170"/>
      <c r="V1844" s="170"/>
      <c r="W1844" s="170"/>
      <c r="X1844" s="117"/>
      <c r="Y1844" s="171"/>
      <c r="Z1844" s="171"/>
      <c r="AA1844" s="171"/>
      <c r="AB1844" s="171"/>
      <c r="AC1844" s="171"/>
      <c r="AD1844" s="171"/>
      <c r="AE1844" s="171"/>
      <c r="AF1844" s="171"/>
      <c r="AG1844" s="171"/>
      <c r="AH1844" s="171"/>
      <c r="AI1844" s="171"/>
    </row>
    <row r="1845" spans="1:35" s="172" customFormat="1" ht="24" hidden="1" x14ac:dyDescent="0.2">
      <c r="A1845" s="167">
        <v>2</v>
      </c>
      <c r="B1845" s="647">
        <v>0</v>
      </c>
      <c r="C1845" s="647">
        <v>4</v>
      </c>
      <c r="D1845" s="647">
        <v>4</v>
      </c>
      <c r="E1845" s="163" t="s">
        <v>3862</v>
      </c>
      <c r="F1845" s="593" t="s">
        <v>4675</v>
      </c>
      <c r="G1845" s="143"/>
      <c r="H1845" s="166">
        <v>42321500</v>
      </c>
      <c r="I1845" s="180" t="s">
        <v>1892</v>
      </c>
      <c r="J1845" s="169"/>
      <c r="K1845" s="169"/>
      <c r="L1845" s="169"/>
      <c r="M1845" s="146"/>
      <c r="N1845" s="184"/>
      <c r="O1845" s="169"/>
      <c r="P1845" s="146"/>
      <c r="Q1845" s="146">
        <f t="shared" si="35"/>
        <v>0</v>
      </c>
      <c r="R1845" s="182"/>
      <c r="S1845" s="226"/>
      <c r="T1845" s="676" t="s">
        <v>4687</v>
      </c>
      <c r="U1845" s="170"/>
      <c r="V1845" s="170"/>
      <c r="W1845" s="170"/>
      <c r="X1845" s="117"/>
      <c r="Y1845" s="171"/>
      <c r="Z1845" s="171"/>
      <c r="AA1845" s="171"/>
      <c r="AB1845" s="171"/>
      <c r="AC1845" s="171"/>
      <c r="AD1845" s="171"/>
      <c r="AE1845" s="171"/>
      <c r="AF1845" s="171"/>
      <c r="AG1845" s="171"/>
      <c r="AH1845" s="171"/>
      <c r="AI1845" s="171"/>
    </row>
    <row r="1846" spans="1:35" s="172" customFormat="1" ht="24" hidden="1" x14ac:dyDescent="0.2">
      <c r="A1846" s="167">
        <v>2</v>
      </c>
      <c r="B1846" s="647">
        <v>0</v>
      </c>
      <c r="C1846" s="647">
        <v>4</v>
      </c>
      <c r="D1846" s="647">
        <v>4</v>
      </c>
      <c r="E1846" s="163" t="s">
        <v>3862</v>
      </c>
      <c r="F1846" s="593" t="s">
        <v>4675</v>
      </c>
      <c r="G1846" s="143"/>
      <c r="H1846" s="166">
        <v>42321500</v>
      </c>
      <c r="I1846" s="180" t="s">
        <v>1893</v>
      </c>
      <c r="J1846" s="169"/>
      <c r="K1846" s="169"/>
      <c r="L1846" s="169"/>
      <c r="M1846" s="146"/>
      <c r="N1846" s="184"/>
      <c r="O1846" s="169"/>
      <c r="P1846" s="146"/>
      <c r="Q1846" s="146">
        <f t="shared" si="35"/>
        <v>0</v>
      </c>
      <c r="R1846" s="182"/>
      <c r="S1846" s="226"/>
      <c r="T1846" s="676" t="s">
        <v>4687</v>
      </c>
      <c r="U1846" s="170"/>
      <c r="V1846" s="170"/>
      <c r="W1846" s="170"/>
      <c r="X1846" s="117"/>
      <c r="Y1846" s="171"/>
      <c r="Z1846" s="171"/>
      <c r="AA1846" s="171"/>
      <c r="AB1846" s="171"/>
      <c r="AC1846" s="171"/>
      <c r="AD1846" s="171"/>
      <c r="AE1846" s="171"/>
      <c r="AF1846" s="171"/>
      <c r="AG1846" s="171"/>
      <c r="AH1846" s="171"/>
      <c r="AI1846" s="171"/>
    </row>
    <row r="1847" spans="1:35" s="172" customFormat="1" ht="24" hidden="1" x14ac:dyDescent="0.2">
      <c r="A1847" s="167">
        <v>2</v>
      </c>
      <c r="B1847" s="647">
        <v>0</v>
      </c>
      <c r="C1847" s="647">
        <v>4</v>
      </c>
      <c r="D1847" s="647">
        <v>4</v>
      </c>
      <c r="E1847" s="163" t="s">
        <v>3862</v>
      </c>
      <c r="F1847" s="593" t="s">
        <v>4675</v>
      </c>
      <c r="G1847" s="143"/>
      <c r="H1847" s="166">
        <v>42321500</v>
      </c>
      <c r="I1847" s="180" t="s">
        <v>1894</v>
      </c>
      <c r="J1847" s="169"/>
      <c r="K1847" s="169"/>
      <c r="L1847" s="169"/>
      <c r="M1847" s="146"/>
      <c r="N1847" s="184"/>
      <c r="O1847" s="169"/>
      <c r="P1847" s="146"/>
      <c r="Q1847" s="146">
        <f t="shared" si="35"/>
        <v>0</v>
      </c>
      <c r="R1847" s="182"/>
      <c r="S1847" s="226"/>
      <c r="T1847" s="676" t="s">
        <v>4687</v>
      </c>
      <c r="U1847" s="170"/>
      <c r="V1847" s="170"/>
      <c r="W1847" s="170"/>
      <c r="X1847" s="117"/>
      <c r="Y1847" s="171"/>
      <c r="Z1847" s="171"/>
      <c r="AA1847" s="171"/>
      <c r="AB1847" s="171"/>
      <c r="AC1847" s="171"/>
      <c r="AD1847" s="171"/>
      <c r="AE1847" s="171"/>
      <c r="AF1847" s="171"/>
      <c r="AG1847" s="171"/>
      <c r="AH1847" s="171"/>
      <c r="AI1847" s="171"/>
    </row>
    <row r="1848" spans="1:35" s="172" customFormat="1" ht="24" hidden="1" x14ac:dyDescent="0.2">
      <c r="A1848" s="167">
        <v>2</v>
      </c>
      <c r="B1848" s="647">
        <v>0</v>
      </c>
      <c r="C1848" s="647">
        <v>4</v>
      </c>
      <c r="D1848" s="647">
        <v>4</v>
      </c>
      <c r="E1848" s="163" t="s">
        <v>3862</v>
      </c>
      <c r="F1848" s="593" t="s">
        <v>4675</v>
      </c>
      <c r="G1848" s="143"/>
      <c r="H1848" s="166">
        <v>42321500</v>
      </c>
      <c r="I1848" s="180" t="s">
        <v>1895</v>
      </c>
      <c r="J1848" s="169"/>
      <c r="K1848" s="169"/>
      <c r="L1848" s="169"/>
      <c r="M1848" s="146"/>
      <c r="N1848" s="184"/>
      <c r="O1848" s="169"/>
      <c r="P1848" s="146"/>
      <c r="Q1848" s="146">
        <f t="shared" si="35"/>
        <v>0</v>
      </c>
      <c r="R1848" s="182"/>
      <c r="S1848" s="226"/>
      <c r="T1848" s="676" t="s">
        <v>4687</v>
      </c>
      <c r="U1848" s="170"/>
      <c r="V1848" s="170"/>
      <c r="W1848" s="170"/>
      <c r="X1848" s="117"/>
      <c r="Y1848" s="171"/>
      <c r="Z1848" s="171"/>
      <c r="AA1848" s="171"/>
      <c r="AB1848" s="171"/>
      <c r="AC1848" s="171"/>
      <c r="AD1848" s="171"/>
      <c r="AE1848" s="171"/>
      <c r="AF1848" s="171"/>
      <c r="AG1848" s="171"/>
      <c r="AH1848" s="171"/>
      <c r="AI1848" s="171"/>
    </row>
    <row r="1849" spans="1:35" s="172" customFormat="1" ht="24" hidden="1" x14ac:dyDescent="0.2">
      <c r="A1849" s="167">
        <v>2</v>
      </c>
      <c r="B1849" s="647">
        <v>0</v>
      </c>
      <c r="C1849" s="647">
        <v>4</v>
      </c>
      <c r="D1849" s="647">
        <v>4</v>
      </c>
      <c r="E1849" s="163" t="s">
        <v>3862</v>
      </c>
      <c r="F1849" s="593" t="s">
        <v>4675</v>
      </c>
      <c r="G1849" s="143"/>
      <c r="H1849" s="166">
        <v>42321500</v>
      </c>
      <c r="I1849" s="180" t="s">
        <v>1896</v>
      </c>
      <c r="J1849" s="169"/>
      <c r="K1849" s="169"/>
      <c r="L1849" s="169"/>
      <c r="M1849" s="146"/>
      <c r="N1849" s="184"/>
      <c r="O1849" s="169"/>
      <c r="P1849" s="146"/>
      <c r="Q1849" s="146">
        <f t="shared" si="35"/>
        <v>0</v>
      </c>
      <c r="R1849" s="182"/>
      <c r="S1849" s="226"/>
      <c r="T1849" s="676" t="s">
        <v>4687</v>
      </c>
      <c r="U1849" s="170"/>
      <c r="V1849" s="170"/>
      <c r="W1849" s="170"/>
      <c r="X1849" s="117"/>
      <c r="Y1849" s="171"/>
      <c r="Z1849" s="171"/>
      <c r="AA1849" s="171"/>
      <c r="AB1849" s="171"/>
      <c r="AC1849" s="171"/>
      <c r="AD1849" s="171"/>
      <c r="AE1849" s="171"/>
      <c r="AF1849" s="171"/>
      <c r="AG1849" s="171"/>
      <c r="AH1849" s="171"/>
      <c r="AI1849" s="171"/>
    </row>
    <row r="1850" spans="1:35" s="172" customFormat="1" ht="24" hidden="1" x14ac:dyDescent="0.2">
      <c r="A1850" s="167">
        <v>2</v>
      </c>
      <c r="B1850" s="647">
        <v>0</v>
      </c>
      <c r="C1850" s="647">
        <v>4</v>
      </c>
      <c r="D1850" s="647">
        <v>4</v>
      </c>
      <c r="E1850" s="163" t="s">
        <v>3862</v>
      </c>
      <c r="F1850" s="593" t="s">
        <v>4675</v>
      </c>
      <c r="G1850" s="143"/>
      <c r="H1850" s="166">
        <v>42321500</v>
      </c>
      <c r="I1850" s="180" t="s">
        <v>1897</v>
      </c>
      <c r="J1850" s="169"/>
      <c r="K1850" s="169"/>
      <c r="L1850" s="169"/>
      <c r="M1850" s="146"/>
      <c r="N1850" s="184"/>
      <c r="O1850" s="169"/>
      <c r="P1850" s="146"/>
      <c r="Q1850" s="146">
        <f t="shared" si="35"/>
        <v>0</v>
      </c>
      <c r="R1850" s="182"/>
      <c r="S1850" s="226"/>
      <c r="T1850" s="676" t="s">
        <v>4687</v>
      </c>
      <c r="U1850" s="170"/>
      <c r="V1850" s="170"/>
      <c r="W1850" s="170"/>
      <c r="X1850" s="117"/>
      <c r="Y1850" s="171"/>
      <c r="Z1850" s="171"/>
      <c r="AA1850" s="171"/>
      <c r="AB1850" s="171"/>
      <c r="AC1850" s="171"/>
      <c r="AD1850" s="171"/>
      <c r="AE1850" s="171"/>
      <c r="AF1850" s="171"/>
      <c r="AG1850" s="171"/>
      <c r="AH1850" s="171"/>
      <c r="AI1850" s="171"/>
    </row>
    <row r="1851" spans="1:35" s="172" customFormat="1" ht="24" hidden="1" x14ac:dyDescent="0.2">
      <c r="A1851" s="167">
        <v>2</v>
      </c>
      <c r="B1851" s="647">
        <v>0</v>
      </c>
      <c r="C1851" s="647">
        <v>4</v>
      </c>
      <c r="D1851" s="647">
        <v>4</v>
      </c>
      <c r="E1851" s="163" t="s">
        <v>3862</v>
      </c>
      <c r="F1851" s="593" t="s">
        <v>4675</v>
      </c>
      <c r="G1851" s="143"/>
      <c r="H1851" s="166">
        <v>42321500</v>
      </c>
      <c r="I1851" s="180" t="s">
        <v>1898</v>
      </c>
      <c r="J1851" s="169"/>
      <c r="K1851" s="169"/>
      <c r="L1851" s="169"/>
      <c r="M1851" s="146"/>
      <c r="N1851" s="184"/>
      <c r="O1851" s="169"/>
      <c r="P1851" s="146"/>
      <c r="Q1851" s="146">
        <f t="shared" si="35"/>
        <v>0</v>
      </c>
      <c r="R1851" s="182"/>
      <c r="S1851" s="226"/>
      <c r="T1851" s="676" t="s">
        <v>4687</v>
      </c>
      <c r="U1851" s="170"/>
      <c r="V1851" s="170"/>
      <c r="W1851" s="170"/>
      <c r="X1851" s="117"/>
      <c r="Y1851" s="171"/>
      <c r="Z1851" s="171"/>
      <c r="AA1851" s="171"/>
      <c r="AB1851" s="171"/>
      <c r="AC1851" s="171"/>
      <c r="AD1851" s="171"/>
      <c r="AE1851" s="171"/>
      <c r="AF1851" s="171"/>
      <c r="AG1851" s="171"/>
      <c r="AH1851" s="171"/>
      <c r="AI1851" s="171"/>
    </row>
    <row r="1852" spans="1:35" s="172" customFormat="1" ht="24" hidden="1" x14ac:dyDescent="0.2">
      <c r="A1852" s="167">
        <v>2</v>
      </c>
      <c r="B1852" s="647">
        <v>0</v>
      </c>
      <c r="C1852" s="647">
        <v>4</v>
      </c>
      <c r="D1852" s="647">
        <v>4</v>
      </c>
      <c r="E1852" s="163" t="s">
        <v>3862</v>
      </c>
      <c r="F1852" s="593" t="s">
        <v>4675</v>
      </c>
      <c r="G1852" s="143"/>
      <c r="H1852" s="166">
        <v>42321500</v>
      </c>
      <c r="I1852" s="180" t="s">
        <v>1899</v>
      </c>
      <c r="J1852" s="169"/>
      <c r="K1852" s="169"/>
      <c r="L1852" s="169"/>
      <c r="M1852" s="146"/>
      <c r="N1852" s="184"/>
      <c r="O1852" s="169"/>
      <c r="P1852" s="146"/>
      <c r="Q1852" s="146">
        <f t="shared" si="35"/>
        <v>0</v>
      </c>
      <c r="R1852" s="182"/>
      <c r="S1852" s="226"/>
      <c r="T1852" s="676" t="s">
        <v>4687</v>
      </c>
      <c r="U1852" s="170"/>
      <c r="V1852" s="170"/>
      <c r="W1852" s="170"/>
      <c r="X1852" s="117"/>
      <c r="Y1852" s="171"/>
      <c r="Z1852" s="171"/>
      <c r="AA1852" s="171"/>
      <c r="AB1852" s="171"/>
      <c r="AC1852" s="171"/>
      <c r="AD1852" s="171"/>
      <c r="AE1852" s="171"/>
      <c r="AF1852" s="171"/>
      <c r="AG1852" s="171"/>
      <c r="AH1852" s="171"/>
      <c r="AI1852" s="171"/>
    </row>
    <row r="1853" spans="1:35" s="172" customFormat="1" ht="24" hidden="1" x14ac:dyDescent="0.2">
      <c r="A1853" s="167">
        <v>2</v>
      </c>
      <c r="B1853" s="647">
        <v>0</v>
      </c>
      <c r="C1853" s="647">
        <v>4</v>
      </c>
      <c r="D1853" s="647">
        <v>4</v>
      </c>
      <c r="E1853" s="163" t="s">
        <v>3862</v>
      </c>
      <c r="F1853" s="593" t="s">
        <v>4675</v>
      </c>
      <c r="G1853" s="143"/>
      <c r="H1853" s="166">
        <v>42321500</v>
      </c>
      <c r="I1853" s="180" t="s">
        <v>477</v>
      </c>
      <c r="J1853" s="169"/>
      <c r="K1853" s="169"/>
      <c r="L1853" s="169"/>
      <c r="M1853" s="146"/>
      <c r="N1853" s="184"/>
      <c r="O1853" s="169"/>
      <c r="P1853" s="146"/>
      <c r="Q1853" s="146">
        <f t="shared" si="35"/>
        <v>0</v>
      </c>
      <c r="R1853" s="182"/>
      <c r="S1853" s="226"/>
      <c r="T1853" s="676" t="s">
        <v>4687</v>
      </c>
      <c r="U1853" s="170"/>
      <c r="V1853" s="170"/>
      <c r="W1853" s="170"/>
      <c r="X1853" s="117"/>
      <c r="Y1853" s="171"/>
      <c r="Z1853" s="171"/>
      <c r="AA1853" s="171"/>
      <c r="AB1853" s="171"/>
      <c r="AC1853" s="171"/>
      <c r="AD1853" s="171"/>
      <c r="AE1853" s="171"/>
      <c r="AF1853" s="171"/>
      <c r="AG1853" s="171"/>
      <c r="AH1853" s="171"/>
      <c r="AI1853" s="171"/>
    </row>
    <row r="1854" spans="1:35" s="172" customFormat="1" ht="24" hidden="1" x14ac:dyDescent="0.2">
      <c r="A1854" s="167">
        <v>2</v>
      </c>
      <c r="B1854" s="647">
        <v>0</v>
      </c>
      <c r="C1854" s="647">
        <v>4</v>
      </c>
      <c r="D1854" s="647">
        <v>4</v>
      </c>
      <c r="E1854" s="163" t="s">
        <v>3862</v>
      </c>
      <c r="F1854" s="593" t="s">
        <v>4675</v>
      </c>
      <c r="G1854" s="143"/>
      <c r="H1854" s="166">
        <v>42321500</v>
      </c>
      <c r="I1854" s="180" t="s">
        <v>478</v>
      </c>
      <c r="J1854" s="169"/>
      <c r="K1854" s="169"/>
      <c r="L1854" s="169"/>
      <c r="M1854" s="146"/>
      <c r="N1854" s="184"/>
      <c r="O1854" s="169"/>
      <c r="P1854" s="146"/>
      <c r="Q1854" s="146">
        <f t="shared" si="35"/>
        <v>0</v>
      </c>
      <c r="R1854" s="182"/>
      <c r="S1854" s="226"/>
      <c r="T1854" s="676" t="s">
        <v>4687</v>
      </c>
      <c r="U1854" s="170"/>
      <c r="V1854" s="170"/>
      <c r="W1854" s="170"/>
      <c r="X1854" s="117"/>
      <c r="Y1854" s="171"/>
      <c r="Z1854" s="171"/>
      <c r="AA1854" s="171"/>
      <c r="AB1854" s="171"/>
      <c r="AC1854" s="171"/>
      <c r="AD1854" s="171"/>
      <c r="AE1854" s="171"/>
      <c r="AF1854" s="171"/>
      <c r="AG1854" s="171"/>
      <c r="AH1854" s="171"/>
      <c r="AI1854" s="171"/>
    </row>
    <row r="1855" spans="1:35" s="172" customFormat="1" ht="24" hidden="1" x14ac:dyDescent="0.2">
      <c r="A1855" s="167">
        <v>2</v>
      </c>
      <c r="B1855" s="647">
        <v>0</v>
      </c>
      <c r="C1855" s="647">
        <v>4</v>
      </c>
      <c r="D1855" s="647">
        <v>4</v>
      </c>
      <c r="E1855" s="163" t="s">
        <v>3862</v>
      </c>
      <c r="F1855" s="593" t="s">
        <v>4675</v>
      </c>
      <c r="G1855" s="143"/>
      <c r="H1855" s="166">
        <v>42321500</v>
      </c>
      <c r="I1855" s="180" t="s">
        <v>479</v>
      </c>
      <c r="J1855" s="169"/>
      <c r="K1855" s="169"/>
      <c r="L1855" s="169"/>
      <c r="M1855" s="146"/>
      <c r="N1855" s="184"/>
      <c r="O1855" s="169"/>
      <c r="P1855" s="146"/>
      <c r="Q1855" s="146">
        <f t="shared" si="35"/>
        <v>0</v>
      </c>
      <c r="R1855" s="182"/>
      <c r="S1855" s="226"/>
      <c r="T1855" s="676" t="s">
        <v>4687</v>
      </c>
      <c r="U1855" s="170"/>
      <c r="V1855" s="170"/>
      <c r="W1855" s="170"/>
      <c r="X1855" s="117"/>
      <c r="Y1855" s="171"/>
      <c r="Z1855" s="171"/>
      <c r="AA1855" s="171"/>
      <c r="AB1855" s="171"/>
      <c r="AC1855" s="171"/>
      <c r="AD1855" s="171"/>
      <c r="AE1855" s="171"/>
      <c r="AF1855" s="171"/>
      <c r="AG1855" s="171"/>
      <c r="AH1855" s="171"/>
      <c r="AI1855" s="171"/>
    </row>
    <row r="1856" spans="1:35" s="172" customFormat="1" ht="24" hidden="1" x14ac:dyDescent="0.2">
      <c r="A1856" s="167">
        <v>2</v>
      </c>
      <c r="B1856" s="647">
        <v>0</v>
      </c>
      <c r="C1856" s="647">
        <v>4</v>
      </c>
      <c r="D1856" s="647">
        <v>4</v>
      </c>
      <c r="E1856" s="163" t="s">
        <v>3862</v>
      </c>
      <c r="F1856" s="593" t="s">
        <v>4675</v>
      </c>
      <c r="G1856" s="143"/>
      <c r="H1856" s="166">
        <v>42321500</v>
      </c>
      <c r="I1856" s="180" t="s">
        <v>480</v>
      </c>
      <c r="J1856" s="169"/>
      <c r="K1856" s="169"/>
      <c r="L1856" s="169"/>
      <c r="M1856" s="146"/>
      <c r="N1856" s="184"/>
      <c r="O1856" s="169"/>
      <c r="P1856" s="146"/>
      <c r="Q1856" s="146">
        <f t="shared" si="35"/>
        <v>0</v>
      </c>
      <c r="R1856" s="182"/>
      <c r="S1856" s="226"/>
      <c r="T1856" s="676" t="s">
        <v>4687</v>
      </c>
      <c r="U1856" s="170"/>
      <c r="V1856" s="170"/>
      <c r="W1856" s="170"/>
      <c r="X1856" s="117"/>
      <c r="Y1856" s="171"/>
      <c r="Z1856" s="171"/>
      <c r="AA1856" s="171"/>
      <c r="AB1856" s="171"/>
      <c r="AC1856" s="171"/>
      <c r="AD1856" s="171"/>
      <c r="AE1856" s="171"/>
      <c r="AF1856" s="171"/>
      <c r="AG1856" s="171"/>
      <c r="AH1856" s="171"/>
      <c r="AI1856" s="171"/>
    </row>
    <row r="1857" spans="1:35" s="172" customFormat="1" ht="24" hidden="1" x14ac:dyDescent="0.2">
      <c r="A1857" s="167">
        <v>2</v>
      </c>
      <c r="B1857" s="647">
        <v>0</v>
      </c>
      <c r="C1857" s="647">
        <v>4</v>
      </c>
      <c r="D1857" s="647">
        <v>4</v>
      </c>
      <c r="E1857" s="163" t="s">
        <v>3862</v>
      </c>
      <c r="F1857" s="593" t="s">
        <v>4675</v>
      </c>
      <c r="G1857" s="143"/>
      <c r="H1857" s="166">
        <v>42321500</v>
      </c>
      <c r="I1857" s="180" t="s">
        <v>481</v>
      </c>
      <c r="J1857" s="169"/>
      <c r="K1857" s="169"/>
      <c r="L1857" s="169"/>
      <c r="M1857" s="146"/>
      <c r="N1857" s="184"/>
      <c r="O1857" s="169"/>
      <c r="P1857" s="146"/>
      <c r="Q1857" s="146">
        <f t="shared" si="35"/>
        <v>0</v>
      </c>
      <c r="R1857" s="182"/>
      <c r="S1857" s="226"/>
      <c r="T1857" s="676" t="s">
        <v>4687</v>
      </c>
      <c r="U1857" s="170"/>
      <c r="V1857" s="170"/>
      <c r="W1857" s="170"/>
      <c r="X1857" s="117"/>
      <c r="Y1857" s="171"/>
      <c r="Z1857" s="171"/>
      <c r="AA1857" s="171"/>
      <c r="AB1857" s="171"/>
      <c r="AC1857" s="171"/>
      <c r="AD1857" s="171"/>
      <c r="AE1857" s="171"/>
      <c r="AF1857" s="171"/>
      <c r="AG1857" s="171"/>
      <c r="AH1857" s="171"/>
      <c r="AI1857" s="171"/>
    </row>
    <row r="1858" spans="1:35" s="172" customFormat="1" ht="24" hidden="1" x14ac:dyDescent="0.2">
      <c r="A1858" s="167">
        <v>2</v>
      </c>
      <c r="B1858" s="647">
        <v>0</v>
      </c>
      <c r="C1858" s="647">
        <v>4</v>
      </c>
      <c r="D1858" s="647">
        <v>4</v>
      </c>
      <c r="E1858" s="163" t="s">
        <v>3862</v>
      </c>
      <c r="F1858" s="593" t="s">
        <v>4675</v>
      </c>
      <c r="G1858" s="143"/>
      <c r="H1858" s="166">
        <v>42321500</v>
      </c>
      <c r="I1858" s="180" t="s">
        <v>482</v>
      </c>
      <c r="J1858" s="169"/>
      <c r="K1858" s="169"/>
      <c r="L1858" s="169"/>
      <c r="M1858" s="146"/>
      <c r="N1858" s="184"/>
      <c r="O1858" s="169"/>
      <c r="P1858" s="146"/>
      <c r="Q1858" s="146">
        <f t="shared" si="35"/>
        <v>0</v>
      </c>
      <c r="R1858" s="182"/>
      <c r="S1858" s="226"/>
      <c r="T1858" s="676" t="s">
        <v>4687</v>
      </c>
      <c r="U1858" s="170"/>
      <c r="V1858" s="170"/>
      <c r="W1858" s="170"/>
      <c r="X1858" s="117"/>
      <c r="Y1858" s="171"/>
      <c r="Z1858" s="171"/>
      <c r="AA1858" s="171"/>
      <c r="AB1858" s="171"/>
      <c r="AC1858" s="171"/>
      <c r="AD1858" s="171"/>
      <c r="AE1858" s="171"/>
      <c r="AF1858" s="171"/>
      <c r="AG1858" s="171"/>
      <c r="AH1858" s="171"/>
      <c r="AI1858" s="171"/>
    </row>
    <row r="1859" spans="1:35" s="172" customFormat="1" ht="24" hidden="1" x14ac:dyDescent="0.2">
      <c r="A1859" s="167">
        <v>2</v>
      </c>
      <c r="B1859" s="647">
        <v>0</v>
      </c>
      <c r="C1859" s="647">
        <v>4</v>
      </c>
      <c r="D1859" s="647">
        <v>4</v>
      </c>
      <c r="E1859" s="163" t="s">
        <v>3862</v>
      </c>
      <c r="F1859" s="593" t="s">
        <v>4675</v>
      </c>
      <c r="G1859" s="143"/>
      <c r="H1859" s="166">
        <v>42321500</v>
      </c>
      <c r="I1859" s="180" t="s">
        <v>483</v>
      </c>
      <c r="J1859" s="169"/>
      <c r="K1859" s="169"/>
      <c r="L1859" s="169"/>
      <c r="M1859" s="146"/>
      <c r="N1859" s="184"/>
      <c r="O1859" s="169"/>
      <c r="P1859" s="146"/>
      <c r="Q1859" s="146">
        <f t="shared" si="35"/>
        <v>0</v>
      </c>
      <c r="R1859" s="182"/>
      <c r="S1859" s="226"/>
      <c r="T1859" s="676" t="s">
        <v>4687</v>
      </c>
      <c r="U1859" s="170"/>
      <c r="V1859" s="170"/>
      <c r="W1859" s="170"/>
      <c r="X1859" s="117"/>
      <c r="Y1859" s="171"/>
      <c r="Z1859" s="171"/>
      <c r="AA1859" s="171"/>
      <c r="AB1859" s="171"/>
      <c r="AC1859" s="171"/>
      <c r="AD1859" s="171"/>
      <c r="AE1859" s="171"/>
      <c r="AF1859" s="171"/>
      <c r="AG1859" s="171"/>
      <c r="AH1859" s="171"/>
      <c r="AI1859" s="171"/>
    </row>
    <row r="1860" spans="1:35" s="172" customFormat="1" ht="24" hidden="1" x14ac:dyDescent="0.2">
      <c r="A1860" s="167">
        <v>2</v>
      </c>
      <c r="B1860" s="647">
        <v>0</v>
      </c>
      <c r="C1860" s="647">
        <v>4</v>
      </c>
      <c r="D1860" s="647">
        <v>4</v>
      </c>
      <c r="E1860" s="163" t="s">
        <v>3862</v>
      </c>
      <c r="F1860" s="593" t="s">
        <v>4675</v>
      </c>
      <c r="G1860" s="143"/>
      <c r="H1860" s="166">
        <v>42321500</v>
      </c>
      <c r="I1860" s="180" t="s">
        <v>484</v>
      </c>
      <c r="J1860" s="169"/>
      <c r="K1860" s="169"/>
      <c r="L1860" s="169"/>
      <c r="M1860" s="146"/>
      <c r="N1860" s="184"/>
      <c r="O1860" s="169"/>
      <c r="P1860" s="146"/>
      <c r="Q1860" s="146">
        <f t="shared" si="35"/>
        <v>0</v>
      </c>
      <c r="R1860" s="182"/>
      <c r="S1860" s="226"/>
      <c r="T1860" s="676" t="s">
        <v>4687</v>
      </c>
      <c r="U1860" s="170"/>
      <c r="V1860" s="170"/>
      <c r="W1860" s="170"/>
      <c r="X1860" s="117"/>
      <c r="Y1860" s="171"/>
      <c r="Z1860" s="171"/>
      <c r="AA1860" s="171"/>
      <c r="AB1860" s="171"/>
      <c r="AC1860" s="171"/>
      <c r="AD1860" s="171"/>
      <c r="AE1860" s="171"/>
      <c r="AF1860" s="171"/>
      <c r="AG1860" s="171"/>
      <c r="AH1860" s="171"/>
      <c r="AI1860" s="171"/>
    </row>
    <row r="1861" spans="1:35" s="172" customFormat="1" ht="24" hidden="1" x14ac:dyDescent="0.2">
      <c r="A1861" s="167">
        <v>2</v>
      </c>
      <c r="B1861" s="647">
        <v>0</v>
      </c>
      <c r="C1861" s="647">
        <v>4</v>
      </c>
      <c r="D1861" s="647">
        <v>4</v>
      </c>
      <c r="E1861" s="163" t="s">
        <v>3862</v>
      </c>
      <c r="F1861" s="593" t="s">
        <v>4675</v>
      </c>
      <c r="G1861" s="143"/>
      <c r="H1861" s="166">
        <v>42321500</v>
      </c>
      <c r="I1861" s="180" t="s">
        <v>2286</v>
      </c>
      <c r="J1861" s="169"/>
      <c r="K1861" s="169"/>
      <c r="L1861" s="169"/>
      <c r="M1861" s="146"/>
      <c r="N1861" s="184"/>
      <c r="O1861" s="169"/>
      <c r="P1861" s="146"/>
      <c r="Q1861" s="146">
        <f t="shared" si="35"/>
        <v>0</v>
      </c>
      <c r="R1861" s="182"/>
      <c r="S1861" s="226"/>
      <c r="T1861" s="676" t="s">
        <v>4687</v>
      </c>
      <c r="U1861" s="170"/>
      <c r="V1861" s="170"/>
      <c r="W1861" s="170"/>
      <c r="X1861" s="117"/>
      <c r="Y1861" s="171"/>
      <c r="Z1861" s="171"/>
      <c r="AA1861" s="171"/>
      <c r="AB1861" s="171"/>
      <c r="AC1861" s="171"/>
      <c r="AD1861" s="171"/>
      <c r="AE1861" s="171"/>
      <c r="AF1861" s="171"/>
      <c r="AG1861" s="171"/>
      <c r="AH1861" s="171"/>
      <c r="AI1861" s="171"/>
    </row>
    <row r="1862" spans="1:35" s="172" customFormat="1" ht="24" hidden="1" x14ac:dyDescent="0.2">
      <c r="A1862" s="167">
        <v>2</v>
      </c>
      <c r="B1862" s="647">
        <v>0</v>
      </c>
      <c r="C1862" s="647">
        <v>4</v>
      </c>
      <c r="D1862" s="647">
        <v>4</v>
      </c>
      <c r="E1862" s="163" t="s">
        <v>3862</v>
      </c>
      <c r="F1862" s="593" t="s">
        <v>4675</v>
      </c>
      <c r="G1862" s="143"/>
      <c r="H1862" s="166">
        <v>42321500</v>
      </c>
      <c r="I1862" s="180" t="s">
        <v>2287</v>
      </c>
      <c r="J1862" s="169"/>
      <c r="K1862" s="169"/>
      <c r="L1862" s="169"/>
      <c r="M1862" s="146"/>
      <c r="N1862" s="184"/>
      <c r="O1862" s="169"/>
      <c r="P1862" s="146"/>
      <c r="Q1862" s="146">
        <f t="shared" si="35"/>
        <v>0</v>
      </c>
      <c r="R1862" s="182"/>
      <c r="S1862" s="226"/>
      <c r="T1862" s="676" t="s">
        <v>4687</v>
      </c>
      <c r="U1862" s="170"/>
      <c r="V1862" s="170"/>
      <c r="W1862" s="170"/>
      <c r="X1862" s="117"/>
      <c r="Y1862" s="171"/>
      <c r="Z1862" s="171"/>
      <c r="AA1862" s="171"/>
      <c r="AB1862" s="171"/>
      <c r="AC1862" s="171"/>
      <c r="AD1862" s="171"/>
      <c r="AE1862" s="171"/>
      <c r="AF1862" s="171"/>
      <c r="AG1862" s="171"/>
      <c r="AH1862" s="171"/>
      <c r="AI1862" s="171"/>
    </row>
    <row r="1863" spans="1:35" s="172" customFormat="1" ht="24" hidden="1" x14ac:dyDescent="0.2">
      <c r="A1863" s="167">
        <v>2</v>
      </c>
      <c r="B1863" s="647">
        <v>0</v>
      </c>
      <c r="C1863" s="647">
        <v>4</v>
      </c>
      <c r="D1863" s="647">
        <v>4</v>
      </c>
      <c r="E1863" s="163" t="s">
        <v>3862</v>
      </c>
      <c r="F1863" s="593" t="s">
        <v>4675</v>
      </c>
      <c r="G1863" s="143"/>
      <c r="H1863" s="166">
        <v>42321500</v>
      </c>
      <c r="I1863" s="180" t="s">
        <v>2288</v>
      </c>
      <c r="J1863" s="169"/>
      <c r="K1863" s="169"/>
      <c r="L1863" s="169"/>
      <c r="M1863" s="146"/>
      <c r="N1863" s="184"/>
      <c r="O1863" s="169"/>
      <c r="P1863" s="146"/>
      <c r="Q1863" s="146">
        <f t="shared" si="35"/>
        <v>0</v>
      </c>
      <c r="R1863" s="182"/>
      <c r="S1863" s="226"/>
      <c r="T1863" s="676" t="s">
        <v>4687</v>
      </c>
      <c r="U1863" s="170"/>
      <c r="V1863" s="170"/>
      <c r="W1863" s="170"/>
      <c r="X1863" s="117"/>
      <c r="Y1863" s="171"/>
      <c r="Z1863" s="171"/>
      <c r="AA1863" s="171"/>
      <c r="AB1863" s="171"/>
      <c r="AC1863" s="171"/>
      <c r="AD1863" s="171"/>
      <c r="AE1863" s="171"/>
      <c r="AF1863" s="171"/>
      <c r="AG1863" s="171"/>
      <c r="AH1863" s="171"/>
      <c r="AI1863" s="171"/>
    </row>
    <row r="1864" spans="1:35" s="172" customFormat="1" ht="24" hidden="1" x14ac:dyDescent="0.2">
      <c r="A1864" s="167">
        <v>2</v>
      </c>
      <c r="B1864" s="647">
        <v>0</v>
      </c>
      <c r="C1864" s="647">
        <v>4</v>
      </c>
      <c r="D1864" s="647">
        <v>4</v>
      </c>
      <c r="E1864" s="163" t="s">
        <v>3862</v>
      </c>
      <c r="F1864" s="593" t="s">
        <v>4675</v>
      </c>
      <c r="G1864" s="143"/>
      <c r="H1864" s="166">
        <v>42321500</v>
      </c>
      <c r="I1864" s="180" t="s">
        <v>2289</v>
      </c>
      <c r="J1864" s="169"/>
      <c r="K1864" s="169"/>
      <c r="L1864" s="169"/>
      <c r="M1864" s="146"/>
      <c r="N1864" s="184"/>
      <c r="O1864" s="169"/>
      <c r="P1864" s="146"/>
      <c r="Q1864" s="146">
        <f t="shared" si="35"/>
        <v>0</v>
      </c>
      <c r="R1864" s="182"/>
      <c r="S1864" s="226"/>
      <c r="T1864" s="676" t="s">
        <v>4687</v>
      </c>
      <c r="U1864" s="170"/>
      <c r="V1864" s="170"/>
      <c r="W1864" s="170"/>
      <c r="X1864" s="117"/>
      <c r="Y1864" s="171"/>
      <c r="Z1864" s="171"/>
      <c r="AA1864" s="171"/>
      <c r="AB1864" s="171"/>
      <c r="AC1864" s="171"/>
      <c r="AD1864" s="171"/>
      <c r="AE1864" s="171"/>
      <c r="AF1864" s="171"/>
      <c r="AG1864" s="171"/>
      <c r="AH1864" s="171"/>
      <c r="AI1864" s="171"/>
    </row>
    <row r="1865" spans="1:35" s="172" customFormat="1" ht="24" hidden="1" x14ac:dyDescent="0.2">
      <c r="A1865" s="167">
        <v>2</v>
      </c>
      <c r="B1865" s="647">
        <v>0</v>
      </c>
      <c r="C1865" s="647">
        <v>4</v>
      </c>
      <c r="D1865" s="647">
        <v>4</v>
      </c>
      <c r="E1865" s="163" t="s">
        <v>3862</v>
      </c>
      <c r="F1865" s="593" t="s">
        <v>4675</v>
      </c>
      <c r="G1865" s="143"/>
      <c r="H1865" s="166">
        <v>42321500</v>
      </c>
      <c r="I1865" s="180" t="s">
        <v>2290</v>
      </c>
      <c r="J1865" s="169"/>
      <c r="K1865" s="169"/>
      <c r="L1865" s="169"/>
      <c r="M1865" s="146"/>
      <c r="N1865" s="184"/>
      <c r="O1865" s="169"/>
      <c r="P1865" s="146"/>
      <c r="Q1865" s="146">
        <f t="shared" si="35"/>
        <v>0</v>
      </c>
      <c r="R1865" s="182"/>
      <c r="S1865" s="226"/>
      <c r="T1865" s="676" t="s">
        <v>4687</v>
      </c>
      <c r="U1865" s="170"/>
      <c r="V1865" s="170"/>
      <c r="W1865" s="170"/>
      <c r="X1865" s="117"/>
      <c r="Y1865" s="171"/>
      <c r="Z1865" s="171"/>
      <c r="AA1865" s="171"/>
      <c r="AB1865" s="171"/>
      <c r="AC1865" s="171"/>
      <c r="AD1865" s="171"/>
      <c r="AE1865" s="171"/>
      <c r="AF1865" s="171"/>
      <c r="AG1865" s="171"/>
      <c r="AH1865" s="171"/>
      <c r="AI1865" s="171"/>
    </row>
    <row r="1866" spans="1:35" s="172" customFormat="1" ht="24" hidden="1" x14ac:dyDescent="0.2">
      <c r="A1866" s="167">
        <v>2</v>
      </c>
      <c r="B1866" s="647">
        <v>0</v>
      </c>
      <c r="C1866" s="647">
        <v>4</v>
      </c>
      <c r="D1866" s="647">
        <v>4</v>
      </c>
      <c r="E1866" s="163" t="s">
        <v>3862</v>
      </c>
      <c r="F1866" s="593" t="s">
        <v>4675</v>
      </c>
      <c r="G1866" s="143"/>
      <c r="H1866" s="166">
        <v>42321500</v>
      </c>
      <c r="I1866" s="180" t="s">
        <v>2291</v>
      </c>
      <c r="J1866" s="169"/>
      <c r="K1866" s="169"/>
      <c r="L1866" s="169"/>
      <c r="M1866" s="146"/>
      <c r="N1866" s="184"/>
      <c r="O1866" s="169"/>
      <c r="P1866" s="146"/>
      <c r="Q1866" s="146">
        <f t="shared" si="35"/>
        <v>0</v>
      </c>
      <c r="R1866" s="182"/>
      <c r="S1866" s="226"/>
      <c r="T1866" s="676" t="s">
        <v>4687</v>
      </c>
      <c r="U1866" s="170"/>
      <c r="V1866" s="170"/>
      <c r="W1866" s="170"/>
      <c r="X1866" s="117"/>
      <c r="Y1866" s="171"/>
      <c r="Z1866" s="171"/>
      <c r="AA1866" s="171"/>
      <c r="AB1866" s="171"/>
      <c r="AC1866" s="171"/>
      <c r="AD1866" s="171"/>
      <c r="AE1866" s="171"/>
      <c r="AF1866" s="171"/>
      <c r="AG1866" s="171"/>
      <c r="AH1866" s="171"/>
      <c r="AI1866" s="171"/>
    </row>
    <row r="1867" spans="1:35" s="172" customFormat="1" ht="24" hidden="1" x14ac:dyDescent="0.2">
      <c r="A1867" s="167">
        <v>2</v>
      </c>
      <c r="B1867" s="647">
        <v>0</v>
      </c>
      <c r="C1867" s="647">
        <v>4</v>
      </c>
      <c r="D1867" s="647">
        <v>4</v>
      </c>
      <c r="E1867" s="163" t="s">
        <v>3862</v>
      </c>
      <c r="F1867" s="593" t="s">
        <v>4675</v>
      </c>
      <c r="G1867" s="143"/>
      <c r="H1867" s="166">
        <v>42321500</v>
      </c>
      <c r="I1867" s="180" t="s">
        <v>2292</v>
      </c>
      <c r="J1867" s="169"/>
      <c r="K1867" s="169"/>
      <c r="L1867" s="169"/>
      <c r="M1867" s="146"/>
      <c r="N1867" s="184"/>
      <c r="O1867" s="169"/>
      <c r="P1867" s="146"/>
      <c r="Q1867" s="146">
        <f t="shared" si="35"/>
        <v>0</v>
      </c>
      <c r="R1867" s="182"/>
      <c r="S1867" s="226"/>
      <c r="T1867" s="676" t="s">
        <v>4687</v>
      </c>
      <c r="U1867" s="170"/>
      <c r="V1867" s="170"/>
      <c r="W1867" s="170"/>
      <c r="X1867" s="117"/>
      <c r="Y1867" s="171"/>
      <c r="Z1867" s="171"/>
      <c r="AA1867" s="171"/>
      <c r="AB1867" s="171"/>
      <c r="AC1867" s="171"/>
      <c r="AD1867" s="171"/>
      <c r="AE1867" s="171"/>
      <c r="AF1867" s="171"/>
      <c r="AG1867" s="171"/>
      <c r="AH1867" s="171"/>
      <c r="AI1867" s="171"/>
    </row>
    <row r="1868" spans="1:35" s="172" customFormat="1" ht="24" hidden="1" x14ac:dyDescent="0.2">
      <c r="A1868" s="167">
        <v>2</v>
      </c>
      <c r="B1868" s="647">
        <v>0</v>
      </c>
      <c r="C1868" s="647">
        <v>4</v>
      </c>
      <c r="D1868" s="647">
        <v>4</v>
      </c>
      <c r="E1868" s="163" t="s">
        <v>3862</v>
      </c>
      <c r="F1868" s="593" t="s">
        <v>4675</v>
      </c>
      <c r="G1868" s="143"/>
      <c r="H1868" s="166">
        <v>42321500</v>
      </c>
      <c r="I1868" s="180" t="s">
        <v>2293</v>
      </c>
      <c r="J1868" s="169"/>
      <c r="K1868" s="169"/>
      <c r="L1868" s="169"/>
      <c r="M1868" s="146"/>
      <c r="N1868" s="184"/>
      <c r="O1868" s="169"/>
      <c r="P1868" s="146"/>
      <c r="Q1868" s="146">
        <f t="shared" si="35"/>
        <v>0</v>
      </c>
      <c r="R1868" s="182"/>
      <c r="S1868" s="226"/>
      <c r="T1868" s="676" t="s">
        <v>4687</v>
      </c>
      <c r="U1868" s="170"/>
      <c r="V1868" s="170"/>
      <c r="W1868" s="170"/>
      <c r="X1868" s="117"/>
      <c r="Y1868" s="171"/>
      <c r="Z1868" s="171"/>
      <c r="AA1868" s="171"/>
      <c r="AB1868" s="171"/>
      <c r="AC1868" s="171"/>
      <c r="AD1868" s="171"/>
      <c r="AE1868" s="171"/>
      <c r="AF1868" s="171"/>
      <c r="AG1868" s="171"/>
      <c r="AH1868" s="171"/>
      <c r="AI1868" s="171"/>
    </row>
    <row r="1869" spans="1:35" s="172" customFormat="1" ht="24" hidden="1" x14ac:dyDescent="0.2">
      <c r="A1869" s="167">
        <v>2</v>
      </c>
      <c r="B1869" s="647">
        <v>0</v>
      </c>
      <c r="C1869" s="647">
        <v>4</v>
      </c>
      <c r="D1869" s="647">
        <v>4</v>
      </c>
      <c r="E1869" s="163" t="s">
        <v>3862</v>
      </c>
      <c r="F1869" s="593" t="s">
        <v>4675</v>
      </c>
      <c r="G1869" s="143"/>
      <c r="H1869" s="166">
        <v>42321500</v>
      </c>
      <c r="I1869" s="180" t="s">
        <v>2294</v>
      </c>
      <c r="J1869" s="169"/>
      <c r="K1869" s="169"/>
      <c r="L1869" s="169"/>
      <c r="M1869" s="146"/>
      <c r="N1869" s="184"/>
      <c r="O1869" s="169"/>
      <c r="P1869" s="146"/>
      <c r="Q1869" s="146">
        <f t="shared" si="35"/>
        <v>0</v>
      </c>
      <c r="R1869" s="182"/>
      <c r="S1869" s="226"/>
      <c r="T1869" s="676" t="s">
        <v>4687</v>
      </c>
      <c r="U1869" s="170"/>
      <c r="V1869" s="170"/>
      <c r="W1869" s="170"/>
      <c r="X1869" s="117"/>
      <c r="Y1869" s="171"/>
      <c r="Z1869" s="171"/>
      <c r="AA1869" s="171"/>
      <c r="AB1869" s="171"/>
      <c r="AC1869" s="171"/>
      <c r="AD1869" s="171"/>
      <c r="AE1869" s="171"/>
      <c r="AF1869" s="171"/>
      <c r="AG1869" s="171"/>
      <c r="AH1869" s="171"/>
      <c r="AI1869" s="171"/>
    </row>
    <row r="1870" spans="1:35" s="172" customFormat="1" ht="24" hidden="1" x14ac:dyDescent="0.2">
      <c r="A1870" s="167">
        <v>2</v>
      </c>
      <c r="B1870" s="647">
        <v>0</v>
      </c>
      <c r="C1870" s="647">
        <v>4</v>
      </c>
      <c r="D1870" s="647">
        <v>4</v>
      </c>
      <c r="E1870" s="163" t="s">
        <v>3862</v>
      </c>
      <c r="F1870" s="593" t="s">
        <v>4675</v>
      </c>
      <c r="G1870" s="143"/>
      <c r="H1870" s="166">
        <v>42321500</v>
      </c>
      <c r="I1870" s="180" t="s">
        <v>2295</v>
      </c>
      <c r="J1870" s="169"/>
      <c r="K1870" s="169"/>
      <c r="L1870" s="169"/>
      <c r="M1870" s="146"/>
      <c r="N1870" s="184"/>
      <c r="O1870" s="169"/>
      <c r="P1870" s="146"/>
      <c r="Q1870" s="146">
        <f t="shared" si="35"/>
        <v>0</v>
      </c>
      <c r="R1870" s="182"/>
      <c r="S1870" s="226"/>
      <c r="T1870" s="676" t="s">
        <v>4687</v>
      </c>
      <c r="U1870" s="170"/>
      <c r="V1870" s="170"/>
      <c r="W1870" s="170"/>
      <c r="X1870" s="117"/>
      <c r="Y1870" s="171"/>
      <c r="Z1870" s="171"/>
      <c r="AA1870" s="171"/>
      <c r="AB1870" s="171"/>
      <c r="AC1870" s="171"/>
      <c r="AD1870" s="171"/>
      <c r="AE1870" s="171"/>
      <c r="AF1870" s="171"/>
      <c r="AG1870" s="171"/>
      <c r="AH1870" s="171"/>
      <c r="AI1870" s="171"/>
    </row>
    <row r="1871" spans="1:35" s="172" customFormat="1" ht="24" hidden="1" x14ac:dyDescent="0.2">
      <c r="A1871" s="167">
        <v>2</v>
      </c>
      <c r="B1871" s="647">
        <v>0</v>
      </c>
      <c r="C1871" s="647">
        <v>4</v>
      </c>
      <c r="D1871" s="647">
        <v>4</v>
      </c>
      <c r="E1871" s="163" t="s">
        <v>3862</v>
      </c>
      <c r="F1871" s="593" t="s">
        <v>4675</v>
      </c>
      <c r="G1871" s="143"/>
      <c r="H1871" s="166">
        <v>42321500</v>
      </c>
      <c r="I1871" s="180" t="s">
        <v>2296</v>
      </c>
      <c r="J1871" s="169"/>
      <c r="K1871" s="169"/>
      <c r="L1871" s="169"/>
      <c r="M1871" s="146"/>
      <c r="N1871" s="184"/>
      <c r="O1871" s="169"/>
      <c r="P1871" s="146"/>
      <c r="Q1871" s="146">
        <f t="shared" si="35"/>
        <v>0</v>
      </c>
      <c r="R1871" s="182"/>
      <c r="S1871" s="226"/>
      <c r="T1871" s="676" t="s">
        <v>4687</v>
      </c>
      <c r="U1871" s="170"/>
      <c r="V1871" s="170"/>
      <c r="W1871" s="170"/>
      <c r="X1871" s="117"/>
      <c r="Y1871" s="171"/>
      <c r="Z1871" s="171"/>
      <c r="AA1871" s="171"/>
      <c r="AB1871" s="171"/>
      <c r="AC1871" s="171"/>
      <c r="AD1871" s="171"/>
      <c r="AE1871" s="171"/>
      <c r="AF1871" s="171"/>
      <c r="AG1871" s="171"/>
      <c r="AH1871" s="171"/>
      <c r="AI1871" s="171"/>
    </row>
    <row r="1872" spans="1:35" s="172" customFormat="1" ht="24" hidden="1" x14ac:dyDescent="0.2">
      <c r="A1872" s="167">
        <v>2</v>
      </c>
      <c r="B1872" s="647">
        <v>0</v>
      </c>
      <c r="C1872" s="647">
        <v>4</v>
      </c>
      <c r="D1872" s="647">
        <v>4</v>
      </c>
      <c r="E1872" s="163" t="s">
        <v>3862</v>
      </c>
      <c r="F1872" s="593" t="s">
        <v>4675</v>
      </c>
      <c r="G1872" s="143"/>
      <c r="H1872" s="166">
        <v>42321500</v>
      </c>
      <c r="I1872" s="180" t="s">
        <v>2297</v>
      </c>
      <c r="J1872" s="169"/>
      <c r="K1872" s="169"/>
      <c r="L1872" s="169"/>
      <c r="M1872" s="146"/>
      <c r="N1872" s="184"/>
      <c r="O1872" s="169"/>
      <c r="P1872" s="146"/>
      <c r="Q1872" s="146">
        <f t="shared" si="35"/>
        <v>0</v>
      </c>
      <c r="R1872" s="182"/>
      <c r="S1872" s="226"/>
      <c r="T1872" s="676" t="s">
        <v>4687</v>
      </c>
      <c r="U1872" s="170"/>
      <c r="V1872" s="170"/>
      <c r="W1872" s="170"/>
      <c r="X1872" s="117"/>
      <c r="Y1872" s="171"/>
      <c r="Z1872" s="171"/>
      <c r="AA1872" s="171"/>
      <c r="AB1872" s="171"/>
      <c r="AC1872" s="171"/>
      <c r="AD1872" s="171"/>
      <c r="AE1872" s="171"/>
      <c r="AF1872" s="171"/>
      <c r="AG1872" s="171"/>
      <c r="AH1872" s="171"/>
      <c r="AI1872" s="171"/>
    </row>
    <row r="1873" spans="1:35" s="172" customFormat="1" ht="24" hidden="1" x14ac:dyDescent="0.2">
      <c r="A1873" s="167">
        <v>2</v>
      </c>
      <c r="B1873" s="647">
        <v>0</v>
      </c>
      <c r="C1873" s="647">
        <v>4</v>
      </c>
      <c r="D1873" s="647">
        <v>4</v>
      </c>
      <c r="E1873" s="163" t="s">
        <v>3862</v>
      </c>
      <c r="F1873" s="593" t="s">
        <v>4675</v>
      </c>
      <c r="G1873" s="143"/>
      <c r="H1873" s="166">
        <v>42321500</v>
      </c>
      <c r="I1873" s="180" t="s">
        <v>2298</v>
      </c>
      <c r="J1873" s="169"/>
      <c r="K1873" s="169"/>
      <c r="L1873" s="169"/>
      <c r="M1873" s="146"/>
      <c r="N1873" s="184"/>
      <c r="O1873" s="169"/>
      <c r="P1873" s="146"/>
      <c r="Q1873" s="146">
        <f t="shared" si="35"/>
        <v>0</v>
      </c>
      <c r="R1873" s="182"/>
      <c r="S1873" s="226"/>
      <c r="T1873" s="676" t="s">
        <v>4687</v>
      </c>
      <c r="U1873" s="170"/>
      <c r="V1873" s="170"/>
      <c r="W1873" s="170"/>
      <c r="X1873" s="117"/>
      <c r="Y1873" s="171"/>
      <c r="Z1873" s="171"/>
      <c r="AA1873" s="171"/>
      <c r="AB1873" s="171"/>
      <c r="AC1873" s="171"/>
      <c r="AD1873" s="171"/>
      <c r="AE1873" s="171"/>
      <c r="AF1873" s="171"/>
      <c r="AG1873" s="171"/>
      <c r="AH1873" s="171"/>
      <c r="AI1873" s="171"/>
    </row>
    <row r="1874" spans="1:35" s="172" customFormat="1" ht="24" hidden="1" x14ac:dyDescent="0.2">
      <c r="A1874" s="167">
        <v>2</v>
      </c>
      <c r="B1874" s="647">
        <v>0</v>
      </c>
      <c r="C1874" s="647">
        <v>4</v>
      </c>
      <c r="D1874" s="647">
        <v>4</v>
      </c>
      <c r="E1874" s="163" t="s">
        <v>3862</v>
      </c>
      <c r="F1874" s="593" t="s">
        <v>4675</v>
      </c>
      <c r="G1874" s="143"/>
      <c r="H1874" s="166">
        <v>42321500</v>
      </c>
      <c r="I1874" s="180" t="s">
        <v>2299</v>
      </c>
      <c r="J1874" s="169"/>
      <c r="K1874" s="169"/>
      <c r="L1874" s="169"/>
      <c r="M1874" s="146"/>
      <c r="N1874" s="184"/>
      <c r="O1874" s="169"/>
      <c r="P1874" s="146"/>
      <c r="Q1874" s="146">
        <f t="shared" si="35"/>
        <v>0</v>
      </c>
      <c r="R1874" s="182"/>
      <c r="S1874" s="226"/>
      <c r="T1874" s="676" t="s">
        <v>4687</v>
      </c>
      <c r="U1874" s="170"/>
      <c r="V1874" s="170"/>
      <c r="W1874" s="170"/>
      <c r="X1874" s="117"/>
      <c r="Y1874" s="171"/>
      <c r="Z1874" s="171"/>
      <c r="AA1874" s="171"/>
      <c r="AB1874" s="171"/>
      <c r="AC1874" s="171"/>
      <c r="AD1874" s="171"/>
      <c r="AE1874" s="171"/>
      <c r="AF1874" s="171"/>
      <c r="AG1874" s="171"/>
      <c r="AH1874" s="171"/>
      <c r="AI1874" s="171"/>
    </row>
    <row r="1875" spans="1:35" s="172" customFormat="1" ht="24" hidden="1" x14ac:dyDescent="0.2">
      <c r="A1875" s="167">
        <v>2</v>
      </c>
      <c r="B1875" s="647">
        <v>0</v>
      </c>
      <c r="C1875" s="647">
        <v>4</v>
      </c>
      <c r="D1875" s="647">
        <v>4</v>
      </c>
      <c r="E1875" s="163" t="s">
        <v>3862</v>
      </c>
      <c r="F1875" s="593" t="s">
        <v>4675</v>
      </c>
      <c r="G1875" s="143"/>
      <c r="H1875" s="166">
        <v>42321500</v>
      </c>
      <c r="I1875" s="180" t="s">
        <v>2300</v>
      </c>
      <c r="J1875" s="169"/>
      <c r="K1875" s="169"/>
      <c r="L1875" s="169"/>
      <c r="M1875" s="146"/>
      <c r="N1875" s="184"/>
      <c r="O1875" s="169"/>
      <c r="P1875" s="146"/>
      <c r="Q1875" s="146">
        <f t="shared" si="35"/>
        <v>0</v>
      </c>
      <c r="R1875" s="182"/>
      <c r="S1875" s="226"/>
      <c r="T1875" s="676" t="s">
        <v>4687</v>
      </c>
      <c r="U1875" s="170"/>
      <c r="V1875" s="170"/>
      <c r="W1875" s="170"/>
      <c r="X1875" s="117"/>
      <c r="Y1875" s="171"/>
      <c r="Z1875" s="171"/>
      <c r="AA1875" s="171"/>
      <c r="AB1875" s="171"/>
      <c r="AC1875" s="171"/>
      <c r="AD1875" s="171"/>
      <c r="AE1875" s="171"/>
      <c r="AF1875" s="171"/>
      <c r="AG1875" s="171"/>
      <c r="AH1875" s="171"/>
      <c r="AI1875" s="171"/>
    </row>
    <row r="1876" spans="1:35" s="172" customFormat="1" ht="24" hidden="1" x14ac:dyDescent="0.2">
      <c r="A1876" s="167">
        <v>2</v>
      </c>
      <c r="B1876" s="647">
        <v>0</v>
      </c>
      <c r="C1876" s="647">
        <v>4</v>
      </c>
      <c r="D1876" s="647">
        <v>4</v>
      </c>
      <c r="E1876" s="163" t="s">
        <v>3862</v>
      </c>
      <c r="F1876" s="593" t="s">
        <v>4675</v>
      </c>
      <c r="G1876" s="143"/>
      <c r="H1876" s="166">
        <v>42321500</v>
      </c>
      <c r="I1876" s="180" t="s">
        <v>485</v>
      </c>
      <c r="J1876" s="169"/>
      <c r="K1876" s="169"/>
      <c r="L1876" s="169"/>
      <c r="M1876" s="146"/>
      <c r="N1876" s="184"/>
      <c r="O1876" s="169"/>
      <c r="P1876" s="146"/>
      <c r="Q1876" s="146">
        <f t="shared" si="35"/>
        <v>0</v>
      </c>
      <c r="R1876" s="182"/>
      <c r="S1876" s="226"/>
      <c r="T1876" s="676" t="s">
        <v>4687</v>
      </c>
      <c r="U1876" s="170"/>
      <c r="V1876" s="170"/>
      <c r="W1876" s="170"/>
      <c r="X1876" s="117"/>
      <c r="Y1876" s="171"/>
      <c r="Z1876" s="171"/>
      <c r="AA1876" s="171"/>
      <c r="AB1876" s="171"/>
      <c r="AC1876" s="171"/>
      <c r="AD1876" s="171"/>
      <c r="AE1876" s="171"/>
      <c r="AF1876" s="171"/>
      <c r="AG1876" s="171"/>
      <c r="AH1876" s="171"/>
      <c r="AI1876" s="171"/>
    </row>
    <row r="1877" spans="1:35" s="172" customFormat="1" ht="24" hidden="1" x14ac:dyDescent="0.2">
      <c r="A1877" s="167">
        <v>2</v>
      </c>
      <c r="B1877" s="647">
        <v>0</v>
      </c>
      <c r="C1877" s="647">
        <v>4</v>
      </c>
      <c r="D1877" s="647">
        <v>4</v>
      </c>
      <c r="E1877" s="163" t="s">
        <v>3862</v>
      </c>
      <c r="F1877" s="593" t="s">
        <v>4675</v>
      </c>
      <c r="G1877" s="143"/>
      <c r="H1877" s="166">
        <v>42321500</v>
      </c>
      <c r="I1877" s="180" t="s">
        <v>486</v>
      </c>
      <c r="J1877" s="169"/>
      <c r="K1877" s="169"/>
      <c r="L1877" s="169"/>
      <c r="M1877" s="146"/>
      <c r="N1877" s="184"/>
      <c r="O1877" s="169"/>
      <c r="P1877" s="146"/>
      <c r="Q1877" s="146">
        <f t="shared" si="35"/>
        <v>0</v>
      </c>
      <c r="R1877" s="182"/>
      <c r="S1877" s="226"/>
      <c r="T1877" s="676" t="s">
        <v>4687</v>
      </c>
      <c r="U1877" s="170"/>
      <c r="V1877" s="170"/>
      <c r="W1877" s="170"/>
      <c r="X1877" s="117"/>
      <c r="Y1877" s="171"/>
      <c r="Z1877" s="171"/>
      <c r="AA1877" s="171"/>
      <c r="AB1877" s="171"/>
      <c r="AC1877" s="171"/>
      <c r="AD1877" s="171"/>
      <c r="AE1877" s="171"/>
      <c r="AF1877" s="171"/>
      <c r="AG1877" s="171"/>
      <c r="AH1877" s="171"/>
      <c r="AI1877" s="171"/>
    </row>
    <row r="1878" spans="1:35" s="172" customFormat="1" ht="24" hidden="1" x14ac:dyDescent="0.2">
      <c r="A1878" s="167">
        <v>2</v>
      </c>
      <c r="B1878" s="647">
        <v>0</v>
      </c>
      <c r="C1878" s="647">
        <v>4</v>
      </c>
      <c r="D1878" s="647">
        <v>4</v>
      </c>
      <c r="E1878" s="163" t="s">
        <v>3862</v>
      </c>
      <c r="F1878" s="593" t="s">
        <v>4675</v>
      </c>
      <c r="G1878" s="143"/>
      <c r="H1878" s="166">
        <v>42321500</v>
      </c>
      <c r="I1878" s="180" t="s">
        <v>487</v>
      </c>
      <c r="J1878" s="169"/>
      <c r="K1878" s="169"/>
      <c r="L1878" s="169"/>
      <c r="M1878" s="146"/>
      <c r="N1878" s="184"/>
      <c r="O1878" s="169"/>
      <c r="P1878" s="146"/>
      <c r="Q1878" s="146">
        <f t="shared" si="35"/>
        <v>0</v>
      </c>
      <c r="R1878" s="182"/>
      <c r="S1878" s="226"/>
      <c r="T1878" s="676" t="s">
        <v>4687</v>
      </c>
      <c r="U1878" s="170"/>
      <c r="V1878" s="170"/>
      <c r="W1878" s="170"/>
      <c r="X1878" s="117"/>
      <c r="Y1878" s="171"/>
      <c r="Z1878" s="171"/>
      <c r="AA1878" s="171"/>
      <c r="AB1878" s="171"/>
      <c r="AC1878" s="171"/>
      <c r="AD1878" s="171"/>
      <c r="AE1878" s="171"/>
      <c r="AF1878" s="171"/>
      <c r="AG1878" s="171"/>
      <c r="AH1878" s="171"/>
      <c r="AI1878" s="171"/>
    </row>
    <row r="1879" spans="1:35" s="172" customFormat="1" ht="24" hidden="1" x14ac:dyDescent="0.2">
      <c r="A1879" s="167">
        <v>2</v>
      </c>
      <c r="B1879" s="647">
        <v>0</v>
      </c>
      <c r="C1879" s="647">
        <v>4</v>
      </c>
      <c r="D1879" s="647">
        <v>4</v>
      </c>
      <c r="E1879" s="163" t="s">
        <v>3862</v>
      </c>
      <c r="F1879" s="593" t="s">
        <v>4675</v>
      </c>
      <c r="G1879" s="143"/>
      <c r="H1879" s="166">
        <v>42321500</v>
      </c>
      <c r="I1879" s="180" t="s">
        <v>488</v>
      </c>
      <c r="J1879" s="169"/>
      <c r="K1879" s="169"/>
      <c r="L1879" s="169"/>
      <c r="M1879" s="146"/>
      <c r="N1879" s="184"/>
      <c r="O1879" s="169"/>
      <c r="P1879" s="146"/>
      <c r="Q1879" s="146">
        <f t="shared" si="35"/>
        <v>0</v>
      </c>
      <c r="R1879" s="182"/>
      <c r="S1879" s="226"/>
      <c r="T1879" s="676" t="s">
        <v>4687</v>
      </c>
      <c r="U1879" s="170"/>
      <c r="V1879" s="170"/>
      <c r="W1879" s="170"/>
      <c r="X1879" s="117"/>
      <c r="Y1879" s="171"/>
      <c r="Z1879" s="171"/>
      <c r="AA1879" s="171"/>
      <c r="AB1879" s="171"/>
      <c r="AC1879" s="171"/>
      <c r="AD1879" s="171"/>
      <c r="AE1879" s="171"/>
      <c r="AF1879" s="171"/>
      <c r="AG1879" s="171"/>
      <c r="AH1879" s="171"/>
      <c r="AI1879" s="171"/>
    </row>
    <row r="1880" spans="1:35" s="172" customFormat="1" ht="24" hidden="1" x14ac:dyDescent="0.2">
      <c r="A1880" s="167">
        <v>2</v>
      </c>
      <c r="B1880" s="647">
        <v>0</v>
      </c>
      <c r="C1880" s="647">
        <v>4</v>
      </c>
      <c r="D1880" s="647">
        <v>4</v>
      </c>
      <c r="E1880" s="163" t="s">
        <v>3862</v>
      </c>
      <c r="F1880" s="593" t="s">
        <v>4675</v>
      </c>
      <c r="G1880" s="143"/>
      <c r="H1880" s="166">
        <v>42321500</v>
      </c>
      <c r="I1880" s="180" t="s">
        <v>489</v>
      </c>
      <c r="J1880" s="169"/>
      <c r="K1880" s="169"/>
      <c r="L1880" s="169"/>
      <c r="M1880" s="146"/>
      <c r="N1880" s="184"/>
      <c r="O1880" s="169"/>
      <c r="P1880" s="146"/>
      <c r="Q1880" s="146">
        <f t="shared" ref="Q1880:Q1943" si="36">+P1880</f>
        <v>0</v>
      </c>
      <c r="R1880" s="182"/>
      <c r="S1880" s="226"/>
      <c r="T1880" s="676" t="s">
        <v>4687</v>
      </c>
      <c r="U1880" s="170"/>
      <c r="V1880" s="170"/>
      <c r="W1880" s="170"/>
      <c r="X1880" s="117"/>
      <c r="Y1880" s="171"/>
      <c r="Z1880" s="171"/>
      <c r="AA1880" s="171"/>
      <c r="AB1880" s="171"/>
      <c r="AC1880" s="171"/>
      <c r="AD1880" s="171"/>
      <c r="AE1880" s="171"/>
      <c r="AF1880" s="171"/>
      <c r="AG1880" s="171"/>
      <c r="AH1880" s="171"/>
      <c r="AI1880" s="171"/>
    </row>
    <row r="1881" spans="1:35" s="172" customFormat="1" ht="24" hidden="1" x14ac:dyDescent="0.2">
      <c r="A1881" s="167">
        <v>2</v>
      </c>
      <c r="B1881" s="647">
        <v>0</v>
      </c>
      <c r="C1881" s="647">
        <v>4</v>
      </c>
      <c r="D1881" s="647">
        <v>4</v>
      </c>
      <c r="E1881" s="163" t="s">
        <v>3862</v>
      </c>
      <c r="F1881" s="593" t="s">
        <v>4675</v>
      </c>
      <c r="G1881" s="143"/>
      <c r="H1881" s="166">
        <v>42321500</v>
      </c>
      <c r="I1881" s="180" t="s">
        <v>490</v>
      </c>
      <c r="J1881" s="169"/>
      <c r="K1881" s="169"/>
      <c r="L1881" s="169"/>
      <c r="M1881" s="146"/>
      <c r="N1881" s="184"/>
      <c r="O1881" s="169"/>
      <c r="P1881" s="146"/>
      <c r="Q1881" s="146">
        <f t="shared" si="36"/>
        <v>0</v>
      </c>
      <c r="R1881" s="182"/>
      <c r="S1881" s="226"/>
      <c r="T1881" s="676" t="s">
        <v>4687</v>
      </c>
      <c r="U1881" s="170"/>
      <c r="V1881" s="170"/>
      <c r="W1881" s="170"/>
      <c r="X1881" s="117"/>
      <c r="Y1881" s="171"/>
      <c r="Z1881" s="171"/>
      <c r="AA1881" s="171"/>
      <c r="AB1881" s="171"/>
      <c r="AC1881" s="171"/>
      <c r="AD1881" s="171"/>
      <c r="AE1881" s="171"/>
      <c r="AF1881" s="171"/>
      <c r="AG1881" s="171"/>
      <c r="AH1881" s="171"/>
      <c r="AI1881" s="171"/>
    </row>
    <row r="1882" spans="1:35" s="172" customFormat="1" ht="24" hidden="1" x14ac:dyDescent="0.2">
      <c r="A1882" s="167">
        <v>2</v>
      </c>
      <c r="B1882" s="647">
        <v>0</v>
      </c>
      <c r="C1882" s="647">
        <v>4</v>
      </c>
      <c r="D1882" s="647">
        <v>4</v>
      </c>
      <c r="E1882" s="163" t="s">
        <v>3862</v>
      </c>
      <c r="F1882" s="593" t="s">
        <v>4675</v>
      </c>
      <c r="G1882" s="143"/>
      <c r="H1882" s="166">
        <v>42321500</v>
      </c>
      <c r="I1882" s="180" t="s">
        <v>491</v>
      </c>
      <c r="J1882" s="169"/>
      <c r="K1882" s="169"/>
      <c r="L1882" s="169"/>
      <c r="M1882" s="146"/>
      <c r="N1882" s="184"/>
      <c r="O1882" s="169"/>
      <c r="P1882" s="146"/>
      <c r="Q1882" s="146">
        <f t="shared" si="36"/>
        <v>0</v>
      </c>
      <c r="R1882" s="182"/>
      <c r="S1882" s="226"/>
      <c r="T1882" s="676" t="s">
        <v>4687</v>
      </c>
      <c r="U1882" s="170"/>
      <c r="V1882" s="170"/>
      <c r="W1882" s="170"/>
      <c r="X1882" s="117"/>
      <c r="Y1882" s="171"/>
      <c r="Z1882" s="171"/>
      <c r="AA1882" s="171"/>
      <c r="AB1882" s="171"/>
      <c r="AC1882" s="171"/>
      <c r="AD1882" s="171"/>
      <c r="AE1882" s="171"/>
      <c r="AF1882" s="171"/>
      <c r="AG1882" s="171"/>
      <c r="AH1882" s="171"/>
      <c r="AI1882" s="171"/>
    </row>
    <row r="1883" spans="1:35" s="172" customFormat="1" ht="24" hidden="1" x14ac:dyDescent="0.2">
      <c r="A1883" s="167">
        <v>2</v>
      </c>
      <c r="B1883" s="647">
        <v>0</v>
      </c>
      <c r="C1883" s="647">
        <v>4</v>
      </c>
      <c r="D1883" s="647">
        <v>4</v>
      </c>
      <c r="E1883" s="163" t="s">
        <v>3862</v>
      </c>
      <c r="F1883" s="593" t="s">
        <v>4675</v>
      </c>
      <c r="G1883" s="143"/>
      <c r="H1883" s="166">
        <v>42321500</v>
      </c>
      <c r="I1883" s="180" t="s">
        <v>492</v>
      </c>
      <c r="J1883" s="169"/>
      <c r="K1883" s="169"/>
      <c r="L1883" s="169"/>
      <c r="M1883" s="146"/>
      <c r="N1883" s="184"/>
      <c r="O1883" s="169"/>
      <c r="P1883" s="146"/>
      <c r="Q1883" s="146">
        <f t="shared" si="36"/>
        <v>0</v>
      </c>
      <c r="R1883" s="182"/>
      <c r="S1883" s="226"/>
      <c r="T1883" s="676" t="s">
        <v>4687</v>
      </c>
      <c r="U1883" s="170"/>
      <c r="V1883" s="170"/>
      <c r="W1883" s="170"/>
      <c r="X1883" s="117"/>
      <c r="Y1883" s="171"/>
      <c r="Z1883" s="171"/>
      <c r="AA1883" s="171"/>
      <c r="AB1883" s="171"/>
      <c r="AC1883" s="171"/>
      <c r="AD1883" s="171"/>
      <c r="AE1883" s="171"/>
      <c r="AF1883" s="171"/>
      <c r="AG1883" s="171"/>
      <c r="AH1883" s="171"/>
      <c r="AI1883" s="171"/>
    </row>
    <row r="1884" spans="1:35" s="172" customFormat="1" ht="24" hidden="1" x14ac:dyDescent="0.2">
      <c r="A1884" s="167">
        <v>2</v>
      </c>
      <c r="B1884" s="647">
        <v>0</v>
      </c>
      <c r="C1884" s="647">
        <v>4</v>
      </c>
      <c r="D1884" s="647">
        <v>4</v>
      </c>
      <c r="E1884" s="163" t="s">
        <v>3862</v>
      </c>
      <c r="F1884" s="593" t="s">
        <v>4675</v>
      </c>
      <c r="G1884" s="143"/>
      <c r="H1884" s="166">
        <v>42321500</v>
      </c>
      <c r="I1884" s="180" t="s">
        <v>1431</v>
      </c>
      <c r="J1884" s="169"/>
      <c r="K1884" s="169"/>
      <c r="L1884" s="169"/>
      <c r="M1884" s="146"/>
      <c r="N1884" s="184"/>
      <c r="O1884" s="169"/>
      <c r="P1884" s="146"/>
      <c r="Q1884" s="146">
        <f t="shared" si="36"/>
        <v>0</v>
      </c>
      <c r="R1884" s="182"/>
      <c r="S1884" s="226"/>
      <c r="T1884" s="676" t="s">
        <v>4687</v>
      </c>
      <c r="U1884" s="170"/>
      <c r="V1884" s="170"/>
      <c r="W1884" s="170"/>
      <c r="X1884" s="117"/>
      <c r="Y1884" s="171"/>
      <c r="Z1884" s="171"/>
      <c r="AA1884" s="171"/>
      <c r="AB1884" s="171"/>
      <c r="AC1884" s="171"/>
      <c r="AD1884" s="171"/>
      <c r="AE1884" s="171"/>
      <c r="AF1884" s="171"/>
      <c r="AG1884" s="171"/>
      <c r="AH1884" s="171"/>
      <c r="AI1884" s="171"/>
    </row>
    <row r="1885" spans="1:35" s="172" customFormat="1" ht="24" hidden="1" x14ac:dyDescent="0.2">
      <c r="A1885" s="167">
        <v>2</v>
      </c>
      <c r="B1885" s="647">
        <v>0</v>
      </c>
      <c r="C1885" s="647">
        <v>4</v>
      </c>
      <c r="D1885" s="647">
        <v>4</v>
      </c>
      <c r="E1885" s="163" t="s">
        <v>3862</v>
      </c>
      <c r="F1885" s="593" t="s">
        <v>4675</v>
      </c>
      <c r="G1885" s="143"/>
      <c r="H1885" s="166">
        <v>42321500</v>
      </c>
      <c r="I1885" s="180" t="s">
        <v>1432</v>
      </c>
      <c r="J1885" s="169"/>
      <c r="K1885" s="169"/>
      <c r="L1885" s="169"/>
      <c r="M1885" s="146"/>
      <c r="N1885" s="184"/>
      <c r="O1885" s="169"/>
      <c r="P1885" s="146"/>
      <c r="Q1885" s="146">
        <f t="shared" si="36"/>
        <v>0</v>
      </c>
      <c r="R1885" s="182"/>
      <c r="S1885" s="226"/>
      <c r="T1885" s="676" t="s">
        <v>4687</v>
      </c>
      <c r="U1885" s="170"/>
      <c r="V1885" s="170"/>
      <c r="W1885" s="170"/>
      <c r="X1885" s="117"/>
      <c r="Y1885" s="171"/>
      <c r="Z1885" s="171"/>
      <c r="AA1885" s="171"/>
      <c r="AB1885" s="171"/>
      <c r="AC1885" s="171"/>
      <c r="AD1885" s="171"/>
      <c r="AE1885" s="171"/>
      <c r="AF1885" s="171"/>
      <c r="AG1885" s="171"/>
      <c r="AH1885" s="171"/>
      <c r="AI1885" s="171"/>
    </row>
    <row r="1886" spans="1:35" s="172" customFormat="1" ht="24" hidden="1" x14ac:dyDescent="0.2">
      <c r="A1886" s="167">
        <v>2</v>
      </c>
      <c r="B1886" s="647">
        <v>0</v>
      </c>
      <c r="C1886" s="647">
        <v>4</v>
      </c>
      <c r="D1886" s="647">
        <v>4</v>
      </c>
      <c r="E1886" s="163" t="s">
        <v>3862</v>
      </c>
      <c r="F1886" s="593" t="s">
        <v>4675</v>
      </c>
      <c r="G1886" s="143"/>
      <c r="H1886" s="166">
        <v>42321500</v>
      </c>
      <c r="I1886" s="180" t="s">
        <v>1433</v>
      </c>
      <c r="J1886" s="169"/>
      <c r="K1886" s="169"/>
      <c r="L1886" s="169"/>
      <c r="M1886" s="146"/>
      <c r="N1886" s="184"/>
      <c r="O1886" s="169"/>
      <c r="P1886" s="146"/>
      <c r="Q1886" s="146">
        <f t="shared" si="36"/>
        <v>0</v>
      </c>
      <c r="R1886" s="182"/>
      <c r="S1886" s="226"/>
      <c r="T1886" s="676" t="s">
        <v>4687</v>
      </c>
      <c r="U1886" s="170"/>
      <c r="V1886" s="170"/>
      <c r="W1886" s="170"/>
      <c r="X1886" s="117"/>
      <c r="Y1886" s="171"/>
      <c r="Z1886" s="171"/>
      <c r="AA1886" s="171"/>
      <c r="AB1886" s="171"/>
      <c r="AC1886" s="171"/>
      <c r="AD1886" s="171"/>
      <c r="AE1886" s="171"/>
      <c r="AF1886" s="171"/>
      <c r="AG1886" s="171"/>
      <c r="AH1886" s="171"/>
      <c r="AI1886" s="171"/>
    </row>
    <row r="1887" spans="1:35" s="172" customFormat="1" ht="24" hidden="1" x14ac:dyDescent="0.2">
      <c r="A1887" s="167">
        <v>2</v>
      </c>
      <c r="B1887" s="647">
        <v>0</v>
      </c>
      <c r="C1887" s="647">
        <v>4</v>
      </c>
      <c r="D1887" s="647">
        <v>4</v>
      </c>
      <c r="E1887" s="163" t="s">
        <v>3862</v>
      </c>
      <c r="F1887" s="593" t="s">
        <v>4675</v>
      </c>
      <c r="G1887" s="143"/>
      <c r="H1887" s="166">
        <v>42321500</v>
      </c>
      <c r="I1887" s="180" t="s">
        <v>1434</v>
      </c>
      <c r="J1887" s="169"/>
      <c r="K1887" s="169"/>
      <c r="L1887" s="169"/>
      <c r="M1887" s="146"/>
      <c r="N1887" s="184"/>
      <c r="O1887" s="169"/>
      <c r="P1887" s="146"/>
      <c r="Q1887" s="146">
        <f t="shared" si="36"/>
        <v>0</v>
      </c>
      <c r="R1887" s="182"/>
      <c r="S1887" s="226"/>
      <c r="T1887" s="676" t="s">
        <v>4687</v>
      </c>
      <c r="U1887" s="170"/>
      <c r="V1887" s="170"/>
      <c r="W1887" s="170"/>
      <c r="X1887" s="117"/>
      <c r="Y1887" s="171"/>
      <c r="Z1887" s="171"/>
      <c r="AA1887" s="171"/>
      <c r="AB1887" s="171"/>
      <c r="AC1887" s="171"/>
      <c r="AD1887" s="171"/>
      <c r="AE1887" s="171"/>
      <c r="AF1887" s="171"/>
      <c r="AG1887" s="171"/>
      <c r="AH1887" s="171"/>
      <c r="AI1887" s="171"/>
    </row>
    <row r="1888" spans="1:35" s="172" customFormat="1" ht="24" hidden="1" x14ac:dyDescent="0.2">
      <c r="A1888" s="167">
        <v>2</v>
      </c>
      <c r="B1888" s="647">
        <v>0</v>
      </c>
      <c r="C1888" s="647">
        <v>4</v>
      </c>
      <c r="D1888" s="647">
        <v>4</v>
      </c>
      <c r="E1888" s="163" t="s">
        <v>3862</v>
      </c>
      <c r="F1888" s="593" t="s">
        <v>4675</v>
      </c>
      <c r="G1888" s="143"/>
      <c r="H1888" s="166">
        <v>42321500</v>
      </c>
      <c r="I1888" s="180" t="s">
        <v>1435</v>
      </c>
      <c r="J1888" s="169"/>
      <c r="K1888" s="169"/>
      <c r="L1888" s="169"/>
      <c r="M1888" s="146"/>
      <c r="N1888" s="184"/>
      <c r="O1888" s="169"/>
      <c r="P1888" s="146"/>
      <c r="Q1888" s="146">
        <f t="shared" si="36"/>
        <v>0</v>
      </c>
      <c r="R1888" s="182"/>
      <c r="S1888" s="226"/>
      <c r="T1888" s="676" t="s">
        <v>4687</v>
      </c>
      <c r="U1888" s="170"/>
      <c r="V1888" s="170"/>
      <c r="W1888" s="170"/>
      <c r="X1888" s="117"/>
      <c r="Y1888" s="171"/>
      <c r="Z1888" s="171"/>
      <c r="AA1888" s="171"/>
      <c r="AB1888" s="171"/>
      <c r="AC1888" s="171"/>
      <c r="AD1888" s="171"/>
      <c r="AE1888" s="171"/>
      <c r="AF1888" s="171"/>
      <c r="AG1888" s="171"/>
      <c r="AH1888" s="171"/>
      <c r="AI1888" s="171"/>
    </row>
    <row r="1889" spans="1:35" s="172" customFormat="1" ht="24" hidden="1" x14ac:dyDescent="0.2">
      <c r="A1889" s="167">
        <v>2</v>
      </c>
      <c r="B1889" s="647">
        <v>0</v>
      </c>
      <c r="C1889" s="647">
        <v>4</v>
      </c>
      <c r="D1889" s="647">
        <v>4</v>
      </c>
      <c r="E1889" s="163" t="s">
        <v>3862</v>
      </c>
      <c r="F1889" s="593" t="s">
        <v>4675</v>
      </c>
      <c r="G1889" s="143"/>
      <c r="H1889" s="166">
        <v>42321500</v>
      </c>
      <c r="I1889" s="180" t="s">
        <v>1436</v>
      </c>
      <c r="J1889" s="169"/>
      <c r="K1889" s="169"/>
      <c r="L1889" s="169"/>
      <c r="M1889" s="146"/>
      <c r="N1889" s="184"/>
      <c r="O1889" s="169"/>
      <c r="P1889" s="146"/>
      <c r="Q1889" s="146">
        <f t="shared" si="36"/>
        <v>0</v>
      </c>
      <c r="R1889" s="182"/>
      <c r="S1889" s="226"/>
      <c r="T1889" s="676" t="s">
        <v>4687</v>
      </c>
      <c r="U1889" s="170"/>
      <c r="V1889" s="170"/>
      <c r="W1889" s="170"/>
      <c r="X1889" s="117"/>
      <c r="Y1889" s="171"/>
      <c r="Z1889" s="171"/>
      <c r="AA1889" s="171"/>
      <c r="AB1889" s="171"/>
      <c r="AC1889" s="171"/>
      <c r="AD1889" s="171"/>
      <c r="AE1889" s="171"/>
      <c r="AF1889" s="171"/>
      <c r="AG1889" s="171"/>
      <c r="AH1889" s="171"/>
      <c r="AI1889" s="171"/>
    </row>
    <row r="1890" spans="1:35" s="172" customFormat="1" ht="24" hidden="1" x14ac:dyDescent="0.2">
      <c r="A1890" s="167">
        <v>2</v>
      </c>
      <c r="B1890" s="647">
        <v>0</v>
      </c>
      <c r="C1890" s="647">
        <v>4</v>
      </c>
      <c r="D1890" s="647">
        <v>4</v>
      </c>
      <c r="E1890" s="163" t="s">
        <v>3862</v>
      </c>
      <c r="F1890" s="593" t="s">
        <v>4675</v>
      </c>
      <c r="G1890" s="143"/>
      <c r="H1890" s="166">
        <v>42321500</v>
      </c>
      <c r="I1890" s="180" t="s">
        <v>1437</v>
      </c>
      <c r="J1890" s="169"/>
      <c r="K1890" s="169"/>
      <c r="L1890" s="169"/>
      <c r="M1890" s="146"/>
      <c r="N1890" s="184"/>
      <c r="O1890" s="169"/>
      <c r="P1890" s="146"/>
      <c r="Q1890" s="146">
        <f t="shared" si="36"/>
        <v>0</v>
      </c>
      <c r="R1890" s="182"/>
      <c r="S1890" s="226"/>
      <c r="T1890" s="676" t="s">
        <v>4687</v>
      </c>
      <c r="U1890" s="170"/>
      <c r="V1890" s="170"/>
      <c r="W1890" s="170"/>
      <c r="X1890" s="117"/>
      <c r="Y1890" s="171"/>
      <c r="Z1890" s="171"/>
      <c r="AA1890" s="171"/>
      <c r="AB1890" s="171"/>
      <c r="AC1890" s="171"/>
      <c r="AD1890" s="171"/>
      <c r="AE1890" s="171"/>
      <c r="AF1890" s="171"/>
      <c r="AG1890" s="171"/>
      <c r="AH1890" s="171"/>
      <c r="AI1890" s="171"/>
    </row>
    <row r="1891" spans="1:35" s="172" customFormat="1" ht="24" hidden="1" x14ac:dyDescent="0.2">
      <c r="A1891" s="167">
        <v>2</v>
      </c>
      <c r="B1891" s="647">
        <v>0</v>
      </c>
      <c r="C1891" s="647">
        <v>4</v>
      </c>
      <c r="D1891" s="647">
        <v>4</v>
      </c>
      <c r="E1891" s="163" t="s">
        <v>3862</v>
      </c>
      <c r="F1891" s="593" t="s">
        <v>4675</v>
      </c>
      <c r="G1891" s="143"/>
      <c r="H1891" s="166">
        <v>42321500</v>
      </c>
      <c r="I1891" s="180" t="s">
        <v>1438</v>
      </c>
      <c r="J1891" s="169"/>
      <c r="K1891" s="169"/>
      <c r="L1891" s="169"/>
      <c r="M1891" s="146"/>
      <c r="N1891" s="184"/>
      <c r="O1891" s="169"/>
      <c r="P1891" s="146"/>
      <c r="Q1891" s="146">
        <f t="shared" si="36"/>
        <v>0</v>
      </c>
      <c r="R1891" s="182"/>
      <c r="S1891" s="226"/>
      <c r="T1891" s="676" t="s">
        <v>4687</v>
      </c>
      <c r="U1891" s="170"/>
      <c r="V1891" s="170"/>
      <c r="W1891" s="170"/>
      <c r="X1891" s="117"/>
      <c r="Y1891" s="171"/>
      <c r="Z1891" s="171"/>
      <c r="AA1891" s="171"/>
      <c r="AB1891" s="171"/>
      <c r="AC1891" s="171"/>
      <c r="AD1891" s="171"/>
      <c r="AE1891" s="171"/>
      <c r="AF1891" s="171"/>
      <c r="AG1891" s="171"/>
      <c r="AH1891" s="171"/>
      <c r="AI1891" s="171"/>
    </row>
    <row r="1892" spans="1:35" s="172" customFormat="1" ht="24" hidden="1" x14ac:dyDescent="0.2">
      <c r="A1892" s="167">
        <v>2</v>
      </c>
      <c r="B1892" s="647">
        <v>0</v>
      </c>
      <c r="C1892" s="647">
        <v>4</v>
      </c>
      <c r="D1892" s="647">
        <v>4</v>
      </c>
      <c r="E1892" s="163" t="s">
        <v>3862</v>
      </c>
      <c r="F1892" s="593" t="s">
        <v>4675</v>
      </c>
      <c r="G1892" s="143"/>
      <c r="H1892" s="166">
        <v>42321500</v>
      </c>
      <c r="I1892" s="180" t="s">
        <v>1439</v>
      </c>
      <c r="J1892" s="169"/>
      <c r="K1892" s="169"/>
      <c r="L1892" s="169"/>
      <c r="M1892" s="146"/>
      <c r="N1892" s="184"/>
      <c r="O1892" s="169"/>
      <c r="P1892" s="146"/>
      <c r="Q1892" s="146">
        <f t="shared" si="36"/>
        <v>0</v>
      </c>
      <c r="R1892" s="182"/>
      <c r="S1892" s="226"/>
      <c r="T1892" s="676" t="s">
        <v>4687</v>
      </c>
      <c r="U1892" s="170"/>
      <c r="V1892" s="170"/>
      <c r="W1892" s="170"/>
      <c r="X1892" s="117"/>
      <c r="Y1892" s="171"/>
      <c r="Z1892" s="171"/>
      <c r="AA1892" s="171"/>
      <c r="AB1892" s="171"/>
      <c r="AC1892" s="171"/>
      <c r="AD1892" s="171"/>
      <c r="AE1892" s="171"/>
      <c r="AF1892" s="171"/>
      <c r="AG1892" s="171"/>
      <c r="AH1892" s="171"/>
      <c r="AI1892" s="171"/>
    </row>
    <row r="1893" spans="1:35" s="172" customFormat="1" ht="24" hidden="1" x14ac:dyDescent="0.2">
      <c r="A1893" s="167">
        <v>2</v>
      </c>
      <c r="B1893" s="647">
        <v>0</v>
      </c>
      <c r="C1893" s="647">
        <v>4</v>
      </c>
      <c r="D1893" s="647">
        <v>4</v>
      </c>
      <c r="E1893" s="163" t="s">
        <v>3862</v>
      </c>
      <c r="F1893" s="593" t="s">
        <v>4675</v>
      </c>
      <c r="G1893" s="143"/>
      <c r="H1893" s="166">
        <v>42321500</v>
      </c>
      <c r="I1893" s="180" t="s">
        <v>1440</v>
      </c>
      <c r="J1893" s="169"/>
      <c r="K1893" s="169"/>
      <c r="L1893" s="169"/>
      <c r="M1893" s="146"/>
      <c r="N1893" s="184"/>
      <c r="O1893" s="169"/>
      <c r="P1893" s="146"/>
      <c r="Q1893" s="146">
        <f t="shared" si="36"/>
        <v>0</v>
      </c>
      <c r="R1893" s="182"/>
      <c r="S1893" s="226"/>
      <c r="T1893" s="676" t="s">
        <v>4687</v>
      </c>
      <c r="U1893" s="170"/>
      <c r="V1893" s="170"/>
      <c r="W1893" s="170"/>
      <c r="X1893" s="117"/>
      <c r="Y1893" s="171"/>
      <c r="Z1893" s="171"/>
      <c r="AA1893" s="171"/>
      <c r="AB1893" s="171"/>
      <c r="AC1893" s="171"/>
      <c r="AD1893" s="171"/>
      <c r="AE1893" s="171"/>
      <c r="AF1893" s="171"/>
      <c r="AG1893" s="171"/>
      <c r="AH1893" s="171"/>
      <c r="AI1893" s="171"/>
    </row>
    <row r="1894" spans="1:35" s="172" customFormat="1" ht="24" hidden="1" x14ac:dyDescent="0.2">
      <c r="A1894" s="167">
        <v>2</v>
      </c>
      <c r="B1894" s="647">
        <v>0</v>
      </c>
      <c r="C1894" s="647">
        <v>4</v>
      </c>
      <c r="D1894" s="647">
        <v>4</v>
      </c>
      <c r="E1894" s="163" t="s">
        <v>3862</v>
      </c>
      <c r="F1894" s="593" t="s">
        <v>4675</v>
      </c>
      <c r="G1894" s="143"/>
      <c r="H1894" s="166">
        <v>42321500</v>
      </c>
      <c r="I1894" s="180" t="s">
        <v>1441</v>
      </c>
      <c r="J1894" s="169"/>
      <c r="K1894" s="169"/>
      <c r="L1894" s="169"/>
      <c r="M1894" s="146"/>
      <c r="N1894" s="184"/>
      <c r="O1894" s="169"/>
      <c r="P1894" s="146"/>
      <c r="Q1894" s="146">
        <f t="shared" si="36"/>
        <v>0</v>
      </c>
      <c r="R1894" s="182"/>
      <c r="S1894" s="226"/>
      <c r="T1894" s="676" t="s">
        <v>4687</v>
      </c>
      <c r="U1894" s="170"/>
      <c r="V1894" s="170"/>
      <c r="W1894" s="170"/>
      <c r="X1894" s="117"/>
      <c r="Y1894" s="171"/>
      <c r="Z1894" s="171"/>
      <c r="AA1894" s="171"/>
      <c r="AB1894" s="171"/>
      <c r="AC1894" s="171"/>
      <c r="AD1894" s="171"/>
      <c r="AE1894" s="171"/>
      <c r="AF1894" s="171"/>
      <c r="AG1894" s="171"/>
      <c r="AH1894" s="171"/>
      <c r="AI1894" s="171"/>
    </row>
    <row r="1895" spans="1:35" s="172" customFormat="1" ht="24" hidden="1" x14ac:dyDescent="0.2">
      <c r="A1895" s="167">
        <v>2</v>
      </c>
      <c r="B1895" s="647">
        <v>0</v>
      </c>
      <c r="C1895" s="647">
        <v>4</v>
      </c>
      <c r="D1895" s="647">
        <v>4</v>
      </c>
      <c r="E1895" s="163" t="s">
        <v>3862</v>
      </c>
      <c r="F1895" s="593" t="s">
        <v>4675</v>
      </c>
      <c r="G1895" s="143"/>
      <c r="H1895" s="166">
        <v>42321500</v>
      </c>
      <c r="I1895" s="180" t="s">
        <v>536</v>
      </c>
      <c r="J1895" s="169"/>
      <c r="K1895" s="169"/>
      <c r="L1895" s="169"/>
      <c r="M1895" s="146"/>
      <c r="N1895" s="184"/>
      <c r="O1895" s="169"/>
      <c r="P1895" s="146"/>
      <c r="Q1895" s="146">
        <f t="shared" si="36"/>
        <v>0</v>
      </c>
      <c r="R1895" s="182"/>
      <c r="S1895" s="226"/>
      <c r="T1895" s="676" t="s">
        <v>4687</v>
      </c>
      <c r="U1895" s="170"/>
      <c r="V1895" s="170"/>
      <c r="W1895" s="170"/>
      <c r="X1895" s="117"/>
      <c r="Y1895" s="171"/>
      <c r="Z1895" s="171"/>
      <c r="AA1895" s="171"/>
      <c r="AB1895" s="171"/>
      <c r="AC1895" s="171"/>
      <c r="AD1895" s="171"/>
      <c r="AE1895" s="171"/>
      <c r="AF1895" s="171"/>
      <c r="AG1895" s="171"/>
      <c r="AH1895" s="171"/>
      <c r="AI1895" s="171"/>
    </row>
    <row r="1896" spans="1:35" s="172" customFormat="1" ht="24" hidden="1" x14ac:dyDescent="0.2">
      <c r="A1896" s="167">
        <v>2</v>
      </c>
      <c r="B1896" s="647">
        <v>0</v>
      </c>
      <c r="C1896" s="647">
        <v>4</v>
      </c>
      <c r="D1896" s="647">
        <v>4</v>
      </c>
      <c r="E1896" s="163" t="s">
        <v>3862</v>
      </c>
      <c r="F1896" s="593" t="s">
        <v>4675</v>
      </c>
      <c r="G1896" s="143"/>
      <c r="H1896" s="166">
        <v>42321500</v>
      </c>
      <c r="I1896" s="180" t="s">
        <v>537</v>
      </c>
      <c r="J1896" s="169"/>
      <c r="K1896" s="169"/>
      <c r="L1896" s="169"/>
      <c r="M1896" s="146"/>
      <c r="N1896" s="184"/>
      <c r="O1896" s="169"/>
      <c r="P1896" s="146"/>
      <c r="Q1896" s="146">
        <f t="shared" si="36"/>
        <v>0</v>
      </c>
      <c r="R1896" s="182"/>
      <c r="S1896" s="226"/>
      <c r="T1896" s="676" t="s">
        <v>4687</v>
      </c>
      <c r="U1896" s="170"/>
      <c r="V1896" s="170"/>
      <c r="W1896" s="170"/>
      <c r="X1896" s="117"/>
      <c r="Y1896" s="171"/>
      <c r="Z1896" s="171"/>
      <c r="AA1896" s="171"/>
      <c r="AB1896" s="171"/>
      <c r="AC1896" s="171"/>
      <c r="AD1896" s="171"/>
      <c r="AE1896" s="171"/>
      <c r="AF1896" s="171"/>
      <c r="AG1896" s="171"/>
      <c r="AH1896" s="171"/>
      <c r="AI1896" s="171"/>
    </row>
    <row r="1897" spans="1:35" s="172" customFormat="1" ht="24" hidden="1" x14ac:dyDescent="0.2">
      <c r="A1897" s="167">
        <v>2</v>
      </c>
      <c r="B1897" s="647">
        <v>0</v>
      </c>
      <c r="C1897" s="647">
        <v>4</v>
      </c>
      <c r="D1897" s="647">
        <v>4</v>
      </c>
      <c r="E1897" s="163" t="s">
        <v>3862</v>
      </c>
      <c r="F1897" s="593" t="s">
        <v>4675</v>
      </c>
      <c r="G1897" s="143"/>
      <c r="H1897" s="166">
        <v>42321500</v>
      </c>
      <c r="I1897" s="180" t="s">
        <v>538</v>
      </c>
      <c r="J1897" s="169"/>
      <c r="K1897" s="169"/>
      <c r="L1897" s="169"/>
      <c r="M1897" s="146"/>
      <c r="N1897" s="184"/>
      <c r="O1897" s="169"/>
      <c r="P1897" s="146"/>
      <c r="Q1897" s="146">
        <f t="shared" si="36"/>
        <v>0</v>
      </c>
      <c r="R1897" s="182"/>
      <c r="S1897" s="226"/>
      <c r="T1897" s="676" t="s">
        <v>4687</v>
      </c>
      <c r="U1897" s="170"/>
      <c r="V1897" s="170"/>
      <c r="W1897" s="170"/>
      <c r="X1897" s="117"/>
      <c r="Y1897" s="171"/>
      <c r="Z1897" s="171"/>
      <c r="AA1897" s="171"/>
      <c r="AB1897" s="171"/>
      <c r="AC1897" s="171"/>
      <c r="AD1897" s="171"/>
      <c r="AE1897" s="171"/>
      <c r="AF1897" s="171"/>
      <c r="AG1897" s="171"/>
      <c r="AH1897" s="171"/>
      <c r="AI1897" s="171"/>
    </row>
    <row r="1898" spans="1:35" s="172" customFormat="1" ht="24" hidden="1" x14ac:dyDescent="0.2">
      <c r="A1898" s="167">
        <v>2</v>
      </c>
      <c r="B1898" s="647">
        <v>0</v>
      </c>
      <c r="C1898" s="647">
        <v>4</v>
      </c>
      <c r="D1898" s="647">
        <v>4</v>
      </c>
      <c r="E1898" s="163" t="s">
        <v>3862</v>
      </c>
      <c r="F1898" s="593" t="s">
        <v>4675</v>
      </c>
      <c r="G1898" s="143"/>
      <c r="H1898" s="166">
        <v>42321500</v>
      </c>
      <c r="I1898" s="180" t="s">
        <v>539</v>
      </c>
      <c r="J1898" s="169"/>
      <c r="K1898" s="169"/>
      <c r="L1898" s="169"/>
      <c r="M1898" s="146"/>
      <c r="N1898" s="184"/>
      <c r="O1898" s="169"/>
      <c r="P1898" s="146"/>
      <c r="Q1898" s="146">
        <f t="shared" si="36"/>
        <v>0</v>
      </c>
      <c r="R1898" s="182"/>
      <c r="S1898" s="226"/>
      <c r="T1898" s="676" t="s">
        <v>4687</v>
      </c>
      <c r="U1898" s="170"/>
      <c r="V1898" s="170"/>
      <c r="W1898" s="170"/>
      <c r="X1898" s="117"/>
      <c r="Y1898" s="171"/>
      <c r="Z1898" s="171"/>
      <c r="AA1898" s="171"/>
      <c r="AB1898" s="171"/>
      <c r="AC1898" s="171"/>
      <c r="AD1898" s="171"/>
      <c r="AE1898" s="171"/>
      <c r="AF1898" s="171"/>
      <c r="AG1898" s="171"/>
      <c r="AH1898" s="171"/>
      <c r="AI1898" s="171"/>
    </row>
    <row r="1899" spans="1:35" s="172" customFormat="1" ht="24" hidden="1" x14ac:dyDescent="0.2">
      <c r="A1899" s="167">
        <v>2</v>
      </c>
      <c r="B1899" s="647">
        <v>0</v>
      </c>
      <c r="C1899" s="647">
        <v>4</v>
      </c>
      <c r="D1899" s="647">
        <v>4</v>
      </c>
      <c r="E1899" s="163" t="s">
        <v>3862</v>
      </c>
      <c r="F1899" s="593" t="s">
        <v>4675</v>
      </c>
      <c r="G1899" s="143"/>
      <c r="H1899" s="166">
        <v>42321500</v>
      </c>
      <c r="I1899" s="180" t="s">
        <v>1073</v>
      </c>
      <c r="J1899" s="169"/>
      <c r="K1899" s="169"/>
      <c r="L1899" s="169"/>
      <c r="M1899" s="146"/>
      <c r="N1899" s="184"/>
      <c r="O1899" s="169"/>
      <c r="P1899" s="146"/>
      <c r="Q1899" s="146">
        <f t="shared" si="36"/>
        <v>0</v>
      </c>
      <c r="R1899" s="182"/>
      <c r="S1899" s="226"/>
      <c r="T1899" s="676" t="s">
        <v>4687</v>
      </c>
      <c r="U1899" s="170"/>
      <c r="V1899" s="170"/>
      <c r="W1899" s="170"/>
      <c r="X1899" s="117"/>
      <c r="Y1899" s="171"/>
      <c r="Z1899" s="171"/>
      <c r="AA1899" s="171"/>
      <c r="AB1899" s="171"/>
      <c r="AC1899" s="171"/>
      <c r="AD1899" s="171"/>
      <c r="AE1899" s="171"/>
      <c r="AF1899" s="171"/>
      <c r="AG1899" s="171"/>
      <c r="AH1899" s="171"/>
      <c r="AI1899" s="171"/>
    </row>
    <row r="1900" spans="1:35" s="172" customFormat="1" ht="24" hidden="1" x14ac:dyDescent="0.2">
      <c r="A1900" s="167">
        <v>2</v>
      </c>
      <c r="B1900" s="647">
        <v>0</v>
      </c>
      <c r="C1900" s="647">
        <v>4</v>
      </c>
      <c r="D1900" s="647">
        <v>4</v>
      </c>
      <c r="E1900" s="163" t="s">
        <v>3862</v>
      </c>
      <c r="F1900" s="593" t="s">
        <v>4675</v>
      </c>
      <c r="G1900" s="143"/>
      <c r="H1900" s="166">
        <v>42321500</v>
      </c>
      <c r="I1900" s="180" t="s">
        <v>1074</v>
      </c>
      <c r="J1900" s="169"/>
      <c r="K1900" s="169"/>
      <c r="L1900" s="169"/>
      <c r="M1900" s="146"/>
      <c r="N1900" s="184"/>
      <c r="O1900" s="169"/>
      <c r="P1900" s="146"/>
      <c r="Q1900" s="146">
        <f t="shared" si="36"/>
        <v>0</v>
      </c>
      <c r="R1900" s="182"/>
      <c r="S1900" s="226"/>
      <c r="T1900" s="676" t="s">
        <v>4687</v>
      </c>
      <c r="U1900" s="170"/>
      <c r="V1900" s="170"/>
      <c r="W1900" s="170"/>
      <c r="X1900" s="117"/>
      <c r="Y1900" s="171"/>
      <c r="Z1900" s="171"/>
      <c r="AA1900" s="171"/>
      <c r="AB1900" s="171"/>
      <c r="AC1900" s="171"/>
      <c r="AD1900" s="171"/>
      <c r="AE1900" s="171"/>
      <c r="AF1900" s="171"/>
      <c r="AG1900" s="171"/>
      <c r="AH1900" s="171"/>
      <c r="AI1900" s="171"/>
    </row>
    <row r="1901" spans="1:35" s="172" customFormat="1" ht="24" hidden="1" x14ac:dyDescent="0.2">
      <c r="A1901" s="167">
        <v>2</v>
      </c>
      <c r="B1901" s="647">
        <v>0</v>
      </c>
      <c r="C1901" s="647">
        <v>4</v>
      </c>
      <c r="D1901" s="647">
        <v>4</v>
      </c>
      <c r="E1901" s="163" t="s">
        <v>3862</v>
      </c>
      <c r="F1901" s="593" t="s">
        <v>4675</v>
      </c>
      <c r="G1901" s="143"/>
      <c r="H1901" s="166">
        <v>42321500</v>
      </c>
      <c r="I1901" s="180" t="s">
        <v>1075</v>
      </c>
      <c r="J1901" s="169"/>
      <c r="K1901" s="169"/>
      <c r="L1901" s="169"/>
      <c r="M1901" s="146"/>
      <c r="N1901" s="184"/>
      <c r="O1901" s="169"/>
      <c r="P1901" s="146"/>
      <c r="Q1901" s="146">
        <f t="shared" si="36"/>
        <v>0</v>
      </c>
      <c r="R1901" s="182"/>
      <c r="S1901" s="226"/>
      <c r="T1901" s="676" t="s">
        <v>4687</v>
      </c>
      <c r="U1901" s="170"/>
      <c r="V1901" s="170"/>
      <c r="W1901" s="170"/>
      <c r="X1901" s="117"/>
      <c r="Y1901" s="171"/>
      <c r="Z1901" s="171"/>
      <c r="AA1901" s="171"/>
      <c r="AB1901" s="171"/>
      <c r="AC1901" s="171"/>
      <c r="AD1901" s="171"/>
      <c r="AE1901" s="171"/>
      <c r="AF1901" s="171"/>
      <c r="AG1901" s="171"/>
      <c r="AH1901" s="171"/>
      <c r="AI1901" s="171"/>
    </row>
    <row r="1902" spans="1:35" s="172" customFormat="1" ht="24" hidden="1" x14ac:dyDescent="0.2">
      <c r="A1902" s="167">
        <v>2</v>
      </c>
      <c r="B1902" s="647">
        <v>0</v>
      </c>
      <c r="C1902" s="647">
        <v>4</v>
      </c>
      <c r="D1902" s="647">
        <v>4</v>
      </c>
      <c r="E1902" s="163" t="s">
        <v>3862</v>
      </c>
      <c r="F1902" s="593" t="s">
        <v>4675</v>
      </c>
      <c r="G1902" s="143"/>
      <c r="H1902" s="166">
        <v>42321500</v>
      </c>
      <c r="I1902" s="180" t="s">
        <v>1076</v>
      </c>
      <c r="J1902" s="169"/>
      <c r="K1902" s="169"/>
      <c r="L1902" s="169"/>
      <c r="M1902" s="146"/>
      <c r="N1902" s="184"/>
      <c r="O1902" s="169"/>
      <c r="P1902" s="146"/>
      <c r="Q1902" s="146">
        <f t="shared" si="36"/>
        <v>0</v>
      </c>
      <c r="R1902" s="182"/>
      <c r="S1902" s="226"/>
      <c r="T1902" s="676" t="s">
        <v>4687</v>
      </c>
      <c r="U1902" s="170"/>
      <c r="V1902" s="170"/>
      <c r="W1902" s="170"/>
      <c r="X1902" s="117"/>
      <c r="Y1902" s="171"/>
      <c r="Z1902" s="171"/>
      <c r="AA1902" s="171"/>
      <c r="AB1902" s="171"/>
      <c r="AC1902" s="171"/>
      <c r="AD1902" s="171"/>
      <c r="AE1902" s="171"/>
      <c r="AF1902" s="171"/>
      <c r="AG1902" s="171"/>
      <c r="AH1902" s="171"/>
      <c r="AI1902" s="171"/>
    </row>
    <row r="1903" spans="1:35" s="172" customFormat="1" ht="24" hidden="1" x14ac:dyDescent="0.2">
      <c r="A1903" s="167">
        <v>2</v>
      </c>
      <c r="B1903" s="647">
        <v>0</v>
      </c>
      <c r="C1903" s="647">
        <v>4</v>
      </c>
      <c r="D1903" s="647">
        <v>4</v>
      </c>
      <c r="E1903" s="163" t="s">
        <v>3862</v>
      </c>
      <c r="F1903" s="593" t="s">
        <v>4675</v>
      </c>
      <c r="G1903" s="143"/>
      <c r="H1903" s="166">
        <v>42321500</v>
      </c>
      <c r="I1903" s="180" t="s">
        <v>3154</v>
      </c>
      <c r="J1903" s="169"/>
      <c r="K1903" s="169"/>
      <c r="L1903" s="169"/>
      <c r="M1903" s="146"/>
      <c r="N1903" s="184"/>
      <c r="O1903" s="169"/>
      <c r="P1903" s="146"/>
      <c r="Q1903" s="146">
        <f t="shared" si="36"/>
        <v>0</v>
      </c>
      <c r="R1903" s="182"/>
      <c r="S1903" s="226"/>
      <c r="T1903" s="676" t="s">
        <v>4687</v>
      </c>
      <c r="U1903" s="170"/>
      <c r="V1903" s="170"/>
      <c r="W1903" s="170"/>
      <c r="X1903" s="117"/>
      <c r="Y1903" s="171"/>
      <c r="Z1903" s="171"/>
      <c r="AA1903" s="171"/>
      <c r="AB1903" s="171"/>
      <c r="AC1903" s="171"/>
      <c r="AD1903" s="171"/>
      <c r="AE1903" s="171"/>
      <c r="AF1903" s="171"/>
      <c r="AG1903" s="171"/>
      <c r="AH1903" s="171"/>
      <c r="AI1903" s="171"/>
    </row>
    <row r="1904" spans="1:35" s="172" customFormat="1" ht="24" hidden="1" x14ac:dyDescent="0.2">
      <c r="A1904" s="167">
        <v>2</v>
      </c>
      <c r="B1904" s="647">
        <v>0</v>
      </c>
      <c r="C1904" s="647">
        <v>4</v>
      </c>
      <c r="D1904" s="647">
        <v>4</v>
      </c>
      <c r="E1904" s="163" t="s">
        <v>3862</v>
      </c>
      <c r="F1904" s="593" t="s">
        <v>4675</v>
      </c>
      <c r="G1904" s="143"/>
      <c r="H1904" s="166">
        <v>42321500</v>
      </c>
      <c r="I1904" s="180" t="s">
        <v>3155</v>
      </c>
      <c r="J1904" s="169"/>
      <c r="K1904" s="169"/>
      <c r="L1904" s="169"/>
      <c r="M1904" s="146"/>
      <c r="N1904" s="184"/>
      <c r="O1904" s="169"/>
      <c r="P1904" s="146"/>
      <c r="Q1904" s="146">
        <f t="shared" si="36"/>
        <v>0</v>
      </c>
      <c r="R1904" s="182"/>
      <c r="S1904" s="226"/>
      <c r="T1904" s="676" t="s">
        <v>4687</v>
      </c>
      <c r="U1904" s="170"/>
      <c r="V1904" s="170"/>
      <c r="W1904" s="170"/>
      <c r="X1904" s="117"/>
      <c r="Y1904" s="171"/>
      <c r="Z1904" s="171"/>
      <c r="AA1904" s="171"/>
      <c r="AB1904" s="171"/>
      <c r="AC1904" s="171"/>
      <c r="AD1904" s="171"/>
      <c r="AE1904" s="171"/>
      <c r="AF1904" s="171"/>
      <c r="AG1904" s="171"/>
      <c r="AH1904" s="171"/>
      <c r="AI1904" s="171"/>
    </row>
    <row r="1905" spans="1:35" s="172" customFormat="1" ht="24" hidden="1" x14ac:dyDescent="0.2">
      <c r="A1905" s="167">
        <v>2</v>
      </c>
      <c r="B1905" s="647">
        <v>0</v>
      </c>
      <c r="C1905" s="647">
        <v>4</v>
      </c>
      <c r="D1905" s="647">
        <v>4</v>
      </c>
      <c r="E1905" s="163" t="s">
        <v>3862</v>
      </c>
      <c r="F1905" s="593" t="s">
        <v>4675</v>
      </c>
      <c r="G1905" s="143"/>
      <c r="H1905" s="166">
        <v>42321500</v>
      </c>
      <c r="I1905" s="180" t="s">
        <v>3156</v>
      </c>
      <c r="J1905" s="169"/>
      <c r="K1905" s="169"/>
      <c r="L1905" s="169"/>
      <c r="M1905" s="146"/>
      <c r="N1905" s="184"/>
      <c r="O1905" s="169"/>
      <c r="P1905" s="146"/>
      <c r="Q1905" s="146">
        <f t="shared" si="36"/>
        <v>0</v>
      </c>
      <c r="R1905" s="182"/>
      <c r="S1905" s="226"/>
      <c r="T1905" s="676" t="s">
        <v>4687</v>
      </c>
      <c r="U1905" s="170"/>
      <c r="V1905" s="170"/>
      <c r="W1905" s="170"/>
      <c r="X1905" s="117"/>
      <c r="Y1905" s="171"/>
      <c r="Z1905" s="171"/>
      <c r="AA1905" s="171"/>
      <c r="AB1905" s="171"/>
      <c r="AC1905" s="171"/>
      <c r="AD1905" s="171"/>
      <c r="AE1905" s="171"/>
      <c r="AF1905" s="171"/>
      <c r="AG1905" s="171"/>
      <c r="AH1905" s="171"/>
      <c r="AI1905" s="171"/>
    </row>
    <row r="1906" spans="1:35" s="172" customFormat="1" ht="24" hidden="1" x14ac:dyDescent="0.2">
      <c r="A1906" s="167">
        <v>2</v>
      </c>
      <c r="B1906" s="647">
        <v>0</v>
      </c>
      <c r="C1906" s="647">
        <v>4</v>
      </c>
      <c r="D1906" s="647">
        <v>4</v>
      </c>
      <c r="E1906" s="163" t="s">
        <v>3862</v>
      </c>
      <c r="F1906" s="593" t="s">
        <v>4675</v>
      </c>
      <c r="G1906" s="143"/>
      <c r="H1906" s="166">
        <v>42321500</v>
      </c>
      <c r="I1906" s="180" t="s">
        <v>3157</v>
      </c>
      <c r="J1906" s="169"/>
      <c r="K1906" s="169"/>
      <c r="L1906" s="169"/>
      <c r="M1906" s="146"/>
      <c r="N1906" s="184"/>
      <c r="O1906" s="169"/>
      <c r="P1906" s="146"/>
      <c r="Q1906" s="146">
        <f t="shared" si="36"/>
        <v>0</v>
      </c>
      <c r="R1906" s="182"/>
      <c r="S1906" s="226"/>
      <c r="T1906" s="676" t="s">
        <v>4687</v>
      </c>
      <c r="U1906" s="170"/>
      <c r="V1906" s="170"/>
      <c r="W1906" s="170"/>
      <c r="X1906" s="117"/>
      <c r="Y1906" s="171"/>
      <c r="Z1906" s="171"/>
      <c r="AA1906" s="171"/>
      <c r="AB1906" s="171"/>
      <c r="AC1906" s="171"/>
      <c r="AD1906" s="171"/>
      <c r="AE1906" s="171"/>
      <c r="AF1906" s="171"/>
      <c r="AG1906" s="171"/>
      <c r="AH1906" s="171"/>
      <c r="AI1906" s="171"/>
    </row>
    <row r="1907" spans="1:35" s="172" customFormat="1" ht="24" hidden="1" x14ac:dyDescent="0.2">
      <c r="A1907" s="167">
        <v>2</v>
      </c>
      <c r="B1907" s="647">
        <v>0</v>
      </c>
      <c r="C1907" s="647">
        <v>4</v>
      </c>
      <c r="D1907" s="647">
        <v>4</v>
      </c>
      <c r="E1907" s="163" t="s">
        <v>3862</v>
      </c>
      <c r="F1907" s="593" t="s">
        <v>4675</v>
      </c>
      <c r="G1907" s="143"/>
      <c r="H1907" s="166">
        <v>42321500</v>
      </c>
      <c r="I1907" s="180" t="s">
        <v>3158</v>
      </c>
      <c r="J1907" s="169"/>
      <c r="K1907" s="169"/>
      <c r="L1907" s="169"/>
      <c r="M1907" s="146"/>
      <c r="N1907" s="184"/>
      <c r="O1907" s="169"/>
      <c r="P1907" s="146"/>
      <c r="Q1907" s="146">
        <f t="shared" si="36"/>
        <v>0</v>
      </c>
      <c r="R1907" s="182"/>
      <c r="S1907" s="226"/>
      <c r="T1907" s="676" t="s">
        <v>4687</v>
      </c>
      <c r="U1907" s="170"/>
      <c r="V1907" s="170"/>
      <c r="W1907" s="170"/>
      <c r="X1907" s="117"/>
      <c r="Y1907" s="171"/>
      <c r="Z1907" s="171"/>
      <c r="AA1907" s="171"/>
      <c r="AB1907" s="171"/>
      <c r="AC1907" s="171"/>
      <c r="AD1907" s="171"/>
      <c r="AE1907" s="171"/>
      <c r="AF1907" s="171"/>
      <c r="AG1907" s="171"/>
      <c r="AH1907" s="171"/>
      <c r="AI1907" s="171"/>
    </row>
    <row r="1908" spans="1:35" s="172" customFormat="1" ht="24" hidden="1" x14ac:dyDescent="0.2">
      <c r="A1908" s="167">
        <v>2</v>
      </c>
      <c r="B1908" s="647">
        <v>0</v>
      </c>
      <c r="C1908" s="647">
        <v>4</v>
      </c>
      <c r="D1908" s="647">
        <v>4</v>
      </c>
      <c r="E1908" s="163" t="s">
        <v>3862</v>
      </c>
      <c r="F1908" s="593" t="s">
        <v>4675</v>
      </c>
      <c r="G1908" s="143"/>
      <c r="H1908" s="166">
        <v>42321500</v>
      </c>
      <c r="I1908" s="180" t="s">
        <v>3159</v>
      </c>
      <c r="J1908" s="169"/>
      <c r="K1908" s="169"/>
      <c r="L1908" s="169"/>
      <c r="M1908" s="146"/>
      <c r="N1908" s="184"/>
      <c r="O1908" s="169"/>
      <c r="P1908" s="146"/>
      <c r="Q1908" s="146">
        <f t="shared" si="36"/>
        <v>0</v>
      </c>
      <c r="R1908" s="182"/>
      <c r="S1908" s="226"/>
      <c r="T1908" s="676" t="s">
        <v>4687</v>
      </c>
      <c r="U1908" s="170"/>
      <c r="V1908" s="170"/>
      <c r="W1908" s="170"/>
      <c r="X1908" s="117"/>
      <c r="Y1908" s="171"/>
      <c r="Z1908" s="171"/>
      <c r="AA1908" s="171"/>
      <c r="AB1908" s="171"/>
      <c r="AC1908" s="171"/>
      <c r="AD1908" s="171"/>
      <c r="AE1908" s="171"/>
      <c r="AF1908" s="171"/>
      <c r="AG1908" s="171"/>
      <c r="AH1908" s="171"/>
      <c r="AI1908" s="171"/>
    </row>
    <row r="1909" spans="1:35" s="172" customFormat="1" ht="24" hidden="1" x14ac:dyDescent="0.2">
      <c r="A1909" s="167">
        <v>2</v>
      </c>
      <c r="B1909" s="647">
        <v>0</v>
      </c>
      <c r="C1909" s="647">
        <v>4</v>
      </c>
      <c r="D1909" s="647">
        <v>4</v>
      </c>
      <c r="E1909" s="163" t="s">
        <v>3862</v>
      </c>
      <c r="F1909" s="593" t="s">
        <v>4675</v>
      </c>
      <c r="G1909" s="143"/>
      <c r="H1909" s="166">
        <v>42321500</v>
      </c>
      <c r="I1909" s="180" t="s">
        <v>1804</v>
      </c>
      <c r="J1909" s="169"/>
      <c r="K1909" s="169"/>
      <c r="L1909" s="169"/>
      <c r="M1909" s="146"/>
      <c r="N1909" s="184"/>
      <c r="O1909" s="169"/>
      <c r="P1909" s="146"/>
      <c r="Q1909" s="146">
        <f t="shared" si="36"/>
        <v>0</v>
      </c>
      <c r="R1909" s="182"/>
      <c r="S1909" s="226"/>
      <c r="T1909" s="676" t="s">
        <v>4687</v>
      </c>
      <c r="U1909" s="170"/>
      <c r="V1909" s="170"/>
      <c r="W1909" s="170"/>
      <c r="X1909" s="117"/>
      <c r="Y1909" s="171"/>
      <c r="Z1909" s="171"/>
      <c r="AA1909" s="171"/>
      <c r="AB1909" s="171"/>
      <c r="AC1909" s="171"/>
      <c r="AD1909" s="171"/>
      <c r="AE1909" s="171"/>
      <c r="AF1909" s="171"/>
      <c r="AG1909" s="171"/>
      <c r="AH1909" s="171"/>
      <c r="AI1909" s="171"/>
    </row>
    <row r="1910" spans="1:35" s="172" customFormat="1" ht="24" hidden="1" x14ac:dyDescent="0.2">
      <c r="A1910" s="167">
        <v>2</v>
      </c>
      <c r="B1910" s="647">
        <v>0</v>
      </c>
      <c r="C1910" s="647">
        <v>4</v>
      </c>
      <c r="D1910" s="647">
        <v>4</v>
      </c>
      <c r="E1910" s="163" t="s">
        <v>3862</v>
      </c>
      <c r="F1910" s="593" t="s">
        <v>4675</v>
      </c>
      <c r="G1910" s="143"/>
      <c r="H1910" s="166">
        <v>42321500</v>
      </c>
      <c r="I1910" s="180" t="s">
        <v>1118</v>
      </c>
      <c r="J1910" s="169"/>
      <c r="K1910" s="169"/>
      <c r="L1910" s="169"/>
      <c r="M1910" s="146"/>
      <c r="N1910" s="184"/>
      <c r="O1910" s="169"/>
      <c r="P1910" s="146"/>
      <c r="Q1910" s="146">
        <f t="shared" si="36"/>
        <v>0</v>
      </c>
      <c r="R1910" s="182"/>
      <c r="S1910" s="226"/>
      <c r="T1910" s="676" t="s">
        <v>4687</v>
      </c>
      <c r="U1910" s="170"/>
      <c r="V1910" s="170"/>
      <c r="W1910" s="170"/>
      <c r="X1910" s="117"/>
      <c r="Y1910" s="171"/>
      <c r="Z1910" s="171"/>
      <c r="AA1910" s="171"/>
      <c r="AB1910" s="171"/>
      <c r="AC1910" s="171"/>
      <c r="AD1910" s="171"/>
      <c r="AE1910" s="171"/>
      <c r="AF1910" s="171"/>
      <c r="AG1910" s="171"/>
      <c r="AH1910" s="171"/>
      <c r="AI1910" s="171"/>
    </row>
    <row r="1911" spans="1:35" s="172" customFormat="1" ht="24" hidden="1" x14ac:dyDescent="0.2">
      <c r="A1911" s="167">
        <v>2</v>
      </c>
      <c r="B1911" s="647">
        <v>0</v>
      </c>
      <c r="C1911" s="647">
        <v>4</v>
      </c>
      <c r="D1911" s="647">
        <v>4</v>
      </c>
      <c r="E1911" s="163" t="s">
        <v>3862</v>
      </c>
      <c r="F1911" s="593" t="s">
        <v>4675</v>
      </c>
      <c r="G1911" s="143"/>
      <c r="H1911" s="166">
        <v>41104100</v>
      </c>
      <c r="I1911" s="180" t="s">
        <v>1119</v>
      </c>
      <c r="J1911" s="169"/>
      <c r="K1911" s="169"/>
      <c r="L1911" s="169"/>
      <c r="M1911" s="146"/>
      <c r="N1911" s="184"/>
      <c r="O1911" s="169"/>
      <c r="P1911" s="146"/>
      <c r="Q1911" s="146">
        <f t="shared" si="36"/>
        <v>0</v>
      </c>
      <c r="R1911" s="182"/>
      <c r="S1911" s="226"/>
      <c r="T1911" s="676" t="s">
        <v>4687</v>
      </c>
      <c r="U1911" s="170"/>
      <c r="V1911" s="170"/>
      <c r="W1911" s="170"/>
      <c r="X1911" s="117"/>
      <c r="Y1911" s="171"/>
      <c r="Z1911" s="171"/>
      <c r="AA1911" s="171"/>
      <c r="AB1911" s="171"/>
      <c r="AC1911" s="171"/>
      <c r="AD1911" s="171"/>
      <c r="AE1911" s="171"/>
      <c r="AF1911" s="171"/>
      <c r="AG1911" s="171"/>
      <c r="AH1911" s="171"/>
      <c r="AI1911" s="171"/>
    </row>
    <row r="1912" spans="1:35" s="172" customFormat="1" ht="24" hidden="1" x14ac:dyDescent="0.2">
      <c r="A1912" s="167">
        <v>2</v>
      </c>
      <c r="B1912" s="647">
        <v>0</v>
      </c>
      <c r="C1912" s="647">
        <v>4</v>
      </c>
      <c r="D1912" s="647">
        <v>4</v>
      </c>
      <c r="E1912" s="163" t="s">
        <v>3862</v>
      </c>
      <c r="F1912" s="593" t="s">
        <v>4675</v>
      </c>
      <c r="G1912" s="143"/>
      <c r="H1912" s="166">
        <v>41104100</v>
      </c>
      <c r="I1912" s="180" t="s">
        <v>1120</v>
      </c>
      <c r="J1912" s="169"/>
      <c r="K1912" s="169"/>
      <c r="L1912" s="169"/>
      <c r="M1912" s="146"/>
      <c r="N1912" s="184"/>
      <c r="O1912" s="169"/>
      <c r="P1912" s="146"/>
      <c r="Q1912" s="146">
        <f t="shared" si="36"/>
        <v>0</v>
      </c>
      <c r="R1912" s="182"/>
      <c r="S1912" s="226"/>
      <c r="T1912" s="676" t="s">
        <v>4687</v>
      </c>
      <c r="U1912" s="170"/>
      <c r="V1912" s="170"/>
      <c r="W1912" s="170"/>
      <c r="X1912" s="117"/>
      <c r="Y1912" s="171"/>
      <c r="Z1912" s="171"/>
      <c r="AA1912" s="171"/>
      <c r="AB1912" s="171"/>
      <c r="AC1912" s="171"/>
      <c r="AD1912" s="171"/>
      <c r="AE1912" s="171"/>
      <c r="AF1912" s="171"/>
      <c r="AG1912" s="171"/>
      <c r="AH1912" s="171"/>
      <c r="AI1912" s="171"/>
    </row>
    <row r="1913" spans="1:35" s="172" customFormat="1" ht="24" hidden="1" x14ac:dyDescent="0.2">
      <c r="A1913" s="167">
        <v>2</v>
      </c>
      <c r="B1913" s="647">
        <v>0</v>
      </c>
      <c r="C1913" s="647">
        <v>4</v>
      </c>
      <c r="D1913" s="647">
        <v>4</v>
      </c>
      <c r="E1913" s="163" t="s">
        <v>3862</v>
      </c>
      <c r="F1913" s="593" t="s">
        <v>4675</v>
      </c>
      <c r="G1913" s="143"/>
      <c r="H1913" s="166">
        <v>42290000</v>
      </c>
      <c r="I1913" s="180" t="s">
        <v>1121</v>
      </c>
      <c r="J1913" s="169"/>
      <c r="K1913" s="169"/>
      <c r="L1913" s="169"/>
      <c r="M1913" s="146"/>
      <c r="N1913" s="184"/>
      <c r="O1913" s="169"/>
      <c r="P1913" s="146"/>
      <c r="Q1913" s="146">
        <f t="shared" si="36"/>
        <v>0</v>
      </c>
      <c r="R1913" s="182"/>
      <c r="S1913" s="226"/>
      <c r="T1913" s="676" t="s">
        <v>4687</v>
      </c>
      <c r="U1913" s="170"/>
      <c r="V1913" s="170"/>
      <c r="W1913" s="170"/>
      <c r="X1913" s="117"/>
      <c r="Y1913" s="171"/>
      <c r="Z1913" s="171"/>
      <c r="AA1913" s="171"/>
      <c r="AB1913" s="171"/>
      <c r="AC1913" s="171"/>
      <c r="AD1913" s="171"/>
      <c r="AE1913" s="171"/>
      <c r="AF1913" s="171"/>
      <c r="AG1913" s="171"/>
      <c r="AH1913" s="171"/>
      <c r="AI1913" s="171"/>
    </row>
    <row r="1914" spans="1:35" s="172" customFormat="1" ht="24" hidden="1" x14ac:dyDescent="0.2">
      <c r="A1914" s="167">
        <v>2</v>
      </c>
      <c r="B1914" s="647">
        <v>0</v>
      </c>
      <c r="C1914" s="647">
        <v>4</v>
      </c>
      <c r="D1914" s="647">
        <v>4</v>
      </c>
      <c r="E1914" s="163" t="s">
        <v>3862</v>
      </c>
      <c r="F1914" s="593" t="s">
        <v>4675</v>
      </c>
      <c r="G1914" s="143"/>
      <c r="H1914" s="370"/>
      <c r="I1914" s="371"/>
      <c r="J1914" s="169"/>
      <c r="K1914" s="169"/>
      <c r="L1914" s="169"/>
      <c r="M1914" s="146"/>
      <c r="N1914" s="184"/>
      <c r="O1914" s="169"/>
      <c r="P1914" s="146"/>
      <c r="Q1914" s="146">
        <f t="shared" si="36"/>
        <v>0</v>
      </c>
      <c r="R1914" s="182"/>
      <c r="S1914" s="226"/>
      <c r="T1914" s="676" t="s">
        <v>4687</v>
      </c>
      <c r="U1914" s="170"/>
      <c r="V1914" s="170"/>
      <c r="W1914" s="170"/>
      <c r="X1914" s="117"/>
      <c r="Y1914" s="171"/>
      <c r="Z1914" s="171"/>
      <c r="AA1914" s="171"/>
      <c r="AB1914" s="171"/>
      <c r="AC1914" s="171"/>
      <c r="AD1914" s="171"/>
      <c r="AE1914" s="171"/>
      <c r="AF1914" s="171"/>
      <c r="AG1914" s="171"/>
      <c r="AH1914" s="171"/>
      <c r="AI1914" s="171"/>
    </row>
    <row r="1915" spans="1:35" s="172" customFormat="1" ht="24" hidden="1" x14ac:dyDescent="0.2">
      <c r="A1915" s="167">
        <v>2</v>
      </c>
      <c r="B1915" s="647">
        <v>0</v>
      </c>
      <c r="C1915" s="647">
        <v>4</v>
      </c>
      <c r="D1915" s="647">
        <v>4</v>
      </c>
      <c r="E1915" s="163" t="s">
        <v>3862</v>
      </c>
      <c r="F1915" s="593" t="s">
        <v>4675</v>
      </c>
      <c r="G1915" s="143"/>
      <c r="H1915" s="166">
        <v>40142502</v>
      </c>
      <c r="I1915" s="180" t="s">
        <v>1122</v>
      </c>
      <c r="J1915" s="169"/>
      <c r="K1915" s="169"/>
      <c r="L1915" s="169"/>
      <c r="M1915" s="146"/>
      <c r="N1915" s="184"/>
      <c r="O1915" s="169"/>
      <c r="P1915" s="146"/>
      <c r="Q1915" s="146">
        <f t="shared" si="36"/>
        <v>0</v>
      </c>
      <c r="R1915" s="182"/>
      <c r="S1915" s="226"/>
      <c r="T1915" s="676" t="s">
        <v>4687</v>
      </c>
      <c r="U1915" s="170"/>
      <c r="V1915" s="170"/>
      <c r="W1915" s="170"/>
      <c r="X1915" s="117"/>
      <c r="Y1915" s="171"/>
      <c r="Z1915" s="171"/>
      <c r="AA1915" s="171"/>
      <c r="AB1915" s="171"/>
      <c r="AC1915" s="171"/>
      <c r="AD1915" s="171"/>
      <c r="AE1915" s="171"/>
      <c r="AF1915" s="171"/>
      <c r="AG1915" s="171"/>
      <c r="AH1915" s="171"/>
      <c r="AI1915" s="171"/>
    </row>
    <row r="1916" spans="1:35" s="172" customFormat="1" ht="24" hidden="1" x14ac:dyDescent="0.2">
      <c r="A1916" s="167">
        <v>2</v>
      </c>
      <c r="B1916" s="647">
        <v>0</v>
      </c>
      <c r="C1916" s="647">
        <v>4</v>
      </c>
      <c r="D1916" s="647">
        <v>4</v>
      </c>
      <c r="E1916" s="163" t="s">
        <v>3862</v>
      </c>
      <c r="F1916" s="593" t="s">
        <v>4675</v>
      </c>
      <c r="G1916" s="143"/>
      <c r="H1916" s="166">
        <v>40142502</v>
      </c>
      <c r="I1916" s="180" t="s">
        <v>1006</v>
      </c>
      <c r="J1916" s="169"/>
      <c r="K1916" s="169"/>
      <c r="L1916" s="169"/>
      <c r="M1916" s="146"/>
      <c r="N1916" s="184"/>
      <c r="O1916" s="169"/>
      <c r="P1916" s="146"/>
      <c r="Q1916" s="146">
        <f t="shared" si="36"/>
        <v>0</v>
      </c>
      <c r="R1916" s="182"/>
      <c r="S1916" s="226"/>
      <c r="T1916" s="676" t="s">
        <v>4687</v>
      </c>
      <c r="U1916" s="170"/>
      <c r="V1916" s="170"/>
      <c r="W1916" s="170"/>
      <c r="X1916" s="117"/>
      <c r="Y1916" s="171"/>
      <c r="Z1916" s="171"/>
      <c r="AA1916" s="171"/>
      <c r="AB1916" s="171"/>
      <c r="AC1916" s="171"/>
      <c r="AD1916" s="171"/>
      <c r="AE1916" s="171"/>
      <c r="AF1916" s="171"/>
      <c r="AG1916" s="171"/>
      <c r="AH1916" s="171"/>
      <c r="AI1916" s="171"/>
    </row>
    <row r="1917" spans="1:35" s="172" customFormat="1" ht="24" hidden="1" x14ac:dyDescent="0.2">
      <c r="A1917" s="167">
        <v>2</v>
      </c>
      <c r="B1917" s="647">
        <v>0</v>
      </c>
      <c r="C1917" s="647">
        <v>4</v>
      </c>
      <c r="D1917" s="647">
        <v>4</v>
      </c>
      <c r="E1917" s="163" t="s">
        <v>3862</v>
      </c>
      <c r="F1917" s="593" t="s">
        <v>4675</v>
      </c>
      <c r="G1917" s="143"/>
      <c r="H1917" s="166">
        <v>42290000</v>
      </c>
      <c r="I1917" s="180" t="s">
        <v>2042</v>
      </c>
      <c r="J1917" s="169"/>
      <c r="K1917" s="169"/>
      <c r="L1917" s="169"/>
      <c r="M1917" s="146"/>
      <c r="N1917" s="184"/>
      <c r="O1917" s="169"/>
      <c r="P1917" s="146"/>
      <c r="Q1917" s="146">
        <f t="shared" si="36"/>
        <v>0</v>
      </c>
      <c r="R1917" s="182"/>
      <c r="S1917" s="226"/>
      <c r="T1917" s="676" t="s">
        <v>4687</v>
      </c>
      <c r="U1917" s="170"/>
      <c r="V1917" s="170"/>
      <c r="W1917" s="170"/>
      <c r="X1917" s="117"/>
      <c r="Y1917" s="171"/>
      <c r="Z1917" s="171"/>
      <c r="AA1917" s="171"/>
      <c r="AB1917" s="171"/>
      <c r="AC1917" s="171"/>
      <c r="AD1917" s="171"/>
      <c r="AE1917" s="171"/>
      <c r="AF1917" s="171"/>
      <c r="AG1917" s="171"/>
      <c r="AH1917" s="171"/>
      <c r="AI1917" s="171"/>
    </row>
    <row r="1918" spans="1:35" s="172" customFormat="1" ht="24" hidden="1" x14ac:dyDescent="0.2">
      <c r="A1918" s="167">
        <v>2</v>
      </c>
      <c r="B1918" s="647">
        <v>0</v>
      </c>
      <c r="C1918" s="647">
        <v>4</v>
      </c>
      <c r="D1918" s="647">
        <v>4</v>
      </c>
      <c r="E1918" s="163" t="s">
        <v>3862</v>
      </c>
      <c r="F1918" s="593" t="s">
        <v>4675</v>
      </c>
      <c r="G1918" s="143"/>
      <c r="H1918" s="166">
        <v>42290000</v>
      </c>
      <c r="I1918" s="180" t="s">
        <v>1322</v>
      </c>
      <c r="J1918" s="169"/>
      <c r="K1918" s="169"/>
      <c r="L1918" s="169"/>
      <c r="M1918" s="146"/>
      <c r="N1918" s="184"/>
      <c r="O1918" s="169"/>
      <c r="P1918" s="146"/>
      <c r="Q1918" s="146">
        <f t="shared" si="36"/>
        <v>0</v>
      </c>
      <c r="R1918" s="182"/>
      <c r="S1918" s="226"/>
      <c r="T1918" s="676" t="s">
        <v>4687</v>
      </c>
      <c r="U1918" s="170"/>
      <c r="V1918" s="170"/>
      <c r="W1918" s="170"/>
      <c r="X1918" s="117"/>
      <c r="Y1918" s="171"/>
      <c r="Z1918" s="171"/>
      <c r="AA1918" s="171"/>
      <c r="AB1918" s="171"/>
      <c r="AC1918" s="171"/>
      <c r="AD1918" s="171"/>
      <c r="AE1918" s="171"/>
      <c r="AF1918" s="171"/>
      <c r="AG1918" s="171"/>
      <c r="AH1918" s="171"/>
      <c r="AI1918" s="171"/>
    </row>
    <row r="1919" spans="1:35" s="172" customFormat="1" ht="24" hidden="1" x14ac:dyDescent="0.2">
      <c r="A1919" s="167">
        <v>2</v>
      </c>
      <c r="B1919" s="647">
        <v>0</v>
      </c>
      <c r="C1919" s="647">
        <v>4</v>
      </c>
      <c r="D1919" s="647">
        <v>4</v>
      </c>
      <c r="E1919" s="163" t="s">
        <v>3862</v>
      </c>
      <c r="F1919" s="593" t="s">
        <v>4675</v>
      </c>
      <c r="G1919" s="143"/>
      <c r="H1919" s="166">
        <v>42290000</v>
      </c>
      <c r="I1919" s="180" t="s">
        <v>1323</v>
      </c>
      <c r="J1919" s="169"/>
      <c r="K1919" s="169"/>
      <c r="L1919" s="169"/>
      <c r="M1919" s="146"/>
      <c r="N1919" s="184"/>
      <c r="O1919" s="169"/>
      <c r="P1919" s="146"/>
      <c r="Q1919" s="146">
        <f t="shared" si="36"/>
        <v>0</v>
      </c>
      <c r="R1919" s="182"/>
      <c r="S1919" s="226"/>
      <c r="T1919" s="676" t="s">
        <v>4687</v>
      </c>
      <c r="U1919" s="170"/>
      <c r="V1919" s="170"/>
      <c r="W1919" s="170"/>
      <c r="X1919" s="117"/>
      <c r="Y1919" s="171"/>
      <c r="Z1919" s="171"/>
      <c r="AA1919" s="171"/>
      <c r="AB1919" s="171"/>
      <c r="AC1919" s="171"/>
      <c r="AD1919" s="171"/>
      <c r="AE1919" s="171"/>
      <c r="AF1919" s="171"/>
      <c r="AG1919" s="171"/>
      <c r="AH1919" s="171"/>
      <c r="AI1919" s="171"/>
    </row>
    <row r="1920" spans="1:35" s="172" customFormat="1" ht="24" hidden="1" x14ac:dyDescent="0.2">
      <c r="A1920" s="167">
        <v>2</v>
      </c>
      <c r="B1920" s="647">
        <v>0</v>
      </c>
      <c r="C1920" s="647">
        <v>4</v>
      </c>
      <c r="D1920" s="647">
        <v>4</v>
      </c>
      <c r="E1920" s="163" t="s">
        <v>3862</v>
      </c>
      <c r="F1920" s="593" t="s">
        <v>4675</v>
      </c>
      <c r="G1920" s="143"/>
      <c r="H1920" s="166">
        <v>42294300</v>
      </c>
      <c r="I1920" s="180" t="s">
        <v>1123</v>
      </c>
      <c r="J1920" s="169"/>
      <c r="K1920" s="169"/>
      <c r="L1920" s="169"/>
      <c r="M1920" s="146"/>
      <c r="N1920" s="184"/>
      <c r="O1920" s="169"/>
      <c r="P1920" s="146"/>
      <c r="Q1920" s="146">
        <f t="shared" si="36"/>
        <v>0</v>
      </c>
      <c r="R1920" s="182"/>
      <c r="S1920" s="226"/>
      <c r="T1920" s="676" t="s">
        <v>4687</v>
      </c>
      <c r="U1920" s="170"/>
      <c r="V1920" s="170"/>
      <c r="W1920" s="170"/>
      <c r="X1920" s="117"/>
      <c r="Y1920" s="171"/>
      <c r="Z1920" s="171"/>
      <c r="AA1920" s="171"/>
      <c r="AB1920" s="171"/>
      <c r="AC1920" s="171"/>
      <c r="AD1920" s="171"/>
      <c r="AE1920" s="171"/>
      <c r="AF1920" s="171"/>
      <c r="AG1920" s="171"/>
      <c r="AH1920" s="171"/>
      <c r="AI1920" s="171"/>
    </row>
    <row r="1921" spans="1:35" s="172" customFormat="1" ht="24" hidden="1" x14ac:dyDescent="0.2">
      <c r="A1921" s="167">
        <v>2</v>
      </c>
      <c r="B1921" s="647">
        <v>0</v>
      </c>
      <c r="C1921" s="647">
        <v>4</v>
      </c>
      <c r="D1921" s="647">
        <v>4</v>
      </c>
      <c r="E1921" s="163" t="s">
        <v>3862</v>
      </c>
      <c r="F1921" s="593" t="s">
        <v>4675</v>
      </c>
      <c r="G1921" s="143"/>
      <c r="H1921" s="166">
        <v>42144100</v>
      </c>
      <c r="I1921" s="180" t="s">
        <v>1009</v>
      </c>
      <c r="J1921" s="169"/>
      <c r="K1921" s="169"/>
      <c r="L1921" s="169"/>
      <c r="M1921" s="146"/>
      <c r="N1921" s="184"/>
      <c r="O1921" s="169"/>
      <c r="P1921" s="146"/>
      <c r="Q1921" s="146">
        <f t="shared" si="36"/>
        <v>0</v>
      </c>
      <c r="R1921" s="182"/>
      <c r="S1921" s="226"/>
      <c r="T1921" s="676" t="s">
        <v>4687</v>
      </c>
      <c r="U1921" s="170"/>
      <c r="V1921" s="170"/>
      <c r="W1921" s="170"/>
      <c r="X1921" s="117"/>
      <c r="Y1921" s="171"/>
      <c r="Z1921" s="171"/>
      <c r="AA1921" s="171"/>
      <c r="AB1921" s="171"/>
      <c r="AC1921" s="171"/>
      <c r="AD1921" s="171"/>
      <c r="AE1921" s="171"/>
      <c r="AF1921" s="171"/>
      <c r="AG1921" s="171"/>
      <c r="AH1921" s="171"/>
      <c r="AI1921" s="171"/>
    </row>
    <row r="1922" spans="1:35" s="172" customFormat="1" ht="24" hidden="1" x14ac:dyDescent="0.2">
      <c r="A1922" s="167">
        <v>2</v>
      </c>
      <c r="B1922" s="647">
        <v>0</v>
      </c>
      <c r="C1922" s="647">
        <v>4</v>
      </c>
      <c r="D1922" s="647">
        <v>4</v>
      </c>
      <c r="E1922" s="163" t="s">
        <v>3862</v>
      </c>
      <c r="F1922" s="593" t="s">
        <v>4675</v>
      </c>
      <c r="G1922" s="143"/>
      <c r="H1922" s="166">
        <v>42144100</v>
      </c>
      <c r="I1922" s="180" t="s">
        <v>1010</v>
      </c>
      <c r="J1922" s="169"/>
      <c r="K1922" s="169"/>
      <c r="L1922" s="169"/>
      <c r="M1922" s="146"/>
      <c r="N1922" s="184"/>
      <c r="O1922" s="169"/>
      <c r="P1922" s="146"/>
      <c r="Q1922" s="146">
        <f t="shared" si="36"/>
        <v>0</v>
      </c>
      <c r="R1922" s="182"/>
      <c r="S1922" s="226"/>
      <c r="T1922" s="676" t="s">
        <v>4687</v>
      </c>
      <c r="U1922" s="170"/>
      <c r="V1922" s="170"/>
      <c r="W1922" s="170"/>
      <c r="X1922" s="117"/>
      <c r="Y1922" s="171"/>
      <c r="Z1922" s="171"/>
      <c r="AA1922" s="171"/>
      <c r="AB1922" s="171"/>
      <c r="AC1922" s="171"/>
      <c r="AD1922" s="171"/>
      <c r="AE1922" s="171"/>
      <c r="AF1922" s="171"/>
      <c r="AG1922" s="171"/>
      <c r="AH1922" s="171"/>
      <c r="AI1922" s="171"/>
    </row>
    <row r="1923" spans="1:35" s="172" customFormat="1" ht="24" hidden="1" x14ac:dyDescent="0.2">
      <c r="A1923" s="167">
        <v>2</v>
      </c>
      <c r="B1923" s="647">
        <v>0</v>
      </c>
      <c r="C1923" s="647">
        <v>4</v>
      </c>
      <c r="D1923" s="647">
        <v>4</v>
      </c>
      <c r="E1923" s="163" t="s">
        <v>3862</v>
      </c>
      <c r="F1923" s="593" t="s">
        <v>4675</v>
      </c>
      <c r="G1923" s="143"/>
      <c r="H1923" s="166">
        <v>42144100</v>
      </c>
      <c r="I1923" s="180" t="s">
        <v>1011</v>
      </c>
      <c r="J1923" s="169"/>
      <c r="K1923" s="169"/>
      <c r="L1923" s="169"/>
      <c r="M1923" s="146"/>
      <c r="N1923" s="184"/>
      <c r="O1923" s="169"/>
      <c r="P1923" s="146"/>
      <c r="Q1923" s="146">
        <f t="shared" si="36"/>
        <v>0</v>
      </c>
      <c r="R1923" s="182"/>
      <c r="S1923" s="226"/>
      <c r="T1923" s="676" t="s">
        <v>4687</v>
      </c>
      <c r="U1923" s="170"/>
      <c r="V1923" s="170"/>
      <c r="W1923" s="170"/>
      <c r="X1923" s="117"/>
      <c r="Y1923" s="171"/>
      <c r="Z1923" s="171"/>
      <c r="AA1923" s="171"/>
      <c r="AB1923" s="171"/>
      <c r="AC1923" s="171"/>
      <c r="AD1923" s="171"/>
      <c r="AE1923" s="171"/>
      <c r="AF1923" s="171"/>
      <c r="AG1923" s="171"/>
      <c r="AH1923" s="171"/>
      <c r="AI1923" s="171"/>
    </row>
    <row r="1924" spans="1:35" s="172" customFormat="1" ht="24" hidden="1" x14ac:dyDescent="0.2">
      <c r="A1924" s="167">
        <v>2</v>
      </c>
      <c r="B1924" s="647">
        <v>0</v>
      </c>
      <c r="C1924" s="647">
        <v>4</v>
      </c>
      <c r="D1924" s="647">
        <v>4</v>
      </c>
      <c r="E1924" s="163" t="s">
        <v>3862</v>
      </c>
      <c r="F1924" s="593" t="s">
        <v>4675</v>
      </c>
      <c r="G1924" s="143"/>
      <c r="H1924" s="166">
        <v>42144100</v>
      </c>
      <c r="I1924" s="180" t="s">
        <v>1012</v>
      </c>
      <c r="J1924" s="169"/>
      <c r="K1924" s="169"/>
      <c r="L1924" s="169"/>
      <c r="M1924" s="146"/>
      <c r="N1924" s="184"/>
      <c r="O1924" s="169"/>
      <c r="P1924" s="146"/>
      <c r="Q1924" s="146">
        <f t="shared" si="36"/>
        <v>0</v>
      </c>
      <c r="R1924" s="182"/>
      <c r="S1924" s="226"/>
      <c r="T1924" s="676" t="s">
        <v>4687</v>
      </c>
      <c r="U1924" s="170"/>
      <c r="V1924" s="170"/>
      <c r="W1924" s="170"/>
      <c r="X1924" s="117"/>
      <c r="Y1924" s="171"/>
      <c r="Z1924" s="171"/>
      <c r="AA1924" s="171"/>
      <c r="AB1924" s="171"/>
      <c r="AC1924" s="171"/>
      <c r="AD1924" s="171"/>
      <c r="AE1924" s="171"/>
      <c r="AF1924" s="171"/>
      <c r="AG1924" s="171"/>
      <c r="AH1924" s="171"/>
      <c r="AI1924" s="171"/>
    </row>
    <row r="1925" spans="1:35" s="172" customFormat="1" ht="24" hidden="1" x14ac:dyDescent="0.2">
      <c r="A1925" s="167">
        <v>2</v>
      </c>
      <c r="B1925" s="647">
        <v>0</v>
      </c>
      <c r="C1925" s="647">
        <v>4</v>
      </c>
      <c r="D1925" s="647">
        <v>4</v>
      </c>
      <c r="E1925" s="163" t="s">
        <v>3862</v>
      </c>
      <c r="F1925" s="593" t="s">
        <v>4675</v>
      </c>
      <c r="G1925" s="143"/>
      <c r="H1925" s="166">
        <v>42144100</v>
      </c>
      <c r="I1925" s="180" t="s">
        <v>1013</v>
      </c>
      <c r="J1925" s="169"/>
      <c r="K1925" s="169"/>
      <c r="L1925" s="169"/>
      <c r="M1925" s="146"/>
      <c r="N1925" s="184"/>
      <c r="O1925" s="169"/>
      <c r="P1925" s="146"/>
      <c r="Q1925" s="146">
        <f t="shared" si="36"/>
        <v>0</v>
      </c>
      <c r="R1925" s="182"/>
      <c r="S1925" s="226"/>
      <c r="T1925" s="676" t="s">
        <v>4687</v>
      </c>
      <c r="U1925" s="170"/>
      <c r="V1925" s="170"/>
      <c r="W1925" s="170"/>
      <c r="X1925" s="117"/>
      <c r="Y1925" s="171"/>
      <c r="Z1925" s="171"/>
      <c r="AA1925" s="171"/>
      <c r="AB1925" s="171"/>
      <c r="AC1925" s="171"/>
      <c r="AD1925" s="171"/>
      <c r="AE1925" s="171"/>
      <c r="AF1925" s="171"/>
      <c r="AG1925" s="171"/>
      <c r="AH1925" s="171"/>
      <c r="AI1925" s="171"/>
    </row>
    <row r="1926" spans="1:35" s="172" customFormat="1" ht="24" hidden="1" x14ac:dyDescent="0.2">
      <c r="A1926" s="167">
        <v>2</v>
      </c>
      <c r="B1926" s="647">
        <v>0</v>
      </c>
      <c r="C1926" s="647">
        <v>4</v>
      </c>
      <c r="D1926" s="647">
        <v>4</v>
      </c>
      <c r="E1926" s="163" t="s">
        <v>3862</v>
      </c>
      <c r="F1926" s="593" t="s">
        <v>4675</v>
      </c>
      <c r="G1926" s="143"/>
      <c r="H1926" s="166">
        <v>42144100</v>
      </c>
      <c r="I1926" s="180" t="s">
        <v>1014</v>
      </c>
      <c r="J1926" s="169"/>
      <c r="K1926" s="169"/>
      <c r="L1926" s="169"/>
      <c r="M1926" s="146"/>
      <c r="N1926" s="184"/>
      <c r="O1926" s="169"/>
      <c r="P1926" s="146"/>
      <c r="Q1926" s="146">
        <f t="shared" si="36"/>
        <v>0</v>
      </c>
      <c r="R1926" s="182"/>
      <c r="S1926" s="226"/>
      <c r="T1926" s="676" t="s">
        <v>4687</v>
      </c>
      <c r="U1926" s="170"/>
      <c r="V1926" s="170"/>
      <c r="W1926" s="170"/>
      <c r="X1926" s="117"/>
      <c r="Y1926" s="171"/>
      <c r="Z1926" s="171"/>
      <c r="AA1926" s="171"/>
      <c r="AB1926" s="171"/>
      <c r="AC1926" s="171"/>
      <c r="AD1926" s="171"/>
      <c r="AE1926" s="171"/>
      <c r="AF1926" s="171"/>
      <c r="AG1926" s="171"/>
      <c r="AH1926" s="171"/>
      <c r="AI1926" s="171"/>
    </row>
    <row r="1927" spans="1:35" s="172" customFormat="1" ht="24" hidden="1" x14ac:dyDescent="0.2">
      <c r="A1927" s="167">
        <v>2</v>
      </c>
      <c r="B1927" s="647">
        <v>0</v>
      </c>
      <c r="C1927" s="647">
        <v>4</v>
      </c>
      <c r="D1927" s="647">
        <v>4</v>
      </c>
      <c r="E1927" s="163" t="s">
        <v>3862</v>
      </c>
      <c r="F1927" s="593" t="s">
        <v>4675</v>
      </c>
      <c r="G1927" s="143"/>
      <c r="H1927" s="166">
        <v>42144100</v>
      </c>
      <c r="I1927" s="180" t="s">
        <v>1015</v>
      </c>
      <c r="J1927" s="169"/>
      <c r="K1927" s="169"/>
      <c r="L1927" s="169"/>
      <c r="M1927" s="146"/>
      <c r="N1927" s="184"/>
      <c r="O1927" s="169"/>
      <c r="P1927" s="146"/>
      <c r="Q1927" s="146">
        <f t="shared" si="36"/>
        <v>0</v>
      </c>
      <c r="R1927" s="182"/>
      <c r="S1927" s="226"/>
      <c r="T1927" s="676" t="s">
        <v>4687</v>
      </c>
      <c r="U1927" s="170"/>
      <c r="V1927" s="170"/>
      <c r="W1927" s="170"/>
      <c r="X1927" s="117"/>
      <c r="Y1927" s="171"/>
      <c r="Z1927" s="171"/>
      <c r="AA1927" s="171"/>
      <c r="AB1927" s="171"/>
      <c r="AC1927" s="171"/>
      <c r="AD1927" s="171"/>
      <c r="AE1927" s="171"/>
      <c r="AF1927" s="171"/>
      <c r="AG1927" s="171"/>
      <c r="AH1927" s="171"/>
      <c r="AI1927" s="171"/>
    </row>
    <row r="1928" spans="1:35" s="172" customFormat="1" ht="24" hidden="1" x14ac:dyDescent="0.2">
      <c r="A1928" s="167">
        <v>2</v>
      </c>
      <c r="B1928" s="647">
        <v>0</v>
      </c>
      <c r="C1928" s="647">
        <v>4</v>
      </c>
      <c r="D1928" s="647">
        <v>4</v>
      </c>
      <c r="E1928" s="163" t="s">
        <v>3862</v>
      </c>
      <c r="F1928" s="593" t="s">
        <v>4675</v>
      </c>
      <c r="G1928" s="143"/>
      <c r="H1928" s="166">
        <v>42144100</v>
      </c>
      <c r="I1928" s="180" t="s">
        <v>1016</v>
      </c>
      <c r="J1928" s="169"/>
      <c r="K1928" s="169"/>
      <c r="L1928" s="169"/>
      <c r="M1928" s="146"/>
      <c r="N1928" s="184"/>
      <c r="O1928" s="169"/>
      <c r="P1928" s="146"/>
      <c r="Q1928" s="146">
        <f t="shared" si="36"/>
        <v>0</v>
      </c>
      <c r="R1928" s="182"/>
      <c r="S1928" s="226"/>
      <c r="T1928" s="676" t="s">
        <v>4687</v>
      </c>
      <c r="U1928" s="170"/>
      <c r="V1928" s="170"/>
      <c r="W1928" s="170"/>
      <c r="X1928" s="117"/>
      <c r="Y1928" s="171"/>
      <c r="Z1928" s="171"/>
      <c r="AA1928" s="171"/>
      <c r="AB1928" s="171"/>
      <c r="AC1928" s="171"/>
      <c r="AD1928" s="171"/>
      <c r="AE1928" s="171"/>
      <c r="AF1928" s="171"/>
      <c r="AG1928" s="171"/>
      <c r="AH1928" s="171"/>
      <c r="AI1928" s="171"/>
    </row>
    <row r="1929" spans="1:35" s="172" customFormat="1" ht="24" hidden="1" x14ac:dyDescent="0.2">
      <c r="A1929" s="167">
        <v>2</v>
      </c>
      <c r="B1929" s="647">
        <v>0</v>
      </c>
      <c r="C1929" s="647">
        <v>4</v>
      </c>
      <c r="D1929" s="647">
        <v>4</v>
      </c>
      <c r="E1929" s="163" t="s">
        <v>3862</v>
      </c>
      <c r="F1929" s="593" t="s">
        <v>4675</v>
      </c>
      <c r="G1929" s="143"/>
      <c r="H1929" s="166">
        <v>42144100</v>
      </c>
      <c r="I1929" s="180" t="s">
        <v>1017</v>
      </c>
      <c r="J1929" s="169"/>
      <c r="K1929" s="169"/>
      <c r="L1929" s="169"/>
      <c r="M1929" s="146"/>
      <c r="N1929" s="184"/>
      <c r="O1929" s="169"/>
      <c r="P1929" s="146"/>
      <c r="Q1929" s="146">
        <f t="shared" si="36"/>
        <v>0</v>
      </c>
      <c r="R1929" s="182"/>
      <c r="S1929" s="226"/>
      <c r="T1929" s="676" t="s">
        <v>4687</v>
      </c>
      <c r="U1929" s="170"/>
      <c r="V1929" s="170"/>
      <c r="W1929" s="170"/>
      <c r="X1929" s="117"/>
      <c r="Y1929" s="171"/>
      <c r="Z1929" s="171"/>
      <c r="AA1929" s="171"/>
      <c r="AB1929" s="171"/>
      <c r="AC1929" s="171"/>
      <c r="AD1929" s="171"/>
      <c r="AE1929" s="171"/>
      <c r="AF1929" s="171"/>
      <c r="AG1929" s="171"/>
      <c r="AH1929" s="171"/>
      <c r="AI1929" s="171"/>
    </row>
    <row r="1930" spans="1:35" s="172" customFormat="1" ht="24" hidden="1" x14ac:dyDescent="0.2">
      <c r="A1930" s="167">
        <v>2</v>
      </c>
      <c r="B1930" s="647">
        <v>0</v>
      </c>
      <c r="C1930" s="647">
        <v>4</v>
      </c>
      <c r="D1930" s="647">
        <v>4</v>
      </c>
      <c r="E1930" s="163" t="s">
        <v>3862</v>
      </c>
      <c r="F1930" s="593" t="s">
        <v>4675</v>
      </c>
      <c r="G1930" s="143"/>
      <c r="H1930" s="166">
        <v>42144100</v>
      </c>
      <c r="I1930" s="180" t="s">
        <v>1124</v>
      </c>
      <c r="J1930" s="169"/>
      <c r="K1930" s="169"/>
      <c r="L1930" s="169"/>
      <c r="M1930" s="146"/>
      <c r="N1930" s="184"/>
      <c r="O1930" s="169"/>
      <c r="P1930" s="146"/>
      <c r="Q1930" s="146">
        <f t="shared" si="36"/>
        <v>0</v>
      </c>
      <c r="R1930" s="182"/>
      <c r="S1930" s="226"/>
      <c r="T1930" s="676" t="s">
        <v>4687</v>
      </c>
      <c r="U1930" s="170"/>
      <c r="V1930" s="170"/>
      <c r="W1930" s="170"/>
      <c r="X1930" s="117"/>
      <c r="Y1930" s="171"/>
      <c r="Z1930" s="171"/>
      <c r="AA1930" s="171"/>
      <c r="AB1930" s="171"/>
      <c r="AC1930" s="171"/>
      <c r="AD1930" s="171"/>
      <c r="AE1930" s="171"/>
      <c r="AF1930" s="171"/>
      <c r="AG1930" s="171"/>
      <c r="AH1930" s="171"/>
      <c r="AI1930" s="171"/>
    </row>
    <row r="1931" spans="1:35" s="172" customFormat="1" ht="24" hidden="1" x14ac:dyDescent="0.2">
      <c r="A1931" s="167">
        <v>2</v>
      </c>
      <c r="B1931" s="647">
        <v>0</v>
      </c>
      <c r="C1931" s="647">
        <v>4</v>
      </c>
      <c r="D1931" s="647">
        <v>4</v>
      </c>
      <c r="E1931" s="163" t="s">
        <v>3862</v>
      </c>
      <c r="F1931" s="593" t="s">
        <v>4675</v>
      </c>
      <c r="G1931" s="143"/>
      <c r="H1931" s="166">
        <v>42144100</v>
      </c>
      <c r="I1931" s="180" t="s">
        <v>1018</v>
      </c>
      <c r="J1931" s="169"/>
      <c r="K1931" s="169"/>
      <c r="L1931" s="169"/>
      <c r="M1931" s="146"/>
      <c r="N1931" s="184"/>
      <c r="O1931" s="169"/>
      <c r="P1931" s="146"/>
      <c r="Q1931" s="146">
        <f t="shared" si="36"/>
        <v>0</v>
      </c>
      <c r="R1931" s="182"/>
      <c r="S1931" s="226"/>
      <c r="T1931" s="676" t="s">
        <v>4687</v>
      </c>
      <c r="U1931" s="170"/>
      <c r="V1931" s="170"/>
      <c r="W1931" s="170"/>
      <c r="X1931" s="117"/>
      <c r="Y1931" s="171"/>
      <c r="Z1931" s="171"/>
      <c r="AA1931" s="171"/>
      <c r="AB1931" s="171"/>
      <c r="AC1931" s="171"/>
      <c r="AD1931" s="171"/>
      <c r="AE1931" s="171"/>
      <c r="AF1931" s="171"/>
      <c r="AG1931" s="171"/>
      <c r="AH1931" s="171"/>
      <c r="AI1931" s="171"/>
    </row>
    <row r="1932" spans="1:35" s="172" customFormat="1" ht="24" hidden="1" x14ac:dyDescent="0.2">
      <c r="A1932" s="167">
        <v>2</v>
      </c>
      <c r="B1932" s="647">
        <v>0</v>
      </c>
      <c r="C1932" s="647">
        <v>4</v>
      </c>
      <c r="D1932" s="647">
        <v>4</v>
      </c>
      <c r="E1932" s="163" t="s">
        <v>3862</v>
      </c>
      <c r="F1932" s="593" t="s">
        <v>4675</v>
      </c>
      <c r="G1932" s="143"/>
      <c r="H1932" s="166">
        <v>42144100</v>
      </c>
      <c r="I1932" s="180" t="s">
        <v>1019</v>
      </c>
      <c r="J1932" s="169"/>
      <c r="K1932" s="169"/>
      <c r="L1932" s="169"/>
      <c r="M1932" s="146"/>
      <c r="N1932" s="184"/>
      <c r="O1932" s="169"/>
      <c r="P1932" s="146"/>
      <c r="Q1932" s="146">
        <f t="shared" si="36"/>
        <v>0</v>
      </c>
      <c r="R1932" s="182"/>
      <c r="S1932" s="226"/>
      <c r="T1932" s="676" t="s">
        <v>4687</v>
      </c>
      <c r="U1932" s="170"/>
      <c r="V1932" s="170"/>
      <c r="W1932" s="170"/>
      <c r="X1932" s="117"/>
      <c r="Y1932" s="171"/>
      <c r="Z1932" s="171"/>
      <c r="AA1932" s="171"/>
      <c r="AB1932" s="171"/>
      <c r="AC1932" s="171"/>
      <c r="AD1932" s="171"/>
      <c r="AE1932" s="171"/>
      <c r="AF1932" s="171"/>
      <c r="AG1932" s="171"/>
      <c r="AH1932" s="171"/>
      <c r="AI1932" s="171"/>
    </row>
    <row r="1933" spans="1:35" s="172" customFormat="1" ht="24" hidden="1" x14ac:dyDescent="0.2">
      <c r="A1933" s="167">
        <v>2</v>
      </c>
      <c r="B1933" s="647">
        <v>0</v>
      </c>
      <c r="C1933" s="647">
        <v>4</v>
      </c>
      <c r="D1933" s="647">
        <v>4</v>
      </c>
      <c r="E1933" s="163" t="s">
        <v>3862</v>
      </c>
      <c r="F1933" s="593" t="s">
        <v>4675</v>
      </c>
      <c r="G1933" s="143"/>
      <c r="H1933" s="166">
        <v>42144100</v>
      </c>
      <c r="I1933" s="180" t="s">
        <v>1125</v>
      </c>
      <c r="J1933" s="169"/>
      <c r="K1933" s="169"/>
      <c r="L1933" s="169"/>
      <c r="M1933" s="146"/>
      <c r="N1933" s="184"/>
      <c r="O1933" s="169"/>
      <c r="P1933" s="146"/>
      <c r="Q1933" s="146">
        <f t="shared" si="36"/>
        <v>0</v>
      </c>
      <c r="R1933" s="182"/>
      <c r="S1933" s="226"/>
      <c r="T1933" s="676" t="s">
        <v>4687</v>
      </c>
      <c r="U1933" s="170"/>
      <c r="V1933" s="170"/>
      <c r="W1933" s="170"/>
      <c r="X1933" s="117"/>
      <c r="Y1933" s="171"/>
      <c r="Z1933" s="171"/>
      <c r="AA1933" s="171"/>
      <c r="AB1933" s="171"/>
      <c r="AC1933" s="171"/>
      <c r="AD1933" s="171"/>
      <c r="AE1933" s="171"/>
      <c r="AF1933" s="171"/>
      <c r="AG1933" s="171"/>
      <c r="AH1933" s="171"/>
      <c r="AI1933" s="171"/>
    </row>
    <row r="1934" spans="1:35" s="172" customFormat="1" ht="24" hidden="1" x14ac:dyDescent="0.2">
      <c r="A1934" s="167">
        <v>2</v>
      </c>
      <c r="B1934" s="647">
        <v>0</v>
      </c>
      <c r="C1934" s="647">
        <v>4</v>
      </c>
      <c r="D1934" s="647">
        <v>4</v>
      </c>
      <c r="E1934" s="163" t="s">
        <v>3862</v>
      </c>
      <c r="F1934" s="593" t="s">
        <v>4675</v>
      </c>
      <c r="G1934" s="143"/>
      <c r="H1934" s="166">
        <v>42290000</v>
      </c>
      <c r="I1934" s="180" t="s">
        <v>1126</v>
      </c>
      <c r="J1934" s="169"/>
      <c r="K1934" s="169"/>
      <c r="L1934" s="169"/>
      <c r="M1934" s="146"/>
      <c r="N1934" s="184"/>
      <c r="O1934" s="169"/>
      <c r="P1934" s="146"/>
      <c r="Q1934" s="146">
        <f t="shared" si="36"/>
        <v>0</v>
      </c>
      <c r="R1934" s="182"/>
      <c r="S1934" s="226"/>
      <c r="T1934" s="676" t="s">
        <v>4687</v>
      </c>
      <c r="U1934" s="170"/>
      <c r="V1934" s="170"/>
      <c r="W1934" s="170"/>
      <c r="X1934" s="117"/>
      <c r="Y1934" s="171"/>
      <c r="Z1934" s="171"/>
      <c r="AA1934" s="171"/>
      <c r="AB1934" s="171"/>
      <c r="AC1934" s="171"/>
      <c r="AD1934" s="171"/>
      <c r="AE1934" s="171"/>
      <c r="AF1934" s="171"/>
      <c r="AG1934" s="171"/>
      <c r="AH1934" s="171"/>
      <c r="AI1934" s="171"/>
    </row>
    <row r="1935" spans="1:35" s="172" customFormat="1" ht="24" hidden="1" x14ac:dyDescent="0.2">
      <c r="A1935" s="167">
        <v>2</v>
      </c>
      <c r="B1935" s="647">
        <v>0</v>
      </c>
      <c r="C1935" s="647">
        <v>4</v>
      </c>
      <c r="D1935" s="647">
        <v>4</v>
      </c>
      <c r="E1935" s="163" t="s">
        <v>3862</v>
      </c>
      <c r="F1935" s="593" t="s">
        <v>4675</v>
      </c>
      <c r="G1935" s="143"/>
      <c r="H1935" s="166">
        <v>42271900</v>
      </c>
      <c r="I1935" s="180" t="s">
        <v>1127</v>
      </c>
      <c r="J1935" s="169"/>
      <c r="K1935" s="169"/>
      <c r="L1935" s="169"/>
      <c r="M1935" s="146"/>
      <c r="N1935" s="184"/>
      <c r="O1935" s="169"/>
      <c r="P1935" s="146"/>
      <c r="Q1935" s="146">
        <f t="shared" si="36"/>
        <v>0</v>
      </c>
      <c r="R1935" s="182"/>
      <c r="S1935" s="226"/>
      <c r="T1935" s="676" t="s">
        <v>4687</v>
      </c>
      <c r="U1935" s="170"/>
      <c r="V1935" s="170"/>
      <c r="W1935" s="170"/>
      <c r="X1935" s="117"/>
      <c r="Y1935" s="171"/>
      <c r="Z1935" s="171"/>
      <c r="AA1935" s="171"/>
      <c r="AB1935" s="171"/>
      <c r="AC1935" s="171"/>
      <c r="AD1935" s="171"/>
      <c r="AE1935" s="171"/>
      <c r="AF1935" s="171"/>
      <c r="AG1935" s="171"/>
      <c r="AH1935" s="171"/>
      <c r="AI1935" s="171"/>
    </row>
    <row r="1936" spans="1:35" s="172" customFormat="1" ht="24" hidden="1" x14ac:dyDescent="0.2">
      <c r="A1936" s="167">
        <v>2</v>
      </c>
      <c r="B1936" s="647">
        <v>0</v>
      </c>
      <c r="C1936" s="647">
        <v>4</v>
      </c>
      <c r="D1936" s="647">
        <v>4</v>
      </c>
      <c r="E1936" s="163" t="s">
        <v>3862</v>
      </c>
      <c r="F1936" s="593" t="s">
        <v>4675</v>
      </c>
      <c r="G1936" s="143"/>
      <c r="H1936" s="166">
        <v>42271900</v>
      </c>
      <c r="I1936" s="180" t="s">
        <v>1324</v>
      </c>
      <c r="J1936" s="169"/>
      <c r="K1936" s="169"/>
      <c r="L1936" s="169"/>
      <c r="M1936" s="146"/>
      <c r="N1936" s="184"/>
      <c r="O1936" s="169"/>
      <c r="P1936" s="146"/>
      <c r="Q1936" s="146">
        <f t="shared" si="36"/>
        <v>0</v>
      </c>
      <c r="R1936" s="182"/>
      <c r="S1936" s="226"/>
      <c r="T1936" s="676" t="s">
        <v>4687</v>
      </c>
      <c r="U1936" s="170"/>
      <c r="V1936" s="170"/>
      <c r="W1936" s="170"/>
      <c r="X1936" s="117"/>
      <c r="Y1936" s="171"/>
      <c r="Z1936" s="171"/>
      <c r="AA1936" s="171"/>
      <c r="AB1936" s="171"/>
      <c r="AC1936" s="171"/>
      <c r="AD1936" s="171"/>
      <c r="AE1936" s="171"/>
      <c r="AF1936" s="171"/>
      <c r="AG1936" s="171"/>
      <c r="AH1936" s="171"/>
      <c r="AI1936" s="171"/>
    </row>
    <row r="1937" spans="1:35" s="172" customFormat="1" ht="24" hidden="1" x14ac:dyDescent="0.2">
      <c r="A1937" s="167">
        <v>2</v>
      </c>
      <c r="B1937" s="647">
        <v>0</v>
      </c>
      <c r="C1937" s="647">
        <v>4</v>
      </c>
      <c r="D1937" s="647">
        <v>4</v>
      </c>
      <c r="E1937" s="163" t="s">
        <v>3862</v>
      </c>
      <c r="F1937" s="593" t="s">
        <v>4675</v>
      </c>
      <c r="G1937" s="143"/>
      <c r="H1937" s="166">
        <v>42271900</v>
      </c>
      <c r="I1937" s="180" t="s">
        <v>1325</v>
      </c>
      <c r="J1937" s="169"/>
      <c r="K1937" s="169"/>
      <c r="L1937" s="169"/>
      <c r="M1937" s="146"/>
      <c r="N1937" s="184"/>
      <c r="O1937" s="169"/>
      <c r="P1937" s="146"/>
      <c r="Q1937" s="146">
        <f t="shared" si="36"/>
        <v>0</v>
      </c>
      <c r="R1937" s="182"/>
      <c r="S1937" s="226"/>
      <c r="T1937" s="676" t="s">
        <v>4687</v>
      </c>
      <c r="U1937" s="170"/>
      <c r="V1937" s="170"/>
      <c r="W1937" s="170"/>
      <c r="X1937" s="117"/>
      <c r="Y1937" s="171"/>
      <c r="Z1937" s="171"/>
      <c r="AA1937" s="171"/>
      <c r="AB1937" s="171"/>
      <c r="AC1937" s="171"/>
      <c r="AD1937" s="171"/>
      <c r="AE1937" s="171"/>
      <c r="AF1937" s="171"/>
      <c r="AG1937" s="171"/>
      <c r="AH1937" s="171"/>
      <c r="AI1937" s="171"/>
    </row>
    <row r="1938" spans="1:35" s="172" customFormat="1" ht="24" hidden="1" x14ac:dyDescent="0.2">
      <c r="A1938" s="167">
        <v>2</v>
      </c>
      <c r="B1938" s="647">
        <v>0</v>
      </c>
      <c r="C1938" s="647">
        <v>4</v>
      </c>
      <c r="D1938" s="647">
        <v>4</v>
      </c>
      <c r="E1938" s="163" t="s">
        <v>3862</v>
      </c>
      <c r="F1938" s="593" t="s">
        <v>4675</v>
      </c>
      <c r="G1938" s="143"/>
      <c r="H1938" s="166">
        <v>42271900</v>
      </c>
      <c r="I1938" s="180" t="s">
        <v>1326</v>
      </c>
      <c r="J1938" s="169"/>
      <c r="K1938" s="169"/>
      <c r="L1938" s="169"/>
      <c r="M1938" s="146"/>
      <c r="N1938" s="184"/>
      <c r="O1938" s="169"/>
      <c r="P1938" s="146"/>
      <c r="Q1938" s="146">
        <f t="shared" si="36"/>
        <v>0</v>
      </c>
      <c r="R1938" s="182"/>
      <c r="S1938" s="226"/>
      <c r="T1938" s="676" t="s">
        <v>4687</v>
      </c>
      <c r="U1938" s="170"/>
      <c r="V1938" s="170"/>
      <c r="W1938" s="170"/>
      <c r="X1938" s="117"/>
      <c r="Y1938" s="171"/>
      <c r="Z1938" s="171"/>
      <c r="AA1938" s="171"/>
      <c r="AB1938" s="171"/>
      <c r="AC1938" s="171"/>
      <c r="AD1938" s="171"/>
      <c r="AE1938" s="171"/>
      <c r="AF1938" s="171"/>
      <c r="AG1938" s="171"/>
      <c r="AH1938" s="171"/>
      <c r="AI1938" s="171"/>
    </row>
    <row r="1939" spans="1:35" s="172" customFormat="1" ht="24" hidden="1" x14ac:dyDescent="0.2">
      <c r="A1939" s="167">
        <v>2</v>
      </c>
      <c r="B1939" s="647">
        <v>0</v>
      </c>
      <c r="C1939" s="647">
        <v>4</v>
      </c>
      <c r="D1939" s="647">
        <v>4</v>
      </c>
      <c r="E1939" s="163" t="s">
        <v>3862</v>
      </c>
      <c r="F1939" s="593" t="s">
        <v>4675</v>
      </c>
      <c r="G1939" s="143"/>
      <c r="H1939" s="166">
        <v>42271900</v>
      </c>
      <c r="I1939" s="180" t="s">
        <v>1327</v>
      </c>
      <c r="J1939" s="169"/>
      <c r="K1939" s="169"/>
      <c r="L1939" s="169"/>
      <c r="M1939" s="146"/>
      <c r="N1939" s="184"/>
      <c r="O1939" s="169"/>
      <c r="P1939" s="146"/>
      <c r="Q1939" s="146">
        <f t="shared" si="36"/>
        <v>0</v>
      </c>
      <c r="R1939" s="182"/>
      <c r="S1939" s="226"/>
      <c r="T1939" s="676" t="s">
        <v>4687</v>
      </c>
      <c r="U1939" s="170"/>
      <c r="V1939" s="170"/>
      <c r="W1939" s="170"/>
      <c r="X1939" s="117"/>
      <c r="Y1939" s="171"/>
      <c r="Z1939" s="171"/>
      <c r="AA1939" s="171"/>
      <c r="AB1939" s="171"/>
      <c r="AC1939" s="171"/>
      <c r="AD1939" s="171"/>
      <c r="AE1939" s="171"/>
      <c r="AF1939" s="171"/>
      <c r="AG1939" s="171"/>
      <c r="AH1939" s="171"/>
      <c r="AI1939" s="171"/>
    </row>
    <row r="1940" spans="1:35" s="172" customFormat="1" ht="24" hidden="1" x14ac:dyDescent="0.2">
      <c r="A1940" s="167">
        <v>2</v>
      </c>
      <c r="B1940" s="647">
        <v>0</v>
      </c>
      <c r="C1940" s="647">
        <v>4</v>
      </c>
      <c r="D1940" s="647">
        <v>4</v>
      </c>
      <c r="E1940" s="163" t="s">
        <v>3862</v>
      </c>
      <c r="F1940" s="593" t="s">
        <v>4675</v>
      </c>
      <c r="G1940" s="143"/>
      <c r="H1940" s="166">
        <v>42271900</v>
      </c>
      <c r="I1940" s="180" t="s">
        <v>1328</v>
      </c>
      <c r="J1940" s="169"/>
      <c r="K1940" s="169"/>
      <c r="L1940" s="169"/>
      <c r="M1940" s="146"/>
      <c r="N1940" s="184"/>
      <c r="O1940" s="169"/>
      <c r="P1940" s="146"/>
      <c r="Q1940" s="146">
        <f t="shared" si="36"/>
        <v>0</v>
      </c>
      <c r="R1940" s="182"/>
      <c r="S1940" s="226"/>
      <c r="T1940" s="676" t="s">
        <v>4687</v>
      </c>
      <c r="U1940" s="170"/>
      <c r="V1940" s="170"/>
      <c r="W1940" s="170"/>
      <c r="X1940" s="117"/>
      <c r="Y1940" s="171"/>
      <c r="Z1940" s="171"/>
      <c r="AA1940" s="171"/>
      <c r="AB1940" s="171"/>
      <c r="AC1940" s="171"/>
      <c r="AD1940" s="171"/>
      <c r="AE1940" s="171"/>
      <c r="AF1940" s="171"/>
      <c r="AG1940" s="171"/>
      <c r="AH1940" s="171"/>
      <c r="AI1940" s="171"/>
    </row>
    <row r="1941" spans="1:35" s="172" customFormat="1" ht="24" hidden="1" x14ac:dyDescent="0.2">
      <c r="A1941" s="167">
        <v>2</v>
      </c>
      <c r="B1941" s="647">
        <v>0</v>
      </c>
      <c r="C1941" s="647">
        <v>4</v>
      </c>
      <c r="D1941" s="647">
        <v>4</v>
      </c>
      <c r="E1941" s="163" t="s">
        <v>3862</v>
      </c>
      <c r="F1941" s="593" t="s">
        <v>4675</v>
      </c>
      <c r="G1941" s="143"/>
      <c r="H1941" s="166">
        <v>42271900</v>
      </c>
      <c r="I1941" s="180" t="s">
        <v>1329</v>
      </c>
      <c r="J1941" s="169"/>
      <c r="K1941" s="169"/>
      <c r="L1941" s="169"/>
      <c r="M1941" s="146"/>
      <c r="N1941" s="184"/>
      <c r="O1941" s="169"/>
      <c r="P1941" s="146"/>
      <c r="Q1941" s="146">
        <f t="shared" si="36"/>
        <v>0</v>
      </c>
      <c r="R1941" s="182"/>
      <c r="S1941" s="226"/>
      <c r="T1941" s="676" t="s">
        <v>4687</v>
      </c>
      <c r="U1941" s="170"/>
      <c r="V1941" s="170"/>
      <c r="W1941" s="170"/>
      <c r="X1941" s="117"/>
      <c r="Y1941" s="171"/>
      <c r="Z1941" s="171"/>
      <c r="AA1941" s="171"/>
      <c r="AB1941" s="171"/>
      <c r="AC1941" s="171"/>
      <c r="AD1941" s="171"/>
      <c r="AE1941" s="171"/>
      <c r="AF1941" s="171"/>
      <c r="AG1941" s="171"/>
      <c r="AH1941" s="171"/>
      <c r="AI1941" s="171"/>
    </row>
    <row r="1942" spans="1:35" s="172" customFormat="1" ht="24" hidden="1" x14ac:dyDescent="0.2">
      <c r="A1942" s="167">
        <v>2</v>
      </c>
      <c r="B1942" s="647">
        <v>0</v>
      </c>
      <c r="C1942" s="647">
        <v>4</v>
      </c>
      <c r="D1942" s="647">
        <v>4</v>
      </c>
      <c r="E1942" s="163" t="s">
        <v>3862</v>
      </c>
      <c r="F1942" s="593" t="s">
        <v>4675</v>
      </c>
      <c r="G1942" s="143"/>
      <c r="H1942" s="166">
        <v>42271900</v>
      </c>
      <c r="I1942" s="180" t="s">
        <v>1330</v>
      </c>
      <c r="J1942" s="169"/>
      <c r="K1942" s="169"/>
      <c r="L1942" s="169"/>
      <c r="M1942" s="146"/>
      <c r="N1942" s="184"/>
      <c r="O1942" s="169"/>
      <c r="P1942" s="146"/>
      <c r="Q1942" s="146">
        <f t="shared" si="36"/>
        <v>0</v>
      </c>
      <c r="R1942" s="182"/>
      <c r="S1942" s="226"/>
      <c r="T1942" s="676" t="s">
        <v>4687</v>
      </c>
      <c r="U1942" s="170"/>
      <c r="V1942" s="170"/>
      <c r="W1942" s="170"/>
      <c r="X1942" s="117"/>
      <c r="Y1942" s="171"/>
      <c r="Z1942" s="171"/>
      <c r="AA1942" s="171"/>
      <c r="AB1942" s="171"/>
      <c r="AC1942" s="171"/>
      <c r="AD1942" s="171"/>
      <c r="AE1942" s="171"/>
      <c r="AF1942" s="171"/>
      <c r="AG1942" s="171"/>
      <c r="AH1942" s="171"/>
      <c r="AI1942" s="171"/>
    </row>
    <row r="1943" spans="1:35" s="172" customFormat="1" ht="24" hidden="1" x14ac:dyDescent="0.2">
      <c r="A1943" s="167">
        <v>2</v>
      </c>
      <c r="B1943" s="647">
        <v>0</v>
      </c>
      <c r="C1943" s="647">
        <v>4</v>
      </c>
      <c r="D1943" s="647">
        <v>4</v>
      </c>
      <c r="E1943" s="163" t="s">
        <v>3862</v>
      </c>
      <c r="F1943" s="593" t="s">
        <v>4675</v>
      </c>
      <c r="G1943" s="143"/>
      <c r="H1943" s="166">
        <v>42271900</v>
      </c>
      <c r="I1943" s="180" t="s">
        <v>1331</v>
      </c>
      <c r="J1943" s="169"/>
      <c r="K1943" s="169"/>
      <c r="L1943" s="169"/>
      <c r="M1943" s="146"/>
      <c r="N1943" s="184"/>
      <c r="O1943" s="169"/>
      <c r="P1943" s="146"/>
      <c r="Q1943" s="146">
        <f t="shared" si="36"/>
        <v>0</v>
      </c>
      <c r="R1943" s="182"/>
      <c r="S1943" s="226"/>
      <c r="T1943" s="676" t="s">
        <v>4687</v>
      </c>
      <c r="U1943" s="170"/>
      <c r="V1943" s="170"/>
      <c r="W1943" s="170"/>
      <c r="X1943" s="117"/>
      <c r="Y1943" s="171"/>
      <c r="Z1943" s="171"/>
      <c r="AA1943" s="171"/>
      <c r="AB1943" s="171"/>
      <c r="AC1943" s="171"/>
      <c r="AD1943" s="171"/>
      <c r="AE1943" s="171"/>
      <c r="AF1943" s="171"/>
      <c r="AG1943" s="171"/>
      <c r="AH1943" s="171"/>
      <c r="AI1943" s="171"/>
    </row>
    <row r="1944" spans="1:35" s="172" customFormat="1" ht="24" hidden="1" x14ac:dyDescent="0.2">
      <c r="A1944" s="167">
        <v>2</v>
      </c>
      <c r="B1944" s="647">
        <v>0</v>
      </c>
      <c r="C1944" s="647">
        <v>4</v>
      </c>
      <c r="D1944" s="647">
        <v>4</v>
      </c>
      <c r="E1944" s="163" t="s">
        <v>3862</v>
      </c>
      <c r="F1944" s="593" t="s">
        <v>4675</v>
      </c>
      <c r="G1944" s="143"/>
      <c r="H1944" s="166">
        <v>42271900</v>
      </c>
      <c r="I1944" s="180" t="s">
        <v>1332</v>
      </c>
      <c r="J1944" s="169"/>
      <c r="K1944" s="169"/>
      <c r="L1944" s="169"/>
      <c r="M1944" s="146"/>
      <c r="N1944" s="184"/>
      <c r="O1944" s="169"/>
      <c r="P1944" s="146"/>
      <c r="Q1944" s="146">
        <f t="shared" ref="Q1944:Q2007" si="37">+P1944</f>
        <v>0</v>
      </c>
      <c r="R1944" s="182"/>
      <c r="S1944" s="226"/>
      <c r="T1944" s="676" t="s">
        <v>4687</v>
      </c>
      <c r="U1944" s="170"/>
      <c r="V1944" s="170"/>
      <c r="W1944" s="170"/>
      <c r="X1944" s="117"/>
      <c r="Y1944" s="171"/>
      <c r="Z1944" s="171"/>
      <c r="AA1944" s="171"/>
      <c r="AB1944" s="171"/>
      <c r="AC1944" s="171"/>
      <c r="AD1944" s="171"/>
      <c r="AE1944" s="171"/>
      <c r="AF1944" s="171"/>
      <c r="AG1944" s="171"/>
      <c r="AH1944" s="171"/>
      <c r="AI1944" s="171"/>
    </row>
    <row r="1945" spans="1:35" s="172" customFormat="1" ht="24" hidden="1" x14ac:dyDescent="0.2">
      <c r="A1945" s="167">
        <v>2</v>
      </c>
      <c r="B1945" s="647">
        <v>0</v>
      </c>
      <c r="C1945" s="647">
        <v>4</v>
      </c>
      <c r="D1945" s="647">
        <v>4</v>
      </c>
      <c r="E1945" s="163" t="s">
        <v>3862</v>
      </c>
      <c r="F1945" s="593" t="s">
        <v>4675</v>
      </c>
      <c r="G1945" s="143"/>
      <c r="H1945" s="166">
        <v>42271900</v>
      </c>
      <c r="I1945" s="180" t="s">
        <v>1333</v>
      </c>
      <c r="J1945" s="169"/>
      <c r="K1945" s="169"/>
      <c r="L1945" s="169"/>
      <c r="M1945" s="146"/>
      <c r="N1945" s="184"/>
      <c r="O1945" s="169"/>
      <c r="P1945" s="146"/>
      <c r="Q1945" s="146">
        <f t="shared" si="37"/>
        <v>0</v>
      </c>
      <c r="R1945" s="182"/>
      <c r="S1945" s="226"/>
      <c r="T1945" s="676" t="s">
        <v>4687</v>
      </c>
      <c r="U1945" s="170"/>
      <c r="V1945" s="170"/>
      <c r="W1945" s="170"/>
      <c r="X1945" s="117"/>
      <c r="Y1945" s="171"/>
      <c r="Z1945" s="171"/>
      <c r="AA1945" s="171"/>
      <c r="AB1945" s="171"/>
      <c r="AC1945" s="171"/>
      <c r="AD1945" s="171"/>
      <c r="AE1945" s="171"/>
      <c r="AF1945" s="171"/>
      <c r="AG1945" s="171"/>
      <c r="AH1945" s="171"/>
      <c r="AI1945" s="171"/>
    </row>
    <row r="1946" spans="1:35" s="172" customFormat="1" ht="24" hidden="1" x14ac:dyDescent="0.2">
      <c r="A1946" s="167">
        <v>2</v>
      </c>
      <c r="B1946" s="647">
        <v>0</v>
      </c>
      <c r="C1946" s="647">
        <v>4</v>
      </c>
      <c r="D1946" s="647">
        <v>4</v>
      </c>
      <c r="E1946" s="163" t="s">
        <v>3862</v>
      </c>
      <c r="F1946" s="593" t="s">
        <v>4675</v>
      </c>
      <c r="G1946" s="143"/>
      <c r="H1946" s="166">
        <v>42271900</v>
      </c>
      <c r="I1946" s="180" t="s">
        <v>1334</v>
      </c>
      <c r="J1946" s="169"/>
      <c r="K1946" s="169"/>
      <c r="L1946" s="169"/>
      <c r="M1946" s="146"/>
      <c r="N1946" s="184"/>
      <c r="O1946" s="169"/>
      <c r="P1946" s="146"/>
      <c r="Q1946" s="146">
        <f t="shared" si="37"/>
        <v>0</v>
      </c>
      <c r="R1946" s="182"/>
      <c r="S1946" s="226"/>
      <c r="T1946" s="676" t="s">
        <v>4687</v>
      </c>
      <c r="U1946" s="170"/>
      <c r="V1946" s="170"/>
      <c r="W1946" s="170"/>
      <c r="X1946" s="117"/>
      <c r="Y1946" s="171"/>
      <c r="Z1946" s="171"/>
      <c r="AA1946" s="171"/>
      <c r="AB1946" s="171"/>
      <c r="AC1946" s="171"/>
      <c r="AD1946" s="171"/>
      <c r="AE1946" s="171"/>
      <c r="AF1946" s="171"/>
      <c r="AG1946" s="171"/>
      <c r="AH1946" s="171"/>
      <c r="AI1946" s="171"/>
    </row>
    <row r="1947" spans="1:35" s="172" customFormat="1" ht="24" hidden="1" x14ac:dyDescent="0.2">
      <c r="A1947" s="167">
        <v>2</v>
      </c>
      <c r="B1947" s="647">
        <v>0</v>
      </c>
      <c r="C1947" s="647">
        <v>4</v>
      </c>
      <c r="D1947" s="647">
        <v>4</v>
      </c>
      <c r="E1947" s="163" t="s">
        <v>3862</v>
      </c>
      <c r="F1947" s="593" t="s">
        <v>4675</v>
      </c>
      <c r="G1947" s="143"/>
      <c r="H1947" s="166">
        <v>42271900</v>
      </c>
      <c r="I1947" s="180" t="s">
        <v>1335</v>
      </c>
      <c r="J1947" s="169"/>
      <c r="K1947" s="169"/>
      <c r="L1947" s="169"/>
      <c r="M1947" s="146"/>
      <c r="N1947" s="184"/>
      <c r="O1947" s="169"/>
      <c r="P1947" s="146"/>
      <c r="Q1947" s="146">
        <f t="shared" si="37"/>
        <v>0</v>
      </c>
      <c r="R1947" s="182"/>
      <c r="S1947" s="226"/>
      <c r="T1947" s="676" t="s">
        <v>4687</v>
      </c>
      <c r="U1947" s="170"/>
      <c r="V1947" s="170"/>
      <c r="W1947" s="170"/>
      <c r="X1947" s="117"/>
      <c r="Y1947" s="171"/>
      <c r="Z1947" s="171"/>
      <c r="AA1947" s="171"/>
      <c r="AB1947" s="171"/>
      <c r="AC1947" s="171"/>
      <c r="AD1947" s="171"/>
      <c r="AE1947" s="171"/>
      <c r="AF1947" s="171"/>
      <c r="AG1947" s="171"/>
      <c r="AH1947" s="171"/>
      <c r="AI1947" s="171"/>
    </row>
    <row r="1948" spans="1:35" s="172" customFormat="1" ht="24" hidden="1" x14ac:dyDescent="0.2">
      <c r="A1948" s="167">
        <v>2</v>
      </c>
      <c r="B1948" s="647">
        <v>0</v>
      </c>
      <c r="C1948" s="647">
        <v>4</v>
      </c>
      <c r="D1948" s="647">
        <v>4</v>
      </c>
      <c r="E1948" s="163" t="s">
        <v>3862</v>
      </c>
      <c r="F1948" s="593" t="s">
        <v>4675</v>
      </c>
      <c r="G1948" s="143"/>
      <c r="H1948" s="166">
        <v>42271900</v>
      </c>
      <c r="I1948" s="180" t="s">
        <v>1336</v>
      </c>
      <c r="J1948" s="169"/>
      <c r="K1948" s="169"/>
      <c r="L1948" s="169"/>
      <c r="M1948" s="146"/>
      <c r="N1948" s="184"/>
      <c r="O1948" s="169"/>
      <c r="P1948" s="146"/>
      <c r="Q1948" s="146">
        <f t="shared" si="37"/>
        <v>0</v>
      </c>
      <c r="R1948" s="182"/>
      <c r="S1948" s="226"/>
      <c r="T1948" s="676" t="s">
        <v>4687</v>
      </c>
      <c r="U1948" s="170"/>
      <c r="V1948" s="170"/>
      <c r="W1948" s="170"/>
      <c r="X1948" s="117"/>
      <c r="Y1948" s="171"/>
      <c r="Z1948" s="171"/>
      <c r="AA1948" s="171"/>
      <c r="AB1948" s="171"/>
      <c r="AC1948" s="171"/>
      <c r="AD1948" s="171"/>
      <c r="AE1948" s="171"/>
      <c r="AF1948" s="171"/>
      <c r="AG1948" s="171"/>
      <c r="AH1948" s="171"/>
      <c r="AI1948" s="171"/>
    </row>
    <row r="1949" spans="1:35" s="172" customFormat="1" ht="24" hidden="1" x14ac:dyDescent="0.2">
      <c r="A1949" s="167">
        <v>2</v>
      </c>
      <c r="B1949" s="647">
        <v>0</v>
      </c>
      <c r="C1949" s="647">
        <v>4</v>
      </c>
      <c r="D1949" s="647">
        <v>4</v>
      </c>
      <c r="E1949" s="163" t="s">
        <v>3862</v>
      </c>
      <c r="F1949" s="593" t="s">
        <v>4675</v>
      </c>
      <c r="G1949" s="143"/>
      <c r="H1949" s="166">
        <v>42271900</v>
      </c>
      <c r="I1949" s="180" t="s">
        <v>1337</v>
      </c>
      <c r="J1949" s="169"/>
      <c r="K1949" s="169"/>
      <c r="L1949" s="169"/>
      <c r="M1949" s="146"/>
      <c r="N1949" s="184"/>
      <c r="O1949" s="169"/>
      <c r="P1949" s="146"/>
      <c r="Q1949" s="146">
        <f t="shared" si="37"/>
        <v>0</v>
      </c>
      <c r="R1949" s="182"/>
      <c r="S1949" s="226"/>
      <c r="T1949" s="676" t="s">
        <v>4687</v>
      </c>
      <c r="U1949" s="170"/>
      <c r="V1949" s="170"/>
      <c r="W1949" s="170"/>
      <c r="X1949" s="117"/>
      <c r="Y1949" s="171"/>
      <c r="Z1949" s="171"/>
      <c r="AA1949" s="171"/>
      <c r="AB1949" s="171"/>
      <c r="AC1949" s="171"/>
      <c r="AD1949" s="171"/>
      <c r="AE1949" s="171"/>
      <c r="AF1949" s="171"/>
      <c r="AG1949" s="171"/>
      <c r="AH1949" s="171"/>
      <c r="AI1949" s="171"/>
    </row>
    <row r="1950" spans="1:35" s="172" customFormat="1" ht="24" hidden="1" x14ac:dyDescent="0.2">
      <c r="A1950" s="167">
        <v>2</v>
      </c>
      <c r="B1950" s="647">
        <v>0</v>
      </c>
      <c r="C1950" s="647">
        <v>4</v>
      </c>
      <c r="D1950" s="647">
        <v>4</v>
      </c>
      <c r="E1950" s="163" t="s">
        <v>3862</v>
      </c>
      <c r="F1950" s="593" t="s">
        <v>4675</v>
      </c>
      <c r="G1950" s="143"/>
      <c r="H1950" s="166">
        <v>42271900</v>
      </c>
      <c r="I1950" s="180" t="s">
        <v>1338</v>
      </c>
      <c r="J1950" s="169"/>
      <c r="K1950" s="169"/>
      <c r="L1950" s="169"/>
      <c r="M1950" s="146"/>
      <c r="N1950" s="184"/>
      <c r="O1950" s="169"/>
      <c r="P1950" s="146"/>
      <c r="Q1950" s="146">
        <f t="shared" si="37"/>
        <v>0</v>
      </c>
      <c r="R1950" s="182"/>
      <c r="S1950" s="226"/>
      <c r="T1950" s="676" t="s">
        <v>4687</v>
      </c>
      <c r="U1950" s="170"/>
      <c r="V1950" s="170"/>
      <c r="W1950" s="170"/>
      <c r="X1950" s="117"/>
      <c r="Y1950" s="171"/>
      <c r="Z1950" s="171"/>
      <c r="AA1950" s="171"/>
      <c r="AB1950" s="171"/>
      <c r="AC1950" s="171"/>
      <c r="AD1950" s="171"/>
      <c r="AE1950" s="171"/>
      <c r="AF1950" s="171"/>
      <c r="AG1950" s="171"/>
      <c r="AH1950" s="171"/>
      <c r="AI1950" s="171"/>
    </row>
    <row r="1951" spans="1:35" s="172" customFormat="1" ht="24" hidden="1" x14ac:dyDescent="0.2">
      <c r="A1951" s="167">
        <v>2</v>
      </c>
      <c r="B1951" s="647">
        <v>0</v>
      </c>
      <c r="C1951" s="647">
        <v>4</v>
      </c>
      <c r="D1951" s="647">
        <v>4</v>
      </c>
      <c r="E1951" s="163" t="s">
        <v>3862</v>
      </c>
      <c r="F1951" s="593" t="s">
        <v>4675</v>
      </c>
      <c r="G1951" s="143"/>
      <c r="H1951" s="166">
        <v>42271900</v>
      </c>
      <c r="I1951" s="180" t="s">
        <v>1339</v>
      </c>
      <c r="J1951" s="169"/>
      <c r="K1951" s="169"/>
      <c r="L1951" s="169"/>
      <c r="M1951" s="146"/>
      <c r="N1951" s="184"/>
      <c r="O1951" s="169"/>
      <c r="P1951" s="146"/>
      <c r="Q1951" s="146">
        <f t="shared" si="37"/>
        <v>0</v>
      </c>
      <c r="R1951" s="182"/>
      <c r="S1951" s="226"/>
      <c r="T1951" s="676" t="s">
        <v>4687</v>
      </c>
      <c r="U1951" s="170"/>
      <c r="V1951" s="170"/>
      <c r="W1951" s="170"/>
      <c r="X1951" s="117"/>
      <c r="Y1951" s="171"/>
      <c r="Z1951" s="171"/>
      <c r="AA1951" s="171"/>
      <c r="AB1951" s="171"/>
      <c r="AC1951" s="171"/>
      <c r="AD1951" s="171"/>
      <c r="AE1951" s="171"/>
      <c r="AF1951" s="171"/>
      <c r="AG1951" s="171"/>
      <c r="AH1951" s="171"/>
      <c r="AI1951" s="171"/>
    </row>
    <row r="1952" spans="1:35" s="172" customFormat="1" ht="24" hidden="1" x14ac:dyDescent="0.2">
      <c r="A1952" s="167">
        <v>2</v>
      </c>
      <c r="B1952" s="647">
        <v>0</v>
      </c>
      <c r="C1952" s="647">
        <v>4</v>
      </c>
      <c r="D1952" s="647">
        <v>4</v>
      </c>
      <c r="E1952" s="163" t="s">
        <v>3862</v>
      </c>
      <c r="F1952" s="593" t="s">
        <v>4675</v>
      </c>
      <c r="G1952" s="143"/>
      <c r="H1952" s="166">
        <v>42271900</v>
      </c>
      <c r="I1952" s="180" t="s">
        <v>1340</v>
      </c>
      <c r="J1952" s="169"/>
      <c r="K1952" s="169"/>
      <c r="L1952" s="169"/>
      <c r="M1952" s="146"/>
      <c r="N1952" s="184"/>
      <c r="O1952" s="169"/>
      <c r="P1952" s="146"/>
      <c r="Q1952" s="146">
        <f t="shared" si="37"/>
        <v>0</v>
      </c>
      <c r="R1952" s="182"/>
      <c r="S1952" s="226"/>
      <c r="T1952" s="676" t="s">
        <v>4687</v>
      </c>
      <c r="U1952" s="170"/>
      <c r="V1952" s="170"/>
      <c r="W1952" s="170"/>
      <c r="X1952" s="117"/>
      <c r="Y1952" s="171"/>
      <c r="Z1952" s="171"/>
      <c r="AA1952" s="171"/>
      <c r="AB1952" s="171"/>
      <c r="AC1952" s="171"/>
      <c r="AD1952" s="171"/>
      <c r="AE1952" s="171"/>
      <c r="AF1952" s="171"/>
      <c r="AG1952" s="171"/>
      <c r="AH1952" s="171"/>
      <c r="AI1952" s="171"/>
    </row>
    <row r="1953" spans="1:35" s="172" customFormat="1" ht="24" hidden="1" x14ac:dyDescent="0.2">
      <c r="A1953" s="167">
        <v>2</v>
      </c>
      <c r="B1953" s="647">
        <v>0</v>
      </c>
      <c r="C1953" s="647">
        <v>4</v>
      </c>
      <c r="D1953" s="647">
        <v>4</v>
      </c>
      <c r="E1953" s="163" t="s">
        <v>3862</v>
      </c>
      <c r="F1953" s="593" t="s">
        <v>4675</v>
      </c>
      <c r="G1953" s="143"/>
      <c r="H1953" s="166">
        <v>42271900</v>
      </c>
      <c r="I1953" s="180" t="s">
        <v>1341</v>
      </c>
      <c r="J1953" s="169"/>
      <c r="K1953" s="169"/>
      <c r="L1953" s="169"/>
      <c r="M1953" s="146"/>
      <c r="N1953" s="184"/>
      <c r="O1953" s="169"/>
      <c r="P1953" s="146"/>
      <c r="Q1953" s="146">
        <f t="shared" si="37"/>
        <v>0</v>
      </c>
      <c r="R1953" s="182"/>
      <c r="S1953" s="226"/>
      <c r="T1953" s="676" t="s">
        <v>4687</v>
      </c>
      <c r="U1953" s="170"/>
      <c r="V1953" s="170"/>
      <c r="W1953" s="170"/>
      <c r="X1953" s="117"/>
      <c r="Y1953" s="171"/>
      <c r="Z1953" s="171"/>
      <c r="AA1953" s="171"/>
      <c r="AB1953" s="171"/>
      <c r="AC1953" s="171"/>
      <c r="AD1953" s="171"/>
      <c r="AE1953" s="171"/>
      <c r="AF1953" s="171"/>
      <c r="AG1953" s="171"/>
      <c r="AH1953" s="171"/>
      <c r="AI1953" s="171"/>
    </row>
    <row r="1954" spans="1:35" s="172" customFormat="1" ht="24" hidden="1" x14ac:dyDescent="0.2">
      <c r="A1954" s="167">
        <v>2</v>
      </c>
      <c r="B1954" s="647">
        <v>0</v>
      </c>
      <c r="C1954" s="647">
        <v>4</v>
      </c>
      <c r="D1954" s="647">
        <v>4</v>
      </c>
      <c r="E1954" s="163" t="s">
        <v>3862</v>
      </c>
      <c r="F1954" s="593" t="s">
        <v>4675</v>
      </c>
      <c r="G1954" s="143"/>
      <c r="H1954" s="166">
        <v>42271900</v>
      </c>
      <c r="I1954" s="180" t="s">
        <v>1342</v>
      </c>
      <c r="J1954" s="169"/>
      <c r="K1954" s="169"/>
      <c r="L1954" s="169"/>
      <c r="M1954" s="146"/>
      <c r="N1954" s="184"/>
      <c r="O1954" s="169"/>
      <c r="P1954" s="146"/>
      <c r="Q1954" s="146">
        <f t="shared" si="37"/>
        <v>0</v>
      </c>
      <c r="R1954" s="182"/>
      <c r="S1954" s="226"/>
      <c r="T1954" s="676" t="s">
        <v>4687</v>
      </c>
      <c r="U1954" s="170"/>
      <c r="V1954" s="170"/>
      <c r="W1954" s="170"/>
      <c r="X1954" s="117"/>
      <c r="Y1954" s="171"/>
      <c r="Z1954" s="171"/>
      <c r="AA1954" s="171"/>
      <c r="AB1954" s="171"/>
      <c r="AC1954" s="171"/>
      <c r="AD1954" s="171"/>
      <c r="AE1954" s="171"/>
      <c r="AF1954" s="171"/>
      <c r="AG1954" s="171"/>
      <c r="AH1954" s="171"/>
      <c r="AI1954" s="171"/>
    </row>
    <row r="1955" spans="1:35" s="172" customFormat="1" ht="24" hidden="1" x14ac:dyDescent="0.2">
      <c r="A1955" s="167">
        <v>2</v>
      </c>
      <c r="B1955" s="647">
        <v>0</v>
      </c>
      <c r="C1955" s="647">
        <v>4</v>
      </c>
      <c r="D1955" s="647">
        <v>4</v>
      </c>
      <c r="E1955" s="163" t="s">
        <v>3862</v>
      </c>
      <c r="F1955" s="593" t="s">
        <v>4675</v>
      </c>
      <c r="G1955" s="143"/>
      <c r="H1955" s="166">
        <v>42271900</v>
      </c>
      <c r="I1955" s="180" t="s">
        <v>1343</v>
      </c>
      <c r="J1955" s="169"/>
      <c r="K1955" s="169"/>
      <c r="L1955" s="169"/>
      <c r="M1955" s="146"/>
      <c r="N1955" s="184"/>
      <c r="O1955" s="169"/>
      <c r="P1955" s="146"/>
      <c r="Q1955" s="146">
        <f t="shared" si="37"/>
        <v>0</v>
      </c>
      <c r="R1955" s="182"/>
      <c r="S1955" s="226"/>
      <c r="T1955" s="676" t="s">
        <v>4687</v>
      </c>
      <c r="U1955" s="170"/>
      <c r="V1955" s="170"/>
      <c r="W1955" s="170"/>
      <c r="X1955" s="117"/>
      <c r="Y1955" s="171"/>
      <c r="Z1955" s="171"/>
      <c r="AA1955" s="171"/>
      <c r="AB1955" s="171"/>
      <c r="AC1955" s="171"/>
      <c r="AD1955" s="171"/>
      <c r="AE1955" s="171"/>
      <c r="AF1955" s="171"/>
      <c r="AG1955" s="171"/>
      <c r="AH1955" s="171"/>
      <c r="AI1955" s="171"/>
    </row>
    <row r="1956" spans="1:35" s="172" customFormat="1" ht="24" hidden="1" x14ac:dyDescent="0.2">
      <c r="A1956" s="167">
        <v>2</v>
      </c>
      <c r="B1956" s="647">
        <v>0</v>
      </c>
      <c r="C1956" s="647">
        <v>4</v>
      </c>
      <c r="D1956" s="647">
        <v>4</v>
      </c>
      <c r="E1956" s="163" t="s">
        <v>3862</v>
      </c>
      <c r="F1956" s="593" t="s">
        <v>4675</v>
      </c>
      <c r="G1956" s="143"/>
      <c r="H1956" s="166">
        <v>42271900</v>
      </c>
      <c r="I1956" s="180" t="s">
        <v>1344</v>
      </c>
      <c r="J1956" s="169"/>
      <c r="K1956" s="169"/>
      <c r="L1956" s="169"/>
      <c r="M1956" s="146"/>
      <c r="N1956" s="184"/>
      <c r="O1956" s="169"/>
      <c r="P1956" s="146"/>
      <c r="Q1956" s="146">
        <f t="shared" si="37"/>
        <v>0</v>
      </c>
      <c r="R1956" s="182"/>
      <c r="S1956" s="226"/>
      <c r="T1956" s="676" t="s">
        <v>4687</v>
      </c>
      <c r="U1956" s="170"/>
      <c r="V1956" s="170"/>
      <c r="W1956" s="170"/>
      <c r="X1956" s="117"/>
      <c r="Y1956" s="171"/>
      <c r="Z1956" s="171"/>
      <c r="AA1956" s="171"/>
      <c r="AB1956" s="171"/>
      <c r="AC1956" s="171"/>
      <c r="AD1956" s="171"/>
      <c r="AE1956" s="171"/>
      <c r="AF1956" s="171"/>
      <c r="AG1956" s="171"/>
      <c r="AH1956" s="171"/>
      <c r="AI1956" s="171"/>
    </row>
    <row r="1957" spans="1:35" s="172" customFormat="1" ht="24" hidden="1" x14ac:dyDescent="0.2">
      <c r="A1957" s="167">
        <v>2</v>
      </c>
      <c r="B1957" s="647">
        <v>0</v>
      </c>
      <c r="C1957" s="647">
        <v>4</v>
      </c>
      <c r="D1957" s="647">
        <v>4</v>
      </c>
      <c r="E1957" s="163" t="s">
        <v>3862</v>
      </c>
      <c r="F1957" s="593" t="s">
        <v>4675</v>
      </c>
      <c r="G1957" s="143"/>
      <c r="H1957" s="166">
        <v>42271900</v>
      </c>
      <c r="I1957" s="180" t="s">
        <v>1345</v>
      </c>
      <c r="J1957" s="169"/>
      <c r="K1957" s="169"/>
      <c r="L1957" s="169"/>
      <c r="M1957" s="146"/>
      <c r="N1957" s="184"/>
      <c r="O1957" s="169"/>
      <c r="P1957" s="146"/>
      <c r="Q1957" s="146">
        <f t="shared" si="37"/>
        <v>0</v>
      </c>
      <c r="R1957" s="182"/>
      <c r="S1957" s="226"/>
      <c r="T1957" s="676" t="s">
        <v>4687</v>
      </c>
      <c r="U1957" s="170"/>
      <c r="V1957" s="170"/>
      <c r="W1957" s="170"/>
      <c r="X1957" s="117"/>
      <c r="Y1957" s="171"/>
      <c r="Z1957" s="171"/>
      <c r="AA1957" s="171"/>
      <c r="AB1957" s="171"/>
      <c r="AC1957" s="171"/>
      <c r="AD1957" s="171"/>
      <c r="AE1957" s="171"/>
      <c r="AF1957" s="171"/>
      <c r="AG1957" s="171"/>
      <c r="AH1957" s="171"/>
      <c r="AI1957" s="171"/>
    </row>
    <row r="1958" spans="1:35" s="172" customFormat="1" ht="24" hidden="1" x14ac:dyDescent="0.2">
      <c r="A1958" s="167">
        <v>2</v>
      </c>
      <c r="B1958" s="647">
        <v>0</v>
      </c>
      <c r="C1958" s="647">
        <v>4</v>
      </c>
      <c r="D1958" s="647">
        <v>4</v>
      </c>
      <c r="E1958" s="163" t="s">
        <v>3862</v>
      </c>
      <c r="F1958" s="593" t="s">
        <v>4675</v>
      </c>
      <c r="G1958" s="143"/>
      <c r="H1958" s="166">
        <v>42271900</v>
      </c>
      <c r="I1958" s="180" t="s">
        <v>1346</v>
      </c>
      <c r="J1958" s="169"/>
      <c r="K1958" s="169"/>
      <c r="L1958" s="169"/>
      <c r="M1958" s="146"/>
      <c r="N1958" s="184"/>
      <c r="O1958" s="169"/>
      <c r="P1958" s="146"/>
      <c r="Q1958" s="146">
        <f t="shared" si="37"/>
        <v>0</v>
      </c>
      <c r="R1958" s="182"/>
      <c r="S1958" s="226"/>
      <c r="T1958" s="676" t="s">
        <v>4687</v>
      </c>
      <c r="U1958" s="170"/>
      <c r="V1958" s="170"/>
      <c r="W1958" s="170"/>
      <c r="X1958" s="117"/>
      <c r="Y1958" s="171"/>
      <c r="Z1958" s="171"/>
      <c r="AA1958" s="171"/>
      <c r="AB1958" s="171"/>
      <c r="AC1958" s="171"/>
      <c r="AD1958" s="171"/>
      <c r="AE1958" s="171"/>
      <c r="AF1958" s="171"/>
      <c r="AG1958" s="171"/>
      <c r="AH1958" s="171"/>
      <c r="AI1958" s="171"/>
    </row>
    <row r="1959" spans="1:35" s="172" customFormat="1" ht="24" hidden="1" x14ac:dyDescent="0.2">
      <c r="A1959" s="167">
        <v>2</v>
      </c>
      <c r="B1959" s="647">
        <v>0</v>
      </c>
      <c r="C1959" s="647">
        <v>4</v>
      </c>
      <c r="D1959" s="647">
        <v>4</v>
      </c>
      <c r="E1959" s="163" t="s">
        <v>3862</v>
      </c>
      <c r="F1959" s="593" t="s">
        <v>4675</v>
      </c>
      <c r="G1959" s="143"/>
      <c r="H1959" s="166">
        <v>42271900</v>
      </c>
      <c r="I1959" s="180" t="s">
        <v>0</v>
      </c>
      <c r="J1959" s="169"/>
      <c r="K1959" s="169"/>
      <c r="L1959" s="169"/>
      <c r="M1959" s="146"/>
      <c r="N1959" s="184"/>
      <c r="O1959" s="169"/>
      <c r="P1959" s="146"/>
      <c r="Q1959" s="146">
        <f t="shared" si="37"/>
        <v>0</v>
      </c>
      <c r="R1959" s="182"/>
      <c r="S1959" s="226"/>
      <c r="T1959" s="676" t="s">
        <v>4687</v>
      </c>
      <c r="U1959" s="170"/>
      <c r="V1959" s="170"/>
      <c r="W1959" s="170"/>
      <c r="X1959" s="117"/>
      <c r="Y1959" s="171"/>
      <c r="Z1959" s="171"/>
      <c r="AA1959" s="171"/>
      <c r="AB1959" s="171"/>
      <c r="AC1959" s="171"/>
      <c r="AD1959" s="171"/>
      <c r="AE1959" s="171"/>
      <c r="AF1959" s="171"/>
      <c r="AG1959" s="171"/>
      <c r="AH1959" s="171"/>
      <c r="AI1959" s="171"/>
    </row>
    <row r="1960" spans="1:35" s="172" customFormat="1" ht="24" hidden="1" x14ac:dyDescent="0.2">
      <c r="A1960" s="167">
        <v>2</v>
      </c>
      <c r="B1960" s="647">
        <v>0</v>
      </c>
      <c r="C1960" s="647">
        <v>4</v>
      </c>
      <c r="D1960" s="647">
        <v>4</v>
      </c>
      <c r="E1960" s="163" t="s">
        <v>3862</v>
      </c>
      <c r="F1960" s="593" t="s">
        <v>4675</v>
      </c>
      <c r="G1960" s="143"/>
      <c r="H1960" s="166">
        <v>42271900</v>
      </c>
      <c r="I1960" s="180" t="s">
        <v>1</v>
      </c>
      <c r="J1960" s="169"/>
      <c r="K1960" s="169"/>
      <c r="L1960" s="169"/>
      <c r="M1960" s="146"/>
      <c r="N1960" s="184"/>
      <c r="O1960" s="169"/>
      <c r="P1960" s="146"/>
      <c r="Q1960" s="146">
        <f t="shared" si="37"/>
        <v>0</v>
      </c>
      <c r="R1960" s="182"/>
      <c r="S1960" s="226"/>
      <c r="T1960" s="676" t="s">
        <v>4687</v>
      </c>
      <c r="U1960" s="170"/>
      <c r="V1960" s="170"/>
      <c r="W1960" s="170"/>
      <c r="X1960" s="117"/>
      <c r="Y1960" s="171"/>
      <c r="Z1960" s="171"/>
      <c r="AA1960" s="171"/>
      <c r="AB1960" s="171"/>
      <c r="AC1960" s="171"/>
      <c r="AD1960" s="171"/>
      <c r="AE1960" s="171"/>
      <c r="AF1960" s="171"/>
      <c r="AG1960" s="171"/>
      <c r="AH1960" s="171"/>
      <c r="AI1960" s="171"/>
    </row>
    <row r="1961" spans="1:35" s="172" customFormat="1" ht="24" hidden="1" x14ac:dyDescent="0.2">
      <c r="A1961" s="167">
        <v>2</v>
      </c>
      <c r="B1961" s="647">
        <v>0</v>
      </c>
      <c r="C1961" s="647">
        <v>4</v>
      </c>
      <c r="D1961" s="647">
        <v>4</v>
      </c>
      <c r="E1961" s="163" t="s">
        <v>3862</v>
      </c>
      <c r="F1961" s="593" t="s">
        <v>4675</v>
      </c>
      <c r="G1961" s="143"/>
      <c r="H1961" s="166">
        <v>42271900</v>
      </c>
      <c r="I1961" s="180" t="s">
        <v>2</v>
      </c>
      <c r="J1961" s="169"/>
      <c r="K1961" s="169"/>
      <c r="L1961" s="169"/>
      <c r="M1961" s="146"/>
      <c r="N1961" s="184"/>
      <c r="O1961" s="169"/>
      <c r="P1961" s="146"/>
      <c r="Q1961" s="146">
        <f t="shared" si="37"/>
        <v>0</v>
      </c>
      <c r="R1961" s="182"/>
      <c r="S1961" s="226"/>
      <c r="T1961" s="676" t="s">
        <v>4687</v>
      </c>
      <c r="U1961" s="170"/>
      <c r="V1961" s="170"/>
      <c r="W1961" s="170"/>
      <c r="X1961" s="117"/>
      <c r="Y1961" s="171"/>
      <c r="Z1961" s="171"/>
      <c r="AA1961" s="171"/>
      <c r="AB1961" s="171"/>
      <c r="AC1961" s="171"/>
      <c r="AD1961" s="171"/>
      <c r="AE1961" s="171"/>
      <c r="AF1961" s="171"/>
      <c r="AG1961" s="171"/>
      <c r="AH1961" s="171"/>
      <c r="AI1961" s="171"/>
    </row>
    <row r="1962" spans="1:35" s="172" customFormat="1" ht="24" hidden="1" x14ac:dyDescent="0.2">
      <c r="A1962" s="167">
        <v>2</v>
      </c>
      <c r="B1962" s="647">
        <v>0</v>
      </c>
      <c r="C1962" s="647">
        <v>4</v>
      </c>
      <c r="D1962" s="647">
        <v>4</v>
      </c>
      <c r="E1962" s="163" t="s">
        <v>3862</v>
      </c>
      <c r="F1962" s="593" t="s">
        <v>4675</v>
      </c>
      <c r="G1962" s="143"/>
      <c r="H1962" s="166">
        <v>42271900</v>
      </c>
      <c r="I1962" s="180" t="s">
        <v>3</v>
      </c>
      <c r="J1962" s="169"/>
      <c r="K1962" s="169"/>
      <c r="L1962" s="169"/>
      <c r="M1962" s="146"/>
      <c r="N1962" s="184"/>
      <c r="O1962" s="169"/>
      <c r="P1962" s="146"/>
      <c r="Q1962" s="146">
        <f t="shared" si="37"/>
        <v>0</v>
      </c>
      <c r="R1962" s="182"/>
      <c r="S1962" s="226"/>
      <c r="T1962" s="676" t="s">
        <v>4687</v>
      </c>
      <c r="U1962" s="170"/>
      <c r="V1962" s="170"/>
      <c r="W1962" s="170"/>
      <c r="X1962" s="117"/>
      <c r="Y1962" s="171"/>
      <c r="Z1962" s="171"/>
      <c r="AA1962" s="171"/>
      <c r="AB1962" s="171"/>
      <c r="AC1962" s="171"/>
      <c r="AD1962" s="171"/>
      <c r="AE1962" s="171"/>
      <c r="AF1962" s="171"/>
      <c r="AG1962" s="171"/>
      <c r="AH1962" s="171"/>
      <c r="AI1962" s="171"/>
    </row>
    <row r="1963" spans="1:35" s="172" customFormat="1" ht="24" hidden="1" x14ac:dyDescent="0.2">
      <c r="A1963" s="167">
        <v>2</v>
      </c>
      <c r="B1963" s="647">
        <v>0</v>
      </c>
      <c r="C1963" s="647">
        <v>4</v>
      </c>
      <c r="D1963" s="647">
        <v>4</v>
      </c>
      <c r="E1963" s="163" t="s">
        <v>3862</v>
      </c>
      <c r="F1963" s="593" t="s">
        <v>4675</v>
      </c>
      <c r="G1963" s="143"/>
      <c r="H1963" s="166">
        <v>42271900</v>
      </c>
      <c r="I1963" s="180" t="s">
        <v>4</v>
      </c>
      <c r="J1963" s="169"/>
      <c r="K1963" s="169"/>
      <c r="L1963" s="169"/>
      <c r="M1963" s="146"/>
      <c r="N1963" s="184"/>
      <c r="O1963" s="169"/>
      <c r="P1963" s="146"/>
      <c r="Q1963" s="146">
        <f t="shared" si="37"/>
        <v>0</v>
      </c>
      <c r="R1963" s="182"/>
      <c r="S1963" s="226"/>
      <c r="T1963" s="676" t="s">
        <v>4687</v>
      </c>
      <c r="U1963" s="170"/>
      <c r="V1963" s="170"/>
      <c r="W1963" s="170"/>
      <c r="X1963" s="117"/>
      <c r="Y1963" s="171"/>
      <c r="Z1963" s="171"/>
      <c r="AA1963" s="171"/>
      <c r="AB1963" s="171"/>
      <c r="AC1963" s="171"/>
      <c r="AD1963" s="171"/>
      <c r="AE1963" s="171"/>
      <c r="AF1963" s="171"/>
      <c r="AG1963" s="171"/>
      <c r="AH1963" s="171"/>
      <c r="AI1963" s="171"/>
    </row>
    <row r="1964" spans="1:35" s="172" customFormat="1" ht="24" hidden="1" x14ac:dyDescent="0.2">
      <c r="A1964" s="167">
        <v>2</v>
      </c>
      <c r="B1964" s="647">
        <v>0</v>
      </c>
      <c r="C1964" s="647">
        <v>4</v>
      </c>
      <c r="D1964" s="647">
        <v>4</v>
      </c>
      <c r="E1964" s="163" t="s">
        <v>3862</v>
      </c>
      <c r="F1964" s="593" t="s">
        <v>4675</v>
      </c>
      <c r="G1964" s="143"/>
      <c r="H1964" s="166">
        <v>42271900</v>
      </c>
      <c r="I1964" s="180" t="s">
        <v>5</v>
      </c>
      <c r="J1964" s="169"/>
      <c r="K1964" s="169"/>
      <c r="L1964" s="169"/>
      <c r="M1964" s="146"/>
      <c r="N1964" s="184"/>
      <c r="O1964" s="169"/>
      <c r="P1964" s="146"/>
      <c r="Q1964" s="146">
        <f t="shared" si="37"/>
        <v>0</v>
      </c>
      <c r="R1964" s="182"/>
      <c r="S1964" s="226"/>
      <c r="T1964" s="676" t="s">
        <v>4687</v>
      </c>
      <c r="U1964" s="170"/>
      <c r="V1964" s="170"/>
      <c r="W1964" s="170"/>
      <c r="X1964" s="117"/>
      <c r="Y1964" s="171"/>
      <c r="Z1964" s="171"/>
      <c r="AA1964" s="171"/>
      <c r="AB1964" s="171"/>
      <c r="AC1964" s="171"/>
      <c r="AD1964" s="171"/>
      <c r="AE1964" s="171"/>
      <c r="AF1964" s="171"/>
      <c r="AG1964" s="171"/>
      <c r="AH1964" s="171"/>
      <c r="AI1964" s="171"/>
    </row>
    <row r="1965" spans="1:35" s="172" customFormat="1" ht="24" hidden="1" x14ac:dyDescent="0.2">
      <c r="A1965" s="167">
        <v>2</v>
      </c>
      <c r="B1965" s="647">
        <v>0</v>
      </c>
      <c r="C1965" s="647">
        <v>4</v>
      </c>
      <c r="D1965" s="647">
        <v>4</v>
      </c>
      <c r="E1965" s="163" t="s">
        <v>3862</v>
      </c>
      <c r="F1965" s="593" t="s">
        <v>4675</v>
      </c>
      <c r="G1965" s="143"/>
      <c r="H1965" s="166">
        <v>42271900</v>
      </c>
      <c r="I1965" s="180" t="s">
        <v>6</v>
      </c>
      <c r="J1965" s="169"/>
      <c r="K1965" s="169"/>
      <c r="L1965" s="169"/>
      <c r="M1965" s="146"/>
      <c r="N1965" s="184"/>
      <c r="O1965" s="169"/>
      <c r="P1965" s="146"/>
      <c r="Q1965" s="146">
        <f t="shared" si="37"/>
        <v>0</v>
      </c>
      <c r="R1965" s="182"/>
      <c r="S1965" s="226"/>
      <c r="T1965" s="676" t="s">
        <v>4687</v>
      </c>
      <c r="U1965" s="170"/>
      <c r="V1965" s="170"/>
      <c r="W1965" s="170"/>
      <c r="X1965" s="117"/>
      <c r="Y1965" s="171"/>
      <c r="Z1965" s="171"/>
      <c r="AA1965" s="171"/>
      <c r="AB1965" s="171"/>
      <c r="AC1965" s="171"/>
      <c r="AD1965" s="171"/>
      <c r="AE1965" s="171"/>
      <c r="AF1965" s="171"/>
      <c r="AG1965" s="171"/>
      <c r="AH1965" s="171"/>
      <c r="AI1965" s="171"/>
    </row>
    <row r="1966" spans="1:35" s="172" customFormat="1" ht="24" hidden="1" x14ac:dyDescent="0.2">
      <c r="A1966" s="167">
        <v>2</v>
      </c>
      <c r="B1966" s="647">
        <v>0</v>
      </c>
      <c r="C1966" s="647">
        <v>4</v>
      </c>
      <c r="D1966" s="647">
        <v>4</v>
      </c>
      <c r="E1966" s="163" t="s">
        <v>3862</v>
      </c>
      <c r="F1966" s="593" t="s">
        <v>4675</v>
      </c>
      <c r="G1966" s="143"/>
      <c r="H1966" s="166">
        <v>42290000</v>
      </c>
      <c r="I1966" s="180" t="s">
        <v>1128</v>
      </c>
      <c r="J1966" s="169"/>
      <c r="K1966" s="169"/>
      <c r="L1966" s="169"/>
      <c r="M1966" s="146"/>
      <c r="N1966" s="184"/>
      <c r="O1966" s="169"/>
      <c r="P1966" s="146"/>
      <c r="Q1966" s="146">
        <f t="shared" si="37"/>
        <v>0</v>
      </c>
      <c r="R1966" s="182"/>
      <c r="S1966" s="226"/>
      <c r="T1966" s="676" t="s">
        <v>4687</v>
      </c>
      <c r="U1966" s="170"/>
      <c r="V1966" s="170"/>
      <c r="W1966" s="170"/>
      <c r="X1966" s="117"/>
      <c r="Y1966" s="171"/>
      <c r="Z1966" s="171"/>
      <c r="AA1966" s="171"/>
      <c r="AB1966" s="171"/>
      <c r="AC1966" s="171"/>
      <c r="AD1966" s="171"/>
      <c r="AE1966" s="171"/>
      <c r="AF1966" s="171"/>
      <c r="AG1966" s="171"/>
      <c r="AH1966" s="171"/>
      <c r="AI1966" s="171"/>
    </row>
    <row r="1967" spans="1:35" s="172" customFormat="1" ht="24" hidden="1" x14ac:dyDescent="0.2">
      <c r="A1967" s="167">
        <v>2</v>
      </c>
      <c r="B1967" s="647">
        <v>0</v>
      </c>
      <c r="C1967" s="647">
        <v>4</v>
      </c>
      <c r="D1967" s="647">
        <v>4</v>
      </c>
      <c r="E1967" s="163" t="s">
        <v>3862</v>
      </c>
      <c r="F1967" s="593" t="s">
        <v>4675</v>
      </c>
      <c r="G1967" s="143"/>
      <c r="H1967" s="166">
        <v>42290000</v>
      </c>
      <c r="I1967" s="180" t="s">
        <v>1129</v>
      </c>
      <c r="J1967" s="169"/>
      <c r="K1967" s="169"/>
      <c r="L1967" s="169"/>
      <c r="M1967" s="146"/>
      <c r="N1967" s="184"/>
      <c r="O1967" s="169"/>
      <c r="P1967" s="146"/>
      <c r="Q1967" s="146">
        <f t="shared" si="37"/>
        <v>0</v>
      </c>
      <c r="R1967" s="182"/>
      <c r="S1967" s="226"/>
      <c r="T1967" s="676" t="s">
        <v>4687</v>
      </c>
      <c r="U1967" s="170"/>
      <c r="V1967" s="170"/>
      <c r="W1967" s="170"/>
      <c r="X1967" s="117"/>
      <c r="Y1967" s="171"/>
      <c r="Z1967" s="171"/>
      <c r="AA1967" s="171"/>
      <c r="AB1967" s="171"/>
      <c r="AC1967" s="171"/>
      <c r="AD1967" s="171"/>
      <c r="AE1967" s="171"/>
      <c r="AF1967" s="171"/>
      <c r="AG1967" s="171"/>
      <c r="AH1967" s="171"/>
      <c r="AI1967" s="171"/>
    </row>
    <row r="1968" spans="1:35" s="172" customFormat="1" ht="24" hidden="1" x14ac:dyDescent="0.2">
      <c r="A1968" s="167">
        <v>2</v>
      </c>
      <c r="B1968" s="647">
        <v>0</v>
      </c>
      <c r="C1968" s="647">
        <v>4</v>
      </c>
      <c r="D1968" s="647">
        <v>4</v>
      </c>
      <c r="E1968" s="163" t="s">
        <v>3862</v>
      </c>
      <c r="F1968" s="593" t="s">
        <v>4675</v>
      </c>
      <c r="G1968" s="143"/>
      <c r="H1968" s="166">
        <v>42242000</v>
      </c>
      <c r="I1968" s="180" t="s">
        <v>1130</v>
      </c>
      <c r="J1968" s="169"/>
      <c r="K1968" s="169"/>
      <c r="L1968" s="169"/>
      <c r="M1968" s="146"/>
      <c r="N1968" s="184"/>
      <c r="O1968" s="169"/>
      <c r="P1968" s="146"/>
      <c r="Q1968" s="146">
        <f t="shared" si="37"/>
        <v>0</v>
      </c>
      <c r="R1968" s="182"/>
      <c r="S1968" s="226"/>
      <c r="T1968" s="676" t="s">
        <v>4687</v>
      </c>
      <c r="U1968" s="170"/>
      <c r="V1968" s="170"/>
      <c r="W1968" s="170"/>
      <c r="X1968" s="117"/>
      <c r="Y1968" s="171"/>
      <c r="Z1968" s="171"/>
      <c r="AA1968" s="171"/>
      <c r="AB1968" s="171"/>
      <c r="AC1968" s="171"/>
      <c r="AD1968" s="171"/>
      <c r="AE1968" s="171"/>
      <c r="AF1968" s="171"/>
      <c r="AG1968" s="171"/>
      <c r="AH1968" s="171"/>
      <c r="AI1968" s="171"/>
    </row>
    <row r="1969" spans="1:35" s="172" customFormat="1" ht="24" hidden="1" x14ac:dyDescent="0.2">
      <c r="A1969" s="167">
        <v>2</v>
      </c>
      <c r="B1969" s="647">
        <v>0</v>
      </c>
      <c r="C1969" s="647">
        <v>4</v>
      </c>
      <c r="D1969" s="647">
        <v>4</v>
      </c>
      <c r="E1969" s="163" t="s">
        <v>3862</v>
      </c>
      <c r="F1969" s="593" t="s">
        <v>4675</v>
      </c>
      <c r="G1969" s="143"/>
      <c r="H1969" s="166">
        <v>42242000</v>
      </c>
      <c r="I1969" s="180" t="s">
        <v>1131</v>
      </c>
      <c r="J1969" s="169"/>
      <c r="K1969" s="169"/>
      <c r="L1969" s="169"/>
      <c r="M1969" s="146"/>
      <c r="N1969" s="184"/>
      <c r="O1969" s="169"/>
      <c r="P1969" s="146"/>
      <c r="Q1969" s="146">
        <f t="shared" si="37"/>
        <v>0</v>
      </c>
      <c r="R1969" s="182"/>
      <c r="S1969" s="226"/>
      <c r="T1969" s="676" t="s">
        <v>4687</v>
      </c>
      <c r="U1969" s="170"/>
      <c r="V1969" s="170"/>
      <c r="W1969" s="170"/>
      <c r="X1969" s="117"/>
      <c r="Y1969" s="171"/>
      <c r="Z1969" s="171"/>
      <c r="AA1969" s="171"/>
      <c r="AB1969" s="171"/>
      <c r="AC1969" s="171"/>
      <c r="AD1969" s="171"/>
      <c r="AE1969" s="171"/>
      <c r="AF1969" s="171"/>
      <c r="AG1969" s="171"/>
      <c r="AH1969" s="171"/>
      <c r="AI1969" s="171"/>
    </row>
    <row r="1970" spans="1:35" s="172" customFormat="1" ht="24" hidden="1" x14ac:dyDescent="0.2">
      <c r="A1970" s="167">
        <v>2</v>
      </c>
      <c r="B1970" s="647">
        <v>0</v>
      </c>
      <c r="C1970" s="647">
        <v>4</v>
      </c>
      <c r="D1970" s="647">
        <v>4</v>
      </c>
      <c r="E1970" s="163" t="s">
        <v>3862</v>
      </c>
      <c r="F1970" s="593" t="s">
        <v>4675</v>
      </c>
      <c r="G1970" s="143"/>
      <c r="H1970" s="166">
        <v>42190000</v>
      </c>
      <c r="I1970" s="180" t="s">
        <v>1132</v>
      </c>
      <c r="J1970" s="169"/>
      <c r="K1970" s="169"/>
      <c r="L1970" s="169"/>
      <c r="M1970" s="146"/>
      <c r="N1970" s="184"/>
      <c r="O1970" s="169"/>
      <c r="P1970" s="146"/>
      <c r="Q1970" s="146">
        <f t="shared" si="37"/>
        <v>0</v>
      </c>
      <c r="R1970" s="182"/>
      <c r="S1970" s="226"/>
      <c r="T1970" s="676" t="s">
        <v>4687</v>
      </c>
      <c r="U1970" s="170"/>
      <c r="V1970" s="170"/>
      <c r="W1970" s="170"/>
      <c r="X1970" s="117"/>
      <c r="Y1970" s="171"/>
      <c r="Z1970" s="171"/>
      <c r="AA1970" s="171"/>
      <c r="AB1970" s="171"/>
      <c r="AC1970" s="171"/>
      <c r="AD1970" s="171"/>
      <c r="AE1970" s="171"/>
      <c r="AF1970" s="171"/>
      <c r="AG1970" s="171"/>
      <c r="AH1970" s="171"/>
      <c r="AI1970" s="171"/>
    </row>
    <row r="1971" spans="1:35" s="172" customFormat="1" ht="24" hidden="1" x14ac:dyDescent="0.2">
      <c r="A1971" s="167">
        <v>2</v>
      </c>
      <c r="B1971" s="647">
        <v>0</v>
      </c>
      <c r="C1971" s="647">
        <v>4</v>
      </c>
      <c r="D1971" s="647">
        <v>4</v>
      </c>
      <c r="E1971" s="163" t="s">
        <v>3862</v>
      </c>
      <c r="F1971" s="593" t="s">
        <v>4675</v>
      </c>
      <c r="G1971" s="143"/>
      <c r="H1971" s="166">
        <v>42190000</v>
      </c>
      <c r="I1971" s="180" t="s">
        <v>1133</v>
      </c>
      <c r="J1971" s="169"/>
      <c r="K1971" s="169"/>
      <c r="L1971" s="169"/>
      <c r="M1971" s="146"/>
      <c r="N1971" s="184"/>
      <c r="O1971" s="169"/>
      <c r="P1971" s="146"/>
      <c r="Q1971" s="146">
        <f t="shared" si="37"/>
        <v>0</v>
      </c>
      <c r="R1971" s="182"/>
      <c r="S1971" s="226"/>
      <c r="T1971" s="676" t="s">
        <v>4687</v>
      </c>
      <c r="U1971" s="170"/>
      <c r="V1971" s="170"/>
      <c r="W1971" s="170"/>
      <c r="X1971" s="117"/>
      <c r="Y1971" s="171"/>
      <c r="Z1971" s="171"/>
      <c r="AA1971" s="171"/>
      <c r="AB1971" s="171"/>
      <c r="AC1971" s="171"/>
      <c r="AD1971" s="171"/>
      <c r="AE1971" s="171"/>
      <c r="AF1971" s="171"/>
      <c r="AG1971" s="171"/>
      <c r="AH1971" s="171"/>
      <c r="AI1971" s="171"/>
    </row>
    <row r="1972" spans="1:35" s="172" customFormat="1" ht="24" hidden="1" x14ac:dyDescent="0.2">
      <c r="A1972" s="167">
        <v>2</v>
      </c>
      <c r="B1972" s="647">
        <v>0</v>
      </c>
      <c r="C1972" s="647">
        <v>4</v>
      </c>
      <c r="D1972" s="647">
        <v>4</v>
      </c>
      <c r="E1972" s="163" t="s">
        <v>3862</v>
      </c>
      <c r="F1972" s="593" t="s">
        <v>4675</v>
      </c>
      <c r="G1972" s="143"/>
      <c r="H1972" s="166">
        <v>42190000</v>
      </c>
      <c r="I1972" s="180" t="s">
        <v>1134</v>
      </c>
      <c r="J1972" s="169"/>
      <c r="K1972" s="169"/>
      <c r="L1972" s="169"/>
      <c r="M1972" s="146"/>
      <c r="N1972" s="184"/>
      <c r="O1972" s="169"/>
      <c r="P1972" s="146"/>
      <c r="Q1972" s="146">
        <f t="shared" si="37"/>
        <v>0</v>
      </c>
      <c r="R1972" s="182"/>
      <c r="S1972" s="226"/>
      <c r="T1972" s="676" t="s">
        <v>4687</v>
      </c>
      <c r="U1972" s="170"/>
      <c r="V1972" s="170"/>
      <c r="W1972" s="170"/>
      <c r="X1972" s="117"/>
      <c r="Y1972" s="171"/>
      <c r="Z1972" s="171"/>
      <c r="AA1972" s="171"/>
      <c r="AB1972" s="171"/>
      <c r="AC1972" s="171"/>
      <c r="AD1972" s="171"/>
      <c r="AE1972" s="171"/>
      <c r="AF1972" s="171"/>
      <c r="AG1972" s="171"/>
      <c r="AH1972" s="171"/>
      <c r="AI1972" s="171"/>
    </row>
    <row r="1973" spans="1:35" s="172" customFormat="1" ht="24" hidden="1" x14ac:dyDescent="0.2">
      <c r="A1973" s="167">
        <v>2</v>
      </c>
      <c r="B1973" s="647">
        <v>0</v>
      </c>
      <c r="C1973" s="647">
        <v>4</v>
      </c>
      <c r="D1973" s="647">
        <v>4</v>
      </c>
      <c r="E1973" s="163" t="s">
        <v>3862</v>
      </c>
      <c r="F1973" s="593" t="s">
        <v>4675</v>
      </c>
      <c r="G1973" s="143"/>
      <c r="H1973" s="166">
        <v>42240000</v>
      </c>
      <c r="I1973" s="180" t="s">
        <v>1135</v>
      </c>
      <c r="J1973" s="169"/>
      <c r="K1973" s="169"/>
      <c r="L1973" s="169"/>
      <c r="M1973" s="146"/>
      <c r="N1973" s="184"/>
      <c r="O1973" s="169"/>
      <c r="P1973" s="146"/>
      <c r="Q1973" s="146">
        <f t="shared" si="37"/>
        <v>0</v>
      </c>
      <c r="R1973" s="182"/>
      <c r="S1973" s="226"/>
      <c r="T1973" s="676" t="s">
        <v>4687</v>
      </c>
      <c r="U1973" s="170"/>
      <c r="V1973" s="170"/>
      <c r="W1973" s="170"/>
      <c r="X1973" s="117"/>
      <c r="Y1973" s="171"/>
      <c r="Z1973" s="171"/>
      <c r="AA1973" s="171"/>
      <c r="AB1973" s="171"/>
      <c r="AC1973" s="171"/>
      <c r="AD1973" s="171"/>
      <c r="AE1973" s="171"/>
      <c r="AF1973" s="171"/>
      <c r="AG1973" s="171"/>
      <c r="AH1973" s="171"/>
      <c r="AI1973" s="171"/>
    </row>
    <row r="1974" spans="1:35" s="172" customFormat="1" ht="24" hidden="1" x14ac:dyDescent="0.2">
      <c r="A1974" s="167">
        <v>2</v>
      </c>
      <c r="B1974" s="647">
        <v>0</v>
      </c>
      <c r="C1974" s="647">
        <v>4</v>
      </c>
      <c r="D1974" s="647">
        <v>4</v>
      </c>
      <c r="E1974" s="163" t="s">
        <v>3862</v>
      </c>
      <c r="F1974" s="593" t="s">
        <v>4675</v>
      </c>
      <c r="G1974" s="143"/>
      <c r="H1974" s="166">
        <v>42240000</v>
      </c>
      <c r="I1974" s="180" t="s">
        <v>597</v>
      </c>
      <c r="J1974" s="169"/>
      <c r="K1974" s="169"/>
      <c r="L1974" s="169"/>
      <c r="M1974" s="146"/>
      <c r="N1974" s="184"/>
      <c r="O1974" s="169"/>
      <c r="P1974" s="146"/>
      <c r="Q1974" s="146">
        <f t="shared" si="37"/>
        <v>0</v>
      </c>
      <c r="R1974" s="182"/>
      <c r="S1974" s="226"/>
      <c r="T1974" s="676" t="s">
        <v>4687</v>
      </c>
      <c r="U1974" s="170"/>
      <c r="V1974" s="170"/>
      <c r="W1974" s="170"/>
      <c r="X1974" s="117"/>
      <c r="Y1974" s="171"/>
      <c r="Z1974" s="171"/>
      <c r="AA1974" s="171"/>
      <c r="AB1974" s="171"/>
      <c r="AC1974" s="171"/>
      <c r="AD1974" s="171"/>
      <c r="AE1974" s="171"/>
      <c r="AF1974" s="171"/>
      <c r="AG1974" s="171"/>
      <c r="AH1974" s="171"/>
      <c r="AI1974" s="171"/>
    </row>
    <row r="1975" spans="1:35" s="172" customFormat="1" ht="24" hidden="1" x14ac:dyDescent="0.2">
      <c r="A1975" s="167">
        <v>2</v>
      </c>
      <c r="B1975" s="647">
        <v>0</v>
      </c>
      <c r="C1975" s="647">
        <v>4</v>
      </c>
      <c r="D1975" s="647">
        <v>4</v>
      </c>
      <c r="E1975" s="163" t="s">
        <v>3862</v>
      </c>
      <c r="F1975" s="593" t="s">
        <v>4675</v>
      </c>
      <c r="G1975" s="143"/>
      <c r="H1975" s="166">
        <v>42240000</v>
      </c>
      <c r="I1975" s="180" t="s">
        <v>598</v>
      </c>
      <c r="J1975" s="169"/>
      <c r="K1975" s="169"/>
      <c r="L1975" s="169"/>
      <c r="M1975" s="146"/>
      <c r="N1975" s="184"/>
      <c r="O1975" s="169"/>
      <c r="P1975" s="146"/>
      <c r="Q1975" s="146">
        <f t="shared" si="37"/>
        <v>0</v>
      </c>
      <c r="R1975" s="182"/>
      <c r="S1975" s="226"/>
      <c r="T1975" s="676" t="s">
        <v>4687</v>
      </c>
      <c r="U1975" s="170"/>
      <c r="V1975" s="170"/>
      <c r="W1975" s="170"/>
      <c r="X1975" s="117"/>
      <c r="Y1975" s="171"/>
      <c r="Z1975" s="171"/>
      <c r="AA1975" s="171"/>
      <c r="AB1975" s="171"/>
      <c r="AC1975" s="171"/>
      <c r="AD1975" s="171"/>
      <c r="AE1975" s="171"/>
      <c r="AF1975" s="171"/>
      <c r="AG1975" s="171"/>
      <c r="AH1975" s="171"/>
      <c r="AI1975" s="171"/>
    </row>
    <row r="1976" spans="1:35" s="172" customFormat="1" ht="24" hidden="1" x14ac:dyDescent="0.2">
      <c r="A1976" s="167">
        <v>2</v>
      </c>
      <c r="B1976" s="647">
        <v>0</v>
      </c>
      <c r="C1976" s="647">
        <v>4</v>
      </c>
      <c r="D1976" s="647">
        <v>4</v>
      </c>
      <c r="E1976" s="163" t="s">
        <v>3862</v>
      </c>
      <c r="F1976" s="593" t="s">
        <v>4675</v>
      </c>
      <c r="G1976" s="143"/>
      <c r="H1976" s="166">
        <v>42240000</v>
      </c>
      <c r="I1976" s="180" t="s">
        <v>599</v>
      </c>
      <c r="J1976" s="169"/>
      <c r="K1976" s="169"/>
      <c r="L1976" s="169"/>
      <c r="M1976" s="146"/>
      <c r="N1976" s="184"/>
      <c r="O1976" s="169"/>
      <c r="P1976" s="146"/>
      <c r="Q1976" s="146">
        <f t="shared" si="37"/>
        <v>0</v>
      </c>
      <c r="R1976" s="182"/>
      <c r="S1976" s="226"/>
      <c r="T1976" s="676" t="s">
        <v>4687</v>
      </c>
      <c r="U1976" s="170"/>
      <c r="V1976" s="170"/>
      <c r="W1976" s="170"/>
      <c r="X1976" s="117"/>
      <c r="Y1976" s="171"/>
      <c r="Z1976" s="171"/>
      <c r="AA1976" s="171"/>
      <c r="AB1976" s="171"/>
      <c r="AC1976" s="171"/>
      <c r="AD1976" s="171"/>
      <c r="AE1976" s="171"/>
      <c r="AF1976" s="171"/>
      <c r="AG1976" s="171"/>
      <c r="AH1976" s="171"/>
      <c r="AI1976" s="171"/>
    </row>
    <row r="1977" spans="1:35" s="172" customFormat="1" ht="24" hidden="1" x14ac:dyDescent="0.2">
      <c r="A1977" s="167">
        <v>2</v>
      </c>
      <c r="B1977" s="647">
        <v>0</v>
      </c>
      <c r="C1977" s="647">
        <v>4</v>
      </c>
      <c r="D1977" s="647">
        <v>4</v>
      </c>
      <c r="E1977" s="163" t="s">
        <v>3862</v>
      </c>
      <c r="F1977" s="593" t="s">
        <v>4675</v>
      </c>
      <c r="G1977" s="143"/>
      <c r="H1977" s="166">
        <v>42240000</v>
      </c>
      <c r="I1977" s="180" t="s">
        <v>600</v>
      </c>
      <c r="J1977" s="169"/>
      <c r="K1977" s="169"/>
      <c r="L1977" s="169"/>
      <c r="M1977" s="146"/>
      <c r="N1977" s="184"/>
      <c r="O1977" s="169"/>
      <c r="P1977" s="146"/>
      <c r="Q1977" s="146">
        <f t="shared" si="37"/>
        <v>0</v>
      </c>
      <c r="R1977" s="182"/>
      <c r="S1977" s="226"/>
      <c r="T1977" s="676" t="s">
        <v>4687</v>
      </c>
      <c r="U1977" s="170"/>
      <c r="V1977" s="170"/>
      <c r="W1977" s="170"/>
      <c r="X1977" s="117"/>
      <c r="Y1977" s="171"/>
      <c r="Z1977" s="171"/>
      <c r="AA1977" s="171"/>
      <c r="AB1977" s="171"/>
      <c r="AC1977" s="171"/>
      <c r="AD1977" s="171"/>
      <c r="AE1977" s="171"/>
      <c r="AF1977" s="171"/>
      <c r="AG1977" s="171"/>
      <c r="AH1977" s="171"/>
      <c r="AI1977" s="171"/>
    </row>
    <row r="1978" spans="1:35" s="172" customFormat="1" ht="24" hidden="1" x14ac:dyDescent="0.2">
      <c r="A1978" s="167">
        <v>2</v>
      </c>
      <c r="B1978" s="647">
        <v>0</v>
      </c>
      <c r="C1978" s="647">
        <v>4</v>
      </c>
      <c r="D1978" s="647">
        <v>4</v>
      </c>
      <c r="E1978" s="163" t="s">
        <v>3862</v>
      </c>
      <c r="F1978" s="593" t="s">
        <v>4675</v>
      </c>
      <c r="G1978" s="143"/>
      <c r="H1978" s="166">
        <v>42240000</v>
      </c>
      <c r="I1978" s="180" t="s">
        <v>601</v>
      </c>
      <c r="J1978" s="169"/>
      <c r="K1978" s="169"/>
      <c r="L1978" s="169"/>
      <c r="M1978" s="146"/>
      <c r="N1978" s="184"/>
      <c r="O1978" s="169"/>
      <c r="P1978" s="146"/>
      <c r="Q1978" s="146">
        <f t="shared" si="37"/>
        <v>0</v>
      </c>
      <c r="R1978" s="182"/>
      <c r="S1978" s="226"/>
      <c r="T1978" s="676" t="s">
        <v>4687</v>
      </c>
      <c r="U1978" s="170"/>
      <c r="V1978" s="170"/>
      <c r="W1978" s="170"/>
      <c r="X1978" s="117"/>
      <c r="Y1978" s="171"/>
      <c r="Z1978" s="171"/>
      <c r="AA1978" s="171"/>
      <c r="AB1978" s="171"/>
      <c r="AC1978" s="171"/>
      <c r="AD1978" s="171"/>
      <c r="AE1978" s="171"/>
      <c r="AF1978" s="171"/>
      <c r="AG1978" s="171"/>
      <c r="AH1978" s="171"/>
      <c r="AI1978" s="171"/>
    </row>
    <row r="1979" spans="1:35" s="172" customFormat="1" ht="24" hidden="1" x14ac:dyDescent="0.2">
      <c r="A1979" s="167">
        <v>2</v>
      </c>
      <c r="B1979" s="647">
        <v>0</v>
      </c>
      <c r="C1979" s="647">
        <v>4</v>
      </c>
      <c r="D1979" s="647">
        <v>4</v>
      </c>
      <c r="E1979" s="163" t="s">
        <v>3862</v>
      </c>
      <c r="F1979" s="593" t="s">
        <v>4675</v>
      </c>
      <c r="G1979" s="143"/>
      <c r="H1979" s="166">
        <v>51102700</v>
      </c>
      <c r="I1979" s="180" t="s">
        <v>602</v>
      </c>
      <c r="J1979" s="169"/>
      <c r="K1979" s="169"/>
      <c r="L1979" s="169"/>
      <c r="M1979" s="146"/>
      <c r="N1979" s="184"/>
      <c r="O1979" s="169"/>
      <c r="P1979" s="146"/>
      <c r="Q1979" s="146">
        <f t="shared" si="37"/>
        <v>0</v>
      </c>
      <c r="R1979" s="182"/>
      <c r="S1979" s="226"/>
      <c r="T1979" s="676" t="s">
        <v>4687</v>
      </c>
      <c r="U1979" s="170"/>
      <c r="V1979" s="170"/>
      <c r="W1979" s="170"/>
      <c r="X1979" s="117"/>
      <c r="Y1979" s="171"/>
      <c r="Z1979" s="171"/>
      <c r="AA1979" s="171"/>
      <c r="AB1979" s="171"/>
      <c r="AC1979" s="171"/>
      <c r="AD1979" s="171"/>
      <c r="AE1979" s="171"/>
      <c r="AF1979" s="171"/>
      <c r="AG1979" s="171"/>
      <c r="AH1979" s="171"/>
      <c r="AI1979" s="171"/>
    </row>
    <row r="1980" spans="1:35" s="172" customFormat="1" ht="24" hidden="1" x14ac:dyDescent="0.2">
      <c r="A1980" s="167">
        <v>2</v>
      </c>
      <c r="B1980" s="647">
        <v>0</v>
      </c>
      <c r="C1980" s="647">
        <v>4</v>
      </c>
      <c r="D1980" s="647">
        <v>4</v>
      </c>
      <c r="E1980" s="163" t="s">
        <v>3862</v>
      </c>
      <c r="F1980" s="593" t="s">
        <v>4675</v>
      </c>
      <c r="G1980" s="143"/>
      <c r="H1980" s="166">
        <v>51102700</v>
      </c>
      <c r="I1980" s="180" t="s">
        <v>1039</v>
      </c>
      <c r="J1980" s="169"/>
      <c r="K1980" s="169"/>
      <c r="L1980" s="169"/>
      <c r="M1980" s="146"/>
      <c r="N1980" s="184"/>
      <c r="O1980" s="169"/>
      <c r="P1980" s="146"/>
      <c r="Q1980" s="146">
        <f t="shared" si="37"/>
        <v>0</v>
      </c>
      <c r="R1980" s="182"/>
      <c r="S1980" s="226"/>
      <c r="T1980" s="676" t="s">
        <v>4687</v>
      </c>
      <c r="U1980" s="170"/>
      <c r="V1980" s="170"/>
      <c r="W1980" s="170"/>
      <c r="X1980" s="117"/>
      <c r="Y1980" s="171"/>
      <c r="Z1980" s="171"/>
      <c r="AA1980" s="171"/>
      <c r="AB1980" s="171"/>
      <c r="AC1980" s="171"/>
      <c r="AD1980" s="171"/>
      <c r="AE1980" s="171"/>
      <c r="AF1980" s="171"/>
      <c r="AG1980" s="171"/>
      <c r="AH1980" s="171"/>
      <c r="AI1980" s="171"/>
    </row>
    <row r="1981" spans="1:35" s="172" customFormat="1" ht="24" hidden="1" x14ac:dyDescent="0.2">
      <c r="A1981" s="167">
        <v>2</v>
      </c>
      <c r="B1981" s="647">
        <v>0</v>
      </c>
      <c r="C1981" s="647">
        <v>4</v>
      </c>
      <c r="D1981" s="647">
        <v>4</v>
      </c>
      <c r="E1981" s="163" t="s">
        <v>3862</v>
      </c>
      <c r="F1981" s="593" t="s">
        <v>4675</v>
      </c>
      <c r="G1981" s="143"/>
      <c r="H1981" s="166">
        <v>51102700</v>
      </c>
      <c r="I1981" s="180" t="s">
        <v>1040</v>
      </c>
      <c r="J1981" s="169"/>
      <c r="K1981" s="169"/>
      <c r="L1981" s="169"/>
      <c r="M1981" s="146"/>
      <c r="N1981" s="184"/>
      <c r="O1981" s="169"/>
      <c r="P1981" s="146"/>
      <c r="Q1981" s="146">
        <f t="shared" si="37"/>
        <v>0</v>
      </c>
      <c r="R1981" s="182"/>
      <c r="S1981" s="226"/>
      <c r="T1981" s="676" t="s">
        <v>4687</v>
      </c>
      <c r="U1981" s="170"/>
      <c r="V1981" s="170"/>
      <c r="W1981" s="170"/>
      <c r="X1981" s="117"/>
      <c r="Y1981" s="171"/>
      <c r="Z1981" s="171"/>
      <c r="AA1981" s="171"/>
      <c r="AB1981" s="171"/>
      <c r="AC1981" s="171"/>
      <c r="AD1981" s="171"/>
      <c r="AE1981" s="171"/>
      <c r="AF1981" s="171"/>
      <c r="AG1981" s="171"/>
      <c r="AH1981" s="171"/>
      <c r="AI1981" s="171"/>
    </row>
    <row r="1982" spans="1:35" s="172" customFormat="1" ht="24" hidden="1" x14ac:dyDescent="0.2">
      <c r="A1982" s="167">
        <v>2</v>
      </c>
      <c r="B1982" s="647">
        <v>0</v>
      </c>
      <c r="C1982" s="647">
        <v>4</v>
      </c>
      <c r="D1982" s="647">
        <v>4</v>
      </c>
      <c r="E1982" s="163" t="s">
        <v>3862</v>
      </c>
      <c r="F1982" s="593" t="s">
        <v>4675</v>
      </c>
      <c r="G1982" s="143"/>
      <c r="H1982" s="166">
        <v>51102700</v>
      </c>
      <c r="I1982" s="180" t="s">
        <v>1041</v>
      </c>
      <c r="J1982" s="169"/>
      <c r="K1982" s="169"/>
      <c r="L1982" s="169"/>
      <c r="M1982" s="146"/>
      <c r="N1982" s="184"/>
      <c r="O1982" s="169"/>
      <c r="P1982" s="146"/>
      <c r="Q1982" s="146">
        <f t="shared" si="37"/>
        <v>0</v>
      </c>
      <c r="R1982" s="182"/>
      <c r="S1982" s="226"/>
      <c r="T1982" s="676" t="s">
        <v>4687</v>
      </c>
      <c r="U1982" s="170"/>
      <c r="V1982" s="170"/>
      <c r="W1982" s="170"/>
      <c r="X1982" s="117"/>
      <c r="Y1982" s="171"/>
      <c r="Z1982" s="171"/>
      <c r="AA1982" s="171"/>
      <c r="AB1982" s="171"/>
      <c r="AC1982" s="171"/>
      <c r="AD1982" s="171"/>
      <c r="AE1982" s="171"/>
      <c r="AF1982" s="171"/>
      <c r="AG1982" s="171"/>
      <c r="AH1982" s="171"/>
      <c r="AI1982" s="171"/>
    </row>
    <row r="1983" spans="1:35" ht="24" hidden="1" x14ac:dyDescent="0.2">
      <c r="A1983" s="167">
        <v>2</v>
      </c>
      <c r="B1983" s="647">
        <v>0</v>
      </c>
      <c r="C1983" s="647">
        <v>4</v>
      </c>
      <c r="D1983" s="647">
        <v>4</v>
      </c>
      <c r="E1983" s="163" t="s">
        <v>3862</v>
      </c>
      <c r="F1983" s="593" t="s">
        <v>4675</v>
      </c>
      <c r="G1983" s="143"/>
      <c r="H1983" s="162"/>
      <c r="I1983" s="145" t="s">
        <v>415</v>
      </c>
      <c r="J1983" s="146"/>
      <c r="K1983" s="146"/>
      <c r="L1983" s="146"/>
      <c r="M1983" s="146"/>
      <c r="N1983" s="183"/>
      <c r="O1983" s="146"/>
      <c r="P1983" s="146"/>
      <c r="Q1983" s="146">
        <f t="shared" si="37"/>
        <v>0</v>
      </c>
      <c r="R1983" s="182"/>
      <c r="S1983" s="226"/>
      <c r="T1983" s="676" t="s">
        <v>4687</v>
      </c>
      <c r="U1983" s="147"/>
      <c r="V1983" s="147"/>
      <c r="W1983" s="147"/>
      <c r="X1983" s="117"/>
    </row>
    <row r="1984" spans="1:35" ht="24" hidden="1" x14ac:dyDescent="0.2">
      <c r="A1984" s="167">
        <v>2</v>
      </c>
      <c r="B1984" s="647">
        <v>0</v>
      </c>
      <c r="C1984" s="647">
        <v>4</v>
      </c>
      <c r="D1984" s="647">
        <v>4</v>
      </c>
      <c r="E1984" s="163" t="s">
        <v>3862</v>
      </c>
      <c r="F1984" s="593" t="s">
        <v>4675</v>
      </c>
      <c r="G1984" s="143"/>
      <c r="H1984" s="162"/>
      <c r="I1984" s="145" t="s">
        <v>416</v>
      </c>
      <c r="J1984" s="146"/>
      <c r="K1984" s="146"/>
      <c r="L1984" s="146"/>
      <c r="M1984" s="146"/>
      <c r="N1984" s="183"/>
      <c r="O1984" s="146"/>
      <c r="P1984" s="146"/>
      <c r="Q1984" s="146">
        <f t="shared" si="37"/>
        <v>0</v>
      </c>
      <c r="R1984" s="182"/>
      <c r="S1984" s="226"/>
      <c r="T1984" s="676" t="s">
        <v>4687</v>
      </c>
      <c r="U1984" s="147"/>
      <c r="V1984" s="147"/>
      <c r="W1984" s="147"/>
      <c r="X1984" s="117"/>
    </row>
    <row r="1985" spans="1:35" ht="24" hidden="1" x14ac:dyDescent="0.2">
      <c r="A1985" s="167">
        <v>2</v>
      </c>
      <c r="B1985" s="647">
        <v>0</v>
      </c>
      <c r="C1985" s="647">
        <v>4</v>
      </c>
      <c r="D1985" s="647">
        <v>4</v>
      </c>
      <c r="E1985" s="163" t="s">
        <v>3862</v>
      </c>
      <c r="F1985" s="593" t="s">
        <v>4675</v>
      </c>
      <c r="G1985" s="143"/>
      <c r="H1985" s="162"/>
      <c r="I1985" s="145" t="s">
        <v>4013</v>
      </c>
      <c r="J1985" s="146"/>
      <c r="K1985" s="146"/>
      <c r="L1985" s="146"/>
      <c r="M1985" s="146"/>
      <c r="N1985" s="183"/>
      <c r="O1985" s="146"/>
      <c r="P1985" s="146"/>
      <c r="Q1985" s="146">
        <f t="shared" si="37"/>
        <v>0</v>
      </c>
      <c r="R1985" s="182"/>
      <c r="S1985" s="226"/>
      <c r="T1985" s="676" t="s">
        <v>4687</v>
      </c>
      <c r="U1985" s="147"/>
      <c r="V1985" s="147"/>
      <c r="W1985" s="147"/>
      <c r="X1985" s="117"/>
    </row>
    <row r="1986" spans="1:35" ht="24" hidden="1" x14ac:dyDescent="0.2">
      <c r="A1986" s="167">
        <v>2</v>
      </c>
      <c r="B1986" s="647">
        <v>0</v>
      </c>
      <c r="C1986" s="647">
        <v>4</v>
      </c>
      <c r="D1986" s="647">
        <v>4</v>
      </c>
      <c r="E1986" s="163" t="s">
        <v>3862</v>
      </c>
      <c r="F1986" s="593" t="s">
        <v>4675</v>
      </c>
      <c r="G1986" s="143"/>
      <c r="H1986" s="162"/>
      <c r="I1986" s="145"/>
      <c r="J1986" s="146"/>
      <c r="K1986" s="146"/>
      <c r="L1986" s="146"/>
      <c r="M1986" s="146"/>
      <c r="N1986" s="148"/>
      <c r="O1986" s="146"/>
      <c r="P1986" s="146"/>
      <c r="Q1986" s="146">
        <f t="shared" si="37"/>
        <v>0</v>
      </c>
      <c r="R1986" s="182"/>
      <c r="S1986" s="226"/>
      <c r="T1986" s="676" t="s">
        <v>4687</v>
      </c>
      <c r="U1986" s="147"/>
      <c r="V1986" s="147"/>
      <c r="W1986" s="147"/>
      <c r="X1986" s="117"/>
    </row>
    <row r="1987" spans="1:35" ht="24" hidden="1" x14ac:dyDescent="0.2">
      <c r="A1987" s="167">
        <v>2</v>
      </c>
      <c r="B1987" s="647">
        <v>0</v>
      </c>
      <c r="C1987" s="647">
        <v>4</v>
      </c>
      <c r="D1987" s="647">
        <v>4</v>
      </c>
      <c r="E1987" s="163" t="s">
        <v>3862</v>
      </c>
      <c r="F1987" s="593" t="s">
        <v>4675</v>
      </c>
      <c r="G1987" s="143"/>
      <c r="H1987" s="181"/>
      <c r="I1987" s="145"/>
      <c r="J1987" s="146"/>
      <c r="K1987" s="146"/>
      <c r="L1987" s="146"/>
      <c r="M1987" s="146"/>
      <c r="N1987" s="148"/>
      <c r="O1987" s="146"/>
      <c r="P1987" s="146"/>
      <c r="Q1987" s="146">
        <f t="shared" si="37"/>
        <v>0</v>
      </c>
      <c r="R1987" s="182"/>
      <c r="S1987" s="226"/>
      <c r="T1987" s="676" t="s">
        <v>4687</v>
      </c>
      <c r="U1987" s="147"/>
      <c r="V1987" s="147"/>
      <c r="W1987" s="147"/>
      <c r="X1987" s="117"/>
    </row>
    <row r="1988" spans="1:35" ht="24" hidden="1" x14ac:dyDescent="0.2">
      <c r="A1988" s="167">
        <v>2</v>
      </c>
      <c r="B1988" s="647">
        <v>0</v>
      </c>
      <c r="C1988" s="647">
        <v>4</v>
      </c>
      <c r="D1988" s="647">
        <v>4</v>
      </c>
      <c r="E1988" s="163" t="s">
        <v>3862</v>
      </c>
      <c r="F1988" s="593" t="s">
        <v>4675</v>
      </c>
      <c r="G1988" s="143"/>
      <c r="H1988" s="162"/>
      <c r="I1988" s="145"/>
      <c r="J1988" s="146"/>
      <c r="K1988" s="146"/>
      <c r="L1988" s="146"/>
      <c r="M1988" s="146"/>
      <c r="N1988" s="183"/>
      <c r="O1988" s="146"/>
      <c r="P1988" s="146"/>
      <c r="Q1988" s="146">
        <f t="shared" si="37"/>
        <v>0</v>
      </c>
      <c r="R1988" s="182"/>
      <c r="S1988" s="226"/>
      <c r="T1988" s="676" t="s">
        <v>4687</v>
      </c>
      <c r="U1988" s="147"/>
      <c r="V1988" s="147"/>
      <c r="W1988" s="147"/>
      <c r="X1988" s="117"/>
    </row>
    <row r="1989" spans="1:35" s="121" customFormat="1" ht="49.5" hidden="1" customHeight="1" x14ac:dyDescent="0.2">
      <c r="A1989" s="167">
        <v>2</v>
      </c>
      <c r="B1989" s="647">
        <v>0</v>
      </c>
      <c r="C1989" s="647">
        <v>4</v>
      </c>
      <c r="D1989" s="647">
        <v>4</v>
      </c>
      <c r="E1989" s="163" t="s">
        <v>3862</v>
      </c>
      <c r="F1989" s="593" t="s">
        <v>4675</v>
      </c>
      <c r="G1989" s="164" t="s">
        <v>2661</v>
      </c>
      <c r="H1989" s="162"/>
      <c r="I1989" s="145"/>
      <c r="J1989" s="146"/>
      <c r="K1989" s="146">
        <f>SUM(K1990:K2056)</f>
        <v>0</v>
      </c>
      <c r="L1989" s="146"/>
      <c r="M1989" s="146">
        <f>SUM(M1990:M2056)</f>
        <v>0</v>
      </c>
      <c r="N1989" s="148"/>
      <c r="O1989" s="146"/>
      <c r="P1989" s="146">
        <f>SUM(P1990:P2056)</f>
        <v>0</v>
      </c>
      <c r="Q1989" s="146">
        <f t="shared" si="37"/>
        <v>0</v>
      </c>
      <c r="R1989" s="182"/>
      <c r="S1989" s="226"/>
      <c r="T1989" s="676" t="s">
        <v>4687</v>
      </c>
      <c r="U1989" s="147"/>
      <c r="V1989" s="147"/>
      <c r="W1989" s="147"/>
      <c r="X1989" s="117"/>
    </row>
    <row r="1990" spans="1:35" s="172" customFormat="1" ht="31.5" hidden="1" x14ac:dyDescent="0.2">
      <c r="A1990" s="167">
        <v>2</v>
      </c>
      <c r="B1990" s="647">
        <v>0</v>
      </c>
      <c r="C1990" s="647">
        <v>4</v>
      </c>
      <c r="D1990" s="647">
        <v>4</v>
      </c>
      <c r="E1990" s="163" t="s">
        <v>3862</v>
      </c>
      <c r="F1990" s="593" t="s">
        <v>4675</v>
      </c>
      <c r="G1990" s="143"/>
      <c r="H1990" s="166">
        <v>42201800</v>
      </c>
      <c r="I1990" s="180" t="s">
        <v>1042</v>
      </c>
      <c r="J1990" s="169"/>
      <c r="K1990" s="169"/>
      <c r="L1990" s="169"/>
      <c r="M1990" s="146"/>
      <c r="N1990" s="184"/>
      <c r="O1990" s="169"/>
      <c r="P1990" s="146"/>
      <c r="Q1990" s="146">
        <f t="shared" si="37"/>
        <v>0</v>
      </c>
      <c r="R1990" s="182"/>
      <c r="S1990" s="226"/>
      <c r="T1990" s="676" t="s">
        <v>4687</v>
      </c>
      <c r="U1990" s="170"/>
      <c r="V1990" s="170"/>
      <c r="W1990" s="170"/>
      <c r="X1990" s="117"/>
      <c r="Y1990" s="171"/>
      <c r="Z1990" s="171"/>
      <c r="AA1990" s="171"/>
      <c r="AB1990" s="171"/>
      <c r="AC1990" s="171"/>
      <c r="AD1990" s="171"/>
      <c r="AE1990" s="171"/>
      <c r="AF1990" s="171"/>
      <c r="AG1990" s="171"/>
      <c r="AH1990" s="171"/>
      <c r="AI1990" s="171"/>
    </row>
    <row r="1991" spans="1:35" s="172" customFormat="1" ht="31.5" hidden="1" x14ac:dyDescent="0.2">
      <c r="A1991" s="167">
        <v>2</v>
      </c>
      <c r="B1991" s="647">
        <v>0</v>
      </c>
      <c r="C1991" s="647">
        <v>4</v>
      </c>
      <c r="D1991" s="647">
        <v>4</v>
      </c>
      <c r="E1991" s="163" t="s">
        <v>3862</v>
      </c>
      <c r="F1991" s="593" t="s">
        <v>4675</v>
      </c>
      <c r="G1991" s="143"/>
      <c r="H1991" s="166">
        <v>42201800</v>
      </c>
      <c r="I1991" s="180" t="s">
        <v>1043</v>
      </c>
      <c r="J1991" s="169"/>
      <c r="K1991" s="169"/>
      <c r="L1991" s="169"/>
      <c r="M1991" s="146"/>
      <c r="N1991" s="184"/>
      <c r="O1991" s="169"/>
      <c r="P1991" s="146"/>
      <c r="Q1991" s="146">
        <f t="shared" si="37"/>
        <v>0</v>
      </c>
      <c r="R1991" s="182"/>
      <c r="S1991" s="226"/>
      <c r="T1991" s="676" t="s">
        <v>4687</v>
      </c>
      <c r="U1991" s="170"/>
      <c r="V1991" s="170"/>
      <c r="W1991" s="170"/>
      <c r="X1991" s="117"/>
      <c r="Y1991" s="171"/>
      <c r="Z1991" s="171"/>
      <c r="AA1991" s="171"/>
      <c r="AB1991" s="171"/>
      <c r="AC1991" s="171"/>
      <c r="AD1991" s="171"/>
      <c r="AE1991" s="171"/>
      <c r="AF1991" s="171"/>
      <c r="AG1991" s="171"/>
      <c r="AH1991" s="171"/>
      <c r="AI1991" s="171"/>
    </row>
    <row r="1992" spans="1:35" s="172" customFormat="1" ht="24" hidden="1" x14ac:dyDescent="0.2">
      <c r="A1992" s="167">
        <v>2</v>
      </c>
      <c r="B1992" s="647">
        <v>0</v>
      </c>
      <c r="C1992" s="647">
        <v>4</v>
      </c>
      <c r="D1992" s="647">
        <v>4</v>
      </c>
      <c r="E1992" s="163" t="s">
        <v>3862</v>
      </c>
      <c r="F1992" s="593" t="s">
        <v>4675</v>
      </c>
      <c r="G1992" s="143"/>
      <c r="H1992" s="166">
        <v>42201800</v>
      </c>
      <c r="I1992" s="180" t="s">
        <v>1044</v>
      </c>
      <c r="J1992" s="169"/>
      <c r="K1992" s="169"/>
      <c r="L1992" s="169"/>
      <c r="M1992" s="146"/>
      <c r="N1992" s="184"/>
      <c r="O1992" s="169"/>
      <c r="P1992" s="146"/>
      <c r="Q1992" s="146">
        <f t="shared" si="37"/>
        <v>0</v>
      </c>
      <c r="R1992" s="182"/>
      <c r="S1992" s="226"/>
      <c r="T1992" s="676" t="s">
        <v>4687</v>
      </c>
      <c r="U1992" s="170"/>
      <c r="V1992" s="170"/>
      <c r="W1992" s="170"/>
      <c r="X1992" s="117"/>
      <c r="Y1992" s="171"/>
      <c r="Z1992" s="171"/>
      <c r="AA1992" s="171"/>
      <c r="AB1992" s="171"/>
      <c r="AC1992" s="171"/>
      <c r="AD1992" s="171"/>
      <c r="AE1992" s="171"/>
      <c r="AF1992" s="171"/>
      <c r="AG1992" s="171"/>
      <c r="AH1992" s="171"/>
      <c r="AI1992" s="171"/>
    </row>
    <row r="1993" spans="1:35" s="172" customFormat="1" ht="24" hidden="1" x14ac:dyDescent="0.2">
      <c r="A1993" s="167">
        <v>2</v>
      </c>
      <c r="B1993" s="647">
        <v>0</v>
      </c>
      <c r="C1993" s="647">
        <v>4</v>
      </c>
      <c r="D1993" s="647">
        <v>4</v>
      </c>
      <c r="E1993" s="163" t="s">
        <v>3862</v>
      </c>
      <c r="F1993" s="593" t="s">
        <v>4675</v>
      </c>
      <c r="G1993" s="143"/>
      <c r="H1993" s="166">
        <v>42310000</v>
      </c>
      <c r="I1993" s="180" t="s">
        <v>1046</v>
      </c>
      <c r="J1993" s="169"/>
      <c r="K1993" s="169"/>
      <c r="L1993" s="169"/>
      <c r="M1993" s="146"/>
      <c r="N1993" s="184"/>
      <c r="O1993" s="169"/>
      <c r="P1993" s="146"/>
      <c r="Q1993" s="146">
        <f t="shared" si="37"/>
        <v>0</v>
      </c>
      <c r="R1993" s="182"/>
      <c r="S1993" s="226"/>
      <c r="T1993" s="676" t="s">
        <v>4687</v>
      </c>
      <c r="U1993" s="170"/>
      <c r="V1993" s="170"/>
      <c r="W1993" s="170"/>
      <c r="X1993" s="117"/>
      <c r="Y1993" s="171"/>
      <c r="Z1993" s="171"/>
      <c r="AA1993" s="171"/>
      <c r="AB1993" s="171"/>
      <c r="AC1993" s="171"/>
      <c r="AD1993" s="171"/>
      <c r="AE1993" s="171"/>
      <c r="AF1993" s="171"/>
      <c r="AG1993" s="171"/>
      <c r="AH1993" s="171"/>
      <c r="AI1993" s="171"/>
    </row>
    <row r="1994" spans="1:35" s="172" customFormat="1" ht="24" hidden="1" x14ac:dyDescent="0.2">
      <c r="A1994" s="167">
        <v>2</v>
      </c>
      <c r="B1994" s="647">
        <v>0</v>
      </c>
      <c r="C1994" s="647">
        <v>4</v>
      </c>
      <c r="D1994" s="647">
        <v>4</v>
      </c>
      <c r="E1994" s="163" t="s">
        <v>3862</v>
      </c>
      <c r="F1994" s="593" t="s">
        <v>4675</v>
      </c>
      <c r="G1994" s="143"/>
      <c r="H1994" s="166">
        <v>42192500</v>
      </c>
      <c r="I1994" s="180" t="s">
        <v>557</v>
      </c>
      <c r="J1994" s="169"/>
      <c r="K1994" s="169"/>
      <c r="L1994" s="169"/>
      <c r="M1994" s="146"/>
      <c r="N1994" s="184"/>
      <c r="O1994" s="169"/>
      <c r="P1994" s="146"/>
      <c r="Q1994" s="146">
        <f t="shared" si="37"/>
        <v>0</v>
      </c>
      <c r="R1994" s="182"/>
      <c r="S1994" s="226"/>
      <c r="T1994" s="676" t="s">
        <v>4687</v>
      </c>
      <c r="U1994" s="170"/>
      <c r="V1994" s="170"/>
      <c r="W1994" s="170"/>
      <c r="X1994" s="117"/>
      <c r="Y1994" s="171"/>
      <c r="Z1994" s="171"/>
      <c r="AA1994" s="171"/>
      <c r="AB1994" s="171"/>
      <c r="AC1994" s="171"/>
      <c r="AD1994" s="171"/>
      <c r="AE1994" s="171"/>
      <c r="AF1994" s="171"/>
      <c r="AG1994" s="171"/>
      <c r="AH1994" s="171"/>
      <c r="AI1994" s="171"/>
    </row>
    <row r="1995" spans="1:35" s="172" customFormat="1" ht="24" hidden="1" x14ac:dyDescent="0.2">
      <c r="A1995" s="167">
        <v>2</v>
      </c>
      <c r="B1995" s="647">
        <v>0</v>
      </c>
      <c r="C1995" s="647">
        <v>4</v>
      </c>
      <c r="D1995" s="647">
        <v>4</v>
      </c>
      <c r="E1995" s="163" t="s">
        <v>3862</v>
      </c>
      <c r="F1995" s="593" t="s">
        <v>4675</v>
      </c>
      <c r="G1995" s="143"/>
      <c r="H1995" s="166">
        <v>44101700</v>
      </c>
      <c r="I1995" s="180" t="s">
        <v>558</v>
      </c>
      <c r="J1995" s="169"/>
      <c r="K1995" s="169"/>
      <c r="L1995" s="169"/>
      <c r="M1995" s="146"/>
      <c r="N1995" s="184"/>
      <c r="O1995" s="169"/>
      <c r="P1995" s="146"/>
      <c r="Q1995" s="146">
        <f t="shared" si="37"/>
        <v>0</v>
      </c>
      <c r="R1995" s="182"/>
      <c r="S1995" s="226"/>
      <c r="T1995" s="676" t="s">
        <v>4687</v>
      </c>
      <c r="U1995" s="170"/>
      <c r="V1995" s="170"/>
      <c r="W1995" s="170"/>
      <c r="X1995" s="117"/>
      <c r="Y1995" s="171"/>
      <c r="Z1995" s="171"/>
      <c r="AA1995" s="171"/>
      <c r="AB1995" s="171"/>
      <c r="AC1995" s="171"/>
      <c r="AD1995" s="171"/>
      <c r="AE1995" s="171"/>
      <c r="AF1995" s="171"/>
      <c r="AG1995" s="171"/>
      <c r="AH1995" s="171"/>
      <c r="AI1995" s="171"/>
    </row>
    <row r="1996" spans="1:35" s="172" customFormat="1" ht="24" hidden="1" x14ac:dyDescent="0.2">
      <c r="A1996" s="167">
        <v>2</v>
      </c>
      <c r="B1996" s="647">
        <v>0</v>
      </c>
      <c r="C1996" s="647">
        <v>4</v>
      </c>
      <c r="D1996" s="647">
        <v>4</v>
      </c>
      <c r="E1996" s="163" t="s">
        <v>3862</v>
      </c>
      <c r="F1996" s="593" t="s">
        <v>4675</v>
      </c>
      <c r="G1996" s="143"/>
      <c r="H1996" s="166">
        <v>42220000</v>
      </c>
      <c r="I1996" s="180" t="s">
        <v>559</v>
      </c>
      <c r="J1996" s="169"/>
      <c r="K1996" s="169"/>
      <c r="L1996" s="169"/>
      <c r="M1996" s="146"/>
      <c r="N1996" s="184"/>
      <c r="O1996" s="169"/>
      <c r="P1996" s="146"/>
      <c r="Q1996" s="146">
        <f t="shared" si="37"/>
        <v>0</v>
      </c>
      <c r="R1996" s="182"/>
      <c r="S1996" s="226"/>
      <c r="T1996" s="676" t="s">
        <v>4687</v>
      </c>
      <c r="U1996" s="170"/>
      <c r="V1996" s="170"/>
      <c r="W1996" s="170"/>
      <c r="X1996" s="117"/>
      <c r="Y1996" s="171"/>
      <c r="Z1996" s="171"/>
      <c r="AA1996" s="171"/>
      <c r="AB1996" s="171"/>
      <c r="AC1996" s="171"/>
      <c r="AD1996" s="171"/>
      <c r="AE1996" s="171"/>
      <c r="AF1996" s="171"/>
      <c r="AG1996" s="171"/>
      <c r="AH1996" s="171"/>
      <c r="AI1996" s="171"/>
    </row>
    <row r="1997" spans="1:35" s="172" customFormat="1" ht="24" hidden="1" x14ac:dyDescent="0.2">
      <c r="A1997" s="167">
        <v>2</v>
      </c>
      <c r="B1997" s="647">
        <v>0</v>
      </c>
      <c r="C1997" s="647">
        <v>4</v>
      </c>
      <c r="D1997" s="647">
        <v>4</v>
      </c>
      <c r="E1997" s="163" t="s">
        <v>3862</v>
      </c>
      <c r="F1997" s="593" t="s">
        <v>4675</v>
      </c>
      <c r="G1997" s="143"/>
      <c r="H1997" s="166">
        <v>42190000</v>
      </c>
      <c r="I1997" s="180" t="s">
        <v>560</v>
      </c>
      <c r="J1997" s="169"/>
      <c r="K1997" s="169"/>
      <c r="L1997" s="169"/>
      <c r="M1997" s="146"/>
      <c r="N1997" s="184"/>
      <c r="O1997" s="169"/>
      <c r="P1997" s="146"/>
      <c r="Q1997" s="146">
        <f t="shared" si="37"/>
        <v>0</v>
      </c>
      <c r="R1997" s="182"/>
      <c r="S1997" s="226"/>
      <c r="T1997" s="676" t="s">
        <v>4687</v>
      </c>
      <c r="U1997" s="170"/>
      <c r="V1997" s="170"/>
      <c r="W1997" s="170"/>
      <c r="X1997" s="117"/>
      <c r="Y1997" s="171"/>
      <c r="Z1997" s="171"/>
      <c r="AA1997" s="171"/>
      <c r="AB1997" s="171"/>
      <c r="AC1997" s="171"/>
      <c r="AD1997" s="171"/>
      <c r="AE1997" s="171"/>
      <c r="AF1997" s="171"/>
      <c r="AG1997" s="171"/>
      <c r="AH1997" s="171"/>
      <c r="AI1997" s="171"/>
    </row>
    <row r="1998" spans="1:35" s="172" customFormat="1" ht="24" hidden="1" x14ac:dyDescent="0.2">
      <c r="A1998" s="167">
        <v>2</v>
      </c>
      <c r="B1998" s="647">
        <v>0</v>
      </c>
      <c r="C1998" s="647">
        <v>4</v>
      </c>
      <c r="D1998" s="647">
        <v>4</v>
      </c>
      <c r="E1998" s="163" t="s">
        <v>3862</v>
      </c>
      <c r="F1998" s="593" t="s">
        <v>4675</v>
      </c>
      <c r="G1998" s="143"/>
      <c r="H1998" s="166">
        <v>42190000</v>
      </c>
      <c r="I1998" s="180" t="s">
        <v>2501</v>
      </c>
      <c r="J1998" s="169"/>
      <c r="K1998" s="169"/>
      <c r="L1998" s="169"/>
      <c r="M1998" s="146"/>
      <c r="N1998" s="184"/>
      <c r="O1998" s="169"/>
      <c r="P1998" s="146"/>
      <c r="Q1998" s="146">
        <f t="shared" si="37"/>
        <v>0</v>
      </c>
      <c r="R1998" s="182"/>
      <c r="S1998" s="226"/>
      <c r="T1998" s="676" t="s">
        <v>4687</v>
      </c>
      <c r="U1998" s="170"/>
      <c r="V1998" s="170"/>
      <c r="W1998" s="170"/>
      <c r="X1998" s="117"/>
      <c r="Y1998" s="171"/>
      <c r="Z1998" s="171"/>
      <c r="AA1998" s="171"/>
      <c r="AB1998" s="171"/>
      <c r="AC1998" s="171"/>
      <c r="AD1998" s="171"/>
      <c r="AE1998" s="171"/>
      <c r="AF1998" s="171"/>
      <c r="AG1998" s="171"/>
      <c r="AH1998" s="171"/>
      <c r="AI1998" s="171"/>
    </row>
    <row r="1999" spans="1:35" s="172" customFormat="1" ht="24" hidden="1" x14ac:dyDescent="0.2">
      <c r="A1999" s="167">
        <v>2</v>
      </c>
      <c r="B1999" s="647">
        <v>0</v>
      </c>
      <c r="C1999" s="647">
        <v>4</v>
      </c>
      <c r="D1999" s="647">
        <v>4</v>
      </c>
      <c r="E1999" s="163" t="s">
        <v>3862</v>
      </c>
      <c r="F1999" s="593" t="s">
        <v>4675</v>
      </c>
      <c r="G1999" s="143"/>
      <c r="H1999" s="166">
        <v>42190000</v>
      </c>
      <c r="I1999" s="180" t="s">
        <v>2502</v>
      </c>
      <c r="J1999" s="169"/>
      <c r="K1999" s="169"/>
      <c r="L1999" s="169"/>
      <c r="M1999" s="146"/>
      <c r="N1999" s="184"/>
      <c r="O1999" s="169"/>
      <c r="P1999" s="146"/>
      <c r="Q1999" s="146">
        <f t="shared" si="37"/>
        <v>0</v>
      </c>
      <c r="R1999" s="182"/>
      <c r="S1999" s="226"/>
      <c r="T1999" s="676" t="s">
        <v>4687</v>
      </c>
      <c r="U1999" s="170"/>
      <c r="V1999" s="170"/>
      <c r="W1999" s="170"/>
      <c r="X1999" s="117"/>
      <c r="Y1999" s="171"/>
      <c r="Z1999" s="171"/>
      <c r="AA1999" s="171"/>
      <c r="AB1999" s="171"/>
      <c r="AC1999" s="171"/>
      <c r="AD1999" s="171"/>
      <c r="AE1999" s="171"/>
      <c r="AF1999" s="171"/>
      <c r="AG1999" s="171"/>
      <c r="AH1999" s="171"/>
      <c r="AI1999" s="171"/>
    </row>
    <row r="2000" spans="1:35" s="172" customFormat="1" ht="24" hidden="1" x14ac:dyDescent="0.2">
      <c r="A2000" s="167">
        <v>2</v>
      </c>
      <c r="B2000" s="647">
        <v>0</v>
      </c>
      <c r="C2000" s="647">
        <v>4</v>
      </c>
      <c r="D2000" s="647">
        <v>4</v>
      </c>
      <c r="E2000" s="163" t="s">
        <v>3862</v>
      </c>
      <c r="F2000" s="593" t="s">
        <v>4675</v>
      </c>
      <c r="G2000" s="143"/>
      <c r="H2000" s="166">
        <v>42190000</v>
      </c>
      <c r="I2000" s="180" t="s">
        <v>505</v>
      </c>
      <c r="J2000" s="169"/>
      <c r="K2000" s="169"/>
      <c r="L2000" s="169"/>
      <c r="M2000" s="146"/>
      <c r="N2000" s="184"/>
      <c r="O2000" s="169"/>
      <c r="P2000" s="146"/>
      <c r="Q2000" s="146">
        <f t="shared" si="37"/>
        <v>0</v>
      </c>
      <c r="R2000" s="182"/>
      <c r="S2000" s="226"/>
      <c r="T2000" s="676" t="s">
        <v>4687</v>
      </c>
      <c r="U2000" s="170"/>
      <c r="V2000" s="170"/>
      <c r="W2000" s="170"/>
      <c r="X2000" s="117"/>
      <c r="Y2000" s="171"/>
      <c r="Z2000" s="171"/>
      <c r="AA2000" s="171"/>
      <c r="AB2000" s="171"/>
      <c r="AC2000" s="171"/>
      <c r="AD2000" s="171"/>
      <c r="AE2000" s="171"/>
      <c r="AF2000" s="171"/>
      <c r="AG2000" s="171"/>
      <c r="AH2000" s="171"/>
      <c r="AI2000" s="171"/>
    </row>
    <row r="2001" spans="1:35" s="172" customFormat="1" ht="24" hidden="1" x14ac:dyDescent="0.2">
      <c r="A2001" s="167">
        <v>2</v>
      </c>
      <c r="B2001" s="647">
        <v>0</v>
      </c>
      <c r="C2001" s="647">
        <v>4</v>
      </c>
      <c r="D2001" s="647">
        <v>4</v>
      </c>
      <c r="E2001" s="163" t="s">
        <v>3862</v>
      </c>
      <c r="F2001" s="593" t="s">
        <v>4675</v>
      </c>
      <c r="G2001" s="143"/>
      <c r="H2001" s="166">
        <v>12140000</v>
      </c>
      <c r="I2001" s="180" t="s">
        <v>506</v>
      </c>
      <c r="J2001" s="169"/>
      <c r="K2001" s="169"/>
      <c r="L2001" s="169"/>
      <c r="M2001" s="146"/>
      <c r="N2001" s="184"/>
      <c r="O2001" s="169"/>
      <c r="P2001" s="146"/>
      <c r="Q2001" s="146">
        <f t="shared" si="37"/>
        <v>0</v>
      </c>
      <c r="R2001" s="182"/>
      <c r="S2001" s="226"/>
      <c r="T2001" s="676" t="s">
        <v>4687</v>
      </c>
      <c r="U2001" s="170"/>
      <c r="V2001" s="170"/>
      <c r="W2001" s="170"/>
      <c r="X2001" s="117"/>
      <c r="Y2001" s="171"/>
      <c r="Z2001" s="171"/>
      <c r="AA2001" s="171"/>
      <c r="AB2001" s="171"/>
      <c r="AC2001" s="171"/>
      <c r="AD2001" s="171"/>
      <c r="AE2001" s="171"/>
      <c r="AF2001" s="171"/>
      <c r="AG2001" s="171"/>
      <c r="AH2001" s="171"/>
      <c r="AI2001" s="171"/>
    </row>
    <row r="2002" spans="1:35" s="172" customFormat="1" ht="24" hidden="1" x14ac:dyDescent="0.2">
      <c r="A2002" s="167">
        <v>2</v>
      </c>
      <c r="B2002" s="647">
        <v>0</v>
      </c>
      <c r="C2002" s="647">
        <v>4</v>
      </c>
      <c r="D2002" s="647">
        <v>4</v>
      </c>
      <c r="E2002" s="163" t="s">
        <v>3862</v>
      </c>
      <c r="F2002" s="593" t="s">
        <v>4675</v>
      </c>
      <c r="G2002" s="143"/>
      <c r="H2002" s="166">
        <v>12140000</v>
      </c>
      <c r="I2002" s="180" t="s">
        <v>507</v>
      </c>
      <c r="J2002" s="169"/>
      <c r="K2002" s="169"/>
      <c r="L2002" s="169"/>
      <c r="M2002" s="146"/>
      <c r="N2002" s="184"/>
      <c r="O2002" s="169"/>
      <c r="P2002" s="146"/>
      <c r="Q2002" s="146">
        <f t="shared" si="37"/>
        <v>0</v>
      </c>
      <c r="R2002" s="182"/>
      <c r="S2002" s="226"/>
      <c r="T2002" s="676" t="s">
        <v>4687</v>
      </c>
      <c r="U2002" s="170"/>
      <c r="V2002" s="170"/>
      <c r="W2002" s="170"/>
      <c r="X2002" s="117"/>
      <c r="Y2002" s="171"/>
      <c r="Z2002" s="171"/>
      <c r="AA2002" s="171"/>
      <c r="AB2002" s="171"/>
      <c r="AC2002" s="171"/>
      <c r="AD2002" s="171"/>
      <c r="AE2002" s="171"/>
      <c r="AF2002" s="171"/>
      <c r="AG2002" s="171"/>
      <c r="AH2002" s="171"/>
      <c r="AI2002" s="171"/>
    </row>
    <row r="2003" spans="1:35" s="172" customFormat="1" ht="24" hidden="1" x14ac:dyDescent="0.2">
      <c r="A2003" s="167">
        <v>2</v>
      </c>
      <c r="B2003" s="647">
        <v>0</v>
      </c>
      <c r="C2003" s="647">
        <v>4</v>
      </c>
      <c r="D2003" s="647">
        <v>4</v>
      </c>
      <c r="E2003" s="163" t="s">
        <v>3862</v>
      </c>
      <c r="F2003" s="593" t="s">
        <v>4675</v>
      </c>
      <c r="G2003" s="143"/>
      <c r="H2003" s="166">
        <v>12140000</v>
      </c>
      <c r="I2003" s="180" t="s">
        <v>2494</v>
      </c>
      <c r="J2003" s="169"/>
      <c r="K2003" s="169"/>
      <c r="L2003" s="169"/>
      <c r="M2003" s="146"/>
      <c r="N2003" s="184"/>
      <c r="O2003" s="169"/>
      <c r="P2003" s="146"/>
      <c r="Q2003" s="146">
        <f t="shared" si="37"/>
        <v>0</v>
      </c>
      <c r="R2003" s="182"/>
      <c r="S2003" s="226"/>
      <c r="T2003" s="676" t="s">
        <v>4687</v>
      </c>
      <c r="U2003" s="170"/>
      <c r="V2003" s="170"/>
      <c r="W2003" s="170"/>
      <c r="X2003" s="117"/>
      <c r="Y2003" s="171"/>
      <c r="Z2003" s="171"/>
      <c r="AA2003" s="171"/>
      <c r="AB2003" s="171"/>
      <c r="AC2003" s="171"/>
      <c r="AD2003" s="171"/>
      <c r="AE2003" s="171"/>
      <c r="AF2003" s="171"/>
      <c r="AG2003" s="171"/>
      <c r="AH2003" s="171"/>
      <c r="AI2003" s="171"/>
    </row>
    <row r="2004" spans="1:35" s="172" customFormat="1" ht="24" hidden="1" x14ac:dyDescent="0.2">
      <c r="A2004" s="167">
        <v>2</v>
      </c>
      <c r="B2004" s="647">
        <v>0</v>
      </c>
      <c r="C2004" s="647">
        <v>4</v>
      </c>
      <c r="D2004" s="647">
        <v>4</v>
      </c>
      <c r="E2004" s="163" t="s">
        <v>3862</v>
      </c>
      <c r="F2004" s="593" t="s">
        <v>4675</v>
      </c>
      <c r="G2004" s="143"/>
      <c r="H2004" s="166">
        <v>12140000</v>
      </c>
      <c r="I2004" s="180" t="s">
        <v>2495</v>
      </c>
      <c r="J2004" s="169"/>
      <c r="K2004" s="169"/>
      <c r="L2004" s="169"/>
      <c r="M2004" s="146"/>
      <c r="N2004" s="184"/>
      <c r="O2004" s="169"/>
      <c r="P2004" s="146"/>
      <c r="Q2004" s="146">
        <f t="shared" si="37"/>
        <v>0</v>
      </c>
      <c r="R2004" s="182"/>
      <c r="S2004" s="226"/>
      <c r="T2004" s="676" t="s">
        <v>4687</v>
      </c>
      <c r="U2004" s="170"/>
      <c r="V2004" s="170"/>
      <c r="W2004" s="170"/>
      <c r="X2004" s="117"/>
      <c r="Y2004" s="171"/>
      <c r="Z2004" s="171"/>
      <c r="AA2004" s="171"/>
      <c r="AB2004" s="171"/>
      <c r="AC2004" s="171"/>
      <c r="AD2004" s="171"/>
      <c r="AE2004" s="171"/>
      <c r="AF2004" s="171"/>
      <c r="AG2004" s="171"/>
      <c r="AH2004" s="171"/>
      <c r="AI2004" s="171"/>
    </row>
    <row r="2005" spans="1:35" s="172" customFormat="1" ht="24" hidden="1" x14ac:dyDescent="0.2">
      <c r="A2005" s="167">
        <v>2</v>
      </c>
      <c r="B2005" s="647">
        <v>0</v>
      </c>
      <c r="C2005" s="647">
        <v>4</v>
      </c>
      <c r="D2005" s="647">
        <v>4</v>
      </c>
      <c r="E2005" s="163" t="s">
        <v>3862</v>
      </c>
      <c r="F2005" s="593" t="s">
        <v>4675</v>
      </c>
      <c r="G2005" s="143"/>
      <c r="H2005" s="166">
        <v>12140000</v>
      </c>
      <c r="I2005" s="180" t="s">
        <v>2496</v>
      </c>
      <c r="J2005" s="169"/>
      <c r="K2005" s="169"/>
      <c r="L2005" s="169"/>
      <c r="M2005" s="146"/>
      <c r="N2005" s="184"/>
      <c r="O2005" s="169"/>
      <c r="P2005" s="146"/>
      <c r="Q2005" s="146">
        <f t="shared" si="37"/>
        <v>0</v>
      </c>
      <c r="R2005" s="182"/>
      <c r="S2005" s="226"/>
      <c r="T2005" s="676" t="s">
        <v>4687</v>
      </c>
      <c r="U2005" s="170"/>
      <c r="V2005" s="170"/>
      <c r="W2005" s="170"/>
      <c r="X2005" s="117"/>
      <c r="Y2005" s="171"/>
      <c r="Z2005" s="171"/>
      <c r="AA2005" s="171"/>
      <c r="AB2005" s="171"/>
      <c r="AC2005" s="171"/>
      <c r="AD2005" s="171"/>
      <c r="AE2005" s="171"/>
      <c r="AF2005" s="171"/>
      <c r="AG2005" s="171"/>
      <c r="AH2005" s="171"/>
      <c r="AI2005" s="171"/>
    </row>
    <row r="2006" spans="1:35" s="172" customFormat="1" ht="24" hidden="1" x14ac:dyDescent="0.2">
      <c r="A2006" s="167">
        <v>2</v>
      </c>
      <c r="B2006" s="647">
        <v>0</v>
      </c>
      <c r="C2006" s="647">
        <v>4</v>
      </c>
      <c r="D2006" s="647">
        <v>4</v>
      </c>
      <c r="E2006" s="163" t="s">
        <v>3862</v>
      </c>
      <c r="F2006" s="593" t="s">
        <v>4675</v>
      </c>
      <c r="G2006" s="143"/>
      <c r="H2006" s="166">
        <v>12140000</v>
      </c>
      <c r="I2006" s="180" t="s">
        <v>2497</v>
      </c>
      <c r="J2006" s="169"/>
      <c r="K2006" s="169"/>
      <c r="L2006" s="169"/>
      <c r="M2006" s="146"/>
      <c r="N2006" s="184"/>
      <c r="O2006" s="169"/>
      <c r="P2006" s="146"/>
      <c r="Q2006" s="146">
        <f t="shared" si="37"/>
        <v>0</v>
      </c>
      <c r="R2006" s="182"/>
      <c r="S2006" s="226"/>
      <c r="T2006" s="676" t="s">
        <v>4687</v>
      </c>
      <c r="U2006" s="170"/>
      <c r="V2006" s="170"/>
      <c r="W2006" s="170"/>
      <c r="X2006" s="117"/>
      <c r="Y2006" s="171"/>
      <c r="Z2006" s="171"/>
      <c r="AA2006" s="171"/>
      <c r="AB2006" s="171"/>
      <c r="AC2006" s="171"/>
      <c r="AD2006" s="171"/>
      <c r="AE2006" s="171"/>
      <c r="AF2006" s="171"/>
      <c r="AG2006" s="171"/>
      <c r="AH2006" s="171"/>
      <c r="AI2006" s="171"/>
    </row>
    <row r="2007" spans="1:35" s="172" customFormat="1" ht="24" hidden="1" x14ac:dyDescent="0.2">
      <c r="A2007" s="167">
        <v>2</v>
      </c>
      <c r="B2007" s="647">
        <v>0</v>
      </c>
      <c r="C2007" s="647">
        <v>4</v>
      </c>
      <c r="D2007" s="647">
        <v>4</v>
      </c>
      <c r="E2007" s="163" t="s">
        <v>3862</v>
      </c>
      <c r="F2007" s="593" t="s">
        <v>4675</v>
      </c>
      <c r="G2007" s="143"/>
      <c r="H2007" s="166">
        <v>12140000</v>
      </c>
      <c r="I2007" s="180" t="s">
        <v>2498</v>
      </c>
      <c r="J2007" s="169"/>
      <c r="K2007" s="169"/>
      <c r="L2007" s="169"/>
      <c r="M2007" s="146"/>
      <c r="N2007" s="184"/>
      <c r="O2007" s="169"/>
      <c r="P2007" s="146"/>
      <c r="Q2007" s="146">
        <f t="shared" si="37"/>
        <v>0</v>
      </c>
      <c r="R2007" s="182"/>
      <c r="S2007" s="226"/>
      <c r="T2007" s="676" t="s">
        <v>4687</v>
      </c>
      <c r="U2007" s="170"/>
      <c r="V2007" s="170"/>
      <c r="W2007" s="170"/>
      <c r="X2007" s="117"/>
      <c r="Y2007" s="171"/>
      <c r="Z2007" s="171"/>
      <c r="AA2007" s="171"/>
      <c r="AB2007" s="171"/>
      <c r="AC2007" s="171"/>
      <c r="AD2007" s="171"/>
      <c r="AE2007" s="171"/>
      <c r="AF2007" s="171"/>
      <c r="AG2007" s="171"/>
      <c r="AH2007" s="171"/>
      <c r="AI2007" s="171"/>
    </row>
    <row r="2008" spans="1:35" s="172" customFormat="1" ht="24" hidden="1" x14ac:dyDescent="0.2">
      <c r="A2008" s="167">
        <v>2</v>
      </c>
      <c r="B2008" s="647">
        <v>0</v>
      </c>
      <c r="C2008" s="647">
        <v>4</v>
      </c>
      <c r="D2008" s="647">
        <v>4</v>
      </c>
      <c r="E2008" s="163" t="s">
        <v>3862</v>
      </c>
      <c r="F2008" s="593" t="s">
        <v>4675</v>
      </c>
      <c r="G2008" s="143"/>
      <c r="H2008" s="166">
        <v>12140000</v>
      </c>
      <c r="I2008" s="180" t="s">
        <v>2499</v>
      </c>
      <c r="J2008" s="169"/>
      <c r="K2008" s="169"/>
      <c r="L2008" s="169"/>
      <c r="M2008" s="146"/>
      <c r="N2008" s="184"/>
      <c r="O2008" s="169"/>
      <c r="P2008" s="146"/>
      <c r="Q2008" s="146">
        <f t="shared" ref="Q2008:Q2071" si="38">+P2008</f>
        <v>0</v>
      </c>
      <c r="R2008" s="182"/>
      <c r="S2008" s="226"/>
      <c r="T2008" s="676" t="s">
        <v>4687</v>
      </c>
      <c r="U2008" s="170"/>
      <c r="V2008" s="170"/>
      <c r="W2008" s="170"/>
      <c r="X2008" s="117"/>
      <c r="Y2008" s="171"/>
      <c r="Z2008" s="171"/>
      <c r="AA2008" s="171"/>
      <c r="AB2008" s="171"/>
      <c r="AC2008" s="171"/>
      <c r="AD2008" s="171"/>
      <c r="AE2008" s="171"/>
      <c r="AF2008" s="171"/>
      <c r="AG2008" s="171"/>
      <c r="AH2008" s="171"/>
      <c r="AI2008" s="171"/>
    </row>
    <row r="2009" spans="1:35" s="172" customFormat="1" ht="24" hidden="1" x14ac:dyDescent="0.2">
      <c r="A2009" s="167">
        <v>2</v>
      </c>
      <c r="B2009" s="647">
        <v>0</v>
      </c>
      <c r="C2009" s="647">
        <v>4</v>
      </c>
      <c r="D2009" s="647">
        <v>4</v>
      </c>
      <c r="E2009" s="163" t="s">
        <v>3862</v>
      </c>
      <c r="F2009" s="593" t="s">
        <v>4675</v>
      </c>
      <c r="G2009" s="143"/>
      <c r="H2009" s="166">
        <v>12140000</v>
      </c>
      <c r="I2009" s="180" t="s">
        <v>2500</v>
      </c>
      <c r="J2009" s="169"/>
      <c r="K2009" s="169"/>
      <c r="L2009" s="169"/>
      <c r="M2009" s="146"/>
      <c r="N2009" s="184"/>
      <c r="O2009" s="169"/>
      <c r="P2009" s="146"/>
      <c r="Q2009" s="146">
        <f t="shared" si="38"/>
        <v>0</v>
      </c>
      <c r="R2009" s="182"/>
      <c r="S2009" s="226"/>
      <c r="T2009" s="676" t="s">
        <v>4687</v>
      </c>
      <c r="U2009" s="170"/>
      <c r="V2009" s="170"/>
      <c r="W2009" s="170"/>
      <c r="X2009" s="117"/>
      <c r="Y2009" s="171"/>
      <c r="Z2009" s="171"/>
      <c r="AA2009" s="171"/>
      <c r="AB2009" s="171"/>
      <c r="AC2009" s="171"/>
      <c r="AD2009" s="171"/>
      <c r="AE2009" s="171"/>
      <c r="AF2009" s="171"/>
      <c r="AG2009" s="171"/>
      <c r="AH2009" s="171"/>
      <c r="AI2009" s="171"/>
    </row>
    <row r="2010" spans="1:35" s="172" customFormat="1" ht="24" hidden="1" x14ac:dyDescent="0.2">
      <c r="A2010" s="167">
        <v>2</v>
      </c>
      <c r="B2010" s="647">
        <v>0</v>
      </c>
      <c r="C2010" s="647">
        <v>4</v>
      </c>
      <c r="D2010" s="647">
        <v>4</v>
      </c>
      <c r="E2010" s="163" t="s">
        <v>3862</v>
      </c>
      <c r="F2010" s="593" t="s">
        <v>4675</v>
      </c>
      <c r="G2010" s="143"/>
      <c r="H2010" s="166">
        <v>12140000</v>
      </c>
      <c r="I2010" s="180" t="s">
        <v>3123</v>
      </c>
      <c r="J2010" s="169"/>
      <c r="K2010" s="169"/>
      <c r="L2010" s="169"/>
      <c r="M2010" s="146"/>
      <c r="N2010" s="184"/>
      <c r="O2010" s="169"/>
      <c r="P2010" s="146"/>
      <c r="Q2010" s="146">
        <f t="shared" si="38"/>
        <v>0</v>
      </c>
      <c r="R2010" s="182"/>
      <c r="S2010" s="226"/>
      <c r="T2010" s="676" t="s">
        <v>4687</v>
      </c>
      <c r="U2010" s="170"/>
      <c r="V2010" s="170"/>
      <c r="W2010" s="170"/>
      <c r="X2010" s="117"/>
      <c r="Y2010" s="171"/>
      <c r="Z2010" s="171"/>
      <c r="AA2010" s="171"/>
      <c r="AB2010" s="171"/>
      <c r="AC2010" s="171"/>
      <c r="AD2010" s="171"/>
      <c r="AE2010" s="171"/>
      <c r="AF2010" s="171"/>
      <c r="AG2010" s="171"/>
      <c r="AH2010" s="171"/>
      <c r="AI2010" s="171"/>
    </row>
    <row r="2011" spans="1:35" s="172" customFormat="1" ht="24" hidden="1" x14ac:dyDescent="0.2">
      <c r="A2011" s="167">
        <v>2</v>
      </c>
      <c r="B2011" s="647">
        <v>0</v>
      </c>
      <c r="C2011" s="647">
        <v>4</v>
      </c>
      <c r="D2011" s="647">
        <v>4</v>
      </c>
      <c r="E2011" s="163" t="s">
        <v>3862</v>
      </c>
      <c r="F2011" s="593" t="s">
        <v>4675</v>
      </c>
      <c r="G2011" s="143"/>
      <c r="H2011" s="166">
        <v>12140000</v>
      </c>
      <c r="I2011" s="180" t="s">
        <v>3124</v>
      </c>
      <c r="J2011" s="169"/>
      <c r="K2011" s="169"/>
      <c r="L2011" s="169"/>
      <c r="M2011" s="146"/>
      <c r="N2011" s="184"/>
      <c r="O2011" s="169"/>
      <c r="P2011" s="146"/>
      <c r="Q2011" s="146">
        <f t="shared" si="38"/>
        <v>0</v>
      </c>
      <c r="R2011" s="182"/>
      <c r="S2011" s="226"/>
      <c r="T2011" s="676" t="s">
        <v>4687</v>
      </c>
      <c r="U2011" s="170"/>
      <c r="V2011" s="170"/>
      <c r="W2011" s="170"/>
      <c r="X2011" s="117"/>
      <c r="Y2011" s="171"/>
      <c r="Z2011" s="171"/>
      <c r="AA2011" s="171"/>
      <c r="AB2011" s="171"/>
      <c r="AC2011" s="171"/>
      <c r="AD2011" s="171"/>
      <c r="AE2011" s="171"/>
      <c r="AF2011" s="171"/>
      <c r="AG2011" s="171"/>
      <c r="AH2011" s="171"/>
      <c r="AI2011" s="171"/>
    </row>
    <row r="2012" spans="1:35" s="172" customFormat="1" ht="24" hidden="1" x14ac:dyDescent="0.2">
      <c r="A2012" s="167">
        <v>2</v>
      </c>
      <c r="B2012" s="647">
        <v>0</v>
      </c>
      <c r="C2012" s="647">
        <v>4</v>
      </c>
      <c r="D2012" s="647">
        <v>4</v>
      </c>
      <c r="E2012" s="163" t="s">
        <v>3862</v>
      </c>
      <c r="F2012" s="593" t="s">
        <v>4675</v>
      </c>
      <c r="G2012" s="143"/>
      <c r="H2012" s="166">
        <v>42201800</v>
      </c>
      <c r="I2012" s="180" t="s">
        <v>3125</v>
      </c>
      <c r="J2012" s="169"/>
      <c r="K2012" s="169"/>
      <c r="L2012" s="169"/>
      <c r="M2012" s="146"/>
      <c r="N2012" s="184"/>
      <c r="O2012" s="169"/>
      <c r="P2012" s="146"/>
      <c r="Q2012" s="146">
        <f t="shared" si="38"/>
        <v>0</v>
      </c>
      <c r="R2012" s="182"/>
      <c r="S2012" s="226"/>
      <c r="T2012" s="676" t="s">
        <v>4687</v>
      </c>
      <c r="U2012" s="170"/>
      <c r="V2012" s="170"/>
      <c r="W2012" s="170"/>
      <c r="X2012" s="117"/>
      <c r="Y2012" s="171"/>
      <c r="Z2012" s="171"/>
      <c r="AA2012" s="171"/>
      <c r="AB2012" s="171"/>
      <c r="AC2012" s="171"/>
      <c r="AD2012" s="171"/>
      <c r="AE2012" s="171"/>
      <c r="AF2012" s="171"/>
      <c r="AG2012" s="171"/>
      <c r="AH2012" s="171"/>
      <c r="AI2012" s="171"/>
    </row>
    <row r="2013" spans="1:35" s="172" customFormat="1" ht="24" hidden="1" x14ac:dyDescent="0.2">
      <c r="A2013" s="167">
        <v>2</v>
      </c>
      <c r="B2013" s="647">
        <v>0</v>
      </c>
      <c r="C2013" s="647">
        <v>4</v>
      </c>
      <c r="D2013" s="647">
        <v>4</v>
      </c>
      <c r="E2013" s="163" t="s">
        <v>3862</v>
      </c>
      <c r="F2013" s="593" t="s">
        <v>4675</v>
      </c>
      <c r="G2013" s="143"/>
      <c r="H2013" s="166">
        <v>42201800</v>
      </c>
      <c r="I2013" s="180" t="s">
        <v>3126</v>
      </c>
      <c r="J2013" s="169"/>
      <c r="K2013" s="169"/>
      <c r="L2013" s="169"/>
      <c r="M2013" s="146"/>
      <c r="N2013" s="184"/>
      <c r="O2013" s="169"/>
      <c r="P2013" s="146"/>
      <c r="Q2013" s="146">
        <f t="shared" si="38"/>
        <v>0</v>
      </c>
      <c r="R2013" s="182"/>
      <c r="S2013" s="226"/>
      <c r="T2013" s="676" t="s">
        <v>4687</v>
      </c>
      <c r="U2013" s="170"/>
      <c r="V2013" s="170"/>
      <c r="W2013" s="170"/>
      <c r="X2013" s="117"/>
      <c r="Y2013" s="171"/>
      <c r="Z2013" s="171"/>
      <c r="AA2013" s="171"/>
      <c r="AB2013" s="171"/>
      <c r="AC2013" s="171"/>
      <c r="AD2013" s="171"/>
      <c r="AE2013" s="171"/>
      <c r="AF2013" s="171"/>
      <c r="AG2013" s="171"/>
      <c r="AH2013" s="171"/>
      <c r="AI2013" s="171"/>
    </row>
    <row r="2014" spans="1:35" s="172" customFormat="1" ht="24" hidden="1" x14ac:dyDescent="0.2">
      <c r="A2014" s="167">
        <v>2</v>
      </c>
      <c r="B2014" s="647">
        <v>0</v>
      </c>
      <c r="C2014" s="647">
        <v>4</v>
      </c>
      <c r="D2014" s="647">
        <v>4</v>
      </c>
      <c r="E2014" s="163" t="s">
        <v>3862</v>
      </c>
      <c r="F2014" s="593" t="s">
        <v>4675</v>
      </c>
      <c r="G2014" s="143"/>
      <c r="H2014" s="166">
        <v>51100000</v>
      </c>
      <c r="I2014" s="180" t="s">
        <v>3127</v>
      </c>
      <c r="J2014" s="169"/>
      <c r="K2014" s="169"/>
      <c r="L2014" s="169"/>
      <c r="M2014" s="146"/>
      <c r="N2014" s="184"/>
      <c r="O2014" s="169"/>
      <c r="P2014" s="146"/>
      <c r="Q2014" s="146">
        <f t="shared" si="38"/>
        <v>0</v>
      </c>
      <c r="R2014" s="182"/>
      <c r="S2014" s="226"/>
      <c r="T2014" s="676" t="s">
        <v>4687</v>
      </c>
      <c r="U2014" s="170"/>
      <c r="V2014" s="170"/>
      <c r="W2014" s="170"/>
      <c r="X2014" s="117"/>
      <c r="Y2014" s="171"/>
      <c r="Z2014" s="171"/>
      <c r="AA2014" s="171"/>
      <c r="AB2014" s="171"/>
      <c r="AC2014" s="171"/>
      <c r="AD2014" s="171"/>
      <c r="AE2014" s="171"/>
      <c r="AF2014" s="171"/>
      <c r="AG2014" s="171"/>
      <c r="AH2014" s="171"/>
      <c r="AI2014" s="171"/>
    </row>
    <row r="2015" spans="1:35" s="172" customFormat="1" ht="24" hidden="1" x14ac:dyDescent="0.2">
      <c r="A2015" s="167">
        <v>2</v>
      </c>
      <c r="B2015" s="647">
        <v>0</v>
      </c>
      <c r="C2015" s="647">
        <v>4</v>
      </c>
      <c r="D2015" s="647">
        <v>4</v>
      </c>
      <c r="E2015" s="163" t="s">
        <v>3862</v>
      </c>
      <c r="F2015" s="593" t="s">
        <v>4675</v>
      </c>
      <c r="G2015" s="143"/>
      <c r="H2015" s="166">
        <v>42201800</v>
      </c>
      <c r="I2015" s="180" t="s">
        <v>3128</v>
      </c>
      <c r="J2015" s="169"/>
      <c r="K2015" s="169"/>
      <c r="L2015" s="169"/>
      <c r="M2015" s="146"/>
      <c r="N2015" s="184"/>
      <c r="O2015" s="169"/>
      <c r="P2015" s="146"/>
      <c r="Q2015" s="146">
        <f t="shared" si="38"/>
        <v>0</v>
      </c>
      <c r="R2015" s="182"/>
      <c r="S2015" s="226"/>
      <c r="T2015" s="676" t="s">
        <v>4687</v>
      </c>
      <c r="U2015" s="170"/>
      <c r="V2015" s="170"/>
      <c r="W2015" s="170"/>
      <c r="X2015" s="117"/>
      <c r="Y2015" s="171"/>
      <c r="Z2015" s="171"/>
      <c r="AA2015" s="171"/>
      <c r="AB2015" s="171"/>
      <c r="AC2015" s="171"/>
      <c r="AD2015" s="171"/>
      <c r="AE2015" s="171"/>
      <c r="AF2015" s="171"/>
      <c r="AG2015" s="171"/>
      <c r="AH2015" s="171"/>
      <c r="AI2015" s="171"/>
    </row>
    <row r="2016" spans="1:35" s="172" customFormat="1" ht="24" hidden="1" x14ac:dyDescent="0.2">
      <c r="A2016" s="167">
        <v>2</v>
      </c>
      <c r="B2016" s="647">
        <v>0</v>
      </c>
      <c r="C2016" s="647">
        <v>4</v>
      </c>
      <c r="D2016" s="647">
        <v>4</v>
      </c>
      <c r="E2016" s="163" t="s">
        <v>3862</v>
      </c>
      <c r="F2016" s="593" t="s">
        <v>4675</v>
      </c>
      <c r="G2016" s="143"/>
      <c r="H2016" s="166">
        <v>42201800</v>
      </c>
      <c r="I2016" s="180" t="s">
        <v>3129</v>
      </c>
      <c r="J2016" s="169"/>
      <c r="K2016" s="169"/>
      <c r="L2016" s="169"/>
      <c r="M2016" s="146"/>
      <c r="N2016" s="184"/>
      <c r="O2016" s="169"/>
      <c r="P2016" s="146"/>
      <c r="Q2016" s="146">
        <f t="shared" si="38"/>
        <v>0</v>
      </c>
      <c r="R2016" s="182"/>
      <c r="S2016" s="226"/>
      <c r="T2016" s="676" t="s">
        <v>4687</v>
      </c>
      <c r="U2016" s="170"/>
      <c r="V2016" s="170"/>
      <c r="W2016" s="170"/>
      <c r="X2016" s="117"/>
      <c r="Y2016" s="171"/>
      <c r="Z2016" s="171"/>
      <c r="AA2016" s="171"/>
      <c r="AB2016" s="171"/>
      <c r="AC2016" s="171"/>
      <c r="AD2016" s="171"/>
      <c r="AE2016" s="171"/>
      <c r="AF2016" s="171"/>
      <c r="AG2016" s="171"/>
      <c r="AH2016" s="171"/>
      <c r="AI2016" s="171"/>
    </row>
    <row r="2017" spans="1:35" s="172" customFormat="1" ht="24" hidden="1" x14ac:dyDescent="0.2">
      <c r="A2017" s="167">
        <v>2</v>
      </c>
      <c r="B2017" s="647">
        <v>0</v>
      </c>
      <c r="C2017" s="647">
        <v>4</v>
      </c>
      <c r="D2017" s="647">
        <v>4</v>
      </c>
      <c r="E2017" s="163" t="s">
        <v>3862</v>
      </c>
      <c r="F2017" s="593" t="s">
        <v>4675</v>
      </c>
      <c r="G2017" s="143"/>
      <c r="H2017" s="166">
        <v>42201800</v>
      </c>
      <c r="I2017" s="180" t="s">
        <v>3130</v>
      </c>
      <c r="J2017" s="169"/>
      <c r="K2017" s="169"/>
      <c r="L2017" s="169"/>
      <c r="M2017" s="146"/>
      <c r="N2017" s="184"/>
      <c r="O2017" s="169"/>
      <c r="P2017" s="146"/>
      <c r="Q2017" s="146">
        <f t="shared" si="38"/>
        <v>0</v>
      </c>
      <c r="R2017" s="182"/>
      <c r="S2017" s="226"/>
      <c r="T2017" s="676" t="s">
        <v>4687</v>
      </c>
      <c r="U2017" s="170"/>
      <c r="V2017" s="170"/>
      <c r="W2017" s="170"/>
      <c r="X2017" s="117"/>
      <c r="Y2017" s="171"/>
      <c r="Z2017" s="171"/>
      <c r="AA2017" s="171"/>
      <c r="AB2017" s="171"/>
      <c r="AC2017" s="171"/>
      <c r="AD2017" s="171"/>
      <c r="AE2017" s="171"/>
      <c r="AF2017" s="171"/>
      <c r="AG2017" s="171"/>
      <c r="AH2017" s="171"/>
      <c r="AI2017" s="171"/>
    </row>
    <row r="2018" spans="1:35" s="172" customFormat="1" ht="24" hidden="1" x14ac:dyDescent="0.2">
      <c r="A2018" s="167">
        <v>2</v>
      </c>
      <c r="B2018" s="647">
        <v>0</v>
      </c>
      <c r="C2018" s="647">
        <v>4</v>
      </c>
      <c r="D2018" s="647">
        <v>4</v>
      </c>
      <c r="E2018" s="163" t="s">
        <v>3862</v>
      </c>
      <c r="F2018" s="593" t="s">
        <v>4675</v>
      </c>
      <c r="G2018" s="143"/>
      <c r="H2018" s="166">
        <v>42201800</v>
      </c>
      <c r="I2018" s="180" t="s">
        <v>3131</v>
      </c>
      <c r="J2018" s="169"/>
      <c r="K2018" s="169"/>
      <c r="L2018" s="169"/>
      <c r="M2018" s="146"/>
      <c r="N2018" s="184"/>
      <c r="O2018" s="169"/>
      <c r="P2018" s="146"/>
      <c r="Q2018" s="146">
        <f t="shared" si="38"/>
        <v>0</v>
      </c>
      <c r="R2018" s="182"/>
      <c r="S2018" s="226"/>
      <c r="T2018" s="676" t="s">
        <v>4687</v>
      </c>
      <c r="U2018" s="170"/>
      <c r="V2018" s="170"/>
      <c r="W2018" s="170"/>
      <c r="X2018" s="117"/>
      <c r="Y2018" s="171"/>
      <c r="Z2018" s="171"/>
      <c r="AA2018" s="171"/>
      <c r="AB2018" s="171"/>
      <c r="AC2018" s="171"/>
      <c r="AD2018" s="171"/>
      <c r="AE2018" s="171"/>
      <c r="AF2018" s="171"/>
      <c r="AG2018" s="171"/>
      <c r="AH2018" s="171"/>
      <c r="AI2018" s="171"/>
    </row>
    <row r="2019" spans="1:35" s="172" customFormat="1" ht="24" hidden="1" x14ac:dyDescent="0.2">
      <c r="A2019" s="167">
        <v>2</v>
      </c>
      <c r="B2019" s="647">
        <v>0</v>
      </c>
      <c r="C2019" s="647">
        <v>4</v>
      </c>
      <c r="D2019" s="647">
        <v>4</v>
      </c>
      <c r="E2019" s="163" t="s">
        <v>3862</v>
      </c>
      <c r="F2019" s="593" t="s">
        <v>4675</v>
      </c>
      <c r="G2019" s="143"/>
      <c r="H2019" s="166">
        <v>42201800</v>
      </c>
      <c r="I2019" s="180" t="s">
        <v>3132</v>
      </c>
      <c r="J2019" s="169"/>
      <c r="K2019" s="169"/>
      <c r="L2019" s="169"/>
      <c r="M2019" s="146"/>
      <c r="N2019" s="184"/>
      <c r="O2019" s="169"/>
      <c r="P2019" s="146"/>
      <c r="Q2019" s="146">
        <f t="shared" si="38"/>
        <v>0</v>
      </c>
      <c r="R2019" s="182"/>
      <c r="S2019" s="226"/>
      <c r="T2019" s="676" t="s">
        <v>4687</v>
      </c>
      <c r="U2019" s="170"/>
      <c r="V2019" s="170"/>
      <c r="W2019" s="170"/>
      <c r="X2019" s="117"/>
      <c r="Y2019" s="171"/>
      <c r="Z2019" s="171"/>
      <c r="AA2019" s="171"/>
      <c r="AB2019" s="171"/>
      <c r="AC2019" s="171"/>
      <c r="AD2019" s="171"/>
      <c r="AE2019" s="171"/>
      <c r="AF2019" s="171"/>
      <c r="AG2019" s="171"/>
      <c r="AH2019" s="171"/>
      <c r="AI2019" s="171"/>
    </row>
    <row r="2020" spans="1:35" s="172" customFormat="1" ht="24" hidden="1" x14ac:dyDescent="0.2">
      <c r="A2020" s="167">
        <v>2</v>
      </c>
      <c r="B2020" s="647">
        <v>0</v>
      </c>
      <c r="C2020" s="647">
        <v>4</v>
      </c>
      <c r="D2020" s="647">
        <v>4</v>
      </c>
      <c r="E2020" s="163" t="s">
        <v>3862</v>
      </c>
      <c r="F2020" s="593" t="s">
        <v>4675</v>
      </c>
      <c r="G2020" s="143"/>
      <c r="H2020" s="166">
        <v>42201800</v>
      </c>
      <c r="I2020" s="180" t="s">
        <v>3133</v>
      </c>
      <c r="J2020" s="169"/>
      <c r="K2020" s="169"/>
      <c r="L2020" s="169"/>
      <c r="M2020" s="146"/>
      <c r="N2020" s="184"/>
      <c r="O2020" s="169"/>
      <c r="P2020" s="146"/>
      <c r="Q2020" s="146">
        <f t="shared" si="38"/>
        <v>0</v>
      </c>
      <c r="R2020" s="182"/>
      <c r="S2020" s="226"/>
      <c r="T2020" s="676" t="s">
        <v>4687</v>
      </c>
      <c r="U2020" s="170"/>
      <c r="V2020" s="170"/>
      <c r="W2020" s="170"/>
      <c r="X2020" s="117"/>
      <c r="Y2020" s="171"/>
      <c r="Z2020" s="171"/>
      <c r="AA2020" s="171"/>
      <c r="AB2020" s="171"/>
      <c r="AC2020" s="171"/>
      <c r="AD2020" s="171"/>
      <c r="AE2020" s="171"/>
      <c r="AF2020" s="171"/>
      <c r="AG2020" s="171"/>
      <c r="AH2020" s="171"/>
      <c r="AI2020" s="171"/>
    </row>
    <row r="2021" spans="1:35" s="172" customFormat="1" ht="24" hidden="1" x14ac:dyDescent="0.2">
      <c r="A2021" s="167">
        <v>2</v>
      </c>
      <c r="B2021" s="647">
        <v>0</v>
      </c>
      <c r="C2021" s="647">
        <v>4</v>
      </c>
      <c r="D2021" s="647">
        <v>4</v>
      </c>
      <c r="E2021" s="163" t="s">
        <v>3862</v>
      </c>
      <c r="F2021" s="593" t="s">
        <v>4675</v>
      </c>
      <c r="G2021" s="143"/>
      <c r="H2021" s="166">
        <v>42201800</v>
      </c>
      <c r="I2021" s="180" t="s">
        <v>3134</v>
      </c>
      <c r="J2021" s="169"/>
      <c r="K2021" s="169"/>
      <c r="L2021" s="169"/>
      <c r="M2021" s="146"/>
      <c r="N2021" s="184"/>
      <c r="O2021" s="169"/>
      <c r="P2021" s="146"/>
      <c r="Q2021" s="146">
        <f t="shared" si="38"/>
        <v>0</v>
      </c>
      <c r="R2021" s="182"/>
      <c r="S2021" s="226"/>
      <c r="T2021" s="676" t="s">
        <v>4687</v>
      </c>
      <c r="U2021" s="170"/>
      <c r="V2021" s="170"/>
      <c r="W2021" s="170"/>
      <c r="X2021" s="117"/>
      <c r="Y2021" s="171"/>
      <c r="Z2021" s="171"/>
      <c r="AA2021" s="171"/>
      <c r="AB2021" s="171"/>
      <c r="AC2021" s="171"/>
      <c r="AD2021" s="171"/>
      <c r="AE2021" s="171"/>
      <c r="AF2021" s="171"/>
      <c r="AG2021" s="171"/>
      <c r="AH2021" s="171"/>
      <c r="AI2021" s="171"/>
    </row>
    <row r="2022" spans="1:35" s="172" customFormat="1" ht="24" hidden="1" x14ac:dyDescent="0.2">
      <c r="A2022" s="167">
        <v>2</v>
      </c>
      <c r="B2022" s="647">
        <v>0</v>
      </c>
      <c r="C2022" s="647">
        <v>4</v>
      </c>
      <c r="D2022" s="647">
        <v>4</v>
      </c>
      <c r="E2022" s="163" t="s">
        <v>3862</v>
      </c>
      <c r="F2022" s="593" t="s">
        <v>4675</v>
      </c>
      <c r="G2022" s="143"/>
      <c r="H2022" s="166">
        <v>42201800</v>
      </c>
      <c r="I2022" s="180" t="s">
        <v>3135</v>
      </c>
      <c r="J2022" s="169"/>
      <c r="K2022" s="169"/>
      <c r="L2022" s="169"/>
      <c r="M2022" s="146"/>
      <c r="N2022" s="184"/>
      <c r="O2022" s="169"/>
      <c r="P2022" s="146"/>
      <c r="Q2022" s="146">
        <f t="shared" si="38"/>
        <v>0</v>
      </c>
      <c r="R2022" s="182"/>
      <c r="S2022" s="226"/>
      <c r="T2022" s="676" t="s">
        <v>4687</v>
      </c>
      <c r="U2022" s="170"/>
      <c r="V2022" s="170"/>
      <c r="W2022" s="170"/>
      <c r="X2022" s="117"/>
      <c r="Y2022" s="171"/>
      <c r="Z2022" s="171"/>
      <c r="AA2022" s="171"/>
      <c r="AB2022" s="171"/>
      <c r="AC2022" s="171"/>
      <c r="AD2022" s="171"/>
      <c r="AE2022" s="171"/>
      <c r="AF2022" s="171"/>
      <c r="AG2022" s="171"/>
      <c r="AH2022" s="171"/>
      <c r="AI2022" s="171"/>
    </row>
    <row r="2023" spans="1:35" s="172" customFormat="1" ht="24" hidden="1" x14ac:dyDescent="0.2">
      <c r="A2023" s="167">
        <v>2</v>
      </c>
      <c r="B2023" s="647">
        <v>0</v>
      </c>
      <c r="C2023" s="647">
        <v>4</v>
      </c>
      <c r="D2023" s="647">
        <v>4</v>
      </c>
      <c r="E2023" s="163" t="s">
        <v>3862</v>
      </c>
      <c r="F2023" s="593" t="s">
        <v>4675</v>
      </c>
      <c r="G2023" s="143"/>
      <c r="H2023" s="166">
        <v>42201800</v>
      </c>
      <c r="I2023" s="180" t="s">
        <v>3136</v>
      </c>
      <c r="J2023" s="169"/>
      <c r="K2023" s="169"/>
      <c r="L2023" s="169"/>
      <c r="M2023" s="146"/>
      <c r="N2023" s="184"/>
      <c r="O2023" s="169"/>
      <c r="P2023" s="146"/>
      <c r="Q2023" s="146">
        <f t="shared" si="38"/>
        <v>0</v>
      </c>
      <c r="R2023" s="182"/>
      <c r="S2023" s="226"/>
      <c r="T2023" s="676" t="s">
        <v>4687</v>
      </c>
      <c r="U2023" s="170"/>
      <c r="V2023" s="170"/>
      <c r="W2023" s="170"/>
      <c r="X2023" s="117"/>
      <c r="Y2023" s="171"/>
      <c r="Z2023" s="171"/>
      <c r="AA2023" s="171"/>
      <c r="AB2023" s="171"/>
      <c r="AC2023" s="171"/>
      <c r="AD2023" s="171"/>
      <c r="AE2023" s="171"/>
      <c r="AF2023" s="171"/>
      <c r="AG2023" s="171"/>
      <c r="AH2023" s="171"/>
      <c r="AI2023" s="171"/>
    </row>
    <row r="2024" spans="1:35" s="172" customFormat="1" ht="24" hidden="1" x14ac:dyDescent="0.2">
      <c r="A2024" s="167">
        <v>2</v>
      </c>
      <c r="B2024" s="647">
        <v>0</v>
      </c>
      <c r="C2024" s="647">
        <v>4</v>
      </c>
      <c r="D2024" s="647">
        <v>4</v>
      </c>
      <c r="E2024" s="163" t="s">
        <v>3862</v>
      </c>
      <c r="F2024" s="593" t="s">
        <v>4675</v>
      </c>
      <c r="G2024" s="143"/>
      <c r="H2024" s="166">
        <v>12140000</v>
      </c>
      <c r="I2024" s="180" t="s">
        <v>3137</v>
      </c>
      <c r="J2024" s="169"/>
      <c r="K2024" s="169"/>
      <c r="L2024" s="169"/>
      <c r="M2024" s="146"/>
      <c r="N2024" s="184"/>
      <c r="O2024" s="169"/>
      <c r="P2024" s="146"/>
      <c r="Q2024" s="146">
        <f t="shared" si="38"/>
        <v>0</v>
      </c>
      <c r="R2024" s="182"/>
      <c r="S2024" s="226"/>
      <c r="T2024" s="676" t="s">
        <v>4687</v>
      </c>
      <c r="U2024" s="170"/>
      <c r="V2024" s="170"/>
      <c r="W2024" s="170"/>
      <c r="X2024" s="117"/>
      <c r="Y2024" s="171"/>
      <c r="Z2024" s="171"/>
      <c r="AA2024" s="171"/>
      <c r="AB2024" s="171"/>
      <c r="AC2024" s="171"/>
      <c r="AD2024" s="171"/>
      <c r="AE2024" s="171"/>
      <c r="AF2024" s="171"/>
      <c r="AG2024" s="171"/>
      <c r="AH2024" s="171"/>
      <c r="AI2024" s="171"/>
    </row>
    <row r="2025" spans="1:35" ht="24" hidden="1" x14ac:dyDescent="0.2">
      <c r="A2025" s="167">
        <v>2</v>
      </c>
      <c r="B2025" s="647">
        <v>0</v>
      </c>
      <c r="C2025" s="647">
        <v>4</v>
      </c>
      <c r="D2025" s="647">
        <v>4</v>
      </c>
      <c r="E2025" s="163" t="s">
        <v>3862</v>
      </c>
      <c r="F2025" s="593" t="s">
        <v>4675</v>
      </c>
      <c r="G2025" s="143"/>
      <c r="H2025" s="166">
        <v>12140000</v>
      </c>
      <c r="I2025" s="145" t="s">
        <v>3138</v>
      </c>
      <c r="J2025" s="146"/>
      <c r="K2025" s="146"/>
      <c r="L2025" s="146"/>
      <c r="M2025" s="146"/>
      <c r="N2025" s="183"/>
      <c r="O2025" s="146"/>
      <c r="P2025" s="146"/>
      <c r="Q2025" s="146">
        <f t="shared" si="38"/>
        <v>0</v>
      </c>
      <c r="R2025" s="182"/>
      <c r="S2025" s="226"/>
      <c r="T2025" s="676" t="s">
        <v>4687</v>
      </c>
      <c r="U2025" s="147"/>
      <c r="V2025" s="147"/>
      <c r="W2025" s="147"/>
      <c r="X2025" s="117"/>
    </row>
    <row r="2026" spans="1:35" ht="24" hidden="1" x14ac:dyDescent="0.2">
      <c r="A2026" s="167">
        <v>2</v>
      </c>
      <c r="B2026" s="647">
        <v>0</v>
      </c>
      <c r="C2026" s="647">
        <v>4</v>
      </c>
      <c r="D2026" s="647">
        <v>4</v>
      </c>
      <c r="E2026" s="163" t="s">
        <v>3862</v>
      </c>
      <c r="F2026" s="593" t="s">
        <v>4675</v>
      </c>
      <c r="G2026" s="143"/>
      <c r="H2026" s="166">
        <v>12140000</v>
      </c>
      <c r="I2026" s="145" t="s">
        <v>3139</v>
      </c>
      <c r="J2026" s="146"/>
      <c r="K2026" s="146"/>
      <c r="L2026" s="146"/>
      <c r="M2026" s="146"/>
      <c r="N2026" s="183"/>
      <c r="O2026" s="146"/>
      <c r="P2026" s="146"/>
      <c r="Q2026" s="146">
        <f t="shared" si="38"/>
        <v>0</v>
      </c>
      <c r="R2026" s="182"/>
      <c r="S2026" s="226"/>
      <c r="T2026" s="676" t="s">
        <v>4687</v>
      </c>
      <c r="U2026" s="147"/>
      <c r="V2026" s="147"/>
      <c r="W2026" s="147"/>
      <c r="X2026" s="117"/>
    </row>
    <row r="2027" spans="1:35" ht="24" hidden="1" x14ac:dyDescent="0.2">
      <c r="A2027" s="167">
        <v>2</v>
      </c>
      <c r="B2027" s="647">
        <v>0</v>
      </c>
      <c r="C2027" s="647">
        <v>4</v>
      </c>
      <c r="D2027" s="647">
        <v>4</v>
      </c>
      <c r="E2027" s="163" t="s">
        <v>3862</v>
      </c>
      <c r="F2027" s="593" t="s">
        <v>4675</v>
      </c>
      <c r="G2027" s="143"/>
      <c r="H2027" s="166">
        <v>12140000</v>
      </c>
      <c r="I2027" s="145" t="s">
        <v>3140</v>
      </c>
      <c r="J2027" s="146"/>
      <c r="K2027" s="146"/>
      <c r="L2027" s="146"/>
      <c r="M2027" s="146"/>
      <c r="N2027" s="183"/>
      <c r="O2027" s="146"/>
      <c r="P2027" s="146"/>
      <c r="Q2027" s="146">
        <f t="shared" si="38"/>
        <v>0</v>
      </c>
      <c r="R2027" s="182"/>
      <c r="S2027" s="226"/>
      <c r="T2027" s="676" t="s">
        <v>4687</v>
      </c>
      <c r="U2027" s="147"/>
      <c r="V2027" s="147"/>
      <c r="W2027" s="147"/>
      <c r="X2027" s="117"/>
    </row>
    <row r="2028" spans="1:35" ht="24" hidden="1" x14ac:dyDescent="0.2">
      <c r="A2028" s="167">
        <v>2</v>
      </c>
      <c r="B2028" s="647">
        <v>0</v>
      </c>
      <c r="C2028" s="647">
        <v>4</v>
      </c>
      <c r="D2028" s="647">
        <v>4</v>
      </c>
      <c r="E2028" s="163" t="s">
        <v>3862</v>
      </c>
      <c r="F2028" s="593" t="s">
        <v>4675</v>
      </c>
      <c r="G2028" s="143"/>
      <c r="H2028" s="166">
        <v>12140000</v>
      </c>
      <c r="I2028" s="145" t="s">
        <v>3141</v>
      </c>
      <c r="J2028" s="146"/>
      <c r="K2028" s="146"/>
      <c r="L2028" s="146"/>
      <c r="M2028" s="146"/>
      <c r="N2028" s="183"/>
      <c r="O2028" s="146"/>
      <c r="P2028" s="146"/>
      <c r="Q2028" s="146">
        <f t="shared" si="38"/>
        <v>0</v>
      </c>
      <c r="R2028" s="182"/>
      <c r="S2028" s="226"/>
      <c r="T2028" s="676" t="s">
        <v>4687</v>
      </c>
      <c r="U2028" s="147"/>
      <c r="V2028" s="147"/>
      <c r="W2028" s="147"/>
      <c r="X2028" s="117"/>
    </row>
    <row r="2029" spans="1:35" ht="24" hidden="1" x14ac:dyDescent="0.2">
      <c r="A2029" s="167">
        <v>2</v>
      </c>
      <c r="B2029" s="647">
        <v>0</v>
      </c>
      <c r="C2029" s="647">
        <v>4</v>
      </c>
      <c r="D2029" s="647">
        <v>4</v>
      </c>
      <c r="E2029" s="163" t="s">
        <v>3862</v>
      </c>
      <c r="F2029" s="593" t="s">
        <v>4675</v>
      </c>
      <c r="G2029" s="143"/>
      <c r="H2029" s="162">
        <v>51212500</v>
      </c>
      <c r="I2029" s="145" t="s">
        <v>3142</v>
      </c>
      <c r="J2029" s="146"/>
      <c r="K2029" s="146"/>
      <c r="L2029" s="146"/>
      <c r="M2029" s="146"/>
      <c r="N2029" s="183"/>
      <c r="O2029" s="146"/>
      <c r="P2029" s="146"/>
      <c r="Q2029" s="146">
        <f t="shared" si="38"/>
        <v>0</v>
      </c>
      <c r="R2029" s="182"/>
      <c r="S2029" s="226"/>
      <c r="T2029" s="676" t="s">
        <v>4687</v>
      </c>
      <c r="U2029" s="147"/>
      <c r="V2029" s="147"/>
      <c r="W2029" s="147"/>
      <c r="X2029" s="117"/>
    </row>
    <row r="2030" spans="1:35" s="172" customFormat="1" ht="31.5" hidden="1" x14ac:dyDescent="0.2">
      <c r="A2030" s="167">
        <v>2</v>
      </c>
      <c r="B2030" s="647">
        <v>0</v>
      </c>
      <c r="C2030" s="647">
        <v>4</v>
      </c>
      <c r="D2030" s="647">
        <v>4</v>
      </c>
      <c r="E2030" s="163" t="s">
        <v>3862</v>
      </c>
      <c r="F2030" s="593" t="s">
        <v>4675</v>
      </c>
      <c r="G2030" s="143"/>
      <c r="H2030" s="162">
        <v>51212500</v>
      </c>
      <c r="I2030" s="180" t="s">
        <v>3143</v>
      </c>
      <c r="J2030" s="169"/>
      <c r="K2030" s="169"/>
      <c r="L2030" s="169"/>
      <c r="M2030" s="146"/>
      <c r="N2030" s="184"/>
      <c r="O2030" s="169"/>
      <c r="P2030" s="146"/>
      <c r="Q2030" s="146">
        <f t="shared" si="38"/>
        <v>0</v>
      </c>
      <c r="R2030" s="182"/>
      <c r="S2030" s="226"/>
      <c r="T2030" s="676" t="s">
        <v>4687</v>
      </c>
      <c r="U2030" s="170"/>
      <c r="V2030" s="170"/>
      <c r="W2030" s="170"/>
      <c r="X2030" s="117"/>
      <c r="Y2030" s="171"/>
      <c r="Z2030" s="171"/>
      <c r="AA2030" s="171"/>
      <c r="AB2030" s="171"/>
      <c r="AC2030" s="171"/>
      <c r="AD2030" s="171"/>
      <c r="AE2030" s="171"/>
      <c r="AF2030" s="171"/>
      <c r="AG2030" s="171"/>
      <c r="AH2030" s="171"/>
      <c r="AI2030" s="171"/>
    </row>
    <row r="2031" spans="1:35" s="172" customFormat="1" ht="24" hidden="1" x14ac:dyDescent="0.2">
      <c r="A2031" s="167">
        <v>2</v>
      </c>
      <c r="B2031" s="647">
        <v>0</v>
      </c>
      <c r="C2031" s="647">
        <v>4</v>
      </c>
      <c r="D2031" s="647">
        <v>4</v>
      </c>
      <c r="E2031" s="163" t="s">
        <v>3862</v>
      </c>
      <c r="F2031" s="593" t="s">
        <v>4675</v>
      </c>
      <c r="G2031" s="143"/>
      <c r="H2031" s="162">
        <v>51212500</v>
      </c>
      <c r="I2031" s="180" t="s">
        <v>508</v>
      </c>
      <c r="J2031" s="169"/>
      <c r="K2031" s="169"/>
      <c r="L2031" s="169"/>
      <c r="M2031" s="146"/>
      <c r="N2031" s="184"/>
      <c r="O2031" s="169"/>
      <c r="P2031" s="146"/>
      <c r="Q2031" s="146">
        <f t="shared" si="38"/>
        <v>0</v>
      </c>
      <c r="R2031" s="182"/>
      <c r="S2031" s="226"/>
      <c r="T2031" s="676" t="s">
        <v>4687</v>
      </c>
      <c r="U2031" s="170"/>
      <c r="V2031" s="170"/>
      <c r="W2031" s="170"/>
      <c r="X2031" s="117"/>
      <c r="Y2031" s="171"/>
      <c r="Z2031" s="171"/>
      <c r="AA2031" s="171"/>
      <c r="AB2031" s="171"/>
      <c r="AC2031" s="171"/>
      <c r="AD2031" s="171"/>
      <c r="AE2031" s="171"/>
      <c r="AF2031" s="171"/>
      <c r="AG2031" s="171"/>
      <c r="AH2031" s="171"/>
      <c r="AI2031" s="171"/>
    </row>
    <row r="2032" spans="1:35" s="172" customFormat="1" ht="24" hidden="1" x14ac:dyDescent="0.2">
      <c r="A2032" s="167">
        <v>2</v>
      </c>
      <c r="B2032" s="647">
        <v>0</v>
      </c>
      <c r="C2032" s="647">
        <v>4</v>
      </c>
      <c r="D2032" s="647">
        <v>4</v>
      </c>
      <c r="E2032" s="163" t="s">
        <v>3862</v>
      </c>
      <c r="F2032" s="593" t="s">
        <v>4675</v>
      </c>
      <c r="G2032" s="143"/>
      <c r="H2032" s="162">
        <v>51212500</v>
      </c>
      <c r="I2032" s="180" t="s">
        <v>509</v>
      </c>
      <c r="J2032" s="169"/>
      <c r="K2032" s="169"/>
      <c r="L2032" s="169"/>
      <c r="M2032" s="146"/>
      <c r="N2032" s="184"/>
      <c r="O2032" s="169"/>
      <c r="P2032" s="146"/>
      <c r="Q2032" s="146">
        <f t="shared" si="38"/>
        <v>0</v>
      </c>
      <c r="R2032" s="182"/>
      <c r="S2032" s="226"/>
      <c r="T2032" s="676" t="s">
        <v>4687</v>
      </c>
      <c r="U2032" s="170"/>
      <c r="V2032" s="170"/>
      <c r="W2032" s="170"/>
      <c r="X2032" s="117"/>
      <c r="Y2032" s="171"/>
      <c r="Z2032" s="171"/>
      <c r="AA2032" s="171"/>
      <c r="AB2032" s="171"/>
      <c r="AC2032" s="171"/>
      <c r="AD2032" s="171"/>
      <c r="AE2032" s="171"/>
      <c r="AF2032" s="171"/>
      <c r="AG2032" s="171"/>
      <c r="AH2032" s="171"/>
      <c r="AI2032" s="171"/>
    </row>
    <row r="2033" spans="1:35" s="172" customFormat="1" ht="24" hidden="1" x14ac:dyDescent="0.2">
      <c r="A2033" s="167">
        <v>2</v>
      </c>
      <c r="B2033" s="647">
        <v>0</v>
      </c>
      <c r="C2033" s="647">
        <v>4</v>
      </c>
      <c r="D2033" s="647">
        <v>4</v>
      </c>
      <c r="E2033" s="163" t="s">
        <v>3862</v>
      </c>
      <c r="F2033" s="593" t="s">
        <v>4675</v>
      </c>
      <c r="G2033" s="143"/>
      <c r="H2033" s="166">
        <v>12141742</v>
      </c>
      <c r="I2033" s="180" t="s">
        <v>510</v>
      </c>
      <c r="J2033" s="169"/>
      <c r="K2033" s="169"/>
      <c r="L2033" s="169"/>
      <c r="M2033" s="146"/>
      <c r="N2033" s="184"/>
      <c r="O2033" s="169"/>
      <c r="P2033" s="146"/>
      <c r="Q2033" s="146">
        <f t="shared" si="38"/>
        <v>0</v>
      </c>
      <c r="R2033" s="182"/>
      <c r="S2033" s="226"/>
      <c r="T2033" s="676" t="s">
        <v>4687</v>
      </c>
      <c r="U2033" s="170"/>
      <c r="V2033" s="170"/>
      <c r="W2033" s="170"/>
      <c r="X2033" s="117"/>
      <c r="Y2033" s="171"/>
      <c r="Z2033" s="171"/>
      <c r="AA2033" s="171"/>
      <c r="AB2033" s="171"/>
      <c r="AC2033" s="171"/>
      <c r="AD2033" s="171"/>
      <c r="AE2033" s="171"/>
      <c r="AF2033" s="171"/>
      <c r="AG2033" s="171"/>
      <c r="AH2033" s="171"/>
      <c r="AI2033" s="171"/>
    </row>
    <row r="2034" spans="1:35" s="172" customFormat="1" ht="24" hidden="1" x14ac:dyDescent="0.2">
      <c r="A2034" s="167">
        <v>2</v>
      </c>
      <c r="B2034" s="647">
        <v>0</v>
      </c>
      <c r="C2034" s="647">
        <v>4</v>
      </c>
      <c r="D2034" s="647">
        <v>4</v>
      </c>
      <c r="E2034" s="163" t="s">
        <v>3862</v>
      </c>
      <c r="F2034" s="593" t="s">
        <v>4675</v>
      </c>
      <c r="G2034" s="143"/>
      <c r="H2034" s="166">
        <v>12141742</v>
      </c>
      <c r="I2034" s="180" t="s">
        <v>511</v>
      </c>
      <c r="J2034" s="169"/>
      <c r="K2034" s="169"/>
      <c r="L2034" s="169"/>
      <c r="M2034" s="146"/>
      <c r="N2034" s="184"/>
      <c r="O2034" s="169"/>
      <c r="P2034" s="146"/>
      <c r="Q2034" s="146">
        <f t="shared" si="38"/>
        <v>0</v>
      </c>
      <c r="R2034" s="182"/>
      <c r="S2034" s="226"/>
      <c r="T2034" s="676" t="s">
        <v>4687</v>
      </c>
      <c r="U2034" s="170"/>
      <c r="V2034" s="170"/>
      <c r="W2034" s="170"/>
      <c r="X2034" s="117"/>
      <c r="Y2034" s="171"/>
      <c r="Z2034" s="171"/>
      <c r="AA2034" s="171"/>
      <c r="AB2034" s="171"/>
      <c r="AC2034" s="171"/>
      <c r="AD2034" s="171"/>
      <c r="AE2034" s="171"/>
      <c r="AF2034" s="171"/>
      <c r="AG2034" s="171"/>
      <c r="AH2034" s="171"/>
      <c r="AI2034" s="171"/>
    </row>
    <row r="2035" spans="1:35" s="172" customFormat="1" ht="24" hidden="1" x14ac:dyDescent="0.2">
      <c r="A2035" s="167">
        <v>2</v>
      </c>
      <c r="B2035" s="647">
        <v>0</v>
      </c>
      <c r="C2035" s="647">
        <v>4</v>
      </c>
      <c r="D2035" s="647">
        <v>4</v>
      </c>
      <c r="E2035" s="163" t="s">
        <v>3862</v>
      </c>
      <c r="F2035" s="593" t="s">
        <v>4675</v>
      </c>
      <c r="G2035" s="143"/>
      <c r="H2035" s="166">
        <v>12141742</v>
      </c>
      <c r="I2035" s="180" t="s">
        <v>512</v>
      </c>
      <c r="J2035" s="169"/>
      <c r="K2035" s="169"/>
      <c r="L2035" s="169"/>
      <c r="M2035" s="146"/>
      <c r="N2035" s="184"/>
      <c r="O2035" s="169"/>
      <c r="P2035" s="146"/>
      <c r="Q2035" s="146">
        <f t="shared" si="38"/>
        <v>0</v>
      </c>
      <c r="R2035" s="182"/>
      <c r="S2035" s="226"/>
      <c r="T2035" s="676" t="s">
        <v>4687</v>
      </c>
      <c r="U2035" s="170"/>
      <c r="V2035" s="170"/>
      <c r="W2035" s="170"/>
      <c r="X2035" s="117"/>
      <c r="Y2035" s="171"/>
      <c r="Z2035" s="171"/>
      <c r="AA2035" s="171"/>
      <c r="AB2035" s="171"/>
      <c r="AC2035" s="171"/>
      <c r="AD2035" s="171"/>
      <c r="AE2035" s="171"/>
      <c r="AF2035" s="171"/>
      <c r="AG2035" s="171"/>
      <c r="AH2035" s="171"/>
      <c r="AI2035" s="171"/>
    </row>
    <row r="2036" spans="1:35" s="172" customFormat="1" ht="24" hidden="1" x14ac:dyDescent="0.2">
      <c r="A2036" s="167">
        <v>2</v>
      </c>
      <c r="B2036" s="647">
        <v>0</v>
      </c>
      <c r="C2036" s="647">
        <v>4</v>
      </c>
      <c r="D2036" s="647">
        <v>4</v>
      </c>
      <c r="E2036" s="163" t="s">
        <v>3862</v>
      </c>
      <c r="F2036" s="593" t="s">
        <v>4675</v>
      </c>
      <c r="G2036" s="143"/>
      <c r="H2036" s="166">
        <v>12141742</v>
      </c>
      <c r="I2036" s="180" t="s">
        <v>1828</v>
      </c>
      <c r="J2036" s="169"/>
      <c r="K2036" s="169"/>
      <c r="L2036" s="169"/>
      <c r="M2036" s="146"/>
      <c r="N2036" s="184"/>
      <c r="O2036" s="169"/>
      <c r="P2036" s="146"/>
      <c r="Q2036" s="146">
        <f t="shared" si="38"/>
        <v>0</v>
      </c>
      <c r="R2036" s="182"/>
      <c r="S2036" s="226"/>
      <c r="T2036" s="676" t="s">
        <v>4687</v>
      </c>
      <c r="U2036" s="170"/>
      <c r="V2036" s="170"/>
      <c r="W2036" s="170"/>
      <c r="X2036" s="117"/>
      <c r="Y2036" s="171"/>
      <c r="Z2036" s="171"/>
      <c r="AA2036" s="171"/>
      <c r="AB2036" s="171"/>
      <c r="AC2036" s="171"/>
      <c r="AD2036" s="171"/>
      <c r="AE2036" s="171"/>
      <c r="AF2036" s="171"/>
      <c r="AG2036" s="171"/>
      <c r="AH2036" s="171"/>
      <c r="AI2036" s="171"/>
    </row>
    <row r="2037" spans="1:35" s="172" customFormat="1" ht="24" hidden="1" x14ac:dyDescent="0.2">
      <c r="A2037" s="167">
        <v>2</v>
      </c>
      <c r="B2037" s="647">
        <v>0</v>
      </c>
      <c r="C2037" s="647">
        <v>4</v>
      </c>
      <c r="D2037" s="647">
        <v>4</v>
      </c>
      <c r="E2037" s="163" t="s">
        <v>3862</v>
      </c>
      <c r="F2037" s="593" t="s">
        <v>4675</v>
      </c>
      <c r="G2037" s="143"/>
      <c r="H2037" s="166">
        <v>12141742</v>
      </c>
      <c r="I2037" s="180" t="s">
        <v>3144</v>
      </c>
      <c r="J2037" s="169"/>
      <c r="K2037" s="169"/>
      <c r="L2037" s="169"/>
      <c r="M2037" s="146"/>
      <c r="N2037" s="184"/>
      <c r="O2037" s="169"/>
      <c r="P2037" s="146"/>
      <c r="Q2037" s="146">
        <f t="shared" si="38"/>
        <v>0</v>
      </c>
      <c r="R2037" s="182"/>
      <c r="S2037" s="226"/>
      <c r="T2037" s="676" t="s">
        <v>4687</v>
      </c>
      <c r="U2037" s="170"/>
      <c r="V2037" s="170"/>
      <c r="W2037" s="170"/>
      <c r="X2037" s="117"/>
      <c r="Y2037" s="171"/>
      <c r="Z2037" s="171"/>
      <c r="AA2037" s="171"/>
      <c r="AB2037" s="171"/>
      <c r="AC2037" s="171"/>
      <c r="AD2037" s="171"/>
      <c r="AE2037" s="171"/>
      <c r="AF2037" s="171"/>
      <c r="AG2037" s="171"/>
      <c r="AH2037" s="171"/>
      <c r="AI2037" s="171"/>
    </row>
    <row r="2038" spans="1:35" s="172" customFormat="1" ht="24" hidden="1" x14ac:dyDescent="0.2">
      <c r="A2038" s="167">
        <v>2</v>
      </c>
      <c r="B2038" s="647">
        <v>0</v>
      </c>
      <c r="C2038" s="647">
        <v>4</v>
      </c>
      <c r="D2038" s="647">
        <v>4</v>
      </c>
      <c r="E2038" s="163" t="s">
        <v>3862</v>
      </c>
      <c r="F2038" s="593" t="s">
        <v>4675</v>
      </c>
      <c r="G2038" s="143"/>
      <c r="H2038" s="166">
        <v>12141742</v>
      </c>
      <c r="I2038" s="180" t="s">
        <v>3145</v>
      </c>
      <c r="J2038" s="169"/>
      <c r="K2038" s="169"/>
      <c r="L2038" s="169"/>
      <c r="M2038" s="146"/>
      <c r="N2038" s="184"/>
      <c r="O2038" s="169"/>
      <c r="P2038" s="146"/>
      <c r="Q2038" s="146">
        <f t="shared" si="38"/>
        <v>0</v>
      </c>
      <c r="R2038" s="182"/>
      <c r="S2038" s="226"/>
      <c r="T2038" s="676" t="s">
        <v>4687</v>
      </c>
      <c r="U2038" s="170"/>
      <c r="V2038" s="170"/>
      <c r="W2038" s="170"/>
      <c r="X2038" s="117"/>
      <c r="Y2038" s="171"/>
      <c r="Z2038" s="171"/>
      <c r="AA2038" s="171"/>
      <c r="AB2038" s="171"/>
      <c r="AC2038" s="171"/>
      <c r="AD2038" s="171"/>
      <c r="AE2038" s="171"/>
      <c r="AF2038" s="171"/>
      <c r="AG2038" s="171"/>
      <c r="AH2038" s="171"/>
      <c r="AI2038" s="171"/>
    </row>
    <row r="2039" spans="1:35" s="172" customFormat="1" ht="24" hidden="1" x14ac:dyDescent="0.2">
      <c r="A2039" s="167">
        <v>2</v>
      </c>
      <c r="B2039" s="647">
        <v>0</v>
      </c>
      <c r="C2039" s="647">
        <v>4</v>
      </c>
      <c r="D2039" s="647">
        <v>4</v>
      </c>
      <c r="E2039" s="163" t="s">
        <v>3862</v>
      </c>
      <c r="F2039" s="593" t="s">
        <v>4675</v>
      </c>
      <c r="G2039" s="143"/>
      <c r="H2039" s="166">
        <v>12141742</v>
      </c>
      <c r="I2039" s="180" t="s">
        <v>3146</v>
      </c>
      <c r="J2039" s="169"/>
      <c r="K2039" s="169"/>
      <c r="L2039" s="169"/>
      <c r="M2039" s="146"/>
      <c r="N2039" s="184"/>
      <c r="O2039" s="169"/>
      <c r="P2039" s="146"/>
      <c r="Q2039" s="146">
        <f t="shared" si="38"/>
        <v>0</v>
      </c>
      <c r="R2039" s="182"/>
      <c r="S2039" s="226"/>
      <c r="T2039" s="676" t="s">
        <v>4687</v>
      </c>
      <c r="U2039" s="170"/>
      <c r="V2039" s="170"/>
      <c r="W2039" s="170"/>
      <c r="X2039" s="117"/>
      <c r="Y2039" s="171"/>
      <c r="Z2039" s="171"/>
      <c r="AA2039" s="171"/>
      <c r="AB2039" s="171"/>
      <c r="AC2039" s="171"/>
      <c r="AD2039" s="171"/>
      <c r="AE2039" s="171"/>
      <c r="AF2039" s="171"/>
      <c r="AG2039" s="171"/>
      <c r="AH2039" s="171"/>
      <c r="AI2039" s="171"/>
    </row>
    <row r="2040" spans="1:35" s="172" customFormat="1" ht="24" hidden="1" x14ac:dyDescent="0.2">
      <c r="A2040" s="167">
        <v>2</v>
      </c>
      <c r="B2040" s="647">
        <v>0</v>
      </c>
      <c r="C2040" s="647">
        <v>4</v>
      </c>
      <c r="D2040" s="647">
        <v>4</v>
      </c>
      <c r="E2040" s="163" t="s">
        <v>3862</v>
      </c>
      <c r="F2040" s="593" t="s">
        <v>4675</v>
      </c>
      <c r="G2040" s="143"/>
      <c r="H2040" s="166">
        <v>12141742</v>
      </c>
      <c r="I2040" s="180" t="s">
        <v>3147</v>
      </c>
      <c r="J2040" s="169"/>
      <c r="K2040" s="169"/>
      <c r="L2040" s="169"/>
      <c r="M2040" s="146"/>
      <c r="N2040" s="184"/>
      <c r="O2040" s="169"/>
      <c r="P2040" s="146"/>
      <c r="Q2040" s="146">
        <f t="shared" si="38"/>
        <v>0</v>
      </c>
      <c r="R2040" s="182"/>
      <c r="S2040" s="226"/>
      <c r="T2040" s="676" t="s">
        <v>4687</v>
      </c>
      <c r="U2040" s="170"/>
      <c r="V2040" s="170"/>
      <c r="W2040" s="170"/>
      <c r="X2040" s="117"/>
      <c r="Y2040" s="171"/>
      <c r="Z2040" s="171"/>
      <c r="AA2040" s="171"/>
      <c r="AB2040" s="171"/>
      <c r="AC2040" s="171"/>
      <c r="AD2040" s="171"/>
      <c r="AE2040" s="171"/>
      <c r="AF2040" s="171"/>
      <c r="AG2040" s="171"/>
      <c r="AH2040" s="171"/>
      <c r="AI2040" s="171"/>
    </row>
    <row r="2041" spans="1:35" s="172" customFormat="1" ht="24" hidden="1" x14ac:dyDescent="0.2">
      <c r="A2041" s="167">
        <v>2</v>
      </c>
      <c r="B2041" s="647">
        <v>0</v>
      </c>
      <c r="C2041" s="647">
        <v>4</v>
      </c>
      <c r="D2041" s="647">
        <v>4</v>
      </c>
      <c r="E2041" s="163" t="s">
        <v>3862</v>
      </c>
      <c r="F2041" s="593" t="s">
        <v>4675</v>
      </c>
      <c r="G2041" s="143"/>
      <c r="H2041" s="166">
        <v>12141742</v>
      </c>
      <c r="I2041" s="180" t="s">
        <v>3148</v>
      </c>
      <c r="J2041" s="169"/>
      <c r="K2041" s="169"/>
      <c r="L2041" s="169"/>
      <c r="M2041" s="146"/>
      <c r="N2041" s="184"/>
      <c r="O2041" s="169"/>
      <c r="P2041" s="146"/>
      <c r="Q2041" s="146">
        <f t="shared" si="38"/>
        <v>0</v>
      </c>
      <c r="R2041" s="182"/>
      <c r="S2041" s="226"/>
      <c r="T2041" s="676" t="s">
        <v>4687</v>
      </c>
      <c r="U2041" s="170"/>
      <c r="V2041" s="170"/>
      <c r="W2041" s="170"/>
      <c r="X2041" s="117"/>
      <c r="Y2041" s="171"/>
      <c r="Z2041" s="171"/>
      <c r="AA2041" s="171"/>
      <c r="AB2041" s="171"/>
      <c r="AC2041" s="171"/>
      <c r="AD2041" s="171"/>
      <c r="AE2041" s="171"/>
      <c r="AF2041" s="171"/>
      <c r="AG2041" s="171"/>
      <c r="AH2041" s="171"/>
      <c r="AI2041" s="171"/>
    </row>
    <row r="2042" spans="1:35" s="172" customFormat="1" ht="24" hidden="1" x14ac:dyDescent="0.2">
      <c r="A2042" s="167">
        <v>2</v>
      </c>
      <c r="B2042" s="647">
        <v>0</v>
      </c>
      <c r="C2042" s="647">
        <v>4</v>
      </c>
      <c r="D2042" s="647">
        <v>4</v>
      </c>
      <c r="E2042" s="163" t="s">
        <v>3862</v>
      </c>
      <c r="F2042" s="593" t="s">
        <v>4675</v>
      </c>
      <c r="G2042" s="143"/>
      <c r="H2042" s="166">
        <v>12141742</v>
      </c>
      <c r="I2042" s="180" t="s">
        <v>3149</v>
      </c>
      <c r="J2042" s="169"/>
      <c r="K2042" s="169"/>
      <c r="L2042" s="169"/>
      <c r="M2042" s="146"/>
      <c r="N2042" s="184"/>
      <c r="O2042" s="169"/>
      <c r="P2042" s="146"/>
      <c r="Q2042" s="146">
        <f t="shared" si="38"/>
        <v>0</v>
      </c>
      <c r="R2042" s="182"/>
      <c r="S2042" s="226"/>
      <c r="T2042" s="676" t="s">
        <v>4687</v>
      </c>
      <c r="U2042" s="170"/>
      <c r="V2042" s="170"/>
      <c r="W2042" s="170"/>
      <c r="X2042" s="117"/>
      <c r="Y2042" s="171"/>
      <c r="Z2042" s="171"/>
      <c r="AA2042" s="171"/>
      <c r="AB2042" s="171"/>
      <c r="AC2042" s="171"/>
      <c r="AD2042" s="171"/>
      <c r="AE2042" s="171"/>
      <c r="AF2042" s="171"/>
      <c r="AG2042" s="171"/>
      <c r="AH2042" s="171"/>
      <c r="AI2042" s="171"/>
    </row>
    <row r="2043" spans="1:35" s="172" customFormat="1" ht="24" hidden="1" x14ac:dyDescent="0.2">
      <c r="A2043" s="167">
        <v>2</v>
      </c>
      <c r="B2043" s="647">
        <v>0</v>
      </c>
      <c r="C2043" s="647">
        <v>4</v>
      </c>
      <c r="D2043" s="647">
        <v>4</v>
      </c>
      <c r="E2043" s="163" t="s">
        <v>3862</v>
      </c>
      <c r="F2043" s="593" t="s">
        <v>4675</v>
      </c>
      <c r="G2043" s="143"/>
      <c r="H2043" s="166">
        <v>12141742</v>
      </c>
      <c r="I2043" s="180" t="s">
        <v>3150</v>
      </c>
      <c r="J2043" s="169"/>
      <c r="K2043" s="169"/>
      <c r="L2043" s="169"/>
      <c r="M2043" s="146"/>
      <c r="N2043" s="184"/>
      <c r="O2043" s="169"/>
      <c r="P2043" s="146"/>
      <c r="Q2043" s="146">
        <f t="shared" si="38"/>
        <v>0</v>
      </c>
      <c r="R2043" s="182"/>
      <c r="S2043" s="226"/>
      <c r="T2043" s="676" t="s">
        <v>4687</v>
      </c>
      <c r="U2043" s="170"/>
      <c r="V2043" s="170"/>
      <c r="W2043" s="170"/>
      <c r="X2043" s="117"/>
      <c r="Y2043" s="171"/>
      <c r="Z2043" s="171"/>
      <c r="AA2043" s="171"/>
      <c r="AB2043" s="171"/>
      <c r="AC2043" s="171"/>
      <c r="AD2043" s="171"/>
      <c r="AE2043" s="171"/>
      <c r="AF2043" s="171"/>
      <c r="AG2043" s="171"/>
      <c r="AH2043" s="171"/>
      <c r="AI2043" s="171"/>
    </row>
    <row r="2044" spans="1:35" s="172" customFormat="1" ht="24" hidden="1" x14ac:dyDescent="0.2">
      <c r="A2044" s="167">
        <v>2</v>
      </c>
      <c r="B2044" s="647">
        <v>0</v>
      </c>
      <c r="C2044" s="647">
        <v>4</v>
      </c>
      <c r="D2044" s="647">
        <v>4</v>
      </c>
      <c r="E2044" s="163" t="s">
        <v>3862</v>
      </c>
      <c r="F2044" s="593" t="s">
        <v>4675</v>
      </c>
      <c r="G2044" s="143"/>
      <c r="H2044" s="166">
        <v>12141742</v>
      </c>
      <c r="I2044" s="180" t="s">
        <v>3151</v>
      </c>
      <c r="J2044" s="169"/>
      <c r="K2044" s="169"/>
      <c r="L2044" s="169"/>
      <c r="M2044" s="146"/>
      <c r="N2044" s="184"/>
      <c r="O2044" s="169"/>
      <c r="P2044" s="146"/>
      <c r="Q2044" s="146">
        <f t="shared" si="38"/>
        <v>0</v>
      </c>
      <c r="R2044" s="182"/>
      <c r="S2044" s="226"/>
      <c r="T2044" s="676" t="s">
        <v>4687</v>
      </c>
      <c r="U2044" s="170"/>
      <c r="V2044" s="170"/>
      <c r="W2044" s="170"/>
      <c r="X2044" s="117"/>
      <c r="Y2044" s="171"/>
      <c r="Z2044" s="171"/>
      <c r="AA2044" s="171"/>
      <c r="AB2044" s="171"/>
      <c r="AC2044" s="171"/>
      <c r="AD2044" s="171"/>
      <c r="AE2044" s="171"/>
      <c r="AF2044" s="171"/>
      <c r="AG2044" s="171"/>
      <c r="AH2044" s="171"/>
      <c r="AI2044" s="171"/>
    </row>
    <row r="2045" spans="1:35" s="172" customFormat="1" ht="24" hidden="1" x14ac:dyDescent="0.2">
      <c r="A2045" s="167">
        <v>2</v>
      </c>
      <c r="B2045" s="647">
        <v>0</v>
      </c>
      <c r="C2045" s="647">
        <v>4</v>
      </c>
      <c r="D2045" s="647">
        <v>4</v>
      </c>
      <c r="E2045" s="163" t="s">
        <v>3862</v>
      </c>
      <c r="F2045" s="593" t="s">
        <v>4675</v>
      </c>
      <c r="G2045" s="143"/>
      <c r="H2045" s="166">
        <v>51102700</v>
      </c>
      <c r="I2045" s="180" t="s">
        <v>3152</v>
      </c>
      <c r="J2045" s="169"/>
      <c r="K2045" s="169"/>
      <c r="L2045" s="169"/>
      <c r="M2045" s="146"/>
      <c r="N2045" s="184"/>
      <c r="O2045" s="169"/>
      <c r="P2045" s="146"/>
      <c r="Q2045" s="146">
        <f t="shared" si="38"/>
        <v>0</v>
      </c>
      <c r="R2045" s="182"/>
      <c r="S2045" s="226"/>
      <c r="T2045" s="676" t="s">
        <v>4687</v>
      </c>
      <c r="U2045" s="170"/>
      <c r="V2045" s="170"/>
      <c r="W2045" s="170"/>
      <c r="X2045" s="117"/>
      <c r="Y2045" s="171"/>
      <c r="Z2045" s="171"/>
      <c r="AA2045" s="171"/>
      <c r="AB2045" s="171"/>
      <c r="AC2045" s="171"/>
      <c r="AD2045" s="171"/>
      <c r="AE2045" s="171"/>
      <c r="AF2045" s="171"/>
      <c r="AG2045" s="171"/>
      <c r="AH2045" s="171"/>
      <c r="AI2045" s="171"/>
    </row>
    <row r="2046" spans="1:35" s="172" customFormat="1" ht="24" hidden="1" x14ac:dyDescent="0.2">
      <c r="A2046" s="167">
        <v>2</v>
      </c>
      <c r="B2046" s="647">
        <v>0</v>
      </c>
      <c r="C2046" s="647">
        <v>4</v>
      </c>
      <c r="D2046" s="647">
        <v>4</v>
      </c>
      <c r="E2046" s="163" t="s">
        <v>3862</v>
      </c>
      <c r="F2046" s="593" t="s">
        <v>4675</v>
      </c>
      <c r="G2046" s="143"/>
      <c r="H2046" s="166">
        <v>51102700</v>
      </c>
      <c r="I2046" s="180" t="s">
        <v>3153</v>
      </c>
      <c r="J2046" s="169"/>
      <c r="K2046" s="169"/>
      <c r="L2046" s="169"/>
      <c r="M2046" s="146"/>
      <c r="N2046" s="184"/>
      <c r="O2046" s="169"/>
      <c r="P2046" s="146"/>
      <c r="Q2046" s="146">
        <f t="shared" si="38"/>
        <v>0</v>
      </c>
      <c r="R2046" s="182"/>
      <c r="S2046" s="226"/>
      <c r="T2046" s="676" t="s">
        <v>4687</v>
      </c>
      <c r="U2046" s="170"/>
      <c r="V2046" s="170"/>
      <c r="W2046" s="170"/>
      <c r="X2046" s="117"/>
      <c r="Y2046" s="171"/>
      <c r="Z2046" s="171"/>
      <c r="AA2046" s="171"/>
      <c r="AB2046" s="171"/>
      <c r="AC2046" s="171"/>
      <c r="AD2046" s="171"/>
      <c r="AE2046" s="171"/>
      <c r="AF2046" s="171"/>
      <c r="AG2046" s="171"/>
      <c r="AH2046" s="171"/>
      <c r="AI2046" s="171"/>
    </row>
    <row r="2047" spans="1:35" ht="24" hidden="1" x14ac:dyDescent="0.2">
      <c r="A2047" s="167">
        <v>2</v>
      </c>
      <c r="B2047" s="647">
        <v>0</v>
      </c>
      <c r="C2047" s="647">
        <v>4</v>
      </c>
      <c r="D2047" s="647">
        <v>4</v>
      </c>
      <c r="E2047" s="163" t="s">
        <v>3862</v>
      </c>
      <c r="F2047" s="593" t="s">
        <v>4675</v>
      </c>
      <c r="G2047" s="143"/>
      <c r="H2047" s="162"/>
      <c r="I2047" s="145" t="s">
        <v>415</v>
      </c>
      <c r="J2047" s="146"/>
      <c r="K2047" s="146"/>
      <c r="L2047" s="146"/>
      <c r="M2047" s="146"/>
      <c r="N2047" s="148"/>
      <c r="O2047" s="146"/>
      <c r="P2047" s="146"/>
      <c r="Q2047" s="146">
        <f t="shared" si="38"/>
        <v>0</v>
      </c>
      <c r="R2047" s="182"/>
      <c r="S2047" s="226"/>
      <c r="T2047" s="676" t="s">
        <v>4687</v>
      </c>
      <c r="U2047" s="147"/>
      <c r="V2047" s="147"/>
      <c r="W2047" s="147"/>
      <c r="X2047" s="117"/>
    </row>
    <row r="2048" spans="1:35" ht="24" hidden="1" x14ac:dyDescent="0.2">
      <c r="A2048" s="167">
        <v>2</v>
      </c>
      <c r="B2048" s="647">
        <v>0</v>
      </c>
      <c r="C2048" s="647">
        <v>4</v>
      </c>
      <c r="D2048" s="647">
        <v>4</v>
      </c>
      <c r="E2048" s="163" t="s">
        <v>3862</v>
      </c>
      <c r="F2048" s="593" t="s">
        <v>4675</v>
      </c>
      <c r="G2048" s="143"/>
      <c r="H2048" s="162"/>
      <c r="I2048" s="145" t="s">
        <v>4294</v>
      </c>
      <c r="J2048" s="146"/>
      <c r="K2048" s="146"/>
      <c r="L2048" s="146"/>
      <c r="M2048" s="146"/>
      <c r="N2048" s="148"/>
      <c r="O2048" s="146"/>
      <c r="P2048" s="146"/>
      <c r="Q2048" s="146">
        <f t="shared" si="38"/>
        <v>0</v>
      </c>
      <c r="R2048" s="182"/>
      <c r="S2048" s="226"/>
      <c r="T2048" s="676" t="s">
        <v>4687</v>
      </c>
      <c r="U2048" s="147"/>
      <c r="V2048" s="147"/>
      <c r="W2048" s="147"/>
      <c r="X2048" s="117"/>
    </row>
    <row r="2049" spans="1:35" ht="24" hidden="1" x14ac:dyDescent="0.2">
      <c r="A2049" s="167">
        <v>2</v>
      </c>
      <c r="B2049" s="647">
        <v>0</v>
      </c>
      <c r="C2049" s="647">
        <v>4</v>
      </c>
      <c r="D2049" s="647">
        <v>4</v>
      </c>
      <c r="E2049" s="163" t="s">
        <v>3862</v>
      </c>
      <c r="F2049" s="593" t="s">
        <v>4675</v>
      </c>
      <c r="G2049" s="143"/>
      <c r="H2049" s="162"/>
      <c r="I2049" s="145" t="s">
        <v>4013</v>
      </c>
      <c r="J2049" s="146"/>
      <c r="K2049" s="146"/>
      <c r="L2049" s="146"/>
      <c r="M2049" s="146"/>
      <c r="N2049" s="148"/>
      <c r="O2049" s="146"/>
      <c r="P2049" s="146"/>
      <c r="Q2049" s="146">
        <f t="shared" si="38"/>
        <v>0</v>
      </c>
      <c r="R2049" s="182"/>
      <c r="S2049" s="226"/>
      <c r="T2049" s="676" t="s">
        <v>4687</v>
      </c>
      <c r="U2049" s="147"/>
      <c r="V2049" s="147"/>
      <c r="W2049" s="147"/>
      <c r="X2049" s="117"/>
    </row>
    <row r="2050" spans="1:35" ht="24" hidden="1" x14ac:dyDescent="0.2">
      <c r="A2050" s="167">
        <v>2</v>
      </c>
      <c r="B2050" s="647">
        <v>0</v>
      </c>
      <c r="C2050" s="647">
        <v>4</v>
      </c>
      <c r="D2050" s="647">
        <v>4</v>
      </c>
      <c r="E2050" s="163" t="s">
        <v>3862</v>
      </c>
      <c r="F2050" s="593" t="s">
        <v>4675</v>
      </c>
      <c r="G2050" s="143"/>
      <c r="H2050" s="162"/>
      <c r="I2050" s="145"/>
      <c r="J2050" s="146"/>
      <c r="K2050" s="146"/>
      <c r="L2050" s="146"/>
      <c r="M2050" s="146"/>
      <c r="N2050" s="148"/>
      <c r="O2050" s="146"/>
      <c r="P2050" s="146"/>
      <c r="Q2050" s="146">
        <f t="shared" si="38"/>
        <v>0</v>
      </c>
      <c r="R2050" s="182"/>
      <c r="S2050" s="226"/>
      <c r="T2050" s="676" t="s">
        <v>4687</v>
      </c>
      <c r="U2050" s="147"/>
      <c r="V2050" s="147"/>
      <c r="W2050" s="147"/>
      <c r="X2050" s="117"/>
    </row>
    <row r="2051" spans="1:35" ht="24" hidden="1" x14ac:dyDescent="0.2">
      <c r="A2051" s="167">
        <v>2</v>
      </c>
      <c r="B2051" s="647">
        <v>0</v>
      </c>
      <c r="C2051" s="647">
        <v>4</v>
      </c>
      <c r="D2051" s="647">
        <v>4</v>
      </c>
      <c r="E2051" s="163" t="s">
        <v>3862</v>
      </c>
      <c r="F2051" s="593" t="s">
        <v>4675</v>
      </c>
      <c r="G2051" s="143"/>
      <c r="H2051" s="162"/>
      <c r="I2051" s="145"/>
      <c r="J2051" s="146"/>
      <c r="K2051" s="146"/>
      <c r="L2051" s="146"/>
      <c r="M2051" s="146"/>
      <c r="N2051" s="148"/>
      <c r="O2051" s="146"/>
      <c r="P2051" s="146"/>
      <c r="Q2051" s="146">
        <f t="shared" si="38"/>
        <v>0</v>
      </c>
      <c r="R2051" s="182"/>
      <c r="S2051" s="226"/>
      <c r="T2051" s="676" t="s">
        <v>4687</v>
      </c>
      <c r="U2051" s="147"/>
      <c r="V2051" s="147"/>
      <c r="W2051" s="147"/>
      <c r="X2051" s="117"/>
    </row>
    <row r="2052" spans="1:35" ht="24" hidden="1" x14ac:dyDescent="0.2">
      <c r="A2052" s="167">
        <v>2</v>
      </c>
      <c r="B2052" s="647">
        <v>0</v>
      </c>
      <c r="C2052" s="647">
        <v>4</v>
      </c>
      <c r="D2052" s="647">
        <v>4</v>
      </c>
      <c r="E2052" s="163" t="s">
        <v>3862</v>
      </c>
      <c r="F2052" s="593" t="s">
        <v>4675</v>
      </c>
      <c r="G2052" s="143"/>
      <c r="H2052" s="162"/>
      <c r="I2052" s="145"/>
      <c r="J2052" s="146"/>
      <c r="K2052" s="146"/>
      <c r="L2052" s="146"/>
      <c r="M2052" s="146"/>
      <c r="N2052" s="148"/>
      <c r="O2052" s="146"/>
      <c r="P2052" s="146"/>
      <c r="Q2052" s="146">
        <f t="shared" si="38"/>
        <v>0</v>
      </c>
      <c r="R2052" s="182"/>
      <c r="S2052" s="226"/>
      <c r="T2052" s="676" t="s">
        <v>4687</v>
      </c>
      <c r="U2052" s="147"/>
      <c r="V2052" s="147"/>
      <c r="W2052" s="147"/>
      <c r="X2052" s="117"/>
    </row>
    <row r="2053" spans="1:35" ht="24" hidden="1" x14ac:dyDescent="0.2">
      <c r="A2053" s="167">
        <v>2</v>
      </c>
      <c r="B2053" s="647">
        <v>0</v>
      </c>
      <c r="C2053" s="647">
        <v>4</v>
      </c>
      <c r="D2053" s="647">
        <v>4</v>
      </c>
      <c r="E2053" s="163" t="s">
        <v>3862</v>
      </c>
      <c r="F2053" s="593" t="s">
        <v>4675</v>
      </c>
      <c r="G2053" s="143"/>
      <c r="H2053" s="162"/>
      <c r="I2053" s="145"/>
      <c r="J2053" s="146"/>
      <c r="K2053" s="146"/>
      <c r="L2053" s="146"/>
      <c r="M2053" s="146"/>
      <c r="N2053" s="148"/>
      <c r="O2053" s="146"/>
      <c r="P2053" s="146"/>
      <c r="Q2053" s="146">
        <f t="shared" si="38"/>
        <v>0</v>
      </c>
      <c r="R2053" s="182"/>
      <c r="S2053" s="226"/>
      <c r="T2053" s="676" t="s">
        <v>4687</v>
      </c>
      <c r="U2053" s="147"/>
      <c r="V2053" s="147"/>
      <c r="W2053" s="147"/>
      <c r="X2053" s="117"/>
    </row>
    <row r="2054" spans="1:35" ht="24" hidden="1" x14ac:dyDescent="0.2">
      <c r="A2054" s="167">
        <v>2</v>
      </c>
      <c r="B2054" s="647">
        <v>0</v>
      </c>
      <c r="C2054" s="647">
        <v>4</v>
      </c>
      <c r="D2054" s="647">
        <v>4</v>
      </c>
      <c r="E2054" s="163" t="s">
        <v>3862</v>
      </c>
      <c r="F2054" s="593" t="s">
        <v>4675</v>
      </c>
      <c r="G2054" s="143"/>
      <c r="H2054" s="162"/>
      <c r="I2054" s="145"/>
      <c r="J2054" s="146"/>
      <c r="K2054" s="146"/>
      <c r="L2054" s="146"/>
      <c r="M2054" s="146"/>
      <c r="N2054" s="148"/>
      <c r="O2054" s="146"/>
      <c r="P2054" s="146"/>
      <c r="Q2054" s="146">
        <f t="shared" si="38"/>
        <v>0</v>
      </c>
      <c r="R2054" s="182"/>
      <c r="S2054" s="226"/>
      <c r="T2054" s="676" t="s">
        <v>4687</v>
      </c>
      <c r="U2054" s="147"/>
      <c r="V2054" s="147"/>
      <c r="W2054" s="147"/>
      <c r="X2054" s="117"/>
    </row>
    <row r="2055" spans="1:35" ht="24" hidden="1" x14ac:dyDescent="0.2">
      <c r="A2055" s="167">
        <v>2</v>
      </c>
      <c r="B2055" s="647">
        <v>0</v>
      </c>
      <c r="C2055" s="647">
        <v>4</v>
      </c>
      <c r="D2055" s="647">
        <v>4</v>
      </c>
      <c r="E2055" s="163" t="s">
        <v>3862</v>
      </c>
      <c r="F2055" s="593" t="s">
        <v>4675</v>
      </c>
      <c r="G2055" s="143"/>
      <c r="H2055" s="162"/>
      <c r="I2055" s="145"/>
      <c r="J2055" s="146"/>
      <c r="K2055" s="146"/>
      <c r="L2055" s="146"/>
      <c r="M2055" s="146"/>
      <c r="N2055" s="148"/>
      <c r="O2055" s="146"/>
      <c r="P2055" s="146"/>
      <c r="Q2055" s="146">
        <f t="shared" si="38"/>
        <v>0</v>
      </c>
      <c r="R2055" s="182"/>
      <c r="S2055" s="226"/>
      <c r="T2055" s="676" t="s">
        <v>4687</v>
      </c>
      <c r="U2055" s="147"/>
      <c r="V2055" s="147"/>
      <c r="W2055" s="147"/>
      <c r="X2055" s="117"/>
    </row>
    <row r="2056" spans="1:35" ht="24" hidden="1" x14ac:dyDescent="0.2">
      <c r="A2056" s="167">
        <v>2</v>
      </c>
      <c r="B2056" s="647">
        <v>0</v>
      </c>
      <c r="C2056" s="647">
        <v>4</v>
      </c>
      <c r="D2056" s="647">
        <v>4</v>
      </c>
      <c r="E2056" s="163" t="s">
        <v>3862</v>
      </c>
      <c r="F2056" s="593" t="s">
        <v>4675</v>
      </c>
      <c r="G2056" s="143"/>
      <c r="H2056" s="162"/>
      <c r="I2056" s="145"/>
      <c r="J2056" s="146"/>
      <c r="K2056" s="146"/>
      <c r="L2056" s="146"/>
      <c r="M2056" s="146"/>
      <c r="N2056" s="148"/>
      <c r="O2056" s="146"/>
      <c r="P2056" s="146"/>
      <c r="Q2056" s="146">
        <f t="shared" si="38"/>
        <v>0</v>
      </c>
      <c r="R2056" s="182"/>
      <c r="S2056" s="226"/>
      <c r="T2056" s="676" t="s">
        <v>4687</v>
      </c>
      <c r="U2056" s="147"/>
      <c r="V2056" s="147"/>
      <c r="W2056" s="147"/>
      <c r="X2056" s="117"/>
    </row>
    <row r="2057" spans="1:35" ht="24" hidden="1" x14ac:dyDescent="0.2">
      <c r="A2057" s="167">
        <v>2</v>
      </c>
      <c r="B2057" s="647">
        <v>0</v>
      </c>
      <c r="C2057" s="647">
        <v>4</v>
      </c>
      <c r="D2057" s="647">
        <v>4</v>
      </c>
      <c r="E2057" s="163" t="s">
        <v>3862</v>
      </c>
      <c r="F2057" s="593" t="s">
        <v>4675</v>
      </c>
      <c r="G2057" s="143"/>
      <c r="H2057" s="162"/>
      <c r="I2057" s="145"/>
      <c r="J2057" s="146"/>
      <c r="K2057" s="146"/>
      <c r="L2057" s="146"/>
      <c r="M2057" s="146"/>
      <c r="N2057" s="183"/>
      <c r="O2057" s="146"/>
      <c r="P2057" s="146"/>
      <c r="Q2057" s="146">
        <f t="shared" si="38"/>
        <v>0</v>
      </c>
      <c r="R2057" s="182"/>
      <c r="S2057" s="226"/>
      <c r="T2057" s="676" t="s">
        <v>4687</v>
      </c>
      <c r="U2057" s="147"/>
      <c r="V2057" s="147"/>
      <c r="W2057" s="147"/>
      <c r="X2057" s="117"/>
    </row>
    <row r="2058" spans="1:35" s="121" customFormat="1" ht="37.5" hidden="1" customHeight="1" x14ac:dyDescent="0.2">
      <c r="A2058" s="167">
        <v>2</v>
      </c>
      <c r="B2058" s="647">
        <v>0</v>
      </c>
      <c r="C2058" s="647">
        <v>4</v>
      </c>
      <c r="D2058" s="647">
        <v>4</v>
      </c>
      <c r="E2058" s="163" t="s">
        <v>3862</v>
      </c>
      <c r="F2058" s="593" t="s">
        <v>4675</v>
      </c>
      <c r="G2058" s="164" t="s">
        <v>4207</v>
      </c>
      <c r="H2058" s="162"/>
      <c r="I2058" s="145"/>
      <c r="J2058" s="146"/>
      <c r="K2058" s="146">
        <f>SUM(K2060:K2417)</f>
        <v>0</v>
      </c>
      <c r="L2058" s="146"/>
      <c r="M2058" s="146">
        <f>SUM(M2060:M2417)</f>
        <v>0</v>
      </c>
      <c r="N2058" s="148"/>
      <c r="O2058" s="146"/>
      <c r="P2058" s="112">
        <f>SUM(P2060:P2417)</f>
        <v>0</v>
      </c>
      <c r="Q2058" s="146">
        <f t="shared" si="38"/>
        <v>0</v>
      </c>
      <c r="R2058" s="182">
        <v>12855299</v>
      </c>
      <c r="S2058" s="226">
        <f>+Q2058-R2058</f>
        <v>-12855299</v>
      </c>
      <c r="T2058" s="676" t="s">
        <v>4687</v>
      </c>
      <c r="U2058" s="147"/>
      <c r="V2058" s="147"/>
      <c r="W2058" s="147"/>
      <c r="X2058" s="117"/>
    </row>
    <row r="2059" spans="1:35" ht="24" hidden="1" x14ac:dyDescent="0.2">
      <c r="A2059" s="167">
        <v>2</v>
      </c>
      <c r="B2059" s="647">
        <v>0</v>
      </c>
      <c r="C2059" s="647">
        <v>4</v>
      </c>
      <c r="D2059" s="647">
        <v>4</v>
      </c>
      <c r="E2059" s="163" t="s">
        <v>3862</v>
      </c>
      <c r="F2059" s="593" t="s">
        <v>4675</v>
      </c>
      <c r="G2059" s="143"/>
      <c r="H2059" s="162"/>
      <c r="I2059" s="145"/>
      <c r="J2059" s="146"/>
      <c r="K2059" s="146"/>
      <c r="L2059" s="146"/>
      <c r="M2059" s="146"/>
      <c r="N2059" s="183"/>
      <c r="O2059" s="146"/>
      <c r="P2059" s="146"/>
      <c r="Q2059" s="146">
        <f t="shared" si="38"/>
        <v>0</v>
      </c>
      <c r="R2059" s="182"/>
      <c r="S2059" s="226"/>
      <c r="T2059" s="676" t="s">
        <v>4687</v>
      </c>
      <c r="U2059" s="147"/>
      <c r="V2059" s="147"/>
      <c r="W2059" s="147"/>
      <c r="X2059" s="117"/>
    </row>
    <row r="2060" spans="1:35" s="172" customFormat="1" ht="24" hidden="1" x14ac:dyDescent="0.2">
      <c r="A2060" s="167">
        <v>2</v>
      </c>
      <c r="B2060" s="647">
        <v>0</v>
      </c>
      <c r="C2060" s="647">
        <v>4</v>
      </c>
      <c r="D2060" s="647">
        <v>4</v>
      </c>
      <c r="E2060" s="163" t="s">
        <v>3862</v>
      </c>
      <c r="F2060" s="593" t="s">
        <v>4675</v>
      </c>
      <c r="G2060" s="143"/>
      <c r="H2060" s="166">
        <v>42294900</v>
      </c>
      <c r="I2060" s="180" t="s">
        <v>4495</v>
      </c>
      <c r="J2060" s="169"/>
      <c r="K2060" s="169"/>
      <c r="L2060" s="169"/>
      <c r="M2060" s="146"/>
      <c r="N2060" s="184"/>
      <c r="O2060" s="169"/>
      <c r="P2060" s="146"/>
      <c r="Q2060" s="146">
        <f t="shared" si="38"/>
        <v>0</v>
      </c>
      <c r="R2060" s="182"/>
      <c r="S2060" s="226"/>
      <c r="T2060" s="676" t="s">
        <v>4687</v>
      </c>
      <c r="U2060" s="170"/>
      <c r="V2060" s="170"/>
      <c r="W2060" s="170"/>
      <c r="X2060" s="117"/>
      <c r="Y2060" s="171"/>
      <c r="Z2060" s="171"/>
      <c r="AA2060" s="171"/>
      <c r="AB2060" s="171"/>
      <c r="AC2060" s="171"/>
      <c r="AD2060" s="171"/>
      <c r="AE2060" s="171"/>
      <c r="AF2060" s="171"/>
      <c r="AG2060" s="171"/>
      <c r="AH2060" s="171"/>
      <c r="AI2060" s="171"/>
    </row>
    <row r="2061" spans="1:35" s="172" customFormat="1" ht="24" hidden="1" x14ac:dyDescent="0.2">
      <c r="A2061" s="167">
        <v>2</v>
      </c>
      <c r="B2061" s="647">
        <v>0</v>
      </c>
      <c r="C2061" s="647">
        <v>4</v>
      </c>
      <c r="D2061" s="647">
        <v>4</v>
      </c>
      <c r="E2061" s="163" t="s">
        <v>3862</v>
      </c>
      <c r="F2061" s="593" t="s">
        <v>4675</v>
      </c>
      <c r="G2061" s="143"/>
      <c r="H2061" s="569" t="s">
        <v>4832</v>
      </c>
      <c r="I2061" s="180" t="s">
        <v>4833</v>
      </c>
      <c r="J2061" s="169"/>
      <c r="K2061" s="169"/>
      <c r="L2061" s="169"/>
      <c r="M2061" s="146"/>
      <c r="N2061" s="184" t="s">
        <v>4783</v>
      </c>
      <c r="O2061" s="169"/>
      <c r="P2061" s="146"/>
      <c r="Q2061" s="146">
        <f t="shared" si="38"/>
        <v>0</v>
      </c>
      <c r="R2061" s="182" t="s">
        <v>4741</v>
      </c>
      <c r="S2061" s="226"/>
      <c r="T2061" s="676" t="s">
        <v>4687</v>
      </c>
      <c r="U2061" s="170"/>
      <c r="V2061" s="170"/>
      <c r="W2061" s="170"/>
      <c r="X2061" s="117"/>
      <c r="Y2061" s="171"/>
      <c r="Z2061" s="171"/>
      <c r="AA2061" s="171"/>
      <c r="AB2061" s="171"/>
      <c r="AC2061" s="171"/>
      <c r="AD2061" s="171"/>
      <c r="AE2061" s="171"/>
      <c r="AF2061" s="171"/>
      <c r="AG2061" s="171"/>
      <c r="AH2061" s="171"/>
      <c r="AI2061" s="171"/>
    </row>
    <row r="2062" spans="1:35" s="172" customFormat="1" ht="17.25" hidden="1" customHeight="1" x14ac:dyDescent="0.2">
      <c r="A2062" s="167">
        <v>2</v>
      </c>
      <c r="B2062" s="647">
        <v>0</v>
      </c>
      <c r="C2062" s="647">
        <v>4</v>
      </c>
      <c r="D2062" s="647">
        <v>4</v>
      </c>
      <c r="E2062" s="163" t="s">
        <v>3862</v>
      </c>
      <c r="F2062" s="593" t="s">
        <v>4675</v>
      </c>
      <c r="G2062" s="664"/>
      <c r="H2062" s="665">
        <v>15121500</v>
      </c>
      <c r="I2062" s="666" t="s">
        <v>4847</v>
      </c>
      <c r="J2062" s="667"/>
      <c r="K2062" s="667"/>
      <c r="L2062" s="667"/>
      <c r="M2062" s="278"/>
      <c r="N2062" s="668" t="s">
        <v>4783</v>
      </c>
      <c r="O2062" s="667">
        <v>1</v>
      </c>
      <c r="P2062" s="278"/>
      <c r="Q2062" s="146">
        <f t="shared" si="38"/>
        <v>0</v>
      </c>
      <c r="R2062" s="669" t="s">
        <v>4741</v>
      </c>
      <c r="S2062" s="806"/>
      <c r="T2062" s="676" t="s">
        <v>4687</v>
      </c>
      <c r="U2062" s="670"/>
      <c r="V2062" s="670"/>
      <c r="W2062" s="670"/>
      <c r="X2062" s="505"/>
      <c r="Y2062" s="171"/>
      <c r="Z2062" s="171"/>
      <c r="AA2062" s="171"/>
      <c r="AB2062" s="171"/>
      <c r="AC2062" s="171"/>
      <c r="AD2062" s="171"/>
      <c r="AE2062" s="171"/>
      <c r="AF2062" s="171"/>
      <c r="AG2062" s="171"/>
      <c r="AH2062" s="171"/>
      <c r="AI2062" s="171"/>
    </row>
    <row r="2063" spans="1:35" s="172" customFormat="1" ht="24" hidden="1" x14ac:dyDescent="0.2">
      <c r="A2063" s="167">
        <v>2</v>
      </c>
      <c r="B2063" s="647">
        <v>0</v>
      </c>
      <c r="C2063" s="647">
        <v>4</v>
      </c>
      <c r="D2063" s="647">
        <v>4</v>
      </c>
      <c r="E2063" s="163" t="s">
        <v>3862</v>
      </c>
      <c r="F2063" s="593" t="s">
        <v>4675</v>
      </c>
      <c r="G2063" s="143"/>
      <c r="H2063" s="166">
        <v>42295400</v>
      </c>
      <c r="I2063" s="180" t="s">
        <v>3828</v>
      </c>
      <c r="J2063" s="169"/>
      <c r="K2063" s="169"/>
      <c r="L2063" s="169"/>
      <c r="M2063" s="146"/>
      <c r="N2063" s="184"/>
      <c r="O2063" s="169"/>
      <c r="P2063" s="146"/>
      <c r="Q2063" s="146">
        <f t="shared" si="38"/>
        <v>0</v>
      </c>
      <c r="R2063" s="182"/>
      <c r="S2063" s="226"/>
      <c r="T2063" s="676" t="s">
        <v>4687</v>
      </c>
      <c r="U2063" s="170"/>
      <c r="V2063" s="170"/>
      <c r="W2063" s="170"/>
      <c r="X2063" s="117"/>
      <c r="Y2063" s="171"/>
      <c r="Z2063" s="171"/>
      <c r="AA2063" s="171"/>
      <c r="AB2063" s="171"/>
      <c r="AC2063" s="171"/>
      <c r="AD2063" s="171"/>
      <c r="AE2063" s="171"/>
      <c r="AF2063" s="171"/>
      <c r="AG2063" s="171"/>
      <c r="AH2063" s="171"/>
      <c r="AI2063" s="171"/>
    </row>
    <row r="2064" spans="1:35" s="172" customFormat="1" ht="24" hidden="1" x14ac:dyDescent="0.2">
      <c r="A2064" s="167">
        <v>2</v>
      </c>
      <c r="B2064" s="647">
        <v>0</v>
      </c>
      <c r="C2064" s="647">
        <v>4</v>
      </c>
      <c r="D2064" s="647">
        <v>4</v>
      </c>
      <c r="E2064" s="163" t="s">
        <v>3862</v>
      </c>
      <c r="F2064" s="593" t="s">
        <v>4675</v>
      </c>
      <c r="G2064" s="143"/>
      <c r="H2064" s="166">
        <v>42295400</v>
      </c>
      <c r="I2064" s="180" t="s">
        <v>3829</v>
      </c>
      <c r="J2064" s="169"/>
      <c r="K2064" s="169"/>
      <c r="L2064" s="169"/>
      <c r="M2064" s="146"/>
      <c r="N2064" s="184"/>
      <c r="O2064" s="169"/>
      <c r="P2064" s="146"/>
      <c r="Q2064" s="146">
        <f t="shared" si="38"/>
        <v>0</v>
      </c>
      <c r="R2064" s="182"/>
      <c r="S2064" s="226"/>
      <c r="T2064" s="676" t="s">
        <v>4687</v>
      </c>
      <c r="U2064" s="170"/>
      <c r="V2064" s="170"/>
      <c r="W2064" s="170"/>
      <c r="X2064" s="117"/>
      <c r="Y2064" s="171"/>
      <c r="Z2064" s="171"/>
      <c r="AA2064" s="171"/>
      <c r="AB2064" s="171"/>
      <c r="AC2064" s="171"/>
      <c r="AD2064" s="171"/>
      <c r="AE2064" s="171"/>
      <c r="AF2064" s="171"/>
      <c r="AG2064" s="171"/>
      <c r="AH2064" s="171"/>
      <c r="AI2064" s="171"/>
    </row>
    <row r="2065" spans="1:35" s="172" customFormat="1" ht="24" hidden="1" x14ac:dyDescent="0.2">
      <c r="A2065" s="167">
        <v>2</v>
      </c>
      <c r="B2065" s="647">
        <v>0</v>
      </c>
      <c r="C2065" s="647">
        <v>4</v>
      </c>
      <c r="D2065" s="647">
        <v>4</v>
      </c>
      <c r="E2065" s="163" t="s">
        <v>3862</v>
      </c>
      <c r="F2065" s="593" t="s">
        <v>4675</v>
      </c>
      <c r="G2065" s="143"/>
      <c r="H2065" s="166">
        <v>51171811</v>
      </c>
      <c r="I2065" s="180" t="s">
        <v>1048</v>
      </c>
      <c r="J2065" s="169"/>
      <c r="K2065" s="169"/>
      <c r="L2065" s="169"/>
      <c r="M2065" s="146"/>
      <c r="N2065" s="184"/>
      <c r="O2065" s="169"/>
      <c r="P2065" s="146"/>
      <c r="Q2065" s="146">
        <f t="shared" si="38"/>
        <v>0</v>
      </c>
      <c r="R2065" s="182"/>
      <c r="S2065" s="226"/>
      <c r="T2065" s="676" t="s">
        <v>4687</v>
      </c>
      <c r="U2065" s="170"/>
      <c r="V2065" s="170"/>
      <c r="W2065" s="170"/>
      <c r="X2065" s="117"/>
      <c r="Y2065" s="171"/>
      <c r="Z2065" s="171"/>
      <c r="AA2065" s="171"/>
      <c r="AB2065" s="171"/>
      <c r="AC2065" s="171"/>
      <c r="AD2065" s="171"/>
      <c r="AE2065" s="171"/>
      <c r="AF2065" s="171"/>
      <c r="AG2065" s="171"/>
      <c r="AH2065" s="171"/>
      <c r="AI2065" s="171"/>
    </row>
    <row r="2066" spans="1:35" s="172" customFormat="1" ht="24" hidden="1" x14ac:dyDescent="0.2">
      <c r="A2066" s="167">
        <v>2</v>
      </c>
      <c r="B2066" s="647">
        <v>0</v>
      </c>
      <c r="C2066" s="647">
        <v>4</v>
      </c>
      <c r="D2066" s="647">
        <v>4</v>
      </c>
      <c r="E2066" s="163" t="s">
        <v>3862</v>
      </c>
      <c r="F2066" s="593" t="s">
        <v>4675</v>
      </c>
      <c r="G2066" s="143"/>
      <c r="H2066" s="166">
        <v>51171811</v>
      </c>
      <c r="I2066" s="180" t="s">
        <v>4845</v>
      </c>
      <c r="J2066" s="169"/>
      <c r="K2066" s="169"/>
      <c r="L2066" s="169"/>
      <c r="M2066" s="146"/>
      <c r="N2066" s="184" t="s">
        <v>4737</v>
      </c>
      <c r="O2066" s="169">
        <v>10</v>
      </c>
      <c r="P2066" s="146"/>
      <c r="Q2066" s="146">
        <f t="shared" si="38"/>
        <v>0</v>
      </c>
      <c r="R2066" s="182" t="s">
        <v>4741</v>
      </c>
      <c r="S2066" s="226"/>
      <c r="T2066" s="676" t="s">
        <v>4687</v>
      </c>
      <c r="U2066" s="170"/>
      <c r="V2066" s="170"/>
      <c r="W2066" s="170"/>
      <c r="X2066" s="117"/>
      <c r="Y2066" s="171"/>
      <c r="Z2066" s="171"/>
      <c r="AA2066" s="171"/>
      <c r="AB2066" s="171"/>
      <c r="AC2066" s="171"/>
      <c r="AD2066" s="171"/>
      <c r="AE2066" s="171"/>
      <c r="AF2066" s="171"/>
      <c r="AG2066" s="171"/>
      <c r="AH2066" s="171"/>
      <c r="AI2066" s="171"/>
    </row>
    <row r="2067" spans="1:35" s="172" customFormat="1" ht="24" hidden="1" x14ac:dyDescent="0.2">
      <c r="A2067" s="167">
        <v>2</v>
      </c>
      <c r="B2067" s="647">
        <v>0</v>
      </c>
      <c r="C2067" s="647">
        <v>4</v>
      </c>
      <c r="D2067" s="647">
        <v>4</v>
      </c>
      <c r="E2067" s="163" t="s">
        <v>3862</v>
      </c>
      <c r="F2067" s="593" t="s">
        <v>4675</v>
      </c>
      <c r="G2067" s="143"/>
      <c r="H2067" s="166">
        <v>51171811</v>
      </c>
      <c r="I2067" s="180" t="s">
        <v>1049</v>
      </c>
      <c r="J2067" s="169"/>
      <c r="K2067" s="169"/>
      <c r="L2067" s="169"/>
      <c r="M2067" s="146"/>
      <c r="N2067" s="184"/>
      <c r="O2067" s="169"/>
      <c r="P2067" s="146"/>
      <c r="Q2067" s="146">
        <f t="shared" si="38"/>
        <v>0</v>
      </c>
      <c r="R2067" s="182" t="s">
        <v>4741</v>
      </c>
      <c r="S2067" s="226"/>
      <c r="T2067" s="676" t="s">
        <v>4687</v>
      </c>
      <c r="U2067" s="170"/>
      <c r="V2067" s="170"/>
      <c r="W2067" s="170"/>
      <c r="X2067" s="117"/>
      <c r="Y2067" s="171"/>
      <c r="Z2067" s="171"/>
      <c r="AA2067" s="171"/>
      <c r="AB2067" s="171"/>
      <c r="AC2067" s="171"/>
      <c r="AD2067" s="171"/>
      <c r="AE2067" s="171"/>
      <c r="AF2067" s="171"/>
      <c r="AG2067" s="171"/>
      <c r="AH2067" s="171"/>
      <c r="AI2067" s="171"/>
    </row>
    <row r="2068" spans="1:35" s="172" customFormat="1" ht="24" hidden="1" x14ac:dyDescent="0.2">
      <c r="A2068" s="167">
        <v>2</v>
      </c>
      <c r="B2068" s="647">
        <v>0</v>
      </c>
      <c r="C2068" s="647">
        <v>4</v>
      </c>
      <c r="D2068" s="647">
        <v>4</v>
      </c>
      <c r="E2068" s="163" t="s">
        <v>3862</v>
      </c>
      <c r="F2068" s="593" t="s">
        <v>4675</v>
      </c>
      <c r="G2068" s="143"/>
      <c r="H2068" s="166">
        <v>42291800</v>
      </c>
      <c r="I2068" s="180" t="s">
        <v>2218</v>
      </c>
      <c r="J2068" s="169"/>
      <c r="K2068" s="169"/>
      <c r="L2068" s="169"/>
      <c r="M2068" s="146"/>
      <c r="N2068" s="184"/>
      <c r="O2068" s="169"/>
      <c r="P2068" s="146"/>
      <c r="Q2068" s="146">
        <f t="shared" si="38"/>
        <v>0</v>
      </c>
      <c r="R2068" s="182" t="s">
        <v>4741</v>
      </c>
      <c r="S2068" s="226"/>
      <c r="T2068" s="676" t="s">
        <v>4687</v>
      </c>
      <c r="U2068" s="170"/>
      <c r="V2068" s="170"/>
      <c r="W2068" s="170"/>
      <c r="X2068" s="117"/>
      <c r="Y2068" s="171"/>
      <c r="Z2068" s="171"/>
      <c r="AA2068" s="171"/>
      <c r="AB2068" s="171"/>
      <c r="AC2068" s="171"/>
      <c r="AD2068" s="171"/>
      <c r="AE2068" s="171"/>
      <c r="AF2068" s="171"/>
      <c r="AG2068" s="171"/>
      <c r="AH2068" s="171"/>
      <c r="AI2068" s="171"/>
    </row>
    <row r="2069" spans="1:35" s="172" customFormat="1" ht="30" hidden="1" customHeight="1" x14ac:dyDescent="0.2">
      <c r="A2069" s="167">
        <v>2</v>
      </c>
      <c r="B2069" s="647">
        <v>0</v>
      </c>
      <c r="C2069" s="647">
        <v>4</v>
      </c>
      <c r="D2069" s="647">
        <v>4</v>
      </c>
      <c r="E2069" s="163" t="s">
        <v>3862</v>
      </c>
      <c r="F2069" s="593" t="s">
        <v>4675</v>
      </c>
      <c r="G2069" s="143"/>
      <c r="H2069" s="166">
        <v>42320000</v>
      </c>
      <c r="I2069" s="180" t="s">
        <v>3168</v>
      </c>
      <c r="J2069" s="169"/>
      <c r="K2069" s="169"/>
      <c r="L2069" s="169"/>
      <c r="M2069" s="146"/>
      <c r="N2069" s="184"/>
      <c r="O2069" s="169"/>
      <c r="P2069" s="146"/>
      <c r="Q2069" s="146">
        <f t="shared" si="38"/>
        <v>0</v>
      </c>
      <c r="R2069" s="182" t="s">
        <v>4741</v>
      </c>
      <c r="S2069" s="226"/>
      <c r="T2069" s="676" t="s">
        <v>4687</v>
      </c>
      <c r="U2069" s="170"/>
      <c r="V2069" s="170"/>
      <c r="W2069" s="170"/>
      <c r="X2069" s="117"/>
      <c r="Y2069" s="171"/>
      <c r="Z2069" s="171"/>
      <c r="AA2069" s="171"/>
      <c r="AB2069" s="171"/>
      <c r="AC2069" s="171"/>
      <c r="AD2069" s="171"/>
      <c r="AE2069" s="171"/>
      <c r="AF2069" s="171"/>
      <c r="AG2069" s="171"/>
      <c r="AH2069" s="171"/>
      <c r="AI2069" s="171"/>
    </row>
    <row r="2070" spans="1:35" s="172" customFormat="1" ht="30" hidden="1" customHeight="1" x14ac:dyDescent="0.2">
      <c r="A2070" s="167">
        <v>2</v>
      </c>
      <c r="B2070" s="647">
        <v>0</v>
      </c>
      <c r="C2070" s="647">
        <v>4</v>
      </c>
      <c r="D2070" s="647">
        <v>4</v>
      </c>
      <c r="E2070" s="163" t="s">
        <v>3862</v>
      </c>
      <c r="F2070" s="593" t="s">
        <v>4675</v>
      </c>
      <c r="G2070" s="143"/>
      <c r="H2070" s="166">
        <v>42320000</v>
      </c>
      <c r="I2070" s="180" t="s">
        <v>3169</v>
      </c>
      <c r="J2070" s="169"/>
      <c r="K2070" s="169"/>
      <c r="L2070" s="169"/>
      <c r="M2070" s="146"/>
      <c r="N2070" s="184"/>
      <c r="O2070" s="169"/>
      <c r="P2070" s="146"/>
      <c r="Q2070" s="146">
        <f t="shared" si="38"/>
        <v>0</v>
      </c>
      <c r="R2070" s="182" t="s">
        <v>4741</v>
      </c>
      <c r="S2070" s="226"/>
      <c r="T2070" s="676" t="s">
        <v>4687</v>
      </c>
      <c r="U2070" s="170"/>
      <c r="V2070" s="170"/>
      <c r="W2070" s="170"/>
      <c r="X2070" s="117"/>
      <c r="Y2070" s="171"/>
      <c r="Z2070" s="171"/>
      <c r="AA2070" s="171"/>
      <c r="AB2070" s="171"/>
      <c r="AC2070" s="171"/>
      <c r="AD2070" s="171"/>
      <c r="AE2070" s="171"/>
      <c r="AF2070" s="171"/>
      <c r="AG2070" s="171"/>
      <c r="AH2070" s="171"/>
      <c r="AI2070" s="171"/>
    </row>
    <row r="2071" spans="1:35" s="172" customFormat="1" ht="24" hidden="1" x14ac:dyDescent="0.2">
      <c r="A2071" s="167">
        <v>2</v>
      </c>
      <c r="B2071" s="647">
        <v>0</v>
      </c>
      <c r="C2071" s="647">
        <v>4</v>
      </c>
      <c r="D2071" s="647">
        <v>4</v>
      </c>
      <c r="E2071" s="163" t="s">
        <v>3862</v>
      </c>
      <c r="F2071" s="593" t="s">
        <v>4675</v>
      </c>
      <c r="G2071" s="143"/>
      <c r="H2071" s="166">
        <v>42152400</v>
      </c>
      <c r="I2071" s="180" t="s">
        <v>7</v>
      </c>
      <c r="J2071" s="169"/>
      <c r="K2071" s="169"/>
      <c r="L2071" s="169"/>
      <c r="M2071" s="146"/>
      <c r="N2071" s="184"/>
      <c r="O2071" s="169"/>
      <c r="P2071" s="146"/>
      <c r="Q2071" s="146">
        <f t="shared" si="38"/>
        <v>0</v>
      </c>
      <c r="R2071" s="182" t="s">
        <v>4741</v>
      </c>
      <c r="S2071" s="226"/>
      <c r="T2071" s="676" t="s">
        <v>4687</v>
      </c>
      <c r="U2071" s="170"/>
      <c r="V2071" s="170"/>
      <c r="W2071" s="170"/>
      <c r="X2071" s="117"/>
      <c r="Y2071" s="171"/>
      <c r="Z2071" s="171"/>
      <c r="AA2071" s="171"/>
      <c r="AB2071" s="171"/>
      <c r="AC2071" s="171"/>
      <c r="AD2071" s="171"/>
      <c r="AE2071" s="171"/>
      <c r="AF2071" s="171"/>
      <c r="AG2071" s="171"/>
      <c r="AH2071" s="171"/>
      <c r="AI2071" s="171"/>
    </row>
    <row r="2072" spans="1:35" s="172" customFormat="1" ht="24" hidden="1" x14ac:dyDescent="0.2">
      <c r="A2072" s="167">
        <v>2</v>
      </c>
      <c r="B2072" s="647">
        <v>0</v>
      </c>
      <c r="C2072" s="647">
        <v>4</v>
      </c>
      <c r="D2072" s="647">
        <v>4</v>
      </c>
      <c r="E2072" s="163" t="s">
        <v>3862</v>
      </c>
      <c r="F2072" s="593" t="s">
        <v>4675</v>
      </c>
      <c r="G2072" s="143"/>
      <c r="H2072" s="166">
        <v>42152400</v>
      </c>
      <c r="I2072" s="180" t="s">
        <v>8</v>
      </c>
      <c r="J2072" s="169"/>
      <c r="K2072" s="169"/>
      <c r="L2072" s="169"/>
      <c r="M2072" s="146"/>
      <c r="N2072" s="184"/>
      <c r="O2072" s="169"/>
      <c r="P2072" s="146"/>
      <c r="Q2072" s="146">
        <f t="shared" ref="Q2072:Q2135" si="39">+P2072</f>
        <v>0</v>
      </c>
      <c r="R2072" s="182" t="s">
        <v>4741</v>
      </c>
      <c r="S2072" s="226"/>
      <c r="T2072" s="676" t="s">
        <v>4687</v>
      </c>
      <c r="U2072" s="170"/>
      <c r="V2072" s="170"/>
      <c r="W2072" s="170"/>
      <c r="X2072" s="117"/>
      <c r="Y2072" s="171"/>
      <c r="Z2072" s="171"/>
      <c r="AA2072" s="171"/>
      <c r="AB2072" s="171"/>
      <c r="AC2072" s="171"/>
      <c r="AD2072" s="171"/>
      <c r="AE2072" s="171"/>
      <c r="AF2072" s="171"/>
      <c r="AG2072" s="171"/>
      <c r="AH2072" s="171"/>
      <c r="AI2072" s="171"/>
    </row>
    <row r="2073" spans="1:35" s="172" customFormat="1" ht="24" hidden="1" x14ac:dyDescent="0.2">
      <c r="A2073" s="167">
        <v>2</v>
      </c>
      <c r="B2073" s="647">
        <v>0</v>
      </c>
      <c r="C2073" s="647">
        <v>4</v>
      </c>
      <c r="D2073" s="647">
        <v>4</v>
      </c>
      <c r="E2073" s="163" t="s">
        <v>3862</v>
      </c>
      <c r="F2073" s="593" t="s">
        <v>4675</v>
      </c>
      <c r="G2073" s="143"/>
      <c r="H2073" s="166">
        <v>42152400</v>
      </c>
      <c r="I2073" s="180" t="s">
        <v>1050</v>
      </c>
      <c r="J2073" s="169"/>
      <c r="K2073" s="169"/>
      <c r="L2073" s="169"/>
      <c r="M2073" s="146"/>
      <c r="N2073" s="184"/>
      <c r="O2073" s="169"/>
      <c r="P2073" s="146"/>
      <c r="Q2073" s="146">
        <f t="shared" si="39"/>
        <v>0</v>
      </c>
      <c r="R2073" s="182" t="s">
        <v>4741</v>
      </c>
      <c r="S2073" s="226"/>
      <c r="T2073" s="676" t="s">
        <v>4687</v>
      </c>
      <c r="U2073" s="170"/>
      <c r="V2073" s="170"/>
      <c r="W2073" s="170"/>
      <c r="X2073" s="117"/>
      <c r="Y2073" s="171"/>
      <c r="Z2073" s="171"/>
      <c r="AA2073" s="171"/>
      <c r="AB2073" s="171"/>
      <c r="AC2073" s="171"/>
      <c r="AD2073" s="171"/>
      <c r="AE2073" s="171"/>
      <c r="AF2073" s="171"/>
      <c r="AG2073" s="171"/>
      <c r="AH2073" s="171"/>
      <c r="AI2073" s="171"/>
    </row>
    <row r="2074" spans="1:35" s="172" customFormat="1" ht="34.5" hidden="1" customHeight="1" x14ac:dyDescent="0.2">
      <c r="A2074" s="167">
        <v>2</v>
      </c>
      <c r="B2074" s="647">
        <v>0</v>
      </c>
      <c r="C2074" s="647">
        <v>4</v>
      </c>
      <c r="D2074" s="647">
        <v>4</v>
      </c>
      <c r="E2074" s="163" t="s">
        <v>3862</v>
      </c>
      <c r="F2074" s="593" t="s">
        <v>4675</v>
      </c>
      <c r="G2074" s="143"/>
      <c r="H2074" s="166">
        <v>42152400</v>
      </c>
      <c r="I2074" s="180" t="s">
        <v>3170</v>
      </c>
      <c r="J2074" s="169"/>
      <c r="K2074" s="169"/>
      <c r="L2074" s="169"/>
      <c r="M2074" s="146"/>
      <c r="N2074" s="184"/>
      <c r="O2074" s="169"/>
      <c r="P2074" s="146"/>
      <c r="Q2074" s="146">
        <f t="shared" si="39"/>
        <v>0</v>
      </c>
      <c r="R2074" s="182" t="s">
        <v>4741</v>
      </c>
      <c r="S2074" s="226"/>
      <c r="T2074" s="676" t="s">
        <v>4687</v>
      </c>
      <c r="U2074" s="170"/>
      <c r="V2074" s="170"/>
      <c r="W2074" s="170"/>
      <c r="X2074" s="117"/>
      <c r="Y2074" s="171"/>
      <c r="Z2074" s="171"/>
      <c r="AA2074" s="171"/>
      <c r="AB2074" s="171"/>
      <c r="AC2074" s="171"/>
      <c r="AD2074" s="171"/>
      <c r="AE2074" s="171"/>
      <c r="AF2074" s="171"/>
      <c r="AG2074" s="171"/>
      <c r="AH2074" s="171"/>
      <c r="AI2074" s="171"/>
    </row>
    <row r="2075" spans="1:35" s="172" customFormat="1" ht="34.5" hidden="1" customHeight="1" x14ac:dyDescent="0.2">
      <c r="A2075" s="167">
        <v>2</v>
      </c>
      <c r="B2075" s="647">
        <v>0</v>
      </c>
      <c r="C2075" s="647">
        <v>4</v>
      </c>
      <c r="D2075" s="647">
        <v>4</v>
      </c>
      <c r="E2075" s="163" t="s">
        <v>3862</v>
      </c>
      <c r="F2075" s="593" t="s">
        <v>4675</v>
      </c>
      <c r="G2075" s="143"/>
      <c r="H2075" s="166">
        <v>42152400</v>
      </c>
      <c r="I2075" s="180" t="s">
        <v>3171</v>
      </c>
      <c r="J2075" s="169"/>
      <c r="K2075" s="169"/>
      <c r="L2075" s="169"/>
      <c r="M2075" s="146"/>
      <c r="N2075" s="184"/>
      <c r="O2075" s="169"/>
      <c r="P2075" s="146"/>
      <c r="Q2075" s="146">
        <f t="shared" si="39"/>
        <v>0</v>
      </c>
      <c r="R2075" s="182" t="s">
        <v>4741</v>
      </c>
      <c r="S2075" s="226"/>
      <c r="T2075" s="676" t="s">
        <v>4687</v>
      </c>
      <c r="U2075" s="170"/>
      <c r="V2075" s="170"/>
      <c r="W2075" s="170"/>
      <c r="X2075" s="117"/>
      <c r="Y2075" s="171"/>
      <c r="Z2075" s="171"/>
      <c r="AA2075" s="171"/>
      <c r="AB2075" s="171"/>
      <c r="AC2075" s="171"/>
      <c r="AD2075" s="171"/>
      <c r="AE2075" s="171"/>
      <c r="AF2075" s="171"/>
      <c r="AG2075" s="171"/>
      <c r="AH2075" s="171"/>
      <c r="AI2075" s="171"/>
    </row>
    <row r="2076" spans="1:35" s="172" customFormat="1" ht="24" hidden="1" x14ac:dyDescent="0.2">
      <c r="A2076" s="167">
        <v>2</v>
      </c>
      <c r="B2076" s="647">
        <v>0</v>
      </c>
      <c r="C2076" s="647">
        <v>4</v>
      </c>
      <c r="D2076" s="647">
        <v>4</v>
      </c>
      <c r="E2076" s="163" t="s">
        <v>3862</v>
      </c>
      <c r="F2076" s="593" t="s">
        <v>4675</v>
      </c>
      <c r="G2076" s="143"/>
      <c r="H2076" s="166">
        <v>42152400</v>
      </c>
      <c r="I2076" s="180" t="s">
        <v>4743</v>
      </c>
      <c r="J2076" s="169"/>
      <c r="K2076" s="169"/>
      <c r="L2076" s="169"/>
      <c r="M2076" s="146"/>
      <c r="N2076" s="184" t="s">
        <v>4744</v>
      </c>
      <c r="O2076" s="169">
        <v>10</v>
      </c>
      <c r="P2076" s="146"/>
      <c r="Q2076" s="146">
        <f t="shared" si="39"/>
        <v>0</v>
      </c>
      <c r="R2076" s="182" t="s">
        <v>4741</v>
      </c>
      <c r="S2076" s="226"/>
      <c r="T2076" s="676" t="s">
        <v>4687</v>
      </c>
      <c r="U2076" s="170"/>
      <c r="V2076" s="170"/>
      <c r="W2076" s="170"/>
      <c r="X2076" s="117"/>
      <c r="Y2076" s="171"/>
      <c r="Z2076" s="171"/>
      <c r="AA2076" s="171"/>
      <c r="AB2076" s="171"/>
      <c r="AC2076" s="171"/>
      <c r="AD2076" s="171"/>
      <c r="AE2076" s="171"/>
      <c r="AF2076" s="171"/>
      <c r="AG2076" s="171"/>
      <c r="AH2076" s="171"/>
      <c r="AI2076" s="171"/>
    </row>
    <row r="2077" spans="1:35" s="172" customFormat="1" ht="24.75" hidden="1" customHeight="1" x14ac:dyDescent="0.2">
      <c r="A2077" s="167">
        <v>2</v>
      </c>
      <c r="B2077" s="647">
        <v>0</v>
      </c>
      <c r="C2077" s="647">
        <v>4</v>
      </c>
      <c r="D2077" s="647">
        <v>4</v>
      </c>
      <c r="E2077" s="163" t="s">
        <v>3862</v>
      </c>
      <c r="F2077" s="593" t="s">
        <v>4675</v>
      </c>
      <c r="G2077" s="143"/>
      <c r="H2077" s="166">
        <v>42152400</v>
      </c>
      <c r="I2077" s="180" t="s">
        <v>1051</v>
      </c>
      <c r="J2077" s="169"/>
      <c r="K2077" s="169"/>
      <c r="L2077" s="169"/>
      <c r="M2077" s="146"/>
      <c r="N2077" s="184"/>
      <c r="O2077" s="169"/>
      <c r="P2077" s="146"/>
      <c r="Q2077" s="146">
        <f t="shared" si="39"/>
        <v>0</v>
      </c>
      <c r="R2077" s="182" t="s">
        <v>4741</v>
      </c>
      <c r="S2077" s="226"/>
      <c r="T2077" s="676" t="s">
        <v>4687</v>
      </c>
      <c r="U2077" s="170"/>
      <c r="V2077" s="170"/>
      <c r="W2077" s="170"/>
      <c r="X2077" s="117"/>
      <c r="Y2077" s="171"/>
      <c r="Z2077" s="171"/>
      <c r="AA2077" s="171"/>
      <c r="AB2077" s="171"/>
      <c r="AC2077" s="171"/>
      <c r="AD2077" s="171"/>
      <c r="AE2077" s="171"/>
      <c r="AF2077" s="171"/>
      <c r="AG2077" s="171"/>
      <c r="AH2077" s="171"/>
      <c r="AI2077" s="171"/>
    </row>
    <row r="2078" spans="1:35" s="172" customFormat="1" ht="22.5" hidden="1" customHeight="1" x14ac:dyDescent="0.2">
      <c r="A2078" s="167">
        <v>2</v>
      </c>
      <c r="B2078" s="647">
        <v>0</v>
      </c>
      <c r="C2078" s="647">
        <v>4</v>
      </c>
      <c r="D2078" s="647">
        <v>4</v>
      </c>
      <c r="E2078" s="163" t="s">
        <v>3862</v>
      </c>
      <c r="F2078" s="593" t="s">
        <v>4675</v>
      </c>
      <c r="G2078" s="143"/>
      <c r="H2078" s="166">
        <v>42152400</v>
      </c>
      <c r="I2078" s="180" t="s">
        <v>1052</v>
      </c>
      <c r="J2078" s="169"/>
      <c r="K2078" s="169"/>
      <c r="L2078" s="169"/>
      <c r="M2078" s="146"/>
      <c r="N2078" s="184"/>
      <c r="O2078" s="169"/>
      <c r="P2078" s="146"/>
      <c r="Q2078" s="146">
        <f t="shared" si="39"/>
        <v>0</v>
      </c>
      <c r="R2078" s="182" t="s">
        <v>4741</v>
      </c>
      <c r="S2078" s="226"/>
      <c r="T2078" s="676" t="s">
        <v>4687</v>
      </c>
      <c r="U2078" s="170"/>
      <c r="V2078" s="170"/>
      <c r="W2078" s="170"/>
      <c r="X2078" s="117"/>
      <c r="Y2078" s="171"/>
      <c r="Z2078" s="171"/>
      <c r="AA2078" s="171"/>
      <c r="AB2078" s="171"/>
      <c r="AC2078" s="171"/>
      <c r="AD2078" s="171"/>
      <c r="AE2078" s="171"/>
      <c r="AF2078" s="171"/>
      <c r="AG2078" s="171"/>
      <c r="AH2078" s="171"/>
      <c r="AI2078" s="171"/>
    </row>
    <row r="2079" spans="1:35" s="172" customFormat="1" ht="24" hidden="1" x14ac:dyDescent="0.2">
      <c r="A2079" s="167">
        <v>2</v>
      </c>
      <c r="B2079" s="647">
        <v>0</v>
      </c>
      <c r="C2079" s="647">
        <v>4</v>
      </c>
      <c r="D2079" s="647">
        <v>4</v>
      </c>
      <c r="E2079" s="163" t="s">
        <v>3862</v>
      </c>
      <c r="F2079" s="593" t="s">
        <v>4675</v>
      </c>
      <c r="G2079" s="143"/>
      <c r="H2079" s="166">
        <v>42152400</v>
      </c>
      <c r="I2079" s="180" t="s">
        <v>3830</v>
      </c>
      <c r="J2079" s="169"/>
      <c r="K2079" s="169"/>
      <c r="L2079" s="169"/>
      <c r="M2079" s="146"/>
      <c r="N2079" s="184"/>
      <c r="O2079" s="169"/>
      <c r="P2079" s="146"/>
      <c r="Q2079" s="146">
        <f t="shared" si="39"/>
        <v>0</v>
      </c>
      <c r="R2079" s="182" t="s">
        <v>4741</v>
      </c>
      <c r="S2079" s="226"/>
      <c r="T2079" s="676" t="s">
        <v>4687</v>
      </c>
      <c r="U2079" s="170"/>
      <c r="V2079" s="170"/>
      <c r="W2079" s="170"/>
      <c r="X2079" s="117"/>
      <c r="Y2079" s="171"/>
      <c r="Z2079" s="171"/>
      <c r="AA2079" s="171"/>
      <c r="AB2079" s="171"/>
      <c r="AC2079" s="171"/>
      <c r="AD2079" s="171"/>
      <c r="AE2079" s="171"/>
      <c r="AF2079" s="171"/>
      <c r="AG2079" s="171"/>
      <c r="AH2079" s="171"/>
      <c r="AI2079" s="171"/>
    </row>
    <row r="2080" spans="1:35" s="172" customFormat="1" ht="24" hidden="1" x14ac:dyDescent="0.2">
      <c r="A2080" s="167">
        <v>2</v>
      </c>
      <c r="B2080" s="647">
        <v>0</v>
      </c>
      <c r="C2080" s="647">
        <v>4</v>
      </c>
      <c r="D2080" s="647">
        <v>4</v>
      </c>
      <c r="E2080" s="163" t="s">
        <v>3862</v>
      </c>
      <c r="F2080" s="593" t="s">
        <v>4675</v>
      </c>
      <c r="G2080" s="143"/>
      <c r="H2080" s="166">
        <v>42152400</v>
      </c>
      <c r="I2080" s="180" t="s">
        <v>3831</v>
      </c>
      <c r="J2080" s="169"/>
      <c r="K2080" s="169"/>
      <c r="L2080" s="169"/>
      <c r="M2080" s="146"/>
      <c r="N2080" s="184"/>
      <c r="O2080" s="169"/>
      <c r="P2080" s="146"/>
      <c r="Q2080" s="146">
        <f t="shared" si="39"/>
        <v>0</v>
      </c>
      <c r="R2080" s="182" t="s">
        <v>4741</v>
      </c>
      <c r="S2080" s="226"/>
      <c r="T2080" s="676" t="s">
        <v>4687</v>
      </c>
      <c r="U2080" s="170"/>
      <c r="V2080" s="170"/>
      <c r="W2080" s="170"/>
      <c r="X2080" s="117"/>
      <c r="Y2080" s="171"/>
      <c r="Z2080" s="171"/>
      <c r="AA2080" s="171"/>
      <c r="AB2080" s="171"/>
      <c r="AC2080" s="171"/>
      <c r="AD2080" s="171"/>
      <c r="AE2080" s="171"/>
      <c r="AF2080" s="171"/>
      <c r="AG2080" s="171"/>
      <c r="AH2080" s="171"/>
      <c r="AI2080" s="171"/>
    </row>
    <row r="2081" spans="1:35" s="172" customFormat="1" ht="24" hidden="1" x14ac:dyDescent="0.2">
      <c r="A2081" s="167">
        <v>2</v>
      </c>
      <c r="B2081" s="647">
        <v>0</v>
      </c>
      <c r="C2081" s="647">
        <v>4</v>
      </c>
      <c r="D2081" s="647">
        <v>4</v>
      </c>
      <c r="E2081" s="163" t="s">
        <v>3862</v>
      </c>
      <c r="F2081" s="593" t="s">
        <v>4675</v>
      </c>
      <c r="G2081" s="143"/>
      <c r="H2081" s="166">
        <v>42152400</v>
      </c>
      <c r="I2081" s="180" t="s">
        <v>3832</v>
      </c>
      <c r="J2081" s="169"/>
      <c r="K2081" s="169"/>
      <c r="L2081" s="169"/>
      <c r="M2081" s="146"/>
      <c r="N2081" s="184"/>
      <c r="O2081" s="169"/>
      <c r="P2081" s="146"/>
      <c r="Q2081" s="146">
        <f t="shared" si="39"/>
        <v>0</v>
      </c>
      <c r="R2081" s="182" t="s">
        <v>4741</v>
      </c>
      <c r="S2081" s="226"/>
      <c r="T2081" s="676" t="s">
        <v>4687</v>
      </c>
      <c r="U2081" s="170"/>
      <c r="V2081" s="170"/>
      <c r="W2081" s="170"/>
      <c r="X2081" s="117"/>
      <c r="Y2081" s="171"/>
      <c r="Z2081" s="171"/>
      <c r="AA2081" s="171"/>
      <c r="AB2081" s="171"/>
      <c r="AC2081" s="171"/>
      <c r="AD2081" s="171"/>
      <c r="AE2081" s="171"/>
      <c r="AF2081" s="171"/>
      <c r="AG2081" s="171"/>
      <c r="AH2081" s="171"/>
      <c r="AI2081" s="171"/>
    </row>
    <row r="2082" spans="1:35" s="172" customFormat="1" ht="24" hidden="1" x14ac:dyDescent="0.2">
      <c r="A2082" s="167">
        <v>2</v>
      </c>
      <c r="B2082" s="647">
        <v>0</v>
      </c>
      <c r="C2082" s="647">
        <v>4</v>
      </c>
      <c r="D2082" s="647">
        <v>4</v>
      </c>
      <c r="E2082" s="163" t="s">
        <v>3862</v>
      </c>
      <c r="F2082" s="593" t="s">
        <v>4675</v>
      </c>
      <c r="G2082" s="143"/>
      <c r="H2082" s="166">
        <v>42152400</v>
      </c>
      <c r="I2082" s="180" t="s">
        <v>3833</v>
      </c>
      <c r="J2082" s="169"/>
      <c r="K2082" s="169"/>
      <c r="L2082" s="169"/>
      <c r="M2082" s="146"/>
      <c r="N2082" s="184" t="s">
        <v>4744</v>
      </c>
      <c r="O2082" s="169"/>
      <c r="P2082" s="146"/>
      <c r="Q2082" s="146">
        <f t="shared" si="39"/>
        <v>0</v>
      </c>
      <c r="R2082" s="182" t="s">
        <v>4741</v>
      </c>
      <c r="S2082" s="226"/>
      <c r="T2082" s="676" t="s">
        <v>4687</v>
      </c>
      <c r="U2082" s="170"/>
      <c r="V2082" s="170"/>
      <c r="W2082" s="170"/>
      <c r="X2082" s="117"/>
      <c r="Y2082" s="171"/>
      <c r="Z2082" s="171"/>
      <c r="AA2082" s="171"/>
      <c r="AB2082" s="171"/>
      <c r="AC2082" s="171"/>
      <c r="AD2082" s="171"/>
      <c r="AE2082" s="171"/>
      <c r="AF2082" s="171"/>
      <c r="AG2082" s="171"/>
      <c r="AH2082" s="171"/>
      <c r="AI2082" s="171"/>
    </row>
    <row r="2083" spans="1:35" s="172" customFormat="1" ht="24" hidden="1" x14ac:dyDescent="0.2">
      <c r="A2083" s="167">
        <v>2</v>
      </c>
      <c r="B2083" s="647">
        <v>0</v>
      </c>
      <c r="C2083" s="647">
        <v>4</v>
      </c>
      <c r="D2083" s="647">
        <v>4</v>
      </c>
      <c r="E2083" s="163" t="s">
        <v>3862</v>
      </c>
      <c r="F2083" s="593" t="s">
        <v>4675</v>
      </c>
      <c r="G2083" s="143"/>
      <c r="H2083" s="166">
        <v>42151660</v>
      </c>
      <c r="I2083" s="180" t="s">
        <v>3834</v>
      </c>
      <c r="J2083" s="169"/>
      <c r="K2083" s="169"/>
      <c r="L2083" s="169"/>
      <c r="M2083" s="146"/>
      <c r="N2083" s="184" t="s">
        <v>4745</v>
      </c>
      <c r="O2083" s="169">
        <v>7</v>
      </c>
      <c r="P2083" s="146"/>
      <c r="Q2083" s="146">
        <f t="shared" si="39"/>
        <v>0</v>
      </c>
      <c r="R2083" s="182" t="s">
        <v>4741</v>
      </c>
      <c r="S2083" s="226"/>
      <c r="T2083" s="676" t="s">
        <v>4687</v>
      </c>
      <c r="U2083" s="170"/>
      <c r="V2083" s="170"/>
      <c r="W2083" s="170"/>
      <c r="X2083" s="117"/>
      <c r="Y2083" s="171"/>
      <c r="Z2083" s="171"/>
      <c r="AA2083" s="171"/>
      <c r="AB2083" s="171"/>
      <c r="AC2083" s="171"/>
      <c r="AD2083" s="171"/>
      <c r="AE2083" s="171"/>
      <c r="AF2083" s="171"/>
      <c r="AG2083" s="171"/>
      <c r="AH2083" s="171"/>
      <c r="AI2083" s="171"/>
    </row>
    <row r="2084" spans="1:35" s="172" customFormat="1" ht="24" hidden="1" x14ac:dyDescent="0.2">
      <c r="A2084" s="167">
        <v>2</v>
      </c>
      <c r="B2084" s="647">
        <v>0</v>
      </c>
      <c r="C2084" s="647">
        <v>4</v>
      </c>
      <c r="D2084" s="647">
        <v>4</v>
      </c>
      <c r="E2084" s="163" t="s">
        <v>3862</v>
      </c>
      <c r="F2084" s="593" t="s">
        <v>4675</v>
      </c>
      <c r="G2084" s="143"/>
      <c r="H2084" s="166">
        <v>42310000</v>
      </c>
      <c r="I2084" s="180" t="s">
        <v>3835</v>
      </c>
      <c r="J2084" s="169"/>
      <c r="K2084" s="169"/>
      <c r="L2084" s="169"/>
      <c r="M2084" s="146"/>
      <c r="N2084" s="184"/>
      <c r="O2084" s="169"/>
      <c r="P2084" s="146"/>
      <c r="Q2084" s="146">
        <f t="shared" si="39"/>
        <v>0</v>
      </c>
      <c r="R2084" s="182" t="s">
        <v>4741</v>
      </c>
      <c r="S2084" s="226"/>
      <c r="T2084" s="676" t="s">
        <v>4687</v>
      </c>
      <c r="U2084" s="170"/>
      <c r="V2084" s="170"/>
      <c r="W2084" s="170"/>
      <c r="X2084" s="117"/>
      <c r="Y2084" s="171"/>
      <c r="Z2084" s="171"/>
      <c r="AA2084" s="171"/>
      <c r="AB2084" s="171"/>
      <c r="AC2084" s="171"/>
      <c r="AD2084" s="171"/>
      <c r="AE2084" s="171"/>
      <c r="AF2084" s="171"/>
      <c r="AG2084" s="171"/>
      <c r="AH2084" s="171"/>
      <c r="AI2084" s="171"/>
    </row>
    <row r="2085" spans="1:35" s="172" customFormat="1" ht="24" hidden="1" x14ac:dyDescent="0.2">
      <c r="A2085" s="167">
        <v>2</v>
      </c>
      <c r="B2085" s="647">
        <v>0</v>
      </c>
      <c r="C2085" s="647">
        <v>4</v>
      </c>
      <c r="D2085" s="647">
        <v>4</v>
      </c>
      <c r="E2085" s="163" t="s">
        <v>3862</v>
      </c>
      <c r="F2085" s="593" t="s">
        <v>4675</v>
      </c>
      <c r="G2085" s="143"/>
      <c r="H2085" s="166">
        <v>42310000</v>
      </c>
      <c r="I2085" s="180" t="s">
        <v>3836</v>
      </c>
      <c r="J2085" s="169"/>
      <c r="K2085" s="169"/>
      <c r="L2085" s="169"/>
      <c r="M2085" s="146"/>
      <c r="N2085" s="184"/>
      <c r="O2085" s="169"/>
      <c r="P2085" s="146"/>
      <c r="Q2085" s="146">
        <f t="shared" si="39"/>
        <v>0</v>
      </c>
      <c r="R2085" s="182" t="s">
        <v>4741</v>
      </c>
      <c r="S2085" s="226"/>
      <c r="T2085" s="676" t="s">
        <v>4687</v>
      </c>
      <c r="U2085" s="170"/>
      <c r="V2085" s="170"/>
      <c r="W2085" s="170"/>
      <c r="X2085" s="117"/>
      <c r="Y2085" s="171"/>
      <c r="Z2085" s="171"/>
      <c r="AA2085" s="171"/>
      <c r="AB2085" s="171"/>
      <c r="AC2085" s="171"/>
      <c r="AD2085" s="171"/>
      <c r="AE2085" s="171"/>
      <c r="AF2085" s="171"/>
      <c r="AG2085" s="171"/>
      <c r="AH2085" s="171"/>
      <c r="AI2085" s="171"/>
    </row>
    <row r="2086" spans="1:35" s="375" customFormat="1" ht="24" hidden="1" x14ac:dyDescent="0.2">
      <c r="A2086" s="167">
        <v>2</v>
      </c>
      <c r="B2086" s="647">
        <v>0</v>
      </c>
      <c r="C2086" s="647">
        <v>4</v>
      </c>
      <c r="D2086" s="647">
        <v>4</v>
      </c>
      <c r="E2086" s="163" t="s">
        <v>3862</v>
      </c>
      <c r="F2086" s="593" t="s">
        <v>4675</v>
      </c>
      <c r="G2086" s="143"/>
      <c r="H2086" s="166">
        <v>42295400</v>
      </c>
      <c r="I2086" s="180" t="s">
        <v>4822</v>
      </c>
      <c r="J2086" s="169"/>
      <c r="K2086" s="169"/>
      <c r="L2086" s="169"/>
      <c r="M2086" s="146"/>
      <c r="N2086" s="184" t="s">
        <v>4737</v>
      </c>
      <c r="O2086" s="169">
        <v>3</v>
      </c>
      <c r="P2086" s="146"/>
      <c r="Q2086" s="146">
        <f t="shared" si="39"/>
        <v>0</v>
      </c>
      <c r="R2086" s="182" t="s">
        <v>4741</v>
      </c>
      <c r="S2086" s="226"/>
      <c r="T2086" s="676" t="s">
        <v>4687</v>
      </c>
      <c r="U2086" s="170"/>
      <c r="V2086" s="170"/>
      <c r="W2086" s="170"/>
      <c r="X2086" s="117"/>
      <c r="Y2086" s="374"/>
      <c r="Z2086" s="374"/>
      <c r="AA2086" s="374"/>
      <c r="AB2086" s="374"/>
      <c r="AC2086" s="374"/>
      <c r="AD2086" s="374"/>
      <c r="AE2086" s="374"/>
      <c r="AF2086" s="374"/>
      <c r="AG2086" s="374"/>
      <c r="AH2086" s="374"/>
      <c r="AI2086" s="374"/>
    </row>
    <row r="2087" spans="1:35" s="375" customFormat="1" ht="24" hidden="1" x14ac:dyDescent="0.2">
      <c r="A2087" s="167">
        <v>2</v>
      </c>
      <c r="B2087" s="647">
        <v>0</v>
      </c>
      <c r="C2087" s="647">
        <v>4</v>
      </c>
      <c r="D2087" s="647">
        <v>4</v>
      </c>
      <c r="E2087" s="163" t="s">
        <v>3862</v>
      </c>
      <c r="F2087" s="593" t="s">
        <v>4675</v>
      </c>
      <c r="G2087" s="143"/>
      <c r="H2087" s="166">
        <v>42295400</v>
      </c>
      <c r="I2087" s="180" t="s">
        <v>4823</v>
      </c>
      <c r="J2087" s="169"/>
      <c r="K2087" s="169"/>
      <c r="L2087" s="169"/>
      <c r="M2087" s="146"/>
      <c r="N2087" s="184" t="s">
        <v>4737</v>
      </c>
      <c r="O2087" s="169">
        <v>3</v>
      </c>
      <c r="P2087" s="146"/>
      <c r="Q2087" s="146">
        <f t="shared" si="39"/>
        <v>0</v>
      </c>
      <c r="R2087" s="182" t="s">
        <v>4741</v>
      </c>
      <c r="S2087" s="226"/>
      <c r="T2087" s="676" t="s">
        <v>4687</v>
      </c>
      <c r="U2087" s="170"/>
      <c r="V2087" s="170"/>
      <c r="W2087" s="170"/>
      <c r="X2087" s="117"/>
      <c r="Y2087" s="374"/>
      <c r="Z2087" s="374"/>
      <c r="AA2087" s="374"/>
      <c r="AB2087" s="374"/>
      <c r="AC2087" s="374"/>
      <c r="AD2087" s="374"/>
      <c r="AE2087" s="374"/>
      <c r="AF2087" s="374"/>
      <c r="AG2087" s="374"/>
      <c r="AH2087" s="374"/>
      <c r="AI2087" s="374"/>
    </row>
    <row r="2088" spans="1:35" s="375" customFormat="1" ht="24" hidden="1" x14ac:dyDescent="0.2">
      <c r="A2088" s="167">
        <v>2</v>
      </c>
      <c r="B2088" s="647">
        <v>0</v>
      </c>
      <c r="C2088" s="647">
        <v>4</v>
      </c>
      <c r="D2088" s="647">
        <v>4</v>
      </c>
      <c r="E2088" s="163" t="s">
        <v>3862</v>
      </c>
      <c r="F2088" s="593" t="s">
        <v>4675</v>
      </c>
      <c r="G2088" s="143"/>
      <c r="H2088" s="166">
        <v>42295400</v>
      </c>
      <c r="I2088" s="180" t="s">
        <v>1829</v>
      </c>
      <c r="J2088" s="169"/>
      <c r="K2088" s="169"/>
      <c r="L2088" s="169"/>
      <c r="M2088" s="146"/>
      <c r="N2088" s="184"/>
      <c r="O2088" s="169"/>
      <c r="P2088" s="146"/>
      <c r="Q2088" s="146">
        <f t="shared" si="39"/>
        <v>0</v>
      </c>
      <c r="R2088" s="182" t="s">
        <v>4741</v>
      </c>
      <c r="S2088" s="226"/>
      <c r="T2088" s="676" t="s">
        <v>4687</v>
      </c>
      <c r="U2088" s="170"/>
      <c r="V2088" s="170"/>
      <c r="W2088" s="170"/>
      <c r="X2088" s="117"/>
      <c r="Y2088" s="374"/>
      <c r="Z2088" s="374"/>
      <c r="AA2088" s="374"/>
      <c r="AB2088" s="374"/>
      <c r="AC2088" s="374"/>
      <c r="AD2088" s="374"/>
      <c r="AE2088" s="374"/>
      <c r="AF2088" s="374"/>
      <c r="AG2088" s="374"/>
      <c r="AH2088" s="374"/>
      <c r="AI2088" s="374"/>
    </row>
    <row r="2089" spans="1:35" s="172" customFormat="1" ht="24" hidden="1" x14ac:dyDescent="0.2">
      <c r="A2089" s="167">
        <v>2</v>
      </c>
      <c r="B2089" s="647">
        <v>0</v>
      </c>
      <c r="C2089" s="647">
        <v>4</v>
      </c>
      <c r="D2089" s="647">
        <v>4</v>
      </c>
      <c r="E2089" s="163" t="s">
        <v>3862</v>
      </c>
      <c r="F2089" s="593" t="s">
        <v>4675</v>
      </c>
      <c r="G2089" s="143"/>
      <c r="H2089" s="166">
        <v>42295400</v>
      </c>
      <c r="I2089" s="180" t="s">
        <v>1830</v>
      </c>
      <c r="J2089" s="169"/>
      <c r="K2089" s="169"/>
      <c r="L2089" s="169"/>
      <c r="M2089" s="146"/>
      <c r="N2089" s="184"/>
      <c r="O2089" s="169"/>
      <c r="P2089" s="146"/>
      <c r="Q2089" s="146">
        <f t="shared" si="39"/>
        <v>0</v>
      </c>
      <c r="R2089" s="182" t="s">
        <v>4741</v>
      </c>
      <c r="S2089" s="226"/>
      <c r="T2089" s="676" t="s">
        <v>4687</v>
      </c>
      <c r="U2089" s="170"/>
      <c r="V2089" s="170"/>
      <c r="W2089" s="170"/>
      <c r="X2089" s="117"/>
      <c r="Y2089" s="171"/>
      <c r="Z2089" s="171"/>
      <c r="AA2089" s="171"/>
      <c r="AB2089" s="171"/>
      <c r="AC2089" s="171"/>
      <c r="AD2089" s="171"/>
      <c r="AE2089" s="171"/>
      <c r="AF2089" s="171"/>
      <c r="AG2089" s="171"/>
      <c r="AH2089" s="171"/>
      <c r="AI2089" s="171"/>
    </row>
    <row r="2090" spans="1:35" s="375" customFormat="1" ht="24" hidden="1" x14ac:dyDescent="0.2">
      <c r="A2090" s="167">
        <v>2</v>
      </c>
      <c r="B2090" s="647">
        <v>0</v>
      </c>
      <c r="C2090" s="647">
        <v>4</v>
      </c>
      <c r="D2090" s="647">
        <v>4</v>
      </c>
      <c r="E2090" s="163" t="s">
        <v>3862</v>
      </c>
      <c r="F2090" s="593" t="s">
        <v>4675</v>
      </c>
      <c r="G2090" s="143"/>
      <c r="H2090" s="166">
        <v>42295400</v>
      </c>
      <c r="I2090" s="180" t="s">
        <v>1831</v>
      </c>
      <c r="J2090" s="169"/>
      <c r="K2090" s="169"/>
      <c r="L2090" s="169"/>
      <c r="M2090" s="146"/>
      <c r="N2090" s="184"/>
      <c r="O2090" s="169"/>
      <c r="P2090" s="146"/>
      <c r="Q2090" s="146">
        <f t="shared" si="39"/>
        <v>0</v>
      </c>
      <c r="R2090" s="182" t="s">
        <v>4741</v>
      </c>
      <c r="S2090" s="226"/>
      <c r="T2090" s="676" t="s">
        <v>4687</v>
      </c>
      <c r="U2090" s="170"/>
      <c r="V2090" s="170"/>
      <c r="W2090" s="170"/>
      <c r="X2090" s="117"/>
      <c r="Y2090" s="374"/>
      <c r="Z2090" s="374"/>
      <c r="AA2090" s="374"/>
      <c r="AB2090" s="374"/>
      <c r="AC2090" s="374"/>
      <c r="AD2090" s="374"/>
      <c r="AE2090" s="374"/>
      <c r="AF2090" s="374"/>
      <c r="AG2090" s="374"/>
      <c r="AH2090" s="374"/>
      <c r="AI2090" s="374"/>
    </row>
    <row r="2091" spans="1:35" s="172" customFormat="1" ht="24" hidden="1" x14ac:dyDescent="0.2">
      <c r="A2091" s="167">
        <v>2</v>
      </c>
      <c r="B2091" s="647">
        <v>0</v>
      </c>
      <c r="C2091" s="647">
        <v>4</v>
      </c>
      <c r="D2091" s="647">
        <v>4</v>
      </c>
      <c r="E2091" s="163" t="s">
        <v>3862</v>
      </c>
      <c r="F2091" s="593" t="s">
        <v>4675</v>
      </c>
      <c r="G2091" s="143"/>
      <c r="H2091" s="166">
        <v>42295400</v>
      </c>
      <c r="I2091" s="180" t="s">
        <v>1832</v>
      </c>
      <c r="J2091" s="169"/>
      <c r="K2091" s="169"/>
      <c r="L2091" s="169"/>
      <c r="M2091" s="146"/>
      <c r="N2091" s="184"/>
      <c r="O2091" s="169"/>
      <c r="P2091" s="146"/>
      <c r="Q2091" s="146">
        <f t="shared" si="39"/>
        <v>0</v>
      </c>
      <c r="R2091" s="182" t="s">
        <v>4741</v>
      </c>
      <c r="S2091" s="226"/>
      <c r="T2091" s="676" t="s">
        <v>4687</v>
      </c>
      <c r="U2091" s="170"/>
      <c r="V2091" s="170"/>
      <c r="W2091" s="170"/>
      <c r="X2091" s="117"/>
      <c r="Y2091" s="171"/>
      <c r="Z2091" s="171"/>
      <c r="AA2091" s="171"/>
      <c r="AB2091" s="171"/>
      <c r="AC2091" s="171"/>
      <c r="AD2091" s="171"/>
      <c r="AE2091" s="171"/>
      <c r="AF2091" s="171"/>
      <c r="AG2091" s="171"/>
      <c r="AH2091" s="171"/>
      <c r="AI2091" s="171"/>
    </row>
    <row r="2092" spans="1:35" s="172" customFormat="1" ht="24" hidden="1" x14ac:dyDescent="0.2">
      <c r="A2092" s="167">
        <v>2</v>
      </c>
      <c r="B2092" s="647">
        <v>0</v>
      </c>
      <c r="C2092" s="647">
        <v>4</v>
      </c>
      <c r="D2092" s="647">
        <v>4</v>
      </c>
      <c r="E2092" s="163" t="s">
        <v>3862</v>
      </c>
      <c r="F2092" s="593" t="s">
        <v>4675</v>
      </c>
      <c r="G2092" s="143"/>
      <c r="H2092" s="166">
        <v>42295400</v>
      </c>
      <c r="I2092" s="180" t="s">
        <v>1833</v>
      </c>
      <c r="J2092" s="169"/>
      <c r="K2092" s="169"/>
      <c r="L2092" s="169"/>
      <c r="M2092" s="146"/>
      <c r="N2092" s="184"/>
      <c r="O2092" s="169"/>
      <c r="P2092" s="146"/>
      <c r="Q2092" s="146">
        <f t="shared" si="39"/>
        <v>0</v>
      </c>
      <c r="R2092" s="182" t="s">
        <v>4741</v>
      </c>
      <c r="S2092" s="226"/>
      <c r="T2092" s="676" t="s">
        <v>4687</v>
      </c>
      <c r="U2092" s="170"/>
      <c r="V2092" s="170"/>
      <c r="W2092" s="170"/>
      <c r="X2092" s="117"/>
      <c r="Y2092" s="171"/>
      <c r="Z2092" s="171"/>
      <c r="AA2092" s="171"/>
      <c r="AB2092" s="171"/>
      <c r="AC2092" s="171"/>
      <c r="AD2092" s="171"/>
      <c r="AE2092" s="171"/>
      <c r="AF2092" s="171"/>
      <c r="AG2092" s="171"/>
      <c r="AH2092" s="171"/>
      <c r="AI2092" s="171"/>
    </row>
    <row r="2093" spans="1:35" s="172" customFormat="1" ht="24" hidden="1" x14ac:dyDescent="0.2">
      <c r="A2093" s="167">
        <v>2</v>
      </c>
      <c r="B2093" s="647">
        <v>0</v>
      </c>
      <c r="C2093" s="647">
        <v>4</v>
      </c>
      <c r="D2093" s="647">
        <v>4</v>
      </c>
      <c r="E2093" s="163" t="s">
        <v>3862</v>
      </c>
      <c r="F2093" s="593" t="s">
        <v>4675</v>
      </c>
      <c r="G2093" s="143"/>
      <c r="H2093" s="166">
        <v>42295400</v>
      </c>
      <c r="I2093" s="180" t="s">
        <v>1834</v>
      </c>
      <c r="J2093" s="169"/>
      <c r="K2093" s="169"/>
      <c r="L2093" s="169"/>
      <c r="M2093" s="146"/>
      <c r="N2093" s="184"/>
      <c r="O2093" s="169"/>
      <c r="P2093" s="146"/>
      <c r="Q2093" s="146">
        <f t="shared" si="39"/>
        <v>0</v>
      </c>
      <c r="R2093" s="182" t="s">
        <v>4741</v>
      </c>
      <c r="S2093" s="226"/>
      <c r="T2093" s="676" t="s">
        <v>4687</v>
      </c>
      <c r="U2093" s="170"/>
      <c r="V2093" s="170"/>
      <c r="W2093" s="170"/>
      <c r="X2093" s="117"/>
      <c r="Y2093" s="171"/>
      <c r="Z2093" s="171"/>
      <c r="AA2093" s="171"/>
      <c r="AB2093" s="171"/>
      <c r="AC2093" s="171"/>
      <c r="AD2093" s="171"/>
      <c r="AE2093" s="171"/>
      <c r="AF2093" s="171"/>
      <c r="AG2093" s="171"/>
      <c r="AH2093" s="171"/>
      <c r="AI2093" s="171"/>
    </row>
    <row r="2094" spans="1:35" s="172" customFormat="1" ht="24" hidden="1" x14ac:dyDescent="0.2">
      <c r="A2094" s="167">
        <v>2</v>
      </c>
      <c r="B2094" s="647">
        <v>0</v>
      </c>
      <c r="C2094" s="647">
        <v>4</v>
      </c>
      <c r="D2094" s="647">
        <v>4</v>
      </c>
      <c r="E2094" s="163" t="s">
        <v>3862</v>
      </c>
      <c r="F2094" s="593" t="s">
        <v>4675</v>
      </c>
      <c r="G2094" s="143"/>
      <c r="H2094" s="166">
        <v>42295400</v>
      </c>
      <c r="I2094" s="180" t="s">
        <v>3839</v>
      </c>
      <c r="J2094" s="169"/>
      <c r="K2094" s="169"/>
      <c r="L2094" s="169"/>
      <c r="M2094" s="146"/>
      <c r="N2094" s="184"/>
      <c r="O2094" s="169"/>
      <c r="P2094" s="146"/>
      <c r="Q2094" s="146">
        <f t="shared" si="39"/>
        <v>0</v>
      </c>
      <c r="R2094" s="182" t="s">
        <v>4741</v>
      </c>
      <c r="S2094" s="226"/>
      <c r="T2094" s="676" t="s">
        <v>4687</v>
      </c>
      <c r="U2094" s="170"/>
      <c r="V2094" s="170"/>
      <c r="W2094" s="170"/>
      <c r="X2094" s="117"/>
      <c r="Y2094" s="171"/>
      <c r="Z2094" s="171"/>
      <c r="AA2094" s="171"/>
      <c r="AB2094" s="171"/>
      <c r="AC2094" s="171"/>
      <c r="AD2094" s="171"/>
      <c r="AE2094" s="171"/>
      <c r="AF2094" s="171"/>
      <c r="AG2094" s="171"/>
      <c r="AH2094" s="171"/>
      <c r="AI2094" s="171"/>
    </row>
    <row r="2095" spans="1:35" s="172" customFormat="1" ht="24" hidden="1" x14ac:dyDescent="0.2">
      <c r="A2095" s="167">
        <v>2</v>
      </c>
      <c r="B2095" s="647">
        <v>0</v>
      </c>
      <c r="C2095" s="647">
        <v>4</v>
      </c>
      <c r="D2095" s="647">
        <v>4</v>
      </c>
      <c r="E2095" s="163" t="s">
        <v>3862</v>
      </c>
      <c r="F2095" s="593" t="s">
        <v>4675</v>
      </c>
      <c r="G2095" s="143"/>
      <c r="H2095" s="166">
        <v>42295400</v>
      </c>
      <c r="I2095" s="180" t="s">
        <v>10</v>
      </c>
      <c r="J2095" s="169"/>
      <c r="K2095" s="169"/>
      <c r="L2095" s="169"/>
      <c r="M2095" s="146"/>
      <c r="N2095" s="184"/>
      <c r="O2095" s="169"/>
      <c r="P2095" s="146"/>
      <c r="Q2095" s="146">
        <f t="shared" si="39"/>
        <v>0</v>
      </c>
      <c r="R2095" s="182" t="s">
        <v>4741</v>
      </c>
      <c r="S2095" s="226"/>
      <c r="T2095" s="676" t="s">
        <v>4687</v>
      </c>
      <c r="U2095" s="170"/>
      <c r="V2095" s="170"/>
      <c r="W2095" s="170"/>
      <c r="X2095" s="117"/>
      <c r="Y2095" s="171"/>
      <c r="Z2095" s="171"/>
      <c r="AA2095" s="171"/>
      <c r="AB2095" s="171"/>
      <c r="AC2095" s="171"/>
      <c r="AD2095" s="171"/>
      <c r="AE2095" s="171"/>
      <c r="AF2095" s="171"/>
      <c r="AG2095" s="171"/>
      <c r="AH2095" s="171"/>
      <c r="AI2095" s="171"/>
    </row>
    <row r="2096" spans="1:35" s="172" customFormat="1" ht="19.5" hidden="1" customHeight="1" x14ac:dyDescent="0.2">
      <c r="A2096" s="167">
        <v>2</v>
      </c>
      <c r="B2096" s="647">
        <v>0</v>
      </c>
      <c r="C2096" s="647">
        <v>4</v>
      </c>
      <c r="D2096" s="647">
        <v>4</v>
      </c>
      <c r="E2096" s="163" t="s">
        <v>3862</v>
      </c>
      <c r="F2096" s="593" t="s">
        <v>4675</v>
      </c>
      <c r="G2096" s="143"/>
      <c r="H2096" s="166">
        <v>42295400</v>
      </c>
      <c r="I2096" s="180" t="s">
        <v>4939</v>
      </c>
      <c r="J2096" s="169"/>
      <c r="K2096" s="169"/>
      <c r="L2096" s="169"/>
      <c r="M2096" s="146"/>
      <c r="N2096" s="184" t="s">
        <v>4786</v>
      </c>
      <c r="O2096" s="169">
        <v>3</v>
      </c>
      <c r="P2096" s="146"/>
      <c r="Q2096" s="146">
        <f t="shared" si="39"/>
        <v>0</v>
      </c>
      <c r="R2096" s="182" t="s">
        <v>4741</v>
      </c>
      <c r="S2096" s="226"/>
      <c r="T2096" s="676" t="s">
        <v>4687</v>
      </c>
      <c r="U2096" s="170"/>
      <c r="V2096" s="170"/>
      <c r="W2096" s="170"/>
      <c r="X2096" s="117"/>
      <c r="Y2096" s="171"/>
      <c r="Z2096" s="171"/>
      <c r="AA2096" s="171"/>
      <c r="AB2096" s="171"/>
      <c r="AC2096" s="171"/>
      <c r="AD2096" s="171"/>
      <c r="AE2096" s="171"/>
      <c r="AF2096" s="171"/>
      <c r="AG2096" s="171"/>
      <c r="AH2096" s="171"/>
      <c r="AI2096" s="171"/>
    </row>
    <row r="2097" spans="1:35" s="172" customFormat="1" ht="24" hidden="1" x14ac:dyDescent="0.2">
      <c r="A2097" s="167">
        <v>2</v>
      </c>
      <c r="B2097" s="647">
        <v>0</v>
      </c>
      <c r="C2097" s="647">
        <v>4</v>
      </c>
      <c r="D2097" s="647">
        <v>4</v>
      </c>
      <c r="E2097" s="163" t="s">
        <v>3862</v>
      </c>
      <c r="F2097" s="593" t="s">
        <v>4675</v>
      </c>
      <c r="G2097" s="143"/>
      <c r="H2097" s="166">
        <v>42295400</v>
      </c>
      <c r="I2097" s="180" t="s">
        <v>11</v>
      </c>
      <c r="J2097" s="169"/>
      <c r="K2097" s="169"/>
      <c r="L2097" s="169"/>
      <c r="M2097" s="146"/>
      <c r="N2097" s="184" t="s">
        <v>4737</v>
      </c>
      <c r="O2097" s="169"/>
      <c r="P2097" s="146"/>
      <c r="Q2097" s="146">
        <f t="shared" si="39"/>
        <v>0</v>
      </c>
      <c r="R2097" s="182" t="s">
        <v>4741</v>
      </c>
      <c r="S2097" s="226"/>
      <c r="T2097" s="676" t="s">
        <v>4687</v>
      </c>
      <c r="U2097" s="170"/>
      <c r="V2097" s="170"/>
      <c r="W2097" s="170"/>
      <c r="X2097" s="117"/>
      <c r="Y2097" s="171"/>
      <c r="Z2097" s="171"/>
      <c r="AA2097" s="171"/>
      <c r="AB2097" s="171"/>
      <c r="AC2097" s="171"/>
      <c r="AD2097" s="171"/>
      <c r="AE2097" s="171"/>
      <c r="AF2097" s="171"/>
      <c r="AG2097" s="171"/>
      <c r="AH2097" s="171"/>
      <c r="AI2097" s="171"/>
    </row>
    <row r="2098" spans="1:35" s="172" customFormat="1" ht="24" hidden="1" x14ac:dyDescent="0.2">
      <c r="A2098" s="167">
        <v>2</v>
      </c>
      <c r="B2098" s="647">
        <v>0</v>
      </c>
      <c r="C2098" s="647">
        <v>4</v>
      </c>
      <c r="D2098" s="647">
        <v>4</v>
      </c>
      <c r="E2098" s="163" t="s">
        <v>3862</v>
      </c>
      <c r="F2098" s="593" t="s">
        <v>4675</v>
      </c>
      <c r="G2098" s="143"/>
      <c r="H2098" s="166">
        <v>42281900</v>
      </c>
      <c r="I2098" s="180" t="s">
        <v>3510</v>
      </c>
      <c r="J2098" s="169"/>
      <c r="K2098" s="169"/>
      <c r="L2098" s="169"/>
      <c r="M2098" s="146"/>
      <c r="N2098" s="184"/>
      <c r="O2098" s="169"/>
      <c r="P2098" s="146"/>
      <c r="Q2098" s="146">
        <f t="shared" si="39"/>
        <v>0</v>
      </c>
      <c r="R2098" s="182" t="s">
        <v>4741</v>
      </c>
      <c r="S2098" s="226"/>
      <c r="T2098" s="676" t="s">
        <v>4687</v>
      </c>
      <c r="U2098" s="170"/>
      <c r="V2098" s="170"/>
      <c r="W2098" s="170"/>
      <c r="X2098" s="117"/>
      <c r="Y2098" s="171"/>
      <c r="Z2098" s="171"/>
      <c r="AA2098" s="171"/>
      <c r="AB2098" s="171"/>
      <c r="AC2098" s="171"/>
      <c r="AD2098" s="171"/>
      <c r="AE2098" s="171"/>
      <c r="AF2098" s="171"/>
      <c r="AG2098" s="171"/>
      <c r="AH2098" s="171"/>
      <c r="AI2098" s="171"/>
    </row>
    <row r="2099" spans="1:35" s="172" customFormat="1" ht="24" hidden="1" x14ac:dyDescent="0.2">
      <c r="A2099" s="167">
        <v>2</v>
      </c>
      <c r="B2099" s="647">
        <v>0</v>
      </c>
      <c r="C2099" s="647">
        <v>4</v>
      </c>
      <c r="D2099" s="647">
        <v>4</v>
      </c>
      <c r="E2099" s="163" t="s">
        <v>3862</v>
      </c>
      <c r="F2099" s="593" t="s">
        <v>4675</v>
      </c>
      <c r="G2099" s="143"/>
      <c r="H2099" s="166">
        <v>42281900</v>
      </c>
      <c r="I2099" s="180" t="s">
        <v>3511</v>
      </c>
      <c r="J2099" s="169"/>
      <c r="K2099" s="169"/>
      <c r="L2099" s="169"/>
      <c r="M2099" s="146"/>
      <c r="N2099" s="184"/>
      <c r="O2099" s="169"/>
      <c r="P2099" s="146"/>
      <c r="Q2099" s="146">
        <f t="shared" si="39"/>
        <v>0</v>
      </c>
      <c r="R2099" s="182" t="s">
        <v>4741</v>
      </c>
      <c r="S2099" s="226"/>
      <c r="T2099" s="676" t="s">
        <v>4687</v>
      </c>
      <c r="U2099" s="170"/>
      <c r="V2099" s="170"/>
      <c r="W2099" s="170"/>
      <c r="X2099" s="117"/>
      <c r="Y2099" s="171"/>
      <c r="Z2099" s="171"/>
      <c r="AA2099" s="171"/>
      <c r="AB2099" s="171"/>
      <c r="AC2099" s="171"/>
      <c r="AD2099" s="171"/>
      <c r="AE2099" s="171"/>
      <c r="AF2099" s="171"/>
      <c r="AG2099" s="171"/>
      <c r="AH2099" s="171"/>
      <c r="AI2099" s="171"/>
    </row>
    <row r="2100" spans="1:35" s="172" customFormat="1" ht="24" hidden="1" x14ac:dyDescent="0.2">
      <c r="A2100" s="167">
        <v>2</v>
      </c>
      <c r="B2100" s="647">
        <v>0</v>
      </c>
      <c r="C2100" s="647">
        <v>4</v>
      </c>
      <c r="D2100" s="647">
        <v>4</v>
      </c>
      <c r="E2100" s="163" t="s">
        <v>3862</v>
      </c>
      <c r="F2100" s="593" t="s">
        <v>4675</v>
      </c>
      <c r="G2100" s="143"/>
      <c r="H2100" s="166">
        <v>42281900</v>
      </c>
      <c r="I2100" s="180" t="s">
        <v>3512</v>
      </c>
      <c r="J2100" s="169"/>
      <c r="K2100" s="169"/>
      <c r="L2100" s="169"/>
      <c r="M2100" s="146"/>
      <c r="N2100" s="184"/>
      <c r="O2100" s="169"/>
      <c r="P2100" s="146"/>
      <c r="Q2100" s="146">
        <f t="shared" si="39"/>
        <v>0</v>
      </c>
      <c r="R2100" s="182" t="s">
        <v>4741</v>
      </c>
      <c r="S2100" s="226"/>
      <c r="T2100" s="676" t="s">
        <v>4687</v>
      </c>
      <c r="U2100" s="170"/>
      <c r="V2100" s="170"/>
      <c r="W2100" s="170"/>
      <c r="X2100" s="117"/>
      <c r="Y2100" s="171"/>
      <c r="Z2100" s="171"/>
      <c r="AA2100" s="171"/>
      <c r="AB2100" s="171"/>
      <c r="AC2100" s="171"/>
      <c r="AD2100" s="171"/>
      <c r="AE2100" s="171"/>
      <c r="AF2100" s="171"/>
      <c r="AG2100" s="171"/>
      <c r="AH2100" s="171"/>
      <c r="AI2100" s="171"/>
    </row>
    <row r="2101" spans="1:35" s="172" customFormat="1" ht="24" hidden="1" x14ac:dyDescent="0.2">
      <c r="A2101" s="167">
        <v>2</v>
      </c>
      <c r="B2101" s="647">
        <v>0</v>
      </c>
      <c r="C2101" s="647">
        <v>4</v>
      </c>
      <c r="D2101" s="647">
        <v>4</v>
      </c>
      <c r="E2101" s="163" t="s">
        <v>3862</v>
      </c>
      <c r="F2101" s="593" t="s">
        <v>4675</v>
      </c>
      <c r="G2101" s="143"/>
      <c r="H2101" s="166">
        <v>42281900</v>
      </c>
      <c r="I2101" s="180" t="s">
        <v>3513</v>
      </c>
      <c r="J2101" s="169"/>
      <c r="K2101" s="169"/>
      <c r="L2101" s="169"/>
      <c r="M2101" s="146"/>
      <c r="N2101" s="184"/>
      <c r="O2101" s="169"/>
      <c r="P2101" s="146"/>
      <c r="Q2101" s="146">
        <f t="shared" si="39"/>
        <v>0</v>
      </c>
      <c r="R2101" s="182" t="s">
        <v>4741</v>
      </c>
      <c r="S2101" s="226"/>
      <c r="T2101" s="676" t="s">
        <v>4687</v>
      </c>
      <c r="U2101" s="170"/>
      <c r="V2101" s="170"/>
      <c r="W2101" s="170"/>
      <c r="X2101" s="117"/>
      <c r="Y2101" s="171"/>
      <c r="Z2101" s="171"/>
      <c r="AA2101" s="171"/>
      <c r="AB2101" s="171"/>
      <c r="AC2101" s="171"/>
      <c r="AD2101" s="171"/>
      <c r="AE2101" s="171"/>
      <c r="AF2101" s="171"/>
      <c r="AG2101" s="171"/>
      <c r="AH2101" s="171"/>
      <c r="AI2101" s="171"/>
    </row>
    <row r="2102" spans="1:35" s="172" customFormat="1" ht="30" hidden="1" customHeight="1" x14ac:dyDescent="0.2">
      <c r="A2102" s="167">
        <v>2</v>
      </c>
      <c r="B2102" s="647">
        <v>0</v>
      </c>
      <c r="C2102" s="647">
        <v>4</v>
      </c>
      <c r="D2102" s="647">
        <v>4</v>
      </c>
      <c r="E2102" s="163" t="s">
        <v>3862</v>
      </c>
      <c r="F2102" s="593" t="s">
        <v>4675</v>
      </c>
      <c r="G2102" s="143"/>
      <c r="H2102" s="166">
        <v>42295400</v>
      </c>
      <c r="I2102" s="180" t="s">
        <v>4501</v>
      </c>
      <c r="J2102" s="169"/>
      <c r="K2102" s="169"/>
      <c r="L2102" s="169"/>
      <c r="M2102" s="146"/>
      <c r="N2102" s="184" t="s">
        <v>4949</v>
      </c>
      <c r="O2102" s="169">
        <v>2</v>
      </c>
      <c r="P2102" s="146"/>
      <c r="Q2102" s="146">
        <f t="shared" si="39"/>
        <v>0</v>
      </c>
      <c r="R2102" s="182" t="s">
        <v>4741</v>
      </c>
      <c r="S2102" s="226"/>
      <c r="T2102" s="676" t="s">
        <v>4687</v>
      </c>
      <c r="U2102" s="170"/>
      <c r="V2102" s="170"/>
      <c r="W2102" s="170"/>
      <c r="X2102" s="117"/>
      <c r="Y2102" s="171"/>
      <c r="Z2102" s="171"/>
      <c r="AA2102" s="171"/>
      <c r="AB2102" s="171"/>
      <c r="AC2102" s="171"/>
      <c r="AD2102" s="171"/>
      <c r="AE2102" s="171"/>
      <c r="AF2102" s="171"/>
      <c r="AG2102" s="171"/>
      <c r="AH2102" s="171"/>
      <c r="AI2102" s="171"/>
    </row>
    <row r="2103" spans="1:35" s="172" customFormat="1" ht="35.25" hidden="1" customHeight="1" x14ac:dyDescent="0.2">
      <c r="A2103" s="167">
        <v>2</v>
      </c>
      <c r="B2103" s="647">
        <v>0</v>
      </c>
      <c r="C2103" s="647">
        <v>4</v>
      </c>
      <c r="D2103" s="647">
        <v>4</v>
      </c>
      <c r="E2103" s="163" t="s">
        <v>3862</v>
      </c>
      <c r="F2103" s="593" t="s">
        <v>4675</v>
      </c>
      <c r="G2103" s="143"/>
      <c r="H2103" s="166">
        <v>42295400</v>
      </c>
      <c r="I2103" s="180" t="s">
        <v>4502</v>
      </c>
      <c r="J2103" s="169"/>
      <c r="K2103" s="169"/>
      <c r="L2103" s="169"/>
      <c r="M2103" s="146"/>
      <c r="N2103" s="184"/>
      <c r="O2103" s="225"/>
      <c r="P2103" s="146"/>
      <c r="Q2103" s="146">
        <f t="shared" si="39"/>
        <v>0</v>
      </c>
      <c r="R2103" s="182" t="s">
        <v>4741</v>
      </c>
      <c r="S2103" s="226"/>
      <c r="T2103" s="676" t="s">
        <v>4687</v>
      </c>
      <c r="U2103" s="170"/>
      <c r="V2103" s="170"/>
      <c r="W2103" s="170"/>
      <c r="X2103" s="117"/>
      <c r="Y2103" s="171"/>
      <c r="Z2103" s="171"/>
      <c r="AA2103" s="171"/>
      <c r="AB2103" s="171"/>
      <c r="AC2103" s="171"/>
      <c r="AD2103" s="171"/>
      <c r="AE2103" s="171"/>
      <c r="AF2103" s="171"/>
      <c r="AG2103" s="171"/>
      <c r="AH2103" s="171"/>
      <c r="AI2103" s="171"/>
    </row>
    <row r="2104" spans="1:35" s="172" customFormat="1" ht="29.25" hidden="1" customHeight="1" x14ac:dyDescent="0.2">
      <c r="A2104" s="167">
        <v>2</v>
      </c>
      <c r="B2104" s="647">
        <v>0</v>
      </c>
      <c r="C2104" s="647">
        <v>4</v>
      </c>
      <c r="D2104" s="647">
        <v>4</v>
      </c>
      <c r="E2104" s="163" t="s">
        <v>3862</v>
      </c>
      <c r="F2104" s="593" t="s">
        <v>4675</v>
      </c>
      <c r="G2104" s="143"/>
      <c r="H2104" s="166">
        <v>42295400</v>
      </c>
      <c r="I2104" s="180" t="s">
        <v>1835</v>
      </c>
      <c r="J2104" s="169"/>
      <c r="K2104" s="169"/>
      <c r="L2104" s="169"/>
      <c r="M2104" s="146"/>
      <c r="N2104" s="184"/>
      <c r="O2104" s="169"/>
      <c r="P2104" s="146"/>
      <c r="Q2104" s="146">
        <f t="shared" si="39"/>
        <v>0</v>
      </c>
      <c r="R2104" s="182" t="s">
        <v>4741</v>
      </c>
      <c r="S2104" s="226"/>
      <c r="T2104" s="676" t="s">
        <v>4687</v>
      </c>
      <c r="U2104" s="170"/>
      <c r="V2104" s="170"/>
      <c r="W2104" s="170"/>
      <c r="X2104" s="117"/>
      <c r="Y2104" s="171"/>
      <c r="Z2104" s="171"/>
      <c r="AA2104" s="171"/>
      <c r="AB2104" s="171"/>
      <c r="AC2104" s="171"/>
      <c r="AD2104" s="171"/>
      <c r="AE2104" s="171"/>
      <c r="AF2104" s="171"/>
      <c r="AG2104" s="171"/>
      <c r="AH2104" s="171"/>
      <c r="AI2104" s="171"/>
    </row>
    <row r="2105" spans="1:35" s="172" customFormat="1" ht="36" hidden="1" customHeight="1" x14ac:dyDescent="0.2">
      <c r="A2105" s="167">
        <v>2</v>
      </c>
      <c r="B2105" s="647">
        <v>0</v>
      </c>
      <c r="C2105" s="647">
        <v>4</v>
      </c>
      <c r="D2105" s="647">
        <v>4</v>
      </c>
      <c r="E2105" s="163" t="s">
        <v>3862</v>
      </c>
      <c r="F2105" s="593" t="s">
        <v>4675</v>
      </c>
      <c r="G2105" s="143"/>
      <c r="H2105" s="166">
        <v>42152400</v>
      </c>
      <c r="I2105" s="180" t="s">
        <v>1836</v>
      </c>
      <c r="J2105" s="169"/>
      <c r="K2105" s="169"/>
      <c r="L2105" s="169"/>
      <c r="M2105" s="146"/>
      <c r="N2105" s="184" t="s">
        <v>4746</v>
      </c>
      <c r="O2105" s="169"/>
      <c r="P2105" s="146"/>
      <c r="Q2105" s="146">
        <f t="shared" si="39"/>
        <v>0</v>
      </c>
      <c r="R2105" s="182" t="s">
        <v>4741</v>
      </c>
      <c r="S2105" s="226"/>
      <c r="T2105" s="676" t="s">
        <v>4687</v>
      </c>
      <c r="U2105" s="170"/>
      <c r="V2105" s="170"/>
      <c r="W2105" s="170"/>
      <c r="X2105" s="117"/>
      <c r="Y2105" s="171"/>
      <c r="Z2105" s="171"/>
      <c r="AA2105" s="171"/>
      <c r="AB2105" s="171"/>
      <c r="AC2105" s="171"/>
      <c r="AD2105" s="171"/>
      <c r="AE2105" s="171"/>
      <c r="AF2105" s="171"/>
      <c r="AG2105" s="171"/>
      <c r="AH2105" s="171"/>
      <c r="AI2105" s="171"/>
    </row>
    <row r="2106" spans="1:35" s="172" customFormat="1" ht="24" hidden="1" x14ac:dyDescent="0.2">
      <c r="A2106" s="167">
        <v>2</v>
      </c>
      <c r="B2106" s="647">
        <v>0</v>
      </c>
      <c r="C2106" s="647">
        <v>4</v>
      </c>
      <c r="D2106" s="647">
        <v>4</v>
      </c>
      <c r="E2106" s="163" t="s">
        <v>3862</v>
      </c>
      <c r="F2106" s="593" t="s">
        <v>4675</v>
      </c>
      <c r="G2106" s="143"/>
      <c r="H2106" s="166">
        <v>42152400</v>
      </c>
      <c r="I2106" s="180" t="s">
        <v>1837</v>
      </c>
      <c r="J2106" s="169"/>
      <c r="K2106" s="169"/>
      <c r="L2106" s="169"/>
      <c r="M2106" s="146"/>
      <c r="N2106" s="184"/>
      <c r="O2106" s="169"/>
      <c r="P2106" s="146"/>
      <c r="Q2106" s="146">
        <f t="shared" si="39"/>
        <v>0</v>
      </c>
      <c r="R2106" s="182" t="s">
        <v>4741</v>
      </c>
      <c r="S2106" s="226"/>
      <c r="T2106" s="676" t="s">
        <v>4687</v>
      </c>
      <c r="U2106" s="170"/>
      <c r="V2106" s="170"/>
      <c r="W2106" s="170"/>
      <c r="X2106" s="117"/>
      <c r="Y2106" s="171"/>
      <c r="Z2106" s="171"/>
      <c r="AA2106" s="171"/>
      <c r="AB2106" s="171"/>
      <c r="AC2106" s="171"/>
      <c r="AD2106" s="171"/>
      <c r="AE2106" s="171"/>
      <c r="AF2106" s="171"/>
      <c r="AG2106" s="171"/>
      <c r="AH2106" s="171"/>
      <c r="AI2106" s="171"/>
    </row>
    <row r="2107" spans="1:35" s="172" customFormat="1" ht="24" hidden="1" x14ac:dyDescent="0.2">
      <c r="A2107" s="167">
        <v>2</v>
      </c>
      <c r="B2107" s="647">
        <v>0</v>
      </c>
      <c r="C2107" s="647">
        <v>4</v>
      </c>
      <c r="D2107" s="647">
        <v>4</v>
      </c>
      <c r="E2107" s="163" t="s">
        <v>3862</v>
      </c>
      <c r="F2107" s="593" t="s">
        <v>4675</v>
      </c>
      <c r="G2107" s="143"/>
      <c r="H2107" s="166">
        <v>42152400</v>
      </c>
      <c r="I2107" s="180" t="s">
        <v>1838</v>
      </c>
      <c r="J2107" s="169"/>
      <c r="K2107" s="169"/>
      <c r="L2107" s="169"/>
      <c r="M2107" s="146"/>
      <c r="N2107" s="184"/>
      <c r="O2107" s="169"/>
      <c r="P2107" s="146"/>
      <c r="Q2107" s="146">
        <f t="shared" si="39"/>
        <v>0</v>
      </c>
      <c r="R2107" s="182" t="s">
        <v>4741</v>
      </c>
      <c r="S2107" s="226"/>
      <c r="T2107" s="676" t="s">
        <v>4687</v>
      </c>
      <c r="U2107" s="170"/>
      <c r="V2107" s="170"/>
      <c r="W2107" s="170"/>
      <c r="X2107" s="117"/>
      <c r="Y2107" s="171"/>
      <c r="Z2107" s="171"/>
      <c r="AA2107" s="171"/>
      <c r="AB2107" s="171"/>
      <c r="AC2107" s="171"/>
      <c r="AD2107" s="171"/>
      <c r="AE2107" s="171"/>
      <c r="AF2107" s="171"/>
      <c r="AG2107" s="171"/>
      <c r="AH2107" s="171"/>
      <c r="AI2107" s="171"/>
    </row>
    <row r="2108" spans="1:35" s="172" customFormat="1" ht="26.25" hidden="1" customHeight="1" x14ac:dyDescent="0.2">
      <c r="A2108" s="167">
        <v>2</v>
      </c>
      <c r="B2108" s="647">
        <v>0</v>
      </c>
      <c r="C2108" s="647">
        <v>4</v>
      </c>
      <c r="D2108" s="647">
        <v>4</v>
      </c>
      <c r="E2108" s="163" t="s">
        <v>3862</v>
      </c>
      <c r="F2108" s="593" t="s">
        <v>4675</v>
      </c>
      <c r="G2108" s="143"/>
      <c r="H2108" s="166">
        <v>42295400</v>
      </c>
      <c r="I2108" s="180" t="s">
        <v>5091</v>
      </c>
      <c r="J2108" s="169"/>
      <c r="K2108" s="169"/>
      <c r="L2108" s="169"/>
      <c r="M2108" s="146"/>
      <c r="N2108" s="184" t="s">
        <v>5003</v>
      </c>
      <c r="O2108" s="169">
        <v>1</v>
      </c>
      <c r="P2108" s="146"/>
      <c r="Q2108" s="146">
        <f t="shared" si="39"/>
        <v>0</v>
      </c>
      <c r="R2108" s="182"/>
      <c r="S2108" s="226"/>
      <c r="T2108" s="676" t="s">
        <v>4687</v>
      </c>
      <c r="U2108" s="170"/>
      <c r="V2108" s="170"/>
      <c r="W2108" s="170"/>
      <c r="X2108" s="117"/>
      <c r="Y2108" s="171"/>
      <c r="Z2108" s="171"/>
      <c r="AA2108" s="171"/>
      <c r="AB2108" s="171"/>
      <c r="AC2108" s="171"/>
      <c r="AD2108" s="171"/>
      <c r="AE2108" s="171"/>
      <c r="AF2108" s="171"/>
      <c r="AG2108" s="171"/>
      <c r="AH2108" s="171"/>
      <c r="AI2108" s="171"/>
    </row>
    <row r="2109" spans="1:35" s="172" customFormat="1" ht="28.5" hidden="1" customHeight="1" x14ac:dyDescent="0.2">
      <c r="A2109" s="167">
        <v>2</v>
      </c>
      <c r="B2109" s="647">
        <v>0</v>
      </c>
      <c r="C2109" s="647">
        <v>4</v>
      </c>
      <c r="D2109" s="647">
        <v>4</v>
      </c>
      <c r="E2109" s="163" t="s">
        <v>3862</v>
      </c>
      <c r="F2109" s="593" t="s">
        <v>4675</v>
      </c>
      <c r="G2109" s="143"/>
      <c r="H2109" s="166">
        <v>42152400</v>
      </c>
      <c r="I2109" s="180" t="s">
        <v>4959</v>
      </c>
      <c r="J2109" s="169"/>
      <c r="K2109" s="169"/>
      <c r="L2109" s="169"/>
      <c r="M2109" s="146"/>
      <c r="N2109" s="184" t="s">
        <v>4744</v>
      </c>
      <c r="O2109" s="169">
        <v>5</v>
      </c>
      <c r="P2109" s="146"/>
      <c r="Q2109" s="146">
        <f t="shared" si="39"/>
        <v>0</v>
      </c>
      <c r="R2109" s="182" t="s">
        <v>4741</v>
      </c>
      <c r="S2109" s="226"/>
      <c r="T2109" s="676" t="s">
        <v>4687</v>
      </c>
      <c r="U2109" s="170"/>
      <c r="V2109" s="170"/>
      <c r="W2109" s="170"/>
      <c r="X2109" s="117"/>
      <c r="Y2109" s="171"/>
      <c r="Z2109" s="171"/>
      <c r="AA2109" s="171"/>
      <c r="AB2109" s="171"/>
      <c r="AC2109" s="171"/>
      <c r="AD2109" s="171"/>
      <c r="AE2109" s="171"/>
      <c r="AF2109" s="171"/>
      <c r="AG2109" s="171"/>
      <c r="AH2109" s="171"/>
      <c r="AI2109" s="171"/>
    </row>
    <row r="2110" spans="1:35" s="172" customFormat="1" ht="36.75" hidden="1" customHeight="1" x14ac:dyDescent="0.2">
      <c r="A2110" s="167">
        <v>2</v>
      </c>
      <c r="B2110" s="647">
        <v>0</v>
      </c>
      <c r="C2110" s="647">
        <v>4</v>
      </c>
      <c r="D2110" s="647">
        <v>4</v>
      </c>
      <c r="E2110" s="163" t="s">
        <v>3862</v>
      </c>
      <c r="F2110" s="593" t="s">
        <v>4675</v>
      </c>
      <c r="G2110" s="143"/>
      <c r="H2110" s="166">
        <v>42152400</v>
      </c>
      <c r="I2110" s="180" t="s">
        <v>3514</v>
      </c>
      <c r="J2110" s="169"/>
      <c r="K2110" s="169"/>
      <c r="L2110" s="169"/>
      <c r="M2110" s="146"/>
      <c r="N2110" s="184"/>
      <c r="O2110" s="169"/>
      <c r="P2110" s="146"/>
      <c r="Q2110" s="146">
        <f t="shared" si="39"/>
        <v>0</v>
      </c>
      <c r="R2110" s="182" t="s">
        <v>4741</v>
      </c>
      <c r="S2110" s="226"/>
      <c r="T2110" s="676" t="s">
        <v>4687</v>
      </c>
      <c r="U2110" s="170"/>
      <c r="V2110" s="170"/>
      <c r="W2110" s="170"/>
      <c r="X2110" s="117"/>
      <c r="Y2110" s="171"/>
      <c r="Z2110" s="171"/>
      <c r="AA2110" s="171"/>
      <c r="AB2110" s="171"/>
      <c r="AC2110" s="171"/>
      <c r="AD2110" s="171"/>
      <c r="AE2110" s="171"/>
      <c r="AF2110" s="171"/>
      <c r="AG2110" s="171"/>
      <c r="AH2110" s="171"/>
      <c r="AI2110" s="171"/>
    </row>
    <row r="2111" spans="1:35" s="172" customFormat="1" ht="24" hidden="1" x14ac:dyDescent="0.2">
      <c r="A2111" s="167">
        <v>2</v>
      </c>
      <c r="B2111" s="647">
        <v>0</v>
      </c>
      <c r="C2111" s="647">
        <v>4</v>
      </c>
      <c r="D2111" s="647">
        <v>4</v>
      </c>
      <c r="E2111" s="163" t="s">
        <v>3862</v>
      </c>
      <c r="F2111" s="593" t="s">
        <v>4675</v>
      </c>
      <c r="G2111" s="143"/>
      <c r="H2111" s="166">
        <v>42152400</v>
      </c>
      <c r="I2111" s="180" t="s">
        <v>3515</v>
      </c>
      <c r="J2111" s="169"/>
      <c r="K2111" s="169"/>
      <c r="L2111" s="169"/>
      <c r="M2111" s="146"/>
      <c r="N2111" s="184"/>
      <c r="O2111" s="169"/>
      <c r="P2111" s="146"/>
      <c r="Q2111" s="146">
        <f t="shared" si="39"/>
        <v>0</v>
      </c>
      <c r="R2111" s="182" t="s">
        <v>4741</v>
      </c>
      <c r="S2111" s="226"/>
      <c r="T2111" s="676" t="s">
        <v>4687</v>
      </c>
      <c r="U2111" s="170"/>
      <c r="V2111" s="170"/>
      <c r="W2111" s="170"/>
      <c r="X2111" s="117"/>
      <c r="Y2111" s="171"/>
      <c r="Z2111" s="171"/>
      <c r="AA2111" s="171"/>
      <c r="AB2111" s="171"/>
      <c r="AC2111" s="171"/>
      <c r="AD2111" s="171"/>
      <c r="AE2111" s="171"/>
      <c r="AF2111" s="171"/>
      <c r="AG2111" s="171"/>
      <c r="AH2111" s="171"/>
      <c r="AI2111" s="171"/>
    </row>
    <row r="2112" spans="1:35" s="172" customFormat="1" ht="29.25" hidden="1" customHeight="1" x14ac:dyDescent="0.2">
      <c r="A2112" s="167">
        <v>2</v>
      </c>
      <c r="B2112" s="647">
        <v>0</v>
      </c>
      <c r="C2112" s="647">
        <v>4</v>
      </c>
      <c r="D2112" s="647">
        <v>4</v>
      </c>
      <c r="E2112" s="163" t="s">
        <v>3862</v>
      </c>
      <c r="F2112" s="593" t="s">
        <v>4675</v>
      </c>
      <c r="G2112" s="143"/>
      <c r="H2112" s="166">
        <v>42152424</v>
      </c>
      <c r="I2112" s="180" t="s">
        <v>4502</v>
      </c>
      <c r="J2112" s="169"/>
      <c r="K2112" s="169"/>
      <c r="L2112" s="169"/>
      <c r="M2112" s="146"/>
      <c r="N2112" s="184" t="s">
        <v>4746</v>
      </c>
      <c r="O2112" s="169">
        <v>3</v>
      </c>
      <c r="P2112" s="146"/>
      <c r="Q2112" s="146">
        <f t="shared" si="39"/>
        <v>0</v>
      </c>
      <c r="R2112" s="182" t="s">
        <v>4741</v>
      </c>
      <c r="S2112" s="226"/>
      <c r="T2112" s="676" t="s">
        <v>4687</v>
      </c>
      <c r="U2112" s="170"/>
      <c r="V2112" s="170"/>
      <c r="W2112" s="170"/>
      <c r="X2112" s="117"/>
      <c r="Y2112" s="171"/>
      <c r="Z2112" s="171"/>
      <c r="AA2112" s="171"/>
      <c r="AB2112" s="171"/>
      <c r="AC2112" s="171"/>
      <c r="AD2112" s="171"/>
      <c r="AE2112" s="171"/>
      <c r="AF2112" s="171"/>
      <c r="AG2112" s="171"/>
      <c r="AH2112" s="171"/>
      <c r="AI2112" s="171"/>
    </row>
    <row r="2113" spans="1:35" s="172" customFormat="1" ht="37.5" hidden="1" customHeight="1" x14ac:dyDescent="0.2">
      <c r="A2113" s="167">
        <v>2</v>
      </c>
      <c r="B2113" s="647">
        <v>0</v>
      </c>
      <c r="C2113" s="647">
        <v>4</v>
      </c>
      <c r="D2113" s="647">
        <v>4</v>
      </c>
      <c r="E2113" s="163" t="s">
        <v>3862</v>
      </c>
      <c r="F2113" s="593" t="s">
        <v>4675</v>
      </c>
      <c r="G2113" s="143"/>
      <c r="H2113" s="166">
        <v>42152400</v>
      </c>
      <c r="I2113" s="180" t="s">
        <v>3516</v>
      </c>
      <c r="J2113" s="169"/>
      <c r="K2113" s="169"/>
      <c r="L2113" s="169"/>
      <c r="M2113" s="146"/>
      <c r="N2113" s="184"/>
      <c r="O2113" s="169"/>
      <c r="P2113" s="146"/>
      <c r="Q2113" s="146">
        <f t="shared" si="39"/>
        <v>0</v>
      </c>
      <c r="R2113" s="182" t="s">
        <v>4741</v>
      </c>
      <c r="S2113" s="226"/>
      <c r="T2113" s="676" t="s">
        <v>4687</v>
      </c>
      <c r="U2113" s="170"/>
      <c r="V2113" s="170"/>
      <c r="W2113" s="170"/>
      <c r="X2113" s="117"/>
      <c r="Y2113" s="171"/>
      <c r="Z2113" s="171"/>
      <c r="AA2113" s="171"/>
      <c r="AB2113" s="171"/>
      <c r="AC2113" s="171"/>
      <c r="AD2113" s="171"/>
      <c r="AE2113" s="171"/>
      <c r="AF2113" s="171"/>
      <c r="AG2113" s="171"/>
      <c r="AH2113" s="171"/>
      <c r="AI2113" s="171"/>
    </row>
    <row r="2114" spans="1:35" s="172" customFormat="1" ht="24" hidden="1" x14ac:dyDescent="0.2">
      <c r="A2114" s="167">
        <v>2</v>
      </c>
      <c r="B2114" s="647">
        <v>0</v>
      </c>
      <c r="C2114" s="647">
        <v>4</v>
      </c>
      <c r="D2114" s="647">
        <v>4</v>
      </c>
      <c r="E2114" s="163" t="s">
        <v>3862</v>
      </c>
      <c r="F2114" s="593" t="s">
        <v>4675</v>
      </c>
      <c r="G2114" s="143"/>
      <c r="H2114" s="166">
        <v>42152400</v>
      </c>
      <c r="I2114" s="180" t="s">
        <v>1839</v>
      </c>
      <c r="J2114" s="169"/>
      <c r="K2114" s="169"/>
      <c r="L2114" s="169"/>
      <c r="M2114" s="146"/>
      <c r="N2114" s="184"/>
      <c r="O2114" s="169"/>
      <c r="P2114" s="146"/>
      <c r="Q2114" s="146">
        <f t="shared" si="39"/>
        <v>0</v>
      </c>
      <c r="R2114" s="182" t="s">
        <v>4741</v>
      </c>
      <c r="S2114" s="226"/>
      <c r="T2114" s="676" t="s">
        <v>4687</v>
      </c>
      <c r="U2114" s="170"/>
      <c r="V2114" s="170"/>
      <c r="W2114" s="170"/>
      <c r="X2114" s="117"/>
      <c r="Y2114" s="171"/>
      <c r="Z2114" s="171"/>
      <c r="AA2114" s="171"/>
      <c r="AB2114" s="171"/>
      <c r="AC2114" s="171"/>
      <c r="AD2114" s="171"/>
      <c r="AE2114" s="171"/>
      <c r="AF2114" s="171"/>
      <c r="AG2114" s="171"/>
      <c r="AH2114" s="171"/>
      <c r="AI2114" s="171"/>
    </row>
    <row r="2115" spans="1:35" s="172" customFormat="1" ht="24" hidden="1" x14ac:dyDescent="0.2">
      <c r="A2115" s="167">
        <v>2</v>
      </c>
      <c r="B2115" s="647">
        <v>0</v>
      </c>
      <c r="C2115" s="647">
        <v>4</v>
      </c>
      <c r="D2115" s="647">
        <v>4</v>
      </c>
      <c r="E2115" s="163" t="s">
        <v>3862</v>
      </c>
      <c r="F2115" s="593" t="s">
        <v>4675</v>
      </c>
      <c r="G2115" s="143"/>
      <c r="H2115" s="166">
        <v>42152400</v>
      </c>
      <c r="I2115" s="180" t="s">
        <v>4840</v>
      </c>
      <c r="J2115" s="169"/>
      <c r="K2115" s="169"/>
      <c r="L2115" s="169"/>
      <c r="M2115" s="146"/>
      <c r="N2115" s="184" t="s">
        <v>4744</v>
      </c>
      <c r="O2115" s="169">
        <v>4</v>
      </c>
      <c r="P2115" s="146"/>
      <c r="Q2115" s="146">
        <f t="shared" si="39"/>
        <v>0</v>
      </c>
      <c r="R2115" s="182" t="s">
        <v>4741</v>
      </c>
      <c r="S2115" s="226"/>
      <c r="T2115" s="676" t="s">
        <v>4687</v>
      </c>
      <c r="U2115" s="170"/>
      <c r="V2115" s="170"/>
      <c r="W2115" s="170"/>
      <c r="X2115" s="117"/>
      <c r="Y2115" s="171"/>
      <c r="Z2115" s="171"/>
      <c r="AA2115" s="171"/>
      <c r="AB2115" s="171"/>
      <c r="AC2115" s="171"/>
      <c r="AD2115" s="171"/>
      <c r="AE2115" s="171"/>
      <c r="AF2115" s="171"/>
      <c r="AG2115" s="171"/>
      <c r="AH2115" s="171"/>
      <c r="AI2115" s="171"/>
    </row>
    <row r="2116" spans="1:35" s="172" customFormat="1" ht="24" hidden="1" x14ac:dyDescent="0.2">
      <c r="A2116" s="167">
        <v>2</v>
      </c>
      <c r="B2116" s="647">
        <v>0</v>
      </c>
      <c r="C2116" s="647">
        <v>4</v>
      </c>
      <c r="D2116" s="647">
        <v>4</v>
      </c>
      <c r="E2116" s="163" t="s">
        <v>3862</v>
      </c>
      <c r="F2116" s="593" t="s">
        <v>4675</v>
      </c>
      <c r="G2116" s="143"/>
      <c r="H2116" s="166">
        <v>42152400</v>
      </c>
      <c r="I2116" s="180" t="s">
        <v>1840</v>
      </c>
      <c r="J2116" s="169"/>
      <c r="K2116" s="169"/>
      <c r="L2116" s="169"/>
      <c r="M2116" s="146"/>
      <c r="N2116" s="184"/>
      <c r="O2116" s="169"/>
      <c r="P2116" s="146"/>
      <c r="Q2116" s="146">
        <f t="shared" si="39"/>
        <v>0</v>
      </c>
      <c r="R2116" s="182" t="s">
        <v>4741</v>
      </c>
      <c r="S2116" s="226"/>
      <c r="T2116" s="676" t="s">
        <v>4687</v>
      </c>
      <c r="U2116" s="170"/>
      <c r="V2116" s="170"/>
      <c r="W2116" s="170"/>
      <c r="X2116" s="117"/>
      <c r="Y2116" s="171"/>
      <c r="Z2116" s="171"/>
      <c r="AA2116" s="171"/>
      <c r="AB2116" s="171"/>
      <c r="AC2116" s="171"/>
      <c r="AD2116" s="171"/>
      <c r="AE2116" s="171"/>
      <c r="AF2116" s="171"/>
      <c r="AG2116" s="171"/>
      <c r="AH2116" s="171"/>
      <c r="AI2116" s="171"/>
    </row>
    <row r="2117" spans="1:35" s="172" customFormat="1" ht="24" hidden="1" x14ac:dyDescent="0.2">
      <c r="A2117" s="167">
        <v>2</v>
      </c>
      <c r="B2117" s="647">
        <v>0</v>
      </c>
      <c r="C2117" s="647">
        <v>4</v>
      </c>
      <c r="D2117" s="647">
        <v>4</v>
      </c>
      <c r="E2117" s="163" t="s">
        <v>3862</v>
      </c>
      <c r="F2117" s="593" t="s">
        <v>4675</v>
      </c>
      <c r="G2117" s="143"/>
      <c r="H2117" s="166">
        <v>42152400</v>
      </c>
      <c r="I2117" s="180" t="s">
        <v>1841</v>
      </c>
      <c r="J2117" s="169"/>
      <c r="K2117" s="169"/>
      <c r="L2117" s="169"/>
      <c r="M2117" s="146"/>
      <c r="N2117" s="184"/>
      <c r="O2117" s="169"/>
      <c r="P2117" s="146"/>
      <c r="Q2117" s="146">
        <f t="shared" si="39"/>
        <v>0</v>
      </c>
      <c r="R2117" s="182" t="s">
        <v>4741</v>
      </c>
      <c r="S2117" s="226"/>
      <c r="T2117" s="676" t="s">
        <v>4687</v>
      </c>
      <c r="U2117" s="170"/>
      <c r="V2117" s="170"/>
      <c r="W2117" s="170"/>
      <c r="X2117" s="117"/>
      <c r="Y2117" s="171"/>
      <c r="Z2117" s="171"/>
      <c r="AA2117" s="171"/>
      <c r="AB2117" s="171"/>
      <c r="AC2117" s="171"/>
      <c r="AD2117" s="171"/>
      <c r="AE2117" s="171"/>
      <c r="AF2117" s="171"/>
      <c r="AG2117" s="171"/>
      <c r="AH2117" s="171"/>
      <c r="AI2117" s="171"/>
    </row>
    <row r="2118" spans="1:35" s="172" customFormat="1" ht="24" hidden="1" x14ac:dyDescent="0.2">
      <c r="A2118" s="167">
        <v>2</v>
      </c>
      <c r="B2118" s="647">
        <v>0</v>
      </c>
      <c r="C2118" s="647">
        <v>4</v>
      </c>
      <c r="D2118" s="647">
        <v>4</v>
      </c>
      <c r="E2118" s="163" t="s">
        <v>3862</v>
      </c>
      <c r="F2118" s="593" t="s">
        <v>4675</v>
      </c>
      <c r="G2118" s="143"/>
      <c r="H2118" s="166">
        <v>42152400</v>
      </c>
      <c r="I2118" s="180" t="s">
        <v>1842</v>
      </c>
      <c r="J2118" s="169"/>
      <c r="K2118" s="169"/>
      <c r="L2118" s="169"/>
      <c r="M2118" s="146"/>
      <c r="N2118" s="184"/>
      <c r="O2118" s="169"/>
      <c r="P2118" s="146"/>
      <c r="Q2118" s="146">
        <f t="shared" si="39"/>
        <v>0</v>
      </c>
      <c r="R2118" s="182" t="s">
        <v>4741</v>
      </c>
      <c r="S2118" s="226"/>
      <c r="T2118" s="676" t="s">
        <v>4687</v>
      </c>
      <c r="U2118" s="170"/>
      <c r="V2118" s="170"/>
      <c r="W2118" s="170"/>
      <c r="X2118" s="117"/>
      <c r="Y2118" s="171"/>
      <c r="Z2118" s="171"/>
      <c r="AA2118" s="171"/>
      <c r="AB2118" s="171"/>
      <c r="AC2118" s="171"/>
      <c r="AD2118" s="171"/>
      <c r="AE2118" s="171"/>
      <c r="AF2118" s="171"/>
      <c r="AG2118" s="171"/>
      <c r="AH2118" s="171"/>
      <c r="AI2118" s="171"/>
    </row>
    <row r="2119" spans="1:35" s="172" customFormat="1" ht="24" hidden="1" x14ac:dyDescent="0.2">
      <c r="A2119" s="167">
        <v>2</v>
      </c>
      <c r="B2119" s="647">
        <v>0</v>
      </c>
      <c r="C2119" s="647">
        <v>4</v>
      </c>
      <c r="D2119" s="647">
        <v>4</v>
      </c>
      <c r="E2119" s="163" t="s">
        <v>3862</v>
      </c>
      <c r="F2119" s="593" t="s">
        <v>4675</v>
      </c>
      <c r="G2119" s="143"/>
      <c r="H2119" s="166">
        <v>42281709</v>
      </c>
      <c r="I2119" s="180" t="s">
        <v>1843</v>
      </c>
      <c r="J2119" s="169"/>
      <c r="K2119" s="169"/>
      <c r="L2119" s="169"/>
      <c r="M2119" s="146"/>
      <c r="N2119" s="184" t="s">
        <v>4737</v>
      </c>
      <c r="O2119" s="169"/>
      <c r="P2119" s="146"/>
      <c r="Q2119" s="146">
        <f t="shared" si="39"/>
        <v>0</v>
      </c>
      <c r="R2119" s="182" t="s">
        <v>4741</v>
      </c>
      <c r="S2119" s="226"/>
      <c r="T2119" s="676" t="s">
        <v>4687</v>
      </c>
      <c r="U2119" s="170"/>
      <c r="V2119" s="170"/>
      <c r="W2119" s="170"/>
      <c r="X2119" s="117"/>
      <c r="Y2119" s="171"/>
      <c r="Z2119" s="171"/>
      <c r="AA2119" s="171"/>
      <c r="AB2119" s="171"/>
      <c r="AC2119" s="171"/>
      <c r="AD2119" s="171"/>
      <c r="AE2119" s="171"/>
      <c r="AF2119" s="171"/>
      <c r="AG2119" s="171"/>
      <c r="AH2119" s="171"/>
      <c r="AI2119" s="171"/>
    </row>
    <row r="2120" spans="1:35" s="172" customFormat="1" ht="25.5" hidden="1" customHeight="1" x14ac:dyDescent="0.2">
      <c r="A2120" s="167">
        <v>2</v>
      </c>
      <c r="B2120" s="647">
        <v>0</v>
      </c>
      <c r="C2120" s="647">
        <v>4</v>
      </c>
      <c r="D2120" s="647">
        <v>4</v>
      </c>
      <c r="E2120" s="163" t="s">
        <v>3862</v>
      </c>
      <c r="F2120" s="593" t="s">
        <v>4675</v>
      </c>
      <c r="G2120" s="143"/>
      <c r="H2120" s="166">
        <v>42151600</v>
      </c>
      <c r="I2120" s="180" t="s">
        <v>5072</v>
      </c>
      <c r="J2120" s="169"/>
      <c r="K2120" s="169"/>
      <c r="L2120" s="169"/>
      <c r="M2120" s="146"/>
      <c r="N2120" s="184" t="s">
        <v>4951</v>
      </c>
      <c r="O2120" s="169">
        <v>5</v>
      </c>
      <c r="P2120" s="146"/>
      <c r="Q2120" s="146">
        <f t="shared" si="39"/>
        <v>0</v>
      </c>
      <c r="R2120" s="182" t="s">
        <v>4741</v>
      </c>
      <c r="S2120" s="226"/>
      <c r="T2120" s="676" t="s">
        <v>4687</v>
      </c>
      <c r="U2120" s="170"/>
      <c r="V2120" s="170"/>
      <c r="W2120" s="170"/>
      <c r="X2120" s="117"/>
      <c r="Y2120" s="171"/>
      <c r="Z2120" s="171"/>
      <c r="AA2120" s="171"/>
      <c r="AB2120" s="171"/>
      <c r="AC2120" s="171"/>
      <c r="AD2120" s="171"/>
      <c r="AE2120" s="171"/>
      <c r="AF2120" s="171"/>
      <c r="AG2120" s="171"/>
      <c r="AH2120" s="171"/>
      <c r="AI2120" s="171"/>
    </row>
    <row r="2121" spans="1:35" s="172" customFormat="1" ht="24" hidden="1" x14ac:dyDescent="0.2">
      <c r="A2121" s="167">
        <v>2</v>
      </c>
      <c r="B2121" s="647">
        <v>0</v>
      </c>
      <c r="C2121" s="647">
        <v>4</v>
      </c>
      <c r="D2121" s="647">
        <v>4</v>
      </c>
      <c r="E2121" s="163" t="s">
        <v>3862</v>
      </c>
      <c r="F2121" s="593" t="s">
        <v>4675</v>
      </c>
      <c r="G2121" s="143"/>
      <c r="H2121" s="166">
        <v>42152100</v>
      </c>
      <c r="I2121" s="180" t="s">
        <v>3840</v>
      </c>
      <c r="J2121" s="169"/>
      <c r="K2121" s="169"/>
      <c r="L2121" s="169"/>
      <c r="M2121" s="146"/>
      <c r="N2121" s="184"/>
      <c r="O2121" s="169"/>
      <c r="P2121" s="146"/>
      <c r="Q2121" s="146">
        <f t="shared" si="39"/>
        <v>0</v>
      </c>
      <c r="R2121" s="182" t="s">
        <v>4741</v>
      </c>
      <c r="S2121" s="226"/>
      <c r="T2121" s="676" t="s">
        <v>4687</v>
      </c>
      <c r="U2121" s="170"/>
      <c r="V2121" s="170"/>
      <c r="W2121" s="170"/>
      <c r="X2121" s="117"/>
      <c r="Y2121" s="171"/>
      <c r="Z2121" s="171"/>
      <c r="AA2121" s="171"/>
      <c r="AB2121" s="171"/>
      <c r="AC2121" s="171"/>
      <c r="AD2121" s="171"/>
      <c r="AE2121" s="171"/>
      <c r="AF2121" s="171"/>
      <c r="AG2121" s="171"/>
      <c r="AH2121" s="171"/>
      <c r="AI2121" s="171"/>
    </row>
    <row r="2122" spans="1:35" s="172" customFormat="1" ht="24" hidden="1" x14ac:dyDescent="0.2">
      <c r="A2122" s="167">
        <v>2</v>
      </c>
      <c r="B2122" s="647">
        <v>0</v>
      </c>
      <c r="C2122" s="647">
        <v>4</v>
      </c>
      <c r="D2122" s="647">
        <v>4</v>
      </c>
      <c r="E2122" s="163" t="s">
        <v>3862</v>
      </c>
      <c r="F2122" s="593" t="s">
        <v>4675</v>
      </c>
      <c r="G2122" s="143"/>
      <c r="H2122" s="166">
        <v>42152100</v>
      </c>
      <c r="I2122" s="180" t="s">
        <v>3841</v>
      </c>
      <c r="J2122" s="169"/>
      <c r="K2122" s="169"/>
      <c r="L2122" s="169"/>
      <c r="M2122" s="146"/>
      <c r="N2122" s="184"/>
      <c r="O2122" s="169"/>
      <c r="P2122" s="146"/>
      <c r="Q2122" s="146">
        <f t="shared" si="39"/>
        <v>0</v>
      </c>
      <c r="R2122" s="182" t="s">
        <v>4741</v>
      </c>
      <c r="S2122" s="226"/>
      <c r="T2122" s="676" t="s">
        <v>4687</v>
      </c>
      <c r="U2122" s="170"/>
      <c r="V2122" s="170"/>
      <c r="W2122" s="170"/>
      <c r="X2122" s="117"/>
      <c r="Y2122" s="171"/>
      <c r="Z2122" s="171"/>
      <c r="AA2122" s="171"/>
      <c r="AB2122" s="171"/>
      <c r="AC2122" s="171"/>
      <c r="AD2122" s="171"/>
      <c r="AE2122" s="171"/>
      <c r="AF2122" s="171"/>
      <c r="AG2122" s="171"/>
      <c r="AH2122" s="171"/>
      <c r="AI2122" s="171"/>
    </row>
    <row r="2123" spans="1:35" s="172" customFormat="1" ht="24" hidden="1" x14ac:dyDescent="0.2">
      <c r="A2123" s="167">
        <v>2</v>
      </c>
      <c r="B2123" s="647">
        <v>0</v>
      </c>
      <c r="C2123" s="647">
        <v>4</v>
      </c>
      <c r="D2123" s="647">
        <v>4</v>
      </c>
      <c r="E2123" s="163" t="s">
        <v>3862</v>
      </c>
      <c r="F2123" s="593" t="s">
        <v>4675</v>
      </c>
      <c r="G2123" s="143"/>
      <c r="H2123" s="166">
        <v>42281800</v>
      </c>
      <c r="I2123" s="180" t="s">
        <v>3517</v>
      </c>
      <c r="J2123" s="169"/>
      <c r="K2123" s="169"/>
      <c r="L2123" s="169"/>
      <c r="M2123" s="146"/>
      <c r="N2123" s="184"/>
      <c r="O2123" s="169"/>
      <c r="P2123" s="146"/>
      <c r="Q2123" s="146">
        <f t="shared" si="39"/>
        <v>0</v>
      </c>
      <c r="R2123" s="182" t="s">
        <v>4741</v>
      </c>
      <c r="S2123" s="226"/>
      <c r="T2123" s="676" t="s">
        <v>4687</v>
      </c>
      <c r="U2123" s="170"/>
      <c r="V2123" s="170"/>
      <c r="W2123" s="170"/>
      <c r="X2123" s="117"/>
      <c r="Y2123" s="171"/>
      <c r="Z2123" s="171"/>
      <c r="AA2123" s="171"/>
      <c r="AB2123" s="171"/>
      <c r="AC2123" s="171"/>
      <c r="AD2123" s="171"/>
      <c r="AE2123" s="171"/>
      <c r="AF2123" s="171"/>
      <c r="AG2123" s="171"/>
      <c r="AH2123" s="171"/>
      <c r="AI2123" s="171"/>
    </row>
    <row r="2124" spans="1:35" s="172" customFormat="1" ht="31.5" hidden="1" x14ac:dyDescent="0.2">
      <c r="A2124" s="167">
        <v>2</v>
      </c>
      <c r="B2124" s="647">
        <v>0</v>
      </c>
      <c r="C2124" s="647">
        <v>4</v>
      </c>
      <c r="D2124" s="647">
        <v>4</v>
      </c>
      <c r="E2124" s="163" t="s">
        <v>3862</v>
      </c>
      <c r="F2124" s="593" t="s">
        <v>4675</v>
      </c>
      <c r="G2124" s="143"/>
      <c r="H2124" s="166">
        <v>42281800</v>
      </c>
      <c r="I2124" s="180" t="s">
        <v>3518</v>
      </c>
      <c r="J2124" s="169"/>
      <c r="K2124" s="169"/>
      <c r="L2124" s="169"/>
      <c r="M2124" s="146"/>
      <c r="N2124" s="184"/>
      <c r="O2124" s="169"/>
      <c r="P2124" s="146"/>
      <c r="Q2124" s="146">
        <f t="shared" si="39"/>
        <v>0</v>
      </c>
      <c r="R2124" s="182" t="s">
        <v>4741</v>
      </c>
      <c r="S2124" s="226"/>
      <c r="T2124" s="676" t="s">
        <v>4687</v>
      </c>
      <c r="U2124" s="170"/>
      <c r="V2124" s="170"/>
      <c r="W2124" s="170"/>
      <c r="X2124" s="117"/>
      <c r="Y2124" s="171"/>
      <c r="Z2124" s="171"/>
      <c r="AA2124" s="171"/>
      <c r="AB2124" s="171"/>
      <c r="AC2124" s="171"/>
      <c r="AD2124" s="171"/>
      <c r="AE2124" s="171"/>
      <c r="AF2124" s="171"/>
      <c r="AG2124" s="171"/>
      <c r="AH2124" s="171"/>
      <c r="AI2124" s="171"/>
    </row>
    <row r="2125" spans="1:35" s="172" customFormat="1" ht="24" hidden="1" x14ac:dyDescent="0.2">
      <c r="A2125" s="167">
        <v>2</v>
      </c>
      <c r="B2125" s="647">
        <v>0</v>
      </c>
      <c r="C2125" s="647">
        <v>4</v>
      </c>
      <c r="D2125" s="647">
        <v>4</v>
      </c>
      <c r="E2125" s="163" t="s">
        <v>3862</v>
      </c>
      <c r="F2125" s="593" t="s">
        <v>4675</v>
      </c>
      <c r="G2125" s="143"/>
      <c r="H2125" s="166">
        <v>42151600</v>
      </c>
      <c r="I2125" s="180" t="s">
        <v>3842</v>
      </c>
      <c r="J2125" s="169"/>
      <c r="K2125" s="169"/>
      <c r="L2125" s="169"/>
      <c r="M2125" s="146"/>
      <c r="N2125" s="184"/>
      <c r="O2125" s="169"/>
      <c r="P2125" s="146"/>
      <c r="Q2125" s="146">
        <f t="shared" si="39"/>
        <v>0</v>
      </c>
      <c r="R2125" s="182" t="s">
        <v>4741</v>
      </c>
      <c r="S2125" s="226"/>
      <c r="T2125" s="676" t="s">
        <v>4687</v>
      </c>
      <c r="U2125" s="170"/>
      <c r="V2125" s="170"/>
      <c r="W2125" s="170"/>
      <c r="X2125" s="117"/>
      <c r="Y2125" s="171"/>
      <c r="Z2125" s="171"/>
      <c r="AA2125" s="171"/>
      <c r="AB2125" s="171"/>
      <c r="AC2125" s="171"/>
      <c r="AD2125" s="171"/>
      <c r="AE2125" s="171"/>
      <c r="AF2125" s="171"/>
      <c r="AG2125" s="171"/>
      <c r="AH2125" s="171"/>
      <c r="AI2125" s="171"/>
    </row>
    <row r="2126" spans="1:35" s="172" customFormat="1" ht="24" hidden="1" x14ac:dyDescent="0.2">
      <c r="A2126" s="167">
        <v>2</v>
      </c>
      <c r="B2126" s="647">
        <v>0</v>
      </c>
      <c r="C2126" s="647">
        <v>4</v>
      </c>
      <c r="D2126" s="647">
        <v>4</v>
      </c>
      <c r="E2126" s="163" t="s">
        <v>3862</v>
      </c>
      <c r="F2126" s="593" t="s">
        <v>4675</v>
      </c>
      <c r="G2126" s="143"/>
      <c r="H2126" s="166">
        <v>42151600</v>
      </c>
      <c r="I2126" s="180" t="s">
        <v>12</v>
      </c>
      <c r="J2126" s="169"/>
      <c r="K2126" s="169"/>
      <c r="L2126" s="169"/>
      <c r="M2126" s="146"/>
      <c r="N2126" s="184"/>
      <c r="O2126" s="169"/>
      <c r="P2126" s="146"/>
      <c r="Q2126" s="146">
        <f t="shared" si="39"/>
        <v>0</v>
      </c>
      <c r="R2126" s="182" t="s">
        <v>4741</v>
      </c>
      <c r="S2126" s="226"/>
      <c r="T2126" s="676" t="s">
        <v>4687</v>
      </c>
      <c r="U2126" s="170"/>
      <c r="V2126" s="170"/>
      <c r="W2126" s="170"/>
      <c r="X2126" s="117"/>
      <c r="Y2126" s="171"/>
      <c r="Z2126" s="171"/>
      <c r="AA2126" s="171"/>
      <c r="AB2126" s="171"/>
      <c r="AC2126" s="171"/>
      <c r="AD2126" s="171"/>
      <c r="AE2126" s="171"/>
      <c r="AF2126" s="171"/>
      <c r="AG2126" s="171"/>
      <c r="AH2126" s="171"/>
      <c r="AI2126" s="171"/>
    </row>
    <row r="2127" spans="1:35" s="172" customFormat="1" ht="24" hidden="1" x14ac:dyDescent="0.2">
      <c r="A2127" s="167">
        <v>2</v>
      </c>
      <c r="B2127" s="647">
        <v>0</v>
      </c>
      <c r="C2127" s="647">
        <v>4</v>
      </c>
      <c r="D2127" s="647">
        <v>4</v>
      </c>
      <c r="E2127" s="163" t="s">
        <v>3862</v>
      </c>
      <c r="F2127" s="593" t="s">
        <v>4675</v>
      </c>
      <c r="G2127" s="143"/>
      <c r="H2127" s="166">
        <v>42151600</v>
      </c>
      <c r="I2127" s="180" t="s">
        <v>13</v>
      </c>
      <c r="J2127" s="169"/>
      <c r="K2127" s="169"/>
      <c r="L2127" s="169"/>
      <c r="M2127" s="146"/>
      <c r="N2127" s="184"/>
      <c r="O2127" s="169"/>
      <c r="P2127" s="146"/>
      <c r="Q2127" s="146">
        <f t="shared" si="39"/>
        <v>0</v>
      </c>
      <c r="R2127" s="182" t="s">
        <v>4741</v>
      </c>
      <c r="S2127" s="226"/>
      <c r="T2127" s="676" t="s">
        <v>4687</v>
      </c>
      <c r="U2127" s="170"/>
      <c r="V2127" s="170"/>
      <c r="W2127" s="170"/>
      <c r="X2127" s="117"/>
      <c r="Y2127" s="171"/>
      <c r="Z2127" s="171"/>
      <c r="AA2127" s="171"/>
      <c r="AB2127" s="171"/>
      <c r="AC2127" s="171"/>
      <c r="AD2127" s="171"/>
      <c r="AE2127" s="171"/>
      <c r="AF2127" s="171"/>
      <c r="AG2127" s="171"/>
      <c r="AH2127" s="171"/>
      <c r="AI2127" s="171"/>
    </row>
    <row r="2128" spans="1:35" s="172" customFormat="1" ht="24" hidden="1" x14ac:dyDescent="0.2">
      <c r="A2128" s="167">
        <v>2</v>
      </c>
      <c r="B2128" s="647">
        <v>0</v>
      </c>
      <c r="C2128" s="647">
        <v>4</v>
      </c>
      <c r="D2128" s="647">
        <v>4</v>
      </c>
      <c r="E2128" s="163" t="s">
        <v>3862</v>
      </c>
      <c r="F2128" s="593" t="s">
        <v>4675</v>
      </c>
      <c r="G2128" s="143"/>
      <c r="H2128" s="166">
        <v>42151600</v>
      </c>
      <c r="I2128" s="180" t="s">
        <v>14</v>
      </c>
      <c r="J2128" s="169"/>
      <c r="K2128" s="169"/>
      <c r="L2128" s="169"/>
      <c r="M2128" s="146"/>
      <c r="N2128" s="184"/>
      <c r="O2128" s="169"/>
      <c r="P2128" s="146"/>
      <c r="Q2128" s="146">
        <f t="shared" si="39"/>
        <v>0</v>
      </c>
      <c r="R2128" s="182" t="s">
        <v>4741</v>
      </c>
      <c r="S2128" s="226"/>
      <c r="T2128" s="676" t="s">
        <v>4687</v>
      </c>
      <c r="U2128" s="170"/>
      <c r="V2128" s="170"/>
      <c r="W2128" s="170"/>
      <c r="X2128" s="117"/>
      <c r="Y2128" s="171"/>
      <c r="Z2128" s="171"/>
      <c r="AA2128" s="171"/>
      <c r="AB2128" s="171"/>
      <c r="AC2128" s="171"/>
      <c r="AD2128" s="171"/>
      <c r="AE2128" s="171"/>
      <c r="AF2128" s="171"/>
      <c r="AG2128" s="171"/>
      <c r="AH2128" s="171"/>
      <c r="AI2128" s="171"/>
    </row>
    <row r="2129" spans="1:35" s="172" customFormat="1" ht="24" hidden="1" x14ac:dyDescent="0.2">
      <c r="A2129" s="167">
        <v>2</v>
      </c>
      <c r="B2129" s="647">
        <v>0</v>
      </c>
      <c r="C2129" s="647">
        <v>4</v>
      </c>
      <c r="D2129" s="647">
        <v>4</v>
      </c>
      <c r="E2129" s="163" t="s">
        <v>3862</v>
      </c>
      <c r="F2129" s="593" t="s">
        <v>4675</v>
      </c>
      <c r="G2129" s="143"/>
      <c r="H2129" s="166">
        <v>42151600</v>
      </c>
      <c r="I2129" s="180" t="s">
        <v>15</v>
      </c>
      <c r="J2129" s="169"/>
      <c r="K2129" s="169"/>
      <c r="L2129" s="169"/>
      <c r="M2129" s="146"/>
      <c r="N2129" s="184"/>
      <c r="O2129" s="169"/>
      <c r="P2129" s="146"/>
      <c r="Q2129" s="146">
        <f t="shared" si="39"/>
        <v>0</v>
      </c>
      <c r="R2129" s="182" t="s">
        <v>4741</v>
      </c>
      <c r="S2129" s="226"/>
      <c r="T2129" s="676" t="s">
        <v>4687</v>
      </c>
      <c r="U2129" s="170"/>
      <c r="V2129" s="170"/>
      <c r="W2129" s="170"/>
      <c r="X2129" s="117"/>
      <c r="Y2129" s="171"/>
      <c r="Z2129" s="171"/>
      <c r="AA2129" s="171"/>
      <c r="AB2129" s="171"/>
      <c r="AC2129" s="171"/>
      <c r="AD2129" s="171"/>
      <c r="AE2129" s="171"/>
      <c r="AF2129" s="171"/>
      <c r="AG2129" s="171"/>
      <c r="AH2129" s="171"/>
      <c r="AI2129" s="171"/>
    </row>
    <row r="2130" spans="1:35" s="172" customFormat="1" ht="24" hidden="1" x14ac:dyDescent="0.2">
      <c r="A2130" s="167">
        <v>2</v>
      </c>
      <c r="B2130" s="647">
        <v>0</v>
      </c>
      <c r="C2130" s="647">
        <v>4</v>
      </c>
      <c r="D2130" s="647">
        <v>4</v>
      </c>
      <c r="E2130" s="163" t="s">
        <v>3862</v>
      </c>
      <c r="F2130" s="593" t="s">
        <v>4675</v>
      </c>
      <c r="G2130" s="143"/>
      <c r="H2130" s="166">
        <v>42151600</v>
      </c>
      <c r="I2130" s="180" t="s">
        <v>16</v>
      </c>
      <c r="J2130" s="169"/>
      <c r="K2130" s="169"/>
      <c r="L2130" s="169"/>
      <c r="M2130" s="146"/>
      <c r="N2130" s="184"/>
      <c r="O2130" s="169"/>
      <c r="P2130" s="146"/>
      <c r="Q2130" s="146">
        <f t="shared" si="39"/>
        <v>0</v>
      </c>
      <c r="R2130" s="182" t="s">
        <v>4741</v>
      </c>
      <c r="S2130" s="226"/>
      <c r="T2130" s="676" t="s">
        <v>4687</v>
      </c>
      <c r="U2130" s="170"/>
      <c r="V2130" s="170"/>
      <c r="W2130" s="170"/>
      <c r="X2130" s="117"/>
      <c r="Y2130" s="171"/>
      <c r="Z2130" s="171"/>
      <c r="AA2130" s="171"/>
      <c r="AB2130" s="171"/>
      <c r="AC2130" s="171"/>
      <c r="AD2130" s="171"/>
      <c r="AE2130" s="171"/>
      <c r="AF2130" s="171"/>
      <c r="AG2130" s="171"/>
      <c r="AH2130" s="171"/>
      <c r="AI2130" s="171"/>
    </row>
    <row r="2131" spans="1:35" s="172" customFormat="1" ht="24" hidden="1" x14ac:dyDescent="0.2">
      <c r="A2131" s="167">
        <v>2</v>
      </c>
      <c r="B2131" s="647">
        <v>0</v>
      </c>
      <c r="C2131" s="647">
        <v>4</v>
      </c>
      <c r="D2131" s="647">
        <v>4</v>
      </c>
      <c r="E2131" s="163" t="s">
        <v>3862</v>
      </c>
      <c r="F2131" s="593" t="s">
        <v>4675</v>
      </c>
      <c r="G2131" s="143"/>
      <c r="H2131" s="166">
        <v>42151600</v>
      </c>
      <c r="I2131" s="180" t="s">
        <v>17</v>
      </c>
      <c r="J2131" s="169"/>
      <c r="K2131" s="169"/>
      <c r="L2131" s="169"/>
      <c r="M2131" s="146"/>
      <c r="N2131" s="184"/>
      <c r="O2131" s="169"/>
      <c r="P2131" s="146"/>
      <c r="Q2131" s="146">
        <f t="shared" si="39"/>
        <v>0</v>
      </c>
      <c r="R2131" s="182" t="s">
        <v>4741</v>
      </c>
      <c r="S2131" s="226"/>
      <c r="T2131" s="676" t="s">
        <v>4687</v>
      </c>
      <c r="U2131" s="170"/>
      <c r="V2131" s="170"/>
      <c r="W2131" s="170"/>
      <c r="X2131" s="117"/>
      <c r="Y2131" s="171"/>
      <c r="Z2131" s="171"/>
      <c r="AA2131" s="171"/>
      <c r="AB2131" s="171"/>
      <c r="AC2131" s="171"/>
      <c r="AD2131" s="171"/>
      <c r="AE2131" s="171"/>
      <c r="AF2131" s="171"/>
      <c r="AG2131" s="171"/>
      <c r="AH2131" s="171"/>
      <c r="AI2131" s="171"/>
    </row>
    <row r="2132" spans="1:35" s="172" customFormat="1" ht="24" hidden="1" x14ac:dyDescent="0.2">
      <c r="A2132" s="167">
        <v>2</v>
      </c>
      <c r="B2132" s="647">
        <v>0</v>
      </c>
      <c r="C2132" s="647">
        <v>4</v>
      </c>
      <c r="D2132" s="647">
        <v>4</v>
      </c>
      <c r="E2132" s="163" t="s">
        <v>3862</v>
      </c>
      <c r="F2132" s="593" t="s">
        <v>4675</v>
      </c>
      <c r="G2132" s="143"/>
      <c r="H2132" s="166">
        <v>42151600</v>
      </c>
      <c r="I2132" s="180" t="s">
        <v>18</v>
      </c>
      <c r="J2132" s="169"/>
      <c r="K2132" s="169"/>
      <c r="L2132" s="169"/>
      <c r="M2132" s="146"/>
      <c r="N2132" s="184"/>
      <c r="O2132" s="169"/>
      <c r="P2132" s="146"/>
      <c r="Q2132" s="146">
        <f t="shared" si="39"/>
        <v>0</v>
      </c>
      <c r="R2132" s="182" t="s">
        <v>4741</v>
      </c>
      <c r="S2132" s="226"/>
      <c r="T2132" s="676" t="s">
        <v>4687</v>
      </c>
      <c r="U2132" s="170"/>
      <c r="V2132" s="170"/>
      <c r="W2132" s="170"/>
      <c r="X2132" s="117"/>
      <c r="Y2132" s="171"/>
      <c r="Z2132" s="171"/>
      <c r="AA2132" s="171"/>
      <c r="AB2132" s="171"/>
      <c r="AC2132" s="171"/>
      <c r="AD2132" s="171"/>
      <c r="AE2132" s="171"/>
      <c r="AF2132" s="171"/>
      <c r="AG2132" s="171"/>
      <c r="AH2132" s="171"/>
      <c r="AI2132" s="171"/>
    </row>
    <row r="2133" spans="1:35" s="172" customFormat="1" ht="24" hidden="1" x14ac:dyDescent="0.2">
      <c r="A2133" s="167">
        <v>2</v>
      </c>
      <c r="B2133" s="647">
        <v>0</v>
      </c>
      <c r="C2133" s="647">
        <v>4</v>
      </c>
      <c r="D2133" s="647">
        <v>4</v>
      </c>
      <c r="E2133" s="163" t="s">
        <v>3862</v>
      </c>
      <c r="F2133" s="593" t="s">
        <v>4675</v>
      </c>
      <c r="G2133" s="143"/>
      <c r="H2133" s="166">
        <v>42151600</v>
      </c>
      <c r="I2133" s="180" t="s">
        <v>19</v>
      </c>
      <c r="J2133" s="169"/>
      <c r="K2133" s="169"/>
      <c r="L2133" s="169"/>
      <c r="M2133" s="146"/>
      <c r="N2133" s="184"/>
      <c r="O2133" s="169"/>
      <c r="P2133" s="146"/>
      <c r="Q2133" s="146">
        <f t="shared" si="39"/>
        <v>0</v>
      </c>
      <c r="R2133" s="182" t="s">
        <v>4741</v>
      </c>
      <c r="S2133" s="226"/>
      <c r="T2133" s="676" t="s">
        <v>4687</v>
      </c>
      <c r="U2133" s="170"/>
      <c r="V2133" s="170"/>
      <c r="W2133" s="170"/>
      <c r="X2133" s="117"/>
      <c r="Y2133" s="171"/>
      <c r="Z2133" s="171"/>
      <c r="AA2133" s="171"/>
      <c r="AB2133" s="171"/>
      <c r="AC2133" s="171"/>
      <c r="AD2133" s="171"/>
      <c r="AE2133" s="171"/>
      <c r="AF2133" s="171"/>
      <c r="AG2133" s="171"/>
      <c r="AH2133" s="171"/>
      <c r="AI2133" s="171"/>
    </row>
    <row r="2134" spans="1:35" s="172" customFormat="1" ht="24" hidden="1" x14ac:dyDescent="0.2">
      <c r="A2134" s="167">
        <v>2</v>
      </c>
      <c r="B2134" s="647">
        <v>0</v>
      </c>
      <c r="C2134" s="647">
        <v>4</v>
      </c>
      <c r="D2134" s="647">
        <v>4</v>
      </c>
      <c r="E2134" s="163" t="s">
        <v>3862</v>
      </c>
      <c r="F2134" s="593" t="s">
        <v>4675</v>
      </c>
      <c r="G2134" s="143"/>
      <c r="H2134" s="166">
        <v>42151600</v>
      </c>
      <c r="I2134" s="180" t="s">
        <v>20</v>
      </c>
      <c r="J2134" s="169"/>
      <c r="K2134" s="169"/>
      <c r="L2134" s="169"/>
      <c r="M2134" s="146"/>
      <c r="N2134" s="184"/>
      <c r="O2134" s="169"/>
      <c r="P2134" s="146"/>
      <c r="Q2134" s="146">
        <f t="shared" si="39"/>
        <v>0</v>
      </c>
      <c r="R2134" s="182" t="s">
        <v>4741</v>
      </c>
      <c r="S2134" s="226"/>
      <c r="T2134" s="676" t="s">
        <v>4687</v>
      </c>
      <c r="U2134" s="170"/>
      <c r="V2134" s="170"/>
      <c r="W2134" s="170"/>
      <c r="X2134" s="117"/>
      <c r="Y2134" s="171"/>
      <c r="Z2134" s="171"/>
      <c r="AA2134" s="171"/>
      <c r="AB2134" s="171"/>
      <c r="AC2134" s="171"/>
      <c r="AD2134" s="171"/>
      <c r="AE2134" s="171"/>
      <c r="AF2134" s="171"/>
      <c r="AG2134" s="171"/>
      <c r="AH2134" s="171"/>
      <c r="AI2134" s="171"/>
    </row>
    <row r="2135" spans="1:35" s="172" customFormat="1" ht="24" hidden="1" x14ac:dyDescent="0.2">
      <c r="A2135" s="167">
        <v>2</v>
      </c>
      <c r="B2135" s="647">
        <v>0</v>
      </c>
      <c r="C2135" s="647">
        <v>4</v>
      </c>
      <c r="D2135" s="647">
        <v>4</v>
      </c>
      <c r="E2135" s="163" t="s">
        <v>3862</v>
      </c>
      <c r="F2135" s="593" t="s">
        <v>4675</v>
      </c>
      <c r="G2135" s="143"/>
      <c r="H2135" s="166">
        <v>42151600</v>
      </c>
      <c r="I2135" s="180" t="s">
        <v>21</v>
      </c>
      <c r="J2135" s="169"/>
      <c r="K2135" s="169"/>
      <c r="L2135" s="169"/>
      <c r="M2135" s="146"/>
      <c r="N2135" s="184"/>
      <c r="O2135" s="169"/>
      <c r="P2135" s="146"/>
      <c r="Q2135" s="146">
        <f t="shared" si="39"/>
        <v>0</v>
      </c>
      <c r="R2135" s="182" t="s">
        <v>4741</v>
      </c>
      <c r="S2135" s="226"/>
      <c r="T2135" s="676" t="s">
        <v>4687</v>
      </c>
      <c r="U2135" s="170"/>
      <c r="V2135" s="170"/>
      <c r="W2135" s="170"/>
      <c r="X2135" s="117"/>
      <c r="Y2135" s="171"/>
      <c r="Z2135" s="171"/>
      <c r="AA2135" s="171"/>
      <c r="AB2135" s="171"/>
      <c r="AC2135" s="171"/>
      <c r="AD2135" s="171"/>
      <c r="AE2135" s="171"/>
      <c r="AF2135" s="171"/>
      <c r="AG2135" s="171"/>
      <c r="AH2135" s="171"/>
      <c r="AI2135" s="171"/>
    </row>
    <row r="2136" spans="1:35" s="172" customFormat="1" ht="24" hidden="1" x14ac:dyDescent="0.2">
      <c r="A2136" s="167">
        <v>2</v>
      </c>
      <c r="B2136" s="647">
        <v>0</v>
      </c>
      <c r="C2136" s="647">
        <v>4</v>
      </c>
      <c r="D2136" s="647">
        <v>4</v>
      </c>
      <c r="E2136" s="163" t="s">
        <v>3862</v>
      </c>
      <c r="F2136" s="593" t="s">
        <v>4675</v>
      </c>
      <c r="G2136" s="143"/>
      <c r="H2136" s="166">
        <v>42151600</v>
      </c>
      <c r="I2136" s="180" t="s">
        <v>22</v>
      </c>
      <c r="J2136" s="169"/>
      <c r="K2136" s="169"/>
      <c r="L2136" s="169"/>
      <c r="M2136" s="146"/>
      <c r="N2136" s="184"/>
      <c r="O2136" s="169"/>
      <c r="P2136" s="146"/>
      <c r="Q2136" s="146">
        <f t="shared" ref="Q2136:Q2201" si="40">+P2136</f>
        <v>0</v>
      </c>
      <c r="R2136" s="182" t="s">
        <v>4741</v>
      </c>
      <c r="S2136" s="226"/>
      <c r="T2136" s="676" t="s">
        <v>4687</v>
      </c>
      <c r="U2136" s="170"/>
      <c r="V2136" s="170"/>
      <c r="W2136" s="170"/>
      <c r="X2136" s="117"/>
      <c r="Y2136" s="171"/>
      <c r="Z2136" s="171"/>
      <c r="AA2136" s="171"/>
      <c r="AB2136" s="171"/>
      <c r="AC2136" s="171"/>
      <c r="AD2136" s="171"/>
      <c r="AE2136" s="171"/>
      <c r="AF2136" s="171"/>
      <c r="AG2136" s="171"/>
      <c r="AH2136" s="171"/>
      <c r="AI2136" s="171"/>
    </row>
    <row r="2137" spans="1:35" s="172" customFormat="1" ht="24" hidden="1" x14ac:dyDescent="0.2">
      <c r="A2137" s="167">
        <v>2</v>
      </c>
      <c r="B2137" s="647">
        <v>0</v>
      </c>
      <c r="C2137" s="647">
        <v>4</v>
      </c>
      <c r="D2137" s="647">
        <v>4</v>
      </c>
      <c r="E2137" s="163" t="s">
        <v>3862</v>
      </c>
      <c r="F2137" s="593" t="s">
        <v>4675</v>
      </c>
      <c r="G2137" s="143"/>
      <c r="H2137" s="166">
        <v>42151600</v>
      </c>
      <c r="I2137" s="180" t="s">
        <v>4505</v>
      </c>
      <c r="J2137" s="169"/>
      <c r="K2137" s="169"/>
      <c r="L2137" s="169"/>
      <c r="M2137" s="146"/>
      <c r="N2137" s="184"/>
      <c r="O2137" s="169"/>
      <c r="P2137" s="146"/>
      <c r="Q2137" s="146">
        <f t="shared" si="40"/>
        <v>0</v>
      </c>
      <c r="R2137" s="182" t="s">
        <v>4741</v>
      </c>
      <c r="S2137" s="226"/>
      <c r="T2137" s="676" t="s">
        <v>4687</v>
      </c>
      <c r="U2137" s="170"/>
      <c r="V2137" s="170"/>
      <c r="W2137" s="170"/>
      <c r="X2137" s="117"/>
      <c r="Y2137" s="171"/>
      <c r="Z2137" s="171"/>
      <c r="AA2137" s="171"/>
      <c r="AB2137" s="171"/>
      <c r="AC2137" s="171"/>
      <c r="AD2137" s="171"/>
      <c r="AE2137" s="171"/>
      <c r="AF2137" s="171"/>
      <c r="AG2137" s="171"/>
      <c r="AH2137" s="171"/>
      <c r="AI2137" s="171"/>
    </row>
    <row r="2138" spans="1:35" s="172" customFormat="1" ht="24" hidden="1" x14ac:dyDescent="0.2">
      <c r="A2138" s="167">
        <v>2</v>
      </c>
      <c r="B2138" s="647">
        <v>0</v>
      </c>
      <c r="C2138" s="647">
        <v>4</v>
      </c>
      <c r="D2138" s="647">
        <v>4</v>
      </c>
      <c r="E2138" s="163" t="s">
        <v>3862</v>
      </c>
      <c r="F2138" s="593" t="s">
        <v>4675</v>
      </c>
      <c r="G2138" s="143"/>
      <c r="H2138" s="166">
        <v>42151600</v>
      </c>
      <c r="I2138" s="180" t="s">
        <v>23</v>
      </c>
      <c r="J2138" s="169"/>
      <c r="K2138" s="169"/>
      <c r="L2138" s="169"/>
      <c r="M2138" s="146"/>
      <c r="N2138" s="184"/>
      <c r="O2138" s="169"/>
      <c r="P2138" s="146"/>
      <c r="Q2138" s="146">
        <f t="shared" si="40"/>
        <v>0</v>
      </c>
      <c r="R2138" s="182" t="s">
        <v>4741</v>
      </c>
      <c r="S2138" s="226"/>
      <c r="T2138" s="676" t="s">
        <v>4687</v>
      </c>
      <c r="U2138" s="170"/>
      <c r="V2138" s="170"/>
      <c r="W2138" s="170"/>
      <c r="X2138" s="117"/>
      <c r="Y2138" s="171"/>
      <c r="Z2138" s="171"/>
      <c r="AA2138" s="171"/>
      <c r="AB2138" s="171"/>
      <c r="AC2138" s="171"/>
      <c r="AD2138" s="171"/>
      <c r="AE2138" s="171"/>
      <c r="AF2138" s="171"/>
      <c r="AG2138" s="171"/>
      <c r="AH2138" s="171"/>
      <c r="AI2138" s="171"/>
    </row>
    <row r="2139" spans="1:35" s="172" customFormat="1" ht="24" hidden="1" x14ac:dyDescent="0.2">
      <c r="A2139" s="167">
        <v>2</v>
      </c>
      <c r="B2139" s="647">
        <v>0</v>
      </c>
      <c r="C2139" s="647">
        <v>4</v>
      </c>
      <c r="D2139" s="647">
        <v>4</v>
      </c>
      <c r="E2139" s="163" t="s">
        <v>3862</v>
      </c>
      <c r="F2139" s="593" t="s">
        <v>4675</v>
      </c>
      <c r="G2139" s="143"/>
      <c r="H2139" s="166">
        <v>42151600</v>
      </c>
      <c r="I2139" s="180" t="s">
        <v>24</v>
      </c>
      <c r="J2139" s="169"/>
      <c r="K2139" s="169"/>
      <c r="L2139" s="169"/>
      <c r="M2139" s="146"/>
      <c r="N2139" s="184"/>
      <c r="O2139" s="169"/>
      <c r="P2139" s="146"/>
      <c r="Q2139" s="146">
        <f t="shared" si="40"/>
        <v>0</v>
      </c>
      <c r="R2139" s="182" t="s">
        <v>4741</v>
      </c>
      <c r="S2139" s="226"/>
      <c r="T2139" s="676" t="s">
        <v>4687</v>
      </c>
      <c r="U2139" s="170"/>
      <c r="V2139" s="170"/>
      <c r="W2139" s="170"/>
      <c r="X2139" s="117"/>
      <c r="Y2139" s="171"/>
      <c r="Z2139" s="171"/>
      <c r="AA2139" s="171"/>
      <c r="AB2139" s="171"/>
      <c r="AC2139" s="171"/>
      <c r="AD2139" s="171"/>
      <c r="AE2139" s="171"/>
      <c r="AF2139" s="171"/>
      <c r="AG2139" s="171"/>
      <c r="AH2139" s="171"/>
      <c r="AI2139" s="171"/>
    </row>
    <row r="2140" spans="1:35" s="172" customFormat="1" ht="24" hidden="1" x14ac:dyDescent="0.2">
      <c r="A2140" s="167">
        <v>2</v>
      </c>
      <c r="B2140" s="647">
        <v>0</v>
      </c>
      <c r="C2140" s="647">
        <v>4</v>
      </c>
      <c r="D2140" s="647">
        <v>4</v>
      </c>
      <c r="E2140" s="163" t="s">
        <v>3862</v>
      </c>
      <c r="F2140" s="593" t="s">
        <v>4675</v>
      </c>
      <c r="G2140" s="143"/>
      <c r="H2140" s="166">
        <v>42151600</v>
      </c>
      <c r="I2140" s="180" t="s">
        <v>25</v>
      </c>
      <c r="J2140" s="169"/>
      <c r="K2140" s="169"/>
      <c r="L2140" s="169"/>
      <c r="M2140" s="146"/>
      <c r="N2140" s="184"/>
      <c r="O2140" s="169"/>
      <c r="P2140" s="146"/>
      <c r="Q2140" s="146">
        <f t="shared" si="40"/>
        <v>0</v>
      </c>
      <c r="R2140" s="182" t="s">
        <v>4741</v>
      </c>
      <c r="S2140" s="226"/>
      <c r="T2140" s="676" t="s">
        <v>4687</v>
      </c>
      <c r="U2140" s="170"/>
      <c r="V2140" s="170"/>
      <c r="W2140" s="170"/>
      <c r="X2140" s="117"/>
      <c r="Y2140" s="171"/>
      <c r="Z2140" s="171"/>
      <c r="AA2140" s="171"/>
      <c r="AB2140" s="171"/>
      <c r="AC2140" s="171"/>
      <c r="AD2140" s="171"/>
      <c r="AE2140" s="171"/>
      <c r="AF2140" s="171"/>
      <c r="AG2140" s="171"/>
      <c r="AH2140" s="171"/>
      <c r="AI2140" s="171"/>
    </row>
    <row r="2141" spans="1:35" s="172" customFormat="1" ht="21.75" hidden="1" customHeight="1" x14ac:dyDescent="0.2">
      <c r="A2141" s="167">
        <v>2</v>
      </c>
      <c r="B2141" s="647">
        <v>0</v>
      </c>
      <c r="C2141" s="647">
        <v>4</v>
      </c>
      <c r="D2141" s="647">
        <v>4</v>
      </c>
      <c r="E2141" s="163" t="s">
        <v>3862</v>
      </c>
      <c r="F2141" s="593" t="s">
        <v>4675</v>
      </c>
      <c r="G2141" s="143"/>
      <c r="H2141" s="316">
        <v>4215000</v>
      </c>
      <c r="I2141" s="317" t="s">
        <v>5047</v>
      </c>
      <c r="J2141" s="169"/>
      <c r="K2141" s="169"/>
      <c r="L2141" s="169"/>
      <c r="M2141" s="146"/>
      <c r="N2141" s="148" t="s">
        <v>4944</v>
      </c>
      <c r="O2141" s="146">
        <v>2</v>
      </c>
      <c r="P2141" s="146"/>
      <c r="Q2141" s="146">
        <f>+P2141</f>
        <v>0</v>
      </c>
      <c r="R2141" s="182" t="s">
        <v>4741</v>
      </c>
      <c r="S2141" s="226"/>
      <c r="T2141" s="676" t="s">
        <v>4687</v>
      </c>
      <c r="U2141" s="170"/>
      <c r="V2141" s="170"/>
      <c r="W2141" s="170"/>
      <c r="X2141" s="117"/>
      <c r="Y2141" s="171"/>
      <c r="Z2141" s="171"/>
      <c r="AA2141" s="171"/>
      <c r="AB2141" s="171"/>
      <c r="AC2141" s="171"/>
      <c r="AD2141" s="171"/>
      <c r="AE2141" s="171"/>
      <c r="AF2141" s="171"/>
      <c r="AG2141" s="171"/>
      <c r="AH2141" s="171"/>
      <c r="AI2141" s="171"/>
    </row>
    <row r="2142" spans="1:35" s="172" customFormat="1" ht="22.5" hidden="1" customHeight="1" x14ac:dyDescent="0.2">
      <c r="A2142" s="167">
        <v>2</v>
      </c>
      <c r="B2142" s="647">
        <v>0</v>
      </c>
      <c r="C2142" s="647">
        <v>4</v>
      </c>
      <c r="D2142" s="647">
        <v>4</v>
      </c>
      <c r="E2142" s="163" t="s">
        <v>3862</v>
      </c>
      <c r="F2142" s="593" t="s">
        <v>4675</v>
      </c>
      <c r="G2142" s="143"/>
      <c r="H2142" s="316">
        <v>4215000</v>
      </c>
      <c r="I2142" s="317" t="s">
        <v>5046</v>
      </c>
      <c r="J2142" s="169"/>
      <c r="K2142" s="169"/>
      <c r="L2142" s="169"/>
      <c r="M2142" s="146"/>
      <c r="N2142" s="148" t="s">
        <v>4944</v>
      </c>
      <c r="O2142" s="146">
        <v>5</v>
      </c>
      <c r="P2142" s="146"/>
      <c r="Q2142" s="146">
        <f>+P2142</f>
        <v>0</v>
      </c>
      <c r="R2142" s="182" t="s">
        <v>4741</v>
      </c>
      <c r="S2142" s="226"/>
      <c r="T2142" s="676" t="s">
        <v>4687</v>
      </c>
      <c r="U2142" s="170"/>
      <c r="V2142" s="170"/>
      <c r="W2142" s="170"/>
      <c r="X2142" s="117"/>
      <c r="Y2142" s="171"/>
      <c r="Z2142" s="171"/>
      <c r="AA2142" s="171"/>
      <c r="AB2142" s="171"/>
      <c r="AC2142" s="171"/>
      <c r="AD2142" s="171"/>
      <c r="AE2142" s="171"/>
      <c r="AF2142" s="171"/>
      <c r="AG2142" s="171"/>
      <c r="AH2142" s="171"/>
      <c r="AI2142" s="171"/>
    </row>
    <row r="2143" spans="1:35" s="172" customFormat="1" ht="21" hidden="1" customHeight="1" x14ac:dyDescent="0.2">
      <c r="A2143" s="167">
        <v>2</v>
      </c>
      <c r="B2143" s="647">
        <v>0</v>
      </c>
      <c r="C2143" s="647">
        <v>4</v>
      </c>
      <c r="D2143" s="647">
        <v>4</v>
      </c>
      <c r="E2143" s="163" t="s">
        <v>3862</v>
      </c>
      <c r="F2143" s="593" t="s">
        <v>4675</v>
      </c>
      <c r="G2143" s="143"/>
      <c r="H2143" s="166">
        <v>42151600</v>
      </c>
      <c r="I2143" s="180" t="s">
        <v>26</v>
      </c>
      <c r="J2143" s="169"/>
      <c r="K2143" s="169"/>
      <c r="L2143" s="169"/>
      <c r="M2143" s="146"/>
      <c r="N2143" s="184" t="s">
        <v>4943</v>
      </c>
      <c r="O2143" s="169">
        <v>2</v>
      </c>
      <c r="P2143" s="146"/>
      <c r="Q2143" s="146">
        <f t="shared" si="40"/>
        <v>0</v>
      </c>
      <c r="R2143" s="182" t="s">
        <v>4741</v>
      </c>
      <c r="S2143" s="226"/>
      <c r="T2143" s="676" t="s">
        <v>4687</v>
      </c>
      <c r="U2143" s="170"/>
      <c r="V2143" s="170"/>
      <c r="W2143" s="170"/>
      <c r="X2143" s="117"/>
      <c r="Y2143" s="171"/>
      <c r="Z2143" s="171"/>
      <c r="AA2143" s="171"/>
      <c r="AB2143" s="171"/>
      <c r="AC2143" s="171"/>
      <c r="AD2143" s="171"/>
      <c r="AE2143" s="171"/>
      <c r="AF2143" s="171"/>
      <c r="AG2143" s="171"/>
      <c r="AH2143" s="171"/>
      <c r="AI2143" s="171"/>
    </row>
    <row r="2144" spans="1:35" s="172" customFormat="1" ht="24" hidden="1" x14ac:dyDescent="0.2">
      <c r="A2144" s="167">
        <v>2</v>
      </c>
      <c r="B2144" s="647">
        <v>0</v>
      </c>
      <c r="C2144" s="647">
        <v>4</v>
      </c>
      <c r="D2144" s="647">
        <v>4</v>
      </c>
      <c r="E2144" s="163" t="s">
        <v>3862</v>
      </c>
      <c r="F2144" s="593" t="s">
        <v>4675</v>
      </c>
      <c r="G2144" s="143"/>
      <c r="H2144" s="166">
        <v>42151600</v>
      </c>
      <c r="I2144" s="180" t="s">
        <v>26</v>
      </c>
      <c r="J2144" s="169"/>
      <c r="K2144" s="169"/>
      <c r="L2144" s="169"/>
      <c r="M2144" s="146"/>
      <c r="N2144" s="184"/>
      <c r="O2144" s="169"/>
      <c r="P2144" s="146"/>
      <c r="Q2144" s="146">
        <f t="shared" si="40"/>
        <v>0</v>
      </c>
      <c r="R2144" s="182" t="s">
        <v>4741</v>
      </c>
      <c r="S2144" s="226"/>
      <c r="T2144" s="676" t="s">
        <v>4687</v>
      </c>
      <c r="U2144" s="170"/>
      <c r="V2144" s="170"/>
      <c r="W2144" s="170"/>
      <c r="X2144" s="117"/>
      <c r="Y2144" s="171"/>
      <c r="Z2144" s="171"/>
      <c r="AA2144" s="171"/>
      <c r="AB2144" s="171"/>
      <c r="AC2144" s="171"/>
      <c r="AD2144" s="171"/>
      <c r="AE2144" s="171"/>
      <c r="AF2144" s="171"/>
      <c r="AG2144" s="171"/>
      <c r="AH2144" s="171"/>
      <c r="AI2144" s="171"/>
    </row>
    <row r="2145" spans="1:35" s="172" customFormat="1" ht="24" hidden="1" x14ac:dyDescent="0.2">
      <c r="A2145" s="167">
        <v>2</v>
      </c>
      <c r="B2145" s="647">
        <v>0</v>
      </c>
      <c r="C2145" s="647">
        <v>4</v>
      </c>
      <c r="D2145" s="647">
        <v>4</v>
      </c>
      <c r="E2145" s="163" t="s">
        <v>3862</v>
      </c>
      <c r="F2145" s="593" t="s">
        <v>4675</v>
      </c>
      <c r="G2145" s="143"/>
      <c r="H2145" s="166">
        <v>42151600</v>
      </c>
      <c r="I2145" s="180" t="s">
        <v>27</v>
      </c>
      <c r="J2145" s="169"/>
      <c r="K2145" s="169"/>
      <c r="L2145" s="169"/>
      <c r="M2145" s="146"/>
      <c r="N2145" s="184"/>
      <c r="O2145" s="169"/>
      <c r="P2145" s="146"/>
      <c r="Q2145" s="146">
        <f t="shared" si="40"/>
        <v>0</v>
      </c>
      <c r="R2145" s="182" t="s">
        <v>4741</v>
      </c>
      <c r="S2145" s="226"/>
      <c r="T2145" s="676" t="s">
        <v>4687</v>
      </c>
      <c r="U2145" s="170"/>
      <c r="V2145" s="170"/>
      <c r="W2145" s="170"/>
      <c r="X2145" s="117"/>
      <c r="Y2145" s="171"/>
      <c r="Z2145" s="171"/>
      <c r="AA2145" s="171"/>
      <c r="AB2145" s="171"/>
      <c r="AC2145" s="171"/>
      <c r="AD2145" s="171"/>
      <c r="AE2145" s="171"/>
      <c r="AF2145" s="171"/>
      <c r="AG2145" s="171"/>
      <c r="AH2145" s="171"/>
      <c r="AI2145" s="171"/>
    </row>
    <row r="2146" spans="1:35" s="172" customFormat="1" ht="24" hidden="1" x14ac:dyDescent="0.2">
      <c r="A2146" s="167">
        <v>2</v>
      </c>
      <c r="B2146" s="647">
        <v>0</v>
      </c>
      <c r="C2146" s="647">
        <v>4</v>
      </c>
      <c r="D2146" s="647">
        <v>4</v>
      </c>
      <c r="E2146" s="163" t="s">
        <v>3862</v>
      </c>
      <c r="F2146" s="593" t="s">
        <v>4675</v>
      </c>
      <c r="G2146" s="143"/>
      <c r="H2146" s="166">
        <v>42151600</v>
      </c>
      <c r="I2146" s="180" t="s">
        <v>28</v>
      </c>
      <c r="J2146" s="169"/>
      <c r="K2146" s="169"/>
      <c r="L2146" s="169"/>
      <c r="M2146" s="146"/>
      <c r="N2146" s="184"/>
      <c r="O2146" s="169"/>
      <c r="P2146" s="146"/>
      <c r="Q2146" s="146">
        <f t="shared" si="40"/>
        <v>0</v>
      </c>
      <c r="R2146" s="182" t="s">
        <v>4741</v>
      </c>
      <c r="S2146" s="226"/>
      <c r="T2146" s="676" t="s">
        <v>4687</v>
      </c>
      <c r="U2146" s="170"/>
      <c r="V2146" s="170"/>
      <c r="W2146" s="170"/>
      <c r="X2146" s="117"/>
      <c r="Y2146" s="171"/>
      <c r="Z2146" s="171"/>
      <c r="AA2146" s="171"/>
      <c r="AB2146" s="171"/>
      <c r="AC2146" s="171"/>
      <c r="AD2146" s="171"/>
      <c r="AE2146" s="171"/>
      <c r="AF2146" s="171"/>
      <c r="AG2146" s="171"/>
      <c r="AH2146" s="171"/>
      <c r="AI2146" s="171"/>
    </row>
    <row r="2147" spans="1:35" s="172" customFormat="1" ht="24" hidden="1" x14ac:dyDescent="0.2">
      <c r="A2147" s="167">
        <v>2</v>
      </c>
      <c r="B2147" s="647">
        <v>0</v>
      </c>
      <c r="C2147" s="647">
        <v>4</v>
      </c>
      <c r="D2147" s="647">
        <v>4</v>
      </c>
      <c r="E2147" s="163" t="s">
        <v>3862</v>
      </c>
      <c r="F2147" s="593" t="s">
        <v>4675</v>
      </c>
      <c r="G2147" s="143"/>
      <c r="H2147" s="166">
        <v>42151500</v>
      </c>
      <c r="I2147" s="180" t="s">
        <v>29</v>
      </c>
      <c r="J2147" s="169"/>
      <c r="K2147" s="169"/>
      <c r="L2147" s="169"/>
      <c r="M2147" s="146"/>
      <c r="N2147" s="184"/>
      <c r="O2147" s="169"/>
      <c r="P2147" s="146"/>
      <c r="Q2147" s="146">
        <f t="shared" si="40"/>
        <v>0</v>
      </c>
      <c r="R2147" s="182" t="s">
        <v>4741</v>
      </c>
      <c r="S2147" s="226"/>
      <c r="T2147" s="676" t="s">
        <v>4687</v>
      </c>
      <c r="U2147" s="170"/>
      <c r="V2147" s="170"/>
      <c r="W2147" s="170"/>
      <c r="X2147" s="117"/>
      <c r="Y2147" s="171"/>
      <c r="Z2147" s="171"/>
      <c r="AA2147" s="171"/>
      <c r="AB2147" s="171"/>
      <c r="AC2147" s="171"/>
      <c r="AD2147" s="171"/>
      <c r="AE2147" s="171"/>
      <c r="AF2147" s="171"/>
      <c r="AG2147" s="171"/>
      <c r="AH2147" s="171"/>
      <c r="AI2147" s="171"/>
    </row>
    <row r="2148" spans="1:35" s="172" customFormat="1" ht="24" hidden="1" x14ac:dyDescent="0.2">
      <c r="A2148" s="167">
        <v>2</v>
      </c>
      <c r="B2148" s="647">
        <v>0</v>
      </c>
      <c r="C2148" s="647">
        <v>4</v>
      </c>
      <c r="D2148" s="647">
        <v>4</v>
      </c>
      <c r="E2148" s="163" t="s">
        <v>3862</v>
      </c>
      <c r="F2148" s="593" t="s">
        <v>4675</v>
      </c>
      <c r="G2148" s="143"/>
      <c r="H2148" s="166">
        <v>42151500</v>
      </c>
      <c r="I2148" s="180" t="s">
        <v>30</v>
      </c>
      <c r="J2148" s="169"/>
      <c r="K2148" s="169"/>
      <c r="L2148" s="169"/>
      <c r="M2148" s="146"/>
      <c r="N2148" s="184"/>
      <c r="O2148" s="169"/>
      <c r="P2148" s="146"/>
      <c r="Q2148" s="146">
        <f t="shared" si="40"/>
        <v>0</v>
      </c>
      <c r="R2148" s="182" t="s">
        <v>4741</v>
      </c>
      <c r="S2148" s="226"/>
      <c r="T2148" s="676" t="s">
        <v>4687</v>
      </c>
      <c r="U2148" s="170"/>
      <c r="V2148" s="170"/>
      <c r="W2148" s="170"/>
      <c r="X2148" s="117"/>
      <c r="Y2148" s="171"/>
      <c r="Z2148" s="171"/>
      <c r="AA2148" s="171"/>
      <c r="AB2148" s="171"/>
      <c r="AC2148" s="171"/>
      <c r="AD2148" s="171"/>
      <c r="AE2148" s="171"/>
      <c r="AF2148" s="171"/>
      <c r="AG2148" s="171"/>
      <c r="AH2148" s="171"/>
      <c r="AI2148" s="171"/>
    </row>
    <row r="2149" spans="1:35" s="172" customFormat="1" ht="24" hidden="1" x14ac:dyDescent="0.2">
      <c r="A2149" s="167">
        <v>2</v>
      </c>
      <c r="B2149" s="647">
        <v>0</v>
      </c>
      <c r="C2149" s="647">
        <v>4</v>
      </c>
      <c r="D2149" s="647">
        <v>4</v>
      </c>
      <c r="E2149" s="163" t="s">
        <v>3862</v>
      </c>
      <c r="F2149" s="593" t="s">
        <v>4675</v>
      </c>
      <c r="G2149" s="143"/>
      <c r="H2149" s="166">
        <v>42151500</v>
      </c>
      <c r="I2149" s="180" t="s">
        <v>31</v>
      </c>
      <c r="J2149" s="169"/>
      <c r="K2149" s="169"/>
      <c r="L2149" s="169"/>
      <c r="M2149" s="146"/>
      <c r="N2149" s="184"/>
      <c r="O2149" s="169"/>
      <c r="P2149" s="146"/>
      <c r="Q2149" s="146">
        <f t="shared" si="40"/>
        <v>0</v>
      </c>
      <c r="R2149" s="182" t="s">
        <v>4741</v>
      </c>
      <c r="S2149" s="226"/>
      <c r="T2149" s="676" t="s">
        <v>4687</v>
      </c>
      <c r="U2149" s="170"/>
      <c r="V2149" s="170"/>
      <c r="W2149" s="170"/>
      <c r="X2149" s="117"/>
      <c r="Y2149" s="171"/>
      <c r="Z2149" s="171"/>
      <c r="AA2149" s="171"/>
      <c r="AB2149" s="171"/>
      <c r="AC2149" s="171"/>
      <c r="AD2149" s="171"/>
      <c r="AE2149" s="171"/>
      <c r="AF2149" s="171"/>
      <c r="AG2149" s="171"/>
      <c r="AH2149" s="171"/>
      <c r="AI2149" s="171"/>
    </row>
    <row r="2150" spans="1:35" s="172" customFormat="1" ht="24" hidden="1" x14ac:dyDescent="0.2">
      <c r="A2150" s="167">
        <v>2</v>
      </c>
      <c r="B2150" s="647">
        <v>0</v>
      </c>
      <c r="C2150" s="647">
        <v>4</v>
      </c>
      <c r="D2150" s="647">
        <v>4</v>
      </c>
      <c r="E2150" s="163" t="s">
        <v>3862</v>
      </c>
      <c r="F2150" s="593" t="s">
        <v>4675</v>
      </c>
      <c r="G2150" s="143"/>
      <c r="H2150" s="166">
        <v>42151900</v>
      </c>
      <c r="I2150" s="180" t="s">
        <v>32</v>
      </c>
      <c r="J2150" s="169"/>
      <c r="K2150" s="169"/>
      <c r="L2150" s="169"/>
      <c r="M2150" s="146"/>
      <c r="N2150" s="184"/>
      <c r="O2150" s="169"/>
      <c r="P2150" s="146"/>
      <c r="Q2150" s="146">
        <f t="shared" si="40"/>
        <v>0</v>
      </c>
      <c r="R2150" s="182" t="s">
        <v>4741</v>
      </c>
      <c r="S2150" s="226"/>
      <c r="T2150" s="676" t="s">
        <v>4687</v>
      </c>
      <c r="U2150" s="170"/>
      <c r="V2150" s="170"/>
      <c r="W2150" s="170"/>
      <c r="X2150" s="117"/>
      <c r="Y2150" s="171"/>
      <c r="Z2150" s="171"/>
      <c r="AA2150" s="171"/>
      <c r="AB2150" s="171"/>
      <c r="AC2150" s="171"/>
      <c r="AD2150" s="171"/>
      <c r="AE2150" s="171"/>
      <c r="AF2150" s="171"/>
      <c r="AG2150" s="171"/>
      <c r="AH2150" s="171"/>
      <c r="AI2150" s="171"/>
    </row>
    <row r="2151" spans="1:35" s="172" customFormat="1" ht="24" hidden="1" x14ac:dyDescent="0.2">
      <c r="A2151" s="167">
        <v>2</v>
      </c>
      <c r="B2151" s="647">
        <v>0</v>
      </c>
      <c r="C2151" s="647">
        <v>4</v>
      </c>
      <c r="D2151" s="647">
        <v>4</v>
      </c>
      <c r="E2151" s="163" t="s">
        <v>3862</v>
      </c>
      <c r="F2151" s="593" t="s">
        <v>4675</v>
      </c>
      <c r="G2151" s="143"/>
      <c r="H2151" s="166">
        <v>42152500</v>
      </c>
      <c r="I2151" s="180" t="s">
        <v>33</v>
      </c>
      <c r="J2151" s="169"/>
      <c r="K2151" s="169"/>
      <c r="L2151" s="169"/>
      <c r="M2151" s="146"/>
      <c r="N2151" s="184"/>
      <c r="O2151" s="169"/>
      <c r="P2151" s="146"/>
      <c r="Q2151" s="146">
        <f t="shared" si="40"/>
        <v>0</v>
      </c>
      <c r="R2151" s="182" t="s">
        <v>4741</v>
      </c>
      <c r="S2151" s="226"/>
      <c r="T2151" s="676" t="s">
        <v>4687</v>
      </c>
      <c r="U2151" s="170"/>
      <c r="V2151" s="170"/>
      <c r="W2151" s="170"/>
      <c r="X2151" s="117"/>
      <c r="Y2151" s="171"/>
      <c r="Z2151" s="171"/>
      <c r="AA2151" s="171"/>
      <c r="AB2151" s="171"/>
      <c r="AC2151" s="171"/>
      <c r="AD2151" s="171"/>
      <c r="AE2151" s="171"/>
      <c r="AF2151" s="171"/>
      <c r="AG2151" s="171"/>
      <c r="AH2151" s="171"/>
      <c r="AI2151" s="171"/>
    </row>
    <row r="2152" spans="1:35" s="172" customFormat="1" ht="24" hidden="1" x14ac:dyDescent="0.2">
      <c r="A2152" s="167">
        <v>2</v>
      </c>
      <c r="B2152" s="647">
        <v>0</v>
      </c>
      <c r="C2152" s="647">
        <v>4</v>
      </c>
      <c r="D2152" s="647">
        <v>4</v>
      </c>
      <c r="E2152" s="163" t="s">
        <v>3862</v>
      </c>
      <c r="F2152" s="593" t="s">
        <v>4675</v>
      </c>
      <c r="G2152" s="143"/>
      <c r="H2152" s="166">
        <v>42152500</v>
      </c>
      <c r="I2152" s="180" t="s">
        <v>34</v>
      </c>
      <c r="J2152" s="169"/>
      <c r="K2152" s="169"/>
      <c r="L2152" s="169"/>
      <c r="M2152" s="146"/>
      <c r="N2152" s="184"/>
      <c r="O2152" s="169"/>
      <c r="P2152" s="146"/>
      <c r="Q2152" s="146">
        <f t="shared" si="40"/>
        <v>0</v>
      </c>
      <c r="R2152" s="182" t="s">
        <v>4741</v>
      </c>
      <c r="S2152" s="226"/>
      <c r="T2152" s="676" t="s">
        <v>4687</v>
      </c>
      <c r="U2152" s="170"/>
      <c r="V2152" s="170"/>
      <c r="W2152" s="170"/>
      <c r="X2152" s="117"/>
      <c r="Y2152" s="171"/>
      <c r="Z2152" s="171"/>
      <c r="AA2152" s="171"/>
      <c r="AB2152" s="171"/>
      <c r="AC2152" s="171"/>
      <c r="AD2152" s="171"/>
      <c r="AE2152" s="171"/>
      <c r="AF2152" s="171"/>
      <c r="AG2152" s="171"/>
      <c r="AH2152" s="171"/>
      <c r="AI2152" s="171"/>
    </row>
    <row r="2153" spans="1:35" s="172" customFormat="1" ht="24" hidden="1" x14ac:dyDescent="0.2">
      <c r="A2153" s="167">
        <v>2</v>
      </c>
      <c r="B2153" s="647">
        <v>0</v>
      </c>
      <c r="C2153" s="647">
        <v>4</v>
      </c>
      <c r="D2153" s="647">
        <v>4</v>
      </c>
      <c r="E2153" s="163" t="s">
        <v>3862</v>
      </c>
      <c r="F2153" s="593" t="s">
        <v>4675</v>
      </c>
      <c r="G2153" s="143"/>
      <c r="H2153" s="166">
        <v>42152500</v>
      </c>
      <c r="I2153" s="180" t="s">
        <v>35</v>
      </c>
      <c r="J2153" s="169"/>
      <c r="K2153" s="169"/>
      <c r="L2153" s="169"/>
      <c r="M2153" s="146"/>
      <c r="N2153" s="184"/>
      <c r="O2153" s="169"/>
      <c r="P2153" s="146"/>
      <c r="Q2153" s="146">
        <f t="shared" si="40"/>
        <v>0</v>
      </c>
      <c r="R2153" s="182" t="s">
        <v>4741</v>
      </c>
      <c r="S2153" s="226"/>
      <c r="T2153" s="676" t="s">
        <v>4687</v>
      </c>
      <c r="U2153" s="170"/>
      <c r="V2153" s="170"/>
      <c r="W2153" s="170"/>
      <c r="X2153" s="117"/>
      <c r="Y2153" s="171"/>
      <c r="Z2153" s="171"/>
      <c r="AA2153" s="171"/>
      <c r="AB2153" s="171"/>
      <c r="AC2153" s="171"/>
      <c r="AD2153" s="171"/>
      <c r="AE2153" s="171"/>
      <c r="AF2153" s="171"/>
      <c r="AG2153" s="171"/>
      <c r="AH2153" s="171"/>
      <c r="AI2153" s="171"/>
    </row>
    <row r="2154" spans="1:35" s="172" customFormat="1" ht="24" hidden="1" x14ac:dyDescent="0.2">
      <c r="A2154" s="167">
        <v>2</v>
      </c>
      <c r="B2154" s="647">
        <v>0</v>
      </c>
      <c r="C2154" s="647">
        <v>4</v>
      </c>
      <c r="D2154" s="647">
        <v>4</v>
      </c>
      <c r="E2154" s="163" t="s">
        <v>3862</v>
      </c>
      <c r="F2154" s="593" t="s">
        <v>4675</v>
      </c>
      <c r="G2154" s="143"/>
      <c r="H2154" s="166">
        <v>42152500</v>
      </c>
      <c r="I2154" s="180" t="s">
        <v>36</v>
      </c>
      <c r="J2154" s="169"/>
      <c r="K2154" s="169"/>
      <c r="L2154" s="169"/>
      <c r="M2154" s="146"/>
      <c r="N2154" s="184"/>
      <c r="O2154" s="169"/>
      <c r="P2154" s="146"/>
      <c r="Q2154" s="146">
        <f t="shared" si="40"/>
        <v>0</v>
      </c>
      <c r="R2154" s="182" t="s">
        <v>4741</v>
      </c>
      <c r="S2154" s="226"/>
      <c r="T2154" s="676" t="s">
        <v>4687</v>
      </c>
      <c r="U2154" s="170"/>
      <c r="V2154" s="170"/>
      <c r="W2154" s="170"/>
      <c r="X2154" s="117"/>
      <c r="Y2154" s="171"/>
      <c r="Z2154" s="171"/>
      <c r="AA2154" s="171"/>
      <c r="AB2154" s="171"/>
      <c r="AC2154" s="171"/>
      <c r="AD2154" s="171"/>
      <c r="AE2154" s="171"/>
      <c r="AF2154" s="171"/>
      <c r="AG2154" s="171"/>
      <c r="AH2154" s="171"/>
      <c r="AI2154" s="171"/>
    </row>
    <row r="2155" spans="1:35" s="172" customFormat="1" ht="24" hidden="1" x14ac:dyDescent="0.2">
      <c r="A2155" s="167">
        <v>2</v>
      </c>
      <c r="B2155" s="647">
        <v>0</v>
      </c>
      <c r="C2155" s="647">
        <v>4</v>
      </c>
      <c r="D2155" s="647">
        <v>4</v>
      </c>
      <c r="E2155" s="163" t="s">
        <v>3862</v>
      </c>
      <c r="F2155" s="593" t="s">
        <v>4675</v>
      </c>
      <c r="G2155" s="143"/>
      <c r="H2155" s="166">
        <v>42152500</v>
      </c>
      <c r="I2155" s="180" t="s">
        <v>37</v>
      </c>
      <c r="J2155" s="169"/>
      <c r="K2155" s="169"/>
      <c r="L2155" s="169"/>
      <c r="M2155" s="146"/>
      <c r="N2155" s="184"/>
      <c r="O2155" s="169"/>
      <c r="P2155" s="146"/>
      <c r="Q2155" s="146">
        <f t="shared" si="40"/>
        <v>0</v>
      </c>
      <c r="R2155" s="182" t="s">
        <v>4741</v>
      </c>
      <c r="S2155" s="226"/>
      <c r="T2155" s="676" t="s">
        <v>4687</v>
      </c>
      <c r="U2155" s="170"/>
      <c r="V2155" s="170"/>
      <c r="W2155" s="170"/>
      <c r="X2155" s="117"/>
      <c r="Y2155" s="171"/>
      <c r="Z2155" s="171"/>
      <c r="AA2155" s="171"/>
      <c r="AB2155" s="171"/>
      <c r="AC2155" s="171"/>
      <c r="AD2155" s="171"/>
      <c r="AE2155" s="171"/>
      <c r="AF2155" s="171"/>
      <c r="AG2155" s="171"/>
      <c r="AH2155" s="171"/>
      <c r="AI2155" s="171"/>
    </row>
    <row r="2156" spans="1:35" s="172" customFormat="1" ht="24" hidden="1" x14ac:dyDescent="0.2">
      <c r="A2156" s="167">
        <v>2</v>
      </c>
      <c r="B2156" s="647">
        <v>0</v>
      </c>
      <c r="C2156" s="647">
        <v>4</v>
      </c>
      <c r="D2156" s="647">
        <v>4</v>
      </c>
      <c r="E2156" s="163" t="s">
        <v>3862</v>
      </c>
      <c r="F2156" s="593" t="s">
        <v>4675</v>
      </c>
      <c r="G2156" s="143"/>
      <c r="H2156" s="166">
        <v>42152500</v>
      </c>
      <c r="I2156" s="180" t="s">
        <v>38</v>
      </c>
      <c r="J2156" s="169"/>
      <c r="K2156" s="169"/>
      <c r="L2156" s="169"/>
      <c r="M2156" s="146"/>
      <c r="N2156" s="184" t="s">
        <v>4945</v>
      </c>
      <c r="O2156" s="169">
        <v>2</v>
      </c>
      <c r="P2156" s="146"/>
      <c r="Q2156" s="146">
        <f t="shared" si="40"/>
        <v>0</v>
      </c>
      <c r="R2156" s="182" t="s">
        <v>4741</v>
      </c>
      <c r="S2156" s="226"/>
      <c r="T2156" s="676" t="s">
        <v>4687</v>
      </c>
      <c r="U2156" s="170"/>
      <c r="V2156" s="170"/>
      <c r="W2156" s="170"/>
      <c r="X2156" s="117"/>
      <c r="Y2156" s="171"/>
      <c r="Z2156" s="171"/>
      <c r="AA2156" s="171"/>
      <c r="AB2156" s="171"/>
      <c r="AC2156" s="171"/>
      <c r="AD2156" s="171"/>
      <c r="AE2156" s="171"/>
      <c r="AF2156" s="171"/>
      <c r="AG2156" s="171"/>
      <c r="AH2156" s="171"/>
      <c r="AI2156" s="171"/>
    </row>
    <row r="2157" spans="1:35" s="172" customFormat="1" ht="24" hidden="1" x14ac:dyDescent="0.2">
      <c r="A2157" s="167">
        <v>2</v>
      </c>
      <c r="B2157" s="647">
        <v>0</v>
      </c>
      <c r="C2157" s="647">
        <v>4</v>
      </c>
      <c r="D2157" s="647">
        <v>4</v>
      </c>
      <c r="E2157" s="163" t="s">
        <v>3862</v>
      </c>
      <c r="F2157" s="593" t="s">
        <v>4675</v>
      </c>
      <c r="G2157" s="143"/>
      <c r="H2157" s="166">
        <v>42152400</v>
      </c>
      <c r="I2157" s="180" t="s">
        <v>2612</v>
      </c>
      <c r="J2157" s="169"/>
      <c r="K2157" s="169"/>
      <c r="L2157" s="169"/>
      <c r="M2157" s="146"/>
      <c r="N2157" s="184"/>
      <c r="O2157" s="169"/>
      <c r="P2157" s="146"/>
      <c r="Q2157" s="146">
        <f t="shared" si="40"/>
        <v>0</v>
      </c>
      <c r="R2157" s="182" t="s">
        <v>4741</v>
      </c>
      <c r="S2157" s="226"/>
      <c r="T2157" s="676" t="s">
        <v>4687</v>
      </c>
      <c r="U2157" s="170"/>
      <c r="V2157" s="170"/>
      <c r="W2157" s="170"/>
      <c r="X2157" s="117"/>
      <c r="Y2157" s="171"/>
      <c r="Z2157" s="171"/>
      <c r="AA2157" s="171"/>
      <c r="AB2157" s="171"/>
      <c r="AC2157" s="171"/>
      <c r="AD2157" s="171"/>
      <c r="AE2157" s="171"/>
      <c r="AF2157" s="171"/>
      <c r="AG2157" s="171"/>
      <c r="AH2157" s="171"/>
      <c r="AI2157" s="171"/>
    </row>
    <row r="2158" spans="1:35" s="172" customFormat="1" ht="24" hidden="1" x14ac:dyDescent="0.2">
      <c r="A2158" s="167">
        <v>2</v>
      </c>
      <c r="B2158" s="647">
        <v>0</v>
      </c>
      <c r="C2158" s="647">
        <v>4</v>
      </c>
      <c r="D2158" s="647">
        <v>4</v>
      </c>
      <c r="E2158" s="163" t="s">
        <v>3862</v>
      </c>
      <c r="F2158" s="593" t="s">
        <v>4675</v>
      </c>
      <c r="G2158" s="143"/>
      <c r="H2158" s="166">
        <v>42152400</v>
      </c>
      <c r="I2158" s="180" t="s">
        <v>2613</v>
      </c>
      <c r="J2158" s="169"/>
      <c r="K2158" s="169"/>
      <c r="L2158" s="169"/>
      <c r="M2158" s="146"/>
      <c r="N2158" s="184" t="s">
        <v>4744</v>
      </c>
      <c r="O2158" s="169"/>
      <c r="P2158" s="146"/>
      <c r="Q2158" s="146">
        <f t="shared" si="40"/>
        <v>0</v>
      </c>
      <c r="R2158" s="182" t="s">
        <v>4741</v>
      </c>
      <c r="S2158" s="226"/>
      <c r="T2158" s="676" t="s">
        <v>4687</v>
      </c>
      <c r="U2158" s="170"/>
      <c r="V2158" s="170"/>
      <c r="W2158" s="170"/>
      <c r="X2158" s="117"/>
      <c r="Y2158" s="171"/>
      <c r="Z2158" s="171"/>
      <c r="AA2158" s="171"/>
      <c r="AB2158" s="171"/>
      <c r="AC2158" s="171"/>
      <c r="AD2158" s="171"/>
      <c r="AE2158" s="171"/>
      <c r="AF2158" s="171"/>
      <c r="AG2158" s="171"/>
      <c r="AH2158" s="171"/>
      <c r="AI2158" s="171"/>
    </row>
    <row r="2159" spans="1:35" s="172" customFormat="1" ht="24" hidden="1" x14ac:dyDescent="0.2">
      <c r="A2159" s="167">
        <v>2</v>
      </c>
      <c r="B2159" s="647">
        <v>0</v>
      </c>
      <c r="C2159" s="647">
        <v>4</v>
      </c>
      <c r="D2159" s="647">
        <v>4</v>
      </c>
      <c r="E2159" s="163" t="s">
        <v>3862</v>
      </c>
      <c r="F2159" s="593" t="s">
        <v>4675</v>
      </c>
      <c r="G2159" s="143"/>
      <c r="H2159" s="166">
        <v>42152400</v>
      </c>
      <c r="I2159" s="180" t="s">
        <v>2614</v>
      </c>
      <c r="J2159" s="169"/>
      <c r="K2159" s="169"/>
      <c r="L2159" s="169"/>
      <c r="M2159" s="146"/>
      <c r="N2159" s="184"/>
      <c r="O2159" s="169"/>
      <c r="P2159" s="146"/>
      <c r="Q2159" s="146">
        <f t="shared" si="40"/>
        <v>0</v>
      </c>
      <c r="R2159" s="182" t="s">
        <v>4741</v>
      </c>
      <c r="S2159" s="226"/>
      <c r="T2159" s="676" t="s">
        <v>4687</v>
      </c>
      <c r="U2159" s="170"/>
      <c r="V2159" s="170"/>
      <c r="W2159" s="170"/>
      <c r="X2159" s="117"/>
      <c r="Y2159" s="171"/>
      <c r="Z2159" s="171"/>
      <c r="AA2159" s="171"/>
      <c r="AB2159" s="171"/>
      <c r="AC2159" s="171"/>
      <c r="AD2159" s="171"/>
      <c r="AE2159" s="171"/>
      <c r="AF2159" s="171"/>
      <c r="AG2159" s="171"/>
      <c r="AH2159" s="171"/>
      <c r="AI2159" s="171"/>
    </row>
    <row r="2160" spans="1:35" s="172" customFormat="1" ht="24" hidden="1" x14ac:dyDescent="0.2">
      <c r="A2160" s="167">
        <v>2</v>
      </c>
      <c r="B2160" s="647">
        <v>0</v>
      </c>
      <c r="C2160" s="647">
        <v>4</v>
      </c>
      <c r="D2160" s="647">
        <v>4</v>
      </c>
      <c r="E2160" s="163" t="s">
        <v>3862</v>
      </c>
      <c r="F2160" s="593" t="s">
        <v>4675</v>
      </c>
      <c r="G2160" s="143"/>
      <c r="H2160" s="166">
        <v>42152400</v>
      </c>
      <c r="I2160" s="180" t="s">
        <v>2615</v>
      </c>
      <c r="J2160" s="169"/>
      <c r="K2160" s="169"/>
      <c r="L2160" s="169"/>
      <c r="M2160" s="146"/>
      <c r="N2160" s="184"/>
      <c r="O2160" s="169"/>
      <c r="P2160" s="146"/>
      <c r="Q2160" s="146">
        <f t="shared" si="40"/>
        <v>0</v>
      </c>
      <c r="R2160" s="182" t="s">
        <v>4741</v>
      </c>
      <c r="S2160" s="226"/>
      <c r="T2160" s="676" t="s">
        <v>4687</v>
      </c>
      <c r="U2160" s="170"/>
      <c r="V2160" s="170"/>
      <c r="W2160" s="170"/>
      <c r="X2160" s="117"/>
      <c r="Y2160" s="171"/>
      <c r="Z2160" s="171"/>
      <c r="AA2160" s="171"/>
      <c r="AB2160" s="171"/>
      <c r="AC2160" s="171"/>
      <c r="AD2160" s="171"/>
      <c r="AE2160" s="171"/>
      <c r="AF2160" s="171"/>
      <c r="AG2160" s="171"/>
      <c r="AH2160" s="171"/>
      <c r="AI2160" s="171"/>
    </row>
    <row r="2161" spans="1:35" s="172" customFormat="1" ht="24" hidden="1" x14ac:dyDescent="0.2">
      <c r="A2161" s="167">
        <v>2</v>
      </c>
      <c r="B2161" s="647">
        <v>0</v>
      </c>
      <c r="C2161" s="647">
        <v>4</v>
      </c>
      <c r="D2161" s="647">
        <v>4</v>
      </c>
      <c r="E2161" s="163" t="s">
        <v>3862</v>
      </c>
      <c r="F2161" s="593" t="s">
        <v>4675</v>
      </c>
      <c r="G2161" s="143"/>
      <c r="H2161" s="166">
        <v>42152400</v>
      </c>
      <c r="I2161" s="180" t="s">
        <v>2616</v>
      </c>
      <c r="J2161" s="169"/>
      <c r="K2161" s="169"/>
      <c r="L2161" s="169"/>
      <c r="M2161" s="146"/>
      <c r="N2161" s="184"/>
      <c r="O2161" s="169"/>
      <c r="P2161" s="146"/>
      <c r="Q2161" s="146">
        <f t="shared" si="40"/>
        <v>0</v>
      </c>
      <c r="R2161" s="182" t="s">
        <v>4741</v>
      </c>
      <c r="S2161" s="226"/>
      <c r="T2161" s="676" t="s">
        <v>4687</v>
      </c>
      <c r="U2161" s="170"/>
      <c r="V2161" s="170"/>
      <c r="W2161" s="170"/>
      <c r="X2161" s="117"/>
      <c r="Y2161" s="171"/>
      <c r="Z2161" s="171"/>
      <c r="AA2161" s="171"/>
      <c r="AB2161" s="171"/>
      <c r="AC2161" s="171"/>
      <c r="AD2161" s="171"/>
      <c r="AE2161" s="171"/>
      <c r="AF2161" s="171"/>
      <c r="AG2161" s="171"/>
      <c r="AH2161" s="171"/>
      <c r="AI2161" s="171"/>
    </row>
    <row r="2162" spans="1:35" s="172" customFormat="1" ht="24" hidden="1" x14ac:dyDescent="0.2">
      <c r="A2162" s="167">
        <v>2</v>
      </c>
      <c r="B2162" s="647">
        <v>0</v>
      </c>
      <c r="C2162" s="647">
        <v>4</v>
      </c>
      <c r="D2162" s="647">
        <v>4</v>
      </c>
      <c r="E2162" s="163" t="s">
        <v>3862</v>
      </c>
      <c r="F2162" s="593" t="s">
        <v>4675</v>
      </c>
      <c r="G2162" s="143"/>
      <c r="H2162" s="166">
        <v>42152400</v>
      </c>
      <c r="I2162" s="180" t="s">
        <v>2617</v>
      </c>
      <c r="J2162" s="169"/>
      <c r="K2162" s="169"/>
      <c r="L2162" s="169"/>
      <c r="M2162" s="146"/>
      <c r="N2162" s="184"/>
      <c r="O2162" s="169"/>
      <c r="P2162" s="146"/>
      <c r="Q2162" s="146">
        <f t="shared" si="40"/>
        <v>0</v>
      </c>
      <c r="R2162" s="182" t="s">
        <v>4741</v>
      </c>
      <c r="S2162" s="226"/>
      <c r="T2162" s="676" t="s">
        <v>4687</v>
      </c>
      <c r="U2162" s="170"/>
      <c r="V2162" s="170"/>
      <c r="W2162" s="170"/>
      <c r="X2162" s="117"/>
      <c r="Y2162" s="171"/>
      <c r="Z2162" s="171"/>
      <c r="AA2162" s="171"/>
      <c r="AB2162" s="171"/>
      <c r="AC2162" s="171"/>
      <c r="AD2162" s="171"/>
      <c r="AE2162" s="171"/>
      <c r="AF2162" s="171"/>
      <c r="AG2162" s="171"/>
      <c r="AH2162" s="171"/>
      <c r="AI2162" s="171"/>
    </row>
    <row r="2163" spans="1:35" s="172" customFormat="1" ht="24" hidden="1" x14ac:dyDescent="0.2">
      <c r="A2163" s="167">
        <v>2</v>
      </c>
      <c r="B2163" s="647">
        <v>0</v>
      </c>
      <c r="C2163" s="647">
        <v>4</v>
      </c>
      <c r="D2163" s="647">
        <v>4</v>
      </c>
      <c r="E2163" s="163" t="s">
        <v>3862</v>
      </c>
      <c r="F2163" s="593" t="s">
        <v>4675</v>
      </c>
      <c r="G2163" s="143"/>
      <c r="H2163" s="166">
        <v>42152400</v>
      </c>
      <c r="I2163" s="180" t="s">
        <v>2618</v>
      </c>
      <c r="J2163" s="169"/>
      <c r="K2163" s="169"/>
      <c r="L2163" s="169"/>
      <c r="M2163" s="146"/>
      <c r="N2163" s="184"/>
      <c r="O2163" s="169"/>
      <c r="P2163" s="146"/>
      <c r="Q2163" s="146">
        <f t="shared" si="40"/>
        <v>0</v>
      </c>
      <c r="R2163" s="182" t="s">
        <v>4741</v>
      </c>
      <c r="S2163" s="226"/>
      <c r="T2163" s="676" t="s">
        <v>4687</v>
      </c>
      <c r="U2163" s="170"/>
      <c r="V2163" s="170"/>
      <c r="W2163" s="170"/>
      <c r="X2163" s="117"/>
      <c r="Y2163" s="171"/>
      <c r="Z2163" s="171"/>
      <c r="AA2163" s="171"/>
      <c r="AB2163" s="171"/>
      <c r="AC2163" s="171"/>
      <c r="AD2163" s="171"/>
      <c r="AE2163" s="171"/>
      <c r="AF2163" s="171"/>
      <c r="AG2163" s="171"/>
      <c r="AH2163" s="171"/>
      <c r="AI2163" s="171"/>
    </row>
    <row r="2164" spans="1:35" s="172" customFormat="1" ht="24" hidden="1" x14ac:dyDescent="0.2">
      <c r="A2164" s="167">
        <v>2</v>
      </c>
      <c r="B2164" s="647">
        <v>0</v>
      </c>
      <c r="C2164" s="647">
        <v>4</v>
      </c>
      <c r="D2164" s="647">
        <v>4</v>
      </c>
      <c r="E2164" s="163" t="s">
        <v>3862</v>
      </c>
      <c r="F2164" s="593" t="s">
        <v>4675</v>
      </c>
      <c r="G2164" s="143"/>
      <c r="H2164" s="166">
        <v>42152400</v>
      </c>
      <c r="I2164" s="180" t="s">
        <v>1742</v>
      </c>
      <c r="J2164" s="169"/>
      <c r="K2164" s="169"/>
      <c r="L2164" s="169"/>
      <c r="M2164" s="146"/>
      <c r="N2164" s="184"/>
      <c r="O2164" s="169"/>
      <c r="P2164" s="146"/>
      <c r="Q2164" s="146">
        <f t="shared" si="40"/>
        <v>0</v>
      </c>
      <c r="R2164" s="182" t="s">
        <v>4741</v>
      </c>
      <c r="S2164" s="226"/>
      <c r="T2164" s="676" t="s">
        <v>4687</v>
      </c>
      <c r="U2164" s="170"/>
      <c r="V2164" s="170"/>
      <c r="W2164" s="170"/>
      <c r="X2164" s="117"/>
      <c r="Y2164" s="171"/>
      <c r="Z2164" s="171"/>
      <c r="AA2164" s="171"/>
      <c r="AB2164" s="171"/>
      <c r="AC2164" s="171"/>
      <c r="AD2164" s="171"/>
      <c r="AE2164" s="171"/>
      <c r="AF2164" s="171"/>
      <c r="AG2164" s="171"/>
      <c r="AH2164" s="171"/>
      <c r="AI2164" s="171"/>
    </row>
    <row r="2165" spans="1:35" s="172" customFormat="1" ht="20.25" hidden="1" customHeight="1" x14ac:dyDescent="0.2">
      <c r="A2165" s="167">
        <v>2</v>
      </c>
      <c r="B2165" s="647">
        <v>0</v>
      </c>
      <c r="C2165" s="647">
        <v>4</v>
      </c>
      <c r="D2165" s="647">
        <v>4</v>
      </c>
      <c r="E2165" s="163" t="s">
        <v>3862</v>
      </c>
      <c r="F2165" s="593" t="s">
        <v>4675</v>
      </c>
      <c r="G2165" s="143"/>
      <c r="H2165" s="166">
        <v>42152400</v>
      </c>
      <c r="I2165" s="180" t="s">
        <v>4946</v>
      </c>
      <c r="J2165" s="169"/>
      <c r="K2165" s="169"/>
      <c r="L2165" s="169"/>
      <c r="M2165" s="146"/>
      <c r="N2165" s="184" t="s">
        <v>4744</v>
      </c>
      <c r="O2165" s="169">
        <v>2</v>
      </c>
      <c r="P2165" s="146"/>
      <c r="Q2165" s="146">
        <f t="shared" si="40"/>
        <v>0</v>
      </c>
      <c r="R2165" s="182" t="s">
        <v>4741</v>
      </c>
      <c r="S2165" s="226"/>
      <c r="T2165" s="676" t="s">
        <v>4687</v>
      </c>
      <c r="U2165" s="170"/>
      <c r="V2165" s="170"/>
      <c r="W2165" s="170"/>
      <c r="X2165" s="117"/>
      <c r="Y2165" s="171"/>
      <c r="Z2165" s="171"/>
      <c r="AA2165" s="171"/>
      <c r="AB2165" s="171"/>
      <c r="AC2165" s="171"/>
      <c r="AD2165" s="171"/>
      <c r="AE2165" s="171"/>
      <c r="AF2165" s="171"/>
      <c r="AG2165" s="171"/>
      <c r="AH2165" s="171"/>
      <c r="AI2165" s="171"/>
    </row>
    <row r="2166" spans="1:35" s="172" customFormat="1" ht="24" hidden="1" x14ac:dyDescent="0.2">
      <c r="A2166" s="167">
        <v>2</v>
      </c>
      <c r="B2166" s="647">
        <v>0</v>
      </c>
      <c r="C2166" s="647">
        <v>4</v>
      </c>
      <c r="D2166" s="647">
        <v>4</v>
      </c>
      <c r="E2166" s="163" t="s">
        <v>3862</v>
      </c>
      <c r="F2166" s="593" t="s">
        <v>4675</v>
      </c>
      <c r="G2166" s="143"/>
      <c r="H2166" s="166">
        <v>42152400</v>
      </c>
      <c r="I2166" s="180" t="s">
        <v>4262</v>
      </c>
      <c r="J2166" s="169"/>
      <c r="K2166" s="169"/>
      <c r="L2166" s="169"/>
      <c r="M2166" s="146"/>
      <c r="N2166" s="184"/>
      <c r="O2166" s="169"/>
      <c r="P2166" s="146"/>
      <c r="Q2166" s="146">
        <f t="shared" si="40"/>
        <v>0</v>
      </c>
      <c r="R2166" s="182" t="s">
        <v>4741</v>
      </c>
      <c r="S2166" s="226"/>
      <c r="T2166" s="676" t="s">
        <v>4687</v>
      </c>
      <c r="U2166" s="170"/>
      <c r="V2166" s="170"/>
      <c r="W2166" s="170"/>
      <c r="X2166" s="117"/>
      <c r="Y2166" s="171"/>
      <c r="Z2166" s="171"/>
      <c r="AA2166" s="171"/>
      <c r="AB2166" s="171"/>
      <c r="AC2166" s="171"/>
      <c r="AD2166" s="171"/>
      <c r="AE2166" s="171"/>
      <c r="AF2166" s="171"/>
      <c r="AG2166" s="171"/>
      <c r="AH2166" s="171"/>
      <c r="AI2166" s="171"/>
    </row>
    <row r="2167" spans="1:35" s="375" customFormat="1" ht="21.75" hidden="1" customHeight="1" x14ac:dyDescent="0.2">
      <c r="A2167" s="167">
        <v>2</v>
      </c>
      <c r="B2167" s="647">
        <v>0</v>
      </c>
      <c r="C2167" s="647">
        <v>4</v>
      </c>
      <c r="D2167" s="647">
        <v>4</v>
      </c>
      <c r="E2167" s="163" t="s">
        <v>3862</v>
      </c>
      <c r="F2167" s="593" t="s">
        <v>4675</v>
      </c>
      <c r="G2167" s="143"/>
      <c r="H2167" s="166">
        <v>42152400</v>
      </c>
      <c r="I2167" s="180" t="s">
        <v>4947</v>
      </c>
      <c r="J2167" s="169"/>
      <c r="K2167" s="169"/>
      <c r="L2167" s="169"/>
      <c r="M2167" s="146"/>
      <c r="N2167" s="184" t="s">
        <v>4948</v>
      </c>
      <c r="O2167" s="169">
        <v>3</v>
      </c>
      <c r="P2167" s="146"/>
      <c r="Q2167" s="146">
        <f t="shared" si="40"/>
        <v>0</v>
      </c>
      <c r="R2167" s="182" t="s">
        <v>4741</v>
      </c>
      <c r="S2167" s="226"/>
      <c r="T2167" s="676" t="s">
        <v>4687</v>
      </c>
      <c r="U2167" s="170"/>
      <c r="V2167" s="170"/>
      <c r="W2167" s="170"/>
      <c r="X2167" s="117"/>
      <c r="Y2167" s="374"/>
      <c r="Z2167" s="374"/>
      <c r="AA2167" s="374"/>
      <c r="AB2167" s="374"/>
      <c r="AC2167" s="374"/>
      <c r="AD2167" s="374"/>
      <c r="AE2167" s="374"/>
      <c r="AF2167" s="374"/>
      <c r="AG2167" s="374"/>
      <c r="AH2167" s="374"/>
      <c r="AI2167" s="374"/>
    </row>
    <row r="2168" spans="1:35" s="172" customFormat="1" ht="14.25" hidden="1" customHeight="1" x14ac:dyDescent="0.2">
      <c r="A2168" s="167">
        <v>2</v>
      </c>
      <c r="B2168" s="647">
        <v>0</v>
      </c>
      <c r="C2168" s="647">
        <v>4</v>
      </c>
      <c r="D2168" s="647">
        <v>4</v>
      </c>
      <c r="E2168" s="163" t="s">
        <v>3862</v>
      </c>
      <c r="F2168" s="593" t="s">
        <v>4675</v>
      </c>
      <c r="G2168" s="143"/>
      <c r="H2168" s="166">
        <v>42152400</v>
      </c>
      <c r="I2168" s="180" t="s">
        <v>39</v>
      </c>
      <c r="J2168" s="169"/>
      <c r="K2168" s="169"/>
      <c r="L2168" s="169"/>
      <c r="M2168" s="146"/>
      <c r="N2168" s="184"/>
      <c r="O2168" s="169"/>
      <c r="P2168" s="146"/>
      <c r="Q2168" s="146">
        <f t="shared" si="40"/>
        <v>0</v>
      </c>
      <c r="R2168" s="182" t="s">
        <v>4741</v>
      </c>
      <c r="S2168" s="226"/>
      <c r="T2168" s="676" t="s">
        <v>4687</v>
      </c>
      <c r="U2168" s="170"/>
      <c r="V2168" s="170"/>
      <c r="W2168" s="170"/>
      <c r="X2168" s="117"/>
      <c r="Y2168" s="171"/>
      <c r="Z2168" s="171"/>
      <c r="AA2168" s="171"/>
      <c r="AB2168" s="171"/>
      <c r="AC2168" s="171"/>
      <c r="AD2168" s="171"/>
      <c r="AE2168" s="171"/>
      <c r="AF2168" s="171"/>
      <c r="AG2168" s="171"/>
      <c r="AH2168" s="171"/>
      <c r="AI2168" s="171"/>
    </row>
    <row r="2169" spans="1:35" s="172" customFormat="1" ht="24" hidden="1" x14ac:dyDescent="0.2">
      <c r="A2169" s="167">
        <v>2</v>
      </c>
      <c r="B2169" s="647">
        <v>0</v>
      </c>
      <c r="C2169" s="647">
        <v>4</v>
      </c>
      <c r="D2169" s="647">
        <v>4</v>
      </c>
      <c r="E2169" s="163" t="s">
        <v>3862</v>
      </c>
      <c r="F2169" s="593" t="s">
        <v>4675</v>
      </c>
      <c r="G2169" s="143"/>
      <c r="H2169" s="166">
        <v>42152400</v>
      </c>
      <c r="I2169" s="180" t="s">
        <v>40</v>
      </c>
      <c r="J2169" s="169"/>
      <c r="K2169" s="169"/>
      <c r="L2169" s="169"/>
      <c r="M2169" s="146"/>
      <c r="N2169" s="184"/>
      <c r="O2169" s="169"/>
      <c r="P2169" s="146"/>
      <c r="Q2169" s="146">
        <f t="shared" si="40"/>
        <v>0</v>
      </c>
      <c r="R2169" s="182" t="s">
        <v>4741</v>
      </c>
      <c r="S2169" s="226"/>
      <c r="T2169" s="676" t="s">
        <v>4687</v>
      </c>
      <c r="U2169" s="170"/>
      <c r="V2169" s="170"/>
      <c r="W2169" s="170"/>
      <c r="X2169" s="117"/>
      <c r="Y2169" s="171"/>
      <c r="Z2169" s="171"/>
      <c r="AA2169" s="171"/>
      <c r="AB2169" s="171"/>
      <c r="AC2169" s="171"/>
      <c r="AD2169" s="171"/>
      <c r="AE2169" s="171"/>
      <c r="AF2169" s="171"/>
      <c r="AG2169" s="171"/>
      <c r="AH2169" s="171"/>
      <c r="AI2169" s="171"/>
    </row>
    <row r="2170" spans="1:35" s="172" customFormat="1" ht="21.75" hidden="1" customHeight="1" x14ac:dyDescent="0.2">
      <c r="A2170" s="167">
        <v>2</v>
      </c>
      <c r="B2170" s="647">
        <v>0</v>
      </c>
      <c r="C2170" s="647">
        <v>4</v>
      </c>
      <c r="D2170" s="647">
        <v>4</v>
      </c>
      <c r="E2170" s="163" t="s">
        <v>3862</v>
      </c>
      <c r="F2170" s="593" t="s">
        <v>4675</v>
      </c>
      <c r="G2170" s="143"/>
      <c r="H2170" s="166">
        <v>42160000</v>
      </c>
      <c r="I2170" s="180" t="s">
        <v>41</v>
      </c>
      <c r="J2170" s="169"/>
      <c r="K2170" s="169"/>
      <c r="L2170" s="169"/>
      <c r="M2170" s="146"/>
      <c r="N2170" s="184"/>
      <c r="O2170" s="169"/>
      <c r="P2170" s="146"/>
      <c r="Q2170" s="146">
        <f t="shared" si="40"/>
        <v>0</v>
      </c>
      <c r="R2170" s="182" t="s">
        <v>4741</v>
      </c>
      <c r="S2170" s="226"/>
      <c r="T2170" s="676" t="s">
        <v>4687</v>
      </c>
      <c r="U2170" s="170"/>
      <c r="V2170" s="170"/>
      <c r="W2170" s="170"/>
      <c r="X2170" s="117"/>
      <c r="Y2170" s="171"/>
      <c r="Z2170" s="171"/>
      <c r="AA2170" s="171"/>
      <c r="AB2170" s="171"/>
      <c r="AC2170" s="171"/>
      <c r="AD2170" s="171"/>
      <c r="AE2170" s="171"/>
      <c r="AF2170" s="171"/>
      <c r="AG2170" s="171"/>
      <c r="AH2170" s="171"/>
      <c r="AI2170" s="171"/>
    </row>
    <row r="2171" spans="1:35" s="172" customFormat="1" ht="24" hidden="1" x14ac:dyDescent="0.2">
      <c r="A2171" s="167">
        <v>2</v>
      </c>
      <c r="B2171" s="647">
        <v>0</v>
      </c>
      <c r="C2171" s="647">
        <v>4</v>
      </c>
      <c r="D2171" s="647">
        <v>4</v>
      </c>
      <c r="E2171" s="163" t="s">
        <v>3862</v>
      </c>
      <c r="F2171" s="593" t="s">
        <v>4675</v>
      </c>
      <c r="G2171" s="143"/>
      <c r="H2171" s="166">
        <v>51142900</v>
      </c>
      <c r="I2171" s="180" t="s">
        <v>3519</v>
      </c>
      <c r="J2171" s="169"/>
      <c r="K2171" s="169"/>
      <c r="L2171" s="169"/>
      <c r="M2171" s="146"/>
      <c r="N2171" s="184"/>
      <c r="O2171" s="169"/>
      <c r="P2171" s="146"/>
      <c r="Q2171" s="146">
        <f t="shared" si="40"/>
        <v>0</v>
      </c>
      <c r="R2171" s="182" t="s">
        <v>4741</v>
      </c>
      <c r="S2171" s="226"/>
      <c r="T2171" s="676" t="s">
        <v>4687</v>
      </c>
      <c r="U2171" s="170"/>
      <c r="V2171" s="170"/>
      <c r="W2171" s="170"/>
      <c r="X2171" s="117"/>
      <c r="Y2171" s="171"/>
      <c r="Z2171" s="171"/>
      <c r="AA2171" s="171"/>
      <c r="AB2171" s="171"/>
      <c r="AC2171" s="171"/>
      <c r="AD2171" s="171"/>
      <c r="AE2171" s="171"/>
      <c r="AF2171" s="171"/>
      <c r="AG2171" s="171"/>
      <c r="AH2171" s="171"/>
      <c r="AI2171" s="171"/>
    </row>
    <row r="2172" spans="1:35" s="172" customFormat="1" ht="24" hidden="1" x14ac:dyDescent="0.2">
      <c r="A2172" s="167">
        <v>2</v>
      </c>
      <c r="B2172" s="647">
        <v>0</v>
      </c>
      <c r="C2172" s="647">
        <v>4</v>
      </c>
      <c r="D2172" s="647">
        <v>4</v>
      </c>
      <c r="E2172" s="163" t="s">
        <v>3862</v>
      </c>
      <c r="F2172" s="593" t="s">
        <v>4675</v>
      </c>
      <c r="G2172" s="143"/>
      <c r="H2172" s="166">
        <v>51000000</v>
      </c>
      <c r="I2172" s="180" t="s">
        <v>3520</v>
      </c>
      <c r="J2172" s="169"/>
      <c r="K2172" s="169"/>
      <c r="L2172" s="169"/>
      <c r="M2172" s="146"/>
      <c r="N2172" s="184"/>
      <c r="O2172" s="169"/>
      <c r="P2172" s="146"/>
      <c r="Q2172" s="146">
        <f t="shared" si="40"/>
        <v>0</v>
      </c>
      <c r="R2172" s="182" t="s">
        <v>4741</v>
      </c>
      <c r="S2172" s="226"/>
      <c r="T2172" s="676" t="s">
        <v>4687</v>
      </c>
      <c r="U2172" s="170"/>
      <c r="V2172" s="170"/>
      <c r="W2172" s="170"/>
      <c r="X2172" s="117"/>
      <c r="Y2172" s="171"/>
      <c r="Z2172" s="171"/>
      <c r="AA2172" s="171"/>
      <c r="AB2172" s="171"/>
      <c r="AC2172" s="171"/>
      <c r="AD2172" s="171"/>
      <c r="AE2172" s="171"/>
      <c r="AF2172" s="171"/>
      <c r="AG2172" s="171"/>
      <c r="AH2172" s="171"/>
      <c r="AI2172" s="171"/>
    </row>
    <row r="2173" spans="1:35" s="172" customFormat="1" ht="24" hidden="1" x14ac:dyDescent="0.2">
      <c r="A2173" s="167">
        <v>2</v>
      </c>
      <c r="B2173" s="647">
        <v>0</v>
      </c>
      <c r="C2173" s="647">
        <v>4</v>
      </c>
      <c r="D2173" s="647">
        <v>4</v>
      </c>
      <c r="E2173" s="163" t="s">
        <v>3862</v>
      </c>
      <c r="F2173" s="593" t="s">
        <v>4675</v>
      </c>
      <c r="G2173" s="143"/>
      <c r="H2173" s="166">
        <v>51000000</v>
      </c>
      <c r="I2173" s="180" t="s">
        <v>3179</v>
      </c>
      <c r="J2173" s="169"/>
      <c r="K2173" s="169"/>
      <c r="L2173" s="169"/>
      <c r="M2173" s="146"/>
      <c r="N2173" s="184"/>
      <c r="O2173" s="169"/>
      <c r="P2173" s="146"/>
      <c r="Q2173" s="146">
        <f t="shared" si="40"/>
        <v>0</v>
      </c>
      <c r="R2173" s="182" t="s">
        <v>4741</v>
      </c>
      <c r="S2173" s="226"/>
      <c r="T2173" s="676" t="s">
        <v>4687</v>
      </c>
      <c r="U2173" s="170"/>
      <c r="V2173" s="170"/>
      <c r="W2173" s="170"/>
      <c r="X2173" s="117"/>
      <c r="Y2173" s="171"/>
      <c r="Z2173" s="171"/>
      <c r="AA2173" s="171"/>
      <c r="AB2173" s="171"/>
      <c r="AC2173" s="171"/>
      <c r="AD2173" s="171"/>
      <c r="AE2173" s="171"/>
      <c r="AF2173" s="171"/>
      <c r="AG2173" s="171"/>
      <c r="AH2173" s="171"/>
      <c r="AI2173" s="171"/>
    </row>
    <row r="2174" spans="1:35" s="172" customFormat="1" ht="24" hidden="1" x14ac:dyDescent="0.2">
      <c r="A2174" s="167">
        <v>2</v>
      </c>
      <c r="B2174" s="647">
        <v>0</v>
      </c>
      <c r="C2174" s="647">
        <v>4</v>
      </c>
      <c r="D2174" s="647">
        <v>4</v>
      </c>
      <c r="E2174" s="163" t="s">
        <v>3862</v>
      </c>
      <c r="F2174" s="593" t="s">
        <v>4675</v>
      </c>
      <c r="G2174" s="143"/>
      <c r="H2174" s="166">
        <v>42151600</v>
      </c>
      <c r="I2174" s="180" t="s">
        <v>42</v>
      </c>
      <c r="J2174" s="169"/>
      <c r="K2174" s="169"/>
      <c r="L2174" s="169"/>
      <c r="M2174" s="146"/>
      <c r="N2174" s="184"/>
      <c r="O2174" s="169"/>
      <c r="P2174" s="146"/>
      <c r="Q2174" s="146">
        <f t="shared" si="40"/>
        <v>0</v>
      </c>
      <c r="R2174" s="182" t="s">
        <v>4741</v>
      </c>
      <c r="S2174" s="226"/>
      <c r="T2174" s="676" t="s">
        <v>4687</v>
      </c>
      <c r="U2174" s="170"/>
      <c r="V2174" s="170"/>
      <c r="W2174" s="170"/>
      <c r="X2174" s="117"/>
      <c r="Y2174" s="171"/>
      <c r="Z2174" s="171"/>
      <c r="AA2174" s="171"/>
      <c r="AB2174" s="171"/>
      <c r="AC2174" s="171"/>
      <c r="AD2174" s="171"/>
      <c r="AE2174" s="171"/>
      <c r="AF2174" s="171"/>
      <c r="AG2174" s="171"/>
      <c r="AH2174" s="171"/>
      <c r="AI2174" s="171"/>
    </row>
    <row r="2175" spans="1:35" s="172" customFormat="1" ht="40.5" hidden="1" customHeight="1" x14ac:dyDescent="0.2">
      <c r="A2175" s="167">
        <v>2</v>
      </c>
      <c r="B2175" s="647">
        <v>0</v>
      </c>
      <c r="C2175" s="647">
        <v>4</v>
      </c>
      <c r="D2175" s="647">
        <v>4</v>
      </c>
      <c r="E2175" s="163" t="s">
        <v>3862</v>
      </c>
      <c r="F2175" s="593" t="s">
        <v>4675</v>
      </c>
      <c r="G2175" s="143"/>
      <c r="H2175" s="166">
        <v>42151900</v>
      </c>
      <c r="I2175" s="180" t="s">
        <v>4999</v>
      </c>
      <c r="J2175" s="169"/>
      <c r="K2175" s="169"/>
      <c r="L2175" s="169"/>
      <c r="M2175" s="146"/>
      <c r="N2175" s="184" t="s">
        <v>5000</v>
      </c>
      <c r="O2175" s="169">
        <v>7</v>
      </c>
      <c r="P2175" s="146"/>
      <c r="Q2175" s="146">
        <f t="shared" si="40"/>
        <v>0</v>
      </c>
      <c r="R2175" s="182" t="s">
        <v>4741</v>
      </c>
      <c r="S2175" s="226"/>
      <c r="T2175" s="676" t="s">
        <v>4687</v>
      </c>
      <c r="U2175" s="170"/>
      <c r="V2175" s="170"/>
      <c r="W2175" s="170"/>
      <c r="X2175" s="117"/>
      <c r="Y2175" s="171"/>
      <c r="Z2175" s="171"/>
      <c r="AA2175" s="171"/>
      <c r="AB2175" s="171"/>
      <c r="AC2175" s="171"/>
      <c r="AD2175" s="171"/>
      <c r="AE2175" s="171"/>
      <c r="AF2175" s="171"/>
      <c r="AG2175" s="171"/>
      <c r="AH2175" s="171"/>
      <c r="AI2175" s="171"/>
    </row>
    <row r="2176" spans="1:35" s="172" customFormat="1" ht="24" hidden="1" x14ac:dyDescent="0.2">
      <c r="A2176" s="167">
        <v>2</v>
      </c>
      <c r="B2176" s="647">
        <v>0</v>
      </c>
      <c r="C2176" s="647">
        <v>4</v>
      </c>
      <c r="D2176" s="647">
        <v>4</v>
      </c>
      <c r="E2176" s="163" t="s">
        <v>3862</v>
      </c>
      <c r="F2176" s="593" t="s">
        <v>4675</v>
      </c>
      <c r="G2176" s="143"/>
      <c r="H2176" s="166">
        <v>42311600</v>
      </c>
      <c r="I2176" s="180" t="s">
        <v>43</v>
      </c>
      <c r="J2176" s="169"/>
      <c r="K2176" s="169"/>
      <c r="L2176" s="169"/>
      <c r="M2176" s="146"/>
      <c r="N2176" s="184"/>
      <c r="O2176" s="169"/>
      <c r="P2176" s="146"/>
      <c r="Q2176" s="146">
        <f t="shared" si="40"/>
        <v>0</v>
      </c>
      <c r="R2176" s="182" t="s">
        <v>4741</v>
      </c>
      <c r="S2176" s="226"/>
      <c r="T2176" s="676" t="s">
        <v>4687</v>
      </c>
      <c r="U2176" s="170"/>
      <c r="V2176" s="170"/>
      <c r="W2176" s="170"/>
      <c r="X2176" s="117"/>
      <c r="Y2176" s="171"/>
      <c r="Z2176" s="171"/>
      <c r="AA2176" s="171"/>
      <c r="AB2176" s="171"/>
      <c r="AC2176" s="171"/>
      <c r="AD2176" s="171"/>
      <c r="AE2176" s="171"/>
      <c r="AF2176" s="171"/>
      <c r="AG2176" s="171"/>
      <c r="AH2176" s="171"/>
      <c r="AI2176" s="171"/>
    </row>
    <row r="2177" spans="1:35" s="172" customFormat="1" ht="24" hidden="1" x14ac:dyDescent="0.2">
      <c r="A2177" s="167">
        <v>2</v>
      </c>
      <c r="B2177" s="647">
        <v>0</v>
      </c>
      <c r="C2177" s="647">
        <v>4</v>
      </c>
      <c r="D2177" s="647">
        <v>4</v>
      </c>
      <c r="E2177" s="163" t="s">
        <v>3862</v>
      </c>
      <c r="F2177" s="593" t="s">
        <v>4675</v>
      </c>
      <c r="G2177" s="143"/>
      <c r="H2177" s="166">
        <v>42311600</v>
      </c>
      <c r="I2177" s="180" t="s">
        <v>44</v>
      </c>
      <c r="J2177" s="169"/>
      <c r="K2177" s="169"/>
      <c r="L2177" s="169"/>
      <c r="M2177" s="146"/>
      <c r="N2177" s="184"/>
      <c r="O2177" s="169"/>
      <c r="P2177" s="146"/>
      <c r="Q2177" s="146">
        <f t="shared" si="40"/>
        <v>0</v>
      </c>
      <c r="R2177" s="182" t="s">
        <v>4741</v>
      </c>
      <c r="S2177" s="226"/>
      <c r="T2177" s="676" t="s">
        <v>4687</v>
      </c>
      <c r="U2177" s="170"/>
      <c r="V2177" s="170"/>
      <c r="W2177" s="170"/>
      <c r="X2177" s="117"/>
      <c r="Y2177" s="171"/>
      <c r="Z2177" s="171"/>
      <c r="AA2177" s="171"/>
      <c r="AB2177" s="171"/>
      <c r="AC2177" s="171"/>
      <c r="AD2177" s="171"/>
      <c r="AE2177" s="171"/>
      <c r="AF2177" s="171"/>
      <c r="AG2177" s="171"/>
      <c r="AH2177" s="171"/>
      <c r="AI2177" s="171"/>
    </row>
    <row r="2178" spans="1:35" s="172" customFormat="1" ht="24" hidden="1" x14ac:dyDescent="0.2">
      <c r="A2178" s="167">
        <v>2</v>
      </c>
      <c r="B2178" s="647">
        <v>0</v>
      </c>
      <c r="C2178" s="647">
        <v>4</v>
      </c>
      <c r="D2178" s="647">
        <v>4</v>
      </c>
      <c r="E2178" s="163" t="s">
        <v>3862</v>
      </c>
      <c r="F2178" s="593" t="s">
        <v>4675</v>
      </c>
      <c r="G2178" s="143"/>
      <c r="H2178" s="166">
        <v>42311600</v>
      </c>
      <c r="I2178" s="180" t="s">
        <v>45</v>
      </c>
      <c r="J2178" s="169"/>
      <c r="K2178" s="169"/>
      <c r="L2178" s="169"/>
      <c r="M2178" s="146"/>
      <c r="N2178" s="184"/>
      <c r="O2178" s="169"/>
      <c r="P2178" s="146"/>
      <c r="Q2178" s="146">
        <f t="shared" si="40"/>
        <v>0</v>
      </c>
      <c r="R2178" s="182" t="s">
        <v>4741</v>
      </c>
      <c r="S2178" s="226"/>
      <c r="T2178" s="676" t="s">
        <v>4687</v>
      </c>
      <c r="U2178" s="170"/>
      <c r="V2178" s="170"/>
      <c r="W2178" s="170"/>
      <c r="X2178" s="117"/>
      <c r="Y2178" s="171"/>
      <c r="Z2178" s="171"/>
      <c r="AA2178" s="171"/>
      <c r="AB2178" s="171"/>
      <c r="AC2178" s="171"/>
      <c r="AD2178" s="171"/>
      <c r="AE2178" s="171"/>
      <c r="AF2178" s="171"/>
      <c r="AG2178" s="171"/>
      <c r="AH2178" s="171"/>
      <c r="AI2178" s="171"/>
    </row>
    <row r="2179" spans="1:35" s="172" customFormat="1" ht="22.5" hidden="1" customHeight="1" x14ac:dyDescent="0.2">
      <c r="A2179" s="167">
        <v>2</v>
      </c>
      <c r="B2179" s="647">
        <v>0</v>
      </c>
      <c r="C2179" s="647">
        <v>4</v>
      </c>
      <c r="D2179" s="647">
        <v>4</v>
      </c>
      <c r="E2179" s="163" t="s">
        <v>3862</v>
      </c>
      <c r="F2179" s="593" t="s">
        <v>4675</v>
      </c>
      <c r="G2179" s="143"/>
      <c r="H2179" s="166">
        <v>42152400</v>
      </c>
      <c r="I2179" s="180" t="s">
        <v>3257</v>
      </c>
      <c r="J2179" s="169"/>
      <c r="K2179" s="169"/>
      <c r="L2179" s="169"/>
      <c r="M2179" s="146"/>
      <c r="N2179" s="184" t="s">
        <v>4744</v>
      </c>
      <c r="O2179" s="169">
        <v>5</v>
      </c>
      <c r="P2179" s="146"/>
      <c r="Q2179" s="146">
        <f t="shared" si="40"/>
        <v>0</v>
      </c>
      <c r="R2179" s="182" t="s">
        <v>4741</v>
      </c>
      <c r="S2179" s="226"/>
      <c r="T2179" s="676" t="s">
        <v>4687</v>
      </c>
      <c r="U2179" s="170"/>
      <c r="V2179" s="170"/>
      <c r="W2179" s="170"/>
      <c r="X2179" s="117"/>
      <c r="Y2179" s="171"/>
      <c r="Z2179" s="171"/>
      <c r="AA2179" s="171"/>
      <c r="AB2179" s="171"/>
      <c r="AC2179" s="171"/>
      <c r="AD2179" s="171"/>
      <c r="AE2179" s="171"/>
      <c r="AF2179" s="171"/>
      <c r="AG2179" s="171"/>
      <c r="AH2179" s="171"/>
      <c r="AI2179" s="171"/>
    </row>
    <row r="2180" spans="1:35" s="172" customFormat="1" ht="24" hidden="1" x14ac:dyDescent="0.2">
      <c r="A2180" s="167">
        <v>2</v>
      </c>
      <c r="B2180" s="647">
        <v>0</v>
      </c>
      <c r="C2180" s="647">
        <v>4</v>
      </c>
      <c r="D2180" s="647">
        <v>4</v>
      </c>
      <c r="E2180" s="163" t="s">
        <v>3862</v>
      </c>
      <c r="F2180" s="593" t="s">
        <v>4675</v>
      </c>
      <c r="G2180" s="143"/>
      <c r="H2180" s="166">
        <v>42152400</v>
      </c>
      <c r="I2180" s="180" t="s">
        <v>3258</v>
      </c>
      <c r="J2180" s="169"/>
      <c r="K2180" s="169"/>
      <c r="L2180" s="169"/>
      <c r="M2180" s="146"/>
      <c r="N2180" s="184"/>
      <c r="O2180" s="169"/>
      <c r="P2180" s="146"/>
      <c r="Q2180" s="146">
        <f t="shared" si="40"/>
        <v>0</v>
      </c>
      <c r="R2180" s="182" t="s">
        <v>4741</v>
      </c>
      <c r="S2180" s="226"/>
      <c r="T2180" s="676" t="s">
        <v>4687</v>
      </c>
      <c r="U2180" s="170"/>
      <c r="V2180" s="170"/>
      <c r="W2180" s="170"/>
      <c r="X2180" s="117"/>
      <c r="Y2180" s="171"/>
      <c r="Z2180" s="171"/>
      <c r="AA2180" s="171"/>
      <c r="AB2180" s="171"/>
      <c r="AC2180" s="171"/>
      <c r="AD2180" s="171"/>
      <c r="AE2180" s="171"/>
      <c r="AF2180" s="171"/>
      <c r="AG2180" s="171"/>
      <c r="AH2180" s="171"/>
      <c r="AI2180" s="171"/>
    </row>
    <row r="2181" spans="1:35" s="172" customFormat="1" ht="24" hidden="1" x14ac:dyDescent="0.2">
      <c r="A2181" s="167">
        <v>2</v>
      </c>
      <c r="B2181" s="647">
        <v>0</v>
      </c>
      <c r="C2181" s="647">
        <v>4</v>
      </c>
      <c r="D2181" s="647">
        <v>4</v>
      </c>
      <c r="E2181" s="163" t="s">
        <v>3862</v>
      </c>
      <c r="F2181" s="593" t="s">
        <v>4675</v>
      </c>
      <c r="G2181" s="143"/>
      <c r="H2181" s="166">
        <v>42151900</v>
      </c>
      <c r="I2181" s="180" t="s">
        <v>430</v>
      </c>
      <c r="J2181" s="169"/>
      <c r="K2181" s="169"/>
      <c r="L2181" s="169"/>
      <c r="M2181" s="146"/>
      <c r="N2181" s="184"/>
      <c r="O2181" s="169"/>
      <c r="P2181" s="146"/>
      <c r="Q2181" s="146">
        <f t="shared" si="40"/>
        <v>0</v>
      </c>
      <c r="R2181" s="182" t="s">
        <v>4741</v>
      </c>
      <c r="S2181" s="226"/>
      <c r="T2181" s="676" t="s">
        <v>4687</v>
      </c>
      <c r="U2181" s="170"/>
      <c r="V2181" s="170"/>
      <c r="W2181" s="170"/>
      <c r="X2181" s="117"/>
      <c r="Y2181" s="171"/>
      <c r="Z2181" s="171"/>
      <c r="AA2181" s="171"/>
      <c r="AB2181" s="171"/>
      <c r="AC2181" s="171"/>
      <c r="AD2181" s="171"/>
      <c r="AE2181" s="171"/>
      <c r="AF2181" s="171"/>
      <c r="AG2181" s="171"/>
      <c r="AH2181" s="171"/>
      <c r="AI2181" s="171"/>
    </row>
    <row r="2182" spans="1:35" s="172" customFormat="1" ht="24" hidden="1" x14ac:dyDescent="0.2">
      <c r="A2182" s="167">
        <v>2</v>
      </c>
      <c r="B2182" s="647">
        <v>0</v>
      </c>
      <c r="C2182" s="647">
        <v>4</v>
      </c>
      <c r="D2182" s="647">
        <v>4</v>
      </c>
      <c r="E2182" s="163" t="s">
        <v>3862</v>
      </c>
      <c r="F2182" s="593" t="s">
        <v>4675</v>
      </c>
      <c r="G2182" s="143"/>
      <c r="H2182" s="166">
        <v>42150000</v>
      </c>
      <c r="I2182" s="180" t="s">
        <v>3267</v>
      </c>
      <c r="J2182" s="169"/>
      <c r="K2182" s="169"/>
      <c r="L2182" s="169"/>
      <c r="M2182" s="146"/>
      <c r="N2182" s="184"/>
      <c r="O2182" s="169"/>
      <c r="P2182" s="146"/>
      <c r="Q2182" s="146">
        <f t="shared" si="40"/>
        <v>0</v>
      </c>
      <c r="R2182" s="182" t="s">
        <v>4741</v>
      </c>
      <c r="S2182" s="226"/>
      <c r="T2182" s="676" t="s">
        <v>4687</v>
      </c>
      <c r="U2182" s="170"/>
      <c r="V2182" s="170"/>
      <c r="W2182" s="170"/>
      <c r="X2182" s="117"/>
      <c r="Y2182" s="171"/>
      <c r="Z2182" s="171"/>
      <c r="AA2182" s="171"/>
      <c r="AB2182" s="171"/>
      <c r="AC2182" s="171"/>
      <c r="AD2182" s="171"/>
      <c r="AE2182" s="171"/>
      <c r="AF2182" s="171"/>
      <c r="AG2182" s="171"/>
      <c r="AH2182" s="171"/>
      <c r="AI2182" s="171"/>
    </row>
    <row r="2183" spans="1:35" s="172" customFormat="1" ht="24" hidden="1" x14ac:dyDescent="0.2">
      <c r="A2183" s="167">
        <v>2</v>
      </c>
      <c r="B2183" s="647">
        <v>0</v>
      </c>
      <c r="C2183" s="647">
        <v>4</v>
      </c>
      <c r="D2183" s="647">
        <v>4</v>
      </c>
      <c r="E2183" s="163" t="s">
        <v>3862</v>
      </c>
      <c r="F2183" s="593" t="s">
        <v>4675</v>
      </c>
      <c r="G2183" s="143"/>
      <c r="H2183" s="166">
        <v>42150000</v>
      </c>
      <c r="I2183" s="180" t="s">
        <v>3268</v>
      </c>
      <c r="J2183" s="169"/>
      <c r="K2183" s="169"/>
      <c r="L2183" s="169"/>
      <c r="M2183" s="146"/>
      <c r="N2183" s="184"/>
      <c r="O2183" s="169"/>
      <c r="P2183" s="146"/>
      <c r="Q2183" s="146">
        <f t="shared" si="40"/>
        <v>0</v>
      </c>
      <c r="R2183" s="182" t="s">
        <v>4741</v>
      </c>
      <c r="S2183" s="226"/>
      <c r="T2183" s="676" t="s">
        <v>4687</v>
      </c>
      <c r="U2183" s="170"/>
      <c r="V2183" s="170"/>
      <c r="W2183" s="170"/>
      <c r="X2183" s="117"/>
      <c r="Y2183" s="171"/>
      <c r="Z2183" s="171"/>
      <c r="AA2183" s="171"/>
      <c r="AB2183" s="171"/>
      <c r="AC2183" s="171"/>
      <c r="AD2183" s="171"/>
      <c r="AE2183" s="171"/>
      <c r="AF2183" s="171"/>
      <c r="AG2183" s="171"/>
      <c r="AH2183" s="171"/>
      <c r="AI2183" s="171"/>
    </row>
    <row r="2184" spans="1:35" s="172" customFormat="1" ht="24" hidden="1" x14ac:dyDescent="0.2">
      <c r="A2184" s="167">
        <v>2</v>
      </c>
      <c r="B2184" s="647">
        <v>0</v>
      </c>
      <c r="C2184" s="647">
        <v>4</v>
      </c>
      <c r="D2184" s="647">
        <v>4</v>
      </c>
      <c r="E2184" s="163" t="s">
        <v>3862</v>
      </c>
      <c r="F2184" s="593" t="s">
        <v>4675</v>
      </c>
      <c r="G2184" s="143"/>
      <c r="H2184" s="166">
        <v>51151700</v>
      </c>
      <c r="I2184" s="180" t="s">
        <v>3269</v>
      </c>
      <c r="J2184" s="169"/>
      <c r="K2184" s="169"/>
      <c r="L2184" s="169"/>
      <c r="M2184" s="146"/>
      <c r="N2184" s="184"/>
      <c r="O2184" s="169"/>
      <c r="P2184" s="146"/>
      <c r="Q2184" s="146">
        <f t="shared" si="40"/>
        <v>0</v>
      </c>
      <c r="R2184" s="182" t="s">
        <v>4741</v>
      </c>
      <c r="S2184" s="226"/>
      <c r="T2184" s="676" t="s">
        <v>4687</v>
      </c>
      <c r="U2184" s="170"/>
      <c r="V2184" s="170"/>
      <c r="W2184" s="170"/>
      <c r="X2184" s="117"/>
      <c r="Y2184" s="171"/>
      <c r="Z2184" s="171"/>
      <c r="AA2184" s="171"/>
      <c r="AB2184" s="171"/>
      <c r="AC2184" s="171"/>
      <c r="AD2184" s="171"/>
      <c r="AE2184" s="171"/>
      <c r="AF2184" s="171"/>
      <c r="AG2184" s="171"/>
      <c r="AH2184" s="171"/>
      <c r="AI2184" s="171"/>
    </row>
    <row r="2185" spans="1:35" s="172" customFormat="1" ht="24" hidden="1" x14ac:dyDescent="0.2">
      <c r="A2185" s="167">
        <v>2</v>
      </c>
      <c r="B2185" s="647">
        <v>0</v>
      </c>
      <c r="C2185" s="647">
        <v>4</v>
      </c>
      <c r="D2185" s="647">
        <v>4</v>
      </c>
      <c r="E2185" s="163" t="s">
        <v>3862</v>
      </c>
      <c r="F2185" s="593" t="s">
        <v>4675</v>
      </c>
      <c r="G2185" s="143"/>
      <c r="H2185" s="166">
        <v>51151700</v>
      </c>
      <c r="I2185" s="180" t="s">
        <v>2666</v>
      </c>
      <c r="J2185" s="169"/>
      <c r="K2185" s="169"/>
      <c r="L2185" s="169"/>
      <c r="M2185" s="146"/>
      <c r="N2185" s="184"/>
      <c r="O2185" s="169"/>
      <c r="P2185" s="146"/>
      <c r="Q2185" s="146">
        <f t="shared" si="40"/>
        <v>0</v>
      </c>
      <c r="R2185" s="182" t="s">
        <v>4741</v>
      </c>
      <c r="S2185" s="226"/>
      <c r="T2185" s="676" t="s">
        <v>4687</v>
      </c>
      <c r="U2185" s="170"/>
      <c r="V2185" s="170"/>
      <c r="W2185" s="170"/>
      <c r="X2185" s="117"/>
      <c r="Y2185" s="171"/>
      <c r="Z2185" s="171"/>
      <c r="AA2185" s="171"/>
      <c r="AB2185" s="171"/>
      <c r="AC2185" s="171"/>
      <c r="AD2185" s="171"/>
      <c r="AE2185" s="171"/>
      <c r="AF2185" s="171"/>
      <c r="AG2185" s="171"/>
      <c r="AH2185" s="171"/>
      <c r="AI2185" s="171"/>
    </row>
    <row r="2186" spans="1:35" s="172" customFormat="1" ht="24" hidden="1" x14ac:dyDescent="0.2">
      <c r="A2186" s="167">
        <v>2</v>
      </c>
      <c r="B2186" s="647">
        <v>0</v>
      </c>
      <c r="C2186" s="647">
        <v>4</v>
      </c>
      <c r="D2186" s="647">
        <v>4</v>
      </c>
      <c r="E2186" s="163" t="s">
        <v>3862</v>
      </c>
      <c r="F2186" s="593" t="s">
        <v>4675</v>
      </c>
      <c r="G2186" s="143"/>
      <c r="H2186" s="166">
        <v>51151700</v>
      </c>
      <c r="I2186" s="180" t="s">
        <v>2667</v>
      </c>
      <c r="J2186" s="169"/>
      <c r="K2186" s="169"/>
      <c r="L2186" s="169"/>
      <c r="M2186" s="146"/>
      <c r="N2186" s="184"/>
      <c r="O2186" s="169"/>
      <c r="P2186" s="146"/>
      <c r="Q2186" s="146">
        <f t="shared" si="40"/>
        <v>0</v>
      </c>
      <c r="R2186" s="182" t="s">
        <v>4741</v>
      </c>
      <c r="S2186" s="226"/>
      <c r="T2186" s="676" t="s">
        <v>4687</v>
      </c>
      <c r="U2186" s="170"/>
      <c r="V2186" s="170"/>
      <c r="W2186" s="170"/>
      <c r="X2186" s="117"/>
      <c r="Y2186" s="171"/>
      <c r="Z2186" s="171"/>
      <c r="AA2186" s="171"/>
      <c r="AB2186" s="171"/>
      <c r="AC2186" s="171"/>
      <c r="AD2186" s="171"/>
      <c r="AE2186" s="171"/>
      <c r="AF2186" s="171"/>
      <c r="AG2186" s="171"/>
      <c r="AH2186" s="171"/>
      <c r="AI2186" s="171"/>
    </row>
    <row r="2187" spans="1:35" s="172" customFormat="1" ht="24" hidden="1" x14ac:dyDescent="0.2">
      <c r="A2187" s="167">
        <v>2</v>
      </c>
      <c r="B2187" s="647">
        <v>0</v>
      </c>
      <c r="C2187" s="647">
        <v>4</v>
      </c>
      <c r="D2187" s="647">
        <v>4</v>
      </c>
      <c r="E2187" s="163" t="s">
        <v>3862</v>
      </c>
      <c r="F2187" s="593" t="s">
        <v>4675</v>
      </c>
      <c r="G2187" s="143"/>
      <c r="H2187" s="166">
        <v>42151614</v>
      </c>
      <c r="I2187" s="180" t="s">
        <v>4853</v>
      </c>
      <c r="J2187" s="169"/>
      <c r="K2187" s="169"/>
      <c r="L2187" s="169"/>
      <c r="M2187" s="146"/>
      <c r="N2187" s="184" t="s">
        <v>4849</v>
      </c>
      <c r="O2187" s="169">
        <v>1</v>
      </c>
      <c r="P2187" s="146"/>
      <c r="Q2187" s="146">
        <f t="shared" si="40"/>
        <v>0</v>
      </c>
      <c r="R2187" s="182" t="s">
        <v>4741</v>
      </c>
      <c r="S2187" s="226"/>
      <c r="T2187" s="676" t="s">
        <v>4687</v>
      </c>
      <c r="U2187" s="170"/>
      <c r="V2187" s="170"/>
      <c r="W2187" s="170"/>
      <c r="X2187" s="117"/>
      <c r="Y2187" s="171"/>
      <c r="Z2187" s="171"/>
      <c r="AA2187" s="171"/>
      <c r="AB2187" s="171"/>
      <c r="AC2187" s="171"/>
      <c r="AD2187" s="171"/>
      <c r="AE2187" s="171"/>
      <c r="AF2187" s="171"/>
      <c r="AG2187" s="171"/>
      <c r="AH2187" s="171"/>
      <c r="AI2187" s="171"/>
    </row>
    <row r="2188" spans="1:35" s="172" customFormat="1" ht="24" hidden="1" x14ac:dyDescent="0.2">
      <c r="A2188" s="167">
        <v>2</v>
      </c>
      <c r="B2188" s="647">
        <v>0</v>
      </c>
      <c r="C2188" s="647">
        <v>4</v>
      </c>
      <c r="D2188" s="647">
        <v>4</v>
      </c>
      <c r="E2188" s="163" t="s">
        <v>3862</v>
      </c>
      <c r="F2188" s="593" t="s">
        <v>4675</v>
      </c>
      <c r="G2188" s="143"/>
      <c r="H2188" s="166">
        <v>42151614</v>
      </c>
      <c r="I2188" s="180" t="s">
        <v>4854</v>
      </c>
      <c r="J2188" s="169"/>
      <c r="K2188" s="169"/>
      <c r="L2188" s="169"/>
      <c r="M2188" s="146"/>
      <c r="N2188" s="184" t="s">
        <v>4849</v>
      </c>
      <c r="O2188" s="169">
        <v>1</v>
      </c>
      <c r="P2188" s="146"/>
      <c r="Q2188" s="146">
        <f t="shared" si="40"/>
        <v>0</v>
      </c>
      <c r="R2188" s="182" t="s">
        <v>4741</v>
      </c>
      <c r="S2188" s="226"/>
      <c r="T2188" s="676" t="s">
        <v>4687</v>
      </c>
      <c r="U2188" s="170"/>
      <c r="V2188" s="170"/>
      <c r="W2188" s="170"/>
      <c r="X2188" s="117"/>
      <c r="Y2188" s="171"/>
      <c r="Z2188" s="171"/>
      <c r="AA2188" s="171"/>
      <c r="AB2188" s="171"/>
      <c r="AC2188" s="171"/>
      <c r="AD2188" s="171"/>
      <c r="AE2188" s="171"/>
      <c r="AF2188" s="171"/>
      <c r="AG2188" s="171"/>
      <c r="AH2188" s="171"/>
      <c r="AI2188" s="171"/>
    </row>
    <row r="2189" spans="1:35" s="172" customFormat="1" ht="24" hidden="1" x14ac:dyDescent="0.2">
      <c r="A2189" s="167">
        <v>2</v>
      </c>
      <c r="B2189" s="647">
        <v>0</v>
      </c>
      <c r="C2189" s="647">
        <v>4</v>
      </c>
      <c r="D2189" s="647">
        <v>4</v>
      </c>
      <c r="E2189" s="163" t="s">
        <v>3862</v>
      </c>
      <c r="F2189" s="593" t="s">
        <v>4675</v>
      </c>
      <c r="G2189" s="143"/>
      <c r="H2189" s="166">
        <v>42151614</v>
      </c>
      <c r="I2189" s="180" t="s">
        <v>2668</v>
      </c>
      <c r="J2189" s="169"/>
      <c r="K2189" s="169"/>
      <c r="L2189" s="169"/>
      <c r="M2189" s="146"/>
      <c r="N2189" s="184"/>
      <c r="O2189" s="169"/>
      <c r="P2189" s="146"/>
      <c r="Q2189" s="146">
        <f t="shared" si="40"/>
        <v>0</v>
      </c>
      <c r="R2189" s="182" t="s">
        <v>4741</v>
      </c>
      <c r="S2189" s="226"/>
      <c r="T2189" s="676" t="s">
        <v>4687</v>
      </c>
      <c r="U2189" s="170"/>
      <c r="V2189" s="170"/>
      <c r="W2189" s="170"/>
      <c r="X2189" s="117"/>
      <c r="Y2189" s="171"/>
      <c r="Z2189" s="171"/>
      <c r="AA2189" s="171"/>
      <c r="AB2189" s="171"/>
      <c r="AC2189" s="171"/>
      <c r="AD2189" s="171"/>
      <c r="AE2189" s="171"/>
      <c r="AF2189" s="171"/>
      <c r="AG2189" s="171"/>
      <c r="AH2189" s="171"/>
      <c r="AI2189" s="171"/>
    </row>
    <row r="2190" spans="1:35" s="172" customFormat="1" ht="24" hidden="1" x14ac:dyDescent="0.2">
      <c r="A2190" s="167">
        <v>2</v>
      </c>
      <c r="B2190" s="647">
        <v>0</v>
      </c>
      <c r="C2190" s="647">
        <v>4</v>
      </c>
      <c r="D2190" s="647">
        <v>4</v>
      </c>
      <c r="E2190" s="163" t="s">
        <v>3862</v>
      </c>
      <c r="F2190" s="593" t="s">
        <v>4675</v>
      </c>
      <c r="G2190" s="143"/>
      <c r="H2190" s="166">
        <v>42151614</v>
      </c>
      <c r="I2190" s="180" t="s">
        <v>4855</v>
      </c>
      <c r="J2190" s="169"/>
      <c r="K2190" s="169"/>
      <c r="L2190" s="169"/>
      <c r="M2190" s="146"/>
      <c r="N2190" s="184" t="s">
        <v>4784</v>
      </c>
      <c r="O2190" s="169">
        <v>10</v>
      </c>
      <c r="P2190" s="146"/>
      <c r="Q2190" s="146">
        <f t="shared" si="40"/>
        <v>0</v>
      </c>
      <c r="R2190" s="182" t="s">
        <v>4741</v>
      </c>
      <c r="S2190" s="226"/>
      <c r="T2190" s="676" t="s">
        <v>4687</v>
      </c>
      <c r="U2190" s="170"/>
      <c r="V2190" s="170"/>
      <c r="W2190" s="170"/>
      <c r="X2190" s="117"/>
      <c r="Y2190" s="171"/>
      <c r="Z2190" s="171"/>
      <c r="AA2190" s="171"/>
      <c r="AB2190" s="171"/>
      <c r="AC2190" s="171"/>
      <c r="AD2190" s="171"/>
      <c r="AE2190" s="171"/>
      <c r="AF2190" s="171"/>
      <c r="AG2190" s="171"/>
      <c r="AH2190" s="171"/>
      <c r="AI2190" s="171"/>
    </row>
    <row r="2191" spans="1:35" s="172" customFormat="1" ht="24" hidden="1" x14ac:dyDescent="0.2">
      <c r="A2191" s="167">
        <v>2</v>
      </c>
      <c r="B2191" s="647">
        <v>0</v>
      </c>
      <c r="C2191" s="647">
        <v>4</v>
      </c>
      <c r="D2191" s="647">
        <v>4</v>
      </c>
      <c r="E2191" s="163" t="s">
        <v>3862</v>
      </c>
      <c r="F2191" s="593" t="s">
        <v>4675</v>
      </c>
      <c r="G2191" s="143"/>
      <c r="H2191" s="166">
        <v>42151614</v>
      </c>
      <c r="I2191" s="180" t="s">
        <v>4857</v>
      </c>
      <c r="J2191" s="169"/>
      <c r="K2191" s="169"/>
      <c r="L2191" s="169"/>
      <c r="M2191" s="146"/>
      <c r="N2191" s="184" t="s">
        <v>4856</v>
      </c>
      <c r="O2191" s="169">
        <v>1</v>
      </c>
      <c r="P2191" s="146"/>
      <c r="Q2191" s="146">
        <f t="shared" si="40"/>
        <v>0</v>
      </c>
      <c r="R2191" s="182" t="s">
        <v>4741</v>
      </c>
      <c r="S2191" s="226"/>
      <c r="T2191" s="676" t="s">
        <v>4687</v>
      </c>
      <c r="U2191" s="170"/>
      <c r="V2191" s="170"/>
      <c r="W2191" s="170"/>
      <c r="X2191" s="117"/>
      <c r="Y2191" s="171"/>
      <c r="Z2191" s="171"/>
      <c r="AA2191" s="171"/>
      <c r="AB2191" s="171"/>
      <c r="AC2191" s="171"/>
      <c r="AD2191" s="171"/>
      <c r="AE2191" s="171"/>
      <c r="AF2191" s="171"/>
      <c r="AG2191" s="171"/>
      <c r="AH2191" s="171"/>
      <c r="AI2191" s="171"/>
    </row>
    <row r="2192" spans="1:35" s="172" customFormat="1" ht="24" hidden="1" x14ac:dyDescent="0.2">
      <c r="A2192" s="167">
        <v>2</v>
      </c>
      <c r="B2192" s="647">
        <v>0</v>
      </c>
      <c r="C2192" s="647">
        <v>4</v>
      </c>
      <c r="D2192" s="647">
        <v>4</v>
      </c>
      <c r="E2192" s="163" t="s">
        <v>3862</v>
      </c>
      <c r="F2192" s="593" t="s">
        <v>4675</v>
      </c>
      <c r="G2192" s="143"/>
      <c r="H2192" s="166">
        <v>42151614</v>
      </c>
      <c r="I2192" s="180" t="s">
        <v>2669</v>
      </c>
      <c r="J2192" s="169"/>
      <c r="K2192" s="169"/>
      <c r="L2192" s="169"/>
      <c r="M2192" s="146"/>
      <c r="N2192" s="184"/>
      <c r="O2192" s="169"/>
      <c r="P2192" s="146"/>
      <c r="Q2192" s="146">
        <f t="shared" si="40"/>
        <v>0</v>
      </c>
      <c r="R2192" s="182" t="s">
        <v>4741</v>
      </c>
      <c r="S2192" s="226"/>
      <c r="T2192" s="676" t="s">
        <v>4687</v>
      </c>
      <c r="U2192" s="170"/>
      <c r="V2192" s="170"/>
      <c r="W2192" s="170"/>
      <c r="X2192" s="117"/>
      <c r="Y2192" s="171"/>
      <c r="Z2192" s="171"/>
      <c r="AA2192" s="171"/>
      <c r="AB2192" s="171"/>
      <c r="AC2192" s="171"/>
      <c r="AD2192" s="171"/>
      <c r="AE2192" s="171"/>
      <c r="AF2192" s="171"/>
      <c r="AG2192" s="171"/>
      <c r="AH2192" s="171"/>
      <c r="AI2192" s="171"/>
    </row>
    <row r="2193" spans="1:35" s="172" customFormat="1" ht="24" hidden="1" x14ac:dyDescent="0.2">
      <c r="A2193" s="167">
        <v>2</v>
      </c>
      <c r="B2193" s="647">
        <v>0</v>
      </c>
      <c r="C2193" s="647">
        <v>4</v>
      </c>
      <c r="D2193" s="647">
        <v>4</v>
      </c>
      <c r="E2193" s="163" t="s">
        <v>3862</v>
      </c>
      <c r="F2193" s="593" t="s">
        <v>4675</v>
      </c>
      <c r="G2193" s="143"/>
      <c r="H2193" s="166">
        <v>42151614</v>
      </c>
      <c r="I2193" s="180" t="s">
        <v>2670</v>
      </c>
      <c r="J2193" s="169"/>
      <c r="K2193" s="169"/>
      <c r="L2193" s="169"/>
      <c r="M2193" s="146"/>
      <c r="N2193" s="184"/>
      <c r="O2193" s="169"/>
      <c r="P2193" s="146"/>
      <c r="Q2193" s="146">
        <f t="shared" si="40"/>
        <v>0</v>
      </c>
      <c r="R2193" s="182" t="s">
        <v>4741</v>
      </c>
      <c r="S2193" s="226"/>
      <c r="T2193" s="676" t="s">
        <v>4687</v>
      </c>
      <c r="U2193" s="170"/>
      <c r="V2193" s="170"/>
      <c r="W2193" s="170"/>
      <c r="X2193" s="117"/>
      <c r="Y2193" s="171"/>
      <c r="Z2193" s="171"/>
      <c r="AA2193" s="171"/>
      <c r="AB2193" s="171"/>
      <c r="AC2193" s="171"/>
      <c r="AD2193" s="171"/>
      <c r="AE2193" s="171"/>
      <c r="AF2193" s="171"/>
      <c r="AG2193" s="171"/>
      <c r="AH2193" s="171"/>
      <c r="AI2193" s="171"/>
    </row>
    <row r="2194" spans="1:35" s="172" customFormat="1" ht="24" hidden="1" x14ac:dyDescent="0.2">
      <c r="A2194" s="167">
        <v>2</v>
      </c>
      <c r="B2194" s="647">
        <v>0</v>
      </c>
      <c r="C2194" s="647">
        <v>4</v>
      </c>
      <c r="D2194" s="647">
        <v>4</v>
      </c>
      <c r="E2194" s="163" t="s">
        <v>3862</v>
      </c>
      <c r="F2194" s="593" t="s">
        <v>4675</v>
      </c>
      <c r="G2194" s="143"/>
      <c r="H2194" s="166">
        <v>42151614</v>
      </c>
      <c r="I2194" s="180" t="s">
        <v>2671</v>
      </c>
      <c r="J2194" s="169"/>
      <c r="K2194" s="169"/>
      <c r="L2194" s="169"/>
      <c r="M2194" s="146"/>
      <c r="N2194" s="184"/>
      <c r="O2194" s="169"/>
      <c r="P2194" s="146"/>
      <c r="Q2194" s="146">
        <f t="shared" si="40"/>
        <v>0</v>
      </c>
      <c r="R2194" s="182" t="s">
        <v>4741</v>
      </c>
      <c r="S2194" s="226"/>
      <c r="T2194" s="676" t="s">
        <v>4687</v>
      </c>
      <c r="U2194" s="170"/>
      <c r="V2194" s="170"/>
      <c r="W2194" s="170"/>
      <c r="X2194" s="117"/>
      <c r="Y2194" s="171"/>
      <c r="Z2194" s="171"/>
      <c r="AA2194" s="171"/>
      <c r="AB2194" s="171"/>
      <c r="AC2194" s="171"/>
      <c r="AD2194" s="171"/>
      <c r="AE2194" s="171"/>
      <c r="AF2194" s="171"/>
      <c r="AG2194" s="171"/>
      <c r="AH2194" s="171"/>
      <c r="AI2194" s="171"/>
    </row>
    <row r="2195" spans="1:35" s="172" customFormat="1" ht="24" hidden="1" x14ac:dyDescent="0.2">
      <c r="A2195" s="167">
        <v>2</v>
      </c>
      <c r="B2195" s="647">
        <v>0</v>
      </c>
      <c r="C2195" s="647">
        <v>4</v>
      </c>
      <c r="D2195" s="647">
        <v>4</v>
      </c>
      <c r="E2195" s="163" t="s">
        <v>3862</v>
      </c>
      <c r="F2195" s="593" t="s">
        <v>4675</v>
      </c>
      <c r="G2195" s="143"/>
      <c r="H2195" s="166">
        <v>42151614</v>
      </c>
      <c r="I2195" s="180" t="s">
        <v>2672</v>
      </c>
      <c r="J2195" s="169"/>
      <c r="K2195" s="169"/>
      <c r="L2195" s="169"/>
      <c r="M2195" s="146"/>
      <c r="N2195" s="184"/>
      <c r="O2195" s="169"/>
      <c r="P2195" s="146"/>
      <c r="Q2195" s="146">
        <f t="shared" si="40"/>
        <v>0</v>
      </c>
      <c r="R2195" s="182" t="s">
        <v>4741</v>
      </c>
      <c r="S2195" s="226"/>
      <c r="T2195" s="676" t="s">
        <v>4687</v>
      </c>
      <c r="U2195" s="170"/>
      <c r="V2195" s="170"/>
      <c r="W2195" s="170"/>
      <c r="X2195" s="117"/>
      <c r="Y2195" s="171"/>
      <c r="Z2195" s="171"/>
      <c r="AA2195" s="171"/>
      <c r="AB2195" s="171"/>
      <c r="AC2195" s="171"/>
      <c r="AD2195" s="171"/>
      <c r="AE2195" s="171"/>
      <c r="AF2195" s="171"/>
      <c r="AG2195" s="171"/>
      <c r="AH2195" s="171"/>
      <c r="AI2195" s="171"/>
    </row>
    <row r="2196" spans="1:35" s="172" customFormat="1" ht="24" hidden="1" x14ac:dyDescent="0.2">
      <c r="A2196" s="167">
        <v>2</v>
      </c>
      <c r="B2196" s="647">
        <v>0</v>
      </c>
      <c r="C2196" s="647">
        <v>4</v>
      </c>
      <c r="D2196" s="647">
        <v>4</v>
      </c>
      <c r="E2196" s="163" t="s">
        <v>3862</v>
      </c>
      <c r="F2196" s="593" t="s">
        <v>4675</v>
      </c>
      <c r="G2196" s="143"/>
      <c r="H2196" s="166">
        <v>42151614</v>
      </c>
      <c r="I2196" s="180" t="s">
        <v>2673</v>
      </c>
      <c r="J2196" s="169"/>
      <c r="K2196" s="169"/>
      <c r="L2196" s="169"/>
      <c r="M2196" s="146"/>
      <c r="N2196" s="184"/>
      <c r="O2196" s="169"/>
      <c r="P2196" s="146"/>
      <c r="Q2196" s="146">
        <f t="shared" si="40"/>
        <v>0</v>
      </c>
      <c r="R2196" s="182" t="s">
        <v>4741</v>
      </c>
      <c r="S2196" s="226"/>
      <c r="T2196" s="676" t="s">
        <v>4687</v>
      </c>
      <c r="U2196" s="170"/>
      <c r="V2196" s="170"/>
      <c r="W2196" s="170"/>
      <c r="X2196" s="117"/>
      <c r="Y2196" s="171"/>
      <c r="Z2196" s="171"/>
      <c r="AA2196" s="171"/>
      <c r="AB2196" s="171"/>
      <c r="AC2196" s="171"/>
      <c r="AD2196" s="171"/>
      <c r="AE2196" s="171"/>
      <c r="AF2196" s="171"/>
      <c r="AG2196" s="171"/>
      <c r="AH2196" s="171"/>
      <c r="AI2196" s="171"/>
    </row>
    <row r="2197" spans="1:35" s="172" customFormat="1" ht="24" hidden="1" x14ac:dyDescent="0.2">
      <c r="A2197" s="167">
        <v>2</v>
      </c>
      <c r="B2197" s="647">
        <v>0</v>
      </c>
      <c r="C2197" s="647">
        <v>4</v>
      </c>
      <c r="D2197" s="647">
        <v>4</v>
      </c>
      <c r="E2197" s="163" t="s">
        <v>3862</v>
      </c>
      <c r="F2197" s="593" t="s">
        <v>4675</v>
      </c>
      <c r="G2197" s="143"/>
      <c r="H2197" s="166">
        <v>42151614</v>
      </c>
      <c r="I2197" s="180" t="s">
        <v>2674</v>
      </c>
      <c r="J2197" s="169"/>
      <c r="K2197" s="169"/>
      <c r="L2197" s="169"/>
      <c r="M2197" s="146"/>
      <c r="N2197" s="184"/>
      <c r="O2197" s="169"/>
      <c r="P2197" s="146"/>
      <c r="Q2197" s="146">
        <f t="shared" si="40"/>
        <v>0</v>
      </c>
      <c r="R2197" s="182" t="s">
        <v>4741</v>
      </c>
      <c r="S2197" s="226"/>
      <c r="T2197" s="676" t="s">
        <v>4687</v>
      </c>
      <c r="U2197" s="170"/>
      <c r="V2197" s="170"/>
      <c r="W2197" s="170"/>
      <c r="X2197" s="117"/>
      <c r="Y2197" s="171"/>
      <c r="Z2197" s="171"/>
      <c r="AA2197" s="171"/>
      <c r="AB2197" s="171"/>
      <c r="AC2197" s="171"/>
      <c r="AD2197" s="171"/>
      <c r="AE2197" s="171"/>
      <c r="AF2197" s="171"/>
      <c r="AG2197" s="171"/>
      <c r="AH2197" s="171"/>
      <c r="AI2197" s="171"/>
    </row>
    <row r="2198" spans="1:35" s="172" customFormat="1" ht="24" hidden="1" x14ac:dyDescent="0.2">
      <c r="A2198" s="167">
        <v>2</v>
      </c>
      <c r="B2198" s="647">
        <v>0</v>
      </c>
      <c r="C2198" s="647">
        <v>4</v>
      </c>
      <c r="D2198" s="647">
        <v>4</v>
      </c>
      <c r="E2198" s="163" t="s">
        <v>3862</v>
      </c>
      <c r="F2198" s="593" t="s">
        <v>4675</v>
      </c>
      <c r="G2198" s="143"/>
      <c r="H2198" s="166">
        <v>42151614</v>
      </c>
      <c r="I2198" s="180" t="s">
        <v>2675</v>
      </c>
      <c r="J2198" s="169"/>
      <c r="K2198" s="169"/>
      <c r="L2198" s="169"/>
      <c r="M2198" s="146"/>
      <c r="N2198" s="184"/>
      <c r="O2198" s="169"/>
      <c r="P2198" s="146"/>
      <c r="Q2198" s="146">
        <f t="shared" si="40"/>
        <v>0</v>
      </c>
      <c r="R2198" s="182" t="s">
        <v>4741</v>
      </c>
      <c r="S2198" s="226"/>
      <c r="T2198" s="676" t="s">
        <v>4687</v>
      </c>
      <c r="U2198" s="170"/>
      <c r="V2198" s="170"/>
      <c r="W2198" s="170"/>
      <c r="X2198" s="117"/>
      <c r="Y2198" s="171"/>
      <c r="Z2198" s="171"/>
      <c r="AA2198" s="171"/>
      <c r="AB2198" s="171"/>
      <c r="AC2198" s="171"/>
      <c r="AD2198" s="171"/>
      <c r="AE2198" s="171"/>
      <c r="AF2198" s="171"/>
      <c r="AG2198" s="171"/>
      <c r="AH2198" s="171"/>
      <c r="AI2198" s="171"/>
    </row>
    <row r="2199" spans="1:35" s="172" customFormat="1" ht="24" hidden="1" x14ac:dyDescent="0.2">
      <c r="A2199" s="167">
        <v>2</v>
      </c>
      <c r="B2199" s="647">
        <v>0</v>
      </c>
      <c r="C2199" s="647">
        <v>4</v>
      </c>
      <c r="D2199" s="647">
        <v>4</v>
      </c>
      <c r="E2199" s="163" t="s">
        <v>3862</v>
      </c>
      <c r="F2199" s="593" t="s">
        <v>4675</v>
      </c>
      <c r="G2199" s="143"/>
      <c r="H2199" s="166">
        <v>42151614</v>
      </c>
      <c r="I2199" s="180" t="s">
        <v>2676</v>
      </c>
      <c r="J2199" s="169"/>
      <c r="K2199" s="169"/>
      <c r="L2199" s="169"/>
      <c r="M2199" s="146"/>
      <c r="N2199" s="184" t="s">
        <v>4784</v>
      </c>
      <c r="O2199" s="169"/>
      <c r="P2199" s="146"/>
      <c r="Q2199" s="146">
        <f t="shared" si="40"/>
        <v>0</v>
      </c>
      <c r="R2199" s="182" t="s">
        <v>4741</v>
      </c>
      <c r="S2199" s="226"/>
      <c r="T2199" s="676" t="s">
        <v>4687</v>
      </c>
      <c r="U2199" s="170"/>
      <c r="V2199" s="170"/>
      <c r="W2199" s="170"/>
      <c r="X2199" s="117"/>
      <c r="Y2199" s="171"/>
      <c r="Z2199" s="171"/>
      <c r="AA2199" s="171"/>
      <c r="AB2199" s="171"/>
      <c r="AC2199" s="171"/>
      <c r="AD2199" s="171"/>
      <c r="AE2199" s="171"/>
      <c r="AF2199" s="171"/>
      <c r="AG2199" s="171"/>
      <c r="AH2199" s="171"/>
      <c r="AI2199" s="171"/>
    </row>
    <row r="2200" spans="1:35" s="172" customFormat="1" ht="24" hidden="1" x14ac:dyDescent="0.2">
      <c r="A2200" s="167">
        <v>2</v>
      </c>
      <c r="B2200" s="647">
        <v>0</v>
      </c>
      <c r="C2200" s="647">
        <v>4</v>
      </c>
      <c r="D2200" s="647">
        <v>4</v>
      </c>
      <c r="E2200" s="163" t="s">
        <v>3862</v>
      </c>
      <c r="F2200" s="593" t="s">
        <v>4675</v>
      </c>
      <c r="G2200" s="143"/>
      <c r="H2200" s="166">
        <v>42151614</v>
      </c>
      <c r="I2200" s="180" t="s">
        <v>2677</v>
      </c>
      <c r="J2200" s="169"/>
      <c r="K2200" s="169"/>
      <c r="L2200" s="169"/>
      <c r="M2200" s="146"/>
      <c r="N2200" s="184" t="s">
        <v>4951</v>
      </c>
      <c r="O2200" s="169">
        <v>30</v>
      </c>
      <c r="P2200" s="146"/>
      <c r="Q2200" s="146">
        <f t="shared" si="40"/>
        <v>0</v>
      </c>
      <c r="R2200" s="182" t="s">
        <v>4741</v>
      </c>
      <c r="S2200" s="226"/>
      <c r="T2200" s="676" t="s">
        <v>4687</v>
      </c>
      <c r="U2200" s="170"/>
      <c r="V2200" s="170"/>
      <c r="W2200" s="170"/>
      <c r="X2200" s="117"/>
      <c r="Y2200" s="171"/>
      <c r="Z2200" s="171"/>
      <c r="AA2200" s="171"/>
      <c r="AB2200" s="171"/>
      <c r="AC2200" s="171"/>
      <c r="AD2200" s="171"/>
      <c r="AE2200" s="171"/>
      <c r="AF2200" s="171"/>
      <c r="AG2200" s="171"/>
      <c r="AH2200" s="171"/>
      <c r="AI2200" s="171"/>
    </row>
    <row r="2201" spans="1:35" s="172" customFormat="1" ht="24" hidden="1" x14ac:dyDescent="0.2">
      <c r="A2201" s="167">
        <v>2</v>
      </c>
      <c r="B2201" s="647">
        <v>0</v>
      </c>
      <c r="C2201" s="647">
        <v>4</v>
      </c>
      <c r="D2201" s="647">
        <v>4</v>
      </c>
      <c r="E2201" s="163" t="s">
        <v>3862</v>
      </c>
      <c r="F2201" s="593" t="s">
        <v>4675</v>
      </c>
      <c r="G2201" s="143"/>
      <c r="H2201" s="166">
        <v>42151614</v>
      </c>
      <c r="I2201" s="180" t="s">
        <v>2678</v>
      </c>
      <c r="J2201" s="169"/>
      <c r="K2201" s="169"/>
      <c r="L2201" s="169"/>
      <c r="M2201" s="146"/>
      <c r="N2201" s="184"/>
      <c r="O2201" s="169"/>
      <c r="P2201" s="146"/>
      <c r="Q2201" s="146">
        <f t="shared" si="40"/>
        <v>0</v>
      </c>
      <c r="R2201" s="182" t="s">
        <v>4741</v>
      </c>
      <c r="S2201" s="226"/>
      <c r="T2201" s="676" t="s">
        <v>4687</v>
      </c>
      <c r="U2201" s="170"/>
      <c r="V2201" s="170"/>
      <c r="W2201" s="170"/>
      <c r="X2201" s="117"/>
      <c r="Y2201" s="171"/>
      <c r="Z2201" s="171"/>
      <c r="AA2201" s="171"/>
      <c r="AB2201" s="171"/>
      <c r="AC2201" s="171"/>
      <c r="AD2201" s="171"/>
      <c r="AE2201" s="171"/>
      <c r="AF2201" s="171"/>
      <c r="AG2201" s="171"/>
      <c r="AH2201" s="171"/>
      <c r="AI2201" s="171"/>
    </row>
    <row r="2202" spans="1:35" s="172" customFormat="1" ht="24" hidden="1" x14ac:dyDescent="0.2">
      <c r="A2202" s="167">
        <v>2</v>
      </c>
      <c r="B2202" s="647">
        <v>0</v>
      </c>
      <c r="C2202" s="647">
        <v>4</v>
      </c>
      <c r="D2202" s="647">
        <v>4</v>
      </c>
      <c r="E2202" s="163" t="s">
        <v>3862</v>
      </c>
      <c r="F2202" s="593" t="s">
        <v>4675</v>
      </c>
      <c r="G2202" s="143"/>
      <c r="H2202" s="166">
        <v>42151614</v>
      </c>
      <c r="I2202" s="180" t="s">
        <v>2679</v>
      </c>
      <c r="J2202" s="169"/>
      <c r="K2202" s="169"/>
      <c r="L2202" s="169"/>
      <c r="M2202" s="146"/>
      <c r="N2202" s="184"/>
      <c r="O2202" s="169"/>
      <c r="P2202" s="146"/>
      <c r="Q2202" s="146">
        <f t="shared" ref="Q2202:Q2265" si="41">+P2202</f>
        <v>0</v>
      </c>
      <c r="R2202" s="182" t="s">
        <v>4741</v>
      </c>
      <c r="S2202" s="226"/>
      <c r="T2202" s="676" t="s">
        <v>4687</v>
      </c>
      <c r="U2202" s="170"/>
      <c r="V2202" s="170"/>
      <c r="W2202" s="170"/>
      <c r="X2202" s="117"/>
      <c r="Y2202" s="171"/>
      <c r="Z2202" s="171"/>
      <c r="AA2202" s="171"/>
      <c r="AB2202" s="171"/>
      <c r="AC2202" s="171"/>
      <c r="AD2202" s="171"/>
      <c r="AE2202" s="171"/>
      <c r="AF2202" s="171"/>
      <c r="AG2202" s="171"/>
      <c r="AH2202" s="171"/>
      <c r="AI2202" s="171"/>
    </row>
    <row r="2203" spans="1:35" s="172" customFormat="1" ht="24" hidden="1" x14ac:dyDescent="0.2">
      <c r="A2203" s="167">
        <v>2</v>
      </c>
      <c r="B2203" s="647">
        <v>0</v>
      </c>
      <c r="C2203" s="647">
        <v>4</v>
      </c>
      <c r="D2203" s="647">
        <v>4</v>
      </c>
      <c r="E2203" s="163" t="s">
        <v>3862</v>
      </c>
      <c r="F2203" s="593" t="s">
        <v>4675</v>
      </c>
      <c r="G2203" s="143"/>
      <c r="H2203" s="166">
        <v>42151614</v>
      </c>
      <c r="I2203" s="180" t="s">
        <v>2680</v>
      </c>
      <c r="J2203" s="169"/>
      <c r="K2203" s="169"/>
      <c r="L2203" s="169"/>
      <c r="M2203" s="146"/>
      <c r="N2203" s="184"/>
      <c r="O2203" s="169"/>
      <c r="P2203" s="146"/>
      <c r="Q2203" s="146">
        <f t="shared" si="41"/>
        <v>0</v>
      </c>
      <c r="R2203" s="182" t="s">
        <v>4741</v>
      </c>
      <c r="S2203" s="226"/>
      <c r="T2203" s="676" t="s">
        <v>4687</v>
      </c>
      <c r="U2203" s="170"/>
      <c r="V2203" s="170"/>
      <c r="W2203" s="170"/>
      <c r="X2203" s="117"/>
      <c r="Y2203" s="171"/>
      <c r="Z2203" s="171"/>
      <c r="AA2203" s="171"/>
      <c r="AB2203" s="171"/>
      <c r="AC2203" s="171"/>
      <c r="AD2203" s="171"/>
      <c r="AE2203" s="171"/>
      <c r="AF2203" s="171"/>
      <c r="AG2203" s="171"/>
      <c r="AH2203" s="171"/>
      <c r="AI2203" s="171"/>
    </row>
    <row r="2204" spans="1:35" s="172" customFormat="1" ht="24" hidden="1" x14ac:dyDescent="0.2">
      <c r="A2204" s="167">
        <v>2</v>
      </c>
      <c r="B2204" s="647">
        <v>0</v>
      </c>
      <c r="C2204" s="647">
        <v>4</v>
      </c>
      <c r="D2204" s="647">
        <v>4</v>
      </c>
      <c r="E2204" s="163" t="s">
        <v>3862</v>
      </c>
      <c r="F2204" s="593" t="s">
        <v>4675</v>
      </c>
      <c r="G2204" s="143"/>
      <c r="H2204" s="166">
        <v>42151614</v>
      </c>
      <c r="I2204" s="180" t="s">
        <v>2681</v>
      </c>
      <c r="J2204" s="169"/>
      <c r="K2204" s="169"/>
      <c r="L2204" s="169"/>
      <c r="M2204" s="146"/>
      <c r="N2204" s="184"/>
      <c r="O2204" s="169"/>
      <c r="P2204" s="146"/>
      <c r="Q2204" s="146">
        <f t="shared" si="41"/>
        <v>0</v>
      </c>
      <c r="R2204" s="182" t="s">
        <v>4741</v>
      </c>
      <c r="S2204" s="226"/>
      <c r="T2204" s="676" t="s">
        <v>4687</v>
      </c>
      <c r="U2204" s="170"/>
      <c r="V2204" s="170"/>
      <c r="W2204" s="170"/>
      <c r="X2204" s="117"/>
      <c r="Y2204" s="171"/>
      <c r="Z2204" s="171"/>
      <c r="AA2204" s="171"/>
      <c r="AB2204" s="171"/>
      <c r="AC2204" s="171"/>
      <c r="AD2204" s="171"/>
      <c r="AE2204" s="171"/>
      <c r="AF2204" s="171"/>
      <c r="AG2204" s="171"/>
      <c r="AH2204" s="171"/>
      <c r="AI2204" s="171"/>
    </row>
    <row r="2205" spans="1:35" s="172" customFormat="1" ht="24" hidden="1" x14ac:dyDescent="0.2">
      <c r="A2205" s="167">
        <v>2</v>
      </c>
      <c r="B2205" s="647">
        <v>0</v>
      </c>
      <c r="C2205" s="647">
        <v>4</v>
      </c>
      <c r="D2205" s="647">
        <v>4</v>
      </c>
      <c r="E2205" s="163" t="s">
        <v>3862</v>
      </c>
      <c r="F2205" s="593" t="s">
        <v>4675</v>
      </c>
      <c r="G2205" s="143"/>
      <c r="H2205" s="166">
        <v>42151614</v>
      </c>
      <c r="I2205" s="180" t="s">
        <v>4858</v>
      </c>
      <c r="J2205" s="169"/>
      <c r="K2205" s="169"/>
      <c r="L2205" s="169"/>
      <c r="M2205" s="146"/>
      <c r="N2205" s="184" t="s">
        <v>4849</v>
      </c>
      <c r="O2205" s="169">
        <v>1</v>
      </c>
      <c r="P2205" s="146"/>
      <c r="Q2205" s="146">
        <f t="shared" si="41"/>
        <v>0</v>
      </c>
      <c r="R2205" s="182" t="s">
        <v>4741</v>
      </c>
      <c r="S2205" s="226"/>
      <c r="T2205" s="676" t="s">
        <v>4687</v>
      </c>
      <c r="U2205" s="170"/>
      <c r="V2205" s="170"/>
      <c r="W2205" s="170"/>
      <c r="X2205" s="117"/>
      <c r="Y2205" s="171"/>
      <c r="Z2205" s="171"/>
      <c r="AA2205" s="171"/>
      <c r="AB2205" s="171"/>
      <c r="AC2205" s="171"/>
      <c r="AD2205" s="171"/>
      <c r="AE2205" s="171"/>
      <c r="AF2205" s="171"/>
      <c r="AG2205" s="171"/>
      <c r="AH2205" s="171"/>
      <c r="AI2205" s="171"/>
    </row>
    <row r="2206" spans="1:35" s="172" customFormat="1" ht="24" hidden="1" x14ac:dyDescent="0.2">
      <c r="A2206" s="167">
        <v>2</v>
      </c>
      <c r="B2206" s="647">
        <v>0</v>
      </c>
      <c r="C2206" s="647">
        <v>4</v>
      </c>
      <c r="D2206" s="647">
        <v>4</v>
      </c>
      <c r="E2206" s="163" t="s">
        <v>3862</v>
      </c>
      <c r="F2206" s="593" t="s">
        <v>4675</v>
      </c>
      <c r="G2206" s="143"/>
      <c r="H2206" s="166">
        <v>42151614</v>
      </c>
      <c r="I2206" s="180" t="s">
        <v>2682</v>
      </c>
      <c r="J2206" s="169"/>
      <c r="K2206" s="169"/>
      <c r="L2206" s="169"/>
      <c r="M2206" s="146"/>
      <c r="N2206" s="184"/>
      <c r="O2206" s="169"/>
      <c r="P2206" s="146"/>
      <c r="Q2206" s="146">
        <f t="shared" si="41"/>
        <v>0</v>
      </c>
      <c r="R2206" s="182" t="s">
        <v>4741</v>
      </c>
      <c r="S2206" s="226"/>
      <c r="T2206" s="676" t="s">
        <v>4687</v>
      </c>
      <c r="U2206" s="170"/>
      <c r="V2206" s="170"/>
      <c r="W2206" s="170"/>
      <c r="X2206" s="117"/>
      <c r="Y2206" s="171"/>
      <c r="Z2206" s="171"/>
      <c r="AA2206" s="171"/>
      <c r="AB2206" s="171"/>
      <c r="AC2206" s="171"/>
      <c r="AD2206" s="171"/>
      <c r="AE2206" s="171"/>
      <c r="AF2206" s="171"/>
      <c r="AG2206" s="171"/>
      <c r="AH2206" s="171"/>
      <c r="AI2206" s="171"/>
    </row>
    <row r="2207" spans="1:35" s="172" customFormat="1" ht="24" hidden="1" x14ac:dyDescent="0.2">
      <c r="A2207" s="167">
        <v>2</v>
      </c>
      <c r="B2207" s="647">
        <v>0</v>
      </c>
      <c r="C2207" s="647">
        <v>4</v>
      </c>
      <c r="D2207" s="647">
        <v>4</v>
      </c>
      <c r="E2207" s="163" t="s">
        <v>3862</v>
      </c>
      <c r="F2207" s="593" t="s">
        <v>4675</v>
      </c>
      <c r="G2207" s="143"/>
      <c r="H2207" s="166">
        <v>42151614</v>
      </c>
      <c r="I2207" s="180" t="s">
        <v>4859</v>
      </c>
      <c r="J2207" s="169"/>
      <c r="K2207" s="169"/>
      <c r="L2207" s="169"/>
      <c r="M2207" s="146"/>
      <c r="N2207" s="184" t="s">
        <v>4849</v>
      </c>
      <c r="O2207" s="169">
        <v>1</v>
      </c>
      <c r="P2207" s="146"/>
      <c r="Q2207" s="146">
        <f t="shared" si="41"/>
        <v>0</v>
      </c>
      <c r="R2207" s="182" t="s">
        <v>4741</v>
      </c>
      <c r="S2207" s="226"/>
      <c r="T2207" s="676" t="s">
        <v>4687</v>
      </c>
      <c r="U2207" s="170"/>
      <c r="V2207" s="170"/>
      <c r="W2207" s="170"/>
      <c r="X2207" s="117"/>
      <c r="Y2207" s="171"/>
      <c r="Z2207" s="171"/>
      <c r="AA2207" s="171"/>
      <c r="AB2207" s="171"/>
      <c r="AC2207" s="171"/>
      <c r="AD2207" s="171"/>
      <c r="AE2207" s="171"/>
      <c r="AF2207" s="171"/>
      <c r="AG2207" s="171"/>
      <c r="AH2207" s="171"/>
      <c r="AI2207" s="171"/>
    </row>
    <row r="2208" spans="1:35" s="172" customFormat="1" ht="24" hidden="1" x14ac:dyDescent="0.2">
      <c r="A2208" s="167">
        <v>2</v>
      </c>
      <c r="B2208" s="647">
        <v>0</v>
      </c>
      <c r="C2208" s="647">
        <v>4</v>
      </c>
      <c r="D2208" s="647">
        <v>4</v>
      </c>
      <c r="E2208" s="163" t="s">
        <v>3862</v>
      </c>
      <c r="F2208" s="593" t="s">
        <v>4675</v>
      </c>
      <c r="G2208" s="143"/>
      <c r="H2208" s="166">
        <v>42151614</v>
      </c>
      <c r="I2208" s="180" t="s">
        <v>2683</v>
      </c>
      <c r="J2208" s="169"/>
      <c r="K2208" s="169"/>
      <c r="L2208" s="169"/>
      <c r="M2208" s="146"/>
      <c r="N2208" s="184"/>
      <c r="O2208" s="169"/>
      <c r="P2208" s="146"/>
      <c r="Q2208" s="146">
        <f t="shared" si="41"/>
        <v>0</v>
      </c>
      <c r="R2208" s="182" t="s">
        <v>4741</v>
      </c>
      <c r="S2208" s="226"/>
      <c r="T2208" s="676" t="s">
        <v>4687</v>
      </c>
      <c r="U2208" s="170"/>
      <c r="V2208" s="170"/>
      <c r="W2208" s="170"/>
      <c r="X2208" s="117"/>
      <c r="Y2208" s="171"/>
      <c r="Z2208" s="171"/>
      <c r="AA2208" s="171"/>
      <c r="AB2208" s="171"/>
      <c r="AC2208" s="171"/>
      <c r="AD2208" s="171"/>
      <c r="AE2208" s="171"/>
      <c r="AF2208" s="171"/>
      <c r="AG2208" s="171"/>
      <c r="AH2208" s="171"/>
      <c r="AI2208" s="171"/>
    </row>
    <row r="2209" spans="1:35" s="172" customFormat="1" ht="24" hidden="1" x14ac:dyDescent="0.2">
      <c r="A2209" s="167">
        <v>2</v>
      </c>
      <c r="B2209" s="647">
        <v>0</v>
      </c>
      <c r="C2209" s="647">
        <v>4</v>
      </c>
      <c r="D2209" s="647">
        <v>4</v>
      </c>
      <c r="E2209" s="163" t="s">
        <v>3862</v>
      </c>
      <c r="F2209" s="593" t="s">
        <v>4675</v>
      </c>
      <c r="G2209" s="143"/>
      <c r="H2209" s="166">
        <v>42151614</v>
      </c>
      <c r="I2209" s="180" t="s">
        <v>2684</v>
      </c>
      <c r="J2209" s="169"/>
      <c r="K2209" s="169"/>
      <c r="L2209" s="169"/>
      <c r="M2209" s="146"/>
      <c r="N2209" s="184"/>
      <c r="O2209" s="169"/>
      <c r="P2209" s="146"/>
      <c r="Q2209" s="146">
        <f t="shared" si="41"/>
        <v>0</v>
      </c>
      <c r="R2209" s="182" t="s">
        <v>4741</v>
      </c>
      <c r="S2209" s="226"/>
      <c r="T2209" s="676" t="s">
        <v>4687</v>
      </c>
      <c r="U2209" s="170"/>
      <c r="V2209" s="170"/>
      <c r="W2209" s="170"/>
      <c r="X2209" s="117"/>
      <c r="Y2209" s="171"/>
      <c r="Z2209" s="171"/>
      <c r="AA2209" s="171"/>
      <c r="AB2209" s="171"/>
      <c r="AC2209" s="171"/>
      <c r="AD2209" s="171"/>
      <c r="AE2209" s="171"/>
      <c r="AF2209" s="171"/>
      <c r="AG2209" s="171"/>
      <c r="AH2209" s="171"/>
      <c r="AI2209" s="171"/>
    </row>
    <row r="2210" spans="1:35" s="172" customFormat="1" ht="24" hidden="1" x14ac:dyDescent="0.2">
      <c r="A2210" s="167">
        <v>2</v>
      </c>
      <c r="B2210" s="647">
        <v>0</v>
      </c>
      <c r="C2210" s="647">
        <v>4</v>
      </c>
      <c r="D2210" s="647">
        <v>4</v>
      </c>
      <c r="E2210" s="163" t="s">
        <v>3862</v>
      </c>
      <c r="F2210" s="593" t="s">
        <v>4675</v>
      </c>
      <c r="G2210" s="143"/>
      <c r="H2210" s="166">
        <v>42151614</v>
      </c>
      <c r="I2210" s="180" t="s">
        <v>2685</v>
      </c>
      <c r="J2210" s="169"/>
      <c r="K2210" s="169"/>
      <c r="L2210" s="169"/>
      <c r="M2210" s="146"/>
      <c r="N2210" s="184"/>
      <c r="O2210" s="169"/>
      <c r="P2210" s="146"/>
      <c r="Q2210" s="146">
        <f t="shared" si="41"/>
        <v>0</v>
      </c>
      <c r="R2210" s="182" t="s">
        <v>4741</v>
      </c>
      <c r="S2210" s="226"/>
      <c r="T2210" s="676" t="s">
        <v>4687</v>
      </c>
      <c r="U2210" s="170"/>
      <c r="V2210" s="170"/>
      <c r="W2210" s="170"/>
      <c r="X2210" s="117"/>
      <c r="Y2210" s="171"/>
      <c r="Z2210" s="171"/>
      <c r="AA2210" s="171"/>
      <c r="AB2210" s="171"/>
      <c r="AC2210" s="171"/>
      <c r="AD2210" s="171"/>
      <c r="AE2210" s="171"/>
      <c r="AF2210" s="171"/>
      <c r="AG2210" s="171"/>
      <c r="AH2210" s="171"/>
      <c r="AI2210" s="171"/>
    </row>
    <row r="2211" spans="1:35" s="172" customFormat="1" ht="24" hidden="1" x14ac:dyDescent="0.2">
      <c r="A2211" s="167">
        <v>2</v>
      </c>
      <c r="B2211" s="647">
        <v>0</v>
      </c>
      <c r="C2211" s="647">
        <v>4</v>
      </c>
      <c r="D2211" s="647">
        <v>4</v>
      </c>
      <c r="E2211" s="163" t="s">
        <v>3862</v>
      </c>
      <c r="F2211" s="593" t="s">
        <v>4675</v>
      </c>
      <c r="G2211" s="143"/>
      <c r="H2211" s="166">
        <v>42151614</v>
      </c>
      <c r="I2211" s="180" t="s">
        <v>2686</v>
      </c>
      <c r="J2211" s="169"/>
      <c r="K2211" s="169"/>
      <c r="L2211" s="169"/>
      <c r="M2211" s="146"/>
      <c r="N2211" s="184"/>
      <c r="O2211" s="169"/>
      <c r="P2211" s="146"/>
      <c r="Q2211" s="146">
        <f t="shared" si="41"/>
        <v>0</v>
      </c>
      <c r="R2211" s="182" t="s">
        <v>4741</v>
      </c>
      <c r="S2211" s="226"/>
      <c r="T2211" s="676" t="s">
        <v>4687</v>
      </c>
      <c r="U2211" s="170"/>
      <c r="V2211" s="170"/>
      <c r="W2211" s="170"/>
      <c r="X2211" s="117"/>
      <c r="Y2211" s="171"/>
      <c r="Z2211" s="171"/>
      <c r="AA2211" s="171"/>
      <c r="AB2211" s="171"/>
      <c r="AC2211" s="171"/>
      <c r="AD2211" s="171"/>
      <c r="AE2211" s="171"/>
      <c r="AF2211" s="171"/>
      <c r="AG2211" s="171"/>
      <c r="AH2211" s="171"/>
      <c r="AI2211" s="171"/>
    </row>
    <row r="2212" spans="1:35" s="172" customFormat="1" ht="24" hidden="1" x14ac:dyDescent="0.2">
      <c r="A2212" s="167">
        <v>2</v>
      </c>
      <c r="B2212" s="647">
        <v>0</v>
      </c>
      <c r="C2212" s="647">
        <v>4</v>
      </c>
      <c r="D2212" s="647">
        <v>4</v>
      </c>
      <c r="E2212" s="163" t="s">
        <v>3862</v>
      </c>
      <c r="F2212" s="593" t="s">
        <v>4675</v>
      </c>
      <c r="G2212" s="143"/>
      <c r="H2212" s="166">
        <v>42151614</v>
      </c>
      <c r="I2212" s="180" t="s">
        <v>3180</v>
      </c>
      <c r="J2212" s="169"/>
      <c r="K2212" s="169"/>
      <c r="L2212" s="169"/>
      <c r="M2212" s="146"/>
      <c r="N2212" s="184"/>
      <c r="O2212" s="169"/>
      <c r="P2212" s="146"/>
      <c r="Q2212" s="146">
        <f t="shared" si="41"/>
        <v>0</v>
      </c>
      <c r="R2212" s="182" t="s">
        <v>4741</v>
      </c>
      <c r="S2212" s="226"/>
      <c r="T2212" s="676" t="s">
        <v>4687</v>
      </c>
      <c r="U2212" s="170"/>
      <c r="V2212" s="170"/>
      <c r="W2212" s="170"/>
      <c r="X2212" s="117"/>
      <c r="Y2212" s="171"/>
      <c r="Z2212" s="171"/>
      <c r="AA2212" s="171"/>
      <c r="AB2212" s="171"/>
      <c r="AC2212" s="171"/>
      <c r="AD2212" s="171"/>
      <c r="AE2212" s="171"/>
      <c r="AF2212" s="171"/>
      <c r="AG2212" s="171"/>
      <c r="AH2212" s="171"/>
      <c r="AI2212" s="171"/>
    </row>
    <row r="2213" spans="1:35" s="172" customFormat="1" ht="24" hidden="1" x14ac:dyDescent="0.2">
      <c r="A2213" s="167">
        <v>2</v>
      </c>
      <c r="B2213" s="647">
        <v>0</v>
      </c>
      <c r="C2213" s="647">
        <v>4</v>
      </c>
      <c r="D2213" s="647">
        <v>4</v>
      </c>
      <c r="E2213" s="163" t="s">
        <v>3862</v>
      </c>
      <c r="F2213" s="593" t="s">
        <v>4675</v>
      </c>
      <c r="G2213" s="143"/>
      <c r="H2213" s="166">
        <v>42151614</v>
      </c>
      <c r="I2213" s="180" t="s">
        <v>3181</v>
      </c>
      <c r="J2213" s="169"/>
      <c r="K2213" s="169"/>
      <c r="L2213" s="169"/>
      <c r="M2213" s="146"/>
      <c r="N2213" s="184"/>
      <c r="O2213" s="169"/>
      <c r="P2213" s="146"/>
      <c r="Q2213" s="146">
        <f t="shared" si="41"/>
        <v>0</v>
      </c>
      <c r="R2213" s="182" t="s">
        <v>4741</v>
      </c>
      <c r="S2213" s="226"/>
      <c r="T2213" s="676" t="s">
        <v>4687</v>
      </c>
      <c r="U2213" s="170"/>
      <c r="V2213" s="170"/>
      <c r="W2213" s="170"/>
      <c r="X2213" s="117"/>
      <c r="Y2213" s="171"/>
      <c r="Z2213" s="171"/>
      <c r="AA2213" s="171"/>
      <c r="AB2213" s="171"/>
      <c r="AC2213" s="171"/>
      <c r="AD2213" s="171"/>
      <c r="AE2213" s="171"/>
      <c r="AF2213" s="171"/>
      <c r="AG2213" s="171"/>
      <c r="AH2213" s="171"/>
      <c r="AI2213" s="171"/>
    </row>
    <row r="2214" spans="1:35" s="172" customFormat="1" ht="24" hidden="1" x14ac:dyDescent="0.2">
      <c r="A2214" s="167">
        <v>2</v>
      </c>
      <c r="B2214" s="647">
        <v>0</v>
      </c>
      <c r="C2214" s="647">
        <v>4</v>
      </c>
      <c r="D2214" s="647">
        <v>4</v>
      </c>
      <c r="E2214" s="163" t="s">
        <v>3862</v>
      </c>
      <c r="F2214" s="593" t="s">
        <v>4675</v>
      </c>
      <c r="G2214" s="143"/>
      <c r="H2214" s="166">
        <v>42151614</v>
      </c>
      <c r="I2214" s="180" t="s">
        <v>3182</v>
      </c>
      <c r="J2214" s="169"/>
      <c r="K2214" s="169"/>
      <c r="L2214" s="169"/>
      <c r="M2214" s="146"/>
      <c r="N2214" s="184"/>
      <c r="O2214" s="169"/>
      <c r="P2214" s="146"/>
      <c r="Q2214" s="146">
        <f t="shared" si="41"/>
        <v>0</v>
      </c>
      <c r="R2214" s="182" t="s">
        <v>4741</v>
      </c>
      <c r="S2214" s="226"/>
      <c r="T2214" s="676" t="s">
        <v>4687</v>
      </c>
      <c r="U2214" s="170"/>
      <c r="V2214" s="170"/>
      <c r="W2214" s="170"/>
      <c r="X2214" s="117"/>
      <c r="Y2214" s="171"/>
      <c r="Z2214" s="171"/>
      <c r="AA2214" s="171"/>
      <c r="AB2214" s="171"/>
      <c r="AC2214" s="171"/>
      <c r="AD2214" s="171"/>
      <c r="AE2214" s="171"/>
      <c r="AF2214" s="171"/>
      <c r="AG2214" s="171"/>
      <c r="AH2214" s="171"/>
      <c r="AI2214" s="171"/>
    </row>
    <row r="2215" spans="1:35" s="172" customFormat="1" ht="24" hidden="1" x14ac:dyDescent="0.2">
      <c r="A2215" s="167">
        <v>2</v>
      </c>
      <c r="B2215" s="647">
        <v>0</v>
      </c>
      <c r="C2215" s="647">
        <v>4</v>
      </c>
      <c r="D2215" s="647">
        <v>4</v>
      </c>
      <c r="E2215" s="163" t="s">
        <v>3862</v>
      </c>
      <c r="F2215" s="593" t="s">
        <v>4675</v>
      </c>
      <c r="G2215" s="143"/>
      <c r="H2215" s="166">
        <v>42151614</v>
      </c>
      <c r="I2215" s="180" t="s">
        <v>2687</v>
      </c>
      <c r="J2215" s="169"/>
      <c r="K2215" s="169"/>
      <c r="L2215" s="169"/>
      <c r="M2215" s="146"/>
      <c r="N2215" s="184"/>
      <c r="O2215" s="169"/>
      <c r="P2215" s="146"/>
      <c r="Q2215" s="146">
        <f t="shared" si="41"/>
        <v>0</v>
      </c>
      <c r="R2215" s="182" t="s">
        <v>4741</v>
      </c>
      <c r="S2215" s="226"/>
      <c r="T2215" s="676" t="s">
        <v>4687</v>
      </c>
      <c r="U2215" s="170"/>
      <c r="V2215" s="170"/>
      <c r="W2215" s="170"/>
      <c r="X2215" s="117"/>
      <c r="Y2215" s="171"/>
      <c r="Z2215" s="171"/>
      <c r="AA2215" s="171"/>
      <c r="AB2215" s="171"/>
      <c r="AC2215" s="171"/>
      <c r="AD2215" s="171"/>
      <c r="AE2215" s="171"/>
      <c r="AF2215" s="171"/>
      <c r="AG2215" s="171"/>
      <c r="AH2215" s="171"/>
      <c r="AI2215" s="171"/>
    </row>
    <row r="2216" spans="1:35" s="172" customFormat="1" ht="24" hidden="1" x14ac:dyDescent="0.2">
      <c r="A2216" s="167">
        <v>2</v>
      </c>
      <c r="B2216" s="647">
        <v>0</v>
      </c>
      <c r="C2216" s="647">
        <v>4</v>
      </c>
      <c r="D2216" s="647">
        <v>4</v>
      </c>
      <c r="E2216" s="163" t="s">
        <v>3862</v>
      </c>
      <c r="F2216" s="593" t="s">
        <v>4675</v>
      </c>
      <c r="G2216" s="143"/>
      <c r="H2216" s="166">
        <v>42151614</v>
      </c>
      <c r="I2216" s="180" t="s">
        <v>3244</v>
      </c>
      <c r="J2216" s="169"/>
      <c r="K2216" s="169"/>
      <c r="L2216" s="169"/>
      <c r="M2216" s="146"/>
      <c r="N2216" s="184"/>
      <c r="O2216" s="169"/>
      <c r="P2216" s="146"/>
      <c r="Q2216" s="146">
        <f t="shared" si="41"/>
        <v>0</v>
      </c>
      <c r="R2216" s="182" t="s">
        <v>4741</v>
      </c>
      <c r="S2216" s="226"/>
      <c r="T2216" s="676" t="s">
        <v>4687</v>
      </c>
      <c r="U2216" s="170"/>
      <c r="V2216" s="170"/>
      <c r="W2216" s="170"/>
      <c r="X2216" s="117"/>
      <c r="Y2216" s="171"/>
      <c r="Z2216" s="171"/>
      <c r="AA2216" s="171"/>
      <c r="AB2216" s="171"/>
      <c r="AC2216" s="171"/>
      <c r="AD2216" s="171"/>
      <c r="AE2216" s="171"/>
      <c r="AF2216" s="171"/>
      <c r="AG2216" s="171"/>
      <c r="AH2216" s="171"/>
      <c r="AI2216" s="171"/>
    </row>
    <row r="2217" spans="1:35" s="172" customFormat="1" ht="24" hidden="1" x14ac:dyDescent="0.2">
      <c r="A2217" s="167">
        <v>2</v>
      </c>
      <c r="B2217" s="647">
        <v>0</v>
      </c>
      <c r="C2217" s="647">
        <v>4</v>
      </c>
      <c r="D2217" s="647">
        <v>4</v>
      </c>
      <c r="E2217" s="163" t="s">
        <v>3862</v>
      </c>
      <c r="F2217" s="593" t="s">
        <v>4675</v>
      </c>
      <c r="G2217" s="143"/>
      <c r="H2217" s="166">
        <v>42151614</v>
      </c>
      <c r="I2217" s="180" t="s">
        <v>3245</v>
      </c>
      <c r="J2217" s="169"/>
      <c r="K2217" s="169"/>
      <c r="L2217" s="169"/>
      <c r="M2217" s="146"/>
      <c r="N2217" s="184"/>
      <c r="O2217" s="169"/>
      <c r="P2217" s="146"/>
      <c r="Q2217" s="146">
        <f t="shared" si="41"/>
        <v>0</v>
      </c>
      <c r="R2217" s="182" t="s">
        <v>4741</v>
      </c>
      <c r="S2217" s="226"/>
      <c r="T2217" s="676" t="s">
        <v>4687</v>
      </c>
      <c r="U2217" s="170"/>
      <c r="V2217" s="170"/>
      <c r="W2217" s="170"/>
      <c r="X2217" s="117"/>
      <c r="Y2217" s="171"/>
      <c r="Z2217" s="171"/>
      <c r="AA2217" s="171"/>
      <c r="AB2217" s="171"/>
      <c r="AC2217" s="171"/>
      <c r="AD2217" s="171"/>
      <c r="AE2217" s="171"/>
      <c r="AF2217" s="171"/>
      <c r="AG2217" s="171"/>
      <c r="AH2217" s="171"/>
      <c r="AI2217" s="171"/>
    </row>
    <row r="2218" spans="1:35" s="172" customFormat="1" ht="24" hidden="1" x14ac:dyDescent="0.2">
      <c r="A2218" s="167">
        <v>2</v>
      </c>
      <c r="B2218" s="647">
        <v>0</v>
      </c>
      <c r="C2218" s="647">
        <v>4</v>
      </c>
      <c r="D2218" s="647">
        <v>4</v>
      </c>
      <c r="E2218" s="163" t="s">
        <v>3862</v>
      </c>
      <c r="F2218" s="593" t="s">
        <v>4675</v>
      </c>
      <c r="G2218" s="143"/>
      <c r="H2218" s="166">
        <v>42151614</v>
      </c>
      <c r="I2218" s="180" t="s">
        <v>4851</v>
      </c>
      <c r="J2218" s="169"/>
      <c r="K2218" s="169"/>
      <c r="L2218" s="169"/>
      <c r="M2218" s="146"/>
      <c r="N2218" s="184" t="s">
        <v>4951</v>
      </c>
      <c r="O2218" s="169">
        <v>10</v>
      </c>
      <c r="P2218" s="146"/>
      <c r="Q2218" s="146">
        <f t="shared" si="41"/>
        <v>0</v>
      </c>
      <c r="R2218" s="182" t="s">
        <v>4741</v>
      </c>
      <c r="S2218" s="226"/>
      <c r="T2218" s="676" t="s">
        <v>4687</v>
      </c>
      <c r="U2218" s="170"/>
      <c r="V2218" s="170"/>
      <c r="W2218" s="170"/>
      <c r="X2218" s="117"/>
      <c r="Y2218" s="171"/>
      <c r="Z2218" s="171"/>
      <c r="AA2218" s="171"/>
      <c r="AB2218" s="171"/>
      <c r="AC2218" s="171"/>
      <c r="AD2218" s="171"/>
      <c r="AE2218" s="171"/>
      <c r="AF2218" s="171"/>
      <c r="AG2218" s="171"/>
      <c r="AH2218" s="171"/>
      <c r="AI2218" s="171"/>
    </row>
    <row r="2219" spans="1:35" s="172" customFormat="1" ht="24" hidden="1" x14ac:dyDescent="0.2">
      <c r="A2219" s="167">
        <v>2</v>
      </c>
      <c r="B2219" s="647">
        <v>0</v>
      </c>
      <c r="C2219" s="647">
        <v>4</v>
      </c>
      <c r="D2219" s="647">
        <v>4</v>
      </c>
      <c r="E2219" s="163" t="s">
        <v>3862</v>
      </c>
      <c r="F2219" s="593" t="s">
        <v>4675</v>
      </c>
      <c r="G2219" s="143"/>
      <c r="H2219" s="166">
        <v>42151614</v>
      </c>
      <c r="I2219" s="180" t="s">
        <v>4852</v>
      </c>
      <c r="J2219" s="169"/>
      <c r="K2219" s="169"/>
      <c r="L2219" s="169"/>
      <c r="M2219" s="146"/>
      <c r="N2219" s="184" t="s">
        <v>4849</v>
      </c>
      <c r="O2219" s="169">
        <v>1</v>
      </c>
      <c r="P2219" s="146"/>
      <c r="Q2219" s="146">
        <f t="shared" si="41"/>
        <v>0</v>
      </c>
      <c r="R2219" s="182" t="s">
        <v>4741</v>
      </c>
      <c r="S2219" s="226"/>
      <c r="T2219" s="676" t="s">
        <v>4687</v>
      </c>
      <c r="U2219" s="170"/>
      <c r="V2219" s="170"/>
      <c r="W2219" s="170"/>
      <c r="X2219" s="117"/>
      <c r="Y2219" s="171"/>
      <c r="Z2219" s="171"/>
      <c r="AA2219" s="171"/>
      <c r="AB2219" s="171"/>
      <c r="AC2219" s="171"/>
      <c r="AD2219" s="171"/>
      <c r="AE2219" s="171"/>
      <c r="AF2219" s="171"/>
      <c r="AG2219" s="171"/>
      <c r="AH2219" s="171"/>
      <c r="AI2219" s="171"/>
    </row>
    <row r="2220" spans="1:35" s="172" customFormat="1" ht="24" hidden="1" x14ac:dyDescent="0.2">
      <c r="A2220" s="167">
        <v>2</v>
      </c>
      <c r="B2220" s="647">
        <v>0</v>
      </c>
      <c r="C2220" s="647">
        <v>4</v>
      </c>
      <c r="D2220" s="647">
        <v>4</v>
      </c>
      <c r="E2220" s="163" t="s">
        <v>3862</v>
      </c>
      <c r="F2220" s="593" t="s">
        <v>4675</v>
      </c>
      <c r="G2220" s="143"/>
      <c r="H2220" s="166">
        <v>42151614</v>
      </c>
      <c r="I2220" s="180" t="s">
        <v>4850</v>
      </c>
      <c r="J2220" s="169"/>
      <c r="K2220" s="169"/>
      <c r="L2220" s="169"/>
      <c r="M2220" s="146"/>
      <c r="N2220" s="184" t="s">
        <v>4951</v>
      </c>
      <c r="O2220" s="169">
        <v>30</v>
      </c>
      <c r="P2220" s="146"/>
      <c r="Q2220" s="146">
        <f t="shared" si="41"/>
        <v>0</v>
      </c>
      <c r="R2220" s="182" t="s">
        <v>4741</v>
      </c>
      <c r="S2220" s="226"/>
      <c r="T2220" s="676" t="s">
        <v>4687</v>
      </c>
      <c r="U2220" s="170"/>
      <c r="V2220" s="170"/>
      <c r="W2220" s="170"/>
      <c r="X2220" s="117"/>
      <c r="Y2220" s="171"/>
      <c r="Z2220" s="171"/>
      <c r="AA2220" s="171"/>
      <c r="AB2220" s="171"/>
      <c r="AC2220" s="171"/>
      <c r="AD2220" s="171"/>
      <c r="AE2220" s="171"/>
      <c r="AF2220" s="171"/>
      <c r="AG2220" s="171"/>
      <c r="AH2220" s="171"/>
      <c r="AI2220" s="171"/>
    </row>
    <row r="2221" spans="1:35" s="172" customFormat="1" ht="24" hidden="1" x14ac:dyDescent="0.2">
      <c r="A2221" s="167">
        <v>2</v>
      </c>
      <c r="B2221" s="647">
        <v>0</v>
      </c>
      <c r="C2221" s="647">
        <v>4</v>
      </c>
      <c r="D2221" s="647">
        <v>4</v>
      </c>
      <c r="E2221" s="163" t="s">
        <v>3862</v>
      </c>
      <c r="F2221" s="593" t="s">
        <v>4675</v>
      </c>
      <c r="G2221" s="143"/>
      <c r="H2221" s="166">
        <v>42151614</v>
      </c>
      <c r="I2221" s="180" t="s">
        <v>3183</v>
      </c>
      <c r="J2221" s="169"/>
      <c r="K2221" s="169"/>
      <c r="L2221" s="169"/>
      <c r="M2221" s="146"/>
      <c r="N2221" s="184" t="s">
        <v>4951</v>
      </c>
      <c r="O2221" s="169">
        <v>30</v>
      </c>
      <c r="P2221" s="146"/>
      <c r="Q2221" s="146">
        <f t="shared" si="41"/>
        <v>0</v>
      </c>
      <c r="R2221" s="182" t="s">
        <v>4741</v>
      </c>
      <c r="S2221" s="226"/>
      <c r="T2221" s="676" t="s">
        <v>4687</v>
      </c>
      <c r="U2221" s="170"/>
      <c r="V2221" s="170"/>
      <c r="W2221" s="170"/>
      <c r="X2221" s="117"/>
      <c r="Y2221" s="171"/>
      <c r="Z2221" s="171"/>
      <c r="AA2221" s="171"/>
      <c r="AB2221" s="171"/>
      <c r="AC2221" s="171"/>
      <c r="AD2221" s="171"/>
      <c r="AE2221" s="171"/>
      <c r="AF2221" s="171"/>
      <c r="AG2221" s="171"/>
      <c r="AH2221" s="171"/>
      <c r="AI2221" s="171"/>
    </row>
    <row r="2222" spans="1:35" s="172" customFormat="1" ht="26.25" hidden="1" customHeight="1" x14ac:dyDescent="0.2">
      <c r="A2222" s="167">
        <v>2</v>
      </c>
      <c r="B2222" s="647">
        <v>0</v>
      </c>
      <c r="C2222" s="647">
        <v>4</v>
      </c>
      <c r="D2222" s="647">
        <v>4</v>
      </c>
      <c r="E2222" s="163" t="s">
        <v>3862</v>
      </c>
      <c r="F2222" s="593" t="s">
        <v>4675</v>
      </c>
      <c r="G2222" s="143"/>
      <c r="H2222" s="166">
        <v>42151614</v>
      </c>
      <c r="I2222" s="180" t="s">
        <v>5064</v>
      </c>
      <c r="J2222" s="169"/>
      <c r="K2222" s="169"/>
      <c r="L2222" s="169"/>
      <c r="M2222" s="146"/>
      <c r="N2222" s="184" t="s">
        <v>4951</v>
      </c>
      <c r="O2222" s="169">
        <v>30</v>
      </c>
      <c r="P2222" s="146"/>
      <c r="Q2222" s="146">
        <f t="shared" si="41"/>
        <v>0</v>
      </c>
      <c r="R2222" s="182" t="s">
        <v>4741</v>
      </c>
      <c r="S2222" s="226"/>
      <c r="T2222" s="676" t="s">
        <v>4687</v>
      </c>
      <c r="U2222" s="170"/>
      <c r="V2222" s="170"/>
      <c r="W2222" s="170"/>
      <c r="X2222" s="117"/>
      <c r="Y2222" s="171"/>
      <c r="Z2222" s="171"/>
      <c r="AA2222" s="171"/>
      <c r="AB2222" s="171"/>
      <c r="AC2222" s="171"/>
      <c r="AD2222" s="171"/>
      <c r="AE2222" s="171"/>
      <c r="AF2222" s="171"/>
      <c r="AG2222" s="171"/>
      <c r="AH2222" s="171"/>
      <c r="AI2222" s="171"/>
    </row>
    <row r="2223" spans="1:35" s="172" customFormat="1" ht="24" hidden="1" x14ac:dyDescent="0.2">
      <c r="A2223" s="167">
        <v>2</v>
      </c>
      <c r="B2223" s="647">
        <v>0</v>
      </c>
      <c r="C2223" s="647">
        <v>4</v>
      </c>
      <c r="D2223" s="647">
        <v>4</v>
      </c>
      <c r="E2223" s="163" t="s">
        <v>3862</v>
      </c>
      <c r="F2223" s="593" t="s">
        <v>4675</v>
      </c>
      <c r="G2223" s="143"/>
      <c r="H2223" s="166">
        <v>42151614</v>
      </c>
      <c r="I2223" s="180" t="s">
        <v>3184</v>
      </c>
      <c r="J2223" s="169"/>
      <c r="K2223" s="169"/>
      <c r="L2223" s="169"/>
      <c r="M2223" s="146"/>
      <c r="N2223" s="184" t="s">
        <v>4951</v>
      </c>
      <c r="O2223" s="169">
        <v>10</v>
      </c>
      <c r="P2223" s="146"/>
      <c r="Q2223" s="146">
        <f t="shared" si="41"/>
        <v>0</v>
      </c>
      <c r="R2223" s="182" t="s">
        <v>4741</v>
      </c>
      <c r="S2223" s="226"/>
      <c r="T2223" s="676" t="s">
        <v>4687</v>
      </c>
      <c r="U2223" s="170"/>
      <c r="V2223" s="170"/>
      <c r="W2223" s="170"/>
      <c r="X2223" s="117"/>
      <c r="Y2223" s="171"/>
      <c r="Z2223" s="171"/>
      <c r="AA2223" s="171"/>
      <c r="AB2223" s="171"/>
      <c r="AC2223" s="171"/>
      <c r="AD2223" s="171"/>
      <c r="AE2223" s="171"/>
      <c r="AF2223" s="171"/>
      <c r="AG2223" s="171"/>
      <c r="AH2223" s="171"/>
      <c r="AI2223" s="171"/>
    </row>
    <row r="2224" spans="1:35" s="172" customFormat="1" ht="22.5" hidden="1" customHeight="1" x14ac:dyDescent="0.2">
      <c r="A2224" s="167">
        <v>2</v>
      </c>
      <c r="B2224" s="647">
        <v>0</v>
      </c>
      <c r="C2224" s="647">
        <v>4</v>
      </c>
      <c r="D2224" s="647">
        <v>4</v>
      </c>
      <c r="E2224" s="163" t="s">
        <v>3862</v>
      </c>
      <c r="F2224" s="593" t="s">
        <v>4675</v>
      </c>
      <c r="G2224" s="143"/>
      <c r="H2224" s="166">
        <v>42151614</v>
      </c>
      <c r="I2224" s="180" t="s">
        <v>4952</v>
      </c>
      <c r="J2224" s="169"/>
      <c r="K2224" s="169"/>
      <c r="L2224" s="169"/>
      <c r="M2224" s="146"/>
      <c r="N2224" s="184" t="s">
        <v>4951</v>
      </c>
      <c r="O2224" s="169">
        <v>20</v>
      </c>
      <c r="P2224" s="146"/>
      <c r="Q2224" s="146">
        <f t="shared" si="41"/>
        <v>0</v>
      </c>
      <c r="R2224" s="182" t="s">
        <v>4741</v>
      </c>
      <c r="S2224" s="226"/>
      <c r="T2224" s="676" t="s">
        <v>4687</v>
      </c>
      <c r="U2224" s="170"/>
      <c r="V2224" s="170"/>
      <c r="W2224" s="170"/>
      <c r="X2224" s="117"/>
      <c r="Y2224" s="171"/>
      <c r="Z2224" s="171"/>
      <c r="AA2224" s="171"/>
      <c r="AB2224" s="171"/>
      <c r="AC2224" s="171"/>
      <c r="AD2224" s="171"/>
      <c r="AE2224" s="171"/>
      <c r="AF2224" s="171"/>
      <c r="AG2224" s="171"/>
      <c r="AH2224" s="171"/>
      <c r="AI2224" s="171"/>
    </row>
    <row r="2225" spans="1:35" s="172" customFormat="1" ht="30.75" hidden="1" customHeight="1" x14ac:dyDescent="0.2">
      <c r="A2225" s="167">
        <v>2</v>
      </c>
      <c r="B2225" s="647">
        <v>0</v>
      </c>
      <c r="C2225" s="647">
        <v>4</v>
      </c>
      <c r="D2225" s="647">
        <v>4</v>
      </c>
      <c r="E2225" s="163" t="s">
        <v>3862</v>
      </c>
      <c r="F2225" s="593" t="s">
        <v>4675</v>
      </c>
      <c r="G2225" s="143"/>
      <c r="H2225" s="166">
        <v>42151614</v>
      </c>
      <c r="I2225" s="180" t="s">
        <v>3185</v>
      </c>
      <c r="J2225" s="169"/>
      <c r="K2225" s="169"/>
      <c r="L2225" s="169"/>
      <c r="M2225" s="146"/>
      <c r="N2225" s="184" t="s">
        <v>4950</v>
      </c>
      <c r="O2225" s="169">
        <v>10</v>
      </c>
      <c r="P2225" s="146"/>
      <c r="Q2225" s="146">
        <f t="shared" si="41"/>
        <v>0</v>
      </c>
      <c r="R2225" s="182" t="s">
        <v>4741</v>
      </c>
      <c r="S2225" s="226"/>
      <c r="T2225" s="676" t="s">
        <v>4687</v>
      </c>
      <c r="U2225" s="170"/>
      <c r="V2225" s="170"/>
      <c r="W2225" s="170"/>
      <c r="X2225" s="117"/>
      <c r="Y2225" s="171"/>
      <c r="Z2225" s="171"/>
      <c r="AA2225" s="171"/>
      <c r="AB2225" s="171"/>
      <c r="AC2225" s="171"/>
      <c r="AD2225" s="171"/>
      <c r="AE2225" s="171"/>
      <c r="AF2225" s="171"/>
      <c r="AG2225" s="171"/>
      <c r="AH2225" s="171"/>
      <c r="AI2225" s="171"/>
    </row>
    <row r="2226" spans="1:35" s="172" customFormat="1" ht="24" hidden="1" customHeight="1" x14ac:dyDescent="0.2">
      <c r="A2226" s="167">
        <v>2</v>
      </c>
      <c r="B2226" s="647">
        <v>0</v>
      </c>
      <c r="C2226" s="647">
        <v>4</v>
      </c>
      <c r="D2226" s="647">
        <v>4</v>
      </c>
      <c r="E2226" s="163" t="s">
        <v>3862</v>
      </c>
      <c r="F2226" s="593" t="s">
        <v>4675</v>
      </c>
      <c r="G2226" s="143"/>
      <c r="H2226" s="166">
        <v>42151614</v>
      </c>
      <c r="I2226" s="180" t="s">
        <v>3186</v>
      </c>
      <c r="J2226" s="169"/>
      <c r="K2226" s="169"/>
      <c r="L2226" s="169"/>
      <c r="M2226" s="146"/>
      <c r="N2226" s="184" t="s">
        <v>4950</v>
      </c>
      <c r="O2226" s="169">
        <v>10</v>
      </c>
      <c r="P2226" s="146"/>
      <c r="Q2226" s="146">
        <f t="shared" si="41"/>
        <v>0</v>
      </c>
      <c r="R2226" s="182" t="s">
        <v>4741</v>
      </c>
      <c r="S2226" s="226"/>
      <c r="T2226" s="676" t="s">
        <v>4687</v>
      </c>
      <c r="U2226" s="170"/>
      <c r="V2226" s="170"/>
      <c r="W2226" s="170"/>
      <c r="X2226" s="117"/>
      <c r="Y2226" s="171"/>
      <c r="Z2226" s="171"/>
      <c r="AA2226" s="171"/>
      <c r="AB2226" s="171"/>
      <c r="AC2226" s="171"/>
      <c r="AD2226" s="171"/>
      <c r="AE2226" s="171"/>
      <c r="AF2226" s="171"/>
      <c r="AG2226" s="171"/>
      <c r="AH2226" s="171"/>
      <c r="AI2226" s="171"/>
    </row>
    <row r="2227" spans="1:35" s="172" customFormat="1" ht="24" hidden="1" x14ac:dyDescent="0.2">
      <c r="A2227" s="167">
        <v>2</v>
      </c>
      <c r="B2227" s="647">
        <v>0</v>
      </c>
      <c r="C2227" s="647">
        <v>4</v>
      </c>
      <c r="D2227" s="647">
        <v>4</v>
      </c>
      <c r="E2227" s="163" t="s">
        <v>3862</v>
      </c>
      <c r="F2227" s="593" t="s">
        <v>4675</v>
      </c>
      <c r="G2227" s="143"/>
      <c r="H2227" s="166">
        <v>46181700</v>
      </c>
      <c r="I2227" s="180" t="s">
        <v>2610</v>
      </c>
      <c r="J2227" s="169"/>
      <c r="K2227" s="169"/>
      <c r="L2227" s="169"/>
      <c r="M2227" s="146"/>
      <c r="N2227" s="184" t="s">
        <v>4737</v>
      </c>
      <c r="O2227" s="169">
        <v>1</v>
      </c>
      <c r="P2227" s="146"/>
      <c r="Q2227" s="146">
        <f t="shared" si="41"/>
        <v>0</v>
      </c>
      <c r="R2227" s="182" t="s">
        <v>4741</v>
      </c>
      <c r="S2227" s="226"/>
      <c r="T2227" s="676" t="s">
        <v>4687</v>
      </c>
      <c r="U2227" s="170"/>
      <c r="V2227" s="170"/>
      <c r="W2227" s="170"/>
      <c r="X2227" s="117"/>
      <c r="Y2227" s="171"/>
      <c r="Z2227" s="171"/>
      <c r="AA2227" s="171"/>
      <c r="AB2227" s="171"/>
      <c r="AC2227" s="171"/>
      <c r="AD2227" s="171"/>
      <c r="AE2227" s="171"/>
      <c r="AF2227" s="171"/>
      <c r="AG2227" s="171"/>
      <c r="AH2227" s="171"/>
      <c r="AI2227" s="171"/>
    </row>
    <row r="2228" spans="1:35" s="172" customFormat="1" ht="24" hidden="1" x14ac:dyDescent="0.2">
      <c r="A2228" s="167">
        <v>2</v>
      </c>
      <c r="B2228" s="647">
        <v>0</v>
      </c>
      <c r="C2228" s="647">
        <v>4</v>
      </c>
      <c r="D2228" s="647">
        <v>4</v>
      </c>
      <c r="E2228" s="163" t="s">
        <v>3862</v>
      </c>
      <c r="F2228" s="593" t="s">
        <v>4675</v>
      </c>
      <c r="G2228" s="143"/>
      <c r="H2228" s="166">
        <v>46181700</v>
      </c>
      <c r="I2228" s="180" t="s">
        <v>2611</v>
      </c>
      <c r="J2228" s="169"/>
      <c r="K2228" s="169"/>
      <c r="L2228" s="169"/>
      <c r="M2228" s="146"/>
      <c r="N2228" s="184"/>
      <c r="O2228" s="169"/>
      <c r="P2228" s="146"/>
      <c r="Q2228" s="146">
        <f t="shared" si="41"/>
        <v>0</v>
      </c>
      <c r="R2228" s="182" t="s">
        <v>4741</v>
      </c>
      <c r="S2228" s="226"/>
      <c r="T2228" s="676" t="s">
        <v>4687</v>
      </c>
      <c r="U2228" s="170"/>
      <c r="V2228" s="170"/>
      <c r="W2228" s="170"/>
      <c r="X2228" s="117"/>
      <c r="Y2228" s="171"/>
      <c r="Z2228" s="171"/>
      <c r="AA2228" s="171"/>
      <c r="AB2228" s="171"/>
      <c r="AC2228" s="171"/>
      <c r="AD2228" s="171"/>
      <c r="AE2228" s="171"/>
      <c r="AF2228" s="171"/>
      <c r="AG2228" s="171"/>
      <c r="AH2228" s="171"/>
      <c r="AI2228" s="171"/>
    </row>
    <row r="2229" spans="1:35" s="172" customFormat="1" ht="24" hidden="1" x14ac:dyDescent="0.2">
      <c r="A2229" s="167">
        <v>2</v>
      </c>
      <c r="B2229" s="647">
        <v>0</v>
      </c>
      <c r="C2229" s="647">
        <v>4</v>
      </c>
      <c r="D2229" s="647">
        <v>4</v>
      </c>
      <c r="E2229" s="163" t="s">
        <v>3862</v>
      </c>
      <c r="F2229" s="593" t="s">
        <v>4675</v>
      </c>
      <c r="G2229" s="143"/>
      <c r="H2229" s="166">
        <v>42311500</v>
      </c>
      <c r="I2229" s="180" t="s">
        <v>4820</v>
      </c>
      <c r="J2229" s="169"/>
      <c r="K2229" s="169"/>
      <c r="L2229" s="169"/>
      <c r="M2229" s="146"/>
      <c r="N2229" s="184" t="s">
        <v>4953</v>
      </c>
      <c r="O2229" s="169">
        <v>40</v>
      </c>
      <c r="P2229" s="146"/>
      <c r="Q2229" s="146">
        <f t="shared" si="41"/>
        <v>0</v>
      </c>
      <c r="R2229" s="182" t="s">
        <v>4741</v>
      </c>
      <c r="S2229" s="226"/>
      <c r="T2229" s="676" t="s">
        <v>4687</v>
      </c>
      <c r="U2229" s="170"/>
      <c r="V2229" s="170"/>
      <c r="W2229" s="170"/>
      <c r="X2229" s="117"/>
      <c r="Y2229" s="171"/>
      <c r="Z2229" s="171"/>
      <c r="AA2229" s="171"/>
      <c r="AB2229" s="171"/>
      <c r="AC2229" s="171"/>
      <c r="AD2229" s="171"/>
      <c r="AE2229" s="171"/>
      <c r="AF2229" s="171"/>
      <c r="AG2229" s="171"/>
      <c r="AH2229" s="171"/>
      <c r="AI2229" s="171"/>
    </row>
    <row r="2230" spans="1:35" s="172" customFormat="1" ht="24" hidden="1" x14ac:dyDescent="0.2">
      <c r="A2230" s="167">
        <v>2</v>
      </c>
      <c r="B2230" s="647">
        <v>0</v>
      </c>
      <c r="C2230" s="647">
        <v>4</v>
      </c>
      <c r="D2230" s="647">
        <v>4</v>
      </c>
      <c r="E2230" s="163" t="s">
        <v>3862</v>
      </c>
      <c r="F2230" s="593"/>
      <c r="G2230" s="143"/>
      <c r="H2230" s="166">
        <v>42311500</v>
      </c>
      <c r="I2230" s="180" t="s">
        <v>1741</v>
      </c>
      <c r="J2230" s="169"/>
      <c r="K2230" s="169"/>
      <c r="L2230" s="169"/>
      <c r="M2230" s="146"/>
      <c r="N2230" s="184"/>
      <c r="O2230" s="169"/>
      <c r="P2230" s="146"/>
      <c r="Q2230" s="146">
        <f t="shared" si="41"/>
        <v>0</v>
      </c>
      <c r="R2230" s="182" t="s">
        <v>4741</v>
      </c>
      <c r="S2230" s="226"/>
      <c r="T2230" s="676" t="s">
        <v>4687</v>
      </c>
      <c r="U2230" s="170"/>
      <c r="V2230" s="170"/>
      <c r="W2230" s="170"/>
      <c r="X2230" s="117"/>
      <c r="Y2230" s="171"/>
      <c r="Z2230" s="171"/>
      <c r="AA2230" s="171"/>
      <c r="AB2230" s="171"/>
      <c r="AC2230" s="171"/>
      <c r="AD2230" s="171"/>
      <c r="AE2230" s="171"/>
      <c r="AF2230" s="171"/>
      <c r="AG2230" s="171"/>
      <c r="AH2230" s="171"/>
      <c r="AI2230" s="171"/>
    </row>
    <row r="2231" spans="1:35" s="172" customFormat="1" ht="24" hidden="1" x14ac:dyDescent="0.2">
      <c r="A2231" s="167">
        <v>2</v>
      </c>
      <c r="B2231" s="647">
        <v>0</v>
      </c>
      <c r="C2231" s="647">
        <v>4</v>
      </c>
      <c r="D2231" s="647">
        <v>4</v>
      </c>
      <c r="E2231" s="163" t="s">
        <v>3862</v>
      </c>
      <c r="F2231" s="593"/>
      <c r="G2231" s="143"/>
      <c r="H2231" s="166">
        <v>42311500</v>
      </c>
      <c r="I2231" s="180" t="s">
        <v>1506</v>
      </c>
      <c r="J2231" s="169"/>
      <c r="K2231" s="169"/>
      <c r="L2231" s="169"/>
      <c r="M2231" s="146"/>
      <c r="N2231" s="184"/>
      <c r="O2231" s="169"/>
      <c r="P2231" s="146"/>
      <c r="Q2231" s="146">
        <f t="shared" si="41"/>
        <v>0</v>
      </c>
      <c r="R2231" s="182" t="s">
        <v>4741</v>
      </c>
      <c r="S2231" s="226"/>
      <c r="T2231" s="676" t="s">
        <v>4687</v>
      </c>
      <c r="U2231" s="170"/>
      <c r="V2231" s="170"/>
      <c r="W2231" s="170"/>
      <c r="X2231" s="117"/>
      <c r="Y2231" s="171"/>
      <c r="Z2231" s="171"/>
      <c r="AA2231" s="171"/>
      <c r="AB2231" s="171"/>
      <c r="AC2231" s="171"/>
      <c r="AD2231" s="171"/>
      <c r="AE2231" s="171"/>
      <c r="AF2231" s="171"/>
      <c r="AG2231" s="171"/>
      <c r="AH2231" s="171"/>
      <c r="AI2231" s="171"/>
    </row>
    <row r="2232" spans="1:35" s="172" customFormat="1" ht="24" hidden="1" x14ac:dyDescent="0.2">
      <c r="A2232" s="167">
        <v>2</v>
      </c>
      <c r="B2232" s="647">
        <v>0</v>
      </c>
      <c r="C2232" s="647">
        <v>4</v>
      </c>
      <c r="D2232" s="647">
        <v>4</v>
      </c>
      <c r="E2232" s="163" t="s">
        <v>3862</v>
      </c>
      <c r="F2232" s="593"/>
      <c r="G2232" s="143"/>
      <c r="H2232" s="166">
        <v>42311500</v>
      </c>
      <c r="I2232" s="180" t="s">
        <v>1237</v>
      </c>
      <c r="J2232" s="169"/>
      <c r="K2232" s="169"/>
      <c r="L2232" s="169"/>
      <c r="M2232" s="146"/>
      <c r="N2232" s="184"/>
      <c r="O2232" s="169"/>
      <c r="P2232" s="146"/>
      <c r="Q2232" s="146">
        <f t="shared" si="41"/>
        <v>0</v>
      </c>
      <c r="R2232" s="182" t="s">
        <v>4741</v>
      </c>
      <c r="S2232" s="226"/>
      <c r="T2232" s="676" t="s">
        <v>4687</v>
      </c>
      <c r="U2232" s="170"/>
      <c r="V2232" s="170"/>
      <c r="W2232" s="170"/>
      <c r="X2232" s="117"/>
      <c r="Y2232" s="171"/>
      <c r="Z2232" s="171"/>
      <c r="AA2232" s="171"/>
      <c r="AB2232" s="171"/>
      <c r="AC2232" s="171"/>
      <c r="AD2232" s="171"/>
      <c r="AE2232" s="171"/>
      <c r="AF2232" s="171"/>
      <c r="AG2232" s="171"/>
      <c r="AH2232" s="171"/>
      <c r="AI2232" s="171"/>
    </row>
    <row r="2233" spans="1:35" s="172" customFormat="1" ht="24" hidden="1" x14ac:dyDescent="0.2">
      <c r="A2233" s="167">
        <v>2</v>
      </c>
      <c r="B2233" s="647">
        <v>0</v>
      </c>
      <c r="C2233" s="647">
        <v>4</v>
      </c>
      <c r="D2233" s="647">
        <v>4</v>
      </c>
      <c r="E2233" s="163" t="s">
        <v>3862</v>
      </c>
      <c r="F2233" s="593"/>
      <c r="G2233" s="143"/>
      <c r="H2233" s="166">
        <v>42151600</v>
      </c>
      <c r="I2233" s="180" t="s">
        <v>1238</v>
      </c>
      <c r="J2233" s="169"/>
      <c r="K2233" s="169"/>
      <c r="L2233" s="169"/>
      <c r="M2233" s="146"/>
      <c r="N2233" s="184"/>
      <c r="O2233" s="169"/>
      <c r="P2233" s="146"/>
      <c r="Q2233" s="146">
        <f t="shared" si="41"/>
        <v>0</v>
      </c>
      <c r="R2233" s="182" t="s">
        <v>4741</v>
      </c>
      <c r="S2233" s="226"/>
      <c r="T2233" s="676" t="s">
        <v>4687</v>
      </c>
      <c r="U2233" s="170"/>
      <c r="V2233" s="170"/>
      <c r="W2233" s="170"/>
      <c r="X2233" s="117"/>
      <c r="Y2233" s="171"/>
      <c r="Z2233" s="171"/>
      <c r="AA2233" s="171"/>
      <c r="AB2233" s="171"/>
      <c r="AC2233" s="171"/>
      <c r="AD2233" s="171"/>
      <c r="AE2233" s="171"/>
      <c r="AF2233" s="171"/>
      <c r="AG2233" s="171"/>
      <c r="AH2233" s="171"/>
      <c r="AI2233" s="171"/>
    </row>
    <row r="2234" spans="1:35" s="172" customFormat="1" ht="24" hidden="1" x14ac:dyDescent="0.2">
      <c r="A2234" s="167">
        <v>2</v>
      </c>
      <c r="B2234" s="647">
        <v>0</v>
      </c>
      <c r="C2234" s="647">
        <v>4</v>
      </c>
      <c r="D2234" s="647">
        <v>4</v>
      </c>
      <c r="E2234" s="163" t="s">
        <v>3862</v>
      </c>
      <c r="F2234" s="593"/>
      <c r="G2234" s="143"/>
      <c r="H2234" s="166">
        <v>42151600</v>
      </c>
      <c r="I2234" s="180" t="s">
        <v>1239</v>
      </c>
      <c r="J2234" s="169"/>
      <c r="K2234" s="169"/>
      <c r="L2234" s="169"/>
      <c r="M2234" s="146"/>
      <c r="N2234" s="184"/>
      <c r="O2234" s="169"/>
      <c r="P2234" s="146"/>
      <c r="Q2234" s="146">
        <f t="shared" si="41"/>
        <v>0</v>
      </c>
      <c r="R2234" s="182" t="s">
        <v>4741</v>
      </c>
      <c r="S2234" s="226"/>
      <c r="T2234" s="676" t="s">
        <v>4687</v>
      </c>
      <c r="U2234" s="170"/>
      <c r="V2234" s="170"/>
      <c r="W2234" s="170"/>
      <c r="X2234" s="117"/>
      <c r="Y2234" s="171"/>
      <c r="Z2234" s="171"/>
      <c r="AA2234" s="171"/>
      <c r="AB2234" s="171"/>
      <c r="AC2234" s="171"/>
      <c r="AD2234" s="171"/>
      <c r="AE2234" s="171"/>
      <c r="AF2234" s="171"/>
      <c r="AG2234" s="171"/>
      <c r="AH2234" s="171"/>
      <c r="AI2234" s="171"/>
    </row>
    <row r="2235" spans="1:35" s="172" customFormat="1" ht="24" hidden="1" x14ac:dyDescent="0.2">
      <c r="A2235" s="167">
        <v>2</v>
      </c>
      <c r="B2235" s="647">
        <v>0</v>
      </c>
      <c r="C2235" s="647">
        <v>4</v>
      </c>
      <c r="D2235" s="647">
        <v>4</v>
      </c>
      <c r="E2235" s="163" t="s">
        <v>3862</v>
      </c>
      <c r="F2235" s="593" t="s">
        <v>4675</v>
      </c>
      <c r="G2235" s="143"/>
      <c r="H2235" s="166">
        <v>51151700</v>
      </c>
      <c r="I2235" s="180" t="s">
        <v>4836</v>
      </c>
      <c r="J2235" s="169"/>
      <c r="K2235" s="169"/>
      <c r="L2235" s="169"/>
      <c r="M2235" s="146"/>
      <c r="N2235" s="184" t="s">
        <v>4742</v>
      </c>
      <c r="O2235" s="169">
        <v>13</v>
      </c>
      <c r="P2235" s="146"/>
      <c r="Q2235" s="146">
        <f t="shared" si="41"/>
        <v>0</v>
      </c>
      <c r="R2235" s="182" t="s">
        <v>4741</v>
      </c>
      <c r="S2235" s="226"/>
      <c r="T2235" s="676" t="s">
        <v>4687</v>
      </c>
      <c r="U2235" s="170"/>
      <c r="V2235" s="170"/>
      <c r="W2235" s="170"/>
      <c r="X2235" s="117"/>
      <c r="Y2235" s="171"/>
      <c r="Z2235" s="171"/>
      <c r="AA2235" s="171"/>
      <c r="AB2235" s="171"/>
      <c r="AC2235" s="171"/>
      <c r="AD2235" s="171"/>
      <c r="AE2235" s="171"/>
      <c r="AF2235" s="171"/>
      <c r="AG2235" s="171"/>
      <c r="AH2235" s="171"/>
      <c r="AI2235" s="171"/>
    </row>
    <row r="2236" spans="1:35" s="172" customFormat="1" ht="24" hidden="1" x14ac:dyDescent="0.2">
      <c r="A2236" s="167">
        <v>2</v>
      </c>
      <c r="B2236" s="647">
        <v>0</v>
      </c>
      <c r="C2236" s="647">
        <v>4</v>
      </c>
      <c r="D2236" s="647">
        <v>4</v>
      </c>
      <c r="E2236" s="163" t="s">
        <v>3862</v>
      </c>
      <c r="F2236" s="593"/>
      <c r="G2236" s="143"/>
      <c r="H2236" s="166">
        <v>42151600</v>
      </c>
      <c r="I2236" s="180" t="s">
        <v>1240</v>
      </c>
      <c r="J2236" s="169"/>
      <c r="K2236" s="169"/>
      <c r="L2236" s="169"/>
      <c r="M2236" s="146"/>
      <c r="N2236" s="184"/>
      <c r="O2236" s="169"/>
      <c r="P2236" s="146"/>
      <c r="Q2236" s="146">
        <f t="shared" si="41"/>
        <v>0</v>
      </c>
      <c r="R2236" s="182" t="s">
        <v>4741</v>
      </c>
      <c r="S2236" s="226"/>
      <c r="T2236" s="676" t="s">
        <v>4687</v>
      </c>
      <c r="U2236" s="170"/>
      <c r="V2236" s="170"/>
      <c r="W2236" s="170"/>
      <c r="X2236" s="117"/>
      <c r="Y2236" s="171"/>
      <c r="Z2236" s="171"/>
      <c r="AA2236" s="171"/>
      <c r="AB2236" s="171"/>
      <c r="AC2236" s="171"/>
      <c r="AD2236" s="171"/>
      <c r="AE2236" s="171"/>
      <c r="AF2236" s="171"/>
      <c r="AG2236" s="171"/>
      <c r="AH2236" s="171"/>
      <c r="AI2236" s="171"/>
    </row>
    <row r="2237" spans="1:35" s="172" customFormat="1" ht="24" hidden="1" x14ac:dyDescent="0.2">
      <c r="A2237" s="167">
        <v>2</v>
      </c>
      <c r="B2237" s="647">
        <v>0</v>
      </c>
      <c r="C2237" s="647">
        <v>4</v>
      </c>
      <c r="D2237" s="647">
        <v>4</v>
      </c>
      <c r="E2237" s="163" t="s">
        <v>3862</v>
      </c>
      <c r="F2237" s="593"/>
      <c r="G2237" s="143"/>
      <c r="H2237" s="166">
        <v>42151600</v>
      </c>
      <c r="I2237" s="180" t="s">
        <v>1241</v>
      </c>
      <c r="J2237" s="169"/>
      <c r="K2237" s="169"/>
      <c r="L2237" s="169"/>
      <c r="M2237" s="146"/>
      <c r="N2237" s="184"/>
      <c r="O2237" s="169"/>
      <c r="P2237" s="146"/>
      <c r="Q2237" s="146">
        <f t="shared" si="41"/>
        <v>0</v>
      </c>
      <c r="R2237" s="182" t="s">
        <v>4741</v>
      </c>
      <c r="S2237" s="226"/>
      <c r="T2237" s="676" t="s">
        <v>4687</v>
      </c>
      <c r="U2237" s="170"/>
      <c r="V2237" s="170"/>
      <c r="W2237" s="170"/>
      <c r="X2237" s="117"/>
      <c r="Y2237" s="171"/>
      <c r="Z2237" s="171"/>
      <c r="AA2237" s="171"/>
      <c r="AB2237" s="171"/>
      <c r="AC2237" s="171"/>
      <c r="AD2237" s="171"/>
      <c r="AE2237" s="171"/>
      <c r="AF2237" s="171"/>
      <c r="AG2237" s="171"/>
      <c r="AH2237" s="171"/>
      <c r="AI2237" s="171"/>
    </row>
    <row r="2238" spans="1:35" s="172" customFormat="1" ht="24" hidden="1" x14ac:dyDescent="0.2">
      <c r="A2238" s="167">
        <v>2</v>
      </c>
      <c r="B2238" s="647">
        <v>0</v>
      </c>
      <c r="C2238" s="647">
        <v>4</v>
      </c>
      <c r="D2238" s="647">
        <v>4</v>
      </c>
      <c r="E2238" s="163" t="s">
        <v>3862</v>
      </c>
      <c r="F2238" s="593"/>
      <c r="G2238" s="143"/>
      <c r="H2238" s="166">
        <v>42151600</v>
      </c>
      <c r="I2238" s="180" t="s">
        <v>1242</v>
      </c>
      <c r="J2238" s="169"/>
      <c r="K2238" s="169"/>
      <c r="L2238" s="169"/>
      <c r="M2238" s="146"/>
      <c r="N2238" s="184"/>
      <c r="O2238" s="169"/>
      <c r="P2238" s="146"/>
      <c r="Q2238" s="146">
        <f t="shared" si="41"/>
        <v>0</v>
      </c>
      <c r="R2238" s="182" t="s">
        <v>4741</v>
      </c>
      <c r="S2238" s="226"/>
      <c r="T2238" s="676" t="s">
        <v>4687</v>
      </c>
      <c r="U2238" s="170"/>
      <c r="V2238" s="170"/>
      <c r="W2238" s="170"/>
      <c r="X2238" s="117"/>
      <c r="Y2238" s="171"/>
      <c r="Z2238" s="171"/>
      <c r="AA2238" s="171"/>
      <c r="AB2238" s="171"/>
      <c r="AC2238" s="171"/>
      <c r="AD2238" s="171"/>
      <c r="AE2238" s="171"/>
      <c r="AF2238" s="171"/>
      <c r="AG2238" s="171"/>
      <c r="AH2238" s="171"/>
      <c r="AI2238" s="171"/>
    </row>
    <row r="2239" spans="1:35" s="172" customFormat="1" ht="24" hidden="1" x14ac:dyDescent="0.2">
      <c r="A2239" s="167">
        <v>2</v>
      </c>
      <c r="B2239" s="647">
        <v>0</v>
      </c>
      <c r="C2239" s="647">
        <v>4</v>
      </c>
      <c r="D2239" s="647">
        <v>4</v>
      </c>
      <c r="E2239" s="163" t="s">
        <v>3862</v>
      </c>
      <c r="F2239" s="593"/>
      <c r="G2239" s="143"/>
      <c r="H2239" s="166">
        <v>42151600</v>
      </c>
      <c r="I2239" s="180" t="s">
        <v>1243</v>
      </c>
      <c r="J2239" s="169"/>
      <c r="K2239" s="169"/>
      <c r="L2239" s="169"/>
      <c r="M2239" s="146"/>
      <c r="N2239" s="184"/>
      <c r="O2239" s="169"/>
      <c r="P2239" s="146"/>
      <c r="Q2239" s="146">
        <f t="shared" si="41"/>
        <v>0</v>
      </c>
      <c r="R2239" s="182" t="s">
        <v>4741</v>
      </c>
      <c r="S2239" s="226"/>
      <c r="T2239" s="676" t="s">
        <v>4687</v>
      </c>
      <c r="U2239" s="170"/>
      <c r="V2239" s="170"/>
      <c r="W2239" s="170"/>
      <c r="X2239" s="117"/>
      <c r="Y2239" s="171"/>
      <c r="Z2239" s="171"/>
      <c r="AA2239" s="171"/>
      <c r="AB2239" s="171"/>
      <c r="AC2239" s="171"/>
      <c r="AD2239" s="171"/>
      <c r="AE2239" s="171"/>
      <c r="AF2239" s="171"/>
      <c r="AG2239" s="171"/>
      <c r="AH2239" s="171"/>
      <c r="AI2239" s="171"/>
    </row>
    <row r="2240" spans="1:35" s="172" customFormat="1" ht="24" hidden="1" x14ac:dyDescent="0.2">
      <c r="A2240" s="167">
        <v>2</v>
      </c>
      <c r="B2240" s="647">
        <v>0</v>
      </c>
      <c r="C2240" s="647">
        <v>4</v>
      </c>
      <c r="D2240" s="647">
        <v>4</v>
      </c>
      <c r="E2240" s="163" t="s">
        <v>3862</v>
      </c>
      <c r="F2240" s="593"/>
      <c r="G2240" s="143"/>
      <c r="H2240" s="166">
        <v>42151600</v>
      </c>
      <c r="I2240" s="180" t="s">
        <v>1244</v>
      </c>
      <c r="J2240" s="169"/>
      <c r="K2240" s="169"/>
      <c r="L2240" s="169"/>
      <c r="M2240" s="146"/>
      <c r="N2240" s="184"/>
      <c r="O2240" s="169"/>
      <c r="P2240" s="146"/>
      <c r="Q2240" s="146">
        <f t="shared" si="41"/>
        <v>0</v>
      </c>
      <c r="R2240" s="182" t="s">
        <v>4741</v>
      </c>
      <c r="S2240" s="226"/>
      <c r="T2240" s="676" t="s">
        <v>4687</v>
      </c>
      <c r="U2240" s="170"/>
      <c r="V2240" s="170"/>
      <c r="W2240" s="170"/>
      <c r="X2240" s="117"/>
      <c r="Y2240" s="171"/>
      <c r="Z2240" s="171"/>
      <c r="AA2240" s="171"/>
      <c r="AB2240" s="171"/>
      <c r="AC2240" s="171"/>
      <c r="AD2240" s="171"/>
      <c r="AE2240" s="171"/>
      <c r="AF2240" s="171"/>
      <c r="AG2240" s="171"/>
      <c r="AH2240" s="171"/>
      <c r="AI2240" s="171"/>
    </row>
    <row r="2241" spans="1:35" s="172" customFormat="1" ht="24" hidden="1" x14ac:dyDescent="0.2">
      <c r="A2241" s="167">
        <v>2</v>
      </c>
      <c r="B2241" s="647">
        <v>0</v>
      </c>
      <c r="C2241" s="647">
        <v>4</v>
      </c>
      <c r="D2241" s="647">
        <v>4</v>
      </c>
      <c r="E2241" s="163" t="s">
        <v>3862</v>
      </c>
      <c r="F2241" s="593"/>
      <c r="G2241" s="143"/>
      <c r="H2241" s="166">
        <v>42151600</v>
      </c>
      <c r="I2241" s="180" t="s">
        <v>1245</v>
      </c>
      <c r="J2241" s="169"/>
      <c r="K2241" s="169"/>
      <c r="L2241" s="169"/>
      <c r="M2241" s="146"/>
      <c r="N2241" s="184"/>
      <c r="O2241" s="169"/>
      <c r="P2241" s="146"/>
      <c r="Q2241" s="146">
        <f t="shared" si="41"/>
        <v>0</v>
      </c>
      <c r="R2241" s="182" t="s">
        <v>4741</v>
      </c>
      <c r="S2241" s="226"/>
      <c r="T2241" s="676" t="s">
        <v>4687</v>
      </c>
      <c r="U2241" s="170"/>
      <c r="V2241" s="170"/>
      <c r="W2241" s="170"/>
      <c r="X2241" s="117"/>
      <c r="Y2241" s="171"/>
      <c r="Z2241" s="171"/>
      <c r="AA2241" s="171"/>
      <c r="AB2241" s="171"/>
      <c r="AC2241" s="171"/>
      <c r="AD2241" s="171"/>
      <c r="AE2241" s="171"/>
      <c r="AF2241" s="171"/>
      <c r="AG2241" s="171"/>
      <c r="AH2241" s="171"/>
      <c r="AI2241" s="171"/>
    </row>
    <row r="2242" spans="1:35" s="172" customFormat="1" ht="24" hidden="1" x14ac:dyDescent="0.2">
      <c r="A2242" s="167">
        <v>2</v>
      </c>
      <c r="B2242" s="647">
        <v>0</v>
      </c>
      <c r="C2242" s="647">
        <v>4</v>
      </c>
      <c r="D2242" s="647">
        <v>4</v>
      </c>
      <c r="E2242" s="163" t="s">
        <v>3862</v>
      </c>
      <c r="F2242" s="593"/>
      <c r="G2242" s="143"/>
      <c r="H2242" s="166">
        <v>42151600</v>
      </c>
      <c r="I2242" s="180" t="s">
        <v>1246</v>
      </c>
      <c r="J2242" s="169"/>
      <c r="K2242" s="169"/>
      <c r="L2242" s="169"/>
      <c r="M2242" s="146"/>
      <c r="N2242" s="184"/>
      <c r="O2242" s="169"/>
      <c r="P2242" s="146"/>
      <c r="Q2242" s="146">
        <f t="shared" si="41"/>
        <v>0</v>
      </c>
      <c r="R2242" s="182" t="s">
        <v>4741</v>
      </c>
      <c r="S2242" s="226"/>
      <c r="T2242" s="676" t="s">
        <v>4687</v>
      </c>
      <c r="U2242" s="170"/>
      <c r="V2242" s="170"/>
      <c r="W2242" s="170"/>
      <c r="X2242" s="117"/>
      <c r="Y2242" s="171"/>
      <c r="Z2242" s="171"/>
      <c r="AA2242" s="171"/>
      <c r="AB2242" s="171"/>
      <c r="AC2242" s="171"/>
      <c r="AD2242" s="171"/>
      <c r="AE2242" s="171"/>
      <c r="AF2242" s="171"/>
      <c r="AG2242" s="171"/>
      <c r="AH2242" s="171"/>
      <c r="AI2242" s="171"/>
    </row>
    <row r="2243" spans="1:35" s="172" customFormat="1" ht="24" hidden="1" x14ac:dyDescent="0.2">
      <c r="A2243" s="167">
        <v>2</v>
      </c>
      <c r="B2243" s="647">
        <v>0</v>
      </c>
      <c r="C2243" s="647">
        <v>4</v>
      </c>
      <c r="D2243" s="647">
        <v>4</v>
      </c>
      <c r="E2243" s="163" t="s">
        <v>3862</v>
      </c>
      <c r="F2243" s="593"/>
      <c r="G2243" s="143"/>
      <c r="H2243" s="166">
        <v>42151600</v>
      </c>
      <c r="I2243" s="180" t="s">
        <v>1247</v>
      </c>
      <c r="J2243" s="169"/>
      <c r="K2243" s="169"/>
      <c r="L2243" s="169"/>
      <c r="M2243" s="146"/>
      <c r="N2243" s="184"/>
      <c r="O2243" s="169"/>
      <c r="P2243" s="146"/>
      <c r="Q2243" s="146">
        <f t="shared" si="41"/>
        <v>0</v>
      </c>
      <c r="R2243" s="182" t="s">
        <v>4741</v>
      </c>
      <c r="S2243" s="226"/>
      <c r="T2243" s="676" t="s">
        <v>4687</v>
      </c>
      <c r="U2243" s="170"/>
      <c r="V2243" s="170"/>
      <c r="W2243" s="170"/>
      <c r="X2243" s="117"/>
      <c r="Y2243" s="171"/>
      <c r="Z2243" s="171"/>
      <c r="AA2243" s="171"/>
      <c r="AB2243" s="171"/>
      <c r="AC2243" s="171"/>
      <c r="AD2243" s="171"/>
      <c r="AE2243" s="171"/>
      <c r="AF2243" s="171"/>
      <c r="AG2243" s="171"/>
      <c r="AH2243" s="171"/>
      <c r="AI2243" s="171"/>
    </row>
    <row r="2244" spans="1:35" s="172" customFormat="1" ht="24" hidden="1" x14ac:dyDescent="0.2">
      <c r="A2244" s="167">
        <v>2</v>
      </c>
      <c r="B2244" s="647">
        <v>0</v>
      </c>
      <c r="C2244" s="647">
        <v>4</v>
      </c>
      <c r="D2244" s="647">
        <v>4</v>
      </c>
      <c r="E2244" s="163" t="s">
        <v>3862</v>
      </c>
      <c r="F2244" s="593"/>
      <c r="G2244" s="143"/>
      <c r="H2244" s="166">
        <v>42151600</v>
      </c>
      <c r="I2244" s="180" t="s">
        <v>1248</v>
      </c>
      <c r="J2244" s="169"/>
      <c r="K2244" s="169"/>
      <c r="L2244" s="169"/>
      <c r="M2244" s="146"/>
      <c r="N2244" s="184"/>
      <c r="O2244" s="169"/>
      <c r="P2244" s="146"/>
      <c r="Q2244" s="146">
        <f t="shared" si="41"/>
        <v>0</v>
      </c>
      <c r="R2244" s="182" t="s">
        <v>4741</v>
      </c>
      <c r="S2244" s="226"/>
      <c r="T2244" s="676" t="s">
        <v>4687</v>
      </c>
      <c r="U2244" s="170"/>
      <c r="V2244" s="170"/>
      <c r="W2244" s="170"/>
      <c r="X2244" s="117"/>
      <c r="Y2244" s="171"/>
      <c r="Z2244" s="171"/>
      <c r="AA2244" s="171"/>
      <c r="AB2244" s="171"/>
      <c r="AC2244" s="171"/>
      <c r="AD2244" s="171"/>
      <c r="AE2244" s="171"/>
      <c r="AF2244" s="171"/>
      <c r="AG2244" s="171"/>
      <c r="AH2244" s="171"/>
      <c r="AI2244" s="171"/>
    </row>
    <row r="2245" spans="1:35" s="172" customFormat="1" ht="24" hidden="1" x14ac:dyDescent="0.2">
      <c r="A2245" s="167">
        <v>2</v>
      </c>
      <c r="B2245" s="647">
        <v>0</v>
      </c>
      <c r="C2245" s="647">
        <v>4</v>
      </c>
      <c r="D2245" s="647">
        <v>4</v>
      </c>
      <c r="E2245" s="163" t="s">
        <v>3862</v>
      </c>
      <c r="F2245" s="593"/>
      <c r="G2245" s="143"/>
      <c r="H2245" s="166">
        <v>42152400</v>
      </c>
      <c r="I2245" s="180" t="s">
        <v>1249</v>
      </c>
      <c r="J2245" s="169"/>
      <c r="K2245" s="169"/>
      <c r="L2245" s="169"/>
      <c r="M2245" s="146"/>
      <c r="N2245" s="184"/>
      <c r="O2245" s="169"/>
      <c r="P2245" s="146"/>
      <c r="Q2245" s="146">
        <f t="shared" si="41"/>
        <v>0</v>
      </c>
      <c r="R2245" s="182" t="s">
        <v>4741</v>
      </c>
      <c r="S2245" s="226"/>
      <c r="T2245" s="676" t="s">
        <v>4687</v>
      </c>
      <c r="U2245" s="170"/>
      <c r="V2245" s="170"/>
      <c r="W2245" s="170"/>
      <c r="X2245" s="117"/>
      <c r="Y2245" s="171"/>
      <c r="Z2245" s="171"/>
      <c r="AA2245" s="171"/>
      <c r="AB2245" s="171"/>
      <c r="AC2245" s="171"/>
      <c r="AD2245" s="171"/>
      <c r="AE2245" s="171"/>
      <c r="AF2245" s="171"/>
      <c r="AG2245" s="171"/>
      <c r="AH2245" s="171"/>
      <c r="AI2245" s="171"/>
    </row>
    <row r="2246" spans="1:35" s="172" customFormat="1" ht="24" hidden="1" x14ac:dyDescent="0.2">
      <c r="A2246" s="167">
        <v>2</v>
      </c>
      <c r="B2246" s="647">
        <v>0</v>
      </c>
      <c r="C2246" s="647">
        <v>4</v>
      </c>
      <c r="D2246" s="647">
        <v>4</v>
      </c>
      <c r="E2246" s="163" t="s">
        <v>3862</v>
      </c>
      <c r="F2246" s="593"/>
      <c r="G2246" s="143"/>
      <c r="H2246" s="166">
        <v>42152400</v>
      </c>
      <c r="I2246" s="180" t="s">
        <v>1250</v>
      </c>
      <c r="J2246" s="169"/>
      <c r="K2246" s="169"/>
      <c r="L2246" s="169"/>
      <c r="M2246" s="146"/>
      <c r="N2246" s="184"/>
      <c r="O2246" s="169"/>
      <c r="P2246" s="146"/>
      <c r="Q2246" s="146">
        <f t="shared" si="41"/>
        <v>0</v>
      </c>
      <c r="R2246" s="182" t="s">
        <v>4741</v>
      </c>
      <c r="S2246" s="226"/>
      <c r="T2246" s="676" t="s">
        <v>4687</v>
      </c>
      <c r="U2246" s="170"/>
      <c r="V2246" s="170"/>
      <c r="W2246" s="170"/>
      <c r="X2246" s="117"/>
      <c r="Y2246" s="171"/>
      <c r="Z2246" s="171"/>
      <c r="AA2246" s="171"/>
      <c r="AB2246" s="171"/>
      <c r="AC2246" s="171"/>
      <c r="AD2246" s="171"/>
      <c r="AE2246" s="171"/>
      <c r="AF2246" s="171"/>
      <c r="AG2246" s="171"/>
      <c r="AH2246" s="171"/>
      <c r="AI2246" s="171"/>
    </row>
    <row r="2247" spans="1:35" s="172" customFormat="1" ht="29.25" hidden="1" customHeight="1" x14ac:dyDescent="0.2">
      <c r="A2247" s="167">
        <v>2</v>
      </c>
      <c r="B2247" s="647">
        <v>0</v>
      </c>
      <c r="C2247" s="647">
        <v>4</v>
      </c>
      <c r="D2247" s="647">
        <v>4</v>
      </c>
      <c r="E2247" s="163" t="s">
        <v>3862</v>
      </c>
      <c r="F2247" s="593" t="s">
        <v>4675</v>
      </c>
      <c r="G2247" s="143"/>
      <c r="H2247" s="166">
        <v>42152400</v>
      </c>
      <c r="I2247" s="180" t="s">
        <v>4841</v>
      </c>
      <c r="J2247" s="169"/>
      <c r="K2247" s="169"/>
      <c r="L2247" s="169"/>
      <c r="M2247" s="146"/>
      <c r="N2247" s="184" t="s">
        <v>4842</v>
      </c>
      <c r="O2247" s="169">
        <v>2</v>
      </c>
      <c r="P2247" s="146"/>
      <c r="Q2247" s="146">
        <f t="shared" si="41"/>
        <v>0</v>
      </c>
      <c r="R2247" s="182" t="s">
        <v>4741</v>
      </c>
      <c r="S2247" s="226"/>
      <c r="T2247" s="676" t="s">
        <v>4687</v>
      </c>
      <c r="U2247" s="170"/>
      <c r="V2247" s="170"/>
      <c r="W2247" s="170"/>
      <c r="X2247" s="117"/>
      <c r="Y2247" s="171"/>
      <c r="Z2247" s="171"/>
      <c r="AA2247" s="171"/>
      <c r="AB2247" s="171"/>
      <c r="AC2247" s="171"/>
      <c r="AD2247" s="171"/>
      <c r="AE2247" s="171"/>
      <c r="AF2247" s="171"/>
      <c r="AG2247" s="171"/>
      <c r="AH2247" s="171"/>
      <c r="AI2247" s="171"/>
    </row>
    <row r="2248" spans="1:35" s="172" customFormat="1" ht="27.75" hidden="1" customHeight="1" x14ac:dyDescent="0.2">
      <c r="A2248" s="167">
        <v>2</v>
      </c>
      <c r="B2248" s="647">
        <v>0</v>
      </c>
      <c r="C2248" s="647">
        <v>4</v>
      </c>
      <c r="D2248" s="647">
        <v>4</v>
      </c>
      <c r="E2248" s="163" t="s">
        <v>3862</v>
      </c>
      <c r="F2248" s="593" t="s">
        <v>4675</v>
      </c>
      <c r="G2248" s="143"/>
      <c r="H2248" s="166">
        <v>42152400</v>
      </c>
      <c r="I2248" s="180" t="s">
        <v>5052</v>
      </c>
      <c r="J2248" s="169"/>
      <c r="K2248" s="169"/>
      <c r="L2248" s="169"/>
      <c r="M2248" s="146"/>
      <c r="N2248" s="184" t="s">
        <v>5053</v>
      </c>
      <c r="O2248" s="169">
        <v>2</v>
      </c>
      <c r="P2248" s="146"/>
      <c r="Q2248" s="146">
        <f t="shared" si="41"/>
        <v>0</v>
      </c>
      <c r="R2248" s="182" t="s">
        <v>4741</v>
      </c>
      <c r="S2248" s="226"/>
      <c r="T2248" s="676" t="s">
        <v>4687</v>
      </c>
      <c r="U2248" s="170"/>
      <c r="V2248" s="170"/>
      <c r="W2248" s="170"/>
      <c r="X2248" s="117"/>
      <c r="Y2248" s="171"/>
      <c r="Z2248" s="171"/>
      <c r="AA2248" s="171"/>
      <c r="AB2248" s="171"/>
      <c r="AC2248" s="171"/>
      <c r="AD2248" s="171"/>
      <c r="AE2248" s="171"/>
      <c r="AF2248" s="171"/>
      <c r="AG2248" s="171"/>
      <c r="AH2248" s="171"/>
      <c r="AI2248" s="171"/>
    </row>
    <row r="2249" spans="1:35" s="172" customFormat="1" ht="24" hidden="1" customHeight="1" x14ac:dyDescent="0.2">
      <c r="A2249" s="167">
        <v>2</v>
      </c>
      <c r="B2249" s="647">
        <v>0</v>
      </c>
      <c r="C2249" s="647">
        <v>4</v>
      </c>
      <c r="D2249" s="647">
        <v>4</v>
      </c>
      <c r="E2249" s="163" t="s">
        <v>3862</v>
      </c>
      <c r="F2249" s="593" t="s">
        <v>4675</v>
      </c>
      <c r="G2249" s="143"/>
      <c r="H2249" s="166">
        <v>42152400</v>
      </c>
      <c r="I2249" s="180" t="s">
        <v>4876</v>
      </c>
      <c r="J2249" s="169"/>
      <c r="K2249" s="169"/>
      <c r="L2249" s="169"/>
      <c r="M2249" s="146"/>
      <c r="N2249" s="184"/>
      <c r="O2249" s="169"/>
      <c r="P2249" s="146"/>
      <c r="Q2249" s="146">
        <f t="shared" si="41"/>
        <v>0</v>
      </c>
      <c r="R2249" s="182"/>
      <c r="S2249" s="226"/>
      <c r="T2249" s="676" t="s">
        <v>4687</v>
      </c>
      <c r="U2249" s="170"/>
      <c r="V2249" s="170"/>
      <c r="W2249" s="170"/>
      <c r="X2249" s="117"/>
      <c r="Y2249" s="171"/>
      <c r="Z2249" s="171"/>
      <c r="AA2249" s="171"/>
      <c r="AB2249" s="171"/>
      <c r="AC2249" s="171"/>
      <c r="AD2249" s="171"/>
      <c r="AE2249" s="171"/>
      <c r="AF2249" s="171"/>
      <c r="AG2249" s="171"/>
      <c r="AH2249" s="171"/>
      <c r="AI2249" s="171"/>
    </row>
    <row r="2250" spans="1:35" s="172" customFormat="1" ht="24" hidden="1" x14ac:dyDescent="0.2">
      <c r="A2250" s="167">
        <v>2</v>
      </c>
      <c r="B2250" s="647">
        <v>0</v>
      </c>
      <c r="C2250" s="647">
        <v>4</v>
      </c>
      <c r="D2250" s="647">
        <v>4</v>
      </c>
      <c r="E2250" s="163" t="s">
        <v>3862</v>
      </c>
      <c r="F2250" s="593" t="s">
        <v>4675</v>
      </c>
      <c r="G2250" s="143"/>
      <c r="H2250" s="166">
        <v>42152400</v>
      </c>
      <c r="I2250" s="180" t="s">
        <v>3187</v>
      </c>
      <c r="J2250" s="169"/>
      <c r="K2250" s="169"/>
      <c r="L2250" s="169"/>
      <c r="M2250" s="146"/>
      <c r="N2250" s="184"/>
      <c r="O2250" s="169"/>
      <c r="P2250" s="146"/>
      <c r="Q2250" s="146">
        <f t="shared" si="41"/>
        <v>0</v>
      </c>
      <c r="R2250" s="182"/>
      <c r="S2250" s="226"/>
      <c r="T2250" s="676" t="s">
        <v>4687</v>
      </c>
      <c r="U2250" s="170"/>
      <c r="V2250" s="170"/>
      <c r="W2250" s="170"/>
      <c r="X2250" s="117"/>
      <c r="Y2250" s="171"/>
      <c r="Z2250" s="171"/>
      <c r="AA2250" s="171"/>
      <c r="AB2250" s="171"/>
      <c r="AC2250" s="171"/>
      <c r="AD2250" s="171"/>
      <c r="AE2250" s="171"/>
      <c r="AF2250" s="171"/>
      <c r="AG2250" s="171"/>
      <c r="AH2250" s="171"/>
      <c r="AI2250" s="171"/>
    </row>
    <row r="2251" spans="1:35" s="172" customFormat="1" ht="15" hidden="1" customHeight="1" x14ac:dyDescent="0.2">
      <c r="A2251" s="167">
        <v>2</v>
      </c>
      <c r="B2251" s="647">
        <v>0</v>
      </c>
      <c r="C2251" s="647">
        <v>4</v>
      </c>
      <c r="D2251" s="647">
        <v>4</v>
      </c>
      <c r="E2251" s="163" t="s">
        <v>3862</v>
      </c>
      <c r="F2251" s="593" t="s">
        <v>4675</v>
      </c>
      <c r="G2251" s="143"/>
      <c r="H2251" s="166">
        <v>42152400</v>
      </c>
      <c r="I2251" s="180" t="s">
        <v>3188</v>
      </c>
      <c r="J2251" s="169"/>
      <c r="K2251" s="169"/>
      <c r="L2251" s="169"/>
      <c r="M2251" s="146"/>
      <c r="N2251" s="184"/>
      <c r="O2251" s="169"/>
      <c r="P2251" s="146"/>
      <c r="Q2251" s="146">
        <f t="shared" si="41"/>
        <v>0</v>
      </c>
      <c r="R2251" s="182"/>
      <c r="S2251" s="226"/>
      <c r="T2251" s="676" t="s">
        <v>4687</v>
      </c>
      <c r="U2251" s="170"/>
      <c r="V2251" s="170"/>
      <c r="W2251" s="170"/>
      <c r="X2251" s="117"/>
      <c r="Y2251" s="171"/>
      <c r="Z2251" s="171"/>
      <c r="AA2251" s="171"/>
      <c r="AB2251" s="171"/>
      <c r="AC2251" s="171"/>
      <c r="AD2251" s="171"/>
      <c r="AE2251" s="171"/>
      <c r="AF2251" s="171"/>
      <c r="AG2251" s="171"/>
      <c r="AH2251" s="171"/>
      <c r="AI2251" s="171"/>
    </row>
    <row r="2252" spans="1:35" s="172" customFormat="1" ht="15.75" hidden="1" customHeight="1" x14ac:dyDescent="0.2">
      <c r="A2252" s="167">
        <v>2</v>
      </c>
      <c r="B2252" s="647">
        <v>0</v>
      </c>
      <c r="C2252" s="647">
        <v>4</v>
      </c>
      <c r="D2252" s="647">
        <v>4</v>
      </c>
      <c r="E2252" s="163" t="s">
        <v>3862</v>
      </c>
      <c r="F2252" s="593" t="s">
        <v>4675</v>
      </c>
      <c r="G2252" s="143"/>
      <c r="H2252" s="166">
        <v>42152400</v>
      </c>
      <c r="I2252" s="180" t="s">
        <v>46</v>
      </c>
      <c r="J2252" s="169"/>
      <c r="K2252" s="169"/>
      <c r="L2252" s="169"/>
      <c r="M2252" s="146"/>
      <c r="N2252" s="184"/>
      <c r="O2252" s="169"/>
      <c r="P2252" s="146"/>
      <c r="Q2252" s="146">
        <f t="shared" si="41"/>
        <v>0</v>
      </c>
      <c r="R2252" s="182"/>
      <c r="S2252" s="226"/>
      <c r="T2252" s="676" t="s">
        <v>4687</v>
      </c>
      <c r="U2252" s="170"/>
      <c r="V2252" s="170"/>
      <c r="W2252" s="170"/>
      <c r="X2252" s="117"/>
      <c r="Y2252" s="171"/>
      <c r="Z2252" s="171"/>
      <c r="AA2252" s="171"/>
      <c r="AB2252" s="171"/>
      <c r="AC2252" s="171"/>
      <c r="AD2252" s="171"/>
      <c r="AE2252" s="171"/>
      <c r="AF2252" s="171"/>
      <c r="AG2252" s="171"/>
      <c r="AH2252" s="171"/>
      <c r="AI2252" s="171"/>
    </row>
    <row r="2253" spans="1:35" s="172" customFormat="1" ht="18" hidden="1" customHeight="1" x14ac:dyDescent="0.2">
      <c r="A2253" s="167">
        <v>2</v>
      </c>
      <c r="B2253" s="647">
        <v>0</v>
      </c>
      <c r="C2253" s="647">
        <v>4</v>
      </c>
      <c r="D2253" s="647">
        <v>4</v>
      </c>
      <c r="E2253" s="163" t="s">
        <v>3862</v>
      </c>
      <c r="F2253" s="593" t="s">
        <v>4675</v>
      </c>
      <c r="G2253" s="143"/>
      <c r="H2253" s="166">
        <v>42152400</v>
      </c>
      <c r="I2253" s="180" t="s">
        <v>47</v>
      </c>
      <c r="J2253" s="169"/>
      <c r="K2253" s="169"/>
      <c r="L2253" s="169"/>
      <c r="M2253" s="146"/>
      <c r="N2253" s="184"/>
      <c r="O2253" s="169"/>
      <c r="P2253" s="146"/>
      <c r="Q2253" s="146">
        <f t="shared" si="41"/>
        <v>0</v>
      </c>
      <c r="R2253" s="182"/>
      <c r="S2253" s="226"/>
      <c r="T2253" s="676" t="s">
        <v>4687</v>
      </c>
      <c r="U2253" s="170"/>
      <c r="V2253" s="170"/>
      <c r="W2253" s="170"/>
      <c r="X2253" s="117"/>
      <c r="Y2253" s="171"/>
      <c r="Z2253" s="171"/>
      <c r="AA2253" s="171"/>
      <c r="AB2253" s="171"/>
      <c r="AC2253" s="171"/>
      <c r="AD2253" s="171"/>
      <c r="AE2253" s="171"/>
      <c r="AF2253" s="171"/>
      <c r="AG2253" s="171"/>
      <c r="AH2253" s="171"/>
      <c r="AI2253" s="171"/>
    </row>
    <row r="2254" spans="1:35" s="172" customFormat="1" ht="21" hidden="1" customHeight="1" x14ac:dyDescent="0.2">
      <c r="A2254" s="167">
        <v>2</v>
      </c>
      <c r="B2254" s="647">
        <v>0</v>
      </c>
      <c r="C2254" s="647">
        <v>4</v>
      </c>
      <c r="D2254" s="647">
        <v>4</v>
      </c>
      <c r="E2254" s="163" t="s">
        <v>3862</v>
      </c>
      <c r="F2254" s="593" t="s">
        <v>4675</v>
      </c>
      <c r="G2254" s="143"/>
      <c r="H2254" s="166">
        <v>42152400</v>
      </c>
      <c r="I2254" s="180" t="s">
        <v>48</v>
      </c>
      <c r="J2254" s="169"/>
      <c r="K2254" s="169"/>
      <c r="L2254" s="169"/>
      <c r="M2254" s="146"/>
      <c r="N2254" s="184"/>
      <c r="O2254" s="169"/>
      <c r="P2254" s="146"/>
      <c r="Q2254" s="146">
        <f t="shared" si="41"/>
        <v>0</v>
      </c>
      <c r="R2254" s="182"/>
      <c r="S2254" s="226"/>
      <c r="T2254" s="676" t="s">
        <v>4687</v>
      </c>
      <c r="U2254" s="170"/>
      <c r="V2254" s="170"/>
      <c r="W2254" s="170"/>
      <c r="X2254" s="117"/>
      <c r="Y2254" s="171"/>
      <c r="Z2254" s="171"/>
      <c r="AA2254" s="171"/>
      <c r="AB2254" s="171"/>
      <c r="AC2254" s="171"/>
      <c r="AD2254" s="171"/>
      <c r="AE2254" s="171"/>
      <c r="AF2254" s="171"/>
      <c r="AG2254" s="171"/>
      <c r="AH2254" s="171"/>
      <c r="AI2254" s="171"/>
    </row>
    <row r="2255" spans="1:35" s="172" customFormat="1" ht="23.25" hidden="1" customHeight="1" x14ac:dyDescent="0.2">
      <c r="A2255" s="167">
        <v>2</v>
      </c>
      <c r="B2255" s="647">
        <v>0</v>
      </c>
      <c r="C2255" s="647">
        <v>4</v>
      </c>
      <c r="D2255" s="647">
        <v>4</v>
      </c>
      <c r="E2255" s="163" t="s">
        <v>3862</v>
      </c>
      <c r="F2255" s="593" t="s">
        <v>4675</v>
      </c>
      <c r="G2255" s="143"/>
      <c r="H2255" s="166">
        <v>42152400</v>
      </c>
      <c r="I2255" s="180" t="s">
        <v>49</v>
      </c>
      <c r="J2255" s="169"/>
      <c r="K2255" s="169"/>
      <c r="L2255" s="169"/>
      <c r="M2255" s="146"/>
      <c r="N2255" s="184"/>
      <c r="O2255" s="169"/>
      <c r="P2255" s="146"/>
      <c r="Q2255" s="146">
        <f t="shared" si="41"/>
        <v>0</v>
      </c>
      <c r="R2255" s="182"/>
      <c r="S2255" s="226"/>
      <c r="T2255" s="676" t="s">
        <v>4687</v>
      </c>
      <c r="U2255" s="170"/>
      <c r="V2255" s="170"/>
      <c r="W2255" s="170"/>
      <c r="X2255" s="117"/>
      <c r="Y2255" s="171"/>
      <c r="Z2255" s="171"/>
      <c r="AA2255" s="171"/>
      <c r="AB2255" s="171"/>
      <c r="AC2255" s="171"/>
      <c r="AD2255" s="171"/>
      <c r="AE2255" s="171"/>
      <c r="AF2255" s="171"/>
      <c r="AG2255" s="171"/>
      <c r="AH2255" s="171"/>
      <c r="AI2255" s="171"/>
    </row>
    <row r="2256" spans="1:35" s="172" customFormat="1" ht="36.75" hidden="1" customHeight="1" x14ac:dyDescent="0.2">
      <c r="A2256" s="167">
        <v>2</v>
      </c>
      <c r="B2256" s="647">
        <v>0</v>
      </c>
      <c r="C2256" s="647">
        <v>4</v>
      </c>
      <c r="D2256" s="647">
        <v>4</v>
      </c>
      <c r="E2256" s="163" t="s">
        <v>3862</v>
      </c>
      <c r="F2256" s="593" t="s">
        <v>4675</v>
      </c>
      <c r="G2256" s="143"/>
      <c r="H2256" s="166">
        <v>42152400</v>
      </c>
      <c r="I2256" s="180" t="s">
        <v>4880</v>
      </c>
      <c r="J2256" s="169"/>
      <c r="K2256" s="169"/>
      <c r="L2256" s="169"/>
      <c r="M2256" s="146"/>
      <c r="N2256" s="184"/>
      <c r="O2256" s="169"/>
      <c r="P2256" s="146"/>
      <c r="Q2256" s="146">
        <f t="shared" si="41"/>
        <v>0</v>
      </c>
      <c r="R2256" s="182"/>
      <c r="S2256" s="226"/>
      <c r="T2256" s="676" t="s">
        <v>4687</v>
      </c>
      <c r="U2256" s="170"/>
      <c r="V2256" s="170"/>
      <c r="W2256" s="170"/>
      <c r="X2256" s="117"/>
      <c r="Y2256" s="171"/>
      <c r="Z2256" s="171"/>
      <c r="AA2256" s="171"/>
      <c r="AB2256" s="171"/>
      <c r="AC2256" s="171"/>
      <c r="AD2256" s="171"/>
      <c r="AE2256" s="171"/>
      <c r="AF2256" s="171"/>
      <c r="AG2256" s="171"/>
      <c r="AH2256" s="171"/>
      <c r="AI2256" s="171"/>
    </row>
    <row r="2257" spans="1:35" s="172" customFormat="1" ht="36.75" hidden="1" customHeight="1" x14ac:dyDescent="0.2">
      <c r="A2257" s="167">
        <v>2</v>
      </c>
      <c r="B2257" s="647">
        <v>0</v>
      </c>
      <c r="C2257" s="647">
        <v>4</v>
      </c>
      <c r="D2257" s="647">
        <v>4</v>
      </c>
      <c r="E2257" s="163" t="s">
        <v>3862</v>
      </c>
      <c r="F2257" s="593" t="s">
        <v>4675</v>
      </c>
      <c r="G2257" s="143"/>
      <c r="H2257" s="166">
        <v>42152400</v>
      </c>
      <c r="I2257" s="180" t="s">
        <v>4875</v>
      </c>
      <c r="J2257" s="169"/>
      <c r="K2257" s="169"/>
      <c r="L2257" s="169"/>
      <c r="M2257" s="146"/>
      <c r="N2257" s="184"/>
      <c r="O2257" s="169"/>
      <c r="P2257" s="146"/>
      <c r="Q2257" s="146">
        <f t="shared" si="41"/>
        <v>0</v>
      </c>
      <c r="R2257" s="182"/>
      <c r="S2257" s="226"/>
      <c r="T2257" s="676" t="s">
        <v>4687</v>
      </c>
      <c r="U2257" s="170"/>
      <c r="V2257" s="170"/>
      <c r="W2257" s="170"/>
      <c r="X2257" s="117"/>
      <c r="Y2257" s="171"/>
      <c r="Z2257" s="171"/>
      <c r="AA2257" s="171"/>
      <c r="AB2257" s="171"/>
      <c r="AC2257" s="171"/>
      <c r="AD2257" s="171"/>
      <c r="AE2257" s="171"/>
      <c r="AF2257" s="171"/>
      <c r="AG2257" s="171"/>
      <c r="AH2257" s="171"/>
      <c r="AI2257" s="171"/>
    </row>
    <row r="2258" spans="1:35" s="172" customFormat="1" ht="24" hidden="1" x14ac:dyDescent="0.2">
      <c r="A2258" s="167">
        <v>2</v>
      </c>
      <c r="B2258" s="647">
        <v>0</v>
      </c>
      <c r="C2258" s="647">
        <v>4</v>
      </c>
      <c r="D2258" s="647">
        <v>4</v>
      </c>
      <c r="E2258" s="163" t="s">
        <v>3862</v>
      </c>
      <c r="F2258" s="593" t="s">
        <v>4675</v>
      </c>
      <c r="G2258" s="143"/>
      <c r="H2258" s="166">
        <v>42152400</v>
      </c>
      <c r="I2258" s="319" t="s">
        <v>50</v>
      </c>
      <c r="J2258" s="169"/>
      <c r="K2258" s="169"/>
      <c r="L2258" s="169"/>
      <c r="M2258" s="146"/>
      <c r="N2258" s="184"/>
      <c r="O2258" s="169"/>
      <c r="P2258" s="146"/>
      <c r="Q2258" s="146">
        <f t="shared" si="41"/>
        <v>0</v>
      </c>
      <c r="R2258" s="182"/>
      <c r="S2258" s="226"/>
      <c r="T2258" s="676" t="s">
        <v>4687</v>
      </c>
      <c r="U2258" s="170"/>
      <c r="V2258" s="170"/>
      <c r="W2258" s="170"/>
      <c r="X2258" s="117"/>
      <c r="Y2258" s="171"/>
      <c r="Z2258" s="171"/>
      <c r="AA2258" s="171"/>
      <c r="AB2258" s="171"/>
      <c r="AC2258" s="171"/>
      <c r="AD2258" s="171"/>
      <c r="AE2258" s="171"/>
      <c r="AF2258" s="171"/>
      <c r="AG2258" s="171"/>
      <c r="AH2258" s="171"/>
      <c r="AI2258" s="171"/>
    </row>
    <row r="2259" spans="1:35" s="172" customFormat="1" ht="18" hidden="1" customHeight="1" x14ac:dyDescent="0.2">
      <c r="A2259" s="167">
        <v>2</v>
      </c>
      <c r="B2259" s="647">
        <v>0</v>
      </c>
      <c r="C2259" s="647">
        <v>4</v>
      </c>
      <c r="D2259" s="647">
        <v>4</v>
      </c>
      <c r="E2259" s="163" t="s">
        <v>3862</v>
      </c>
      <c r="F2259" s="593" t="s">
        <v>4675</v>
      </c>
      <c r="G2259" s="143"/>
      <c r="H2259" s="166">
        <v>42152400</v>
      </c>
      <c r="I2259" s="180" t="s">
        <v>51</v>
      </c>
      <c r="J2259" s="169"/>
      <c r="K2259" s="169"/>
      <c r="L2259" s="169"/>
      <c r="M2259" s="146"/>
      <c r="N2259" s="184"/>
      <c r="O2259" s="169"/>
      <c r="P2259" s="146"/>
      <c r="Q2259" s="146">
        <f t="shared" si="41"/>
        <v>0</v>
      </c>
      <c r="R2259" s="182"/>
      <c r="S2259" s="226"/>
      <c r="T2259" s="676" t="s">
        <v>4687</v>
      </c>
      <c r="U2259" s="170"/>
      <c r="V2259" s="170"/>
      <c r="W2259" s="170"/>
      <c r="X2259" s="117"/>
      <c r="Y2259" s="171"/>
      <c r="Z2259" s="171"/>
      <c r="AA2259" s="171"/>
      <c r="AB2259" s="171"/>
      <c r="AC2259" s="171"/>
      <c r="AD2259" s="171"/>
      <c r="AE2259" s="171"/>
      <c r="AF2259" s="171"/>
      <c r="AG2259" s="171"/>
      <c r="AH2259" s="171"/>
      <c r="AI2259" s="171"/>
    </row>
    <row r="2260" spans="1:35" s="172" customFormat="1" ht="20.25" hidden="1" customHeight="1" x14ac:dyDescent="0.2">
      <c r="A2260" s="167">
        <v>2</v>
      </c>
      <c r="B2260" s="647">
        <v>0</v>
      </c>
      <c r="C2260" s="647">
        <v>4</v>
      </c>
      <c r="D2260" s="647">
        <v>4</v>
      </c>
      <c r="E2260" s="163" t="s">
        <v>3862</v>
      </c>
      <c r="F2260" s="593" t="s">
        <v>4675</v>
      </c>
      <c r="G2260" s="143"/>
      <c r="H2260" s="166">
        <v>42152400</v>
      </c>
      <c r="I2260" s="180" t="s">
        <v>52</v>
      </c>
      <c r="J2260" s="169"/>
      <c r="K2260" s="169"/>
      <c r="L2260" s="169"/>
      <c r="M2260" s="146"/>
      <c r="N2260" s="184"/>
      <c r="O2260" s="169"/>
      <c r="P2260" s="146"/>
      <c r="Q2260" s="146">
        <f t="shared" si="41"/>
        <v>0</v>
      </c>
      <c r="R2260" s="182"/>
      <c r="S2260" s="226"/>
      <c r="T2260" s="676" t="s">
        <v>4687</v>
      </c>
      <c r="U2260" s="170"/>
      <c r="V2260" s="170"/>
      <c r="W2260" s="170"/>
      <c r="X2260" s="117"/>
      <c r="Y2260" s="171"/>
      <c r="Z2260" s="171"/>
      <c r="AA2260" s="171"/>
      <c r="AB2260" s="171"/>
      <c r="AC2260" s="171"/>
      <c r="AD2260" s="171"/>
      <c r="AE2260" s="171"/>
      <c r="AF2260" s="171"/>
      <c r="AG2260" s="171"/>
      <c r="AH2260" s="171"/>
      <c r="AI2260" s="171"/>
    </row>
    <row r="2261" spans="1:35" s="172" customFormat="1" ht="24" hidden="1" x14ac:dyDescent="0.2">
      <c r="A2261" s="167">
        <v>2</v>
      </c>
      <c r="B2261" s="647">
        <v>0</v>
      </c>
      <c r="C2261" s="647">
        <v>4</v>
      </c>
      <c r="D2261" s="647">
        <v>4</v>
      </c>
      <c r="E2261" s="163" t="s">
        <v>3862</v>
      </c>
      <c r="F2261" s="593" t="s">
        <v>4675</v>
      </c>
      <c r="G2261" s="143"/>
      <c r="H2261" s="166">
        <v>42152400</v>
      </c>
      <c r="I2261" s="180" t="s">
        <v>3611</v>
      </c>
      <c r="J2261" s="169"/>
      <c r="K2261" s="169"/>
      <c r="L2261" s="169"/>
      <c r="M2261" s="146"/>
      <c r="N2261" s="184"/>
      <c r="O2261" s="169"/>
      <c r="P2261" s="146"/>
      <c r="Q2261" s="146">
        <f t="shared" si="41"/>
        <v>0</v>
      </c>
      <c r="R2261" s="182"/>
      <c r="S2261" s="226"/>
      <c r="T2261" s="676" t="s">
        <v>4687</v>
      </c>
      <c r="U2261" s="170"/>
      <c r="V2261" s="170"/>
      <c r="W2261" s="170"/>
      <c r="X2261" s="117"/>
      <c r="Y2261" s="171"/>
      <c r="Z2261" s="171"/>
      <c r="AA2261" s="171"/>
      <c r="AB2261" s="171"/>
      <c r="AC2261" s="171"/>
      <c r="AD2261" s="171"/>
      <c r="AE2261" s="171"/>
      <c r="AF2261" s="171"/>
      <c r="AG2261" s="171"/>
      <c r="AH2261" s="171"/>
      <c r="AI2261" s="171"/>
    </row>
    <row r="2262" spans="1:35" s="172" customFormat="1" ht="31.5" hidden="1" x14ac:dyDescent="0.2">
      <c r="A2262" s="167">
        <v>2</v>
      </c>
      <c r="B2262" s="647">
        <v>0</v>
      </c>
      <c r="C2262" s="647">
        <v>4</v>
      </c>
      <c r="D2262" s="647">
        <v>4</v>
      </c>
      <c r="E2262" s="163" t="s">
        <v>3862</v>
      </c>
      <c r="F2262" s="593" t="s">
        <v>4675</v>
      </c>
      <c r="G2262" s="143"/>
      <c r="H2262" s="166">
        <v>42152400</v>
      </c>
      <c r="I2262" s="180" t="s">
        <v>3612</v>
      </c>
      <c r="J2262" s="169"/>
      <c r="K2262" s="169"/>
      <c r="L2262" s="169"/>
      <c r="M2262" s="146"/>
      <c r="N2262" s="184"/>
      <c r="O2262" s="169"/>
      <c r="P2262" s="146"/>
      <c r="Q2262" s="146">
        <f t="shared" si="41"/>
        <v>0</v>
      </c>
      <c r="R2262" s="182"/>
      <c r="S2262" s="226"/>
      <c r="T2262" s="676" t="s">
        <v>4687</v>
      </c>
      <c r="U2262" s="170"/>
      <c r="V2262" s="170"/>
      <c r="W2262" s="170"/>
      <c r="X2262" s="117"/>
      <c r="Y2262" s="171"/>
      <c r="Z2262" s="171"/>
      <c r="AA2262" s="171"/>
      <c r="AB2262" s="171"/>
      <c r="AC2262" s="171"/>
      <c r="AD2262" s="171"/>
      <c r="AE2262" s="171"/>
      <c r="AF2262" s="171"/>
      <c r="AG2262" s="171"/>
      <c r="AH2262" s="171"/>
      <c r="AI2262" s="171"/>
    </row>
    <row r="2263" spans="1:35" s="172" customFormat="1" ht="24" hidden="1" x14ac:dyDescent="0.2">
      <c r="A2263" s="167">
        <v>2</v>
      </c>
      <c r="B2263" s="647">
        <v>0</v>
      </c>
      <c r="C2263" s="647">
        <v>4</v>
      </c>
      <c r="D2263" s="647">
        <v>4</v>
      </c>
      <c r="E2263" s="163" t="s">
        <v>3862</v>
      </c>
      <c r="F2263" s="593" t="s">
        <v>4675</v>
      </c>
      <c r="G2263" s="143"/>
      <c r="H2263" s="166">
        <v>42152400</v>
      </c>
      <c r="I2263" s="180" t="s">
        <v>3613</v>
      </c>
      <c r="J2263" s="169"/>
      <c r="K2263" s="169"/>
      <c r="L2263" s="169"/>
      <c r="M2263" s="146"/>
      <c r="N2263" s="184"/>
      <c r="O2263" s="169"/>
      <c r="P2263" s="146"/>
      <c r="Q2263" s="146">
        <f t="shared" si="41"/>
        <v>0</v>
      </c>
      <c r="R2263" s="182"/>
      <c r="S2263" s="226"/>
      <c r="T2263" s="676" t="s">
        <v>4687</v>
      </c>
      <c r="U2263" s="170"/>
      <c r="V2263" s="170"/>
      <c r="W2263" s="170"/>
      <c r="X2263" s="117"/>
      <c r="Y2263" s="171"/>
      <c r="Z2263" s="171"/>
      <c r="AA2263" s="171"/>
      <c r="AB2263" s="171"/>
      <c r="AC2263" s="171"/>
      <c r="AD2263" s="171"/>
      <c r="AE2263" s="171"/>
      <c r="AF2263" s="171"/>
      <c r="AG2263" s="171"/>
      <c r="AH2263" s="171"/>
      <c r="AI2263" s="171"/>
    </row>
    <row r="2264" spans="1:35" s="172" customFormat="1" ht="24" hidden="1" x14ac:dyDescent="0.2">
      <c r="A2264" s="167">
        <v>2</v>
      </c>
      <c r="B2264" s="647">
        <v>0</v>
      </c>
      <c r="C2264" s="647">
        <v>4</v>
      </c>
      <c r="D2264" s="647">
        <v>4</v>
      </c>
      <c r="E2264" s="163" t="s">
        <v>3862</v>
      </c>
      <c r="F2264" s="593" t="s">
        <v>4675</v>
      </c>
      <c r="G2264" s="143"/>
      <c r="H2264" s="166">
        <v>42152400</v>
      </c>
      <c r="I2264" s="180" t="s">
        <v>4837</v>
      </c>
      <c r="J2264" s="169"/>
      <c r="K2264" s="169"/>
      <c r="L2264" s="169"/>
      <c r="M2264" s="146"/>
      <c r="N2264" s="184"/>
      <c r="O2264" s="169"/>
      <c r="P2264" s="146"/>
      <c r="Q2264" s="146">
        <f t="shared" si="41"/>
        <v>0</v>
      </c>
      <c r="R2264" s="182"/>
      <c r="S2264" s="226"/>
      <c r="T2264" s="676" t="s">
        <v>4687</v>
      </c>
      <c r="U2264" s="170"/>
      <c r="V2264" s="170"/>
      <c r="W2264" s="170"/>
      <c r="X2264" s="117"/>
      <c r="Y2264" s="171"/>
      <c r="Z2264" s="171"/>
      <c r="AA2264" s="171"/>
      <c r="AB2264" s="171"/>
      <c r="AC2264" s="171"/>
      <c r="AD2264" s="171"/>
      <c r="AE2264" s="171"/>
      <c r="AF2264" s="171"/>
      <c r="AG2264" s="171"/>
      <c r="AH2264" s="171"/>
      <c r="AI2264" s="171"/>
    </row>
    <row r="2265" spans="1:35" s="172" customFormat="1" ht="24" hidden="1" x14ac:dyDescent="0.2">
      <c r="A2265" s="167">
        <v>2</v>
      </c>
      <c r="B2265" s="647">
        <v>0</v>
      </c>
      <c r="C2265" s="647">
        <v>4</v>
      </c>
      <c r="D2265" s="647">
        <v>4</v>
      </c>
      <c r="E2265" s="163" t="s">
        <v>3862</v>
      </c>
      <c r="F2265" s="593" t="s">
        <v>4675</v>
      </c>
      <c r="G2265" s="143"/>
      <c r="H2265" s="166">
        <v>42152400</v>
      </c>
      <c r="I2265" s="180" t="s">
        <v>1251</v>
      </c>
      <c r="J2265" s="169"/>
      <c r="K2265" s="169"/>
      <c r="L2265" s="169"/>
      <c r="M2265" s="146"/>
      <c r="N2265" s="184"/>
      <c r="O2265" s="169"/>
      <c r="P2265" s="146"/>
      <c r="Q2265" s="146">
        <f t="shared" si="41"/>
        <v>0</v>
      </c>
      <c r="R2265" s="182"/>
      <c r="S2265" s="226"/>
      <c r="T2265" s="676" t="s">
        <v>4687</v>
      </c>
      <c r="U2265" s="170"/>
      <c r="V2265" s="170"/>
      <c r="W2265" s="170"/>
      <c r="X2265" s="117"/>
      <c r="Y2265" s="171"/>
      <c r="Z2265" s="171"/>
      <c r="AA2265" s="171"/>
      <c r="AB2265" s="171"/>
      <c r="AC2265" s="171"/>
      <c r="AD2265" s="171"/>
      <c r="AE2265" s="171"/>
      <c r="AF2265" s="171"/>
      <c r="AG2265" s="171"/>
      <c r="AH2265" s="171"/>
      <c r="AI2265" s="171"/>
    </row>
    <row r="2266" spans="1:35" s="172" customFormat="1" ht="24" hidden="1" x14ac:dyDescent="0.2">
      <c r="A2266" s="167">
        <v>2</v>
      </c>
      <c r="B2266" s="647">
        <v>0</v>
      </c>
      <c r="C2266" s="647">
        <v>4</v>
      </c>
      <c r="D2266" s="647">
        <v>4</v>
      </c>
      <c r="E2266" s="163" t="s">
        <v>3862</v>
      </c>
      <c r="F2266" s="593" t="s">
        <v>4675</v>
      </c>
      <c r="G2266" s="143"/>
      <c r="H2266" s="166">
        <v>42152400</v>
      </c>
      <c r="I2266" s="180" t="s">
        <v>3614</v>
      </c>
      <c r="J2266" s="169"/>
      <c r="K2266" s="169"/>
      <c r="L2266" s="169"/>
      <c r="M2266" s="146"/>
      <c r="N2266" s="184"/>
      <c r="O2266" s="169"/>
      <c r="P2266" s="146"/>
      <c r="Q2266" s="146">
        <f t="shared" ref="Q2266:Q2329" si="42">+P2266</f>
        <v>0</v>
      </c>
      <c r="R2266" s="182"/>
      <c r="S2266" s="226"/>
      <c r="T2266" s="676" t="s">
        <v>4687</v>
      </c>
      <c r="U2266" s="170"/>
      <c r="V2266" s="170"/>
      <c r="W2266" s="170"/>
      <c r="X2266" s="117"/>
      <c r="Y2266" s="171"/>
      <c r="Z2266" s="171"/>
      <c r="AA2266" s="171"/>
      <c r="AB2266" s="171"/>
      <c r="AC2266" s="171"/>
      <c r="AD2266" s="171"/>
      <c r="AE2266" s="171"/>
      <c r="AF2266" s="171"/>
      <c r="AG2266" s="171"/>
      <c r="AH2266" s="171"/>
      <c r="AI2266" s="171"/>
    </row>
    <row r="2267" spans="1:35" s="172" customFormat="1" ht="24" hidden="1" x14ac:dyDescent="0.2">
      <c r="A2267" s="167">
        <v>2</v>
      </c>
      <c r="B2267" s="647">
        <v>0</v>
      </c>
      <c r="C2267" s="647">
        <v>4</v>
      </c>
      <c r="D2267" s="647">
        <v>4</v>
      </c>
      <c r="E2267" s="163" t="s">
        <v>3862</v>
      </c>
      <c r="F2267" s="593" t="s">
        <v>4675</v>
      </c>
      <c r="G2267" s="143"/>
      <c r="H2267" s="166">
        <v>42152400</v>
      </c>
      <c r="I2267" s="180" t="s">
        <v>1252</v>
      </c>
      <c r="J2267" s="169"/>
      <c r="K2267" s="169"/>
      <c r="L2267" s="169"/>
      <c r="M2267" s="146"/>
      <c r="N2267" s="184"/>
      <c r="O2267" s="169"/>
      <c r="P2267" s="146"/>
      <c r="Q2267" s="146">
        <f t="shared" si="42"/>
        <v>0</v>
      </c>
      <c r="R2267" s="182"/>
      <c r="S2267" s="226"/>
      <c r="T2267" s="676" t="s">
        <v>4687</v>
      </c>
      <c r="U2267" s="170"/>
      <c r="V2267" s="170"/>
      <c r="W2267" s="170"/>
      <c r="X2267" s="117"/>
      <c r="Y2267" s="171"/>
      <c r="Z2267" s="171"/>
      <c r="AA2267" s="171"/>
      <c r="AB2267" s="171"/>
      <c r="AC2267" s="171"/>
      <c r="AD2267" s="171"/>
      <c r="AE2267" s="171"/>
      <c r="AF2267" s="171"/>
      <c r="AG2267" s="171"/>
      <c r="AH2267" s="171"/>
      <c r="AI2267" s="171"/>
    </row>
    <row r="2268" spans="1:35" s="172" customFormat="1" ht="24" hidden="1" x14ac:dyDescent="0.2">
      <c r="A2268" s="167">
        <v>2</v>
      </c>
      <c r="B2268" s="647">
        <v>0</v>
      </c>
      <c r="C2268" s="647">
        <v>4</v>
      </c>
      <c r="D2268" s="647">
        <v>4</v>
      </c>
      <c r="E2268" s="163" t="s">
        <v>3862</v>
      </c>
      <c r="F2268" s="593" t="s">
        <v>4675</v>
      </c>
      <c r="G2268" s="143"/>
      <c r="H2268" s="166">
        <v>42152400</v>
      </c>
      <c r="I2268" s="180" t="s">
        <v>1765</v>
      </c>
      <c r="J2268" s="169"/>
      <c r="K2268" s="169"/>
      <c r="L2268" s="169"/>
      <c r="M2268" s="146"/>
      <c r="N2268" s="184"/>
      <c r="O2268" s="169"/>
      <c r="P2268" s="146"/>
      <c r="Q2268" s="146">
        <f t="shared" si="42"/>
        <v>0</v>
      </c>
      <c r="R2268" s="182"/>
      <c r="S2268" s="226"/>
      <c r="T2268" s="676" t="s">
        <v>4687</v>
      </c>
      <c r="U2268" s="170"/>
      <c r="V2268" s="170"/>
      <c r="W2268" s="170"/>
      <c r="X2268" s="117"/>
      <c r="Y2268" s="171"/>
      <c r="Z2268" s="171"/>
      <c r="AA2268" s="171"/>
      <c r="AB2268" s="171"/>
      <c r="AC2268" s="171"/>
      <c r="AD2268" s="171"/>
      <c r="AE2268" s="171"/>
      <c r="AF2268" s="171"/>
      <c r="AG2268" s="171"/>
      <c r="AH2268" s="171"/>
      <c r="AI2268" s="171"/>
    </row>
    <row r="2269" spans="1:35" s="172" customFormat="1" ht="24" hidden="1" x14ac:dyDescent="0.2">
      <c r="A2269" s="167">
        <v>2</v>
      </c>
      <c r="B2269" s="647">
        <v>0</v>
      </c>
      <c r="C2269" s="647">
        <v>4</v>
      </c>
      <c r="D2269" s="647">
        <v>4</v>
      </c>
      <c r="E2269" s="163" t="s">
        <v>3862</v>
      </c>
      <c r="F2269" s="593" t="s">
        <v>4675</v>
      </c>
      <c r="G2269" s="143"/>
      <c r="H2269" s="166">
        <v>42152400</v>
      </c>
      <c r="I2269" s="180" t="s">
        <v>4838</v>
      </c>
      <c r="J2269" s="169"/>
      <c r="K2269" s="169"/>
      <c r="L2269" s="169"/>
      <c r="M2269" s="146"/>
      <c r="N2269" s="184"/>
      <c r="O2269" s="169"/>
      <c r="P2269" s="146"/>
      <c r="Q2269" s="146">
        <f t="shared" si="42"/>
        <v>0</v>
      </c>
      <c r="R2269" s="182"/>
      <c r="S2269" s="226"/>
      <c r="T2269" s="676" t="s">
        <v>4687</v>
      </c>
      <c r="U2269" s="170"/>
      <c r="V2269" s="170"/>
      <c r="W2269" s="170"/>
      <c r="X2269" s="117"/>
      <c r="Y2269" s="171"/>
      <c r="Z2269" s="171"/>
      <c r="AA2269" s="171"/>
      <c r="AB2269" s="171"/>
      <c r="AC2269" s="171"/>
      <c r="AD2269" s="171"/>
      <c r="AE2269" s="171"/>
      <c r="AF2269" s="171"/>
      <c r="AG2269" s="171"/>
      <c r="AH2269" s="171"/>
      <c r="AI2269" s="171"/>
    </row>
    <row r="2270" spans="1:35" s="172" customFormat="1" ht="24" hidden="1" x14ac:dyDescent="0.2">
      <c r="A2270" s="167">
        <v>2</v>
      </c>
      <c r="B2270" s="647">
        <v>0</v>
      </c>
      <c r="C2270" s="647">
        <v>4</v>
      </c>
      <c r="D2270" s="647">
        <v>4</v>
      </c>
      <c r="E2270" s="163" t="s">
        <v>3862</v>
      </c>
      <c r="F2270" s="593" t="s">
        <v>4675</v>
      </c>
      <c r="G2270" s="143"/>
      <c r="H2270" s="166">
        <v>42152400</v>
      </c>
      <c r="I2270" s="180" t="s">
        <v>1766</v>
      </c>
      <c r="J2270" s="169"/>
      <c r="K2270" s="169"/>
      <c r="L2270" s="169"/>
      <c r="M2270" s="146"/>
      <c r="N2270" s="184"/>
      <c r="O2270" s="169"/>
      <c r="P2270" s="146"/>
      <c r="Q2270" s="146">
        <f t="shared" si="42"/>
        <v>0</v>
      </c>
      <c r="R2270" s="182"/>
      <c r="S2270" s="226"/>
      <c r="T2270" s="676" t="s">
        <v>4687</v>
      </c>
      <c r="U2270" s="170"/>
      <c r="V2270" s="170"/>
      <c r="W2270" s="170"/>
      <c r="X2270" s="117"/>
      <c r="Y2270" s="171"/>
      <c r="Z2270" s="171"/>
      <c r="AA2270" s="171"/>
      <c r="AB2270" s="171"/>
      <c r="AC2270" s="171"/>
      <c r="AD2270" s="171"/>
      <c r="AE2270" s="171"/>
      <c r="AF2270" s="171"/>
      <c r="AG2270" s="171"/>
      <c r="AH2270" s="171"/>
      <c r="AI2270" s="171"/>
    </row>
    <row r="2271" spans="1:35" s="172" customFormat="1" ht="24" hidden="1" x14ac:dyDescent="0.2">
      <c r="A2271" s="167">
        <v>2</v>
      </c>
      <c r="B2271" s="647">
        <v>0</v>
      </c>
      <c r="C2271" s="647">
        <v>4</v>
      </c>
      <c r="D2271" s="647">
        <v>4</v>
      </c>
      <c r="E2271" s="163" t="s">
        <v>3862</v>
      </c>
      <c r="F2271" s="593" t="s">
        <v>4675</v>
      </c>
      <c r="G2271" s="143"/>
      <c r="H2271" s="166">
        <v>42152400</v>
      </c>
      <c r="I2271" s="180" t="s">
        <v>3615</v>
      </c>
      <c r="J2271" s="169"/>
      <c r="K2271" s="169"/>
      <c r="L2271" s="169"/>
      <c r="M2271" s="146"/>
      <c r="N2271" s="184"/>
      <c r="O2271" s="169"/>
      <c r="P2271" s="146"/>
      <c r="Q2271" s="146">
        <f t="shared" si="42"/>
        <v>0</v>
      </c>
      <c r="R2271" s="182"/>
      <c r="S2271" s="226"/>
      <c r="T2271" s="676" t="s">
        <v>4687</v>
      </c>
      <c r="U2271" s="170"/>
      <c r="V2271" s="170"/>
      <c r="W2271" s="170"/>
      <c r="X2271" s="117"/>
      <c r="Y2271" s="171"/>
      <c r="Z2271" s="171"/>
      <c r="AA2271" s="171"/>
      <c r="AB2271" s="171"/>
      <c r="AC2271" s="171"/>
      <c r="AD2271" s="171"/>
      <c r="AE2271" s="171"/>
      <c r="AF2271" s="171"/>
      <c r="AG2271" s="171"/>
      <c r="AH2271" s="171"/>
      <c r="AI2271" s="171"/>
    </row>
    <row r="2272" spans="1:35" s="172" customFormat="1" ht="23.25" hidden="1" customHeight="1" x14ac:dyDescent="0.2">
      <c r="A2272" s="167">
        <v>2</v>
      </c>
      <c r="B2272" s="647">
        <v>0</v>
      </c>
      <c r="C2272" s="647">
        <v>4</v>
      </c>
      <c r="D2272" s="647">
        <v>4</v>
      </c>
      <c r="E2272" s="163" t="s">
        <v>3862</v>
      </c>
      <c r="F2272" s="593" t="s">
        <v>4675</v>
      </c>
      <c r="G2272" s="143"/>
      <c r="H2272" s="166">
        <v>42152400</v>
      </c>
      <c r="I2272" s="180" t="s">
        <v>3616</v>
      </c>
      <c r="J2272" s="169"/>
      <c r="K2272" s="169"/>
      <c r="L2272" s="169"/>
      <c r="M2272" s="146"/>
      <c r="N2272" s="184"/>
      <c r="O2272" s="169"/>
      <c r="P2272" s="146"/>
      <c r="Q2272" s="146">
        <f t="shared" si="42"/>
        <v>0</v>
      </c>
      <c r="R2272" s="182"/>
      <c r="S2272" s="226"/>
      <c r="T2272" s="676" t="s">
        <v>4687</v>
      </c>
      <c r="U2272" s="170"/>
      <c r="V2272" s="170"/>
      <c r="W2272" s="170"/>
      <c r="X2272" s="117"/>
      <c r="Y2272" s="171"/>
      <c r="Z2272" s="171"/>
      <c r="AA2272" s="171"/>
      <c r="AB2272" s="171"/>
      <c r="AC2272" s="171"/>
      <c r="AD2272" s="171"/>
      <c r="AE2272" s="171"/>
      <c r="AF2272" s="171"/>
      <c r="AG2272" s="171"/>
      <c r="AH2272" s="171"/>
      <c r="AI2272" s="171"/>
    </row>
    <row r="2273" spans="1:35" s="172" customFormat="1" ht="24" hidden="1" x14ac:dyDescent="0.2">
      <c r="A2273" s="167">
        <v>2</v>
      </c>
      <c r="B2273" s="647">
        <v>0</v>
      </c>
      <c r="C2273" s="647">
        <v>4</v>
      </c>
      <c r="D2273" s="647">
        <v>4</v>
      </c>
      <c r="E2273" s="163" t="s">
        <v>3862</v>
      </c>
      <c r="F2273" s="593" t="s">
        <v>4675</v>
      </c>
      <c r="G2273" s="143"/>
      <c r="H2273" s="166">
        <v>42152400</v>
      </c>
      <c r="I2273" s="180" t="s">
        <v>3617</v>
      </c>
      <c r="J2273" s="169"/>
      <c r="K2273" s="169"/>
      <c r="L2273" s="169"/>
      <c r="M2273" s="146"/>
      <c r="N2273" s="184"/>
      <c r="O2273" s="169"/>
      <c r="P2273" s="146"/>
      <c r="Q2273" s="146">
        <f t="shared" si="42"/>
        <v>0</v>
      </c>
      <c r="R2273" s="182" t="s">
        <v>4741</v>
      </c>
      <c r="S2273" s="226"/>
      <c r="T2273" s="676" t="s">
        <v>4687</v>
      </c>
      <c r="U2273" s="170"/>
      <c r="V2273" s="170"/>
      <c r="W2273" s="170"/>
      <c r="X2273" s="117"/>
      <c r="Y2273" s="171"/>
      <c r="Z2273" s="171"/>
      <c r="AA2273" s="171"/>
      <c r="AB2273" s="171"/>
      <c r="AC2273" s="171"/>
      <c r="AD2273" s="171"/>
      <c r="AE2273" s="171"/>
      <c r="AF2273" s="171"/>
      <c r="AG2273" s="171"/>
      <c r="AH2273" s="171"/>
      <c r="AI2273" s="171"/>
    </row>
    <row r="2274" spans="1:35" s="172" customFormat="1" ht="24" hidden="1" x14ac:dyDescent="0.2">
      <c r="A2274" s="167">
        <v>2</v>
      </c>
      <c r="B2274" s="647">
        <v>0</v>
      </c>
      <c r="C2274" s="647">
        <v>4</v>
      </c>
      <c r="D2274" s="647">
        <v>4</v>
      </c>
      <c r="E2274" s="163" t="s">
        <v>3862</v>
      </c>
      <c r="F2274" s="593" t="s">
        <v>4675</v>
      </c>
      <c r="G2274" s="143"/>
      <c r="H2274" s="166">
        <v>42152400</v>
      </c>
      <c r="I2274" s="180" t="s">
        <v>3618</v>
      </c>
      <c r="J2274" s="169"/>
      <c r="K2274" s="169"/>
      <c r="L2274" s="169"/>
      <c r="M2274" s="146"/>
      <c r="N2274" s="184"/>
      <c r="O2274" s="169"/>
      <c r="P2274" s="146"/>
      <c r="Q2274" s="146">
        <f t="shared" si="42"/>
        <v>0</v>
      </c>
      <c r="R2274" s="182" t="s">
        <v>4741</v>
      </c>
      <c r="S2274" s="226"/>
      <c r="T2274" s="676" t="s">
        <v>4687</v>
      </c>
      <c r="U2274" s="170"/>
      <c r="V2274" s="170"/>
      <c r="W2274" s="170"/>
      <c r="X2274" s="117"/>
      <c r="Y2274" s="171"/>
      <c r="Z2274" s="171"/>
      <c r="AA2274" s="171"/>
      <c r="AB2274" s="171"/>
      <c r="AC2274" s="171"/>
      <c r="AD2274" s="171"/>
      <c r="AE2274" s="171"/>
      <c r="AF2274" s="171"/>
      <c r="AG2274" s="171"/>
      <c r="AH2274" s="171"/>
      <c r="AI2274" s="171"/>
    </row>
    <row r="2275" spans="1:35" s="172" customFormat="1" ht="24" hidden="1" x14ac:dyDescent="0.2">
      <c r="A2275" s="167">
        <v>2</v>
      </c>
      <c r="B2275" s="647">
        <v>0</v>
      </c>
      <c r="C2275" s="647">
        <v>4</v>
      </c>
      <c r="D2275" s="647">
        <v>4</v>
      </c>
      <c r="E2275" s="163" t="s">
        <v>3862</v>
      </c>
      <c r="F2275" s="593" t="s">
        <v>4675</v>
      </c>
      <c r="G2275" s="143"/>
      <c r="H2275" s="166">
        <v>42152400</v>
      </c>
      <c r="I2275" s="180" t="s">
        <v>3619</v>
      </c>
      <c r="J2275" s="169"/>
      <c r="K2275" s="169"/>
      <c r="L2275" s="169"/>
      <c r="M2275" s="146"/>
      <c r="N2275" s="184"/>
      <c r="O2275" s="169"/>
      <c r="P2275" s="146"/>
      <c r="Q2275" s="146">
        <f t="shared" si="42"/>
        <v>0</v>
      </c>
      <c r="R2275" s="182" t="s">
        <v>4741</v>
      </c>
      <c r="S2275" s="226"/>
      <c r="T2275" s="676" t="s">
        <v>4687</v>
      </c>
      <c r="U2275" s="170"/>
      <c r="V2275" s="170"/>
      <c r="W2275" s="170"/>
      <c r="X2275" s="117"/>
      <c r="Y2275" s="171"/>
      <c r="Z2275" s="171"/>
      <c r="AA2275" s="171"/>
      <c r="AB2275" s="171"/>
      <c r="AC2275" s="171"/>
      <c r="AD2275" s="171"/>
      <c r="AE2275" s="171"/>
      <c r="AF2275" s="171"/>
      <c r="AG2275" s="171"/>
      <c r="AH2275" s="171"/>
      <c r="AI2275" s="171"/>
    </row>
    <row r="2276" spans="1:35" s="172" customFormat="1" ht="24" hidden="1" x14ac:dyDescent="0.2">
      <c r="A2276" s="167">
        <v>2</v>
      </c>
      <c r="B2276" s="647">
        <v>0</v>
      </c>
      <c r="C2276" s="647">
        <v>4</v>
      </c>
      <c r="D2276" s="647">
        <v>4</v>
      </c>
      <c r="E2276" s="163" t="s">
        <v>3862</v>
      </c>
      <c r="F2276" s="593" t="s">
        <v>4675</v>
      </c>
      <c r="G2276" s="143"/>
      <c r="H2276" s="166">
        <v>42152400</v>
      </c>
      <c r="I2276" s="180" t="s">
        <v>3620</v>
      </c>
      <c r="J2276" s="169"/>
      <c r="K2276" s="169"/>
      <c r="L2276" s="169"/>
      <c r="M2276" s="146"/>
      <c r="N2276" s="184"/>
      <c r="O2276" s="169"/>
      <c r="P2276" s="146"/>
      <c r="Q2276" s="146">
        <f t="shared" si="42"/>
        <v>0</v>
      </c>
      <c r="R2276" s="182" t="s">
        <v>4741</v>
      </c>
      <c r="S2276" s="226"/>
      <c r="T2276" s="676" t="s">
        <v>4687</v>
      </c>
      <c r="U2276" s="170"/>
      <c r="V2276" s="170"/>
      <c r="W2276" s="170"/>
      <c r="X2276" s="117"/>
      <c r="Y2276" s="171"/>
      <c r="Z2276" s="171"/>
      <c r="AA2276" s="171"/>
      <c r="AB2276" s="171"/>
      <c r="AC2276" s="171"/>
      <c r="AD2276" s="171"/>
      <c r="AE2276" s="171"/>
      <c r="AF2276" s="171"/>
      <c r="AG2276" s="171"/>
      <c r="AH2276" s="171"/>
      <c r="AI2276" s="171"/>
    </row>
    <row r="2277" spans="1:35" s="172" customFormat="1" ht="24" hidden="1" x14ac:dyDescent="0.2">
      <c r="A2277" s="167">
        <v>2</v>
      </c>
      <c r="B2277" s="647">
        <v>0</v>
      </c>
      <c r="C2277" s="647">
        <v>4</v>
      </c>
      <c r="D2277" s="647">
        <v>4</v>
      </c>
      <c r="E2277" s="163" t="s">
        <v>3862</v>
      </c>
      <c r="F2277" s="593" t="s">
        <v>4675</v>
      </c>
      <c r="G2277" s="143"/>
      <c r="H2277" s="166">
        <v>42152400</v>
      </c>
      <c r="I2277" s="180" t="s">
        <v>3621</v>
      </c>
      <c r="J2277" s="169"/>
      <c r="K2277" s="169"/>
      <c r="L2277" s="169"/>
      <c r="M2277" s="146"/>
      <c r="N2277" s="184"/>
      <c r="O2277" s="169"/>
      <c r="P2277" s="146"/>
      <c r="Q2277" s="146">
        <f t="shared" si="42"/>
        <v>0</v>
      </c>
      <c r="R2277" s="182" t="s">
        <v>4741</v>
      </c>
      <c r="S2277" s="226"/>
      <c r="T2277" s="676" t="s">
        <v>4687</v>
      </c>
      <c r="U2277" s="170"/>
      <c r="V2277" s="170"/>
      <c r="W2277" s="170"/>
      <c r="X2277" s="117"/>
      <c r="Y2277" s="171"/>
      <c r="Z2277" s="171"/>
      <c r="AA2277" s="171"/>
      <c r="AB2277" s="171"/>
      <c r="AC2277" s="171"/>
      <c r="AD2277" s="171"/>
      <c r="AE2277" s="171"/>
      <c r="AF2277" s="171"/>
      <c r="AG2277" s="171"/>
      <c r="AH2277" s="171"/>
      <c r="AI2277" s="171"/>
    </row>
    <row r="2278" spans="1:35" s="172" customFormat="1" ht="24" hidden="1" x14ac:dyDescent="0.2">
      <c r="A2278" s="167">
        <v>2</v>
      </c>
      <c r="B2278" s="647">
        <v>0</v>
      </c>
      <c r="C2278" s="647">
        <v>4</v>
      </c>
      <c r="D2278" s="647">
        <v>4</v>
      </c>
      <c r="E2278" s="163" t="s">
        <v>3862</v>
      </c>
      <c r="F2278" s="593" t="s">
        <v>4675</v>
      </c>
      <c r="G2278" s="143"/>
      <c r="H2278" s="166">
        <v>42152400</v>
      </c>
      <c r="I2278" s="180" t="s">
        <v>3622</v>
      </c>
      <c r="J2278" s="169"/>
      <c r="K2278" s="169"/>
      <c r="L2278" s="169"/>
      <c r="M2278" s="146"/>
      <c r="N2278" s="184"/>
      <c r="O2278" s="169"/>
      <c r="P2278" s="146"/>
      <c r="Q2278" s="146">
        <f t="shared" si="42"/>
        <v>0</v>
      </c>
      <c r="R2278" s="182" t="s">
        <v>4741</v>
      </c>
      <c r="S2278" s="226"/>
      <c r="T2278" s="676" t="s">
        <v>4687</v>
      </c>
      <c r="U2278" s="170"/>
      <c r="V2278" s="170"/>
      <c r="W2278" s="170"/>
      <c r="X2278" s="117"/>
      <c r="Y2278" s="171"/>
      <c r="Z2278" s="171"/>
      <c r="AA2278" s="171"/>
      <c r="AB2278" s="171"/>
      <c r="AC2278" s="171"/>
      <c r="AD2278" s="171"/>
      <c r="AE2278" s="171"/>
      <c r="AF2278" s="171"/>
      <c r="AG2278" s="171"/>
      <c r="AH2278" s="171"/>
      <c r="AI2278" s="171"/>
    </row>
    <row r="2279" spans="1:35" s="172" customFormat="1" ht="24" hidden="1" x14ac:dyDescent="0.2">
      <c r="A2279" s="167">
        <v>2</v>
      </c>
      <c r="B2279" s="647">
        <v>0</v>
      </c>
      <c r="C2279" s="647">
        <v>4</v>
      </c>
      <c r="D2279" s="647">
        <v>4</v>
      </c>
      <c r="E2279" s="163" t="s">
        <v>3862</v>
      </c>
      <c r="F2279" s="593" t="s">
        <v>4675</v>
      </c>
      <c r="G2279" s="143"/>
      <c r="H2279" s="166">
        <v>42152400</v>
      </c>
      <c r="I2279" s="180" t="s">
        <v>3623</v>
      </c>
      <c r="J2279" s="169"/>
      <c r="K2279" s="169"/>
      <c r="L2279" s="169"/>
      <c r="M2279" s="146"/>
      <c r="N2279" s="184"/>
      <c r="O2279" s="169"/>
      <c r="P2279" s="146"/>
      <c r="Q2279" s="146">
        <f t="shared" si="42"/>
        <v>0</v>
      </c>
      <c r="R2279" s="182" t="s">
        <v>4741</v>
      </c>
      <c r="S2279" s="226"/>
      <c r="T2279" s="676" t="s">
        <v>4687</v>
      </c>
      <c r="U2279" s="170"/>
      <c r="V2279" s="170"/>
      <c r="W2279" s="170"/>
      <c r="X2279" s="117"/>
      <c r="Y2279" s="171"/>
      <c r="Z2279" s="171"/>
      <c r="AA2279" s="171"/>
      <c r="AB2279" s="171"/>
      <c r="AC2279" s="171"/>
      <c r="AD2279" s="171"/>
      <c r="AE2279" s="171"/>
      <c r="AF2279" s="171"/>
      <c r="AG2279" s="171"/>
      <c r="AH2279" s="171"/>
      <c r="AI2279" s="171"/>
    </row>
    <row r="2280" spans="1:35" s="172" customFormat="1" ht="24" hidden="1" x14ac:dyDescent="0.2">
      <c r="A2280" s="167">
        <v>2</v>
      </c>
      <c r="B2280" s="647">
        <v>0</v>
      </c>
      <c r="C2280" s="647">
        <v>4</v>
      </c>
      <c r="D2280" s="647">
        <v>4</v>
      </c>
      <c r="E2280" s="163" t="s">
        <v>3862</v>
      </c>
      <c r="F2280" s="593" t="s">
        <v>4675</v>
      </c>
      <c r="G2280" s="143"/>
      <c r="H2280" s="166">
        <v>31211600</v>
      </c>
      <c r="I2280" s="180" t="s">
        <v>1767</v>
      </c>
      <c r="J2280" s="169"/>
      <c r="K2280" s="169"/>
      <c r="L2280" s="169"/>
      <c r="M2280" s="146"/>
      <c r="N2280" s="184"/>
      <c r="O2280" s="169"/>
      <c r="P2280" s="146"/>
      <c r="Q2280" s="146">
        <f t="shared" si="42"/>
        <v>0</v>
      </c>
      <c r="R2280" s="182" t="s">
        <v>4741</v>
      </c>
      <c r="S2280" s="226"/>
      <c r="T2280" s="676" t="s">
        <v>4687</v>
      </c>
      <c r="U2280" s="170"/>
      <c r="V2280" s="170"/>
      <c r="W2280" s="170"/>
      <c r="X2280" s="117"/>
      <c r="Y2280" s="171"/>
      <c r="Z2280" s="171"/>
      <c r="AA2280" s="171"/>
      <c r="AB2280" s="171"/>
      <c r="AC2280" s="171"/>
      <c r="AD2280" s="171"/>
      <c r="AE2280" s="171"/>
      <c r="AF2280" s="171"/>
      <c r="AG2280" s="171"/>
      <c r="AH2280" s="171"/>
      <c r="AI2280" s="171"/>
    </row>
    <row r="2281" spans="1:35" s="172" customFormat="1" ht="24" hidden="1" x14ac:dyDescent="0.2">
      <c r="A2281" s="167">
        <v>2</v>
      </c>
      <c r="B2281" s="647">
        <v>0</v>
      </c>
      <c r="C2281" s="647">
        <v>4</v>
      </c>
      <c r="D2281" s="647">
        <v>4</v>
      </c>
      <c r="E2281" s="163" t="s">
        <v>3862</v>
      </c>
      <c r="F2281" s="593" t="s">
        <v>4675</v>
      </c>
      <c r="G2281" s="143"/>
      <c r="H2281" s="166">
        <v>42152400</v>
      </c>
      <c r="I2281" s="180" t="s">
        <v>1768</v>
      </c>
      <c r="J2281" s="169"/>
      <c r="K2281" s="169"/>
      <c r="L2281" s="169"/>
      <c r="M2281" s="146"/>
      <c r="N2281" s="184"/>
      <c r="O2281" s="169"/>
      <c r="P2281" s="146"/>
      <c r="Q2281" s="146">
        <f t="shared" si="42"/>
        <v>0</v>
      </c>
      <c r="R2281" s="182" t="s">
        <v>4741</v>
      </c>
      <c r="S2281" s="226"/>
      <c r="T2281" s="676" t="s">
        <v>4687</v>
      </c>
      <c r="U2281" s="170"/>
      <c r="V2281" s="170"/>
      <c r="W2281" s="170"/>
      <c r="X2281" s="117"/>
      <c r="Y2281" s="171"/>
      <c r="Z2281" s="171"/>
      <c r="AA2281" s="171"/>
      <c r="AB2281" s="171"/>
      <c r="AC2281" s="171"/>
      <c r="AD2281" s="171"/>
      <c r="AE2281" s="171"/>
      <c r="AF2281" s="171"/>
      <c r="AG2281" s="171"/>
      <c r="AH2281" s="171"/>
      <c r="AI2281" s="171"/>
    </row>
    <row r="2282" spans="1:35" s="172" customFormat="1" ht="24" hidden="1" x14ac:dyDescent="0.2">
      <c r="A2282" s="167">
        <v>2</v>
      </c>
      <c r="B2282" s="647">
        <v>0</v>
      </c>
      <c r="C2282" s="647">
        <v>4</v>
      </c>
      <c r="D2282" s="647">
        <v>4</v>
      </c>
      <c r="E2282" s="163" t="s">
        <v>3862</v>
      </c>
      <c r="F2282" s="593" t="s">
        <v>4675</v>
      </c>
      <c r="G2282" s="143"/>
      <c r="H2282" s="166">
        <v>42152400</v>
      </c>
      <c r="I2282" s="180" t="s">
        <v>53</v>
      </c>
      <c r="J2282" s="169"/>
      <c r="K2282" s="169"/>
      <c r="L2282" s="169"/>
      <c r="M2282" s="146"/>
      <c r="N2282" s="184"/>
      <c r="O2282" s="169"/>
      <c r="P2282" s="146"/>
      <c r="Q2282" s="146">
        <f t="shared" si="42"/>
        <v>0</v>
      </c>
      <c r="R2282" s="182"/>
      <c r="S2282" s="226"/>
      <c r="T2282" s="676" t="s">
        <v>4687</v>
      </c>
      <c r="U2282" s="170"/>
      <c r="V2282" s="170"/>
      <c r="W2282" s="170"/>
      <c r="X2282" s="117"/>
      <c r="Y2282" s="171"/>
      <c r="Z2282" s="171"/>
      <c r="AA2282" s="171"/>
      <c r="AB2282" s="171"/>
      <c r="AC2282" s="171"/>
      <c r="AD2282" s="171"/>
      <c r="AE2282" s="171"/>
      <c r="AF2282" s="171"/>
      <c r="AG2282" s="171"/>
      <c r="AH2282" s="171"/>
      <c r="AI2282" s="171"/>
    </row>
    <row r="2283" spans="1:35" s="172" customFormat="1" ht="24" hidden="1" x14ac:dyDescent="0.2">
      <c r="A2283" s="167">
        <v>2</v>
      </c>
      <c r="B2283" s="647">
        <v>0</v>
      </c>
      <c r="C2283" s="647">
        <v>4</v>
      </c>
      <c r="D2283" s="647">
        <v>4</v>
      </c>
      <c r="E2283" s="163" t="s">
        <v>3862</v>
      </c>
      <c r="F2283" s="593" t="s">
        <v>4675</v>
      </c>
      <c r="G2283" s="143"/>
      <c r="H2283" s="166">
        <v>42152400</v>
      </c>
      <c r="I2283" s="180" t="s">
        <v>4747</v>
      </c>
      <c r="J2283" s="169"/>
      <c r="K2283" s="169"/>
      <c r="L2283" s="169"/>
      <c r="M2283" s="146"/>
      <c r="N2283" s="184"/>
      <c r="O2283" s="169"/>
      <c r="P2283" s="146"/>
      <c r="Q2283" s="146">
        <f t="shared" si="42"/>
        <v>0</v>
      </c>
      <c r="R2283" s="182"/>
      <c r="S2283" s="226"/>
      <c r="T2283" s="676" t="s">
        <v>4687</v>
      </c>
      <c r="U2283" s="170"/>
      <c r="V2283" s="170"/>
      <c r="W2283" s="170"/>
      <c r="X2283" s="117"/>
      <c r="Y2283" s="171"/>
      <c r="Z2283" s="171"/>
      <c r="AA2283" s="171"/>
      <c r="AB2283" s="171"/>
      <c r="AC2283" s="171"/>
      <c r="AD2283" s="171"/>
      <c r="AE2283" s="171"/>
      <c r="AF2283" s="171"/>
      <c r="AG2283" s="171"/>
      <c r="AH2283" s="171"/>
      <c r="AI2283" s="171"/>
    </row>
    <row r="2284" spans="1:35" s="172" customFormat="1" ht="24" hidden="1" x14ac:dyDescent="0.2">
      <c r="A2284" s="167">
        <v>2</v>
      </c>
      <c r="B2284" s="647">
        <v>0</v>
      </c>
      <c r="C2284" s="647">
        <v>4</v>
      </c>
      <c r="D2284" s="647">
        <v>4</v>
      </c>
      <c r="E2284" s="163" t="s">
        <v>3862</v>
      </c>
      <c r="F2284" s="593" t="s">
        <v>4675</v>
      </c>
      <c r="G2284" s="143"/>
      <c r="H2284" s="166">
        <v>42152400</v>
      </c>
      <c r="I2284" s="180" t="s">
        <v>54</v>
      </c>
      <c r="J2284" s="169"/>
      <c r="K2284" s="169"/>
      <c r="L2284" s="169"/>
      <c r="M2284" s="146"/>
      <c r="N2284" s="184"/>
      <c r="O2284" s="169"/>
      <c r="P2284" s="146"/>
      <c r="Q2284" s="146">
        <f t="shared" si="42"/>
        <v>0</v>
      </c>
      <c r="R2284" s="182"/>
      <c r="S2284" s="226"/>
      <c r="T2284" s="676" t="s">
        <v>4687</v>
      </c>
      <c r="U2284" s="170"/>
      <c r="V2284" s="170"/>
      <c r="W2284" s="170"/>
      <c r="X2284" s="117"/>
      <c r="Y2284" s="171"/>
      <c r="Z2284" s="171"/>
      <c r="AA2284" s="171"/>
      <c r="AB2284" s="171"/>
      <c r="AC2284" s="171"/>
      <c r="AD2284" s="171"/>
      <c r="AE2284" s="171"/>
      <c r="AF2284" s="171"/>
      <c r="AG2284" s="171"/>
      <c r="AH2284" s="171"/>
      <c r="AI2284" s="171"/>
    </row>
    <row r="2285" spans="1:35" s="172" customFormat="1" ht="27.75" hidden="1" customHeight="1" x14ac:dyDescent="0.2">
      <c r="A2285" s="167">
        <v>2</v>
      </c>
      <c r="B2285" s="647">
        <v>0</v>
      </c>
      <c r="C2285" s="647">
        <v>4</v>
      </c>
      <c r="D2285" s="647">
        <v>4</v>
      </c>
      <c r="E2285" s="163" t="s">
        <v>3862</v>
      </c>
      <c r="F2285" s="593" t="s">
        <v>4675</v>
      </c>
      <c r="G2285" s="143"/>
      <c r="H2285" s="166">
        <v>42151621</v>
      </c>
      <c r="I2285" s="180" t="s">
        <v>55</v>
      </c>
      <c r="J2285" s="169"/>
      <c r="K2285" s="169"/>
      <c r="L2285" s="169"/>
      <c r="M2285" s="146"/>
      <c r="N2285" s="184"/>
      <c r="O2285" s="169"/>
      <c r="P2285" s="146"/>
      <c r="Q2285" s="146">
        <f t="shared" si="42"/>
        <v>0</v>
      </c>
      <c r="R2285" s="182"/>
      <c r="S2285" s="226"/>
      <c r="T2285" s="676" t="s">
        <v>4687</v>
      </c>
      <c r="U2285" s="170"/>
      <c r="V2285" s="170"/>
      <c r="W2285" s="170"/>
      <c r="X2285" s="117"/>
      <c r="Y2285" s="171"/>
      <c r="Z2285" s="171"/>
      <c r="AA2285" s="171"/>
      <c r="AB2285" s="171"/>
      <c r="AC2285" s="171"/>
      <c r="AD2285" s="171"/>
      <c r="AE2285" s="171"/>
      <c r="AF2285" s="171"/>
      <c r="AG2285" s="171"/>
      <c r="AH2285" s="171"/>
      <c r="AI2285" s="171"/>
    </row>
    <row r="2286" spans="1:35" s="172" customFormat="1" ht="30.75" hidden="1" customHeight="1" x14ac:dyDescent="0.2">
      <c r="A2286" s="167">
        <v>2</v>
      </c>
      <c r="B2286" s="647">
        <v>0</v>
      </c>
      <c r="C2286" s="647">
        <v>4</v>
      </c>
      <c r="D2286" s="647">
        <v>4</v>
      </c>
      <c r="E2286" s="163" t="s">
        <v>3862</v>
      </c>
      <c r="F2286" s="593" t="s">
        <v>4675</v>
      </c>
      <c r="G2286" s="143"/>
      <c r="H2286" s="166">
        <v>42151621</v>
      </c>
      <c r="I2286" s="180" t="s">
        <v>56</v>
      </c>
      <c r="J2286" s="169"/>
      <c r="K2286" s="169"/>
      <c r="L2286" s="169"/>
      <c r="M2286" s="146"/>
      <c r="N2286" s="184" t="s">
        <v>4956</v>
      </c>
      <c r="O2286" s="169">
        <v>3</v>
      </c>
      <c r="P2286" s="146"/>
      <c r="Q2286" s="146">
        <f t="shared" si="42"/>
        <v>0</v>
      </c>
      <c r="R2286" s="182" t="s">
        <v>4741</v>
      </c>
      <c r="S2286" s="226"/>
      <c r="T2286" s="676" t="s">
        <v>4687</v>
      </c>
      <c r="U2286" s="170"/>
      <c r="V2286" s="170"/>
      <c r="W2286" s="170"/>
      <c r="X2286" s="117"/>
      <c r="Y2286" s="171"/>
      <c r="Z2286" s="171"/>
      <c r="AA2286" s="171"/>
      <c r="AB2286" s="171"/>
      <c r="AC2286" s="171"/>
      <c r="AD2286" s="171"/>
      <c r="AE2286" s="171"/>
      <c r="AF2286" s="171"/>
      <c r="AG2286" s="171"/>
      <c r="AH2286" s="171"/>
      <c r="AI2286" s="171"/>
    </row>
    <row r="2287" spans="1:35" s="172" customFormat="1" ht="36.75" hidden="1" customHeight="1" x14ac:dyDescent="0.2">
      <c r="A2287" s="167">
        <v>2</v>
      </c>
      <c r="B2287" s="647">
        <v>0</v>
      </c>
      <c r="C2287" s="647">
        <v>4</v>
      </c>
      <c r="D2287" s="647">
        <v>4</v>
      </c>
      <c r="E2287" s="163" t="s">
        <v>3862</v>
      </c>
      <c r="F2287" s="593" t="s">
        <v>4675</v>
      </c>
      <c r="G2287" s="143"/>
      <c r="H2287" s="166">
        <v>42151621</v>
      </c>
      <c r="I2287" s="180" t="s">
        <v>57</v>
      </c>
      <c r="J2287" s="169"/>
      <c r="K2287" s="169"/>
      <c r="L2287" s="169"/>
      <c r="M2287" s="146"/>
      <c r="N2287" s="184"/>
      <c r="O2287" s="169"/>
      <c r="P2287" s="146"/>
      <c r="Q2287" s="146">
        <f t="shared" si="42"/>
        <v>0</v>
      </c>
      <c r="R2287" s="182" t="s">
        <v>4741</v>
      </c>
      <c r="S2287" s="226"/>
      <c r="T2287" s="676" t="s">
        <v>4687</v>
      </c>
      <c r="U2287" s="170"/>
      <c r="V2287" s="170"/>
      <c r="W2287" s="170"/>
      <c r="X2287" s="117"/>
      <c r="Y2287" s="171"/>
      <c r="Z2287" s="171"/>
      <c r="AA2287" s="171"/>
      <c r="AB2287" s="171"/>
      <c r="AC2287" s="171"/>
      <c r="AD2287" s="171"/>
      <c r="AE2287" s="171"/>
      <c r="AF2287" s="171"/>
      <c r="AG2287" s="171"/>
      <c r="AH2287" s="171"/>
      <c r="AI2287" s="171"/>
    </row>
    <row r="2288" spans="1:35" s="172" customFormat="1" ht="27" hidden="1" customHeight="1" x14ac:dyDescent="0.2">
      <c r="A2288" s="167">
        <v>2</v>
      </c>
      <c r="B2288" s="647">
        <v>0</v>
      </c>
      <c r="C2288" s="647">
        <v>4</v>
      </c>
      <c r="D2288" s="647">
        <v>4</v>
      </c>
      <c r="E2288" s="163" t="s">
        <v>3862</v>
      </c>
      <c r="F2288" s="593" t="s">
        <v>4675</v>
      </c>
      <c r="G2288" s="143"/>
      <c r="H2288" s="166">
        <v>42151621</v>
      </c>
      <c r="I2288" s="180" t="s">
        <v>58</v>
      </c>
      <c r="J2288" s="169"/>
      <c r="K2288" s="169"/>
      <c r="L2288" s="169"/>
      <c r="M2288" s="146"/>
      <c r="N2288" s="184" t="s">
        <v>4956</v>
      </c>
      <c r="O2288" s="169">
        <v>3</v>
      </c>
      <c r="P2288" s="146"/>
      <c r="Q2288" s="146">
        <f t="shared" si="42"/>
        <v>0</v>
      </c>
      <c r="R2288" s="182" t="s">
        <v>4741</v>
      </c>
      <c r="S2288" s="226"/>
      <c r="T2288" s="676" t="s">
        <v>4687</v>
      </c>
      <c r="U2288" s="170"/>
      <c r="V2288" s="170"/>
      <c r="W2288" s="170"/>
      <c r="X2288" s="117"/>
      <c r="Y2288" s="171"/>
      <c r="Z2288" s="171"/>
      <c r="AA2288" s="171"/>
      <c r="AB2288" s="171"/>
      <c r="AC2288" s="171"/>
      <c r="AD2288" s="171"/>
      <c r="AE2288" s="171"/>
      <c r="AF2288" s="171"/>
      <c r="AG2288" s="171"/>
      <c r="AH2288" s="171"/>
      <c r="AI2288" s="171"/>
    </row>
    <row r="2289" spans="1:35" s="172" customFormat="1" ht="18.75" hidden="1" customHeight="1" x14ac:dyDescent="0.2">
      <c r="A2289" s="167">
        <v>2</v>
      </c>
      <c r="B2289" s="647">
        <v>0</v>
      </c>
      <c r="C2289" s="647">
        <v>4</v>
      </c>
      <c r="D2289" s="647">
        <v>4</v>
      </c>
      <c r="E2289" s="163" t="s">
        <v>3862</v>
      </c>
      <c r="F2289" s="593" t="s">
        <v>4675</v>
      </c>
      <c r="G2289" s="143"/>
      <c r="H2289" s="166">
        <v>42151621</v>
      </c>
      <c r="I2289" s="180" t="s">
        <v>59</v>
      </c>
      <c r="J2289" s="169"/>
      <c r="K2289" s="169"/>
      <c r="L2289" s="169"/>
      <c r="M2289" s="146"/>
      <c r="N2289" s="184"/>
      <c r="O2289" s="169"/>
      <c r="P2289" s="146"/>
      <c r="Q2289" s="146">
        <f t="shared" si="42"/>
        <v>0</v>
      </c>
      <c r="R2289" s="182" t="s">
        <v>4741</v>
      </c>
      <c r="S2289" s="226"/>
      <c r="T2289" s="676" t="s">
        <v>4687</v>
      </c>
      <c r="U2289" s="170"/>
      <c r="V2289" s="170"/>
      <c r="W2289" s="170"/>
      <c r="X2289" s="117"/>
      <c r="Y2289" s="171"/>
      <c r="Z2289" s="171"/>
      <c r="AA2289" s="171"/>
      <c r="AB2289" s="171"/>
      <c r="AC2289" s="171"/>
      <c r="AD2289" s="171"/>
      <c r="AE2289" s="171"/>
      <c r="AF2289" s="171"/>
      <c r="AG2289" s="171"/>
      <c r="AH2289" s="171"/>
      <c r="AI2289" s="171"/>
    </row>
    <row r="2290" spans="1:35" s="172" customFormat="1" ht="26.25" hidden="1" customHeight="1" x14ac:dyDescent="0.2">
      <c r="A2290" s="167">
        <v>2</v>
      </c>
      <c r="B2290" s="647">
        <v>0</v>
      </c>
      <c r="C2290" s="647">
        <v>4</v>
      </c>
      <c r="D2290" s="647">
        <v>4</v>
      </c>
      <c r="E2290" s="163" t="s">
        <v>3862</v>
      </c>
      <c r="F2290" s="593" t="s">
        <v>4675</v>
      </c>
      <c r="G2290" s="143"/>
      <c r="H2290" s="166">
        <v>42151621</v>
      </c>
      <c r="I2290" s="180" t="s">
        <v>60</v>
      </c>
      <c r="J2290" s="169"/>
      <c r="K2290" s="169"/>
      <c r="L2290" s="169"/>
      <c r="M2290" s="146"/>
      <c r="N2290" s="184" t="s">
        <v>4957</v>
      </c>
      <c r="O2290" s="169">
        <v>3</v>
      </c>
      <c r="P2290" s="146"/>
      <c r="Q2290" s="146">
        <f t="shared" si="42"/>
        <v>0</v>
      </c>
      <c r="R2290" s="182" t="s">
        <v>4741</v>
      </c>
      <c r="S2290" s="226"/>
      <c r="T2290" s="676" t="s">
        <v>4687</v>
      </c>
      <c r="U2290" s="170"/>
      <c r="V2290" s="170"/>
      <c r="W2290" s="170"/>
      <c r="X2290" s="117"/>
      <c r="Y2290" s="171"/>
      <c r="Z2290" s="171"/>
      <c r="AA2290" s="171"/>
      <c r="AB2290" s="171"/>
      <c r="AC2290" s="171"/>
      <c r="AD2290" s="171"/>
      <c r="AE2290" s="171"/>
      <c r="AF2290" s="171"/>
      <c r="AG2290" s="171"/>
      <c r="AH2290" s="171"/>
      <c r="AI2290" s="171"/>
    </row>
    <row r="2291" spans="1:35" s="172" customFormat="1" ht="18" hidden="1" customHeight="1" x14ac:dyDescent="0.2">
      <c r="A2291" s="167">
        <v>2</v>
      </c>
      <c r="B2291" s="647">
        <v>0</v>
      </c>
      <c r="C2291" s="647">
        <v>4</v>
      </c>
      <c r="D2291" s="647">
        <v>4</v>
      </c>
      <c r="E2291" s="163" t="s">
        <v>3862</v>
      </c>
      <c r="F2291" s="593" t="s">
        <v>4675</v>
      </c>
      <c r="G2291" s="143"/>
      <c r="H2291" s="166">
        <v>42151621</v>
      </c>
      <c r="I2291" s="180" t="s">
        <v>61</v>
      </c>
      <c r="J2291" s="169"/>
      <c r="K2291" s="169"/>
      <c r="L2291" s="169"/>
      <c r="M2291" s="146"/>
      <c r="N2291" s="184"/>
      <c r="O2291" s="169"/>
      <c r="P2291" s="146"/>
      <c r="Q2291" s="146">
        <f t="shared" si="42"/>
        <v>0</v>
      </c>
      <c r="R2291" s="182" t="s">
        <v>4741</v>
      </c>
      <c r="S2291" s="226"/>
      <c r="T2291" s="676" t="s">
        <v>4687</v>
      </c>
      <c r="U2291" s="170"/>
      <c r="V2291" s="170"/>
      <c r="W2291" s="170"/>
      <c r="X2291" s="117"/>
      <c r="Y2291" s="171"/>
      <c r="Z2291" s="171"/>
      <c r="AA2291" s="171"/>
      <c r="AB2291" s="171"/>
      <c r="AC2291" s="171"/>
      <c r="AD2291" s="171"/>
      <c r="AE2291" s="171"/>
      <c r="AF2291" s="171"/>
      <c r="AG2291" s="171"/>
      <c r="AH2291" s="171"/>
      <c r="AI2291" s="171"/>
    </row>
    <row r="2292" spans="1:35" s="172" customFormat="1" ht="21.75" hidden="1" customHeight="1" x14ac:dyDescent="0.2">
      <c r="A2292" s="167">
        <v>2</v>
      </c>
      <c r="B2292" s="647">
        <v>0</v>
      </c>
      <c r="C2292" s="647">
        <v>4</v>
      </c>
      <c r="D2292" s="647">
        <v>4</v>
      </c>
      <c r="E2292" s="163" t="s">
        <v>3862</v>
      </c>
      <c r="F2292" s="593" t="s">
        <v>4675</v>
      </c>
      <c r="G2292" s="143"/>
      <c r="H2292" s="166">
        <v>42151621</v>
      </c>
      <c r="I2292" s="180" t="s">
        <v>62</v>
      </c>
      <c r="J2292" s="169"/>
      <c r="K2292" s="169"/>
      <c r="L2292" s="169"/>
      <c r="M2292" s="146"/>
      <c r="N2292" s="184" t="s">
        <v>4956</v>
      </c>
      <c r="O2292" s="169">
        <v>3</v>
      </c>
      <c r="P2292" s="146"/>
      <c r="Q2292" s="146">
        <f t="shared" si="42"/>
        <v>0</v>
      </c>
      <c r="R2292" s="182" t="s">
        <v>4741</v>
      </c>
      <c r="S2292" s="226"/>
      <c r="T2292" s="676" t="s">
        <v>4687</v>
      </c>
      <c r="U2292" s="170"/>
      <c r="V2292" s="170"/>
      <c r="W2292" s="170"/>
      <c r="X2292" s="117"/>
      <c r="Y2292" s="171"/>
      <c r="Z2292" s="171"/>
      <c r="AA2292" s="171"/>
      <c r="AB2292" s="171"/>
      <c r="AC2292" s="171"/>
      <c r="AD2292" s="171"/>
      <c r="AE2292" s="171"/>
      <c r="AF2292" s="171"/>
      <c r="AG2292" s="171"/>
      <c r="AH2292" s="171"/>
      <c r="AI2292" s="171"/>
    </row>
    <row r="2293" spans="1:35" s="172" customFormat="1" ht="20.25" hidden="1" customHeight="1" x14ac:dyDescent="0.2">
      <c r="A2293" s="167">
        <v>2</v>
      </c>
      <c r="B2293" s="647">
        <v>0</v>
      </c>
      <c r="C2293" s="647">
        <v>4</v>
      </c>
      <c r="D2293" s="647">
        <v>4</v>
      </c>
      <c r="E2293" s="163" t="s">
        <v>3862</v>
      </c>
      <c r="F2293" s="593" t="s">
        <v>4675</v>
      </c>
      <c r="G2293" s="143"/>
      <c r="H2293" s="166">
        <v>42151621</v>
      </c>
      <c r="I2293" s="180" t="s">
        <v>63</v>
      </c>
      <c r="J2293" s="169"/>
      <c r="K2293" s="169"/>
      <c r="L2293" s="169"/>
      <c r="M2293" s="146"/>
      <c r="N2293" s="184"/>
      <c r="O2293" s="169"/>
      <c r="P2293" s="146"/>
      <c r="Q2293" s="146">
        <f t="shared" si="42"/>
        <v>0</v>
      </c>
      <c r="R2293" s="182" t="s">
        <v>4741</v>
      </c>
      <c r="S2293" s="226"/>
      <c r="T2293" s="676" t="s">
        <v>4687</v>
      </c>
      <c r="U2293" s="170"/>
      <c r="V2293" s="170"/>
      <c r="W2293" s="170"/>
      <c r="X2293" s="117"/>
      <c r="Y2293" s="171"/>
      <c r="Z2293" s="171"/>
      <c r="AA2293" s="171"/>
      <c r="AB2293" s="171"/>
      <c r="AC2293" s="171"/>
      <c r="AD2293" s="171"/>
      <c r="AE2293" s="171"/>
      <c r="AF2293" s="171"/>
      <c r="AG2293" s="171"/>
      <c r="AH2293" s="171"/>
      <c r="AI2293" s="171"/>
    </row>
    <row r="2294" spans="1:35" s="172" customFormat="1" ht="24.75" hidden="1" customHeight="1" x14ac:dyDescent="0.2">
      <c r="A2294" s="167">
        <v>2</v>
      </c>
      <c r="B2294" s="647">
        <v>0</v>
      </c>
      <c r="C2294" s="647">
        <v>4</v>
      </c>
      <c r="D2294" s="647">
        <v>4</v>
      </c>
      <c r="E2294" s="163" t="s">
        <v>3862</v>
      </c>
      <c r="F2294" s="593" t="s">
        <v>4675</v>
      </c>
      <c r="G2294" s="143"/>
      <c r="H2294" s="166">
        <v>42151621</v>
      </c>
      <c r="I2294" s="180" t="s">
        <v>64</v>
      </c>
      <c r="J2294" s="169"/>
      <c r="K2294" s="169"/>
      <c r="L2294" s="169"/>
      <c r="M2294" s="146"/>
      <c r="N2294" s="184" t="s">
        <v>4956</v>
      </c>
      <c r="O2294" s="169">
        <v>3</v>
      </c>
      <c r="P2294" s="146"/>
      <c r="Q2294" s="146">
        <f t="shared" si="42"/>
        <v>0</v>
      </c>
      <c r="R2294" s="182" t="s">
        <v>4741</v>
      </c>
      <c r="S2294" s="226"/>
      <c r="T2294" s="676" t="s">
        <v>4687</v>
      </c>
      <c r="U2294" s="170"/>
      <c r="V2294" s="170"/>
      <c r="W2294" s="170"/>
      <c r="X2294" s="117"/>
      <c r="Y2294" s="171"/>
      <c r="Z2294" s="171"/>
      <c r="AA2294" s="171"/>
      <c r="AB2294" s="171"/>
      <c r="AC2294" s="171"/>
      <c r="AD2294" s="171"/>
      <c r="AE2294" s="171"/>
      <c r="AF2294" s="171"/>
      <c r="AG2294" s="171"/>
      <c r="AH2294" s="171"/>
      <c r="AI2294" s="171"/>
    </row>
    <row r="2295" spans="1:35" s="172" customFormat="1" ht="20.25" hidden="1" customHeight="1" x14ac:dyDescent="0.2">
      <c r="A2295" s="167">
        <v>2</v>
      </c>
      <c r="B2295" s="647">
        <v>0</v>
      </c>
      <c r="C2295" s="647">
        <v>4</v>
      </c>
      <c r="D2295" s="647">
        <v>4</v>
      </c>
      <c r="E2295" s="163" t="s">
        <v>3862</v>
      </c>
      <c r="F2295" s="593" t="s">
        <v>4675</v>
      </c>
      <c r="G2295" s="143"/>
      <c r="H2295" s="166">
        <v>42151621</v>
      </c>
      <c r="I2295" s="180" t="s">
        <v>65</v>
      </c>
      <c r="J2295" s="169"/>
      <c r="K2295" s="169"/>
      <c r="L2295" s="169"/>
      <c r="M2295" s="146"/>
      <c r="N2295" s="184"/>
      <c r="O2295" s="169"/>
      <c r="P2295" s="146"/>
      <c r="Q2295" s="146">
        <f t="shared" si="42"/>
        <v>0</v>
      </c>
      <c r="R2295" s="182" t="s">
        <v>4741</v>
      </c>
      <c r="S2295" s="226"/>
      <c r="T2295" s="676" t="s">
        <v>4687</v>
      </c>
      <c r="U2295" s="170"/>
      <c r="V2295" s="170"/>
      <c r="W2295" s="170"/>
      <c r="X2295" s="117"/>
      <c r="Y2295" s="171"/>
      <c r="Z2295" s="171"/>
      <c r="AA2295" s="171"/>
      <c r="AB2295" s="171"/>
      <c r="AC2295" s="171"/>
      <c r="AD2295" s="171"/>
      <c r="AE2295" s="171"/>
      <c r="AF2295" s="171"/>
      <c r="AG2295" s="171"/>
      <c r="AH2295" s="171"/>
      <c r="AI2295" s="171"/>
    </row>
    <row r="2296" spans="1:35" s="172" customFormat="1" ht="24" hidden="1" customHeight="1" x14ac:dyDescent="0.2">
      <c r="A2296" s="167">
        <v>2</v>
      </c>
      <c r="B2296" s="647">
        <v>0</v>
      </c>
      <c r="C2296" s="647">
        <v>4</v>
      </c>
      <c r="D2296" s="647">
        <v>4</v>
      </c>
      <c r="E2296" s="163" t="s">
        <v>3862</v>
      </c>
      <c r="F2296" s="593" t="s">
        <v>4675</v>
      </c>
      <c r="G2296" s="143"/>
      <c r="H2296" s="166">
        <v>42151621</v>
      </c>
      <c r="I2296" s="180" t="s">
        <v>66</v>
      </c>
      <c r="J2296" s="169"/>
      <c r="K2296" s="169"/>
      <c r="L2296" s="169"/>
      <c r="M2296" s="146"/>
      <c r="N2296" s="184" t="s">
        <v>4956</v>
      </c>
      <c r="O2296" s="169">
        <v>3</v>
      </c>
      <c r="P2296" s="146"/>
      <c r="Q2296" s="146">
        <f t="shared" si="42"/>
        <v>0</v>
      </c>
      <c r="R2296" s="182" t="s">
        <v>4741</v>
      </c>
      <c r="S2296" s="226"/>
      <c r="T2296" s="676" t="s">
        <v>4687</v>
      </c>
      <c r="U2296" s="170"/>
      <c r="V2296" s="170"/>
      <c r="W2296" s="170"/>
      <c r="X2296" s="117"/>
      <c r="Y2296" s="171"/>
      <c r="Z2296" s="171"/>
      <c r="AA2296" s="171"/>
      <c r="AB2296" s="171"/>
      <c r="AC2296" s="171"/>
      <c r="AD2296" s="171"/>
      <c r="AE2296" s="171"/>
      <c r="AF2296" s="171"/>
      <c r="AG2296" s="171"/>
      <c r="AH2296" s="171"/>
      <c r="AI2296" s="171"/>
    </row>
    <row r="2297" spans="1:35" s="172" customFormat="1" ht="22.5" hidden="1" customHeight="1" x14ac:dyDescent="0.2">
      <c r="A2297" s="167">
        <v>2</v>
      </c>
      <c r="B2297" s="647">
        <v>0</v>
      </c>
      <c r="C2297" s="647">
        <v>4</v>
      </c>
      <c r="D2297" s="647">
        <v>4</v>
      </c>
      <c r="E2297" s="163" t="s">
        <v>3862</v>
      </c>
      <c r="F2297" s="593" t="s">
        <v>4675</v>
      </c>
      <c r="G2297" s="143"/>
      <c r="H2297" s="166">
        <v>42151621</v>
      </c>
      <c r="I2297" s="180" t="s">
        <v>67</v>
      </c>
      <c r="J2297" s="169"/>
      <c r="K2297" s="169"/>
      <c r="L2297" s="169"/>
      <c r="M2297" s="146"/>
      <c r="N2297" s="184"/>
      <c r="O2297" s="169"/>
      <c r="P2297" s="146"/>
      <c r="Q2297" s="146">
        <f t="shared" si="42"/>
        <v>0</v>
      </c>
      <c r="R2297" s="182" t="s">
        <v>4741</v>
      </c>
      <c r="S2297" s="226"/>
      <c r="T2297" s="676" t="s">
        <v>4687</v>
      </c>
      <c r="U2297" s="170"/>
      <c r="V2297" s="170"/>
      <c r="W2297" s="170"/>
      <c r="X2297" s="117"/>
      <c r="Y2297" s="171"/>
      <c r="Z2297" s="171"/>
      <c r="AA2297" s="171"/>
      <c r="AB2297" s="171"/>
      <c r="AC2297" s="171"/>
      <c r="AD2297" s="171"/>
      <c r="AE2297" s="171"/>
      <c r="AF2297" s="171"/>
      <c r="AG2297" s="171"/>
      <c r="AH2297" s="171"/>
      <c r="AI2297" s="171"/>
    </row>
    <row r="2298" spans="1:35" s="172" customFormat="1" ht="22.5" hidden="1" customHeight="1" x14ac:dyDescent="0.2">
      <c r="A2298" s="167">
        <v>2</v>
      </c>
      <c r="B2298" s="647">
        <v>0</v>
      </c>
      <c r="C2298" s="647">
        <v>4</v>
      </c>
      <c r="D2298" s="647">
        <v>4</v>
      </c>
      <c r="E2298" s="163" t="s">
        <v>3862</v>
      </c>
      <c r="F2298" s="593" t="s">
        <v>4675</v>
      </c>
      <c r="G2298" s="143"/>
      <c r="H2298" s="166">
        <v>42151621</v>
      </c>
      <c r="I2298" s="180" t="s">
        <v>68</v>
      </c>
      <c r="J2298" s="169"/>
      <c r="K2298" s="169"/>
      <c r="L2298" s="169"/>
      <c r="M2298" s="146"/>
      <c r="N2298" s="184"/>
      <c r="O2298" s="169"/>
      <c r="P2298" s="146"/>
      <c r="Q2298" s="146">
        <f t="shared" si="42"/>
        <v>0</v>
      </c>
      <c r="R2298" s="182" t="s">
        <v>4741</v>
      </c>
      <c r="S2298" s="226"/>
      <c r="T2298" s="676" t="s">
        <v>4687</v>
      </c>
      <c r="U2298" s="170"/>
      <c r="V2298" s="170"/>
      <c r="W2298" s="170"/>
      <c r="X2298" s="117"/>
      <c r="Y2298" s="171"/>
      <c r="Z2298" s="171"/>
      <c r="AA2298" s="171"/>
      <c r="AB2298" s="171"/>
      <c r="AC2298" s="171"/>
      <c r="AD2298" s="171"/>
      <c r="AE2298" s="171"/>
      <c r="AF2298" s="171"/>
      <c r="AG2298" s="171"/>
      <c r="AH2298" s="171"/>
      <c r="AI2298" s="171"/>
    </row>
    <row r="2299" spans="1:35" s="172" customFormat="1" ht="21.75" hidden="1" customHeight="1" x14ac:dyDescent="0.2">
      <c r="A2299" s="167">
        <v>2</v>
      </c>
      <c r="B2299" s="647">
        <v>0</v>
      </c>
      <c r="C2299" s="647">
        <v>4</v>
      </c>
      <c r="D2299" s="647">
        <v>4</v>
      </c>
      <c r="E2299" s="163" t="s">
        <v>3862</v>
      </c>
      <c r="F2299" s="593" t="s">
        <v>4675</v>
      </c>
      <c r="G2299" s="143"/>
      <c r="H2299" s="166">
        <v>42151621</v>
      </c>
      <c r="I2299" s="180" t="s">
        <v>69</v>
      </c>
      <c r="J2299" s="169"/>
      <c r="K2299" s="169"/>
      <c r="L2299" s="169"/>
      <c r="M2299" s="146"/>
      <c r="N2299" s="184"/>
      <c r="O2299" s="169"/>
      <c r="P2299" s="146"/>
      <c r="Q2299" s="146">
        <f t="shared" si="42"/>
        <v>0</v>
      </c>
      <c r="R2299" s="182" t="s">
        <v>4741</v>
      </c>
      <c r="S2299" s="226"/>
      <c r="T2299" s="676" t="s">
        <v>4687</v>
      </c>
      <c r="U2299" s="170"/>
      <c r="V2299" s="170"/>
      <c r="W2299" s="170"/>
      <c r="X2299" s="117"/>
      <c r="Y2299" s="171"/>
      <c r="Z2299" s="171"/>
      <c r="AA2299" s="171"/>
      <c r="AB2299" s="171"/>
      <c r="AC2299" s="171"/>
      <c r="AD2299" s="171"/>
      <c r="AE2299" s="171"/>
      <c r="AF2299" s="171"/>
      <c r="AG2299" s="171"/>
      <c r="AH2299" s="171"/>
      <c r="AI2299" s="171"/>
    </row>
    <row r="2300" spans="1:35" s="172" customFormat="1" ht="25.5" hidden="1" customHeight="1" x14ac:dyDescent="0.2">
      <c r="A2300" s="167">
        <v>2</v>
      </c>
      <c r="B2300" s="647">
        <v>0</v>
      </c>
      <c r="C2300" s="647">
        <v>4</v>
      </c>
      <c r="D2300" s="647">
        <v>4</v>
      </c>
      <c r="E2300" s="163" t="s">
        <v>3862</v>
      </c>
      <c r="F2300" s="593" t="s">
        <v>4675</v>
      </c>
      <c r="G2300" s="143"/>
      <c r="H2300" s="166">
        <v>42151621</v>
      </c>
      <c r="I2300" s="180" t="s">
        <v>70</v>
      </c>
      <c r="J2300" s="169"/>
      <c r="K2300" s="169"/>
      <c r="L2300" s="169"/>
      <c r="M2300" s="146"/>
      <c r="N2300" s="184"/>
      <c r="O2300" s="169"/>
      <c r="P2300" s="146"/>
      <c r="Q2300" s="146">
        <f t="shared" si="42"/>
        <v>0</v>
      </c>
      <c r="R2300" s="182" t="s">
        <v>4741</v>
      </c>
      <c r="S2300" s="226"/>
      <c r="T2300" s="676" t="s">
        <v>4687</v>
      </c>
      <c r="U2300" s="170"/>
      <c r="V2300" s="170"/>
      <c r="W2300" s="170"/>
      <c r="X2300" s="117"/>
      <c r="Y2300" s="171"/>
      <c r="Z2300" s="171"/>
      <c r="AA2300" s="171"/>
      <c r="AB2300" s="171"/>
      <c r="AC2300" s="171"/>
      <c r="AD2300" s="171"/>
      <c r="AE2300" s="171"/>
      <c r="AF2300" s="171"/>
      <c r="AG2300" s="171"/>
      <c r="AH2300" s="171"/>
      <c r="AI2300" s="171"/>
    </row>
    <row r="2301" spans="1:35" s="172" customFormat="1" ht="18" hidden="1" customHeight="1" x14ac:dyDescent="0.2">
      <c r="A2301" s="167">
        <v>2</v>
      </c>
      <c r="B2301" s="647">
        <v>0</v>
      </c>
      <c r="C2301" s="647">
        <v>4</v>
      </c>
      <c r="D2301" s="647">
        <v>4</v>
      </c>
      <c r="E2301" s="163" t="s">
        <v>3862</v>
      </c>
      <c r="F2301" s="593" t="s">
        <v>4675</v>
      </c>
      <c r="G2301" s="143"/>
      <c r="H2301" s="166">
        <v>42151621</v>
      </c>
      <c r="I2301" s="180" t="s">
        <v>71</v>
      </c>
      <c r="J2301" s="169"/>
      <c r="K2301" s="169"/>
      <c r="L2301" s="169"/>
      <c r="M2301" s="146"/>
      <c r="N2301" s="184"/>
      <c r="O2301" s="169"/>
      <c r="P2301" s="146"/>
      <c r="Q2301" s="146">
        <f t="shared" si="42"/>
        <v>0</v>
      </c>
      <c r="R2301" s="182" t="s">
        <v>4741</v>
      </c>
      <c r="S2301" s="226"/>
      <c r="T2301" s="676" t="s">
        <v>4687</v>
      </c>
      <c r="U2301" s="170"/>
      <c r="V2301" s="170"/>
      <c r="W2301" s="170"/>
      <c r="X2301" s="117"/>
      <c r="Y2301" s="171"/>
      <c r="Z2301" s="171"/>
      <c r="AA2301" s="171"/>
      <c r="AB2301" s="171"/>
      <c r="AC2301" s="171"/>
      <c r="AD2301" s="171"/>
      <c r="AE2301" s="171"/>
      <c r="AF2301" s="171"/>
      <c r="AG2301" s="171"/>
      <c r="AH2301" s="171"/>
      <c r="AI2301" s="171"/>
    </row>
    <row r="2302" spans="1:35" s="172" customFormat="1" ht="26.25" hidden="1" customHeight="1" x14ac:dyDescent="0.2">
      <c r="A2302" s="167">
        <v>2</v>
      </c>
      <c r="B2302" s="647">
        <v>0</v>
      </c>
      <c r="C2302" s="647">
        <v>4</v>
      </c>
      <c r="D2302" s="647">
        <v>4</v>
      </c>
      <c r="E2302" s="163" t="s">
        <v>3862</v>
      </c>
      <c r="F2302" s="593" t="s">
        <v>4675</v>
      </c>
      <c r="G2302" s="143"/>
      <c r="H2302" s="166">
        <v>42151621</v>
      </c>
      <c r="I2302" s="180" t="s">
        <v>72</v>
      </c>
      <c r="J2302" s="169"/>
      <c r="K2302" s="169"/>
      <c r="L2302" s="169"/>
      <c r="M2302" s="146"/>
      <c r="N2302" s="184"/>
      <c r="O2302" s="169"/>
      <c r="P2302" s="146"/>
      <c r="Q2302" s="146">
        <f t="shared" si="42"/>
        <v>0</v>
      </c>
      <c r="R2302" s="182" t="s">
        <v>4741</v>
      </c>
      <c r="S2302" s="226"/>
      <c r="T2302" s="676" t="s">
        <v>4687</v>
      </c>
      <c r="U2302" s="170"/>
      <c r="V2302" s="170"/>
      <c r="W2302" s="170"/>
      <c r="X2302" s="117"/>
      <c r="Y2302" s="171"/>
      <c r="Z2302" s="171"/>
      <c r="AA2302" s="171"/>
      <c r="AB2302" s="171"/>
      <c r="AC2302" s="171"/>
      <c r="AD2302" s="171"/>
      <c r="AE2302" s="171"/>
      <c r="AF2302" s="171"/>
      <c r="AG2302" s="171"/>
      <c r="AH2302" s="171"/>
      <c r="AI2302" s="171"/>
    </row>
    <row r="2303" spans="1:35" s="172" customFormat="1" ht="23.25" hidden="1" customHeight="1" x14ac:dyDescent="0.2">
      <c r="A2303" s="167">
        <v>2</v>
      </c>
      <c r="B2303" s="647">
        <v>0</v>
      </c>
      <c r="C2303" s="647">
        <v>4</v>
      </c>
      <c r="D2303" s="647">
        <v>4</v>
      </c>
      <c r="E2303" s="163" t="s">
        <v>3862</v>
      </c>
      <c r="F2303" s="593" t="s">
        <v>4675</v>
      </c>
      <c r="G2303" s="143"/>
      <c r="H2303" s="166">
        <v>42151621</v>
      </c>
      <c r="I2303" s="180" t="s">
        <v>73</v>
      </c>
      <c r="J2303" s="169"/>
      <c r="K2303" s="169"/>
      <c r="L2303" s="169"/>
      <c r="M2303" s="146"/>
      <c r="N2303" s="184"/>
      <c r="O2303" s="169"/>
      <c r="P2303" s="146"/>
      <c r="Q2303" s="146">
        <f t="shared" si="42"/>
        <v>0</v>
      </c>
      <c r="R2303" s="182" t="s">
        <v>4741</v>
      </c>
      <c r="S2303" s="226"/>
      <c r="T2303" s="676" t="s">
        <v>4687</v>
      </c>
      <c r="U2303" s="170"/>
      <c r="V2303" s="170"/>
      <c r="W2303" s="170"/>
      <c r="X2303" s="117"/>
      <c r="Y2303" s="171"/>
      <c r="Z2303" s="171"/>
      <c r="AA2303" s="171"/>
      <c r="AB2303" s="171"/>
      <c r="AC2303" s="171"/>
      <c r="AD2303" s="171"/>
      <c r="AE2303" s="171"/>
      <c r="AF2303" s="171"/>
      <c r="AG2303" s="171"/>
      <c r="AH2303" s="171"/>
      <c r="AI2303" s="171"/>
    </row>
    <row r="2304" spans="1:35" s="172" customFormat="1" ht="29.25" hidden="1" customHeight="1" x14ac:dyDescent="0.2">
      <c r="A2304" s="167">
        <v>2</v>
      </c>
      <c r="B2304" s="647">
        <v>0</v>
      </c>
      <c r="C2304" s="647">
        <v>4</v>
      </c>
      <c r="D2304" s="647">
        <v>4</v>
      </c>
      <c r="E2304" s="163" t="s">
        <v>3862</v>
      </c>
      <c r="F2304" s="593" t="s">
        <v>4675</v>
      </c>
      <c r="G2304" s="143"/>
      <c r="H2304" s="166">
        <v>42151621</v>
      </c>
      <c r="I2304" s="180" t="s">
        <v>74</v>
      </c>
      <c r="J2304" s="169"/>
      <c r="K2304" s="169"/>
      <c r="L2304" s="169"/>
      <c r="M2304" s="146"/>
      <c r="N2304" s="184" t="s">
        <v>4956</v>
      </c>
      <c r="O2304" s="169">
        <v>3</v>
      </c>
      <c r="P2304" s="146"/>
      <c r="Q2304" s="146">
        <f t="shared" si="42"/>
        <v>0</v>
      </c>
      <c r="R2304" s="182" t="s">
        <v>4741</v>
      </c>
      <c r="S2304" s="226"/>
      <c r="T2304" s="676" t="s">
        <v>4687</v>
      </c>
      <c r="U2304" s="170"/>
      <c r="V2304" s="170"/>
      <c r="W2304" s="170"/>
      <c r="X2304" s="117"/>
      <c r="Y2304" s="171"/>
      <c r="Z2304" s="171"/>
      <c r="AA2304" s="171"/>
      <c r="AB2304" s="171"/>
      <c r="AC2304" s="171"/>
      <c r="AD2304" s="171"/>
      <c r="AE2304" s="171"/>
      <c r="AF2304" s="171"/>
      <c r="AG2304" s="171"/>
      <c r="AH2304" s="171"/>
      <c r="AI2304" s="171"/>
    </row>
    <row r="2305" spans="1:35" s="172" customFormat="1" ht="26.25" hidden="1" customHeight="1" x14ac:dyDescent="0.2">
      <c r="A2305" s="167">
        <v>2</v>
      </c>
      <c r="B2305" s="647">
        <v>0</v>
      </c>
      <c r="C2305" s="647">
        <v>4</v>
      </c>
      <c r="D2305" s="647">
        <v>4</v>
      </c>
      <c r="E2305" s="163" t="s">
        <v>3862</v>
      </c>
      <c r="F2305" s="593" t="s">
        <v>4675</v>
      </c>
      <c r="G2305" s="143"/>
      <c r="H2305" s="166">
        <v>42151621</v>
      </c>
      <c r="I2305" s="180" t="s">
        <v>75</v>
      </c>
      <c r="J2305" s="169"/>
      <c r="K2305" s="169"/>
      <c r="L2305" s="169"/>
      <c r="M2305" s="146"/>
      <c r="N2305" s="184"/>
      <c r="O2305" s="169"/>
      <c r="P2305" s="146"/>
      <c r="Q2305" s="146">
        <f t="shared" si="42"/>
        <v>0</v>
      </c>
      <c r="R2305" s="182" t="s">
        <v>4741</v>
      </c>
      <c r="S2305" s="226"/>
      <c r="T2305" s="676" t="s">
        <v>4687</v>
      </c>
      <c r="U2305" s="170"/>
      <c r="V2305" s="170"/>
      <c r="W2305" s="170"/>
      <c r="X2305" s="117"/>
      <c r="Y2305" s="171"/>
      <c r="Z2305" s="171"/>
      <c r="AA2305" s="171"/>
      <c r="AB2305" s="171"/>
      <c r="AC2305" s="171"/>
      <c r="AD2305" s="171"/>
      <c r="AE2305" s="171"/>
      <c r="AF2305" s="171"/>
      <c r="AG2305" s="171"/>
      <c r="AH2305" s="171"/>
      <c r="AI2305" s="171"/>
    </row>
    <row r="2306" spans="1:35" s="172" customFormat="1" ht="28.5" hidden="1" customHeight="1" x14ac:dyDescent="0.2">
      <c r="A2306" s="167">
        <v>2</v>
      </c>
      <c r="B2306" s="647">
        <v>0</v>
      </c>
      <c r="C2306" s="647">
        <v>4</v>
      </c>
      <c r="D2306" s="647">
        <v>4</v>
      </c>
      <c r="E2306" s="163" t="s">
        <v>3862</v>
      </c>
      <c r="F2306" s="593" t="s">
        <v>4675</v>
      </c>
      <c r="G2306" s="143"/>
      <c r="H2306" s="166">
        <v>42151621</v>
      </c>
      <c r="I2306" s="180" t="s">
        <v>76</v>
      </c>
      <c r="J2306" s="169"/>
      <c r="K2306" s="169"/>
      <c r="L2306" s="169"/>
      <c r="M2306" s="146"/>
      <c r="N2306" s="184" t="s">
        <v>4956</v>
      </c>
      <c r="O2306" s="169">
        <v>3</v>
      </c>
      <c r="P2306" s="146"/>
      <c r="Q2306" s="146">
        <f t="shared" si="42"/>
        <v>0</v>
      </c>
      <c r="R2306" s="182" t="s">
        <v>4741</v>
      </c>
      <c r="S2306" s="226"/>
      <c r="T2306" s="676" t="s">
        <v>4687</v>
      </c>
      <c r="U2306" s="170"/>
      <c r="V2306" s="170"/>
      <c r="W2306" s="170"/>
      <c r="X2306" s="117"/>
      <c r="Y2306" s="171"/>
      <c r="Z2306" s="171"/>
      <c r="AA2306" s="171"/>
      <c r="AB2306" s="171"/>
      <c r="AC2306" s="171"/>
      <c r="AD2306" s="171"/>
      <c r="AE2306" s="171"/>
      <c r="AF2306" s="171"/>
      <c r="AG2306" s="171"/>
      <c r="AH2306" s="171"/>
      <c r="AI2306" s="171"/>
    </row>
    <row r="2307" spans="1:35" s="172" customFormat="1" ht="31.5" hidden="1" customHeight="1" x14ac:dyDescent="0.2">
      <c r="A2307" s="167">
        <v>2</v>
      </c>
      <c r="B2307" s="647">
        <v>0</v>
      </c>
      <c r="C2307" s="647">
        <v>4</v>
      </c>
      <c r="D2307" s="647">
        <v>4</v>
      </c>
      <c r="E2307" s="163" t="s">
        <v>3862</v>
      </c>
      <c r="F2307" s="593" t="s">
        <v>4675</v>
      </c>
      <c r="G2307" s="143"/>
      <c r="H2307" s="166">
        <v>42151621</v>
      </c>
      <c r="I2307" s="180" t="s">
        <v>73</v>
      </c>
      <c r="J2307" s="169"/>
      <c r="K2307" s="169"/>
      <c r="L2307" s="169"/>
      <c r="M2307" s="146"/>
      <c r="N2307" s="184" t="s">
        <v>4956</v>
      </c>
      <c r="O2307" s="169">
        <v>3</v>
      </c>
      <c r="P2307" s="146"/>
      <c r="Q2307" s="146">
        <f t="shared" si="42"/>
        <v>0</v>
      </c>
      <c r="R2307" s="182" t="s">
        <v>4741</v>
      </c>
      <c r="S2307" s="226"/>
      <c r="T2307" s="676" t="s">
        <v>4687</v>
      </c>
      <c r="U2307" s="170"/>
      <c r="V2307" s="170"/>
      <c r="W2307" s="170"/>
      <c r="X2307" s="117"/>
      <c r="Y2307" s="171"/>
      <c r="Z2307" s="171"/>
      <c r="AA2307" s="171"/>
      <c r="AB2307" s="171"/>
      <c r="AC2307" s="171"/>
      <c r="AD2307" s="171"/>
      <c r="AE2307" s="171"/>
      <c r="AF2307" s="171"/>
      <c r="AG2307" s="171"/>
      <c r="AH2307" s="171"/>
      <c r="AI2307" s="171"/>
    </row>
    <row r="2308" spans="1:35" s="172" customFormat="1" ht="22.5" hidden="1" customHeight="1" x14ac:dyDescent="0.2">
      <c r="A2308" s="167">
        <v>2</v>
      </c>
      <c r="B2308" s="647">
        <v>0</v>
      </c>
      <c r="C2308" s="647">
        <v>4</v>
      </c>
      <c r="D2308" s="647">
        <v>4</v>
      </c>
      <c r="E2308" s="163" t="s">
        <v>3862</v>
      </c>
      <c r="F2308" s="593" t="s">
        <v>4675</v>
      </c>
      <c r="G2308" s="143"/>
      <c r="H2308" s="166">
        <v>42151621</v>
      </c>
      <c r="I2308" s="180" t="s">
        <v>77</v>
      </c>
      <c r="J2308" s="169"/>
      <c r="K2308" s="169"/>
      <c r="L2308" s="169"/>
      <c r="M2308" s="146"/>
      <c r="N2308" s="184"/>
      <c r="O2308" s="169"/>
      <c r="P2308" s="146"/>
      <c r="Q2308" s="146">
        <f t="shared" si="42"/>
        <v>0</v>
      </c>
      <c r="R2308" s="182" t="s">
        <v>4741</v>
      </c>
      <c r="S2308" s="226"/>
      <c r="T2308" s="676" t="s">
        <v>4687</v>
      </c>
      <c r="U2308" s="170"/>
      <c r="V2308" s="170"/>
      <c r="W2308" s="170"/>
      <c r="X2308" s="117"/>
      <c r="Y2308" s="171"/>
      <c r="Z2308" s="171"/>
      <c r="AA2308" s="171"/>
      <c r="AB2308" s="171"/>
      <c r="AC2308" s="171"/>
      <c r="AD2308" s="171"/>
      <c r="AE2308" s="171"/>
      <c r="AF2308" s="171"/>
      <c r="AG2308" s="171"/>
      <c r="AH2308" s="171"/>
      <c r="AI2308" s="171"/>
    </row>
    <row r="2309" spans="1:35" s="172" customFormat="1" ht="22.5" hidden="1" customHeight="1" x14ac:dyDescent="0.2">
      <c r="A2309" s="167">
        <v>2</v>
      </c>
      <c r="B2309" s="647">
        <v>0</v>
      </c>
      <c r="C2309" s="647">
        <v>4</v>
      </c>
      <c r="D2309" s="647">
        <v>4</v>
      </c>
      <c r="E2309" s="163" t="s">
        <v>3862</v>
      </c>
      <c r="F2309" s="593" t="s">
        <v>4675</v>
      </c>
      <c r="G2309" s="143"/>
      <c r="H2309" s="166">
        <v>42151621</v>
      </c>
      <c r="I2309" s="671" t="s">
        <v>4958</v>
      </c>
      <c r="J2309" s="169"/>
      <c r="K2309" s="169"/>
      <c r="L2309" s="169"/>
      <c r="M2309" s="146"/>
      <c r="N2309" s="184" t="s">
        <v>4956</v>
      </c>
      <c r="O2309" s="169">
        <v>3</v>
      </c>
      <c r="P2309" s="146"/>
      <c r="Q2309" s="146">
        <f t="shared" si="42"/>
        <v>0</v>
      </c>
      <c r="R2309" s="182" t="s">
        <v>4741</v>
      </c>
      <c r="S2309" s="226"/>
      <c r="T2309" s="676" t="s">
        <v>4687</v>
      </c>
      <c r="U2309" s="170"/>
      <c r="V2309" s="170"/>
      <c r="W2309" s="170"/>
      <c r="X2309" s="117"/>
      <c r="Y2309" s="171"/>
      <c r="Z2309" s="171"/>
      <c r="AA2309" s="171"/>
      <c r="AB2309" s="171"/>
      <c r="AC2309" s="171"/>
      <c r="AD2309" s="171"/>
      <c r="AE2309" s="171"/>
      <c r="AF2309" s="171"/>
      <c r="AG2309" s="171"/>
      <c r="AH2309" s="171"/>
      <c r="AI2309" s="171"/>
    </row>
    <row r="2310" spans="1:35" s="172" customFormat="1" ht="22.5" hidden="1" customHeight="1" x14ac:dyDescent="0.2">
      <c r="A2310" s="167">
        <v>2</v>
      </c>
      <c r="B2310" s="647">
        <v>0</v>
      </c>
      <c r="C2310" s="647">
        <v>4</v>
      </c>
      <c r="D2310" s="647">
        <v>4</v>
      </c>
      <c r="E2310" s="163" t="s">
        <v>3862</v>
      </c>
      <c r="F2310" s="593" t="s">
        <v>4675</v>
      </c>
      <c r="G2310" s="143"/>
      <c r="H2310" s="166">
        <v>42152400</v>
      </c>
      <c r="I2310" s="180" t="s">
        <v>5069</v>
      </c>
      <c r="J2310" s="169"/>
      <c r="K2310" s="169"/>
      <c r="L2310" s="169"/>
      <c r="M2310" s="146"/>
      <c r="N2310" s="184" t="s">
        <v>5022</v>
      </c>
      <c r="O2310" s="169">
        <v>30</v>
      </c>
      <c r="P2310" s="146"/>
      <c r="Q2310" s="146">
        <f t="shared" si="42"/>
        <v>0</v>
      </c>
      <c r="R2310" s="182" t="s">
        <v>4741</v>
      </c>
      <c r="S2310" s="226"/>
      <c r="T2310" s="676" t="s">
        <v>4687</v>
      </c>
      <c r="U2310" s="170"/>
      <c r="V2310" s="170"/>
      <c r="W2310" s="170"/>
      <c r="X2310" s="117"/>
      <c r="Y2310" s="171"/>
      <c r="Z2310" s="171"/>
      <c r="AA2310" s="171"/>
      <c r="AB2310" s="171"/>
      <c r="AC2310" s="171"/>
      <c r="AD2310" s="171"/>
      <c r="AE2310" s="171"/>
      <c r="AF2310" s="171"/>
      <c r="AG2310" s="171"/>
      <c r="AH2310" s="171"/>
      <c r="AI2310" s="171"/>
    </row>
    <row r="2311" spans="1:35" s="172" customFormat="1" ht="22.5" hidden="1" customHeight="1" x14ac:dyDescent="0.2">
      <c r="A2311" s="167">
        <v>2</v>
      </c>
      <c r="B2311" s="647">
        <v>0</v>
      </c>
      <c r="C2311" s="647">
        <v>4</v>
      </c>
      <c r="D2311" s="647">
        <v>4</v>
      </c>
      <c r="E2311" s="163" t="s">
        <v>3862</v>
      </c>
      <c r="F2311" s="593" t="s">
        <v>4675</v>
      </c>
      <c r="G2311" s="143"/>
      <c r="H2311" s="166">
        <v>42152400</v>
      </c>
      <c r="I2311" s="180" t="s">
        <v>5068</v>
      </c>
      <c r="J2311" s="169"/>
      <c r="K2311" s="169"/>
      <c r="L2311" s="169"/>
      <c r="M2311" s="146"/>
      <c r="N2311" s="184" t="s">
        <v>5022</v>
      </c>
      <c r="O2311" s="169">
        <v>30</v>
      </c>
      <c r="P2311" s="146"/>
      <c r="Q2311" s="146">
        <f t="shared" si="42"/>
        <v>0</v>
      </c>
      <c r="R2311" s="182" t="s">
        <v>4741</v>
      </c>
      <c r="S2311" s="226"/>
      <c r="T2311" s="676" t="s">
        <v>4687</v>
      </c>
      <c r="U2311" s="170"/>
      <c r="V2311" s="170"/>
      <c r="W2311" s="170"/>
      <c r="X2311" s="117"/>
      <c r="Y2311" s="171"/>
      <c r="Z2311" s="171"/>
      <c r="AA2311" s="171"/>
      <c r="AB2311" s="171"/>
      <c r="AC2311" s="171"/>
      <c r="AD2311" s="171"/>
      <c r="AE2311" s="171"/>
      <c r="AF2311" s="171"/>
      <c r="AG2311" s="171"/>
      <c r="AH2311" s="171"/>
      <c r="AI2311" s="171"/>
    </row>
    <row r="2312" spans="1:35" s="172" customFormat="1" ht="27.75" hidden="1" customHeight="1" x14ac:dyDescent="0.2">
      <c r="A2312" s="167">
        <v>2</v>
      </c>
      <c r="B2312" s="647">
        <v>0</v>
      </c>
      <c r="C2312" s="647">
        <v>4</v>
      </c>
      <c r="D2312" s="647">
        <v>4</v>
      </c>
      <c r="E2312" s="163" t="s">
        <v>3862</v>
      </c>
      <c r="F2312" s="593" t="s">
        <v>4675</v>
      </c>
      <c r="G2312" s="143"/>
      <c r="H2312" s="166">
        <v>42152400</v>
      </c>
      <c r="I2312" s="180" t="s">
        <v>464</v>
      </c>
      <c r="J2312" s="169"/>
      <c r="K2312" s="169"/>
      <c r="L2312" s="169"/>
      <c r="M2312" s="146"/>
      <c r="N2312" s="184" t="s">
        <v>4754</v>
      </c>
      <c r="O2312" s="169">
        <v>1</v>
      </c>
      <c r="P2312" s="146"/>
      <c r="Q2312" s="146">
        <f t="shared" si="42"/>
        <v>0</v>
      </c>
      <c r="R2312" s="182" t="s">
        <v>4741</v>
      </c>
      <c r="S2312" s="226"/>
      <c r="T2312" s="676" t="s">
        <v>4687</v>
      </c>
      <c r="U2312" s="170"/>
      <c r="V2312" s="170"/>
      <c r="W2312" s="170"/>
      <c r="X2312" s="117"/>
      <c r="Y2312" s="171"/>
      <c r="Z2312" s="171"/>
      <c r="AA2312" s="171"/>
      <c r="AB2312" s="171"/>
      <c r="AC2312" s="171"/>
      <c r="AD2312" s="171"/>
      <c r="AE2312" s="171"/>
      <c r="AF2312" s="171"/>
      <c r="AG2312" s="171"/>
      <c r="AH2312" s="171"/>
      <c r="AI2312" s="171"/>
    </row>
    <row r="2313" spans="1:35" s="172" customFormat="1" ht="27.75" hidden="1" customHeight="1" x14ac:dyDescent="0.2">
      <c r="A2313" s="167">
        <v>2</v>
      </c>
      <c r="B2313" s="647">
        <v>0</v>
      </c>
      <c r="C2313" s="647">
        <v>4</v>
      </c>
      <c r="D2313" s="647">
        <v>4</v>
      </c>
      <c r="E2313" s="163" t="s">
        <v>3862</v>
      </c>
      <c r="F2313" s="593" t="s">
        <v>4675</v>
      </c>
      <c r="G2313" s="143"/>
      <c r="H2313" s="166">
        <v>42152400</v>
      </c>
      <c r="I2313" s="180" t="s">
        <v>3198</v>
      </c>
      <c r="J2313" s="169"/>
      <c r="K2313" s="169"/>
      <c r="L2313" s="169"/>
      <c r="M2313" s="146"/>
      <c r="N2313" s="184"/>
      <c r="O2313" s="169"/>
      <c r="P2313" s="146"/>
      <c r="Q2313" s="146">
        <f t="shared" si="42"/>
        <v>0</v>
      </c>
      <c r="R2313" s="182" t="s">
        <v>4741</v>
      </c>
      <c r="S2313" s="226"/>
      <c r="T2313" s="676" t="s">
        <v>4687</v>
      </c>
      <c r="U2313" s="170"/>
      <c r="V2313" s="170"/>
      <c r="W2313" s="170"/>
      <c r="X2313" s="117"/>
      <c r="Y2313" s="171"/>
      <c r="Z2313" s="171"/>
      <c r="AA2313" s="171"/>
      <c r="AB2313" s="171"/>
      <c r="AC2313" s="171"/>
      <c r="AD2313" s="171"/>
      <c r="AE2313" s="171"/>
      <c r="AF2313" s="171"/>
      <c r="AG2313" s="171"/>
      <c r="AH2313" s="171"/>
      <c r="AI2313" s="171"/>
    </row>
    <row r="2314" spans="1:35" s="172" customFormat="1" ht="27.75" hidden="1" customHeight="1" x14ac:dyDescent="0.2">
      <c r="A2314" s="167">
        <v>2</v>
      </c>
      <c r="B2314" s="647">
        <v>0</v>
      </c>
      <c r="C2314" s="647">
        <v>4</v>
      </c>
      <c r="D2314" s="647">
        <v>4</v>
      </c>
      <c r="E2314" s="163" t="s">
        <v>3862</v>
      </c>
      <c r="F2314" s="593" t="s">
        <v>4675</v>
      </c>
      <c r="G2314" s="143"/>
      <c r="H2314" s="166">
        <v>42152400</v>
      </c>
      <c r="I2314" s="180" t="s">
        <v>3199</v>
      </c>
      <c r="J2314" s="169"/>
      <c r="K2314" s="169"/>
      <c r="L2314" s="169"/>
      <c r="M2314" s="146"/>
      <c r="N2314" s="184"/>
      <c r="O2314" s="169"/>
      <c r="P2314" s="146"/>
      <c r="Q2314" s="146">
        <f t="shared" si="42"/>
        <v>0</v>
      </c>
      <c r="R2314" s="182" t="s">
        <v>4741</v>
      </c>
      <c r="S2314" s="226"/>
      <c r="T2314" s="676" t="s">
        <v>4687</v>
      </c>
      <c r="U2314" s="170"/>
      <c r="V2314" s="170"/>
      <c r="W2314" s="170"/>
      <c r="X2314" s="117"/>
      <c r="Y2314" s="171"/>
      <c r="Z2314" s="171"/>
      <c r="AA2314" s="171"/>
      <c r="AB2314" s="171"/>
      <c r="AC2314" s="171"/>
      <c r="AD2314" s="171"/>
      <c r="AE2314" s="171"/>
      <c r="AF2314" s="171"/>
      <c r="AG2314" s="171"/>
      <c r="AH2314" s="171"/>
      <c r="AI2314" s="171"/>
    </row>
    <row r="2315" spans="1:35" s="172" customFormat="1" ht="27.75" hidden="1" customHeight="1" x14ac:dyDescent="0.2">
      <c r="A2315" s="167">
        <v>2</v>
      </c>
      <c r="B2315" s="647">
        <v>0</v>
      </c>
      <c r="C2315" s="647">
        <v>4</v>
      </c>
      <c r="D2315" s="647">
        <v>4</v>
      </c>
      <c r="E2315" s="163" t="s">
        <v>3862</v>
      </c>
      <c r="F2315" s="593" t="s">
        <v>4675</v>
      </c>
      <c r="G2315" s="143"/>
      <c r="H2315" s="166">
        <v>42152400</v>
      </c>
      <c r="I2315" s="180" t="s">
        <v>79</v>
      </c>
      <c r="J2315" s="169"/>
      <c r="K2315" s="169"/>
      <c r="L2315" s="169"/>
      <c r="M2315" s="146"/>
      <c r="N2315" s="184"/>
      <c r="O2315" s="169"/>
      <c r="P2315" s="146"/>
      <c r="Q2315" s="146">
        <f t="shared" si="42"/>
        <v>0</v>
      </c>
      <c r="R2315" s="182" t="s">
        <v>4741</v>
      </c>
      <c r="S2315" s="226"/>
      <c r="T2315" s="676" t="s">
        <v>4687</v>
      </c>
      <c r="U2315" s="170"/>
      <c r="V2315" s="170"/>
      <c r="W2315" s="170"/>
      <c r="X2315" s="117"/>
      <c r="Y2315" s="171"/>
      <c r="Z2315" s="171"/>
      <c r="AA2315" s="171"/>
      <c r="AB2315" s="171"/>
      <c r="AC2315" s="171"/>
      <c r="AD2315" s="171"/>
      <c r="AE2315" s="171"/>
      <c r="AF2315" s="171"/>
      <c r="AG2315" s="171"/>
      <c r="AH2315" s="171"/>
      <c r="AI2315" s="171"/>
    </row>
    <row r="2316" spans="1:35" s="172" customFormat="1" ht="27.75" hidden="1" customHeight="1" x14ac:dyDescent="0.2">
      <c r="A2316" s="167">
        <v>2</v>
      </c>
      <c r="B2316" s="647">
        <v>0</v>
      </c>
      <c r="C2316" s="647">
        <v>4</v>
      </c>
      <c r="D2316" s="647">
        <v>4</v>
      </c>
      <c r="E2316" s="163" t="s">
        <v>3862</v>
      </c>
      <c r="F2316" s="593" t="s">
        <v>4675</v>
      </c>
      <c r="G2316" s="143"/>
      <c r="H2316" s="166">
        <v>42152400</v>
      </c>
      <c r="I2316" s="180" t="s">
        <v>78</v>
      </c>
      <c r="J2316" s="169"/>
      <c r="K2316" s="169"/>
      <c r="L2316" s="169"/>
      <c r="M2316" s="146"/>
      <c r="N2316" s="184"/>
      <c r="O2316" s="169"/>
      <c r="P2316" s="146"/>
      <c r="Q2316" s="146">
        <f t="shared" si="42"/>
        <v>0</v>
      </c>
      <c r="R2316" s="182" t="s">
        <v>4741</v>
      </c>
      <c r="S2316" s="226"/>
      <c r="T2316" s="676" t="s">
        <v>4687</v>
      </c>
      <c r="U2316" s="170"/>
      <c r="V2316" s="170"/>
      <c r="W2316" s="170"/>
      <c r="X2316" s="117"/>
      <c r="Y2316" s="171"/>
      <c r="Z2316" s="171"/>
      <c r="AA2316" s="171"/>
      <c r="AB2316" s="171"/>
      <c r="AC2316" s="171"/>
      <c r="AD2316" s="171"/>
      <c r="AE2316" s="171"/>
      <c r="AF2316" s="171"/>
      <c r="AG2316" s="171"/>
      <c r="AH2316" s="171"/>
      <c r="AI2316" s="171"/>
    </row>
    <row r="2317" spans="1:35" s="172" customFormat="1" ht="27.75" hidden="1" customHeight="1" x14ac:dyDescent="0.2">
      <c r="A2317" s="167">
        <v>2</v>
      </c>
      <c r="B2317" s="647">
        <v>0</v>
      </c>
      <c r="C2317" s="647">
        <v>4</v>
      </c>
      <c r="D2317" s="647">
        <v>4</v>
      </c>
      <c r="E2317" s="163" t="s">
        <v>3862</v>
      </c>
      <c r="F2317" s="593" t="s">
        <v>4675</v>
      </c>
      <c r="G2317" s="143"/>
      <c r="H2317" s="166">
        <v>42152400</v>
      </c>
      <c r="I2317" s="180" t="s">
        <v>80</v>
      </c>
      <c r="J2317" s="169"/>
      <c r="K2317" s="169"/>
      <c r="L2317" s="169"/>
      <c r="M2317" s="146"/>
      <c r="N2317" s="184" t="s">
        <v>4785</v>
      </c>
      <c r="O2317" s="169"/>
      <c r="P2317" s="146"/>
      <c r="Q2317" s="146">
        <f t="shared" si="42"/>
        <v>0</v>
      </c>
      <c r="R2317" s="182" t="s">
        <v>4741</v>
      </c>
      <c r="S2317" s="226"/>
      <c r="T2317" s="676" t="s">
        <v>4687</v>
      </c>
      <c r="U2317" s="170"/>
      <c r="V2317" s="170"/>
      <c r="W2317" s="170"/>
      <c r="X2317" s="117"/>
      <c r="Y2317" s="171"/>
      <c r="Z2317" s="171"/>
      <c r="AA2317" s="171"/>
      <c r="AB2317" s="171"/>
      <c r="AC2317" s="171"/>
      <c r="AD2317" s="171"/>
      <c r="AE2317" s="171"/>
      <c r="AF2317" s="171"/>
      <c r="AG2317" s="171"/>
      <c r="AH2317" s="171"/>
      <c r="AI2317" s="171"/>
    </row>
    <row r="2318" spans="1:35" s="172" customFormat="1" ht="27.75" hidden="1" customHeight="1" x14ac:dyDescent="0.2">
      <c r="A2318" s="167">
        <v>2</v>
      </c>
      <c r="B2318" s="647">
        <v>0</v>
      </c>
      <c r="C2318" s="647">
        <v>4</v>
      </c>
      <c r="D2318" s="647">
        <v>4</v>
      </c>
      <c r="E2318" s="163" t="s">
        <v>3862</v>
      </c>
      <c r="F2318" s="593" t="s">
        <v>4675</v>
      </c>
      <c r="G2318" s="143"/>
      <c r="H2318" s="166">
        <v>42152400</v>
      </c>
      <c r="I2318" s="180" t="s">
        <v>3200</v>
      </c>
      <c r="J2318" s="169"/>
      <c r="K2318" s="169"/>
      <c r="L2318" s="169"/>
      <c r="M2318" s="146"/>
      <c r="N2318" s="184"/>
      <c r="O2318" s="169"/>
      <c r="P2318" s="146"/>
      <c r="Q2318" s="146">
        <f t="shared" si="42"/>
        <v>0</v>
      </c>
      <c r="R2318" s="182" t="s">
        <v>4741</v>
      </c>
      <c r="S2318" s="226"/>
      <c r="T2318" s="676" t="s">
        <v>4687</v>
      </c>
      <c r="U2318" s="170"/>
      <c r="V2318" s="170"/>
      <c r="W2318" s="170"/>
      <c r="X2318" s="117"/>
      <c r="Y2318" s="171"/>
      <c r="Z2318" s="171"/>
      <c r="AA2318" s="171"/>
      <c r="AB2318" s="171"/>
      <c r="AC2318" s="171"/>
      <c r="AD2318" s="171"/>
      <c r="AE2318" s="171"/>
      <c r="AF2318" s="171"/>
      <c r="AG2318" s="171"/>
      <c r="AH2318" s="171"/>
      <c r="AI2318" s="171"/>
    </row>
    <row r="2319" spans="1:35" s="172" customFormat="1" ht="27.75" hidden="1" customHeight="1" x14ac:dyDescent="0.2">
      <c r="A2319" s="167">
        <v>2</v>
      </c>
      <c r="B2319" s="647">
        <v>0</v>
      </c>
      <c r="C2319" s="647">
        <v>4</v>
      </c>
      <c r="D2319" s="647">
        <v>4</v>
      </c>
      <c r="E2319" s="163" t="s">
        <v>3862</v>
      </c>
      <c r="F2319" s="593" t="s">
        <v>4675</v>
      </c>
      <c r="G2319" s="143"/>
      <c r="H2319" s="166">
        <v>42152400</v>
      </c>
      <c r="I2319" s="180" t="s">
        <v>3201</v>
      </c>
      <c r="J2319" s="169"/>
      <c r="K2319" s="169"/>
      <c r="L2319" s="169"/>
      <c r="M2319" s="146"/>
      <c r="N2319" s="184"/>
      <c r="O2319" s="169"/>
      <c r="P2319" s="146"/>
      <c r="Q2319" s="146">
        <f t="shared" si="42"/>
        <v>0</v>
      </c>
      <c r="R2319" s="182" t="s">
        <v>4741</v>
      </c>
      <c r="S2319" s="226"/>
      <c r="T2319" s="676" t="s">
        <v>4687</v>
      </c>
      <c r="U2319" s="170"/>
      <c r="V2319" s="170"/>
      <c r="W2319" s="170"/>
      <c r="X2319" s="117"/>
      <c r="Y2319" s="171"/>
      <c r="Z2319" s="171"/>
      <c r="AA2319" s="171"/>
      <c r="AB2319" s="171"/>
      <c r="AC2319" s="171"/>
      <c r="AD2319" s="171"/>
      <c r="AE2319" s="171"/>
      <c r="AF2319" s="171"/>
      <c r="AG2319" s="171"/>
      <c r="AH2319" s="171"/>
      <c r="AI2319" s="171"/>
    </row>
    <row r="2320" spans="1:35" s="172" customFormat="1" ht="27.75" hidden="1" customHeight="1" x14ac:dyDescent="0.2">
      <c r="A2320" s="167">
        <v>2</v>
      </c>
      <c r="B2320" s="647">
        <v>0</v>
      </c>
      <c r="C2320" s="647">
        <v>4</v>
      </c>
      <c r="D2320" s="647">
        <v>4</v>
      </c>
      <c r="E2320" s="163" t="s">
        <v>3862</v>
      </c>
      <c r="F2320" s="593" t="s">
        <v>4675</v>
      </c>
      <c r="G2320" s="143"/>
      <c r="H2320" s="166">
        <v>42152400</v>
      </c>
      <c r="I2320" s="180" t="s">
        <v>3202</v>
      </c>
      <c r="J2320" s="169"/>
      <c r="K2320" s="169"/>
      <c r="L2320" s="169"/>
      <c r="M2320" s="146"/>
      <c r="N2320" s="184"/>
      <c r="O2320" s="169"/>
      <c r="P2320" s="146"/>
      <c r="Q2320" s="146">
        <f t="shared" si="42"/>
        <v>0</v>
      </c>
      <c r="R2320" s="182" t="s">
        <v>4741</v>
      </c>
      <c r="S2320" s="226"/>
      <c r="T2320" s="676" t="s">
        <v>4687</v>
      </c>
      <c r="U2320" s="170"/>
      <c r="V2320" s="170"/>
      <c r="W2320" s="170"/>
      <c r="X2320" s="117"/>
      <c r="Y2320" s="171"/>
      <c r="Z2320" s="171"/>
      <c r="AA2320" s="171"/>
      <c r="AB2320" s="171"/>
      <c r="AC2320" s="171"/>
      <c r="AD2320" s="171"/>
      <c r="AE2320" s="171"/>
      <c r="AF2320" s="171"/>
      <c r="AG2320" s="171"/>
      <c r="AH2320" s="171"/>
      <c r="AI2320" s="171"/>
    </row>
    <row r="2321" spans="1:35" s="172" customFormat="1" ht="27.75" hidden="1" customHeight="1" x14ac:dyDescent="0.2">
      <c r="A2321" s="167">
        <v>2</v>
      </c>
      <c r="B2321" s="647">
        <v>0</v>
      </c>
      <c r="C2321" s="647">
        <v>4</v>
      </c>
      <c r="D2321" s="647">
        <v>4</v>
      </c>
      <c r="E2321" s="163" t="s">
        <v>3862</v>
      </c>
      <c r="F2321" s="593" t="s">
        <v>4675</v>
      </c>
      <c r="G2321" s="143"/>
      <c r="H2321" s="166">
        <v>42152400</v>
      </c>
      <c r="I2321" s="180" t="s">
        <v>1975</v>
      </c>
      <c r="J2321" s="169"/>
      <c r="K2321" s="169"/>
      <c r="L2321" s="169"/>
      <c r="M2321" s="146"/>
      <c r="N2321" s="184"/>
      <c r="O2321" s="169"/>
      <c r="P2321" s="146"/>
      <c r="Q2321" s="146">
        <f t="shared" si="42"/>
        <v>0</v>
      </c>
      <c r="R2321" s="182" t="s">
        <v>4741</v>
      </c>
      <c r="S2321" s="226"/>
      <c r="T2321" s="676" t="s">
        <v>4687</v>
      </c>
      <c r="U2321" s="170"/>
      <c r="V2321" s="170"/>
      <c r="W2321" s="170"/>
      <c r="X2321" s="117"/>
      <c r="Y2321" s="171"/>
      <c r="Z2321" s="171"/>
      <c r="AA2321" s="171"/>
      <c r="AB2321" s="171"/>
      <c r="AC2321" s="171"/>
      <c r="AD2321" s="171"/>
      <c r="AE2321" s="171"/>
      <c r="AF2321" s="171"/>
      <c r="AG2321" s="171"/>
      <c r="AH2321" s="171"/>
      <c r="AI2321" s="171"/>
    </row>
    <row r="2322" spans="1:35" s="172" customFormat="1" ht="27.75" hidden="1" customHeight="1" x14ac:dyDescent="0.2">
      <c r="A2322" s="167">
        <v>2</v>
      </c>
      <c r="B2322" s="647">
        <v>0</v>
      </c>
      <c r="C2322" s="647">
        <v>4</v>
      </c>
      <c r="D2322" s="647">
        <v>4</v>
      </c>
      <c r="E2322" s="163" t="s">
        <v>3862</v>
      </c>
      <c r="F2322" s="593" t="s">
        <v>4675</v>
      </c>
      <c r="G2322" s="143"/>
      <c r="H2322" s="166">
        <v>42152400</v>
      </c>
      <c r="I2322" s="180" t="s">
        <v>3203</v>
      </c>
      <c r="J2322" s="169"/>
      <c r="K2322" s="169"/>
      <c r="L2322" s="169"/>
      <c r="M2322" s="146"/>
      <c r="N2322" s="184"/>
      <c r="O2322" s="169"/>
      <c r="P2322" s="146"/>
      <c r="Q2322" s="146">
        <f t="shared" si="42"/>
        <v>0</v>
      </c>
      <c r="R2322" s="182"/>
      <c r="S2322" s="226"/>
      <c r="T2322" s="676" t="s">
        <v>4687</v>
      </c>
      <c r="U2322" s="170"/>
      <c r="V2322" s="170"/>
      <c r="W2322" s="170"/>
      <c r="X2322" s="117"/>
      <c r="Y2322" s="171"/>
      <c r="Z2322" s="171"/>
      <c r="AA2322" s="171"/>
      <c r="AB2322" s="171"/>
      <c r="AC2322" s="171"/>
      <c r="AD2322" s="171"/>
      <c r="AE2322" s="171"/>
      <c r="AF2322" s="171"/>
      <c r="AG2322" s="171"/>
      <c r="AH2322" s="171"/>
      <c r="AI2322" s="171"/>
    </row>
    <row r="2323" spans="1:35" s="172" customFormat="1" ht="27.75" hidden="1" customHeight="1" x14ac:dyDescent="0.2">
      <c r="A2323" s="167">
        <v>2</v>
      </c>
      <c r="B2323" s="647">
        <v>0</v>
      </c>
      <c r="C2323" s="647">
        <v>4</v>
      </c>
      <c r="D2323" s="647">
        <v>4</v>
      </c>
      <c r="E2323" s="163" t="s">
        <v>3862</v>
      </c>
      <c r="F2323" s="593" t="s">
        <v>4675</v>
      </c>
      <c r="G2323" s="143"/>
      <c r="H2323" s="166">
        <v>42152401</v>
      </c>
      <c r="I2323" s="180" t="s">
        <v>1976</v>
      </c>
      <c r="J2323" s="169"/>
      <c r="K2323" s="169"/>
      <c r="L2323" s="169"/>
      <c r="M2323" s="146"/>
      <c r="N2323" s="184"/>
      <c r="O2323" s="169"/>
      <c r="P2323" s="146"/>
      <c r="Q2323" s="146">
        <f t="shared" si="42"/>
        <v>0</v>
      </c>
      <c r="R2323" s="182"/>
      <c r="S2323" s="226"/>
      <c r="T2323" s="676" t="s">
        <v>4687</v>
      </c>
      <c r="U2323" s="170"/>
      <c r="V2323" s="170"/>
      <c r="W2323" s="170"/>
      <c r="X2323" s="117"/>
      <c r="Y2323" s="171"/>
      <c r="Z2323" s="171"/>
      <c r="AA2323" s="171"/>
      <c r="AB2323" s="171"/>
      <c r="AC2323" s="171"/>
      <c r="AD2323" s="171"/>
      <c r="AE2323" s="171"/>
      <c r="AF2323" s="171"/>
      <c r="AG2323" s="171"/>
      <c r="AH2323" s="171"/>
      <c r="AI2323" s="171"/>
    </row>
    <row r="2324" spans="1:35" s="172" customFormat="1" ht="22.5" hidden="1" customHeight="1" x14ac:dyDescent="0.2">
      <c r="A2324" s="167">
        <v>2</v>
      </c>
      <c r="B2324" s="647">
        <v>0</v>
      </c>
      <c r="C2324" s="647">
        <v>4</v>
      </c>
      <c r="D2324" s="647">
        <v>4</v>
      </c>
      <c r="E2324" s="163" t="s">
        <v>3862</v>
      </c>
      <c r="F2324" s="593" t="s">
        <v>4675</v>
      </c>
      <c r="G2324" s="143"/>
      <c r="H2324" s="166">
        <v>42152400</v>
      </c>
      <c r="I2324" s="180" t="s">
        <v>3204</v>
      </c>
      <c r="J2324" s="169"/>
      <c r="K2324" s="169"/>
      <c r="L2324" s="169"/>
      <c r="M2324" s="146"/>
      <c r="N2324" s="184"/>
      <c r="O2324" s="169"/>
      <c r="P2324" s="146"/>
      <c r="Q2324" s="146">
        <f t="shared" si="42"/>
        <v>0</v>
      </c>
      <c r="R2324" s="182"/>
      <c r="S2324" s="226"/>
      <c r="T2324" s="676" t="s">
        <v>4687</v>
      </c>
      <c r="U2324" s="170"/>
      <c r="V2324" s="170"/>
      <c r="W2324" s="170"/>
      <c r="X2324" s="117"/>
      <c r="Y2324" s="171"/>
      <c r="Z2324" s="171"/>
      <c r="AA2324" s="171"/>
      <c r="AB2324" s="171"/>
      <c r="AC2324" s="171"/>
      <c r="AD2324" s="171"/>
      <c r="AE2324" s="171"/>
      <c r="AF2324" s="171"/>
      <c r="AG2324" s="171"/>
      <c r="AH2324" s="171"/>
      <c r="AI2324" s="171"/>
    </row>
    <row r="2325" spans="1:35" s="172" customFormat="1" ht="22.5" hidden="1" customHeight="1" x14ac:dyDescent="0.2">
      <c r="A2325" s="167">
        <v>2</v>
      </c>
      <c r="B2325" s="647">
        <v>0</v>
      </c>
      <c r="C2325" s="647">
        <v>4</v>
      </c>
      <c r="D2325" s="647">
        <v>4</v>
      </c>
      <c r="E2325" s="163" t="s">
        <v>3862</v>
      </c>
      <c r="F2325" s="593" t="s">
        <v>4675</v>
      </c>
      <c r="G2325" s="143"/>
      <c r="H2325" s="166">
        <v>42152400</v>
      </c>
      <c r="I2325" s="180" t="s">
        <v>3205</v>
      </c>
      <c r="J2325" s="169"/>
      <c r="K2325" s="169"/>
      <c r="L2325" s="169"/>
      <c r="M2325" s="146"/>
      <c r="N2325" s="184"/>
      <c r="O2325" s="169"/>
      <c r="P2325" s="146"/>
      <c r="Q2325" s="146">
        <f t="shared" si="42"/>
        <v>0</v>
      </c>
      <c r="R2325" s="182"/>
      <c r="S2325" s="226"/>
      <c r="T2325" s="676" t="s">
        <v>4687</v>
      </c>
      <c r="U2325" s="170"/>
      <c r="V2325" s="170"/>
      <c r="W2325" s="170"/>
      <c r="X2325" s="117"/>
      <c r="Y2325" s="171"/>
      <c r="Z2325" s="171"/>
      <c r="AA2325" s="171"/>
      <c r="AB2325" s="171"/>
      <c r="AC2325" s="171"/>
      <c r="AD2325" s="171"/>
      <c r="AE2325" s="171"/>
      <c r="AF2325" s="171"/>
      <c r="AG2325" s="171"/>
      <c r="AH2325" s="171"/>
      <c r="AI2325" s="171"/>
    </row>
    <row r="2326" spans="1:35" s="172" customFormat="1" ht="22.5" hidden="1" customHeight="1" x14ac:dyDescent="0.2">
      <c r="A2326" s="167">
        <v>2</v>
      </c>
      <c r="B2326" s="647">
        <v>0</v>
      </c>
      <c r="C2326" s="647">
        <v>4</v>
      </c>
      <c r="D2326" s="647">
        <v>4</v>
      </c>
      <c r="E2326" s="163" t="s">
        <v>3862</v>
      </c>
      <c r="F2326" s="593" t="s">
        <v>4675</v>
      </c>
      <c r="G2326" s="143"/>
      <c r="H2326" s="166">
        <v>42152400</v>
      </c>
      <c r="I2326" s="180" t="s">
        <v>3206</v>
      </c>
      <c r="J2326" s="169"/>
      <c r="K2326" s="169"/>
      <c r="L2326" s="169"/>
      <c r="M2326" s="146"/>
      <c r="N2326" s="184"/>
      <c r="O2326" s="169"/>
      <c r="P2326" s="146"/>
      <c r="Q2326" s="146">
        <f t="shared" si="42"/>
        <v>0</v>
      </c>
      <c r="R2326" s="182"/>
      <c r="S2326" s="226"/>
      <c r="T2326" s="676" t="s">
        <v>4687</v>
      </c>
      <c r="U2326" s="170"/>
      <c r="V2326" s="170"/>
      <c r="W2326" s="170"/>
      <c r="X2326" s="117"/>
      <c r="Y2326" s="171"/>
      <c r="Z2326" s="171"/>
      <c r="AA2326" s="171"/>
      <c r="AB2326" s="171"/>
      <c r="AC2326" s="171"/>
      <c r="AD2326" s="171"/>
      <c r="AE2326" s="171"/>
      <c r="AF2326" s="171"/>
      <c r="AG2326" s="171"/>
      <c r="AH2326" s="171"/>
      <c r="AI2326" s="171"/>
    </row>
    <row r="2327" spans="1:35" s="172" customFormat="1" ht="25.5" hidden="1" customHeight="1" x14ac:dyDescent="0.2">
      <c r="A2327" s="167">
        <v>2</v>
      </c>
      <c r="B2327" s="647">
        <v>0</v>
      </c>
      <c r="C2327" s="647">
        <v>4</v>
      </c>
      <c r="D2327" s="647">
        <v>4</v>
      </c>
      <c r="E2327" s="163" t="s">
        <v>3862</v>
      </c>
      <c r="F2327" s="593" t="s">
        <v>4675</v>
      </c>
      <c r="G2327" s="143"/>
      <c r="H2327" s="166">
        <v>42152401</v>
      </c>
      <c r="I2327" s="180" t="s">
        <v>3207</v>
      </c>
      <c r="J2327" s="169"/>
      <c r="K2327" s="169"/>
      <c r="L2327" s="169"/>
      <c r="M2327" s="146"/>
      <c r="N2327" s="184"/>
      <c r="O2327" s="169"/>
      <c r="P2327" s="146"/>
      <c r="Q2327" s="146">
        <f t="shared" si="42"/>
        <v>0</v>
      </c>
      <c r="R2327" s="182"/>
      <c r="S2327" s="226"/>
      <c r="T2327" s="676" t="s">
        <v>4687</v>
      </c>
      <c r="U2327" s="170"/>
      <c r="V2327" s="170"/>
      <c r="W2327" s="170"/>
      <c r="X2327" s="117"/>
      <c r="Y2327" s="171"/>
      <c r="Z2327" s="171"/>
      <c r="AA2327" s="171"/>
      <c r="AB2327" s="171"/>
      <c r="AC2327" s="171"/>
      <c r="AD2327" s="171"/>
      <c r="AE2327" s="171"/>
      <c r="AF2327" s="171"/>
      <c r="AG2327" s="171"/>
      <c r="AH2327" s="171"/>
      <c r="AI2327" s="171"/>
    </row>
    <row r="2328" spans="1:35" s="172" customFormat="1" ht="32.25" hidden="1" customHeight="1" x14ac:dyDescent="0.2">
      <c r="A2328" s="167">
        <v>2</v>
      </c>
      <c r="B2328" s="647">
        <v>0</v>
      </c>
      <c r="C2328" s="647">
        <v>4</v>
      </c>
      <c r="D2328" s="647">
        <v>4</v>
      </c>
      <c r="E2328" s="163" t="s">
        <v>3862</v>
      </c>
      <c r="F2328" s="593" t="s">
        <v>4675</v>
      </c>
      <c r="G2328" s="143"/>
      <c r="H2328" s="166">
        <v>42152400</v>
      </c>
      <c r="I2328" s="180" t="s">
        <v>3208</v>
      </c>
      <c r="J2328" s="169"/>
      <c r="K2328" s="169"/>
      <c r="L2328" s="169"/>
      <c r="M2328" s="146"/>
      <c r="N2328" s="184"/>
      <c r="O2328" s="169"/>
      <c r="P2328" s="146"/>
      <c r="Q2328" s="146">
        <f t="shared" si="42"/>
        <v>0</v>
      </c>
      <c r="R2328" s="182"/>
      <c r="S2328" s="226"/>
      <c r="T2328" s="676" t="s">
        <v>4687</v>
      </c>
      <c r="U2328" s="170"/>
      <c r="V2328" s="170"/>
      <c r="W2328" s="170"/>
      <c r="X2328" s="117"/>
      <c r="Y2328" s="171"/>
      <c r="Z2328" s="171"/>
      <c r="AA2328" s="171"/>
      <c r="AB2328" s="171"/>
      <c r="AC2328" s="171"/>
      <c r="AD2328" s="171"/>
      <c r="AE2328" s="171"/>
      <c r="AF2328" s="171"/>
      <c r="AG2328" s="171"/>
      <c r="AH2328" s="171"/>
      <c r="AI2328" s="171"/>
    </row>
    <row r="2329" spans="1:35" s="172" customFormat="1" ht="32.25" hidden="1" customHeight="1" x14ac:dyDescent="0.2">
      <c r="A2329" s="167">
        <v>2</v>
      </c>
      <c r="B2329" s="647">
        <v>0</v>
      </c>
      <c r="C2329" s="647">
        <v>4</v>
      </c>
      <c r="D2329" s="647">
        <v>4</v>
      </c>
      <c r="E2329" s="163" t="s">
        <v>3862</v>
      </c>
      <c r="F2329" s="593" t="s">
        <v>4675</v>
      </c>
      <c r="G2329" s="143"/>
      <c r="H2329" s="166">
        <v>42152400</v>
      </c>
      <c r="I2329" s="180" t="s">
        <v>3209</v>
      </c>
      <c r="J2329" s="169"/>
      <c r="K2329" s="169"/>
      <c r="L2329" s="169"/>
      <c r="M2329" s="146"/>
      <c r="N2329" s="184"/>
      <c r="O2329" s="169"/>
      <c r="P2329" s="146"/>
      <c r="Q2329" s="146">
        <f t="shared" si="42"/>
        <v>0</v>
      </c>
      <c r="R2329" s="182"/>
      <c r="S2329" s="226"/>
      <c r="T2329" s="676" t="s">
        <v>4687</v>
      </c>
      <c r="U2329" s="170"/>
      <c r="V2329" s="170"/>
      <c r="W2329" s="170"/>
      <c r="X2329" s="117"/>
      <c r="Y2329" s="171"/>
      <c r="Z2329" s="171"/>
      <c r="AA2329" s="171"/>
      <c r="AB2329" s="171"/>
      <c r="AC2329" s="171"/>
      <c r="AD2329" s="171"/>
      <c r="AE2329" s="171"/>
      <c r="AF2329" s="171"/>
      <c r="AG2329" s="171"/>
      <c r="AH2329" s="171"/>
      <c r="AI2329" s="171"/>
    </row>
    <row r="2330" spans="1:35" s="172" customFormat="1" ht="32.25" hidden="1" customHeight="1" x14ac:dyDescent="0.2">
      <c r="A2330" s="167">
        <v>2</v>
      </c>
      <c r="B2330" s="647">
        <v>0</v>
      </c>
      <c r="C2330" s="647">
        <v>4</v>
      </c>
      <c r="D2330" s="647">
        <v>4</v>
      </c>
      <c r="E2330" s="163" t="s">
        <v>3862</v>
      </c>
      <c r="F2330" s="593" t="s">
        <v>4675</v>
      </c>
      <c r="G2330" s="143"/>
      <c r="H2330" s="166">
        <v>42152400</v>
      </c>
      <c r="I2330" s="180" t="s">
        <v>3210</v>
      </c>
      <c r="J2330" s="169"/>
      <c r="K2330" s="169"/>
      <c r="L2330" s="169"/>
      <c r="M2330" s="146"/>
      <c r="N2330" s="184"/>
      <c r="O2330" s="169"/>
      <c r="P2330" s="146"/>
      <c r="Q2330" s="146">
        <f t="shared" ref="Q2330:Q2392" si="43">+P2330</f>
        <v>0</v>
      </c>
      <c r="R2330" s="182"/>
      <c r="S2330" s="226"/>
      <c r="T2330" s="676" t="s">
        <v>4687</v>
      </c>
      <c r="U2330" s="170"/>
      <c r="V2330" s="170"/>
      <c r="W2330" s="170"/>
      <c r="X2330" s="117"/>
      <c r="Y2330" s="171"/>
      <c r="Z2330" s="171"/>
      <c r="AA2330" s="171"/>
      <c r="AB2330" s="171"/>
      <c r="AC2330" s="171"/>
      <c r="AD2330" s="171"/>
      <c r="AE2330" s="171"/>
      <c r="AF2330" s="171"/>
      <c r="AG2330" s="171"/>
      <c r="AH2330" s="171"/>
      <c r="AI2330" s="171"/>
    </row>
    <row r="2331" spans="1:35" s="172" customFormat="1" ht="26.25" hidden="1" customHeight="1" x14ac:dyDescent="0.2">
      <c r="A2331" s="167">
        <v>2</v>
      </c>
      <c r="B2331" s="647">
        <v>0</v>
      </c>
      <c r="C2331" s="647">
        <v>4</v>
      </c>
      <c r="D2331" s="647">
        <v>4</v>
      </c>
      <c r="E2331" s="163" t="s">
        <v>3862</v>
      </c>
      <c r="F2331" s="593" t="s">
        <v>4675</v>
      </c>
      <c r="G2331" s="143"/>
      <c r="H2331" s="166">
        <v>42152401</v>
      </c>
      <c r="I2331" s="180" t="s">
        <v>3211</v>
      </c>
      <c r="J2331" s="169"/>
      <c r="K2331" s="169"/>
      <c r="L2331" s="169"/>
      <c r="M2331" s="146"/>
      <c r="N2331" s="184"/>
      <c r="O2331" s="169"/>
      <c r="P2331" s="146"/>
      <c r="Q2331" s="146">
        <f t="shared" si="43"/>
        <v>0</v>
      </c>
      <c r="R2331" s="182"/>
      <c r="S2331" s="226"/>
      <c r="T2331" s="676" t="s">
        <v>4687</v>
      </c>
      <c r="U2331" s="170"/>
      <c r="V2331" s="170"/>
      <c r="W2331" s="170"/>
      <c r="X2331" s="117"/>
      <c r="Y2331" s="171"/>
      <c r="Z2331" s="171"/>
      <c r="AA2331" s="171"/>
      <c r="AB2331" s="171"/>
      <c r="AC2331" s="171"/>
      <c r="AD2331" s="171"/>
      <c r="AE2331" s="171"/>
      <c r="AF2331" s="171"/>
      <c r="AG2331" s="171"/>
      <c r="AH2331" s="171"/>
      <c r="AI2331" s="171"/>
    </row>
    <row r="2332" spans="1:35" s="172" customFormat="1" ht="24" hidden="1" x14ac:dyDescent="0.2">
      <c r="A2332" s="167">
        <v>2</v>
      </c>
      <c r="B2332" s="647">
        <v>0</v>
      </c>
      <c r="C2332" s="647">
        <v>4</v>
      </c>
      <c r="D2332" s="647">
        <v>4</v>
      </c>
      <c r="E2332" s="163" t="s">
        <v>3862</v>
      </c>
      <c r="F2332" s="593" t="s">
        <v>4675</v>
      </c>
      <c r="G2332" s="143"/>
      <c r="H2332" s="166">
        <v>42152400</v>
      </c>
      <c r="I2332" s="180" t="s">
        <v>3212</v>
      </c>
      <c r="J2332" s="169"/>
      <c r="K2332" s="169"/>
      <c r="L2332" s="169"/>
      <c r="M2332" s="146"/>
      <c r="N2332" s="184"/>
      <c r="O2332" s="169"/>
      <c r="P2332" s="146"/>
      <c r="Q2332" s="146">
        <f t="shared" si="43"/>
        <v>0</v>
      </c>
      <c r="R2332" s="182"/>
      <c r="S2332" s="226"/>
      <c r="T2332" s="676" t="s">
        <v>4687</v>
      </c>
      <c r="U2332" s="170"/>
      <c r="V2332" s="170"/>
      <c r="W2332" s="170"/>
      <c r="X2332" s="117"/>
      <c r="Y2332" s="171"/>
      <c r="Z2332" s="171"/>
      <c r="AA2332" s="171"/>
      <c r="AB2332" s="171"/>
      <c r="AC2332" s="171"/>
      <c r="AD2332" s="171"/>
      <c r="AE2332" s="171"/>
      <c r="AF2332" s="171"/>
      <c r="AG2332" s="171"/>
      <c r="AH2332" s="171"/>
      <c r="AI2332" s="171"/>
    </row>
    <row r="2333" spans="1:35" s="172" customFormat="1" ht="24" hidden="1" x14ac:dyDescent="0.2">
      <c r="A2333" s="167">
        <v>2</v>
      </c>
      <c r="B2333" s="647">
        <v>0</v>
      </c>
      <c r="C2333" s="647">
        <v>4</v>
      </c>
      <c r="D2333" s="647">
        <v>4</v>
      </c>
      <c r="E2333" s="163" t="s">
        <v>3862</v>
      </c>
      <c r="F2333" s="593" t="s">
        <v>4675</v>
      </c>
      <c r="G2333" s="143"/>
      <c r="H2333" s="166">
        <v>42152401</v>
      </c>
      <c r="I2333" s="180" t="s">
        <v>1977</v>
      </c>
      <c r="J2333" s="169"/>
      <c r="K2333" s="169"/>
      <c r="L2333" s="169"/>
      <c r="M2333" s="146"/>
      <c r="N2333" s="184"/>
      <c r="O2333" s="169"/>
      <c r="P2333" s="146"/>
      <c r="Q2333" s="146">
        <f t="shared" si="43"/>
        <v>0</v>
      </c>
      <c r="R2333" s="182"/>
      <c r="S2333" s="226"/>
      <c r="T2333" s="676" t="s">
        <v>4687</v>
      </c>
      <c r="U2333" s="170"/>
      <c r="V2333" s="170"/>
      <c r="W2333" s="170"/>
      <c r="X2333" s="117"/>
      <c r="Y2333" s="171"/>
      <c r="Z2333" s="171"/>
      <c r="AA2333" s="171"/>
      <c r="AB2333" s="171"/>
      <c r="AC2333" s="171"/>
      <c r="AD2333" s="171"/>
      <c r="AE2333" s="171"/>
      <c r="AF2333" s="171"/>
      <c r="AG2333" s="171"/>
      <c r="AH2333" s="171"/>
      <c r="AI2333" s="171"/>
    </row>
    <row r="2334" spans="1:35" s="172" customFormat="1" ht="24" hidden="1" x14ac:dyDescent="0.2">
      <c r="A2334" s="167">
        <v>2</v>
      </c>
      <c r="B2334" s="647">
        <v>0</v>
      </c>
      <c r="C2334" s="647">
        <v>4</v>
      </c>
      <c r="D2334" s="647">
        <v>4</v>
      </c>
      <c r="E2334" s="163" t="s">
        <v>3862</v>
      </c>
      <c r="F2334" s="593" t="s">
        <v>4675</v>
      </c>
      <c r="G2334" s="143"/>
      <c r="H2334" s="166">
        <v>42152400</v>
      </c>
      <c r="I2334" s="180" t="s">
        <v>3624</v>
      </c>
      <c r="J2334" s="169"/>
      <c r="K2334" s="169"/>
      <c r="L2334" s="169"/>
      <c r="M2334" s="146"/>
      <c r="N2334" s="184"/>
      <c r="O2334" s="169"/>
      <c r="P2334" s="146"/>
      <c r="Q2334" s="146">
        <f t="shared" si="43"/>
        <v>0</v>
      </c>
      <c r="R2334" s="182"/>
      <c r="S2334" s="226"/>
      <c r="T2334" s="676" t="s">
        <v>4687</v>
      </c>
      <c r="U2334" s="170"/>
      <c r="V2334" s="170"/>
      <c r="W2334" s="170"/>
      <c r="X2334" s="117"/>
      <c r="Y2334" s="171"/>
      <c r="Z2334" s="171"/>
      <c r="AA2334" s="171"/>
      <c r="AB2334" s="171"/>
      <c r="AC2334" s="171"/>
      <c r="AD2334" s="171"/>
      <c r="AE2334" s="171"/>
      <c r="AF2334" s="171"/>
      <c r="AG2334" s="171"/>
      <c r="AH2334" s="171"/>
      <c r="AI2334" s="171"/>
    </row>
    <row r="2335" spans="1:35" s="172" customFormat="1" ht="24" hidden="1" x14ac:dyDescent="0.2">
      <c r="A2335" s="167">
        <v>2</v>
      </c>
      <c r="B2335" s="647">
        <v>0</v>
      </c>
      <c r="C2335" s="647">
        <v>4</v>
      </c>
      <c r="D2335" s="647">
        <v>4</v>
      </c>
      <c r="E2335" s="163" t="s">
        <v>3862</v>
      </c>
      <c r="F2335" s="593" t="s">
        <v>4675</v>
      </c>
      <c r="G2335" s="143"/>
      <c r="H2335" s="166">
        <v>42152401</v>
      </c>
      <c r="I2335" s="180" t="s">
        <v>3625</v>
      </c>
      <c r="J2335" s="169"/>
      <c r="K2335" s="169"/>
      <c r="L2335" s="169"/>
      <c r="M2335" s="146"/>
      <c r="N2335" s="184"/>
      <c r="O2335" s="169"/>
      <c r="P2335" s="146"/>
      <c r="Q2335" s="146">
        <f t="shared" si="43"/>
        <v>0</v>
      </c>
      <c r="R2335" s="182"/>
      <c r="S2335" s="226"/>
      <c r="T2335" s="676" t="s">
        <v>4687</v>
      </c>
      <c r="U2335" s="170"/>
      <c r="V2335" s="170"/>
      <c r="W2335" s="170"/>
      <c r="X2335" s="117"/>
      <c r="Y2335" s="171"/>
      <c r="Z2335" s="171"/>
      <c r="AA2335" s="171"/>
      <c r="AB2335" s="171"/>
      <c r="AC2335" s="171"/>
      <c r="AD2335" s="171"/>
      <c r="AE2335" s="171"/>
      <c r="AF2335" s="171"/>
      <c r="AG2335" s="171"/>
      <c r="AH2335" s="171"/>
      <c r="AI2335" s="171"/>
    </row>
    <row r="2336" spans="1:35" s="172" customFormat="1" ht="24" hidden="1" x14ac:dyDescent="0.2">
      <c r="A2336" s="167">
        <v>2</v>
      </c>
      <c r="B2336" s="647">
        <v>0</v>
      </c>
      <c r="C2336" s="647">
        <v>4</v>
      </c>
      <c r="D2336" s="647">
        <v>4</v>
      </c>
      <c r="E2336" s="163" t="s">
        <v>3862</v>
      </c>
      <c r="F2336" s="593" t="s">
        <v>4675</v>
      </c>
      <c r="G2336" s="143"/>
      <c r="H2336" s="166">
        <v>42152400</v>
      </c>
      <c r="I2336" s="180" t="s">
        <v>3626</v>
      </c>
      <c r="J2336" s="169"/>
      <c r="K2336" s="169"/>
      <c r="L2336" s="169"/>
      <c r="M2336" s="146"/>
      <c r="N2336" s="184"/>
      <c r="O2336" s="169"/>
      <c r="P2336" s="146"/>
      <c r="Q2336" s="146">
        <f t="shared" si="43"/>
        <v>0</v>
      </c>
      <c r="R2336" s="182"/>
      <c r="S2336" s="226"/>
      <c r="T2336" s="676" t="s">
        <v>4687</v>
      </c>
      <c r="U2336" s="170"/>
      <c r="V2336" s="170"/>
      <c r="W2336" s="170"/>
      <c r="X2336" s="117"/>
      <c r="Y2336" s="171"/>
      <c r="Z2336" s="171"/>
      <c r="AA2336" s="171"/>
      <c r="AB2336" s="171"/>
      <c r="AC2336" s="171"/>
      <c r="AD2336" s="171"/>
      <c r="AE2336" s="171"/>
      <c r="AF2336" s="171"/>
      <c r="AG2336" s="171"/>
      <c r="AH2336" s="171"/>
      <c r="AI2336" s="171"/>
    </row>
    <row r="2337" spans="1:35" s="172" customFormat="1" ht="24" hidden="1" x14ac:dyDescent="0.2">
      <c r="A2337" s="167">
        <v>2</v>
      </c>
      <c r="B2337" s="647">
        <v>0</v>
      </c>
      <c r="C2337" s="647">
        <v>4</v>
      </c>
      <c r="D2337" s="647">
        <v>4</v>
      </c>
      <c r="E2337" s="163" t="s">
        <v>3862</v>
      </c>
      <c r="F2337" s="593" t="s">
        <v>4675</v>
      </c>
      <c r="G2337" s="143"/>
      <c r="H2337" s="166">
        <v>42152400</v>
      </c>
      <c r="I2337" s="180" t="s">
        <v>3627</v>
      </c>
      <c r="J2337" s="169"/>
      <c r="K2337" s="169"/>
      <c r="L2337" s="169"/>
      <c r="M2337" s="146"/>
      <c r="N2337" s="184"/>
      <c r="O2337" s="169"/>
      <c r="P2337" s="146"/>
      <c r="Q2337" s="146">
        <f t="shared" si="43"/>
        <v>0</v>
      </c>
      <c r="R2337" s="182"/>
      <c r="S2337" s="226"/>
      <c r="T2337" s="676" t="s">
        <v>4687</v>
      </c>
      <c r="U2337" s="170"/>
      <c r="V2337" s="170"/>
      <c r="W2337" s="170"/>
      <c r="X2337" s="117"/>
      <c r="Y2337" s="171"/>
      <c r="Z2337" s="171"/>
      <c r="AA2337" s="171"/>
      <c r="AB2337" s="171"/>
      <c r="AC2337" s="171"/>
      <c r="AD2337" s="171"/>
      <c r="AE2337" s="171"/>
      <c r="AF2337" s="171"/>
      <c r="AG2337" s="171"/>
      <c r="AH2337" s="171"/>
      <c r="AI2337" s="171"/>
    </row>
    <row r="2338" spans="1:35" s="172" customFormat="1" ht="24" hidden="1" x14ac:dyDescent="0.2">
      <c r="A2338" s="167">
        <v>2</v>
      </c>
      <c r="B2338" s="647">
        <v>0</v>
      </c>
      <c r="C2338" s="647">
        <v>4</v>
      </c>
      <c r="D2338" s="647">
        <v>4</v>
      </c>
      <c r="E2338" s="163" t="s">
        <v>3862</v>
      </c>
      <c r="F2338" s="593" t="s">
        <v>4675</v>
      </c>
      <c r="G2338" s="143"/>
      <c r="H2338" s="166">
        <v>42152400</v>
      </c>
      <c r="I2338" s="180" t="s">
        <v>3628</v>
      </c>
      <c r="J2338" s="169"/>
      <c r="K2338" s="169"/>
      <c r="L2338" s="169"/>
      <c r="M2338" s="146"/>
      <c r="N2338" s="184"/>
      <c r="O2338" s="169"/>
      <c r="P2338" s="146"/>
      <c r="Q2338" s="146">
        <f t="shared" si="43"/>
        <v>0</v>
      </c>
      <c r="R2338" s="182"/>
      <c r="S2338" s="226"/>
      <c r="T2338" s="676" t="s">
        <v>4687</v>
      </c>
      <c r="U2338" s="170"/>
      <c r="V2338" s="170"/>
      <c r="W2338" s="170"/>
      <c r="X2338" s="117"/>
      <c r="Y2338" s="171"/>
      <c r="Z2338" s="171"/>
      <c r="AA2338" s="171"/>
      <c r="AB2338" s="171"/>
      <c r="AC2338" s="171"/>
      <c r="AD2338" s="171"/>
      <c r="AE2338" s="171"/>
      <c r="AF2338" s="171"/>
      <c r="AG2338" s="171"/>
      <c r="AH2338" s="171"/>
      <c r="AI2338" s="171"/>
    </row>
    <row r="2339" spans="1:35" s="172" customFormat="1" ht="24" hidden="1" x14ac:dyDescent="0.2">
      <c r="A2339" s="167">
        <v>2</v>
      </c>
      <c r="B2339" s="647">
        <v>0</v>
      </c>
      <c r="C2339" s="647">
        <v>4</v>
      </c>
      <c r="D2339" s="647">
        <v>4</v>
      </c>
      <c r="E2339" s="163" t="s">
        <v>3862</v>
      </c>
      <c r="F2339" s="593" t="s">
        <v>4675</v>
      </c>
      <c r="G2339" s="143"/>
      <c r="H2339" s="166">
        <v>42152400</v>
      </c>
      <c r="I2339" s="180" t="s">
        <v>3629</v>
      </c>
      <c r="J2339" s="169"/>
      <c r="K2339" s="169"/>
      <c r="L2339" s="169"/>
      <c r="M2339" s="146"/>
      <c r="N2339" s="184"/>
      <c r="O2339" s="169"/>
      <c r="P2339" s="146"/>
      <c r="Q2339" s="146">
        <f t="shared" si="43"/>
        <v>0</v>
      </c>
      <c r="R2339" s="182"/>
      <c r="S2339" s="226"/>
      <c r="T2339" s="676" t="s">
        <v>4687</v>
      </c>
      <c r="U2339" s="170"/>
      <c r="V2339" s="170"/>
      <c r="W2339" s="170"/>
      <c r="X2339" s="117"/>
      <c r="Y2339" s="171"/>
      <c r="Z2339" s="171"/>
      <c r="AA2339" s="171"/>
      <c r="AB2339" s="171"/>
      <c r="AC2339" s="171"/>
      <c r="AD2339" s="171"/>
      <c r="AE2339" s="171"/>
      <c r="AF2339" s="171"/>
      <c r="AG2339" s="171"/>
      <c r="AH2339" s="171"/>
      <c r="AI2339" s="171"/>
    </row>
    <row r="2340" spans="1:35" s="172" customFormat="1" ht="27.75" hidden="1" customHeight="1" x14ac:dyDescent="0.2">
      <c r="A2340" s="167">
        <v>2</v>
      </c>
      <c r="B2340" s="647">
        <v>0</v>
      </c>
      <c r="C2340" s="647">
        <v>4</v>
      </c>
      <c r="D2340" s="647">
        <v>4</v>
      </c>
      <c r="E2340" s="163" t="s">
        <v>3862</v>
      </c>
      <c r="F2340" s="593" t="s">
        <v>4675</v>
      </c>
      <c r="G2340" s="143"/>
      <c r="H2340" s="166">
        <v>42152400</v>
      </c>
      <c r="I2340" s="180" t="s">
        <v>3630</v>
      </c>
      <c r="J2340" s="169"/>
      <c r="K2340" s="169"/>
      <c r="L2340" s="169"/>
      <c r="M2340" s="146"/>
      <c r="N2340" s="184"/>
      <c r="O2340" s="169"/>
      <c r="P2340" s="146"/>
      <c r="Q2340" s="146">
        <f t="shared" si="43"/>
        <v>0</v>
      </c>
      <c r="R2340" s="182"/>
      <c r="S2340" s="226"/>
      <c r="T2340" s="676" t="s">
        <v>4687</v>
      </c>
      <c r="U2340" s="170"/>
      <c r="V2340" s="170"/>
      <c r="W2340" s="170"/>
      <c r="X2340" s="117"/>
      <c r="Y2340" s="171"/>
      <c r="Z2340" s="171"/>
      <c r="AA2340" s="171"/>
      <c r="AB2340" s="171"/>
      <c r="AC2340" s="171"/>
      <c r="AD2340" s="171"/>
      <c r="AE2340" s="171"/>
      <c r="AF2340" s="171"/>
      <c r="AG2340" s="171"/>
      <c r="AH2340" s="171"/>
      <c r="AI2340" s="171"/>
    </row>
    <row r="2341" spans="1:35" s="172" customFormat="1" ht="27.75" hidden="1" customHeight="1" x14ac:dyDescent="0.2">
      <c r="A2341" s="167">
        <v>2</v>
      </c>
      <c r="B2341" s="647">
        <v>0</v>
      </c>
      <c r="C2341" s="647">
        <v>4</v>
      </c>
      <c r="D2341" s="647">
        <v>4</v>
      </c>
      <c r="E2341" s="163" t="s">
        <v>3862</v>
      </c>
      <c r="F2341" s="593" t="s">
        <v>4675</v>
      </c>
      <c r="G2341" s="143"/>
      <c r="H2341" s="166">
        <v>42152400</v>
      </c>
      <c r="I2341" s="180" t="s">
        <v>3631</v>
      </c>
      <c r="J2341" s="169"/>
      <c r="K2341" s="169"/>
      <c r="L2341" s="169"/>
      <c r="M2341" s="146"/>
      <c r="N2341" s="184"/>
      <c r="O2341" s="169"/>
      <c r="P2341" s="146"/>
      <c r="Q2341" s="146">
        <f t="shared" si="43"/>
        <v>0</v>
      </c>
      <c r="R2341" s="182"/>
      <c r="S2341" s="226"/>
      <c r="T2341" s="676" t="s">
        <v>4687</v>
      </c>
      <c r="U2341" s="170"/>
      <c r="V2341" s="170"/>
      <c r="W2341" s="170"/>
      <c r="X2341" s="117"/>
      <c r="Y2341" s="171"/>
      <c r="Z2341" s="171"/>
      <c r="AA2341" s="171"/>
      <c r="AB2341" s="171"/>
      <c r="AC2341" s="171"/>
      <c r="AD2341" s="171"/>
      <c r="AE2341" s="171"/>
      <c r="AF2341" s="171"/>
      <c r="AG2341" s="171"/>
      <c r="AH2341" s="171"/>
      <c r="AI2341" s="171"/>
    </row>
    <row r="2342" spans="1:35" s="172" customFormat="1" ht="27.75" hidden="1" customHeight="1" x14ac:dyDescent="0.2">
      <c r="A2342" s="167">
        <v>2</v>
      </c>
      <c r="B2342" s="647">
        <v>0</v>
      </c>
      <c r="C2342" s="647">
        <v>4</v>
      </c>
      <c r="D2342" s="647">
        <v>4</v>
      </c>
      <c r="E2342" s="163" t="s">
        <v>3862</v>
      </c>
      <c r="F2342" s="593" t="s">
        <v>4675</v>
      </c>
      <c r="G2342" s="143"/>
      <c r="H2342" s="166">
        <v>42152400</v>
      </c>
      <c r="I2342" s="180" t="s">
        <v>3632</v>
      </c>
      <c r="J2342" s="169"/>
      <c r="K2342" s="169"/>
      <c r="L2342" s="169"/>
      <c r="M2342" s="146"/>
      <c r="N2342" s="184"/>
      <c r="O2342" s="169"/>
      <c r="P2342" s="146"/>
      <c r="Q2342" s="146">
        <f t="shared" si="43"/>
        <v>0</v>
      </c>
      <c r="R2342" s="182"/>
      <c r="S2342" s="226"/>
      <c r="T2342" s="676" t="s">
        <v>4687</v>
      </c>
      <c r="U2342" s="170"/>
      <c r="V2342" s="170"/>
      <c r="W2342" s="170"/>
      <c r="X2342" s="117"/>
      <c r="Y2342" s="171"/>
      <c r="Z2342" s="171"/>
      <c r="AA2342" s="171"/>
      <c r="AB2342" s="171"/>
      <c r="AC2342" s="171"/>
      <c r="AD2342" s="171"/>
      <c r="AE2342" s="171"/>
      <c r="AF2342" s="171"/>
      <c r="AG2342" s="171"/>
      <c r="AH2342" s="171"/>
      <c r="AI2342" s="171"/>
    </row>
    <row r="2343" spans="1:35" s="172" customFormat="1" ht="24" hidden="1" x14ac:dyDescent="0.2">
      <c r="A2343" s="167">
        <v>2</v>
      </c>
      <c r="B2343" s="647">
        <v>0</v>
      </c>
      <c r="C2343" s="647">
        <v>4</v>
      </c>
      <c r="D2343" s="647">
        <v>4</v>
      </c>
      <c r="E2343" s="163" t="s">
        <v>3862</v>
      </c>
      <c r="F2343" s="593" t="s">
        <v>4675</v>
      </c>
      <c r="G2343" s="143"/>
      <c r="H2343" s="166">
        <v>42152400</v>
      </c>
      <c r="I2343" s="180" t="s">
        <v>3633</v>
      </c>
      <c r="J2343" s="169"/>
      <c r="K2343" s="169"/>
      <c r="L2343" s="169"/>
      <c r="M2343" s="146"/>
      <c r="N2343" s="184"/>
      <c r="O2343" s="169"/>
      <c r="P2343" s="146"/>
      <c r="Q2343" s="146">
        <f t="shared" si="43"/>
        <v>0</v>
      </c>
      <c r="R2343" s="182"/>
      <c r="S2343" s="226"/>
      <c r="T2343" s="676" t="s">
        <v>4687</v>
      </c>
      <c r="U2343" s="170"/>
      <c r="V2343" s="170"/>
      <c r="W2343" s="170"/>
      <c r="X2343" s="117"/>
      <c r="Y2343" s="171"/>
      <c r="Z2343" s="171"/>
      <c r="AA2343" s="171"/>
      <c r="AB2343" s="171"/>
      <c r="AC2343" s="171"/>
      <c r="AD2343" s="171"/>
      <c r="AE2343" s="171"/>
      <c r="AF2343" s="171"/>
      <c r="AG2343" s="171"/>
      <c r="AH2343" s="171"/>
      <c r="AI2343" s="171"/>
    </row>
    <row r="2344" spans="1:35" s="172" customFormat="1" ht="24" hidden="1" x14ac:dyDescent="0.2">
      <c r="A2344" s="167">
        <v>2</v>
      </c>
      <c r="B2344" s="647">
        <v>0</v>
      </c>
      <c r="C2344" s="647">
        <v>4</v>
      </c>
      <c r="D2344" s="647">
        <v>4</v>
      </c>
      <c r="E2344" s="163" t="s">
        <v>3862</v>
      </c>
      <c r="F2344" s="593" t="s">
        <v>4675</v>
      </c>
      <c r="G2344" s="143"/>
      <c r="H2344" s="166">
        <v>42152400</v>
      </c>
      <c r="I2344" s="180" t="s">
        <v>3634</v>
      </c>
      <c r="J2344" s="169"/>
      <c r="K2344" s="169"/>
      <c r="L2344" s="169"/>
      <c r="M2344" s="146"/>
      <c r="N2344" s="184"/>
      <c r="O2344" s="169"/>
      <c r="P2344" s="146"/>
      <c r="Q2344" s="146">
        <f t="shared" si="43"/>
        <v>0</v>
      </c>
      <c r="R2344" s="182"/>
      <c r="S2344" s="226"/>
      <c r="T2344" s="676" t="s">
        <v>4687</v>
      </c>
      <c r="U2344" s="170"/>
      <c r="V2344" s="170"/>
      <c r="W2344" s="170"/>
      <c r="X2344" s="117"/>
      <c r="Y2344" s="171"/>
      <c r="Z2344" s="171"/>
      <c r="AA2344" s="171"/>
      <c r="AB2344" s="171"/>
      <c r="AC2344" s="171"/>
      <c r="AD2344" s="171"/>
      <c r="AE2344" s="171"/>
      <c r="AF2344" s="171"/>
      <c r="AG2344" s="171"/>
      <c r="AH2344" s="171"/>
      <c r="AI2344" s="171"/>
    </row>
    <row r="2345" spans="1:35" s="172" customFormat="1" ht="24" hidden="1" x14ac:dyDescent="0.2">
      <c r="A2345" s="167">
        <v>2</v>
      </c>
      <c r="B2345" s="647">
        <v>0</v>
      </c>
      <c r="C2345" s="647">
        <v>4</v>
      </c>
      <c r="D2345" s="647">
        <v>4</v>
      </c>
      <c r="E2345" s="163" t="s">
        <v>3862</v>
      </c>
      <c r="F2345" s="593" t="s">
        <v>4675</v>
      </c>
      <c r="G2345" s="143"/>
      <c r="H2345" s="166">
        <v>42152400</v>
      </c>
      <c r="I2345" s="180" t="s">
        <v>1978</v>
      </c>
      <c r="J2345" s="169"/>
      <c r="K2345" s="169"/>
      <c r="L2345" s="169"/>
      <c r="M2345" s="146"/>
      <c r="N2345" s="184"/>
      <c r="O2345" s="169"/>
      <c r="P2345" s="146"/>
      <c r="Q2345" s="146">
        <f t="shared" si="43"/>
        <v>0</v>
      </c>
      <c r="R2345" s="182"/>
      <c r="S2345" s="226"/>
      <c r="T2345" s="676" t="s">
        <v>4687</v>
      </c>
      <c r="U2345" s="170"/>
      <c r="V2345" s="170"/>
      <c r="W2345" s="170"/>
      <c r="X2345" s="117"/>
      <c r="Y2345" s="171"/>
      <c r="Z2345" s="171"/>
      <c r="AA2345" s="171"/>
      <c r="AB2345" s="171"/>
      <c r="AC2345" s="171"/>
      <c r="AD2345" s="171"/>
      <c r="AE2345" s="171"/>
      <c r="AF2345" s="171"/>
      <c r="AG2345" s="171"/>
      <c r="AH2345" s="171"/>
      <c r="AI2345" s="171"/>
    </row>
    <row r="2346" spans="1:35" s="172" customFormat="1" ht="24" hidden="1" x14ac:dyDescent="0.2">
      <c r="A2346" s="167">
        <v>2</v>
      </c>
      <c r="B2346" s="647">
        <v>0</v>
      </c>
      <c r="C2346" s="647">
        <v>4</v>
      </c>
      <c r="D2346" s="647">
        <v>4</v>
      </c>
      <c r="E2346" s="163" t="s">
        <v>3862</v>
      </c>
      <c r="F2346" s="593" t="s">
        <v>4675</v>
      </c>
      <c r="G2346" s="143"/>
      <c r="H2346" s="166">
        <v>42152400</v>
      </c>
      <c r="I2346" s="180" t="s">
        <v>3635</v>
      </c>
      <c r="J2346" s="169"/>
      <c r="K2346" s="169"/>
      <c r="L2346" s="169"/>
      <c r="M2346" s="146"/>
      <c r="N2346" s="184"/>
      <c r="O2346" s="169"/>
      <c r="P2346" s="146"/>
      <c r="Q2346" s="146">
        <f t="shared" si="43"/>
        <v>0</v>
      </c>
      <c r="R2346" s="182"/>
      <c r="S2346" s="226"/>
      <c r="T2346" s="676" t="s">
        <v>4687</v>
      </c>
      <c r="U2346" s="170"/>
      <c r="V2346" s="170"/>
      <c r="W2346" s="170"/>
      <c r="X2346" s="117"/>
      <c r="Y2346" s="171"/>
      <c r="Z2346" s="171"/>
      <c r="AA2346" s="171"/>
      <c r="AB2346" s="171"/>
      <c r="AC2346" s="171"/>
      <c r="AD2346" s="171"/>
      <c r="AE2346" s="171"/>
      <c r="AF2346" s="171"/>
      <c r="AG2346" s="171"/>
      <c r="AH2346" s="171"/>
      <c r="AI2346" s="171"/>
    </row>
    <row r="2347" spans="1:35" s="172" customFormat="1" ht="24" hidden="1" x14ac:dyDescent="0.2">
      <c r="A2347" s="167">
        <v>2</v>
      </c>
      <c r="B2347" s="647">
        <v>0</v>
      </c>
      <c r="C2347" s="647">
        <v>4</v>
      </c>
      <c r="D2347" s="647">
        <v>4</v>
      </c>
      <c r="E2347" s="163" t="s">
        <v>3862</v>
      </c>
      <c r="F2347" s="593" t="s">
        <v>4675</v>
      </c>
      <c r="G2347" s="143"/>
      <c r="H2347" s="166">
        <v>42152400</v>
      </c>
      <c r="I2347" s="180" t="s">
        <v>3636</v>
      </c>
      <c r="J2347" s="169"/>
      <c r="K2347" s="169"/>
      <c r="L2347" s="169"/>
      <c r="M2347" s="146"/>
      <c r="N2347" s="184"/>
      <c r="O2347" s="169"/>
      <c r="P2347" s="146"/>
      <c r="Q2347" s="146">
        <f t="shared" si="43"/>
        <v>0</v>
      </c>
      <c r="R2347" s="182"/>
      <c r="S2347" s="226"/>
      <c r="T2347" s="676" t="s">
        <v>4687</v>
      </c>
      <c r="U2347" s="170"/>
      <c r="V2347" s="170"/>
      <c r="W2347" s="170"/>
      <c r="X2347" s="117"/>
      <c r="Y2347" s="171"/>
      <c r="Z2347" s="171"/>
      <c r="AA2347" s="171"/>
      <c r="AB2347" s="171"/>
      <c r="AC2347" s="171"/>
      <c r="AD2347" s="171"/>
      <c r="AE2347" s="171"/>
      <c r="AF2347" s="171"/>
      <c r="AG2347" s="171"/>
      <c r="AH2347" s="171"/>
      <c r="AI2347" s="171"/>
    </row>
    <row r="2348" spans="1:35" s="172" customFormat="1" ht="27" hidden="1" customHeight="1" x14ac:dyDescent="0.2">
      <c r="A2348" s="167">
        <v>2</v>
      </c>
      <c r="B2348" s="647">
        <v>0</v>
      </c>
      <c r="C2348" s="647">
        <v>4</v>
      </c>
      <c r="D2348" s="647">
        <v>4</v>
      </c>
      <c r="E2348" s="163" t="s">
        <v>3862</v>
      </c>
      <c r="F2348" s="593" t="s">
        <v>4675</v>
      </c>
      <c r="G2348" s="143"/>
      <c r="H2348" s="166">
        <v>42152400</v>
      </c>
      <c r="I2348" s="180" t="s">
        <v>3637</v>
      </c>
      <c r="J2348" s="169"/>
      <c r="K2348" s="169"/>
      <c r="L2348" s="169"/>
      <c r="M2348" s="146"/>
      <c r="N2348" s="184"/>
      <c r="O2348" s="169"/>
      <c r="P2348" s="146"/>
      <c r="Q2348" s="146">
        <f t="shared" si="43"/>
        <v>0</v>
      </c>
      <c r="R2348" s="182"/>
      <c r="S2348" s="226"/>
      <c r="T2348" s="676" t="s">
        <v>4687</v>
      </c>
      <c r="U2348" s="170"/>
      <c r="V2348" s="170"/>
      <c r="W2348" s="170"/>
      <c r="X2348" s="117"/>
      <c r="Y2348" s="171"/>
      <c r="Z2348" s="171"/>
      <c r="AA2348" s="171"/>
      <c r="AB2348" s="171"/>
      <c r="AC2348" s="171"/>
      <c r="AD2348" s="171"/>
      <c r="AE2348" s="171"/>
      <c r="AF2348" s="171"/>
      <c r="AG2348" s="171"/>
      <c r="AH2348" s="171"/>
      <c r="AI2348" s="171"/>
    </row>
    <row r="2349" spans="1:35" s="172" customFormat="1" ht="27" hidden="1" customHeight="1" x14ac:dyDescent="0.2">
      <c r="A2349" s="167">
        <v>2</v>
      </c>
      <c r="B2349" s="647">
        <v>0</v>
      </c>
      <c r="C2349" s="647">
        <v>4</v>
      </c>
      <c r="D2349" s="647">
        <v>4</v>
      </c>
      <c r="E2349" s="163" t="s">
        <v>3862</v>
      </c>
      <c r="F2349" s="593" t="s">
        <v>4675</v>
      </c>
      <c r="G2349" s="143"/>
      <c r="H2349" s="166">
        <v>42152400</v>
      </c>
      <c r="I2349" s="180" t="s">
        <v>1979</v>
      </c>
      <c r="J2349" s="169"/>
      <c r="K2349" s="169"/>
      <c r="L2349" s="169"/>
      <c r="M2349" s="146"/>
      <c r="N2349" s="184"/>
      <c r="O2349" s="169"/>
      <c r="P2349" s="146"/>
      <c r="Q2349" s="146">
        <f t="shared" si="43"/>
        <v>0</v>
      </c>
      <c r="R2349" s="182"/>
      <c r="S2349" s="226"/>
      <c r="T2349" s="676" t="s">
        <v>4687</v>
      </c>
      <c r="U2349" s="170"/>
      <c r="V2349" s="170"/>
      <c r="W2349" s="170"/>
      <c r="X2349" s="117"/>
      <c r="Y2349" s="171"/>
      <c r="Z2349" s="171"/>
      <c r="AA2349" s="171"/>
      <c r="AB2349" s="171"/>
      <c r="AC2349" s="171"/>
      <c r="AD2349" s="171"/>
      <c r="AE2349" s="171"/>
      <c r="AF2349" s="171"/>
      <c r="AG2349" s="171"/>
      <c r="AH2349" s="171"/>
      <c r="AI2349" s="171"/>
    </row>
    <row r="2350" spans="1:35" s="172" customFormat="1" ht="27" hidden="1" customHeight="1" x14ac:dyDescent="0.2">
      <c r="A2350" s="167">
        <v>2</v>
      </c>
      <c r="B2350" s="647">
        <v>0</v>
      </c>
      <c r="C2350" s="647">
        <v>4</v>
      </c>
      <c r="D2350" s="647">
        <v>4</v>
      </c>
      <c r="E2350" s="163" t="s">
        <v>3862</v>
      </c>
      <c r="F2350" s="593" t="s">
        <v>4675</v>
      </c>
      <c r="G2350" s="143"/>
      <c r="H2350" s="166">
        <v>42152400</v>
      </c>
      <c r="I2350" s="180" t="s">
        <v>3638</v>
      </c>
      <c r="J2350" s="169"/>
      <c r="K2350" s="169"/>
      <c r="L2350" s="169"/>
      <c r="M2350" s="146"/>
      <c r="N2350" s="184"/>
      <c r="O2350" s="169"/>
      <c r="P2350" s="146"/>
      <c r="Q2350" s="146">
        <f t="shared" si="43"/>
        <v>0</v>
      </c>
      <c r="R2350" s="182"/>
      <c r="S2350" s="226"/>
      <c r="T2350" s="676" t="s">
        <v>4687</v>
      </c>
      <c r="U2350" s="170"/>
      <c r="V2350" s="170"/>
      <c r="W2350" s="170"/>
      <c r="X2350" s="117"/>
      <c r="Y2350" s="171"/>
      <c r="Z2350" s="171"/>
      <c r="AA2350" s="171"/>
      <c r="AB2350" s="171"/>
      <c r="AC2350" s="171"/>
      <c r="AD2350" s="171"/>
      <c r="AE2350" s="171"/>
      <c r="AF2350" s="171"/>
      <c r="AG2350" s="171"/>
      <c r="AH2350" s="171"/>
      <c r="AI2350" s="171"/>
    </row>
    <row r="2351" spans="1:35" s="172" customFormat="1" ht="24" hidden="1" x14ac:dyDescent="0.2">
      <c r="A2351" s="167">
        <v>2</v>
      </c>
      <c r="B2351" s="647">
        <v>0</v>
      </c>
      <c r="C2351" s="647">
        <v>4</v>
      </c>
      <c r="D2351" s="647">
        <v>4</v>
      </c>
      <c r="E2351" s="163" t="s">
        <v>3862</v>
      </c>
      <c r="F2351" s="593" t="s">
        <v>4675</v>
      </c>
      <c r="G2351" s="143"/>
      <c r="H2351" s="166">
        <v>42152400</v>
      </c>
      <c r="I2351" s="180" t="s">
        <v>4846</v>
      </c>
      <c r="J2351" s="169"/>
      <c r="K2351" s="169"/>
      <c r="L2351" s="169"/>
      <c r="M2351" s="146"/>
      <c r="N2351" s="184"/>
      <c r="O2351" s="169"/>
      <c r="P2351" s="146"/>
      <c r="Q2351" s="146">
        <f t="shared" si="43"/>
        <v>0</v>
      </c>
      <c r="R2351" s="182"/>
      <c r="S2351" s="226"/>
      <c r="T2351" s="676" t="s">
        <v>4687</v>
      </c>
      <c r="U2351" s="170"/>
      <c r="V2351" s="170"/>
      <c r="W2351" s="170"/>
      <c r="X2351" s="117"/>
      <c r="Y2351" s="171"/>
      <c r="Z2351" s="171"/>
      <c r="AA2351" s="171"/>
      <c r="AB2351" s="171"/>
      <c r="AC2351" s="171"/>
      <c r="AD2351" s="171"/>
      <c r="AE2351" s="171"/>
      <c r="AF2351" s="171"/>
      <c r="AG2351" s="171"/>
      <c r="AH2351" s="171"/>
      <c r="AI2351" s="171"/>
    </row>
    <row r="2352" spans="1:35" s="172" customFormat="1" ht="24" hidden="1" x14ac:dyDescent="0.2">
      <c r="A2352" s="167">
        <v>2</v>
      </c>
      <c r="B2352" s="647">
        <v>0</v>
      </c>
      <c r="C2352" s="647">
        <v>4</v>
      </c>
      <c r="D2352" s="647">
        <v>4</v>
      </c>
      <c r="E2352" s="163" t="s">
        <v>3862</v>
      </c>
      <c r="F2352" s="593" t="s">
        <v>4675</v>
      </c>
      <c r="G2352" s="143"/>
      <c r="H2352" s="166">
        <v>42152400</v>
      </c>
      <c r="I2352" s="180" t="s">
        <v>3639</v>
      </c>
      <c r="J2352" s="169"/>
      <c r="K2352" s="169"/>
      <c r="L2352" s="169"/>
      <c r="M2352" s="146"/>
      <c r="N2352" s="184"/>
      <c r="O2352" s="169"/>
      <c r="P2352" s="146"/>
      <c r="Q2352" s="146">
        <f t="shared" si="43"/>
        <v>0</v>
      </c>
      <c r="R2352" s="182"/>
      <c r="S2352" s="226"/>
      <c r="T2352" s="676" t="s">
        <v>4687</v>
      </c>
      <c r="U2352" s="170"/>
      <c r="V2352" s="170"/>
      <c r="W2352" s="170"/>
      <c r="X2352" s="117"/>
      <c r="Y2352" s="171"/>
      <c r="Z2352" s="171"/>
      <c r="AA2352" s="171"/>
      <c r="AB2352" s="171"/>
      <c r="AC2352" s="171"/>
      <c r="AD2352" s="171"/>
      <c r="AE2352" s="171"/>
      <c r="AF2352" s="171"/>
      <c r="AG2352" s="171"/>
      <c r="AH2352" s="171"/>
      <c r="AI2352" s="171"/>
    </row>
    <row r="2353" spans="1:35" s="172" customFormat="1" ht="28.5" hidden="1" customHeight="1" x14ac:dyDescent="0.2">
      <c r="A2353" s="167">
        <v>2</v>
      </c>
      <c r="B2353" s="647">
        <v>0</v>
      </c>
      <c r="C2353" s="647">
        <v>4</v>
      </c>
      <c r="D2353" s="647">
        <v>4</v>
      </c>
      <c r="E2353" s="163" t="s">
        <v>3862</v>
      </c>
      <c r="F2353" s="593" t="s">
        <v>4675</v>
      </c>
      <c r="G2353" s="143"/>
      <c r="H2353" s="166">
        <v>42152400</v>
      </c>
      <c r="I2353" s="180" t="s">
        <v>3640</v>
      </c>
      <c r="J2353" s="169"/>
      <c r="K2353" s="169"/>
      <c r="L2353" s="169"/>
      <c r="M2353" s="146"/>
      <c r="N2353" s="184"/>
      <c r="O2353" s="169"/>
      <c r="P2353" s="146"/>
      <c r="Q2353" s="146">
        <f t="shared" si="43"/>
        <v>0</v>
      </c>
      <c r="R2353" s="182" t="s">
        <v>4741</v>
      </c>
      <c r="S2353" s="226"/>
      <c r="T2353" s="676" t="s">
        <v>4687</v>
      </c>
      <c r="U2353" s="170"/>
      <c r="V2353" s="170"/>
      <c r="W2353" s="170"/>
      <c r="X2353" s="117"/>
      <c r="Y2353" s="171"/>
      <c r="Z2353" s="171"/>
      <c r="AA2353" s="171"/>
      <c r="AB2353" s="171"/>
      <c r="AC2353" s="171"/>
      <c r="AD2353" s="171"/>
      <c r="AE2353" s="171"/>
      <c r="AF2353" s="171"/>
      <c r="AG2353" s="171"/>
      <c r="AH2353" s="171"/>
      <c r="AI2353" s="171"/>
    </row>
    <row r="2354" spans="1:35" s="172" customFormat="1" ht="28.5" hidden="1" customHeight="1" x14ac:dyDescent="0.2">
      <c r="A2354" s="167">
        <v>2</v>
      </c>
      <c r="B2354" s="647">
        <v>0</v>
      </c>
      <c r="C2354" s="647">
        <v>4</v>
      </c>
      <c r="D2354" s="647">
        <v>4</v>
      </c>
      <c r="E2354" s="163" t="s">
        <v>3862</v>
      </c>
      <c r="F2354" s="593" t="s">
        <v>4675</v>
      </c>
      <c r="G2354" s="143"/>
      <c r="H2354" s="166">
        <v>42152400</v>
      </c>
      <c r="I2354" s="180" t="s">
        <v>3641</v>
      </c>
      <c r="J2354" s="169"/>
      <c r="K2354" s="169"/>
      <c r="L2354" s="169"/>
      <c r="M2354" s="146"/>
      <c r="N2354" s="184"/>
      <c r="O2354" s="169"/>
      <c r="P2354" s="146"/>
      <c r="Q2354" s="146">
        <f t="shared" si="43"/>
        <v>0</v>
      </c>
      <c r="R2354" s="182" t="s">
        <v>4741</v>
      </c>
      <c r="S2354" s="226"/>
      <c r="T2354" s="676" t="s">
        <v>4687</v>
      </c>
      <c r="U2354" s="170"/>
      <c r="V2354" s="170"/>
      <c r="W2354" s="170"/>
      <c r="X2354" s="117"/>
      <c r="Y2354" s="171"/>
      <c r="Z2354" s="171"/>
      <c r="AA2354" s="171"/>
      <c r="AB2354" s="171"/>
      <c r="AC2354" s="171"/>
      <c r="AD2354" s="171"/>
      <c r="AE2354" s="171"/>
      <c r="AF2354" s="171"/>
      <c r="AG2354" s="171"/>
      <c r="AH2354" s="171"/>
      <c r="AI2354" s="171"/>
    </row>
    <row r="2355" spans="1:35" s="172" customFormat="1" ht="28.5" hidden="1" customHeight="1" x14ac:dyDescent="0.2">
      <c r="A2355" s="167">
        <v>2</v>
      </c>
      <c r="B2355" s="647">
        <v>0</v>
      </c>
      <c r="C2355" s="647">
        <v>4</v>
      </c>
      <c r="D2355" s="647">
        <v>4</v>
      </c>
      <c r="E2355" s="163" t="s">
        <v>3862</v>
      </c>
      <c r="F2355" s="593" t="s">
        <v>4675</v>
      </c>
      <c r="G2355" s="143"/>
      <c r="H2355" s="166">
        <v>42152400</v>
      </c>
      <c r="I2355" s="180" t="s">
        <v>3642</v>
      </c>
      <c r="J2355" s="169"/>
      <c r="K2355" s="169"/>
      <c r="L2355" s="169"/>
      <c r="M2355" s="146"/>
      <c r="N2355" s="184"/>
      <c r="O2355" s="169"/>
      <c r="P2355" s="146"/>
      <c r="Q2355" s="146">
        <f t="shared" si="43"/>
        <v>0</v>
      </c>
      <c r="R2355" s="182" t="s">
        <v>4741</v>
      </c>
      <c r="S2355" s="226"/>
      <c r="T2355" s="676" t="s">
        <v>4687</v>
      </c>
      <c r="U2355" s="170"/>
      <c r="V2355" s="170"/>
      <c r="W2355" s="170"/>
      <c r="X2355" s="117"/>
      <c r="Y2355" s="171"/>
      <c r="Z2355" s="171"/>
      <c r="AA2355" s="171"/>
      <c r="AB2355" s="171"/>
      <c r="AC2355" s="171"/>
      <c r="AD2355" s="171"/>
      <c r="AE2355" s="171"/>
      <c r="AF2355" s="171"/>
      <c r="AG2355" s="171"/>
      <c r="AH2355" s="171"/>
      <c r="AI2355" s="171"/>
    </row>
    <row r="2356" spans="1:35" s="172" customFormat="1" ht="24" hidden="1" x14ac:dyDescent="0.2">
      <c r="A2356" s="167">
        <v>2</v>
      </c>
      <c r="B2356" s="647">
        <v>0</v>
      </c>
      <c r="C2356" s="647">
        <v>4</v>
      </c>
      <c r="D2356" s="647">
        <v>4</v>
      </c>
      <c r="E2356" s="163" t="s">
        <v>3862</v>
      </c>
      <c r="F2356" s="593" t="s">
        <v>4675</v>
      </c>
      <c r="G2356" s="143"/>
      <c r="H2356" s="166">
        <v>42152400</v>
      </c>
      <c r="I2356" s="180" t="s">
        <v>4966</v>
      </c>
      <c r="J2356" s="169"/>
      <c r="K2356" s="169"/>
      <c r="L2356" s="169"/>
      <c r="M2356" s="146"/>
      <c r="N2356" s="184" t="s">
        <v>4967</v>
      </c>
      <c r="O2356" s="169">
        <v>5</v>
      </c>
      <c r="P2356" s="146"/>
      <c r="Q2356" s="146">
        <f t="shared" si="43"/>
        <v>0</v>
      </c>
      <c r="R2356" s="182" t="s">
        <v>4741</v>
      </c>
      <c r="S2356" s="226"/>
      <c r="T2356" s="676" t="s">
        <v>4687</v>
      </c>
      <c r="U2356" s="170"/>
      <c r="V2356" s="170"/>
      <c r="W2356" s="170"/>
      <c r="X2356" s="117"/>
      <c r="Y2356" s="171"/>
      <c r="Z2356" s="171"/>
      <c r="AA2356" s="171"/>
      <c r="AB2356" s="171"/>
      <c r="AC2356" s="171"/>
      <c r="AD2356" s="171"/>
      <c r="AE2356" s="171"/>
      <c r="AF2356" s="171"/>
      <c r="AG2356" s="171"/>
      <c r="AH2356" s="171"/>
      <c r="AI2356" s="171"/>
    </row>
    <row r="2357" spans="1:35" s="172" customFormat="1" ht="24" hidden="1" x14ac:dyDescent="0.2">
      <c r="A2357" s="167">
        <v>2</v>
      </c>
      <c r="B2357" s="647">
        <v>0</v>
      </c>
      <c r="C2357" s="647">
        <v>4</v>
      </c>
      <c r="D2357" s="647">
        <v>4</v>
      </c>
      <c r="E2357" s="163" t="s">
        <v>3862</v>
      </c>
      <c r="F2357" s="593" t="s">
        <v>4675</v>
      </c>
      <c r="G2357" s="143"/>
      <c r="H2357" s="166">
        <v>42152400</v>
      </c>
      <c r="I2357" s="180" t="s">
        <v>4968</v>
      </c>
      <c r="J2357" s="169"/>
      <c r="K2357" s="169"/>
      <c r="L2357" s="169"/>
      <c r="M2357" s="146"/>
      <c r="N2357" s="184" t="s">
        <v>4969</v>
      </c>
      <c r="O2357" s="169">
        <v>5</v>
      </c>
      <c r="P2357" s="146"/>
      <c r="Q2357" s="146">
        <f t="shared" si="43"/>
        <v>0</v>
      </c>
      <c r="R2357" s="182" t="s">
        <v>4741</v>
      </c>
      <c r="S2357" s="226"/>
      <c r="T2357" s="676" t="s">
        <v>4687</v>
      </c>
      <c r="U2357" s="170"/>
      <c r="V2357" s="170"/>
      <c r="W2357" s="170"/>
      <c r="X2357" s="117"/>
      <c r="Y2357" s="171"/>
      <c r="Z2357" s="171"/>
      <c r="AA2357" s="171"/>
      <c r="AB2357" s="171"/>
      <c r="AC2357" s="171"/>
      <c r="AD2357" s="171"/>
      <c r="AE2357" s="171"/>
      <c r="AF2357" s="171"/>
      <c r="AG2357" s="171"/>
      <c r="AH2357" s="171"/>
      <c r="AI2357" s="171"/>
    </row>
    <row r="2358" spans="1:35" s="172" customFormat="1" ht="25.5" hidden="1" customHeight="1" x14ac:dyDescent="0.2">
      <c r="A2358" s="167">
        <v>2</v>
      </c>
      <c r="B2358" s="647">
        <v>0</v>
      </c>
      <c r="C2358" s="647">
        <v>4</v>
      </c>
      <c r="D2358" s="647">
        <v>4</v>
      </c>
      <c r="E2358" s="163" t="s">
        <v>3862</v>
      </c>
      <c r="F2358" s="593" t="s">
        <v>4675</v>
      </c>
      <c r="G2358" s="143"/>
      <c r="H2358" s="166">
        <v>42152400</v>
      </c>
      <c r="I2358" s="180" t="s">
        <v>4972</v>
      </c>
      <c r="J2358" s="169"/>
      <c r="K2358" s="169"/>
      <c r="L2358" s="169"/>
      <c r="M2358" s="146"/>
      <c r="N2358" s="184" t="s">
        <v>4971</v>
      </c>
      <c r="O2358" s="169">
        <v>4</v>
      </c>
      <c r="P2358" s="146"/>
      <c r="Q2358" s="146">
        <f t="shared" si="43"/>
        <v>0</v>
      </c>
      <c r="R2358" s="182" t="s">
        <v>4741</v>
      </c>
      <c r="S2358" s="226"/>
      <c r="T2358" s="676" t="s">
        <v>4687</v>
      </c>
      <c r="U2358" s="170"/>
      <c r="V2358" s="170"/>
      <c r="W2358" s="170"/>
      <c r="X2358" s="117"/>
      <c r="Y2358" s="171"/>
      <c r="Z2358" s="171"/>
      <c r="AA2358" s="171"/>
      <c r="AB2358" s="171"/>
      <c r="AC2358" s="171"/>
      <c r="AD2358" s="171"/>
      <c r="AE2358" s="171"/>
      <c r="AF2358" s="171"/>
      <c r="AG2358" s="171"/>
      <c r="AH2358" s="171"/>
      <c r="AI2358" s="171"/>
    </row>
    <row r="2359" spans="1:35" s="172" customFormat="1" ht="28.5" hidden="1" customHeight="1" x14ac:dyDescent="0.2">
      <c r="A2359" s="167">
        <v>2</v>
      </c>
      <c r="B2359" s="647">
        <v>0</v>
      </c>
      <c r="C2359" s="647">
        <v>4</v>
      </c>
      <c r="D2359" s="647">
        <v>4</v>
      </c>
      <c r="E2359" s="163" t="s">
        <v>3862</v>
      </c>
      <c r="F2359" s="593" t="s">
        <v>4675</v>
      </c>
      <c r="G2359" s="143"/>
      <c r="H2359" s="166">
        <v>42152400</v>
      </c>
      <c r="I2359" s="180" t="s">
        <v>4973</v>
      </c>
      <c r="J2359" s="169"/>
      <c r="K2359" s="169"/>
      <c r="L2359" s="169"/>
      <c r="M2359" s="146"/>
      <c r="N2359" s="184" t="s">
        <v>4971</v>
      </c>
      <c r="O2359" s="169">
        <v>4</v>
      </c>
      <c r="P2359" s="146"/>
      <c r="Q2359" s="146">
        <f t="shared" si="43"/>
        <v>0</v>
      </c>
      <c r="R2359" s="182" t="s">
        <v>4741</v>
      </c>
      <c r="S2359" s="226"/>
      <c r="T2359" s="676" t="s">
        <v>4687</v>
      </c>
      <c r="U2359" s="170"/>
      <c r="V2359" s="170"/>
      <c r="W2359" s="170"/>
      <c r="X2359" s="117"/>
      <c r="Y2359" s="171"/>
      <c r="Z2359" s="171"/>
      <c r="AA2359" s="171"/>
      <c r="AB2359" s="171"/>
      <c r="AC2359" s="171"/>
      <c r="AD2359" s="171"/>
      <c r="AE2359" s="171"/>
      <c r="AF2359" s="171"/>
      <c r="AG2359" s="171"/>
      <c r="AH2359" s="171"/>
      <c r="AI2359" s="171"/>
    </row>
    <row r="2360" spans="1:35" s="172" customFormat="1" ht="27.75" hidden="1" customHeight="1" x14ac:dyDescent="0.2">
      <c r="A2360" s="167">
        <v>2</v>
      </c>
      <c r="B2360" s="647">
        <v>0</v>
      </c>
      <c r="C2360" s="647">
        <v>4</v>
      </c>
      <c r="D2360" s="647">
        <v>4</v>
      </c>
      <c r="E2360" s="163" t="s">
        <v>3862</v>
      </c>
      <c r="F2360" s="593" t="s">
        <v>4675</v>
      </c>
      <c r="G2360" s="143"/>
      <c r="H2360" s="166">
        <v>42152400</v>
      </c>
      <c r="I2360" s="180" t="s">
        <v>4974</v>
      </c>
      <c r="J2360" s="169"/>
      <c r="K2360" s="169"/>
      <c r="L2360" s="169"/>
      <c r="M2360" s="146"/>
      <c r="N2360" s="184" t="s">
        <v>4971</v>
      </c>
      <c r="O2360" s="169">
        <v>4</v>
      </c>
      <c r="P2360" s="146"/>
      <c r="Q2360" s="146">
        <f t="shared" si="43"/>
        <v>0</v>
      </c>
      <c r="R2360" s="182" t="s">
        <v>4741</v>
      </c>
      <c r="S2360" s="226"/>
      <c r="T2360" s="676" t="s">
        <v>4687</v>
      </c>
      <c r="U2360" s="170"/>
      <c r="V2360" s="170"/>
      <c r="W2360" s="170"/>
      <c r="X2360" s="117"/>
      <c r="Y2360" s="171"/>
      <c r="Z2360" s="171"/>
      <c r="AA2360" s="171"/>
      <c r="AB2360" s="171"/>
      <c r="AC2360" s="171"/>
      <c r="AD2360" s="171"/>
      <c r="AE2360" s="171"/>
      <c r="AF2360" s="171"/>
      <c r="AG2360" s="171"/>
      <c r="AH2360" s="171"/>
      <c r="AI2360" s="171"/>
    </row>
    <row r="2361" spans="1:35" s="172" customFormat="1" ht="27.75" hidden="1" customHeight="1" x14ac:dyDescent="0.2">
      <c r="A2361" s="167">
        <v>2</v>
      </c>
      <c r="B2361" s="647">
        <v>0</v>
      </c>
      <c r="C2361" s="647">
        <v>4</v>
      </c>
      <c r="D2361" s="647">
        <v>4</v>
      </c>
      <c r="E2361" s="163" t="s">
        <v>3862</v>
      </c>
      <c r="F2361" s="593" t="s">
        <v>4675</v>
      </c>
      <c r="G2361" s="143"/>
      <c r="H2361" s="166">
        <v>42152400</v>
      </c>
      <c r="I2361" s="180" t="s">
        <v>4974</v>
      </c>
      <c r="J2361" s="169"/>
      <c r="K2361" s="169"/>
      <c r="L2361" s="169"/>
      <c r="M2361" s="146"/>
      <c r="N2361" s="184" t="s">
        <v>4971</v>
      </c>
      <c r="O2361" s="169">
        <v>4</v>
      </c>
      <c r="P2361" s="146"/>
      <c r="Q2361" s="146">
        <f t="shared" si="43"/>
        <v>0</v>
      </c>
      <c r="R2361" s="182" t="s">
        <v>4975</v>
      </c>
      <c r="S2361" s="226"/>
      <c r="T2361" s="676" t="s">
        <v>4687</v>
      </c>
      <c r="U2361" s="170"/>
      <c r="V2361" s="170"/>
      <c r="W2361" s="170"/>
      <c r="X2361" s="117"/>
      <c r="Y2361" s="171"/>
      <c r="Z2361" s="171"/>
      <c r="AA2361" s="171"/>
      <c r="AB2361" s="171"/>
      <c r="AC2361" s="171"/>
      <c r="AD2361" s="171"/>
      <c r="AE2361" s="171"/>
      <c r="AF2361" s="171"/>
      <c r="AG2361" s="171"/>
      <c r="AH2361" s="171"/>
      <c r="AI2361" s="171"/>
    </row>
    <row r="2362" spans="1:35" s="172" customFormat="1" ht="27.75" hidden="1" customHeight="1" x14ac:dyDescent="0.2">
      <c r="A2362" s="167">
        <v>2</v>
      </c>
      <c r="B2362" s="647">
        <v>0</v>
      </c>
      <c r="C2362" s="647">
        <v>4</v>
      </c>
      <c r="D2362" s="647">
        <v>4</v>
      </c>
      <c r="E2362" s="163" t="s">
        <v>3862</v>
      </c>
      <c r="F2362" s="593" t="s">
        <v>4675</v>
      </c>
      <c r="G2362" s="143"/>
      <c r="H2362" s="166">
        <v>42152400</v>
      </c>
      <c r="I2362" s="180" t="s">
        <v>4976</v>
      </c>
      <c r="J2362" s="169"/>
      <c r="K2362" s="169"/>
      <c r="L2362" s="169"/>
      <c r="M2362" s="146"/>
      <c r="N2362" s="184" t="s">
        <v>4971</v>
      </c>
      <c r="O2362" s="169">
        <v>4</v>
      </c>
      <c r="P2362" s="146"/>
      <c r="Q2362" s="146">
        <f t="shared" si="43"/>
        <v>0</v>
      </c>
      <c r="R2362" s="182" t="s">
        <v>4975</v>
      </c>
      <c r="S2362" s="226"/>
      <c r="T2362" s="676" t="s">
        <v>4687</v>
      </c>
      <c r="U2362" s="170"/>
      <c r="V2362" s="170"/>
      <c r="W2362" s="170"/>
      <c r="X2362" s="117"/>
      <c r="Y2362" s="171"/>
      <c r="Z2362" s="171"/>
      <c r="AA2362" s="171"/>
      <c r="AB2362" s="171"/>
      <c r="AC2362" s="171"/>
      <c r="AD2362" s="171"/>
      <c r="AE2362" s="171"/>
      <c r="AF2362" s="171"/>
      <c r="AG2362" s="171"/>
      <c r="AH2362" s="171"/>
      <c r="AI2362" s="171"/>
    </row>
    <row r="2363" spans="1:35" s="172" customFormat="1" ht="27.75" hidden="1" customHeight="1" x14ac:dyDescent="0.2">
      <c r="A2363" s="167">
        <v>2</v>
      </c>
      <c r="B2363" s="647">
        <v>0</v>
      </c>
      <c r="C2363" s="647">
        <v>4</v>
      </c>
      <c r="D2363" s="647">
        <v>4</v>
      </c>
      <c r="E2363" s="163" t="s">
        <v>3862</v>
      </c>
      <c r="F2363" s="593" t="s">
        <v>4675</v>
      </c>
      <c r="G2363" s="143"/>
      <c r="H2363" s="166">
        <v>42152400</v>
      </c>
      <c r="I2363" s="180" t="s">
        <v>4978</v>
      </c>
      <c r="J2363" s="169"/>
      <c r="K2363" s="169"/>
      <c r="L2363" s="169"/>
      <c r="M2363" s="146"/>
      <c r="N2363" s="184" t="s">
        <v>4971</v>
      </c>
      <c r="O2363" s="169">
        <v>4</v>
      </c>
      <c r="P2363" s="146"/>
      <c r="Q2363" s="146">
        <f t="shared" si="43"/>
        <v>0</v>
      </c>
      <c r="R2363" s="182" t="s">
        <v>4975</v>
      </c>
      <c r="S2363" s="226"/>
      <c r="T2363" s="676" t="s">
        <v>4687</v>
      </c>
      <c r="U2363" s="170"/>
      <c r="V2363" s="170"/>
      <c r="W2363" s="170"/>
      <c r="X2363" s="117"/>
      <c r="Y2363" s="171"/>
      <c r="Z2363" s="171"/>
      <c r="AA2363" s="171"/>
      <c r="AB2363" s="171"/>
      <c r="AC2363" s="171"/>
      <c r="AD2363" s="171"/>
      <c r="AE2363" s="171"/>
      <c r="AF2363" s="171"/>
      <c r="AG2363" s="171"/>
      <c r="AH2363" s="171"/>
      <c r="AI2363" s="171"/>
    </row>
    <row r="2364" spans="1:35" s="172" customFormat="1" ht="27.75" hidden="1" customHeight="1" x14ac:dyDescent="0.2">
      <c r="A2364" s="167">
        <v>2</v>
      </c>
      <c r="B2364" s="647">
        <v>0</v>
      </c>
      <c r="C2364" s="647">
        <v>4</v>
      </c>
      <c r="D2364" s="647">
        <v>4</v>
      </c>
      <c r="E2364" s="163" t="s">
        <v>3862</v>
      </c>
      <c r="F2364" s="593" t="s">
        <v>4675</v>
      </c>
      <c r="G2364" s="143"/>
      <c r="H2364" s="166">
        <v>42152400</v>
      </c>
      <c r="I2364" s="180" t="s">
        <v>4979</v>
      </c>
      <c r="J2364" s="169"/>
      <c r="K2364" s="169"/>
      <c r="L2364" s="169"/>
      <c r="M2364" s="146"/>
      <c r="N2364" s="184" t="s">
        <v>4971</v>
      </c>
      <c r="O2364" s="169">
        <v>4</v>
      </c>
      <c r="P2364" s="146"/>
      <c r="Q2364" s="146">
        <f t="shared" si="43"/>
        <v>0</v>
      </c>
      <c r="R2364" s="182" t="s">
        <v>4975</v>
      </c>
      <c r="S2364" s="226"/>
      <c r="T2364" s="676" t="s">
        <v>4687</v>
      </c>
      <c r="U2364" s="170"/>
      <c r="V2364" s="170"/>
      <c r="W2364" s="170"/>
      <c r="X2364" s="117"/>
      <c r="Y2364" s="171"/>
      <c r="Z2364" s="171"/>
      <c r="AA2364" s="171"/>
      <c r="AB2364" s="171"/>
      <c r="AC2364" s="171"/>
      <c r="AD2364" s="171"/>
      <c r="AE2364" s="171"/>
      <c r="AF2364" s="171"/>
      <c r="AG2364" s="171"/>
      <c r="AH2364" s="171"/>
      <c r="AI2364" s="171"/>
    </row>
    <row r="2365" spans="1:35" s="172" customFormat="1" ht="27.75" hidden="1" customHeight="1" x14ac:dyDescent="0.2">
      <c r="A2365" s="167">
        <v>2</v>
      </c>
      <c r="B2365" s="647">
        <v>0</v>
      </c>
      <c r="C2365" s="647">
        <v>4</v>
      </c>
      <c r="D2365" s="647">
        <v>4</v>
      </c>
      <c r="E2365" s="163" t="s">
        <v>3862</v>
      </c>
      <c r="F2365" s="593" t="s">
        <v>4675</v>
      </c>
      <c r="G2365" s="143"/>
      <c r="H2365" s="166">
        <v>42152400</v>
      </c>
      <c r="I2365" s="180" t="s">
        <v>4980</v>
      </c>
      <c r="J2365" s="169"/>
      <c r="K2365" s="169"/>
      <c r="L2365" s="169"/>
      <c r="M2365" s="146"/>
      <c r="N2365" s="184" t="s">
        <v>4971</v>
      </c>
      <c r="O2365" s="169">
        <v>4</v>
      </c>
      <c r="P2365" s="146"/>
      <c r="Q2365" s="146">
        <f t="shared" si="43"/>
        <v>0</v>
      </c>
      <c r="R2365" s="182" t="s">
        <v>4741</v>
      </c>
      <c r="S2365" s="226"/>
      <c r="T2365" s="676" t="s">
        <v>4687</v>
      </c>
      <c r="U2365" s="170"/>
      <c r="V2365" s="170"/>
      <c r="W2365" s="170"/>
      <c r="X2365" s="117"/>
      <c r="Y2365" s="171"/>
      <c r="Z2365" s="171"/>
      <c r="AA2365" s="171"/>
      <c r="AB2365" s="171"/>
      <c r="AC2365" s="171"/>
      <c r="AD2365" s="171"/>
      <c r="AE2365" s="171"/>
      <c r="AF2365" s="171"/>
      <c r="AG2365" s="171"/>
      <c r="AH2365" s="171"/>
      <c r="AI2365" s="171"/>
    </row>
    <row r="2366" spans="1:35" s="172" customFormat="1" ht="27.75" hidden="1" customHeight="1" x14ac:dyDescent="0.2">
      <c r="A2366" s="167">
        <v>2</v>
      </c>
      <c r="B2366" s="647">
        <v>0</v>
      </c>
      <c r="C2366" s="647">
        <v>4</v>
      </c>
      <c r="D2366" s="647">
        <v>4</v>
      </c>
      <c r="E2366" s="163" t="s">
        <v>3862</v>
      </c>
      <c r="F2366" s="593" t="s">
        <v>4675</v>
      </c>
      <c r="G2366" s="143"/>
      <c r="H2366" s="166">
        <v>42152400</v>
      </c>
      <c r="I2366" s="180" t="s">
        <v>4977</v>
      </c>
      <c r="J2366" s="169"/>
      <c r="K2366" s="169"/>
      <c r="L2366" s="169"/>
      <c r="M2366" s="146"/>
      <c r="N2366" s="184" t="s">
        <v>4971</v>
      </c>
      <c r="O2366" s="169">
        <v>4</v>
      </c>
      <c r="P2366" s="146"/>
      <c r="Q2366" s="146">
        <f t="shared" si="43"/>
        <v>0</v>
      </c>
      <c r="R2366" s="182" t="s">
        <v>4741</v>
      </c>
      <c r="S2366" s="226"/>
      <c r="T2366" s="676" t="s">
        <v>4687</v>
      </c>
      <c r="U2366" s="170"/>
      <c r="V2366" s="170"/>
      <c r="W2366" s="170"/>
      <c r="X2366" s="117"/>
      <c r="Y2366" s="171"/>
      <c r="Z2366" s="171"/>
      <c r="AA2366" s="171"/>
      <c r="AB2366" s="171"/>
      <c r="AC2366" s="171"/>
      <c r="AD2366" s="171"/>
      <c r="AE2366" s="171"/>
      <c r="AF2366" s="171"/>
      <c r="AG2366" s="171"/>
      <c r="AH2366" s="171"/>
      <c r="AI2366" s="171"/>
    </row>
    <row r="2367" spans="1:35" s="172" customFormat="1" ht="27.75" hidden="1" customHeight="1" x14ac:dyDescent="0.2">
      <c r="A2367" s="167">
        <v>2</v>
      </c>
      <c r="B2367" s="647">
        <v>0</v>
      </c>
      <c r="C2367" s="647">
        <v>4</v>
      </c>
      <c r="D2367" s="647">
        <v>4</v>
      </c>
      <c r="E2367" s="163" t="s">
        <v>3862</v>
      </c>
      <c r="F2367" s="593" t="s">
        <v>4675</v>
      </c>
      <c r="G2367" s="143"/>
      <c r="H2367" s="166">
        <v>42152400</v>
      </c>
      <c r="I2367" s="180" t="s">
        <v>4978</v>
      </c>
      <c r="J2367" s="169"/>
      <c r="K2367" s="169"/>
      <c r="L2367" s="169"/>
      <c r="M2367" s="146"/>
      <c r="N2367" s="184" t="s">
        <v>4971</v>
      </c>
      <c r="O2367" s="169">
        <v>4</v>
      </c>
      <c r="P2367" s="146"/>
      <c r="Q2367" s="146">
        <f t="shared" si="43"/>
        <v>0</v>
      </c>
      <c r="R2367" s="182" t="s">
        <v>4741</v>
      </c>
      <c r="S2367" s="226"/>
      <c r="T2367" s="676" t="s">
        <v>4687</v>
      </c>
      <c r="U2367" s="170"/>
      <c r="V2367" s="170"/>
      <c r="W2367" s="170"/>
      <c r="X2367" s="117"/>
      <c r="Y2367" s="171"/>
      <c r="Z2367" s="171"/>
      <c r="AA2367" s="171"/>
      <c r="AB2367" s="171"/>
      <c r="AC2367" s="171"/>
      <c r="AD2367" s="171"/>
      <c r="AE2367" s="171"/>
      <c r="AF2367" s="171"/>
      <c r="AG2367" s="171"/>
      <c r="AH2367" s="171"/>
      <c r="AI2367" s="171"/>
    </row>
    <row r="2368" spans="1:35" s="172" customFormat="1" ht="24" hidden="1" x14ac:dyDescent="0.2">
      <c r="A2368" s="167">
        <v>2</v>
      </c>
      <c r="B2368" s="647">
        <v>0</v>
      </c>
      <c r="C2368" s="647">
        <v>4</v>
      </c>
      <c r="D2368" s="647">
        <v>4</v>
      </c>
      <c r="E2368" s="163" t="s">
        <v>3862</v>
      </c>
      <c r="F2368" s="593" t="s">
        <v>4675</v>
      </c>
      <c r="G2368" s="143"/>
      <c r="H2368" s="166">
        <v>42152400</v>
      </c>
      <c r="I2368" s="180" t="s">
        <v>4970</v>
      </c>
      <c r="J2368" s="169"/>
      <c r="K2368" s="169"/>
      <c r="L2368" s="169"/>
      <c r="M2368" s="146"/>
      <c r="N2368" s="184" t="s">
        <v>4971</v>
      </c>
      <c r="O2368" s="169">
        <v>4</v>
      </c>
      <c r="P2368" s="146"/>
      <c r="Q2368" s="146">
        <f t="shared" si="43"/>
        <v>0</v>
      </c>
      <c r="R2368" s="182" t="s">
        <v>4741</v>
      </c>
      <c r="S2368" s="226"/>
      <c r="T2368" s="676" t="s">
        <v>4687</v>
      </c>
      <c r="U2368" s="170"/>
      <c r="V2368" s="170"/>
      <c r="W2368" s="170"/>
      <c r="X2368" s="117"/>
      <c r="Y2368" s="171"/>
      <c r="Z2368" s="171"/>
      <c r="AA2368" s="171"/>
      <c r="AB2368" s="171"/>
      <c r="AC2368" s="171"/>
      <c r="AD2368" s="171"/>
      <c r="AE2368" s="171"/>
      <c r="AF2368" s="171"/>
      <c r="AG2368" s="171"/>
      <c r="AH2368" s="171"/>
      <c r="AI2368" s="171"/>
    </row>
    <row r="2369" spans="1:35" s="172" customFormat="1" ht="24" hidden="1" x14ac:dyDescent="0.2">
      <c r="A2369" s="167">
        <v>2</v>
      </c>
      <c r="B2369" s="647">
        <v>0</v>
      </c>
      <c r="C2369" s="647">
        <v>4</v>
      </c>
      <c r="D2369" s="647">
        <v>4</v>
      </c>
      <c r="E2369" s="163" t="s">
        <v>3862</v>
      </c>
      <c r="F2369" s="593" t="s">
        <v>4675</v>
      </c>
      <c r="G2369" s="143"/>
      <c r="H2369" s="166">
        <v>42152400</v>
      </c>
      <c r="I2369" s="180" t="s">
        <v>3643</v>
      </c>
      <c r="J2369" s="169"/>
      <c r="K2369" s="169"/>
      <c r="L2369" s="169"/>
      <c r="M2369" s="146"/>
      <c r="N2369" s="184"/>
      <c r="O2369" s="169"/>
      <c r="P2369" s="146"/>
      <c r="Q2369" s="146">
        <f t="shared" si="43"/>
        <v>0</v>
      </c>
      <c r="R2369" s="182" t="s">
        <v>4741</v>
      </c>
      <c r="S2369" s="226"/>
      <c r="T2369" s="676" t="s">
        <v>4687</v>
      </c>
      <c r="U2369" s="170"/>
      <c r="V2369" s="170"/>
      <c r="W2369" s="170"/>
      <c r="X2369" s="117"/>
      <c r="Y2369" s="171"/>
      <c r="Z2369" s="171"/>
      <c r="AA2369" s="171"/>
      <c r="AB2369" s="171"/>
      <c r="AC2369" s="171"/>
      <c r="AD2369" s="171"/>
      <c r="AE2369" s="171"/>
      <c r="AF2369" s="171"/>
      <c r="AG2369" s="171"/>
      <c r="AH2369" s="171"/>
      <c r="AI2369" s="171"/>
    </row>
    <row r="2370" spans="1:35" s="172" customFormat="1" ht="24" hidden="1" x14ac:dyDescent="0.2">
      <c r="A2370" s="167">
        <v>2</v>
      </c>
      <c r="B2370" s="647">
        <v>0</v>
      </c>
      <c r="C2370" s="647">
        <v>4</v>
      </c>
      <c r="D2370" s="647">
        <v>4</v>
      </c>
      <c r="E2370" s="163" t="s">
        <v>3862</v>
      </c>
      <c r="F2370" s="593" t="s">
        <v>4675</v>
      </c>
      <c r="G2370" s="143"/>
      <c r="H2370" s="166">
        <v>42152400</v>
      </c>
      <c r="I2370" s="180" t="s">
        <v>3499</v>
      </c>
      <c r="J2370" s="169"/>
      <c r="K2370" s="169"/>
      <c r="L2370" s="169"/>
      <c r="M2370" s="146"/>
      <c r="N2370" s="184"/>
      <c r="O2370" s="169"/>
      <c r="P2370" s="146"/>
      <c r="Q2370" s="146">
        <f t="shared" si="43"/>
        <v>0</v>
      </c>
      <c r="R2370" s="182" t="s">
        <v>4741</v>
      </c>
      <c r="S2370" s="226"/>
      <c r="T2370" s="676" t="s">
        <v>4687</v>
      </c>
      <c r="U2370" s="170"/>
      <c r="V2370" s="170"/>
      <c r="W2370" s="170"/>
      <c r="X2370" s="117"/>
      <c r="Y2370" s="171"/>
      <c r="Z2370" s="171"/>
      <c r="AA2370" s="171"/>
      <c r="AB2370" s="171"/>
      <c r="AC2370" s="171"/>
      <c r="AD2370" s="171"/>
      <c r="AE2370" s="171"/>
      <c r="AF2370" s="171"/>
      <c r="AG2370" s="171"/>
      <c r="AH2370" s="171"/>
      <c r="AI2370" s="171"/>
    </row>
    <row r="2371" spans="1:35" s="172" customFormat="1" ht="24" hidden="1" x14ac:dyDescent="0.2">
      <c r="A2371" s="167">
        <v>2</v>
      </c>
      <c r="B2371" s="647">
        <v>0</v>
      </c>
      <c r="C2371" s="647">
        <v>4</v>
      </c>
      <c r="D2371" s="647">
        <v>4</v>
      </c>
      <c r="E2371" s="163" t="s">
        <v>3862</v>
      </c>
      <c r="F2371" s="593" t="s">
        <v>4675</v>
      </c>
      <c r="G2371" s="143"/>
      <c r="H2371" s="166">
        <v>42151900</v>
      </c>
      <c r="I2371" s="180" t="s">
        <v>3500</v>
      </c>
      <c r="J2371" s="169"/>
      <c r="K2371" s="169"/>
      <c r="L2371" s="169"/>
      <c r="M2371" s="146"/>
      <c r="N2371" s="184"/>
      <c r="O2371" s="169"/>
      <c r="P2371" s="146"/>
      <c r="Q2371" s="146">
        <f t="shared" si="43"/>
        <v>0</v>
      </c>
      <c r="R2371" s="182" t="s">
        <v>4741</v>
      </c>
      <c r="S2371" s="226"/>
      <c r="T2371" s="676" t="s">
        <v>4687</v>
      </c>
      <c r="U2371" s="170"/>
      <c r="V2371" s="170"/>
      <c r="W2371" s="170"/>
      <c r="X2371" s="117"/>
      <c r="Y2371" s="171"/>
      <c r="Z2371" s="171"/>
      <c r="AA2371" s="171"/>
      <c r="AB2371" s="171"/>
      <c r="AC2371" s="171"/>
      <c r="AD2371" s="171"/>
      <c r="AE2371" s="171"/>
      <c r="AF2371" s="171"/>
      <c r="AG2371" s="171"/>
      <c r="AH2371" s="171"/>
      <c r="AI2371" s="171"/>
    </row>
    <row r="2372" spans="1:35" s="172" customFormat="1" ht="24" hidden="1" x14ac:dyDescent="0.2">
      <c r="A2372" s="167">
        <v>2</v>
      </c>
      <c r="B2372" s="647">
        <v>0</v>
      </c>
      <c r="C2372" s="647">
        <v>4</v>
      </c>
      <c r="D2372" s="647">
        <v>4</v>
      </c>
      <c r="E2372" s="163" t="s">
        <v>3862</v>
      </c>
      <c r="F2372" s="593" t="s">
        <v>4675</v>
      </c>
      <c r="G2372" s="143"/>
      <c r="H2372" s="166">
        <v>42151900</v>
      </c>
      <c r="I2372" s="180" t="s">
        <v>3501</v>
      </c>
      <c r="J2372" s="169"/>
      <c r="K2372" s="169"/>
      <c r="L2372" s="169"/>
      <c r="M2372" s="146"/>
      <c r="N2372" s="184"/>
      <c r="O2372" s="169"/>
      <c r="P2372" s="146"/>
      <c r="Q2372" s="146">
        <f t="shared" si="43"/>
        <v>0</v>
      </c>
      <c r="R2372" s="182" t="s">
        <v>4741</v>
      </c>
      <c r="S2372" s="226"/>
      <c r="T2372" s="676" t="s">
        <v>4687</v>
      </c>
      <c r="U2372" s="170"/>
      <c r="V2372" s="170"/>
      <c r="W2372" s="170"/>
      <c r="X2372" s="117"/>
      <c r="Y2372" s="171"/>
      <c r="Z2372" s="171"/>
      <c r="AA2372" s="171"/>
      <c r="AB2372" s="171"/>
      <c r="AC2372" s="171"/>
      <c r="AD2372" s="171"/>
      <c r="AE2372" s="171"/>
      <c r="AF2372" s="171"/>
      <c r="AG2372" s="171"/>
      <c r="AH2372" s="171"/>
      <c r="AI2372" s="171"/>
    </row>
    <row r="2373" spans="1:35" s="172" customFormat="1" ht="24" hidden="1" x14ac:dyDescent="0.2">
      <c r="A2373" s="167">
        <v>2</v>
      </c>
      <c r="B2373" s="647">
        <v>0</v>
      </c>
      <c r="C2373" s="647">
        <v>4</v>
      </c>
      <c r="D2373" s="647">
        <v>4</v>
      </c>
      <c r="E2373" s="163" t="s">
        <v>3862</v>
      </c>
      <c r="F2373" s="593" t="s">
        <v>4675</v>
      </c>
      <c r="G2373" s="143"/>
      <c r="H2373" s="166">
        <v>42151900</v>
      </c>
      <c r="I2373" s="180" t="s">
        <v>1980</v>
      </c>
      <c r="J2373" s="169"/>
      <c r="K2373" s="169"/>
      <c r="L2373" s="169"/>
      <c r="M2373" s="146"/>
      <c r="N2373" s="184"/>
      <c r="O2373" s="169"/>
      <c r="P2373" s="146"/>
      <c r="Q2373" s="146">
        <f t="shared" si="43"/>
        <v>0</v>
      </c>
      <c r="R2373" s="182" t="s">
        <v>4741</v>
      </c>
      <c r="S2373" s="226"/>
      <c r="T2373" s="676" t="s">
        <v>4687</v>
      </c>
      <c r="U2373" s="170"/>
      <c r="V2373" s="170"/>
      <c r="W2373" s="170"/>
      <c r="X2373" s="117"/>
      <c r="Y2373" s="171"/>
      <c r="Z2373" s="171"/>
      <c r="AA2373" s="171"/>
      <c r="AB2373" s="171"/>
      <c r="AC2373" s="171"/>
      <c r="AD2373" s="171"/>
      <c r="AE2373" s="171"/>
      <c r="AF2373" s="171"/>
      <c r="AG2373" s="171"/>
      <c r="AH2373" s="171"/>
      <c r="AI2373" s="171"/>
    </row>
    <row r="2374" spans="1:35" s="172" customFormat="1" ht="24" hidden="1" x14ac:dyDescent="0.2">
      <c r="A2374" s="167">
        <v>2</v>
      </c>
      <c r="B2374" s="647">
        <v>0</v>
      </c>
      <c r="C2374" s="647">
        <v>4</v>
      </c>
      <c r="D2374" s="647">
        <v>4</v>
      </c>
      <c r="E2374" s="163" t="s">
        <v>3862</v>
      </c>
      <c r="F2374" s="593" t="s">
        <v>4675</v>
      </c>
      <c r="G2374" s="143"/>
      <c r="H2374" s="166">
        <v>42151900</v>
      </c>
      <c r="I2374" s="180" t="s">
        <v>4831</v>
      </c>
      <c r="J2374" s="169"/>
      <c r="K2374" s="169"/>
      <c r="L2374" s="169"/>
      <c r="M2374" s="146"/>
      <c r="N2374" s="184"/>
      <c r="O2374" s="169"/>
      <c r="P2374" s="146">
        <f>+O2374*6900</f>
        <v>0</v>
      </c>
      <c r="Q2374" s="146">
        <f t="shared" si="43"/>
        <v>0</v>
      </c>
      <c r="R2374" s="182" t="s">
        <v>4741</v>
      </c>
      <c r="S2374" s="226"/>
      <c r="T2374" s="676" t="s">
        <v>4687</v>
      </c>
      <c r="U2374" s="170"/>
      <c r="V2374" s="170"/>
      <c r="W2374" s="170"/>
      <c r="X2374" s="117"/>
      <c r="Y2374" s="171"/>
      <c r="Z2374" s="171"/>
      <c r="AA2374" s="171"/>
      <c r="AB2374" s="171"/>
      <c r="AC2374" s="171"/>
      <c r="AD2374" s="171"/>
      <c r="AE2374" s="171"/>
      <c r="AF2374" s="171"/>
      <c r="AG2374" s="171"/>
      <c r="AH2374" s="171"/>
      <c r="AI2374" s="171"/>
    </row>
    <row r="2375" spans="1:35" s="172" customFormat="1" ht="22.5" hidden="1" customHeight="1" x14ac:dyDescent="0.2">
      <c r="A2375" s="167">
        <v>2</v>
      </c>
      <c r="B2375" s="647">
        <v>0</v>
      </c>
      <c r="C2375" s="647">
        <v>4</v>
      </c>
      <c r="D2375" s="647">
        <v>4</v>
      </c>
      <c r="E2375" s="163" t="s">
        <v>3862</v>
      </c>
      <c r="F2375" s="593" t="s">
        <v>4675</v>
      </c>
      <c r="G2375" s="143"/>
      <c r="H2375" s="166">
        <v>42151900</v>
      </c>
      <c r="I2375" s="180" t="s">
        <v>4982</v>
      </c>
      <c r="J2375" s="169"/>
      <c r="K2375" s="169"/>
      <c r="L2375" s="169"/>
      <c r="M2375" s="146"/>
      <c r="N2375" s="184" t="s">
        <v>4983</v>
      </c>
      <c r="O2375" s="169">
        <v>2</v>
      </c>
      <c r="P2375" s="146"/>
      <c r="Q2375" s="146">
        <f t="shared" si="43"/>
        <v>0</v>
      </c>
      <c r="R2375" s="182" t="s">
        <v>4741</v>
      </c>
      <c r="S2375" s="226"/>
      <c r="T2375" s="676" t="s">
        <v>4687</v>
      </c>
      <c r="U2375" s="170"/>
      <c r="V2375" s="170"/>
      <c r="W2375" s="170"/>
      <c r="X2375" s="117"/>
      <c r="Y2375" s="171"/>
      <c r="Z2375" s="171"/>
      <c r="AA2375" s="171"/>
      <c r="AB2375" s="171"/>
      <c r="AC2375" s="171"/>
      <c r="AD2375" s="171"/>
      <c r="AE2375" s="171"/>
      <c r="AF2375" s="171"/>
      <c r="AG2375" s="171"/>
      <c r="AH2375" s="171"/>
      <c r="AI2375" s="171"/>
    </row>
    <row r="2376" spans="1:35" s="172" customFormat="1" ht="24" hidden="1" x14ac:dyDescent="0.2">
      <c r="A2376" s="167">
        <v>2</v>
      </c>
      <c r="B2376" s="647">
        <v>0</v>
      </c>
      <c r="C2376" s="647">
        <v>4</v>
      </c>
      <c r="D2376" s="647">
        <v>4</v>
      </c>
      <c r="E2376" s="163" t="s">
        <v>3862</v>
      </c>
      <c r="F2376" s="593" t="s">
        <v>4675</v>
      </c>
      <c r="G2376" s="143"/>
      <c r="H2376" s="166">
        <v>42151900</v>
      </c>
      <c r="I2376" s="180" t="s">
        <v>1981</v>
      </c>
      <c r="J2376" s="169"/>
      <c r="K2376" s="169"/>
      <c r="L2376" s="169"/>
      <c r="M2376" s="146"/>
      <c r="N2376" s="184"/>
      <c r="O2376" s="169"/>
      <c r="P2376" s="146"/>
      <c r="Q2376" s="146">
        <f t="shared" si="43"/>
        <v>0</v>
      </c>
      <c r="R2376" s="182" t="s">
        <v>4741</v>
      </c>
      <c r="S2376" s="226"/>
      <c r="T2376" s="676" t="s">
        <v>4687</v>
      </c>
      <c r="U2376" s="170"/>
      <c r="V2376" s="170"/>
      <c r="W2376" s="170"/>
      <c r="X2376" s="117"/>
      <c r="Y2376" s="171"/>
      <c r="Z2376" s="171"/>
      <c r="AA2376" s="171"/>
      <c r="AB2376" s="171"/>
      <c r="AC2376" s="171"/>
      <c r="AD2376" s="171"/>
      <c r="AE2376" s="171"/>
      <c r="AF2376" s="171"/>
      <c r="AG2376" s="171"/>
      <c r="AH2376" s="171"/>
      <c r="AI2376" s="171"/>
    </row>
    <row r="2377" spans="1:35" s="172" customFormat="1" ht="24" hidden="1" x14ac:dyDescent="0.2">
      <c r="A2377" s="167">
        <v>2</v>
      </c>
      <c r="B2377" s="647">
        <v>0</v>
      </c>
      <c r="C2377" s="647">
        <v>4</v>
      </c>
      <c r="D2377" s="647">
        <v>4</v>
      </c>
      <c r="E2377" s="163" t="s">
        <v>3862</v>
      </c>
      <c r="F2377" s="593" t="s">
        <v>4675</v>
      </c>
      <c r="G2377" s="143"/>
      <c r="H2377" s="166">
        <v>42151900</v>
      </c>
      <c r="I2377" s="180" t="s">
        <v>3974</v>
      </c>
      <c r="J2377" s="169"/>
      <c r="K2377" s="169"/>
      <c r="L2377" s="169"/>
      <c r="M2377" s="146"/>
      <c r="N2377" s="184"/>
      <c r="O2377" s="169"/>
      <c r="P2377" s="146"/>
      <c r="Q2377" s="146">
        <f t="shared" si="43"/>
        <v>0</v>
      </c>
      <c r="R2377" s="182" t="s">
        <v>4741</v>
      </c>
      <c r="S2377" s="226"/>
      <c r="T2377" s="676" t="s">
        <v>4687</v>
      </c>
      <c r="U2377" s="170"/>
      <c r="V2377" s="170"/>
      <c r="W2377" s="170"/>
      <c r="X2377" s="117"/>
      <c r="Y2377" s="171"/>
      <c r="Z2377" s="171"/>
      <c r="AA2377" s="171"/>
      <c r="AB2377" s="171"/>
      <c r="AC2377" s="171"/>
      <c r="AD2377" s="171"/>
      <c r="AE2377" s="171"/>
      <c r="AF2377" s="171"/>
      <c r="AG2377" s="171"/>
      <c r="AH2377" s="171"/>
      <c r="AI2377" s="171"/>
    </row>
    <row r="2378" spans="1:35" s="172" customFormat="1" ht="24" hidden="1" x14ac:dyDescent="0.2">
      <c r="A2378" s="167">
        <v>2</v>
      </c>
      <c r="B2378" s="647">
        <v>0</v>
      </c>
      <c r="C2378" s="647">
        <v>4</v>
      </c>
      <c r="D2378" s="647">
        <v>4</v>
      </c>
      <c r="E2378" s="163" t="s">
        <v>3862</v>
      </c>
      <c r="F2378" s="593" t="s">
        <v>4675</v>
      </c>
      <c r="G2378" s="143"/>
      <c r="H2378" s="166">
        <v>42151600</v>
      </c>
      <c r="I2378" s="180" t="s">
        <v>81</v>
      </c>
      <c r="J2378" s="169"/>
      <c r="K2378" s="169"/>
      <c r="L2378" s="169"/>
      <c r="M2378" s="146"/>
      <c r="N2378" s="184"/>
      <c r="O2378" s="169"/>
      <c r="P2378" s="146"/>
      <c r="Q2378" s="146">
        <f t="shared" si="43"/>
        <v>0</v>
      </c>
      <c r="R2378" s="182" t="s">
        <v>4741</v>
      </c>
      <c r="S2378" s="226"/>
      <c r="T2378" s="676" t="s">
        <v>4687</v>
      </c>
      <c r="U2378" s="170"/>
      <c r="V2378" s="170"/>
      <c r="W2378" s="170"/>
      <c r="X2378" s="117"/>
      <c r="Y2378" s="171"/>
      <c r="Z2378" s="171"/>
      <c r="AA2378" s="171"/>
      <c r="AB2378" s="171"/>
      <c r="AC2378" s="171"/>
      <c r="AD2378" s="171"/>
      <c r="AE2378" s="171"/>
      <c r="AF2378" s="171"/>
      <c r="AG2378" s="171"/>
      <c r="AH2378" s="171"/>
      <c r="AI2378" s="171"/>
    </row>
    <row r="2379" spans="1:35" s="172" customFormat="1" ht="31.5" hidden="1" x14ac:dyDescent="0.2">
      <c r="A2379" s="167">
        <v>2</v>
      </c>
      <c r="B2379" s="647">
        <v>0</v>
      </c>
      <c r="C2379" s="647">
        <v>4</v>
      </c>
      <c r="D2379" s="647">
        <v>4</v>
      </c>
      <c r="E2379" s="163" t="s">
        <v>3862</v>
      </c>
      <c r="F2379" s="593" t="s">
        <v>4675</v>
      </c>
      <c r="G2379" s="143"/>
      <c r="H2379" s="166">
        <v>42152400</v>
      </c>
      <c r="I2379" s="180" t="s">
        <v>3228</v>
      </c>
      <c r="J2379" s="169"/>
      <c r="K2379" s="169"/>
      <c r="L2379" s="169"/>
      <c r="M2379" s="146"/>
      <c r="N2379" s="184"/>
      <c r="O2379" s="169"/>
      <c r="P2379" s="146"/>
      <c r="Q2379" s="146">
        <f t="shared" si="43"/>
        <v>0</v>
      </c>
      <c r="R2379" s="182" t="s">
        <v>4741</v>
      </c>
      <c r="S2379" s="226"/>
      <c r="T2379" s="676" t="s">
        <v>4687</v>
      </c>
      <c r="U2379" s="170"/>
      <c r="V2379" s="170"/>
      <c r="W2379" s="170"/>
      <c r="X2379" s="117"/>
      <c r="Y2379" s="171"/>
      <c r="Z2379" s="171"/>
      <c r="AA2379" s="171"/>
      <c r="AB2379" s="171"/>
      <c r="AC2379" s="171"/>
      <c r="AD2379" s="171"/>
      <c r="AE2379" s="171"/>
      <c r="AF2379" s="171"/>
      <c r="AG2379" s="171"/>
      <c r="AH2379" s="171"/>
      <c r="AI2379" s="171"/>
    </row>
    <row r="2380" spans="1:35" s="172" customFormat="1" ht="31.5" hidden="1" x14ac:dyDescent="0.2">
      <c r="A2380" s="167">
        <v>2</v>
      </c>
      <c r="B2380" s="647">
        <v>0</v>
      </c>
      <c r="C2380" s="647">
        <v>4</v>
      </c>
      <c r="D2380" s="647">
        <v>4</v>
      </c>
      <c r="E2380" s="163" t="s">
        <v>3862</v>
      </c>
      <c r="F2380" s="593" t="s">
        <v>4675</v>
      </c>
      <c r="G2380" s="143"/>
      <c r="H2380" s="166">
        <v>42152400</v>
      </c>
      <c r="I2380" s="180" t="s">
        <v>3229</v>
      </c>
      <c r="J2380" s="169"/>
      <c r="K2380" s="169"/>
      <c r="L2380" s="169"/>
      <c r="M2380" s="146"/>
      <c r="N2380" s="184"/>
      <c r="O2380" s="169"/>
      <c r="P2380" s="146"/>
      <c r="Q2380" s="146">
        <f t="shared" si="43"/>
        <v>0</v>
      </c>
      <c r="R2380" s="182" t="s">
        <v>4741</v>
      </c>
      <c r="S2380" s="226"/>
      <c r="T2380" s="676" t="s">
        <v>4687</v>
      </c>
      <c r="U2380" s="170"/>
      <c r="V2380" s="170"/>
      <c r="W2380" s="170"/>
      <c r="X2380" s="117"/>
      <c r="Y2380" s="171"/>
      <c r="Z2380" s="171"/>
      <c r="AA2380" s="171"/>
      <c r="AB2380" s="171"/>
      <c r="AC2380" s="171"/>
      <c r="AD2380" s="171"/>
      <c r="AE2380" s="171"/>
      <c r="AF2380" s="171"/>
      <c r="AG2380" s="171"/>
      <c r="AH2380" s="171"/>
      <c r="AI2380" s="171"/>
    </row>
    <row r="2381" spans="1:35" s="172" customFormat="1" ht="24" hidden="1" x14ac:dyDescent="0.2">
      <c r="A2381" s="167">
        <v>2</v>
      </c>
      <c r="B2381" s="647">
        <v>0</v>
      </c>
      <c r="C2381" s="647">
        <v>4</v>
      </c>
      <c r="D2381" s="647">
        <v>4</v>
      </c>
      <c r="E2381" s="163" t="s">
        <v>3862</v>
      </c>
      <c r="F2381" s="593" t="s">
        <v>4675</v>
      </c>
      <c r="G2381" s="143"/>
      <c r="H2381" s="166">
        <v>42152400</v>
      </c>
      <c r="I2381" s="180" t="s">
        <v>4405</v>
      </c>
      <c r="J2381" s="169"/>
      <c r="K2381" s="169"/>
      <c r="L2381" s="169"/>
      <c r="M2381" s="146"/>
      <c r="N2381" s="184"/>
      <c r="O2381" s="169"/>
      <c r="P2381" s="146"/>
      <c r="Q2381" s="146">
        <f t="shared" si="43"/>
        <v>0</v>
      </c>
      <c r="R2381" s="182" t="s">
        <v>4741</v>
      </c>
      <c r="S2381" s="226"/>
      <c r="T2381" s="676" t="s">
        <v>4687</v>
      </c>
      <c r="U2381" s="170"/>
      <c r="V2381" s="170"/>
      <c r="W2381" s="170"/>
      <c r="X2381" s="117"/>
      <c r="Y2381" s="171"/>
      <c r="Z2381" s="171"/>
      <c r="AA2381" s="171"/>
      <c r="AB2381" s="171"/>
      <c r="AC2381" s="171"/>
      <c r="AD2381" s="171"/>
      <c r="AE2381" s="171"/>
      <c r="AF2381" s="171"/>
      <c r="AG2381" s="171"/>
      <c r="AH2381" s="171"/>
      <c r="AI2381" s="171"/>
    </row>
    <row r="2382" spans="1:35" s="172" customFormat="1" ht="21.75" hidden="1" customHeight="1" x14ac:dyDescent="0.2">
      <c r="A2382" s="167">
        <v>2</v>
      </c>
      <c r="B2382" s="647">
        <v>0</v>
      </c>
      <c r="C2382" s="647">
        <v>4</v>
      </c>
      <c r="D2382" s="647">
        <v>4</v>
      </c>
      <c r="E2382" s="163" t="s">
        <v>3862</v>
      </c>
      <c r="F2382" s="593" t="s">
        <v>4675</v>
      </c>
      <c r="G2382" s="143"/>
      <c r="H2382" s="166">
        <v>42152400</v>
      </c>
      <c r="I2382" s="180" t="s">
        <v>4204</v>
      </c>
      <c r="J2382" s="169"/>
      <c r="K2382" s="169"/>
      <c r="L2382" s="169"/>
      <c r="M2382" s="146"/>
      <c r="N2382" s="184"/>
      <c r="O2382" s="169"/>
      <c r="P2382" s="146"/>
      <c r="Q2382" s="146">
        <f t="shared" si="43"/>
        <v>0</v>
      </c>
      <c r="R2382" s="182" t="s">
        <v>4741</v>
      </c>
      <c r="S2382" s="226"/>
      <c r="T2382" s="676" t="s">
        <v>4687</v>
      </c>
      <c r="U2382" s="170"/>
      <c r="V2382" s="170"/>
      <c r="W2382" s="170"/>
      <c r="X2382" s="117"/>
      <c r="Y2382" s="171"/>
      <c r="Z2382" s="171"/>
      <c r="AA2382" s="171"/>
      <c r="AB2382" s="171"/>
      <c r="AC2382" s="171"/>
      <c r="AD2382" s="171"/>
      <c r="AE2382" s="171"/>
      <c r="AF2382" s="171"/>
      <c r="AG2382" s="171"/>
      <c r="AH2382" s="171"/>
      <c r="AI2382" s="171"/>
    </row>
    <row r="2383" spans="1:35" s="172" customFormat="1" ht="27" hidden="1" customHeight="1" x14ac:dyDescent="0.2">
      <c r="A2383" s="167">
        <v>2</v>
      </c>
      <c r="B2383" s="647">
        <v>0</v>
      </c>
      <c r="C2383" s="647">
        <v>4</v>
      </c>
      <c r="D2383" s="647">
        <v>4</v>
      </c>
      <c r="E2383" s="163" t="s">
        <v>3862</v>
      </c>
      <c r="F2383" s="593" t="s">
        <v>4675</v>
      </c>
      <c r="G2383" s="143"/>
      <c r="H2383" s="166">
        <v>42152400</v>
      </c>
      <c r="I2383" s="180" t="s">
        <v>4205</v>
      </c>
      <c r="J2383" s="169"/>
      <c r="K2383" s="169"/>
      <c r="L2383" s="169"/>
      <c r="M2383" s="146"/>
      <c r="N2383" s="184"/>
      <c r="O2383" s="169"/>
      <c r="P2383" s="146"/>
      <c r="Q2383" s="146">
        <f t="shared" si="43"/>
        <v>0</v>
      </c>
      <c r="R2383" s="182" t="s">
        <v>4741</v>
      </c>
      <c r="S2383" s="226"/>
      <c r="T2383" s="676" t="s">
        <v>4687</v>
      </c>
      <c r="U2383" s="170"/>
      <c r="V2383" s="170"/>
      <c r="W2383" s="170"/>
      <c r="X2383" s="117"/>
      <c r="Y2383" s="171"/>
      <c r="Z2383" s="171"/>
      <c r="AA2383" s="171"/>
      <c r="AB2383" s="171"/>
      <c r="AC2383" s="171"/>
      <c r="AD2383" s="171"/>
      <c r="AE2383" s="171"/>
      <c r="AF2383" s="171"/>
      <c r="AG2383" s="171"/>
      <c r="AH2383" s="171"/>
      <c r="AI2383" s="171"/>
    </row>
    <row r="2384" spans="1:35" s="172" customFormat="1" ht="24" hidden="1" customHeight="1" x14ac:dyDescent="0.2">
      <c r="A2384" s="167">
        <v>2</v>
      </c>
      <c r="B2384" s="647">
        <v>0</v>
      </c>
      <c r="C2384" s="647">
        <v>4</v>
      </c>
      <c r="D2384" s="647">
        <v>4</v>
      </c>
      <c r="E2384" s="163" t="s">
        <v>3862</v>
      </c>
      <c r="F2384" s="593" t="s">
        <v>4675</v>
      </c>
      <c r="G2384" s="143"/>
      <c r="H2384" s="166">
        <v>42152400</v>
      </c>
      <c r="I2384" s="180" t="s">
        <v>1673</v>
      </c>
      <c r="J2384" s="169"/>
      <c r="K2384" s="169"/>
      <c r="L2384" s="169"/>
      <c r="M2384" s="146"/>
      <c r="N2384" s="184"/>
      <c r="O2384" s="169"/>
      <c r="P2384" s="146"/>
      <c r="Q2384" s="146">
        <f t="shared" si="43"/>
        <v>0</v>
      </c>
      <c r="R2384" s="182" t="s">
        <v>4741</v>
      </c>
      <c r="S2384" s="226"/>
      <c r="T2384" s="676" t="s">
        <v>4687</v>
      </c>
      <c r="U2384" s="170"/>
      <c r="V2384" s="170"/>
      <c r="W2384" s="170"/>
      <c r="X2384" s="117"/>
      <c r="Y2384" s="171"/>
      <c r="Z2384" s="171"/>
      <c r="AA2384" s="171"/>
      <c r="AB2384" s="171"/>
      <c r="AC2384" s="171"/>
      <c r="AD2384" s="171"/>
      <c r="AE2384" s="171"/>
      <c r="AF2384" s="171"/>
      <c r="AG2384" s="171"/>
      <c r="AH2384" s="171"/>
      <c r="AI2384" s="171"/>
    </row>
    <row r="2385" spans="1:35" s="172" customFormat="1" ht="26.25" hidden="1" customHeight="1" x14ac:dyDescent="0.2">
      <c r="A2385" s="167">
        <v>2</v>
      </c>
      <c r="B2385" s="647">
        <v>0</v>
      </c>
      <c r="C2385" s="647">
        <v>4</v>
      </c>
      <c r="D2385" s="647">
        <v>4</v>
      </c>
      <c r="E2385" s="163" t="s">
        <v>3862</v>
      </c>
      <c r="F2385" s="593" t="s">
        <v>4675</v>
      </c>
      <c r="G2385" s="143"/>
      <c r="H2385" s="166">
        <v>42152400</v>
      </c>
      <c r="I2385" s="180" t="s">
        <v>1675</v>
      </c>
      <c r="J2385" s="169"/>
      <c r="K2385" s="169"/>
      <c r="L2385" s="169"/>
      <c r="M2385" s="146"/>
      <c r="N2385" s="184"/>
      <c r="O2385" s="169"/>
      <c r="P2385" s="146"/>
      <c r="Q2385" s="146">
        <f t="shared" si="43"/>
        <v>0</v>
      </c>
      <c r="R2385" s="182" t="s">
        <v>4741</v>
      </c>
      <c r="S2385" s="226"/>
      <c r="T2385" s="676" t="s">
        <v>4687</v>
      </c>
      <c r="U2385" s="170"/>
      <c r="V2385" s="170"/>
      <c r="W2385" s="170"/>
      <c r="X2385" s="117"/>
      <c r="Y2385" s="171"/>
      <c r="Z2385" s="171"/>
      <c r="AA2385" s="171"/>
      <c r="AB2385" s="171"/>
      <c r="AC2385" s="171"/>
      <c r="AD2385" s="171"/>
      <c r="AE2385" s="171"/>
      <c r="AF2385" s="171"/>
      <c r="AG2385" s="171"/>
      <c r="AH2385" s="171"/>
      <c r="AI2385" s="171"/>
    </row>
    <row r="2386" spans="1:35" s="172" customFormat="1" ht="24" hidden="1" customHeight="1" x14ac:dyDescent="0.2">
      <c r="A2386" s="167">
        <v>2</v>
      </c>
      <c r="B2386" s="647">
        <v>0</v>
      </c>
      <c r="C2386" s="647">
        <v>4</v>
      </c>
      <c r="D2386" s="647">
        <v>4</v>
      </c>
      <c r="E2386" s="163" t="s">
        <v>3862</v>
      </c>
      <c r="F2386" s="593" t="s">
        <v>4675</v>
      </c>
      <c r="G2386" s="143"/>
      <c r="H2386" s="166">
        <v>42152400</v>
      </c>
      <c r="I2386" s="180" t="s">
        <v>1674</v>
      </c>
      <c r="J2386" s="169"/>
      <c r="K2386" s="169"/>
      <c r="L2386" s="169"/>
      <c r="M2386" s="146"/>
      <c r="N2386" s="184"/>
      <c r="O2386" s="169"/>
      <c r="P2386" s="146"/>
      <c r="Q2386" s="146">
        <f t="shared" si="43"/>
        <v>0</v>
      </c>
      <c r="R2386" s="182" t="s">
        <v>4741</v>
      </c>
      <c r="S2386" s="226"/>
      <c r="T2386" s="676" t="s">
        <v>4687</v>
      </c>
      <c r="U2386" s="170"/>
      <c r="V2386" s="170"/>
      <c r="W2386" s="170"/>
      <c r="X2386" s="117"/>
      <c r="Y2386" s="171"/>
      <c r="Z2386" s="171"/>
      <c r="AA2386" s="171"/>
      <c r="AB2386" s="171"/>
      <c r="AC2386" s="171"/>
      <c r="AD2386" s="171"/>
      <c r="AE2386" s="171"/>
      <c r="AF2386" s="171"/>
      <c r="AG2386" s="171"/>
      <c r="AH2386" s="171"/>
      <c r="AI2386" s="171"/>
    </row>
    <row r="2387" spans="1:35" s="172" customFormat="1" ht="24" hidden="1" x14ac:dyDescent="0.2">
      <c r="A2387" s="167">
        <v>2</v>
      </c>
      <c r="B2387" s="647">
        <v>0</v>
      </c>
      <c r="C2387" s="647">
        <v>4</v>
      </c>
      <c r="D2387" s="647">
        <v>4</v>
      </c>
      <c r="E2387" s="163" t="s">
        <v>3862</v>
      </c>
      <c r="F2387" s="593" t="s">
        <v>4675</v>
      </c>
      <c r="G2387" s="143"/>
      <c r="H2387" s="166">
        <v>42152400</v>
      </c>
      <c r="I2387" s="180" t="s">
        <v>3484</v>
      </c>
      <c r="J2387" s="169"/>
      <c r="K2387" s="169"/>
      <c r="L2387" s="169"/>
      <c r="M2387" s="146"/>
      <c r="N2387" s="184"/>
      <c r="O2387" s="169"/>
      <c r="P2387" s="146"/>
      <c r="Q2387" s="146">
        <f t="shared" si="43"/>
        <v>0</v>
      </c>
      <c r="R2387" s="182" t="s">
        <v>4741</v>
      </c>
      <c r="S2387" s="226"/>
      <c r="T2387" s="676" t="s">
        <v>4687</v>
      </c>
      <c r="U2387" s="170"/>
      <c r="V2387" s="170"/>
      <c r="W2387" s="170"/>
      <c r="X2387" s="117"/>
      <c r="Y2387" s="171"/>
      <c r="Z2387" s="171"/>
      <c r="AA2387" s="171"/>
      <c r="AB2387" s="171"/>
      <c r="AC2387" s="171"/>
      <c r="AD2387" s="171"/>
      <c r="AE2387" s="171"/>
      <c r="AF2387" s="171"/>
      <c r="AG2387" s="171"/>
      <c r="AH2387" s="171"/>
      <c r="AI2387" s="171"/>
    </row>
    <row r="2388" spans="1:35" s="172" customFormat="1" ht="24" hidden="1" x14ac:dyDescent="0.2">
      <c r="A2388" s="167">
        <v>2</v>
      </c>
      <c r="B2388" s="647">
        <v>0</v>
      </c>
      <c r="C2388" s="647">
        <v>4</v>
      </c>
      <c r="D2388" s="647">
        <v>4</v>
      </c>
      <c r="E2388" s="163" t="s">
        <v>3862</v>
      </c>
      <c r="F2388" s="593" t="s">
        <v>4675</v>
      </c>
      <c r="G2388" s="143"/>
      <c r="H2388" s="166">
        <v>11162117</v>
      </c>
      <c r="I2388" s="180" t="s">
        <v>3485</v>
      </c>
      <c r="J2388" s="169"/>
      <c r="K2388" s="169"/>
      <c r="L2388" s="169"/>
      <c r="M2388" s="146"/>
      <c r="N2388" s="184"/>
      <c r="O2388" s="169"/>
      <c r="P2388" s="146"/>
      <c r="Q2388" s="146">
        <f t="shared" si="43"/>
        <v>0</v>
      </c>
      <c r="R2388" s="182" t="s">
        <v>4741</v>
      </c>
      <c r="S2388" s="226"/>
      <c r="T2388" s="676" t="s">
        <v>4687</v>
      </c>
      <c r="U2388" s="170"/>
      <c r="V2388" s="170"/>
      <c r="W2388" s="170"/>
      <c r="X2388" s="117"/>
      <c r="Y2388" s="171"/>
      <c r="Z2388" s="171"/>
      <c r="AA2388" s="171"/>
      <c r="AB2388" s="171"/>
      <c r="AC2388" s="171"/>
      <c r="AD2388" s="171"/>
      <c r="AE2388" s="171"/>
      <c r="AF2388" s="171"/>
      <c r="AG2388" s="171"/>
      <c r="AH2388" s="171"/>
      <c r="AI2388" s="171"/>
    </row>
    <row r="2389" spans="1:35" s="172" customFormat="1" ht="24" hidden="1" x14ac:dyDescent="0.2">
      <c r="A2389" s="167">
        <v>2</v>
      </c>
      <c r="B2389" s="647">
        <v>0</v>
      </c>
      <c r="C2389" s="647">
        <v>4</v>
      </c>
      <c r="D2389" s="647">
        <v>4</v>
      </c>
      <c r="E2389" s="163" t="s">
        <v>3862</v>
      </c>
      <c r="F2389" s="593" t="s">
        <v>4675</v>
      </c>
      <c r="G2389" s="143"/>
      <c r="H2389" s="166">
        <v>42151600</v>
      </c>
      <c r="I2389" s="180" t="s">
        <v>3486</v>
      </c>
      <c r="J2389" s="169"/>
      <c r="K2389" s="169"/>
      <c r="L2389" s="169"/>
      <c r="M2389" s="146"/>
      <c r="N2389" s="184"/>
      <c r="O2389" s="169"/>
      <c r="P2389" s="146"/>
      <c r="Q2389" s="146">
        <f t="shared" si="43"/>
        <v>0</v>
      </c>
      <c r="R2389" s="182" t="s">
        <v>4741</v>
      </c>
      <c r="S2389" s="226"/>
      <c r="T2389" s="676" t="s">
        <v>4687</v>
      </c>
      <c r="U2389" s="170"/>
      <c r="V2389" s="170"/>
      <c r="W2389" s="170"/>
      <c r="X2389" s="117"/>
      <c r="Y2389" s="171"/>
      <c r="Z2389" s="171"/>
      <c r="AA2389" s="171"/>
      <c r="AB2389" s="171"/>
      <c r="AC2389" s="171"/>
      <c r="AD2389" s="171"/>
      <c r="AE2389" s="171"/>
      <c r="AF2389" s="171"/>
      <c r="AG2389" s="171"/>
      <c r="AH2389" s="171"/>
      <c r="AI2389" s="171"/>
    </row>
    <row r="2390" spans="1:35" s="172" customFormat="1" ht="24" hidden="1" x14ac:dyDescent="0.2">
      <c r="A2390" s="167">
        <v>2</v>
      </c>
      <c r="B2390" s="647">
        <v>0</v>
      </c>
      <c r="C2390" s="647">
        <v>4</v>
      </c>
      <c r="D2390" s="647">
        <v>4</v>
      </c>
      <c r="E2390" s="163" t="s">
        <v>3862</v>
      </c>
      <c r="F2390" s="593" t="s">
        <v>4675</v>
      </c>
      <c r="G2390" s="143"/>
      <c r="H2390" s="166">
        <v>42151600</v>
      </c>
      <c r="I2390" s="180" t="s">
        <v>3487</v>
      </c>
      <c r="J2390" s="169"/>
      <c r="K2390" s="169"/>
      <c r="L2390" s="169"/>
      <c r="M2390" s="146"/>
      <c r="N2390" s="184"/>
      <c r="O2390" s="169"/>
      <c r="P2390" s="146"/>
      <c r="Q2390" s="146">
        <f t="shared" si="43"/>
        <v>0</v>
      </c>
      <c r="R2390" s="182" t="s">
        <v>4741</v>
      </c>
      <c r="S2390" s="226"/>
      <c r="T2390" s="676" t="s">
        <v>4687</v>
      </c>
      <c r="U2390" s="170"/>
      <c r="V2390" s="170"/>
      <c r="W2390" s="170"/>
      <c r="X2390" s="117"/>
      <c r="Y2390" s="171"/>
      <c r="Z2390" s="171"/>
      <c r="AA2390" s="171"/>
      <c r="AB2390" s="171"/>
      <c r="AC2390" s="171"/>
      <c r="AD2390" s="171"/>
      <c r="AE2390" s="171"/>
      <c r="AF2390" s="171"/>
      <c r="AG2390" s="171"/>
      <c r="AH2390" s="171"/>
      <c r="AI2390" s="171"/>
    </row>
    <row r="2391" spans="1:35" s="172" customFormat="1" ht="22.5" hidden="1" customHeight="1" x14ac:dyDescent="0.2">
      <c r="A2391" s="167">
        <v>2</v>
      </c>
      <c r="B2391" s="647">
        <v>0</v>
      </c>
      <c r="C2391" s="647">
        <v>4</v>
      </c>
      <c r="D2391" s="647">
        <v>4</v>
      </c>
      <c r="E2391" s="163" t="s">
        <v>3862</v>
      </c>
      <c r="F2391" s="593" t="s">
        <v>4675</v>
      </c>
      <c r="G2391" s="143"/>
      <c r="H2391" s="166">
        <v>42151600</v>
      </c>
      <c r="I2391" s="180" t="s">
        <v>3488</v>
      </c>
      <c r="J2391" s="169"/>
      <c r="K2391" s="169"/>
      <c r="L2391" s="169"/>
      <c r="M2391" s="146"/>
      <c r="N2391" s="184"/>
      <c r="O2391" s="169"/>
      <c r="P2391" s="146"/>
      <c r="Q2391" s="146">
        <f t="shared" si="43"/>
        <v>0</v>
      </c>
      <c r="R2391" s="182" t="s">
        <v>4741</v>
      </c>
      <c r="S2391" s="226"/>
      <c r="T2391" s="676" t="s">
        <v>4687</v>
      </c>
      <c r="U2391" s="170"/>
      <c r="V2391" s="170"/>
      <c r="W2391" s="170"/>
      <c r="X2391" s="117"/>
      <c r="Y2391" s="171"/>
      <c r="Z2391" s="171"/>
      <c r="AA2391" s="171"/>
      <c r="AB2391" s="171"/>
      <c r="AC2391" s="171"/>
      <c r="AD2391" s="171"/>
      <c r="AE2391" s="171"/>
      <c r="AF2391" s="171"/>
      <c r="AG2391" s="171"/>
      <c r="AH2391" s="171"/>
      <c r="AI2391" s="171"/>
    </row>
    <row r="2392" spans="1:35" s="172" customFormat="1" ht="19.5" hidden="1" customHeight="1" x14ac:dyDescent="0.2">
      <c r="A2392" s="167">
        <v>2</v>
      </c>
      <c r="B2392" s="647">
        <v>0</v>
      </c>
      <c r="C2392" s="647">
        <v>4</v>
      </c>
      <c r="D2392" s="647">
        <v>4</v>
      </c>
      <c r="E2392" s="163" t="s">
        <v>3862</v>
      </c>
      <c r="F2392" s="593" t="s">
        <v>4675</v>
      </c>
      <c r="G2392" s="143"/>
      <c r="H2392" s="166">
        <v>42151600</v>
      </c>
      <c r="I2392" s="180" t="s">
        <v>3489</v>
      </c>
      <c r="J2392" s="169"/>
      <c r="K2392" s="169"/>
      <c r="L2392" s="169"/>
      <c r="M2392" s="146"/>
      <c r="N2392" s="184" t="s">
        <v>4990</v>
      </c>
      <c r="O2392" s="169">
        <v>2</v>
      </c>
      <c r="P2392" s="146"/>
      <c r="Q2392" s="146">
        <f t="shared" si="43"/>
        <v>0</v>
      </c>
      <c r="R2392" s="182" t="s">
        <v>4741</v>
      </c>
      <c r="S2392" s="226"/>
      <c r="T2392" s="676" t="s">
        <v>4687</v>
      </c>
      <c r="U2392" s="170"/>
      <c r="V2392" s="170"/>
      <c r="W2392" s="170"/>
      <c r="X2392" s="117"/>
      <c r="Y2392" s="171"/>
      <c r="Z2392" s="171"/>
      <c r="AA2392" s="171"/>
      <c r="AB2392" s="171"/>
      <c r="AC2392" s="171"/>
      <c r="AD2392" s="171"/>
      <c r="AE2392" s="171"/>
      <c r="AF2392" s="171"/>
      <c r="AG2392" s="171"/>
      <c r="AH2392" s="171"/>
      <c r="AI2392" s="171"/>
    </row>
    <row r="2393" spans="1:35" s="172" customFormat="1" ht="24" hidden="1" x14ac:dyDescent="0.2">
      <c r="A2393" s="167">
        <v>2</v>
      </c>
      <c r="B2393" s="647">
        <v>0</v>
      </c>
      <c r="C2393" s="647">
        <v>4</v>
      </c>
      <c r="D2393" s="647">
        <v>4</v>
      </c>
      <c r="E2393" s="163" t="s">
        <v>3862</v>
      </c>
      <c r="F2393" s="593" t="s">
        <v>4675</v>
      </c>
      <c r="G2393" s="143"/>
      <c r="H2393" s="166">
        <v>42151600</v>
      </c>
      <c r="I2393" s="180" t="s">
        <v>3979</v>
      </c>
      <c r="J2393" s="169"/>
      <c r="K2393" s="169"/>
      <c r="L2393" s="169"/>
      <c r="M2393" s="146"/>
      <c r="N2393" s="184"/>
      <c r="O2393" s="169"/>
      <c r="P2393" s="146"/>
      <c r="Q2393" s="146">
        <f t="shared" ref="Q2393:Q2404" si="44">+P2393</f>
        <v>0</v>
      </c>
      <c r="R2393" s="182" t="s">
        <v>4741</v>
      </c>
      <c r="S2393" s="226"/>
      <c r="T2393" s="676" t="s">
        <v>4687</v>
      </c>
      <c r="U2393" s="170"/>
      <c r="V2393" s="170"/>
      <c r="W2393" s="170"/>
      <c r="X2393" s="117"/>
      <c r="Y2393" s="171"/>
      <c r="Z2393" s="171"/>
      <c r="AA2393" s="171"/>
      <c r="AB2393" s="171"/>
      <c r="AC2393" s="171"/>
      <c r="AD2393" s="171"/>
      <c r="AE2393" s="171"/>
      <c r="AF2393" s="171"/>
      <c r="AG2393" s="171"/>
      <c r="AH2393" s="171"/>
      <c r="AI2393" s="171"/>
    </row>
    <row r="2394" spans="1:35" s="172" customFormat="1" ht="24" hidden="1" x14ac:dyDescent="0.2">
      <c r="A2394" s="167">
        <v>2</v>
      </c>
      <c r="B2394" s="647">
        <v>0</v>
      </c>
      <c r="C2394" s="647">
        <v>4</v>
      </c>
      <c r="D2394" s="647">
        <v>4</v>
      </c>
      <c r="E2394" s="163" t="s">
        <v>3862</v>
      </c>
      <c r="F2394" s="593" t="s">
        <v>4675</v>
      </c>
      <c r="G2394" s="143"/>
      <c r="H2394" s="166">
        <v>42151600</v>
      </c>
      <c r="I2394" s="180" t="s">
        <v>3980</v>
      </c>
      <c r="J2394" s="169"/>
      <c r="K2394" s="169"/>
      <c r="L2394" s="169"/>
      <c r="M2394" s="146"/>
      <c r="N2394" s="184"/>
      <c r="O2394" s="169"/>
      <c r="P2394" s="146"/>
      <c r="Q2394" s="146">
        <f t="shared" si="44"/>
        <v>0</v>
      </c>
      <c r="R2394" s="182" t="s">
        <v>4741</v>
      </c>
      <c r="S2394" s="226"/>
      <c r="T2394" s="676" t="s">
        <v>4687</v>
      </c>
      <c r="U2394" s="170"/>
      <c r="V2394" s="170"/>
      <c r="W2394" s="170"/>
      <c r="X2394" s="117"/>
      <c r="Y2394" s="171"/>
      <c r="Z2394" s="171"/>
      <c r="AA2394" s="171"/>
      <c r="AB2394" s="171"/>
      <c r="AC2394" s="171"/>
      <c r="AD2394" s="171"/>
      <c r="AE2394" s="171"/>
      <c r="AF2394" s="171"/>
      <c r="AG2394" s="171"/>
      <c r="AH2394" s="171"/>
      <c r="AI2394" s="171"/>
    </row>
    <row r="2395" spans="1:35" s="172" customFormat="1" ht="24" hidden="1" x14ac:dyDescent="0.2">
      <c r="A2395" s="167">
        <v>2</v>
      </c>
      <c r="B2395" s="647">
        <v>0</v>
      </c>
      <c r="C2395" s="647">
        <v>4</v>
      </c>
      <c r="D2395" s="647">
        <v>4</v>
      </c>
      <c r="E2395" s="163" t="s">
        <v>3862</v>
      </c>
      <c r="F2395" s="593" t="s">
        <v>4675</v>
      </c>
      <c r="G2395" s="143"/>
      <c r="H2395" s="166">
        <v>42151600</v>
      </c>
      <c r="I2395" s="180" t="s">
        <v>1364</v>
      </c>
      <c r="J2395" s="169"/>
      <c r="K2395" s="169"/>
      <c r="L2395" s="169"/>
      <c r="M2395" s="146"/>
      <c r="N2395" s="184"/>
      <c r="O2395" s="169"/>
      <c r="P2395" s="146"/>
      <c r="Q2395" s="146">
        <f t="shared" si="44"/>
        <v>0</v>
      </c>
      <c r="R2395" s="182" t="s">
        <v>4741</v>
      </c>
      <c r="S2395" s="226"/>
      <c r="T2395" s="676" t="s">
        <v>4687</v>
      </c>
      <c r="U2395" s="170"/>
      <c r="V2395" s="170"/>
      <c r="W2395" s="170"/>
      <c r="X2395" s="117"/>
      <c r="Y2395" s="171"/>
      <c r="Z2395" s="171"/>
      <c r="AA2395" s="171"/>
      <c r="AB2395" s="171"/>
      <c r="AC2395" s="171"/>
      <c r="AD2395" s="171"/>
      <c r="AE2395" s="171"/>
      <c r="AF2395" s="171"/>
      <c r="AG2395" s="171"/>
      <c r="AH2395" s="171"/>
      <c r="AI2395" s="171"/>
    </row>
    <row r="2396" spans="1:35" s="172" customFormat="1" ht="10.5" hidden="1" customHeight="1" x14ac:dyDescent="0.2">
      <c r="A2396" s="167">
        <v>2</v>
      </c>
      <c r="B2396" s="647">
        <v>0</v>
      </c>
      <c r="C2396" s="647">
        <v>4</v>
      </c>
      <c r="D2396" s="647">
        <v>4</v>
      </c>
      <c r="E2396" s="163" t="s">
        <v>3862</v>
      </c>
      <c r="F2396" s="593" t="s">
        <v>4675</v>
      </c>
      <c r="G2396" s="143"/>
      <c r="H2396" s="166">
        <v>42151600</v>
      </c>
      <c r="I2396" s="180" t="s">
        <v>1365</v>
      </c>
      <c r="J2396" s="169"/>
      <c r="K2396" s="169"/>
      <c r="L2396" s="169"/>
      <c r="M2396" s="146"/>
      <c r="N2396" s="184"/>
      <c r="O2396" s="169"/>
      <c r="P2396" s="146"/>
      <c r="Q2396" s="146">
        <f t="shared" si="44"/>
        <v>0</v>
      </c>
      <c r="R2396" s="182" t="s">
        <v>4741</v>
      </c>
      <c r="S2396" s="226"/>
      <c r="T2396" s="676" t="s">
        <v>4687</v>
      </c>
      <c r="U2396" s="170"/>
      <c r="V2396" s="170"/>
      <c r="W2396" s="170"/>
      <c r="X2396" s="117"/>
      <c r="Y2396" s="171"/>
      <c r="Z2396" s="171"/>
      <c r="AA2396" s="171"/>
      <c r="AB2396" s="171"/>
      <c r="AC2396" s="171"/>
      <c r="AD2396" s="171"/>
      <c r="AE2396" s="171"/>
      <c r="AF2396" s="171"/>
      <c r="AG2396" s="171"/>
      <c r="AH2396" s="171"/>
      <c r="AI2396" s="171"/>
    </row>
    <row r="2397" spans="1:35" s="172" customFormat="1" ht="12" hidden="1" customHeight="1" x14ac:dyDescent="0.2">
      <c r="A2397" s="167">
        <v>2</v>
      </c>
      <c r="B2397" s="647">
        <v>0</v>
      </c>
      <c r="C2397" s="647">
        <v>4</v>
      </c>
      <c r="D2397" s="647">
        <v>4</v>
      </c>
      <c r="E2397" s="163" t="s">
        <v>3862</v>
      </c>
      <c r="F2397" s="593" t="s">
        <v>4675</v>
      </c>
      <c r="G2397" s="143"/>
      <c r="H2397" s="166">
        <v>42311500</v>
      </c>
      <c r="I2397" s="180" t="s">
        <v>1053</v>
      </c>
      <c r="J2397" s="169"/>
      <c r="K2397" s="169"/>
      <c r="L2397" s="169"/>
      <c r="M2397" s="146"/>
      <c r="N2397" s="184"/>
      <c r="O2397" s="169"/>
      <c r="P2397" s="146"/>
      <c r="Q2397" s="146">
        <f t="shared" si="44"/>
        <v>0</v>
      </c>
      <c r="R2397" s="182" t="s">
        <v>4741</v>
      </c>
      <c r="S2397" s="226"/>
      <c r="T2397" s="676" t="s">
        <v>4687</v>
      </c>
      <c r="U2397" s="170"/>
      <c r="V2397" s="170"/>
      <c r="W2397" s="170"/>
      <c r="X2397" s="117"/>
      <c r="Y2397" s="171"/>
      <c r="Z2397" s="171"/>
      <c r="AA2397" s="171"/>
      <c r="AB2397" s="171"/>
      <c r="AC2397" s="171"/>
      <c r="AD2397" s="171"/>
      <c r="AE2397" s="171"/>
      <c r="AF2397" s="171"/>
      <c r="AG2397" s="171"/>
      <c r="AH2397" s="171"/>
      <c r="AI2397" s="171"/>
    </row>
    <row r="2398" spans="1:35" s="172" customFormat="1" ht="27.75" hidden="1" customHeight="1" x14ac:dyDescent="0.2">
      <c r="A2398" s="167">
        <v>2</v>
      </c>
      <c r="B2398" s="647">
        <v>0</v>
      </c>
      <c r="C2398" s="647">
        <v>4</v>
      </c>
      <c r="D2398" s="647">
        <v>4</v>
      </c>
      <c r="E2398" s="163" t="s">
        <v>3862</v>
      </c>
      <c r="F2398" s="593" t="s">
        <v>4675</v>
      </c>
      <c r="G2398" s="143"/>
      <c r="H2398" s="166">
        <v>12140000</v>
      </c>
      <c r="I2398" s="180" t="s">
        <v>4206</v>
      </c>
      <c r="J2398" s="169"/>
      <c r="K2398" s="169"/>
      <c r="L2398" s="169"/>
      <c r="M2398" s="146"/>
      <c r="N2398" s="184" t="s">
        <v>4992</v>
      </c>
      <c r="O2398" s="169">
        <v>1</v>
      </c>
      <c r="P2398" s="146"/>
      <c r="Q2398" s="146">
        <f t="shared" si="44"/>
        <v>0</v>
      </c>
      <c r="R2398" s="182" t="s">
        <v>4741</v>
      </c>
      <c r="S2398" s="226"/>
      <c r="T2398" s="676" t="s">
        <v>4687</v>
      </c>
      <c r="U2398" s="170"/>
      <c r="V2398" s="170"/>
      <c r="W2398" s="170"/>
      <c r="X2398" s="117"/>
      <c r="Y2398" s="171"/>
      <c r="Z2398" s="171"/>
      <c r="AA2398" s="171"/>
      <c r="AB2398" s="171"/>
      <c r="AC2398" s="171"/>
      <c r="AD2398" s="171"/>
      <c r="AE2398" s="171"/>
      <c r="AF2398" s="171"/>
      <c r="AG2398" s="171"/>
      <c r="AH2398" s="171"/>
      <c r="AI2398" s="171"/>
    </row>
    <row r="2399" spans="1:35" s="172" customFormat="1" ht="27.75" hidden="1" customHeight="1" x14ac:dyDescent="0.2">
      <c r="A2399" s="167">
        <v>2</v>
      </c>
      <c r="B2399" s="647">
        <v>0</v>
      </c>
      <c r="C2399" s="647">
        <v>4</v>
      </c>
      <c r="D2399" s="647">
        <v>4</v>
      </c>
      <c r="E2399" s="163" t="s">
        <v>3862</v>
      </c>
      <c r="F2399" s="593" t="s">
        <v>4675</v>
      </c>
      <c r="G2399" s="143"/>
      <c r="H2399" s="166">
        <v>42152500</v>
      </c>
      <c r="I2399" s="180" t="s">
        <v>5044</v>
      </c>
      <c r="J2399" s="169"/>
      <c r="K2399" s="169"/>
      <c r="L2399" s="169"/>
      <c r="M2399" s="146"/>
      <c r="N2399" s="184" t="s">
        <v>5045</v>
      </c>
      <c r="O2399" s="169">
        <v>3</v>
      </c>
      <c r="P2399" s="146"/>
      <c r="Q2399" s="146">
        <f t="shared" si="44"/>
        <v>0</v>
      </c>
      <c r="R2399" s="182" t="s">
        <v>4741</v>
      </c>
      <c r="S2399" s="226"/>
      <c r="T2399" s="676" t="s">
        <v>4687</v>
      </c>
      <c r="U2399" s="170"/>
      <c r="V2399" s="170"/>
      <c r="W2399" s="170"/>
      <c r="X2399" s="117"/>
      <c r="Y2399" s="171"/>
      <c r="Z2399" s="171"/>
      <c r="AA2399" s="171"/>
      <c r="AB2399" s="171"/>
      <c r="AC2399" s="171"/>
      <c r="AD2399" s="171"/>
      <c r="AE2399" s="171"/>
      <c r="AF2399" s="171"/>
      <c r="AG2399" s="171"/>
      <c r="AH2399" s="171"/>
      <c r="AI2399" s="171"/>
    </row>
    <row r="2400" spans="1:35" s="172" customFormat="1" ht="27.75" hidden="1" customHeight="1" x14ac:dyDescent="0.2">
      <c r="A2400" s="167">
        <v>2</v>
      </c>
      <c r="B2400" s="647">
        <v>0</v>
      </c>
      <c r="C2400" s="647">
        <v>4</v>
      </c>
      <c r="D2400" s="647">
        <v>4</v>
      </c>
      <c r="E2400" s="163" t="s">
        <v>3862</v>
      </c>
      <c r="F2400" s="593" t="s">
        <v>4675</v>
      </c>
      <c r="G2400" s="143"/>
      <c r="H2400" s="166">
        <v>421525</v>
      </c>
      <c r="I2400" s="180" t="s">
        <v>5070</v>
      </c>
      <c r="J2400" s="169"/>
      <c r="K2400" s="169"/>
      <c r="L2400" s="169"/>
      <c r="M2400" s="146"/>
      <c r="N2400" s="184" t="s">
        <v>5071</v>
      </c>
      <c r="O2400" s="169">
        <v>3</v>
      </c>
      <c r="P2400" s="146"/>
      <c r="Q2400" s="146">
        <f t="shared" si="44"/>
        <v>0</v>
      </c>
      <c r="R2400" s="182" t="s">
        <v>4741</v>
      </c>
      <c r="S2400" s="226"/>
      <c r="T2400" s="676" t="s">
        <v>4687</v>
      </c>
      <c r="U2400" s="170"/>
      <c r="V2400" s="170"/>
      <c r="W2400" s="170"/>
      <c r="X2400" s="117"/>
      <c r="Y2400" s="171"/>
      <c r="Z2400" s="171"/>
      <c r="AA2400" s="171"/>
      <c r="AB2400" s="171"/>
      <c r="AC2400" s="171"/>
      <c r="AD2400" s="171"/>
      <c r="AE2400" s="171"/>
      <c r="AF2400" s="171"/>
      <c r="AG2400" s="171"/>
      <c r="AH2400" s="171"/>
      <c r="AI2400" s="171"/>
    </row>
    <row r="2401" spans="1:35" s="172" customFormat="1" ht="24" hidden="1" x14ac:dyDescent="0.2">
      <c r="A2401" s="167">
        <v>2</v>
      </c>
      <c r="B2401" s="647">
        <v>0</v>
      </c>
      <c r="C2401" s="647">
        <v>4</v>
      </c>
      <c r="D2401" s="647">
        <v>4</v>
      </c>
      <c r="E2401" s="163" t="s">
        <v>3862</v>
      </c>
      <c r="F2401" s="593" t="s">
        <v>4675</v>
      </c>
      <c r="G2401" s="143"/>
      <c r="H2401" s="569" t="s">
        <v>4832</v>
      </c>
      <c r="I2401" s="180" t="s">
        <v>4936</v>
      </c>
      <c r="J2401" s="169"/>
      <c r="K2401" s="169"/>
      <c r="L2401" s="169"/>
      <c r="M2401" s="146"/>
      <c r="N2401" s="184" t="s">
        <v>4937</v>
      </c>
      <c r="O2401" s="169">
        <v>10</v>
      </c>
      <c r="P2401" s="146"/>
      <c r="Q2401" s="146">
        <f t="shared" si="44"/>
        <v>0</v>
      </c>
      <c r="R2401" s="182" t="s">
        <v>4741</v>
      </c>
      <c r="S2401" s="226"/>
      <c r="T2401" s="676" t="s">
        <v>4687</v>
      </c>
      <c r="U2401" s="170"/>
      <c r="V2401" s="170"/>
      <c r="W2401" s="170"/>
      <c r="X2401" s="117"/>
      <c r="Y2401" s="171"/>
      <c r="Z2401" s="171"/>
      <c r="AA2401" s="171"/>
      <c r="AB2401" s="171"/>
      <c r="AC2401" s="171"/>
      <c r="AD2401" s="171"/>
      <c r="AE2401" s="171"/>
      <c r="AF2401" s="171"/>
      <c r="AG2401" s="171"/>
      <c r="AH2401" s="171"/>
      <c r="AI2401" s="171"/>
    </row>
    <row r="2402" spans="1:35" s="172" customFormat="1" ht="24" hidden="1" x14ac:dyDescent="0.2">
      <c r="A2402" s="167">
        <v>2</v>
      </c>
      <c r="B2402" s="647">
        <v>0</v>
      </c>
      <c r="C2402" s="647">
        <v>4</v>
      </c>
      <c r="D2402" s="647">
        <v>4</v>
      </c>
      <c r="E2402" s="163" t="s">
        <v>3862</v>
      </c>
      <c r="F2402" s="593" t="s">
        <v>4675</v>
      </c>
      <c r="G2402" s="143"/>
      <c r="H2402" s="569" t="s">
        <v>4832</v>
      </c>
      <c r="I2402" s="180" t="s">
        <v>4834</v>
      </c>
      <c r="J2402" s="169"/>
      <c r="K2402" s="169"/>
      <c r="L2402" s="169"/>
      <c r="M2402" s="146"/>
      <c r="N2402" s="184" t="s">
        <v>4787</v>
      </c>
      <c r="O2402" s="169">
        <v>5</v>
      </c>
      <c r="P2402" s="146"/>
      <c r="Q2402" s="146">
        <f t="shared" si="44"/>
        <v>0</v>
      </c>
      <c r="R2402" s="182" t="s">
        <v>4741</v>
      </c>
      <c r="S2402" s="226"/>
      <c r="T2402" s="676" t="s">
        <v>4687</v>
      </c>
      <c r="U2402" s="170"/>
      <c r="V2402" s="170"/>
      <c r="W2402" s="170"/>
      <c r="X2402" s="117"/>
      <c r="Y2402" s="171"/>
      <c r="Z2402" s="171"/>
      <c r="AA2402" s="171"/>
      <c r="AB2402" s="171"/>
      <c r="AC2402" s="171"/>
      <c r="AD2402" s="171"/>
      <c r="AE2402" s="171"/>
      <c r="AF2402" s="171"/>
      <c r="AG2402" s="171"/>
      <c r="AH2402" s="171"/>
      <c r="AI2402" s="171"/>
    </row>
    <row r="2403" spans="1:35" s="172" customFormat="1" ht="24" hidden="1" x14ac:dyDescent="0.2">
      <c r="A2403" s="167">
        <v>2</v>
      </c>
      <c r="B2403" s="647">
        <v>0</v>
      </c>
      <c r="C2403" s="647">
        <v>4</v>
      </c>
      <c r="D2403" s="647">
        <v>4</v>
      </c>
      <c r="E2403" s="163" t="s">
        <v>3862</v>
      </c>
      <c r="F2403" s="593" t="s">
        <v>4675</v>
      </c>
      <c r="G2403" s="143"/>
      <c r="H2403" s="166">
        <v>42131600</v>
      </c>
      <c r="I2403" s="180" t="s">
        <v>1366</v>
      </c>
      <c r="J2403" s="169"/>
      <c r="K2403" s="169"/>
      <c r="L2403" s="169"/>
      <c r="M2403" s="146"/>
      <c r="N2403" s="184" t="s">
        <v>4737</v>
      </c>
      <c r="O2403" s="169"/>
      <c r="P2403" s="146"/>
      <c r="Q2403" s="146">
        <f t="shared" si="44"/>
        <v>0</v>
      </c>
      <c r="R2403" s="182" t="s">
        <v>4741</v>
      </c>
      <c r="S2403" s="226"/>
      <c r="T2403" s="676" t="s">
        <v>4687</v>
      </c>
      <c r="U2403" s="170"/>
      <c r="V2403" s="170"/>
      <c r="W2403" s="170"/>
      <c r="X2403" s="117"/>
      <c r="Y2403" s="171"/>
      <c r="Z2403" s="171"/>
      <c r="AA2403" s="171"/>
      <c r="AB2403" s="171"/>
      <c r="AC2403" s="171"/>
      <c r="AD2403" s="171"/>
      <c r="AE2403" s="171"/>
      <c r="AF2403" s="171"/>
      <c r="AG2403" s="171"/>
      <c r="AH2403" s="171"/>
      <c r="AI2403" s="171"/>
    </row>
    <row r="2404" spans="1:35" s="172" customFormat="1" ht="24" hidden="1" customHeight="1" x14ac:dyDescent="0.2">
      <c r="A2404" s="167">
        <v>2</v>
      </c>
      <c r="B2404" s="647">
        <v>0</v>
      </c>
      <c r="C2404" s="647">
        <v>4</v>
      </c>
      <c r="D2404" s="647">
        <v>4</v>
      </c>
      <c r="E2404" s="163" t="s">
        <v>3862</v>
      </c>
      <c r="F2404" s="593" t="s">
        <v>4675</v>
      </c>
      <c r="G2404" s="143"/>
      <c r="H2404" s="162">
        <v>42151601</v>
      </c>
      <c r="I2404" s="145" t="s">
        <v>4821</v>
      </c>
      <c r="J2404" s="169"/>
      <c r="K2404" s="169"/>
      <c r="L2404" s="169"/>
      <c r="M2404" s="146"/>
      <c r="N2404" s="184" t="s">
        <v>4737</v>
      </c>
      <c r="O2404" s="169">
        <v>3</v>
      </c>
      <c r="P2404" s="146"/>
      <c r="Q2404" s="146">
        <f t="shared" si="44"/>
        <v>0</v>
      </c>
      <c r="R2404" s="182" t="s">
        <v>4741</v>
      </c>
      <c r="S2404" s="226"/>
      <c r="T2404" s="676" t="s">
        <v>4687</v>
      </c>
      <c r="U2404" s="170"/>
      <c r="V2404" s="170"/>
      <c r="W2404" s="170"/>
      <c r="X2404" s="117"/>
      <c r="Y2404" s="171"/>
      <c r="Z2404" s="171"/>
      <c r="AA2404" s="171"/>
      <c r="AB2404" s="171"/>
      <c r="AC2404" s="171"/>
      <c r="AD2404" s="171"/>
      <c r="AE2404" s="171"/>
      <c r="AF2404" s="171"/>
      <c r="AG2404" s="171"/>
      <c r="AH2404" s="171"/>
      <c r="AI2404" s="171"/>
    </row>
    <row r="2405" spans="1:35" ht="24" hidden="1" x14ac:dyDescent="0.2">
      <c r="A2405" s="167">
        <v>2</v>
      </c>
      <c r="B2405" s="647">
        <v>0</v>
      </c>
      <c r="C2405" s="647">
        <v>4</v>
      </c>
      <c r="D2405" s="647">
        <v>4</v>
      </c>
      <c r="E2405" s="163" t="s">
        <v>3862</v>
      </c>
      <c r="F2405" s="593" t="s">
        <v>4675</v>
      </c>
      <c r="G2405" s="143"/>
      <c r="H2405" s="166"/>
      <c r="I2405" s="145" t="s">
        <v>415</v>
      </c>
      <c r="J2405" s="146"/>
      <c r="K2405" s="146"/>
      <c r="L2405" s="146"/>
      <c r="M2405" s="146"/>
      <c r="N2405" s="148"/>
      <c r="O2405" s="146"/>
      <c r="P2405" s="146"/>
      <c r="Q2405" s="146">
        <f t="shared" ref="Q2405:Q2414" si="45">+M2405+P2405-K2405</f>
        <v>0</v>
      </c>
      <c r="R2405" s="182" t="s">
        <v>4741</v>
      </c>
      <c r="S2405" s="226"/>
      <c r="T2405" s="676" t="s">
        <v>4687</v>
      </c>
      <c r="U2405" s="147"/>
      <c r="V2405" s="147"/>
      <c r="W2405" s="147"/>
      <c r="X2405" s="117"/>
    </row>
    <row r="2406" spans="1:35" ht="24" hidden="1" x14ac:dyDescent="0.2">
      <c r="A2406" s="167">
        <v>2</v>
      </c>
      <c r="B2406" s="647">
        <v>0</v>
      </c>
      <c r="C2406" s="647">
        <v>4</v>
      </c>
      <c r="D2406" s="647">
        <v>4</v>
      </c>
      <c r="E2406" s="163" t="s">
        <v>3862</v>
      </c>
      <c r="F2406" s="593" t="s">
        <v>4675</v>
      </c>
      <c r="G2406" s="143"/>
      <c r="H2406" s="166"/>
      <c r="I2406" s="145" t="s">
        <v>416</v>
      </c>
      <c r="J2406" s="146"/>
      <c r="K2406" s="146"/>
      <c r="L2406" s="146"/>
      <c r="M2406" s="146"/>
      <c r="N2406" s="148"/>
      <c r="O2406" s="146"/>
      <c r="P2406" s="146"/>
      <c r="Q2406" s="146">
        <f t="shared" si="45"/>
        <v>0</v>
      </c>
      <c r="R2406" s="182" t="s">
        <v>4741</v>
      </c>
      <c r="S2406" s="226"/>
      <c r="T2406" s="676" t="s">
        <v>4687</v>
      </c>
      <c r="U2406" s="147"/>
      <c r="V2406" s="147"/>
      <c r="W2406" s="147"/>
      <c r="X2406" s="117"/>
    </row>
    <row r="2407" spans="1:35" ht="24" hidden="1" x14ac:dyDescent="0.2">
      <c r="A2407" s="167">
        <v>2</v>
      </c>
      <c r="B2407" s="647">
        <v>0</v>
      </c>
      <c r="C2407" s="647">
        <v>4</v>
      </c>
      <c r="D2407" s="647">
        <v>4</v>
      </c>
      <c r="E2407" s="163" t="s">
        <v>3862</v>
      </c>
      <c r="F2407" s="593" t="s">
        <v>4675</v>
      </c>
      <c r="G2407" s="143"/>
      <c r="H2407" s="166"/>
      <c r="I2407" s="145" t="s">
        <v>4013</v>
      </c>
      <c r="J2407" s="146"/>
      <c r="K2407" s="146"/>
      <c r="L2407" s="146"/>
      <c r="M2407" s="146"/>
      <c r="N2407" s="148"/>
      <c r="O2407" s="146"/>
      <c r="P2407" s="146"/>
      <c r="Q2407" s="146">
        <f t="shared" si="45"/>
        <v>0</v>
      </c>
      <c r="R2407" s="182" t="s">
        <v>4741</v>
      </c>
      <c r="S2407" s="226"/>
      <c r="T2407" s="676" t="s">
        <v>4687</v>
      </c>
      <c r="U2407" s="147"/>
      <c r="V2407" s="147"/>
      <c r="W2407" s="147"/>
      <c r="X2407" s="117"/>
    </row>
    <row r="2408" spans="1:35" ht="24" hidden="1" x14ac:dyDescent="0.2">
      <c r="A2408" s="167">
        <v>2</v>
      </c>
      <c r="B2408" s="647">
        <v>0</v>
      </c>
      <c r="C2408" s="647">
        <v>4</v>
      </c>
      <c r="D2408" s="647">
        <v>4</v>
      </c>
      <c r="E2408" s="163" t="s">
        <v>3862</v>
      </c>
      <c r="F2408" s="593" t="s">
        <v>4675</v>
      </c>
      <c r="G2408" s="143"/>
      <c r="H2408" s="162"/>
      <c r="I2408" s="145"/>
      <c r="J2408" s="146"/>
      <c r="K2408" s="146"/>
      <c r="L2408" s="146"/>
      <c r="M2408" s="146"/>
      <c r="N2408" s="148"/>
      <c r="O2408" s="146"/>
      <c r="P2408" s="146"/>
      <c r="Q2408" s="146">
        <f t="shared" si="45"/>
        <v>0</v>
      </c>
      <c r="R2408" s="182" t="s">
        <v>4741</v>
      </c>
      <c r="S2408" s="226"/>
      <c r="T2408" s="676" t="s">
        <v>4687</v>
      </c>
      <c r="U2408" s="147"/>
      <c r="V2408" s="147"/>
      <c r="W2408" s="147"/>
      <c r="X2408" s="117"/>
    </row>
    <row r="2409" spans="1:35" ht="24" hidden="1" x14ac:dyDescent="0.2">
      <c r="A2409" s="167">
        <v>2</v>
      </c>
      <c r="B2409" s="647">
        <v>0</v>
      </c>
      <c r="C2409" s="647">
        <v>4</v>
      </c>
      <c r="D2409" s="647">
        <v>4</v>
      </c>
      <c r="E2409" s="163" t="s">
        <v>3862</v>
      </c>
      <c r="F2409" s="593" t="s">
        <v>4675</v>
      </c>
      <c r="G2409" s="143"/>
      <c r="H2409" s="162"/>
      <c r="I2409" s="145"/>
      <c r="J2409" s="146"/>
      <c r="K2409" s="146"/>
      <c r="L2409" s="146"/>
      <c r="M2409" s="146"/>
      <c r="N2409" s="148"/>
      <c r="O2409" s="146"/>
      <c r="P2409" s="146"/>
      <c r="Q2409" s="146">
        <f t="shared" si="45"/>
        <v>0</v>
      </c>
      <c r="R2409" s="182" t="s">
        <v>4741</v>
      </c>
      <c r="S2409" s="226"/>
      <c r="T2409" s="676" t="s">
        <v>4687</v>
      </c>
      <c r="U2409" s="147"/>
      <c r="V2409" s="147"/>
      <c r="W2409" s="147"/>
      <c r="X2409" s="117"/>
    </row>
    <row r="2410" spans="1:35" ht="24" hidden="1" x14ac:dyDescent="0.2">
      <c r="A2410" s="167">
        <v>2</v>
      </c>
      <c r="B2410" s="647">
        <v>0</v>
      </c>
      <c r="C2410" s="647">
        <v>4</v>
      </c>
      <c r="D2410" s="647">
        <v>4</v>
      </c>
      <c r="E2410" s="163" t="s">
        <v>3862</v>
      </c>
      <c r="F2410" s="593" t="s">
        <v>4675</v>
      </c>
      <c r="G2410" s="143"/>
      <c r="H2410" s="162"/>
      <c r="I2410" s="145"/>
      <c r="J2410" s="146"/>
      <c r="K2410" s="146"/>
      <c r="L2410" s="146"/>
      <c r="M2410" s="146"/>
      <c r="N2410" s="148"/>
      <c r="O2410" s="146"/>
      <c r="P2410" s="146"/>
      <c r="Q2410" s="146">
        <f t="shared" si="45"/>
        <v>0</v>
      </c>
      <c r="R2410" s="182" t="s">
        <v>4741</v>
      </c>
      <c r="S2410" s="226"/>
      <c r="T2410" s="676" t="s">
        <v>4687</v>
      </c>
      <c r="U2410" s="147"/>
      <c r="V2410" s="147"/>
      <c r="W2410" s="147"/>
      <c r="X2410" s="117"/>
    </row>
    <row r="2411" spans="1:35" ht="24" hidden="1" x14ac:dyDescent="0.2">
      <c r="A2411" s="167">
        <v>2</v>
      </c>
      <c r="B2411" s="647">
        <v>0</v>
      </c>
      <c r="C2411" s="647">
        <v>4</v>
      </c>
      <c r="D2411" s="647">
        <v>4</v>
      </c>
      <c r="E2411" s="163" t="s">
        <v>3862</v>
      </c>
      <c r="F2411" s="593" t="s">
        <v>4675</v>
      </c>
      <c r="G2411" s="143"/>
      <c r="H2411" s="162"/>
      <c r="I2411" s="145"/>
      <c r="J2411" s="146"/>
      <c r="K2411" s="146"/>
      <c r="L2411" s="146"/>
      <c r="M2411" s="146"/>
      <c r="N2411" s="148"/>
      <c r="O2411" s="146"/>
      <c r="P2411" s="146"/>
      <c r="Q2411" s="146">
        <f t="shared" si="45"/>
        <v>0</v>
      </c>
      <c r="R2411" s="182" t="s">
        <v>4741</v>
      </c>
      <c r="S2411" s="226"/>
      <c r="T2411" s="676" t="s">
        <v>4687</v>
      </c>
      <c r="U2411" s="147"/>
      <c r="V2411" s="147"/>
      <c r="W2411" s="147"/>
      <c r="X2411" s="117"/>
    </row>
    <row r="2412" spans="1:35" ht="24" hidden="1" x14ac:dyDescent="0.2">
      <c r="A2412" s="167">
        <v>2</v>
      </c>
      <c r="B2412" s="647">
        <v>0</v>
      </c>
      <c r="C2412" s="647">
        <v>4</v>
      </c>
      <c r="D2412" s="647">
        <v>4</v>
      </c>
      <c r="E2412" s="163" t="s">
        <v>3862</v>
      </c>
      <c r="F2412" s="593" t="s">
        <v>4675</v>
      </c>
      <c r="G2412" s="143"/>
      <c r="H2412" s="162"/>
      <c r="I2412" s="145"/>
      <c r="J2412" s="146"/>
      <c r="K2412" s="146"/>
      <c r="L2412" s="146"/>
      <c r="M2412" s="146"/>
      <c r="N2412" s="148"/>
      <c r="O2412" s="146"/>
      <c r="P2412" s="146"/>
      <c r="Q2412" s="146">
        <f t="shared" si="45"/>
        <v>0</v>
      </c>
      <c r="R2412" s="182" t="s">
        <v>4741</v>
      </c>
      <c r="S2412" s="226"/>
      <c r="T2412" s="676" t="s">
        <v>4687</v>
      </c>
      <c r="U2412" s="147"/>
      <c r="V2412" s="147"/>
      <c r="W2412" s="147"/>
      <c r="X2412" s="117"/>
    </row>
    <row r="2413" spans="1:35" ht="24" hidden="1" x14ac:dyDescent="0.2">
      <c r="A2413" s="167">
        <v>2</v>
      </c>
      <c r="B2413" s="647">
        <v>0</v>
      </c>
      <c r="C2413" s="647">
        <v>4</v>
      </c>
      <c r="D2413" s="647">
        <v>4</v>
      </c>
      <c r="E2413" s="163" t="s">
        <v>3862</v>
      </c>
      <c r="F2413" s="593" t="s">
        <v>4675</v>
      </c>
      <c r="G2413" s="143"/>
      <c r="H2413" s="162"/>
      <c r="I2413" s="145"/>
      <c r="J2413" s="146"/>
      <c r="K2413" s="146"/>
      <c r="L2413" s="146"/>
      <c r="M2413" s="146"/>
      <c r="N2413" s="148"/>
      <c r="O2413" s="146"/>
      <c r="P2413" s="146"/>
      <c r="Q2413" s="146">
        <f t="shared" si="45"/>
        <v>0</v>
      </c>
      <c r="R2413" s="182" t="s">
        <v>4741</v>
      </c>
      <c r="S2413" s="226"/>
      <c r="T2413" s="676" t="s">
        <v>4687</v>
      </c>
      <c r="U2413" s="147"/>
      <c r="V2413" s="147"/>
      <c r="W2413" s="147"/>
      <c r="X2413" s="117"/>
    </row>
    <row r="2414" spans="1:35" ht="24" hidden="1" x14ac:dyDescent="0.2">
      <c r="A2414" s="167">
        <v>2</v>
      </c>
      <c r="B2414" s="647">
        <v>0</v>
      </c>
      <c r="C2414" s="647">
        <v>4</v>
      </c>
      <c r="D2414" s="647">
        <v>4</v>
      </c>
      <c r="E2414" s="163" t="s">
        <v>3862</v>
      </c>
      <c r="F2414" s="593" t="s">
        <v>4675</v>
      </c>
      <c r="G2414" s="143"/>
      <c r="H2414" s="162"/>
      <c r="I2414" s="145"/>
      <c r="J2414" s="146"/>
      <c r="K2414" s="146"/>
      <c r="L2414" s="146"/>
      <c r="M2414" s="146"/>
      <c r="N2414" s="148"/>
      <c r="O2414" s="146"/>
      <c r="P2414" s="146"/>
      <c r="Q2414" s="146">
        <f t="shared" si="45"/>
        <v>0</v>
      </c>
      <c r="R2414" s="182" t="s">
        <v>4741</v>
      </c>
      <c r="S2414" s="226"/>
      <c r="T2414" s="676" t="s">
        <v>4687</v>
      </c>
      <c r="U2414" s="147"/>
      <c r="V2414" s="147"/>
      <c r="W2414" s="147"/>
      <c r="X2414" s="117"/>
    </row>
    <row r="2415" spans="1:35" ht="24" hidden="1" x14ac:dyDescent="0.2">
      <c r="A2415" s="167">
        <v>2</v>
      </c>
      <c r="B2415" s="647">
        <v>0</v>
      </c>
      <c r="C2415" s="647">
        <v>4</v>
      </c>
      <c r="D2415" s="647">
        <v>4</v>
      </c>
      <c r="E2415" s="163" t="s">
        <v>3862</v>
      </c>
      <c r="F2415" s="593" t="s">
        <v>4675</v>
      </c>
      <c r="G2415" s="143"/>
      <c r="H2415" s="162"/>
      <c r="I2415" s="145"/>
      <c r="J2415" s="146"/>
      <c r="K2415" s="146"/>
      <c r="L2415" s="146"/>
      <c r="M2415" s="146"/>
      <c r="N2415" s="183"/>
      <c r="O2415" s="146"/>
      <c r="P2415" s="146"/>
      <c r="Q2415" s="146"/>
      <c r="R2415" s="182" t="s">
        <v>4741</v>
      </c>
      <c r="S2415" s="226"/>
      <c r="T2415" s="676" t="s">
        <v>4687</v>
      </c>
      <c r="U2415" s="147"/>
      <c r="V2415" s="147"/>
      <c r="W2415" s="147"/>
      <c r="X2415" s="117"/>
    </row>
    <row r="2416" spans="1:35" s="172" customFormat="1" ht="24" hidden="1" x14ac:dyDescent="0.2">
      <c r="A2416" s="167">
        <v>2</v>
      </c>
      <c r="B2416" s="647">
        <v>0</v>
      </c>
      <c r="C2416" s="647">
        <v>4</v>
      </c>
      <c r="D2416" s="647">
        <v>4</v>
      </c>
      <c r="E2416" s="163" t="s">
        <v>3862</v>
      </c>
      <c r="F2416" s="593" t="s">
        <v>4675</v>
      </c>
      <c r="G2416" s="143"/>
      <c r="H2416" s="166"/>
      <c r="I2416" s="180"/>
      <c r="J2416" s="169"/>
      <c r="K2416" s="169"/>
      <c r="L2416" s="169"/>
      <c r="M2416" s="169"/>
      <c r="N2416" s="184"/>
      <c r="O2416" s="169"/>
      <c r="P2416" s="169"/>
      <c r="Q2416" s="169"/>
      <c r="R2416" s="182" t="s">
        <v>4741</v>
      </c>
      <c r="S2416" s="226"/>
      <c r="T2416" s="676" t="s">
        <v>4687</v>
      </c>
      <c r="U2416" s="170"/>
      <c r="V2416" s="170"/>
      <c r="W2416" s="170"/>
      <c r="X2416" s="117"/>
      <c r="Y2416" s="171"/>
      <c r="Z2416" s="171"/>
      <c r="AA2416" s="171"/>
      <c r="AB2416" s="171"/>
      <c r="AC2416" s="171"/>
      <c r="AD2416" s="171"/>
      <c r="AE2416" s="171"/>
      <c r="AF2416" s="171"/>
      <c r="AG2416" s="171"/>
      <c r="AH2416" s="171"/>
      <c r="AI2416" s="171"/>
    </row>
    <row r="2417" spans="1:35" s="172" customFormat="1" ht="24" hidden="1" x14ac:dyDescent="0.2">
      <c r="A2417" s="167">
        <v>2</v>
      </c>
      <c r="B2417" s="647">
        <v>0</v>
      </c>
      <c r="C2417" s="647">
        <v>4</v>
      </c>
      <c r="D2417" s="647">
        <v>4</v>
      </c>
      <c r="E2417" s="163" t="s">
        <v>3862</v>
      </c>
      <c r="F2417" s="593" t="s">
        <v>4675</v>
      </c>
      <c r="G2417" s="143"/>
      <c r="H2417" s="166"/>
      <c r="I2417" s="180"/>
      <c r="J2417" s="169"/>
      <c r="K2417" s="169"/>
      <c r="L2417" s="169"/>
      <c r="M2417" s="169"/>
      <c r="N2417" s="184"/>
      <c r="O2417" s="169"/>
      <c r="P2417" s="169"/>
      <c r="Q2417" s="169"/>
      <c r="R2417" s="182" t="s">
        <v>4741</v>
      </c>
      <c r="S2417" s="226"/>
      <c r="T2417" s="676" t="s">
        <v>4687</v>
      </c>
      <c r="U2417" s="170"/>
      <c r="V2417" s="170"/>
      <c r="W2417" s="170"/>
      <c r="X2417" s="117"/>
      <c r="Y2417" s="171"/>
      <c r="Z2417" s="171"/>
      <c r="AA2417" s="171"/>
      <c r="AB2417" s="171"/>
      <c r="AC2417" s="171"/>
      <c r="AD2417" s="171"/>
      <c r="AE2417" s="171"/>
      <c r="AF2417" s="171"/>
      <c r="AG2417" s="171"/>
      <c r="AH2417" s="171"/>
      <c r="AI2417" s="171"/>
    </row>
    <row r="2418" spans="1:35" ht="23.25" hidden="1" customHeight="1" x14ac:dyDescent="0.2">
      <c r="A2418" s="167">
        <v>2</v>
      </c>
      <c r="B2418" s="647">
        <v>0</v>
      </c>
      <c r="C2418" s="647">
        <v>4</v>
      </c>
      <c r="D2418" s="647">
        <v>4</v>
      </c>
      <c r="E2418" s="163" t="s">
        <v>3862</v>
      </c>
      <c r="F2418" s="593" t="s">
        <v>4675</v>
      </c>
      <c r="G2418" s="143"/>
      <c r="H2418" s="166">
        <v>42151600</v>
      </c>
      <c r="I2418" s="180" t="s">
        <v>5089</v>
      </c>
      <c r="J2418" s="146"/>
      <c r="K2418" s="146"/>
      <c r="L2418" s="146"/>
      <c r="M2418" s="146"/>
      <c r="N2418" s="183" t="s">
        <v>5003</v>
      </c>
      <c r="O2418" s="146"/>
      <c r="P2418" s="146"/>
      <c r="Q2418" s="146">
        <f t="shared" ref="Q2418" si="46">+P2418</f>
        <v>0</v>
      </c>
      <c r="R2418" s="182" t="s">
        <v>4741</v>
      </c>
      <c r="S2418" s="226"/>
      <c r="T2418" s="676" t="s">
        <v>4687</v>
      </c>
      <c r="U2418" s="147"/>
      <c r="V2418" s="147"/>
      <c r="W2418" s="147"/>
      <c r="X2418" s="117"/>
    </row>
    <row r="2419" spans="1:35" s="121" customFormat="1" ht="34.5" customHeight="1" x14ac:dyDescent="0.2">
      <c r="A2419" s="167">
        <v>2</v>
      </c>
      <c r="B2419" s="647">
        <v>0</v>
      </c>
      <c r="C2419" s="647">
        <v>4</v>
      </c>
      <c r="D2419" s="647">
        <v>4</v>
      </c>
      <c r="E2419" s="163" t="s">
        <v>2050</v>
      </c>
      <c r="F2419" s="601"/>
      <c r="G2419" s="164" t="s">
        <v>2663</v>
      </c>
      <c r="H2419" s="162"/>
      <c r="I2419" s="145"/>
      <c r="J2419" s="146"/>
      <c r="K2419" s="146">
        <f>SUM(K2420:K3159)</f>
        <v>0</v>
      </c>
      <c r="L2419" s="146"/>
      <c r="M2419" s="146">
        <f>SUM(M2420:M3159)</f>
        <v>0</v>
      </c>
      <c r="N2419" s="148"/>
      <c r="O2419" s="146"/>
      <c r="P2419" s="830">
        <f>SUM(P2420:P3159)</f>
        <v>2773365</v>
      </c>
      <c r="Q2419" s="830">
        <f>SUM(Q2420:Q3159)</f>
        <v>2773365</v>
      </c>
      <c r="R2419" s="182"/>
      <c r="S2419" s="226"/>
      <c r="T2419" s="676"/>
      <c r="U2419" s="147"/>
      <c r="V2419" s="147"/>
      <c r="W2419" s="147"/>
      <c r="X2419" s="117"/>
    </row>
    <row r="2420" spans="1:35" hidden="1" x14ac:dyDescent="0.2">
      <c r="A2420" s="139"/>
      <c r="B2420" s="140"/>
      <c r="C2420" s="140"/>
      <c r="D2420" s="140"/>
      <c r="E2420" s="141"/>
      <c r="F2420" s="593"/>
      <c r="G2420" s="143"/>
      <c r="H2420" s="162">
        <v>41122605</v>
      </c>
      <c r="I2420" s="145" t="s">
        <v>1367</v>
      </c>
      <c r="J2420" s="146"/>
      <c r="K2420" s="146"/>
      <c r="L2420" s="146"/>
      <c r="M2420" s="146"/>
      <c r="N2420" s="183"/>
      <c r="O2420" s="146"/>
      <c r="P2420" s="146"/>
      <c r="Q2420" s="146">
        <f>+M2420+P2420-K2420</f>
        <v>0</v>
      </c>
      <c r="R2420" s="182"/>
      <c r="S2420" s="226"/>
      <c r="T2420" s="676"/>
      <c r="U2420" s="147"/>
      <c r="V2420" s="147"/>
      <c r="W2420" s="147"/>
      <c r="X2420" s="117"/>
    </row>
    <row r="2421" spans="1:35" hidden="1" x14ac:dyDescent="0.2">
      <c r="A2421" s="139"/>
      <c r="B2421" s="140"/>
      <c r="C2421" s="140"/>
      <c r="D2421" s="140"/>
      <c r="E2421" s="141"/>
      <c r="F2421" s="593"/>
      <c r="G2421" s="143"/>
      <c r="H2421" s="162">
        <v>41122605</v>
      </c>
      <c r="I2421" s="145" t="s">
        <v>1368</v>
      </c>
      <c r="J2421" s="146"/>
      <c r="K2421" s="146"/>
      <c r="L2421" s="146"/>
      <c r="M2421" s="146"/>
      <c r="N2421" s="183"/>
      <c r="O2421" s="146"/>
      <c r="P2421" s="146"/>
      <c r="Q2421" s="146">
        <f t="shared" ref="Q2421:Q2476" si="47">+M2421+P2421-K2421</f>
        <v>0</v>
      </c>
      <c r="R2421" s="182"/>
      <c r="S2421" s="226"/>
      <c r="T2421" s="676"/>
      <c r="U2421" s="147"/>
      <c r="V2421" s="147"/>
      <c r="W2421" s="147"/>
      <c r="X2421" s="117"/>
    </row>
    <row r="2422" spans="1:35" hidden="1" x14ac:dyDescent="0.2">
      <c r="A2422" s="139"/>
      <c r="B2422" s="140"/>
      <c r="C2422" s="140"/>
      <c r="D2422" s="140"/>
      <c r="E2422" s="141"/>
      <c r="F2422" s="593"/>
      <c r="G2422" s="143"/>
      <c r="H2422" s="162">
        <v>41122605</v>
      </c>
      <c r="I2422" s="145" t="s">
        <v>1369</v>
      </c>
      <c r="J2422" s="146"/>
      <c r="K2422" s="146"/>
      <c r="L2422" s="146"/>
      <c r="M2422" s="146"/>
      <c r="N2422" s="183"/>
      <c r="O2422" s="146"/>
      <c r="P2422" s="146"/>
      <c r="Q2422" s="146">
        <f t="shared" si="47"/>
        <v>0</v>
      </c>
      <c r="R2422" s="182"/>
      <c r="S2422" s="226"/>
      <c r="T2422" s="676"/>
      <c r="U2422" s="147"/>
      <c r="V2422" s="147"/>
      <c r="W2422" s="147"/>
      <c r="X2422" s="117"/>
    </row>
    <row r="2423" spans="1:35" hidden="1" x14ac:dyDescent="0.2">
      <c r="A2423" s="139"/>
      <c r="B2423" s="140"/>
      <c r="C2423" s="140"/>
      <c r="D2423" s="140"/>
      <c r="E2423" s="141"/>
      <c r="F2423" s="593"/>
      <c r="G2423" s="143"/>
      <c r="H2423" s="162">
        <v>41122605</v>
      </c>
      <c r="I2423" s="145" t="s">
        <v>1370</v>
      </c>
      <c r="J2423" s="146"/>
      <c r="K2423" s="146"/>
      <c r="L2423" s="146"/>
      <c r="M2423" s="146"/>
      <c r="N2423" s="183"/>
      <c r="O2423" s="146"/>
      <c r="P2423" s="146"/>
      <c r="Q2423" s="146">
        <f t="shared" si="47"/>
        <v>0</v>
      </c>
      <c r="R2423" s="182"/>
      <c r="S2423" s="226"/>
      <c r="T2423" s="676"/>
      <c r="U2423" s="147"/>
      <c r="V2423" s="147"/>
      <c r="W2423" s="147"/>
      <c r="X2423" s="117"/>
    </row>
    <row r="2424" spans="1:35" hidden="1" x14ac:dyDescent="0.2">
      <c r="A2424" s="139"/>
      <c r="B2424" s="140"/>
      <c r="C2424" s="140"/>
      <c r="D2424" s="140"/>
      <c r="E2424" s="141"/>
      <c r="F2424" s="593"/>
      <c r="G2424" s="143"/>
      <c r="H2424" s="162">
        <v>12352115</v>
      </c>
      <c r="I2424" s="145" t="s">
        <v>1371</v>
      </c>
      <c r="J2424" s="146"/>
      <c r="K2424" s="146"/>
      <c r="L2424" s="146"/>
      <c r="M2424" s="146"/>
      <c r="N2424" s="183"/>
      <c r="O2424" s="146"/>
      <c r="P2424" s="146"/>
      <c r="Q2424" s="146">
        <f t="shared" si="47"/>
        <v>0</v>
      </c>
      <c r="R2424" s="182"/>
      <c r="S2424" s="226"/>
      <c r="T2424" s="676"/>
      <c r="U2424" s="147"/>
      <c r="V2424" s="147"/>
      <c r="W2424" s="147"/>
      <c r="X2424" s="117"/>
    </row>
    <row r="2425" spans="1:35" hidden="1" x14ac:dyDescent="0.2">
      <c r="A2425" s="139"/>
      <c r="B2425" s="140"/>
      <c r="C2425" s="140"/>
      <c r="D2425" s="140"/>
      <c r="E2425" s="141"/>
      <c r="F2425" s="593"/>
      <c r="G2425" s="143"/>
      <c r="H2425" s="162">
        <v>12352313</v>
      </c>
      <c r="I2425" s="145" t="s">
        <v>1372</v>
      </c>
      <c r="J2425" s="146"/>
      <c r="K2425" s="146"/>
      <c r="L2425" s="146"/>
      <c r="M2425" s="146"/>
      <c r="N2425" s="183"/>
      <c r="O2425" s="146"/>
      <c r="P2425" s="146"/>
      <c r="Q2425" s="146">
        <f t="shared" si="47"/>
        <v>0</v>
      </c>
      <c r="R2425" s="182"/>
      <c r="S2425" s="226"/>
      <c r="T2425" s="676"/>
      <c r="U2425" s="147"/>
      <c r="V2425" s="147"/>
      <c r="W2425" s="147"/>
      <c r="X2425" s="117"/>
    </row>
    <row r="2426" spans="1:35" ht="21.75" hidden="1" x14ac:dyDescent="0.2">
      <c r="A2426" s="139"/>
      <c r="B2426" s="140"/>
      <c r="C2426" s="140"/>
      <c r="D2426" s="140"/>
      <c r="E2426" s="141"/>
      <c r="F2426" s="593"/>
      <c r="G2426" s="143"/>
      <c r="H2426" s="162">
        <v>12352313</v>
      </c>
      <c r="I2426" s="145" t="s">
        <v>1373</v>
      </c>
      <c r="J2426" s="146"/>
      <c r="K2426" s="146"/>
      <c r="L2426" s="146"/>
      <c r="M2426" s="146"/>
      <c r="N2426" s="183"/>
      <c r="O2426" s="146"/>
      <c r="P2426" s="146"/>
      <c r="Q2426" s="146">
        <f t="shared" si="47"/>
        <v>0</v>
      </c>
      <c r="R2426" s="182"/>
      <c r="S2426" s="226"/>
      <c r="T2426" s="676"/>
      <c r="U2426" s="147"/>
      <c r="V2426" s="147"/>
      <c r="W2426" s="147"/>
      <c r="X2426" s="117"/>
    </row>
    <row r="2427" spans="1:35" hidden="1" x14ac:dyDescent="0.2">
      <c r="A2427" s="139"/>
      <c r="B2427" s="140"/>
      <c r="C2427" s="140"/>
      <c r="D2427" s="140"/>
      <c r="E2427" s="141"/>
      <c r="F2427" s="593"/>
      <c r="G2427" s="143"/>
      <c r="H2427" s="162">
        <v>12352313</v>
      </c>
      <c r="I2427" s="145" t="s">
        <v>1982</v>
      </c>
      <c r="J2427" s="146"/>
      <c r="K2427" s="146"/>
      <c r="L2427" s="146"/>
      <c r="M2427" s="146"/>
      <c r="N2427" s="183"/>
      <c r="O2427" s="146"/>
      <c r="P2427" s="146"/>
      <c r="Q2427" s="146">
        <f t="shared" si="47"/>
        <v>0</v>
      </c>
      <c r="R2427" s="182"/>
      <c r="S2427" s="226"/>
      <c r="T2427" s="676"/>
      <c r="U2427" s="147"/>
      <c r="V2427" s="147"/>
      <c r="W2427" s="147"/>
      <c r="X2427" s="117"/>
    </row>
    <row r="2428" spans="1:35" ht="21.75" hidden="1" x14ac:dyDescent="0.2">
      <c r="A2428" s="139"/>
      <c r="B2428" s="140"/>
      <c r="C2428" s="140"/>
      <c r="D2428" s="140"/>
      <c r="E2428" s="141"/>
      <c r="F2428" s="593"/>
      <c r="G2428" s="143"/>
      <c r="H2428" s="162">
        <v>12352313</v>
      </c>
      <c r="I2428" s="145" t="s">
        <v>1983</v>
      </c>
      <c r="J2428" s="146"/>
      <c r="K2428" s="146"/>
      <c r="L2428" s="146"/>
      <c r="M2428" s="146"/>
      <c r="N2428" s="183"/>
      <c r="O2428" s="146"/>
      <c r="P2428" s="146"/>
      <c r="Q2428" s="146">
        <f t="shared" si="47"/>
        <v>0</v>
      </c>
      <c r="R2428" s="182"/>
      <c r="S2428" s="226"/>
      <c r="T2428" s="676"/>
      <c r="U2428" s="147"/>
      <c r="V2428" s="147"/>
      <c r="W2428" s="147"/>
      <c r="X2428" s="117"/>
    </row>
    <row r="2429" spans="1:35" hidden="1" x14ac:dyDescent="0.2">
      <c r="A2429" s="139"/>
      <c r="B2429" s="140"/>
      <c r="C2429" s="140"/>
      <c r="D2429" s="140"/>
      <c r="E2429" s="141"/>
      <c r="F2429" s="593"/>
      <c r="G2429" s="143"/>
      <c r="H2429" s="162"/>
      <c r="I2429" s="145" t="s">
        <v>1984</v>
      </c>
      <c r="J2429" s="146"/>
      <c r="K2429" s="146"/>
      <c r="L2429" s="146"/>
      <c r="M2429" s="146"/>
      <c r="N2429" s="183"/>
      <c r="O2429" s="146"/>
      <c r="P2429" s="146"/>
      <c r="Q2429" s="146">
        <f t="shared" si="47"/>
        <v>0</v>
      </c>
      <c r="R2429" s="182"/>
      <c r="S2429" s="226"/>
      <c r="T2429" s="676"/>
      <c r="U2429" s="147"/>
      <c r="V2429" s="147"/>
      <c r="W2429" s="147"/>
      <c r="X2429" s="117"/>
    </row>
    <row r="2430" spans="1:35" hidden="1" x14ac:dyDescent="0.2">
      <c r="A2430" s="139"/>
      <c r="B2430" s="140"/>
      <c r="C2430" s="140"/>
      <c r="D2430" s="140"/>
      <c r="E2430" s="141"/>
      <c r="F2430" s="593"/>
      <c r="G2430" s="143"/>
      <c r="H2430" s="162">
        <v>51171800</v>
      </c>
      <c r="I2430" s="145" t="s">
        <v>82</v>
      </c>
      <c r="J2430" s="146"/>
      <c r="K2430" s="146"/>
      <c r="L2430" s="146"/>
      <c r="M2430" s="146"/>
      <c r="N2430" s="183"/>
      <c r="O2430" s="146"/>
      <c r="P2430" s="146"/>
      <c r="Q2430" s="146">
        <f t="shared" si="47"/>
        <v>0</v>
      </c>
      <c r="R2430" s="182"/>
      <c r="S2430" s="226"/>
      <c r="T2430" s="676"/>
      <c r="U2430" s="147"/>
      <c r="V2430" s="147"/>
      <c r="W2430" s="147"/>
      <c r="X2430" s="117"/>
    </row>
    <row r="2431" spans="1:35" hidden="1" x14ac:dyDescent="0.2">
      <c r="A2431" s="139"/>
      <c r="B2431" s="140"/>
      <c r="C2431" s="140"/>
      <c r="D2431" s="140"/>
      <c r="E2431" s="141"/>
      <c r="F2431" s="593"/>
      <c r="G2431" s="143"/>
      <c r="H2431" s="162"/>
      <c r="I2431" s="145" t="s">
        <v>1985</v>
      </c>
      <c r="J2431" s="146"/>
      <c r="K2431" s="146"/>
      <c r="L2431" s="146"/>
      <c r="M2431" s="146"/>
      <c r="N2431" s="183"/>
      <c r="O2431" s="146"/>
      <c r="P2431" s="146"/>
      <c r="Q2431" s="146">
        <f t="shared" si="47"/>
        <v>0</v>
      </c>
      <c r="R2431" s="182"/>
      <c r="S2431" s="226"/>
      <c r="T2431" s="676"/>
      <c r="U2431" s="147"/>
      <c r="V2431" s="147"/>
      <c r="W2431" s="147"/>
      <c r="X2431" s="117"/>
    </row>
    <row r="2432" spans="1:35" hidden="1" x14ac:dyDescent="0.2">
      <c r="A2432" s="139"/>
      <c r="B2432" s="140"/>
      <c r="C2432" s="140"/>
      <c r="D2432" s="140"/>
      <c r="E2432" s="141"/>
      <c r="F2432" s="593"/>
      <c r="G2432" s="143"/>
      <c r="H2432" s="162"/>
      <c r="I2432" s="145" t="s">
        <v>1986</v>
      </c>
      <c r="J2432" s="146"/>
      <c r="K2432" s="146"/>
      <c r="L2432" s="146"/>
      <c r="M2432" s="146"/>
      <c r="N2432" s="183"/>
      <c r="O2432" s="146"/>
      <c r="P2432" s="146"/>
      <c r="Q2432" s="146">
        <f t="shared" si="47"/>
        <v>0</v>
      </c>
      <c r="R2432" s="182"/>
      <c r="S2432" s="226"/>
      <c r="T2432" s="676"/>
      <c r="U2432" s="147"/>
      <c r="V2432" s="147"/>
      <c r="W2432" s="147"/>
      <c r="X2432" s="117"/>
    </row>
    <row r="2433" spans="1:24" hidden="1" x14ac:dyDescent="0.2">
      <c r="A2433" s="139"/>
      <c r="B2433" s="140"/>
      <c r="C2433" s="140"/>
      <c r="D2433" s="140"/>
      <c r="E2433" s="141"/>
      <c r="F2433" s="593"/>
      <c r="G2433" s="143"/>
      <c r="H2433" s="162">
        <v>12350000</v>
      </c>
      <c r="I2433" s="145" t="s">
        <v>3982</v>
      </c>
      <c r="J2433" s="146"/>
      <c r="K2433" s="146"/>
      <c r="L2433" s="146"/>
      <c r="M2433" s="146"/>
      <c r="N2433" s="183"/>
      <c r="O2433" s="146"/>
      <c r="P2433" s="146"/>
      <c r="Q2433" s="146">
        <f t="shared" si="47"/>
        <v>0</v>
      </c>
      <c r="R2433" s="182"/>
      <c r="S2433" s="226"/>
      <c r="T2433" s="676"/>
      <c r="U2433" s="147"/>
      <c r="V2433" s="147"/>
      <c r="W2433" s="147"/>
      <c r="X2433" s="117"/>
    </row>
    <row r="2434" spans="1:24" hidden="1" x14ac:dyDescent="0.2">
      <c r="A2434" s="139"/>
      <c r="B2434" s="140"/>
      <c r="C2434" s="140"/>
      <c r="D2434" s="140"/>
      <c r="E2434" s="141"/>
      <c r="F2434" s="593"/>
      <c r="G2434" s="143"/>
      <c r="H2434" s="162">
        <v>12350000</v>
      </c>
      <c r="I2434" s="145" t="s">
        <v>3983</v>
      </c>
      <c r="J2434" s="146"/>
      <c r="K2434" s="146"/>
      <c r="L2434" s="146"/>
      <c r="M2434" s="146"/>
      <c r="N2434" s="183"/>
      <c r="O2434" s="146"/>
      <c r="P2434" s="146"/>
      <c r="Q2434" s="146">
        <f t="shared" si="47"/>
        <v>0</v>
      </c>
      <c r="R2434" s="182"/>
      <c r="S2434" s="226"/>
      <c r="T2434" s="676"/>
      <c r="U2434" s="147"/>
      <c r="V2434" s="147"/>
      <c r="W2434" s="147"/>
      <c r="X2434" s="117"/>
    </row>
    <row r="2435" spans="1:24" hidden="1" x14ac:dyDescent="0.2">
      <c r="A2435" s="139"/>
      <c r="B2435" s="140"/>
      <c r="C2435" s="140"/>
      <c r="D2435" s="140"/>
      <c r="E2435" s="141"/>
      <c r="F2435" s="593"/>
      <c r="G2435" s="143"/>
      <c r="H2435" s="162">
        <v>12350000</v>
      </c>
      <c r="I2435" s="145" t="s">
        <v>83</v>
      </c>
      <c r="J2435" s="146"/>
      <c r="K2435" s="146"/>
      <c r="L2435" s="146"/>
      <c r="M2435" s="146"/>
      <c r="N2435" s="183"/>
      <c r="O2435" s="146"/>
      <c r="P2435" s="146"/>
      <c r="Q2435" s="146">
        <f t="shared" si="47"/>
        <v>0</v>
      </c>
      <c r="R2435" s="182"/>
      <c r="S2435" s="226"/>
      <c r="T2435" s="676"/>
      <c r="U2435" s="147"/>
      <c r="V2435" s="147"/>
      <c r="W2435" s="147"/>
      <c r="X2435" s="117"/>
    </row>
    <row r="2436" spans="1:24" hidden="1" x14ac:dyDescent="0.2">
      <c r="A2436" s="139"/>
      <c r="B2436" s="140"/>
      <c r="C2436" s="140"/>
      <c r="D2436" s="140"/>
      <c r="E2436" s="141"/>
      <c r="F2436" s="593"/>
      <c r="G2436" s="143"/>
      <c r="H2436" s="162">
        <v>12350000</v>
      </c>
      <c r="I2436" s="145" t="s">
        <v>84</v>
      </c>
      <c r="J2436" s="146"/>
      <c r="K2436" s="146"/>
      <c r="L2436" s="146"/>
      <c r="M2436" s="146"/>
      <c r="N2436" s="183"/>
      <c r="O2436" s="146"/>
      <c r="P2436" s="146"/>
      <c r="Q2436" s="146">
        <f t="shared" si="47"/>
        <v>0</v>
      </c>
      <c r="R2436" s="182"/>
      <c r="S2436" s="226"/>
      <c r="T2436" s="676"/>
      <c r="U2436" s="147"/>
      <c r="V2436" s="147"/>
      <c r="W2436" s="147"/>
      <c r="X2436" s="117"/>
    </row>
    <row r="2437" spans="1:24" hidden="1" x14ac:dyDescent="0.2">
      <c r="A2437" s="139"/>
      <c r="B2437" s="140"/>
      <c r="C2437" s="140"/>
      <c r="D2437" s="140"/>
      <c r="E2437" s="141"/>
      <c r="F2437" s="593"/>
      <c r="G2437" s="143"/>
      <c r="H2437" s="162">
        <v>12350000</v>
      </c>
      <c r="I2437" s="145" t="s">
        <v>85</v>
      </c>
      <c r="J2437" s="146"/>
      <c r="K2437" s="146"/>
      <c r="L2437" s="146"/>
      <c r="M2437" s="146"/>
      <c r="N2437" s="183"/>
      <c r="O2437" s="146"/>
      <c r="P2437" s="146"/>
      <c r="Q2437" s="146">
        <f t="shared" si="47"/>
        <v>0</v>
      </c>
      <c r="R2437" s="182"/>
      <c r="S2437" s="226"/>
      <c r="T2437" s="676"/>
      <c r="U2437" s="147"/>
      <c r="V2437" s="147"/>
      <c r="W2437" s="147"/>
      <c r="X2437" s="117"/>
    </row>
    <row r="2438" spans="1:24" ht="21.75" hidden="1" x14ac:dyDescent="0.2">
      <c r="A2438" s="139"/>
      <c r="B2438" s="140"/>
      <c r="C2438" s="140"/>
      <c r="D2438" s="140"/>
      <c r="E2438" s="141"/>
      <c r="F2438" s="593"/>
      <c r="G2438" s="143"/>
      <c r="H2438" s="162">
        <v>12350000</v>
      </c>
      <c r="I2438" s="145" t="s">
        <v>3984</v>
      </c>
      <c r="J2438" s="146"/>
      <c r="K2438" s="146"/>
      <c r="L2438" s="146"/>
      <c r="M2438" s="146"/>
      <c r="N2438" s="183"/>
      <c r="O2438" s="146"/>
      <c r="P2438" s="146"/>
      <c r="Q2438" s="146">
        <f t="shared" si="47"/>
        <v>0</v>
      </c>
      <c r="R2438" s="182"/>
      <c r="S2438" s="226"/>
      <c r="T2438" s="676"/>
      <c r="U2438" s="147"/>
      <c r="V2438" s="147"/>
      <c r="W2438" s="147"/>
      <c r="X2438" s="117"/>
    </row>
    <row r="2439" spans="1:24" ht="21.75" hidden="1" x14ac:dyDescent="0.2">
      <c r="A2439" s="139"/>
      <c r="B2439" s="140"/>
      <c r="C2439" s="140"/>
      <c r="D2439" s="140"/>
      <c r="E2439" s="141"/>
      <c r="F2439" s="593"/>
      <c r="G2439" s="143"/>
      <c r="H2439" s="162">
        <v>12350000</v>
      </c>
      <c r="I2439" s="145" t="s">
        <v>3985</v>
      </c>
      <c r="J2439" s="146"/>
      <c r="K2439" s="146"/>
      <c r="L2439" s="146"/>
      <c r="M2439" s="146"/>
      <c r="N2439" s="183"/>
      <c r="O2439" s="146"/>
      <c r="P2439" s="146"/>
      <c r="Q2439" s="146">
        <f t="shared" si="47"/>
        <v>0</v>
      </c>
      <c r="R2439" s="182"/>
      <c r="S2439" s="226"/>
      <c r="T2439" s="676"/>
      <c r="U2439" s="147"/>
      <c r="V2439" s="147"/>
      <c r="W2439" s="147"/>
      <c r="X2439" s="117"/>
    </row>
    <row r="2440" spans="1:24" ht="21.75" hidden="1" x14ac:dyDescent="0.2">
      <c r="A2440" s="139"/>
      <c r="B2440" s="140"/>
      <c r="C2440" s="140"/>
      <c r="D2440" s="140"/>
      <c r="E2440" s="141"/>
      <c r="F2440" s="593"/>
      <c r="G2440" s="143"/>
      <c r="H2440" s="162">
        <v>12350000</v>
      </c>
      <c r="I2440" s="145" t="s">
        <v>3986</v>
      </c>
      <c r="J2440" s="146"/>
      <c r="K2440" s="146"/>
      <c r="L2440" s="146"/>
      <c r="M2440" s="146"/>
      <c r="N2440" s="183"/>
      <c r="O2440" s="146"/>
      <c r="P2440" s="146"/>
      <c r="Q2440" s="146">
        <f t="shared" si="47"/>
        <v>0</v>
      </c>
      <c r="R2440" s="182"/>
      <c r="S2440" s="226"/>
      <c r="T2440" s="676"/>
      <c r="U2440" s="147"/>
      <c r="V2440" s="147"/>
      <c r="W2440" s="147"/>
      <c r="X2440" s="117"/>
    </row>
    <row r="2441" spans="1:24" hidden="1" x14ac:dyDescent="0.2">
      <c r="A2441" s="139"/>
      <c r="B2441" s="140"/>
      <c r="C2441" s="140"/>
      <c r="D2441" s="140"/>
      <c r="E2441" s="141"/>
      <c r="F2441" s="593"/>
      <c r="G2441" s="143"/>
      <c r="H2441" s="162">
        <v>42295400</v>
      </c>
      <c r="I2441" s="145" t="s">
        <v>3987</v>
      </c>
      <c r="J2441" s="146"/>
      <c r="K2441" s="146"/>
      <c r="L2441" s="146"/>
      <c r="M2441" s="146"/>
      <c r="N2441" s="183"/>
      <c r="O2441" s="146"/>
      <c r="P2441" s="146"/>
      <c r="Q2441" s="146">
        <f t="shared" si="47"/>
        <v>0</v>
      </c>
      <c r="R2441" s="182"/>
      <c r="S2441" s="226"/>
      <c r="T2441" s="676"/>
      <c r="U2441" s="147"/>
      <c r="V2441" s="147"/>
      <c r="W2441" s="147"/>
      <c r="X2441" s="117"/>
    </row>
    <row r="2442" spans="1:24" hidden="1" x14ac:dyDescent="0.2">
      <c r="A2442" s="139"/>
      <c r="B2442" s="140"/>
      <c r="C2442" s="140"/>
      <c r="D2442" s="140"/>
      <c r="E2442" s="141"/>
      <c r="F2442" s="593"/>
      <c r="G2442" s="143"/>
      <c r="H2442" s="162">
        <v>41100000</v>
      </c>
      <c r="I2442" s="145" t="s">
        <v>2798</v>
      </c>
      <c r="J2442" s="146"/>
      <c r="K2442" s="146"/>
      <c r="L2442" s="146"/>
      <c r="M2442" s="146"/>
      <c r="N2442" s="183"/>
      <c r="O2442" s="146"/>
      <c r="P2442" s="146"/>
      <c r="Q2442" s="146">
        <f t="shared" si="47"/>
        <v>0</v>
      </c>
      <c r="R2442" s="182"/>
      <c r="S2442" s="226"/>
      <c r="T2442" s="676"/>
      <c r="U2442" s="147"/>
      <c r="V2442" s="147"/>
      <c r="W2442" s="147"/>
      <c r="X2442" s="117"/>
    </row>
    <row r="2443" spans="1:24" hidden="1" x14ac:dyDescent="0.2">
      <c r="A2443" s="139"/>
      <c r="B2443" s="140"/>
      <c r="C2443" s="140"/>
      <c r="D2443" s="140"/>
      <c r="E2443" s="141"/>
      <c r="F2443" s="593"/>
      <c r="G2443" s="143"/>
      <c r="H2443" s="162">
        <v>41100000</v>
      </c>
      <c r="I2443" s="145" t="s">
        <v>2799</v>
      </c>
      <c r="J2443" s="146"/>
      <c r="K2443" s="146"/>
      <c r="L2443" s="146"/>
      <c r="M2443" s="146"/>
      <c r="N2443" s="183"/>
      <c r="O2443" s="146"/>
      <c r="P2443" s="146"/>
      <c r="Q2443" s="146">
        <f t="shared" si="47"/>
        <v>0</v>
      </c>
      <c r="R2443" s="182"/>
      <c r="S2443" s="226"/>
      <c r="T2443" s="676"/>
      <c r="U2443" s="147"/>
      <c r="V2443" s="147"/>
      <c r="W2443" s="147"/>
      <c r="X2443" s="117"/>
    </row>
    <row r="2444" spans="1:24" hidden="1" x14ac:dyDescent="0.2">
      <c r="A2444" s="139"/>
      <c r="B2444" s="140"/>
      <c r="C2444" s="140"/>
      <c r="D2444" s="140"/>
      <c r="E2444" s="141"/>
      <c r="F2444" s="593"/>
      <c r="G2444" s="143"/>
      <c r="H2444" s="162">
        <v>41100000</v>
      </c>
      <c r="I2444" s="145" t="s">
        <v>2800</v>
      </c>
      <c r="J2444" s="146"/>
      <c r="K2444" s="146"/>
      <c r="L2444" s="146"/>
      <c r="M2444" s="146"/>
      <c r="N2444" s="183"/>
      <c r="O2444" s="146"/>
      <c r="P2444" s="146"/>
      <c r="Q2444" s="146">
        <f t="shared" si="47"/>
        <v>0</v>
      </c>
      <c r="R2444" s="182"/>
      <c r="S2444" s="226"/>
      <c r="T2444" s="676"/>
      <c r="U2444" s="147"/>
      <c r="V2444" s="147"/>
      <c r="W2444" s="147"/>
      <c r="X2444" s="117"/>
    </row>
    <row r="2445" spans="1:24" hidden="1" x14ac:dyDescent="0.2">
      <c r="A2445" s="139"/>
      <c r="B2445" s="140"/>
      <c r="C2445" s="140"/>
      <c r="D2445" s="140"/>
      <c r="E2445" s="141"/>
      <c r="F2445" s="593"/>
      <c r="G2445" s="143"/>
      <c r="H2445" s="162">
        <v>41100000</v>
      </c>
      <c r="I2445" s="145" t="s">
        <v>2801</v>
      </c>
      <c r="J2445" s="146"/>
      <c r="K2445" s="146"/>
      <c r="L2445" s="146"/>
      <c r="M2445" s="146"/>
      <c r="N2445" s="183"/>
      <c r="O2445" s="146"/>
      <c r="P2445" s="146"/>
      <c r="Q2445" s="146">
        <f t="shared" si="47"/>
        <v>0</v>
      </c>
      <c r="R2445" s="182"/>
      <c r="S2445" s="226"/>
      <c r="T2445" s="676"/>
      <c r="U2445" s="147"/>
      <c r="V2445" s="147"/>
      <c r="W2445" s="147"/>
      <c r="X2445" s="117"/>
    </row>
    <row r="2446" spans="1:24" hidden="1" x14ac:dyDescent="0.2">
      <c r="A2446" s="139"/>
      <c r="B2446" s="140"/>
      <c r="C2446" s="140"/>
      <c r="D2446" s="140"/>
      <c r="E2446" s="141"/>
      <c r="F2446" s="593"/>
      <c r="G2446" s="143"/>
      <c r="H2446" s="162">
        <v>41100000</v>
      </c>
      <c r="I2446" s="145" t="s">
        <v>2802</v>
      </c>
      <c r="J2446" s="146"/>
      <c r="K2446" s="146"/>
      <c r="L2446" s="146"/>
      <c r="M2446" s="146"/>
      <c r="N2446" s="183"/>
      <c r="O2446" s="146"/>
      <c r="P2446" s="146"/>
      <c r="Q2446" s="146">
        <f t="shared" si="47"/>
        <v>0</v>
      </c>
      <c r="R2446" s="182"/>
      <c r="S2446" s="226"/>
      <c r="T2446" s="676"/>
      <c r="U2446" s="147"/>
      <c r="V2446" s="147"/>
      <c r="W2446" s="147"/>
      <c r="X2446" s="117"/>
    </row>
    <row r="2447" spans="1:24" hidden="1" x14ac:dyDescent="0.2">
      <c r="A2447" s="139"/>
      <c r="B2447" s="140"/>
      <c r="C2447" s="140"/>
      <c r="D2447" s="140"/>
      <c r="E2447" s="141"/>
      <c r="F2447" s="593"/>
      <c r="G2447" s="143"/>
      <c r="H2447" s="162">
        <v>41100000</v>
      </c>
      <c r="I2447" s="145" t="s">
        <v>2803</v>
      </c>
      <c r="J2447" s="146"/>
      <c r="K2447" s="146"/>
      <c r="L2447" s="146"/>
      <c r="M2447" s="146"/>
      <c r="N2447" s="183"/>
      <c r="O2447" s="146"/>
      <c r="P2447" s="146"/>
      <c r="Q2447" s="146">
        <f t="shared" si="47"/>
        <v>0</v>
      </c>
      <c r="R2447" s="182"/>
      <c r="S2447" s="226"/>
      <c r="T2447" s="676"/>
      <c r="U2447" s="147"/>
      <c r="V2447" s="147"/>
      <c r="W2447" s="147"/>
      <c r="X2447" s="117"/>
    </row>
    <row r="2448" spans="1:24" hidden="1" x14ac:dyDescent="0.2">
      <c r="A2448" s="139"/>
      <c r="B2448" s="140"/>
      <c r="C2448" s="140"/>
      <c r="D2448" s="140"/>
      <c r="E2448" s="141"/>
      <c r="F2448" s="593"/>
      <c r="G2448" s="143"/>
      <c r="H2448" s="162">
        <v>41100000</v>
      </c>
      <c r="I2448" s="145" t="s">
        <v>2804</v>
      </c>
      <c r="J2448" s="146"/>
      <c r="K2448" s="146"/>
      <c r="L2448" s="146"/>
      <c r="M2448" s="146"/>
      <c r="N2448" s="183"/>
      <c r="O2448" s="146"/>
      <c r="P2448" s="146"/>
      <c r="Q2448" s="146">
        <f t="shared" si="47"/>
        <v>0</v>
      </c>
      <c r="R2448" s="182"/>
      <c r="S2448" s="226"/>
      <c r="T2448" s="676"/>
      <c r="U2448" s="147"/>
      <c r="V2448" s="147"/>
      <c r="W2448" s="147"/>
      <c r="X2448" s="117"/>
    </row>
    <row r="2449" spans="1:24" hidden="1" x14ac:dyDescent="0.2">
      <c r="A2449" s="139"/>
      <c r="B2449" s="140"/>
      <c r="C2449" s="140"/>
      <c r="D2449" s="140"/>
      <c r="E2449" s="141"/>
      <c r="F2449" s="593"/>
      <c r="G2449" s="143"/>
      <c r="H2449" s="162">
        <v>41100000</v>
      </c>
      <c r="I2449" s="145" t="s">
        <v>2805</v>
      </c>
      <c r="J2449" s="146"/>
      <c r="K2449" s="146"/>
      <c r="L2449" s="146"/>
      <c r="M2449" s="146"/>
      <c r="N2449" s="183"/>
      <c r="O2449" s="146"/>
      <c r="P2449" s="146"/>
      <c r="Q2449" s="146">
        <f t="shared" si="47"/>
        <v>0</v>
      </c>
      <c r="R2449" s="182"/>
      <c r="S2449" s="226"/>
      <c r="T2449" s="676"/>
      <c r="U2449" s="147"/>
      <c r="V2449" s="147"/>
      <c r="W2449" s="147"/>
      <c r="X2449" s="117"/>
    </row>
    <row r="2450" spans="1:24" hidden="1" x14ac:dyDescent="0.2">
      <c r="A2450" s="139"/>
      <c r="B2450" s="140"/>
      <c r="C2450" s="140"/>
      <c r="D2450" s="140"/>
      <c r="E2450" s="141"/>
      <c r="F2450" s="593"/>
      <c r="G2450" s="143"/>
      <c r="H2450" s="162">
        <v>41100000</v>
      </c>
      <c r="I2450" s="145" t="s">
        <v>2806</v>
      </c>
      <c r="J2450" s="146"/>
      <c r="K2450" s="146"/>
      <c r="L2450" s="146"/>
      <c r="M2450" s="146"/>
      <c r="N2450" s="183"/>
      <c r="O2450" s="146"/>
      <c r="P2450" s="146"/>
      <c r="Q2450" s="146">
        <f t="shared" si="47"/>
        <v>0</v>
      </c>
      <c r="R2450" s="182"/>
      <c r="S2450" s="226"/>
      <c r="T2450" s="676"/>
      <c r="U2450" s="147"/>
      <c r="V2450" s="147"/>
      <c r="W2450" s="147"/>
      <c r="X2450" s="117"/>
    </row>
    <row r="2451" spans="1:24" hidden="1" x14ac:dyDescent="0.2">
      <c r="A2451" s="139"/>
      <c r="B2451" s="140"/>
      <c r="C2451" s="140"/>
      <c r="D2451" s="140"/>
      <c r="E2451" s="141"/>
      <c r="F2451" s="593"/>
      <c r="G2451" s="143"/>
      <c r="H2451" s="162">
        <v>41100000</v>
      </c>
      <c r="I2451" s="145" t="s">
        <v>2807</v>
      </c>
      <c r="J2451" s="146"/>
      <c r="K2451" s="146"/>
      <c r="L2451" s="146"/>
      <c r="M2451" s="146"/>
      <c r="N2451" s="183"/>
      <c r="O2451" s="146"/>
      <c r="P2451" s="146"/>
      <c r="Q2451" s="146">
        <f t="shared" si="47"/>
        <v>0</v>
      </c>
      <c r="R2451" s="182"/>
      <c r="S2451" s="226"/>
      <c r="T2451" s="676"/>
      <c r="U2451" s="147"/>
      <c r="V2451" s="147"/>
      <c r="W2451" s="147"/>
      <c r="X2451" s="117"/>
    </row>
    <row r="2452" spans="1:24" hidden="1" x14ac:dyDescent="0.2">
      <c r="A2452" s="139"/>
      <c r="B2452" s="140"/>
      <c r="C2452" s="140"/>
      <c r="D2452" s="140"/>
      <c r="E2452" s="141"/>
      <c r="F2452" s="593"/>
      <c r="G2452" s="143"/>
      <c r="H2452" s="162">
        <v>41100000</v>
      </c>
      <c r="I2452" s="145" t="s">
        <v>2808</v>
      </c>
      <c r="J2452" s="146"/>
      <c r="K2452" s="146"/>
      <c r="L2452" s="146"/>
      <c r="M2452" s="146"/>
      <c r="N2452" s="183"/>
      <c r="O2452" s="146"/>
      <c r="P2452" s="146"/>
      <c r="Q2452" s="146">
        <f t="shared" si="47"/>
        <v>0</v>
      </c>
      <c r="R2452" s="182"/>
      <c r="S2452" s="226"/>
      <c r="T2452" s="676"/>
      <c r="U2452" s="147"/>
      <c r="V2452" s="147"/>
      <c r="W2452" s="147"/>
      <c r="X2452" s="117"/>
    </row>
    <row r="2453" spans="1:24" hidden="1" x14ac:dyDescent="0.2">
      <c r="A2453" s="139"/>
      <c r="B2453" s="140"/>
      <c r="C2453" s="140"/>
      <c r="D2453" s="140"/>
      <c r="E2453" s="141"/>
      <c r="F2453" s="593"/>
      <c r="G2453" s="143"/>
      <c r="H2453" s="162">
        <v>41100000</v>
      </c>
      <c r="I2453" s="145" t="s">
        <v>2809</v>
      </c>
      <c r="J2453" s="146"/>
      <c r="K2453" s="146"/>
      <c r="L2453" s="146"/>
      <c r="M2453" s="146"/>
      <c r="N2453" s="183"/>
      <c r="O2453" s="146"/>
      <c r="P2453" s="146"/>
      <c r="Q2453" s="146">
        <f t="shared" si="47"/>
        <v>0</v>
      </c>
      <c r="R2453" s="182"/>
      <c r="S2453" s="226"/>
      <c r="T2453" s="676"/>
      <c r="U2453" s="147"/>
      <c r="V2453" s="147"/>
      <c r="W2453" s="147"/>
      <c r="X2453" s="117"/>
    </row>
    <row r="2454" spans="1:24" hidden="1" x14ac:dyDescent="0.2">
      <c r="A2454" s="139"/>
      <c r="B2454" s="140"/>
      <c r="C2454" s="140"/>
      <c r="D2454" s="140"/>
      <c r="E2454" s="141"/>
      <c r="F2454" s="593"/>
      <c r="G2454" s="143"/>
      <c r="H2454" s="162">
        <v>41100000</v>
      </c>
      <c r="I2454" s="145" t="s">
        <v>433</v>
      </c>
      <c r="J2454" s="146"/>
      <c r="K2454" s="146"/>
      <c r="L2454" s="146"/>
      <c r="M2454" s="146"/>
      <c r="N2454" s="183"/>
      <c r="O2454" s="146"/>
      <c r="P2454" s="146"/>
      <c r="Q2454" s="146">
        <f t="shared" si="47"/>
        <v>0</v>
      </c>
      <c r="R2454" s="182"/>
      <c r="S2454" s="226"/>
      <c r="T2454" s="676"/>
      <c r="U2454" s="147"/>
      <c r="V2454" s="147"/>
      <c r="W2454" s="147"/>
      <c r="X2454" s="117"/>
    </row>
    <row r="2455" spans="1:24" hidden="1" x14ac:dyDescent="0.2">
      <c r="A2455" s="139"/>
      <c r="B2455" s="140"/>
      <c r="C2455" s="140"/>
      <c r="D2455" s="140"/>
      <c r="E2455" s="141"/>
      <c r="F2455" s="593"/>
      <c r="G2455" s="143"/>
      <c r="H2455" s="162">
        <v>41100000</v>
      </c>
      <c r="I2455" s="145" t="s">
        <v>3352</v>
      </c>
      <c r="J2455" s="146"/>
      <c r="K2455" s="146"/>
      <c r="L2455" s="146"/>
      <c r="M2455" s="146"/>
      <c r="N2455" s="183"/>
      <c r="O2455" s="146"/>
      <c r="P2455" s="146"/>
      <c r="Q2455" s="146">
        <f t="shared" si="47"/>
        <v>0</v>
      </c>
      <c r="R2455" s="182"/>
      <c r="S2455" s="226"/>
      <c r="T2455" s="676"/>
      <c r="U2455" s="147"/>
      <c r="V2455" s="147"/>
      <c r="W2455" s="147"/>
      <c r="X2455" s="117"/>
    </row>
    <row r="2456" spans="1:24" hidden="1" x14ac:dyDescent="0.2">
      <c r="A2456" s="139"/>
      <c r="B2456" s="140"/>
      <c r="C2456" s="140"/>
      <c r="D2456" s="140"/>
      <c r="E2456" s="141"/>
      <c r="F2456" s="593"/>
      <c r="G2456" s="143"/>
      <c r="H2456" s="162">
        <v>41100000</v>
      </c>
      <c r="I2456" s="145" t="s">
        <v>3353</v>
      </c>
      <c r="J2456" s="146"/>
      <c r="K2456" s="146"/>
      <c r="L2456" s="146"/>
      <c r="M2456" s="146"/>
      <c r="N2456" s="183"/>
      <c r="O2456" s="146"/>
      <c r="P2456" s="146"/>
      <c r="Q2456" s="146">
        <f t="shared" si="47"/>
        <v>0</v>
      </c>
      <c r="R2456" s="182"/>
      <c r="S2456" s="226"/>
      <c r="T2456" s="676"/>
      <c r="U2456" s="147"/>
      <c r="V2456" s="147"/>
      <c r="W2456" s="147"/>
      <c r="X2456" s="117"/>
    </row>
    <row r="2457" spans="1:24" hidden="1" x14ac:dyDescent="0.2">
      <c r="A2457" s="139"/>
      <c r="B2457" s="140"/>
      <c r="C2457" s="140"/>
      <c r="D2457" s="140"/>
      <c r="E2457" s="141"/>
      <c r="F2457" s="593"/>
      <c r="G2457" s="143"/>
      <c r="H2457" s="162">
        <v>41100000</v>
      </c>
      <c r="I2457" s="145" t="s">
        <v>3354</v>
      </c>
      <c r="J2457" s="146"/>
      <c r="K2457" s="146"/>
      <c r="L2457" s="146"/>
      <c r="M2457" s="146"/>
      <c r="N2457" s="183"/>
      <c r="O2457" s="146"/>
      <c r="P2457" s="146"/>
      <c r="Q2457" s="146">
        <f t="shared" si="47"/>
        <v>0</v>
      </c>
      <c r="R2457" s="182"/>
      <c r="S2457" s="226"/>
      <c r="T2457" s="676"/>
      <c r="U2457" s="147"/>
      <c r="V2457" s="147"/>
      <c r="W2457" s="147"/>
      <c r="X2457" s="117"/>
    </row>
    <row r="2458" spans="1:24" hidden="1" x14ac:dyDescent="0.2">
      <c r="A2458" s="139"/>
      <c r="B2458" s="140"/>
      <c r="C2458" s="140"/>
      <c r="D2458" s="140"/>
      <c r="E2458" s="141"/>
      <c r="F2458" s="593"/>
      <c r="G2458" s="143"/>
      <c r="H2458" s="162">
        <v>41100000</v>
      </c>
      <c r="I2458" s="145" t="s">
        <v>3355</v>
      </c>
      <c r="J2458" s="146"/>
      <c r="K2458" s="146"/>
      <c r="L2458" s="146"/>
      <c r="M2458" s="146"/>
      <c r="N2458" s="183"/>
      <c r="O2458" s="146"/>
      <c r="P2458" s="146"/>
      <c r="Q2458" s="146">
        <f t="shared" si="47"/>
        <v>0</v>
      </c>
      <c r="R2458" s="182"/>
      <c r="S2458" s="226"/>
      <c r="T2458" s="676"/>
      <c r="U2458" s="147"/>
      <c r="V2458" s="147"/>
      <c r="W2458" s="147"/>
      <c r="X2458" s="117"/>
    </row>
    <row r="2459" spans="1:24" hidden="1" x14ac:dyDescent="0.2">
      <c r="A2459" s="139"/>
      <c r="B2459" s="140"/>
      <c r="C2459" s="140"/>
      <c r="D2459" s="140"/>
      <c r="E2459" s="141"/>
      <c r="F2459" s="593"/>
      <c r="G2459" s="143"/>
      <c r="H2459" s="162">
        <v>41100000</v>
      </c>
      <c r="I2459" s="145" t="s">
        <v>3356</v>
      </c>
      <c r="J2459" s="146"/>
      <c r="K2459" s="146"/>
      <c r="L2459" s="146"/>
      <c r="M2459" s="146"/>
      <c r="N2459" s="183"/>
      <c r="O2459" s="146"/>
      <c r="P2459" s="146"/>
      <c r="Q2459" s="146">
        <f t="shared" si="47"/>
        <v>0</v>
      </c>
      <c r="R2459" s="182"/>
      <c r="S2459" s="226"/>
      <c r="T2459" s="676"/>
      <c r="U2459" s="147"/>
      <c r="V2459" s="147"/>
      <c r="W2459" s="147"/>
      <c r="X2459" s="117"/>
    </row>
    <row r="2460" spans="1:24" hidden="1" x14ac:dyDescent="0.2">
      <c r="A2460" s="139"/>
      <c r="B2460" s="140"/>
      <c r="C2460" s="140"/>
      <c r="D2460" s="140"/>
      <c r="E2460" s="141"/>
      <c r="F2460" s="593"/>
      <c r="G2460" s="143"/>
      <c r="H2460" s="162">
        <v>41100000</v>
      </c>
      <c r="I2460" s="145" t="s">
        <v>3357</v>
      </c>
      <c r="J2460" s="146"/>
      <c r="K2460" s="146"/>
      <c r="L2460" s="146"/>
      <c r="M2460" s="146"/>
      <c r="N2460" s="183"/>
      <c r="O2460" s="146"/>
      <c r="P2460" s="146"/>
      <c r="Q2460" s="146">
        <f t="shared" si="47"/>
        <v>0</v>
      </c>
      <c r="R2460" s="182"/>
      <c r="S2460" s="226"/>
      <c r="T2460" s="676"/>
      <c r="U2460" s="147"/>
      <c r="V2460" s="147"/>
      <c r="W2460" s="147"/>
      <c r="X2460" s="117"/>
    </row>
    <row r="2461" spans="1:24" hidden="1" x14ac:dyDescent="0.2">
      <c r="A2461" s="139"/>
      <c r="B2461" s="140"/>
      <c r="C2461" s="140"/>
      <c r="D2461" s="140"/>
      <c r="E2461" s="141"/>
      <c r="F2461" s="593"/>
      <c r="G2461" s="143"/>
      <c r="H2461" s="162">
        <v>41100000</v>
      </c>
      <c r="I2461" s="145" t="s">
        <v>434</v>
      </c>
      <c r="J2461" s="146"/>
      <c r="K2461" s="146"/>
      <c r="L2461" s="146"/>
      <c r="M2461" s="146"/>
      <c r="N2461" s="183"/>
      <c r="O2461" s="146"/>
      <c r="P2461" s="146"/>
      <c r="Q2461" s="146">
        <f t="shared" si="47"/>
        <v>0</v>
      </c>
      <c r="R2461" s="182"/>
      <c r="S2461" s="226"/>
      <c r="T2461" s="676"/>
      <c r="U2461" s="147"/>
      <c r="V2461" s="147"/>
      <c r="W2461" s="147"/>
      <c r="X2461" s="117"/>
    </row>
    <row r="2462" spans="1:24" hidden="1" x14ac:dyDescent="0.2">
      <c r="A2462" s="139"/>
      <c r="B2462" s="140"/>
      <c r="C2462" s="140"/>
      <c r="D2462" s="140"/>
      <c r="E2462" s="141"/>
      <c r="F2462" s="593"/>
      <c r="G2462" s="143"/>
      <c r="H2462" s="162">
        <v>41103800</v>
      </c>
      <c r="I2462" s="145" t="s">
        <v>3358</v>
      </c>
      <c r="J2462" s="146"/>
      <c r="K2462" s="146"/>
      <c r="L2462" s="146"/>
      <c r="M2462" s="146"/>
      <c r="N2462" s="183"/>
      <c r="O2462" s="146"/>
      <c r="P2462" s="146"/>
      <c r="Q2462" s="146">
        <f t="shared" si="47"/>
        <v>0</v>
      </c>
      <c r="R2462" s="182"/>
      <c r="S2462" s="226"/>
      <c r="T2462" s="676"/>
      <c r="U2462" s="147"/>
      <c r="V2462" s="147"/>
      <c r="W2462" s="147"/>
      <c r="X2462" s="117"/>
    </row>
    <row r="2463" spans="1:24" hidden="1" x14ac:dyDescent="0.2">
      <c r="A2463" s="139"/>
      <c r="B2463" s="140"/>
      <c r="C2463" s="140"/>
      <c r="D2463" s="140"/>
      <c r="E2463" s="141"/>
      <c r="F2463" s="593"/>
      <c r="G2463" s="143"/>
      <c r="H2463" s="162">
        <v>42295400</v>
      </c>
      <c r="I2463" s="145" t="s">
        <v>3359</v>
      </c>
      <c r="J2463" s="146"/>
      <c r="K2463" s="146"/>
      <c r="L2463" s="146"/>
      <c r="M2463" s="146"/>
      <c r="N2463" s="183"/>
      <c r="O2463" s="146"/>
      <c r="P2463" s="146"/>
      <c r="Q2463" s="146">
        <f t="shared" si="47"/>
        <v>0</v>
      </c>
      <c r="R2463" s="182"/>
      <c r="S2463" s="226"/>
      <c r="T2463" s="676"/>
      <c r="U2463" s="147"/>
      <c r="V2463" s="147"/>
      <c r="W2463" s="147"/>
      <c r="X2463" s="117"/>
    </row>
    <row r="2464" spans="1:24" hidden="1" x14ac:dyDescent="0.2">
      <c r="A2464" s="139"/>
      <c r="B2464" s="140"/>
      <c r="C2464" s="140"/>
      <c r="D2464" s="140"/>
      <c r="E2464" s="141"/>
      <c r="F2464" s="593"/>
      <c r="G2464" s="143"/>
      <c r="H2464" s="162">
        <v>42295400</v>
      </c>
      <c r="I2464" s="145" t="s">
        <v>3360</v>
      </c>
      <c r="J2464" s="146"/>
      <c r="K2464" s="146"/>
      <c r="L2464" s="146"/>
      <c r="M2464" s="146"/>
      <c r="N2464" s="183"/>
      <c r="O2464" s="146"/>
      <c r="P2464" s="146"/>
      <c r="Q2464" s="146">
        <f t="shared" si="47"/>
        <v>0</v>
      </c>
      <c r="R2464" s="182"/>
      <c r="S2464" s="226"/>
      <c r="T2464" s="676"/>
      <c r="U2464" s="147"/>
      <c r="V2464" s="147"/>
      <c r="W2464" s="147"/>
      <c r="X2464" s="117"/>
    </row>
    <row r="2465" spans="1:35" s="172" customFormat="1" ht="21" hidden="1" x14ac:dyDescent="0.2">
      <c r="A2465" s="139"/>
      <c r="B2465" s="140"/>
      <c r="C2465" s="140"/>
      <c r="D2465" s="140"/>
      <c r="E2465" s="141"/>
      <c r="F2465" s="593"/>
      <c r="G2465" s="143"/>
      <c r="H2465" s="166"/>
      <c r="I2465" s="180" t="s">
        <v>3361</v>
      </c>
      <c r="J2465" s="169"/>
      <c r="K2465" s="169"/>
      <c r="L2465" s="169"/>
      <c r="M2465" s="146"/>
      <c r="N2465" s="184"/>
      <c r="O2465" s="169"/>
      <c r="P2465" s="146"/>
      <c r="Q2465" s="146">
        <f t="shared" si="47"/>
        <v>0</v>
      </c>
      <c r="R2465" s="182"/>
      <c r="S2465" s="226"/>
      <c r="T2465" s="676"/>
      <c r="U2465" s="170"/>
      <c r="V2465" s="170"/>
      <c r="W2465" s="170"/>
      <c r="X2465" s="117"/>
      <c r="Y2465" s="171"/>
      <c r="Z2465" s="171"/>
      <c r="AA2465" s="171"/>
      <c r="AB2465" s="171"/>
      <c r="AC2465" s="171"/>
      <c r="AD2465" s="171"/>
      <c r="AE2465" s="171"/>
      <c r="AF2465" s="171"/>
      <c r="AG2465" s="171"/>
      <c r="AH2465" s="171"/>
      <c r="AI2465" s="171"/>
    </row>
    <row r="2466" spans="1:35" s="172" customFormat="1" hidden="1" x14ac:dyDescent="0.2">
      <c r="A2466" s="139"/>
      <c r="B2466" s="140"/>
      <c r="C2466" s="140"/>
      <c r="D2466" s="140"/>
      <c r="E2466" s="141"/>
      <c r="F2466" s="593"/>
      <c r="G2466" s="143"/>
      <c r="H2466" s="166">
        <v>51102710</v>
      </c>
      <c r="I2466" s="180" t="s">
        <v>435</v>
      </c>
      <c r="J2466" s="169"/>
      <c r="K2466" s="169"/>
      <c r="L2466" s="169"/>
      <c r="M2466" s="146"/>
      <c r="N2466" s="184"/>
      <c r="O2466" s="169"/>
      <c r="P2466" s="146"/>
      <c r="Q2466" s="146">
        <f t="shared" si="47"/>
        <v>0</v>
      </c>
      <c r="R2466" s="182"/>
      <c r="S2466" s="226"/>
      <c r="T2466" s="676"/>
      <c r="U2466" s="170"/>
      <c r="V2466" s="170"/>
      <c r="W2466" s="170"/>
      <c r="X2466" s="117"/>
      <c r="Y2466" s="171"/>
      <c r="Z2466" s="171"/>
      <c r="AA2466" s="171"/>
      <c r="AB2466" s="171"/>
      <c r="AC2466" s="171"/>
      <c r="AD2466" s="171"/>
      <c r="AE2466" s="171"/>
      <c r="AF2466" s="171"/>
      <c r="AG2466" s="171"/>
      <c r="AH2466" s="171"/>
      <c r="AI2466" s="171"/>
    </row>
    <row r="2467" spans="1:35" s="172" customFormat="1" hidden="1" x14ac:dyDescent="0.2">
      <c r="A2467" s="139"/>
      <c r="B2467" s="140"/>
      <c r="C2467" s="140"/>
      <c r="D2467" s="140"/>
      <c r="E2467" s="141"/>
      <c r="F2467" s="593"/>
      <c r="G2467" s="143"/>
      <c r="H2467" s="166">
        <v>12352104</v>
      </c>
      <c r="I2467" s="180" t="s">
        <v>436</v>
      </c>
      <c r="J2467" s="169"/>
      <c r="K2467" s="169"/>
      <c r="L2467" s="169"/>
      <c r="M2467" s="146"/>
      <c r="N2467" s="184"/>
      <c r="O2467" s="169"/>
      <c r="P2467" s="146"/>
      <c r="Q2467" s="146">
        <f t="shared" si="47"/>
        <v>0</v>
      </c>
      <c r="R2467" s="182"/>
      <c r="S2467" s="226"/>
      <c r="T2467" s="676"/>
      <c r="U2467" s="170"/>
      <c r="V2467" s="170"/>
      <c r="W2467" s="170"/>
      <c r="X2467" s="117"/>
      <c r="Y2467" s="171"/>
      <c r="Z2467" s="171"/>
      <c r="AA2467" s="171"/>
      <c r="AB2467" s="171"/>
      <c r="AC2467" s="171"/>
      <c r="AD2467" s="171"/>
      <c r="AE2467" s="171"/>
      <c r="AF2467" s="171"/>
      <c r="AG2467" s="171"/>
      <c r="AH2467" s="171"/>
      <c r="AI2467" s="171"/>
    </row>
    <row r="2468" spans="1:35" s="172" customFormat="1" ht="21" hidden="1" x14ac:dyDescent="0.2">
      <c r="A2468" s="139"/>
      <c r="B2468" s="140"/>
      <c r="C2468" s="140"/>
      <c r="D2468" s="140"/>
      <c r="E2468" s="141"/>
      <c r="F2468" s="593"/>
      <c r="G2468" s="143"/>
      <c r="H2468" s="166">
        <v>12352104</v>
      </c>
      <c r="I2468" s="180" t="s">
        <v>3362</v>
      </c>
      <c r="J2468" s="169"/>
      <c r="K2468" s="169"/>
      <c r="L2468" s="169"/>
      <c r="M2468" s="146"/>
      <c r="N2468" s="184"/>
      <c r="O2468" s="169"/>
      <c r="P2468" s="146"/>
      <c r="Q2468" s="146">
        <f t="shared" si="47"/>
        <v>0</v>
      </c>
      <c r="R2468" s="182"/>
      <c r="S2468" s="226"/>
      <c r="T2468" s="676"/>
      <c r="U2468" s="170"/>
      <c r="V2468" s="170"/>
      <c r="W2468" s="170"/>
      <c r="X2468" s="117"/>
      <c r="Y2468" s="171"/>
      <c r="Z2468" s="171"/>
      <c r="AA2468" s="171"/>
      <c r="AB2468" s="171"/>
      <c r="AC2468" s="171"/>
      <c r="AD2468" s="171"/>
      <c r="AE2468" s="171"/>
      <c r="AF2468" s="171"/>
      <c r="AG2468" s="171"/>
      <c r="AH2468" s="171"/>
      <c r="AI2468" s="171"/>
    </row>
    <row r="2469" spans="1:35" s="172" customFormat="1" ht="21" hidden="1" x14ac:dyDescent="0.2">
      <c r="A2469" s="139"/>
      <c r="B2469" s="140"/>
      <c r="C2469" s="140"/>
      <c r="D2469" s="140"/>
      <c r="E2469" s="141"/>
      <c r="F2469" s="593"/>
      <c r="G2469" s="143"/>
      <c r="H2469" s="166">
        <v>12352104</v>
      </c>
      <c r="I2469" s="180" t="s">
        <v>3363</v>
      </c>
      <c r="J2469" s="169"/>
      <c r="K2469" s="169"/>
      <c r="L2469" s="169"/>
      <c r="M2469" s="146"/>
      <c r="N2469" s="184"/>
      <c r="O2469" s="169"/>
      <c r="P2469" s="146"/>
      <c r="Q2469" s="146">
        <f t="shared" si="47"/>
        <v>0</v>
      </c>
      <c r="R2469" s="182"/>
      <c r="S2469" s="226"/>
      <c r="T2469" s="676"/>
      <c r="U2469" s="170"/>
      <c r="V2469" s="170"/>
      <c r="W2469" s="170"/>
      <c r="X2469" s="117"/>
      <c r="Y2469" s="171"/>
      <c r="Z2469" s="171"/>
      <c r="AA2469" s="171"/>
      <c r="AB2469" s="171"/>
      <c r="AC2469" s="171"/>
      <c r="AD2469" s="171"/>
      <c r="AE2469" s="171"/>
      <c r="AF2469" s="171"/>
      <c r="AG2469" s="171"/>
      <c r="AH2469" s="171"/>
      <c r="AI2469" s="171"/>
    </row>
    <row r="2470" spans="1:35" s="172" customFormat="1" ht="21" hidden="1" x14ac:dyDescent="0.2">
      <c r="A2470" s="139"/>
      <c r="B2470" s="140"/>
      <c r="C2470" s="140"/>
      <c r="D2470" s="140"/>
      <c r="E2470" s="141"/>
      <c r="F2470" s="593"/>
      <c r="G2470" s="143"/>
      <c r="H2470" s="166">
        <v>12352104</v>
      </c>
      <c r="I2470" s="180" t="s">
        <v>3364</v>
      </c>
      <c r="J2470" s="169"/>
      <c r="K2470" s="169"/>
      <c r="L2470" s="169"/>
      <c r="M2470" s="146"/>
      <c r="N2470" s="184"/>
      <c r="O2470" s="169"/>
      <c r="P2470" s="146"/>
      <c r="Q2470" s="146">
        <f t="shared" si="47"/>
        <v>0</v>
      </c>
      <c r="R2470" s="182"/>
      <c r="S2470" s="226"/>
      <c r="T2470" s="676"/>
      <c r="U2470" s="170"/>
      <c r="V2470" s="170"/>
      <c r="W2470" s="170"/>
      <c r="X2470" s="117"/>
      <c r="Y2470" s="171"/>
      <c r="Z2470" s="171"/>
      <c r="AA2470" s="171"/>
      <c r="AB2470" s="171"/>
      <c r="AC2470" s="171"/>
      <c r="AD2470" s="171"/>
      <c r="AE2470" s="171"/>
      <c r="AF2470" s="171"/>
      <c r="AG2470" s="171"/>
      <c r="AH2470" s="171"/>
      <c r="AI2470" s="171"/>
    </row>
    <row r="2471" spans="1:35" s="172" customFormat="1" ht="21" hidden="1" x14ac:dyDescent="0.2">
      <c r="A2471" s="139"/>
      <c r="B2471" s="140"/>
      <c r="C2471" s="140"/>
      <c r="D2471" s="140"/>
      <c r="E2471" s="141"/>
      <c r="F2471" s="593"/>
      <c r="G2471" s="143"/>
      <c r="H2471" s="166">
        <v>12352104</v>
      </c>
      <c r="I2471" s="180" t="s">
        <v>3365</v>
      </c>
      <c r="J2471" s="169"/>
      <c r="K2471" s="169"/>
      <c r="L2471" s="169"/>
      <c r="M2471" s="146"/>
      <c r="N2471" s="184"/>
      <c r="O2471" s="169"/>
      <c r="P2471" s="146"/>
      <c r="Q2471" s="146">
        <f t="shared" si="47"/>
        <v>0</v>
      </c>
      <c r="R2471" s="182"/>
      <c r="S2471" s="226"/>
      <c r="T2471" s="676"/>
      <c r="U2471" s="170"/>
      <c r="V2471" s="170"/>
      <c r="W2471" s="170"/>
      <c r="X2471" s="117"/>
      <c r="Y2471" s="171"/>
      <c r="Z2471" s="171"/>
      <c r="AA2471" s="171"/>
      <c r="AB2471" s="171"/>
      <c r="AC2471" s="171"/>
      <c r="AD2471" s="171"/>
      <c r="AE2471" s="171"/>
      <c r="AF2471" s="171"/>
      <c r="AG2471" s="171"/>
      <c r="AH2471" s="171"/>
      <c r="AI2471" s="171"/>
    </row>
    <row r="2472" spans="1:35" s="172" customFormat="1" ht="21" hidden="1" x14ac:dyDescent="0.2">
      <c r="A2472" s="139"/>
      <c r="B2472" s="140"/>
      <c r="C2472" s="140"/>
      <c r="D2472" s="140"/>
      <c r="E2472" s="141"/>
      <c r="F2472" s="593"/>
      <c r="G2472" s="143"/>
      <c r="H2472" s="166">
        <v>12352104</v>
      </c>
      <c r="I2472" s="180" t="s">
        <v>3366</v>
      </c>
      <c r="J2472" s="169"/>
      <c r="K2472" s="169"/>
      <c r="L2472" s="169"/>
      <c r="M2472" s="146"/>
      <c r="N2472" s="184"/>
      <c r="O2472" s="169"/>
      <c r="P2472" s="146"/>
      <c r="Q2472" s="146">
        <f t="shared" si="47"/>
        <v>0</v>
      </c>
      <c r="R2472" s="182"/>
      <c r="S2472" s="226"/>
      <c r="T2472" s="676"/>
      <c r="U2472" s="170"/>
      <c r="V2472" s="170"/>
      <c r="W2472" s="170"/>
      <c r="X2472" s="117"/>
      <c r="Y2472" s="171"/>
      <c r="Z2472" s="171"/>
      <c r="AA2472" s="171"/>
      <c r="AB2472" s="171"/>
      <c r="AC2472" s="171"/>
      <c r="AD2472" s="171"/>
      <c r="AE2472" s="171"/>
      <c r="AF2472" s="171"/>
      <c r="AG2472" s="171"/>
      <c r="AH2472" s="171"/>
      <c r="AI2472" s="171"/>
    </row>
    <row r="2473" spans="1:35" s="172" customFormat="1" ht="21" hidden="1" x14ac:dyDescent="0.2">
      <c r="A2473" s="139"/>
      <c r="B2473" s="140"/>
      <c r="C2473" s="140"/>
      <c r="D2473" s="140"/>
      <c r="E2473" s="141"/>
      <c r="F2473" s="593"/>
      <c r="G2473" s="143"/>
      <c r="H2473" s="166">
        <v>12352104</v>
      </c>
      <c r="I2473" s="180" t="s">
        <v>3367</v>
      </c>
      <c r="J2473" s="169"/>
      <c r="K2473" s="169"/>
      <c r="L2473" s="169"/>
      <c r="M2473" s="146"/>
      <c r="N2473" s="184"/>
      <c r="O2473" s="169"/>
      <c r="P2473" s="146"/>
      <c r="Q2473" s="146">
        <f t="shared" si="47"/>
        <v>0</v>
      </c>
      <c r="R2473" s="182"/>
      <c r="S2473" s="226"/>
      <c r="T2473" s="676"/>
      <c r="U2473" s="170"/>
      <c r="V2473" s="170"/>
      <c r="W2473" s="170"/>
      <c r="X2473" s="117"/>
      <c r="Y2473" s="171"/>
      <c r="Z2473" s="171"/>
      <c r="AA2473" s="171"/>
      <c r="AB2473" s="171"/>
      <c r="AC2473" s="171"/>
      <c r="AD2473" s="171"/>
      <c r="AE2473" s="171"/>
      <c r="AF2473" s="171"/>
      <c r="AG2473" s="171"/>
      <c r="AH2473" s="171"/>
      <c r="AI2473" s="171"/>
    </row>
    <row r="2474" spans="1:35" s="172" customFormat="1" ht="21" hidden="1" x14ac:dyDescent="0.2">
      <c r="A2474" s="139"/>
      <c r="B2474" s="140"/>
      <c r="C2474" s="140"/>
      <c r="D2474" s="140"/>
      <c r="E2474" s="141"/>
      <c r="F2474" s="593"/>
      <c r="G2474" s="143"/>
      <c r="H2474" s="166">
        <v>12352104</v>
      </c>
      <c r="I2474" s="180" t="s">
        <v>1475</v>
      </c>
      <c r="J2474" s="169"/>
      <c r="K2474" s="169"/>
      <c r="L2474" s="169"/>
      <c r="M2474" s="146"/>
      <c r="N2474" s="184"/>
      <c r="O2474" s="169"/>
      <c r="P2474" s="146"/>
      <c r="Q2474" s="146">
        <f t="shared" si="47"/>
        <v>0</v>
      </c>
      <c r="R2474" s="182"/>
      <c r="S2474" s="226"/>
      <c r="T2474" s="676"/>
      <c r="U2474" s="170"/>
      <c r="V2474" s="170"/>
      <c r="W2474" s="170"/>
      <c r="X2474" s="117"/>
      <c r="Y2474" s="171"/>
      <c r="Z2474" s="171"/>
      <c r="AA2474" s="171"/>
      <c r="AB2474" s="171"/>
      <c r="AC2474" s="171"/>
      <c r="AD2474" s="171"/>
      <c r="AE2474" s="171"/>
      <c r="AF2474" s="171"/>
      <c r="AG2474" s="171"/>
      <c r="AH2474" s="171"/>
      <c r="AI2474" s="171"/>
    </row>
    <row r="2475" spans="1:35" s="172" customFormat="1" ht="21" hidden="1" x14ac:dyDescent="0.2">
      <c r="A2475" s="139"/>
      <c r="B2475" s="140"/>
      <c r="C2475" s="140"/>
      <c r="D2475" s="140"/>
      <c r="E2475" s="141"/>
      <c r="F2475" s="593"/>
      <c r="G2475" s="143"/>
      <c r="H2475" s="166">
        <v>12352104</v>
      </c>
      <c r="I2475" s="180" t="s">
        <v>1476</v>
      </c>
      <c r="J2475" s="169"/>
      <c r="K2475" s="169"/>
      <c r="L2475" s="169"/>
      <c r="M2475" s="146"/>
      <c r="N2475" s="184"/>
      <c r="O2475" s="169"/>
      <c r="P2475" s="146"/>
      <c r="Q2475" s="146">
        <f t="shared" si="47"/>
        <v>0</v>
      </c>
      <c r="R2475" s="182"/>
      <c r="S2475" s="226"/>
      <c r="T2475" s="676"/>
      <c r="U2475" s="170"/>
      <c r="V2475" s="170"/>
      <c r="W2475" s="170"/>
      <c r="X2475" s="117"/>
      <c r="Y2475" s="171"/>
      <c r="Z2475" s="171"/>
      <c r="AA2475" s="171"/>
      <c r="AB2475" s="171"/>
      <c r="AC2475" s="171"/>
      <c r="AD2475" s="171"/>
      <c r="AE2475" s="171"/>
      <c r="AF2475" s="171"/>
      <c r="AG2475" s="171"/>
      <c r="AH2475" s="171"/>
      <c r="AI2475" s="171"/>
    </row>
    <row r="2476" spans="1:35" s="172" customFormat="1" ht="21" hidden="1" x14ac:dyDescent="0.2">
      <c r="A2476" s="139"/>
      <c r="B2476" s="140"/>
      <c r="C2476" s="140"/>
      <c r="D2476" s="140"/>
      <c r="E2476" s="141"/>
      <c r="F2476" s="593"/>
      <c r="G2476" s="143"/>
      <c r="H2476" s="166">
        <v>12352104</v>
      </c>
      <c r="I2476" s="180" t="s">
        <v>1477</v>
      </c>
      <c r="J2476" s="169"/>
      <c r="K2476" s="169"/>
      <c r="L2476" s="169"/>
      <c r="M2476" s="146"/>
      <c r="N2476" s="184"/>
      <c r="O2476" s="169"/>
      <c r="P2476" s="146"/>
      <c r="Q2476" s="146">
        <f t="shared" si="47"/>
        <v>0</v>
      </c>
      <c r="R2476" s="182"/>
      <c r="S2476" s="226"/>
      <c r="T2476" s="676"/>
      <c r="U2476" s="170"/>
      <c r="V2476" s="170"/>
      <c r="W2476" s="170"/>
      <c r="X2476" s="117"/>
      <c r="Y2476" s="171"/>
      <c r="Z2476" s="171"/>
      <c r="AA2476" s="171"/>
      <c r="AB2476" s="171"/>
      <c r="AC2476" s="171"/>
      <c r="AD2476" s="171"/>
      <c r="AE2476" s="171"/>
      <c r="AF2476" s="171"/>
      <c r="AG2476" s="171"/>
      <c r="AH2476" s="171"/>
      <c r="AI2476" s="171"/>
    </row>
    <row r="2477" spans="1:35" s="172" customFormat="1" ht="21" hidden="1" x14ac:dyDescent="0.2">
      <c r="A2477" s="139"/>
      <c r="B2477" s="140"/>
      <c r="C2477" s="140"/>
      <c r="D2477" s="140"/>
      <c r="E2477" s="141"/>
      <c r="F2477" s="593"/>
      <c r="G2477" s="143"/>
      <c r="H2477" s="166">
        <v>12352104</v>
      </c>
      <c r="I2477" s="180" t="s">
        <v>3368</v>
      </c>
      <c r="J2477" s="169"/>
      <c r="K2477" s="169"/>
      <c r="L2477" s="169"/>
      <c r="M2477" s="146"/>
      <c r="N2477" s="184"/>
      <c r="O2477" s="169"/>
      <c r="P2477" s="146"/>
      <c r="Q2477" s="146">
        <f t="shared" ref="Q2477:Q2484" si="48">+M2477+P2477-K2477</f>
        <v>0</v>
      </c>
      <c r="R2477" s="182"/>
      <c r="S2477" s="226"/>
      <c r="T2477" s="676"/>
      <c r="U2477" s="170"/>
      <c r="V2477" s="170"/>
      <c r="W2477" s="170"/>
      <c r="X2477" s="117"/>
      <c r="Y2477" s="171"/>
      <c r="Z2477" s="171"/>
      <c r="AA2477" s="171"/>
      <c r="AB2477" s="171"/>
      <c r="AC2477" s="171"/>
      <c r="AD2477" s="171"/>
      <c r="AE2477" s="171"/>
      <c r="AF2477" s="171"/>
      <c r="AG2477" s="171"/>
      <c r="AH2477" s="171"/>
      <c r="AI2477" s="171"/>
    </row>
    <row r="2478" spans="1:35" s="172" customFormat="1" ht="21" hidden="1" x14ac:dyDescent="0.2">
      <c r="A2478" s="139"/>
      <c r="B2478" s="140"/>
      <c r="C2478" s="140"/>
      <c r="D2478" s="140"/>
      <c r="E2478" s="141"/>
      <c r="F2478" s="593"/>
      <c r="G2478" s="143"/>
      <c r="H2478" s="166">
        <v>12352104</v>
      </c>
      <c r="I2478" s="180" t="s">
        <v>3369</v>
      </c>
      <c r="J2478" s="169"/>
      <c r="K2478" s="169"/>
      <c r="L2478" s="169"/>
      <c r="M2478" s="146"/>
      <c r="N2478" s="184"/>
      <c r="O2478" s="169"/>
      <c r="P2478" s="146"/>
      <c r="Q2478" s="146">
        <f t="shared" si="48"/>
        <v>0</v>
      </c>
      <c r="R2478" s="182"/>
      <c r="S2478" s="226"/>
      <c r="T2478" s="676"/>
      <c r="U2478" s="170"/>
      <c r="V2478" s="170"/>
      <c r="W2478" s="170"/>
      <c r="X2478" s="117"/>
      <c r="Y2478" s="171"/>
      <c r="Z2478" s="171"/>
      <c r="AA2478" s="171"/>
      <c r="AB2478" s="171"/>
      <c r="AC2478" s="171"/>
      <c r="AD2478" s="171"/>
      <c r="AE2478" s="171"/>
      <c r="AF2478" s="171"/>
      <c r="AG2478" s="171"/>
      <c r="AH2478" s="171"/>
      <c r="AI2478" s="171"/>
    </row>
    <row r="2479" spans="1:35" s="172" customFormat="1" ht="21" hidden="1" x14ac:dyDescent="0.2">
      <c r="A2479" s="139"/>
      <c r="B2479" s="140"/>
      <c r="C2479" s="140"/>
      <c r="D2479" s="140"/>
      <c r="E2479" s="141"/>
      <c r="F2479" s="593"/>
      <c r="G2479" s="143"/>
      <c r="H2479" s="166">
        <v>12352104</v>
      </c>
      <c r="I2479" s="180" t="s">
        <v>3370</v>
      </c>
      <c r="J2479" s="169"/>
      <c r="K2479" s="169"/>
      <c r="L2479" s="169"/>
      <c r="M2479" s="146"/>
      <c r="N2479" s="184"/>
      <c r="O2479" s="169"/>
      <c r="P2479" s="146"/>
      <c r="Q2479" s="146">
        <f t="shared" si="48"/>
        <v>0</v>
      </c>
      <c r="R2479" s="182"/>
      <c r="S2479" s="226"/>
      <c r="T2479" s="676"/>
      <c r="U2479" s="170"/>
      <c r="V2479" s="170"/>
      <c r="W2479" s="170"/>
      <c r="X2479" s="117"/>
      <c r="Y2479" s="171"/>
      <c r="Z2479" s="171"/>
      <c r="AA2479" s="171"/>
      <c r="AB2479" s="171"/>
      <c r="AC2479" s="171"/>
      <c r="AD2479" s="171"/>
      <c r="AE2479" s="171"/>
      <c r="AF2479" s="171"/>
      <c r="AG2479" s="171"/>
      <c r="AH2479" s="171"/>
      <c r="AI2479" s="171"/>
    </row>
    <row r="2480" spans="1:35" s="172" customFormat="1" ht="21" hidden="1" x14ac:dyDescent="0.2">
      <c r="A2480" s="139"/>
      <c r="B2480" s="140"/>
      <c r="C2480" s="140"/>
      <c r="D2480" s="140"/>
      <c r="E2480" s="141"/>
      <c r="F2480" s="593"/>
      <c r="G2480" s="143"/>
      <c r="H2480" s="166">
        <v>12352104</v>
      </c>
      <c r="I2480" s="180" t="s">
        <v>3371</v>
      </c>
      <c r="J2480" s="169"/>
      <c r="K2480" s="169"/>
      <c r="L2480" s="169"/>
      <c r="M2480" s="146"/>
      <c r="N2480" s="184"/>
      <c r="O2480" s="169"/>
      <c r="P2480" s="146"/>
      <c r="Q2480" s="146">
        <f t="shared" si="48"/>
        <v>0</v>
      </c>
      <c r="R2480" s="182"/>
      <c r="S2480" s="226"/>
      <c r="T2480" s="676"/>
      <c r="U2480" s="170"/>
      <c r="V2480" s="170"/>
      <c r="W2480" s="170"/>
      <c r="X2480" s="117"/>
      <c r="Y2480" s="171"/>
      <c r="Z2480" s="171"/>
      <c r="AA2480" s="171"/>
      <c r="AB2480" s="171"/>
      <c r="AC2480" s="171"/>
      <c r="AD2480" s="171"/>
      <c r="AE2480" s="171"/>
      <c r="AF2480" s="171"/>
      <c r="AG2480" s="171"/>
      <c r="AH2480" s="171"/>
      <c r="AI2480" s="171"/>
    </row>
    <row r="2481" spans="1:35" s="172" customFormat="1" ht="21" hidden="1" x14ac:dyDescent="0.2">
      <c r="A2481" s="139"/>
      <c r="B2481" s="140"/>
      <c r="C2481" s="140"/>
      <c r="D2481" s="140"/>
      <c r="E2481" s="141"/>
      <c r="F2481" s="593"/>
      <c r="G2481" s="143"/>
      <c r="H2481" s="166">
        <v>12352104</v>
      </c>
      <c r="I2481" s="180" t="s">
        <v>3372</v>
      </c>
      <c r="J2481" s="169"/>
      <c r="K2481" s="169"/>
      <c r="L2481" s="169"/>
      <c r="M2481" s="146"/>
      <c r="N2481" s="184"/>
      <c r="O2481" s="169"/>
      <c r="P2481" s="146"/>
      <c r="Q2481" s="146">
        <f t="shared" si="48"/>
        <v>0</v>
      </c>
      <c r="R2481" s="182"/>
      <c r="S2481" s="226"/>
      <c r="T2481" s="676"/>
      <c r="U2481" s="170"/>
      <c r="V2481" s="170"/>
      <c r="W2481" s="170"/>
      <c r="X2481" s="117"/>
      <c r="Y2481" s="171"/>
      <c r="Z2481" s="171"/>
      <c r="AA2481" s="171"/>
      <c r="AB2481" s="171"/>
      <c r="AC2481" s="171"/>
      <c r="AD2481" s="171"/>
      <c r="AE2481" s="171"/>
      <c r="AF2481" s="171"/>
      <c r="AG2481" s="171"/>
      <c r="AH2481" s="171"/>
      <c r="AI2481" s="171"/>
    </row>
    <row r="2482" spans="1:35" s="172" customFormat="1" hidden="1" x14ac:dyDescent="0.2">
      <c r="A2482" s="139"/>
      <c r="B2482" s="140"/>
      <c r="C2482" s="140"/>
      <c r="D2482" s="140"/>
      <c r="E2482" s="141"/>
      <c r="F2482" s="593"/>
      <c r="G2482" s="143"/>
      <c r="H2482" s="166">
        <v>12352104</v>
      </c>
      <c r="I2482" s="180" t="s">
        <v>3373</v>
      </c>
      <c r="J2482" s="169"/>
      <c r="K2482" s="169"/>
      <c r="L2482" s="169"/>
      <c r="M2482" s="146"/>
      <c r="N2482" s="184"/>
      <c r="O2482" s="169"/>
      <c r="P2482" s="146"/>
      <c r="Q2482" s="146">
        <f t="shared" si="48"/>
        <v>0</v>
      </c>
      <c r="R2482" s="182"/>
      <c r="S2482" s="226"/>
      <c r="T2482" s="676"/>
      <c r="U2482" s="170"/>
      <c r="V2482" s="170"/>
      <c r="W2482" s="170"/>
      <c r="X2482" s="117"/>
      <c r="Y2482" s="171"/>
      <c r="Z2482" s="171"/>
      <c r="AA2482" s="171"/>
      <c r="AB2482" s="171"/>
      <c r="AC2482" s="171"/>
      <c r="AD2482" s="171"/>
      <c r="AE2482" s="171"/>
      <c r="AF2482" s="171"/>
      <c r="AG2482" s="171"/>
      <c r="AH2482" s="171"/>
      <c r="AI2482" s="171"/>
    </row>
    <row r="2483" spans="1:35" s="172" customFormat="1" ht="21" hidden="1" x14ac:dyDescent="0.2">
      <c r="A2483" s="139"/>
      <c r="B2483" s="140"/>
      <c r="C2483" s="140"/>
      <c r="D2483" s="140"/>
      <c r="E2483" s="141"/>
      <c r="F2483" s="593"/>
      <c r="G2483" s="143"/>
      <c r="H2483" s="166">
        <v>12352104</v>
      </c>
      <c r="I2483" s="180" t="s">
        <v>3374</v>
      </c>
      <c r="J2483" s="169"/>
      <c r="K2483" s="169"/>
      <c r="L2483" s="169"/>
      <c r="M2483" s="146"/>
      <c r="N2483" s="184"/>
      <c r="O2483" s="169"/>
      <c r="P2483" s="146"/>
      <c r="Q2483" s="146">
        <f t="shared" si="48"/>
        <v>0</v>
      </c>
      <c r="R2483" s="182"/>
      <c r="S2483" s="226"/>
      <c r="T2483" s="676"/>
      <c r="U2483" s="170"/>
      <c r="V2483" s="170"/>
      <c r="W2483" s="170"/>
      <c r="X2483" s="117"/>
      <c r="Y2483" s="171"/>
      <c r="Z2483" s="171"/>
      <c r="AA2483" s="171"/>
      <c r="AB2483" s="171"/>
      <c r="AC2483" s="171"/>
      <c r="AD2483" s="171"/>
      <c r="AE2483" s="171"/>
      <c r="AF2483" s="171"/>
      <c r="AG2483" s="171"/>
      <c r="AH2483" s="171"/>
      <c r="AI2483" s="171"/>
    </row>
    <row r="2484" spans="1:35" s="172" customFormat="1" ht="21" hidden="1" x14ac:dyDescent="0.2">
      <c r="A2484" s="139"/>
      <c r="B2484" s="140"/>
      <c r="C2484" s="140"/>
      <c r="D2484" s="140"/>
      <c r="E2484" s="141"/>
      <c r="F2484" s="593"/>
      <c r="G2484" s="143"/>
      <c r="H2484" s="166">
        <v>12352104</v>
      </c>
      <c r="I2484" s="180" t="s">
        <v>2852</v>
      </c>
      <c r="J2484" s="169"/>
      <c r="K2484" s="169"/>
      <c r="L2484" s="169"/>
      <c r="M2484" s="146"/>
      <c r="N2484" s="184"/>
      <c r="O2484" s="169"/>
      <c r="P2484" s="146"/>
      <c r="Q2484" s="146">
        <f t="shared" si="48"/>
        <v>0</v>
      </c>
      <c r="R2484" s="182"/>
      <c r="S2484" s="226"/>
      <c r="T2484" s="676"/>
      <c r="U2484" s="170"/>
      <c r="V2484" s="170"/>
      <c r="W2484" s="170"/>
      <c r="X2484" s="117"/>
      <c r="Y2484" s="171"/>
      <c r="Z2484" s="171"/>
      <c r="AA2484" s="171"/>
      <c r="AB2484" s="171"/>
      <c r="AC2484" s="171"/>
      <c r="AD2484" s="171"/>
      <c r="AE2484" s="171"/>
      <c r="AF2484" s="171"/>
      <c r="AG2484" s="171"/>
      <c r="AH2484" s="171"/>
      <c r="AI2484" s="171"/>
    </row>
    <row r="2485" spans="1:35" s="172" customFormat="1" ht="33" hidden="1" customHeight="1" x14ac:dyDescent="0.2">
      <c r="A2485" s="167">
        <v>2</v>
      </c>
      <c r="B2485" s="647">
        <v>0</v>
      </c>
      <c r="C2485" s="647">
        <v>4</v>
      </c>
      <c r="D2485" s="647">
        <v>4</v>
      </c>
      <c r="E2485" s="163" t="s">
        <v>2050</v>
      </c>
      <c r="F2485" s="593" t="s">
        <v>4675</v>
      </c>
      <c r="G2485" s="143"/>
      <c r="H2485" s="166">
        <v>12352104</v>
      </c>
      <c r="I2485" s="180" t="s">
        <v>5040</v>
      </c>
      <c r="J2485" s="169"/>
      <c r="K2485" s="169"/>
      <c r="L2485" s="169"/>
      <c r="M2485" s="146"/>
      <c r="N2485" s="184" t="s">
        <v>5041</v>
      </c>
      <c r="O2485" s="169">
        <v>10</v>
      </c>
      <c r="P2485" s="146"/>
      <c r="Q2485" s="146">
        <f t="shared" ref="Q2485:Q2548" si="49">+P2485</f>
        <v>0</v>
      </c>
      <c r="R2485" s="182" t="s">
        <v>4741</v>
      </c>
      <c r="S2485" s="226"/>
      <c r="T2485" s="676" t="s">
        <v>4687</v>
      </c>
      <c r="U2485" s="170"/>
      <c r="V2485" s="170"/>
      <c r="W2485" s="170"/>
      <c r="X2485" s="117"/>
      <c r="Y2485" s="171"/>
      <c r="Z2485" s="171"/>
      <c r="AA2485" s="171"/>
      <c r="AB2485" s="171"/>
      <c r="AC2485" s="171"/>
      <c r="AD2485" s="171"/>
      <c r="AE2485" s="171"/>
      <c r="AF2485" s="171"/>
      <c r="AG2485" s="171"/>
      <c r="AH2485" s="171"/>
      <c r="AI2485" s="171"/>
    </row>
    <row r="2486" spans="1:35" s="172" customFormat="1" ht="24" hidden="1" x14ac:dyDescent="0.2">
      <c r="A2486" s="167">
        <v>2</v>
      </c>
      <c r="B2486" s="647">
        <v>0</v>
      </c>
      <c r="C2486" s="647">
        <v>4</v>
      </c>
      <c r="D2486" s="647">
        <v>4</v>
      </c>
      <c r="E2486" s="163" t="s">
        <v>2050</v>
      </c>
      <c r="F2486" s="593" t="s">
        <v>4675</v>
      </c>
      <c r="G2486" s="143"/>
      <c r="H2486" s="166">
        <v>12171619</v>
      </c>
      <c r="I2486" s="180" t="s">
        <v>2853</v>
      </c>
      <c r="J2486" s="169"/>
      <c r="K2486" s="169"/>
      <c r="L2486" s="169"/>
      <c r="M2486" s="146"/>
      <c r="N2486" s="184"/>
      <c r="O2486" s="169"/>
      <c r="P2486" s="146"/>
      <c r="Q2486" s="146">
        <f t="shared" si="49"/>
        <v>0</v>
      </c>
      <c r="R2486" s="182" t="s">
        <v>4741</v>
      </c>
      <c r="S2486" s="226"/>
      <c r="T2486" s="676" t="s">
        <v>4687</v>
      </c>
      <c r="U2486" s="170"/>
      <c r="V2486" s="170"/>
      <c r="W2486" s="170"/>
      <c r="X2486" s="117"/>
      <c r="Y2486" s="171"/>
      <c r="Z2486" s="171"/>
      <c r="AA2486" s="171"/>
      <c r="AB2486" s="171"/>
      <c r="AC2486" s="171"/>
      <c r="AD2486" s="171"/>
      <c r="AE2486" s="171"/>
      <c r="AF2486" s="171"/>
      <c r="AG2486" s="171"/>
      <c r="AH2486" s="171"/>
      <c r="AI2486" s="171"/>
    </row>
    <row r="2487" spans="1:35" s="172" customFormat="1" ht="39" hidden="1" customHeight="1" x14ac:dyDescent="0.2">
      <c r="A2487" s="167">
        <v>2</v>
      </c>
      <c r="B2487" s="647">
        <v>0</v>
      </c>
      <c r="C2487" s="647">
        <v>4</v>
      </c>
      <c r="D2487" s="647">
        <v>4</v>
      </c>
      <c r="E2487" s="163" t="s">
        <v>2050</v>
      </c>
      <c r="F2487" s="593" t="s">
        <v>4675</v>
      </c>
      <c r="G2487" s="143"/>
      <c r="H2487" s="166">
        <v>51171900</v>
      </c>
      <c r="I2487" s="180" t="s">
        <v>2854</v>
      </c>
      <c r="J2487" s="169"/>
      <c r="K2487" s="169"/>
      <c r="L2487" s="169"/>
      <c r="M2487" s="146"/>
      <c r="N2487" s="184"/>
      <c r="O2487" s="169"/>
      <c r="P2487" s="146"/>
      <c r="Q2487" s="146">
        <f t="shared" si="49"/>
        <v>0</v>
      </c>
      <c r="R2487" s="182" t="s">
        <v>4741</v>
      </c>
      <c r="S2487" s="226"/>
      <c r="T2487" s="676" t="s">
        <v>4687</v>
      </c>
      <c r="U2487" s="170"/>
      <c r="V2487" s="170"/>
      <c r="W2487" s="170"/>
      <c r="X2487" s="117"/>
      <c r="Y2487" s="171"/>
      <c r="Z2487" s="171"/>
      <c r="AA2487" s="171"/>
      <c r="AB2487" s="171"/>
      <c r="AC2487" s="171"/>
      <c r="AD2487" s="171"/>
      <c r="AE2487" s="171"/>
      <c r="AF2487" s="171"/>
      <c r="AG2487" s="171"/>
      <c r="AH2487" s="171"/>
      <c r="AI2487" s="171"/>
    </row>
    <row r="2488" spans="1:35" s="172" customFormat="1" ht="24" hidden="1" x14ac:dyDescent="0.2">
      <c r="A2488" s="167">
        <v>2</v>
      </c>
      <c r="B2488" s="647">
        <v>0</v>
      </c>
      <c r="C2488" s="647">
        <v>4</v>
      </c>
      <c r="D2488" s="647">
        <v>4</v>
      </c>
      <c r="E2488" s="163" t="s">
        <v>2050</v>
      </c>
      <c r="F2488" s="593" t="s">
        <v>4675</v>
      </c>
      <c r="G2488" s="143"/>
      <c r="H2488" s="166">
        <v>51171900</v>
      </c>
      <c r="I2488" s="180" t="s">
        <v>2855</v>
      </c>
      <c r="J2488" s="169"/>
      <c r="K2488" s="169"/>
      <c r="L2488" s="169"/>
      <c r="M2488" s="146"/>
      <c r="N2488" s="184"/>
      <c r="O2488" s="169"/>
      <c r="P2488" s="146"/>
      <c r="Q2488" s="146">
        <f t="shared" si="49"/>
        <v>0</v>
      </c>
      <c r="R2488" s="182" t="s">
        <v>4741</v>
      </c>
      <c r="S2488" s="226"/>
      <c r="T2488" s="676" t="s">
        <v>4687</v>
      </c>
      <c r="U2488" s="170"/>
      <c r="V2488" s="170"/>
      <c r="W2488" s="170"/>
      <c r="X2488" s="117"/>
      <c r="Y2488" s="171"/>
      <c r="Z2488" s="171"/>
      <c r="AA2488" s="171"/>
      <c r="AB2488" s="171"/>
      <c r="AC2488" s="171"/>
      <c r="AD2488" s="171"/>
      <c r="AE2488" s="171"/>
      <c r="AF2488" s="171"/>
      <c r="AG2488" s="171"/>
      <c r="AH2488" s="171"/>
      <c r="AI2488" s="171"/>
    </row>
    <row r="2489" spans="1:35" s="172" customFormat="1" ht="24" hidden="1" x14ac:dyDescent="0.2">
      <c r="A2489" s="167">
        <v>2</v>
      </c>
      <c r="B2489" s="647">
        <v>0</v>
      </c>
      <c r="C2489" s="647">
        <v>4</v>
      </c>
      <c r="D2489" s="647">
        <v>4</v>
      </c>
      <c r="E2489" s="163" t="s">
        <v>2050</v>
      </c>
      <c r="F2489" s="593" t="s">
        <v>4675</v>
      </c>
      <c r="G2489" s="143"/>
      <c r="H2489" s="166">
        <v>51171900</v>
      </c>
      <c r="I2489" s="180" t="s">
        <v>2856</v>
      </c>
      <c r="J2489" s="169"/>
      <c r="K2489" s="169"/>
      <c r="L2489" s="169"/>
      <c r="M2489" s="146"/>
      <c r="N2489" s="184"/>
      <c r="O2489" s="169"/>
      <c r="P2489" s="146"/>
      <c r="Q2489" s="146">
        <f t="shared" si="49"/>
        <v>0</v>
      </c>
      <c r="R2489" s="182" t="s">
        <v>4741</v>
      </c>
      <c r="S2489" s="226"/>
      <c r="T2489" s="676" t="s">
        <v>4687</v>
      </c>
      <c r="U2489" s="170"/>
      <c r="V2489" s="170"/>
      <c r="W2489" s="170"/>
      <c r="X2489" s="117"/>
      <c r="Y2489" s="171"/>
      <c r="Z2489" s="171"/>
      <c r="AA2489" s="171"/>
      <c r="AB2489" s="171"/>
      <c r="AC2489" s="171"/>
      <c r="AD2489" s="171"/>
      <c r="AE2489" s="171"/>
      <c r="AF2489" s="171"/>
      <c r="AG2489" s="171"/>
      <c r="AH2489" s="171"/>
      <c r="AI2489" s="171"/>
    </row>
    <row r="2490" spans="1:35" s="172" customFormat="1" ht="24" hidden="1" x14ac:dyDescent="0.2">
      <c r="A2490" s="167">
        <v>2</v>
      </c>
      <c r="B2490" s="647">
        <v>0</v>
      </c>
      <c r="C2490" s="647">
        <v>4</v>
      </c>
      <c r="D2490" s="647">
        <v>4</v>
      </c>
      <c r="E2490" s="163" t="s">
        <v>2050</v>
      </c>
      <c r="F2490" s="593" t="s">
        <v>4675</v>
      </c>
      <c r="G2490" s="143"/>
      <c r="H2490" s="166">
        <v>51171900</v>
      </c>
      <c r="I2490" s="180" t="s">
        <v>2857</v>
      </c>
      <c r="J2490" s="169"/>
      <c r="K2490" s="169"/>
      <c r="L2490" s="169"/>
      <c r="M2490" s="146"/>
      <c r="N2490" s="184"/>
      <c r="O2490" s="169"/>
      <c r="P2490" s="146"/>
      <c r="Q2490" s="146">
        <f t="shared" si="49"/>
        <v>0</v>
      </c>
      <c r="R2490" s="182" t="s">
        <v>4741</v>
      </c>
      <c r="S2490" s="226"/>
      <c r="T2490" s="676" t="s">
        <v>4687</v>
      </c>
      <c r="U2490" s="170"/>
      <c r="V2490" s="170"/>
      <c r="W2490" s="170"/>
      <c r="X2490" s="117"/>
      <c r="Y2490" s="171"/>
      <c r="Z2490" s="171"/>
      <c r="AA2490" s="171"/>
      <c r="AB2490" s="171"/>
      <c r="AC2490" s="171"/>
      <c r="AD2490" s="171"/>
      <c r="AE2490" s="171"/>
      <c r="AF2490" s="171"/>
      <c r="AG2490" s="171"/>
      <c r="AH2490" s="171"/>
      <c r="AI2490" s="171"/>
    </row>
    <row r="2491" spans="1:35" s="172" customFormat="1" ht="24" hidden="1" x14ac:dyDescent="0.2">
      <c r="A2491" s="167">
        <v>2</v>
      </c>
      <c r="B2491" s="647">
        <v>0</v>
      </c>
      <c r="C2491" s="647">
        <v>4</v>
      </c>
      <c r="D2491" s="647">
        <v>4</v>
      </c>
      <c r="E2491" s="163" t="s">
        <v>2050</v>
      </c>
      <c r="F2491" s="593" t="s">
        <v>4675</v>
      </c>
      <c r="G2491" s="143"/>
      <c r="H2491" s="166">
        <v>51171900</v>
      </c>
      <c r="I2491" s="180" t="s">
        <v>2858</v>
      </c>
      <c r="J2491" s="169"/>
      <c r="K2491" s="169"/>
      <c r="L2491" s="169"/>
      <c r="M2491" s="146"/>
      <c r="N2491" s="184"/>
      <c r="O2491" s="169"/>
      <c r="P2491" s="146"/>
      <c r="Q2491" s="146">
        <f t="shared" si="49"/>
        <v>0</v>
      </c>
      <c r="R2491" s="182" t="s">
        <v>4741</v>
      </c>
      <c r="S2491" s="226"/>
      <c r="T2491" s="676" t="s">
        <v>4687</v>
      </c>
      <c r="U2491" s="170"/>
      <c r="V2491" s="170"/>
      <c r="W2491" s="170"/>
      <c r="X2491" s="117"/>
      <c r="Y2491" s="171"/>
      <c r="Z2491" s="171"/>
      <c r="AA2491" s="171"/>
      <c r="AB2491" s="171"/>
      <c r="AC2491" s="171"/>
      <c r="AD2491" s="171"/>
      <c r="AE2491" s="171"/>
      <c r="AF2491" s="171"/>
      <c r="AG2491" s="171"/>
      <c r="AH2491" s="171"/>
      <c r="AI2491" s="171"/>
    </row>
    <row r="2492" spans="1:35" s="172" customFormat="1" ht="24" hidden="1" x14ac:dyDescent="0.2">
      <c r="A2492" s="167">
        <v>2</v>
      </c>
      <c r="B2492" s="647">
        <v>0</v>
      </c>
      <c r="C2492" s="647">
        <v>4</v>
      </c>
      <c r="D2492" s="647">
        <v>4</v>
      </c>
      <c r="E2492" s="163" t="s">
        <v>2050</v>
      </c>
      <c r="F2492" s="593" t="s">
        <v>4675</v>
      </c>
      <c r="G2492" s="143"/>
      <c r="H2492" s="166">
        <v>12171700</v>
      </c>
      <c r="I2492" s="180" t="s">
        <v>2859</v>
      </c>
      <c r="J2492" s="169"/>
      <c r="K2492" s="169"/>
      <c r="L2492" s="169"/>
      <c r="M2492" s="146"/>
      <c r="N2492" s="184"/>
      <c r="O2492" s="169"/>
      <c r="P2492" s="146"/>
      <c r="Q2492" s="146">
        <f t="shared" si="49"/>
        <v>0</v>
      </c>
      <c r="R2492" s="182" t="s">
        <v>4741</v>
      </c>
      <c r="S2492" s="226"/>
      <c r="T2492" s="676" t="s">
        <v>4687</v>
      </c>
      <c r="U2492" s="170"/>
      <c r="V2492" s="170"/>
      <c r="W2492" s="170"/>
      <c r="X2492" s="117"/>
      <c r="Y2492" s="171"/>
      <c r="Z2492" s="171"/>
      <c r="AA2492" s="171"/>
      <c r="AB2492" s="171"/>
      <c r="AC2492" s="171"/>
      <c r="AD2492" s="171"/>
      <c r="AE2492" s="171"/>
      <c r="AF2492" s="171"/>
      <c r="AG2492" s="171"/>
      <c r="AH2492" s="171"/>
      <c r="AI2492" s="171"/>
    </row>
    <row r="2493" spans="1:35" s="172" customFormat="1" ht="24" hidden="1" x14ac:dyDescent="0.2">
      <c r="A2493" s="167">
        <v>2</v>
      </c>
      <c r="B2493" s="647">
        <v>0</v>
      </c>
      <c r="C2493" s="647">
        <v>4</v>
      </c>
      <c r="D2493" s="647">
        <v>4</v>
      </c>
      <c r="E2493" s="163" t="s">
        <v>2050</v>
      </c>
      <c r="F2493" s="593" t="s">
        <v>4675</v>
      </c>
      <c r="G2493" s="143"/>
      <c r="H2493" s="166">
        <v>41115800</v>
      </c>
      <c r="I2493" s="180" t="s">
        <v>2860</v>
      </c>
      <c r="J2493" s="169"/>
      <c r="K2493" s="169"/>
      <c r="L2493" s="169"/>
      <c r="M2493" s="146"/>
      <c r="N2493" s="184"/>
      <c r="O2493" s="169"/>
      <c r="P2493" s="146"/>
      <c r="Q2493" s="146">
        <f t="shared" si="49"/>
        <v>0</v>
      </c>
      <c r="R2493" s="182" t="s">
        <v>4741</v>
      </c>
      <c r="S2493" s="226"/>
      <c r="T2493" s="676" t="s">
        <v>4687</v>
      </c>
      <c r="U2493" s="170"/>
      <c r="V2493" s="170"/>
      <c r="W2493" s="170"/>
      <c r="X2493" s="117"/>
      <c r="Y2493" s="171"/>
      <c r="Z2493" s="171"/>
      <c r="AA2493" s="171"/>
      <c r="AB2493" s="171"/>
      <c r="AC2493" s="171"/>
      <c r="AD2493" s="171"/>
      <c r="AE2493" s="171"/>
      <c r="AF2493" s="171"/>
      <c r="AG2493" s="171"/>
      <c r="AH2493" s="171"/>
      <c r="AI2493" s="171"/>
    </row>
    <row r="2494" spans="1:35" s="172" customFormat="1" ht="24" hidden="1" x14ac:dyDescent="0.2">
      <c r="A2494" s="167">
        <v>2</v>
      </c>
      <c r="B2494" s="647">
        <v>0</v>
      </c>
      <c r="C2494" s="647">
        <v>4</v>
      </c>
      <c r="D2494" s="647">
        <v>4</v>
      </c>
      <c r="E2494" s="163" t="s">
        <v>2050</v>
      </c>
      <c r="F2494" s="593" t="s">
        <v>4675</v>
      </c>
      <c r="G2494" s="143"/>
      <c r="H2494" s="166">
        <v>41115800</v>
      </c>
      <c r="I2494" s="180" t="s">
        <v>2861</v>
      </c>
      <c r="J2494" s="169"/>
      <c r="K2494" s="169"/>
      <c r="L2494" s="169"/>
      <c r="M2494" s="146"/>
      <c r="N2494" s="184"/>
      <c r="O2494" s="169"/>
      <c r="P2494" s="146"/>
      <c r="Q2494" s="146">
        <f t="shared" si="49"/>
        <v>0</v>
      </c>
      <c r="R2494" s="182" t="s">
        <v>4741</v>
      </c>
      <c r="S2494" s="226"/>
      <c r="T2494" s="676" t="s">
        <v>4687</v>
      </c>
      <c r="U2494" s="170"/>
      <c r="V2494" s="170"/>
      <c r="W2494" s="170"/>
      <c r="X2494" s="117"/>
      <c r="Y2494" s="171"/>
      <c r="Z2494" s="171"/>
      <c r="AA2494" s="171"/>
      <c r="AB2494" s="171"/>
      <c r="AC2494" s="171"/>
      <c r="AD2494" s="171"/>
      <c r="AE2494" s="171"/>
      <c r="AF2494" s="171"/>
      <c r="AG2494" s="171"/>
      <c r="AH2494" s="171"/>
      <c r="AI2494" s="171"/>
    </row>
    <row r="2495" spans="1:35" s="172" customFormat="1" ht="24" hidden="1" x14ac:dyDescent="0.2">
      <c r="A2495" s="167">
        <v>2</v>
      </c>
      <c r="B2495" s="647">
        <v>0</v>
      </c>
      <c r="C2495" s="647">
        <v>4</v>
      </c>
      <c r="D2495" s="647">
        <v>4</v>
      </c>
      <c r="E2495" s="163" t="s">
        <v>2050</v>
      </c>
      <c r="F2495" s="593" t="s">
        <v>4675</v>
      </c>
      <c r="G2495" s="143"/>
      <c r="H2495" s="166">
        <v>41101500</v>
      </c>
      <c r="I2495" s="180" t="s">
        <v>493</v>
      </c>
      <c r="J2495" s="169"/>
      <c r="K2495" s="169"/>
      <c r="L2495" s="169"/>
      <c r="M2495" s="146"/>
      <c r="N2495" s="184"/>
      <c r="O2495" s="169"/>
      <c r="P2495" s="146"/>
      <c r="Q2495" s="146">
        <f t="shared" si="49"/>
        <v>0</v>
      </c>
      <c r="R2495" s="182" t="s">
        <v>4741</v>
      </c>
      <c r="S2495" s="226"/>
      <c r="T2495" s="676" t="s">
        <v>4687</v>
      </c>
      <c r="U2495" s="170"/>
      <c r="V2495" s="170"/>
      <c r="W2495" s="170"/>
      <c r="X2495" s="117"/>
      <c r="Y2495" s="171"/>
      <c r="Z2495" s="171"/>
      <c r="AA2495" s="171"/>
      <c r="AB2495" s="171"/>
      <c r="AC2495" s="171"/>
      <c r="AD2495" s="171"/>
      <c r="AE2495" s="171"/>
      <c r="AF2495" s="171"/>
      <c r="AG2495" s="171"/>
      <c r="AH2495" s="171"/>
      <c r="AI2495" s="171"/>
    </row>
    <row r="2496" spans="1:35" s="172" customFormat="1" ht="24" hidden="1" x14ac:dyDescent="0.2">
      <c r="A2496" s="167">
        <v>2</v>
      </c>
      <c r="B2496" s="647">
        <v>0</v>
      </c>
      <c r="C2496" s="647">
        <v>4</v>
      </c>
      <c r="D2496" s="647">
        <v>4</v>
      </c>
      <c r="E2496" s="163" t="s">
        <v>2050</v>
      </c>
      <c r="F2496" s="593" t="s">
        <v>4675</v>
      </c>
      <c r="G2496" s="143"/>
      <c r="H2496" s="166">
        <v>41101500</v>
      </c>
      <c r="I2496" s="180" t="s">
        <v>494</v>
      </c>
      <c r="J2496" s="169"/>
      <c r="K2496" s="169"/>
      <c r="L2496" s="169"/>
      <c r="M2496" s="146"/>
      <c r="N2496" s="184"/>
      <c r="O2496" s="169"/>
      <c r="P2496" s="146"/>
      <c r="Q2496" s="146">
        <f t="shared" si="49"/>
        <v>0</v>
      </c>
      <c r="R2496" s="182" t="s">
        <v>4741</v>
      </c>
      <c r="S2496" s="226"/>
      <c r="T2496" s="676" t="s">
        <v>4687</v>
      </c>
      <c r="U2496" s="170"/>
      <c r="V2496" s="170"/>
      <c r="W2496" s="170"/>
      <c r="X2496" s="117"/>
      <c r="Y2496" s="171"/>
      <c r="Z2496" s="171"/>
      <c r="AA2496" s="171"/>
      <c r="AB2496" s="171"/>
      <c r="AC2496" s="171"/>
      <c r="AD2496" s="171"/>
      <c r="AE2496" s="171"/>
      <c r="AF2496" s="171"/>
      <c r="AG2496" s="171"/>
      <c r="AH2496" s="171"/>
      <c r="AI2496" s="171"/>
    </row>
    <row r="2497" spans="1:35" s="172" customFormat="1" ht="24" hidden="1" x14ac:dyDescent="0.2">
      <c r="A2497" s="167">
        <v>2</v>
      </c>
      <c r="B2497" s="647">
        <v>0</v>
      </c>
      <c r="C2497" s="647">
        <v>4</v>
      </c>
      <c r="D2497" s="647">
        <v>4</v>
      </c>
      <c r="E2497" s="163" t="s">
        <v>2050</v>
      </c>
      <c r="F2497" s="593" t="s">
        <v>4675</v>
      </c>
      <c r="G2497" s="143"/>
      <c r="H2497" s="166">
        <v>42291800</v>
      </c>
      <c r="I2497" s="180" t="s">
        <v>495</v>
      </c>
      <c r="J2497" s="169"/>
      <c r="K2497" s="169"/>
      <c r="L2497" s="169"/>
      <c r="M2497" s="146"/>
      <c r="N2497" s="184"/>
      <c r="O2497" s="169"/>
      <c r="P2497" s="146"/>
      <c r="Q2497" s="146">
        <f t="shared" si="49"/>
        <v>0</v>
      </c>
      <c r="R2497" s="182" t="s">
        <v>4741</v>
      </c>
      <c r="S2497" s="226"/>
      <c r="T2497" s="676" t="s">
        <v>4687</v>
      </c>
      <c r="U2497" s="170"/>
      <c r="V2497" s="170"/>
      <c r="W2497" s="170"/>
      <c r="X2497" s="117"/>
      <c r="Y2497" s="171"/>
      <c r="Z2497" s="171"/>
      <c r="AA2497" s="171"/>
      <c r="AB2497" s="171"/>
      <c r="AC2497" s="171"/>
      <c r="AD2497" s="171"/>
      <c r="AE2497" s="171"/>
      <c r="AF2497" s="171"/>
      <c r="AG2497" s="171"/>
      <c r="AH2497" s="171"/>
      <c r="AI2497" s="171"/>
    </row>
    <row r="2498" spans="1:35" s="172" customFormat="1" ht="24" hidden="1" x14ac:dyDescent="0.2">
      <c r="A2498" s="167">
        <v>2</v>
      </c>
      <c r="B2498" s="647">
        <v>0</v>
      </c>
      <c r="C2498" s="647">
        <v>4</v>
      </c>
      <c r="D2498" s="647">
        <v>4</v>
      </c>
      <c r="E2498" s="163" t="s">
        <v>2050</v>
      </c>
      <c r="F2498" s="593" t="s">
        <v>4675</v>
      </c>
      <c r="G2498" s="143"/>
      <c r="H2498" s="166">
        <v>42291800</v>
      </c>
      <c r="I2498" s="180" t="s">
        <v>1692</v>
      </c>
      <c r="J2498" s="169"/>
      <c r="K2498" s="169"/>
      <c r="L2498" s="169"/>
      <c r="M2498" s="146"/>
      <c r="N2498" s="184"/>
      <c r="O2498" s="169"/>
      <c r="P2498" s="146"/>
      <c r="Q2498" s="146">
        <f t="shared" si="49"/>
        <v>0</v>
      </c>
      <c r="R2498" s="182" t="s">
        <v>4741</v>
      </c>
      <c r="S2498" s="226"/>
      <c r="T2498" s="676" t="s">
        <v>4687</v>
      </c>
      <c r="U2498" s="170"/>
      <c r="V2498" s="170"/>
      <c r="W2498" s="170"/>
      <c r="X2498" s="117"/>
      <c r="Y2498" s="171"/>
      <c r="Z2498" s="171"/>
      <c r="AA2498" s="171"/>
      <c r="AB2498" s="171"/>
      <c r="AC2498" s="171"/>
      <c r="AD2498" s="171"/>
      <c r="AE2498" s="171"/>
      <c r="AF2498" s="171"/>
      <c r="AG2498" s="171"/>
      <c r="AH2498" s="171"/>
      <c r="AI2498" s="171"/>
    </row>
    <row r="2499" spans="1:35" s="172" customFormat="1" ht="24" hidden="1" x14ac:dyDescent="0.2">
      <c r="A2499" s="167">
        <v>2</v>
      </c>
      <c r="B2499" s="647">
        <v>0</v>
      </c>
      <c r="C2499" s="647">
        <v>4</v>
      </c>
      <c r="D2499" s="647">
        <v>4</v>
      </c>
      <c r="E2499" s="163" t="s">
        <v>2050</v>
      </c>
      <c r="F2499" s="593" t="s">
        <v>4675</v>
      </c>
      <c r="G2499" s="143"/>
      <c r="H2499" s="166">
        <v>42291800</v>
      </c>
      <c r="I2499" s="180" t="s">
        <v>2870</v>
      </c>
      <c r="J2499" s="169"/>
      <c r="K2499" s="169"/>
      <c r="L2499" s="169"/>
      <c r="M2499" s="146"/>
      <c r="N2499" s="184"/>
      <c r="O2499" s="169"/>
      <c r="P2499" s="146"/>
      <c r="Q2499" s="146">
        <f t="shared" si="49"/>
        <v>0</v>
      </c>
      <c r="R2499" s="182" t="s">
        <v>4741</v>
      </c>
      <c r="S2499" s="226"/>
      <c r="T2499" s="676" t="s">
        <v>4687</v>
      </c>
      <c r="U2499" s="170"/>
      <c r="V2499" s="170"/>
      <c r="W2499" s="170"/>
      <c r="X2499" s="117"/>
      <c r="Y2499" s="171"/>
      <c r="Z2499" s="171"/>
      <c r="AA2499" s="171"/>
      <c r="AB2499" s="171"/>
      <c r="AC2499" s="171"/>
      <c r="AD2499" s="171"/>
      <c r="AE2499" s="171"/>
      <c r="AF2499" s="171"/>
      <c r="AG2499" s="171"/>
      <c r="AH2499" s="171"/>
      <c r="AI2499" s="171"/>
    </row>
    <row r="2500" spans="1:35" s="172" customFormat="1" ht="24" hidden="1" x14ac:dyDescent="0.2">
      <c r="A2500" s="167">
        <v>2</v>
      </c>
      <c r="B2500" s="647">
        <v>0</v>
      </c>
      <c r="C2500" s="647">
        <v>4</v>
      </c>
      <c r="D2500" s="647">
        <v>4</v>
      </c>
      <c r="E2500" s="163" t="s">
        <v>2050</v>
      </c>
      <c r="F2500" s="593" t="s">
        <v>4675</v>
      </c>
      <c r="G2500" s="143"/>
      <c r="H2500" s="166">
        <v>42291800</v>
      </c>
      <c r="I2500" s="180" t="s">
        <v>2871</v>
      </c>
      <c r="J2500" s="169"/>
      <c r="K2500" s="169"/>
      <c r="L2500" s="169"/>
      <c r="M2500" s="146"/>
      <c r="N2500" s="184"/>
      <c r="O2500" s="169"/>
      <c r="P2500" s="146"/>
      <c r="Q2500" s="146">
        <f t="shared" si="49"/>
        <v>0</v>
      </c>
      <c r="R2500" s="182" t="s">
        <v>4741</v>
      </c>
      <c r="S2500" s="226"/>
      <c r="T2500" s="676" t="s">
        <v>4687</v>
      </c>
      <c r="U2500" s="170"/>
      <c r="V2500" s="170"/>
      <c r="W2500" s="170"/>
      <c r="X2500" s="117"/>
      <c r="Y2500" s="171"/>
      <c r="Z2500" s="171"/>
      <c r="AA2500" s="171"/>
      <c r="AB2500" s="171"/>
      <c r="AC2500" s="171"/>
      <c r="AD2500" s="171"/>
      <c r="AE2500" s="171"/>
      <c r="AF2500" s="171"/>
      <c r="AG2500" s="171"/>
      <c r="AH2500" s="171"/>
      <c r="AI2500" s="171"/>
    </row>
    <row r="2501" spans="1:35" s="172" customFormat="1" ht="24" hidden="1" x14ac:dyDescent="0.2">
      <c r="A2501" s="167">
        <v>2</v>
      </c>
      <c r="B2501" s="647">
        <v>0</v>
      </c>
      <c r="C2501" s="647">
        <v>4</v>
      </c>
      <c r="D2501" s="647">
        <v>4</v>
      </c>
      <c r="E2501" s="163" t="s">
        <v>2050</v>
      </c>
      <c r="F2501" s="593" t="s">
        <v>4675</v>
      </c>
      <c r="G2501" s="143"/>
      <c r="H2501" s="166">
        <v>51211600</v>
      </c>
      <c r="I2501" s="180" t="s">
        <v>2872</v>
      </c>
      <c r="J2501" s="169"/>
      <c r="K2501" s="169"/>
      <c r="L2501" s="169"/>
      <c r="M2501" s="146"/>
      <c r="N2501" s="184"/>
      <c r="O2501" s="169"/>
      <c r="P2501" s="146"/>
      <c r="Q2501" s="146">
        <f t="shared" si="49"/>
        <v>0</v>
      </c>
      <c r="R2501" s="182" t="s">
        <v>4741</v>
      </c>
      <c r="S2501" s="226"/>
      <c r="T2501" s="676" t="s">
        <v>4687</v>
      </c>
      <c r="U2501" s="170"/>
      <c r="V2501" s="170"/>
      <c r="W2501" s="170"/>
      <c r="X2501" s="117"/>
      <c r="Y2501" s="171"/>
      <c r="Z2501" s="171"/>
      <c r="AA2501" s="171"/>
      <c r="AB2501" s="171"/>
      <c r="AC2501" s="171"/>
      <c r="AD2501" s="171"/>
      <c r="AE2501" s="171"/>
      <c r="AF2501" s="171"/>
      <c r="AG2501" s="171"/>
      <c r="AH2501" s="171"/>
      <c r="AI2501" s="171"/>
    </row>
    <row r="2502" spans="1:35" s="172" customFormat="1" ht="24" hidden="1" x14ac:dyDescent="0.2">
      <c r="A2502" s="167">
        <v>2</v>
      </c>
      <c r="B2502" s="647">
        <v>0</v>
      </c>
      <c r="C2502" s="647">
        <v>4</v>
      </c>
      <c r="D2502" s="647">
        <v>4</v>
      </c>
      <c r="E2502" s="163" t="s">
        <v>2050</v>
      </c>
      <c r="F2502" s="593" t="s">
        <v>4675</v>
      </c>
      <c r="G2502" s="143"/>
      <c r="H2502" s="166">
        <v>51211600</v>
      </c>
      <c r="I2502" s="180" t="s">
        <v>2873</v>
      </c>
      <c r="J2502" s="169"/>
      <c r="K2502" s="169"/>
      <c r="L2502" s="169"/>
      <c r="M2502" s="146"/>
      <c r="N2502" s="184"/>
      <c r="O2502" s="169"/>
      <c r="P2502" s="146"/>
      <c r="Q2502" s="146">
        <f t="shared" si="49"/>
        <v>0</v>
      </c>
      <c r="R2502" s="182" t="s">
        <v>4741</v>
      </c>
      <c r="S2502" s="226"/>
      <c r="T2502" s="676" t="s">
        <v>4687</v>
      </c>
      <c r="U2502" s="170"/>
      <c r="V2502" s="170"/>
      <c r="W2502" s="170"/>
      <c r="X2502" s="117"/>
      <c r="Y2502" s="171"/>
      <c r="Z2502" s="171"/>
      <c r="AA2502" s="171"/>
      <c r="AB2502" s="171"/>
      <c r="AC2502" s="171"/>
      <c r="AD2502" s="171"/>
      <c r="AE2502" s="171"/>
      <c r="AF2502" s="171"/>
      <c r="AG2502" s="171"/>
      <c r="AH2502" s="171"/>
      <c r="AI2502" s="171"/>
    </row>
    <row r="2503" spans="1:35" s="172" customFormat="1" ht="24" hidden="1" x14ac:dyDescent="0.2">
      <c r="A2503" s="167">
        <v>2</v>
      </c>
      <c r="B2503" s="647">
        <v>0</v>
      </c>
      <c r="C2503" s="647">
        <v>4</v>
      </c>
      <c r="D2503" s="647">
        <v>4</v>
      </c>
      <c r="E2503" s="163" t="s">
        <v>2050</v>
      </c>
      <c r="F2503" s="593" t="s">
        <v>4675</v>
      </c>
      <c r="G2503" s="143"/>
      <c r="H2503" s="166">
        <v>51211600</v>
      </c>
      <c r="I2503" s="180" t="s">
        <v>2874</v>
      </c>
      <c r="J2503" s="169"/>
      <c r="K2503" s="169"/>
      <c r="L2503" s="169"/>
      <c r="M2503" s="146"/>
      <c r="N2503" s="184"/>
      <c r="O2503" s="169"/>
      <c r="P2503" s="146"/>
      <c r="Q2503" s="146">
        <f t="shared" si="49"/>
        <v>0</v>
      </c>
      <c r="R2503" s="182" t="s">
        <v>4741</v>
      </c>
      <c r="S2503" s="226"/>
      <c r="T2503" s="676" t="s">
        <v>4687</v>
      </c>
      <c r="U2503" s="170"/>
      <c r="V2503" s="170"/>
      <c r="W2503" s="170"/>
      <c r="X2503" s="117"/>
      <c r="Y2503" s="171"/>
      <c r="Z2503" s="171"/>
      <c r="AA2503" s="171"/>
      <c r="AB2503" s="171"/>
      <c r="AC2503" s="171"/>
      <c r="AD2503" s="171"/>
      <c r="AE2503" s="171"/>
      <c r="AF2503" s="171"/>
      <c r="AG2503" s="171"/>
      <c r="AH2503" s="171"/>
      <c r="AI2503" s="171"/>
    </row>
    <row r="2504" spans="1:35" s="172" customFormat="1" ht="24" hidden="1" x14ac:dyDescent="0.2">
      <c r="A2504" s="167">
        <v>2</v>
      </c>
      <c r="B2504" s="647">
        <v>0</v>
      </c>
      <c r="C2504" s="647">
        <v>4</v>
      </c>
      <c r="D2504" s="647">
        <v>4</v>
      </c>
      <c r="E2504" s="163" t="s">
        <v>2050</v>
      </c>
      <c r="F2504" s="593" t="s">
        <v>4675</v>
      </c>
      <c r="G2504" s="143"/>
      <c r="H2504" s="166">
        <v>51211600</v>
      </c>
      <c r="I2504" s="180" t="s">
        <v>2323</v>
      </c>
      <c r="J2504" s="169"/>
      <c r="K2504" s="169"/>
      <c r="L2504" s="169"/>
      <c r="M2504" s="146"/>
      <c r="N2504" s="184"/>
      <c r="O2504" s="169"/>
      <c r="P2504" s="146"/>
      <c r="Q2504" s="146">
        <f t="shared" si="49"/>
        <v>0</v>
      </c>
      <c r="R2504" s="182" t="s">
        <v>4741</v>
      </c>
      <c r="S2504" s="226"/>
      <c r="T2504" s="676" t="s">
        <v>4687</v>
      </c>
      <c r="U2504" s="170"/>
      <c r="V2504" s="170"/>
      <c r="W2504" s="170"/>
      <c r="X2504" s="117"/>
      <c r="Y2504" s="171"/>
      <c r="Z2504" s="171"/>
      <c r="AA2504" s="171"/>
      <c r="AB2504" s="171"/>
      <c r="AC2504" s="171"/>
      <c r="AD2504" s="171"/>
      <c r="AE2504" s="171"/>
      <c r="AF2504" s="171"/>
      <c r="AG2504" s="171"/>
      <c r="AH2504" s="171"/>
      <c r="AI2504" s="171"/>
    </row>
    <row r="2505" spans="1:35" s="172" customFormat="1" ht="24" hidden="1" x14ac:dyDescent="0.2">
      <c r="A2505" s="167">
        <v>2</v>
      </c>
      <c r="B2505" s="647">
        <v>0</v>
      </c>
      <c r="C2505" s="647">
        <v>4</v>
      </c>
      <c r="D2505" s="647">
        <v>4</v>
      </c>
      <c r="E2505" s="163" t="s">
        <v>2050</v>
      </c>
      <c r="F2505" s="593" t="s">
        <v>4675</v>
      </c>
      <c r="G2505" s="143"/>
      <c r="H2505" s="166">
        <v>51211615</v>
      </c>
      <c r="I2505" s="180" t="s">
        <v>2324</v>
      </c>
      <c r="J2505" s="169"/>
      <c r="K2505" s="169"/>
      <c r="L2505" s="169"/>
      <c r="M2505" s="146"/>
      <c r="N2505" s="184"/>
      <c r="O2505" s="169"/>
      <c r="P2505" s="146"/>
      <c r="Q2505" s="146">
        <f t="shared" si="49"/>
        <v>0</v>
      </c>
      <c r="R2505" s="182" t="s">
        <v>4741</v>
      </c>
      <c r="S2505" s="226"/>
      <c r="T2505" s="676" t="s">
        <v>4687</v>
      </c>
      <c r="U2505" s="170"/>
      <c r="V2505" s="170"/>
      <c r="W2505" s="170"/>
      <c r="X2505" s="117"/>
      <c r="Y2505" s="171"/>
      <c r="Z2505" s="171"/>
      <c r="AA2505" s="171"/>
      <c r="AB2505" s="171"/>
      <c r="AC2505" s="171"/>
      <c r="AD2505" s="171"/>
      <c r="AE2505" s="171"/>
      <c r="AF2505" s="171"/>
      <c r="AG2505" s="171"/>
      <c r="AH2505" s="171"/>
      <c r="AI2505" s="171"/>
    </row>
    <row r="2506" spans="1:35" s="172" customFormat="1" ht="24" hidden="1" x14ac:dyDescent="0.2">
      <c r="A2506" s="167">
        <v>2</v>
      </c>
      <c r="B2506" s="647">
        <v>0</v>
      </c>
      <c r="C2506" s="647">
        <v>4</v>
      </c>
      <c r="D2506" s="647">
        <v>4</v>
      </c>
      <c r="E2506" s="163" t="s">
        <v>2050</v>
      </c>
      <c r="F2506" s="593" t="s">
        <v>4675</v>
      </c>
      <c r="G2506" s="143"/>
      <c r="H2506" s="166">
        <v>51211615</v>
      </c>
      <c r="I2506" s="180" t="s">
        <v>2325</v>
      </c>
      <c r="J2506" s="169"/>
      <c r="K2506" s="169"/>
      <c r="L2506" s="169"/>
      <c r="M2506" s="146"/>
      <c r="N2506" s="184"/>
      <c r="O2506" s="169"/>
      <c r="P2506" s="146"/>
      <c r="Q2506" s="146">
        <f t="shared" si="49"/>
        <v>0</v>
      </c>
      <c r="R2506" s="182" t="s">
        <v>4741</v>
      </c>
      <c r="S2506" s="226"/>
      <c r="T2506" s="676" t="s">
        <v>4687</v>
      </c>
      <c r="U2506" s="170"/>
      <c r="V2506" s="170"/>
      <c r="W2506" s="170"/>
      <c r="X2506" s="117"/>
      <c r="Y2506" s="171"/>
      <c r="Z2506" s="171"/>
      <c r="AA2506" s="171"/>
      <c r="AB2506" s="171"/>
      <c r="AC2506" s="171"/>
      <c r="AD2506" s="171"/>
      <c r="AE2506" s="171"/>
      <c r="AF2506" s="171"/>
      <c r="AG2506" s="171"/>
      <c r="AH2506" s="171"/>
      <c r="AI2506" s="171"/>
    </row>
    <row r="2507" spans="1:35" s="172" customFormat="1" ht="24" hidden="1" x14ac:dyDescent="0.2">
      <c r="A2507" s="167">
        <v>2</v>
      </c>
      <c r="B2507" s="647">
        <v>0</v>
      </c>
      <c r="C2507" s="647">
        <v>4</v>
      </c>
      <c r="D2507" s="647">
        <v>4</v>
      </c>
      <c r="E2507" s="163" t="s">
        <v>2050</v>
      </c>
      <c r="F2507" s="593" t="s">
        <v>4675</v>
      </c>
      <c r="G2507" s="143"/>
      <c r="H2507" s="166">
        <v>51211615</v>
      </c>
      <c r="I2507" s="180" t="s">
        <v>2862</v>
      </c>
      <c r="J2507" s="169"/>
      <c r="K2507" s="169"/>
      <c r="L2507" s="169"/>
      <c r="M2507" s="146"/>
      <c r="N2507" s="184"/>
      <c r="O2507" s="169"/>
      <c r="P2507" s="146"/>
      <c r="Q2507" s="146">
        <f t="shared" si="49"/>
        <v>0</v>
      </c>
      <c r="R2507" s="182" t="s">
        <v>4741</v>
      </c>
      <c r="S2507" s="226"/>
      <c r="T2507" s="676" t="s">
        <v>4687</v>
      </c>
      <c r="U2507" s="170"/>
      <c r="V2507" s="170"/>
      <c r="W2507" s="170"/>
      <c r="X2507" s="117"/>
      <c r="Y2507" s="171"/>
      <c r="Z2507" s="171"/>
      <c r="AA2507" s="171"/>
      <c r="AB2507" s="171"/>
      <c r="AC2507" s="171"/>
      <c r="AD2507" s="171"/>
      <c r="AE2507" s="171"/>
      <c r="AF2507" s="171"/>
      <c r="AG2507" s="171"/>
      <c r="AH2507" s="171"/>
      <c r="AI2507" s="171"/>
    </row>
    <row r="2508" spans="1:35" s="172" customFormat="1" ht="24" hidden="1" x14ac:dyDescent="0.2">
      <c r="A2508" s="167">
        <v>2</v>
      </c>
      <c r="B2508" s="647">
        <v>0</v>
      </c>
      <c r="C2508" s="647">
        <v>4</v>
      </c>
      <c r="D2508" s="647">
        <v>4</v>
      </c>
      <c r="E2508" s="163" t="s">
        <v>2050</v>
      </c>
      <c r="F2508" s="593" t="s">
        <v>4675</v>
      </c>
      <c r="G2508" s="143"/>
      <c r="H2508" s="166">
        <v>51211615</v>
      </c>
      <c r="I2508" s="180" t="s">
        <v>2863</v>
      </c>
      <c r="J2508" s="169"/>
      <c r="K2508" s="169"/>
      <c r="L2508" s="169"/>
      <c r="M2508" s="146"/>
      <c r="N2508" s="184"/>
      <c r="O2508" s="169"/>
      <c r="P2508" s="146"/>
      <c r="Q2508" s="146">
        <f t="shared" si="49"/>
        <v>0</v>
      </c>
      <c r="R2508" s="182" t="s">
        <v>4741</v>
      </c>
      <c r="S2508" s="226"/>
      <c r="T2508" s="676" t="s">
        <v>4687</v>
      </c>
      <c r="U2508" s="170"/>
      <c r="V2508" s="170"/>
      <c r="W2508" s="170"/>
      <c r="X2508" s="117"/>
      <c r="Y2508" s="171"/>
      <c r="Z2508" s="171"/>
      <c r="AA2508" s="171"/>
      <c r="AB2508" s="171"/>
      <c r="AC2508" s="171"/>
      <c r="AD2508" s="171"/>
      <c r="AE2508" s="171"/>
      <c r="AF2508" s="171"/>
      <c r="AG2508" s="171"/>
      <c r="AH2508" s="171"/>
      <c r="AI2508" s="171"/>
    </row>
    <row r="2509" spans="1:35" s="172" customFormat="1" ht="24" hidden="1" x14ac:dyDescent="0.2">
      <c r="A2509" s="167">
        <v>2</v>
      </c>
      <c r="B2509" s="647">
        <v>0</v>
      </c>
      <c r="C2509" s="647">
        <v>4</v>
      </c>
      <c r="D2509" s="647">
        <v>4</v>
      </c>
      <c r="E2509" s="163" t="s">
        <v>2050</v>
      </c>
      <c r="F2509" s="593" t="s">
        <v>4675</v>
      </c>
      <c r="G2509" s="143"/>
      <c r="H2509" s="166">
        <v>51101500</v>
      </c>
      <c r="I2509" s="180" t="s">
        <v>2864</v>
      </c>
      <c r="J2509" s="169"/>
      <c r="K2509" s="169"/>
      <c r="L2509" s="169"/>
      <c r="M2509" s="146"/>
      <c r="N2509" s="184"/>
      <c r="O2509" s="169"/>
      <c r="P2509" s="146"/>
      <c r="Q2509" s="146">
        <f t="shared" si="49"/>
        <v>0</v>
      </c>
      <c r="R2509" s="182" t="s">
        <v>4741</v>
      </c>
      <c r="S2509" s="226"/>
      <c r="T2509" s="676" t="s">
        <v>4687</v>
      </c>
      <c r="U2509" s="170"/>
      <c r="V2509" s="170"/>
      <c r="W2509" s="170"/>
      <c r="X2509" s="117"/>
      <c r="Y2509" s="171"/>
      <c r="Z2509" s="171"/>
      <c r="AA2509" s="171"/>
      <c r="AB2509" s="171"/>
      <c r="AC2509" s="171"/>
      <c r="AD2509" s="171"/>
      <c r="AE2509" s="171"/>
      <c r="AF2509" s="171"/>
      <c r="AG2509" s="171"/>
      <c r="AH2509" s="171"/>
      <c r="AI2509" s="171"/>
    </row>
    <row r="2510" spans="1:35" s="172" customFormat="1" ht="24" hidden="1" x14ac:dyDescent="0.2">
      <c r="A2510" s="167">
        <v>2</v>
      </c>
      <c r="B2510" s="647">
        <v>0</v>
      </c>
      <c r="C2510" s="647">
        <v>4</v>
      </c>
      <c r="D2510" s="647">
        <v>4</v>
      </c>
      <c r="E2510" s="163" t="s">
        <v>2050</v>
      </c>
      <c r="F2510" s="593" t="s">
        <v>4675</v>
      </c>
      <c r="G2510" s="143"/>
      <c r="H2510" s="166">
        <v>51101718</v>
      </c>
      <c r="I2510" s="180" t="s">
        <v>4406</v>
      </c>
      <c r="J2510" s="169"/>
      <c r="K2510" s="169"/>
      <c r="L2510" s="169"/>
      <c r="M2510" s="146"/>
      <c r="N2510" s="184"/>
      <c r="O2510" s="169"/>
      <c r="P2510" s="146"/>
      <c r="Q2510" s="146">
        <f t="shared" si="49"/>
        <v>0</v>
      </c>
      <c r="R2510" s="182" t="s">
        <v>4741</v>
      </c>
      <c r="S2510" s="226"/>
      <c r="T2510" s="676" t="s">
        <v>4687</v>
      </c>
      <c r="U2510" s="170"/>
      <c r="V2510" s="170"/>
      <c r="W2510" s="170"/>
      <c r="X2510" s="117"/>
      <c r="Y2510" s="171"/>
      <c r="Z2510" s="171"/>
      <c r="AA2510" s="171"/>
      <c r="AB2510" s="171"/>
      <c r="AC2510" s="171"/>
      <c r="AD2510" s="171"/>
      <c r="AE2510" s="171"/>
      <c r="AF2510" s="171"/>
      <c r="AG2510" s="171"/>
      <c r="AH2510" s="171"/>
      <c r="AI2510" s="171"/>
    </row>
    <row r="2511" spans="1:35" s="172" customFormat="1" ht="24" hidden="1" x14ac:dyDescent="0.2">
      <c r="A2511" s="167">
        <v>2</v>
      </c>
      <c r="B2511" s="647">
        <v>0</v>
      </c>
      <c r="C2511" s="647">
        <v>4</v>
      </c>
      <c r="D2511" s="647">
        <v>4</v>
      </c>
      <c r="E2511" s="163" t="s">
        <v>2050</v>
      </c>
      <c r="F2511" s="593" t="s">
        <v>4675</v>
      </c>
      <c r="G2511" s="143"/>
      <c r="H2511" s="166">
        <v>12352100</v>
      </c>
      <c r="I2511" s="180" t="s">
        <v>4407</v>
      </c>
      <c r="J2511" s="169"/>
      <c r="K2511" s="169"/>
      <c r="L2511" s="169"/>
      <c r="M2511" s="146"/>
      <c r="N2511" s="184"/>
      <c r="O2511" s="169"/>
      <c r="P2511" s="146"/>
      <c r="Q2511" s="146">
        <f t="shared" si="49"/>
        <v>0</v>
      </c>
      <c r="R2511" s="182" t="s">
        <v>4741</v>
      </c>
      <c r="S2511" s="226"/>
      <c r="T2511" s="676" t="s">
        <v>4687</v>
      </c>
      <c r="U2511" s="170"/>
      <c r="V2511" s="170"/>
      <c r="W2511" s="170"/>
      <c r="X2511" s="117"/>
      <c r="Y2511" s="171"/>
      <c r="Z2511" s="171"/>
      <c r="AA2511" s="171"/>
      <c r="AB2511" s="171"/>
      <c r="AC2511" s="171"/>
      <c r="AD2511" s="171"/>
      <c r="AE2511" s="171"/>
      <c r="AF2511" s="171"/>
      <c r="AG2511" s="171"/>
      <c r="AH2511" s="171"/>
      <c r="AI2511" s="171"/>
    </row>
    <row r="2512" spans="1:35" s="172" customFormat="1" ht="24" hidden="1" x14ac:dyDescent="0.2">
      <c r="A2512" s="167">
        <v>2</v>
      </c>
      <c r="B2512" s="647">
        <v>0</v>
      </c>
      <c r="C2512" s="647">
        <v>4</v>
      </c>
      <c r="D2512" s="647">
        <v>4</v>
      </c>
      <c r="E2512" s="163" t="s">
        <v>2050</v>
      </c>
      <c r="F2512" s="593" t="s">
        <v>4675</v>
      </c>
      <c r="G2512" s="143"/>
      <c r="H2512" s="166">
        <v>40141731</v>
      </c>
      <c r="I2512" s="180" t="s">
        <v>4408</v>
      </c>
      <c r="J2512" s="169"/>
      <c r="K2512" s="169"/>
      <c r="L2512" s="169"/>
      <c r="M2512" s="146"/>
      <c r="N2512" s="184"/>
      <c r="O2512" s="169"/>
      <c r="P2512" s="146"/>
      <c r="Q2512" s="146">
        <f t="shared" si="49"/>
        <v>0</v>
      </c>
      <c r="R2512" s="182" t="s">
        <v>4741</v>
      </c>
      <c r="S2512" s="226"/>
      <c r="T2512" s="676" t="s">
        <v>4687</v>
      </c>
      <c r="U2512" s="170"/>
      <c r="V2512" s="170"/>
      <c r="W2512" s="170"/>
      <c r="X2512" s="117"/>
      <c r="Y2512" s="171"/>
      <c r="Z2512" s="171"/>
      <c r="AA2512" s="171"/>
      <c r="AB2512" s="171"/>
      <c r="AC2512" s="171"/>
      <c r="AD2512" s="171"/>
      <c r="AE2512" s="171"/>
      <c r="AF2512" s="171"/>
      <c r="AG2512" s="171"/>
      <c r="AH2512" s="171"/>
      <c r="AI2512" s="171"/>
    </row>
    <row r="2513" spans="1:35" s="172" customFormat="1" ht="24" hidden="1" x14ac:dyDescent="0.2">
      <c r="A2513" s="167">
        <v>2</v>
      </c>
      <c r="B2513" s="647">
        <v>0</v>
      </c>
      <c r="C2513" s="647">
        <v>4</v>
      </c>
      <c r="D2513" s="647">
        <v>4</v>
      </c>
      <c r="E2513" s="163" t="s">
        <v>2050</v>
      </c>
      <c r="F2513" s="593" t="s">
        <v>4675</v>
      </c>
      <c r="G2513" s="143"/>
      <c r="H2513" s="166">
        <v>41100000</v>
      </c>
      <c r="I2513" s="180" t="s">
        <v>437</v>
      </c>
      <c r="J2513" s="169"/>
      <c r="K2513" s="169"/>
      <c r="L2513" s="169"/>
      <c r="M2513" s="146"/>
      <c r="N2513" s="184"/>
      <c r="O2513" s="169"/>
      <c r="P2513" s="146"/>
      <c r="Q2513" s="146">
        <f t="shared" si="49"/>
        <v>0</v>
      </c>
      <c r="R2513" s="182" t="s">
        <v>4741</v>
      </c>
      <c r="S2513" s="226"/>
      <c r="T2513" s="676" t="s">
        <v>4687</v>
      </c>
      <c r="U2513" s="170"/>
      <c r="V2513" s="170"/>
      <c r="W2513" s="170"/>
      <c r="X2513" s="117"/>
      <c r="Y2513" s="171"/>
      <c r="Z2513" s="171"/>
      <c r="AA2513" s="171"/>
      <c r="AB2513" s="171"/>
      <c r="AC2513" s="171"/>
      <c r="AD2513" s="171"/>
      <c r="AE2513" s="171"/>
      <c r="AF2513" s="171"/>
      <c r="AG2513" s="171"/>
      <c r="AH2513" s="171"/>
      <c r="AI2513" s="171"/>
    </row>
    <row r="2514" spans="1:35" s="172" customFormat="1" ht="24" hidden="1" x14ac:dyDescent="0.2">
      <c r="A2514" s="167">
        <v>2</v>
      </c>
      <c r="B2514" s="647">
        <v>0</v>
      </c>
      <c r="C2514" s="647">
        <v>4</v>
      </c>
      <c r="D2514" s="647">
        <v>4</v>
      </c>
      <c r="E2514" s="163" t="s">
        <v>2050</v>
      </c>
      <c r="F2514" s="593" t="s">
        <v>4675</v>
      </c>
      <c r="G2514" s="143"/>
      <c r="H2514" s="166">
        <v>41100000</v>
      </c>
      <c r="I2514" s="180" t="s">
        <v>438</v>
      </c>
      <c r="J2514" s="169"/>
      <c r="K2514" s="169"/>
      <c r="L2514" s="169"/>
      <c r="M2514" s="146"/>
      <c r="N2514" s="184"/>
      <c r="O2514" s="169"/>
      <c r="P2514" s="146"/>
      <c r="Q2514" s="146">
        <f t="shared" si="49"/>
        <v>0</v>
      </c>
      <c r="R2514" s="182" t="s">
        <v>4741</v>
      </c>
      <c r="S2514" s="226"/>
      <c r="T2514" s="676" t="s">
        <v>4687</v>
      </c>
      <c r="U2514" s="170"/>
      <c r="V2514" s="170"/>
      <c r="W2514" s="170"/>
      <c r="X2514" s="117"/>
      <c r="Y2514" s="171"/>
      <c r="Z2514" s="171"/>
      <c r="AA2514" s="171"/>
      <c r="AB2514" s="171"/>
      <c r="AC2514" s="171"/>
      <c r="AD2514" s="171"/>
      <c r="AE2514" s="171"/>
      <c r="AF2514" s="171"/>
      <c r="AG2514" s="171"/>
      <c r="AH2514" s="171"/>
      <c r="AI2514" s="171"/>
    </row>
    <row r="2515" spans="1:35" s="172" customFormat="1" ht="24" hidden="1" x14ac:dyDescent="0.2">
      <c r="A2515" s="167">
        <v>2</v>
      </c>
      <c r="B2515" s="647">
        <v>0</v>
      </c>
      <c r="C2515" s="647">
        <v>4</v>
      </c>
      <c r="D2515" s="647">
        <v>4</v>
      </c>
      <c r="E2515" s="163" t="s">
        <v>2050</v>
      </c>
      <c r="F2515" s="593" t="s">
        <v>4675</v>
      </c>
      <c r="G2515" s="143"/>
      <c r="H2515" s="166">
        <v>41100000</v>
      </c>
      <c r="I2515" s="180" t="s">
        <v>439</v>
      </c>
      <c r="J2515" s="169"/>
      <c r="K2515" s="169"/>
      <c r="L2515" s="169"/>
      <c r="M2515" s="146"/>
      <c r="N2515" s="184"/>
      <c r="O2515" s="169"/>
      <c r="P2515" s="146"/>
      <c r="Q2515" s="146">
        <f t="shared" si="49"/>
        <v>0</v>
      </c>
      <c r="R2515" s="182" t="s">
        <v>4741</v>
      </c>
      <c r="S2515" s="226"/>
      <c r="T2515" s="676" t="s">
        <v>4687</v>
      </c>
      <c r="U2515" s="170"/>
      <c r="V2515" s="170"/>
      <c r="W2515" s="170"/>
      <c r="X2515" s="117"/>
      <c r="Y2515" s="171"/>
      <c r="Z2515" s="171"/>
      <c r="AA2515" s="171"/>
      <c r="AB2515" s="171"/>
      <c r="AC2515" s="171"/>
      <c r="AD2515" s="171"/>
      <c r="AE2515" s="171"/>
      <c r="AF2515" s="171"/>
      <c r="AG2515" s="171"/>
      <c r="AH2515" s="171"/>
      <c r="AI2515" s="171"/>
    </row>
    <row r="2516" spans="1:35" s="172" customFormat="1" ht="24" hidden="1" x14ac:dyDescent="0.2">
      <c r="A2516" s="167">
        <v>2</v>
      </c>
      <c r="B2516" s="647">
        <v>0</v>
      </c>
      <c r="C2516" s="647">
        <v>4</v>
      </c>
      <c r="D2516" s="647">
        <v>4</v>
      </c>
      <c r="E2516" s="163" t="s">
        <v>2050</v>
      </c>
      <c r="F2516" s="593" t="s">
        <v>4675</v>
      </c>
      <c r="G2516" s="143"/>
      <c r="H2516" s="166">
        <v>41100000</v>
      </c>
      <c r="I2516" s="180" t="s">
        <v>4409</v>
      </c>
      <c r="J2516" s="169"/>
      <c r="K2516" s="169"/>
      <c r="L2516" s="169"/>
      <c r="M2516" s="146"/>
      <c r="N2516" s="184"/>
      <c r="O2516" s="169"/>
      <c r="P2516" s="146"/>
      <c r="Q2516" s="146">
        <f t="shared" si="49"/>
        <v>0</v>
      </c>
      <c r="R2516" s="182" t="s">
        <v>4741</v>
      </c>
      <c r="S2516" s="226"/>
      <c r="T2516" s="676" t="s">
        <v>4687</v>
      </c>
      <c r="U2516" s="170"/>
      <c r="V2516" s="170"/>
      <c r="W2516" s="170"/>
      <c r="X2516" s="117"/>
      <c r="Y2516" s="171"/>
      <c r="Z2516" s="171"/>
      <c r="AA2516" s="171"/>
      <c r="AB2516" s="171"/>
      <c r="AC2516" s="171"/>
      <c r="AD2516" s="171"/>
      <c r="AE2516" s="171"/>
      <c r="AF2516" s="171"/>
      <c r="AG2516" s="171"/>
      <c r="AH2516" s="171"/>
      <c r="AI2516" s="171"/>
    </row>
    <row r="2517" spans="1:35" s="172" customFormat="1" ht="24" hidden="1" x14ac:dyDescent="0.2">
      <c r="A2517" s="167">
        <v>2</v>
      </c>
      <c r="B2517" s="647">
        <v>0</v>
      </c>
      <c r="C2517" s="647">
        <v>4</v>
      </c>
      <c r="D2517" s="647">
        <v>4</v>
      </c>
      <c r="E2517" s="163" t="s">
        <v>2050</v>
      </c>
      <c r="F2517" s="593" t="s">
        <v>4675</v>
      </c>
      <c r="G2517" s="143"/>
      <c r="H2517" s="166">
        <v>41100000</v>
      </c>
      <c r="I2517" s="180" t="s">
        <v>4410</v>
      </c>
      <c r="J2517" s="169"/>
      <c r="K2517" s="169"/>
      <c r="L2517" s="169"/>
      <c r="M2517" s="146"/>
      <c r="N2517" s="184"/>
      <c r="O2517" s="169"/>
      <c r="P2517" s="146"/>
      <c r="Q2517" s="146">
        <f t="shared" si="49"/>
        <v>0</v>
      </c>
      <c r="R2517" s="182" t="s">
        <v>4741</v>
      </c>
      <c r="S2517" s="226"/>
      <c r="T2517" s="676" t="s">
        <v>4687</v>
      </c>
      <c r="U2517" s="170"/>
      <c r="V2517" s="170"/>
      <c r="W2517" s="170"/>
      <c r="X2517" s="117"/>
      <c r="Y2517" s="171"/>
      <c r="Z2517" s="171"/>
      <c r="AA2517" s="171"/>
      <c r="AB2517" s="171"/>
      <c r="AC2517" s="171"/>
      <c r="AD2517" s="171"/>
      <c r="AE2517" s="171"/>
      <c r="AF2517" s="171"/>
      <c r="AG2517" s="171"/>
      <c r="AH2517" s="171"/>
      <c r="AI2517" s="171"/>
    </row>
    <row r="2518" spans="1:35" s="172" customFormat="1" ht="24" hidden="1" x14ac:dyDescent="0.2">
      <c r="A2518" s="167">
        <v>2</v>
      </c>
      <c r="B2518" s="647">
        <v>0</v>
      </c>
      <c r="C2518" s="647">
        <v>4</v>
      </c>
      <c r="D2518" s="647">
        <v>4</v>
      </c>
      <c r="E2518" s="163" t="s">
        <v>2050</v>
      </c>
      <c r="F2518" s="593" t="s">
        <v>4675</v>
      </c>
      <c r="G2518" s="143"/>
      <c r="H2518" s="166">
        <v>42181500</v>
      </c>
      <c r="I2518" s="180" t="s">
        <v>86</v>
      </c>
      <c r="J2518" s="169"/>
      <c r="K2518" s="169"/>
      <c r="L2518" s="169"/>
      <c r="M2518" s="146"/>
      <c r="N2518" s="184"/>
      <c r="O2518" s="169"/>
      <c r="P2518" s="146"/>
      <c r="Q2518" s="146">
        <f t="shared" si="49"/>
        <v>0</v>
      </c>
      <c r="R2518" s="182" t="s">
        <v>4741</v>
      </c>
      <c r="S2518" s="226"/>
      <c r="T2518" s="676" t="s">
        <v>4687</v>
      </c>
      <c r="U2518" s="170"/>
      <c r="V2518" s="170"/>
      <c r="W2518" s="170"/>
      <c r="X2518" s="117"/>
      <c r="Y2518" s="171"/>
      <c r="Z2518" s="171"/>
      <c r="AA2518" s="171"/>
      <c r="AB2518" s="171"/>
      <c r="AC2518" s="171"/>
      <c r="AD2518" s="171"/>
      <c r="AE2518" s="171"/>
      <c r="AF2518" s="171"/>
      <c r="AG2518" s="171"/>
      <c r="AH2518" s="171"/>
      <c r="AI2518" s="171"/>
    </row>
    <row r="2519" spans="1:35" s="172" customFormat="1" ht="24" hidden="1" x14ac:dyDescent="0.2">
      <c r="A2519" s="167">
        <v>2</v>
      </c>
      <c r="B2519" s="647">
        <v>0</v>
      </c>
      <c r="C2519" s="647">
        <v>4</v>
      </c>
      <c r="D2519" s="647">
        <v>4</v>
      </c>
      <c r="E2519" s="163" t="s">
        <v>2050</v>
      </c>
      <c r="F2519" s="593" t="s">
        <v>4675</v>
      </c>
      <c r="G2519" s="143"/>
      <c r="H2519" s="166">
        <v>12352200</v>
      </c>
      <c r="I2519" s="180" t="s">
        <v>2326</v>
      </c>
      <c r="J2519" s="169"/>
      <c r="K2519" s="169"/>
      <c r="L2519" s="169"/>
      <c r="M2519" s="146"/>
      <c r="N2519" s="184"/>
      <c r="O2519" s="169"/>
      <c r="P2519" s="146"/>
      <c r="Q2519" s="146">
        <f t="shared" si="49"/>
        <v>0</v>
      </c>
      <c r="R2519" s="182" t="s">
        <v>4741</v>
      </c>
      <c r="S2519" s="226"/>
      <c r="T2519" s="676" t="s">
        <v>4687</v>
      </c>
      <c r="U2519" s="170"/>
      <c r="V2519" s="170"/>
      <c r="W2519" s="170"/>
      <c r="X2519" s="117"/>
      <c r="Y2519" s="171"/>
      <c r="Z2519" s="171"/>
      <c r="AA2519" s="171"/>
      <c r="AB2519" s="171"/>
      <c r="AC2519" s="171"/>
      <c r="AD2519" s="171"/>
      <c r="AE2519" s="171"/>
      <c r="AF2519" s="171"/>
      <c r="AG2519" s="171"/>
      <c r="AH2519" s="171"/>
      <c r="AI2519" s="171"/>
    </row>
    <row r="2520" spans="1:35" s="172" customFormat="1" ht="24" hidden="1" x14ac:dyDescent="0.2">
      <c r="A2520" s="167">
        <v>2</v>
      </c>
      <c r="B2520" s="647">
        <v>0</v>
      </c>
      <c r="C2520" s="647">
        <v>4</v>
      </c>
      <c r="D2520" s="647">
        <v>4</v>
      </c>
      <c r="E2520" s="163" t="s">
        <v>2050</v>
      </c>
      <c r="F2520" s="593" t="s">
        <v>4675</v>
      </c>
      <c r="G2520" s="143"/>
      <c r="H2520" s="166">
        <v>12352200</v>
      </c>
      <c r="I2520" s="180" t="s">
        <v>87</v>
      </c>
      <c r="J2520" s="169"/>
      <c r="K2520" s="169"/>
      <c r="L2520" s="169"/>
      <c r="M2520" s="146"/>
      <c r="N2520" s="184"/>
      <c r="O2520" s="169"/>
      <c r="P2520" s="146"/>
      <c r="Q2520" s="146">
        <f t="shared" si="49"/>
        <v>0</v>
      </c>
      <c r="R2520" s="182" t="s">
        <v>4741</v>
      </c>
      <c r="S2520" s="226"/>
      <c r="T2520" s="676" t="s">
        <v>4687</v>
      </c>
      <c r="U2520" s="170"/>
      <c r="V2520" s="170"/>
      <c r="W2520" s="170"/>
      <c r="X2520" s="117"/>
      <c r="Y2520" s="171"/>
      <c r="Z2520" s="171"/>
      <c r="AA2520" s="171"/>
      <c r="AB2520" s="171"/>
      <c r="AC2520" s="171"/>
      <c r="AD2520" s="171"/>
      <c r="AE2520" s="171"/>
      <c r="AF2520" s="171"/>
      <c r="AG2520" s="171"/>
      <c r="AH2520" s="171"/>
      <c r="AI2520" s="171"/>
    </row>
    <row r="2521" spans="1:35" s="172" customFormat="1" ht="24" hidden="1" x14ac:dyDescent="0.2">
      <c r="A2521" s="167">
        <v>2</v>
      </c>
      <c r="B2521" s="647">
        <v>0</v>
      </c>
      <c r="C2521" s="647">
        <v>4</v>
      </c>
      <c r="D2521" s="647">
        <v>4</v>
      </c>
      <c r="E2521" s="163" t="s">
        <v>2050</v>
      </c>
      <c r="F2521" s="593" t="s">
        <v>4675</v>
      </c>
      <c r="G2521" s="143"/>
      <c r="H2521" s="166">
        <v>12352200</v>
      </c>
      <c r="I2521" s="180" t="s">
        <v>88</v>
      </c>
      <c r="J2521" s="169"/>
      <c r="K2521" s="169"/>
      <c r="L2521" s="169"/>
      <c r="M2521" s="146"/>
      <c r="N2521" s="184"/>
      <c r="O2521" s="169"/>
      <c r="P2521" s="146"/>
      <c r="Q2521" s="146">
        <f t="shared" si="49"/>
        <v>0</v>
      </c>
      <c r="R2521" s="182" t="s">
        <v>4741</v>
      </c>
      <c r="S2521" s="226"/>
      <c r="T2521" s="676" t="s">
        <v>4687</v>
      </c>
      <c r="U2521" s="170"/>
      <c r="V2521" s="170"/>
      <c r="W2521" s="170"/>
      <c r="X2521" s="117"/>
      <c r="Y2521" s="171"/>
      <c r="Z2521" s="171"/>
      <c r="AA2521" s="171"/>
      <c r="AB2521" s="171"/>
      <c r="AC2521" s="171"/>
      <c r="AD2521" s="171"/>
      <c r="AE2521" s="171"/>
      <c r="AF2521" s="171"/>
      <c r="AG2521" s="171"/>
      <c r="AH2521" s="171"/>
      <c r="AI2521" s="171"/>
    </row>
    <row r="2522" spans="1:35" s="172" customFormat="1" ht="24" hidden="1" x14ac:dyDescent="0.2">
      <c r="A2522" s="167">
        <v>2</v>
      </c>
      <c r="B2522" s="647">
        <v>0</v>
      </c>
      <c r="C2522" s="647">
        <v>4</v>
      </c>
      <c r="D2522" s="647">
        <v>4</v>
      </c>
      <c r="E2522" s="163" t="s">
        <v>2050</v>
      </c>
      <c r="F2522" s="593" t="s">
        <v>4675</v>
      </c>
      <c r="G2522" s="143"/>
      <c r="H2522" s="166">
        <v>12352200</v>
      </c>
      <c r="I2522" s="180" t="s">
        <v>2327</v>
      </c>
      <c r="J2522" s="169"/>
      <c r="K2522" s="169"/>
      <c r="L2522" s="169"/>
      <c r="M2522" s="146"/>
      <c r="N2522" s="184"/>
      <c r="O2522" s="169"/>
      <c r="P2522" s="146"/>
      <c r="Q2522" s="146">
        <f t="shared" si="49"/>
        <v>0</v>
      </c>
      <c r="R2522" s="182" t="s">
        <v>4741</v>
      </c>
      <c r="S2522" s="226"/>
      <c r="T2522" s="676" t="s">
        <v>4687</v>
      </c>
      <c r="U2522" s="170"/>
      <c r="V2522" s="170"/>
      <c r="W2522" s="170"/>
      <c r="X2522" s="117"/>
      <c r="Y2522" s="171"/>
      <c r="Z2522" s="171"/>
      <c r="AA2522" s="171"/>
      <c r="AB2522" s="171"/>
      <c r="AC2522" s="171"/>
      <c r="AD2522" s="171"/>
      <c r="AE2522" s="171"/>
      <c r="AF2522" s="171"/>
      <c r="AG2522" s="171"/>
      <c r="AH2522" s="171"/>
      <c r="AI2522" s="171"/>
    </row>
    <row r="2523" spans="1:35" s="172" customFormat="1" ht="24" hidden="1" x14ac:dyDescent="0.2">
      <c r="A2523" s="167">
        <v>2</v>
      </c>
      <c r="B2523" s="647">
        <v>0</v>
      </c>
      <c r="C2523" s="647">
        <v>4</v>
      </c>
      <c r="D2523" s="647">
        <v>4</v>
      </c>
      <c r="E2523" s="163" t="s">
        <v>2050</v>
      </c>
      <c r="F2523" s="593" t="s">
        <v>4675</v>
      </c>
      <c r="G2523" s="143"/>
      <c r="H2523" s="166">
        <v>12352200</v>
      </c>
      <c r="I2523" s="180" t="s">
        <v>2328</v>
      </c>
      <c r="J2523" s="169"/>
      <c r="K2523" s="169"/>
      <c r="L2523" s="169"/>
      <c r="M2523" s="146"/>
      <c r="N2523" s="184"/>
      <c r="O2523" s="169"/>
      <c r="P2523" s="146"/>
      <c r="Q2523" s="146">
        <f t="shared" si="49"/>
        <v>0</v>
      </c>
      <c r="R2523" s="182" t="s">
        <v>4741</v>
      </c>
      <c r="S2523" s="226"/>
      <c r="T2523" s="676" t="s">
        <v>4687</v>
      </c>
      <c r="U2523" s="170"/>
      <c r="V2523" s="170"/>
      <c r="W2523" s="170"/>
      <c r="X2523" s="117"/>
      <c r="Y2523" s="171"/>
      <c r="Z2523" s="171"/>
      <c r="AA2523" s="171"/>
      <c r="AB2523" s="171"/>
      <c r="AC2523" s="171"/>
      <c r="AD2523" s="171"/>
      <c r="AE2523" s="171"/>
      <c r="AF2523" s="171"/>
      <c r="AG2523" s="171"/>
      <c r="AH2523" s="171"/>
      <c r="AI2523" s="171"/>
    </row>
    <row r="2524" spans="1:35" s="172" customFormat="1" ht="24" hidden="1" x14ac:dyDescent="0.2">
      <c r="A2524" s="167">
        <v>2</v>
      </c>
      <c r="B2524" s="647">
        <v>0</v>
      </c>
      <c r="C2524" s="647">
        <v>4</v>
      </c>
      <c r="D2524" s="647">
        <v>4</v>
      </c>
      <c r="E2524" s="163" t="s">
        <v>2050</v>
      </c>
      <c r="F2524" s="593" t="s">
        <v>4675</v>
      </c>
      <c r="G2524" s="143"/>
      <c r="H2524" s="166">
        <v>12352200</v>
      </c>
      <c r="I2524" s="180" t="s">
        <v>2329</v>
      </c>
      <c r="J2524" s="169"/>
      <c r="K2524" s="169"/>
      <c r="L2524" s="169"/>
      <c r="M2524" s="146"/>
      <c r="N2524" s="184"/>
      <c r="O2524" s="169"/>
      <c r="P2524" s="146"/>
      <c r="Q2524" s="146">
        <f t="shared" si="49"/>
        <v>0</v>
      </c>
      <c r="R2524" s="182" t="s">
        <v>4741</v>
      </c>
      <c r="S2524" s="226"/>
      <c r="T2524" s="676" t="s">
        <v>4687</v>
      </c>
      <c r="U2524" s="170"/>
      <c r="V2524" s="170"/>
      <c r="W2524" s="170"/>
      <c r="X2524" s="117"/>
      <c r="Y2524" s="171"/>
      <c r="Z2524" s="171"/>
      <c r="AA2524" s="171"/>
      <c r="AB2524" s="171"/>
      <c r="AC2524" s="171"/>
      <c r="AD2524" s="171"/>
      <c r="AE2524" s="171"/>
      <c r="AF2524" s="171"/>
      <c r="AG2524" s="171"/>
      <c r="AH2524" s="171"/>
      <c r="AI2524" s="171"/>
    </row>
    <row r="2525" spans="1:35" s="172" customFormat="1" ht="24" hidden="1" x14ac:dyDescent="0.2">
      <c r="A2525" s="167">
        <v>2</v>
      </c>
      <c r="B2525" s="647">
        <v>0</v>
      </c>
      <c r="C2525" s="647">
        <v>4</v>
      </c>
      <c r="D2525" s="647">
        <v>4</v>
      </c>
      <c r="E2525" s="163" t="s">
        <v>2050</v>
      </c>
      <c r="F2525" s="593" t="s">
        <v>4675</v>
      </c>
      <c r="G2525" s="143"/>
      <c r="H2525" s="166">
        <v>12352200</v>
      </c>
      <c r="I2525" s="180" t="s">
        <v>2330</v>
      </c>
      <c r="J2525" s="169"/>
      <c r="K2525" s="169"/>
      <c r="L2525" s="169"/>
      <c r="M2525" s="146"/>
      <c r="N2525" s="184"/>
      <c r="O2525" s="169"/>
      <c r="P2525" s="146"/>
      <c r="Q2525" s="146">
        <f t="shared" si="49"/>
        <v>0</v>
      </c>
      <c r="R2525" s="182" t="s">
        <v>4741</v>
      </c>
      <c r="S2525" s="226"/>
      <c r="T2525" s="676" t="s">
        <v>4687</v>
      </c>
      <c r="U2525" s="170"/>
      <c r="V2525" s="170"/>
      <c r="W2525" s="170"/>
      <c r="X2525" s="117"/>
      <c r="Y2525" s="171"/>
      <c r="Z2525" s="171"/>
      <c r="AA2525" s="171"/>
      <c r="AB2525" s="171"/>
      <c r="AC2525" s="171"/>
      <c r="AD2525" s="171"/>
      <c r="AE2525" s="171"/>
      <c r="AF2525" s="171"/>
      <c r="AG2525" s="171"/>
      <c r="AH2525" s="171"/>
      <c r="AI2525" s="171"/>
    </row>
    <row r="2526" spans="1:35" s="172" customFormat="1" ht="24" hidden="1" x14ac:dyDescent="0.2">
      <c r="A2526" s="167">
        <v>2</v>
      </c>
      <c r="B2526" s="647">
        <v>0</v>
      </c>
      <c r="C2526" s="647">
        <v>4</v>
      </c>
      <c r="D2526" s="647">
        <v>4</v>
      </c>
      <c r="E2526" s="163" t="s">
        <v>2050</v>
      </c>
      <c r="F2526" s="593" t="s">
        <v>4675</v>
      </c>
      <c r="G2526" s="143"/>
      <c r="H2526" s="166">
        <v>12352200</v>
      </c>
      <c r="I2526" s="180" t="s">
        <v>2331</v>
      </c>
      <c r="J2526" s="169"/>
      <c r="K2526" s="169"/>
      <c r="L2526" s="169"/>
      <c r="M2526" s="146"/>
      <c r="N2526" s="184"/>
      <c r="O2526" s="169"/>
      <c r="P2526" s="146"/>
      <c r="Q2526" s="146">
        <f t="shared" si="49"/>
        <v>0</v>
      </c>
      <c r="R2526" s="182" t="s">
        <v>4741</v>
      </c>
      <c r="S2526" s="226"/>
      <c r="T2526" s="676" t="s">
        <v>4687</v>
      </c>
      <c r="U2526" s="170"/>
      <c r="V2526" s="170"/>
      <c r="W2526" s="170"/>
      <c r="X2526" s="117"/>
      <c r="Y2526" s="171"/>
      <c r="Z2526" s="171"/>
      <c r="AA2526" s="171"/>
      <c r="AB2526" s="171"/>
      <c r="AC2526" s="171"/>
      <c r="AD2526" s="171"/>
      <c r="AE2526" s="171"/>
      <c r="AF2526" s="171"/>
      <c r="AG2526" s="171"/>
      <c r="AH2526" s="171"/>
      <c r="AI2526" s="171"/>
    </row>
    <row r="2527" spans="1:35" s="172" customFormat="1" ht="24" hidden="1" x14ac:dyDescent="0.2">
      <c r="A2527" s="167">
        <v>2</v>
      </c>
      <c r="B2527" s="647">
        <v>0</v>
      </c>
      <c r="C2527" s="647">
        <v>4</v>
      </c>
      <c r="D2527" s="647">
        <v>4</v>
      </c>
      <c r="E2527" s="163" t="s">
        <v>2050</v>
      </c>
      <c r="F2527" s="593" t="s">
        <v>4675</v>
      </c>
      <c r="G2527" s="143"/>
      <c r="H2527" s="166">
        <v>41105308</v>
      </c>
      <c r="I2527" s="180" t="s">
        <v>2332</v>
      </c>
      <c r="J2527" s="169"/>
      <c r="K2527" s="169"/>
      <c r="L2527" s="169"/>
      <c r="M2527" s="146"/>
      <c r="N2527" s="184"/>
      <c r="O2527" s="169"/>
      <c r="P2527" s="146"/>
      <c r="Q2527" s="146">
        <f t="shared" si="49"/>
        <v>0</v>
      </c>
      <c r="R2527" s="182" t="s">
        <v>4741</v>
      </c>
      <c r="S2527" s="226"/>
      <c r="T2527" s="676" t="s">
        <v>4687</v>
      </c>
      <c r="U2527" s="170"/>
      <c r="V2527" s="170"/>
      <c r="W2527" s="170"/>
      <c r="X2527" s="117"/>
      <c r="Y2527" s="171"/>
      <c r="Z2527" s="171"/>
      <c r="AA2527" s="171"/>
      <c r="AB2527" s="171"/>
      <c r="AC2527" s="171"/>
      <c r="AD2527" s="171"/>
      <c r="AE2527" s="171"/>
      <c r="AF2527" s="171"/>
      <c r="AG2527" s="171"/>
      <c r="AH2527" s="171"/>
      <c r="AI2527" s="171"/>
    </row>
    <row r="2528" spans="1:35" s="172" customFormat="1" ht="24" hidden="1" x14ac:dyDescent="0.2">
      <c r="A2528" s="167">
        <v>2</v>
      </c>
      <c r="B2528" s="647">
        <v>0</v>
      </c>
      <c r="C2528" s="647">
        <v>4</v>
      </c>
      <c r="D2528" s="647">
        <v>4</v>
      </c>
      <c r="E2528" s="163" t="s">
        <v>2050</v>
      </c>
      <c r="F2528" s="593" t="s">
        <v>4675</v>
      </c>
      <c r="G2528" s="143"/>
      <c r="H2528" s="166">
        <v>14121908</v>
      </c>
      <c r="I2528" s="180" t="s">
        <v>2333</v>
      </c>
      <c r="J2528" s="169"/>
      <c r="K2528" s="169"/>
      <c r="L2528" s="169"/>
      <c r="M2528" s="146"/>
      <c r="N2528" s="184"/>
      <c r="O2528" s="169"/>
      <c r="P2528" s="146"/>
      <c r="Q2528" s="146">
        <f t="shared" si="49"/>
        <v>0</v>
      </c>
      <c r="R2528" s="182" t="s">
        <v>4741</v>
      </c>
      <c r="S2528" s="226"/>
      <c r="T2528" s="676" t="s">
        <v>4687</v>
      </c>
      <c r="U2528" s="170"/>
      <c r="V2528" s="170"/>
      <c r="W2528" s="170"/>
      <c r="X2528" s="117"/>
      <c r="Y2528" s="171"/>
      <c r="Z2528" s="171"/>
      <c r="AA2528" s="171"/>
      <c r="AB2528" s="171"/>
      <c r="AC2528" s="171"/>
      <c r="AD2528" s="171"/>
      <c r="AE2528" s="171"/>
      <c r="AF2528" s="171"/>
      <c r="AG2528" s="171"/>
      <c r="AH2528" s="171"/>
      <c r="AI2528" s="171"/>
    </row>
    <row r="2529" spans="1:35" s="172" customFormat="1" ht="24" hidden="1" x14ac:dyDescent="0.2">
      <c r="A2529" s="167">
        <v>2</v>
      </c>
      <c r="B2529" s="647">
        <v>0</v>
      </c>
      <c r="C2529" s="647">
        <v>4</v>
      </c>
      <c r="D2529" s="647">
        <v>4</v>
      </c>
      <c r="E2529" s="163" t="s">
        <v>2050</v>
      </c>
      <c r="F2529" s="593" t="s">
        <v>4675</v>
      </c>
      <c r="G2529" s="143"/>
      <c r="H2529" s="166">
        <v>42131600</v>
      </c>
      <c r="I2529" s="180" t="s">
        <v>2334</v>
      </c>
      <c r="J2529" s="169"/>
      <c r="K2529" s="169"/>
      <c r="L2529" s="169"/>
      <c r="M2529" s="146"/>
      <c r="N2529" s="184"/>
      <c r="O2529" s="169"/>
      <c r="P2529" s="146"/>
      <c r="Q2529" s="146">
        <f t="shared" si="49"/>
        <v>0</v>
      </c>
      <c r="R2529" s="182" t="s">
        <v>4741</v>
      </c>
      <c r="S2529" s="226"/>
      <c r="T2529" s="676" t="s">
        <v>4687</v>
      </c>
      <c r="U2529" s="170"/>
      <c r="V2529" s="170"/>
      <c r="W2529" s="170"/>
      <c r="X2529" s="117"/>
      <c r="Y2529" s="171"/>
      <c r="Z2529" s="171"/>
      <c r="AA2529" s="171"/>
      <c r="AB2529" s="171"/>
      <c r="AC2529" s="171"/>
      <c r="AD2529" s="171"/>
      <c r="AE2529" s="171"/>
      <c r="AF2529" s="171"/>
      <c r="AG2529" s="171"/>
      <c r="AH2529" s="171"/>
      <c r="AI2529" s="171"/>
    </row>
    <row r="2530" spans="1:35" s="172" customFormat="1" ht="24" hidden="1" x14ac:dyDescent="0.2">
      <c r="A2530" s="167">
        <v>2</v>
      </c>
      <c r="B2530" s="647">
        <v>0</v>
      </c>
      <c r="C2530" s="647">
        <v>4</v>
      </c>
      <c r="D2530" s="647">
        <v>4</v>
      </c>
      <c r="E2530" s="163" t="s">
        <v>2050</v>
      </c>
      <c r="F2530" s="593" t="s">
        <v>4675</v>
      </c>
      <c r="G2530" s="143"/>
      <c r="H2530" s="166">
        <v>41111600</v>
      </c>
      <c r="I2530" s="180" t="s">
        <v>2335</v>
      </c>
      <c r="J2530" s="169"/>
      <c r="K2530" s="169"/>
      <c r="L2530" s="169"/>
      <c r="M2530" s="146"/>
      <c r="N2530" s="184"/>
      <c r="O2530" s="169"/>
      <c r="P2530" s="146"/>
      <c r="Q2530" s="146">
        <f t="shared" si="49"/>
        <v>0</v>
      </c>
      <c r="R2530" s="182" t="s">
        <v>4741</v>
      </c>
      <c r="S2530" s="226"/>
      <c r="T2530" s="676" t="s">
        <v>4687</v>
      </c>
      <c r="U2530" s="170"/>
      <c r="V2530" s="170"/>
      <c r="W2530" s="170"/>
      <c r="X2530" s="117"/>
      <c r="Y2530" s="171"/>
      <c r="Z2530" s="171"/>
      <c r="AA2530" s="171"/>
      <c r="AB2530" s="171"/>
      <c r="AC2530" s="171"/>
      <c r="AD2530" s="171"/>
      <c r="AE2530" s="171"/>
      <c r="AF2530" s="171"/>
      <c r="AG2530" s="171"/>
      <c r="AH2530" s="171"/>
      <c r="AI2530" s="171"/>
    </row>
    <row r="2531" spans="1:35" s="172" customFormat="1" ht="24" hidden="1" x14ac:dyDescent="0.2">
      <c r="A2531" s="167">
        <v>2</v>
      </c>
      <c r="B2531" s="647">
        <v>0</v>
      </c>
      <c r="C2531" s="647">
        <v>4</v>
      </c>
      <c r="D2531" s="647">
        <v>4</v>
      </c>
      <c r="E2531" s="163" t="s">
        <v>2050</v>
      </c>
      <c r="F2531" s="593" t="s">
        <v>4675</v>
      </c>
      <c r="G2531" s="143"/>
      <c r="H2531" s="166">
        <v>41111600</v>
      </c>
      <c r="I2531" s="180" t="s">
        <v>2336</v>
      </c>
      <c r="J2531" s="169"/>
      <c r="K2531" s="169"/>
      <c r="L2531" s="169"/>
      <c r="M2531" s="146"/>
      <c r="N2531" s="184"/>
      <c r="O2531" s="169"/>
      <c r="P2531" s="146"/>
      <c r="Q2531" s="146">
        <f t="shared" si="49"/>
        <v>0</v>
      </c>
      <c r="R2531" s="182" t="s">
        <v>4741</v>
      </c>
      <c r="S2531" s="226"/>
      <c r="T2531" s="676" t="s">
        <v>4687</v>
      </c>
      <c r="U2531" s="170"/>
      <c r="V2531" s="170"/>
      <c r="W2531" s="170"/>
      <c r="X2531" s="117"/>
      <c r="Y2531" s="171"/>
      <c r="Z2531" s="171"/>
      <c r="AA2531" s="171"/>
      <c r="AB2531" s="171"/>
      <c r="AC2531" s="171"/>
      <c r="AD2531" s="171"/>
      <c r="AE2531" s="171"/>
      <c r="AF2531" s="171"/>
      <c r="AG2531" s="171"/>
      <c r="AH2531" s="171"/>
      <c r="AI2531" s="171"/>
    </row>
    <row r="2532" spans="1:35" s="172" customFormat="1" ht="24" hidden="1" x14ac:dyDescent="0.2">
      <c r="A2532" s="167">
        <v>2</v>
      </c>
      <c r="B2532" s="647">
        <v>0</v>
      </c>
      <c r="C2532" s="647">
        <v>4</v>
      </c>
      <c r="D2532" s="647">
        <v>4</v>
      </c>
      <c r="E2532" s="163" t="s">
        <v>2050</v>
      </c>
      <c r="F2532" s="593" t="s">
        <v>4675</v>
      </c>
      <c r="G2532" s="143"/>
      <c r="H2532" s="166">
        <v>41111600</v>
      </c>
      <c r="I2532" s="180" t="s">
        <v>2337</v>
      </c>
      <c r="J2532" s="169"/>
      <c r="K2532" s="169"/>
      <c r="L2532" s="169"/>
      <c r="M2532" s="146"/>
      <c r="N2532" s="184"/>
      <c r="O2532" s="169"/>
      <c r="P2532" s="146"/>
      <c r="Q2532" s="146">
        <f t="shared" si="49"/>
        <v>0</v>
      </c>
      <c r="R2532" s="182" t="s">
        <v>4741</v>
      </c>
      <c r="S2532" s="226"/>
      <c r="T2532" s="676" t="s">
        <v>4687</v>
      </c>
      <c r="U2532" s="170"/>
      <c r="V2532" s="170"/>
      <c r="W2532" s="170"/>
      <c r="X2532" s="117"/>
      <c r="Y2532" s="171"/>
      <c r="Z2532" s="171"/>
      <c r="AA2532" s="171"/>
      <c r="AB2532" s="171"/>
      <c r="AC2532" s="171"/>
      <c r="AD2532" s="171"/>
      <c r="AE2532" s="171"/>
      <c r="AF2532" s="171"/>
      <c r="AG2532" s="171"/>
      <c r="AH2532" s="171"/>
      <c r="AI2532" s="171"/>
    </row>
    <row r="2533" spans="1:35" s="172" customFormat="1" ht="24" hidden="1" x14ac:dyDescent="0.2">
      <c r="A2533" s="167">
        <v>2</v>
      </c>
      <c r="B2533" s="647">
        <v>0</v>
      </c>
      <c r="C2533" s="647">
        <v>4</v>
      </c>
      <c r="D2533" s="647">
        <v>4</v>
      </c>
      <c r="E2533" s="163" t="s">
        <v>2050</v>
      </c>
      <c r="F2533" s="593" t="s">
        <v>4675</v>
      </c>
      <c r="G2533" s="143"/>
      <c r="H2533" s="166">
        <v>51211615</v>
      </c>
      <c r="I2533" s="180" t="s">
        <v>2338</v>
      </c>
      <c r="J2533" s="169"/>
      <c r="K2533" s="169"/>
      <c r="L2533" s="169"/>
      <c r="M2533" s="146"/>
      <c r="N2533" s="184"/>
      <c r="O2533" s="169"/>
      <c r="P2533" s="146"/>
      <c r="Q2533" s="146">
        <f t="shared" si="49"/>
        <v>0</v>
      </c>
      <c r="R2533" s="182" t="s">
        <v>4741</v>
      </c>
      <c r="S2533" s="226"/>
      <c r="T2533" s="676" t="s">
        <v>4687</v>
      </c>
      <c r="U2533" s="170"/>
      <c r="V2533" s="170"/>
      <c r="W2533" s="170"/>
      <c r="X2533" s="117"/>
      <c r="Y2533" s="171"/>
      <c r="Z2533" s="171"/>
      <c r="AA2533" s="171"/>
      <c r="AB2533" s="171"/>
      <c r="AC2533" s="171"/>
      <c r="AD2533" s="171"/>
      <c r="AE2533" s="171"/>
      <c r="AF2533" s="171"/>
      <c r="AG2533" s="171"/>
      <c r="AH2533" s="171"/>
      <c r="AI2533" s="171"/>
    </row>
    <row r="2534" spans="1:35" s="172" customFormat="1" ht="24" hidden="1" x14ac:dyDescent="0.2">
      <c r="A2534" s="167">
        <v>2</v>
      </c>
      <c r="B2534" s="647">
        <v>0</v>
      </c>
      <c r="C2534" s="647">
        <v>4</v>
      </c>
      <c r="D2534" s="647">
        <v>4</v>
      </c>
      <c r="E2534" s="163" t="s">
        <v>2050</v>
      </c>
      <c r="F2534" s="593" t="s">
        <v>4675</v>
      </c>
      <c r="G2534" s="143"/>
      <c r="H2534" s="166"/>
      <c r="I2534" s="180" t="s">
        <v>2339</v>
      </c>
      <c r="J2534" s="169"/>
      <c r="K2534" s="169"/>
      <c r="L2534" s="169"/>
      <c r="M2534" s="146"/>
      <c r="N2534" s="184"/>
      <c r="O2534" s="169"/>
      <c r="P2534" s="146"/>
      <c r="Q2534" s="146">
        <f t="shared" si="49"/>
        <v>0</v>
      </c>
      <c r="R2534" s="182" t="s">
        <v>4741</v>
      </c>
      <c r="S2534" s="226"/>
      <c r="T2534" s="676" t="s">
        <v>4687</v>
      </c>
      <c r="U2534" s="170"/>
      <c r="V2534" s="170"/>
      <c r="W2534" s="170"/>
      <c r="X2534" s="117"/>
      <c r="Y2534" s="171"/>
      <c r="Z2534" s="171"/>
      <c r="AA2534" s="171"/>
      <c r="AB2534" s="171"/>
      <c r="AC2534" s="171"/>
      <c r="AD2534" s="171"/>
      <c r="AE2534" s="171"/>
      <c r="AF2534" s="171"/>
      <c r="AG2534" s="171"/>
      <c r="AH2534" s="171"/>
      <c r="AI2534" s="171"/>
    </row>
    <row r="2535" spans="1:35" s="172" customFormat="1" ht="24" hidden="1" x14ac:dyDescent="0.2">
      <c r="A2535" s="167">
        <v>2</v>
      </c>
      <c r="B2535" s="647">
        <v>0</v>
      </c>
      <c r="C2535" s="647">
        <v>4</v>
      </c>
      <c r="D2535" s="647">
        <v>4</v>
      </c>
      <c r="E2535" s="163" t="s">
        <v>2050</v>
      </c>
      <c r="F2535" s="593" t="s">
        <v>4675</v>
      </c>
      <c r="G2535" s="143"/>
      <c r="H2535" s="166">
        <v>42131600</v>
      </c>
      <c r="I2535" s="180" t="s">
        <v>2340</v>
      </c>
      <c r="J2535" s="169"/>
      <c r="K2535" s="169"/>
      <c r="L2535" s="169"/>
      <c r="M2535" s="146"/>
      <c r="N2535" s="184"/>
      <c r="O2535" s="169"/>
      <c r="P2535" s="146"/>
      <c r="Q2535" s="146">
        <f t="shared" si="49"/>
        <v>0</v>
      </c>
      <c r="R2535" s="182" t="s">
        <v>4741</v>
      </c>
      <c r="S2535" s="226"/>
      <c r="T2535" s="676" t="s">
        <v>4687</v>
      </c>
      <c r="U2535" s="170"/>
      <c r="V2535" s="170"/>
      <c r="W2535" s="170"/>
      <c r="X2535" s="117"/>
      <c r="Y2535" s="171"/>
      <c r="Z2535" s="171"/>
      <c r="AA2535" s="171"/>
      <c r="AB2535" s="171"/>
      <c r="AC2535" s="171"/>
      <c r="AD2535" s="171"/>
      <c r="AE2535" s="171"/>
      <c r="AF2535" s="171"/>
      <c r="AG2535" s="171"/>
      <c r="AH2535" s="171"/>
      <c r="AI2535" s="171"/>
    </row>
    <row r="2536" spans="1:35" s="172" customFormat="1" ht="24" hidden="1" x14ac:dyDescent="0.2">
      <c r="A2536" s="167">
        <v>2</v>
      </c>
      <c r="B2536" s="647">
        <v>0</v>
      </c>
      <c r="C2536" s="647">
        <v>4</v>
      </c>
      <c r="D2536" s="647">
        <v>4</v>
      </c>
      <c r="E2536" s="163" t="s">
        <v>2050</v>
      </c>
      <c r="F2536" s="593" t="s">
        <v>4675</v>
      </c>
      <c r="G2536" s="143"/>
      <c r="H2536" s="166">
        <v>41101800</v>
      </c>
      <c r="I2536" s="180" t="s">
        <v>2341</v>
      </c>
      <c r="J2536" s="169"/>
      <c r="K2536" s="169"/>
      <c r="L2536" s="169"/>
      <c r="M2536" s="146"/>
      <c r="N2536" s="184"/>
      <c r="O2536" s="169"/>
      <c r="P2536" s="146"/>
      <c r="Q2536" s="146">
        <f t="shared" si="49"/>
        <v>0</v>
      </c>
      <c r="R2536" s="182" t="s">
        <v>4741</v>
      </c>
      <c r="S2536" s="226"/>
      <c r="T2536" s="676" t="s">
        <v>4687</v>
      </c>
      <c r="U2536" s="170"/>
      <c r="V2536" s="170"/>
      <c r="W2536" s="170"/>
      <c r="X2536" s="117"/>
      <c r="Y2536" s="171"/>
      <c r="Z2536" s="171"/>
      <c r="AA2536" s="171"/>
      <c r="AB2536" s="171"/>
      <c r="AC2536" s="171"/>
      <c r="AD2536" s="171"/>
      <c r="AE2536" s="171"/>
      <c r="AF2536" s="171"/>
      <c r="AG2536" s="171"/>
      <c r="AH2536" s="171"/>
      <c r="AI2536" s="171"/>
    </row>
    <row r="2537" spans="1:35" s="172" customFormat="1" ht="24" hidden="1" x14ac:dyDescent="0.2">
      <c r="A2537" s="167">
        <v>2</v>
      </c>
      <c r="B2537" s="647">
        <v>0</v>
      </c>
      <c r="C2537" s="647">
        <v>4</v>
      </c>
      <c r="D2537" s="647">
        <v>4</v>
      </c>
      <c r="E2537" s="163" t="s">
        <v>2050</v>
      </c>
      <c r="F2537" s="593" t="s">
        <v>4675</v>
      </c>
      <c r="G2537" s="143"/>
      <c r="H2537" s="166">
        <v>42295100</v>
      </c>
      <c r="I2537" s="180" t="s">
        <v>2342</v>
      </c>
      <c r="J2537" s="169"/>
      <c r="K2537" s="169"/>
      <c r="L2537" s="169"/>
      <c r="M2537" s="146"/>
      <c r="N2537" s="184"/>
      <c r="O2537" s="169"/>
      <c r="P2537" s="146"/>
      <c r="Q2537" s="146">
        <f t="shared" si="49"/>
        <v>0</v>
      </c>
      <c r="R2537" s="182" t="s">
        <v>4741</v>
      </c>
      <c r="S2537" s="226"/>
      <c r="T2537" s="676" t="s">
        <v>4687</v>
      </c>
      <c r="U2537" s="170"/>
      <c r="V2537" s="170"/>
      <c r="W2537" s="170"/>
      <c r="X2537" s="117"/>
      <c r="Y2537" s="171"/>
      <c r="Z2537" s="171"/>
      <c r="AA2537" s="171"/>
      <c r="AB2537" s="171"/>
      <c r="AC2537" s="171"/>
      <c r="AD2537" s="171"/>
      <c r="AE2537" s="171"/>
      <c r="AF2537" s="171"/>
      <c r="AG2537" s="171"/>
      <c r="AH2537" s="171"/>
      <c r="AI2537" s="171"/>
    </row>
    <row r="2538" spans="1:35" s="172" customFormat="1" ht="24" hidden="1" x14ac:dyDescent="0.2">
      <c r="A2538" s="167">
        <v>2</v>
      </c>
      <c r="B2538" s="647">
        <v>0</v>
      </c>
      <c r="C2538" s="647">
        <v>4</v>
      </c>
      <c r="D2538" s="647">
        <v>4</v>
      </c>
      <c r="E2538" s="163" t="s">
        <v>2050</v>
      </c>
      <c r="F2538" s="593" t="s">
        <v>4675</v>
      </c>
      <c r="G2538" s="143"/>
      <c r="H2538" s="166"/>
      <c r="I2538" s="180" t="s">
        <v>2343</v>
      </c>
      <c r="J2538" s="169"/>
      <c r="K2538" s="169"/>
      <c r="L2538" s="169"/>
      <c r="M2538" s="146"/>
      <c r="N2538" s="184"/>
      <c r="O2538" s="169"/>
      <c r="P2538" s="146"/>
      <c r="Q2538" s="146">
        <f t="shared" si="49"/>
        <v>0</v>
      </c>
      <c r="R2538" s="182" t="s">
        <v>4741</v>
      </c>
      <c r="S2538" s="226"/>
      <c r="T2538" s="676" t="s">
        <v>4687</v>
      </c>
      <c r="U2538" s="170"/>
      <c r="V2538" s="170"/>
      <c r="W2538" s="170"/>
      <c r="X2538" s="117"/>
      <c r="Y2538" s="171"/>
      <c r="Z2538" s="171"/>
      <c r="AA2538" s="171"/>
      <c r="AB2538" s="171"/>
      <c r="AC2538" s="171"/>
      <c r="AD2538" s="171"/>
      <c r="AE2538" s="171"/>
      <c r="AF2538" s="171"/>
      <c r="AG2538" s="171"/>
      <c r="AH2538" s="171"/>
      <c r="AI2538" s="171"/>
    </row>
    <row r="2539" spans="1:35" s="172" customFormat="1" ht="24" hidden="1" x14ac:dyDescent="0.2">
      <c r="A2539" s="167">
        <v>2</v>
      </c>
      <c r="B2539" s="647">
        <v>0</v>
      </c>
      <c r="C2539" s="647">
        <v>4</v>
      </c>
      <c r="D2539" s="647">
        <v>4</v>
      </c>
      <c r="E2539" s="163" t="s">
        <v>2050</v>
      </c>
      <c r="F2539" s="593" t="s">
        <v>4675</v>
      </c>
      <c r="G2539" s="143"/>
      <c r="H2539" s="166">
        <v>41100000</v>
      </c>
      <c r="I2539" s="180" t="s">
        <v>2344</v>
      </c>
      <c r="J2539" s="169"/>
      <c r="K2539" s="169"/>
      <c r="L2539" s="169"/>
      <c r="M2539" s="146"/>
      <c r="N2539" s="184"/>
      <c r="O2539" s="169"/>
      <c r="P2539" s="146"/>
      <c r="Q2539" s="146">
        <f t="shared" si="49"/>
        <v>0</v>
      </c>
      <c r="R2539" s="182" t="s">
        <v>4741</v>
      </c>
      <c r="S2539" s="226"/>
      <c r="T2539" s="676" t="s">
        <v>4687</v>
      </c>
      <c r="U2539" s="170"/>
      <c r="V2539" s="170"/>
      <c r="W2539" s="170"/>
      <c r="X2539" s="117"/>
      <c r="Y2539" s="171"/>
      <c r="Z2539" s="171"/>
      <c r="AA2539" s="171"/>
      <c r="AB2539" s="171"/>
      <c r="AC2539" s="171"/>
      <c r="AD2539" s="171"/>
      <c r="AE2539" s="171"/>
      <c r="AF2539" s="171"/>
      <c r="AG2539" s="171"/>
      <c r="AH2539" s="171"/>
      <c r="AI2539" s="171"/>
    </row>
    <row r="2540" spans="1:35" ht="24" hidden="1" x14ac:dyDescent="0.2">
      <c r="A2540" s="167">
        <v>2</v>
      </c>
      <c r="B2540" s="647">
        <v>0</v>
      </c>
      <c r="C2540" s="647">
        <v>4</v>
      </c>
      <c r="D2540" s="647">
        <v>4</v>
      </c>
      <c r="E2540" s="163" t="s">
        <v>2050</v>
      </c>
      <c r="F2540" s="593" t="s">
        <v>4675</v>
      </c>
      <c r="G2540" s="143"/>
      <c r="H2540" s="166">
        <v>41100000</v>
      </c>
      <c r="I2540" s="145" t="s">
        <v>2345</v>
      </c>
      <c r="J2540" s="146"/>
      <c r="K2540" s="146"/>
      <c r="L2540" s="146"/>
      <c r="M2540" s="146"/>
      <c r="N2540" s="183"/>
      <c r="O2540" s="146"/>
      <c r="P2540" s="146"/>
      <c r="Q2540" s="146">
        <f t="shared" si="49"/>
        <v>0</v>
      </c>
      <c r="R2540" s="182" t="s">
        <v>4741</v>
      </c>
      <c r="S2540" s="226"/>
      <c r="T2540" s="676" t="s">
        <v>4687</v>
      </c>
      <c r="U2540" s="147"/>
      <c r="V2540" s="147"/>
      <c r="W2540" s="147"/>
      <c r="X2540" s="117"/>
    </row>
    <row r="2541" spans="1:35" ht="24" hidden="1" x14ac:dyDescent="0.2">
      <c r="A2541" s="167">
        <v>2</v>
      </c>
      <c r="B2541" s="647">
        <v>0</v>
      </c>
      <c r="C2541" s="647">
        <v>4</v>
      </c>
      <c r="D2541" s="647">
        <v>4</v>
      </c>
      <c r="E2541" s="163" t="s">
        <v>2050</v>
      </c>
      <c r="F2541" s="593" t="s">
        <v>4675</v>
      </c>
      <c r="G2541" s="143"/>
      <c r="H2541" s="166">
        <v>41100000</v>
      </c>
      <c r="I2541" s="145" t="s">
        <v>2346</v>
      </c>
      <c r="J2541" s="146"/>
      <c r="K2541" s="146"/>
      <c r="L2541" s="146"/>
      <c r="M2541" s="146"/>
      <c r="N2541" s="183"/>
      <c r="O2541" s="146"/>
      <c r="P2541" s="146"/>
      <c r="Q2541" s="146">
        <f t="shared" si="49"/>
        <v>0</v>
      </c>
      <c r="R2541" s="182" t="s">
        <v>4741</v>
      </c>
      <c r="S2541" s="226"/>
      <c r="T2541" s="676" t="s">
        <v>4687</v>
      </c>
      <c r="U2541" s="147"/>
      <c r="V2541" s="147"/>
      <c r="W2541" s="147"/>
      <c r="X2541" s="117"/>
    </row>
    <row r="2542" spans="1:35" s="172" customFormat="1" ht="24" hidden="1" x14ac:dyDescent="0.2">
      <c r="A2542" s="167">
        <v>2</v>
      </c>
      <c r="B2542" s="647">
        <v>0</v>
      </c>
      <c r="C2542" s="647">
        <v>4</v>
      </c>
      <c r="D2542" s="647">
        <v>4</v>
      </c>
      <c r="E2542" s="163" t="s">
        <v>2050</v>
      </c>
      <c r="F2542" s="593" t="s">
        <v>4675</v>
      </c>
      <c r="G2542" s="143"/>
      <c r="H2542" s="166">
        <v>41100000</v>
      </c>
      <c r="I2542" s="180" t="s">
        <v>2347</v>
      </c>
      <c r="J2542" s="169"/>
      <c r="K2542" s="169"/>
      <c r="L2542" s="169"/>
      <c r="M2542" s="146"/>
      <c r="N2542" s="184"/>
      <c r="O2542" s="169"/>
      <c r="P2542" s="146"/>
      <c r="Q2542" s="146">
        <f t="shared" si="49"/>
        <v>0</v>
      </c>
      <c r="R2542" s="182" t="s">
        <v>4741</v>
      </c>
      <c r="S2542" s="226"/>
      <c r="T2542" s="676" t="s">
        <v>4687</v>
      </c>
      <c r="U2542" s="170"/>
      <c r="V2542" s="170"/>
      <c r="W2542" s="170"/>
      <c r="X2542" s="117"/>
      <c r="Y2542" s="171"/>
      <c r="Z2542" s="171"/>
      <c r="AA2542" s="171"/>
      <c r="AB2542" s="171"/>
      <c r="AC2542" s="171"/>
      <c r="AD2542" s="171"/>
      <c r="AE2542" s="171"/>
      <c r="AF2542" s="171"/>
      <c r="AG2542" s="171"/>
      <c r="AH2542" s="171"/>
      <c r="AI2542" s="171"/>
    </row>
    <row r="2543" spans="1:35" s="172" customFormat="1" ht="24" hidden="1" x14ac:dyDescent="0.2">
      <c r="A2543" s="167">
        <v>2</v>
      </c>
      <c r="B2543" s="647">
        <v>0</v>
      </c>
      <c r="C2543" s="647">
        <v>4</v>
      </c>
      <c r="D2543" s="647">
        <v>4</v>
      </c>
      <c r="E2543" s="163" t="s">
        <v>2050</v>
      </c>
      <c r="F2543" s="593" t="s">
        <v>4675</v>
      </c>
      <c r="G2543" s="143"/>
      <c r="H2543" s="166">
        <v>41100000</v>
      </c>
      <c r="I2543" s="180" t="s">
        <v>2348</v>
      </c>
      <c r="J2543" s="169"/>
      <c r="K2543" s="169"/>
      <c r="L2543" s="169"/>
      <c r="M2543" s="146"/>
      <c r="N2543" s="184"/>
      <c r="O2543" s="169"/>
      <c r="P2543" s="146"/>
      <c r="Q2543" s="146">
        <f t="shared" si="49"/>
        <v>0</v>
      </c>
      <c r="R2543" s="182" t="s">
        <v>4741</v>
      </c>
      <c r="S2543" s="226"/>
      <c r="T2543" s="676" t="s">
        <v>4687</v>
      </c>
      <c r="U2543" s="170"/>
      <c r="V2543" s="170"/>
      <c r="W2543" s="170"/>
      <c r="X2543" s="117"/>
      <c r="Y2543" s="171"/>
      <c r="Z2543" s="171"/>
      <c r="AA2543" s="171"/>
      <c r="AB2543" s="171"/>
      <c r="AC2543" s="171"/>
      <c r="AD2543" s="171"/>
      <c r="AE2543" s="171"/>
      <c r="AF2543" s="171"/>
      <c r="AG2543" s="171"/>
      <c r="AH2543" s="171"/>
      <c r="AI2543" s="171"/>
    </row>
    <row r="2544" spans="1:35" ht="24" hidden="1" x14ac:dyDescent="0.2">
      <c r="A2544" s="167">
        <v>2</v>
      </c>
      <c r="B2544" s="647">
        <v>0</v>
      </c>
      <c r="C2544" s="647">
        <v>4</v>
      </c>
      <c r="D2544" s="647">
        <v>4</v>
      </c>
      <c r="E2544" s="163" t="s">
        <v>2050</v>
      </c>
      <c r="F2544" s="593" t="s">
        <v>4675</v>
      </c>
      <c r="G2544" s="143"/>
      <c r="H2544" s="166">
        <v>41100000</v>
      </c>
      <c r="I2544" s="145" t="s">
        <v>2349</v>
      </c>
      <c r="J2544" s="146"/>
      <c r="K2544" s="146"/>
      <c r="L2544" s="146"/>
      <c r="M2544" s="146"/>
      <c r="N2544" s="183"/>
      <c r="O2544" s="146"/>
      <c r="P2544" s="146"/>
      <c r="Q2544" s="146">
        <f t="shared" si="49"/>
        <v>0</v>
      </c>
      <c r="R2544" s="182" t="s">
        <v>4741</v>
      </c>
      <c r="S2544" s="226"/>
      <c r="T2544" s="676" t="s">
        <v>4687</v>
      </c>
      <c r="U2544" s="147"/>
      <c r="V2544" s="147"/>
      <c r="W2544" s="147"/>
      <c r="X2544" s="117"/>
    </row>
    <row r="2545" spans="1:24" ht="24" hidden="1" x14ac:dyDescent="0.2">
      <c r="A2545" s="167">
        <v>2</v>
      </c>
      <c r="B2545" s="647">
        <v>0</v>
      </c>
      <c r="C2545" s="647">
        <v>4</v>
      </c>
      <c r="D2545" s="647">
        <v>4</v>
      </c>
      <c r="E2545" s="163" t="s">
        <v>2050</v>
      </c>
      <c r="F2545" s="593" t="s">
        <v>4675</v>
      </c>
      <c r="G2545" s="143"/>
      <c r="H2545" s="162">
        <v>42295100</v>
      </c>
      <c r="I2545" s="145" t="s">
        <v>2350</v>
      </c>
      <c r="J2545" s="146"/>
      <c r="K2545" s="146"/>
      <c r="L2545" s="146"/>
      <c r="M2545" s="146"/>
      <c r="N2545" s="183"/>
      <c r="O2545" s="146"/>
      <c r="P2545" s="146"/>
      <c r="Q2545" s="146">
        <f t="shared" si="49"/>
        <v>0</v>
      </c>
      <c r="R2545" s="182" t="s">
        <v>4741</v>
      </c>
      <c r="S2545" s="226"/>
      <c r="T2545" s="676" t="s">
        <v>4687</v>
      </c>
      <c r="U2545" s="147"/>
      <c r="V2545" s="147"/>
      <c r="W2545" s="147"/>
      <c r="X2545" s="117"/>
    </row>
    <row r="2546" spans="1:24" ht="24" hidden="1" x14ac:dyDescent="0.2">
      <c r="A2546" s="167">
        <v>2</v>
      </c>
      <c r="B2546" s="647">
        <v>0</v>
      </c>
      <c r="C2546" s="647">
        <v>4</v>
      </c>
      <c r="D2546" s="647">
        <v>4</v>
      </c>
      <c r="E2546" s="163" t="s">
        <v>2050</v>
      </c>
      <c r="F2546" s="593" t="s">
        <v>4675</v>
      </c>
      <c r="G2546" s="143"/>
      <c r="H2546" s="166">
        <v>41101500</v>
      </c>
      <c r="I2546" s="145" t="s">
        <v>2351</v>
      </c>
      <c r="J2546" s="146"/>
      <c r="K2546" s="146"/>
      <c r="L2546" s="146"/>
      <c r="M2546" s="146"/>
      <c r="N2546" s="183"/>
      <c r="O2546" s="146"/>
      <c r="P2546" s="146"/>
      <c r="Q2546" s="146">
        <f t="shared" si="49"/>
        <v>0</v>
      </c>
      <c r="R2546" s="182" t="s">
        <v>4741</v>
      </c>
      <c r="S2546" s="226"/>
      <c r="T2546" s="676" t="s">
        <v>4687</v>
      </c>
      <c r="U2546" s="147"/>
      <c r="V2546" s="147"/>
      <c r="W2546" s="147"/>
      <c r="X2546" s="117"/>
    </row>
    <row r="2547" spans="1:24" ht="22.9" hidden="1" customHeight="1" x14ac:dyDescent="0.2">
      <c r="A2547" s="167">
        <v>2</v>
      </c>
      <c r="B2547" s="647">
        <v>0</v>
      </c>
      <c r="C2547" s="647">
        <v>4</v>
      </c>
      <c r="D2547" s="647">
        <v>4</v>
      </c>
      <c r="E2547" s="163" t="s">
        <v>2050</v>
      </c>
      <c r="F2547" s="593" t="s">
        <v>4675</v>
      </c>
      <c r="G2547" s="143"/>
      <c r="H2547" s="162">
        <v>51131800</v>
      </c>
      <c r="I2547" s="145" t="s">
        <v>89</v>
      </c>
      <c r="J2547" s="146"/>
      <c r="K2547" s="146"/>
      <c r="L2547" s="146"/>
      <c r="M2547" s="146"/>
      <c r="N2547" s="183"/>
      <c r="O2547" s="146"/>
      <c r="P2547" s="146"/>
      <c r="Q2547" s="146">
        <f t="shared" si="49"/>
        <v>0</v>
      </c>
      <c r="R2547" s="182" t="s">
        <v>4741</v>
      </c>
      <c r="S2547" s="226"/>
      <c r="T2547" s="676" t="s">
        <v>4687</v>
      </c>
      <c r="U2547" s="147"/>
      <c r="V2547" s="147"/>
      <c r="W2547" s="147"/>
      <c r="X2547" s="117"/>
    </row>
    <row r="2548" spans="1:24" ht="24" hidden="1" x14ac:dyDescent="0.2">
      <c r="A2548" s="167">
        <v>2</v>
      </c>
      <c r="B2548" s="647">
        <v>0</v>
      </c>
      <c r="C2548" s="647">
        <v>4</v>
      </c>
      <c r="D2548" s="647">
        <v>4</v>
      </c>
      <c r="E2548" s="163" t="s">
        <v>2050</v>
      </c>
      <c r="F2548" s="593" t="s">
        <v>4675</v>
      </c>
      <c r="G2548" s="143"/>
      <c r="H2548" s="162">
        <v>51131800</v>
      </c>
      <c r="I2548" s="145" t="s">
        <v>90</v>
      </c>
      <c r="J2548" s="146"/>
      <c r="K2548" s="146"/>
      <c r="L2548" s="146"/>
      <c r="M2548" s="146"/>
      <c r="N2548" s="183"/>
      <c r="O2548" s="146"/>
      <c r="P2548" s="146"/>
      <c r="Q2548" s="146">
        <f t="shared" si="49"/>
        <v>0</v>
      </c>
      <c r="R2548" s="182" t="s">
        <v>4741</v>
      </c>
      <c r="S2548" s="226"/>
      <c r="T2548" s="676" t="s">
        <v>4687</v>
      </c>
      <c r="U2548" s="147"/>
      <c r="V2548" s="147"/>
      <c r="W2548" s="147"/>
      <c r="X2548" s="117"/>
    </row>
    <row r="2549" spans="1:24" ht="24" hidden="1" x14ac:dyDescent="0.2">
      <c r="A2549" s="167">
        <v>2</v>
      </c>
      <c r="B2549" s="647">
        <v>0</v>
      </c>
      <c r="C2549" s="647">
        <v>4</v>
      </c>
      <c r="D2549" s="647">
        <v>4</v>
      </c>
      <c r="E2549" s="163" t="s">
        <v>2050</v>
      </c>
      <c r="F2549" s="593" t="s">
        <v>4675</v>
      </c>
      <c r="G2549" s="143"/>
      <c r="H2549" s="162">
        <v>12171700</v>
      </c>
      <c r="I2549" s="145" t="s">
        <v>2352</v>
      </c>
      <c r="J2549" s="146"/>
      <c r="K2549" s="146"/>
      <c r="L2549" s="146"/>
      <c r="M2549" s="146"/>
      <c r="N2549" s="183"/>
      <c r="O2549" s="146"/>
      <c r="P2549" s="146"/>
      <c r="Q2549" s="146">
        <f t="shared" ref="Q2549:Q2612" si="50">+P2549</f>
        <v>0</v>
      </c>
      <c r="R2549" s="182" t="s">
        <v>4741</v>
      </c>
      <c r="S2549" s="226"/>
      <c r="T2549" s="676" t="s">
        <v>4687</v>
      </c>
      <c r="U2549" s="147"/>
      <c r="V2549" s="147"/>
      <c r="W2549" s="147"/>
      <c r="X2549" s="117"/>
    </row>
    <row r="2550" spans="1:24" ht="24" hidden="1" x14ac:dyDescent="0.2">
      <c r="A2550" s="167">
        <v>2</v>
      </c>
      <c r="B2550" s="647">
        <v>0</v>
      </c>
      <c r="C2550" s="647">
        <v>4</v>
      </c>
      <c r="D2550" s="647">
        <v>4</v>
      </c>
      <c r="E2550" s="163" t="s">
        <v>2050</v>
      </c>
      <c r="F2550" s="593" t="s">
        <v>4675</v>
      </c>
      <c r="G2550" s="143"/>
      <c r="H2550" s="162">
        <v>12171700</v>
      </c>
      <c r="I2550" s="145" t="s">
        <v>2353</v>
      </c>
      <c r="J2550" s="146"/>
      <c r="K2550" s="146"/>
      <c r="L2550" s="146"/>
      <c r="M2550" s="146"/>
      <c r="N2550" s="183"/>
      <c r="O2550" s="146"/>
      <c r="P2550" s="146"/>
      <c r="Q2550" s="146">
        <f t="shared" si="50"/>
        <v>0</v>
      </c>
      <c r="R2550" s="182" t="s">
        <v>4741</v>
      </c>
      <c r="S2550" s="226"/>
      <c r="T2550" s="676" t="s">
        <v>4687</v>
      </c>
      <c r="U2550" s="147"/>
      <c r="V2550" s="147"/>
      <c r="W2550" s="147"/>
      <c r="X2550" s="117"/>
    </row>
    <row r="2551" spans="1:24" ht="24" hidden="1" x14ac:dyDescent="0.2">
      <c r="A2551" s="167">
        <v>2</v>
      </c>
      <c r="B2551" s="647">
        <v>0</v>
      </c>
      <c r="C2551" s="647">
        <v>4</v>
      </c>
      <c r="D2551" s="647">
        <v>4</v>
      </c>
      <c r="E2551" s="163" t="s">
        <v>2050</v>
      </c>
      <c r="F2551" s="593" t="s">
        <v>4675</v>
      </c>
      <c r="G2551" s="143"/>
      <c r="H2551" s="162">
        <v>12171700</v>
      </c>
      <c r="I2551" s="145" t="s">
        <v>2354</v>
      </c>
      <c r="J2551" s="146"/>
      <c r="K2551" s="146"/>
      <c r="L2551" s="146"/>
      <c r="M2551" s="146"/>
      <c r="N2551" s="183"/>
      <c r="O2551" s="146"/>
      <c r="P2551" s="146"/>
      <c r="Q2551" s="146">
        <f t="shared" si="50"/>
        <v>0</v>
      </c>
      <c r="R2551" s="182" t="s">
        <v>4741</v>
      </c>
      <c r="S2551" s="226"/>
      <c r="T2551" s="676" t="s">
        <v>4687</v>
      </c>
      <c r="U2551" s="147"/>
      <c r="V2551" s="147"/>
      <c r="W2551" s="147"/>
      <c r="X2551" s="117"/>
    </row>
    <row r="2552" spans="1:24" ht="24" hidden="1" x14ac:dyDescent="0.2">
      <c r="A2552" s="167">
        <v>2</v>
      </c>
      <c r="B2552" s="647">
        <v>0</v>
      </c>
      <c r="C2552" s="647">
        <v>4</v>
      </c>
      <c r="D2552" s="647">
        <v>4</v>
      </c>
      <c r="E2552" s="163" t="s">
        <v>2050</v>
      </c>
      <c r="F2552" s="593" t="s">
        <v>4675</v>
      </c>
      <c r="G2552" s="143"/>
      <c r="H2552" s="162">
        <v>12171700</v>
      </c>
      <c r="I2552" s="145" t="s">
        <v>2355</v>
      </c>
      <c r="J2552" s="146"/>
      <c r="K2552" s="146"/>
      <c r="L2552" s="146"/>
      <c r="M2552" s="146"/>
      <c r="N2552" s="183"/>
      <c r="O2552" s="146"/>
      <c r="P2552" s="146"/>
      <c r="Q2552" s="146">
        <f t="shared" si="50"/>
        <v>0</v>
      </c>
      <c r="R2552" s="182" t="s">
        <v>4741</v>
      </c>
      <c r="S2552" s="226"/>
      <c r="T2552" s="676" t="s">
        <v>4687</v>
      </c>
      <c r="U2552" s="147"/>
      <c r="V2552" s="147"/>
      <c r="W2552" s="147"/>
      <c r="X2552" s="117"/>
    </row>
    <row r="2553" spans="1:24" ht="24" hidden="1" x14ac:dyDescent="0.2">
      <c r="A2553" s="167">
        <v>2</v>
      </c>
      <c r="B2553" s="647">
        <v>0</v>
      </c>
      <c r="C2553" s="647">
        <v>4</v>
      </c>
      <c r="D2553" s="647">
        <v>4</v>
      </c>
      <c r="E2553" s="163" t="s">
        <v>2050</v>
      </c>
      <c r="F2553" s="593" t="s">
        <v>4675</v>
      </c>
      <c r="G2553" s="143"/>
      <c r="H2553" s="162">
        <v>12171700</v>
      </c>
      <c r="I2553" s="145" t="s">
        <v>91</v>
      </c>
      <c r="J2553" s="146"/>
      <c r="K2553" s="146"/>
      <c r="L2553" s="146"/>
      <c r="M2553" s="146"/>
      <c r="N2553" s="183"/>
      <c r="O2553" s="146"/>
      <c r="P2553" s="146"/>
      <c r="Q2553" s="146">
        <f t="shared" si="50"/>
        <v>0</v>
      </c>
      <c r="R2553" s="182" t="s">
        <v>4741</v>
      </c>
      <c r="S2553" s="226"/>
      <c r="T2553" s="676" t="s">
        <v>4687</v>
      </c>
      <c r="U2553" s="147"/>
      <c r="V2553" s="147"/>
      <c r="W2553" s="147"/>
      <c r="X2553" s="117"/>
    </row>
    <row r="2554" spans="1:24" ht="24" hidden="1" x14ac:dyDescent="0.2">
      <c r="A2554" s="167">
        <v>2</v>
      </c>
      <c r="B2554" s="647">
        <v>0</v>
      </c>
      <c r="C2554" s="647">
        <v>4</v>
      </c>
      <c r="D2554" s="647">
        <v>4</v>
      </c>
      <c r="E2554" s="163" t="s">
        <v>2050</v>
      </c>
      <c r="F2554" s="593" t="s">
        <v>4675</v>
      </c>
      <c r="G2554" s="143"/>
      <c r="H2554" s="162">
        <v>12171700</v>
      </c>
      <c r="I2554" s="145" t="s">
        <v>2356</v>
      </c>
      <c r="J2554" s="146"/>
      <c r="K2554" s="146"/>
      <c r="L2554" s="146"/>
      <c r="M2554" s="146"/>
      <c r="N2554" s="183"/>
      <c r="O2554" s="146"/>
      <c r="P2554" s="146"/>
      <c r="Q2554" s="146">
        <f t="shared" si="50"/>
        <v>0</v>
      </c>
      <c r="R2554" s="182" t="s">
        <v>4741</v>
      </c>
      <c r="S2554" s="226"/>
      <c r="T2554" s="676" t="s">
        <v>4687</v>
      </c>
      <c r="U2554" s="147"/>
      <c r="V2554" s="147"/>
      <c r="W2554" s="147"/>
      <c r="X2554" s="117"/>
    </row>
    <row r="2555" spans="1:24" ht="24" hidden="1" x14ac:dyDescent="0.2">
      <c r="A2555" s="167">
        <v>2</v>
      </c>
      <c r="B2555" s="647">
        <v>0</v>
      </c>
      <c r="C2555" s="647">
        <v>4</v>
      </c>
      <c r="D2555" s="647">
        <v>4</v>
      </c>
      <c r="E2555" s="163" t="s">
        <v>2050</v>
      </c>
      <c r="F2555" s="593" t="s">
        <v>4675</v>
      </c>
      <c r="G2555" s="143"/>
      <c r="H2555" s="162">
        <v>12171700</v>
      </c>
      <c r="I2555" s="145" t="s">
        <v>2357</v>
      </c>
      <c r="J2555" s="146"/>
      <c r="K2555" s="146"/>
      <c r="L2555" s="146"/>
      <c r="M2555" s="146"/>
      <c r="N2555" s="183"/>
      <c r="O2555" s="146"/>
      <c r="P2555" s="146"/>
      <c r="Q2555" s="146">
        <f t="shared" si="50"/>
        <v>0</v>
      </c>
      <c r="R2555" s="182" t="s">
        <v>4741</v>
      </c>
      <c r="S2555" s="226"/>
      <c r="T2555" s="676" t="s">
        <v>4687</v>
      </c>
      <c r="U2555" s="147"/>
      <c r="V2555" s="147"/>
      <c r="W2555" s="147"/>
      <c r="X2555" s="117"/>
    </row>
    <row r="2556" spans="1:24" ht="24" hidden="1" x14ac:dyDescent="0.2">
      <c r="A2556" s="167">
        <v>2</v>
      </c>
      <c r="B2556" s="647">
        <v>0</v>
      </c>
      <c r="C2556" s="647">
        <v>4</v>
      </c>
      <c r="D2556" s="647">
        <v>4</v>
      </c>
      <c r="E2556" s="163" t="s">
        <v>2050</v>
      </c>
      <c r="F2556" s="593" t="s">
        <v>4675</v>
      </c>
      <c r="G2556" s="143"/>
      <c r="H2556" s="162">
        <v>12171700</v>
      </c>
      <c r="I2556" s="145" t="s">
        <v>2358</v>
      </c>
      <c r="J2556" s="146"/>
      <c r="K2556" s="146"/>
      <c r="L2556" s="146"/>
      <c r="M2556" s="146"/>
      <c r="N2556" s="183"/>
      <c r="O2556" s="146"/>
      <c r="P2556" s="146"/>
      <c r="Q2556" s="146">
        <f t="shared" si="50"/>
        <v>0</v>
      </c>
      <c r="R2556" s="182" t="s">
        <v>4741</v>
      </c>
      <c r="S2556" s="226"/>
      <c r="T2556" s="676" t="s">
        <v>4687</v>
      </c>
      <c r="U2556" s="147"/>
      <c r="V2556" s="147"/>
      <c r="W2556" s="147"/>
      <c r="X2556" s="117"/>
    </row>
    <row r="2557" spans="1:24" ht="24" hidden="1" x14ac:dyDescent="0.2">
      <c r="A2557" s="167">
        <v>2</v>
      </c>
      <c r="B2557" s="647">
        <v>0</v>
      </c>
      <c r="C2557" s="647">
        <v>4</v>
      </c>
      <c r="D2557" s="647">
        <v>4</v>
      </c>
      <c r="E2557" s="163" t="s">
        <v>2050</v>
      </c>
      <c r="F2557" s="593" t="s">
        <v>4675</v>
      </c>
      <c r="G2557" s="143"/>
      <c r="H2557" s="162">
        <v>12171700</v>
      </c>
      <c r="I2557" s="145" t="s">
        <v>2359</v>
      </c>
      <c r="J2557" s="146"/>
      <c r="K2557" s="146"/>
      <c r="L2557" s="146"/>
      <c r="M2557" s="146"/>
      <c r="N2557" s="183"/>
      <c r="O2557" s="146"/>
      <c r="P2557" s="146"/>
      <c r="Q2557" s="146">
        <f t="shared" si="50"/>
        <v>0</v>
      </c>
      <c r="R2557" s="182" t="s">
        <v>4741</v>
      </c>
      <c r="S2557" s="226"/>
      <c r="T2557" s="676" t="s">
        <v>4687</v>
      </c>
      <c r="U2557" s="147"/>
      <c r="V2557" s="147"/>
      <c r="W2557" s="147"/>
      <c r="X2557" s="117"/>
    </row>
    <row r="2558" spans="1:24" ht="24" hidden="1" x14ac:dyDescent="0.2">
      <c r="A2558" s="167">
        <v>2</v>
      </c>
      <c r="B2558" s="647">
        <v>0</v>
      </c>
      <c r="C2558" s="647">
        <v>4</v>
      </c>
      <c r="D2558" s="647">
        <v>4</v>
      </c>
      <c r="E2558" s="163" t="s">
        <v>2050</v>
      </c>
      <c r="F2558" s="593" t="s">
        <v>4675</v>
      </c>
      <c r="G2558" s="143"/>
      <c r="H2558" s="162">
        <v>12171700</v>
      </c>
      <c r="I2558" s="145" t="s">
        <v>2360</v>
      </c>
      <c r="J2558" s="146"/>
      <c r="K2558" s="146"/>
      <c r="L2558" s="146"/>
      <c r="M2558" s="146"/>
      <c r="N2558" s="183"/>
      <c r="O2558" s="146"/>
      <c r="P2558" s="146"/>
      <c r="Q2558" s="146">
        <f t="shared" si="50"/>
        <v>0</v>
      </c>
      <c r="R2558" s="182" t="s">
        <v>4741</v>
      </c>
      <c r="S2558" s="226"/>
      <c r="T2558" s="676" t="s">
        <v>4687</v>
      </c>
      <c r="U2558" s="147"/>
      <c r="V2558" s="147"/>
      <c r="W2558" s="147"/>
      <c r="X2558" s="117"/>
    </row>
    <row r="2559" spans="1:24" ht="24" hidden="1" x14ac:dyDescent="0.2">
      <c r="A2559" s="167">
        <v>2</v>
      </c>
      <c r="B2559" s="647">
        <v>0</v>
      </c>
      <c r="C2559" s="647">
        <v>4</v>
      </c>
      <c r="D2559" s="647">
        <v>4</v>
      </c>
      <c r="E2559" s="163" t="s">
        <v>2050</v>
      </c>
      <c r="F2559" s="593" t="s">
        <v>4675</v>
      </c>
      <c r="G2559" s="143"/>
      <c r="H2559" s="162">
        <v>12171700</v>
      </c>
      <c r="I2559" s="145" t="s">
        <v>2361</v>
      </c>
      <c r="J2559" s="146"/>
      <c r="K2559" s="146"/>
      <c r="L2559" s="146"/>
      <c r="M2559" s="146"/>
      <c r="N2559" s="183"/>
      <c r="O2559" s="146"/>
      <c r="P2559" s="146"/>
      <c r="Q2559" s="146">
        <f t="shared" si="50"/>
        <v>0</v>
      </c>
      <c r="R2559" s="182" t="s">
        <v>4741</v>
      </c>
      <c r="S2559" s="226"/>
      <c r="T2559" s="676" t="s">
        <v>4687</v>
      </c>
      <c r="U2559" s="147"/>
      <c r="V2559" s="147"/>
      <c r="W2559" s="147"/>
      <c r="X2559" s="117"/>
    </row>
    <row r="2560" spans="1:24" ht="24" hidden="1" x14ac:dyDescent="0.2">
      <c r="A2560" s="167">
        <v>2</v>
      </c>
      <c r="B2560" s="647">
        <v>0</v>
      </c>
      <c r="C2560" s="647">
        <v>4</v>
      </c>
      <c r="D2560" s="647">
        <v>4</v>
      </c>
      <c r="E2560" s="163" t="s">
        <v>2050</v>
      </c>
      <c r="F2560" s="593" t="s">
        <v>4675</v>
      </c>
      <c r="G2560" s="143"/>
      <c r="H2560" s="162">
        <v>12171700</v>
      </c>
      <c r="I2560" s="145" t="s">
        <v>2362</v>
      </c>
      <c r="J2560" s="146"/>
      <c r="K2560" s="146"/>
      <c r="L2560" s="146"/>
      <c r="M2560" s="146"/>
      <c r="N2560" s="183"/>
      <c r="O2560" s="146"/>
      <c r="P2560" s="146"/>
      <c r="Q2560" s="146">
        <f t="shared" si="50"/>
        <v>0</v>
      </c>
      <c r="R2560" s="182" t="s">
        <v>4741</v>
      </c>
      <c r="S2560" s="226"/>
      <c r="T2560" s="676" t="s">
        <v>4687</v>
      </c>
      <c r="U2560" s="147"/>
      <c r="V2560" s="147"/>
      <c r="W2560" s="147"/>
      <c r="X2560" s="117"/>
    </row>
    <row r="2561" spans="1:24" ht="24" hidden="1" x14ac:dyDescent="0.2">
      <c r="A2561" s="167">
        <v>2</v>
      </c>
      <c r="B2561" s="647">
        <v>0</v>
      </c>
      <c r="C2561" s="647">
        <v>4</v>
      </c>
      <c r="D2561" s="647">
        <v>4</v>
      </c>
      <c r="E2561" s="163" t="s">
        <v>2050</v>
      </c>
      <c r="F2561" s="593" t="s">
        <v>4675</v>
      </c>
      <c r="G2561" s="143"/>
      <c r="H2561" s="162">
        <v>12171700</v>
      </c>
      <c r="I2561" s="145" t="s">
        <v>2363</v>
      </c>
      <c r="J2561" s="146"/>
      <c r="K2561" s="146"/>
      <c r="L2561" s="146"/>
      <c r="M2561" s="146"/>
      <c r="N2561" s="183"/>
      <c r="O2561" s="146"/>
      <c r="P2561" s="146"/>
      <c r="Q2561" s="146">
        <f t="shared" si="50"/>
        <v>0</v>
      </c>
      <c r="R2561" s="182" t="s">
        <v>4741</v>
      </c>
      <c r="S2561" s="226"/>
      <c r="T2561" s="676" t="s">
        <v>4687</v>
      </c>
      <c r="U2561" s="147"/>
      <c r="V2561" s="147"/>
      <c r="W2561" s="147"/>
      <c r="X2561" s="117"/>
    </row>
    <row r="2562" spans="1:24" ht="24" hidden="1" x14ac:dyDescent="0.2">
      <c r="A2562" s="167">
        <v>2</v>
      </c>
      <c r="B2562" s="647">
        <v>0</v>
      </c>
      <c r="C2562" s="647">
        <v>4</v>
      </c>
      <c r="D2562" s="647">
        <v>4</v>
      </c>
      <c r="E2562" s="163" t="s">
        <v>2050</v>
      </c>
      <c r="F2562" s="593" t="s">
        <v>4675</v>
      </c>
      <c r="G2562" s="143"/>
      <c r="H2562" s="162">
        <v>12171700</v>
      </c>
      <c r="I2562" s="145" t="s">
        <v>2364</v>
      </c>
      <c r="J2562" s="146"/>
      <c r="K2562" s="146"/>
      <c r="L2562" s="146"/>
      <c r="M2562" s="146"/>
      <c r="N2562" s="183"/>
      <c r="O2562" s="146"/>
      <c r="P2562" s="146"/>
      <c r="Q2562" s="146">
        <f t="shared" si="50"/>
        <v>0</v>
      </c>
      <c r="R2562" s="182" t="s">
        <v>4741</v>
      </c>
      <c r="S2562" s="226"/>
      <c r="T2562" s="676" t="s">
        <v>4687</v>
      </c>
      <c r="U2562" s="147"/>
      <c r="V2562" s="147"/>
      <c r="W2562" s="147"/>
      <c r="X2562" s="117"/>
    </row>
    <row r="2563" spans="1:24" ht="24" hidden="1" x14ac:dyDescent="0.2">
      <c r="A2563" s="167">
        <v>2</v>
      </c>
      <c r="B2563" s="647">
        <v>0</v>
      </c>
      <c r="C2563" s="647">
        <v>4</v>
      </c>
      <c r="D2563" s="647">
        <v>4</v>
      </c>
      <c r="E2563" s="163" t="s">
        <v>2050</v>
      </c>
      <c r="F2563" s="593" t="s">
        <v>4675</v>
      </c>
      <c r="G2563" s="143"/>
      <c r="H2563" s="162">
        <v>12171700</v>
      </c>
      <c r="I2563" s="145" t="s">
        <v>92</v>
      </c>
      <c r="J2563" s="146"/>
      <c r="K2563" s="146"/>
      <c r="L2563" s="146"/>
      <c r="M2563" s="146"/>
      <c r="N2563" s="183"/>
      <c r="O2563" s="146"/>
      <c r="P2563" s="146"/>
      <c r="Q2563" s="146">
        <f t="shared" si="50"/>
        <v>0</v>
      </c>
      <c r="R2563" s="182" t="s">
        <v>4741</v>
      </c>
      <c r="S2563" s="226"/>
      <c r="T2563" s="676" t="s">
        <v>4687</v>
      </c>
      <c r="U2563" s="147"/>
      <c r="V2563" s="147"/>
      <c r="W2563" s="147"/>
      <c r="X2563" s="117"/>
    </row>
    <row r="2564" spans="1:24" ht="24" hidden="1" x14ac:dyDescent="0.2">
      <c r="A2564" s="167">
        <v>2</v>
      </c>
      <c r="B2564" s="647">
        <v>0</v>
      </c>
      <c r="C2564" s="647">
        <v>4</v>
      </c>
      <c r="D2564" s="647">
        <v>4</v>
      </c>
      <c r="E2564" s="163" t="s">
        <v>2050</v>
      </c>
      <c r="F2564" s="593" t="s">
        <v>4675</v>
      </c>
      <c r="G2564" s="143"/>
      <c r="H2564" s="162">
        <v>12171700</v>
      </c>
      <c r="I2564" s="145" t="s">
        <v>4411</v>
      </c>
      <c r="J2564" s="146"/>
      <c r="K2564" s="146"/>
      <c r="L2564" s="146"/>
      <c r="M2564" s="146"/>
      <c r="N2564" s="183"/>
      <c r="O2564" s="146"/>
      <c r="P2564" s="146"/>
      <c r="Q2564" s="146">
        <f t="shared" si="50"/>
        <v>0</v>
      </c>
      <c r="R2564" s="182" t="s">
        <v>4741</v>
      </c>
      <c r="S2564" s="226"/>
      <c r="T2564" s="676" t="s">
        <v>4687</v>
      </c>
      <c r="U2564" s="147"/>
      <c r="V2564" s="147"/>
      <c r="W2564" s="147"/>
      <c r="X2564" s="117"/>
    </row>
    <row r="2565" spans="1:24" ht="24" hidden="1" x14ac:dyDescent="0.2">
      <c r="A2565" s="167">
        <v>2</v>
      </c>
      <c r="B2565" s="647">
        <v>0</v>
      </c>
      <c r="C2565" s="647">
        <v>4</v>
      </c>
      <c r="D2565" s="647">
        <v>4</v>
      </c>
      <c r="E2565" s="163" t="s">
        <v>2050</v>
      </c>
      <c r="F2565" s="593" t="s">
        <v>4675</v>
      </c>
      <c r="G2565" s="143"/>
      <c r="H2565" s="162">
        <v>12171700</v>
      </c>
      <c r="I2565" s="145" t="s">
        <v>4412</v>
      </c>
      <c r="J2565" s="146"/>
      <c r="K2565" s="146"/>
      <c r="L2565" s="146"/>
      <c r="M2565" s="146"/>
      <c r="N2565" s="183"/>
      <c r="O2565" s="146"/>
      <c r="P2565" s="146"/>
      <c r="Q2565" s="146">
        <f t="shared" si="50"/>
        <v>0</v>
      </c>
      <c r="R2565" s="182" t="s">
        <v>4741</v>
      </c>
      <c r="S2565" s="226"/>
      <c r="T2565" s="676" t="s">
        <v>4687</v>
      </c>
      <c r="U2565" s="147"/>
      <c r="V2565" s="147"/>
      <c r="W2565" s="147"/>
      <c r="X2565" s="117"/>
    </row>
    <row r="2566" spans="1:24" ht="24" hidden="1" x14ac:dyDescent="0.2">
      <c r="A2566" s="167">
        <v>2</v>
      </c>
      <c r="B2566" s="647">
        <v>0</v>
      </c>
      <c r="C2566" s="647">
        <v>4</v>
      </c>
      <c r="D2566" s="647">
        <v>4</v>
      </c>
      <c r="E2566" s="163" t="s">
        <v>2050</v>
      </c>
      <c r="F2566" s="593" t="s">
        <v>4675</v>
      </c>
      <c r="G2566" s="143"/>
      <c r="H2566" s="162">
        <v>12171700</v>
      </c>
      <c r="I2566" s="145" t="s">
        <v>4413</v>
      </c>
      <c r="J2566" s="146"/>
      <c r="K2566" s="146"/>
      <c r="L2566" s="146"/>
      <c r="M2566" s="146"/>
      <c r="N2566" s="183"/>
      <c r="O2566" s="146"/>
      <c r="P2566" s="146"/>
      <c r="Q2566" s="146">
        <f t="shared" si="50"/>
        <v>0</v>
      </c>
      <c r="R2566" s="182" t="s">
        <v>4741</v>
      </c>
      <c r="S2566" s="226"/>
      <c r="T2566" s="676" t="s">
        <v>4687</v>
      </c>
      <c r="U2566" s="147"/>
      <c r="V2566" s="147"/>
      <c r="W2566" s="147"/>
      <c r="X2566" s="117"/>
    </row>
    <row r="2567" spans="1:24" ht="24" hidden="1" x14ac:dyDescent="0.2">
      <c r="A2567" s="167">
        <v>2</v>
      </c>
      <c r="B2567" s="647">
        <v>0</v>
      </c>
      <c r="C2567" s="647">
        <v>4</v>
      </c>
      <c r="D2567" s="647">
        <v>4</v>
      </c>
      <c r="E2567" s="163" t="s">
        <v>2050</v>
      </c>
      <c r="F2567" s="593" t="s">
        <v>4675</v>
      </c>
      <c r="G2567" s="143"/>
      <c r="H2567" s="162">
        <v>12171700</v>
      </c>
      <c r="I2567" s="145" t="s">
        <v>4414</v>
      </c>
      <c r="J2567" s="146"/>
      <c r="K2567" s="146"/>
      <c r="L2567" s="146"/>
      <c r="M2567" s="146"/>
      <c r="N2567" s="183"/>
      <c r="O2567" s="146"/>
      <c r="P2567" s="146"/>
      <c r="Q2567" s="146">
        <f t="shared" si="50"/>
        <v>0</v>
      </c>
      <c r="R2567" s="182" t="s">
        <v>4741</v>
      </c>
      <c r="S2567" s="226"/>
      <c r="T2567" s="676" t="s">
        <v>4687</v>
      </c>
      <c r="U2567" s="147"/>
      <c r="V2567" s="147"/>
      <c r="W2567" s="147"/>
      <c r="X2567" s="117"/>
    </row>
    <row r="2568" spans="1:24" ht="24" hidden="1" x14ac:dyDescent="0.2">
      <c r="A2568" s="167">
        <v>2</v>
      </c>
      <c r="B2568" s="647">
        <v>0</v>
      </c>
      <c r="C2568" s="647">
        <v>4</v>
      </c>
      <c r="D2568" s="647">
        <v>4</v>
      </c>
      <c r="E2568" s="163" t="s">
        <v>2050</v>
      </c>
      <c r="F2568" s="593" t="s">
        <v>4675</v>
      </c>
      <c r="G2568" s="143"/>
      <c r="H2568" s="162"/>
      <c r="I2568" s="145" t="s">
        <v>4415</v>
      </c>
      <c r="J2568" s="146"/>
      <c r="K2568" s="146"/>
      <c r="L2568" s="146"/>
      <c r="M2568" s="146"/>
      <c r="N2568" s="183"/>
      <c r="O2568" s="146"/>
      <c r="P2568" s="146"/>
      <c r="Q2568" s="146">
        <f t="shared" si="50"/>
        <v>0</v>
      </c>
      <c r="R2568" s="182" t="s">
        <v>4741</v>
      </c>
      <c r="S2568" s="226"/>
      <c r="T2568" s="676" t="s">
        <v>4687</v>
      </c>
      <c r="U2568" s="147"/>
      <c r="V2568" s="147"/>
      <c r="W2568" s="147"/>
      <c r="X2568" s="117"/>
    </row>
    <row r="2569" spans="1:24" ht="24" hidden="1" x14ac:dyDescent="0.2">
      <c r="A2569" s="167">
        <v>2</v>
      </c>
      <c r="B2569" s="647">
        <v>0</v>
      </c>
      <c r="C2569" s="647">
        <v>4</v>
      </c>
      <c r="D2569" s="647">
        <v>4</v>
      </c>
      <c r="E2569" s="163" t="s">
        <v>2050</v>
      </c>
      <c r="F2569" s="593" t="s">
        <v>4675</v>
      </c>
      <c r="G2569" s="143"/>
      <c r="H2569" s="162">
        <v>12352200</v>
      </c>
      <c r="I2569" s="145" t="s">
        <v>4416</v>
      </c>
      <c r="J2569" s="146"/>
      <c r="K2569" s="146"/>
      <c r="L2569" s="146"/>
      <c r="M2569" s="146"/>
      <c r="N2569" s="183"/>
      <c r="O2569" s="146"/>
      <c r="P2569" s="146"/>
      <c r="Q2569" s="146">
        <f t="shared" si="50"/>
        <v>0</v>
      </c>
      <c r="R2569" s="182" t="s">
        <v>4741</v>
      </c>
      <c r="S2569" s="226"/>
      <c r="T2569" s="676" t="s">
        <v>4687</v>
      </c>
      <c r="U2569" s="147"/>
      <c r="V2569" s="147"/>
      <c r="W2569" s="147"/>
      <c r="X2569" s="117"/>
    </row>
    <row r="2570" spans="1:24" ht="24" hidden="1" x14ac:dyDescent="0.2">
      <c r="A2570" s="167">
        <v>2</v>
      </c>
      <c r="B2570" s="647">
        <v>0</v>
      </c>
      <c r="C2570" s="647">
        <v>4</v>
      </c>
      <c r="D2570" s="647">
        <v>4</v>
      </c>
      <c r="E2570" s="163" t="s">
        <v>2050</v>
      </c>
      <c r="F2570" s="593" t="s">
        <v>4675</v>
      </c>
      <c r="G2570" s="143"/>
      <c r="H2570" s="162">
        <v>12352200</v>
      </c>
      <c r="I2570" s="145" t="s">
        <v>4417</v>
      </c>
      <c r="J2570" s="146"/>
      <c r="K2570" s="146"/>
      <c r="L2570" s="146"/>
      <c r="M2570" s="146"/>
      <c r="N2570" s="183"/>
      <c r="O2570" s="146"/>
      <c r="P2570" s="146"/>
      <c r="Q2570" s="146">
        <f t="shared" si="50"/>
        <v>0</v>
      </c>
      <c r="R2570" s="182" t="s">
        <v>4741</v>
      </c>
      <c r="S2570" s="226"/>
      <c r="T2570" s="676" t="s">
        <v>4687</v>
      </c>
      <c r="U2570" s="147"/>
      <c r="V2570" s="147"/>
      <c r="W2570" s="147"/>
      <c r="X2570" s="117"/>
    </row>
    <row r="2571" spans="1:24" ht="24" hidden="1" x14ac:dyDescent="0.2">
      <c r="A2571" s="167">
        <v>2</v>
      </c>
      <c r="B2571" s="647">
        <v>0</v>
      </c>
      <c r="C2571" s="647">
        <v>4</v>
      </c>
      <c r="D2571" s="647">
        <v>4</v>
      </c>
      <c r="E2571" s="163" t="s">
        <v>2050</v>
      </c>
      <c r="F2571" s="593" t="s">
        <v>4675</v>
      </c>
      <c r="G2571" s="143"/>
      <c r="H2571" s="162">
        <v>42151600</v>
      </c>
      <c r="I2571" s="145" t="s">
        <v>4418</v>
      </c>
      <c r="J2571" s="146"/>
      <c r="K2571" s="146"/>
      <c r="L2571" s="146"/>
      <c r="M2571" s="146"/>
      <c r="N2571" s="183"/>
      <c r="O2571" s="146"/>
      <c r="P2571" s="146"/>
      <c r="Q2571" s="146">
        <f t="shared" si="50"/>
        <v>0</v>
      </c>
      <c r="R2571" s="182" t="s">
        <v>4741</v>
      </c>
      <c r="S2571" s="226"/>
      <c r="T2571" s="676" t="s">
        <v>4687</v>
      </c>
      <c r="U2571" s="147"/>
      <c r="V2571" s="147"/>
      <c r="W2571" s="147"/>
      <c r="X2571" s="117"/>
    </row>
    <row r="2572" spans="1:24" ht="24" hidden="1" x14ac:dyDescent="0.2">
      <c r="A2572" s="167">
        <v>2</v>
      </c>
      <c r="B2572" s="647">
        <v>0</v>
      </c>
      <c r="C2572" s="647">
        <v>4</v>
      </c>
      <c r="D2572" s="647">
        <v>4</v>
      </c>
      <c r="E2572" s="163" t="s">
        <v>2050</v>
      </c>
      <c r="F2572" s="593" t="s">
        <v>4675</v>
      </c>
      <c r="G2572" s="143"/>
      <c r="H2572" s="162">
        <v>42181500</v>
      </c>
      <c r="I2572" s="145" t="s">
        <v>4040</v>
      </c>
      <c r="J2572" s="146"/>
      <c r="K2572" s="146"/>
      <c r="L2572" s="146"/>
      <c r="M2572" s="146"/>
      <c r="N2572" s="183"/>
      <c r="O2572" s="146"/>
      <c r="P2572" s="146"/>
      <c r="Q2572" s="146">
        <f t="shared" si="50"/>
        <v>0</v>
      </c>
      <c r="R2572" s="182" t="s">
        <v>4741</v>
      </c>
      <c r="S2572" s="226"/>
      <c r="T2572" s="676" t="s">
        <v>4687</v>
      </c>
      <c r="U2572" s="147"/>
      <c r="V2572" s="147"/>
      <c r="W2572" s="147"/>
      <c r="X2572" s="117"/>
    </row>
    <row r="2573" spans="1:24" ht="24" hidden="1" x14ac:dyDescent="0.2">
      <c r="A2573" s="167">
        <v>2</v>
      </c>
      <c r="B2573" s="647">
        <v>0</v>
      </c>
      <c r="C2573" s="647">
        <v>4</v>
      </c>
      <c r="D2573" s="647">
        <v>4</v>
      </c>
      <c r="E2573" s="163" t="s">
        <v>2050</v>
      </c>
      <c r="F2573" s="593" t="s">
        <v>4675</v>
      </c>
      <c r="G2573" s="143"/>
      <c r="H2573" s="162">
        <v>41116138</v>
      </c>
      <c r="I2573" s="145" t="s">
        <v>4421</v>
      </c>
      <c r="J2573" s="146"/>
      <c r="K2573" s="146"/>
      <c r="L2573" s="146"/>
      <c r="M2573" s="146"/>
      <c r="N2573" s="183"/>
      <c r="O2573" s="146"/>
      <c r="P2573" s="146"/>
      <c r="Q2573" s="146">
        <f t="shared" si="50"/>
        <v>0</v>
      </c>
      <c r="R2573" s="182" t="s">
        <v>4741</v>
      </c>
      <c r="S2573" s="226"/>
      <c r="T2573" s="676" t="s">
        <v>4687</v>
      </c>
      <c r="U2573" s="147"/>
      <c r="V2573" s="147"/>
      <c r="W2573" s="147"/>
      <c r="X2573" s="117"/>
    </row>
    <row r="2574" spans="1:24" ht="24" hidden="1" x14ac:dyDescent="0.2">
      <c r="A2574" s="167">
        <v>2</v>
      </c>
      <c r="B2574" s="647">
        <v>0</v>
      </c>
      <c r="C2574" s="647">
        <v>4</v>
      </c>
      <c r="D2574" s="647">
        <v>4</v>
      </c>
      <c r="E2574" s="163" t="s">
        <v>2050</v>
      </c>
      <c r="F2574" s="593" t="s">
        <v>4675</v>
      </c>
      <c r="G2574" s="143"/>
      <c r="H2574" s="162">
        <v>42181500</v>
      </c>
      <c r="I2574" s="145" t="s">
        <v>4422</v>
      </c>
      <c r="J2574" s="146"/>
      <c r="K2574" s="146"/>
      <c r="L2574" s="146"/>
      <c r="M2574" s="146"/>
      <c r="N2574" s="183"/>
      <c r="O2574" s="146"/>
      <c r="P2574" s="146"/>
      <c r="Q2574" s="146">
        <f t="shared" si="50"/>
        <v>0</v>
      </c>
      <c r="R2574" s="182" t="s">
        <v>4741</v>
      </c>
      <c r="S2574" s="226"/>
      <c r="T2574" s="676" t="s">
        <v>4687</v>
      </c>
      <c r="U2574" s="147"/>
      <c r="V2574" s="147"/>
      <c r="W2574" s="147"/>
      <c r="X2574" s="117"/>
    </row>
    <row r="2575" spans="1:24" ht="32.25" hidden="1" x14ac:dyDescent="0.2">
      <c r="A2575" s="167">
        <v>2</v>
      </c>
      <c r="B2575" s="647">
        <v>0</v>
      </c>
      <c r="C2575" s="647">
        <v>4</v>
      </c>
      <c r="D2575" s="647">
        <v>4</v>
      </c>
      <c r="E2575" s="163" t="s">
        <v>2050</v>
      </c>
      <c r="F2575" s="593" t="s">
        <v>4675</v>
      </c>
      <c r="G2575" s="143"/>
      <c r="H2575" s="162">
        <v>42181500</v>
      </c>
      <c r="I2575" s="145" t="s">
        <v>4420</v>
      </c>
      <c r="J2575" s="146"/>
      <c r="K2575" s="146"/>
      <c r="L2575" s="146"/>
      <c r="M2575" s="146"/>
      <c r="N2575" s="183"/>
      <c r="O2575" s="146"/>
      <c r="P2575" s="146"/>
      <c r="Q2575" s="146">
        <f t="shared" si="50"/>
        <v>0</v>
      </c>
      <c r="R2575" s="182" t="s">
        <v>4741</v>
      </c>
      <c r="S2575" s="226"/>
      <c r="T2575" s="676" t="s">
        <v>4687</v>
      </c>
      <c r="U2575" s="147"/>
      <c r="V2575" s="147"/>
      <c r="W2575" s="147"/>
      <c r="X2575" s="117"/>
    </row>
    <row r="2576" spans="1:24" ht="32.25" hidden="1" x14ac:dyDescent="0.2">
      <c r="A2576" s="167">
        <v>2</v>
      </c>
      <c r="B2576" s="647">
        <v>0</v>
      </c>
      <c r="C2576" s="647">
        <v>4</v>
      </c>
      <c r="D2576" s="647">
        <v>4</v>
      </c>
      <c r="E2576" s="163" t="s">
        <v>2050</v>
      </c>
      <c r="F2576" s="593" t="s">
        <v>4675</v>
      </c>
      <c r="G2576" s="143"/>
      <c r="H2576" s="162">
        <v>42181500</v>
      </c>
      <c r="I2576" s="145" t="s">
        <v>2883</v>
      </c>
      <c r="J2576" s="146"/>
      <c r="K2576" s="146"/>
      <c r="L2576" s="146"/>
      <c r="M2576" s="146"/>
      <c r="N2576" s="183"/>
      <c r="O2576" s="146"/>
      <c r="P2576" s="146"/>
      <c r="Q2576" s="146">
        <f t="shared" si="50"/>
        <v>0</v>
      </c>
      <c r="R2576" s="182" t="s">
        <v>4741</v>
      </c>
      <c r="S2576" s="226"/>
      <c r="T2576" s="676" t="s">
        <v>4687</v>
      </c>
      <c r="U2576" s="147"/>
      <c r="V2576" s="147"/>
      <c r="W2576" s="147"/>
      <c r="X2576" s="117"/>
    </row>
    <row r="2577" spans="1:24" ht="24" hidden="1" x14ac:dyDescent="0.2">
      <c r="A2577" s="167">
        <v>2</v>
      </c>
      <c r="B2577" s="647">
        <v>0</v>
      </c>
      <c r="C2577" s="647">
        <v>4</v>
      </c>
      <c r="D2577" s="647">
        <v>4</v>
      </c>
      <c r="E2577" s="163" t="s">
        <v>2050</v>
      </c>
      <c r="F2577" s="593" t="s">
        <v>4675</v>
      </c>
      <c r="G2577" s="143"/>
      <c r="H2577" s="162">
        <v>42181500</v>
      </c>
      <c r="I2577" s="145" t="s">
        <v>2884</v>
      </c>
      <c r="J2577" s="146"/>
      <c r="K2577" s="146"/>
      <c r="L2577" s="146"/>
      <c r="M2577" s="146"/>
      <c r="N2577" s="183"/>
      <c r="O2577" s="146"/>
      <c r="P2577" s="146"/>
      <c r="Q2577" s="146">
        <f t="shared" si="50"/>
        <v>0</v>
      </c>
      <c r="R2577" s="182" t="s">
        <v>4741</v>
      </c>
      <c r="S2577" s="226"/>
      <c r="T2577" s="676" t="s">
        <v>4687</v>
      </c>
      <c r="U2577" s="147"/>
      <c r="V2577" s="147"/>
      <c r="W2577" s="147"/>
      <c r="X2577" s="117"/>
    </row>
    <row r="2578" spans="1:24" ht="24" hidden="1" x14ac:dyDescent="0.2">
      <c r="A2578" s="167">
        <v>2</v>
      </c>
      <c r="B2578" s="647">
        <v>0</v>
      </c>
      <c r="C2578" s="647">
        <v>4</v>
      </c>
      <c r="D2578" s="647">
        <v>4</v>
      </c>
      <c r="E2578" s="163" t="s">
        <v>2050</v>
      </c>
      <c r="F2578" s="593" t="s">
        <v>4675</v>
      </c>
      <c r="G2578" s="143"/>
      <c r="H2578" s="162">
        <v>42181500</v>
      </c>
      <c r="I2578" s="145" t="s">
        <v>2885</v>
      </c>
      <c r="J2578" s="146"/>
      <c r="K2578" s="146"/>
      <c r="L2578" s="146"/>
      <c r="M2578" s="146"/>
      <c r="N2578" s="183"/>
      <c r="O2578" s="146"/>
      <c r="P2578" s="146"/>
      <c r="Q2578" s="146">
        <f t="shared" si="50"/>
        <v>0</v>
      </c>
      <c r="R2578" s="182" t="s">
        <v>4741</v>
      </c>
      <c r="S2578" s="226"/>
      <c r="T2578" s="676" t="s">
        <v>4687</v>
      </c>
      <c r="U2578" s="147"/>
      <c r="V2578" s="147"/>
      <c r="W2578" s="147"/>
      <c r="X2578" s="117"/>
    </row>
    <row r="2579" spans="1:24" ht="24" hidden="1" x14ac:dyDescent="0.2">
      <c r="A2579" s="167">
        <v>2</v>
      </c>
      <c r="B2579" s="647">
        <v>0</v>
      </c>
      <c r="C2579" s="647">
        <v>4</v>
      </c>
      <c r="D2579" s="647">
        <v>4</v>
      </c>
      <c r="E2579" s="163" t="s">
        <v>2050</v>
      </c>
      <c r="F2579" s="593" t="s">
        <v>4675</v>
      </c>
      <c r="G2579" s="143"/>
      <c r="H2579" s="162">
        <v>42181500</v>
      </c>
      <c r="I2579" s="145" t="s">
        <v>2886</v>
      </c>
      <c r="J2579" s="146"/>
      <c r="K2579" s="146"/>
      <c r="L2579" s="146"/>
      <c r="M2579" s="146"/>
      <c r="N2579" s="183"/>
      <c r="O2579" s="146"/>
      <c r="P2579" s="146"/>
      <c r="Q2579" s="146">
        <f t="shared" si="50"/>
        <v>0</v>
      </c>
      <c r="R2579" s="182" t="s">
        <v>4741</v>
      </c>
      <c r="S2579" s="226"/>
      <c r="T2579" s="676" t="s">
        <v>4687</v>
      </c>
      <c r="U2579" s="147"/>
      <c r="V2579" s="147"/>
      <c r="W2579" s="147"/>
      <c r="X2579" s="117"/>
    </row>
    <row r="2580" spans="1:24" ht="24" hidden="1" x14ac:dyDescent="0.2">
      <c r="A2580" s="167">
        <v>2</v>
      </c>
      <c r="B2580" s="647">
        <v>0</v>
      </c>
      <c r="C2580" s="647">
        <v>4</v>
      </c>
      <c r="D2580" s="647">
        <v>4</v>
      </c>
      <c r="E2580" s="163" t="s">
        <v>2050</v>
      </c>
      <c r="F2580" s="593" t="s">
        <v>4675</v>
      </c>
      <c r="G2580" s="143"/>
      <c r="H2580" s="162">
        <v>42181500</v>
      </c>
      <c r="I2580" s="145" t="s">
        <v>2887</v>
      </c>
      <c r="J2580" s="146"/>
      <c r="K2580" s="146"/>
      <c r="L2580" s="146"/>
      <c r="M2580" s="146"/>
      <c r="N2580" s="183"/>
      <c r="O2580" s="146"/>
      <c r="P2580" s="146"/>
      <c r="Q2580" s="146">
        <f t="shared" si="50"/>
        <v>0</v>
      </c>
      <c r="R2580" s="182" t="s">
        <v>4741</v>
      </c>
      <c r="S2580" s="226"/>
      <c r="T2580" s="676" t="s">
        <v>4687</v>
      </c>
      <c r="U2580" s="147"/>
      <c r="V2580" s="147"/>
      <c r="W2580" s="147"/>
      <c r="X2580" s="117"/>
    </row>
    <row r="2581" spans="1:24" ht="28.9" hidden="1" customHeight="1" x14ac:dyDescent="0.2">
      <c r="A2581" s="167">
        <v>2</v>
      </c>
      <c r="B2581" s="647">
        <v>0</v>
      </c>
      <c r="C2581" s="647">
        <v>4</v>
      </c>
      <c r="D2581" s="647">
        <v>4</v>
      </c>
      <c r="E2581" s="163" t="s">
        <v>2050</v>
      </c>
      <c r="F2581" s="593" t="s">
        <v>4675</v>
      </c>
      <c r="G2581" s="143"/>
      <c r="H2581" s="162">
        <v>42181500</v>
      </c>
      <c r="I2581" s="145" t="s">
        <v>2888</v>
      </c>
      <c r="J2581" s="146"/>
      <c r="K2581" s="146"/>
      <c r="L2581" s="146"/>
      <c r="M2581" s="146"/>
      <c r="N2581" s="183"/>
      <c r="O2581" s="146"/>
      <c r="P2581" s="146"/>
      <c r="Q2581" s="146">
        <f t="shared" si="50"/>
        <v>0</v>
      </c>
      <c r="R2581" s="182" t="s">
        <v>4741</v>
      </c>
      <c r="S2581" s="226"/>
      <c r="T2581" s="676" t="s">
        <v>4687</v>
      </c>
      <c r="U2581" s="147"/>
      <c r="V2581" s="147"/>
      <c r="W2581" s="147"/>
      <c r="X2581" s="117"/>
    </row>
    <row r="2582" spans="1:24" ht="32.25" hidden="1" x14ac:dyDescent="0.2">
      <c r="A2582" s="167">
        <v>2</v>
      </c>
      <c r="B2582" s="647">
        <v>0</v>
      </c>
      <c r="C2582" s="647">
        <v>4</v>
      </c>
      <c r="D2582" s="647">
        <v>4</v>
      </c>
      <c r="E2582" s="163" t="s">
        <v>2050</v>
      </c>
      <c r="F2582" s="593" t="s">
        <v>4675</v>
      </c>
      <c r="G2582" s="143"/>
      <c r="H2582" s="162">
        <v>42181500</v>
      </c>
      <c r="I2582" s="145" t="s">
        <v>2889</v>
      </c>
      <c r="J2582" s="146"/>
      <c r="K2582" s="146"/>
      <c r="L2582" s="146"/>
      <c r="M2582" s="146"/>
      <c r="N2582" s="183"/>
      <c r="O2582" s="146"/>
      <c r="P2582" s="146"/>
      <c r="Q2582" s="146">
        <f t="shared" si="50"/>
        <v>0</v>
      </c>
      <c r="R2582" s="182" t="s">
        <v>4741</v>
      </c>
      <c r="S2582" s="226"/>
      <c r="T2582" s="676" t="s">
        <v>4687</v>
      </c>
      <c r="U2582" s="147"/>
      <c r="V2582" s="147"/>
      <c r="W2582" s="147"/>
      <c r="X2582" s="117"/>
    </row>
    <row r="2583" spans="1:24" ht="32.25" hidden="1" x14ac:dyDescent="0.2">
      <c r="A2583" s="167">
        <v>2</v>
      </c>
      <c r="B2583" s="647">
        <v>0</v>
      </c>
      <c r="C2583" s="647">
        <v>4</v>
      </c>
      <c r="D2583" s="647">
        <v>4</v>
      </c>
      <c r="E2583" s="163" t="s">
        <v>2050</v>
      </c>
      <c r="F2583" s="593" t="s">
        <v>4675</v>
      </c>
      <c r="G2583" s="143"/>
      <c r="H2583" s="162">
        <v>42181500</v>
      </c>
      <c r="I2583" s="145" t="s">
        <v>2890</v>
      </c>
      <c r="J2583" s="146"/>
      <c r="K2583" s="146"/>
      <c r="L2583" s="146"/>
      <c r="M2583" s="146"/>
      <c r="N2583" s="183"/>
      <c r="O2583" s="146"/>
      <c r="P2583" s="146"/>
      <c r="Q2583" s="146">
        <f t="shared" si="50"/>
        <v>0</v>
      </c>
      <c r="R2583" s="182" t="s">
        <v>4741</v>
      </c>
      <c r="S2583" s="226"/>
      <c r="T2583" s="676" t="s">
        <v>4687</v>
      </c>
      <c r="U2583" s="147"/>
      <c r="V2583" s="147"/>
      <c r="W2583" s="147"/>
      <c r="X2583" s="117"/>
    </row>
    <row r="2584" spans="1:24" ht="32.25" hidden="1" x14ac:dyDescent="0.2">
      <c r="A2584" s="167">
        <v>2</v>
      </c>
      <c r="B2584" s="647">
        <v>0</v>
      </c>
      <c r="C2584" s="647">
        <v>4</v>
      </c>
      <c r="D2584" s="647">
        <v>4</v>
      </c>
      <c r="E2584" s="163" t="s">
        <v>2050</v>
      </c>
      <c r="F2584" s="593" t="s">
        <v>4675</v>
      </c>
      <c r="G2584" s="143"/>
      <c r="H2584" s="162">
        <v>42181500</v>
      </c>
      <c r="I2584" s="145" t="s">
        <v>4071</v>
      </c>
      <c r="J2584" s="146"/>
      <c r="K2584" s="146"/>
      <c r="L2584" s="146"/>
      <c r="M2584" s="146"/>
      <c r="N2584" s="183"/>
      <c r="O2584" s="146"/>
      <c r="P2584" s="146"/>
      <c r="Q2584" s="146">
        <f t="shared" si="50"/>
        <v>0</v>
      </c>
      <c r="R2584" s="182" t="s">
        <v>4741</v>
      </c>
      <c r="S2584" s="226"/>
      <c r="T2584" s="676" t="s">
        <v>4687</v>
      </c>
      <c r="U2584" s="147"/>
      <c r="V2584" s="147"/>
      <c r="W2584" s="147"/>
      <c r="X2584" s="117"/>
    </row>
    <row r="2585" spans="1:24" ht="42.75" hidden="1" x14ac:dyDescent="0.2">
      <c r="A2585" s="167">
        <v>2</v>
      </c>
      <c r="B2585" s="647">
        <v>0</v>
      </c>
      <c r="C2585" s="647">
        <v>4</v>
      </c>
      <c r="D2585" s="647">
        <v>4</v>
      </c>
      <c r="E2585" s="163" t="s">
        <v>2050</v>
      </c>
      <c r="F2585" s="593" t="s">
        <v>4675</v>
      </c>
      <c r="G2585" s="143"/>
      <c r="H2585" s="162">
        <v>42181500</v>
      </c>
      <c r="I2585" s="145" t="s">
        <v>4072</v>
      </c>
      <c r="J2585" s="146"/>
      <c r="K2585" s="146"/>
      <c r="L2585" s="146"/>
      <c r="M2585" s="146"/>
      <c r="N2585" s="183"/>
      <c r="O2585" s="146"/>
      <c r="P2585" s="146"/>
      <c r="Q2585" s="146">
        <f t="shared" si="50"/>
        <v>0</v>
      </c>
      <c r="R2585" s="182" t="s">
        <v>4741</v>
      </c>
      <c r="S2585" s="226"/>
      <c r="T2585" s="676" t="s">
        <v>4687</v>
      </c>
      <c r="U2585" s="147"/>
      <c r="V2585" s="147"/>
      <c r="W2585" s="147"/>
      <c r="X2585" s="117"/>
    </row>
    <row r="2586" spans="1:24" ht="32.25" hidden="1" x14ac:dyDescent="0.2">
      <c r="A2586" s="167">
        <v>2</v>
      </c>
      <c r="B2586" s="647">
        <v>0</v>
      </c>
      <c r="C2586" s="647">
        <v>4</v>
      </c>
      <c r="D2586" s="647">
        <v>4</v>
      </c>
      <c r="E2586" s="163" t="s">
        <v>2050</v>
      </c>
      <c r="F2586" s="593" t="s">
        <v>4675</v>
      </c>
      <c r="G2586" s="143"/>
      <c r="H2586" s="162">
        <v>42181500</v>
      </c>
      <c r="I2586" s="145" t="s">
        <v>4073</v>
      </c>
      <c r="J2586" s="146"/>
      <c r="K2586" s="146"/>
      <c r="L2586" s="146"/>
      <c r="M2586" s="146"/>
      <c r="N2586" s="183"/>
      <c r="O2586" s="146"/>
      <c r="P2586" s="146"/>
      <c r="Q2586" s="146">
        <f t="shared" si="50"/>
        <v>0</v>
      </c>
      <c r="R2586" s="182" t="s">
        <v>4741</v>
      </c>
      <c r="S2586" s="226"/>
      <c r="T2586" s="676" t="s">
        <v>4687</v>
      </c>
      <c r="U2586" s="147"/>
      <c r="V2586" s="147"/>
      <c r="W2586" s="147"/>
      <c r="X2586" s="117"/>
    </row>
    <row r="2587" spans="1:24" ht="24" hidden="1" x14ac:dyDescent="0.2">
      <c r="A2587" s="167">
        <v>2</v>
      </c>
      <c r="B2587" s="647">
        <v>0</v>
      </c>
      <c r="C2587" s="647">
        <v>4</v>
      </c>
      <c r="D2587" s="647">
        <v>4</v>
      </c>
      <c r="E2587" s="163" t="s">
        <v>2050</v>
      </c>
      <c r="F2587" s="593" t="s">
        <v>4675</v>
      </c>
      <c r="G2587" s="143"/>
      <c r="H2587" s="162">
        <v>42181500</v>
      </c>
      <c r="I2587" s="145" t="s">
        <v>4074</v>
      </c>
      <c r="J2587" s="146"/>
      <c r="K2587" s="146"/>
      <c r="L2587" s="146"/>
      <c r="M2587" s="146"/>
      <c r="N2587" s="183"/>
      <c r="O2587" s="146"/>
      <c r="P2587" s="146"/>
      <c r="Q2587" s="146">
        <f t="shared" si="50"/>
        <v>0</v>
      </c>
      <c r="R2587" s="182" t="s">
        <v>4741</v>
      </c>
      <c r="S2587" s="226"/>
      <c r="T2587" s="676" t="s">
        <v>4687</v>
      </c>
      <c r="U2587" s="147"/>
      <c r="V2587" s="147"/>
      <c r="W2587" s="147"/>
      <c r="X2587" s="117"/>
    </row>
    <row r="2588" spans="1:24" ht="24" hidden="1" x14ac:dyDescent="0.2">
      <c r="A2588" s="167">
        <v>2</v>
      </c>
      <c r="B2588" s="647">
        <v>0</v>
      </c>
      <c r="C2588" s="647">
        <v>4</v>
      </c>
      <c r="D2588" s="647">
        <v>4</v>
      </c>
      <c r="E2588" s="163" t="s">
        <v>2050</v>
      </c>
      <c r="F2588" s="593" t="s">
        <v>4675</v>
      </c>
      <c r="G2588" s="143"/>
      <c r="H2588" s="162">
        <v>42181500</v>
      </c>
      <c r="I2588" s="145" t="s">
        <v>4075</v>
      </c>
      <c r="J2588" s="146"/>
      <c r="K2588" s="146"/>
      <c r="L2588" s="146"/>
      <c r="M2588" s="146"/>
      <c r="N2588" s="183"/>
      <c r="O2588" s="146"/>
      <c r="P2588" s="146"/>
      <c r="Q2588" s="146">
        <f t="shared" si="50"/>
        <v>0</v>
      </c>
      <c r="R2588" s="182" t="s">
        <v>4741</v>
      </c>
      <c r="S2588" s="226"/>
      <c r="T2588" s="676" t="s">
        <v>4687</v>
      </c>
      <c r="U2588" s="147"/>
      <c r="V2588" s="147"/>
      <c r="W2588" s="147"/>
      <c r="X2588" s="117"/>
    </row>
    <row r="2589" spans="1:24" ht="24" hidden="1" x14ac:dyDescent="0.2">
      <c r="A2589" s="167">
        <v>2</v>
      </c>
      <c r="B2589" s="647">
        <v>0</v>
      </c>
      <c r="C2589" s="647">
        <v>4</v>
      </c>
      <c r="D2589" s="647">
        <v>4</v>
      </c>
      <c r="E2589" s="163" t="s">
        <v>2050</v>
      </c>
      <c r="F2589" s="593" t="s">
        <v>4675</v>
      </c>
      <c r="G2589" s="143"/>
      <c r="H2589" s="162">
        <v>42181500</v>
      </c>
      <c r="I2589" s="145" t="s">
        <v>4076</v>
      </c>
      <c r="J2589" s="146"/>
      <c r="K2589" s="146"/>
      <c r="L2589" s="146"/>
      <c r="M2589" s="146"/>
      <c r="N2589" s="183"/>
      <c r="O2589" s="146"/>
      <c r="P2589" s="146"/>
      <c r="Q2589" s="146">
        <f t="shared" si="50"/>
        <v>0</v>
      </c>
      <c r="R2589" s="182" t="s">
        <v>4741</v>
      </c>
      <c r="S2589" s="226"/>
      <c r="T2589" s="676" t="s">
        <v>4687</v>
      </c>
      <c r="U2589" s="147"/>
      <c r="V2589" s="147"/>
      <c r="W2589" s="147"/>
      <c r="X2589" s="117"/>
    </row>
    <row r="2590" spans="1:24" ht="24" hidden="1" x14ac:dyDescent="0.2">
      <c r="A2590" s="167">
        <v>2</v>
      </c>
      <c r="B2590" s="647">
        <v>0</v>
      </c>
      <c r="C2590" s="647">
        <v>4</v>
      </c>
      <c r="D2590" s="647">
        <v>4</v>
      </c>
      <c r="E2590" s="163" t="s">
        <v>2050</v>
      </c>
      <c r="F2590" s="593" t="s">
        <v>4675</v>
      </c>
      <c r="G2590" s="143"/>
      <c r="H2590" s="162">
        <v>42181500</v>
      </c>
      <c r="I2590" s="145" t="s">
        <v>4077</v>
      </c>
      <c r="J2590" s="146"/>
      <c r="K2590" s="146"/>
      <c r="L2590" s="146"/>
      <c r="M2590" s="146"/>
      <c r="N2590" s="183"/>
      <c r="O2590" s="146"/>
      <c r="P2590" s="146"/>
      <c r="Q2590" s="146">
        <f t="shared" si="50"/>
        <v>0</v>
      </c>
      <c r="R2590" s="182" t="s">
        <v>4741</v>
      </c>
      <c r="S2590" s="226"/>
      <c r="T2590" s="676" t="s">
        <v>4687</v>
      </c>
      <c r="U2590" s="147"/>
      <c r="V2590" s="147"/>
      <c r="W2590" s="147"/>
      <c r="X2590" s="117"/>
    </row>
    <row r="2591" spans="1:24" ht="24" hidden="1" x14ac:dyDescent="0.2">
      <c r="A2591" s="167">
        <v>2</v>
      </c>
      <c r="B2591" s="647">
        <v>0</v>
      </c>
      <c r="C2591" s="647">
        <v>4</v>
      </c>
      <c r="D2591" s="647">
        <v>4</v>
      </c>
      <c r="E2591" s="163" t="s">
        <v>2050</v>
      </c>
      <c r="F2591" s="593" t="s">
        <v>4675</v>
      </c>
      <c r="G2591" s="143"/>
      <c r="H2591" s="162">
        <v>42181500</v>
      </c>
      <c r="I2591" s="145" t="s">
        <v>2905</v>
      </c>
      <c r="J2591" s="146"/>
      <c r="K2591" s="146"/>
      <c r="L2591" s="146"/>
      <c r="M2591" s="146"/>
      <c r="N2591" s="183"/>
      <c r="O2591" s="146"/>
      <c r="P2591" s="146"/>
      <c r="Q2591" s="146">
        <f t="shared" si="50"/>
        <v>0</v>
      </c>
      <c r="R2591" s="182" t="s">
        <v>4741</v>
      </c>
      <c r="S2591" s="226"/>
      <c r="T2591" s="676" t="s">
        <v>4687</v>
      </c>
      <c r="U2591" s="147"/>
      <c r="V2591" s="147"/>
      <c r="W2591" s="147"/>
      <c r="X2591" s="117"/>
    </row>
    <row r="2592" spans="1:24" ht="24" hidden="1" x14ac:dyDescent="0.2">
      <c r="A2592" s="167">
        <v>2</v>
      </c>
      <c r="B2592" s="647">
        <v>0</v>
      </c>
      <c r="C2592" s="647">
        <v>4</v>
      </c>
      <c r="D2592" s="647">
        <v>4</v>
      </c>
      <c r="E2592" s="163" t="s">
        <v>2050</v>
      </c>
      <c r="F2592" s="593" t="s">
        <v>4675</v>
      </c>
      <c r="G2592" s="143"/>
      <c r="H2592" s="162">
        <v>42181500</v>
      </c>
      <c r="I2592" s="145" t="s">
        <v>2906</v>
      </c>
      <c r="J2592" s="146"/>
      <c r="K2592" s="146"/>
      <c r="L2592" s="146"/>
      <c r="M2592" s="146"/>
      <c r="N2592" s="183"/>
      <c r="O2592" s="146"/>
      <c r="P2592" s="146"/>
      <c r="Q2592" s="146">
        <f t="shared" si="50"/>
        <v>0</v>
      </c>
      <c r="R2592" s="182" t="s">
        <v>4741</v>
      </c>
      <c r="S2592" s="226"/>
      <c r="T2592" s="676" t="s">
        <v>4687</v>
      </c>
      <c r="U2592" s="147"/>
      <c r="V2592" s="147"/>
      <c r="W2592" s="147"/>
      <c r="X2592" s="117"/>
    </row>
    <row r="2593" spans="1:24" ht="24" hidden="1" x14ac:dyDescent="0.2">
      <c r="A2593" s="167">
        <v>2</v>
      </c>
      <c r="B2593" s="647">
        <v>0</v>
      </c>
      <c r="C2593" s="647">
        <v>4</v>
      </c>
      <c r="D2593" s="647">
        <v>4</v>
      </c>
      <c r="E2593" s="163" t="s">
        <v>2050</v>
      </c>
      <c r="F2593" s="593" t="s">
        <v>4675</v>
      </c>
      <c r="G2593" s="143"/>
      <c r="H2593" s="162">
        <v>42181500</v>
      </c>
      <c r="I2593" s="145" t="s">
        <v>2907</v>
      </c>
      <c r="J2593" s="146"/>
      <c r="K2593" s="146"/>
      <c r="L2593" s="146"/>
      <c r="M2593" s="146"/>
      <c r="N2593" s="183"/>
      <c r="O2593" s="146"/>
      <c r="P2593" s="146"/>
      <c r="Q2593" s="146">
        <f t="shared" si="50"/>
        <v>0</v>
      </c>
      <c r="R2593" s="182" t="s">
        <v>4741</v>
      </c>
      <c r="S2593" s="226"/>
      <c r="T2593" s="676" t="s">
        <v>4687</v>
      </c>
      <c r="U2593" s="147"/>
      <c r="V2593" s="147"/>
      <c r="W2593" s="147"/>
      <c r="X2593" s="117"/>
    </row>
    <row r="2594" spans="1:24" ht="24" hidden="1" x14ac:dyDescent="0.2">
      <c r="A2594" s="167">
        <v>2</v>
      </c>
      <c r="B2594" s="647">
        <v>0</v>
      </c>
      <c r="C2594" s="647">
        <v>4</v>
      </c>
      <c r="D2594" s="647">
        <v>4</v>
      </c>
      <c r="E2594" s="163" t="s">
        <v>2050</v>
      </c>
      <c r="F2594" s="593" t="s">
        <v>4675</v>
      </c>
      <c r="G2594" s="143"/>
      <c r="H2594" s="162">
        <v>42181500</v>
      </c>
      <c r="I2594" s="145" t="s">
        <v>2908</v>
      </c>
      <c r="J2594" s="146"/>
      <c r="K2594" s="146"/>
      <c r="L2594" s="146"/>
      <c r="M2594" s="146"/>
      <c r="N2594" s="183"/>
      <c r="O2594" s="146"/>
      <c r="P2594" s="146"/>
      <c r="Q2594" s="146">
        <f t="shared" si="50"/>
        <v>0</v>
      </c>
      <c r="R2594" s="182" t="s">
        <v>4741</v>
      </c>
      <c r="S2594" s="226"/>
      <c r="T2594" s="676" t="s">
        <v>4687</v>
      </c>
      <c r="U2594" s="147"/>
      <c r="V2594" s="147"/>
      <c r="W2594" s="147"/>
      <c r="X2594" s="117"/>
    </row>
    <row r="2595" spans="1:24" ht="24" hidden="1" x14ac:dyDescent="0.2">
      <c r="A2595" s="167">
        <v>2</v>
      </c>
      <c r="B2595" s="647">
        <v>0</v>
      </c>
      <c r="C2595" s="647">
        <v>4</v>
      </c>
      <c r="D2595" s="647">
        <v>4</v>
      </c>
      <c r="E2595" s="163" t="s">
        <v>2050</v>
      </c>
      <c r="F2595" s="593" t="s">
        <v>4675</v>
      </c>
      <c r="G2595" s="143"/>
      <c r="H2595" s="162">
        <v>42181500</v>
      </c>
      <c r="I2595" s="145" t="s">
        <v>2909</v>
      </c>
      <c r="J2595" s="146"/>
      <c r="K2595" s="146"/>
      <c r="L2595" s="146"/>
      <c r="M2595" s="146"/>
      <c r="N2595" s="183"/>
      <c r="O2595" s="146"/>
      <c r="P2595" s="146"/>
      <c r="Q2595" s="146">
        <f t="shared" si="50"/>
        <v>0</v>
      </c>
      <c r="R2595" s="182" t="s">
        <v>4741</v>
      </c>
      <c r="S2595" s="226"/>
      <c r="T2595" s="676" t="s">
        <v>4687</v>
      </c>
      <c r="U2595" s="147"/>
      <c r="V2595" s="147"/>
      <c r="W2595" s="147"/>
      <c r="X2595" s="117"/>
    </row>
    <row r="2596" spans="1:24" ht="24" hidden="1" x14ac:dyDescent="0.2">
      <c r="A2596" s="167">
        <v>2</v>
      </c>
      <c r="B2596" s="647">
        <v>0</v>
      </c>
      <c r="C2596" s="647">
        <v>4</v>
      </c>
      <c r="D2596" s="647">
        <v>4</v>
      </c>
      <c r="E2596" s="163" t="s">
        <v>2050</v>
      </c>
      <c r="F2596" s="593" t="s">
        <v>4675</v>
      </c>
      <c r="G2596" s="143"/>
      <c r="H2596" s="162">
        <v>42181500</v>
      </c>
      <c r="I2596" s="145" t="s">
        <v>2365</v>
      </c>
      <c r="J2596" s="146"/>
      <c r="K2596" s="146"/>
      <c r="L2596" s="146"/>
      <c r="M2596" s="146"/>
      <c r="N2596" s="183"/>
      <c r="O2596" s="146"/>
      <c r="P2596" s="146"/>
      <c r="Q2596" s="146">
        <f t="shared" si="50"/>
        <v>0</v>
      </c>
      <c r="R2596" s="182" t="s">
        <v>4741</v>
      </c>
      <c r="S2596" s="226"/>
      <c r="T2596" s="676" t="s">
        <v>4687</v>
      </c>
      <c r="U2596" s="147"/>
      <c r="V2596" s="147"/>
      <c r="W2596" s="147"/>
      <c r="X2596" s="117"/>
    </row>
    <row r="2597" spans="1:24" ht="24" hidden="1" x14ac:dyDescent="0.2">
      <c r="A2597" s="167">
        <v>2</v>
      </c>
      <c r="B2597" s="647">
        <v>0</v>
      </c>
      <c r="C2597" s="647">
        <v>4</v>
      </c>
      <c r="D2597" s="647">
        <v>4</v>
      </c>
      <c r="E2597" s="163" t="s">
        <v>2050</v>
      </c>
      <c r="F2597" s="593" t="s">
        <v>4675</v>
      </c>
      <c r="G2597" s="143"/>
      <c r="H2597" s="162">
        <v>42181500</v>
      </c>
      <c r="I2597" s="145" t="s">
        <v>2366</v>
      </c>
      <c r="J2597" s="146"/>
      <c r="K2597" s="146"/>
      <c r="L2597" s="146"/>
      <c r="M2597" s="146"/>
      <c r="N2597" s="183"/>
      <c r="O2597" s="146"/>
      <c r="P2597" s="146"/>
      <c r="Q2597" s="146">
        <f t="shared" si="50"/>
        <v>0</v>
      </c>
      <c r="R2597" s="182" t="s">
        <v>4741</v>
      </c>
      <c r="S2597" s="226"/>
      <c r="T2597" s="676" t="s">
        <v>4687</v>
      </c>
      <c r="U2597" s="147"/>
      <c r="V2597" s="147"/>
      <c r="W2597" s="147"/>
      <c r="X2597" s="117"/>
    </row>
    <row r="2598" spans="1:24" ht="24" hidden="1" x14ac:dyDescent="0.2">
      <c r="A2598" s="167">
        <v>2</v>
      </c>
      <c r="B2598" s="647">
        <v>0</v>
      </c>
      <c r="C2598" s="647">
        <v>4</v>
      </c>
      <c r="D2598" s="647">
        <v>4</v>
      </c>
      <c r="E2598" s="163" t="s">
        <v>2050</v>
      </c>
      <c r="F2598" s="593" t="s">
        <v>4675</v>
      </c>
      <c r="G2598" s="143"/>
      <c r="H2598" s="162">
        <v>42181500</v>
      </c>
      <c r="I2598" s="145" t="s">
        <v>2367</v>
      </c>
      <c r="J2598" s="146"/>
      <c r="K2598" s="146"/>
      <c r="L2598" s="146"/>
      <c r="M2598" s="146"/>
      <c r="N2598" s="183"/>
      <c r="O2598" s="146"/>
      <c r="P2598" s="146"/>
      <c r="Q2598" s="146">
        <f t="shared" si="50"/>
        <v>0</v>
      </c>
      <c r="R2598" s="182" t="s">
        <v>4741</v>
      </c>
      <c r="S2598" s="226"/>
      <c r="T2598" s="676" t="s">
        <v>4687</v>
      </c>
      <c r="U2598" s="147"/>
      <c r="V2598" s="147"/>
      <c r="W2598" s="147"/>
      <c r="X2598" s="117"/>
    </row>
    <row r="2599" spans="1:24" ht="24" hidden="1" x14ac:dyDescent="0.2">
      <c r="A2599" s="167">
        <v>2</v>
      </c>
      <c r="B2599" s="647">
        <v>0</v>
      </c>
      <c r="C2599" s="647">
        <v>4</v>
      </c>
      <c r="D2599" s="647">
        <v>4</v>
      </c>
      <c r="E2599" s="163" t="s">
        <v>2050</v>
      </c>
      <c r="F2599" s="593" t="s">
        <v>4675</v>
      </c>
      <c r="G2599" s="143"/>
      <c r="H2599" s="162">
        <v>42181500</v>
      </c>
      <c r="I2599" s="145" t="s">
        <v>2368</v>
      </c>
      <c r="J2599" s="146"/>
      <c r="K2599" s="146"/>
      <c r="L2599" s="146"/>
      <c r="M2599" s="146"/>
      <c r="N2599" s="183"/>
      <c r="O2599" s="146"/>
      <c r="P2599" s="146"/>
      <c r="Q2599" s="146">
        <f t="shared" si="50"/>
        <v>0</v>
      </c>
      <c r="R2599" s="182" t="s">
        <v>4741</v>
      </c>
      <c r="S2599" s="226"/>
      <c r="T2599" s="676" t="s">
        <v>4687</v>
      </c>
      <c r="U2599" s="147"/>
      <c r="V2599" s="147"/>
      <c r="W2599" s="147"/>
      <c r="X2599" s="117"/>
    </row>
    <row r="2600" spans="1:24" ht="24" hidden="1" x14ac:dyDescent="0.2">
      <c r="A2600" s="167">
        <v>2</v>
      </c>
      <c r="B2600" s="647">
        <v>0</v>
      </c>
      <c r="C2600" s="647">
        <v>4</v>
      </c>
      <c r="D2600" s="647">
        <v>4</v>
      </c>
      <c r="E2600" s="163" t="s">
        <v>2050</v>
      </c>
      <c r="F2600" s="593" t="s">
        <v>4675</v>
      </c>
      <c r="G2600" s="143"/>
      <c r="H2600" s="162">
        <v>42181500</v>
      </c>
      <c r="I2600" s="145" t="s">
        <v>2369</v>
      </c>
      <c r="J2600" s="146"/>
      <c r="K2600" s="146"/>
      <c r="L2600" s="146"/>
      <c r="M2600" s="146"/>
      <c r="N2600" s="183"/>
      <c r="O2600" s="146"/>
      <c r="P2600" s="146"/>
      <c r="Q2600" s="146">
        <f t="shared" si="50"/>
        <v>0</v>
      </c>
      <c r="R2600" s="182" t="s">
        <v>4741</v>
      </c>
      <c r="S2600" s="226"/>
      <c r="T2600" s="676" t="s">
        <v>4687</v>
      </c>
      <c r="U2600" s="147"/>
      <c r="V2600" s="147"/>
      <c r="W2600" s="147"/>
      <c r="X2600" s="117"/>
    </row>
    <row r="2601" spans="1:24" ht="24" hidden="1" x14ac:dyDescent="0.2">
      <c r="A2601" s="167">
        <v>2</v>
      </c>
      <c r="B2601" s="647">
        <v>0</v>
      </c>
      <c r="C2601" s="647">
        <v>4</v>
      </c>
      <c r="D2601" s="647">
        <v>4</v>
      </c>
      <c r="E2601" s="163" t="s">
        <v>2050</v>
      </c>
      <c r="F2601" s="593" t="s">
        <v>4675</v>
      </c>
      <c r="G2601" s="143"/>
      <c r="H2601" s="162">
        <v>42181500</v>
      </c>
      <c r="I2601" s="145" t="s">
        <v>2370</v>
      </c>
      <c r="J2601" s="146"/>
      <c r="K2601" s="146"/>
      <c r="L2601" s="146"/>
      <c r="M2601" s="146"/>
      <c r="N2601" s="183"/>
      <c r="O2601" s="146"/>
      <c r="P2601" s="146"/>
      <c r="Q2601" s="146">
        <f t="shared" si="50"/>
        <v>0</v>
      </c>
      <c r="R2601" s="182" t="s">
        <v>4741</v>
      </c>
      <c r="S2601" s="226"/>
      <c r="T2601" s="676" t="s">
        <v>4687</v>
      </c>
      <c r="U2601" s="147"/>
      <c r="V2601" s="147"/>
      <c r="W2601" s="147"/>
      <c r="X2601" s="117"/>
    </row>
    <row r="2602" spans="1:24" ht="24" hidden="1" x14ac:dyDescent="0.2">
      <c r="A2602" s="167">
        <v>2</v>
      </c>
      <c r="B2602" s="647">
        <v>0</v>
      </c>
      <c r="C2602" s="647">
        <v>4</v>
      </c>
      <c r="D2602" s="647">
        <v>4</v>
      </c>
      <c r="E2602" s="163" t="s">
        <v>2050</v>
      </c>
      <c r="F2602" s="593" t="s">
        <v>4675</v>
      </c>
      <c r="G2602" s="143"/>
      <c r="H2602" s="162">
        <v>42181500</v>
      </c>
      <c r="I2602" s="145" t="s">
        <v>2371</v>
      </c>
      <c r="J2602" s="146"/>
      <c r="K2602" s="146"/>
      <c r="L2602" s="146"/>
      <c r="M2602" s="146"/>
      <c r="N2602" s="183"/>
      <c r="O2602" s="146"/>
      <c r="P2602" s="146"/>
      <c r="Q2602" s="146">
        <f t="shared" si="50"/>
        <v>0</v>
      </c>
      <c r="R2602" s="182" t="s">
        <v>4741</v>
      </c>
      <c r="S2602" s="226"/>
      <c r="T2602" s="676" t="s">
        <v>4687</v>
      </c>
      <c r="U2602" s="147"/>
      <c r="V2602" s="147"/>
      <c r="W2602" s="147"/>
      <c r="X2602" s="117"/>
    </row>
    <row r="2603" spans="1:24" ht="24" hidden="1" x14ac:dyDescent="0.2">
      <c r="A2603" s="167">
        <v>2</v>
      </c>
      <c r="B2603" s="647">
        <v>0</v>
      </c>
      <c r="C2603" s="647">
        <v>4</v>
      </c>
      <c r="D2603" s="647">
        <v>4</v>
      </c>
      <c r="E2603" s="163" t="s">
        <v>2050</v>
      </c>
      <c r="F2603" s="593" t="s">
        <v>4675</v>
      </c>
      <c r="G2603" s="143"/>
      <c r="H2603" s="162">
        <v>42181500</v>
      </c>
      <c r="I2603" s="145" t="s">
        <v>2372</v>
      </c>
      <c r="J2603" s="146"/>
      <c r="K2603" s="146"/>
      <c r="L2603" s="146"/>
      <c r="M2603" s="146"/>
      <c r="N2603" s="183"/>
      <c r="O2603" s="146"/>
      <c r="P2603" s="146"/>
      <c r="Q2603" s="146">
        <f t="shared" si="50"/>
        <v>0</v>
      </c>
      <c r="R2603" s="182" t="s">
        <v>4741</v>
      </c>
      <c r="S2603" s="226"/>
      <c r="T2603" s="676" t="s">
        <v>4687</v>
      </c>
      <c r="U2603" s="147"/>
      <c r="V2603" s="147"/>
      <c r="W2603" s="147"/>
      <c r="X2603" s="117"/>
    </row>
    <row r="2604" spans="1:24" ht="24" hidden="1" x14ac:dyDescent="0.2">
      <c r="A2604" s="167">
        <v>2</v>
      </c>
      <c r="B2604" s="647">
        <v>0</v>
      </c>
      <c r="C2604" s="647">
        <v>4</v>
      </c>
      <c r="D2604" s="647">
        <v>4</v>
      </c>
      <c r="E2604" s="163" t="s">
        <v>2050</v>
      </c>
      <c r="F2604" s="593" t="s">
        <v>4675</v>
      </c>
      <c r="G2604" s="143"/>
      <c r="H2604" s="162">
        <v>42181500</v>
      </c>
      <c r="I2604" s="145" t="s">
        <v>2373</v>
      </c>
      <c r="J2604" s="146"/>
      <c r="K2604" s="146"/>
      <c r="L2604" s="146"/>
      <c r="M2604" s="146"/>
      <c r="N2604" s="183"/>
      <c r="O2604" s="146"/>
      <c r="P2604" s="146"/>
      <c r="Q2604" s="146">
        <f t="shared" si="50"/>
        <v>0</v>
      </c>
      <c r="R2604" s="182" t="s">
        <v>4741</v>
      </c>
      <c r="S2604" s="226"/>
      <c r="T2604" s="676" t="s">
        <v>4687</v>
      </c>
      <c r="U2604" s="147"/>
      <c r="V2604" s="147"/>
      <c r="W2604" s="147"/>
      <c r="X2604" s="117"/>
    </row>
    <row r="2605" spans="1:24" ht="24" hidden="1" x14ac:dyDescent="0.2">
      <c r="A2605" s="167">
        <v>2</v>
      </c>
      <c r="B2605" s="647">
        <v>0</v>
      </c>
      <c r="C2605" s="647">
        <v>4</v>
      </c>
      <c r="D2605" s="647">
        <v>4</v>
      </c>
      <c r="E2605" s="163" t="s">
        <v>2050</v>
      </c>
      <c r="F2605" s="593" t="s">
        <v>4675</v>
      </c>
      <c r="G2605" s="143"/>
      <c r="H2605" s="162">
        <v>42181500</v>
      </c>
      <c r="I2605" s="145" t="s">
        <v>2374</v>
      </c>
      <c r="J2605" s="146"/>
      <c r="K2605" s="146"/>
      <c r="L2605" s="146"/>
      <c r="M2605" s="146"/>
      <c r="N2605" s="183"/>
      <c r="O2605" s="146"/>
      <c r="P2605" s="146"/>
      <c r="Q2605" s="146">
        <f t="shared" si="50"/>
        <v>0</v>
      </c>
      <c r="R2605" s="182" t="s">
        <v>4741</v>
      </c>
      <c r="S2605" s="226"/>
      <c r="T2605" s="676" t="s">
        <v>4687</v>
      </c>
      <c r="U2605" s="147"/>
      <c r="V2605" s="147"/>
      <c r="W2605" s="147"/>
      <c r="X2605" s="117"/>
    </row>
    <row r="2606" spans="1:24" ht="24" hidden="1" x14ac:dyDescent="0.2">
      <c r="A2606" s="167">
        <v>2</v>
      </c>
      <c r="B2606" s="647">
        <v>0</v>
      </c>
      <c r="C2606" s="647">
        <v>4</v>
      </c>
      <c r="D2606" s="647">
        <v>4</v>
      </c>
      <c r="E2606" s="163" t="s">
        <v>2050</v>
      </c>
      <c r="F2606" s="593" t="s">
        <v>4675</v>
      </c>
      <c r="G2606" s="143"/>
      <c r="H2606" s="162">
        <v>42181500</v>
      </c>
      <c r="I2606" s="145" t="s">
        <v>2375</v>
      </c>
      <c r="J2606" s="146"/>
      <c r="K2606" s="146"/>
      <c r="L2606" s="146"/>
      <c r="M2606" s="146"/>
      <c r="N2606" s="183"/>
      <c r="O2606" s="146"/>
      <c r="P2606" s="146"/>
      <c r="Q2606" s="146">
        <f t="shared" si="50"/>
        <v>0</v>
      </c>
      <c r="R2606" s="182" t="s">
        <v>4741</v>
      </c>
      <c r="S2606" s="226"/>
      <c r="T2606" s="676" t="s">
        <v>4687</v>
      </c>
      <c r="U2606" s="147"/>
      <c r="V2606" s="147"/>
      <c r="W2606" s="147"/>
      <c r="X2606" s="117"/>
    </row>
    <row r="2607" spans="1:24" ht="24" hidden="1" x14ac:dyDescent="0.2">
      <c r="A2607" s="167">
        <v>2</v>
      </c>
      <c r="B2607" s="647">
        <v>0</v>
      </c>
      <c r="C2607" s="647">
        <v>4</v>
      </c>
      <c r="D2607" s="647">
        <v>4</v>
      </c>
      <c r="E2607" s="163" t="s">
        <v>2050</v>
      </c>
      <c r="F2607" s="593" t="s">
        <v>4675</v>
      </c>
      <c r="G2607" s="143"/>
      <c r="H2607" s="162">
        <v>42181500</v>
      </c>
      <c r="I2607" s="145" t="s">
        <v>2376</v>
      </c>
      <c r="J2607" s="146"/>
      <c r="K2607" s="146"/>
      <c r="L2607" s="146"/>
      <c r="M2607" s="146"/>
      <c r="N2607" s="183"/>
      <c r="O2607" s="146"/>
      <c r="P2607" s="146"/>
      <c r="Q2607" s="146">
        <f t="shared" si="50"/>
        <v>0</v>
      </c>
      <c r="R2607" s="182" t="s">
        <v>4741</v>
      </c>
      <c r="S2607" s="226"/>
      <c r="T2607" s="676" t="s">
        <v>4687</v>
      </c>
      <c r="U2607" s="147"/>
      <c r="V2607" s="147"/>
      <c r="W2607" s="147"/>
      <c r="X2607" s="117"/>
    </row>
    <row r="2608" spans="1:24" ht="24" hidden="1" x14ac:dyDescent="0.2">
      <c r="A2608" s="167">
        <v>2</v>
      </c>
      <c r="B2608" s="647">
        <v>0</v>
      </c>
      <c r="C2608" s="647">
        <v>4</v>
      </c>
      <c r="D2608" s="647">
        <v>4</v>
      </c>
      <c r="E2608" s="163" t="s">
        <v>2050</v>
      </c>
      <c r="F2608" s="593" t="s">
        <v>4675</v>
      </c>
      <c r="G2608" s="143"/>
      <c r="H2608" s="162">
        <v>42181500</v>
      </c>
      <c r="I2608" s="145" t="s">
        <v>2377</v>
      </c>
      <c r="J2608" s="146"/>
      <c r="K2608" s="146"/>
      <c r="L2608" s="146"/>
      <c r="M2608" s="146"/>
      <c r="N2608" s="183"/>
      <c r="O2608" s="146"/>
      <c r="P2608" s="146"/>
      <c r="Q2608" s="146">
        <f t="shared" si="50"/>
        <v>0</v>
      </c>
      <c r="R2608" s="182" t="s">
        <v>4741</v>
      </c>
      <c r="S2608" s="226"/>
      <c r="T2608" s="676" t="s">
        <v>4687</v>
      </c>
      <c r="U2608" s="147"/>
      <c r="V2608" s="147"/>
      <c r="W2608" s="147"/>
      <c r="X2608" s="117"/>
    </row>
    <row r="2609" spans="1:24" ht="24" hidden="1" x14ac:dyDescent="0.2">
      <c r="A2609" s="167">
        <v>2</v>
      </c>
      <c r="B2609" s="647">
        <v>0</v>
      </c>
      <c r="C2609" s="647">
        <v>4</v>
      </c>
      <c r="D2609" s="647">
        <v>4</v>
      </c>
      <c r="E2609" s="163" t="s">
        <v>2050</v>
      </c>
      <c r="F2609" s="593" t="s">
        <v>4675</v>
      </c>
      <c r="G2609" s="143"/>
      <c r="H2609" s="162">
        <v>42181600</v>
      </c>
      <c r="I2609" s="145" t="s">
        <v>2171</v>
      </c>
      <c r="J2609" s="146"/>
      <c r="K2609" s="146"/>
      <c r="L2609" s="146"/>
      <c r="M2609" s="146"/>
      <c r="N2609" s="183"/>
      <c r="O2609" s="146"/>
      <c r="P2609" s="146"/>
      <c r="Q2609" s="146">
        <f t="shared" si="50"/>
        <v>0</v>
      </c>
      <c r="R2609" s="182" t="s">
        <v>4741</v>
      </c>
      <c r="S2609" s="226"/>
      <c r="T2609" s="676" t="s">
        <v>4687</v>
      </c>
      <c r="U2609" s="147"/>
      <c r="V2609" s="147"/>
      <c r="W2609" s="147"/>
      <c r="X2609" s="117"/>
    </row>
    <row r="2610" spans="1:24" ht="24" hidden="1" x14ac:dyDescent="0.2">
      <c r="A2610" s="167">
        <v>2</v>
      </c>
      <c r="B2610" s="647">
        <v>0</v>
      </c>
      <c r="C2610" s="647">
        <v>4</v>
      </c>
      <c r="D2610" s="647">
        <v>4</v>
      </c>
      <c r="E2610" s="163" t="s">
        <v>2050</v>
      </c>
      <c r="F2610" s="593" t="s">
        <v>4675</v>
      </c>
      <c r="G2610" s="143"/>
      <c r="H2610" s="162">
        <v>42295100</v>
      </c>
      <c r="I2610" s="145" t="s">
        <v>2172</v>
      </c>
      <c r="J2610" s="146"/>
      <c r="K2610" s="146"/>
      <c r="L2610" s="146"/>
      <c r="M2610" s="146"/>
      <c r="N2610" s="183"/>
      <c r="O2610" s="146"/>
      <c r="P2610" s="146"/>
      <c r="Q2610" s="146">
        <f t="shared" si="50"/>
        <v>0</v>
      </c>
      <c r="R2610" s="182" t="s">
        <v>4741</v>
      </c>
      <c r="S2610" s="226"/>
      <c r="T2610" s="676" t="s">
        <v>4687</v>
      </c>
      <c r="U2610" s="147"/>
      <c r="V2610" s="147"/>
      <c r="W2610" s="147"/>
      <c r="X2610" s="117"/>
    </row>
    <row r="2611" spans="1:24" ht="24" hidden="1" x14ac:dyDescent="0.2">
      <c r="A2611" s="167">
        <v>2</v>
      </c>
      <c r="B2611" s="647">
        <v>0</v>
      </c>
      <c r="C2611" s="647">
        <v>4</v>
      </c>
      <c r="D2611" s="647">
        <v>4</v>
      </c>
      <c r="E2611" s="163" t="s">
        <v>2050</v>
      </c>
      <c r="F2611" s="593" t="s">
        <v>4675</v>
      </c>
      <c r="G2611" s="143"/>
      <c r="H2611" s="162">
        <v>42294200</v>
      </c>
      <c r="I2611" s="145" t="s">
        <v>2173</v>
      </c>
      <c r="J2611" s="146"/>
      <c r="K2611" s="146"/>
      <c r="L2611" s="146"/>
      <c r="M2611" s="146"/>
      <c r="N2611" s="183"/>
      <c r="O2611" s="146"/>
      <c r="P2611" s="146"/>
      <c r="Q2611" s="146">
        <f t="shared" si="50"/>
        <v>0</v>
      </c>
      <c r="R2611" s="182" t="s">
        <v>4741</v>
      </c>
      <c r="S2611" s="226"/>
      <c r="T2611" s="676" t="s">
        <v>4687</v>
      </c>
      <c r="U2611" s="147"/>
      <c r="V2611" s="147"/>
      <c r="W2611" s="147"/>
      <c r="X2611" s="117"/>
    </row>
    <row r="2612" spans="1:24" ht="24" hidden="1" x14ac:dyDescent="0.2">
      <c r="A2612" s="167">
        <v>2</v>
      </c>
      <c r="B2612" s="647">
        <v>0</v>
      </c>
      <c r="C2612" s="647">
        <v>4</v>
      </c>
      <c r="D2612" s="647">
        <v>4</v>
      </c>
      <c r="E2612" s="163" t="s">
        <v>2050</v>
      </c>
      <c r="F2612" s="593" t="s">
        <v>4675</v>
      </c>
      <c r="G2612" s="143"/>
      <c r="H2612" s="162">
        <v>42294200</v>
      </c>
      <c r="I2612" s="145" t="s">
        <v>1529</v>
      </c>
      <c r="J2612" s="146"/>
      <c r="K2612" s="146"/>
      <c r="L2612" s="146"/>
      <c r="M2612" s="146"/>
      <c r="N2612" s="183"/>
      <c r="O2612" s="146"/>
      <c r="P2612" s="146"/>
      <c r="Q2612" s="146">
        <f t="shared" si="50"/>
        <v>0</v>
      </c>
      <c r="R2612" s="182" t="s">
        <v>4741</v>
      </c>
      <c r="S2612" s="226"/>
      <c r="T2612" s="676" t="s">
        <v>4687</v>
      </c>
      <c r="U2612" s="147"/>
      <c r="V2612" s="147"/>
      <c r="W2612" s="147"/>
      <c r="X2612" s="117"/>
    </row>
    <row r="2613" spans="1:24" ht="24" hidden="1" x14ac:dyDescent="0.2">
      <c r="A2613" s="167">
        <v>2</v>
      </c>
      <c r="B2613" s="647">
        <v>0</v>
      </c>
      <c r="C2613" s="647">
        <v>4</v>
      </c>
      <c r="D2613" s="647">
        <v>4</v>
      </c>
      <c r="E2613" s="163" t="s">
        <v>2050</v>
      </c>
      <c r="F2613" s="593" t="s">
        <v>4675</v>
      </c>
      <c r="G2613" s="143"/>
      <c r="H2613" s="162">
        <v>41103200</v>
      </c>
      <c r="I2613" s="145" t="s">
        <v>1530</v>
      </c>
      <c r="J2613" s="146"/>
      <c r="K2613" s="146"/>
      <c r="L2613" s="146"/>
      <c r="M2613" s="146"/>
      <c r="N2613" s="183"/>
      <c r="O2613" s="146"/>
      <c r="P2613" s="146"/>
      <c r="Q2613" s="146">
        <f t="shared" ref="Q2613:Q2676" si="51">+P2613</f>
        <v>0</v>
      </c>
      <c r="R2613" s="182" t="s">
        <v>4741</v>
      </c>
      <c r="S2613" s="226"/>
      <c r="T2613" s="676" t="s">
        <v>4687</v>
      </c>
      <c r="U2613" s="147"/>
      <c r="V2613" s="147"/>
      <c r="W2613" s="147"/>
      <c r="X2613" s="117"/>
    </row>
    <row r="2614" spans="1:24" ht="24" hidden="1" x14ac:dyDescent="0.2">
      <c r="A2614" s="167">
        <v>2</v>
      </c>
      <c r="B2614" s="647">
        <v>0</v>
      </c>
      <c r="C2614" s="647">
        <v>4</v>
      </c>
      <c r="D2614" s="647">
        <v>4</v>
      </c>
      <c r="E2614" s="163" t="s">
        <v>2050</v>
      </c>
      <c r="F2614" s="593" t="s">
        <v>4675</v>
      </c>
      <c r="G2614" s="143"/>
      <c r="H2614" s="162">
        <v>41103200</v>
      </c>
      <c r="I2614" s="145" t="s">
        <v>1531</v>
      </c>
      <c r="J2614" s="146"/>
      <c r="K2614" s="146"/>
      <c r="L2614" s="146"/>
      <c r="M2614" s="146"/>
      <c r="N2614" s="183"/>
      <c r="O2614" s="146"/>
      <c r="P2614" s="146"/>
      <c r="Q2614" s="146">
        <f t="shared" si="51"/>
        <v>0</v>
      </c>
      <c r="R2614" s="182" t="s">
        <v>4741</v>
      </c>
      <c r="S2614" s="226"/>
      <c r="T2614" s="676" t="s">
        <v>4687</v>
      </c>
      <c r="U2614" s="147"/>
      <c r="V2614" s="147"/>
      <c r="W2614" s="147"/>
      <c r="X2614" s="117"/>
    </row>
    <row r="2615" spans="1:24" ht="24" hidden="1" x14ac:dyDescent="0.2">
      <c r="A2615" s="167">
        <v>2</v>
      </c>
      <c r="B2615" s="647">
        <v>0</v>
      </c>
      <c r="C2615" s="647">
        <v>4</v>
      </c>
      <c r="D2615" s="647">
        <v>4</v>
      </c>
      <c r="E2615" s="163" t="s">
        <v>2050</v>
      </c>
      <c r="F2615" s="593" t="s">
        <v>4675</v>
      </c>
      <c r="G2615" s="143"/>
      <c r="H2615" s="162">
        <v>41101500</v>
      </c>
      <c r="I2615" s="145" t="s">
        <v>1532</v>
      </c>
      <c r="J2615" s="146"/>
      <c r="K2615" s="146"/>
      <c r="L2615" s="146"/>
      <c r="M2615" s="146"/>
      <c r="N2615" s="183"/>
      <c r="O2615" s="146"/>
      <c r="P2615" s="146"/>
      <c r="Q2615" s="146">
        <f t="shared" si="51"/>
        <v>0</v>
      </c>
      <c r="R2615" s="182" t="s">
        <v>4741</v>
      </c>
      <c r="S2615" s="226"/>
      <c r="T2615" s="676" t="s">
        <v>4687</v>
      </c>
      <c r="U2615" s="147"/>
      <c r="V2615" s="147"/>
      <c r="W2615" s="147"/>
      <c r="X2615" s="117"/>
    </row>
    <row r="2616" spans="1:24" ht="24" hidden="1" x14ac:dyDescent="0.2">
      <c r="A2616" s="167">
        <v>2</v>
      </c>
      <c r="B2616" s="647">
        <v>0</v>
      </c>
      <c r="C2616" s="647">
        <v>4</v>
      </c>
      <c r="D2616" s="647">
        <v>4</v>
      </c>
      <c r="E2616" s="163" t="s">
        <v>2050</v>
      </c>
      <c r="F2616" s="593" t="s">
        <v>4675</v>
      </c>
      <c r="G2616" s="143"/>
      <c r="H2616" s="162">
        <v>41101500</v>
      </c>
      <c r="I2616" s="145" t="s">
        <v>4423</v>
      </c>
      <c r="J2616" s="146"/>
      <c r="K2616" s="146"/>
      <c r="L2616" s="146"/>
      <c r="M2616" s="146"/>
      <c r="N2616" s="183"/>
      <c r="O2616" s="146"/>
      <c r="P2616" s="146"/>
      <c r="Q2616" s="146">
        <f t="shared" si="51"/>
        <v>0</v>
      </c>
      <c r="R2616" s="182" t="s">
        <v>4741</v>
      </c>
      <c r="S2616" s="226"/>
      <c r="T2616" s="676" t="s">
        <v>4687</v>
      </c>
      <c r="U2616" s="147"/>
      <c r="V2616" s="147"/>
      <c r="W2616" s="147"/>
      <c r="X2616" s="117"/>
    </row>
    <row r="2617" spans="1:24" ht="24" hidden="1" x14ac:dyDescent="0.2">
      <c r="A2617" s="167">
        <v>2</v>
      </c>
      <c r="B2617" s="647">
        <v>0</v>
      </c>
      <c r="C2617" s="647">
        <v>4</v>
      </c>
      <c r="D2617" s="647">
        <v>4</v>
      </c>
      <c r="E2617" s="163" t="s">
        <v>2050</v>
      </c>
      <c r="F2617" s="593" t="s">
        <v>4675</v>
      </c>
      <c r="G2617" s="143"/>
      <c r="H2617" s="162"/>
      <c r="I2617" s="145" t="s">
        <v>4424</v>
      </c>
      <c r="J2617" s="146"/>
      <c r="K2617" s="146"/>
      <c r="L2617" s="146"/>
      <c r="M2617" s="146"/>
      <c r="N2617" s="183"/>
      <c r="O2617" s="146"/>
      <c r="P2617" s="146"/>
      <c r="Q2617" s="146">
        <f t="shared" si="51"/>
        <v>0</v>
      </c>
      <c r="R2617" s="182" t="s">
        <v>4741</v>
      </c>
      <c r="S2617" s="226"/>
      <c r="T2617" s="676" t="s">
        <v>4687</v>
      </c>
      <c r="U2617" s="147"/>
      <c r="V2617" s="147"/>
      <c r="W2617" s="147"/>
      <c r="X2617" s="117"/>
    </row>
    <row r="2618" spans="1:24" ht="24" hidden="1" x14ac:dyDescent="0.2">
      <c r="A2618" s="167">
        <v>2</v>
      </c>
      <c r="B2618" s="647">
        <v>0</v>
      </c>
      <c r="C2618" s="647">
        <v>4</v>
      </c>
      <c r="D2618" s="647">
        <v>4</v>
      </c>
      <c r="E2618" s="163" t="s">
        <v>2050</v>
      </c>
      <c r="F2618" s="593" t="s">
        <v>4675</v>
      </c>
      <c r="G2618" s="143"/>
      <c r="H2618" s="162">
        <v>41101500</v>
      </c>
      <c r="I2618" s="145" t="s">
        <v>2968</v>
      </c>
      <c r="J2618" s="146"/>
      <c r="K2618" s="146"/>
      <c r="L2618" s="146"/>
      <c r="M2618" s="146"/>
      <c r="N2618" s="183"/>
      <c r="O2618" s="146"/>
      <c r="P2618" s="146"/>
      <c r="Q2618" s="146">
        <f t="shared" si="51"/>
        <v>0</v>
      </c>
      <c r="R2618" s="182" t="s">
        <v>4741</v>
      </c>
      <c r="S2618" s="226"/>
      <c r="T2618" s="676" t="s">
        <v>4687</v>
      </c>
      <c r="U2618" s="147"/>
      <c r="V2618" s="147"/>
      <c r="W2618" s="147"/>
      <c r="X2618" s="117"/>
    </row>
    <row r="2619" spans="1:24" ht="24" hidden="1" x14ac:dyDescent="0.2">
      <c r="A2619" s="167">
        <v>2</v>
      </c>
      <c r="B2619" s="647">
        <v>0</v>
      </c>
      <c r="C2619" s="647">
        <v>4</v>
      </c>
      <c r="D2619" s="647">
        <v>4</v>
      </c>
      <c r="E2619" s="163" t="s">
        <v>2050</v>
      </c>
      <c r="F2619" s="593" t="s">
        <v>4675</v>
      </c>
      <c r="G2619" s="143"/>
      <c r="H2619" s="162">
        <v>41101500</v>
      </c>
      <c r="I2619" s="145" t="s">
        <v>2969</v>
      </c>
      <c r="J2619" s="146"/>
      <c r="K2619" s="146"/>
      <c r="L2619" s="146"/>
      <c r="M2619" s="146"/>
      <c r="N2619" s="183"/>
      <c r="O2619" s="146"/>
      <c r="P2619" s="146"/>
      <c r="Q2619" s="146">
        <f t="shared" si="51"/>
        <v>0</v>
      </c>
      <c r="R2619" s="182" t="s">
        <v>4741</v>
      </c>
      <c r="S2619" s="226"/>
      <c r="T2619" s="676" t="s">
        <v>4687</v>
      </c>
      <c r="U2619" s="147"/>
      <c r="V2619" s="147"/>
      <c r="W2619" s="147"/>
      <c r="X2619" s="117"/>
    </row>
    <row r="2620" spans="1:24" ht="24" hidden="1" x14ac:dyDescent="0.2">
      <c r="A2620" s="167">
        <v>2</v>
      </c>
      <c r="B2620" s="647">
        <v>0</v>
      </c>
      <c r="C2620" s="647">
        <v>4</v>
      </c>
      <c r="D2620" s="647">
        <v>4</v>
      </c>
      <c r="E2620" s="163" t="s">
        <v>2050</v>
      </c>
      <c r="F2620" s="593" t="s">
        <v>4675</v>
      </c>
      <c r="G2620" s="143"/>
      <c r="H2620" s="162"/>
      <c r="I2620" s="145" t="s">
        <v>2970</v>
      </c>
      <c r="J2620" s="146"/>
      <c r="K2620" s="146"/>
      <c r="L2620" s="146"/>
      <c r="M2620" s="146"/>
      <c r="N2620" s="183"/>
      <c r="O2620" s="146"/>
      <c r="P2620" s="146"/>
      <c r="Q2620" s="146">
        <f t="shared" si="51"/>
        <v>0</v>
      </c>
      <c r="R2620" s="182" t="s">
        <v>4741</v>
      </c>
      <c r="S2620" s="226"/>
      <c r="T2620" s="676" t="s">
        <v>4687</v>
      </c>
      <c r="U2620" s="147"/>
      <c r="V2620" s="147"/>
      <c r="W2620" s="147"/>
      <c r="X2620" s="117"/>
    </row>
    <row r="2621" spans="1:24" ht="24" hidden="1" x14ac:dyDescent="0.2">
      <c r="A2621" s="167">
        <v>2</v>
      </c>
      <c r="B2621" s="647">
        <v>0</v>
      </c>
      <c r="C2621" s="647">
        <v>4</v>
      </c>
      <c r="D2621" s="647">
        <v>4</v>
      </c>
      <c r="E2621" s="163" t="s">
        <v>2050</v>
      </c>
      <c r="F2621" s="593" t="s">
        <v>4675</v>
      </c>
      <c r="G2621" s="143"/>
      <c r="H2621" s="162">
        <v>41101500</v>
      </c>
      <c r="I2621" s="145" t="s">
        <v>93</v>
      </c>
      <c r="J2621" s="146"/>
      <c r="K2621" s="146"/>
      <c r="L2621" s="146"/>
      <c r="M2621" s="146"/>
      <c r="N2621" s="183"/>
      <c r="O2621" s="146"/>
      <c r="P2621" s="146"/>
      <c r="Q2621" s="146">
        <f t="shared" si="51"/>
        <v>0</v>
      </c>
      <c r="R2621" s="182" t="s">
        <v>4741</v>
      </c>
      <c r="S2621" s="226"/>
      <c r="T2621" s="676" t="s">
        <v>4687</v>
      </c>
      <c r="U2621" s="147"/>
      <c r="V2621" s="147"/>
      <c r="W2621" s="147"/>
      <c r="X2621" s="117"/>
    </row>
    <row r="2622" spans="1:24" ht="24" hidden="1" x14ac:dyDescent="0.2">
      <c r="A2622" s="167">
        <v>2</v>
      </c>
      <c r="B2622" s="647">
        <v>0</v>
      </c>
      <c r="C2622" s="647">
        <v>4</v>
      </c>
      <c r="D2622" s="647">
        <v>4</v>
      </c>
      <c r="E2622" s="163" t="s">
        <v>2050</v>
      </c>
      <c r="F2622" s="593" t="s">
        <v>4675</v>
      </c>
      <c r="G2622" s="143"/>
      <c r="H2622" s="162">
        <v>41101500</v>
      </c>
      <c r="I2622" s="145" t="s">
        <v>2174</v>
      </c>
      <c r="J2622" s="146"/>
      <c r="K2622" s="146"/>
      <c r="L2622" s="146"/>
      <c r="M2622" s="146"/>
      <c r="N2622" s="183"/>
      <c r="O2622" s="146"/>
      <c r="P2622" s="146"/>
      <c r="Q2622" s="146">
        <f t="shared" si="51"/>
        <v>0</v>
      </c>
      <c r="R2622" s="182" t="s">
        <v>4741</v>
      </c>
      <c r="S2622" s="226"/>
      <c r="T2622" s="676" t="s">
        <v>4687</v>
      </c>
      <c r="U2622" s="147"/>
      <c r="V2622" s="147"/>
      <c r="W2622" s="147"/>
      <c r="X2622" s="117"/>
    </row>
    <row r="2623" spans="1:24" ht="24" hidden="1" x14ac:dyDescent="0.2">
      <c r="A2623" s="167">
        <v>2</v>
      </c>
      <c r="B2623" s="647">
        <v>0</v>
      </c>
      <c r="C2623" s="647">
        <v>4</v>
      </c>
      <c r="D2623" s="647">
        <v>4</v>
      </c>
      <c r="E2623" s="163" t="s">
        <v>2050</v>
      </c>
      <c r="F2623" s="593" t="s">
        <v>4675</v>
      </c>
      <c r="G2623" s="143"/>
      <c r="H2623" s="162">
        <v>41110000</v>
      </c>
      <c r="I2623" s="145" t="s">
        <v>2175</v>
      </c>
      <c r="J2623" s="146"/>
      <c r="K2623" s="146"/>
      <c r="L2623" s="146"/>
      <c r="M2623" s="146"/>
      <c r="N2623" s="183"/>
      <c r="O2623" s="146"/>
      <c r="P2623" s="146"/>
      <c r="Q2623" s="146">
        <f t="shared" si="51"/>
        <v>0</v>
      </c>
      <c r="R2623" s="182" t="s">
        <v>4741</v>
      </c>
      <c r="S2623" s="226"/>
      <c r="T2623" s="676" t="s">
        <v>4687</v>
      </c>
      <c r="U2623" s="147"/>
      <c r="V2623" s="147"/>
      <c r="W2623" s="147"/>
      <c r="X2623" s="117"/>
    </row>
    <row r="2624" spans="1:24" ht="24" hidden="1" x14ac:dyDescent="0.2">
      <c r="A2624" s="167">
        <v>2</v>
      </c>
      <c r="B2624" s="647">
        <v>0</v>
      </c>
      <c r="C2624" s="647">
        <v>4</v>
      </c>
      <c r="D2624" s="647">
        <v>4</v>
      </c>
      <c r="E2624" s="163" t="s">
        <v>2050</v>
      </c>
      <c r="F2624" s="593" t="s">
        <v>4675</v>
      </c>
      <c r="G2624" s="143"/>
      <c r="H2624" s="162">
        <v>41110000</v>
      </c>
      <c r="I2624" s="145" t="s">
        <v>2176</v>
      </c>
      <c r="J2624" s="146"/>
      <c r="K2624" s="146"/>
      <c r="L2624" s="146"/>
      <c r="M2624" s="146"/>
      <c r="N2624" s="183"/>
      <c r="O2624" s="146"/>
      <c r="P2624" s="146"/>
      <c r="Q2624" s="146">
        <f t="shared" si="51"/>
        <v>0</v>
      </c>
      <c r="R2624" s="182" t="s">
        <v>4741</v>
      </c>
      <c r="S2624" s="226"/>
      <c r="T2624" s="676" t="s">
        <v>4687</v>
      </c>
      <c r="U2624" s="147"/>
      <c r="V2624" s="147"/>
      <c r="W2624" s="147"/>
      <c r="X2624" s="117"/>
    </row>
    <row r="2625" spans="1:24" ht="24" hidden="1" x14ac:dyDescent="0.2">
      <c r="A2625" s="167">
        <v>2</v>
      </c>
      <c r="B2625" s="647">
        <v>0</v>
      </c>
      <c r="C2625" s="647">
        <v>4</v>
      </c>
      <c r="D2625" s="647">
        <v>4</v>
      </c>
      <c r="E2625" s="163" t="s">
        <v>2050</v>
      </c>
      <c r="F2625" s="593" t="s">
        <v>4675</v>
      </c>
      <c r="G2625" s="143"/>
      <c r="H2625" s="162">
        <v>41110000</v>
      </c>
      <c r="I2625" s="145" t="s">
        <v>2177</v>
      </c>
      <c r="J2625" s="146"/>
      <c r="K2625" s="146"/>
      <c r="L2625" s="146"/>
      <c r="M2625" s="146"/>
      <c r="N2625" s="183"/>
      <c r="O2625" s="146"/>
      <c r="P2625" s="146"/>
      <c r="Q2625" s="146">
        <f t="shared" si="51"/>
        <v>0</v>
      </c>
      <c r="R2625" s="182" t="s">
        <v>4741</v>
      </c>
      <c r="S2625" s="226"/>
      <c r="T2625" s="676" t="s">
        <v>4687</v>
      </c>
      <c r="U2625" s="147"/>
      <c r="V2625" s="147"/>
      <c r="W2625" s="147"/>
      <c r="X2625" s="117"/>
    </row>
    <row r="2626" spans="1:24" ht="24" hidden="1" x14ac:dyDescent="0.2">
      <c r="A2626" s="167">
        <v>2</v>
      </c>
      <c r="B2626" s="647">
        <v>0</v>
      </c>
      <c r="C2626" s="647">
        <v>4</v>
      </c>
      <c r="D2626" s="647">
        <v>4</v>
      </c>
      <c r="E2626" s="163" t="s">
        <v>2050</v>
      </c>
      <c r="F2626" s="593" t="s">
        <v>4675</v>
      </c>
      <c r="G2626" s="143"/>
      <c r="H2626" s="162">
        <v>41110000</v>
      </c>
      <c r="I2626" s="145" t="s">
        <v>4425</v>
      </c>
      <c r="J2626" s="146"/>
      <c r="K2626" s="146"/>
      <c r="L2626" s="146"/>
      <c r="M2626" s="146"/>
      <c r="N2626" s="183"/>
      <c r="O2626" s="146"/>
      <c r="P2626" s="146"/>
      <c r="Q2626" s="146">
        <f t="shared" si="51"/>
        <v>0</v>
      </c>
      <c r="R2626" s="182" t="s">
        <v>4741</v>
      </c>
      <c r="S2626" s="226"/>
      <c r="T2626" s="676" t="s">
        <v>4687</v>
      </c>
      <c r="U2626" s="147"/>
      <c r="V2626" s="147"/>
      <c r="W2626" s="147"/>
      <c r="X2626" s="117"/>
    </row>
    <row r="2627" spans="1:24" ht="24" hidden="1" x14ac:dyDescent="0.2">
      <c r="A2627" s="167">
        <v>2</v>
      </c>
      <c r="B2627" s="647">
        <v>0</v>
      </c>
      <c r="C2627" s="647">
        <v>4</v>
      </c>
      <c r="D2627" s="647">
        <v>4</v>
      </c>
      <c r="E2627" s="163" t="s">
        <v>2050</v>
      </c>
      <c r="F2627" s="593" t="s">
        <v>4675</v>
      </c>
      <c r="G2627" s="143"/>
      <c r="H2627" s="162">
        <v>41110000</v>
      </c>
      <c r="I2627" s="145" t="s">
        <v>4426</v>
      </c>
      <c r="J2627" s="146"/>
      <c r="K2627" s="146"/>
      <c r="L2627" s="146"/>
      <c r="M2627" s="146"/>
      <c r="N2627" s="183"/>
      <c r="O2627" s="146"/>
      <c r="P2627" s="146"/>
      <c r="Q2627" s="146">
        <f t="shared" si="51"/>
        <v>0</v>
      </c>
      <c r="R2627" s="182" t="s">
        <v>4741</v>
      </c>
      <c r="S2627" s="226"/>
      <c r="T2627" s="676" t="s">
        <v>4687</v>
      </c>
      <c r="U2627" s="147"/>
      <c r="V2627" s="147"/>
      <c r="W2627" s="147"/>
      <c r="X2627" s="117"/>
    </row>
    <row r="2628" spans="1:24" ht="24" hidden="1" x14ac:dyDescent="0.2">
      <c r="A2628" s="167">
        <v>2</v>
      </c>
      <c r="B2628" s="647">
        <v>0</v>
      </c>
      <c r="C2628" s="647">
        <v>4</v>
      </c>
      <c r="D2628" s="647">
        <v>4</v>
      </c>
      <c r="E2628" s="163" t="s">
        <v>2050</v>
      </c>
      <c r="F2628" s="593" t="s">
        <v>4675</v>
      </c>
      <c r="G2628" s="143"/>
      <c r="H2628" s="162">
        <v>41110000</v>
      </c>
      <c r="I2628" s="145" t="s">
        <v>4427</v>
      </c>
      <c r="J2628" s="146"/>
      <c r="K2628" s="146"/>
      <c r="L2628" s="146"/>
      <c r="M2628" s="146"/>
      <c r="N2628" s="183"/>
      <c r="O2628" s="146"/>
      <c r="P2628" s="146"/>
      <c r="Q2628" s="146">
        <f t="shared" si="51"/>
        <v>0</v>
      </c>
      <c r="R2628" s="182" t="s">
        <v>4741</v>
      </c>
      <c r="S2628" s="226"/>
      <c r="T2628" s="676" t="s">
        <v>4687</v>
      </c>
      <c r="U2628" s="147"/>
      <c r="V2628" s="147"/>
      <c r="W2628" s="147"/>
      <c r="X2628" s="117"/>
    </row>
    <row r="2629" spans="1:24" ht="24" hidden="1" x14ac:dyDescent="0.2">
      <c r="A2629" s="167">
        <v>2</v>
      </c>
      <c r="B2629" s="647">
        <v>0</v>
      </c>
      <c r="C2629" s="647">
        <v>4</v>
      </c>
      <c r="D2629" s="647">
        <v>4</v>
      </c>
      <c r="E2629" s="163" t="s">
        <v>2050</v>
      </c>
      <c r="F2629" s="593" t="s">
        <v>4675</v>
      </c>
      <c r="G2629" s="143"/>
      <c r="H2629" s="162">
        <v>41110000</v>
      </c>
      <c r="I2629" s="145" t="s">
        <v>94</v>
      </c>
      <c r="J2629" s="146"/>
      <c r="K2629" s="146"/>
      <c r="L2629" s="146"/>
      <c r="M2629" s="146"/>
      <c r="N2629" s="183"/>
      <c r="O2629" s="146"/>
      <c r="P2629" s="146"/>
      <c r="Q2629" s="146">
        <f t="shared" si="51"/>
        <v>0</v>
      </c>
      <c r="R2629" s="182" t="s">
        <v>4741</v>
      </c>
      <c r="S2629" s="226"/>
      <c r="T2629" s="676" t="s">
        <v>4687</v>
      </c>
      <c r="U2629" s="147"/>
      <c r="V2629" s="147"/>
      <c r="W2629" s="147"/>
      <c r="X2629" s="117"/>
    </row>
    <row r="2630" spans="1:24" ht="24" hidden="1" x14ac:dyDescent="0.2">
      <c r="A2630" s="167">
        <v>2</v>
      </c>
      <c r="B2630" s="647">
        <v>0</v>
      </c>
      <c r="C2630" s="647">
        <v>4</v>
      </c>
      <c r="D2630" s="647">
        <v>4</v>
      </c>
      <c r="E2630" s="163" t="s">
        <v>2050</v>
      </c>
      <c r="F2630" s="593" t="s">
        <v>4675</v>
      </c>
      <c r="G2630" s="143"/>
      <c r="H2630" s="162">
        <v>41110000</v>
      </c>
      <c r="I2630" s="145" t="s">
        <v>4428</v>
      </c>
      <c r="J2630" s="146"/>
      <c r="K2630" s="146"/>
      <c r="L2630" s="146"/>
      <c r="M2630" s="146"/>
      <c r="N2630" s="183"/>
      <c r="O2630" s="146"/>
      <c r="P2630" s="146"/>
      <c r="Q2630" s="146">
        <f t="shared" si="51"/>
        <v>0</v>
      </c>
      <c r="R2630" s="182" t="s">
        <v>4741</v>
      </c>
      <c r="S2630" s="226"/>
      <c r="T2630" s="676" t="s">
        <v>4687</v>
      </c>
      <c r="U2630" s="147"/>
      <c r="V2630" s="147"/>
      <c r="W2630" s="147"/>
      <c r="X2630" s="117"/>
    </row>
    <row r="2631" spans="1:24" ht="24" hidden="1" x14ac:dyDescent="0.2">
      <c r="A2631" s="167">
        <v>2</v>
      </c>
      <c r="B2631" s="647">
        <v>0</v>
      </c>
      <c r="C2631" s="647">
        <v>4</v>
      </c>
      <c r="D2631" s="647">
        <v>4</v>
      </c>
      <c r="E2631" s="163" t="s">
        <v>2050</v>
      </c>
      <c r="F2631" s="593" t="s">
        <v>4675</v>
      </c>
      <c r="G2631" s="143"/>
      <c r="H2631" s="162">
        <v>41110000</v>
      </c>
      <c r="I2631" s="145" t="s">
        <v>4429</v>
      </c>
      <c r="J2631" s="146"/>
      <c r="K2631" s="146"/>
      <c r="L2631" s="146"/>
      <c r="M2631" s="146"/>
      <c r="N2631" s="183"/>
      <c r="O2631" s="146"/>
      <c r="P2631" s="146"/>
      <c r="Q2631" s="146">
        <f t="shared" si="51"/>
        <v>0</v>
      </c>
      <c r="R2631" s="182" t="s">
        <v>4741</v>
      </c>
      <c r="S2631" s="226"/>
      <c r="T2631" s="676" t="s">
        <v>4687</v>
      </c>
      <c r="U2631" s="147"/>
      <c r="V2631" s="147"/>
      <c r="W2631" s="147"/>
      <c r="X2631" s="117"/>
    </row>
    <row r="2632" spans="1:24" ht="24" hidden="1" x14ac:dyDescent="0.2">
      <c r="A2632" s="167">
        <v>2</v>
      </c>
      <c r="B2632" s="647">
        <v>0</v>
      </c>
      <c r="C2632" s="647">
        <v>4</v>
      </c>
      <c r="D2632" s="647">
        <v>4</v>
      </c>
      <c r="E2632" s="163" t="s">
        <v>2050</v>
      </c>
      <c r="F2632" s="593" t="s">
        <v>4675</v>
      </c>
      <c r="G2632" s="143"/>
      <c r="H2632" s="162">
        <v>41110000</v>
      </c>
      <c r="I2632" s="145" t="s">
        <v>4430</v>
      </c>
      <c r="J2632" s="146"/>
      <c r="K2632" s="146"/>
      <c r="L2632" s="146"/>
      <c r="M2632" s="146"/>
      <c r="N2632" s="183"/>
      <c r="O2632" s="146"/>
      <c r="P2632" s="146"/>
      <c r="Q2632" s="146">
        <f t="shared" si="51"/>
        <v>0</v>
      </c>
      <c r="R2632" s="182" t="s">
        <v>4741</v>
      </c>
      <c r="S2632" s="226"/>
      <c r="T2632" s="676" t="s">
        <v>4687</v>
      </c>
      <c r="U2632" s="147"/>
      <c r="V2632" s="147"/>
      <c r="W2632" s="147"/>
      <c r="X2632" s="117"/>
    </row>
    <row r="2633" spans="1:24" ht="24" hidden="1" x14ac:dyDescent="0.2">
      <c r="A2633" s="167">
        <v>2</v>
      </c>
      <c r="B2633" s="647">
        <v>0</v>
      </c>
      <c r="C2633" s="647">
        <v>4</v>
      </c>
      <c r="D2633" s="647">
        <v>4</v>
      </c>
      <c r="E2633" s="163" t="s">
        <v>2050</v>
      </c>
      <c r="F2633" s="593" t="s">
        <v>4675</v>
      </c>
      <c r="G2633" s="143"/>
      <c r="H2633" s="162">
        <v>41110000</v>
      </c>
      <c r="I2633" s="145" t="s">
        <v>4431</v>
      </c>
      <c r="J2633" s="146"/>
      <c r="K2633" s="146"/>
      <c r="L2633" s="146"/>
      <c r="M2633" s="146"/>
      <c r="N2633" s="183"/>
      <c r="O2633" s="146"/>
      <c r="P2633" s="146"/>
      <c r="Q2633" s="146">
        <f t="shared" si="51"/>
        <v>0</v>
      </c>
      <c r="R2633" s="182" t="s">
        <v>4741</v>
      </c>
      <c r="S2633" s="226"/>
      <c r="T2633" s="676" t="s">
        <v>4687</v>
      </c>
      <c r="U2633" s="147"/>
      <c r="V2633" s="147"/>
      <c r="W2633" s="147"/>
      <c r="X2633" s="117"/>
    </row>
    <row r="2634" spans="1:24" ht="24" hidden="1" x14ac:dyDescent="0.2">
      <c r="A2634" s="167">
        <v>2</v>
      </c>
      <c r="B2634" s="647">
        <v>0</v>
      </c>
      <c r="C2634" s="647">
        <v>4</v>
      </c>
      <c r="D2634" s="647">
        <v>4</v>
      </c>
      <c r="E2634" s="163" t="s">
        <v>2050</v>
      </c>
      <c r="F2634" s="593" t="s">
        <v>4675</v>
      </c>
      <c r="G2634" s="143"/>
      <c r="H2634" s="162">
        <v>41110000</v>
      </c>
      <c r="I2634" s="145" t="s">
        <v>95</v>
      </c>
      <c r="J2634" s="146"/>
      <c r="K2634" s="146"/>
      <c r="L2634" s="146"/>
      <c r="M2634" s="146"/>
      <c r="N2634" s="183"/>
      <c r="O2634" s="146"/>
      <c r="P2634" s="146"/>
      <c r="Q2634" s="146">
        <f t="shared" si="51"/>
        <v>0</v>
      </c>
      <c r="R2634" s="182" t="s">
        <v>4741</v>
      </c>
      <c r="S2634" s="226"/>
      <c r="T2634" s="676" t="s">
        <v>4687</v>
      </c>
      <c r="U2634" s="147"/>
      <c r="V2634" s="147"/>
      <c r="W2634" s="147"/>
      <c r="X2634" s="117"/>
    </row>
    <row r="2635" spans="1:24" ht="24" hidden="1" x14ac:dyDescent="0.2">
      <c r="A2635" s="167">
        <v>2</v>
      </c>
      <c r="B2635" s="647">
        <v>0</v>
      </c>
      <c r="C2635" s="647">
        <v>4</v>
      </c>
      <c r="D2635" s="647">
        <v>4</v>
      </c>
      <c r="E2635" s="163" t="s">
        <v>2050</v>
      </c>
      <c r="F2635" s="593" t="s">
        <v>4675</v>
      </c>
      <c r="G2635" s="143"/>
      <c r="H2635" s="162">
        <v>41110000</v>
      </c>
      <c r="I2635" s="145" t="s">
        <v>4432</v>
      </c>
      <c r="J2635" s="146"/>
      <c r="K2635" s="146"/>
      <c r="L2635" s="146"/>
      <c r="M2635" s="146"/>
      <c r="N2635" s="183"/>
      <c r="O2635" s="146"/>
      <c r="P2635" s="146"/>
      <c r="Q2635" s="146">
        <f t="shared" si="51"/>
        <v>0</v>
      </c>
      <c r="R2635" s="182" t="s">
        <v>4741</v>
      </c>
      <c r="S2635" s="226"/>
      <c r="T2635" s="676" t="s">
        <v>4687</v>
      </c>
      <c r="U2635" s="147"/>
      <c r="V2635" s="147"/>
      <c r="W2635" s="147"/>
      <c r="X2635" s="117"/>
    </row>
    <row r="2636" spans="1:24" ht="24" hidden="1" x14ac:dyDescent="0.2">
      <c r="A2636" s="167">
        <v>2</v>
      </c>
      <c r="B2636" s="647">
        <v>0</v>
      </c>
      <c r="C2636" s="647">
        <v>4</v>
      </c>
      <c r="D2636" s="647">
        <v>4</v>
      </c>
      <c r="E2636" s="163" t="s">
        <v>2050</v>
      </c>
      <c r="F2636" s="593" t="s">
        <v>4675</v>
      </c>
      <c r="G2636" s="143"/>
      <c r="H2636" s="162">
        <v>41110000</v>
      </c>
      <c r="I2636" s="145" t="s">
        <v>4433</v>
      </c>
      <c r="J2636" s="146"/>
      <c r="K2636" s="146"/>
      <c r="L2636" s="146"/>
      <c r="M2636" s="146"/>
      <c r="N2636" s="183"/>
      <c r="O2636" s="146"/>
      <c r="P2636" s="146"/>
      <c r="Q2636" s="146">
        <f t="shared" si="51"/>
        <v>0</v>
      </c>
      <c r="R2636" s="182" t="s">
        <v>4741</v>
      </c>
      <c r="S2636" s="226"/>
      <c r="T2636" s="676" t="s">
        <v>4687</v>
      </c>
      <c r="U2636" s="147"/>
      <c r="V2636" s="147"/>
      <c r="W2636" s="147"/>
      <c r="X2636" s="117"/>
    </row>
    <row r="2637" spans="1:24" ht="24" hidden="1" x14ac:dyDescent="0.2">
      <c r="A2637" s="167">
        <v>2</v>
      </c>
      <c r="B2637" s="647">
        <v>0</v>
      </c>
      <c r="C2637" s="647">
        <v>4</v>
      </c>
      <c r="D2637" s="647">
        <v>4</v>
      </c>
      <c r="E2637" s="163" t="s">
        <v>2050</v>
      </c>
      <c r="F2637" s="593" t="s">
        <v>4675</v>
      </c>
      <c r="G2637" s="143"/>
      <c r="H2637" s="162">
        <v>41110000</v>
      </c>
      <c r="I2637" s="145" t="s">
        <v>96</v>
      </c>
      <c r="J2637" s="146"/>
      <c r="K2637" s="146"/>
      <c r="L2637" s="146"/>
      <c r="M2637" s="146"/>
      <c r="N2637" s="183"/>
      <c r="O2637" s="146"/>
      <c r="P2637" s="146"/>
      <c r="Q2637" s="146">
        <f t="shared" si="51"/>
        <v>0</v>
      </c>
      <c r="R2637" s="182" t="s">
        <v>4741</v>
      </c>
      <c r="S2637" s="226"/>
      <c r="T2637" s="676" t="s">
        <v>4687</v>
      </c>
      <c r="U2637" s="147"/>
      <c r="V2637" s="147"/>
      <c r="W2637" s="147"/>
      <c r="X2637" s="117"/>
    </row>
    <row r="2638" spans="1:24" ht="24" hidden="1" x14ac:dyDescent="0.2">
      <c r="A2638" s="167">
        <v>2</v>
      </c>
      <c r="B2638" s="647">
        <v>0</v>
      </c>
      <c r="C2638" s="647">
        <v>4</v>
      </c>
      <c r="D2638" s="647">
        <v>4</v>
      </c>
      <c r="E2638" s="163" t="s">
        <v>2050</v>
      </c>
      <c r="F2638" s="593" t="s">
        <v>4675</v>
      </c>
      <c r="G2638" s="143"/>
      <c r="H2638" s="162">
        <v>41110000</v>
      </c>
      <c r="I2638" s="145" t="s">
        <v>2193</v>
      </c>
      <c r="J2638" s="146"/>
      <c r="K2638" s="146"/>
      <c r="L2638" s="146"/>
      <c r="M2638" s="146"/>
      <c r="N2638" s="183"/>
      <c r="O2638" s="146"/>
      <c r="P2638" s="146"/>
      <c r="Q2638" s="146">
        <f t="shared" si="51"/>
        <v>0</v>
      </c>
      <c r="R2638" s="182" t="s">
        <v>4741</v>
      </c>
      <c r="S2638" s="226"/>
      <c r="T2638" s="676" t="s">
        <v>4687</v>
      </c>
      <c r="U2638" s="147"/>
      <c r="V2638" s="147"/>
      <c r="W2638" s="147"/>
      <c r="X2638" s="117"/>
    </row>
    <row r="2639" spans="1:24" ht="24" hidden="1" x14ac:dyDescent="0.2">
      <c r="A2639" s="167">
        <v>2</v>
      </c>
      <c r="B2639" s="647">
        <v>0</v>
      </c>
      <c r="C2639" s="647">
        <v>4</v>
      </c>
      <c r="D2639" s="647">
        <v>4</v>
      </c>
      <c r="E2639" s="163" t="s">
        <v>2050</v>
      </c>
      <c r="F2639" s="593" t="s">
        <v>4675</v>
      </c>
      <c r="G2639" s="143"/>
      <c r="H2639" s="162">
        <v>41110000</v>
      </c>
      <c r="I2639" s="145" t="s">
        <v>2194</v>
      </c>
      <c r="J2639" s="146"/>
      <c r="K2639" s="146"/>
      <c r="L2639" s="146"/>
      <c r="M2639" s="146"/>
      <c r="N2639" s="183"/>
      <c r="O2639" s="146"/>
      <c r="P2639" s="146"/>
      <c r="Q2639" s="146">
        <f t="shared" si="51"/>
        <v>0</v>
      </c>
      <c r="R2639" s="182" t="s">
        <v>4741</v>
      </c>
      <c r="S2639" s="226"/>
      <c r="T2639" s="676" t="s">
        <v>4687</v>
      </c>
      <c r="U2639" s="147"/>
      <c r="V2639" s="147"/>
      <c r="W2639" s="147"/>
      <c r="X2639" s="117"/>
    </row>
    <row r="2640" spans="1:24" ht="24" hidden="1" x14ac:dyDescent="0.2">
      <c r="A2640" s="167">
        <v>2</v>
      </c>
      <c r="B2640" s="647">
        <v>0</v>
      </c>
      <c r="C2640" s="647">
        <v>4</v>
      </c>
      <c r="D2640" s="647">
        <v>4</v>
      </c>
      <c r="E2640" s="163" t="s">
        <v>2050</v>
      </c>
      <c r="F2640" s="593" t="s">
        <v>4675</v>
      </c>
      <c r="G2640" s="143"/>
      <c r="H2640" s="162">
        <v>41110000</v>
      </c>
      <c r="I2640" s="145" t="s">
        <v>2195</v>
      </c>
      <c r="J2640" s="146"/>
      <c r="K2640" s="146"/>
      <c r="L2640" s="146"/>
      <c r="M2640" s="146"/>
      <c r="N2640" s="183"/>
      <c r="O2640" s="146"/>
      <c r="P2640" s="146"/>
      <c r="Q2640" s="146">
        <f t="shared" si="51"/>
        <v>0</v>
      </c>
      <c r="R2640" s="182" t="s">
        <v>4741</v>
      </c>
      <c r="S2640" s="226"/>
      <c r="T2640" s="676" t="s">
        <v>4687</v>
      </c>
      <c r="U2640" s="147"/>
      <c r="V2640" s="147"/>
      <c r="W2640" s="147"/>
      <c r="X2640" s="117"/>
    </row>
    <row r="2641" spans="1:24" ht="24" hidden="1" x14ac:dyDescent="0.2">
      <c r="A2641" s="167">
        <v>2</v>
      </c>
      <c r="B2641" s="647">
        <v>0</v>
      </c>
      <c r="C2641" s="647">
        <v>4</v>
      </c>
      <c r="D2641" s="647">
        <v>4</v>
      </c>
      <c r="E2641" s="163" t="s">
        <v>2050</v>
      </c>
      <c r="F2641" s="593" t="s">
        <v>4675</v>
      </c>
      <c r="G2641" s="143"/>
      <c r="H2641" s="162">
        <v>41110000</v>
      </c>
      <c r="I2641" s="145" t="s">
        <v>2196</v>
      </c>
      <c r="J2641" s="146"/>
      <c r="K2641" s="146"/>
      <c r="L2641" s="146"/>
      <c r="M2641" s="146"/>
      <c r="N2641" s="183"/>
      <c r="O2641" s="146"/>
      <c r="P2641" s="146"/>
      <c r="Q2641" s="146">
        <f t="shared" si="51"/>
        <v>0</v>
      </c>
      <c r="R2641" s="182" t="s">
        <v>4741</v>
      </c>
      <c r="S2641" s="226"/>
      <c r="T2641" s="676" t="s">
        <v>4687</v>
      </c>
      <c r="U2641" s="147"/>
      <c r="V2641" s="147"/>
      <c r="W2641" s="147"/>
      <c r="X2641" s="117"/>
    </row>
    <row r="2642" spans="1:24" ht="24" hidden="1" x14ac:dyDescent="0.2">
      <c r="A2642" s="167">
        <v>2</v>
      </c>
      <c r="B2642" s="647">
        <v>0</v>
      </c>
      <c r="C2642" s="647">
        <v>4</v>
      </c>
      <c r="D2642" s="647">
        <v>4</v>
      </c>
      <c r="E2642" s="163" t="s">
        <v>2050</v>
      </c>
      <c r="F2642" s="593" t="s">
        <v>4675</v>
      </c>
      <c r="G2642" s="143"/>
      <c r="H2642" s="162">
        <v>51171600</v>
      </c>
      <c r="I2642" s="145" t="s">
        <v>97</v>
      </c>
      <c r="J2642" s="146"/>
      <c r="K2642" s="146"/>
      <c r="L2642" s="146"/>
      <c r="M2642" s="146"/>
      <c r="N2642" s="183"/>
      <c r="O2642" s="146"/>
      <c r="P2642" s="146"/>
      <c r="Q2642" s="146">
        <f t="shared" si="51"/>
        <v>0</v>
      </c>
      <c r="R2642" s="182" t="s">
        <v>4741</v>
      </c>
      <c r="S2642" s="226"/>
      <c r="T2642" s="676" t="s">
        <v>4687</v>
      </c>
      <c r="U2642" s="147"/>
      <c r="V2642" s="147"/>
      <c r="W2642" s="147"/>
      <c r="X2642" s="117"/>
    </row>
    <row r="2643" spans="1:24" ht="24" hidden="1" x14ac:dyDescent="0.2">
      <c r="A2643" s="167">
        <v>2</v>
      </c>
      <c r="B2643" s="647">
        <v>0</v>
      </c>
      <c r="C2643" s="647">
        <v>4</v>
      </c>
      <c r="D2643" s="647">
        <v>4</v>
      </c>
      <c r="E2643" s="163" t="s">
        <v>2050</v>
      </c>
      <c r="F2643" s="593" t="s">
        <v>4675</v>
      </c>
      <c r="G2643" s="143"/>
      <c r="H2643" s="162">
        <v>41110000</v>
      </c>
      <c r="I2643" s="145" t="s">
        <v>2197</v>
      </c>
      <c r="J2643" s="146"/>
      <c r="K2643" s="146"/>
      <c r="L2643" s="146"/>
      <c r="M2643" s="146"/>
      <c r="N2643" s="183"/>
      <c r="O2643" s="146"/>
      <c r="P2643" s="146"/>
      <c r="Q2643" s="146">
        <f t="shared" si="51"/>
        <v>0</v>
      </c>
      <c r="R2643" s="182" t="s">
        <v>4741</v>
      </c>
      <c r="S2643" s="226"/>
      <c r="T2643" s="676" t="s">
        <v>4687</v>
      </c>
      <c r="U2643" s="147"/>
      <c r="V2643" s="147"/>
      <c r="W2643" s="147"/>
      <c r="X2643" s="117"/>
    </row>
    <row r="2644" spans="1:24" ht="24" hidden="1" x14ac:dyDescent="0.2">
      <c r="A2644" s="167">
        <v>2</v>
      </c>
      <c r="B2644" s="647">
        <v>0</v>
      </c>
      <c r="C2644" s="647">
        <v>4</v>
      </c>
      <c r="D2644" s="647">
        <v>4</v>
      </c>
      <c r="E2644" s="163" t="s">
        <v>2050</v>
      </c>
      <c r="F2644" s="593" t="s">
        <v>4675</v>
      </c>
      <c r="G2644" s="143"/>
      <c r="H2644" s="162">
        <v>41110000</v>
      </c>
      <c r="I2644" s="145" t="s">
        <v>2198</v>
      </c>
      <c r="J2644" s="146"/>
      <c r="K2644" s="146"/>
      <c r="L2644" s="146"/>
      <c r="M2644" s="146"/>
      <c r="N2644" s="183"/>
      <c r="O2644" s="146"/>
      <c r="P2644" s="146"/>
      <c r="Q2644" s="146">
        <f t="shared" si="51"/>
        <v>0</v>
      </c>
      <c r="R2644" s="182" t="s">
        <v>4741</v>
      </c>
      <c r="S2644" s="226"/>
      <c r="T2644" s="676" t="s">
        <v>4687</v>
      </c>
      <c r="U2644" s="147"/>
      <c r="V2644" s="147"/>
      <c r="W2644" s="147"/>
      <c r="X2644" s="117"/>
    </row>
    <row r="2645" spans="1:24" ht="24" hidden="1" x14ac:dyDescent="0.2">
      <c r="A2645" s="167">
        <v>2</v>
      </c>
      <c r="B2645" s="647">
        <v>0</v>
      </c>
      <c r="C2645" s="647">
        <v>4</v>
      </c>
      <c r="D2645" s="647">
        <v>4</v>
      </c>
      <c r="E2645" s="163" t="s">
        <v>2050</v>
      </c>
      <c r="F2645" s="593" t="s">
        <v>4675</v>
      </c>
      <c r="G2645" s="143"/>
      <c r="H2645" s="144">
        <v>4110000</v>
      </c>
      <c r="I2645" s="145" t="s">
        <v>2199</v>
      </c>
      <c r="J2645" s="146"/>
      <c r="K2645" s="146"/>
      <c r="L2645" s="146"/>
      <c r="M2645" s="146"/>
      <c r="N2645" s="183"/>
      <c r="O2645" s="146"/>
      <c r="P2645" s="146"/>
      <c r="Q2645" s="146">
        <f t="shared" si="51"/>
        <v>0</v>
      </c>
      <c r="R2645" s="182" t="s">
        <v>4741</v>
      </c>
      <c r="S2645" s="226"/>
      <c r="T2645" s="676" t="s">
        <v>4687</v>
      </c>
      <c r="U2645" s="147"/>
      <c r="V2645" s="147"/>
      <c r="W2645" s="147"/>
      <c r="X2645" s="117"/>
    </row>
    <row r="2646" spans="1:24" ht="24" hidden="1" x14ac:dyDescent="0.2">
      <c r="A2646" s="167">
        <v>2</v>
      </c>
      <c r="B2646" s="647">
        <v>0</v>
      </c>
      <c r="C2646" s="647">
        <v>4</v>
      </c>
      <c r="D2646" s="647">
        <v>4</v>
      </c>
      <c r="E2646" s="163" t="s">
        <v>2050</v>
      </c>
      <c r="F2646" s="593" t="s">
        <v>4675</v>
      </c>
      <c r="G2646" s="143"/>
      <c r="H2646" s="144">
        <v>4110000</v>
      </c>
      <c r="I2646" s="145" t="s">
        <v>98</v>
      </c>
      <c r="J2646" s="146"/>
      <c r="K2646" s="146"/>
      <c r="L2646" s="146"/>
      <c r="M2646" s="146"/>
      <c r="N2646" s="183"/>
      <c r="O2646" s="146"/>
      <c r="P2646" s="146"/>
      <c r="Q2646" s="146">
        <f t="shared" si="51"/>
        <v>0</v>
      </c>
      <c r="R2646" s="182" t="s">
        <v>4741</v>
      </c>
      <c r="S2646" s="226"/>
      <c r="T2646" s="676" t="s">
        <v>4687</v>
      </c>
      <c r="U2646" s="147"/>
      <c r="V2646" s="147"/>
      <c r="W2646" s="147"/>
      <c r="X2646" s="117"/>
    </row>
    <row r="2647" spans="1:24" ht="24" hidden="1" x14ac:dyDescent="0.2">
      <c r="A2647" s="167">
        <v>2</v>
      </c>
      <c r="B2647" s="647">
        <v>0</v>
      </c>
      <c r="C2647" s="647">
        <v>4</v>
      </c>
      <c r="D2647" s="647">
        <v>4</v>
      </c>
      <c r="E2647" s="163" t="s">
        <v>2050</v>
      </c>
      <c r="F2647" s="593" t="s">
        <v>4675</v>
      </c>
      <c r="G2647" s="143"/>
      <c r="H2647" s="144">
        <v>4110000</v>
      </c>
      <c r="I2647" s="145" t="s">
        <v>2200</v>
      </c>
      <c r="J2647" s="146"/>
      <c r="K2647" s="146"/>
      <c r="L2647" s="146"/>
      <c r="M2647" s="146"/>
      <c r="N2647" s="183"/>
      <c r="O2647" s="146"/>
      <c r="P2647" s="146"/>
      <c r="Q2647" s="146">
        <f t="shared" si="51"/>
        <v>0</v>
      </c>
      <c r="R2647" s="182" t="s">
        <v>4741</v>
      </c>
      <c r="S2647" s="226"/>
      <c r="T2647" s="676" t="s">
        <v>4687</v>
      </c>
      <c r="U2647" s="147"/>
      <c r="V2647" s="147"/>
      <c r="W2647" s="147"/>
      <c r="X2647" s="117"/>
    </row>
    <row r="2648" spans="1:24" ht="42.75" hidden="1" x14ac:dyDescent="0.2">
      <c r="A2648" s="167">
        <v>2</v>
      </c>
      <c r="B2648" s="647">
        <v>0</v>
      </c>
      <c r="C2648" s="647">
        <v>4</v>
      </c>
      <c r="D2648" s="647">
        <v>4</v>
      </c>
      <c r="E2648" s="163" t="s">
        <v>2050</v>
      </c>
      <c r="F2648" s="593" t="s">
        <v>4675</v>
      </c>
      <c r="G2648" s="143"/>
      <c r="H2648" s="144">
        <v>4110000</v>
      </c>
      <c r="I2648" s="145" t="s">
        <v>99</v>
      </c>
      <c r="J2648" s="146"/>
      <c r="K2648" s="146"/>
      <c r="L2648" s="146"/>
      <c r="M2648" s="146"/>
      <c r="N2648" s="183"/>
      <c r="O2648" s="146"/>
      <c r="P2648" s="146"/>
      <c r="Q2648" s="146">
        <f t="shared" si="51"/>
        <v>0</v>
      </c>
      <c r="R2648" s="182" t="s">
        <v>4741</v>
      </c>
      <c r="S2648" s="226"/>
      <c r="T2648" s="676" t="s">
        <v>4687</v>
      </c>
      <c r="U2648" s="147"/>
      <c r="V2648" s="147"/>
      <c r="W2648" s="147"/>
      <c r="X2648" s="117"/>
    </row>
    <row r="2649" spans="1:24" ht="24" hidden="1" x14ac:dyDescent="0.2">
      <c r="A2649" s="167">
        <v>2</v>
      </c>
      <c r="B2649" s="647">
        <v>0</v>
      </c>
      <c r="C2649" s="647">
        <v>4</v>
      </c>
      <c r="D2649" s="647">
        <v>4</v>
      </c>
      <c r="E2649" s="163" t="s">
        <v>2050</v>
      </c>
      <c r="F2649" s="593" t="s">
        <v>4675</v>
      </c>
      <c r="G2649" s="143"/>
      <c r="H2649" s="144">
        <v>4110000</v>
      </c>
      <c r="I2649" s="145" t="s">
        <v>2201</v>
      </c>
      <c r="J2649" s="146"/>
      <c r="K2649" s="146"/>
      <c r="L2649" s="146"/>
      <c r="M2649" s="146"/>
      <c r="N2649" s="183"/>
      <c r="O2649" s="146"/>
      <c r="P2649" s="146"/>
      <c r="Q2649" s="146">
        <f t="shared" si="51"/>
        <v>0</v>
      </c>
      <c r="R2649" s="182" t="s">
        <v>4741</v>
      </c>
      <c r="S2649" s="226"/>
      <c r="T2649" s="676" t="s">
        <v>4687</v>
      </c>
      <c r="U2649" s="147"/>
      <c r="V2649" s="147"/>
      <c r="W2649" s="147"/>
      <c r="X2649" s="117"/>
    </row>
    <row r="2650" spans="1:24" ht="24" hidden="1" x14ac:dyDescent="0.2">
      <c r="A2650" s="167">
        <v>2</v>
      </c>
      <c r="B2650" s="647">
        <v>0</v>
      </c>
      <c r="C2650" s="647">
        <v>4</v>
      </c>
      <c r="D2650" s="647">
        <v>4</v>
      </c>
      <c r="E2650" s="163" t="s">
        <v>2050</v>
      </c>
      <c r="F2650" s="593" t="s">
        <v>4675</v>
      </c>
      <c r="G2650" s="143"/>
      <c r="H2650" s="144">
        <v>4110000</v>
      </c>
      <c r="I2650" s="145" t="s">
        <v>2202</v>
      </c>
      <c r="J2650" s="146"/>
      <c r="K2650" s="146"/>
      <c r="L2650" s="146"/>
      <c r="M2650" s="146"/>
      <c r="N2650" s="183"/>
      <c r="O2650" s="146"/>
      <c r="P2650" s="146"/>
      <c r="Q2650" s="146">
        <f t="shared" si="51"/>
        <v>0</v>
      </c>
      <c r="R2650" s="182" t="s">
        <v>4741</v>
      </c>
      <c r="S2650" s="226"/>
      <c r="T2650" s="676" t="s">
        <v>4687</v>
      </c>
      <c r="U2650" s="147"/>
      <c r="V2650" s="147"/>
      <c r="W2650" s="147"/>
      <c r="X2650" s="117"/>
    </row>
    <row r="2651" spans="1:24" ht="24" hidden="1" x14ac:dyDescent="0.2">
      <c r="A2651" s="167">
        <v>2</v>
      </c>
      <c r="B2651" s="647">
        <v>0</v>
      </c>
      <c r="C2651" s="647">
        <v>4</v>
      </c>
      <c r="D2651" s="647">
        <v>4</v>
      </c>
      <c r="E2651" s="163" t="s">
        <v>2050</v>
      </c>
      <c r="F2651" s="593" t="s">
        <v>4675</v>
      </c>
      <c r="G2651" s="143"/>
      <c r="H2651" s="144">
        <v>4110000</v>
      </c>
      <c r="I2651" s="145" t="s">
        <v>2203</v>
      </c>
      <c r="J2651" s="146"/>
      <c r="K2651" s="146"/>
      <c r="L2651" s="146"/>
      <c r="M2651" s="146"/>
      <c r="N2651" s="183"/>
      <c r="O2651" s="146"/>
      <c r="P2651" s="146"/>
      <c r="Q2651" s="146">
        <f t="shared" si="51"/>
        <v>0</v>
      </c>
      <c r="R2651" s="182" t="s">
        <v>4741</v>
      </c>
      <c r="S2651" s="226"/>
      <c r="T2651" s="676" t="s">
        <v>4687</v>
      </c>
      <c r="U2651" s="147"/>
      <c r="V2651" s="147"/>
      <c r="W2651" s="147"/>
      <c r="X2651" s="117"/>
    </row>
    <row r="2652" spans="1:24" ht="22.5" hidden="1" customHeight="1" x14ac:dyDescent="0.2">
      <c r="A2652" s="167">
        <v>2</v>
      </c>
      <c r="B2652" s="647">
        <v>0</v>
      </c>
      <c r="C2652" s="647">
        <v>4</v>
      </c>
      <c r="D2652" s="647">
        <v>4</v>
      </c>
      <c r="E2652" s="163" t="s">
        <v>2050</v>
      </c>
      <c r="F2652" s="593" t="s">
        <v>4675</v>
      </c>
      <c r="G2652" s="143"/>
      <c r="H2652" s="672">
        <v>41101500</v>
      </c>
      <c r="I2652" s="145" t="s">
        <v>4883</v>
      </c>
      <c r="J2652" s="146"/>
      <c r="K2652" s="146"/>
      <c r="L2652" s="146"/>
      <c r="M2652" s="146"/>
      <c r="N2652" s="183" t="s">
        <v>4884</v>
      </c>
      <c r="O2652" s="146">
        <v>1</v>
      </c>
      <c r="P2652" s="146"/>
      <c r="Q2652" s="146">
        <f t="shared" si="51"/>
        <v>0</v>
      </c>
      <c r="R2652" s="182" t="s">
        <v>4741</v>
      </c>
      <c r="S2652" s="226"/>
      <c r="T2652" s="676" t="s">
        <v>4687</v>
      </c>
      <c r="U2652" s="147"/>
      <c r="V2652" s="147"/>
      <c r="W2652" s="147"/>
      <c r="X2652" s="117"/>
    </row>
    <row r="2653" spans="1:24" ht="33" hidden="1" customHeight="1" x14ac:dyDescent="0.2">
      <c r="A2653" s="167">
        <v>2</v>
      </c>
      <c r="B2653" s="647">
        <v>0</v>
      </c>
      <c r="C2653" s="647">
        <v>4</v>
      </c>
      <c r="D2653" s="647">
        <v>4</v>
      </c>
      <c r="E2653" s="163" t="s">
        <v>2050</v>
      </c>
      <c r="F2653" s="593" t="s">
        <v>4675</v>
      </c>
      <c r="G2653" s="143"/>
      <c r="H2653" s="144">
        <v>4110000</v>
      </c>
      <c r="I2653" s="145" t="s">
        <v>2910</v>
      </c>
      <c r="J2653" s="146"/>
      <c r="K2653" s="146"/>
      <c r="L2653" s="146"/>
      <c r="M2653" s="146"/>
      <c r="N2653" s="183"/>
      <c r="O2653" s="146"/>
      <c r="P2653" s="146"/>
      <c r="Q2653" s="146">
        <f t="shared" si="51"/>
        <v>0</v>
      </c>
      <c r="R2653" s="182" t="s">
        <v>4741</v>
      </c>
      <c r="S2653" s="226"/>
      <c r="T2653" s="676" t="s">
        <v>4687</v>
      </c>
      <c r="U2653" s="147"/>
      <c r="V2653" s="147"/>
      <c r="W2653" s="147"/>
      <c r="X2653" s="117"/>
    </row>
    <row r="2654" spans="1:24" ht="24" hidden="1" x14ac:dyDescent="0.2">
      <c r="A2654" s="167">
        <v>2</v>
      </c>
      <c r="B2654" s="647">
        <v>0</v>
      </c>
      <c r="C2654" s="647">
        <v>4</v>
      </c>
      <c r="D2654" s="647">
        <v>4</v>
      </c>
      <c r="E2654" s="163" t="s">
        <v>2050</v>
      </c>
      <c r="F2654" s="593" t="s">
        <v>4675</v>
      </c>
      <c r="G2654" s="143"/>
      <c r="H2654" s="144">
        <v>4110000</v>
      </c>
      <c r="I2654" s="145" t="s">
        <v>2911</v>
      </c>
      <c r="J2654" s="146"/>
      <c r="K2654" s="146"/>
      <c r="L2654" s="146"/>
      <c r="M2654" s="146"/>
      <c r="N2654" s="183"/>
      <c r="O2654" s="146"/>
      <c r="P2654" s="146"/>
      <c r="Q2654" s="146">
        <f t="shared" si="51"/>
        <v>0</v>
      </c>
      <c r="R2654" s="182" t="s">
        <v>4741</v>
      </c>
      <c r="S2654" s="226"/>
      <c r="T2654" s="676" t="s">
        <v>4687</v>
      </c>
      <c r="U2654" s="147"/>
      <c r="V2654" s="147"/>
      <c r="W2654" s="147"/>
      <c r="X2654" s="117"/>
    </row>
    <row r="2655" spans="1:24" ht="24" hidden="1" x14ac:dyDescent="0.2">
      <c r="A2655" s="167">
        <v>2</v>
      </c>
      <c r="B2655" s="647">
        <v>0</v>
      </c>
      <c r="C2655" s="647">
        <v>4</v>
      </c>
      <c r="D2655" s="647">
        <v>4</v>
      </c>
      <c r="E2655" s="163" t="s">
        <v>2050</v>
      </c>
      <c r="F2655" s="593" t="s">
        <v>4675</v>
      </c>
      <c r="G2655" s="143"/>
      <c r="H2655" s="144">
        <v>4110000</v>
      </c>
      <c r="I2655" s="145" t="s">
        <v>100</v>
      </c>
      <c r="J2655" s="146"/>
      <c r="K2655" s="146"/>
      <c r="L2655" s="146"/>
      <c r="M2655" s="146"/>
      <c r="N2655" s="183"/>
      <c r="O2655" s="146"/>
      <c r="P2655" s="146"/>
      <c r="Q2655" s="146">
        <f t="shared" si="51"/>
        <v>0</v>
      </c>
      <c r="R2655" s="182" t="s">
        <v>4741</v>
      </c>
      <c r="S2655" s="226"/>
      <c r="T2655" s="676" t="s">
        <v>4687</v>
      </c>
      <c r="U2655" s="147"/>
      <c r="V2655" s="147"/>
      <c r="W2655" s="147"/>
      <c r="X2655" s="117"/>
    </row>
    <row r="2656" spans="1:24" ht="24" hidden="1" x14ac:dyDescent="0.2">
      <c r="A2656" s="167">
        <v>2</v>
      </c>
      <c r="B2656" s="647">
        <v>0</v>
      </c>
      <c r="C2656" s="647">
        <v>4</v>
      </c>
      <c r="D2656" s="647">
        <v>4</v>
      </c>
      <c r="E2656" s="163" t="s">
        <v>2050</v>
      </c>
      <c r="F2656" s="593" t="s">
        <v>4675</v>
      </c>
      <c r="G2656" s="143"/>
      <c r="H2656" s="144">
        <v>4110000</v>
      </c>
      <c r="I2656" s="145" t="s">
        <v>101</v>
      </c>
      <c r="J2656" s="146"/>
      <c r="K2656" s="146"/>
      <c r="L2656" s="146"/>
      <c r="M2656" s="146"/>
      <c r="N2656" s="183"/>
      <c r="O2656" s="146"/>
      <c r="P2656" s="146"/>
      <c r="Q2656" s="146">
        <f t="shared" si="51"/>
        <v>0</v>
      </c>
      <c r="R2656" s="182" t="s">
        <v>4741</v>
      </c>
      <c r="S2656" s="226"/>
      <c r="T2656" s="676" t="s">
        <v>4687</v>
      </c>
      <c r="U2656" s="147"/>
      <c r="V2656" s="147"/>
      <c r="W2656" s="147"/>
      <c r="X2656" s="117"/>
    </row>
    <row r="2657" spans="1:24" ht="24" hidden="1" x14ac:dyDescent="0.2">
      <c r="A2657" s="167">
        <v>2</v>
      </c>
      <c r="B2657" s="647">
        <v>0</v>
      </c>
      <c r="C2657" s="647">
        <v>4</v>
      </c>
      <c r="D2657" s="647">
        <v>4</v>
      </c>
      <c r="E2657" s="163" t="s">
        <v>2050</v>
      </c>
      <c r="F2657" s="593" t="s">
        <v>4675</v>
      </c>
      <c r="G2657" s="143"/>
      <c r="H2657" s="144">
        <v>4110000</v>
      </c>
      <c r="I2657" s="145" t="s">
        <v>2912</v>
      </c>
      <c r="J2657" s="146"/>
      <c r="K2657" s="146"/>
      <c r="L2657" s="146"/>
      <c r="M2657" s="146"/>
      <c r="N2657" s="183"/>
      <c r="O2657" s="146"/>
      <c r="P2657" s="146"/>
      <c r="Q2657" s="146">
        <f t="shared" si="51"/>
        <v>0</v>
      </c>
      <c r="R2657" s="182" t="s">
        <v>4741</v>
      </c>
      <c r="S2657" s="226"/>
      <c r="T2657" s="676" t="s">
        <v>4687</v>
      </c>
      <c r="U2657" s="147"/>
      <c r="V2657" s="147"/>
      <c r="W2657" s="147"/>
      <c r="X2657" s="117"/>
    </row>
    <row r="2658" spans="1:24" ht="28.5" hidden="1" customHeight="1" x14ac:dyDescent="0.2">
      <c r="A2658" s="167">
        <v>2</v>
      </c>
      <c r="B2658" s="647">
        <v>0</v>
      </c>
      <c r="C2658" s="647">
        <v>4</v>
      </c>
      <c r="D2658" s="647">
        <v>4</v>
      </c>
      <c r="E2658" s="163" t="s">
        <v>2050</v>
      </c>
      <c r="F2658" s="593" t="s">
        <v>4675</v>
      </c>
      <c r="G2658" s="143"/>
      <c r="H2658" s="144">
        <v>42151500</v>
      </c>
      <c r="I2658" s="145" t="s">
        <v>5054</v>
      </c>
      <c r="J2658" s="146"/>
      <c r="K2658" s="146"/>
      <c r="L2658" s="146"/>
      <c r="M2658" s="146"/>
      <c r="N2658" s="183" t="s">
        <v>5055</v>
      </c>
      <c r="O2658" s="146">
        <v>1</v>
      </c>
      <c r="P2658" s="146"/>
      <c r="Q2658" s="146">
        <f t="shared" si="51"/>
        <v>0</v>
      </c>
      <c r="R2658" s="182" t="s">
        <v>4741</v>
      </c>
      <c r="S2658" s="226"/>
      <c r="T2658" s="676" t="s">
        <v>4687</v>
      </c>
      <c r="U2658" s="147"/>
      <c r="V2658" s="147"/>
      <c r="W2658" s="147"/>
      <c r="X2658" s="117"/>
    </row>
    <row r="2659" spans="1:24" ht="28.5" hidden="1" customHeight="1" x14ac:dyDescent="0.2">
      <c r="A2659" s="167">
        <v>2</v>
      </c>
      <c r="B2659" s="647">
        <v>0</v>
      </c>
      <c r="C2659" s="647">
        <v>4</v>
      </c>
      <c r="D2659" s="647">
        <v>4</v>
      </c>
      <c r="E2659" s="163" t="s">
        <v>2050</v>
      </c>
      <c r="F2659" s="593" t="s">
        <v>4675</v>
      </c>
      <c r="G2659" s="143"/>
      <c r="H2659" s="144">
        <v>42151500</v>
      </c>
      <c r="I2659" s="145" t="s">
        <v>5056</v>
      </c>
      <c r="J2659" s="146"/>
      <c r="K2659" s="146"/>
      <c r="L2659" s="146"/>
      <c r="M2659" s="146"/>
      <c r="N2659" s="183" t="s">
        <v>5057</v>
      </c>
      <c r="O2659" s="146">
        <v>1</v>
      </c>
      <c r="P2659" s="146"/>
      <c r="Q2659" s="146">
        <f t="shared" si="51"/>
        <v>0</v>
      </c>
      <c r="R2659" s="182" t="s">
        <v>4741</v>
      </c>
      <c r="S2659" s="226"/>
      <c r="T2659" s="676" t="s">
        <v>4687</v>
      </c>
      <c r="U2659" s="147"/>
      <c r="V2659" s="147"/>
      <c r="W2659" s="147"/>
      <c r="X2659" s="117"/>
    </row>
    <row r="2660" spans="1:24" ht="28.5" hidden="1" customHeight="1" x14ac:dyDescent="0.2">
      <c r="A2660" s="167">
        <v>2</v>
      </c>
      <c r="B2660" s="647">
        <v>0</v>
      </c>
      <c r="C2660" s="647">
        <v>4</v>
      </c>
      <c r="D2660" s="647">
        <v>4</v>
      </c>
      <c r="E2660" s="163" t="s">
        <v>2050</v>
      </c>
      <c r="F2660" s="593" t="s">
        <v>4675</v>
      </c>
      <c r="G2660" s="143"/>
      <c r="H2660" s="144">
        <v>421515</v>
      </c>
      <c r="I2660" s="145" t="s">
        <v>5065</v>
      </c>
      <c r="J2660" s="146"/>
      <c r="K2660" s="146"/>
      <c r="L2660" s="146"/>
      <c r="M2660" s="146"/>
      <c r="N2660" s="183" t="s">
        <v>5066</v>
      </c>
      <c r="O2660" s="146">
        <v>2</v>
      </c>
      <c r="P2660" s="146"/>
      <c r="Q2660" s="146">
        <f t="shared" si="51"/>
        <v>0</v>
      </c>
      <c r="R2660" s="182" t="s">
        <v>4741</v>
      </c>
      <c r="S2660" s="226"/>
      <c r="T2660" s="676" t="s">
        <v>4687</v>
      </c>
      <c r="U2660" s="147"/>
      <c r="V2660" s="147"/>
      <c r="W2660" s="147"/>
      <c r="X2660" s="117"/>
    </row>
    <row r="2661" spans="1:24" ht="28.5" hidden="1" customHeight="1" x14ac:dyDescent="0.2">
      <c r="A2661" s="167">
        <v>2</v>
      </c>
      <c r="B2661" s="647">
        <v>0</v>
      </c>
      <c r="C2661" s="647">
        <v>4</v>
      </c>
      <c r="D2661" s="647">
        <v>4</v>
      </c>
      <c r="E2661" s="163" t="s">
        <v>2050</v>
      </c>
      <c r="F2661" s="593" t="s">
        <v>4675</v>
      </c>
      <c r="G2661" s="143"/>
      <c r="H2661" s="144">
        <v>421515</v>
      </c>
      <c r="I2661" s="145" t="s">
        <v>5067</v>
      </c>
      <c r="J2661" s="146"/>
      <c r="K2661" s="146"/>
      <c r="L2661" s="146"/>
      <c r="M2661" s="146"/>
      <c r="N2661" s="183" t="s">
        <v>5066</v>
      </c>
      <c r="O2661" s="146">
        <v>2</v>
      </c>
      <c r="P2661" s="146"/>
      <c r="Q2661" s="146">
        <f t="shared" si="51"/>
        <v>0</v>
      </c>
      <c r="R2661" s="182" t="s">
        <v>4741</v>
      </c>
      <c r="S2661" s="226"/>
      <c r="T2661" s="676" t="s">
        <v>4687</v>
      </c>
      <c r="U2661" s="147"/>
      <c r="V2661" s="147"/>
      <c r="W2661" s="147"/>
      <c r="X2661" s="117"/>
    </row>
    <row r="2662" spans="1:24" ht="28.5" hidden="1" customHeight="1" x14ac:dyDescent="0.2">
      <c r="A2662" s="167">
        <v>2</v>
      </c>
      <c r="B2662" s="647">
        <v>0</v>
      </c>
      <c r="C2662" s="647">
        <v>4</v>
      </c>
      <c r="D2662" s="647">
        <v>4</v>
      </c>
      <c r="E2662" s="163" t="s">
        <v>2050</v>
      </c>
      <c r="F2662" s="593" t="s">
        <v>4675</v>
      </c>
      <c r="G2662" s="143"/>
      <c r="H2662" s="144">
        <v>42151500</v>
      </c>
      <c r="I2662" s="145" t="s">
        <v>5062</v>
      </c>
      <c r="J2662" s="146"/>
      <c r="K2662" s="146"/>
      <c r="L2662" s="146"/>
      <c r="M2662" s="146"/>
      <c r="N2662" s="183" t="s">
        <v>5063</v>
      </c>
      <c r="O2662" s="146">
        <v>1</v>
      </c>
      <c r="P2662" s="146"/>
      <c r="Q2662" s="146">
        <f t="shared" si="51"/>
        <v>0</v>
      </c>
      <c r="R2662" s="182" t="s">
        <v>4741</v>
      </c>
      <c r="S2662" s="226"/>
      <c r="T2662" s="676" t="s">
        <v>4687</v>
      </c>
      <c r="U2662" s="147"/>
      <c r="V2662" s="147"/>
      <c r="W2662" s="147"/>
      <c r="X2662" s="117"/>
    </row>
    <row r="2663" spans="1:24" ht="28.5" hidden="1" customHeight="1" x14ac:dyDescent="0.2">
      <c r="A2663" s="167">
        <v>2</v>
      </c>
      <c r="B2663" s="647">
        <v>0</v>
      </c>
      <c r="C2663" s="647">
        <v>4</v>
      </c>
      <c r="D2663" s="647">
        <v>4</v>
      </c>
      <c r="E2663" s="163" t="s">
        <v>2050</v>
      </c>
      <c r="F2663" s="593" t="s">
        <v>4675</v>
      </c>
      <c r="G2663" s="143"/>
      <c r="H2663" s="144">
        <v>42151500</v>
      </c>
      <c r="I2663" s="145" t="s">
        <v>5080</v>
      </c>
      <c r="J2663" s="146"/>
      <c r="K2663" s="146"/>
      <c r="L2663" s="146"/>
      <c r="M2663" s="146"/>
      <c r="N2663" s="183" t="s">
        <v>5081</v>
      </c>
      <c r="O2663" s="146">
        <v>1</v>
      </c>
      <c r="P2663" s="146"/>
      <c r="Q2663" s="146">
        <f t="shared" si="51"/>
        <v>0</v>
      </c>
      <c r="R2663" s="182" t="s">
        <v>4741</v>
      </c>
      <c r="S2663" s="226"/>
      <c r="T2663" s="676" t="s">
        <v>4687</v>
      </c>
      <c r="U2663" s="147"/>
      <c r="V2663" s="147"/>
      <c r="W2663" s="147"/>
      <c r="X2663" s="117"/>
    </row>
    <row r="2664" spans="1:24" ht="28.5" hidden="1" customHeight="1" x14ac:dyDescent="0.2">
      <c r="A2664" s="167">
        <v>2</v>
      </c>
      <c r="B2664" s="647">
        <v>0</v>
      </c>
      <c r="C2664" s="647">
        <v>4</v>
      </c>
      <c r="D2664" s="647">
        <v>4</v>
      </c>
      <c r="E2664" s="163" t="s">
        <v>2050</v>
      </c>
      <c r="F2664" s="593" t="s">
        <v>4675</v>
      </c>
      <c r="G2664" s="143"/>
      <c r="H2664" s="144">
        <v>42151500</v>
      </c>
      <c r="I2664" s="145" t="s">
        <v>5078</v>
      </c>
      <c r="J2664" s="146"/>
      <c r="K2664" s="146"/>
      <c r="L2664" s="146"/>
      <c r="M2664" s="146"/>
      <c r="N2664" s="183" t="s">
        <v>5079</v>
      </c>
      <c r="O2664" s="146">
        <v>5</v>
      </c>
      <c r="P2664" s="146"/>
      <c r="Q2664" s="146">
        <f t="shared" si="51"/>
        <v>0</v>
      </c>
      <c r="R2664" s="182" t="s">
        <v>4741</v>
      </c>
      <c r="S2664" s="226"/>
      <c r="T2664" s="676" t="s">
        <v>4687</v>
      </c>
      <c r="U2664" s="147"/>
      <c r="V2664" s="147"/>
      <c r="W2664" s="147"/>
      <c r="X2664" s="117"/>
    </row>
    <row r="2665" spans="1:24" ht="39.75" hidden="1" customHeight="1" x14ac:dyDescent="0.2">
      <c r="A2665" s="167">
        <v>2</v>
      </c>
      <c r="B2665" s="647">
        <v>0</v>
      </c>
      <c r="C2665" s="647">
        <v>4</v>
      </c>
      <c r="D2665" s="647">
        <v>4</v>
      </c>
      <c r="E2665" s="163" t="s">
        <v>2050</v>
      </c>
      <c r="F2665" s="593" t="s">
        <v>4675</v>
      </c>
      <c r="G2665" s="143"/>
      <c r="H2665" s="144">
        <v>42151500</v>
      </c>
      <c r="I2665" s="145" t="s">
        <v>5060</v>
      </c>
      <c r="J2665" s="146"/>
      <c r="K2665" s="146"/>
      <c r="L2665" s="146"/>
      <c r="M2665" s="146"/>
      <c r="N2665" s="183" t="s">
        <v>5061</v>
      </c>
      <c r="O2665" s="146">
        <v>2</v>
      </c>
      <c r="P2665" s="146"/>
      <c r="Q2665" s="146">
        <f t="shared" si="51"/>
        <v>0</v>
      </c>
      <c r="R2665" s="182" t="s">
        <v>4741</v>
      </c>
      <c r="S2665" s="226"/>
      <c r="T2665" s="676" t="s">
        <v>4687</v>
      </c>
      <c r="U2665" s="147"/>
      <c r="V2665" s="147"/>
      <c r="W2665" s="147"/>
      <c r="X2665" s="117"/>
    </row>
    <row r="2666" spans="1:24" ht="28.5" hidden="1" customHeight="1" x14ac:dyDescent="0.2">
      <c r="A2666" s="167">
        <v>2</v>
      </c>
      <c r="B2666" s="647">
        <v>0</v>
      </c>
      <c r="C2666" s="647">
        <v>4</v>
      </c>
      <c r="D2666" s="647">
        <v>4</v>
      </c>
      <c r="E2666" s="163" t="s">
        <v>2050</v>
      </c>
      <c r="F2666" s="593" t="s">
        <v>4675</v>
      </c>
      <c r="G2666" s="143"/>
      <c r="H2666" s="144">
        <v>42152500</v>
      </c>
      <c r="I2666" s="145" t="s">
        <v>5042</v>
      </c>
      <c r="J2666" s="146"/>
      <c r="K2666" s="146"/>
      <c r="L2666" s="146"/>
      <c r="M2666" s="146"/>
      <c r="N2666" s="183" t="s">
        <v>5043</v>
      </c>
      <c r="O2666" s="146">
        <v>2</v>
      </c>
      <c r="P2666" s="146"/>
      <c r="Q2666" s="146">
        <f t="shared" si="51"/>
        <v>0</v>
      </c>
      <c r="R2666" s="182" t="s">
        <v>4741</v>
      </c>
      <c r="S2666" s="226"/>
      <c r="T2666" s="676" t="s">
        <v>4687</v>
      </c>
      <c r="U2666" s="147"/>
      <c r="V2666" s="147"/>
      <c r="W2666" s="147"/>
      <c r="X2666" s="117"/>
    </row>
    <row r="2667" spans="1:24" ht="31.5" hidden="1" customHeight="1" x14ac:dyDescent="0.2">
      <c r="A2667" s="167">
        <v>2</v>
      </c>
      <c r="B2667" s="647">
        <v>0</v>
      </c>
      <c r="C2667" s="647">
        <v>4</v>
      </c>
      <c r="D2667" s="647">
        <v>4</v>
      </c>
      <c r="E2667" s="163" t="s">
        <v>2050</v>
      </c>
      <c r="F2667" s="593" t="s">
        <v>4675</v>
      </c>
      <c r="G2667" s="143"/>
      <c r="H2667" s="144">
        <v>4110000</v>
      </c>
      <c r="I2667" s="145" t="s">
        <v>4954</v>
      </c>
      <c r="J2667" s="146"/>
      <c r="K2667" s="146"/>
      <c r="L2667" s="146"/>
      <c r="M2667" s="146"/>
      <c r="N2667" s="183" t="s">
        <v>4955</v>
      </c>
      <c r="O2667" s="146">
        <v>1</v>
      </c>
      <c r="P2667" s="146"/>
      <c r="Q2667" s="146">
        <f t="shared" si="51"/>
        <v>0</v>
      </c>
      <c r="R2667" s="182" t="s">
        <v>4741</v>
      </c>
      <c r="S2667" s="226"/>
      <c r="T2667" s="676" t="s">
        <v>4687</v>
      </c>
      <c r="U2667" s="147"/>
      <c r="V2667" s="147"/>
      <c r="W2667" s="147"/>
      <c r="X2667" s="117"/>
    </row>
    <row r="2668" spans="1:24" ht="31.5" hidden="1" customHeight="1" x14ac:dyDescent="0.2">
      <c r="A2668" s="167">
        <v>2</v>
      </c>
      <c r="B2668" s="647">
        <v>0</v>
      </c>
      <c r="C2668" s="647">
        <v>4</v>
      </c>
      <c r="D2668" s="647">
        <v>4</v>
      </c>
      <c r="E2668" s="163" t="s">
        <v>2050</v>
      </c>
      <c r="F2668" s="593" t="s">
        <v>4675</v>
      </c>
      <c r="G2668" s="143"/>
      <c r="H2668" s="144">
        <v>4110000</v>
      </c>
      <c r="I2668" s="145" t="s">
        <v>2913</v>
      </c>
      <c r="J2668" s="146"/>
      <c r="K2668" s="146"/>
      <c r="L2668" s="146"/>
      <c r="M2668" s="146"/>
      <c r="N2668" s="183"/>
      <c r="O2668" s="146"/>
      <c r="P2668" s="146"/>
      <c r="Q2668" s="146">
        <f t="shared" si="51"/>
        <v>0</v>
      </c>
      <c r="R2668" s="182"/>
      <c r="S2668" s="226"/>
      <c r="T2668" s="676" t="s">
        <v>4687</v>
      </c>
      <c r="U2668" s="147"/>
      <c r="V2668" s="147"/>
      <c r="W2668" s="147"/>
      <c r="X2668" s="117"/>
    </row>
    <row r="2669" spans="1:24" ht="24" hidden="1" x14ac:dyDescent="0.2">
      <c r="A2669" s="167">
        <v>2</v>
      </c>
      <c r="B2669" s="647">
        <v>0</v>
      </c>
      <c r="C2669" s="647">
        <v>4</v>
      </c>
      <c r="D2669" s="647">
        <v>4</v>
      </c>
      <c r="E2669" s="163" t="s">
        <v>2050</v>
      </c>
      <c r="F2669" s="593" t="s">
        <v>4675</v>
      </c>
      <c r="G2669" s="143"/>
      <c r="H2669" s="144">
        <v>4110000</v>
      </c>
      <c r="I2669" s="145" t="s">
        <v>2914</v>
      </c>
      <c r="J2669" s="146"/>
      <c r="K2669" s="146"/>
      <c r="L2669" s="146"/>
      <c r="M2669" s="146"/>
      <c r="N2669" s="183"/>
      <c r="O2669" s="146"/>
      <c r="P2669" s="146"/>
      <c r="Q2669" s="146">
        <f t="shared" si="51"/>
        <v>0</v>
      </c>
      <c r="R2669" s="182"/>
      <c r="S2669" s="226"/>
      <c r="T2669" s="676" t="s">
        <v>4687</v>
      </c>
      <c r="U2669" s="147"/>
      <c r="V2669" s="147"/>
      <c r="W2669" s="147"/>
      <c r="X2669" s="117"/>
    </row>
    <row r="2670" spans="1:24" ht="24" hidden="1" x14ac:dyDescent="0.2">
      <c r="A2670" s="167">
        <v>2</v>
      </c>
      <c r="B2670" s="647">
        <v>0</v>
      </c>
      <c r="C2670" s="647">
        <v>4</v>
      </c>
      <c r="D2670" s="647">
        <v>4</v>
      </c>
      <c r="E2670" s="163" t="s">
        <v>2050</v>
      </c>
      <c r="F2670" s="593" t="s">
        <v>4675</v>
      </c>
      <c r="G2670" s="143"/>
      <c r="H2670" s="144">
        <v>4110000</v>
      </c>
      <c r="I2670" s="145" t="s">
        <v>2915</v>
      </c>
      <c r="J2670" s="146"/>
      <c r="K2670" s="146"/>
      <c r="L2670" s="146"/>
      <c r="M2670" s="146"/>
      <c r="N2670" s="183"/>
      <c r="O2670" s="146"/>
      <c r="P2670" s="146"/>
      <c r="Q2670" s="146">
        <f t="shared" si="51"/>
        <v>0</v>
      </c>
      <c r="R2670" s="182"/>
      <c r="S2670" s="226"/>
      <c r="T2670" s="676" t="s">
        <v>4687</v>
      </c>
      <c r="U2670" s="147"/>
      <c r="V2670" s="147"/>
      <c r="W2670" s="147"/>
      <c r="X2670" s="117"/>
    </row>
    <row r="2671" spans="1:24" ht="24" hidden="1" x14ac:dyDescent="0.2">
      <c r="A2671" s="167">
        <v>2</v>
      </c>
      <c r="B2671" s="647">
        <v>0</v>
      </c>
      <c r="C2671" s="647">
        <v>4</v>
      </c>
      <c r="D2671" s="647">
        <v>4</v>
      </c>
      <c r="E2671" s="163" t="s">
        <v>2050</v>
      </c>
      <c r="F2671" s="593" t="s">
        <v>4675</v>
      </c>
      <c r="G2671" s="143"/>
      <c r="H2671" s="162">
        <v>53131608</v>
      </c>
      <c r="I2671" s="145" t="s">
        <v>470</v>
      </c>
      <c r="J2671" s="146"/>
      <c r="K2671" s="146"/>
      <c r="L2671" s="146"/>
      <c r="M2671" s="146"/>
      <c r="N2671" s="183"/>
      <c r="O2671" s="146"/>
      <c r="P2671" s="146"/>
      <c r="Q2671" s="146">
        <f t="shared" si="51"/>
        <v>0</v>
      </c>
      <c r="R2671" s="182"/>
      <c r="S2671" s="226"/>
      <c r="T2671" s="676" t="s">
        <v>4687</v>
      </c>
      <c r="U2671" s="147"/>
      <c r="V2671" s="147"/>
      <c r="W2671" s="147"/>
      <c r="X2671" s="117"/>
    </row>
    <row r="2672" spans="1:24" ht="24" hidden="1" x14ac:dyDescent="0.2">
      <c r="A2672" s="167">
        <v>2</v>
      </c>
      <c r="B2672" s="647">
        <v>0</v>
      </c>
      <c r="C2672" s="647">
        <v>4</v>
      </c>
      <c r="D2672" s="647">
        <v>4</v>
      </c>
      <c r="E2672" s="163" t="s">
        <v>2050</v>
      </c>
      <c r="F2672" s="593" t="s">
        <v>4675</v>
      </c>
      <c r="G2672" s="143"/>
      <c r="H2672" s="162">
        <v>53131608</v>
      </c>
      <c r="I2672" s="145" t="s">
        <v>471</v>
      </c>
      <c r="J2672" s="146"/>
      <c r="K2672" s="146"/>
      <c r="L2672" s="146"/>
      <c r="M2672" s="146"/>
      <c r="N2672" s="183"/>
      <c r="O2672" s="146"/>
      <c r="P2672" s="146"/>
      <c r="Q2672" s="146">
        <f t="shared" si="51"/>
        <v>0</v>
      </c>
      <c r="R2672" s="182"/>
      <c r="S2672" s="226"/>
      <c r="T2672" s="676" t="s">
        <v>4687</v>
      </c>
      <c r="U2672" s="147"/>
      <c r="V2672" s="147"/>
      <c r="W2672" s="147"/>
      <c r="X2672" s="117"/>
    </row>
    <row r="2673" spans="1:35" ht="24" hidden="1" x14ac:dyDescent="0.2">
      <c r="A2673" s="167">
        <v>2</v>
      </c>
      <c r="B2673" s="647">
        <v>0</v>
      </c>
      <c r="C2673" s="647">
        <v>4</v>
      </c>
      <c r="D2673" s="647">
        <v>4</v>
      </c>
      <c r="E2673" s="163" t="s">
        <v>2050</v>
      </c>
      <c r="F2673" s="593" t="s">
        <v>4675</v>
      </c>
      <c r="G2673" s="143"/>
      <c r="H2673" s="162">
        <v>42251619</v>
      </c>
      <c r="I2673" s="145" t="s">
        <v>472</v>
      </c>
      <c r="J2673" s="146"/>
      <c r="K2673" s="146"/>
      <c r="L2673" s="146"/>
      <c r="M2673" s="146"/>
      <c r="N2673" s="183"/>
      <c r="O2673" s="146"/>
      <c r="P2673" s="146"/>
      <c r="Q2673" s="146">
        <f t="shared" si="51"/>
        <v>0</v>
      </c>
      <c r="R2673" s="182"/>
      <c r="S2673" s="226"/>
      <c r="T2673" s="676" t="s">
        <v>4687</v>
      </c>
      <c r="U2673" s="147"/>
      <c r="V2673" s="147"/>
      <c r="W2673" s="147"/>
      <c r="X2673" s="117"/>
    </row>
    <row r="2674" spans="1:35" ht="24" hidden="1" x14ac:dyDescent="0.2">
      <c r="A2674" s="167">
        <v>2</v>
      </c>
      <c r="B2674" s="647">
        <v>0</v>
      </c>
      <c r="C2674" s="647">
        <v>4</v>
      </c>
      <c r="D2674" s="647">
        <v>4</v>
      </c>
      <c r="E2674" s="163" t="s">
        <v>2050</v>
      </c>
      <c r="F2674" s="593" t="s">
        <v>4675</v>
      </c>
      <c r="G2674" s="143"/>
      <c r="H2674" s="162">
        <v>41116111</v>
      </c>
      <c r="I2674" s="145" t="s">
        <v>473</v>
      </c>
      <c r="J2674" s="146"/>
      <c r="K2674" s="146"/>
      <c r="L2674" s="146"/>
      <c r="M2674" s="146"/>
      <c r="N2674" s="183"/>
      <c r="O2674" s="146"/>
      <c r="P2674" s="146"/>
      <c r="Q2674" s="146">
        <f t="shared" si="51"/>
        <v>0</v>
      </c>
      <c r="R2674" s="182"/>
      <c r="S2674" s="226"/>
      <c r="T2674" s="676" t="s">
        <v>4687</v>
      </c>
      <c r="U2674" s="147"/>
      <c r="V2674" s="147"/>
      <c r="W2674" s="147"/>
      <c r="X2674" s="117"/>
    </row>
    <row r="2675" spans="1:35" ht="24" hidden="1" x14ac:dyDescent="0.2">
      <c r="A2675" s="167">
        <v>2</v>
      </c>
      <c r="B2675" s="647">
        <v>0</v>
      </c>
      <c r="C2675" s="647">
        <v>4</v>
      </c>
      <c r="D2675" s="647">
        <v>4</v>
      </c>
      <c r="E2675" s="163" t="s">
        <v>2050</v>
      </c>
      <c r="F2675" s="593" t="s">
        <v>4675</v>
      </c>
      <c r="G2675" s="143"/>
      <c r="H2675" s="162">
        <v>41116111</v>
      </c>
      <c r="I2675" s="145" t="s">
        <v>474</v>
      </c>
      <c r="J2675" s="146"/>
      <c r="K2675" s="146"/>
      <c r="L2675" s="146"/>
      <c r="M2675" s="146"/>
      <c r="N2675" s="183"/>
      <c r="O2675" s="146"/>
      <c r="P2675" s="146"/>
      <c r="Q2675" s="146">
        <f t="shared" si="51"/>
        <v>0</v>
      </c>
      <c r="R2675" s="182"/>
      <c r="S2675" s="226"/>
      <c r="T2675" s="676" t="s">
        <v>4687</v>
      </c>
      <c r="U2675" s="147"/>
      <c r="V2675" s="147"/>
      <c r="W2675" s="147"/>
      <c r="X2675" s="117"/>
    </row>
    <row r="2676" spans="1:35" ht="24" hidden="1" x14ac:dyDescent="0.2">
      <c r="A2676" s="167">
        <v>2</v>
      </c>
      <c r="B2676" s="647">
        <v>0</v>
      </c>
      <c r="C2676" s="647">
        <v>4</v>
      </c>
      <c r="D2676" s="647">
        <v>4</v>
      </c>
      <c r="E2676" s="163" t="s">
        <v>2050</v>
      </c>
      <c r="F2676" s="593" t="s">
        <v>4675</v>
      </c>
      <c r="G2676" s="143"/>
      <c r="H2676" s="162">
        <v>41116113</v>
      </c>
      <c r="I2676" s="145" t="s">
        <v>102</v>
      </c>
      <c r="J2676" s="146"/>
      <c r="K2676" s="146"/>
      <c r="L2676" s="146"/>
      <c r="M2676" s="146"/>
      <c r="N2676" s="183"/>
      <c r="O2676" s="146"/>
      <c r="P2676" s="146"/>
      <c r="Q2676" s="146">
        <f t="shared" si="51"/>
        <v>0</v>
      </c>
      <c r="R2676" s="182"/>
      <c r="S2676" s="226"/>
      <c r="T2676" s="676" t="s">
        <v>4687</v>
      </c>
      <c r="U2676" s="147"/>
      <c r="V2676" s="147"/>
      <c r="W2676" s="147"/>
      <c r="X2676" s="117"/>
    </row>
    <row r="2677" spans="1:35" ht="24" hidden="1" x14ac:dyDescent="0.2">
      <c r="A2677" s="167">
        <v>2</v>
      </c>
      <c r="B2677" s="647">
        <v>0</v>
      </c>
      <c r="C2677" s="647">
        <v>4</v>
      </c>
      <c r="D2677" s="647">
        <v>4</v>
      </c>
      <c r="E2677" s="163" t="s">
        <v>2050</v>
      </c>
      <c r="F2677" s="593" t="s">
        <v>4675</v>
      </c>
      <c r="G2677" s="143"/>
      <c r="H2677" s="144">
        <v>4110000</v>
      </c>
      <c r="I2677" s="145" t="s">
        <v>475</v>
      </c>
      <c r="J2677" s="146"/>
      <c r="K2677" s="146"/>
      <c r="L2677" s="146"/>
      <c r="M2677" s="146"/>
      <c r="N2677" s="183"/>
      <c r="O2677" s="146"/>
      <c r="P2677" s="146"/>
      <c r="Q2677" s="146">
        <f t="shared" ref="Q2677:Q2740" si="52">+P2677</f>
        <v>0</v>
      </c>
      <c r="R2677" s="182"/>
      <c r="S2677" s="226"/>
      <c r="T2677" s="676" t="s">
        <v>4687</v>
      </c>
      <c r="U2677" s="147"/>
      <c r="V2677" s="147"/>
      <c r="W2677" s="147"/>
      <c r="X2677" s="117"/>
    </row>
    <row r="2678" spans="1:35" ht="24" hidden="1" x14ac:dyDescent="0.2">
      <c r="A2678" s="167">
        <v>2</v>
      </c>
      <c r="B2678" s="647">
        <v>0</v>
      </c>
      <c r="C2678" s="647">
        <v>4</v>
      </c>
      <c r="D2678" s="647">
        <v>4</v>
      </c>
      <c r="E2678" s="163" t="s">
        <v>2050</v>
      </c>
      <c r="F2678" s="593" t="s">
        <v>4675</v>
      </c>
      <c r="G2678" s="143"/>
      <c r="H2678" s="144">
        <v>4110000</v>
      </c>
      <c r="I2678" s="145" t="s">
        <v>103</v>
      </c>
      <c r="J2678" s="146"/>
      <c r="K2678" s="146"/>
      <c r="L2678" s="146"/>
      <c r="M2678" s="146"/>
      <c r="N2678" s="183"/>
      <c r="O2678" s="146"/>
      <c r="P2678" s="146"/>
      <c r="Q2678" s="146">
        <f t="shared" si="52"/>
        <v>0</v>
      </c>
      <c r="R2678" s="182"/>
      <c r="S2678" s="226"/>
      <c r="T2678" s="676" t="s">
        <v>4687</v>
      </c>
      <c r="U2678" s="147"/>
      <c r="V2678" s="147"/>
      <c r="W2678" s="147"/>
      <c r="X2678" s="117"/>
    </row>
    <row r="2679" spans="1:35" ht="24" hidden="1" x14ac:dyDescent="0.2">
      <c r="A2679" s="167">
        <v>2</v>
      </c>
      <c r="B2679" s="647">
        <v>0</v>
      </c>
      <c r="C2679" s="647">
        <v>4</v>
      </c>
      <c r="D2679" s="647">
        <v>4</v>
      </c>
      <c r="E2679" s="163" t="s">
        <v>2050</v>
      </c>
      <c r="F2679" s="593" t="s">
        <v>4675</v>
      </c>
      <c r="G2679" s="143"/>
      <c r="H2679" s="144">
        <v>4110000</v>
      </c>
      <c r="I2679" s="145" t="s">
        <v>104</v>
      </c>
      <c r="J2679" s="146"/>
      <c r="K2679" s="146"/>
      <c r="L2679" s="146"/>
      <c r="M2679" s="146"/>
      <c r="N2679" s="183"/>
      <c r="O2679" s="146"/>
      <c r="P2679" s="146"/>
      <c r="Q2679" s="146">
        <f t="shared" si="52"/>
        <v>0</v>
      </c>
      <c r="R2679" s="182"/>
      <c r="S2679" s="226"/>
      <c r="T2679" s="676" t="s">
        <v>4687</v>
      </c>
      <c r="U2679" s="147"/>
      <c r="V2679" s="147"/>
      <c r="W2679" s="147"/>
      <c r="X2679" s="117"/>
    </row>
    <row r="2680" spans="1:35" ht="24" hidden="1" x14ac:dyDescent="0.2">
      <c r="A2680" s="167">
        <v>2</v>
      </c>
      <c r="B2680" s="647">
        <v>0</v>
      </c>
      <c r="C2680" s="647">
        <v>4</v>
      </c>
      <c r="D2680" s="647">
        <v>4</v>
      </c>
      <c r="E2680" s="163" t="s">
        <v>2050</v>
      </c>
      <c r="F2680" s="593" t="s">
        <v>4675</v>
      </c>
      <c r="G2680" s="143"/>
      <c r="H2680" s="144">
        <v>4110000</v>
      </c>
      <c r="I2680" s="145" t="s">
        <v>2274</v>
      </c>
      <c r="J2680" s="146"/>
      <c r="K2680" s="146"/>
      <c r="L2680" s="146"/>
      <c r="M2680" s="146"/>
      <c r="N2680" s="183"/>
      <c r="O2680" s="146"/>
      <c r="P2680" s="146"/>
      <c r="Q2680" s="146">
        <f t="shared" si="52"/>
        <v>0</v>
      </c>
      <c r="R2680" s="182"/>
      <c r="S2680" s="226"/>
      <c r="T2680" s="676" t="s">
        <v>4687</v>
      </c>
      <c r="U2680" s="147"/>
      <c r="V2680" s="147"/>
      <c r="W2680" s="147"/>
      <c r="X2680" s="117"/>
    </row>
    <row r="2681" spans="1:35" ht="24" hidden="1" x14ac:dyDescent="0.2">
      <c r="A2681" s="167">
        <v>2</v>
      </c>
      <c r="B2681" s="647">
        <v>0</v>
      </c>
      <c r="C2681" s="647">
        <v>4</v>
      </c>
      <c r="D2681" s="647">
        <v>4</v>
      </c>
      <c r="E2681" s="163" t="s">
        <v>2050</v>
      </c>
      <c r="F2681" s="593" t="s">
        <v>4675</v>
      </c>
      <c r="G2681" s="143"/>
      <c r="H2681" s="144">
        <v>4110000</v>
      </c>
      <c r="I2681" s="145" t="s">
        <v>2275</v>
      </c>
      <c r="J2681" s="146"/>
      <c r="K2681" s="146"/>
      <c r="L2681" s="146"/>
      <c r="M2681" s="146"/>
      <c r="N2681" s="183"/>
      <c r="O2681" s="146"/>
      <c r="P2681" s="146"/>
      <c r="Q2681" s="146">
        <f t="shared" si="52"/>
        <v>0</v>
      </c>
      <c r="R2681" s="182"/>
      <c r="S2681" s="226"/>
      <c r="T2681" s="676" t="s">
        <v>4687</v>
      </c>
      <c r="U2681" s="147"/>
      <c r="V2681" s="147"/>
      <c r="W2681" s="147"/>
      <c r="X2681" s="117"/>
    </row>
    <row r="2682" spans="1:35" ht="24" hidden="1" x14ac:dyDescent="0.2">
      <c r="A2682" s="167">
        <v>2</v>
      </c>
      <c r="B2682" s="647">
        <v>0</v>
      </c>
      <c r="C2682" s="647">
        <v>4</v>
      </c>
      <c r="D2682" s="647">
        <v>4</v>
      </c>
      <c r="E2682" s="163" t="s">
        <v>2050</v>
      </c>
      <c r="F2682" s="593" t="s">
        <v>4675</v>
      </c>
      <c r="G2682" s="143"/>
      <c r="H2682" s="144">
        <v>4110000</v>
      </c>
      <c r="I2682" s="145" t="s">
        <v>2276</v>
      </c>
      <c r="J2682" s="146"/>
      <c r="K2682" s="146"/>
      <c r="L2682" s="146"/>
      <c r="M2682" s="146"/>
      <c r="N2682" s="183"/>
      <c r="O2682" s="146"/>
      <c r="P2682" s="146"/>
      <c r="Q2682" s="146">
        <f t="shared" si="52"/>
        <v>0</v>
      </c>
      <c r="R2682" s="182"/>
      <c r="S2682" s="226"/>
      <c r="T2682" s="676" t="s">
        <v>4687</v>
      </c>
      <c r="U2682" s="147"/>
      <c r="V2682" s="147"/>
      <c r="W2682" s="147"/>
      <c r="X2682" s="117"/>
    </row>
    <row r="2683" spans="1:35" s="894" customFormat="1" ht="27" customHeight="1" x14ac:dyDescent="0.2">
      <c r="A2683" s="884">
        <v>2</v>
      </c>
      <c r="B2683" s="885">
        <v>0</v>
      </c>
      <c r="C2683" s="885">
        <v>4</v>
      </c>
      <c r="D2683" s="885">
        <v>4</v>
      </c>
      <c r="E2683" s="886" t="s">
        <v>2050</v>
      </c>
      <c r="F2683" s="887" t="s">
        <v>4675</v>
      </c>
      <c r="G2683" s="888"/>
      <c r="H2683" s="909">
        <v>41104102</v>
      </c>
      <c r="I2683" s="889" t="s">
        <v>5104</v>
      </c>
      <c r="J2683" s="890"/>
      <c r="K2683" s="890"/>
      <c r="L2683" s="890"/>
      <c r="M2683" s="890"/>
      <c r="N2683" s="891" t="s">
        <v>5025</v>
      </c>
      <c r="O2683" s="864">
        <v>4</v>
      </c>
      <c r="P2683" s="864">
        <f>15000*O2683</f>
        <v>60000</v>
      </c>
      <c r="Q2683" s="864">
        <f t="shared" si="52"/>
        <v>60000</v>
      </c>
      <c r="R2683" s="866" t="s">
        <v>4767</v>
      </c>
      <c r="S2683" s="866">
        <v>2</v>
      </c>
      <c r="T2683" s="865" t="s">
        <v>4687</v>
      </c>
      <c r="U2683" s="867" t="s">
        <v>4670</v>
      </c>
      <c r="V2683" s="892"/>
      <c r="W2683" s="892"/>
      <c r="X2683" s="845" t="s">
        <v>5121</v>
      </c>
      <c r="Y2683" s="893"/>
      <c r="Z2683" s="893"/>
      <c r="AA2683" s="893"/>
      <c r="AB2683" s="893"/>
      <c r="AC2683" s="893"/>
      <c r="AD2683" s="893"/>
      <c r="AE2683" s="893"/>
      <c r="AF2683" s="893"/>
      <c r="AG2683" s="893"/>
      <c r="AH2683" s="893"/>
      <c r="AI2683" s="893"/>
    </row>
    <row r="2684" spans="1:35" ht="24" hidden="1" x14ac:dyDescent="0.2">
      <c r="A2684" s="167">
        <v>2</v>
      </c>
      <c r="B2684" s="647">
        <v>0</v>
      </c>
      <c r="C2684" s="647">
        <v>4</v>
      </c>
      <c r="D2684" s="647">
        <v>4</v>
      </c>
      <c r="E2684" s="163" t="s">
        <v>2050</v>
      </c>
      <c r="F2684" s="593" t="s">
        <v>4675</v>
      </c>
      <c r="G2684" s="143"/>
      <c r="H2684" s="144">
        <v>4110000</v>
      </c>
      <c r="I2684" s="145" t="s">
        <v>105</v>
      </c>
      <c r="J2684" s="146"/>
      <c r="K2684" s="146"/>
      <c r="L2684" s="146"/>
      <c r="M2684" s="146"/>
      <c r="N2684" s="183"/>
      <c r="O2684" s="146"/>
      <c r="P2684" s="146"/>
      <c r="Q2684" s="146">
        <f t="shared" si="52"/>
        <v>0</v>
      </c>
      <c r="R2684" s="182" t="s">
        <v>4741</v>
      </c>
      <c r="S2684" s="226"/>
      <c r="T2684" s="676" t="s">
        <v>4687</v>
      </c>
      <c r="U2684" s="827"/>
      <c r="V2684" s="147"/>
      <c r="W2684" s="147"/>
      <c r="X2684" s="117"/>
    </row>
    <row r="2685" spans="1:35" ht="24" hidden="1" x14ac:dyDescent="0.2">
      <c r="A2685" s="167">
        <v>2</v>
      </c>
      <c r="B2685" s="647">
        <v>0</v>
      </c>
      <c r="C2685" s="647">
        <v>4</v>
      </c>
      <c r="D2685" s="647">
        <v>4</v>
      </c>
      <c r="E2685" s="163" t="s">
        <v>2050</v>
      </c>
      <c r="F2685" s="593" t="s">
        <v>4675</v>
      </c>
      <c r="G2685" s="143"/>
      <c r="H2685" s="144">
        <v>4110000</v>
      </c>
      <c r="I2685" s="145" t="s">
        <v>2277</v>
      </c>
      <c r="J2685" s="146"/>
      <c r="K2685" s="146"/>
      <c r="L2685" s="146"/>
      <c r="M2685" s="146"/>
      <c r="N2685" s="183"/>
      <c r="O2685" s="146"/>
      <c r="P2685" s="146"/>
      <c r="Q2685" s="146">
        <f t="shared" si="52"/>
        <v>0</v>
      </c>
      <c r="R2685" s="182" t="s">
        <v>4741</v>
      </c>
      <c r="S2685" s="226"/>
      <c r="T2685" s="676" t="s">
        <v>4687</v>
      </c>
      <c r="U2685" s="827"/>
      <c r="V2685" s="147"/>
      <c r="W2685" s="147"/>
      <c r="X2685" s="117"/>
    </row>
    <row r="2686" spans="1:35" ht="24" hidden="1" x14ac:dyDescent="0.2">
      <c r="A2686" s="167">
        <v>2</v>
      </c>
      <c r="B2686" s="647">
        <v>0</v>
      </c>
      <c r="C2686" s="647">
        <v>4</v>
      </c>
      <c r="D2686" s="647">
        <v>4</v>
      </c>
      <c r="E2686" s="163" t="s">
        <v>2050</v>
      </c>
      <c r="F2686" s="593" t="s">
        <v>4675</v>
      </c>
      <c r="G2686" s="143"/>
      <c r="H2686" s="144">
        <v>4110000</v>
      </c>
      <c r="I2686" s="145" t="s">
        <v>2278</v>
      </c>
      <c r="J2686" s="146"/>
      <c r="K2686" s="146"/>
      <c r="L2686" s="146"/>
      <c r="M2686" s="146"/>
      <c r="N2686" s="183"/>
      <c r="O2686" s="146"/>
      <c r="P2686" s="146"/>
      <c r="Q2686" s="146">
        <f t="shared" si="52"/>
        <v>0</v>
      </c>
      <c r="R2686" s="182" t="s">
        <v>4741</v>
      </c>
      <c r="S2686" s="226"/>
      <c r="T2686" s="676" t="s">
        <v>4687</v>
      </c>
      <c r="U2686" s="827"/>
      <c r="V2686" s="147"/>
      <c r="W2686" s="147"/>
      <c r="X2686" s="117"/>
    </row>
    <row r="2687" spans="1:35" ht="24" hidden="1" x14ac:dyDescent="0.2">
      <c r="A2687" s="167">
        <v>2</v>
      </c>
      <c r="B2687" s="647">
        <v>0</v>
      </c>
      <c r="C2687" s="647">
        <v>4</v>
      </c>
      <c r="D2687" s="647">
        <v>4</v>
      </c>
      <c r="E2687" s="163" t="s">
        <v>2050</v>
      </c>
      <c r="F2687" s="593" t="s">
        <v>4675</v>
      </c>
      <c r="G2687" s="143"/>
      <c r="H2687" s="144">
        <v>4110000</v>
      </c>
      <c r="I2687" s="145" t="s">
        <v>2279</v>
      </c>
      <c r="J2687" s="146"/>
      <c r="K2687" s="146"/>
      <c r="L2687" s="146"/>
      <c r="M2687" s="146"/>
      <c r="N2687" s="183"/>
      <c r="O2687" s="146"/>
      <c r="P2687" s="146"/>
      <c r="Q2687" s="146">
        <f t="shared" si="52"/>
        <v>0</v>
      </c>
      <c r="R2687" s="182" t="s">
        <v>4741</v>
      </c>
      <c r="S2687" s="226"/>
      <c r="T2687" s="676" t="s">
        <v>4687</v>
      </c>
      <c r="U2687" s="827"/>
      <c r="V2687" s="147"/>
      <c r="W2687" s="147"/>
      <c r="X2687" s="117"/>
    </row>
    <row r="2688" spans="1:35" ht="24" hidden="1" x14ac:dyDescent="0.2">
      <c r="A2688" s="167">
        <v>2</v>
      </c>
      <c r="B2688" s="647">
        <v>0</v>
      </c>
      <c r="C2688" s="647">
        <v>4</v>
      </c>
      <c r="D2688" s="647">
        <v>4</v>
      </c>
      <c r="E2688" s="163" t="s">
        <v>2050</v>
      </c>
      <c r="F2688" s="593" t="s">
        <v>4675</v>
      </c>
      <c r="G2688" s="143"/>
      <c r="H2688" s="144">
        <v>4110000</v>
      </c>
      <c r="I2688" s="145" t="s">
        <v>106</v>
      </c>
      <c r="J2688" s="146"/>
      <c r="K2688" s="146"/>
      <c r="L2688" s="146"/>
      <c r="M2688" s="146"/>
      <c r="N2688" s="183"/>
      <c r="O2688" s="146"/>
      <c r="P2688" s="146"/>
      <c r="Q2688" s="146">
        <f t="shared" si="52"/>
        <v>0</v>
      </c>
      <c r="R2688" s="182" t="s">
        <v>4741</v>
      </c>
      <c r="S2688" s="226"/>
      <c r="T2688" s="676" t="s">
        <v>4687</v>
      </c>
      <c r="U2688" s="827"/>
      <c r="V2688" s="147"/>
      <c r="W2688" s="147"/>
      <c r="X2688" s="117"/>
    </row>
    <row r="2689" spans="1:24" ht="24" hidden="1" x14ac:dyDescent="0.2">
      <c r="A2689" s="167">
        <v>2</v>
      </c>
      <c r="B2689" s="647">
        <v>0</v>
      </c>
      <c r="C2689" s="647">
        <v>4</v>
      </c>
      <c r="D2689" s="647">
        <v>4</v>
      </c>
      <c r="E2689" s="163" t="s">
        <v>2050</v>
      </c>
      <c r="F2689" s="593" t="s">
        <v>4675</v>
      </c>
      <c r="G2689" s="143"/>
      <c r="H2689" s="144">
        <v>4110000</v>
      </c>
      <c r="I2689" s="145" t="s">
        <v>107</v>
      </c>
      <c r="J2689" s="146"/>
      <c r="K2689" s="146"/>
      <c r="L2689" s="146"/>
      <c r="M2689" s="146"/>
      <c r="N2689" s="183"/>
      <c r="O2689" s="146"/>
      <c r="P2689" s="146"/>
      <c r="Q2689" s="146">
        <f t="shared" si="52"/>
        <v>0</v>
      </c>
      <c r="R2689" s="182" t="s">
        <v>4741</v>
      </c>
      <c r="S2689" s="226"/>
      <c r="T2689" s="676" t="s">
        <v>4687</v>
      </c>
      <c r="U2689" s="827"/>
      <c r="V2689" s="147"/>
      <c r="W2689" s="147"/>
      <c r="X2689" s="117"/>
    </row>
    <row r="2690" spans="1:24" ht="24" hidden="1" x14ac:dyDescent="0.2">
      <c r="A2690" s="167">
        <v>2</v>
      </c>
      <c r="B2690" s="647">
        <v>0</v>
      </c>
      <c r="C2690" s="647">
        <v>4</v>
      </c>
      <c r="D2690" s="647">
        <v>4</v>
      </c>
      <c r="E2690" s="163" t="s">
        <v>2050</v>
      </c>
      <c r="F2690" s="593" t="s">
        <v>4675</v>
      </c>
      <c r="G2690" s="143"/>
      <c r="H2690" s="144">
        <v>4110000</v>
      </c>
      <c r="I2690" s="145" t="s">
        <v>3702</v>
      </c>
      <c r="J2690" s="146"/>
      <c r="K2690" s="146"/>
      <c r="L2690" s="146"/>
      <c r="M2690" s="146"/>
      <c r="N2690" s="183"/>
      <c r="O2690" s="146"/>
      <c r="P2690" s="146"/>
      <c r="Q2690" s="146">
        <f t="shared" si="52"/>
        <v>0</v>
      </c>
      <c r="R2690" s="182" t="s">
        <v>4741</v>
      </c>
      <c r="S2690" s="226"/>
      <c r="T2690" s="676" t="s">
        <v>4687</v>
      </c>
      <c r="U2690" s="827"/>
      <c r="V2690" s="147"/>
      <c r="W2690" s="147"/>
      <c r="X2690" s="117"/>
    </row>
    <row r="2691" spans="1:24" ht="24" hidden="1" x14ac:dyDescent="0.2">
      <c r="A2691" s="167">
        <v>2</v>
      </c>
      <c r="B2691" s="647">
        <v>0</v>
      </c>
      <c r="C2691" s="647">
        <v>4</v>
      </c>
      <c r="D2691" s="647">
        <v>4</v>
      </c>
      <c r="E2691" s="163" t="s">
        <v>2050</v>
      </c>
      <c r="F2691" s="593" t="s">
        <v>4675</v>
      </c>
      <c r="G2691" s="143"/>
      <c r="H2691" s="144">
        <v>4110000</v>
      </c>
      <c r="I2691" s="145" t="s">
        <v>3703</v>
      </c>
      <c r="J2691" s="146"/>
      <c r="K2691" s="146"/>
      <c r="L2691" s="146"/>
      <c r="M2691" s="146"/>
      <c r="N2691" s="183"/>
      <c r="O2691" s="146"/>
      <c r="P2691" s="146"/>
      <c r="Q2691" s="146">
        <f t="shared" si="52"/>
        <v>0</v>
      </c>
      <c r="R2691" s="182" t="s">
        <v>4741</v>
      </c>
      <c r="S2691" s="226"/>
      <c r="T2691" s="676" t="s">
        <v>4687</v>
      </c>
      <c r="U2691" s="827"/>
      <c r="V2691" s="147"/>
      <c r="W2691" s="147"/>
      <c r="X2691" s="117"/>
    </row>
    <row r="2692" spans="1:24" ht="24" hidden="1" x14ac:dyDescent="0.2">
      <c r="A2692" s="167">
        <v>2</v>
      </c>
      <c r="B2692" s="647">
        <v>0</v>
      </c>
      <c r="C2692" s="647">
        <v>4</v>
      </c>
      <c r="D2692" s="647">
        <v>4</v>
      </c>
      <c r="E2692" s="163" t="s">
        <v>2050</v>
      </c>
      <c r="F2692" s="593" t="s">
        <v>4675</v>
      </c>
      <c r="G2692" s="143"/>
      <c r="H2692" s="144">
        <v>4110000</v>
      </c>
      <c r="I2692" s="145" t="s">
        <v>3704</v>
      </c>
      <c r="J2692" s="146"/>
      <c r="K2692" s="146"/>
      <c r="L2692" s="146"/>
      <c r="M2692" s="146"/>
      <c r="N2692" s="183"/>
      <c r="O2692" s="146"/>
      <c r="P2692" s="146"/>
      <c r="Q2692" s="146">
        <f t="shared" si="52"/>
        <v>0</v>
      </c>
      <c r="R2692" s="182" t="s">
        <v>4741</v>
      </c>
      <c r="S2692" s="226"/>
      <c r="T2692" s="676" t="s">
        <v>4687</v>
      </c>
      <c r="U2692" s="827"/>
      <c r="V2692" s="147"/>
      <c r="W2692" s="147"/>
      <c r="X2692" s="117"/>
    </row>
    <row r="2693" spans="1:24" ht="24" hidden="1" x14ac:dyDescent="0.2">
      <c r="A2693" s="167">
        <v>2</v>
      </c>
      <c r="B2693" s="647">
        <v>0</v>
      </c>
      <c r="C2693" s="647">
        <v>4</v>
      </c>
      <c r="D2693" s="647">
        <v>4</v>
      </c>
      <c r="E2693" s="163" t="s">
        <v>2050</v>
      </c>
      <c r="F2693" s="593" t="s">
        <v>4675</v>
      </c>
      <c r="G2693" s="143"/>
      <c r="H2693" s="144">
        <v>4110000</v>
      </c>
      <c r="I2693" s="145" t="s">
        <v>3705</v>
      </c>
      <c r="J2693" s="146"/>
      <c r="K2693" s="146"/>
      <c r="L2693" s="146"/>
      <c r="M2693" s="146"/>
      <c r="N2693" s="183"/>
      <c r="O2693" s="146"/>
      <c r="P2693" s="146"/>
      <c r="Q2693" s="146">
        <f t="shared" si="52"/>
        <v>0</v>
      </c>
      <c r="R2693" s="182" t="s">
        <v>4741</v>
      </c>
      <c r="S2693" s="226"/>
      <c r="T2693" s="676" t="s">
        <v>4687</v>
      </c>
      <c r="U2693" s="827"/>
      <c r="V2693" s="147"/>
      <c r="W2693" s="147"/>
      <c r="X2693" s="117"/>
    </row>
    <row r="2694" spans="1:24" ht="24" hidden="1" x14ac:dyDescent="0.2">
      <c r="A2694" s="167">
        <v>2</v>
      </c>
      <c r="B2694" s="647">
        <v>0</v>
      </c>
      <c r="C2694" s="647">
        <v>4</v>
      </c>
      <c r="D2694" s="647">
        <v>4</v>
      </c>
      <c r="E2694" s="163" t="s">
        <v>2050</v>
      </c>
      <c r="F2694" s="593" t="s">
        <v>4675</v>
      </c>
      <c r="G2694" s="143"/>
      <c r="H2694" s="144">
        <v>4110000</v>
      </c>
      <c r="I2694" s="145" t="s">
        <v>108</v>
      </c>
      <c r="J2694" s="146"/>
      <c r="K2694" s="146"/>
      <c r="L2694" s="146"/>
      <c r="M2694" s="146"/>
      <c r="N2694" s="183"/>
      <c r="O2694" s="146"/>
      <c r="P2694" s="146"/>
      <c r="Q2694" s="146">
        <f t="shared" si="52"/>
        <v>0</v>
      </c>
      <c r="R2694" s="182" t="s">
        <v>4741</v>
      </c>
      <c r="S2694" s="226"/>
      <c r="T2694" s="676" t="s">
        <v>4687</v>
      </c>
      <c r="U2694" s="827"/>
      <c r="V2694" s="147"/>
      <c r="W2694" s="147"/>
      <c r="X2694" s="117"/>
    </row>
    <row r="2695" spans="1:24" ht="24" hidden="1" x14ac:dyDescent="0.2">
      <c r="A2695" s="167">
        <v>2</v>
      </c>
      <c r="B2695" s="647">
        <v>0</v>
      </c>
      <c r="C2695" s="647">
        <v>4</v>
      </c>
      <c r="D2695" s="647">
        <v>4</v>
      </c>
      <c r="E2695" s="163" t="s">
        <v>2050</v>
      </c>
      <c r="F2695" s="593" t="s">
        <v>4675</v>
      </c>
      <c r="G2695" s="143"/>
      <c r="H2695" s="144">
        <v>4110000</v>
      </c>
      <c r="I2695" s="145" t="s">
        <v>109</v>
      </c>
      <c r="J2695" s="146"/>
      <c r="K2695" s="146"/>
      <c r="L2695" s="146"/>
      <c r="M2695" s="146"/>
      <c r="N2695" s="183"/>
      <c r="O2695" s="146"/>
      <c r="P2695" s="146"/>
      <c r="Q2695" s="146">
        <f t="shared" si="52"/>
        <v>0</v>
      </c>
      <c r="R2695" s="182" t="s">
        <v>4741</v>
      </c>
      <c r="S2695" s="226"/>
      <c r="T2695" s="676" t="s">
        <v>4687</v>
      </c>
      <c r="U2695" s="827"/>
      <c r="V2695" s="147"/>
      <c r="W2695" s="147"/>
      <c r="X2695" s="117"/>
    </row>
    <row r="2696" spans="1:24" ht="24" hidden="1" x14ac:dyDescent="0.2">
      <c r="A2696" s="167">
        <v>2</v>
      </c>
      <c r="B2696" s="647">
        <v>0</v>
      </c>
      <c r="C2696" s="647">
        <v>4</v>
      </c>
      <c r="D2696" s="647">
        <v>4</v>
      </c>
      <c r="E2696" s="163" t="s">
        <v>2050</v>
      </c>
      <c r="F2696" s="593" t="s">
        <v>4675</v>
      </c>
      <c r="G2696" s="143"/>
      <c r="H2696" s="144">
        <v>4110000</v>
      </c>
      <c r="I2696" s="145" t="s">
        <v>110</v>
      </c>
      <c r="J2696" s="146"/>
      <c r="K2696" s="146"/>
      <c r="L2696" s="146"/>
      <c r="M2696" s="146"/>
      <c r="N2696" s="183"/>
      <c r="O2696" s="146"/>
      <c r="P2696" s="146"/>
      <c r="Q2696" s="146">
        <f t="shared" si="52"/>
        <v>0</v>
      </c>
      <c r="R2696" s="182" t="s">
        <v>4741</v>
      </c>
      <c r="S2696" s="226"/>
      <c r="T2696" s="676" t="s">
        <v>4687</v>
      </c>
      <c r="U2696" s="827"/>
      <c r="V2696" s="147"/>
      <c r="W2696" s="147"/>
      <c r="X2696" s="117"/>
    </row>
    <row r="2697" spans="1:24" ht="24" hidden="1" x14ac:dyDescent="0.2">
      <c r="A2697" s="167">
        <v>2</v>
      </c>
      <c r="B2697" s="647">
        <v>0</v>
      </c>
      <c r="C2697" s="647">
        <v>4</v>
      </c>
      <c r="D2697" s="647">
        <v>4</v>
      </c>
      <c r="E2697" s="163" t="s">
        <v>2050</v>
      </c>
      <c r="F2697" s="593" t="s">
        <v>4675</v>
      </c>
      <c r="G2697" s="143"/>
      <c r="H2697" s="144">
        <v>4110000</v>
      </c>
      <c r="I2697" s="145" t="s">
        <v>111</v>
      </c>
      <c r="J2697" s="146"/>
      <c r="K2697" s="146"/>
      <c r="L2697" s="146"/>
      <c r="M2697" s="146"/>
      <c r="N2697" s="183"/>
      <c r="O2697" s="146"/>
      <c r="P2697" s="146"/>
      <c r="Q2697" s="146">
        <f t="shared" si="52"/>
        <v>0</v>
      </c>
      <c r="R2697" s="182" t="s">
        <v>4741</v>
      </c>
      <c r="S2697" s="226"/>
      <c r="T2697" s="676" t="s">
        <v>4687</v>
      </c>
      <c r="U2697" s="827"/>
      <c r="V2697" s="147"/>
      <c r="W2697" s="147"/>
      <c r="X2697" s="117"/>
    </row>
    <row r="2698" spans="1:24" ht="24" hidden="1" x14ac:dyDescent="0.2">
      <c r="A2698" s="167">
        <v>2</v>
      </c>
      <c r="B2698" s="647">
        <v>0</v>
      </c>
      <c r="C2698" s="647">
        <v>4</v>
      </c>
      <c r="D2698" s="647">
        <v>4</v>
      </c>
      <c r="E2698" s="163" t="s">
        <v>2050</v>
      </c>
      <c r="F2698" s="593" t="s">
        <v>4675</v>
      </c>
      <c r="G2698" s="143"/>
      <c r="H2698" s="144">
        <v>4110000</v>
      </c>
      <c r="I2698" s="145" t="s">
        <v>3317</v>
      </c>
      <c r="J2698" s="146"/>
      <c r="K2698" s="146"/>
      <c r="L2698" s="146"/>
      <c r="M2698" s="146"/>
      <c r="N2698" s="183"/>
      <c r="O2698" s="146"/>
      <c r="P2698" s="146"/>
      <c r="Q2698" s="146">
        <f t="shared" si="52"/>
        <v>0</v>
      </c>
      <c r="R2698" s="182" t="s">
        <v>4741</v>
      </c>
      <c r="S2698" s="226"/>
      <c r="T2698" s="676" t="s">
        <v>4687</v>
      </c>
      <c r="U2698" s="827"/>
      <c r="V2698" s="147"/>
      <c r="W2698" s="147"/>
      <c r="X2698" s="117"/>
    </row>
    <row r="2699" spans="1:24" ht="24" hidden="1" x14ac:dyDescent="0.2">
      <c r="A2699" s="167">
        <v>2</v>
      </c>
      <c r="B2699" s="647">
        <v>0</v>
      </c>
      <c r="C2699" s="647">
        <v>4</v>
      </c>
      <c r="D2699" s="647">
        <v>4</v>
      </c>
      <c r="E2699" s="163" t="s">
        <v>2050</v>
      </c>
      <c r="F2699" s="593" t="s">
        <v>4675</v>
      </c>
      <c r="G2699" s="143"/>
      <c r="H2699" s="144">
        <v>4110000</v>
      </c>
      <c r="I2699" s="145" t="s">
        <v>3318</v>
      </c>
      <c r="J2699" s="146"/>
      <c r="K2699" s="146"/>
      <c r="L2699" s="146"/>
      <c r="M2699" s="146"/>
      <c r="N2699" s="183"/>
      <c r="O2699" s="146"/>
      <c r="P2699" s="146"/>
      <c r="Q2699" s="146">
        <f t="shared" si="52"/>
        <v>0</v>
      </c>
      <c r="R2699" s="182" t="s">
        <v>4741</v>
      </c>
      <c r="S2699" s="226"/>
      <c r="T2699" s="676" t="s">
        <v>4687</v>
      </c>
      <c r="U2699" s="827"/>
      <c r="V2699" s="147"/>
      <c r="W2699" s="147"/>
      <c r="X2699" s="117"/>
    </row>
    <row r="2700" spans="1:24" ht="24" hidden="1" x14ac:dyDescent="0.2">
      <c r="A2700" s="167">
        <v>2</v>
      </c>
      <c r="B2700" s="647">
        <v>0</v>
      </c>
      <c r="C2700" s="647">
        <v>4</v>
      </c>
      <c r="D2700" s="647">
        <v>4</v>
      </c>
      <c r="E2700" s="163" t="s">
        <v>2050</v>
      </c>
      <c r="F2700" s="593" t="s">
        <v>4675</v>
      </c>
      <c r="G2700" s="143"/>
      <c r="H2700" s="144">
        <v>4110000</v>
      </c>
      <c r="I2700" s="145" t="s">
        <v>3319</v>
      </c>
      <c r="J2700" s="146"/>
      <c r="K2700" s="146"/>
      <c r="L2700" s="146"/>
      <c r="M2700" s="146"/>
      <c r="N2700" s="183"/>
      <c r="O2700" s="146"/>
      <c r="P2700" s="146"/>
      <c r="Q2700" s="146">
        <f t="shared" si="52"/>
        <v>0</v>
      </c>
      <c r="R2700" s="182" t="s">
        <v>4741</v>
      </c>
      <c r="S2700" s="226"/>
      <c r="T2700" s="676" t="s">
        <v>4687</v>
      </c>
      <c r="U2700" s="827"/>
      <c r="V2700" s="147"/>
      <c r="W2700" s="147"/>
      <c r="X2700" s="117"/>
    </row>
    <row r="2701" spans="1:24" ht="24" hidden="1" x14ac:dyDescent="0.2">
      <c r="A2701" s="167">
        <v>2</v>
      </c>
      <c r="B2701" s="647">
        <v>0</v>
      </c>
      <c r="C2701" s="647">
        <v>4</v>
      </c>
      <c r="D2701" s="647">
        <v>4</v>
      </c>
      <c r="E2701" s="163" t="s">
        <v>2050</v>
      </c>
      <c r="F2701" s="593" t="s">
        <v>4675</v>
      </c>
      <c r="G2701" s="143"/>
      <c r="H2701" s="144">
        <v>4110000</v>
      </c>
      <c r="I2701" s="145" t="s">
        <v>3320</v>
      </c>
      <c r="J2701" s="146"/>
      <c r="K2701" s="146"/>
      <c r="L2701" s="146"/>
      <c r="M2701" s="146"/>
      <c r="N2701" s="183"/>
      <c r="O2701" s="146"/>
      <c r="P2701" s="146"/>
      <c r="Q2701" s="146">
        <f t="shared" si="52"/>
        <v>0</v>
      </c>
      <c r="R2701" s="182" t="s">
        <v>4741</v>
      </c>
      <c r="S2701" s="226"/>
      <c r="T2701" s="676" t="s">
        <v>4687</v>
      </c>
      <c r="U2701" s="827"/>
      <c r="V2701" s="147"/>
      <c r="W2701" s="147"/>
      <c r="X2701" s="117"/>
    </row>
    <row r="2702" spans="1:24" ht="24" hidden="1" x14ac:dyDescent="0.2">
      <c r="A2702" s="167">
        <v>2</v>
      </c>
      <c r="B2702" s="647">
        <v>0</v>
      </c>
      <c r="C2702" s="647">
        <v>4</v>
      </c>
      <c r="D2702" s="647">
        <v>4</v>
      </c>
      <c r="E2702" s="163" t="s">
        <v>2050</v>
      </c>
      <c r="F2702" s="593" t="s">
        <v>4675</v>
      </c>
      <c r="G2702" s="143"/>
      <c r="H2702" s="144">
        <v>4110000</v>
      </c>
      <c r="I2702" s="145" t="s">
        <v>3321</v>
      </c>
      <c r="J2702" s="146"/>
      <c r="K2702" s="146"/>
      <c r="L2702" s="146"/>
      <c r="M2702" s="146"/>
      <c r="N2702" s="183"/>
      <c r="O2702" s="146"/>
      <c r="P2702" s="146"/>
      <c r="Q2702" s="146">
        <f t="shared" si="52"/>
        <v>0</v>
      </c>
      <c r="R2702" s="182" t="s">
        <v>4741</v>
      </c>
      <c r="S2702" s="226"/>
      <c r="T2702" s="676" t="s">
        <v>4687</v>
      </c>
      <c r="U2702" s="827"/>
      <c r="V2702" s="147"/>
      <c r="W2702" s="147"/>
      <c r="X2702" s="117"/>
    </row>
    <row r="2703" spans="1:24" ht="24" hidden="1" x14ac:dyDescent="0.2">
      <c r="A2703" s="167">
        <v>2</v>
      </c>
      <c r="B2703" s="647">
        <v>0</v>
      </c>
      <c r="C2703" s="647">
        <v>4</v>
      </c>
      <c r="D2703" s="647">
        <v>4</v>
      </c>
      <c r="E2703" s="163" t="s">
        <v>2050</v>
      </c>
      <c r="F2703" s="593" t="s">
        <v>4675</v>
      </c>
      <c r="G2703" s="143"/>
      <c r="H2703" s="144">
        <v>4110000</v>
      </c>
      <c r="I2703" s="145" t="s">
        <v>3322</v>
      </c>
      <c r="J2703" s="146"/>
      <c r="K2703" s="146"/>
      <c r="L2703" s="146"/>
      <c r="M2703" s="146"/>
      <c r="N2703" s="183"/>
      <c r="O2703" s="146"/>
      <c r="P2703" s="146"/>
      <c r="Q2703" s="146">
        <f t="shared" si="52"/>
        <v>0</v>
      </c>
      <c r="R2703" s="182" t="s">
        <v>4741</v>
      </c>
      <c r="S2703" s="226"/>
      <c r="T2703" s="676" t="s">
        <v>4687</v>
      </c>
      <c r="U2703" s="827"/>
      <c r="V2703" s="147"/>
      <c r="W2703" s="147"/>
      <c r="X2703" s="117"/>
    </row>
    <row r="2704" spans="1:24" ht="24" hidden="1" x14ac:dyDescent="0.2">
      <c r="A2704" s="167">
        <v>2</v>
      </c>
      <c r="B2704" s="647">
        <v>0</v>
      </c>
      <c r="C2704" s="647">
        <v>4</v>
      </c>
      <c r="D2704" s="647">
        <v>4</v>
      </c>
      <c r="E2704" s="163" t="s">
        <v>2050</v>
      </c>
      <c r="F2704" s="593" t="s">
        <v>4675</v>
      </c>
      <c r="G2704" s="143"/>
      <c r="H2704" s="144">
        <v>4110000</v>
      </c>
      <c r="I2704" s="145" t="s">
        <v>3323</v>
      </c>
      <c r="J2704" s="146"/>
      <c r="K2704" s="146"/>
      <c r="L2704" s="146"/>
      <c r="M2704" s="146"/>
      <c r="N2704" s="183"/>
      <c r="O2704" s="146"/>
      <c r="P2704" s="146"/>
      <c r="Q2704" s="146">
        <f t="shared" si="52"/>
        <v>0</v>
      </c>
      <c r="R2704" s="182" t="s">
        <v>4741</v>
      </c>
      <c r="S2704" s="226"/>
      <c r="T2704" s="676" t="s">
        <v>4687</v>
      </c>
      <c r="U2704" s="827"/>
      <c r="V2704" s="147"/>
      <c r="W2704" s="147"/>
      <c r="X2704" s="117"/>
    </row>
    <row r="2705" spans="1:24" ht="24" hidden="1" x14ac:dyDescent="0.2">
      <c r="A2705" s="167">
        <v>2</v>
      </c>
      <c r="B2705" s="647">
        <v>0</v>
      </c>
      <c r="C2705" s="647">
        <v>4</v>
      </c>
      <c r="D2705" s="647">
        <v>4</v>
      </c>
      <c r="E2705" s="163" t="s">
        <v>2050</v>
      </c>
      <c r="F2705" s="593" t="s">
        <v>4675</v>
      </c>
      <c r="G2705" s="143"/>
      <c r="H2705" s="144">
        <v>4110000</v>
      </c>
      <c r="I2705" s="145" t="s">
        <v>2283</v>
      </c>
      <c r="J2705" s="146"/>
      <c r="K2705" s="146"/>
      <c r="L2705" s="146"/>
      <c r="M2705" s="146"/>
      <c r="N2705" s="183"/>
      <c r="O2705" s="146"/>
      <c r="P2705" s="146"/>
      <c r="Q2705" s="146">
        <f t="shared" si="52"/>
        <v>0</v>
      </c>
      <c r="R2705" s="182" t="s">
        <v>4741</v>
      </c>
      <c r="S2705" s="226"/>
      <c r="T2705" s="676" t="s">
        <v>4687</v>
      </c>
      <c r="U2705" s="827"/>
      <c r="V2705" s="147"/>
      <c r="W2705" s="147"/>
      <c r="X2705" s="117"/>
    </row>
    <row r="2706" spans="1:24" ht="23.25" hidden="1" customHeight="1" x14ac:dyDescent="0.2">
      <c r="A2706" s="167">
        <v>2</v>
      </c>
      <c r="B2706" s="647">
        <v>0</v>
      </c>
      <c r="C2706" s="647">
        <v>4</v>
      </c>
      <c r="D2706" s="647">
        <v>4</v>
      </c>
      <c r="E2706" s="163" t="s">
        <v>2050</v>
      </c>
      <c r="F2706" s="593" t="s">
        <v>4675</v>
      </c>
      <c r="G2706" s="143"/>
      <c r="H2706" s="144">
        <v>42151600</v>
      </c>
      <c r="I2706" s="145" t="s">
        <v>5073</v>
      </c>
      <c r="J2706" s="146"/>
      <c r="K2706" s="146"/>
      <c r="L2706" s="146"/>
      <c r="M2706" s="146"/>
      <c r="N2706" s="183" t="s">
        <v>4951</v>
      </c>
      <c r="O2706" s="146">
        <v>3</v>
      </c>
      <c r="P2706" s="146"/>
      <c r="Q2706" s="146">
        <f t="shared" si="52"/>
        <v>0</v>
      </c>
      <c r="R2706" s="182" t="s">
        <v>4741</v>
      </c>
      <c r="S2706" s="226"/>
      <c r="T2706" s="676" t="s">
        <v>4687</v>
      </c>
      <c r="U2706" s="827"/>
      <c r="V2706" s="147"/>
      <c r="W2706" s="147"/>
      <c r="X2706" s="117"/>
    </row>
    <row r="2707" spans="1:24" ht="19.5" hidden="1" customHeight="1" x14ac:dyDescent="0.2">
      <c r="A2707" s="167">
        <v>2</v>
      </c>
      <c r="B2707" s="647">
        <v>0</v>
      </c>
      <c r="C2707" s="647">
        <v>4</v>
      </c>
      <c r="D2707" s="647">
        <v>4</v>
      </c>
      <c r="E2707" s="163" t="s">
        <v>2050</v>
      </c>
      <c r="F2707" s="593" t="s">
        <v>4675</v>
      </c>
      <c r="G2707" s="143"/>
      <c r="H2707" s="144">
        <v>42151600</v>
      </c>
      <c r="I2707" s="145" t="s">
        <v>5074</v>
      </c>
      <c r="J2707" s="146"/>
      <c r="K2707" s="146"/>
      <c r="L2707" s="146"/>
      <c r="M2707" s="146"/>
      <c r="N2707" s="183" t="s">
        <v>4951</v>
      </c>
      <c r="O2707" s="146">
        <v>3</v>
      </c>
      <c r="P2707" s="146"/>
      <c r="Q2707" s="146">
        <f t="shared" si="52"/>
        <v>0</v>
      </c>
      <c r="R2707" s="182" t="s">
        <v>4741</v>
      </c>
      <c r="S2707" s="226"/>
      <c r="T2707" s="676" t="s">
        <v>4687</v>
      </c>
      <c r="U2707" s="827"/>
      <c r="V2707" s="147"/>
      <c r="W2707" s="147"/>
      <c r="X2707" s="117"/>
    </row>
    <row r="2708" spans="1:24" ht="19.5" hidden="1" customHeight="1" x14ac:dyDescent="0.2">
      <c r="A2708" s="167">
        <v>2</v>
      </c>
      <c r="B2708" s="647">
        <v>0</v>
      </c>
      <c r="C2708" s="647">
        <v>4</v>
      </c>
      <c r="D2708" s="647">
        <v>4</v>
      </c>
      <c r="E2708" s="163" t="s">
        <v>2050</v>
      </c>
      <c r="F2708" s="593" t="s">
        <v>4675</v>
      </c>
      <c r="G2708" s="143"/>
      <c r="H2708" s="144">
        <v>42152500</v>
      </c>
      <c r="I2708" s="145" t="s">
        <v>5076</v>
      </c>
      <c r="J2708" s="146"/>
      <c r="K2708" s="146"/>
      <c r="L2708" s="146"/>
      <c r="M2708" s="146"/>
      <c r="N2708" s="183" t="s">
        <v>4951</v>
      </c>
      <c r="O2708" s="146">
        <v>3</v>
      </c>
      <c r="P2708" s="146"/>
      <c r="Q2708" s="146">
        <f t="shared" si="52"/>
        <v>0</v>
      </c>
      <c r="R2708" s="182" t="s">
        <v>4741</v>
      </c>
      <c r="S2708" s="226"/>
      <c r="T2708" s="676" t="s">
        <v>4687</v>
      </c>
      <c r="U2708" s="827"/>
      <c r="V2708" s="147"/>
      <c r="W2708" s="147"/>
      <c r="X2708" s="117"/>
    </row>
    <row r="2709" spans="1:24" ht="19.5" hidden="1" customHeight="1" x14ac:dyDescent="0.2">
      <c r="A2709" s="167">
        <v>2</v>
      </c>
      <c r="B2709" s="647">
        <v>0</v>
      </c>
      <c r="C2709" s="647">
        <v>4</v>
      </c>
      <c r="D2709" s="647">
        <v>4</v>
      </c>
      <c r="E2709" s="163" t="s">
        <v>2050</v>
      </c>
      <c r="F2709" s="593" t="s">
        <v>4675</v>
      </c>
      <c r="G2709" s="143"/>
      <c r="H2709" s="144">
        <v>42152500</v>
      </c>
      <c r="I2709" s="145" t="s">
        <v>5077</v>
      </c>
      <c r="J2709" s="146"/>
      <c r="K2709" s="146"/>
      <c r="L2709" s="146"/>
      <c r="M2709" s="146"/>
      <c r="N2709" s="183" t="s">
        <v>4951</v>
      </c>
      <c r="O2709" s="146">
        <v>2</v>
      </c>
      <c r="P2709" s="146"/>
      <c r="Q2709" s="146"/>
      <c r="R2709" s="182"/>
      <c r="S2709" s="226"/>
      <c r="T2709" s="676" t="s">
        <v>4687</v>
      </c>
      <c r="U2709" s="827"/>
      <c r="V2709" s="147"/>
      <c r="W2709" s="147"/>
      <c r="X2709" s="117"/>
    </row>
    <row r="2710" spans="1:24" ht="26.25" hidden="1" customHeight="1" x14ac:dyDescent="0.2">
      <c r="A2710" s="167">
        <v>2</v>
      </c>
      <c r="B2710" s="647">
        <v>0</v>
      </c>
      <c r="C2710" s="647">
        <v>4</v>
      </c>
      <c r="D2710" s="647">
        <v>4</v>
      </c>
      <c r="E2710" s="163" t="s">
        <v>2050</v>
      </c>
      <c r="F2710" s="593" t="s">
        <v>4675</v>
      </c>
      <c r="G2710" s="143"/>
      <c r="H2710" s="144">
        <v>42151600</v>
      </c>
      <c r="I2710" s="145" t="s">
        <v>5075</v>
      </c>
      <c r="J2710" s="146"/>
      <c r="K2710" s="146"/>
      <c r="L2710" s="146"/>
      <c r="M2710" s="146"/>
      <c r="N2710" s="183" t="s">
        <v>4951</v>
      </c>
      <c r="O2710" s="146">
        <v>3</v>
      </c>
      <c r="P2710" s="146"/>
      <c r="Q2710" s="146"/>
      <c r="R2710" s="182" t="s">
        <v>4741</v>
      </c>
      <c r="S2710" s="226"/>
      <c r="T2710" s="676" t="s">
        <v>4687</v>
      </c>
      <c r="U2710" s="827"/>
      <c r="V2710" s="147"/>
      <c r="W2710" s="147"/>
      <c r="X2710" s="117"/>
    </row>
    <row r="2711" spans="1:24" ht="24" hidden="1" x14ac:dyDescent="0.2">
      <c r="A2711" s="167">
        <v>2</v>
      </c>
      <c r="B2711" s="647">
        <v>0</v>
      </c>
      <c r="C2711" s="647">
        <v>4</v>
      </c>
      <c r="D2711" s="647">
        <v>4</v>
      </c>
      <c r="E2711" s="163" t="s">
        <v>2050</v>
      </c>
      <c r="F2711" s="593" t="s">
        <v>4675</v>
      </c>
      <c r="G2711" s="143"/>
      <c r="H2711" s="144">
        <v>4110000</v>
      </c>
      <c r="I2711" s="145" t="s">
        <v>4994</v>
      </c>
      <c r="J2711" s="146"/>
      <c r="K2711" s="146"/>
      <c r="L2711" s="146"/>
      <c r="M2711" s="146"/>
      <c r="N2711" s="183" t="s">
        <v>4995</v>
      </c>
      <c r="O2711" s="146">
        <v>3</v>
      </c>
      <c r="P2711" s="146"/>
      <c r="Q2711" s="146"/>
      <c r="R2711" s="182" t="s">
        <v>4741</v>
      </c>
      <c r="S2711" s="226"/>
      <c r="T2711" s="676" t="s">
        <v>4687</v>
      </c>
      <c r="U2711" s="827"/>
      <c r="V2711" s="147"/>
      <c r="W2711" s="147"/>
      <c r="X2711" s="117"/>
    </row>
    <row r="2712" spans="1:24" ht="24" hidden="1" x14ac:dyDescent="0.2">
      <c r="A2712" s="167">
        <v>2</v>
      </c>
      <c r="B2712" s="647">
        <v>0</v>
      </c>
      <c r="C2712" s="647">
        <v>4</v>
      </c>
      <c r="D2712" s="647">
        <v>4</v>
      </c>
      <c r="E2712" s="163" t="s">
        <v>2050</v>
      </c>
      <c r="F2712" s="593" t="s">
        <v>4675</v>
      </c>
      <c r="G2712" s="143"/>
      <c r="H2712" s="144">
        <v>4110000</v>
      </c>
      <c r="I2712" s="145" t="s">
        <v>112</v>
      </c>
      <c r="J2712" s="146"/>
      <c r="K2712" s="146"/>
      <c r="L2712" s="146"/>
      <c r="M2712" s="146"/>
      <c r="N2712" s="183"/>
      <c r="O2712" s="146"/>
      <c r="P2712" s="146"/>
      <c r="Q2712" s="146">
        <f t="shared" si="52"/>
        <v>0</v>
      </c>
      <c r="R2712" s="182" t="s">
        <v>4741</v>
      </c>
      <c r="S2712" s="226"/>
      <c r="T2712" s="676" t="s">
        <v>4687</v>
      </c>
      <c r="U2712" s="827"/>
      <c r="V2712" s="147"/>
      <c r="W2712" s="147"/>
      <c r="X2712" s="117"/>
    </row>
    <row r="2713" spans="1:24" ht="24" hidden="1" x14ac:dyDescent="0.2">
      <c r="A2713" s="167">
        <v>2</v>
      </c>
      <c r="B2713" s="647">
        <v>0</v>
      </c>
      <c r="C2713" s="647">
        <v>4</v>
      </c>
      <c r="D2713" s="647">
        <v>4</v>
      </c>
      <c r="E2713" s="163" t="s">
        <v>2050</v>
      </c>
      <c r="F2713" s="593" t="s">
        <v>4675</v>
      </c>
      <c r="G2713" s="143"/>
      <c r="H2713" s="144">
        <v>4110000</v>
      </c>
      <c r="I2713" s="145" t="s">
        <v>2284</v>
      </c>
      <c r="J2713" s="146"/>
      <c r="K2713" s="146"/>
      <c r="L2713" s="146"/>
      <c r="M2713" s="146"/>
      <c r="N2713" s="183"/>
      <c r="O2713" s="146"/>
      <c r="P2713" s="146"/>
      <c r="Q2713" s="146">
        <f t="shared" si="52"/>
        <v>0</v>
      </c>
      <c r="R2713" s="182" t="s">
        <v>4741</v>
      </c>
      <c r="S2713" s="226"/>
      <c r="T2713" s="676" t="s">
        <v>4687</v>
      </c>
      <c r="U2713" s="827"/>
      <c r="V2713" s="147"/>
      <c r="W2713" s="147"/>
      <c r="X2713" s="117"/>
    </row>
    <row r="2714" spans="1:24" ht="24" hidden="1" x14ac:dyDescent="0.2">
      <c r="A2714" s="167">
        <v>2</v>
      </c>
      <c r="B2714" s="647">
        <v>0</v>
      </c>
      <c r="C2714" s="647">
        <v>4</v>
      </c>
      <c r="D2714" s="647">
        <v>4</v>
      </c>
      <c r="E2714" s="163" t="s">
        <v>2050</v>
      </c>
      <c r="F2714" s="593" t="s">
        <v>4675</v>
      </c>
      <c r="G2714" s="143"/>
      <c r="H2714" s="144">
        <v>4110000</v>
      </c>
      <c r="I2714" s="145" t="s">
        <v>2285</v>
      </c>
      <c r="J2714" s="146"/>
      <c r="K2714" s="146"/>
      <c r="L2714" s="146"/>
      <c r="M2714" s="146"/>
      <c r="N2714" s="183"/>
      <c r="O2714" s="146"/>
      <c r="P2714" s="146"/>
      <c r="Q2714" s="146">
        <f t="shared" si="52"/>
        <v>0</v>
      </c>
      <c r="R2714" s="182" t="s">
        <v>4741</v>
      </c>
      <c r="S2714" s="226"/>
      <c r="T2714" s="676" t="s">
        <v>4687</v>
      </c>
      <c r="U2714" s="827"/>
      <c r="V2714" s="147"/>
      <c r="W2714" s="147"/>
      <c r="X2714" s="117"/>
    </row>
    <row r="2715" spans="1:24" ht="24" hidden="1" x14ac:dyDescent="0.2">
      <c r="A2715" s="167">
        <v>2</v>
      </c>
      <c r="B2715" s="647">
        <v>0</v>
      </c>
      <c r="C2715" s="647">
        <v>4</v>
      </c>
      <c r="D2715" s="647">
        <v>4</v>
      </c>
      <c r="E2715" s="163" t="s">
        <v>2050</v>
      </c>
      <c r="F2715" s="593" t="s">
        <v>4675</v>
      </c>
      <c r="G2715" s="143"/>
      <c r="H2715" s="144">
        <v>4110000</v>
      </c>
      <c r="I2715" s="145" t="s">
        <v>113</v>
      </c>
      <c r="J2715" s="146"/>
      <c r="K2715" s="146"/>
      <c r="L2715" s="146"/>
      <c r="M2715" s="146"/>
      <c r="N2715" s="183"/>
      <c r="O2715" s="146"/>
      <c r="P2715" s="146"/>
      <c r="Q2715" s="146">
        <f t="shared" si="52"/>
        <v>0</v>
      </c>
      <c r="R2715" s="182" t="s">
        <v>4741</v>
      </c>
      <c r="S2715" s="226"/>
      <c r="T2715" s="676" t="s">
        <v>4687</v>
      </c>
      <c r="U2715" s="827"/>
      <c r="V2715" s="147"/>
      <c r="W2715" s="147"/>
      <c r="X2715" s="117"/>
    </row>
    <row r="2716" spans="1:24" ht="24" hidden="1" x14ac:dyDescent="0.2">
      <c r="A2716" s="167">
        <v>2</v>
      </c>
      <c r="B2716" s="647">
        <v>0</v>
      </c>
      <c r="C2716" s="647">
        <v>4</v>
      </c>
      <c r="D2716" s="647">
        <v>4</v>
      </c>
      <c r="E2716" s="163" t="s">
        <v>2050</v>
      </c>
      <c r="F2716" s="593" t="s">
        <v>4675</v>
      </c>
      <c r="G2716" s="143"/>
      <c r="H2716" s="144">
        <v>4110000</v>
      </c>
      <c r="I2716" s="145" t="s">
        <v>3687</v>
      </c>
      <c r="J2716" s="146"/>
      <c r="K2716" s="146"/>
      <c r="L2716" s="146"/>
      <c r="M2716" s="146"/>
      <c r="N2716" s="183"/>
      <c r="O2716" s="146"/>
      <c r="P2716" s="146"/>
      <c r="Q2716" s="146">
        <f t="shared" si="52"/>
        <v>0</v>
      </c>
      <c r="R2716" s="182" t="s">
        <v>4741</v>
      </c>
      <c r="S2716" s="226"/>
      <c r="T2716" s="676" t="s">
        <v>4687</v>
      </c>
      <c r="U2716" s="827"/>
      <c r="V2716" s="147"/>
      <c r="W2716" s="147"/>
      <c r="X2716" s="117"/>
    </row>
    <row r="2717" spans="1:24" ht="24" hidden="1" x14ac:dyDescent="0.2">
      <c r="A2717" s="167">
        <v>2</v>
      </c>
      <c r="B2717" s="647">
        <v>0</v>
      </c>
      <c r="C2717" s="647">
        <v>4</v>
      </c>
      <c r="D2717" s="647">
        <v>4</v>
      </c>
      <c r="E2717" s="163" t="s">
        <v>2050</v>
      </c>
      <c r="F2717" s="593" t="s">
        <v>4675</v>
      </c>
      <c r="G2717" s="143"/>
      <c r="H2717" s="144">
        <v>4110000</v>
      </c>
      <c r="I2717" s="145" t="s">
        <v>3688</v>
      </c>
      <c r="J2717" s="146"/>
      <c r="K2717" s="146"/>
      <c r="L2717" s="146"/>
      <c r="M2717" s="146"/>
      <c r="N2717" s="183"/>
      <c r="O2717" s="146"/>
      <c r="P2717" s="146"/>
      <c r="Q2717" s="146">
        <f t="shared" si="52"/>
        <v>0</v>
      </c>
      <c r="R2717" s="182" t="s">
        <v>4741</v>
      </c>
      <c r="S2717" s="226"/>
      <c r="T2717" s="676" t="s">
        <v>4687</v>
      </c>
      <c r="U2717" s="827"/>
      <c r="V2717" s="147"/>
      <c r="W2717" s="147"/>
      <c r="X2717" s="117"/>
    </row>
    <row r="2718" spans="1:24" ht="24" hidden="1" x14ac:dyDescent="0.2">
      <c r="A2718" s="167">
        <v>2</v>
      </c>
      <c r="B2718" s="647">
        <v>0</v>
      </c>
      <c r="C2718" s="647">
        <v>4</v>
      </c>
      <c r="D2718" s="647">
        <v>4</v>
      </c>
      <c r="E2718" s="163" t="s">
        <v>2050</v>
      </c>
      <c r="F2718" s="593" t="s">
        <v>4675</v>
      </c>
      <c r="G2718" s="143"/>
      <c r="H2718" s="144">
        <v>4110000</v>
      </c>
      <c r="I2718" s="145" t="s">
        <v>2895</v>
      </c>
      <c r="J2718" s="146"/>
      <c r="K2718" s="146"/>
      <c r="L2718" s="146"/>
      <c r="M2718" s="146"/>
      <c r="N2718" s="183"/>
      <c r="O2718" s="146"/>
      <c r="P2718" s="146"/>
      <c r="Q2718" s="146">
        <f t="shared" si="52"/>
        <v>0</v>
      </c>
      <c r="R2718" s="182" t="s">
        <v>4741</v>
      </c>
      <c r="S2718" s="226"/>
      <c r="T2718" s="676" t="s">
        <v>4687</v>
      </c>
      <c r="U2718" s="827"/>
      <c r="V2718" s="147"/>
      <c r="W2718" s="147"/>
      <c r="X2718" s="117"/>
    </row>
    <row r="2719" spans="1:24" ht="32.25" hidden="1" x14ac:dyDescent="0.2">
      <c r="A2719" s="167">
        <v>2</v>
      </c>
      <c r="B2719" s="647">
        <v>0</v>
      </c>
      <c r="C2719" s="647">
        <v>4</v>
      </c>
      <c r="D2719" s="647">
        <v>4</v>
      </c>
      <c r="E2719" s="163" t="s">
        <v>2050</v>
      </c>
      <c r="F2719" s="593" t="s">
        <v>4675</v>
      </c>
      <c r="G2719" s="143"/>
      <c r="H2719" s="144">
        <v>4110000</v>
      </c>
      <c r="I2719" s="145" t="s">
        <v>3689</v>
      </c>
      <c r="J2719" s="146"/>
      <c r="K2719" s="146"/>
      <c r="L2719" s="146"/>
      <c r="M2719" s="146"/>
      <c r="N2719" s="183"/>
      <c r="O2719" s="146"/>
      <c r="P2719" s="146"/>
      <c r="Q2719" s="146">
        <f t="shared" si="52"/>
        <v>0</v>
      </c>
      <c r="R2719" s="182" t="s">
        <v>4741</v>
      </c>
      <c r="S2719" s="226"/>
      <c r="T2719" s="676" t="s">
        <v>4687</v>
      </c>
      <c r="U2719" s="827"/>
      <c r="V2719" s="147"/>
      <c r="W2719" s="147"/>
      <c r="X2719" s="117"/>
    </row>
    <row r="2720" spans="1:24" ht="24" hidden="1" x14ac:dyDescent="0.2">
      <c r="A2720" s="167">
        <v>2</v>
      </c>
      <c r="B2720" s="647">
        <v>0</v>
      </c>
      <c r="C2720" s="647">
        <v>4</v>
      </c>
      <c r="D2720" s="647">
        <v>4</v>
      </c>
      <c r="E2720" s="163" t="s">
        <v>2050</v>
      </c>
      <c r="F2720" s="593" t="s">
        <v>4675</v>
      </c>
      <c r="G2720" s="143"/>
      <c r="H2720" s="144">
        <v>4110000</v>
      </c>
      <c r="I2720" s="145" t="s">
        <v>114</v>
      </c>
      <c r="J2720" s="146"/>
      <c r="K2720" s="146"/>
      <c r="L2720" s="146"/>
      <c r="M2720" s="146"/>
      <c r="N2720" s="183"/>
      <c r="O2720" s="146"/>
      <c r="P2720" s="146"/>
      <c r="Q2720" s="146">
        <f t="shared" si="52"/>
        <v>0</v>
      </c>
      <c r="R2720" s="182" t="s">
        <v>4741</v>
      </c>
      <c r="S2720" s="226"/>
      <c r="T2720" s="676" t="s">
        <v>4687</v>
      </c>
      <c r="U2720" s="827"/>
      <c r="V2720" s="147"/>
      <c r="W2720" s="147"/>
      <c r="X2720" s="117"/>
    </row>
    <row r="2721" spans="1:24" ht="24" hidden="1" x14ac:dyDescent="0.2">
      <c r="A2721" s="167">
        <v>2</v>
      </c>
      <c r="B2721" s="647">
        <v>0</v>
      </c>
      <c r="C2721" s="647">
        <v>4</v>
      </c>
      <c r="D2721" s="647">
        <v>4</v>
      </c>
      <c r="E2721" s="163" t="s">
        <v>2050</v>
      </c>
      <c r="F2721" s="593" t="s">
        <v>4675</v>
      </c>
      <c r="G2721" s="143"/>
      <c r="H2721" s="144">
        <v>4110000</v>
      </c>
      <c r="I2721" s="145" t="s">
        <v>440</v>
      </c>
      <c r="J2721" s="146"/>
      <c r="K2721" s="146"/>
      <c r="L2721" s="146"/>
      <c r="M2721" s="146"/>
      <c r="N2721" s="183"/>
      <c r="O2721" s="146"/>
      <c r="P2721" s="146"/>
      <c r="Q2721" s="146">
        <f t="shared" si="52"/>
        <v>0</v>
      </c>
      <c r="R2721" s="182" t="s">
        <v>4741</v>
      </c>
      <c r="S2721" s="226"/>
      <c r="T2721" s="676" t="s">
        <v>4687</v>
      </c>
      <c r="U2721" s="827"/>
      <c r="V2721" s="147"/>
      <c r="W2721" s="147"/>
      <c r="X2721" s="117"/>
    </row>
    <row r="2722" spans="1:24" ht="24" hidden="1" x14ac:dyDescent="0.2">
      <c r="A2722" s="167">
        <v>2</v>
      </c>
      <c r="B2722" s="647">
        <v>0</v>
      </c>
      <c r="C2722" s="647">
        <v>4</v>
      </c>
      <c r="D2722" s="647">
        <v>4</v>
      </c>
      <c r="E2722" s="163" t="s">
        <v>2050</v>
      </c>
      <c r="F2722" s="593" t="s">
        <v>4675</v>
      </c>
      <c r="G2722" s="143"/>
      <c r="H2722" s="144">
        <v>4110000</v>
      </c>
      <c r="I2722" s="145" t="s">
        <v>441</v>
      </c>
      <c r="J2722" s="146"/>
      <c r="K2722" s="146"/>
      <c r="L2722" s="146"/>
      <c r="M2722" s="146"/>
      <c r="N2722" s="183"/>
      <c r="O2722" s="146"/>
      <c r="P2722" s="146"/>
      <c r="Q2722" s="146">
        <f t="shared" si="52"/>
        <v>0</v>
      </c>
      <c r="R2722" s="182" t="s">
        <v>4741</v>
      </c>
      <c r="S2722" s="226"/>
      <c r="T2722" s="676" t="s">
        <v>4687</v>
      </c>
      <c r="U2722" s="827"/>
      <c r="V2722" s="147"/>
      <c r="W2722" s="147"/>
      <c r="X2722" s="117"/>
    </row>
    <row r="2723" spans="1:24" ht="24" hidden="1" x14ac:dyDescent="0.2">
      <c r="A2723" s="167">
        <v>2</v>
      </c>
      <c r="B2723" s="647">
        <v>0</v>
      </c>
      <c r="C2723" s="647">
        <v>4</v>
      </c>
      <c r="D2723" s="647">
        <v>4</v>
      </c>
      <c r="E2723" s="163" t="s">
        <v>2050</v>
      </c>
      <c r="F2723" s="593" t="s">
        <v>4675</v>
      </c>
      <c r="G2723" s="143"/>
      <c r="H2723" s="144">
        <v>4110000</v>
      </c>
      <c r="I2723" s="145" t="s">
        <v>442</v>
      </c>
      <c r="J2723" s="146"/>
      <c r="K2723" s="146"/>
      <c r="L2723" s="146"/>
      <c r="M2723" s="146"/>
      <c r="N2723" s="183"/>
      <c r="O2723" s="146"/>
      <c r="P2723" s="146"/>
      <c r="Q2723" s="146">
        <f t="shared" si="52"/>
        <v>0</v>
      </c>
      <c r="R2723" s="182" t="s">
        <v>4741</v>
      </c>
      <c r="S2723" s="226"/>
      <c r="T2723" s="676" t="s">
        <v>4687</v>
      </c>
      <c r="U2723" s="827"/>
      <c r="V2723" s="147"/>
      <c r="W2723" s="147"/>
      <c r="X2723" s="117"/>
    </row>
    <row r="2724" spans="1:24" ht="24" hidden="1" x14ac:dyDescent="0.2">
      <c r="A2724" s="167">
        <v>2</v>
      </c>
      <c r="B2724" s="647">
        <v>0</v>
      </c>
      <c r="C2724" s="647">
        <v>4</v>
      </c>
      <c r="D2724" s="647">
        <v>4</v>
      </c>
      <c r="E2724" s="163" t="s">
        <v>2050</v>
      </c>
      <c r="F2724" s="593" t="s">
        <v>4675</v>
      </c>
      <c r="G2724" s="143"/>
      <c r="H2724" s="144">
        <v>4110000</v>
      </c>
      <c r="I2724" s="145" t="s">
        <v>115</v>
      </c>
      <c r="J2724" s="146"/>
      <c r="K2724" s="146"/>
      <c r="L2724" s="146"/>
      <c r="M2724" s="146"/>
      <c r="N2724" s="183"/>
      <c r="O2724" s="146"/>
      <c r="P2724" s="146"/>
      <c r="Q2724" s="146">
        <f t="shared" si="52"/>
        <v>0</v>
      </c>
      <c r="R2724" s="182" t="s">
        <v>4741</v>
      </c>
      <c r="S2724" s="226"/>
      <c r="T2724" s="676" t="s">
        <v>4687</v>
      </c>
      <c r="U2724" s="827"/>
      <c r="V2724" s="147"/>
      <c r="W2724" s="147"/>
      <c r="X2724" s="117"/>
    </row>
    <row r="2725" spans="1:24" ht="24" hidden="1" x14ac:dyDescent="0.2">
      <c r="A2725" s="167">
        <v>2</v>
      </c>
      <c r="B2725" s="647">
        <v>0</v>
      </c>
      <c r="C2725" s="647">
        <v>4</v>
      </c>
      <c r="D2725" s="647">
        <v>4</v>
      </c>
      <c r="E2725" s="163" t="s">
        <v>2050</v>
      </c>
      <c r="F2725" s="593" t="s">
        <v>4675</v>
      </c>
      <c r="G2725" s="143"/>
      <c r="H2725" s="144">
        <v>4110000</v>
      </c>
      <c r="I2725" s="145" t="s">
        <v>116</v>
      </c>
      <c r="J2725" s="146"/>
      <c r="K2725" s="146"/>
      <c r="L2725" s="146"/>
      <c r="M2725" s="146"/>
      <c r="N2725" s="183"/>
      <c r="O2725" s="146"/>
      <c r="P2725" s="146"/>
      <c r="Q2725" s="146">
        <f t="shared" si="52"/>
        <v>0</v>
      </c>
      <c r="R2725" s="182" t="s">
        <v>4741</v>
      </c>
      <c r="S2725" s="226"/>
      <c r="T2725" s="676" t="s">
        <v>4687</v>
      </c>
      <c r="U2725" s="827"/>
      <c r="V2725" s="147"/>
      <c r="W2725" s="147"/>
      <c r="X2725" s="117"/>
    </row>
    <row r="2726" spans="1:24" ht="24" hidden="1" x14ac:dyDescent="0.2">
      <c r="A2726" s="167">
        <v>2</v>
      </c>
      <c r="B2726" s="647">
        <v>0</v>
      </c>
      <c r="C2726" s="647">
        <v>4</v>
      </c>
      <c r="D2726" s="647">
        <v>4</v>
      </c>
      <c r="E2726" s="163" t="s">
        <v>2050</v>
      </c>
      <c r="F2726" s="593" t="s">
        <v>4675</v>
      </c>
      <c r="G2726" s="143"/>
      <c r="H2726" s="144">
        <v>4110000</v>
      </c>
      <c r="I2726" s="145" t="s">
        <v>117</v>
      </c>
      <c r="J2726" s="146"/>
      <c r="K2726" s="146"/>
      <c r="L2726" s="146"/>
      <c r="M2726" s="146"/>
      <c r="N2726" s="183"/>
      <c r="O2726" s="146"/>
      <c r="P2726" s="146"/>
      <c r="Q2726" s="146">
        <f t="shared" si="52"/>
        <v>0</v>
      </c>
      <c r="R2726" s="182" t="s">
        <v>4741</v>
      </c>
      <c r="S2726" s="226"/>
      <c r="T2726" s="676" t="s">
        <v>4687</v>
      </c>
      <c r="U2726" s="827"/>
      <c r="V2726" s="147"/>
      <c r="W2726" s="147"/>
      <c r="X2726" s="117"/>
    </row>
    <row r="2727" spans="1:24" ht="24" hidden="1" x14ac:dyDescent="0.2">
      <c r="A2727" s="167">
        <v>2</v>
      </c>
      <c r="B2727" s="647">
        <v>0</v>
      </c>
      <c r="C2727" s="647">
        <v>4</v>
      </c>
      <c r="D2727" s="647">
        <v>4</v>
      </c>
      <c r="E2727" s="163" t="s">
        <v>2050</v>
      </c>
      <c r="F2727" s="593" t="s">
        <v>4675</v>
      </c>
      <c r="G2727" s="143"/>
      <c r="H2727" s="144">
        <v>4110000</v>
      </c>
      <c r="I2727" s="145" t="s">
        <v>467</v>
      </c>
      <c r="J2727" s="146"/>
      <c r="K2727" s="146"/>
      <c r="L2727" s="146"/>
      <c r="M2727" s="146"/>
      <c r="N2727" s="183"/>
      <c r="O2727" s="146"/>
      <c r="P2727" s="146"/>
      <c r="Q2727" s="146">
        <f t="shared" si="52"/>
        <v>0</v>
      </c>
      <c r="R2727" s="182" t="s">
        <v>4741</v>
      </c>
      <c r="S2727" s="226"/>
      <c r="T2727" s="676" t="s">
        <v>4687</v>
      </c>
      <c r="U2727" s="827"/>
      <c r="V2727" s="147"/>
      <c r="W2727" s="147"/>
      <c r="X2727" s="117"/>
    </row>
    <row r="2728" spans="1:24" ht="24" hidden="1" x14ac:dyDescent="0.2">
      <c r="A2728" s="167">
        <v>2</v>
      </c>
      <c r="B2728" s="647">
        <v>0</v>
      </c>
      <c r="C2728" s="647">
        <v>4</v>
      </c>
      <c r="D2728" s="647">
        <v>4</v>
      </c>
      <c r="E2728" s="163" t="s">
        <v>2050</v>
      </c>
      <c r="F2728" s="593" t="s">
        <v>4675</v>
      </c>
      <c r="G2728" s="143"/>
      <c r="H2728" s="144">
        <v>4110000</v>
      </c>
      <c r="I2728" s="145" t="s">
        <v>468</v>
      </c>
      <c r="J2728" s="146"/>
      <c r="K2728" s="146"/>
      <c r="L2728" s="146"/>
      <c r="M2728" s="146"/>
      <c r="N2728" s="183"/>
      <c r="O2728" s="146"/>
      <c r="P2728" s="146"/>
      <c r="Q2728" s="146">
        <f t="shared" si="52"/>
        <v>0</v>
      </c>
      <c r="R2728" s="182" t="s">
        <v>4741</v>
      </c>
      <c r="S2728" s="226"/>
      <c r="T2728" s="676" t="s">
        <v>4687</v>
      </c>
      <c r="U2728" s="827"/>
      <c r="V2728" s="147"/>
      <c r="W2728" s="147"/>
      <c r="X2728" s="117"/>
    </row>
    <row r="2729" spans="1:24" ht="24" hidden="1" x14ac:dyDescent="0.2">
      <c r="A2729" s="167">
        <v>2</v>
      </c>
      <c r="B2729" s="647">
        <v>0</v>
      </c>
      <c r="C2729" s="647">
        <v>4</v>
      </c>
      <c r="D2729" s="647">
        <v>4</v>
      </c>
      <c r="E2729" s="163" t="s">
        <v>2050</v>
      </c>
      <c r="F2729" s="593" t="s">
        <v>4675</v>
      </c>
      <c r="G2729" s="143"/>
      <c r="H2729" s="144">
        <v>4110000</v>
      </c>
      <c r="I2729" s="145" t="s">
        <v>469</v>
      </c>
      <c r="J2729" s="146"/>
      <c r="K2729" s="146"/>
      <c r="L2729" s="146"/>
      <c r="M2729" s="146"/>
      <c r="N2729" s="183"/>
      <c r="O2729" s="146"/>
      <c r="P2729" s="146"/>
      <c r="Q2729" s="146">
        <f t="shared" si="52"/>
        <v>0</v>
      </c>
      <c r="R2729" s="182" t="s">
        <v>4741</v>
      </c>
      <c r="S2729" s="226"/>
      <c r="T2729" s="676" t="s">
        <v>4687</v>
      </c>
      <c r="U2729" s="827"/>
      <c r="V2729" s="147"/>
      <c r="W2729" s="147"/>
      <c r="X2729" s="117"/>
    </row>
    <row r="2730" spans="1:24" ht="24" hidden="1" x14ac:dyDescent="0.2">
      <c r="A2730" s="167">
        <v>2</v>
      </c>
      <c r="B2730" s="647">
        <v>0</v>
      </c>
      <c r="C2730" s="647">
        <v>4</v>
      </c>
      <c r="D2730" s="647">
        <v>4</v>
      </c>
      <c r="E2730" s="163" t="s">
        <v>2050</v>
      </c>
      <c r="F2730" s="593" t="s">
        <v>4675</v>
      </c>
      <c r="G2730" s="143"/>
      <c r="H2730" s="144">
        <v>4110000</v>
      </c>
      <c r="I2730" s="145" t="s">
        <v>457</v>
      </c>
      <c r="J2730" s="146"/>
      <c r="K2730" s="146"/>
      <c r="L2730" s="146"/>
      <c r="M2730" s="146"/>
      <c r="N2730" s="183"/>
      <c r="O2730" s="146"/>
      <c r="P2730" s="146"/>
      <c r="Q2730" s="146">
        <f t="shared" si="52"/>
        <v>0</v>
      </c>
      <c r="R2730" s="182" t="s">
        <v>4741</v>
      </c>
      <c r="S2730" s="226"/>
      <c r="T2730" s="676" t="s">
        <v>4687</v>
      </c>
      <c r="U2730" s="827"/>
      <c r="V2730" s="147"/>
      <c r="W2730" s="147"/>
      <c r="X2730" s="117"/>
    </row>
    <row r="2731" spans="1:24" ht="24" hidden="1" x14ac:dyDescent="0.2">
      <c r="A2731" s="167">
        <v>2</v>
      </c>
      <c r="B2731" s="647">
        <v>0</v>
      </c>
      <c r="C2731" s="647">
        <v>4</v>
      </c>
      <c r="D2731" s="647">
        <v>4</v>
      </c>
      <c r="E2731" s="163" t="s">
        <v>2050</v>
      </c>
      <c r="F2731" s="593" t="s">
        <v>4675</v>
      </c>
      <c r="G2731" s="143"/>
      <c r="H2731" s="144">
        <v>4110000</v>
      </c>
      <c r="I2731" s="145" t="s">
        <v>118</v>
      </c>
      <c r="J2731" s="146"/>
      <c r="K2731" s="146"/>
      <c r="L2731" s="146"/>
      <c r="M2731" s="146"/>
      <c r="N2731" s="183"/>
      <c r="O2731" s="146"/>
      <c r="P2731" s="146"/>
      <c r="Q2731" s="146">
        <f t="shared" si="52"/>
        <v>0</v>
      </c>
      <c r="R2731" s="182" t="s">
        <v>4741</v>
      </c>
      <c r="S2731" s="226"/>
      <c r="T2731" s="676" t="s">
        <v>4687</v>
      </c>
      <c r="U2731" s="827"/>
      <c r="V2731" s="147"/>
      <c r="W2731" s="147"/>
      <c r="X2731" s="117"/>
    </row>
    <row r="2732" spans="1:24" ht="24" hidden="1" x14ac:dyDescent="0.2">
      <c r="A2732" s="167">
        <v>2</v>
      </c>
      <c r="B2732" s="647">
        <v>0</v>
      </c>
      <c r="C2732" s="647">
        <v>4</v>
      </c>
      <c r="D2732" s="647">
        <v>4</v>
      </c>
      <c r="E2732" s="163" t="s">
        <v>2050</v>
      </c>
      <c r="F2732" s="593" t="s">
        <v>4675</v>
      </c>
      <c r="G2732" s="143"/>
      <c r="H2732" s="144">
        <v>4110000</v>
      </c>
      <c r="I2732" s="145" t="s">
        <v>458</v>
      </c>
      <c r="J2732" s="146"/>
      <c r="K2732" s="146"/>
      <c r="L2732" s="146"/>
      <c r="M2732" s="146"/>
      <c r="N2732" s="183"/>
      <c r="O2732" s="146"/>
      <c r="P2732" s="146"/>
      <c r="Q2732" s="146">
        <f t="shared" si="52"/>
        <v>0</v>
      </c>
      <c r="R2732" s="182" t="s">
        <v>4741</v>
      </c>
      <c r="S2732" s="226"/>
      <c r="T2732" s="676" t="s">
        <v>4687</v>
      </c>
      <c r="U2732" s="827"/>
      <c r="V2732" s="147"/>
      <c r="W2732" s="147"/>
      <c r="X2732" s="117"/>
    </row>
    <row r="2733" spans="1:24" ht="24" hidden="1" x14ac:dyDescent="0.2">
      <c r="A2733" s="167">
        <v>2</v>
      </c>
      <c r="B2733" s="647">
        <v>0</v>
      </c>
      <c r="C2733" s="647">
        <v>4</v>
      </c>
      <c r="D2733" s="647">
        <v>4</v>
      </c>
      <c r="E2733" s="163" t="s">
        <v>2050</v>
      </c>
      <c r="F2733" s="593" t="s">
        <v>4675</v>
      </c>
      <c r="G2733" s="143"/>
      <c r="H2733" s="144">
        <v>4110000</v>
      </c>
      <c r="I2733" s="145" t="s">
        <v>459</v>
      </c>
      <c r="J2733" s="146"/>
      <c r="K2733" s="146"/>
      <c r="L2733" s="146"/>
      <c r="M2733" s="146"/>
      <c r="N2733" s="183"/>
      <c r="O2733" s="146"/>
      <c r="P2733" s="146"/>
      <c r="Q2733" s="146">
        <f t="shared" si="52"/>
        <v>0</v>
      </c>
      <c r="R2733" s="182" t="s">
        <v>4741</v>
      </c>
      <c r="S2733" s="226"/>
      <c r="T2733" s="676" t="s">
        <v>4687</v>
      </c>
      <c r="U2733" s="827"/>
      <c r="V2733" s="147"/>
      <c r="W2733" s="147"/>
      <c r="X2733" s="117"/>
    </row>
    <row r="2734" spans="1:24" ht="24" hidden="1" x14ac:dyDescent="0.2">
      <c r="A2734" s="167">
        <v>2</v>
      </c>
      <c r="B2734" s="647">
        <v>0</v>
      </c>
      <c r="C2734" s="647">
        <v>4</v>
      </c>
      <c r="D2734" s="647">
        <v>4</v>
      </c>
      <c r="E2734" s="163" t="s">
        <v>2050</v>
      </c>
      <c r="F2734" s="593" t="s">
        <v>4675</v>
      </c>
      <c r="G2734" s="143"/>
      <c r="H2734" s="144">
        <v>4110000</v>
      </c>
      <c r="I2734" s="145" t="s">
        <v>460</v>
      </c>
      <c r="J2734" s="146"/>
      <c r="K2734" s="146"/>
      <c r="L2734" s="146"/>
      <c r="M2734" s="146"/>
      <c r="N2734" s="183"/>
      <c r="O2734" s="146"/>
      <c r="P2734" s="146"/>
      <c r="Q2734" s="146">
        <f t="shared" si="52"/>
        <v>0</v>
      </c>
      <c r="R2734" s="182" t="s">
        <v>4741</v>
      </c>
      <c r="S2734" s="226"/>
      <c r="T2734" s="676" t="s">
        <v>4687</v>
      </c>
      <c r="U2734" s="827"/>
      <c r="V2734" s="147"/>
      <c r="W2734" s="147"/>
      <c r="X2734" s="117"/>
    </row>
    <row r="2735" spans="1:24" ht="24" hidden="1" x14ac:dyDescent="0.2">
      <c r="A2735" s="167">
        <v>2</v>
      </c>
      <c r="B2735" s="647">
        <v>0</v>
      </c>
      <c r="C2735" s="647">
        <v>4</v>
      </c>
      <c r="D2735" s="647">
        <v>4</v>
      </c>
      <c r="E2735" s="163" t="s">
        <v>2050</v>
      </c>
      <c r="F2735" s="593" t="s">
        <v>4675</v>
      </c>
      <c r="G2735" s="143"/>
      <c r="H2735" s="144">
        <v>4110000</v>
      </c>
      <c r="I2735" s="145" t="s">
        <v>461</v>
      </c>
      <c r="J2735" s="146"/>
      <c r="K2735" s="146"/>
      <c r="L2735" s="146"/>
      <c r="M2735" s="146"/>
      <c r="N2735" s="183"/>
      <c r="O2735" s="146"/>
      <c r="P2735" s="146"/>
      <c r="Q2735" s="146">
        <f t="shared" si="52"/>
        <v>0</v>
      </c>
      <c r="R2735" s="182" t="s">
        <v>4741</v>
      </c>
      <c r="S2735" s="226"/>
      <c r="T2735" s="676" t="s">
        <v>4687</v>
      </c>
      <c r="U2735" s="827"/>
      <c r="V2735" s="147"/>
      <c r="W2735" s="147"/>
      <c r="X2735" s="117"/>
    </row>
    <row r="2736" spans="1:24" ht="24" hidden="1" x14ac:dyDescent="0.2">
      <c r="A2736" s="167">
        <v>2</v>
      </c>
      <c r="B2736" s="647">
        <v>0</v>
      </c>
      <c r="C2736" s="647">
        <v>4</v>
      </c>
      <c r="D2736" s="647">
        <v>4</v>
      </c>
      <c r="E2736" s="163" t="s">
        <v>2050</v>
      </c>
      <c r="F2736" s="593" t="s">
        <v>4675</v>
      </c>
      <c r="G2736" s="143"/>
      <c r="H2736" s="144">
        <v>4110000</v>
      </c>
      <c r="I2736" s="145" t="s">
        <v>462</v>
      </c>
      <c r="J2736" s="146"/>
      <c r="K2736" s="146"/>
      <c r="L2736" s="146"/>
      <c r="M2736" s="146"/>
      <c r="N2736" s="183"/>
      <c r="O2736" s="146"/>
      <c r="P2736" s="146"/>
      <c r="Q2736" s="146">
        <f t="shared" si="52"/>
        <v>0</v>
      </c>
      <c r="R2736" s="182" t="s">
        <v>4741</v>
      </c>
      <c r="S2736" s="226"/>
      <c r="T2736" s="676" t="s">
        <v>4687</v>
      </c>
      <c r="U2736" s="827"/>
      <c r="V2736" s="147"/>
      <c r="W2736" s="147"/>
      <c r="X2736" s="117"/>
    </row>
    <row r="2737" spans="1:24" ht="24" hidden="1" x14ac:dyDescent="0.2">
      <c r="A2737" s="167">
        <v>2</v>
      </c>
      <c r="B2737" s="647">
        <v>0</v>
      </c>
      <c r="C2737" s="647">
        <v>4</v>
      </c>
      <c r="D2737" s="647">
        <v>4</v>
      </c>
      <c r="E2737" s="163" t="s">
        <v>2050</v>
      </c>
      <c r="F2737" s="593" t="s">
        <v>4675</v>
      </c>
      <c r="G2737" s="143"/>
      <c r="H2737" s="144">
        <v>4110000</v>
      </c>
      <c r="I2737" s="145" t="s">
        <v>463</v>
      </c>
      <c r="J2737" s="146"/>
      <c r="K2737" s="146"/>
      <c r="L2737" s="146"/>
      <c r="M2737" s="146"/>
      <c r="N2737" s="183"/>
      <c r="O2737" s="146"/>
      <c r="P2737" s="146"/>
      <c r="Q2737" s="146">
        <f t="shared" si="52"/>
        <v>0</v>
      </c>
      <c r="R2737" s="182" t="s">
        <v>4741</v>
      </c>
      <c r="S2737" s="226"/>
      <c r="T2737" s="676" t="s">
        <v>4687</v>
      </c>
      <c r="U2737" s="827"/>
      <c r="V2737" s="147"/>
      <c r="W2737" s="147"/>
      <c r="X2737" s="117"/>
    </row>
    <row r="2738" spans="1:24" ht="24" hidden="1" x14ac:dyDescent="0.2">
      <c r="A2738" s="167">
        <v>2</v>
      </c>
      <c r="B2738" s="647">
        <v>0</v>
      </c>
      <c r="C2738" s="647">
        <v>4</v>
      </c>
      <c r="D2738" s="647">
        <v>4</v>
      </c>
      <c r="E2738" s="163" t="s">
        <v>2050</v>
      </c>
      <c r="F2738" s="593" t="s">
        <v>4675</v>
      </c>
      <c r="G2738" s="143"/>
      <c r="H2738" s="144">
        <v>4110000</v>
      </c>
      <c r="I2738" s="145" t="s">
        <v>3706</v>
      </c>
      <c r="J2738" s="146"/>
      <c r="K2738" s="146"/>
      <c r="L2738" s="146"/>
      <c r="M2738" s="146"/>
      <c r="N2738" s="183"/>
      <c r="O2738" s="146"/>
      <c r="P2738" s="146"/>
      <c r="Q2738" s="146">
        <f t="shared" si="52"/>
        <v>0</v>
      </c>
      <c r="R2738" s="182" t="s">
        <v>4741</v>
      </c>
      <c r="S2738" s="226"/>
      <c r="T2738" s="676" t="s">
        <v>4687</v>
      </c>
      <c r="U2738" s="827"/>
      <c r="V2738" s="147"/>
      <c r="W2738" s="147"/>
      <c r="X2738" s="117"/>
    </row>
    <row r="2739" spans="1:24" ht="24" hidden="1" x14ac:dyDescent="0.2">
      <c r="A2739" s="167">
        <v>2</v>
      </c>
      <c r="B2739" s="647">
        <v>0</v>
      </c>
      <c r="C2739" s="647">
        <v>4</v>
      </c>
      <c r="D2739" s="647">
        <v>4</v>
      </c>
      <c r="E2739" s="163" t="s">
        <v>2050</v>
      </c>
      <c r="F2739" s="593" t="s">
        <v>4675</v>
      </c>
      <c r="G2739" s="143"/>
      <c r="H2739" s="144">
        <v>4110000</v>
      </c>
      <c r="I2739" s="145" t="s">
        <v>3707</v>
      </c>
      <c r="J2739" s="146"/>
      <c r="K2739" s="146"/>
      <c r="L2739" s="146"/>
      <c r="M2739" s="146"/>
      <c r="N2739" s="183"/>
      <c r="O2739" s="146"/>
      <c r="P2739" s="146"/>
      <c r="Q2739" s="146">
        <f t="shared" si="52"/>
        <v>0</v>
      </c>
      <c r="R2739" s="182" t="s">
        <v>4741</v>
      </c>
      <c r="S2739" s="226"/>
      <c r="T2739" s="676" t="s">
        <v>4687</v>
      </c>
      <c r="U2739" s="827"/>
      <c r="V2739" s="147"/>
      <c r="W2739" s="147"/>
      <c r="X2739" s="117"/>
    </row>
    <row r="2740" spans="1:24" ht="24" hidden="1" x14ac:dyDescent="0.2">
      <c r="A2740" s="167">
        <v>2</v>
      </c>
      <c r="B2740" s="647">
        <v>0</v>
      </c>
      <c r="C2740" s="647">
        <v>4</v>
      </c>
      <c r="D2740" s="647">
        <v>4</v>
      </c>
      <c r="E2740" s="163" t="s">
        <v>2050</v>
      </c>
      <c r="F2740" s="593" t="s">
        <v>4675</v>
      </c>
      <c r="G2740" s="143"/>
      <c r="H2740" s="144">
        <v>4110000</v>
      </c>
      <c r="I2740" s="145" t="s">
        <v>3709</v>
      </c>
      <c r="J2740" s="146"/>
      <c r="K2740" s="146"/>
      <c r="L2740" s="146"/>
      <c r="M2740" s="146"/>
      <c r="N2740" s="183"/>
      <c r="O2740" s="146"/>
      <c r="P2740" s="146"/>
      <c r="Q2740" s="146">
        <f t="shared" si="52"/>
        <v>0</v>
      </c>
      <c r="R2740" s="182" t="s">
        <v>4741</v>
      </c>
      <c r="S2740" s="226"/>
      <c r="T2740" s="676" t="s">
        <v>4687</v>
      </c>
      <c r="U2740" s="827"/>
      <c r="V2740" s="147"/>
      <c r="W2740" s="147"/>
      <c r="X2740" s="117"/>
    </row>
    <row r="2741" spans="1:24" ht="24" hidden="1" x14ac:dyDescent="0.2">
      <c r="A2741" s="167">
        <v>2</v>
      </c>
      <c r="B2741" s="647">
        <v>0</v>
      </c>
      <c r="C2741" s="647">
        <v>4</v>
      </c>
      <c r="D2741" s="647">
        <v>4</v>
      </c>
      <c r="E2741" s="163" t="s">
        <v>2050</v>
      </c>
      <c r="F2741" s="593" t="s">
        <v>4675</v>
      </c>
      <c r="G2741" s="143"/>
      <c r="H2741" s="144">
        <v>41116100</v>
      </c>
      <c r="I2741" s="145" t="s">
        <v>3710</v>
      </c>
      <c r="J2741" s="146"/>
      <c r="K2741" s="146"/>
      <c r="L2741" s="146"/>
      <c r="M2741" s="146"/>
      <c r="N2741" s="183"/>
      <c r="O2741" s="146"/>
      <c r="P2741" s="146"/>
      <c r="Q2741" s="146">
        <f t="shared" ref="Q2741:Q2804" si="53">+P2741</f>
        <v>0</v>
      </c>
      <c r="R2741" s="182" t="s">
        <v>4741</v>
      </c>
      <c r="S2741" s="226"/>
      <c r="T2741" s="676" t="s">
        <v>4687</v>
      </c>
      <c r="U2741" s="827"/>
      <c r="V2741" s="147"/>
      <c r="W2741" s="147"/>
      <c r="X2741" s="117"/>
    </row>
    <row r="2742" spans="1:24" ht="24" hidden="1" x14ac:dyDescent="0.2">
      <c r="A2742" s="167">
        <v>2</v>
      </c>
      <c r="B2742" s="647">
        <v>0</v>
      </c>
      <c r="C2742" s="647">
        <v>4</v>
      </c>
      <c r="D2742" s="647">
        <v>4</v>
      </c>
      <c r="E2742" s="163" t="s">
        <v>2050</v>
      </c>
      <c r="F2742" s="593" t="s">
        <v>4675</v>
      </c>
      <c r="G2742" s="143"/>
      <c r="H2742" s="144">
        <v>41116100</v>
      </c>
      <c r="I2742" s="145" t="s">
        <v>3711</v>
      </c>
      <c r="J2742" s="146"/>
      <c r="K2742" s="146"/>
      <c r="L2742" s="146"/>
      <c r="M2742" s="146"/>
      <c r="N2742" s="183"/>
      <c r="O2742" s="146"/>
      <c r="P2742" s="146"/>
      <c r="Q2742" s="146">
        <f t="shared" si="53"/>
        <v>0</v>
      </c>
      <c r="R2742" s="182" t="s">
        <v>4741</v>
      </c>
      <c r="S2742" s="226"/>
      <c r="T2742" s="676" t="s">
        <v>4687</v>
      </c>
      <c r="U2742" s="827"/>
      <c r="V2742" s="147"/>
      <c r="W2742" s="147"/>
      <c r="X2742" s="117"/>
    </row>
    <row r="2743" spans="1:24" ht="24" hidden="1" x14ac:dyDescent="0.2">
      <c r="A2743" s="167">
        <v>2</v>
      </c>
      <c r="B2743" s="647">
        <v>0</v>
      </c>
      <c r="C2743" s="647">
        <v>4</v>
      </c>
      <c r="D2743" s="647">
        <v>4</v>
      </c>
      <c r="E2743" s="163" t="s">
        <v>2050</v>
      </c>
      <c r="F2743" s="593" t="s">
        <v>4675</v>
      </c>
      <c r="G2743" s="143"/>
      <c r="H2743" s="144">
        <v>41116100</v>
      </c>
      <c r="I2743" s="145" t="s">
        <v>3712</v>
      </c>
      <c r="J2743" s="146"/>
      <c r="K2743" s="146"/>
      <c r="L2743" s="146"/>
      <c r="M2743" s="146"/>
      <c r="N2743" s="183"/>
      <c r="O2743" s="146"/>
      <c r="P2743" s="146"/>
      <c r="Q2743" s="146">
        <f t="shared" si="53"/>
        <v>0</v>
      </c>
      <c r="R2743" s="182" t="s">
        <v>4741</v>
      </c>
      <c r="S2743" s="226"/>
      <c r="T2743" s="676" t="s">
        <v>4687</v>
      </c>
      <c r="U2743" s="827"/>
      <c r="V2743" s="147"/>
      <c r="W2743" s="147"/>
      <c r="X2743" s="117"/>
    </row>
    <row r="2744" spans="1:24" ht="24" hidden="1" x14ac:dyDescent="0.2">
      <c r="A2744" s="167">
        <v>2</v>
      </c>
      <c r="B2744" s="647">
        <v>0</v>
      </c>
      <c r="C2744" s="647">
        <v>4</v>
      </c>
      <c r="D2744" s="647">
        <v>4</v>
      </c>
      <c r="E2744" s="163" t="s">
        <v>2050</v>
      </c>
      <c r="F2744" s="593" t="s">
        <v>4675</v>
      </c>
      <c r="G2744" s="143"/>
      <c r="H2744" s="144">
        <v>41116100</v>
      </c>
      <c r="I2744" s="145" t="s">
        <v>3713</v>
      </c>
      <c r="J2744" s="146"/>
      <c r="K2744" s="146"/>
      <c r="L2744" s="146"/>
      <c r="M2744" s="146"/>
      <c r="N2744" s="183"/>
      <c r="O2744" s="146"/>
      <c r="P2744" s="146"/>
      <c r="Q2744" s="146">
        <f t="shared" si="53"/>
        <v>0</v>
      </c>
      <c r="R2744" s="182" t="s">
        <v>4741</v>
      </c>
      <c r="S2744" s="226"/>
      <c r="T2744" s="676" t="s">
        <v>4687</v>
      </c>
      <c r="U2744" s="827"/>
      <c r="V2744" s="147"/>
      <c r="W2744" s="147"/>
      <c r="X2744" s="117"/>
    </row>
    <row r="2745" spans="1:24" ht="24" hidden="1" x14ac:dyDescent="0.2">
      <c r="A2745" s="167">
        <v>2</v>
      </c>
      <c r="B2745" s="647">
        <v>0</v>
      </c>
      <c r="C2745" s="647">
        <v>4</v>
      </c>
      <c r="D2745" s="647">
        <v>4</v>
      </c>
      <c r="E2745" s="163" t="s">
        <v>2050</v>
      </c>
      <c r="F2745" s="593" t="s">
        <v>4675</v>
      </c>
      <c r="G2745" s="143"/>
      <c r="H2745" s="144">
        <v>41116100</v>
      </c>
      <c r="I2745" s="145" t="s">
        <v>3714</v>
      </c>
      <c r="J2745" s="146"/>
      <c r="K2745" s="146"/>
      <c r="L2745" s="146"/>
      <c r="M2745" s="146"/>
      <c r="N2745" s="183"/>
      <c r="O2745" s="146"/>
      <c r="P2745" s="146"/>
      <c r="Q2745" s="146">
        <f t="shared" si="53"/>
        <v>0</v>
      </c>
      <c r="R2745" s="182" t="s">
        <v>4741</v>
      </c>
      <c r="S2745" s="226"/>
      <c r="T2745" s="676" t="s">
        <v>4687</v>
      </c>
      <c r="U2745" s="827"/>
      <c r="V2745" s="147"/>
      <c r="W2745" s="147"/>
      <c r="X2745" s="117"/>
    </row>
    <row r="2746" spans="1:24" ht="24" hidden="1" x14ac:dyDescent="0.2">
      <c r="A2746" s="167">
        <v>2</v>
      </c>
      <c r="B2746" s="647">
        <v>0</v>
      </c>
      <c r="C2746" s="647">
        <v>4</v>
      </c>
      <c r="D2746" s="647">
        <v>4</v>
      </c>
      <c r="E2746" s="163" t="s">
        <v>2050</v>
      </c>
      <c r="F2746" s="593" t="s">
        <v>4675</v>
      </c>
      <c r="G2746" s="143"/>
      <c r="H2746" s="144">
        <v>41116100</v>
      </c>
      <c r="I2746" s="145" t="s">
        <v>3715</v>
      </c>
      <c r="J2746" s="146"/>
      <c r="K2746" s="146"/>
      <c r="L2746" s="146"/>
      <c r="M2746" s="146"/>
      <c r="N2746" s="183"/>
      <c r="O2746" s="146"/>
      <c r="P2746" s="146"/>
      <c r="Q2746" s="146">
        <f t="shared" si="53"/>
        <v>0</v>
      </c>
      <c r="R2746" s="182" t="s">
        <v>4741</v>
      </c>
      <c r="S2746" s="226"/>
      <c r="T2746" s="676" t="s">
        <v>4687</v>
      </c>
      <c r="U2746" s="827"/>
      <c r="V2746" s="147"/>
      <c r="W2746" s="147"/>
      <c r="X2746" s="117"/>
    </row>
    <row r="2747" spans="1:24" ht="24" hidden="1" x14ac:dyDescent="0.2">
      <c r="A2747" s="167">
        <v>2</v>
      </c>
      <c r="B2747" s="647">
        <v>0</v>
      </c>
      <c r="C2747" s="647">
        <v>4</v>
      </c>
      <c r="D2747" s="647">
        <v>4</v>
      </c>
      <c r="E2747" s="163" t="s">
        <v>2050</v>
      </c>
      <c r="F2747" s="593" t="s">
        <v>4675</v>
      </c>
      <c r="G2747" s="143"/>
      <c r="H2747" s="144">
        <v>41116100</v>
      </c>
      <c r="I2747" s="145" t="s">
        <v>3716</v>
      </c>
      <c r="J2747" s="146"/>
      <c r="K2747" s="146"/>
      <c r="L2747" s="146"/>
      <c r="M2747" s="146"/>
      <c r="N2747" s="183"/>
      <c r="O2747" s="146"/>
      <c r="P2747" s="146"/>
      <c r="Q2747" s="146">
        <f t="shared" si="53"/>
        <v>0</v>
      </c>
      <c r="R2747" s="182" t="s">
        <v>4741</v>
      </c>
      <c r="S2747" s="226"/>
      <c r="T2747" s="676" t="s">
        <v>4687</v>
      </c>
      <c r="U2747" s="827"/>
      <c r="V2747" s="147"/>
      <c r="W2747" s="147"/>
      <c r="X2747" s="117"/>
    </row>
    <row r="2748" spans="1:24" ht="24" hidden="1" x14ac:dyDescent="0.2">
      <c r="A2748" s="167">
        <v>2</v>
      </c>
      <c r="B2748" s="647">
        <v>0</v>
      </c>
      <c r="C2748" s="647">
        <v>4</v>
      </c>
      <c r="D2748" s="647">
        <v>4</v>
      </c>
      <c r="E2748" s="163" t="s">
        <v>2050</v>
      </c>
      <c r="F2748" s="593" t="s">
        <v>4675</v>
      </c>
      <c r="G2748" s="143"/>
      <c r="H2748" s="144">
        <v>41116100</v>
      </c>
      <c r="I2748" s="145" t="s">
        <v>3717</v>
      </c>
      <c r="J2748" s="146"/>
      <c r="K2748" s="146"/>
      <c r="L2748" s="146"/>
      <c r="M2748" s="146"/>
      <c r="N2748" s="183"/>
      <c r="O2748" s="146"/>
      <c r="P2748" s="146"/>
      <c r="Q2748" s="146">
        <f t="shared" si="53"/>
        <v>0</v>
      </c>
      <c r="R2748" s="182" t="s">
        <v>4741</v>
      </c>
      <c r="S2748" s="226"/>
      <c r="T2748" s="676" t="s">
        <v>4687</v>
      </c>
      <c r="U2748" s="827"/>
      <c r="V2748" s="147"/>
      <c r="W2748" s="147"/>
      <c r="X2748" s="117"/>
    </row>
    <row r="2749" spans="1:24" ht="24" hidden="1" x14ac:dyDescent="0.2">
      <c r="A2749" s="167">
        <v>2</v>
      </c>
      <c r="B2749" s="647">
        <v>0</v>
      </c>
      <c r="C2749" s="647">
        <v>4</v>
      </c>
      <c r="D2749" s="647">
        <v>4</v>
      </c>
      <c r="E2749" s="163" t="s">
        <v>2050</v>
      </c>
      <c r="F2749" s="593" t="s">
        <v>4675</v>
      </c>
      <c r="G2749" s="143"/>
      <c r="H2749" s="144">
        <v>41116100</v>
      </c>
      <c r="I2749" s="145" t="s">
        <v>3718</v>
      </c>
      <c r="J2749" s="146"/>
      <c r="K2749" s="146"/>
      <c r="L2749" s="146"/>
      <c r="M2749" s="146"/>
      <c r="N2749" s="183"/>
      <c r="O2749" s="146"/>
      <c r="P2749" s="146"/>
      <c r="Q2749" s="146">
        <f t="shared" si="53"/>
        <v>0</v>
      </c>
      <c r="R2749" s="182" t="s">
        <v>4741</v>
      </c>
      <c r="S2749" s="226"/>
      <c r="T2749" s="676" t="s">
        <v>4687</v>
      </c>
      <c r="U2749" s="827"/>
      <c r="V2749" s="147"/>
      <c r="W2749" s="147"/>
      <c r="X2749" s="117"/>
    </row>
    <row r="2750" spans="1:24" ht="24" hidden="1" x14ac:dyDescent="0.2">
      <c r="A2750" s="167">
        <v>2</v>
      </c>
      <c r="B2750" s="647">
        <v>0</v>
      </c>
      <c r="C2750" s="647">
        <v>4</v>
      </c>
      <c r="D2750" s="647">
        <v>4</v>
      </c>
      <c r="E2750" s="163" t="s">
        <v>2050</v>
      </c>
      <c r="F2750" s="593" t="s">
        <v>4675</v>
      </c>
      <c r="G2750" s="143"/>
      <c r="H2750" s="144">
        <v>41116100</v>
      </c>
      <c r="I2750" s="145" t="s">
        <v>3719</v>
      </c>
      <c r="J2750" s="146"/>
      <c r="K2750" s="146"/>
      <c r="L2750" s="146"/>
      <c r="M2750" s="146"/>
      <c r="N2750" s="183"/>
      <c r="O2750" s="146"/>
      <c r="P2750" s="146"/>
      <c r="Q2750" s="146">
        <f t="shared" si="53"/>
        <v>0</v>
      </c>
      <c r="R2750" s="182" t="s">
        <v>4741</v>
      </c>
      <c r="S2750" s="226"/>
      <c r="T2750" s="676" t="s">
        <v>4687</v>
      </c>
      <c r="U2750" s="827"/>
      <c r="V2750" s="147"/>
      <c r="W2750" s="147"/>
      <c r="X2750" s="117"/>
    </row>
    <row r="2751" spans="1:24" ht="24" hidden="1" x14ac:dyDescent="0.2">
      <c r="A2751" s="167">
        <v>2</v>
      </c>
      <c r="B2751" s="647">
        <v>0</v>
      </c>
      <c r="C2751" s="647">
        <v>4</v>
      </c>
      <c r="D2751" s="647">
        <v>4</v>
      </c>
      <c r="E2751" s="163" t="s">
        <v>2050</v>
      </c>
      <c r="F2751" s="593" t="s">
        <v>4675</v>
      </c>
      <c r="G2751" s="143"/>
      <c r="H2751" s="144">
        <v>41116100</v>
      </c>
      <c r="I2751" s="145" t="s">
        <v>3720</v>
      </c>
      <c r="J2751" s="146"/>
      <c r="K2751" s="146"/>
      <c r="L2751" s="146"/>
      <c r="M2751" s="146"/>
      <c r="N2751" s="183"/>
      <c r="O2751" s="146"/>
      <c r="P2751" s="146"/>
      <c r="Q2751" s="146">
        <f t="shared" si="53"/>
        <v>0</v>
      </c>
      <c r="R2751" s="182" t="s">
        <v>4741</v>
      </c>
      <c r="S2751" s="226"/>
      <c r="T2751" s="676" t="s">
        <v>4687</v>
      </c>
      <c r="U2751" s="827"/>
      <c r="V2751" s="147"/>
      <c r="W2751" s="147"/>
      <c r="X2751" s="117"/>
    </row>
    <row r="2752" spans="1:24" ht="24" hidden="1" x14ac:dyDescent="0.2">
      <c r="A2752" s="167">
        <v>2</v>
      </c>
      <c r="B2752" s="647">
        <v>0</v>
      </c>
      <c r="C2752" s="647">
        <v>4</v>
      </c>
      <c r="D2752" s="647">
        <v>4</v>
      </c>
      <c r="E2752" s="163" t="s">
        <v>2050</v>
      </c>
      <c r="F2752" s="593" t="s">
        <v>4675</v>
      </c>
      <c r="G2752" s="143"/>
      <c r="H2752" s="144">
        <v>41116100</v>
      </c>
      <c r="I2752" s="145" t="s">
        <v>3721</v>
      </c>
      <c r="J2752" s="146"/>
      <c r="K2752" s="146"/>
      <c r="L2752" s="146"/>
      <c r="M2752" s="146"/>
      <c r="N2752" s="183"/>
      <c r="O2752" s="146"/>
      <c r="P2752" s="146"/>
      <c r="Q2752" s="146">
        <f t="shared" si="53"/>
        <v>0</v>
      </c>
      <c r="R2752" s="182" t="s">
        <v>4741</v>
      </c>
      <c r="S2752" s="226"/>
      <c r="T2752" s="676" t="s">
        <v>4687</v>
      </c>
      <c r="U2752" s="827"/>
      <c r="V2752" s="147"/>
      <c r="W2752" s="147"/>
      <c r="X2752" s="117"/>
    </row>
    <row r="2753" spans="1:24" ht="24" hidden="1" x14ac:dyDescent="0.2">
      <c r="A2753" s="167">
        <v>2</v>
      </c>
      <c r="B2753" s="647">
        <v>0</v>
      </c>
      <c r="C2753" s="647">
        <v>4</v>
      </c>
      <c r="D2753" s="647">
        <v>4</v>
      </c>
      <c r="E2753" s="163" t="s">
        <v>2050</v>
      </c>
      <c r="F2753" s="593" t="s">
        <v>4675</v>
      </c>
      <c r="G2753" s="143"/>
      <c r="H2753" s="144">
        <v>41116100</v>
      </c>
      <c r="I2753" s="145" t="s">
        <v>3722</v>
      </c>
      <c r="J2753" s="146"/>
      <c r="K2753" s="146"/>
      <c r="L2753" s="146"/>
      <c r="M2753" s="146"/>
      <c r="N2753" s="183"/>
      <c r="O2753" s="146"/>
      <c r="P2753" s="146"/>
      <c r="Q2753" s="146">
        <f t="shared" si="53"/>
        <v>0</v>
      </c>
      <c r="R2753" s="182" t="s">
        <v>4741</v>
      </c>
      <c r="S2753" s="226"/>
      <c r="T2753" s="676" t="s">
        <v>4687</v>
      </c>
      <c r="U2753" s="827"/>
      <c r="V2753" s="147"/>
      <c r="W2753" s="147"/>
      <c r="X2753" s="117"/>
    </row>
    <row r="2754" spans="1:24" ht="24" hidden="1" x14ac:dyDescent="0.2">
      <c r="A2754" s="167">
        <v>2</v>
      </c>
      <c r="B2754" s="647">
        <v>0</v>
      </c>
      <c r="C2754" s="647">
        <v>4</v>
      </c>
      <c r="D2754" s="647">
        <v>4</v>
      </c>
      <c r="E2754" s="163" t="s">
        <v>2050</v>
      </c>
      <c r="F2754" s="593" t="s">
        <v>4675</v>
      </c>
      <c r="G2754" s="143"/>
      <c r="H2754" s="144">
        <v>41116100</v>
      </c>
      <c r="I2754" s="145" t="s">
        <v>3723</v>
      </c>
      <c r="J2754" s="146"/>
      <c r="K2754" s="146"/>
      <c r="L2754" s="146"/>
      <c r="M2754" s="146"/>
      <c r="N2754" s="183"/>
      <c r="O2754" s="146"/>
      <c r="P2754" s="146"/>
      <c r="Q2754" s="146">
        <f t="shared" si="53"/>
        <v>0</v>
      </c>
      <c r="R2754" s="182" t="s">
        <v>4741</v>
      </c>
      <c r="S2754" s="226"/>
      <c r="T2754" s="676" t="s">
        <v>4687</v>
      </c>
      <c r="U2754" s="827"/>
      <c r="V2754" s="147"/>
      <c r="W2754" s="147"/>
      <c r="X2754" s="117"/>
    </row>
    <row r="2755" spans="1:24" ht="24" hidden="1" x14ac:dyDescent="0.2">
      <c r="A2755" s="167">
        <v>2</v>
      </c>
      <c r="B2755" s="647">
        <v>0</v>
      </c>
      <c r="C2755" s="647">
        <v>4</v>
      </c>
      <c r="D2755" s="647">
        <v>4</v>
      </c>
      <c r="E2755" s="163" t="s">
        <v>2050</v>
      </c>
      <c r="F2755" s="593" t="s">
        <v>4675</v>
      </c>
      <c r="G2755" s="143"/>
      <c r="H2755" s="144">
        <v>41116100</v>
      </c>
      <c r="I2755" s="145" t="s">
        <v>3724</v>
      </c>
      <c r="J2755" s="146"/>
      <c r="K2755" s="146"/>
      <c r="L2755" s="146"/>
      <c r="M2755" s="146"/>
      <c r="N2755" s="183"/>
      <c r="O2755" s="146"/>
      <c r="P2755" s="146"/>
      <c r="Q2755" s="146">
        <f t="shared" si="53"/>
        <v>0</v>
      </c>
      <c r="R2755" s="182" t="s">
        <v>4741</v>
      </c>
      <c r="S2755" s="226"/>
      <c r="T2755" s="676" t="s">
        <v>4687</v>
      </c>
      <c r="U2755" s="827"/>
      <c r="V2755" s="147"/>
      <c r="W2755" s="147"/>
      <c r="X2755" s="117"/>
    </row>
    <row r="2756" spans="1:24" ht="24" hidden="1" x14ac:dyDescent="0.2">
      <c r="A2756" s="167">
        <v>2</v>
      </c>
      <c r="B2756" s="647">
        <v>0</v>
      </c>
      <c r="C2756" s="647">
        <v>4</v>
      </c>
      <c r="D2756" s="647">
        <v>4</v>
      </c>
      <c r="E2756" s="163" t="s">
        <v>2050</v>
      </c>
      <c r="F2756" s="593" t="s">
        <v>4675</v>
      </c>
      <c r="G2756" s="143"/>
      <c r="H2756" s="144">
        <v>41116100</v>
      </c>
      <c r="I2756" s="145" t="s">
        <v>3725</v>
      </c>
      <c r="J2756" s="146"/>
      <c r="K2756" s="146"/>
      <c r="L2756" s="146"/>
      <c r="M2756" s="146"/>
      <c r="N2756" s="183"/>
      <c r="O2756" s="146"/>
      <c r="P2756" s="146"/>
      <c r="Q2756" s="146">
        <f t="shared" si="53"/>
        <v>0</v>
      </c>
      <c r="R2756" s="182" t="s">
        <v>4741</v>
      </c>
      <c r="S2756" s="226"/>
      <c r="T2756" s="676" t="s">
        <v>4687</v>
      </c>
      <c r="U2756" s="827"/>
      <c r="V2756" s="147"/>
      <c r="W2756" s="147"/>
      <c r="X2756" s="117"/>
    </row>
    <row r="2757" spans="1:24" ht="24" hidden="1" x14ac:dyDescent="0.2">
      <c r="A2757" s="167">
        <v>2</v>
      </c>
      <c r="B2757" s="647">
        <v>0</v>
      </c>
      <c r="C2757" s="647">
        <v>4</v>
      </c>
      <c r="D2757" s="647">
        <v>4</v>
      </c>
      <c r="E2757" s="163" t="s">
        <v>2050</v>
      </c>
      <c r="F2757" s="593" t="s">
        <v>4675</v>
      </c>
      <c r="G2757" s="143"/>
      <c r="H2757" s="144">
        <v>41116100</v>
      </c>
      <c r="I2757" s="145" t="s">
        <v>3726</v>
      </c>
      <c r="J2757" s="146"/>
      <c r="K2757" s="146"/>
      <c r="L2757" s="146"/>
      <c r="M2757" s="146"/>
      <c r="N2757" s="183"/>
      <c r="O2757" s="146"/>
      <c r="P2757" s="146"/>
      <c r="Q2757" s="146">
        <f t="shared" si="53"/>
        <v>0</v>
      </c>
      <c r="R2757" s="182" t="s">
        <v>4741</v>
      </c>
      <c r="S2757" s="226"/>
      <c r="T2757" s="676" t="s">
        <v>4687</v>
      </c>
      <c r="U2757" s="827"/>
      <c r="V2757" s="147"/>
      <c r="W2757" s="147"/>
      <c r="X2757" s="117"/>
    </row>
    <row r="2758" spans="1:24" ht="24" hidden="1" x14ac:dyDescent="0.2">
      <c r="A2758" s="167">
        <v>2</v>
      </c>
      <c r="B2758" s="647">
        <v>0</v>
      </c>
      <c r="C2758" s="647">
        <v>4</v>
      </c>
      <c r="D2758" s="647">
        <v>4</v>
      </c>
      <c r="E2758" s="163" t="s">
        <v>2050</v>
      </c>
      <c r="F2758" s="593" t="s">
        <v>4675</v>
      </c>
      <c r="G2758" s="143"/>
      <c r="H2758" s="144">
        <v>41116100</v>
      </c>
      <c r="I2758" s="145" t="s">
        <v>119</v>
      </c>
      <c r="J2758" s="146"/>
      <c r="K2758" s="146"/>
      <c r="L2758" s="146"/>
      <c r="M2758" s="146"/>
      <c r="N2758" s="183"/>
      <c r="O2758" s="146"/>
      <c r="P2758" s="146"/>
      <c r="Q2758" s="146">
        <f t="shared" si="53"/>
        <v>0</v>
      </c>
      <c r="R2758" s="182" t="s">
        <v>4741</v>
      </c>
      <c r="S2758" s="226"/>
      <c r="T2758" s="676" t="s">
        <v>4687</v>
      </c>
      <c r="U2758" s="827"/>
      <c r="V2758" s="147"/>
      <c r="W2758" s="147"/>
      <c r="X2758" s="117"/>
    </row>
    <row r="2759" spans="1:24" ht="24" hidden="1" x14ac:dyDescent="0.2">
      <c r="A2759" s="167">
        <v>2</v>
      </c>
      <c r="B2759" s="647">
        <v>0</v>
      </c>
      <c r="C2759" s="647">
        <v>4</v>
      </c>
      <c r="D2759" s="647">
        <v>4</v>
      </c>
      <c r="E2759" s="163" t="s">
        <v>2050</v>
      </c>
      <c r="F2759" s="593" t="s">
        <v>4675</v>
      </c>
      <c r="G2759" s="143"/>
      <c r="H2759" s="144">
        <v>41116100</v>
      </c>
      <c r="I2759" s="145" t="s">
        <v>120</v>
      </c>
      <c r="J2759" s="146"/>
      <c r="K2759" s="146"/>
      <c r="L2759" s="146"/>
      <c r="M2759" s="146"/>
      <c r="N2759" s="183"/>
      <c r="O2759" s="146"/>
      <c r="P2759" s="146"/>
      <c r="Q2759" s="146">
        <f t="shared" si="53"/>
        <v>0</v>
      </c>
      <c r="R2759" s="182" t="s">
        <v>4741</v>
      </c>
      <c r="S2759" s="226"/>
      <c r="T2759" s="676" t="s">
        <v>4687</v>
      </c>
      <c r="U2759" s="827"/>
      <c r="V2759" s="147"/>
      <c r="W2759" s="147"/>
      <c r="X2759" s="117"/>
    </row>
    <row r="2760" spans="1:24" ht="24" hidden="1" x14ac:dyDescent="0.2">
      <c r="A2760" s="167">
        <v>2</v>
      </c>
      <c r="B2760" s="647">
        <v>0</v>
      </c>
      <c r="C2760" s="647">
        <v>4</v>
      </c>
      <c r="D2760" s="647">
        <v>4</v>
      </c>
      <c r="E2760" s="163" t="s">
        <v>2050</v>
      </c>
      <c r="F2760" s="593" t="s">
        <v>4675</v>
      </c>
      <c r="G2760" s="143"/>
      <c r="H2760" s="144">
        <v>41116100</v>
      </c>
      <c r="I2760" s="145" t="s">
        <v>121</v>
      </c>
      <c r="J2760" s="146"/>
      <c r="K2760" s="146"/>
      <c r="L2760" s="146"/>
      <c r="M2760" s="146"/>
      <c r="N2760" s="183"/>
      <c r="O2760" s="146"/>
      <c r="P2760" s="146"/>
      <c r="Q2760" s="146">
        <f t="shared" si="53"/>
        <v>0</v>
      </c>
      <c r="R2760" s="182" t="s">
        <v>4741</v>
      </c>
      <c r="S2760" s="226"/>
      <c r="T2760" s="676" t="s">
        <v>4687</v>
      </c>
      <c r="U2760" s="827"/>
      <c r="V2760" s="147"/>
      <c r="W2760" s="147"/>
      <c r="X2760" s="117"/>
    </row>
    <row r="2761" spans="1:24" ht="24" hidden="1" x14ac:dyDescent="0.2">
      <c r="A2761" s="167">
        <v>2</v>
      </c>
      <c r="B2761" s="647">
        <v>0</v>
      </c>
      <c r="C2761" s="647">
        <v>4</v>
      </c>
      <c r="D2761" s="647">
        <v>4</v>
      </c>
      <c r="E2761" s="163" t="s">
        <v>2050</v>
      </c>
      <c r="F2761" s="593" t="s">
        <v>4675</v>
      </c>
      <c r="G2761" s="143"/>
      <c r="H2761" s="144">
        <v>41116100</v>
      </c>
      <c r="I2761" s="145" t="s">
        <v>3324</v>
      </c>
      <c r="J2761" s="146"/>
      <c r="K2761" s="146"/>
      <c r="L2761" s="146"/>
      <c r="M2761" s="146"/>
      <c r="N2761" s="183"/>
      <c r="O2761" s="146"/>
      <c r="P2761" s="146"/>
      <c r="Q2761" s="146">
        <f t="shared" si="53"/>
        <v>0</v>
      </c>
      <c r="R2761" s="182" t="s">
        <v>4741</v>
      </c>
      <c r="S2761" s="226"/>
      <c r="T2761" s="676" t="s">
        <v>4687</v>
      </c>
      <c r="U2761" s="827"/>
      <c r="V2761" s="147"/>
      <c r="W2761" s="147"/>
      <c r="X2761" s="117"/>
    </row>
    <row r="2762" spans="1:24" ht="24" hidden="1" x14ac:dyDescent="0.2">
      <c r="A2762" s="167">
        <v>2</v>
      </c>
      <c r="B2762" s="647">
        <v>0</v>
      </c>
      <c r="C2762" s="647">
        <v>4</v>
      </c>
      <c r="D2762" s="647">
        <v>4</v>
      </c>
      <c r="E2762" s="163" t="s">
        <v>2050</v>
      </c>
      <c r="F2762" s="593" t="s">
        <v>4675</v>
      </c>
      <c r="G2762" s="143"/>
      <c r="H2762" s="144">
        <v>41116100</v>
      </c>
      <c r="I2762" s="145" t="s">
        <v>3325</v>
      </c>
      <c r="J2762" s="146"/>
      <c r="K2762" s="146"/>
      <c r="L2762" s="146"/>
      <c r="M2762" s="146"/>
      <c r="N2762" s="183"/>
      <c r="O2762" s="146"/>
      <c r="P2762" s="146"/>
      <c r="Q2762" s="146">
        <f t="shared" si="53"/>
        <v>0</v>
      </c>
      <c r="R2762" s="182" t="s">
        <v>4741</v>
      </c>
      <c r="S2762" s="226"/>
      <c r="T2762" s="676" t="s">
        <v>4687</v>
      </c>
      <c r="U2762" s="827"/>
      <c r="V2762" s="147"/>
      <c r="W2762" s="147"/>
      <c r="X2762" s="117"/>
    </row>
    <row r="2763" spans="1:24" ht="24" hidden="1" x14ac:dyDescent="0.2">
      <c r="A2763" s="167">
        <v>2</v>
      </c>
      <c r="B2763" s="647">
        <v>0</v>
      </c>
      <c r="C2763" s="647">
        <v>4</v>
      </c>
      <c r="D2763" s="647">
        <v>4</v>
      </c>
      <c r="E2763" s="163" t="s">
        <v>2050</v>
      </c>
      <c r="F2763" s="593" t="s">
        <v>4675</v>
      </c>
      <c r="G2763" s="143"/>
      <c r="H2763" s="144">
        <v>41116100</v>
      </c>
      <c r="I2763" s="145" t="s">
        <v>2067</v>
      </c>
      <c r="J2763" s="146"/>
      <c r="K2763" s="146"/>
      <c r="L2763" s="146"/>
      <c r="M2763" s="146"/>
      <c r="N2763" s="183"/>
      <c r="O2763" s="146"/>
      <c r="P2763" s="146"/>
      <c r="Q2763" s="146">
        <f t="shared" si="53"/>
        <v>0</v>
      </c>
      <c r="R2763" s="182" t="s">
        <v>4741</v>
      </c>
      <c r="S2763" s="226"/>
      <c r="T2763" s="676" t="s">
        <v>4687</v>
      </c>
      <c r="U2763" s="827"/>
      <c r="V2763" s="147"/>
      <c r="W2763" s="147"/>
      <c r="X2763" s="117"/>
    </row>
    <row r="2764" spans="1:24" ht="24" hidden="1" x14ac:dyDescent="0.2">
      <c r="A2764" s="167">
        <v>2</v>
      </c>
      <c r="B2764" s="647">
        <v>0</v>
      </c>
      <c r="C2764" s="647">
        <v>4</v>
      </c>
      <c r="D2764" s="647">
        <v>4</v>
      </c>
      <c r="E2764" s="163" t="s">
        <v>2050</v>
      </c>
      <c r="F2764" s="593" t="s">
        <v>4675</v>
      </c>
      <c r="G2764" s="143"/>
      <c r="H2764" s="144">
        <v>41116100</v>
      </c>
      <c r="I2764" s="145" t="s">
        <v>2068</v>
      </c>
      <c r="J2764" s="146"/>
      <c r="K2764" s="146"/>
      <c r="L2764" s="146"/>
      <c r="M2764" s="146"/>
      <c r="N2764" s="183"/>
      <c r="O2764" s="146"/>
      <c r="P2764" s="146"/>
      <c r="Q2764" s="146">
        <f t="shared" si="53"/>
        <v>0</v>
      </c>
      <c r="R2764" s="182" t="s">
        <v>4741</v>
      </c>
      <c r="S2764" s="226"/>
      <c r="T2764" s="676" t="s">
        <v>4687</v>
      </c>
      <c r="U2764" s="827"/>
      <c r="V2764" s="147"/>
      <c r="W2764" s="147"/>
      <c r="X2764" s="117"/>
    </row>
    <row r="2765" spans="1:24" ht="24" hidden="1" x14ac:dyDescent="0.2">
      <c r="A2765" s="167">
        <v>2</v>
      </c>
      <c r="B2765" s="647">
        <v>0</v>
      </c>
      <c r="C2765" s="647">
        <v>4</v>
      </c>
      <c r="D2765" s="647">
        <v>4</v>
      </c>
      <c r="E2765" s="163" t="s">
        <v>2050</v>
      </c>
      <c r="F2765" s="593" t="s">
        <v>4675</v>
      </c>
      <c r="G2765" s="143"/>
      <c r="H2765" s="144">
        <v>41116100</v>
      </c>
      <c r="I2765" s="145" t="s">
        <v>2069</v>
      </c>
      <c r="J2765" s="146"/>
      <c r="K2765" s="146"/>
      <c r="L2765" s="146"/>
      <c r="M2765" s="146"/>
      <c r="N2765" s="183"/>
      <c r="O2765" s="146"/>
      <c r="P2765" s="146"/>
      <c r="Q2765" s="146">
        <f t="shared" si="53"/>
        <v>0</v>
      </c>
      <c r="R2765" s="182" t="s">
        <v>4741</v>
      </c>
      <c r="S2765" s="226"/>
      <c r="T2765" s="676" t="s">
        <v>4687</v>
      </c>
      <c r="U2765" s="827"/>
      <c r="V2765" s="147"/>
      <c r="W2765" s="147"/>
      <c r="X2765" s="117"/>
    </row>
    <row r="2766" spans="1:24" ht="24" hidden="1" x14ac:dyDescent="0.2">
      <c r="A2766" s="167">
        <v>2</v>
      </c>
      <c r="B2766" s="647">
        <v>0</v>
      </c>
      <c r="C2766" s="647">
        <v>4</v>
      </c>
      <c r="D2766" s="647">
        <v>4</v>
      </c>
      <c r="E2766" s="163" t="s">
        <v>2050</v>
      </c>
      <c r="F2766" s="593" t="s">
        <v>4675</v>
      </c>
      <c r="G2766" s="143"/>
      <c r="H2766" s="144">
        <v>41116100</v>
      </c>
      <c r="I2766" s="145" t="s">
        <v>2070</v>
      </c>
      <c r="J2766" s="146"/>
      <c r="K2766" s="146"/>
      <c r="L2766" s="146"/>
      <c r="M2766" s="146"/>
      <c r="N2766" s="183"/>
      <c r="O2766" s="146"/>
      <c r="P2766" s="146"/>
      <c r="Q2766" s="146">
        <f t="shared" si="53"/>
        <v>0</v>
      </c>
      <c r="R2766" s="182" t="s">
        <v>4741</v>
      </c>
      <c r="S2766" s="226"/>
      <c r="T2766" s="676" t="s">
        <v>4687</v>
      </c>
      <c r="U2766" s="827"/>
      <c r="V2766" s="147"/>
      <c r="W2766" s="147"/>
      <c r="X2766" s="117"/>
    </row>
    <row r="2767" spans="1:24" ht="24" hidden="1" x14ac:dyDescent="0.2">
      <c r="A2767" s="167">
        <v>2</v>
      </c>
      <c r="B2767" s="647">
        <v>0</v>
      </c>
      <c r="C2767" s="647">
        <v>4</v>
      </c>
      <c r="D2767" s="647">
        <v>4</v>
      </c>
      <c r="E2767" s="163" t="s">
        <v>2050</v>
      </c>
      <c r="F2767" s="593" t="s">
        <v>4675</v>
      </c>
      <c r="G2767" s="143"/>
      <c r="H2767" s="144">
        <v>41116100</v>
      </c>
      <c r="I2767" s="145" t="s">
        <v>122</v>
      </c>
      <c r="J2767" s="146"/>
      <c r="K2767" s="146"/>
      <c r="L2767" s="146"/>
      <c r="M2767" s="146"/>
      <c r="N2767" s="183"/>
      <c r="O2767" s="146"/>
      <c r="P2767" s="146"/>
      <c r="Q2767" s="146">
        <f t="shared" si="53"/>
        <v>0</v>
      </c>
      <c r="R2767" s="182" t="s">
        <v>4741</v>
      </c>
      <c r="S2767" s="226"/>
      <c r="T2767" s="676" t="s">
        <v>4687</v>
      </c>
      <c r="U2767" s="827"/>
      <c r="V2767" s="147"/>
      <c r="W2767" s="147"/>
      <c r="X2767" s="117"/>
    </row>
    <row r="2768" spans="1:24" ht="24" hidden="1" x14ac:dyDescent="0.2">
      <c r="A2768" s="167">
        <v>2</v>
      </c>
      <c r="B2768" s="647">
        <v>0</v>
      </c>
      <c r="C2768" s="647">
        <v>4</v>
      </c>
      <c r="D2768" s="647">
        <v>4</v>
      </c>
      <c r="E2768" s="163" t="s">
        <v>2050</v>
      </c>
      <c r="F2768" s="593" t="s">
        <v>4675</v>
      </c>
      <c r="G2768" s="143"/>
      <c r="H2768" s="144">
        <v>41116100</v>
      </c>
      <c r="I2768" s="145" t="s">
        <v>123</v>
      </c>
      <c r="J2768" s="146"/>
      <c r="K2768" s="146"/>
      <c r="L2768" s="146"/>
      <c r="M2768" s="146"/>
      <c r="N2768" s="183"/>
      <c r="O2768" s="146"/>
      <c r="P2768" s="146"/>
      <c r="Q2768" s="146">
        <f t="shared" si="53"/>
        <v>0</v>
      </c>
      <c r="R2768" s="182" t="s">
        <v>4741</v>
      </c>
      <c r="S2768" s="226"/>
      <c r="T2768" s="676" t="s">
        <v>4687</v>
      </c>
      <c r="U2768" s="827"/>
      <c r="V2768" s="147"/>
      <c r="W2768" s="147"/>
      <c r="X2768" s="117"/>
    </row>
    <row r="2769" spans="1:24" ht="24" hidden="1" x14ac:dyDescent="0.2">
      <c r="A2769" s="167">
        <v>2</v>
      </c>
      <c r="B2769" s="647">
        <v>0</v>
      </c>
      <c r="C2769" s="647">
        <v>4</v>
      </c>
      <c r="D2769" s="647">
        <v>4</v>
      </c>
      <c r="E2769" s="163" t="s">
        <v>2050</v>
      </c>
      <c r="F2769" s="593" t="s">
        <v>4675</v>
      </c>
      <c r="G2769" s="143"/>
      <c r="H2769" s="144">
        <v>41116100</v>
      </c>
      <c r="I2769" s="145" t="s">
        <v>124</v>
      </c>
      <c r="J2769" s="146"/>
      <c r="K2769" s="146"/>
      <c r="L2769" s="146"/>
      <c r="M2769" s="146"/>
      <c r="N2769" s="183"/>
      <c r="O2769" s="146"/>
      <c r="P2769" s="146"/>
      <c r="Q2769" s="146">
        <f t="shared" si="53"/>
        <v>0</v>
      </c>
      <c r="R2769" s="182" t="s">
        <v>4741</v>
      </c>
      <c r="S2769" s="226"/>
      <c r="T2769" s="676" t="s">
        <v>4687</v>
      </c>
      <c r="U2769" s="827"/>
      <c r="V2769" s="147"/>
      <c r="W2769" s="147"/>
      <c r="X2769" s="117"/>
    </row>
    <row r="2770" spans="1:24" ht="24" hidden="1" x14ac:dyDescent="0.2">
      <c r="A2770" s="167">
        <v>2</v>
      </c>
      <c r="B2770" s="647">
        <v>0</v>
      </c>
      <c r="C2770" s="647">
        <v>4</v>
      </c>
      <c r="D2770" s="647">
        <v>4</v>
      </c>
      <c r="E2770" s="163" t="s">
        <v>2050</v>
      </c>
      <c r="F2770" s="593" t="s">
        <v>4675</v>
      </c>
      <c r="G2770" s="143"/>
      <c r="H2770" s="144">
        <v>41116100</v>
      </c>
      <c r="I2770" s="145" t="s">
        <v>2071</v>
      </c>
      <c r="J2770" s="146"/>
      <c r="K2770" s="146"/>
      <c r="L2770" s="146"/>
      <c r="M2770" s="146"/>
      <c r="N2770" s="183"/>
      <c r="O2770" s="146"/>
      <c r="P2770" s="146"/>
      <c r="Q2770" s="146">
        <f t="shared" si="53"/>
        <v>0</v>
      </c>
      <c r="R2770" s="182" t="s">
        <v>4741</v>
      </c>
      <c r="S2770" s="226"/>
      <c r="T2770" s="676" t="s">
        <v>4687</v>
      </c>
      <c r="U2770" s="827"/>
      <c r="V2770" s="147"/>
      <c r="W2770" s="147"/>
      <c r="X2770" s="117"/>
    </row>
    <row r="2771" spans="1:24" ht="24" hidden="1" x14ac:dyDescent="0.2">
      <c r="A2771" s="167">
        <v>2</v>
      </c>
      <c r="B2771" s="647">
        <v>0</v>
      </c>
      <c r="C2771" s="647">
        <v>4</v>
      </c>
      <c r="D2771" s="647">
        <v>4</v>
      </c>
      <c r="E2771" s="163" t="s">
        <v>2050</v>
      </c>
      <c r="F2771" s="593" t="s">
        <v>4675</v>
      </c>
      <c r="G2771" s="143"/>
      <c r="H2771" s="144">
        <v>41116100</v>
      </c>
      <c r="I2771" s="145" t="s">
        <v>2072</v>
      </c>
      <c r="J2771" s="146"/>
      <c r="K2771" s="146"/>
      <c r="L2771" s="146"/>
      <c r="M2771" s="146"/>
      <c r="N2771" s="183"/>
      <c r="O2771" s="146"/>
      <c r="P2771" s="146"/>
      <c r="Q2771" s="146">
        <f t="shared" si="53"/>
        <v>0</v>
      </c>
      <c r="R2771" s="182" t="s">
        <v>4741</v>
      </c>
      <c r="S2771" s="226"/>
      <c r="T2771" s="676" t="s">
        <v>4687</v>
      </c>
      <c r="U2771" s="827"/>
      <c r="V2771" s="147"/>
      <c r="W2771" s="147"/>
      <c r="X2771" s="117"/>
    </row>
    <row r="2772" spans="1:24" ht="24" hidden="1" x14ac:dyDescent="0.2">
      <c r="A2772" s="167">
        <v>2</v>
      </c>
      <c r="B2772" s="647">
        <v>0</v>
      </c>
      <c r="C2772" s="647">
        <v>4</v>
      </c>
      <c r="D2772" s="647">
        <v>4</v>
      </c>
      <c r="E2772" s="163" t="s">
        <v>2050</v>
      </c>
      <c r="F2772" s="593" t="s">
        <v>4675</v>
      </c>
      <c r="G2772" s="143"/>
      <c r="H2772" s="144">
        <v>41116100</v>
      </c>
      <c r="I2772" s="145" t="s">
        <v>2073</v>
      </c>
      <c r="J2772" s="146"/>
      <c r="K2772" s="146"/>
      <c r="L2772" s="146"/>
      <c r="M2772" s="146"/>
      <c r="N2772" s="183"/>
      <c r="O2772" s="146"/>
      <c r="P2772" s="146"/>
      <c r="Q2772" s="146">
        <f t="shared" si="53"/>
        <v>0</v>
      </c>
      <c r="R2772" s="182" t="s">
        <v>4741</v>
      </c>
      <c r="S2772" s="226"/>
      <c r="T2772" s="676" t="s">
        <v>4687</v>
      </c>
      <c r="U2772" s="827"/>
      <c r="V2772" s="147"/>
      <c r="W2772" s="147"/>
      <c r="X2772" s="117"/>
    </row>
    <row r="2773" spans="1:24" ht="24" hidden="1" x14ac:dyDescent="0.2">
      <c r="A2773" s="167">
        <v>2</v>
      </c>
      <c r="B2773" s="647">
        <v>0</v>
      </c>
      <c r="C2773" s="647">
        <v>4</v>
      </c>
      <c r="D2773" s="647">
        <v>4</v>
      </c>
      <c r="E2773" s="163" t="s">
        <v>2050</v>
      </c>
      <c r="F2773" s="593" t="s">
        <v>4675</v>
      </c>
      <c r="G2773" s="143"/>
      <c r="H2773" s="144">
        <v>41116100</v>
      </c>
      <c r="I2773" s="145" t="s">
        <v>2074</v>
      </c>
      <c r="J2773" s="146"/>
      <c r="K2773" s="146"/>
      <c r="L2773" s="146"/>
      <c r="M2773" s="146"/>
      <c r="N2773" s="183"/>
      <c r="O2773" s="146"/>
      <c r="P2773" s="146"/>
      <c r="Q2773" s="146">
        <f t="shared" si="53"/>
        <v>0</v>
      </c>
      <c r="R2773" s="182" t="s">
        <v>4741</v>
      </c>
      <c r="S2773" s="226"/>
      <c r="T2773" s="676" t="s">
        <v>4687</v>
      </c>
      <c r="U2773" s="827"/>
      <c r="V2773" s="147"/>
      <c r="W2773" s="147"/>
      <c r="X2773" s="117"/>
    </row>
    <row r="2774" spans="1:24" ht="24" hidden="1" x14ac:dyDescent="0.2">
      <c r="A2774" s="167">
        <v>2</v>
      </c>
      <c r="B2774" s="647">
        <v>0</v>
      </c>
      <c r="C2774" s="647">
        <v>4</v>
      </c>
      <c r="D2774" s="647">
        <v>4</v>
      </c>
      <c r="E2774" s="163" t="s">
        <v>2050</v>
      </c>
      <c r="F2774" s="593" t="s">
        <v>4675</v>
      </c>
      <c r="G2774" s="143"/>
      <c r="H2774" s="144">
        <v>41116100</v>
      </c>
      <c r="I2774" s="145" t="s">
        <v>2075</v>
      </c>
      <c r="J2774" s="146"/>
      <c r="K2774" s="146"/>
      <c r="L2774" s="146"/>
      <c r="M2774" s="146"/>
      <c r="N2774" s="183"/>
      <c r="O2774" s="146"/>
      <c r="P2774" s="146"/>
      <c r="Q2774" s="146">
        <f t="shared" si="53"/>
        <v>0</v>
      </c>
      <c r="R2774" s="182" t="s">
        <v>4741</v>
      </c>
      <c r="S2774" s="226"/>
      <c r="T2774" s="676" t="s">
        <v>4687</v>
      </c>
      <c r="U2774" s="827"/>
      <c r="V2774" s="147"/>
      <c r="W2774" s="147"/>
      <c r="X2774" s="117"/>
    </row>
    <row r="2775" spans="1:24" ht="24" hidden="1" x14ac:dyDescent="0.2">
      <c r="A2775" s="167">
        <v>2</v>
      </c>
      <c r="B2775" s="647">
        <v>0</v>
      </c>
      <c r="C2775" s="647">
        <v>4</v>
      </c>
      <c r="D2775" s="647">
        <v>4</v>
      </c>
      <c r="E2775" s="163" t="s">
        <v>2050</v>
      </c>
      <c r="F2775" s="593" t="s">
        <v>4675</v>
      </c>
      <c r="G2775" s="143"/>
      <c r="H2775" s="144">
        <v>41116100</v>
      </c>
      <c r="I2775" s="145" t="s">
        <v>125</v>
      </c>
      <c r="J2775" s="146"/>
      <c r="K2775" s="146"/>
      <c r="L2775" s="146"/>
      <c r="M2775" s="146"/>
      <c r="N2775" s="183"/>
      <c r="O2775" s="146"/>
      <c r="P2775" s="146"/>
      <c r="Q2775" s="146">
        <f t="shared" si="53"/>
        <v>0</v>
      </c>
      <c r="R2775" s="182" t="s">
        <v>4741</v>
      </c>
      <c r="S2775" s="226"/>
      <c r="T2775" s="676" t="s">
        <v>4687</v>
      </c>
      <c r="U2775" s="827"/>
      <c r="V2775" s="147"/>
      <c r="W2775" s="147"/>
      <c r="X2775" s="117"/>
    </row>
    <row r="2776" spans="1:24" ht="24" hidden="1" x14ac:dyDescent="0.2">
      <c r="A2776" s="167">
        <v>2</v>
      </c>
      <c r="B2776" s="647">
        <v>0</v>
      </c>
      <c r="C2776" s="647">
        <v>4</v>
      </c>
      <c r="D2776" s="647">
        <v>4</v>
      </c>
      <c r="E2776" s="163" t="s">
        <v>2050</v>
      </c>
      <c r="F2776" s="593" t="s">
        <v>4675</v>
      </c>
      <c r="G2776" s="143"/>
      <c r="H2776" s="144">
        <v>41116100</v>
      </c>
      <c r="I2776" s="145" t="s">
        <v>126</v>
      </c>
      <c r="J2776" s="146"/>
      <c r="K2776" s="146"/>
      <c r="L2776" s="146"/>
      <c r="M2776" s="146"/>
      <c r="N2776" s="183"/>
      <c r="O2776" s="146"/>
      <c r="P2776" s="146"/>
      <c r="Q2776" s="146">
        <f t="shared" si="53"/>
        <v>0</v>
      </c>
      <c r="R2776" s="182" t="s">
        <v>4741</v>
      </c>
      <c r="S2776" s="226"/>
      <c r="T2776" s="676" t="s">
        <v>4687</v>
      </c>
      <c r="U2776" s="827"/>
      <c r="V2776" s="147"/>
      <c r="W2776" s="147"/>
      <c r="X2776" s="117"/>
    </row>
    <row r="2777" spans="1:24" ht="24" hidden="1" x14ac:dyDescent="0.2">
      <c r="A2777" s="167">
        <v>2</v>
      </c>
      <c r="B2777" s="647">
        <v>0</v>
      </c>
      <c r="C2777" s="647">
        <v>4</v>
      </c>
      <c r="D2777" s="647">
        <v>4</v>
      </c>
      <c r="E2777" s="163" t="s">
        <v>2050</v>
      </c>
      <c r="F2777" s="593" t="s">
        <v>4675</v>
      </c>
      <c r="G2777" s="143"/>
      <c r="H2777" s="144">
        <v>41116100</v>
      </c>
      <c r="I2777" s="145" t="s">
        <v>127</v>
      </c>
      <c r="J2777" s="146"/>
      <c r="K2777" s="146"/>
      <c r="L2777" s="146"/>
      <c r="M2777" s="146"/>
      <c r="N2777" s="183"/>
      <c r="O2777" s="146"/>
      <c r="P2777" s="146"/>
      <c r="Q2777" s="146">
        <f t="shared" si="53"/>
        <v>0</v>
      </c>
      <c r="R2777" s="182" t="s">
        <v>4741</v>
      </c>
      <c r="S2777" s="226"/>
      <c r="T2777" s="676" t="s">
        <v>4687</v>
      </c>
      <c r="U2777" s="827"/>
      <c r="V2777" s="147"/>
      <c r="W2777" s="147"/>
      <c r="X2777" s="117"/>
    </row>
    <row r="2778" spans="1:24" ht="24" hidden="1" x14ac:dyDescent="0.2">
      <c r="A2778" s="167">
        <v>2</v>
      </c>
      <c r="B2778" s="647">
        <v>0</v>
      </c>
      <c r="C2778" s="647">
        <v>4</v>
      </c>
      <c r="D2778" s="647">
        <v>4</v>
      </c>
      <c r="E2778" s="163" t="s">
        <v>2050</v>
      </c>
      <c r="F2778" s="593" t="s">
        <v>4675</v>
      </c>
      <c r="G2778" s="143"/>
      <c r="H2778" s="144">
        <v>41116100</v>
      </c>
      <c r="I2778" s="145" t="s">
        <v>2971</v>
      </c>
      <c r="J2778" s="146"/>
      <c r="K2778" s="146"/>
      <c r="L2778" s="146"/>
      <c r="M2778" s="146"/>
      <c r="N2778" s="183"/>
      <c r="O2778" s="146"/>
      <c r="P2778" s="146"/>
      <c r="Q2778" s="146">
        <f t="shared" si="53"/>
        <v>0</v>
      </c>
      <c r="R2778" s="182" t="s">
        <v>4741</v>
      </c>
      <c r="S2778" s="226"/>
      <c r="T2778" s="676" t="s">
        <v>4687</v>
      </c>
      <c r="U2778" s="827"/>
      <c r="V2778" s="147"/>
      <c r="W2778" s="147"/>
      <c r="X2778" s="117"/>
    </row>
    <row r="2779" spans="1:24" ht="24" hidden="1" x14ac:dyDescent="0.2">
      <c r="A2779" s="167">
        <v>2</v>
      </c>
      <c r="B2779" s="647">
        <v>0</v>
      </c>
      <c r="C2779" s="647">
        <v>4</v>
      </c>
      <c r="D2779" s="647">
        <v>4</v>
      </c>
      <c r="E2779" s="163" t="s">
        <v>2050</v>
      </c>
      <c r="F2779" s="593" t="s">
        <v>4675</v>
      </c>
      <c r="G2779" s="143"/>
      <c r="H2779" s="144">
        <v>41116100</v>
      </c>
      <c r="I2779" s="145" t="s">
        <v>2972</v>
      </c>
      <c r="J2779" s="146"/>
      <c r="K2779" s="146"/>
      <c r="L2779" s="146"/>
      <c r="M2779" s="146"/>
      <c r="N2779" s="183"/>
      <c r="O2779" s="146"/>
      <c r="P2779" s="146"/>
      <c r="Q2779" s="146">
        <f t="shared" si="53"/>
        <v>0</v>
      </c>
      <c r="R2779" s="182" t="s">
        <v>4741</v>
      </c>
      <c r="S2779" s="226"/>
      <c r="T2779" s="676" t="s">
        <v>4687</v>
      </c>
      <c r="U2779" s="827"/>
      <c r="V2779" s="147"/>
      <c r="W2779" s="147"/>
      <c r="X2779" s="117"/>
    </row>
    <row r="2780" spans="1:24" ht="24" hidden="1" x14ac:dyDescent="0.2">
      <c r="A2780" s="167">
        <v>2</v>
      </c>
      <c r="B2780" s="647">
        <v>0</v>
      </c>
      <c r="C2780" s="647">
        <v>4</v>
      </c>
      <c r="D2780" s="647">
        <v>4</v>
      </c>
      <c r="E2780" s="163" t="s">
        <v>2050</v>
      </c>
      <c r="F2780" s="593" t="s">
        <v>4675</v>
      </c>
      <c r="G2780" s="143"/>
      <c r="H2780" s="144">
        <v>41116100</v>
      </c>
      <c r="I2780" s="145" t="s">
        <v>2973</v>
      </c>
      <c r="J2780" s="146"/>
      <c r="K2780" s="146"/>
      <c r="L2780" s="146"/>
      <c r="M2780" s="146"/>
      <c r="N2780" s="183"/>
      <c r="O2780" s="146"/>
      <c r="P2780" s="146"/>
      <c r="Q2780" s="146">
        <f t="shared" si="53"/>
        <v>0</v>
      </c>
      <c r="R2780" s="182" t="s">
        <v>4741</v>
      </c>
      <c r="S2780" s="226"/>
      <c r="T2780" s="676" t="s">
        <v>4687</v>
      </c>
      <c r="U2780" s="827"/>
      <c r="V2780" s="147"/>
      <c r="W2780" s="147"/>
      <c r="X2780" s="117"/>
    </row>
    <row r="2781" spans="1:24" ht="24" hidden="1" x14ac:dyDescent="0.2">
      <c r="A2781" s="167">
        <v>2</v>
      </c>
      <c r="B2781" s="647">
        <v>0</v>
      </c>
      <c r="C2781" s="647">
        <v>4</v>
      </c>
      <c r="D2781" s="647">
        <v>4</v>
      </c>
      <c r="E2781" s="163" t="s">
        <v>2050</v>
      </c>
      <c r="F2781" s="593" t="s">
        <v>4675</v>
      </c>
      <c r="G2781" s="143"/>
      <c r="H2781" s="144">
        <v>41116100</v>
      </c>
      <c r="I2781" s="145" t="s">
        <v>2974</v>
      </c>
      <c r="J2781" s="146"/>
      <c r="K2781" s="146"/>
      <c r="L2781" s="146"/>
      <c r="M2781" s="146"/>
      <c r="N2781" s="183"/>
      <c r="O2781" s="146"/>
      <c r="P2781" s="146"/>
      <c r="Q2781" s="146">
        <f t="shared" si="53"/>
        <v>0</v>
      </c>
      <c r="R2781" s="182" t="s">
        <v>4741</v>
      </c>
      <c r="S2781" s="226"/>
      <c r="T2781" s="676" t="s">
        <v>4687</v>
      </c>
      <c r="U2781" s="827"/>
      <c r="V2781" s="147"/>
      <c r="W2781" s="147"/>
      <c r="X2781" s="117"/>
    </row>
    <row r="2782" spans="1:24" ht="24" hidden="1" x14ac:dyDescent="0.2">
      <c r="A2782" s="167">
        <v>2</v>
      </c>
      <c r="B2782" s="647">
        <v>0</v>
      </c>
      <c r="C2782" s="647">
        <v>4</v>
      </c>
      <c r="D2782" s="647">
        <v>4</v>
      </c>
      <c r="E2782" s="163" t="s">
        <v>2050</v>
      </c>
      <c r="F2782" s="593" t="s">
        <v>4675</v>
      </c>
      <c r="G2782" s="143"/>
      <c r="H2782" s="144">
        <v>41116100</v>
      </c>
      <c r="I2782" s="145" t="s">
        <v>128</v>
      </c>
      <c r="J2782" s="146"/>
      <c r="K2782" s="146"/>
      <c r="L2782" s="146"/>
      <c r="M2782" s="146"/>
      <c r="N2782" s="183"/>
      <c r="O2782" s="146"/>
      <c r="P2782" s="146"/>
      <c r="Q2782" s="146">
        <f t="shared" si="53"/>
        <v>0</v>
      </c>
      <c r="R2782" s="182" t="s">
        <v>4741</v>
      </c>
      <c r="S2782" s="226"/>
      <c r="T2782" s="676" t="s">
        <v>4687</v>
      </c>
      <c r="U2782" s="827"/>
      <c r="V2782" s="147"/>
      <c r="W2782" s="147"/>
      <c r="X2782" s="117"/>
    </row>
    <row r="2783" spans="1:24" ht="24" hidden="1" x14ac:dyDescent="0.2">
      <c r="A2783" s="167">
        <v>2</v>
      </c>
      <c r="B2783" s="647">
        <v>0</v>
      </c>
      <c r="C2783" s="647">
        <v>4</v>
      </c>
      <c r="D2783" s="647">
        <v>4</v>
      </c>
      <c r="E2783" s="163" t="s">
        <v>2050</v>
      </c>
      <c r="F2783" s="593" t="s">
        <v>4675</v>
      </c>
      <c r="G2783" s="143"/>
      <c r="H2783" s="144">
        <v>41116100</v>
      </c>
      <c r="I2783" s="145" t="s">
        <v>2975</v>
      </c>
      <c r="J2783" s="146"/>
      <c r="K2783" s="146"/>
      <c r="L2783" s="146"/>
      <c r="M2783" s="146"/>
      <c r="N2783" s="183"/>
      <c r="O2783" s="146"/>
      <c r="P2783" s="146"/>
      <c r="Q2783" s="146">
        <f t="shared" si="53"/>
        <v>0</v>
      </c>
      <c r="R2783" s="182" t="s">
        <v>4741</v>
      </c>
      <c r="S2783" s="226"/>
      <c r="T2783" s="676" t="s">
        <v>4687</v>
      </c>
      <c r="U2783" s="827"/>
      <c r="V2783" s="147"/>
      <c r="W2783" s="147"/>
      <c r="X2783" s="117"/>
    </row>
    <row r="2784" spans="1:24" ht="24" hidden="1" x14ac:dyDescent="0.2">
      <c r="A2784" s="167">
        <v>2</v>
      </c>
      <c r="B2784" s="647">
        <v>0</v>
      </c>
      <c r="C2784" s="647">
        <v>4</v>
      </c>
      <c r="D2784" s="647">
        <v>4</v>
      </c>
      <c r="E2784" s="163" t="s">
        <v>2050</v>
      </c>
      <c r="F2784" s="593" t="s">
        <v>4675</v>
      </c>
      <c r="G2784" s="143"/>
      <c r="H2784" s="144">
        <v>41116100</v>
      </c>
      <c r="I2784" s="145" t="s">
        <v>2976</v>
      </c>
      <c r="J2784" s="146"/>
      <c r="K2784" s="146"/>
      <c r="L2784" s="146"/>
      <c r="M2784" s="146"/>
      <c r="N2784" s="183"/>
      <c r="O2784" s="146"/>
      <c r="P2784" s="146"/>
      <c r="Q2784" s="146">
        <f t="shared" si="53"/>
        <v>0</v>
      </c>
      <c r="R2784" s="182" t="s">
        <v>4741</v>
      </c>
      <c r="S2784" s="226"/>
      <c r="T2784" s="676" t="s">
        <v>4687</v>
      </c>
      <c r="U2784" s="827"/>
      <c r="V2784" s="147"/>
      <c r="W2784" s="147"/>
      <c r="X2784" s="117"/>
    </row>
    <row r="2785" spans="1:24" ht="24" hidden="1" x14ac:dyDescent="0.2">
      <c r="A2785" s="167">
        <v>2</v>
      </c>
      <c r="B2785" s="647">
        <v>0</v>
      </c>
      <c r="C2785" s="647">
        <v>4</v>
      </c>
      <c r="D2785" s="647">
        <v>4</v>
      </c>
      <c r="E2785" s="163" t="s">
        <v>2050</v>
      </c>
      <c r="F2785" s="593" t="s">
        <v>4675</v>
      </c>
      <c r="G2785" s="143"/>
      <c r="H2785" s="144">
        <v>41116100</v>
      </c>
      <c r="I2785" s="145" t="s">
        <v>129</v>
      </c>
      <c r="J2785" s="146"/>
      <c r="K2785" s="146"/>
      <c r="L2785" s="146"/>
      <c r="M2785" s="146"/>
      <c r="N2785" s="183"/>
      <c r="O2785" s="146"/>
      <c r="P2785" s="146"/>
      <c r="Q2785" s="146">
        <f t="shared" si="53"/>
        <v>0</v>
      </c>
      <c r="R2785" s="182" t="s">
        <v>4741</v>
      </c>
      <c r="S2785" s="226"/>
      <c r="T2785" s="676" t="s">
        <v>4687</v>
      </c>
      <c r="U2785" s="827"/>
      <c r="V2785" s="147"/>
      <c r="W2785" s="147"/>
      <c r="X2785" s="117"/>
    </row>
    <row r="2786" spans="1:24" ht="24" hidden="1" x14ac:dyDescent="0.2">
      <c r="A2786" s="167">
        <v>2</v>
      </c>
      <c r="B2786" s="647">
        <v>0</v>
      </c>
      <c r="C2786" s="647">
        <v>4</v>
      </c>
      <c r="D2786" s="647">
        <v>4</v>
      </c>
      <c r="E2786" s="163" t="s">
        <v>2050</v>
      </c>
      <c r="F2786" s="593" t="s">
        <v>4675</v>
      </c>
      <c r="G2786" s="143"/>
      <c r="H2786" s="144">
        <v>41116100</v>
      </c>
      <c r="I2786" s="145" t="s">
        <v>130</v>
      </c>
      <c r="J2786" s="146"/>
      <c r="K2786" s="146"/>
      <c r="L2786" s="146"/>
      <c r="M2786" s="146"/>
      <c r="N2786" s="183"/>
      <c r="O2786" s="146"/>
      <c r="P2786" s="146"/>
      <c r="Q2786" s="146">
        <f t="shared" si="53"/>
        <v>0</v>
      </c>
      <c r="R2786" s="182" t="s">
        <v>4741</v>
      </c>
      <c r="S2786" s="226"/>
      <c r="T2786" s="676" t="s">
        <v>4687</v>
      </c>
      <c r="U2786" s="827"/>
      <c r="V2786" s="147"/>
      <c r="W2786" s="147"/>
      <c r="X2786" s="117"/>
    </row>
    <row r="2787" spans="1:24" ht="24" hidden="1" x14ac:dyDescent="0.2">
      <c r="A2787" s="167">
        <v>2</v>
      </c>
      <c r="B2787" s="647">
        <v>0</v>
      </c>
      <c r="C2787" s="647">
        <v>4</v>
      </c>
      <c r="D2787" s="647">
        <v>4</v>
      </c>
      <c r="E2787" s="163" t="s">
        <v>2050</v>
      </c>
      <c r="F2787" s="593" t="s">
        <v>4675</v>
      </c>
      <c r="G2787" s="143"/>
      <c r="H2787" s="144">
        <v>41116100</v>
      </c>
      <c r="I2787" s="145" t="s">
        <v>131</v>
      </c>
      <c r="J2787" s="146"/>
      <c r="K2787" s="146"/>
      <c r="L2787" s="146"/>
      <c r="M2787" s="146"/>
      <c r="N2787" s="183"/>
      <c r="O2787" s="146"/>
      <c r="P2787" s="146"/>
      <c r="Q2787" s="146">
        <f t="shared" si="53"/>
        <v>0</v>
      </c>
      <c r="R2787" s="182" t="s">
        <v>4741</v>
      </c>
      <c r="S2787" s="226"/>
      <c r="T2787" s="676" t="s">
        <v>4687</v>
      </c>
      <c r="U2787" s="827"/>
      <c r="V2787" s="147"/>
      <c r="W2787" s="147"/>
      <c r="X2787" s="117"/>
    </row>
    <row r="2788" spans="1:24" ht="24" hidden="1" x14ac:dyDescent="0.2">
      <c r="A2788" s="167">
        <v>2</v>
      </c>
      <c r="B2788" s="647">
        <v>0</v>
      </c>
      <c r="C2788" s="647">
        <v>4</v>
      </c>
      <c r="D2788" s="647">
        <v>4</v>
      </c>
      <c r="E2788" s="163" t="s">
        <v>2050</v>
      </c>
      <c r="F2788" s="593" t="s">
        <v>4675</v>
      </c>
      <c r="G2788" s="143"/>
      <c r="H2788" s="144">
        <v>41116100</v>
      </c>
      <c r="I2788" s="145" t="s">
        <v>2977</v>
      </c>
      <c r="J2788" s="146"/>
      <c r="K2788" s="146"/>
      <c r="L2788" s="146"/>
      <c r="M2788" s="146"/>
      <c r="N2788" s="183"/>
      <c r="O2788" s="146"/>
      <c r="P2788" s="146"/>
      <c r="Q2788" s="146">
        <f t="shared" si="53"/>
        <v>0</v>
      </c>
      <c r="R2788" s="182" t="s">
        <v>4741</v>
      </c>
      <c r="S2788" s="226"/>
      <c r="T2788" s="676" t="s">
        <v>4687</v>
      </c>
      <c r="U2788" s="827"/>
      <c r="V2788" s="147"/>
      <c r="W2788" s="147"/>
      <c r="X2788" s="117"/>
    </row>
    <row r="2789" spans="1:24" ht="24" hidden="1" x14ac:dyDescent="0.2">
      <c r="A2789" s="167">
        <v>2</v>
      </c>
      <c r="B2789" s="647">
        <v>0</v>
      </c>
      <c r="C2789" s="647">
        <v>4</v>
      </c>
      <c r="D2789" s="647">
        <v>4</v>
      </c>
      <c r="E2789" s="163" t="s">
        <v>2050</v>
      </c>
      <c r="F2789" s="593" t="s">
        <v>4675</v>
      </c>
      <c r="G2789" s="143"/>
      <c r="H2789" s="144">
        <v>41116100</v>
      </c>
      <c r="I2789" s="145" t="s">
        <v>2978</v>
      </c>
      <c r="J2789" s="146"/>
      <c r="K2789" s="146"/>
      <c r="L2789" s="146"/>
      <c r="M2789" s="146"/>
      <c r="N2789" s="183"/>
      <c r="O2789" s="146"/>
      <c r="P2789" s="146"/>
      <c r="Q2789" s="146">
        <f t="shared" si="53"/>
        <v>0</v>
      </c>
      <c r="R2789" s="182" t="s">
        <v>4741</v>
      </c>
      <c r="S2789" s="226"/>
      <c r="T2789" s="676" t="s">
        <v>4687</v>
      </c>
      <c r="U2789" s="827"/>
      <c r="V2789" s="147"/>
      <c r="W2789" s="147"/>
      <c r="X2789" s="117"/>
    </row>
    <row r="2790" spans="1:24" ht="24" hidden="1" x14ac:dyDescent="0.2">
      <c r="A2790" s="167">
        <v>2</v>
      </c>
      <c r="B2790" s="647">
        <v>0</v>
      </c>
      <c r="C2790" s="647">
        <v>4</v>
      </c>
      <c r="D2790" s="647">
        <v>4</v>
      </c>
      <c r="E2790" s="163" t="s">
        <v>2050</v>
      </c>
      <c r="F2790" s="593" t="s">
        <v>4675</v>
      </c>
      <c r="G2790" s="143"/>
      <c r="H2790" s="144">
        <v>41116100</v>
      </c>
      <c r="I2790" s="145" t="s">
        <v>2979</v>
      </c>
      <c r="J2790" s="146"/>
      <c r="K2790" s="146"/>
      <c r="L2790" s="146"/>
      <c r="M2790" s="146"/>
      <c r="N2790" s="183"/>
      <c r="O2790" s="146"/>
      <c r="P2790" s="146"/>
      <c r="Q2790" s="146">
        <f t="shared" si="53"/>
        <v>0</v>
      </c>
      <c r="R2790" s="182" t="s">
        <v>4741</v>
      </c>
      <c r="S2790" s="226"/>
      <c r="T2790" s="676" t="s">
        <v>4687</v>
      </c>
      <c r="U2790" s="827"/>
      <c r="V2790" s="147"/>
      <c r="W2790" s="147"/>
      <c r="X2790" s="117"/>
    </row>
    <row r="2791" spans="1:24" ht="24" hidden="1" x14ac:dyDescent="0.2">
      <c r="A2791" s="167">
        <v>2</v>
      </c>
      <c r="B2791" s="647">
        <v>0</v>
      </c>
      <c r="C2791" s="647">
        <v>4</v>
      </c>
      <c r="D2791" s="647">
        <v>4</v>
      </c>
      <c r="E2791" s="163" t="s">
        <v>2050</v>
      </c>
      <c r="F2791" s="593" t="s">
        <v>4675</v>
      </c>
      <c r="G2791" s="143"/>
      <c r="H2791" s="144">
        <v>41116100</v>
      </c>
      <c r="I2791" s="145" t="s">
        <v>2980</v>
      </c>
      <c r="J2791" s="146"/>
      <c r="K2791" s="146"/>
      <c r="L2791" s="146"/>
      <c r="M2791" s="146"/>
      <c r="N2791" s="183"/>
      <c r="O2791" s="146"/>
      <c r="P2791" s="146"/>
      <c r="Q2791" s="146">
        <f t="shared" si="53"/>
        <v>0</v>
      </c>
      <c r="R2791" s="182" t="s">
        <v>4741</v>
      </c>
      <c r="S2791" s="226"/>
      <c r="T2791" s="676" t="s">
        <v>4687</v>
      </c>
      <c r="U2791" s="827"/>
      <c r="V2791" s="147"/>
      <c r="W2791" s="147"/>
      <c r="X2791" s="117"/>
    </row>
    <row r="2792" spans="1:24" ht="24" hidden="1" x14ac:dyDescent="0.2">
      <c r="A2792" s="167">
        <v>2</v>
      </c>
      <c r="B2792" s="647">
        <v>0</v>
      </c>
      <c r="C2792" s="647">
        <v>4</v>
      </c>
      <c r="D2792" s="647">
        <v>4</v>
      </c>
      <c r="E2792" s="163" t="s">
        <v>2050</v>
      </c>
      <c r="F2792" s="593" t="s">
        <v>4675</v>
      </c>
      <c r="G2792" s="143"/>
      <c r="H2792" s="144">
        <v>41116100</v>
      </c>
      <c r="I2792" s="145" t="s">
        <v>2981</v>
      </c>
      <c r="J2792" s="146"/>
      <c r="K2792" s="146"/>
      <c r="L2792" s="146"/>
      <c r="M2792" s="146"/>
      <c r="N2792" s="183"/>
      <c r="O2792" s="146"/>
      <c r="P2792" s="146"/>
      <c r="Q2792" s="146">
        <f t="shared" si="53"/>
        <v>0</v>
      </c>
      <c r="R2792" s="182" t="s">
        <v>4741</v>
      </c>
      <c r="S2792" s="226"/>
      <c r="T2792" s="676" t="s">
        <v>4687</v>
      </c>
      <c r="U2792" s="827"/>
      <c r="V2792" s="147"/>
      <c r="W2792" s="147"/>
      <c r="X2792" s="117"/>
    </row>
    <row r="2793" spans="1:24" ht="24" hidden="1" x14ac:dyDescent="0.2">
      <c r="A2793" s="167">
        <v>2</v>
      </c>
      <c r="B2793" s="647">
        <v>0</v>
      </c>
      <c r="C2793" s="647">
        <v>4</v>
      </c>
      <c r="D2793" s="647">
        <v>4</v>
      </c>
      <c r="E2793" s="163" t="s">
        <v>2050</v>
      </c>
      <c r="F2793" s="593" t="s">
        <v>4675</v>
      </c>
      <c r="G2793" s="143"/>
      <c r="H2793" s="144">
        <v>41116100</v>
      </c>
      <c r="I2793" s="145" t="s">
        <v>2982</v>
      </c>
      <c r="J2793" s="146"/>
      <c r="K2793" s="146"/>
      <c r="L2793" s="146"/>
      <c r="M2793" s="146"/>
      <c r="N2793" s="183"/>
      <c r="O2793" s="146"/>
      <c r="P2793" s="146"/>
      <c r="Q2793" s="146">
        <f t="shared" si="53"/>
        <v>0</v>
      </c>
      <c r="R2793" s="182" t="s">
        <v>4741</v>
      </c>
      <c r="S2793" s="226"/>
      <c r="T2793" s="676" t="s">
        <v>4687</v>
      </c>
      <c r="U2793" s="827"/>
      <c r="V2793" s="147"/>
      <c r="W2793" s="147"/>
      <c r="X2793" s="117"/>
    </row>
    <row r="2794" spans="1:24" ht="24" hidden="1" x14ac:dyDescent="0.2">
      <c r="A2794" s="167">
        <v>2</v>
      </c>
      <c r="B2794" s="647">
        <v>0</v>
      </c>
      <c r="C2794" s="647">
        <v>4</v>
      </c>
      <c r="D2794" s="647">
        <v>4</v>
      </c>
      <c r="E2794" s="163" t="s">
        <v>2050</v>
      </c>
      <c r="F2794" s="593" t="s">
        <v>4675</v>
      </c>
      <c r="G2794" s="143"/>
      <c r="H2794" s="144">
        <v>41116100</v>
      </c>
      <c r="I2794" s="145" t="s">
        <v>132</v>
      </c>
      <c r="J2794" s="146"/>
      <c r="K2794" s="146"/>
      <c r="L2794" s="146"/>
      <c r="M2794" s="146"/>
      <c r="N2794" s="183"/>
      <c r="O2794" s="146"/>
      <c r="P2794" s="146"/>
      <c r="Q2794" s="146">
        <f t="shared" si="53"/>
        <v>0</v>
      </c>
      <c r="R2794" s="182" t="s">
        <v>4741</v>
      </c>
      <c r="S2794" s="226"/>
      <c r="T2794" s="676" t="s">
        <v>4687</v>
      </c>
      <c r="U2794" s="827"/>
      <c r="V2794" s="147"/>
      <c r="W2794" s="147"/>
      <c r="X2794" s="117"/>
    </row>
    <row r="2795" spans="1:24" ht="24" hidden="1" x14ac:dyDescent="0.2">
      <c r="A2795" s="167">
        <v>2</v>
      </c>
      <c r="B2795" s="647">
        <v>0</v>
      </c>
      <c r="C2795" s="647">
        <v>4</v>
      </c>
      <c r="D2795" s="647">
        <v>4</v>
      </c>
      <c r="E2795" s="163" t="s">
        <v>2050</v>
      </c>
      <c r="F2795" s="593" t="s">
        <v>4675</v>
      </c>
      <c r="G2795" s="143"/>
      <c r="H2795" s="144">
        <v>41116100</v>
      </c>
      <c r="I2795" s="145" t="s">
        <v>133</v>
      </c>
      <c r="J2795" s="146"/>
      <c r="K2795" s="146"/>
      <c r="L2795" s="146"/>
      <c r="M2795" s="146"/>
      <c r="N2795" s="183"/>
      <c r="O2795" s="146"/>
      <c r="P2795" s="146"/>
      <c r="Q2795" s="146">
        <f t="shared" si="53"/>
        <v>0</v>
      </c>
      <c r="R2795" s="182" t="s">
        <v>4741</v>
      </c>
      <c r="S2795" s="226"/>
      <c r="T2795" s="676" t="s">
        <v>4687</v>
      </c>
      <c r="U2795" s="827"/>
      <c r="V2795" s="147"/>
      <c r="W2795" s="147"/>
      <c r="X2795" s="117"/>
    </row>
    <row r="2796" spans="1:24" ht="24" hidden="1" x14ac:dyDescent="0.2">
      <c r="A2796" s="167">
        <v>2</v>
      </c>
      <c r="B2796" s="647">
        <v>0</v>
      </c>
      <c r="C2796" s="647">
        <v>4</v>
      </c>
      <c r="D2796" s="647">
        <v>4</v>
      </c>
      <c r="E2796" s="163" t="s">
        <v>2050</v>
      </c>
      <c r="F2796" s="593" t="s">
        <v>4675</v>
      </c>
      <c r="G2796" s="143"/>
      <c r="H2796" s="144">
        <v>41116100</v>
      </c>
      <c r="I2796" s="145" t="s">
        <v>134</v>
      </c>
      <c r="J2796" s="146"/>
      <c r="K2796" s="146"/>
      <c r="L2796" s="146"/>
      <c r="M2796" s="146"/>
      <c r="N2796" s="183"/>
      <c r="O2796" s="146"/>
      <c r="P2796" s="146"/>
      <c r="Q2796" s="146">
        <f t="shared" si="53"/>
        <v>0</v>
      </c>
      <c r="R2796" s="182" t="s">
        <v>4741</v>
      </c>
      <c r="S2796" s="226"/>
      <c r="T2796" s="676" t="s">
        <v>4687</v>
      </c>
      <c r="U2796" s="827"/>
      <c r="V2796" s="147"/>
      <c r="W2796" s="147"/>
      <c r="X2796" s="117"/>
    </row>
    <row r="2797" spans="1:24" ht="24" hidden="1" x14ac:dyDescent="0.2">
      <c r="A2797" s="167">
        <v>2</v>
      </c>
      <c r="B2797" s="647">
        <v>0</v>
      </c>
      <c r="C2797" s="647">
        <v>4</v>
      </c>
      <c r="D2797" s="647">
        <v>4</v>
      </c>
      <c r="E2797" s="163" t="s">
        <v>2050</v>
      </c>
      <c r="F2797" s="593" t="s">
        <v>4675</v>
      </c>
      <c r="G2797" s="143"/>
      <c r="H2797" s="144">
        <v>41116100</v>
      </c>
      <c r="I2797" s="145" t="s">
        <v>2983</v>
      </c>
      <c r="J2797" s="146"/>
      <c r="K2797" s="146"/>
      <c r="L2797" s="146"/>
      <c r="M2797" s="146"/>
      <c r="N2797" s="183"/>
      <c r="O2797" s="146"/>
      <c r="P2797" s="146"/>
      <c r="Q2797" s="146">
        <f t="shared" si="53"/>
        <v>0</v>
      </c>
      <c r="R2797" s="182" t="s">
        <v>4741</v>
      </c>
      <c r="S2797" s="226"/>
      <c r="T2797" s="676" t="s">
        <v>4687</v>
      </c>
      <c r="U2797" s="827"/>
      <c r="V2797" s="147"/>
      <c r="W2797" s="147"/>
      <c r="X2797" s="117"/>
    </row>
    <row r="2798" spans="1:24" ht="24" hidden="1" x14ac:dyDescent="0.2">
      <c r="A2798" s="167">
        <v>2</v>
      </c>
      <c r="B2798" s="647">
        <v>0</v>
      </c>
      <c r="C2798" s="647">
        <v>4</v>
      </c>
      <c r="D2798" s="647">
        <v>4</v>
      </c>
      <c r="E2798" s="163" t="s">
        <v>2050</v>
      </c>
      <c r="F2798" s="593" t="s">
        <v>4675</v>
      </c>
      <c r="G2798" s="143"/>
      <c r="H2798" s="144">
        <v>41116100</v>
      </c>
      <c r="I2798" s="145" t="s">
        <v>2984</v>
      </c>
      <c r="J2798" s="146"/>
      <c r="K2798" s="146"/>
      <c r="L2798" s="146"/>
      <c r="M2798" s="146"/>
      <c r="N2798" s="183"/>
      <c r="O2798" s="146"/>
      <c r="P2798" s="146"/>
      <c r="Q2798" s="146">
        <f t="shared" si="53"/>
        <v>0</v>
      </c>
      <c r="R2798" s="182" t="s">
        <v>4741</v>
      </c>
      <c r="S2798" s="226"/>
      <c r="T2798" s="676" t="s">
        <v>4687</v>
      </c>
      <c r="U2798" s="827"/>
      <c r="V2798" s="147"/>
      <c r="W2798" s="147"/>
      <c r="X2798" s="117"/>
    </row>
    <row r="2799" spans="1:24" ht="24" hidden="1" x14ac:dyDescent="0.2">
      <c r="A2799" s="167">
        <v>2</v>
      </c>
      <c r="B2799" s="647">
        <v>0</v>
      </c>
      <c r="C2799" s="647">
        <v>4</v>
      </c>
      <c r="D2799" s="647">
        <v>4</v>
      </c>
      <c r="E2799" s="163" t="s">
        <v>2050</v>
      </c>
      <c r="F2799" s="593" t="s">
        <v>4675</v>
      </c>
      <c r="G2799" s="143"/>
      <c r="H2799" s="144">
        <v>41116100</v>
      </c>
      <c r="I2799" s="145" t="s">
        <v>135</v>
      </c>
      <c r="J2799" s="146"/>
      <c r="K2799" s="146"/>
      <c r="L2799" s="146"/>
      <c r="M2799" s="146"/>
      <c r="N2799" s="183"/>
      <c r="O2799" s="146"/>
      <c r="P2799" s="146"/>
      <c r="Q2799" s="146">
        <f t="shared" si="53"/>
        <v>0</v>
      </c>
      <c r="R2799" s="182" t="s">
        <v>4741</v>
      </c>
      <c r="S2799" s="226"/>
      <c r="T2799" s="676" t="s">
        <v>4687</v>
      </c>
      <c r="U2799" s="827"/>
      <c r="V2799" s="147"/>
      <c r="W2799" s="147"/>
      <c r="X2799" s="117"/>
    </row>
    <row r="2800" spans="1:24" ht="24" hidden="1" x14ac:dyDescent="0.2">
      <c r="A2800" s="167">
        <v>2</v>
      </c>
      <c r="B2800" s="647">
        <v>0</v>
      </c>
      <c r="C2800" s="647">
        <v>4</v>
      </c>
      <c r="D2800" s="647">
        <v>4</v>
      </c>
      <c r="E2800" s="163" t="s">
        <v>2050</v>
      </c>
      <c r="F2800" s="593" t="s">
        <v>4675</v>
      </c>
      <c r="G2800" s="143"/>
      <c r="H2800" s="144">
        <v>41116100</v>
      </c>
      <c r="I2800" s="145" t="s">
        <v>3727</v>
      </c>
      <c r="J2800" s="146"/>
      <c r="K2800" s="146"/>
      <c r="L2800" s="146"/>
      <c r="M2800" s="146"/>
      <c r="N2800" s="183"/>
      <c r="O2800" s="146"/>
      <c r="P2800" s="146"/>
      <c r="Q2800" s="146">
        <f t="shared" si="53"/>
        <v>0</v>
      </c>
      <c r="R2800" s="182" t="s">
        <v>4741</v>
      </c>
      <c r="S2800" s="226"/>
      <c r="T2800" s="676" t="s">
        <v>4687</v>
      </c>
      <c r="U2800" s="827"/>
      <c r="V2800" s="147"/>
      <c r="W2800" s="147"/>
      <c r="X2800" s="117"/>
    </row>
    <row r="2801" spans="1:24" ht="24" hidden="1" x14ac:dyDescent="0.2">
      <c r="A2801" s="167">
        <v>2</v>
      </c>
      <c r="B2801" s="647">
        <v>0</v>
      </c>
      <c r="C2801" s="647">
        <v>4</v>
      </c>
      <c r="D2801" s="647">
        <v>4</v>
      </c>
      <c r="E2801" s="163" t="s">
        <v>2050</v>
      </c>
      <c r="F2801" s="593" t="s">
        <v>4675</v>
      </c>
      <c r="G2801" s="143"/>
      <c r="H2801" s="144">
        <v>41116100</v>
      </c>
      <c r="I2801" s="145" t="s">
        <v>136</v>
      </c>
      <c r="J2801" s="146"/>
      <c r="K2801" s="146"/>
      <c r="L2801" s="146"/>
      <c r="M2801" s="146"/>
      <c r="N2801" s="183"/>
      <c r="O2801" s="146"/>
      <c r="P2801" s="146"/>
      <c r="Q2801" s="146">
        <f t="shared" si="53"/>
        <v>0</v>
      </c>
      <c r="R2801" s="182" t="s">
        <v>4741</v>
      </c>
      <c r="S2801" s="226"/>
      <c r="T2801" s="676" t="s">
        <v>4687</v>
      </c>
      <c r="U2801" s="827"/>
      <c r="V2801" s="147"/>
      <c r="W2801" s="147"/>
      <c r="X2801" s="117"/>
    </row>
    <row r="2802" spans="1:24" ht="24" hidden="1" x14ac:dyDescent="0.2">
      <c r="A2802" s="167">
        <v>2</v>
      </c>
      <c r="B2802" s="647">
        <v>0</v>
      </c>
      <c r="C2802" s="647">
        <v>4</v>
      </c>
      <c r="D2802" s="647">
        <v>4</v>
      </c>
      <c r="E2802" s="163" t="s">
        <v>2050</v>
      </c>
      <c r="F2802" s="593" t="s">
        <v>4675</v>
      </c>
      <c r="G2802" s="143"/>
      <c r="H2802" s="144">
        <v>41116100</v>
      </c>
      <c r="I2802" s="145" t="s">
        <v>3728</v>
      </c>
      <c r="J2802" s="146"/>
      <c r="K2802" s="146"/>
      <c r="L2802" s="146"/>
      <c r="M2802" s="146"/>
      <c r="N2802" s="183"/>
      <c r="O2802" s="146"/>
      <c r="P2802" s="146"/>
      <c r="Q2802" s="146">
        <f t="shared" si="53"/>
        <v>0</v>
      </c>
      <c r="R2802" s="182" t="s">
        <v>4741</v>
      </c>
      <c r="S2802" s="226"/>
      <c r="T2802" s="676" t="s">
        <v>4687</v>
      </c>
      <c r="U2802" s="827"/>
      <c r="V2802" s="147"/>
      <c r="W2802" s="147"/>
      <c r="X2802" s="117"/>
    </row>
    <row r="2803" spans="1:24" ht="24" hidden="1" x14ac:dyDescent="0.2">
      <c r="A2803" s="167">
        <v>2</v>
      </c>
      <c r="B2803" s="647">
        <v>0</v>
      </c>
      <c r="C2803" s="647">
        <v>4</v>
      </c>
      <c r="D2803" s="647">
        <v>4</v>
      </c>
      <c r="E2803" s="163" t="s">
        <v>2050</v>
      </c>
      <c r="F2803" s="593" t="s">
        <v>4675</v>
      </c>
      <c r="G2803" s="143"/>
      <c r="H2803" s="144">
        <v>41116100</v>
      </c>
      <c r="I2803" s="145" t="s">
        <v>3729</v>
      </c>
      <c r="J2803" s="146"/>
      <c r="K2803" s="146"/>
      <c r="L2803" s="146"/>
      <c r="M2803" s="146"/>
      <c r="N2803" s="183"/>
      <c r="O2803" s="146"/>
      <c r="P2803" s="146"/>
      <c r="Q2803" s="146">
        <f t="shared" si="53"/>
        <v>0</v>
      </c>
      <c r="R2803" s="182" t="s">
        <v>4741</v>
      </c>
      <c r="S2803" s="226"/>
      <c r="T2803" s="676" t="s">
        <v>4687</v>
      </c>
      <c r="U2803" s="827"/>
      <c r="V2803" s="147"/>
      <c r="W2803" s="147"/>
      <c r="X2803" s="117"/>
    </row>
    <row r="2804" spans="1:24" ht="24" hidden="1" x14ac:dyDescent="0.2">
      <c r="A2804" s="167">
        <v>2</v>
      </c>
      <c r="B2804" s="647">
        <v>0</v>
      </c>
      <c r="C2804" s="647">
        <v>4</v>
      </c>
      <c r="D2804" s="647">
        <v>4</v>
      </c>
      <c r="E2804" s="163" t="s">
        <v>2050</v>
      </c>
      <c r="F2804" s="593" t="s">
        <v>4675</v>
      </c>
      <c r="G2804" s="143"/>
      <c r="H2804" s="144">
        <v>41116100</v>
      </c>
      <c r="I2804" s="145" t="s">
        <v>137</v>
      </c>
      <c r="J2804" s="146"/>
      <c r="K2804" s="146"/>
      <c r="L2804" s="146"/>
      <c r="M2804" s="146"/>
      <c r="N2804" s="183"/>
      <c r="O2804" s="146"/>
      <c r="P2804" s="146"/>
      <c r="Q2804" s="146">
        <f t="shared" si="53"/>
        <v>0</v>
      </c>
      <c r="R2804" s="182" t="s">
        <v>4741</v>
      </c>
      <c r="S2804" s="226"/>
      <c r="T2804" s="676" t="s">
        <v>4687</v>
      </c>
      <c r="U2804" s="827"/>
      <c r="V2804" s="147"/>
      <c r="W2804" s="147"/>
      <c r="X2804" s="117"/>
    </row>
    <row r="2805" spans="1:24" ht="24" hidden="1" x14ac:dyDescent="0.2">
      <c r="A2805" s="167">
        <v>2</v>
      </c>
      <c r="B2805" s="647">
        <v>0</v>
      </c>
      <c r="C2805" s="647">
        <v>4</v>
      </c>
      <c r="D2805" s="647">
        <v>4</v>
      </c>
      <c r="E2805" s="163" t="s">
        <v>2050</v>
      </c>
      <c r="F2805" s="593" t="s">
        <v>4675</v>
      </c>
      <c r="G2805" s="143"/>
      <c r="H2805" s="144">
        <v>41116100</v>
      </c>
      <c r="I2805" s="145" t="s">
        <v>138</v>
      </c>
      <c r="J2805" s="146"/>
      <c r="K2805" s="146"/>
      <c r="L2805" s="146"/>
      <c r="M2805" s="146"/>
      <c r="N2805" s="183"/>
      <c r="O2805" s="146"/>
      <c r="P2805" s="146"/>
      <c r="Q2805" s="146">
        <f t="shared" ref="Q2805:Q2868" si="54">+P2805</f>
        <v>0</v>
      </c>
      <c r="R2805" s="182" t="s">
        <v>4741</v>
      </c>
      <c r="S2805" s="226"/>
      <c r="T2805" s="676" t="s">
        <v>4687</v>
      </c>
      <c r="U2805" s="827"/>
      <c r="V2805" s="147"/>
      <c r="W2805" s="147"/>
      <c r="X2805" s="117"/>
    </row>
    <row r="2806" spans="1:24" ht="24" hidden="1" x14ac:dyDescent="0.2">
      <c r="A2806" s="167">
        <v>2</v>
      </c>
      <c r="B2806" s="647">
        <v>0</v>
      </c>
      <c r="C2806" s="647">
        <v>4</v>
      </c>
      <c r="D2806" s="647">
        <v>4</v>
      </c>
      <c r="E2806" s="163" t="s">
        <v>2050</v>
      </c>
      <c r="F2806" s="593" t="s">
        <v>4675</v>
      </c>
      <c r="G2806" s="143"/>
      <c r="H2806" s="144">
        <v>41116100</v>
      </c>
      <c r="I2806" s="145" t="s">
        <v>3730</v>
      </c>
      <c r="J2806" s="146"/>
      <c r="K2806" s="146"/>
      <c r="L2806" s="146"/>
      <c r="M2806" s="146"/>
      <c r="N2806" s="183"/>
      <c r="O2806" s="146"/>
      <c r="P2806" s="146"/>
      <c r="Q2806" s="146">
        <f t="shared" si="54"/>
        <v>0</v>
      </c>
      <c r="R2806" s="182" t="s">
        <v>4741</v>
      </c>
      <c r="S2806" s="226"/>
      <c r="T2806" s="676" t="s">
        <v>4687</v>
      </c>
      <c r="U2806" s="827"/>
      <c r="V2806" s="147"/>
      <c r="W2806" s="147"/>
      <c r="X2806" s="117"/>
    </row>
    <row r="2807" spans="1:24" ht="24" hidden="1" x14ac:dyDescent="0.2">
      <c r="A2807" s="167">
        <v>2</v>
      </c>
      <c r="B2807" s="647">
        <v>0</v>
      </c>
      <c r="C2807" s="647">
        <v>4</v>
      </c>
      <c r="D2807" s="647">
        <v>4</v>
      </c>
      <c r="E2807" s="163" t="s">
        <v>2050</v>
      </c>
      <c r="F2807" s="593" t="s">
        <v>4675</v>
      </c>
      <c r="G2807" s="143"/>
      <c r="H2807" s="144">
        <v>41116100</v>
      </c>
      <c r="I2807" s="145" t="s">
        <v>3731</v>
      </c>
      <c r="J2807" s="146"/>
      <c r="K2807" s="146"/>
      <c r="L2807" s="146"/>
      <c r="M2807" s="146"/>
      <c r="N2807" s="183"/>
      <c r="O2807" s="146"/>
      <c r="P2807" s="146"/>
      <c r="Q2807" s="146">
        <f t="shared" si="54"/>
        <v>0</v>
      </c>
      <c r="R2807" s="182" t="s">
        <v>4741</v>
      </c>
      <c r="S2807" s="226"/>
      <c r="T2807" s="676" t="s">
        <v>4687</v>
      </c>
      <c r="U2807" s="827"/>
      <c r="V2807" s="147"/>
      <c r="W2807" s="147"/>
      <c r="X2807" s="117"/>
    </row>
    <row r="2808" spans="1:24" ht="24" hidden="1" x14ac:dyDescent="0.2">
      <c r="A2808" s="167">
        <v>2</v>
      </c>
      <c r="B2808" s="647">
        <v>0</v>
      </c>
      <c r="C2808" s="647">
        <v>4</v>
      </c>
      <c r="D2808" s="647">
        <v>4</v>
      </c>
      <c r="E2808" s="163" t="s">
        <v>2050</v>
      </c>
      <c r="F2808" s="593" t="s">
        <v>4675</v>
      </c>
      <c r="G2808" s="143"/>
      <c r="H2808" s="144">
        <v>41116100</v>
      </c>
      <c r="I2808" s="145" t="s">
        <v>3732</v>
      </c>
      <c r="J2808" s="146"/>
      <c r="K2808" s="146"/>
      <c r="L2808" s="146"/>
      <c r="M2808" s="146"/>
      <c r="N2808" s="183"/>
      <c r="O2808" s="146"/>
      <c r="P2808" s="146"/>
      <c r="Q2808" s="146">
        <f t="shared" si="54"/>
        <v>0</v>
      </c>
      <c r="R2808" s="182" t="s">
        <v>4741</v>
      </c>
      <c r="S2808" s="226"/>
      <c r="T2808" s="676" t="s">
        <v>4687</v>
      </c>
      <c r="U2808" s="827"/>
      <c r="V2808" s="147"/>
      <c r="W2808" s="147"/>
      <c r="X2808" s="117"/>
    </row>
    <row r="2809" spans="1:24" ht="24" hidden="1" x14ac:dyDescent="0.2">
      <c r="A2809" s="167">
        <v>2</v>
      </c>
      <c r="B2809" s="647">
        <v>0</v>
      </c>
      <c r="C2809" s="647">
        <v>4</v>
      </c>
      <c r="D2809" s="647">
        <v>4</v>
      </c>
      <c r="E2809" s="163" t="s">
        <v>2050</v>
      </c>
      <c r="F2809" s="593" t="s">
        <v>4675</v>
      </c>
      <c r="G2809" s="143"/>
      <c r="H2809" s="144">
        <v>41116100</v>
      </c>
      <c r="I2809" s="145" t="s">
        <v>139</v>
      </c>
      <c r="J2809" s="146"/>
      <c r="K2809" s="146"/>
      <c r="L2809" s="146"/>
      <c r="M2809" s="146"/>
      <c r="N2809" s="183"/>
      <c r="O2809" s="146"/>
      <c r="P2809" s="146"/>
      <c r="Q2809" s="146">
        <f t="shared" si="54"/>
        <v>0</v>
      </c>
      <c r="R2809" s="182" t="s">
        <v>4741</v>
      </c>
      <c r="S2809" s="226"/>
      <c r="T2809" s="676" t="s">
        <v>4687</v>
      </c>
      <c r="U2809" s="827"/>
      <c r="V2809" s="147"/>
      <c r="W2809" s="147"/>
      <c r="X2809" s="117"/>
    </row>
    <row r="2810" spans="1:24" ht="24" hidden="1" x14ac:dyDescent="0.2">
      <c r="A2810" s="167">
        <v>2</v>
      </c>
      <c r="B2810" s="647">
        <v>0</v>
      </c>
      <c r="C2810" s="647">
        <v>4</v>
      </c>
      <c r="D2810" s="647">
        <v>4</v>
      </c>
      <c r="E2810" s="163" t="s">
        <v>2050</v>
      </c>
      <c r="F2810" s="593" t="s">
        <v>4675</v>
      </c>
      <c r="G2810" s="143"/>
      <c r="H2810" s="144">
        <v>41116100</v>
      </c>
      <c r="I2810" s="145" t="s">
        <v>140</v>
      </c>
      <c r="J2810" s="146"/>
      <c r="K2810" s="146"/>
      <c r="L2810" s="146"/>
      <c r="M2810" s="146"/>
      <c r="N2810" s="183"/>
      <c r="O2810" s="146"/>
      <c r="P2810" s="146"/>
      <c r="Q2810" s="146">
        <f t="shared" si="54"/>
        <v>0</v>
      </c>
      <c r="R2810" s="182" t="s">
        <v>4741</v>
      </c>
      <c r="S2810" s="226"/>
      <c r="T2810" s="676" t="s">
        <v>4687</v>
      </c>
      <c r="U2810" s="827"/>
      <c r="V2810" s="147"/>
      <c r="W2810" s="147"/>
      <c r="X2810" s="117"/>
    </row>
    <row r="2811" spans="1:24" ht="24" hidden="1" x14ac:dyDescent="0.2">
      <c r="A2811" s="167">
        <v>2</v>
      </c>
      <c r="B2811" s="647">
        <v>0</v>
      </c>
      <c r="C2811" s="647">
        <v>4</v>
      </c>
      <c r="D2811" s="647">
        <v>4</v>
      </c>
      <c r="E2811" s="163" t="s">
        <v>2050</v>
      </c>
      <c r="F2811" s="593" t="s">
        <v>4675</v>
      </c>
      <c r="G2811" s="143"/>
      <c r="H2811" s="144">
        <v>41116100</v>
      </c>
      <c r="I2811" s="145" t="s">
        <v>889</v>
      </c>
      <c r="J2811" s="146"/>
      <c r="K2811" s="146"/>
      <c r="L2811" s="146"/>
      <c r="M2811" s="146"/>
      <c r="N2811" s="183"/>
      <c r="O2811" s="146"/>
      <c r="P2811" s="146"/>
      <c r="Q2811" s="146">
        <f t="shared" si="54"/>
        <v>0</v>
      </c>
      <c r="R2811" s="182" t="s">
        <v>4741</v>
      </c>
      <c r="S2811" s="226"/>
      <c r="T2811" s="676" t="s">
        <v>4687</v>
      </c>
      <c r="U2811" s="827"/>
      <c r="V2811" s="147"/>
      <c r="W2811" s="147"/>
      <c r="X2811" s="117"/>
    </row>
    <row r="2812" spans="1:24" ht="24" hidden="1" x14ac:dyDescent="0.2">
      <c r="A2812" s="167">
        <v>2</v>
      </c>
      <c r="B2812" s="647">
        <v>0</v>
      </c>
      <c r="C2812" s="647">
        <v>4</v>
      </c>
      <c r="D2812" s="647">
        <v>4</v>
      </c>
      <c r="E2812" s="163" t="s">
        <v>2050</v>
      </c>
      <c r="F2812" s="593" t="s">
        <v>4675</v>
      </c>
      <c r="G2812" s="143"/>
      <c r="H2812" s="144">
        <v>41116100</v>
      </c>
      <c r="I2812" s="145" t="s">
        <v>141</v>
      </c>
      <c r="J2812" s="146"/>
      <c r="K2812" s="146"/>
      <c r="L2812" s="146"/>
      <c r="M2812" s="146"/>
      <c r="N2812" s="183"/>
      <c r="O2812" s="146"/>
      <c r="P2812" s="146"/>
      <c r="Q2812" s="146">
        <f t="shared" si="54"/>
        <v>0</v>
      </c>
      <c r="R2812" s="182" t="s">
        <v>4741</v>
      </c>
      <c r="S2812" s="226"/>
      <c r="T2812" s="676" t="s">
        <v>4687</v>
      </c>
      <c r="U2812" s="827"/>
      <c r="V2812" s="147"/>
      <c r="W2812" s="147"/>
      <c r="X2812" s="117"/>
    </row>
    <row r="2813" spans="1:24" ht="24" hidden="1" x14ac:dyDescent="0.2">
      <c r="A2813" s="167">
        <v>2</v>
      </c>
      <c r="B2813" s="647">
        <v>0</v>
      </c>
      <c r="C2813" s="647">
        <v>4</v>
      </c>
      <c r="D2813" s="647">
        <v>4</v>
      </c>
      <c r="E2813" s="163" t="s">
        <v>2050</v>
      </c>
      <c r="F2813" s="593" t="s">
        <v>4675</v>
      </c>
      <c r="G2813" s="143"/>
      <c r="H2813" s="144">
        <v>41116100</v>
      </c>
      <c r="I2813" s="145" t="s">
        <v>890</v>
      </c>
      <c r="J2813" s="146"/>
      <c r="K2813" s="146"/>
      <c r="L2813" s="146"/>
      <c r="M2813" s="146"/>
      <c r="N2813" s="183"/>
      <c r="O2813" s="146"/>
      <c r="P2813" s="146"/>
      <c r="Q2813" s="146">
        <f t="shared" si="54"/>
        <v>0</v>
      </c>
      <c r="R2813" s="182" t="s">
        <v>4741</v>
      </c>
      <c r="S2813" s="226"/>
      <c r="T2813" s="676" t="s">
        <v>4687</v>
      </c>
      <c r="U2813" s="827"/>
      <c r="V2813" s="147"/>
      <c r="W2813" s="147"/>
      <c r="X2813" s="117"/>
    </row>
    <row r="2814" spans="1:24" ht="24" hidden="1" x14ac:dyDescent="0.2">
      <c r="A2814" s="167">
        <v>2</v>
      </c>
      <c r="B2814" s="647">
        <v>0</v>
      </c>
      <c r="C2814" s="647">
        <v>4</v>
      </c>
      <c r="D2814" s="647">
        <v>4</v>
      </c>
      <c r="E2814" s="163" t="s">
        <v>2050</v>
      </c>
      <c r="F2814" s="593" t="s">
        <v>4675</v>
      </c>
      <c r="G2814" s="143"/>
      <c r="H2814" s="144">
        <v>41116100</v>
      </c>
      <c r="I2814" s="145" t="s">
        <v>891</v>
      </c>
      <c r="J2814" s="146"/>
      <c r="K2814" s="146"/>
      <c r="L2814" s="146"/>
      <c r="M2814" s="146"/>
      <c r="N2814" s="183"/>
      <c r="O2814" s="146"/>
      <c r="P2814" s="146"/>
      <c r="Q2814" s="146">
        <f t="shared" si="54"/>
        <v>0</v>
      </c>
      <c r="R2814" s="182" t="s">
        <v>4741</v>
      </c>
      <c r="S2814" s="226"/>
      <c r="T2814" s="676" t="s">
        <v>4687</v>
      </c>
      <c r="U2814" s="827"/>
      <c r="V2814" s="147"/>
      <c r="W2814" s="147"/>
      <c r="X2814" s="117"/>
    </row>
    <row r="2815" spans="1:24" ht="24" hidden="1" x14ac:dyDescent="0.2">
      <c r="A2815" s="167">
        <v>2</v>
      </c>
      <c r="B2815" s="647">
        <v>0</v>
      </c>
      <c r="C2815" s="647">
        <v>4</v>
      </c>
      <c r="D2815" s="647">
        <v>4</v>
      </c>
      <c r="E2815" s="163" t="s">
        <v>2050</v>
      </c>
      <c r="F2815" s="593" t="s">
        <v>4675</v>
      </c>
      <c r="G2815" s="143"/>
      <c r="H2815" s="144">
        <v>41116100</v>
      </c>
      <c r="I2815" s="145" t="s">
        <v>892</v>
      </c>
      <c r="J2815" s="146"/>
      <c r="K2815" s="146"/>
      <c r="L2815" s="146"/>
      <c r="M2815" s="146"/>
      <c r="N2815" s="183"/>
      <c r="O2815" s="146"/>
      <c r="P2815" s="146"/>
      <c r="Q2815" s="146">
        <f t="shared" si="54"/>
        <v>0</v>
      </c>
      <c r="R2815" s="182" t="s">
        <v>4741</v>
      </c>
      <c r="S2815" s="226"/>
      <c r="T2815" s="676" t="s">
        <v>4687</v>
      </c>
      <c r="U2815" s="827"/>
      <c r="V2815" s="147"/>
      <c r="W2815" s="147"/>
      <c r="X2815" s="117"/>
    </row>
    <row r="2816" spans="1:24" ht="24" hidden="1" x14ac:dyDescent="0.2">
      <c r="A2816" s="167">
        <v>2</v>
      </c>
      <c r="B2816" s="647">
        <v>0</v>
      </c>
      <c r="C2816" s="647">
        <v>4</v>
      </c>
      <c r="D2816" s="647">
        <v>4</v>
      </c>
      <c r="E2816" s="163" t="s">
        <v>2050</v>
      </c>
      <c r="F2816" s="593" t="s">
        <v>4675</v>
      </c>
      <c r="G2816" s="143"/>
      <c r="H2816" s="144">
        <v>41116100</v>
      </c>
      <c r="I2816" s="145" t="s">
        <v>142</v>
      </c>
      <c r="J2816" s="146"/>
      <c r="K2816" s="146"/>
      <c r="L2816" s="146"/>
      <c r="M2816" s="146"/>
      <c r="N2816" s="183"/>
      <c r="O2816" s="146"/>
      <c r="P2816" s="146"/>
      <c r="Q2816" s="146">
        <f t="shared" si="54"/>
        <v>0</v>
      </c>
      <c r="R2816" s="182" t="s">
        <v>4741</v>
      </c>
      <c r="S2816" s="226"/>
      <c r="T2816" s="676" t="s">
        <v>4687</v>
      </c>
      <c r="U2816" s="827"/>
      <c r="V2816" s="147"/>
      <c r="W2816" s="147"/>
      <c r="X2816" s="117"/>
    </row>
    <row r="2817" spans="1:24" ht="24" hidden="1" x14ac:dyDescent="0.2">
      <c r="A2817" s="167">
        <v>2</v>
      </c>
      <c r="B2817" s="647">
        <v>0</v>
      </c>
      <c r="C2817" s="647">
        <v>4</v>
      </c>
      <c r="D2817" s="647">
        <v>4</v>
      </c>
      <c r="E2817" s="163" t="s">
        <v>2050</v>
      </c>
      <c r="F2817" s="593" t="s">
        <v>4675</v>
      </c>
      <c r="G2817" s="143"/>
      <c r="H2817" s="144">
        <v>41116100</v>
      </c>
      <c r="I2817" s="145" t="s">
        <v>143</v>
      </c>
      <c r="J2817" s="146"/>
      <c r="K2817" s="146"/>
      <c r="L2817" s="146"/>
      <c r="M2817" s="146"/>
      <c r="N2817" s="183"/>
      <c r="O2817" s="146"/>
      <c r="P2817" s="146"/>
      <c r="Q2817" s="146">
        <f t="shared" si="54"/>
        <v>0</v>
      </c>
      <c r="R2817" s="182" t="s">
        <v>4741</v>
      </c>
      <c r="S2817" s="226"/>
      <c r="T2817" s="676" t="s">
        <v>4687</v>
      </c>
      <c r="U2817" s="827"/>
      <c r="V2817" s="147"/>
      <c r="W2817" s="147"/>
      <c r="X2817" s="117"/>
    </row>
    <row r="2818" spans="1:24" ht="24" hidden="1" x14ac:dyDescent="0.2">
      <c r="A2818" s="167">
        <v>2</v>
      </c>
      <c r="B2818" s="647">
        <v>0</v>
      </c>
      <c r="C2818" s="647">
        <v>4</v>
      </c>
      <c r="D2818" s="647">
        <v>4</v>
      </c>
      <c r="E2818" s="163" t="s">
        <v>2050</v>
      </c>
      <c r="F2818" s="593" t="s">
        <v>4675</v>
      </c>
      <c r="G2818" s="143"/>
      <c r="H2818" s="144">
        <v>41116100</v>
      </c>
      <c r="I2818" s="145" t="s">
        <v>2985</v>
      </c>
      <c r="J2818" s="146"/>
      <c r="K2818" s="146"/>
      <c r="L2818" s="146"/>
      <c r="M2818" s="146"/>
      <c r="N2818" s="183"/>
      <c r="O2818" s="146"/>
      <c r="P2818" s="146"/>
      <c r="Q2818" s="146">
        <f t="shared" si="54"/>
        <v>0</v>
      </c>
      <c r="R2818" s="182" t="s">
        <v>4741</v>
      </c>
      <c r="S2818" s="226"/>
      <c r="T2818" s="676" t="s">
        <v>4687</v>
      </c>
      <c r="U2818" s="827"/>
      <c r="V2818" s="147"/>
      <c r="W2818" s="147"/>
      <c r="X2818" s="117"/>
    </row>
    <row r="2819" spans="1:24" ht="24" hidden="1" x14ac:dyDescent="0.2">
      <c r="A2819" s="167">
        <v>2</v>
      </c>
      <c r="B2819" s="647">
        <v>0</v>
      </c>
      <c r="C2819" s="647">
        <v>4</v>
      </c>
      <c r="D2819" s="647">
        <v>4</v>
      </c>
      <c r="E2819" s="163" t="s">
        <v>2050</v>
      </c>
      <c r="F2819" s="593" t="s">
        <v>4675</v>
      </c>
      <c r="G2819" s="143"/>
      <c r="H2819" s="144">
        <v>41116100</v>
      </c>
      <c r="I2819" s="145" t="s">
        <v>2986</v>
      </c>
      <c r="J2819" s="146"/>
      <c r="K2819" s="146"/>
      <c r="L2819" s="146"/>
      <c r="M2819" s="146"/>
      <c r="N2819" s="183"/>
      <c r="O2819" s="146"/>
      <c r="P2819" s="146"/>
      <c r="Q2819" s="146">
        <f t="shared" si="54"/>
        <v>0</v>
      </c>
      <c r="R2819" s="182" t="s">
        <v>4741</v>
      </c>
      <c r="S2819" s="226"/>
      <c r="T2819" s="676" t="s">
        <v>4687</v>
      </c>
      <c r="U2819" s="827"/>
      <c r="V2819" s="147"/>
      <c r="W2819" s="147"/>
      <c r="X2819" s="117"/>
    </row>
    <row r="2820" spans="1:24" ht="24" hidden="1" x14ac:dyDescent="0.2">
      <c r="A2820" s="167">
        <v>2</v>
      </c>
      <c r="B2820" s="647">
        <v>0</v>
      </c>
      <c r="C2820" s="647">
        <v>4</v>
      </c>
      <c r="D2820" s="647">
        <v>4</v>
      </c>
      <c r="E2820" s="163" t="s">
        <v>2050</v>
      </c>
      <c r="F2820" s="593" t="s">
        <v>4675</v>
      </c>
      <c r="G2820" s="143"/>
      <c r="H2820" s="144">
        <v>41116100</v>
      </c>
      <c r="I2820" s="145" t="s">
        <v>2987</v>
      </c>
      <c r="J2820" s="146"/>
      <c r="K2820" s="146"/>
      <c r="L2820" s="146"/>
      <c r="M2820" s="146"/>
      <c r="N2820" s="183"/>
      <c r="O2820" s="146"/>
      <c r="P2820" s="146"/>
      <c r="Q2820" s="146">
        <f t="shared" si="54"/>
        <v>0</v>
      </c>
      <c r="R2820" s="182" t="s">
        <v>4741</v>
      </c>
      <c r="S2820" s="226"/>
      <c r="T2820" s="676" t="s">
        <v>4687</v>
      </c>
      <c r="U2820" s="827"/>
      <c r="V2820" s="147"/>
      <c r="W2820" s="147"/>
      <c r="X2820" s="117"/>
    </row>
    <row r="2821" spans="1:24" ht="24" hidden="1" x14ac:dyDescent="0.2">
      <c r="A2821" s="167">
        <v>2</v>
      </c>
      <c r="B2821" s="647">
        <v>0</v>
      </c>
      <c r="C2821" s="647">
        <v>4</v>
      </c>
      <c r="D2821" s="647">
        <v>4</v>
      </c>
      <c r="E2821" s="163" t="s">
        <v>2050</v>
      </c>
      <c r="F2821" s="593" t="s">
        <v>4675</v>
      </c>
      <c r="G2821" s="143"/>
      <c r="H2821" s="144">
        <v>41116100</v>
      </c>
      <c r="I2821" s="145" t="s">
        <v>144</v>
      </c>
      <c r="J2821" s="146"/>
      <c r="K2821" s="146"/>
      <c r="L2821" s="146"/>
      <c r="M2821" s="146"/>
      <c r="N2821" s="183"/>
      <c r="O2821" s="146"/>
      <c r="P2821" s="146"/>
      <c r="Q2821" s="146">
        <f t="shared" si="54"/>
        <v>0</v>
      </c>
      <c r="R2821" s="182" t="s">
        <v>4741</v>
      </c>
      <c r="S2821" s="226"/>
      <c r="T2821" s="676" t="s">
        <v>4687</v>
      </c>
      <c r="U2821" s="827"/>
      <c r="V2821" s="147"/>
      <c r="W2821" s="147"/>
      <c r="X2821" s="117"/>
    </row>
    <row r="2822" spans="1:24" ht="24" hidden="1" x14ac:dyDescent="0.2">
      <c r="A2822" s="167">
        <v>2</v>
      </c>
      <c r="B2822" s="647">
        <v>0</v>
      </c>
      <c r="C2822" s="647">
        <v>4</v>
      </c>
      <c r="D2822" s="647">
        <v>4</v>
      </c>
      <c r="E2822" s="163" t="s">
        <v>2050</v>
      </c>
      <c r="F2822" s="593" t="s">
        <v>4675</v>
      </c>
      <c r="G2822" s="143"/>
      <c r="H2822" s="144">
        <v>41116100</v>
      </c>
      <c r="I2822" s="145" t="s">
        <v>2988</v>
      </c>
      <c r="J2822" s="146"/>
      <c r="K2822" s="146"/>
      <c r="L2822" s="146"/>
      <c r="M2822" s="146"/>
      <c r="N2822" s="183"/>
      <c r="O2822" s="146"/>
      <c r="P2822" s="146"/>
      <c r="Q2822" s="146">
        <f t="shared" si="54"/>
        <v>0</v>
      </c>
      <c r="R2822" s="182" t="s">
        <v>4741</v>
      </c>
      <c r="S2822" s="226"/>
      <c r="T2822" s="676" t="s">
        <v>4687</v>
      </c>
      <c r="U2822" s="827"/>
      <c r="V2822" s="147"/>
      <c r="W2822" s="147"/>
      <c r="X2822" s="117"/>
    </row>
    <row r="2823" spans="1:24" ht="24" hidden="1" x14ac:dyDescent="0.2">
      <c r="A2823" s="167">
        <v>2</v>
      </c>
      <c r="B2823" s="647">
        <v>0</v>
      </c>
      <c r="C2823" s="647">
        <v>4</v>
      </c>
      <c r="D2823" s="647">
        <v>4</v>
      </c>
      <c r="E2823" s="163" t="s">
        <v>2050</v>
      </c>
      <c r="F2823" s="593" t="s">
        <v>4675</v>
      </c>
      <c r="G2823" s="143"/>
      <c r="H2823" s="144">
        <v>41116100</v>
      </c>
      <c r="I2823" s="145" t="s">
        <v>145</v>
      </c>
      <c r="J2823" s="146"/>
      <c r="K2823" s="146"/>
      <c r="L2823" s="146"/>
      <c r="M2823" s="146"/>
      <c r="N2823" s="183"/>
      <c r="O2823" s="146"/>
      <c r="P2823" s="146"/>
      <c r="Q2823" s="146">
        <f t="shared" si="54"/>
        <v>0</v>
      </c>
      <c r="R2823" s="182" t="s">
        <v>4741</v>
      </c>
      <c r="S2823" s="226"/>
      <c r="T2823" s="676" t="s">
        <v>4687</v>
      </c>
      <c r="U2823" s="827"/>
      <c r="V2823" s="147"/>
      <c r="W2823" s="147"/>
      <c r="X2823" s="117"/>
    </row>
    <row r="2824" spans="1:24" ht="24" hidden="1" x14ac:dyDescent="0.2">
      <c r="A2824" s="167">
        <v>2</v>
      </c>
      <c r="B2824" s="647">
        <v>0</v>
      </c>
      <c r="C2824" s="647">
        <v>4</v>
      </c>
      <c r="D2824" s="647">
        <v>4</v>
      </c>
      <c r="E2824" s="163" t="s">
        <v>2050</v>
      </c>
      <c r="F2824" s="593" t="s">
        <v>4675</v>
      </c>
      <c r="G2824" s="143"/>
      <c r="H2824" s="144">
        <v>41116100</v>
      </c>
      <c r="I2824" s="145" t="s">
        <v>2989</v>
      </c>
      <c r="J2824" s="146"/>
      <c r="K2824" s="146"/>
      <c r="L2824" s="146"/>
      <c r="M2824" s="146"/>
      <c r="N2824" s="183"/>
      <c r="O2824" s="146"/>
      <c r="P2824" s="146"/>
      <c r="Q2824" s="146">
        <f t="shared" si="54"/>
        <v>0</v>
      </c>
      <c r="R2824" s="182" t="s">
        <v>4741</v>
      </c>
      <c r="S2824" s="226"/>
      <c r="T2824" s="676" t="s">
        <v>4687</v>
      </c>
      <c r="U2824" s="827"/>
      <c r="V2824" s="147"/>
      <c r="W2824" s="147"/>
      <c r="X2824" s="117"/>
    </row>
    <row r="2825" spans="1:24" ht="24" hidden="1" x14ac:dyDescent="0.2">
      <c r="A2825" s="167">
        <v>2</v>
      </c>
      <c r="B2825" s="647">
        <v>0</v>
      </c>
      <c r="C2825" s="647">
        <v>4</v>
      </c>
      <c r="D2825" s="647">
        <v>4</v>
      </c>
      <c r="E2825" s="163" t="s">
        <v>2050</v>
      </c>
      <c r="F2825" s="593" t="s">
        <v>4675</v>
      </c>
      <c r="G2825" s="143"/>
      <c r="H2825" s="144">
        <v>41116100</v>
      </c>
      <c r="I2825" s="145" t="s">
        <v>2990</v>
      </c>
      <c r="J2825" s="146"/>
      <c r="K2825" s="146"/>
      <c r="L2825" s="146"/>
      <c r="M2825" s="146"/>
      <c r="N2825" s="183"/>
      <c r="O2825" s="146"/>
      <c r="P2825" s="146"/>
      <c r="Q2825" s="146">
        <f t="shared" si="54"/>
        <v>0</v>
      </c>
      <c r="R2825" s="182" t="s">
        <v>4741</v>
      </c>
      <c r="S2825" s="226"/>
      <c r="T2825" s="676" t="s">
        <v>4687</v>
      </c>
      <c r="U2825" s="827"/>
      <c r="V2825" s="147"/>
      <c r="W2825" s="147"/>
      <c r="X2825" s="117"/>
    </row>
    <row r="2826" spans="1:24" ht="24" hidden="1" x14ac:dyDescent="0.2">
      <c r="A2826" s="167">
        <v>2</v>
      </c>
      <c r="B2826" s="647">
        <v>0</v>
      </c>
      <c r="C2826" s="647">
        <v>4</v>
      </c>
      <c r="D2826" s="647">
        <v>4</v>
      </c>
      <c r="E2826" s="163" t="s">
        <v>2050</v>
      </c>
      <c r="F2826" s="593" t="s">
        <v>4675</v>
      </c>
      <c r="G2826" s="143"/>
      <c r="H2826" s="144">
        <v>41116100</v>
      </c>
      <c r="I2826" s="145" t="s">
        <v>2991</v>
      </c>
      <c r="J2826" s="146"/>
      <c r="K2826" s="146"/>
      <c r="L2826" s="146"/>
      <c r="M2826" s="146"/>
      <c r="N2826" s="183"/>
      <c r="O2826" s="146"/>
      <c r="P2826" s="146"/>
      <c r="Q2826" s="146">
        <f t="shared" si="54"/>
        <v>0</v>
      </c>
      <c r="R2826" s="182" t="s">
        <v>4741</v>
      </c>
      <c r="S2826" s="226"/>
      <c r="T2826" s="676" t="s">
        <v>4687</v>
      </c>
      <c r="U2826" s="827"/>
      <c r="V2826" s="147"/>
      <c r="W2826" s="147"/>
      <c r="X2826" s="117"/>
    </row>
    <row r="2827" spans="1:24" ht="24" hidden="1" x14ac:dyDescent="0.2">
      <c r="A2827" s="167">
        <v>2</v>
      </c>
      <c r="B2827" s="647">
        <v>0</v>
      </c>
      <c r="C2827" s="647">
        <v>4</v>
      </c>
      <c r="D2827" s="647">
        <v>4</v>
      </c>
      <c r="E2827" s="163" t="s">
        <v>2050</v>
      </c>
      <c r="F2827" s="593" t="s">
        <v>4675</v>
      </c>
      <c r="G2827" s="143"/>
      <c r="H2827" s="144">
        <v>41116100</v>
      </c>
      <c r="I2827" s="145" t="s">
        <v>2992</v>
      </c>
      <c r="J2827" s="146"/>
      <c r="K2827" s="146"/>
      <c r="L2827" s="146"/>
      <c r="M2827" s="146"/>
      <c r="N2827" s="183"/>
      <c r="O2827" s="146"/>
      <c r="P2827" s="146"/>
      <c r="Q2827" s="146">
        <f t="shared" si="54"/>
        <v>0</v>
      </c>
      <c r="R2827" s="182" t="s">
        <v>4741</v>
      </c>
      <c r="S2827" s="226"/>
      <c r="T2827" s="676" t="s">
        <v>4687</v>
      </c>
      <c r="U2827" s="827"/>
      <c r="V2827" s="147"/>
      <c r="W2827" s="147"/>
      <c r="X2827" s="117"/>
    </row>
    <row r="2828" spans="1:24" ht="24" hidden="1" x14ac:dyDescent="0.2">
      <c r="A2828" s="167">
        <v>2</v>
      </c>
      <c r="B2828" s="647">
        <v>0</v>
      </c>
      <c r="C2828" s="647">
        <v>4</v>
      </c>
      <c r="D2828" s="647">
        <v>4</v>
      </c>
      <c r="E2828" s="163" t="s">
        <v>2050</v>
      </c>
      <c r="F2828" s="593" t="s">
        <v>4675</v>
      </c>
      <c r="G2828" s="143"/>
      <c r="H2828" s="144">
        <v>41116100</v>
      </c>
      <c r="I2828" s="145" t="s">
        <v>2993</v>
      </c>
      <c r="J2828" s="146"/>
      <c r="K2828" s="146"/>
      <c r="L2828" s="146"/>
      <c r="M2828" s="146"/>
      <c r="N2828" s="183"/>
      <c r="O2828" s="146"/>
      <c r="P2828" s="146"/>
      <c r="Q2828" s="146">
        <f t="shared" si="54"/>
        <v>0</v>
      </c>
      <c r="R2828" s="182" t="s">
        <v>4741</v>
      </c>
      <c r="S2828" s="226"/>
      <c r="T2828" s="676" t="s">
        <v>4687</v>
      </c>
      <c r="U2828" s="827"/>
      <c r="V2828" s="147"/>
      <c r="W2828" s="147"/>
      <c r="X2828" s="117"/>
    </row>
    <row r="2829" spans="1:24" ht="24" hidden="1" x14ac:dyDescent="0.2">
      <c r="A2829" s="167">
        <v>2</v>
      </c>
      <c r="B2829" s="647">
        <v>0</v>
      </c>
      <c r="C2829" s="647">
        <v>4</v>
      </c>
      <c r="D2829" s="647">
        <v>4</v>
      </c>
      <c r="E2829" s="163" t="s">
        <v>2050</v>
      </c>
      <c r="F2829" s="593" t="s">
        <v>4675</v>
      </c>
      <c r="G2829" s="143"/>
      <c r="H2829" s="144">
        <v>41116100</v>
      </c>
      <c r="I2829" s="145" t="s">
        <v>2994</v>
      </c>
      <c r="J2829" s="146"/>
      <c r="K2829" s="146"/>
      <c r="L2829" s="146"/>
      <c r="M2829" s="146"/>
      <c r="N2829" s="183"/>
      <c r="O2829" s="146"/>
      <c r="P2829" s="146"/>
      <c r="Q2829" s="146">
        <f t="shared" si="54"/>
        <v>0</v>
      </c>
      <c r="R2829" s="182" t="s">
        <v>4741</v>
      </c>
      <c r="S2829" s="226"/>
      <c r="T2829" s="676" t="s">
        <v>4687</v>
      </c>
      <c r="U2829" s="827"/>
      <c r="V2829" s="147"/>
      <c r="W2829" s="147"/>
      <c r="X2829" s="117"/>
    </row>
    <row r="2830" spans="1:24" ht="24" hidden="1" x14ac:dyDescent="0.2">
      <c r="A2830" s="167">
        <v>2</v>
      </c>
      <c r="B2830" s="647">
        <v>0</v>
      </c>
      <c r="C2830" s="647">
        <v>4</v>
      </c>
      <c r="D2830" s="647">
        <v>4</v>
      </c>
      <c r="E2830" s="163" t="s">
        <v>2050</v>
      </c>
      <c r="F2830" s="593" t="s">
        <v>4675</v>
      </c>
      <c r="G2830" s="143"/>
      <c r="H2830" s="144">
        <v>41116100</v>
      </c>
      <c r="I2830" s="145" t="s">
        <v>2995</v>
      </c>
      <c r="J2830" s="146"/>
      <c r="K2830" s="146"/>
      <c r="L2830" s="146"/>
      <c r="M2830" s="146"/>
      <c r="N2830" s="183"/>
      <c r="O2830" s="146"/>
      <c r="P2830" s="146"/>
      <c r="Q2830" s="146">
        <f t="shared" si="54"/>
        <v>0</v>
      </c>
      <c r="R2830" s="182" t="s">
        <v>4741</v>
      </c>
      <c r="S2830" s="226"/>
      <c r="T2830" s="676" t="s">
        <v>4687</v>
      </c>
      <c r="U2830" s="827"/>
      <c r="V2830" s="147"/>
      <c r="W2830" s="147"/>
      <c r="X2830" s="117"/>
    </row>
    <row r="2831" spans="1:24" ht="24" hidden="1" x14ac:dyDescent="0.2">
      <c r="A2831" s="167">
        <v>2</v>
      </c>
      <c r="B2831" s="647">
        <v>0</v>
      </c>
      <c r="C2831" s="647">
        <v>4</v>
      </c>
      <c r="D2831" s="647">
        <v>4</v>
      </c>
      <c r="E2831" s="163" t="s">
        <v>2050</v>
      </c>
      <c r="F2831" s="593" t="s">
        <v>4675</v>
      </c>
      <c r="G2831" s="143"/>
      <c r="H2831" s="144">
        <v>41116100</v>
      </c>
      <c r="I2831" s="145" t="s">
        <v>2996</v>
      </c>
      <c r="J2831" s="146"/>
      <c r="K2831" s="146"/>
      <c r="L2831" s="146"/>
      <c r="M2831" s="146"/>
      <c r="N2831" s="183"/>
      <c r="O2831" s="146"/>
      <c r="P2831" s="146"/>
      <c r="Q2831" s="146">
        <f t="shared" si="54"/>
        <v>0</v>
      </c>
      <c r="R2831" s="182" t="s">
        <v>4741</v>
      </c>
      <c r="S2831" s="226"/>
      <c r="T2831" s="676" t="s">
        <v>4687</v>
      </c>
      <c r="U2831" s="827"/>
      <c r="V2831" s="147"/>
      <c r="W2831" s="147"/>
      <c r="X2831" s="117"/>
    </row>
    <row r="2832" spans="1:24" ht="24" hidden="1" x14ac:dyDescent="0.2">
      <c r="A2832" s="167">
        <v>2</v>
      </c>
      <c r="B2832" s="647">
        <v>0</v>
      </c>
      <c r="C2832" s="647">
        <v>4</v>
      </c>
      <c r="D2832" s="647">
        <v>4</v>
      </c>
      <c r="E2832" s="163" t="s">
        <v>2050</v>
      </c>
      <c r="F2832" s="593" t="s">
        <v>4675</v>
      </c>
      <c r="G2832" s="143"/>
      <c r="H2832" s="144">
        <v>41116100</v>
      </c>
      <c r="I2832" s="145" t="s">
        <v>1600</v>
      </c>
      <c r="J2832" s="146"/>
      <c r="K2832" s="146"/>
      <c r="L2832" s="146"/>
      <c r="M2832" s="146"/>
      <c r="N2832" s="183"/>
      <c r="O2832" s="146"/>
      <c r="P2832" s="146"/>
      <c r="Q2832" s="146">
        <f t="shared" si="54"/>
        <v>0</v>
      </c>
      <c r="R2832" s="182" t="s">
        <v>4741</v>
      </c>
      <c r="S2832" s="226"/>
      <c r="T2832" s="676" t="s">
        <v>4687</v>
      </c>
      <c r="U2832" s="827"/>
      <c r="V2832" s="147"/>
      <c r="W2832" s="147"/>
      <c r="X2832" s="117"/>
    </row>
    <row r="2833" spans="1:24" ht="24" hidden="1" x14ac:dyDescent="0.2">
      <c r="A2833" s="167">
        <v>2</v>
      </c>
      <c r="B2833" s="647">
        <v>0</v>
      </c>
      <c r="C2833" s="647">
        <v>4</v>
      </c>
      <c r="D2833" s="647">
        <v>4</v>
      </c>
      <c r="E2833" s="163" t="s">
        <v>2050</v>
      </c>
      <c r="F2833" s="593" t="s">
        <v>4675</v>
      </c>
      <c r="G2833" s="143"/>
      <c r="H2833" s="144">
        <v>41116100</v>
      </c>
      <c r="I2833" s="145" t="s">
        <v>1601</v>
      </c>
      <c r="J2833" s="146"/>
      <c r="K2833" s="146"/>
      <c r="L2833" s="146"/>
      <c r="M2833" s="146"/>
      <c r="N2833" s="183"/>
      <c r="O2833" s="146"/>
      <c r="P2833" s="146"/>
      <c r="Q2833" s="146">
        <f t="shared" si="54"/>
        <v>0</v>
      </c>
      <c r="R2833" s="182" t="s">
        <v>4741</v>
      </c>
      <c r="S2833" s="226"/>
      <c r="T2833" s="676" t="s">
        <v>4687</v>
      </c>
      <c r="U2833" s="827"/>
      <c r="V2833" s="147"/>
      <c r="W2833" s="147"/>
      <c r="X2833" s="117"/>
    </row>
    <row r="2834" spans="1:24" ht="24" hidden="1" x14ac:dyDescent="0.2">
      <c r="A2834" s="167">
        <v>2</v>
      </c>
      <c r="B2834" s="647">
        <v>0</v>
      </c>
      <c r="C2834" s="647">
        <v>4</v>
      </c>
      <c r="D2834" s="647">
        <v>4</v>
      </c>
      <c r="E2834" s="163" t="s">
        <v>2050</v>
      </c>
      <c r="F2834" s="593" t="s">
        <v>4675</v>
      </c>
      <c r="G2834" s="143"/>
      <c r="H2834" s="144">
        <v>41116100</v>
      </c>
      <c r="I2834" s="145" t="s">
        <v>146</v>
      </c>
      <c r="J2834" s="146"/>
      <c r="K2834" s="146"/>
      <c r="L2834" s="146"/>
      <c r="M2834" s="146"/>
      <c r="N2834" s="183"/>
      <c r="O2834" s="146"/>
      <c r="P2834" s="146"/>
      <c r="Q2834" s="146">
        <f t="shared" si="54"/>
        <v>0</v>
      </c>
      <c r="R2834" s="182" t="s">
        <v>4741</v>
      </c>
      <c r="S2834" s="226"/>
      <c r="T2834" s="676" t="s">
        <v>4687</v>
      </c>
      <c r="U2834" s="827"/>
      <c r="V2834" s="147"/>
      <c r="W2834" s="147"/>
      <c r="X2834" s="117"/>
    </row>
    <row r="2835" spans="1:24" ht="24" hidden="1" x14ac:dyDescent="0.2">
      <c r="A2835" s="167">
        <v>2</v>
      </c>
      <c r="B2835" s="647">
        <v>0</v>
      </c>
      <c r="C2835" s="647">
        <v>4</v>
      </c>
      <c r="D2835" s="647">
        <v>4</v>
      </c>
      <c r="E2835" s="163" t="s">
        <v>2050</v>
      </c>
      <c r="F2835" s="593" t="s">
        <v>4675</v>
      </c>
      <c r="G2835" s="143"/>
      <c r="H2835" s="144">
        <v>41116100</v>
      </c>
      <c r="I2835" s="145" t="s">
        <v>147</v>
      </c>
      <c r="J2835" s="146"/>
      <c r="K2835" s="146"/>
      <c r="L2835" s="146"/>
      <c r="M2835" s="146"/>
      <c r="N2835" s="183"/>
      <c r="O2835" s="146"/>
      <c r="P2835" s="146"/>
      <c r="Q2835" s="146">
        <f t="shared" si="54"/>
        <v>0</v>
      </c>
      <c r="R2835" s="182" t="s">
        <v>4741</v>
      </c>
      <c r="S2835" s="226"/>
      <c r="T2835" s="676" t="s">
        <v>4687</v>
      </c>
      <c r="U2835" s="827"/>
      <c r="V2835" s="147"/>
      <c r="W2835" s="147"/>
      <c r="X2835" s="117"/>
    </row>
    <row r="2836" spans="1:24" ht="24" hidden="1" x14ac:dyDescent="0.2">
      <c r="A2836" s="167">
        <v>2</v>
      </c>
      <c r="B2836" s="647">
        <v>0</v>
      </c>
      <c r="C2836" s="647">
        <v>4</v>
      </c>
      <c r="D2836" s="647">
        <v>4</v>
      </c>
      <c r="E2836" s="163" t="s">
        <v>2050</v>
      </c>
      <c r="F2836" s="593" t="s">
        <v>4675</v>
      </c>
      <c r="G2836" s="143"/>
      <c r="H2836" s="144">
        <v>41116100</v>
      </c>
      <c r="I2836" s="145" t="s">
        <v>1621</v>
      </c>
      <c r="J2836" s="146"/>
      <c r="K2836" s="146"/>
      <c r="L2836" s="146"/>
      <c r="M2836" s="146"/>
      <c r="N2836" s="183"/>
      <c r="O2836" s="146"/>
      <c r="P2836" s="146"/>
      <c r="Q2836" s="146">
        <f t="shared" si="54"/>
        <v>0</v>
      </c>
      <c r="R2836" s="182" t="s">
        <v>4741</v>
      </c>
      <c r="S2836" s="226"/>
      <c r="T2836" s="676" t="s">
        <v>4687</v>
      </c>
      <c r="U2836" s="827"/>
      <c r="V2836" s="147"/>
      <c r="W2836" s="147"/>
      <c r="X2836" s="117"/>
    </row>
    <row r="2837" spans="1:24" ht="24" hidden="1" x14ac:dyDescent="0.2">
      <c r="A2837" s="167">
        <v>2</v>
      </c>
      <c r="B2837" s="647">
        <v>0</v>
      </c>
      <c r="C2837" s="647">
        <v>4</v>
      </c>
      <c r="D2837" s="647">
        <v>4</v>
      </c>
      <c r="E2837" s="163" t="s">
        <v>2050</v>
      </c>
      <c r="F2837" s="593" t="s">
        <v>4675</v>
      </c>
      <c r="G2837" s="143"/>
      <c r="H2837" s="144">
        <v>41116100</v>
      </c>
      <c r="I2837" s="145" t="s">
        <v>1622</v>
      </c>
      <c r="J2837" s="146"/>
      <c r="K2837" s="146"/>
      <c r="L2837" s="146"/>
      <c r="M2837" s="146"/>
      <c r="N2837" s="183"/>
      <c r="O2837" s="146"/>
      <c r="P2837" s="146"/>
      <c r="Q2837" s="146">
        <f t="shared" si="54"/>
        <v>0</v>
      </c>
      <c r="R2837" s="182" t="s">
        <v>4741</v>
      </c>
      <c r="S2837" s="226"/>
      <c r="T2837" s="676" t="s">
        <v>4687</v>
      </c>
      <c r="U2837" s="827"/>
      <c r="V2837" s="147"/>
      <c r="W2837" s="147"/>
      <c r="X2837" s="117"/>
    </row>
    <row r="2838" spans="1:24" ht="24" hidden="1" x14ac:dyDescent="0.2">
      <c r="A2838" s="167">
        <v>2</v>
      </c>
      <c r="B2838" s="647">
        <v>0</v>
      </c>
      <c r="C2838" s="647">
        <v>4</v>
      </c>
      <c r="D2838" s="647">
        <v>4</v>
      </c>
      <c r="E2838" s="163" t="s">
        <v>2050</v>
      </c>
      <c r="F2838" s="593" t="s">
        <v>4675</v>
      </c>
      <c r="G2838" s="143"/>
      <c r="H2838" s="144">
        <v>41116100</v>
      </c>
      <c r="I2838" s="145" t="s">
        <v>1623</v>
      </c>
      <c r="J2838" s="146"/>
      <c r="K2838" s="146"/>
      <c r="L2838" s="146"/>
      <c r="M2838" s="146"/>
      <c r="N2838" s="183"/>
      <c r="O2838" s="146"/>
      <c r="P2838" s="146"/>
      <c r="Q2838" s="146">
        <f t="shared" si="54"/>
        <v>0</v>
      </c>
      <c r="R2838" s="182" t="s">
        <v>4741</v>
      </c>
      <c r="S2838" s="226"/>
      <c r="T2838" s="676" t="s">
        <v>4687</v>
      </c>
      <c r="U2838" s="827"/>
      <c r="V2838" s="147"/>
      <c r="W2838" s="147"/>
      <c r="X2838" s="117"/>
    </row>
    <row r="2839" spans="1:24" ht="24" hidden="1" x14ac:dyDescent="0.2">
      <c r="A2839" s="167">
        <v>2</v>
      </c>
      <c r="B2839" s="647">
        <v>0</v>
      </c>
      <c r="C2839" s="647">
        <v>4</v>
      </c>
      <c r="D2839" s="647">
        <v>4</v>
      </c>
      <c r="E2839" s="163" t="s">
        <v>2050</v>
      </c>
      <c r="F2839" s="593" t="s">
        <v>4675</v>
      </c>
      <c r="G2839" s="143"/>
      <c r="H2839" s="144">
        <v>41116100</v>
      </c>
      <c r="I2839" s="145" t="s">
        <v>908</v>
      </c>
      <c r="J2839" s="146"/>
      <c r="K2839" s="146"/>
      <c r="L2839" s="146"/>
      <c r="M2839" s="146"/>
      <c r="N2839" s="183"/>
      <c r="O2839" s="146"/>
      <c r="P2839" s="146"/>
      <c r="Q2839" s="146">
        <f t="shared" si="54"/>
        <v>0</v>
      </c>
      <c r="R2839" s="182" t="s">
        <v>4741</v>
      </c>
      <c r="S2839" s="226"/>
      <c r="T2839" s="676" t="s">
        <v>4687</v>
      </c>
      <c r="U2839" s="827"/>
      <c r="V2839" s="147"/>
      <c r="W2839" s="147"/>
      <c r="X2839" s="117"/>
    </row>
    <row r="2840" spans="1:24" ht="24" hidden="1" x14ac:dyDescent="0.2">
      <c r="A2840" s="167">
        <v>2</v>
      </c>
      <c r="B2840" s="647">
        <v>0</v>
      </c>
      <c r="C2840" s="647">
        <v>4</v>
      </c>
      <c r="D2840" s="647">
        <v>4</v>
      </c>
      <c r="E2840" s="163" t="s">
        <v>2050</v>
      </c>
      <c r="F2840" s="593" t="s">
        <v>4675</v>
      </c>
      <c r="G2840" s="143"/>
      <c r="H2840" s="144">
        <v>41116100</v>
      </c>
      <c r="I2840" s="145" t="s">
        <v>148</v>
      </c>
      <c r="J2840" s="146"/>
      <c r="K2840" s="146"/>
      <c r="L2840" s="146"/>
      <c r="M2840" s="146"/>
      <c r="N2840" s="183"/>
      <c r="O2840" s="146"/>
      <c r="P2840" s="146"/>
      <c r="Q2840" s="146">
        <f t="shared" si="54"/>
        <v>0</v>
      </c>
      <c r="R2840" s="182" t="s">
        <v>4741</v>
      </c>
      <c r="S2840" s="226"/>
      <c r="T2840" s="676" t="s">
        <v>4687</v>
      </c>
      <c r="U2840" s="827"/>
      <c r="V2840" s="147"/>
      <c r="W2840" s="147"/>
      <c r="X2840" s="117"/>
    </row>
    <row r="2841" spans="1:24" ht="24" hidden="1" x14ac:dyDescent="0.2">
      <c r="A2841" s="167">
        <v>2</v>
      </c>
      <c r="B2841" s="647">
        <v>0</v>
      </c>
      <c r="C2841" s="647">
        <v>4</v>
      </c>
      <c r="D2841" s="647">
        <v>4</v>
      </c>
      <c r="E2841" s="163" t="s">
        <v>2050</v>
      </c>
      <c r="F2841" s="593" t="s">
        <v>4675</v>
      </c>
      <c r="G2841" s="143"/>
      <c r="H2841" s="144">
        <v>41116100</v>
      </c>
      <c r="I2841" s="145" t="s">
        <v>909</v>
      </c>
      <c r="J2841" s="146"/>
      <c r="K2841" s="146"/>
      <c r="L2841" s="146"/>
      <c r="M2841" s="146"/>
      <c r="N2841" s="183"/>
      <c r="O2841" s="146"/>
      <c r="P2841" s="146"/>
      <c r="Q2841" s="146">
        <f t="shared" si="54"/>
        <v>0</v>
      </c>
      <c r="R2841" s="182" t="s">
        <v>4741</v>
      </c>
      <c r="S2841" s="226"/>
      <c r="T2841" s="676" t="s">
        <v>4687</v>
      </c>
      <c r="U2841" s="827"/>
      <c r="V2841" s="147"/>
      <c r="W2841" s="147"/>
      <c r="X2841" s="117"/>
    </row>
    <row r="2842" spans="1:24" ht="24" hidden="1" x14ac:dyDescent="0.2">
      <c r="A2842" s="167">
        <v>2</v>
      </c>
      <c r="B2842" s="647">
        <v>0</v>
      </c>
      <c r="C2842" s="647">
        <v>4</v>
      </c>
      <c r="D2842" s="647">
        <v>4</v>
      </c>
      <c r="E2842" s="163" t="s">
        <v>2050</v>
      </c>
      <c r="F2842" s="593" t="s">
        <v>4675</v>
      </c>
      <c r="G2842" s="143"/>
      <c r="H2842" s="144">
        <v>41116100</v>
      </c>
      <c r="I2842" s="145" t="s">
        <v>910</v>
      </c>
      <c r="J2842" s="146"/>
      <c r="K2842" s="146"/>
      <c r="L2842" s="146"/>
      <c r="M2842" s="146"/>
      <c r="N2842" s="183"/>
      <c r="O2842" s="146"/>
      <c r="P2842" s="146"/>
      <c r="Q2842" s="146">
        <f t="shared" si="54"/>
        <v>0</v>
      </c>
      <c r="R2842" s="182" t="s">
        <v>4741</v>
      </c>
      <c r="S2842" s="226"/>
      <c r="T2842" s="676" t="s">
        <v>4687</v>
      </c>
      <c r="U2842" s="827"/>
      <c r="V2842" s="147"/>
      <c r="W2842" s="147"/>
      <c r="X2842" s="117"/>
    </row>
    <row r="2843" spans="1:24" ht="24" hidden="1" x14ac:dyDescent="0.2">
      <c r="A2843" s="167">
        <v>2</v>
      </c>
      <c r="B2843" s="647">
        <v>0</v>
      </c>
      <c r="C2843" s="647">
        <v>4</v>
      </c>
      <c r="D2843" s="647">
        <v>4</v>
      </c>
      <c r="E2843" s="163" t="s">
        <v>2050</v>
      </c>
      <c r="F2843" s="593" t="s">
        <v>4675</v>
      </c>
      <c r="G2843" s="143"/>
      <c r="H2843" s="144">
        <v>41116100</v>
      </c>
      <c r="I2843" s="145" t="s">
        <v>1624</v>
      </c>
      <c r="J2843" s="146"/>
      <c r="K2843" s="146"/>
      <c r="L2843" s="146"/>
      <c r="M2843" s="146"/>
      <c r="N2843" s="183"/>
      <c r="O2843" s="146"/>
      <c r="P2843" s="146"/>
      <c r="Q2843" s="146">
        <f t="shared" si="54"/>
        <v>0</v>
      </c>
      <c r="R2843" s="182" t="s">
        <v>4741</v>
      </c>
      <c r="S2843" s="226"/>
      <c r="T2843" s="676" t="s">
        <v>4687</v>
      </c>
      <c r="U2843" s="827"/>
      <c r="V2843" s="147"/>
      <c r="W2843" s="147"/>
      <c r="X2843" s="117"/>
    </row>
    <row r="2844" spans="1:24" ht="24" hidden="1" x14ac:dyDescent="0.2">
      <c r="A2844" s="167">
        <v>2</v>
      </c>
      <c r="B2844" s="647">
        <v>0</v>
      </c>
      <c r="C2844" s="647">
        <v>4</v>
      </c>
      <c r="D2844" s="647">
        <v>4</v>
      </c>
      <c r="E2844" s="163" t="s">
        <v>2050</v>
      </c>
      <c r="F2844" s="593" t="s">
        <v>4675</v>
      </c>
      <c r="G2844" s="143"/>
      <c r="H2844" s="144">
        <v>41116100</v>
      </c>
      <c r="I2844" s="145" t="s">
        <v>1625</v>
      </c>
      <c r="J2844" s="146"/>
      <c r="K2844" s="146"/>
      <c r="L2844" s="146"/>
      <c r="M2844" s="146"/>
      <c r="N2844" s="183"/>
      <c r="O2844" s="146"/>
      <c r="P2844" s="146"/>
      <c r="Q2844" s="146">
        <f t="shared" si="54"/>
        <v>0</v>
      </c>
      <c r="R2844" s="182" t="s">
        <v>4741</v>
      </c>
      <c r="S2844" s="226"/>
      <c r="T2844" s="676" t="s">
        <v>4687</v>
      </c>
      <c r="U2844" s="827"/>
      <c r="V2844" s="147"/>
      <c r="W2844" s="147"/>
      <c r="X2844" s="117"/>
    </row>
    <row r="2845" spans="1:24" ht="32.25" hidden="1" x14ac:dyDescent="0.2">
      <c r="A2845" s="167">
        <v>2</v>
      </c>
      <c r="B2845" s="647">
        <v>0</v>
      </c>
      <c r="C2845" s="647">
        <v>4</v>
      </c>
      <c r="D2845" s="647">
        <v>4</v>
      </c>
      <c r="E2845" s="163" t="s">
        <v>2050</v>
      </c>
      <c r="F2845" s="593" t="s">
        <v>4675</v>
      </c>
      <c r="G2845" s="143"/>
      <c r="H2845" s="144">
        <v>41116100</v>
      </c>
      <c r="I2845" s="145" t="s">
        <v>939</v>
      </c>
      <c r="J2845" s="146"/>
      <c r="K2845" s="146"/>
      <c r="L2845" s="146"/>
      <c r="M2845" s="146"/>
      <c r="N2845" s="183"/>
      <c r="O2845" s="146"/>
      <c r="P2845" s="146"/>
      <c r="Q2845" s="146">
        <f t="shared" si="54"/>
        <v>0</v>
      </c>
      <c r="R2845" s="182" t="s">
        <v>4741</v>
      </c>
      <c r="S2845" s="226"/>
      <c r="T2845" s="676" t="s">
        <v>4687</v>
      </c>
      <c r="U2845" s="827"/>
      <c r="V2845" s="147"/>
      <c r="W2845" s="147"/>
      <c r="X2845" s="117"/>
    </row>
    <row r="2846" spans="1:24" ht="24" hidden="1" x14ac:dyDescent="0.2">
      <c r="A2846" s="167">
        <v>2</v>
      </c>
      <c r="B2846" s="647">
        <v>0</v>
      </c>
      <c r="C2846" s="647">
        <v>4</v>
      </c>
      <c r="D2846" s="647">
        <v>4</v>
      </c>
      <c r="E2846" s="163" t="s">
        <v>2050</v>
      </c>
      <c r="F2846" s="593" t="s">
        <v>4675</v>
      </c>
      <c r="G2846" s="143"/>
      <c r="H2846" s="144">
        <v>41116100</v>
      </c>
      <c r="I2846" s="145" t="s">
        <v>940</v>
      </c>
      <c r="J2846" s="146"/>
      <c r="K2846" s="146"/>
      <c r="L2846" s="146"/>
      <c r="M2846" s="146"/>
      <c r="N2846" s="183"/>
      <c r="O2846" s="146"/>
      <c r="P2846" s="146"/>
      <c r="Q2846" s="146">
        <f t="shared" si="54"/>
        <v>0</v>
      </c>
      <c r="R2846" s="182" t="s">
        <v>4741</v>
      </c>
      <c r="S2846" s="226"/>
      <c r="T2846" s="676" t="s">
        <v>4687</v>
      </c>
      <c r="U2846" s="827"/>
      <c r="V2846" s="147"/>
      <c r="W2846" s="147"/>
      <c r="X2846" s="117"/>
    </row>
    <row r="2847" spans="1:24" ht="24" hidden="1" x14ac:dyDescent="0.2">
      <c r="A2847" s="167">
        <v>2</v>
      </c>
      <c r="B2847" s="647">
        <v>0</v>
      </c>
      <c r="C2847" s="647">
        <v>4</v>
      </c>
      <c r="D2847" s="647">
        <v>4</v>
      </c>
      <c r="E2847" s="163" t="s">
        <v>2050</v>
      </c>
      <c r="F2847" s="593" t="s">
        <v>4675</v>
      </c>
      <c r="G2847" s="143"/>
      <c r="H2847" s="144">
        <v>41116100</v>
      </c>
      <c r="I2847" s="145" t="s">
        <v>941</v>
      </c>
      <c r="J2847" s="146"/>
      <c r="K2847" s="146"/>
      <c r="L2847" s="146"/>
      <c r="M2847" s="146"/>
      <c r="N2847" s="183"/>
      <c r="O2847" s="146"/>
      <c r="P2847" s="146"/>
      <c r="Q2847" s="146">
        <f t="shared" si="54"/>
        <v>0</v>
      </c>
      <c r="R2847" s="182" t="s">
        <v>4741</v>
      </c>
      <c r="S2847" s="226"/>
      <c r="T2847" s="676" t="s">
        <v>4687</v>
      </c>
      <c r="U2847" s="827"/>
      <c r="V2847" s="147"/>
      <c r="W2847" s="147"/>
      <c r="X2847" s="117"/>
    </row>
    <row r="2848" spans="1:24" ht="24" hidden="1" x14ac:dyDescent="0.2">
      <c r="A2848" s="167">
        <v>2</v>
      </c>
      <c r="B2848" s="647">
        <v>0</v>
      </c>
      <c r="C2848" s="647">
        <v>4</v>
      </c>
      <c r="D2848" s="647">
        <v>4</v>
      </c>
      <c r="E2848" s="163" t="s">
        <v>2050</v>
      </c>
      <c r="F2848" s="593" t="s">
        <v>4675</v>
      </c>
      <c r="G2848" s="143"/>
      <c r="H2848" s="144">
        <v>41116100</v>
      </c>
      <c r="I2848" s="145" t="s">
        <v>942</v>
      </c>
      <c r="J2848" s="146"/>
      <c r="K2848" s="146"/>
      <c r="L2848" s="146"/>
      <c r="M2848" s="146"/>
      <c r="N2848" s="183"/>
      <c r="O2848" s="146"/>
      <c r="P2848" s="146"/>
      <c r="Q2848" s="146">
        <f t="shared" si="54"/>
        <v>0</v>
      </c>
      <c r="R2848" s="182" t="s">
        <v>4741</v>
      </c>
      <c r="S2848" s="226"/>
      <c r="T2848" s="676" t="s">
        <v>4687</v>
      </c>
      <c r="U2848" s="827"/>
      <c r="V2848" s="147"/>
      <c r="W2848" s="147"/>
      <c r="X2848" s="117"/>
    </row>
    <row r="2849" spans="1:24" ht="24" hidden="1" x14ac:dyDescent="0.2">
      <c r="A2849" s="167">
        <v>2</v>
      </c>
      <c r="B2849" s="647">
        <v>0</v>
      </c>
      <c r="C2849" s="647">
        <v>4</v>
      </c>
      <c r="D2849" s="647">
        <v>4</v>
      </c>
      <c r="E2849" s="163" t="s">
        <v>2050</v>
      </c>
      <c r="F2849" s="593" t="s">
        <v>4675</v>
      </c>
      <c r="G2849" s="143"/>
      <c r="H2849" s="144">
        <v>41116100</v>
      </c>
      <c r="I2849" s="145" t="s">
        <v>1628</v>
      </c>
      <c r="J2849" s="146"/>
      <c r="K2849" s="146"/>
      <c r="L2849" s="146"/>
      <c r="M2849" s="146"/>
      <c r="N2849" s="183"/>
      <c r="O2849" s="146"/>
      <c r="P2849" s="146"/>
      <c r="Q2849" s="146">
        <f t="shared" si="54"/>
        <v>0</v>
      </c>
      <c r="R2849" s="182" t="s">
        <v>4741</v>
      </c>
      <c r="S2849" s="226"/>
      <c r="T2849" s="676" t="s">
        <v>4687</v>
      </c>
      <c r="U2849" s="827"/>
      <c r="V2849" s="147"/>
      <c r="W2849" s="147"/>
      <c r="X2849" s="117"/>
    </row>
    <row r="2850" spans="1:24" ht="24" hidden="1" x14ac:dyDescent="0.2">
      <c r="A2850" s="167">
        <v>2</v>
      </c>
      <c r="B2850" s="647">
        <v>0</v>
      </c>
      <c r="C2850" s="647">
        <v>4</v>
      </c>
      <c r="D2850" s="647">
        <v>4</v>
      </c>
      <c r="E2850" s="163" t="s">
        <v>2050</v>
      </c>
      <c r="F2850" s="593" t="s">
        <v>4675</v>
      </c>
      <c r="G2850" s="143"/>
      <c r="H2850" s="144">
        <v>41116100</v>
      </c>
      <c r="I2850" s="145" t="s">
        <v>1629</v>
      </c>
      <c r="J2850" s="146"/>
      <c r="K2850" s="146"/>
      <c r="L2850" s="146"/>
      <c r="M2850" s="146"/>
      <c r="N2850" s="183"/>
      <c r="O2850" s="146"/>
      <c r="P2850" s="146"/>
      <c r="Q2850" s="146">
        <f t="shared" si="54"/>
        <v>0</v>
      </c>
      <c r="R2850" s="182" t="s">
        <v>4741</v>
      </c>
      <c r="S2850" s="226"/>
      <c r="T2850" s="676" t="s">
        <v>4687</v>
      </c>
      <c r="U2850" s="827"/>
      <c r="V2850" s="147"/>
      <c r="W2850" s="147"/>
      <c r="X2850" s="117"/>
    </row>
    <row r="2851" spans="1:24" ht="24" hidden="1" x14ac:dyDescent="0.2">
      <c r="A2851" s="167">
        <v>2</v>
      </c>
      <c r="B2851" s="647">
        <v>0</v>
      </c>
      <c r="C2851" s="647">
        <v>4</v>
      </c>
      <c r="D2851" s="647">
        <v>4</v>
      </c>
      <c r="E2851" s="163" t="s">
        <v>2050</v>
      </c>
      <c r="F2851" s="593" t="s">
        <v>4675</v>
      </c>
      <c r="G2851" s="143"/>
      <c r="H2851" s="144">
        <v>41116100</v>
      </c>
      <c r="I2851" s="145" t="s">
        <v>946</v>
      </c>
      <c r="J2851" s="146"/>
      <c r="K2851" s="146"/>
      <c r="L2851" s="146"/>
      <c r="M2851" s="146"/>
      <c r="N2851" s="183"/>
      <c r="O2851" s="146"/>
      <c r="P2851" s="146"/>
      <c r="Q2851" s="146">
        <f t="shared" si="54"/>
        <v>0</v>
      </c>
      <c r="R2851" s="182" t="s">
        <v>4741</v>
      </c>
      <c r="S2851" s="226"/>
      <c r="T2851" s="676" t="s">
        <v>4687</v>
      </c>
      <c r="U2851" s="827"/>
      <c r="V2851" s="147"/>
      <c r="W2851" s="147"/>
      <c r="X2851" s="117"/>
    </row>
    <row r="2852" spans="1:24" ht="24" hidden="1" x14ac:dyDescent="0.2">
      <c r="A2852" s="167">
        <v>2</v>
      </c>
      <c r="B2852" s="647">
        <v>0</v>
      </c>
      <c r="C2852" s="647">
        <v>4</v>
      </c>
      <c r="D2852" s="647">
        <v>4</v>
      </c>
      <c r="E2852" s="163" t="s">
        <v>2050</v>
      </c>
      <c r="F2852" s="593" t="s">
        <v>4675</v>
      </c>
      <c r="G2852" s="143"/>
      <c r="H2852" s="144">
        <v>41116100</v>
      </c>
      <c r="I2852" s="145" t="s">
        <v>947</v>
      </c>
      <c r="J2852" s="146"/>
      <c r="K2852" s="146"/>
      <c r="L2852" s="146"/>
      <c r="M2852" s="146"/>
      <c r="N2852" s="183"/>
      <c r="O2852" s="146"/>
      <c r="P2852" s="146"/>
      <c r="Q2852" s="146">
        <f t="shared" si="54"/>
        <v>0</v>
      </c>
      <c r="R2852" s="182" t="s">
        <v>4741</v>
      </c>
      <c r="S2852" s="226"/>
      <c r="T2852" s="676" t="s">
        <v>4687</v>
      </c>
      <c r="U2852" s="827"/>
      <c r="V2852" s="147"/>
      <c r="W2852" s="147"/>
      <c r="X2852" s="117"/>
    </row>
    <row r="2853" spans="1:24" ht="24" hidden="1" x14ac:dyDescent="0.2">
      <c r="A2853" s="167">
        <v>2</v>
      </c>
      <c r="B2853" s="647">
        <v>0</v>
      </c>
      <c r="C2853" s="647">
        <v>4</v>
      </c>
      <c r="D2853" s="647">
        <v>4</v>
      </c>
      <c r="E2853" s="163" t="s">
        <v>2050</v>
      </c>
      <c r="F2853" s="593" t="s">
        <v>4675</v>
      </c>
      <c r="G2853" s="143"/>
      <c r="H2853" s="144">
        <v>41116100</v>
      </c>
      <c r="I2853" s="145" t="s">
        <v>3734</v>
      </c>
      <c r="J2853" s="146"/>
      <c r="K2853" s="146"/>
      <c r="L2853" s="146"/>
      <c r="M2853" s="146"/>
      <c r="N2853" s="183"/>
      <c r="O2853" s="146"/>
      <c r="P2853" s="146"/>
      <c r="Q2853" s="146">
        <f t="shared" si="54"/>
        <v>0</v>
      </c>
      <c r="R2853" s="182" t="s">
        <v>4741</v>
      </c>
      <c r="S2853" s="226"/>
      <c r="T2853" s="676" t="s">
        <v>4687</v>
      </c>
      <c r="U2853" s="827"/>
      <c r="V2853" s="147"/>
      <c r="W2853" s="147"/>
      <c r="X2853" s="117"/>
    </row>
    <row r="2854" spans="1:24" ht="32.25" hidden="1" x14ac:dyDescent="0.2">
      <c r="A2854" s="167">
        <v>2</v>
      </c>
      <c r="B2854" s="647">
        <v>0</v>
      </c>
      <c r="C2854" s="647">
        <v>4</v>
      </c>
      <c r="D2854" s="647">
        <v>4</v>
      </c>
      <c r="E2854" s="163" t="s">
        <v>2050</v>
      </c>
      <c r="F2854" s="593" t="s">
        <v>4675</v>
      </c>
      <c r="G2854" s="143"/>
      <c r="H2854" s="144">
        <v>41116100</v>
      </c>
      <c r="I2854" s="145" t="s">
        <v>3735</v>
      </c>
      <c r="J2854" s="146"/>
      <c r="K2854" s="146"/>
      <c r="L2854" s="146"/>
      <c r="M2854" s="146"/>
      <c r="N2854" s="183"/>
      <c r="O2854" s="146"/>
      <c r="P2854" s="146"/>
      <c r="Q2854" s="146">
        <f t="shared" si="54"/>
        <v>0</v>
      </c>
      <c r="R2854" s="182" t="s">
        <v>4741</v>
      </c>
      <c r="S2854" s="226"/>
      <c r="T2854" s="676" t="s">
        <v>4687</v>
      </c>
      <c r="U2854" s="827"/>
      <c r="V2854" s="147"/>
      <c r="W2854" s="147"/>
      <c r="X2854" s="117"/>
    </row>
    <row r="2855" spans="1:24" ht="32.25" hidden="1" x14ac:dyDescent="0.2">
      <c r="A2855" s="167">
        <v>2</v>
      </c>
      <c r="B2855" s="647">
        <v>0</v>
      </c>
      <c r="C2855" s="647">
        <v>4</v>
      </c>
      <c r="D2855" s="647">
        <v>4</v>
      </c>
      <c r="E2855" s="163" t="s">
        <v>2050</v>
      </c>
      <c r="F2855" s="593" t="s">
        <v>4675</v>
      </c>
      <c r="G2855" s="143"/>
      <c r="H2855" s="144">
        <v>41116100</v>
      </c>
      <c r="I2855" s="145" t="s">
        <v>3736</v>
      </c>
      <c r="J2855" s="146"/>
      <c r="K2855" s="146"/>
      <c r="L2855" s="146"/>
      <c r="M2855" s="146"/>
      <c r="N2855" s="183"/>
      <c r="O2855" s="146"/>
      <c r="P2855" s="146"/>
      <c r="Q2855" s="146">
        <f t="shared" si="54"/>
        <v>0</v>
      </c>
      <c r="R2855" s="182" t="s">
        <v>4741</v>
      </c>
      <c r="S2855" s="226"/>
      <c r="T2855" s="676" t="s">
        <v>4687</v>
      </c>
      <c r="U2855" s="827"/>
      <c r="V2855" s="147"/>
      <c r="W2855" s="147"/>
      <c r="X2855" s="117"/>
    </row>
    <row r="2856" spans="1:24" ht="32.25" hidden="1" x14ac:dyDescent="0.2">
      <c r="A2856" s="167">
        <v>2</v>
      </c>
      <c r="B2856" s="647">
        <v>0</v>
      </c>
      <c r="C2856" s="647">
        <v>4</v>
      </c>
      <c r="D2856" s="647">
        <v>4</v>
      </c>
      <c r="E2856" s="163" t="s">
        <v>2050</v>
      </c>
      <c r="F2856" s="593" t="s">
        <v>4675</v>
      </c>
      <c r="G2856" s="143"/>
      <c r="H2856" s="144">
        <v>41116100</v>
      </c>
      <c r="I2856" s="145" t="s">
        <v>3737</v>
      </c>
      <c r="J2856" s="146"/>
      <c r="K2856" s="146"/>
      <c r="L2856" s="146"/>
      <c r="M2856" s="146"/>
      <c r="N2856" s="183"/>
      <c r="O2856" s="146"/>
      <c r="P2856" s="146"/>
      <c r="Q2856" s="146">
        <f t="shared" si="54"/>
        <v>0</v>
      </c>
      <c r="R2856" s="182" t="s">
        <v>4741</v>
      </c>
      <c r="S2856" s="226"/>
      <c r="T2856" s="676" t="s">
        <v>4687</v>
      </c>
      <c r="U2856" s="827"/>
      <c r="V2856" s="147"/>
      <c r="W2856" s="147"/>
      <c r="X2856" s="117"/>
    </row>
    <row r="2857" spans="1:24" ht="32.25" hidden="1" x14ac:dyDescent="0.2">
      <c r="A2857" s="167">
        <v>2</v>
      </c>
      <c r="B2857" s="647">
        <v>0</v>
      </c>
      <c r="C2857" s="647">
        <v>4</v>
      </c>
      <c r="D2857" s="647">
        <v>4</v>
      </c>
      <c r="E2857" s="163" t="s">
        <v>2050</v>
      </c>
      <c r="F2857" s="593" t="s">
        <v>4675</v>
      </c>
      <c r="G2857" s="143"/>
      <c r="H2857" s="144">
        <v>41116100</v>
      </c>
      <c r="I2857" s="145" t="s">
        <v>2504</v>
      </c>
      <c r="J2857" s="146"/>
      <c r="K2857" s="146"/>
      <c r="L2857" s="146"/>
      <c r="M2857" s="146"/>
      <c r="N2857" s="183"/>
      <c r="O2857" s="146"/>
      <c r="P2857" s="146"/>
      <c r="Q2857" s="146">
        <f t="shared" si="54"/>
        <v>0</v>
      </c>
      <c r="R2857" s="182" t="s">
        <v>4741</v>
      </c>
      <c r="S2857" s="226"/>
      <c r="T2857" s="676" t="s">
        <v>4687</v>
      </c>
      <c r="U2857" s="827"/>
      <c r="V2857" s="147"/>
      <c r="W2857" s="147"/>
      <c r="X2857" s="117"/>
    </row>
    <row r="2858" spans="1:24" ht="32.25" hidden="1" x14ac:dyDescent="0.2">
      <c r="A2858" s="167">
        <v>2</v>
      </c>
      <c r="B2858" s="647">
        <v>0</v>
      </c>
      <c r="C2858" s="647">
        <v>4</v>
      </c>
      <c r="D2858" s="647">
        <v>4</v>
      </c>
      <c r="E2858" s="163" t="s">
        <v>2050</v>
      </c>
      <c r="F2858" s="593" t="s">
        <v>4675</v>
      </c>
      <c r="G2858" s="143"/>
      <c r="H2858" s="144">
        <v>41116100</v>
      </c>
      <c r="I2858" s="145" t="s">
        <v>2505</v>
      </c>
      <c r="J2858" s="146"/>
      <c r="K2858" s="146"/>
      <c r="L2858" s="146"/>
      <c r="M2858" s="146"/>
      <c r="N2858" s="183"/>
      <c r="O2858" s="146"/>
      <c r="P2858" s="146"/>
      <c r="Q2858" s="146">
        <f t="shared" si="54"/>
        <v>0</v>
      </c>
      <c r="R2858" s="182" t="s">
        <v>4741</v>
      </c>
      <c r="S2858" s="226"/>
      <c r="T2858" s="676" t="s">
        <v>4687</v>
      </c>
      <c r="U2858" s="827"/>
      <c r="V2858" s="147"/>
      <c r="W2858" s="147"/>
      <c r="X2858" s="117"/>
    </row>
    <row r="2859" spans="1:24" ht="32.25" hidden="1" x14ac:dyDescent="0.2">
      <c r="A2859" s="167">
        <v>2</v>
      </c>
      <c r="B2859" s="647">
        <v>0</v>
      </c>
      <c r="C2859" s="647">
        <v>4</v>
      </c>
      <c r="D2859" s="647">
        <v>4</v>
      </c>
      <c r="E2859" s="163" t="s">
        <v>2050</v>
      </c>
      <c r="F2859" s="593" t="s">
        <v>4675</v>
      </c>
      <c r="G2859" s="143"/>
      <c r="H2859" s="144">
        <v>41116100</v>
      </c>
      <c r="I2859" s="145" t="s">
        <v>2506</v>
      </c>
      <c r="J2859" s="146"/>
      <c r="K2859" s="146"/>
      <c r="L2859" s="146"/>
      <c r="M2859" s="146"/>
      <c r="N2859" s="183"/>
      <c r="O2859" s="146"/>
      <c r="P2859" s="146"/>
      <c r="Q2859" s="146">
        <f t="shared" si="54"/>
        <v>0</v>
      </c>
      <c r="R2859" s="182" t="s">
        <v>4741</v>
      </c>
      <c r="S2859" s="226"/>
      <c r="T2859" s="676" t="s">
        <v>4687</v>
      </c>
      <c r="U2859" s="827"/>
      <c r="V2859" s="147"/>
      <c r="W2859" s="147"/>
      <c r="X2859" s="117"/>
    </row>
    <row r="2860" spans="1:24" ht="24" hidden="1" x14ac:dyDescent="0.2">
      <c r="A2860" s="167">
        <v>2</v>
      </c>
      <c r="B2860" s="647">
        <v>0</v>
      </c>
      <c r="C2860" s="647">
        <v>4</v>
      </c>
      <c r="D2860" s="647">
        <v>4</v>
      </c>
      <c r="E2860" s="163" t="s">
        <v>2050</v>
      </c>
      <c r="F2860" s="593" t="s">
        <v>4675</v>
      </c>
      <c r="G2860" s="143"/>
      <c r="H2860" s="144">
        <v>41116100</v>
      </c>
      <c r="I2860" s="145" t="s">
        <v>2507</v>
      </c>
      <c r="J2860" s="146"/>
      <c r="K2860" s="146"/>
      <c r="L2860" s="146"/>
      <c r="M2860" s="146"/>
      <c r="N2860" s="183"/>
      <c r="O2860" s="146"/>
      <c r="P2860" s="146"/>
      <c r="Q2860" s="146">
        <f t="shared" si="54"/>
        <v>0</v>
      </c>
      <c r="R2860" s="182" t="s">
        <v>4741</v>
      </c>
      <c r="S2860" s="226"/>
      <c r="T2860" s="676" t="s">
        <v>4687</v>
      </c>
      <c r="U2860" s="827"/>
      <c r="V2860" s="147"/>
      <c r="W2860" s="147"/>
      <c r="X2860" s="117"/>
    </row>
    <row r="2861" spans="1:24" ht="24" hidden="1" x14ac:dyDescent="0.2">
      <c r="A2861" s="167">
        <v>2</v>
      </c>
      <c r="B2861" s="647">
        <v>0</v>
      </c>
      <c r="C2861" s="647">
        <v>4</v>
      </c>
      <c r="D2861" s="647">
        <v>4</v>
      </c>
      <c r="E2861" s="163" t="s">
        <v>2050</v>
      </c>
      <c r="F2861" s="593" t="s">
        <v>4675</v>
      </c>
      <c r="G2861" s="143"/>
      <c r="H2861" s="144">
        <v>41116100</v>
      </c>
      <c r="I2861" s="145" t="s">
        <v>2508</v>
      </c>
      <c r="J2861" s="146"/>
      <c r="K2861" s="146"/>
      <c r="L2861" s="146"/>
      <c r="M2861" s="146"/>
      <c r="N2861" s="183"/>
      <c r="O2861" s="146"/>
      <c r="P2861" s="146"/>
      <c r="Q2861" s="146">
        <f t="shared" si="54"/>
        <v>0</v>
      </c>
      <c r="R2861" s="182" t="s">
        <v>4741</v>
      </c>
      <c r="S2861" s="226"/>
      <c r="T2861" s="676" t="s">
        <v>4687</v>
      </c>
      <c r="U2861" s="827"/>
      <c r="V2861" s="147"/>
      <c r="W2861" s="147"/>
      <c r="X2861" s="117"/>
    </row>
    <row r="2862" spans="1:24" ht="32.25" hidden="1" x14ac:dyDescent="0.2">
      <c r="A2862" s="167">
        <v>2</v>
      </c>
      <c r="B2862" s="647">
        <v>0</v>
      </c>
      <c r="C2862" s="647">
        <v>4</v>
      </c>
      <c r="D2862" s="647">
        <v>4</v>
      </c>
      <c r="E2862" s="163" t="s">
        <v>2050</v>
      </c>
      <c r="F2862" s="593" t="s">
        <v>4675</v>
      </c>
      <c r="G2862" s="143"/>
      <c r="H2862" s="144">
        <v>41116100</v>
      </c>
      <c r="I2862" s="145" t="s">
        <v>2509</v>
      </c>
      <c r="J2862" s="146"/>
      <c r="K2862" s="146"/>
      <c r="L2862" s="146"/>
      <c r="M2862" s="146"/>
      <c r="N2862" s="183"/>
      <c r="O2862" s="146"/>
      <c r="P2862" s="146"/>
      <c r="Q2862" s="146">
        <f t="shared" si="54"/>
        <v>0</v>
      </c>
      <c r="R2862" s="182" t="s">
        <v>4741</v>
      </c>
      <c r="S2862" s="226"/>
      <c r="T2862" s="676" t="s">
        <v>4687</v>
      </c>
      <c r="U2862" s="827"/>
      <c r="V2862" s="147"/>
      <c r="W2862" s="147"/>
      <c r="X2862" s="117"/>
    </row>
    <row r="2863" spans="1:24" ht="32.25" hidden="1" x14ac:dyDescent="0.2">
      <c r="A2863" s="167">
        <v>2</v>
      </c>
      <c r="B2863" s="647">
        <v>0</v>
      </c>
      <c r="C2863" s="647">
        <v>4</v>
      </c>
      <c r="D2863" s="647">
        <v>4</v>
      </c>
      <c r="E2863" s="163" t="s">
        <v>2050</v>
      </c>
      <c r="F2863" s="593" t="s">
        <v>4675</v>
      </c>
      <c r="G2863" s="143"/>
      <c r="H2863" s="144">
        <v>41116100</v>
      </c>
      <c r="I2863" s="145" t="s">
        <v>2510</v>
      </c>
      <c r="J2863" s="146"/>
      <c r="K2863" s="146"/>
      <c r="L2863" s="146"/>
      <c r="M2863" s="146"/>
      <c r="N2863" s="183"/>
      <c r="O2863" s="146"/>
      <c r="P2863" s="146"/>
      <c r="Q2863" s="146">
        <f t="shared" si="54"/>
        <v>0</v>
      </c>
      <c r="R2863" s="182" t="s">
        <v>4741</v>
      </c>
      <c r="S2863" s="226"/>
      <c r="T2863" s="676" t="s">
        <v>4687</v>
      </c>
      <c r="U2863" s="827"/>
      <c r="V2863" s="147"/>
      <c r="W2863" s="147"/>
      <c r="X2863" s="117"/>
    </row>
    <row r="2864" spans="1:24" ht="32.25" hidden="1" x14ac:dyDescent="0.2">
      <c r="A2864" s="167">
        <v>2</v>
      </c>
      <c r="B2864" s="647">
        <v>0</v>
      </c>
      <c r="C2864" s="647">
        <v>4</v>
      </c>
      <c r="D2864" s="647">
        <v>4</v>
      </c>
      <c r="E2864" s="163" t="s">
        <v>2050</v>
      </c>
      <c r="F2864" s="593" t="s">
        <v>4675</v>
      </c>
      <c r="G2864" s="143"/>
      <c r="H2864" s="144">
        <v>41116100</v>
      </c>
      <c r="I2864" s="145" t="s">
        <v>2511</v>
      </c>
      <c r="J2864" s="146"/>
      <c r="K2864" s="146"/>
      <c r="L2864" s="146"/>
      <c r="M2864" s="146"/>
      <c r="N2864" s="183"/>
      <c r="O2864" s="146"/>
      <c r="P2864" s="146"/>
      <c r="Q2864" s="146">
        <f t="shared" si="54"/>
        <v>0</v>
      </c>
      <c r="R2864" s="182" t="s">
        <v>4741</v>
      </c>
      <c r="S2864" s="226"/>
      <c r="T2864" s="676" t="s">
        <v>4687</v>
      </c>
      <c r="U2864" s="827"/>
      <c r="V2864" s="147"/>
      <c r="W2864" s="147"/>
      <c r="X2864" s="117"/>
    </row>
    <row r="2865" spans="1:24" ht="24" hidden="1" x14ac:dyDescent="0.2">
      <c r="A2865" s="167">
        <v>2</v>
      </c>
      <c r="B2865" s="647">
        <v>0</v>
      </c>
      <c r="C2865" s="647">
        <v>4</v>
      </c>
      <c r="D2865" s="647">
        <v>4</v>
      </c>
      <c r="E2865" s="163" t="s">
        <v>2050</v>
      </c>
      <c r="F2865" s="593" t="s">
        <v>4675</v>
      </c>
      <c r="G2865" s="143"/>
      <c r="H2865" s="144">
        <v>41116100</v>
      </c>
      <c r="I2865" s="145" t="s">
        <v>2512</v>
      </c>
      <c r="J2865" s="146"/>
      <c r="K2865" s="146"/>
      <c r="L2865" s="146"/>
      <c r="M2865" s="146"/>
      <c r="N2865" s="183"/>
      <c r="O2865" s="146"/>
      <c r="P2865" s="146"/>
      <c r="Q2865" s="146">
        <f t="shared" si="54"/>
        <v>0</v>
      </c>
      <c r="R2865" s="182" t="s">
        <v>4741</v>
      </c>
      <c r="S2865" s="226"/>
      <c r="T2865" s="676" t="s">
        <v>4687</v>
      </c>
      <c r="U2865" s="827"/>
      <c r="V2865" s="147"/>
      <c r="W2865" s="147"/>
      <c r="X2865" s="117"/>
    </row>
    <row r="2866" spans="1:24" ht="32.25" hidden="1" x14ac:dyDescent="0.2">
      <c r="A2866" s="167">
        <v>2</v>
      </c>
      <c r="B2866" s="647">
        <v>0</v>
      </c>
      <c r="C2866" s="647">
        <v>4</v>
      </c>
      <c r="D2866" s="647">
        <v>4</v>
      </c>
      <c r="E2866" s="163" t="s">
        <v>2050</v>
      </c>
      <c r="F2866" s="593" t="s">
        <v>4675</v>
      </c>
      <c r="G2866" s="143"/>
      <c r="H2866" s="144">
        <v>41116100</v>
      </c>
      <c r="I2866" s="145" t="s">
        <v>2513</v>
      </c>
      <c r="J2866" s="146"/>
      <c r="K2866" s="146"/>
      <c r="L2866" s="146"/>
      <c r="M2866" s="146"/>
      <c r="N2866" s="183"/>
      <c r="O2866" s="146"/>
      <c r="P2866" s="146"/>
      <c r="Q2866" s="146">
        <f t="shared" si="54"/>
        <v>0</v>
      </c>
      <c r="R2866" s="182" t="s">
        <v>4741</v>
      </c>
      <c r="S2866" s="226"/>
      <c r="T2866" s="676" t="s">
        <v>4687</v>
      </c>
      <c r="U2866" s="827"/>
      <c r="V2866" s="147"/>
      <c r="W2866" s="147"/>
      <c r="X2866" s="117"/>
    </row>
    <row r="2867" spans="1:24" ht="32.25" hidden="1" x14ac:dyDescent="0.2">
      <c r="A2867" s="167">
        <v>2</v>
      </c>
      <c r="B2867" s="647">
        <v>0</v>
      </c>
      <c r="C2867" s="647">
        <v>4</v>
      </c>
      <c r="D2867" s="647">
        <v>4</v>
      </c>
      <c r="E2867" s="163" t="s">
        <v>2050</v>
      </c>
      <c r="F2867" s="593" t="s">
        <v>4675</v>
      </c>
      <c r="G2867" s="143"/>
      <c r="H2867" s="144">
        <v>41116100</v>
      </c>
      <c r="I2867" s="145" t="s">
        <v>2514</v>
      </c>
      <c r="J2867" s="146"/>
      <c r="K2867" s="146"/>
      <c r="L2867" s="146"/>
      <c r="M2867" s="146"/>
      <c r="N2867" s="183"/>
      <c r="O2867" s="146"/>
      <c r="P2867" s="146"/>
      <c r="Q2867" s="146">
        <f t="shared" si="54"/>
        <v>0</v>
      </c>
      <c r="R2867" s="182" t="s">
        <v>4741</v>
      </c>
      <c r="S2867" s="226"/>
      <c r="T2867" s="676" t="s">
        <v>4687</v>
      </c>
      <c r="U2867" s="827"/>
      <c r="V2867" s="147"/>
      <c r="W2867" s="147"/>
      <c r="X2867" s="117"/>
    </row>
    <row r="2868" spans="1:24" ht="24" hidden="1" x14ac:dyDescent="0.2">
      <c r="A2868" s="167">
        <v>2</v>
      </c>
      <c r="B2868" s="647">
        <v>0</v>
      </c>
      <c r="C2868" s="647">
        <v>4</v>
      </c>
      <c r="D2868" s="647">
        <v>4</v>
      </c>
      <c r="E2868" s="163" t="s">
        <v>2050</v>
      </c>
      <c r="F2868" s="593" t="s">
        <v>4675</v>
      </c>
      <c r="G2868" s="143"/>
      <c r="H2868" s="144">
        <v>41116100</v>
      </c>
      <c r="I2868" s="145" t="s">
        <v>3114</v>
      </c>
      <c r="J2868" s="146"/>
      <c r="K2868" s="146"/>
      <c r="L2868" s="146"/>
      <c r="M2868" s="146"/>
      <c r="N2868" s="183"/>
      <c r="O2868" s="146"/>
      <c r="P2868" s="146"/>
      <c r="Q2868" s="146">
        <f t="shared" si="54"/>
        <v>0</v>
      </c>
      <c r="R2868" s="182" t="s">
        <v>4741</v>
      </c>
      <c r="S2868" s="226"/>
      <c r="T2868" s="676" t="s">
        <v>4687</v>
      </c>
      <c r="U2868" s="827"/>
      <c r="V2868" s="147"/>
      <c r="W2868" s="147"/>
      <c r="X2868" s="117"/>
    </row>
    <row r="2869" spans="1:24" ht="24" hidden="1" x14ac:dyDescent="0.2">
      <c r="A2869" s="167">
        <v>2</v>
      </c>
      <c r="B2869" s="647">
        <v>0</v>
      </c>
      <c r="C2869" s="647">
        <v>4</v>
      </c>
      <c r="D2869" s="647">
        <v>4</v>
      </c>
      <c r="E2869" s="163" t="s">
        <v>2050</v>
      </c>
      <c r="F2869" s="593" t="s">
        <v>4675</v>
      </c>
      <c r="G2869" s="143"/>
      <c r="H2869" s="144">
        <v>41116100</v>
      </c>
      <c r="I2869" s="145" t="s">
        <v>3115</v>
      </c>
      <c r="J2869" s="146"/>
      <c r="K2869" s="146"/>
      <c r="L2869" s="146"/>
      <c r="M2869" s="146"/>
      <c r="N2869" s="183"/>
      <c r="O2869" s="146"/>
      <c r="P2869" s="146"/>
      <c r="Q2869" s="146">
        <f t="shared" ref="Q2869:Q2932" si="55">+P2869</f>
        <v>0</v>
      </c>
      <c r="R2869" s="182" t="s">
        <v>4741</v>
      </c>
      <c r="S2869" s="226"/>
      <c r="T2869" s="676" t="s">
        <v>4687</v>
      </c>
      <c r="U2869" s="827"/>
      <c r="V2869" s="147"/>
      <c r="W2869" s="147"/>
      <c r="X2869" s="117"/>
    </row>
    <row r="2870" spans="1:24" ht="42.75" hidden="1" x14ac:dyDescent="0.2">
      <c r="A2870" s="167">
        <v>2</v>
      </c>
      <c r="B2870" s="647">
        <v>0</v>
      </c>
      <c r="C2870" s="647">
        <v>4</v>
      </c>
      <c r="D2870" s="647">
        <v>4</v>
      </c>
      <c r="E2870" s="163" t="s">
        <v>2050</v>
      </c>
      <c r="F2870" s="593" t="s">
        <v>4675</v>
      </c>
      <c r="G2870" s="143"/>
      <c r="H2870" s="144">
        <v>41116100</v>
      </c>
      <c r="I2870" s="145" t="s">
        <v>2503</v>
      </c>
      <c r="J2870" s="146"/>
      <c r="K2870" s="146"/>
      <c r="L2870" s="146"/>
      <c r="M2870" s="146"/>
      <c r="N2870" s="183"/>
      <c r="O2870" s="146"/>
      <c r="P2870" s="146"/>
      <c r="Q2870" s="146">
        <f t="shared" si="55"/>
        <v>0</v>
      </c>
      <c r="R2870" s="182" t="s">
        <v>4741</v>
      </c>
      <c r="S2870" s="226"/>
      <c r="T2870" s="676" t="s">
        <v>4687</v>
      </c>
      <c r="U2870" s="827"/>
      <c r="V2870" s="147"/>
      <c r="W2870" s="147"/>
      <c r="X2870" s="117"/>
    </row>
    <row r="2871" spans="1:24" ht="32.25" hidden="1" x14ac:dyDescent="0.2">
      <c r="A2871" s="167">
        <v>2</v>
      </c>
      <c r="B2871" s="647">
        <v>0</v>
      </c>
      <c r="C2871" s="647">
        <v>4</v>
      </c>
      <c r="D2871" s="647">
        <v>4</v>
      </c>
      <c r="E2871" s="163" t="s">
        <v>2050</v>
      </c>
      <c r="F2871" s="593" t="s">
        <v>4675</v>
      </c>
      <c r="G2871" s="143"/>
      <c r="H2871" s="144">
        <v>41116100</v>
      </c>
      <c r="I2871" s="145" t="s">
        <v>1068</v>
      </c>
      <c r="J2871" s="146"/>
      <c r="K2871" s="146"/>
      <c r="L2871" s="146"/>
      <c r="M2871" s="146"/>
      <c r="N2871" s="183"/>
      <c r="O2871" s="146"/>
      <c r="P2871" s="146"/>
      <c r="Q2871" s="146">
        <f t="shared" si="55"/>
        <v>0</v>
      </c>
      <c r="R2871" s="182" t="s">
        <v>4741</v>
      </c>
      <c r="S2871" s="226"/>
      <c r="T2871" s="676" t="s">
        <v>4687</v>
      </c>
      <c r="U2871" s="827"/>
      <c r="V2871" s="147"/>
      <c r="W2871" s="147"/>
      <c r="X2871" s="117"/>
    </row>
    <row r="2872" spans="1:24" ht="24" hidden="1" x14ac:dyDescent="0.2">
      <c r="A2872" s="167">
        <v>2</v>
      </c>
      <c r="B2872" s="647">
        <v>0</v>
      </c>
      <c r="C2872" s="647">
        <v>4</v>
      </c>
      <c r="D2872" s="647">
        <v>4</v>
      </c>
      <c r="E2872" s="163" t="s">
        <v>2050</v>
      </c>
      <c r="F2872" s="593" t="s">
        <v>4675</v>
      </c>
      <c r="G2872" s="143"/>
      <c r="H2872" s="144">
        <v>41116100</v>
      </c>
      <c r="I2872" s="145" t="s">
        <v>1069</v>
      </c>
      <c r="J2872" s="146"/>
      <c r="K2872" s="146"/>
      <c r="L2872" s="146"/>
      <c r="M2872" s="146"/>
      <c r="N2872" s="183"/>
      <c r="O2872" s="146"/>
      <c r="P2872" s="146"/>
      <c r="Q2872" s="146">
        <f t="shared" si="55"/>
        <v>0</v>
      </c>
      <c r="R2872" s="182" t="s">
        <v>4741</v>
      </c>
      <c r="S2872" s="226"/>
      <c r="T2872" s="676" t="s">
        <v>4687</v>
      </c>
      <c r="U2872" s="827"/>
      <c r="V2872" s="147"/>
      <c r="W2872" s="147"/>
      <c r="X2872" s="117"/>
    </row>
    <row r="2873" spans="1:24" ht="32.25" hidden="1" x14ac:dyDescent="0.2">
      <c r="A2873" s="167">
        <v>2</v>
      </c>
      <c r="B2873" s="647">
        <v>0</v>
      </c>
      <c r="C2873" s="647">
        <v>4</v>
      </c>
      <c r="D2873" s="647">
        <v>4</v>
      </c>
      <c r="E2873" s="163" t="s">
        <v>2050</v>
      </c>
      <c r="F2873" s="593" t="s">
        <v>4675</v>
      </c>
      <c r="G2873" s="143"/>
      <c r="H2873" s="144">
        <v>41116100</v>
      </c>
      <c r="I2873" s="145" t="s">
        <v>1070</v>
      </c>
      <c r="J2873" s="146"/>
      <c r="K2873" s="146"/>
      <c r="L2873" s="146"/>
      <c r="M2873" s="146"/>
      <c r="N2873" s="183"/>
      <c r="O2873" s="146"/>
      <c r="P2873" s="146"/>
      <c r="Q2873" s="146">
        <f t="shared" si="55"/>
        <v>0</v>
      </c>
      <c r="R2873" s="182" t="s">
        <v>4741</v>
      </c>
      <c r="S2873" s="226"/>
      <c r="T2873" s="676" t="s">
        <v>4687</v>
      </c>
      <c r="U2873" s="827"/>
      <c r="V2873" s="147"/>
      <c r="W2873" s="147"/>
      <c r="X2873" s="117"/>
    </row>
    <row r="2874" spans="1:24" ht="32.25" hidden="1" x14ac:dyDescent="0.2">
      <c r="A2874" s="167">
        <v>2</v>
      </c>
      <c r="B2874" s="647">
        <v>0</v>
      </c>
      <c r="C2874" s="647">
        <v>4</v>
      </c>
      <c r="D2874" s="647">
        <v>4</v>
      </c>
      <c r="E2874" s="163" t="s">
        <v>2050</v>
      </c>
      <c r="F2874" s="593" t="s">
        <v>4675</v>
      </c>
      <c r="G2874" s="143"/>
      <c r="H2874" s="144">
        <v>41116100</v>
      </c>
      <c r="I2874" s="145" t="s">
        <v>1071</v>
      </c>
      <c r="J2874" s="146"/>
      <c r="K2874" s="146"/>
      <c r="L2874" s="146"/>
      <c r="M2874" s="146"/>
      <c r="N2874" s="183"/>
      <c r="O2874" s="146"/>
      <c r="P2874" s="146"/>
      <c r="Q2874" s="146">
        <f t="shared" si="55"/>
        <v>0</v>
      </c>
      <c r="R2874" s="182" t="s">
        <v>4741</v>
      </c>
      <c r="S2874" s="226"/>
      <c r="T2874" s="676" t="s">
        <v>4687</v>
      </c>
      <c r="U2874" s="827"/>
      <c r="V2874" s="147"/>
      <c r="W2874" s="147"/>
      <c r="X2874" s="117"/>
    </row>
    <row r="2875" spans="1:24" ht="24" hidden="1" x14ac:dyDescent="0.2">
      <c r="A2875" s="167">
        <v>2</v>
      </c>
      <c r="B2875" s="647">
        <v>0</v>
      </c>
      <c r="C2875" s="647">
        <v>4</v>
      </c>
      <c r="D2875" s="647">
        <v>4</v>
      </c>
      <c r="E2875" s="163" t="s">
        <v>2050</v>
      </c>
      <c r="F2875" s="593" t="s">
        <v>4675</v>
      </c>
      <c r="G2875" s="143"/>
      <c r="H2875" s="144">
        <v>41116100</v>
      </c>
      <c r="I2875" s="145" t="s">
        <v>1072</v>
      </c>
      <c r="J2875" s="146"/>
      <c r="K2875" s="146"/>
      <c r="L2875" s="146"/>
      <c r="M2875" s="146"/>
      <c r="N2875" s="183"/>
      <c r="O2875" s="146"/>
      <c r="P2875" s="146"/>
      <c r="Q2875" s="146">
        <f t="shared" si="55"/>
        <v>0</v>
      </c>
      <c r="R2875" s="182" t="s">
        <v>4741</v>
      </c>
      <c r="S2875" s="226"/>
      <c r="T2875" s="676" t="s">
        <v>4687</v>
      </c>
      <c r="U2875" s="827"/>
      <c r="V2875" s="147"/>
      <c r="W2875" s="147"/>
      <c r="X2875" s="117"/>
    </row>
    <row r="2876" spans="1:24" ht="24" hidden="1" x14ac:dyDescent="0.2">
      <c r="A2876" s="167">
        <v>2</v>
      </c>
      <c r="B2876" s="647">
        <v>0</v>
      </c>
      <c r="C2876" s="647">
        <v>4</v>
      </c>
      <c r="D2876" s="647">
        <v>4</v>
      </c>
      <c r="E2876" s="163" t="s">
        <v>2050</v>
      </c>
      <c r="F2876" s="593" t="s">
        <v>4675</v>
      </c>
      <c r="G2876" s="143"/>
      <c r="H2876" s="144">
        <v>41116100</v>
      </c>
      <c r="I2876" s="145" t="s">
        <v>2516</v>
      </c>
      <c r="J2876" s="146"/>
      <c r="K2876" s="146"/>
      <c r="L2876" s="146"/>
      <c r="M2876" s="146"/>
      <c r="N2876" s="183"/>
      <c r="O2876" s="146"/>
      <c r="P2876" s="146"/>
      <c r="Q2876" s="146">
        <f t="shared" si="55"/>
        <v>0</v>
      </c>
      <c r="R2876" s="182" t="s">
        <v>4741</v>
      </c>
      <c r="S2876" s="226"/>
      <c r="T2876" s="676" t="s">
        <v>4687</v>
      </c>
      <c r="U2876" s="827"/>
      <c r="V2876" s="147"/>
      <c r="W2876" s="147"/>
      <c r="X2876" s="117"/>
    </row>
    <row r="2877" spans="1:24" ht="32.25" hidden="1" x14ac:dyDescent="0.2">
      <c r="A2877" s="167">
        <v>2</v>
      </c>
      <c r="B2877" s="647">
        <v>0</v>
      </c>
      <c r="C2877" s="647">
        <v>4</v>
      </c>
      <c r="D2877" s="647">
        <v>4</v>
      </c>
      <c r="E2877" s="163" t="s">
        <v>2050</v>
      </c>
      <c r="F2877" s="593" t="s">
        <v>4675</v>
      </c>
      <c r="G2877" s="143"/>
      <c r="H2877" s="144">
        <v>41116100</v>
      </c>
      <c r="I2877" s="145" t="s">
        <v>2517</v>
      </c>
      <c r="J2877" s="146"/>
      <c r="K2877" s="146"/>
      <c r="L2877" s="146"/>
      <c r="M2877" s="146"/>
      <c r="N2877" s="183"/>
      <c r="O2877" s="146"/>
      <c r="P2877" s="146"/>
      <c r="Q2877" s="146">
        <f t="shared" si="55"/>
        <v>0</v>
      </c>
      <c r="R2877" s="182" t="s">
        <v>4741</v>
      </c>
      <c r="S2877" s="226"/>
      <c r="T2877" s="676" t="s">
        <v>4687</v>
      </c>
      <c r="U2877" s="827"/>
      <c r="V2877" s="147"/>
      <c r="W2877" s="147"/>
      <c r="X2877" s="117"/>
    </row>
    <row r="2878" spans="1:24" ht="42.75" hidden="1" x14ac:dyDescent="0.2">
      <c r="A2878" s="167">
        <v>2</v>
      </c>
      <c r="B2878" s="647">
        <v>0</v>
      </c>
      <c r="C2878" s="647">
        <v>4</v>
      </c>
      <c r="D2878" s="647">
        <v>4</v>
      </c>
      <c r="E2878" s="163" t="s">
        <v>2050</v>
      </c>
      <c r="F2878" s="593" t="s">
        <v>4675</v>
      </c>
      <c r="G2878" s="143"/>
      <c r="H2878" s="144">
        <v>41116100</v>
      </c>
      <c r="I2878" s="145" t="s">
        <v>2518</v>
      </c>
      <c r="J2878" s="146"/>
      <c r="K2878" s="146"/>
      <c r="L2878" s="146"/>
      <c r="M2878" s="146"/>
      <c r="N2878" s="183"/>
      <c r="O2878" s="146"/>
      <c r="P2878" s="146"/>
      <c r="Q2878" s="146">
        <f t="shared" si="55"/>
        <v>0</v>
      </c>
      <c r="R2878" s="182" t="s">
        <v>4741</v>
      </c>
      <c r="S2878" s="226"/>
      <c r="T2878" s="676" t="s">
        <v>4687</v>
      </c>
      <c r="U2878" s="827"/>
      <c r="V2878" s="147"/>
      <c r="W2878" s="147"/>
      <c r="X2878" s="117"/>
    </row>
    <row r="2879" spans="1:24" ht="32.25" hidden="1" x14ac:dyDescent="0.2">
      <c r="A2879" s="167">
        <v>2</v>
      </c>
      <c r="B2879" s="647">
        <v>0</v>
      </c>
      <c r="C2879" s="647">
        <v>4</v>
      </c>
      <c r="D2879" s="647">
        <v>4</v>
      </c>
      <c r="E2879" s="163" t="s">
        <v>2050</v>
      </c>
      <c r="F2879" s="593" t="s">
        <v>4675</v>
      </c>
      <c r="G2879" s="143"/>
      <c r="H2879" s="144">
        <v>41116100</v>
      </c>
      <c r="I2879" s="145" t="s">
        <v>2519</v>
      </c>
      <c r="J2879" s="146"/>
      <c r="K2879" s="146"/>
      <c r="L2879" s="146"/>
      <c r="M2879" s="146"/>
      <c r="N2879" s="183"/>
      <c r="O2879" s="146"/>
      <c r="P2879" s="146"/>
      <c r="Q2879" s="146">
        <f t="shared" si="55"/>
        <v>0</v>
      </c>
      <c r="R2879" s="182" t="s">
        <v>4741</v>
      </c>
      <c r="S2879" s="226"/>
      <c r="T2879" s="676" t="s">
        <v>4687</v>
      </c>
      <c r="U2879" s="827"/>
      <c r="V2879" s="147"/>
      <c r="W2879" s="147"/>
      <c r="X2879" s="117"/>
    </row>
    <row r="2880" spans="1:24" ht="32.25" hidden="1" x14ac:dyDescent="0.2">
      <c r="A2880" s="167">
        <v>2</v>
      </c>
      <c r="B2880" s="647">
        <v>0</v>
      </c>
      <c r="C2880" s="647">
        <v>4</v>
      </c>
      <c r="D2880" s="647">
        <v>4</v>
      </c>
      <c r="E2880" s="163" t="s">
        <v>2050</v>
      </c>
      <c r="F2880" s="593" t="s">
        <v>4675</v>
      </c>
      <c r="G2880" s="143"/>
      <c r="H2880" s="144">
        <v>41116100</v>
      </c>
      <c r="I2880" s="145" t="s">
        <v>2520</v>
      </c>
      <c r="J2880" s="146"/>
      <c r="K2880" s="146"/>
      <c r="L2880" s="146"/>
      <c r="M2880" s="146"/>
      <c r="N2880" s="183"/>
      <c r="O2880" s="146"/>
      <c r="P2880" s="146"/>
      <c r="Q2880" s="146">
        <f t="shared" si="55"/>
        <v>0</v>
      </c>
      <c r="R2880" s="182" t="s">
        <v>4741</v>
      </c>
      <c r="S2880" s="226"/>
      <c r="T2880" s="676" t="s">
        <v>4687</v>
      </c>
      <c r="U2880" s="827"/>
      <c r="V2880" s="147"/>
      <c r="W2880" s="147"/>
      <c r="X2880" s="117"/>
    </row>
    <row r="2881" spans="1:24" ht="24" hidden="1" x14ac:dyDescent="0.2">
      <c r="A2881" s="167">
        <v>2</v>
      </c>
      <c r="B2881" s="647">
        <v>0</v>
      </c>
      <c r="C2881" s="647">
        <v>4</v>
      </c>
      <c r="D2881" s="647">
        <v>4</v>
      </c>
      <c r="E2881" s="163" t="s">
        <v>2050</v>
      </c>
      <c r="F2881" s="593" t="s">
        <v>4675</v>
      </c>
      <c r="G2881" s="143"/>
      <c r="H2881" s="144">
        <v>41116100</v>
      </c>
      <c r="I2881" s="145" t="s">
        <v>2521</v>
      </c>
      <c r="J2881" s="146"/>
      <c r="K2881" s="146"/>
      <c r="L2881" s="146"/>
      <c r="M2881" s="146"/>
      <c r="N2881" s="183"/>
      <c r="O2881" s="146"/>
      <c r="P2881" s="146"/>
      <c r="Q2881" s="146">
        <f t="shared" si="55"/>
        <v>0</v>
      </c>
      <c r="R2881" s="182" t="s">
        <v>4741</v>
      </c>
      <c r="S2881" s="226"/>
      <c r="T2881" s="676" t="s">
        <v>4687</v>
      </c>
      <c r="U2881" s="827"/>
      <c r="V2881" s="147"/>
      <c r="W2881" s="147"/>
      <c r="X2881" s="117"/>
    </row>
    <row r="2882" spans="1:24" ht="32.25" hidden="1" x14ac:dyDescent="0.2">
      <c r="A2882" s="167">
        <v>2</v>
      </c>
      <c r="B2882" s="647">
        <v>0</v>
      </c>
      <c r="C2882" s="647">
        <v>4</v>
      </c>
      <c r="D2882" s="647">
        <v>4</v>
      </c>
      <c r="E2882" s="163" t="s">
        <v>2050</v>
      </c>
      <c r="F2882" s="593" t="s">
        <v>4675</v>
      </c>
      <c r="G2882" s="143"/>
      <c r="H2882" s="144">
        <v>41116100</v>
      </c>
      <c r="I2882" s="145" t="s">
        <v>2522</v>
      </c>
      <c r="J2882" s="146"/>
      <c r="K2882" s="146"/>
      <c r="L2882" s="146"/>
      <c r="M2882" s="146"/>
      <c r="N2882" s="183"/>
      <c r="O2882" s="146"/>
      <c r="P2882" s="146"/>
      <c r="Q2882" s="146">
        <f t="shared" si="55"/>
        <v>0</v>
      </c>
      <c r="R2882" s="182" t="s">
        <v>4741</v>
      </c>
      <c r="S2882" s="226"/>
      <c r="T2882" s="676" t="s">
        <v>4687</v>
      </c>
      <c r="U2882" s="827"/>
      <c r="V2882" s="147"/>
      <c r="W2882" s="147"/>
      <c r="X2882" s="117"/>
    </row>
    <row r="2883" spans="1:24" ht="32.25" hidden="1" x14ac:dyDescent="0.2">
      <c r="A2883" s="167">
        <v>2</v>
      </c>
      <c r="B2883" s="647">
        <v>0</v>
      </c>
      <c r="C2883" s="647">
        <v>4</v>
      </c>
      <c r="D2883" s="647">
        <v>4</v>
      </c>
      <c r="E2883" s="163" t="s">
        <v>2050</v>
      </c>
      <c r="F2883" s="593" t="s">
        <v>4675</v>
      </c>
      <c r="G2883" s="143"/>
      <c r="H2883" s="144">
        <v>41116100</v>
      </c>
      <c r="I2883" s="145" t="s">
        <v>2523</v>
      </c>
      <c r="J2883" s="146"/>
      <c r="K2883" s="146"/>
      <c r="L2883" s="146"/>
      <c r="M2883" s="146"/>
      <c r="N2883" s="183"/>
      <c r="O2883" s="146"/>
      <c r="P2883" s="146"/>
      <c r="Q2883" s="146">
        <f t="shared" si="55"/>
        <v>0</v>
      </c>
      <c r="R2883" s="182" t="s">
        <v>4741</v>
      </c>
      <c r="S2883" s="226"/>
      <c r="T2883" s="676" t="s">
        <v>4687</v>
      </c>
      <c r="U2883" s="827"/>
      <c r="V2883" s="147"/>
      <c r="W2883" s="147"/>
      <c r="X2883" s="117"/>
    </row>
    <row r="2884" spans="1:24" ht="32.25" hidden="1" x14ac:dyDescent="0.2">
      <c r="A2884" s="167">
        <v>2</v>
      </c>
      <c r="B2884" s="647">
        <v>0</v>
      </c>
      <c r="C2884" s="647">
        <v>4</v>
      </c>
      <c r="D2884" s="647">
        <v>4</v>
      </c>
      <c r="E2884" s="163" t="s">
        <v>2050</v>
      </c>
      <c r="F2884" s="593" t="s">
        <v>4675</v>
      </c>
      <c r="G2884" s="143"/>
      <c r="H2884" s="144">
        <v>41116100</v>
      </c>
      <c r="I2884" s="145" t="s">
        <v>2524</v>
      </c>
      <c r="J2884" s="146"/>
      <c r="K2884" s="146"/>
      <c r="L2884" s="146"/>
      <c r="M2884" s="146"/>
      <c r="N2884" s="183"/>
      <c r="O2884" s="146"/>
      <c r="P2884" s="146"/>
      <c r="Q2884" s="146">
        <f t="shared" si="55"/>
        <v>0</v>
      </c>
      <c r="R2884" s="182" t="s">
        <v>4741</v>
      </c>
      <c r="S2884" s="226"/>
      <c r="T2884" s="676" t="s">
        <v>4687</v>
      </c>
      <c r="U2884" s="827"/>
      <c r="V2884" s="147"/>
      <c r="W2884" s="147"/>
      <c r="X2884" s="117"/>
    </row>
    <row r="2885" spans="1:24" ht="32.25" hidden="1" x14ac:dyDescent="0.2">
      <c r="A2885" s="167">
        <v>2</v>
      </c>
      <c r="B2885" s="647">
        <v>0</v>
      </c>
      <c r="C2885" s="647">
        <v>4</v>
      </c>
      <c r="D2885" s="647">
        <v>4</v>
      </c>
      <c r="E2885" s="163" t="s">
        <v>2050</v>
      </c>
      <c r="F2885" s="593" t="s">
        <v>4675</v>
      </c>
      <c r="G2885" s="143"/>
      <c r="H2885" s="144">
        <v>41116100</v>
      </c>
      <c r="I2885" s="145" t="s">
        <v>2525</v>
      </c>
      <c r="J2885" s="146"/>
      <c r="K2885" s="146"/>
      <c r="L2885" s="146"/>
      <c r="M2885" s="146"/>
      <c r="N2885" s="183"/>
      <c r="O2885" s="146"/>
      <c r="P2885" s="146"/>
      <c r="Q2885" s="146">
        <f t="shared" si="55"/>
        <v>0</v>
      </c>
      <c r="R2885" s="182" t="s">
        <v>4741</v>
      </c>
      <c r="S2885" s="226"/>
      <c r="T2885" s="676" t="s">
        <v>4687</v>
      </c>
      <c r="U2885" s="827"/>
      <c r="V2885" s="147"/>
      <c r="W2885" s="147"/>
      <c r="X2885" s="117"/>
    </row>
    <row r="2886" spans="1:24" ht="32.25" hidden="1" x14ac:dyDescent="0.2">
      <c r="A2886" s="167">
        <v>2</v>
      </c>
      <c r="B2886" s="647">
        <v>0</v>
      </c>
      <c r="C2886" s="647">
        <v>4</v>
      </c>
      <c r="D2886" s="647">
        <v>4</v>
      </c>
      <c r="E2886" s="163" t="s">
        <v>2050</v>
      </c>
      <c r="F2886" s="593" t="s">
        <v>4675</v>
      </c>
      <c r="G2886" s="143"/>
      <c r="H2886" s="144">
        <v>41116100</v>
      </c>
      <c r="I2886" s="145" t="s">
        <v>3112</v>
      </c>
      <c r="J2886" s="146"/>
      <c r="K2886" s="146"/>
      <c r="L2886" s="146"/>
      <c r="M2886" s="146"/>
      <c r="N2886" s="183"/>
      <c r="O2886" s="146"/>
      <c r="P2886" s="146"/>
      <c r="Q2886" s="146">
        <f t="shared" si="55"/>
        <v>0</v>
      </c>
      <c r="R2886" s="182" t="s">
        <v>4741</v>
      </c>
      <c r="S2886" s="226"/>
      <c r="T2886" s="676" t="s">
        <v>4687</v>
      </c>
      <c r="U2886" s="827"/>
      <c r="V2886" s="147"/>
      <c r="W2886" s="147"/>
      <c r="X2886" s="117"/>
    </row>
    <row r="2887" spans="1:24" ht="32.25" hidden="1" x14ac:dyDescent="0.2">
      <c r="A2887" s="167">
        <v>2</v>
      </c>
      <c r="B2887" s="647">
        <v>0</v>
      </c>
      <c r="C2887" s="647">
        <v>4</v>
      </c>
      <c r="D2887" s="647">
        <v>4</v>
      </c>
      <c r="E2887" s="163" t="s">
        <v>2050</v>
      </c>
      <c r="F2887" s="593" t="s">
        <v>4675</v>
      </c>
      <c r="G2887" s="143"/>
      <c r="H2887" s="144">
        <v>41116100</v>
      </c>
      <c r="I2887" s="145" t="s">
        <v>3113</v>
      </c>
      <c r="J2887" s="146"/>
      <c r="K2887" s="146"/>
      <c r="L2887" s="146"/>
      <c r="M2887" s="146"/>
      <c r="N2887" s="183"/>
      <c r="O2887" s="146"/>
      <c r="P2887" s="146"/>
      <c r="Q2887" s="146">
        <f t="shared" si="55"/>
        <v>0</v>
      </c>
      <c r="R2887" s="182" t="s">
        <v>4741</v>
      </c>
      <c r="S2887" s="226"/>
      <c r="T2887" s="676" t="s">
        <v>4687</v>
      </c>
      <c r="U2887" s="827"/>
      <c r="V2887" s="147"/>
      <c r="W2887" s="147"/>
      <c r="X2887" s="117"/>
    </row>
    <row r="2888" spans="1:24" ht="32.25" hidden="1" x14ac:dyDescent="0.2">
      <c r="A2888" s="167">
        <v>2</v>
      </c>
      <c r="B2888" s="647">
        <v>0</v>
      </c>
      <c r="C2888" s="647">
        <v>4</v>
      </c>
      <c r="D2888" s="647">
        <v>4</v>
      </c>
      <c r="E2888" s="163" t="s">
        <v>2050</v>
      </c>
      <c r="F2888" s="593" t="s">
        <v>4675</v>
      </c>
      <c r="G2888" s="143"/>
      <c r="H2888" s="144">
        <v>41116100</v>
      </c>
      <c r="I2888" s="145" t="s">
        <v>1642</v>
      </c>
      <c r="J2888" s="146"/>
      <c r="K2888" s="146"/>
      <c r="L2888" s="146"/>
      <c r="M2888" s="146"/>
      <c r="N2888" s="183"/>
      <c r="O2888" s="146"/>
      <c r="P2888" s="146"/>
      <c r="Q2888" s="146">
        <f t="shared" si="55"/>
        <v>0</v>
      </c>
      <c r="R2888" s="182" t="s">
        <v>4741</v>
      </c>
      <c r="S2888" s="226"/>
      <c r="T2888" s="676" t="s">
        <v>4687</v>
      </c>
      <c r="U2888" s="827"/>
      <c r="V2888" s="147"/>
      <c r="W2888" s="147"/>
      <c r="X2888" s="117"/>
    </row>
    <row r="2889" spans="1:24" ht="32.25" hidden="1" x14ac:dyDescent="0.2">
      <c r="A2889" s="167">
        <v>2</v>
      </c>
      <c r="B2889" s="647">
        <v>0</v>
      </c>
      <c r="C2889" s="647">
        <v>4</v>
      </c>
      <c r="D2889" s="647">
        <v>4</v>
      </c>
      <c r="E2889" s="163" t="s">
        <v>2050</v>
      </c>
      <c r="F2889" s="593" t="s">
        <v>4675</v>
      </c>
      <c r="G2889" s="143"/>
      <c r="H2889" s="144">
        <v>41116100</v>
      </c>
      <c r="I2889" s="145" t="s">
        <v>3733</v>
      </c>
      <c r="J2889" s="146"/>
      <c r="K2889" s="146"/>
      <c r="L2889" s="146"/>
      <c r="M2889" s="146"/>
      <c r="N2889" s="183"/>
      <c r="O2889" s="146"/>
      <c r="P2889" s="146"/>
      <c r="Q2889" s="146">
        <f t="shared" si="55"/>
        <v>0</v>
      </c>
      <c r="R2889" s="182" t="s">
        <v>4741</v>
      </c>
      <c r="S2889" s="226"/>
      <c r="T2889" s="676" t="s">
        <v>4687</v>
      </c>
      <c r="U2889" s="827"/>
      <c r="V2889" s="147"/>
      <c r="W2889" s="147"/>
      <c r="X2889" s="117"/>
    </row>
    <row r="2890" spans="1:24" ht="24" hidden="1" x14ac:dyDescent="0.2">
      <c r="A2890" s="167">
        <v>2</v>
      </c>
      <c r="B2890" s="647">
        <v>0</v>
      </c>
      <c r="C2890" s="647">
        <v>4</v>
      </c>
      <c r="D2890" s="647">
        <v>4</v>
      </c>
      <c r="E2890" s="163" t="s">
        <v>2050</v>
      </c>
      <c r="F2890" s="593" t="s">
        <v>4675</v>
      </c>
      <c r="G2890" s="143"/>
      <c r="H2890" s="144">
        <v>41116100</v>
      </c>
      <c r="I2890" s="145" t="s">
        <v>1643</v>
      </c>
      <c r="J2890" s="146"/>
      <c r="K2890" s="146"/>
      <c r="L2890" s="146"/>
      <c r="M2890" s="146"/>
      <c r="N2890" s="183"/>
      <c r="O2890" s="146"/>
      <c r="P2890" s="146"/>
      <c r="Q2890" s="146">
        <f t="shared" si="55"/>
        <v>0</v>
      </c>
      <c r="R2890" s="182" t="s">
        <v>4741</v>
      </c>
      <c r="S2890" s="226"/>
      <c r="T2890" s="676" t="s">
        <v>4687</v>
      </c>
      <c r="U2890" s="827"/>
      <c r="V2890" s="147"/>
      <c r="W2890" s="147"/>
      <c r="X2890" s="117"/>
    </row>
    <row r="2891" spans="1:24" ht="32.25" hidden="1" x14ac:dyDescent="0.2">
      <c r="A2891" s="167">
        <v>2</v>
      </c>
      <c r="B2891" s="647">
        <v>0</v>
      </c>
      <c r="C2891" s="647">
        <v>4</v>
      </c>
      <c r="D2891" s="647">
        <v>4</v>
      </c>
      <c r="E2891" s="163" t="s">
        <v>2050</v>
      </c>
      <c r="F2891" s="593" t="s">
        <v>4675</v>
      </c>
      <c r="G2891" s="143"/>
      <c r="H2891" s="144">
        <v>41116100</v>
      </c>
      <c r="I2891" s="145" t="s">
        <v>1644</v>
      </c>
      <c r="J2891" s="146"/>
      <c r="K2891" s="146"/>
      <c r="L2891" s="146"/>
      <c r="M2891" s="146"/>
      <c r="N2891" s="183"/>
      <c r="O2891" s="146"/>
      <c r="P2891" s="146"/>
      <c r="Q2891" s="146">
        <f t="shared" si="55"/>
        <v>0</v>
      </c>
      <c r="R2891" s="182" t="s">
        <v>4741</v>
      </c>
      <c r="S2891" s="226"/>
      <c r="T2891" s="676" t="s">
        <v>4687</v>
      </c>
      <c r="U2891" s="827"/>
      <c r="V2891" s="147"/>
      <c r="W2891" s="147"/>
      <c r="X2891" s="117"/>
    </row>
    <row r="2892" spans="1:24" ht="24" hidden="1" x14ac:dyDescent="0.2">
      <c r="A2892" s="167">
        <v>2</v>
      </c>
      <c r="B2892" s="647">
        <v>0</v>
      </c>
      <c r="C2892" s="647">
        <v>4</v>
      </c>
      <c r="D2892" s="647">
        <v>4</v>
      </c>
      <c r="E2892" s="163" t="s">
        <v>2050</v>
      </c>
      <c r="F2892" s="593" t="s">
        <v>4675</v>
      </c>
      <c r="G2892" s="143"/>
      <c r="H2892" s="144">
        <v>41116100</v>
      </c>
      <c r="I2892" s="145" t="s">
        <v>1645</v>
      </c>
      <c r="J2892" s="146"/>
      <c r="K2892" s="146"/>
      <c r="L2892" s="146"/>
      <c r="M2892" s="146"/>
      <c r="N2892" s="183"/>
      <c r="O2892" s="146"/>
      <c r="P2892" s="146"/>
      <c r="Q2892" s="146">
        <f t="shared" si="55"/>
        <v>0</v>
      </c>
      <c r="R2892" s="182" t="s">
        <v>4741</v>
      </c>
      <c r="S2892" s="226"/>
      <c r="T2892" s="676" t="s">
        <v>4687</v>
      </c>
      <c r="U2892" s="827"/>
      <c r="V2892" s="147"/>
      <c r="W2892" s="147"/>
      <c r="X2892" s="117"/>
    </row>
    <row r="2893" spans="1:24" ht="24" hidden="1" x14ac:dyDescent="0.2">
      <c r="A2893" s="167">
        <v>2</v>
      </c>
      <c r="B2893" s="647">
        <v>0</v>
      </c>
      <c r="C2893" s="647">
        <v>4</v>
      </c>
      <c r="D2893" s="647">
        <v>4</v>
      </c>
      <c r="E2893" s="163" t="s">
        <v>2050</v>
      </c>
      <c r="F2893" s="593" t="s">
        <v>4675</v>
      </c>
      <c r="G2893" s="143"/>
      <c r="H2893" s="144">
        <v>41116100</v>
      </c>
      <c r="I2893" s="145" t="s">
        <v>1646</v>
      </c>
      <c r="J2893" s="146"/>
      <c r="K2893" s="146"/>
      <c r="L2893" s="146"/>
      <c r="M2893" s="146"/>
      <c r="N2893" s="183"/>
      <c r="O2893" s="146"/>
      <c r="P2893" s="146"/>
      <c r="Q2893" s="146">
        <f t="shared" si="55"/>
        <v>0</v>
      </c>
      <c r="R2893" s="182" t="s">
        <v>4741</v>
      </c>
      <c r="S2893" s="226"/>
      <c r="T2893" s="676" t="s">
        <v>4687</v>
      </c>
      <c r="U2893" s="827"/>
      <c r="V2893" s="147"/>
      <c r="W2893" s="147"/>
      <c r="X2893" s="117"/>
    </row>
    <row r="2894" spans="1:24" ht="32.25" hidden="1" x14ac:dyDescent="0.2">
      <c r="A2894" s="167">
        <v>2</v>
      </c>
      <c r="B2894" s="647">
        <v>0</v>
      </c>
      <c r="C2894" s="647">
        <v>4</v>
      </c>
      <c r="D2894" s="647">
        <v>4</v>
      </c>
      <c r="E2894" s="163" t="s">
        <v>2050</v>
      </c>
      <c r="F2894" s="593" t="s">
        <v>4675</v>
      </c>
      <c r="G2894" s="143"/>
      <c r="H2894" s="144">
        <v>41116100</v>
      </c>
      <c r="I2894" s="145" t="s">
        <v>1647</v>
      </c>
      <c r="J2894" s="146"/>
      <c r="K2894" s="146"/>
      <c r="L2894" s="146"/>
      <c r="M2894" s="146"/>
      <c r="N2894" s="183"/>
      <c r="O2894" s="146"/>
      <c r="P2894" s="146"/>
      <c r="Q2894" s="146">
        <f t="shared" si="55"/>
        <v>0</v>
      </c>
      <c r="R2894" s="182" t="s">
        <v>4741</v>
      </c>
      <c r="S2894" s="226"/>
      <c r="T2894" s="676" t="s">
        <v>4687</v>
      </c>
      <c r="U2894" s="827"/>
      <c r="V2894" s="147"/>
      <c r="W2894" s="147"/>
      <c r="X2894" s="117"/>
    </row>
    <row r="2895" spans="1:24" ht="42.75" hidden="1" x14ac:dyDescent="0.2">
      <c r="A2895" s="167">
        <v>2</v>
      </c>
      <c r="B2895" s="647">
        <v>0</v>
      </c>
      <c r="C2895" s="647">
        <v>4</v>
      </c>
      <c r="D2895" s="647">
        <v>4</v>
      </c>
      <c r="E2895" s="163" t="s">
        <v>2050</v>
      </c>
      <c r="F2895" s="593" t="s">
        <v>4675</v>
      </c>
      <c r="G2895" s="143"/>
      <c r="H2895" s="144">
        <v>41116100</v>
      </c>
      <c r="I2895" s="145" t="s">
        <v>527</v>
      </c>
      <c r="J2895" s="146"/>
      <c r="K2895" s="146"/>
      <c r="L2895" s="146"/>
      <c r="M2895" s="146"/>
      <c r="N2895" s="183"/>
      <c r="O2895" s="146"/>
      <c r="P2895" s="146"/>
      <c r="Q2895" s="146">
        <f t="shared" si="55"/>
        <v>0</v>
      </c>
      <c r="R2895" s="182" t="s">
        <v>4741</v>
      </c>
      <c r="S2895" s="226"/>
      <c r="T2895" s="676" t="s">
        <v>4687</v>
      </c>
      <c r="U2895" s="827"/>
      <c r="V2895" s="147"/>
      <c r="W2895" s="147"/>
      <c r="X2895" s="117"/>
    </row>
    <row r="2896" spans="1:24" ht="24" hidden="1" x14ac:dyDescent="0.2">
      <c r="A2896" s="167">
        <v>2</v>
      </c>
      <c r="B2896" s="647">
        <v>0</v>
      </c>
      <c r="C2896" s="647">
        <v>4</v>
      </c>
      <c r="D2896" s="647">
        <v>4</v>
      </c>
      <c r="E2896" s="163" t="s">
        <v>2050</v>
      </c>
      <c r="F2896" s="593" t="s">
        <v>4675</v>
      </c>
      <c r="G2896" s="143"/>
      <c r="H2896" s="144">
        <v>41116100</v>
      </c>
      <c r="I2896" s="145" t="s">
        <v>528</v>
      </c>
      <c r="J2896" s="146"/>
      <c r="K2896" s="146"/>
      <c r="L2896" s="146"/>
      <c r="M2896" s="146"/>
      <c r="N2896" s="183"/>
      <c r="O2896" s="146"/>
      <c r="P2896" s="146"/>
      <c r="Q2896" s="146">
        <f t="shared" si="55"/>
        <v>0</v>
      </c>
      <c r="R2896" s="182" t="s">
        <v>4741</v>
      </c>
      <c r="S2896" s="226"/>
      <c r="T2896" s="676" t="s">
        <v>4687</v>
      </c>
      <c r="U2896" s="827"/>
      <c r="V2896" s="147"/>
      <c r="W2896" s="147"/>
      <c r="X2896" s="117"/>
    </row>
    <row r="2897" spans="1:24" ht="24" hidden="1" x14ac:dyDescent="0.2">
      <c r="A2897" s="167">
        <v>2</v>
      </c>
      <c r="B2897" s="647">
        <v>0</v>
      </c>
      <c r="C2897" s="647">
        <v>4</v>
      </c>
      <c r="D2897" s="647">
        <v>4</v>
      </c>
      <c r="E2897" s="163" t="s">
        <v>2050</v>
      </c>
      <c r="F2897" s="593" t="s">
        <v>4675</v>
      </c>
      <c r="G2897" s="143"/>
      <c r="H2897" s="144">
        <v>41116100</v>
      </c>
      <c r="I2897" s="145" t="s">
        <v>529</v>
      </c>
      <c r="J2897" s="146"/>
      <c r="K2897" s="146"/>
      <c r="L2897" s="146"/>
      <c r="M2897" s="146"/>
      <c r="N2897" s="183"/>
      <c r="O2897" s="146"/>
      <c r="P2897" s="146"/>
      <c r="Q2897" s="146">
        <f t="shared" si="55"/>
        <v>0</v>
      </c>
      <c r="R2897" s="182" t="s">
        <v>4741</v>
      </c>
      <c r="S2897" s="226"/>
      <c r="T2897" s="676" t="s">
        <v>4687</v>
      </c>
      <c r="U2897" s="827"/>
      <c r="V2897" s="147"/>
      <c r="W2897" s="147"/>
      <c r="X2897" s="117"/>
    </row>
    <row r="2898" spans="1:24" ht="32.25" hidden="1" x14ac:dyDescent="0.2">
      <c r="A2898" s="167">
        <v>2</v>
      </c>
      <c r="B2898" s="647">
        <v>0</v>
      </c>
      <c r="C2898" s="647">
        <v>4</v>
      </c>
      <c r="D2898" s="647">
        <v>4</v>
      </c>
      <c r="E2898" s="163" t="s">
        <v>2050</v>
      </c>
      <c r="F2898" s="593" t="s">
        <v>4675</v>
      </c>
      <c r="G2898" s="143"/>
      <c r="H2898" s="144">
        <v>41116100</v>
      </c>
      <c r="I2898" s="145" t="s">
        <v>530</v>
      </c>
      <c r="J2898" s="146"/>
      <c r="K2898" s="146"/>
      <c r="L2898" s="146"/>
      <c r="M2898" s="146"/>
      <c r="N2898" s="183"/>
      <c r="O2898" s="146"/>
      <c r="P2898" s="146"/>
      <c r="Q2898" s="146">
        <f t="shared" si="55"/>
        <v>0</v>
      </c>
      <c r="R2898" s="182" t="s">
        <v>4741</v>
      </c>
      <c r="S2898" s="226"/>
      <c r="T2898" s="676" t="s">
        <v>4687</v>
      </c>
      <c r="U2898" s="827"/>
      <c r="V2898" s="147"/>
      <c r="W2898" s="147"/>
      <c r="X2898" s="117"/>
    </row>
    <row r="2899" spans="1:24" ht="32.25" hidden="1" x14ac:dyDescent="0.2">
      <c r="A2899" s="167">
        <v>2</v>
      </c>
      <c r="B2899" s="647">
        <v>0</v>
      </c>
      <c r="C2899" s="647">
        <v>4</v>
      </c>
      <c r="D2899" s="647">
        <v>4</v>
      </c>
      <c r="E2899" s="163" t="s">
        <v>2050</v>
      </c>
      <c r="F2899" s="593" t="s">
        <v>4675</v>
      </c>
      <c r="G2899" s="143"/>
      <c r="H2899" s="144">
        <v>41116100</v>
      </c>
      <c r="I2899" s="145" t="s">
        <v>531</v>
      </c>
      <c r="J2899" s="146"/>
      <c r="K2899" s="146"/>
      <c r="L2899" s="146"/>
      <c r="M2899" s="146"/>
      <c r="N2899" s="183"/>
      <c r="O2899" s="146"/>
      <c r="P2899" s="146"/>
      <c r="Q2899" s="146">
        <f t="shared" si="55"/>
        <v>0</v>
      </c>
      <c r="R2899" s="182" t="s">
        <v>4741</v>
      </c>
      <c r="S2899" s="226"/>
      <c r="T2899" s="676" t="s">
        <v>4687</v>
      </c>
      <c r="U2899" s="827"/>
      <c r="V2899" s="147"/>
      <c r="W2899" s="147"/>
      <c r="X2899" s="117"/>
    </row>
    <row r="2900" spans="1:24" ht="32.25" hidden="1" x14ac:dyDescent="0.2">
      <c r="A2900" s="167">
        <v>2</v>
      </c>
      <c r="B2900" s="647">
        <v>0</v>
      </c>
      <c r="C2900" s="647">
        <v>4</v>
      </c>
      <c r="D2900" s="647">
        <v>4</v>
      </c>
      <c r="E2900" s="163" t="s">
        <v>2050</v>
      </c>
      <c r="F2900" s="593" t="s">
        <v>4675</v>
      </c>
      <c r="G2900" s="143"/>
      <c r="H2900" s="144">
        <v>41116100</v>
      </c>
      <c r="I2900" s="145" t="s">
        <v>532</v>
      </c>
      <c r="J2900" s="146"/>
      <c r="K2900" s="146"/>
      <c r="L2900" s="146"/>
      <c r="M2900" s="146"/>
      <c r="N2900" s="183"/>
      <c r="O2900" s="146"/>
      <c r="P2900" s="146"/>
      <c r="Q2900" s="146">
        <f t="shared" si="55"/>
        <v>0</v>
      </c>
      <c r="R2900" s="182" t="s">
        <v>4741</v>
      </c>
      <c r="S2900" s="226"/>
      <c r="T2900" s="676" t="s">
        <v>4687</v>
      </c>
      <c r="U2900" s="827"/>
      <c r="V2900" s="147"/>
      <c r="W2900" s="147"/>
      <c r="X2900" s="117"/>
    </row>
    <row r="2901" spans="1:24" ht="32.25" hidden="1" x14ac:dyDescent="0.2">
      <c r="A2901" s="167">
        <v>2</v>
      </c>
      <c r="B2901" s="647">
        <v>0</v>
      </c>
      <c r="C2901" s="647">
        <v>4</v>
      </c>
      <c r="D2901" s="647">
        <v>4</v>
      </c>
      <c r="E2901" s="163" t="s">
        <v>2050</v>
      </c>
      <c r="F2901" s="593" t="s">
        <v>4675</v>
      </c>
      <c r="G2901" s="143"/>
      <c r="H2901" s="144">
        <v>41116100</v>
      </c>
      <c r="I2901" s="145" t="s">
        <v>533</v>
      </c>
      <c r="J2901" s="146"/>
      <c r="K2901" s="146"/>
      <c r="L2901" s="146"/>
      <c r="M2901" s="146"/>
      <c r="N2901" s="183"/>
      <c r="O2901" s="146"/>
      <c r="P2901" s="146"/>
      <c r="Q2901" s="146">
        <f t="shared" si="55"/>
        <v>0</v>
      </c>
      <c r="R2901" s="182" t="s">
        <v>4741</v>
      </c>
      <c r="S2901" s="226"/>
      <c r="T2901" s="676" t="s">
        <v>4687</v>
      </c>
      <c r="U2901" s="827"/>
      <c r="V2901" s="147"/>
      <c r="W2901" s="147"/>
      <c r="X2901" s="117"/>
    </row>
    <row r="2902" spans="1:24" ht="32.25" hidden="1" x14ac:dyDescent="0.2">
      <c r="A2902" s="167">
        <v>2</v>
      </c>
      <c r="B2902" s="647">
        <v>0</v>
      </c>
      <c r="C2902" s="647">
        <v>4</v>
      </c>
      <c r="D2902" s="647">
        <v>4</v>
      </c>
      <c r="E2902" s="163" t="s">
        <v>2050</v>
      </c>
      <c r="F2902" s="593" t="s">
        <v>4675</v>
      </c>
      <c r="G2902" s="143"/>
      <c r="H2902" s="144">
        <v>41116100</v>
      </c>
      <c r="I2902" s="145" t="s">
        <v>534</v>
      </c>
      <c r="J2902" s="146"/>
      <c r="K2902" s="146"/>
      <c r="L2902" s="146"/>
      <c r="M2902" s="146"/>
      <c r="N2902" s="183"/>
      <c r="O2902" s="146"/>
      <c r="P2902" s="146"/>
      <c r="Q2902" s="146">
        <f t="shared" si="55"/>
        <v>0</v>
      </c>
      <c r="R2902" s="182" t="s">
        <v>4741</v>
      </c>
      <c r="S2902" s="226"/>
      <c r="T2902" s="676" t="s">
        <v>4687</v>
      </c>
      <c r="U2902" s="827"/>
      <c r="V2902" s="147"/>
      <c r="W2902" s="147"/>
      <c r="X2902" s="117"/>
    </row>
    <row r="2903" spans="1:24" ht="24" hidden="1" x14ac:dyDescent="0.2">
      <c r="A2903" s="167">
        <v>2</v>
      </c>
      <c r="B2903" s="647">
        <v>0</v>
      </c>
      <c r="C2903" s="647">
        <v>4</v>
      </c>
      <c r="D2903" s="647">
        <v>4</v>
      </c>
      <c r="E2903" s="163" t="s">
        <v>2050</v>
      </c>
      <c r="F2903" s="593" t="s">
        <v>4675</v>
      </c>
      <c r="G2903" s="143"/>
      <c r="H2903" s="144">
        <v>41116100</v>
      </c>
      <c r="I2903" s="145" t="s">
        <v>535</v>
      </c>
      <c r="J2903" s="146"/>
      <c r="K2903" s="146"/>
      <c r="L2903" s="146"/>
      <c r="M2903" s="146"/>
      <c r="N2903" s="183"/>
      <c r="O2903" s="146"/>
      <c r="P2903" s="146"/>
      <c r="Q2903" s="146">
        <f t="shared" si="55"/>
        <v>0</v>
      </c>
      <c r="R2903" s="182" t="s">
        <v>4741</v>
      </c>
      <c r="S2903" s="226"/>
      <c r="T2903" s="676" t="s">
        <v>4687</v>
      </c>
      <c r="U2903" s="827"/>
      <c r="V2903" s="147"/>
      <c r="W2903" s="147"/>
      <c r="X2903" s="117"/>
    </row>
    <row r="2904" spans="1:24" ht="24" hidden="1" x14ac:dyDescent="0.2">
      <c r="A2904" s="167">
        <v>2</v>
      </c>
      <c r="B2904" s="647">
        <v>0</v>
      </c>
      <c r="C2904" s="647">
        <v>4</v>
      </c>
      <c r="D2904" s="647">
        <v>4</v>
      </c>
      <c r="E2904" s="163" t="s">
        <v>2050</v>
      </c>
      <c r="F2904" s="593" t="s">
        <v>4675</v>
      </c>
      <c r="G2904" s="143"/>
      <c r="H2904" s="144">
        <v>41116100</v>
      </c>
      <c r="I2904" s="145" t="s">
        <v>1686</v>
      </c>
      <c r="J2904" s="146"/>
      <c r="K2904" s="146"/>
      <c r="L2904" s="146"/>
      <c r="M2904" s="146"/>
      <c r="N2904" s="183"/>
      <c r="O2904" s="146"/>
      <c r="P2904" s="146"/>
      <c r="Q2904" s="146">
        <f t="shared" si="55"/>
        <v>0</v>
      </c>
      <c r="R2904" s="182" t="s">
        <v>4741</v>
      </c>
      <c r="S2904" s="226"/>
      <c r="T2904" s="676" t="s">
        <v>4687</v>
      </c>
      <c r="U2904" s="827"/>
      <c r="V2904" s="147"/>
      <c r="W2904" s="147"/>
      <c r="X2904" s="117"/>
    </row>
    <row r="2905" spans="1:24" ht="32.25" hidden="1" x14ac:dyDescent="0.2">
      <c r="A2905" s="167">
        <v>2</v>
      </c>
      <c r="B2905" s="647">
        <v>0</v>
      </c>
      <c r="C2905" s="647">
        <v>4</v>
      </c>
      <c r="D2905" s="647">
        <v>4</v>
      </c>
      <c r="E2905" s="163" t="s">
        <v>2050</v>
      </c>
      <c r="F2905" s="593" t="s">
        <v>4675</v>
      </c>
      <c r="G2905" s="143"/>
      <c r="H2905" s="144">
        <v>41116100</v>
      </c>
      <c r="I2905" s="145" t="s">
        <v>1687</v>
      </c>
      <c r="J2905" s="146"/>
      <c r="K2905" s="146"/>
      <c r="L2905" s="146"/>
      <c r="M2905" s="146"/>
      <c r="N2905" s="183"/>
      <c r="O2905" s="146"/>
      <c r="P2905" s="146"/>
      <c r="Q2905" s="146">
        <f t="shared" si="55"/>
        <v>0</v>
      </c>
      <c r="R2905" s="182" t="s">
        <v>4741</v>
      </c>
      <c r="S2905" s="226"/>
      <c r="T2905" s="676" t="s">
        <v>4687</v>
      </c>
      <c r="U2905" s="827"/>
      <c r="V2905" s="147"/>
      <c r="W2905" s="147"/>
      <c r="X2905" s="117"/>
    </row>
    <row r="2906" spans="1:24" ht="32.25" hidden="1" x14ac:dyDescent="0.2">
      <c r="A2906" s="167">
        <v>2</v>
      </c>
      <c r="B2906" s="647">
        <v>0</v>
      </c>
      <c r="C2906" s="647">
        <v>4</v>
      </c>
      <c r="D2906" s="647">
        <v>4</v>
      </c>
      <c r="E2906" s="163" t="s">
        <v>2050</v>
      </c>
      <c r="F2906" s="593" t="s">
        <v>4675</v>
      </c>
      <c r="G2906" s="143"/>
      <c r="H2906" s="144">
        <v>41116100</v>
      </c>
      <c r="I2906" s="145" t="s">
        <v>1688</v>
      </c>
      <c r="J2906" s="146"/>
      <c r="K2906" s="146"/>
      <c r="L2906" s="146"/>
      <c r="M2906" s="146"/>
      <c r="N2906" s="183"/>
      <c r="O2906" s="146"/>
      <c r="P2906" s="146"/>
      <c r="Q2906" s="146">
        <f t="shared" si="55"/>
        <v>0</v>
      </c>
      <c r="R2906" s="182" t="s">
        <v>4741</v>
      </c>
      <c r="S2906" s="226"/>
      <c r="T2906" s="676" t="s">
        <v>4687</v>
      </c>
      <c r="U2906" s="827"/>
      <c r="V2906" s="147"/>
      <c r="W2906" s="147"/>
      <c r="X2906" s="117"/>
    </row>
    <row r="2907" spans="1:24" ht="24" hidden="1" x14ac:dyDescent="0.2">
      <c r="A2907" s="167">
        <v>2</v>
      </c>
      <c r="B2907" s="647">
        <v>0</v>
      </c>
      <c r="C2907" s="647">
        <v>4</v>
      </c>
      <c r="D2907" s="647">
        <v>4</v>
      </c>
      <c r="E2907" s="163" t="s">
        <v>2050</v>
      </c>
      <c r="F2907" s="593" t="s">
        <v>4675</v>
      </c>
      <c r="G2907" s="143"/>
      <c r="H2907" s="144">
        <v>41116100</v>
      </c>
      <c r="I2907" s="145" t="s">
        <v>1689</v>
      </c>
      <c r="J2907" s="146"/>
      <c r="K2907" s="146"/>
      <c r="L2907" s="146"/>
      <c r="M2907" s="146"/>
      <c r="N2907" s="183"/>
      <c r="O2907" s="146"/>
      <c r="P2907" s="146"/>
      <c r="Q2907" s="146">
        <f t="shared" si="55"/>
        <v>0</v>
      </c>
      <c r="R2907" s="182" t="s">
        <v>4741</v>
      </c>
      <c r="S2907" s="226"/>
      <c r="T2907" s="676" t="s">
        <v>4687</v>
      </c>
      <c r="U2907" s="827"/>
      <c r="V2907" s="147"/>
      <c r="W2907" s="147"/>
      <c r="X2907" s="117"/>
    </row>
    <row r="2908" spans="1:24" ht="24" hidden="1" x14ac:dyDescent="0.2">
      <c r="A2908" s="167">
        <v>2</v>
      </c>
      <c r="B2908" s="647">
        <v>0</v>
      </c>
      <c r="C2908" s="647">
        <v>4</v>
      </c>
      <c r="D2908" s="647">
        <v>4</v>
      </c>
      <c r="E2908" s="163" t="s">
        <v>2050</v>
      </c>
      <c r="F2908" s="593" t="s">
        <v>4675</v>
      </c>
      <c r="G2908" s="143"/>
      <c r="H2908" s="144">
        <v>41116100</v>
      </c>
      <c r="I2908" s="145" t="s">
        <v>1690</v>
      </c>
      <c r="J2908" s="146"/>
      <c r="K2908" s="146"/>
      <c r="L2908" s="146"/>
      <c r="M2908" s="146"/>
      <c r="N2908" s="183"/>
      <c r="O2908" s="146"/>
      <c r="P2908" s="146"/>
      <c r="Q2908" s="146">
        <f t="shared" si="55"/>
        <v>0</v>
      </c>
      <c r="R2908" s="182" t="s">
        <v>4741</v>
      </c>
      <c r="S2908" s="226"/>
      <c r="T2908" s="676" t="s">
        <v>4687</v>
      </c>
      <c r="U2908" s="827"/>
      <c r="V2908" s="147"/>
      <c r="W2908" s="147"/>
      <c r="X2908" s="117"/>
    </row>
    <row r="2909" spans="1:24" ht="32.25" hidden="1" x14ac:dyDescent="0.2">
      <c r="A2909" s="167">
        <v>2</v>
      </c>
      <c r="B2909" s="647">
        <v>0</v>
      </c>
      <c r="C2909" s="647">
        <v>4</v>
      </c>
      <c r="D2909" s="647">
        <v>4</v>
      </c>
      <c r="E2909" s="163" t="s">
        <v>2050</v>
      </c>
      <c r="F2909" s="593" t="s">
        <v>4675</v>
      </c>
      <c r="G2909" s="143"/>
      <c r="H2909" s="144">
        <v>41116100</v>
      </c>
      <c r="I2909" s="145" t="s">
        <v>1691</v>
      </c>
      <c r="J2909" s="146"/>
      <c r="K2909" s="146"/>
      <c r="L2909" s="146"/>
      <c r="M2909" s="146"/>
      <c r="N2909" s="183"/>
      <c r="O2909" s="146"/>
      <c r="P2909" s="146"/>
      <c r="Q2909" s="146">
        <f t="shared" si="55"/>
        <v>0</v>
      </c>
      <c r="R2909" s="182" t="s">
        <v>4741</v>
      </c>
      <c r="S2909" s="226"/>
      <c r="T2909" s="676" t="s">
        <v>4687</v>
      </c>
      <c r="U2909" s="827"/>
      <c r="V2909" s="147"/>
      <c r="W2909" s="147"/>
      <c r="X2909" s="117"/>
    </row>
    <row r="2910" spans="1:24" ht="32.25" hidden="1" x14ac:dyDescent="0.2">
      <c r="A2910" s="167">
        <v>2</v>
      </c>
      <c r="B2910" s="647">
        <v>0</v>
      </c>
      <c r="C2910" s="647">
        <v>4</v>
      </c>
      <c r="D2910" s="647">
        <v>4</v>
      </c>
      <c r="E2910" s="163" t="s">
        <v>2050</v>
      </c>
      <c r="F2910" s="593" t="s">
        <v>4675</v>
      </c>
      <c r="G2910" s="143"/>
      <c r="H2910" s="144">
        <v>41116100</v>
      </c>
      <c r="I2910" s="145" t="s">
        <v>3104</v>
      </c>
      <c r="J2910" s="146"/>
      <c r="K2910" s="146"/>
      <c r="L2910" s="146"/>
      <c r="M2910" s="146"/>
      <c r="N2910" s="183"/>
      <c r="O2910" s="146"/>
      <c r="P2910" s="146"/>
      <c r="Q2910" s="146">
        <f t="shared" si="55"/>
        <v>0</v>
      </c>
      <c r="R2910" s="182" t="s">
        <v>4741</v>
      </c>
      <c r="S2910" s="226"/>
      <c r="T2910" s="676" t="s">
        <v>4687</v>
      </c>
      <c r="U2910" s="827"/>
      <c r="V2910" s="147"/>
      <c r="W2910" s="147"/>
      <c r="X2910" s="117"/>
    </row>
    <row r="2911" spans="1:24" ht="42.75" hidden="1" x14ac:dyDescent="0.2">
      <c r="A2911" s="167">
        <v>2</v>
      </c>
      <c r="B2911" s="647">
        <v>0</v>
      </c>
      <c r="C2911" s="647">
        <v>4</v>
      </c>
      <c r="D2911" s="647">
        <v>4</v>
      </c>
      <c r="E2911" s="163" t="s">
        <v>2050</v>
      </c>
      <c r="F2911" s="593" t="s">
        <v>4675</v>
      </c>
      <c r="G2911" s="143"/>
      <c r="H2911" s="144">
        <v>41116100</v>
      </c>
      <c r="I2911" s="145" t="s">
        <v>3105</v>
      </c>
      <c r="J2911" s="146"/>
      <c r="K2911" s="146"/>
      <c r="L2911" s="146"/>
      <c r="M2911" s="146"/>
      <c r="N2911" s="183"/>
      <c r="O2911" s="146"/>
      <c r="P2911" s="146"/>
      <c r="Q2911" s="146">
        <f t="shared" si="55"/>
        <v>0</v>
      </c>
      <c r="R2911" s="182" t="s">
        <v>4741</v>
      </c>
      <c r="S2911" s="226"/>
      <c r="T2911" s="676" t="s">
        <v>4687</v>
      </c>
      <c r="U2911" s="827"/>
      <c r="V2911" s="147"/>
      <c r="W2911" s="147"/>
      <c r="X2911" s="117"/>
    </row>
    <row r="2912" spans="1:24" ht="32.25" hidden="1" x14ac:dyDescent="0.2">
      <c r="A2912" s="167">
        <v>2</v>
      </c>
      <c r="B2912" s="647">
        <v>0</v>
      </c>
      <c r="C2912" s="647">
        <v>4</v>
      </c>
      <c r="D2912" s="647">
        <v>4</v>
      </c>
      <c r="E2912" s="163" t="s">
        <v>2050</v>
      </c>
      <c r="F2912" s="593" t="s">
        <v>4675</v>
      </c>
      <c r="G2912" s="143"/>
      <c r="H2912" s="144">
        <v>41116100</v>
      </c>
      <c r="I2912" s="145" t="s">
        <v>3106</v>
      </c>
      <c r="J2912" s="146"/>
      <c r="K2912" s="146"/>
      <c r="L2912" s="146"/>
      <c r="M2912" s="146"/>
      <c r="N2912" s="183"/>
      <c r="O2912" s="146"/>
      <c r="P2912" s="146"/>
      <c r="Q2912" s="146">
        <f t="shared" si="55"/>
        <v>0</v>
      </c>
      <c r="R2912" s="182" t="s">
        <v>4741</v>
      </c>
      <c r="S2912" s="226"/>
      <c r="T2912" s="676" t="s">
        <v>4687</v>
      </c>
      <c r="U2912" s="827"/>
      <c r="V2912" s="147"/>
      <c r="W2912" s="147"/>
      <c r="X2912" s="117"/>
    </row>
    <row r="2913" spans="1:24" ht="24" hidden="1" x14ac:dyDescent="0.2">
      <c r="A2913" s="167">
        <v>2</v>
      </c>
      <c r="B2913" s="647">
        <v>0</v>
      </c>
      <c r="C2913" s="647">
        <v>4</v>
      </c>
      <c r="D2913" s="647">
        <v>4</v>
      </c>
      <c r="E2913" s="163" t="s">
        <v>2050</v>
      </c>
      <c r="F2913" s="593" t="s">
        <v>4675</v>
      </c>
      <c r="G2913" s="143"/>
      <c r="H2913" s="144">
        <v>41116100</v>
      </c>
      <c r="I2913" s="145" t="s">
        <v>3107</v>
      </c>
      <c r="J2913" s="146"/>
      <c r="K2913" s="146"/>
      <c r="L2913" s="146"/>
      <c r="M2913" s="146"/>
      <c r="N2913" s="183"/>
      <c r="O2913" s="146"/>
      <c r="P2913" s="146"/>
      <c r="Q2913" s="146">
        <f t="shared" si="55"/>
        <v>0</v>
      </c>
      <c r="R2913" s="182" t="s">
        <v>4741</v>
      </c>
      <c r="S2913" s="226"/>
      <c r="T2913" s="676" t="s">
        <v>4687</v>
      </c>
      <c r="U2913" s="827"/>
      <c r="V2913" s="147"/>
      <c r="W2913" s="147"/>
      <c r="X2913" s="117"/>
    </row>
    <row r="2914" spans="1:24" ht="42.75" hidden="1" x14ac:dyDescent="0.2">
      <c r="A2914" s="167">
        <v>2</v>
      </c>
      <c r="B2914" s="647">
        <v>0</v>
      </c>
      <c r="C2914" s="647">
        <v>4</v>
      </c>
      <c r="D2914" s="647">
        <v>4</v>
      </c>
      <c r="E2914" s="163" t="s">
        <v>2050</v>
      </c>
      <c r="F2914" s="593" t="s">
        <v>4675</v>
      </c>
      <c r="G2914" s="143"/>
      <c r="H2914" s="144">
        <v>41116100</v>
      </c>
      <c r="I2914" s="145" t="s">
        <v>3108</v>
      </c>
      <c r="J2914" s="146"/>
      <c r="K2914" s="146"/>
      <c r="L2914" s="146"/>
      <c r="M2914" s="146"/>
      <c r="N2914" s="183"/>
      <c r="O2914" s="146"/>
      <c r="P2914" s="146"/>
      <c r="Q2914" s="146">
        <f t="shared" si="55"/>
        <v>0</v>
      </c>
      <c r="R2914" s="182" t="s">
        <v>4741</v>
      </c>
      <c r="S2914" s="226"/>
      <c r="T2914" s="676" t="s">
        <v>4687</v>
      </c>
      <c r="U2914" s="827"/>
      <c r="V2914" s="147"/>
      <c r="W2914" s="147"/>
      <c r="X2914" s="117"/>
    </row>
    <row r="2915" spans="1:24" ht="24" hidden="1" x14ac:dyDescent="0.2">
      <c r="A2915" s="167">
        <v>2</v>
      </c>
      <c r="B2915" s="647">
        <v>0</v>
      </c>
      <c r="C2915" s="647">
        <v>4</v>
      </c>
      <c r="D2915" s="647">
        <v>4</v>
      </c>
      <c r="E2915" s="163" t="s">
        <v>2050</v>
      </c>
      <c r="F2915" s="593" t="s">
        <v>4675</v>
      </c>
      <c r="G2915" s="143"/>
      <c r="H2915" s="144">
        <v>41116100</v>
      </c>
      <c r="I2915" s="145" t="s">
        <v>3109</v>
      </c>
      <c r="J2915" s="146"/>
      <c r="K2915" s="146"/>
      <c r="L2915" s="146"/>
      <c r="M2915" s="146"/>
      <c r="N2915" s="183"/>
      <c r="O2915" s="146"/>
      <c r="P2915" s="146"/>
      <c r="Q2915" s="146">
        <f t="shared" si="55"/>
        <v>0</v>
      </c>
      <c r="R2915" s="182" t="s">
        <v>4741</v>
      </c>
      <c r="S2915" s="226"/>
      <c r="T2915" s="676" t="s">
        <v>4687</v>
      </c>
      <c r="U2915" s="827"/>
      <c r="V2915" s="147"/>
      <c r="W2915" s="147"/>
      <c r="X2915" s="117"/>
    </row>
    <row r="2916" spans="1:24" ht="24" hidden="1" x14ac:dyDescent="0.2">
      <c r="A2916" s="167">
        <v>2</v>
      </c>
      <c r="B2916" s="647">
        <v>0</v>
      </c>
      <c r="C2916" s="647">
        <v>4</v>
      </c>
      <c r="D2916" s="647">
        <v>4</v>
      </c>
      <c r="E2916" s="163" t="s">
        <v>2050</v>
      </c>
      <c r="F2916" s="593" t="s">
        <v>4675</v>
      </c>
      <c r="G2916" s="143"/>
      <c r="H2916" s="144">
        <v>41116100</v>
      </c>
      <c r="I2916" s="145" t="s">
        <v>3110</v>
      </c>
      <c r="J2916" s="146"/>
      <c r="K2916" s="146"/>
      <c r="L2916" s="146"/>
      <c r="M2916" s="146"/>
      <c r="N2916" s="183"/>
      <c r="O2916" s="146"/>
      <c r="P2916" s="146"/>
      <c r="Q2916" s="146">
        <f t="shared" si="55"/>
        <v>0</v>
      </c>
      <c r="R2916" s="182" t="s">
        <v>4741</v>
      </c>
      <c r="S2916" s="226"/>
      <c r="T2916" s="676" t="s">
        <v>4687</v>
      </c>
      <c r="U2916" s="827"/>
      <c r="V2916" s="147"/>
      <c r="W2916" s="147"/>
      <c r="X2916" s="117"/>
    </row>
    <row r="2917" spans="1:24" ht="24" hidden="1" x14ac:dyDescent="0.2">
      <c r="A2917" s="167">
        <v>2</v>
      </c>
      <c r="B2917" s="647">
        <v>0</v>
      </c>
      <c r="C2917" s="647">
        <v>4</v>
      </c>
      <c r="D2917" s="647">
        <v>4</v>
      </c>
      <c r="E2917" s="163" t="s">
        <v>2050</v>
      </c>
      <c r="F2917" s="593" t="s">
        <v>4675</v>
      </c>
      <c r="G2917" s="143"/>
      <c r="H2917" s="144">
        <v>41116100</v>
      </c>
      <c r="I2917" s="145" t="s">
        <v>3111</v>
      </c>
      <c r="J2917" s="146"/>
      <c r="K2917" s="146"/>
      <c r="L2917" s="146"/>
      <c r="M2917" s="146"/>
      <c r="N2917" s="183"/>
      <c r="O2917" s="146"/>
      <c r="P2917" s="146"/>
      <c r="Q2917" s="146">
        <f t="shared" si="55"/>
        <v>0</v>
      </c>
      <c r="R2917" s="182" t="s">
        <v>4741</v>
      </c>
      <c r="S2917" s="226"/>
      <c r="T2917" s="676" t="s">
        <v>4687</v>
      </c>
      <c r="U2917" s="827"/>
      <c r="V2917" s="147"/>
      <c r="W2917" s="147"/>
      <c r="X2917" s="117"/>
    </row>
    <row r="2918" spans="1:24" ht="32.25" hidden="1" x14ac:dyDescent="0.2">
      <c r="A2918" s="167">
        <v>2</v>
      </c>
      <c r="B2918" s="647">
        <v>0</v>
      </c>
      <c r="C2918" s="647">
        <v>4</v>
      </c>
      <c r="D2918" s="647">
        <v>4</v>
      </c>
      <c r="E2918" s="163" t="s">
        <v>2050</v>
      </c>
      <c r="F2918" s="593" t="s">
        <v>4675</v>
      </c>
      <c r="G2918" s="143"/>
      <c r="H2918" s="144">
        <v>41116100</v>
      </c>
      <c r="I2918" s="145" t="s">
        <v>3116</v>
      </c>
      <c r="J2918" s="146"/>
      <c r="K2918" s="146"/>
      <c r="L2918" s="146"/>
      <c r="M2918" s="146"/>
      <c r="N2918" s="183"/>
      <c r="O2918" s="146"/>
      <c r="P2918" s="146"/>
      <c r="Q2918" s="146">
        <f t="shared" si="55"/>
        <v>0</v>
      </c>
      <c r="R2918" s="182" t="s">
        <v>4741</v>
      </c>
      <c r="S2918" s="226"/>
      <c r="T2918" s="676" t="s">
        <v>4687</v>
      </c>
      <c r="U2918" s="827"/>
      <c r="V2918" s="147"/>
      <c r="W2918" s="147"/>
      <c r="X2918" s="117"/>
    </row>
    <row r="2919" spans="1:24" ht="24" hidden="1" x14ac:dyDescent="0.2">
      <c r="A2919" s="167">
        <v>2</v>
      </c>
      <c r="B2919" s="647">
        <v>0</v>
      </c>
      <c r="C2919" s="647">
        <v>4</v>
      </c>
      <c r="D2919" s="647">
        <v>4</v>
      </c>
      <c r="E2919" s="163" t="s">
        <v>2050</v>
      </c>
      <c r="F2919" s="593" t="s">
        <v>4675</v>
      </c>
      <c r="G2919" s="143"/>
      <c r="H2919" s="144">
        <v>41116100</v>
      </c>
      <c r="I2919" s="145" t="s">
        <v>3117</v>
      </c>
      <c r="J2919" s="146"/>
      <c r="K2919" s="146"/>
      <c r="L2919" s="146"/>
      <c r="M2919" s="146"/>
      <c r="N2919" s="183"/>
      <c r="O2919" s="146"/>
      <c r="P2919" s="146"/>
      <c r="Q2919" s="146">
        <f t="shared" si="55"/>
        <v>0</v>
      </c>
      <c r="R2919" s="182" t="s">
        <v>4741</v>
      </c>
      <c r="S2919" s="226"/>
      <c r="T2919" s="676" t="s">
        <v>4687</v>
      </c>
      <c r="U2919" s="827"/>
      <c r="V2919" s="147"/>
      <c r="W2919" s="147"/>
      <c r="X2919" s="117"/>
    </row>
    <row r="2920" spans="1:24" ht="24" hidden="1" x14ac:dyDescent="0.2">
      <c r="A2920" s="167">
        <v>2</v>
      </c>
      <c r="B2920" s="647">
        <v>0</v>
      </c>
      <c r="C2920" s="647">
        <v>4</v>
      </c>
      <c r="D2920" s="647">
        <v>4</v>
      </c>
      <c r="E2920" s="163" t="s">
        <v>2050</v>
      </c>
      <c r="F2920" s="593" t="s">
        <v>4675</v>
      </c>
      <c r="G2920" s="143"/>
      <c r="H2920" s="144">
        <v>41116100</v>
      </c>
      <c r="I2920" s="145" t="s">
        <v>3118</v>
      </c>
      <c r="J2920" s="146"/>
      <c r="K2920" s="146"/>
      <c r="L2920" s="146"/>
      <c r="M2920" s="146"/>
      <c r="N2920" s="183"/>
      <c r="O2920" s="146"/>
      <c r="P2920" s="146"/>
      <c r="Q2920" s="146">
        <f t="shared" si="55"/>
        <v>0</v>
      </c>
      <c r="R2920" s="182" t="s">
        <v>4741</v>
      </c>
      <c r="S2920" s="226"/>
      <c r="T2920" s="676" t="s">
        <v>4687</v>
      </c>
      <c r="U2920" s="827"/>
      <c r="V2920" s="147"/>
      <c r="W2920" s="147"/>
      <c r="X2920" s="117"/>
    </row>
    <row r="2921" spans="1:24" ht="24" hidden="1" x14ac:dyDescent="0.2">
      <c r="A2921" s="167">
        <v>2</v>
      </c>
      <c r="B2921" s="647">
        <v>0</v>
      </c>
      <c r="C2921" s="647">
        <v>4</v>
      </c>
      <c r="D2921" s="647">
        <v>4</v>
      </c>
      <c r="E2921" s="163" t="s">
        <v>2050</v>
      </c>
      <c r="F2921" s="593" t="s">
        <v>4675</v>
      </c>
      <c r="G2921" s="143"/>
      <c r="H2921" s="144">
        <v>41116100</v>
      </c>
      <c r="I2921" s="145" t="s">
        <v>149</v>
      </c>
      <c r="J2921" s="146"/>
      <c r="K2921" s="146"/>
      <c r="L2921" s="146"/>
      <c r="M2921" s="146"/>
      <c r="N2921" s="183"/>
      <c r="O2921" s="146"/>
      <c r="P2921" s="146"/>
      <c r="Q2921" s="146">
        <f t="shared" si="55"/>
        <v>0</v>
      </c>
      <c r="R2921" s="182" t="s">
        <v>4741</v>
      </c>
      <c r="S2921" s="226"/>
      <c r="T2921" s="676" t="s">
        <v>4687</v>
      </c>
      <c r="U2921" s="827"/>
      <c r="V2921" s="147"/>
      <c r="W2921" s="147"/>
      <c r="X2921" s="117"/>
    </row>
    <row r="2922" spans="1:24" ht="27" hidden="1" customHeight="1" x14ac:dyDescent="0.2">
      <c r="A2922" s="167">
        <v>2</v>
      </c>
      <c r="B2922" s="647">
        <v>0</v>
      </c>
      <c r="C2922" s="647">
        <v>4</v>
      </c>
      <c r="D2922" s="647">
        <v>4</v>
      </c>
      <c r="E2922" s="163" t="s">
        <v>2050</v>
      </c>
      <c r="F2922" s="593" t="s">
        <v>4675</v>
      </c>
      <c r="G2922" s="143"/>
      <c r="H2922" s="144">
        <v>41116100</v>
      </c>
      <c r="I2922" s="145" t="s">
        <v>3119</v>
      </c>
      <c r="J2922" s="146"/>
      <c r="K2922" s="146"/>
      <c r="L2922" s="146"/>
      <c r="M2922" s="146"/>
      <c r="N2922" s="183"/>
      <c r="O2922" s="146"/>
      <c r="P2922" s="146"/>
      <c r="Q2922" s="146">
        <f t="shared" si="55"/>
        <v>0</v>
      </c>
      <c r="R2922" s="182" t="s">
        <v>4741</v>
      </c>
      <c r="S2922" s="226"/>
      <c r="T2922" s="676" t="s">
        <v>4687</v>
      </c>
      <c r="U2922" s="827"/>
      <c r="V2922" s="147"/>
      <c r="W2922" s="147"/>
      <c r="X2922" s="117"/>
    </row>
    <row r="2923" spans="1:24" ht="24" hidden="1" x14ac:dyDescent="0.2">
      <c r="A2923" s="167">
        <v>2</v>
      </c>
      <c r="B2923" s="647">
        <v>0</v>
      </c>
      <c r="C2923" s="647">
        <v>4</v>
      </c>
      <c r="D2923" s="647">
        <v>4</v>
      </c>
      <c r="E2923" s="163" t="s">
        <v>2050</v>
      </c>
      <c r="F2923" s="593" t="s">
        <v>4675</v>
      </c>
      <c r="G2923" s="143"/>
      <c r="H2923" s="144">
        <v>41116100</v>
      </c>
      <c r="I2923" s="145" t="s">
        <v>3120</v>
      </c>
      <c r="J2923" s="146"/>
      <c r="K2923" s="146"/>
      <c r="L2923" s="146"/>
      <c r="M2923" s="146"/>
      <c r="N2923" s="183"/>
      <c r="O2923" s="146"/>
      <c r="P2923" s="146"/>
      <c r="Q2923" s="146">
        <f t="shared" si="55"/>
        <v>0</v>
      </c>
      <c r="R2923" s="182" t="s">
        <v>4741</v>
      </c>
      <c r="S2923" s="226"/>
      <c r="T2923" s="676" t="s">
        <v>4687</v>
      </c>
      <c r="U2923" s="827"/>
      <c r="V2923" s="147"/>
      <c r="W2923" s="147"/>
      <c r="X2923" s="117"/>
    </row>
    <row r="2924" spans="1:24" ht="24" hidden="1" x14ac:dyDescent="0.2">
      <c r="A2924" s="167">
        <v>2</v>
      </c>
      <c r="B2924" s="647">
        <v>0</v>
      </c>
      <c r="C2924" s="647">
        <v>4</v>
      </c>
      <c r="D2924" s="647">
        <v>4</v>
      </c>
      <c r="E2924" s="163" t="s">
        <v>2050</v>
      </c>
      <c r="F2924" s="593" t="s">
        <v>4675</v>
      </c>
      <c r="G2924" s="143"/>
      <c r="H2924" s="162">
        <v>12171500</v>
      </c>
      <c r="I2924" s="145" t="s">
        <v>3121</v>
      </c>
      <c r="J2924" s="146"/>
      <c r="K2924" s="146"/>
      <c r="L2924" s="146"/>
      <c r="M2924" s="146"/>
      <c r="N2924" s="183"/>
      <c r="O2924" s="146"/>
      <c r="P2924" s="146"/>
      <c r="Q2924" s="146">
        <f t="shared" si="55"/>
        <v>0</v>
      </c>
      <c r="R2924" s="182" t="s">
        <v>4741</v>
      </c>
      <c r="S2924" s="226"/>
      <c r="T2924" s="676" t="s">
        <v>4687</v>
      </c>
      <c r="U2924" s="827"/>
      <c r="V2924" s="147"/>
      <c r="W2924" s="147"/>
      <c r="X2924" s="117"/>
    </row>
    <row r="2925" spans="1:24" ht="24" hidden="1" x14ac:dyDescent="0.2">
      <c r="A2925" s="167">
        <v>2</v>
      </c>
      <c r="B2925" s="647">
        <v>0</v>
      </c>
      <c r="C2925" s="647">
        <v>4</v>
      </c>
      <c r="D2925" s="647">
        <v>4</v>
      </c>
      <c r="E2925" s="163" t="s">
        <v>2050</v>
      </c>
      <c r="F2925" s="593" t="s">
        <v>4675</v>
      </c>
      <c r="G2925" s="143"/>
      <c r="H2925" s="162">
        <v>12171500</v>
      </c>
      <c r="I2925" s="145" t="s">
        <v>3122</v>
      </c>
      <c r="J2925" s="146"/>
      <c r="K2925" s="146"/>
      <c r="L2925" s="146"/>
      <c r="M2925" s="146"/>
      <c r="N2925" s="183"/>
      <c r="O2925" s="146"/>
      <c r="P2925" s="146"/>
      <c r="Q2925" s="146">
        <f t="shared" si="55"/>
        <v>0</v>
      </c>
      <c r="R2925" s="182" t="s">
        <v>4741</v>
      </c>
      <c r="S2925" s="226"/>
      <c r="T2925" s="676" t="s">
        <v>4687</v>
      </c>
      <c r="U2925" s="827"/>
      <c r="V2925" s="147"/>
      <c r="W2925" s="147"/>
      <c r="X2925" s="117"/>
    </row>
    <row r="2926" spans="1:24" ht="24" hidden="1" x14ac:dyDescent="0.2">
      <c r="A2926" s="167">
        <v>2</v>
      </c>
      <c r="B2926" s="647">
        <v>0</v>
      </c>
      <c r="C2926" s="647">
        <v>4</v>
      </c>
      <c r="D2926" s="647">
        <v>4</v>
      </c>
      <c r="E2926" s="163" t="s">
        <v>2050</v>
      </c>
      <c r="F2926" s="593" t="s">
        <v>4675</v>
      </c>
      <c r="G2926" s="143"/>
      <c r="H2926" s="162">
        <v>41100000</v>
      </c>
      <c r="I2926" s="145" t="s">
        <v>150</v>
      </c>
      <c r="J2926" s="146"/>
      <c r="K2926" s="146"/>
      <c r="L2926" s="146"/>
      <c r="M2926" s="146"/>
      <c r="N2926" s="183"/>
      <c r="O2926" s="146"/>
      <c r="P2926" s="146"/>
      <c r="Q2926" s="146">
        <f t="shared" si="55"/>
        <v>0</v>
      </c>
      <c r="R2926" s="182" t="s">
        <v>4741</v>
      </c>
      <c r="S2926" s="226"/>
      <c r="T2926" s="676" t="s">
        <v>4687</v>
      </c>
      <c r="U2926" s="827"/>
      <c r="V2926" s="147"/>
      <c r="W2926" s="147"/>
      <c r="X2926" s="117"/>
    </row>
    <row r="2927" spans="1:24" ht="24" hidden="1" x14ac:dyDescent="0.2">
      <c r="A2927" s="167">
        <v>2</v>
      </c>
      <c r="B2927" s="647">
        <v>0</v>
      </c>
      <c r="C2927" s="647">
        <v>4</v>
      </c>
      <c r="D2927" s="647">
        <v>4</v>
      </c>
      <c r="E2927" s="163" t="s">
        <v>2050</v>
      </c>
      <c r="F2927" s="593" t="s">
        <v>4675</v>
      </c>
      <c r="G2927" s="143"/>
      <c r="H2927" s="162">
        <v>41100000</v>
      </c>
      <c r="I2927" s="145" t="s">
        <v>1817</v>
      </c>
      <c r="J2927" s="146"/>
      <c r="K2927" s="146"/>
      <c r="L2927" s="146"/>
      <c r="M2927" s="146"/>
      <c r="N2927" s="183"/>
      <c r="O2927" s="146"/>
      <c r="P2927" s="146"/>
      <c r="Q2927" s="146">
        <f t="shared" si="55"/>
        <v>0</v>
      </c>
      <c r="R2927" s="182" t="s">
        <v>4741</v>
      </c>
      <c r="S2927" s="226"/>
      <c r="T2927" s="676" t="s">
        <v>4687</v>
      </c>
      <c r="U2927" s="827"/>
      <c r="V2927" s="147"/>
      <c r="W2927" s="147"/>
      <c r="X2927" s="117"/>
    </row>
    <row r="2928" spans="1:24" ht="24" hidden="1" x14ac:dyDescent="0.2">
      <c r="A2928" s="167">
        <v>2</v>
      </c>
      <c r="B2928" s="647">
        <v>0</v>
      </c>
      <c r="C2928" s="647">
        <v>4</v>
      </c>
      <c r="D2928" s="647">
        <v>4</v>
      </c>
      <c r="E2928" s="163" t="s">
        <v>2050</v>
      </c>
      <c r="F2928" s="593" t="s">
        <v>4675</v>
      </c>
      <c r="G2928" s="143"/>
      <c r="H2928" s="162">
        <v>41105300</v>
      </c>
      <c r="I2928" s="145" t="s">
        <v>1818</v>
      </c>
      <c r="J2928" s="146"/>
      <c r="K2928" s="146"/>
      <c r="L2928" s="146"/>
      <c r="M2928" s="146"/>
      <c r="N2928" s="183"/>
      <c r="O2928" s="146"/>
      <c r="P2928" s="146"/>
      <c r="Q2928" s="146">
        <f t="shared" si="55"/>
        <v>0</v>
      </c>
      <c r="R2928" s="182" t="s">
        <v>4741</v>
      </c>
      <c r="S2928" s="226"/>
      <c r="T2928" s="676" t="s">
        <v>4687</v>
      </c>
      <c r="U2928" s="827"/>
      <c r="V2928" s="147"/>
      <c r="W2928" s="147"/>
      <c r="X2928" s="117"/>
    </row>
    <row r="2929" spans="1:24" ht="24" hidden="1" x14ac:dyDescent="0.2">
      <c r="A2929" s="167">
        <v>2</v>
      </c>
      <c r="B2929" s="647">
        <v>0</v>
      </c>
      <c r="C2929" s="647">
        <v>4</v>
      </c>
      <c r="D2929" s="647">
        <v>4</v>
      </c>
      <c r="E2929" s="163" t="s">
        <v>2050</v>
      </c>
      <c r="F2929" s="593" t="s">
        <v>4675</v>
      </c>
      <c r="G2929" s="143"/>
      <c r="H2929" s="162">
        <v>41105300</v>
      </c>
      <c r="I2929" s="145" t="s">
        <v>1819</v>
      </c>
      <c r="J2929" s="146"/>
      <c r="K2929" s="146"/>
      <c r="L2929" s="146"/>
      <c r="M2929" s="146"/>
      <c r="N2929" s="183"/>
      <c r="O2929" s="146"/>
      <c r="P2929" s="146"/>
      <c r="Q2929" s="146">
        <f t="shared" si="55"/>
        <v>0</v>
      </c>
      <c r="R2929" s="182" t="s">
        <v>4741</v>
      </c>
      <c r="S2929" s="226"/>
      <c r="T2929" s="676" t="s">
        <v>4687</v>
      </c>
      <c r="U2929" s="827"/>
      <c r="V2929" s="147"/>
      <c r="W2929" s="147"/>
      <c r="X2929" s="117"/>
    </row>
    <row r="2930" spans="1:24" ht="24" hidden="1" x14ac:dyDescent="0.2">
      <c r="A2930" s="167">
        <v>2</v>
      </c>
      <c r="B2930" s="647">
        <v>0</v>
      </c>
      <c r="C2930" s="647">
        <v>4</v>
      </c>
      <c r="D2930" s="647">
        <v>4</v>
      </c>
      <c r="E2930" s="163" t="s">
        <v>2050</v>
      </c>
      <c r="F2930" s="593" t="s">
        <v>4675</v>
      </c>
      <c r="G2930" s="143"/>
      <c r="H2930" s="162">
        <v>41105300</v>
      </c>
      <c r="I2930" s="145" t="s">
        <v>1820</v>
      </c>
      <c r="J2930" s="146"/>
      <c r="K2930" s="146"/>
      <c r="L2930" s="146"/>
      <c r="M2930" s="146"/>
      <c r="N2930" s="183"/>
      <c r="O2930" s="146"/>
      <c r="P2930" s="146"/>
      <c r="Q2930" s="146">
        <f t="shared" si="55"/>
        <v>0</v>
      </c>
      <c r="R2930" s="182" t="s">
        <v>4741</v>
      </c>
      <c r="S2930" s="226"/>
      <c r="T2930" s="676" t="s">
        <v>4687</v>
      </c>
      <c r="U2930" s="827"/>
      <c r="V2930" s="147"/>
      <c r="W2930" s="147"/>
      <c r="X2930" s="117"/>
    </row>
    <row r="2931" spans="1:24" ht="24" hidden="1" x14ac:dyDescent="0.2">
      <c r="A2931" s="167">
        <v>2</v>
      </c>
      <c r="B2931" s="647">
        <v>0</v>
      </c>
      <c r="C2931" s="647">
        <v>4</v>
      </c>
      <c r="D2931" s="647">
        <v>4</v>
      </c>
      <c r="E2931" s="163" t="s">
        <v>2050</v>
      </c>
      <c r="F2931" s="593" t="s">
        <v>4675</v>
      </c>
      <c r="G2931" s="143"/>
      <c r="H2931" s="162">
        <v>41105300</v>
      </c>
      <c r="I2931" s="145" t="s">
        <v>1821</v>
      </c>
      <c r="J2931" s="146"/>
      <c r="K2931" s="146"/>
      <c r="L2931" s="146"/>
      <c r="M2931" s="146"/>
      <c r="N2931" s="183"/>
      <c r="O2931" s="146"/>
      <c r="P2931" s="146"/>
      <c r="Q2931" s="146">
        <f t="shared" si="55"/>
        <v>0</v>
      </c>
      <c r="R2931" s="182" t="s">
        <v>4741</v>
      </c>
      <c r="S2931" s="226"/>
      <c r="T2931" s="676" t="s">
        <v>4687</v>
      </c>
      <c r="U2931" s="827"/>
      <c r="V2931" s="147"/>
      <c r="W2931" s="147"/>
      <c r="X2931" s="117"/>
    </row>
    <row r="2932" spans="1:24" ht="24" hidden="1" x14ac:dyDescent="0.2">
      <c r="A2932" s="167">
        <v>2</v>
      </c>
      <c r="B2932" s="647">
        <v>0</v>
      </c>
      <c r="C2932" s="647">
        <v>4</v>
      </c>
      <c r="D2932" s="647">
        <v>4</v>
      </c>
      <c r="E2932" s="163" t="s">
        <v>2050</v>
      </c>
      <c r="F2932" s="593" t="s">
        <v>4675</v>
      </c>
      <c r="G2932" s="143"/>
      <c r="H2932" s="162">
        <v>41105300</v>
      </c>
      <c r="I2932" s="145" t="s">
        <v>1822</v>
      </c>
      <c r="J2932" s="146"/>
      <c r="K2932" s="146"/>
      <c r="L2932" s="146"/>
      <c r="M2932" s="146"/>
      <c r="N2932" s="183"/>
      <c r="O2932" s="146"/>
      <c r="P2932" s="146"/>
      <c r="Q2932" s="146">
        <f t="shared" si="55"/>
        <v>0</v>
      </c>
      <c r="R2932" s="182" t="s">
        <v>4741</v>
      </c>
      <c r="S2932" s="226"/>
      <c r="T2932" s="676" t="s">
        <v>4687</v>
      </c>
      <c r="U2932" s="827"/>
      <c r="V2932" s="147"/>
      <c r="W2932" s="147"/>
      <c r="X2932" s="117"/>
    </row>
    <row r="2933" spans="1:24" ht="24" hidden="1" x14ac:dyDescent="0.2">
      <c r="A2933" s="167">
        <v>2</v>
      </c>
      <c r="B2933" s="647">
        <v>0</v>
      </c>
      <c r="C2933" s="647">
        <v>4</v>
      </c>
      <c r="D2933" s="647">
        <v>4</v>
      </c>
      <c r="E2933" s="163" t="s">
        <v>2050</v>
      </c>
      <c r="F2933" s="593" t="s">
        <v>4675</v>
      </c>
      <c r="G2933" s="143"/>
      <c r="H2933" s="162">
        <v>41105300</v>
      </c>
      <c r="I2933" s="145" t="s">
        <v>1823</v>
      </c>
      <c r="J2933" s="146"/>
      <c r="K2933" s="146"/>
      <c r="L2933" s="146"/>
      <c r="M2933" s="146"/>
      <c r="N2933" s="183"/>
      <c r="O2933" s="146"/>
      <c r="P2933" s="146"/>
      <c r="Q2933" s="146">
        <f t="shared" ref="Q2933:Q2996" si="56">+P2933</f>
        <v>0</v>
      </c>
      <c r="R2933" s="182" t="s">
        <v>4741</v>
      </c>
      <c r="S2933" s="226"/>
      <c r="T2933" s="676" t="s">
        <v>4687</v>
      </c>
      <c r="U2933" s="827"/>
      <c r="V2933" s="147"/>
      <c r="W2933" s="147"/>
      <c r="X2933" s="117"/>
    </row>
    <row r="2934" spans="1:24" ht="24" hidden="1" x14ac:dyDescent="0.2">
      <c r="A2934" s="167">
        <v>2</v>
      </c>
      <c r="B2934" s="647">
        <v>0</v>
      </c>
      <c r="C2934" s="647">
        <v>4</v>
      </c>
      <c r="D2934" s="647">
        <v>4</v>
      </c>
      <c r="E2934" s="163" t="s">
        <v>2050</v>
      </c>
      <c r="F2934" s="593" t="s">
        <v>4675</v>
      </c>
      <c r="G2934" s="143"/>
      <c r="H2934" s="162">
        <v>41105300</v>
      </c>
      <c r="I2934" s="145" t="s">
        <v>1824</v>
      </c>
      <c r="J2934" s="146"/>
      <c r="K2934" s="146"/>
      <c r="L2934" s="146"/>
      <c r="M2934" s="146"/>
      <c r="N2934" s="183"/>
      <c r="O2934" s="146"/>
      <c r="P2934" s="146"/>
      <c r="Q2934" s="146">
        <f t="shared" si="56"/>
        <v>0</v>
      </c>
      <c r="R2934" s="182" t="s">
        <v>4741</v>
      </c>
      <c r="S2934" s="226"/>
      <c r="T2934" s="676" t="s">
        <v>4687</v>
      </c>
      <c r="U2934" s="827"/>
      <c r="V2934" s="147"/>
      <c r="W2934" s="147"/>
      <c r="X2934" s="117"/>
    </row>
    <row r="2935" spans="1:24" ht="24" hidden="1" x14ac:dyDescent="0.2">
      <c r="A2935" s="167">
        <v>2</v>
      </c>
      <c r="B2935" s="647">
        <v>0</v>
      </c>
      <c r="C2935" s="647">
        <v>4</v>
      </c>
      <c r="D2935" s="647">
        <v>4</v>
      </c>
      <c r="E2935" s="163" t="s">
        <v>2050</v>
      </c>
      <c r="F2935" s="593" t="s">
        <v>4675</v>
      </c>
      <c r="G2935" s="143"/>
      <c r="H2935" s="162">
        <v>41105300</v>
      </c>
      <c r="I2935" s="145" t="s">
        <v>1825</v>
      </c>
      <c r="J2935" s="146"/>
      <c r="K2935" s="146"/>
      <c r="L2935" s="146"/>
      <c r="M2935" s="146"/>
      <c r="N2935" s="183"/>
      <c r="O2935" s="146"/>
      <c r="P2935" s="146"/>
      <c r="Q2935" s="146">
        <f t="shared" si="56"/>
        <v>0</v>
      </c>
      <c r="R2935" s="182" t="s">
        <v>4741</v>
      </c>
      <c r="S2935" s="226"/>
      <c r="T2935" s="676" t="s">
        <v>4687</v>
      </c>
      <c r="U2935" s="827"/>
      <c r="V2935" s="147"/>
      <c r="W2935" s="147"/>
      <c r="X2935" s="117"/>
    </row>
    <row r="2936" spans="1:24" ht="24" hidden="1" x14ac:dyDescent="0.2">
      <c r="A2936" s="167">
        <v>2</v>
      </c>
      <c r="B2936" s="647">
        <v>0</v>
      </c>
      <c r="C2936" s="647">
        <v>4</v>
      </c>
      <c r="D2936" s="647">
        <v>4</v>
      </c>
      <c r="E2936" s="163" t="s">
        <v>2050</v>
      </c>
      <c r="F2936" s="593" t="s">
        <v>4675</v>
      </c>
      <c r="G2936" s="143"/>
      <c r="H2936" s="162">
        <v>41105300</v>
      </c>
      <c r="I2936" s="145" t="s">
        <v>1826</v>
      </c>
      <c r="J2936" s="146"/>
      <c r="K2936" s="146"/>
      <c r="L2936" s="146"/>
      <c r="M2936" s="146"/>
      <c r="N2936" s="183"/>
      <c r="O2936" s="146"/>
      <c r="P2936" s="146"/>
      <c r="Q2936" s="146">
        <f t="shared" si="56"/>
        <v>0</v>
      </c>
      <c r="R2936" s="182" t="s">
        <v>4741</v>
      </c>
      <c r="S2936" s="226"/>
      <c r="T2936" s="676" t="s">
        <v>4687</v>
      </c>
      <c r="U2936" s="827"/>
      <c r="V2936" s="147"/>
      <c r="W2936" s="147"/>
      <c r="X2936" s="117"/>
    </row>
    <row r="2937" spans="1:24" ht="24" hidden="1" x14ac:dyDescent="0.2">
      <c r="A2937" s="167">
        <v>2</v>
      </c>
      <c r="B2937" s="647">
        <v>0</v>
      </c>
      <c r="C2937" s="647">
        <v>4</v>
      </c>
      <c r="D2937" s="647">
        <v>4</v>
      </c>
      <c r="E2937" s="163" t="s">
        <v>2050</v>
      </c>
      <c r="F2937" s="593" t="s">
        <v>4675</v>
      </c>
      <c r="G2937" s="143"/>
      <c r="H2937" s="162">
        <v>41105300</v>
      </c>
      <c r="I2937" s="145" t="s">
        <v>1827</v>
      </c>
      <c r="J2937" s="146"/>
      <c r="K2937" s="146"/>
      <c r="L2937" s="146"/>
      <c r="M2937" s="146"/>
      <c r="N2937" s="183"/>
      <c r="O2937" s="146"/>
      <c r="P2937" s="146"/>
      <c r="Q2937" s="146">
        <f t="shared" si="56"/>
        <v>0</v>
      </c>
      <c r="R2937" s="182" t="s">
        <v>4741</v>
      </c>
      <c r="S2937" s="226"/>
      <c r="T2937" s="676" t="s">
        <v>4687</v>
      </c>
      <c r="U2937" s="827"/>
      <c r="V2937" s="147"/>
      <c r="W2937" s="147"/>
      <c r="X2937" s="117"/>
    </row>
    <row r="2938" spans="1:24" ht="24" hidden="1" x14ac:dyDescent="0.2">
      <c r="A2938" s="167">
        <v>2</v>
      </c>
      <c r="B2938" s="647">
        <v>0</v>
      </c>
      <c r="C2938" s="647">
        <v>4</v>
      </c>
      <c r="D2938" s="647">
        <v>4</v>
      </c>
      <c r="E2938" s="163" t="s">
        <v>2050</v>
      </c>
      <c r="F2938" s="593" t="s">
        <v>4675</v>
      </c>
      <c r="G2938" s="143"/>
      <c r="H2938" s="162">
        <v>41105300</v>
      </c>
      <c r="I2938" s="145" t="s">
        <v>3827</v>
      </c>
      <c r="J2938" s="146"/>
      <c r="K2938" s="146"/>
      <c r="L2938" s="146"/>
      <c r="M2938" s="146"/>
      <c r="N2938" s="183"/>
      <c r="O2938" s="146"/>
      <c r="P2938" s="146"/>
      <c r="Q2938" s="146">
        <f t="shared" si="56"/>
        <v>0</v>
      </c>
      <c r="R2938" s="182" t="s">
        <v>4741</v>
      </c>
      <c r="S2938" s="226"/>
      <c r="T2938" s="676" t="s">
        <v>4687</v>
      </c>
      <c r="U2938" s="827"/>
      <c r="V2938" s="147"/>
      <c r="W2938" s="147"/>
      <c r="X2938" s="117"/>
    </row>
    <row r="2939" spans="1:24" ht="32.25" hidden="1" x14ac:dyDescent="0.2">
      <c r="A2939" s="167">
        <v>2</v>
      </c>
      <c r="B2939" s="647">
        <v>0</v>
      </c>
      <c r="C2939" s="647">
        <v>4</v>
      </c>
      <c r="D2939" s="647">
        <v>4</v>
      </c>
      <c r="E2939" s="163" t="s">
        <v>2050</v>
      </c>
      <c r="F2939" s="593" t="s">
        <v>4675</v>
      </c>
      <c r="G2939" s="143"/>
      <c r="H2939" s="162">
        <v>41105300</v>
      </c>
      <c r="I2939" s="145" t="s">
        <v>4494</v>
      </c>
      <c r="J2939" s="146"/>
      <c r="K2939" s="146"/>
      <c r="L2939" s="146"/>
      <c r="M2939" s="146"/>
      <c r="N2939" s="183"/>
      <c r="O2939" s="146"/>
      <c r="P2939" s="146"/>
      <c r="Q2939" s="146">
        <f t="shared" si="56"/>
        <v>0</v>
      </c>
      <c r="R2939" s="182" t="s">
        <v>4741</v>
      </c>
      <c r="S2939" s="226"/>
      <c r="T2939" s="676" t="s">
        <v>4687</v>
      </c>
      <c r="U2939" s="827"/>
      <c r="V2939" s="147"/>
      <c r="W2939" s="147"/>
      <c r="X2939" s="117"/>
    </row>
    <row r="2940" spans="1:24" ht="24" hidden="1" x14ac:dyDescent="0.2">
      <c r="A2940" s="167">
        <v>2</v>
      </c>
      <c r="B2940" s="647">
        <v>0</v>
      </c>
      <c r="C2940" s="647">
        <v>4</v>
      </c>
      <c r="D2940" s="647">
        <v>4</v>
      </c>
      <c r="E2940" s="163" t="s">
        <v>2050</v>
      </c>
      <c r="F2940" s="593" t="s">
        <v>4675</v>
      </c>
      <c r="G2940" s="143"/>
      <c r="H2940" s="162">
        <v>41105300</v>
      </c>
      <c r="I2940" s="145" t="s">
        <v>151</v>
      </c>
      <c r="J2940" s="146"/>
      <c r="K2940" s="146"/>
      <c r="L2940" s="146"/>
      <c r="M2940" s="146"/>
      <c r="N2940" s="183"/>
      <c r="O2940" s="146"/>
      <c r="P2940" s="146"/>
      <c r="Q2940" s="146">
        <f t="shared" si="56"/>
        <v>0</v>
      </c>
      <c r="R2940" s="182" t="s">
        <v>4741</v>
      </c>
      <c r="S2940" s="226"/>
      <c r="T2940" s="676" t="s">
        <v>4687</v>
      </c>
      <c r="U2940" s="827"/>
      <c r="V2940" s="147"/>
      <c r="W2940" s="147"/>
      <c r="X2940" s="117"/>
    </row>
    <row r="2941" spans="1:24" ht="24" hidden="1" x14ac:dyDescent="0.2">
      <c r="A2941" s="167">
        <v>2</v>
      </c>
      <c r="B2941" s="647">
        <v>0</v>
      </c>
      <c r="C2941" s="647">
        <v>4</v>
      </c>
      <c r="D2941" s="647">
        <v>4</v>
      </c>
      <c r="E2941" s="163" t="s">
        <v>2050</v>
      </c>
      <c r="F2941" s="593" t="s">
        <v>4675</v>
      </c>
      <c r="G2941" s="143"/>
      <c r="H2941" s="162">
        <v>41105300</v>
      </c>
      <c r="I2941" s="145" t="s">
        <v>3521</v>
      </c>
      <c r="J2941" s="146"/>
      <c r="K2941" s="146"/>
      <c r="L2941" s="146"/>
      <c r="M2941" s="146"/>
      <c r="N2941" s="183"/>
      <c r="O2941" s="146"/>
      <c r="P2941" s="146"/>
      <c r="Q2941" s="146">
        <f t="shared" si="56"/>
        <v>0</v>
      </c>
      <c r="R2941" s="182" t="s">
        <v>4741</v>
      </c>
      <c r="S2941" s="226"/>
      <c r="T2941" s="676" t="s">
        <v>4687</v>
      </c>
      <c r="U2941" s="827"/>
      <c r="V2941" s="147"/>
      <c r="W2941" s="147"/>
      <c r="X2941" s="117"/>
    </row>
    <row r="2942" spans="1:24" ht="24" hidden="1" x14ac:dyDescent="0.2">
      <c r="A2942" s="167">
        <v>2</v>
      </c>
      <c r="B2942" s="647">
        <v>0</v>
      </c>
      <c r="C2942" s="647">
        <v>4</v>
      </c>
      <c r="D2942" s="647">
        <v>4</v>
      </c>
      <c r="E2942" s="163" t="s">
        <v>2050</v>
      </c>
      <c r="F2942" s="593" t="s">
        <v>4675</v>
      </c>
      <c r="G2942" s="143"/>
      <c r="H2942" s="162">
        <v>41105300</v>
      </c>
      <c r="I2942" s="145" t="s">
        <v>152</v>
      </c>
      <c r="J2942" s="146"/>
      <c r="K2942" s="146"/>
      <c r="L2942" s="146"/>
      <c r="M2942" s="146"/>
      <c r="N2942" s="183"/>
      <c r="O2942" s="146"/>
      <c r="P2942" s="146"/>
      <c r="Q2942" s="146">
        <f t="shared" si="56"/>
        <v>0</v>
      </c>
      <c r="R2942" s="182" t="s">
        <v>4741</v>
      </c>
      <c r="S2942" s="226"/>
      <c r="T2942" s="676" t="s">
        <v>4687</v>
      </c>
      <c r="U2942" s="827"/>
      <c r="V2942" s="147"/>
      <c r="W2942" s="147"/>
      <c r="X2942" s="117"/>
    </row>
    <row r="2943" spans="1:24" ht="24" hidden="1" x14ac:dyDescent="0.2">
      <c r="A2943" s="167">
        <v>2</v>
      </c>
      <c r="B2943" s="647">
        <v>0</v>
      </c>
      <c r="C2943" s="647">
        <v>4</v>
      </c>
      <c r="D2943" s="647">
        <v>4</v>
      </c>
      <c r="E2943" s="163" t="s">
        <v>2050</v>
      </c>
      <c r="F2943" s="593" t="s">
        <v>4675</v>
      </c>
      <c r="G2943" s="143"/>
      <c r="H2943" s="162">
        <v>41105300</v>
      </c>
      <c r="I2943" s="145" t="s">
        <v>153</v>
      </c>
      <c r="J2943" s="146"/>
      <c r="K2943" s="146"/>
      <c r="L2943" s="146"/>
      <c r="M2943" s="146"/>
      <c r="N2943" s="183"/>
      <c r="O2943" s="146"/>
      <c r="P2943" s="146"/>
      <c r="Q2943" s="146">
        <f t="shared" si="56"/>
        <v>0</v>
      </c>
      <c r="R2943" s="182" t="s">
        <v>4741</v>
      </c>
      <c r="S2943" s="226"/>
      <c r="T2943" s="676" t="s">
        <v>4687</v>
      </c>
      <c r="U2943" s="827"/>
      <c r="V2943" s="147"/>
      <c r="W2943" s="147"/>
      <c r="X2943" s="117"/>
    </row>
    <row r="2944" spans="1:24" ht="32.25" hidden="1" x14ac:dyDescent="0.2">
      <c r="A2944" s="167">
        <v>2</v>
      </c>
      <c r="B2944" s="647">
        <v>0</v>
      </c>
      <c r="C2944" s="647">
        <v>4</v>
      </c>
      <c r="D2944" s="647">
        <v>4</v>
      </c>
      <c r="E2944" s="163" t="s">
        <v>2050</v>
      </c>
      <c r="F2944" s="593" t="s">
        <v>4675</v>
      </c>
      <c r="G2944" s="143"/>
      <c r="H2944" s="162">
        <v>41105300</v>
      </c>
      <c r="I2944" s="145" t="s">
        <v>4496</v>
      </c>
      <c r="J2944" s="146"/>
      <c r="K2944" s="146"/>
      <c r="L2944" s="146"/>
      <c r="M2944" s="146"/>
      <c r="N2944" s="183"/>
      <c r="O2944" s="146"/>
      <c r="P2944" s="146"/>
      <c r="Q2944" s="146">
        <f t="shared" si="56"/>
        <v>0</v>
      </c>
      <c r="R2944" s="182" t="s">
        <v>4741</v>
      </c>
      <c r="S2944" s="226"/>
      <c r="T2944" s="676" t="s">
        <v>4687</v>
      </c>
      <c r="U2944" s="827"/>
      <c r="V2944" s="147"/>
      <c r="W2944" s="147"/>
      <c r="X2944" s="117"/>
    </row>
    <row r="2945" spans="1:24" ht="24" hidden="1" x14ac:dyDescent="0.2">
      <c r="A2945" s="167">
        <v>2</v>
      </c>
      <c r="B2945" s="647">
        <v>0</v>
      </c>
      <c r="C2945" s="647">
        <v>4</v>
      </c>
      <c r="D2945" s="647">
        <v>4</v>
      </c>
      <c r="E2945" s="163" t="s">
        <v>2050</v>
      </c>
      <c r="F2945" s="593" t="s">
        <v>4675</v>
      </c>
      <c r="G2945" s="143"/>
      <c r="H2945" s="162">
        <v>41105300</v>
      </c>
      <c r="I2945" s="145" t="s">
        <v>4497</v>
      </c>
      <c r="J2945" s="146"/>
      <c r="K2945" s="146"/>
      <c r="L2945" s="146"/>
      <c r="M2945" s="146"/>
      <c r="N2945" s="183"/>
      <c r="O2945" s="146"/>
      <c r="P2945" s="146"/>
      <c r="Q2945" s="146">
        <f t="shared" si="56"/>
        <v>0</v>
      </c>
      <c r="R2945" s="182" t="s">
        <v>4741</v>
      </c>
      <c r="S2945" s="226"/>
      <c r="T2945" s="676" t="s">
        <v>4687</v>
      </c>
      <c r="U2945" s="827"/>
      <c r="V2945" s="147"/>
      <c r="W2945" s="147"/>
      <c r="X2945" s="117"/>
    </row>
    <row r="2946" spans="1:24" ht="24" hidden="1" x14ac:dyDescent="0.2">
      <c r="A2946" s="167">
        <v>2</v>
      </c>
      <c r="B2946" s="647">
        <v>0</v>
      </c>
      <c r="C2946" s="647">
        <v>4</v>
      </c>
      <c r="D2946" s="647">
        <v>4</v>
      </c>
      <c r="E2946" s="163" t="s">
        <v>2050</v>
      </c>
      <c r="F2946" s="593" t="s">
        <v>4675</v>
      </c>
      <c r="G2946" s="143"/>
      <c r="H2946" s="162">
        <v>41105300</v>
      </c>
      <c r="I2946" s="145" t="s">
        <v>4498</v>
      </c>
      <c r="J2946" s="146"/>
      <c r="K2946" s="146"/>
      <c r="L2946" s="146"/>
      <c r="M2946" s="146"/>
      <c r="N2946" s="183"/>
      <c r="O2946" s="146"/>
      <c r="P2946" s="146"/>
      <c r="Q2946" s="146">
        <f t="shared" si="56"/>
        <v>0</v>
      </c>
      <c r="R2946" s="182" t="s">
        <v>4741</v>
      </c>
      <c r="S2946" s="226"/>
      <c r="T2946" s="676" t="s">
        <v>4687</v>
      </c>
      <c r="U2946" s="827"/>
      <c r="V2946" s="147"/>
      <c r="W2946" s="147"/>
      <c r="X2946" s="117"/>
    </row>
    <row r="2947" spans="1:24" ht="24" hidden="1" x14ac:dyDescent="0.2">
      <c r="A2947" s="167">
        <v>2</v>
      </c>
      <c r="B2947" s="647">
        <v>0</v>
      </c>
      <c r="C2947" s="647">
        <v>4</v>
      </c>
      <c r="D2947" s="647">
        <v>4</v>
      </c>
      <c r="E2947" s="163" t="s">
        <v>2050</v>
      </c>
      <c r="F2947" s="593" t="s">
        <v>4675</v>
      </c>
      <c r="G2947" s="143"/>
      <c r="H2947" s="162">
        <v>41105300</v>
      </c>
      <c r="I2947" s="145" t="s">
        <v>4499</v>
      </c>
      <c r="J2947" s="146"/>
      <c r="K2947" s="146"/>
      <c r="L2947" s="146"/>
      <c r="M2947" s="146"/>
      <c r="N2947" s="183"/>
      <c r="O2947" s="146"/>
      <c r="P2947" s="146"/>
      <c r="Q2947" s="146">
        <f t="shared" si="56"/>
        <v>0</v>
      </c>
      <c r="R2947" s="182" t="s">
        <v>4741</v>
      </c>
      <c r="S2947" s="226"/>
      <c r="T2947" s="676" t="s">
        <v>4687</v>
      </c>
      <c r="U2947" s="827"/>
      <c r="V2947" s="147"/>
      <c r="W2947" s="147"/>
      <c r="X2947" s="117"/>
    </row>
    <row r="2948" spans="1:24" ht="24" hidden="1" x14ac:dyDescent="0.2">
      <c r="A2948" s="167">
        <v>2</v>
      </c>
      <c r="B2948" s="647">
        <v>0</v>
      </c>
      <c r="C2948" s="647">
        <v>4</v>
      </c>
      <c r="D2948" s="647">
        <v>4</v>
      </c>
      <c r="E2948" s="163" t="s">
        <v>2050</v>
      </c>
      <c r="F2948" s="593" t="s">
        <v>4675</v>
      </c>
      <c r="G2948" s="143"/>
      <c r="H2948" s="162">
        <v>41105300</v>
      </c>
      <c r="I2948" s="145" t="s">
        <v>154</v>
      </c>
      <c r="J2948" s="146"/>
      <c r="K2948" s="146"/>
      <c r="L2948" s="146"/>
      <c r="M2948" s="146"/>
      <c r="N2948" s="183"/>
      <c r="O2948" s="146"/>
      <c r="P2948" s="146"/>
      <c r="Q2948" s="146">
        <f t="shared" si="56"/>
        <v>0</v>
      </c>
      <c r="R2948" s="182" t="s">
        <v>4741</v>
      </c>
      <c r="S2948" s="226"/>
      <c r="T2948" s="676" t="s">
        <v>4687</v>
      </c>
      <c r="U2948" s="827"/>
      <c r="V2948" s="147"/>
      <c r="W2948" s="147"/>
      <c r="X2948" s="117"/>
    </row>
    <row r="2949" spans="1:24" ht="24" hidden="1" x14ac:dyDescent="0.2">
      <c r="A2949" s="167">
        <v>2</v>
      </c>
      <c r="B2949" s="647">
        <v>0</v>
      </c>
      <c r="C2949" s="647">
        <v>4</v>
      </c>
      <c r="D2949" s="647">
        <v>4</v>
      </c>
      <c r="E2949" s="163" t="s">
        <v>2050</v>
      </c>
      <c r="F2949" s="593" t="s">
        <v>4675</v>
      </c>
      <c r="G2949" s="143"/>
      <c r="H2949" s="162">
        <v>41105300</v>
      </c>
      <c r="I2949" s="145" t="s">
        <v>155</v>
      </c>
      <c r="J2949" s="146"/>
      <c r="K2949" s="146"/>
      <c r="L2949" s="146"/>
      <c r="M2949" s="146"/>
      <c r="N2949" s="183"/>
      <c r="O2949" s="146"/>
      <c r="P2949" s="146"/>
      <c r="Q2949" s="146">
        <f t="shared" si="56"/>
        <v>0</v>
      </c>
      <c r="R2949" s="182" t="s">
        <v>4741</v>
      </c>
      <c r="S2949" s="226"/>
      <c r="T2949" s="676" t="s">
        <v>4687</v>
      </c>
      <c r="U2949" s="827"/>
      <c r="V2949" s="147"/>
      <c r="W2949" s="147"/>
      <c r="X2949" s="117"/>
    </row>
    <row r="2950" spans="1:24" ht="24" hidden="1" x14ac:dyDescent="0.2">
      <c r="A2950" s="167">
        <v>2</v>
      </c>
      <c r="B2950" s="647">
        <v>0</v>
      </c>
      <c r="C2950" s="647">
        <v>4</v>
      </c>
      <c r="D2950" s="647">
        <v>4</v>
      </c>
      <c r="E2950" s="163" t="s">
        <v>2050</v>
      </c>
      <c r="F2950" s="593" t="s">
        <v>4675</v>
      </c>
      <c r="G2950" s="143"/>
      <c r="H2950" s="162">
        <v>41105300</v>
      </c>
      <c r="I2950" s="145" t="s">
        <v>156</v>
      </c>
      <c r="J2950" s="146"/>
      <c r="K2950" s="146"/>
      <c r="L2950" s="146"/>
      <c r="M2950" s="146"/>
      <c r="N2950" s="183"/>
      <c r="O2950" s="146"/>
      <c r="P2950" s="146"/>
      <c r="Q2950" s="146">
        <f t="shared" si="56"/>
        <v>0</v>
      </c>
      <c r="R2950" s="182" t="s">
        <v>4741</v>
      </c>
      <c r="S2950" s="226"/>
      <c r="T2950" s="676" t="s">
        <v>4687</v>
      </c>
      <c r="U2950" s="827"/>
      <c r="V2950" s="147"/>
      <c r="W2950" s="147"/>
      <c r="X2950" s="117"/>
    </row>
    <row r="2951" spans="1:24" ht="24" hidden="1" x14ac:dyDescent="0.2">
      <c r="A2951" s="167">
        <v>2</v>
      </c>
      <c r="B2951" s="647">
        <v>0</v>
      </c>
      <c r="C2951" s="647">
        <v>4</v>
      </c>
      <c r="D2951" s="647">
        <v>4</v>
      </c>
      <c r="E2951" s="163" t="s">
        <v>2050</v>
      </c>
      <c r="F2951" s="593" t="s">
        <v>4675</v>
      </c>
      <c r="G2951" s="143"/>
      <c r="H2951" s="162">
        <v>41105300</v>
      </c>
      <c r="I2951" s="145" t="s">
        <v>157</v>
      </c>
      <c r="J2951" s="146"/>
      <c r="K2951" s="146"/>
      <c r="L2951" s="146"/>
      <c r="M2951" s="146"/>
      <c r="N2951" s="183"/>
      <c r="O2951" s="146"/>
      <c r="P2951" s="146"/>
      <c r="Q2951" s="146">
        <f t="shared" si="56"/>
        <v>0</v>
      </c>
      <c r="R2951" s="182" t="s">
        <v>4741</v>
      </c>
      <c r="S2951" s="226"/>
      <c r="T2951" s="676" t="s">
        <v>4687</v>
      </c>
      <c r="U2951" s="827"/>
      <c r="V2951" s="147"/>
      <c r="W2951" s="147"/>
      <c r="X2951" s="117"/>
    </row>
    <row r="2952" spans="1:24" ht="24" hidden="1" x14ac:dyDescent="0.2">
      <c r="A2952" s="167">
        <v>2</v>
      </c>
      <c r="B2952" s="647">
        <v>0</v>
      </c>
      <c r="C2952" s="647">
        <v>4</v>
      </c>
      <c r="D2952" s="647">
        <v>4</v>
      </c>
      <c r="E2952" s="163" t="s">
        <v>2050</v>
      </c>
      <c r="F2952" s="593" t="s">
        <v>4675</v>
      </c>
      <c r="G2952" s="143"/>
      <c r="H2952" s="162">
        <v>41105300</v>
      </c>
      <c r="I2952" s="145" t="s">
        <v>158</v>
      </c>
      <c r="J2952" s="146"/>
      <c r="K2952" s="146"/>
      <c r="L2952" s="146"/>
      <c r="M2952" s="146"/>
      <c r="N2952" s="183"/>
      <c r="O2952" s="146"/>
      <c r="P2952" s="146"/>
      <c r="Q2952" s="146">
        <f t="shared" si="56"/>
        <v>0</v>
      </c>
      <c r="R2952" s="182" t="s">
        <v>4741</v>
      </c>
      <c r="S2952" s="226"/>
      <c r="T2952" s="676" t="s">
        <v>4687</v>
      </c>
      <c r="U2952" s="827"/>
      <c r="V2952" s="147"/>
      <c r="W2952" s="147"/>
      <c r="X2952" s="117"/>
    </row>
    <row r="2953" spans="1:24" ht="24" hidden="1" x14ac:dyDescent="0.2">
      <c r="A2953" s="167">
        <v>2</v>
      </c>
      <c r="B2953" s="647">
        <v>0</v>
      </c>
      <c r="C2953" s="647">
        <v>4</v>
      </c>
      <c r="D2953" s="647">
        <v>4</v>
      </c>
      <c r="E2953" s="163" t="s">
        <v>2050</v>
      </c>
      <c r="F2953" s="593" t="s">
        <v>4675</v>
      </c>
      <c r="G2953" s="143"/>
      <c r="H2953" s="162">
        <v>41105300</v>
      </c>
      <c r="I2953" s="145" t="s">
        <v>159</v>
      </c>
      <c r="J2953" s="146"/>
      <c r="K2953" s="146"/>
      <c r="L2953" s="146"/>
      <c r="M2953" s="146"/>
      <c r="N2953" s="183"/>
      <c r="O2953" s="146"/>
      <c r="P2953" s="146"/>
      <c r="Q2953" s="146">
        <f t="shared" si="56"/>
        <v>0</v>
      </c>
      <c r="R2953" s="182" t="s">
        <v>4741</v>
      </c>
      <c r="S2953" s="226"/>
      <c r="T2953" s="676" t="s">
        <v>4687</v>
      </c>
      <c r="U2953" s="827"/>
      <c r="V2953" s="147"/>
      <c r="W2953" s="147"/>
      <c r="X2953" s="117"/>
    </row>
    <row r="2954" spans="1:24" ht="24" hidden="1" x14ac:dyDescent="0.2">
      <c r="A2954" s="167">
        <v>2</v>
      </c>
      <c r="B2954" s="647">
        <v>0</v>
      </c>
      <c r="C2954" s="647">
        <v>4</v>
      </c>
      <c r="D2954" s="647">
        <v>4</v>
      </c>
      <c r="E2954" s="163" t="s">
        <v>2050</v>
      </c>
      <c r="F2954" s="593" t="s">
        <v>4675</v>
      </c>
      <c r="G2954" s="143"/>
      <c r="H2954" s="162">
        <v>41105300</v>
      </c>
      <c r="I2954" s="145" t="s">
        <v>3597</v>
      </c>
      <c r="J2954" s="146"/>
      <c r="K2954" s="146"/>
      <c r="L2954" s="146"/>
      <c r="M2954" s="146"/>
      <c r="N2954" s="183"/>
      <c r="O2954" s="146"/>
      <c r="P2954" s="146"/>
      <c r="Q2954" s="146">
        <f t="shared" si="56"/>
        <v>0</v>
      </c>
      <c r="R2954" s="182" t="s">
        <v>4741</v>
      </c>
      <c r="S2954" s="226"/>
      <c r="T2954" s="676" t="s">
        <v>4687</v>
      </c>
      <c r="U2954" s="827"/>
      <c r="V2954" s="147"/>
      <c r="W2954" s="147"/>
      <c r="X2954" s="117"/>
    </row>
    <row r="2955" spans="1:24" ht="24" hidden="1" x14ac:dyDescent="0.2">
      <c r="A2955" s="167">
        <v>2</v>
      </c>
      <c r="B2955" s="647">
        <v>0</v>
      </c>
      <c r="C2955" s="647">
        <v>4</v>
      </c>
      <c r="D2955" s="647">
        <v>4</v>
      </c>
      <c r="E2955" s="163" t="s">
        <v>2050</v>
      </c>
      <c r="F2955" s="593" t="s">
        <v>4675</v>
      </c>
      <c r="G2955" s="143"/>
      <c r="H2955" s="162">
        <v>41105300</v>
      </c>
      <c r="I2955" s="145" t="s">
        <v>3598</v>
      </c>
      <c r="J2955" s="146"/>
      <c r="K2955" s="146"/>
      <c r="L2955" s="146"/>
      <c r="M2955" s="146"/>
      <c r="N2955" s="183"/>
      <c r="O2955" s="146"/>
      <c r="P2955" s="146"/>
      <c r="Q2955" s="146">
        <f t="shared" si="56"/>
        <v>0</v>
      </c>
      <c r="R2955" s="182" t="s">
        <v>4741</v>
      </c>
      <c r="S2955" s="226"/>
      <c r="T2955" s="676" t="s">
        <v>4687</v>
      </c>
      <c r="U2955" s="827"/>
      <c r="V2955" s="147"/>
      <c r="W2955" s="147"/>
      <c r="X2955" s="117"/>
    </row>
    <row r="2956" spans="1:24" ht="24" hidden="1" x14ac:dyDescent="0.2">
      <c r="A2956" s="167">
        <v>2</v>
      </c>
      <c r="B2956" s="647">
        <v>0</v>
      </c>
      <c r="C2956" s="647">
        <v>4</v>
      </c>
      <c r="D2956" s="647">
        <v>4</v>
      </c>
      <c r="E2956" s="163" t="s">
        <v>2050</v>
      </c>
      <c r="F2956" s="593" t="s">
        <v>4675</v>
      </c>
      <c r="G2956" s="143"/>
      <c r="H2956" s="162">
        <v>41105300</v>
      </c>
      <c r="I2956" s="145" t="s">
        <v>160</v>
      </c>
      <c r="J2956" s="146"/>
      <c r="K2956" s="146"/>
      <c r="L2956" s="146"/>
      <c r="M2956" s="146"/>
      <c r="N2956" s="183"/>
      <c r="O2956" s="146"/>
      <c r="P2956" s="146"/>
      <c r="Q2956" s="146">
        <f t="shared" si="56"/>
        <v>0</v>
      </c>
      <c r="R2956" s="182" t="s">
        <v>4741</v>
      </c>
      <c r="S2956" s="226"/>
      <c r="T2956" s="676" t="s">
        <v>4687</v>
      </c>
      <c r="U2956" s="827"/>
      <c r="V2956" s="147"/>
      <c r="W2956" s="147"/>
      <c r="X2956" s="117"/>
    </row>
    <row r="2957" spans="1:24" ht="24" hidden="1" x14ac:dyDescent="0.2">
      <c r="A2957" s="167">
        <v>2</v>
      </c>
      <c r="B2957" s="647">
        <v>0</v>
      </c>
      <c r="C2957" s="647">
        <v>4</v>
      </c>
      <c r="D2957" s="647">
        <v>4</v>
      </c>
      <c r="E2957" s="163" t="s">
        <v>2050</v>
      </c>
      <c r="F2957" s="593" t="s">
        <v>4675</v>
      </c>
      <c r="G2957" s="143"/>
      <c r="H2957" s="162">
        <v>41105300</v>
      </c>
      <c r="I2957" s="145" t="s">
        <v>161</v>
      </c>
      <c r="J2957" s="146"/>
      <c r="K2957" s="146"/>
      <c r="L2957" s="146"/>
      <c r="M2957" s="146"/>
      <c r="N2957" s="183"/>
      <c r="O2957" s="146"/>
      <c r="P2957" s="146"/>
      <c r="Q2957" s="146">
        <f t="shared" si="56"/>
        <v>0</v>
      </c>
      <c r="R2957" s="182" t="s">
        <v>4741</v>
      </c>
      <c r="S2957" s="226"/>
      <c r="T2957" s="676" t="s">
        <v>4687</v>
      </c>
      <c r="U2957" s="827"/>
      <c r="V2957" s="147"/>
      <c r="W2957" s="147"/>
      <c r="X2957" s="117"/>
    </row>
    <row r="2958" spans="1:24" ht="24" hidden="1" x14ac:dyDescent="0.2">
      <c r="A2958" s="167">
        <v>2</v>
      </c>
      <c r="B2958" s="647">
        <v>0</v>
      </c>
      <c r="C2958" s="647">
        <v>4</v>
      </c>
      <c r="D2958" s="647">
        <v>4</v>
      </c>
      <c r="E2958" s="163" t="s">
        <v>2050</v>
      </c>
      <c r="F2958" s="593" t="s">
        <v>4675</v>
      </c>
      <c r="G2958" s="143"/>
      <c r="H2958" s="162">
        <v>41105300</v>
      </c>
      <c r="I2958" s="145" t="s">
        <v>3837</v>
      </c>
      <c r="J2958" s="146"/>
      <c r="K2958" s="146"/>
      <c r="L2958" s="146"/>
      <c r="M2958" s="146"/>
      <c r="N2958" s="183"/>
      <c r="O2958" s="146"/>
      <c r="P2958" s="146"/>
      <c r="Q2958" s="146">
        <f t="shared" si="56"/>
        <v>0</v>
      </c>
      <c r="R2958" s="182" t="s">
        <v>4741</v>
      </c>
      <c r="S2958" s="226"/>
      <c r="T2958" s="676" t="s">
        <v>4687</v>
      </c>
      <c r="U2958" s="827"/>
      <c r="V2958" s="147"/>
      <c r="W2958" s="147"/>
      <c r="X2958" s="117"/>
    </row>
    <row r="2959" spans="1:24" ht="24" hidden="1" x14ac:dyDescent="0.2">
      <c r="A2959" s="167">
        <v>2</v>
      </c>
      <c r="B2959" s="647">
        <v>0</v>
      </c>
      <c r="C2959" s="647">
        <v>4</v>
      </c>
      <c r="D2959" s="647">
        <v>4</v>
      </c>
      <c r="E2959" s="163" t="s">
        <v>2050</v>
      </c>
      <c r="F2959" s="593" t="s">
        <v>4675</v>
      </c>
      <c r="G2959" s="143"/>
      <c r="H2959" s="162">
        <v>41105300</v>
      </c>
      <c r="I2959" s="145" t="s">
        <v>162</v>
      </c>
      <c r="J2959" s="146"/>
      <c r="K2959" s="146"/>
      <c r="L2959" s="146"/>
      <c r="M2959" s="146"/>
      <c r="N2959" s="183"/>
      <c r="O2959" s="146"/>
      <c r="P2959" s="146"/>
      <c r="Q2959" s="146">
        <f t="shared" si="56"/>
        <v>0</v>
      </c>
      <c r="R2959" s="182" t="s">
        <v>4741</v>
      </c>
      <c r="S2959" s="226"/>
      <c r="T2959" s="676" t="s">
        <v>4687</v>
      </c>
      <c r="U2959" s="827"/>
      <c r="V2959" s="147"/>
      <c r="W2959" s="147"/>
      <c r="X2959" s="117"/>
    </row>
    <row r="2960" spans="1:24" ht="32.25" hidden="1" x14ac:dyDescent="0.2">
      <c r="A2960" s="167">
        <v>2</v>
      </c>
      <c r="B2960" s="647">
        <v>0</v>
      </c>
      <c r="C2960" s="647">
        <v>4</v>
      </c>
      <c r="D2960" s="647">
        <v>4</v>
      </c>
      <c r="E2960" s="163" t="s">
        <v>2050</v>
      </c>
      <c r="F2960" s="593" t="s">
        <v>4675</v>
      </c>
      <c r="G2960" s="143"/>
      <c r="H2960" s="162">
        <v>41105300</v>
      </c>
      <c r="I2960" s="145" t="s">
        <v>3838</v>
      </c>
      <c r="J2960" s="146"/>
      <c r="K2960" s="146"/>
      <c r="L2960" s="146"/>
      <c r="M2960" s="146"/>
      <c r="N2960" s="183"/>
      <c r="O2960" s="146"/>
      <c r="P2960" s="146"/>
      <c r="Q2960" s="146">
        <f t="shared" si="56"/>
        <v>0</v>
      </c>
      <c r="R2960" s="182" t="s">
        <v>4741</v>
      </c>
      <c r="S2960" s="226"/>
      <c r="T2960" s="676" t="s">
        <v>4687</v>
      </c>
      <c r="U2960" s="827"/>
      <c r="V2960" s="147"/>
      <c r="W2960" s="147"/>
      <c r="X2960" s="117"/>
    </row>
    <row r="2961" spans="1:35" ht="24" hidden="1" x14ac:dyDescent="0.2">
      <c r="A2961" s="167">
        <v>2</v>
      </c>
      <c r="B2961" s="647">
        <v>0</v>
      </c>
      <c r="C2961" s="647">
        <v>4</v>
      </c>
      <c r="D2961" s="647">
        <v>4</v>
      </c>
      <c r="E2961" s="163" t="s">
        <v>2050</v>
      </c>
      <c r="F2961" s="593" t="s">
        <v>4675</v>
      </c>
      <c r="G2961" s="143"/>
      <c r="H2961" s="162">
        <v>41105300</v>
      </c>
      <c r="I2961" s="145" t="s">
        <v>163</v>
      </c>
      <c r="J2961" s="146"/>
      <c r="K2961" s="146"/>
      <c r="L2961" s="146"/>
      <c r="M2961" s="146"/>
      <c r="N2961" s="183"/>
      <c r="O2961" s="146"/>
      <c r="P2961" s="146"/>
      <c r="Q2961" s="146">
        <f t="shared" si="56"/>
        <v>0</v>
      </c>
      <c r="R2961" s="182" t="s">
        <v>4741</v>
      </c>
      <c r="S2961" s="226"/>
      <c r="T2961" s="676" t="s">
        <v>4687</v>
      </c>
      <c r="U2961" s="827"/>
      <c r="V2961" s="147"/>
      <c r="W2961" s="147"/>
      <c r="X2961" s="117"/>
    </row>
    <row r="2962" spans="1:35" ht="24" hidden="1" x14ac:dyDescent="0.2">
      <c r="A2962" s="167">
        <v>2</v>
      </c>
      <c r="B2962" s="647">
        <v>0</v>
      </c>
      <c r="C2962" s="647">
        <v>4</v>
      </c>
      <c r="D2962" s="647">
        <v>4</v>
      </c>
      <c r="E2962" s="163" t="s">
        <v>2050</v>
      </c>
      <c r="F2962" s="593" t="s">
        <v>4675</v>
      </c>
      <c r="G2962" s="143"/>
      <c r="H2962" s="162">
        <v>41105300</v>
      </c>
      <c r="I2962" s="145" t="s">
        <v>164</v>
      </c>
      <c r="J2962" s="146"/>
      <c r="K2962" s="146"/>
      <c r="L2962" s="146"/>
      <c r="M2962" s="146"/>
      <c r="N2962" s="183"/>
      <c r="O2962" s="146"/>
      <c r="P2962" s="146"/>
      <c r="Q2962" s="146">
        <f t="shared" si="56"/>
        <v>0</v>
      </c>
      <c r="R2962" s="182" t="s">
        <v>4741</v>
      </c>
      <c r="S2962" s="226"/>
      <c r="T2962" s="676" t="s">
        <v>4687</v>
      </c>
      <c r="U2962" s="827"/>
      <c r="V2962" s="147"/>
      <c r="W2962" s="147"/>
      <c r="X2962" s="117"/>
    </row>
    <row r="2963" spans="1:35" ht="24" hidden="1" x14ac:dyDescent="0.2">
      <c r="A2963" s="167">
        <v>2</v>
      </c>
      <c r="B2963" s="647">
        <v>0</v>
      </c>
      <c r="C2963" s="647">
        <v>4</v>
      </c>
      <c r="D2963" s="647">
        <v>4</v>
      </c>
      <c r="E2963" s="163" t="s">
        <v>2050</v>
      </c>
      <c r="F2963" s="593" t="s">
        <v>4675</v>
      </c>
      <c r="G2963" s="143"/>
      <c r="H2963" s="162">
        <v>41105300</v>
      </c>
      <c r="I2963" s="145" t="s">
        <v>165</v>
      </c>
      <c r="J2963" s="146"/>
      <c r="K2963" s="146"/>
      <c r="L2963" s="146"/>
      <c r="M2963" s="146"/>
      <c r="N2963" s="183"/>
      <c r="O2963" s="146"/>
      <c r="P2963" s="146"/>
      <c r="Q2963" s="146">
        <f t="shared" si="56"/>
        <v>0</v>
      </c>
      <c r="R2963" s="182" t="s">
        <v>4741</v>
      </c>
      <c r="S2963" s="226"/>
      <c r="T2963" s="676" t="s">
        <v>4687</v>
      </c>
      <c r="U2963" s="827"/>
      <c r="V2963" s="147"/>
      <c r="W2963" s="147"/>
      <c r="X2963" s="117"/>
    </row>
    <row r="2964" spans="1:35" ht="24" hidden="1" x14ac:dyDescent="0.2">
      <c r="A2964" s="167">
        <v>2</v>
      </c>
      <c r="B2964" s="647">
        <v>0</v>
      </c>
      <c r="C2964" s="647">
        <v>4</v>
      </c>
      <c r="D2964" s="647">
        <v>4</v>
      </c>
      <c r="E2964" s="163" t="s">
        <v>2050</v>
      </c>
      <c r="F2964" s="593" t="s">
        <v>4675</v>
      </c>
      <c r="G2964" s="143"/>
      <c r="H2964" s="162">
        <v>41105300</v>
      </c>
      <c r="I2964" s="145" t="s">
        <v>166</v>
      </c>
      <c r="J2964" s="146"/>
      <c r="K2964" s="146"/>
      <c r="L2964" s="146"/>
      <c r="M2964" s="146"/>
      <c r="N2964" s="183"/>
      <c r="O2964" s="146"/>
      <c r="P2964" s="146"/>
      <c r="Q2964" s="146">
        <f t="shared" si="56"/>
        <v>0</v>
      </c>
      <c r="R2964" s="182" t="s">
        <v>4741</v>
      </c>
      <c r="S2964" s="226"/>
      <c r="T2964" s="676" t="s">
        <v>4687</v>
      </c>
      <c r="U2964" s="827"/>
      <c r="V2964" s="147"/>
      <c r="W2964" s="147"/>
      <c r="X2964" s="117"/>
    </row>
    <row r="2965" spans="1:35" s="172" customFormat="1" ht="24" hidden="1" x14ac:dyDescent="0.2">
      <c r="A2965" s="167">
        <v>2</v>
      </c>
      <c r="B2965" s="647">
        <v>0</v>
      </c>
      <c r="C2965" s="647">
        <v>4</v>
      </c>
      <c r="D2965" s="647">
        <v>4</v>
      </c>
      <c r="E2965" s="163" t="s">
        <v>2050</v>
      </c>
      <c r="F2965" s="593" t="s">
        <v>4675</v>
      </c>
      <c r="G2965" s="143"/>
      <c r="H2965" s="162">
        <v>41105300</v>
      </c>
      <c r="I2965" s="180" t="s">
        <v>3843</v>
      </c>
      <c r="J2965" s="169"/>
      <c r="K2965" s="169"/>
      <c r="L2965" s="169"/>
      <c r="M2965" s="146"/>
      <c r="N2965" s="184"/>
      <c r="O2965" s="169"/>
      <c r="P2965" s="146"/>
      <c r="Q2965" s="146">
        <f t="shared" si="56"/>
        <v>0</v>
      </c>
      <c r="R2965" s="182" t="s">
        <v>4741</v>
      </c>
      <c r="S2965" s="226"/>
      <c r="T2965" s="676" t="s">
        <v>4687</v>
      </c>
      <c r="U2965" s="827"/>
      <c r="V2965" s="170"/>
      <c r="W2965" s="170"/>
      <c r="X2965" s="117"/>
      <c r="Y2965" s="171"/>
      <c r="Z2965" s="171"/>
      <c r="AA2965" s="171"/>
      <c r="AB2965" s="171"/>
      <c r="AC2965" s="171"/>
      <c r="AD2965" s="171"/>
      <c r="AE2965" s="171"/>
      <c r="AF2965" s="171"/>
      <c r="AG2965" s="171"/>
      <c r="AH2965" s="171"/>
      <c r="AI2965" s="171"/>
    </row>
    <row r="2966" spans="1:35" s="172" customFormat="1" ht="24" hidden="1" x14ac:dyDescent="0.2">
      <c r="A2966" s="167">
        <v>2</v>
      </c>
      <c r="B2966" s="647">
        <v>0</v>
      </c>
      <c r="C2966" s="647">
        <v>4</v>
      </c>
      <c r="D2966" s="647">
        <v>4</v>
      </c>
      <c r="E2966" s="163" t="s">
        <v>2050</v>
      </c>
      <c r="F2966" s="593" t="s">
        <v>4675</v>
      </c>
      <c r="G2966" s="143"/>
      <c r="H2966" s="162">
        <v>41105300</v>
      </c>
      <c r="I2966" s="180" t="s">
        <v>3844</v>
      </c>
      <c r="J2966" s="169"/>
      <c r="K2966" s="169"/>
      <c r="L2966" s="169"/>
      <c r="M2966" s="146"/>
      <c r="N2966" s="184"/>
      <c r="O2966" s="169"/>
      <c r="P2966" s="146"/>
      <c r="Q2966" s="146">
        <f t="shared" si="56"/>
        <v>0</v>
      </c>
      <c r="R2966" s="182" t="s">
        <v>4741</v>
      </c>
      <c r="S2966" s="226"/>
      <c r="T2966" s="676" t="s">
        <v>4687</v>
      </c>
      <c r="U2966" s="827"/>
      <c r="V2966" s="170"/>
      <c r="W2966" s="170"/>
      <c r="X2966" s="117"/>
      <c r="Y2966" s="171"/>
      <c r="Z2966" s="171"/>
      <c r="AA2966" s="171"/>
      <c r="AB2966" s="171"/>
      <c r="AC2966" s="171"/>
      <c r="AD2966" s="171"/>
      <c r="AE2966" s="171"/>
      <c r="AF2966" s="171"/>
      <c r="AG2966" s="171"/>
      <c r="AH2966" s="171"/>
      <c r="AI2966" s="171"/>
    </row>
    <row r="2967" spans="1:35" s="172" customFormat="1" ht="24" hidden="1" x14ac:dyDescent="0.2">
      <c r="A2967" s="167">
        <v>2</v>
      </c>
      <c r="B2967" s="647">
        <v>0</v>
      </c>
      <c r="C2967" s="647">
        <v>4</v>
      </c>
      <c r="D2967" s="647">
        <v>4</v>
      </c>
      <c r="E2967" s="163" t="s">
        <v>2050</v>
      </c>
      <c r="F2967" s="593" t="s">
        <v>4675</v>
      </c>
      <c r="G2967" s="143"/>
      <c r="H2967" s="162">
        <v>41105300</v>
      </c>
      <c r="I2967" s="180" t="s">
        <v>167</v>
      </c>
      <c r="J2967" s="169"/>
      <c r="K2967" s="169"/>
      <c r="L2967" s="169"/>
      <c r="M2967" s="146"/>
      <c r="N2967" s="184"/>
      <c r="O2967" s="169"/>
      <c r="P2967" s="146"/>
      <c r="Q2967" s="146">
        <f t="shared" si="56"/>
        <v>0</v>
      </c>
      <c r="R2967" s="182" t="s">
        <v>4741</v>
      </c>
      <c r="S2967" s="226"/>
      <c r="T2967" s="676" t="s">
        <v>4687</v>
      </c>
      <c r="U2967" s="827"/>
      <c r="V2967" s="170"/>
      <c r="W2967" s="170"/>
      <c r="X2967" s="117"/>
      <c r="Y2967" s="171"/>
      <c r="Z2967" s="171"/>
      <c r="AA2967" s="171"/>
      <c r="AB2967" s="171"/>
      <c r="AC2967" s="171"/>
      <c r="AD2967" s="171"/>
      <c r="AE2967" s="171"/>
      <c r="AF2967" s="171"/>
      <c r="AG2967" s="171"/>
      <c r="AH2967" s="171"/>
      <c r="AI2967" s="171"/>
    </row>
    <row r="2968" spans="1:35" s="172" customFormat="1" ht="24" hidden="1" x14ac:dyDescent="0.2">
      <c r="A2968" s="167">
        <v>2</v>
      </c>
      <c r="B2968" s="647">
        <v>0</v>
      </c>
      <c r="C2968" s="647">
        <v>4</v>
      </c>
      <c r="D2968" s="647">
        <v>4</v>
      </c>
      <c r="E2968" s="163" t="s">
        <v>2050</v>
      </c>
      <c r="F2968" s="593" t="s">
        <v>4675</v>
      </c>
      <c r="G2968" s="143"/>
      <c r="H2968" s="162">
        <v>41105300</v>
      </c>
      <c r="I2968" s="180" t="s">
        <v>168</v>
      </c>
      <c r="J2968" s="169"/>
      <c r="K2968" s="169"/>
      <c r="L2968" s="169"/>
      <c r="M2968" s="146"/>
      <c r="N2968" s="184"/>
      <c r="O2968" s="169"/>
      <c r="P2968" s="146"/>
      <c r="Q2968" s="146">
        <f t="shared" si="56"/>
        <v>0</v>
      </c>
      <c r="R2968" s="182" t="s">
        <v>4741</v>
      </c>
      <c r="S2968" s="226"/>
      <c r="T2968" s="676" t="s">
        <v>4687</v>
      </c>
      <c r="U2968" s="827"/>
      <c r="V2968" s="170"/>
      <c r="W2968" s="170"/>
      <c r="X2968" s="117"/>
      <c r="Y2968" s="171"/>
      <c r="Z2968" s="171"/>
      <c r="AA2968" s="171"/>
      <c r="AB2968" s="171"/>
      <c r="AC2968" s="171"/>
      <c r="AD2968" s="171"/>
      <c r="AE2968" s="171"/>
      <c r="AF2968" s="171"/>
      <c r="AG2968" s="171"/>
      <c r="AH2968" s="171"/>
      <c r="AI2968" s="171"/>
    </row>
    <row r="2969" spans="1:35" s="172" customFormat="1" ht="31.5" hidden="1" x14ac:dyDescent="0.2">
      <c r="A2969" s="167">
        <v>2</v>
      </c>
      <c r="B2969" s="647">
        <v>0</v>
      </c>
      <c r="C2969" s="647">
        <v>4</v>
      </c>
      <c r="D2969" s="647">
        <v>4</v>
      </c>
      <c r="E2969" s="163" t="s">
        <v>2050</v>
      </c>
      <c r="F2969" s="593" t="s">
        <v>4675</v>
      </c>
      <c r="G2969" s="143"/>
      <c r="H2969" s="162">
        <v>41105300</v>
      </c>
      <c r="I2969" s="180" t="s">
        <v>4504</v>
      </c>
      <c r="J2969" s="169"/>
      <c r="K2969" s="169"/>
      <c r="L2969" s="169"/>
      <c r="M2969" s="146"/>
      <c r="N2969" s="184"/>
      <c r="O2969" s="169"/>
      <c r="P2969" s="146"/>
      <c r="Q2969" s="146">
        <f t="shared" si="56"/>
        <v>0</v>
      </c>
      <c r="R2969" s="182" t="s">
        <v>4741</v>
      </c>
      <c r="S2969" s="226"/>
      <c r="T2969" s="676" t="s">
        <v>4687</v>
      </c>
      <c r="U2969" s="827"/>
      <c r="V2969" s="170"/>
      <c r="W2969" s="170"/>
      <c r="X2969" s="117"/>
      <c r="Y2969" s="171"/>
      <c r="Z2969" s="171"/>
      <c r="AA2969" s="171"/>
      <c r="AB2969" s="171"/>
      <c r="AC2969" s="171"/>
      <c r="AD2969" s="171"/>
      <c r="AE2969" s="171"/>
      <c r="AF2969" s="171"/>
      <c r="AG2969" s="171"/>
      <c r="AH2969" s="171"/>
      <c r="AI2969" s="171"/>
    </row>
    <row r="2970" spans="1:35" s="172" customFormat="1" ht="24" hidden="1" x14ac:dyDescent="0.2">
      <c r="A2970" s="167">
        <v>2</v>
      </c>
      <c r="B2970" s="647">
        <v>0</v>
      </c>
      <c r="C2970" s="647">
        <v>4</v>
      </c>
      <c r="D2970" s="647">
        <v>4</v>
      </c>
      <c r="E2970" s="163" t="s">
        <v>2050</v>
      </c>
      <c r="F2970" s="593" t="s">
        <v>4675</v>
      </c>
      <c r="G2970" s="143"/>
      <c r="H2970" s="162">
        <v>41105300</v>
      </c>
      <c r="I2970" s="180" t="s">
        <v>3036</v>
      </c>
      <c r="J2970" s="169"/>
      <c r="K2970" s="169"/>
      <c r="L2970" s="169"/>
      <c r="M2970" s="146"/>
      <c r="N2970" s="184"/>
      <c r="O2970" s="169"/>
      <c r="P2970" s="146"/>
      <c r="Q2970" s="146">
        <f t="shared" si="56"/>
        <v>0</v>
      </c>
      <c r="R2970" s="182" t="s">
        <v>4741</v>
      </c>
      <c r="S2970" s="226"/>
      <c r="T2970" s="676" t="s">
        <v>4687</v>
      </c>
      <c r="U2970" s="827"/>
      <c r="V2970" s="170"/>
      <c r="W2970" s="170"/>
      <c r="X2970" s="117"/>
      <c r="Y2970" s="171"/>
      <c r="Z2970" s="171"/>
      <c r="AA2970" s="171"/>
      <c r="AB2970" s="171"/>
      <c r="AC2970" s="171"/>
      <c r="AD2970" s="171"/>
      <c r="AE2970" s="171"/>
      <c r="AF2970" s="171"/>
      <c r="AG2970" s="171"/>
      <c r="AH2970" s="171"/>
      <c r="AI2970" s="171"/>
    </row>
    <row r="2971" spans="1:35" s="172" customFormat="1" ht="31.5" hidden="1" x14ac:dyDescent="0.2">
      <c r="A2971" s="167">
        <v>2</v>
      </c>
      <c r="B2971" s="647">
        <v>0</v>
      </c>
      <c r="C2971" s="647">
        <v>4</v>
      </c>
      <c r="D2971" s="647">
        <v>4</v>
      </c>
      <c r="E2971" s="163" t="s">
        <v>2050</v>
      </c>
      <c r="F2971" s="593" t="s">
        <v>4675</v>
      </c>
      <c r="G2971" s="143"/>
      <c r="H2971" s="162">
        <v>41105300</v>
      </c>
      <c r="I2971" s="180" t="s">
        <v>3037</v>
      </c>
      <c r="J2971" s="169"/>
      <c r="K2971" s="169"/>
      <c r="L2971" s="169"/>
      <c r="M2971" s="146"/>
      <c r="N2971" s="184"/>
      <c r="O2971" s="169"/>
      <c r="P2971" s="146"/>
      <c r="Q2971" s="146">
        <f t="shared" si="56"/>
        <v>0</v>
      </c>
      <c r="R2971" s="182" t="s">
        <v>4741</v>
      </c>
      <c r="S2971" s="226"/>
      <c r="T2971" s="676" t="s">
        <v>4687</v>
      </c>
      <c r="U2971" s="827"/>
      <c r="V2971" s="170"/>
      <c r="W2971" s="170"/>
      <c r="X2971" s="117"/>
      <c r="Y2971" s="171"/>
      <c r="Z2971" s="171"/>
      <c r="AA2971" s="171"/>
      <c r="AB2971" s="171"/>
      <c r="AC2971" s="171"/>
      <c r="AD2971" s="171"/>
      <c r="AE2971" s="171"/>
      <c r="AF2971" s="171"/>
      <c r="AG2971" s="171"/>
      <c r="AH2971" s="171"/>
      <c r="AI2971" s="171"/>
    </row>
    <row r="2972" spans="1:35" s="172" customFormat="1" ht="24" hidden="1" x14ac:dyDescent="0.2">
      <c r="A2972" s="167">
        <v>2</v>
      </c>
      <c r="B2972" s="647">
        <v>0</v>
      </c>
      <c r="C2972" s="647">
        <v>4</v>
      </c>
      <c r="D2972" s="647">
        <v>4</v>
      </c>
      <c r="E2972" s="163" t="s">
        <v>2050</v>
      </c>
      <c r="F2972" s="593" t="s">
        <v>4675</v>
      </c>
      <c r="G2972" s="143"/>
      <c r="H2972" s="162">
        <v>41105300</v>
      </c>
      <c r="I2972" s="180" t="s">
        <v>2689</v>
      </c>
      <c r="J2972" s="169"/>
      <c r="K2972" s="169"/>
      <c r="L2972" s="169"/>
      <c r="M2972" s="146"/>
      <c r="N2972" s="184"/>
      <c r="O2972" s="169"/>
      <c r="P2972" s="146"/>
      <c r="Q2972" s="146">
        <f t="shared" si="56"/>
        <v>0</v>
      </c>
      <c r="R2972" s="182" t="s">
        <v>4741</v>
      </c>
      <c r="S2972" s="226"/>
      <c r="T2972" s="676" t="s">
        <v>4687</v>
      </c>
      <c r="U2972" s="827"/>
      <c r="V2972" s="170"/>
      <c r="W2972" s="170"/>
      <c r="X2972" s="117"/>
      <c r="Y2972" s="171"/>
      <c r="Z2972" s="171"/>
      <c r="AA2972" s="171"/>
      <c r="AB2972" s="171"/>
      <c r="AC2972" s="171"/>
      <c r="AD2972" s="171"/>
      <c r="AE2972" s="171"/>
      <c r="AF2972" s="171"/>
      <c r="AG2972" s="171"/>
      <c r="AH2972" s="171"/>
      <c r="AI2972" s="171"/>
    </row>
    <row r="2973" spans="1:35" s="172" customFormat="1" ht="24" hidden="1" x14ac:dyDescent="0.2">
      <c r="A2973" s="167">
        <v>2</v>
      </c>
      <c r="B2973" s="647">
        <v>0</v>
      </c>
      <c r="C2973" s="647">
        <v>4</v>
      </c>
      <c r="D2973" s="647">
        <v>4</v>
      </c>
      <c r="E2973" s="163" t="s">
        <v>2050</v>
      </c>
      <c r="F2973" s="593" t="s">
        <v>4675</v>
      </c>
      <c r="G2973" s="143"/>
      <c r="H2973" s="162">
        <v>41105300</v>
      </c>
      <c r="I2973" s="180" t="s">
        <v>2690</v>
      </c>
      <c r="J2973" s="169"/>
      <c r="K2973" s="169"/>
      <c r="L2973" s="169"/>
      <c r="M2973" s="146"/>
      <c r="N2973" s="184"/>
      <c r="O2973" s="169"/>
      <c r="P2973" s="146"/>
      <c r="Q2973" s="146">
        <f t="shared" si="56"/>
        <v>0</v>
      </c>
      <c r="R2973" s="182" t="s">
        <v>4741</v>
      </c>
      <c r="S2973" s="226"/>
      <c r="T2973" s="676" t="s">
        <v>4687</v>
      </c>
      <c r="U2973" s="827"/>
      <c r="V2973" s="170"/>
      <c r="W2973" s="170"/>
      <c r="X2973" s="117"/>
      <c r="Y2973" s="171"/>
      <c r="Z2973" s="171"/>
      <c r="AA2973" s="171"/>
      <c r="AB2973" s="171"/>
      <c r="AC2973" s="171"/>
      <c r="AD2973" s="171"/>
      <c r="AE2973" s="171"/>
      <c r="AF2973" s="171"/>
      <c r="AG2973" s="171"/>
      <c r="AH2973" s="171"/>
      <c r="AI2973" s="171"/>
    </row>
    <row r="2974" spans="1:35" s="172" customFormat="1" ht="24" hidden="1" x14ac:dyDescent="0.2">
      <c r="A2974" s="167">
        <v>2</v>
      </c>
      <c r="B2974" s="647">
        <v>0</v>
      </c>
      <c r="C2974" s="647">
        <v>4</v>
      </c>
      <c r="D2974" s="647">
        <v>4</v>
      </c>
      <c r="E2974" s="163" t="s">
        <v>2050</v>
      </c>
      <c r="F2974" s="593" t="s">
        <v>4675</v>
      </c>
      <c r="G2974" s="143"/>
      <c r="H2974" s="162">
        <v>41105300</v>
      </c>
      <c r="I2974" s="180" t="s">
        <v>4503</v>
      </c>
      <c r="J2974" s="169"/>
      <c r="K2974" s="169"/>
      <c r="L2974" s="169"/>
      <c r="M2974" s="146"/>
      <c r="N2974" s="184"/>
      <c r="O2974" s="169"/>
      <c r="P2974" s="146"/>
      <c r="Q2974" s="146">
        <f t="shared" si="56"/>
        <v>0</v>
      </c>
      <c r="R2974" s="182" t="s">
        <v>4741</v>
      </c>
      <c r="S2974" s="226"/>
      <c r="T2974" s="676" t="s">
        <v>4687</v>
      </c>
      <c r="U2974" s="827"/>
      <c r="V2974" s="170"/>
      <c r="W2974" s="170"/>
      <c r="X2974" s="117"/>
      <c r="Y2974" s="171"/>
      <c r="Z2974" s="171"/>
      <c r="AA2974" s="171"/>
      <c r="AB2974" s="171"/>
      <c r="AC2974" s="171"/>
      <c r="AD2974" s="171"/>
      <c r="AE2974" s="171"/>
      <c r="AF2974" s="171"/>
      <c r="AG2974" s="171"/>
      <c r="AH2974" s="171"/>
      <c r="AI2974" s="171"/>
    </row>
    <row r="2975" spans="1:35" s="172" customFormat="1" ht="24" hidden="1" x14ac:dyDescent="0.2">
      <c r="A2975" s="167">
        <v>2</v>
      </c>
      <c r="B2975" s="647">
        <v>0</v>
      </c>
      <c r="C2975" s="647">
        <v>4</v>
      </c>
      <c r="D2975" s="647">
        <v>4</v>
      </c>
      <c r="E2975" s="163" t="s">
        <v>2050</v>
      </c>
      <c r="F2975" s="593" t="s">
        <v>4675</v>
      </c>
      <c r="G2975" s="143"/>
      <c r="H2975" s="162">
        <v>41105300</v>
      </c>
      <c r="I2975" s="180" t="s">
        <v>169</v>
      </c>
      <c r="J2975" s="169"/>
      <c r="K2975" s="169"/>
      <c r="L2975" s="169"/>
      <c r="M2975" s="146"/>
      <c r="N2975" s="184"/>
      <c r="O2975" s="169"/>
      <c r="P2975" s="146"/>
      <c r="Q2975" s="146">
        <f t="shared" si="56"/>
        <v>0</v>
      </c>
      <c r="R2975" s="182" t="s">
        <v>4741</v>
      </c>
      <c r="S2975" s="226"/>
      <c r="T2975" s="676" t="s">
        <v>4687</v>
      </c>
      <c r="U2975" s="827"/>
      <c r="V2975" s="170"/>
      <c r="W2975" s="170"/>
      <c r="X2975" s="117"/>
      <c r="Y2975" s="171"/>
      <c r="Z2975" s="171"/>
      <c r="AA2975" s="171"/>
      <c r="AB2975" s="171"/>
      <c r="AC2975" s="171"/>
      <c r="AD2975" s="171"/>
      <c r="AE2975" s="171"/>
      <c r="AF2975" s="171"/>
      <c r="AG2975" s="171"/>
      <c r="AH2975" s="171"/>
      <c r="AI2975" s="171"/>
    </row>
    <row r="2976" spans="1:35" s="172" customFormat="1" ht="24" hidden="1" x14ac:dyDescent="0.2">
      <c r="A2976" s="167">
        <v>2</v>
      </c>
      <c r="B2976" s="647">
        <v>0</v>
      </c>
      <c r="C2976" s="647">
        <v>4</v>
      </c>
      <c r="D2976" s="647">
        <v>4</v>
      </c>
      <c r="E2976" s="163" t="s">
        <v>2050</v>
      </c>
      <c r="F2976" s="593" t="s">
        <v>4675</v>
      </c>
      <c r="G2976" s="143"/>
      <c r="H2976" s="162">
        <v>41105300</v>
      </c>
      <c r="I2976" s="180" t="s">
        <v>170</v>
      </c>
      <c r="J2976" s="169"/>
      <c r="K2976" s="169"/>
      <c r="L2976" s="169"/>
      <c r="M2976" s="146"/>
      <c r="N2976" s="184"/>
      <c r="O2976" s="169"/>
      <c r="P2976" s="146"/>
      <c r="Q2976" s="146">
        <f t="shared" si="56"/>
        <v>0</v>
      </c>
      <c r="R2976" s="182" t="s">
        <v>4741</v>
      </c>
      <c r="S2976" s="226"/>
      <c r="T2976" s="676" t="s">
        <v>4687</v>
      </c>
      <c r="U2976" s="827"/>
      <c r="V2976" s="170"/>
      <c r="W2976" s="170"/>
      <c r="X2976" s="117"/>
      <c r="Y2976" s="171"/>
      <c r="Z2976" s="171"/>
      <c r="AA2976" s="171"/>
      <c r="AB2976" s="171"/>
      <c r="AC2976" s="171"/>
      <c r="AD2976" s="171"/>
      <c r="AE2976" s="171"/>
      <c r="AF2976" s="171"/>
      <c r="AG2976" s="171"/>
      <c r="AH2976" s="171"/>
      <c r="AI2976" s="171"/>
    </row>
    <row r="2977" spans="1:35" s="172" customFormat="1" ht="24" hidden="1" x14ac:dyDescent="0.2">
      <c r="A2977" s="167">
        <v>2</v>
      </c>
      <c r="B2977" s="647">
        <v>0</v>
      </c>
      <c r="C2977" s="647">
        <v>4</v>
      </c>
      <c r="D2977" s="647">
        <v>4</v>
      </c>
      <c r="E2977" s="163" t="s">
        <v>2050</v>
      </c>
      <c r="F2977" s="593" t="s">
        <v>4675</v>
      </c>
      <c r="G2977" s="143"/>
      <c r="H2977" s="162">
        <v>41105300</v>
      </c>
      <c r="I2977" s="180" t="s">
        <v>175</v>
      </c>
      <c r="J2977" s="169"/>
      <c r="K2977" s="169"/>
      <c r="L2977" s="169"/>
      <c r="M2977" s="146"/>
      <c r="N2977" s="184"/>
      <c r="O2977" s="169"/>
      <c r="P2977" s="146"/>
      <c r="Q2977" s="146">
        <f t="shared" si="56"/>
        <v>0</v>
      </c>
      <c r="R2977" s="182" t="s">
        <v>4741</v>
      </c>
      <c r="S2977" s="226"/>
      <c r="T2977" s="676" t="s">
        <v>4687</v>
      </c>
      <c r="U2977" s="827"/>
      <c r="V2977" s="170"/>
      <c r="W2977" s="170"/>
      <c r="X2977" s="117"/>
      <c r="Y2977" s="171"/>
      <c r="Z2977" s="171"/>
      <c r="AA2977" s="171"/>
      <c r="AB2977" s="171"/>
      <c r="AC2977" s="171"/>
      <c r="AD2977" s="171"/>
      <c r="AE2977" s="171"/>
      <c r="AF2977" s="171"/>
      <c r="AG2977" s="171"/>
      <c r="AH2977" s="171"/>
      <c r="AI2977" s="171"/>
    </row>
    <row r="2978" spans="1:35" s="172" customFormat="1" ht="24" hidden="1" x14ac:dyDescent="0.2">
      <c r="A2978" s="167">
        <v>2</v>
      </c>
      <c r="B2978" s="647">
        <v>0</v>
      </c>
      <c r="C2978" s="647">
        <v>4</v>
      </c>
      <c r="D2978" s="647">
        <v>4</v>
      </c>
      <c r="E2978" s="163" t="s">
        <v>2050</v>
      </c>
      <c r="F2978" s="593" t="s">
        <v>4675</v>
      </c>
      <c r="G2978" s="143"/>
      <c r="H2978" s="162">
        <v>41105300</v>
      </c>
      <c r="I2978" s="180" t="s">
        <v>171</v>
      </c>
      <c r="J2978" s="169"/>
      <c r="K2978" s="169"/>
      <c r="L2978" s="169"/>
      <c r="M2978" s="146"/>
      <c r="N2978" s="184"/>
      <c r="O2978" s="169"/>
      <c r="P2978" s="146"/>
      <c r="Q2978" s="146">
        <f t="shared" si="56"/>
        <v>0</v>
      </c>
      <c r="R2978" s="182" t="s">
        <v>4741</v>
      </c>
      <c r="S2978" s="226"/>
      <c r="T2978" s="676" t="s">
        <v>4687</v>
      </c>
      <c r="U2978" s="827"/>
      <c r="V2978" s="170"/>
      <c r="W2978" s="170"/>
      <c r="X2978" s="117"/>
      <c r="Y2978" s="171"/>
      <c r="Z2978" s="171"/>
      <c r="AA2978" s="171"/>
      <c r="AB2978" s="171"/>
      <c r="AC2978" s="171"/>
      <c r="AD2978" s="171"/>
      <c r="AE2978" s="171"/>
      <c r="AF2978" s="171"/>
      <c r="AG2978" s="171"/>
      <c r="AH2978" s="171"/>
      <c r="AI2978" s="171"/>
    </row>
    <row r="2979" spans="1:35" s="172" customFormat="1" ht="24" hidden="1" x14ac:dyDescent="0.2">
      <c r="A2979" s="167">
        <v>2</v>
      </c>
      <c r="B2979" s="647">
        <v>0</v>
      </c>
      <c r="C2979" s="647">
        <v>4</v>
      </c>
      <c r="D2979" s="647">
        <v>4</v>
      </c>
      <c r="E2979" s="163" t="s">
        <v>2050</v>
      </c>
      <c r="F2979" s="593" t="s">
        <v>4675</v>
      </c>
      <c r="G2979" s="143"/>
      <c r="H2979" s="162">
        <v>41105300</v>
      </c>
      <c r="I2979" s="180" t="s">
        <v>172</v>
      </c>
      <c r="J2979" s="169"/>
      <c r="K2979" s="169"/>
      <c r="L2979" s="169"/>
      <c r="M2979" s="146"/>
      <c r="N2979" s="184"/>
      <c r="O2979" s="169"/>
      <c r="P2979" s="146"/>
      <c r="Q2979" s="146">
        <f t="shared" si="56"/>
        <v>0</v>
      </c>
      <c r="R2979" s="182" t="s">
        <v>4741</v>
      </c>
      <c r="S2979" s="226"/>
      <c r="T2979" s="676" t="s">
        <v>4687</v>
      </c>
      <c r="U2979" s="827"/>
      <c r="V2979" s="170"/>
      <c r="W2979" s="170"/>
      <c r="X2979" s="117"/>
      <c r="Y2979" s="171"/>
      <c r="Z2979" s="171"/>
      <c r="AA2979" s="171"/>
      <c r="AB2979" s="171"/>
      <c r="AC2979" s="171"/>
      <c r="AD2979" s="171"/>
      <c r="AE2979" s="171"/>
      <c r="AF2979" s="171"/>
      <c r="AG2979" s="171"/>
      <c r="AH2979" s="171"/>
      <c r="AI2979" s="171"/>
    </row>
    <row r="2980" spans="1:35" s="172" customFormat="1" ht="24" hidden="1" x14ac:dyDescent="0.2">
      <c r="A2980" s="167">
        <v>2</v>
      </c>
      <c r="B2980" s="647">
        <v>0</v>
      </c>
      <c r="C2980" s="647">
        <v>4</v>
      </c>
      <c r="D2980" s="647">
        <v>4</v>
      </c>
      <c r="E2980" s="163" t="s">
        <v>2050</v>
      </c>
      <c r="F2980" s="593" t="s">
        <v>4675</v>
      </c>
      <c r="G2980" s="143"/>
      <c r="H2980" s="162">
        <v>41105300</v>
      </c>
      <c r="I2980" s="180" t="s">
        <v>173</v>
      </c>
      <c r="J2980" s="169"/>
      <c r="K2980" s="169"/>
      <c r="L2980" s="169"/>
      <c r="M2980" s="146"/>
      <c r="N2980" s="184"/>
      <c r="O2980" s="169"/>
      <c r="P2980" s="146"/>
      <c r="Q2980" s="146">
        <f t="shared" si="56"/>
        <v>0</v>
      </c>
      <c r="R2980" s="182" t="s">
        <v>4741</v>
      </c>
      <c r="S2980" s="226"/>
      <c r="T2980" s="676" t="s">
        <v>4687</v>
      </c>
      <c r="U2980" s="827"/>
      <c r="V2980" s="170"/>
      <c r="W2980" s="170"/>
      <c r="X2980" s="117"/>
      <c r="Y2980" s="171"/>
      <c r="Z2980" s="171"/>
      <c r="AA2980" s="171"/>
      <c r="AB2980" s="171"/>
      <c r="AC2980" s="171"/>
      <c r="AD2980" s="171"/>
      <c r="AE2980" s="171"/>
      <c r="AF2980" s="171"/>
      <c r="AG2980" s="171"/>
      <c r="AH2980" s="171"/>
      <c r="AI2980" s="171"/>
    </row>
    <row r="2981" spans="1:35" s="172" customFormat="1" ht="24" hidden="1" x14ac:dyDescent="0.2">
      <c r="A2981" s="167">
        <v>2</v>
      </c>
      <c r="B2981" s="647">
        <v>0</v>
      </c>
      <c r="C2981" s="647">
        <v>4</v>
      </c>
      <c r="D2981" s="647">
        <v>4</v>
      </c>
      <c r="E2981" s="163" t="s">
        <v>2050</v>
      </c>
      <c r="F2981" s="593" t="s">
        <v>4675</v>
      </c>
      <c r="G2981" s="143"/>
      <c r="H2981" s="162">
        <v>41105300</v>
      </c>
      <c r="I2981" s="180" t="s">
        <v>174</v>
      </c>
      <c r="J2981" s="169"/>
      <c r="K2981" s="169"/>
      <c r="L2981" s="169"/>
      <c r="M2981" s="146"/>
      <c r="N2981" s="184"/>
      <c r="O2981" s="169"/>
      <c r="P2981" s="146"/>
      <c r="Q2981" s="146">
        <f t="shared" si="56"/>
        <v>0</v>
      </c>
      <c r="R2981" s="182" t="s">
        <v>4741</v>
      </c>
      <c r="S2981" s="226"/>
      <c r="T2981" s="676" t="s">
        <v>4687</v>
      </c>
      <c r="U2981" s="827"/>
      <c r="V2981" s="170"/>
      <c r="W2981" s="170"/>
      <c r="X2981" s="117"/>
      <c r="Y2981" s="171"/>
      <c r="Z2981" s="171"/>
      <c r="AA2981" s="171"/>
      <c r="AB2981" s="171"/>
      <c r="AC2981" s="171"/>
      <c r="AD2981" s="171"/>
      <c r="AE2981" s="171"/>
      <c r="AF2981" s="171"/>
      <c r="AG2981" s="171"/>
      <c r="AH2981" s="171"/>
      <c r="AI2981" s="171"/>
    </row>
    <row r="2982" spans="1:35" s="172" customFormat="1" ht="24" hidden="1" x14ac:dyDescent="0.2">
      <c r="A2982" s="167">
        <v>2</v>
      </c>
      <c r="B2982" s="647">
        <v>0</v>
      </c>
      <c r="C2982" s="647">
        <v>4</v>
      </c>
      <c r="D2982" s="647">
        <v>4</v>
      </c>
      <c r="E2982" s="163" t="s">
        <v>2050</v>
      </c>
      <c r="F2982" s="593" t="s">
        <v>4675</v>
      </c>
      <c r="G2982" s="143"/>
      <c r="H2982" s="162">
        <v>41105300</v>
      </c>
      <c r="I2982" s="180" t="s">
        <v>4506</v>
      </c>
      <c r="J2982" s="169"/>
      <c r="K2982" s="169"/>
      <c r="L2982" s="169"/>
      <c r="M2982" s="146"/>
      <c r="N2982" s="184"/>
      <c r="O2982" s="169"/>
      <c r="P2982" s="146"/>
      <c r="Q2982" s="146">
        <f t="shared" si="56"/>
        <v>0</v>
      </c>
      <c r="R2982" s="182" t="s">
        <v>4741</v>
      </c>
      <c r="S2982" s="226"/>
      <c r="T2982" s="676" t="s">
        <v>4687</v>
      </c>
      <c r="U2982" s="827"/>
      <c r="V2982" s="170"/>
      <c r="W2982" s="170"/>
      <c r="X2982" s="117"/>
      <c r="Y2982" s="171"/>
      <c r="Z2982" s="171"/>
      <c r="AA2982" s="171"/>
      <c r="AB2982" s="171"/>
      <c r="AC2982" s="171"/>
      <c r="AD2982" s="171"/>
      <c r="AE2982" s="171"/>
      <c r="AF2982" s="171"/>
      <c r="AG2982" s="171"/>
      <c r="AH2982" s="171"/>
      <c r="AI2982" s="171"/>
    </row>
    <row r="2983" spans="1:35" s="172" customFormat="1" ht="24" hidden="1" x14ac:dyDescent="0.2">
      <c r="A2983" s="167">
        <v>2</v>
      </c>
      <c r="B2983" s="647">
        <v>0</v>
      </c>
      <c r="C2983" s="647">
        <v>4</v>
      </c>
      <c r="D2983" s="647">
        <v>4</v>
      </c>
      <c r="E2983" s="163" t="s">
        <v>2050</v>
      </c>
      <c r="F2983" s="593" t="s">
        <v>4675</v>
      </c>
      <c r="G2983" s="143"/>
      <c r="H2983" s="162">
        <v>41105300</v>
      </c>
      <c r="I2983" s="180" t="s">
        <v>4507</v>
      </c>
      <c r="J2983" s="169"/>
      <c r="K2983" s="169"/>
      <c r="L2983" s="169"/>
      <c r="M2983" s="146"/>
      <c r="N2983" s="184"/>
      <c r="O2983" s="169"/>
      <c r="P2983" s="146"/>
      <c r="Q2983" s="146">
        <f t="shared" si="56"/>
        <v>0</v>
      </c>
      <c r="R2983" s="182" t="s">
        <v>4741</v>
      </c>
      <c r="S2983" s="226"/>
      <c r="T2983" s="676" t="s">
        <v>4687</v>
      </c>
      <c r="U2983" s="827"/>
      <c r="V2983" s="170"/>
      <c r="W2983" s="170"/>
      <c r="X2983" s="117"/>
      <c r="Y2983" s="171"/>
      <c r="Z2983" s="171"/>
      <c r="AA2983" s="171"/>
      <c r="AB2983" s="171"/>
      <c r="AC2983" s="171"/>
      <c r="AD2983" s="171"/>
      <c r="AE2983" s="171"/>
      <c r="AF2983" s="171"/>
      <c r="AG2983" s="171"/>
      <c r="AH2983" s="171"/>
      <c r="AI2983" s="171"/>
    </row>
    <row r="2984" spans="1:35" s="172" customFormat="1" ht="24" hidden="1" x14ac:dyDescent="0.2">
      <c r="A2984" s="167">
        <v>2</v>
      </c>
      <c r="B2984" s="647">
        <v>0</v>
      </c>
      <c r="C2984" s="647">
        <v>4</v>
      </c>
      <c r="D2984" s="647">
        <v>4</v>
      </c>
      <c r="E2984" s="163" t="s">
        <v>2050</v>
      </c>
      <c r="F2984" s="593" t="s">
        <v>4675</v>
      </c>
      <c r="G2984" s="143"/>
      <c r="H2984" s="162">
        <v>41105300</v>
      </c>
      <c r="I2984" s="180" t="s">
        <v>3405</v>
      </c>
      <c r="J2984" s="169"/>
      <c r="K2984" s="169"/>
      <c r="L2984" s="169"/>
      <c r="M2984" s="146"/>
      <c r="N2984" s="184"/>
      <c r="O2984" s="169"/>
      <c r="P2984" s="146"/>
      <c r="Q2984" s="146">
        <f t="shared" si="56"/>
        <v>0</v>
      </c>
      <c r="R2984" s="182" t="s">
        <v>4741</v>
      </c>
      <c r="S2984" s="226"/>
      <c r="T2984" s="676" t="s">
        <v>4687</v>
      </c>
      <c r="U2984" s="827"/>
      <c r="V2984" s="170"/>
      <c r="W2984" s="170"/>
      <c r="X2984" s="117"/>
      <c r="Y2984" s="171"/>
      <c r="Z2984" s="171"/>
      <c r="AA2984" s="171"/>
      <c r="AB2984" s="171"/>
      <c r="AC2984" s="171"/>
      <c r="AD2984" s="171"/>
      <c r="AE2984" s="171"/>
      <c r="AF2984" s="171"/>
      <c r="AG2984" s="171"/>
      <c r="AH2984" s="171"/>
      <c r="AI2984" s="171"/>
    </row>
    <row r="2985" spans="1:35" s="172" customFormat="1" ht="24" hidden="1" x14ac:dyDescent="0.2">
      <c r="A2985" s="167">
        <v>2</v>
      </c>
      <c r="B2985" s="647">
        <v>0</v>
      </c>
      <c r="C2985" s="647">
        <v>4</v>
      </c>
      <c r="D2985" s="647">
        <v>4</v>
      </c>
      <c r="E2985" s="163" t="s">
        <v>2050</v>
      </c>
      <c r="F2985" s="593" t="s">
        <v>4675</v>
      </c>
      <c r="G2985" s="143"/>
      <c r="H2985" s="162">
        <v>41105300</v>
      </c>
      <c r="I2985" s="180" t="s">
        <v>3406</v>
      </c>
      <c r="J2985" s="169"/>
      <c r="K2985" s="169"/>
      <c r="L2985" s="169"/>
      <c r="M2985" s="146"/>
      <c r="N2985" s="184"/>
      <c r="O2985" s="169"/>
      <c r="P2985" s="146"/>
      <c r="Q2985" s="146">
        <f t="shared" si="56"/>
        <v>0</v>
      </c>
      <c r="R2985" s="182" t="s">
        <v>4741</v>
      </c>
      <c r="S2985" s="226"/>
      <c r="T2985" s="676" t="s">
        <v>4687</v>
      </c>
      <c r="U2985" s="827"/>
      <c r="V2985" s="170"/>
      <c r="W2985" s="170"/>
      <c r="X2985" s="117"/>
      <c r="Y2985" s="171"/>
      <c r="Z2985" s="171"/>
      <c r="AA2985" s="171"/>
      <c r="AB2985" s="171"/>
      <c r="AC2985" s="171"/>
      <c r="AD2985" s="171"/>
      <c r="AE2985" s="171"/>
      <c r="AF2985" s="171"/>
      <c r="AG2985" s="171"/>
      <c r="AH2985" s="171"/>
      <c r="AI2985" s="171"/>
    </row>
    <row r="2986" spans="1:35" s="172" customFormat="1" ht="24" hidden="1" x14ac:dyDescent="0.2">
      <c r="A2986" s="167">
        <v>2</v>
      </c>
      <c r="B2986" s="647">
        <v>0</v>
      </c>
      <c r="C2986" s="647">
        <v>4</v>
      </c>
      <c r="D2986" s="647">
        <v>4</v>
      </c>
      <c r="E2986" s="163" t="s">
        <v>2050</v>
      </c>
      <c r="F2986" s="593" t="s">
        <v>4675</v>
      </c>
      <c r="G2986" s="143"/>
      <c r="H2986" s="162">
        <v>41105300</v>
      </c>
      <c r="I2986" s="180" t="s">
        <v>176</v>
      </c>
      <c r="J2986" s="169"/>
      <c r="K2986" s="169"/>
      <c r="L2986" s="169"/>
      <c r="M2986" s="146"/>
      <c r="N2986" s="184"/>
      <c r="O2986" s="169"/>
      <c r="P2986" s="146"/>
      <c r="Q2986" s="146">
        <f t="shared" si="56"/>
        <v>0</v>
      </c>
      <c r="R2986" s="182" t="s">
        <v>4741</v>
      </c>
      <c r="S2986" s="226"/>
      <c r="T2986" s="676" t="s">
        <v>4687</v>
      </c>
      <c r="U2986" s="827"/>
      <c r="V2986" s="170"/>
      <c r="W2986" s="170"/>
      <c r="X2986" s="117"/>
      <c r="Y2986" s="171"/>
      <c r="Z2986" s="171"/>
      <c r="AA2986" s="171"/>
      <c r="AB2986" s="171"/>
      <c r="AC2986" s="171"/>
      <c r="AD2986" s="171"/>
      <c r="AE2986" s="171"/>
      <c r="AF2986" s="171"/>
      <c r="AG2986" s="171"/>
      <c r="AH2986" s="171"/>
      <c r="AI2986" s="171"/>
    </row>
    <row r="2987" spans="1:35" s="172" customFormat="1" ht="24" hidden="1" x14ac:dyDescent="0.2">
      <c r="A2987" s="167">
        <v>2</v>
      </c>
      <c r="B2987" s="647">
        <v>0</v>
      </c>
      <c r="C2987" s="647">
        <v>4</v>
      </c>
      <c r="D2987" s="647">
        <v>4</v>
      </c>
      <c r="E2987" s="163" t="s">
        <v>2050</v>
      </c>
      <c r="F2987" s="593" t="s">
        <v>4675</v>
      </c>
      <c r="G2987" s="143"/>
      <c r="H2987" s="162">
        <v>41105300</v>
      </c>
      <c r="I2987" s="180" t="s">
        <v>177</v>
      </c>
      <c r="J2987" s="169"/>
      <c r="K2987" s="169"/>
      <c r="L2987" s="169"/>
      <c r="M2987" s="146"/>
      <c r="N2987" s="184"/>
      <c r="O2987" s="169"/>
      <c r="P2987" s="146"/>
      <c r="Q2987" s="146">
        <f t="shared" si="56"/>
        <v>0</v>
      </c>
      <c r="R2987" s="182" t="s">
        <v>4741</v>
      </c>
      <c r="S2987" s="226"/>
      <c r="T2987" s="676" t="s">
        <v>4687</v>
      </c>
      <c r="U2987" s="827"/>
      <c r="V2987" s="170"/>
      <c r="W2987" s="170"/>
      <c r="X2987" s="117"/>
      <c r="Y2987" s="171"/>
      <c r="Z2987" s="171"/>
      <c r="AA2987" s="171"/>
      <c r="AB2987" s="171"/>
      <c r="AC2987" s="171"/>
      <c r="AD2987" s="171"/>
      <c r="AE2987" s="171"/>
      <c r="AF2987" s="171"/>
      <c r="AG2987" s="171"/>
      <c r="AH2987" s="171"/>
      <c r="AI2987" s="171"/>
    </row>
    <row r="2988" spans="1:35" s="172" customFormat="1" ht="24" hidden="1" x14ac:dyDescent="0.2">
      <c r="A2988" s="167">
        <v>2</v>
      </c>
      <c r="B2988" s="647">
        <v>0</v>
      </c>
      <c r="C2988" s="647">
        <v>4</v>
      </c>
      <c r="D2988" s="647">
        <v>4</v>
      </c>
      <c r="E2988" s="163" t="s">
        <v>2050</v>
      </c>
      <c r="F2988" s="593" t="s">
        <v>4675</v>
      </c>
      <c r="G2988" s="143"/>
      <c r="H2988" s="162">
        <v>41105300</v>
      </c>
      <c r="I2988" s="180" t="s">
        <v>2688</v>
      </c>
      <c r="J2988" s="169"/>
      <c r="K2988" s="169"/>
      <c r="L2988" s="169"/>
      <c r="M2988" s="146"/>
      <c r="N2988" s="184"/>
      <c r="O2988" s="169"/>
      <c r="P2988" s="146"/>
      <c r="Q2988" s="146">
        <f t="shared" si="56"/>
        <v>0</v>
      </c>
      <c r="R2988" s="182" t="s">
        <v>4741</v>
      </c>
      <c r="S2988" s="226"/>
      <c r="T2988" s="676" t="s">
        <v>4687</v>
      </c>
      <c r="U2988" s="827"/>
      <c r="V2988" s="170"/>
      <c r="W2988" s="170"/>
      <c r="X2988" s="117"/>
      <c r="Y2988" s="171"/>
      <c r="Z2988" s="171"/>
      <c r="AA2988" s="171"/>
      <c r="AB2988" s="171"/>
      <c r="AC2988" s="171"/>
      <c r="AD2988" s="171"/>
      <c r="AE2988" s="171"/>
      <c r="AF2988" s="171"/>
      <c r="AG2988" s="171"/>
      <c r="AH2988" s="171"/>
      <c r="AI2988" s="171"/>
    </row>
    <row r="2989" spans="1:35" s="172" customFormat="1" ht="24" hidden="1" x14ac:dyDescent="0.2">
      <c r="A2989" s="167">
        <v>2</v>
      </c>
      <c r="B2989" s="647">
        <v>0</v>
      </c>
      <c r="C2989" s="647">
        <v>4</v>
      </c>
      <c r="D2989" s="647">
        <v>4</v>
      </c>
      <c r="E2989" s="163" t="s">
        <v>2050</v>
      </c>
      <c r="F2989" s="593" t="s">
        <v>4675</v>
      </c>
      <c r="G2989" s="143"/>
      <c r="H2989" s="162">
        <v>41105300</v>
      </c>
      <c r="I2989" s="180" t="s">
        <v>3246</v>
      </c>
      <c r="J2989" s="169"/>
      <c r="K2989" s="169"/>
      <c r="L2989" s="169"/>
      <c r="M2989" s="146"/>
      <c r="N2989" s="184"/>
      <c r="O2989" s="169"/>
      <c r="P2989" s="146"/>
      <c r="Q2989" s="146">
        <f t="shared" si="56"/>
        <v>0</v>
      </c>
      <c r="R2989" s="182" t="s">
        <v>4741</v>
      </c>
      <c r="S2989" s="226"/>
      <c r="T2989" s="676" t="s">
        <v>4687</v>
      </c>
      <c r="U2989" s="827"/>
      <c r="V2989" s="170"/>
      <c r="W2989" s="170"/>
      <c r="X2989" s="117"/>
      <c r="Y2989" s="171"/>
      <c r="Z2989" s="171"/>
      <c r="AA2989" s="171"/>
      <c r="AB2989" s="171"/>
      <c r="AC2989" s="171"/>
      <c r="AD2989" s="171"/>
      <c r="AE2989" s="171"/>
      <c r="AF2989" s="171"/>
      <c r="AG2989" s="171"/>
      <c r="AH2989" s="171"/>
      <c r="AI2989" s="171"/>
    </row>
    <row r="2990" spans="1:35" s="172" customFormat="1" ht="24" hidden="1" x14ac:dyDescent="0.2">
      <c r="A2990" s="167">
        <v>2</v>
      </c>
      <c r="B2990" s="647">
        <v>0</v>
      </c>
      <c r="C2990" s="647">
        <v>4</v>
      </c>
      <c r="D2990" s="647">
        <v>4</v>
      </c>
      <c r="E2990" s="163" t="s">
        <v>2050</v>
      </c>
      <c r="F2990" s="593" t="s">
        <v>4675</v>
      </c>
      <c r="G2990" s="143"/>
      <c r="H2990" s="162">
        <v>41105300</v>
      </c>
      <c r="I2990" s="180" t="s">
        <v>3247</v>
      </c>
      <c r="J2990" s="169"/>
      <c r="K2990" s="169"/>
      <c r="L2990" s="169"/>
      <c r="M2990" s="146"/>
      <c r="N2990" s="184"/>
      <c r="O2990" s="169"/>
      <c r="P2990" s="146"/>
      <c r="Q2990" s="146">
        <f t="shared" si="56"/>
        <v>0</v>
      </c>
      <c r="R2990" s="182" t="s">
        <v>4741</v>
      </c>
      <c r="S2990" s="226"/>
      <c r="T2990" s="676" t="s">
        <v>4687</v>
      </c>
      <c r="U2990" s="827"/>
      <c r="V2990" s="170"/>
      <c r="W2990" s="170"/>
      <c r="X2990" s="117"/>
      <c r="Y2990" s="171"/>
      <c r="Z2990" s="171"/>
      <c r="AA2990" s="171"/>
      <c r="AB2990" s="171"/>
      <c r="AC2990" s="171"/>
      <c r="AD2990" s="171"/>
      <c r="AE2990" s="171"/>
      <c r="AF2990" s="171"/>
      <c r="AG2990" s="171"/>
      <c r="AH2990" s="171"/>
      <c r="AI2990" s="171"/>
    </row>
    <row r="2991" spans="1:35" s="172" customFormat="1" ht="24" hidden="1" x14ac:dyDescent="0.2">
      <c r="A2991" s="167">
        <v>2</v>
      </c>
      <c r="B2991" s="647">
        <v>0</v>
      </c>
      <c r="C2991" s="647">
        <v>4</v>
      </c>
      <c r="D2991" s="647">
        <v>4</v>
      </c>
      <c r="E2991" s="163" t="s">
        <v>2050</v>
      </c>
      <c r="F2991" s="593" t="s">
        <v>4675</v>
      </c>
      <c r="G2991" s="143"/>
      <c r="H2991" s="162">
        <v>41105300</v>
      </c>
      <c r="I2991" s="180" t="s">
        <v>3248</v>
      </c>
      <c r="J2991" s="169"/>
      <c r="K2991" s="169"/>
      <c r="L2991" s="169"/>
      <c r="M2991" s="146"/>
      <c r="N2991" s="184"/>
      <c r="O2991" s="169"/>
      <c r="P2991" s="146"/>
      <c r="Q2991" s="146">
        <f t="shared" si="56"/>
        <v>0</v>
      </c>
      <c r="R2991" s="182" t="s">
        <v>4741</v>
      </c>
      <c r="S2991" s="226"/>
      <c r="T2991" s="676" t="s">
        <v>4687</v>
      </c>
      <c r="U2991" s="827"/>
      <c r="V2991" s="170"/>
      <c r="W2991" s="170"/>
      <c r="X2991" s="117"/>
      <c r="Y2991" s="171"/>
      <c r="Z2991" s="171"/>
      <c r="AA2991" s="171"/>
      <c r="AB2991" s="171"/>
      <c r="AC2991" s="171"/>
      <c r="AD2991" s="171"/>
      <c r="AE2991" s="171"/>
      <c r="AF2991" s="171"/>
      <c r="AG2991" s="171"/>
      <c r="AH2991" s="171"/>
      <c r="AI2991" s="171"/>
    </row>
    <row r="2992" spans="1:35" s="172" customFormat="1" ht="24" hidden="1" x14ac:dyDescent="0.2">
      <c r="A2992" s="167">
        <v>2</v>
      </c>
      <c r="B2992" s="647">
        <v>0</v>
      </c>
      <c r="C2992" s="647">
        <v>4</v>
      </c>
      <c r="D2992" s="647">
        <v>4</v>
      </c>
      <c r="E2992" s="163" t="s">
        <v>2050</v>
      </c>
      <c r="F2992" s="593" t="s">
        <v>4675</v>
      </c>
      <c r="G2992" s="143"/>
      <c r="H2992" s="162">
        <v>41105300</v>
      </c>
      <c r="I2992" s="180" t="s">
        <v>3249</v>
      </c>
      <c r="J2992" s="169"/>
      <c r="K2992" s="169"/>
      <c r="L2992" s="169"/>
      <c r="M2992" s="146"/>
      <c r="N2992" s="184"/>
      <c r="O2992" s="169"/>
      <c r="P2992" s="146"/>
      <c r="Q2992" s="146">
        <f t="shared" si="56"/>
        <v>0</v>
      </c>
      <c r="R2992" s="182" t="s">
        <v>4741</v>
      </c>
      <c r="S2992" s="226"/>
      <c r="T2992" s="676" t="s">
        <v>4687</v>
      </c>
      <c r="U2992" s="827"/>
      <c r="V2992" s="170"/>
      <c r="W2992" s="170"/>
      <c r="X2992" s="117"/>
      <c r="Y2992" s="171"/>
      <c r="Z2992" s="171"/>
      <c r="AA2992" s="171"/>
      <c r="AB2992" s="171"/>
      <c r="AC2992" s="171"/>
      <c r="AD2992" s="171"/>
      <c r="AE2992" s="171"/>
      <c r="AF2992" s="171"/>
      <c r="AG2992" s="171"/>
      <c r="AH2992" s="171"/>
      <c r="AI2992" s="171"/>
    </row>
    <row r="2993" spans="1:35" s="172" customFormat="1" ht="24" hidden="1" x14ac:dyDescent="0.2">
      <c r="A2993" s="167">
        <v>2</v>
      </c>
      <c r="B2993" s="647">
        <v>0</v>
      </c>
      <c r="C2993" s="647">
        <v>4</v>
      </c>
      <c r="D2993" s="647">
        <v>4</v>
      </c>
      <c r="E2993" s="163" t="s">
        <v>2050</v>
      </c>
      <c r="F2993" s="593" t="s">
        <v>4675</v>
      </c>
      <c r="G2993" s="143"/>
      <c r="H2993" s="162">
        <v>41105300</v>
      </c>
      <c r="I2993" s="180" t="s">
        <v>3250</v>
      </c>
      <c r="J2993" s="169"/>
      <c r="K2993" s="169"/>
      <c r="L2993" s="169"/>
      <c r="M2993" s="146"/>
      <c r="N2993" s="184"/>
      <c r="O2993" s="169"/>
      <c r="P2993" s="146"/>
      <c r="Q2993" s="146">
        <f t="shared" si="56"/>
        <v>0</v>
      </c>
      <c r="R2993" s="182" t="s">
        <v>4741</v>
      </c>
      <c r="S2993" s="226"/>
      <c r="T2993" s="676" t="s">
        <v>4687</v>
      </c>
      <c r="U2993" s="827"/>
      <c r="V2993" s="170"/>
      <c r="W2993" s="170"/>
      <c r="X2993" s="117"/>
      <c r="Y2993" s="171"/>
      <c r="Z2993" s="171"/>
      <c r="AA2993" s="171"/>
      <c r="AB2993" s="171"/>
      <c r="AC2993" s="171"/>
      <c r="AD2993" s="171"/>
      <c r="AE2993" s="171"/>
      <c r="AF2993" s="171"/>
      <c r="AG2993" s="171"/>
      <c r="AH2993" s="171"/>
      <c r="AI2993" s="171"/>
    </row>
    <row r="2994" spans="1:35" s="172" customFormat="1" ht="24" hidden="1" x14ac:dyDescent="0.2">
      <c r="A2994" s="167">
        <v>2</v>
      </c>
      <c r="B2994" s="647">
        <v>0</v>
      </c>
      <c r="C2994" s="647">
        <v>4</v>
      </c>
      <c r="D2994" s="647">
        <v>4</v>
      </c>
      <c r="E2994" s="163" t="s">
        <v>2050</v>
      </c>
      <c r="F2994" s="593" t="s">
        <v>4675</v>
      </c>
      <c r="G2994" s="143"/>
      <c r="H2994" s="162">
        <v>41105300</v>
      </c>
      <c r="I2994" s="180" t="s">
        <v>3251</v>
      </c>
      <c r="J2994" s="169"/>
      <c r="K2994" s="169"/>
      <c r="L2994" s="169"/>
      <c r="M2994" s="146"/>
      <c r="N2994" s="184"/>
      <c r="O2994" s="169"/>
      <c r="P2994" s="146"/>
      <c r="Q2994" s="146">
        <f t="shared" si="56"/>
        <v>0</v>
      </c>
      <c r="R2994" s="182" t="s">
        <v>4741</v>
      </c>
      <c r="S2994" s="226"/>
      <c r="T2994" s="676" t="s">
        <v>4687</v>
      </c>
      <c r="U2994" s="827"/>
      <c r="V2994" s="170"/>
      <c r="W2994" s="170"/>
      <c r="X2994" s="117"/>
      <c r="Y2994" s="171"/>
      <c r="Z2994" s="171"/>
      <c r="AA2994" s="171"/>
      <c r="AB2994" s="171"/>
      <c r="AC2994" s="171"/>
      <c r="AD2994" s="171"/>
      <c r="AE2994" s="171"/>
      <c r="AF2994" s="171"/>
      <c r="AG2994" s="171"/>
      <c r="AH2994" s="171"/>
      <c r="AI2994" s="171"/>
    </row>
    <row r="2995" spans="1:35" s="172" customFormat="1" ht="24" hidden="1" x14ac:dyDescent="0.2">
      <c r="A2995" s="167">
        <v>2</v>
      </c>
      <c r="B2995" s="647">
        <v>0</v>
      </c>
      <c r="C2995" s="647">
        <v>4</v>
      </c>
      <c r="D2995" s="647">
        <v>4</v>
      </c>
      <c r="E2995" s="163" t="s">
        <v>2050</v>
      </c>
      <c r="F2995" s="593" t="s">
        <v>4675</v>
      </c>
      <c r="G2995" s="143"/>
      <c r="H2995" s="162">
        <v>41105300</v>
      </c>
      <c r="I2995" s="180" t="s">
        <v>3252</v>
      </c>
      <c r="J2995" s="169"/>
      <c r="K2995" s="169"/>
      <c r="L2995" s="169"/>
      <c r="M2995" s="146"/>
      <c r="N2995" s="184"/>
      <c r="O2995" s="169"/>
      <c r="P2995" s="146"/>
      <c r="Q2995" s="146">
        <f t="shared" si="56"/>
        <v>0</v>
      </c>
      <c r="R2995" s="182" t="s">
        <v>4741</v>
      </c>
      <c r="S2995" s="226"/>
      <c r="T2995" s="676" t="s">
        <v>4687</v>
      </c>
      <c r="U2995" s="827"/>
      <c r="V2995" s="170"/>
      <c r="W2995" s="170"/>
      <c r="X2995" s="117"/>
      <c r="Y2995" s="171"/>
      <c r="Z2995" s="171"/>
      <c r="AA2995" s="171"/>
      <c r="AB2995" s="171"/>
      <c r="AC2995" s="171"/>
      <c r="AD2995" s="171"/>
      <c r="AE2995" s="171"/>
      <c r="AF2995" s="171"/>
      <c r="AG2995" s="171"/>
      <c r="AH2995" s="171"/>
      <c r="AI2995" s="171"/>
    </row>
    <row r="2996" spans="1:35" s="172" customFormat="1" ht="24" hidden="1" x14ac:dyDescent="0.2">
      <c r="A2996" s="167">
        <v>2</v>
      </c>
      <c r="B2996" s="647">
        <v>0</v>
      </c>
      <c r="C2996" s="647">
        <v>4</v>
      </c>
      <c r="D2996" s="647">
        <v>4</v>
      </c>
      <c r="E2996" s="163" t="s">
        <v>2050</v>
      </c>
      <c r="F2996" s="593" t="s">
        <v>4675</v>
      </c>
      <c r="G2996" s="143"/>
      <c r="H2996" s="166">
        <v>41105300</v>
      </c>
      <c r="I2996" s="180" t="s">
        <v>3253</v>
      </c>
      <c r="J2996" s="169"/>
      <c r="K2996" s="169"/>
      <c r="L2996" s="169"/>
      <c r="M2996" s="146"/>
      <c r="N2996" s="184"/>
      <c r="O2996" s="169"/>
      <c r="P2996" s="146"/>
      <c r="Q2996" s="146">
        <f t="shared" si="56"/>
        <v>0</v>
      </c>
      <c r="R2996" s="182" t="s">
        <v>4741</v>
      </c>
      <c r="S2996" s="226"/>
      <c r="T2996" s="676" t="s">
        <v>4687</v>
      </c>
      <c r="U2996" s="827"/>
      <c r="V2996" s="170"/>
      <c r="W2996" s="170"/>
      <c r="X2996" s="117"/>
      <c r="Y2996" s="171"/>
      <c r="Z2996" s="171"/>
      <c r="AA2996" s="171"/>
      <c r="AB2996" s="171"/>
      <c r="AC2996" s="171"/>
      <c r="AD2996" s="171"/>
      <c r="AE2996" s="171"/>
      <c r="AF2996" s="171"/>
      <c r="AG2996" s="171"/>
      <c r="AH2996" s="171"/>
      <c r="AI2996" s="171"/>
    </row>
    <row r="2997" spans="1:35" s="172" customFormat="1" ht="24" hidden="1" x14ac:dyDescent="0.2">
      <c r="A2997" s="167">
        <v>2</v>
      </c>
      <c r="B2997" s="647">
        <v>0</v>
      </c>
      <c r="C2997" s="647">
        <v>4</v>
      </c>
      <c r="D2997" s="647">
        <v>4</v>
      </c>
      <c r="E2997" s="163" t="s">
        <v>2050</v>
      </c>
      <c r="F2997" s="593" t="s">
        <v>4675</v>
      </c>
      <c r="G2997" s="143"/>
      <c r="H2997" s="166">
        <v>41116100</v>
      </c>
      <c r="I2997" s="180" t="s">
        <v>3254</v>
      </c>
      <c r="J2997" s="169"/>
      <c r="K2997" s="169"/>
      <c r="L2997" s="169"/>
      <c r="M2997" s="146"/>
      <c r="N2997" s="184"/>
      <c r="O2997" s="169"/>
      <c r="P2997" s="146"/>
      <c r="Q2997" s="146">
        <f t="shared" ref="Q2997:Q3060" si="57">+P2997</f>
        <v>0</v>
      </c>
      <c r="R2997" s="182" t="s">
        <v>4741</v>
      </c>
      <c r="S2997" s="226"/>
      <c r="T2997" s="676" t="s">
        <v>4687</v>
      </c>
      <c r="U2997" s="827"/>
      <c r="V2997" s="170"/>
      <c r="W2997" s="170"/>
      <c r="X2997" s="117"/>
      <c r="Y2997" s="171"/>
      <c r="Z2997" s="171"/>
      <c r="AA2997" s="171"/>
      <c r="AB2997" s="171"/>
      <c r="AC2997" s="171"/>
      <c r="AD2997" s="171"/>
      <c r="AE2997" s="171"/>
      <c r="AF2997" s="171"/>
      <c r="AG2997" s="171"/>
      <c r="AH2997" s="171"/>
      <c r="AI2997" s="171"/>
    </row>
    <row r="2998" spans="1:35" s="172" customFormat="1" ht="24" hidden="1" x14ac:dyDescent="0.2">
      <c r="A2998" s="167">
        <v>2</v>
      </c>
      <c r="B2998" s="647">
        <v>0</v>
      </c>
      <c r="C2998" s="647">
        <v>4</v>
      </c>
      <c r="D2998" s="647">
        <v>4</v>
      </c>
      <c r="E2998" s="163" t="s">
        <v>2050</v>
      </c>
      <c r="F2998" s="593" t="s">
        <v>4675</v>
      </c>
      <c r="G2998" s="143"/>
      <c r="H2998" s="166">
        <v>15352100</v>
      </c>
      <c r="I2998" s="180" t="s">
        <v>3255</v>
      </c>
      <c r="J2998" s="169"/>
      <c r="K2998" s="169"/>
      <c r="L2998" s="169"/>
      <c r="M2998" s="146"/>
      <c r="N2998" s="184"/>
      <c r="O2998" s="169"/>
      <c r="P2998" s="146"/>
      <c r="Q2998" s="146">
        <f t="shared" si="57"/>
        <v>0</v>
      </c>
      <c r="R2998" s="182" t="s">
        <v>4741</v>
      </c>
      <c r="S2998" s="226"/>
      <c r="T2998" s="676" t="s">
        <v>4687</v>
      </c>
      <c r="U2998" s="827"/>
      <c r="V2998" s="170"/>
      <c r="W2998" s="170"/>
      <c r="X2998" s="117"/>
      <c r="Y2998" s="171"/>
      <c r="Z2998" s="171"/>
      <c r="AA2998" s="171"/>
      <c r="AB2998" s="171"/>
      <c r="AC2998" s="171"/>
      <c r="AD2998" s="171"/>
      <c r="AE2998" s="171"/>
      <c r="AF2998" s="171"/>
      <c r="AG2998" s="171"/>
      <c r="AH2998" s="171"/>
      <c r="AI2998" s="171"/>
    </row>
    <row r="2999" spans="1:35" s="172" customFormat="1" ht="24" hidden="1" x14ac:dyDescent="0.2">
      <c r="A2999" s="167">
        <v>2</v>
      </c>
      <c r="B2999" s="647">
        <v>0</v>
      </c>
      <c r="C2999" s="647">
        <v>4</v>
      </c>
      <c r="D2999" s="647">
        <v>4</v>
      </c>
      <c r="E2999" s="163" t="s">
        <v>2050</v>
      </c>
      <c r="F2999" s="593" t="s">
        <v>4675</v>
      </c>
      <c r="G2999" s="143"/>
      <c r="H2999" s="166">
        <v>25171705</v>
      </c>
      <c r="I2999" s="180" t="s">
        <v>178</v>
      </c>
      <c r="J2999" s="169"/>
      <c r="K2999" s="169"/>
      <c r="L2999" s="169"/>
      <c r="M2999" s="146"/>
      <c r="N2999" s="184"/>
      <c r="O2999" s="169"/>
      <c r="P2999" s="146"/>
      <c r="Q2999" s="146">
        <f t="shared" si="57"/>
        <v>0</v>
      </c>
      <c r="R2999" s="182" t="s">
        <v>4741</v>
      </c>
      <c r="S2999" s="226"/>
      <c r="T2999" s="676" t="s">
        <v>4687</v>
      </c>
      <c r="U2999" s="827"/>
      <c r="V2999" s="170"/>
      <c r="W2999" s="170"/>
      <c r="X2999" s="117"/>
      <c r="Y2999" s="171"/>
      <c r="Z2999" s="171"/>
      <c r="AA2999" s="171"/>
      <c r="AB2999" s="171"/>
      <c r="AC2999" s="171"/>
      <c r="AD2999" s="171"/>
      <c r="AE2999" s="171"/>
      <c r="AF2999" s="171"/>
      <c r="AG2999" s="171"/>
      <c r="AH2999" s="171"/>
      <c r="AI2999" s="171"/>
    </row>
    <row r="3000" spans="1:35" s="172" customFormat="1" ht="24" hidden="1" x14ac:dyDescent="0.2">
      <c r="A3000" s="167">
        <v>2</v>
      </c>
      <c r="B3000" s="647">
        <v>0</v>
      </c>
      <c r="C3000" s="647">
        <v>4</v>
      </c>
      <c r="D3000" s="647">
        <v>4</v>
      </c>
      <c r="E3000" s="163" t="s">
        <v>2050</v>
      </c>
      <c r="F3000" s="593" t="s">
        <v>4675</v>
      </c>
      <c r="G3000" s="143"/>
      <c r="H3000" s="166">
        <v>12171500</v>
      </c>
      <c r="I3000" s="180" t="s">
        <v>3256</v>
      </c>
      <c r="J3000" s="169"/>
      <c r="K3000" s="169"/>
      <c r="L3000" s="169"/>
      <c r="M3000" s="146"/>
      <c r="N3000" s="184"/>
      <c r="O3000" s="169"/>
      <c r="P3000" s="146"/>
      <c r="Q3000" s="146">
        <f t="shared" si="57"/>
        <v>0</v>
      </c>
      <c r="R3000" s="182" t="s">
        <v>4741</v>
      </c>
      <c r="S3000" s="226"/>
      <c r="T3000" s="676" t="s">
        <v>4687</v>
      </c>
      <c r="U3000" s="827"/>
      <c r="V3000" s="170"/>
      <c r="W3000" s="170"/>
      <c r="X3000" s="117"/>
      <c r="Y3000" s="171"/>
      <c r="Z3000" s="171"/>
      <c r="AA3000" s="171"/>
      <c r="AB3000" s="171"/>
      <c r="AC3000" s="171"/>
      <c r="AD3000" s="171"/>
      <c r="AE3000" s="171"/>
      <c r="AF3000" s="171"/>
      <c r="AG3000" s="171"/>
      <c r="AH3000" s="171"/>
      <c r="AI3000" s="171"/>
    </row>
    <row r="3001" spans="1:35" s="172" customFormat="1" ht="24" hidden="1" x14ac:dyDescent="0.2">
      <c r="A3001" s="167">
        <v>2</v>
      </c>
      <c r="B3001" s="647">
        <v>0</v>
      </c>
      <c r="C3001" s="647">
        <v>4</v>
      </c>
      <c r="D3001" s="647">
        <v>4</v>
      </c>
      <c r="E3001" s="163" t="s">
        <v>2050</v>
      </c>
      <c r="F3001" s="593" t="s">
        <v>4675</v>
      </c>
      <c r="G3001" s="143"/>
      <c r="H3001" s="166">
        <v>42152400</v>
      </c>
      <c r="I3001" s="180" t="s">
        <v>3410</v>
      </c>
      <c r="J3001" s="169"/>
      <c r="K3001" s="169"/>
      <c r="L3001" s="169"/>
      <c r="M3001" s="146"/>
      <c r="N3001" s="184"/>
      <c r="O3001" s="169"/>
      <c r="P3001" s="146"/>
      <c r="Q3001" s="146">
        <f t="shared" si="57"/>
        <v>0</v>
      </c>
      <c r="R3001" s="182" t="s">
        <v>4741</v>
      </c>
      <c r="S3001" s="226"/>
      <c r="T3001" s="676" t="s">
        <v>4687</v>
      </c>
      <c r="U3001" s="827"/>
      <c r="V3001" s="170"/>
      <c r="W3001" s="170"/>
      <c r="X3001" s="117"/>
      <c r="Y3001" s="171"/>
      <c r="Z3001" s="171"/>
      <c r="AA3001" s="171"/>
      <c r="AB3001" s="171"/>
      <c r="AC3001" s="171"/>
      <c r="AD3001" s="171"/>
      <c r="AE3001" s="171"/>
      <c r="AF3001" s="171"/>
      <c r="AG3001" s="171"/>
      <c r="AH3001" s="171"/>
      <c r="AI3001" s="171"/>
    </row>
    <row r="3002" spans="1:35" s="172" customFormat="1" ht="24" hidden="1" x14ac:dyDescent="0.2">
      <c r="A3002" s="167">
        <v>2</v>
      </c>
      <c r="B3002" s="647">
        <v>0</v>
      </c>
      <c r="C3002" s="647">
        <v>4</v>
      </c>
      <c r="D3002" s="647">
        <v>4</v>
      </c>
      <c r="E3002" s="163" t="s">
        <v>2050</v>
      </c>
      <c r="F3002" s="593" t="s">
        <v>4675</v>
      </c>
      <c r="G3002" s="143"/>
      <c r="H3002" s="166">
        <v>41111700</v>
      </c>
      <c r="I3002" s="180" t="s">
        <v>3411</v>
      </c>
      <c r="J3002" s="169"/>
      <c r="K3002" s="169"/>
      <c r="L3002" s="169"/>
      <c r="M3002" s="146"/>
      <c r="N3002" s="184"/>
      <c r="O3002" s="169"/>
      <c r="P3002" s="146"/>
      <c r="Q3002" s="146">
        <f t="shared" si="57"/>
        <v>0</v>
      </c>
      <c r="R3002" s="182" t="s">
        <v>4741</v>
      </c>
      <c r="S3002" s="226"/>
      <c r="T3002" s="676" t="s">
        <v>4687</v>
      </c>
      <c r="U3002" s="827"/>
      <c r="V3002" s="170"/>
      <c r="W3002" s="170"/>
      <c r="X3002" s="117"/>
      <c r="Y3002" s="171"/>
      <c r="Z3002" s="171"/>
      <c r="AA3002" s="171"/>
      <c r="AB3002" s="171"/>
      <c r="AC3002" s="171"/>
      <c r="AD3002" s="171"/>
      <c r="AE3002" s="171"/>
      <c r="AF3002" s="171"/>
      <c r="AG3002" s="171"/>
      <c r="AH3002" s="171"/>
      <c r="AI3002" s="171"/>
    </row>
    <row r="3003" spans="1:35" s="172" customFormat="1" ht="24" hidden="1" x14ac:dyDescent="0.2">
      <c r="A3003" s="167">
        <v>2</v>
      </c>
      <c r="B3003" s="647">
        <v>0</v>
      </c>
      <c r="C3003" s="647">
        <v>4</v>
      </c>
      <c r="D3003" s="647">
        <v>4</v>
      </c>
      <c r="E3003" s="163" t="s">
        <v>2050</v>
      </c>
      <c r="F3003" s="593" t="s">
        <v>4675</v>
      </c>
      <c r="G3003" s="143"/>
      <c r="H3003" s="166">
        <v>41111700</v>
      </c>
      <c r="I3003" s="180" t="s">
        <v>3412</v>
      </c>
      <c r="J3003" s="169"/>
      <c r="K3003" s="169"/>
      <c r="L3003" s="169"/>
      <c r="M3003" s="146"/>
      <c r="N3003" s="184"/>
      <c r="O3003" s="169"/>
      <c r="P3003" s="146"/>
      <c r="Q3003" s="146">
        <f t="shared" si="57"/>
        <v>0</v>
      </c>
      <c r="R3003" s="182" t="s">
        <v>4741</v>
      </c>
      <c r="S3003" s="226"/>
      <c r="T3003" s="676" t="s">
        <v>4687</v>
      </c>
      <c r="U3003" s="827"/>
      <c r="V3003" s="170"/>
      <c r="W3003" s="170"/>
      <c r="X3003" s="117"/>
      <c r="Y3003" s="171"/>
      <c r="Z3003" s="171"/>
      <c r="AA3003" s="171"/>
      <c r="AB3003" s="171"/>
      <c r="AC3003" s="171"/>
      <c r="AD3003" s="171"/>
      <c r="AE3003" s="171"/>
      <c r="AF3003" s="171"/>
      <c r="AG3003" s="171"/>
      <c r="AH3003" s="171"/>
      <c r="AI3003" s="171"/>
    </row>
    <row r="3004" spans="1:35" s="172" customFormat="1" ht="24" hidden="1" x14ac:dyDescent="0.2">
      <c r="A3004" s="167">
        <v>2</v>
      </c>
      <c r="B3004" s="647">
        <v>0</v>
      </c>
      <c r="C3004" s="647">
        <v>4</v>
      </c>
      <c r="D3004" s="647">
        <v>4</v>
      </c>
      <c r="E3004" s="163" t="s">
        <v>2050</v>
      </c>
      <c r="F3004" s="593" t="s">
        <v>4675</v>
      </c>
      <c r="G3004" s="143"/>
      <c r="H3004" s="166">
        <v>41111700</v>
      </c>
      <c r="I3004" s="180" t="s">
        <v>3086</v>
      </c>
      <c r="J3004" s="169"/>
      <c r="K3004" s="169"/>
      <c r="L3004" s="169"/>
      <c r="M3004" s="146"/>
      <c r="N3004" s="184"/>
      <c r="O3004" s="169"/>
      <c r="P3004" s="146"/>
      <c r="Q3004" s="146">
        <f t="shared" si="57"/>
        <v>0</v>
      </c>
      <c r="R3004" s="182" t="s">
        <v>4741</v>
      </c>
      <c r="S3004" s="226"/>
      <c r="T3004" s="676" t="s">
        <v>4687</v>
      </c>
      <c r="U3004" s="827"/>
      <c r="V3004" s="170"/>
      <c r="W3004" s="170"/>
      <c r="X3004" s="117"/>
      <c r="Y3004" s="171"/>
      <c r="Z3004" s="171"/>
      <c r="AA3004" s="171"/>
      <c r="AB3004" s="171"/>
      <c r="AC3004" s="171"/>
      <c r="AD3004" s="171"/>
      <c r="AE3004" s="171"/>
      <c r="AF3004" s="171"/>
      <c r="AG3004" s="171"/>
      <c r="AH3004" s="171"/>
      <c r="AI3004" s="171"/>
    </row>
    <row r="3005" spans="1:35" s="172" customFormat="1" ht="24" hidden="1" x14ac:dyDescent="0.2">
      <c r="A3005" s="167">
        <v>2</v>
      </c>
      <c r="B3005" s="647">
        <v>0</v>
      </c>
      <c r="C3005" s="647">
        <v>4</v>
      </c>
      <c r="D3005" s="647">
        <v>4</v>
      </c>
      <c r="E3005" s="163" t="s">
        <v>2050</v>
      </c>
      <c r="F3005" s="593" t="s">
        <v>4675</v>
      </c>
      <c r="G3005" s="143"/>
      <c r="H3005" s="166">
        <v>41111700</v>
      </c>
      <c r="I3005" s="180" t="s">
        <v>3087</v>
      </c>
      <c r="J3005" s="169"/>
      <c r="K3005" s="169"/>
      <c r="L3005" s="169"/>
      <c r="M3005" s="146"/>
      <c r="N3005" s="184"/>
      <c r="O3005" s="169"/>
      <c r="P3005" s="146"/>
      <c r="Q3005" s="146">
        <f t="shared" si="57"/>
        <v>0</v>
      </c>
      <c r="R3005" s="182" t="s">
        <v>4741</v>
      </c>
      <c r="S3005" s="226"/>
      <c r="T3005" s="676" t="s">
        <v>4687</v>
      </c>
      <c r="U3005" s="827"/>
      <c r="V3005" s="170"/>
      <c r="W3005" s="170"/>
      <c r="X3005" s="117"/>
      <c r="Y3005" s="171"/>
      <c r="Z3005" s="171"/>
      <c r="AA3005" s="171"/>
      <c r="AB3005" s="171"/>
      <c r="AC3005" s="171"/>
      <c r="AD3005" s="171"/>
      <c r="AE3005" s="171"/>
      <c r="AF3005" s="171"/>
      <c r="AG3005" s="171"/>
      <c r="AH3005" s="171"/>
      <c r="AI3005" s="171"/>
    </row>
    <row r="3006" spans="1:35" s="172" customFormat="1" ht="24" hidden="1" x14ac:dyDescent="0.2">
      <c r="A3006" s="167">
        <v>2</v>
      </c>
      <c r="B3006" s="647">
        <v>0</v>
      </c>
      <c r="C3006" s="647">
        <v>4</v>
      </c>
      <c r="D3006" s="647">
        <v>4</v>
      </c>
      <c r="E3006" s="163" t="s">
        <v>2050</v>
      </c>
      <c r="F3006" s="593" t="s">
        <v>4675</v>
      </c>
      <c r="G3006" s="143"/>
      <c r="H3006" s="166">
        <v>41111700</v>
      </c>
      <c r="I3006" s="180" t="s">
        <v>3088</v>
      </c>
      <c r="J3006" s="169"/>
      <c r="K3006" s="169"/>
      <c r="L3006" s="169"/>
      <c r="M3006" s="146"/>
      <c r="N3006" s="184"/>
      <c r="O3006" s="169"/>
      <c r="P3006" s="146"/>
      <c r="Q3006" s="146">
        <f t="shared" si="57"/>
        <v>0</v>
      </c>
      <c r="R3006" s="182" t="s">
        <v>4741</v>
      </c>
      <c r="S3006" s="226"/>
      <c r="T3006" s="676" t="s">
        <v>4687</v>
      </c>
      <c r="U3006" s="827"/>
      <c r="V3006" s="170"/>
      <c r="W3006" s="170"/>
      <c r="X3006" s="117"/>
      <c r="Y3006" s="171"/>
      <c r="Z3006" s="171"/>
      <c r="AA3006" s="171"/>
      <c r="AB3006" s="171"/>
      <c r="AC3006" s="171"/>
      <c r="AD3006" s="171"/>
      <c r="AE3006" s="171"/>
      <c r="AF3006" s="171"/>
      <c r="AG3006" s="171"/>
      <c r="AH3006" s="171"/>
      <c r="AI3006" s="171"/>
    </row>
    <row r="3007" spans="1:35" s="172" customFormat="1" ht="24" hidden="1" x14ac:dyDescent="0.2">
      <c r="A3007" s="167">
        <v>2</v>
      </c>
      <c r="B3007" s="647">
        <v>0</v>
      </c>
      <c r="C3007" s="647">
        <v>4</v>
      </c>
      <c r="D3007" s="647">
        <v>4</v>
      </c>
      <c r="E3007" s="163" t="s">
        <v>2050</v>
      </c>
      <c r="F3007" s="593" t="s">
        <v>4675</v>
      </c>
      <c r="G3007" s="143"/>
      <c r="H3007" s="166">
        <v>41111700</v>
      </c>
      <c r="I3007" s="180" t="s">
        <v>3089</v>
      </c>
      <c r="J3007" s="169"/>
      <c r="K3007" s="169"/>
      <c r="L3007" s="169"/>
      <c r="M3007" s="146"/>
      <c r="N3007" s="184"/>
      <c r="O3007" s="169"/>
      <c r="P3007" s="146"/>
      <c r="Q3007" s="146">
        <f t="shared" si="57"/>
        <v>0</v>
      </c>
      <c r="R3007" s="182" t="s">
        <v>4741</v>
      </c>
      <c r="S3007" s="226"/>
      <c r="T3007" s="676" t="s">
        <v>4687</v>
      </c>
      <c r="U3007" s="827"/>
      <c r="V3007" s="170"/>
      <c r="W3007" s="170"/>
      <c r="X3007" s="117"/>
      <c r="Y3007" s="171"/>
      <c r="Z3007" s="171"/>
      <c r="AA3007" s="171"/>
      <c r="AB3007" s="171"/>
      <c r="AC3007" s="171"/>
      <c r="AD3007" s="171"/>
      <c r="AE3007" s="171"/>
      <c r="AF3007" s="171"/>
      <c r="AG3007" s="171"/>
      <c r="AH3007" s="171"/>
      <c r="AI3007" s="171"/>
    </row>
    <row r="3008" spans="1:35" s="172" customFormat="1" ht="24" hidden="1" x14ac:dyDescent="0.2">
      <c r="A3008" s="167">
        <v>2</v>
      </c>
      <c r="B3008" s="647">
        <v>0</v>
      </c>
      <c r="C3008" s="647">
        <v>4</v>
      </c>
      <c r="D3008" s="647">
        <v>4</v>
      </c>
      <c r="E3008" s="163" t="s">
        <v>2050</v>
      </c>
      <c r="F3008" s="593" t="s">
        <v>4675</v>
      </c>
      <c r="G3008" s="143"/>
      <c r="H3008" s="166">
        <v>41111700</v>
      </c>
      <c r="I3008" s="180" t="s">
        <v>3090</v>
      </c>
      <c r="J3008" s="169"/>
      <c r="K3008" s="169"/>
      <c r="L3008" s="169"/>
      <c r="M3008" s="146"/>
      <c r="N3008" s="184"/>
      <c r="O3008" s="169"/>
      <c r="P3008" s="146"/>
      <c r="Q3008" s="146">
        <f t="shared" si="57"/>
        <v>0</v>
      </c>
      <c r="R3008" s="182" t="s">
        <v>4741</v>
      </c>
      <c r="S3008" s="226"/>
      <c r="T3008" s="676" t="s">
        <v>4687</v>
      </c>
      <c r="U3008" s="827"/>
      <c r="V3008" s="170"/>
      <c r="W3008" s="170"/>
      <c r="X3008" s="117"/>
      <c r="Y3008" s="171"/>
      <c r="Z3008" s="171"/>
      <c r="AA3008" s="171"/>
      <c r="AB3008" s="171"/>
      <c r="AC3008" s="171"/>
      <c r="AD3008" s="171"/>
      <c r="AE3008" s="171"/>
      <c r="AF3008" s="171"/>
      <c r="AG3008" s="171"/>
      <c r="AH3008" s="171"/>
      <c r="AI3008" s="171"/>
    </row>
    <row r="3009" spans="1:35" s="172" customFormat="1" ht="24" hidden="1" x14ac:dyDescent="0.2">
      <c r="A3009" s="167">
        <v>2</v>
      </c>
      <c r="B3009" s="647">
        <v>0</v>
      </c>
      <c r="C3009" s="647">
        <v>4</v>
      </c>
      <c r="D3009" s="647">
        <v>4</v>
      </c>
      <c r="E3009" s="163" t="s">
        <v>2050</v>
      </c>
      <c r="F3009" s="593" t="s">
        <v>4675</v>
      </c>
      <c r="G3009" s="143"/>
      <c r="H3009" s="166">
        <v>41111700</v>
      </c>
      <c r="I3009" s="180" t="s">
        <v>3091</v>
      </c>
      <c r="J3009" s="169"/>
      <c r="K3009" s="169"/>
      <c r="L3009" s="169"/>
      <c r="M3009" s="146"/>
      <c r="N3009" s="184"/>
      <c r="O3009" s="169"/>
      <c r="P3009" s="146"/>
      <c r="Q3009" s="146">
        <f t="shared" si="57"/>
        <v>0</v>
      </c>
      <c r="R3009" s="182" t="s">
        <v>4741</v>
      </c>
      <c r="S3009" s="226"/>
      <c r="T3009" s="676" t="s">
        <v>4687</v>
      </c>
      <c r="U3009" s="827"/>
      <c r="V3009" s="170"/>
      <c r="W3009" s="170"/>
      <c r="X3009" s="117"/>
      <c r="Y3009" s="171"/>
      <c r="Z3009" s="171"/>
      <c r="AA3009" s="171"/>
      <c r="AB3009" s="171"/>
      <c r="AC3009" s="171"/>
      <c r="AD3009" s="171"/>
      <c r="AE3009" s="171"/>
      <c r="AF3009" s="171"/>
      <c r="AG3009" s="171"/>
      <c r="AH3009" s="171"/>
      <c r="AI3009" s="171"/>
    </row>
    <row r="3010" spans="1:35" s="172" customFormat="1" ht="24" hidden="1" x14ac:dyDescent="0.2">
      <c r="A3010" s="167">
        <v>2</v>
      </c>
      <c r="B3010" s="647">
        <v>0</v>
      </c>
      <c r="C3010" s="647">
        <v>4</v>
      </c>
      <c r="D3010" s="647">
        <v>4</v>
      </c>
      <c r="E3010" s="163" t="s">
        <v>2050</v>
      </c>
      <c r="F3010" s="593" t="s">
        <v>4675</v>
      </c>
      <c r="G3010" s="143"/>
      <c r="H3010" s="166">
        <v>41111700</v>
      </c>
      <c r="I3010" s="180" t="s">
        <v>3092</v>
      </c>
      <c r="J3010" s="169"/>
      <c r="K3010" s="169"/>
      <c r="L3010" s="169"/>
      <c r="M3010" s="146"/>
      <c r="N3010" s="184"/>
      <c r="O3010" s="169"/>
      <c r="P3010" s="146"/>
      <c r="Q3010" s="146">
        <f t="shared" si="57"/>
        <v>0</v>
      </c>
      <c r="R3010" s="182" t="s">
        <v>4741</v>
      </c>
      <c r="S3010" s="226"/>
      <c r="T3010" s="676" t="s">
        <v>4687</v>
      </c>
      <c r="U3010" s="827"/>
      <c r="V3010" s="170"/>
      <c r="W3010" s="170"/>
      <c r="X3010" s="117"/>
      <c r="Y3010" s="171"/>
      <c r="Z3010" s="171"/>
      <c r="AA3010" s="171"/>
      <c r="AB3010" s="171"/>
      <c r="AC3010" s="171"/>
      <c r="AD3010" s="171"/>
      <c r="AE3010" s="171"/>
      <c r="AF3010" s="171"/>
      <c r="AG3010" s="171"/>
      <c r="AH3010" s="171"/>
      <c r="AI3010" s="171"/>
    </row>
    <row r="3011" spans="1:35" s="172" customFormat="1" ht="24" hidden="1" x14ac:dyDescent="0.2">
      <c r="A3011" s="167">
        <v>2</v>
      </c>
      <c r="B3011" s="647">
        <v>0</v>
      </c>
      <c r="C3011" s="647">
        <v>4</v>
      </c>
      <c r="D3011" s="647">
        <v>4</v>
      </c>
      <c r="E3011" s="163" t="s">
        <v>2050</v>
      </c>
      <c r="F3011" s="593" t="s">
        <v>4675</v>
      </c>
      <c r="G3011" s="143"/>
      <c r="H3011" s="166">
        <v>41111700</v>
      </c>
      <c r="I3011" s="180" t="s">
        <v>3093</v>
      </c>
      <c r="J3011" s="169"/>
      <c r="K3011" s="169"/>
      <c r="L3011" s="169"/>
      <c r="M3011" s="146"/>
      <c r="N3011" s="184"/>
      <c r="O3011" s="169"/>
      <c r="P3011" s="146"/>
      <c r="Q3011" s="146">
        <f t="shared" si="57"/>
        <v>0</v>
      </c>
      <c r="R3011" s="182" t="s">
        <v>4741</v>
      </c>
      <c r="S3011" s="226"/>
      <c r="T3011" s="676" t="s">
        <v>4687</v>
      </c>
      <c r="U3011" s="827"/>
      <c r="V3011" s="170"/>
      <c r="W3011" s="170"/>
      <c r="X3011" s="117"/>
      <c r="Y3011" s="171"/>
      <c r="Z3011" s="171"/>
      <c r="AA3011" s="171"/>
      <c r="AB3011" s="171"/>
      <c r="AC3011" s="171"/>
      <c r="AD3011" s="171"/>
      <c r="AE3011" s="171"/>
      <c r="AF3011" s="171"/>
      <c r="AG3011" s="171"/>
      <c r="AH3011" s="171"/>
      <c r="AI3011" s="171"/>
    </row>
    <row r="3012" spans="1:35" s="172" customFormat="1" ht="24" hidden="1" x14ac:dyDescent="0.2">
      <c r="A3012" s="167">
        <v>2</v>
      </c>
      <c r="B3012" s="647">
        <v>0</v>
      </c>
      <c r="C3012" s="647">
        <v>4</v>
      </c>
      <c r="D3012" s="647">
        <v>4</v>
      </c>
      <c r="E3012" s="163" t="s">
        <v>2050</v>
      </c>
      <c r="F3012" s="593" t="s">
        <v>4675</v>
      </c>
      <c r="G3012" s="143"/>
      <c r="H3012" s="166">
        <v>41111700</v>
      </c>
      <c r="I3012" s="180" t="s">
        <v>3094</v>
      </c>
      <c r="J3012" s="169"/>
      <c r="K3012" s="169"/>
      <c r="L3012" s="169"/>
      <c r="M3012" s="146"/>
      <c r="N3012" s="184"/>
      <c r="O3012" s="169"/>
      <c r="P3012" s="146"/>
      <c r="Q3012" s="146">
        <f t="shared" si="57"/>
        <v>0</v>
      </c>
      <c r="R3012" s="182" t="s">
        <v>4741</v>
      </c>
      <c r="S3012" s="226"/>
      <c r="T3012" s="676" t="s">
        <v>4687</v>
      </c>
      <c r="U3012" s="827"/>
      <c r="V3012" s="170"/>
      <c r="W3012" s="170"/>
      <c r="X3012" s="117"/>
      <c r="Y3012" s="171"/>
      <c r="Z3012" s="171"/>
      <c r="AA3012" s="171"/>
      <c r="AB3012" s="171"/>
      <c r="AC3012" s="171"/>
      <c r="AD3012" s="171"/>
      <c r="AE3012" s="171"/>
      <c r="AF3012" s="171"/>
      <c r="AG3012" s="171"/>
      <c r="AH3012" s="171"/>
      <c r="AI3012" s="171"/>
    </row>
    <row r="3013" spans="1:35" s="172" customFormat="1" ht="24" hidden="1" x14ac:dyDescent="0.2">
      <c r="A3013" s="167">
        <v>2</v>
      </c>
      <c r="B3013" s="647">
        <v>0</v>
      </c>
      <c r="C3013" s="647">
        <v>4</v>
      </c>
      <c r="D3013" s="647">
        <v>4</v>
      </c>
      <c r="E3013" s="163" t="s">
        <v>2050</v>
      </c>
      <c r="F3013" s="593" t="s">
        <v>4675</v>
      </c>
      <c r="G3013" s="143"/>
      <c r="H3013" s="166">
        <v>41111700</v>
      </c>
      <c r="I3013" s="180" t="s">
        <v>3095</v>
      </c>
      <c r="J3013" s="169"/>
      <c r="K3013" s="169"/>
      <c r="L3013" s="169"/>
      <c r="M3013" s="146"/>
      <c r="N3013" s="184"/>
      <c r="O3013" s="169"/>
      <c r="P3013" s="146"/>
      <c r="Q3013" s="146">
        <f t="shared" si="57"/>
        <v>0</v>
      </c>
      <c r="R3013" s="182" t="s">
        <v>4741</v>
      </c>
      <c r="S3013" s="226"/>
      <c r="T3013" s="676" t="s">
        <v>4687</v>
      </c>
      <c r="U3013" s="827"/>
      <c r="V3013" s="170"/>
      <c r="W3013" s="170"/>
      <c r="X3013" s="117"/>
      <c r="Y3013" s="171"/>
      <c r="Z3013" s="171"/>
      <c r="AA3013" s="171"/>
      <c r="AB3013" s="171"/>
      <c r="AC3013" s="171"/>
      <c r="AD3013" s="171"/>
      <c r="AE3013" s="171"/>
      <c r="AF3013" s="171"/>
      <c r="AG3013" s="171"/>
      <c r="AH3013" s="171"/>
      <c r="AI3013" s="171"/>
    </row>
    <row r="3014" spans="1:35" s="172" customFormat="1" ht="24" hidden="1" x14ac:dyDescent="0.2">
      <c r="A3014" s="167">
        <v>2</v>
      </c>
      <c r="B3014" s="647">
        <v>0</v>
      </c>
      <c r="C3014" s="647">
        <v>4</v>
      </c>
      <c r="D3014" s="647">
        <v>4</v>
      </c>
      <c r="E3014" s="163" t="s">
        <v>2050</v>
      </c>
      <c r="F3014" s="593" t="s">
        <v>4675</v>
      </c>
      <c r="G3014" s="143"/>
      <c r="H3014" s="166">
        <v>41111700</v>
      </c>
      <c r="I3014" s="180" t="s">
        <v>3259</v>
      </c>
      <c r="J3014" s="169"/>
      <c r="K3014" s="169"/>
      <c r="L3014" s="169"/>
      <c r="M3014" s="146"/>
      <c r="N3014" s="184"/>
      <c r="O3014" s="169"/>
      <c r="P3014" s="146"/>
      <c r="Q3014" s="146">
        <f t="shared" si="57"/>
        <v>0</v>
      </c>
      <c r="R3014" s="182" t="s">
        <v>4741</v>
      </c>
      <c r="S3014" s="226"/>
      <c r="T3014" s="676" t="s">
        <v>4687</v>
      </c>
      <c r="U3014" s="827"/>
      <c r="V3014" s="170"/>
      <c r="W3014" s="170"/>
      <c r="X3014" s="117"/>
      <c r="Y3014" s="171"/>
      <c r="Z3014" s="171"/>
      <c r="AA3014" s="171"/>
      <c r="AB3014" s="171"/>
      <c r="AC3014" s="171"/>
      <c r="AD3014" s="171"/>
      <c r="AE3014" s="171"/>
      <c r="AF3014" s="171"/>
      <c r="AG3014" s="171"/>
      <c r="AH3014" s="171"/>
      <c r="AI3014" s="171"/>
    </row>
    <row r="3015" spans="1:35" s="172" customFormat="1" ht="24" hidden="1" x14ac:dyDescent="0.2">
      <c r="A3015" s="167">
        <v>2</v>
      </c>
      <c r="B3015" s="647">
        <v>0</v>
      </c>
      <c r="C3015" s="647">
        <v>4</v>
      </c>
      <c r="D3015" s="647">
        <v>4</v>
      </c>
      <c r="E3015" s="163" t="s">
        <v>2050</v>
      </c>
      <c r="F3015" s="593" t="s">
        <v>4675</v>
      </c>
      <c r="G3015" s="143"/>
      <c r="H3015" s="166">
        <v>41111700</v>
      </c>
      <c r="I3015" s="180" t="s">
        <v>3260</v>
      </c>
      <c r="J3015" s="169"/>
      <c r="K3015" s="169"/>
      <c r="L3015" s="169"/>
      <c r="M3015" s="146"/>
      <c r="N3015" s="184"/>
      <c r="O3015" s="169"/>
      <c r="P3015" s="146"/>
      <c r="Q3015" s="146">
        <f t="shared" si="57"/>
        <v>0</v>
      </c>
      <c r="R3015" s="182" t="s">
        <v>4741</v>
      </c>
      <c r="S3015" s="226"/>
      <c r="T3015" s="676" t="s">
        <v>4687</v>
      </c>
      <c r="U3015" s="827"/>
      <c r="V3015" s="170"/>
      <c r="W3015" s="170"/>
      <c r="X3015" s="117"/>
      <c r="Y3015" s="171"/>
      <c r="Z3015" s="171"/>
      <c r="AA3015" s="171"/>
      <c r="AB3015" s="171"/>
      <c r="AC3015" s="171"/>
      <c r="AD3015" s="171"/>
      <c r="AE3015" s="171"/>
      <c r="AF3015" s="171"/>
      <c r="AG3015" s="171"/>
      <c r="AH3015" s="171"/>
      <c r="AI3015" s="171"/>
    </row>
    <row r="3016" spans="1:35" s="172" customFormat="1" ht="24" hidden="1" x14ac:dyDescent="0.2">
      <c r="A3016" s="167">
        <v>2</v>
      </c>
      <c r="B3016" s="647">
        <v>0</v>
      </c>
      <c r="C3016" s="647">
        <v>4</v>
      </c>
      <c r="D3016" s="647">
        <v>4</v>
      </c>
      <c r="E3016" s="163" t="s">
        <v>2050</v>
      </c>
      <c r="F3016" s="593" t="s">
        <v>4675</v>
      </c>
      <c r="G3016" s="143"/>
      <c r="H3016" s="166">
        <v>41111700</v>
      </c>
      <c r="I3016" s="180" t="s">
        <v>3261</v>
      </c>
      <c r="J3016" s="169"/>
      <c r="K3016" s="169"/>
      <c r="L3016" s="169"/>
      <c r="M3016" s="146"/>
      <c r="N3016" s="184"/>
      <c r="O3016" s="169"/>
      <c r="P3016" s="146"/>
      <c r="Q3016" s="146">
        <f t="shared" si="57"/>
        <v>0</v>
      </c>
      <c r="R3016" s="182" t="s">
        <v>4741</v>
      </c>
      <c r="S3016" s="226"/>
      <c r="T3016" s="676" t="s">
        <v>4687</v>
      </c>
      <c r="U3016" s="827"/>
      <c r="V3016" s="170"/>
      <c r="W3016" s="170"/>
      <c r="X3016" s="117"/>
      <c r="Y3016" s="171"/>
      <c r="Z3016" s="171"/>
      <c r="AA3016" s="171"/>
      <c r="AB3016" s="171"/>
      <c r="AC3016" s="171"/>
      <c r="AD3016" s="171"/>
      <c r="AE3016" s="171"/>
      <c r="AF3016" s="171"/>
      <c r="AG3016" s="171"/>
      <c r="AH3016" s="171"/>
      <c r="AI3016" s="171"/>
    </row>
    <row r="3017" spans="1:35" s="172" customFormat="1" ht="24" hidden="1" x14ac:dyDescent="0.2">
      <c r="A3017" s="167">
        <v>2</v>
      </c>
      <c r="B3017" s="647">
        <v>0</v>
      </c>
      <c r="C3017" s="647">
        <v>4</v>
      </c>
      <c r="D3017" s="647">
        <v>4</v>
      </c>
      <c r="E3017" s="163" t="s">
        <v>2050</v>
      </c>
      <c r="F3017" s="593" t="s">
        <v>4675</v>
      </c>
      <c r="G3017" s="143"/>
      <c r="H3017" s="166">
        <v>41111700</v>
      </c>
      <c r="I3017" s="180" t="s">
        <v>3262</v>
      </c>
      <c r="J3017" s="169"/>
      <c r="K3017" s="169"/>
      <c r="L3017" s="169"/>
      <c r="M3017" s="146"/>
      <c r="N3017" s="184"/>
      <c r="O3017" s="169"/>
      <c r="P3017" s="146"/>
      <c r="Q3017" s="146">
        <f t="shared" si="57"/>
        <v>0</v>
      </c>
      <c r="R3017" s="182" t="s">
        <v>4741</v>
      </c>
      <c r="S3017" s="226"/>
      <c r="T3017" s="676" t="s">
        <v>4687</v>
      </c>
      <c r="U3017" s="827"/>
      <c r="V3017" s="170"/>
      <c r="W3017" s="170"/>
      <c r="X3017" s="117"/>
      <c r="Y3017" s="171"/>
      <c r="Z3017" s="171"/>
      <c r="AA3017" s="171"/>
      <c r="AB3017" s="171"/>
      <c r="AC3017" s="171"/>
      <c r="AD3017" s="171"/>
      <c r="AE3017" s="171"/>
      <c r="AF3017" s="171"/>
      <c r="AG3017" s="171"/>
      <c r="AH3017" s="171"/>
      <c r="AI3017" s="171"/>
    </row>
    <row r="3018" spans="1:35" s="172" customFormat="1" ht="24" hidden="1" x14ac:dyDescent="0.2">
      <c r="A3018" s="167">
        <v>2</v>
      </c>
      <c r="B3018" s="647">
        <v>0</v>
      </c>
      <c r="C3018" s="647">
        <v>4</v>
      </c>
      <c r="D3018" s="647">
        <v>4</v>
      </c>
      <c r="E3018" s="163" t="s">
        <v>2050</v>
      </c>
      <c r="F3018" s="593" t="s">
        <v>4675</v>
      </c>
      <c r="G3018" s="143"/>
      <c r="H3018" s="166">
        <v>41111700</v>
      </c>
      <c r="I3018" s="180" t="s">
        <v>3263</v>
      </c>
      <c r="J3018" s="169"/>
      <c r="K3018" s="169"/>
      <c r="L3018" s="169"/>
      <c r="M3018" s="146"/>
      <c r="N3018" s="184"/>
      <c r="O3018" s="169"/>
      <c r="P3018" s="146"/>
      <c r="Q3018" s="146">
        <f t="shared" si="57"/>
        <v>0</v>
      </c>
      <c r="R3018" s="182" t="s">
        <v>4741</v>
      </c>
      <c r="S3018" s="226"/>
      <c r="T3018" s="676" t="s">
        <v>4687</v>
      </c>
      <c r="U3018" s="827"/>
      <c r="V3018" s="170"/>
      <c r="W3018" s="170"/>
      <c r="X3018" s="117"/>
      <c r="Y3018" s="171"/>
      <c r="Z3018" s="171"/>
      <c r="AA3018" s="171"/>
      <c r="AB3018" s="171"/>
      <c r="AC3018" s="171"/>
      <c r="AD3018" s="171"/>
      <c r="AE3018" s="171"/>
      <c r="AF3018" s="171"/>
      <c r="AG3018" s="171"/>
      <c r="AH3018" s="171"/>
      <c r="AI3018" s="171"/>
    </row>
    <row r="3019" spans="1:35" s="172" customFormat="1" ht="24" hidden="1" x14ac:dyDescent="0.2">
      <c r="A3019" s="167">
        <v>2</v>
      </c>
      <c r="B3019" s="647">
        <v>0</v>
      </c>
      <c r="C3019" s="647">
        <v>4</v>
      </c>
      <c r="D3019" s="647">
        <v>4</v>
      </c>
      <c r="E3019" s="163" t="s">
        <v>2050</v>
      </c>
      <c r="F3019" s="593" t="s">
        <v>4675</v>
      </c>
      <c r="G3019" s="143"/>
      <c r="H3019" s="166">
        <v>41111700</v>
      </c>
      <c r="I3019" s="180" t="s">
        <v>3264</v>
      </c>
      <c r="J3019" s="169"/>
      <c r="K3019" s="169"/>
      <c r="L3019" s="169"/>
      <c r="M3019" s="146"/>
      <c r="N3019" s="184"/>
      <c r="O3019" s="169"/>
      <c r="P3019" s="146"/>
      <c r="Q3019" s="146">
        <f t="shared" si="57"/>
        <v>0</v>
      </c>
      <c r="R3019" s="182" t="s">
        <v>4741</v>
      </c>
      <c r="S3019" s="226"/>
      <c r="T3019" s="676" t="s">
        <v>4687</v>
      </c>
      <c r="U3019" s="827"/>
      <c r="V3019" s="170"/>
      <c r="W3019" s="170"/>
      <c r="X3019" s="117"/>
      <c r="Y3019" s="171"/>
      <c r="Z3019" s="171"/>
      <c r="AA3019" s="171"/>
      <c r="AB3019" s="171"/>
      <c r="AC3019" s="171"/>
      <c r="AD3019" s="171"/>
      <c r="AE3019" s="171"/>
      <c r="AF3019" s="171"/>
      <c r="AG3019" s="171"/>
      <c r="AH3019" s="171"/>
      <c r="AI3019" s="171"/>
    </row>
    <row r="3020" spans="1:35" s="172" customFormat="1" ht="24" hidden="1" x14ac:dyDescent="0.2">
      <c r="A3020" s="167">
        <v>2</v>
      </c>
      <c r="B3020" s="647">
        <v>0</v>
      </c>
      <c r="C3020" s="647">
        <v>4</v>
      </c>
      <c r="D3020" s="647">
        <v>4</v>
      </c>
      <c r="E3020" s="163" t="s">
        <v>2050</v>
      </c>
      <c r="F3020" s="593" t="s">
        <v>4675</v>
      </c>
      <c r="G3020" s="143"/>
      <c r="H3020" s="166">
        <v>41111700</v>
      </c>
      <c r="I3020" s="180" t="s">
        <v>3265</v>
      </c>
      <c r="J3020" s="169"/>
      <c r="K3020" s="169"/>
      <c r="L3020" s="169"/>
      <c r="M3020" s="146"/>
      <c r="N3020" s="184"/>
      <c r="O3020" s="169"/>
      <c r="P3020" s="146"/>
      <c r="Q3020" s="146">
        <f t="shared" si="57"/>
        <v>0</v>
      </c>
      <c r="R3020" s="182" t="s">
        <v>4741</v>
      </c>
      <c r="S3020" s="226"/>
      <c r="T3020" s="676" t="s">
        <v>4687</v>
      </c>
      <c r="U3020" s="827"/>
      <c r="V3020" s="170"/>
      <c r="W3020" s="170"/>
      <c r="X3020" s="117"/>
      <c r="Y3020" s="171"/>
      <c r="Z3020" s="171"/>
      <c r="AA3020" s="171"/>
      <c r="AB3020" s="171"/>
      <c r="AC3020" s="171"/>
      <c r="AD3020" s="171"/>
      <c r="AE3020" s="171"/>
      <c r="AF3020" s="171"/>
      <c r="AG3020" s="171"/>
      <c r="AH3020" s="171"/>
      <c r="AI3020" s="171"/>
    </row>
    <row r="3021" spans="1:35" s="172" customFormat="1" ht="24" hidden="1" x14ac:dyDescent="0.2">
      <c r="A3021" s="167">
        <v>2</v>
      </c>
      <c r="B3021" s="647">
        <v>0</v>
      </c>
      <c r="C3021" s="647">
        <v>4</v>
      </c>
      <c r="D3021" s="647">
        <v>4</v>
      </c>
      <c r="E3021" s="163" t="s">
        <v>2050</v>
      </c>
      <c r="F3021" s="593" t="s">
        <v>4675</v>
      </c>
      <c r="G3021" s="143"/>
      <c r="H3021" s="166">
        <v>41111700</v>
      </c>
      <c r="I3021" s="180" t="s">
        <v>3266</v>
      </c>
      <c r="J3021" s="169"/>
      <c r="K3021" s="169"/>
      <c r="L3021" s="169"/>
      <c r="M3021" s="146"/>
      <c r="N3021" s="184"/>
      <c r="O3021" s="169"/>
      <c r="P3021" s="146"/>
      <c r="Q3021" s="146">
        <f t="shared" si="57"/>
        <v>0</v>
      </c>
      <c r="R3021" s="182" t="s">
        <v>4741</v>
      </c>
      <c r="S3021" s="226"/>
      <c r="T3021" s="676" t="s">
        <v>4687</v>
      </c>
      <c r="U3021" s="827"/>
      <c r="V3021" s="170"/>
      <c r="W3021" s="170"/>
      <c r="X3021" s="117"/>
      <c r="Y3021" s="171"/>
      <c r="Z3021" s="171"/>
      <c r="AA3021" s="171"/>
      <c r="AB3021" s="171"/>
      <c r="AC3021" s="171"/>
      <c r="AD3021" s="171"/>
      <c r="AE3021" s="171"/>
      <c r="AF3021" s="171"/>
      <c r="AG3021" s="171"/>
      <c r="AH3021" s="171"/>
      <c r="AI3021" s="171"/>
    </row>
    <row r="3022" spans="1:35" s="172" customFormat="1" ht="24" hidden="1" x14ac:dyDescent="0.2">
      <c r="A3022" s="167">
        <v>2</v>
      </c>
      <c r="B3022" s="647">
        <v>0</v>
      </c>
      <c r="C3022" s="647">
        <v>4</v>
      </c>
      <c r="D3022" s="647">
        <v>4</v>
      </c>
      <c r="E3022" s="163" t="s">
        <v>2050</v>
      </c>
      <c r="F3022" s="593" t="s">
        <v>4675</v>
      </c>
      <c r="G3022" s="143"/>
      <c r="H3022" s="166">
        <v>41111700</v>
      </c>
      <c r="I3022" s="180" t="s">
        <v>3096</v>
      </c>
      <c r="J3022" s="169"/>
      <c r="K3022" s="169"/>
      <c r="L3022" s="169"/>
      <c r="M3022" s="146"/>
      <c r="N3022" s="184"/>
      <c r="O3022" s="169"/>
      <c r="P3022" s="146"/>
      <c r="Q3022" s="146">
        <f t="shared" si="57"/>
        <v>0</v>
      </c>
      <c r="R3022" s="182" t="s">
        <v>4741</v>
      </c>
      <c r="S3022" s="226"/>
      <c r="T3022" s="676" t="s">
        <v>4687</v>
      </c>
      <c r="U3022" s="827"/>
      <c r="V3022" s="170"/>
      <c r="W3022" s="170"/>
      <c r="X3022" s="117"/>
      <c r="Y3022" s="171"/>
      <c r="Z3022" s="171"/>
      <c r="AA3022" s="171"/>
      <c r="AB3022" s="171"/>
      <c r="AC3022" s="171"/>
      <c r="AD3022" s="171"/>
      <c r="AE3022" s="171"/>
      <c r="AF3022" s="171"/>
      <c r="AG3022" s="171"/>
      <c r="AH3022" s="171"/>
      <c r="AI3022" s="171"/>
    </row>
    <row r="3023" spans="1:35" s="172" customFormat="1" ht="24" hidden="1" x14ac:dyDescent="0.2">
      <c r="A3023" s="167">
        <v>2</v>
      </c>
      <c r="B3023" s="647">
        <v>0</v>
      </c>
      <c r="C3023" s="647">
        <v>4</v>
      </c>
      <c r="D3023" s="647">
        <v>4</v>
      </c>
      <c r="E3023" s="163" t="s">
        <v>2050</v>
      </c>
      <c r="F3023" s="593" t="s">
        <v>4675</v>
      </c>
      <c r="G3023" s="143"/>
      <c r="H3023" s="166">
        <v>41111700</v>
      </c>
      <c r="I3023" s="180" t="s">
        <v>3097</v>
      </c>
      <c r="J3023" s="169"/>
      <c r="K3023" s="169"/>
      <c r="L3023" s="169"/>
      <c r="M3023" s="146"/>
      <c r="N3023" s="184"/>
      <c r="O3023" s="169"/>
      <c r="P3023" s="146"/>
      <c r="Q3023" s="146">
        <f t="shared" si="57"/>
        <v>0</v>
      </c>
      <c r="R3023" s="182" t="s">
        <v>4741</v>
      </c>
      <c r="S3023" s="226"/>
      <c r="T3023" s="676" t="s">
        <v>4687</v>
      </c>
      <c r="U3023" s="827"/>
      <c r="V3023" s="170"/>
      <c r="W3023" s="170"/>
      <c r="X3023" s="117"/>
      <c r="Y3023" s="171"/>
      <c r="Z3023" s="171"/>
      <c r="AA3023" s="171"/>
      <c r="AB3023" s="171"/>
      <c r="AC3023" s="171"/>
      <c r="AD3023" s="171"/>
      <c r="AE3023" s="171"/>
      <c r="AF3023" s="171"/>
      <c r="AG3023" s="171"/>
      <c r="AH3023" s="171"/>
      <c r="AI3023" s="171"/>
    </row>
    <row r="3024" spans="1:35" s="172" customFormat="1" ht="24" hidden="1" x14ac:dyDescent="0.2">
      <c r="A3024" s="167">
        <v>2</v>
      </c>
      <c r="B3024" s="647">
        <v>0</v>
      </c>
      <c r="C3024" s="647">
        <v>4</v>
      </c>
      <c r="D3024" s="647">
        <v>4</v>
      </c>
      <c r="E3024" s="163" t="s">
        <v>2050</v>
      </c>
      <c r="F3024" s="593" t="s">
        <v>4675</v>
      </c>
      <c r="G3024" s="143"/>
      <c r="H3024" s="166">
        <v>41111700</v>
      </c>
      <c r="I3024" s="180" t="s">
        <v>3098</v>
      </c>
      <c r="J3024" s="169"/>
      <c r="K3024" s="169"/>
      <c r="L3024" s="169"/>
      <c r="M3024" s="146"/>
      <c r="N3024" s="184"/>
      <c r="O3024" s="169"/>
      <c r="P3024" s="146"/>
      <c r="Q3024" s="146">
        <f t="shared" si="57"/>
        <v>0</v>
      </c>
      <c r="R3024" s="182" t="s">
        <v>4741</v>
      </c>
      <c r="S3024" s="226"/>
      <c r="T3024" s="676" t="s">
        <v>4687</v>
      </c>
      <c r="U3024" s="827"/>
      <c r="V3024" s="170"/>
      <c r="W3024" s="170"/>
      <c r="X3024" s="117"/>
      <c r="Y3024" s="171"/>
      <c r="Z3024" s="171"/>
      <c r="AA3024" s="171"/>
      <c r="AB3024" s="171"/>
      <c r="AC3024" s="171"/>
      <c r="AD3024" s="171"/>
      <c r="AE3024" s="171"/>
      <c r="AF3024" s="171"/>
      <c r="AG3024" s="171"/>
      <c r="AH3024" s="171"/>
      <c r="AI3024" s="171"/>
    </row>
    <row r="3025" spans="1:35" s="172" customFormat="1" ht="24" hidden="1" x14ac:dyDescent="0.2">
      <c r="A3025" s="167">
        <v>2</v>
      </c>
      <c r="B3025" s="647">
        <v>0</v>
      </c>
      <c r="C3025" s="647">
        <v>4</v>
      </c>
      <c r="D3025" s="647">
        <v>4</v>
      </c>
      <c r="E3025" s="163" t="s">
        <v>2050</v>
      </c>
      <c r="F3025" s="593" t="s">
        <v>4675</v>
      </c>
      <c r="G3025" s="143"/>
      <c r="H3025" s="166">
        <v>41111700</v>
      </c>
      <c r="I3025" s="180" t="s">
        <v>3099</v>
      </c>
      <c r="J3025" s="169"/>
      <c r="K3025" s="169"/>
      <c r="L3025" s="169"/>
      <c r="M3025" s="146"/>
      <c r="N3025" s="184"/>
      <c r="O3025" s="169"/>
      <c r="P3025" s="146"/>
      <c r="Q3025" s="146">
        <f t="shared" si="57"/>
        <v>0</v>
      </c>
      <c r="R3025" s="182" t="s">
        <v>4741</v>
      </c>
      <c r="S3025" s="226"/>
      <c r="T3025" s="676" t="s">
        <v>4687</v>
      </c>
      <c r="U3025" s="827"/>
      <c r="V3025" s="170"/>
      <c r="W3025" s="170"/>
      <c r="X3025" s="117"/>
      <c r="Y3025" s="171"/>
      <c r="Z3025" s="171"/>
      <c r="AA3025" s="171"/>
      <c r="AB3025" s="171"/>
      <c r="AC3025" s="171"/>
      <c r="AD3025" s="171"/>
      <c r="AE3025" s="171"/>
      <c r="AF3025" s="171"/>
      <c r="AG3025" s="171"/>
      <c r="AH3025" s="171"/>
      <c r="AI3025" s="171"/>
    </row>
    <row r="3026" spans="1:35" s="172" customFormat="1" ht="24" hidden="1" x14ac:dyDescent="0.2">
      <c r="A3026" s="167">
        <v>2</v>
      </c>
      <c r="B3026" s="647">
        <v>0</v>
      </c>
      <c r="C3026" s="647">
        <v>4</v>
      </c>
      <c r="D3026" s="647">
        <v>4</v>
      </c>
      <c r="E3026" s="163" t="s">
        <v>2050</v>
      </c>
      <c r="F3026" s="593" t="s">
        <v>4675</v>
      </c>
      <c r="G3026" s="143"/>
      <c r="H3026" s="166">
        <v>41111700</v>
      </c>
      <c r="I3026" s="180" t="s">
        <v>3100</v>
      </c>
      <c r="J3026" s="169"/>
      <c r="K3026" s="169"/>
      <c r="L3026" s="169"/>
      <c r="M3026" s="146"/>
      <c r="N3026" s="184"/>
      <c r="O3026" s="169"/>
      <c r="P3026" s="146"/>
      <c r="Q3026" s="146">
        <f t="shared" si="57"/>
        <v>0</v>
      </c>
      <c r="R3026" s="182" t="s">
        <v>4741</v>
      </c>
      <c r="S3026" s="226"/>
      <c r="T3026" s="676" t="s">
        <v>4687</v>
      </c>
      <c r="U3026" s="827"/>
      <c r="V3026" s="170"/>
      <c r="W3026" s="170"/>
      <c r="X3026" s="117"/>
      <c r="Y3026" s="171"/>
      <c r="Z3026" s="171"/>
      <c r="AA3026" s="171"/>
      <c r="AB3026" s="171"/>
      <c r="AC3026" s="171"/>
      <c r="AD3026" s="171"/>
      <c r="AE3026" s="171"/>
      <c r="AF3026" s="171"/>
      <c r="AG3026" s="171"/>
      <c r="AH3026" s="171"/>
      <c r="AI3026" s="171"/>
    </row>
    <row r="3027" spans="1:35" s="172" customFormat="1" ht="24" hidden="1" x14ac:dyDescent="0.2">
      <c r="A3027" s="167">
        <v>2</v>
      </c>
      <c r="B3027" s="647">
        <v>0</v>
      </c>
      <c r="C3027" s="647">
        <v>4</v>
      </c>
      <c r="D3027" s="647">
        <v>4</v>
      </c>
      <c r="E3027" s="163" t="s">
        <v>2050</v>
      </c>
      <c r="F3027" s="593" t="s">
        <v>4675</v>
      </c>
      <c r="G3027" s="143"/>
      <c r="H3027" s="166">
        <v>41111700</v>
      </c>
      <c r="I3027" s="180" t="s">
        <v>2621</v>
      </c>
      <c r="J3027" s="169"/>
      <c r="K3027" s="169"/>
      <c r="L3027" s="169"/>
      <c r="M3027" s="146"/>
      <c r="N3027" s="184"/>
      <c r="O3027" s="169"/>
      <c r="P3027" s="146"/>
      <c r="Q3027" s="146">
        <f t="shared" si="57"/>
        <v>0</v>
      </c>
      <c r="R3027" s="182" t="s">
        <v>4741</v>
      </c>
      <c r="S3027" s="226"/>
      <c r="T3027" s="676" t="s">
        <v>4687</v>
      </c>
      <c r="U3027" s="827"/>
      <c r="V3027" s="170"/>
      <c r="W3027" s="170"/>
      <c r="X3027" s="117"/>
      <c r="Y3027" s="171"/>
      <c r="Z3027" s="171"/>
      <c r="AA3027" s="171"/>
      <c r="AB3027" s="171"/>
      <c r="AC3027" s="171"/>
      <c r="AD3027" s="171"/>
      <c r="AE3027" s="171"/>
      <c r="AF3027" s="171"/>
      <c r="AG3027" s="171"/>
      <c r="AH3027" s="171"/>
      <c r="AI3027" s="171"/>
    </row>
    <row r="3028" spans="1:35" s="172" customFormat="1" ht="24" hidden="1" x14ac:dyDescent="0.2">
      <c r="A3028" s="167">
        <v>2</v>
      </c>
      <c r="B3028" s="647">
        <v>0</v>
      </c>
      <c r="C3028" s="647">
        <v>4</v>
      </c>
      <c r="D3028" s="647">
        <v>4</v>
      </c>
      <c r="E3028" s="163" t="s">
        <v>2050</v>
      </c>
      <c r="F3028" s="593" t="s">
        <v>4675</v>
      </c>
      <c r="G3028" s="143"/>
      <c r="H3028" s="166">
        <v>41111700</v>
      </c>
      <c r="I3028" s="180" t="s">
        <v>2622</v>
      </c>
      <c r="J3028" s="169"/>
      <c r="K3028" s="169"/>
      <c r="L3028" s="169"/>
      <c r="M3028" s="146"/>
      <c r="N3028" s="184"/>
      <c r="O3028" s="169"/>
      <c r="P3028" s="146"/>
      <c r="Q3028" s="146">
        <f t="shared" si="57"/>
        <v>0</v>
      </c>
      <c r="R3028" s="182" t="s">
        <v>4741</v>
      </c>
      <c r="S3028" s="226"/>
      <c r="T3028" s="676" t="s">
        <v>4687</v>
      </c>
      <c r="U3028" s="827"/>
      <c r="V3028" s="170"/>
      <c r="W3028" s="170"/>
      <c r="X3028" s="117"/>
      <c r="Y3028" s="171"/>
      <c r="Z3028" s="171"/>
      <c r="AA3028" s="171"/>
      <c r="AB3028" s="171"/>
      <c r="AC3028" s="171"/>
      <c r="AD3028" s="171"/>
      <c r="AE3028" s="171"/>
      <c r="AF3028" s="171"/>
      <c r="AG3028" s="171"/>
      <c r="AH3028" s="171"/>
      <c r="AI3028" s="171"/>
    </row>
    <row r="3029" spans="1:35" s="172" customFormat="1" ht="24" hidden="1" x14ac:dyDescent="0.2">
      <c r="A3029" s="167">
        <v>2</v>
      </c>
      <c r="B3029" s="647">
        <v>0</v>
      </c>
      <c r="C3029" s="647">
        <v>4</v>
      </c>
      <c r="D3029" s="647">
        <v>4</v>
      </c>
      <c r="E3029" s="163" t="s">
        <v>2050</v>
      </c>
      <c r="F3029" s="593" t="s">
        <v>4675</v>
      </c>
      <c r="G3029" s="143"/>
      <c r="H3029" s="166">
        <v>41111700</v>
      </c>
      <c r="I3029" s="180" t="s">
        <v>2623</v>
      </c>
      <c r="J3029" s="169"/>
      <c r="K3029" s="169"/>
      <c r="L3029" s="169"/>
      <c r="M3029" s="146"/>
      <c r="N3029" s="184"/>
      <c r="O3029" s="169"/>
      <c r="P3029" s="146"/>
      <c r="Q3029" s="146">
        <f t="shared" si="57"/>
        <v>0</v>
      </c>
      <c r="R3029" s="182" t="s">
        <v>4741</v>
      </c>
      <c r="S3029" s="226"/>
      <c r="T3029" s="676" t="s">
        <v>4687</v>
      </c>
      <c r="U3029" s="827"/>
      <c r="V3029" s="170"/>
      <c r="W3029" s="170"/>
      <c r="X3029" s="117"/>
      <c r="Y3029" s="171"/>
      <c r="Z3029" s="171"/>
      <c r="AA3029" s="171"/>
      <c r="AB3029" s="171"/>
      <c r="AC3029" s="171"/>
      <c r="AD3029" s="171"/>
      <c r="AE3029" s="171"/>
      <c r="AF3029" s="171"/>
      <c r="AG3029" s="171"/>
      <c r="AH3029" s="171"/>
      <c r="AI3029" s="171"/>
    </row>
    <row r="3030" spans="1:35" s="172" customFormat="1" ht="24" hidden="1" x14ac:dyDescent="0.2">
      <c r="A3030" s="167">
        <v>2</v>
      </c>
      <c r="B3030" s="647">
        <v>0</v>
      </c>
      <c r="C3030" s="647">
        <v>4</v>
      </c>
      <c r="D3030" s="647">
        <v>4</v>
      </c>
      <c r="E3030" s="163" t="s">
        <v>2050</v>
      </c>
      <c r="F3030" s="593" t="s">
        <v>4675</v>
      </c>
      <c r="G3030" s="143"/>
      <c r="H3030" s="166">
        <v>41111700</v>
      </c>
      <c r="I3030" s="180" t="s">
        <v>2624</v>
      </c>
      <c r="J3030" s="169"/>
      <c r="K3030" s="169"/>
      <c r="L3030" s="169"/>
      <c r="M3030" s="146"/>
      <c r="N3030" s="184"/>
      <c r="O3030" s="169"/>
      <c r="P3030" s="146"/>
      <c r="Q3030" s="146">
        <f t="shared" si="57"/>
        <v>0</v>
      </c>
      <c r="R3030" s="182" t="s">
        <v>4741</v>
      </c>
      <c r="S3030" s="226"/>
      <c r="T3030" s="676" t="s">
        <v>4687</v>
      </c>
      <c r="U3030" s="827"/>
      <c r="V3030" s="170"/>
      <c r="W3030" s="170"/>
      <c r="X3030" s="117"/>
      <c r="Y3030" s="171"/>
      <c r="Z3030" s="171"/>
      <c r="AA3030" s="171"/>
      <c r="AB3030" s="171"/>
      <c r="AC3030" s="171"/>
      <c r="AD3030" s="171"/>
      <c r="AE3030" s="171"/>
      <c r="AF3030" s="171"/>
      <c r="AG3030" s="171"/>
      <c r="AH3030" s="171"/>
      <c r="AI3030" s="171"/>
    </row>
    <row r="3031" spans="1:35" s="172" customFormat="1" ht="24" hidden="1" x14ac:dyDescent="0.2">
      <c r="A3031" s="167">
        <v>2</v>
      </c>
      <c r="B3031" s="647">
        <v>0</v>
      </c>
      <c r="C3031" s="647">
        <v>4</v>
      </c>
      <c r="D3031" s="647">
        <v>4</v>
      </c>
      <c r="E3031" s="163" t="s">
        <v>2050</v>
      </c>
      <c r="F3031" s="593" t="s">
        <v>4675</v>
      </c>
      <c r="G3031" s="143"/>
      <c r="H3031" s="166">
        <v>41111700</v>
      </c>
      <c r="I3031" s="180" t="s">
        <v>2625</v>
      </c>
      <c r="J3031" s="169"/>
      <c r="K3031" s="169"/>
      <c r="L3031" s="169"/>
      <c r="M3031" s="146"/>
      <c r="N3031" s="184"/>
      <c r="O3031" s="169"/>
      <c r="P3031" s="146"/>
      <c r="Q3031" s="146">
        <f t="shared" si="57"/>
        <v>0</v>
      </c>
      <c r="R3031" s="182" t="s">
        <v>4741</v>
      </c>
      <c r="S3031" s="226"/>
      <c r="T3031" s="676" t="s">
        <v>4687</v>
      </c>
      <c r="U3031" s="827"/>
      <c r="V3031" s="170"/>
      <c r="W3031" s="170"/>
      <c r="X3031" s="117"/>
      <c r="Y3031" s="171"/>
      <c r="Z3031" s="171"/>
      <c r="AA3031" s="171"/>
      <c r="AB3031" s="171"/>
      <c r="AC3031" s="171"/>
      <c r="AD3031" s="171"/>
      <c r="AE3031" s="171"/>
      <c r="AF3031" s="171"/>
      <c r="AG3031" s="171"/>
      <c r="AH3031" s="171"/>
      <c r="AI3031" s="171"/>
    </row>
    <row r="3032" spans="1:35" s="172" customFormat="1" ht="24" hidden="1" x14ac:dyDescent="0.2">
      <c r="A3032" s="167">
        <v>2</v>
      </c>
      <c r="B3032" s="647">
        <v>0</v>
      </c>
      <c r="C3032" s="647">
        <v>4</v>
      </c>
      <c r="D3032" s="647">
        <v>4</v>
      </c>
      <c r="E3032" s="163" t="s">
        <v>2050</v>
      </c>
      <c r="F3032" s="593" t="s">
        <v>4675</v>
      </c>
      <c r="G3032" s="143"/>
      <c r="H3032" s="166">
        <v>41111700</v>
      </c>
      <c r="I3032" s="180" t="s">
        <v>2626</v>
      </c>
      <c r="J3032" s="169"/>
      <c r="K3032" s="169"/>
      <c r="L3032" s="169"/>
      <c r="M3032" s="146"/>
      <c r="N3032" s="184"/>
      <c r="O3032" s="169"/>
      <c r="P3032" s="146"/>
      <c r="Q3032" s="146">
        <f t="shared" si="57"/>
        <v>0</v>
      </c>
      <c r="R3032" s="182" t="s">
        <v>4741</v>
      </c>
      <c r="S3032" s="226"/>
      <c r="T3032" s="676" t="s">
        <v>4687</v>
      </c>
      <c r="U3032" s="827"/>
      <c r="V3032" s="170"/>
      <c r="W3032" s="170"/>
      <c r="X3032" s="117"/>
      <c r="Y3032" s="171"/>
      <c r="Z3032" s="171"/>
      <c r="AA3032" s="171"/>
      <c r="AB3032" s="171"/>
      <c r="AC3032" s="171"/>
      <c r="AD3032" s="171"/>
      <c r="AE3032" s="171"/>
      <c r="AF3032" s="171"/>
      <c r="AG3032" s="171"/>
      <c r="AH3032" s="171"/>
      <c r="AI3032" s="171"/>
    </row>
    <row r="3033" spans="1:35" s="172" customFormat="1" ht="24" hidden="1" x14ac:dyDescent="0.2">
      <c r="A3033" s="167">
        <v>2</v>
      </c>
      <c r="B3033" s="647">
        <v>0</v>
      </c>
      <c r="C3033" s="647">
        <v>4</v>
      </c>
      <c r="D3033" s="647">
        <v>4</v>
      </c>
      <c r="E3033" s="163" t="s">
        <v>2050</v>
      </c>
      <c r="F3033" s="593" t="s">
        <v>4675</v>
      </c>
      <c r="G3033" s="143"/>
      <c r="H3033" s="166">
        <v>41111700</v>
      </c>
      <c r="I3033" s="180" t="s">
        <v>2627</v>
      </c>
      <c r="J3033" s="169"/>
      <c r="K3033" s="169"/>
      <c r="L3033" s="169"/>
      <c r="M3033" s="146"/>
      <c r="N3033" s="184"/>
      <c r="O3033" s="169"/>
      <c r="P3033" s="146"/>
      <c r="Q3033" s="146">
        <f t="shared" si="57"/>
        <v>0</v>
      </c>
      <c r="R3033" s="182" t="s">
        <v>4741</v>
      </c>
      <c r="S3033" s="226"/>
      <c r="T3033" s="676" t="s">
        <v>4687</v>
      </c>
      <c r="U3033" s="827"/>
      <c r="V3033" s="170"/>
      <c r="W3033" s="170"/>
      <c r="X3033" s="117"/>
      <c r="Y3033" s="171"/>
      <c r="Z3033" s="171"/>
      <c r="AA3033" s="171"/>
      <c r="AB3033" s="171"/>
      <c r="AC3033" s="171"/>
      <c r="AD3033" s="171"/>
      <c r="AE3033" s="171"/>
      <c r="AF3033" s="171"/>
      <c r="AG3033" s="171"/>
      <c r="AH3033" s="171"/>
      <c r="AI3033" s="171"/>
    </row>
    <row r="3034" spans="1:35" s="172" customFormat="1" ht="24" hidden="1" x14ac:dyDescent="0.2">
      <c r="A3034" s="167">
        <v>2</v>
      </c>
      <c r="B3034" s="647">
        <v>0</v>
      </c>
      <c r="C3034" s="647">
        <v>4</v>
      </c>
      <c r="D3034" s="647">
        <v>4</v>
      </c>
      <c r="E3034" s="163" t="s">
        <v>2050</v>
      </c>
      <c r="F3034" s="593" t="s">
        <v>4675</v>
      </c>
      <c r="G3034" s="143"/>
      <c r="H3034" s="166">
        <v>41111700</v>
      </c>
      <c r="I3034" s="180" t="s">
        <v>2628</v>
      </c>
      <c r="J3034" s="169"/>
      <c r="K3034" s="169"/>
      <c r="L3034" s="169"/>
      <c r="M3034" s="146"/>
      <c r="N3034" s="184"/>
      <c r="O3034" s="169"/>
      <c r="P3034" s="146"/>
      <c r="Q3034" s="146">
        <f t="shared" si="57"/>
        <v>0</v>
      </c>
      <c r="R3034" s="182" t="s">
        <v>4741</v>
      </c>
      <c r="S3034" s="226"/>
      <c r="T3034" s="676" t="s">
        <v>4687</v>
      </c>
      <c r="U3034" s="827"/>
      <c r="V3034" s="170"/>
      <c r="W3034" s="170"/>
      <c r="X3034" s="117"/>
      <c r="Y3034" s="171"/>
      <c r="Z3034" s="171"/>
      <c r="AA3034" s="171"/>
      <c r="AB3034" s="171"/>
      <c r="AC3034" s="171"/>
      <c r="AD3034" s="171"/>
      <c r="AE3034" s="171"/>
      <c r="AF3034" s="171"/>
      <c r="AG3034" s="171"/>
      <c r="AH3034" s="171"/>
      <c r="AI3034" s="171"/>
    </row>
    <row r="3035" spans="1:35" s="172" customFormat="1" ht="24" hidden="1" x14ac:dyDescent="0.2">
      <c r="A3035" s="167">
        <v>2</v>
      </c>
      <c r="B3035" s="647">
        <v>0</v>
      </c>
      <c r="C3035" s="647">
        <v>4</v>
      </c>
      <c r="D3035" s="647">
        <v>4</v>
      </c>
      <c r="E3035" s="163" t="s">
        <v>2050</v>
      </c>
      <c r="F3035" s="593" t="s">
        <v>4675</v>
      </c>
      <c r="G3035" s="143"/>
      <c r="H3035" s="166">
        <v>41111700</v>
      </c>
      <c r="I3035" s="180" t="s">
        <v>2629</v>
      </c>
      <c r="J3035" s="169"/>
      <c r="K3035" s="169"/>
      <c r="L3035" s="169"/>
      <c r="M3035" s="146"/>
      <c r="N3035" s="184"/>
      <c r="O3035" s="169"/>
      <c r="P3035" s="146"/>
      <c r="Q3035" s="146">
        <f t="shared" si="57"/>
        <v>0</v>
      </c>
      <c r="R3035" s="182" t="s">
        <v>4741</v>
      </c>
      <c r="S3035" s="226"/>
      <c r="T3035" s="676" t="s">
        <v>4687</v>
      </c>
      <c r="U3035" s="827"/>
      <c r="V3035" s="170"/>
      <c r="W3035" s="170"/>
      <c r="X3035" s="117"/>
      <c r="Y3035" s="171"/>
      <c r="Z3035" s="171"/>
      <c r="AA3035" s="171"/>
      <c r="AB3035" s="171"/>
      <c r="AC3035" s="171"/>
      <c r="AD3035" s="171"/>
      <c r="AE3035" s="171"/>
      <c r="AF3035" s="171"/>
      <c r="AG3035" s="171"/>
      <c r="AH3035" s="171"/>
      <c r="AI3035" s="171"/>
    </row>
    <row r="3036" spans="1:35" s="172" customFormat="1" ht="24" hidden="1" x14ac:dyDescent="0.2">
      <c r="A3036" s="167">
        <v>2</v>
      </c>
      <c r="B3036" s="647">
        <v>0</v>
      </c>
      <c r="C3036" s="647">
        <v>4</v>
      </c>
      <c r="D3036" s="647">
        <v>4</v>
      </c>
      <c r="E3036" s="163" t="s">
        <v>2050</v>
      </c>
      <c r="F3036" s="593" t="s">
        <v>4675</v>
      </c>
      <c r="G3036" s="143"/>
      <c r="H3036" s="166">
        <v>41111700</v>
      </c>
      <c r="I3036" s="180" t="s">
        <v>2630</v>
      </c>
      <c r="J3036" s="169"/>
      <c r="K3036" s="169"/>
      <c r="L3036" s="169"/>
      <c r="M3036" s="146"/>
      <c r="N3036" s="184"/>
      <c r="O3036" s="169"/>
      <c r="P3036" s="146"/>
      <c r="Q3036" s="146">
        <f t="shared" si="57"/>
        <v>0</v>
      </c>
      <c r="R3036" s="182" t="s">
        <v>4741</v>
      </c>
      <c r="S3036" s="226"/>
      <c r="T3036" s="676" t="s">
        <v>4687</v>
      </c>
      <c r="U3036" s="827"/>
      <c r="V3036" s="170"/>
      <c r="W3036" s="170"/>
      <c r="X3036" s="117"/>
      <c r="Y3036" s="171"/>
      <c r="Z3036" s="171"/>
      <c r="AA3036" s="171"/>
      <c r="AB3036" s="171"/>
      <c r="AC3036" s="171"/>
      <c r="AD3036" s="171"/>
      <c r="AE3036" s="171"/>
      <c r="AF3036" s="171"/>
      <c r="AG3036" s="171"/>
      <c r="AH3036" s="171"/>
      <c r="AI3036" s="171"/>
    </row>
    <row r="3037" spans="1:35" s="172" customFormat="1" ht="24" hidden="1" x14ac:dyDescent="0.2">
      <c r="A3037" s="167">
        <v>2</v>
      </c>
      <c r="B3037" s="647">
        <v>0</v>
      </c>
      <c r="C3037" s="647">
        <v>4</v>
      </c>
      <c r="D3037" s="647">
        <v>4</v>
      </c>
      <c r="E3037" s="163" t="s">
        <v>2050</v>
      </c>
      <c r="F3037" s="593" t="s">
        <v>4675</v>
      </c>
      <c r="G3037" s="143"/>
      <c r="H3037" s="166">
        <v>41111700</v>
      </c>
      <c r="I3037" s="180" t="s">
        <v>2631</v>
      </c>
      <c r="J3037" s="169"/>
      <c r="K3037" s="169"/>
      <c r="L3037" s="169"/>
      <c r="M3037" s="146"/>
      <c r="N3037" s="184"/>
      <c r="O3037" s="169"/>
      <c r="P3037" s="146"/>
      <c r="Q3037" s="146">
        <f t="shared" si="57"/>
        <v>0</v>
      </c>
      <c r="R3037" s="182" t="s">
        <v>4741</v>
      </c>
      <c r="S3037" s="226"/>
      <c r="T3037" s="676" t="s">
        <v>4687</v>
      </c>
      <c r="U3037" s="827"/>
      <c r="V3037" s="170"/>
      <c r="W3037" s="170"/>
      <c r="X3037" s="117"/>
      <c r="Y3037" s="171"/>
      <c r="Z3037" s="171"/>
      <c r="AA3037" s="171"/>
      <c r="AB3037" s="171"/>
      <c r="AC3037" s="171"/>
      <c r="AD3037" s="171"/>
      <c r="AE3037" s="171"/>
      <c r="AF3037" s="171"/>
      <c r="AG3037" s="171"/>
      <c r="AH3037" s="171"/>
      <c r="AI3037" s="171"/>
    </row>
    <row r="3038" spans="1:35" s="172" customFormat="1" ht="24" hidden="1" x14ac:dyDescent="0.2">
      <c r="A3038" s="167">
        <v>2</v>
      </c>
      <c r="B3038" s="647">
        <v>0</v>
      </c>
      <c r="C3038" s="647">
        <v>4</v>
      </c>
      <c r="D3038" s="647">
        <v>4</v>
      </c>
      <c r="E3038" s="163" t="s">
        <v>2050</v>
      </c>
      <c r="F3038" s="593" t="s">
        <v>4675</v>
      </c>
      <c r="G3038" s="143"/>
      <c r="H3038" s="166">
        <v>41116000</v>
      </c>
      <c r="I3038" s="180" t="s">
        <v>2632</v>
      </c>
      <c r="J3038" s="169"/>
      <c r="K3038" s="169"/>
      <c r="L3038" s="169"/>
      <c r="M3038" s="146"/>
      <c r="N3038" s="184"/>
      <c r="O3038" s="169"/>
      <c r="P3038" s="146"/>
      <c r="Q3038" s="146">
        <f t="shared" si="57"/>
        <v>0</v>
      </c>
      <c r="R3038" s="182" t="s">
        <v>4741</v>
      </c>
      <c r="S3038" s="226"/>
      <c r="T3038" s="676" t="s">
        <v>4687</v>
      </c>
      <c r="U3038" s="827"/>
      <c r="V3038" s="170"/>
      <c r="W3038" s="170"/>
      <c r="X3038" s="117"/>
      <c r="Y3038" s="171"/>
      <c r="Z3038" s="171"/>
      <c r="AA3038" s="171"/>
      <c r="AB3038" s="171"/>
      <c r="AC3038" s="171"/>
      <c r="AD3038" s="171"/>
      <c r="AE3038" s="171"/>
      <c r="AF3038" s="171"/>
      <c r="AG3038" s="171"/>
      <c r="AH3038" s="171"/>
      <c r="AI3038" s="171"/>
    </row>
    <row r="3039" spans="1:35" s="172" customFormat="1" ht="24" hidden="1" x14ac:dyDescent="0.2">
      <c r="A3039" s="167">
        <v>2</v>
      </c>
      <c r="B3039" s="647">
        <v>0</v>
      </c>
      <c r="C3039" s="647">
        <v>4</v>
      </c>
      <c r="D3039" s="647">
        <v>4</v>
      </c>
      <c r="E3039" s="163" t="s">
        <v>2050</v>
      </c>
      <c r="F3039" s="593" t="s">
        <v>4675</v>
      </c>
      <c r="G3039" s="143"/>
      <c r="H3039" s="144">
        <v>41116100</v>
      </c>
      <c r="I3039" s="180" t="s">
        <v>1222</v>
      </c>
      <c r="J3039" s="169"/>
      <c r="K3039" s="169"/>
      <c r="L3039" s="169"/>
      <c r="M3039" s="146"/>
      <c r="N3039" s="184"/>
      <c r="O3039" s="169"/>
      <c r="P3039" s="146"/>
      <c r="Q3039" s="146">
        <f t="shared" si="57"/>
        <v>0</v>
      </c>
      <c r="R3039" s="182" t="s">
        <v>4741</v>
      </c>
      <c r="S3039" s="226"/>
      <c r="T3039" s="676" t="s">
        <v>4687</v>
      </c>
      <c r="U3039" s="827"/>
      <c r="V3039" s="170"/>
      <c r="W3039" s="170"/>
      <c r="X3039" s="117"/>
      <c r="Y3039" s="171"/>
      <c r="Z3039" s="171"/>
      <c r="AA3039" s="171"/>
      <c r="AB3039" s="171"/>
      <c r="AC3039" s="171"/>
      <c r="AD3039" s="171"/>
      <c r="AE3039" s="171"/>
      <c r="AF3039" s="171"/>
      <c r="AG3039" s="171"/>
      <c r="AH3039" s="171"/>
      <c r="AI3039" s="171"/>
    </row>
    <row r="3040" spans="1:35" s="172" customFormat="1" ht="24" hidden="1" x14ac:dyDescent="0.2">
      <c r="A3040" s="167">
        <v>2</v>
      </c>
      <c r="B3040" s="647">
        <v>0</v>
      </c>
      <c r="C3040" s="647">
        <v>4</v>
      </c>
      <c r="D3040" s="647">
        <v>4</v>
      </c>
      <c r="E3040" s="163" t="s">
        <v>2050</v>
      </c>
      <c r="F3040" s="593" t="s">
        <v>4675</v>
      </c>
      <c r="G3040" s="143"/>
      <c r="H3040" s="144">
        <v>41116100</v>
      </c>
      <c r="I3040" s="180" t="s">
        <v>1223</v>
      </c>
      <c r="J3040" s="169"/>
      <c r="K3040" s="169"/>
      <c r="L3040" s="169"/>
      <c r="M3040" s="146"/>
      <c r="N3040" s="184"/>
      <c r="O3040" s="169"/>
      <c r="P3040" s="146"/>
      <c r="Q3040" s="146">
        <f t="shared" si="57"/>
        <v>0</v>
      </c>
      <c r="R3040" s="182" t="s">
        <v>4741</v>
      </c>
      <c r="S3040" s="226"/>
      <c r="T3040" s="676" t="s">
        <v>4687</v>
      </c>
      <c r="U3040" s="827"/>
      <c r="V3040" s="170"/>
      <c r="W3040" s="170"/>
      <c r="X3040" s="117"/>
      <c r="Y3040" s="171"/>
      <c r="Z3040" s="171"/>
      <c r="AA3040" s="171"/>
      <c r="AB3040" s="171"/>
      <c r="AC3040" s="171"/>
      <c r="AD3040" s="171"/>
      <c r="AE3040" s="171"/>
      <c r="AF3040" s="171"/>
      <c r="AG3040" s="171"/>
      <c r="AH3040" s="171"/>
      <c r="AI3040" s="171"/>
    </row>
    <row r="3041" spans="1:35" s="172" customFormat="1" ht="24" hidden="1" x14ac:dyDescent="0.2">
      <c r="A3041" s="167">
        <v>2</v>
      </c>
      <c r="B3041" s="647">
        <v>0</v>
      </c>
      <c r="C3041" s="647">
        <v>4</v>
      </c>
      <c r="D3041" s="647">
        <v>4</v>
      </c>
      <c r="E3041" s="163" t="s">
        <v>2050</v>
      </c>
      <c r="F3041" s="593" t="s">
        <v>4675</v>
      </c>
      <c r="G3041" s="143"/>
      <c r="H3041" s="144">
        <v>41116100</v>
      </c>
      <c r="I3041" s="180" t="s">
        <v>1224</v>
      </c>
      <c r="J3041" s="169"/>
      <c r="K3041" s="169"/>
      <c r="L3041" s="169"/>
      <c r="M3041" s="146"/>
      <c r="N3041" s="184"/>
      <c r="O3041" s="169"/>
      <c r="P3041" s="146"/>
      <c r="Q3041" s="146">
        <f t="shared" si="57"/>
        <v>0</v>
      </c>
      <c r="R3041" s="182" t="s">
        <v>4741</v>
      </c>
      <c r="S3041" s="226"/>
      <c r="T3041" s="676" t="s">
        <v>4687</v>
      </c>
      <c r="U3041" s="827"/>
      <c r="V3041" s="170"/>
      <c r="W3041" s="170"/>
      <c r="X3041" s="117"/>
      <c r="Y3041" s="171"/>
      <c r="Z3041" s="171"/>
      <c r="AA3041" s="171"/>
      <c r="AB3041" s="171"/>
      <c r="AC3041" s="171"/>
      <c r="AD3041" s="171"/>
      <c r="AE3041" s="171"/>
      <c r="AF3041" s="171"/>
      <c r="AG3041" s="171"/>
      <c r="AH3041" s="171"/>
      <c r="AI3041" s="171"/>
    </row>
    <row r="3042" spans="1:35" s="172" customFormat="1" ht="24" hidden="1" x14ac:dyDescent="0.2">
      <c r="A3042" s="167">
        <v>2</v>
      </c>
      <c r="B3042" s="647">
        <v>0</v>
      </c>
      <c r="C3042" s="647">
        <v>4</v>
      </c>
      <c r="D3042" s="647">
        <v>4</v>
      </c>
      <c r="E3042" s="163" t="s">
        <v>2050</v>
      </c>
      <c r="F3042" s="593" t="s">
        <v>4675</v>
      </c>
      <c r="G3042" s="143"/>
      <c r="H3042" s="166">
        <v>12352100</v>
      </c>
      <c r="I3042" s="180" t="s">
        <v>1225</v>
      </c>
      <c r="J3042" s="169"/>
      <c r="K3042" s="169"/>
      <c r="L3042" s="169"/>
      <c r="M3042" s="146"/>
      <c r="N3042" s="184"/>
      <c r="O3042" s="169"/>
      <c r="P3042" s="146"/>
      <c r="Q3042" s="146">
        <f t="shared" si="57"/>
        <v>0</v>
      </c>
      <c r="R3042" s="182" t="s">
        <v>4741</v>
      </c>
      <c r="S3042" s="226"/>
      <c r="T3042" s="676" t="s">
        <v>4687</v>
      </c>
      <c r="U3042" s="827"/>
      <c r="V3042" s="170"/>
      <c r="W3042" s="170"/>
      <c r="X3042" s="117"/>
      <c r="Y3042" s="171"/>
      <c r="Z3042" s="171"/>
      <c r="AA3042" s="171"/>
      <c r="AB3042" s="171"/>
      <c r="AC3042" s="171"/>
      <c r="AD3042" s="171"/>
      <c r="AE3042" s="171"/>
      <c r="AF3042" s="171"/>
      <c r="AG3042" s="171"/>
      <c r="AH3042" s="171"/>
      <c r="AI3042" s="171"/>
    </row>
    <row r="3043" spans="1:35" s="172" customFormat="1" ht="31.5" hidden="1" x14ac:dyDescent="0.2">
      <c r="A3043" s="167">
        <v>2</v>
      </c>
      <c r="B3043" s="647">
        <v>0</v>
      </c>
      <c r="C3043" s="647">
        <v>4</v>
      </c>
      <c r="D3043" s="647">
        <v>4</v>
      </c>
      <c r="E3043" s="163" t="s">
        <v>2050</v>
      </c>
      <c r="F3043" s="593" t="s">
        <v>4675</v>
      </c>
      <c r="G3043" s="143"/>
      <c r="H3043" s="166">
        <v>12161700</v>
      </c>
      <c r="I3043" s="180" t="s">
        <v>1226</v>
      </c>
      <c r="J3043" s="169"/>
      <c r="K3043" s="169"/>
      <c r="L3043" s="169"/>
      <c r="M3043" s="146"/>
      <c r="N3043" s="184"/>
      <c r="O3043" s="169"/>
      <c r="P3043" s="146"/>
      <c r="Q3043" s="146">
        <f t="shared" si="57"/>
        <v>0</v>
      </c>
      <c r="R3043" s="182" t="s">
        <v>4741</v>
      </c>
      <c r="S3043" s="226"/>
      <c r="T3043" s="676" t="s">
        <v>4687</v>
      </c>
      <c r="U3043" s="827"/>
      <c r="V3043" s="170"/>
      <c r="W3043" s="170"/>
      <c r="X3043" s="117"/>
      <c r="Y3043" s="171"/>
      <c r="Z3043" s="171"/>
      <c r="AA3043" s="171"/>
      <c r="AB3043" s="171"/>
      <c r="AC3043" s="171"/>
      <c r="AD3043" s="171"/>
      <c r="AE3043" s="171"/>
      <c r="AF3043" s="171"/>
      <c r="AG3043" s="171"/>
      <c r="AH3043" s="171"/>
      <c r="AI3043" s="171"/>
    </row>
    <row r="3044" spans="1:35" s="172" customFormat="1" ht="24" hidden="1" x14ac:dyDescent="0.2">
      <c r="A3044" s="167">
        <v>2</v>
      </c>
      <c r="B3044" s="647">
        <v>0</v>
      </c>
      <c r="C3044" s="647">
        <v>4</v>
      </c>
      <c r="D3044" s="647">
        <v>4</v>
      </c>
      <c r="E3044" s="163" t="s">
        <v>2050</v>
      </c>
      <c r="F3044" s="593" t="s">
        <v>4675</v>
      </c>
      <c r="G3044" s="143"/>
      <c r="H3044" s="166">
        <v>12161700</v>
      </c>
      <c r="I3044" s="180" t="s">
        <v>1227</v>
      </c>
      <c r="J3044" s="169"/>
      <c r="K3044" s="169"/>
      <c r="L3044" s="169"/>
      <c r="M3044" s="146"/>
      <c r="N3044" s="184"/>
      <c r="O3044" s="169"/>
      <c r="P3044" s="146"/>
      <c r="Q3044" s="146">
        <f t="shared" si="57"/>
        <v>0</v>
      </c>
      <c r="R3044" s="182" t="s">
        <v>4741</v>
      </c>
      <c r="S3044" s="226"/>
      <c r="T3044" s="676" t="s">
        <v>4687</v>
      </c>
      <c r="U3044" s="827"/>
      <c r="V3044" s="170"/>
      <c r="W3044" s="170"/>
      <c r="X3044" s="117"/>
      <c r="Y3044" s="171"/>
      <c r="Z3044" s="171"/>
      <c r="AA3044" s="171"/>
      <c r="AB3044" s="171"/>
      <c r="AC3044" s="171"/>
      <c r="AD3044" s="171"/>
      <c r="AE3044" s="171"/>
      <c r="AF3044" s="171"/>
      <c r="AG3044" s="171"/>
      <c r="AH3044" s="171"/>
      <c r="AI3044" s="171"/>
    </row>
    <row r="3045" spans="1:35" s="172" customFormat="1" ht="24" hidden="1" x14ac:dyDescent="0.2">
      <c r="A3045" s="167">
        <v>2</v>
      </c>
      <c r="B3045" s="647">
        <v>0</v>
      </c>
      <c r="C3045" s="647">
        <v>4</v>
      </c>
      <c r="D3045" s="647">
        <v>4</v>
      </c>
      <c r="E3045" s="163" t="s">
        <v>2050</v>
      </c>
      <c r="F3045" s="593" t="s">
        <v>4675</v>
      </c>
      <c r="G3045" s="143"/>
      <c r="H3045" s="166">
        <v>12161700</v>
      </c>
      <c r="I3045" s="180" t="s">
        <v>1228</v>
      </c>
      <c r="J3045" s="169"/>
      <c r="K3045" s="169"/>
      <c r="L3045" s="169"/>
      <c r="M3045" s="146"/>
      <c r="N3045" s="184"/>
      <c r="O3045" s="169"/>
      <c r="P3045" s="146"/>
      <c r="Q3045" s="146">
        <f t="shared" si="57"/>
        <v>0</v>
      </c>
      <c r="R3045" s="182" t="s">
        <v>4741</v>
      </c>
      <c r="S3045" s="226"/>
      <c r="T3045" s="676" t="s">
        <v>4687</v>
      </c>
      <c r="U3045" s="827"/>
      <c r="V3045" s="170"/>
      <c r="W3045" s="170"/>
      <c r="X3045" s="117"/>
      <c r="Y3045" s="171"/>
      <c r="Z3045" s="171"/>
      <c r="AA3045" s="171"/>
      <c r="AB3045" s="171"/>
      <c r="AC3045" s="171"/>
      <c r="AD3045" s="171"/>
      <c r="AE3045" s="171"/>
      <c r="AF3045" s="171"/>
      <c r="AG3045" s="171"/>
      <c r="AH3045" s="171"/>
      <c r="AI3045" s="171"/>
    </row>
    <row r="3046" spans="1:35" s="172" customFormat="1" ht="24" hidden="1" x14ac:dyDescent="0.2">
      <c r="A3046" s="167">
        <v>2</v>
      </c>
      <c r="B3046" s="647">
        <v>0</v>
      </c>
      <c r="C3046" s="647">
        <v>4</v>
      </c>
      <c r="D3046" s="647">
        <v>4</v>
      </c>
      <c r="E3046" s="163" t="s">
        <v>2050</v>
      </c>
      <c r="F3046" s="593" t="s">
        <v>4675</v>
      </c>
      <c r="G3046" s="143"/>
      <c r="H3046" s="166">
        <v>12161700</v>
      </c>
      <c r="I3046" s="180" t="s">
        <v>1229</v>
      </c>
      <c r="J3046" s="169"/>
      <c r="K3046" s="169"/>
      <c r="L3046" s="169"/>
      <c r="M3046" s="146"/>
      <c r="N3046" s="184"/>
      <c r="O3046" s="169"/>
      <c r="P3046" s="146"/>
      <c r="Q3046" s="146">
        <f t="shared" si="57"/>
        <v>0</v>
      </c>
      <c r="R3046" s="182" t="s">
        <v>4741</v>
      </c>
      <c r="S3046" s="226"/>
      <c r="T3046" s="676" t="s">
        <v>4687</v>
      </c>
      <c r="U3046" s="827"/>
      <c r="V3046" s="170"/>
      <c r="W3046" s="170"/>
      <c r="X3046" s="117"/>
      <c r="Y3046" s="171"/>
      <c r="Z3046" s="171"/>
      <c r="AA3046" s="171"/>
      <c r="AB3046" s="171"/>
      <c r="AC3046" s="171"/>
      <c r="AD3046" s="171"/>
      <c r="AE3046" s="171"/>
      <c r="AF3046" s="171"/>
      <c r="AG3046" s="171"/>
      <c r="AH3046" s="171"/>
      <c r="AI3046" s="171"/>
    </row>
    <row r="3047" spans="1:35" s="172" customFormat="1" ht="24" hidden="1" x14ac:dyDescent="0.2">
      <c r="A3047" s="167">
        <v>2</v>
      </c>
      <c r="B3047" s="647">
        <v>0</v>
      </c>
      <c r="C3047" s="647">
        <v>4</v>
      </c>
      <c r="D3047" s="647">
        <v>4</v>
      </c>
      <c r="E3047" s="163" t="s">
        <v>2050</v>
      </c>
      <c r="F3047" s="593" t="s">
        <v>4675</v>
      </c>
      <c r="G3047" s="143"/>
      <c r="H3047" s="166">
        <v>12161700</v>
      </c>
      <c r="I3047" s="180" t="s">
        <v>1230</v>
      </c>
      <c r="J3047" s="169"/>
      <c r="K3047" s="169"/>
      <c r="L3047" s="169"/>
      <c r="M3047" s="146"/>
      <c r="N3047" s="184"/>
      <c r="O3047" s="169"/>
      <c r="P3047" s="146"/>
      <c r="Q3047" s="146">
        <f t="shared" si="57"/>
        <v>0</v>
      </c>
      <c r="R3047" s="182" t="s">
        <v>4741</v>
      </c>
      <c r="S3047" s="226"/>
      <c r="T3047" s="676" t="s">
        <v>4687</v>
      </c>
      <c r="U3047" s="827"/>
      <c r="V3047" s="170"/>
      <c r="W3047" s="170"/>
      <c r="X3047" s="117"/>
      <c r="Y3047" s="171"/>
      <c r="Z3047" s="171"/>
      <c r="AA3047" s="171"/>
      <c r="AB3047" s="171"/>
      <c r="AC3047" s="171"/>
      <c r="AD3047" s="171"/>
      <c r="AE3047" s="171"/>
      <c r="AF3047" s="171"/>
      <c r="AG3047" s="171"/>
      <c r="AH3047" s="171"/>
      <c r="AI3047" s="171"/>
    </row>
    <row r="3048" spans="1:35" s="172" customFormat="1" ht="24" hidden="1" x14ac:dyDescent="0.2">
      <c r="A3048" s="167">
        <v>2</v>
      </c>
      <c r="B3048" s="647">
        <v>0</v>
      </c>
      <c r="C3048" s="647">
        <v>4</v>
      </c>
      <c r="D3048" s="647">
        <v>4</v>
      </c>
      <c r="E3048" s="163" t="s">
        <v>2050</v>
      </c>
      <c r="F3048" s="593" t="s">
        <v>4675</v>
      </c>
      <c r="G3048" s="143"/>
      <c r="H3048" s="166">
        <v>12161700</v>
      </c>
      <c r="I3048" s="180" t="s">
        <v>1231</v>
      </c>
      <c r="J3048" s="169"/>
      <c r="K3048" s="169"/>
      <c r="L3048" s="169"/>
      <c r="M3048" s="146"/>
      <c r="N3048" s="184"/>
      <c r="O3048" s="169"/>
      <c r="P3048" s="146"/>
      <c r="Q3048" s="146">
        <f t="shared" si="57"/>
        <v>0</v>
      </c>
      <c r="R3048" s="182" t="s">
        <v>4741</v>
      </c>
      <c r="S3048" s="226"/>
      <c r="T3048" s="676" t="s">
        <v>4687</v>
      </c>
      <c r="U3048" s="827"/>
      <c r="V3048" s="170"/>
      <c r="W3048" s="170"/>
      <c r="X3048" s="117"/>
      <c r="Y3048" s="171"/>
      <c r="Z3048" s="171"/>
      <c r="AA3048" s="171"/>
      <c r="AB3048" s="171"/>
      <c r="AC3048" s="171"/>
      <c r="AD3048" s="171"/>
      <c r="AE3048" s="171"/>
      <c r="AF3048" s="171"/>
      <c r="AG3048" s="171"/>
      <c r="AH3048" s="171"/>
      <c r="AI3048" s="171"/>
    </row>
    <row r="3049" spans="1:35" s="172" customFormat="1" ht="24" hidden="1" x14ac:dyDescent="0.2">
      <c r="A3049" s="167">
        <v>2</v>
      </c>
      <c r="B3049" s="647">
        <v>0</v>
      </c>
      <c r="C3049" s="647">
        <v>4</v>
      </c>
      <c r="D3049" s="647">
        <v>4</v>
      </c>
      <c r="E3049" s="163" t="s">
        <v>2050</v>
      </c>
      <c r="F3049" s="593" t="s">
        <v>4675</v>
      </c>
      <c r="G3049" s="143"/>
      <c r="H3049" s="166">
        <v>12161700</v>
      </c>
      <c r="I3049" s="180" t="s">
        <v>1232</v>
      </c>
      <c r="J3049" s="169"/>
      <c r="K3049" s="169"/>
      <c r="L3049" s="169"/>
      <c r="M3049" s="146"/>
      <c r="N3049" s="184"/>
      <c r="O3049" s="169"/>
      <c r="P3049" s="146"/>
      <c r="Q3049" s="146">
        <f t="shared" si="57"/>
        <v>0</v>
      </c>
      <c r="R3049" s="182" t="s">
        <v>4741</v>
      </c>
      <c r="S3049" s="226"/>
      <c r="T3049" s="676" t="s">
        <v>4687</v>
      </c>
      <c r="U3049" s="827"/>
      <c r="V3049" s="170"/>
      <c r="W3049" s="170"/>
      <c r="X3049" s="117"/>
      <c r="Y3049" s="171"/>
      <c r="Z3049" s="171"/>
      <c r="AA3049" s="171"/>
      <c r="AB3049" s="171"/>
      <c r="AC3049" s="171"/>
      <c r="AD3049" s="171"/>
      <c r="AE3049" s="171"/>
      <c r="AF3049" s="171"/>
      <c r="AG3049" s="171"/>
      <c r="AH3049" s="171"/>
      <c r="AI3049" s="171"/>
    </row>
    <row r="3050" spans="1:35" s="172" customFormat="1" ht="24" hidden="1" x14ac:dyDescent="0.2">
      <c r="A3050" s="167">
        <v>2</v>
      </c>
      <c r="B3050" s="647">
        <v>0</v>
      </c>
      <c r="C3050" s="647">
        <v>4</v>
      </c>
      <c r="D3050" s="647">
        <v>4</v>
      </c>
      <c r="E3050" s="163" t="s">
        <v>2050</v>
      </c>
      <c r="F3050" s="593" t="s">
        <v>4675</v>
      </c>
      <c r="G3050" s="143"/>
      <c r="H3050" s="166">
        <v>12161700</v>
      </c>
      <c r="I3050" s="180" t="s">
        <v>1233</v>
      </c>
      <c r="J3050" s="169"/>
      <c r="K3050" s="169"/>
      <c r="L3050" s="169"/>
      <c r="M3050" s="146"/>
      <c r="N3050" s="184"/>
      <c r="O3050" s="169"/>
      <c r="P3050" s="146"/>
      <c r="Q3050" s="146">
        <f t="shared" si="57"/>
        <v>0</v>
      </c>
      <c r="R3050" s="182" t="s">
        <v>4741</v>
      </c>
      <c r="S3050" s="226"/>
      <c r="T3050" s="676" t="s">
        <v>4687</v>
      </c>
      <c r="U3050" s="827"/>
      <c r="V3050" s="170"/>
      <c r="W3050" s="170"/>
      <c r="X3050" s="117"/>
      <c r="Y3050" s="171"/>
      <c r="Z3050" s="171"/>
      <c r="AA3050" s="171"/>
      <c r="AB3050" s="171"/>
      <c r="AC3050" s="171"/>
      <c r="AD3050" s="171"/>
      <c r="AE3050" s="171"/>
      <c r="AF3050" s="171"/>
      <c r="AG3050" s="171"/>
      <c r="AH3050" s="171"/>
      <c r="AI3050" s="171"/>
    </row>
    <row r="3051" spans="1:35" s="172" customFormat="1" ht="24" hidden="1" x14ac:dyDescent="0.2">
      <c r="A3051" s="167">
        <v>2</v>
      </c>
      <c r="B3051" s="647">
        <v>0</v>
      </c>
      <c r="C3051" s="647">
        <v>4</v>
      </c>
      <c r="D3051" s="647">
        <v>4</v>
      </c>
      <c r="E3051" s="163" t="s">
        <v>2050</v>
      </c>
      <c r="F3051" s="593" t="s">
        <v>4675</v>
      </c>
      <c r="G3051" s="143"/>
      <c r="H3051" s="166">
        <v>12161700</v>
      </c>
      <c r="I3051" s="180" t="s">
        <v>1234</v>
      </c>
      <c r="J3051" s="169"/>
      <c r="K3051" s="169"/>
      <c r="L3051" s="169"/>
      <c r="M3051" s="146"/>
      <c r="N3051" s="184"/>
      <c r="O3051" s="169"/>
      <c r="P3051" s="146"/>
      <c r="Q3051" s="146">
        <f t="shared" si="57"/>
        <v>0</v>
      </c>
      <c r="R3051" s="182" t="s">
        <v>4741</v>
      </c>
      <c r="S3051" s="226"/>
      <c r="T3051" s="676" t="s">
        <v>4687</v>
      </c>
      <c r="U3051" s="827"/>
      <c r="V3051" s="170"/>
      <c r="W3051" s="170"/>
      <c r="X3051" s="117"/>
      <c r="Y3051" s="171"/>
      <c r="Z3051" s="171"/>
      <c r="AA3051" s="171"/>
      <c r="AB3051" s="171"/>
      <c r="AC3051" s="171"/>
      <c r="AD3051" s="171"/>
      <c r="AE3051" s="171"/>
      <c r="AF3051" s="171"/>
      <c r="AG3051" s="171"/>
      <c r="AH3051" s="171"/>
      <c r="AI3051" s="171"/>
    </row>
    <row r="3052" spans="1:35" s="172" customFormat="1" ht="24" hidden="1" x14ac:dyDescent="0.2">
      <c r="A3052" s="167">
        <v>2</v>
      </c>
      <c r="B3052" s="647">
        <v>0</v>
      </c>
      <c r="C3052" s="647">
        <v>4</v>
      </c>
      <c r="D3052" s="647">
        <v>4</v>
      </c>
      <c r="E3052" s="163" t="s">
        <v>2050</v>
      </c>
      <c r="F3052" s="593" t="s">
        <v>4675</v>
      </c>
      <c r="G3052" s="143"/>
      <c r="H3052" s="166">
        <v>12161700</v>
      </c>
      <c r="I3052" s="180" t="s">
        <v>1235</v>
      </c>
      <c r="J3052" s="169"/>
      <c r="K3052" s="169"/>
      <c r="L3052" s="169"/>
      <c r="M3052" s="146"/>
      <c r="N3052" s="184"/>
      <c r="O3052" s="169"/>
      <c r="P3052" s="146"/>
      <c r="Q3052" s="146">
        <f t="shared" si="57"/>
        <v>0</v>
      </c>
      <c r="R3052" s="182" t="s">
        <v>4741</v>
      </c>
      <c r="S3052" s="226"/>
      <c r="T3052" s="676" t="s">
        <v>4687</v>
      </c>
      <c r="U3052" s="827"/>
      <c r="V3052" s="170"/>
      <c r="W3052" s="170"/>
      <c r="X3052" s="117"/>
      <c r="Y3052" s="171"/>
      <c r="Z3052" s="171"/>
      <c r="AA3052" s="171"/>
      <c r="AB3052" s="171"/>
      <c r="AC3052" s="171"/>
      <c r="AD3052" s="171"/>
      <c r="AE3052" s="171"/>
      <c r="AF3052" s="171"/>
      <c r="AG3052" s="171"/>
      <c r="AH3052" s="171"/>
      <c r="AI3052" s="171"/>
    </row>
    <row r="3053" spans="1:35" s="172" customFormat="1" ht="24" hidden="1" x14ac:dyDescent="0.2">
      <c r="A3053" s="167">
        <v>2</v>
      </c>
      <c r="B3053" s="647">
        <v>0</v>
      </c>
      <c r="C3053" s="647">
        <v>4</v>
      </c>
      <c r="D3053" s="647">
        <v>4</v>
      </c>
      <c r="E3053" s="163" t="s">
        <v>2050</v>
      </c>
      <c r="F3053" s="593" t="s">
        <v>4675</v>
      </c>
      <c r="G3053" s="143"/>
      <c r="H3053" s="166">
        <v>12161700</v>
      </c>
      <c r="I3053" s="180" t="s">
        <v>1236</v>
      </c>
      <c r="J3053" s="169"/>
      <c r="K3053" s="169"/>
      <c r="L3053" s="169"/>
      <c r="M3053" s="146"/>
      <c r="N3053" s="184"/>
      <c r="O3053" s="169"/>
      <c r="P3053" s="146"/>
      <c r="Q3053" s="146">
        <f t="shared" si="57"/>
        <v>0</v>
      </c>
      <c r="R3053" s="182" t="s">
        <v>4741</v>
      </c>
      <c r="S3053" s="226"/>
      <c r="T3053" s="676" t="s">
        <v>4687</v>
      </c>
      <c r="U3053" s="827"/>
      <c r="V3053" s="170"/>
      <c r="W3053" s="170"/>
      <c r="X3053" s="117"/>
      <c r="Y3053" s="171"/>
      <c r="Z3053" s="171"/>
      <c r="AA3053" s="171"/>
      <c r="AB3053" s="171"/>
      <c r="AC3053" s="171"/>
      <c r="AD3053" s="171"/>
      <c r="AE3053" s="171"/>
      <c r="AF3053" s="171"/>
      <c r="AG3053" s="171"/>
      <c r="AH3053" s="171"/>
      <c r="AI3053" s="171"/>
    </row>
    <row r="3054" spans="1:35" s="172" customFormat="1" ht="24" hidden="1" x14ac:dyDescent="0.2">
      <c r="A3054" s="167">
        <v>2</v>
      </c>
      <c r="B3054" s="647">
        <v>0</v>
      </c>
      <c r="C3054" s="647">
        <v>4</v>
      </c>
      <c r="D3054" s="647">
        <v>4</v>
      </c>
      <c r="E3054" s="163" t="s">
        <v>2050</v>
      </c>
      <c r="F3054" s="593" t="s">
        <v>4675</v>
      </c>
      <c r="G3054" s="143"/>
      <c r="H3054" s="166">
        <v>12161700</v>
      </c>
      <c r="I3054" s="180" t="s">
        <v>3413</v>
      </c>
      <c r="J3054" s="169"/>
      <c r="K3054" s="169"/>
      <c r="L3054" s="169"/>
      <c r="M3054" s="146"/>
      <c r="N3054" s="184"/>
      <c r="O3054" s="169"/>
      <c r="P3054" s="146"/>
      <c r="Q3054" s="146">
        <f t="shared" si="57"/>
        <v>0</v>
      </c>
      <c r="R3054" s="182" t="s">
        <v>4741</v>
      </c>
      <c r="S3054" s="226"/>
      <c r="T3054" s="676" t="s">
        <v>4687</v>
      </c>
      <c r="U3054" s="827"/>
      <c r="V3054" s="170"/>
      <c r="W3054" s="170"/>
      <c r="X3054" s="117"/>
      <c r="Y3054" s="171"/>
      <c r="Z3054" s="171"/>
      <c r="AA3054" s="171"/>
      <c r="AB3054" s="171"/>
      <c r="AC3054" s="171"/>
      <c r="AD3054" s="171"/>
      <c r="AE3054" s="171"/>
      <c r="AF3054" s="171"/>
      <c r="AG3054" s="171"/>
      <c r="AH3054" s="171"/>
      <c r="AI3054" s="171"/>
    </row>
    <row r="3055" spans="1:35" s="172" customFormat="1" ht="24" hidden="1" x14ac:dyDescent="0.2">
      <c r="A3055" s="167">
        <v>2</v>
      </c>
      <c r="B3055" s="647">
        <v>0</v>
      </c>
      <c r="C3055" s="647">
        <v>4</v>
      </c>
      <c r="D3055" s="647">
        <v>4</v>
      </c>
      <c r="E3055" s="163" t="s">
        <v>2050</v>
      </c>
      <c r="F3055" s="593" t="s">
        <v>4675</v>
      </c>
      <c r="G3055" s="143"/>
      <c r="H3055" s="166">
        <v>12161700</v>
      </c>
      <c r="I3055" s="180" t="s">
        <v>179</v>
      </c>
      <c r="J3055" s="169"/>
      <c r="K3055" s="169"/>
      <c r="L3055" s="169"/>
      <c r="M3055" s="146"/>
      <c r="N3055" s="184"/>
      <c r="O3055" s="169"/>
      <c r="P3055" s="146"/>
      <c r="Q3055" s="146">
        <f t="shared" si="57"/>
        <v>0</v>
      </c>
      <c r="R3055" s="182" t="s">
        <v>4741</v>
      </c>
      <c r="S3055" s="226"/>
      <c r="T3055" s="676" t="s">
        <v>4687</v>
      </c>
      <c r="U3055" s="827"/>
      <c r="V3055" s="170"/>
      <c r="W3055" s="170"/>
      <c r="X3055" s="117"/>
      <c r="Y3055" s="171"/>
      <c r="Z3055" s="171"/>
      <c r="AA3055" s="171"/>
      <c r="AB3055" s="171"/>
      <c r="AC3055" s="171"/>
      <c r="AD3055" s="171"/>
      <c r="AE3055" s="171"/>
      <c r="AF3055" s="171"/>
      <c r="AG3055" s="171"/>
      <c r="AH3055" s="171"/>
      <c r="AI3055" s="171"/>
    </row>
    <row r="3056" spans="1:35" s="172" customFormat="1" ht="24" hidden="1" x14ac:dyDescent="0.2">
      <c r="A3056" s="167">
        <v>2</v>
      </c>
      <c r="B3056" s="647">
        <v>0</v>
      </c>
      <c r="C3056" s="647">
        <v>4</v>
      </c>
      <c r="D3056" s="647">
        <v>4</v>
      </c>
      <c r="E3056" s="163" t="s">
        <v>2050</v>
      </c>
      <c r="F3056" s="593" t="s">
        <v>4675</v>
      </c>
      <c r="G3056" s="143"/>
      <c r="H3056" s="166">
        <v>12161700</v>
      </c>
      <c r="I3056" s="180" t="s">
        <v>3414</v>
      </c>
      <c r="J3056" s="169"/>
      <c r="K3056" s="169"/>
      <c r="L3056" s="169"/>
      <c r="M3056" s="146"/>
      <c r="N3056" s="184"/>
      <c r="O3056" s="169"/>
      <c r="P3056" s="146"/>
      <c r="Q3056" s="146">
        <f t="shared" si="57"/>
        <v>0</v>
      </c>
      <c r="R3056" s="182" t="s">
        <v>4741</v>
      </c>
      <c r="S3056" s="226"/>
      <c r="T3056" s="676" t="s">
        <v>4687</v>
      </c>
      <c r="U3056" s="827"/>
      <c r="V3056" s="170"/>
      <c r="W3056" s="170"/>
      <c r="X3056" s="117"/>
      <c r="Y3056" s="171"/>
      <c r="Z3056" s="171"/>
      <c r="AA3056" s="171"/>
      <c r="AB3056" s="171"/>
      <c r="AC3056" s="171"/>
      <c r="AD3056" s="171"/>
      <c r="AE3056" s="171"/>
      <c r="AF3056" s="171"/>
      <c r="AG3056" s="171"/>
      <c r="AH3056" s="171"/>
      <c r="AI3056" s="171"/>
    </row>
    <row r="3057" spans="1:35" s="172" customFormat="1" ht="24" hidden="1" x14ac:dyDescent="0.2">
      <c r="A3057" s="167">
        <v>2</v>
      </c>
      <c r="B3057" s="647">
        <v>0</v>
      </c>
      <c r="C3057" s="647">
        <v>4</v>
      </c>
      <c r="D3057" s="647">
        <v>4</v>
      </c>
      <c r="E3057" s="163" t="s">
        <v>2050</v>
      </c>
      <c r="F3057" s="593" t="s">
        <v>4675</v>
      </c>
      <c r="G3057" s="143"/>
      <c r="H3057" s="166">
        <v>12161700</v>
      </c>
      <c r="I3057" s="180" t="s">
        <v>180</v>
      </c>
      <c r="J3057" s="169"/>
      <c r="K3057" s="169"/>
      <c r="L3057" s="169"/>
      <c r="M3057" s="146"/>
      <c r="N3057" s="184"/>
      <c r="O3057" s="169"/>
      <c r="P3057" s="146"/>
      <c r="Q3057" s="146">
        <f t="shared" si="57"/>
        <v>0</v>
      </c>
      <c r="R3057" s="182" t="s">
        <v>4741</v>
      </c>
      <c r="S3057" s="226"/>
      <c r="T3057" s="676" t="s">
        <v>4687</v>
      </c>
      <c r="U3057" s="827"/>
      <c r="V3057" s="170"/>
      <c r="W3057" s="170"/>
      <c r="X3057" s="117"/>
      <c r="Y3057" s="171"/>
      <c r="Z3057" s="171"/>
      <c r="AA3057" s="171"/>
      <c r="AB3057" s="171"/>
      <c r="AC3057" s="171"/>
      <c r="AD3057" s="171"/>
      <c r="AE3057" s="171"/>
      <c r="AF3057" s="171"/>
      <c r="AG3057" s="171"/>
      <c r="AH3057" s="171"/>
      <c r="AI3057" s="171"/>
    </row>
    <row r="3058" spans="1:35" s="172" customFormat="1" ht="24" hidden="1" x14ac:dyDescent="0.2">
      <c r="A3058" s="167">
        <v>2</v>
      </c>
      <c r="B3058" s="647">
        <v>0</v>
      </c>
      <c r="C3058" s="647">
        <v>4</v>
      </c>
      <c r="D3058" s="647">
        <v>4</v>
      </c>
      <c r="E3058" s="163" t="s">
        <v>2050</v>
      </c>
      <c r="F3058" s="593" t="s">
        <v>4675</v>
      </c>
      <c r="G3058" s="143"/>
      <c r="H3058" s="166">
        <v>42190000</v>
      </c>
      <c r="I3058" s="180" t="s">
        <v>3415</v>
      </c>
      <c r="J3058" s="169"/>
      <c r="K3058" s="169"/>
      <c r="L3058" s="169"/>
      <c r="M3058" s="146"/>
      <c r="N3058" s="184"/>
      <c r="O3058" s="169"/>
      <c r="P3058" s="146"/>
      <c r="Q3058" s="146">
        <f t="shared" si="57"/>
        <v>0</v>
      </c>
      <c r="R3058" s="182" t="s">
        <v>4741</v>
      </c>
      <c r="S3058" s="226"/>
      <c r="T3058" s="676" t="s">
        <v>4687</v>
      </c>
      <c r="U3058" s="827"/>
      <c r="V3058" s="170"/>
      <c r="W3058" s="170"/>
      <c r="X3058" s="117"/>
      <c r="Y3058" s="171"/>
      <c r="Z3058" s="171"/>
      <c r="AA3058" s="171"/>
      <c r="AB3058" s="171"/>
      <c r="AC3058" s="171"/>
      <c r="AD3058" s="171"/>
      <c r="AE3058" s="171"/>
      <c r="AF3058" s="171"/>
      <c r="AG3058" s="171"/>
      <c r="AH3058" s="171"/>
      <c r="AI3058" s="171"/>
    </row>
    <row r="3059" spans="1:35" s="172" customFormat="1" ht="24" hidden="1" x14ac:dyDescent="0.2">
      <c r="A3059" s="167">
        <v>2</v>
      </c>
      <c r="B3059" s="647">
        <v>0</v>
      </c>
      <c r="C3059" s="647">
        <v>4</v>
      </c>
      <c r="D3059" s="647">
        <v>4</v>
      </c>
      <c r="E3059" s="163" t="s">
        <v>2050</v>
      </c>
      <c r="F3059" s="593" t="s">
        <v>4675</v>
      </c>
      <c r="G3059" s="143"/>
      <c r="H3059" s="166">
        <v>42190000</v>
      </c>
      <c r="I3059" s="180" t="s">
        <v>3416</v>
      </c>
      <c r="J3059" s="169"/>
      <c r="K3059" s="169"/>
      <c r="L3059" s="169"/>
      <c r="M3059" s="146"/>
      <c r="N3059" s="184"/>
      <c r="O3059" s="169"/>
      <c r="P3059" s="146"/>
      <c r="Q3059" s="146">
        <f t="shared" si="57"/>
        <v>0</v>
      </c>
      <c r="R3059" s="182" t="s">
        <v>4741</v>
      </c>
      <c r="S3059" s="226"/>
      <c r="T3059" s="676" t="s">
        <v>4687</v>
      </c>
      <c r="U3059" s="827"/>
      <c r="V3059" s="170"/>
      <c r="W3059" s="170"/>
      <c r="X3059" s="117"/>
      <c r="Y3059" s="171"/>
      <c r="Z3059" s="171"/>
      <c r="AA3059" s="171"/>
      <c r="AB3059" s="171"/>
      <c r="AC3059" s="171"/>
      <c r="AD3059" s="171"/>
      <c r="AE3059" s="171"/>
      <c r="AF3059" s="171"/>
      <c r="AG3059" s="171"/>
      <c r="AH3059" s="171"/>
      <c r="AI3059" s="171"/>
    </row>
    <row r="3060" spans="1:35" s="172" customFormat="1" ht="24" hidden="1" x14ac:dyDescent="0.2">
      <c r="A3060" s="167">
        <v>2</v>
      </c>
      <c r="B3060" s="647">
        <v>0</v>
      </c>
      <c r="C3060" s="647">
        <v>4</v>
      </c>
      <c r="D3060" s="647">
        <v>4</v>
      </c>
      <c r="E3060" s="163" t="s">
        <v>2050</v>
      </c>
      <c r="F3060" s="593" t="s">
        <v>4675</v>
      </c>
      <c r="G3060" s="143"/>
      <c r="H3060" s="166">
        <v>42190000</v>
      </c>
      <c r="I3060" s="180" t="s">
        <v>3417</v>
      </c>
      <c r="J3060" s="169"/>
      <c r="K3060" s="169"/>
      <c r="L3060" s="169"/>
      <c r="M3060" s="146"/>
      <c r="N3060" s="184"/>
      <c r="O3060" s="169"/>
      <c r="P3060" s="146"/>
      <c r="Q3060" s="146">
        <f t="shared" si="57"/>
        <v>0</v>
      </c>
      <c r="R3060" s="182" t="s">
        <v>4741</v>
      </c>
      <c r="S3060" s="226"/>
      <c r="T3060" s="676" t="s">
        <v>4687</v>
      </c>
      <c r="U3060" s="827"/>
      <c r="V3060" s="170"/>
      <c r="W3060" s="170"/>
      <c r="X3060" s="117"/>
      <c r="Y3060" s="171"/>
      <c r="Z3060" s="171"/>
      <c r="AA3060" s="171"/>
      <c r="AB3060" s="171"/>
      <c r="AC3060" s="171"/>
      <c r="AD3060" s="171"/>
      <c r="AE3060" s="171"/>
      <c r="AF3060" s="171"/>
      <c r="AG3060" s="171"/>
      <c r="AH3060" s="171"/>
      <c r="AI3060" s="171"/>
    </row>
    <row r="3061" spans="1:35" s="172" customFormat="1" ht="24" hidden="1" x14ac:dyDescent="0.2">
      <c r="A3061" s="167">
        <v>2</v>
      </c>
      <c r="B3061" s="647">
        <v>0</v>
      </c>
      <c r="C3061" s="647">
        <v>4</v>
      </c>
      <c r="D3061" s="647">
        <v>4</v>
      </c>
      <c r="E3061" s="163" t="s">
        <v>2050</v>
      </c>
      <c r="F3061" s="593" t="s">
        <v>4675</v>
      </c>
      <c r="G3061" s="143"/>
      <c r="H3061" s="166">
        <v>42190000</v>
      </c>
      <c r="I3061" s="180" t="s">
        <v>3418</v>
      </c>
      <c r="J3061" s="169"/>
      <c r="K3061" s="169"/>
      <c r="L3061" s="169"/>
      <c r="M3061" s="146"/>
      <c r="N3061" s="184"/>
      <c r="O3061" s="169"/>
      <c r="P3061" s="146"/>
      <c r="Q3061" s="146">
        <f t="shared" ref="Q3061:Q3093" si="58">+P3061</f>
        <v>0</v>
      </c>
      <c r="R3061" s="182" t="s">
        <v>4741</v>
      </c>
      <c r="S3061" s="226"/>
      <c r="T3061" s="676" t="s">
        <v>4687</v>
      </c>
      <c r="U3061" s="827"/>
      <c r="V3061" s="170"/>
      <c r="W3061" s="170"/>
      <c r="X3061" s="117"/>
      <c r="Y3061" s="171"/>
      <c r="Z3061" s="171"/>
      <c r="AA3061" s="171"/>
      <c r="AB3061" s="171"/>
      <c r="AC3061" s="171"/>
      <c r="AD3061" s="171"/>
      <c r="AE3061" s="171"/>
      <c r="AF3061" s="171"/>
      <c r="AG3061" s="171"/>
      <c r="AH3061" s="171"/>
      <c r="AI3061" s="171"/>
    </row>
    <row r="3062" spans="1:35" s="172" customFormat="1" ht="24" hidden="1" x14ac:dyDescent="0.2">
      <c r="A3062" s="167">
        <v>2</v>
      </c>
      <c r="B3062" s="647">
        <v>0</v>
      </c>
      <c r="C3062" s="647">
        <v>4</v>
      </c>
      <c r="D3062" s="647">
        <v>4</v>
      </c>
      <c r="E3062" s="163" t="s">
        <v>2050</v>
      </c>
      <c r="F3062" s="593" t="s">
        <v>4675</v>
      </c>
      <c r="G3062" s="143"/>
      <c r="H3062" s="166">
        <v>41113300</v>
      </c>
      <c r="I3062" s="180" t="s">
        <v>181</v>
      </c>
      <c r="J3062" s="169"/>
      <c r="K3062" s="169"/>
      <c r="L3062" s="169"/>
      <c r="M3062" s="146"/>
      <c r="N3062" s="184"/>
      <c r="O3062" s="169"/>
      <c r="P3062" s="146"/>
      <c r="Q3062" s="146">
        <f t="shared" si="58"/>
        <v>0</v>
      </c>
      <c r="R3062" s="182" t="s">
        <v>4741</v>
      </c>
      <c r="S3062" s="226"/>
      <c r="T3062" s="676" t="s">
        <v>4687</v>
      </c>
      <c r="U3062" s="827"/>
      <c r="V3062" s="170"/>
      <c r="W3062" s="170"/>
      <c r="X3062" s="117"/>
      <c r="Y3062" s="171"/>
      <c r="Z3062" s="171"/>
      <c r="AA3062" s="171"/>
      <c r="AB3062" s="171"/>
      <c r="AC3062" s="171"/>
      <c r="AD3062" s="171"/>
      <c r="AE3062" s="171"/>
      <c r="AF3062" s="171"/>
      <c r="AG3062" s="171"/>
      <c r="AH3062" s="171"/>
      <c r="AI3062" s="171"/>
    </row>
    <row r="3063" spans="1:35" s="172" customFormat="1" ht="24" hidden="1" x14ac:dyDescent="0.2">
      <c r="A3063" s="167">
        <v>2</v>
      </c>
      <c r="B3063" s="647">
        <v>0</v>
      </c>
      <c r="C3063" s="647">
        <v>4</v>
      </c>
      <c r="D3063" s="647">
        <v>4</v>
      </c>
      <c r="E3063" s="163" t="s">
        <v>2050</v>
      </c>
      <c r="F3063" s="593" t="s">
        <v>4675</v>
      </c>
      <c r="G3063" s="143"/>
      <c r="H3063" s="166">
        <v>41113300</v>
      </c>
      <c r="I3063" s="180" t="s">
        <v>182</v>
      </c>
      <c r="J3063" s="169"/>
      <c r="K3063" s="169"/>
      <c r="L3063" s="169"/>
      <c r="M3063" s="146"/>
      <c r="N3063" s="184"/>
      <c r="O3063" s="169"/>
      <c r="P3063" s="146"/>
      <c r="Q3063" s="146">
        <f t="shared" si="58"/>
        <v>0</v>
      </c>
      <c r="R3063" s="182" t="s">
        <v>4741</v>
      </c>
      <c r="S3063" s="226"/>
      <c r="T3063" s="676" t="s">
        <v>4687</v>
      </c>
      <c r="U3063" s="827"/>
      <c r="V3063" s="170"/>
      <c r="W3063" s="170"/>
      <c r="X3063" s="117"/>
      <c r="Y3063" s="171"/>
      <c r="Z3063" s="171"/>
      <c r="AA3063" s="171"/>
      <c r="AB3063" s="171"/>
      <c r="AC3063" s="171"/>
      <c r="AD3063" s="171"/>
      <c r="AE3063" s="171"/>
      <c r="AF3063" s="171"/>
      <c r="AG3063" s="171"/>
      <c r="AH3063" s="171"/>
      <c r="AI3063" s="171"/>
    </row>
    <row r="3064" spans="1:35" s="172" customFormat="1" ht="24" hidden="1" x14ac:dyDescent="0.2">
      <c r="A3064" s="167">
        <v>2</v>
      </c>
      <c r="B3064" s="647">
        <v>0</v>
      </c>
      <c r="C3064" s="647">
        <v>4</v>
      </c>
      <c r="D3064" s="647">
        <v>4</v>
      </c>
      <c r="E3064" s="163" t="s">
        <v>2050</v>
      </c>
      <c r="F3064" s="593" t="s">
        <v>4675</v>
      </c>
      <c r="G3064" s="143"/>
      <c r="H3064" s="166">
        <v>41113300</v>
      </c>
      <c r="I3064" s="180" t="s">
        <v>183</v>
      </c>
      <c r="J3064" s="169"/>
      <c r="K3064" s="169"/>
      <c r="L3064" s="169"/>
      <c r="M3064" s="146"/>
      <c r="N3064" s="184"/>
      <c r="O3064" s="169"/>
      <c r="P3064" s="146"/>
      <c r="Q3064" s="146">
        <f t="shared" si="58"/>
        <v>0</v>
      </c>
      <c r="R3064" s="182" t="s">
        <v>4741</v>
      </c>
      <c r="S3064" s="226"/>
      <c r="T3064" s="676" t="s">
        <v>4687</v>
      </c>
      <c r="U3064" s="827"/>
      <c r="V3064" s="170"/>
      <c r="W3064" s="170"/>
      <c r="X3064" s="117"/>
      <c r="Y3064" s="171"/>
      <c r="Z3064" s="171"/>
      <c r="AA3064" s="171"/>
      <c r="AB3064" s="171"/>
      <c r="AC3064" s="171"/>
      <c r="AD3064" s="171"/>
      <c r="AE3064" s="171"/>
      <c r="AF3064" s="171"/>
      <c r="AG3064" s="171"/>
      <c r="AH3064" s="171"/>
      <c r="AI3064" s="171"/>
    </row>
    <row r="3065" spans="1:35" s="172" customFormat="1" ht="24" hidden="1" x14ac:dyDescent="0.2">
      <c r="A3065" s="167">
        <v>2</v>
      </c>
      <c r="B3065" s="647">
        <v>0</v>
      </c>
      <c r="C3065" s="647">
        <v>4</v>
      </c>
      <c r="D3065" s="647">
        <v>4</v>
      </c>
      <c r="E3065" s="163" t="s">
        <v>2050</v>
      </c>
      <c r="F3065" s="593" t="s">
        <v>4675</v>
      </c>
      <c r="G3065" s="143"/>
      <c r="H3065" s="166">
        <v>41113300</v>
      </c>
      <c r="I3065" s="180" t="s">
        <v>184</v>
      </c>
      <c r="J3065" s="169"/>
      <c r="K3065" s="169"/>
      <c r="L3065" s="169"/>
      <c r="M3065" s="146"/>
      <c r="N3065" s="184"/>
      <c r="O3065" s="169"/>
      <c r="P3065" s="146"/>
      <c r="Q3065" s="146">
        <f t="shared" si="58"/>
        <v>0</v>
      </c>
      <c r="R3065" s="182" t="s">
        <v>4741</v>
      </c>
      <c r="S3065" s="226"/>
      <c r="T3065" s="676" t="s">
        <v>4687</v>
      </c>
      <c r="U3065" s="827"/>
      <c r="V3065" s="170"/>
      <c r="W3065" s="170"/>
      <c r="X3065" s="117"/>
      <c r="Y3065" s="171"/>
      <c r="Z3065" s="171"/>
      <c r="AA3065" s="171"/>
      <c r="AB3065" s="171"/>
      <c r="AC3065" s="171"/>
      <c r="AD3065" s="171"/>
      <c r="AE3065" s="171"/>
      <c r="AF3065" s="171"/>
      <c r="AG3065" s="171"/>
      <c r="AH3065" s="171"/>
      <c r="AI3065" s="171"/>
    </row>
    <row r="3066" spans="1:35" s="172" customFormat="1" ht="24" hidden="1" x14ac:dyDescent="0.2">
      <c r="A3066" s="167">
        <v>2</v>
      </c>
      <c r="B3066" s="647">
        <v>0</v>
      </c>
      <c r="C3066" s="647">
        <v>4</v>
      </c>
      <c r="D3066" s="647">
        <v>4</v>
      </c>
      <c r="E3066" s="163" t="s">
        <v>2050</v>
      </c>
      <c r="F3066" s="593" t="s">
        <v>4675</v>
      </c>
      <c r="G3066" s="143"/>
      <c r="H3066" s="166">
        <v>41113300</v>
      </c>
      <c r="I3066" s="180" t="s">
        <v>3419</v>
      </c>
      <c r="J3066" s="169"/>
      <c r="K3066" s="169"/>
      <c r="L3066" s="169"/>
      <c r="M3066" s="146"/>
      <c r="N3066" s="184"/>
      <c r="O3066" s="169"/>
      <c r="P3066" s="146"/>
      <c r="Q3066" s="146">
        <f t="shared" si="58"/>
        <v>0</v>
      </c>
      <c r="R3066" s="182" t="s">
        <v>4741</v>
      </c>
      <c r="S3066" s="226"/>
      <c r="T3066" s="676" t="s">
        <v>4687</v>
      </c>
      <c r="U3066" s="827"/>
      <c r="V3066" s="170"/>
      <c r="W3066" s="170"/>
      <c r="X3066" s="117"/>
      <c r="Y3066" s="171"/>
      <c r="Z3066" s="171"/>
      <c r="AA3066" s="171"/>
      <c r="AB3066" s="171"/>
      <c r="AC3066" s="171"/>
      <c r="AD3066" s="171"/>
      <c r="AE3066" s="171"/>
      <c r="AF3066" s="171"/>
      <c r="AG3066" s="171"/>
      <c r="AH3066" s="171"/>
      <c r="AI3066" s="171"/>
    </row>
    <row r="3067" spans="1:35" s="172" customFormat="1" ht="24" hidden="1" x14ac:dyDescent="0.2">
      <c r="A3067" s="167">
        <v>2</v>
      </c>
      <c r="B3067" s="647">
        <v>0</v>
      </c>
      <c r="C3067" s="647">
        <v>4</v>
      </c>
      <c r="D3067" s="647">
        <v>4</v>
      </c>
      <c r="E3067" s="163" t="s">
        <v>2050</v>
      </c>
      <c r="F3067" s="593" t="s">
        <v>4675</v>
      </c>
      <c r="G3067" s="143"/>
      <c r="H3067" s="166">
        <v>41113300</v>
      </c>
      <c r="I3067" s="180" t="s">
        <v>3420</v>
      </c>
      <c r="J3067" s="169"/>
      <c r="K3067" s="169"/>
      <c r="L3067" s="169"/>
      <c r="M3067" s="146"/>
      <c r="N3067" s="184"/>
      <c r="O3067" s="169"/>
      <c r="P3067" s="146"/>
      <c r="Q3067" s="146">
        <f t="shared" si="58"/>
        <v>0</v>
      </c>
      <c r="R3067" s="182" t="s">
        <v>4741</v>
      </c>
      <c r="S3067" s="226"/>
      <c r="T3067" s="676" t="s">
        <v>4687</v>
      </c>
      <c r="U3067" s="827"/>
      <c r="V3067" s="170"/>
      <c r="W3067" s="170"/>
      <c r="X3067" s="117"/>
      <c r="Y3067" s="171"/>
      <c r="Z3067" s="171"/>
      <c r="AA3067" s="171"/>
      <c r="AB3067" s="171"/>
      <c r="AC3067" s="171"/>
      <c r="AD3067" s="171"/>
      <c r="AE3067" s="171"/>
      <c r="AF3067" s="171"/>
      <c r="AG3067" s="171"/>
      <c r="AH3067" s="171"/>
      <c r="AI3067" s="171"/>
    </row>
    <row r="3068" spans="1:35" s="172" customFormat="1" ht="24" hidden="1" x14ac:dyDescent="0.2">
      <c r="A3068" s="167">
        <v>2</v>
      </c>
      <c r="B3068" s="647">
        <v>0</v>
      </c>
      <c r="C3068" s="647">
        <v>4</v>
      </c>
      <c r="D3068" s="647">
        <v>4</v>
      </c>
      <c r="E3068" s="163" t="s">
        <v>2050</v>
      </c>
      <c r="F3068" s="593" t="s">
        <v>4675</v>
      </c>
      <c r="G3068" s="143"/>
      <c r="H3068" s="166">
        <v>41113300</v>
      </c>
      <c r="I3068" s="180" t="s">
        <v>3421</v>
      </c>
      <c r="J3068" s="169"/>
      <c r="K3068" s="169"/>
      <c r="L3068" s="169"/>
      <c r="M3068" s="146"/>
      <c r="N3068" s="184"/>
      <c r="O3068" s="169"/>
      <c r="P3068" s="146"/>
      <c r="Q3068" s="146">
        <f t="shared" si="58"/>
        <v>0</v>
      </c>
      <c r="R3068" s="182" t="s">
        <v>4741</v>
      </c>
      <c r="S3068" s="226"/>
      <c r="T3068" s="676" t="s">
        <v>4687</v>
      </c>
      <c r="U3068" s="827"/>
      <c r="V3068" s="170"/>
      <c r="W3068" s="170"/>
      <c r="X3068" s="117"/>
      <c r="Y3068" s="171"/>
      <c r="Z3068" s="171"/>
      <c r="AA3068" s="171"/>
      <c r="AB3068" s="171"/>
      <c r="AC3068" s="171"/>
      <c r="AD3068" s="171"/>
      <c r="AE3068" s="171"/>
      <c r="AF3068" s="171"/>
      <c r="AG3068" s="171"/>
      <c r="AH3068" s="171"/>
      <c r="AI3068" s="171"/>
    </row>
    <row r="3069" spans="1:35" s="172" customFormat="1" ht="24" hidden="1" x14ac:dyDescent="0.2">
      <c r="A3069" s="167">
        <v>2</v>
      </c>
      <c r="B3069" s="647">
        <v>0</v>
      </c>
      <c r="C3069" s="647">
        <v>4</v>
      </c>
      <c r="D3069" s="647">
        <v>4</v>
      </c>
      <c r="E3069" s="163" t="s">
        <v>2050</v>
      </c>
      <c r="F3069" s="593" t="s">
        <v>4675</v>
      </c>
      <c r="G3069" s="143"/>
      <c r="H3069" s="166">
        <v>41113300</v>
      </c>
      <c r="I3069" s="180" t="s">
        <v>3422</v>
      </c>
      <c r="J3069" s="169"/>
      <c r="K3069" s="169"/>
      <c r="L3069" s="169"/>
      <c r="M3069" s="146"/>
      <c r="N3069" s="184"/>
      <c r="O3069" s="169"/>
      <c r="P3069" s="146"/>
      <c r="Q3069" s="146">
        <f t="shared" si="58"/>
        <v>0</v>
      </c>
      <c r="R3069" s="182" t="s">
        <v>4741</v>
      </c>
      <c r="S3069" s="226"/>
      <c r="T3069" s="676" t="s">
        <v>4687</v>
      </c>
      <c r="U3069" s="827"/>
      <c r="V3069" s="170"/>
      <c r="W3069" s="170"/>
      <c r="X3069" s="117"/>
      <c r="Y3069" s="171"/>
      <c r="Z3069" s="171"/>
      <c r="AA3069" s="171"/>
      <c r="AB3069" s="171"/>
      <c r="AC3069" s="171"/>
      <c r="AD3069" s="171"/>
      <c r="AE3069" s="171"/>
      <c r="AF3069" s="171"/>
      <c r="AG3069" s="171"/>
      <c r="AH3069" s="171"/>
      <c r="AI3069" s="171"/>
    </row>
    <row r="3070" spans="1:35" s="172" customFormat="1" ht="24" hidden="1" x14ac:dyDescent="0.2">
      <c r="A3070" s="167">
        <v>2</v>
      </c>
      <c r="B3070" s="647">
        <v>0</v>
      </c>
      <c r="C3070" s="647">
        <v>4</v>
      </c>
      <c r="D3070" s="647">
        <v>4</v>
      </c>
      <c r="E3070" s="163" t="s">
        <v>2050</v>
      </c>
      <c r="F3070" s="593" t="s">
        <v>4675</v>
      </c>
      <c r="G3070" s="143"/>
      <c r="H3070" s="166">
        <v>41113300</v>
      </c>
      <c r="I3070" s="180" t="s">
        <v>3101</v>
      </c>
      <c r="J3070" s="169"/>
      <c r="K3070" s="169"/>
      <c r="L3070" s="169"/>
      <c r="M3070" s="146"/>
      <c r="N3070" s="184"/>
      <c r="O3070" s="169"/>
      <c r="P3070" s="146"/>
      <c r="Q3070" s="146">
        <f t="shared" si="58"/>
        <v>0</v>
      </c>
      <c r="R3070" s="182" t="s">
        <v>4741</v>
      </c>
      <c r="S3070" s="226"/>
      <c r="T3070" s="676" t="s">
        <v>4687</v>
      </c>
      <c r="U3070" s="827"/>
      <c r="V3070" s="170"/>
      <c r="W3070" s="170"/>
      <c r="X3070" s="117"/>
      <c r="Y3070" s="171"/>
      <c r="Z3070" s="171"/>
      <c r="AA3070" s="171"/>
      <c r="AB3070" s="171"/>
      <c r="AC3070" s="171"/>
      <c r="AD3070" s="171"/>
      <c r="AE3070" s="171"/>
      <c r="AF3070" s="171"/>
      <c r="AG3070" s="171"/>
      <c r="AH3070" s="171"/>
      <c r="AI3070" s="171"/>
    </row>
    <row r="3071" spans="1:35" s="172" customFormat="1" ht="24" hidden="1" x14ac:dyDescent="0.2">
      <c r="A3071" s="167">
        <v>2</v>
      </c>
      <c r="B3071" s="647">
        <v>0</v>
      </c>
      <c r="C3071" s="647">
        <v>4</v>
      </c>
      <c r="D3071" s="647">
        <v>4</v>
      </c>
      <c r="E3071" s="163" t="s">
        <v>2050</v>
      </c>
      <c r="F3071" s="593" t="s">
        <v>4675</v>
      </c>
      <c r="G3071" s="143"/>
      <c r="H3071" s="166">
        <v>41113300</v>
      </c>
      <c r="I3071" s="180" t="s">
        <v>3102</v>
      </c>
      <c r="J3071" s="169"/>
      <c r="K3071" s="169"/>
      <c r="L3071" s="169"/>
      <c r="M3071" s="146"/>
      <c r="N3071" s="184"/>
      <c r="O3071" s="169"/>
      <c r="P3071" s="146"/>
      <c r="Q3071" s="146">
        <f t="shared" si="58"/>
        <v>0</v>
      </c>
      <c r="R3071" s="182" t="s">
        <v>4741</v>
      </c>
      <c r="S3071" s="226"/>
      <c r="T3071" s="676" t="s">
        <v>4687</v>
      </c>
      <c r="U3071" s="827"/>
      <c r="V3071" s="170"/>
      <c r="W3071" s="170"/>
      <c r="X3071" s="117"/>
      <c r="Y3071" s="171"/>
      <c r="Z3071" s="171"/>
      <c r="AA3071" s="171"/>
      <c r="AB3071" s="171"/>
      <c r="AC3071" s="171"/>
      <c r="AD3071" s="171"/>
      <c r="AE3071" s="171"/>
      <c r="AF3071" s="171"/>
      <c r="AG3071" s="171"/>
      <c r="AH3071" s="171"/>
      <c r="AI3071" s="171"/>
    </row>
    <row r="3072" spans="1:35" s="172" customFormat="1" ht="24" hidden="1" x14ac:dyDescent="0.2">
      <c r="A3072" s="167">
        <v>2</v>
      </c>
      <c r="B3072" s="647">
        <v>0</v>
      </c>
      <c r="C3072" s="647">
        <v>4</v>
      </c>
      <c r="D3072" s="647">
        <v>4</v>
      </c>
      <c r="E3072" s="163" t="s">
        <v>2050</v>
      </c>
      <c r="F3072" s="593" t="s">
        <v>4675</v>
      </c>
      <c r="G3072" s="143"/>
      <c r="H3072" s="166">
        <v>51212503</v>
      </c>
      <c r="I3072" s="180" t="s">
        <v>3103</v>
      </c>
      <c r="J3072" s="169"/>
      <c r="K3072" s="169"/>
      <c r="L3072" s="169"/>
      <c r="M3072" s="146"/>
      <c r="N3072" s="184"/>
      <c r="O3072" s="169"/>
      <c r="P3072" s="146"/>
      <c r="Q3072" s="146">
        <f t="shared" si="58"/>
        <v>0</v>
      </c>
      <c r="R3072" s="182" t="s">
        <v>4741</v>
      </c>
      <c r="S3072" s="226"/>
      <c r="T3072" s="676" t="s">
        <v>4687</v>
      </c>
      <c r="U3072" s="827"/>
      <c r="V3072" s="170"/>
      <c r="W3072" s="170"/>
      <c r="X3072" s="117"/>
      <c r="Y3072" s="171"/>
      <c r="Z3072" s="171"/>
      <c r="AA3072" s="171"/>
      <c r="AB3072" s="171"/>
      <c r="AC3072" s="171"/>
      <c r="AD3072" s="171"/>
      <c r="AE3072" s="171"/>
      <c r="AF3072" s="171"/>
      <c r="AG3072" s="171"/>
      <c r="AH3072" s="171"/>
      <c r="AI3072" s="171"/>
    </row>
    <row r="3073" spans="1:35" s="172" customFormat="1" ht="24" hidden="1" x14ac:dyDescent="0.2">
      <c r="A3073" s="167">
        <v>2</v>
      </c>
      <c r="B3073" s="647">
        <v>0</v>
      </c>
      <c r="C3073" s="647">
        <v>4</v>
      </c>
      <c r="D3073" s="647">
        <v>4</v>
      </c>
      <c r="E3073" s="163" t="s">
        <v>2050</v>
      </c>
      <c r="F3073" s="593" t="s">
        <v>4675</v>
      </c>
      <c r="G3073" s="143"/>
      <c r="H3073" s="166">
        <v>51131806</v>
      </c>
      <c r="I3073" s="180" t="s">
        <v>185</v>
      </c>
      <c r="J3073" s="169"/>
      <c r="K3073" s="169"/>
      <c r="L3073" s="169"/>
      <c r="M3073" s="146"/>
      <c r="N3073" s="184"/>
      <c r="O3073" s="169"/>
      <c r="P3073" s="146"/>
      <c r="Q3073" s="146">
        <f t="shared" si="58"/>
        <v>0</v>
      </c>
      <c r="R3073" s="182" t="s">
        <v>4741</v>
      </c>
      <c r="S3073" s="226"/>
      <c r="T3073" s="676" t="s">
        <v>4687</v>
      </c>
      <c r="U3073" s="827"/>
      <c r="V3073" s="170"/>
      <c r="W3073" s="170"/>
      <c r="X3073" s="117"/>
      <c r="Y3073" s="171"/>
      <c r="Z3073" s="171"/>
      <c r="AA3073" s="171"/>
      <c r="AB3073" s="171"/>
      <c r="AC3073" s="171"/>
      <c r="AD3073" s="171"/>
      <c r="AE3073" s="171"/>
      <c r="AF3073" s="171"/>
      <c r="AG3073" s="171"/>
      <c r="AH3073" s="171"/>
      <c r="AI3073" s="171"/>
    </row>
    <row r="3074" spans="1:35" s="172" customFormat="1" ht="24" hidden="1" x14ac:dyDescent="0.2">
      <c r="A3074" s="167">
        <v>2</v>
      </c>
      <c r="B3074" s="647">
        <v>0</v>
      </c>
      <c r="C3074" s="647">
        <v>4</v>
      </c>
      <c r="D3074" s="647">
        <v>4</v>
      </c>
      <c r="E3074" s="163" t="s">
        <v>2050</v>
      </c>
      <c r="F3074" s="593" t="s">
        <v>4675</v>
      </c>
      <c r="G3074" s="143"/>
      <c r="H3074" s="166">
        <v>51210000</v>
      </c>
      <c r="I3074" s="180" t="s">
        <v>4304</v>
      </c>
      <c r="J3074" s="169"/>
      <c r="K3074" s="169"/>
      <c r="L3074" s="169"/>
      <c r="M3074" s="146"/>
      <c r="N3074" s="184"/>
      <c r="O3074" s="169"/>
      <c r="P3074" s="146"/>
      <c r="Q3074" s="146">
        <f t="shared" si="58"/>
        <v>0</v>
      </c>
      <c r="R3074" s="182" t="s">
        <v>4741</v>
      </c>
      <c r="S3074" s="226"/>
      <c r="T3074" s="676" t="s">
        <v>4687</v>
      </c>
      <c r="U3074" s="827"/>
      <c r="V3074" s="170"/>
      <c r="W3074" s="170"/>
      <c r="X3074" s="117"/>
      <c r="Y3074" s="171"/>
      <c r="Z3074" s="171"/>
      <c r="AA3074" s="171"/>
      <c r="AB3074" s="171"/>
      <c r="AC3074" s="171"/>
      <c r="AD3074" s="171"/>
      <c r="AE3074" s="171"/>
      <c r="AF3074" s="171"/>
      <c r="AG3074" s="171"/>
      <c r="AH3074" s="171"/>
      <c r="AI3074" s="171"/>
    </row>
    <row r="3075" spans="1:35" s="172" customFormat="1" ht="24" hidden="1" x14ac:dyDescent="0.2">
      <c r="A3075" s="167">
        <v>2</v>
      </c>
      <c r="B3075" s="647">
        <v>0</v>
      </c>
      <c r="C3075" s="647">
        <v>4</v>
      </c>
      <c r="D3075" s="647">
        <v>4</v>
      </c>
      <c r="E3075" s="163" t="s">
        <v>2050</v>
      </c>
      <c r="F3075" s="593" t="s">
        <v>4675</v>
      </c>
      <c r="G3075" s="143"/>
      <c r="H3075" s="166">
        <v>41116000</v>
      </c>
      <c r="I3075" s="180" t="s">
        <v>186</v>
      </c>
      <c r="J3075" s="169"/>
      <c r="K3075" s="169"/>
      <c r="L3075" s="169"/>
      <c r="M3075" s="146"/>
      <c r="N3075" s="184"/>
      <c r="O3075" s="169"/>
      <c r="P3075" s="146"/>
      <c r="Q3075" s="146">
        <f t="shared" si="58"/>
        <v>0</v>
      </c>
      <c r="R3075" s="182" t="s">
        <v>4741</v>
      </c>
      <c r="S3075" s="226"/>
      <c r="T3075" s="676" t="s">
        <v>4687</v>
      </c>
      <c r="U3075" s="827"/>
      <c r="V3075" s="170"/>
      <c r="W3075" s="170"/>
      <c r="X3075" s="117"/>
      <c r="Y3075" s="171"/>
      <c r="Z3075" s="171"/>
      <c r="AA3075" s="171"/>
      <c r="AB3075" s="171"/>
      <c r="AC3075" s="171"/>
      <c r="AD3075" s="171"/>
      <c r="AE3075" s="171"/>
      <c r="AF3075" s="171"/>
      <c r="AG3075" s="171"/>
      <c r="AH3075" s="171"/>
      <c r="AI3075" s="171"/>
    </row>
    <row r="3076" spans="1:35" s="172" customFormat="1" ht="24" hidden="1" x14ac:dyDescent="0.2">
      <c r="A3076" s="167">
        <v>2</v>
      </c>
      <c r="B3076" s="647">
        <v>0</v>
      </c>
      <c r="C3076" s="647">
        <v>4</v>
      </c>
      <c r="D3076" s="647">
        <v>4</v>
      </c>
      <c r="E3076" s="163" t="s">
        <v>2050</v>
      </c>
      <c r="F3076" s="593" t="s">
        <v>4675</v>
      </c>
      <c r="G3076" s="143"/>
      <c r="H3076" s="166">
        <v>41101700</v>
      </c>
      <c r="I3076" s="180" t="s">
        <v>1769</v>
      </c>
      <c r="J3076" s="169"/>
      <c r="K3076" s="169"/>
      <c r="L3076" s="169"/>
      <c r="M3076" s="146"/>
      <c r="N3076" s="184"/>
      <c r="O3076" s="169"/>
      <c r="P3076" s="146"/>
      <c r="Q3076" s="146">
        <f t="shared" si="58"/>
        <v>0</v>
      </c>
      <c r="R3076" s="182" t="s">
        <v>4741</v>
      </c>
      <c r="S3076" s="226"/>
      <c r="T3076" s="676" t="s">
        <v>4687</v>
      </c>
      <c r="U3076" s="827"/>
      <c r="V3076" s="170"/>
      <c r="W3076" s="170"/>
      <c r="X3076" s="117"/>
      <c r="Y3076" s="171"/>
      <c r="Z3076" s="171"/>
      <c r="AA3076" s="171"/>
      <c r="AB3076" s="171"/>
      <c r="AC3076" s="171"/>
      <c r="AD3076" s="171"/>
      <c r="AE3076" s="171"/>
      <c r="AF3076" s="171"/>
      <c r="AG3076" s="171"/>
      <c r="AH3076" s="171"/>
      <c r="AI3076" s="171"/>
    </row>
    <row r="3077" spans="1:35" s="172" customFormat="1" ht="24" hidden="1" x14ac:dyDescent="0.2">
      <c r="A3077" s="167">
        <v>2</v>
      </c>
      <c r="B3077" s="647">
        <v>0</v>
      </c>
      <c r="C3077" s="647">
        <v>4</v>
      </c>
      <c r="D3077" s="647">
        <v>4</v>
      </c>
      <c r="E3077" s="163" t="s">
        <v>2050</v>
      </c>
      <c r="F3077" s="593" t="s">
        <v>4675</v>
      </c>
      <c r="G3077" s="143"/>
      <c r="H3077" s="166">
        <v>41101700</v>
      </c>
      <c r="I3077" s="180" t="s">
        <v>1770</v>
      </c>
      <c r="J3077" s="169"/>
      <c r="K3077" s="169"/>
      <c r="L3077" s="169"/>
      <c r="M3077" s="146"/>
      <c r="N3077" s="184"/>
      <c r="O3077" s="169"/>
      <c r="P3077" s="146"/>
      <c r="Q3077" s="146">
        <f t="shared" si="58"/>
        <v>0</v>
      </c>
      <c r="R3077" s="182" t="s">
        <v>4741</v>
      </c>
      <c r="S3077" s="226"/>
      <c r="T3077" s="676" t="s">
        <v>4687</v>
      </c>
      <c r="U3077" s="827"/>
      <c r="V3077" s="170"/>
      <c r="W3077" s="170"/>
      <c r="X3077" s="117"/>
      <c r="Y3077" s="171"/>
      <c r="Z3077" s="171"/>
      <c r="AA3077" s="171"/>
      <c r="AB3077" s="171"/>
      <c r="AC3077" s="171"/>
      <c r="AD3077" s="171"/>
      <c r="AE3077" s="171"/>
      <c r="AF3077" s="171"/>
      <c r="AG3077" s="171"/>
      <c r="AH3077" s="171"/>
      <c r="AI3077" s="171"/>
    </row>
    <row r="3078" spans="1:35" s="172" customFormat="1" ht="24" hidden="1" x14ac:dyDescent="0.2">
      <c r="A3078" s="167">
        <v>2</v>
      </c>
      <c r="B3078" s="647">
        <v>0</v>
      </c>
      <c r="C3078" s="647">
        <v>4</v>
      </c>
      <c r="D3078" s="647">
        <v>4</v>
      </c>
      <c r="E3078" s="163" t="s">
        <v>2050</v>
      </c>
      <c r="F3078" s="593" t="s">
        <v>4675</v>
      </c>
      <c r="G3078" s="143"/>
      <c r="H3078" s="166">
        <v>41101700</v>
      </c>
      <c r="I3078" s="180" t="s">
        <v>1771</v>
      </c>
      <c r="J3078" s="169"/>
      <c r="K3078" s="169"/>
      <c r="L3078" s="169"/>
      <c r="M3078" s="146"/>
      <c r="N3078" s="184"/>
      <c r="O3078" s="169"/>
      <c r="P3078" s="146"/>
      <c r="Q3078" s="146">
        <f t="shared" si="58"/>
        <v>0</v>
      </c>
      <c r="R3078" s="182" t="s">
        <v>4741</v>
      </c>
      <c r="S3078" s="226"/>
      <c r="T3078" s="676" t="s">
        <v>4687</v>
      </c>
      <c r="U3078" s="827"/>
      <c r="V3078" s="170"/>
      <c r="W3078" s="170"/>
      <c r="X3078" s="117"/>
      <c r="Y3078" s="171"/>
      <c r="Z3078" s="171"/>
      <c r="AA3078" s="171"/>
      <c r="AB3078" s="171"/>
      <c r="AC3078" s="171"/>
      <c r="AD3078" s="171"/>
      <c r="AE3078" s="171"/>
      <c r="AF3078" s="171"/>
      <c r="AG3078" s="171"/>
      <c r="AH3078" s="171"/>
      <c r="AI3078" s="171"/>
    </row>
    <row r="3079" spans="1:35" s="172" customFormat="1" ht="24" hidden="1" x14ac:dyDescent="0.2">
      <c r="A3079" s="167">
        <v>2</v>
      </c>
      <c r="B3079" s="647">
        <v>0</v>
      </c>
      <c r="C3079" s="647">
        <v>4</v>
      </c>
      <c r="D3079" s="647">
        <v>4</v>
      </c>
      <c r="E3079" s="163" t="s">
        <v>2050</v>
      </c>
      <c r="F3079" s="593" t="s">
        <v>4675</v>
      </c>
      <c r="G3079" s="143"/>
      <c r="H3079" s="166">
        <v>41101700</v>
      </c>
      <c r="I3079" s="180" t="s">
        <v>541</v>
      </c>
      <c r="J3079" s="169"/>
      <c r="K3079" s="169"/>
      <c r="L3079" s="169"/>
      <c r="M3079" s="146"/>
      <c r="N3079" s="184"/>
      <c r="O3079" s="169"/>
      <c r="P3079" s="146"/>
      <c r="Q3079" s="146">
        <f t="shared" si="58"/>
        <v>0</v>
      </c>
      <c r="R3079" s="182" t="s">
        <v>4741</v>
      </c>
      <c r="S3079" s="226"/>
      <c r="T3079" s="676" t="s">
        <v>4687</v>
      </c>
      <c r="U3079" s="827"/>
      <c r="V3079" s="170"/>
      <c r="W3079" s="170"/>
      <c r="X3079" s="117"/>
      <c r="Y3079" s="171"/>
      <c r="Z3079" s="171"/>
      <c r="AA3079" s="171"/>
      <c r="AB3079" s="171"/>
      <c r="AC3079" s="171"/>
      <c r="AD3079" s="171"/>
      <c r="AE3079" s="171"/>
      <c r="AF3079" s="171"/>
      <c r="AG3079" s="171"/>
      <c r="AH3079" s="171"/>
      <c r="AI3079" s="171"/>
    </row>
    <row r="3080" spans="1:35" s="172" customFormat="1" ht="24" hidden="1" x14ac:dyDescent="0.2">
      <c r="A3080" s="167">
        <v>2</v>
      </c>
      <c r="B3080" s="647">
        <v>0</v>
      </c>
      <c r="C3080" s="647">
        <v>4</v>
      </c>
      <c r="D3080" s="647">
        <v>4</v>
      </c>
      <c r="E3080" s="163" t="s">
        <v>2050</v>
      </c>
      <c r="F3080" s="593" t="s">
        <v>4675</v>
      </c>
      <c r="G3080" s="143"/>
      <c r="H3080" s="166">
        <v>41101700</v>
      </c>
      <c r="I3080" s="180" t="s">
        <v>542</v>
      </c>
      <c r="J3080" s="169"/>
      <c r="K3080" s="169"/>
      <c r="L3080" s="169"/>
      <c r="M3080" s="146"/>
      <c r="N3080" s="184"/>
      <c r="O3080" s="169"/>
      <c r="P3080" s="146"/>
      <c r="Q3080" s="146">
        <f t="shared" si="58"/>
        <v>0</v>
      </c>
      <c r="R3080" s="182" t="s">
        <v>4741</v>
      </c>
      <c r="S3080" s="226"/>
      <c r="T3080" s="676" t="s">
        <v>4687</v>
      </c>
      <c r="U3080" s="827"/>
      <c r="V3080" s="170"/>
      <c r="W3080" s="170"/>
      <c r="X3080" s="117"/>
      <c r="Y3080" s="171"/>
      <c r="Z3080" s="171"/>
      <c r="AA3080" s="171"/>
      <c r="AB3080" s="171"/>
      <c r="AC3080" s="171"/>
      <c r="AD3080" s="171"/>
      <c r="AE3080" s="171"/>
      <c r="AF3080" s="171"/>
      <c r="AG3080" s="171"/>
      <c r="AH3080" s="171"/>
      <c r="AI3080" s="171"/>
    </row>
    <row r="3081" spans="1:35" s="172" customFormat="1" ht="24" hidden="1" x14ac:dyDescent="0.2">
      <c r="A3081" s="167">
        <v>2</v>
      </c>
      <c r="B3081" s="647">
        <v>0</v>
      </c>
      <c r="C3081" s="647">
        <v>4</v>
      </c>
      <c r="D3081" s="647">
        <v>4</v>
      </c>
      <c r="E3081" s="163" t="s">
        <v>2050</v>
      </c>
      <c r="F3081" s="593" t="s">
        <v>4675</v>
      </c>
      <c r="G3081" s="143"/>
      <c r="H3081" s="166">
        <v>41100000</v>
      </c>
      <c r="I3081" s="180" t="s">
        <v>543</v>
      </c>
      <c r="J3081" s="169"/>
      <c r="K3081" s="169"/>
      <c r="L3081" s="169"/>
      <c r="M3081" s="146"/>
      <c r="N3081" s="184"/>
      <c r="O3081" s="169"/>
      <c r="P3081" s="146"/>
      <c r="Q3081" s="146">
        <f t="shared" si="58"/>
        <v>0</v>
      </c>
      <c r="R3081" s="182" t="s">
        <v>4741</v>
      </c>
      <c r="S3081" s="226"/>
      <c r="T3081" s="676" t="s">
        <v>4687</v>
      </c>
      <c r="U3081" s="827"/>
      <c r="V3081" s="170"/>
      <c r="W3081" s="170"/>
      <c r="X3081" s="117"/>
      <c r="Y3081" s="171"/>
      <c r="Z3081" s="171"/>
      <c r="AA3081" s="171"/>
      <c r="AB3081" s="171"/>
      <c r="AC3081" s="171"/>
      <c r="AD3081" s="171"/>
      <c r="AE3081" s="171"/>
      <c r="AF3081" s="171"/>
      <c r="AG3081" s="171"/>
      <c r="AH3081" s="171"/>
      <c r="AI3081" s="171"/>
    </row>
    <row r="3082" spans="1:35" s="172" customFormat="1" ht="24" hidden="1" x14ac:dyDescent="0.2">
      <c r="A3082" s="167">
        <v>2</v>
      </c>
      <c r="B3082" s="647">
        <v>0</v>
      </c>
      <c r="C3082" s="647">
        <v>4</v>
      </c>
      <c r="D3082" s="647">
        <v>4</v>
      </c>
      <c r="E3082" s="163" t="s">
        <v>2050</v>
      </c>
      <c r="F3082" s="593" t="s">
        <v>4675</v>
      </c>
      <c r="G3082" s="143"/>
      <c r="H3082" s="166">
        <v>41100000</v>
      </c>
      <c r="I3082" s="180" t="s">
        <v>544</v>
      </c>
      <c r="J3082" s="169"/>
      <c r="K3082" s="169"/>
      <c r="L3082" s="169"/>
      <c r="M3082" s="146"/>
      <c r="N3082" s="184"/>
      <c r="O3082" s="169"/>
      <c r="P3082" s="146"/>
      <c r="Q3082" s="146">
        <f t="shared" si="58"/>
        <v>0</v>
      </c>
      <c r="R3082" s="182" t="s">
        <v>4741</v>
      </c>
      <c r="S3082" s="226"/>
      <c r="T3082" s="676" t="s">
        <v>4687</v>
      </c>
      <c r="U3082" s="827"/>
      <c r="V3082" s="170"/>
      <c r="W3082" s="170"/>
      <c r="X3082" s="117"/>
      <c r="Y3082" s="171"/>
      <c r="Z3082" s="171"/>
      <c r="AA3082" s="171"/>
      <c r="AB3082" s="171"/>
      <c r="AC3082" s="171"/>
      <c r="AD3082" s="171"/>
      <c r="AE3082" s="171"/>
      <c r="AF3082" s="171"/>
      <c r="AG3082" s="171"/>
      <c r="AH3082" s="171"/>
      <c r="AI3082" s="171"/>
    </row>
    <row r="3083" spans="1:35" s="172" customFormat="1" ht="24" hidden="1" x14ac:dyDescent="0.2">
      <c r="A3083" s="167">
        <v>2</v>
      </c>
      <c r="B3083" s="647">
        <v>0</v>
      </c>
      <c r="C3083" s="647">
        <v>4</v>
      </c>
      <c r="D3083" s="647">
        <v>4</v>
      </c>
      <c r="E3083" s="163" t="s">
        <v>2050</v>
      </c>
      <c r="F3083" s="593" t="s">
        <v>4675</v>
      </c>
      <c r="G3083" s="143"/>
      <c r="H3083" s="166">
        <v>41100000</v>
      </c>
      <c r="I3083" s="180" t="s">
        <v>545</v>
      </c>
      <c r="J3083" s="169"/>
      <c r="K3083" s="169"/>
      <c r="L3083" s="169"/>
      <c r="M3083" s="146"/>
      <c r="N3083" s="184"/>
      <c r="O3083" s="169"/>
      <c r="P3083" s="146"/>
      <c r="Q3083" s="146">
        <f t="shared" si="58"/>
        <v>0</v>
      </c>
      <c r="R3083" s="182" t="s">
        <v>4741</v>
      </c>
      <c r="S3083" s="226"/>
      <c r="T3083" s="676" t="s">
        <v>4687</v>
      </c>
      <c r="U3083" s="827"/>
      <c r="V3083" s="170"/>
      <c r="W3083" s="170"/>
      <c r="X3083" s="117"/>
      <c r="Y3083" s="171"/>
      <c r="Z3083" s="171"/>
      <c r="AA3083" s="171"/>
      <c r="AB3083" s="171"/>
      <c r="AC3083" s="171"/>
      <c r="AD3083" s="171"/>
      <c r="AE3083" s="171"/>
      <c r="AF3083" s="171"/>
      <c r="AG3083" s="171"/>
      <c r="AH3083" s="171"/>
      <c r="AI3083" s="171"/>
    </row>
    <row r="3084" spans="1:35" s="172" customFormat="1" ht="24" hidden="1" x14ac:dyDescent="0.2">
      <c r="A3084" s="167">
        <v>2</v>
      </c>
      <c r="B3084" s="647">
        <v>0</v>
      </c>
      <c r="C3084" s="647">
        <v>4</v>
      </c>
      <c r="D3084" s="647">
        <v>4</v>
      </c>
      <c r="E3084" s="163" t="s">
        <v>2050</v>
      </c>
      <c r="F3084" s="593" t="s">
        <v>4675</v>
      </c>
      <c r="G3084" s="143"/>
      <c r="H3084" s="166">
        <v>41100000</v>
      </c>
      <c r="I3084" s="180" t="s">
        <v>187</v>
      </c>
      <c r="J3084" s="169"/>
      <c r="K3084" s="169"/>
      <c r="L3084" s="169"/>
      <c r="M3084" s="146"/>
      <c r="N3084" s="184"/>
      <c r="O3084" s="169"/>
      <c r="P3084" s="146"/>
      <c r="Q3084" s="146">
        <f t="shared" si="58"/>
        <v>0</v>
      </c>
      <c r="R3084" s="182" t="s">
        <v>4741</v>
      </c>
      <c r="S3084" s="226"/>
      <c r="T3084" s="676" t="s">
        <v>4687</v>
      </c>
      <c r="U3084" s="827"/>
      <c r="V3084" s="170"/>
      <c r="W3084" s="170"/>
      <c r="X3084" s="117"/>
      <c r="Y3084" s="171"/>
      <c r="Z3084" s="171"/>
      <c r="AA3084" s="171"/>
      <c r="AB3084" s="171"/>
      <c r="AC3084" s="171"/>
      <c r="AD3084" s="171"/>
      <c r="AE3084" s="171"/>
      <c r="AF3084" s="171"/>
      <c r="AG3084" s="171"/>
      <c r="AH3084" s="171"/>
      <c r="AI3084" s="171"/>
    </row>
    <row r="3085" spans="1:35" s="172" customFormat="1" ht="24" hidden="1" x14ac:dyDescent="0.2">
      <c r="A3085" s="167">
        <v>2</v>
      </c>
      <c r="B3085" s="647">
        <v>0</v>
      </c>
      <c r="C3085" s="647">
        <v>4</v>
      </c>
      <c r="D3085" s="647">
        <v>4</v>
      </c>
      <c r="E3085" s="163" t="s">
        <v>2050</v>
      </c>
      <c r="F3085" s="593" t="s">
        <v>4675</v>
      </c>
      <c r="G3085" s="143"/>
      <c r="H3085" s="166">
        <v>41100000</v>
      </c>
      <c r="I3085" s="180" t="s">
        <v>546</v>
      </c>
      <c r="J3085" s="169"/>
      <c r="K3085" s="169"/>
      <c r="L3085" s="169"/>
      <c r="M3085" s="146"/>
      <c r="N3085" s="184"/>
      <c r="O3085" s="169"/>
      <c r="P3085" s="146"/>
      <c r="Q3085" s="146">
        <f t="shared" si="58"/>
        <v>0</v>
      </c>
      <c r="R3085" s="182" t="s">
        <v>4741</v>
      </c>
      <c r="S3085" s="226"/>
      <c r="T3085" s="676" t="s">
        <v>4687</v>
      </c>
      <c r="U3085" s="827"/>
      <c r="V3085" s="170"/>
      <c r="W3085" s="170"/>
      <c r="X3085" s="117"/>
      <c r="Y3085" s="171"/>
      <c r="Z3085" s="171"/>
      <c r="AA3085" s="171"/>
      <c r="AB3085" s="171"/>
      <c r="AC3085" s="171"/>
      <c r="AD3085" s="171"/>
      <c r="AE3085" s="171"/>
      <c r="AF3085" s="171"/>
      <c r="AG3085" s="171"/>
      <c r="AH3085" s="171"/>
      <c r="AI3085" s="171"/>
    </row>
    <row r="3086" spans="1:35" s="172" customFormat="1" ht="24" hidden="1" x14ac:dyDescent="0.2">
      <c r="A3086" s="167">
        <v>2</v>
      </c>
      <c r="B3086" s="647">
        <v>0</v>
      </c>
      <c r="C3086" s="647">
        <v>4</v>
      </c>
      <c r="D3086" s="647">
        <v>4</v>
      </c>
      <c r="E3086" s="163" t="s">
        <v>2050</v>
      </c>
      <c r="F3086" s="593" t="s">
        <v>4675</v>
      </c>
      <c r="G3086" s="143"/>
      <c r="H3086" s="166">
        <v>41100000</v>
      </c>
      <c r="I3086" s="180" t="s">
        <v>188</v>
      </c>
      <c r="J3086" s="169"/>
      <c r="K3086" s="169"/>
      <c r="L3086" s="169"/>
      <c r="M3086" s="146"/>
      <c r="N3086" s="184"/>
      <c r="O3086" s="169"/>
      <c r="P3086" s="146"/>
      <c r="Q3086" s="146">
        <f t="shared" si="58"/>
        <v>0</v>
      </c>
      <c r="R3086" s="182" t="s">
        <v>4741</v>
      </c>
      <c r="S3086" s="226"/>
      <c r="T3086" s="676" t="s">
        <v>4687</v>
      </c>
      <c r="U3086" s="827"/>
      <c r="V3086" s="170"/>
      <c r="W3086" s="170"/>
      <c r="X3086" s="117"/>
      <c r="Y3086" s="171"/>
      <c r="Z3086" s="171"/>
      <c r="AA3086" s="171"/>
      <c r="AB3086" s="171"/>
      <c r="AC3086" s="171"/>
      <c r="AD3086" s="171"/>
      <c r="AE3086" s="171"/>
      <c r="AF3086" s="171"/>
      <c r="AG3086" s="171"/>
      <c r="AH3086" s="171"/>
      <c r="AI3086" s="171"/>
    </row>
    <row r="3087" spans="1:35" s="172" customFormat="1" ht="24" hidden="1" x14ac:dyDescent="0.2">
      <c r="A3087" s="167">
        <v>2</v>
      </c>
      <c r="B3087" s="647">
        <v>0</v>
      </c>
      <c r="C3087" s="647">
        <v>4</v>
      </c>
      <c r="D3087" s="647">
        <v>4</v>
      </c>
      <c r="E3087" s="163" t="s">
        <v>2050</v>
      </c>
      <c r="F3087" s="593" t="s">
        <v>4675</v>
      </c>
      <c r="G3087" s="143"/>
      <c r="H3087" s="166">
        <v>41100000</v>
      </c>
      <c r="I3087" s="180" t="s">
        <v>547</v>
      </c>
      <c r="J3087" s="169"/>
      <c r="K3087" s="169"/>
      <c r="L3087" s="169"/>
      <c r="M3087" s="146"/>
      <c r="N3087" s="184"/>
      <c r="O3087" s="169"/>
      <c r="P3087" s="146"/>
      <c r="Q3087" s="146">
        <f t="shared" si="58"/>
        <v>0</v>
      </c>
      <c r="R3087" s="182" t="s">
        <v>4741</v>
      </c>
      <c r="S3087" s="226"/>
      <c r="T3087" s="676" t="s">
        <v>4687</v>
      </c>
      <c r="U3087" s="827"/>
      <c r="V3087" s="170"/>
      <c r="W3087" s="170"/>
      <c r="X3087" s="117"/>
      <c r="Y3087" s="171"/>
      <c r="Z3087" s="171"/>
      <c r="AA3087" s="171"/>
      <c r="AB3087" s="171"/>
      <c r="AC3087" s="171"/>
      <c r="AD3087" s="171"/>
      <c r="AE3087" s="171"/>
      <c r="AF3087" s="171"/>
      <c r="AG3087" s="171"/>
      <c r="AH3087" s="171"/>
      <c r="AI3087" s="171"/>
    </row>
    <row r="3088" spans="1:35" s="172" customFormat="1" ht="18" hidden="1" customHeight="1" x14ac:dyDescent="0.2">
      <c r="A3088" s="167">
        <v>2</v>
      </c>
      <c r="B3088" s="647">
        <v>0</v>
      </c>
      <c r="C3088" s="647">
        <v>4</v>
      </c>
      <c r="D3088" s="647">
        <v>4</v>
      </c>
      <c r="E3088" s="163" t="s">
        <v>2050</v>
      </c>
      <c r="F3088" s="593" t="s">
        <v>4675</v>
      </c>
      <c r="G3088" s="143"/>
      <c r="H3088" s="166">
        <v>41100000</v>
      </c>
      <c r="I3088" s="180" t="s">
        <v>548</v>
      </c>
      <c r="J3088" s="169"/>
      <c r="K3088" s="169"/>
      <c r="L3088" s="169"/>
      <c r="M3088" s="146"/>
      <c r="N3088" s="184" t="s">
        <v>4989</v>
      </c>
      <c r="O3088" s="169">
        <v>12</v>
      </c>
      <c r="P3088" s="146"/>
      <c r="Q3088" s="146"/>
      <c r="R3088" s="182" t="s">
        <v>4741</v>
      </c>
      <c r="S3088" s="226"/>
      <c r="T3088" s="676" t="s">
        <v>4687</v>
      </c>
      <c r="U3088" s="827"/>
      <c r="V3088" s="170"/>
      <c r="W3088" s="170"/>
      <c r="X3088" s="117"/>
      <c r="Y3088" s="171"/>
      <c r="Z3088" s="171"/>
      <c r="AA3088" s="171"/>
      <c r="AB3088" s="171"/>
      <c r="AC3088" s="171"/>
      <c r="AD3088" s="171"/>
      <c r="AE3088" s="171"/>
      <c r="AF3088" s="171"/>
      <c r="AG3088" s="171"/>
      <c r="AH3088" s="171"/>
      <c r="AI3088" s="171"/>
    </row>
    <row r="3089" spans="1:35" s="172" customFormat="1" ht="24" hidden="1" x14ac:dyDescent="0.2">
      <c r="A3089" s="167">
        <v>2</v>
      </c>
      <c r="B3089" s="647">
        <v>0</v>
      </c>
      <c r="C3089" s="647">
        <v>4</v>
      </c>
      <c r="D3089" s="647">
        <v>4</v>
      </c>
      <c r="E3089" s="163" t="s">
        <v>2050</v>
      </c>
      <c r="F3089" s="593" t="s">
        <v>4675</v>
      </c>
      <c r="G3089" s="143"/>
      <c r="H3089" s="166">
        <v>41100000</v>
      </c>
      <c r="I3089" s="180" t="s">
        <v>549</v>
      </c>
      <c r="J3089" s="169"/>
      <c r="K3089" s="169"/>
      <c r="L3089" s="169"/>
      <c r="M3089" s="146"/>
      <c r="N3089" s="184"/>
      <c r="O3089" s="169"/>
      <c r="P3089" s="146"/>
      <c r="Q3089" s="146">
        <f t="shared" si="58"/>
        <v>0</v>
      </c>
      <c r="R3089" s="182" t="s">
        <v>4741</v>
      </c>
      <c r="S3089" s="226"/>
      <c r="T3089" s="676" t="s">
        <v>4687</v>
      </c>
      <c r="U3089" s="827"/>
      <c r="V3089" s="170"/>
      <c r="W3089" s="170"/>
      <c r="X3089" s="117"/>
      <c r="Y3089" s="171"/>
      <c r="Z3089" s="171"/>
      <c r="AA3089" s="171"/>
      <c r="AB3089" s="171"/>
      <c r="AC3089" s="171"/>
      <c r="AD3089" s="171"/>
      <c r="AE3089" s="171"/>
      <c r="AF3089" s="171"/>
      <c r="AG3089" s="171"/>
      <c r="AH3089" s="171"/>
      <c r="AI3089" s="171"/>
    </row>
    <row r="3090" spans="1:35" s="172" customFormat="1" ht="24" hidden="1" x14ac:dyDescent="0.2">
      <c r="A3090" s="167">
        <v>2</v>
      </c>
      <c r="B3090" s="647">
        <v>0</v>
      </c>
      <c r="C3090" s="647">
        <v>4</v>
      </c>
      <c r="D3090" s="647">
        <v>4</v>
      </c>
      <c r="E3090" s="163" t="s">
        <v>2050</v>
      </c>
      <c r="F3090" s="593" t="s">
        <v>4675</v>
      </c>
      <c r="G3090" s="143"/>
      <c r="H3090" s="166">
        <v>41100000</v>
      </c>
      <c r="I3090" s="180" t="s">
        <v>1950</v>
      </c>
      <c r="J3090" s="169"/>
      <c r="K3090" s="169"/>
      <c r="L3090" s="169"/>
      <c r="M3090" s="146"/>
      <c r="N3090" s="184"/>
      <c r="O3090" s="169"/>
      <c r="P3090" s="146"/>
      <c r="Q3090" s="146">
        <f t="shared" si="58"/>
        <v>0</v>
      </c>
      <c r="R3090" s="182" t="s">
        <v>4741</v>
      </c>
      <c r="S3090" s="226"/>
      <c r="T3090" s="676" t="s">
        <v>4687</v>
      </c>
      <c r="U3090" s="827"/>
      <c r="V3090" s="170"/>
      <c r="W3090" s="170"/>
      <c r="X3090" s="117"/>
      <c r="Y3090" s="171"/>
      <c r="Z3090" s="171"/>
      <c r="AA3090" s="171"/>
      <c r="AB3090" s="171"/>
      <c r="AC3090" s="171"/>
      <c r="AD3090" s="171"/>
      <c r="AE3090" s="171"/>
      <c r="AF3090" s="171"/>
      <c r="AG3090" s="171"/>
      <c r="AH3090" s="171"/>
      <c r="AI3090" s="171"/>
    </row>
    <row r="3091" spans="1:35" s="172" customFormat="1" ht="24" hidden="1" x14ac:dyDescent="0.2">
      <c r="A3091" s="167">
        <v>2</v>
      </c>
      <c r="B3091" s="647">
        <v>0</v>
      </c>
      <c r="C3091" s="647">
        <v>4</v>
      </c>
      <c r="D3091" s="647">
        <v>4</v>
      </c>
      <c r="E3091" s="163" t="s">
        <v>2050</v>
      </c>
      <c r="F3091" s="593" t="s">
        <v>4675</v>
      </c>
      <c r="G3091" s="143"/>
      <c r="H3091" s="166">
        <v>41100000</v>
      </c>
      <c r="I3091" s="180" t="s">
        <v>189</v>
      </c>
      <c r="J3091" s="169"/>
      <c r="K3091" s="169"/>
      <c r="L3091" s="169"/>
      <c r="M3091" s="146"/>
      <c r="N3091" s="184"/>
      <c r="O3091" s="169"/>
      <c r="P3091" s="146"/>
      <c r="Q3091" s="146">
        <f t="shared" si="58"/>
        <v>0</v>
      </c>
      <c r="R3091" s="182" t="s">
        <v>4741</v>
      </c>
      <c r="S3091" s="226"/>
      <c r="T3091" s="676" t="s">
        <v>4687</v>
      </c>
      <c r="U3091" s="827"/>
      <c r="V3091" s="170"/>
      <c r="W3091" s="170"/>
      <c r="X3091" s="117"/>
      <c r="Y3091" s="171"/>
      <c r="Z3091" s="171"/>
      <c r="AA3091" s="171"/>
      <c r="AB3091" s="171"/>
      <c r="AC3091" s="171"/>
      <c r="AD3091" s="171"/>
      <c r="AE3091" s="171"/>
      <c r="AF3091" s="171"/>
      <c r="AG3091" s="171"/>
      <c r="AH3091" s="171"/>
      <c r="AI3091" s="171"/>
    </row>
    <row r="3092" spans="1:35" s="870" customFormat="1" ht="27" customHeight="1" x14ac:dyDescent="0.2">
      <c r="A3092" s="884">
        <v>2</v>
      </c>
      <c r="B3092" s="885">
        <v>0</v>
      </c>
      <c r="C3092" s="885">
        <v>4</v>
      </c>
      <c r="D3092" s="885">
        <v>4</v>
      </c>
      <c r="E3092" s="886" t="s">
        <v>2050</v>
      </c>
      <c r="F3092" s="887" t="s">
        <v>4675</v>
      </c>
      <c r="G3092" s="888"/>
      <c r="H3092" s="862">
        <v>41116106</v>
      </c>
      <c r="I3092" s="895" t="s">
        <v>5026</v>
      </c>
      <c r="J3092" s="864"/>
      <c r="K3092" s="864"/>
      <c r="L3092" s="864"/>
      <c r="M3092" s="890"/>
      <c r="N3092" s="896" t="s">
        <v>5010</v>
      </c>
      <c r="O3092" s="864">
        <v>15</v>
      </c>
      <c r="P3092" s="864">
        <f>79941*O3092</f>
        <v>1199115</v>
      </c>
      <c r="Q3092" s="864">
        <f t="shared" si="58"/>
        <v>1199115</v>
      </c>
      <c r="R3092" s="866" t="s">
        <v>4767</v>
      </c>
      <c r="S3092" s="866">
        <v>2</v>
      </c>
      <c r="T3092" s="865" t="s">
        <v>4687</v>
      </c>
      <c r="U3092" s="867" t="s">
        <v>4670</v>
      </c>
      <c r="V3092" s="868"/>
      <c r="W3092" s="868"/>
      <c r="X3092" s="845" t="s">
        <v>5121</v>
      </c>
      <c r="Y3092" s="869"/>
      <c r="Z3092" s="869"/>
      <c r="AA3092" s="869"/>
      <c r="AB3092" s="869"/>
      <c r="AC3092" s="869"/>
      <c r="AD3092" s="869"/>
      <c r="AE3092" s="869"/>
      <c r="AF3092" s="869"/>
      <c r="AG3092" s="869"/>
      <c r="AH3092" s="869"/>
      <c r="AI3092" s="869"/>
    </row>
    <row r="3093" spans="1:35" s="870" customFormat="1" ht="27" customHeight="1" x14ac:dyDescent="0.2">
      <c r="A3093" s="884">
        <v>2</v>
      </c>
      <c r="B3093" s="885">
        <v>0</v>
      </c>
      <c r="C3093" s="885">
        <v>4</v>
      </c>
      <c r="D3093" s="885">
        <v>4</v>
      </c>
      <c r="E3093" s="886" t="s">
        <v>2050</v>
      </c>
      <c r="F3093" s="887" t="s">
        <v>4675</v>
      </c>
      <c r="G3093" s="888"/>
      <c r="H3093" s="862">
        <v>41116106</v>
      </c>
      <c r="I3093" s="895" t="s">
        <v>5027</v>
      </c>
      <c r="J3093" s="864"/>
      <c r="K3093" s="864"/>
      <c r="L3093" s="864"/>
      <c r="M3093" s="890"/>
      <c r="N3093" s="896" t="s">
        <v>5010</v>
      </c>
      <c r="O3093" s="864">
        <v>25</v>
      </c>
      <c r="P3093" s="864">
        <f>60570*O3093</f>
        <v>1514250</v>
      </c>
      <c r="Q3093" s="864">
        <f t="shared" si="58"/>
        <v>1514250</v>
      </c>
      <c r="R3093" s="866" t="s">
        <v>4767</v>
      </c>
      <c r="S3093" s="866">
        <v>2</v>
      </c>
      <c r="T3093" s="865" t="s">
        <v>4687</v>
      </c>
      <c r="U3093" s="867" t="s">
        <v>4670</v>
      </c>
      <c r="V3093" s="868"/>
      <c r="W3093" s="868"/>
      <c r="X3093" s="845" t="s">
        <v>5121</v>
      </c>
      <c r="Y3093" s="869"/>
      <c r="Z3093" s="869"/>
      <c r="AA3093" s="869"/>
      <c r="AB3093" s="869"/>
      <c r="AC3093" s="869"/>
      <c r="AD3093" s="869"/>
      <c r="AE3093" s="869"/>
      <c r="AF3093" s="869"/>
      <c r="AG3093" s="869"/>
      <c r="AH3093" s="869"/>
      <c r="AI3093" s="869"/>
    </row>
    <row r="3094" spans="1:35" s="172" customFormat="1" ht="24" hidden="1" x14ac:dyDescent="0.2">
      <c r="A3094" s="139"/>
      <c r="B3094" s="140"/>
      <c r="C3094" s="140"/>
      <c r="D3094" s="140"/>
      <c r="E3094" s="141"/>
      <c r="F3094" s="593"/>
      <c r="G3094" s="143"/>
      <c r="H3094" s="166">
        <v>41100000</v>
      </c>
      <c r="I3094" s="180" t="s">
        <v>1253</v>
      </c>
      <c r="J3094" s="169"/>
      <c r="K3094" s="169"/>
      <c r="L3094" s="169"/>
      <c r="M3094" s="146"/>
      <c r="N3094" s="184"/>
      <c r="O3094" s="169"/>
      <c r="P3094" s="146"/>
      <c r="Q3094" s="146">
        <f t="shared" ref="Q3094:Q3116" si="59">+M3094+P3094-K3094</f>
        <v>0</v>
      </c>
      <c r="R3094" s="182" t="s">
        <v>4741</v>
      </c>
      <c r="S3094" s="226"/>
      <c r="T3094" s="676" t="s">
        <v>4687</v>
      </c>
      <c r="U3094" s="170"/>
      <c r="V3094" s="170"/>
      <c r="W3094" s="170"/>
      <c r="X3094" s="117"/>
      <c r="Y3094" s="171"/>
      <c r="Z3094" s="171"/>
      <c r="AA3094" s="171"/>
      <c r="AB3094" s="171"/>
      <c r="AC3094" s="171"/>
      <c r="AD3094" s="171"/>
      <c r="AE3094" s="171"/>
      <c r="AF3094" s="171"/>
      <c r="AG3094" s="171"/>
      <c r="AH3094" s="171"/>
      <c r="AI3094" s="171"/>
    </row>
    <row r="3095" spans="1:35" s="172" customFormat="1" ht="31.5" hidden="1" x14ac:dyDescent="0.2">
      <c r="A3095" s="139"/>
      <c r="B3095" s="140"/>
      <c r="C3095" s="140"/>
      <c r="D3095" s="140"/>
      <c r="E3095" s="141"/>
      <c r="F3095" s="593"/>
      <c r="G3095" s="143"/>
      <c r="H3095" s="166">
        <v>41100000</v>
      </c>
      <c r="I3095" s="180" t="s">
        <v>190</v>
      </c>
      <c r="J3095" s="169"/>
      <c r="K3095" s="169"/>
      <c r="L3095" s="169"/>
      <c r="M3095" s="146"/>
      <c r="N3095" s="184"/>
      <c r="O3095" s="169"/>
      <c r="P3095" s="146"/>
      <c r="Q3095" s="146">
        <f t="shared" si="59"/>
        <v>0</v>
      </c>
      <c r="R3095" s="182" t="s">
        <v>4741</v>
      </c>
      <c r="S3095" s="226"/>
      <c r="T3095" s="676" t="s">
        <v>4687</v>
      </c>
      <c r="U3095" s="170"/>
      <c r="V3095" s="170"/>
      <c r="W3095" s="170"/>
      <c r="X3095" s="117"/>
      <c r="Y3095" s="171"/>
      <c r="Z3095" s="171"/>
      <c r="AA3095" s="171"/>
      <c r="AB3095" s="171"/>
      <c r="AC3095" s="171"/>
      <c r="AD3095" s="171"/>
      <c r="AE3095" s="171"/>
      <c r="AF3095" s="171"/>
      <c r="AG3095" s="171"/>
      <c r="AH3095" s="171"/>
      <c r="AI3095" s="171"/>
    </row>
    <row r="3096" spans="1:35" s="172" customFormat="1" ht="24" hidden="1" x14ac:dyDescent="0.2">
      <c r="A3096" s="139"/>
      <c r="B3096" s="140"/>
      <c r="C3096" s="140"/>
      <c r="D3096" s="140"/>
      <c r="E3096" s="141"/>
      <c r="F3096" s="593"/>
      <c r="G3096" s="143"/>
      <c r="H3096" s="166">
        <v>41100000</v>
      </c>
      <c r="I3096" s="180" t="s">
        <v>191</v>
      </c>
      <c r="J3096" s="169"/>
      <c r="K3096" s="169"/>
      <c r="L3096" s="169"/>
      <c r="M3096" s="146"/>
      <c r="N3096" s="184"/>
      <c r="O3096" s="169"/>
      <c r="P3096" s="146"/>
      <c r="Q3096" s="146">
        <f t="shared" si="59"/>
        <v>0</v>
      </c>
      <c r="R3096" s="182" t="s">
        <v>4741</v>
      </c>
      <c r="S3096" s="226"/>
      <c r="T3096" s="676" t="s">
        <v>4687</v>
      </c>
      <c r="U3096" s="170"/>
      <c r="V3096" s="170"/>
      <c r="W3096" s="170"/>
      <c r="X3096" s="117"/>
      <c r="Y3096" s="171"/>
      <c r="Z3096" s="171"/>
      <c r="AA3096" s="171"/>
      <c r="AB3096" s="171"/>
      <c r="AC3096" s="171"/>
      <c r="AD3096" s="171"/>
      <c r="AE3096" s="171"/>
      <c r="AF3096" s="171"/>
      <c r="AG3096" s="171"/>
      <c r="AH3096" s="171"/>
      <c r="AI3096" s="171"/>
    </row>
    <row r="3097" spans="1:35" s="172" customFormat="1" ht="24" hidden="1" x14ac:dyDescent="0.2">
      <c r="A3097" s="139"/>
      <c r="B3097" s="140"/>
      <c r="C3097" s="140"/>
      <c r="D3097" s="140"/>
      <c r="E3097" s="141"/>
      <c r="F3097" s="593"/>
      <c r="G3097" s="143"/>
      <c r="H3097" s="166">
        <v>41100000</v>
      </c>
      <c r="I3097" s="180" t="s">
        <v>192</v>
      </c>
      <c r="J3097" s="169"/>
      <c r="K3097" s="169"/>
      <c r="L3097" s="169"/>
      <c r="M3097" s="146"/>
      <c r="N3097" s="184"/>
      <c r="O3097" s="169"/>
      <c r="P3097" s="146"/>
      <c r="Q3097" s="146">
        <f t="shared" si="59"/>
        <v>0</v>
      </c>
      <c r="R3097" s="182" t="s">
        <v>4741</v>
      </c>
      <c r="S3097" s="226"/>
      <c r="T3097" s="676" t="s">
        <v>4687</v>
      </c>
      <c r="U3097" s="170"/>
      <c r="V3097" s="170"/>
      <c r="W3097" s="170"/>
      <c r="X3097" s="117"/>
      <c r="Y3097" s="171"/>
      <c r="Z3097" s="171"/>
      <c r="AA3097" s="171"/>
      <c r="AB3097" s="171"/>
      <c r="AC3097" s="171"/>
      <c r="AD3097" s="171"/>
      <c r="AE3097" s="171"/>
      <c r="AF3097" s="171"/>
      <c r="AG3097" s="171"/>
      <c r="AH3097" s="171"/>
      <c r="AI3097" s="171"/>
    </row>
    <row r="3098" spans="1:35" s="172" customFormat="1" ht="24" hidden="1" x14ac:dyDescent="0.2">
      <c r="A3098" s="139"/>
      <c r="B3098" s="140"/>
      <c r="C3098" s="140"/>
      <c r="D3098" s="140"/>
      <c r="E3098" s="141"/>
      <c r="F3098" s="593"/>
      <c r="G3098" s="143"/>
      <c r="H3098" s="166">
        <v>41120000</v>
      </c>
      <c r="I3098" s="180" t="s">
        <v>3279</v>
      </c>
      <c r="J3098" s="169"/>
      <c r="K3098" s="169"/>
      <c r="L3098" s="169"/>
      <c r="M3098" s="146"/>
      <c r="N3098" s="184"/>
      <c r="O3098" s="169"/>
      <c r="P3098" s="146"/>
      <c r="Q3098" s="146">
        <f t="shared" si="59"/>
        <v>0</v>
      </c>
      <c r="R3098" s="182" t="s">
        <v>4741</v>
      </c>
      <c r="S3098" s="226"/>
      <c r="T3098" s="676" t="s">
        <v>4687</v>
      </c>
      <c r="U3098" s="170"/>
      <c r="V3098" s="170"/>
      <c r="W3098" s="170"/>
      <c r="X3098" s="117"/>
      <c r="Y3098" s="171"/>
      <c r="Z3098" s="171"/>
      <c r="AA3098" s="171"/>
      <c r="AB3098" s="171"/>
      <c r="AC3098" s="171"/>
      <c r="AD3098" s="171"/>
      <c r="AE3098" s="171"/>
      <c r="AF3098" s="171"/>
      <c r="AG3098" s="171"/>
      <c r="AH3098" s="171"/>
      <c r="AI3098" s="171"/>
    </row>
    <row r="3099" spans="1:35" s="172" customFormat="1" ht="24" hidden="1" x14ac:dyDescent="0.2">
      <c r="A3099" s="139"/>
      <c r="B3099" s="140"/>
      <c r="C3099" s="140"/>
      <c r="D3099" s="140"/>
      <c r="E3099" s="141"/>
      <c r="F3099" s="593"/>
      <c r="G3099" s="143"/>
      <c r="H3099" s="166">
        <v>41120000</v>
      </c>
      <c r="I3099" s="180" t="s">
        <v>3280</v>
      </c>
      <c r="J3099" s="169"/>
      <c r="K3099" s="169"/>
      <c r="L3099" s="169"/>
      <c r="M3099" s="146"/>
      <c r="N3099" s="184"/>
      <c r="O3099" s="169"/>
      <c r="P3099" s="146"/>
      <c r="Q3099" s="146">
        <f t="shared" si="59"/>
        <v>0</v>
      </c>
      <c r="R3099" s="182" t="s">
        <v>4741</v>
      </c>
      <c r="S3099" s="226"/>
      <c r="T3099" s="676" t="s">
        <v>4687</v>
      </c>
      <c r="U3099" s="170"/>
      <c r="V3099" s="170"/>
      <c r="W3099" s="170"/>
      <c r="X3099" s="117"/>
      <c r="Y3099" s="171"/>
      <c r="Z3099" s="171"/>
      <c r="AA3099" s="171"/>
      <c r="AB3099" s="171"/>
      <c r="AC3099" s="171"/>
      <c r="AD3099" s="171"/>
      <c r="AE3099" s="171"/>
      <c r="AF3099" s="171"/>
      <c r="AG3099" s="171"/>
      <c r="AH3099" s="171"/>
      <c r="AI3099" s="171"/>
    </row>
    <row r="3100" spans="1:35" s="172" customFormat="1" ht="24" hidden="1" x14ac:dyDescent="0.2">
      <c r="A3100" s="139"/>
      <c r="B3100" s="140"/>
      <c r="C3100" s="140"/>
      <c r="D3100" s="140"/>
      <c r="E3100" s="141"/>
      <c r="F3100" s="593"/>
      <c r="G3100" s="143"/>
      <c r="H3100" s="166">
        <v>41120000</v>
      </c>
      <c r="I3100" s="180" t="s">
        <v>1948</v>
      </c>
      <c r="J3100" s="169"/>
      <c r="K3100" s="169"/>
      <c r="L3100" s="169"/>
      <c r="M3100" s="146"/>
      <c r="N3100" s="184"/>
      <c r="O3100" s="169"/>
      <c r="P3100" s="146"/>
      <c r="Q3100" s="146">
        <f t="shared" si="59"/>
        <v>0</v>
      </c>
      <c r="R3100" s="182" t="s">
        <v>4741</v>
      </c>
      <c r="S3100" s="226"/>
      <c r="T3100" s="676" t="s">
        <v>4687</v>
      </c>
      <c r="U3100" s="170"/>
      <c r="V3100" s="170"/>
      <c r="W3100" s="170"/>
      <c r="X3100" s="117"/>
      <c r="Y3100" s="171"/>
      <c r="Z3100" s="171"/>
      <c r="AA3100" s="171"/>
      <c r="AB3100" s="171"/>
      <c r="AC3100" s="171"/>
      <c r="AD3100" s="171"/>
      <c r="AE3100" s="171"/>
      <c r="AF3100" s="171"/>
      <c r="AG3100" s="171"/>
      <c r="AH3100" s="171"/>
      <c r="AI3100" s="171"/>
    </row>
    <row r="3101" spans="1:35" s="172" customFormat="1" ht="24" hidden="1" x14ac:dyDescent="0.2">
      <c r="A3101" s="139"/>
      <c r="B3101" s="140"/>
      <c r="C3101" s="140"/>
      <c r="D3101" s="140"/>
      <c r="E3101" s="141"/>
      <c r="F3101" s="593"/>
      <c r="G3101" s="143"/>
      <c r="H3101" s="166">
        <v>41120000</v>
      </c>
      <c r="I3101" s="180" t="s">
        <v>1949</v>
      </c>
      <c r="J3101" s="169"/>
      <c r="K3101" s="169"/>
      <c r="L3101" s="169"/>
      <c r="M3101" s="146"/>
      <c r="N3101" s="184"/>
      <c r="O3101" s="169"/>
      <c r="P3101" s="146"/>
      <c r="Q3101" s="146">
        <f t="shared" si="59"/>
        <v>0</v>
      </c>
      <c r="R3101" s="182" t="s">
        <v>4741</v>
      </c>
      <c r="S3101" s="226"/>
      <c r="T3101" s="676" t="s">
        <v>4687</v>
      </c>
      <c r="U3101" s="170"/>
      <c r="V3101" s="170"/>
      <c r="W3101" s="170"/>
      <c r="X3101" s="117"/>
      <c r="Y3101" s="171"/>
      <c r="Z3101" s="171"/>
      <c r="AA3101" s="171"/>
      <c r="AB3101" s="171"/>
      <c r="AC3101" s="171"/>
      <c r="AD3101" s="171"/>
      <c r="AE3101" s="171"/>
      <c r="AF3101" s="171"/>
      <c r="AG3101" s="171"/>
      <c r="AH3101" s="171"/>
      <c r="AI3101" s="171"/>
    </row>
    <row r="3102" spans="1:35" s="172" customFormat="1" ht="24" hidden="1" x14ac:dyDescent="0.2">
      <c r="A3102" s="139"/>
      <c r="B3102" s="140"/>
      <c r="C3102" s="140"/>
      <c r="D3102" s="140"/>
      <c r="E3102" s="141"/>
      <c r="F3102" s="593"/>
      <c r="G3102" s="143"/>
      <c r="H3102" s="166">
        <v>41120000</v>
      </c>
      <c r="I3102" s="180" t="s">
        <v>3423</v>
      </c>
      <c r="J3102" s="169"/>
      <c r="K3102" s="169"/>
      <c r="L3102" s="169"/>
      <c r="M3102" s="146"/>
      <c r="N3102" s="184"/>
      <c r="O3102" s="169"/>
      <c r="P3102" s="146"/>
      <c r="Q3102" s="146">
        <f t="shared" si="59"/>
        <v>0</v>
      </c>
      <c r="R3102" s="182" t="s">
        <v>4741</v>
      </c>
      <c r="S3102" s="226"/>
      <c r="T3102" s="676" t="s">
        <v>4687</v>
      </c>
      <c r="U3102" s="170"/>
      <c r="V3102" s="170"/>
      <c r="W3102" s="170"/>
      <c r="X3102" s="117"/>
      <c r="Y3102" s="171"/>
      <c r="Z3102" s="171"/>
      <c r="AA3102" s="171"/>
      <c r="AB3102" s="171"/>
      <c r="AC3102" s="171"/>
      <c r="AD3102" s="171"/>
      <c r="AE3102" s="171"/>
      <c r="AF3102" s="171"/>
      <c r="AG3102" s="171"/>
      <c r="AH3102" s="171"/>
      <c r="AI3102" s="171"/>
    </row>
    <row r="3103" spans="1:35" s="172" customFormat="1" ht="24" hidden="1" x14ac:dyDescent="0.2">
      <c r="A3103" s="139"/>
      <c r="B3103" s="140"/>
      <c r="C3103" s="140"/>
      <c r="D3103" s="140"/>
      <c r="E3103" s="141"/>
      <c r="F3103" s="593"/>
      <c r="G3103" s="143"/>
      <c r="H3103" s="166">
        <v>41120000</v>
      </c>
      <c r="I3103" s="180" t="s">
        <v>3424</v>
      </c>
      <c r="J3103" s="169"/>
      <c r="K3103" s="169"/>
      <c r="L3103" s="169"/>
      <c r="M3103" s="146"/>
      <c r="N3103" s="184"/>
      <c r="O3103" s="169"/>
      <c r="P3103" s="146"/>
      <c r="Q3103" s="146">
        <f t="shared" si="59"/>
        <v>0</v>
      </c>
      <c r="R3103" s="182" t="s">
        <v>4741</v>
      </c>
      <c r="S3103" s="226"/>
      <c r="T3103" s="676" t="s">
        <v>4687</v>
      </c>
      <c r="U3103" s="170"/>
      <c r="V3103" s="170"/>
      <c r="W3103" s="170"/>
      <c r="X3103" s="117"/>
      <c r="Y3103" s="171"/>
      <c r="Z3103" s="171"/>
      <c r="AA3103" s="171"/>
      <c r="AB3103" s="171"/>
      <c r="AC3103" s="171"/>
      <c r="AD3103" s="171"/>
      <c r="AE3103" s="171"/>
      <c r="AF3103" s="171"/>
      <c r="AG3103" s="171"/>
      <c r="AH3103" s="171"/>
      <c r="AI3103" s="171"/>
    </row>
    <row r="3104" spans="1:35" s="172" customFormat="1" ht="24" hidden="1" x14ac:dyDescent="0.2">
      <c r="A3104" s="139"/>
      <c r="B3104" s="140"/>
      <c r="C3104" s="140"/>
      <c r="D3104" s="140"/>
      <c r="E3104" s="141"/>
      <c r="F3104" s="593"/>
      <c r="G3104" s="143"/>
      <c r="H3104" s="166">
        <v>41120000</v>
      </c>
      <c r="I3104" s="180" t="s">
        <v>3425</v>
      </c>
      <c r="J3104" s="169"/>
      <c r="K3104" s="169"/>
      <c r="L3104" s="169"/>
      <c r="M3104" s="146"/>
      <c r="N3104" s="184"/>
      <c r="O3104" s="169"/>
      <c r="P3104" s="146"/>
      <c r="Q3104" s="146">
        <f t="shared" si="59"/>
        <v>0</v>
      </c>
      <c r="R3104" s="182" t="s">
        <v>4741</v>
      </c>
      <c r="S3104" s="226"/>
      <c r="T3104" s="676" t="s">
        <v>4687</v>
      </c>
      <c r="U3104" s="170"/>
      <c r="V3104" s="170"/>
      <c r="W3104" s="170"/>
      <c r="X3104" s="117"/>
      <c r="Y3104" s="171"/>
      <c r="Z3104" s="171"/>
      <c r="AA3104" s="171"/>
      <c r="AB3104" s="171"/>
      <c r="AC3104" s="171"/>
      <c r="AD3104" s="171"/>
      <c r="AE3104" s="171"/>
      <c r="AF3104" s="171"/>
      <c r="AG3104" s="171"/>
      <c r="AH3104" s="171"/>
      <c r="AI3104" s="171"/>
    </row>
    <row r="3105" spans="1:35" s="172" customFormat="1" ht="24" hidden="1" x14ac:dyDescent="0.2">
      <c r="A3105" s="139"/>
      <c r="B3105" s="140"/>
      <c r="C3105" s="140"/>
      <c r="D3105" s="140"/>
      <c r="E3105" s="141"/>
      <c r="F3105" s="593"/>
      <c r="G3105" s="143"/>
      <c r="H3105" s="166">
        <v>41120000</v>
      </c>
      <c r="I3105" s="180" t="s">
        <v>3426</v>
      </c>
      <c r="J3105" s="169"/>
      <c r="K3105" s="169"/>
      <c r="L3105" s="169"/>
      <c r="M3105" s="146"/>
      <c r="N3105" s="184"/>
      <c r="O3105" s="169"/>
      <c r="P3105" s="146"/>
      <c r="Q3105" s="146">
        <f t="shared" si="59"/>
        <v>0</v>
      </c>
      <c r="R3105" s="182" t="s">
        <v>4741</v>
      </c>
      <c r="S3105" s="226"/>
      <c r="T3105" s="676" t="s">
        <v>4687</v>
      </c>
      <c r="U3105" s="170"/>
      <c r="V3105" s="170"/>
      <c r="W3105" s="170"/>
      <c r="X3105" s="117"/>
      <c r="Y3105" s="171"/>
      <c r="Z3105" s="171"/>
      <c r="AA3105" s="171"/>
      <c r="AB3105" s="171"/>
      <c r="AC3105" s="171"/>
      <c r="AD3105" s="171"/>
      <c r="AE3105" s="171"/>
      <c r="AF3105" s="171"/>
      <c r="AG3105" s="171"/>
      <c r="AH3105" s="171"/>
      <c r="AI3105" s="171"/>
    </row>
    <row r="3106" spans="1:35" s="172" customFormat="1" ht="24" hidden="1" x14ac:dyDescent="0.2">
      <c r="A3106" s="139"/>
      <c r="B3106" s="140"/>
      <c r="C3106" s="140"/>
      <c r="D3106" s="140"/>
      <c r="E3106" s="141"/>
      <c r="F3106" s="593"/>
      <c r="G3106" s="143"/>
      <c r="H3106" s="166">
        <v>41120000</v>
      </c>
      <c r="I3106" s="180" t="s">
        <v>3427</v>
      </c>
      <c r="J3106" s="169"/>
      <c r="K3106" s="169"/>
      <c r="L3106" s="169"/>
      <c r="M3106" s="146"/>
      <c r="N3106" s="184"/>
      <c r="O3106" s="169"/>
      <c r="P3106" s="146"/>
      <c r="Q3106" s="146">
        <f t="shared" si="59"/>
        <v>0</v>
      </c>
      <c r="R3106" s="182" t="s">
        <v>4741</v>
      </c>
      <c r="S3106" s="226"/>
      <c r="T3106" s="676" t="s">
        <v>4687</v>
      </c>
      <c r="U3106" s="170"/>
      <c r="V3106" s="170"/>
      <c r="W3106" s="170"/>
      <c r="X3106" s="117"/>
      <c r="Y3106" s="171"/>
      <c r="Z3106" s="171"/>
      <c r="AA3106" s="171"/>
      <c r="AB3106" s="171"/>
      <c r="AC3106" s="171"/>
      <c r="AD3106" s="171"/>
      <c r="AE3106" s="171"/>
      <c r="AF3106" s="171"/>
      <c r="AG3106" s="171"/>
      <c r="AH3106" s="171"/>
      <c r="AI3106" s="171"/>
    </row>
    <row r="3107" spans="1:35" s="172" customFormat="1" ht="24" hidden="1" x14ac:dyDescent="0.2">
      <c r="A3107" s="139"/>
      <c r="B3107" s="140"/>
      <c r="C3107" s="140"/>
      <c r="D3107" s="140"/>
      <c r="E3107" s="141"/>
      <c r="F3107" s="593"/>
      <c r="G3107" s="143"/>
      <c r="H3107" s="166">
        <v>41120000</v>
      </c>
      <c r="I3107" s="180" t="s">
        <v>3428</v>
      </c>
      <c r="J3107" s="169"/>
      <c r="K3107" s="169"/>
      <c r="L3107" s="169"/>
      <c r="M3107" s="146"/>
      <c r="N3107" s="184"/>
      <c r="O3107" s="169"/>
      <c r="P3107" s="146"/>
      <c r="Q3107" s="146">
        <f t="shared" si="59"/>
        <v>0</v>
      </c>
      <c r="R3107" s="182" t="s">
        <v>4741</v>
      </c>
      <c r="S3107" s="226"/>
      <c r="T3107" s="676" t="s">
        <v>4687</v>
      </c>
      <c r="U3107" s="170"/>
      <c r="V3107" s="170"/>
      <c r="W3107" s="170"/>
      <c r="X3107" s="117"/>
      <c r="Y3107" s="171"/>
      <c r="Z3107" s="171"/>
      <c r="AA3107" s="171"/>
      <c r="AB3107" s="171"/>
      <c r="AC3107" s="171"/>
      <c r="AD3107" s="171"/>
      <c r="AE3107" s="171"/>
      <c r="AF3107" s="171"/>
      <c r="AG3107" s="171"/>
      <c r="AH3107" s="171"/>
      <c r="AI3107" s="171"/>
    </row>
    <row r="3108" spans="1:35" s="172" customFormat="1" ht="24" hidden="1" x14ac:dyDescent="0.2">
      <c r="A3108" s="139"/>
      <c r="B3108" s="140"/>
      <c r="C3108" s="140"/>
      <c r="D3108" s="140"/>
      <c r="E3108" s="141"/>
      <c r="F3108" s="593"/>
      <c r="G3108" s="143"/>
      <c r="H3108" s="166">
        <v>41120000</v>
      </c>
      <c r="I3108" s="180" t="s">
        <v>3429</v>
      </c>
      <c r="J3108" s="169"/>
      <c r="K3108" s="169"/>
      <c r="L3108" s="169"/>
      <c r="M3108" s="146"/>
      <c r="N3108" s="184"/>
      <c r="O3108" s="169"/>
      <c r="P3108" s="146"/>
      <c r="Q3108" s="146">
        <f t="shared" si="59"/>
        <v>0</v>
      </c>
      <c r="R3108" s="182" t="s">
        <v>4741</v>
      </c>
      <c r="S3108" s="226"/>
      <c r="T3108" s="676" t="s">
        <v>4687</v>
      </c>
      <c r="U3108" s="170"/>
      <c r="V3108" s="170"/>
      <c r="W3108" s="170"/>
      <c r="X3108" s="117"/>
      <c r="Y3108" s="171"/>
      <c r="Z3108" s="171"/>
      <c r="AA3108" s="171"/>
      <c r="AB3108" s="171"/>
      <c r="AC3108" s="171"/>
      <c r="AD3108" s="171"/>
      <c r="AE3108" s="171"/>
      <c r="AF3108" s="171"/>
      <c r="AG3108" s="171"/>
      <c r="AH3108" s="171"/>
      <c r="AI3108" s="171"/>
    </row>
    <row r="3109" spans="1:35" s="172" customFormat="1" ht="24" hidden="1" x14ac:dyDescent="0.2">
      <c r="A3109" s="139"/>
      <c r="B3109" s="140"/>
      <c r="C3109" s="140"/>
      <c r="D3109" s="140"/>
      <c r="E3109" s="141"/>
      <c r="F3109" s="593"/>
      <c r="G3109" s="143"/>
      <c r="H3109" s="166">
        <v>41120000</v>
      </c>
      <c r="I3109" s="180" t="s">
        <v>3430</v>
      </c>
      <c r="J3109" s="169"/>
      <c r="K3109" s="169"/>
      <c r="L3109" s="169"/>
      <c r="M3109" s="146"/>
      <c r="N3109" s="184"/>
      <c r="O3109" s="169"/>
      <c r="P3109" s="146"/>
      <c r="Q3109" s="146">
        <f t="shared" si="59"/>
        <v>0</v>
      </c>
      <c r="R3109" s="182" t="s">
        <v>4741</v>
      </c>
      <c r="S3109" s="226"/>
      <c r="T3109" s="676" t="s">
        <v>4687</v>
      </c>
      <c r="U3109" s="170"/>
      <c r="V3109" s="170"/>
      <c r="W3109" s="170"/>
      <c r="X3109" s="117"/>
      <c r="Y3109" s="171"/>
      <c r="Z3109" s="171"/>
      <c r="AA3109" s="171"/>
      <c r="AB3109" s="171"/>
      <c r="AC3109" s="171"/>
      <c r="AD3109" s="171"/>
      <c r="AE3109" s="171"/>
      <c r="AF3109" s="171"/>
      <c r="AG3109" s="171"/>
      <c r="AH3109" s="171"/>
      <c r="AI3109" s="171"/>
    </row>
    <row r="3110" spans="1:35" s="172" customFormat="1" ht="24" hidden="1" x14ac:dyDescent="0.2">
      <c r="A3110" s="139"/>
      <c r="B3110" s="140"/>
      <c r="C3110" s="140"/>
      <c r="D3110" s="140"/>
      <c r="E3110" s="141"/>
      <c r="F3110" s="593"/>
      <c r="G3110" s="143"/>
      <c r="H3110" s="166">
        <v>41120000</v>
      </c>
      <c r="I3110" s="180" t="s">
        <v>3431</v>
      </c>
      <c r="J3110" s="169"/>
      <c r="K3110" s="169"/>
      <c r="L3110" s="169"/>
      <c r="M3110" s="146"/>
      <c r="N3110" s="184"/>
      <c r="O3110" s="169"/>
      <c r="P3110" s="146"/>
      <c r="Q3110" s="146">
        <f t="shared" si="59"/>
        <v>0</v>
      </c>
      <c r="R3110" s="182" t="s">
        <v>4741</v>
      </c>
      <c r="S3110" s="226"/>
      <c r="T3110" s="676" t="s">
        <v>4687</v>
      </c>
      <c r="U3110" s="170"/>
      <c r="V3110" s="170"/>
      <c r="W3110" s="170"/>
      <c r="X3110" s="117"/>
      <c r="Y3110" s="171"/>
      <c r="Z3110" s="171"/>
      <c r="AA3110" s="171"/>
      <c r="AB3110" s="171"/>
      <c r="AC3110" s="171"/>
      <c r="AD3110" s="171"/>
      <c r="AE3110" s="171"/>
      <c r="AF3110" s="171"/>
      <c r="AG3110" s="171"/>
      <c r="AH3110" s="171"/>
      <c r="AI3110" s="171"/>
    </row>
    <row r="3111" spans="1:35" s="172" customFormat="1" ht="24" hidden="1" x14ac:dyDescent="0.2">
      <c r="A3111" s="139"/>
      <c r="B3111" s="140"/>
      <c r="C3111" s="140"/>
      <c r="D3111" s="140"/>
      <c r="E3111" s="141"/>
      <c r="F3111" s="593"/>
      <c r="G3111" s="143"/>
      <c r="H3111" s="166">
        <v>41120000</v>
      </c>
      <c r="I3111" s="180" t="s">
        <v>3432</v>
      </c>
      <c r="J3111" s="169"/>
      <c r="K3111" s="169"/>
      <c r="L3111" s="169"/>
      <c r="M3111" s="146"/>
      <c r="N3111" s="184"/>
      <c r="O3111" s="169"/>
      <c r="P3111" s="146"/>
      <c r="Q3111" s="146">
        <f t="shared" si="59"/>
        <v>0</v>
      </c>
      <c r="R3111" s="182" t="s">
        <v>4741</v>
      </c>
      <c r="S3111" s="226"/>
      <c r="T3111" s="676" t="s">
        <v>4687</v>
      </c>
      <c r="U3111" s="170"/>
      <c r="V3111" s="170"/>
      <c r="W3111" s="170"/>
      <c r="X3111" s="117"/>
      <c r="Y3111" s="171"/>
      <c r="Z3111" s="171"/>
      <c r="AA3111" s="171"/>
      <c r="AB3111" s="171"/>
      <c r="AC3111" s="171"/>
      <c r="AD3111" s="171"/>
      <c r="AE3111" s="171"/>
      <c r="AF3111" s="171"/>
      <c r="AG3111" s="171"/>
      <c r="AH3111" s="171"/>
      <c r="AI3111" s="171"/>
    </row>
    <row r="3112" spans="1:35" s="172" customFormat="1" ht="24" hidden="1" x14ac:dyDescent="0.2">
      <c r="A3112" s="139"/>
      <c r="B3112" s="140"/>
      <c r="C3112" s="140"/>
      <c r="D3112" s="140"/>
      <c r="E3112" s="141"/>
      <c r="F3112" s="593"/>
      <c r="G3112" s="143"/>
      <c r="H3112" s="166">
        <v>41120000</v>
      </c>
      <c r="I3112" s="180" t="s">
        <v>3433</v>
      </c>
      <c r="J3112" s="169"/>
      <c r="K3112" s="169"/>
      <c r="L3112" s="169"/>
      <c r="M3112" s="146"/>
      <c r="N3112" s="184"/>
      <c r="O3112" s="169"/>
      <c r="P3112" s="146"/>
      <c r="Q3112" s="146">
        <f t="shared" si="59"/>
        <v>0</v>
      </c>
      <c r="R3112" s="182" t="s">
        <v>4741</v>
      </c>
      <c r="S3112" s="226"/>
      <c r="T3112" s="676" t="s">
        <v>4687</v>
      </c>
      <c r="U3112" s="170"/>
      <c r="V3112" s="170"/>
      <c r="W3112" s="170"/>
      <c r="X3112" s="117"/>
      <c r="Y3112" s="171"/>
      <c r="Z3112" s="171"/>
      <c r="AA3112" s="171"/>
      <c r="AB3112" s="171"/>
      <c r="AC3112" s="171"/>
      <c r="AD3112" s="171"/>
      <c r="AE3112" s="171"/>
      <c r="AF3112" s="171"/>
      <c r="AG3112" s="171"/>
      <c r="AH3112" s="171"/>
      <c r="AI3112" s="171"/>
    </row>
    <row r="3113" spans="1:35" s="172" customFormat="1" ht="24" hidden="1" x14ac:dyDescent="0.2">
      <c r="A3113" s="139"/>
      <c r="B3113" s="140"/>
      <c r="C3113" s="140"/>
      <c r="D3113" s="140"/>
      <c r="E3113" s="141"/>
      <c r="F3113" s="593"/>
      <c r="G3113" s="143"/>
      <c r="H3113" s="166">
        <v>41120000</v>
      </c>
      <c r="I3113" s="180" t="s">
        <v>3434</v>
      </c>
      <c r="J3113" s="169"/>
      <c r="K3113" s="169"/>
      <c r="L3113" s="169"/>
      <c r="M3113" s="146"/>
      <c r="N3113" s="184"/>
      <c r="O3113" s="169"/>
      <c r="P3113" s="146"/>
      <c r="Q3113" s="146">
        <f t="shared" si="59"/>
        <v>0</v>
      </c>
      <c r="R3113" s="182" t="s">
        <v>4741</v>
      </c>
      <c r="S3113" s="226"/>
      <c r="T3113" s="676" t="s">
        <v>4687</v>
      </c>
      <c r="U3113" s="170"/>
      <c r="V3113" s="170"/>
      <c r="W3113" s="170"/>
      <c r="X3113" s="117"/>
      <c r="Y3113" s="171"/>
      <c r="Z3113" s="171"/>
      <c r="AA3113" s="171"/>
      <c r="AB3113" s="171"/>
      <c r="AC3113" s="171"/>
      <c r="AD3113" s="171"/>
      <c r="AE3113" s="171"/>
      <c r="AF3113" s="171"/>
      <c r="AG3113" s="171"/>
      <c r="AH3113" s="171"/>
      <c r="AI3113" s="171"/>
    </row>
    <row r="3114" spans="1:35" s="172" customFormat="1" ht="24" hidden="1" x14ac:dyDescent="0.2">
      <c r="A3114" s="139"/>
      <c r="B3114" s="140"/>
      <c r="C3114" s="140"/>
      <c r="D3114" s="140"/>
      <c r="E3114" s="141"/>
      <c r="F3114" s="593"/>
      <c r="G3114" s="143"/>
      <c r="H3114" s="166">
        <v>41120000</v>
      </c>
      <c r="I3114" s="180" t="s">
        <v>3435</v>
      </c>
      <c r="J3114" s="169"/>
      <c r="K3114" s="169"/>
      <c r="L3114" s="169"/>
      <c r="M3114" s="146"/>
      <c r="N3114" s="184"/>
      <c r="O3114" s="169"/>
      <c r="P3114" s="146"/>
      <c r="Q3114" s="146">
        <f t="shared" si="59"/>
        <v>0</v>
      </c>
      <c r="R3114" s="182" t="s">
        <v>4741</v>
      </c>
      <c r="S3114" s="226"/>
      <c r="T3114" s="676" t="s">
        <v>4687</v>
      </c>
      <c r="U3114" s="170"/>
      <c r="V3114" s="170"/>
      <c r="W3114" s="170"/>
      <c r="X3114" s="117"/>
      <c r="Y3114" s="171"/>
      <c r="Z3114" s="171"/>
      <c r="AA3114" s="171"/>
      <c r="AB3114" s="171"/>
      <c r="AC3114" s="171"/>
      <c r="AD3114" s="171"/>
      <c r="AE3114" s="171"/>
      <c r="AF3114" s="171"/>
      <c r="AG3114" s="171"/>
      <c r="AH3114" s="171"/>
      <c r="AI3114" s="171"/>
    </row>
    <row r="3115" spans="1:35" s="172" customFormat="1" ht="24" hidden="1" x14ac:dyDescent="0.2">
      <c r="A3115" s="139"/>
      <c r="B3115" s="140"/>
      <c r="C3115" s="140"/>
      <c r="D3115" s="140"/>
      <c r="E3115" s="141"/>
      <c r="F3115" s="593"/>
      <c r="G3115" s="143"/>
      <c r="H3115" s="166">
        <v>41120000</v>
      </c>
      <c r="I3115" s="180" t="s">
        <v>3436</v>
      </c>
      <c r="J3115" s="169"/>
      <c r="K3115" s="169"/>
      <c r="L3115" s="169"/>
      <c r="M3115" s="146"/>
      <c r="N3115" s="184"/>
      <c r="O3115" s="169"/>
      <c r="P3115" s="146"/>
      <c r="Q3115" s="146">
        <f t="shared" si="59"/>
        <v>0</v>
      </c>
      <c r="R3115" s="182" t="s">
        <v>4741</v>
      </c>
      <c r="S3115" s="226"/>
      <c r="T3115" s="676" t="s">
        <v>4687</v>
      </c>
      <c r="U3115" s="170"/>
      <c r="V3115" s="170"/>
      <c r="W3115" s="170"/>
      <c r="X3115" s="117"/>
      <c r="Y3115" s="171"/>
      <c r="Z3115" s="171"/>
      <c r="AA3115" s="171"/>
      <c r="AB3115" s="171"/>
      <c r="AC3115" s="171"/>
      <c r="AD3115" s="171"/>
      <c r="AE3115" s="171"/>
      <c r="AF3115" s="171"/>
      <c r="AG3115" s="171"/>
      <c r="AH3115" s="171"/>
      <c r="AI3115" s="171"/>
    </row>
    <row r="3116" spans="1:35" s="172" customFormat="1" ht="24" hidden="1" x14ac:dyDescent="0.2">
      <c r="A3116" s="139"/>
      <c r="B3116" s="140"/>
      <c r="C3116" s="140"/>
      <c r="D3116" s="140"/>
      <c r="E3116" s="141"/>
      <c r="F3116" s="593"/>
      <c r="G3116" s="143"/>
      <c r="H3116" s="166">
        <v>41120000</v>
      </c>
      <c r="I3116" s="180" t="s">
        <v>3437</v>
      </c>
      <c r="J3116" s="169"/>
      <c r="K3116" s="169"/>
      <c r="L3116" s="169"/>
      <c r="M3116" s="146"/>
      <c r="N3116" s="184"/>
      <c r="O3116" s="169"/>
      <c r="P3116" s="146"/>
      <c r="Q3116" s="146">
        <f t="shared" si="59"/>
        <v>0</v>
      </c>
      <c r="R3116" s="182" t="s">
        <v>4741</v>
      </c>
      <c r="S3116" s="226"/>
      <c r="T3116" s="676" t="s">
        <v>4687</v>
      </c>
      <c r="U3116" s="170"/>
      <c r="V3116" s="170"/>
      <c r="W3116" s="170"/>
      <c r="X3116" s="117"/>
      <c r="Y3116" s="171"/>
      <c r="Z3116" s="171"/>
      <c r="AA3116" s="171"/>
      <c r="AB3116" s="171"/>
      <c r="AC3116" s="171"/>
      <c r="AD3116" s="171"/>
      <c r="AE3116" s="171"/>
      <c r="AF3116" s="171"/>
      <c r="AG3116" s="171"/>
      <c r="AH3116" s="171"/>
      <c r="AI3116" s="171"/>
    </row>
    <row r="3117" spans="1:35" s="172" customFormat="1" ht="24" hidden="1" x14ac:dyDescent="0.2">
      <c r="A3117" s="139"/>
      <c r="B3117" s="140"/>
      <c r="C3117" s="140"/>
      <c r="D3117" s="140"/>
      <c r="E3117" s="141"/>
      <c r="F3117" s="593"/>
      <c r="G3117" s="143"/>
      <c r="H3117" s="166">
        <v>41120000</v>
      </c>
      <c r="I3117" s="180" t="s">
        <v>3438</v>
      </c>
      <c r="J3117" s="169"/>
      <c r="K3117" s="169"/>
      <c r="L3117" s="169"/>
      <c r="M3117" s="146"/>
      <c r="N3117" s="184"/>
      <c r="O3117" s="169"/>
      <c r="P3117" s="146"/>
      <c r="Q3117" s="146">
        <f t="shared" ref="Q3117:Q3156" si="60">+M3117+P3117-K3117</f>
        <v>0</v>
      </c>
      <c r="R3117" s="182" t="s">
        <v>4741</v>
      </c>
      <c r="S3117" s="226"/>
      <c r="T3117" s="676" t="s">
        <v>4687</v>
      </c>
      <c r="U3117" s="170"/>
      <c r="V3117" s="170"/>
      <c r="W3117" s="170"/>
      <c r="X3117" s="117"/>
      <c r="Y3117" s="171"/>
      <c r="Z3117" s="171"/>
      <c r="AA3117" s="171"/>
      <c r="AB3117" s="171"/>
      <c r="AC3117" s="171"/>
      <c r="AD3117" s="171"/>
      <c r="AE3117" s="171"/>
      <c r="AF3117" s="171"/>
      <c r="AG3117" s="171"/>
      <c r="AH3117" s="171"/>
      <c r="AI3117" s="171"/>
    </row>
    <row r="3118" spans="1:35" s="172" customFormat="1" ht="24" hidden="1" x14ac:dyDescent="0.2">
      <c r="A3118" s="139"/>
      <c r="B3118" s="140"/>
      <c r="C3118" s="140"/>
      <c r="D3118" s="140"/>
      <c r="E3118" s="141"/>
      <c r="F3118" s="593"/>
      <c r="G3118" s="143"/>
      <c r="H3118" s="166">
        <v>41120000</v>
      </c>
      <c r="I3118" s="180" t="s">
        <v>3439</v>
      </c>
      <c r="J3118" s="169"/>
      <c r="K3118" s="169"/>
      <c r="L3118" s="169"/>
      <c r="M3118" s="146"/>
      <c r="N3118" s="184"/>
      <c r="O3118" s="169"/>
      <c r="P3118" s="146"/>
      <c r="Q3118" s="146">
        <f t="shared" si="60"/>
        <v>0</v>
      </c>
      <c r="R3118" s="182" t="s">
        <v>4741</v>
      </c>
      <c r="S3118" s="226"/>
      <c r="T3118" s="676" t="s">
        <v>4687</v>
      </c>
      <c r="U3118" s="170"/>
      <c r="V3118" s="170"/>
      <c r="W3118" s="170"/>
      <c r="X3118" s="117"/>
      <c r="Y3118" s="171"/>
      <c r="Z3118" s="171"/>
      <c r="AA3118" s="171"/>
      <c r="AB3118" s="171"/>
      <c r="AC3118" s="171"/>
      <c r="AD3118" s="171"/>
      <c r="AE3118" s="171"/>
      <c r="AF3118" s="171"/>
      <c r="AG3118" s="171"/>
      <c r="AH3118" s="171"/>
      <c r="AI3118" s="171"/>
    </row>
    <row r="3119" spans="1:35" s="172" customFormat="1" ht="24" hidden="1" x14ac:dyDescent="0.2">
      <c r="A3119" s="139"/>
      <c r="B3119" s="140"/>
      <c r="C3119" s="140"/>
      <c r="D3119" s="140"/>
      <c r="E3119" s="141"/>
      <c r="F3119" s="593"/>
      <c r="G3119" s="143"/>
      <c r="H3119" s="166">
        <v>41120000</v>
      </c>
      <c r="I3119" s="180" t="s">
        <v>3440</v>
      </c>
      <c r="J3119" s="169"/>
      <c r="K3119" s="169"/>
      <c r="L3119" s="169"/>
      <c r="M3119" s="146"/>
      <c r="N3119" s="184"/>
      <c r="O3119" s="169"/>
      <c r="P3119" s="146"/>
      <c r="Q3119" s="146">
        <f t="shared" si="60"/>
        <v>0</v>
      </c>
      <c r="R3119" s="182" t="s">
        <v>4741</v>
      </c>
      <c r="S3119" s="226"/>
      <c r="T3119" s="676" t="s">
        <v>4687</v>
      </c>
      <c r="U3119" s="170"/>
      <c r="V3119" s="170"/>
      <c r="W3119" s="170"/>
      <c r="X3119" s="117"/>
      <c r="Y3119" s="171"/>
      <c r="Z3119" s="171"/>
      <c r="AA3119" s="171"/>
      <c r="AB3119" s="171"/>
      <c r="AC3119" s="171"/>
      <c r="AD3119" s="171"/>
      <c r="AE3119" s="171"/>
      <c r="AF3119" s="171"/>
      <c r="AG3119" s="171"/>
      <c r="AH3119" s="171"/>
      <c r="AI3119" s="171"/>
    </row>
    <row r="3120" spans="1:35" s="172" customFormat="1" ht="24" hidden="1" x14ac:dyDescent="0.2">
      <c r="A3120" s="139"/>
      <c r="B3120" s="140"/>
      <c r="C3120" s="140"/>
      <c r="D3120" s="140"/>
      <c r="E3120" s="141"/>
      <c r="F3120" s="593"/>
      <c r="G3120" s="143"/>
      <c r="H3120" s="166">
        <v>41120000</v>
      </c>
      <c r="I3120" s="180" t="s">
        <v>3441</v>
      </c>
      <c r="J3120" s="169"/>
      <c r="K3120" s="169"/>
      <c r="L3120" s="169"/>
      <c r="M3120" s="146"/>
      <c r="N3120" s="184"/>
      <c r="O3120" s="169"/>
      <c r="P3120" s="146"/>
      <c r="Q3120" s="146">
        <f t="shared" si="60"/>
        <v>0</v>
      </c>
      <c r="R3120" s="182" t="s">
        <v>4741</v>
      </c>
      <c r="S3120" s="226"/>
      <c r="T3120" s="676" t="s">
        <v>4687</v>
      </c>
      <c r="U3120" s="170"/>
      <c r="V3120" s="170"/>
      <c r="W3120" s="170"/>
      <c r="X3120" s="117"/>
      <c r="Y3120" s="171"/>
      <c r="Z3120" s="171"/>
      <c r="AA3120" s="171"/>
      <c r="AB3120" s="171"/>
      <c r="AC3120" s="171"/>
      <c r="AD3120" s="171"/>
      <c r="AE3120" s="171"/>
      <c r="AF3120" s="171"/>
      <c r="AG3120" s="171"/>
      <c r="AH3120" s="171"/>
      <c r="AI3120" s="171"/>
    </row>
    <row r="3121" spans="1:35" s="172" customFormat="1" ht="24" hidden="1" x14ac:dyDescent="0.2">
      <c r="A3121" s="139"/>
      <c r="B3121" s="140"/>
      <c r="C3121" s="140"/>
      <c r="D3121" s="140"/>
      <c r="E3121" s="141"/>
      <c r="F3121" s="593"/>
      <c r="G3121" s="143"/>
      <c r="H3121" s="166">
        <v>41120000</v>
      </c>
      <c r="I3121" s="180" t="s">
        <v>3442</v>
      </c>
      <c r="J3121" s="169"/>
      <c r="K3121" s="169"/>
      <c r="L3121" s="169"/>
      <c r="M3121" s="146"/>
      <c r="N3121" s="184"/>
      <c r="O3121" s="169"/>
      <c r="P3121" s="146"/>
      <c r="Q3121" s="146">
        <f t="shared" si="60"/>
        <v>0</v>
      </c>
      <c r="R3121" s="182" t="s">
        <v>4741</v>
      </c>
      <c r="S3121" s="226"/>
      <c r="T3121" s="676" t="s">
        <v>4687</v>
      </c>
      <c r="U3121" s="170"/>
      <c r="V3121" s="170"/>
      <c r="W3121" s="170"/>
      <c r="X3121" s="117"/>
      <c r="Y3121" s="171"/>
      <c r="Z3121" s="171"/>
      <c r="AA3121" s="171"/>
      <c r="AB3121" s="171"/>
      <c r="AC3121" s="171"/>
      <c r="AD3121" s="171"/>
      <c r="AE3121" s="171"/>
      <c r="AF3121" s="171"/>
      <c r="AG3121" s="171"/>
      <c r="AH3121" s="171"/>
      <c r="AI3121" s="171"/>
    </row>
    <row r="3122" spans="1:35" s="172" customFormat="1" ht="24" hidden="1" x14ac:dyDescent="0.2">
      <c r="A3122" s="139"/>
      <c r="B3122" s="140"/>
      <c r="C3122" s="140"/>
      <c r="D3122" s="140"/>
      <c r="E3122" s="141"/>
      <c r="F3122" s="593"/>
      <c r="G3122" s="143"/>
      <c r="H3122" s="166">
        <v>41120000</v>
      </c>
      <c r="I3122" s="180" t="s">
        <v>3443</v>
      </c>
      <c r="J3122" s="169"/>
      <c r="K3122" s="169"/>
      <c r="L3122" s="169"/>
      <c r="M3122" s="146"/>
      <c r="N3122" s="184"/>
      <c r="O3122" s="169"/>
      <c r="P3122" s="146"/>
      <c r="Q3122" s="146">
        <f t="shared" si="60"/>
        <v>0</v>
      </c>
      <c r="R3122" s="182" t="s">
        <v>4741</v>
      </c>
      <c r="S3122" s="226"/>
      <c r="T3122" s="676" t="s">
        <v>4687</v>
      </c>
      <c r="U3122" s="170"/>
      <c r="V3122" s="170"/>
      <c r="W3122" s="170"/>
      <c r="X3122" s="117"/>
      <c r="Y3122" s="171"/>
      <c r="Z3122" s="171"/>
      <c r="AA3122" s="171"/>
      <c r="AB3122" s="171"/>
      <c r="AC3122" s="171"/>
      <c r="AD3122" s="171"/>
      <c r="AE3122" s="171"/>
      <c r="AF3122" s="171"/>
      <c r="AG3122" s="171"/>
      <c r="AH3122" s="171"/>
      <c r="AI3122" s="171"/>
    </row>
    <row r="3123" spans="1:35" s="172" customFormat="1" ht="24" hidden="1" x14ac:dyDescent="0.2">
      <c r="A3123" s="139"/>
      <c r="B3123" s="140"/>
      <c r="C3123" s="140"/>
      <c r="D3123" s="140"/>
      <c r="E3123" s="141"/>
      <c r="F3123" s="593"/>
      <c r="G3123" s="143"/>
      <c r="H3123" s="166">
        <v>41120000</v>
      </c>
      <c r="I3123" s="180" t="s">
        <v>3444</v>
      </c>
      <c r="J3123" s="169"/>
      <c r="K3123" s="169"/>
      <c r="L3123" s="169"/>
      <c r="M3123" s="146"/>
      <c r="N3123" s="184"/>
      <c r="O3123" s="169"/>
      <c r="P3123" s="146"/>
      <c r="Q3123" s="146">
        <f t="shared" si="60"/>
        <v>0</v>
      </c>
      <c r="R3123" s="182" t="s">
        <v>4741</v>
      </c>
      <c r="S3123" s="226"/>
      <c r="T3123" s="676" t="s">
        <v>4687</v>
      </c>
      <c r="U3123" s="170"/>
      <c r="V3123" s="170"/>
      <c r="W3123" s="170"/>
      <c r="X3123" s="117"/>
      <c r="Y3123" s="171"/>
      <c r="Z3123" s="171"/>
      <c r="AA3123" s="171"/>
      <c r="AB3123" s="171"/>
      <c r="AC3123" s="171"/>
      <c r="AD3123" s="171"/>
      <c r="AE3123" s="171"/>
      <c r="AF3123" s="171"/>
      <c r="AG3123" s="171"/>
      <c r="AH3123" s="171"/>
      <c r="AI3123" s="171"/>
    </row>
    <row r="3124" spans="1:35" s="172" customFormat="1" ht="24" hidden="1" x14ac:dyDescent="0.2">
      <c r="A3124" s="139"/>
      <c r="B3124" s="140"/>
      <c r="C3124" s="140"/>
      <c r="D3124" s="140"/>
      <c r="E3124" s="141"/>
      <c r="F3124" s="593"/>
      <c r="G3124" s="143"/>
      <c r="H3124" s="166">
        <v>41120000</v>
      </c>
      <c r="I3124" s="180" t="s">
        <v>3445</v>
      </c>
      <c r="J3124" s="169"/>
      <c r="K3124" s="169"/>
      <c r="L3124" s="169"/>
      <c r="M3124" s="146"/>
      <c r="N3124" s="184"/>
      <c r="O3124" s="169"/>
      <c r="P3124" s="146"/>
      <c r="Q3124" s="146">
        <f t="shared" si="60"/>
        <v>0</v>
      </c>
      <c r="R3124" s="182" t="s">
        <v>4741</v>
      </c>
      <c r="S3124" s="226"/>
      <c r="T3124" s="676" t="s">
        <v>4687</v>
      </c>
      <c r="U3124" s="170"/>
      <c r="V3124" s="170"/>
      <c r="W3124" s="170"/>
      <c r="X3124" s="117"/>
      <c r="Y3124" s="171"/>
      <c r="Z3124" s="171"/>
      <c r="AA3124" s="171"/>
      <c r="AB3124" s="171"/>
      <c r="AC3124" s="171"/>
      <c r="AD3124" s="171"/>
      <c r="AE3124" s="171"/>
      <c r="AF3124" s="171"/>
      <c r="AG3124" s="171"/>
      <c r="AH3124" s="171"/>
      <c r="AI3124" s="171"/>
    </row>
    <row r="3125" spans="1:35" s="172" customFormat="1" ht="24" hidden="1" x14ac:dyDescent="0.2">
      <c r="A3125" s="139"/>
      <c r="B3125" s="140"/>
      <c r="C3125" s="140"/>
      <c r="D3125" s="140"/>
      <c r="E3125" s="141"/>
      <c r="F3125" s="593"/>
      <c r="G3125" s="143"/>
      <c r="H3125" s="166">
        <v>41120000</v>
      </c>
      <c r="I3125" s="180" t="s">
        <v>3446</v>
      </c>
      <c r="J3125" s="169"/>
      <c r="K3125" s="169"/>
      <c r="L3125" s="169"/>
      <c r="M3125" s="146"/>
      <c r="N3125" s="184"/>
      <c r="O3125" s="169"/>
      <c r="P3125" s="146"/>
      <c r="Q3125" s="146">
        <f t="shared" si="60"/>
        <v>0</v>
      </c>
      <c r="R3125" s="182" t="s">
        <v>4741</v>
      </c>
      <c r="S3125" s="226"/>
      <c r="T3125" s="676" t="s">
        <v>4687</v>
      </c>
      <c r="U3125" s="170"/>
      <c r="V3125" s="170"/>
      <c r="W3125" s="170"/>
      <c r="X3125" s="117"/>
      <c r="Y3125" s="171"/>
      <c r="Z3125" s="171"/>
      <c r="AA3125" s="171"/>
      <c r="AB3125" s="171"/>
      <c r="AC3125" s="171"/>
      <c r="AD3125" s="171"/>
      <c r="AE3125" s="171"/>
      <c r="AF3125" s="171"/>
      <c r="AG3125" s="171"/>
      <c r="AH3125" s="171"/>
      <c r="AI3125" s="171"/>
    </row>
    <row r="3126" spans="1:35" s="172" customFormat="1" ht="24" hidden="1" x14ac:dyDescent="0.2">
      <c r="A3126" s="139"/>
      <c r="B3126" s="140"/>
      <c r="C3126" s="140"/>
      <c r="D3126" s="140"/>
      <c r="E3126" s="141"/>
      <c r="F3126" s="593"/>
      <c r="G3126" s="143"/>
      <c r="H3126" s="166">
        <v>41120000</v>
      </c>
      <c r="I3126" s="180" t="s">
        <v>3949</v>
      </c>
      <c r="J3126" s="169"/>
      <c r="K3126" s="169"/>
      <c r="L3126" s="169"/>
      <c r="M3126" s="146"/>
      <c r="N3126" s="184"/>
      <c r="O3126" s="169"/>
      <c r="P3126" s="146"/>
      <c r="Q3126" s="146">
        <f t="shared" si="60"/>
        <v>0</v>
      </c>
      <c r="R3126" s="182" t="s">
        <v>4741</v>
      </c>
      <c r="S3126" s="226"/>
      <c r="T3126" s="676" t="s">
        <v>4687</v>
      </c>
      <c r="U3126" s="170"/>
      <c r="V3126" s="170"/>
      <c r="W3126" s="170"/>
      <c r="X3126" s="117"/>
      <c r="Y3126" s="171"/>
      <c r="Z3126" s="171"/>
      <c r="AA3126" s="171"/>
      <c r="AB3126" s="171"/>
      <c r="AC3126" s="171"/>
      <c r="AD3126" s="171"/>
      <c r="AE3126" s="171"/>
      <c r="AF3126" s="171"/>
      <c r="AG3126" s="171"/>
      <c r="AH3126" s="171"/>
      <c r="AI3126" s="171"/>
    </row>
    <row r="3127" spans="1:35" s="172" customFormat="1" ht="24" hidden="1" x14ac:dyDescent="0.2">
      <c r="A3127" s="139"/>
      <c r="B3127" s="140"/>
      <c r="C3127" s="140"/>
      <c r="D3127" s="140"/>
      <c r="E3127" s="141"/>
      <c r="F3127" s="593"/>
      <c r="G3127" s="143"/>
      <c r="H3127" s="166">
        <v>41120000</v>
      </c>
      <c r="I3127" s="180" t="s">
        <v>3950</v>
      </c>
      <c r="J3127" s="169"/>
      <c r="K3127" s="169"/>
      <c r="L3127" s="169"/>
      <c r="M3127" s="146"/>
      <c r="N3127" s="184"/>
      <c r="O3127" s="169"/>
      <c r="P3127" s="146"/>
      <c r="Q3127" s="146">
        <f t="shared" si="60"/>
        <v>0</v>
      </c>
      <c r="R3127" s="182" t="s">
        <v>4741</v>
      </c>
      <c r="S3127" s="226"/>
      <c r="T3127" s="676" t="s">
        <v>4687</v>
      </c>
      <c r="U3127" s="170"/>
      <c r="V3127" s="170"/>
      <c r="W3127" s="170"/>
      <c r="X3127" s="117"/>
      <c r="Y3127" s="171"/>
      <c r="Z3127" s="171"/>
      <c r="AA3127" s="171"/>
      <c r="AB3127" s="171"/>
      <c r="AC3127" s="171"/>
      <c r="AD3127" s="171"/>
      <c r="AE3127" s="171"/>
      <c r="AF3127" s="171"/>
      <c r="AG3127" s="171"/>
      <c r="AH3127" s="171"/>
      <c r="AI3127" s="171"/>
    </row>
    <row r="3128" spans="1:35" s="172" customFormat="1" ht="24" hidden="1" x14ac:dyDescent="0.2">
      <c r="A3128" s="139"/>
      <c r="B3128" s="140"/>
      <c r="C3128" s="140"/>
      <c r="D3128" s="140"/>
      <c r="E3128" s="141"/>
      <c r="F3128" s="593"/>
      <c r="G3128" s="143"/>
      <c r="H3128" s="166">
        <v>41120000</v>
      </c>
      <c r="I3128" s="180" t="s">
        <v>3951</v>
      </c>
      <c r="J3128" s="169"/>
      <c r="K3128" s="169"/>
      <c r="L3128" s="169"/>
      <c r="M3128" s="146"/>
      <c r="N3128" s="184"/>
      <c r="O3128" s="169"/>
      <c r="P3128" s="146"/>
      <c r="Q3128" s="146">
        <f t="shared" si="60"/>
        <v>0</v>
      </c>
      <c r="R3128" s="182" t="s">
        <v>4741</v>
      </c>
      <c r="S3128" s="226"/>
      <c r="T3128" s="676" t="s">
        <v>4687</v>
      </c>
      <c r="U3128" s="170"/>
      <c r="V3128" s="170"/>
      <c r="W3128" s="170"/>
      <c r="X3128" s="117"/>
      <c r="Y3128" s="171"/>
      <c r="Z3128" s="171"/>
      <c r="AA3128" s="171"/>
      <c r="AB3128" s="171"/>
      <c r="AC3128" s="171"/>
      <c r="AD3128" s="171"/>
      <c r="AE3128" s="171"/>
      <c r="AF3128" s="171"/>
      <c r="AG3128" s="171"/>
      <c r="AH3128" s="171"/>
      <c r="AI3128" s="171"/>
    </row>
    <row r="3129" spans="1:35" s="172" customFormat="1" ht="24" hidden="1" x14ac:dyDescent="0.2">
      <c r="A3129" s="139"/>
      <c r="B3129" s="140"/>
      <c r="C3129" s="140"/>
      <c r="D3129" s="140"/>
      <c r="E3129" s="141"/>
      <c r="F3129" s="593"/>
      <c r="G3129" s="143"/>
      <c r="H3129" s="166">
        <v>41120000</v>
      </c>
      <c r="I3129" s="180" t="s">
        <v>3952</v>
      </c>
      <c r="J3129" s="169"/>
      <c r="K3129" s="169"/>
      <c r="L3129" s="169"/>
      <c r="M3129" s="146"/>
      <c r="N3129" s="184"/>
      <c r="O3129" s="169"/>
      <c r="P3129" s="146"/>
      <c r="Q3129" s="146">
        <f t="shared" si="60"/>
        <v>0</v>
      </c>
      <c r="R3129" s="182" t="s">
        <v>4741</v>
      </c>
      <c r="S3129" s="226"/>
      <c r="T3129" s="676" t="s">
        <v>4687</v>
      </c>
      <c r="U3129" s="170"/>
      <c r="V3129" s="170"/>
      <c r="W3129" s="170"/>
      <c r="X3129" s="117"/>
      <c r="Y3129" s="171"/>
      <c r="Z3129" s="171"/>
      <c r="AA3129" s="171"/>
      <c r="AB3129" s="171"/>
      <c r="AC3129" s="171"/>
      <c r="AD3129" s="171"/>
      <c r="AE3129" s="171"/>
      <c r="AF3129" s="171"/>
      <c r="AG3129" s="171"/>
      <c r="AH3129" s="171"/>
      <c r="AI3129" s="171"/>
    </row>
    <row r="3130" spans="1:35" s="172" customFormat="1" ht="24" hidden="1" x14ac:dyDescent="0.2">
      <c r="A3130" s="139"/>
      <c r="B3130" s="140"/>
      <c r="C3130" s="140"/>
      <c r="D3130" s="140"/>
      <c r="E3130" s="141"/>
      <c r="F3130" s="593"/>
      <c r="G3130" s="143"/>
      <c r="H3130" s="166">
        <v>41120000</v>
      </c>
      <c r="I3130" s="180" t="s">
        <v>3953</v>
      </c>
      <c r="J3130" s="169"/>
      <c r="K3130" s="169"/>
      <c r="L3130" s="169"/>
      <c r="M3130" s="146"/>
      <c r="N3130" s="184"/>
      <c r="O3130" s="169"/>
      <c r="P3130" s="146"/>
      <c r="Q3130" s="146">
        <f t="shared" si="60"/>
        <v>0</v>
      </c>
      <c r="R3130" s="182" t="s">
        <v>4741</v>
      </c>
      <c r="S3130" s="226"/>
      <c r="T3130" s="676" t="s">
        <v>4687</v>
      </c>
      <c r="U3130" s="170"/>
      <c r="V3130" s="170"/>
      <c r="W3130" s="170"/>
      <c r="X3130" s="117"/>
      <c r="Y3130" s="171"/>
      <c r="Z3130" s="171"/>
      <c r="AA3130" s="171"/>
      <c r="AB3130" s="171"/>
      <c r="AC3130" s="171"/>
      <c r="AD3130" s="171"/>
      <c r="AE3130" s="171"/>
      <c r="AF3130" s="171"/>
      <c r="AG3130" s="171"/>
      <c r="AH3130" s="171"/>
      <c r="AI3130" s="171"/>
    </row>
    <row r="3131" spans="1:35" s="172" customFormat="1" ht="24" hidden="1" x14ac:dyDescent="0.2">
      <c r="A3131" s="139"/>
      <c r="B3131" s="140"/>
      <c r="C3131" s="140"/>
      <c r="D3131" s="140"/>
      <c r="E3131" s="141"/>
      <c r="F3131" s="593"/>
      <c r="G3131" s="143"/>
      <c r="H3131" s="166">
        <v>41120000</v>
      </c>
      <c r="I3131" s="180" t="s">
        <v>3954</v>
      </c>
      <c r="J3131" s="169"/>
      <c r="K3131" s="169"/>
      <c r="L3131" s="169"/>
      <c r="M3131" s="146"/>
      <c r="N3131" s="184"/>
      <c r="O3131" s="169"/>
      <c r="P3131" s="146"/>
      <c r="Q3131" s="146">
        <f t="shared" si="60"/>
        <v>0</v>
      </c>
      <c r="R3131" s="182" t="s">
        <v>4741</v>
      </c>
      <c r="S3131" s="226"/>
      <c r="T3131" s="676" t="s">
        <v>4687</v>
      </c>
      <c r="U3131" s="170"/>
      <c r="V3131" s="170"/>
      <c r="W3131" s="170"/>
      <c r="X3131" s="117"/>
      <c r="Y3131" s="171"/>
      <c r="Z3131" s="171"/>
      <c r="AA3131" s="171"/>
      <c r="AB3131" s="171"/>
      <c r="AC3131" s="171"/>
      <c r="AD3131" s="171"/>
      <c r="AE3131" s="171"/>
      <c r="AF3131" s="171"/>
      <c r="AG3131" s="171"/>
      <c r="AH3131" s="171"/>
      <c r="AI3131" s="171"/>
    </row>
    <row r="3132" spans="1:35" s="172" customFormat="1" ht="24" hidden="1" x14ac:dyDescent="0.2">
      <c r="A3132" s="139"/>
      <c r="B3132" s="140"/>
      <c r="C3132" s="140"/>
      <c r="D3132" s="140"/>
      <c r="E3132" s="141"/>
      <c r="F3132" s="593"/>
      <c r="G3132" s="143"/>
      <c r="H3132" s="166">
        <v>41120000</v>
      </c>
      <c r="I3132" s="180" t="s">
        <v>3955</v>
      </c>
      <c r="J3132" s="169"/>
      <c r="K3132" s="169"/>
      <c r="L3132" s="169"/>
      <c r="M3132" s="146"/>
      <c r="N3132" s="184"/>
      <c r="O3132" s="169"/>
      <c r="P3132" s="146"/>
      <c r="Q3132" s="146">
        <f t="shared" si="60"/>
        <v>0</v>
      </c>
      <c r="R3132" s="182" t="s">
        <v>4741</v>
      </c>
      <c r="S3132" s="226"/>
      <c r="T3132" s="676" t="s">
        <v>4687</v>
      </c>
      <c r="U3132" s="170"/>
      <c r="V3132" s="170"/>
      <c r="W3132" s="170"/>
      <c r="X3132" s="117"/>
      <c r="Y3132" s="171"/>
      <c r="Z3132" s="171"/>
      <c r="AA3132" s="171"/>
      <c r="AB3132" s="171"/>
      <c r="AC3132" s="171"/>
      <c r="AD3132" s="171"/>
      <c r="AE3132" s="171"/>
      <c r="AF3132" s="171"/>
      <c r="AG3132" s="171"/>
      <c r="AH3132" s="171"/>
      <c r="AI3132" s="171"/>
    </row>
    <row r="3133" spans="1:35" s="172" customFormat="1" ht="24" hidden="1" x14ac:dyDescent="0.2">
      <c r="A3133" s="139"/>
      <c r="B3133" s="140"/>
      <c r="C3133" s="140"/>
      <c r="D3133" s="140"/>
      <c r="E3133" s="141"/>
      <c r="F3133" s="593"/>
      <c r="G3133" s="143"/>
      <c r="H3133" s="166">
        <v>41120000</v>
      </c>
      <c r="I3133" s="180" t="s">
        <v>3956</v>
      </c>
      <c r="J3133" s="169"/>
      <c r="K3133" s="169"/>
      <c r="L3133" s="169"/>
      <c r="M3133" s="146"/>
      <c r="N3133" s="184"/>
      <c r="O3133" s="169"/>
      <c r="P3133" s="146"/>
      <c r="Q3133" s="146">
        <f t="shared" si="60"/>
        <v>0</v>
      </c>
      <c r="R3133" s="182" t="s">
        <v>4741</v>
      </c>
      <c r="S3133" s="226"/>
      <c r="T3133" s="676" t="s">
        <v>4687</v>
      </c>
      <c r="U3133" s="170"/>
      <c r="V3133" s="170"/>
      <c r="W3133" s="170"/>
      <c r="X3133" s="117"/>
      <c r="Y3133" s="171"/>
      <c r="Z3133" s="171"/>
      <c r="AA3133" s="171"/>
      <c r="AB3133" s="171"/>
      <c r="AC3133" s="171"/>
      <c r="AD3133" s="171"/>
      <c r="AE3133" s="171"/>
      <c r="AF3133" s="171"/>
      <c r="AG3133" s="171"/>
      <c r="AH3133" s="171"/>
      <c r="AI3133" s="171"/>
    </row>
    <row r="3134" spans="1:35" s="172" customFormat="1" ht="24" hidden="1" x14ac:dyDescent="0.2">
      <c r="A3134" s="139"/>
      <c r="B3134" s="140"/>
      <c r="C3134" s="140"/>
      <c r="D3134" s="140"/>
      <c r="E3134" s="141"/>
      <c r="F3134" s="593"/>
      <c r="G3134" s="143"/>
      <c r="H3134" s="166">
        <v>41120000</v>
      </c>
      <c r="I3134" s="180" t="s">
        <v>3957</v>
      </c>
      <c r="J3134" s="169"/>
      <c r="K3134" s="169"/>
      <c r="L3134" s="169"/>
      <c r="M3134" s="146"/>
      <c r="N3134" s="184"/>
      <c r="O3134" s="169"/>
      <c r="P3134" s="146"/>
      <c r="Q3134" s="146">
        <f t="shared" si="60"/>
        <v>0</v>
      </c>
      <c r="R3134" s="182" t="s">
        <v>4741</v>
      </c>
      <c r="S3134" s="226"/>
      <c r="T3134" s="676" t="s">
        <v>4687</v>
      </c>
      <c r="U3134" s="170"/>
      <c r="V3134" s="170"/>
      <c r="W3134" s="170"/>
      <c r="X3134" s="117"/>
      <c r="Y3134" s="171"/>
      <c r="Z3134" s="171"/>
      <c r="AA3134" s="171"/>
      <c r="AB3134" s="171"/>
      <c r="AC3134" s="171"/>
      <c r="AD3134" s="171"/>
      <c r="AE3134" s="171"/>
      <c r="AF3134" s="171"/>
      <c r="AG3134" s="171"/>
      <c r="AH3134" s="171"/>
      <c r="AI3134" s="171"/>
    </row>
    <row r="3135" spans="1:35" s="172" customFormat="1" ht="24" hidden="1" x14ac:dyDescent="0.2">
      <c r="A3135" s="139"/>
      <c r="B3135" s="140"/>
      <c r="C3135" s="140"/>
      <c r="D3135" s="140"/>
      <c r="E3135" s="141"/>
      <c r="F3135" s="593"/>
      <c r="G3135" s="143"/>
      <c r="H3135" s="166">
        <v>41120000</v>
      </c>
      <c r="I3135" s="180" t="s">
        <v>3958</v>
      </c>
      <c r="J3135" s="169"/>
      <c r="K3135" s="169"/>
      <c r="L3135" s="169"/>
      <c r="M3135" s="146"/>
      <c r="N3135" s="184"/>
      <c r="O3135" s="169"/>
      <c r="P3135" s="146"/>
      <c r="Q3135" s="146">
        <f t="shared" si="60"/>
        <v>0</v>
      </c>
      <c r="R3135" s="182" t="s">
        <v>4741</v>
      </c>
      <c r="S3135" s="226"/>
      <c r="T3135" s="676" t="s">
        <v>4687</v>
      </c>
      <c r="U3135" s="170"/>
      <c r="V3135" s="170"/>
      <c r="W3135" s="170"/>
      <c r="X3135" s="117"/>
      <c r="Y3135" s="171"/>
      <c r="Z3135" s="171"/>
      <c r="AA3135" s="171"/>
      <c r="AB3135" s="171"/>
      <c r="AC3135" s="171"/>
      <c r="AD3135" s="171"/>
      <c r="AE3135" s="171"/>
      <c r="AF3135" s="171"/>
      <c r="AG3135" s="171"/>
      <c r="AH3135" s="171"/>
      <c r="AI3135" s="171"/>
    </row>
    <row r="3136" spans="1:35" s="172" customFormat="1" ht="24" hidden="1" x14ac:dyDescent="0.2">
      <c r="A3136" s="139"/>
      <c r="B3136" s="140"/>
      <c r="C3136" s="140"/>
      <c r="D3136" s="140"/>
      <c r="E3136" s="141"/>
      <c r="F3136" s="593"/>
      <c r="G3136" s="143"/>
      <c r="H3136" s="166">
        <v>41120000</v>
      </c>
      <c r="I3136" s="180" t="s">
        <v>1968</v>
      </c>
      <c r="J3136" s="169"/>
      <c r="K3136" s="169"/>
      <c r="L3136" s="169"/>
      <c r="M3136" s="146"/>
      <c r="N3136" s="184"/>
      <c r="O3136" s="169"/>
      <c r="P3136" s="146"/>
      <c r="Q3136" s="146">
        <f t="shared" si="60"/>
        <v>0</v>
      </c>
      <c r="R3136" s="182" t="s">
        <v>4741</v>
      </c>
      <c r="S3136" s="226"/>
      <c r="T3136" s="676" t="s">
        <v>4687</v>
      </c>
      <c r="U3136" s="170"/>
      <c r="V3136" s="170"/>
      <c r="W3136" s="170"/>
      <c r="X3136" s="117"/>
      <c r="Y3136" s="171"/>
      <c r="Z3136" s="171"/>
      <c r="AA3136" s="171"/>
      <c r="AB3136" s="171"/>
      <c r="AC3136" s="171"/>
      <c r="AD3136" s="171"/>
      <c r="AE3136" s="171"/>
      <c r="AF3136" s="171"/>
      <c r="AG3136" s="171"/>
      <c r="AH3136" s="171"/>
      <c r="AI3136" s="171"/>
    </row>
    <row r="3137" spans="1:35" s="172" customFormat="1" ht="24" hidden="1" x14ac:dyDescent="0.2">
      <c r="A3137" s="139"/>
      <c r="B3137" s="140"/>
      <c r="C3137" s="140"/>
      <c r="D3137" s="140"/>
      <c r="E3137" s="141"/>
      <c r="F3137" s="593"/>
      <c r="G3137" s="143"/>
      <c r="H3137" s="166">
        <v>41120000</v>
      </c>
      <c r="I3137" s="180" t="s">
        <v>1969</v>
      </c>
      <c r="J3137" s="169"/>
      <c r="K3137" s="169"/>
      <c r="L3137" s="169"/>
      <c r="M3137" s="146"/>
      <c r="N3137" s="184"/>
      <c r="O3137" s="169"/>
      <c r="P3137" s="146"/>
      <c r="Q3137" s="146">
        <f t="shared" si="60"/>
        <v>0</v>
      </c>
      <c r="R3137" s="182" t="s">
        <v>4741</v>
      </c>
      <c r="S3137" s="226"/>
      <c r="T3137" s="676" t="s">
        <v>4687</v>
      </c>
      <c r="U3137" s="170"/>
      <c r="V3137" s="170"/>
      <c r="W3137" s="170"/>
      <c r="X3137" s="117"/>
      <c r="Y3137" s="171"/>
      <c r="Z3137" s="171"/>
      <c r="AA3137" s="171"/>
      <c r="AB3137" s="171"/>
      <c r="AC3137" s="171"/>
      <c r="AD3137" s="171"/>
      <c r="AE3137" s="171"/>
      <c r="AF3137" s="171"/>
      <c r="AG3137" s="171"/>
      <c r="AH3137" s="171"/>
      <c r="AI3137" s="171"/>
    </row>
    <row r="3138" spans="1:35" s="172" customFormat="1" ht="24" hidden="1" x14ac:dyDescent="0.2">
      <c r="A3138" s="139"/>
      <c r="B3138" s="140"/>
      <c r="C3138" s="140"/>
      <c r="D3138" s="140"/>
      <c r="E3138" s="141"/>
      <c r="F3138" s="593"/>
      <c r="G3138" s="143"/>
      <c r="H3138" s="166">
        <v>41120000</v>
      </c>
      <c r="I3138" s="180" t="s">
        <v>3973</v>
      </c>
      <c r="J3138" s="169"/>
      <c r="K3138" s="169"/>
      <c r="L3138" s="169"/>
      <c r="M3138" s="146"/>
      <c r="N3138" s="184"/>
      <c r="O3138" s="169"/>
      <c r="P3138" s="146"/>
      <c r="Q3138" s="146">
        <f t="shared" si="60"/>
        <v>0</v>
      </c>
      <c r="R3138" s="182" t="s">
        <v>4741</v>
      </c>
      <c r="S3138" s="226"/>
      <c r="T3138" s="676" t="s">
        <v>4687</v>
      </c>
      <c r="U3138" s="170"/>
      <c r="V3138" s="170"/>
      <c r="W3138" s="170"/>
      <c r="X3138" s="117"/>
      <c r="Y3138" s="171"/>
      <c r="Z3138" s="171"/>
      <c r="AA3138" s="171"/>
      <c r="AB3138" s="171"/>
      <c r="AC3138" s="171"/>
      <c r="AD3138" s="171"/>
      <c r="AE3138" s="171"/>
      <c r="AF3138" s="171"/>
      <c r="AG3138" s="171"/>
      <c r="AH3138" s="171"/>
      <c r="AI3138" s="171"/>
    </row>
    <row r="3139" spans="1:35" s="172" customFormat="1" ht="24" hidden="1" x14ac:dyDescent="0.2">
      <c r="A3139" s="139"/>
      <c r="B3139" s="140"/>
      <c r="C3139" s="140"/>
      <c r="D3139" s="140"/>
      <c r="E3139" s="141"/>
      <c r="F3139" s="593"/>
      <c r="G3139" s="143"/>
      <c r="H3139" s="166">
        <v>41120000</v>
      </c>
      <c r="I3139" s="180" t="s">
        <v>2692</v>
      </c>
      <c r="J3139" s="169"/>
      <c r="K3139" s="169"/>
      <c r="L3139" s="169"/>
      <c r="M3139" s="146"/>
      <c r="N3139" s="184"/>
      <c r="O3139" s="169"/>
      <c r="P3139" s="146"/>
      <c r="Q3139" s="146">
        <f t="shared" si="60"/>
        <v>0</v>
      </c>
      <c r="R3139" s="182" t="s">
        <v>4741</v>
      </c>
      <c r="S3139" s="226"/>
      <c r="T3139" s="676" t="s">
        <v>4687</v>
      </c>
      <c r="U3139" s="170"/>
      <c r="V3139" s="170"/>
      <c r="W3139" s="170"/>
      <c r="X3139" s="117"/>
      <c r="Y3139" s="171"/>
      <c r="Z3139" s="171"/>
      <c r="AA3139" s="171"/>
      <c r="AB3139" s="171"/>
      <c r="AC3139" s="171"/>
      <c r="AD3139" s="171"/>
      <c r="AE3139" s="171"/>
      <c r="AF3139" s="171"/>
      <c r="AG3139" s="171"/>
      <c r="AH3139" s="171"/>
      <c r="AI3139" s="171"/>
    </row>
    <row r="3140" spans="1:35" s="172" customFormat="1" ht="24" hidden="1" x14ac:dyDescent="0.2">
      <c r="A3140" s="139"/>
      <c r="B3140" s="140"/>
      <c r="C3140" s="140"/>
      <c r="D3140" s="140"/>
      <c r="E3140" s="141"/>
      <c r="F3140" s="593"/>
      <c r="G3140" s="143"/>
      <c r="H3140" s="166">
        <v>41110000</v>
      </c>
      <c r="I3140" s="180" t="s">
        <v>2693</v>
      </c>
      <c r="J3140" s="169"/>
      <c r="K3140" s="169"/>
      <c r="L3140" s="169"/>
      <c r="M3140" s="146"/>
      <c r="N3140" s="184"/>
      <c r="O3140" s="169"/>
      <c r="P3140" s="146"/>
      <c r="Q3140" s="146">
        <f t="shared" si="60"/>
        <v>0</v>
      </c>
      <c r="R3140" s="182" t="s">
        <v>4741</v>
      </c>
      <c r="S3140" s="226"/>
      <c r="T3140" s="676" t="s">
        <v>4687</v>
      </c>
      <c r="U3140" s="170"/>
      <c r="V3140" s="170"/>
      <c r="W3140" s="170"/>
      <c r="X3140" s="117"/>
      <c r="Y3140" s="171"/>
      <c r="Z3140" s="171"/>
      <c r="AA3140" s="171"/>
      <c r="AB3140" s="171"/>
      <c r="AC3140" s="171"/>
      <c r="AD3140" s="171"/>
      <c r="AE3140" s="171"/>
      <c r="AF3140" s="171"/>
      <c r="AG3140" s="171"/>
      <c r="AH3140" s="171"/>
      <c r="AI3140" s="171"/>
    </row>
    <row r="3141" spans="1:35" s="172" customFormat="1" ht="24" hidden="1" x14ac:dyDescent="0.2">
      <c r="A3141" s="139"/>
      <c r="B3141" s="140"/>
      <c r="C3141" s="140"/>
      <c r="D3141" s="140"/>
      <c r="E3141" s="141"/>
      <c r="F3141" s="593"/>
      <c r="G3141" s="143"/>
      <c r="H3141" s="166">
        <v>41110000</v>
      </c>
      <c r="I3141" s="180" t="s">
        <v>2694</v>
      </c>
      <c r="J3141" s="169"/>
      <c r="K3141" s="169"/>
      <c r="L3141" s="169"/>
      <c r="M3141" s="146"/>
      <c r="N3141" s="184"/>
      <c r="O3141" s="169"/>
      <c r="P3141" s="146"/>
      <c r="Q3141" s="146">
        <f t="shared" si="60"/>
        <v>0</v>
      </c>
      <c r="R3141" s="182" t="s">
        <v>4741</v>
      </c>
      <c r="S3141" s="226"/>
      <c r="T3141" s="676" t="s">
        <v>4687</v>
      </c>
      <c r="U3141" s="170"/>
      <c r="V3141" s="170"/>
      <c r="W3141" s="170"/>
      <c r="X3141" s="117"/>
      <c r="Y3141" s="171"/>
      <c r="Z3141" s="171"/>
      <c r="AA3141" s="171"/>
      <c r="AB3141" s="171"/>
      <c r="AC3141" s="171"/>
      <c r="AD3141" s="171"/>
      <c r="AE3141" s="171"/>
      <c r="AF3141" s="171"/>
      <c r="AG3141" s="171"/>
      <c r="AH3141" s="171"/>
      <c r="AI3141" s="171"/>
    </row>
    <row r="3142" spans="1:35" s="172" customFormat="1" ht="24" hidden="1" x14ac:dyDescent="0.2">
      <c r="A3142" s="139"/>
      <c r="B3142" s="140"/>
      <c r="C3142" s="140"/>
      <c r="D3142" s="140"/>
      <c r="E3142" s="141"/>
      <c r="F3142" s="593"/>
      <c r="G3142" s="143"/>
      <c r="H3142" s="166">
        <v>41110000</v>
      </c>
      <c r="I3142" s="180" t="s">
        <v>2695</v>
      </c>
      <c r="J3142" s="169"/>
      <c r="K3142" s="169"/>
      <c r="L3142" s="169"/>
      <c r="M3142" s="146"/>
      <c r="N3142" s="184"/>
      <c r="O3142" s="169"/>
      <c r="P3142" s="146"/>
      <c r="Q3142" s="146">
        <f t="shared" si="60"/>
        <v>0</v>
      </c>
      <c r="R3142" s="182" t="s">
        <v>4741</v>
      </c>
      <c r="S3142" s="226"/>
      <c r="T3142" s="676" t="s">
        <v>4687</v>
      </c>
      <c r="U3142" s="170"/>
      <c r="V3142" s="170"/>
      <c r="W3142" s="170"/>
      <c r="X3142" s="117"/>
      <c r="Y3142" s="171"/>
      <c r="Z3142" s="171"/>
      <c r="AA3142" s="171"/>
      <c r="AB3142" s="171"/>
      <c r="AC3142" s="171"/>
      <c r="AD3142" s="171"/>
      <c r="AE3142" s="171"/>
      <c r="AF3142" s="171"/>
      <c r="AG3142" s="171"/>
      <c r="AH3142" s="171"/>
      <c r="AI3142" s="171"/>
    </row>
    <row r="3143" spans="1:35" s="172" customFormat="1" ht="24" hidden="1" x14ac:dyDescent="0.2">
      <c r="A3143" s="139"/>
      <c r="B3143" s="140"/>
      <c r="C3143" s="140"/>
      <c r="D3143" s="140"/>
      <c r="E3143" s="141"/>
      <c r="F3143" s="593"/>
      <c r="G3143" s="143"/>
      <c r="H3143" s="166">
        <v>42311500</v>
      </c>
      <c r="I3143" s="180" t="s">
        <v>193</v>
      </c>
      <c r="J3143" s="169"/>
      <c r="K3143" s="169"/>
      <c r="L3143" s="169"/>
      <c r="M3143" s="146"/>
      <c r="N3143" s="184"/>
      <c r="O3143" s="169"/>
      <c r="P3143" s="146"/>
      <c r="Q3143" s="146">
        <f t="shared" si="60"/>
        <v>0</v>
      </c>
      <c r="R3143" s="182" t="s">
        <v>4741</v>
      </c>
      <c r="S3143" s="226"/>
      <c r="T3143" s="676" t="s">
        <v>4687</v>
      </c>
      <c r="U3143" s="170"/>
      <c r="V3143" s="170"/>
      <c r="W3143" s="170"/>
      <c r="X3143" s="117"/>
      <c r="Y3143" s="171"/>
      <c r="Z3143" s="171"/>
      <c r="AA3143" s="171"/>
      <c r="AB3143" s="171"/>
      <c r="AC3143" s="171"/>
      <c r="AD3143" s="171"/>
      <c r="AE3143" s="171"/>
      <c r="AF3143" s="171"/>
      <c r="AG3143" s="171"/>
      <c r="AH3143" s="171"/>
      <c r="AI3143" s="171"/>
    </row>
    <row r="3144" spans="1:35" s="172" customFormat="1" ht="24" hidden="1" x14ac:dyDescent="0.2">
      <c r="A3144" s="139"/>
      <c r="B3144" s="140"/>
      <c r="C3144" s="140"/>
      <c r="D3144" s="140"/>
      <c r="E3144" s="141"/>
      <c r="F3144" s="593"/>
      <c r="G3144" s="143"/>
      <c r="H3144" s="166">
        <v>122171500</v>
      </c>
      <c r="I3144" s="180" t="s">
        <v>2696</v>
      </c>
      <c r="J3144" s="169"/>
      <c r="K3144" s="169"/>
      <c r="L3144" s="169"/>
      <c r="M3144" s="146"/>
      <c r="N3144" s="184"/>
      <c r="O3144" s="169"/>
      <c r="P3144" s="146"/>
      <c r="Q3144" s="146">
        <f t="shared" si="60"/>
        <v>0</v>
      </c>
      <c r="R3144" s="182" t="s">
        <v>4741</v>
      </c>
      <c r="S3144" s="226"/>
      <c r="T3144" s="676" t="s">
        <v>4687</v>
      </c>
      <c r="U3144" s="170"/>
      <c r="V3144" s="170"/>
      <c r="W3144" s="170"/>
      <c r="X3144" s="117"/>
      <c r="Y3144" s="171"/>
      <c r="Z3144" s="171"/>
      <c r="AA3144" s="171"/>
      <c r="AB3144" s="171"/>
      <c r="AC3144" s="171"/>
      <c r="AD3144" s="171"/>
      <c r="AE3144" s="171"/>
      <c r="AF3144" s="171"/>
      <c r="AG3144" s="171"/>
      <c r="AH3144" s="171"/>
      <c r="AI3144" s="171"/>
    </row>
    <row r="3145" spans="1:35" s="172" customFormat="1" ht="24" hidden="1" x14ac:dyDescent="0.2">
      <c r="A3145" s="139"/>
      <c r="B3145" s="140"/>
      <c r="C3145" s="140"/>
      <c r="D3145" s="140"/>
      <c r="E3145" s="141"/>
      <c r="F3145" s="593"/>
      <c r="G3145" s="143"/>
      <c r="H3145" s="166">
        <v>41111700</v>
      </c>
      <c r="I3145" s="180" t="s">
        <v>2697</v>
      </c>
      <c r="J3145" s="169"/>
      <c r="K3145" s="169"/>
      <c r="L3145" s="169"/>
      <c r="M3145" s="146"/>
      <c r="N3145" s="184"/>
      <c r="O3145" s="169"/>
      <c r="P3145" s="146"/>
      <c r="Q3145" s="146">
        <f t="shared" si="60"/>
        <v>0</v>
      </c>
      <c r="R3145" s="182" t="s">
        <v>4741</v>
      </c>
      <c r="S3145" s="226"/>
      <c r="T3145" s="676" t="s">
        <v>4687</v>
      </c>
      <c r="U3145" s="170"/>
      <c r="V3145" s="170"/>
      <c r="W3145" s="170"/>
      <c r="X3145" s="117"/>
      <c r="Y3145" s="171"/>
      <c r="Z3145" s="171"/>
      <c r="AA3145" s="171"/>
      <c r="AB3145" s="171"/>
      <c r="AC3145" s="171"/>
      <c r="AD3145" s="171"/>
      <c r="AE3145" s="171"/>
      <c r="AF3145" s="171"/>
      <c r="AG3145" s="171"/>
      <c r="AH3145" s="171"/>
      <c r="AI3145" s="171"/>
    </row>
    <row r="3146" spans="1:35" s="172" customFormat="1" ht="24" hidden="1" x14ac:dyDescent="0.2">
      <c r="A3146" s="139"/>
      <c r="B3146" s="140"/>
      <c r="C3146" s="140"/>
      <c r="D3146" s="140"/>
      <c r="E3146" s="141"/>
      <c r="F3146" s="593"/>
      <c r="G3146" s="143"/>
      <c r="H3146" s="166">
        <v>12171500</v>
      </c>
      <c r="I3146" s="180" t="s">
        <v>2698</v>
      </c>
      <c r="J3146" s="169"/>
      <c r="K3146" s="169"/>
      <c r="L3146" s="169"/>
      <c r="M3146" s="146"/>
      <c r="N3146" s="184"/>
      <c r="O3146" s="169"/>
      <c r="P3146" s="146"/>
      <c r="Q3146" s="146">
        <f t="shared" si="60"/>
        <v>0</v>
      </c>
      <c r="R3146" s="182" t="s">
        <v>4741</v>
      </c>
      <c r="S3146" s="226"/>
      <c r="T3146" s="676" t="s">
        <v>4687</v>
      </c>
      <c r="U3146" s="170"/>
      <c r="V3146" s="170"/>
      <c r="W3146" s="170"/>
      <c r="X3146" s="117"/>
      <c r="Y3146" s="171"/>
      <c r="Z3146" s="171"/>
      <c r="AA3146" s="171"/>
      <c r="AB3146" s="171"/>
      <c r="AC3146" s="171"/>
      <c r="AD3146" s="171"/>
      <c r="AE3146" s="171"/>
      <c r="AF3146" s="171"/>
      <c r="AG3146" s="171"/>
      <c r="AH3146" s="171"/>
      <c r="AI3146" s="171"/>
    </row>
    <row r="3147" spans="1:35" s="172" customFormat="1" ht="24" hidden="1" x14ac:dyDescent="0.2">
      <c r="A3147" s="139"/>
      <c r="B3147" s="140"/>
      <c r="C3147" s="140"/>
      <c r="D3147" s="140"/>
      <c r="E3147" s="141"/>
      <c r="F3147" s="593"/>
      <c r="G3147" s="143"/>
      <c r="H3147" s="166">
        <v>12171500</v>
      </c>
      <c r="I3147" s="180" t="s">
        <v>2699</v>
      </c>
      <c r="J3147" s="169"/>
      <c r="K3147" s="169"/>
      <c r="L3147" s="169"/>
      <c r="M3147" s="146"/>
      <c r="N3147" s="184"/>
      <c r="O3147" s="169"/>
      <c r="P3147" s="146"/>
      <c r="Q3147" s="146">
        <f t="shared" si="60"/>
        <v>0</v>
      </c>
      <c r="R3147" s="182" t="s">
        <v>4741</v>
      </c>
      <c r="S3147" s="226"/>
      <c r="T3147" s="676" t="s">
        <v>4687</v>
      </c>
      <c r="U3147" s="170"/>
      <c r="V3147" s="170"/>
      <c r="W3147" s="170"/>
      <c r="X3147" s="117"/>
      <c r="Y3147" s="171"/>
      <c r="Z3147" s="171"/>
      <c r="AA3147" s="171"/>
      <c r="AB3147" s="171"/>
      <c r="AC3147" s="171"/>
      <c r="AD3147" s="171"/>
      <c r="AE3147" s="171"/>
      <c r="AF3147" s="171"/>
      <c r="AG3147" s="171"/>
      <c r="AH3147" s="171"/>
      <c r="AI3147" s="171"/>
    </row>
    <row r="3148" spans="1:35" s="172" customFormat="1" ht="24" hidden="1" x14ac:dyDescent="0.2">
      <c r="A3148" s="139"/>
      <c r="B3148" s="140"/>
      <c r="C3148" s="140"/>
      <c r="D3148" s="140"/>
      <c r="E3148" s="141"/>
      <c r="F3148" s="593"/>
      <c r="G3148" s="143"/>
      <c r="H3148" s="166">
        <v>12171500</v>
      </c>
      <c r="I3148" s="180" t="s">
        <v>2700</v>
      </c>
      <c r="J3148" s="169"/>
      <c r="K3148" s="169"/>
      <c r="L3148" s="169"/>
      <c r="M3148" s="146"/>
      <c r="N3148" s="184"/>
      <c r="O3148" s="169"/>
      <c r="P3148" s="146"/>
      <c r="Q3148" s="146">
        <f t="shared" si="60"/>
        <v>0</v>
      </c>
      <c r="R3148" s="182" t="s">
        <v>4741</v>
      </c>
      <c r="S3148" s="226"/>
      <c r="T3148" s="676" t="s">
        <v>4687</v>
      </c>
      <c r="U3148" s="170"/>
      <c r="V3148" s="170"/>
      <c r="W3148" s="170"/>
      <c r="X3148" s="117"/>
      <c r="Y3148" s="171"/>
      <c r="Z3148" s="171"/>
      <c r="AA3148" s="171"/>
      <c r="AB3148" s="171"/>
      <c r="AC3148" s="171"/>
      <c r="AD3148" s="171"/>
      <c r="AE3148" s="171"/>
      <c r="AF3148" s="171"/>
      <c r="AG3148" s="171"/>
      <c r="AH3148" s="171"/>
      <c r="AI3148" s="171"/>
    </row>
    <row r="3149" spans="1:35" s="172" customFormat="1" ht="24" hidden="1" x14ac:dyDescent="0.2">
      <c r="A3149" s="139"/>
      <c r="B3149" s="140"/>
      <c r="C3149" s="140"/>
      <c r="D3149" s="140"/>
      <c r="E3149" s="141"/>
      <c r="F3149" s="593"/>
      <c r="G3149" s="143"/>
      <c r="H3149" s="166">
        <v>12140000</v>
      </c>
      <c r="I3149" s="180" t="s">
        <v>2701</v>
      </c>
      <c r="J3149" s="169"/>
      <c r="K3149" s="169"/>
      <c r="L3149" s="169"/>
      <c r="M3149" s="146"/>
      <c r="N3149" s="184"/>
      <c r="O3149" s="169"/>
      <c r="P3149" s="146"/>
      <c r="Q3149" s="146">
        <f t="shared" si="60"/>
        <v>0</v>
      </c>
      <c r="R3149" s="182" t="s">
        <v>4741</v>
      </c>
      <c r="S3149" s="226"/>
      <c r="T3149" s="676" t="s">
        <v>4687</v>
      </c>
      <c r="U3149" s="170"/>
      <c r="V3149" s="170"/>
      <c r="W3149" s="170"/>
      <c r="X3149" s="117"/>
      <c r="Y3149" s="171"/>
      <c r="Z3149" s="171"/>
      <c r="AA3149" s="171"/>
      <c r="AB3149" s="171"/>
      <c r="AC3149" s="171"/>
      <c r="AD3149" s="171"/>
      <c r="AE3149" s="171"/>
      <c r="AF3149" s="171"/>
      <c r="AG3149" s="171"/>
      <c r="AH3149" s="171"/>
      <c r="AI3149" s="171"/>
    </row>
    <row r="3150" spans="1:35" s="172" customFormat="1" ht="24" hidden="1" x14ac:dyDescent="0.2">
      <c r="A3150" s="139"/>
      <c r="B3150" s="140"/>
      <c r="C3150" s="140"/>
      <c r="D3150" s="140"/>
      <c r="E3150" s="141"/>
      <c r="F3150" s="593"/>
      <c r="G3150" s="143"/>
      <c r="H3150" s="166">
        <v>12140000</v>
      </c>
      <c r="I3150" s="180" t="s">
        <v>2702</v>
      </c>
      <c r="J3150" s="169"/>
      <c r="K3150" s="169"/>
      <c r="L3150" s="169"/>
      <c r="M3150" s="146"/>
      <c r="N3150" s="184"/>
      <c r="O3150" s="169"/>
      <c r="P3150" s="146"/>
      <c r="Q3150" s="146">
        <f t="shared" si="60"/>
        <v>0</v>
      </c>
      <c r="R3150" s="182" t="s">
        <v>4741</v>
      </c>
      <c r="S3150" s="226"/>
      <c r="T3150" s="676" t="s">
        <v>4687</v>
      </c>
      <c r="U3150" s="170"/>
      <c r="V3150" s="170"/>
      <c r="W3150" s="170"/>
      <c r="X3150" s="117"/>
      <c r="Y3150" s="171"/>
      <c r="Z3150" s="171"/>
      <c r="AA3150" s="171"/>
      <c r="AB3150" s="171"/>
      <c r="AC3150" s="171"/>
      <c r="AD3150" s="171"/>
      <c r="AE3150" s="171"/>
      <c r="AF3150" s="171"/>
      <c r="AG3150" s="171"/>
      <c r="AH3150" s="171"/>
      <c r="AI3150" s="171"/>
    </row>
    <row r="3151" spans="1:35" s="172" customFormat="1" ht="24" hidden="1" x14ac:dyDescent="0.2">
      <c r="A3151" s="139"/>
      <c r="B3151" s="140"/>
      <c r="C3151" s="140"/>
      <c r="D3151" s="140"/>
      <c r="E3151" s="141"/>
      <c r="F3151" s="593"/>
      <c r="G3151" s="143"/>
      <c r="H3151" s="166">
        <v>12140000</v>
      </c>
      <c r="I3151" s="180" t="s">
        <v>2703</v>
      </c>
      <c r="J3151" s="169"/>
      <c r="K3151" s="169"/>
      <c r="L3151" s="169"/>
      <c r="M3151" s="146"/>
      <c r="N3151" s="184"/>
      <c r="O3151" s="169"/>
      <c r="P3151" s="146"/>
      <c r="Q3151" s="146">
        <f t="shared" si="60"/>
        <v>0</v>
      </c>
      <c r="R3151" s="182" t="s">
        <v>4741</v>
      </c>
      <c r="S3151" s="226"/>
      <c r="T3151" s="676" t="s">
        <v>4687</v>
      </c>
      <c r="U3151" s="170"/>
      <c r="V3151" s="170"/>
      <c r="W3151" s="170"/>
      <c r="X3151" s="117"/>
      <c r="Y3151" s="171"/>
      <c r="Z3151" s="171"/>
      <c r="AA3151" s="171"/>
      <c r="AB3151" s="171"/>
      <c r="AC3151" s="171"/>
      <c r="AD3151" s="171"/>
      <c r="AE3151" s="171"/>
      <c r="AF3151" s="171"/>
      <c r="AG3151" s="171"/>
      <c r="AH3151" s="171"/>
      <c r="AI3151" s="171"/>
    </row>
    <row r="3152" spans="1:35" s="172" customFormat="1" ht="24" hidden="1" x14ac:dyDescent="0.2">
      <c r="A3152" s="139"/>
      <c r="B3152" s="140"/>
      <c r="C3152" s="140"/>
      <c r="D3152" s="140"/>
      <c r="E3152" s="141"/>
      <c r="F3152" s="593"/>
      <c r="G3152" s="143"/>
      <c r="H3152" s="166">
        <v>12140000</v>
      </c>
      <c r="I3152" s="180" t="s">
        <v>2704</v>
      </c>
      <c r="J3152" s="169"/>
      <c r="K3152" s="169"/>
      <c r="L3152" s="169"/>
      <c r="M3152" s="146"/>
      <c r="N3152" s="184"/>
      <c r="O3152" s="169"/>
      <c r="P3152" s="146"/>
      <c r="Q3152" s="146">
        <f t="shared" si="60"/>
        <v>0</v>
      </c>
      <c r="R3152" s="182" t="s">
        <v>4741</v>
      </c>
      <c r="S3152" s="226"/>
      <c r="T3152" s="676" t="s">
        <v>4687</v>
      </c>
      <c r="U3152" s="170"/>
      <c r="V3152" s="170"/>
      <c r="W3152" s="170"/>
      <c r="X3152" s="117"/>
      <c r="Y3152" s="171"/>
      <c r="Z3152" s="171"/>
      <c r="AA3152" s="171"/>
      <c r="AB3152" s="171"/>
      <c r="AC3152" s="171"/>
      <c r="AD3152" s="171"/>
      <c r="AE3152" s="171"/>
      <c r="AF3152" s="171"/>
      <c r="AG3152" s="171"/>
      <c r="AH3152" s="171"/>
      <c r="AI3152" s="171"/>
    </row>
    <row r="3153" spans="1:35" s="172" customFormat="1" ht="12.75" hidden="1" customHeight="1" x14ac:dyDescent="0.2">
      <c r="A3153" s="139"/>
      <c r="B3153" s="140"/>
      <c r="C3153" s="140"/>
      <c r="D3153" s="140"/>
      <c r="E3153" s="141"/>
      <c r="F3153" s="593"/>
      <c r="G3153" s="143"/>
      <c r="H3153" s="166">
        <v>51181607</v>
      </c>
      <c r="I3153" s="180" t="s">
        <v>3935</v>
      </c>
      <c r="J3153" s="169"/>
      <c r="K3153" s="169"/>
      <c r="L3153" s="169"/>
      <c r="M3153" s="146"/>
      <c r="N3153" s="184"/>
      <c r="O3153" s="169"/>
      <c r="P3153" s="146"/>
      <c r="Q3153" s="146">
        <f t="shared" si="60"/>
        <v>0</v>
      </c>
      <c r="R3153" s="182" t="s">
        <v>4741</v>
      </c>
      <c r="S3153" s="226"/>
      <c r="T3153" s="676" t="s">
        <v>4687</v>
      </c>
      <c r="U3153" s="170"/>
      <c r="V3153" s="170"/>
      <c r="W3153" s="170"/>
      <c r="X3153" s="117"/>
      <c r="Y3153" s="171"/>
      <c r="Z3153" s="171"/>
      <c r="AA3153" s="171"/>
      <c r="AB3153" s="171"/>
      <c r="AC3153" s="171"/>
      <c r="AD3153" s="171"/>
      <c r="AE3153" s="171"/>
      <c r="AF3153" s="171"/>
      <c r="AG3153" s="171"/>
      <c r="AH3153" s="171"/>
      <c r="AI3153" s="171"/>
    </row>
    <row r="3154" spans="1:35" ht="9.75" hidden="1" customHeight="1" x14ac:dyDescent="0.2">
      <c r="A3154" s="139"/>
      <c r="B3154" s="140"/>
      <c r="C3154" s="140"/>
      <c r="D3154" s="140"/>
      <c r="E3154" s="141"/>
      <c r="F3154" s="593"/>
      <c r="G3154" s="143"/>
      <c r="H3154" s="162"/>
      <c r="I3154" s="145" t="s">
        <v>4295</v>
      </c>
      <c r="J3154" s="146"/>
      <c r="K3154" s="146"/>
      <c r="L3154" s="146"/>
      <c r="M3154" s="146"/>
      <c r="N3154" s="148"/>
      <c r="O3154" s="146"/>
      <c r="P3154" s="146"/>
      <c r="Q3154" s="146">
        <f t="shared" si="60"/>
        <v>0</v>
      </c>
      <c r="R3154" s="182" t="s">
        <v>4741</v>
      </c>
      <c r="S3154" s="226"/>
      <c r="T3154" s="676" t="s">
        <v>4687</v>
      </c>
      <c r="U3154" s="147"/>
      <c r="V3154" s="147"/>
      <c r="W3154" s="147"/>
      <c r="X3154" s="117"/>
    </row>
    <row r="3155" spans="1:35" ht="24" hidden="1" x14ac:dyDescent="0.2">
      <c r="A3155" s="139"/>
      <c r="B3155" s="140"/>
      <c r="C3155" s="140"/>
      <c r="D3155" s="140"/>
      <c r="E3155" s="141"/>
      <c r="F3155" s="593"/>
      <c r="G3155" s="143"/>
      <c r="H3155" s="162"/>
      <c r="I3155" s="145" t="s">
        <v>416</v>
      </c>
      <c r="J3155" s="146"/>
      <c r="K3155" s="146"/>
      <c r="L3155" s="146"/>
      <c r="M3155" s="146"/>
      <c r="N3155" s="148"/>
      <c r="O3155" s="146"/>
      <c r="P3155" s="146"/>
      <c r="Q3155" s="146">
        <f t="shared" si="60"/>
        <v>0</v>
      </c>
      <c r="R3155" s="182" t="s">
        <v>4741</v>
      </c>
      <c r="S3155" s="226"/>
      <c r="T3155" s="676" t="s">
        <v>4687</v>
      </c>
      <c r="U3155" s="147"/>
      <c r="V3155" s="147"/>
      <c r="W3155" s="147"/>
      <c r="X3155" s="117"/>
    </row>
    <row r="3156" spans="1:35" ht="24" hidden="1" x14ac:dyDescent="0.2">
      <c r="A3156" s="139"/>
      <c r="B3156" s="140"/>
      <c r="C3156" s="140"/>
      <c r="D3156" s="140"/>
      <c r="E3156" s="141"/>
      <c r="F3156" s="593"/>
      <c r="G3156" s="143"/>
      <c r="H3156" s="162"/>
      <c r="I3156" s="145" t="s">
        <v>4013</v>
      </c>
      <c r="J3156" s="146"/>
      <c r="K3156" s="146"/>
      <c r="L3156" s="146"/>
      <c r="M3156" s="146"/>
      <c r="N3156" s="148"/>
      <c r="O3156" s="146"/>
      <c r="P3156" s="146"/>
      <c r="Q3156" s="146">
        <f t="shared" si="60"/>
        <v>0</v>
      </c>
      <c r="R3156" s="182" t="s">
        <v>4741</v>
      </c>
      <c r="S3156" s="226"/>
      <c r="T3156" s="676" t="s">
        <v>4687</v>
      </c>
      <c r="U3156" s="147"/>
      <c r="V3156" s="147"/>
      <c r="W3156" s="147"/>
      <c r="X3156" s="117"/>
    </row>
    <row r="3157" spans="1:35" ht="24" hidden="1" x14ac:dyDescent="0.2">
      <c r="A3157" s="139"/>
      <c r="B3157" s="140"/>
      <c r="C3157" s="140"/>
      <c r="D3157" s="140"/>
      <c r="E3157" s="141"/>
      <c r="F3157" s="593"/>
      <c r="G3157" s="143"/>
      <c r="H3157" s="162"/>
      <c r="I3157" s="145"/>
      <c r="J3157" s="146"/>
      <c r="K3157" s="146"/>
      <c r="L3157" s="146"/>
      <c r="M3157" s="146"/>
      <c r="N3157" s="148"/>
      <c r="O3157" s="146"/>
      <c r="P3157" s="146"/>
      <c r="Q3157" s="146">
        <f>+M3157+P3157-K3157</f>
        <v>0</v>
      </c>
      <c r="R3157" s="182" t="s">
        <v>4741</v>
      </c>
      <c r="S3157" s="226"/>
      <c r="T3157" s="676" t="s">
        <v>4687</v>
      </c>
      <c r="U3157" s="147"/>
      <c r="V3157" s="147"/>
      <c r="W3157" s="147"/>
      <c r="X3157" s="117"/>
    </row>
    <row r="3158" spans="1:35" s="172" customFormat="1" ht="24" hidden="1" x14ac:dyDescent="0.2">
      <c r="A3158" s="139"/>
      <c r="B3158" s="140"/>
      <c r="C3158" s="140"/>
      <c r="D3158" s="140"/>
      <c r="E3158" s="141"/>
      <c r="F3158" s="593"/>
      <c r="G3158" s="143"/>
      <c r="H3158" s="166"/>
      <c r="I3158" s="180"/>
      <c r="J3158" s="169"/>
      <c r="K3158" s="169"/>
      <c r="L3158" s="169"/>
      <c r="M3158" s="169"/>
      <c r="N3158" s="184"/>
      <c r="O3158" s="169"/>
      <c r="P3158" s="146"/>
      <c r="Q3158" s="146">
        <f>+M3158+P3158-K3158</f>
        <v>0</v>
      </c>
      <c r="R3158" s="182" t="s">
        <v>4741</v>
      </c>
      <c r="S3158" s="226"/>
      <c r="T3158" s="676" t="s">
        <v>4687</v>
      </c>
      <c r="U3158" s="170"/>
      <c r="V3158" s="170"/>
      <c r="W3158" s="170"/>
      <c r="X3158" s="117"/>
      <c r="Y3158" s="171"/>
      <c r="Z3158" s="171"/>
      <c r="AA3158" s="171"/>
      <c r="AB3158" s="171"/>
      <c r="AC3158" s="171"/>
      <c r="AD3158" s="171"/>
      <c r="AE3158" s="171"/>
      <c r="AF3158" s="171"/>
      <c r="AG3158" s="171"/>
      <c r="AH3158" s="171"/>
      <c r="AI3158" s="171"/>
    </row>
    <row r="3159" spans="1:35" ht="24" hidden="1" x14ac:dyDescent="0.2">
      <c r="A3159" s="139"/>
      <c r="B3159" s="140"/>
      <c r="C3159" s="140"/>
      <c r="D3159" s="140"/>
      <c r="E3159" s="141"/>
      <c r="F3159" s="593"/>
      <c r="G3159" s="143"/>
      <c r="H3159" s="162"/>
      <c r="I3159" s="145"/>
      <c r="J3159" s="146"/>
      <c r="K3159" s="146"/>
      <c r="L3159" s="146"/>
      <c r="M3159" s="146"/>
      <c r="N3159" s="183"/>
      <c r="O3159" s="146"/>
      <c r="P3159" s="146"/>
      <c r="Q3159" s="146"/>
      <c r="R3159" s="182" t="s">
        <v>4741</v>
      </c>
      <c r="S3159" s="226"/>
      <c r="T3159" s="676" t="s">
        <v>4687</v>
      </c>
      <c r="U3159" s="147"/>
      <c r="V3159" s="147"/>
      <c r="W3159" s="147"/>
      <c r="X3159" s="117"/>
    </row>
    <row r="3160" spans="1:35" ht="24" hidden="1" x14ac:dyDescent="0.2">
      <c r="A3160" s="139"/>
      <c r="B3160" s="140"/>
      <c r="C3160" s="140"/>
      <c r="D3160" s="140"/>
      <c r="E3160" s="141"/>
      <c r="F3160" s="593"/>
      <c r="G3160" s="143"/>
      <c r="H3160" s="162"/>
      <c r="I3160" s="145"/>
      <c r="J3160" s="146"/>
      <c r="K3160" s="146"/>
      <c r="L3160" s="146"/>
      <c r="M3160" s="146"/>
      <c r="N3160" s="183"/>
      <c r="O3160" s="146"/>
      <c r="P3160" s="146"/>
      <c r="Q3160" s="146"/>
      <c r="R3160" s="182" t="s">
        <v>4741</v>
      </c>
      <c r="S3160" s="226"/>
      <c r="T3160" s="676" t="s">
        <v>4687</v>
      </c>
      <c r="U3160" s="147"/>
      <c r="V3160" s="147"/>
      <c r="W3160" s="147"/>
      <c r="X3160" s="117"/>
    </row>
    <row r="3161" spans="1:35" s="121" customFormat="1" ht="20.25" hidden="1" customHeight="1" x14ac:dyDescent="0.2">
      <c r="A3161" s="167">
        <v>2</v>
      </c>
      <c r="B3161" s="647">
        <v>0</v>
      </c>
      <c r="C3161" s="647">
        <v>4</v>
      </c>
      <c r="D3161" s="647">
        <v>4</v>
      </c>
      <c r="E3161" s="163" t="s">
        <v>2052</v>
      </c>
      <c r="F3161" s="601"/>
      <c r="G3161" s="164" t="s">
        <v>2664</v>
      </c>
      <c r="H3161" s="143"/>
      <c r="I3161" s="185"/>
      <c r="J3161" s="146"/>
      <c r="K3161" s="146">
        <f>SUM(K3162:K3165)</f>
        <v>0</v>
      </c>
      <c r="L3161" s="146"/>
      <c r="M3161" s="146">
        <f>SUM(M3162:M3165)</f>
        <v>0</v>
      </c>
      <c r="N3161" s="148"/>
      <c r="O3161" s="146"/>
      <c r="P3161" s="112">
        <f>SUM(P3162:P3165)</f>
        <v>0</v>
      </c>
      <c r="Q3161" s="112">
        <f>SUM(Q3162:Q3165)</f>
        <v>0</v>
      </c>
      <c r="R3161" s="182" t="s">
        <v>4741</v>
      </c>
      <c r="S3161" s="226"/>
      <c r="T3161" s="676" t="s">
        <v>4687</v>
      </c>
      <c r="U3161" s="147"/>
      <c r="V3161" s="147"/>
      <c r="W3161" s="147"/>
      <c r="X3161" s="117"/>
    </row>
    <row r="3162" spans="1:35" s="172" customFormat="1" ht="21" hidden="1" customHeight="1" x14ac:dyDescent="0.2">
      <c r="A3162" s="139"/>
      <c r="B3162" s="140"/>
      <c r="C3162" s="140"/>
      <c r="D3162" s="140"/>
      <c r="E3162" s="141"/>
      <c r="F3162" s="593"/>
      <c r="G3162" s="143"/>
      <c r="H3162" s="186">
        <v>511916</v>
      </c>
      <c r="I3162" s="185" t="s">
        <v>3913</v>
      </c>
      <c r="J3162" s="169"/>
      <c r="K3162" s="169"/>
      <c r="L3162" s="169"/>
      <c r="M3162" s="146"/>
      <c r="N3162" s="184"/>
      <c r="O3162" s="169"/>
      <c r="P3162" s="146"/>
      <c r="Q3162" s="146"/>
      <c r="R3162" s="182" t="s">
        <v>4741</v>
      </c>
      <c r="S3162" s="226"/>
      <c r="T3162" s="676" t="s">
        <v>4687</v>
      </c>
      <c r="U3162" s="170"/>
      <c r="V3162" s="170"/>
      <c r="W3162" s="187"/>
      <c r="X3162" s="117"/>
      <c r="Y3162" s="171"/>
      <c r="Z3162" s="171"/>
      <c r="AA3162" s="171"/>
      <c r="AB3162" s="171"/>
      <c r="AC3162" s="171"/>
      <c r="AD3162" s="171"/>
      <c r="AE3162" s="171"/>
      <c r="AF3162" s="171"/>
      <c r="AG3162" s="171"/>
      <c r="AH3162" s="171"/>
      <c r="AI3162" s="171"/>
    </row>
    <row r="3163" spans="1:35" s="172" customFormat="1" ht="29.25" hidden="1" customHeight="1" x14ac:dyDescent="0.2">
      <c r="A3163" s="188"/>
      <c r="B3163" s="140"/>
      <c r="C3163" s="140"/>
      <c r="D3163" s="140"/>
      <c r="E3163" s="142"/>
      <c r="F3163" s="593"/>
      <c r="G3163" s="143"/>
      <c r="H3163" s="186">
        <v>51000000</v>
      </c>
      <c r="I3163" s="185" t="s">
        <v>414</v>
      </c>
      <c r="J3163" s="169"/>
      <c r="K3163" s="169"/>
      <c r="L3163" s="169"/>
      <c r="M3163" s="146"/>
      <c r="N3163" s="184"/>
      <c r="O3163" s="169"/>
      <c r="P3163" s="146"/>
      <c r="Q3163" s="146">
        <f>+M3163+P3163-K3163</f>
        <v>0</v>
      </c>
      <c r="R3163" s="182" t="s">
        <v>4741</v>
      </c>
      <c r="S3163" s="226"/>
      <c r="T3163" s="676" t="s">
        <v>4687</v>
      </c>
      <c r="U3163" s="170"/>
      <c r="V3163" s="170"/>
      <c r="W3163" s="189"/>
      <c r="X3163" s="117"/>
      <c r="Y3163" s="171"/>
      <c r="Z3163" s="171"/>
      <c r="AA3163" s="171"/>
      <c r="AB3163" s="171"/>
      <c r="AC3163" s="171"/>
      <c r="AD3163" s="171"/>
      <c r="AE3163" s="171"/>
      <c r="AF3163" s="171"/>
      <c r="AG3163" s="171"/>
      <c r="AH3163" s="171"/>
      <c r="AI3163" s="171"/>
    </row>
    <row r="3164" spans="1:35" ht="24" hidden="1" x14ac:dyDescent="0.2">
      <c r="A3164" s="140"/>
      <c r="B3164" s="140"/>
      <c r="C3164" s="140"/>
      <c r="D3164" s="141"/>
      <c r="E3164" s="143"/>
      <c r="F3164" s="143"/>
      <c r="G3164" s="143"/>
      <c r="H3164" s="186"/>
      <c r="I3164" s="185" t="s">
        <v>415</v>
      </c>
      <c r="J3164" s="146"/>
      <c r="K3164" s="146"/>
      <c r="L3164" s="146"/>
      <c r="M3164" s="146"/>
      <c r="N3164" s="183"/>
      <c r="O3164" s="146"/>
      <c r="P3164" s="146"/>
      <c r="Q3164" s="146">
        <f>+M3164+P3164-K3164</f>
        <v>0</v>
      </c>
      <c r="R3164" s="182" t="s">
        <v>4741</v>
      </c>
      <c r="S3164" s="226"/>
      <c r="T3164" s="676" t="s">
        <v>4687</v>
      </c>
      <c r="U3164" s="147"/>
      <c r="V3164" s="147"/>
      <c r="W3164" s="190"/>
      <c r="X3164" s="117"/>
    </row>
    <row r="3165" spans="1:35" ht="24" hidden="1" x14ac:dyDescent="0.2">
      <c r="A3165" s="140"/>
      <c r="B3165" s="140"/>
      <c r="C3165" s="140"/>
      <c r="D3165" s="141"/>
      <c r="E3165" s="143"/>
      <c r="F3165" s="143"/>
      <c r="G3165" s="143"/>
      <c r="H3165" s="186"/>
      <c r="I3165" s="185" t="s">
        <v>4013</v>
      </c>
      <c r="J3165" s="146"/>
      <c r="K3165" s="146"/>
      <c r="L3165" s="146"/>
      <c r="M3165" s="146"/>
      <c r="N3165" s="146"/>
      <c r="O3165" s="146"/>
      <c r="P3165" s="146"/>
      <c r="Q3165" s="146">
        <f>+M3165+P3165-K3165</f>
        <v>0</v>
      </c>
      <c r="R3165" s="182" t="s">
        <v>4741</v>
      </c>
      <c r="S3165" s="226"/>
      <c r="T3165" s="676" t="s">
        <v>4687</v>
      </c>
      <c r="U3165" s="147"/>
      <c r="V3165" s="147"/>
      <c r="W3165" s="147"/>
      <c r="X3165" s="117"/>
    </row>
    <row r="3166" spans="1:35" ht="24" hidden="1" x14ac:dyDescent="0.2">
      <c r="A3166" s="140"/>
      <c r="B3166" s="140"/>
      <c r="C3166" s="140"/>
      <c r="D3166" s="141"/>
      <c r="E3166" s="143"/>
      <c r="F3166" s="143"/>
      <c r="G3166" s="618"/>
      <c r="H3166" s="191"/>
      <c r="I3166" s="145"/>
      <c r="J3166" s="146"/>
      <c r="K3166" s="146"/>
      <c r="L3166" s="146"/>
      <c r="M3166" s="146"/>
      <c r="N3166" s="146"/>
      <c r="O3166" s="146"/>
      <c r="P3166" s="146"/>
      <c r="Q3166" s="146"/>
      <c r="R3166" s="182" t="s">
        <v>4741</v>
      </c>
      <c r="S3166" s="226"/>
      <c r="T3166" s="676" t="s">
        <v>4687</v>
      </c>
      <c r="U3166" s="147"/>
      <c r="V3166" s="147"/>
      <c r="W3166" s="147"/>
      <c r="X3166" s="117"/>
    </row>
    <row r="3167" spans="1:35" s="121" customFormat="1" ht="24" hidden="1" x14ac:dyDescent="0.2">
      <c r="A3167" s="167">
        <v>2</v>
      </c>
      <c r="B3167" s="647">
        <v>0</v>
      </c>
      <c r="C3167" s="647">
        <v>4</v>
      </c>
      <c r="D3167" s="647">
        <v>4</v>
      </c>
      <c r="E3167" s="163" t="s">
        <v>2030</v>
      </c>
      <c r="F3167" s="602"/>
      <c r="G3167" s="619" t="s">
        <v>2031</v>
      </c>
      <c r="H3167" s="168"/>
      <c r="I3167" s="145"/>
      <c r="J3167" s="146"/>
      <c r="K3167" s="146">
        <f>SUM(K3168:K3173)</f>
        <v>0</v>
      </c>
      <c r="L3167" s="146"/>
      <c r="M3167" s="146">
        <f>SUM(M3168:M3173)</f>
        <v>0</v>
      </c>
      <c r="N3167" s="146"/>
      <c r="O3167" s="146"/>
      <c r="P3167" s="146">
        <f>SUM(P3168:P3173)</f>
        <v>0</v>
      </c>
      <c r="Q3167" s="146">
        <f>SUM(Q3168:Q3173)</f>
        <v>0</v>
      </c>
      <c r="R3167" s="182" t="s">
        <v>4741</v>
      </c>
      <c r="S3167" s="226"/>
      <c r="T3167" s="676" t="s">
        <v>4687</v>
      </c>
      <c r="U3167" s="147"/>
      <c r="V3167" s="147"/>
      <c r="W3167" s="147"/>
      <c r="X3167" s="117"/>
    </row>
    <row r="3168" spans="1:35" ht="32.25" hidden="1" x14ac:dyDescent="0.2">
      <c r="A3168" s="139"/>
      <c r="B3168" s="140"/>
      <c r="C3168" s="140"/>
      <c r="D3168" s="140"/>
      <c r="E3168" s="141"/>
      <c r="F3168" s="593"/>
      <c r="G3168" s="143"/>
      <c r="H3168" s="186"/>
      <c r="I3168" s="145" t="s">
        <v>417</v>
      </c>
      <c r="J3168" s="146"/>
      <c r="K3168" s="146"/>
      <c r="L3168" s="146"/>
      <c r="M3168" s="146">
        <v>0</v>
      </c>
      <c r="N3168" s="148"/>
      <c r="O3168" s="146"/>
      <c r="P3168" s="146">
        <v>0</v>
      </c>
      <c r="Q3168" s="146">
        <f>+M3168+P3168-K3168</f>
        <v>0</v>
      </c>
      <c r="R3168" s="182" t="s">
        <v>4741</v>
      </c>
      <c r="S3168" s="226"/>
      <c r="T3168" s="676" t="s">
        <v>4687</v>
      </c>
      <c r="U3168" s="147"/>
      <c r="V3168" s="147"/>
      <c r="W3168" s="147"/>
      <c r="X3168" s="117"/>
    </row>
    <row r="3169" spans="1:24" ht="24" hidden="1" x14ac:dyDescent="0.2">
      <c r="A3169" s="139"/>
      <c r="B3169" s="140"/>
      <c r="C3169" s="140"/>
      <c r="D3169" s="140"/>
      <c r="E3169" s="141"/>
      <c r="F3169" s="593"/>
      <c r="G3169" s="143"/>
      <c r="H3169" s="162"/>
      <c r="I3169" s="145"/>
      <c r="J3169" s="146"/>
      <c r="K3169" s="146"/>
      <c r="L3169" s="146"/>
      <c r="M3169" s="146"/>
      <c r="N3169" s="148"/>
      <c r="O3169" s="146"/>
      <c r="P3169" s="146"/>
      <c r="Q3169" s="146"/>
      <c r="R3169" s="182" t="s">
        <v>4741</v>
      </c>
      <c r="S3169" s="226"/>
      <c r="T3169" s="676" t="s">
        <v>4687</v>
      </c>
      <c r="U3169" s="147"/>
      <c r="V3169" s="147"/>
      <c r="W3169" s="147"/>
      <c r="X3169" s="117"/>
    </row>
    <row r="3170" spans="1:24" ht="24" hidden="1" x14ac:dyDescent="0.2">
      <c r="A3170" s="139"/>
      <c r="B3170" s="140"/>
      <c r="C3170" s="140"/>
      <c r="D3170" s="140"/>
      <c r="E3170" s="141"/>
      <c r="F3170" s="593"/>
      <c r="G3170" s="143"/>
      <c r="H3170" s="162"/>
      <c r="I3170" s="145"/>
      <c r="J3170" s="146"/>
      <c r="K3170" s="146"/>
      <c r="L3170" s="146"/>
      <c r="M3170" s="146"/>
      <c r="N3170" s="148"/>
      <c r="O3170" s="146"/>
      <c r="P3170" s="146"/>
      <c r="Q3170" s="146"/>
      <c r="R3170" s="182" t="s">
        <v>4741</v>
      </c>
      <c r="S3170" s="226"/>
      <c r="T3170" s="676" t="s">
        <v>4687</v>
      </c>
      <c r="U3170" s="147"/>
      <c r="V3170" s="147"/>
      <c r="W3170" s="147"/>
      <c r="X3170" s="117"/>
    </row>
    <row r="3171" spans="1:24" ht="24" hidden="1" x14ac:dyDescent="0.2">
      <c r="A3171" s="139"/>
      <c r="B3171" s="140"/>
      <c r="C3171" s="140"/>
      <c r="D3171" s="140"/>
      <c r="E3171" s="141"/>
      <c r="F3171" s="593"/>
      <c r="G3171" s="143"/>
      <c r="H3171" s="162"/>
      <c r="I3171" s="145"/>
      <c r="J3171" s="146"/>
      <c r="K3171" s="146"/>
      <c r="L3171" s="146"/>
      <c r="M3171" s="146"/>
      <c r="N3171" s="148"/>
      <c r="O3171" s="146"/>
      <c r="P3171" s="146"/>
      <c r="Q3171" s="146"/>
      <c r="R3171" s="182" t="s">
        <v>4741</v>
      </c>
      <c r="S3171" s="226"/>
      <c r="T3171" s="676" t="s">
        <v>4687</v>
      </c>
      <c r="U3171" s="147"/>
      <c r="V3171" s="147"/>
      <c r="W3171" s="147"/>
      <c r="X3171" s="117"/>
    </row>
    <row r="3172" spans="1:24" ht="24" hidden="1" x14ac:dyDescent="0.2">
      <c r="A3172" s="139"/>
      <c r="B3172" s="140"/>
      <c r="C3172" s="140"/>
      <c r="D3172" s="140"/>
      <c r="E3172" s="141"/>
      <c r="F3172" s="593"/>
      <c r="G3172" s="143"/>
      <c r="H3172" s="162"/>
      <c r="I3172" s="145"/>
      <c r="J3172" s="146"/>
      <c r="K3172" s="146"/>
      <c r="L3172" s="146"/>
      <c r="M3172" s="146"/>
      <c r="N3172" s="148"/>
      <c r="O3172" s="146"/>
      <c r="P3172" s="146"/>
      <c r="Q3172" s="146"/>
      <c r="R3172" s="182" t="s">
        <v>4741</v>
      </c>
      <c r="S3172" s="226"/>
      <c r="T3172" s="676" t="s">
        <v>4687</v>
      </c>
      <c r="U3172" s="147"/>
      <c r="V3172" s="147"/>
      <c r="W3172" s="147"/>
      <c r="X3172" s="117"/>
    </row>
    <row r="3173" spans="1:24" ht="24" hidden="1" x14ac:dyDescent="0.2">
      <c r="A3173" s="139"/>
      <c r="B3173" s="140"/>
      <c r="C3173" s="140"/>
      <c r="D3173" s="140"/>
      <c r="E3173" s="141"/>
      <c r="F3173" s="593"/>
      <c r="G3173" s="143"/>
      <c r="H3173" s="162"/>
      <c r="I3173" s="145"/>
      <c r="J3173" s="146"/>
      <c r="K3173" s="146"/>
      <c r="L3173" s="146"/>
      <c r="M3173" s="146"/>
      <c r="N3173" s="148"/>
      <c r="O3173" s="146"/>
      <c r="P3173" s="146"/>
      <c r="Q3173" s="146"/>
      <c r="R3173" s="182" t="s">
        <v>4741</v>
      </c>
      <c r="S3173" s="226"/>
      <c r="T3173" s="676" t="s">
        <v>4687</v>
      </c>
      <c r="U3173" s="147"/>
      <c r="V3173" s="147"/>
      <c r="W3173" s="147"/>
      <c r="X3173" s="117"/>
    </row>
    <row r="3174" spans="1:24" ht="24" hidden="1" x14ac:dyDescent="0.2">
      <c r="A3174" s="139"/>
      <c r="B3174" s="140"/>
      <c r="C3174" s="140"/>
      <c r="D3174" s="140"/>
      <c r="E3174" s="141"/>
      <c r="F3174" s="593"/>
      <c r="G3174" s="143"/>
      <c r="H3174" s="162"/>
      <c r="I3174" s="145"/>
      <c r="J3174" s="146"/>
      <c r="K3174" s="146"/>
      <c r="L3174" s="146"/>
      <c r="M3174" s="146"/>
      <c r="N3174" s="148"/>
      <c r="O3174" s="146"/>
      <c r="P3174" s="146"/>
      <c r="Q3174" s="146"/>
      <c r="R3174" s="182" t="s">
        <v>4741</v>
      </c>
      <c r="S3174" s="226"/>
      <c r="T3174" s="676" t="s">
        <v>4687</v>
      </c>
      <c r="U3174" s="147"/>
      <c r="V3174" s="147"/>
      <c r="W3174" s="147"/>
      <c r="X3174" s="117"/>
    </row>
    <row r="3175" spans="1:24" ht="24" hidden="1" x14ac:dyDescent="0.2">
      <c r="A3175" s="139"/>
      <c r="B3175" s="140"/>
      <c r="C3175" s="140"/>
      <c r="D3175" s="140"/>
      <c r="E3175" s="141"/>
      <c r="F3175" s="593"/>
      <c r="G3175" s="143"/>
      <c r="H3175" s="162"/>
      <c r="I3175" s="145"/>
      <c r="J3175" s="146"/>
      <c r="K3175" s="146"/>
      <c r="L3175" s="146"/>
      <c r="M3175" s="146"/>
      <c r="N3175" s="183"/>
      <c r="O3175" s="146"/>
      <c r="P3175" s="146"/>
      <c r="Q3175" s="146"/>
      <c r="R3175" s="182" t="s">
        <v>4741</v>
      </c>
      <c r="S3175" s="226"/>
      <c r="T3175" s="676" t="s">
        <v>4687</v>
      </c>
      <c r="U3175" s="147"/>
      <c r="V3175" s="147"/>
      <c r="W3175" s="147"/>
      <c r="X3175" s="117"/>
    </row>
    <row r="3176" spans="1:24" ht="24" hidden="1" x14ac:dyDescent="0.2">
      <c r="A3176" s="140"/>
      <c r="B3176" s="140"/>
      <c r="C3176" s="140"/>
      <c r="D3176" s="141"/>
      <c r="E3176" s="141"/>
      <c r="F3176" s="593"/>
      <c r="G3176" s="143"/>
      <c r="H3176" s="162"/>
      <c r="I3176" s="145"/>
      <c r="J3176" s="146"/>
      <c r="K3176" s="146"/>
      <c r="L3176" s="146"/>
      <c r="M3176" s="146"/>
      <c r="N3176" s="148"/>
      <c r="O3176" s="146"/>
      <c r="P3176" s="146"/>
      <c r="Q3176" s="146"/>
      <c r="R3176" s="182" t="s">
        <v>4741</v>
      </c>
      <c r="S3176" s="226"/>
      <c r="T3176" s="676" t="s">
        <v>4687</v>
      </c>
      <c r="U3176" s="147"/>
      <c r="V3176" s="147"/>
      <c r="W3176" s="147"/>
      <c r="X3176" s="117"/>
    </row>
    <row r="3177" spans="1:24" s="121" customFormat="1" x14ac:dyDescent="0.2">
      <c r="A3177" s="167">
        <v>2</v>
      </c>
      <c r="B3177" s="647">
        <v>0</v>
      </c>
      <c r="C3177" s="647">
        <v>4</v>
      </c>
      <c r="D3177" s="647">
        <v>4</v>
      </c>
      <c r="E3177" s="163" t="s">
        <v>2648</v>
      </c>
      <c r="F3177" s="601"/>
      <c r="G3177" s="164" t="s">
        <v>2439</v>
      </c>
      <c r="H3177" s="168"/>
      <c r="I3177" s="145"/>
      <c r="J3177" s="146"/>
      <c r="K3177" s="146">
        <f>SUM(K3178:K3271)</f>
        <v>0</v>
      </c>
      <c r="L3177" s="146"/>
      <c r="M3177" s="146">
        <f>SUM(M3178:M3271)</f>
        <v>0</v>
      </c>
      <c r="N3177" s="148"/>
      <c r="O3177" s="146"/>
      <c r="P3177" s="830">
        <f>SUM(P3178:P3271)</f>
        <v>1895000</v>
      </c>
      <c r="Q3177" s="830">
        <f>SUM(Q3178:Q3271)</f>
        <v>1895000</v>
      </c>
      <c r="R3177" s="182"/>
      <c r="S3177" s="226"/>
      <c r="T3177" s="676"/>
      <c r="U3177" s="147"/>
      <c r="V3177" s="147"/>
      <c r="W3177" s="147"/>
      <c r="X3177" s="117"/>
    </row>
    <row r="3178" spans="1:24" s="121" customFormat="1" ht="29.25" hidden="1" customHeight="1" x14ac:dyDescent="0.2">
      <c r="A3178" s="167">
        <v>2</v>
      </c>
      <c r="B3178" s="647">
        <v>0</v>
      </c>
      <c r="C3178" s="647">
        <v>4</v>
      </c>
      <c r="D3178" s="647">
        <v>4</v>
      </c>
      <c r="E3178" s="163" t="s">
        <v>2648</v>
      </c>
      <c r="F3178" s="593" t="s">
        <v>4675</v>
      </c>
      <c r="G3178" s="164"/>
      <c r="H3178" s="166">
        <v>42141501</v>
      </c>
      <c r="I3178" s="673" t="s">
        <v>4818</v>
      </c>
      <c r="J3178" s="146"/>
      <c r="K3178" s="146"/>
      <c r="L3178" s="146"/>
      <c r="M3178" s="146"/>
      <c r="N3178" s="148" t="s">
        <v>4819</v>
      </c>
      <c r="O3178" s="146">
        <v>12</v>
      </c>
      <c r="P3178" s="146"/>
      <c r="Q3178" s="146">
        <f t="shared" ref="Q3178:Q3241" si="61">+P3178</f>
        <v>0</v>
      </c>
      <c r="R3178" s="182" t="s">
        <v>4741</v>
      </c>
      <c r="S3178" s="226"/>
      <c r="T3178" s="676" t="s">
        <v>4687</v>
      </c>
      <c r="U3178" s="147"/>
      <c r="V3178" s="147"/>
      <c r="W3178" s="147"/>
      <c r="X3178" s="117"/>
    </row>
    <row r="3179" spans="1:24" s="121" customFormat="1" ht="27.75" hidden="1" customHeight="1" x14ac:dyDescent="0.2">
      <c r="A3179" s="167">
        <v>2</v>
      </c>
      <c r="B3179" s="647">
        <v>0</v>
      </c>
      <c r="C3179" s="647">
        <v>4</v>
      </c>
      <c r="D3179" s="647">
        <v>4</v>
      </c>
      <c r="E3179" s="163" t="s">
        <v>2648</v>
      </c>
      <c r="F3179" s="593" t="s">
        <v>4675</v>
      </c>
      <c r="G3179" s="164"/>
      <c r="H3179" s="166">
        <v>51102700</v>
      </c>
      <c r="I3179" s="180" t="s">
        <v>676</v>
      </c>
      <c r="J3179" s="146"/>
      <c r="K3179" s="146"/>
      <c r="L3179" s="146"/>
      <c r="M3179" s="146"/>
      <c r="N3179" s="148" t="s">
        <v>4835</v>
      </c>
      <c r="O3179" s="146">
        <v>3</v>
      </c>
      <c r="P3179" s="146"/>
      <c r="Q3179" s="146">
        <f t="shared" si="61"/>
        <v>0</v>
      </c>
      <c r="R3179" s="182" t="s">
        <v>4741</v>
      </c>
      <c r="S3179" s="226"/>
      <c r="T3179" s="676" t="s">
        <v>4687</v>
      </c>
      <c r="U3179" s="147"/>
      <c r="V3179" s="147"/>
      <c r="W3179" s="147"/>
      <c r="X3179" s="117"/>
    </row>
    <row r="3180" spans="1:24" s="121" customFormat="1" ht="19.5" hidden="1" customHeight="1" x14ac:dyDescent="0.2">
      <c r="A3180" s="167">
        <v>2</v>
      </c>
      <c r="B3180" s="647">
        <v>0</v>
      </c>
      <c r="C3180" s="647">
        <v>4</v>
      </c>
      <c r="D3180" s="647">
        <v>4</v>
      </c>
      <c r="E3180" s="163" t="s">
        <v>2648</v>
      </c>
      <c r="F3180" s="593" t="s">
        <v>4675</v>
      </c>
      <c r="G3180" s="164"/>
      <c r="H3180" s="166">
        <v>42141500</v>
      </c>
      <c r="I3180" s="180" t="s">
        <v>677</v>
      </c>
      <c r="J3180" s="146"/>
      <c r="K3180" s="146"/>
      <c r="L3180" s="146"/>
      <c r="M3180" s="146"/>
      <c r="N3180" s="148" t="s">
        <v>4744</v>
      </c>
      <c r="O3180" s="146"/>
      <c r="P3180" s="146"/>
      <c r="Q3180" s="146">
        <f t="shared" si="61"/>
        <v>0</v>
      </c>
      <c r="R3180" s="182" t="s">
        <v>4741</v>
      </c>
      <c r="S3180" s="226"/>
      <c r="T3180" s="676" t="s">
        <v>4687</v>
      </c>
      <c r="U3180" s="147"/>
      <c r="V3180" s="147"/>
      <c r="W3180" s="147"/>
      <c r="X3180" s="117"/>
    </row>
    <row r="3181" spans="1:24" s="121" customFormat="1" ht="19.5" hidden="1" customHeight="1" x14ac:dyDescent="0.2">
      <c r="A3181" s="167">
        <v>2</v>
      </c>
      <c r="B3181" s="647">
        <v>0</v>
      </c>
      <c r="C3181" s="647">
        <v>4</v>
      </c>
      <c r="D3181" s="647">
        <v>4</v>
      </c>
      <c r="E3181" s="163" t="s">
        <v>2648</v>
      </c>
      <c r="F3181" s="593" t="s">
        <v>4675</v>
      </c>
      <c r="G3181" s="164"/>
      <c r="H3181" s="166">
        <v>42141500</v>
      </c>
      <c r="I3181" s="180" t="s">
        <v>680</v>
      </c>
      <c r="J3181" s="146"/>
      <c r="K3181" s="146"/>
      <c r="L3181" s="146"/>
      <c r="M3181" s="146"/>
      <c r="N3181" s="148"/>
      <c r="O3181" s="146"/>
      <c r="P3181" s="146"/>
      <c r="Q3181" s="146">
        <f t="shared" si="61"/>
        <v>0</v>
      </c>
      <c r="R3181" s="182" t="s">
        <v>4741</v>
      </c>
      <c r="S3181" s="226"/>
      <c r="T3181" s="676" t="s">
        <v>4687</v>
      </c>
      <c r="U3181" s="147"/>
      <c r="V3181" s="147"/>
      <c r="W3181" s="147"/>
      <c r="X3181" s="117"/>
    </row>
    <row r="3182" spans="1:24" s="121" customFormat="1" ht="19.5" hidden="1" customHeight="1" x14ac:dyDescent="0.2">
      <c r="A3182" s="167">
        <v>2</v>
      </c>
      <c r="B3182" s="647">
        <v>0</v>
      </c>
      <c r="C3182" s="647">
        <v>4</v>
      </c>
      <c r="D3182" s="647">
        <v>4</v>
      </c>
      <c r="E3182" s="163" t="s">
        <v>2648</v>
      </c>
      <c r="F3182" s="593" t="s">
        <v>4675</v>
      </c>
      <c r="G3182" s="164"/>
      <c r="H3182" s="166">
        <v>42141500</v>
      </c>
      <c r="I3182" s="180" t="s">
        <v>681</v>
      </c>
      <c r="J3182" s="146"/>
      <c r="K3182" s="146"/>
      <c r="L3182" s="146"/>
      <c r="M3182" s="146"/>
      <c r="N3182" s="148"/>
      <c r="O3182" s="146"/>
      <c r="P3182" s="146"/>
      <c r="Q3182" s="146">
        <f t="shared" si="61"/>
        <v>0</v>
      </c>
      <c r="R3182" s="182" t="s">
        <v>4741</v>
      </c>
      <c r="S3182" s="226"/>
      <c r="T3182" s="676" t="s">
        <v>4687</v>
      </c>
      <c r="U3182" s="147"/>
      <c r="V3182" s="147"/>
      <c r="W3182" s="147"/>
      <c r="X3182" s="117"/>
    </row>
    <row r="3183" spans="1:24" s="121" customFormat="1" ht="35.25" hidden="1" customHeight="1" x14ac:dyDescent="0.2">
      <c r="A3183" s="167">
        <v>2</v>
      </c>
      <c r="B3183" s="647">
        <v>0</v>
      </c>
      <c r="C3183" s="647">
        <v>4</v>
      </c>
      <c r="D3183" s="647">
        <v>4</v>
      </c>
      <c r="E3183" s="163" t="s">
        <v>2648</v>
      </c>
      <c r="F3183" s="593" t="s">
        <v>4675</v>
      </c>
      <c r="G3183" s="164"/>
      <c r="H3183" s="166">
        <v>42141500</v>
      </c>
      <c r="I3183" s="180" t="s">
        <v>1900</v>
      </c>
      <c r="J3183" s="146"/>
      <c r="K3183" s="146"/>
      <c r="L3183" s="146"/>
      <c r="M3183" s="146"/>
      <c r="N3183" s="148"/>
      <c r="O3183" s="146"/>
      <c r="P3183" s="146"/>
      <c r="Q3183" s="146">
        <f t="shared" si="61"/>
        <v>0</v>
      </c>
      <c r="R3183" s="182" t="s">
        <v>4741</v>
      </c>
      <c r="S3183" s="226"/>
      <c r="T3183" s="676" t="s">
        <v>4687</v>
      </c>
      <c r="U3183" s="147"/>
      <c r="V3183" s="147"/>
      <c r="W3183" s="147"/>
      <c r="X3183" s="117"/>
    </row>
    <row r="3184" spans="1:24" s="121" customFormat="1" ht="37.5" hidden="1" customHeight="1" x14ac:dyDescent="0.2">
      <c r="A3184" s="167">
        <v>2</v>
      </c>
      <c r="B3184" s="647">
        <v>0</v>
      </c>
      <c r="C3184" s="647">
        <v>4</v>
      </c>
      <c r="D3184" s="647">
        <v>4</v>
      </c>
      <c r="E3184" s="163" t="s">
        <v>2648</v>
      </c>
      <c r="F3184" s="593" t="s">
        <v>4675</v>
      </c>
      <c r="G3184" s="164"/>
      <c r="H3184" s="166">
        <v>42141500</v>
      </c>
      <c r="I3184" s="180" t="s">
        <v>1901</v>
      </c>
      <c r="J3184" s="146"/>
      <c r="K3184" s="146"/>
      <c r="L3184" s="146"/>
      <c r="M3184" s="146"/>
      <c r="N3184" s="148"/>
      <c r="O3184" s="146"/>
      <c r="P3184" s="146"/>
      <c r="Q3184" s="146">
        <f t="shared" si="61"/>
        <v>0</v>
      </c>
      <c r="R3184" s="182" t="s">
        <v>4741</v>
      </c>
      <c r="S3184" s="226"/>
      <c r="T3184" s="676" t="s">
        <v>4687</v>
      </c>
      <c r="U3184" s="147"/>
      <c r="V3184" s="147"/>
      <c r="W3184" s="147"/>
      <c r="X3184" s="117"/>
    </row>
    <row r="3185" spans="1:24" s="121" customFormat="1" ht="19.5" hidden="1" customHeight="1" x14ac:dyDescent="0.2">
      <c r="A3185" s="167">
        <v>2</v>
      </c>
      <c r="B3185" s="647">
        <v>0</v>
      </c>
      <c r="C3185" s="647">
        <v>4</v>
      </c>
      <c r="D3185" s="647">
        <v>4</v>
      </c>
      <c r="E3185" s="163" t="s">
        <v>2648</v>
      </c>
      <c r="F3185" s="593" t="s">
        <v>4675</v>
      </c>
      <c r="G3185" s="164"/>
      <c r="H3185" s="166">
        <v>42141500</v>
      </c>
      <c r="I3185" s="180" t="s">
        <v>682</v>
      </c>
      <c r="J3185" s="146"/>
      <c r="K3185" s="146"/>
      <c r="L3185" s="146"/>
      <c r="M3185" s="146"/>
      <c r="N3185" s="148"/>
      <c r="O3185" s="146"/>
      <c r="P3185" s="146"/>
      <c r="Q3185" s="146">
        <f t="shared" si="61"/>
        <v>0</v>
      </c>
      <c r="R3185" s="182" t="s">
        <v>4741</v>
      </c>
      <c r="S3185" s="226"/>
      <c r="T3185" s="676" t="s">
        <v>4687</v>
      </c>
      <c r="U3185" s="147"/>
      <c r="V3185" s="147"/>
      <c r="W3185" s="147"/>
      <c r="X3185" s="117"/>
    </row>
    <row r="3186" spans="1:24" s="121" customFormat="1" ht="19.5" hidden="1" customHeight="1" x14ac:dyDescent="0.2">
      <c r="A3186" s="167">
        <v>2</v>
      </c>
      <c r="B3186" s="647">
        <v>0</v>
      </c>
      <c r="C3186" s="647">
        <v>4</v>
      </c>
      <c r="D3186" s="647">
        <v>4</v>
      </c>
      <c r="E3186" s="163" t="s">
        <v>2648</v>
      </c>
      <c r="F3186" s="593" t="s">
        <v>4675</v>
      </c>
      <c r="G3186" s="164"/>
      <c r="H3186" s="166">
        <v>42141500</v>
      </c>
      <c r="I3186" s="180" t="s">
        <v>683</v>
      </c>
      <c r="J3186" s="146"/>
      <c r="K3186" s="146"/>
      <c r="L3186" s="146"/>
      <c r="M3186" s="146"/>
      <c r="N3186" s="148"/>
      <c r="O3186" s="146"/>
      <c r="P3186" s="146"/>
      <c r="Q3186" s="146">
        <f t="shared" si="61"/>
        <v>0</v>
      </c>
      <c r="R3186" s="182" t="s">
        <v>4741</v>
      </c>
      <c r="S3186" s="226"/>
      <c r="T3186" s="676" t="s">
        <v>4687</v>
      </c>
      <c r="U3186" s="147"/>
      <c r="V3186" s="147"/>
      <c r="W3186" s="147"/>
      <c r="X3186" s="117"/>
    </row>
    <row r="3187" spans="1:24" s="121" customFormat="1" ht="19.5" hidden="1" customHeight="1" x14ac:dyDescent="0.2">
      <c r="A3187" s="167">
        <v>2</v>
      </c>
      <c r="B3187" s="647">
        <v>0</v>
      </c>
      <c r="C3187" s="647">
        <v>4</v>
      </c>
      <c r="D3187" s="647">
        <v>4</v>
      </c>
      <c r="E3187" s="163" t="s">
        <v>2648</v>
      </c>
      <c r="F3187" s="593" t="s">
        <v>4675</v>
      </c>
      <c r="G3187" s="164"/>
      <c r="H3187" s="166">
        <v>42141500</v>
      </c>
      <c r="I3187" s="180" t="s">
        <v>684</v>
      </c>
      <c r="J3187" s="146"/>
      <c r="K3187" s="146"/>
      <c r="L3187" s="146"/>
      <c r="M3187" s="146"/>
      <c r="N3187" s="148"/>
      <c r="O3187" s="146"/>
      <c r="P3187" s="146"/>
      <c r="Q3187" s="146">
        <f t="shared" si="61"/>
        <v>0</v>
      </c>
      <c r="R3187" s="182" t="s">
        <v>4741</v>
      </c>
      <c r="S3187" s="226"/>
      <c r="T3187" s="676" t="s">
        <v>4687</v>
      </c>
      <c r="U3187" s="147"/>
      <c r="V3187" s="147"/>
      <c r="W3187" s="147"/>
      <c r="X3187" s="117"/>
    </row>
    <row r="3188" spans="1:24" s="121" customFormat="1" ht="19.5" hidden="1" customHeight="1" x14ac:dyDescent="0.2">
      <c r="A3188" s="167">
        <v>2</v>
      </c>
      <c r="B3188" s="647">
        <v>0</v>
      </c>
      <c r="C3188" s="647">
        <v>4</v>
      </c>
      <c r="D3188" s="647">
        <v>4</v>
      </c>
      <c r="E3188" s="163" t="s">
        <v>2648</v>
      </c>
      <c r="F3188" s="593" t="s">
        <v>4675</v>
      </c>
      <c r="G3188" s="164"/>
      <c r="H3188" s="166">
        <v>42131504</v>
      </c>
      <c r="I3188" s="180" t="s">
        <v>679</v>
      </c>
      <c r="J3188" s="146"/>
      <c r="K3188" s="146"/>
      <c r="L3188" s="146"/>
      <c r="M3188" s="146"/>
      <c r="N3188" s="148" t="s">
        <v>4737</v>
      </c>
      <c r="O3188" s="146"/>
      <c r="P3188" s="146"/>
      <c r="Q3188" s="146">
        <f t="shared" si="61"/>
        <v>0</v>
      </c>
      <c r="R3188" s="182" t="s">
        <v>4741</v>
      </c>
      <c r="S3188" s="226"/>
      <c r="T3188" s="676" t="s">
        <v>4687</v>
      </c>
      <c r="U3188" s="147"/>
      <c r="V3188" s="147"/>
      <c r="W3188" s="147"/>
      <c r="X3188" s="117"/>
    </row>
    <row r="3189" spans="1:24" s="121" customFormat="1" ht="19.5" hidden="1" customHeight="1" x14ac:dyDescent="0.2">
      <c r="A3189" s="167">
        <v>2</v>
      </c>
      <c r="B3189" s="647">
        <v>0</v>
      </c>
      <c r="C3189" s="647">
        <v>4</v>
      </c>
      <c r="D3189" s="647">
        <v>4</v>
      </c>
      <c r="E3189" s="163" t="s">
        <v>2648</v>
      </c>
      <c r="F3189" s="593" t="s">
        <v>4675</v>
      </c>
      <c r="G3189" s="164"/>
      <c r="H3189" s="166">
        <v>53103200</v>
      </c>
      <c r="I3189" s="180" t="s">
        <v>678</v>
      </c>
      <c r="J3189" s="146"/>
      <c r="K3189" s="146"/>
      <c r="L3189" s="146"/>
      <c r="M3189" s="146"/>
      <c r="N3189" s="148"/>
      <c r="O3189" s="146"/>
      <c r="P3189" s="146"/>
      <c r="Q3189" s="146">
        <f t="shared" si="61"/>
        <v>0</v>
      </c>
      <c r="R3189" s="182" t="s">
        <v>4741</v>
      </c>
      <c r="S3189" s="226"/>
      <c r="T3189" s="676" t="s">
        <v>4687</v>
      </c>
      <c r="U3189" s="147"/>
      <c r="V3189" s="147"/>
      <c r="W3189" s="147"/>
      <c r="X3189" s="117"/>
    </row>
    <row r="3190" spans="1:24" s="121" customFormat="1" ht="19.5" hidden="1" customHeight="1" x14ac:dyDescent="0.2">
      <c r="A3190" s="167">
        <v>2</v>
      </c>
      <c r="B3190" s="647">
        <v>0</v>
      </c>
      <c r="C3190" s="647">
        <v>4</v>
      </c>
      <c r="D3190" s="647">
        <v>4</v>
      </c>
      <c r="E3190" s="163" t="s">
        <v>2648</v>
      </c>
      <c r="F3190" s="593" t="s">
        <v>4675</v>
      </c>
      <c r="G3190" s="164"/>
      <c r="H3190" s="166">
        <v>42131607</v>
      </c>
      <c r="I3190" s="180" t="s">
        <v>4298</v>
      </c>
      <c r="J3190" s="146"/>
      <c r="K3190" s="146"/>
      <c r="L3190" s="146"/>
      <c r="M3190" s="146"/>
      <c r="N3190" s="148"/>
      <c r="O3190" s="146"/>
      <c r="P3190" s="146"/>
      <c r="Q3190" s="146">
        <f t="shared" si="61"/>
        <v>0</v>
      </c>
      <c r="R3190" s="182" t="s">
        <v>4741</v>
      </c>
      <c r="S3190" s="226"/>
      <c r="T3190" s="676" t="s">
        <v>4687</v>
      </c>
      <c r="U3190" s="147"/>
      <c r="V3190" s="147"/>
      <c r="W3190" s="147"/>
      <c r="X3190" s="117"/>
    </row>
    <row r="3191" spans="1:24" ht="29.25" hidden="1" customHeight="1" x14ac:dyDescent="0.2">
      <c r="A3191" s="167">
        <v>2</v>
      </c>
      <c r="B3191" s="647">
        <v>0</v>
      </c>
      <c r="C3191" s="647">
        <v>4</v>
      </c>
      <c r="D3191" s="647">
        <v>4</v>
      </c>
      <c r="E3191" s="163" t="s">
        <v>2648</v>
      </c>
      <c r="F3191" s="593" t="s">
        <v>4675</v>
      </c>
      <c r="G3191" s="143"/>
      <c r="H3191" s="166">
        <v>42181500</v>
      </c>
      <c r="I3191" s="145" t="s">
        <v>5029</v>
      </c>
      <c r="J3191" s="146"/>
      <c r="K3191" s="146"/>
      <c r="L3191" s="146"/>
      <c r="M3191" s="146"/>
      <c r="N3191" s="148" t="s">
        <v>5028</v>
      </c>
      <c r="O3191" s="146">
        <v>2</v>
      </c>
      <c r="P3191" s="146"/>
      <c r="Q3191" s="146">
        <f t="shared" si="61"/>
        <v>0</v>
      </c>
      <c r="R3191" s="182" t="s">
        <v>4741</v>
      </c>
      <c r="S3191" s="226"/>
      <c r="T3191" s="676" t="s">
        <v>4687</v>
      </c>
      <c r="U3191" s="147"/>
      <c r="V3191" s="147"/>
      <c r="W3191" s="147"/>
      <c r="X3191" s="117"/>
    </row>
    <row r="3192" spans="1:24" ht="27" hidden="1" customHeight="1" x14ac:dyDescent="0.2">
      <c r="A3192" s="167">
        <v>2</v>
      </c>
      <c r="B3192" s="647">
        <v>0</v>
      </c>
      <c r="C3192" s="647">
        <v>4</v>
      </c>
      <c r="D3192" s="647">
        <v>4</v>
      </c>
      <c r="E3192" s="163" t="s">
        <v>2648</v>
      </c>
      <c r="F3192" s="593" t="s">
        <v>4675</v>
      </c>
      <c r="G3192" s="143"/>
      <c r="H3192" s="166">
        <v>42152502</v>
      </c>
      <c r="I3192" s="180" t="s">
        <v>4881</v>
      </c>
      <c r="J3192" s="146"/>
      <c r="K3192" s="146"/>
      <c r="L3192" s="146"/>
      <c r="M3192" s="146"/>
      <c r="N3192" s="148" t="s">
        <v>4882</v>
      </c>
      <c r="O3192" s="146">
        <v>70</v>
      </c>
      <c r="P3192" s="146"/>
      <c r="Q3192" s="146">
        <f t="shared" si="61"/>
        <v>0</v>
      </c>
      <c r="R3192" s="182" t="s">
        <v>4741</v>
      </c>
      <c r="S3192" s="226"/>
      <c r="T3192" s="676" t="s">
        <v>4687</v>
      </c>
      <c r="U3192" s="147"/>
      <c r="V3192" s="147"/>
      <c r="W3192" s="147"/>
      <c r="X3192" s="117"/>
    </row>
    <row r="3193" spans="1:24" ht="24" hidden="1" x14ac:dyDescent="0.2">
      <c r="A3193" s="167">
        <v>2</v>
      </c>
      <c r="B3193" s="647">
        <v>0</v>
      </c>
      <c r="C3193" s="647">
        <v>4</v>
      </c>
      <c r="D3193" s="647">
        <v>4</v>
      </c>
      <c r="E3193" s="163" t="s">
        <v>2648</v>
      </c>
      <c r="F3193" s="593" t="s">
        <v>4675</v>
      </c>
      <c r="G3193" s="143"/>
      <c r="H3193" s="166">
        <v>42231807</v>
      </c>
      <c r="I3193" s="180" t="s">
        <v>2064</v>
      </c>
      <c r="J3193" s="146"/>
      <c r="K3193" s="146"/>
      <c r="L3193" s="146"/>
      <c r="M3193" s="146"/>
      <c r="N3193" s="148"/>
      <c r="O3193" s="146"/>
      <c r="P3193" s="146"/>
      <c r="Q3193" s="146">
        <f t="shared" si="61"/>
        <v>0</v>
      </c>
      <c r="R3193" s="182" t="s">
        <v>4741</v>
      </c>
      <c r="S3193" s="226"/>
      <c r="T3193" s="676" t="s">
        <v>4687</v>
      </c>
      <c r="U3193" s="147"/>
      <c r="V3193" s="147"/>
      <c r="W3193" s="147"/>
      <c r="X3193" s="117"/>
    </row>
    <row r="3194" spans="1:24" ht="27" hidden="1" customHeight="1" x14ac:dyDescent="0.2">
      <c r="A3194" s="167">
        <v>2</v>
      </c>
      <c r="B3194" s="647">
        <v>0</v>
      </c>
      <c r="C3194" s="647">
        <v>4</v>
      </c>
      <c r="D3194" s="647">
        <v>4</v>
      </c>
      <c r="E3194" s="163" t="s">
        <v>2648</v>
      </c>
      <c r="F3194" s="593" t="s">
        <v>4675</v>
      </c>
      <c r="G3194" s="143"/>
      <c r="H3194" s="166">
        <v>42271802</v>
      </c>
      <c r="I3194" s="180" t="s">
        <v>465</v>
      </c>
      <c r="J3194" s="146"/>
      <c r="K3194" s="146"/>
      <c r="L3194" s="146"/>
      <c r="M3194" s="146"/>
      <c r="N3194" s="148"/>
      <c r="O3194" s="146"/>
      <c r="P3194" s="146"/>
      <c r="Q3194" s="146">
        <f t="shared" si="61"/>
        <v>0</v>
      </c>
      <c r="R3194" s="182" t="s">
        <v>4741</v>
      </c>
      <c r="S3194" s="226"/>
      <c r="T3194" s="676" t="s">
        <v>4687</v>
      </c>
      <c r="U3194" s="147"/>
      <c r="V3194" s="147"/>
      <c r="W3194" s="147"/>
      <c r="X3194" s="117"/>
    </row>
    <row r="3195" spans="1:24" ht="27" hidden="1" customHeight="1" x14ac:dyDescent="0.2">
      <c r="A3195" s="167">
        <v>2</v>
      </c>
      <c r="B3195" s="647">
        <v>0</v>
      </c>
      <c r="C3195" s="647">
        <v>4</v>
      </c>
      <c r="D3195" s="647">
        <v>4</v>
      </c>
      <c r="E3195" s="163" t="s">
        <v>2648</v>
      </c>
      <c r="F3195" s="593" t="s">
        <v>4675</v>
      </c>
      <c r="G3195" s="143"/>
      <c r="H3195" s="166">
        <v>42271802</v>
      </c>
      <c r="I3195" s="180" t="s">
        <v>466</v>
      </c>
      <c r="J3195" s="146"/>
      <c r="K3195" s="146"/>
      <c r="L3195" s="146"/>
      <c r="M3195" s="146"/>
      <c r="N3195" s="148"/>
      <c r="O3195" s="146"/>
      <c r="P3195" s="146"/>
      <c r="Q3195" s="146">
        <f t="shared" si="61"/>
        <v>0</v>
      </c>
      <c r="R3195" s="182" t="s">
        <v>4741</v>
      </c>
      <c r="S3195" s="226"/>
      <c r="T3195" s="676" t="s">
        <v>4687</v>
      </c>
      <c r="U3195" s="147"/>
      <c r="V3195" s="147"/>
      <c r="W3195" s="147"/>
      <c r="X3195" s="117"/>
    </row>
    <row r="3196" spans="1:24" ht="24" hidden="1" x14ac:dyDescent="0.2">
      <c r="A3196" s="167">
        <v>2</v>
      </c>
      <c r="B3196" s="647">
        <v>0</v>
      </c>
      <c r="C3196" s="647">
        <v>4</v>
      </c>
      <c r="D3196" s="647">
        <v>4</v>
      </c>
      <c r="E3196" s="163" t="s">
        <v>2648</v>
      </c>
      <c r="F3196" s="593" t="s">
        <v>4675</v>
      </c>
      <c r="G3196" s="143"/>
      <c r="H3196" s="166">
        <v>53103200</v>
      </c>
      <c r="I3196" s="180" t="s">
        <v>675</v>
      </c>
      <c r="J3196" s="146"/>
      <c r="K3196" s="146"/>
      <c r="L3196" s="146"/>
      <c r="M3196" s="146"/>
      <c r="N3196" s="148" t="s">
        <v>4739</v>
      </c>
      <c r="O3196" s="146">
        <v>6</v>
      </c>
      <c r="P3196" s="146"/>
      <c r="Q3196" s="146">
        <f t="shared" si="61"/>
        <v>0</v>
      </c>
      <c r="R3196" s="182" t="s">
        <v>4741</v>
      </c>
      <c r="S3196" s="226"/>
      <c r="T3196" s="676" t="s">
        <v>4687</v>
      </c>
      <c r="U3196" s="147"/>
      <c r="V3196" s="147"/>
      <c r="W3196" s="147"/>
      <c r="X3196" s="117"/>
    </row>
    <row r="3197" spans="1:24" ht="27" hidden="1" customHeight="1" x14ac:dyDescent="0.2">
      <c r="A3197" s="167">
        <v>2</v>
      </c>
      <c r="B3197" s="647">
        <v>0</v>
      </c>
      <c r="C3197" s="647">
        <v>4</v>
      </c>
      <c r="D3197" s="647">
        <v>4</v>
      </c>
      <c r="E3197" s="163" t="s">
        <v>2648</v>
      </c>
      <c r="F3197" s="593" t="s">
        <v>4675</v>
      </c>
      <c r="G3197" s="143"/>
      <c r="H3197" s="166">
        <v>42132200</v>
      </c>
      <c r="I3197" s="180" t="s">
        <v>2446</v>
      </c>
      <c r="J3197" s="146"/>
      <c r="K3197" s="146"/>
      <c r="L3197" s="146"/>
      <c r="M3197" s="146"/>
      <c r="N3197" s="148"/>
      <c r="O3197" s="146"/>
      <c r="P3197" s="146"/>
      <c r="Q3197" s="146">
        <f t="shared" si="61"/>
        <v>0</v>
      </c>
      <c r="R3197" s="182" t="s">
        <v>4741</v>
      </c>
      <c r="S3197" s="226"/>
      <c r="T3197" s="676" t="s">
        <v>4687</v>
      </c>
      <c r="U3197" s="147"/>
      <c r="V3197" s="147"/>
      <c r="W3197" s="147"/>
      <c r="X3197" s="117"/>
    </row>
    <row r="3198" spans="1:24" ht="38.25" hidden="1" customHeight="1" x14ac:dyDescent="0.2">
      <c r="A3198" s="167">
        <v>2</v>
      </c>
      <c r="B3198" s="647">
        <v>0</v>
      </c>
      <c r="C3198" s="647">
        <v>4</v>
      </c>
      <c r="D3198" s="647">
        <v>4</v>
      </c>
      <c r="E3198" s="163" t="s">
        <v>2648</v>
      </c>
      <c r="F3198" s="593" t="s">
        <v>4675</v>
      </c>
      <c r="G3198" s="143"/>
      <c r="H3198" s="166">
        <v>42132201</v>
      </c>
      <c r="I3198" s="180" t="s">
        <v>2447</v>
      </c>
      <c r="J3198" s="146"/>
      <c r="K3198" s="146"/>
      <c r="L3198" s="146"/>
      <c r="M3198" s="146"/>
      <c r="N3198" s="225" t="s">
        <v>5095</v>
      </c>
      <c r="O3198" s="169">
        <v>0</v>
      </c>
      <c r="P3198" s="169"/>
      <c r="Q3198" s="169">
        <f t="shared" si="61"/>
        <v>0</v>
      </c>
      <c r="R3198" s="182" t="s">
        <v>4741</v>
      </c>
      <c r="S3198" s="226"/>
      <c r="T3198" s="676" t="s">
        <v>4687</v>
      </c>
      <c r="U3198" s="147"/>
      <c r="V3198" s="147"/>
      <c r="W3198" s="147"/>
      <c r="X3198" s="117"/>
    </row>
    <row r="3199" spans="1:24" ht="27" hidden="1" customHeight="1" x14ac:dyDescent="0.2">
      <c r="A3199" s="167">
        <v>2</v>
      </c>
      <c r="B3199" s="647">
        <v>0</v>
      </c>
      <c r="C3199" s="647">
        <v>4</v>
      </c>
      <c r="D3199" s="647">
        <v>4</v>
      </c>
      <c r="E3199" s="163" t="s">
        <v>2648</v>
      </c>
      <c r="F3199" s="593" t="s">
        <v>4675</v>
      </c>
      <c r="G3199" s="143"/>
      <c r="H3199" s="166">
        <v>42132201</v>
      </c>
      <c r="I3199" s="180" t="s">
        <v>2448</v>
      </c>
      <c r="J3199" s="146"/>
      <c r="K3199" s="146"/>
      <c r="L3199" s="146"/>
      <c r="M3199" s="146"/>
      <c r="N3199" s="148"/>
      <c r="O3199" s="146"/>
      <c r="P3199" s="146"/>
      <c r="Q3199" s="146">
        <f t="shared" si="61"/>
        <v>0</v>
      </c>
      <c r="R3199" s="182"/>
      <c r="S3199" s="226"/>
      <c r="T3199" s="676" t="s">
        <v>4687</v>
      </c>
      <c r="U3199" s="147"/>
      <c r="V3199" s="147"/>
      <c r="W3199" s="147"/>
      <c r="X3199" s="117"/>
    </row>
    <row r="3200" spans="1:24" ht="27" hidden="1" customHeight="1" x14ac:dyDescent="0.2">
      <c r="A3200" s="167">
        <v>2</v>
      </c>
      <c r="B3200" s="647">
        <v>0</v>
      </c>
      <c r="C3200" s="647">
        <v>4</v>
      </c>
      <c r="D3200" s="647">
        <v>4</v>
      </c>
      <c r="E3200" s="163" t="s">
        <v>2648</v>
      </c>
      <c r="F3200" s="593" t="s">
        <v>4675</v>
      </c>
      <c r="G3200" s="143"/>
      <c r="H3200" s="166">
        <v>42132200</v>
      </c>
      <c r="I3200" s="180" t="s">
        <v>2449</v>
      </c>
      <c r="J3200" s="146"/>
      <c r="K3200" s="146"/>
      <c r="L3200" s="146"/>
      <c r="M3200" s="146"/>
      <c r="N3200" s="148"/>
      <c r="O3200" s="146"/>
      <c r="P3200" s="146"/>
      <c r="Q3200" s="146">
        <f t="shared" si="61"/>
        <v>0</v>
      </c>
      <c r="R3200" s="182"/>
      <c r="S3200" s="226"/>
      <c r="T3200" s="676" t="s">
        <v>4687</v>
      </c>
      <c r="U3200" s="147"/>
      <c r="V3200" s="147"/>
      <c r="W3200" s="147"/>
      <c r="X3200" s="117"/>
    </row>
    <row r="3201" spans="1:35" ht="27" hidden="1" customHeight="1" x14ac:dyDescent="0.2">
      <c r="A3201" s="167">
        <v>2</v>
      </c>
      <c r="B3201" s="647">
        <v>0</v>
      </c>
      <c r="C3201" s="647">
        <v>4</v>
      </c>
      <c r="D3201" s="647">
        <v>4</v>
      </c>
      <c r="E3201" s="163" t="s">
        <v>2648</v>
      </c>
      <c r="F3201" s="593" t="s">
        <v>4675</v>
      </c>
      <c r="G3201" s="143"/>
      <c r="H3201" s="166">
        <v>42132200</v>
      </c>
      <c r="I3201" s="180" t="s">
        <v>2450</v>
      </c>
      <c r="J3201" s="146"/>
      <c r="K3201" s="146"/>
      <c r="L3201" s="146"/>
      <c r="M3201" s="146"/>
      <c r="N3201" s="148"/>
      <c r="O3201" s="146"/>
      <c r="P3201" s="146"/>
      <c r="Q3201" s="146">
        <f t="shared" si="61"/>
        <v>0</v>
      </c>
      <c r="R3201" s="182"/>
      <c r="S3201" s="226"/>
      <c r="T3201" s="676" t="s">
        <v>4687</v>
      </c>
      <c r="U3201" s="147"/>
      <c r="V3201" s="147"/>
      <c r="W3201" s="147"/>
      <c r="X3201" s="117"/>
    </row>
    <row r="3202" spans="1:35" ht="27" hidden="1" customHeight="1" x14ac:dyDescent="0.2">
      <c r="A3202" s="167">
        <v>2</v>
      </c>
      <c r="B3202" s="647">
        <v>0</v>
      </c>
      <c r="C3202" s="647">
        <v>4</v>
      </c>
      <c r="D3202" s="647">
        <v>4</v>
      </c>
      <c r="E3202" s="163" t="s">
        <v>2648</v>
      </c>
      <c r="F3202" s="593" t="s">
        <v>4675</v>
      </c>
      <c r="G3202" s="143"/>
      <c r="H3202" s="166">
        <v>42132200</v>
      </c>
      <c r="I3202" s="180" t="s">
        <v>2451</v>
      </c>
      <c r="J3202" s="146"/>
      <c r="K3202" s="146"/>
      <c r="L3202" s="146"/>
      <c r="M3202" s="146"/>
      <c r="N3202" s="148"/>
      <c r="O3202" s="146"/>
      <c r="P3202" s="146"/>
      <c r="Q3202" s="146">
        <f t="shared" si="61"/>
        <v>0</v>
      </c>
      <c r="R3202" s="182"/>
      <c r="S3202" s="226"/>
      <c r="T3202" s="676" t="s">
        <v>4687</v>
      </c>
      <c r="U3202" s="147"/>
      <c r="V3202" s="147"/>
      <c r="W3202" s="147"/>
      <c r="X3202" s="117"/>
    </row>
    <row r="3203" spans="1:35" ht="27" hidden="1" customHeight="1" x14ac:dyDescent="0.2">
      <c r="A3203" s="167">
        <v>2</v>
      </c>
      <c r="B3203" s="647">
        <v>0</v>
      </c>
      <c r="C3203" s="647">
        <v>4</v>
      </c>
      <c r="D3203" s="647">
        <v>4</v>
      </c>
      <c r="E3203" s="163" t="s">
        <v>2648</v>
      </c>
      <c r="F3203" s="593" t="s">
        <v>4675</v>
      </c>
      <c r="G3203" s="143"/>
      <c r="H3203" s="166">
        <v>42132200</v>
      </c>
      <c r="I3203" s="180" t="s">
        <v>2452</v>
      </c>
      <c r="J3203" s="146"/>
      <c r="K3203" s="146"/>
      <c r="L3203" s="146"/>
      <c r="M3203" s="146"/>
      <c r="N3203" s="148"/>
      <c r="O3203" s="146"/>
      <c r="P3203" s="146"/>
      <c r="Q3203" s="146">
        <f t="shared" si="61"/>
        <v>0</v>
      </c>
      <c r="R3203" s="182"/>
      <c r="S3203" s="226"/>
      <c r="T3203" s="676" t="s">
        <v>4687</v>
      </c>
      <c r="U3203" s="147"/>
      <c r="V3203" s="147"/>
      <c r="W3203" s="147"/>
      <c r="X3203" s="117"/>
    </row>
    <row r="3204" spans="1:35" ht="27" hidden="1" customHeight="1" x14ac:dyDescent="0.2">
      <c r="A3204" s="167">
        <v>2</v>
      </c>
      <c r="B3204" s="647">
        <v>0</v>
      </c>
      <c r="C3204" s="647">
        <v>4</v>
      </c>
      <c r="D3204" s="647">
        <v>4</v>
      </c>
      <c r="E3204" s="163" t="s">
        <v>2648</v>
      </c>
      <c r="F3204" s="593" t="s">
        <v>4675</v>
      </c>
      <c r="G3204" s="143"/>
      <c r="H3204" s="166">
        <v>42132200</v>
      </c>
      <c r="I3204" s="180" t="s">
        <v>2453</v>
      </c>
      <c r="J3204" s="146"/>
      <c r="K3204" s="146"/>
      <c r="L3204" s="146"/>
      <c r="M3204" s="146"/>
      <c r="N3204" s="148"/>
      <c r="O3204" s="146"/>
      <c r="P3204" s="146"/>
      <c r="Q3204" s="146">
        <f t="shared" si="61"/>
        <v>0</v>
      </c>
      <c r="R3204" s="182"/>
      <c r="S3204" s="226"/>
      <c r="T3204" s="676" t="s">
        <v>4687</v>
      </c>
      <c r="U3204" s="147"/>
      <c r="V3204" s="147"/>
      <c r="W3204" s="147"/>
      <c r="X3204" s="117"/>
    </row>
    <row r="3205" spans="1:35" ht="27" hidden="1" customHeight="1" x14ac:dyDescent="0.2">
      <c r="A3205" s="167">
        <v>2</v>
      </c>
      <c r="B3205" s="647">
        <v>0</v>
      </c>
      <c r="C3205" s="647">
        <v>4</v>
      </c>
      <c r="D3205" s="647">
        <v>4</v>
      </c>
      <c r="E3205" s="163" t="s">
        <v>2648</v>
      </c>
      <c r="F3205" s="593" t="s">
        <v>4675</v>
      </c>
      <c r="G3205" s="143"/>
      <c r="H3205" s="166">
        <v>42132201</v>
      </c>
      <c r="I3205" s="180" t="s">
        <v>2454</v>
      </c>
      <c r="J3205" s="146"/>
      <c r="K3205" s="146"/>
      <c r="L3205" s="146"/>
      <c r="M3205" s="146"/>
      <c r="N3205" s="148"/>
      <c r="O3205" s="146"/>
      <c r="P3205" s="146"/>
      <c r="Q3205" s="146">
        <f t="shared" si="61"/>
        <v>0</v>
      </c>
      <c r="R3205" s="182"/>
      <c r="S3205" s="226"/>
      <c r="T3205" s="676" t="s">
        <v>4687</v>
      </c>
      <c r="U3205" s="147"/>
      <c r="V3205" s="147"/>
      <c r="W3205" s="147"/>
      <c r="X3205" s="117"/>
    </row>
    <row r="3206" spans="1:35" ht="27" hidden="1" customHeight="1" x14ac:dyDescent="0.2">
      <c r="A3206" s="167">
        <v>2</v>
      </c>
      <c r="B3206" s="647">
        <v>0</v>
      </c>
      <c r="C3206" s="647">
        <v>4</v>
      </c>
      <c r="D3206" s="647">
        <v>4</v>
      </c>
      <c r="E3206" s="163" t="s">
        <v>2648</v>
      </c>
      <c r="F3206" s="593" t="s">
        <v>4675</v>
      </c>
      <c r="G3206" s="143"/>
      <c r="H3206" s="166">
        <v>42132200</v>
      </c>
      <c r="I3206" s="180" t="s">
        <v>2455</v>
      </c>
      <c r="J3206" s="146"/>
      <c r="K3206" s="146"/>
      <c r="L3206" s="146"/>
      <c r="M3206" s="146"/>
      <c r="N3206" s="225" t="s">
        <v>5009</v>
      </c>
      <c r="O3206" s="146"/>
      <c r="P3206" s="146"/>
      <c r="Q3206" s="146">
        <f t="shared" si="61"/>
        <v>0</v>
      </c>
      <c r="R3206" s="182" t="s">
        <v>4741</v>
      </c>
      <c r="S3206" s="226"/>
      <c r="T3206" s="676" t="s">
        <v>4687</v>
      </c>
      <c r="U3206" s="147"/>
      <c r="V3206" s="147"/>
      <c r="W3206" s="147"/>
      <c r="X3206" s="117"/>
    </row>
    <row r="3207" spans="1:35" ht="27" hidden="1" customHeight="1" x14ac:dyDescent="0.2">
      <c r="A3207" s="167">
        <v>2</v>
      </c>
      <c r="B3207" s="647">
        <v>0</v>
      </c>
      <c r="C3207" s="647">
        <v>4</v>
      </c>
      <c r="D3207" s="647">
        <v>4</v>
      </c>
      <c r="E3207" s="163" t="s">
        <v>2648</v>
      </c>
      <c r="F3207" s="593" t="s">
        <v>4675</v>
      </c>
      <c r="G3207" s="143"/>
      <c r="H3207" s="166">
        <v>42132200</v>
      </c>
      <c r="I3207" s="180" t="s">
        <v>2456</v>
      </c>
      <c r="J3207" s="146"/>
      <c r="K3207" s="146"/>
      <c r="L3207" s="146"/>
      <c r="M3207" s="146"/>
      <c r="N3207" s="148"/>
      <c r="O3207" s="146"/>
      <c r="P3207" s="146"/>
      <c r="Q3207" s="146">
        <f t="shared" si="61"/>
        <v>0</v>
      </c>
      <c r="R3207" s="182" t="s">
        <v>4741</v>
      </c>
      <c r="S3207" s="226"/>
      <c r="T3207" s="676" t="s">
        <v>4687</v>
      </c>
      <c r="U3207" s="147"/>
      <c r="V3207" s="147"/>
      <c r="W3207" s="147"/>
      <c r="X3207" s="117"/>
    </row>
    <row r="3208" spans="1:35" ht="27" hidden="1" customHeight="1" x14ac:dyDescent="0.2">
      <c r="A3208" s="167">
        <v>2</v>
      </c>
      <c r="B3208" s="647">
        <v>0</v>
      </c>
      <c r="C3208" s="647">
        <v>4</v>
      </c>
      <c r="D3208" s="647">
        <v>4</v>
      </c>
      <c r="E3208" s="163" t="s">
        <v>2648</v>
      </c>
      <c r="F3208" s="593" t="s">
        <v>4675</v>
      </c>
      <c r="G3208" s="143"/>
      <c r="H3208" s="166">
        <v>42132200</v>
      </c>
      <c r="I3208" s="180" t="s">
        <v>2457</v>
      </c>
      <c r="J3208" s="146"/>
      <c r="K3208" s="146"/>
      <c r="L3208" s="146"/>
      <c r="M3208" s="146"/>
      <c r="N3208" s="148"/>
      <c r="O3208" s="146"/>
      <c r="P3208" s="146"/>
      <c r="Q3208" s="146">
        <f t="shared" si="61"/>
        <v>0</v>
      </c>
      <c r="R3208" s="182" t="s">
        <v>4741</v>
      </c>
      <c r="S3208" s="226"/>
      <c r="T3208" s="676" t="s">
        <v>4687</v>
      </c>
      <c r="U3208" s="147"/>
      <c r="V3208" s="147"/>
      <c r="W3208" s="147"/>
      <c r="X3208" s="117"/>
    </row>
    <row r="3209" spans="1:35" ht="27" hidden="1" customHeight="1" x14ac:dyDescent="0.2">
      <c r="A3209" s="167">
        <v>2</v>
      </c>
      <c r="B3209" s="647">
        <v>0</v>
      </c>
      <c r="C3209" s="647">
        <v>4</v>
      </c>
      <c r="D3209" s="647">
        <v>4</v>
      </c>
      <c r="E3209" s="163" t="s">
        <v>2648</v>
      </c>
      <c r="F3209" s="593" t="s">
        <v>4675</v>
      </c>
      <c r="G3209" s="143"/>
      <c r="H3209" s="166">
        <v>42132200</v>
      </c>
      <c r="I3209" s="180" t="s">
        <v>2458</v>
      </c>
      <c r="J3209" s="146"/>
      <c r="K3209" s="146"/>
      <c r="L3209" s="146"/>
      <c r="M3209" s="146"/>
      <c r="N3209" s="148"/>
      <c r="O3209" s="146"/>
      <c r="P3209" s="146"/>
      <c r="Q3209" s="146">
        <f t="shared" si="61"/>
        <v>0</v>
      </c>
      <c r="R3209" s="182" t="s">
        <v>4741</v>
      </c>
      <c r="S3209" s="226"/>
      <c r="T3209" s="676" t="s">
        <v>4687</v>
      </c>
      <c r="U3209" s="147"/>
      <c r="V3209" s="147"/>
      <c r="W3209" s="147"/>
      <c r="X3209" s="117"/>
    </row>
    <row r="3210" spans="1:35" ht="27" hidden="1" customHeight="1" x14ac:dyDescent="0.2">
      <c r="A3210" s="167">
        <v>2</v>
      </c>
      <c r="B3210" s="647">
        <v>0</v>
      </c>
      <c r="C3210" s="647">
        <v>4</v>
      </c>
      <c r="D3210" s="647">
        <v>4</v>
      </c>
      <c r="E3210" s="163" t="s">
        <v>2648</v>
      </c>
      <c r="F3210" s="593" t="s">
        <v>4675</v>
      </c>
      <c r="G3210" s="143"/>
      <c r="H3210" s="166">
        <v>42132200</v>
      </c>
      <c r="I3210" s="180" t="s">
        <v>2459</v>
      </c>
      <c r="J3210" s="146"/>
      <c r="K3210" s="146"/>
      <c r="L3210" s="146"/>
      <c r="M3210" s="146"/>
      <c r="N3210" s="148"/>
      <c r="O3210" s="146"/>
      <c r="P3210" s="146"/>
      <c r="Q3210" s="146">
        <f t="shared" si="61"/>
        <v>0</v>
      </c>
      <c r="R3210" s="182" t="s">
        <v>4741</v>
      </c>
      <c r="S3210" s="226"/>
      <c r="T3210" s="676" t="s">
        <v>4687</v>
      </c>
      <c r="U3210" s="147"/>
      <c r="V3210" s="147"/>
      <c r="W3210" s="147"/>
      <c r="X3210" s="117"/>
    </row>
    <row r="3211" spans="1:35" ht="27" hidden="1" customHeight="1" x14ac:dyDescent="0.2">
      <c r="A3211" s="167">
        <v>2</v>
      </c>
      <c r="B3211" s="647">
        <v>0</v>
      </c>
      <c r="C3211" s="647">
        <v>4</v>
      </c>
      <c r="D3211" s="647">
        <v>4</v>
      </c>
      <c r="E3211" s="163" t="s">
        <v>2648</v>
      </c>
      <c r="F3211" s="593" t="s">
        <v>4675</v>
      </c>
      <c r="G3211" s="143"/>
      <c r="H3211" s="166">
        <v>42132200</v>
      </c>
      <c r="I3211" s="180" t="s">
        <v>1479</v>
      </c>
      <c r="J3211" s="146"/>
      <c r="K3211" s="146"/>
      <c r="L3211" s="146"/>
      <c r="M3211" s="146"/>
      <c r="N3211" s="148"/>
      <c r="O3211" s="146"/>
      <c r="P3211" s="146"/>
      <c r="Q3211" s="146">
        <f t="shared" si="61"/>
        <v>0</v>
      </c>
      <c r="R3211" s="182" t="s">
        <v>4741</v>
      </c>
      <c r="S3211" s="226"/>
      <c r="T3211" s="676" t="s">
        <v>4687</v>
      </c>
      <c r="U3211" s="147"/>
      <c r="V3211" s="147"/>
      <c r="W3211" s="147"/>
      <c r="X3211" s="117"/>
    </row>
    <row r="3212" spans="1:35" s="894" customFormat="1" ht="27" customHeight="1" x14ac:dyDescent="0.2">
      <c r="A3212" s="884">
        <v>2</v>
      </c>
      <c r="B3212" s="885">
        <v>0</v>
      </c>
      <c r="C3212" s="885">
        <v>4</v>
      </c>
      <c r="D3212" s="885">
        <v>4</v>
      </c>
      <c r="E3212" s="886" t="s">
        <v>2648</v>
      </c>
      <c r="F3212" s="887" t="s">
        <v>4675</v>
      </c>
      <c r="G3212" s="888"/>
      <c r="H3212" s="862">
        <v>42132200</v>
      </c>
      <c r="I3212" s="895" t="s">
        <v>1480</v>
      </c>
      <c r="J3212" s="890"/>
      <c r="K3212" s="890"/>
      <c r="L3212" s="890"/>
      <c r="M3212" s="890"/>
      <c r="N3212" s="897" t="s">
        <v>5019</v>
      </c>
      <c r="O3212" s="890">
        <v>55</v>
      </c>
      <c r="P3212" s="890">
        <f>17000*O3212</f>
        <v>935000</v>
      </c>
      <c r="Q3212" s="890">
        <f t="shared" si="61"/>
        <v>935000</v>
      </c>
      <c r="R3212" s="866" t="s">
        <v>4767</v>
      </c>
      <c r="S3212" s="866">
        <v>2</v>
      </c>
      <c r="T3212" s="865" t="s">
        <v>4687</v>
      </c>
      <c r="U3212" s="867" t="s">
        <v>4670</v>
      </c>
      <c r="V3212" s="892"/>
      <c r="W3212" s="892"/>
      <c r="X3212" s="845" t="s">
        <v>5121</v>
      </c>
      <c r="Y3212" s="893"/>
      <c r="Z3212" s="893"/>
      <c r="AA3212" s="893"/>
      <c r="AB3212" s="893"/>
      <c r="AC3212" s="893"/>
      <c r="AD3212" s="893"/>
      <c r="AE3212" s="893"/>
      <c r="AF3212" s="893"/>
      <c r="AG3212" s="893"/>
      <c r="AH3212" s="893"/>
      <c r="AI3212" s="893"/>
    </row>
    <row r="3213" spans="1:35" s="894" customFormat="1" ht="27" customHeight="1" x14ac:dyDescent="0.2">
      <c r="A3213" s="884">
        <v>2</v>
      </c>
      <c r="B3213" s="885">
        <v>0</v>
      </c>
      <c r="C3213" s="885">
        <v>4</v>
      </c>
      <c r="D3213" s="885">
        <v>4</v>
      </c>
      <c r="E3213" s="886" t="s">
        <v>2648</v>
      </c>
      <c r="F3213" s="887" t="s">
        <v>4675</v>
      </c>
      <c r="G3213" s="888"/>
      <c r="H3213" s="862">
        <v>42132200</v>
      </c>
      <c r="I3213" s="895" t="s">
        <v>1478</v>
      </c>
      <c r="J3213" s="890"/>
      <c r="K3213" s="890"/>
      <c r="L3213" s="890"/>
      <c r="M3213" s="890"/>
      <c r="N3213" s="897" t="s">
        <v>5019</v>
      </c>
      <c r="O3213" s="890">
        <v>60</v>
      </c>
      <c r="P3213" s="890">
        <f>16000*O3213</f>
        <v>960000</v>
      </c>
      <c r="Q3213" s="890">
        <f t="shared" si="61"/>
        <v>960000</v>
      </c>
      <c r="R3213" s="866" t="s">
        <v>4767</v>
      </c>
      <c r="S3213" s="866">
        <v>2</v>
      </c>
      <c r="T3213" s="865" t="s">
        <v>4687</v>
      </c>
      <c r="U3213" s="867" t="s">
        <v>4670</v>
      </c>
      <c r="V3213" s="892"/>
      <c r="W3213" s="892"/>
      <c r="X3213" s="845" t="s">
        <v>5121</v>
      </c>
      <c r="Y3213" s="893"/>
      <c r="Z3213" s="893"/>
      <c r="AA3213" s="893"/>
      <c r="AB3213" s="893"/>
      <c r="AC3213" s="893"/>
      <c r="AD3213" s="893"/>
      <c r="AE3213" s="893"/>
      <c r="AF3213" s="893"/>
      <c r="AG3213" s="893"/>
      <c r="AH3213" s="893"/>
      <c r="AI3213" s="893"/>
    </row>
    <row r="3214" spans="1:35" ht="24" hidden="1" x14ac:dyDescent="0.2">
      <c r="A3214" s="167">
        <v>2</v>
      </c>
      <c r="B3214" s="647">
        <v>0</v>
      </c>
      <c r="C3214" s="647">
        <v>4</v>
      </c>
      <c r="D3214" s="647">
        <v>4</v>
      </c>
      <c r="E3214" s="163" t="s">
        <v>2648</v>
      </c>
      <c r="F3214" s="593" t="s">
        <v>4675</v>
      </c>
      <c r="G3214" s="143"/>
      <c r="H3214" s="166">
        <v>42271700</v>
      </c>
      <c r="I3214" s="180" t="s">
        <v>2780</v>
      </c>
      <c r="J3214" s="146"/>
      <c r="K3214" s="146"/>
      <c r="L3214" s="146"/>
      <c r="M3214" s="146"/>
      <c r="N3214" s="148"/>
      <c r="O3214" s="146"/>
      <c r="P3214" s="146"/>
      <c r="Q3214" s="146">
        <f t="shared" si="61"/>
        <v>0</v>
      </c>
      <c r="R3214" s="182" t="s">
        <v>4741</v>
      </c>
      <c r="S3214" s="226"/>
      <c r="T3214" s="676" t="s">
        <v>4687</v>
      </c>
      <c r="U3214" s="147"/>
      <c r="V3214" s="147"/>
      <c r="W3214" s="147"/>
      <c r="X3214" s="117"/>
    </row>
    <row r="3215" spans="1:35" ht="24" hidden="1" x14ac:dyDescent="0.2">
      <c r="A3215" s="167">
        <v>2</v>
      </c>
      <c r="B3215" s="647">
        <v>0</v>
      </c>
      <c r="C3215" s="647">
        <v>4</v>
      </c>
      <c r="D3215" s="647">
        <v>4</v>
      </c>
      <c r="E3215" s="163" t="s">
        <v>2648</v>
      </c>
      <c r="F3215" s="593" t="s">
        <v>4675</v>
      </c>
      <c r="G3215" s="143"/>
      <c r="H3215" s="166">
        <v>42271700</v>
      </c>
      <c r="I3215" s="180" t="s">
        <v>2781</v>
      </c>
      <c r="J3215" s="146"/>
      <c r="K3215" s="146"/>
      <c r="L3215" s="146"/>
      <c r="M3215" s="146"/>
      <c r="N3215" s="148"/>
      <c r="O3215" s="146"/>
      <c r="P3215" s="146"/>
      <c r="Q3215" s="146">
        <f t="shared" si="61"/>
        <v>0</v>
      </c>
      <c r="R3215" s="182" t="s">
        <v>4741</v>
      </c>
      <c r="S3215" s="226"/>
      <c r="T3215" s="676" t="s">
        <v>4687</v>
      </c>
      <c r="U3215" s="147"/>
      <c r="V3215" s="147"/>
      <c r="W3215" s="147"/>
      <c r="X3215" s="117"/>
    </row>
    <row r="3216" spans="1:35" ht="24" hidden="1" x14ac:dyDescent="0.2">
      <c r="A3216" s="167">
        <v>2</v>
      </c>
      <c r="B3216" s="647">
        <v>0</v>
      </c>
      <c r="C3216" s="647">
        <v>4</v>
      </c>
      <c r="D3216" s="647">
        <v>4</v>
      </c>
      <c r="E3216" s="163" t="s">
        <v>2648</v>
      </c>
      <c r="F3216" s="593" t="s">
        <v>4675</v>
      </c>
      <c r="G3216" s="143"/>
      <c r="H3216" s="166">
        <v>42271700</v>
      </c>
      <c r="I3216" s="180" t="s">
        <v>4299</v>
      </c>
      <c r="J3216" s="146"/>
      <c r="K3216" s="146"/>
      <c r="L3216" s="146"/>
      <c r="M3216" s="146"/>
      <c r="N3216" s="148"/>
      <c r="O3216" s="146"/>
      <c r="P3216" s="146"/>
      <c r="Q3216" s="146">
        <f t="shared" si="61"/>
        <v>0</v>
      </c>
      <c r="R3216" s="182" t="s">
        <v>4741</v>
      </c>
      <c r="S3216" s="226"/>
      <c r="T3216" s="676" t="s">
        <v>4687</v>
      </c>
      <c r="U3216" s="147"/>
      <c r="V3216" s="147"/>
      <c r="W3216" s="147"/>
      <c r="X3216" s="117"/>
    </row>
    <row r="3217" spans="1:24" ht="24" hidden="1" x14ac:dyDescent="0.2">
      <c r="A3217" s="167">
        <v>2</v>
      </c>
      <c r="B3217" s="647">
        <v>0</v>
      </c>
      <c r="C3217" s="647">
        <v>4</v>
      </c>
      <c r="D3217" s="647">
        <v>4</v>
      </c>
      <c r="E3217" s="163" t="s">
        <v>2648</v>
      </c>
      <c r="F3217" s="593" t="s">
        <v>4675</v>
      </c>
      <c r="G3217" s="143"/>
      <c r="H3217" s="162">
        <v>42311518</v>
      </c>
      <c r="I3217" s="145" t="s">
        <v>1527</v>
      </c>
      <c r="J3217" s="146"/>
      <c r="K3217" s="146"/>
      <c r="L3217" s="146"/>
      <c r="M3217" s="146"/>
      <c r="N3217" s="148"/>
      <c r="O3217" s="146"/>
      <c r="P3217" s="146"/>
      <c r="Q3217" s="146">
        <f t="shared" si="61"/>
        <v>0</v>
      </c>
      <c r="R3217" s="182" t="s">
        <v>4741</v>
      </c>
      <c r="S3217" s="226"/>
      <c r="T3217" s="676" t="s">
        <v>4687</v>
      </c>
      <c r="U3217" s="147"/>
      <c r="V3217" s="147"/>
      <c r="W3217" s="147"/>
      <c r="X3217" s="117"/>
    </row>
    <row r="3218" spans="1:24" ht="24" hidden="1" customHeight="1" x14ac:dyDescent="0.2">
      <c r="A3218" s="167">
        <v>2</v>
      </c>
      <c r="B3218" s="647">
        <v>0</v>
      </c>
      <c r="C3218" s="647">
        <v>4</v>
      </c>
      <c r="D3218" s="647">
        <v>4</v>
      </c>
      <c r="E3218" s="163" t="s">
        <v>2648</v>
      </c>
      <c r="F3218" s="593" t="s">
        <v>4675</v>
      </c>
      <c r="G3218" s="143"/>
      <c r="H3218" s="162">
        <v>14122100</v>
      </c>
      <c r="I3218" s="145" t="s">
        <v>5050</v>
      </c>
      <c r="J3218" s="146"/>
      <c r="K3218" s="146"/>
      <c r="L3218" s="146"/>
      <c r="M3218" s="146"/>
      <c r="N3218" s="148" t="s">
        <v>5051</v>
      </c>
      <c r="O3218" s="146">
        <v>5</v>
      </c>
      <c r="P3218" s="146"/>
      <c r="Q3218" s="146">
        <f t="shared" si="61"/>
        <v>0</v>
      </c>
      <c r="R3218" s="182"/>
      <c r="S3218" s="226"/>
      <c r="T3218" s="676" t="s">
        <v>4687</v>
      </c>
      <c r="U3218" s="147"/>
      <c r="V3218" s="147"/>
      <c r="W3218" s="147"/>
      <c r="X3218" s="117"/>
    </row>
    <row r="3219" spans="1:24" ht="28.5" hidden="1" customHeight="1" x14ac:dyDescent="0.2">
      <c r="A3219" s="167">
        <v>2</v>
      </c>
      <c r="B3219" s="647">
        <v>0</v>
      </c>
      <c r="C3219" s="647">
        <v>4</v>
      </c>
      <c r="D3219" s="647">
        <v>4</v>
      </c>
      <c r="E3219" s="163" t="s">
        <v>2648</v>
      </c>
      <c r="F3219" s="593" t="s">
        <v>4675</v>
      </c>
      <c r="G3219" s="143"/>
      <c r="H3219" s="162">
        <v>14122100</v>
      </c>
      <c r="I3219" s="145" t="s">
        <v>4960</v>
      </c>
      <c r="J3219" s="146"/>
      <c r="K3219" s="146"/>
      <c r="L3219" s="146"/>
      <c r="M3219" s="146"/>
      <c r="N3219" s="148" t="s">
        <v>4961</v>
      </c>
      <c r="O3219" s="146">
        <v>2</v>
      </c>
      <c r="P3219" s="148"/>
      <c r="Q3219" s="146">
        <f t="shared" si="61"/>
        <v>0</v>
      </c>
      <c r="R3219" s="182" t="s">
        <v>4741</v>
      </c>
      <c r="S3219" s="226"/>
      <c r="T3219" s="676" t="s">
        <v>4687</v>
      </c>
      <c r="U3219" s="147"/>
      <c r="V3219" s="147"/>
      <c r="W3219" s="147"/>
      <c r="X3219" s="117"/>
    </row>
    <row r="3220" spans="1:24" ht="24" hidden="1" x14ac:dyDescent="0.2">
      <c r="A3220" s="167">
        <v>2</v>
      </c>
      <c r="B3220" s="647">
        <v>0</v>
      </c>
      <c r="C3220" s="647">
        <v>4</v>
      </c>
      <c r="D3220" s="647">
        <v>4</v>
      </c>
      <c r="E3220" s="163" t="s">
        <v>2648</v>
      </c>
      <c r="F3220" s="593" t="s">
        <v>4675</v>
      </c>
      <c r="G3220" s="143"/>
      <c r="H3220" s="162">
        <v>14122100</v>
      </c>
      <c r="I3220" s="145" t="s">
        <v>2896</v>
      </c>
      <c r="J3220" s="146"/>
      <c r="K3220" s="146"/>
      <c r="L3220" s="146"/>
      <c r="M3220" s="146"/>
      <c r="N3220" s="148"/>
      <c r="O3220" s="146"/>
      <c r="P3220" s="146"/>
      <c r="Q3220" s="146">
        <f t="shared" si="61"/>
        <v>0</v>
      </c>
      <c r="R3220" s="182" t="s">
        <v>4741</v>
      </c>
      <c r="S3220" s="226"/>
      <c r="T3220" s="676" t="s">
        <v>4687</v>
      </c>
      <c r="U3220" s="147"/>
      <c r="V3220" s="147"/>
      <c r="W3220" s="147"/>
      <c r="X3220" s="117"/>
    </row>
    <row r="3221" spans="1:24" ht="24" hidden="1" x14ac:dyDescent="0.2">
      <c r="A3221" s="167">
        <v>2</v>
      </c>
      <c r="B3221" s="647">
        <v>0</v>
      </c>
      <c r="C3221" s="647">
        <v>4</v>
      </c>
      <c r="D3221" s="647">
        <v>4</v>
      </c>
      <c r="E3221" s="163" t="s">
        <v>2648</v>
      </c>
      <c r="F3221" s="593" t="s">
        <v>4675</v>
      </c>
      <c r="G3221" s="143"/>
      <c r="H3221" s="162">
        <v>14122100</v>
      </c>
      <c r="I3221" s="145" t="s">
        <v>2897</v>
      </c>
      <c r="J3221" s="146"/>
      <c r="K3221" s="146"/>
      <c r="L3221" s="146"/>
      <c r="M3221" s="146"/>
      <c r="N3221" s="148"/>
      <c r="O3221" s="146"/>
      <c r="P3221" s="146"/>
      <c r="Q3221" s="146">
        <f t="shared" si="61"/>
        <v>0</v>
      </c>
      <c r="R3221" s="182" t="s">
        <v>4741</v>
      </c>
      <c r="S3221" s="226"/>
      <c r="T3221" s="676" t="s">
        <v>4687</v>
      </c>
      <c r="U3221" s="147"/>
      <c r="V3221" s="147"/>
      <c r="W3221" s="147"/>
      <c r="X3221" s="117"/>
    </row>
    <row r="3222" spans="1:24" ht="24" hidden="1" x14ac:dyDescent="0.2">
      <c r="A3222" s="167">
        <v>2</v>
      </c>
      <c r="B3222" s="647">
        <v>0</v>
      </c>
      <c r="C3222" s="647">
        <v>4</v>
      </c>
      <c r="D3222" s="647">
        <v>4</v>
      </c>
      <c r="E3222" s="163" t="s">
        <v>2648</v>
      </c>
      <c r="F3222" s="593" t="s">
        <v>4675</v>
      </c>
      <c r="G3222" s="143"/>
      <c r="H3222" s="162">
        <v>14122100</v>
      </c>
      <c r="I3222" s="145" t="s">
        <v>2898</v>
      </c>
      <c r="J3222" s="146"/>
      <c r="K3222" s="146"/>
      <c r="L3222" s="146"/>
      <c r="M3222" s="146"/>
      <c r="N3222" s="148"/>
      <c r="O3222" s="146"/>
      <c r="P3222" s="146"/>
      <c r="Q3222" s="146">
        <f t="shared" si="61"/>
        <v>0</v>
      </c>
      <c r="R3222" s="182" t="s">
        <v>4741</v>
      </c>
      <c r="S3222" s="226"/>
      <c r="T3222" s="676" t="s">
        <v>4687</v>
      </c>
      <c r="U3222" s="147"/>
      <c r="V3222" s="147"/>
      <c r="W3222" s="147"/>
      <c r="X3222" s="117"/>
    </row>
    <row r="3223" spans="1:24" ht="24" hidden="1" x14ac:dyDescent="0.2">
      <c r="A3223" s="167">
        <v>2</v>
      </c>
      <c r="B3223" s="647">
        <v>0</v>
      </c>
      <c r="C3223" s="647">
        <v>4</v>
      </c>
      <c r="D3223" s="647">
        <v>4</v>
      </c>
      <c r="E3223" s="163" t="s">
        <v>2648</v>
      </c>
      <c r="F3223" s="593" t="s">
        <v>4675</v>
      </c>
      <c r="G3223" s="143"/>
      <c r="H3223" s="162"/>
      <c r="I3223" s="145" t="s">
        <v>2899</v>
      </c>
      <c r="J3223" s="146"/>
      <c r="K3223" s="146"/>
      <c r="L3223" s="146"/>
      <c r="M3223" s="146"/>
      <c r="N3223" s="148"/>
      <c r="O3223" s="146"/>
      <c r="P3223" s="146"/>
      <c r="Q3223" s="146">
        <f t="shared" si="61"/>
        <v>0</v>
      </c>
      <c r="R3223" s="182" t="s">
        <v>4741</v>
      </c>
      <c r="S3223" s="226"/>
      <c r="T3223" s="676" t="s">
        <v>4687</v>
      </c>
      <c r="U3223" s="147"/>
      <c r="V3223" s="147"/>
      <c r="W3223" s="147"/>
      <c r="X3223" s="117"/>
    </row>
    <row r="3224" spans="1:24" ht="24" hidden="1" x14ac:dyDescent="0.2">
      <c r="A3224" s="167">
        <v>2</v>
      </c>
      <c r="B3224" s="647">
        <v>0</v>
      </c>
      <c r="C3224" s="647">
        <v>4</v>
      </c>
      <c r="D3224" s="647">
        <v>4</v>
      </c>
      <c r="E3224" s="163" t="s">
        <v>2648</v>
      </c>
      <c r="F3224" s="593" t="s">
        <v>4675</v>
      </c>
      <c r="G3224" s="143"/>
      <c r="H3224" s="162">
        <v>14111500</v>
      </c>
      <c r="I3224" s="145" t="s">
        <v>2108</v>
      </c>
      <c r="J3224" s="146"/>
      <c r="K3224" s="146"/>
      <c r="L3224" s="146"/>
      <c r="M3224" s="146"/>
      <c r="N3224" s="148"/>
      <c r="O3224" s="146"/>
      <c r="P3224" s="146"/>
      <c r="Q3224" s="146">
        <f t="shared" si="61"/>
        <v>0</v>
      </c>
      <c r="R3224" s="182" t="s">
        <v>4741</v>
      </c>
      <c r="S3224" s="226"/>
      <c r="T3224" s="676" t="s">
        <v>4687</v>
      </c>
      <c r="U3224" s="147"/>
      <c r="V3224" s="147"/>
      <c r="W3224" s="147"/>
      <c r="X3224" s="117"/>
    </row>
    <row r="3225" spans="1:24" ht="24" hidden="1" x14ac:dyDescent="0.2">
      <c r="A3225" s="167">
        <v>2</v>
      </c>
      <c r="B3225" s="647">
        <v>0</v>
      </c>
      <c r="C3225" s="647">
        <v>4</v>
      </c>
      <c r="D3225" s="647">
        <v>4</v>
      </c>
      <c r="E3225" s="163" t="s">
        <v>2648</v>
      </c>
      <c r="F3225" s="593" t="s">
        <v>4675</v>
      </c>
      <c r="G3225" s="143"/>
      <c r="H3225" s="162">
        <v>14111500</v>
      </c>
      <c r="I3225" s="145" t="s">
        <v>2900</v>
      </c>
      <c r="J3225" s="146"/>
      <c r="K3225" s="146"/>
      <c r="L3225" s="146"/>
      <c r="M3225" s="146"/>
      <c r="N3225" s="148"/>
      <c r="O3225" s="146"/>
      <c r="P3225" s="146"/>
      <c r="Q3225" s="146">
        <f t="shared" si="61"/>
        <v>0</v>
      </c>
      <c r="R3225" s="182" t="s">
        <v>4741</v>
      </c>
      <c r="S3225" s="226"/>
      <c r="T3225" s="676" t="s">
        <v>4687</v>
      </c>
      <c r="U3225" s="147"/>
      <c r="V3225" s="147"/>
      <c r="W3225" s="147"/>
      <c r="X3225" s="117"/>
    </row>
    <row r="3226" spans="1:24" ht="24" hidden="1" x14ac:dyDescent="0.2">
      <c r="A3226" s="167">
        <v>2</v>
      </c>
      <c r="B3226" s="647">
        <v>0</v>
      </c>
      <c r="C3226" s="647">
        <v>4</v>
      </c>
      <c r="D3226" s="647">
        <v>4</v>
      </c>
      <c r="E3226" s="163" t="s">
        <v>2648</v>
      </c>
      <c r="F3226" s="593" t="s">
        <v>4675</v>
      </c>
      <c r="G3226" s="143"/>
      <c r="H3226" s="162">
        <v>14111500</v>
      </c>
      <c r="I3226" s="145" t="s">
        <v>2901</v>
      </c>
      <c r="J3226" s="146"/>
      <c r="K3226" s="146"/>
      <c r="L3226" s="146"/>
      <c r="M3226" s="146"/>
      <c r="N3226" s="148"/>
      <c r="O3226" s="146"/>
      <c r="P3226" s="146"/>
      <c r="Q3226" s="146">
        <f t="shared" si="61"/>
        <v>0</v>
      </c>
      <c r="R3226" s="182" t="s">
        <v>4741</v>
      </c>
      <c r="S3226" s="226"/>
      <c r="T3226" s="676" t="s">
        <v>4687</v>
      </c>
      <c r="U3226" s="147"/>
      <c r="V3226" s="147"/>
      <c r="W3226" s="147"/>
      <c r="X3226" s="117"/>
    </row>
    <row r="3227" spans="1:24" ht="24" hidden="1" x14ac:dyDescent="0.2">
      <c r="A3227" s="167">
        <v>2</v>
      </c>
      <c r="B3227" s="647">
        <v>0</v>
      </c>
      <c r="C3227" s="647">
        <v>4</v>
      </c>
      <c r="D3227" s="647">
        <v>4</v>
      </c>
      <c r="E3227" s="163" t="s">
        <v>2648</v>
      </c>
      <c r="F3227" s="593" t="s">
        <v>4675</v>
      </c>
      <c r="G3227" s="143"/>
      <c r="H3227" s="162">
        <v>14111500</v>
      </c>
      <c r="I3227" s="145" t="s">
        <v>2902</v>
      </c>
      <c r="J3227" s="146"/>
      <c r="K3227" s="146"/>
      <c r="L3227" s="146"/>
      <c r="M3227" s="146"/>
      <c r="N3227" s="148"/>
      <c r="O3227" s="146"/>
      <c r="P3227" s="146"/>
      <c r="Q3227" s="146">
        <f t="shared" si="61"/>
        <v>0</v>
      </c>
      <c r="R3227" s="182" t="s">
        <v>4741</v>
      </c>
      <c r="S3227" s="226"/>
      <c r="T3227" s="676" t="s">
        <v>4687</v>
      </c>
      <c r="U3227" s="147"/>
      <c r="V3227" s="147"/>
      <c r="W3227" s="147"/>
      <c r="X3227" s="117"/>
    </row>
    <row r="3228" spans="1:24" ht="24" hidden="1" x14ac:dyDescent="0.2">
      <c r="A3228" s="167">
        <v>2</v>
      </c>
      <c r="B3228" s="647">
        <v>0</v>
      </c>
      <c r="C3228" s="647">
        <v>4</v>
      </c>
      <c r="D3228" s="647">
        <v>4</v>
      </c>
      <c r="E3228" s="163" t="s">
        <v>2648</v>
      </c>
      <c r="F3228" s="593" t="s">
        <v>4675</v>
      </c>
      <c r="G3228" s="143"/>
      <c r="H3228" s="162">
        <v>14111500</v>
      </c>
      <c r="I3228" s="145" t="s">
        <v>2903</v>
      </c>
      <c r="J3228" s="146"/>
      <c r="K3228" s="146"/>
      <c r="L3228" s="146"/>
      <c r="M3228" s="146"/>
      <c r="N3228" s="148"/>
      <c r="O3228" s="146"/>
      <c r="P3228" s="146"/>
      <c r="Q3228" s="146">
        <f t="shared" si="61"/>
        <v>0</v>
      </c>
      <c r="R3228" s="182" t="s">
        <v>4741</v>
      </c>
      <c r="S3228" s="226"/>
      <c r="T3228" s="676" t="s">
        <v>4687</v>
      </c>
      <c r="U3228" s="147"/>
      <c r="V3228" s="147"/>
      <c r="W3228" s="147"/>
      <c r="X3228" s="117"/>
    </row>
    <row r="3229" spans="1:24" ht="24" hidden="1" x14ac:dyDescent="0.2">
      <c r="A3229" s="167">
        <v>2</v>
      </c>
      <c r="B3229" s="647">
        <v>0</v>
      </c>
      <c r="C3229" s="647">
        <v>4</v>
      </c>
      <c r="D3229" s="647">
        <v>4</v>
      </c>
      <c r="E3229" s="163" t="s">
        <v>2648</v>
      </c>
      <c r="F3229" s="593" t="s">
        <v>4675</v>
      </c>
      <c r="G3229" s="143"/>
      <c r="H3229" s="162">
        <v>14111500</v>
      </c>
      <c r="I3229" s="145" t="s">
        <v>2904</v>
      </c>
      <c r="J3229" s="146"/>
      <c r="K3229" s="146"/>
      <c r="L3229" s="146"/>
      <c r="M3229" s="146"/>
      <c r="N3229" s="148"/>
      <c r="O3229" s="146"/>
      <c r="P3229" s="146"/>
      <c r="Q3229" s="146">
        <f t="shared" si="61"/>
        <v>0</v>
      </c>
      <c r="R3229" s="182" t="s">
        <v>4741</v>
      </c>
      <c r="S3229" s="226"/>
      <c r="T3229" s="676" t="s">
        <v>4687</v>
      </c>
      <c r="U3229" s="147"/>
      <c r="V3229" s="147"/>
      <c r="W3229" s="147"/>
      <c r="X3229" s="117"/>
    </row>
    <row r="3230" spans="1:24" ht="24" hidden="1" x14ac:dyDescent="0.2">
      <c r="A3230" s="167">
        <v>2</v>
      </c>
      <c r="B3230" s="647">
        <v>0</v>
      </c>
      <c r="C3230" s="647">
        <v>4</v>
      </c>
      <c r="D3230" s="647">
        <v>4</v>
      </c>
      <c r="E3230" s="163" t="s">
        <v>2648</v>
      </c>
      <c r="F3230" s="593" t="s">
        <v>4675</v>
      </c>
      <c r="G3230" s="143"/>
      <c r="H3230" s="162">
        <v>14111500</v>
      </c>
      <c r="I3230" s="145" t="s">
        <v>1519</v>
      </c>
      <c r="J3230" s="146"/>
      <c r="K3230" s="146"/>
      <c r="L3230" s="146"/>
      <c r="M3230" s="146"/>
      <c r="N3230" s="148"/>
      <c r="O3230" s="146"/>
      <c r="P3230" s="146"/>
      <c r="Q3230" s="146">
        <f t="shared" si="61"/>
        <v>0</v>
      </c>
      <c r="R3230" s="182" t="s">
        <v>4741</v>
      </c>
      <c r="S3230" s="226"/>
      <c r="T3230" s="676" t="s">
        <v>4687</v>
      </c>
      <c r="U3230" s="147"/>
      <c r="V3230" s="147"/>
      <c r="W3230" s="147"/>
      <c r="X3230" s="117"/>
    </row>
    <row r="3231" spans="1:24" ht="24" hidden="1" x14ac:dyDescent="0.2">
      <c r="A3231" s="167">
        <v>2</v>
      </c>
      <c r="B3231" s="647">
        <v>0</v>
      </c>
      <c r="C3231" s="647">
        <v>4</v>
      </c>
      <c r="D3231" s="647">
        <v>4</v>
      </c>
      <c r="E3231" s="163" t="s">
        <v>2648</v>
      </c>
      <c r="F3231" s="593" t="s">
        <v>4675</v>
      </c>
      <c r="G3231" s="143"/>
      <c r="H3231" s="162">
        <v>14111500</v>
      </c>
      <c r="I3231" s="145" t="s">
        <v>1520</v>
      </c>
      <c r="J3231" s="146"/>
      <c r="K3231" s="146"/>
      <c r="L3231" s="146"/>
      <c r="M3231" s="146"/>
      <c r="N3231" s="148"/>
      <c r="O3231" s="146"/>
      <c r="P3231" s="146"/>
      <c r="Q3231" s="146">
        <f t="shared" si="61"/>
        <v>0</v>
      </c>
      <c r="R3231" s="182" t="s">
        <v>4741</v>
      </c>
      <c r="S3231" s="226"/>
      <c r="T3231" s="676" t="s">
        <v>4687</v>
      </c>
      <c r="U3231" s="147"/>
      <c r="V3231" s="147"/>
      <c r="W3231" s="147"/>
      <c r="X3231" s="117"/>
    </row>
    <row r="3232" spans="1:24" ht="24" hidden="1" x14ac:dyDescent="0.2">
      <c r="A3232" s="167">
        <v>2</v>
      </c>
      <c r="B3232" s="647">
        <v>0</v>
      </c>
      <c r="C3232" s="647">
        <v>4</v>
      </c>
      <c r="D3232" s="647">
        <v>4</v>
      </c>
      <c r="E3232" s="163" t="s">
        <v>2648</v>
      </c>
      <c r="F3232" s="593" t="s">
        <v>4675</v>
      </c>
      <c r="G3232" s="143"/>
      <c r="H3232" s="162">
        <v>14111500</v>
      </c>
      <c r="I3232" s="145" t="s">
        <v>1521</v>
      </c>
      <c r="J3232" s="146"/>
      <c r="K3232" s="146"/>
      <c r="L3232" s="146"/>
      <c r="M3232" s="146"/>
      <c r="N3232" s="148"/>
      <c r="O3232" s="146"/>
      <c r="P3232" s="146"/>
      <c r="Q3232" s="146">
        <f t="shared" si="61"/>
        <v>0</v>
      </c>
      <c r="R3232" s="182" t="s">
        <v>4741</v>
      </c>
      <c r="S3232" s="226"/>
      <c r="T3232" s="676" t="s">
        <v>4687</v>
      </c>
      <c r="U3232" s="147"/>
      <c r="V3232" s="147"/>
      <c r="W3232" s="147"/>
      <c r="X3232" s="117"/>
    </row>
    <row r="3233" spans="1:24" ht="24" hidden="1" x14ac:dyDescent="0.2">
      <c r="A3233" s="167">
        <v>2</v>
      </c>
      <c r="B3233" s="647">
        <v>0</v>
      </c>
      <c r="C3233" s="647">
        <v>4</v>
      </c>
      <c r="D3233" s="647">
        <v>4</v>
      </c>
      <c r="E3233" s="163" t="s">
        <v>2648</v>
      </c>
      <c r="F3233" s="593" t="s">
        <v>4675</v>
      </c>
      <c r="G3233" s="143"/>
      <c r="H3233" s="162">
        <v>14111500</v>
      </c>
      <c r="I3233" s="145" t="s">
        <v>1522</v>
      </c>
      <c r="J3233" s="146"/>
      <c r="K3233" s="146"/>
      <c r="L3233" s="146"/>
      <c r="M3233" s="146"/>
      <c r="N3233" s="148"/>
      <c r="O3233" s="146"/>
      <c r="P3233" s="146"/>
      <c r="Q3233" s="146">
        <f t="shared" si="61"/>
        <v>0</v>
      </c>
      <c r="R3233" s="182" t="s">
        <v>4741</v>
      </c>
      <c r="S3233" s="226"/>
      <c r="T3233" s="676" t="s">
        <v>4687</v>
      </c>
      <c r="U3233" s="147"/>
      <c r="V3233" s="147"/>
      <c r="W3233" s="147"/>
      <c r="X3233" s="117"/>
    </row>
    <row r="3234" spans="1:24" ht="24" hidden="1" x14ac:dyDescent="0.2">
      <c r="A3234" s="167">
        <v>2</v>
      </c>
      <c r="B3234" s="647">
        <v>0</v>
      </c>
      <c r="C3234" s="647">
        <v>4</v>
      </c>
      <c r="D3234" s="647">
        <v>4</v>
      </c>
      <c r="E3234" s="163" t="s">
        <v>2648</v>
      </c>
      <c r="F3234" s="593" t="s">
        <v>4675</v>
      </c>
      <c r="G3234" s="143"/>
      <c r="H3234" s="162">
        <v>14111500</v>
      </c>
      <c r="I3234" s="145" t="s">
        <v>1523</v>
      </c>
      <c r="J3234" s="146"/>
      <c r="K3234" s="146"/>
      <c r="L3234" s="146"/>
      <c r="M3234" s="146"/>
      <c r="N3234" s="148"/>
      <c r="O3234" s="146"/>
      <c r="P3234" s="146"/>
      <c r="Q3234" s="146">
        <f t="shared" si="61"/>
        <v>0</v>
      </c>
      <c r="R3234" s="182" t="s">
        <v>4741</v>
      </c>
      <c r="S3234" s="226"/>
      <c r="T3234" s="676" t="s">
        <v>4687</v>
      </c>
      <c r="U3234" s="147"/>
      <c r="V3234" s="147"/>
      <c r="W3234" s="147"/>
      <c r="X3234" s="117"/>
    </row>
    <row r="3235" spans="1:24" ht="24" hidden="1" x14ac:dyDescent="0.2">
      <c r="A3235" s="167">
        <v>2</v>
      </c>
      <c r="B3235" s="647">
        <v>0</v>
      </c>
      <c r="C3235" s="647">
        <v>4</v>
      </c>
      <c r="D3235" s="647">
        <v>4</v>
      </c>
      <c r="E3235" s="163" t="s">
        <v>2648</v>
      </c>
      <c r="F3235" s="593" t="s">
        <v>4675</v>
      </c>
      <c r="G3235" s="143"/>
      <c r="H3235" s="162">
        <v>14121806</v>
      </c>
      <c r="I3235" s="145" t="s">
        <v>2109</v>
      </c>
      <c r="J3235" s="146"/>
      <c r="K3235" s="146"/>
      <c r="L3235" s="146"/>
      <c r="M3235" s="146"/>
      <c r="N3235" s="148"/>
      <c r="O3235" s="146"/>
      <c r="P3235" s="146"/>
      <c r="Q3235" s="146">
        <f t="shared" si="61"/>
        <v>0</v>
      </c>
      <c r="R3235" s="182" t="s">
        <v>4741</v>
      </c>
      <c r="S3235" s="226"/>
      <c r="T3235" s="676" t="s">
        <v>4687</v>
      </c>
      <c r="U3235" s="147"/>
      <c r="V3235" s="147"/>
      <c r="W3235" s="147"/>
      <c r="X3235" s="117"/>
    </row>
    <row r="3236" spans="1:24" ht="24" hidden="1" x14ac:dyDescent="0.2">
      <c r="A3236" s="167">
        <v>2</v>
      </c>
      <c r="B3236" s="647">
        <v>0</v>
      </c>
      <c r="C3236" s="647">
        <v>4</v>
      </c>
      <c r="D3236" s="647">
        <v>4</v>
      </c>
      <c r="E3236" s="163" t="s">
        <v>2648</v>
      </c>
      <c r="F3236" s="593" t="s">
        <v>4675</v>
      </c>
      <c r="G3236" s="143"/>
      <c r="H3236" s="162">
        <v>14111503</v>
      </c>
      <c r="I3236" s="145" t="s">
        <v>1524</v>
      </c>
      <c r="J3236" s="146"/>
      <c r="K3236" s="146"/>
      <c r="L3236" s="146"/>
      <c r="M3236" s="146"/>
      <c r="N3236" s="148"/>
      <c r="O3236" s="146"/>
      <c r="P3236" s="146"/>
      <c r="Q3236" s="146">
        <f t="shared" si="61"/>
        <v>0</v>
      </c>
      <c r="R3236" s="182" t="s">
        <v>4741</v>
      </c>
      <c r="S3236" s="226"/>
      <c r="T3236" s="676" t="s">
        <v>4687</v>
      </c>
      <c r="U3236" s="147"/>
      <c r="V3236" s="147"/>
      <c r="W3236" s="147"/>
      <c r="X3236" s="117"/>
    </row>
    <row r="3237" spans="1:24" ht="24" hidden="1" x14ac:dyDescent="0.2">
      <c r="A3237" s="167">
        <v>2</v>
      </c>
      <c r="B3237" s="647">
        <v>0</v>
      </c>
      <c r="C3237" s="647">
        <v>4</v>
      </c>
      <c r="D3237" s="647">
        <v>4</v>
      </c>
      <c r="E3237" s="163" t="s">
        <v>2648</v>
      </c>
      <c r="F3237" s="593" t="s">
        <v>4675</v>
      </c>
      <c r="G3237" s="143"/>
      <c r="H3237" s="162">
        <v>14111503</v>
      </c>
      <c r="I3237" s="145" t="s">
        <v>1525</v>
      </c>
      <c r="J3237" s="146"/>
      <c r="K3237" s="146"/>
      <c r="L3237" s="146"/>
      <c r="M3237" s="146"/>
      <c r="N3237" s="148"/>
      <c r="O3237" s="146"/>
      <c r="P3237" s="146"/>
      <c r="Q3237" s="146">
        <f t="shared" si="61"/>
        <v>0</v>
      </c>
      <c r="R3237" s="182" t="s">
        <v>4741</v>
      </c>
      <c r="S3237" s="226"/>
      <c r="T3237" s="676" t="s">
        <v>4687</v>
      </c>
      <c r="U3237" s="147"/>
      <c r="V3237" s="147"/>
      <c r="W3237" s="147"/>
      <c r="X3237" s="117"/>
    </row>
    <row r="3238" spans="1:24" ht="24" hidden="1" x14ac:dyDescent="0.2">
      <c r="A3238" s="167">
        <v>2</v>
      </c>
      <c r="B3238" s="647">
        <v>0</v>
      </c>
      <c r="C3238" s="647">
        <v>4</v>
      </c>
      <c r="D3238" s="647">
        <v>4</v>
      </c>
      <c r="E3238" s="163" t="s">
        <v>2648</v>
      </c>
      <c r="F3238" s="593" t="s">
        <v>4675</v>
      </c>
      <c r="G3238" s="143"/>
      <c r="H3238" s="162">
        <v>14111503</v>
      </c>
      <c r="I3238" s="145" t="s">
        <v>1526</v>
      </c>
      <c r="J3238" s="146"/>
      <c r="K3238" s="146"/>
      <c r="L3238" s="146"/>
      <c r="M3238" s="146"/>
      <c r="N3238" s="148"/>
      <c r="O3238" s="146"/>
      <c r="P3238" s="146"/>
      <c r="Q3238" s="146">
        <f t="shared" si="61"/>
        <v>0</v>
      </c>
      <c r="R3238" s="182" t="s">
        <v>4741</v>
      </c>
      <c r="S3238" s="226"/>
      <c r="T3238" s="676" t="s">
        <v>4687</v>
      </c>
      <c r="U3238" s="147"/>
      <c r="V3238" s="147"/>
      <c r="W3238" s="147"/>
      <c r="X3238" s="117"/>
    </row>
    <row r="3239" spans="1:24" ht="24" hidden="1" x14ac:dyDescent="0.2">
      <c r="A3239" s="167">
        <v>2</v>
      </c>
      <c r="B3239" s="647">
        <v>0</v>
      </c>
      <c r="C3239" s="647">
        <v>4</v>
      </c>
      <c r="D3239" s="647">
        <v>4</v>
      </c>
      <c r="E3239" s="163" t="s">
        <v>2648</v>
      </c>
      <c r="F3239" s="593" t="s">
        <v>4675</v>
      </c>
      <c r="G3239" s="143"/>
      <c r="H3239" s="162">
        <v>42131600</v>
      </c>
      <c r="I3239" s="145" t="s">
        <v>3708</v>
      </c>
      <c r="J3239" s="146"/>
      <c r="K3239" s="146"/>
      <c r="L3239" s="146"/>
      <c r="M3239" s="146"/>
      <c r="N3239" s="148"/>
      <c r="O3239" s="146"/>
      <c r="P3239" s="146"/>
      <c r="Q3239" s="146">
        <f t="shared" si="61"/>
        <v>0</v>
      </c>
      <c r="R3239" s="182" t="s">
        <v>4741</v>
      </c>
      <c r="S3239" s="226"/>
      <c r="T3239" s="676" t="s">
        <v>4687</v>
      </c>
      <c r="U3239" s="147"/>
      <c r="V3239" s="147"/>
      <c r="W3239" s="147"/>
      <c r="X3239" s="117"/>
    </row>
    <row r="3240" spans="1:24" ht="24" hidden="1" x14ac:dyDescent="0.2">
      <c r="A3240" s="167">
        <v>2</v>
      </c>
      <c r="B3240" s="647">
        <v>0</v>
      </c>
      <c r="C3240" s="647">
        <v>4</v>
      </c>
      <c r="D3240" s="647">
        <v>4</v>
      </c>
      <c r="E3240" s="163" t="s">
        <v>2648</v>
      </c>
      <c r="F3240" s="593" t="s">
        <v>4675</v>
      </c>
      <c r="G3240" s="143"/>
      <c r="H3240" s="166">
        <v>11101518</v>
      </c>
      <c r="I3240" s="180" t="s">
        <v>2445</v>
      </c>
      <c r="J3240" s="146"/>
      <c r="K3240" s="146"/>
      <c r="L3240" s="146"/>
      <c r="M3240" s="146"/>
      <c r="N3240" s="148"/>
      <c r="O3240" s="146"/>
      <c r="P3240" s="146"/>
      <c r="Q3240" s="146">
        <f t="shared" si="61"/>
        <v>0</v>
      </c>
      <c r="R3240" s="182" t="s">
        <v>4741</v>
      </c>
      <c r="S3240" s="226"/>
      <c r="T3240" s="676" t="s">
        <v>4687</v>
      </c>
      <c r="U3240" s="147"/>
      <c r="V3240" s="147"/>
      <c r="W3240" s="147"/>
      <c r="X3240" s="117"/>
    </row>
    <row r="3241" spans="1:24" ht="24" hidden="1" x14ac:dyDescent="0.2">
      <c r="A3241" s="167">
        <v>2</v>
      </c>
      <c r="B3241" s="647">
        <v>0</v>
      </c>
      <c r="C3241" s="647">
        <v>4</v>
      </c>
      <c r="D3241" s="647">
        <v>4</v>
      </c>
      <c r="E3241" s="163" t="s">
        <v>2648</v>
      </c>
      <c r="F3241" s="593" t="s">
        <v>4675</v>
      </c>
      <c r="G3241" s="143"/>
      <c r="H3241" s="166">
        <v>42131602</v>
      </c>
      <c r="I3241" s="180" t="s">
        <v>4817</v>
      </c>
      <c r="J3241" s="146"/>
      <c r="K3241" s="146"/>
      <c r="L3241" s="146"/>
      <c r="M3241" s="146"/>
      <c r="N3241" s="148"/>
      <c r="O3241" s="146"/>
      <c r="P3241" s="146"/>
      <c r="Q3241" s="146">
        <f t="shared" si="61"/>
        <v>0</v>
      </c>
      <c r="R3241" s="182" t="s">
        <v>4741</v>
      </c>
      <c r="S3241" s="226"/>
      <c r="T3241" s="676" t="s">
        <v>4687</v>
      </c>
      <c r="U3241" s="147"/>
      <c r="V3241" s="147"/>
      <c r="W3241" s="147"/>
      <c r="X3241" s="117"/>
    </row>
    <row r="3242" spans="1:24" ht="24" hidden="1" x14ac:dyDescent="0.2">
      <c r="A3242" s="167">
        <v>2</v>
      </c>
      <c r="B3242" s="647">
        <v>0</v>
      </c>
      <c r="C3242" s="647">
        <v>4</v>
      </c>
      <c r="D3242" s="647">
        <v>4</v>
      </c>
      <c r="E3242" s="163" t="s">
        <v>2648</v>
      </c>
      <c r="F3242" s="593" t="s">
        <v>4675</v>
      </c>
      <c r="G3242" s="143"/>
      <c r="H3242" s="166">
        <v>42131602</v>
      </c>
      <c r="I3242" s="180" t="s">
        <v>685</v>
      </c>
      <c r="J3242" s="146"/>
      <c r="K3242" s="146"/>
      <c r="L3242" s="146"/>
      <c r="M3242" s="146"/>
      <c r="N3242" s="148"/>
      <c r="O3242" s="146"/>
      <c r="P3242" s="146"/>
      <c r="Q3242" s="146">
        <f t="shared" ref="Q3242:Q3267" si="62">+P3242</f>
        <v>0</v>
      </c>
      <c r="R3242" s="182"/>
      <c r="S3242" s="226"/>
      <c r="T3242" s="676" t="s">
        <v>4687</v>
      </c>
      <c r="U3242" s="147"/>
      <c r="V3242" s="147"/>
      <c r="W3242" s="147"/>
      <c r="X3242" s="117"/>
    </row>
    <row r="3243" spans="1:24" ht="24" hidden="1" x14ac:dyDescent="0.2">
      <c r="A3243" s="167">
        <v>2</v>
      </c>
      <c r="B3243" s="647">
        <v>0</v>
      </c>
      <c r="C3243" s="647">
        <v>4</v>
      </c>
      <c r="D3243" s="647">
        <v>4</v>
      </c>
      <c r="E3243" s="163" t="s">
        <v>2648</v>
      </c>
      <c r="F3243" s="593" t="s">
        <v>4675</v>
      </c>
      <c r="G3243" s="143"/>
      <c r="H3243" s="166">
        <v>42131602</v>
      </c>
      <c r="I3243" s="180" t="s">
        <v>3944</v>
      </c>
      <c r="J3243" s="146"/>
      <c r="K3243" s="146"/>
      <c r="L3243" s="146"/>
      <c r="M3243" s="146"/>
      <c r="N3243" s="148"/>
      <c r="O3243" s="146"/>
      <c r="P3243" s="146"/>
      <c r="Q3243" s="146">
        <f t="shared" si="62"/>
        <v>0</v>
      </c>
      <c r="R3243" s="182"/>
      <c r="S3243" s="226"/>
      <c r="T3243" s="676" t="s">
        <v>4687</v>
      </c>
      <c r="U3243" s="147"/>
      <c r="V3243" s="147"/>
      <c r="W3243" s="147"/>
      <c r="X3243" s="117"/>
    </row>
    <row r="3244" spans="1:24" ht="15.75" hidden="1" customHeight="1" x14ac:dyDescent="0.2">
      <c r="A3244" s="167">
        <v>2</v>
      </c>
      <c r="B3244" s="647">
        <v>0</v>
      </c>
      <c r="C3244" s="647">
        <v>4</v>
      </c>
      <c r="D3244" s="647">
        <v>4</v>
      </c>
      <c r="E3244" s="163" t="s">
        <v>2648</v>
      </c>
      <c r="F3244" s="593" t="s">
        <v>4675</v>
      </c>
      <c r="G3244" s="143"/>
      <c r="H3244" s="181">
        <v>42132100</v>
      </c>
      <c r="I3244" s="145" t="s">
        <v>4860</v>
      </c>
      <c r="J3244" s="146"/>
      <c r="K3244" s="146"/>
      <c r="L3244" s="146"/>
      <c r="M3244" s="146"/>
      <c r="N3244" s="148"/>
      <c r="O3244" s="146"/>
      <c r="P3244" s="146"/>
      <c r="Q3244" s="146">
        <f t="shared" si="62"/>
        <v>0</v>
      </c>
      <c r="R3244" s="182" t="s">
        <v>4741</v>
      </c>
      <c r="S3244" s="226"/>
      <c r="T3244" s="676" t="s">
        <v>4687</v>
      </c>
      <c r="U3244" s="147"/>
      <c r="V3244" s="147"/>
      <c r="W3244" s="147"/>
      <c r="X3244" s="117"/>
    </row>
    <row r="3245" spans="1:24" ht="24" hidden="1" x14ac:dyDescent="0.2">
      <c r="A3245" s="167">
        <v>2</v>
      </c>
      <c r="B3245" s="647">
        <v>0</v>
      </c>
      <c r="C3245" s="647">
        <v>4</v>
      </c>
      <c r="D3245" s="647">
        <v>4</v>
      </c>
      <c r="E3245" s="163" t="s">
        <v>2648</v>
      </c>
      <c r="F3245" s="593" t="s">
        <v>4675</v>
      </c>
      <c r="G3245" s="143"/>
      <c r="H3245" s="166">
        <v>42311500</v>
      </c>
      <c r="I3245" s="180" t="s">
        <v>1021</v>
      </c>
      <c r="J3245" s="146"/>
      <c r="K3245" s="146"/>
      <c r="L3245" s="146"/>
      <c r="M3245" s="146"/>
      <c r="N3245" s="148"/>
      <c r="O3245" s="146"/>
      <c r="P3245" s="146"/>
      <c r="Q3245" s="146">
        <f t="shared" si="62"/>
        <v>0</v>
      </c>
      <c r="R3245" s="182" t="s">
        <v>4741</v>
      </c>
      <c r="S3245" s="226"/>
      <c r="T3245" s="676" t="s">
        <v>4687</v>
      </c>
      <c r="U3245" s="147"/>
      <c r="V3245" s="147"/>
      <c r="W3245" s="147"/>
      <c r="X3245" s="117"/>
    </row>
    <row r="3246" spans="1:24" ht="24" hidden="1" x14ac:dyDescent="0.2">
      <c r="A3246" s="167">
        <v>2</v>
      </c>
      <c r="B3246" s="647">
        <v>0</v>
      </c>
      <c r="C3246" s="647">
        <v>4</v>
      </c>
      <c r="D3246" s="647">
        <v>4</v>
      </c>
      <c r="E3246" s="163" t="s">
        <v>2648</v>
      </c>
      <c r="F3246" s="593" t="s">
        <v>4675</v>
      </c>
      <c r="G3246" s="143"/>
      <c r="H3246" s="166">
        <v>42311500</v>
      </c>
      <c r="I3246" s="180" t="s">
        <v>1022</v>
      </c>
      <c r="J3246" s="146"/>
      <c r="K3246" s="146"/>
      <c r="L3246" s="146"/>
      <c r="M3246" s="146"/>
      <c r="N3246" s="148"/>
      <c r="O3246" s="146"/>
      <c r="P3246" s="146"/>
      <c r="Q3246" s="146">
        <f t="shared" si="62"/>
        <v>0</v>
      </c>
      <c r="R3246" s="182" t="s">
        <v>4741</v>
      </c>
      <c r="S3246" s="226"/>
      <c r="T3246" s="676" t="s">
        <v>4687</v>
      </c>
      <c r="U3246" s="147"/>
      <c r="V3246" s="147"/>
      <c r="W3246" s="147"/>
      <c r="X3246" s="117"/>
    </row>
    <row r="3247" spans="1:24" ht="26.25" hidden="1" customHeight="1" x14ac:dyDescent="0.2">
      <c r="A3247" s="167">
        <v>2</v>
      </c>
      <c r="B3247" s="647">
        <v>0</v>
      </c>
      <c r="C3247" s="647">
        <v>4</v>
      </c>
      <c r="D3247" s="647">
        <v>4</v>
      </c>
      <c r="E3247" s="163" t="s">
        <v>2648</v>
      </c>
      <c r="F3247" s="593" t="s">
        <v>4675</v>
      </c>
      <c r="G3247" s="143"/>
      <c r="H3247" s="166">
        <v>42311500</v>
      </c>
      <c r="I3247" s="180" t="s">
        <v>5020</v>
      </c>
      <c r="J3247" s="146"/>
      <c r="K3247" s="146"/>
      <c r="L3247" s="146"/>
      <c r="M3247" s="146"/>
      <c r="N3247" s="148" t="s">
        <v>4737</v>
      </c>
      <c r="O3247" s="146">
        <v>20</v>
      </c>
      <c r="P3247" s="146"/>
      <c r="Q3247" s="146">
        <f t="shared" si="62"/>
        <v>0</v>
      </c>
      <c r="R3247" s="182" t="s">
        <v>4741</v>
      </c>
      <c r="S3247" s="226"/>
      <c r="T3247" s="676" t="s">
        <v>4687</v>
      </c>
      <c r="U3247" s="147"/>
      <c r="V3247" s="147"/>
      <c r="W3247" s="147"/>
      <c r="X3247" s="117"/>
    </row>
    <row r="3248" spans="1:24" ht="24" hidden="1" x14ac:dyDescent="0.2">
      <c r="A3248" s="167">
        <v>2</v>
      </c>
      <c r="B3248" s="647">
        <v>0</v>
      </c>
      <c r="C3248" s="647">
        <v>4</v>
      </c>
      <c r="D3248" s="647">
        <v>4</v>
      </c>
      <c r="E3248" s="163" t="s">
        <v>2648</v>
      </c>
      <c r="F3248" s="593" t="s">
        <v>4675</v>
      </c>
      <c r="G3248" s="143"/>
      <c r="H3248" s="166">
        <v>42311500</v>
      </c>
      <c r="I3248" s="180" t="s">
        <v>1024</v>
      </c>
      <c r="J3248" s="146"/>
      <c r="K3248" s="146"/>
      <c r="L3248" s="146"/>
      <c r="M3248" s="146"/>
      <c r="N3248" s="148"/>
      <c r="O3248" s="146"/>
      <c r="P3248" s="146"/>
      <c r="Q3248" s="146">
        <f t="shared" si="62"/>
        <v>0</v>
      </c>
      <c r="R3248" s="182" t="s">
        <v>4741</v>
      </c>
      <c r="S3248" s="226"/>
      <c r="T3248" s="676" t="s">
        <v>4687</v>
      </c>
      <c r="U3248" s="147"/>
      <c r="V3248" s="147"/>
      <c r="W3248" s="147"/>
      <c r="X3248" s="117"/>
    </row>
    <row r="3249" spans="1:24" ht="24" hidden="1" x14ac:dyDescent="0.2">
      <c r="A3249" s="167">
        <v>2</v>
      </c>
      <c r="B3249" s="647">
        <v>0</v>
      </c>
      <c r="C3249" s="647">
        <v>4</v>
      </c>
      <c r="D3249" s="647">
        <v>4</v>
      </c>
      <c r="E3249" s="163" t="s">
        <v>2648</v>
      </c>
      <c r="F3249" s="593" t="s">
        <v>4675</v>
      </c>
      <c r="G3249" s="143"/>
      <c r="H3249" s="166">
        <v>42311500</v>
      </c>
      <c r="I3249" s="180" t="s">
        <v>1025</v>
      </c>
      <c r="J3249" s="146"/>
      <c r="K3249" s="146"/>
      <c r="L3249" s="146"/>
      <c r="M3249" s="146"/>
      <c r="N3249" s="148"/>
      <c r="O3249" s="146"/>
      <c r="P3249" s="146"/>
      <c r="Q3249" s="146">
        <f t="shared" si="62"/>
        <v>0</v>
      </c>
      <c r="R3249" s="182" t="s">
        <v>4741</v>
      </c>
      <c r="S3249" s="226"/>
      <c r="T3249" s="676" t="s">
        <v>4687</v>
      </c>
      <c r="U3249" s="147"/>
      <c r="V3249" s="147"/>
      <c r="W3249" s="147"/>
      <c r="X3249" s="117"/>
    </row>
    <row r="3250" spans="1:24" ht="24" hidden="1" x14ac:dyDescent="0.2">
      <c r="A3250" s="167">
        <v>2</v>
      </c>
      <c r="B3250" s="647">
        <v>0</v>
      </c>
      <c r="C3250" s="647">
        <v>4</v>
      </c>
      <c r="D3250" s="647">
        <v>4</v>
      </c>
      <c r="E3250" s="163" t="s">
        <v>2648</v>
      </c>
      <c r="F3250" s="593" t="s">
        <v>4675</v>
      </c>
      <c r="G3250" s="143"/>
      <c r="H3250" s="166">
        <v>42311500</v>
      </c>
      <c r="I3250" s="180" t="s">
        <v>1026</v>
      </c>
      <c r="J3250" s="146"/>
      <c r="K3250" s="146"/>
      <c r="L3250" s="146"/>
      <c r="M3250" s="146"/>
      <c r="N3250" s="148"/>
      <c r="O3250" s="146"/>
      <c r="P3250" s="146"/>
      <c r="Q3250" s="146">
        <f t="shared" si="62"/>
        <v>0</v>
      </c>
      <c r="R3250" s="182"/>
      <c r="S3250" s="226"/>
      <c r="T3250" s="676" t="s">
        <v>4687</v>
      </c>
      <c r="U3250" s="147"/>
      <c r="V3250" s="147"/>
      <c r="W3250" s="147"/>
      <c r="X3250" s="117"/>
    </row>
    <row r="3251" spans="1:24" ht="24" hidden="1" x14ac:dyDescent="0.2">
      <c r="A3251" s="167">
        <v>2</v>
      </c>
      <c r="B3251" s="647">
        <v>0</v>
      </c>
      <c r="C3251" s="647">
        <v>4</v>
      </c>
      <c r="D3251" s="647">
        <v>4</v>
      </c>
      <c r="E3251" s="163" t="s">
        <v>2648</v>
      </c>
      <c r="F3251" s="593" t="s">
        <v>4675</v>
      </c>
      <c r="G3251" s="143"/>
      <c r="H3251" s="166">
        <v>42311500</v>
      </c>
      <c r="I3251" s="180" t="s">
        <v>540</v>
      </c>
      <c r="J3251" s="146"/>
      <c r="K3251" s="146"/>
      <c r="L3251" s="146"/>
      <c r="M3251" s="146"/>
      <c r="N3251" s="148"/>
      <c r="O3251" s="146"/>
      <c r="P3251" s="146"/>
      <c r="Q3251" s="146">
        <f t="shared" si="62"/>
        <v>0</v>
      </c>
      <c r="R3251" s="182"/>
      <c r="S3251" s="226"/>
      <c r="T3251" s="676" t="s">
        <v>4687</v>
      </c>
      <c r="U3251" s="147"/>
      <c r="V3251" s="147"/>
      <c r="W3251" s="147"/>
      <c r="X3251" s="117"/>
    </row>
    <row r="3252" spans="1:24" ht="24" hidden="1" x14ac:dyDescent="0.2">
      <c r="A3252" s="167">
        <v>2</v>
      </c>
      <c r="B3252" s="647">
        <v>0</v>
      </c>
      <c r="C3252" s="647">
        <v>4</v>
      </c>
      <c r="D3252" s="647">
        <v>4</v>
      </c>
      <c r="E3252" s="163" t="s">
        <v>2648</v>
      </c>
      <c r="F3252" s="593" t="s">
        <v>4675</v>
      </c>
      <c r="G3252" s="143"/>
      <c r="H3252" s="166">
        <v>42311500</v>
      </c>
      <c r="I3252" s="180" t="s">
        <v>1027</v>
      </c>
      <c r="J3252" s="146"/>
      <c r="K3252" s="146"/>
      <c r="L3252" s="146"/>
      <c r="M3252" s="146"/>
      <c r="N3252" s="148"/>
      <c r="O3252" s="146"/>
      <c r="P3252" s="146"/>
      <c r="Q3252" s="146">
        <f t="shared" si="62"/>
        <v>0</v>
      </c>
      <c r="R3252" s="182"/>
      <c r="S3252" s="226"/>
      <c r="T3252" s="676" t="s">
        <v>4687</v>
      </c>
      <c r="U3252" s="147"/>
      <c r="V3252" s="147"/>
      <c r="W3252" s="147"/>
      <c r="X3252" s="117"/>
    </row>
    <row r="3253" spans="1:24" ht="24" hidden="1" x14ac:dyDescent="0.2">
      <c r="A3253" s="167">
        <v>2</v>
      </c>
      <c r="B3253" s="647">
        <v>0</v>
      </c>
      <c r="C3253" s="647">
        <v>4</v>
      </c>
      <c r="D3253" s="647">
        <v>4</v>
      </c>
      <c r="E3253" s="163" t="s">
        <v>2648</v>
      </c>
      <c r="F3253" s="593" t="s">
        <v>4675</v>
      </c>
      <c r="G3253" s="143"/>
      <c r="H3253" s="166">
        <v>42311500</v>
      </c>
      <c r="I3253" s="180" t="s">
        <v>1028</v>
      </c>
      <c r="J3253" s="146"/>
      <c r="K3253" s="146"/>
      <c r="L3253" s="146"/>
      <c r="M3253" s="146"/>
      <c r="N3253" s="148"/>
      <c r="O3253" s="146"/>
      <c r="P3253" s="146"/>
      <c r="Q3253" s="146">
        <f t="shared" si="62"/>
        <v>0</v>
      </c>
      <c r="R3253" s="182"/>
      <c r="S3253" s="226"/>
      <c r="T3253" s="676" t="s">
        <v>4687</v>
      </c>
      <c r="U3253" s="147"/>
      <c r="V3253" s="147"/>
      <c r="W3253" s="147"/>
      <c r="X3253" s="117"/>
    </row>
    <row r="3254" spans="1:24" ht="24" hidden="1" x14ac:dyDescent="0.2">
      <c r="A3254" s="167">
        <v>2</v>
      </c>
      <c r="B3254" s="647">
        <v>0</v>
      </c>
      <c r="C3254" s="647">
        <v>4</v>
      </c>
      <c r="D3254" s="647">
        <v>4</v>
      </c>
      <c r="E3254" s="163" t="s">
        <v>2648</v>
      </c>
      <c r="F3254" s="593" t="s">
        <v>4675</v>
      </c>
      <c r="G3254" s="143"/>
      <c r="H3254" s="166">
        <v>42311500</v>
      </c>
      <c r="I3254" s="180" t="s">
        <v>1029</v>
      </c>
      <c r="J3254" s="146"/>
      <c r="K3254" s="146"/>
      <c r="L3254" s="146"/>
      <c r="M3254" s="146"/>
      <c r="N3254" s="148"/>
      <c r="O3254" s="146"/>
      <c r="P3254" s="146"/>
      <c r="Q3254" s="146">
        <f t="shared" si="62"/>
        <v>0</v>
      </c>
      <c r="R3254" s="182"/>
      <c r="S3254" s="226"/>
      <c r="T3254" s="676" t="s">
        <v>4687</v>
      </c>
      <c r="U3254" s="147"/>
      <c r="V3254" s="147"/>
      <c r="W3254" s="147"/>
      <c r="X3254" s="117"/>
    </row>
    <row r="3255" spans="1:24" ht="24" hidden="1" x14ac:dyDescent="0.2">
      <c r="A3255" s="167">
        <v>2</v>
      </c>
      <c r="B3255" s="647">
        <v>0</v>
      </c>
      <c r="C3255" s="647">
        <v>4</v>
      </c>
      <c r="D3255" s="647">
        <v>4</v>
      </c>
      <c r="E3255" s="163" t="s">
        <v>2648</v>
      </c>
      <c r="F3255" s="593" t="s">
        <v>4675</v>
      </c>
      <c r="G3255" s="143"/>
      <c r="H3255" s="166">
        <v>42311500</v>
      </c>
      <c r="I3255" s="180" t="s">
        <v>1030</v>
      </c>
      <c r="J3255" s="146"/>
      <c r="K3255" s="146"/>
      <c r="L3255" s="146"/>
      <c r="M3255" s="146"/>
      <c r="N3255" s="148"/>
      <c r="O3255" s="146"/>
      <c r="P3255" s="146"/>
      <c r="Q3255" s="146">
        <f t="shared" si="62"/>
        <v>0</v>
      </c>
      <c r="R3255" s="182"/>
      <c r="S3255" s="226"/>
      <c r="T3255" s="676" t="s">
        <v>4687</v>
      </c>
      <c r="U3255" s="147"/>
      <c r="V3255" s="147"/>
      <c r="W3255" s="147"/>
      <c r="X3255" s="117"/>
    </row>
    <row r="3256" spans="1:24" ht="24" hidden="1" x14ac:dyDescent="0.2">
      <c r="A3256" s="167">
        <v>2</v>
      </c>
      <c r="B3256" s="647">
        <v>0</v>
      </c>
      <c r="C3256" s="647">
        <v>4</v>
      </c>
      <c r="D3256" s="647">
        <v>4</v>
      </c>
      <c r="E3256" s="163" t="s">
        <v>2648</v>
      </c>
      <c r="F3256" s="593" t="s">
        <v>4675</v>
      </c>
      <c r="G3256" s="143"/>
      <c r="H3256" s="166">
        <v>42311500</v>
      </c>
      <c r="I3256" s="180" t="s">
        <v>3936</v>
      </c>
      <c r="J3256" s="146"/>
      <c r="K3256" s="146"/>
      <c r="L3256" s="146"/>
      <c r="M3256" s="146"/>
      <c r="N3256" s="148"/>
      <c r="O3256" s="146"/>
      <c r="P3256" s="146"/>
      <c r="Q3256" s="146">
        <f t="shared" si="62"/>
        <v>0</v>
      </c>
      <c r="R3256" s="182"/>
      <c r="S3256" s="226"/>
      <c r="T3256" s="676" t="s">
        <v>4687</v>
      </c>
      <c r="U3256" s="147"/>
      <c r="V3256" s="147"/>
      <c r="W3256" s="147"/>
      <c r="X3256" s="117"/>
    </row>
    <row r="3257" spans="1:24" ht="24" hidden="1" x14ac:dyDescent="0.2">
      <c r="A3257" s="167">
        <v>2</v>
      </c>
      <c r="B3257" s="647">
        <v>0</v>
      </c>
      <c r="C3257" s="647">
        <v>4</v>
      </c>
      <c r="D3257" s="647">
        <v>4</v>
      </c>
      <c r="E3257" s="163" t="s">
        <v>2648</v>
      </c>
      <c r="F3257" s="593" t="s">
        <v>4675</v>
      </c>
      <c r="G3257" s="143"/>
      <c r="H3257" s="166">
        <v>42311500</v>
      </c>
      <c r="I3257" s="180" t="s">
        <v>3937</v>
      </c>
      <c r="J3257" s="146"/>
      <c r="K3257" s="146"/>
      <c r="L3257" s="146"/>
      <c r="M3257" s="146"/>
      <c r="N3257" s="148"/>
      <c r="O3257" s="146"/>
      <c r="P3257" s="146"/>
      <c r="Q3257" s="146">
        <f t="shared" si="62"/>
        <v>0</v>
      </c>
      <c r="R3257" s="182"/>
      <c r="S3257" s="226"/>
      <c r="T3257" s="676" t="s">
        <v>4687</v>
      </c>
      <c r="U3257" s="147"/>
      <c r="V3257" s="147"/>
      <c r="W3257" s="147"/>
      <c r="X3257" s="117"/>
    </row>
    <row r="3258" spans="1:24" ht="24" hidden="1" x14ac:dyDescent="0.2">
      <c r="A3258" s="167">
        <v>2</v>
      </c>
      <c r="B3258" s="647">
        <v>0</v>
      </c>
      <c r="C3258" s="647">
        <v>4</v>
      </c>
      <c r="D3258" s="647">
        <v>4</v>
      </c>
      <c r="E3258" s="163" t="s">
        <v>2648</v>
      </c>
      <c r="F3258" s="593" t="s">
        <v>4675</v>
      </c>
      <c r="G3258" s="143"/>
      <c r="H3258" s="166">
        <v>42311500</v>
      </c>
      <c r="I3258" s="180" t="s">
        <v>3938</v>
      </c>
      <c r="J3258" s="146"/>
      <c r="K3258" s="146"/>
      <c r="L3258" s="146"/>
      <c r="M3258" s="146"/>
      <c r="N3258" s="148"/>
      <c r="O3258" s="146"/>
      <c r="P3258" s="146"/>
      <c r="Q3258" s="146">
        <f t="shared" si="62"/>
        <v>0</v>
      </c>
      <c r="R3258" s="182"/>
      <c r="S3258" s="226"/>
      <c r="T3258" s="676" t="s">
        <v>4687</v>
      </c>
      <c r="U3258" s="147"/>
      <c r="V3258" s="147"/>
      <c r="W3258" s="147"/>
      <c r="X3258" s="117"/>
    </row>
    <row r="3259" spans="1:24" ht="24" hidden="1" x14ac:dyDescent="0.2">
      <c r="A3259" s="167">
        <v>2</v>
      </c>
      <c r="B3259" s="647">
        <v>0</v>
      </c>
      <c r="C3259" s="647">
        <v>4</v>
      </c>
      <c r="D3259" s="647">
        <v>4</v>
      </c>
      <c r="E3259" s="163" t="s">
        <v>2648</v>
      </c>
      <c r="F3259" s="593" t="s">
        <v>4675</v>
      </c>
      <c r="G3259" s="143"/>
      <c r="H3259" s="166">
        <v>42311500</v>
      </c>
      <c r="I3259" s="180" t="s">
        <v>948</v>
      </c>
      <c r="J3259" s="146"/>
      <c r="K3259" s="146"/>
      <c r="L3259" s="146"/>
      <c r="M3259" s="146"/>
      <c r="N3259" s="148"/>
      <c r="O3259" s="146"/>
      <c r="P3259" s="146"/>
      <c r="Q3259" s="146">
        <f t="shared" si="62"/>
        <v>0</v>
      </c>
      <c r="R3259" s="182"/>
      <c r="S3259" s="226"/>
      <c r="T3259" s="676" t="s">
        <v>4687</v>
      </c>
      <c r="U3259" s="147"/>
      <c r="V3259" s="147"/>
      <c r="W3259" s="147"/>
      <c r="X3259" s="117"/>
    </row>
    <row r="3260" spans="1:24" ht="24" hidden="1" x14ac:dyDescent="0.2">
      <c r="A3260" s="167">
        <v>2</v>
      </c>
      <c r="B3260" s="647">
        <v>0</v>
      </c>
      <c r="C3260" s="647">
        <v>4</v>
      </c>
      <c r="D3260" s="647">
        <v>4</v>
      </c>
      <c r="E3260" s="163" t="s">
        <v>2648</v>
      </c>
      <c r="F3260" s="593" t="s">
        <v>4675</v>
      </c>
      <c r="G3260" s="143"/>
      <c r="H3260" s="166">
        <v>42311500</v>
      </c>
      <c r="I3260" s="180" t="s">
        <v>1031</v>
      </c>
      <c r="J3260" s="146"/>
      <c r="K3260" s="146"/>
      <c r="L3260" s="146"/>
      <c r="M3260" s="146"/>
      <c r="N3260" s="148"/>
      <c r="O3260" s="146"/>
      <c r="P3260" s="146"/>
      <c r="Q3260" s="146">
        <f t="shared" si="62"/>
        <v>0</v>
      </c>
      <c r="R3260" s="182"/>
      <c r="S3260" s="226"/>
      <c r="T3260" s="676" t="s">
        <v>4687</v>
      </c>
      <c r="U3260" s="147"/>
      <c r="V3260" s="147"/>
      <c r="W3260" s="147"/>
      <c r="X3260" s="117"/>
    </row>
    <row r="3261" spans="1:24" ht="24" hidden="1" x14ac:dyDescent="0.2">
      <c r="A3261" s="167">
        <v>2</v>
      </c>
      <c r="B3261" s="647">
        <v>0</v>
      </c>
      <c r="C3261" s="647">
        <v>4</v>
      </c>
      <c r="D3261" s="647">
        <v>4</v>
      </c>
      <c r="E3261" s="163" t="s">
        <v>2648</v>
      </c>
      <c r="F3261" s="593" t="s">
        <v>4675</v>
      </c>
      <c r="G3261" s="143"/>
      <c r="H3261" s="166">
        <v>42311500</v>
      </c>
      <c r="I3261" s="180" t="s">
        <v>1032</v>
      </c>
      <c r="J3261" s="146"/>
      <c r="K3261" s="146"/>
      <c r="L3261" s="146"/>
      <c r="M3261" s="146"/>
      <c r="N3261" s="148"/>
      <c r="O3261" s="146"/>
      <c r="P3261" s="146"/>
      <c r="Q3261" s="146">
        <f t="shared" si="62"/>
        <v>0</v>
      </c>
      <c r="R3261" s="182"/>
      <c r="S3261" s="226"/>
      <c r="T3261" s="676" t="s">
        <v>4687</v>
      </c>
      <c r="U3261" s="147"/>
      <c r="V3261" s="147"/>
      <c r="W3261" s="147"/>
      <c r="X3261" s="117"/>
    </row>
    <row r="3262" spans="1:24" ht="24" hidden="1" x14ac:dyDescent="0.2">
      <c r="A3262" s="167">
        <v>2</v>
      </c>
      <c r="B3262" s="647">
        <v>0</v>
      </c>
      <c r="C3262" s="647">
        <v>4</v>
      </c>
      <c r="D3262" s="647">
        <v>4</v>
      </c>
      <c r="E3262" s="163" t="s">
        <v>2648</v>
      </c>
      <c r="F3262" s="593" t="s">
        <v>4675</v>
      </c>
      <c r="G3262" s="143"/>
      <c r="H3262" s="166">
        <v>42311500</v>
      </c>
      <c r="I3262" s="180" t="s">
        <v>1033</v>
      </c>
      <c r="J3262" s="146"/>
      <c r="K3262" s="146"/>
      <c r="L3262" s="146"/>
      <c r="M3262" s="146"/>
      <c r="N3262" s="148"/>
      <c r="O3262" s="146"/>
      <c r="P3262" s="146"/>
      <c r="Q3262" s="146">
        <f t="shared" si="62"/>
        <v>0</v>
      </c>
      <c r="R3262" s="182"/>
      <c r="S3262" s="226"/>
      <c r="T3262" s="676" t="s">
        <v>4687</v>
      </c>
      <c r="U3262" s="147"/>
      <c r="V3262" s="147"/>
      <c r="W3262" s="147"/>
      <c r="X3262" s="117"/>
    </row>
    <row r="3263" spans="1:24" ht="24" hidden="1" x14ac:dyDescent="0.2">
      <c r="A3263" s="167">
        <v>2</v>
      </c>
      <c r="B3263" s="647">
        <v>0</v>
      </c>
      <c r="C3263" s="647">
        <v>4</v>
      </c>
      <c r="D3263" s="647">
        <v>4</v>
      </c>
      <c r="E3263" s="163" t="s">
        <v>2648</v>
      </c>
      <c r="F3263" s="593" t="s">
        <v>4675</v>
      </c>
      <c r="G3263" s="143"/>
      <c r="H3263" s="166">
        <v>42311500</v>
      </c>
      <c r="I3263" s="180" t="s">
        <v>1034</v>
      </c>
      <c r="J3263" s="146"/>
      <c r="K3263" s="146"/>
      <c r="L3263" s="146"/>
      <c r="M3263" s="146"/>
      <c r="N3263" s="148"/>
      <c r="O3263" s="146"/>
      <c r="P3263" s="146"/>
      <c r="Q3263" s="146">
        <f t="shared" si="62"/>
        <v>0</v>
      </c>
      <c r="R3263" s="182"/>
      <c r="S3263" s="226"/>
      <c r="T3263" s="676" t="s">
        <v>4687</v>
      </c>
      <c r="U3263" s="147"/>
      <c r="V3263" s="147"/>
      <c r="W3263" s="147"/>
      <c r="X3263" s="117"/>
    </row>
    <row r="3264" spans="1:24" ht="24" hidden="1" x14ac:dyDescent="0.2">
      <c r="A3264" s="167">
        <v>2</v>
      </c>
      <c r="B3264" s="647">
        <v>0</v>
      </c>
      <c r="C3264" s="647">
        <v>4</v>
      </c>
      <c r="D3264" s="647">
        <v>4</v>
      </c>
      <c r="E3264" s="163" t="s">
        <v>2648</v>
      </c>
      <c r="F3264" s="593" t="s">
        <v>4675</v>
      </c>
      <c r="G3264" s="143"/>
      <c r="H3264" s="166">
        <v>42311500</v>
      </c>
      <c r="I3264" s="180" t="s">
        <v>595</v>
      </c>
      <c r="J3264" s="146"/>
      <c r="K3264" s="146"/>
      <c r="L3264" s="146"/>
      <c r="M3264" s="146"/>
      <c r="N3264" s="148"/>
      <c r="O3264" s="146"/>
      <c r="P3264" s="146"/>
      <c r="Q3264" s="146">
        <f t="shared" si="62"/>
        <v>0</v>
      </c>
      <c r="R3264" s="182"/>
      <c r="S3264" s="226"/>
      <c r="T3264" s="676" t="s">
        <v>4687</v>
      </c>
      <c r="U3264" s="147"/>
      <c r="V3264" s="147"/>
      <c r="W3264" s="147"/>
      <c r="X3264" s="117"/>
    </row>
    <row r="3265" spans="1:24" ht="24" hidden="1" x14ac:dyDescent="0.2">
      <c r="A3265" s="167">
        <v>2</v>
      </c>
      <c r="B3265" s="647">
        <v>0</v>
      </c>
      <c r="C3265" s="647">
        <v>4</v>
      </c>
      <c r="D3265" s="647">
        <v>4</v>
      </c>
      <c r="E3265" s="163" t="s">
        <v>2648</v>
      </c>
      <c r="F3265" s="593" t="s">
        <v>4675</v>
      </c>
      <c r="G3265" s="143"/>
      <c r="H3265" s="166">
        <v>42311500</v>
      </c>
      <c r="I3265" s="180" t="s">
        <v>596</v>
      </c>
      <c r="J3265" s="146"/>
      <c r="K3265" s="146"/>
      <c r="L3265" s="146"/>
      <c r="M3265" s="146"/>
      <c r="N3265" s="148"/>
      <c r="O3265" s="146"/>
      <c r="P3265" s="146"/>
      <c r="Q3265" s="146">
        <f t="shared" si="62"/>
        <v>0</v>
      </c>
      <c r="R3265" s="182"/>
      <c r="S3265" s="226"/>
      <c r="T3265" s="676" t="s">
        <v>4687</v>
      </c>
      <c r="U3265" s="147"/>
      <c r="V3265" s="147"/>
      <c r="W3265" s="147"/>
      <c r="X3265" s="117"/>
    </row>
    <row r="3266" spans="1:24" ht="24" hidden="1" x14ac:dyDescent="0.2">
      <c r="A3266" s="167">
        <v>2</v>
      </c>
      <c r="B3266" s="647">
        <v>0</v>
      </c>
      <c r="C3266" s="647">
        <v>4</v>
      </c>
      <c r="D3266" s="647">
        <v>4</v>
      </c>
      <c r="E3266" s="163" t="s">
        <v>2648</v>
      </c>
      <c r="F3266" s="593" t="s">
        <v>4675</v>
      </c>
      <c r="G3266" s="143"/>
      <c r="H3266" s="166">
        <v>42311500</v>
      </c>
      <c r="I3266" s="180" t="s">
        <v>4897</v>
      </c>
      <c r="J3266" s="146"/>
      <c r="K3266" s="146"/>
      <c r="L3266" s="146"/>
      <c r="M3266" s="146"/>
      <c r="N3266" s="148"/>
      <c r="O3266" s="146"/>
      <c r="P3266" s="146"/>
      <c r="Q3266" s="146">
        <f t="shared" si="62"/>
        <v>0</v>
      </c>
      <c r="R3266" s="182"/>
      <c r="S3266" s="226"/>
      <c r="T3266" s="676" t="s">
        <v>4687</v>
      </c>
      <c r="U3266" s="147"/>
      <c r="V3266" s="147"/>
      <c r="W3266" s="147"/>
      <c r="X3266" s="117"/>
    </row>
    <row r="3267" spans="1:24" ht="24" hidden="1" x14ac:dyDescent="0.2">
      <c r="A3267" s="167">
        <v>2</v>
      </c>
      <c r="B3267" s="647">
        <v>0</v>
      </c>
      <c r="C3267" s="647">
        <v>4</v>
      </c>
      <c r="D3267" s="647">
        <v>4</v>
      </c>
      <c r="E3267" s="163" t="s">
        <v>2648</v>
      </c>
      <c r="F3267" s="593" t="s">
        <v>4675</v>
      </c>
      <c r="G3267" s="143"/>
      <c r="H3267" s="166">
        <v>42311500</v>
      </c>
      <c r="I3267" s="180" t="s">
        <v>4898</v>
      </c>
      <c r="J3267" s="146"/>
      <c r="K3267" s="146"/>
      <c r="L3267" s="146"/>
      <c r="M3267" s="146"/>
      <c r="N3267" s="148"/>
      <c r="O3267" s="146"/>
      <c r="P3267" s="146"/>
      <c r="Q3267" s="146">
        <f t="shared" si="62"/>
        <v>0</v>
      </c>
      <c r="R3267" s="182"/>
      <c r="S3267" s="226"/>
      <c r="T3267" s="676" t="s">
        <v>4687</v>
      </c>
      <c r="U3267" s="147"/>
      <c r="V3267" s="147"/>
      <c r="W3267" s="147"/>
      <c r="X3267" s="117"/>
    </row>
    <row r="3268" spans="1:24" ht="24.75" hidden="1" customHeight="1" x14ac:dyDescent="0.2">
      <c r="A3268" s="167">
        <v>2</v>
      </c>
      <c r="B3268" s="647">
        <v>0</v>
      </c>
      <c r="C3268" s="647">
        <v>4</v>
      </c>
      <c r="D3268" s="647">
        <v>4</v>
      </c>
      <c r="E3268" s="163" t="s">
        <v>2648</v>
      </c>
      <c r="F3268" s="593" t="s">
        <v>4675</v>
      </c>
      <c r="G3268" s="143"/>
      <c r="H3268" s="166">
        <v>42311500</v>
      </c>
      <c r="I3268" s="180" t="s">
        <v>5021</v>
      </c>
      <c r="J3268" s="146"/>
      <c r="K3268" s="146"/>
      <c r="L3268" s="146"/>
      <c r="M3268" s="146"/>
      <c r="N3268" s="148" t="s">
        <v>5022</v>
      </c>
      <c r="O3268" s="146">
        <v>10</v>
      </c>
      <c r="P3268" s="146"/>
      <c r="Q3268" s="146"/>
      <c r="R3268" s="182" t="s">
        <v>4741</v>
      </c>
      <c r="S3268" s="226"/>
      <c r="T3268" s="676" t="s">
        <v>4687</v>
      </c>
      <c r="U3268" s="147"/>
      <c r="V3268" s="147"/>
      <c r="W3268" s="147"/>
      <c r="X3268" s="117"/>
    </row>
    <row r="3269" spans="1:24" ht="13.5" hidden="1" customHeight="1" x14ac:dyDescent="0.2">
      <c r="A3269" s="139"/>
      <c r="B3269" s="140"/>
      <c r="C3269" s="140"/>
      <c r="D3269" s="140"/>
      <c r="E3269" s="141"/>
      <c r="F3269" s="593"/>
      <c r="G3269" s="143"/>
      <c r="H3269" s="166">
        <v>42311500</v>
      </c>
      <c r="I3269" s="180" t="s">
        <v>1037</v>
      </c>
      <c r="J3269" s="146"/>
      <c r="K3269" s="146"/>
      <c r="L3269" s="146"/>
      <c r="M3269" s="146"/>
      <c r="N3269" s="148"/>
      <c r="O3269" s="146"/>
      <c r="P3269" s="146"/>
      <c r="Q3269" s="146">
        <f t="shared" ref="Q3269:Q3271" si="63">+M3269+P3269-K3269</f>
        <v>0</v>
      </c>
      <c r="R3269" s="182"/>
      <c r="S3269" s="226"/>
      <c r="T3269" s="676"/>
      <c r="U3269" s="147"/>
      <c r="V3269" s="147"/>
      <c r="W3269" s="147"/>
      <c r="X3269" s="117"/>
    </row>
    <row r="3270" spans="1:24" ht="13.5" hidden="1" customHeight="1" x14ac:dyDescent="0.2">
      <c r="A3270" s="139"/>
      <c r="B3270" s="140"/>
      <c r="C3270" s="140"/>
      <c r="D3270" s="140"/>
      <c r="E3270" s="141"/>
      <c r="F3270" s="593"/>
      <c r="G3270" s="143"/>
      <c r="H3270" s="166">
        <v>42311500</v>
      </c>
      <c r="I3270" s="180" t="s">
        <v>1038</v>
      </c>
      <c r="J3270" s="146"/>
      <c r="K3270" s="146"/>
      <c r="L3270" s="146"/>
      <c r="M3270" s="146"/>
      <c r="N3270" s="148"/>
      <c r="O3270" s="146"/>
      <c r="P3270" s="146"/>
      <c r="Q3270" s="146">
        <f t="shared" si="63"/>
        <v>0</v>
      </c>
      <c r="R3270" s="182"/>
      <c r="S3270" s="226"/>
      <c r="T3270" s="676"/>
      <c r="U3270" s="147"/>
      <c r="V3270" s="147"/>
      <c r="W3270" s="147"/>
      <c r="X3270" s="117"/>
    </row>
    <row r="3271" spans="1:24" ht="13.5" hidden="1" customHeight="1" x14ac:dyDescent="0.2">
      <c r="A3271" s="139"/>
      <c r="B3271" s="140"/>
      <c r="C3271" s="140"/>
      <c r="D3271" s="140"/>
      <c r="E3271" s="141"/>
      <c r="F3271" s="593"/>
      <c r="G3271" s="143"/>
      <c r="H3271" s="162"/>
      <c r="I3271" s="145" t="s">
        <v>1106</v>
      </c>
      <c r="J3271" s="146"/>
      <c r="K3271" s="146"/>
      <c r="L3271" s="146"/>
      <c r="M3271" s="146"/>
      <c r="N3271" s="148"/>
      <c r="O3271" s="146"/>
      <c r="P3271" s="146"/>
      <c r="Q3271" s="146">
        <f t="shared" si="63"/>
        <v>0</v>
      </c>
      <c r="R3271" s="182"/>
      <c r="S3271" s="226"/>
      <c r="T3271" s="676"/>
      <c r="U3271" s="147"/>
      <c r="V3271" s="147"/>
      <c r="W3271" s="147"/>
      <c r="X3271" s="117"/>
    </row>
    <row r="3272" spans="1:24" x14ac:dyDescent="0.2">
      <c r="A3272" s="139"/>
      <c r="B3272" s="140"/>
      <c r="C3272" s="140"/>
      <c r="D3272" s="140"/>
      <c r="E3272" s="141"/>
      <c r="F3272" s="593"/>
      <c r="G3272" s="143"/>
      <c r="H3272" s="162"/>
      <c r="I3272" s="145"/>
      <c r="J3272" s="146"/>
      <c r="K3272" s="146"/>
      <c r="L3272" s="146"/>
      <c r="M3272" s="146"/>
      <c r="N3272" s="148"/>
      <c r="O3272" s="146"/>
      <c r="P3272" s="146"/>
      <c r="Q3272" s="146"/>
      <c r="R3272" s="182"/>
      <c r="S3272" s="226"/>
      <c r="T3272" s="676"/>
      <c r="U3272" s="147"/>
      <c r="V3272" s="147"/>
      <c r="W3272" s="147"/>
      <c r="X3272" s="117"/>
    </row>
    <row r="3273" spans="1:24" s="121" customFormat="1" hidden="1" x14ac:dyDescent="0.2">
      <c r="A3273" s="167">
        <v>2</v>
      </c>
      <c r="B3273" s="647">
        <v>0</v>
      </c>
      <c r="C3273" s="647">
        <v>4</v>
      </c>
      <c r="D3273" s="647">
        <v>5</v>
      </c>
      <c r="E3273" s="163"/>
      <c r="F3273" s="601"/>
      <c r="G3273" s="164" t="s">
        <v>2440</v>
      </c>
      <c r="H3273" s="162"/>
      <c r="I3273" s="145"/>
      <c r="J3273" s="146"/>
      <c r="K3273" s="146">
        <f>+K3274</f>
        <v>0</v>
      </c>
      <c r="L3273" s="146"/>
      <c r="M3273" s="146">
        <f>+M3274</f>
        <v>0</v>
      </c>
      <c r="N3273" s="148"/>
      <c r="O3273" s="146"/>
      <c r="P3273" s="146">
        <f>+P3274</f>
        <v>0</v>
      </c>
      <c r="Q3273" s="146">
        <f>+Q3274</f>
        <v>0</v>
      </c>
      <c r="R3273" s="182"/>
      <c r="S3273" s="226"/>
      <c r="T3273" s="676"/>
      <c r="U3273" s="147"/>
      <c r="V3273" s="147"/>
      <c r="W3273" s="147"/>
      <c r="X3273" s="117"/>
    </row>
    <row r="3274" spans="1:24" s="121" customFormat="1" ht="24" hidden="1" x14ac:dyDescent="0.2">
      <c r="A3274" s="167">
        <v>2</v>
      </c>
      <c r="B3274" s="647">
        <v>0</v>
      </c>
      <c r="C3274" s="647">
        <v>4</v>
      </c>
      <c r="D3274" s="647">
        <v>5</v>
      </c>
      <c r="E3274" s="163" t="s">
        <v>1740</v>
      </c>
      <c r="F3274" s="601"/>
      <c r="G3274" s="164" t="s">
        <v>2442</v>
      </c>
      <c r="H3274" s="162"/>
      <c r="I3274" s="145"/>
      <c r="J3274" s="146"/>
      <c r="K3274" s="146">
        <f>SUM(K3275:K3277)</f>
        <v>0</v>
      </c>
      <c r="L3274" s="146"/>
      <c r="M3274" s="146">
        <f>SUM(M3275:M3277)</f>
        <v>0</v>
      </c>
      <c r="N3274" s="148"/>
      <c r="O3274" s="146"/>
      <c r="P3274" s="146">
        <f>SUM(P3275:P3277)</f>
        <v>0</v>
      </c>
      <c r="Q3274" s="146">
        <f>SUM(Q3275:Q3277)</f>
        <v>0</v>
      </c>
      <c r="R3274" s="182"/>
      <c r="S3274" s="226"/>
      <c r="T3274" s="676"/>
      <c r="U3274" s="147"/>
      <c r="V3274" s="147"/>
      <c r="W3274" s="147"/>
      <c r="X3274" s="117"/>
    </row>
    <row r="3275" spans="1:24" hidden="1" x14ac:dyDescent="0.2">
      <c r="A3275" s="139"/>
      <c r="B3275" s="140"/>
      <c r="C3275" s="140"/>
      <c r="D3275" s="140"/>
      <c r="E3275" s="141"/>
      <c r="F3275" s="593"/>
      <c r="G3275" s="143"/>
      <c r="H3275" s="162">
        <v>81101700</v>
      </c>
      <c r="I3275" s="145" t="s">
        <v>631</v>
      </c>
      <c r="J3275" s="146"/>
      <c r="K3275" s="146"/>
      <c r="L3275" s="146"/>
      <c r="M3275" s="146"/>
      <c r="N3275" s="148"/>
      <c r="O3275" s="146"/>
      <c r="P3275" s="146"/>
      <c r="Q3275" s="146">
        <f>+M3275+P3275-K3275</f>
        <v>0</v>
      </c>
      <c r="R3275" s="182"/>
      <c r="S3275" s="226"/>
      <c r="T3275" s="676"/>
      <c r="U3275" s="147"/>
      <c r="V3275" s="147"/>
      <c r="W3275" s="147"/>
      <c r="X3275" s="117"/>
    </row>
    <row r="3276" spans="1:24" hidden="1" x14ac:dyDescent="0.2">
      <c r="A3276" s="139"/>
      <c r="B3276" s="140"/>
      <c r="C3276" s="140"/>
      <c r="D3276" s="140"/>
      <c r="E3276" s="141"/>
      <c r="F3276" s="593"/>
      <c r="G3276" s="143"/>
      <c r="H3276" s="162"/>
      <c r="I3276" s="145"/>
      <c r="J3276" s="146"/>
      <c r="K3276" s="146"/>
      <c r="L3276" s="146"/>
      <c r="M3276" s="146"/>
      <c r="N3276" s="148"/>
      <c r="O3276" s="146"/>
      <c r="P3276" s="146"/>
      <c r="Q3276" s="146">
        <f>+M3276+P3276-K3276</f>
        <v>0</v>
      </c>
      <c r="R3276" s="182"/>
      <c r="S3276" s="226"/>
      <c r="T3276" s="676"/>
      <c r="U3276" s="147"/>
      <c r="V3276" s="147"/>
      <c r="W3276" s="147"/>
      <c r="X3276" s="117"/>
    </row>
    <row r="3277" spans="1:24" hidden="1" x14ac:dyDescent="0.2">
      <c r="A3277" s="139"/>
      <c r="B3277" s="140"/>
      <c r="C3277" s="140"/>
      <c r="D3277" s="140"/>
      <c r="E3277" s="141"/>
      <c r="F3277" s="593"/>
      <c r="G3277" s="143"/>
      <c r="H3277" s="162"/>
      <c r="I3277" s="145"/>
      <c r="J3277" s="146"/>
      <c r="K3277" s="146"/>
      <c r="L3277" s="146"/>
      <c r="M3277" s="146"/>
      <c r="N3277" s="148"/>
      <c r="O3277" s="146"/>
      <c r="P3277" s="146"/>
      <c r="Q3277" s="146">
        <f>+M3277+P3277-K3277</f>
        <v>0</v>
      </c>
      <c r="R3277" s="182"/>
      <c r="S3277" s="226"/>
      <c r="T3277" s="676"/>
      <c r="U3277" s="147"/>
      <c r="V3277" s="147"/>
      <c r="W3277" s="147"/>
      <c r="X3277" s="117"/>
    </row>
    <row r="3278" spans="1:24" x14ac:dyDescent="0.2">
      <c r="A3278" s="192"/>
      <c r="B3278" s="193"/>
      <c r="C3278" s="193"/>
      <c r="D3278" s="193"/>
      <c r="E3278" s="194"/>
      <c r="F3278" s="603"/>
      <c r="G3278" s="195"/>
      <c r="H3278" s="196"/>
      <c r="I3278" s="145"/>
      <c r="J3278" s="146"/>
      <c r="K3278" s="146"/>
      <c r="L3278" s="146"/>
      <c r="M3278" s="146"/>
      <c r="N3278" s="148"/>
      <c r="O3278" s="146"/>
      <c r="P3278" s="146"/>
      <c r="Q3278" s="146"/>
      <c r="R3278" s="182"/>
      <c r="S3278" s="226"/>
      <c r="T3278" s="676"/>
      <c r="U3278" s="147"/>
      <c r="V3278" s="147"/>
      <c r="W3278" s="147"/>
      <c r="X3278" s="117"/>
    </row>
    <row r="3279" spans="1:24" s="121" customFormat="1" ht="39.75" customHeight="1" x14ac:dyDescent="0.2">
      <c r="A3279" s="167">
        <v>2</v>
      </c>
      <c r="B3279" s="647">
        <v>0</v>
      </c>
      <c r="C3279" s="647">
        <v>4</v>
      </c>
      <c r="D3279" s="647">
        <v>41</v>
      </c>
      <c r="E3279" s="163"/>
      <c r="F3279" s="601"/>
      <c r="G3279" s="164" t="s">
        <v>1914</v>
      </c>
      <c r="H3279" s="168"/>
      <c r="I3279" s="145"/>
      <c r="J3279" s="146"/>
      <c r="K3279" s="112">
        <f>+K3280+K3307+K3312+K3316</f>
        <v>0</v>
      </c>
      <c r="L3279" s="112"/>
      <c r="M3279" s="112">
        <f>+M3280+M3307+M3312+M3316</f>
        <v>262096511</v>
      </c>
      <c r="N3279" s="148"/>
      <c r="O3279" s="146"/>
      <c r="P3279" s="112">
        <f>+P3280+P3307+P3312+P3316</f>
        <v>247300000</v>
      </c>
      <c r="Q3279" s="927">
        <f>+Q3280+Q3307+Q3312+Q3316</f>
        <v>509396511</v>
      </c>
      <c r="R3279" s="276"/>
      <c r="S3279" s="805"/>
      <c r="T3279" s="784"/>
      <c r="U3279" s="178"/>
      <c r="V3279" s="178"/>
      <c r="W3279" s="147"/>
      <c r="X3279" s="117"/>
    </row>
    <row r="3280" spans="1:24" s="121" customFormat="1" x14ac:dyDescent="0.2">
      <c r="A3280" s="167">
        <v>2</v>
      </c>
      <c r="B3280" s="647">
        <v>0</v>
      </c>
      <c r="C3280" s="647">
        <v>4</v>
      </c>
      <c r="D3280" s="647">
        <v>41</v>
      </c>
      <c r="E3280" s="163" t="s">
        <v>1740</v>
      </c>
      <c r="F3280" s="601"/>
      <c r="G3280" s="164" t="s">
        <v>1915</v>
      </c>
      <c r="H3280" s="168"/>
      <c r="I3280" s="145"/>
      <c r="J3280" s="146"/>
      <c r="K3280" s="146">
        <f>SUM(K3281:K3304)</f>
        <v>0</v>
      </c>
      <c r="L3280" s="146"/>
      <c r="M3280" s="146">
        <f>SUM(M3281:M3304)</f>
        <v>262096511</v>
      </c>
      <c r="N3280" s="148"/>
      <c r="O3280" s="146"/>
      <c r="P3280" s="146">
        <f>SUM(P3281:P3304)</f>
        <v>247300000</v>
      </c>
      <c r="Q3280" s="928">
        <f>SUM(Q3281:Q3304)</f>
        <v>509396511</v>
      </c>
      <c r="R3280" s="182"/>
      <c r="S3280" s="226"/>
      <c r="T3280" s="676"/>
      <c r="U3280" s="147"/>
      <c r="V3280" s="147"/>
      <c r="W3280" s="147"/>
      <c r="X3280" s="117"/>
    </row>
    <row r="3281" spans="1:24" ht="56.25" customHeight="1" x14ac:dyDescent="0.2">
      <c r="A3281" s="167">
        <v>2</v>
      </c>
      <c r="B3281" s="647">
        <v>0</v>
      </c>
      <c r="C3281" s="647">
        <v>4</v>
      </c>
      <c r="D3281" s="647">
        <v>41</v>
      </c>
      <c r="E3281" s="163" t="s">
        <v>1740</v>
      </c>
      <c r="F3281" s="604" t="s">
        <v>4675</v>
      </c>
      <c r="G3281" s="620"/>
      <c r="H3281" s="765">
        <v>85121706</v>
      </c>
      <c r="I3281" s="378" t="s">
        <v>4714</v>
      </c>
      <c r="J3281" s="146"/>
      <c r="K3281" s="146"/>
      <c r="L3281" s="146"/>
      <c r="M3281" s="741">
        <v>53500000</v>
      </c>
      <c r="N3281" s="225"/>
      <c r="O3281" s="169"/>
      <c r="P3281" s="770">
        <f>52500000</f>
        <v>52500000</v>
      </c>
      <c r="Q3281" s="169">
        <f>+M3281+P3281-K3281</f>
        <v>106000000</v>
      </c>
      <c r="R3281" s="742" t="s">
        <v>5122</v>
      </c>
      <c r="S3281" s="226"/>
      <c r="T3281" s="676" t="s">
        <v>4687</v>
      </c>
      <c r="U3281" s="827" t="s">
        <v>4669</v>
      </c>
      <c r="V3281" s="147"/>
      <c r="W3281" s="147"/>
      <c r="X3281" s="580" t="s">
        <v>5121</v>
      </c>
    </row>
    <row r="3282" spans="1:24" ht="58.5" customHeight="1" x14ac:dyDescent="0.2">
      <c r="A3282" s="167">
        <v>2</v>
      </c>
      <c r="B3282" s="647">
        <v>0</v>
      </c>
      <c r="C3282" s="647">
        <v>4</v>
      </c>
      <c r="D3282" s="647">
        <v>41</v>
      </c>
      <c r="E3282" s="163" t="s">
        <v>1740</v>
      </c>
      <c r="F3282" s="604" t="s">
        <v>4675</v>
      </c>
      <c r="G3282" s="620"/>
      <c r="H3282" s="765">
        <v>85121808</v>
      </c>
      <c r="I3282" s="674" t="s">
        <v>4715</v>
      </c>
      <c r="J3282" s="146"/>
      <c r="K3282" s="146"/>
      <c r="L3282" s="146"/>
      <c r="M3282" s="741">
        <v>94000000</v>
      </c>
      <c r="N3282" s="225"/>
      <c r="O3282" s="169"/>
      <c r="P3282" s="770">
        <f>98000000-1500000-1000000-1500000-4000000</f>
        <v>90000000</v>
      </c>
      <c r="Q3282" s="169">
        <f t="shared" ref="Q3282:Q3286" si="64">+M3282+P3282-K3282</f>
        <v>184000000</v>
      </c>
      <c r="R3282" s="742" t="s">
        <v>5122</v>
      </c>
      <c r="S3282" s="226"/>
      <c r="T3282" s="676" t="s">
        <v>4687</v>
      </c>
      <c r="U3282" s="827" t="s">
        <v>4669</v>
      </c>
      <c r="V3282" s="147"/>
      <c r="W3282" s="147"/>
      <c r="X3282" s="580" t="s">
        <v>5121</v>
      </c>
    </row>
    <row r="3283" spans="1:24" ht="69.75" customHeight="1" x14ac:dyDescent="0.2">
      <c r="A3283" s="167">
        <v>2</v>
      </c>
      <c r="B3283" s="647">
        <v>0</v>
      </c>
      <c r="C3283" s="647">
        <v>4</v>
      </c>
      <c r="D3283" s="647">
        <v>41</v>
      </c>
      <c r="E3283" s="163" t="s">
        <v>1740</v>
      </c>
      <c r="F3283" s="604" t="s">
        <v>4675</v>
      </c>
      <c r="G3283" s="620"/>
      <c r="H3283" s="765">
        <v>85121700</v>
      </c>
      <c r="I3283" s="198" t="s">
        <v>4716</v>
      </c>
      <c r="J3283" s="146"/>
      <c r="K3283" s="146"/>
      <c r="L3283" s="146"/>
      <c r="M3283" s="741">
        <v>9000000</v>
      </c>
      <c r="N3283" s="225"/>
      <c r="O3283" s="169"/>
      <c r="P3283" s="741">
        <f>9000000-1000000</f>
        <v>8000000</v>
      </c>
      <c r="Q3283" s="169">
        <f t="shared" si="64"/>
        <v>17000000</v>
      </c>
      <c r="R3283" s="742" t="s">
        <v>5122</v>
      </c>
      <c r="S3283" s="226"/>
      <c r="T3283" s="676" t="s">
        <v>4687</v>
      </c>
      <c r="U3283" s="827" t="s">
        <v>4669</v>
      </c>
      <c r="V3283" s="147"/>
      <c r="W3283" s="147"/>
      <c r="X3283" s="580" t="s">
        <v>5121</v>
      </c>
    </row>
    <row r="3284" spans="1:24" ht="24" hidden="1" x14ac:dyDescent="0.2">
      <c r="A3284" s="167">
        <v>2</v>
      </c>
      <c r="B3284" s="647">
        <v>0</v>
      </c>
      <c r="C3284" s="647">
        <v>4</v>
      </c>
      <c r="D3284" s="647">
        <v>41</v>
      </c>
      <c r="E3284" s="163" t="s">
        <v>1740</v>
      </c>
      <c r="F3284" s="604" t="s">
        <v>4675</v>
      </c>
      <c r="G3284" s="620"/>
      <c r="H3284" s="765">
        <v>85121700</v>
      </c>
      <c r="I3284" s="740" t="s">
        <v>4759</v>
      </c>
      <c r="J3284" s="146"/>
      <c r="K3284" s="146"/>
      <c r="L3284" s="146"/>
      <c r="M3284" s="169"/>
      <c r="N3284" s="225"/>
      <c r="O3284" s="169"/>
      <c r="P3284" s="169"/>
      <c r="Q3284" s="169">
        <f t="shared" si="64"/>
        <v>0</v>
      </c>
      <c r="R3284" s="742" t="s">
        <v>4797</v>
      </c>
      <c r="S3284" s="226"/>
      <c r="T3284" s="676" t="s">
        <v>4687</v>
      </c>
      <c r="U3284" s="827"/>
      <c r="V3284" s="147"/>
      <c r="W3284" s="147"/>
      <c r="X3284" s="117"/>
    </row>
    <row r="3285" spans="1:24" ht="28.5" x14ac:dyDescent="0.2">
      <c r="A3285" s="167">
        <v>2</v>
      </c>
      <c r="B3285" s="647">
        <v>0</v>
      </c>
      <c r="C3285" s="647">
        <v>4</v>
      </c>
      <c r="D3285" s="647">
        <v>41</v>
      </c>
      <c r="E3285" s="163" t="s">
        <v>1740</v>
      </c>
      <c r="F3285" s="604" t="s">
        <v>4675</v>
      </c>
      <c r="G3285" s="620"/>
      <c r="H3285" s="765">
        <v>85121700</v>
      </c>
      <c r="I3285" s="740" t="s">
        <v>4760</v>
      </c>
      <c r="J3285" s="146"/>
      <c r="K3285" s="146"/>
      <c r="L3285" s="146"/>
      <c r="M3285" s="741">
        <v>900000</v>
      </c>
      <c r="N3285" s="225"/>
      <c r="O3285" s="169"/>
      <c r="P3285" s="741">
        <v>900000</v>
      </c>
      <c r="Q3285" s="169">
        <f t="shared" si="64"/>
        <v>1800000</v>
      </c>
      <c r="R3285" s="742" t="s">
        <v>5122</v>
      </c>
      <c r="S3285" s="226"/>
      <c r="T3285" s="676" t="s">
        <v>4687</v>
      </c>
      <c r="U3285" s="827" t="s">
        <v>4669</v>
      </c>
      <c r="V3285" s="147"/>
      <c r="W3285" s="147"/>
      <c r="X3285" s="580" t="s">
        <v>5121</v>
      </c>
    </row>
    <row r="3286" spans="1:24" ht="30.75" x14ac:dyDescent="0.2">
      <c r="A3286" s="167">
        <v>2</v>
      </c>
      <c r="B3286" s="647">
        <v>0</v>
      </c>
      <c r="C3286" s="647">
        <v>4</v>
      </c>
      <c r="D3286" s="647">
        <v>41</v>
      </c>
      <c r="E3286" s="163" t="s">
        <v>1740</v>
      </c>
      <c r="F3286" s="604" t="s">
        <v>4675</v>
      </c>
      <c r="G3286" s="620"/>
      <c r="H3286" s="765">
        <v>85121700</v>
      </c>
      <c r="I3286" s="378" t="s">
        <v>4717</v>
      </c>
      <c r="J3286" s="146"/>
      <c r="K3286" s="146"/>
      <c r="L3286" s="146"/>
      <c r="M3286" s="741">
        <f>49500000+5796511</f>
        <v>55296511</v>
      </c>
      <c r="N3286" s="225"/>
      <c r="O3286" s="169"/>
      <c r="P3286" s="770">
        <v>47500000</v>
      </c>
      <c r="Q3286" s="169">
        <f t="shared" si="64"/>
        <v>102796511</v>
      </c>
      <c r="R3286" s="742" t="s">
        <v>5122</v>
      </c>
      <c r="S3286" s="226"/>
      <c r="T3286" s="676" t="s">
        <v>4687</v>
      </c>
      <c r="U3286" s="827" t="s">
        <v>4669</v>
      </c>
      <c r="V3286" s="147"/>
      <c r="W3286" s="147"/>
      <c r="X3286" s="580" t="s">
        <v>5121</v>
      </c>
    </row>
    <row r="3287" spans="1:24" ht="24" hidden="1" x14ac:dyDescent="0.2">
      <c r="A3287" s="167">
        <v>2</v>
      </c>
      <c r="B3287" s="647">
        <v>0</v>
      </c>
      <c r="C3287" s="647">
        <v>4</v>
      </c>
      <c r="D3287" s="647">
        <v>41</v>
      </c>
      <c r="E3287" s="163" t="s">
        <v>1740</v>
      </c>
      <c r="F3287" s="604" t="s">
        <v>4675</v>
      </c>
      <c r="G3287" s="620"/>
      <c r="H3287" s="765">
        <v>85121700</v>
      </c>
      <c r="I3287" s="198" t="s">
        <v>4718</v>
      </c>
      <c r="J3287" s="146"/>
      <c r="K3287" s="146"/>
      <c r="L3287" s="146"/>
      <c r="M3287" s="169"/>
      <c r="N3287" s="225"/>
      <c r="O3287" s="169"/>
      <c r="P3287" s="169"/>
      <c r="Q3287" s="169">
        <f t="shared" ref="Q3287:Q3304" si="65">+M3287+P3287-K3287</f>
        <v>0</v>
      </c>
      <c r="R3287" s="742" t="s">
        <v>4766</v>
      </c>
      <c r="S3287" s="226"/>
      <c r="T3287" s="676"/>
      <c r="U3287" s="827"/>
      <c r="V3287" s="147"/>
      <c r="W3287" s="147"/>
      <c r="X3287" s="117"/>
    </row>
    <row r="3288" spans="1:24" ht="46.5" hidden="1" x14ac:dyDescent="0.2">
      <c r="A3288" s="167">
        <v>2</v>
      </c>
      <c r="B3288" s="647">
        <v>0</v>
      </c>
      <c r="C3288" s="647">
        <v>4</v>
      </c>
      <c r="D3288" s="647">
        <v>41</v>
      </c>
      <c r="E3288" s="163" t="s">
        <v>1740</v>
      </c>
      <c r="F3288" s="604"/>
      <c r="G3288" s="620"/>
      <c r="H3288" s="765">
        <v>85121700</v>
      </c>
      <c r="I3288" s="378" t="s">
        <v>4719</v>
      </c>
      <c r="J3288" s="146"/>
      <c r="K3288" s="146"/>
      <c r="L3288" s="146"/>
      <c r="M3288" s="169"/>
      <c r="N3288" s="225"/>
      <c r="O3288" s="169"/>
      <c r="P3288" s="169"/>
      <c r="Q3288" s="169">
        <f t="shared" si="65"/>
        <v>0</v>
      </c>
      <c r="R3288" s="742" t="s">
        <v>4766</v>
      </c>
      <c r="S3288" s="226"/>
      <c r="T3288" s="676"/>
      <c r="U3288" s="827"/>
      <c r="V3288" s="147"/>
      <c r="W3288" s="147"/>
      <c r="X3288" s="117"/>
    </row>
    <row r="3289" spans="1:24" ht="31.5" hidden="1" x14ac:dyDescent="0.2">
      <c r="A3289" s="167">
        <v>2</v>
      </c>
      <c r="B3289" s="647">
        <v>0</v>
      </c>
      <c r="C3289" s="647">
        <v>4</v>
      </c>
      <c r="D3289" s="647">
        <v>41</v>
      </c>
      <c r="E3289" s="163" t="s">
        <v>1740</v>
      </c>
      <c r="F3289" s="604" t="s">
        <v>4675</v>
      </c>
      <c r="G3289" s="620"/>
      <c r="H3289" s="765">
        <v>85121700</v>
      </c>
      <c r="I3289" s="378" t="s">
        <v>4720</v>
      </c>
      <c r="J3289" s="146"/>
      <c r="K3289" s="146"/>
      <c r="L3289" s="146"/>
      <c r="M3289" s="169"/>
      <c r="N3289" s="225"/>
      <c r="O3289" s="169"/>
      <c r="P3289" s="169"/>
      <c r="Q3289" s="169">
        <f>+M3289+P3289-K3289</f>
        <v>0</v>
      </c>
      <c r="R3289" s="742" t="s">
        <v>4768</v>
      </c>
      <c r="S3289" s="226"/>
      <c r="T3289" s="676" t="s">
        <v>4687</v>
      </c>
      <c r="U3289" s="827"/>
      <c r="V3289" s="147"/>
      <c r="W3289" s="147"/>
      <c r="X3289" s="117"/>
    </row>
    <row r="3290" spans="1:24" ht="78.75" hidden="1" x14ac:dyDescent="0.2">
      <c r="A3290" s="167">
        <v>2</v>
      </c>
      <c r="B3290" s="647">
        <v>0</v>
      </c>
      <c r="C3290" s="647">
        <v>4</v>
      </c>
      <c r="D3290" s="647">
        <v>41</v>
      </c>
      <c r="E3290" s="163" t="s">
        <v>1740</v>
      </c>
      <c r="F3290" s="604" t="s">
        <v>4675</v>
      </c>
      <c r="G3290" s="621"/>
      <c r="H3290" s="765">
        <v>85121700</v>
      </c>
      <c r="I3290" s="378" t="s">
        <v>4721</v>
      </c>
      <c r="J3290" s="146"/>
      <c r="K3290" s="146"/>
      <c r="L3290" s="146"/>
      <c r="M3290" s="169"/>
      <c r="N3290" s="225"/>
      <c r="O3290" s="169"/>
      <c r="P3290" s="169"/>
      <c r="Q3290" s="169">
        <f>+M3290+P3290-K3290</f>
        <v>0</v>
      </c>
      <c r="R3290" s="742"/>
      <c r="S3290" s="226"/>
      <c r="T3290" s="676" t="s">
        <v>4687</v>
      </c>
      <c r="U3290" s="827"/>
      <c r="V3290" s="147"/>
      <c r="W3290" s="147"/>
      <c r="X3290" s="117"/>
    </row>
    <row r="3291" spans="1:24" ht="31.5" hidden="1" x14ac:dyDescent="0.2">
      <c r="A3291" s="167">
        <v>2</v>
      </c>
      <c r="B3291" s="647">
        <v>0</v>
      </c>
      <c r="C3291" s="647">
        <v>4</v>
      </c>
      <c r="D3291" s="647">
        <v>41</v>
      </c>
      <c r="E3291" s="163" t="s">
        <v>1740</v>
      </c>
      <c r="F3291" s="604" t="s">
        <v>4675</v>
      </c>
      <c r="G3291" s="621"/>
      <c r="H3291" s="765">
        <v>85121700</v>
      </c>
      <c r="I3291" s="378" t="s">
        <v>4722</v>
      </c>
      <c r="J3291" s="146"/>
      <c r="K3291" s="146"/>
      <c r="L3291" s="146"/>
      <c r="M3291" s="169"/>
      <c r="N3291" s="225"/>
      <c r="O3291" s="169"/>
      <c r="P3291" s="169"/>
      <c r="Q3291" s="169"/>
      <c r="R3291" s="742" t="s">
        <v>4766</v>
      </c>
      <c r="S3291" s="226"/>
      <c r="T3291" s="676"/>
      <c r="U3291" s="827"/>
      <c r="V3291" s="147"/>
      <c r="W3291" s="147"/>
      <c r="X3291" s="117"/>
    </row>
    <row r="3292" spans="1:24" ht="31.5" x14ac:dyDescent="0.2">
      <c r="A3292" s="167">
        <v>2</v>
      </c>
      <c r="B3292" s="647">
        <v>0</v>
      </c>
      <c r="C3292" s="647">
        <v>4</v>
      </c>
      <c r="D3292" s="647">
        <v>41</v>
      </c>
      <c r="E3292" s="163" t="s">
        <v>1740</v>
      </c>
      <c r="F3292" s="604" t="s">
        <v>4675</v>
      </c>
      <c r="G3292" s="675"/>
      <c r="H3292" s="765">
        <v>85121700</v>
      </c>
      <c r="I3292" s="378" t="s">
        <v>4723</v>
      </c>
      <c r="J3292" s="146"/>
      <c r="K3292" s="146"/>
      <c r="L3292" s="146"/>
      <c r="M3292" s="864">
        <v>49400000</v>
      </c>
      <c r="N3292" s="225"/>
      <c r="O3292" s="169"/>
      <c r="P3292" s="864">
        <v>45000000</v>
      </c>
      <c r="Q3292" s="169">
        <f>+M3292+P3292-K3292</f>
        <v>94400000</v>
      </c>
      <c r="R3292" s="742" t="s">
        <v>5122</v>
      </c>
      <c r="S3292" s="226"/>
      <c r="T3292" s="676" t="s">
        <v>4687</v>
      </c>
      <c r="U3292" s="827" t="s">
        <v>4669</v>
      </c>
      <c r="V3292" s="147"/>
      <c r="W3292" s="147"/>
      <c r="X3292" s="580" t="s">
        <v>5121</v>
      </c>
    </row>
    <row r="3293" spans="1:24" ht="28.5" x14ac:dyDescent="0.2">
      <c r="A3293" s="167">
        <v>2</v>
      </c>
      <c r="B3293" s="647">
        <v>0</v>
      </c>
      <c r="C3293" s="647">
        <v>4</v>
      </c>
      <c r="D3293" s="647">
        <v>41</v>
      </c>
      <c r="E3293" s="163" t="s">
        <v>1740</v>
      </c>
      <c r="F3293" s="604" t="s">
        <v>4675</v>
      </c>
      <c r="G3293" s="185"/>
      <c r="H3293" s="765">
        <v>85121700</v>
      </c>
      <c r="I3293" s="378" t="s">
        <v>4712</v>
      </c>
      <c r="J3293" s="146"/>
      <c r="K3293" s="146"/>
      <c r="L3293" s="146"/>
      <c r="M3293" s="169"/>
      <c r="N3293" s="225"/>
      <c r="O3293" s="169"/>
      <c r="P3293" s="864">
        <f>800000-200000</f>
        <v>600000</v>
      </c>
      <c r="Q3293" s="169">
        <f>+M3293+P3293-K3293</f>
        <v>600000</v>
      </c>
      <c r="R3293" s="742" t="s">
        <v>4768</v>
      </c>
      <c r="S3293" s="226"/>
      <c r="T3293" s="676" t="s">
        <v>4687</v>
      </c>
      <c r="U3293" s="827" t="s">
        <v>4670</v>
      </c>
      <c r="V3293" s="147"/>
      <c r="W3293" s="147"/>
      <c r="X3293" s="580" t="s">
        <v>5121</v>
      </c>
    </row>
    <row r="3294" spans="1:24" ht="42.75" x14ac:dyDescent="0.2">
      <c r="A3294" s="167">
        <v>2</v>
      </c>
      <c r="B3294" s="647">
        <v>0</v>
      </c>
      <c r="C3294" s="647">
        <v>4</v>
      </c>
      <c r="D3294" s="647">
        <v>41</v>
      </c>
      <c r="E3294" s="163" t="s">
        <v>1740</v>
      </c>
      <c r="F3294" s="604" t="s">
        <v>4675</v>
      </c>
      <c r="G3294" s="185"/>
      <c r="H3294" s="765">
        <v>85121706</v>
      </c>
      <c r="I3294" s="764" t="s">
        <v>5102</v>
      </c>
      <c r="J3294" s="146"/>
      <c r="K3294" s="146"/>
      <c r="L3294" s="146"/>
      <c r="M3294" s="169"/>
      <c r="N3294" s="225"/>
      <c r="O3294" s="169"/>
      <c r="P3294" s="864">
        <v>2000000</v>
      </c>
      <c r="Q3294" s="169">
        <f t="shared" si="65"/>
        <v>2000000</v>
      </c>
      <c r="R3294" s="742" t="s">
        <v>4741</v>
      </c>
      <c r="S3294" s="226"/>
      <c r="T3294" s="676" t="s">
        <v>4687</v>
      </c>
      <c r="U3294" s="827" t="s">
        <v>4670</v>
      </c>
      <c r="V3294" s="147"/>
      <c r="W3294" s="147"/>
      <c r="X3294" s="580" t="s">
        <v>5121</v>
      </c>
    </row>
    <row r="3295" spans="1:24" ht="28.5" x14ac:dyDescent="0.2">
      <c r="A3295" s="167">
        <v>2</v>
      </c>
      <c r="B3295" s="647">
        <v>0</v>
      </c>
      <c r="C3295" s="647">
        <v>4</v>
      </c>
      <c r="D3295" s="647">
        <v>41</v>
      </c>
      <c r="E3295" s="163" t="s">
        <v>1740</v>
      </c>
      <c r="F3295" s="604" t="s">
        <v>4675</v>
      </c>
      <c r="G3295" s="185"/>
      <c r="H3295" s="765">
        <v>85121700</v>
      </c>
      <c r="I3295" s="378" t="s">
        <v>4711</v>
      </c>
      <c r="J3295" s="146"/>
      <c r="K3295" s="146"/>
      <c r="L3295" s="146"/>
      <c r="M3295" s="169"/>
      <c r="N3295" s="225"/>
      <c r="O3295" s="169"/>
      <c r="P3295" s="864">
        <v>800000</v>
      </c>
      <c r="Q3295" s="169">
        <f>+M3295+P3295-K3295</f>
        <v>800000</v>
      </c>
      <c r="R3295" s="742" t="s">
        <v>4768</v>
      </c>
      <c r="S3295" s="226"/>
      <c r="T3295" s="676" t="s">
        <v>4687</v>
      </c>
      <c r="U3295" s="827" t="s">
        <v>4670</v>
      </c>
      <c r="V3295" s="147"/>
      <c r="W3295" s="147"/>
      <c r="X3295" s="580" t="s">
        <v>5121</v>
      </c>
    </row>
    <row r="3296" spans="1:24" ht="15.75" hidden="1" x14ac:dyDescent="0.2">
      <c r="A3296" s="139"/>
      <c r="B3296" s="140"/>
      <c r="C3296" s="140"/>
      <c r="D3296" s="140"/>
      <c r="E3296" s="141"/>
      <c r="F3296" s="604"/>
      <c r="G3296" s="185"/>
      <c r="H3296" s="197">
        <v>85121700</v>
      </c>
      <c r="I3296" s="198" t="s">
        <v>4713</v>
      </c>
      <c r="J3296" s="146"/>
      <c r="K3296" s="146"/>
      <c r="L3296" s="146"/>
      <c r="M3296" s="146"/>
      <c r="N3296" s="148"/>
      <c r="O3296" s="146"/>
      <c r="P3296" s="146"/>
      <c r="Q3296" s="146">
        <f t="shared" si="65"/>
        <v>0</v>
      </c>
      <c r="R3296" s="182"/>
      <c r="S3296" s="226"/>
      <c r="T3296" s="676"/>
      <c r="U3296" s="147"/>
      <c r="V3296" s="147"/>
      <c r="W3296" s="147"/>
      <c r="X3296" s="117"/>
    </row>
    <row r="3297" spans="1:24" hidden="1" x14ac:dyDescent="0.2">
      <c r="A3297" s="139"/>
      <c r="B3297" s="140"/>
      <c r="C3297" s="140"/>
      <c r="D3297" s="140"/>
      <c r="E3297" s="141"/>
      <c r="F3297" s="605"/>
      <c r="G3297" s="200"/>
      <c r="H3297" s="201"/>
      <c r="I3297" s="202"/>
      <c r="J3297" s="146"/>
      <c r="K3297" s="146"/>
      <c r="L3297" s="146"/>
      <c r="M3297" s="146"/>
      <c r="N3297" s="148"/>
      <c r="O3297" s="146"/>
      <c r="P3297" s="146"/>
      <c r="Q3297" s="146">
        <f t="shared" si="65"/>
        <v>0</v>
      </c>
      <c r="R3297" s="182"/>
      <c r="S3297" s="226"/>
      <c r="T3297" s="676"/>
      <c r="U3297" s="147"/>
      <c r="V3297" s="147"/>
      <c r="W3297" s="147"/>
      <c r="X3297" s="117"/>
    </row>
    <row r="3298" spans="1:24" hidden="1" x14ac:dyDescent="0.2">
      <c r="A3298" s="139"/>
      <c r="B3298" s="140"/>
      <c r="C3298" s="140"/>
      <c r="D3298" s="140"/>
      <c r="E3298" s="141"/>
      <c r="F3298" s="593"/>
      <c r="G3298" s="143"/>
      <c r="H3298" s="162"/>
      <c r="I3298" s="145"/>
      <c r="J3298" s="146"/>
      <c r="K3298" s="146"/>
      <c r="L3298" s="146"/>
      <c r="M3298" s="146"/>
      <c r="N3298" s="148"/>
      <c r="O3298" s="146"/>
      <c r="P3298" s="146"/>
      <c r="Q3298" s="146">
        <f t="shared" si="65"/>
        <v>0</v>
      </c>
      <c r="R3298" s="182"/>
      <c r="S3298" s="226"/>
      <c r="T3298" s="676"/>
      <c r="U3298" s="147"/>
      <c r="V3298" s="147"/>
      <c r="W3298" s="147"/>
      <c r="X3298" s="117"/>
    </row>
    <row r="3299" spans="1:24" hidden="1" x14ac:dyDescent="0.2">
      <c r="A3299" s="139"/>
      <c r="B3299" s="140"/>
      <c r="C3299" s="140"/>
      <c r="D3299" s="140"/>
      <c r="E3299" s="141"/>
      <c r="F3299" s="593"/>
      <c r="G3299" s="143"/>
      <c r="H3299" s="162"/>
      <c r="I3299" s="145"/>
      <c r="J3299" s="146"/>
      <c r="K3299" s="146"/>
      <c r="L3299" s="146"/>
      <c r="M3299" s="146"/>
      <c r="N3299" s="148"/>
      <c r="O3299" s="146"/>
      <c r="P3299" s="146"/>
      <c r="Q3299" s="146">
        <f t="shared" si="65"/>
        <v>0</v>
      </c>
      <c r="R3299" s="182"/>
      <c r="S3299" s="226"/>
      <c r="T3299" s="676"/>
      <c r="U3299" s="147"/>
      <c r="V3299" s="147"/>
      <c r="W3299" s="147"/>
      <c r="X3299" s="117"/>
    </row>
    <row r="3300" spans="1:24" hidden="1" x14ac:dyDescent="0.2">
      <c r="A3300" s="139"/>
      <c r="B3300" s="140"/>
      <c r="C3300" s="140"/>
      <c r="D3300" s="140"/>
      <c r="E3300" s="141"/>
      <c r="F3300" s="593"/>
      <c r="G3300" s="143"/>
      <c r="H3300" s="162"/>
      <c r="I3300" s="145"/>
      <c r="J3300" s="146"/>
      <c r="K3300" s="146"/>
      <c r="L3300" s="146"/>
      <c r="M3300" s="146"/>
      <c r="N3300" s="148"/>
      <c r="O3300" s="146"/>
      <c r="P3300" s="146"/>
      <c r="Q3300" s="146">
        <f t="shared" si="65"/>
        <v>0</v>
      </c>
      <c r="R3300" s="182"/>
      <c r="S3300" s="226"/>
      <c r="T3300" s="676"/>
      <c r="U3300" s="147"/>
      <c r="V3300" s="147"/>
      <c r="W3300" s="147"/>
      <c r="X3300" s="117"/>
    </row>
    <row r="3301" spans="1:24" hidden="1" x14ac:dyDescent="0.2">
      <c r="A3301" s="139"/>
      <c r="B3301" s="140"/>
      <c r="C3301" s="140"/>
      <c r="D3301" s="140"/>
      <c r="E3301" s="141"/>
      <c r="F3301" s="593"/>
      <c r="G3301" s="143"/>
      <c r="H3301" s="162"/>
      <c r="I3301" s="145"/>
      <c r="J3301" s="146"/>
      <c r="K3301" s="146"/>
      <c r="L3301" s="146"/>
      <c r="M3301" s="146"/>
      <c r="N3301" s="148"/>
      <c r="O3301" s="146"/>
      <c r="P3301" s="146"/>
      <c r="Q3301" s="146">
        <f t="shared" si="65"/>
        <v>0</v>
      </c>
      <c r="R3301" s="182"/>
      <c r="S3301" s="226"/>
      <c r="T3301" s="676"/>
      <c r="U3301" s="147"/>
      <c r="V3301" s="147"/>
      <c r="W3301" s="147"/>
      <c r="X3301" s="117"/>
    </row>
    <row r="3302" spans="1:24" hidden="1" x14ac:dyDescent="0.2">
      <c r="A3302" s="139"/>
      <c r="B3302" s="140"/>
      <c r="C3302" s="140"/>
      <c r="D3302" s="140"/>
      <c r="E3302" s="141"/>
      <c r="F3302" s="593"/>
      <c r="G3302" s="143"/>
      <c r="H3302" s="162"/>
      <c r="I3302" s="145"/>
      <c r="J3302" s="146"/>
      <c r="K3302" s="146"/>
      <c r="L3302" s="146"/>
      <c r="M3302" s="146"/>
      <c r="N3302" s="148"/>
      <c r="O3302" s="146"/>
      <c r="P3302" s="146"/>
      <c r="Q3302" s="146">
        <f t="shared" si="65"/>
        <v>0</v>
      </c>
      <c r="R3302" s="182"/>
      <c r="S3302" s="226"/>
      <c r="T3302" s="676"/>
      <c r="U3302" s="147"/>
      <c r="V3302" s="147"/>
      <c r="W3302" s="147"/>
      <c r="X3302" s="117"/>
    </row>
    <row r="3303" spans="1:24" hidden="1" x14ac:dyDescent="0.2">
      <c r="A3303" s="139"/>
      <c r="B3303" s="140"/>
      <c r="C3303" s="140"/>
      <c r="D3303" s="140"/>
      <c r="E3303" s="141"/>
      <c r="F3303" s="593"/>
      <c r="G3303" s="143"/>
      <c r="H3303" s="162"/>
      <c r="I3303" s="145"/>
      <c r="J3303" s="146"/>
      <c r="K3303" s="146"/>
      <c r="L3303" s="146"/>
      <c r="M3303" s="146"/>
      <c r="N3303" s="148"/>
      <c r="O3303" s="146"/>
      <c r="P3303" s="146"/>
      <c r="Q3303" s="146">
        <f t="shared" si="65"/>
        <v>0</v>
      </c>
      <c r="R3303" s="182"/>
      <c r="S3303" s="226"/>
      <c r="T3303" s="676"/>
      <c r="U3303" s="147"/>
      <c r="V3303" s="147"/>
      <c r="W3303" s="147"/>
      <c r="X3303" s="117"/>
    </row>
    <row r="3304" spans="1:24" hidden="1" x14ac:dyDescent="0.2">
      <c r="A3304" s="139"/>
      <c r="B3304" s="140"/>
      <c r="C3304" s="140"/>
      <c r="D3304" s="140"/>
      <c r="E3304" s="141"/>
      <c r="F3304" s="593"/>
      <c r="G3304" s="143"/>
      <c r="H3304" s="162"/>
      <c r="I3304" s="145"/>
      <c r="J3304" s="146"/>
      <c r="K3304" s="146"/>
      <c r="L3304" s="146"/>
      <c r="M3304" s="146"/>
      <c r="N3304" s="148"/>
      <c r="O3304" s="146"/>
      <c r="P3304" s="146"/>
      <c r="Q3304" s="146">
        <f t="shared" si="65"/>
        <v>0</v>
      </c>
      <c r="R3304" s="182"/>
      <c r="S3304" s="226"/>
      <c r="T3304" s="676"/>
      <c r="U3304" s="147"/>
      <c r="V3304" s="147"/>
      <c r="W3304" s="147"/>
      <c r="X3304" s="117"/>
    </row>
    <row r="3305" spans="1:24" hidden="1" x14ac:dyDescent="0.2">
      <c r="A3305" s="139"/>
      <c r="B3305" s="140"/>
      <c r="C3305" s="140"/>
      <c r="D3305" s="140"/>
      <c r="E3305" s="141"/>
      <c r="F3305" s="593"/>
      <c r="G3305" s="143"/>
      <c r="H3305" s="162"/>
      <c r="I3305" s="145"/>
      <c r="J3305" s="146"/>
      <c r="K3305" s="146"/>
      <c r="L3305" s="146"/>
      <c r="M3305" s="146"/>
      <c r="N3305" s="148"/>
      <c r="O3305" s="146"/>
      <c r="P3305" s="146"/>
      <c r="Q3305" s="146"/>
      <c r="R3305" s="182"/>
      <c r="S3305" s="226"/>
      <c r="T3305" s="676"/>
      <c r="U3305" s="147"/>
      <c r="V3305" s="147"/>
      <c r="W3305" s="147"/>
      <c r="X3305" s="117"/>
    </row>
    <row r="3306" spans="1:24" hidden="1" x14ac:dyDescent="0.2">
      <c r="A3306" s="139"/>
      <c r="B3306" s="140"/>
      <c r="C3306" s="140"/>
      <c r="D3306" s="140"/>
      <c r="E3306" s="141"/>
      <c r="F3306" s="593"/>
      <c r="G3306" s="143"/>
      <c r="H3306" s="162"/>
      <c r="I3306" s="145"/>
      <c r="J3306" s="146"/>
      <c r="K3306" s="146"/>
      <c r="L3306" s="146"/>
      <c r="M3306" s="146"/>
      <c r="N3306" s="148"/>
      <c r="O3306" s="146"/>
      <c r="P3306" s="146"/>
      <c r="Q3306" s="146"/>
      <c r="R3306" s="182"/>
      <c r="S3306" s="226"/>
      <c r="T3306" s="676"/>
      <c r="U3306" s="147"/>
      <c r="V3306" s="147"/>
      <c r="W3306" s="147"/>
      <c r="X3306" s="117"/>
    </row>
    <row r="3307" spans="1:24" s="121" customFormat="1" hidden="1" x14ac:dyDescent="0.2">
      <c r="A3307" s="167">
        <v>2</v>
      </c>
      <c r="B3307" s="647">
        <v>0</v>
      </c>
      <c r="C3307" s="647">
        <v>4</v>
      </c>
      <c r="D3307" s="647">
        <v>41</v>
      </c>
      <c r="E3307" s="163" t="s">
        <v>1865</v>
      </c>
      <c r="F3307" s="601"/>
      <c r="G3307" s="164" t="s">
        <v>1729</v>
      </c>
      <c r="H3307" s="168"/>
      <c r="I3307" s="145"/>
      <c r="J3307" s="146"/>
      <c r="K3307" s="146">
        <f>SUM(K3309:K3310)</f>
        <v>0</v>
      </c>
      <c r="L3307" s="146"/>
      <c r="M3307" s="146">
        <f>SUM(M3309:M3310)</f>
        <v>0</v>
      </c>
      <c r="N3307" s="148"/>
      <c r="O3307" s="146"/>
      <c r="P3307" s="146">
        <f>SUM(P3309:P3310)</f>
        <v>0</v>
      </c>
      <c r="Q3307" s="146">
        <f>SUM(Q3308:Q3310)</f>
        <v>0</v>
      </c>
      <c r="R3307" s="182"/>
      <c r="S3307" s="226"/>
      <c r="T3307" s="676"/>
      <c r="U3307" s="147"/>
      <c r="V3307" s="147"/>
      <c r="W3307" s="147"/>
      <c r="X3307" s="117"/>
    </row>
    <row r="3308" spans="1:24" hidden="1" x14ac:dyDescent="0.2">
      <c r="A3308" s="139"/>
      <c r="B3308" s="140"/>
      <c r="C3308" s="140"/>
      <c r="D3308" s="140"/>
      <c r="E3308" s="163"/>
      <c r="F3308" s="601"/>
      <c r="G3308" s="164"/>
      <c r="H3308" s="162"/>
      <c r="I3308" s="145" t="s">
        <v>3584</v>
      </c>
      <c r="J3308" s="146"/>
      <c r="K3308" s="146"/>
      <c r="L3308" s="146"/>
      <c r="M3308" s="146"/>
      <c r="N3308" s="148"/>
      <c r="O3308" s="146"/>
      <c r="P3308" s="146"/>
      <c r="Q3308" s="146"/>
      <c r="R3308" s="182"/>
      <c r="S3308" s="226"/>
      <c r="T3308" s="676"/>
      <c r="U3308" s="147"/>
      <c r="V3308" s="147"/>
      <c r="W3308" s="147"/>
      <c r="X3308" s="117"/>
    </row>
    <row r="3309" spans="1:24" hidden="1" x14ac:dyDescent="0.2">
      <c r="A3309" s="139"/>
      <c r="B3309" s="140"/>
      <c r="C3309" s="140"/>
      <c r="D3309" s="140"/>
      <c r="E3309" s="163"/>
      <c r="F3309" s="601"/>
      <c r="G3309" s="164"/>
      <c r="H3309" s="168"/>
      <c r="I3309" s="199" t="s">
        <v>632</v>
      </c>
      <c r="J3309" s="146"/>
      <c r="K3309" s="146"/>
      <c r="L3309" s="146"/>
      <c r="M3309" s="146"/>
      <c r="N3309" s="148"/>
      <c r="O3309" s="146"/>
      <c r="P3309" s="146"/>
      <c r="Q3309" s="146">
        <f>+M3309+P3309-K3309</f>
        <v>0</v>
      </c>
      <c r="R3309" s="182"/>
      <c r="S3309" s="226"/>
      <c r="T3309" s="676"/>
      <c r="U3309" s="147"/>
      <c r="V3309" s="147"/>
      <c r="W3309" s="147"/>
      <c r="X3309" s="117"/>
    </row>
    <row r="3310" spans="1:24" hidden="1" x14ac:dyDescent="0.2">
      <c r="A3310" s="139"/>
      <c r="B3310" s="140"/>
      <c r="C3310" s="140"/>
      <c r="D3310" s="140"/>
      <c r="E3310" s="163"/>
      <c r="F3310" s="601"/>
      <c r="G3310" s="164"/>
      <c r="H3310" s="168"/>
      <c r="I3310" s="145"/>
      <c r="J3310" s="146"/>
      <c r="K3310" s="146"/>
      <c r="L3310" s="146"/>
      <c r="M3310" s="146"/>
      <c r="N3310" s="148"/>
      <c r="O3310" s="146"/>
      <c r="P3310" s="146"/>
      <c r="Q3310" s="146">
        <f>+M3310+P3310-K3310</f>
        <v>0</v>
      </c>
      <c r="R3310" s="182"/>
      <c r="S3310" s="226"/>
      <c r="T3310" s="676"/>
      <c r="U3310" s="147"/>
      <c r="V3310" s="147"/>
      <c r="W3310" s="147"/>
      <c r="X3310" s="117"/>
    </row>
    <row r="3311" spans="1:24" hidden="1" x14ac:dyDescent="0.2">
      <c r="A3311" s="139"/>
      <c r="B3311" s="140"/>
      <c r="C3311" s="140"/>
      <c r="D3311" s="140"/>
      <c r="E3311" s="163"/>
      <c r="F3311" s="601"/>
      <c r="G3311" s="164"/>
      <c r="H3311" s="168"/>
      <c r="I3311" s="145"/>
      <c r="J3311" s="146"/>
      <c r="K3311" s="146"/>
      <c r="L3311" s="146"/>
      <c r="M3311" s="146"/>
      <c r="N3311" s="148"/>
      <c r="O3311" s="146"/>
      <c r="P3311" s="146"/>
      <c r="Q3311" s="146"/>
      <c r="R3311" s="182"/>
      <c r="S3311" s="226"/>
      <c r="T3311" s="676"/>
      <c r="U3311" s="147"/>
      <c r="V3311" s="147"/>
      <c r="W3311" s="147"/>
      <c r="X3311" s="117"/>
    </row>
    <row r="3312" spans="1:24" s="121" customFormat="1" hidden="1" x14ac:dyDescent="0.2">
      <c r="A3312" s="167">
        <v>2</v>
      </c>
      <c r="B3312" s="647">
        <v>0</v>
      </c>
      <c r="C3312" s="647">
        <v>4</v>
      </c>
      <c r="D3312" s="647">
        <v>41</v>
      </c>
      <c r="E3312" s="163" t="s">
        <v>2048</v>
      </c>
      <c r="F3312" s="601"/>
      <c r="G3312" s="164" t="s">
        <v>1916</v>
      </c>
      <c r="H3312" s="168"/>
      <c r="I3312" s="145"/>
      <c r="J3312" s="146"/>
      <c r="K3312" s="146">
        <f>SUM(K3313:K3314)</f>
        <v>0</v>
      </c>
      <c r="L3312" s="146"/>
      <c r="M3312" s="146">
        <f>SUM(M3313:M3314)</f>
        <v>0</v>
      </c>
      <c r="N3312" s="148"/>
      <c r="O3312" s="146"/>
      <c r="P3312" s="146">
        <f>SUM(P3313:P3314)</f>
        <v>0</v>
      </c>
      <c r="Q3312" s="146">
        <f>SUM(Q3313:Q3314)</f>
        <v>0</v>
      </c>
      <c r="R3312" s="182"/>
      <c r="S3312" s="226"/>
      <c r="T3312" s="676"/>
      <c r="U3312" s="147"/>
      <c r="V3312" s="147"/>
      <c r="W3312" s="147"/>
      <c r="X3312" s="117"/>
    </row>
    <row r="3313" spans="1:24" hidden="1" x14ac:dyDescent="0.2">
      <c r="A3313" s="139"/>
      <c r="B3313" s="140"/>
      <c r="C3313" s="140"/>
      <c r="D3313" s="140"/>
      <c r="E3313" s="163"/>
      <c r="F3313" s="601"/>
      <c r="G3313" s="164"/>
      <c r="H3313" s="168"/>
      <c r="I3313" s="145" t="s">
        <v>4014</v>
      </c>
      <c r="J3313" s="146"/>
      <c r="K3313" s="146"/>
      <c r="L3313" s="146"/>
      <c r="M3313" s="146"/>
      <c r="N3313" s="148"/>
      <c r="O3313" s="146"/>
      <c r="P3313" s="146"/>
      <c r="Q3313" s="146"/>
      <c r="R3313" s="182"/>
      <c r="S3313" s="226"/>
      <c r="T3313" s="676"/>
      <c r="U3313" s="147"/>
      <c r="V3313" s="147"/>
      <c r="W3313" s="147"/>
      <c r="X3313" s="117"/>
    </row>
    <row r="3314" spans="1:24" hidden="1" x14ac:dyDescent="0.2">
      <c r="A3314" s="139"/>
      <c r="B3314" s="140"/>
      <c r="C3314" s="140"/>
      <c r="D3314" s="140"/>
      <c r="E3314" s="141"/>
      <c r="F3314" s="593"/>
      <c r="G3314" s="143"/>
      <c r="H3314" s="168"/>
      <c r="I3314" s="145"/>
      <c r="J3314" s="146"/>
      <c r="K3314" s="146"/>
      <c r="L3314" s="146"/>
      <c r="M3314" s="146"/>
      <c r="N3314" s="148"/>
      <c r="O3314" s="146"/>
      <c r="P3314" s="146"/>
      <c r="Q3314" s="146"/>
      <c r="R3314" s="182"/>
      <c r="S3314" s="226"/>
      <c r="T3314" s="676"/>
      <c r="U3314" s="147"/>
      <c r="V3314" s="147"/>
      <c r="W3314" s="147"/>
      <c r="X3314" s="117"/>
    </row>
    <row r="3315" spans="1:24" hidden="1" x14ac:dyDescent="0.2">
      <c r="A3315" s="139"/>
      <c r="B3315" s="140"/>
      <c r="C3315" s="140"/>
      <c r="D3315" s="140"/>
      <c r="E3315" s="141"/>
      <c r="F3315" s="593"/>
      <c r="G3315" s="143"/>
      <c r="H3315" s="168"/>
      <c r="I3315" s="145"/>
      <c r="J3315" s="146"/>
      <c r="K3315" s="146"/>
      <c r="L3315" s="146"/>
      <c r="M3315" s="146"/>
      <c r="N3315" s="148"/>
      <c r="O3315" s="146"/>
      <c r="P3315" s="146"/>
      <c r="Q3315" s="146"/>
      <c r="R3315" s="182"/>
      <c r="S3315" s="226"/>
      <c r="T3315" s="676"/>
      <c r="U3315" s="147"/>
      <c r="V3315" s="147"/>
      <c r="W3315" s="147"/>
      <c r="X3315" s="117"/>
    </row>
    <row r="3316" spans="1:24" s="121" customFormat="1" hidden="1" x14ac:dyDescent="0.2">
      <c r="A3316" s="167">
        <v>2</v>
      </c>
      <c r="B3316" s="647">
        <v>0</v>
      </c>
      <c r="C3316" s="647">
        <v>4</v>
      </c>
      <c r="D3316" s="647">
        <v>41</v>
      </c>
      <c r="E3316" s="163" t="s">
        <v>2052</v>
      </c>
      <c r="F3316" s="601"/>
      <c r="G3316" s="164" t="s">
        <v>1917</v>
      </c>
      <c r="H3316" s="168"/>
      <c r="I3316" s="145"/>
      <c r="J3316" s="146"/>
      <c r="K3316" s="146">
        <f>SUM(K3317:K3318)</f>
        <v>0</v>
      </c>
      <c r="L3316" s="146"/>
      <c r="M3316" s="146">
        <f>SUM(M3317:M3318)</f>
        <v>0</v>
      </c>
      <c r="N3316" s="148"/>
      <c r="O3316" s="146"/>
      <c r="P3316" s="146">
        <f>SUM(P3317:P3318)</f>
        <v>0</v>
      </c>
      <c r="Q3316" s="146">
        <f>SUM(Q3317:Q3318)</f>
        <v>0</v>
      </c>
      <c r="R3316" s="182"/>
      <c r="S3316" s="226"/>
      <c r="T3316" s="676"/>
      <c r="U3316" s="147"/>
      <c r="V3316" s="147"/>
      <c r="W3316" s="147"/>
      <c r="X3316" s="117"/>
    </row>
    <row r="3317" spans="1:24" hidden="1" x14ac:dyDescent="0.2">
      <c r="A3317" s="139"/>
      <c r="B3317" s="140"/>
      <c r="C3317" s="140"/>
      <c r="D3317" s="140"/>
      <c r="E3317" s="141"/>
      <c r="F3317" s="593"/>
      <c r="G3317" s="143"/>
      <c r="H3317" s="162">
        <v>83111507</v>
      </c>
      <c r="I3317" s="145" t="s">
        <v>2087</v>
      </c>
      <c r="J3317" s="146"/>
      <c r="K3317" s="146"/>
      <c r="L3317" s="146"/>
      <c r="M3317" s="146"/>
      <c r="N3317" s="148"/>
      <c r="O3317" s="146"/>
      <c r="P3317" s="146"/>
      <c r="Q3317" s="146">
        <f>+M3317+P3317-K3317</f>
        <v>0</v>
      </c>
      <c r="R3317" s="182"/>
      <c r="S3317" s="226"/>
      <c r="T3317" s="676"/>
      <c r="U3317" s="147"/>
      <c r="V3317" s="147"/>
      <c r="W3317" s="147"/>
      <c r="X3317" s="117"/>
    </row>
    <row r="3318" spans="1:24" hidden="1" x14ac:dyDescent="0.2">
      <c r="A3318" s="203"/>
      <c r="B3318" s="204"/>
      <c r="C3318" s="204"/>
      <c r="D3318" s="204"/>
      <c r="E3318" s="205"/>
      <c r="F3318" s="606"/>
      <c r="G3318" s="206"/>
      <c r="H3318" s="196"/>
      <c r="I3318" s="145"/>
      <c r="J3318" s="146"/>
      <c r="K3318" s="146"/>
      <c r="L3318" s="146"/>
      <c r="M3318" s="146"/>
      <c r="N3318" s="148"/>
      <c r="O3318" s="146"/>
      <c r="P3318" s="146"/>
      <c r="Q3318" s="146">
        <f>+M3318+P3318-K3318</f>
        <v>0</v>
      </c>
      <c r="R3318" s="182"/>
      <c r="S3318" s="226"/>
      <c r="T3318" s="676"/>
      <c r="U3318" s="147"/>
      <c r="V3318" s="147"/>
      <c r="W3318" s="147"/>
      <c r="X3318" s="117"/>
    </row>
    <row r="3319" spans="1:24" hidden="1" x14ac:dyDescent="0.2">
      <c r="A3319" s="203"/>
      <c r="B3319" s="204"/>
      <c r="C3319" s="204"/>
      <c r="D3319" s="204"/>
      <c r="E3319" s="205"/>
      <c r="F3319" s="606"/>
      <c r="G3319" s="206"/>
      <c r="H3319" s="196"/>
      <c r="I3319" s="145"/>
      <c r="J3319" s="146"/>
      <c r="K3319" s="146"/>
      <c r="L3319" s="146"/>
      <c r="M3319" s="146"/>
      <c r="N3319" s="148"/>
      <c r="O3319" s="146"/>
      <c r="P3319" s="146"/>
      <c r="Q3319" s="146"/>
      <c r="R3319" s="182"/>
      <c r="S3319" s="226"/>
      <c r="T3319" s="676"/>
      <c r="U3319" s="147"/>
      <c r="V3319" s="147"/>
      <c r="W3319" s="147"/>
      <c r="X3319" s="117"/>
    </row>
    <row r="3320" spans="1:24" ht="24" hidden="1" x14ac:dyDescent="0.2">
      <c r="A3320" s="167">
        <v>2</v>
      </c>
      <c r="B3320" s="647">
        <v>0</v>
      </c>
      <c r="C3320" s="647">
        <v>4</v>
      </c>
      <c r="D3320" s="647">
        <v>999</v>
      </c>
      <c r="E3320" s="163"/>
      <c r="F3320" s="602"/>
      <c r="G3320" s="207" t="s">
        <v>1855</v>
      </c>
      <c r="H3320" s="168"/>
      <c r="I3320" s="145"/>
      <c r="J3320" s="146"/>
      <c r="K3320" s="146">
        <f>SUM(K3321)</f>
        <v>0</v>
      </c>
      <c r="L3320" s="146"/>
      <c r="M3320" s="146">
        <f>SUM(M3321)</f>
        <v>0</v>
      </c>
      <c r="N3320" s="148"/>
      <c r="O3320" s="146"/>
      <c r="P3320" s="146">
        <f>SUM(P3321)</f>
        <v>0</v>
      </c>
      <c r="Q3320" s="146">
        <f>SUM(Q3321)</f>
        <v>0</v>
      </c>
      <c r="R3320" s="182"/>
      <c r="S3320" s="226"/>
      <c r="T3320" s="676"/>
      <c r="U3320" s="147"/>
      <c r="V3320" s="147"/>
      <c r="W3320" s="147"/>
      <c r="X3320" s="117"/>
    </row>
    <row r="3321" spans="1:24" hidden="1" x14ac:dyDescent="0.2">
      <c r="A3321" s="208"/>
      <c r="B3321" s="177"/>
      <c r="C3321" s="177"/>
      <c r="D3321" s="177"/>
      <c r="E3321" s="177"/>
      <c r="F3321" s="607"/>
      <c r="G3321" s="607"/>
      <c r="H3321" s="209"/>
      <c r="I3321" s="145"/>
      <c r="J3321" s="210"/>
      <c r="K3321" s="210"/>
      <c r="L3321" s="210"/>
      <c r="M3321" s="210"/>
      <c r="N3321" s="148"/>
      <c r="O3321" s="210"/>
      <c r="P3321" s="210"/>
      <c r="Q3321" s="210"/>
      <c r="R3321" s="730"/>
      <c r="S3321" s="807"/>
      <c r="T3321" s="785"/>
      <c r="U3321" s="211"/>
      <c r="V3321" s="211"/>
      <c r="W3321" s="211"/>
      <c r="X3321" s="117"/>
    </row>
    <row r="3322" spans="1:24" ht="35.25" hidden="1" customHeight="1" x14ac:dyDescent="0.2">
      <c r="A3322" s="1077" t="s">
        <v>4772</v>
      </c>
      <c r="B3322" s="1078"/>
      <c r="C3322" s="1078"/>
      <c r="D3322" s="1078"/>
      <c r="E3322" s="1078"/>
      <c r="F3322" s="1078"/>
      <c r="G3322" s="1078"/>
      <c r="H3322" s="168"/>
      <c r="I3322" s="145"/>
      <c r="J3322" s="146"/>
      <c r="K3322" s="146">
        <f>+K3329</f>
        <v>0</v>
      </c>
      <c r="L3322" s="146"/>
      <c r="M3322" s="112">
        <f>+M3329</f>
        <v>0</v>
      </c>
      <c r="N3322" s="212"/>
      <c r="O3322" s="112"/>
      <c r="P3322" s="112">
        <f>+P3323</f>
        <v>0</v>
      </c>
      <c r="Q3322" s="112">
        <f>+Q3324</f>
        <v>0</v>
      </c>
      <c r="R3322" s="182"/>
      <c r="S3322" s="226"/>
      <c r="T3322" s="676"/>
      <c r="U3322" s="147"/>
      <c r="V3322" s="147"/>
      <c r="W3322" s="147"/>
      <c r="X3322" s="117"/>
    </row>
    <row r="3323" spans="1:24" ht="23.25" hidden="1" customHeight="1" x14ac:dyDescent="0.2">
      <c r="A3323" s="167">
        <v>2</v>
      </c>
      <c r="B3323" s="647">
        <v>0</v>
      </c>
      <c r="C3323" s="647">
        <v>4</v>
      </c>
      <c r="D3323" s="647">
        <v>41</v>
      </c>
      <c r="E3323" s="163"/>
      <c r="F3323" s="602"/>
      <c r="G3323" s="207" t="s">
        <v>1914</v>
      </c>
      <c r="H3323" s="168"/>
      <c r="I3323" s="145"/>
      <c r="J3323" s="146"/>
      <c r="K3323" s="146">
        <f>SUM(K3330)</f>
        <v>0</v>
      </c>
      <c r="L3323" s="146"/>
      <c r="M3323" s="146">
        <f>SUM(M3330)</f>
        <v>0</v>
      </c>
      <c r="N3323" s="148"/>
      <c r="O3323" s="146"/>
      <c r="P3323" s="112">
        <f>+P3324</f>
        <v>0</v>
      </c>
      <c r="Q3323" s="112">
        <f>+Q3324</f>
        <v>0</v>
      </c>
      <c r="R3323" s="182"/>
      <c r="S3323" s="226"/>
      <c r="T3323" s="676"/>
      <c r="U3323" s="147"/>
      <c r="V3323" s="147"/>
      <c r="W3323" s="147"/>
      <c r="X3323" s="117"/>
    </row>
    <row r="3324" spans="1:24" hidden="1" x14ac:dyDescent="0.2">
      <c r="A3324" s="167">
        <v>2</v>
      </c>
      <c r="B3324" s="647">
        <v>0</v>
      </c>
      <c r="C3324" s="647">
        <v>4</v>
      </c>
      <c r="D3324" s="647">
        <v>41</v>
      </c>
      <c r="E3324" s="163" t="s">
        <v>1740</v>
      </c>
      <c r="F3324" s="602"/>
      <c r="G3324" s="207" t="s">
        <v>1915</v>
      </c>
      <c r="H3324" s="168"/>
      <c r="I3324" s="145"/>
      <c r="J3324" s="146"/>
      <c r="K3324" s="146">
        <f>SUM(K3331)</f>
        <v>0</v>
      </c>
      <c r="L3324" s="146"/>
      <c r="M3324" s="146">
        <f>SUM(M3331)</f>
        <v>0</v>
      </c>
      <c r="N3324" s="148"/>
      <c r="O3324" s="146"/>
      <c r="P3324" s="278">
        <f>+P3326</f>
        <v>0</v>
      </c>
      <c r="Q3324" s="112">
        <f>+Q3326</f>
        <v>0</v>
      </c>
      <c r="R3324" s="182"/>
      <c r="S3324" s="226"/>
      <c r="T3324" s="676"/>
      <c r="U3324" s="147"/>
      <c r="V3324" s="147"/>
      <c r="W3324" s="147"/>
      <c r="X3324" s="117"/>
    </row>
    <row r="3325" spans="1:24" ht="54.75" hidden="1" customHeight="1" x14ac:dyDescent="0.2">
      <c r="A3325" s="139"/>
      <c r="B3325" s="140"/>
      <c r="C3325" s="140"/>
      <c r="D3325" s="140"/>
      <c r="E3325" s="141"/>
      <c r="F3325" s="593"/>
      <c r="G3325" s="143"/>
      <c r="H3325" s="162">
        <v>85121700</v>
      </c>
      <c r="I3325" s="279" t="s">
        <v>4773</v>
      </c>
      <c r="J3325" s="146"/>
      <c r="K3325" s="146"/>
      <c r="L3325" s="146"/>
      <c r="M3325" s="146"/>
      <c r="N3325" s="148"/>
      <c r="O3325" s="146"/>
      <c r="P3325" s="146"/>
      <c r="Q3325" s="146">
        <f>+M3325+P3325-K3325</f>
        <v>0</v>
      </c>
      <c r="R3325" s="182"/>
      <c r="S3325" s="226"/>
      <c r="T3325" s="676"/>
      <c r="U3325" s="147"/>
      <c r="V3325" s="147"/>
      <c r="W3325" s="147"/>
      <c r="X3325" s="117"/>
    </row>
    <row r="3326" spans="1:24" ht="76.5" hidden="1" customHeight="1" x14ac:dyDescent="0.2">
      <c r="A3326" s="139"/>
      <c r="B3326" s="140"/>
      <c r="C3326" s="140"/>
      <c r="D3326" s="140"/>
      <c r="E3326" s="141"/>
      <c r="F3326" s="593"/>
      <c r="G3326" s="143"/>
      <c r="H3326" s="162">
        <v>85121700</v>
      </c>
      <c r="I3326" s="279" t="s">
        <v>4774</v>
      </c>
      <c r="J3326" s="146"/>
      <c r="K3326" s="146"/>
      <c r="L3326" s="146"/>
      <c r="M3326" s="146"/>
      <c r="N3326" s="148"/>
      <c r="O3326" s="146"/>
      <c r="P3326" s="146"/>
      <c r="Q3326" s="146">
        <f>+M3326+P3326-K3326</f>
        <v>0</v>
      </c>
      <c r="R3326" s="182"/>
      <c r="S3326" s="226"/>
      <c r="T3326" s="676"/>
      <c r="U3326" s="147"/>
      <c r="V3326" s="147"/>
      <c r="W3326" s="147"/>
      <c r="X3326" s="117"/>
    </row>
    <row r="3327" spans="1:24" ht="30.75" hidden="1" customHeight="1" x14ac:dyDescent="0.2">
      <c r="A3327" s="139"/>
      <c r="B3327" s="140"/>
      <c r="C3327" s="140"/>
      <c r="D3327" s="140"/>
      <c r="E3327" s="141"/>
      <c r="F3327" s="593"/>
      <c r="G3327" s="143"/>
      <c r="H3327" s="191"/>
      <c r="I3327" s="279"/>
      <c r="J3327" s="146"/>
      <c r="K3327" s="146"/>
      <c r="L3327" s="146"/>
      <c r="M3327" s="146"/>
      <c r="N3327" s="148"/>
      <c r="O3327" s="146"/>
      <c r="P3327" s="146"/>
      <c r="Q3327" s="146"/>
      <c r="R3327" s="182"/>
      <c r="S3327" s="226"/>
      <c r="T3327" s="676"/>
      <c r="U3327" s="147"/>
      <c r="V3327" s="147"/>
      <c r="W3327" s="147"/>
      <c r="X3327" s="117"/>
    </row>
    <row r="3328" spans="1:24" ht="35.25" customHeight="1" x14ac:dyDescent="0.2">
      <c r="A3328" s="1077" t="s">
        <v>1919</v>
      </c>
      <c r="B3328" s="1078"/>
      <c r="C3328" s="1078"/>
      <c r="D3328" s="1078"/>
      <c r="E3328" s="1078"/>
      <c r="F3328" s="1078"/>
      <c r="G3328" s="1078"/>
      <c r="H3328" s="168"/>
      <c r="I3328" s="145"/>
      <c r="J3328" s="146"/>
      <c r="K3328" s="146">
        <f>+K3330</f>
        <v>0</v>
      </c>
      <c r="L3328" s="146"/>
      <c r="M3328" s="112">
        <f>+M3330</f>
        <v>0</v>
      </c>
      <c r="N3328" s="212"/>
      <c r="O3328" s="112"/>
      <c r="P3328" s="112">
        <f>+P3330</f>
        <v>50000000</v>
      </c>
      <c r="Q3328" s="112">
        <f>+Q3330</f>
        <v>50000000</v>
      </c>
      <c r="R3328" s="182"/>
      <c r="S3328" s="226"/>
      <c r="T3328" s="676"/>
      <c r="U3328" s="147"/>
      <c r="V3328" s="147"/>
      <c r="W3328" s="147"/>
      <c r="X3328" s="117"/>
    </row>
    <row r="3329" spans="1:35" x14ac:dyDescent="0.2">
      <c r="A3329" s="208"/>
      <c r="B3329" s="177"/>
      <c r="C3329" s="177"/>
      <c r="D3329" s="177"/>
      <c r="E3329" s="177"/>
      <c r="F3329" s="607"/>
      <c r="G3329" s="607"/>
      <c r="H3329" s="209"/>
      <c r="I3329" s="145"/>
      <c r="J3329" s="210"/>
      <c r="K3329" s="210"/>
      <c r="L3329" s="210"/>
      <c r="M3329" s="210"/>
      <c r="N3329" s="148"/>
      <c r="O3329" s="210"/>
      <c r="P3329" s="210"/>
      <c r="Q3329" s="210"/>
      <c r="R3329" s="730"/>
      <c r="S3329" s="807"/>
      <c r="T3329" s="785"/>
      <c r="U3329" s="211"/>
      <c r="V3329" s="211"/>
      <c r="W3329" s="211"/>
      <c r="X3329" s="117"/>
    </row>
    <row r="3330" spans="1:35" s="121" customFormat="1" ht="18.75" customHeight="1" x14ac:dyDescent="0.2">
      <c r="A3330" s="167">
        <v>2</v>
      </c>
      <c r="B3330" s="647"/>
      <c r="C3330" s="647"/>
      <c r="D3330" s="647"/>
      <c r="E3330" s="163"/>
      <c r="F3330" s="601"/>
      <c r="G3330" s="164" t="s">
        <v>1732</v>
      </c>
      <c r="H3330" s="168"/>
      <c r="I3330" s="145"/>
      <c r="J3330" s="146"/>
      <c r="K3330" s="112">
        <f>+K3332</f>
        <v>0</v>
      </c>
      <c r="L3330" s="112"/>
      <c r="M3330" s="112"/>
      <c r="N3330" s="148"/>
      <c r="O3330" s="146"/>
      <c r="P3330" s="112">
        <f>+P3332</f>
        <v>50000000</v>
      </c>
      <c r="Q3330" s="112">
        <f>+Q3332</f>
        <v>50000000</v>
      </c>
      <c r="R3330" s="276"/>
      <c r="S3330" s="805"/>
      <c r="T3330" s="784"/>
      <c r="U3330" s="178"/>
      <c r="V3330" s="178"/>
      <c r="W3330" s="147"/>
      <c r="X3330" s="117"/>
    </row>
    <row r="3331" spans="1:35" hidden="1" x14ac:dyDescent="0.2">
      <c r="A3331" s="208"/>
      <c r="B3331" s="177"/>
      <c r="C3331" s="177"/>
      <c r="D3331" s="177"/>
      <c r="E3331" s="177"/>
      <c r="F3331" s="607"/>
      <c r="G3331" s="607"/>
      <c r="H3331" s="209"/>
      <c r="I3331" s="145"/>
      <c r="J3331" s="210"/>
      <c r="K3331" s="210"/>
      <c r="L3331" s="210"/>
      <c r="M3331" s="210"/>
      <c r="N3331" s="148"/>
      <c r="O3331" s="210"/>
      <c r="P3331" s="210"/>
      <c r="Q3331" s="210"/>
      <c r="R3331" s="730"/>
      <c r="S3331" s="807"/>
      <c r="T3331" s="785"/>
      <c r="U3331" s="211"/>
      <c r="V3331" s="211"/>
      <c r="W3331" s="211"/>
      <c r="X3331" s="117"/>
    </row>
    <row r="3332" spans="1:35" s="121" customFormat="1" ht="20.25" hidden="1" customHeight="1" x14ac:dyDescent="0.2">
      <c r="A3332" s="167">
        <v>2</v>
      </c>
      <c r="B3332" s="647">
        <v>0</v>
      </c>
      <c r="C3332" s="647">
        <v>4</v>
      </c>
      <c r="D3332" s="647"/>
      <c r="E3332" s="163"/>
      <c r="F3332" s="601" t="s">
        <v>4675</v>
      </c>
      <c r="G3332" s="164" t="s">
        <v>3873</v>
      </c>
      <c r="H3332" s="168"/>
      <c r="I3332" s="145"/>
      <c r="J3332" s="146"/>
      <c r="K3332" s="112">
        <f>+K3334+K3342</f>
        <v>0</v>
      </c>
      <c r="L3332" s="112"/>
      <c r="M3332" s="112"/>
      <c r="N3332" s="148"/>
      <c r="O3332" s="146"/>
      <c r="P3332" s="112">
        <f>+P3334+P3342</f>
        <v>50000000</v>
      </c>
      <c r="Q3332" s="112">
        <f>+Q3334+Q3342</f>
        <v>50000000</v>
      </c>
      <c r="R3332" s="276"/>
      <c r="S3332" s="805"/>
      <c r="T3332" s="784"/>
      <c r="U3332" s="178"/>
      <c r="V3332" s="178"/>
      <c r="W3332" s="147"/>
      <c r="X3332" s="117"/>
    </row>
    <row r="3333" spans="1:35" hidden="1" x14ac:dyDescent="0.2">
      <c r="A3333" s="208"/>
      <c r="B3333" s="177"/>
      <c r="C3333" s="177"/>
      <c r="D3333" s="177"/>
      <c r="E3333" s="177"/>
      <c r="F3333" s="607"/>
      <c r="G3333" s="607"/>
      <c r="H3333" s="209"/>
      <c r="I3333" s="145"/>
      <c r="J3333" s="210"/>
      <c r="K3333" s="210"/>
      <c r="L3333" s="210"/>
      <c r="M3333" s="210"/>
      <c r="N3333" s="148"/>
      <c r="O3333" s="210"/>
      <c r="P3333" s="210"/>
      <c r="Q3333" s="210"/>
      <c r="R3333" s="730"/>
      <c r="S3333" s="807"/>
      <c r="T3333" s="785"/>
      <c r="U3333" s="211"/>
      <c r="V3333" s="211"/>
      <c r="W3333" s="211"/>
      <c r="X3333" s="117"/>
    </row>
    <row r="3334" spans="1:35" s="121" customFormat="1" hidden="1" x14ac:dyDescent="0.2">
      <c r="A3334" s="167">
        <v>2</v>
      </c>
      <c r="B3334" s="647">
        <v>0</v>
      </c>
      <c r="C3334" s="647">
        <v>4</v>
      </c>
      <c r="D3334" s="647">
        <v>4</v>
      </c>
      <c r="E3334" s="163"/>
      <c r="F3334" s="601"/>
      <c r="G3334" s="164" t="s">
        <v>1733</v>
      </c>
      <c r="H3334" s="168"/>
      <c r="I3334" s="145"/>
      <c r="J3334" s="146"/>
      <c r="K3334" s="112">
        <f>SUM(K3335:K3340)</f>
        <v>0</v>
      </c>
      <c r="L3334" s="112"/>
      <c r="M3334" s="112">
        <f>SUM(M3335:M3340)</f>
        <v>0</v>
      </c>
      <c r="N3334" s="148"/>
      <c r="O3334" s="146"/>
      <c r="P3334" s="112">
        <f>SUM(P3335:P3340)</f>
        <v>0</v>
      </c>
      <c r="Q3334" s="112">
        <f>SUM(Q3335:Q3340)</f>
        <v>0</v>
      </c>
      <c r="R3334" s="276"/>
      <c r="S3334" s="805"/>
      <c r="T3334" s="784"/>
      <c r="U3334" s="178"/>
      <c r="V3334" s="178"/>
      <c r="W3334" s="147"/>
      <c r="X3334" s="117"/>
    </row>
    <row r="3335" spans="1:35" hidden="1" x14ac:dyDescent="0.2">
      <c r="A3335" s="167">
        <v>2</v>
      </c>
      <c r="B3335" s="647">
        <v>0</v>
      </c>
      <c r="C3335" s="647">
        <v>4</v>
      </c>
      <c r="D3335" s="647">
        <v>4</v>
      </c>
      <c r="E3335" s="141" t="s">
        <v>3862</v>
      </c>
      <c r="F3335" s="593"/>
      <c r="G3335" s="143" t="s">
        <v>2659</v>
      </c>
      <c r="H3335" s="168"/>
      <c r="I3335" s="145"/>
      <c r="J3335" s="146"/>
      <c r="K3335" s="146"/>
      <c r="L3335" s="146"/>
      <c r="M3335" s="146"/>
      <c r="N3335" s="148"/>
      <c r="O3335" s="146"/>
      <c r="P3335" s="146"/>
      <c r="Q3335" s="146">
        <f t="shared" ref="Q3335:Q3340" si="66">+M3335+P3335-K3335</f>
        <v>0</v>
      </c>
      <c r="R3335" s="182"/>
      <c r="S3335" s="226"/>
      <c r="T3335" s="676"/>
      <c r="U3335" s="147"/>
      <c r="V3335" s="147"/>
      <c r="W3335" s="147"/>
      <c r="X3335" s="117"/>
    </row>
    <row r="3336" spans="1:35" hidden="1" x14ac:dyDescent="0.2">
      <c r="A3336" s="167">
        <v>2</v>
      </c>
      <c r="B3336" s="647">
        <v>0</v>
      </c>
      <c r="C3336" s="647">
        <v>4</v>
      </c>
      <c r="D3336" s="647">
        <v>4</v>
      </c>
      <c r="E3336" s="141" t="s">
        <v>2640</v>
      </c>
      <c r="F3336" s="593"/>
      <c r="G3336" s="143" t="s">
        <v>2661</v>
      </c>
      <c r="H3336" s="168"/>
      <c r="I3336" s="145"/>
      <c r="J3336" s="146"/>
      <c r="K3336" s="146"/>
      <c r="L3336" s="146"/>
      <c r="M3336" s="146"/>
      <c r="N3336" s="148"/>
      <c r="O3336" s="146"/>
      <c r="P3336" s="146"/>
      <c r="Q3336" s="146">
        <f t="shared" si="66"/>
        <v>0</v>
      </c>
      <c r="R3336" s="182"/>
      <c r="S3336" s="226"/>
      <c r="T3336" s="676"/>
      <c r="U3336" s="147"/>
      <c r="V3336" s="147"/>
      <c r="W3336" s="147"/>
      <c r="X3336" s="117"/>
    </row>
    <row r="3337" spans="1:35" hidden="1" x14ac:dyDescent="0.2">
      <c r="A3337" s="167">
        <v>2</v>
      </c>
      <c r="B3337" s="647">
        <v>0</v>
      </c>
      <c r="C3337" s="647">
        <v>4</v>
      </c>
      <c r="D3337" s="647">
        <v>4</v>
      </c>
      <c r="E3337" s="141" t="s">
        <v>2642</v>
      </c>
      <c r="F3337" s="593"/>
      <c r="G3337" s="143" t="s">
        <v>2662</v>
      </c>
      <c r="H3337" s="168"/>
      <c r="I3337" s="145"/>
      <c r="J3337" s="146"/>
      <c r="K3337" s="146"/>
      <c r="L3337" s="146"/>
      <c r="M3337" s="146"/>
      <c r="N3337" s="148"/>
      <c r="O3337" s="146"/>
      <c r="P3337" s="146"/>
      <c r="Q3337" s="146">
        <f t="shared" si="66"/>
        <v>0</v>
      </c>
      <c r="R3337" s="182"/>
      <c r="S3337" s="226"/>
      <c r="T3337" s="676"/>
      <c r="U3337" s="147"/>
      <c r="V3337" s="147"/>
      <c r="W3337" s="147"/>
      <c r="X3337" s="117"/>
    </row>
    <row r="3338" spans="1:35" ht="24" hidden="1" x14ac:dyDescent="0.2">
      <c r="A3338" s="167">
        <v>2</v>
      </c>
      <c r="B3338" s="647">
        <v>0</v>
      </c>
      <c r="C3338" s="647">
        <v>4</v>
      </c>
      <c r="D3338" s="647">
        <v>4</v>
      </c>
      <c r="E3338" s="141" t="s">
        <v>2050</v>
      </c>
      <c r="F3338" s="593"/>
      <c r="G3338" s="143" t="s">
        <v>2663</v>
      </c>
      <c r="H3338" s="168"/>
      <c r="I3338" s="145"/>
      <c r="J3338" s="146"/>
      <c r="K3338" s="146"/>
      <c r="L3338" s="146"/>
      <c r="M3338" s="146"/>
      <c r="N3338" s="148"/>
      <c r="O3338" s="146"/>
      <c r="P3338" s="146"/>
      <c r="Q3338" s="146">
        <f t="shared" si="66"/>
        <v>0</v>
      </c>
      <c r="R3338" s="182"/>
      <c r="S3338" s="226"/>
      <c r="T3338" s="676"/>
      <c r="U3338" s="147"/>
      <c r="V3338" s="147"/>
      <c r="W3338" s="147"/>
      <c r="X3338" s="117"/>
    </row>
    <row r="3339" spans="1:35" hidden="1" x14ac:dyDescent="0.2">
      <c r="A3339" s="167">
        <v>2</v>
      </c>
      <c r="B3339" s="647">
        <v>0</v>
      </c>
      <c r="C3339" s="647">
        <v>4</v>
      </c>
      <c r="D3339" s="647">
        <v>4</v>
      </c>
      <c r="E3339" s="141" t="s">
        <v>2052</v>
      </c>
      <c r="F3339" s="593"/>
      <c r="G3339" s="143" t="s">
        <v>2664</v>
      </c>
      <c r="H3339" s="168"/>
      <c r="I3339" s="145"/>
      <c r="J3339" s="146"/>
      <c r="K3339" s="146"/>
      <c r="L3339" s="146"/>
      <c r="M3339" s="146"/>
      <c r="N3339" s="148"/>
      <c r="O3339" s="146"/>
      <c r="P3339" s="146"/>
      <c r="Q3339" s="146">
        <f t="shared" si="66"/>
        <v>0</v>
      </c>
      <c r="R3339" s="182"/>
      <c r="S3339" s="226"/>
      <c r="T3339" s="676"/>
      <c r="U3339" s="147"/>
      <c r="V3339" s="147"/>
      <c r="W3339" s="147"/>
      <c r="X3339" s="117"/>
    </row>
    <row r="3340" spans="1:35" hidden="1" x14ac:dyDescent="0.2">
      <c r="A3340" s="167">
        <v>2</v>
      </c>
      <c r="B3340" s="647">
        <v>0</v>
      </c>
      <c r="C3340" s="647">
        <v>4</v>
      </c>
      <c r="D3340" s="647">
        <v>4</v>
      </c>
      <c r="E3340" s="141" t="s">
        <v>2648</v>
      </c>
      <c r="F3340" s="593"/>
      <c r="G3340" s="143" t="s">
        <v>2439</v>
      </c>
      <c r="H3340" s="168"/>
      <c r="I3340" s="145"/>
      <c r="J3340" s="146"/>
      <c r="K3340" s="146"/>
      <c r="L3340" s="146"/>
      <c r="M3340" s="146"/>
      <c r="N3340" s="148"/>
      <c r="O3340" s="146"/>
      <c r="P3340" s="146"/>
      <c r="Q3340" s="146">
        <f t="shared" si="66"/>
        <v>0</v>
      </c>
      <c r="R3340" s="182"/>
      <c r="S3340" s="226"/>
      <c r="T3340" s="676"/>
      <c r="U3340" s="147"/>
      <c r="V3340" s="147"/>
      <c r="W3340" s="147"/>
      <c r="X3340" s="117"/>
    </row>
    <row r="3341" spans="1:35" x14ac:dyDescent="0.2">
      <c r="A3341" s="208"/>
      <c r="B3341" s="177"/>
      <c r="C3341" s="177"/>
      <c r="D3341" s="177"/>
      <c r="E3341" s="177"/>
      <c r="F3341" s="607"/>
      <c r="G3341" s="607"/>
      <c r="H3341" s="209"/>
      <c r="I3341" s="145"/>
      <c r="J3341" s="210"/>
      <c r="K3341" s="210"/>
      <c r="L3341" s="210"/>
      <c r="M3341" s="210"/>
      <c r="N3341" s="148"/>
      <c r="O3341" s="210"/>
      <c r="P3341" s="146"/>
      <c r="Q3341" s="146"/>
      <c r="R3341" s="730"/>
      <c r="S3341" s="807"/>
      <c r="T3341" s="785"/>
      <c r="U3341" s="211"/>
      <c r="V3341" s="211"/>
      <c r="W3341" s="211"/>
      <c r="X3341" s="117"/>
    </row>
    <row r="3342" spans="1:35" s="121" customFormat="1" ht="33" customHeight="1" x14ac:dyDescent="0.2">
      <c r="A3342" s="167">
        <v>2</v>
      </c>
      <c r="B3342" s="647">
        <v>0</v>
      </c>
      <c r="C3342" s="647">
        <v>4</v>
      </c>
      <c r="D3342" s="647">
        <v>41</v>
      </c>
      <c r="E3342" s="163"/>
      <c r="F3342" s="601"/>
      <c r="G3342" s="164" t="s">
        <v>1914</v>
      </c>
      <c r="H3342" s="168"/>
      <c r="I3342" s="145"/>
      <c r="J3342" s="146"/>
      <c r="K3342" s="112">
        <f>+K3343</f>
        <v>0</v>
      </c>
      <c r="L3342" s="112"/>
      <c r="M3342" s="112"/>
      <c r="N3342" s="148"/>
      <c r="O3342" s="146"/>
      <c r="P3342" s="112">
        <f>+P3343</f>
        <v>50000000</v>
      </c>
      <c r="Q3342" s="112">
        <f>+Q3344</f>
        <v>50000000</v>
      </c>
      <c r="R3342" s="276"/>
      <c r="S3342" s="805"/>
      <c r="T3342" s="784"/>
      <c r="U3342" s="178"/>
      <c r="V3342" s="178"/>
      <c r="W3342" s="147"/>
      <c r="X3342" s="117"/>
    </row>
    <row r="3343" spans="1:35" x14ac:dyDescent="0.2">
      <c r="A3343" s="167">
        <v>2</v>
      </c>
      <c r="B3343" s="647">
        <v>0</v>
      </c>
      <c r="C3343" s="647">
        <v>4</v>
      </c>
      <c r="D3343" s="647">
        <v>41</v>
      </c>
      <c r="E3343" s="141" t="s">
        <v>1740</v>
      </c>
      <c r="F3343" s="593"/>
      <c r="G3343" s="164" t="s">
        <v>1915</v>
      </c>
      <c r="H3343" s="168"/>
      <c r="I3343" s="213"/>
      <c r="J3343" s="146"/>
      <c r="K3343" s="112">
        <f>+K3344</f>
        <v>0</v>
      </c>
      <c r="L3343" s="112"/>
      <c r="M3343" s="112"/>
      <c r="N3343" s="212"/>
      <c r="O3343" s="112"/>
      <c r="P3343" s="112">
        <f>+P3344</f>
        <v>50000000</v>
      </c>
      <c r="Q3343" s="112">
        <f>+Q3344</f>
        <v>50000000</v>
      </c>
      <c r="R3343" s="276"/>
      <c r="S3343" s="805"/>
      <c r="T3343" s="676"/>
      <c r="U3343" s="147"/>
      <c r="V3343" s="147"/>
      <c r="W3343" s="147"/>
      <c r="X3343" s="117"/>
    </row>
    <row r="3344" spans="1:35" s="894" customFormat="1" ht="60.75" customHeight="1" x14ac:dyDescent="0.2">
      <c r="A3344" s="857">
        <v>2</v>
      </c>
      <c r="B3344" s="858">
        <v>0</v>
      </c>
      <c r="C3344" s="858">
        <v>4</v>
      </c>
      <c r="D3344" s="858">
        <v>41</v>
      </c>
      <c r="E3344" s="859" t="s">
        <v>1740</v>
      </c>
      <c r="F3344" s="887" t="s">
        <v>4675</v>
      </c>
      <c r="G3344" s="888"/>
      <c r="H3344" s="911">
        <v>85121700</v>
      </c>
      <c r="I3344" s="895" t="s">
        <v>5097</v>
      </c>
      <c r="J3344" s="890"/>
      <c r="K3344" s="890"/>
      <c r="L3344" s="890"/>
      <c r="M3344" s="890"/>
      <c r="N3344" s="897"/>
      <c r="O3344" s="890"/>
      <c r="P3344" s="864">
        <v>50000000</v>
      </c>
      <c r="Q3344" s="864">
        <v>50000000</v>
      </c>
      <c r="R3344" s="866" t="s">
        <v>4767</v>
      </c>
      <c r="S3344" s="866">
        <v>10</v>
      </c>
      <c r="T3344" s="865" t="s">
        <v>4687</v>
      </c>
      <c r="U3344" s="867" t="s">
        <v>4670</v>
      </c>
      <c r="V3344" s="892"/>
      <c r="W3344" s="892"/>
      <c r="X3344" s="845" t="s">
        <v>5121</v>
      </c>
      <c r="Y3344" s="893"/>
      <c r="Z3344" s="893"/>
      <c r="AA3344" s="893"/>
      <c r="AB3344" s="893"/>
      <c r="AC3344" s="893"/>
      <c r="AD3344" s="893"/>
      <c r="AE3344" s="893"/>
      <c r="AF3344" s="893"/>
      <c r="AG3344" s="893"/>
      <c r="AH3344" s="893"/>
      <c r="AI3344" s="893"/>
    </row>
    <row r="3345" spans="1:35" ht="31.5" customHeight="1" x14ac:dyDescent="0.2">
      <c r="A3345" s="1077" t="s">
        <v>4709</v>
      </c>
      <c r="B3345" s="1078"/>
      <c r="C3345" s="1078"/>
      <c r="D3345" s="1078"/>
      <c r="E3345" s="1078"/>
      <c r="F3345" s="1078"/>
      <c r="G3345" s="1078"/>
      <c r="H3345" s="168"/>
      <c r="I3345" s="146"/>
      <c r="J3345" s="146"/>
      <c r="K3345" s="146">
        <f>+K3347</f>
        <v>0</v>
      </c>
      <c r="L3345" s="146"/>
      <c r="M3345" s="146">
        <f>+M3347</f>
        <v>0</v>
      </c>
      <c r="N3345" s="148"/>
      <c r="O3345" s="146"/>
      <c r="P3345" s="146">
        <f>+P3347</f>
        <v>3007210</v>
      </c>
      <c r="Q3345" s="146">
        <f>+Q3347</f>
        <v>3007210</v>
      </c>
      <c r="R3345" s="182"/>
      <c r="S3345" s="226"/>
      <c r="T3345" s="676"/>
      <c r="U3345" s="147"/>
      <c r="V3345" s="147"/>
      <c r="W3345" s="147"/>
      <c r="X3345" s="580"/>
    </row>
    <row r="3346" spans="1:35" x14ac:dyDescent="0.2">
      <c r="A3346" s="208"/>
      <c r="B3346" s="177"/>
      <c r="C3346" s="177"/>
      <c r="D3346" s="177"/>
      <c r="E3346" s="177"/>
      <c r="F3346" s="607"/>
      <c r="G3346" s="607"/>
      <c r="H3346" s="209"/>
      <c r="I3346" s="210"/>
      <c r="J3346" s="210"/>
      <c r="K3346" s="210"/>
      <c r="L3346" s="210"/>
      <c r="M3346" s="210"/>
      <c r="N3346" s="148"/>
      <c r="O3346" s="210"/>
      <c r="P3346" s="210"/>
      <c r="Q3346" s="210"/>
      <c r="R3346" s="730"/>
      <c r="S3346" s="807"/>
      <c r="T3346" s="785"/>
      <c r="U3346" s="211"/>
      <c r="V3346" s="211"/>
      <c r="W3346" s="211"/>
      <c r="X3346" s="117"/>
    </row>
    <row r="3347" spans="1:35" x14ac:dyDescent="0.2">
      <c r="A3347" s="167">
        <v>2</v>
      </c>
      <c r="B3347" s="647"/>
      <c r="C3347" s="647"/>
      <c r="D3347" s="647"/>
      <c r="E3347" s="163"/>
      <c r="F3347" s="601"/>
      <c r="G3347" s="164" t="s">
        <v>1732</v>
      </c>
      <c r="H3347" s="168"/>
      <c r="I3347" s="146"/>
      <c r="J3347" s="146"/>
      <c r="K3347" s="112">
        <f>+K3349</f>
        <v>0</v>
      </c>
      <c r="L3347" s="112"/>
      <c r="M3347" s="112">
        <f>+M3349</f>
        <v>0</v>
      </c>
      <c r="N3347" s="148"/>
      <c r="O3347" s="146"/>
      <c r="P3347" s="112">
        <f>+P3349</f>
        <v>3007210</v>
      </c>
      <c r="Q3347" s="112">
        <f>+Q3349</f>
        <v>3007210</v>
      </c>
      <c r="R3347" s="276"/>
      <c r="S3347" s="805"/>
      <c r="T3347" s="784"/>
      <c r="U3347" s="178"/>
      <c r="V3347" s="178"/>
      <c r="W3347" s="147"/>
      <c r="X3347" s="117"/>
    </row>
    <row r="3348" spans="1:35" x14ac:dyDescent="0.2">
      <c r="A3348" s="208"/>
      <c r="B3348" s="177"/>
      <c r="C3348" s="177"/>
      <c r="D3348" s="177"/>
      <c r="E3348" s="177"/>
      <c r="F3348" s="607"/>
      <c r="G3348" s="607"/>
      <c r="H3348" s="209"/>
      <c r="I3348" s="210"/>
      <c r="J3348" s="210"/>
      <c r="K3348" s="210"/>
      <c r="L3348" s="210"/>
      <c r="M3348" s="210"/>
      <c r="N3348" s="148"/>
      <c r="O3348" s="210"/>
      <c r="P3348" s="210"/>
      <c r="Q3348" s="210"/>
      <c r="R3348" s="730"/>
      <c r="S3348" s="807"/>
      <c r="T3348" s="785"/>
      <c r="U3348" s="211"/>
      <c r="V3348" s="211"/>
      <c r="W3348" s="211"/>
      <c r="X3348" s="117"/>
    </row>
    <row r="3349" spans="1:35" ht="25.5" customHeight="1" x14ac:dyDescent="0.2">
      <c r="A3349" s="167">
        <v>2</v>
      </c>
      <c r="B3349" s="647">
        <v>0</v>
      </c>
      <c r="C3349" s="647">
        <v>4</v>
      </c>
      <c r="D3349" s="647"/>
      <c r="E3349" s="163"/>
      <c r="F3349" s="601"/>
      <c r="G3349" s="164" t="s">
        <v>3873</v>
      </c>
      <c r="H3349" s="168"/>
      <c r="I3349" s="146"/>
      <c r="J3349" s="146"/>
      <c r="K3349" s="112">
        <f>+K3351+K3361+K3374+K3380+K3400+K3404+K3410</f>
        <v>0</v>
      </c>
      <c r="L3349" s="112"/>
      <c r="M3349" s="112">
        <f>+M3351+M3361+M3374+M3380+M3400+M3404+M3410</f>
        <v>0</v>
      </c>
      <c r="N3349" s="148"/>
      <c r="O3349" s="146"/>
      <c r="P3349" s="112">
        <f>+P3351+P3361+P3374+P3380+P3400+P3404+P3410</f>
        <v>3007210</v>
      </c>
      <c r="Q3349" s="112">
        <f>+Q3351+Q3361+Q3374+Q3380+Q3400+Q3404+Q3410</f>
        <v>3007210</v>
      </c>
      <c r="R3349" s="276"/>
      <c r="S3349" s="805"/>
      <c r="T3349" s="784"/>
      <c r="U3349" s="178"/>
      <c r="V3349" s="178"/>
      <c r="W3349" s="147"/>
      <c r="X3349" s="117"/>
    </row>
    <row r="3350" spans="1:35" hidden="1" x14ac:dyDescent="0.2">
      <c r="A3350" s="167"/>
      <c r="B3350" s="647"/>
      <c r="C3350" s="647"/>
      <c r="D3350" s="647"/>
      <c r="E3350" s="214"/>
      <c r="F3350" s="608"/>
      <c r="G3350" s="215"/>
      <c r="H3350" s="182"/>
      <c r="I3350" s="146"/>
      <c r="J3350" s="146"/>
      <c r="K3350" s="112"/>
      <c r="L3350" s="112"/>
      <c r="M3350" s="112"/>
      <c r="N3350" s="148"/>
      <c r="O3350" s="146"/>
      <c r="P3350" s="112"/>
      <c r="Q3350" s="112"/>
      <c r="R3350" s="731"/>
      <c r="S3350" s="808"/>
      <c r="T3350" s="786"/>
      <c r="U3350" s="216"/>
      <c r="V3350" s="216"/>
      <c r="W3350" s="211"/>
      <c r="X3350" s="117"/>
    </row>
    <row r="3351" spans="1:35" ht="18.75" customHeight="1" x14ac:dyDescent="0.2">
      <c r="A3351" s="167">
        <v>2</v>
      </c>
      <c r="B3351" s="647">
        <v>0</v>
      </c>
      <c r="C3351" s="647">
        <v>4</v>
      </c>
      <c r="D3351" s="647">
        <v>1</v>
      </c>
      <c r="E3351" s="214"/>
      <c r="F3351" s="608"/>
      <c r="G3351" s="215" t="s">
        <v>2633</v>
      </c>
      <c r="H3351" s="182"/>
      <c r="I3351" s="146"/>
      <c r="J3351" s="146"/>
      <c r="K3351" s="146">
        <f>+K3352</f>
        <v>0</v>
      </c>
      <c r="L3351" s="146"/>
      <c r="M3351" s="146">
        <f>+M3352</f>
        <v>0</v>
      </c>
      <c r="N3351" s="148"/>
      <c r="O3351" s="146"/>
      <c r="P3351" s="112">
        <f>+P3352</f>
        <v>52000</v>
      </c>
      <c r="Q3351" s="112">
        <f>+Q3352</f>
        <v>52000</v>
      </c>
      <c r="R3351" s="730"/>
      <c r="S3351" s="807"/>
      <c r="T3351" s="785"/>
      <c r="U3351" s="211"/>
      <c r="V3351" s="211"/>
      <c r="W3351" s="211"/>
      <c r="X3351" s="117"/>
    </row>
    <row r="3352" spans="1:35" ht="25.5" customHeight="1" x14ac:dyDescent="0.2">
      <c r="A3352" s="167">
        <v>2</v>
      </c>
      <c r="B3352" s="647">
        <v>0</v>
      </c>
      <c r="C3352" s="647">
        <v>4</v>
      </c>
      <c r="D3352" s="647">
        <v>1</v>
      </c>
      <c r="E3352" s="163" t="s">
        <v>2650</v>
      </c>
      <c r="F3352" s="602"/>
      <c r="G3352" s="207" t="s">
        <v>2651</v>
      </c>
      <c r="H3352" s="168"/>
      <c r="I3352" s="146"/>
      <c r="J3352" s="146"/>
      <c r="K3352" s="146">
        <f>SUM(K3353:K3359)</f>
        <v>0</v>
      </c>
      <c r="L3352" s="146"/>
      <c r="M3352" s="146">
        <f>SUM(M3353:M3359)</f>
        <v>0</v>
      </c>
      <c r="N3352" s="148"/>
      <c r="O3352" s="146"/>
      <c r="P3352" s="146">
        <f>SUM(P3353:P3359)</f>
        <v>52000</v>
      </c>
      <c r="Q3352" s="146">
        <f>SUM(Q3353:Q3359)</f>
        <v>52000</v>
      </c>
      <c r="R3352" s="182"/>
      <c r="S3352" s="226"/>
      <c r="T3352" s="676"/>
      <c r="U3352" s="147"/>
      <c r="V3352" s="147"/>
      <c r="W3352" s="147"/>
      <c r="X3352" s="117"/>
    </row>
    <row r="3353" spans="1:35" ht="22.5" hidden="1" customHeight="1" x14ac:dyDescent="0.2">
      <c r="A3353" s="217"/>
      <c r="B3353" s="217"/>
      <c r="C3353" s="217"/>
      <c r="D3353" s="217"/>
      <c r="E3353" s="217"/>
      <c r="F3353" s="609" t="s">
        <v>4675</v>
      </c>
      <c r="G3353" s="609"/>
      <c r="H3353" s="165">
        <v>42182800</v>
      </c>
      <c r="I3353" s="145" t="s">
        <v>636</v>
      </c>
      <c r="J3353" s="146"/>
      <c r="K3353" s="146"/>
      <c r="L3353" s="146"/>
      <c r="M3353" s="146"/>
      <c r="N3353" s="148"/>
      <c r="O3353" s="146"/>
      <c r="P3353" s="146"/>
      <c r="Q3353" s="146">
        <f t="shared" ref="Q3353:Q3359" si="67">+M3353+P3353-K3353</f>
        <v>0</v>
      </c>
      <c r="R3353" s="182"/>
      <c r="S3353" s="226"/>
      <c r="T3353" s="676"/>
      <c r="U3353" s="147"/>
      <c r="V3353" s="147"/>
      <c r="W3353" s="147"/>
      <c r="X3353" s="117"/>
    </row>
    <row r="3354" spans="1:35" ht="24" hidden="1" x14ac:dyDescent="0.2">
      <c r="A3354" s="217"/>
      <c r="B3354" s="217"/>
      <c r="C3354" s="217"/>
      <c r="D3354" s="217"/>
      <c r="E3354" s="217"/>
      <c r="F3354" s="609"/>
      <c r="G3354" s="609"/>
      <c r="H3354" s="162">
        <v>47121700</v>
      </c>
      <c r="I3354" s="145" t="s">
        <v>4805</v>
      </c>
      <c r="J3354" s="146"/>
      <c r="K3354" s="146"/>
      <c r="L3354" s="146"/>
      <c r="M3354" s="146"/>
      <c r="N3354" s="148" t="s">
        <v>4737</v>
      </c>
      <c r="O3354" s="146"/>
      <c r="P3354" s="146"/>
      <c r="Q3354" s="146">
        <f t="shared" ref="Q3354" si="68">+M3354+P3354-K3354</f>
        <v>0</v>
      </c>
      <c r="R3354" s="182" t="s">
        <v>4769</v>
      </c>
      <c r="S3354" s="226"/>
      <c r="T3354" s="676" t="s">
        <v>4687</v>
      </c>
      <c r="U3354" s="147"/>
      <c r="V3354" s="147"/>
      <c r="W3354" s="147"/>
      <c r="X3354" s="117"/>
    </row>
    <row r="3355" spans="1:35" ht="24" hidden="1" x14ac:dyDescent="0.2">
      <c r="A3355" s="217"/>
      <c r="B3355" s="217"/>
      <c r="C3355" s="217"/>
      <c r="D3355" s="217"/>
      <c r="E3355" s="217"/>
      <c r="F3355" s="609"/>
      <c r="G3355" s="609"/>
      <c r="H3355" s="162">
        <v>47121700</v>
      </c>
      <c r="I3355" s="145" t="s">
        <v>4806</v>
      </c>
      <c r="J3355" s="146"/>
      <c r="K3355" s="146"/>
      <c r="L3355" s="146"/>
      <c r="M3355" s="146"/>
      <c r="N3355" s="148" t="s">
        <v>4737</v>
      </c>
      <c r="O3355" s="146"/>
      <c r="P3355" s="146">
        <f>+O3355*21000</f>
        <v>0</v>
      </c>
      <c r="Q3355" s="146"/>
      <c r="R3355" s="182" t="s">
        <v>4769</v>
      </c>
      <c r="S3355" s="226"/>
      <c r="T3355" s="676" t="s">
        <v>4687</v>
      </c>
      <c r="U3355" s="147"/>
      <c r="V3355" s="147"/>
      <c r="W3355" s="147"/>
      <c r="X3355" s="117"/>
    </row>
    <row r="3356" spans="1:35" hidden="1" x14ac:dyDescent="0.2">
      <c r="A3356" s="217"/>
      <c r="B3356" s="217"/>
      <c r="C3356" s="217"/>
      <c r="D3356" s="217"/>
      <c r="E3356" s="217"/>
      <c r="F3356" s="609"/>
      <c r="G3356" s="609"/>
      <c r="H3356" s="162">
        <v>26141800</v>
      </c>
      <c r="I3356" s="145" t="s">
        <v>4161</v>
      </c>
      <c r="J3356" s="146"/>
      <c r="K3356" s="146"/>
      <c r="L3356" s="146"/>
      <c r="M3356" s="146"/>
      <c r="N3356" s="148"/>
      <c r="O3356" s="146"/>
      <c r="P3356" s="146"/>
      <c r="Q3356" s="146">
        <f t="shared" si="67"/>
        <v>0</v>
      </c>
      <c r="R3356" s="182"/>
      <c r="S3356" s="226"/>
      <c r="T3356" s="676"/>
      <c r="U3356" s="147"/>
      <c r="V3356" s="147"/>
      <c r="W3356" s="147"/>
      <c r="X3356" s="117"/>
    </row>
    <row r="3357" spans="1:35" hidden="1" x14ac:dyDescent="0.2">
      <c r="A3357" s="217"/>
      <c r="B3357" s="217"/>
      <c r="C3357" s="217"/>
      <c r="D3357" s="217"/>
      <c r="E3357" s="217"/>
      <c r="F3357" s="609"/>
      <c r="G3357" s="609"/>
      <c r="H3357" s="162">
        <v>41116100</v>
      </c>
      <c r="I3357" s="145" t="s">
        <v>4179</v>
      </c>
      <c r="J3357" s="146"/>
      <c r="K3357" s="146"/>
      <c r="L3357" s="146"/>
      <c r="M3357" s="146"/>
      <c r="N3357" s="148"/>
      <c r="O3357" s="146"/>
      <c r="P3357" s="146"/>
      <c r="Q3357" s="146">
        <f t="shared" si="67"/>
        <v>0</v>
      </c>
      <c r="R3357" s="182"/>
      <c r="S3357" s="226"/>
      <c r="T3357" s="676"/>
      <c r="U3357" s="147"/>
      <c r="V3357" s="147"/>
      <c r="W3357" s="147"/>
      <c r="X3357" s="117"/>
    </row>
    <row r="3358" spans="1:35" s="894" customFormat="1" ht="29.25" customHeight="1" x14ac:dyDescent="0.2">
      <c r="A3358" s="884">
        <v>2</v>
      </c>
      <c r="B3358" s="885">
        <v>0</v>
      </c>
      <c r="C3358" s="885">
        <v>4</v>
      </c>
      <c r="D3358" s="885">
        <v>1</v>
      </c>
      <c r="E3358" s="886" t="s">
        <v>2650</v>
      </c>
      <c r="F3358" s="900" t="s">
        <v>4675</v>
      </c>
      <c r="G3358" s="901"/>
      <c r="H3358" s="862">
        <v>42142531</v>
      </c>
      <c r="I3358" s="895" t="s">
        <v>4296</v>
      </c>
      <c r="J3358" s="890"/>
      <c r="K3358" s="890"/>
      <c r="L3358" s="890"/>
      <c r="M3358" s="890"/>
      <c r="N3358" s="865" t="s">
        <v>4737</v>
      </c>
      <c r="O3358" s="866">
        <v>5</v>
      </c>
      <c r="P3358" s="866">
        <f>10400*O3358</f>
        <v>52000</v>
      </c>
      <c r="Q3358" s="866">
        <f t="shared" ref="Q3358" si="69">+P3358</f>
        <v>52000</v>
      </c>
      <c r="R3358" s="866" t="s">
        <v>4767</v>
      </c>
      <c r="S3358" s="866">
        <v>2</v>
      </c>
      <c r="T3358" s="865" t="s">
        <v>4687</v>
      </c>
      <c r="U3358" s="892" t="s">
        <v>4670</v>
      </c>
      <c r="V3358" s="892"/>
      <c r="W3358" s="892"/>
      <c r="X3358" s="845" t="s">
        <v>5121</v>
      </c>
      <c r="Y3358" s="893"/>
      <c r="Z3358" s="893"/>
      <c r="AA3358" s="893"/>
      <c r="AB3358" s="893"/>
      <c r="AC3358" s="893"/>
      <c r="AD3358" s="893"/>
      <c r="AE3358" s="893"/>
      <c r="AF3358" s="893"/>
      <c r="AG3358" s="893"/>
      <c r="AH3358" s="893"/>
      <c r="AI3358" s="893"/>
    </row>
    <row r="3359" spans="1:35" ht="6.75" hidden="1" customHeight="1" x14ac:dyDescent="0.2">
      <c r="A3359" s="217"/>
      <c r="B3359" s="217"/>
      <c r="C3359" s="217"/>
      <c r="D3359" s="217"/>
      <c r="E3359" s="217"/>
      <c r="F3359" s="609"/>
      <c r="G3359" s="609"/>
      <c r="H3359" s="166">
        <v>24101510</v>
      </c>
      <c r="I3359" s="145" t="s">
        <v>4404</v>
      </c>
      <c r="J3359" s="146"/>
      <c r="K3359" s="146"/>
      <c r="L3359" s="146"/>
      <c r="M3359" s="146"/>
      <c r="N3359" s="148"/>
      <c r="O3359" s="146"/>
      <c r="P3359" s="146"/>
      <c r="Q3359" s="146">
        <f t="shared" si="67"/>
        <v>0</v>
      </c>
      <c r="R3359" s="182"/>
      <c r="S3359" s="226"/>
      <c r="T3359" s="676"/>
      <c r="U3359" s="147"/>
      <c r="V3359" s="147"/>
      <c r="W3359" s="147"/>
      <c r="X3359" s="117"/>
    </row>
    <row r="3360" spans="1:35" ht="5.25" hidden="1" customHeight="1" x14ac:dyDescent="0.2">
      <c r="A3360" s="217"/>
      <c r="B3360" s="217"/>
      <c r="C3360" s="217"/>
      <c r="D3360" s="217"/>
      <c r="E3360" s="217"/>
      <c r="F3360" s="609"/>
      <c r="G3360" s="609"/>
      <c r="H3360" s="168"/>
      <c r="I3360" s="145"/>
      <c r="J3360" s="146"/>
      <c r="K3360" s="146"/>
      <c r="L3360" s="146"/>
      <c r="M3360" s="146"/>
      <c r="N3360" s="148"/>
      <c r="O3360" s="146"/>
      <c r="P3360" s="146"/>
      <c r="Q3360" s="146"/>
      <c r="R3360" s="182"/>
      <c r="S3360" s="226"/>
      <c r="T3360" s="676"/>
      <c r="U3360" s="147"/>
      <c r="V3360" s="147"/>
      <c r="W3360" s="147"/>
      <c r="X3360" s="117"/>
    </row>
    <row r="3361" spans="1:24" hidden="1" x14ac:dyDescent="0.2">
      <c r="A3361" s="647">
        <v>2</v>
      </c>
      <c r="B3361" s="647">
        <v>0</v>
      </c>
      <c r="C3361" s="647">
        <v>4</v>
      </c>
      <c r="D3361" s="647">
        <v>4</v>
      </c>
      <c r="E3361" s="163"/>
      <c r="F3361" s="602"/>
      <c r="G3361" s="207" t="s">
        <v>1733</v>
      </c>
      <c r="H3361" s="168"/>
      <c r="I3361" s="145"/>
      <c r="J3361" s="146"/>
      <c r="K3361" s="146">
        <f>+K3362+K3367</f>
        <v>0</v>
      </c>
      <c r="L3361" s="146"/>
      <c r="M3361" s="146">
        <f>+M3362+M3367</f>
        <v>0</v>
      </c>
      <c r="N3361" s="148"/>
      <c r="O3361" s="146"/>
      <c r="P3361" s="112">
        <f>+P3362+P3367</f>
        <v>0</v>
      </c>
      <c r="Q3361" s="112">
        <f>+Q3362+Q3367</f>
        <v>0</v>
      </c>
      <c r="R3361" s="182"/>
      <c r="S3361" s="226"/>
      <c r="T3361" s="676"/>
      <c r="U3361" s="147"/>
      <c r="V3361" s="147"/>
      <c r="W3361" s="147"/>
      <c r="X3361" s="117"/>
    </row>
    <row r="3362" spans="1:24" hidden="1" x14ac:dyDescent="0.2">
      <c r="A3362" s="647">
        <v>2</v>
      </c>
      <c r="B3362" s="647">
        <v>0</v>
      </c>
      <c r="C3362" s="647">
        <v>4</v>
      </c>
      <c r="D3362" s="647">
        <v>4</v>
      </c>
      <c r="E3362" s="163" t="s">
        <v>2024</v>
      </c>
      <c r="F3362" s="601"/>
      <c r="G3362" s="164" t="s">
        <v>2025</v>
      </c>
      <c r="H3362" s="168"/>
      <c r="I3362" s="145"/>
      <c r="J3362" s="146"/>
      <c r="K3362" s="146">
        <f>SUM(K3363:K3366)</f>
        <v>0</v>
      </c>
      <c r="L3362" s="146"/>
      <c r="M3362" s="146">
        <f>SUM(M3363:M3366)</f>
        <v>0</v>
      </c>
      <c r="N3362" s="148"/>
      <c r="O3362" s="146"/>
      <c r="P3362" s="112">
        <f>SUM(P3363:P3366)</f>
        <v>0</v>
      </c>
      <c r="Q3362" s="112">
        <f>SUM(Q3363:Q3366)</f>
        <v>0</v>
      </c>
      <c r="R3362" s="182"/>
      <c r="S3362" s="226"/>
      <c r="T3362" s="676"/>
      <c r="U3362" s="147"/>
      <c r="V3362" s="147"/>
      <c r="W3362" s="147"/>
      <c r="X3362" s="117"/>
    </row>
    <row r="3363" spans="1:24" ht="30" hidden="1" customHeight="1" x14ac:dyDescent="0.2">
      <c r="A3363" s="217"/>
      <c r="B3363" s="217"/>
      <c r="C3363" s="217"/>
      <c r="D3363" s="217"/>
      <c r="E3363" s="218"/>
      <c r="F3363" s="610"/>
      <c r="G3363" s="610"/>
      <c r="H3363" s="166">
        <v>24111503</v>
      </c>
      <c r="I3363" s="173" t="s">
        <v>1109</v>
      </c>
      <c r="J3363" s="146"/>
      <c r="K3363" s="146"/>
      <c r="L3363" s="146"/>
      <c r="M3363" s="146"/>
      <c r="N3363" s="148"/>
      <c r="O3363" s="146"/>
      <c r="P3363" s="146"/>
      <c r="Q3363" s="146">
        <f>+M3363+P3363-K3363</f>
        <v>0</v>
      </c>
      <c r="R3363" s="182"/>
      <c r="S3363" s="226"/>
      <c r="T3363" s="676"/>
      <c r="U3363" s="147"/>
      <c r="V3363" s="147"/>
      <c r="W3363" s="147"/>
      <c r="X3363" s="117"/>
    </row>
    <row r="3364" spans="1:24" ht="33" hidden="1" customHeight="1" x14ac:dyDescent="0.2">
      <c r="A3364" s="217"/>
      <c r="B3364" s="217"/>
      <c r="C3364" s="217"/>
      <c r="D3364" s="217"/>
      <c r="E3364" s="218"/>
      <c r="F3364" s="610"/>
      <c r="G3364" s="610"/>
      <c r="H3364" s="166">
        <v>24111503</v>
      </c>
      <c r="I3364" s="173" t="s">
        <v>2955</v>
      </c>
      <c r="J3364" s="146"/>
      <c r="K3364" s="146"/>
      <c r="L3364" s="146"/>
      <c r="M3364" s="146"/>
      <c r="N3364" s="148"/>
      <c r="O3364" s="146"/>
      <c r="P3364" s="146"/>
      <c r="Q3364" s="146">
        <f>+M3364+P3364-K3364</f>
        <v>0</v>
      </c>
      <c r="R3364" s="182"/>
      <c r="S3364" s="226"/>
      <c r="T3364" s="676"/>
      <c r="U3364" s="147"/>
      <c r="V3364" s="147"/>
      <c r="W3364" s="147"/>
      <c r="X3364" s="117"/>
    </row>
    <row r="3365" spans="1:24" ht="33" hidden="1" customHeight="1" x14ac:dyDescent="0.2">
      <c r="A3365" s="217"/>
      <c r="B3365" s="217"/>
      <c r="C3365" s="217"/>
      <c r="D3365" s="217"/>
      <c r="E3365" s="218"/>
      <c r="F3365" s="610" t="s">
        <v>4675</v>
      </c>
      <c r="G3365" s="610"/>
      <c r="H3365" s="166">
        <v>24111503</v>
      </c>
      <c r="I3365" s="173" t="s">
        <v>2956</v>
      </c>
      <c r="J3365" s="146"/>
      <c r="K3365" s="146"/>
      <c r="L3365" s="146"/>
      <c r="M3365" s="146"/>
      <c r="N3365" s="148"/>
      <c r="O3365" s="146"/>
      <c r="P3365" s="146"/>
      <c r="Q3365" s="146">
        <f>+M3365+P3365-K3365</f>
        <v>0</v>
      </c>
      <c r="R3365" s="182"/>
      <c r="S3365" s="226"/>
      <c r="T3365" s="676" t="s">
        <v>4687</v>
      </c>
      <c r="U3365" s="147"/>
      <c r="V3365" s="147"/>
      <c r="W3365" s="147"/>
      <c r="X3365" s="117"/>
    </row>
    <row r="3366" spans="1:24" ht="30.75" hidden="1" customHeight="1" x14ac:dyDescent="0.2">
      <c r="A3366" s="217"/>
      <c r="B3366" s="217"/>
      <c r="C3366" s="217"/>
      <c r="D3366" s="217"/>
      <c r="E3366" s="218"/>
      <c r="F3366" s="610" t="s">
        <v>4675</v>
      </c>
      <c r="G3366" s="610"/>
      <c r="H3366" s="166">
        <v>24111503</v>
      </c>
      <c r="I3366" s="173" t="s">
        <v>2957</v>
      </c>
      <c r="J3366" s="146"/>
      <c r="K3366" s="146"/>
      <c r="L3366" s="146"/>
      <c r="M3366" s="146"/>
      <c r="N3366" s="148"/>
      <c r="O3366" s="146"/>
      <c r="P3366" s="146"/>
      <c r="Q3366" s="146">
        <f>+M3366+P3366-K3366</f>
        <v>0</v>
      </c>
      <c r="R3366" s="182"/>
      <c r="S3366" s="226"/>
      <c r="T3366" s="676" t="s">
        <v>4687</v>
      </c>
      <c r="U3366" s="147"/>
      <c r="V3366" s="147"/>
      <c r="W3366" s="147"/>
      <c r="X3366" s="117"/>
    </row>
    <row r="3367" spans="1:24" hidden="1" x14ac:dyDescent="0.2">
      <c r="A3367" s="647">
        <v>2</v>
      </c>
      <c r="B3367" s="647">
        <v>0</v>
      </c>
      <c r="C3367" s="647">
        <v>4</v>
      </c>
      <c r="D3367" s="647">
        <v>4</v>
      </c>
      <c r="E3367" s="163" t="s">
        <v>3866</v>
      </c>
      <c r="F3367" s="602"/>
      <c r="G3367" s="207" t="s">
        <v>2028</v>
      </c>
      <c r="H3367" s="168"/>
      <c r="I3367" s="145"/>
      <c r="J3367" s="146"/>
      <c r="K3367" s="146">
        <f>SUM(K3368:K3370)</f>
        <v>0</v>
      </c>
      <c r="L3367" s="146"/>
      <c r="M3367" s="146">
        <f>SUM(M3368:M3370)</f>
        <v>0</v>
      </c>
      <c r="N3367" s="148"/>
      <c r="O3367" s="146"/>
      <c r="P3367" s="112">
        <f>SUM(P3368:P3370)</f>
        <v>0</v>
      </c>
      <c r="Q3367" s="112">
        <f>SUM(Q3368:Q3370)</f>
        <v>0</v>
      </c>
      <c r="R3367" s="182"/>
      <c r="S3367" s="226"/>
      <c r="T3367" s="676"/>
      <c r="U3367" s="147"/>
      <c r="V3367" s="147"/>
      <c r="W3367" s="147"/>
      <c r="X3367" s="117"/>
    </row>
    <row r="3368" spans="1:24" hidden="1" x14ac:dyDescent="0.2">
      <c r="A3368" s="217"/>
      <c r="B3368" s="217"/>
      <c r="C3368" s="217"/>
      <c r="D3368" s="217"/>
      <c r="E3368" s="163"/>
      <c r="F3368" s="602"/>
      <c r="G3368" s="207"/>
      <c r="H3368" s="166">
        <v>41111976</v>
      </c>
      <c r="I3368" s="145" t="s">
        <v>613</v>
      </c>
      <c r="J3368" s="146"/>
      <c r="K3368" s="146"/>
      <c r="L3368" s="146"/>
      <c r="M3368" s="146"/>
      <c r="N3368" s="148"/>
      <c r="O3368" s="146"/>
      <c r="P3368" s="146"/>
      <c r="Q3368" s="146">
        <f>+M3368+P3368-K3368</f>
        <v>0</v>
      </c>
      <c r="R3368" s="182"/>
      <c r="S3368" s="226"/>
      <c r="T3368" s="676"/>
      <c r="U3368" s="147"/>
      <c r="V3368" s="147"/>
      <c r="W3368" s="147"/>
      <c r="X3368" s="117"/>
    </row>
    <row r="3369" spans="1:24" ht="24" hidden="1" x14ac:dyDescent="0.2">
      <c r="A3369" s="217"/>
      <c r="B3369" s="217"/>
      <c r="C3369" s="217"/>
      <c r="D3369" s="217"/>
      <c r="E3369" s="163"/>
      <c r="F3369" s="602" t="s">
        <v>4675</v>
      </c>
      <c r="G3369" s="207"/>
      <c r="H3369" s="166">
        <v>39121040</v>
      </c>
      <c r="I3369" s="145" t="s">
        <v>614</v>
      </c>
      <c r="J3369" s="146"/>
      <c r="K3369" s="146"/>
      <c r="L3369" s="146"/>
      <c r="M3369" s="146"/>
      <c r="N3369" s="148" t="s">
        <v>4737</v>
      </c>
      <c r="O3369" s="146"/>
      <c r="P3369" s="146"/>
      <c r="Q3369" s="146"/>
      <c r="R3369" s="182" t="s">
        <v>4741</v>
      </c>
      <c r="S3369" s="226"/>
      <c r="T3369" s="676" t="s">
        <v>4687</v>
      </c>
      <c r="U3369" s="147"/>
      <c r="V3369" s="147"/>
      <c r="W3369" s="147"/>
      <c r="X3369" s="117"/>
    </row>
    <row r="3370" spans="1:24" hidden="1" x14ac:dyDescent="0.2">
      <c r="A3370" s="217"/>
      <c r="B3370" s="217"/>
      <c r="C3370" s="217"/>
      <c r="D3370" s="217"/>
      <c r="E3370" s="217"/>
      <c r="F3370" s="609"/>
      <c r="G3370" s="609"/>
      <c r="H3370" s="166">
        <v>32101600</v>
      </c>
      <c r="I3370" s="145" t="s">
        <v>615</v>
      </c>
      <c r="J3370" s="146"/>
      <c r="K3370" s="146"/>
      <c r="L3370" s="146"/>
      <c r="M3370" s="146"/>
      <c r="N3370" s="148"/>
      <c r="O3370" s="146"/>
      <c r="P3370" s="146"/>
      <c r="Q3370" s="146">
        <f>+M3370+P3370-K3370</f>
        <v>0</v>
      </c>
      <c r="R3370" s="182"/>
      <c r="S3370" s="226"/>
      <c r="T3370" s="676"/>
      <c r="U3370" s="147"/>
      <c r="V3370" s="147"/>
      <c r="W3370" s="147"/>
      <c r="X3370" s="117"/>
    </row>
    <row r="3371" spans="1:24" hidden="1" x14ac:dyDescent="0.2">
      <c r="A3371" s="217"/>
      <c r="B3371" s="217"/>
      <c r="C3371" s="217"/>
      <c r="D3371" s="217"/>
      <c r="E3371" s="217"/>
      <c r="F3371" s="609"/>
      <c r="G3371" s="609"/>
      <c r="H3371" s="168"/>
      <c r="I3371" s="146"/>
      <c r="J3371" s="146"/>
      <c r="K3371" s="146"/>
      <c r="L3371" s="146"/>
      <c r="M3371" s="146"/>
      <c r="N3371" s="148"/>
      <c r="O3371" s="146"/>
      <c r="P3371" s="146"/>
      <c r="Q3371" s="146"/>
      <c r="R3371" s="182"/>
      <c r="S3371" s="226"/>
      <c r="T3371" s="676"/>
      <c r="U3371" s="147"/>
      <c r="V3371" s="147"/>
      <c r="W3371" s="147"/>
      <c r="X3371" s="117"/>
    </row>
    <row r="3372" spans="1:24" hidden="1" x14ac:dyDescent="0.2">
      <c r="A3372" s="217"/>
      <c r="B3372" s="217"/>
      <c r="C3372" s="217"/>
      <c r="D3372" s="217"/>
      <c r="E3372" s="218"/>
      <c r="F3372" s="610"/>
      <c r="G3372" s="610"/>
      <c r="H3372" s="168"/>
      <c r="I3372" s="146"/>
      <c r="J3372" s="146"/>
      <c r="K3372" s="146"/>
      <c r="L3372" s="146"/>
      <c r="M3372" s="146"/>
      <c r="N3372" s="148"/>
      <c r="O3372" s="146"/>
      <c r="P3372" s="146"/>
      <c r="Q3372" s="146"/>
      <c r="R3372" s="182"/>
      <c r="S3372" s="226"/>
      <c r="T3372" s="676"/>
      <c r="U3372" s="147"/>
      <c r="V3372" s="147"/>
      <c r="W3372" s="147"/>
      <c r="X3372" s="117"/>
    </row>
    <row r="3373" spans="1:24" hidden="1" x14ac:dyDescent="0.2">
      <c r="A3373" s="217"/>
      <c r="B3373" s="217"/>
      <c r="C3373" s="217"/>
      <c r="D3373" s="217"/>
      <c r="E3373" s="217"/>
      <c r="F3373" s="609"/>
      <c r="G3373" s="609"/>
      <c r="H3373" s="168"/>
      <c r="I3373" s="146"/>
      <c r="J3373" s="146"/>
      <c r="K3373" s="146"/>
      <c r="L3373" s="146"/>
      <c r="M3373" s="146"/>
      <c r="N3373" s="148"/>
      <c r="O3373" s="146"/>
      <c r="P3373" s="146"/>
      <c r="Q3373" s="146"/>
      <c r="R3373" s="182"/>
      <c r="S3373" s="226"/>
      <c r="T3373" s="676"/>
      <c r="U3373" s="147"/>
      <c r="V3373" s="147"/>
      <c r="W3373" s="147"/>
      <c r="X3373" s="117"/>
    </row>
    <row r="3374" spans="1:24" x14ac:dyDescent="0.2">
      <c r="A3374" s="647">
        <v>2</v>
      </c>
      <c r="B3374" s="647">
        <v>0</v>
      </c>
      <c r="C3374" s="647">
        <v>4</v>
      </c>
      <c r="D3374" s="647">
        <v>5</v>
      </c>
      <c r="E3374" s="163"/>
      <c r="F3374" s="602"/>
      <c r="G3374" s="207" t="s">
        <v>2440</v>
      </c>
      <c r="H3374" s="168"/>
      <c r="I3374" s="146"/>
      <c r="J3374" s="146"/>
      <c r="K3374" s="146">
        <f>+K3375</f>
        <v>0</v>
      </c>
      <c r="L3374" s="146"/>
      <c r="M3374" s="146">
        <f>+M3375</f>
        <v>0</v>
      </c>
      <c r="N3374" s="148"/>
      <c r="O3374" s="146"/>
      <c r="P3374" s="112">
        <f>+P3375</f>
        <v>0</v>
      </c>
      <c r="Q3374" s="112">
        <f>+Q3375</f>
        <v>0</v>
      </c>
      <c r="R3374" s="182"/>
      <c r="S3374" s="226"/>
      <c r="T3374" s="676"/>
      <c r="U3374" s="147"/>
      <c r="V3374" s="147"/>
      <c r="W3374" s="147"/>
      <c r="X3374" s="117"/>
    </row>
    <row r="3375" spans="1:24" x14ac:dyDescent="0.2">
      <c r="A3375" s="647">
        <v>2</v>
      </c>
      <c r="B3375" s="647">
        <v>0</v>
      </c>
      <c r="C3375" s="647">
        <v>4</v>
      </c>
      <c r="D3375" s="647">
        <v>5</v>
      </c>
      <c r="E3375" s="163" t="s">
        <v>3862</v>
      </c>
      <c r="F3375" s="602"/>
      <c r="G3375" s="207" t="s">
        <v>1743</v>
      </c>
      <c r="H3375" s="165"/>
      <c r="I3375" s="145"/>
      <c r="J3375" s="146"/>
      <c r="K3375" s="146">
        <f>SUM(K3376:K3378)</f>
        <v>0</v>
      </c>
      <c r="L3375" s="146"/>
      <c r="M3375" s="146">
        <f>SUM(M3376:M3378)</f>
        <v>0</v>
      </c>
      <c r="N3375" s="148"/>
      <c r="O3375" s="146"/>
      <c r="P3375" s="146">
        <f>SUM(P3376:P3378)</f>
        <v>0</v>
      </c>
      <c r="Q3375" s="146">
        <f>SUM(Q3376:Q3378)</f>
        <v>0</v>
      </c>
      <c r="R3375" s="182"/>
      <c r="S3375" s="226"/>
      <c r="T3375" s="676"/>
      <c r="U3375" s="147"/>
      <c r="V3375" s="147"/>
      <c r="W3375" s="147"/>
      <c r="X3375" s="117"/>
    </row>
    <row r="3376" spans="1:24" ht="39" hidden="1" customHeight="1" x14ac:dyDescent="0.2">
      <c r="A3376" s="217"/>
      <c r="B3376" s="217"/>
      <c r="C3376" s="217"/>
      <c r="D3376" s="217"/>
      <c r="E3376" s="163"/>
      <c r="F3376" s="602"/>
      <c r="G3376" s="207"/>
      <c r="H3376" s="242">
        <v>72154055</v>
      </c>
      <c r="I3376" s="145" t="s">
        <v>4815</v>
      </c>
      <c r="J3376" s="146"/>
      <c r="K3376" s="146"/>
      <c r="L3376" s="146"/>
      <c r="M3376" s="146"/>
      <c r="N3376" s="148"/>
      <c r="O3376" s="146"/>
      <c r="P3376" s="146"/>
      <c r="Q3376" s="146"/>
      <c r="R3376" s="182" t="s">
        <v>4741</v>
      </c>
      <c r="S3376" s="226"/>
      <c r="T3376" s="676" t="s">
        <v>4687</v>
      </c>
      <c r="U3376" s="147"/>
      <c r="V3376" s="147"/>
      <c r="W3376" s="147"/>
      <c r="X3376" s="117"/>
    </row>
    <row r="3377" spans="1:35" ht="48.75" hidden="1" customHeight="1" x14ac:dyDescent="0.2">
      <c r="A3377" s="217"/>
      <c r="B3377" s="217"/>
      <c r="C3377" s="217"/>
      <c r="D3377" s="217"/>
      <c r="E3377" s="163"/>
      <c r="F3377" s="602"/>
      <c r="G3377" s="207"/>
      <c r="H3377" s="242">
        <v>72102103</v>
      </c>
      <c r="I3377" s="145" t="s">
        <v>4814</v>
      </c>
      <c r="J3377" s="146"/>
      <c r="K3377" s="146"/>
      <c r="L3377" s="146"/>
      <c r="M3377" s="146"/>
      <c r="N3377" s="148"/>
      <c r="O3377" s="146"/>
      <c r="P3377" s="146"/>
      <c r="Q3377" s="146"/>
      <c r="R3377" s="182" t="s">
        <v>4741</v>
      </c>
      <c r="S3377" s="226"/>
      <c r="T3377" s="676" t="s">
        <v>4687</v>
      </c>
      <c r="U3377" s="147"/>
      <c r="V3377" s="147"/>
      <c r="W3377" s="147"/>
      <c r="X3377" s="117"/>
    </row>
    <row r="3378" spans="1:35" hidden="1" x14ac:dyDescent="0.2">
      <c r="A3378" s="217"/>
      <c r="B3378" s="217"/>
      <c r="C3378" s="217"/>
      <c r="D3378" s="217"/>
      <c r="E3378" s="163"/>
      <c r="F3378" s="602"/>
      <c r="G3378" s="207"/>
      <c r="H3378" s="165">
        <v>76101503</v>
      </c>
      <c r="I3378" s="145" t="s">
        <v>616</v>
      </c>
      <c r="J3378" s="146"/>
      <c r="K3378" s="146"/>
      <c r="L3378" s="146"/>
      <c r="M3378" s="146"/>
      <c r="N3378" s="148"/>
      <c r="O3378" s="146"/>
      <c r="P3378" s="146"/>
      <c r="Q3378" s="146"/>
      <c r="R3378" s="182"/>
      <c r="S3378" s="226"/>
      <c r="T3378" s="676"/>
      <c r="U3378" s="147"/>
      <c r="V3378" s="147"/>
      <c r="W3378" s="147"/>
      <c r="X3378" s="117"/>
    </row>
    <row r="3379" spans="1:35" hidden="1" x14ac:dyDescent="0.2">
      <c r="A3379" s="217"/>
      <c r="B3379" s="217"/>
      <c r="C3379" s="217"/>
      <c r="D3379" s="217"/>
      <c r="E3379" s="163"/>
      <c r="F3379" s="602"/>
      <c r="G3379" s="207"/>
      <c r="H3379" s="165"/>
      <c r="I3379" s="145"/>
      <c r="J3379" s="146"/>
      <c r="K3379" s="146"/>
      <c r="L3379" s="146"/>
      <c r="M3379" s="146"/>
      <c r="N3379" s="148"/>
      <c r="O3379" s="146"/>
      <c r="P3379" s="146"/>
      <c r="Q3379" s="146"/>
      <c r="R3379" s="182"/>
      <c r="S3379" s="226"/>
      <c r="T3379" s="676"/>
      <c r="U3379" s="147"/>
      <c r="V3379" s="147"/>
      <c r="W3379" s="147"/>
      <c r="X3379" s="117"/>
    </row>
    <row r="3380" spans="1:35" s="161" customFormat="1" x14ac:dyDescent="0.2">
      <c r="A3380" s="647">
        <v>2</v>
      </c>
      <c r="B3380" s="647">
        <v>0</v>
      </c>
      <c r="C3380" s="647">
        <v>4</v>
      </c>
      <c r="D3380" s="647">
        <v>7</v>
      </c>
      <c r="E3380" s="163"/>
      <c r="F3380" s="602"/>
      <c r="G3380" s="207" t="s">
        <v>1399</v>
      </c>
      <c r="H3380" s="168"/>
      <c r="I3380" s="146"/>
      <c r="J3380" s="156"/>
      <c r="K3380" s="156">
        <f>+K3382+K3385+K3388+K3391+K3395</f>
        <v>0</v>
      </c>
      <c r="L3380" s="156"/>
      <c r="M3380" s="156">
        <f>+M3382+M3385+M3388+M3391+M3395</f>
        <v>0</v>
      </c>
      <c r="N3380" s="157"/>
      <c r="O3380" s="156"/>
      <c r="P3380" s="112">
        <f>+P3382+P3385+P3388+P3391+P3395</f>
        <v>0</v>
      </c>
      <c r="Q3380" s="112">
        <f>+Q3382+Q3385+Q3388+Q3391+Q3395</f>
        <v>0</v>
      </c>
      <c r="R3380" s="729"/>
      <c r="S3380" s="804"/>
      <c r="T3380" s="783"/>
      <c r="U3380" s="158"/>
      <c r="V3380" s="158"/>
      <c r="W3380" s="158"/>
      <c r="X3380" s="159"/>
      <c r="Y3380" s="160"/>
      <c r="Z3380" s="160"/>
      <c r="AA3380" s="160"/>
      <c r="AB3380" s="160"/>
      <c r="AC3380" s="160"/>
      <c r="AD3380" s="160"/>
      <c r="AE3380" s="160"/>
      <c r="AF3380" s="160"/>
      <c r="AG3380" s="160"/>
      <c r="AH3380" s="160"/>
      <c r="AI3380" s="160"/>
    </row>
    <row r="3381" spans="1:35" s="161" customFormat="1" hidden="1" x14ac:dyDescent="0.2">
      <c r="A3381" s="219"/>
      <c r="B3381" s="219"/>
      <c r="C3381" s="219"/>
      <c r="D3381" s="647"/>
      <c r="E3381" s="163"/>
      <c r="F3381" s="602"/>
      <c r="G3381" s="220"/>
      <c r="H3381" s="168"/>
      <c r="I3381" s="146"/>
      <c r="J3381" s="156"/>
      <c r="K3381" s="156"/>
      <c r="L3381" s="156"/>
      <c r="M3381" s="156"/>
      <c r="N3381" s="157"/>
      <c r="O3381" s="156"/>
      <c r="P3381" s="156"/>
      <c r="Q3381" s="156"/>
      <c r="R3381" s="729"/>
      <c r="S3381" s="804"/>
      <c r="T3381" s="783"/>
      <c r="U3381" s="158"/>
      <c r="V3381" s="158"/>
      <c r="W3381" s="158"/>
      <c r="X3381" s="159"/>
      <c r="Y3381" s="160"/>
      <c r="Z3381" s="160"/>
      <c r="AA3381" s="160"/>
      <c r="AB3381" s="160"/>
      <c r="AC3381" s="160"/>
      <c r="AD3381" s="160"/>
      <c r="AE3381" s="160"/>
      <c r="AF3381" s="160"/>
      <c r="AG3381" s="160"/>
      <c r="AH3381" s="160"/>
      <c r="AI3381" s="160"/>
    </row>
    <row r="3382" spans="1:35" s="161" customFormat="1" hidden="1" x14ac:dyDescent="0.2">
      <c r="A3382" s="647">
        <v>2</v>
      </c>
      <c r="B3382" s="647">
        <v>0</v>
      </c>
      <c r="C3382" s="647">
        <v>4</v>
      </c>
      <c r="D3382" s="647">
        <v>7</v>
      </c>
      <c r="E3382" s="367" t="s">
        <v>1738</v>
      </c>
      <c r="F3382" s="367"/>
      <c r="G3382" s="619" t="s">
        <v>1400</v>
      </c>
      <c r="H3382" s="168"/>
      <c r="I3382" s="146"/>
      <c r="J3382" s="156"/>
      <c r="K3382" s="156">
        <f>SUM(K3383:K3384)</f>
        <v>0</v>
      </c>
      <c r="L3382" s="156"/>
      <c r="M3382" s="156">
        <f>SUM(M3383:M3384)</f>
        <v>0</v>
      </c>
      <c r="N3382" s="157"/>
      <c r="O3382" s="156"/>
      <c r="P3382" s="156">
        <f>SUM(P3383:P3384)</f>
        <v>0</v>
      </c>
      <c r="Q3382" s="156">
        <f>SUM(Q3383:Q3384)</f>
        <v>0</v>
      </c>
      <c r="R3382" s="729"/>
      <c r="S3382" s="804"/>
      <c r="T3382" s="783"/>
      <c r="U3382" s="158"/>
      <c r="V3382" s="158"/>
      <c r="W3382" s="158"/>
      <c r="X3382" s="159"/>
      <c r="Y3382" s="160"/>
      <c r="Z3382" s="160"/>
      <c r="AA3382" s="160"/>
      <c r="AB3382" s="160"/>
      <c r="AC3382" s="160"/>
      <c r="AD3382" s="160"/>
      <c r="AE3382" s="160"/>
      <c r="AF3382" s="160"/>
      <c r="AG3382" s="160"/>
      <c r="AH3382" s="160"/>
      <c r="AI3382" s="160"/>
    </row>
    <row r="3383" spans="1:35" s="161" customFormat="1" hidden="1" x14ac:dyDescent="0.2">
      <c r="A3383" s="219"/>
      <c r="B3383" s="219"/>
      <c r="C3383" s="219"/>
      <c r="D3383" s="163"/>
      <c r="E3383" s="367"/>
      <c r="F3383" s="221"/>
      <c r="G3383" s="622"/>
      <c r="H3383" s="168"/>
      <c r="I3383" s="199" t="s">
        <v>632</v>
      </c>
      <c r="J3383" s="156"/>
      <c r="K3383" s="156"/>
      <c r="L3383" s="156"/>
      <c r="M3383" s="156"/>
      <c r="N3383" s="157"/>
      <c r="O3383" s="156"/>
      <c r="P3383" s="156"/>
      <c r="Q3383" s="156">
        <f>+M3383+P3383-K3383</f>
        <v>0</v>
      </c>
      <c r="R3383" s="729"/>
      <c r="S3383" s="804"/>
      <c r="T3383" s="783"/>
      <c r="U3383" s="158"/>
      <c r="V3383" s="158"/>
      <c r="W3383" s="158"/>
      <c r="X3383" s="159"/>
      <c r="Y3383" s="160"/>
      <c r="Z3383" s="160"/>
      <c r="AA3383" s="160"/>
      <c r="AB3383" s="160"/>
      <c r="AC3383" s="160"/>
      <c r="AD3383" s="160"/>
      <c r="AE3383" s="160"/>
      <c r="AF3383" s="160"/>
      <c r="AG3383" s="160"/>
      <c r="AH3383" s="160"/>
      <c r="AI3383" s="160"/>
    </row>
    <row r="3384" spans="1:35" s="161" customFormat="1" hidden="1" x14ac:dyDescent="0.2">
      <c r="A3384" s="219"/>
      <c r="B3384" s="219"/>
      <c r="C3384" s="219"/>
      <c r="D3384" s="647"/>
      <c r="E3384" s="141"/>
      <c r="F3384" s="593"/>
      <c r="G3384" s="143"/>
      <c r="H3384" s="168"/>
      <c r="I3384" s="146"/>
      <c r="J3384" s="156"/>
      <c r="K3384" s="156"/>
      <c r="L3384" s="156"/>
      <c r="M3384" s="156"/>
      <c r="N3384" s="157"/>
      <c r="O3384" s="156"/>
      <c r="P3384" s="156"/>
      <c r="Q3384" s="156"/>
      <c r="R3384" s="729"/>
      <c r="S3384" s="804"/>
      <c r="T3384" s="783"/>
      <c r="U3384" s="158"/>
      <c r="V3384" s="158"/>
      <c r="W3384" s="158"/>
      <c r="X3384" s="159"/>
      <c r="Y3384" s="160"/>
      <c r="Z3384" s="160"/>
      <c r="AA3384" s="160"/>
      <c r="AB3384" s="160"/>
      <c r="AC3384" s="160"/>
      <c r="AD3384" s="160"/>
      <c r="AE3384" s="160"/>
      <c r="AF3384" s="160"/>
      <c r="AG3384" s="160"/>
      <c r="AH3384" s="160"/>
      <c r="AI3384" s="160"/>
    </row>
    <row r="3385" spans="1:35" s="161" customFormat="1" ht="24" hidden="1" x14ac:dyDescent="0.2">
      <c r="A3385" s="647">
        <v>2</v>
      </c>
      <c r="B3385" s="647">
        <v>0</v>
      </c>
      <c r="C3385" s="647">
        <v>4</v>
      </c>
      <c r="D3385" s="647">
        <v>7</v>
      </c>
      <c r="E3385" s="163" t="s">
        <v>1853</v>
      </c>
      <c r="F3385" s="602"/>
      <c r="G3385" s="207" t="s">
        <v>1401</v>
      </c>
      <c r="H3385" s="168"/>
      <c r="I3385" s="146"/>
      <c r="J3385" s="156"/>
      <c r="K3385" s="156">
        <f>SUM(K3386:K3387)</f>
        <v>0</v>
      </c>
      <c r="L3385" s="156"/>
      <c r="M3385" s="156">
        <f>SUM(M3386:M3387)</f>
        <v>0</v>
      </c>
      <c r="N3385" s="157"/>
      <c r="O3385" s="156"/>
      <c r="P3385" s="156">
        <f>SUM(P3386:P3387)</f>
        <v>0</v>
      </c>
      <c r="Q3385" s="156">
        <f>SUM(Q3386:Q3387)</f>
        <v>0</v>
      </c>
      <c r="R3385" s="729"/>
      <c r="S3385" s="804"/>
      <c r="T3385" s="783"/>
      <c r="U3385" s="158"/>
      <c r="V3385" s="158"/>
      <c r="W3385" s="158"/>
      <c r="X3385" s="159"/>
      <c r="Y3385" s="160"/>
      <c r="Z3385" s="160"/>
      <c r="AA3385" s="160"/>
      <c r="AB3385" s="160"/>
      <c r="AC3385" s="160"/>
      <c r="AD3385" s="160"/>
      <c r="AE3385" s="160"/>
      <c r="AF3385" s="160"/>
      <c r="AG3385" s="160"/>
      <c r="AH3385" s="160"/>
      <c r="AI3385" s="160"/>
    </row>
    <row r="3386" spans="1:35" s="161" customFormat="1" hidden="1" x14ac:dyDescent="0.2">
      <c r="A3386" s="219"/>
      <c r="B3386" s="219"/>
      <c r="C3386" s="219"/>
      <c r="D3386" s="647"/>
      <c r="E3386" s="141"/>
      <c r="F3386" s="593"/>
      <c r="G3386" s="143"/>
      <c r="H3386" s="168"/>
      <c r="I3386" s="199" t="s">
        <v>632</v>
      </c>
      <c r="J3386" s="156"/>
      <c r="K3386" s="156"/>
      <c r="L3386" s="156"/>
      <c r="M3386" s="156"/>
      <c r="N3386" s="157"/>
      <c r="O3386" s="156"/>
      <c r="P3386" s="156"/>
      <c r="Q3386" s="156">
        <f>+M3386+P3386-K3386</f>
        <v>0</v>
      </c>
      <c r="R3386" s="729"/>
      <c r="S3386" s="804"/>
      <c r="T3386" s="783"/>
      <c r="U3386" s="158"/>
      <c r="V3386" s="158"/>
      <c r="W3386" s="158"/>
      <c r="X3386" s="159"/>
      <c r="Y3386" s="160"/>
      <c r="Z3386" s="160"/>
      <c r="AA3386" s="160"/>
      <c r="AB3386" s="160"/>
      <c r="AC3386" s="160"/>
      <c r="AD3386" s="160"/>
      <c r="AE3386" s="160"/>
      <c r="AF3386" s="160"/>
      <c r="AG3386" s="160"/>
      <c r="AH3386" s="160"/>
      <c r="AI3386" s="160"/>
    </row>
    <row r="3387" spans="1:35" s="161" customFormat="1" hidden="1" x14ac:dyDescent="0.2">
      <c r="A3387" s="219"/>
      <c r="B3387" s="219"/>
      <c r="C3387" s="219"/>
      <c r="D3387" s="647"/>
      <c r="E3387" s="141"/>
      <c r="F3387" s="593"/>
      <c r="G3387" s="143"/>
      <c r="H3387" s="168"/>
      <c r="I3387" s="112"/>
      <c r="J3387" s="156"/>
      <c r="K3387" s="156"/>
      <c r="L3387" s="156"/>
      <c r="M3387" s="156"/>
      <c r="N3387" s="157"/>
      <c r="O3387" s="156"/>
      <c r="P3387" s="156"/>
      <c r="Q3387" s="156"/>
      <c r="R3387" s="729"/>
      <c r="S3387" s="804"/>
      <c r="T3387" s="783"/>
      <c r="U3387" s="158"/>
      <c r="V3387" s="158"/>
      <c r="W3387" s="158"/>
      <c r="X3387" s="159"/>
      <c r="Y3387" s="160"/>
      <c r="Z3387" s="160"/>
      <c r="AA3387" s="160"/>
      <c r="AB3387" s="160"/>
      <c r="AC3387" s="160"/>
      <c r="AD3387" s="160"/>
      <c r="AE3387" s="160"/>
      <c r="AF3387" s="160"/>
      <c r="AG3387" s="160"/>
      <c r="AH3387" s="160"/>
      <c r="AI3387" s="160"/>
    </row>
    <row r="3388" spans="1:35" s="161" customFormat="1" hidden="1" x14ac:dyDescent="0.2">
      <c r="A3388" s="647">
        <v>2</v>
      </c>
      <c r="B3388" s="647">
        <v>0</v>
      </c>
      <c r="C3388" s="647">
        <v>4</v>
      </c>
      <c r="D3388" s="647">
        <v>7</v>
      </c>
      <c r="E3388" s="163" t="s">
        <v>1865</v>
      </c>
      <c r="F3388" s="602"/>
      <c r="G3388" s="207" t="s">
        <v>1402</v>
      </c>
      <c r="H3388" s="168"/>
      <c r="I3388" s="112"/>
      <c r="J3388" s="156"/>
      <c r="K3388" s="156">
        <f>SUM(K3389:K3390)</f>
        <v>0</v>
      </c>
      <c r="L3388" s="156"/>
      <c r="M3388" s="156">
        <f>SUM(M3389:M3390)</f>
        <v>0</v>
      </c>
      <c r="N3388" s="157"/>
      <c r="O3388" s="156"/>
      <c r="P3388" s="156">
        <f>SUM(P3389:P3390)</f>
        <v>0</v>
      </c>
      <c r="Q3388" s="156">
        <f>SUM(Q3389:Q3390)</f>
        <v>0</v>
      </c>
      <c r="R3388" s="729"/>
      <c r="S3388" s="804"/>
      <c r="T3388" s="783"/>
      <c r="U3388" s="158"/>
      <c r="V3388" s="158"/>
      <c r="W3388" s="158"/>
      <c r="X3388" s="159"/>
      <c r="Y3388" s="160"/>
      <c r="Z3388" s="160"/>
      <c r="AA3388" s="160"/>
      <c r="AB3388" s="160"/>
      <c r="AC3388" s="160"/>
      <c r="AD3388" s="160"/>
      <c r="AE3388" s="160"/>
      <c r="AF3388" s="160"/>
      <c r="AG3388" s="160"/>
      <c r="AH3388" s="160"/>
      <c r="AI3388" s="160"/>
    </row>
    <row r="3389" spans="1:35" s="161" customFormat="1" hidden="1" x14ac:dyDescent="0.2">
      <c r="A3389" s="219"/>
      <c r="B3389" s="219"/>
      <c r="C3389" s="219"/>
      <c r="D3389" s="647"/>
      <c r="E3389" s="141"/>
      <c r="F3389" s="593"/>
      <c r="G3389" s="143"/>
      <c r="H3389" s="168"/>
      <c r="I3389" s="199" t="s">
        <v>632</v>
      </c>
      <c r="J3389" s="156"/>
      <c r="K3389" s="156"/>
      <c r="L3389" s="156"/>
      <c r="M3389" s="156"/>
      <c r="N3389" s="157"/>
      <c r="O3389" s="156"/>
      <c r="P3389" s="156"/>
      <c r="Q3389" s="156">
        <f>+M3389+P3389-K3389</f>
        <v>0</v>
      </c>
      <c r="R3389" s="729"/>
      <c r="S3389" s="804"/>
      <c r="T3389" s="783"/>
      <c r="U3389" s="158"/>
      <c r="V3389" s="158"/>
      <c r="W3389" s="158"/>
      <c r="X3389" s="159"/>
      <c r="Y3389" s="160"/>
      <c r="Z3389" s="160"/>
      <c r="AA3389" s="160"/>
      <c r="AB3389" s="160"/>
      <c r="AC3389" s="160"/>
      <c r="AD3389" s="160"/>
      <c r="AE3389" s="160"/>
      <c r="AF3389" s="160"/>
      <c r="AG3389" s="160"/>
      <c r="AH3389" s="160"/>
      <c r="AI3389" s="160"/>
    </row>
    <row r="3390" spans="1:35" s="161" customFormat="1" hidden="1" x14ac:dyDescent="0.2">
      <c r="A3390" s="219"/>
      <c r="B3390" s="219"/>
      <c r="C3390" s="219"/>
      <c r="D3390" s="647"/>
      <c r="E3390" s="141"/>
      <c r="F3390" s="593"/>
      <c r="G3390" s="143"/>
      <c r="H3390" s="168"/>
      <c r="I3390" s="112"/>
      <c r="J3390" s="156"/>
      <c r="K3390" s="156"/>
      <c r="L3390" s="156"/>
      <c r="M3390" s="156"/>
      <c r="N3390" s="157"/>
      <c r="O3390" s="156"/>
      <c r="P3390" s="156"/>
      <c r="Q3390" s="156"/>
      <c r="R3390" s="729"/>
      <c r="S3390" s="804"/>
      <c r="T3390" s="783"/>
      <c r="U3390" s="158"/>
      <c r="V3390" s="158"/>
      <c r="W3390" s="158"/>
      <c r="X3390" s="159"/>
      <c r="Y3390" s="160"/>
      <c r="Z3390" s="160"/>
      <c r="AA3390" s="160"/>
      <c r="AB3390" s="160"/>
      <c r="AC3390" s="160"/>
      <c r="AD3390" s="160"/>
      <c r="AE3390" s="160"/>
      <c r="AF3390" s="160"/>
      <c r="AG3390" s="160"/>
      <c r="AH3390" s="160"/>
      <c r="AI3390" s="160"/>
    </row>
    <row r="3391" spans="1:35" s="161" customFormat="1" hidden="1" x14ac:dyDescent="0.2">
      <c r="A3391" s="647">
        <v>2</v>
      </c>
      <c r="B3391" s="647">
        <v>0</v>
      </c>
      <c r="C3391" s="647">
        <v>4</v>
      </c>
      <c r="D3391" s="647">
        <v>7</v>
      </c>
      <c r="E3391" s="367" t="s">
        <v>2048</v>
      </c>
      <c r="F3391" s="367"/>
      <c r="G3391" s="619" t="s">
        <v>1403</v>
      </c>
      <c r="H3391" s="168"/>
      <c r="I3391" s="112"/>
      <c r="J3391" s="156"/>
      <c r="K3391" s="156">
        <f>SUM(K3392:K3394)</f>
        <v>0</v>
      </c>
      <c r="L3391" s="156"/>
      <c r="M3391" s="156">
        <f>SUM(M3392:M3394)</f>
        <v>0</v>
      </c>
      <c r="N3391" s="157"/>
      <c r="O3391" s="156"/>
      <c r="P3391" s="156">
        <f>SUM(P3392:P3394)</f>
        <v>0</v>
      </c>
      <c r="Q3391" s="156">
        <f>SUM(Q3392:Q3394)</f>
        <v>0</v>
      </c>
      <c r="R3391" s="729"/>
      <c r="S3391" s="804"/>
      <c r="T3391" s="783"/>
      <c r="U3391" s="158"/>
      <c r="V3391" s="158"/>
      <c r="W3391" s="158"/>
      <c r="X3391" s="159"/>
      <c r="Y3391" s="160"/>
      <c r="Z3391" s="160"/>
      <c r="AA3391" s="160"/>
      <c r="AB3391" s="160"/>
      <c r="AC3391" s="160"/>
      <c r="AD3391" s="160"/>
      <c r="AE3391" s="160"/>
      <c r="AF3391" s="160"/>
      <c r="AG3391" s="160"/>
      <c r="AH3391" s="160"/>
      <c r="AI3391" s="160"/>
    </row>
    <row r="3392" spans="1:35" s="161" customFormat="1" hidden="1" x14ac:dyDescent="0.2">
      <c r="A3392" s="219"/>
      <c r="B3392" s="219"/>
      <c r="C3392" s="219"/>
      <c r="D3392" s="647"/>
      <c r="E3392" s="163"/>
      <c r="F3392" s="602"/>
      <c r="G3392" s="207"/>
      <c r="H3392" s="168"/>
      <c r="I3392" s="199" t="s">
        <v>632</v>
      </c>
      <c r="J3392" s="156"/>
      <c r="K3392" s="156"/>
      <c r="L3392" s="156"/>
      <c r="M3392" s="156"/>
      <c r="N3392" s="157"/>
      <c r="O3392" s="156"/>
      <c r="P3392" s="156"/>
      <c r="Q3392" s="156">
        <f>+M3392+P3392-K3392</f>
        <v>0</v>
      </c>
      <c r="R3392" s="729"/>
      <c r="S3392" s="804"/>
      <c r="T3392" s="783"/>
      <c r="U3392" s="158"/>
      <c r="V3392" s="158"/>
      <c r="W3392" s="158"/>
      <c r="X3392" s="159"/>
      <c r="Y3392" s="160"/>
      <c r="Z3392" s="160"/>
      <c r="AA3392" s="160"/>
      <c r="AB3392" s="160"/>
      <c r="AC3392" s="160"/>
      <c r="AD3392" s="160"/>
      <c r="AE3392" s="160"/>
      <c r="AF3392" s="160"/>
      <c r="AG3392" s="160"/>
      <c r="AH3392" s="160"/>
      <c r="AI3392" s="160"/>
    </row>
    <row r="3393" spans="1:35" s="161" customFormat="1" hidden="1" x14ac:dyDescent="0.2">
      <c r="A3393" s="219"/>
      <c r="B3393" s="219"/>
      <c r="C3393" s="219"/>
      <c r="D3393" s="219"/>
      <c r="E3393" s="222"/>
      <c r="F3393" s="611"/>
      <c r="G3393" s="223"/>
      <c r="H3393" s="224"/>
      <c r="I3393" s="156"/>
      <c r="J3393" s="156"/>
      <c r="K3393" s="156"/>
      <c r="L3393" s="156"/>
      <c r="M3393" s="156"/>
      <c r="N3393" s="157"/>
      <c r="O3393" s="156"/>
      <c r="P3393" s="156"/>
      <c r="Q3393" s="156"/>
      <c r="R3393" s="729"/>
      <c r="S3393" s="804"/>
      <c r="T3393" s="783"/>
      <c r="U3393" s="158"/>
      <c r="V3393" s="158"/>
      <c r="W3393" s="158"/>
      <c r="X3393" s="159"/>
      <c r="Y3393" s="160"/>
      <c r="Z3393" s="160"/>
      <c r="AA3393" s="160"/>
      <c r="AB3393" s="160"/>
      <c r="AC3393" s="160"/>
      <c r="AD3393" s="160"/>
      <c r="AE3393" s="160"/>
      <c r="AF3393" s="160"/>
      <c r="AG3393" s="160"/>
      <c r="AH3393" s="160"/>
      <c r="AI3393" s="160"/>
    </row>
    <row r="3394" spans="1:35" s="161" customFormat="1" hidden="1" x14ac:dyDescent="0.2">
      <c r="A3394" s="219"/>
      <c r="B3394" s="219"/>
      <c r="C3394" s="219"/>
      <c r="D3394" s="219"/>
      <c r="E3394" s="222"/>
      <c r="F3394" s="611"/>
      <c r="G3394" s="223"/>
      <c r="H3394" s="224"/>
      <c r="I3394" s="156"/>
      <c r="J3394" s="156"/>
      <c r="K3394" s="156"/>
      <c r="L3394" s="156"/>
      <c r="M3394" s="156"/>
      <c r="N3394" s="157"/>
      <c r="O3394" s="156"/>
      <c r="P3394" s="156"/>
      <c r="Q3394" s="156"/>
      <c r="R3394" s="729"/>
      <c r="S3394" s="804"/>
      <c r="T3394" s="783"/>
      <c r="U3394" s="158"/>
      <c r="V3394" s="158"/>
      <c r="W3394" s="158"/>
      <c r="X3394" s="159"/>
      <c r="Y3394" s="160"/>
      <c r="Z3394" s="160"/>
      <c r="AA3394" s="160"/>
      <c r="AB3394" s="160"/>
      <c r="AC3394" s="160"/>
      <c r="AD3394" s="160"/>
      <c r="AE3394" s="160"/>
      <c r="AF3394" s="160"/>
      <c r="AG3394" s="160"/>
      <c r="AH3394" s="160"/>
      <c r="AI3394" s="160"/>
    </row>
    <row r="3395" spans="1:35" ht="22.5" hidden="1" customHeight="1" x14ac:dyDescent="0.2">
      <c r="A3395" s="647">
        <v>2</v>
      </c>
      <c r="B3395" s="647">
        <v>0</v>
      </c>
      <c r="C3395" s="647">
        <v>4</v>
      </c>
      <c r="D3395" s="647">
        <v>7</v>
      </c>
      <c r="E3395" s="163" t="s">
        <v>3849</v>
      </c>
      <c r="F3395" s="602"/>
      <c r="G3395" s="207" t="s">
        <v>1404</v>
      </c>
      <c r="H3395" s="168"/>
      <c r="I3395" s="146"/>
      <c r="J3395" s="146"/>
      <c r="K3395" s="146">
        <f>SUM(K3399:K3399)</f>
        <v>0</v>
      </c>
      <c r="L3395" s="146"/>
      <c r="M3395" s="146">
        <f>SUM(M3399:M3399)</f>
        <v>0</v>
      </c>
      <c r="N3395" s="148"/>
      <c r="O3395" s="146"/>
      <c r="P3395" s="112">
        <f>SUM(P3396:P3399)</f>
        <v>0</v>
      </c>
      <c r="Q3395" s="112">
        <f>SUM(Q3396:Q3399)</f>
        <v>0</v>
      </c>
      <c r="R3395" s="182"/>
      <c r="S3395" s="226"/>
      <c r="T3395" s="676"/>
      <c r="U3395" s="147"/>
      <c r="V3395" s="147"/>
      <c r="W3395" s="147"/>
      <c r="X3395" s="117"/>
    </row>
    <row r="3396" spans="1:35" ht="24" hidden="1" x14ac:dyDescent="0.2">
      <c r="A3396" s="217"/>
      <c r="B3396" s="217"/>
      <c r="C3396" s="217"/>
      <c r="D3396" s="217"/>
      <c r="E3396" s="217"/>
      <c r="F3396" s="609" t="s">
        <v>4675</v>
      </c>
      <c r="G3396" s="609"/>
      <c r="H3396" s="165">
        <v>55121900</v>
      </c>
      <c r="I3396" s="197" t="s">
        <v>4807</v>
      </c>
      <c r="J3396" s="146"/>
      <c r="K3396" s="146"/>
      <c r="L3396" s="146"/>
      <c r="M3396" s="146"/>
      <c r="N3396" s="148" t="s">
        <v>4737</v>
      </c>
      <c r="O3396" s="146"/>
      <c r="P3396" s="146">
        <f>+O3396*40000</f>
        <v>0</v>
      </c>
      <c r="Q3396" s="146">
        <f>+M3396+P3396-K3396</f>
        <v>0</v>
      </c>
      <c r="R3396" s="182" t="s">
        <v>4769</v>
      </c>
      <c r="S3396" s="226"/>
      <c r="T3396" s="676" t="s">
        <v>4687</v>
      </c>
      <c r="U3396" s="147"/>
      <c r="V3396" s="147"/>
      <c r="W3396" s="147"/>
      <c r="X3396" s="117"/>
    </row>
    <row r="3397" spans="1:35" ht="24" hidden="1" x14ac:dyDescent="0.2">
      <c r="A3397" s="217"/>
      <c r="B3397" s="217"/>
      <c r="C3397" s="217"/>
      <c r="D3397" s="217"/>
      <c r="E3397" s="217"/>
      <c r="F3397" s="609" t="s">
        <v>4675</v>
      </c>
      <c r="G3397" s="609"/>
      <c r="H3397" s="165">
        <v>55121900</v>
      </c>
      <c r="I3397" s="570" t="s">
        <v>4808</v>
      </c>
      <c r="J3397" s="146"/>
      <c r="K3397" s="146"/>
      <c r="L3397" s="146"/>
      <c r="M3397" s="146"/>
      <c r="N3397" s="148" t="s">
        <v>4737</v>
      </c>
      <c r="O3397" s="146"/>
      <c r="P3397" s="146"/>
      <c r="Q3397" s="146"/>
      <c r="R3397" s="182" t="s">
        <v>4769</v>
      </c>
      <c r="S3397" s="226"/>
      <c r="T3397" s="676" t="s">
        <v>4687</v>
      </c>
      <c r="U3397" s="147"/>
      <c r="V3397" s="147"/>
      <c r="W3397" s="147"/>
      <c r="X3397" s="117"/>
    </row>
    <row r="3398" spans="1:35" ht="24" hidden="1" customHeight="1" x14ac:dyDescent="0.2">
      <c r="A3398" s="217"/>
      <c r="B3398" s="217"/>
      <c r="C3398" s="217"/>
      <c r="D3398" s="217"/>
      <c r="E3398" s="217"/>
      <c r="F3398" s="609" t="s">
        <v>4675</v>
      </c>
      <c r="G3398" s="609"/>
      <c r="H3398" s="165">
        <v>55121900</v>
      </c>
      <c r="I3398" s="571" t="s">
        <v>4809</v>
      </c>
      <c r="J3398" s="146"/>
      <c r="K3398" s="146"/>
      <c r="L3398" s="146"/>
      <c r="M3398" s="146"/>
      <c r="N3398" s="148" t="s">
        <v>4737</v>
      </c>
      <c r="O3398" s="146"/>
      <c r="P3398" s="146"/>
      <c r="Q3398" s="146">
        <f>+M3398+P3398-K3398</f>
        <v>0</v>
      </c>
      <c r="R3398" s="182" t="s">
        <v>4769</v>
      </c>
      <c r="S3398" s="226"/>
      <c r="T3398" s="676" t="s">
        <v>4687</v>
      </c>
      <c r="U3398" s="147"/>
      <c r="V3398" s="147"/>
      <c r="W3398" s="147"/>
      <c r="X3398" s="117"/>
    </row>
    <row r="3399" spans="1:35" hidden="1" x14ac:dyDescent="0.2">
      <c r="A3399" s="217"/>
      <c r="B3399" s="217"/>
      <c r="C3399" s="217"/>
      <c r="D3399" s="217"/>
      <c r="E3399" s="217"/>
      <c r="F3399" s="609"/>
      <c r="G3399" s="609"/>
      <c r="H3399" s="168"/>
      <c r="I3399" s="145"/>
      <c r="J3399" s="146"/>
      <c r="K3399" s="146"/>
      <c r="L3399" s="146"/>
      <c r="M3399" s="146"/>
      <c r="N3399" s="148"/>
      <c r="O3399" s="146"/>
      <c r="P3399" s="146"/>
      <c r="Q3399" s="146"/>
      <c r="R3399" s="182"/>
      <c r="S3399" s="226"/>
      <c r="T3399" s="676"/>
      <c r="U3399" s="147"/>
      <c r="V3399" s="147"/>
      <c r="W3399" s="147"/>
      <c r="X3399" s="117"/>
    </row>
    <row r="3400" spans="1:35" ht="18.75" customHeight="1" x14ac:dyDescent="0.2">
      <c r="A3400" s="647">
        <v>2</v>
      </c>
      <c r="B3400" s="647">
        <v>0</v>
      </c>
      <c r="C3400" s="647">
        <v>4</v>
      </c>
      <c r="D3400" s="647">
        <v>8</v>
      </c>
      <c r="E3400" s="163"/>
      <c r="F3400" s="602"/>
      <c r="G3400" s="207" t="s">
        <v>1405</v>
      </c>
      <c r="H3400" s="168"/>
      <c r="I3400" s="145"/>
      <c r="J3400" s="146"/>
      <c r="K3400" s="146">
        <f>+K3401</f>
        <v>0</v>
      </c>
      <c r="L3400" s="146"/>
      <c r="M3400" s="146">
        <f>+M3401</f>
        <v>0</v>
      </c>
      <c r="N3400" s="148"/>
      <c r="O3400" s="146"/>
      <c r="P3400" s="112">
        <f>+P3401</f>
        <v>1100000</v>
      </c>
      <c r="Q3400" s="112">
        <f>+Q3401</f>
        <v>1100000</v>
      </c>
      <c r="R3400" s="182"/>
      <c r="S3400" s="226"/>
      <c r="T3400" s="676"/>
      <c r="U3400" s="147"/>
      <c r="V3400" s="147"/>
      <c r="W3400" s="147"/>
      <c r="X3400" s="117"/>
    </row>
    <row r="3401" spans="1:35" ht="43.5" customHeight="1" x14ac:dyDescent="0.2">
      <c r="A3401" s="647">
        <v>2</v>
      </c>
      <c r="B3401" s="647">
        <v>0</v>
      </c>
      <c r="C3401" s="647">
        <v>4</v>
      </c>
      <c r="D3401" s="647">
        <v>8</v>
      </c>
      <c r="E3401" s="163" t="s">
        <v>1738</v>
      </c>
      <c r="F3401" s="602"/>
      <c r="G3401" s="207" t="s">
        <v>1406</v>
      </c>
      <c r="H3401" s="168"/>
      <c r="I3401" s="145"/>
      <c r="J3401" s="146"/>
      <c r="K3401" s="146">
        <f>SUM(K3402:K3403)</f>
        <v>0</v>
      </c>
      <c r="L3401" s="146"/>
      <c r="M3401" s="146">
        <f>SUM(M3402:M3403)</f>
        <v>0</v>
      </c>
      <c r="N3401" s="148"/>
      <c r="O3401" s="146"/>
      <c r="P3401" s="146">
        <f>SUM(P3402:P3403)</f>
        <v>1100000</v>
      </c>
      <c r="Q3401" s="928">
        <f>SUM(Q3402:Q3403)</f>
        <v>1100000</v>
      </c>
      <c r="R3401" s="182"/>
      <c r="S3401" s="226"/>
      <c r="T3401" s="676"/>
      <c r="U3401" s="147"/>
      <c r="V3401" s="147"/>
      <c r="W3401" s="147"/>
      <c r="X3401" s="117"/>
    </row>
    <row r="3402" spans="1:35" s="870" customFormat="1" ht="53.25" customHeight="1" x14ac:dyDescent="0.2">
      <c r="A3402" s="857"/>
      <c r="B3402" s="858">
        <v>0</v>
      </c>
      <c r="C3402" s="858">
        <v>4</v>
      </c>
      <c r="D3402" s="858">
        <v>8</v>
      </c>
      <c r="E3402" s="859" t="s">
        <v>1738</v>
      </c>
      <c r="F3402" s="860" t="s">
        <v>4675</v>
      </c>
      <c r="G3402" s="861" t="s">
        <v>1406</v>
      </c>
      <c r="H3402" s="862">
        <v>47121709</v>
      </c>
      <c r="I3402" s="863" t="s">
        <v>4403</v>
      </c>
      <c r="J3402" s="864"/>
      <c r="K3402" s="864"/>
      <c r="L3402" s="864"/>
      <c r="M3402" s="864"/>
      <c r="N3402" s="865" t="s">
        <v>5085</v>
      </c>
      <c r="O3402" s="864"/>
      <c r="P3402" s="864">
        <v>1100000</v>
      </c>
      <c r="Q3402" s="864">
        <f>+M3402+P3402-K3402</f>
        <v>1100000</v>
      </c>
      <c r="R3402" s="866" t="s">
        <v>4767</v>
      </c>
      <c r="S3402" s="866">
        <v>11</v>
      </c>
      <c r="T3402" s="865" t="s">
        <v>4689</v>
      </c>
      <c r="U3402" s="867" t="s">
        <v>4670</v>
      </c>
      <c r="V3402" s="868"/>
      <c r="W3402" s="868"/>
      <c r="X3402" s="845" t="s">
        <v>5121</v>
      </c>
      <c r="Y3402" s="869"/>
      <c r="Z3402" s="869"/>
      <c r="AA3402" s="869"/>
      <c r="AB3402" s="869"/>
      <c r="AC3402" s="869"/>
      <c r="AD3402" s="869"/>
      <c r="AE3402" s="869"/>
      <c r="AF3402" s="869"/>
      <c r="AG3402" s="869"/>
      <c r="AH3402" s="869"/>
      <c r="AI3402" s="869"/>
    </row>
    <row r="3403" spans="1:35" hidden="1" x14ac:dyDescent="0.2">
      <c r="A3403" s="228"/>
      <c r="B3403" s="229"/>
      <c r="C3403" s="229"/>
      <c r="D3403" s="229"/>
      <c r="E3403" s="163"/>
      <c r="F3403" s="602"/>
      <c r="G3403" s="185"/>
      <c r="H3403" s="168"/>
      <c r="I3403" s="145"/>
      <c r="J3403" s="146"/>
      <c r="K3403" s="146"/>
      <c r="L3403" s="146"/>
      <c r="M3403" s="146"/>
      <c r="N3403" s="148"/>
      <c r="O3403" s="146"/>
      <c r="P3403" s="146"/>
      <c r="Q3403" s="146"/>
      <c r="R3403" s="182"/>
      <c r="S3403" s="226"/>
      <c r="T3403" s="676"/>
      <c r="U3403" s="147"/>
      <c r="V3403" s="147"/>
      <c r="W3403" s="147"/>
      <c r="X3403" s="117"/>
    </row>
    <row r="3404" spans="1:35" hidden="1" x14ac:dyDescent="0.2">
      <c r="A3404" s="167">
        <v>2</v>
      </c>
      <c r="B3404" s="647">
        <v>0</v>
      </c>
      <c r="C3404" s="647">
        <v>4</v>
      </c>
      <c r="D3404" s="230">
        <v>11</v>
      </c>
      <c r="E3404" s="163"/>
      <c r="F3404" s="602"/>
      <c r="G3404" s="207" t="s">
        <v>1902</v>
      </c>
      <c r="H3404" s="168"/>
      <c r="I3404" s="145"/>
      <c r="J3404" s="146"/>
      <c r="K3404" s="146">
        <f>+K3405</f>
        <v>0</v>
      </c>
      <c r="L3404" s="146"/>
      <c r="M3404" s="146">
        <f>+M3405</f>
        <v>0</v>
      </c>
      <c r="N3404" s="148"/>
      <c r="O3404" s="146"/>
      <c r="P3404" s="146">
        <f>+P3405</f>
        <v>0</v>
      </c>
      <c r="Q3404" s="146">
        <f>+Q3405</f>
        <v>0</v>
      </c>
      <c r="R3404" s="182"/>
      <c r="S3404" s="226"/>
      <c r="T3404" s="676"/>
      <c r="U3404" s="147"/>
      <c r="V3404" s="147"/>
      <c r="W3404" s="147"/>
      <c r="X3404" s="117"/>
    </row>
    <row r="3405" spans="1:35" hidden="1" x14ac:dyDescent="0.2">
      <c r="A3405" s="167">
        <v>2</v>
      </c>
      <c r="B3405" s="647">
        <v>0</v>
      </c>
      <c r="C3405" s="647">
        <v>4</v>
      </c>
      <c r="D3405" s="230">
        <v>11</v>
      </c>
      <c r="E3405" s="231" t="s">
        <v>1740</v>
      </c>
      <c r="F3405" s="612"/>
      <c r="G3405" s="232" t="s">
        <v>1904</v>
      </c>
      <c r="H3405" s="233"/>
      <c r="I3405" s="234"/>
      <c r="J3405" s="235"/>
      <c r="K3405" s="235">
        <f>SUM(K3406:K3408)</f>
        <v>0</v>
      </c>
      <c r="L3405" s="235"/>
      <c r="M3405" s="235">
        <f>SUM(M3406:M3408)</f>
        <v>0</v>
      </c>
      <c r="N3405" s="148"/>
      <c r="O3405" s="235"/>
      <c r="P3405" s="235">
        <f>SUM(P3406:P3408)</f>
        <v>0</v>
      </c>
      <c r="Q3405" s="235">
        <f>SUM(Q3406:Q3408)</f>
        <v>0</v>
      </c>
      <c r="R3405" s="732"/>
      <c r="S3405" s="809"/>
      <c r="T3405" s="787"/>
      <c r="U3405" s="236"/>
      <c r="V3405" s="236"/>
      <c r="W3405" s="236"/>
      <c r="X3405" s="117"/>
    </row>
    <row r="3406" spans="1:35" s="117" customFormat="1" ht="24" hidden="1" customHeight="1" x14ac:dyDescent="0.2">
      <c r="A3406" s="140"/>
      <c r="B3406" s="140"/>
      <c r="C3406" s="140"/>
      <c r="D3406" s="140"/>
      <c r="E3406" s="163"/>
      <c r="F3406" s="602"/>
      <c r="G3406" s="185"/>
      <c r="H3406" s="168"/>
      <c r="I3406" s="145" t="s">
        <v>617</v>
      </c>
      <c r="J3406" s="146"/>
      <c r="K3406" s="146"/>
      <c r="L3406" s="146"/>
      <c r="M3406" s="146"/>
      <c r="N3406" s="148"/>
      <c r="O3406" s="146"/>
      <c r="P3406" s="146"/>
      <c r="Q3406" s="146">
        <f>+M3406+P3406-K3406</f>
        <v>0</v>
      </c>
      <c r="R3406" s="182"/>
      <c r="S3406" s="226"/>
      <c r="T3406" s="676"/>
      <c r="U3406" s="147"/>
      <c r="V3406" s="147"/>
      <c r="W3406" s="147"/>
      <c r="Y3406" s="237"/>
      <c r="Z3406" s="238"/>
      <c r="AA3406" s="238"/>
      <c r="AB3406" s="238"/>
      <c r="AC3406" s="238"/>
      <c r="AD3406" s="238"/>
      <c r="AE3406" s="238"/>
      <c r="AF3406" s="238"/>
      <c r="AG3406" s="238"/>
      <c r="AH3406" s="238"/>
      <c r="AI3406" s="238"/>
    </row>
    <row r="3407" spans="1:35" s="117" customFormat="1" ht="24" hidden="1" customHeight="1" x14ac:dyDescent="0.2">
      <c r="A3407" s="140"/>
      <c r="B3407" s="140"/>
      <c r="C3407" s="140"/>
      <c r="D3407" s="140"/>
      <c r="E3407" s="163"/>
      <c r="F3407" s="602"/>
      <c r="G3407" s="185"/>
      <c r="H3407" s="168"/>
      <c r="I3407" s="145" t="s">
        <v>624</v>
      </c>
      <c r="J3407" s="146"/>
      <c r="K3407" s="146"/>
      <c r="L3407" s="146"/>
      <c r="M3407" s="146"/>
      <c r="N3407" s="148"/>
      <c r="O3407" s="146"/>
      <c r="P3407" s="146"/>
      <c r="Q3407" s="146"/>
      <c r="R3407" s="182"/>
      <c r="S3407" s="226"/>
      <c r="T3407" s="676"/>
      <c r="U3407" s="147"/>
      <c r="V3407" s="147"/>
      <c r="W3407" s="147"/>
      <c r="Y3407" s="237"/>
      <c r="Z3407" s="238"/>
      <c r="AA3407" s="238"/>
      <c r="AB3407" s="238"/>
      <c r="AC3407" s="238"/>
      <c r="AD3407" s="238"/>
      <c r="AE3407" s="238"/>
      <c r="AF3407" s="238"/>
      <c r="AG3407" s="238"/>
      <c r="AH3407" s="238"/>
      <c r="AI3407" s="238"/>
    </row>
    <row r="3408" spans="1:35" s="117" customFormat="1" ht="21.75" hidden="1" x14ac:dyDescent="0.2">
      <c r="A3408" s="140"/>
      <c r="B3408" s="140"/>
      <c r="C3408" s="140"/>
      <c r="D3408" s="140"/>
      <c r="E3408" s="163"/>
      <c r="F3408" s="602"/>
      <c r="G3408" s="185"/>
      <c r="H3408" s="168"/>
      <c r="I3408" s="145" t="s">
        <v>625</v>
      </c>
      <c r="J3408" s="146"/>
      <c r="K3408" s="146"/>
      <c r="L3408" s="146"/>
      <c r="M3408" s="146"/>
      <c r="N3408" s="148"/>
      <c r="O3408" s="146"/>
      <c r="P3408" s="146"/>
      <c r="Q3408" s="146">
        <f>+M3408+P3408-K3408</f>
        <v>0</v>
      </c>
      <c r="R3408" s="182"/>
      <c r="S3408" s="226"/>
      <c r="T3408" s="676"/>
      <c r="U3408" s="147"/>
      <c r="V3408" s="147"/>
      <c r="W3408" s="147"/>
      <c r="Y3408" s="237"/>
      <c r="Z3408" s="238"/>
      <c r="AA3408" s="238"/>
      <c r="AB3408" s="238"/>
      <c r="AC3408" s="238"/>
      <c r="AD3408" s="238"/>
      <c r="AE3408" s="238"/>
      <c r="AF3408" s="238"/>
      <c r="AG3408" s="238"/>
      <c r="AH3408" s="238"/>
      <c r="AI3408" s="238"/>
    </row>
    <row r="3409" spans="1:35" x14ac:dyDescent="0.2">
      <c r="A3409" s="208"/>
      <c r="B3409" s="177"/>
      <c r="C3409" s="177"/>
      <c r="D3409" s="177"/>
      <c r="E3409" s="177"/>
      <c r="F3409" s="607"/>
      <c r="G3409" s="607"/>
      <c r="H3409" s="209"/>
      <c r="I3409" s="210"/>
      <c r="J3409" s="210"/>
      <c r="K3409" s="210"/>
      <c r="L3409" s="210"/>
      <c r="M3409" s="210"/>
      <c r="N3409" s="148"/>
      <c r="O3409" s="210"/>
      <c r="P3409" s="210"/>
      <c r="Q3409" s="210"/>
      <c r="R3409" s="730"/>
      <c r="S3409" s="807"/>
      <c r="T3409" s="785"/>
      <c r="U3409" s="211"/>
      <c r="V3409" s="211"/>
      <c r="W3409" s="211"/>
      <c r="X3409" s="117"/>
    </row>
    <row r="3410" spans="1:35" ht="30.75" customHeight="1" x14ac:dyDescent="0.2">
      <c r="A3410" s="167">
        <v>2</v>
      </c>
      <c r="B3410" s="647">
        <v>0</v>
      </c>
      <c r="C3410" s="647">
        <v>4</v>
      </c>
      <c r="D3410" s="647">
        <v>41</v>
      </c>
      <c r="E3410" s="163"/>
      <c r="F3410" s="601"/>
      <c r="G3410" s="164" t="s">
        <v>1914</v>
      </c>
      <c r="H3410" s="168"/>
      <c r="I3410" s="146"/>
      <c r="J3410" s="146"/>
      <c r="K3410" s="112">
        <f>+K3412</f>
        <v>0</v>
      </c>
      <c r="L3410" s="112"/>
      <c r="M3410" s="112">
        <f>+M3412</f>
        <v>0</v>
      </c>
      <c r="N3410" s="148"/>
      <c r="O3410" s="112"/>
      <c r="P3410" s="112">
        <f>+P3412</f>
        <v>1855210</v>
      </c>
      <c r="Q3410" s="112">
        <f>+Q3412</f>
        <v>1855210</v>
      </c>
      <c r="R3410" s="276"/>
      <c r="S3410" s="805"/>
      <c r="T3410" s="784"/>
      <c r="U3410" s="178"/>
      <c r="V3410" s="178"/>
      <c r="W3410" s="178"/>
      <c r="X3410" s="117"/>
    </row>
    <row r="3411" spans="1:35" x14ac:dyDescent="0.2">
      <c r="A3411" s="647"/>
      <c r="B3411" s="647"/>
      <c r="C3411" s="647"/>
      <c r="D3411" s="647"/>
      <c r="E3411" s="163"/>
      <c r="F3411" s="602"/>
      <c r="G3411" s="207"/>
      <c r="H3411" s="168"/>
      <c r="I3411" s="146"/>
      <c r="J3411" s="146"/>
      <c r="K3411" s="112"/>
      <c r="L3411" s="112"/>
      <c r="M3411" s="112"/>
      <c r="N3411" s="148"/>
      <c r="O3411" s="146"/>
      <c r="P3411" s="112"/>
      <c r="Q3411" s="112"/>
      <c r="R3411" s="276"/>
      <c r="S3411" s="805"/>
      <c r="T3411" s="784"/>
      <c r="U3411" s="178"/>
      <c r="V3411" s="178"/>
      <c r="W3411" s="147"/>
      <c r="X3411" s="117"/>
    </row>
    <row r="3412" spans="1:35" ht="27.75" customHeight="1" x14ac:dyDescent="0.2">
      <c r="A3412" s="167">
        <v>2</v>
      </c>
      <c r="B3412" s="647">
        <v>0</v>
      </c>
      <c r="C3412" s="647">
        <v>4</v>
      </c>
      <c r="D3412" s="647">
        <v>41</v>
      </c>
      <c r="E3412" s="163" t="s">
        <v>1865</v>
      </c>
      <c r="F3412" s="602"/>
      <c r="G3412" s="207" t="s">
        <v>1729</v>
      </c>
      <c r="H3412" s="168"/>
      <c r="I3412" s="145"/>
      <c r="J3412" s="217"/>
      <c r="K3412" s="239">
        <f>SUM(K3413:K34920)</f>
        <v>0</v>
      </c>
      <c r="L3412" s="217"/>
      <c r="M3412" s="239">
        <f>SUM(M3413:M34920)</f>
        <v>0</v>
      </c>
      <c r="N3412" s="148"/>
      <c r="O3412" s="217"/>
      <c r="P3412" s="239">
        <f>SUM(P3413)</f>
        <v>1855210</v>
      </c>
      <c r="Q3412" s="929">
        <f>SUM(Q3413)</f>
        <v>1855210</v>
      </c>
      <c r="R3412" s="733"/>
      <c r="S3412" s="810"/>
      <c r="T3412" s="788"/>
      <c r="U3412" s="240"/>
      <c r="V3412" s="240"/>
      <c r="W3412" s="240"/>
      <c r="X3412" s="117"/>
    </row>
    <row r="3413" spans="1:35" s="870" customFormat="1" ht="28.5" x14ac:dyDescent="0.2">
      <c r="A3413" s="857">
        <v>2</v>
      </c>
      <c r="B3413" s="858">
        <v>0</v>
      </c>
      <c r="C3413" s="858">
        <v>4</v>
      </c>
      <c r="D3413" s="858">
        <v>41</v>
      </c>
      <c r="E3413" s="859" t="s">
        <v>1865</v>
      </c>
      <c r="F3413" s="860" t="s">
        <v>4675</v>
      </c>
      <c r="G3413" s="861" t="s">
        <v>1729</v>
      </c>
      <c r="H3413" s="910">
        <v>80101601</v>
      </c>
      <c r="I3413" s="895" t="s">
        <v>4402</v>
      </c>
      <c r="J3413" s="864"/>
      <c r="K3413" s="864"/>
      <c r="L3413" s="864"/>
      <c r="M3413" s="864"/>
      <c r="N3413" s="898"/>
      <c r="O3413" s="864"/>
      <c r="P3413" s="864">
        <v>1855210</v>
      </c>
      <c r="Q3413" s="864">
        <f>+M3413+P3413-K3413</f>
        <v>1855210</v>
      </c>
      <c r="R3413" s="866" t="s">
        <v>4741</v>
      </c>
      <c r="S3413" s="866">
        <v>5</v>
      </c>
      <c r="T3413" s="865" t="s">
        <v>4689</v>
      </c>
      <c r="U3413" s="867" t="s">
        <v>4670</v>
      </c>
      <c r="V3413" s="868"/>
      <c r="W3413" s="868"/>
      <c r="X3413" s="845" t="s">
        <v>5121</v>
      </c>
      <c r="Y3413" s="869"/>
      <c r="Z3413" s="869"/>
      <c r="AA3413" s="869"/>
      <c r="AB3413" s="869"/>
      <c r="AC3413" s="869"/>
      <c r="AD3413" s="869"/>
      <c r="AE3413" s="869"/>
      <c r="AF3413" s="869"/>
      <c r="AG3413" s="869"/>
      <c r="AH3413" s="869"/>
      <c r="AI3413" s="869"/>
    </row>
    <row r="3414" spans="1:35" s="172" customFormat="1" hidden="1" x14ac:dyDescent="0.2">
      <c r="A3414" s="241"/>
      <c r="B3414" s="241"/>
      <c r="C3414" s="241"/>
      <c r="D3414" s="241"/>
      <c r="E3414" s="163"/>
      <c r="F3414" s="602"/>
      <c r="G3414" s="207"/>
      <c r="H3414" s="242"/>
      <c r="I3414" s="180" t="s">
        <v>618</v>
      </c>
      <c r="J3414" s="169"/>
      <c r="K3414" s="169"/>
      <c r="L3414" s="169"/>
      <c r="M3414" s="169"/>
      <c r="N3414" s="225"/>
      <c r="O3414" s="169"/>
      <c r="P3414" s="169"/>
      <c r="Q3414" s="169">
        <f>+M3414+P3414-K3414</f>
        <v>0</v>
      </c>
      <c r="R3414" s="226"/>
      <c r="S3414" s="226"/>
      <c r="T3414" s="676"/>
      <c r="U3414" s="170"/>
      <c r="V3414" s="170"/>
      <c r="W3414" s="170"/>
      <c r="X3414" s="227"/>
      <c r="Y3414" s="171"/>
      <c r="Z3414" s="171"/>
      <c r="AA3414" s="171"/>
      <c r="AB3414" s="171"/>
      <c r="AC3414" s="171"/>
      <c r="AD3414" s="171"/>
      <c r="AE3414" s="171"/>
      <c r="AF3414" s="171"/>
      <c r="AG3414" s="171"/>
      <c r="AH3414" s="171"/>
      <c r="AI3414" s="171"/>
    </row>
    <row r="3415" spans="1:35" s="172" customFormat="1" hidden="1" x14ac:dyDescent="0.2">
      <c r="A3415" s="241"/>
      <c r="B3415" s="241"/>
      <c r="C3415" s="241"/>
      <c r="D3415" s="241"/>
      <c r="E3415" s="163"/>
      <c r="F3415" s="602"/>
      <c r="G3415" s="207"/>
      <c r="H3415" s="242"/>
      <c r="I3415" s="180" t="s">
        <v>4400</v>
      </c>
      <c r="J3415" s="169"/>
      <c r="K3415" s="169"/>
      <c r="L3415" s="169"/>
      <c r="M3415" s="169"/>
      <c r="N3415" s="225"/>
      <c r="O3415" s="169"/>
      <c r="P3415" s="169"/>
      <c r="Q3415" s="169">
        <f>+M3415+P3415-K3415</f>
        <v>0</v>
      </c>
      <c r="R3415" s="226"/>
      <c r="S3415" s="226"/>
      <c r="T3415" s="676"/>
      <c r="U3415" s="170"/>
      <c r="V3415" s="170"/>
      <c r="W3415" s="170"/>
      <c r="X3415" s="227"/>
      <c r="Y3415" s="171"/>
      <c r="Z3415" s="171"/>
      <c r="AA3415" s="171"/>
      <c r="AB3415" s="171"/>
      <c r="AC3415" s="171"/>
      <c r="AD3415" s="171"/>
      <c r="AE3415" s="171"/>
      <c r="AF3415" s="171"/>
      <c r="AG3415" s="171"/>
      <c r="AH3415" s="171"/>
      <c r="AI3415" s="171"/>
    </row>
    <row r="3416" spans="1:35" s="172" customFormat="1" hidden="1" x14ac:dyDescent="0.2">
      <c r="A3416" s="241"/>
      <c r="B3416" s="241"/>
      <c r="C3416" s="241"/>
      <c r="D3416" s="241"/>
      <c r="E3416" s="163"/>
      <c r="F3416" s="602"/>
      <c r="G3416" s="207"/>
      <c r="H3416" s="242"/>
      <c r="I3416" s="180" t="s">
        <v>619</v>
      </c>
      <c r="J3416" s="169"/>
      <c r="K3416" s="169"/>
      <c r="L3416" s="169"/>
      <c r="M3416" s="169"/>
      <c r="N3416" s="225"/>
      <c r="O3416" s="169"/>
      <c r="P3416" s="169"/>
      <c r="Q3416" s="169">
        <f>+M3416+P3416-K3416</f>
        <v>0</v>
      </c>
      <c r="R3416" s="226"/>
      <c r="S3416" s="226"/>
      <c r="T3416" s="676"/>
      <c r="U3416" s="170"/>
      <c r="V3416" s="170"/>
      <c r="W3416" s="170"/>
      <c r="X3416" s="227"/>
      <c r="Y3416" s="171"/>
      <c r="Z3416" s="171"/>
      <c r="AA3416" s="171"/>
      <c r="AB3416" s="171"/>
      <c r="AC3416" s="171"/>
      <c r="AD3416" s="171"/>
      <c r="AE3416" s="171"/>
      <c r="AF3416" s="171"/>
      <c r="AG3416" s="171"/>
      <c r="AH3416" s="171"/>
      <c r="AI3416" s="171"/>
    </row>
    <row r="3417" spans="1:35" s="172" customFormat="1" ht="21" hidden="1" x14ac:dyDescent="0.2">
      <c r="A3417" s="241"/>
      <c r="B3417" s="241"/>
      <c r="C3417" s="241"/>
      <c r="D3417" s="241"/>
      <c r="E3417" s="163"/>
      <c r="F3417" s="602"/>
      <c r="G3417" s="207"/>
      <c r="H3417" s="242"/>
      <c r="I3417" s="180" t="s">
        <v>4401</v>
      </c>
      <c r="J3417" s="169"/>
      <c r="K3417" s="169"/>
      <c r="L3417" s="169"/>
      <c r="M3417" s="169"/>
      <c r="N3417" s="225"/>
      <c r="O3417" s="169"/>
      <c r="P3417" s="169"/>
      <c r="Q3417" s="169"/>
      <c r="R3417" s="226"/>
      <c r="S3417" s="226"/>
      <c r="T3417" s="676"/>
      <c r="U3417" s="170"/>
      <c r="V3417" s="170"/>
      <c r="W3417" s="170"/>
      <c r="X3417" s="227"/>
      <c r="Y3417" s="171"/>
      <c r="Z3417" s="171"/>
      <c r="AA3417" s="171"/>
      <c r="AB3417" s="171"/>
      <c r="AC3417" s="171"/>
      <c r="AD3417" s="171"/>
      <c r="AE3417" s="171"/>
      <c r="AF3417" s="171"/>
      <c r="AG3417" s="171"/>
      <c r="AH3417" s="171"/>
      <c r="AI3417" s="171"/>
    </row>
    <row r="3418" spans="1:35" hidden="1" x14ac:dyDescent="0.2">
      <c r="A3418" s="217"/>
      <c r="B3418" s="217"/>
      <c r="C3418" s="217"/>
      <c r="D3418" s="217"/>
      <c r="E3418" s="163"/>
      <c r="F3418" s="602"/>
      <c r="G3418" s="207"/>
      <c r="H3418" s="165"/>
      <c r="I3418" s="145"/>
      <c r="J3418" s="146"/>
      <c r="K3418" s="146"/>
      <c r="L3418" s="146"/>
      <c r="M3418" s="146"/>
      <c r="N3418" s="148"/>
      <c r="O3418" s="146"/>
      <c r="P3418" s="146"/>
      <c r="Q3418" s="146"/>
      <c r="R3418" s="182"/>
      <c r="S3418" s="226"/>
      <c r="T3418" s="676"/>
      <c r="U3418" s="147"/>
      <c r="V3418" s="147"/>
      <c r="W3418" s="147"/>
      <c r="X3418" s="117"/>
    </row>
    <row r="3419" spans="1:35" hidden="1" x14ac:dyDescent="0.2">
      <c r="A3419" s="217"/>
      <c r="B3419" s="217"/>
      <c r="C3419" s="217"/>
      <c r="D3419" s="217"/>
      <c r="E3419" s="163"/>
      <c r="F3419" s="602"/>
      <c r="G3419" s="207"/>
      <c r="H3419" s="165"/>
      <c r="I3419" s="145"/>
      <c r="J3419" s="146"/>
      <c r="K3419" s="146"/>
      <c r="L3419" s="146"/>
      <c r="M3419" s="146"/>
      <c r="N3419" s="148"/>
      <c r="O3419" s="146"/>
      <c r="P3419" s="146"/>
      <c r="Q3419" s="146"/>
      <c r="R3419" s="182"/>
      <c r="S3419" s="226"/>
      <c r="T3419" s="676"/>
      <c r="U3419" s="147"/>
      <c r="V3419" s="147"/>
      <c r="W3419" s="147"/>
      <c r="X3419" s="117"/>
    </row>
    <row r="3420" spans="1:35" hidden="1" x14ac:dyDescent="0.2">
      <c r="A3420" s="217"/>
      <c r="B3420" s="217"/>
      <c r="C3420" s="217"/>
      <c r="D3420" s="217"/>
      <c r="E3420" s="163"/>
      <c r="F3420" s="602"/>
      <c r="G3420" s="207"/>
      <c r="H3420" s="165"/>
      <c r="I3420" s="145"/>
      <c r="J3420" s="146"/>
      <c r="K3420" s="146"/>
      <c r="L3420" s="146"/>
      <c r="M3420" s="146"/>
      <c r="N3420" s="148"/>
      <c r="O3420" s="146"/>
      <c r="P3420" s="146"/>
      <c r="Q3420" s="146"/>
      <c r="R3420" s="182"/>
      <c r="S3420" s="226"/>
      <c r="T3420" s="676"/>
      <c r="U3420" s="147"/>
      <c r="V3420" s="147"/>
      <c r="W3420" s="147"/>
      <c r="X3420" s="117"/>
    </row>
    <row r="3421" spans="1:35" hidden="1" x14ac:dyDescent="0.2">
      <c r="A3421" s="217"/>
      <c r="B3421" s="217"/>
      <c r="C3421" s="217"/>
      <c r="D3421" s="217"/>
      <c r="E3421" s="163"/>
      <c r="F3421" s="602"/>
      <c r="G3421" s="207"/>
      <c r="H3421" s="165"/>
      <c r="I3421" s="145"/>
      <c r="J3421" s="146"/>
      <c r="K3421" s="146"/>
      <c r="L3421" s="146"/>
      <c r="M3421" s="146"/>
      <c r="N3421" s="148"/>
      <c r="O3421" s="146"/>
      <c r="P3421" s="146"/>
      <c r="Q3421" s="146"/>
      <c r="R3421" s="182"/>
      <c r="S3421" s="226"/>
      <c r="T3421" s="676"/>
      <c r="U3421" s="147"/>
      <c r="V3421" s="147"/>
      <c r="W3421" s="147"/>
      <c r="X3421" s="117"/>
    </row>
    <row r="3422" spans="1:35" hidden="1" x14ac:dyDescent="0.2">
      <c r="A3422" s="217"/>
      <c r="B3422" s="217"/>
      <c r="C3422" s="217"/>
      <c r="D3422" s="217"/>
      <c r="E3422" s="163"/>
      <c r="F3422" s="602"/>
      <c r="G3422" s="207"/>
      <c r="H3422" s="165"/>
      <c r="I3422" s="145"/>
      <c r="J3422" s="146"/>
      <c r="K3422" s="146"/>
      <c r="L3422" s="146"/>
      <c r="M3422" s="146"/>
      <c r="N3422" s="148"/>
      <c r="O3422" s="146"/>
      <c r="P3422" s="146"/>
      <c r="Q3422" s="146"/>
      <c r="R3422" s="182"/>
      <c r="S3422" s="226"/>
      <c r="T3422" s="676"/>
      <c r="U3422" s="147"/>
      <c r="V3422" s="147"/>
      <c r="W3422" s="147"/>
      <c r="X3422" s="117"/>
    </row>
    <row r="3423" spans="1:35" hidden="1" x14ac:dyDescent="0.2">
      <c r="A3423" s="217"/>
      <c r="B3423" s="217"/>
      <c r="C3423" s="217"/>
      <c r="D3423" s="217"/>
      <c r="E3423" s="163"/>
      <c r="F3423" s="602"/>
      <c r="G3423" s="207"/>
      <c r="H3423" s="165"/>
      <c r="I3423" s="145"/>
      <c r="J3423" s="146"/>
      <c r="K3423" s="146"/>
      <c r="L3423" s="146"/>
      <c r="M3423" s="146"/>
      <c r="N3423" s="148"/>
      <c r="O3423" s="146"/>
      <c r="P3423" s="146"/>
      <c r="Q3423" s="146"/>
      <c r="R3423" s="182"/>
      <c r="S3423" s="226"/>
      <c r="T3423" s="676"/>
      <c r="U3423" s="147"/>
      <c r="V3423" s="147"/>
      <c r="W3423" s="147"/>
      <c r="X3423" s="117"/>
    </row>
    <row r="3424" spans="1:35" hidden="1" x14ac:dyDescent="0.2">
      <c r="A3424" s="217"/>
      <c r="B3424" s="217"/>
      <c r="C3424" s="217"/>
      <c r="D3424" s="217"/>
      <c r="E3424" s="163"/>
      <c r="F3424" s="602"/>
      <c r="G3424" s="207"/>
      <c r="H3424" s="165"/>
      <c r="I3424" s="145"/>
      <c r="J3424" s="146"/>
      <c r="K3424" s="146"/>
      <c r="L3424" s="146"/>
      <c r="M3424" s="146"/>
      <c r="N3424" s="148"/>
      <c r="O3424" s="146"/>
      <c r="P3424" s="146"/>
      <c r="Q3424" s="146"/>
      <c r="R3424" s="182"/>
      <c r="S3424" s="226"/>
      <c r="T3424" s="676"/>
      <c r="U3424" s="147"/>
      <c r="V3424" s="147"/>
      <c r="W3424" s="147"/>
      <c r="X3424" s="117"/>
    </row>
    <row r="3425" spans="1:24" hidden="1" x14ac:dyDescent="0.2">
      <c r="A3425" s="217"/>
      <c r="B3425" s="217"/>
      <c r="C3425" s="217"/>
      <c r="D3425" s="217"/>
      <c r="E3425" s="163"/>
      <c r="F3425" s="602"/>
      <c r="G3425" s="207"/>
      <c r="H3425" s="165"/>
      <c r="I3425" s="145"/>
      <c r="J3425" s="146"/>
      <c r="K3425" s="146"/>
      <c r="L3425" s="146"/>
      <c r="M3425" s="146"/>
      <c r="N3425" s="148"/>
      <c r="O3425" s="146"/>
      <c r="P3425" s="146"/>
      <c r="Q3425" s="146"/>
      <c r="R3425" s="182"/>
      <c r="S3425" s="226"/>
      <c r="T3425" s="676"/>
      <c r="U3425" s="147"/>
      <c r="V3425" s="147"/>
      <c r="W3425" s="147"/>
      <c r="X3425" s="117"/>
    </row>
    <row r="3426" spans="1:24" hidden="1" x14ac:dyDescent="0.2">
      <c r="A3426" s="217"/>
      <c r="B3426" s="217"/>
      <c r="C3426" s="217"/>
      <c r="D3426" s="217"/>
      <c r="E3426" s="163"/>
      <c r="F3426" s="602"/>
      <c r="G3426" s="207"/>
      <c r="H3426" s="165"/>
      <c r="I3426" s="145"/>
      <c r="J3426" s="146"/>
      <c r="K3426" s="146"/>
      <c r="L3426" s="146"/>
      <c r="M3426" s="146"/>
      <c r="N3426" s="148"/>
      <c r="O3426" s="146"/>
      <c r="P3426" s="146"/>
      <c r="Q3426" s="146"/>
      <c r="R3426" s="182"/>
      <c r="S3426" s="226"/>
      <c r="T3426" s="676"/>
      <c r="U3426" s="147"/>
      <c r="V3426" s="147"/>
      <c r="W3426" s="147"/>
      <c r="X3426" s="117"/>
    </row>
    <row r="3427" spans="1:24" ht="32.25" customHeight="1" x14ac:dyDescent="0.2">
      <c r="A3427" s="1077" t="s">
        <v>4770</v>
      </c>
      <c r="B3427" s="1078"/>
      <c r="C3427" s="1078"/>
      <c r="D3427" s="1078"/>
      <c r="E3427" s="1078"/>
      <c r="F3427" s="1078"/>
      <c r="G3427" s="1078"/>
      <c r="H3427" s="168"/>
      <c r="I3427" s="146"/>
      <c r="J3427" s="146"/>
      <c r="K3427" s="146">
        <f>+K3429</f>
        <v>0</v>
      </c>
      <c r="L3427" s="146"/>
      <c r="M3427" s="146">
        <f>+M3429</f>
        <v>0</v>
      </c>
      <c r="N3427" s="146"/>
      <c r="O3427" s="146"/>
      <c r="P3427" s="112">
        <f>+P3429</f>
        <v>3290500</v>
      </c>
      <c r="Q3427" s="112">
        <f>+Q3429</f>
        <v>3290500</v>
      </c>
      <c r="R3427" s="182"/>
      <c r="S3427" s="226"/>
      <c r="T3427" s="676"/>
      <c r="U3427" s="147"/>
      <c r="V3427" s="147"/>
      <c r="W3427" s="147"/>
      <c r="X3427" s="117"/>
    </row>
    <row r="3428" spans="1:24" x14ac:dyDescent="0.2">
      <c r="A3428" s="217"/>
      <c r="B3428" s="217"/>
      <c r="C3428" s="217"/>
      <c r="D3428" s="217"/>
      <c r="E3428" s="163"/>
      <c r="F3428" s="602"/>
      <c r="G3428" s="207"/>
      <c r="H3428" s="165"/>
      <c r="I3428" s="145"/>
      <c r="J3428" s="146"/>
      <c r="K3428" s="146"/>
      <c r="L3428" s="146"/>
      <c r="M3428" s="146"/>
      <c r="N3428" s="148"/>
      <c r="O3428" s="146"/>
      <c r="P3428" s="146"/>
      <c r="Q3428" s="146"/>
      <c r="R3428" s="182"/>
      <c r="S3428" s="226"/>
      <c r="T3428" s="676"/>
      <c r="U3428" s="147"/>
      <c r="V3428" s="147"/>
      <c r="W3428" s="147"/>
      <c r="X3428" s="117"/>
    </row>
    <row r="3429" spans="1:24" s="121" customFormat="1" ht="23.25" customHeight="1" x14ac:dyDescent="0.2">
      <c r="A3429" s="167">
        <v>2</v>
      </c>
      <c r="B3429" s="647"/>
      <c r="C3429" s="647"/>
      <c r="D3429" s="647"/>
      <c r="E3429" s="163"/>
      <c r="F3429" s="601"/>
      <c r="G3429" s="164" t="s">
        <v>1732</v>
      </c>
      <c r="H3429" s="182"/>
      <c r="I3429" s="146"/>
      <c r="J3429" s="146"/>
      <c r="K3429" s="178">
        <f>+K3431</f>
        <v>0</v>
      </c>
      <c r="L3429" s="146"/>
      <c r="M3429" s="178">
        <f>+M3431</f>
        <v>0</v>
      </c>
      <c r="N3429" s="148"/>
      <c r="O3429" s="149"/>
      <c r="P3429" s="178">
        <f>+P3431</f>
        <v>3290500</v>
      </c>
      <c r="Q3429" s="178">
        <f>+Q3431</f>
        <v>3290500</v>
      </c>
      <c r="R3429" s="734"/>
      <c r="S3429" s="811"/>
      <c r="T3429" s="789"/>
      <c r="U3429" s="178"/>
      <c r="V3429" s="178"/>
      <c r="W3429" s="147"/>
      <c r="X3429" s="117"/>
    </row>
    <row r="3430" spans="1:24" x14ac:dyDescent="0.2">
      <c r="A3430" s="203"/>
      <c r="B3430" s="204"/>
      <c r="C3430" s="204"/>
      <c r="D3430" s="204"/>
      <c r="E3430" s="205"/>
      <c r="F3430" s="606"/>
      <c r="G3430" s="206"/>
      <c r="H3430" s="196"/>
      <c r="I3430" s="150"/>
      <c r="J3430" s="150"/>
      <c r="K3430" s="150"/>
      <c r="L3430" s="146"/>
      <c r="M3430" s="150"/>
      <c r="N3430" s="148"/>
      <c r="O3430" s="150"/>
      <c r="P3430" s="150"/>
      <c r="Q3430" s="150"/>
      <c r="R3430" s="196"/>
      <c r="S3430" s="803"/>
      <c r="T3430" s="782"/>
      <c r="U3430" s="150"/>
      <c r="V3430" s="150"/>
      <c r="W3430" s="150"/>
      <c r="X3430" s="117"/>
    </row>
    <row r="3431" spans="1:24" s="121" customFormat="1" ht="36" customHeight="1" x14ac:dyDescent="0.2">
      <c r="A3431" s="167">
        <v>2</v>
      </c>
      <c r="B3431" s="647">
        <v>0</v>
      </c>
      <c r="C3431" s="647">
        <v>4</v>
      </c>
      <c r="D3431" s="647"/>
      <c r="E3431" s="163"/>
      <c r="F3431" s="601"/>
      <c r="G3431" s="164" t="s">
        <v>3873</v>
      </c>
      <c r="H3431" s="182"/>
      <c r="I3431" s="146"/>
      <c r="J3431" s="146"/>
      <c r="K3431" s="178">
        <f>+K3433+K3448+K4389+K4395+K4401</f>
        <v>0</v>
      </c>
      <c r="L3431" s="146"/>
      <c r="M3431" s="178">
        <f>+M3433+M3448+M4389+M4395+M4401</f>
        <v>0</v>
      </c>
      <c r="N3431" s="148"/>
      <c r="O3431" s="149"/>
      <c r="P3431" s="178">
        <f>+P3433+P3448+P4389+P4395+P4401</f>
        <v>3290500</v>
      </c>
      <c r="Q3431" s="178">
        <f>+Q3433+Q3448+Q4389+Q4395+Q4401</f>
        <v>3290500</v>
      </c>
      <c r="R3431" s="734"/>
      <c r="S3431" s="811"/>
      <c r="T3431" s="789"/>
      <c r="U3431" s="178"/>
      <c r="V3431" s="178"/>
      <c r="W3431" s="147"/>
      <c r="X3431" s="117"/>
    </row>
    <row r="3432" spans="1:24" x14ac:dyDescent="0.2">
      <c r="A3432" s="203"/>
      <c r="B3432" s="204"/>
      <c r="C3432" s="204"/>
      <c r="D3432" s="204"/>
      <c r="E3432" s="205"/>
      <c r="F3432" s="606"/>
      <c r="G3432" s="206"/>
      <c r="H3432" s="196"/>
      <c r="I3432" s="150"/>
      <c r="J3432" s="150"/>
      <c r="K3432" s="150"/>
      <c r="L3432" s="146"/>
      <c r="M3432" s="150"/>
      <c r="N3432" s="148"/>
      <c r="O3432" s="150"/>
      <c r="P3432" s="150"/>
      <c r="Q3432" s="243"/>
      <c r="R3432" s="196"/>
      <c r="S3432" s="803"/>
      <c r="T3432" s="782"/>
      <c r="U3432" s="150"/>
      <c r="V3432" s="150"/>
      <c r="W3432" s="150"/>
      <c r="X3432" s="117"/>
    </row>
    <row r="3433" spans="1:24" s="121" customFormat="1" ht="23.25" customHeight="1" x14ac:dyDescent="0.2">
      <c r="A3433" s="167">
        <v>2</v>
      </c>
      <c r="B3433" s="647">
        <v>0</v>
      </c>
      <c r="C3433" s="647">
        <v>4</v>
      </c>
      <c r="D3433" s="647">
        <v>1</v>
      </c>
      <c r="E3433" s="163"/>
      <c r="F3433" s="601"/>
      <c r="G3433" s="164" t="s">
        <v>2633</v>
      </c>
      <c r="H3433" s="182"/>
      <c r="I3433" s="146"/>
      <c r="J3433" s="146"/>
      <c r="K3433" s="178">
        <f>+K3434+K3443</f>
        <v>0</v>
      </c>
      <c r="L3433" s="146"/>
      <c r="M3433" s="178">
        <f>+M3434+M3443</f>
        <v>0</v>
      </c>
      <c r="N3433" s="148"/>
      <c r="O3433" s="149"/>
      <c r="P3433" s="178">
        <f>+P3434+P3443</f>
        <v>0</v>
      </c>
      <c r="Q3433" s="112">
        <f>+Q3434+Q3443</f>
        <v>0</v>
      </c>
      <c r="R3433" s="735"/>
      <c r="S3433" s="812"/>
      <c r="T3433" s="790"/>
      <c r="U3433" s="244"/>
      <c r="V3433" s="244"/>
      <c r="W3433" s="147"/>
      <c r="X3433" s="117"/>
    </row>
    <row r="3434" spans="1:24" s="121" customFormat="1" ht="41.25" hidden="1" customHeight="1" x14ac:dyDescent="0.2">
      <c r="A3434" s="167">
        <v>2</v>
      </c>
      <c r="B3434" s="647">
        <v>0</v>
      </c>
      <c r="C3434" s="647">
        <v>4</v>
      </c>
      <c r="D3434" s="647">
        <v>1</v>
      </c>
      <c r="E3434" s="163" t="s">
        <v>2640</v>
      </c>
      <c r="F3434" s="601"/>
      <c r="G3434" s="164" t="s">
        <v>320</v>
      </c>
      <c r="H3434" s="182"/>
      <c r="I3434" s="146"/>
      <c r="J3434" s="146"/>
      <c r="K3434" s="147">
        <f>SUM(K3436:K3439)</f>
        <v>0</v>
      </c>
      <c r="L3434" s="146"/>
      <c r="M3434" s="147">
        <f>SUM(M3436:M3439)</f>
        <v>0</v>
      </c>
      <c r="N3434" s="148"/>
      <c r="O3434" s="149"/>
      <c r="P3434" s="147">
        <f>SUM(P3436:P3439)</f>
        <v>0</v>
      </c>
      <c r="Q3434" s="146">
        <f>SUM(Q3436:Q3439)</f>
        <v>0</v>
      </c>
      <c r="R3434" s="196"/>
      <c r="S3434" s="803"/>
      <c r="T3434" s="782"/>
      <c r="U3434" s="150"/>
      <c r="V3434" s="150"/>
      <c r="W3434" s="147"/>
      <c r="X3434" s="117"/>
    </row>
    <row r="3435" spans="1:24" hidden="1" x14ac:dyDescent="0.2">
      <c r="A3435" s="139"/>
      <c r="B3435" s="140"/>
      <c r="C3435" s="140"/>
      <c r="D3435" s="140"/>
      <c r="E3435" s="141"/>
      <c r="F3435" s="593"/>
      <c r="G3435" s="143"/>
      <c r="H3435" s="144"/>
      <c r="I3435" s="145"/>
      <c r="J3435" s="146"/>
      <c r="K3435" s="146"/>
      <c r="L3435" s="146"/>
      <c r="M3435" s="147"/>
      <c r="N3435" s="148"/>
      <c r="O3435" s="149"/>
      <c r="P3435" s="147"/>
      <c r="Q3435" s="245">
        <f>+M3435+P3435-K3435</f>
        <v>0</v>
      </c>
      <c r="R3435" s="196"/>
      <c r="S3435" s="803"/>
      <c r="T3435" s="782"/>
      <c r="U3435" s="150"/>
      <c r="V3435" s="150"/>
      <c r="W3435" s="147"/>
      <c r="X3435" s="117"/>
    </row>
    <row r="3436" spans="1:24" ht="24" hidden="1" x14ac:dyDescent="0.2">
      <c r="A3436" s="167">
        <v>2</v>
      </c>
      <c r="B3436" s="647">
        <v>0</v>
      </c>
      <c r="C3436" s="647">
        <v>4</v>
      </c>
      <c r="D3436" s="647">
        <v>1</v>
      </c>
      <c r="E3436" s="163" t="s">
        <v>2640</v>
      </c>
      <c r="F3436" s="593" t="s">
        <v>4675</v>
      </c>
      <c r="G3436" s="143"/>
      <c r="H3436" s="144">
        <v>42182201</v>
      </c>
      <c r="I3436" s="145" t="s">
        <v>4297</v>
      </c>
      <c r="J3436" s="146"/>
      <c r="K3436" s="146"/>
      <c r="L3436" s="146"/>
      <c r="M3436" s="146"/>
      <c r="N3436" s="148" t="s">
        <v>5003</v>
      </c>
      <c r="O3436" s="146"/>
      <c r="P3436" s="146">
        <f>72000*O3436</f>
        <v>0</v>
      </c>
      <c r="Q3436" s="146">
        <f t="shared" ref="Q3436" si="70">+P3436</f>
        <v>0</v>
      </c>
      <c r="R3436" s="226" t="s">
        <v>4741</v>
      </c>
      <c r="S3436" s="226"/>
      <c r="T3436" s="676" t="s">
        <v>4687</v>
      </c>
      <c r="U3436" s="147"/>
      <c r="V3436" s="147"/>
      <c r="W3436" s="147"/>
      <c r="X3436" s="117"/>
    </row>
    <row r="3437" spans="1:24" hidden="1" x14ac:dyDescent="0.2">
      <c r="A3437" s="139"/>
      <c r="B3437" s="140"/>
      <c r="C3437" s="140"/>
      <c r="D3437" s="140"/>
      <c r="E3437" s="141"/>
      <c r="F3437" s="593"/>
      <c r="G3437" s="143"/>
      <c r="H3437" s="144"/>
      <c r="I3437" s="145"/>
      <c r="J3437" s="146"/>
      <c r="K3437" s="146"/>
      <c r="L3437" s="146"/>
      <c r="M3437" s="146"/>
      <c r="N3437" s="148"/>
      <c r="O3437" s="146"/>
      <c r="P3437" s="146"/>
      <c r="Q3437" s="146"/>
      <c r="R3437" s="182"/>
      <c r="S3437" s="226"/>
      <c r="T3437" s="676"/>
      <c r="U3437" s="147"/>
      <c r="V3437" s="147"/>
      <c r="W3437" s="147"/>
      <c r="X3437" s="117"/>
    </row>
    <row r="3438" spans="1:24" hidden="1" x14ac:dyDescent="0.2">
      <c r="A3438" s="139"/>
      <c r="B3438" s="140"/>
      <c r="C3438" s="140"/>
      <c r="D3438" s="140"/>
      <c r="E3438" s="141"/>
      <c r="F3438" s="593"/>
      <c r="G3438" s="143"/>
      <c r="H3438" s="144"/>
      <c r="I3438" s="145"/>
      <c r="J3438" s="146"/>
      <c r="K3438" s="146"/>
      <c r="L3438" s="146"/>
      <c r="M3438" s="146"/>
      <c r="N3438" s="148"/>
      <c r="O3438" s="146"/>
      <c r="P3438" s="146"/>
      <c r="Q3438" s="146"/>
      <c r="R3438" s="182"/>
      <c r="S3438" s="226"/>
      <c r="T3438" s="676"/>
      <c r="U3438" s="147"/>
      <c r="V3438" s="147"/>
      <c r="W3438" s="147"/>
      <c r="X3438" s="117"/>
    </row>
    <row r="3439" spans="1:24" hidden="1" x14ac:dyDescent="0.2">
      <c r="A3439" s="139"/>
      <c r="B3439" s="140"/>
      <c r="C3439" s="140"/>
      <c r="D3439" s="140"/>
      <c r="E3439" s="141"/>
      <c r="F3439" s="593"/>
      <c r="G3439" s="143"/>
      <c r="H3439" s="144"/>
      <c r="I3439" s="145"/>
      <c r="J3439" s="146"/>
      <c r="K3439" s="146"/>
      <c r="L3439" s="146"/>
      <c r="M3439" s="146"/>
      <c r="N3439" s="148"/>
      <c r="O3439" s="146"/>
      <c r="P3439" s="146"/>
      <c r="Q3439" s="146"/>
      <c r="R3439" s="182"/>
      <c r="S3439" s="226"/>
      <c r="T3439" s="676"/>
      <c r="U3439" s="147"/>
      <c r="V3439" s="147"/>
      <c r="W3439" s="147"/>
      <c r="X3439" s="117"/>
    </row>
    <row r="3440" spans="1:24" hidden="1" x14ac:dyDescent="0.2">
      <c r="A3440" s="174"/>
      <c r="B3440" s="174"/>
      <c r="C3440" s="174"/>
      <c r="D3440" s="174"/>
      <c r="E3440" s="174"/>
      <c r="F3440" s="176"/>
      <c r="G3440" s="176"/>
      <c r="H3440" s="175"/>
      <c r="I3440" s="174"/>
      <c r="J3440" s="174"/>
      <c r="K3440" s="174"/>
      <c r="L3440" s="174"/>
      <c r="M3440" s="174"/>
      <c r="N3440" s="176"/>
      <c r="O3440" s="174"/>
      <c r="P3440" s="174"/>
      <c r="Q3440" s="177"/>
      <c r="R3440" s="275"/>
      <c r="S3440" s="229"/>
      <c r="T3440" s="353"/>
      <c r="U3440" s="177"/>
      <c r="V3440" s="177"/>
      <c r="W3440" s="177"/>
      <c r="X3440" s="117"/>
    </row>
    <row r="3441" spans="1:35" hidden="1" x14ac:dyDescent="0.2">
      <c r="A3441" s="139"/>
      <c r="B3441" s="140"/>
      <c r="C3441" s="140"/>
      <c r="D3441" s="140"/>
      <c r="E3441" s="141"/>
      <c r="F3441" s="593"/>
      <c r="G3441" s="143"/>
      <c r="H3441" s="144"/>
      <c r="I3441" s="145"/>
      <c r="J3441" s="146"/>
      <c r="K3441" s="146"/>
      <c r="L3441" s="146"/>
      <c r="M3441" s="146"/>
      <c r="N3441" s="148"/>
      <c r="O3441" s="146"/>
      <c r="P3441" s="146"/>
      <c r="Q3441" s="146"/>
      <c r="R3441" s="182"/>
      <c r="S3441" s="226"/>
      <c r="T3441" s="676"/>
      <c r="U3441" s="147"/>
      <c r="V3441" s="147"/>
      <c r="W3441" s="147"/>
      <c r="X3441" s="117"/>
    </row>
    <row r="3442" spans="1:35" x14ac:dyDescent="0.2">
      <c r="A3442" s="139"/>
      <c r="B3442" s="140"/>
      <c r="C3442" s="140"/>
      <c r="D3442" s="140"/>
      <c r="E3442" s="141"/>
      <c r="F3442" s="593"/>
      <c r="G3442" s="143"/>
      <c r="H3442" s="144"/>
      <c r="I3442" s="145"/>
      <c r="J3442" s="146"/>
      <c r="K3442" s="146"/>
      <c r="L3442" s="146"/>
      <c r="M3442" s="146"/>
      <c r="N3442" s="148"/>
      <c r="O3442" s="146"/>
      <c r="P3442" s="146"/>
      <c r="Q3442" s="146"/>
      <c r="R3442" s="182"/>
      <c r="S3442" s="226"/>
      <c r="T3442" s="676"/>
      <c r="U3442" s="147"/>
      <c r="V3442" s="147"/>
      <c r="W3442" s="147"/>
      <c r="X3442" s="117"/>
    </row>
    <row r="3443" spans="1:35" s="121" customFormat="1" ht="24" hidden="1" x14ac:dyDescent="0.2">
      <c r="A3443" s="167">
        <v>2</v>
      </c>
      <c r="B3443" s="647">
        <v>0</v>
      </c>
      <c r="C3443" s="647">
        <v>4</v>
      </c>
      <c r="D3443" s="647">
        <v>1</v>
      </c>
      <c r="E3443" s="163" t="s">
        <v>2650</v>
      </c>
      <c r="F3443" s="593" t="s">
        <v>4675</v>
      </c>
      <c r="G3443" s="164" t="s">
        <v>323</v>
      </c>
      <c r="H3443" s="162"/>
      <c r="I3443" s="145"/>
      <c r="J3443" s="146"/>
      <c r="K3443" s="146">
        <f>SUM(K3444:K3446)</f>
        <v>0</v>
      </c>
      <c r="L3443" s="146"/>
      <c r="M3443" s="146">
        <f>SUM(M3444:M3446)</f>
        <v>0</v>
      </c>
      <c r="N3443" s="148"/>
      <c r="O3443" s="146"/>
      <c r="P3443" s="146">
        <f>SUM(P3444:P3446)</f>
        <v>0</v>
      </c>
      <c r="Q3443" s="146">
        <f>SUM(Q3444:Q3446)</f>
        <v>0</v>
      </c>
      <c r="R3443" s="182"/>
      <c r="S3443" s="226"/>
      <c r="T3443" s="676"/>
      <c r="U3443" s="147"/>
      <c r="V3443" s="147"/>
      <c r="W3443" s="147"/>
      <c r="X3443" s="117"/>
    </row>
    <row r="3444" spans="1:35" ht="24" hidden="1" x14ac:dyDescent="0.2">
      <c r="A3444" s="139"/>
      <c r="B3444" s="140"/>
      <c r="C3444" s="140"/>
      <c r="D3444" s="140"/>
      <c r="E3444" s="141"/>
      <c r="F3444" s="593" t="s">
        <v>4675</v>
      </c>
      <c r="G3444" s="143"/>
      <c r="H3444" s="162">
        <v>41120000</v>
      </c>
      <c r="I3444" s="145" t="s">
        <v>406</v>
      </c>
      <c r="J3444" s="146"/>
      <c r="K3444" s="146"/>
      <c r="L3444" s="146"/>
      <c r="M3444" s="146"/>
      <c r="N3444" s="148"/>
      <c r="O3444" s="146"/>
      <c r="P3444" s="146"/>
      <c r="Q3444" s="146">
        <f>+M3444+P3444-K3444</f>
        <v>0</v>
      </c>
      <c r="R3444" s="182"/>
      <c r="S3444" s="226"/>
      <c r="T3444" s="676" t="s">
        <v>4687</v>
      </c>
      <c r="U3444" s="147"/>
      <c r="V3444" s="147"/>
      <c r="W3444" s="147"/>
      <c r="X3444" s="117"/>
    </row>
    <row r="3445" spans="1:35" ht="24" hidden="1" x14ac:dyDescent="0.2">
      <c r="A3445" s="139"/>
      <c r="B3445" s="140"/>
      <c r="C3445" s="140"/>
      <c r="D3445" s="140"/>
      <c r="E3445" s="141"/>
      <c r="F3445" s="593" t="s">
        <v>4675</v>
      </c>
      <c r="G3445" s="143"/>
      <c r="H3445" s="162">
        <v>41120000</v>
      </c>
      <c r="I3445" s="145" t="s">
        <v>3049</v>
      </c>
      <c r="J3445" s="146"/>
      <c r="K3445" s="146"/>
      <c r="L3445" s="146"/>
      <c r="M3445" s="146"/>
      <c r="N3445" s="148"/>
      <c r="O3445" s="146"/>
      <c r="P3445" s="146"/>
      <c r="Q3445" s="146">
        <f>+M3445+P3445-K3445</f>
        <v>0</v>
      </c>
      <c r="R3445" s="182"/>
      <c r="S3445" s="226"/>
      <c r="T3445" s="676"/>
      <c r="U3445" s="147"/>
      <c r="V3445" s="147"/>
      <c r="W3445" s="147"/>
      <c r="X3445" s="117"/>
    </row>
    <row r="3446" spans="1:35" ht="26.25" hidden="1" customHeight="1" x14ac:dyDescent="0.2">
      <c r="A3446" s="139"/>
      <c r="B3446" s="140"/>
      <c r="C3446" s="140"/>
      <c r="D3446" s="140"/>
      <c r="E3446" s="141"/>
      <c r="F3446" s="593" t="s">
        <v>4675</v>
      </c>
      <c r="G3446" s="143"/>
      <c r="H3446" s="162">
        <v>42251503</v>
      </c>
      <c r="I3446" s="145" t="s">
        <v>4631</v>
      </c>
      <c r="J3446" s="146"/>
      <c r="K3446" s="146"/>
      <c r="L3446" s="146"/>
      <c r="M3446" s="146"/>
      <c r="N3446" s="148"/>
      <c r="O3446" s="146"/>
      <c r="P3446" s="146"/>
      <c r="Q3446" s="146">
        <f>+M3446+P3446-K3446</f>
        <v>0</v>
      </c>
      <c r="R3446" s="182"/>
      <c r="S3446" s="226"/>
      <c r="T3446" s="676"/>
      <c r="U3446" s="147"/>
      <c r="V3446" s="147"/>
      <c r="W3446" s="147"/>
      <c r="X3446" s="117"/>
    </row>
    <row r="3447" spans="1:35" ht="24" hidden="1" x14ac:dyDescent="0.2">
      <c r="A3447" s="139"/>
      <c r="B3447" s="140"/>
      <c r="C3447" s="140"/>
      <c r="D3447" s="140"/>
      <c r="E3447" s="141"/>
      <c r="F3447" s="593" t="s">
        <v>4675</v>
      </c>
      <c r="G3447" s="143"/>
      <c r="H3447" s="162"/>
      <c r="I3447" s="145"/>
      <c r="J3447" s="146"/>
      <c r="K3447" s="146"/>
      <c r="L3447" s="146"/>
      <c r="M3447" s="146"/>
      <c r="N3447" s="148"/>
      <c r="O3447" s="146"/>
      <c r="P3447" s="146"/>
      <c r="Q3447" s="146"/>
      <c r="R3447" s="182"/>
      <c r="S3447" s="226"/>
      <c r="T3447" s="676"/>
      <c r="U3447" s="147"/>
      <c r="V3447" s="147"/>
      <c r="W3447" s="147"/>
      <c r="X3447" s="117"/>
    </row>
    <row r="3448" spans="1:35" s="121" customFormat="1" ht="24" x14ac:dyDescent="0.2">
      <c r="A3448" s="167">
        <v>2</v>
      </c>
      <c r="B3448" s="647">
        <v>0</v>
      </c>
      <c r="C3448" s="647">
        <v>4</v>
      </c>
      <c r="D3448" s="647">
        <v>4</v>
      </c>
      <c r="E3448" s="163"/>
      <c r="F3448" s="593" t="s">
        <v>4675</v>
      </c>
      <c r="G3448" s="164" t="s">
        <v>1733</v>
      </c>
      <c r="H3448" s="162"/>
      <c r="I3448" s="145"/>
      <c r="J3448" s="146"/>
      <c r="K3448" s="112">
        <f>+K4343+K4378</f>
        <v>0</v>
      </c>
      <c r="L3448" s="112"/>
      <c r="M3448" s="112">
        <f>+M4343+M4378</f>
        <v>0</v>
      </c>
      <c r="N3448" s="148"/>
      <c r="O3448" s="146"/>
      <c r="P3448" s="112">
        <f>+P4343+P4378+P3449</f>
        <v>990500</v>
      </c>
      <c r="Q3448" s="927">
        <f>+Q4343+Q4378+Q3449</f>
        <v>990500</v>
      </c>
      <c r="R3448" s="276"/>
      <c r="S3448" s="805"/>
      <c r="T3448" s="784"/>
      <c r="U3448" s="178"/>
      <c r="V3448" s="178"/>
      <c r="W3448" s="147"/>
      <c r="X3448" s="117"/>
    </row>
    <row r="3449" spans="1:35" s="121" customFormat="1" ht="22.5" customHeight="1" x14ac:dyDescent="0.2">
      <c r="A3449" s="167">
        <v>2</v>
      </c>
      <c r="B3449" s="647">
        <v>0</v>
      </c>
      <c r="C3449" s="647">
        <v>4</v>
      </c>
      <c r="D3449" s="647">
        <v>4</v>
      </c>
      <c r="E3449" s="163" t="s">
        <v>3862</v>
      </c>
      <c r="F3449" s="593" t="s">
        <v>4675</v>
      </c>
      <c r="G3449" s="164" t="s">
        <v>2659</v>
      </c>
      <c r="H3449" s="162"/>
      <c r="I3449" s="145"/>
      <c r="J3449" s="146"/>
      <c r="K3449" s="146">
        <f>SUM(K3450:K4682)</f>
        <v>0</v>
      </c>
      <c r="L3449" s="146"/>
      <c r="M3449" s="146">
        <f>SUM(M3450:M4682)</f>
        <v>0</v>
      </c>
      <c r="N3449" s="148"/>
      <c r="O3449" s="146"/>
      <c r="P3449" s="146">
        <f>+P3869+P3880</f>
        <v>425000</v>
      </c>
      <c r="Q3449" s="928">
        <f>+Q3869+Q3880</f>
        <v>425000</v>
      </c>
      <c r="R3449" s="182"/>
      <c r="S3449" s="226"/>
      <c r="T3449" s="676"/>
      <c r="U3449" s="147"/>
      <c r="V3449" s="147"/>
      <c r="W3449" s="147"/>
      <c r="X3449" s="117"/>
    </row>
    <row r="3450" spans="1:35" ht="24" hidden="1" x14ac:dyDescent="0.2">
      <c r="A3450" s="139"/>
      <c r="B3450" s="140"/>
      <c r="C3450" s="140"/>
      <c r="D3450" s="140"/>
      <c r="E3450" s="141"/>
      <c r="F3450" s="593" t="s">
        <v>4675</v>
      </c>
      <c r="G3450" s="143"/>
      <c r="H3450" s="162">
        <v>42242000</v>
      </c>
      <c r="I3450" s="145" t="s">
        <v>2747</v>
      </c>
      <c r="J3450" s="146"/>
      <c r="K3450" s="146"/>
      <c r="L3450" s="146"/>
      <c r="M3450" s="146"/>
      <c r="N3450" s="183"/>
      <c r="O3450" s="146"/>
      <c r="P3450" s="146"/>
      <c r="Q3450" s="146">
        <f>+M3450+P3450-K3450</f>
        <v>0</v>
      </c>
      <c r="R3450" s="182" t="s">
        <v>4741</v>
      </c>
      <c r="S3450" s="226"/>
      <c r="T3450" s="676" t="s">
        <v>4687</v>
      </c>
      <c r="U3450" s="147"/>
      <c r="V3450" s="147"/>
      <c r="W3450" s="147"/>
      <c r="X3450" s="117"/>
    </row>
    <row r="3451" spans="1:35" ht="15" hidden="1" customHeight="1" x14ac:dyDescent="0.2">
      <c r="A3451" s="139"/>
      <c r="B3451" s="140"/>
      <c r="C3451" s="140"/>
      <c r="D3451" s="140"/>
      <c r="E3451" s="141"/>
      <c r="F3451" s="593" t="s">
        <v>4675</v>
      </c>
      <c r="G3451" s="143"/>
      <c r="H3451" s="162">
        <v>42250000</v>
      </c>
      <c r="I3451" s="145" t="s">
        <v>2748</v>
      </c>
      <c r="J3451" s="146"/>
      <c r="K3451" s="146"/>
      <c r="L3451" s="146"/>
      <c r="M3451" s="146"/>
      <c r="N3451" s="183"/>
      <c r="O3451" s="146"/>
      <c r="P3451" s="146"/>
      <c r="Q3451" s="146">
        <f t="shared" ref="Q3451:Q3452" si="71">+M3451+P3451-K3451</f>
        <v>0</v>
      </c>
      <c r="R3451" s="182" t="s">
        <v>4741</v>
      </c>
      <c r="S3451" s="226"/>
      <c r="T3451" s="676" t="s">
        <v>4687</v>
      </c>
      <c r="U3451" s="147"/>
      <c r="V3451" s="147"/>
      <c r="W3451" s="147"/>
      <c r="X3451" s="117"/>
    </row>
    <row r="3452" spans="1:35" s="172" customFormat="1" ht="24" hidden="1" customHeight="1" x14ac:dyDescent="0.2">
      <c r="A3452" s="139"/>
      <c r="B3452" s="140"/>
      <c r="C3452" s="140"/>
      <c r="D3452" s="140"/>
      <c r="E3452" s="141"/>
      <c r="F3452" s="593" t="s">
        <v>4675</v>
      </c>
      <c r="G3452" s="143"/>
      <c r="H3452" s="166">
        <v>41104213</v>
      </c>
      <c r="I3452" s="180" t="s">
        <v>1055</v>
      </c>
      <c r="J3452" s="169"/>
      <c r="K3452" s="169"/>
      <c r="L3452" s="169"/>
      <c r="M3452" s="146"/>
      <c r="N3452" s="184"/>
      <c r="O3452" s="169"/>
      <c r="P3452" s="146"/>
      <c r="Q3452" s="146">
        <f t="shared" si="71"/>
        <v>0</v>
      </c>
      <c r="R3452" s="182" t="s">
        <v>4741</v>
      </c>
      <c r="S3452" s="226"/>
      <c r="T3452" s="676" t="s">
        <v>4687</v>
      </c>
      <c r="U3452" s="170"/>
      <c r="V3452" s="170"/>
      <c r="W3452" s="170"/>
      <c r="X3452" s="117"/>
      <c r="Y3452" s="171"/>
      <c r="Z3452" s="171"/>
      <c r="AA3452" s="171"/>
      <c r="AB3452" s="171"/>
      <c r="AC3452" s="171"/>
      <c r="AD3452" s="171"/>
      <c r="AE3452" s="171"/>
      <c r="AF3452" s="171"/>
      <c r="AG3452" s="171"/>
      <c r="AH3452" s="171"/>
      <c r="AI3452" s="171"/>
    </row>
    <row r="3453" spans="1:35" s="172" customFormat="1" ht="24" hidden="1" customHeight="1" x14ac:dyDescent="0.2">
      <c r="A3453" s="167">
        <v>2</v>
      </c>
      <c r="B3453" s="647">
        <v>0</v>
      </c>
      <c r="C3453" s="647">
        <v>4</v>
      </c>
      <c r="D3453" s="647">
        <v>4</v>
      </c>
      <c r="E3453" s="163" t="s">
        <v>3862</v>
      </c>
      <c r="F3453" s="593" t="s">
        <v>4675</v>
      </c>
      <c r="G3453" s="143"/>
      <c r="H3453" s="166">
        <v>41104213</v>
      </c>
      <c r="I3453" s="180" t="s">
        <v>5014</v>
      </c>
      <c r="J3453" s="169"/>
      <c r="K3453" s="169"/>
      <c r="L3453" s="169"/>
      <c r="M3453" s="146"/>
      <c r="N3453" s="184" t="s">
        <v>5015</v>
      </c>
      <c r="O3453" s="169">
        <v>1</v>
      </c>
      <c r="P3453" s="146"/>
      <c r="Q3453" s="146">
        <f t="shared" ref="Q3453:Q3516" si="72">+P3453</f>
        <v>0</v>
      </c>
      <c r="R3453" s="182" t="s">
        <v>4741</v>
      </c>
      <c r="S3453" s="226"/>
      <c r="T3453" s="676" t="s">
        <v>4687</v>
      </c>
      <c r="U3453" s="170"/>
      <c r="V3453" s="170"/>
      <c r="W3453" s="170"/>
      <c r="X3453" s="117"/>
      <c r="Y3453" s="171"/>
      <c r="Z3453" s="171"/>
      <c r="AA3453" s="171"/>
      <c r="AB3453" s="171"/>
      <c r="AC3453" s="171"/>
      <c r="AD3453" s="171"/>
      <c r="AE3453" s="171"/>
      <c r="AF3453" s="171"/>
      <c r="AG3453" s="171"/>
      <c r="AH3453" s="171"/>
      <c r="AI3453" s="171"/>
    </row>
    <row r="3454" spans="1:35" s="172" customFormat="1" ht="24" hidden="1" x14ac:dyDescent="0.2">
      <c r="A3454" s="167">
        <v>2</v>
      </c>
      <c r="B3454" s="647">
        <v>0</v>
      </c>
      <c r="C3454" s="647">
        <v>4</v>
      </c>
      <c r="D3454" s="647">
        <v>4</v>
      </c>
      <c r="E3454" s="163" t="s">
        <v>3862</v>
      </c>
      <c r="F3454" s="593" t="s">
        <v>4675</v>
      </c>
      <c r="G3454" s="143"/>
      <c r="H3454" s="166">
        <v>411104213</v>
      </c>
      <c r="I3454" s="180" t="s">
        <v>1057</v>
      </c>
      <c r="J3454" s="169"/>
      <c r="K3454" s="169"/>
      <c r="L3454" s="169"/>
      <c r="M3454" s="146"/>
      <c r="N3454" s="184"/>
      <c r="O3454" s="169"/>
      <c r="P3454" s="146"/>
      <c r="Q3454" s="146">
        <f t="shared" si="72"/>
        <v>0</v>
      </c>
      <c r="R3454" s="182" t="s">
        <v>4741</v>
      </c>
      <c r="S3454" s="226"/>
      <c r="T3454" s="676" t="s">
        <v>4687</v>
      </c>
      <c r="U3454" s="170"/>
      <c r="V3454" s="170"/>
      <c r="W3454" s="170"/>
      <c r="X3454" s="117"/>
      <c r="Y3454" s="171"/>
      <c r="Z3454" s="171"/>
      <c r="AA3454" s="171"/>
      <c r="AB3454" s="171"/>
      <c r="AC3454" s="171"/>
      <c r="AD3454" s="171"/>
      <c r="AE3454" s="171"/>
      <c r="AF3454" s="171"/>
      <c r="AG3454" s="171"/>
      <c r="AH3454" s="171"/>
      <c r="AI3454" s="171"/>
    </row>
    <row r="3455" spans="1:35" s="172" customFormat="1" ht="24" hidden="1" x14ac:dyDescent="0.2">
      <c r="A3455" s="167">
        <v>2</v>
      </c>
      <c r="B3455" s="647">
        <v>0</v>
      </c>
      <c r="C3455" s="647">
        <v>4</v>
      </c>
      <c r="D3455" s="647">
        <v>4</v>
      </c>
      <c r="E3455" s="163" t="s">
        <v>3862</v>
      </c>
      <c r="F3455" s="593" t="s">
        <v>4675</v>
      </c>
      <c r="G3455" s="143"/>
      <c r="H3455" s="166">
        <v>411104213</v>
      </c>
      <c r="I3455" s="180" t="s">
        <v>1058</v>
      </c>
      <c r="J3455" s="169"/>
      <c r="K3455" s="169"/>
      <c r="L3455" s="169"/>
      <c r="M3455" s="146"/>
      <c r="N3455" s="184"/>
      <c r="O3455" s="169"/>
      <c r="P3455" s="146"/>
      <c r="Q3455" s="146">
        <f t="shared" si="72"/>
        <v>0</v>
      </c>
      <c r="R3455" s="182" t="s">
        <v>4741</v>
      </c>
      <c r="S3455" s="226"/>
      <c r="T3455" s="676" t="s">
        <v>4687</v>
      </c>
      <c r="U3455" s="170"/>
      <c r="V3455" s="170"/>
      <c r="W3455" s="170"/>
      <c r="X3455" s="117"/>
      <c r="Y3455" s="171"/>
      <c r="Z3455" s="171"/>
      <c r="AA3455" s="171"/>
      <c r="AB3455" s="171"/>
      <c r="AC3455" s="171"/>
      <c r="AD3455" s="171"/>
      <c r="AE3455" s="171"/>
      <c r="AF3455" s="171"/>
      <c r="AG3455" s="171"/>
      <c r="AH3455" s="171"/>
      <c r="AI3455" s="171"/>
    </row>
    <row r="3456" spans="1:35" s="172" customFormat="1" ht="24" hidden="1" x14ac:dyDescent="0.2">
      <c r="A3456" s="167">
        <v>2</v>
      </c>
      <c r="B3456" s="647">
        <v>0</v>
      </c>
      <c r="C3456" s="647">
        <v>4</v>
      </c>
      <c r="D3456" s="647">
        <v>4</v>
      </c>
      <c r="E3456" s="163" t="s">
        <v>3862</v>
      </c>
      <c r="F3456" s="593" t="s">
        <v>4675</v>
      </c>
      <c r="G3456" s="143"/>
      <c r="H3456" s="166">
        <v>51102709</v>
      </c>
      <c r="I3456" s="180" t="s">
        <v>1059</v>
      </c>
      <c r="J3456" s="169"/>
      <c r="K3456" s="169"/>
      <c r="L3456" s="169"/>
      <c r="M3456" s="146"/>
      <c r="N3456" s="184" t="s">
        <v>4839</v>
      </c>
      <c r="O3456" s="169">
        <v>1</v>
      </c>
      <c r="P3456" s="146"/>
      <c r="Q3456" s="146">
        <f t="shared" si="72"/>
        <v>0</v>
      </c>
      <c r="R3456" s="182" t="s">
        <v>4741</v>
      </c>
      <c r="S3456" s="226"/>
      <c r="T3456" s="676" t="s">
        <v>4687</v>
      </c>
      <c r="U3456" s="170"/>
      <c r="V3456" s="170"/>
      <c r="W3456" s="170"/>
      <c r="X3456" s="117"/>
      <c r="Y3456" s="171"/>
      <c r="Z3456" s="171"/>
      <c r="AA3456" s="171"/>
      <c r="AB3456" s="171"/>
      <c r="AC3456" s="171"/>
      <c r="AD3456" s="171"/>
      <c r="AE3456" s="171"/>
      <c r="AF3456" s="171"/>
      <c r="AG3456" s="171"/>
      <c r="AH3456" s="171"/>
      <c r="AI3456" s="171"/>
    </row>
    <row r="3457" spans="1:35" s="172" customFormat="1" ht="24" hidden="1" x14ac:dyDescent="0.2">
      <c r="A3457" s="167">
        <v>2</v>
      </c>
      <c r="B3457" s="647">
        <v>0</v>
      </c>
      <c r="C3457" s="647">
        <v>4</v>
      </c>
      <c r="D3457" s="647">
        <v>4</v>
      </c>
      <c r="E3457" s="163" t="s">
        <v>3862</v>
      </c>
      <c r="F3457" s="593" t="s">
        <v>4675</v>
      </c>
      <c r="G3457" s="143"/>
      <c r="H3457" s="166">
        <v>42221800</v>
      </c>
      <c r="I3457" s="180" t="s">
        <v>2749</v>
      </c>
      <c r="J3457" s="169"/>
      <c r="K3457" s="169"/>
      <c r="L3457" s="169"/>
      <c r="M3457" s="146"/>
      <c r="N3457" s="184" t="s">
        <v>4779</v>
      </c>
      <c r="O3457" s="169"/>
      <c r="P3457" s="146"/>
      <c r="Q3457" s="146">
        <f t="shared" si="72"/>
        <v>0</v>
      </c>
      <c r="R3457" s="182" t="s">
        <v>4741</v>
      </c>
      <c r="S3457" s="226"/>
      <c r="T3457" s="676" t="s">
        <v>4687</v>
      </c>
      <c r="U3457" s="170"/>
      <c r="V3457" s="170"/>
      <c r="W3457" s="170"/>
      <c r="X3457" s="117"/>
      <c r="Y3457" s="171"/>
      <c r="Z3457" s="171"/>
      <c r="AA3457" s="171"/>
      <c r="AB3457" s="171"/>
      <c r="AC3457" s="171"/>
      <c r="AD3457" s="171"/>
      <c r="AE3457" s="171"/>
      <c r="AF3457" s="171"/>
      <c r="AG3457" s="171"/>
      <c r="AH3457" s="171"/>
      <c r="AI3457" s="171"/>
    </row>
    <row r="3458" spans="1:35" s="172" customFormat="1" ht="24" hidden="1" x14ac:dyDescent="0.2">
      <c r="A3458" s="167">
        <v>2</v>
      </c>
      <c r="B3458" s="647">
        <v>0</v>
      </c>
      <c r="C3458" s="647">
        <v>4</v>
      </c>
      <c r="D3458" s="647">
        <v>4</v>
      </c>
      <c r="E3458" s="163" t="s">
        <v>3862</v>
      </c>
      <c r="F3458" s="593" t="s">
        <v>4675</v>
      </c>
      <c r="G3458" s="143"/>
      <c r="H3458" s="166">
        <v>42221800</v>
      </c>
      <c r="I3458" s="180" t="s">
        <v>2750</v>
      </c>
      <c r="J3458" s="169"/>
      <c r="K3458" s="169"/>
      <c r="L3458" s="169"/>
      <c r="M3458" s="146"/>
      <c r="N3458" s="184" t="s">
        <v>4779</v>
      </c>
      <c r="O3458" s="169"/>
      <c r="P3458" s="146">
        <f>+O3458*20000</f>
        <v>0</v>
      </c>
      <c r="Q3458" s="146">
        <f t="shared" si="72"/>
        <v>0</v>
      </c>
      <c r="R3458" s="182" t="s">
        <v>4741</v>
      </c>
      <c r="S3458" s="226"/>
      <c r="T3458" s="676" t="s">
        <v>4687</v>
      </c>
      <c r="U3458" s="170"/>
      <c r="V3458" s="170"/>
      <c r="W3458" s="170"/>
      <c r="X3458" s="117"/>
      <c r="Y3458" s="171"/>
      <c r="Z3458" s="171"/>
      <c r="AA3458" s="171"/>
      <c r="AB3458" s="171"/>
      <c r="AC3458" s="171"/>
      <c r="AD3458" s="171"/>
      <c r="AE3458" s="171"/>
      <c r="AF3458" s="171"/>
      <c r="AG3458" s="171"/>
      <c r="AH3458" s="171"/>
      <c r="AI3458" s="171"/>
    </row>
    <row r="3459" spans="1:35" s="172" customFormat="1" ht="24" hidden="1" x14ac:dyDescent="0.2">
      <c r="A3459" s="167">
        <v>2</v>
      </c>
      <c r="B3459" s="647">
        <v>0</v>
      </c>
      <c r="C3459" s="647">
        <v>4</v>
      </c>
      <c r="D3459" s="647">
        <v>4</v>
      </c>
      <c r="E3459" s="163" t="s">
        <v>3862</v>
      </c>
      <c r="F3459" s="593" t="s">
        <v>4675</v>
      </c>
      <c r="G3459" s="143"/>
      <c r="H3459" s="166">
        <v>42221800</v>
      </c>
      <c r="I3459" s="180" t="s">
        <v>2751</v>
      </c>
      <c r="J3459" s="169"/>
      <c r="K3459" s="169"/>
      <c r="L3459" s="169"/>
      <c r="M3459" s="146"/>
      <c r="N3459" s="184"/>
      <c r="O3459" s="169"/>
      <c r="P3459" s="146"/>
      <c r="Q3459" s="146">
        <f t="shared" si="72"/>
        <v>0</v>
      </c>
      <c r="R3459" s="182" t="s">
        <v>4741</v>
      </c>
      <c r="S3459" s="226"/>
      <c r="T3459" s="676" t="s">
        <v>4687</v>
      </c>
      <c r="U3459" s="170"/>
      <c r="V3459" s="170"/>
      <c r="W3459" s="170"/>
      <c r="X3459" s="117"/>
      <c r="Y3459" s="171"/>
      <c r="Z3459" s="171"/>
      <c r="AA3459" s="171"/>
      <c r="AB3459" s="171"/>
      <c r="AC3459" s="171"/>
      <c r="AD3459" s="171"/>
      <c r="AE3459" s="171"/>
      <c r="AF3459" s="171"/>
      <c r="AG3459" s="171"/>
      <c r="AH3459" s="171"/>
      <c r="AI3459" s="171"/>
    </row>
    <row r="3460" spans="1:35" s="172" customFormat="1" ht="24" hidden="1" x14ac:dyDescent="0.2">
      <c r="A3460" s="167">
        <v>2</v>
      </c>
      <c r="B3460" s="647">
        <v>0</v>
      </c>
      <c r="C3460" s="647">
        <v>4</v>
      </c>
      <c r="D3460" s="647">
        <v>4</v>
      </c>
      <c r="E3460" s="163" t="s">
        <v>3862</v>
      </c>
      <c r="F3460" s="593" t="s">
        <v>4675</v>
      </c>
      <c r="G3460" s="143"/>
      <c r="H3460" s="166">
        <v>42221800</v>
      </c>
      <c r="I3460" s="180" t="s">
        <v>2752</v>
      </c>
      <c r="J3460" s="169"/>
      <c r="K3460" s="169"/>
      <c r="L3460" s="169"/>
      <c r="M3460" s="146"/>
      <c r="N3460" s="184"/>
      <c r="O3460" s="169"/>
      <c r="P3460" s="146"/>
      <c r="Q3460" s="146">
        <f t="shared" si="72"/>
        <v>0</v>
      </c>
      <c r="R3460" s="182" t="s">
        <v>4741</v>
      </c>
      <c r="S3460" s="226"/>
      <c r="T3460" s="676" t="s">
        <v>4687</v>
      </c>
      <c r="U3460" s="170"/>
      <c r="V3460" s="170"/>
      <c r="W3460" s="170"/>
      <c r="X3460" s="117"/>
      <c r="Y3460" s="171"/>
      <c r="Z3460" s="171"/>
      <c r="AA3460" s="171"/>
      <c r="AB3460" s="171"/>
      <c r="AC3460" s="171"/>
      <c r="AD3460" s="171"/>
      <c r="AE3460" s="171"/>
      <c r="AF3460" s="171"/>
      <c r="AG3460" s="171"/>
      <c r="AH3460" s="171"/>
      <c r="AI3460" s="171"/>
    </row>
    <row r="3461" spans="1:35" s="172" customFormat="1" ht="24" hidden="1" x14ac:dyDescent="0.2">
      <c r="A3461" s="167">
        <v>2</v>
      </c>
      <c r="B3461" s="647">
        <v>0</v>
      </c>
      <c r="C3461" s="647">
        <v>4</v>
      </c>
      <c r="D3461" s="647">
        <v>4</v>
      </c>
      <c r="E3461" s="163" t="s">
        <v>3862</v>
      </c>
      <c r="F3461" s="593" t="s">
        <v>4675</v>
      </c>
      <c r="G3461" s="143"/>
      <c r="H3461" s="166">
        <v>42142500</v>
      </c>
      <c r="I3461" s="180" t="s">
        <v>1060</v>
      </c>
      <c r="J3461" s="169"/>
      <c r="K3461" s="169"/>
      <c r="L3461" s="169"/>
      <c r="M3461" s="146"/>
      <c r="N3461" s="184"/>
      <c r="O3461" s="169"/>
      <c r="P3461" s="146"/>
      <c r="Q3461" s="146">
        <f t="shared" si="72"/>
        <v>0</v>
      </c>
      <c r="R3461" s="182" t="s">
        <v>4741</v>
      </c>
      <c r="S3461" s="226"/>
      <c r="T3461" s="676" t="s">
        <v>4687</v>
      </c>
      <c r="U3461" s="170"/>
      <c r="V3461" s="170"/>
      <c r="W3461" s="170"/>
      <c r="X3461" s="117"/>
      <c r="Y3461" s="171"/>
      <c r="Z3461" s="171"/>
      <c r="AA3461" s="171"/>
      <c r="AB3461" s="171"/>
      <c r="AC3461" s="171"/>
      <c r="AD3461" s="171"/>
      <c r="AE3461" s="171"/>
      <c r="AF3461" s="171"/>
      <c r="AG3461" s="171"/>
      <c r="AH3461" s="171"/>
      <c r="AI3461" s="171"/>
    </row>
    <row r="3462" spans="1:35" s="172" customFormat="1" ht="24" hidden="1" x14ac:dyDescent="0.2">
      <c r="A3462" s="167">
        <v>2</v>
      </c>
      <c r="B3462" s="647">
        <v>0</v>
      </c>
      <c r="C3462" s="647">
        <v>4</v>
      </c>
      <c r="D3462" s="647">
        <v>4</v>
      </c>
      <c r="E3462" s="163" t="s">
        <v>3862</v>
      </c>
      <c r="F3462" s="593" t="s">
        <v>4675</v>
      </c>
      <c r="G3462" s="143"/>
      <c r="H3462" s="166">
        <v>42142500</v>
      </c>
      <c r="I3462" s="180" t="s">
        <v>1061</v>
      </c>
      <c r="J3462" s="169"/>
      <c r="K3462" s="169"/>
      <c r="L3462" s="169"/>
      <c r="M3462" s="146"/>
      <c r="N3462" s="184"/>
      <c r="O3462" s="169"/>
      <c r="P3462" s="146"/>
      <c r="Q3462" s="146">
        <f t="shared" si="72"/>
        <v>0</v>
      </c>
      <c r="R3462" s="182" t="s">
        <v>4741</v>
      </c>
      <c r="S3462" s="226"/>
      <c r="T3462" s="676" t="s">
        <v>4687</v>
      </c>
      <c r="U3462" s="170"/>
      <c r="V3462" s="170"/>
      <c r="W3462" s="170"/>
      <c r="X3462" s="117"/>
      <c r="Y3462" s="171"/>
      <c r="Z3462" s="171"/>
      <c r="AA3462" s="171"/>
      <c r="AB3462" s="171"/>
      <c r="AC3462" s="171"/>
      <c r="AD3462" s="171"/>
      <c r="AE3462" s="171"/>
      <c r="AF3462" s="171"/>
      <c r="AG3462" s="171"/>
      <c r="AH3462" s="171"/>
      <c r="AI3462" s="171"/>
    </row>
    <row r="3463" spans="1:35" s="172" customFormat="1" ht="24" hidden="1" x14ac:dyDescent="0.2">
      <c r="A3463" s="167">
        <v>2</v>
      </c>
      <c r="B3463" s="647">
        <v>0</v>
      </c>
      <c r="C3463" s="647">
        <v>4</v>
      </c>
      <c r="D3463" s="647">
        <v>4</v>
      </c>
      <c r="E3463" s="163" t="s">
        <v>3862</v>
      </c>
      <c r="F3463" s="593" t="s">
        <v>4675</v>
      </c>
      <c r="G3463" s="143"/>
      <c r="H3463" s="166">
        <v>42142500</v>
      </c>
      <c r="I3463" s="180" t="s">
        <v>1062</v>
      </c>
      <c r="J3463" s="169"/>
      <c r="K3463" s="169"/>
      <c r="L3463" s="169"/>
      <c r="M3463" s="146"/>
      <c r="N3463" s="184"/>
      <c r="O3463" s="169"/>
      <c r="P3463" s="146"/>
      <c r="Q3463" s="146">
        <f t="shared" si="72"/>
        <v>0</v>
      </c>
      <c r="R3463" s="182" t="s">
        <v>4741</v>
      </c>
      <c r="S3463" s="226"/>
      <c r="T3463" s="676" t="s">
        <v>4687</v>
      </c>
      <c r="U3463" s="170"/>
      <c r="V3463" s="170"/>
      <c r="W3463" s="170"/>
      <c r="X3463" s="117"/>
      <c r="Y3463" s="171"/>
      <c r="Z3463" s="171"/>
      <c r="AA3463" s="171"/>
      <c r="AB3463" s="171"/>
      <c r="AC3463" s="171"/>
      <c r="AD3463" s="171"/>
      <c r="AE3463" s="171"/>
      <c r="AF3463" s="171"/>
      <c r="AG3463" s="171"/>
      <c r="AH3463" s="171"/>
      <c r="AI3463" s="171"/>
    </row>
    <row r="3464" spans="1:35" s="172" customFormat="1" ht="24" hidden="1" x14ac:dyDescent="0.2">
      <c r="A3464" s="167">
        <v>2</v>
      </c>
      <c r="B3464" s="647">
        <v>0</v>
      </c>
      <c r="C3464" s="647">
        <v>4</v>
      </c>
      <c r="D3464" s="647">
        <v>4</v>
      </c>
      <c r="E3464" s="163" t="s">
        <v>3862</v>
      </c>
      <c r="F3464" s="593" t="s">
        <v>4675</v>
      </c>
      <c r="G3464" s="143"/>
      <c r="H3464" s="166">
        <v>42142500</v>
      </c>
      <c r="I3464" s="180" t="s">
        <v>1063</v>
      </c>
      <c r="J3464" s="169"/>
      <c r="K3464" s="169"/>
      <c r="L3464" s="169"/>
      <c r="M3464" s="146"/>
      <c r="N3464" s="184"/>
      <c r="O3464" s="169"/>
      <c r="P3464" s="146"/>
      <c r="Q3464" s="146">
        <f t="shared" si="72"/>
        <v>0</v>
      </c>
      <c r="R3464" s="182" t="s">
        <v>4741</v>
      </c>
      <c r="S3464" s="226"/>
      <c r="T3464" s="676" t="s">
        <v>4687</v>
      </c>
      <c r="U3464" s="170"/>
      <c r="V3464" s="170"/>
      <c r="W3464" s="170"/>
      <c r="X3464" s="117"/>
      <c r="Y3464" s="171"/>
      <c r="Z3464" s="171"/>
      <c r="AA3464" s="171"/>
      <c r="AB3464" s="171"/>
      <c r="AC3464" s="171"/>
      <c r="AD3464" s="171"/>
      <c r="AE3464" s="171"/>
      <c r="AF3464" s="171"/>
      <c r="AG3464" s="171"/>
      <c r="AH3464" s="171"/>
      <c r="AI3464" s="171"/>
    </row>
    <row r="3465" spans="1:35" s="172" customFormat="1" ht="24" hidden="1" x14ac:dyDescent="0.2">
      <c r="A3465" s="167">
        <v>2</v>
      </c>
      <c r="B3465" s="647">
        <v>0</v>
      </c>
      <c r="C3465" s="647">
        <v>4</v>
      </c>
      <c r="D3465" s="647">
        <v>4</v>
      </c>
      <c r="E3465" s="163" t="s">
        <v>3862</v>
      </c>
      <c r="F3465" s="593" t="s">
        <v>4675</v>
      </c>
      <c r="G3465" s="143"/>
      <c r="H3465" s="166">
        <v>42142500</v>
      </c>
      <c r="I3465" s="180" t="s">
        <v>1064</v>
      </c>
      <c r="J3465" s="169"/>
      <c r="K3465" s="169"/>
      <c r="L3465" s="169"/>
      <c r="M3465" s="146"/>
      <c r="N3465" s="184"/>
      <c r="O3465" s="169"/>
      <c r="P3465" s="146"/>
      <c r="Q3465" s="146">
        <f t="shared" si="72"/>
        <v>0</v>
      </c>
      <c r="R3465" s="182" t="s">
        <v>4741</v>
      </c>
      <c r="S3465" s="226"/>
      <c r="T3465" s="676" t="s">
        <v>4687</v>
      </c>
      <c r="U3465" s="170"/>
      <c r="V3465" s="170"/>
      <c r="W3465" s="170"/>
      <c r="X3465" s="117"/>
      <c r="Y3465" s="171"/>
      <c r="Z3465" s="171"/>
      <c r="AA3465" s="171"/>
      <c r="AB3465" s="171"/>
      <c r="AC3465" s="171"/>
      <c r="AD3465" s="171"/>
      <c r="AE3465" s="171"/>
      <c r="AF3465" s="171"/>
      <c r="AG3465" s="171"/>
      <c r="AH3465" s="171"/>
      <c r="AI3465" s="171"/>
    </row>
    <row r="3466" spans="1:35" s="172" customFormat="1" ht="24" hidden="1" x14ac:dyDescent="0.2">
      <c r="A3466" s="167">
        <v>2</v>
      </c>
      <c r="B3466" s="647">
        <v>0</v>
      </c>
      <c r="C3466" s="647">
        <v>4</v>
      </c>
      <c r="D3466" s="647">
        <v>4</v>
      </c>
      <c r="E3466" s="163" t="s">
        <v>3862</v>
      </c>
      <c r="F3466" s="593" t="s">
        <v>4675</v>
      </c>
      <c r="G3466" s="143"/>
      <c r="H3466" s="166">
        <v>42142500</v>
      </c>
      <c r="I3466" s="180" t="s">
        <v>1065</v>
      </c>
      <c r="J3466" s="169"/>
      <c r="K3466" s="169"/>
      <c r="L3466" s="169"/>
      <c r="M3466" s="146"/>
      <c r="N3466" s="184"/>
      <c r="O3466" s="169"/>
      <c r="P3466" s="146"/>
      <c r="Q3466" s="146">
        <f t="shared" si="72"/>
        <v>0</v>
      </c>
      <c r="R3466" s="182" t="s">
        <v>4741</v>
      </c>
      <c r="S3466" s="226"/>
      <c r="T3466" s="676" t="s">
        <v>4687</v>
      </c>
      <c r="U3466" s="170"/>
      <c r="V3466" s="170"/>
      <c r="W3466" s="170"/>
      <c r="X3466" s="117"/>
      <c r="Y3466" s="171"/>
      <c r="Z3466" s="171"/>
      <c r="AA3466" s="171"/>
      <c r="AB3466" s="171"/>
      <c r="AC3466" s="171"/>
      <c r="AD3466" s="171"/>
      <c r="AE3466" s="171"/>
      <c r="AF3466" s="171"/>
      <c r="AG3466" s="171"/>
      <c r="AH3466" s="171"/>
      <c r="AI3466" s="171"/>
    </row>
    <row r="3467" spans="1:35" s="172" customFormat="1" ht="24" hidden="1" x14ac:dyDescent="0.2">
      <c r="A3467" s="167">
        <v>2</v>
      </c>
      <c r="B3467" s="647">
        <v>0</v>
      </c>
      <c r="C3467" s="647">
        <v>4</v>
      </c>
      <c r="D3467" s="647">
        <v>4</v>
      </c>
      <c r="E3467" s="163" t="s">
        <v>3862</v>
      </c>
      <c r="F3467" s="593" t="s">
        <v>4675</v>
      </c>
      <c r="G3467" s="143"/>
      <c r="H3467" s="166">
        <v>42142500</v>
      </c>
      <c r="I3467" s="180" t="s">
        <v>1066</v>
      </c>
      <c r="J3467" s="169"/>
      <c r="K3467" s="169"/>
      <c r="L3467" s="169"/>
      <c r="M3467" s="146"/>
      <c r="N3467" s="184"/>
      <c r="O3467" s="169"/>
      <c r="P3467" s="146"/>
      <c r="Q3467" s="146">
        <f t="shared" si="72"/>
        <v>0</v>
      </c>
      <c r="R3467" s="182" t="s">
        <v>4741</v>
      </c>
      <c r="S3467" s="226"/>
      <c r="T3467" s="676" t="s">
        <v>4687</v>
      </c>
      <c r="U3467" s="170"/>
      <c r="V3467" s="170"/>
      <c r="W3467" s="170"/>
      <c r="X3467" s="117"/>
      <c r="Y3467" s="171"/>
      <c r="Z3467" s="171"/>
      <c r="AA3467" s="171"/>
      <c r="AB3467" s="171"/>
      <c r="AC3467" s="171"/>
      <c r="AD3467" s="171"/>
      <c r="AE3467" s="171"/>
      <c r="AF3467" s="171"/>
      <c r="AG3467" s="171"/>
      <c r="AH3467" s="171"/>
      <c r="AI3467" s="171"/>
    </row>
    <row r="3468" spans="1:35" s="172" customFormat="1" ht="24" hidden="1" x14ac:dyDescent="0.2">
      <c r="A3468" s="167">
        <v>2</v>
      </c>
      <c r="B3468" s="647">
        <v>0</v>
      </c>
      <c r="C3468" s="647">
        <v>4</v>
      </c>
      <c r="D3468" s="647">
        <v>4</v>
      </c>
      <c r="E3468" s="163" t="s">
        <v>3862</v>
      </c>
      <c r="F3468" s="593" t="s">
        <v>4675</v>
      </c>
      <c r="G3468" s="143"/>
      <c r="H3468" s="166">
        <v>42142500</v>
      </c>
      <c r="I3468" s="180" t="s">
        <v>1067</v>
      </c>
      <c r="J3468" s="169"/>
      <c r="K3468" s="169"/>
      <c r="L3468" s="169"/>
      <c r="M3468" s="146"/>
      <c r="N3468" s="184"/>
      <c r="O3468" s="169"/>
      <c r="P3468" s="146"/>
      <c r="Q3468" s="146">
        <f t="shared" si="72"/>
        <v>0</v>
      </c>
      <c r="R3468" s="182" t="s">
        <v>4741</v>
      </c>
      <c r="S3468" s="226"/>
      <c r="T3468" s="676" t="s">
        <v>4687</v>
      </c>
      <c r="U3468" s="170"/>
      <c r="V3468" s="170"/>
      <c r="W3468" s="170"/>
      <c r="X3468" s="117"/>
      <c r="Y3468" s="171"/>
      <c r="Z3468" s="171"/>
      <c r="AA3468" s="171"/>
      <c r="AB3468" s="171"/>
      <c r="AC3468" s="171"/>
      <c r="AD3468" s="171"/>
      <c r="AE3468" s="171"/>
      <c r="AF3468" s="171"/>
      <c r="AG3468" s="171"/>
      <c r="AH3468" s="171"/>
      <c r="AI3468" s="171"/>
    </row>
    <row r="3469" spans="1:35" s="172" customFormat="1" ht="24" hidden="1" x14ac:dyDescent="0.2">
      <c r="A3469" s="167">
        <v>2</v>
      </c>
      <c r="B3469" s="647">
        <v>0</v>
      </c>
      <c r="C3469" s="647">
        <v>4</v>
      </c>
      <c r="D3469" s="647">
        <v>4</v>
      </c>
      <c r="E3469" s="163" t="s">
        <v>3862</v>
      </c>
      <c r="F3469" s="593" t="s">
        <v>4675</v>
      </c>
      <c r="G3469" s="143"/>
      <c r="H3469" s="166">
        <v>42142500</v>
      </c>
      <c r="I3469" s="180" t="s">
        <v>1149</v>
      </c>
      <c r="J3469" s="169"/>
      <c r="K3469" s="169"/>
      <c r="L3469" s="169"/>
      <c r="M3469" s="146"/>
      <c r="N3469" s="184"/>
      <c r="O3469" s="169"/>
      <c r="P3469" s="146"/>
      <c r="Q3469" s="146">
        <f t="shared" si="72"/>
        <v>0</v>
      </c>
      <c r="R3469" s="182" t="s">
        <v>4741</v>
      </c>
      <c r="S3469" s="226"/>
      <c r="T3469" s="676" t="s">
        <v>4687</v>
      </c>
      <c r="U3469" s="170"/>
      <c r="V3469" s="170"/>
      <c r="W3469" s="170"/>
      <c r="X3469" s="117"/>
      <c r="Y3469" s="171"/>
      <c r="Z3469" s="171"/>
      <c r="AA3469" s="171"/>
      <c r="AB3469" s="171"/>
      <c r="AC3469" s="171"/>
      <c r="AD3469" s="171"/>
      <c r="AE3469" s="171"/>
      <c r="AF3469" s="171"/>
      <c r="AG3469" s="171"/>
      <c r="AH3469" s="171"/>
      <c r="AI3469" s="171"/>
    </row>
    <row r="3470" spans="1:35" s="172" customFormat="1" ht="24" hidden="1" x14ac:dyDescent="0.2">
      <c r="A3470" s="167">
        <v>2</v>
      </c>
      <c r="B3470" s="647">
        <v>0</v>
      </c>
      <c r="C3470" s="647">
        <v>4</v>
      </c>
      <c r="D3470" s="647">
        <v>4</v>
      </c>
      <c r="E3470" s="163" t="s">
        <v>3862</v>
      </c>
      <c r="F3470" s="593" t="s">
        <v>4675</v>
      </c>
      <c r="G3470" s="143"/>
      <c r="H3470" s="166">
        <v>42142500</v>
      </c>
      <c r="I3470" s="180" t="s">
        <v>1150</v>
      </c>
      <c r="J3470" s="169"/>
      <c r="K3470" s="169"/>
      <c r="L3470" s="169"/>
      <c r="M3470" s="146"/>
      <c r="N3470" s="184"/>
      <c r="O3470" s="169"/>
      <c r="P3470" s="146"/>
      <c r="Q3470" s="146">
        <f t="shared" si="72"/>
        <v>0</v>
      </c>
      <c r="R3470" s="182" t="s">
        <v>4741</v>
      </c>
      <c r="S3470" s="226"/>
      <c r="T3470" s="676" t="s">
        <v>4687</v>
      </c>
      <c r="U3470" s="170"/>
      <c r="V3470" s="170"/>
      <c r="W3470" s="170"/>
      <c r="X3470" s="117"/>
      <c r="Y3470" s="171"/>
      <c r="Z3470" s="171"/>
      <c r="AA3470" s="171"/>
      <c r="AB3470" s="171"/>
      <c r="AC3470" s="171"/>
      <c r="AD3470" s="171"/>
      <c r="AE3470" s="171"/>
      <c r="AF3470" s="171"/>
      <c r="AG3470" s="171"/>
      <c r="AH3470" s="171"/>
      <c r="AI3470" s="171"/>
    </row>
    <row r="3471" spans="1:35" s="172" customFormat="1" ht="24" hidden="1" x14ac:dyDescent="0.2">
      <c r="A3471" s="167">
        <v>2</v>
      </c>
      <c r="B3471" s="647">
        <v>0</v>
      </c>
      <c r="C3471" s="647">
        <v>4</v>
      </c>
      <c r="D3471" s="647">
        <v>4</v>
      </c>
      <c r="E3471" s="163" t="s">
        <v>3862</v>
      </c>
      <c r="F3471" s="593" t="s">
        <v>4675</v>
      </c>
      <c r="G3471" s="143"/>
      <c r="H3471" s="166">
        <v>42142500</v>
      </c>
      <c r="I3471" s="180" t="s">
        <v>1151</v>
      </c>
      <c r="J3471" s="169"/>
      <c r="K3471" s="169"/>
      <c r="L3471" s="169"/>
      <c r="M3471" s="146"/>
      <c r="N3471" s="184"/>
      <c r="O3471" s="169"/>
      <c r="P3471" s="146"/>
      <c r="Q3471" s="146">
        <f t="shared" si="72"/>
        <v>0</v>
      </c>
      <c r="R3471" s="182" t="s">
        <v>4741</v>
      </c>
      <c r="S3471" s="226"/>
      <c r="T3471" s="676" t="s">
        <v>4687</v>
      </c>
      <c r="U3471" s="170"/>
      <c r="V3471" s="170"/>
      <c r="W3471" s="170"/>
      <c r="X3471" s="117"/>
      <c r="Y3471" s="171"/>
      <c r="Z3471" s="171"/>
      <c r="AA3471" s="171"/>
      <c r="AB3471" s="171"/>
      <c r="AC3471" s="171"/>
      <c r="AD3471" s="171"/>
      <c r="AE3471" s="171"/>
      <c r="AF3471" s="171"/>
      <c r="AG3471" s="171"/>
      <c r="AH3471" s="171"/>
      <c r="AI3471" s="171"/>
    </row>
    <row r="3472" spans="1:35" s="172" customFormat="1" ht="24" hidden="1" customHeight="1" x14ac:dyDescent="0.2">
      <c r="A3472" s="167">
        <v>2</v>
      </c>
      <c r="B3472" s="647">
        <v>0</v>
      </c>
      <c r="C3472" s="647">
        <v>4</v>
      </c>
      <c r="D3472" s="647">
        <v>4</v>
      </c>
      <c r="E3472" s="163" t="s">
        <v>3862</v>
      </c>
      <c r="F3472" s="593" t="s">
        <v>4675</v>
      </c>
      <c r="G3472" s="143"/>
      <c r="H3472" s="166">
        <v>42142500</v>
      </c>
      <c r="I3472" s="180" t="s">
        <v>2753</v>
      </c>
      <c r="J3472" s="169"/>
      <c r="K3472" s="169"/>
      <c r="L3472" s="169"/>
      <c r="M3472" s="146"/>
      <c r="N3472" s="184"/>
      <c r="O3472" s="169"/>
      <c r="P3472" s="146"/>
      <c r="Q3472" s="146">
        <f t="shared" si="72"/>
        <v>0</v>
      </c>
      <c r="R3472" s="182" t="s">
        <v>4741</v>
      </c>
      <c r="S3472" s="226"/>
      <c r="T3472" s="676" t="s">
        <v>4687</v>
      </c>
      <c r="U3472" s="170"/>
      <c r="V3472" s="170"/>
      <c r="W3472" s="170"/>
      <c r="X3472" s="117"/>
      <c r="Y3472" s="171"/>
      <c r="Z3472" s="171"/>
      <c r="AA3472" s="171"/>
      <c r="AB3472" s="171"/>
      <c r="AC3472" s="171"/>
      <c r="AD3472" s="171"/>
      <c r="AE3472" s="171"/>
      <c r="AF3472" s="171"/>
      <c r="AG3472" s="171"/>
      <c r="AH3472" s="171"/>
      <c r="AI3472" s="171"/>
    </row>
    <row r="3473" spans="1:35" s="172" customFormat="1" ht="24" hidden="1" x14ac:dyDescent="0.2">
      <c r="A3473" s="167">
        <v>2</v>
      </c>
      <c r="B3473" s="647">
        <v>0</v>
      </c>
      <c r="C3473" s="647">
        <v>4</v>
      </c>
      <c r="D3473" s="647">
        <v>4</v>
      </c>
      <c r="E3473" s="163" t="s">
        <v>3862</v>
      </c>
      <c r="F3473" s="593" t="s">
        <v>4675</v>
      </c>
      <c r="G3473" s="143"/>
      <c r="H3473" s="166">
        <v>42142500</v>
      </c>
      <c r="I3473" s="180" t="s">
        <v>1152</v>
      </c>
      <c r="J3473" s="169"/>
      <c r="K3473" s="169"/>
      <c r="L3473" s="169"/>
      <c r="M3473" s="146"/>
      <c r="N3473" s="184" t="s">
        <v>4934</v>
      </c>
      <c r="O3473" s="169">
        <v>2</v>
      </c>
      <c r="P3473" s="146"/>
      <c r="Q3473" s="146">
        <f t="shared" si="72"/>
        <v>0</v>
      </c>
      <c r="R3473" s="182" t="s">
        <v>4741</v>
      </c>
      <c r="S3473" s="226"/>
      <c r="T3473" s="676" t="s">
        <v>4687</v>
      </c>
      <c r="U3473" s="170"/>
      <c r="V3473" s="170"/>
      <c r="W3473" s="170"/>
      <c r="X3473" s="117"/>
      <c r="Y3473" s="171"/>
      <c r="Z3473" s="171"/>
      <c r="AA3473" s="171"/>
      <c r="AB3473" s="171"/>
      <c r="AC3473" s="171"/>
      <c r="AD3473" s="171"/>
      <c r="AE3473" s="171"/>
      <c r="AF3473" s="171"/>
      <c r="AG3473" s="171"/>
      <c r="AH3473" s="171"/>
      <c r="AI3473" s="171"/>
    </row>
    <row r="3474" spans="1:35" s="172" customFormat="1" ht="24" hidden="1" x14ac:dyDescent="0.2">
      <c r="A3474" s="167">
        <v>2</v>
      </c>
      <c r="B3474" s="647">
        <v>0</v>
      </c>
      <c r="C3474" s="647">
        <v>4</v>
      </c>
      <c r="D3474" s="647">
        <v>4</v>
      </c>
      <c r="E3474" s="163" t="s">
        <v>3862</v>
      </c>
      <c r="F3474" s="593" t="s">
        <v>4675</v>
      </c>
      <c r="G3474" s="143"/>
      <c r="H3474" s="166">
        <v>42142500</v>
      </c>
      <c r="I3474" s="180" t="s">
        <v>1153</v>
      </c>
      <c r="J3474" s="169"/>
      <c r="K3474" s="169"/>
      <c r="L3474" s="169"/>
      <c r="M3474" s="146"/>
      <c r="N3474" s="184"/>
      <c r="O3474" s="169"/>
      <c r="P3474" s="146"/>
      <c r="Q3474" s="146">
        <f t="shared" si="72"/>
        <v>0</v>
      </c>
      <c r="R3474" s="182" t="s">
        <v>4741</v>
      </c>
      <c r="S3474" s="226"/>
      <c r="T3474" s="676" t="s">
        <v>4687</v>
      </c>
      <c r="U3474" s="170"/>
      <c r="V3474" s="170"/>
      <c r="W3474" s="170"/>
      <c r="X3474" s="117"/>
      <c r="Y3474" s="171"/>
      <c r="Z3474" s="171"/>
      <c r="AA3474" s="171"/>
      <c r="AB3474" s="171"/>
      <c r="AC3474" s="171"/>
      <c r="AD3474" s="171"/>
      <c r="AE3474" s="171"/>
      <c r="AF3474" s="171"/>
      <c r="AG3474" s="171"/>
      <c r="AH3474" s="171"/>
      <c r="AI3474" s="171"/>
    </row>
    <row r="3475" spans="1:35" s="172" customFormat="1" ht="24" hidden="1" x14ac:dyDescent="0.2">
      <c r="A3475" s="167">
        <v>2</v>
      </c>
      <c r="B3475" s="647">
        <v>0</v>
      </c>
      <c r="C3475" s="647">
        <v>4</v>
      </c>
      <c r="D3475" s="647">
        <v>4</v>
      </c>
      <c r="E3475" s="163" t="s">
        <v>3862</v>
      </c>
      <c r="F3475" s="593" t="s">
        <v>4675</v>
      </c>
      <c r="G3475" s="143"/>
      <c r="H3475" s="166">
        <v>42142500</v>
      </c>
      <c r="I3475" s="180" t="s">
        <v>2754</v>
      </c>
      <c r="J3475" s="169"/>
      <c r="K3475" s="169"/>
      <c r="L3475" s="169"/>
      <c r="M3475" s="146"/>
      <c r="N3475" s="184" t="s">
        <v>4780</v>
      </c>
      <c r="O3475" s="169"/>
      <c r="P3475" s="146"/>
      <c r="Q3475" s="146">
        <f t="shared" si="72"/>
        <v>0</v>
      </c>
      <c r="R3475" s="182" t="s">
        <v>4741</v>
      </c>
      <c r="S3475" s="226"/>
      <c r="T3475" s="676" t="s">
        <v>4687</v>
      </c>
      <c r="U3475" s="170"/>
      <c r="V3475" s="170"/>
      <c r="W3475" s="170"/>
      <c r="X3475" s="117"/>
      <c r="Y3475" s="171"/>
      <c r="Z3475" s="171"/>
      <c r="AA3475" s="171"/>
      <c r="AB3475" s="171"/>
      <c r="AC3475" s="171"/>
      <c r="AD3475" s="171"/>
      <c r="AE3475" s="171"/>
      <c r="AF3475" s="171"/>
      <c r="AG3475" s="171"/>
      <c r="AH3475" s="171"/>
      <c r="AI3475" s="171"/>
    </row>
    <row r="3476" spans="1:35" s="172" customFormat="1" ht="24" hidden="1" x14ac:dyDescent="0.2">
      <c r="A3476" s="167">
        <v>2</v>
      </c>
      <c r="B3476" s="647">
        <v>0</v>
      </c>
      <c r="C3476" s="647">
        <v>4</v>
      </c>
      <c r="D3476" s="647">
        <v>4</v>
      </c>
      <c r="E3476" s="163" t="s">
        <v>3862</v>
      </c>
      <c r="F3476" s="593" t="s">
        <v>4675</v>
      </c>
      <c r="G3476" s="143"/>
      <c r="H3476" s="166">
        <v>42142500</v>
      </c>
      <c r="I3476" s="180" t="s">
        <v>1154</v>
      </c>
      <c r="J3476" s="169"/>
      <c r="K3476" s="169"/>
      <c r="L3476" s="169"/>
      <c r="M3476" s="146"/>
      <c r="N3476" s="184"/>
      <c r="O3476" s="169"/>
      <c r="P3476" s="146"/>
      <c r="Q3476" s="146">
        <f t="shared" si="72"/>
        <v>0</v>
      </c>
      <c r="R3476" s="182" t="s">
        <v>4741</v>
      </c>
      <c r="S3476" s="226"/>
      <c r="T3476" s="676" t="s">
        <v>4687</v>
      </c>
      <c r="U3476" s="170"/>
      <c r="V3476" s="170"/>
      <c r="W3476" s="170"/>
      <c r="X3476" s="117"/>
      <c r="Y3476" s="171"/>
      <c r="Z3476" s="171"/>
      <c r="AA3476" s="171"/>
      <c r="AB3476" s="171"/>
      <c r="AC3476" s="171"/>
      <c r="AD3476" s="171"/>
      <c r="AE3476" s="171"/>
      <c r="AF3476" s="171"/>
      <c r="AG3476" s="171"/>
      <c r="AH3476" s="171"/>
      <c r="AI3476" s="171"/>
    </row>
    <row r="3477" spans="1:35" s="172" customFormat="1" ht="24" hidden="1" x14ac:dyDescent="0.2">
      <c r="A3477" s="167">
        <v>2</v>
      </c>
      <c r="B3477" s="647">
        <v>0</v>
      </c>
      <c r="C3477" s="647">
        <v>4</v>
      </c>
      <c r="D3477" s="647">
        <v>4</v>
      </c>
      <c r="E3477" s="163" t="s">
        <v>3862</v>
      </c>
      <c r="F3477" s="593" t="s">
        <v>4675</v>
      </c>
      <c r="G3477" s="143"/>
      <c r="H3477" s="166">
        <v>42142500</v>
      </c>
      <c r="I3477" s="180" t="s">
        <v>2755</v>
      </c>
      <c r="J3477" s="169"/>
      <c r="K3477" s="169"/>
      <c r="L3477" s="169"/>
      <c r="M3477" s="146"/>
      <c r="N3477" s="184"/>
      <c r="O3477" s="169"/>
      <c r="P3477" s="146"/>
      <c r="Q3477" s="146">
        <f t="shared" si="72"/>
        <v>0</v>
      </c>
      <c r="R3477" s="182" t="s">
        <v>4741</v>
      </c>
      <c r="S3477" s="226"/>
      <c r="T3477" s="676" t="s">
        <v>4687</v>
      </c>
      <c r="U3477" s="170"/>
      <c r="V3477" s="170"/>
      <c r="W3477" s="170"/>
      <c r="X3477" s="117"/>
      <c r="Y3477" s="171"/>
      <c r="Z3477" s="171"/>
      <c r="AA3477" s="171"/>
      <c r="AB3477" s="171"/>
      <c r="AC3477" s="171"/>
      <c r="AD3477" s="171"/>
      <c r="AE3477" s="171"/>
      <c r="AF3477" s="171"/>
      <c r="AG3477" s="171"/>
      <c r="AH3477" s="171"/>
      <c r="AI3477" s="171"/>
    </row>
    <row r="3478" spans="1:35" s="172" customFormat="1" ht="24" hidden="1" x14ac:dyDescent="0.2">
      <c r="A3478" s="167">
        <v>2</v>
      </c>
      <c r="B3478" s="647">
        <v>0</v>
      </c>
      <c r="C3478" s="647">
        <v>4</v>
      </c>
      <c r="D3478" s="647">
        <v>4</v>
      </c>
      <c r="E3478" s="163" t="s">
        <v>3862</v>
      </c>
      <c r="F3478" s="593" t="s">
        <v>4675</v>
      </c>
      <c r="G3478" s="143"/>
      <c r="H3478" s="166">
        <v>42142500</v>
      </c>
      <c r="I3478" s="180" t="s">
        <v>2756</v>
      </c>
      <c r="J3478" s="169"/>
      <c r="K3478" s="169"/>
      <c r="L3478" s="169"/>
      <c r="M3478" s="146"/>
      <c r="N3478" s="184"/>
      <c r="O3478" s="169"/>
      <c r="P3478" s="146"/>
      <c r="Q3478" s="146">
        <f t="shared" si="72"/>
        <v>0</v>
      </c>
      <c r="R3478" s="182" t="s">
        <v>4741</v>
      </c>
      <c r="S3478" s="226"/>
      <c r="T3478" s="676" t="s">
        <v>4687</v>
      </c>
      <c r="U3478" s="170"/>
      <c r="V3478" s="170"/>
      <c r="W3478" s="170"/>
      <c r="X3478" s="117"/>
      <c r="Y3478" s="171"/>
      <c r="Z3478" s="171"/>
      <c r="AA3478" s="171"/>
      <c r="AB3478" s="171"/>
      <c r="AC3478" s="171"/>
      <c r="AD3478" s="171"/>
      <c r="AE3478" s="171"/>
      <c r="AF3478" s="171"/>
      <c r="AG3478" s="171"/>
      <c r="AH3478" s="171"/>
      <c r="AI3478" s="171"/>
    </row>
    <row r="3479" spans="1:35" s="172" customFormat="1" ht="24" hidden="1" x14ac:dyDescent="0.2">
      <c r="A3479" s="167">
        <v>2</v>
      </c>
      <c r="B3479" s="647">
        <v>0</v>
      </c>
      <c r="C3479" s="647">
        <v>4</v>
      </c>
      <c r="D3479" s="647">
        <v>4</v>
      </c>
      <c r="E3479" s="163" t="s">
        <v>3862</v>
      </c>
      <c r="F3479" s="593" t="s">
        <v>4675</v>
      </c>
      <c r="G3479" s="143"/>
      <c r="H3479" s="166">
        <v>42142500</v>
      </c>
      <c r="I3479" s="180" t="s">
        <v>2757</v>
      </c>
      <c r="J3479" s="169"/>
      <c r="K3479" s="169"/>
      <c r="L3479" s="169"/>
      <c r="M3479" s="146"/>
      <c r="N3479" s="184"/>
      <c r="O3479" s="169"/>
      <c r="P3479" s="146"/>
      <c r="Q3479" s="146">
        <f t="shared" si="72"/>
        <v>0</v>
      </c>
      <c r="R3479" s="182" t="s">
        <v>4741</v>
      </c>
      <c r="S3479" s="226"/>
      <c r="T3479" s="676" t="s">
        <v>4687</v>
      </c>
      <c r="U3479" s="170"/>
      <c r="V3479" s="170"/>
      <c r="W3479" s="170"/>
      <c r="X3479" s="117"/>
      <c r="Y3479" s="171"/>
      <c r="Z3479" s="171"/>
      <c r="AA3479" s="171"/>
      <c r="AB3479" s="171"/>
      <c r="AC3479" s="171"/>
      <c r="AD3479" s="171"/>
      <c r="AE3479" s="171"/>
      <c r="AF3479" s="171"/>
      <c r="AG3479" s="171"/>
      <c r="AH3479" s="171"/>
      <c r="AI3479" s="171"/>
    </row>
    <row r="3480" spans="1:35" s="172" customFormat="1" ht="24" hidden="1" x14ac:dyDescent="0.2">
      <c r="A3480" s="167">
        <v>2</v>
      </c>
      <c r="B3480" s="647">
        <v>0</v>
      </c>
      <c r="C3480" s="647">
        <v>4</v>
      </c>
      <c r="D3480" s="647">
        <v>4</v>
      </c>
      <c r="E3480" s="163" t="s">
        <v>3862</v>
      </c>
      <c r="F3480" s="593" t="s">
        <v>4675</v>
      </c>
      <c r="G3480" s="143"/>
      <c r="H3480" s="166">
        <v>42142500</v>
      </c>
      <c r="I3480" s="180" t="s">
        <v>2758</v>
      </c>
      <c r="J3480" s="169"/>
      <c r="K3480" s="169"/>
      <c r="L3480" s="169"/>
      <c r="M3480" s="146"/>
      <c r="N3480" s="184"/>
      <c r="O3480" s="169"/>
      <c r="P3480" s="146"/>
      <c r="Q3480" s="146">
        <f t="shared" si="72"/>
        <v>0</v>
      </c>
      <c r="R3480" s="182" t="s">
        <v>4741</v>
      </c>
      <c r="S3480" s="226"/>
      <c r="T3480" s="676" t="s">
        <v>4687</v>
      </c>
      <c r="U3480" s="170"/>
      <c r="V3480" s="170"/>
      <c r="W3480" s="170"/>
      <c r="X3480" s="117"/>
      <c r="Y3480" s="171"/>
      <c r="Z3480" s="171"/>
      <c r="AA3480" s="171"/>
      <c r="AB3480" s="171"/>
      <c r="AC3480" s="171"/>
      <c r="AD3480" s="171"/>
      <c r="AE3480" s="171"/>
      <c r="AF3480" s="171"/>
      <c r="AG3480" s="171"/>
      <c r="AH3480" s="171"/>
      <c r="AI3480" s="171"/>
    </row>
    <row r="3481" spans="1:35" s="172" customFormat="1" ht="24" hidden="1" x14ac:dyDescent="0.2">
      <c r="A3481" s="167">
        <v>2</v>
      </c>
      <c r="B3481" s="647">
        <v>0</v>
      </c>
      <c r="C3481" s="647">
        <v>4</v>
      </c>
      <c r="D3481" s="647">
        <v>4</v>
      </c>
      <c r="E3481" s="163" t="s">
        <v>3862</v>
      </c>
      <c r="F3481" s="593" t="s">
        <v>4675</v>
      </c>
      <c r="G3481" s="143"/>
      <c r="H3481" s="166">
        <v>42142500</v>
      </c>
      <c r="I3481" s="180" t="s">
        <v>1155</v>
      </c>
      <c r="J3481" s="169"/>
      <c r="K3481" s="169"/>
      <c r="L3481" s="169"/>
      <c r="M3481" s="146"/>
      <c r="N3481" s="184"/>
      <c r="O3481" s="169"/>
      <c r="P3481" s="146"/>
      <c r="Q3481" s="146">
        <f t="shared" si="72"/>
        <v>0</v>
      </c>
      <c r="R3481" s="182" t="s">
        <v>4741</v>
      </c>
      <c r="S3481" s="226"/>
      <c r="T3481" s="676" t="s">
        <v>4687</v>
      </c>
      <c r="U3481" s="170"/>
      <c r="V3481" s="170"/>
      <c r="W3481" s="170"/>
      <c r="X3481" s="117"/>
      <c r="Y3481" s="171"/>
      <c r="Z3481" s="171"/>
      <c r="AA3481" s="171"/>
      <c r="AB3481" s="171"/>
      <c r="AC3481" s="171"/>
      <c r="AD3481" s="171"/>
      <c r="AE3481" s="171"/>
      <c r="AF3481" s="171"/>
      <c r="AG3481" s="171"/>
      <c r="AH3481" s="171"/>
      <c r="AI3481" s="171"/>
    </row>
    <row r="3482" spans="1:35" s="172" customFormat="1" ht="24" hidden="1" x14ac:dyDescent="0.2">
      <c r="A3482" s="167">
        <v>2</v>
      </c>
      <c r="B3482" s="647">
        <v>0</v>
      </c>
      <c r="C3482" s="647">
        <v>4</v>
      </c>
      <c r="D3482" s="647">
        <v>4</v>
      </c>
      <c r="E3482" s="163" t="s">
        <v>3862</v>
      </c>
      <c r="F3482" s="593" t="s">
        <v>4675</v>
      </c>
      <c r="G3482" s="143"/>
      <c r="H3482" s="166">
        <v>42142500</v>
      </c>
      <c r="I3482" s="180" t="s">
        <v>1156</v>
      </c>
      <c r="J3482" s="169"/>
      <c r="K3482" s="169"/>
      <c r="L3482" s="169"/>
      <c r="M3482" s="146"/>
      <c r="N3482" s="184"/>
      <c r="O3482" s="169"/>
      <c r="P3482" s="146"/>
      <c r="Q3482" s="146">
        <f t="shared" si="72"/>
        <v>0</v>
      </c>
      <c r="R3482" s="182" t="s">
        <v>4741</v>
      </c>
      <c r="S3482" s="226"/>
      <c r="T3482" s="676" t="s">
        <v>4687</v>
      </c>
      <c r="U3482" s="170"/>
      <c r="V3482" s="170"/>
      <c r="W3482" s="170"/>
      <c r="X3482" s="117"/>
      <c r="Y3482" s="171"/>
      <c r="Z3482" s="171"/>
      <c r="AA3482" s="171"/>
      <c r="AB3482" s="171"/>
      <c r="AC3482" s="171"/>
      <c r="AD3482" s="171"/>
      <c r="AE3482" s="171"/>
      <c r="AF3482" s="171"/>
      <c r="AG3482" s="171"/>
      <c r="AH3482" s="171"/>
      <c r="AI3482" s="171"/>
    </row>
    <row r="3483" spans="1:35" s="172" customFormat="1" ht="24" hidden="1" x14ac:dyDescent="0.2">
      <c r="A3483" s="167">
        <v>2</v>
      </c>
      <c r="B3483" s="647">
        <v>0</v>
      </c>
      <c r="C3483" s="647">
        <v>4</v>
      </c>
      <c r="D3483" s="647">
        <v>4</v>
      </c>
      <c r="E3483" s="163" t="s">
        <v>3862</v>
      </c>
      <c r="F3483" s="593" t="s">
        <v>4675</v>
      </c>
      <c r="G3483" s="143"/>
      <c r="H3483" s="166">
        <v>42142500</v>
      </c>
      <c r="I3483" s="180" t="s">
        <v>1157</v>
      </c>
      <c r="J3483" s="169"/>
      <c r="K3483" s="169"/>
      <c r="L3483" s="169"/>
      <c r="M3483" s="146"/>
      <c r="N3483" s="184"/>
      <c r="O3483" s="169"/>
      <c r="P3483" s="146"/>
      <c r="Q3483" s="146">
        <f t="shared" si="72"/>
        <v>0</v>
      </c>
      <c r="R3483" s="182" t="s">
        <v>4741</v>
      </c>
      <c r="S3483" s="226"/>
      <c r="T3483" s="676" t="s">
        <v>4687</v>
      </c>
      <c r="U3483" s="170"/>
      <c r="V3483" s="170"/>
      <c r="W3483" s="170"/>
      <c r="X3483" s="117"/>
      <c r="Y3483" s="171"/>
      <c r="Z3483" s="171"/>
      <c r="AA3483" s="171"/>
      <c r="AB3483" s="171"/>
      <c r="AC3483" s="171"/>
      <c r="AD3483" s="171"/>
      <c r="AE3483" s="171"/>
      <c r="AF3483" s="171"/>
      <c r="AG3483" s="171"/>
      <c r="AH3483" s="171"/>
      <c r="AI3483" s="171"/>
    </row>
    <row r="3484" spans="1:35" s="172" customFormat="1" ht="24" hidden="1" x14ac:dyDescent="0.2">
      <c r="A3484" s="167">
        <v>2</v>
      </c>
      <c r="B3484" s="647">
        <v>0</v>
      </c>
      <c r="C3484" s="647">
        <v>4</v>
      </c>
      <c r="D3484" s="647">
        <v>4</v>
      </c>
      <c r="E3484" s="163" t="s">
        <v>3862</v>
      </c>
      <c r="F3484" s="593" t="s">
        <v>4675</v>
      </c>
      <c r="G3484" s="143"/>
      <c r="H3484" s="166">
        <v>42142500</v>
      </c>
      <c r="I3484" s="180" t="s">
        <v>2759</v>
      </c>
      <c r="J3484" s="169"/>
      <c r="K3484" s="169"/>
      <c r="L3484" s="169"/>
      <c r="M3484" s="146"/>
      <c r="N3484" s="184"/>
      <c r="O3484" s="169"/>
      <c r="P3484" s="146"/>
      <c r="Q3484" s="146">
        <f t="shared" si="72"/>
        <v>0</v>
      </c>
      <c r="R3484" s="182" t="s">
        <v>4741</v>
      </c>
      <c r="S3484" s="226"/>
      <c r="T3484" s="676" t="s">
        <v>4687</v>
      </c>
      <c r="U3484" s="170"/>
      <c r="V3484" s="170"/>
      <c r="W3484" s="170"/>
      <c r="X3484" s="117"/>
      <c r="Y3484" s="171"/>
      <c r="Z3484" s="171"/>
      <c r="AA3484" s="171"/>
      <c r="AB3484" s="171"/>
      <c r="AC3484" s="171"/>
      <c r="AD3484" s="171"/>
      <c r="AE3484" s="171"/>
      <c r="AF3484" s="171"/>
      <c r="AG3484" s="171"/>
      <c r="AH3484" s="171"/>
      <c r="AI3484" s="171"/>
    </row>
    <row r="3485" spans="1:35" s="172" customFormat="1" ht="24" hidden="1" x14ac:dyDescent="0.2">
      <c r="A3485" s="167">
        <v>2</v>
      </c>
      <c r="B3485" s="647">
        <v>0</v>
      </c>
      <c r="C3485" s="647">
        <v>4</v>
      </c>
      <c r="D3485" s="647">
        <v>4</v>
      </c>
      <c r="E3485" s="163" t="s">
        <v>3862</v>
      </c>
      <c r="F3485" s="593" t="s">
        <v>4675</v>
      </c>
      <c r="G3485" s="143"/>
      <c r="H3485" s="166">
        <v>42142500</v>
      </c>
      <c r="I3485" s="180" t="s">
        <v>2760</v>
      </c>
      <c r="J3485" s="169"/>
      <c r="K3485" s="169"/>
      <c r="L3485" s="169"/>
      <c r="M3485" s="146"/>
      <c r="N3485" s="184"/>
      <c r="O3485" s="169"/>
      <c r="P3485" s="146"/>
      <c r="Q3485" s="146">
        <f t="shared" si="72"/>
        <v>0</v>
      </c>
      <c r="R3485" s="182" t="s">
        <v>4741</v>
      </c>
      <c r="S3485" s="226"/>
      <c r="T3485" s="676" t="s">
        <v>4687</v>
      </c>
      <c r="U3485" s="170"/>
      <c r="V3485" s="170"/>
      <c r="W3485" s="170"/>
      <c r="X3485" s="117"/>
      <c r="Y3485" s="171"/>
      <c r="Z3485" s="171"/>
      <c r="AA3485" s="171"/>
      <c r="AB3485" s="171"/>
      <c r="AC3485" s="171"/>
      <c r="AD3485" s="171"/>
      <c r="AE3485" s="171"/>
      <c r="AF3485" s="171"/>
      <c r="AG3485" s="171"/>
      <c r="AH3485" s="171"/>
      <c r="AI3485" s="171"/>
    </row>
    <row r="3486" spans="1:35" s="172" customFormat="1" ht="24" hidden="1" x14ac:dyDescent="0.2">
      <c r="A3486" s="167">
        <v>2</v>
      </c>
      <c r="B3486" s="647">
        <v>0</v>
      </c>
      <c r="C3486" s="647">
        <v>4</v>
      </c>
      <c r="D3486" s="647">
        <v>4</v>
      </c>
      <c r="E3486" s="163" t="s">
        <v>3862</v>
      </c>
      <c r="F3486" s="593" t="s">
        <v>4675</v>
      </c>
      <c r="G3486" s="143"/>
      <c r="H3486" s="166">
        <v>42142500</v>
      </c>
      <c r="I3486" s="180" t="s">
        <v>2761</v>
      </c>
      <c r="J3486" s="169"/>
      <c r="K3486" s="169"/>
      <c r="L3486" s="169"/>
      <c r="M3486" s="146"/>
      <c r="N3486" s="184"/>
      <c r="O3486" s="169"/>
      <c r="P3486" s="146"/>
      <c r="Q3486" s="146">
        <f t="shared" si="72"/>
        <v>0</v>
      </c>
      <c r="R3486" s="182" t="s">
        <v>4741</v>
      </c>
      <c r="S3486" s="226"/>
      <c r="T3486" s="676" t="s">
        <v>4687</v>
      </c>
      <c r="U3486" s="170"/>
      <c r="V3486" s="170"/>
      <c r="W3486" s="170"/>
      <c r="X3486" s="117"/>
      <c r="Y3486" s="171"/>
      <c r="Z3486" s="171"/>
      <c r="AA3486" s="171"/>
      <c r="AB3486" s="171"/>
      <c r="AC3486" s="171"/>
      <c r="AD3486" s="171"/>
      <c r="AE3486" s="171"/>
      <c r="AF3486" s="171"/>
      <c r="AG3486" s="171"/>
      <c r="AH3486" s="171"/>
      <c r="AI3486" s="171"/>
    </row>
    <row r="3487" spans="1:35" s="172" customFormat="1" ht="24" hidden="1" x14ac:dyDescent="0.2">
      <c r="A3487" s="167">
        <v>2</v>
      </c>
      <c r="B3487" s="647">
        <v>0</v>
      </c>
      <c r="C3487" s="647">
        <v>4</v>
      </c>
      <c r="D3487" s="647">
        <v>4</v>
      </c>
      <c r="E3487" s="163" t="s">
        <v>3862</v>
      </c>
      <c r="F3487" s="593" t="s">
        <v>4675</v>
      </c>
      <c r="G3487" s="143"/>
      <c r="H3487" s="166">
        <v>42142500</v>
      </c>
      <c r="I3487" s="180" t="s">
        <v>2762</v>
      </c>
      <c r="J3487" s="169"/>
      <c r="K3487" s="169"/>
      <c r="L3487" s="169"/>
      <c r="M3487" s="146"/>
      <c r="N3487" s="184"/>
      <c r="O3487" s="169"/>
      <c r="P3487" s="146"/>
      <c r="Q3487" s="146">
        <f t="shared" si="72"/>
        <v>0</v>
      </c>
      <c r="R3487" s="182" t="s">
        <v>4741</v>
      </c>
      <c r="S3487" s="226"/>
      <c r="T3487" s="676" t="s">
        <v>4687</v>
      </c>
      <c r="U3487" s="170"/>
      <c r="V3487" s="170"/>
      <c r="W3487" s="170"/>
      <c r="X3487" s="117"/>
      <c r="Y3487" s="171"/>
      <c r="Z3487" s="171"/>
      <c r="AA3487" s="171"/>
      <c r="AB3487" s="171"/>
      <c r="AC3487" s="171"/>
      <c r="AD3487" s="171"/>
      <c r="AE3487" s="171"/>
      <c r="AF3487" s="171"/>
      <c r="AG3487" s="171"/>
      <c r="AH3487" s="171"/>
      <c r="AI3487" s="171"/>
    </row>
    <row r="3488" spans="1:35" s="172" customFormat="1" ht="24" hidden="1" x14ac:dyDescent="0.2">
      <c r="A3488" s="167">
        <v>2</v>
      </c>
      <c r="B3488" s="647">
        <v>0</v>
      </c>
      <c r="C3488" s="647">
        <v>4</v>
      </c>
      <c r="D3488" s="647">
        <v>4</v>
      </c>
      <c r="E3488" s="163" t="s">
        <v>3862</v>
      </c>
      <c r="F3488" s="593" t="s">
        <v>4675</v>
      </c>
      <c r="G3488" s="143"/>
      <c r="H3488" s="166">
        <v>42142500</v>
      </c>
      <c r="I3488" s="180" t="s">
        <v>1158</v>
      </c>
      <c r="J3488" s="169"/>
      <c r="K3488" s="169"/>
      <c r="L3488" s="169"/>
      <c r="M3488" s="146"/>
      <c r="N3488" s="184"/>
      <c r="O3488" s="169"/>
      <c r="P3488" s="146"/>
      <c r="Q3488" s="146">
        <f t="shared" si="72"/>
        <v>0</v>
      </c>
      <c r="R3488" s="182" t="s">
        <v>4741</v>
      </c>
      <c r="S3488" s="226"/>
      <c r="T3488" s="676" t="s">
        <v>4687</v>
      </c>
      <c r="U3488" s="170"/>
      <c r="V3488" s="170"/>
      <c r="W3488" s="170"/>
      <c r="X3488" s="117"/>
      <c r="Y3488" s="171"/>
      <c r="Z3488" s="171"/>
      <c r="AA3488" s="171"/>
      <c r="AB3488" s="171"/>
      <c r="AC3488" s="171"/>
      <c r="AD3488" s="171"/>
      <c r="AE3488" s="171"/>
      <c r="AF3488" s="171"/>
      <c r="AG3488" s="171"/>
      <c r="AH3488" s="171"/>
      <c r="AI3488" s="171"/>
    </row>
    <row r="3489" spans="1:35" s="172" customFormat="1" ht="24" hidden="1" x14ac:dyDescent="0.2">
      <c r="A3489" s="167">
        <v>2</v>
      </c>
      <c r="B3489" s="647">
        <v>0</v>
      </c>
      <c r="C3489" s="647">
        <v>4</v>
      </c>
      <c r="D3489" s="647">
        <v>4</v>
      </c>
      <c r="E3489" s="163" t="s">
        <v>3862</v>
      </c>
      <c r="F3489" s="593" t="s">
        <v>4675</v>
      </c>
      <c r="G3489" s="143"/>
      <c r="H3489" s="166">
        <v>42142500</v>
      </c>
      <c r="I3489" s="180" t="s">
        <v>1159</v>
      </c>
      <c r="J3489" s="169"/>
      <c r="K3489" s="169"/>
      <c r="L3489" s="169"/>
      <c r="M3489" s="146"/>
      <c r="N3489" s="184"/>
      <c r="O3489" s="169"/>
      <c r="P3489" s="146"/>
      <c r="Q3489" s="146">
        <f t="shared" si="72"/>
        <v>0</v>
      </c>
      <c r="R3489" s="182" t="s">
        <v>4741</v>
      </c>
      <c r="S3489" s="226"/>
      <c r="T3489" s="676" t="s">
        <v>4687</v>
      </c>
      <c r="U3489" s="170"/>
      <c r="V3489" s="170"/>
      <c r="W3489" s="170"/>
      <c r="X3489" s="117"/>
      <c r="Y3489" s="171"/>
      <c r="Z3489" s="171"/>
      <c r="AA3489" s="171"/>
      <c r="AB3489" s="171"/>
      <c r="AC3489" s="171"/>
      <c r="AD3489" s="171"/>
      <c r="AE3489" s="171"/>
      <c r="AF3489" s="171"/>
      <c r="AG3489" s="171"/>
      <c r="AH3489" s="171"/>
      <c r="AI3489" s="171"/>
    </row>
    <row r="3490" spans="1:35" s="172" customFormat="1" ht="24" hidden="1" x14ac:dyDescent="0.2">
      <c r="A3490" s="167">
        <v>2</v>
      </c>
      <c r="B3490" s="647">
        <v>0</v>
      </c>
      <c r="C3490" s="647">
        <v>4</v>
      </c>
      <c r="D3490" s="647">
        <v>4</v>
      </c>
      <c r="E3490" s="163" t="s">
        <v>3862</v>
      </c>
      <c r="F3490" s="593" t="s">
        <v>4675</v>
      </c>
      <c r="G3490" s="143"/>
      <c r="H3490" s="166">
        <v>42142500</v>
      </c>
      <c r="I3490" s="180" t="s">
        <v>1160</v>
      </c>
      <c r="J3490" s="169"/>
      <c r="K3490" s="169"/>
      <c r="L3490" s="169"/>
      <c r="M3490" s="146"/>
      <c r="N3490" s="184"/>
      <c r="O3490" s="169"/>
      <c r="P3490" s="146"/>
      <c r="Q3490" s="146">
        <f t="shared" si="72"/>
        <v>0</v>
      </c>
      <c r="R3490" s="182" t="s">
        <v>4741</v>
      </c>
      <c r="S3490" s="226"/>
      <c r="T3490" s="676" t="s">
        <v>4687</v>
      </c>
      <c r="U3490" s="170"/>
      <c r="V3490" s="170"/>
      <c r="W3490" s="170"/>
      <c r="X3490" s="117"/>
      <c r="Y3490" s="171"/>
      <c r="Z3490" s="171"/>
      <c r="AA3490" s="171"/>
      <c r="AB3490" s="171"/>
      <c r="AC3490" s="171"/>
      <c r="AD3490" s="171"/>
      <c r="AE3490" s="171"/>
      <c r="AF3490" s="171"/>
      <c r="AG3490" s="171"/>
      <c r="AH3490" s="171"/>
      <c r="AI3490" s="171"/>
    </row>
    <row r="3491" spans="1:35" s="172" customFormat="1" ht="24" hidden="1" x14ac:dyDescent="0.2">
      <c r="A3491" s="167">
        <v>2</v>
      </c>
      <c r="B3491" s="647">
        <v>0</v>
      </c>
      <c r="C3491" s="647">
        <v>4</v>
      </c>
      <c r="D3491" s="647">
        <v>4</v>
      </c>
      <c r="E3491" s="163" t="s">
        <v>3862</v>
      </c>
      <c r="F3491" s="593" t="s">
        <v>4675</v>
      </c>
      <c r="G3491" s="143"/>
      <c r="H3491" s="166">
        <v>42142500</v>
      </c>
      <c r="I3491" s="180" t="s">
        <v>1374</v>
      </c>
      <c r="J3491" s="169"/>
      <c r="K3491" s="169"/>
      <c r="L3491" s="169"/>
      <c r="M3491" s="146"/>
      <c r="N3491" s="184"/>
      <c r="O3491" s="169"/>
      <c r="P3491" s="146"/>
      <c r="Q3491" s="146">
        <f t="shared" si="72"/>
        <v>0</v>
      </c>
      <c r="R3491" s="182" t="s">
        <v>4741</v>
      </c>
      <c r="S3491" s="226"/>
      <c r="T3491" s="676" t="s">
        <v>4687</v>
      </c>
      <c r="U3491" s="170"/>
      <c r="V3491" s="170"/>
      <c r="W3491" s="170"/>
      <c r="X3491" s="117"/>
      <c r="Y3491" s="171"/>
      <c r="Z3491" s="171"/>
      <c r="AA3491" s="171"/>
      <c r="AB3491" s="171"/>
      <c r="AC3491" s="171"/>
      <c r="AD3491" s="171"/>
      <c r="AE3491" s="171"/>
      <c r="AF3491" s="171"/>
      <c r="AG3491" s="171"/>
      <c r="AH3491" s="171"/>
      <c r="AI3491" s="171"/>
    </row>
    <row r="3492" spans="1:35" s="172" customFormat="1" ht="24" hidden="1" x14ac:dyDescent="0.2">
      <c r="A3492" s="167">
        <v>2</v>
      </c>
      <c r="B3492" s="647">
        <v>0</v>
      </c>
      <c r="C3492" s="647">
        <v>4</v>
      </c>
      <c r="D3492" s="647">
        <v>4</v>
      </c>
      <c r="E3492" s="163" t="s">
        <v>3862</v>
      </c>
      <c r="F3492" s="593" t="s">
        <v>4675</v>
      </c>
      <c r="G3492" s="143"/>
      <c r="H3492" s="166">
        <v>42142500</v>
      </c>
      <c r="I3492" s="180" t="s">
        <v>1161</v>
      </c>
      <c r="J3492" s="169"/>
      <c r="K3492" s="169"/>
      <c r="L3492" s="169"/>
      <c r="M3492" s="146"/>
      <c r="N3492" s="184"/>
      <c r="O3492" s="169"/>
      <c r="P3492" s="146"/>
      <c r="Q3492" s="146">
        <f t="shared" si="72"/>
        <v>0</v>
      </c>
      <c r="R3492" s="182" t="s">
        <v>4741</v>
      </c>
      <c r="S3492" s="226"/>
      <c r="T3492" s="676" t="s">
        <v>4687</v>
      </c>
      <c r="U3492" s="170"/>
      <c r="V3492" s="170"/>
      <c r="W3492" s="170"/>
      <c r="X3492" s="117"/>
      <c r="Y3492" s="171"/>
      <c r="Z3492" s="171"/>
      <c r="AA3492" s="171"/>
      <c r="AB3492" s="171"/>
      <c r="AC3492" s="171"/>
      <c r="AD3492" s="171"/>
      <c r="AE3492" s="171"/>
      <c r="AF3492" s="171"/>
      <c r="AG3492" s="171"/>
      <c r="AH3492" s="171"/>
      <c r="AI3492" s="171"/>
    </row>
    <row r="3493" spans="1:35" s="172" customFormat="1" ht="24" hidden="1" x14ac:dyDescent="0.2">
      <c r="A3493" s="167">
        <v>2</v>
      </c>
      <c r="B3493" s="647">
        <v>0</v>
      </c>
      <c r="C3493" s="647">
        <v>4</v>
      </c>
      <c r="D3493" s="647">
        <v>4</v>
      </c>
      <c r="E3493" s="163" t="s">
        <v>3862</v>
      </c>
      <c r="F3493" s="593" t="s">
        <v>4675</v>
      </c>
      <c r="G3493" s="143"/>
      <c r="H3493" s="166">
        <v>42142500</v>
      </c>
      <c r="I3493" s="180" t="s">
        <v>1162</v>
      </c>
      <c r="J3493" s="169"/>
      <c r="K3493" s="169"/>
      <c r="L3493" s="169"/>
      <c r="M3493" s="146"/>
      <c r="N3493" s="184"/>
      <c r="O3493" s="169"/>
      <c r="P3493" s="146"/>
      <c r="Q3493" s="146">
        <f t="shared" si="72"/>
        <v>0</v>
      </c>
      <c r="R3493" s="182" t="s">
        <v>4741</v>
      </c>
      <c r="S3493" s="226"/>
      <c r="T3493" s="676" t="s">
        <v>4687</v>
      </c>
      <c r="U3493" s="170"/>
      <c r="V3493" s="170"/>
      <c r="W3493" s="170"/>
      <c r="X3493" s="117"/>
      <c r="Y3493" s="171"/>
      <c r="Z3493" s="171"/>
      <c r="AA3493" s="171"/>
      <c r="AB3493" s="171"/>
      <c r="AC3493" s="171"/>
      <c r="AD3493" s="171"/>
      <c r="AE3493" s="171"/>
      <c r="AF3493" s="171"/>
      <c r="AG3493" s="171"/>
      <c r="AH3493" s="171"/>
      <c r="AI3493" s="171"/>
    </row>
    <row r="3494" spans="1:35" s="172" customFormat="1" ht="24" hidden="1" x14ac:dyDescent="0.2">
      <c r="A3494" s="167">
        <v>2</v>
      </c>
      <c r="B3494" s="647">
        <v>0</v>
      </c>
      <c r="C3494" s="647">
        <v>4</v>
      </c>
      <c r="D3494" s="647">
        <v>4</v>
      </c>
      <c r="E3494" s="163" t="s">
        <v>3862</v>
      </c>
      <c r="F3494" s="593" t="s">
        <v>4675</v>
      </c>
      <c r="G3494" s="143"/>
      <c r="H3494" s="166">
        <v>42142500</v>
      </c>
      <c r="I3494" s="180" t="s">
        <v>1375</v>
      </c>
      <c r="J3494" s="169"/>
      <c r="K3494" s="169"/>
      <c r="L3494" s="169"/>
      <c r="M3494" s="146"/>
      <c r="N3494" s="184"/>
      <c r="O3494" s="169"/>
      <c r="P3494" s="146"/>
      <c r="Q3494" s="146">
        <f t="shared" si="72"/>
        <v>0</v>
      </c>
      <c r="R3494" s="182" t="s">
        <v>4741</v>
      </c>
      <c r="S3494" s="226"/>
      <c r="T3494" s="676" t="s">
        <v>4687</v>
      </c>
      <c r="U3494" s="170"/>
      <c r="V3494" s="170"/>
      <c r="W3494" s="170"/>
      <c r="X3494" s="117"/>
      <c r="Y3494" s="171"/>
      <c r="Z3494" s="171"/>
      <c r="AA3494" s="171"/>
      <c r="AB3494" s="171"/>
      <c r="AC3494" s="171"/>
      <c r="AD3494" s="171"/>
      <c r="AE3494" s="171"/>
      <c r="AF3494" s="171"/>
      <c r="AG3494" s="171"/>
      <c r="AH3494" s="171"/>
      <c r="AI3494" s="171"/>
    </row>
    <row r="3495" spans="1:35" s="172" customFormat="1" ht="24" hidden="1" x14ac:dyDescent="0.2">
      <c r="A3495" s="167">
        <v>2</v>
      </c>
      <c r="B3495" s="647">
        <v>0</v>
      </c>
      <c r="C3495" s="647">
        <v>4</v>
      </c>
      <c r="D3495" s="647">
        <v>4</v>
      </c>
      <c r="E3495" s="163" t="s">
        <v>3862</v>
      </c>
      <c r="F3495" s="593" t="s">
        <v>4675</v>
      </c>
      <c r="G3495" s="143"/>
      <c r="H3495" s="166">
        <v>23271800</v>
      </c>
      <c r="I3495" s="180" t="s">
        <v>1163</v>
      </c>
      <c r="J3495" s="169"/>
      <c r="K3495" s="169"/>
      <c r="L3495" s="169"/>
      <c r="M3495" s="146"/>
      <c r="N3495" s="184"/>
      <c r="O3495" s="169"/>
      <c r="P3495" s="146"/>
      <c r="Q3495" s="146">
        <f t="shared" si="72"/>
        <v>0</v>
      </c>
      <c r="R3495" s="182" t="s">
        <v>4741</v>
      </c>
      <c r="S3495" s="226"/>
      <c r="T3495" s="676" t="s">
        <v>4687</v>
      </c>
      <c r="U3495" s="170"/>
      <c r="V3495" s="170"/>
      <c r="W3495" s="170"/>
      <c r="X3495" s="117"/>
      <c r="Y3495" s="171"/>
      <c r="Z3495" s="171"/>
      <c r="AA3495" s="171"/>
      <c r="AB3495" s="171"/>
      <c r="AC3495" s="171"/>
      <c r="AD3495" s="171"/>
      <c r="AE3495" s="171"/>
      <c r="AF3495" s="171"/>
      <c r="AG3495" s="171"/>
      <c r="AH3495" s="171"/>
      <c r="AI3495" s="171"/>
    </row>
    <row r="3496" spans="1:35" s="172" customFormat="1" ht="24" hidden="1" x14ac:dyDescent="0.2">
      <c r="A3496" s="167">
        <v>2</v>
      </c>
      <c r="B3496" s="647">
        <v>0</v>
      </c>
      <c r="C3496" s="647">
        <v>4</v>
      </c>
      <c r="D3496" s="647">
        <v>4</v>
      </c>
      <c r="E3496" s="163" t="s">
        <v>3862</v>
      </c>
      <c r="F3496" s="593" t="s">
        <v>4675</v>
      </c>
      <c r="G3496" s="143"/>
      <c r="H3496" s="166">
        <v>26120000</v>
      </c>
      <c r="I3496" s="180" t="s">
        <v>1164</v>
      </c>
      <c r="J3496" s="169"/>
      <c r="K3496" s="169"/>
      <c r="L3496" s="169"/>
      <c r="M3496" s="146"/>
      <c r="N3496" s="184"/>
      <c r="O3496" s="169"/>
      <c r="P3496" s="146"/>
      <c r="Q3496" s="146">
        <f t="shared" si="72"/>
        <v>0</v>
      </c>
      <c r="R3496" s="182" t="s">
        <v>4741</v>
      </c>
      <c r="S3496" s="226"/>
      <c r="T3496" s="676" t="s">
        <v>4687</v>
      </c>
      <c r="U3496" s="170"/>
      <c r="V3496" s="170"/>
      <c r="W3496" s="170"/>
      <c r="X3496" s="117"/>
      <c r="Y3496" s="171"/>
      <c r="Z3496" s="171"/>
      <c r="AA3496" s="171"/>
      <c r="AB3496" s="171"/>
      <c r="AC3496" s="171"/>
      <c r="AD3496" s="171"/>
      <c r="AE3496" s="171"/>
      <c r="AF3496" s="171"/>
      <c r="AG3496" s="171"/>
      <c r="AH3496" s="171"/>
      <c r="AI3496" s="171"/>
    </row>
    <row r="3497" spans="1:35" s="172" customFormat="1" ht="24" hidden="1" x14ac:dyDescent="0.2">
      <c r="A3497" s="167">
        <v>2</v>
      </c>
      <c r="B3497" s="647">
        <v>0</v>
      </c>
      <c r="C3497" s="647">
        <v>4</v>
      </c>
      <c r="D3497" s="647">
        <v>4</v>
      </c>
      <c r="E3497" s="163" t="s">
        <v>3862</v>
      </c>
      <c r="F3497" s="593" t="s">
        <v>4675</v>
      </c>
      <c r="G3497" s="143"/>
      <c r="H3497" s="166">
        <v>26120000</v>
      </c>
      <c r="I3497" s="180" t="s">
        <v>1376</v>
      </c>
      <c r="J3497" s="169"/>
      <c r="K3497" s="169"/>
      <c r="L3497" s="169"/>
      <c r="M3497" s="146"/>
      <c r="N3497" s="184"/>
      <c r="O3497" s="169"/>
      <c r="P3497" s="146"/>
      <c r="Q3497" s="146">
        <f t="shared" si="72"/>
        <v>0</v>
      </c>
      <c r="R3497" s="182" t="s">
        <v>4741</v>
      </c>
      <c r="S3497" s="226"/>
      <c r="T3497" s="676" t="s">
        <v>4687</v>
      </c>
      <c r="U3497" s="170"/>
      <c r="V3497" s="170"/>
      <c r="W3497" s="170"/>
      <c r="X3497" s="117"/>
      <c r="Y3497" s="171"/>
      <c r="Z3497" s="171"/>
      <c r="AA3497" s="171"/>
      <c r="AB3497" s="171"/>
      <c r="AC3497" s="171"/>
      <c r="AD3497" s="171"/>
      <c r="AE3497" s="171"/>
      <c r="AF3497" s="171"/>
      <c r="AG3497" s="171"/>
      <c r="AH3497" s="171"/>
      <c r="AI3497" s="171"/>
    </row>
    <row r="3498" spans="1:35" s="172" customFormat="1" ht="24" hidden="1" x14ac:dyDescent="0.2">
      <c r="A3498" s="167">
        <v>2</v>
      </c>
      <c r="B3498" s="647">
        <v>0</v>
      </c>
      <c r="C3498" s="647">
        <v>4</v>
      </c>
      <c r="D3498" s="647">
        <v>4</v>
      </c>
      <c r="E3498" s="163" t="s">
        <v>3862</v>
      </c>
      <c r="F3498" s="593" t="s">
        <v>4675</v>
      </c>
      <c r="G3498" s="143"/>
      <c r="H3498" s="166">
        <v>26120000</v>
      </c>
      <c r="I3498" s="180" t="s">
        <v>1377</v>
      </c>
      <c r="J3498" s="169"/>
      <c r="K3498" s="169"/>
      <c r="L3498" s="169"/>
      <c r="M3498" s="146"/>
      <c r="N3498" s="184"/>
      <c r="O3498" s="169"/>
      <c r="P3498" s="146"/>
      <c r="Q3498" s="146">
        <f t="shared" si="72"/>
        <v>0</v>
      </c>
      <c r="R3498" s="182" t="s">
        <v>4741</v>
      </c>
      <c r="S3498" s="226"/>
      <c r="T3498" s="676" t="s">
        <v>4687</v>
      </c>
      <c r="U3498" s="170"/>
      <c r="V3498" s="170"/>
      <c r="W3498" s="170"/>
      <c r="X3498" s="117"/>
      <c r="Y3498" s="171"/>
      <c r="Z3498" s="171"/>
      <c r="AA3498" s="171"/>
      <c r="AB3498" s="171"/>
      <c r="AC3498" s="171"/>
      <c r="AD3498" s="171"/>
      <c r="AE3498" s="171"/>
      <c r="AF3498" s="171"/>
      <c r="AG3498" s="171"/>
      <c r="AH3498" s="171"/>
      <c r="AI3498" s="171"/>
    </row>
    <row r="3499" spans="1:35" s="172" customFormat="1" ht="24" hidden="1" x14ac:dyDescent="0.2">
      <c r="A3499" s="167">
        <v>2</v>
      </c>
      <c r="B3499" s="647">
        <v>0</v>
      </c>
      <c r="C3499" s="647">
        <v>4</v>
      </c>
      <c r="D3499" s="647">
        <v>4</v>
      </c>
      <c r="E3499" s="163" t="s">
        <v>3862</v>
      </c>
      <c r="F3499" s="593" t="s">
        <v>4675</v>
      </c>
      <c r="G3499" s="143"/>
      <c r="H3499" s="166">
        <v>26120000</v>
      </c>
      <c r="I3499" s="180" t="s">
        <v>1378</v>
      </c>
      <c r="J3499" s="169"/>
      <c r="K3499" s="169"/>
      <c r="L3499" s="169"/>
      <c r="M3499" s="146"/>
      <c r="N3499" s="184"/>
      <c r="O3499" s="169"/>
      <c r="P3499" s="146"/>
      <c r="Q3499" s="146">
        <f t="shared" si="72"/>
        <v>0</v>
      </c>
      <c r="R3499" s="182" t="s">
        <v>4741</v>
      </c>
      <c r="S3499" s="226"/>
      <c r="T3499" s="676" t="s">
        <v>4687</v>
      </c>
      <c r="U3499" s="170"/>
      <c r="V3499" s="170"/>
      <c r="W3499" s="170"/>
      <c r="X3499" s="117"/>
      <c r="Y3499" s="171"/>
      <c r="Z3499" s="171"/>
      <c r="AA3499" s="171"/>
      <c r="AB3499" s="171"/>
      <c r="AC3499" s="171"/>
      <c r="AD3499" s="171"/>
      <c r="AE3499" s="171"/>
      <c r="AF3499" s="171"/>
      <c r="AG3499" s="171"/>
      <c r="AH3499" s="171"/>
      <c r="AI3499" s="171"/>
    </row>
    <row r="3500" spans="1:35" s="172" customFormat="1" ht="24" hidden="1" x14ac:dyDescent="0.2">
      <c r="A3500" s="167">
        <v>2</v>
      </c>
      <c r="B3500" s="647">
        <v>0</v>
      </c>
      <c r="C3500" s="647">
        <v>4</v>
      </c>
      <c r="D3500" s="647">
        <v>4</v>
      </c>
      <c r="E3500" s="163" t="s">
        <v>3862</v>
      </c>
      <c r="F3500" s="593" t="s">
        <v>4675</v>
      </c>
      <c r="G3500" s="143"/>
      <c r="H3500" s="166">
        <v>26120000</v>
      </c>
      <c r="I3500" s="180" t="s">
        <v>1379</v>
      </c>
      <c r="J3500" s="169"/>
      <c r="K3500" s="169"/>
      <c r="L3500" s="169"/>
      <c r="M3500" s="146"/>
      <c r="N3500" s="184"/>
      <c r="O3500" s="169"/>
      <c r="P3500" s="146"/>
      <c r="Q3500" s="146">
        <f t="shared" si="72"/>
        <v>0</v>
      </c>
      <c r="R3500" s="182" t="s">
        <v>4741</v>
      </c>
      <c r="S3500" s="226"/>
      <c r="T3500" s="676" t="s">
        <v>4687</v>
      </c>
      <c r="U3500" s="170"/>
      <c r="V3500" s="170"/>
      <c r="W3500" s="170"/>
      <c r="X3500" s="117"/>
      <c r="Y3500" s="171"/>
      <c r="Z3500" s="171"/>
      <c r="AA3500" s="171"/>
      <c r="AB3500" s="171"/>
      <c r="AC3500" s="171"/>
      <c r="AD3500" s="171"/>
      <c r="AE3500" s="171"/>
      <c r="AF3500" s="171"/>
      <c r="AG3500" s="171"/>
      <c r="AH3500" s="171"/>
      <c r="AI3500" s="171"/>
    </row>
    <row r="3501" spans="1:35" s="172" customFormat="1" ht="24" hidden="1" x14ac:dyDescent="0.2">
      <c r="A3501" s="167">
        <v>2</v>
      </c>
      <c r="B3501" s="647">
        <v>0</v>
      </c>
      <c r="C3501" s="647">
        <v>4</v>
      </c>
      <c r="D3501" s="647">
        <v>4</v>
      </c>
      <c r="E3501" s="163" t="s">
        <v>3862</v>
      </c>
      <c r="F3501" s="593" t="s">
        <v>4675</v>
      </c>
      <c r="G3501" s="143"/>
      <c r="H3501" s="166">
        <v>26120000</v>
      </c>
      <c r="I3501" s="180" t="s">
        <v>1380</v>
      </c>
      <c r="J3501" s="169"/>
      <c r="K3501" s="169"/>
      <c r="L3501" s="169"/>
      <c r="M3501" s="146"/>
      <c r="N3501" s="184"/>
      <c r="O3501" s="169"/>
      <c r="P3501" s="146"/>
      <c r="Q3501" s="146">
        <f t="shared" si="72"/>
        <v>0</v>
      </c>
      <c r="R3501" s="182" t="s">
        <v>4741</v>
      </c>
      <c r="S3501" s="226"/>
      <c r="T3501" s="676" t="s">
        <v>4687</v>
      </c>
      <c r="U3501" s="170"/>
      <c r="V3501" s="170"/>
      <c r="W3501" s="170"/>
      <c r="X3501" s="117"/>
      <c r="Y3501" s="171"/>
      <c r="Z3501" s="171"/>
      <c r="AA3501" s="171"/>
      <c r="AB3501" s="171"/>
      <c r="AC3501" s="171"/>
      <c r="AD3501" s="171"/>
      <c r="AE3501" s="171"/>
      <c r="AF3501" s="171"/>
      <c r="AG3501" s="171"/>
      <c r="AH3501" s="171"/>
      <c r="AI3501" s="171"/>
    </row>
    <row r="3502" spans="1:35" s="172" customFormat="1" ht="24" hidden="1" x14ac:dyDescent="0.2">
      <c r="A3502" s="167">
        <v>2</v>
      </c>
      <c r="B3502" s="647">
        <v>0</v>
      </c>
      <c r="C3502" s="647">
        <v>4</v>
      </c>
      <c r="D3502" s="647">
        <v>4</v>
      </c>
      <c r="E3502" s="163" t="s">
        <v>3862</v>
      </c>
      <c r="F3502" s="593" t="s">
        <v>4675</v>
      </c>
      <c r="G3502" s="143"/>
      <c r="H3502" s="166">
        <v>26120000</v>
      </c>
      <c r="I3502" s="180" t="s">
        <v>1165</v>
      </c>
      <c r="J3502" s="169"/>
      <c r="K3502" s="169"/>
      <c r="L3502" s="169"/>
      <c r="M3502" s="146"/>
      <c r="N3502" s="184"/>
      <c r="O3502" s="169"/>
      <c r="P3502" s="146"/>
      <c r="Q3502" s="146">
        <f t="shared" si="72"/>
        <v>0</v>
      </c>
      <c r="R3502" s="182" t="s">
        <v>4741</v>
      </c>
      <c r="S3502" s="226"/>
      <c r="T3502" s="676" t="s">
        <v>4687</v>
      </c>
      <c r="U3502" s="170"/>
      <c r="V3502" s="170"/>
      <c r="W3502" s="170"/>
      <c r="X3502" s="117"/>
      <c r="Y3502" s="171"/>
      <c r="Z3502" s="171"/>
      <c r="AA3502" s="171"/>
      <c r="AB3502" s="171"/>
      <c r="AC3502" s="171"/>
      <c r="AD3502" s="171"/>
      <c r="AE3502" s="171"/>
      <c r="AF3502" s="171"/>
      <c r="AG3502" s="171"/>
      <c r="AH3502" s="171"/>
      <c r="AI3502" s="171"/>
    </row>
    <row r="3503" spans="1:35" s="172" customFormat="1" ht="24" hidden="1" x14ac:dyDescent="0.2">
      <c r="A3503" s="167">
        <v>2</v>
      </c>
      <c r="B3503" s="647">
        <v>0</v>
      </c>
      <c r="C3503" s="647">
        <v>4</v>
      </c>
      <c r="D3503" s="647">
        <v>4</v>
      </c>
      <c r="E3503" s="163" t="s">
        <v>3862</v>
      </c>
      <c r="F3503" s="593" t="s">
        <v>4675</v>
      </c>
      <c r="G3503" s="143"/>
      <c r="H3503" s="166">
        <v>26120000</v>
      </c>
      <c r="I3503" s="180" t="s">
        <v>1381</v>
      </c>
      <c r="J3503" s="169"/>
      <c r="K3503" s="169"/>
      <c r="L3503" s="169"/>
      <c r="M3503" s="146"/>
      <c r="N3503" s="184"/>
      <c r="O3503" s="169"/>
      <c r="P3503" s="146"/>
      <c r="Q3503" s="146">
        <f t="shared" si="72"/>
        <v>0</v>
      </c>
      <c r="R3503" s="182" t="s">
        <v>4741</v>
      </c>
      <c r="S3503" s="226"/>
      <c r="T3503" s="676" t="s">
        <v>4687</v>
      </c>
      <c r="U3503" s="170"/>
      <c r="V3503" s="170"/>
      <c r="W3503" s="170"/>
      <c r="X3503" s="117"/>
      <c r="Y3503" s="171"/>
      <c r="Z3503" s="171"/>
      <c r="AA3503" s="171"/>
      <c r="AB3503" s="171"/>
      <c r="AC3503" s="171"/>
      <c r="AD3503" s="171"/>
      <c r="AE3503" s="171"/>
      <c r="AF3503" s="171"/>
      <c r="AG3503" s="171"/>
      <c r="AH3503" s="171"/>
      <c r="AI3503" s="171"/>
    </row>
    <row r="3504" spans="1:35" s="172" customFormat="1" ht="24" hidden="1" x14ac:dyDescent="0.2">
      <c r="A3504" s="167">
        <v>2</v>
      </c>
      <c r="B3504" s="647">
        <v>0</v>
      </c>
      <c r="C3504" s="647">
        <v>4</v>
      </c>
      <c r="D3504" s="647">
        <v>4</v>
      </c>
      <c r="E3504" s="163" t="s">
        <v>3862</v>
      </c>
      <c r="F3504" s="593" t="s">
        <v>4675</v>
      </c>
      <c r="G3504" s="143"/>
      <c r="H3504" s="166">
        <v>26120000</v>
      </c>
      <c r="I3504" s="180" t="s">
        <v>1382</v>
      </c>
      <c r="J3504" s="169"/>
      <c r="K3504" s="169"/>
      <c r="L3504" s="169"/>
      <c r="M3504" s="146"/>
      <c r="N3504" s="184"/>
      <c r="O3504" s="169"/>
      <c r="P3504" s="146"/>
      <c r="Q3504" s="146">
        <f t="shared" si="72"/>
        <v>0</v>
      </c>
      <c r="R3504" s="182" t="s">
        <v>4741</v>
      </c>
      <c r="S3504" s="226"/>
      <c r="T3504" s="676" t="s">
        <v>4687</v>
      </c>
      <c r="U3504" s="170"/>
      <c r="V3504" s="170"/>
      <c r="W3504" s="170"/>
      <c r="X3504" s="117"/>
      <c r="Y3504" s="171"/>
      <c r="Z3504" s="171"/>
      <c r="AA3504" s="171"/>
      <c r="AB3504" s="171"/>
      <c r="AC3504" s="171"/>
      <c r="AD3504" s="171"/>
      <c r="AE3504" s="171"/>
      <c r="AF3504" s="171"/>
      <c r="AG3504" s="171"/>
      <c r="AH3504" s="171"/>
      <c r="AI3504" s="171"/>
    </row>
    <row r="3505" spans="1:35" s="172" customFormat="1" ht="24" hidden="1" x14ac:dyDescent="0.2">
      <c r="A3505" s="167">
        <v>2</v>
      </c>
      <c r="B3505" s="647">
        <v>0</v>
      </c>
      <c r="C3505" s="647">
        <v>4</v>
      </c>
      <c r="D3505" s="647">
        <v>4</v>
      </c>
      <c r="E3505" s="163" t="s">
        <v>3862</v>
      </c>
      <c r="F3505" s="593" t="s">
        <v>4675</v>
      </c>
      <c r="G3505" s="143"/>
      <c r="H3505" s="166">
        <v>31160000</v>
      </c>
      <c r="I3505" s="180" t="s">
        <v>1575</v>
      </c>
      <c r="J3505" s="169"/>
      <c r="K3505" s="169"/>
      <c r="L3505" s="169"/>
      <c r="M3505" s="146"/>
      <c r="N3505" s="184"/>
      <c r="O3505" s="169"/>
      <c r="P3505" s="146"/>
      <c r="Q3505" s="146">
        <f t="shared" si="72"/>
        <v>0</v>
      </c>
      <c r="R3505" s="182" t="s">
        <v>4741</v>
      </c>
      <c r="S3505" s="226"/>
      <c r="T3505" s="676" t="s">
        <v>4687</v>
      </c>
      <c r="U3505" s="170"/>
      <c r="V3505" s="170"/>
      <c r="W3505" s="170"/>
      <c r="X3505" s="117"/>
      <c r="Y3505" s="171"/>
      <c r="Z3505" s="171"/>
      <c r="AA3505" s="171"/>
      <c r="AB3505" s="171"/>
      <c r="AC3505" s="171"/>
      <c r="AD3505" s="171"/>
      <c r="AE3505" s="171"/>
      <c r="AF3505" s="171"/>
      <c r="AG3505" s="171"/>
      <c r="AH3505" s="171"/>
      <c r="AI3505" s="171"/>
    </row>
    <row r="3506" spans="1:35" s="172" customFormat="1" ht="24" hidden="1" x14ac:dyDescent="0.2">
      <c r="A3506" s="167">
        <v>2</v>
      </c>
      <c r="B3506" s="647">
        <v>0</v>
      </c>
      <c r="C3506" s="647">
        <v>4</v>
      </c>
      <c r="D3506" s="647">
        <v>4</v>
      </c>
      <c r="E3506" s="163" t="s">
        <v>3862</v>
      </c>
      <c r="F3506" s="593" t="s">
        <v>4675</v>
      </c>
      <c r="G3506" s="143"/>
      <c r="H3506" s="166">
        <v>42312000</v>
      </c>
      <c r="I3506" s="180" t="s">
        <v>1576</v>
      </c>
      <c r="J3506" s="169"/>
      <c r="K3506" s="169"/>
      <c r="L3506" s="169"/>
      <c r="M3506" s="146"/>
      <c r="N3506" s="184"/>
      <c r="O3506" s="169"/>
      <c r="P3506" s="146"/>
      <c r="Q3506" s="146">
        <f t="shared" si="72"/>
        <v>0</v>
      </c>
      <c r="R3506" s="182" t="s">
        <v>4741</v>
      </c>
      <c r="S3506" s="226"/>
      <c r="T3506" s="676" t="s">
        <v>4687</v>
      </c>
      <c r="U3506" s="170"/>
      <c r="V3506" s="170"/>
      <c r="W3506" s="170"/>
      <c r="X3506" s="117"/>
      <c r="Y3506" s="171"/>
      <c r="Z3506" s="171"/>
      <c r="AA3506" s="171"/>
      <c r="AB3506" s="171"/>
      <c r="AC3506" s="171"/>
      <c r="AD3506" s="171"/>
      <c r="AE3506" s="171"/>
      <c r="AF3506" s="171"/>
      <c r="AG3506" s="171"/>
      <c r="AH3506" s="171"/>
      <c r="AI3506" s="171"/>
    </row>
    <row r="3507" spans="1:35" s="172" customFormat="1" ht="24" hidden="1" x14ac:dyDescent="0.2">
      <c r="A3507" s="167">
        <v>2</v>
      </c>
      <c r="B3507" s="647">
        <v>0</v>
      </c>
      <c r="C3507" s="647">
        <v>4</v>
      </c>
      <c r="D3507" s="647">
        <v>4</v>
      </c>
      <c r="E3507" s="163" t="s">
        <v>3862</v>
      </c>
      <c r="F3507" s="593" t="s">
        <v>4675</v>
      </c>
      <c r="G3507" s="143"/>
      <c r="H3507" s="166">
        <v>42312000</v>
      </c>
      <c r="I3507" s="180" t="s">
        <v>1577</v>
      </c>
      <c r="J3507" s="169"/>
      <c r="K3507" s="169"/>
      <c r="L3507" s="169"/>
      <c r="M3507" s="146"/>
      <c r="N3507" s="184"/>
      <c r="O3507" s="169"/>
      <c r="P3507" s="146"/>
      <c r="Q3507" s="146">
        <f t="shared" si="72"/>
        <v>0</v>
      </c>
      <c r="R3507" s="182" t="s">
        <v>4741</v>
      </c>
      <c r="S3507" s="226"/>
      <c r="T3507" s="676" t="s">
        <v>4687</v>
      </c>
      <c r="U3507" s="170"/>
      <c r="V3507" s="170"/>
      <c r="W3507" s="170"/>
      <c r="X3507" s="117"/>
      <c r="Y3507" s="171"/>
      <c r="Z3507" s="171"/>
      <c r="AA3507" s="171"/>
      <c r="AB3507" s="171"/>
      <c r="AC3507" s="171"/>
      <c r="AD3507" s="171"/>
      <c r="AE3507" s="171"/>
      <c r="AF3507" s="171"/>
      <c r="AG3507" s="171"/>
      <c r="AH3507" s="171"/>
      <c r="AI3507" s="171"/>
    </row>
    <row r="3508" spans="1:35" s="172" customFormat="1" ht="24" hidden="1" x14ac:dyDescent="0.2">
      <c r="A3508" s="167">
        <v>2</v>
      </c>
      <c r="B3508" s="647">
        <v>0</v>
      </c>
      <c r="C3508" s="647">
        <v>4</v>
      </c>
      <c r="D3508" s="647">
        <v>4</v>
      </c>
      <c r="E3508" s="163" t="s">
        <v>3862</v>
      </c>
      <c r="F3508" s="593" t="s">
        <v>4675</v>
      </c>
      <c r="G3508" s="143"/>
      <c r="H3508" s="166">
        <v>42312000</v>
      </c>
      <c r="I3508" s="180" t="s">
        <v>1578</v>
      </c>
      <c r="J3508" s="169"/>
      <c r="K3508" s="169"/>
      <c r="L3508" s="169"/>
      <c r="M3508" s="146"/>
      <c r="N3508" s="184"/>
      <c r="O3508" s="169"/>
      <c r="P3508" s="146"/>
      <c r="Q3508" s="146">
        <f t="shared" si="72"/>
        <v>0</v>
      </c>
      <c r="R3508" s="182" t="s">
        <v>4741</v>
      </c>
      <c r="S3508" s="226"/>
      <c r="T3508" s="676" t="s">
        <v>4687</v>
      </c>
      <c r="U3508" s="170"/>
      <c r="V3508" s="170"/>
      <c r="W3508" s="170"/>
      <c r="X3508" s="117"/>
      <c r="Y3508" s="171"/>
      <c r="Z3508" s="171"/>
      <c r="AA3508" s="171"/>
      <c r="AB3508" s="171"/>
      <c r="AC3508" s="171"/>
      <c r="AD3508" s="171"/>
      <c r="AE3508" s="171"/>
      <c r="AF3508" s="171"/>
      <c r="AG3508" s="171"/>
      <c r="AH3508" s="171"/>
      <c r="AI3508" s="171"/>
    </row>
    <row r="3509" spans="1:35" s="172" customFormat="1" ht="24" hidden="1" x14ac:dyDescent="0.2">
      <c r="A3509" s="167">
        <v>2</v>
      </c>
      <c r="B3509" s="647">
        <v>0</v>
      </c>
      <c r="C3509" s="647">
        <v>4</v>
      </c>
      <c r="D3509" s="647">
        <v>4</v>
      </c>
      <c r="E3509" s="163" t="s">
        <v>3862</v>
      </c>
      <c r="F3509" s="593" t="s">
        <v>4675</v>
      </c>
      <c r="G3509" s="143"/>
      <c r="H3509" s="166">
        <v>42312000</v>
      </c>
      <c r="I3509" s="180" t="s">
        <v>1579</v>
      </c>
      <c r="J3509" s="169"/>
      <c r="K3509" s="169"/>
      <c r="L3509" s="169"/>
      <c r="M3509" s="146"/>
      <c r="N3509" s="184"/>
      <c r="O3509" s="169"/>
      <c r="P3509" s="146"/>
      <c r="Q3509" s="146">
        <f t="shared" si="72"/>
        <v>0</v>
      </c>
      <c r="R3509" s="182" t="s">
        <v>4741</v>
      </c>
      <c r="S3509" s="226"/>
      <c r="T3509" s="676" t="s">
        <v>4687</v>
      </c>
      <c r="U3509" s="170"/>
      <c r="V3509" s="170"/>
      <c r="W3509" s="170"/>
      <c r="X3509" s="117"/>
      <c r="Y3509" s="171"/>
      <c r="Z3509" s="171"/>
      <c r="AA3509" s="171"/>
      <c r="AB3509" s="171"/>
      <c r="AC3509" s="171"/>
      <c r="AD3509" s="171"/>
      <c r="AE3509" s="171"/>
      <c r="AF3509" s="171"/>
      <c r="AG3509" s="171"/>
      <c r="AH3509" s="171"/>
      <c r="AI3509" s="171"/>
    </row>
    <row r="3510" spans="1:35" s="172" customFormat="1" ht="24" hidden="1" x14ac:dyDescent="0.2">
      <c r="A3510" s="167">
        <v>2</v>
      </c>
      <c r="B3510" s="647">
        <v>0</v>
      </c>
      <c r="C3510" s="647">
        <v>4</v>
      </c>
      <c r="D3510" s="647">
        <v>4</v>
      </c>
      <c r="E3510" s="163" t="s">
        <v>3862</v>
      </c>
      <c r="F3510" s="593" t="s">
        <v>4675</v>
      </c>
      <c r="G3510" s="143"/>
      <c r="H3510" s="166">
        <v>42312000</v>
      </c>
      <c r="I3510" s="180" t="s">
        <v>1580</v>
      </c>
      <c r="J3510" s="169"/>
      <c r="K3510" s="169"/>
      <c r="L3510" s="169"/>
      <c r="M3510" s="146"/>
      <c r="N3510" s="184"/>
      <c r="O3510" s="169"/>
      <c r="P3510" s="146"/>
      <c r="Q3510" s="146">
        <f t="shared" si="72"/>
        <v>0</v>
      </c>
      <c r="R3510" s="182" t="s">
        <v>4741</v>
      </c>
      <c r="S3510" s="226"/>
      <c r="T3510" s="676" t="s">
        <v>4687</v>
      </c>
      <c r="U3510" s="170"/>
      <c r="V3510" s="170"/>
      <c r="W3510" s="170"/>
      <c r="X3510" s="117"/>
      <c r="Y3510" s="171"/>
      <c r="Z3510" s="171"/>
      <c r="AA3510" s="171"/>
      <c r="AB3510" s="171"/>
      <c r="AC3510" s="171"/>
      <c r="AD3510" s="171"/>
      <c r="AE3510" s="171"/>
      <c r="AF3510" s="171"/>
      <c r="AG3510" s="171"/>
      <c r="AH3510" s="171"/>
      <c r="AI3510" s="171"/>
    </row>
    <row r="3511" spans="1:35" s="172" customFormat="1" ht="24" hidden="1" x14ac:dyDescent="0.2">
      <c r="A3511" s="167">
        <v>2</v>
      </c>
      <c r="B3511" s="647">
        <v>0</v>
      </c>
      <c r="C3511" s="647">
        <v>4</v>
      </c>
      <c r="D3511" s="647">
        <v>4</v>
      </c>
      <c r="E3511" s="163" t="s">
        <v>3862</v>
      </c>
      <c r="F3511" s="593" t="s">
        <v>4675</v>
      </c>
      <c r="G3511" s="143"/>
      <c r="H3511" s="166">
        <v>42312000</v>
      </c>
      <c r="I3511" s="180" t="s">
        <v>1581</v>
      </c>
      <c r="J3511" s="169"/>
      <c r="K3511" s="169"/>
      <c r="L3511" s="169"/>
      <c r="M3511" s="146"/>
      <c r="N3511" s="184"/>
      <c r="O3511" s="169"/>
      <c r="P3511" s="146"/>
      <c r="Q3511" s="146">
        <f t="shared" si="72"/>
        <v>0</v>
      </c>
      <c r="R3511" s="182" t="s">
        <v>4741</v>
      </c>
      <c r="S3511" s="226"/>
      <c r="T3511" s="676" t="s">
        <v>4687</v>
      </c>
      <c r="U3511" s="170"/>
      <c r="V3511" s="170"/>
      <c r="W3511" s="170"/>
      <c r="X3511" s="117"/>
      <c r="Y3511" s="171"/>
      <c r="Z3511" s="171"/>
      <c r="AA3511" s="171"/>
      <c r="AB3511" s="171"/>
      <c r="AC3511" s="171"/>
      <c r="AD3511" s="171"/>
      <c r="AE3511" s="171"/>
      <c r="AF3511" s="171"/>
      <c r="AG3511" s="171"/>
      <c r="AH3511" s="171"/>
      <c r="AI3511" s="171"/>
    </row>
    <row r="3512" spans="1:35" s="172" customFormat="1" ht="24" hidden="1" x14ac:dyDescent="0.2">
      <c r="A3512" s="167">
        <v>2</v>
      </c>
      <c r="B3512" s="647">
        <v>0</v>
      </c>
      <c r="C3512" s="647">
        <v>4</v>
      </c>
      <c r="D3512" s="647">
        <v>4</v>
      </c>
      <c r="E3512" s="163" t="s">
        <v>3862</v>
      </c>
      <c r="F3512" s="593" t="s">
        <v>4675</v>
      </c>
      <c r="G3512" s="143"/>
      <c r="H3512" s="166">
        <v>42312000</v>
      </c>
      <c r="I3512" s="180" t="s">
        <v>1582</v>
      </c>
      <c r="J3512" s="169"/>
      <c r="K3512" s="169"/>
      <c r="L3512" s="169"/>
      <c r="M3512" s="146"/>
      <c r="N3512" s="184"/>
      <c r="O3512" s="169"/>
      <c r="P3512" s="146"/>
      <c r="Q3512" s="146">
        <f t="shared" si="72"/>
        <v>0</v>
      </c>
      <c r="R3512" s="182" t="s">
        <v>4741</v>
      </c>
      <c r="S3512" s="226"/>
      <c r="T3512" s="676" t="s">
        <v>4687</v>
      </c>
      <c r="U3512" s="170"/>
      <c r="V3512" s="170"/>
      <c r="W3512" s="170"/>
      <c r="X3512" s="117"/>
      <c r="Y3512" s="171"/>
      <c r="Z3512" s="171"/>
      <c r="AA3512" s="171"/>
      <c r="AB3512" s="171"/>
      <c r="AC3512" s="171"/>
      <c r="AD3512" s="171"/>
      <c r="AE3512" s="171"/>
      <c r="AF3512" s="171"/>
      <c r="AG3512" s="171"/>
      <c r="AH3512" s="171"/>
      <c r="AI3512" s="171"/>
    </row>
    <row r="3513" spans="1:35" s="172" customFormat="1" ht="24" hidden="1" x14ac:dyDescent="0.2">
      <c r="A3513" s="167">
        <v>2</v>
      </c>
      <c r="B3513" s="647">
        <v>0</v>
      </c>
      <c r="C3513" s="647">
        <v>4</v>
      </c>
      <c r="D3513" s="647">
        <v>4</v>
      </c>
      <c r="E3513" s="163" t="s">
        <v>3862</v>
      </c>
      <c r="F3513" s="593" t="s">
        <v>4675</v>
      </c>
      <c r="G3513" s="143"/>
      <c r="H3513" s="166">
        <v>42312000</v>
      </c>
      <c r="I3513" s="180" t="s">
        <v>1166</v>
      </c>
      <c r="J3513" s="169"/>
      <c r="K3513" s="169"/>
      <c r="L3513" s="169"/>
      <c r="M3513" s="146"/>
      <c r="N3513" s="184"/>
      <c r="O3513" s="169"/>
      <c r="P3513" s="146"/>
      <c r="Q3513" s="146">
        <f t="shared" si="72"/>
        <v>0</v>
      </c>
      <c r="R3513" s="182" t="s">
        <v>4741</v>
      </c>
      <c r="S3513" s="226"/>
      <c r="T3513" s="676" t="s">
        <v>4687</v>
      </c>
      <c r="U3513" s="170"/>
      <c r="V3513" s="170"/>
      <c r="W3513" s="170"/>
      <c r="X3513" s="117"/>
      <c r="Y3513" s="171"/>
      <c r="Z3513" s="171"/>
      <c r="AA3513" s="171"/>
      <c r="AB3513" s="171"/>
      <c r="AC3513" s="171"/>
      <c r="AD3513" s="171"/>
      <c r="AE3513" s="171"/>
      <c r="AF3513" s="171"/>
      <c r="AG3513" s="171"/>
      <c r="AH3513" s="171"/>
      <c r="AI3513" s="171"/>
    </row>
    <row r="3514" spans="1:35" s="172" customFormat="1" ht="24" hidden="1" x14ac:dyDescent="0.2">
      <c r="A3514" s="167">
        <v>2</v>
      </c>
      <c r="B3514" s="647">
        <v>0</v>
      </c>
      <c r="C3514" s="647">
        <v>4</v>
      </c>
      <c r="D3514" s="647">
        <v>4</v>
      </c>
      <c r="E3514" s="163" t="s">
        <v>3862</v>
      </c>
      <c r="F3514" s="593" t="s">
        <v>4675</v>
      </c>
      <c r="G3514" s="143"/>
      <c r="H3514" s="166">
        <v>42312000</v>
      </c>
      <c r="I3514" s="180" t="s">
        <v>2204</v>
      </c>
      <c r="J3514" s="169"/>
      <c r="K3514" s="169"/>
      <c r="L3514" s="169"/>
      <c r="M3514" s="146"/>
      <c r="N3514" s="184"/>
      <c r="O3514" s="169"/>
      <c r="P3514" s="146"/>
      <c r="Q3514" s="146">
        <f t="shared" si="72"/>
        <v>0</v>
      </c>
      <c r="R3514" s="182" t="s">
        <v>4741</v>
      </c>
      <c r="S3514" s="226"/>
      <c r="T3514" s="676" t="s">
        <v>4687</v>
      </c>
      <c r="U3514" s="170"/>
      <c r="V3514" s="170"/>
      <c r="W3514" s="170"/>
      <c r="X3514" s="117"/>
      <c r="Y3514" s="171"/>
      <c r="Z3514" s="171"/>
      <c r="AA3514" s="171"/>
      <c r="AB3514" s="171"/>
      <c r="AC3514" s="171"/>
      <c r="AD3514" s="171"/>
      <c r="AE3514" s="171"/>
      <c r="AF3514" s="171"/>
      <c r="AG3514" s="171"/>
      <c r="AH3514" s="171"/>
      <c r="AI3514" s="171"/>
    </row>
    <row r="3515" spans="1:35" s="172" customFormat="1" ht="24" hidden="1" x14ac:dyDescent="0.2">
      <c r="A3515" s="167">
        <v>2</v>
      </c>
      <c r="B3515" s="647">
        <v>0</v>
      </c>
      <c r="C3515" s="647">
        <v>4</v>
      </c>
      <c r="D3515" s="647">
        <v>4</v>
      </c>
      <c r="E3515" s="163" t="s">
        <v>3862</v>
      </c>
      <c r="F3515" s="593" t="s">
        <v>4675</v>
      </c>
      <c r="G3515" s="143"/>
      <c r="H3515" s="166">
        <v>42312000</v>
      </c>
      <c r="I3515" s="180" t="s">
        <v>2205</v>
      </c>
      <c r="J3515" s="169"/>
      <c r="K3515" s="169"/>
      <c r="L3515" s="169"/>
      <c r="M3515" s="146"/>
      <c r="N3515" s="184"/>
      <c r="O3515" s="169"/>
      <c r="P3515" s="146"/>
      <c r="Q3515" s="146">
        <f t="shared" si="72"/>
        <v>0</v>
      </c>
      <c r="R3515" s="182" t="s">
        <v>4741</v>
      </c>
      <c r="S3515" s="226"/>
      <c r="T3515" s="676" t="s">
        <v>4687</v>
      </c>
      <c r="U3515" s="170"/>
      <c r="V3515" s="170"/>
      <c r="W3515" s="170"/>
      <c r="X3515" s="117"/>
      <c r="Y3515" s="171"/>
      <c r="Z3515" s="171"/>
      <c r="AA3515" s="171"/>
      <c r="AB3515" s="171"/>
      <c r="AC3515" s="171"/>
      <c r="AD3515" s="171"/>
      <c r="AE3515" s="171"/>
      <c r="AF3515" s="171"/>
      <c r="AG3515" s="171"/>
      <c r="AH3515" s="171"/>
      <c r="AI3515" s="171"/>
    </row>
    <row r="3516" spans="1:35" s="172" customFormat="1" ht="24" hidden="1" x14ac:dyDescent="0.2">
      <c r="A3516" s="167">
        <v>2</v>
      </c>
      <c r="B3516" s="647">
        <v>0</v>
      </c>
      <c r="C3516" s="647">
        <v>4</v>
      </c>
      <c r="D3516" s="647">
        <v>4</v>
      </c>
      <c r="E3516" s="163" t="s">
        <v>3862</v>
      </c>
      <c r="F3516" s="593" t="s">
        <v>4675</v>
      </c>
      <c r="G3516" s="143"/>
      <c r="H3516" s="166">
        <v>42312000</v>
      </c>
      <c r="I3516" s="180" t="s">
        <v>2206</v>
      </c>
      <c r="J3516" s="169"/>
      <c r="K3516" s="169"/>
      <c r="L3516" s="169"/>
      <c r="M3516" s="146"/>
      <c r="N3516" s="184"/>
      <c r="O3516" s="169"/>
      <c r="P3516" s="146"/>
      <c r="Q3516" s="146">
        <f t="shared" si="72"/>
        <v>0</v>
      </c>
      <c r="R3516" s="182" t="s">
        <v>4741</v>
      </c>
      <c r="S3516" s="226"/>
      <c r="T3516" s="676" t="s">
        <v>4687</v>
      </c>
      <c r="U3516" s="170"/>
      <c r="V3516" s="170"/>
      <c r="W3516" s="170"/>
      <c r="X3516" s="117"/>
      <c r="Y3516" s="171"/>
      <c r="Z3516" s="171"/>
      <c r="AA3516" s="171"/>
      <c r="AB3516" s="171"/>
      <c r="AC3516" s="171"/>
      <c r="AD3516" s="171"/>
      <c r="AE3516" s="171"/>
      <c r="AF3516" s="171"/>
      <c r="AG3516" s="171"/>
      <c r="AH3516" s="171"/>
      <c r="AI3516" s="171"/>
    </row>
    <row r="3517" spans="1:35" s="172" customFormat="1" ht="24" hidden="1" x14ac:dyDescent="0.2">
      <c r="A3517" s="167">
        <v>2</v>
      </c>
      <c r="B3517" s="647">
        <v>0</v>
      </c>
      <c r="C3517" s="647">
        <v>4</v>
      </c>
      <c r="D3517" s="647">
        <v>4</v>
      </c>
      <c r="E3517" s="163" t="s">
        <v>3862</v>
      </c>
      <c r="F3517" s="593" t="s">
        <v>4675</v>
      </c>
      <c r="G3517" s="143"/>
      <c r="H3517" s="166">
        <v>42312000</v>
      </c>
      <c r="I3517" s="180" t="s">
        <v>2207</v>
      </c>
      <c r="J3517" s="169"/>
      <c r="K3517" s="169"/>
      <c r="L3517" s="169"/>
      <c r="M3517" s="146"/>
      <c r="N3517" s="184"/>
      <c r="O3517" s="169"/>
      <c r="P3517" s="146"/>
      <c r="Q3517" s="146">
        <f t="shared" ref="Q3517:Q3580" si="73">+P3517</f>
        <v>0</v>
      </c>
      <c r="R3517" s="182" t="s">
        <v>4741</v>
      </c>
      <c r="S3517" s="226"/>
      <c r="T3517" s="676" t="s">
        <v>4687</v>
      </c>
      <c r="U3517" s="170"/>
      <c r="V3517" s="170"/>
      <c r="W3517" s="170"/>
      <c r="X3517" s="117"/>
      <c r="Y3517" s="171"/>
      <c r="Z3517" s="171"/>
      <c r="AA3517" s="171"/>
      <c r="AB3517" s="171"/>
      <c r="AC3517" s="171"/>
      <c r="AD3517" s="171"/>
      <c r="AE3517" s="171"/>
      <c r="AF3517" s="171"/>
      <c r="AG3517" s="171"/>
      <c r="AH3517" s="171"/>
      <c r="AI3517" s="171"/>
    </row>
    <row r="3518" spans="1:35" s="172" customFormat="1" ht="24" hidden="1" x14ac:dyDescent="0.2">
      <c r="A3518" s="167">
        <v>2</v>
      </c>
      <c r="B3518" s="647">
        <v>0</v>
      </c>
      <c r="C3518" s="647">
        <v>4</v>
      </c>
      <c r="D3518" s="647">
        <v>4</v>
      </c>
      <c r="E3518" s="163" t="s">
        <v>3862</v>
      </c>
      <c r="F3518" s="593" t="s">
        <v>4675</v>
      </c>
      <c r="G3518" s="143"/>
      <c r="H3518" s="166">
        <v>42312000</v>
      </c>
      <c r="I3518" s="180" t="s">
        <v>644</v>
      </c>
      <c r="J3518" s="169"/>
      <c r="K3518" s="169"/>
      <c r="L3518" s="169"/>
      <c r="M3518" s="146"/>
      <c r="N3518" s="184"/>
      <c r="O3518" s="169"/>
      <c r="P3518" s="146"/>
      <c r="Q3518" s="146">
        <f t="shared" si="73"/>
        <v>0</v>
      </c>
      <c r="R3518" s="182" t="s">
        <v>4741</v>
      </c>
      <c r="S3518" s="226"/>
      <c r="T3518" s="676" t="s">
        <v>4687</v>
      </c>
      <c r="U3518" s="170"/>
      <c r="V3518" s="170"/>
      <c r="W3518" s="170"/>
      <c r="X3518" s="117"/>
      <c r="Y3518" s="171"/>
      <c r="Z3518" s="171"/>
      <c r="AA3518" s="171"/>
      <c r="AB3518" s="171"/>
      <c r="AC3518" s="171"/>
      <c r="AD3518" s="171"/>
      <c r="AE3518" s="171"/>
      <c r="AF3518" s="171"/>
      <c r="AG3518" s="171"/>
      <c r="AH3518" s="171"/>
      <c r="AI3518" s="171"/>
    </row>
    <row r="3519" spans="1:35" s="172" customFormat="1" ht="24" hidden="1" x14ac:dyDescent="0.2">
      <c r="A3519" s="167">
        <v>2</v>
      </c>
      <c r="B3519" s="647">
        <v>0</v>
      </c>
      <c r="C3519" s="647">
        <v>4</v>
      </c>
      <c r="D3519" s="647">
        <v>4</v>
      </c>
      <c r="E3519" s="163" t="s">
        <v>3862</v>
      </c>
      <c r="F3519" s="593" t="s">
        <v>4675</v>
      </c>
      <c r="G3519" s="143"/>
      <c r="H3519" s="166">
        <v>42312000</v>
      </c>
      <c r="I3519" s="180" t="s">
        <v>645</v>
      </c>
      <c r="J3519" s="169"/>
      <c r="K3519" s="169"/>
      <c r="L3519" s="169"/>
      <c r="M3519" s="146"/>
      <c r="N3519" s="184"/>
      <c r="O3519" s="169"/>
      <c r="P3519" s="146"/>
      <c r="Q3519" s="146">
        <f t="shared" si="73"/>
        <v>0</v>
      </c>
      <c r="R3519" s="182" t="s">
        <v>4741</v>
      </c>
      <c r="S3519" s="226"/>
      <c r="T3519" s="676" t="s">
        <v>4687</v>
      </c>
      <c r="U3519" s="170"/>
      <c r="V3519" s="170"/>
      <c r="W3519" s="170"/>
      <c r="X3519" s="117"/>
      <c r="Y3519" s="171"/>
      <c r="Z3519" s="171"/>
      <c r="AA3519" s="171"/>
      <c r="AB3519" s="171"/>
      <c r="AC3519" s="171"/>
      <c r="AD3519" s="171"/>
      <c r="AE3519" s="171"/>
      <c r="AF3519" s="171"/>
      <c r="AG3519" s="171"/>
      <c r="AH3519" s="171"/>
      <c r="AI3519" s="171"/>
    </row>
    <row r="3520" spans="1:35" s="172" customFormat="1" ht="24" hidden="1" x14ac:dyDescent="0.2">
      <c r="A3520" s="167">
        <v>2</v>
      </c>
      <c r="B3520" s="647">
        <v>0</v>
      </c>
      <c r="C3520" s="647">
        <v>4</v>
      </c>
      <c r="D3520" s="647">
        <v>4</v>
      </c>
      <c r="E3520" s="163" t="s">
        <v>3862</v>
      </c>
      <c r="F3520" s="593" t="s">
        <v>4675</v>
      </c>
      <c r="G3520" s="143"/>
      <c r="H3520" s="166">
        <v>42312000</v>
      </c>
      <c r="I3520" s="180" t="s">
        <v>2208</v>
      </c>
      <c r="J3520" s="169"/>
      <c r="K3520" s="169"/>
      <c r="L3520" s="169"/>
      <c r="M3520" s="146"/>
      <c r="N3520" s="184"/>
      <c r="O3520" s="169"/>
      <c r="P3520" s="146"/>
      <c r="Q3520" s="146">
        <f t="shared" si="73"/>
        <v>0</v>
      </c>
      <c r="R3520" s="182" t="s">
        <v>4741</v>
      </c>
      <c r="S3520" s="226"/>
      <c r="T3520" s="676" t="s">
        <v>4687</v>
      </c>
      <c r="U3520" s="170"/>
      <c r="V3520" s="170"/>
      <c r="W3520" s="170"/>
      <c r="X3520" s="117"/>
      <c r="Y3520" s="171"/>
      <c r="Z3520" s="171"/>
      <c r="AA3520" s="171"/>
      <c r="AB3520" s="171"/>
      <c r="AC3520" s="171"/>
      <c r="AD3520" s="171"/>
      <c r="AE3520" s="171"/>
      <c r="AF3520" s="171"/>
      <c r="AG3520" s="171"/>
      <c r="AH3520" s="171"/>
      <c r="AI3520" s="171"/>
    </row>
    <row r="3521" spans="1:35" s="172" customFormat="1" ht="24" hidden="1" x14ac:dyDescent="0.2">
      <c r="A3521" s="167">
        <v>2</v>
      </c>
      <c r="B3521" s="647">
        <v>0</v>
      </c>
      <c r="C3521" s="647">
        <v>4</v>
      </c>
      <c r="D3521" s="647">
        <v>4</v>
      </c>
      <c r="E3521" s="163" t="s">
        <v>3862</v>
      </c>
      <c r="F3521" s="593" t="s">
        <v>4675</v>
      </c>
      <c r="G3521" s="143"/>
      <c r="H3521" s="166">
        <v>42312000</v>
      </c>
      <c r="I3521" s="180" t="s">
        <v>646</v>
      </c>
      <c r="J3521" s="169"/>
      <c r="K3521" s="169"/>
      <c r="L3521" s="169"/>
      <c r="M3521" s="146"/>
      <c r="N3521" s="184"/>
      <c r="O3521" s="169"/>
      <c r="P3521" s="146"/>
      <c r="Q3521" s="146">
        <f t="shared" si="73"/>
        <v>0</v>
      </c>
      <c r="R3521" s="182" t="s">
        <v>4741</v>
      </c>
      <c r="S3521" s="226"/>
      <c r="T3521" s="676" t="s">
        <v>4687</v>
      </c>
      <c r="U3521" s="170"/>
      <c r="V3521" s="170"/>
      <c r="W3521" s="170"/>
      <c r="X3521" s="117"/>
      <c r="Y3521" s="171"/>
      <c r="Z3521" s="171"/>
      <c r="AA3521" s="171"/>
      <c r="AB3521" s="171"/>
      <c r="AC3521" s="171"/>
      <c r="AD3521" s="171"/>
      <c r="AE3521" s="171"/>
      <c r="AF3521" s="171"/>
      <c r="AG3521" s="171"/>
      <c r="AH3521" s="171"/>
      <c r="AI3521" s="171"/>
    </row>
    <row r="3522" spans="1:35" s="172" customFormat="1" ht="24" hidden="1" x14ac:dyDescent="0.2">
      <c r="A3522" s="167">
        <v>2</v>
      </c>
      <c r="B3522" s="647">
        <v>0</v>
      </c>
      <c r="C3522" s="647">
        <v>4</v>
      </c>
      <c r="D3522" s="647">
        <v>4</v>
      </c>
      <c r="E3522" s="163" t="s">
        <v>3862</v>
      </c>
      <c r="F3522" s="593" t="s">
        <v>4675</v>
      </c>
      <c r="G3522" s="143"/>
      <c r="H3522" s="166">
        <v>42312000</v>
      </c>
      <c r="I3522" s="180" t="s">
        <v>2209</v>
      </c>
      <c r="J3522" s="169"/>
      <c r="K3522" s="169"/>
      <c r="L3522" s="169"/>
      <c r="M3522" s="146"/>
      <c r="N3522" s="184"/>
      <c r="O3522" s="169"/>
      <c r="P3522" s="146"/>
      <c r="Q3522" s="146">
        <f t="shared" si="73"/>
        <v>0</v>
      </c>
      <c r="R3522" s="182" t="s">
        <v>4741</v>
      </c>
      <c r="S3522" s="226"/>
      <c r="T3522" s="676" t="s">
        <v>4687</v>
      </c>
      <c r="U3522" s="170"/>
      <c r="V3522" s="170"/>
      <c r="W3522" s="170"/>
      <c r="X3522" s="117"/>
      <c r="Y3522" s="171"/>
      <c r="Z3522" s="171"/>
      <c r="AA3522" s="171"/>
      <c r="AB3522" s="171"/>
      <c r="AC3522" s="171"/>
      <c r="AD3522" s="171"/>
      <c r="AE3522" s="171"/>
      <c r="AF3522" s="171"/>
      <c r="AG3522" s="171"/>
      <c r="AH3522" s="171"/>
      <c r="AI3522" s="171"/>
    </row>
    <row r="3523" spans="1:35" s="172" customFormat="1" ht="24" hidden="1" x14ac:dyDescent="0.2">
      <c r="A3523" s="167">
        <v>2</v>
      </c>
      <c r="B3523" s="647">
        <v>0</v>
      </c>
      <c r="C3523" s="647">
        <v>4</v>
      </c>
      <c r="D3523" s="647">
        <v>4</v>
      </c>
      <c r="E3523" s="163" t="s">
        <v>3862</v>
      </c>
      <c r="F3523" s="593" t="s">
        <v>4675</v>
      </c>
      <c r="G3523" s="143"/>
      <c r="H3523" s="166">
        <v>31161800</v>
      </c>
      <c r="I3523" s="180" t="s">
        <v>2210</v>
      </c>
      <c r="J3523" s="169"/>
      <c r="K3523" s="169"/>
      <c r="L3523" s="169"/>
      <c r="M3523" s="146"/>
      <c r="N3523" s="184"/>
      <c r="O3523" s="169"/>
      <c r="P3523" s="146"/>
      <c r="Q3523" s="146">
        <f t="shared" si="73"/>
        <v>0</v>
      </c>
      <c r="R3523" s="182" t="s">
        <v>4741</v>
      </c>
      <c r="S3523" s="226"/>
      <c r="T3523" s="676" t="s">
        <v>4687</v>
      </c>
      <c r="U3523" s="170"/>
      <c r="V3523" s="170"/>
      <c r="W3523" s="170"/>
      <c r="X3523" s="117"/>
      <c r="Y3523" s="171"/>
      <c r="Z3523" s="171"/>
      <c r="AA3523" s="171"/>
      <c r="AB3523" s="171"/>
      <c r="AC3523" s="171"/>
      <c r="AD3523" s="171"/>
      <c r="AE3523" s="171"/>
      <c r="AF3523" s="171"/>
      <c r="AG3523" s="171"/>
      <c r="AH3523" s="171"/>
      <c r="AI3523" s="171"/>
    </row>
    <row r="3524" spans="1:35" s="172" customFormat="1" ht="24" hidden="1" x14ac:dyDescent="0.2">
      <c r="A3524" s="167">
        <v>2</v>
      </c>
      <c r="B3524" s="647">
        <v>0</v>
      </c>
      <c r="C3524" s="647">
        <v>4</v>
      </c>
      <c r="D3524" s="647">
        <v>4</v>
      </c>
      <c r="E3524" s="163" t="s">
        <v>3862</v>
      </c>
      <c r="F3524" s="593" t="s">
        <v>4675</v>
      </c>
      <c r="G3524" s="143"/>
      <c r="H3524" s="166">
        <v>31161800</v>
      </c>
      <c r="I3524" s="180" t="s">
        <v>2211</v>
      </c>
      <c r="J3524" s="169"/>
      <c r="K3524" s="169"/>
      <c r="L3524" s="169"/>
      <c r="M3524" s="146"/>
      <c r="N3524" s="184"/>
      <c r="O3524" s="169"/>
      <c r="P3524" s="146"/>
      <c r="Q3524" s="146">
        <f t="shared" si="73"/>
        <v>0</v>
      </c>
      <c r="R3524" s="182" t="s">
        <v>4741</v>
      </c>
      <c r="S3524" s="226"/>
      <c r="T3524" s="676" t="s">
        <v>4687</v>
      </c>
      <c r="U3524" s="170"/>
      <c r="V3524" s="170"/>
      <c r="W3524" s="170"/>
      <c r="X3524" s="117"/>
      <c r="Y3524" s="171"/>
      <c r="Z3524" s="171"/>
      <c r="AA3524" s="171"/>
      <c r="AB3524" s="171"/>
      <c r="AC3524" s="171"/>
      <c r="AD3524" s="171"/>
      <c r="AE3524" s="171"/>
      <c r="AF3524" s="171"/>
      <c r="AG3524" s="171"/>
      <c r="AH3524" s="171"/>
      <c r="AI3524" s="171"/>
    </row>
    <row r="3525" spans="1:35" s="172" customFormat="1" ht="24" hidden="1" x14ac:dyDescent="0.2">
      <c r="A3525" s="167">
        <v>2</v>
      </c>
      <c r="B3525" s="647">
        <v>0</v>
      </c>
      <c r="C3525" s="647">
        <v>4</v>
      </c>
      <c r="D3525" s="647">
        <v>4</v>
      </c>
      <c r="E3525" s="163" t="s">
        <v>3862</v>
      </c>
      <c r="F3525" s="593" t="s">
        <v>4675</v>
      </c>
      <c r="G3525" s="143"/>
      <c r="H3525" s="166">
        <v>31161800</v>
      </c>
      <c r="I3525" s="180" t="s">
        <v>2212</v>
      </c>
      <c r="J3525" s="169"/>
      <c r="K3525" s="169"/>
      <c r="L3525" s="169"/>
      <c r="M3525" s="146"/>
      <c r="N3525" s="184"/>
      <c r="O3525" s="169"/>
      <c r="P3525" s="146"/>
      <c r="Q3525" s="146">
        <f t="shared" si="73"/>
        <v>0</v>
      </c>
      <c r="R3525" s="182" t="s">
        <v>4741</v>
      </c>
      <c r="S3525" s="226"/>
      <c r="T3525" s="676" t="s">
        <v>4687</v>
      </c>
      <c r="U3525" s="170"/>
      <c r="V3525" s="170"/>
      <c r="W3525" s="170"/>
      <c r="X3525" s="117"/>
      <c r="Y3525" s="171"/>
      <c r="Z3525" s="171"/>
      <c r="AA3525" s="171"/>
      <c r="AB3525" s="171"/>
      <c r="AC3525" s="171"/>
      <c r="AD3525" s="171"/>
      <c r="AE3525" s="171"/>
      <c r="AF3525" s="171"/>
      <c r="AG3525" s="171"/>
      <c r="AH3525" s="171"/>
      <c r="AI3525" s="171"/>
    </row>
    <row r="3526" spans="1:35" s="172" customFormat="1" ht="24" hidden="1" x14ac:dyDescent="0.2">
      <c r="A3526" s="167">
        <v>2</v>
      </c>
      <c r="B3526" s="647">
        <v>0</v>
      </c>
      <c r="C3526" s="647">
        <v>4</v>
      </c>
      <c r="D3526" s="647">
        <v>4</v>
      </c>
      <c r="E3526" s="163" t="s">
        <v>3862</v>
      </c>
      <c r="F3526" s="593" t="s">
        <v>4675</v>
      </c>
      <c r="G3526" s="143"/>
      <c r="H3526" s="166">
        <v>31161800</v>
      </c>
      <c r="I3526" s="180" t="s">
        <v>2213</v>
      </c>
      <c r="J3526" s="169"/>
      <c r="K3526" s="169"/>
      <c r="L3526" s="169"/>
      <c r="M3526" s="146"/>
      <c r="N3526" s="184"/>
      <c r="O3526" s="169"/>
      <c r="P3526" s="146"/>
      <c r="Q3526" s="146">
        <f t="shared" si="73"/>
        <v>0</v>
      </c>
      <c r="R3526" s="182" t="s">
        <v>4741</v>
      </c>
      <c r="S3526" s="226"/>
      <c r="T3526" s="676" t="s">
        <v>4687</v>
      </c>
      <c r="U3526" s="170"/>
      <c r="V3526" s="170"/>
      <c r="W3526" s="170"/>
      <c r="X3526" s="117"/>
      <c r="Y3526" s="171"/>
      <c r="Z3526" s="171"/>
      <c r="AA3526" s="171"/>
      <c r="AB3526" s="171"/>
      <c r="AC3526" s="171"/>
      <c r="AD3526" s="171"/>
      <c r="AE3526" s="171"/>
      <c r="AF3526" s="171"/>
      <c r="AG3526" s="171"/>
      <c r="AH3526" s="171"/>
      <c r="AI3526" s="171"/>
    </row>
    <row r="3527" spans="1:35" s="172" customFormat="1" ht="24" hidden="1" x14ac:dyDescent="0.2">
      <c r="A3527" s="167">
        <v>2</v>
      </c>
      <c r="B3527" s="647">
        <v>0</v>
      </c>
      <c r="C3527" s="647">
        <v>4</v>
      </c>
      <c r="D3527" s="647">
        <v>4</v>
      </c>
      <c r="E3527" s="163" t="s">
        <v>3862</v>
      </c>
      <c r="F3527" s="593" t="s">
        <v>4675</v>
      </c>
      <c r="G3527" s="143"/>
      <c r="H3527" s="166">
        <v>31161800</v>
      </c>
      <c r="I3527" s="180" t="s">
        <v>2214</v>
      </c>
      <c r="J3527" s="169"/>
      <c r="K3527" s="169"/>
      <c r="L3527" s="169"/>
      <c r="M3527" s="146"/>
      <c r="N3527" s="184"/>
      <c r="O3527" s="169"/>
      <c r="P3527" s="146"/>
      <c r="Q3527" s="146">
        <f t="shared" si="73"/>
        <v>0</v>
      </c>
      <c r="R3527" s="182" t="s">
        <v>4741</v>
      </c>
      <c r="S3527" s="226"/>
      <c r="T3527" s="676" t="s">
        <v>4687</v>
      </c>
      <c r="U3527" s="170"/>
      <c r="V3527" s="170"/>
      <c r="W3527" s="170"/>
      <c r="X3527" s="117"/>
      <c r="Y3527" s="171"/>
      <c r="Z3527" s="171"/>
      <c r="AA3527" s="171"/>
      <c r="AB3527" s="171"/>
      <c r="AC3527" s="171"/>
      <c r="AD3527" s="171"/>
      <c r="AE3527" s="171"/>
      <c r="AF3527" s="171"/>
      <c r="AG3527" s="171"/>
      <c r="AH3527" s="171"/>
      <c r="AI3527" s="171"/>
    </row>
    <row r="3528" spans="1:35" s="172" customFormat="1" ht="24" hidden="1" x14ac:dyDescent="0.2">
      <c r="A3528" s="167">
        <v>2</v>
      </c>
      <c r="B3528" s="647">
        <v>0</v>
      </c>
      <c r="C3528" s="647">
        <v>4</v>
      </c>
      <c r="D3528" s="647">
        <v>4</v>
      </c>
      <c r="E3528" s="163" t="s">
        <v>3862</v>
      </c>
      <c r="F3528" s="593" t="s">
        <v>4675</v>
      </c>
      <c r="G3528" s="143"/>
      <c r="H3528" s="166">
        <v>31161800</v>
      </c>
      <c r="I3528" s="180" t="s">
        <v>2215</v>
      </c>
      <c r="J3528" s="169"/>
      <c r="K3528" s="169"/>
      <c r="L3528" s="169"/>
      <c r="M3528" s="146"/>
      <c r="N3528" s="184"/>
      <c r="O3528" s="169"/>
      <c r="P3528" s="146"/>
      <c r="Q3528" s="146">
        <f t="shared" si="73"/>
        <v>0</v>
      </c>
      <c r="R3528" s="182" t="s">
        <v>4741</v>
      </c>
      <c r="S3528" s="226"/>
      <c r="T3528" s="676" t="s">
        <v>4687</v>
      </c>
      <c r="U3528" s="170"/>
      <c r="V3528" s="170"/>
      <c r="W3528" s="170"/>
      <c r="X3528" s="117"/>
      <c r="Y3528" s="171"/>
      <c r="Z3528" s="171"/>
      <c r="AA3528" s="171"/>
      <c r="AB3528" s="171"/>
      <c r="AC3528" s="171"/>
      <c r="AD3528" s="171"/>
      <c r="AE3528" s="171"/>
      <c r="AF3528" s="171"/>
      <c r="AG3528" s="171"/>
      <c r="AH3528" s="171"/>
      <c r="AI3528" s="171"/>
    </row>
    <row r="3529" spans="1:35" s="172" customFormat="1" ht="24" hidden="1" x14ac:dyDescent="0.2">
      <c r="A3529" s="167">
        <v>2</v>
      </c>
      <c r="B3529" s="647">
        <v>0</v>
      </c>
      <c r="C3529" s="647">
        <v>4</v>
      </c>
      <c r="D3529" s="647">
        <v>4</v>
      </c>
      <c r="E3529" s="163" t="s">
        <v>3862</v>
      </c>
      <c r="F3529" s="593" t="s">
        <v>4675</v>
      </c>
      <c r="G3529" s="143"/>
      <c r="H3529" s="166">
        <v>31161800</v>
      </c>
      <c r="I3529" s="180" t="s">
        <v>2216</v>
      </c>
      <c r="J3529" s="169"/>
      <c r="K3529" s="169"/>
      <c r="L3529" s="169"/>
      <c r="M3529" s="146"/>
      <c r="N3529" s="184"/>
      <c r="O3529" s="169"/>
      <c r="P3529" s="146"/>
      <c r="Q3529" s="146">
        <f t="shared" si="73"/>
        <v>0</v>
      </c>
      <c r="R3529" s="182" t="s">
        <v>4741</v>
      </c>
      <c r="S3529" s="226"/>
      <c r="T3529" s="676" t="s">
        <v>4687</v>
      </c>
      <c r="U3529" s="170"/>
      <c r="V3529" s="170"/>
      <c r="W3529" s="170"/>
      <c r="X3529" s="117"/>
      <c r="Y3529" s="171"/>
      <c r="Z3529" s="171"/>
      <c r="AA3529" s="171"/>
      <c r="AB3529" s="171"/>
      <c r="AC3529" s="171"/>
      <c r="AD3529" s="171"/>
      <c r="AE3529" s="171"/>
      <c r="AF3529" s="171"/>
      <c r="AG3529" s="171"/>
      <c r="AH3529" s="171"/>
      <c r="AI3529" s="171"/>
    </row>
    <row r="3530" spans="1:35" s="172" customFormat="1" ht="24" hidden="1" x14ac:dyDescent="0.2">
      <c r="A3530" s="167">
        <v>2</v>
      </c>
      <c r="B3530" s="647">
        <v>0</v>
      </c>
      <c r="C3530" s="647">
        <v>4</v>
      </c>
      <c r="D3530" s="647">
        <v>4</v>
      </c>
      <c r="E3530" s="163" t="s">
        <v>3862</v>
      </c>
      <c r="F3530" s="593" t="s">
        <v>4675</v>
      </c>
      <c r="G3530" s="143"/>
      <c r="H3530" s="166">
        <v>31161800</v>
      </c>
      <c r="I3530" s="180" t="s">
        <v>2217</v>
      </c>
      <c r="J3530" s="169"/>
      <c r="K3530" s="169"/>
      <c r="L3530" s="169"/>
      <c r="M3530" s="146"/>
      <c r="N3530" s="184"/>
      <c r="O3530" s="169"/>
      <c r="P3530" s="146"/>
      <c r="Q3530" s="146">
        <f t="shared" si="73"/>
        <v>0</v>
      </c>
      <c r="R3530" s="182" t="s">
        <v>4741</v>
      </c>
      <c r="S3530" s="226"/>
      <c r="T3530" s="676" t="s">
        <v>4687</v>
      </c>
      <c r="U3530" s="170"/>
      <c r="V3530" s="170"/>
      <c r="W3530" s="170"/>
      <c r="X3530" s="117"/>
      <c r="Y3530" s="171"/>
      <c r="Z3530" s="171"/>
      <c r="AA3530" s="171"/>
      <c r="AB3530" s="171"/>
      <c r="AC3530" s="171"/>
      <c r="AD3530" s="171"/>
      <c r="AE3530" s="171"/>
      <c r="AF3530" s="171"/>
      <c r="AG3530" s="171"/>
      <c r="AH3530" s="171"/>
      <c r="AI3530" s="171"/>
    </row>
    <row r="3531" spans="1:35" s="172" customFormat="1" ht="24" hidden="1" x14ac:dyDescent="0.2">
      <c r="A3531" s="167">
        <v>2</v>
      </c>
      <c r="B3531" s="647">
        <v>0</v>
      </c>
      <c r="C3531" s="647">
        <v>4</v>
      </c>
      <c r="D3531" s="647">
        <v>4</v>
      </c>
      <c r="E3531" s="163" t="s">
        <v>3862</v>
      </c>
      <c r="F3531" s="593" t="s">
        <v>4675</v>
      </c>
      <c r="G3531" s="143"/>
      <c r="H3531" s="166">
        <v>42291800</v>
      </c>
      <c r="I3531" s="180" t="s">
        <v>2219</v>
      </c>
      <c r="J3531" s="169"/>
      <c r="K3531" s="169"/>
      <c r="L3531" s="169"/>
      <c r="M3531" s="146"/>
      <c r="N3531" s="184"/>
      <c r="O3531" s="169"/>
      <c r="P3531" s="146"/>
      <c r="Q3531" s="146">
        <f t="shared" si="73"/>
        <v>0</v>
      </c>
      <c r="R3531" s="182" t="s">
        <v>4741</v>
      </c>
      <c r="S3531" s="226"/>
      <c r="T3531" s="676" t="s">
        <v>4687</v>
      </c>
      <c r="U3531" s="170"/>
      <c r="V3531" s="170"/>
      <c r="W3531" s="170"/>
      <c r="X3531" s="117"/>
      <c r="Y3531" s="171"/>
      <c r="Z3531" s="171"/>
      <c r="AA3531" s="171"/>
      <c r="AB3531" s="171"/>
      <c r="AC3531" s="171"/>
      <c r="AD3531" s="171"/>
      <c r="AE3531" s="171"/>
      <c r="AF3531" s="171"/>
      <c r="AG3531" s="171"/>
      <c r="AH3531" s="171"/>
      <c r="AI3531" s="171"/>
    </row>
    <row r="3532" spans="1:35" s="172" customFormat="1" ht="24" hidden="1" x14ac:dyDescent="0.2">
      <c r="A3532" s="167">
        <v>2</v>
      </c>
      <c r="B3532" s="647">
        <v>0</v>
      </c>
      <c r="C3532" s="647">
        <v>4</v>
      </c>
      <c r="D3532" s="647">
        <v>4</v>
      </c>
      <c r="E3532" s="163" t="s">
        <v>3862</v>
      </c>
      <c r="F3532" s="593" t="s">
        <v>4675</v>
      </c>
      <c r="G3532" s="143"/>
      <c r="H3532" s="166">
        <v>42291800</v>
      </c>
      <c r="I3532" s="180" t="s">
        <v>2220</v>
      </c>
      <c r="J3532" s="169"/>
      <c r="K3532" s="169"/>
      <c r="L3532" s="169"/>
      <c r="M3532" s="146"/>
      <c r="N3532" s="184"/>
      <c r="O3532" s="169"/>
      <c r="P3532" s="146"/>
      <c r="Q3532" s="146">
        <f t="shared" si="73"/>
        <v>0</v>
      </c>
      <c r="R3532" s="182" t="s">
        <v>4741</v>
      </c>
      <c r="S3532" s="226"/>
      <c r="T3532" s="676" t="s">
        <v>4687</v>
      </c>
      <c r="U3532" s="170"/>
      <c r="V3532" s="170"/>
      <c r="W3532" s="170"/>
      <c r="X3532" s="117"/>
      <c r="Y3532" s="171"/>
      <c r="Z3532" s="171"/>
      <c r="AA3532" s="171"/>
      <c r="AB3532" s="171"/>
      <c r="AC3532" s="171"/>
      <c r="AD3532" s="171"/>
      <c r="AE3532" s="171"/>
      <c r="AF3532" s="171"/>
      <c r="AG3532" s="171"/>
      <c r="AH3532" s="171"/>
      <c r="AI3532" s="171"/>
    </row>
    <row r="3533" spans="1:35" s="172" customFormat="1" ht="24" hidden="1" customHeight="1" x14ac:dyDescent="0.2">
      <c r="A3533" s="167">
        <v>2</v>
      </c>
      <c r="B3533" s="647">
        <v>0</v>
      </c>
      <c r="C3533" s="647">
        <v>4</v>
      </c>
      <c r="D3533" s="647">
        <v>4</v>
      </c>
      <c r="E3533" s="163" t="s">
        <v>3862</v>
      </c>
      <c r="F3533" s="593" t="s">
        <v>4675</v>
      </c>
      <c r="G3533" s="143"/>
      <c r="H3533" s="166">
        <v>51142400</v>
      </c>
      <c r="I3533" s="180" t="s">
        <v>647</v>
      </c>
      <c r="J3533" s="169"/>
      <c r="K3533" s="169"/>
      <c r="L3533" s="169"/>
      <c r="M3533" s="146"/>
      <c r="N3533" s="184"/>
      <c r="O3533" s="169"/>
      <c r="P3533" s="146"/>
      <c r="Q3533" s="146">
        <f t="shared" si="73"/>
        <v>0</v>
      </c>
      <c r="R3533" s="182" t="s">
        <v>4741</v>
      </c>
      <c r="S3533" s="226"/>
      <c r="T3533" s="676" t="s">
        <v>4687</v>
      </c>
      <c r="U3533" s="170"/>
      <c r="V3533" s="170"/>
      <c r="W3533" s="170"/>
      <c r="X3533" s="117"/>
      <c r="Y3533" s="171"/>
      <c r="Z3533" s="171"/>
      <c r="AA3533" s="171"/>
      <c r="AB3533" s="171"/>
      <c r="AC3533" s="171"/>
      <c r="AD3533" s="171"/>
      <c r="AE3533" s="171"/>
      <c r="AF3533" s="171"/>
      <c r="AG3533" s="171"/>
      <c r="AH3533" s="171"/>
      <c r="AI3533" s="171"/>
    </row>
    <row r="3534" spans="1:35" s="172" customFormat="1" ht="24" hidden="1" x14ac:dyDescent="0.2">
      <c r="A3534" s="167">
        <v>2</v>
      </c>
      <c r="B3534" s="647">
        <v>0</v>
      </c>
      <c r="C3534" s="647">
        <v>4</v>
      </c>
      <c r="D3534" s="647">
        <v>4</v>
      </c>
      <c r="E3534" s="163" t="s">
        <v>3862</v>
      </c>
      <c r="F3534" s="593" t="s">
        <v>4675</v>
      </c>
      <c r="G3534" s="143"/>
      <c r="H3534" s="166">
        <v>42270000</v>
      </c>
      <c r="I3534" s="180" t="s">
        <v>2221</v>
      </c>
      <c r="J3534" s="169"/>
      <c r="K3534" s="169"/>
      <c r="L3534" s="169"/>
      <c r="M3534" s="146"/>
      <c r="N3534" s="184"/>
      <c r="O3534" s="169"/>
      <c r="P3534" s="146"/>
      <c r="Q3534" s="146">
        <f t="shared" si="73"/>
        <v>0</v>
      </c>
      <c r="R3534" s="182" t="s">
        <v>4741</v>
      </c>
      <c r="S3534" s="226"/>
      <c r="T3534" s="676" t="s">
        <v>4687</v>
      </c>
      <c r="U3534" s="170"/>
      <c r="V3534" s="170"/>
      <c r="W3534" s="170"/>
      <c r="X3534" s="117"/>
      <c r="Y3534" s="171"/>
      <c r="Z3534" s="171"/>
      <c r="AA3534" s="171"/>
      <c r="AB3534" s="171"/>
      <c r="AC3534" s="171"/>
      <c r="AD3534" s="171"/>
      <c r="AE3534" s="171"/>
      <c r="AF3534" s="171"/>
      <c r="AG3534" s="171"/>
      <c r="AH3534" s="171"/>
      <c r="AI3534" s="171"/>
    </row>
    <row r="3535" spans="1:35" s="172" customFormat="1" ht="24" hidden="1" x14ac:dyDescent="0.2">
      <c r="A3535" s="167">
        <v>2</v>
      </c>
      <c r="B3535" s="647">
        <v>0</v>
      </c>
      <c r="C3535" s="647">
        <v>4</v>
      </c>
      <c r="D3535" s="647">
        <v>4</v>
      </c>
      <c r="E3535" s="163" t="s">
        <v>3862</v>
      </c>
      <c r="F3535" s="593" t="s">
        <v>4675</v>
      </c>
      <c r="G3535" s="143"/>
      <c r="H3535" s="166">
        <v>42270000</v>
      </c>
      <c r="I3535" s="180" t="s">
        <v>2222</v>
      </c>
      <c r="J3535" s="169"/>
      <c r="K3535" s="169"/>
      <c r="L3535" s="169"/>
      <c r="M3535" s="146"/>
      <c r="N3535" s="184"/>
      <c r="O3535" s="169"/>
      <c r="P3535" s="146"/>
      <c r="Q3535" s="146">
        <f t="shared" si="73"/>
        <v>0</v>
      </c>
      <c r="R3535" s="182" t="s">
        <v>4741</v>
      </c>
      <c r="S3535" s="226"/>
      <c r="T3535" s="676" t="s">
        <v>4687</v>
      </c>
      <c r="U3535" s="170"/>
      <c r="V3535" s="170"/>
      <c r="W3535" s="170"/>
      <c r="X3535" s="117"/>
      <c r="Y3535" s="171"/>
      <c r="Z3535" s="171"/>
      <c r="AA3535" s="171"/>
      <c r="AB3535" s="171"/>
      <c r="AC3535" s="171"/>
      <c r="AD3535" s="171"/>
      <c r="AE3535" s="171"/>
      <c r="AF3535" s="171"/>
      <c r="AG3535" s="171"/>
      <c r="AH3535" s="171"/>
      <c r="AI3535" s="171"/>
    </row>
    <row r="3536" spans="1:35" s="172" customFormat="1" ht="24" hidden="1" x14ac:dyDescent="0.2">
      <c r="A3536" s="167">
        <v>2</v>
      </c>
      <c r="B3536" s="647">
        <v>0</v>
      </c>
      <c r="C3536" s="647">
        <v>4</v>
      </c>
      <c r="D3536" s="647">
        <v>4</v>
      </c>
      <c r="E3536" s="163" t="s">
        <v>3862</v>
      </c>
      <c r="F3536" s="593" t="s">
        <v>4675</v>
      </c>
      <c r="G3536" s="143"/>
      <c r="H3536" s="166">
        <v>42294900</v>
      </c>
      <c r="I3536" s="180" t="s">
        <v>2223</v>
      </c>
      <c r="J3536" s="169"/>
      <c r="K3536" s="169"/>
      <c r="L3536" s="169"/>
      <c r="M3536" s="146"/>
      <c r="N3536" s="184"/>
      <c r="O3536" s="169"/>
      <c r="P3536" s="146"/>
      <c r="Q3536" s="146">
        <f t="shared" si="73"/>
        <v>0</v>
      </c>
      <c r="R3536" s="182" t="s">
        <v>4741</v>
      </c>
      <c r="S3536" s="226"/>
      <c r="T3536" s="676" t="s">
        <v>4687</v>
      </c>
      <c r="U3536" s="170"/>
      <c r="V3536" s="170"/>
      <c r="W3536" s="170"/>
      <c r="X3536" s="117"/>
      <c r="Y3536" s="171"/>
      <c r="Z3536" s="171"/>
      <c r="AA3536" s="171"/>
      <c r="AB3536" s="171"/>
      <c r="AC3536" s="171"/>
      <c r="AD3536" s="171"/>
      <c r="AE3536" s="171"/>
      <c r="AF3536" s="171"/>
      <c r="AG3536" s="171"/>
      <c r="AH3536" s="171"/>
      <c r="AI3536" s="171"/>
    </row>
    <row r="3537" spans="1:35" s="172" customFormat="1" ht="24" hidden="1" x14ac:dyDescent="0.2">
      <c r="A3537" s="167">
        <v>2</v>
      </c>
      <c r="B3537" s="647">
        <v>0</v>
      </c>
      <c r="C3537" s="647">
        <v>4</v>
      </c>
      <c r="D3537" s="647">
        <v>4</v>
      </c>
      <c r="E3537" s="163" t="s">
        <v>3862</v>
      </c>
      <c r="F3537" s="593" t="s">
        <v>4675</v>
      </c>
      <c r="G3537" s="143"/>
      <c r="H3537" s="166">
        <v>42240000</v>
      </c>
      <c r="I3537" s="180" t="s">
        <v>2224</v>
      </c>
      <c r="J3537" s="169"/>
      <c r="K3537" s="169"/>
      <c r="L3537" s="169"/>
      <c r="M3537" s="146"/>
      <c r="N3537" s="184"/>
      <c r="O3537" s="169"/>
      <c r="P3537" s="146"/>
      <c r="Q3537" s="146">
        <f t="shared" si="73"/>
        <v>0</v>
      </c>
      <c r="R3537" s="182" t="s">
        <v>4741</v>
      </c>
      <c r="S3537" s="226"/>
      <c r="T3537" s="676" t="s">
        <v>4687</v>
      </c>
      <c r="U3537" s="170"/>
      <c r="V3537" s="170"/>
      <c r="W3537" s="170"/>
      <c r="X3537" s="117"/>
      <c r="Y3537" s="171"/>
      <c r="Z3537" s="171"/>
      <c r="AA3537" s="171"/>
      <c r="AB3537" s="171"/>
      <c r="AC3537" s="171"/>
      <c r="AD3537" s="171"/>
      <c r="AE3537" s="171"/>
      <c r="AF3537" s="171"/>
      <c r="AG3537" s="171"/>
      <c r="AH3537" s="171"/>
      <c r="AI3537" s="171"/>
    </row>
    <row r="3538" spans="1:35" s="172" customFormat="1" ht="24" hidden="1" x14ac:dyDescent="0.2">
      <c r="A3538" s="167">
        <v>2</v>
      </c>
      <c r="B3538" s="647">
        <v>0</v>
      </c>
      <c r="C3538" s="647">
        <v>4</v>
      </c>
      <c r="D3538" s="647">
        <v>4</v>
      </c>
      <c r="E3538" s="163" t="s">
        <v>3862</v>
      </c>
      <c r="F3538" s="593" t="s">
        <v>4675</v>
      </c>
      <c r="G3538" s="143"/>
      <c r="H3538" s="166">
        <v>42240000</v>
      </c>
      <c r="I3538" s="180" t="s">
        <v>2225</v>
      </c>
      <c r="J3538" s="169"/>
      <c r="K3538" s="169"/>
      <c r="L3538" s="169"/>
      <c r="M3538" s="146"/>
      <c r="N3538" s="184"/>
      <c r="O3538" s="169"/>
      <c r="P3538" s="146"/>
      <c r="Q3538" s="146">
        <f t="shared" si="73"/>
        <v>0</v>
      </c>
      <c r="R3538" s="182" t="s">
        <v>4741</v>
      </c>
      <c r="S3538" s="226"/>
      <c r="T3538" s="676" t="s">
        <v>4687</v>
      </c>
      <c r="U3538" s="170"/>
      <c r="V3538" s="170"/>
      <c r="W3538" s="170"/>
      <c r="X3538" s="117"/>
      <c r="Y3538" s="171"/>
      <c r="Z3538" s="171"/>
      <c r="AA3538" s="171"/>
      <c r="AB3538" s="171"/>
      <c r="AC3538" s="171"/>
      <c r="AD3538" s="171"/>
      <c r="AE3538" s="171"/>
      <c r="AF3538" s="171"/>
      <c r="AG3538" s="171"/>
      <c r="AH3538" s="171"/>
      <c r="AI3538" s="171"/>
    </row>
    <row r="3539" spans="1:35" s="172" customFormat="1" ht="24" hidden="1" x14ac:dyDescent="0.2">
      <c r="A3539" s="167">
        <v>2</v>
      </c>
      <c r="B3539" s="647">
        <v>0</v>
      </c>
      <c r="C3539" s="647">
        <v>4</v>
      </c>
      <c r="D3539" s="647">
        <v>4</v>
      </c>
      <c r="E3539" s="163" t="s">
        <v>3862</v>
      </c>
      <c r="F3539" s="593" t="s">
        <v>4675</v>
      </c>
      <c r="G3539" s="143"/>
      <c r="H3539" s="166">
        <v>42251600</v>
      </c>
      <c r="I3539" s="180" t="s">
        <v>648</v>
      </c>
      <c r="J3539" s="169"/>
      <c r="K3539" s="169"/>
      <c r="L3539" s="169"/>
      <c r="M3539" s="146"/>
      <c r="N3539" s="184"/>
      <c r="O3539" s="169"/>
      <c r="P3539" s="146"/>
      <c r="Q3539" s="146">
        <f t="shared" si="73"/>
        <v>0</v>
      </c>
      <c r="R3539" s="182" t="s">
        <v>4741</v>
      </c>
      <c r="S3539" s="226"/>
      <c r="T3539" s="676" t="s">
        <v>4687</v>
      </c>
      <c r="U3539" s="170"/>
      <c r="V3539" s="170"/>
      <c r="W3539" s="170"/>
      <c r="X3539" s="117"/>
      <c r="Y3539" s="171"/>
      <c r="Z3539" s="171"/>
      <c r="AA3539" s="171"/>
      <c r="AB3539" s="171"/>
      <c r="AC3539" s="171"/>
      <c r="AD3539" s="171"/>
      <c r="AE3539" s="171"/>
      <c r="AF3539" s="171"/>
      <c r="AG3539" s="171"/>
      <c r="AH3539" s="171"/>
      <c r="AI3539" s="171"/>
    </row>
    <row r="3540" spans="1:35" s="172" customFormat="1" ht="24" hidden="1" x14ac:dyDescent="0.2">
      <c r="A3540" s="167">
        <v>2</v>
      </c>
      <c r="B3540" s="647">
        <v>0</v>
      </c>
      <c r="C3540" s="647">
        <v>4</v>
      </c>
      <c r="D3540" s="647">
        <v>4</v>
      </c>
      <c r="E3540" s="163" t="s">
        <v>3862</v>
      </c>
      <c r="F3540" s="593" t="s">
        <v>4675</v>
      </c>
      <c r="G3540" s="143"/>
      <c r="H3540" s="166">
        <v>42251600</v>
      </c>
      <c r="I3540" s="180" t="s">
        <v>649</v>
      </c>
      <c r="J3540" s="169"/>
      <c r="K3540" s="169"/>
      <c r="L3540" s="169"/>
      <c r="M3540" s="146"/>
      <c r="N3540" s="184"/>
      <c r="O3540" s="169"/>
      <c r="P3540" s="146"/>
      <c r="Q3540" s="146">
        <f t="shared" si="73"/>
        <v>0</v>
      </c>
      <c r="R3540" s="182" t="s">
        <v>4741</v>
      </c>
      <c r="S3540" s="226"/>
      <c r="T3540" s="676" t="s">
        <v>4687</v>
      </c>
      <c r="U3540" s="170"/>
      <c r="V3540" s="170"/>
      <c r="W3540" s="170"/>
      <c r="X3540" s="117"/>
      <c r="Y3540" s="171"/>
      <c r="Z3540" s="171"/>
      <c r="AA3540" s="171"/>
      <c r="AB3540" s="171"/>
      <c r="AC3540" s="171"/>
      <c r="AD3540" s="171"/>
      <c r="AE3540" s="171"/>
      <c r="AF3540" s="171"/>
      <c r="AG3540" s="171"/>
      <c r="AH3540" s="171"/>
      <c r="AI3540" s="171"/>
    </row>
    <row r="3541" spans="1:35" s="172" customFormat="1" ht="24" hidden="1" x14ac:dyDescent="0.2">
      <c r="A3541" s="167">
        <v>2</v>
      </c>
      <c r="B3541" s="647">
        <v>0</v>
      </c>
      <c r="C3541" s="647">
        <v>4</v>
      </c>
      <c r="D3541" s="647">
        <v>4</v>
      </c>
      <c r="E3541" s="163" t="s">
        <v>3862</v>
      </c>
      <c r="F3541" s="593" t="s">
        <v>4675</v>
      </c>
      <c r="G3541" s="143"/>
      <c r="H3541" s="166">
        <v>42251600</v>
      </c>
      <c r="I3541" s="180" t="s">
        <v>2226</v>
      </c>
      <c r="J3541" s="169"/>
      <c r="K3541" s="169"/>
      <c r="L3541" s="169"/>
      <c r="M3541" s="146"/>
      <c r="N3541" s="184"/>
      <c r="O3541" s="169"/>
      <c r="P3541" s="146"/>
      <c r="Q3541" s="146">
        <f t="shared" si="73"/>
        <v>0</v>
      </c>
      <c r="R3541" s="182" t="s">
        <v>4741</v>
      </c>
      <c r="S3541" s="226"/>
      <c r="T3541" s="676" t="s">
        <v>4687</v>
      </c>
      <c r="U3541" s="170"/>
      <c r="V3541" s="170"/>
      <c r="W3541" s="170"/>
      <c r="X3541" s="117"/>
      <c r="Y3541" s="171"/>
      <c r="Z3541" s="171"/>
      <c r="AA3541" s="171"/>
      <c r="AB3541" s="171"/>
      <c r="AC3541" s="171"/>
      <c r="AD3541" s="171"/>
      <c r="AE3541" s="171"/>
      <c r="AF3541" s="171"/>
      <c r="AG3541" s="171"/>
      <c r="AH3541" s="171"/>
      <c r="AI3541" s="171"/>
    </row>
    <row r="3542" spans="1:35" s="172" customFormat="1" ht="24" hidden="1" x14ac:dyDescent="0.2">
      <c r="A3542" s="167">
        <v>2</v>
      </c>
      <c r="B3542" s="647">
        <v>0</v>
      </c>
      <c r="C3542" s="647">
        <v>4</v>
      </c>
      <c r="D3542" s="647">
        <v>4</v>
      </c>
      <c r="E3542" s="163" t="s">
        <v>3862</v>
      </c>
      <c r="F3542" s="593" t="s">
        <v>4675</v>
      </c>
      <c r="G3542" s="143"/>
      <c r="H3542" s="166">
        <v>42251600</v>
      </c>
      <c r="I3542" s="180" t="s">
        <v>2227</v>
      </c>
      <c r="J3542" s="169"/>
      <c r="K3542" s="169"/>
      <c r="L3542" s="169"/>
      <c r="M3542" s="146"/>
      <c r="N3542" s="184"/>
      <c r="O3542" s="169"/>
      <c r="P3542" s="146"/>
      <c r="Q3542" s="146">
        <f t="shared" si="73"/>
        <v>0</v>
      </c>
      <c r="R3542" s="182" t="s">
        <v>4741</v>
      </c>
      <c r="S3542" s="226"/>
      <c r="T3542" s="676" t="s">
        <v>4687</v>
      </c>
      <c r="U3542" s="170"/>
      <c r="V3542" s="170"/>
      <c r="W3542" s="170"/>
      <c r="X3542" s="117"/>
      <c r="Y3542" s="171"/>
      <c r="Z3542" s="171"/>
      <c r="AA3542" s="171"/>
      <c r="AB3542" s="171"/>
      <c r="AC3542" s="171"/>
      <c r="AD3542" s="171"/>
      <c r="AE3542" s="171"/>
      <c r="AF3542" s="171"/>
      <c r="AG3542" s="171"/>
      <c r="AH3542" s="171"/>
      <c r="AI3542" s="171"/>
    </row>
    <row r="3543" spans="1:35" s="172" customFormat="1" ht="24" hidden="1" x14ac:dyDescent="0.2">
      <c r="A3543" s="167">
        <v>2</v>
      </c>
      <c r="B3543" s="647">
        <v>0</v>
      </c>
      <c r="C3543" s="647">
        <v>4</v>
      </c>
      <c r="D3543" s="647">
        <v>4</v>
      </c>
      <c r="E3543" s="163" t="s">
        <v>3862</v>
      </c>
      <c r="F3543" s="593" t="s">
        <v>4675</v>
      </c>
      <c r="G3543" s="143"/>
      <c r="H3543" s="166">
        <v>30263700</v>
      </c>
      <c r="I3543" s="180" t="s">
        <v>2228</v>
      </c>
      <c r="J3543" s="169"/>
      <c r="K3543" s="169"/>
      <c r="L3543" s="169"/>
      <c r="M3543" s="146"/>
      <c r="N3543" s="184"/>
      <c r="O3543" s="169"/>
      <c r="P3543" s="146"/>
      <c r="Q3543" s="146">
        <f t="shared" si="73"/>
        <v>0</v>
      </c>
      <c r="R3543" s="182" t="s">
        <v>4741</v>
      </c>
      <c r="S3543" s="226"/>
      <c r="T3543" s="676" t="s">
        <v>4687</v>
      </c>
      <c r="U3543" s="170"/>
      <c r="V3543" s="170"/>
      <c r="W3543" s="170"/>
      <c r="X3543" s="117"/>
      <c r="Y3543" s="171"/>
      <c r="Z3543" s="171"/>
      <c r="AA3543" s="171"/>
      <c r="AB3543" s="171"/>
      <c r="AC3543" s="171"/>
      <c r="AD3543" s="171"/>
      <c r="AE3543" s="171"/>
      <c r="AF3543" s="171"/>
      <c r="AG3543" s="171"/>
      <c r="AH3543" s="171"/>
      <c r="AI3543" s="171"/>
    </row>
    <row r="3544" spans="1:35" s="172" customFormat="1" ht="24" hidden="1" x14ac:dyDescent="0.2">
      <c r="A3544" s="167">
        <v>2</v>
      </c>
      <c r="B3544" s="647">
        <v>0</v>
      </c>
      <c r="C3544" s="647">
        <v>4</v>
      </c>
      <c r="D3544" s="647">
        <v>4</v>
      </c>
      <c r="E3544" s="163" t="s">
        <v>3862</v>
      </c>
      <c r="F3544" s="593" t="s">
        <v>4675</v>
      </c>
      <c r="G3544" s="143"/>
      <c r="H3544" s="166">
        <v>30263700</v>
      </c>
      <c r="I3544" s="180" t="s">
        <v>2229</v>
      </c>
      <c r="J3544" s="169"/>
      <c r="K3544" s="169"/>
      <c r="L3544" s="169"/>
      <c r="M3544" s="146"/>
      <c r="N3544" s="184"/>
      <c r="O3544" s="169"/>
      <c r="P3544" s="146"/>
      <c r="Q3544" s="146">
        <f t="shared" si="73"/>
        <v>0</v>
      </c>
      <c r="R3544" s="182" t="s">
        <v>4741</v>
      </c>
      <c r="S3544" s="226"/>
      <c r="T3544" s="676" t="s">
        <v>4687</v>
      </c>
      <c r="U3544" s="170"/>
      <c r="V3544" s="170"/>
      <c r="W3544" s="170"/>
      <c r="X3544" s="117"/>
      <c r="Y3544" s="171"/>
      <c r="Z3544" s="171"/>
      <c r="AA3544" s="171"/>
      <c r="AB3544" s="171"/>
      <c r="AC3544" s="171"/>
      <c r="AD3544" s="171"/>
      <c r="AE3544" s="171"/>
      <c r="AF3544" s="171"/>
      <c r="AG3544" s="171"/>
      <c r="AH3544" s="171"/>
      <c r="AI3544" s="171"/>
    </row>
    <row r="3545" spans="1:35" s="172" customFormat="1" ht="24" hidden="1" x14ac:dyDescent="0.2">
      <c r="A3545" s="167">
        <v>2</v>
      </c>
      <c r="B3545" s="647">
        <v>0</v>
      </c>
      <c r="C3545" s="647">
        <v>4</v>
      </c>
      <c r="D3545" s="647">
        <v>4</v>
      </c>
      <c r="E3545" s="163" t="s">
        <v>3862</v>
      </c>
      <c r="F3545" s="593" t="s">
        <v>4675</v>
      </c>
      <c r="G3545" s="143"/>
      <c r="H3545" s="166">
        <v>30263700</v>
      </c>
      <c r="I3545" s="180" t="s">
        <v>2230</v>
      </c>
      <c r="J3545" s="169"/>
      <c r="K3545" s="169"/>
      <c r="L3545" s="169"/>
      <c r="M3545" s="146"/>
      <c r="N3545" s="184"/>
      <c r="O3545" s="169"/>
      <c r="P3545" s="146"/>
      <c r="Q3545" s="146">
        <f t="shared" si="73"/>
        <v>0</v>
      </c>
      <c r="R3545" s="182" t="s">
        <v>4741</v>
      </c>
      <c r="S3545" s="226"/>
      <c r="T3545" s="676" t="s">
        <v>4687</v>
      </c>
      <c r="U3545" s="170"/>
      <c r="V3545" s="170"/>
      <c r="W3545" s="170"/>
      <c r="X3545" s="117"/>
      <c r="Y3545" s="171"/>
      <c r="Z3545" s="171"/>
      <c r="AA3545" s="171"/>
      <c r="AB3545" s="171"/>
      <c r="AC3545" s="171"/>
      <c r="AD3545" s="171"/>
      <c r="AE3545" s="171"/>
      <c r="AF3545" s="171"/>
      <c r="AG3545" s="171"/>
      <c r="AH3545" s="171"/>
      <c r="AI3545" s="171"/>
    </row>
    <row r="3546" spans="1:35" s="172" customFormat="1" ht="24" hidden="1" x14ac:dyDescent="0.2">
      <c r="A3546" s="167">
        <v>2</v>
      </c>
      <c r="B3546" s="647">
        <v>0</v>
      </c>
      <c r="C3546" s="647">
        <v>4</v>
      </c>
      <c r="D3546" s="647">
        <v>4</v>
      </c>
      <c r="E3546" s="163" t="s">
        <v>3862</v>
      </c>
      <c r="F3546" s="593" t="s">
        <v>4675</v>
      </c>
      <c r="G3546" s="143"/>
      <c r="H3546" s="166">
        <v>30263700</v>
      </c>
      <c r="I3546" s="180" t="s">
        <v>2231</v>
      </c>
      <c r="J3546" s="169"/>
      <c r="K3546" s="169"/>
      <c r="L3546" s="169"/>
      <c r="M3546" s="146"/>
      <c r="N3546" s="184"/>
      <c r="O3546" s="169"/>
      <c r="P3546" s="146"/>
      <c r="Q3546" s="146">
        <f t="shared" si="73"/>
        <v>0</v>
      </c>
      <c r="R3546" s="182" t="s">
        <v>4741</v>
      </c>
      <c r="S3546" s="226"/>
      <c r="T3546" s="676" t="s">
        <v>4687</v>
      </c>
      <c r="U3546" s="170"/>
      <c r="V3546" s="170"/>
      <c r="W3546" s="170"/>
      <c r="X3546" s="117"/>
      <c r="Y3546" s="171"/>
      <c r="Z3546" s="171"/>
      <c r="AA3546" s="171"/>
      <c r="AB3546" s="171"/>
      <c r="AC3546" s="171"/>
      <c r="AD3546" s="171"/>
      <c r="AE3546" s="171"/>
      <c r="AF3546" s="171"/>
      <c r="AG3546" s="171"/>
      <c r="AH3546" s="171"/>
      <c r="AI3546" s="171"/>
    </row>
    <row r="3547" spans="1:35" ht="24" hidden="1" x14ac:dyDescent="0.2">
      <c r="A3547" s="167">
        <v>2</v>
      </c>
      <c r="B3547" s="647">
        <v>0</v>
      </c>
      <c r="C3547" s="647">
        <v>4</v>
      </c>
      <c r="D3547" s="647">
        <v>4</v>
      </c>
      <c r="E3547" s="163" t="s">
        <v>3862</v>
      </c>
      <c r="F3547" s="593" t="s">
        <v>4675</v>
      </c>
      <c r="G3547" s="143"/>
      <c r="H3547" s="166">
        <v>30263700</v>
      </c>
      <c r="I3547" s="180" t="s">
        <v>2232</v>
      </c>
      <c r="J3547" s="146"/>
      <c r="K3547" s="146"/>
      <c r="L3547" s="146"/>
      <c r="M3547" s="146"/>
      <c r="N3547" s="183"/>
      <c r="O3547" s="146"/>
      <c r="P3547" s="146"/>
      <c r="Q3547" s="146">
        <f t="shared" si="73"/>
        <v>0</v>
      </c>
      <c r="R3547" s="182" t="s">
        <v>4741</v>
      </c>
      <c r="S3547" s="226"/>
      <c r="T3547" s="676" t="s">
        <v>4687</v>
      </c>
      <c r="U3547" s="147"/>
      <c r="V3547" s="147"/>
      <c r="W3547" s="147"/>
      <c r="X3547" s="117"/>
    </row>
    <row r="3548" spans="1:35" ht="24" hidden="1" x14ac:dyDescent="0.2">
      <c r="A3548" s="167">
        <v>2</v>
      </c>
      <c r="B3548" s="647">
        <v>0</v>
      </c>
      <c r="C3548" s="647">
        <v>4</v>
      </c>
      <c r="D3548" s="647">
        <v>4</v>
      </c>
      <c r="E3548" s="163" t="s">
        <v>3862</v>
      </c>
      <c r="F3548" s="593" t="s">
        <v>4675</v>
      </c>
      <c r="G3548" s="143"/>
      <c r="H3548" s="162">
        <v>31320000</v>
      </c>
      <c r="I3548" s="180" t="s">
        <v>2233</v>
      </c>
      <c r="J3548" s="146"/>
      <c r="K3548" s="146"/>
      <c r="L3548" s="146"/>
      <c r="M3548" s="146"/>
      <c r="N3548" s="183"/>
      <c r="O3548" s="146"/>
      <c r="P3548" s="146"/>
      <c r="Q3548" s="146">
        <f t="shared" si="73"/>
        <v>0</v>
      </c>
      <c r="R3548" s="182" t="s">
        <v>4741</v>
      </c>
      <c r="S3548" s="226"/>
      <c r="T3548" s="676" t="s">
        <v>4687</v>
      </c>
      <c r="U3548" s="147"/>
      <c r="V3548" s="147"/>
      <c r="W3548" s="147"/>
      <c r="X3548" s="117"/>
    </row>
    <row r="3549" spans="1:35" ht="24" hidden="1" x14ac:dyDescent="0.2">
      <c r="A3549" s="167">
        <v>2</v>
      </c>
      <c r="B3549" s="647">
        <v>0</v>
      </c>
      <c r="C3549" s="647">
        <v>4</v>
      </c>
      <c r="D3549" s="647">
        <v>4</v>
      </c>
      <c r="E3549" s="163" t="s">
        <v>3862</v>
      </c>
      <c r="F3549" s="593" t="s">
        <v>4675</v>
      </c>
      <c r="G3549" s="143"/>
      <c r="H3549" s="162">
        <v>31320000</v>
      </c>
      <c r="I3549" s="180" t="s">
        <v>2929</v>
      </c>
      <c r="J3549" s="146"/>
      <c r="K3549" s="146"/>
      <c r="L3549" s="146"/>
      <c r="M3549" s="146"/>
      <c r="N3549" s="183"/>
      <c r="O3549" s="146"/>
      <c r="P3549" s="146"/>
      <c r="Q3549" s="146">
        <f t="shared" si="73"/>
        <v>0</v>
      </c>
      <c r="R3549" s="182" t="s">
        <v>4741</v>
      </c>
      <c r="S3549" s="226"/>
      <c r="T3549" s="676" t="s">
        <v>4687</v>
      </c>
      <c r="U3549" s="147"/>
      <c r="V3549" s="147"/>
      <c r="W3549" s="147"/>
      <c r="X3549" s="117"/>
    </row>
    <row r="3550" spans="1:35" ht="24" hidden="1" x14ac:dyDescent="0.2">
      <c r="A3550" s="167">
        <v>2</v>
      </c>
      <c r="B3550" s="647">
        <v>0</v>
      </c>
      <c r="C3550" s="647">
        <v>4</v>
      </c>
      <c r="D3550" s="647">
        <v>4</v>
      </c>
      <c r="E3550" s="163" t="s">
        <v>3862</v>
      </c>
      <c r="F3550" s="593" t="s">
        <v>4675</v>
      </c>
      <c r="G3550" s="143"/>
      <c r="H3550" s="162">
        <v>31320000</v>
      </c>
      <c r="I3550" s="180" t="s">
        <v>2930</v>
      </c>
      <c r="J3550" s="146"/>
      <c r="K3550" s="146"/>
      <c r="L3550" s="146"/>
      <c r="M3550" s="146"/>
      <c r="N3550" s="183"/>
      <c r="O3550" s="146"/>
      <c r="P3550" s="146"/>
      <c r="Q3550" s="146">
        <f t="shared" si="73"/>
        <v>0</v>
      </c>
      <c r="R3550" s="182" t="s">
        <v>4741</v>
      </c>
      <c r="S3550" s="226"/>
      <c r="T3550" s="676" t="s">
        <v>4687</v>
      </c>
      <c r="U3550" s="147"/>
      <c r="V3550" s="147"/>
      <c r="W3550" s="147"/>
      <c r="X3550" s="117"/>
    </row>
    <row r="3551" spans="1:35" ht="24" hidden="1" x14ac:dyDescent="0.2">
      <c r="A3551" s="167">
        <v>2</v>
      </c>
      <c r="B3551" s="647">
        <v>0</v>
      </c>
      <c r="C3551" s="647">
        <v>4</v>
      </c>
      <c r="D3551" s="647">
        <v>4</v>
      </c>
      <c r="E3551" s="163" t="s">
        <v>3862</v>
      </c>
      <c r="F3551" s="593" t="s">
        <v>4675</v>
      </c>
      <c r="G3551" s="143"/>
      <c r="H3551" s="162">
        <v>31320000</v>
      </c>
      <c r="I3551" s="180" t="s">
        <v>2931</v>
      </c>
      <c r="J3551" s="146"/>
      <c r="K3551" s="146"/>
      <c r="L3551" s="146"/>
      <c r="M3551" s="146"/>
      <c r="N3551" s="183"/>
      <c r="O3551" s="146"/>
      <c r="P3551" s="146"/>
      <c r="Q3551" s="146">
        <f t="shared" si="73"/>
        <v>0</v>
      </c>
      <c r="R3551" s="182" t="s">
        <v>4741</v>
      </c>
      <c r="S3551" s="226"/>
      <c r="T3551" s="676" t="s">
        <v>4687</v>
      </c>
      <c r="U3551" s="147"/>
      <c r="V3551" s="147"/>
      <c r="W3551" s="147"/>
      <c r="X3551" s="117"/>
    </row>
    <row r="3552" spans="1:35" ht="24" hidden="1" x14ac:dyDescent="0.2">
      <c r="A3552" s="167">
        <v>2</v>
      </c>
      <c r="B3552" s="647">
        <v>0</v>
      </c>
      <c r="C3552" s="647">
        <v>4</v>
      </c>
      <c r="D3552" s="647">
        <v>4</v>
      </c>
      <c r="E3552" s="163" t="s">
        <v>3862</v>
      </c>
      <c r="F3552" s="593" t="s">
        <v>4675</v>
      </c>
      <c r="G3552" s="143"/>
      <c r="H3552" s="162">
        <v>31320000</v>
      </c>
      <c r="I3552" s="180" t="s">
        <v>2932</v>
      </c>
      <c r="J3552" s="146"/>
      <c r="K3552" s="146"/>
      <c r="L3552" s="146"/>
      <c r="M3552" s="146"/>
      <c r="N3552" s="183"/>
      <c r="O3552" s="146"/>
      <c r="P3552" s="146"/>
      <c r="Q3552" s="146">
        <f t="shared" si="73"/>
        <v>0</v>
      </c>
      <c r="R3552" s="182" t="s">
        <v>4741</v>
      </c>
      <c r="S3552" s="226"/>
      <c r="T3552" s="676" t="s">
        <v>4687</v>
      </c>
      <c r="U3552" s="147"/>
      <c r="V3552" s="147"/>
      <c r="W3552" s="147"/>
      <c r="X3552" s="117"/>
    </row>
    <row r="3553" spans="1:35" ht="24" hidden="1" x14ac:dyDescent="0.2">
      <c r="A3553" s="167">
        <v>2</v>
      </c>
      <c r="B3553" s="647">
        <v>0</v>
      </c>
      <c r="C3553" s="647">
        <v>4</v>
      </c>
      <c r="D3553" s="647">
        <v>4</v>
      </c>
      <c r="E3553" s="163" t="s">
        <v>3862</v>
      </c>
      <c r="F3553" s="593" t="s">
        <v>4675</v>
      </c>
      <c r="G3553" s="143"/>
      <c r="H3553" s="162">
        <v>42191800</v>
      </c>
      <c r="I3553" s="145" t="s">
        <v>2933</v>
      </c>
      <c r="J3553" s="146"/>
      <c r="K3553" s="146"/>
      <c r="L3553" s="146"/>
      <c r="M3553" s="146"/>
      <c r="N3553" s="183"/>
      <c r="O3553" s="146"/>
      <c r="P3553" s="146"/>
      <c r="Q3553" s="146">
        <f t="shared" si="73"/>
        <v>0</v>
      </c>
      <c r="R3553" s="182" t="s">
        <v>4741</v>
      </c>
      <c r="S3553" s="226"/>
      <c r="T3553" s="676" t="s">
        <v>4687</v>
      </c>
      <c r="U3553" s="147"/>
      <c r="V3553" s="147"/>
      <c r="W3553" s="147"/>
      <c r="X3553" s="117"/>
    </row>
    <row r="3554" spans="1:35" s="172" customFormat="1" ht="24" hidden="1" x14ac:dyDescent="0.2">
      <c r="A3554" s="167">
        <v>2</v>
      </c>
      <c r="B3554" s="647">
        <v>0</v>
      </c>
      <c r="C3554" s="647">
        <v>4</v>
      </c>
      <c r="D3554" s="647">
        <v>4</v>
      </c>
      <c r="E3554" s="163" t="s">
        <v>3862</v>
      </c>
      <c r="F3554" s="593" t="s">
        <v>4675</v>
      </c>
      <c r="G3554" s="143"/>
      <c r="H3554" s="166">
        <v>42192500</v>
      </c>
      <c r="I3554" s="180" t="s">
        <v>2934</v>
      </c>
      <c r="J3554" s="169"/>
      <c r="K3554" s="169"/>
      <c r="L3554" s="169"/>
      <c r="M3554" s="146"/>
      <c r="N3554" s="184"/>
      <c r="O3554" s="169"/>
      <c r="P3554" s="146"/>
      <c r="Q3554" s="146">
        <f t="shared" si="73"/>
        <v>0</v>
      </c>
      <c r="R3554" s="182" t="s">
        <v>4741</v>
      </c>
      <c r="S3554" s="226"/>
      <c r="T3554" s="676" t="s">
        <v>4687</v>
      </c>
      <c r="U3554" s="170"/>
      <c r="V3554" s="170"/>
      <c r="W3554" s="170"/>
      <c r="X3554" s="117"/>
      <c r="Y3554" s="171"/>
      <c r="Z3554" s="171"/>
      <c r="AA3554" s="171"/>
      <c r="AB3554" s="171"/>
      <c r="AC3554" s="171"/>
      <c r="AD3554" s="171"/>
      <c r="AE3554" s="171"/>
      <c r="AF3554" s="171"/>
      <c r="AG3554" s="171"/>
      <c r="AH3554" s="171"/>
      <c r="AI3554" s="171"/>
    </row>
    <row r="3555" spans="1:35" s="172" customFormat="1" ht="24" hidden="1" x14ac:dyDescent="0.2">
      <c r="A3555" s="167">
        <v>2</v>
      </c>
      <c r="B3555" s="647">
        <v>0</v>
      </c>
      <c r="C3555" s="647">
        <v>4</v>
      </c>
      <c r="D3555" s="647">
        <v>4</v>
      </c>
      <c r="E3555" s="163" t="s">
        <v>3862</v>
      </c>
      <c r="F3555" s="593" t="s">
        <v>4675</v>
      </c>
      <c r="G3555" s="143"/>
      <c r="H3555" s="166">
        <v>42290000</v>
      </c>
      <c r="I3555" s="180" t="s">
        <v>650</v>
      </c>
      <c r="J3555" s="169"/>
      <c r="K3555" s="169"/>
      <c r="L3555" s="169"/>
      <c r="M3555" s="146"/>
      <c r="N3555" s="184"/>
      <c r="O3555" s="169"/>
      <c r="P3555" s="146"/>
      <c r="Q3555" s="146">
        <f t="shared" si="73"/>
        <v>0</v>
      </c>
      <c r="R3555" s="182" t="s">
        <v>4741</v>
      </c>
      <c r="S3555" s="226"/>
      <c r="T3555" s="676" t="s">
        <v>4687</v>
      </c>
      <c r="U3555" s="170"/>
      <c r="V3555" s="170"/>
      <c r="W3555" s="170"/>
      <c r="X3555" s="117"/>
      <c r="Y3555" s="171"/>
      <c r="Z3555" s="171"/>
      <c r="AA3555" s="171"/>
      <c r="AB3555" s="171"/>
      <c r="AC3555" s="171"/>
      <c r="AD3555" s="171"/>
      <c r="AE3555" s="171"/>
      <c r="AF3555" s="171"/>
      <c r="AG3555" s="171"/>
      <c r="AH3555" s="171"/>
      <c r="AI3555" s="171"/>
    </row>
    <row r="3556" spans="1:35" s="172" customFormat="1" ht="24" hidden="1" x14ac:dyDescent="0.2">
      <c r="A3556" s="167">
        <v>2</v>
      </c>
      <c r="B3556" s="647">
        <v>0</v>
      </c>
      <c r="C3556" s="647">
        <v>4</v>
      </c>
      <c r="D3556" s="647">
        <v>4</v>
      </c>
      <c r="E3556" s="163" t="s">
        <v>3862</v>
      </c>
      <c r="F3556" s="593" t="s">
        <v>4675</v>
      </c>
      <c r="G3556" s="143"/>
      <c r="H3556" s="166">
        <v>42290000</v>
      </c>
      <c r="I3556" s="180" t="s">
        <v>651</v>
      </c>
      <c r="J3556" s="169"/>
      <c r="K3556" s="169"/>
      <c r="L3556" s="169"/>
      <c r="M3556" s="146"/>
      <c r="N3556" s="184"/>
      <c r="O3556" s="169"/>
      <c r="P3556" s="146"/>
      <c r="Q3556" s="146">
        <f t="shared" si="73"/>
        <v>0</v>
      </c>
      <c r="R3556" s="182" t="s">
        <v>4741</v>
      </c>
      <c r="S3556" s="226"/>
      <c r="T3556" s="676" t="s">
        <v>4687</v>
      </c>
      <c r="U3556" s="170"/>
      <c r="V3556" s="170"/>
      <c r="W3556" s="170"/>
      <c r="X3556" s="117"/>
      <c r="Y3556" s="171"/>
      <c r="Z3556" s="171"/>
      <c r="AA3556" s="171"/>
      <c r="AB3556" s="171"/>
      <c r="AC3556" s="171"/>
      <c r="AD3556" s="171"/>
      <c r="AE3556" s="171"/>
      <c r="AF3556" s="171"/>
      <c r="AG3556" s="171"/>
      <c r="AH3556" s="171"/>
      <c r="AI3556" s="171"/>
    </row>
    <row r="3557" spans="1:35" s="172" customFormat="1" ht="24" hidden="1" x14ac:dyDescent="0.2">
      <c r="A3557" s="167">
        <v>2</v>
      </c>
      <c r="B3557" s="647">
        <v>0</v>
      </c>
      <c r="C3557" s="647">
        <v>4</v>
      </c>
      <c r="D3557" s="647">
        <v>4</v>
      </c>
      <c r="E3557" s="163" t="s">
        <v>3862</v>
      </c>
      <c r="F3557" s="593" t="s">
        <v>4675</v>
      </c>
      <c r="G3557" s="143"/>
      <c r="H3557" s="166">
        <v>42290000</v>
      </c>
      <c r="I3557" s="180" t="s">
        <v>2935</v>
      </c>
      <c r="J3557" s="169"/>
      <c r="K3557" s="169"/>
      <c r="L3557" s="169"/>
      <c r="M3557" s="146"/>
      <c r="N3557" s="184"/>
      <c r="O3557" s="169"/>
      <c r="P3557" s="146"/>
      <c r="Q3557" s="146">
        <f t="shared" si="73"/>
        <v>0</v>
      </c>
      <c r="R3557" s="182" t="s">
        <v>4741</v>
      </c>
      <c r="S3557" s="226"/>
      <c r="T3557" s="676" t="s">
        <v>4687</v>
      </c>
      <c r="U3557" s="170"/>
      <c r="V3557" s="170"/>
      <c r="W3557" s="170"/>
      <c r="X3557" s="117"/>
      <c r="Y3557" s="171"/>
      <c r="Z3557" s="171"/>
      <c r="AA3557" s="171"/>
      <c r="AB3557" s="171"/>
      <c r="AC3557" s="171"/>
      <c r="AD3557" s="171"/>
      <c r="AE3557" s="171"/>
      <c r="AF3557" s="171"/>
      <c r="AG3557" s="171"/>
      <c r="AH3557" s="171"/>
      <c r="AI3557" s="171"/>
    </row>
    <row r="3558" spans="1:35" s="172" customFormat="1" ht="24" hidden="1" x14ac:dyDescent="0.2">
      <c r="A3558" s="167">
        <v>2</v>
      </c>
      <c r="B3558" s="647">
        <v>0</v>
      </c>
      <c r="C3558" s="647">
        <v>4</v>
      </c>
      <c r="D3558" s="647">
        <v>4</v>
      </c>
      <c r="E3558" s="163" t="s">
        <v>3862</v>
      </c>
      <c r="F3558" s="593" t="s">
        <v>4675</v>
      </c>
      <c r="G3558" s="143"/>
      <c r="H3558" s="166">
        <v>42290000</v>
      </c>
      <c r="I3558" s="180" t="s">
        <v>2936</v>
      </c>
      <c r="J3558" s="169"/>
      <c r="K3558" s="169"/>
      <c r="L3558" s="169"/>
      <c r="M3558" s="146"/>
      <c r="N3558" s="184"/>
      <c r="O3558" s="169"/>
      <c r="P3558" s="146"/>
      <c r="Q3558" s="146">
        <f t="shared" si="73"/>
        <v>0</v>
      </c>
      <c r="R3558" s="182" t="s">
        <v>4741</v>
      </c>
      <c r="S3558" s="226"/>
      <c r="T3558" s="676" t="s">
        <v>4687</v>
      </c>
      <c r="U3558" s="170"/>
      <c r="V3558" s="170"/>
      <c r="W3558" s="170"/>
      <c r="X3558" s="117"/>
      <c r="Y3558" s="171"/>
      <c r="Z3558" s="171"/>
      <c r="AA3558" s="171"/>
      <c r="AB3558" s="171"/>
      <c r="AC3558" s="171"/>
      <c r="AD3558" s="171"/>
      <c r="AE3558" s="171"/>
      <c r="AF3558" s="171"/>
      <c r="AG3558" s="171"/>
      <c r="AH3558" s="171"/>
      <c r="AI3558" s="171"/>
    </row>
    <row r="3559" spans="1:35" s="172" customFormat="1" ht="24" hidden="1" x14ac:dyDescent="0.2">
      <c r="A3559" s="167">
        <v>2</v>
      </c>
      <c r="B3559" s="647">
        <v>0</v>
      </c>
      <c r="C3559" s="647">
        <v>4</v>
      </c>
      <c r="D3559" s="647">
        <v>4</v>
      </c>
      <c r="E3559" s="163" t="s">
        <v>3862</v>
      </c>
      <c r="F3559" s="593" t="s">
        <v>4675</v>
      </c>
      <c r="G3559" s="143"/>
      <c r="H3559" s="166">
        <v>42290000</v>
      </c>
      <c r="I3559" s="180" t="s">
        <v>2937</v>
      </c>
      <c r="J3559" s="169"/>
      <c r="K3559" s="169"/>
      <c r="L3559" s="169"/>
      <c r="M3559" s="146"/>
      <c r="N3559" s="184"/>
      <c r="O3559" s="169"/>
      <c r="P3559" s="146"/>
      <c r="Q3559" s="146">
        <f t="shared" si="73"/>
        <v>0</v>
      </c>
      <c r="R3559" s="182" t="s">
        <v>4741</v>
      </c>
      <c r="S3559" s="226"/>
      <c r="T3559" s="676" t="s">
        <v>4687</v>
      </c>
      <c r="U3559" s="170"/>
      <c r="V3559" s="170"/>
      <c r="W3559" s="170"/>
      <c r="X3559" s="117"/>
      <c r="Y3559" s="171"/>
      <c r="Z3559" s="171"/>
      <c r="AA3559" s="171"/>
      <c r="AB3559" s="171"/>
      <c r="AC3559" s="171"/>
      <c r="AD3559" s="171"/>
      <c r="AE3559" s="171"/>
      <c r="AF3559" s="171"/>
      <c r="AG3559" s="171"/>
      <c r="AH3559" s="171"/>
      <c r="AI3559" s="171"/>
    </row>
    <row r="3560" spans="1:35" s="172" customFormat="1" ht="24" hidden="1" x14ac:dyDescent="0.2">
      <c r="A3560" s="167">
        <v>2</v>
      </c>
      <c r="B3560" s="647">
        <v>0</v>
      </c>
      <c r="C3560" s="647">
        <v>4</v>
      </c>
      <c r="D3560" s="647">
        <v>4</v>
      </c>
      <c r="E3560" s="163" t="s">
        <v>3862</v>
      </c>
      <c r="F3560" s="593" t="s">
        <v>4675</v>
      </c>
      <c r="G3560" s="143"/>
      <c r="H3560" s="166">
        <v>42290000</v>
      </c>
      <c r="I3560" s="180" t="s">
        <v>2938</v>
      </c>
      <c r="J3560" s="169"/>
      <c r="K3560" s="169"/>
      <c r="L3560" s="169"/>
      <c r="M3560" s="146"/>
      <c r="N3560" s="184"/>
      <c r="O3560" s="169"/>
      <c r="P3560" s="146"/>
      <c r="Q3560" s="146">
        <f t="shared" si="73"/>
        <v>0</v>
      </c>
      <c r="R3560" s="182" t="s">
        <v>4741</v>
      </c>
      <c r="S3560" s="226"/>
      <c r="T3560" s="676" t="s">
        <v>4687</v>
      </c>
      <c r="U3560" s="170"/>
      <c r="V3560" s="170"/>
      <c r="W3560" s="170"/>
      <c r="X3560" s="117"/>
      <c r="Y3560" s="171"/>
      <c r="Z3560" s="171"/>
      <c r="AA3560" s="171"/>
      <c r="AB3560" s="171"/>
      <c r="AC3560" s="171"/>
      <c r="AD3560" s="171"/>
      <c r="AE3560" s="171"/>
      <c r="AF3560" s="171"/>
      <c r="AG3560" s="171"/>
      <c r="AH3560" s="171"/>
      <c r="AI3560" s="171"/>
    </row>
    <row r="3561" spans="1:35" s="172" customFormat="1" ht="29.25" hidden="1" customHeight="1" x14ac:dyDescent="0.2">
      <c r="A3561" s="167">
        <v>2</v>
      </c>
      <c r="B3561" s="647">
        <v>0</v>
      </c>
      <c r="C3561" s="647">
        <v>4</v>
      </c>
      <c r="D3561" s="647">
        <v>4</v>
      </c>
      <c r="E3561" s="163" t="s">
        <v>3862</v>
      </c>
      <c r="F3561" s="593" t="s">
        <v>4675</v>
      </c>
      <c r="G3561" s="143"/>
      <c r="H3561" s="166">
        <v>42290000</v>
      </c>
      <c r="I3561" s="180" t="s">
        <v>652</v>
      </c>
      <c r="J3561" s="169"/>
      <c r="K3561" s="169"/>
      <c r="L3561" s="169"/>
      <c r="M3561" s="146"/>
      <c r="N3561" s="184" t="s">
        <v>4940</v>
      </c>
      <c r="O3561" s="169">
        <v>10</v>
      </c>
      <c r="P3561" s="146"/>
      <c r="Q3561" s="146">
        <f t="shared" si="73"/>
        <v>0</v>
      </c>
      <c r="R3561" s="182" t="s">
        <v>4741</v>
      </c>
      <c r="S3561" s="226"/>
      <c r="T3561" s="676" t="s">
        <v>4687</v>
      </c>
      <c r="U3561" s="170"/>
      <c r="V3561" s="170"/>
      <c r="W3561" s="170"/>
      <c r="X3561" s="117"/>
      <c r="Y3561" s="171"/>
      <c r="Z3561" s="171"/>
      <c r="AA3561" s="171"/>
      <c r="AB3561" s="171"/>
      <c r="AC3561" s="171"/>
      <c r="AD3561" s="171"/>
      <c r="AE3561" s="171"/>
      <c r="AF3561" s="171"/>
      <c r="AG3561" s="171"/>
      <c r="AH3561" s="171"/>
      <c r="AI3561" s="171"/>
    </row>
    <row r="3562" spans="1:35" s="172" customFormat="1" ht="24" hidden="1" x14ac:dyDescent="0.2">
      <c r="A3562" s="167">
        <v>2</v>
      </c>
      <c r="B3562" s="647">
        <v>0</v>
      </c>
      <c r="C3562" s="647">
        <v>4</v>
      </c>
      <c r="D3562" s="647">
        <v>4</v>
      </c>
      <c r="E3562" s="163" t="s">
        <v>3862</v>
      </c>
      <c r="F3562" s="593" t="s">
        <v>4675</v>
      </c>
      <c r="G3562" s="143"/>
      <c r="H3562" s="166">
        <v>42290000</v>
      </c>
      <c r="I3562" s="180" t="s">
        <v>653</v>
      </c>
      <c r="J3562" s="169"/>
      <c r="K3562" s="169"/>
      <c r="L3562" s="169"/>
      <c r="M3562" s="146"/>
      <c r="N3562" s="184"/>
      <c r="O3562" s="169"/>
      <c r="P3562" s="146"/>
      <c r="Q3562" s="146">
        <f t="shared" si="73"/>
        <v>0</v>
      </c>
      <c r="R3562" s="182" t="s">
        <v>4741</v>
      </c>
      <c r="S3562" s="226"/>
      <c r="T3562" s="676" t="s">
        <v>4687</v>
      </c>
      <c r="U3562" s="170"/>
      <c r="V3562" s="170"/>
      <c r="W3562" s="170"/>
      <c r="X3562" s="117"/>
      <c r="Y3562" s="171"/>
      <c r="Z3562" s="171"/>
      <c r="AA3562" s="171"/>
      <c r="AB3562" s="171"/>
      <c r="AC3562" s="171"/>
      <c r="AD3562" s="171"/>
      <c r="AE3562" s="171"/>
      <c r="AF3562" s="171"/>
      <c r="AG3562" s="171"/>
      <c r="AH3562" s="171"/>
      <c r="AI3562" s="171"/>
    </row>
    <row r="3563" spans="1:35" s="172" customFormat="1" ht="24" hidden="1" x14ac:dyDescent="0.2">
      <c r="A3563" s="167">
        <v>2</v>
      </c>
      <c r="B3563" s="647">
        <v>0</v>
      </c>
      <c r="C3563" s="647">
        <v>4</v>
      </c>
      <c r="D3563" s="647">
        <v>4</v>
      </c>
      <c r="E3563" s="163" t="s">
        <v>3862</v>
      </c>
      <c r="F3563" s="593" t="s">
        <v>4675</v>
      </c>
      <c r="G3563" s="143"/>
      <c r="H3563" s="166">
        <v>42290000</v>
      </c>
      <c r="I3563" s="180" t="s">
        <v>654</v>
      </c>
      <c r="J3563" s="169"/>
      <c r="K3563" s="169"/>
      <c r="L3563" s="169"/>
      <c r="M3563" s="146"/>
      <c r="N3563" s="184"/>
      <c r="O3563" s="169"/>
      <c r="P3563" s="146"/>
      <c r="Q3563" s="146">
        <f t="shared" si="73"/>
        <v>0</v>
      </c>
      <c r="R3563" s="182" t="s">
        <v>4741</v>
      </c>
      <c r="S3563" s="226"/>
      <c r="T3563" s="676" t="s">
        <v>4687</v>
      </c>
      <c r="U3563" s="170"/>
      <c r="V3563" s="170"/>
      <c r="W3563" s="170"/>
      <c r="X3563" s="117"/>
      <c r="Y3563" s="171"/>
      <c r="Z3563" s="171"/>
      <c r="AA3563" s="171"/>
      <c r="AB3563" s="171"/>
      <c r="AC3563" s="171"/>
      <c r="AD3563" s="171"/>
      <c r="AE3563" s="171"/>
      <c r="AF3563" s="171"/>
      <c r="AG3563" s="171"/>
      <c r="AH3563" s="171"/>
      <c r="AI3563" s="171"/>
    </row>
    <row r="3564" spans="1:35" s="172" customFormat="1" ht="24" hidden="1" x14ac:dyDescent="0.2">
      <c r="A3564" s="167">
        <v>2</v>
      </c>
      <c r="B3564" s="647">
        <v>0</v>
      </c>
      <c r="C3564" s="647">
        <v>4</v>
      </c>
      <c r="D3564" s="647">
        <v>4</v>
      </c>
      <c r="E3564" s="163" t="s">
        <v>3862</v>
      </c>
      <c r="F3564" s="593" t="s">
        <v>4675</v>
      </c>
      <c r="G3564" s="143"/>
      <c r="H3564" s="166">
        <v>42290000</v>
      </c>
      <c r="I3564" s="180" t="s">
        <v>655</v>
      </c>
      <c r="J3564" s="169"/>
      <c r="K3564" s="169"/>
      <c r="L3564" s="169"/>
      <c r="M3564" s="146"/>
      <c r="N3564" s="184"/>
      <c r="O3564" s="169"/>
      <c r="P3564" s="146"/>
      <c r="Q3564" s="146">
        <f t="shared" si="73"/>
        <v>0</v>
      </c>
      <c r="R3564" s="182" t="s">
        <v>4741</v>
      </c>
      <c r="S3564" s="226"/>
      <c r="T3564" s="676" t="s">
        <v>4687</v>
      </c>
      <c r="U3564" s="170"/>
      <c r="V3564" s="170"/>
      <c r="W3564" s="170"/>
      <c r="X3564" s="117"/>
      <c r="Y3564" s="171"/>
      <c r="Z3564" s="171"/>
      <c r="AA3564" s="171"/>
      <c r="AB3564" s="171"/>
      <c r="AC3564" s="171"/>
      <c r="AD3564" s="171"/>
      <c r="AE3564" s="171"/>
      <c r="AF3564" s="171"/>
      <c r="AG3564" s="171"/>
      <c r="AH3564" s="171"/>
      <c r="AI3564" s="171"/>
    </row>
    <row r="3565" spans="1:35" s="172" customFormat="1" ht="25.5" hidden="1" customHeight="1" x14ac:dyDescent="0.2">
      <c r="A3565" s="167">
        <v>2</v>
      </c>
      <c r="B3565" s="647">
        <v>0</v>
      </c>
      <c r="C3565" s="647">
        <v>4</v>
      </c>
      <c r="D3565" s="647">
        <v>4</v>
      </c>
      <c r="E3565" s="163" t="s">
        <v>3862</v>
      </c>
      <c r="F3565" s="593" t="s">
        <v>4675</v>
      </c>
      <c r="G3565" s="143"/>
      <c r="H3565" s="166">
        <v>42281904</v>
      </c>
      <c r="I3565" s="180" t="s">
        <v>4829</v>
      </c>
      <c r="J3565" s="169"/>
      <c r="K3565" s="169"/>
      <c r="L3565" s="169"/>
      <c r="M3565" s="146"/>
      <c r="N3565" s="184" t="s">
        <v>4941</v>
      </c>
      <c r="O3565" s="169">
        <v>15</v>
      </c>
      <c r="P3565" s="146"/>
      <c r="Q3565" s="146">
        <f t="shared" si="73"/>
        <v>0</v>
      </c>
      <c r="R3565" s="182" t="s">
        <v>4741</v>
      </c>
      <c r="S3565" s="226"/>
      <c r="T3565" s="676" t="s">
        <v>4687</v>
      </c>
      <c r="U3565" s="170"/>
      <c r="V3565" s="170"/>
      <c r="W3565" s="170"/>
      <c r="X3565" s="117"/>
      <c r="Y3565" s="171"/>
      <c r="Z3565" s="171"/>
      <c r="AA3565" s="171"/>
      <c r="AB3565" s="171"/>
      <c r="AC3565" s="171"/>
      <c r="AD3565" s="171"/>
      <c r="AE3565" s="171"/>
      <c r="AF3565" s="171"/>
      <c r="AG3565" s="171"/>
      <c r="AH3565" s="171"/>
      <c r="AI3565" s="171"/>
    </row>
    <row r="3566" spans="1:35" s="172" customFormat="1" ht="24" hidden="1" x14ac:dyDescent="0.2">
      <c r="A3566" s="167">
        <v>2</v>
      </c>
      <c r="B3566" s="647">
        <v>0</v>
      </c>
      <c r="C3566" s="647">
        <v>4</v>
      </c>
      <c r="D3566" s="647">
        <v>4</v>
      </c>
      <c r="E3566" s="163" t="s">
        <v>3862</v>
      </c>
      <c r="F3566" s="593" t="s">
        <v>4675</v>
      </c>
      <c r="G3566" s="143"/>
      <c r="H3566" s="166">
        <v>42290000</v>
      </c>
      <c r="I3566" s="180" t="s">
        <v>656</v>
      </c>
      <c r="J3566" s="169"/>
      <c r="K3566" s="169"/>
      <c r="L3566" s="169"/>
      <c r="M3566" s="146"/>
      <c r="N3566" s="184"/>
      <c r="O3566" s="169"/>
      <c r="P3566" s="146"/>
      <c r="Q3566" s="146">
        <f t="shared" si="73"/>
        <v>0</v>
      </c>
      <c r="R3566" s="182" t="s">
        <v>4741</v>
      </c>
      <c r="S3566" s="226"/>
      <c r="T3566" s="676" t="s">
        <v>4687</v>
      </c>
      <c r="U3566" s="170"/>
      <c r="V3566" s="170"/>
      <c r="W3566" s="170"/>
      <c r="X3566" s="117"/>
      <c r="Y3566" s="171"/>
      <c r="Z3566" s="171"/>
      <c r="AA3566" s="171"/>
      <c r="AB3566" s="171"/>
      <c r="AC3566" s="171"/>
      <c r="AD3566" s="171"/>
      <c r="AE3566" s="171"/>
      <c r="AF3566" s="171"/>
      <c r="AG3566" s="171"/>
      <c r="AH3566" s="171"/>
      <c r="AI3566" s="171"/>
    </row>
    <row r="3567" spans="1:35" s="172" customFormat="1" ht="24" hidden="1" x14ac:dyDescent="0.2">
      <c r="A3567" s="167">
        <v>2</v>
      </c>
      <c r="B3567" s="647">
        <v>0</v>
      </c>
      <c r="C3567" s="647">
        <v>4</v>
      </c>
      <c r="D3567" s="647">
        <v>4</v>
      </c>
      <c r="E3567" s="163" t="s">
        <v>3862</v>
      </c>
      <c r="F3567" s="593" t="s">
        <v>4675</v>
      </c>
      <c r="G3567" s="143"/>
      <c r="H3567" s="166">
        <v>42290000</v>
      </c>
      <c r="I3567" s="180" t="s">
        <v>2949</v>
      </c>
      <c r="J3567" s="169"/>
      <c r="K3567" s="169"/>
      <c r="L3567" s="169"/>
      <c r="M3567" s="146"/>
      <c r="N3567" s="184"/>
      <c r="O3567" s="169"/>
      <c r="P3567" s="146"/>
      <c r="Q3567" s="146">
        <f t="shared" si="73"/>
        <v>0</v>
      </c>
      <c r="R3567" s="182" t="s">
        <v>4741</v>
      </c>
      <c r="S3567" s="226"/>
      <c r="T3567" s="676" t="s">
        <v>4687</v>
      </c>
      <c r="U3567" s="170"/>
      <c r="V3567" s="170"/>
      <c r="W3567" s="170"/>
      <c r="X3567" s="117"/>
      <c r="Y3567" s="171"/>
      <c r="Z3567" s="171"/>
      <c r="AA3567" s="171"/>
      <c r="AB3567" s="171"/>
      <c r="AC3567" s="171"/>
      <c r="AD3567" s="171"/>
      <c r="AE3567" s="171"/>
      <c r="AF3567" s="171"/>
      <c r="AG3567" s="171"/>
      <c r="AH3567" s="171"/>
      <c r="AI3567" s="171"/>
    </row>
    <row r="3568" spans="1:35" s="172" customFormat="1" ht="24" hidden="1" x14ac:dyDescent="0.2">
      <c r="A3568" s="167">
        <v>2</v>
      </c>
      <c r="B3568" s="647">
        <v>0</v>
      </c>
      <c r="C3568" s="647">
        <v>4</v>
      </c>
      <c r="D3568" s="647">
        <v>4</v>
      </c>
      <c r="E3568" s="163" t="s">
        <v>3862</v>
      </c>
      <c r="F3568" s="593" t="s">
        <v>4675</v>
      </c>
      <c r="G3568" s="143"/>
      <c r="H3568" s="166">
        <v>42290000</v>
      </c>
      <c r="I3568" s="180" t="s">
        <v>657</v>
      </c>
      <c r="J3568" s="169"/>
      <c r="K3568" s="169"/>
      <c r="L3568" s="169"/>
      <c r="M3568" s="146"/>
      <c r="N3568" s="184"/>
      <c r="O3568" s="169"/>
      <c r="P3568" s="146"/>
      <c r="Q3568" s="146">
        <f t="shared" si="73"/>
        <v>0</v>
      </c>
      <c r="R3568" s="182" t="s">
        <v>4741</v>
      </c>
      <c r="S3568" s="226"/>
      <c r="T3568" s="676" t="s">
        <v>4687</v>
      </c>
      <c r="U3568" s="170"/>
      <c r="V3568" s="170"/>
      <c r="W3568" s="170"/>
      <c r="X3568" s="117"/>
      <c r="Y3568" s="171"/>
      <c r="Z3568" s="171"/>
      <c r="AA3568" s="171"/>
      <c r="AB3568" s="171"/>
      <c r="AC3568" s="171"/>
      <c r="AD3568" s="171"/>
      <c r="AE3568" s="171"/>
      <c r="AF3568" s="171"/>
      <c r="AG3568" s="171"/>
      <c r="AH3568" s="171"/>
      <c r="AI3568" s="171"/>
    </row>
    <row r="3569" spans="1:35" s="172" customFormat="1" ht="24" hidden="1" x14ac:dyDescent="0.2">
      <c r="A3569" s="167">
        <v>2</v>
      </c>
      <c r="B3569" s="647">
        <v>0</v>
      </c>
      <c r="C3569" s="647">
        <v>4</v>
      </c>
      <c r="D3569" s="647">
        <v>4</v>
      </c>
      <c r="E3569" s="163" t="s">
        <v>3862</v>
      </c>
      <c r="F3569" s="593" t="s">
        <v>4675</v>
      </c>
      <c r="G3569" s="143"/>
      <c r="H3569" s="166">
        <v>42290000</v>
      </c>
      <c r="I3569" s="180" t="s">
        <v>658</v>
      </c>
      <c r="J3569" s="169"/>
      <c r="K3569" s="169"/>
      <c r="L3569" s="169"/>
      <c r="M3569" s="146"/>
      <c r="N3569" s="184"/>
      <c r="O3569" s="169"/>
      <c r="P3569" s="146"/>
      <c r="Q3569" s="146">
        <f t="shared" si="73"/>
        <v>0</v>
      </c>
      <c r="R3569" s="182" t="s">
        <v>4741</v>
      </c>
      <c r="S3569" s="226"/>
      <c r="T3569" s="676" t="s">
        <v>4687</v>
      </c>
      <c r="U3569" s="170"/>
      <c r="V3569" s="170"/>
      <c r="W3569" s="170"/>
      <c r="X3569" s="117"/>
      <c r="Y3569" s="171"/>
      <c r="Z3569" s="171"/>
      <c r="AA3569" s="171"/>
      <c r="AB3569" s="171"/>
      <c r="AC3569" s="171"/>
      <c r="AD3569" s="171"/>
      <c r="AE3569" s="171"/>
      <c r="AF3569" s="171"/>
      <c r="AG3569" s="171"/>
      <c r="AH3569" s="171"/>
      <c r="AI3569" s="171"/>
    </row>
    <row r="3570" spans="1:35" s="172" customFormat="1" ht="24" hidden="1" x14ac:dyDescent="0.2">
      <c r="A3570" s="167">
        <v>2</v>
      </c>
      <c r="B3570" s="647">
        <v>0</v>
      </c>
      <c r="C3570" s="647">
        <v>4</v>
      </c>
      <c r="D3570" s="647">
        <v>4</v>
      </c>
      <c r="E3570" s="163" t="s">
        <v>3862</v>
      </c>
      <c r="F3570" s="593" t="s">
        <v>4675</v>
      </c>
      <c r="G3570" s="143"/>
      <c r="H3570" s="166">
        <v>42290000</v>
      </c>
      <c r="I3570" s="180" t="s">
        <v>659</v>
      </c>
      <c r="J3570" s="169"/>
      <c r="K3570" s="169"/>
      <c r="L3570" s="169"/>
      <c r="M3570" s="146"/>
      <c r="N3570" s="184"/>
      <c r="O3570" s="169"/>
      <c r="P3570" s="146"/>
      <c r="Q3570" s="146">
        <f t="shared" si="73"/>
        <v>0</v>
      </c>
      <c r="R3570" s="182" t="s">
        <v>4741</v>
      </c>
      <c r="S3570" s="226"/>
      <c r="T3570" s="676" t="s">
        <v>4687</v>
      </c>
      <c r="U3570" s="170"/>
      <c r="V3570" s="170"/>
      <c r="W3570" s="170"/>
      <c r="X3570" s="117"/>
      <c r="Y3570" s="171"/>
      <c r="Z3570" s="171"/>
      <c r="AA3570" s="171"/>
      <c r="AB3570" s="171"/>
      <c r="AC3570" s="171"/>
      <c r="AD3570" s="171"/>
      <c r="AE3570" s="171"/>
      <c r="AF3570" s="171"/>
      <c r="AG3570" s="171"/>
      <c r="AH3570" s="171"/>
      <c r="AI3570" s="171"/>
    </row>
    <row r="3571" spans="1:35" s="172" customFormat="1" ht="24" hidden="1" x14ac:dyDescent="0.2">
      <c r="A3571" s="167">
        <v>2</v>
      </c>
      <c r="B3571" s="647">
        <v>0</v>
      </c>
      <c r="C3571" s="647">
        <v>4</v>
      </c>
      <c r="D3571" s="647">
        <v>4</v>
      </c>
      <c r="E3571" s="163" t="s">
        <v>3862</v>
      </c>
      <c r="F3571" s="593" t="s">
        <v>4675</v>
      </c>
      <c r="G3571" s="143"/>
      <c r="H3571" s="166">
        <v>42290000</v>
      </c>
      <c r="I3571" s="180" t="s">
        <v>2950</v>
      </c>
      <c r="J3571" s="169"/>
      <c r="K3571" s="169"/>
      <c r="L3571" s="169"/>
      <c r="M3571" s="146"/>
      <c r="N3571" s="184"/>
      <c r="O3571" s="169"/>
      <c r="P3571" s="146"/>
      <c r="Q3571" s="146">
        <f t="shared" si="73"/>
        <v>0</v>
      </c>
      <c r="R3571" s="182" t="s">
        <v>4741</v>
      </c>
      <c r="S3571" s="226"/>
      <c r="T3571" s="676" t="s">
        <v>4687</v>
      </c>
      <c r="U3571" s="170"/>
      <c r="V3571" s="170"/>
      <c r="W3571" s="170"/>
      <c r="X3571" s="117"/>
      <c r="Y3571" s="171"/>
      <c r="Z3571" s="171"/>
      <c r="AA3571" s="171"/>
      <c r="AB3571" s="171"/>
      <c r="AC3571" s="171"/>
      <c r="AD3571" s="171"/>
      <c r="AE3571" s="171"/>
      <c r="AF3571" s="171"/>
      <c r="AG3571" s="171"/>
      <c r="AH3571" s="171"/>
      <c r="AI3571" s="171"/>
    </row>
    <row r="3572" spans="1:35" s="172" customFormat="1" ht="24" hidden="1" x14ac:dyDescent="0.2">
      <c r="A3572" s="167">
        <v>2</v>
      </c>
      <c r="B3572" s="647">
        <v>0</v>
      </c>
      <c r="C3572" s="647">
        <v>4</v>
      </c>
      <c r="D3572" s="647">
        <v>4</v>
      </c>
      <c r="E3572" s="163" t="s">
        <v>3862</v>
      </c>
      <c r="F3572" s="593" t="s">
        <v>4675</v>
      </c>
      <c r="G3572" s="143"/>
      <c r="H3572" s="166">
        <v>42290000</v>
      </c>
      <c r="I3572" s="180" t="s">
        <v>2951</v>
      </c>
      <c r="J3572" s="169"/>
      <c r="K3572" s="169"/>
      <c r="L3572" s="169"/>
      <c r="M3572" s="146"/>
      <c r="N3572" s="184"/>
      <c r="O3572" s="169"/>
      <c r="P3572" s="146"/>
      <c r="Q3572" s="146">
        <f t="shared" si="73"/>
        <v>0</v>
      </c>
      <c r="R3572" s="182" t="s">
        <v>4741</v>
      </c>
      <c r="S3572" s="226"/>
      <c r="T3572" s="676" t="s">
        <v>4687</v>
      </c>
      <c r="U3572" s="170"/>
      <c r="V3572" s="170"/>
      <c r="W3572" s="170"/>
      <c r="X3572" s="117"/>
      <c r="Y3572" s="171"/>
      <c r="Z3572" s="171"/>
      <c r="AA3572" s="171"/>
      <c r="AB3572" s="171"/>
      <c r="AC3572" s="171"/>
      <c r="AD3572" s="171"/>
      <c r="AE3572" s="171"/>
      <c r="AF3572" s="171"/>
      <c r="AG3572" s="171"/>
      <c r="AH3572" s="171"/>
      <c r="AI3572" s="171"/>
    </row>
    <row r="3573" spans="1:35" s="172" customFormat="1" ht="24" hidden="1" x14ac:dyDescent="0.2">
      <c r="A3573" s="167">
        <v>2</v>
      </c>
      <c r="B3573" s="647">
        <v>0</v>
      </c>
      <c r="C3573" s="647">
        <v>4</v>
      </c>
      <c r="D3573" s="647">
        <v>4</v>
      </c>
      <c r="E3573" s="163" t="s">
        <v>3862</v>
      </c>
      <c r="F3573" s="593" t="s">
        <v>4675</v>
      </c>
      <c r="G3573" s="143"/>
      <c r="H3573" s="166">
        <v>42290000</v>
      </c>
      <c r="I3573" s="180" t="s">
        <v>2952</v>
      </c>
      <c r="J3573" s="169"/>
      <c r="K3573" s="169"/>
      <c r="L3573" s="169"/>
      <c r="M3573" s="146"/>
      <c r="N3573" s="184"/>
      <c r="O3573" s="169"/>
      <c r="P3573" s="146"/>
      <c r="Q3573" s="146">
        <f t="shared" si="73"/>
        <v>0</v>
      </c>
      <c r="R3573" s="182" t="s">
        <v>4741</v>
      </c>
      <c r="S3573" s="226"/>
      <c r="T3573" s="676" t="s">
        <v>4687</v>
      </c>
      <c r="U3573" s="170"/>
      <c r="V3573" s="170"/>
      <c r="W3573" s="170"/>
      <c r="X3573" s="117"/>
      <c r="Y3573" s="171"/>
      <c r="Z3573" s="171"/>
      <c r="AA3573" s="171"/>
      <c r="AB3573" s="171"/>
      <c r="AC3573" s="171"/>
      <c r="AD3573" s="171"/>
      <c r="AE3573" s="171"/>
      <c r="AF3573" s="171"/>
      <c r="AG3573" s="171"/>
      <c r="AH3573" s="171"/>
      <c r="AI3573" s="171"/>
    </row>
    <row r="3574" spans="1:35" s="172" customFormat="1" ht="24" hidden="1" x14ac:dyDescent="0.2">
      <c r="A3574" s="167">
        <v>2</v>
      </c>
      <c r="B3574" s="647">
        <v>0</v>
      </c>
      <c r="C3574" s="647">
        <v>4</v>
      </c>
      <c r="D3574" s="647">
        <v>4</v>
      </c>
      <c r="E3574" s="163" t="s">
        <v>3862</v>
      </c>
      <c r="F3574" s="593" t="s">
        <v>4675</v>
      </c>
      <c r="G3574" s="143"/>
      <c r="H3574" s="166">
        <v>42290000</v>
      </c>
      <c r="I3574" s="180" t="s">
        <v>2953</v>
      </c>
      <c r="J3574" s="169"/>
      <c r="K3574" s="169"/>
      <c r="L3574" s="169"/>
      <c r="M3574" s="146"/>
      <c r="N3574" s="184"/>
      <c r="O3574" s="169"/>
      <c r="P3574" s="146"/>
      <c r="Q3574" s="146">
        <f t="shared" si="73"/>
        <v>0</v>
      </c>
      <c r="R3574" s="182" t="s">
        <v>4741</v>
      </c>
      <c r="S3574" s="226"/>
      <c r="T3574" s="676" t="s">
        <v>4687</v>
      </c>
      <c r="U3574" s="170"/>
      <c r="V3574" s="170"/>
      <c r="W3574" s="170"/>
      <c r="X3574" s="117"/>
      <c r="Y3574" s="171"/>
      <c r="Z3574" s="171"/>
      <c r="AA3574" s="171"/>
      <c r="AB3574" s="171"/>
      <c r="AC3574" s="171"/>
      <c r="AD3574" s="171"/>
      <c r="AE3574" s="171"/>
      <c r="AF3574" s="171"/>
      <c r="AG3574" s="171"/>
      <c r="AH3574" s="171"/>
      <c r="AI3574" s="171"/>
    </row>
    <row r="3575" spans="1:35" s="172" customFormat="1" ht="24" hidden="1" x14ac:dyDescent="0.2">
      <c r="A3575" s="167">
        <v>2</v>
      </c>
      <c r="B3575" s="647">
        <v>0</v>
      </c>
      <c r="C3575" s="647">
        <v>4</v>
      </c>
      <c r="D3575" s="647">
        <v>4</v>
      </c>
      <c r="E3575" s="163" t="s">
        <v>3862</v>
      </c>
      <c r="F3575" s="593" t="s">
        <v>4675</v>
      </c>
      <c r="G3575" s="143"/>
      <c r="H3575" s="166">
        <v>42290000</v>
      </c>
      <c r="I3575" s="180" t="s">
        <v>2954</v>
      </c>
      <c r="J3575" s="169"/>
      <c r="K3575" s="169"/>
      <c r="L3575" s="169"/>
      <c r="M3575" s="146"/>
      <c r="N3575" s="184"/>
      <c r="O3575" s="169"/>
      <c r="P3575" s="146"/>
      <c r="Q3575" s="146">
        <f t="shared" si="73"/>
        <v>0</v>
      </c>
      <c r="R3575" s="182" t="s">
        <v>4741</v>
      </c>
      <c r="S3575" s="226"/>
      <c r="T3575" s="676" t="s">
        <v>4687</v>
      </c>
      <c r="U3575" s="170"/>
      <c r="V3575" s="170"/>
      <c r="W3575" s="170"/>
      <c r="X3575" s="117"/>
      <c r="Y3575" s="171"/>
      <c r="Z3575" s="171"/>
      <c r="AA3575" s="171"/>
      <c r="AB3575" s="171"/>
      <c r="AC3575" s="171"/>
      <c r="AD3575" s="171"/>
      <c r="AE3575" s="171"/>
      <c r="AF3575" s="171"/>
      <c r="AG3575" s="171"/>
      <c r="AH3575" s="171"/>
      <c r="AI3575" s="171"/>
    </row>
    <row r="3576" spans="1:35" s="172" customFormat="1" ht="24" hidden="1" x14ac:dyDescent="0.2">
      <c r="A3576" s="167">
        <v>2</v>
      </c>
      <c r="B3576" s="647">
        <v>0</v>
      </c>
      <c r="C3576" s="647">
        <v>4</v>
      </c>
      <c r="D3576" s="647">
        <v>4</v>
      </c>
      <c r="E3576" s="163" t="s">
        <v>3862</v>
      </c>
      <c r="F3576" s="593" t="s">
        <v>4675</v>
      </c>
      <c r="G3576" s="143"/>
      <c r="H3576" s="166">
        <v>42290000</v>
      </c>
      <c r="I3576" s="180" t="s">
        <v>2958</v>
      </c>
      <c r="J3576" s="169"/>
      <c r="K3576" s="169"/>
      <c r="L3576" s="169"/>
      <c r="M3576" s="146"/>
      <c r="N3576" s="184"/>
      <c r="O3576" s="169"/>
      <c r="P3576" s="146"/>
      <c r="Q3576" s="146">
        <f t="shared" si="73"/>
        <v>0</v>
      </c>
      <c r="R3576" s="182" t="s">
        <v>4741</v>
      </c>
      <c r="S3576" s="226"/>
      <c r="T3576" s="676" t="s">
        <v>4687</v>
      </c>
      <c r="U3576" s="170"/>
      <c r="V3576" s="170"/>
      <c r="W3576" s="170"/>
      <c r="X3576" s="117"/>
      <c r="Y3576" s="171"/>
      <c r="Z3576" s="171"/>
      <c r="AA3576" s="171"/>
      <c r="AB3576" s="171"/>
      <c r="AC3576" s="171"/>
      <c r="AD3576" s="171"/>
      <c r="AE3576" s="171"/>
      <c r="AF3576" s="171"/>
      <c r="AG3576" s="171"/>
      <c r="AH3576" s="171"/>
      <c r="AI3576" s="171"/>
    </row>
    <row r="3577" spans="1:35" s="172" customFormat="1" ht="24" hidden="1" x14ac:dyDescent="0.2">
      <c r="A3577" s="167">
        <v>2</v>
      </c>
      <c r="B3577" s="647">
        <v>0</v>
      </c>
      <c r="C3577" s="647">
        <v>4</v>
      </c>
      <c r="D3577" s="647">
        <v>4</v>
      </c>
      <c r="E3577" s="163" t="s">
        <v>3862</v>
      </c>
      <c r="F3577" s="593" t="s">
        <v>4675</v>
      </c>
      <c r="G3577" s="143"/>
      <c r="H3577" s="166">
        <v>42290000</v>
      </c>
      <c r="I3577" s="180" t="s">
        <v>2959</v>
      </c>
      <c r="J3577" s="169"/>
      <c r="K3577" s="169"/>
      <c r="L3577" s="169"/>
      <c r="M3577" s="146"/>
      <c r="N3577" s="184"/>
      <c r="O3577" s="169"/>
      <c r="P3577" s="146"/>
      <c r="Q3577" s="146">
        <f t="shared" si="73"/>
        <v>0</v>
      </c>
      <c r="R3577" s="182" t="s">
        <v>4741</v>
      </c>
      <c r="S3577" s="226"/>
      <c r="T3577" s="676" t="s">
        <v>4687</v>
      </c>
      <c r="U3577" s="170"/>
      <c r="V3577" s="170"/>
      <c r="W3577" s="170"/>
      <c r="X3577" s="117"/>
      <c r="Y3577" s="171"/>
      <c r="Z3577" s="171"/>
      <c r="AA3577" s="171"/>
      <c r="AB3577" s="171"/>
      <c r="AC3577" s="171"/>
      <c r="AD3577" s="171"/>
      <c r="AE3577" s="171"/>
      <c r="AF3577" s="171"/>
      <c r="AG3577" s="171"/>
      <c r="AH3577" s="171"/>
      <c r="AI3577" s="171"/>
    </row>
    <row r="3578" spans="1:35" s="172" customFormat="1" ht="24" hidden="1" x14ac:dyDescent="0.2">
      <c r="A3578" s="167">
        <v>2</v>
      </c>
      <c r="B3578" s="647">
        <v>0</v>
      </c>
      <c r="C3578" s="647">
        <v>4</v>
      </c>
      <c r="D3578" s="647">
        <v>4</v>
      </c>
      <c r="E3578" s="163" t="s">
        <v>3862</v>
      </c>
      <c r="F3578" s="593" t="s">
        <v>4675</v>
      </c>
      <c r="G3578" s="143"/>
      <c r="H3578" s="166">
        <v>42290000</v>
      </c>
      <c r="I3578" s="180" t="s">
        <v>2960</v>
      </c>
      <c r="J3578" s="169"/>
      <c r="K3578" s="169"/>
      <c r="L3578" s="169"/>
      <c r="M3578" s="146"/>
      <c r="N3578" s="184"/>
      <c r="O3578" s="169"/>
      <c r="P3578" s="146"/>
      <c r="Q3578" s="146">
        <f t="shared" si="73"/>
        <v>0</v>
      </c>
      <c r="R3578" s="182" t="s">
        <v>4741</v>
      </c>
      <c r="S3578" s="226"/>
      <c r="T3578" s="676" t="s">
        <v>4687</v>
      </c>
      <c r="U3578" s="170"/>
      <c r="V3578" s="170"/>
      <c r="W3578" s="170"/>
      <c r="X3578" s="117"/>
      <c r="Y3578" s="171"/>
      <c r="Z3578" s="171"/>
      <c r="AA3578" s="171"/>
      <c r="AB3578" s="171"/>
      <c r="AC3578" s="171"/>
      <c r="AD3578" s="171"/>
      <c r="AE3578" s="171"/>
      <c r="AF3578" s="171"/>
      <c r="AG3578" s="171"/>
      <c r="AH3578" s="171"/>
      <c r="AI3578" s="171"/>
    </row>
    <row r="3579" spans="1:35" s="172" customFormat="1" ht="24" hidden="1" x14ac:dyDescent="0.2">
      <c r="A3579" s="167">
        <v>2</v>
      </c>
      <c r="B3579" s="647">
        <v>0</v>
      </c>
      <c r="C3579" s="647">
        <v>4</v>
      </c>
      <c r="D3579" s="647">
        <v>4</v>
      </c>
      <c r="E3579" s="163" t="s">
        <v>3862</v>
      </c>
      <c r="F3579" s="593" t="s">
        <v>4675</v>
      </c>
      <c r="G3579" s="143"/>
      <c r="H3579" s="166">
        <v>42290000</v>
      </c>
      <c r="I3579" s="180" t="s">
        <v>2961</v>
      </c>
      <c r="J3579" s="169"/>
      <c r="K3579" s="169"/>
      <c r="L3579" s="169"/>
      <c r="M3579" s="146"/>
      <c r="N3579" s="184"/>
      <c r="O3579" s="169"/>
      <c r="P3579" s="146"/>
      <c r="Q3579" s="146">
        <f t="shared" si="73"/>
        <v>0</v>
      </c>
      <c r="R3579" s="182" t="s">
        <v>4741</v>
      </c>
      <c r="S3579" s="226"/>
      <c r="T3579" s="676" t="s">
        <v>4687</v>
      </c>
      <c r="U3579" s="170"/>
      <c r="V3579" s="170"/>
      <c r="W3579" s="170"/>
      <c r="X3579" s="117"/>
      <c r="Y3579" s="171"/>
      <c r="Z3579" s="171"/>
      <c r="AA3579" s="171"/>
      <c r="AB3579" s="171"/>
      <c r="AC3579" s="171"/>
      <c r="AD3579" s="171"/>
      <c r="AE3579" s="171"/>
      <c r="AF3579" s="171"/>
      <c r="AG3579" s="171"/>
      <c r="AH3579" s="171"/>
      <c r="AI3579" s="171"/>
    </row>
    <row r="3580" spans="1:35" s="172" customFormat="1" ht="24" hidden="1" x14ac:dyDescent="0.2">
      <c r="A3580" s="167">
        <v>2</v>
      </c>
      <c r="B3580" s="647">
        <v>0</v>
      </c>
      <c r="C3580" s="647">
        <v>4</v>
      </c>
      <c r="D3580" s="647">
        <v>4</v>
      </c>
      <c r="E3580" s="163" t="s">
        <v>3862</v>
      </c>
      <c r="F3580" s="593" t="s">
        <v>4675</v>
      </c>
      <c r="G3580" s="143"/>
      <c r="H3580" s="166">
        <v>42290000</v>
      </c>
      <c r="I3580" s="180" t="s">
        <v>2962</v>
      </c>
      <c r="J3580" s="169"/>
      <c r="K3580" s="169"/>
      <c r="L3580" s="169"/>
      <c r="M3580" s="146"/>
      <c r="N3580" s="184"/>
      <c r="O3580" s="169"/>
      <c r="P3580" s="146"/>
      <c r="Q3580" s="146">
        <f t="shared" si="73"/>
        <v>0</v>
      </c>
      <c r="R3580" s="182" t="s">
        <v>4741</v>
      </c>
      <c r="S3580" s="226"/>
      <c r="T3580" s="676" t="s">
        <v>4687</v>
      </c>
      <c r="U3580" s="170"/>
      <c r="V3580" s="170"/>
      <c r="W3580" s="170"/>
      <c r="X3580" s="117"/>
      <c r="Y3580" s="171"/>
      <c r="Z3580" s="171"/>
      <c r="AA3580" s="171"/>
      <c r="AB3580" s="171"/>
      <c r="AC3580" s="171"/>
      <c r="AD3580" s="171"/>
      <c r="AE3580" s="171"/>
      <c r="AF3580" s="171"/>
      <c r="AG3580" s="171"/>
      <c r="AH3580" s="171"/>
      <c r="AI3580" s="171"/>
    </row>
    <row r="3581" spans="1:35" s="172" customFormat="1" ht="24" hidden="1" x14ac:dyDescent="0.2">
      <c r="A3581" s="167">
        <v>2</v>
      </c>
      <c r="B3581" s="647">
        <v>0</v>
      </c>
      <c r="C3581" s="647">
        <v>4</v>
      </c>
      <c r="D3581" s="647">
        <v>4</v>
      </c>
      <c r="E3581" s="163" t="s">
        <v>3862</v>
      </c>
      <c r="F3581" s="593" t="s">
        <v>4675</v>
      </c>
      <c r="G3581" s="143"/>
      <c r="H3581" s="166">
        <v>42290000</v>
      </c>
      <c r="I3581" s="180" t="s">
        <v>2965</v>
      </c>
      <c r="J3581" s="169"/>
      <c r="K3581" s="169"/>
      <c r="L3581" s="169"/>
      <c r="M3581" s="146"/>
      <c r="N3581" s="184"/>
      <c r="O3581" s="169"/>
      <c r="P3581" s="146"/>
      <c r="Q3581" s="146">
        <f t="shared" ref="Q3581:Q3644" si="74">+P3581</f>
        <v>0</v>
      </c>
      <c r="R3581" s="182" t="s">
        <v>4741</v>
      </c>
      <c r="S3581" s="226"/>
      <c r="T3581" s="676" t="s">
        <v>4687</v>
      </c>
      <c r="U3581" s="170"/>
      <c r="V3581" s="170"/>
      <c r="W3581" s="170"/>
      <c r="X3581" s="117"/>
      <c r="Y3581" s="171"/>
      <c r="Z3581" s="171"/>
      <c r="AA3581" s="171"/>
      <c r="AB3581" s="171"/>
      <c r="AC3581" s="171"/>
      <c r="AD3581" s="171"/>
      <c r="AE3581" s="171"/>
      <c r="AF3581" s="171"/>
      <c r="AG3581" s="171"/>
      <c r="AH3581" s="171"/>
      <c r="AI3581" s="171"/>
    </row>
    <row r="3582" spans="1:35" s="172" customFormat="1" ht="24" hidden="1" x14ac:dyDescent="0.2">
      <c r="A3582" s="167">
        <v>2</v>
      </c>
      <c r="B3582" s="647">
        <v>0</v>
      </c>
      <c r="C3582" s="647">
        <v>4</v>
      </c>
      <c r="D3582" s="647">
        <v>4</v>
      </c>
      <c r="E3582" s="163" t="s">
        <v>3862</v>
      </c>
      <c r="F3582" s="593" t="s">
        <v>4675</v>
      </c>
      <c r="G3582" s="143"/>
      <c r="H3582" s="166">
        <v>27111500</v>
      </c>
      <c r="I3582" s="180" t="s">
        <v>2966</v>
      </c>
      <c r="J3582" s="169"/>
      <c r="K3582" s="169"/>
      <c r="L3582" s="169"/>
      <c r="M3582" s="146"/>
      <c r="N3582" s="184"/>
      <c r="O3582" s="169"/>
      <c r="P3582" s="146"/>
      <c r="Q3582" s="146">
        <f t="shared" si="74"/>
        <v>0</v>
      </c>
      <c r="R3582" s="182" t="s">
        <v>4741</v>
      </c>
      <c r="S3582" s="226"/>
      <c r="T3582" s="676" t="s">
        <v>4687</v>
      </c>
      <c r="U3582" s="170"/>
      <c r="V3582" s="170"/>
      <c r="W3582" s="170"/>
      <c r="X3582" s="117"/>
      <c r="Y3582" s="171"/>
      <c r="Z3582" s="171"/>
      <c r="AA3582" s="171"/>
      <c r="AB3582" s="171"/>
      <c r="AC3582" s="171"/>
      <c r="AD3582" s="171"/>
      <c r="AE3582" s="171"/>
      <c r="AF3582" s="171"/>
      <c r="AG3582" s="171"/>
      <c r="AH3582" s="171"/>
      <c r="AI3582" s="171"/>
    </row>
    <row r="3583" spans="1:35" s="172" customFormat="1" ht="24" hidden="1" x14ac:dyDescent="0.2">
      <c r="A3583" s="167">
        <v>2</v>
      </c>
      <c r="B3583" s="647">
        <v>0</v>
      </c>
      <c r="C3583" s="647">
        <v>4</v>
      </c>
      <c r="D3583" s="647">
        <v>4</v>
      </c>
      <c r="E3583" s="163" t="s">
        <v>3862</v>
      </c>
      <c r="F3583" s="593" t="s">
        <v>4675</v>
      </c>
      <c r="G3583" s="143"/>
      <c r="H3583" s="166">
        <v>27111500</v>
      </c>
      <c r="I3583" s="180" t="s">
        <v>2967</v>
      </c>
      <c r="J3583" s="169"/>
      <c r="K3583" s="169"/>
      <c r="L3583" s="169"/>
      <c r="M3583" s="146"/>
      <c r="N3583" s="184"/>
      <c r="O3583" s="169"/>
      <c r="P3583" s="146"/>
      <c r="Q3583" s="146">
        <f t="shared" si="74"/>
        <v>0</v>
      </c>
      <c r="R3583" s="182" t="s">
        <v>4741</v>
      </c>
      <c r="S3583" s="226"/>
      <c r="T3583" s="676" t="s">
        <v>4687</v>
      </c>
      <c r="U3583" s="170"/>
      <c r="V3583" s="170"/>
      <c r="W3583" s="170"/>
      <c r="X3583" s="117"/>
      <c r="Y3583" s="171"/>
      <c r="Z3583" s="171"/>
      <c r="AA3583" s="171"/>
      <c r="AB3583" s="171"/>
      <c r="AC3583" s="171"/>
      <c r="AD3583" s="171"/>
      <c r="AE3583" s="171"/>
      <c r="AF3583" s="171"/>
      <c r="AG3583" s="171"/>
      <c r="AH3583" s="171"/>
      <c r="AI3583" s="171"/>
    </row>
    <row r="3584" spans="1:35" s="172" customFormat="1" ht="24" hidden="1" x14ac:dyDescent="0.2">
      <c r="A3584" s="167">
        <v>2</v>
      </c>
      <c r="B3584" s="647">
        <v>0</v>
      </c>
      <c r="C3584" s="647">
        <v>4</v>
      </c>
      <c r="D3584" s="647">
        <v>4</v>
      </c>
      <c r="E3584" s="163" t="s">
        <v>3862</v>
      </c>
      <c r="F3584" s="593" t="s">
        <v>4675</v>
      </c>
      <c r="G3584" s="143"/>
      <c r="H3584" s="166">
        <v>27111500</v>
      </c>
      <c r="I3584" s="180" t="s">
        <v>2076</v>
      </c>
      <c r="J3584" s="169"/>
      <c r="K3584" s="169"/>
      <c r="L3584" s="169"/>
      <c r="M3584" s="146"/>
      <c r="N3584" s="184"/>
      <c r="O3584" s="169"/>
      <c r="P3584" s="146"/>
      <c r="Q3584" s="146">
        <f t="shared" si="74"/>
        <v>0</v>
      </c>
      <c r="R3584" s="182" t="s">
        <v>4741</v>
      </c>
      <c r="S3584" s="226"/>
      <c r="T3584" s="676" t="s">
        <v>4687</v>
      </c>
      <c r="U3584" s="170"/>
      <c r="V3584" s="170"/>
      <c r="W3584" s="170"/>
      <c r="X3584" s="117"/>
      <c r="Y3584" s="171"/>
      <c r="Z3584" s="171"/>
      <c r="AA3584" s="171"/>
      <c r="AB3584" s="171"/>
      <c r="AC3584" s="171"/>
      <c r="AD3584" s="171"/>
      <c r="AE3584" s="171"/>
      <c r="AF3584" s="171"/>
      <c r="AG3584" s="171"/>
      <c r="AH3584" s="171"/>
      <c r="AI3584" s="171"/>
    </row>
    <row r="3585" spans="1:35" s="172" customFormat="1" ht="24" hidden="1" x14ac:dyDescent="0.2">
      <c r="A3585" s="167">
        <v>2</v>
      </c>
      <c r="B3585" s="647">
        <v>0</v>
      </c>
      <c r="C3585" s="647">
        <v>4</v>
      </c>
      <c r="D3585" s="647">
        <v>4</v>
      </c>
      <c r="E3585" s="163" t="s">
        <v>3862</v>
      </c>
      <c r="F3585" s="593" t="s">
        <v>4675</v>
      </c>
      <c r="G3585" s="143"/>
      <c r="H3585" s="166">
        <v>27111500</v>
      </c>
      <c r="I3585" s="180" t="s">
        <v>2077</v>
      </c>
      <c r="J3585" s="169"/>
      <c r="K3585" s="169"/>
      <c r="L3585" s="169"/>
      <c r="M3585" s="146"/>
      <c r="N3585" s="184"/>
      <c r="O3585" s="169"/>
      <c r="P3585" s="146"/>
      <c r="Q3585" s="146">
        <f t="shared" si="74"/>
        <v>0</v>
      </c>
      <c r="R3585" s="182" t="s">
        <v>4741</v>
      </c>
      <c r="S3585" s="226"/>
      <c r="T3585" s="676" t="s">
        <v>4687</v>
      </c>
      <c r="U3585" s="170"/>
      <c r="V3585" s="170"/>
      <c r="W3585" s="170"/>
      <c r="X3585" s="117"/>
      <c r="Y3585" s="171"/>
      <c r="Z3585" s="171"/>
      <c r="AA3585" s="171"/>
      <c r="AB3585" s="171"/>
      <c r="AC3585" s="171"/>
      <c r="AD3585" s="171"/>
      <c r="AE3585" s="171"/>
      <c r="AF3585" s="171"/>
      <c r="AG3585" s="171"/>
      <c r="AH3585" s="171"/>
      <c r="AI3585" s="171"/>
    </row>
    <row r="3586" spans="1:35" s="172" customFormat="1" ht="24" hidden="1" x14ac:dyDescent="0.2">
      <c r="A3586" s="167">
        <v>2</v>
      </c>
      <c r="B3586" s="647">
        <v>0</v>
      </c>
      <c r="C3586" s="647">
        <v>4</v>
      </c>
      <c r="D3586" s="647">
        <v>4</v>
      </c>
      <c r="E3586" s="163" t="s">
        <v>3862</v>
      </c>
      <c r="F3586" s="593" t="s">
        <v>4675</v>
      </c>
      <c r="G3586" s="143"/>
      <c r="H3586" s="166">
        <v>27111500</v>
      </c>
      <c r="I3586" s="180" t="s">
        <v>2078</v>
      </c>
      <c r="J3586" s="169"/>
      <c r="K3586" s="169"/>
      <c r="L3586" s="169"/>
      <c r="M3586" s="146"/>
      <c r="N3586" s="184"/>
      <c r="O3586" s="169"/>
      <c r="P3586" s="146"/>
      <c r="Q3586" s="146">
        <f t="shared" si="74"/>
        <v>0</v>
      </c>
      <c r="R3586" s="182" t="s">
        <v>4741</v>
      </c>
      <c r="S3586" s="226"/>
      <c r="T3586" s="676" t="s">
        <v>4687</v>
      </c>
      <c r="U3586" s="170"/>
      <c r="V3586" s="170"/>
      <c r="W3586" s="170"/>
      <c r="X3586" s="117"/>
      <c r="Y3586" s="171"/>
      <c r="Z3586" s="171"/>
      <c r="AA3586" s="171"/>
      <c r="AB3586" s="171"/>
      <c r="AC3586" s="171"/>
      <c r="AD3586" s="171"/>
      <c r="AE3586" s="171"/>
      <c r="AF3586" s="171"/>
      <c r="AG3586" s="171"/>
      <c r="AH3586" s="171"/>
      <c r="AI3586" s="171"/>
    </row>
    <row r="3587" spans="1:35" s="172" customFormat="1" ht="24" hidden="1" x14ac:dyDescent="0.2">
      <c r="A3587" s="167">
        <v>2</v>
      </c>
      <c r="B3587" s="647">
        <v>0</v>
      </c>
      <c r="C3587" s="647">
        <v>4</v>
      </c>
      <c r="D3587" s="647">
        <v>4</v>
      </c>
      <c r="E3587" s="163" t="s">
        <v>3862</v>
      </c>
      <c r="F3587" s="593" t="s">
        <v>4675</v>
      </c>
      <c r="G3587" s="143"/>
      <c r="H3587" s="166">
        <v>27111500</v>
      </c>
      <c r="I3587" s="180" t="s">
        <v>1583</v>
      </c>
      <c r="J3587" s="169"/>
      <c r="K3587" s="169"/>
      <c r="L3587" s="169"/>
      <c r="M3587" s="146"/>
      <c r="N3587" s="184"/>
      <c r="O3587" s="169"/>
      <c r="P3587" s="146"/>
      <c r="Q3587" s="146">
        <f t="shared" si="74"/>
        <v>0</v>
      </c>
      <c r="R3587" s="182" t="s">
        <v>4741</v>
      </c>
      <c r="S3587" s="226"/>
      <c r="T3587" s="676" t="s">
        <v>4687</v>
      </c>
      <c r="U3587" s="170"/>
      <c r="V3587" s="170"/>
      <c r="W3587" s="170"/>
      <c r="X3587" s="117"/>
      <c r="Y3587" s="171"/>
      <c r="Z3587" s="171"/>
      <c r="AA3587" s="171"/>
      <c r="AB3587" s="171"/>
      <c r="AC3587" s="171"/>
      <c r="AD3587" s="171"/>
      <c r="AE3587" s="171"/>
      <c r="AF3587" s="171"/>
      <c r="AG3587" s="171"/>
      <c r="AH3587" s="171"/>
      <c r="AI3587" s="171"/>
    </row>
    <row r="3588" spans="1:35" s="172" customFormat="1" ht="24" hidden="1" x14ac:dyDescent="0.2">
      <c r="A3588" s="167">
        <v>2</v>
      </c>
      <c r="B3588" s="647">
        <v>0</v>
      </c>
      <c r="C3588" s="647">
        <v>4</v>
      </c>
      <c r="D3588" s="647">
        <v>4</v>
      </c>
      <c r="E3588" s="163" t="s">
        <v>3862</v>
      </c>
      <c r="F3588" s="593" t="s">
        <v>4675</v>
      </c>
      <c r="G3588" s="143"/>
      <c r="H3588" s="166">
        <v>27111500</v>
      </c>
      <c r="I3588" s="180" t="s">
        <v>1584</v>
      </c>
      <c r="J3588" s="169"/>
      <c r="K3588" s="169"/>
      <c r="L3588" s="169"/>
      <c r="M3588" s="146"/>
      <c r="N3588" s="184"/>
      <c r="O3588" s="169"/>
      <c r="P3588" s="146"/>
      <c r="Q3588" s="146">
        <f t="shared" si="74"/>
        <v>0</v>
      </c>
      <c r="R3588" s="182" t="s">
        <v>4741</v>
      </c>
      <c r="S3588" s="226"/>
      <c r="T3588" s="676" t="s">
        <v>4687</v>
      </c>
      <c r="U3588" s="170"/>
      <c r="V3588" s="170"/>
      <c r="W3588" s="170"/>
      <c r="X3588" s="117"/>
      <c r="Y3588" s="171"/>
      <c r="Z3588" s="171"/>
      <c r="AA3588" s="171"/>
      <c r="AB3588" s="171"/>
      <c r="AC3588" s="171"/>
      <c r="AD3588" s="171"/>
      <c r="AE3588" s="171"/>
      <c r="AF3588" s="171"/>
      <c r="AG3588" s="171"/>
      <c r="AH3588" s="171"/>
      <c r="AI3588" s="171"/>
    </row>
    <row r="3589" spans="1:35" s="172" customFormat="1" ht="24" hidden="1" x14ac:dyDescent="0.2">
      <c r="A3589" s="167">
        <v>2</v>
      </c>
      <c r="B3589" s="647">
        <v>0</v>
      </c>
      <c r="C3589" s="647">
        <v>4</v>
      </c>
      <c r="D3589" s="647">
        <v>4</v>
      </c>
      <c r="E3589" s="163" t="s">
        <v>3862</v>
      </c>
      <c r="F3589" s="593" t="s">
        <v>4675</v>
      </c>
      <c r="G3589" s="143"/>
      <c r="H3589" s="166">
        <v>42290000</v>
      </c>
      <c r="I3589" s="180" t="s">
        <v>1585</v>
      </c>
      <c r="J3589" s="169"/>
      <c r="K3589" s="169"/>
      <c r="L3589" s="169"/>
      <c r="M3589" s="146"/>
      <c r="N3589" s="184"/>
      <c r="O3589" s="169"/>
      <c r="P3589" s="146"/>
      <c r="Q3589" s="146">
        <f t="shared" si="74"/>
        <v>0</v>
      </c>
      <c r="R3589" s="182" t="s">
        <v>4741</v>
      </c>
      <c r="S3589" s="226"/>
      <c r="T3589" s="676" t="s">
        <v>4687</v>
      </c>
      <c r="U3589" s="170"/>
      <c r="V3589" s="170"/>
      <c r="W3589" s="170"/>
      <c r="X3589" s="117"/>
      <c r="Y3589" s="171"/>
      <c r="Z3589" s="171"/>
      <c r="AA3589" s="171"/>
      <c r="AB3589" s="171"/>
      <c r="AC3589" s="171"/>
      <c r="AD3589" s="171"/>
      <c r="AE3589" s="171"/>
      <c r="AF3589" s="171"/>
      <c r="AG3589" s="171"/>
      <c r="AH3589" s="171"/>
      <c r="AI3589" s="171"/>
    </row>
    <row r="3590" spans="1:35" s="172" customFormat="1" ht="24" hidden="1" x14ac:dyDescent="0.2">
      <c r="A3590" s="167">
        <v>2</v>
      </c>
      <c r="B3590" s="647">
        <v>0</v>
      </c>
      <c r="C3590" s="647">
        <v>4</v>
      </c>
      <c r="D3590" s="647">
        <v>4</v>
      </c>
      <c r="E3590" s="163" t="s">
        <v>3862</v>
      </c>
      <c r="F3590" s="593" t="s">
        <v>4675</v>
      </c>
      <c r="G3590" s="143"/>
      <c r="H3590" s="166">
        <v>42290000</v>
      </c>
      <c r="I3590" s="180" t="s">
        <v>1586</v>
      </c>
      <c r="J3590" s="169"/>
      <c r="K3590" s="169"/>
      <c r="L3590" s="169"/>
      <c r="M3590" s="146"/>
      <c r="N3590" s="184"/>
      <c r="O3590" s="169"/>
      <c r="P3590" s="146"/>
      <c r="Q3590" s="146">
        <f t="shared" si="74"/>
        <v>0</v>
      </c>
      <c r="R3590" s="182" t="s">
        <v>4741</v>
      </c>
      <c r="S3590" s="226"/>
      <c r="T3590" s="676" t="s">
        <v>4687</v>
      </c>
      <c r="U3590" s="170"/>
      <c r="V3590" s="170"/>
      <c r="W3590" s="170"/>
      <c r="X3590" s="117"/>
      <c r="Y3590" s="171"/>
      <c r="Z3590" s="171"/>
      <c r="AA3590" s="171"/>
      <c r="AB3590" s="171"/>
      <c r="AC3590" s="171"/>
      <c r="AD3590" s="171"/>
      <c r="AE3590" s="171"/>
      <c r="AF3590" s="171"/>
      <c r="AG3590" s="171"/>
      <c r="AH3590" s="171"/>
      <c r="AI3590" s="171"/>
    </row>
    <row r="3591" spans="1:35" s="172" customFormat="1" ht="24" hidden="1" x14ac:dyDescent="0.2">
      <c r="A3591" s="167">
        <v>2</v>
      </c>
      <c r="B3591" s="647">
        <v>0</v>
      </c>
      <c r="C3591" s="647">
        <v>4</v>
      </c>
      <c r="D3591" s="647">
        <v>4</v>
      </c>
      <c r="E3591" s="163" t="s">
        <v>3862</v>
      </c>
      <c r="F3591" s="593" t="s">
        <v>4675</v>
      </c>
      <c r="G3591" s="143"/>
      <c r="H3591" s="166">
        <v>42290000</v>
      </c>
      <c r="I3591" s="180" t="s">
        <v>1587</v>
      </c>
      <c r="J3591" s="169"/>
      <c r="K3591" s="169"/>
      <c r="L3591" s="169"/>
      <c r="M3591" s="146"/>
      <c r="N3591" s="184"/>
      <c r="O3591" s="169"/>
      <c r="P3591" s="146"/>
      <c r="Q3591" s="146">
        <f t="shared" si="74"/>
        <v>0</v>
      </c>
      <c r="R3591" s="182" t="s">
        <v>4741</v>
      </c>
      <c r="S3591" s="226"/>
      <c r="T3591" s="676" t="s">
        <v>4687</v>
      </c>
      <c r="U3591" s="170"/>
      <c r="V3591" s="170"/>
      <c r="W3591" s="170"/>
      <c r="X3591" s="117"/>
      <c r="Y3591" s="171"/>
      <c r="Z3591" s="171"/>
      <c r="AA3591" s="171"/>
      <c r="AB3591" s="171"/>
      <c r="AC3591" s="171"/>
      <c r="AD3591" s="171"/>
      <c r="AE3591" s="171"/>
      <c r="AF3591" s="171"/>
      <c r="AG3591" s="171"/>
      <c r="AH3591" s="171"/>
      <c r="AI3591" s="171"/>
    </row>
    <row r="3592" spans="1:35" s="172" customFormat="1" ht="24" hidden="1" x14ac:dyDescent="0.2">
      <c r="A3592" s="167">
        <v>2</v>
      </c>
      <c r="B3592" s="647">
        <v>0</v>
      </c>
      <c r="C3592" s="647">
        <v>4</v>
      </c>
      <c r="D3592" s="647">
        <v>4</v>
      </c>
      <c r="E3592" s="163" t="s">
        <v>3862</v>
      </c>
      <c r="F3592" s="593" t="s">
        <v>4675</v>
      </c>
      <c r="G3592" s="143"/>
      <c r="H3592" s="166">
        <v>42290000</v>
      </c>
      <c r="I3592" s="180" t="s">
        <v>1588</v>
      </c>
      <c r="J3592" s="169"/>
      <c r="K3592" s="169"/>
      <c r="L3592" s="169"/>
      <c r="M3592" s="146"/>
      <c r="N3592" s="184"/>
      <c r="O3592" s="169"/>
      <c r="P3592" s="146"/>
      <c r="Q3592" s="146">
        <f t="shared" si="74"/>
        <v>0</v>
      </c>
      <c r="R3592" s="182" t="s">
        <v>4741</v>
      </c>
      <c r="S3592" s="226"/>
      <c r="T3592" s="676" t="s">
        <v>4687</v>
      </c>
      <c r="U3592" s="170"/>
      <c r="V3592" s="170"/>
      <c r="W3592" s="170"/>
      <c r="X3592" s="117"/>
      <c r="Y3592" s="171"/>
      <c r="Z3592" s="171"/>
      <c r="AA3592" s="171"/>
      <c r="AB3592" s="171"/>
      <c r="AC3592" s="171"/>
      <c r="AD3592" s="171"/>
      <c r="AE3592" s="171"/>
      <c r="AF3592" s="171"/>
      <c r="AG3592" s="171"/>
      <c r="AH3592" s="171"/>
      <c r="AI3592" s="171"/>
    </row>
    <row r="3593" spans="1:35" s="172" customFormat="1" ht="24" hidden="1" x14ac:dyDescent="0.2">
      <c r="A3593" s="167">
        <v>2</v>
      </c>
      <c r="B3593" s="647">
        <v>0</v>
      </c>
      <c r="C3593" s="647">
        <v>4</v>
      </c>
      <c r="D3593" s="647">
        <v>4</v>
      </c>
      <c r="E3593" s="163" t="s">
        <v>3862</v>
      </c>
      <c r="F3593" s="593" t="s">
        <v>4675</v>
      </c>
      <c r="G3593" s="143"/>
      <c r="H3593" s="166">
        <v>42290000</v>
      </c>
      <c r="I3593" s="180" t="s">
        <v>1589</v>
      </c>
      <c r="J3593" s="169"/>
      <c r="K3593" s="169"/>
      <c r="L3593" s="169"/>
      <c r="M3593" s="146"/>
      <c r="N3593" s="184"/>
      <c r="O3593" s="169"/>
      <c r="P3593" s="146"/>
      <c r="Q3593" s="146">
        <f t="shared" si="74"/>
        <v>0</v>
      </c>
      <c r="R3593" s="182" t="s">
        <v>4741</v>
      </c>
      <c r="S3593" s="226"/>
      <c r="T3593" s="676" t="s">
        <v>4687</v>
      </c>
      <c r="U3593" s="170"/>
      <c r="V3593" s="170"/>
      <c r="W3593" s="170"/>
      <c r="X3593" s="117"/>
      <c r="Y3593" s="171"/>
      <c r="Z3593" s="171"/>
      <c r="AA3593" s="171"/>
      <c r="AB3593" s="171"/>
      <c r="AC3593" s="171"/>
      <c r="AD3593" s="171"/>
      <c r="AE3593" s="171"/>
      <c r="AF3593" s="171"/>
      <c r="AG3593" s="171"/>
      <c r="AH3593" s="171"/>
      <c r="AI3593" s="171"/>
    </row>
    <row r="3594" spans="1:35" s="172" customFormat="1" ht="24" hidden="1" x14ac:dyDescent="0.2">
      <c r="A3594" s="167">
        <v>2</v>
      </c>
      <c r="B3594" s="647">
        <v>0</v>
      </c>
      <c r="C3594" s="647">
        <v>4</v>
      </c>
      <c r="D3594" s="647">
        <v>4</v>
      </c>
      <c r="E3594" s="163" t="s">
        <v>3862</v>
      </c>
      <c r="F3594" s="593" t="s">
        <v>4675</v>
      </c>
      <c r="G3594" s="143"/>
      <c r="H3594" s="166">
        <v>42290000</v>
      </c>
      <c r="I3594" s="180" t="s">
        <v>1590</v>
      </c>
      <c r="J3594" s="169"/>
      <c r="K3594" s="169"/>
      <c r="L3594" s="169"/>
      <c r="M3594" s="146"/>
      <c r="N3594" s="184"/>
      <c r="O3594" s="169"/>
      <c r="P3594" s="146"/>
      <c r="Q3594" s="146">
        <f t="shared" si="74"/>
        <v>0</v>
      </c>
      <c r="R3594" s="182" t="s">
        <v>4741</v>
      </c>
      <c r="S3594" s="226"/>
      <c r="T3594" s="676" t="s">
        <v>4687</v>
      </c>
      <c r="U3594" s="170"/>
      <c r="V3594" s="170"/>
      <c r="W3594" s="170"/>
      <c r="X3594" s="117"/>
      <c r="Y3594" s="171"/>
      <c r="Z3594" s="171"/>
      <c r="AA3594" s="171"/>
      <c r="AB3594" s="171"/>
      <c r="AC3594" s="171"/>
      <c r="AD3594" s="171"/>
      <c r="AE3594" s="171"/>
      <c r="AF3594" s="171"/>
      <c r="AG3594" s="171"/>
      <c r="AH3594" s="171"/>
      <c r="AI3594" s="171"/>
    </row>
    <row r="3595" spans="1:35" s="172" customFormat="1" ht="24" hidden="1" x14ac:dyDescent="0.2">
      <c r="A3595" s="167">
        <v>2</v>
      </c>
      <c r="B3595" s="647">
        <v>0</v>
      </c>
      <c r="C3595" s="647">
        <v>4</v>
      </c>
      <c r="D3595" s="647">
        <v>4</v>
      </c>
      <c r="E3595" s="163" t="s">
        <v>3862</v>
      </c>
      <c r="F3595" s="593" t="s">
        <v>4675</v>
      </c>
      <c r="G3595" s="143"/>
      <c r="H3595" s="166">
        <v>42290000</v>
      </c>
      <c r="I3595" s="180" t="s">
        <v>1591</v>
      </c>
      <c r="J3595" s="169"/>
      <c r="K3595" s="169"/>
      <c r="L3595" s="169"/>
      <c r="M3595" s="146"/>
      <c r="N3595" s="184"/>
      <c r="O3595" s="169"/>
      <c r="P3595" s="146"/>
      <c r="Q3595" s="146">
        <f t="shared" si="74"/>
        <v>0</v>
      </c>
      <c r="R3595" s="182" t="s">
        <v>4741</v>
      </c>
      <c r="S3595" s="226"/>
      <c r="T3595" s="676" t="s">
        <v>4687</v>
      </c>
      <c r="U3595" s="170"/>
      <c r="V3595" s="170"/>
      <c r="W3595" s="170"/>
      <c r="X3595" s="117"/>
      <c r="Y3595" s="171"/>
      <c r="Z3595" s="171"/>
      <c r="AA3595" s="171"/>
      <c r="AB3595" s="171"/>
      <c r="AC3595" s="171"/>
      <c r="AD3595" s="171"/>
      <c r="AE3595" s="171"/>
      <c r="AF3595" s="171"/>
      <c r="AG3595" s="171"/>
      <c r="AH3595" s="171"/>
      <c r="AI3595" s="171"/>
    </row>
    <row r="3596" spans="1:35" s="172" customFormat="1" ht="24" hidden="1" x14ac:dyDescent="0.2">
      <c r="A3596" s="167">
        <v>2</v>
      </c>
      <c r="B3596" s="647">
        <v>0</v>
      </c>
      <c r="C3596" s="647">
        <v>4</v>
      </c>
      <c r="D3596" s="647">
        <v>4</v>
      </c>
      <c r="E3596" s="163" t="s">
        <v>3862</v>
      </c>
      <c r="F3596" s="593" t="s">
        <v>4675</v>
      </c>
      <c r="G3596" s="143"/>
      <c r="H3596" s="166">
        <v>42290000</v>
      </c>
      <c r="I3596" s="180" t="s">
        <v>1592</v>
      </c>
      <c r="J3596" s="169"/>
      <c r="K3596" s="169"/>
      <c r="L3596" s="169"/>
      <c r="M3596" s="146"/>
      <c r="N3596" s="184"/>
      <c r="O3596" s="169"/>
      <c r="P3596" s="146"/>
      <c r="Q3596" s="146">
        <f t="shared" si="74"/>
        <v>0</v>
      </c>
      <c r="R3596" s="182" t="s">
        <v>4741</v>
      </c>
      <c r="S3596" s="226"/>
      <c r="T3596" s="676" t="s">
        <v>4687</v>
      </c>
      <c r="U3596" s="170"/>
      <c r="V3596" s="170"/>
      <c r="W3596" s="170"/>
      <c r="X3596" s="117"/>
      <c r="Y3596" s="171"/>
      <c r="Z3596" s="171"/>
      <c r="AA3596" s="171"/>
      <c r="AB3596" s="171"/>
      <c r="AC3596" s="171"/>
      <c r="AD3596" s="171"/>
      <c r="AE3596" s="171"/>
      <c r="AF3596" s="171"/>
      <c r="AG3596" s="171"/>
      <c r="AH3596" s="171"/>
      <c r="AI3596" s="171"/>
    </row>
    <row r="3597" spans="1:35" s="172" customFormat="1" ht="32.25" hidden="1" customHeight="1" x14ac:dyDescent="0.2">
      <c r="A3597" s="167">
        <v>2</v>
      </c>
      <c r="B3597" s="647">
        <v>0</v>
      </c>
      <c r="C3597" s="647">
        <v>4</v>
      </c>
      <c r="D3597" s="647">
        <v>4</v>
      </c>
      <c r="E3597" s="163" t="s">
        <v>3862</v>
      </c>
      <c r="F3597" s="593" t="s">
        <v>4675</v>
      </c>
      <c r="G3597" s="143"/>
      <c r="H3597" s="166">
        <v>42311700</v>
      </c>
      <c r="I3597" s="180" t="s">
        <v>1110</v>
      </c>
      <c r="J3597" s="169"/>
      <c r="K3597" s="169"/>
      <c r="L3597" s="169"/>
      <c r="M3597" s="146"/>
      <c r="N3597" s="184"/>
      <c r="O3597" s="169"/>
      <c r="P3597" s="146"/>
      <c r="Q3597" s="146">
        <f t="shared" si="74"/>
        <v>0</v>
      </c>
      <c r="R3597" s="182" t="s">
        <v>4741</v>
      </c>
      <c r="S3597" s="226"/>
      <c r="T3597" s="676" t="s">
        <v>4687</v>
      </c>
      <c r="U3597" s="170"/>
      <c r="V3597" s="170"/>
      <c r="W3597" s="170"/>
      <c r="X3597" s="117"/>
      <c r="Y3597" s="171"/>
      <c r="Z3597" s="171"/>
      <c r="AA3597" s="171"/>
      <c r="AB3597" s="171"/>
      <c r="AC3597" s="171"/>
      <c r="AD3597" s="171"/>
      <c r="AE3597" s="171"/>
      <c r="AF3597" s="171"/>
      <c r="AG3597" s="171"/>
      <c r="AH3597" s="171"/>
      <c r="AI3597" s="171"/>
    </row>
    <row r="3598" spans="1:35" s="172" customFormat="1" ht="32.25" hidden="1" customHeight="1" x14ac:dyDescent="0.2">
      <c r="A3598" s="167">
        <v>2</v>
      </c>
      <c r="B3598" s="647">
        <v>0</v>
      </c>
      <c r="C3598" s="647">
        <v>4</v>
      </c>
      <c r="D3598" s="647">
        <v>4</v>
      </c>
      <c r="E3598" s="163" t="s">
        <v>3862</v>
      </c>
      <c r="F3598" s="593" t="s">
        <v>4675</v>
      </c>
      <c r="G3598" s="143"/>
      <c r="H3598" s="166">
        <v>42311700</v>
      </c>
      <c r="I3598" s="180" t="s">
        <v>1111</v>
      </c>
      <c r="J3598" s="169"/>
      <c r="K3598" s="169"/>
      <c r="L3598" s="169"/>
      <c r="M3598" s="146"/>
      <c r="N3598" s="184"/>
      <c r="O3598" s="169"/>
      <c r="P3598" s="146"/>
      <c r="Q3598" s="146">
        <f t="shared" si="74"/>
        <v>0</v>
      </c>
      <c r="R3598" s="182" t="s">
        <v>4741</v>
      </c>
      <c r="S3598" s="226"/>
      <c r="T3598" s="676" t="s">
        <v>4687</v>
      </c>
      <c r="U3598" s="170"/>
      <c r="V3598" s="170"/>
      <c r="W3598" s="170"/>
      <c r="X3598" s="117"/>
      <c r="Y3598" s="171"/>
      <c r="Z3598" s="171"/>
      <c r="AA3598" s="171"/>
      <c r="AB3598" s="171"/>
      <c r="AC3598" s="171"/>
      <c r="AD3598" s="171"/>
      <c r="AE3598" s="171"/>
      <c r="AF3598" s="171"/>
      <c r="AG3598" s="171"/>
      <c r="AH3598" s="171"/>
      <c r="AI3598" s="171"/>
    </row>
    <row r="3599" spans="1:35" s="172" customFormat="1" ht="32.25" hidden="1" customHeight="1" x14ac:dyDescent="0.2">
      <c r="A3599" s="167">
        <v>2</v>
      </c>
      <c r="B3599" s="647">
        <v>0</v>
      </c>
      <c r="C3599" s="647">
        <v>4</v>
      </c>
      <c r="D3599" s="647">
        <v>4</v>
      </c>
      <c r="E3599" s="163" t="s">
        <v>3862</v>
      </c>
      <c r="F3599" s="593" t="s">
        <v>4675</v>
      </c>
      <c r="G3599" s="143"/>
      <c r="H3599" s="166">
        <v>42311700</v>
      </c>
      <c r="I3599" s="180" t="s">
        <v>1112</v>
      </c>
      <c r="J3599" s="169"/>
      <c r="K3599" s="169"/>
      <c r="L3599" s="169"/>
      <c r="M3599" s="146"/>
      <c r="N3599" s="184"/>
      <c r="O3599" s="169"/>
      <c r="P3599" s="146"/>
      <c r="Q3599" s="146">
        <f t="shared" si="74"/>
        <v>0</v>
      </c>
      <c r="R3599" s="182" t="s">
        <v>4741</v>
      </c>
      <c r="S3599" s="226"/>
      <c r="T3599" s="676" t="s">
        <v>4687</v>
      </c>
      <c r="U3599" s="170"/>
      <c r="V3599" s="170"/>
      <c r="W3599" s="170"/>
      <c r="X3599" s="117"/>
      <c r="Y3599" s="171"/>
      <c r="Z3599" s="171"/>
      <c r="AA3599" s="171"/>
      <c r="AB3599" s="171"/>
      <c r="AC3599" s="171"/>
      <c r="AD3599" s="171"/>
      <c r="AE3599" s="171"/>
      <c r="AF3599" s="171"/>
      <c r="AG3599" s="171"/>
      <c r="AH3599" s="171"/>
      <c r="AI3599" s="171"/>
    </row>
    <row r="3600" spans="1:35" s="172" customFormat="1" ht="24" hidden="1" x14ac:dyDescent="0.2">
      <c r="A3600" s="167">
        <v>2</v>
      </c>
      <c r="B3600" s="647">
        <v>0</v>
      </c>
      <c r="C3600" s="647">
        <v>4</v>
      </c>
      <c r="D3600" s="647">
        <v>4</v>
      </c>
      <c r="E3600" s="163" t="s">
        <v>3862</v>
      </c>
      <c r="F3600" s="593" t="s">
        <v>4675</v>
      </c>
      <c r="G3600" s="143"/>
      <c r="H3600" s="166">
        <v>42311700</v>
      </c>
      <c r="I3600" s="180" t="s">
        <v>1593</v>
      </c>
      <c r="J3600" s="169"/>
      <c r="K3600" s="169"/>
      <c r="L3600" s="169"/>
      <c r="M3600" s="146"/>
      <c r="N3600" s="184"/>
      <c r="O3600" s="169"/>
      <c r="P3600" s="146"/>
      <c r="Q3600" s="146">
        <f t="shared" si="74"/>
        <v>0</v>
      </c>
      <c r="R3600" s="182" t="s">
        <v>4741</v>
      </c>
      <c r="S3600" s="226"/>
      <c r="T3600" s="676" t="s">
        <v>4687</v>
      </c>
      <c r="U3600" s="170"/>
      <c r="V3600" s="170"/>
      <c r="W3600" s="170"/>
      <c r="X3600" s="117"/>
      <c r="Y3600" s="171"/>
      <c r="Z3600" s="171"/>
      <c r="AA3600" s="171"/>
      <c r="AB3600" s="171"/>
      <c r="AC3600" s="171"/>
      <c r="AD3600" s="171"/>
      <c r="AE3600" s="171"/>
      <c r="AF3600" s="171"/>
      <c r="AG3600" s="171"/>
      <c r="AH3600" s="171"/>
      <c r="AI3600" s="171"/>
    </row>
    <row r="3601" spans="1:35" s="172" customFormat="1" ht="24" hidden="1" x14ac:dyDescent="0.2">
      <c r="A3601" s="167">
        <v>2</v>
      </c>
      <c r="B3601" s="647">
        <v>0</v>
      </c>
      <c r="C3601" s="647">
        <v>4</v>
      </c>
      <c r="D3601" s="647">
        <v>4</v>
      </c>
      <c r="E3601" s="163" t="s">
        <v>3862</v>
      </c>
      <c r="F3601" s="593" t="s">
        <v>4675</v>
      </c>
      <c r="G3601" s="143"/>
      <c r="H3601" s="166">
        <v>42311700</v>
      </c>
      <c r="I3601" s="180" t="s">
        <v>1113</v>
      </c>
      <c r="J3601" s="169"/>
      <c r="K3601" s="169"/>
      <c r="L3601" s="169"/>
      <c r="M3601" s="146"/>
      <c r="N3601" s="184"/>
      <c r="O3601" s="169"/>
      <c r="P3601" s="146"/>
      <c r="Q3601" s="146">
        <f t="shared" si="74"/>
        <v>0</v>
      </c>
      <c r="R3601" s="182" t="s">
        <v>4741</v>
      </c>
      <c r="S3601" s="226"/>
      <c r="T3601" s="676" t="s">
        <v>4687</v>
      </c>
      <c r="U3601" s="170"/>
      <c r="V3601" s="170"/>
      <c r="W3601" s="170"/>
      <c r="X3601" s="117"/>
      <c r="Y3601" s="171"/>
      <c r="Z3601" s="171"/>
      <c r="AA3601" s="171"/>
      <c r="AB3601" s="171"/>
      <c r="AC3601" s="171"/>
      <c r="AD3601" s="171"/>
      <c r="AE3601" s="171"/>
      <c r="AF3601" s="171"/>
      <c r="AG3601" s="171"/>
      <c r="AH3601" s="171"/>
      <c r="AI3601" s="171"/>
    </row>
    <row r="3602" spans="1:35" s="172" customFormat="1" ht="24" hidden="1" x14ac:dyDescent="0.2">
      <c r="A3602" s="167">
        <v>2</v>
      </c>
      <c r="B3602" s="647">
        <v>0</v>
      </c>
      <c r="C3602" s="647">
        <v>4</v>
      </c>
      <c r="D3602" s="647">
        <v>4</v>
      </c>
      <c r="E3602" s="163" t="s">
        <v>3862</v>
      </c>
      <c r="F3602" s="593" t="s">
        <v>4675</v>
      </c>
      <c r="G3602" s="143"/>
      <c r="H3602" s="166">
        <v>42311700</v>
      </c>
      <c r="I3602" s="180" t="s">
        <v>1114</v>
      </c>
      <c r="J3602" s="169"/>
      <c r="K3602" s="169"/>
      <c r="L3602" s="169"/>
      <c r="M3602" s="146"/>
      <c r="N3602" s="184"/>
      <c r="O3602" s="169"/>
      <c r="P3602" s="146"/>
      <c r="Q3602" s="146">
        <f t="shared" si="74"/>
        <v>0</v>
      </c>
      <c r="R3602" s="182" t="s">
        <v>4741</v>
      </c>
      <c r="S3602" s="226"/>
      <c r="T3602" s="676" t="s">
        <v>4687</v>
      </c>
      <c r="U3602" s="170"/>
      <c r="V3602" s="170"/>
      <c r="W3602" s="170"/>
      <c r="X3602" s="117"/>
      <c r="Y3602" s="171"/>
      <c r="Z3602" s="171"/>
      <c r="AA3602" s="171"/>
      <c r="AB3602" s="171"/>
      <c r="AC3602" s="171"/>
      <c r="AD3602" s="171"/>
      <c r="AE3602" s="171"/>
      <c r="AF3602" s="171"/>
      <c r="AG3602" s="171"/>
      <c r="AH3602" s="171"/>
      <c r="AI3602" s="171"/>
    </row>
    <row r="3603" spans="1:35" s="172" customFormat="1" ht="24" hidden="1" x14ac:dyDescent="0.2">
      <c r="A3603" s="167">
        <v>2</v>
      </c>
      <c r="B3603" s="647">
        <v>0</v>
      </c>
      <c r="C3603" s="647">
        <v>4</v>
      </c>
      <c r="D3603" s="647">
        <v>4</v>
      </c>
      <c r="E3603" s="163" t="s">
        <v>3862</v>
      </c>
      <c r="F3603" s="593" t="s">
        <v>4675</v>
      </c>
      <c r="G3603" s="143"/>
      <c r="H3603" s="166">
        <v>42311700</v>
      </c>
      <c r="I3603" s="180" t="s">
        <v>1115</v>
      </c>
      <c r="J3603" s="169"/>
      <c r="K3603" s="169"/>
      <c r="L3603" s="169"/>
      <c r="M3603" s="146"/>
      <c r="N3603" s="184"/>
      <c r="O3603" s="169"/>
      <c r="P3603" s="146"/>
      <c r="Q3603" s="146">
        <f t="shared" si="74"/>
        <v>0</v>
      </c>
      <c r="R3603" s="182" t="s">
        <v>4741</v>
      </c>
      <c r="S3603" s="226"/>
      <c r="T3603" s="676" t="s">
        <v>4687</v>
      </c>
      <c r="U3603" s="170"/>
      <c r="V3603" s="170"/>
      <c r="W3603" s="170"/>
      <c r="X3603" s="117"/>
      <c r="Y3603" s="171"/>
      <c r="Z3603" s="171"/>
      <c r="AA3603" s="171"/>
      <c r="AB3603" s="171"/>
      <c r="AC3603" s="171"/>
      <c r="AD3603" s="171"/>
      <c r="AE3603" s="171"/>
      <c r="AF3603" s="171"/>
      <c r="AG3603" s="171"/>
      <c r="AH3603" s="171"/>
      <c r="AI3603" s="171"/>
    </row>
    <row r="3604" spans="1:35" s="172" customFormat="1" ht="39.75" hidden="1" customHeight="1" x14ac:dyDescent="0.2">
      <c r="A3604" s="167">
        <v>2</v>
      </c>
      <c r="B3604" s="647">
        <v>0</v>
      </c>
      <c r="C3604" s="647">
        <v>4</v>
      </c>
      <c r="D3604" s="647">
        <v>4</v>
      </c>
      <c r="E3604" s="163" t="s">
        <v>3862</v>
      </c>
      <c r="F3604" s="593" t="s">
        <v>4675</v>
      </c>
      <c r="G3604" s="143"/>
      <c r="H3604" s="166">
        <v>42311700</v>
      </c>
      <c r="I3604" s="180" t="s">
        <v>1116</v>
      </c>
      <c r="J3604" s="169"/>
      <c r="K3604" s="169"/>
      <c r="L3604" s="169"/>
      <c r="M3604" s="146"/>
      <c r="N3604" s="184"/>
      <c r="O3604" s="169"/>
      <c r="P3604" s="146"/>
      <c r="Q3604" s="146">
        <f t="shared" si="74"/>
        <v>0</v>
      </c>
      <c r="R3604" s="182" t="s">
        <v>4741</v>
      </c>
      <c r="S3604" s="226"/>
      <c r="T3604" s="676" t="s">
        <v>4687</v>
      </c>
      <c r="U3604" s="170"/>
      <c r="V3604" s="170"/>
      <c r="W3604" s="170"/>
      <c r="X3604" s="117"/>
      <c r="Y3604" s="171"/>
      <c r="Z3604" s="171"/>
      <c r="AA3604" s="171"/>
      <c r="AB3604" s="171"/>
      <c r="AC3604" s="171"/>
      <c r="AD3604" s="171"/>
      <c r="AE3604" s="171"/>
      <c r="AF3604" s="171"/>
      <c r="AG3604" s="171"/>
      <c r="AH3604" s="171"/>
      <c r="AI3604" s="171"/>
    </row>
    <row r="3605" spans="1:35" s="172" customFormat="1" ht="32.25" hidden="1" customHeight="1" x14ac:dyDescent="0.2">
      <c r="A3605" s="167">
        <v>2</v>
      </c>
      <c r="B3605" s="647">
        <v>0</v>
      </c>
      <c r="C3605" s="647">
        <v>4</v>
      </c>
      <c r="D3605" s="647">
        <v>4</v>
      </c>
      <c r="E3605" s="163" t="s">
        <v>3862</v>
      </c>
      <c r="F3605" s="593" t="s">
        <v>4675</v>
      </c>
      <c r="G3605" s="143"/>
      <c r="H3605" s="166">
        <v>42311700</v>
      </c>
      <c r="I3605" s="180" t="s">
        <v>1117</v>
      </c>
      <c r="J3605" s="169"/>
      <c r="K3605" s="169"/>
      <c r="L3605" s="169"/>
      <c r="M3605" s="146"/>
      <c r="N3605" s="184"/>
      <c r="O3605" s="169"/>
      <c r="P3605" s="146"/>
      <c r="Q3605" s="146">
        <f t="shared" si="74"/>
        <v>0</v>
      </c>
      <c r="R3605" s="182" t="s">
        <v>4741</v>
      </c>
      <c r="S3605" s="226"/>
      <c r="T3605" s="676" t="s">
        <v>4687</v>
      </c>
      <c r="U3605" s="170"/>
      <c r="V3605" s="170"/>
      <c r="W3605" s="170"/>
      <c r="X3605" s="117"/>
      <c r="Y3605" s="171"/>
      <c r="Z3605" s="171"/>
      <c r="AA3605" s="171"/>
      <c r="AB3605" s="171"/>
      <c r="AC3605" s="171"/>
      <c r="AD3605" s="171"/>
      <c r="AE3605" s="171"/>
      <c r="AF3605" s="171"/>
      <c r="AG3605" s="171"/>
      <c r="AH3605" s="171"/>
      <c r="AI3605" s="171"/>
    </row>
    <row r="3606" spans="1:35" s="172" customFormat="1" ht="24" hidden="1" x14ac:dyDescent="0.2">
      <c r="A3606" s="167">
        <v>2</v>
      </c>
      <c r="B3606" s="647">
        <v>0</v>
      </c>
      <c r="C3606" s="647">
        <v>4</v>
      </c>
      <c r="D3606" s="647">
        <v>4</v>
      </c>
      <c r="E3606" s="163" t="s">
        <v>3862</v>
      </c>
      <c r="F3606" s="593" t="s">
        <v>4675</v>
      </c>
      <c r="G3606" s="143"/>
      <c r="H3606" s="166">
        <v>42181515</v>
      </c>
      <c r="I3606" s="180" t="s">
        <v>1594</v>
      </c>
      <c r="J3606" s="169"/>
      <c r="K3606" s="169"/>
      <c r="L3606" s="169"/>
      <c r="M3606" s="146"/>
      <c r="N3606" s="184"/>
      <c r="O3606" s="169"/>
      <c r="P3606" s="146"/>
      <c r="Q3606" s="146">
        <f t="shared" si="74"/>
        <v>0</v>
      </c>
      <c r="R3606" s="182" t="s">
        <v>4741</v>
      </c>
      <c r="S3606" s="226"/>
      <c r="T3606" s="676" t="s">
        <v>4687</v>
      </c>
      <c r="U3606" s="170"/>
      <c r="V3606" s="170"/>
      <c r="W3606" s="170"/>
      <c r="X3606" s="117"/>
      <c r="Y3606" s="171"/>
      <c r="Z3606" s="171"/>
      <c r="AA3606" s="171"/>
      <c r="AB3606" s="171"/>
      <c r="AC3606" s="171"/>
      <c r="AD3606" s="171"/>
      <c r="AE3606" s="171"/>
      <c r="AF3606" s="171"/>
      <c r="AG3606" s="171"/>
      <c r="AH3606" s="171"/>
      <c r="AI3606" s="171"/>
    </row>
    <row r="3607" spans="1:35" s="172" customFormat="1" ht="24" hidden="1" x14ac:dyDescent="0.2">
      <c r="A3607" s="167">
        <v>2</v>
      </c>
      <c r="B3607" s="647">
        <v>0</v>
      </c>
      <c r="C3607" s="647">
        <v>4</v>
      </c>
      <c r="D3607" s="647">
        <v>4</v>
      </c>
      <c r="E3607" s="163" t="s">
        <v>3862</v>
      </c>
      <c r="F3607" s="593" t="s">
        <v>4675</v>
      </c>
      <c r="G3607" s="143"/>
      <c r="H3607" s="166">
        <v>42221500</v>
      </c>
      <c r="I3607" s="180" t="s">
        <v>1595</v>
      </c>
      <c r="J3607" s="169"/>
      <c r="K3607" s="169"/>
      <c r="L3607" s="169"/>
      <c r="M3607" s="146"/>
      <c r="N3607" s="184"/>
      <c r="O3607" s="169"/>
      <c r="P3607" s="146"/>
      <c r="Q3607" s="146">
        <f t="shared" si="74"/>
        <v>0</v>
      </c>
      <c r="R3607" s="182" t="s">
        <v>4741</v>
      </c>
      <c r="S3607" s="226"/>
      <c r="T3607" s="676" t="s">
        <v>4687</v>
      </c>
      <c r="U3607" s="170"/>
      <c r="V3607" s="170"/>
      <c r="W3607" s="170"/>
      <c r="X3607" s="117"/>
      <c r="Y3607" s="171"/>
      <c r="Z3607" s="171"/>
      <c r="AA3607" s="171"/>
      <c r="AB3607" s="171"/>
      <c r="AC3607" s="171"/>
      <c r="AD3607" s="171"/>
      <c r="AE3607" s="171"/>
      <c r="AF3607" s="171"/>
      <c r="AG3607" s="171"/>
      <c r="AH3607" s="171"/>
      <c r="AI3607" s="171"/>
    </row>
    <row r="3608" spans="1:35" s="172" customFormat="1" ht="24" hidden="1" x14ac:dyDescent="0.2">
      <c r="A3608" s="167">
        <v>2</v>
      </c>
      <c r="B3608" s="647">
        <v>0</v>
      </c>
      <c r="C3608" s="647">
        <v>4</v>
      </c>
      <c r="D3608" s="647">
        <v>4</v>
      </c>
      <c r="E3608" s="163" t="s">
        <v>3862</v>
      </c>
      <c r="F3608" s="593" t="s">
        <v>4675</v>
      </c>
      <c r="G3608" s="143"/>
      <c r="H3608" s="166">
        <v>42221500</v>
      </c>
      <c r="I3608" s="180" t="s">
        <v>1596</v>
      </c>
      <c r="J3608" s="169"/>
      <c r="K3608" s="169"/>
      <c r="L3608" s="169"/>
      <c r="M3608" s="146"/>
      <c r="N3608" s="184"/>
      <c r="O3608" s="169"/>
      <c r="P3608" s="146"/>
      <c r="Q3608" s="146">
        <f t="shared" si="74"/>
        <v>0</v>
      </c>
      <c r="R3608" s="182" t="s">
        <v>4741</v>
      </c>
      <c r="S3608" s="226"/>
      <c r="T3608" s="676" t="s">
        <v>4687</v>
      </c>
      <c r="U3608" s="170"/>
      <c r="V3608" s="170"/>
      <c r="W3608" s="170"/>
      <c r="X3608" s="117"/>
      <c r="Y3608" s="171"/>
      <c r="Z3608" s="171"/>
      <c r="AA3608" s="171"/>
      <c r="AB3608" s="171"/>
      <c r="AC3608" s="171"/>
      <c r="AD3608" s="171"/>
      <c r="AE3608" s="171"/>
      <c r="AF3608" s="171"/>
      <c r="AG3608" s="171"/>
      <c r="AH3608" s="171"/>
      <c r="AI3608" s="171"/>
    </row>
    <row r="3609" spans="1:35" s="172" customFormat="1" ht="24" hidden="1" x14ac:dyDescent="0.2">
      <c r="A3609" s="167">
        <v>2</v>
      </c>
      <c r="B3609" s="647">
        <v>0</v>
      </c>
      <c r="C3609" s="647">
        <v>4</v>
      </c>
      <c r="D3609" s="647">
        <v>4</v>
      </c>
      <c r="E3609" s="163" t="s">
        <v>3862</v>
      </c>
      <c r="F3609" s="593" t="s">
        <v>4675</v>
      </c>
      <c r="G3609" s="143"/>
      <c r="H3609" s="166">
        <v>42221500</v>
      </c>
      <c r="I3609" s="180" t="s">
        <v>1597</v>
      </c>
      <c r="J3609" s="169"/>
      <c r="K3609" s="169"/>
      <c r="L3609" s="169"/>
      <c r="M3609" s="146"/>
      <c r="N3609" s="184"/>
      <c r="O3609" s="169"/>
      <c r="P3609" s="146"/>
      <c r="Q3609" s="146">
        <f t="shared" si="74"/>
        <v>0</v>
      </c>
      <c r="R3609" s="182" t="s">
        <v>4741</v>
      </c>
      <c r="S3609" s="226"/>
      <c r="T3609" s="676" t="s">
        <v>4687</v>
      </c>
      <c r="U3609" s="170"/>
      <c r="V3609" s="170"/>
      <c r="W3609" s="170"/>
      <c r="X3609" s="117"/>
      <c r="Y3609" s="171"/>
      <c r="Z3609" s="171"/>
      <c r="AA3609" s="171"/>
      <c r="AB3609" s="171"/>
      <c r="AC3609" s="171"/>
      <c r="AD3609" s="171"/>
      <c r="AE3609" s="171"/>
      <c r="AF3609" s="171"/>
      <c r="AG3609" s="171"/>
      <c r="AH3609" s="171"/>
      <c r="AI3609" s="171"/>
    </row>
    <row r="3610" spans="1:35" s="172" customFormat="1" ht="24" hidden="1" x14ac:dyDescent="0.2">
      <c r="A3610" s="167">
        <v>2</v>
      </c>
      <c r="B3610" s="647">
        <v>0</v>
      </c>
      <c r="C3610" s="647">
        <v>4</v>
      </c>
      <c r="D3610" s="647">
        <v>4</v>
      </c>
      <c r="E3610" s="163" t="s">
        <v>3862</v>
      </c>
      <c r="F3610" s="593" t="s">
        <v>4675</v>
      </c>
      <c r="G3610" s="143"/>
      <c r="H3610" s="166">
        <v>42221500</v>
      </c>
      <c r="I3610" s="180" t="s">
        <v>1598</v>
      </c>
      <c r="J3610" s="169"/>
      <c r="K3610" s="169"/>
      <c r="L3610" s="169"/>
      <c r="M3610" s="146"/>
      <c r="N3610" s="184"/>
      <c r="O3610" s="169"/>
      <c r="P3610" s="146"/>
      <c r="Q3610" s="146">
        <f t="shared" si="74"/>
        <v>0</v>
      </c>
      <c r="R3610" s="182" t="s">
        <v>4741</v>
      </c>
      <c r="S3610" s="226"/>
      <c r="T3610" s="676" t="s">
        <v>4687</v>
      </c>
      <c r="U3610" s="170"/>
      <c r="V3610" s="170"/>
      <c r="W3610" s="170"/>
      <c r="X3610" s="117"/>
      <c r="Y3610" s="171"/>
      <c r="Z3610" s="171"/>
      <c r="AA3610" s="171"/>
      <c r="AB3610" s="171"/>
      <c r="AC3610" s="171"/>
      <c r="AD3610" s="171"/>
      <c r="AE3610" s="171"/>
      <c r="AF3610" s="171"/>
      <c r="AG3610" s="171"/>
      <c r="AH3610" s="171"/>
      <c r="AI3610" s="171"/>
    </row>
    <row r="3611" spans="1:35" s="172" customFormat="1" ht="24" hidden="1" x14ac:dyDescent="0.2">
      <c r="A3611" s="167">
        <v>2</v>
      </c>
      <c r="B3611" s="647">
        <v>0</v>
      </c>
      <c r="C3611" s="647">
        <v>4</v>
      </c>
      <c r="D3611" s="647">
        <v>4</v>
      </c>
      <c r="E3611" s="163" t="s">
        <v>3862</v>
      </c>
      <c r="F3611" s="593" t="s">
        <v>4675</v>
      </c>
      <c r="G3611" s="143"/>
      <c r="H3611" s="166">
        <v>42221500</v>
      </c>
      <c r="I3611" s="180" t="s">
        <v>1599</v>
      </c>
      <c r="J3611" s="169"/>
      <c r="K3611" s="169"/>
      <c r="L3611" s="169"/>
      <c r="M3611" s="146"/>
      <c r="N3611" s="184"/>
      <c r="O3611" s="169"/>
      <c r="P3611" s="146"/>
      <c r="Q3611" s="146">
        <f t="shared" si="74"/>
        <v>0</v>
      </c>
      <c r="R3611" s="182" t="s">
        <v>4741</v>
      </c>
      <c r="S3611" s="226"/>
      <c r="T3611" s="676" t="s">
        <v>4687</v>
      </c>
      <c r="U3611" s="170"/>
      <c r="V3611" s="170"/>
      <c r="W3611" s="170"/>
      <c r="X3611" s="117"/>
      <c r="Y3611" s="171"/>
      <c r="Z3611" s="171"/>
      <c r="AA3611" s="171"/>
      <c r="AB3611" s="171"/>
      <c r="AC3611" s="171"/>
      <c r="AD3611" s="171"/>
      <c r="AE3611" s="171"/>
      <c r="AF3611" s="171"/>
      <c r="AG3611" s="171"/>
      <c r="AH3611" s="171"/>
      <c r="AI3611" s="171"/>
    </row>
    <row r="3612" spans="1:35" s="172" customFormat="1" ht="24" hidden="1" x14ac:dyDescent="0.2">
      <c r="A3612" s="167">
        <v>2</v>
      </c>
      <c r="B3612" s="647">
        <v>0</v>
      </c>
      <c r="C3612" s="647">
        <v>4</v>
      </c>
      <c r="D3612" s="647">
        <v>4</v>
      </c>
      <c r="E3612" s="163" t="s">
        <v>3862</v>
      </c>
      <c r="F3612" s="593" t="s">
        <v>4675</v>
      </c>
      <c r="G3612" s="143"/>
      <c r="H3612" s="166">
        <v>42221500</v>
      </c>
      <c r="I3612" s="180" t="s">
        <v>443</v>
      </c>
      <c r="J3612" s="169"/>
      <c r="K3612" s="169"/>
      <c r="L3612" s="169"/>
      <c r="M3612" s="146"/>
      <c r="N3612" s="184"/>
      <c r="O3612" s="169"/>
      <c r="P3612" s="146"/>
      <c r="Q3612" s="146">
        <f t="shared" si="74"/>
        <v>0</v>
      </c>
      <c r="R3612" s="182" t="s">
        <v>4741</v>
      </c>
      <c r="S3612" s="226"/>
      <c r="T3612" s="676" t="s">
        <v>4687</v>
      </c>
      <c r="U3612" s="170"/>
      <c r="V3612" s="170"/>
      <c r="W3612" s="170"/>
      <c r="X3612" s="117"/>
      <c r="Y3612" s="171"/>
      <c r="Z3612" s="171"/>
      <c r="AA3612" s="171"/>
      <c r="AB3612" s="171"/>
      <c r="AC3612" s="171"/>
      <c r="AD3612" s="171"/>
      <c r="AE3612" s="171"/>
      <c r="AF3612" s="171"/>
      <c r="AG3612" s="171"/>
      <c r="AH3612" s="171"/>
      <c r="AI3612" s="171"/>
    </row>
    <row r="3613" spans="1:35" s="172" customFormat="1" ht="24" hidden="1" x14ac:dyDescent="0.2">
      <c r="A3613" s="167">
        <v>2</v>
      </c>
      <c r="B3613" s="647">
        <v>0</v>
      </c>
      <c r="C3613" s="647">
        <v>4</v>
      </c>
      <c r="D3613" s="647">
        <v>4</v>
      </c>
      <c r="E3613" s="163" t="s">
        <v>3862</v>
      </c>
      <c r="F3613" s="593" t="s">
        <v>4675</v>
      </c>
      <c r="G3613" s="143"/>
      <c r="H3613" s="166">
        <v>42221500</v>
      </c>
      <c r="I3613" s="180" t="s">
        <v>444</v>
      </c>
      <c r="J3613" s="169"/>
      <c r="K3613" s="169"/>
      <c r="L3613" s="169"/>
      <c r="M3613" s="146"/>
      <c r="N3613" s="184"/>
      <c r="O3613" s="169"/>
      <c r="P3613" s="146"/>
      <c r="Q3613" s="146">
        <f t="shared" si="74"/>
        <v>0</v>
      </c>
      <c r="R3613" s="182" t="s">
        <v>4741</v>
      </c>
      <c r="S3613" s="226"/>
      <c r="T3613" s="676" t="s">
        <v>4687</v>
      </c>
      <c r="U3613" s="170"/>
      <c r="V3613" s="170"/>
      <c r="W3613" s="170"/>
      <c r="X3613" s="117"/>
      <c r="Y3613" s="171"/>
      <c r="Z3613" s="171"/>
      <c r="AA3613" s="171"/>
      <c r="AB3613" s="171"/>
      <c r="AC3613" s="171"/>
      <c r="AD3613" s="171"/>
      <c r="AE3613" s="171"/>
      <c r="AF3613" s="171"/>
      <c r="AG3613" s="171"/>
      <c r="AH3613" s="171"/>
      <c r="AI3613" s="171"/>
    </row>
    <row r="3614" spans="1:35" s="172" customFormat="1" ht="24" hidden="1" x14ac:dyDescent="0.2">
      <c r="A3614" s="167">
        <v>2</v>
      </c>
      <c r="B3614" s="647">
        <v>0</v>
      </c>
      <c r="C3614" s="647">
        <v>4</v>
      </c>
      <c r="D3614" s="647">
        <v>4</v>
      </c>
      <c r="E3614" s="163" t="s">
        <v>3862</v>
      </c>
      <c r="F3614" s="593" t="s">
        <v>4675</v>
      </c>
      <c r="G3614" s="143"/>
      <c r="H3614" s="166">
        <v>42221500</v>
      </c>
      <c r="I3614" s="180" t="s">
        <v>445</v>
      </c>
      <c r="J3614" s="169"/>
      <c r="K3614" s="169"/>
      <c r="L3614" s="169"/>
      <c r="M3614" s="146"/>
      <c r="N3614" s="184"/>
      <c r="O3614" s="169"/>
      <c r="P3614" s="146"/>
      <c r="Q3614" s="146">
        <f t="shared" si="74"/>
        <v>0</v>
      </c>
      <c r="R3614" s="182" t="s">
        <v>4741</v>
      </c>
      <c r="S3614" s="226"/>
      <c r="T3614" s="676" t="s">
        <v>4687</v>
      </c>
      <c r="U3614" s="170"/>
      <c r="V3614" s="170"/>
      <c r="W3614" s="170"/>
      <c r="X3614" s="117"/>
      <c r="Y3614" s="171"/>
      <c r="Z3614" s="171"/>
      <c r="AA3614" s="171"/>
      <c r="AB3614" s="171"/>
      <c r="AC3614" s="171"/>
      <c r="AD3614" s="171"/>
      <c r="AE3614" s="171"/>
      <c r="AF3614" s="171"/>
      <c r="AG3614" s="171"/>
      <c r="AH3614" s="171"/>
      <c r="AI3614" s="171"/>
    </row>
    <row r="3615" spans="1:35" s="172" customFormat="1" ht="24" hidden="1" x14ac:dyDescent="0.2">
      <c r="A3615" s="167">
        <v>2</v>
      </c>
      <c r="B3615" s="647">
        <v>0</v>
      </c>
      <c r="C3615" s="647">
        <v>4</v>
      </c>
      <c r="D3615" s="647">
        <v>4</v>
      </c>
      <c r="E3615" s="163" t="s">
        <v>3862</v>
      </c>
      <c r="F3615" s="593" t="s">
        <v>4675</v>
      </c>
      <c r="G3615" s="143"/>
      <c r="H3615" s="166">
        <v>42221500</v>
      </c>
      <c r="I3615" s="180" t="s">
        <v>446</v>
      </c>
      <c r="J3615" s="169"/>
      <c r="K3615" s="169"/>
      <c r="L3615" s="169"/>
      <c r="M3615" s="146"/>
      <c r="N3615" s="184"/>
      <c r="O3615" s="169"/>
      <c r="P3615" s="146"/>
      <c r="Q3615" s="146">
        <f t="shared" si="74"/>
        <v>0</v>
      </c>
      <c r="R3615" s="182" t="s">
        <v>4741</v>
      </c>
      <c r="S3615" s="226"/>
      <c r="T3615" s="676" t="s">
        <v>4687</v>
      </c>
      <c r="U3615" s="170"/>
      <c r="V3615" s="170"/>
      <c r="W3615" s="170"/>
      <c r="X3615" s="117"/>
      <c r="Y3615" s="171"/>
      <c r="Z3615" s="171"/>
      <c r="AA3615" s="171"/>
      <c r="AB3615" s="171"/>
      <c r="AC3615" s="171"/>
      <c r="AD3615" s="171"/>
      <c r="AE3615" s="171"/>
      <c r="AF3615" s="171"/>
      <c r="AG3615" s="171"/>
      <c r="AH3615" s="171"/>
      <c r="AI3615" s="171"/>
    </row>
    <row r="3616" spans="1:35" s="172" customFormat="1" ht="24" hidden="1" x14ac:dyDescent="0.2">
      <c r="A3616" s="167">
        <v>2</v>
      </c>
      <c r="B3616" s="647">
        <v>0</v>
      </c>
      <c r="C3616" s="647">
        <v>4</v>
      </c>
      <c r="D3616" s="647">
        <v>4</v>
      </c>
      <c r="E3616" s="163" t="s">
        <v>3862</v>
      </c>
      <c r="F3616" s="593" t="s">
        <v>4675</v>
      </c>
      <c r="G3616" s="143"/>
      <c r="H3616" s="166">
        <v>42221500</v>
      </c>
      <c r="I3616" s="180" t="s">
        <v>447</v>
      </c>
      <c r="J3616" s="169"/>
      <c r="K3616" s="169"/>
      <c r="L3616" s="169"/>
      <c r="M3616" s="146"/>
      <c r="N3616" s="184"/>
      <c r="O3616" s="169"/>
      <c r="P3616" s="146"/>
      <c r="Q3616" s="146">
        <f t="shared" si="74"/>
        <v>0</v>
      </c>
      <c r="R3616" s="182" t="s">
        <v>4741</v>
      </c>
      <c r="S3616" s="226"/>
      <c r="T3616" s="676" t="s">
        <v>4687</v>
      </c>
      <c r="U3616" s="170"/>
      <c r="V3616" s="170"/>
      <c r="W3616" s="170"/>
      <c r="X3616" s="117"/>
      <c r="Y3616" s="171"/>
      <c r="Z3616" s="171"/>
      <c r="AA3616" s="171"/>
      <c r="AB3616" s="171"/>
      <c r="AC3616" s="171"/>
      <c r="AD3616" s="171"/>
      <c r="AE3616" s="171"/>
      <c r="AF3616" s="171"/>
      <c r="AG3616" s="171"/>
      <c r="AH3616" s="171"/>
      <c r="AI3616" s="171"/>
    </row>
    <row r="3617" spans="1:35" s="172" customFormat="1" ht="24" hidden="1" x14ac:dyDescent="0.2">
      <c r="A3617" s="167">
        <v>2</v>
      </c>
      <c r="B3617" s="647">
        <v>0</v>
      </c>
      <c r="C3617" s="647">
        <v>4</v>
      </c>
      <c r="D3617" s="647">
        <v>4</v>
      </c>
      <c r="E3617" s="163" t="s">
        <v>3862</v>
      </c>
      <c r="F3617" s="593" t="s">
        <v>4675</v>
      </c>
      <c r="G3617" s="143"/>
      <c r="H3617" s="166">
        <v>41115612</v>
      </c>
      <c r="I3617" s="180" t="s">
        <v>448</v>
      </c>
      <c r="J3617" s="169"/>
      <c r="K3617" s="169"/>
      <c r="L3617" s="169"/>
      <c r="M3617" s="146"/>
      <c r="N3617" s="184"/>
      <c r="O3617" s="169"/>
      <c r="P3617" s="146"/>
      <c r="Q3617" s="146">
        <f t="shared" si="74"/>
        <v>0</v>
      </c>
      <c r="R3617" s="182" t="s">
        <v>4741</v>
      </c>
      <c r="S3617" s="226"/>
      <c r="T3617" s="676" t="s">
        <v>4687</v>
      </c>
      <c r="U3617" s="170"/>
      <c r="V3617" s="170"/>
      <c r="W3617" s="170"/>
      <c r="X3617" s="117"/>
      <c r="Y3617" s="171"/>
      <c r="Z3617" s="171"/>
      <c r="AA3617" s="171"/>
      <c r="AB3617" s="171"/>
      <c r="AC3617" s="171"/>
      <c r="AD3617" s="171"/>
      <c r="AE3617" s="171"/>
      <c r="AF3617" s="171"/>
      <c r="AG3617" s="171"/>
      <c r="AH3617" s="171"/>
      <c r="AI3617" s="171"/>
    </row>
    <row r="3618" spans="1:35" s="172" customFormat="1" ht="24" hidden="1" x14ac:dyDescent="0.2">
      <c r="A3618" s="167">
        <v>2</v>
      </c>
      <c r="B3618" s="647">
        <v>0</v>
      </c>
      <c r="C3618" s="647">
        <v>4</v>
      </c>
      <c r="D3618" s="647">
        <v>4</v>
      </c>
      <c r="E3618" s="163" t="s">
        <v>3862</v>
      </c>
      <c r="F3618" s="593" t="s">
        <v>4675</v>
      </c>
      <c r="G3618" s="143"/>
      <c r="H3618" s="166">
        <v>42221500</v>
      </c>
      <c r="I3618" s="180" t="s">
        <v>449</v>
      </c>
      <c r="J3618" s="169"/>
      <c r="K3618" s="169"/>
      <c r="L3618" s="169"/>
      <c r="M3618" s="146"/>
      <c r="N3618" s="184"/>
      <c r="O3618" s="169"/>
      <c r="P3618" s="146"/>
      <c r="Q3618" s="146">
        <f t="shared" si="74"/>
        <v>0</v>
      </c>
      <c r="R3618" s="182" t="s">
        <v>4741</v>
      </c>
      <c r="S3618" s="226"/>
      <c r="T3618" s="676" t="s">
        <v>4687</v>
      </c>
      <c r="U3618" s="170"/>
      <c r="V3618" s="170"/>
      <c r="W3618" s="170"/>
      <c r="X3618" s="117"/>
      <c r="Y3618" s="171"/>
      <c r="Z3618" s="171"/>
      <c r="AA3618" s="171"/>
      <c r="AB3618" s="171"/>
      <c r="AC3618" s="171"/>
      <c r="AD3618" s="171"/>
      <c r="AE3618" s="171"/>
      <c r="AF3618" s="171"/>
      <c r="AG3618" s="171"/>
      <c r="AH3618" s="171"/>
      <c r="AI3618" s="171"/>
    </row>
    <row r="3619" spans="1:35" s="172" customFormat="1" ht="24" hidden="1" x14ac:dyDescent="0.2">
      <c r="A3619" s="167">
        <v>2</v>
      </c>
      <c r="B3619" s="647">
        <v>0</v>
      </c>
      <c r="C3619" s="647">
        <v>4</v>
      </c>
      <c r="D3619" s="647">
        <v>4</v>
      </c>
      <c r="E3619" s="163" t="s">
        <v>3862</v>
      </c>
      <c r="F3619" s="593" t="s">
        <v>4675</v>
      </c>
      <c r="G3619" s="143"/>
      <c r="H3619" s="166">
        <v>42221500</v>
      </c>
      <c r="I3619" s="180" t="s">
        <v>450</v>
      </c>
      <c r="J3619" s="169"/>
      <c r="K3619" s="169"/>
      <c r="L3619" s="169"/>
      <c r="M3619" s="146"/>
      <c r="N3619" s="184"/>
      <c r="O3619" s="169"/>
      <c r="P3619" s="146"/>
      <c r="Q3619" s="146">
        <f t="shared" si="74"/>
        <v>0</v>
      </c>
      <c r="R3619" s="182" t="s">
        <v>4741</v>
      </c>
      <c r="S3619" s="226"/>
      <c r="T3619" s="676" t="s">
        <v>4687</v>
      </c>
      <c r="U3619" s="170"/>
      <c r="V3619" s="170"/>
      <c r="W3619" s="170"/>
      <c r="X3619" s="117"/>
      <c r="Y3619" s="171"/>
      <c r="Z3619" s="171"/>
      <c r="AA3619" s="171"/>
      <c r="AB3619" s="171"/>
      <c r="AC3619" s="171"/>
      <c r="AD3619" s="171"/>
      <c r="AE3619" s="171"/>
      <c r="AF3619" s="171"/>
      <c r="AG3619" s="171"/>
      <c r="AH3619" s="171"/>
      <c r="AI3619" s="171"/>
    </row>
    <row r="3620" spans="1:35" s="172" customFormat="1" ht="24" hidden="1" x14ac:dyDescent="0.2">
      <c r="A3620" s="167">
        <v>2</v>
      </c>
      <c r="B3620" s="647">
        <v>0</v>
      </c>
      <c r="C3620" s="647">
        <v>4</v>
      </c>
      <c r="D3620" s="647">
        <v>4</v>
      </c>
      <c r="E3620" s="163" t="s">
        <v>3862</v>
      </c>
      <c r="F3620" s="593" t="s">
        <v>4675</v>
      </c>
      <c r="G3620" s="143"/>
      <c r="H3620" s="166">
        <v>42221500</v>
      </c>
      <c r="I3620" s="180" t="s">
        <v>451</v>
      </c>
      <c r="J3620" s="169"/>
      <c r="K3620" s="169"/>
      <c r="L3620" s="169"/>
      <c r="M3620" s="146"/>
      <c r="N3620" s="184"/>
      <c r="O3620" s="169"/>
      <c r="P3620" s="146"/>
      <c r="Q3620" s="146">
        <f t="shared" si="74"/>
        <v>0</v>
      </c>
      <c r="R3620" s="182" t="s">
        <v>4741</v>
      </c>
      <c r="S3620" s="226"/>
      <c r="T3620" s="676" t="s">
        <v>4687</v>
      </c>
      <c r="U3620" s="170"/>
      <c r="V3620" s="170"/>
      <c r="W3620" s="170"/>
      <c r="X3620" s="117"/>
      <c r="Y3620" s="171"/>
      <c r="Z3620" s="171"/>
      <c r="AA3620" s="171"/>
      <c r="AB3620" s="171"/>
      <c r="AC3620" s="171"/>
      <c r="AD3620" s="171"/>
      <c r="AE3620" s="171"/>
      <c r="AF3620" s="171"/>
      <c r="AG3620" s="171"/>
      <c r="AH3620" s="171"/>
      <c r="AI3620" s="171"/>
    </row>
    <row r="3621" spans="1:35" s="172" customFormat="1" ht="24" hidden="1" x14ac:dyDescent="0.2">
      <c r="A3621" s="167">
        <v>2</v>
      </c>
      <c r="B3621" s="647">
        <v>0</v>
      </c>
      <c r="C3621" s="647">
        <v>4</v>
      </c>
      <c r="D3621" s="647">
        <v>4</v>
      </c>
      <c r="E3621" s="163" t="s">
        <v>3862</v>
      </c>
      <c r="F3621" s="593" t="s">
        <v>4675</v>
      </c>
      <c r="G3621" s="143"/>
      <c r="H3621" s="166">
        <v>42221500</v>
      </c>
      <c r="I3621" s="180" t="s">
        <v>452</v>
      </c>
      <c r="J3621" s="169"/>
      <c r="K3621" s="169"/>
      <c r="L3621" s="169"/>
      <c r="M3621" s="146"/>
      <c r="N3621" s="184"/>
      <c r="O3621" s="169"/>
      <c r="P3621" s="146"/>
      <c r="Q3621" s="146">
        <f t="shared" si="74"/>
        <v>0</v>
      </c>
      <c r="R3621" s="182" t="s">
        <v>4741</v>
      </c>
      <c r="S3621" s="226"/>
      <c r="T3621" s="676" t="s">
        <v>4687</v>
      </c>
      <c r="U3621" s="170"/>
      <c r="V3621" s="170"/>
      <c r="W3621" s="170"/>
      <c r="X3621" s="117"/>
      <c r="Y3621" s="171"/>
      <c r="Z3621" s="171"/>
      <c r="AA3621" s="171"/>
      <c r="AB3621" s="171"/>
      <c r="AC3621" s="171"/>
      <c r="AD3621" s="171"/>
      <c r="AE3621" s="171"/>
      <c r="AF3621" s="171"/>
      <c r="AG3621" s="171"/>
      <c r="AH3621" s="171"/>
      <c r="AI3621" s="171"/>
    </row>
    <row r="3622" spans="1:35" s="172" customFormat="1" ht="24" hidden="1" x14ac:dyDescent="0.2">
      <c r="A3622" s="167">
        <v>2</v>
      </c>
      <c r="B3622" s="647">
        <v>0</v>
      </c>
      <c r="C3622" s="647">
        <v>4</v>
      </c>
      <c r="D3622" s="647">
        <v>4</v>
      </c>
      <c r="E3622" s="163" t="s">
        <v>3862</v>
      </c>
      <c r="F3622" s="593" t="s">
        <v>4675</v>
      </c>
      <c r="G3622" s="143"/>
      <c r="H3622" s="166">
        <v>42221500</v>
      </c>
      <c r="I3622" s="180" t="s">
        <v>453</v>
      </c>
      <c r="J3622" s="169"/>
      <c r="K3622" s="169"/>
      <c r="L3622" s="169"/>
      <c r="M3622" s="146"/>
      <c r="N3622" s="184"/>
      <c r="O3622" s="169"/>
      <c r="P3622" s="146"/>
      <c r="Q3622" s="146">
        <f t="shared" si="74"/>
        <v>0</v>
      </c>
      <c r="R3622" s="182" t="s">
        <v>4741</v>
      </c>
      <c r="S3622" s="226"/>
      <c r="T3622" s="676" t="s">
        <v>4687</v>
      </c>
      <c r="U3622" s="170"/>
      <c r="V3622" s="170"/>
      <c r="W3622" s="170"/>
      <c r="X3622" s="117"/>
      <c r="Y3622" s="171"/>
      <c r="Z3622" s="171"/>
      <c r="AA3622" s="171"/>
      <c r="AB3622" s="171"/>
      <c r="AC3622" s="171"/>
      <c r="AD3622" s="171"/>
      <c r="AE3622" s="171"/>
      <c r="AF3622" s="171"/>
      <c r="AG3622" s="171"/>
      <c r="AH3622" s="171"/>
      <c r="AI3622" s="171"/>
    </row>
    <row r="3623" spans="1:35" s="172" customFormat="1" ht="24" hidden="1" x14ac:dyDescent="0.2">
      <c r="A3623" s="167">
        <v>2</v>
      </c>
      <c r="B3623" s="647">
        <v>0</v>
      </c>
      <c r="C3623" s="647">
        <v>4</v>
      </c>
      <c r="D3623" s="647">
        <v>4</v>
      </c>
      <c r="E3623" s="163" t="s">
        <v>3862</v>
      </c>
      <c r="F3623" s="593" t="s">
        <v>4675</v>
      </c>
      <c r="G3623" s="143"/>
      <c r="H3623" s="166">
        <v>42221500</v>
      </c>
      <c r="I3623" s="180" t="s">
        <v>454</v>
      </c>
      <c r="J3623" s="169"/>
      <c r="K3623" s="169"/>
      <c r="L3623" s="169"/>
      <c r="M3623" s="146"/>
      <c r="N3623" s="184"/>
      <c r="O3623" s="169"/>
      <c r="P3623" s="146"/>
      <c r="Q3623" s="146">
        <f t="shared" si="74"/>
        <v>0</v>
      </c>
      <c r="R3623" s="182" t="s">
        <v>4741</v>
      </c>
      <c r="S3623" s="226"/>
      <c r="T3623" s="676" t="s">
        <v>4687</v>
      </c>
      <c r="U3623" s="170"/>
      <c r="V3623" s="170"/>
      <c r="W3623" s="170"/>
      <c r="X3623" s="117"/>
      <c r="Y3623" s="171"/>
      <c r="Z3623" s="171"/>
      <c r="AA3623" s="171"/>
      <c r="AB3623" s="171"/>
      <c r="AC3623" s="171"/>
      <c r="AD3623" s="171"/>
      <c r="AE3623" s="171"/>
      <c r="AF3623" s="171"/>
      <c r="AG3623" s="171"/>
      <c r="AH3623" s="171"/>
      <c r="AI3623" s="171"/>
    </row>
    <row r="3624" spans="1:35" s="172" customFormat="1" ht="24" hidden="1" x14ac:dyDescent="0.2">
      <c r="A3624" s="167">
        <v>2</v>
      </c>
      <c r="B3624" s="647">
        <v>0</v>
      </c>
      <c r="C3624" s="647">
        <v>4</v>
      </c>
      <c r="D3624" s="647">
        <v>4</v>
      </c>
      <c r="E3624" s="163" t="s">
        <v>3862</v>
      </c>
      <c r="F3624" s="593" t="s">
        <v>4675</v>
      </c>
      <c r="G3624" s="143"/>
      <c r="H3624" s="166">
        <v>42221500</v>
      </c>
      <c r="I3624" s="180" t="s">
        <v>455</v>
      </c>
      <c r="J3624" s="169"/>
      <c r="K3624" s="169"/>
      <c r="L3624" s="169"/>
      <c r="M3624" s="146"/>
      <c r="N3624" s="184"/>
      <c r="O3624" s="169"/>
      <c r="P3624" s="146"/>
      <c r="Q3624" s="146">
        <f t="shared" si="74"/>
        <v>0</v>
      </c>
      <c r="R3624" s="182" t="s">
        <v>4741</v>
      </c>
      <c r="S3624" s="226"/>
      <c r="T3624" s="676" t="s">
        <v>4687</v>
      </c>
      <c r="U3624" s="170"/>
      <c r="V3624" s="170"/>
      <c r="W3624" s="170"/>
      <c r="X3624" s="117"/>
      <c r="Y3624" s="171"/>
      <c r="Z3624" s="171"/>
      <c r="AA3624" s="171"/>
      <c r="AB3624" s="171"/>
      <c r="AC3624" s="171"/>
      <c r="AD3624" s="171"/>
      <c r="AE3624" s="171"/>
      <c r="AF3624" s="171"/>
      <c r="AG3624" s="171"/>
      <c r="AH3624" s="171"/>
      <c r="AI3624" s="171"/>
    </row>
    <row r="3625" spans="1:35" s="172" customFormat="1" ht="24" hidden="1" x14ac:dyDescent="0.2">
      <c r="A3625" s="167">
        <v>2</v>
      </c>
      <c r="B3625" s="647">
        <v>0</v>
      </c>
      <c r="C3625" s="647">
        <v>4</v>
      </c>
      <c r="D3625" s="647">
        <v>4</v>
      </c>
      <c r="E3625" s="163" t="s">
        <v>3862</v>
      </c>
      <c r="F3625" s="593" t="s">
        <v>4675</v>
      </c>
      <c r="G3625" s="143"/>
      <c r="H3625" s="166">
        <v>42221500</v>
      </c>
      <c r="I3625" s="180" t="s">
        <v>456</v>
      </c>
      <c r="J3625" s="169"/>
      <c r="K3625" s="169"/>
      <c r="L3625" s="169"/>
      <c r="M3625" s="146"/>
      <c r="N3625" s="184"/>
      <c r="O3625" s="169"/>
      <c r="P3625" s="146"/>
      <c r="Q3625" s="146">
        <f t="shared" si="74"/>
        <v>0</v>
      </c>
      <c r="R3625" s="182" t="s">
        <v>4741</v>
      </c>
      <c r="S3625" s="226"/>
      <c r="T3625" s="676" t="s">
        <v>4687</v>
      </c>
      <c r="U3625" s="170"/>
      <c r="V3625" s="170"/>
      <c r="W3625" s="170"/>
      <c r="X3625" s="117"/>
      <c r="Y3625" s="171"/>
      <c r="Z3625" s="171"/>
      <c r="AA3625" s="171"/>
      <c r="AB3625" s="171"/>
      <c r="AC3625" s="171"/>
      <c r="AD3625" s="171"/>
      <c r="AE3625" s="171"/>
      <c r="AF3625" s="171"/>
      <c r="AG3625" s="171"/>
      <c r="AH3625" s="171"/>
      <c r="AI3625" s="171"/>
    </row>
    <row r="3626" spans="1:35" s="172" customFormat="1" ht="24" hidden="1" x14ac:dyDescent="0.2">
      <c r="A3626" s="167">
        <v>2</v>
      </c>
      <c r="B3626" s="647">
        <v>0</v>
      </c>
      <c r="C3626" s="647">
        <v>4</v>
      </c>
      <c r="D3626" s="647">
        <v>4</v>
      </c>
      <c r="E3626" s="163" t="s">
        <v>3862</v>
      </c>
      <c r="F3626" s="593" t="s">
        <v>4675</v>
      </c>
      <c r="G3626" s="143"/>
      <c r="H3626" s="166">
        <v>42221500</v>
      </c>
      <c r="I3626" s="180" t="s">
        <v>1167</v>
      </c>
      <c r="J3626" s="169"/>
      <c r="K3626" s="169"/>
      <c r="L3626" s="169"/>
      <c r="M3626" s="146"/>
      <c r="N3626" s="184"/>
      <c r="O3626" s="169"/>
      <c r="P3626" s="146"/>
      <c r="Q3626" s="146">
        <f t="shared" si="74"/>
        <v>0</v>
      </c>
      <c r="R3626" s="182" t="s">
        <v>4741</v>
      </c>
      <c r="S3626" s="226"/>
      <c r="T3626" s="676" t="s">
        <v>4687</v>
      </c>
      <c r="U3626" s="170"/>
      <c r="V3626" s="170"/>
      <c r="W3626" s="170"/>
      <c r="X3626" s="117"/>
      <c r="Y3626" s="171"/>
      <c r="Z3626" s="171"/>
      <c r="AA3626" s="171"/>
      <c r="AB3626" s="171"/>
      <c r="AC3626" s="171"/>
      <c r="AD3626" s="171"/>
      <c r="AE3626" s="171"/>
      <c r="AF3626" s="171"/>
      <c r="AG3626" s="171"/>
      <c r="AH3626" s="171"/>
      <c r="AI3626" s="171"/>
    </row>
    <row r="3627" spans="1:35" s="172" customFormat="1" ht="24" hidden="1" x14ac:dyDescent="0.2">
      <c r="A3627" s="167">
        <v>2</v>
      </c>
      <c r="B3627" s="647">
        <v>0</v>
      </c>
      <c r="C3627" s="647">
        <v>4</v>
      </c>
      <c r="D3627" s="647">
        <v>4</v>
      </c>
      <c r="E3627" s="163" t="s">
        <v>3862</v>
      </c>
      <c r="F3627" s="593" t="s">
        <v>4675</v>
      </c>
      <c r="G3627" s="143"/>
      <c r="H3627" s="166">
        <v>42221500</v>
      </c>
      <c r="I3627" s="180" t="s">
        <v>1168</v>
      </c>
      <c r="J3627" s="169"/>
      <c r="K3627" s="169"/>
      <c r="L3627" s="169"/>
      <c r="M3627" s="146"/>
      <c r="N3627" s="184"/>
      <c r="O3627" s="169"/>
      <c r="P3627" s="146"/>
      <c r="Q3627" s="146">
        <f t="shared" si="74"/>
        <v>0</v>
      </c>
      <c r="R3627" s="182" t="s">
        <v>4741</v>
      </c>
      <c r="S3627" s="226"/>
      <c r="T3627" s="676" t="s">
        <v>4687</v>
      </c>
      <c r="U3627" s="170"/>
      <c r="V3627" s="170"/>
      <c r="W3627" s="170"/>
      <c r="X3627" s="117"/>
      <c r="Y3627" s="171"/>
      <c r="Z3627" s="171"/>
      <c r="AA3627" s="171"/>
      <c r="AB3627" s="171"/>
      <c r="AC3627" s="171"/>
      <c r="AD3627" s="171"/>
      <c r="AE3627" s="171"/>
      <c r="AF3627" s="171"/>
      <c r="AG3627" s="171"/>
      <c r="AH3627" s="171"/>
      <c r="AI3627" s="171"/>
    </row>
    <row r="3628" spans="1:35" s="172" customFormat="1" ht="24" hidden="1" x14ac:dyDescent="0.2">
      <c r="A3628" s="167">
        <v>2</v>
      </c>
      <c r="B3628" s="647">
        <v>0</v>
      </c>
      <c r="C3628" s="647">
        <v>4</v>
      </c>
      <c r="D3628" s="647">
        <v>4</v>
      </c>
      <c r="E3628" s="163" t="s">
        <v>3862</v>
      </c>
      <c r="F3628" s="593" t="s">
        <v>4675</v>
      </c>
      <c r="G3628" s="143"/>
      <c r="H3628" s="166">
        <v>42221500</v>
      </c>
      <c r="I3628" s="180" t="s">
        <v>1169</v>
      </c>
      <c r="J3628" s="169"/>
      <c r="K3628" s="169"/>
      <c r="L3628" s="169"/>
      <c r="M3628" s="146"/>
      <c r="N3628" s="184"/>
      <c r="O3628" s="169"/>
      <c r="P3628" s="146"/>
      <c r="Q3628" s="146">
        <f t="shared" si="74"/>
        <v>0</v>
      </c>
      <c r="R3628" s="182" t="s">
        <v>4741</v>
      </c>
      <c r="S3628" s="226"/>
      <c r="T3628" s="676" t="s">
        <v>4687</v>
      </c>
      <c r="U3628" s="170"/>
      <c r="V3628" s="170"/>
      <c r="W3628" s="170"/>
      <c r="X3628" s="117"/>
      <c r="Y3628" s="171"/>
      <c r="Z3628" s="171"/>
      <c r="AA3628" s="171"/>
      <c r="AB3628" s="171"/>
      <c r="AC3628" s="171"/>
      <c r="AD3628" s="171"/>
      <c r="AE3628" s="171"/>
      <c r="AF3628" s="171"/>
      <c r="AG3628" s="171"/>
      <c r="AH3628" s="171"/>
      <c r="AI3628" s="171"/>
    </row>
    <row r="3629" spans="1:35" s="172" customFormat="1" ht="24" hidden="1" x14ac:dyDescent="0.2">
      <c r="A3629" s="167">
        <v>2</v>
      </c>
      <c r="B3629" s="647">
        <v>0</v>
      </c>
      <c r="C3629" s="647">
        <v>4</v>
      </c>
      <c r="D3629" s="647">
        <v>4</v>
      </c>
      <c r="E3629" s="163" t="s">
        <v>3862</v>
      </c>
      <c r="F3629" s="593" t="s">
        <v>4675</v>
      </c>
      <c r="G3629" s="143"/>
      <c r="H3629" s="166">
        <v>42221500</v>
      </c>
      <c r="I3629" s="180" t="s">
        <v>1170</v>
      </c>
      <c r="J3629" s="169"/>
      <c r="K3629" s="169"/>
      <c r="L3629" s="169"/>
      <c r="M3629" s="146"/>
      <c r="N3629" s="184"/>
      <c r="O3629" s="169"/>
      <c r="P3629" s="146"/>
      <c r="Q3629" s="146">
        <f t="shared" si="74"/>
        <v>0</v>
      </c>
      <c r="R3629" s="182" t="s">
        <v>4741</v>
      </c>
      <c r="S3629" s="226"/>
      <c r="T3629" s="676" t="s">
        <v>4687</v>
      </c>
      <c r="U3629" s="170"/>
      <c r="V3629" s="170"/>
      <c r="W3629" s="170"/>
      <c r="X3629" s="117"/>
      <c r="Y3629" s="171"/>
      <c r="Z3629" s="171"/>
      <c r="AA3629" s="171"/>
      <c r="AB3629" s="171"/>
      <c r="AC3629" s="171"/>
      <c r="AD3629" s="171"/>
      <c r="AE3629" s="171"/>
      <c r="AF3629" s="171"/>
      <c r="AG3629" s="171"/>
      <c r="AH3629" s="171"/>
      <c r="AI3629" s="171"/>
    </row>
    <row r="3630" spans="1:35" s="172" customFormat="1" ht="24" hidden="1" x14ac:dyDescent="0.2">
      <c r="A3630" s="167">
        <v>2</v>
      </c>
      <c r="B3630" s="647">
        <v>0</v>
      </c>
      <c r="C3630" s="647">
        <v>4</v>
      </c>
      <c r="D3630" s="647">
        <v>4</v>
      </c>
      <c r="E3630" s="163" t="s">
        <v>3862</v>
      </c>
      <c r="F3630" s="593" t="s">
        <v>4675</v>
      </c>
      <c r="G3630" s="143"/>
      <c r="H3630" s="166">
        <v>42221500</v>
      </c>
      <c r="I3630" s="180" t="s">
        <v>1171</v>
      </c>
      <c r="J3630" s="169"/>
      <c r="K3630" s="169"/>
      <c r="L3630" s="169"/>
      <c r="M3630" s="146"/>
      <c r="N3630" s="184"/>
      <c r="O3630" s="169"/>
      <c r="P3630" s="146"/>
      <c r="Q3630" s="146">
        <f t="shared" si="74"/>
        <v>0</v>
      </c>
      <c r="R3630" s="182" t="s">
        <v>4741</v>
      </c>
      <c r="S3630" s="226"/>
      <c r="T3630" s="676" t="s">
        <v>4687</v>
      </c>
      <c r="U3630" s="170"/>
      <c r="V3630" s="170"/>
      <c r="W3630" s="170"/>
      <c r="X3630" s="117"/>
      <c r="Y3630" s="171"/>
      <c r="Z3630" s="171"/>
      <c r="AA3630" s="171"/>
      <c r="AB3630" s="171"/>
      <c r="AC3630" s="171"/>
      <c r="AD3630" s="171"/>
      <c r="AE3630" s="171"/>
      <c r="AF3630" s="171"/>
      <c r="AG3630" s="171"/>
      <c r="AH3630" s="171"/>
      <c r="AI3630" s="171"/>
    </row>
    <row r="3631" spans="1:35" s="172" customFormat="1" ht="24" hidden="1" x14ac:dyDescent="0.2">
      <c r="A3631" s="167">
        <v>2</v>
      </c>
      <c r="B3631" s="647">
        <v>0</v>
      </c>
      <c r="C3631" s="647">
        <v>4</v>
      </c>
      <c r="D3631" s="647">
        <v>4</v>
      </c>
      <c r="E3631" s="163" t="s">
        <v>3862</v>
      </c>
      <c r="F3631" s="593" t="s">
        <v>4675</v>
      </c>
      <c r="G3631" s="143"/>
      <c r="H3631" s="166">
        <v>42221500</v>
      </c>
      <c r="I3631" s="180" t="s">
        <v>1172</v>
      </c>
      <c r="J3631" s="169"/>
      <c r="K3631" s="169"/>
      <c r="L3631" s="169"/>
      <c r="M3631" s="146"/>
      <c r="N3631" s="184"/>
      <c r="O3631" s="169"/>
      <c r="P3631" s="146"/>
      <c r="Q3631" s="146">
        <f t="shared" si="74"/>
        <v>0</v>
      </c>
      <c r="R3631" s="182" t="s">
        <v>4741</v>
      </c>
      <c r="S3631" s="226"/>
      <c r="T3631" s="676" t="s">
        <v>4687</v>
      </c>
      <c r="U3631" s="170"/>
      <c r="V3631" s="170"/>
      <c r="W3631" s="170"/>
      <c r="X3631" s="117"/>
      <c r="Y3631" s="171"/>
      <c r="Z3631" s="171"/>
      <c r="AA3631" s="171"/>
      <c r="AB3631" s="171"/>
      <c r="AC3631" s="171"/>
      <c r="AD3631" s="171"/>
      <c r="AE3631" s="171"/>
      <c r="AF3631" s="171"/>
      <c r="AG3631" s="171"/>
      <c r="AH3631" s="171"/>
      <c r="AI3631" s="171"/>
    </row>
    <row r="3632" spans="1:35" s="172" customFormat="1" ht="24" hidden="1" x14ac:dyDescent="0.2">
      <c r="A3632" s="167">
        <v>2</v>
      </c>
      <c r="B3632" s="647">
        <v>0</v>
      </c>
      <c r="C3632" s="647">
        <v>4</v>
      </c>
      <c r="D3632" s="647">
        <v>4</v>
      </c>
      <c r="E3632" s="163" t="s">
        <v>3862</v>
      </c>
      <c r="F3632" s="593" t="s">
        <v>4675</v>
      </c>
      <c r="G3632" s="143"/>
      <c r="H3632" s="166">
        <v>42221500</v>
      </c>
      <c r="I3632" s="180" t="s">
        <v>2234</v>
      </c>
      <c r="J3632" s="169"/>
      <c r="K3632" s="169"/>
      <c r="L3632" s="169"/>
      <c r="M3632" s="146"/>
      <c r="N3632" s="184"/>
      <c r="O3632" s="169"/>
      <c r="P3632" s="146"/>
      <c r="Q3632" s="146">
        <f t="shared" si="74"/>
        <v>0</v>
      </c>
      <c r="R3632" s="182" t="s">
        <v>4741</v>
      </c>
      <c r="S3632" s="226"/>
      <c r="T3632" s="676" t="s">
        <v>4687</v>
      </c>
      <c r="U3632" s="170"/>
      <c r="V3632" s="170"/>
      <c r="W3632" s="170"/>
      <c r="X3632" s="117"/>
      <c r="Y3632" s="171"/>
      <c r="Z3632" s="171"/>
      <c r="AA3632" s="171"/>
      <c r="AB3632" s="171"/>
      <c r="AC3632" s="171"/>
      <c r="AD3632" s="171"/>
      <c r="AE3632" s="171"/>
      <c r="AF3632" s="171"/>
      <c r="AG3632" s="171"/>
      <c r="AH3632" s="171"/>
      <c r="AI3632" s="171"/>
    </row>
    <row r="3633" spans="1:35" s="172" customFormat="1" ht="24" hidden="1" x14ac:dyDescent="0.2">
      <c r="A3633" s="167">
        <v>2</v>
      </c>
      <c r="B3633" s="647">
        <v>0</v>
      </c>
      <c r="C3633" s="647">
        <v>4</v>
      </c>
      <c r="D3633" s="647">
        <v>4</v>
      </c>
      <c r="E3633" s="163" t="s">
        <v>3862</v>
      </c>
      <c r="F3633" s="593" t="s">
        <v>4675</v>
      </c>
      <c r="G3633" s="143"/>
      <c r="H3633" s="166">
        <v>42221500</v>
      </c>
      <c r="I3633" s="180" t="s">
        <v>2235</v>
      </c>
      <c r="J3633" s="169"/>
      <c r="K3633" s="169"/>
      <c r="L3633" s="169"/>
      <c r="M3633" s="146"/>
      <c r="N3633" s="184"/>
      <c r="O3633" s="169"/>
      <c r="P3633" s="146"/>
      <c r="Q3633" s="146">
        <f t="shared" si="74"/>
        <v>0</v>
      </c>
      <c r="R3633" s="182" t="s">
        <v>4741</v>
      </c>
      <c r="S3633" s="226"/>
      <c r="T3633" s="676" t="s">
        <v>4687</v>
      </c>
      <c r="U3633" s="170"/>
      <c r="V3633" s="170"/>
      <c r="W3633" s="170"/>
      <c r="X3633" s="117"/>
      <c r="Y3633" s="171"/>
      <c r="Z3633" s="171"/>
      <c r="AA3633" s="171"/>
      <c r="AB3633" s="171"/>
      <c r="AC3633" s="171"/>
      <c r="AD3633" s="171"/>
      <c r="AE3633" s="171"/>
      <c r="AF3633" s="171"/>
      <c r="AG3633" s="171"/>
      <c r="AH3633" s="171"/>
      <c r="AI3633" s="171"/>
    </row>
    <row r="3634" spans="1:35" s="172" customFormat="1" ht="24" hidden="1" x14ac:dyDescent="0.2">
      <c r="A3634" s="167">
        <v>2</v>
      </c>
      <c r="B3634" s="647">
        <v>0</v>
      </c>
      <c r="C3634" s="647">
        <v>4</v>
      </c>
      <c r="D3634" s="647">
        <v>4</v>
      </c>
      <c r="E3634" s="163" t="s">
        <v>3862</v>
      </c>
      <c r="F3634" s="593" t="s">
        <v>4675</v>
      </c>
      <c r="G3634" s="143"/>
      <c r="H3634" s="166">
        <v>42221500</v>
      </c>
      <c r="I3634" s="180" t="s">
        <v>2236</v>
      </c>
      <c r="J3634" s="169"/>
      <c r="K3634" s="169"/>
      <c r="L3634" s="169"/>
      <c r="M3634" s="146"/>
      <c r="N3634" s="184"/>
      <c r="O3634" s="169"/>
      <c r="P3634" s="146"/>
      <c r="Q3634" s="146">
        <f t="shared" si="74"/>
        <v>0</v>
      </c>
      <c r="R3634" s="182" t="s">
        <v>4741</v>
      </c>
      <c r="S3634" s="226"/>
      <c r="T3634" s="676" t="s">
        <v>4687</v>
      </c>
      <c r="U3634" s="170"/>
      <c r="V3634" s="170"/>
      <c r="W3634" s="170"/>
      <c r="X3634" s="117"/>
      <c r="Y3634" s="171"/>
      <c r="Z3634" s="171"/>
      <c r="AA3634" s="171"/>
      <c r="AB3634" s="171"/>
      <c r="AC3634" s="171"/>
      <c r="AD3634" s="171"/>
      <c r="AE3634" s="171"/>
      <c r="AF3634" s="171"/>
      <c r="AG3634" s="171"/>
      <c r="AH3634" s="171"/>
      <c r="AI3634" s="171"/>
    </row>
    <row r="3635" spans="1:35" s="172" customFormat="1" ht="24" hidden="1" x14ac:dyDescent="0.2">
      <c r="A3635" s="167">
        <v>2</v>
      </c>
      <c r="B3635" s="647">
        <v>0</v>
      </c>
      <c r="C3635" s="647">
        <v>4</v>
      </c>
      <c r="D3635" s="647">
        <v>4</v>
      </c>
      <c r="E3635" s="163" t="s">
        <v>3862</v>
      </c>
      <c r="F3635" s="593" t="s">
        <v>4675</v>
      </c>
      <c r="G3635" s="143"/>
      <c r="H3635" s="166">
        <v>42221500</v>
      </c>
      <c r="I3635" s="180" t="s">
        <v>1173</v>
      </c>
      <c r="J3635" s="169"/>
      <c r="K3635" s="169"/>
      <c r="L3635" s="169"/>
      <c r="M3635" s="146"/>
      <c r="N3635" s="184"/>
      <c r="O3635" s="169"/>
      <c r="P3635" s="146"/>
      <c r="Q3635" s="146">
        <f t="shared" si="74"/>
        <v>0</v>
      </c>
      <c r="R3635" s="182" t="s">
        <v>4741</v>
      </c>
      <c r="S3635" s="226"/>
      <c r="T3635" s="676" t="s">
        <v>4687</v>
      </c>
      <c r="U3635" s="170"/>
      <c r="V3635" s="170"/>
      <c r="W3635" s="170"/>
      <c r="X3635" s="117"/>
      <c r="Y3635" s="171"/>
      <c r="Z3635" s="171"/>
      <c r="AA3635" s="171"/>
      <c r="AB3635" s="171"/>
      <c r="AC3635" s="171"/>
      <c r="AD3635" s="171"/>
      <c r="AE3635" s="171"/>
      <c r="AF3635" s="171"/>
      <c r="AG3635" s="171"/>
      <c r="AH3635" s="171"/>
      <c r="AI3635" s="171"/>
    </row>
    <row r="3636" spans="1:35" s="172" customFormat="1" ht="24" hidden="1" x14ac:dyDescent="0.2">
      <c r="A3636" s="167">
        <v>2</v>
      </c>
      <c r="B3636" s="647">
        <v>0</v>
      </c>
      <c r="C3636" s="647">
        <v>4</v>
      </c>
      <c r="D3636" s="647">
        <v>4</v>
      </c>
      <c r="E3636" s="163" t="s">
        <v>3862</v>
      </c>
      <c r="F3636" s="593" t="s">
        <v>4675</v>
      </c>
      <c r="G3636" s="143"/>
      <c r="H3636" s="166">
        <v>42221500</v>
      </c>
      <c r="I3636" s="180" t="s">
        <v>1174</v>
      </c>
      <c r="J3636" s="169"/>
      <c r="K3636" s="169"/>
      <c r="L3636" s="169"/>
      <c r="M3636" s="146"/>
      <c r="N3636" s="184"/>
      <c r="O3636" s="169"/>
      <c r="P3636" s="146"/>
      <c r="Q3636" s="146">
        <f t="shared" si="74"/>
        <v>0</v>
      </c>
      <c r="R3636" s="182" t="s">
        <v>4741</v>
      </c>
      <c r="S3636" s="226"/>
      <c r="T3636" s="676" t="s">
        <v>4687</v>
      </c>
      <c r="U3636" s="170"/>
      <c r="V3636" s="170"/>
      <c r="W3636" s="170"/>
      <c r="X3636" s="117"/>
      <c r="Y3636" s="171"/>
      <c r="Z3636" s="171"/>
      <c r="AA3636" s="171"/>
      <c r="AB3636" s="171"/>
      <c r="AC3636" s="171"/>
      <c r="AD3636" s="171"/>
      <c r="AE3636" s="171"/>
      <c r="AF3636" s="171"/>
      <c r="AG3636" s="171"/>
      <c r="AH3636" s="171"/>
      <c r="AI3636" s="171"/>
    </row>
    <row r="3637" spans="1:35" s="172" customFormat="1" ht="24" hidden="1" x14ac:dyDescent="0.2">
      <c r="A3637" s="167">
        <v>2</v>
      </c>
      <c r="B3637" s="647">
        <v>0</v>
      </c>
      <c r="C3637" s="647">
        <v>4</v>
      </c>
      <c r="D3637" s="647">
        <v>4</v>
      </c>
      <c r="E3637" s="163" t="s">
        <v>3862</v>
      </c>
      <c r="F3637" s="593" t="s">
        <v>4675</v>
      </c>
      <c r="G3637" s="143"/>
      <c r="H3637" s="166">
        <v>42221500</v>
      </c>
      <c r="I3637" s="180" t="s">
        <v>1175</v>
      </c>
      <c r="J3637" s="169"/>
      <c r="K3637" s="169"/>
      <c r="L3637" s="169"/>
      <c r="M3637" s="146"/>
      <c r="N3637" s="184"/>
      <c r="O3637" s="169"/>
      <c r="P3637" s="146"/>
      <c r="Q3637" s="146">
        <f t="shared" si="74"/>
        <v>0</v>
      </c>
      <c r="R3637" s="182" t="s">
        <v>4741</v>
      </c>
      <c r="S3637" s="226"/>
      <c r="T3637" s="676" t="s">
        <v>4687</v>
      </c>
      <c r="U3637" s="170"/>
      <c r="V3637" s="170"/>
      <c r="W3637" s="170"/>
      <c r="X3637" s="117"/>
      <c r="Y3637" s="171"/>
      <c r="Z3637" s="171"/>
      <c r="AA3637" s="171"/>
      <c r="AB3637" s="171"/>
      <c r="AC3637" s="171"/>
      <c r="AD3637" s="171"/>
      <c r="AE3637" s="171"/>
      <c r="AF3637" s="171"/>
      <c r="AG3637" s="171"/>
      <c r="AH3637" s="171"/>
      <c r="AI3637" s="171"/>
    </row>
    <row r="3638" spans="1:35" s="172" customFormat="1" ht="24" hidden="1" x14ac:dyDescent="0.2">
      <c r="A3638" s="167">
        <v>2</v>
      </c>
      <c r="B3638" s="647">
        <v>0</v>
      </c>
      <c r="C3638" s="647">
        <v>4</v>
      </c>
      <c r="D3638" s="647">
        <v>4</v>
      </c>
      <c r="E3638" s="163" t="s">
        <v>3862</v>
      </c>
      <c r="F3638" s="593" t="s">
        <v>4675</v>
      </c>
      <c r="G3638" s="143"/>
      <c r="H3638" s="166">
        <v>42221500</v>
      </c>
      <c r="I3638" s="180" t="s">
        <v>1176</v>
      </c>
      <c r="J3638" s="169"/>
      <c r="K3638" s="169"/>
      <c r="L3638" s="169"/>
      <c r="M3638" s="146"/>
      <c r="N3638" s="184"/>
      <c r="O3638" s="169"/>
      <c r="P3638" s="146"/>
      <c r="Q3638" s="146">
        <f t="shared" si="74"/>
        <v>0</v>
      </c>
      <c r="R3638" s="182" t="s">
        <v>4741</v>
      </c>
      <c r="S3638" s="226"/>
      <c r="T3638" s="676" t="s">
        <v>4687</v>
      </c>
      <c r="U3638" s="170"/>
      <c r="V3638" s="170"/>
      <c r="W3638" s="170"/>
      <c r="X3638" s="117"/>
      <c r="Y3638" s="171"/>
      <c r="Z3638" s="171"/>
      <c r="AA3638" s="171"/>
      <c r="AB3638" s="171"/>
      <c r="AC3638" s="171"/>
      <c r="AD3638" s="171"/>
      <c r="AE3638" s="171"/>
      <c r="AF3638" s="171"/>
      <c r="AG3638" s="171"/>
      <c r="AH3638" s="171"/>
      <c r="AI3638" s="171"/>
    </row>
    <row r="3639" spans="1:35" s="172" customFormat="1" ht="24" hidden="1" x14ac:dyDescent="0.2">
      <c r="A3639" s="167">
        <v>2</v>
      </c>
      <c r="B3639" s="647">
        <v>0</v>
      </c>
      <c r="C3639" s="647">
        <v>4</v>
      </c>
      <c r="D3639" s="647">
        <v>4</v>
      </c>
      <c r="E3639" s="163" t="s">
        <v>3862</v>
      </c>
      <c r="F3639" s="593" t="s">
        <v>4675</v>
      </c>
      <c r="G3639" s="143"/>
      <c r="H3639" s="166">
        <v>42221500</v>
      </c>
      <c r="I3639" s="180" t="s">
        <v>1177</v>
      </c>
      <c r="J3639" s="169"/>
      <c r="K3639" s="169"/>
      <c r="L3639" s="169"/>
      <c r="M3639" s="146"/>
      <c r="N3639" s="184"/>
      <c r="O3639" s="169"/>
      <c r="P3639" s="146"/>
      <c r="Q3639" s="146">
        <f t="shared" si="74"/>
        <v>0</v>
      </c>
      <c r="R3639" s="182" t="s">
        <v>4741</v>
      </c>
      <c r="S3639" s="226"/>
      <c r="T3639" s="676" t="s">
        <v>4687</v>
      </c>
      <c r="U3639" s="170"/>
      <c r="V3639" s="170"/>
      <c r="W3639" s="170"/>
      <c r="X3639" s="117"/>
      <c r="Y3639" s="171"/>
      <c r="Z3639" s="171"/>
      <c r="AA3639" s="171"/>
      <c r="AB3639" s="171"/>
      <c r="AC3639" s="171"/>
      <c r="AD3639" s="171"/>
      <c r="AE3639" s="171"/>
      <c r="AF3639" s="171"/>
      <c r="AG3639" s="171"/>
      <c r="AH3639" s="171"/>
      <c r="AI3639" s="171"/>
    </row>
    <row r="3640" spans="1:35" s="172" customFormat="1" ht="24" hidden="1" x14ac:dyDescent="0.2">
      <c r="A3640" s="167">
        <v>2</v>
      </c>
      <c r="B3640" s="647">
        <v>0</v>
      </c>
      <c r="C3640" s="647">
        <v>4</v>
      </c>
      <c r="D3640" s="647">
        <v>4</v>
      </c>
      <c r="E3640" s="163" t="s">
        <v>3862</v>
      </c>
      <c r="F3640" s="593" t="s">
        <v>4675</v>
      </c>
      <c r="G3640" s="143"/>
      <c r="H3640" s="166">
        <v>42221500</v>
      </c>
      <c r="I3640" s="180" t="s">
        <v>1178</v>
      </c>
      <c r="J3640" s="169"/>
      <c r="K3640" s="169"/>
      <c r="L3640" s="169"/>
      <c r="M3640" s="146"/>
      <c r="N3640" s="184"/>
      <c r="O3640" s="169"/>
      <c r="P3640" s="146"/>
      <c r="Q3640" s="146">
        <f t="shared" si="74"/>
        <v>0</v>
      </c>
      <c r="R3640" s="182" t="s">
        <v>4741</v>
      </c>
      <c r="S3640" s="226"/>
      <c r="T3640" s="676" t="s">
        <v>4687</v>
      </c>
      <c r="U3640" s="170"/>
      <c r="V3640" s="170"/>
      <c r="W3640" s="170"/>
      <c r="X3640" s="117"/>
      <c r="Y3640" s="171"/>
      <c r="Z3640" s="171"/>
      <c r="AA3640" s="171"/>
      <c r="AB3640" s="171"/>
      <c r="AC3640" s="171"/>
      <c r="AD3640" s="171"/>
      <c r="AE3640" s="171"/>
      <c r="AF3640" s="171"/>
      <c r="AG3640" s="171"/>
      <c r="AH3640" s="171"/>
      <c r="AI3640" s="171"/>
    </row>
    <row r="3641" spans="1:35" s="172" customFormat="1" ht="24" hidden="1" x14ac:dyDescent="0.2">
      <c r="A3641" s="167">
        <v>2</v>
      </c>
      <c r="B3641" s="647">
        <v>0</v>
      </c>
      <c r="C3641" s="647">
        <v>4</v>
      </c>
      <c r="D3641" s="647">
        <v>4</v>
      </c>
      <c r="E3641" s="163" t="s">
        <v>3862</v>
      </c>
      <c r="F3641" s="593" t="s">
        <v>4675</v>
      </c>
      <c r="G3641" s="143"/>
      <c r="H3641" s="166">
        <v>42221500</v>
      </c>
      <c r="I3641" s="180" t="s">
        <v>1179</v>
      </c>
      <c r="J3641" s="169"/>
      <c r="K3641" s="169"/>
      <c r="L3641" s="169"/>
      <c r="M3641" s="146"/>
      <c r="N3641" s="184"/>
      <c r="O3641" s="169"/>
      <c r="P3641" s="146"/>
      <c r="Q3641" s="146">
        <f t="shared" si="74"/>
        <v>0</v>
      </c>
      <c r="R3641" s="182" t="s">
        <v>4741</v>
      </c>
      <c r="S3641" s="226"/>
      <c r="T3641" s="676" t="s">
        <v>4687</v>
      </c>
      <c r="U3641" s="170"/>
      <c r="V3641" s="170"/>
      <c r="W3641" s="170"/>
      <c r="X3641" s="117"/>
      <c r="Y3641" s="171"/>
      <c r="Z3641" s="171"/>
      <c r="AA3641" s="171"/>
      <c r="AB3641" s="171"/>
      <c r="AC3641" s="171"/>
      <c r="AD3641" s="171"/>
      <c r="AE3641" s="171"/>
      <c r="AF3641" s="171"/>
      <c r="AG3641" s="171"/>
      <c r="AH3641" s="171"/>
      <c r="AI3641" s="171"/>
    </row>
    <row r="3642" spans="1:35" s="172" customFormat="1" ht="24" hidden="1" x14ac:dyDescent="0.2">
      <c r="A3642" s="167">
        <v>2</v>
      </c>
      <c r="B3642" s="647">
        <v>0</v>
      </c>
      <c r="C3642" s="647">
        <v>4</v>
      </c>
      <c r="D3642" s="647">
        <v>4</v>
      </c>
      <c r="E3642" s="163" t="s">
        <v>3862</v>
      </c>
      <c r="F3642" s="593" t="s">
        <v>4675</v>
      </c>
      <c r="G3642" s="143"/>
      <c r="H3642" s="166">
        <v>42221500</v>
      </c>
      <c r="I3642" s="180" t="s">
        <v>1180</v>
      </c>
      <c r="J3642" s="169"/>
      <c r="K3642" s="169"/>
      <c r="L3642" s="169"/>
      <c r="M3642" s="146"/>
      <c r="N3642" s="184"/>
      <c r="O3642" s="169"/>
      <c r="P3642" s="146"/>
      <c r="Q3642" s="146">
        <f t="shared" si="74"/>
        <v>0</v>
      </c>
      <c r="R3642" s="182" t="s">
        <v>4741</v>
      </c>
      <c r="S3642" s="226"/>
      <c r="T3642" s="676" t="s">
        <v>4687</v>
      </c>
      <c r="U3642" s="170"/>
      <c r="V3642" s="170"/>
      <c r="W3642" s="170"/>
      <c r="X3642" s="117"/>
      <c r="Y3642" s="171"/>
      <c r="Z3642" s="171"/>
      <c r="AA3642" s="171"/>
      <c r="AB3642" s="171"/>
      <c r="AC3642" s="171"/>
      <c r="AD3642" s="171"/>
      <c r="AE3642" s="171"/>
      <c r="AF3642" s="171"/>
      <c r="AG3642" s="171"/>
      <c r="AH3642" s="171"/>
      <c r="AI3642" s="171"/>
    </row>
    <row r="3643" spans="1:35" s="172" customFormat="1" ht="24" hidden="1" x14ac:dyDescent="0.2">
      <c r="A3643" s="167">
        <v>2</v>
      </c>
      <c r="B3643" s="647">
        <v>0</v>
      </c>
      <c r="C3643" s="647">
        <v>4</v>
      </c>
      <c r="D3643" s="647">
        <v>4</v>
      </c>
      <c r="E3643" s="163" t="s">
        <v>3862</v>
      </c>
      <c r="F3643" s="593" t="s">
        <v>4675</v>
      </c>
      <c r="G3643" s="143"/>
      <c r="H3643" s="166">
        <v>42221500</v>
      </c>
      <c r="I3643" s="180" t="s">
        <v>2237</v>
      </c>
      <c r="J3643" s="169"/>
      <c r="K3643" s="169"/>
      <c r="L3643" s="169"/>
      <c r="M3643" s="146"/>
      <c r="N3643" s="184"/>
      <c r="O3643" s="169"/>
      <c r="P3643" s="146"/>
      <c r="Q3643" s="146">
        <f t="shared" si="74"/>
        <v>0</v>
      </c>
      <c r="R3643" s="182" t="s">
        <v>4741</v>
      </c>
      <c r="S3643" s="226"/>
      <c r="T3643" s="676" t="s">
        <v>4687</v>
      </c>
      <c r="U3643" s="170"/>
      <c r="V3643" s="170"/>
      <c r="W3643" s="170"/>
      <c r="X3643" s="117"/>
      <c r="Y3643" s="171"/>
      <c r="Z3643" s="171"/>
      <c r="AA3643" s="171"/>
      <c r="AB3643" s="171"/>
      <c r="AC3643" s="171"/>
      <c r="AD3643" s="171"/>
      <c r="AE3643" s="171"/>
      <c r="AF3643" s="171"/>
      <c r="AG3643" s="171"/>
      <c r="AH3643" s="171"/>
      <c r="AI3643" s="171"/>
    </row>
    <row r="3644" spans="1:35" s="172" customFormat="1" ht="24" hidden="1" x14ac:dyDescent="0.2">
      <c r="A3644" s="167">
        <v>2</v>
      </c>
      <c r="B3644" s="647">
        <v>0</v>
      </c>
      <c r="C3644" s="647">
        <v>4</v>
      </c>
      <c r="D3644" s="647">
        <v>4</v>
      </c>
      <c r="E3644" s="163" t="s">
        <v>3862</v>
      </c>
      <c r="F3644" s="593" t="s">
        <v>4675</v>
      </c>
      <c r="G3644" s="143"/>
      <c r="H3644" s="166">
        <v>42221500</v>
      </c>
      <c r="I3644" s="180" t="s">
        <v>2238</v>
      </c>
      <c r="J3644" s="169"/>
      <c r="K3644" s="169"/>
      <c r="L3644" s="169"/>
      <c r="M3644" s="146"/>
      <c r="N3644" s="184"/>
      <c r="O3644" s="169"/>
      <c r="P3644" s="146"/>
      <c r="Q3644" s="146">
        <f t="shared" si="74"/>
        <v>0</v>
      </c>
      <c r="R3644" s="182" t="s">
        <v>4741</v>
      </c>
      <c r="S3644" s="226"/>
      <c r="T3644" s="676" t="s">
        <v>4687</v>
      </c>
      <c r="U3644" s="170"/>
      <c r="V3644" s="170"/>
      <c r="W3644" s="170"/>
      <c r="X3644" s="117"/>
      <c r="Y3644" s="171"/>
      <c r="Z3644" s="171"/>
      <c r="AA3644" s="171"/>
      <c r="AB3644" s="171"/>
      <c r="AC3644" s="171"/>
      <c r="AD3644" s="171"/>
      <c r="AE3644" s="171"/>
      <c r="AF3644" s="171"/>
      <c r="AG3644" s="171"/>
      <c r="AH3644" s="171"/>
      <c r="AI3644" s="171"/>
    </row>
    <row r="3645" spans="1:35" s="172" customFormat="1" ht="24" hidden="1" x14ac:dyDescent="0.2">
      <c r="A3645" s="167">
        <v>2</v>
      </c>
      <c r="B3645" s="647">
        <v>0</v>
      </c>
      <c r="C3645" s="647">
        <v>4</v>
      </c>
      <c r="D3645" s="647">
        <v>4</v>
      </c>
      <c r="E3645" s="163" t="s">
        <v>3862</v>
      </c>
      <c r="F3645" s="593" t="s">
        <v>4675</v>
      </c>
      <c r="G3645" s="143"/>
      <c r="H3645" s="166">
        <v>42221500</v>
      </c>
      <c r="I3645" s="180" t="s">
        <v>1181</v>
      </c>
      <c r="J3645" s="169"/>
      <c r="K3645" s="169"/>
      <c r="L3645" s="169"/>
      <c r="M3645" s="146"/>
      <c r="N3645" s="184"/>
      <c r="O3645" s="169"/>
      <c r="P3645" s="146"/>
      <c r="Q3645" s="146">
        <f t="shared" ref="Q3645:Q3708" si="75">+P3645</f>
        <v>0</v>
      </c>
      <c r="R3645" s="182" t="s">
        <v>4741</v>
      </c>
      <c r="S3645" s="226"/>
      <c r="T3645" s="676" t="s">
        <v>4687</v>
      </c>
      <c r="U3645" s="170"/>
      <c r="V3645" s="170"/>
      <c r="W3645" s="170"/>
      <c r="X3645" s="117"/>
      <c r="Y3645" s="171"/>
      <c r="Z3645" s="171"/>
      <c r="AA3645" s="171"/>
      <c r="AB3645" s="171"/>
      <c r="AC3645" s="171"/>
      <c r="AD3645" s="171"/>
      <c r="AE3645" s="171"/>
      <c r="AF3645" s="171"/>
      <c r="AG3645" s="171"/>
      <c r="AH3645" s="171"/>
      <c r="AI3645" s="171"/>
    </row>
    <row r="3646" spans="1:35" s="172" customFormat="1" ht="24" hidden="1" x14ac:dyDescent="0.2">
      <c r="A3646" s="167">
        <v>2</v>
      </c>
      <c r="B3646" s="647">
        <v>0</v>
      </c>
      <c r="C3646" s="647">
        <v>4</v>
      </c>
      <c r="D3646" s="647">
        <v>4</v>
      </c>
      <c r="E3646" s="163" t="s">
        <v>3862</v>
      </c>
      <c r="F3646" s="593" t="s">
        <v>4675</v>
      </c>
      <c r="G3646" s="143"/>
      <c r="H3646" s="166">
        <v>42221500</v>
      </c>
      <c r="I3646" s="180" t="s">
        <v>1182</v>
      </c>
      <c r="J3646" s="169"/>
      <c r="K3646" s="169"/>
      <c r="L3646" s="169"/>
      <c r="M3646" s="146"/>
      <c r="N3646" s="184"/>
      <c r="O3646" s="169"/>
      <c r="P3646" s="146"/>
      <c r="Q3646" s="146">
        <f t="shared" si="75"/>
        <v>0</v>
      </c>
      <c r="R3646" s="182" t="s">
        <v>4741</v>
      </c>
      <c r="S3646" s="226"/>
      <c r="T3646" s="676" t="s">
        <v>4687</v>
      </c>
      <c r="U3646" s="170"/>
      <c r="V3646" s="170"/>
      <c r="W3646" s="170"/>
      <c r="X3646" s="117"/>
      <c r="Y3646" s="171"/>
      <c r="Z3646" s="171"/>
      <c r="AA3646" s="171"/>
      <c r="AB3646" s="171"/>
      <c r="AC3646" s="171"/>
      <c r="AD3646" s="171"/>
      <c r="AE3646" s="171"/>
      <c r="AF3646" s="171"/>
      <c r="AG3646" s="171"/>
      <c r="AH3646" s="171"/>
      <c r="AI3646" s="171"/>
    </row>
    <row r="3647" spans="1:35" s="172" customFormat="1" ht="24" hidden="1" x14ac:dyDescent="0.2">
      <c r="A3647" s="167">
        <v>2</v>
      </c>
      <c r="B3647" s="647">
        <v>0</v>
      </c>
      <c r="C3647" s="647">
        <v>4</v>
      </c>
      <c r="D3647" s="647">
        <v>4</v>
      </c>
      <c r="E3647" s="163" t="s">
        <v>3862</v>
      </c>
      <c r="F3647" s="593" t="s">
        <v>4675</v>
      </c>
      <c r="G3647" s="143"/>
      <c r="H3647" s="166">
        <v>42221500</v>
      </c>
      <c r="I3647" s="180" t="s">
        <v>1183</v>
      </c>
      <c r="J3647" s="169"/>
      <c r="K3647" s="169"/>
      <c r="L3647" s="169"/>
      <c r="M3647" s="146"/>
      <c r="N3647" s="184"/>
      <c r="O3647" s="169"/>
      <c r="P3647" s="146"/>
      <c r="Q3647" s="146">
        <f t="shared" si="75"/>
        <v>0</v>
      </c>
      <c r="R3647" s="182" t="s">
        <v>4741</v>
      </c>
      <c r="S3647" s="226"/>
      <c r="T3647" s="676" t="s">
        <v>4687</v>
      </c>
      <c r="U3647" s="170"/>
      <c r="V3647" s="170"/>
      <c r="W3647" s="170"/>
      <c r="X3647" s="117"/>
      <c r="Y3647" s="171"/>
      <c r="Z3647" s="171"/>
      <c r="AA3647" s="171"/>
      <c r="AB3647" s="171"/>
      <c r="AC3647" s="171"/>
      <c r="AD3647" s="171"/>
      <c r="AE3647" s="171"/>
      <c r="AF3647" s="171"/>
      <c r="AG3647" s="171"/>
      <c r="AH3647" s="171"/>
      <c r="AI3647" s="171"/>
    </row>
    <row r="3648" spans="1:35" s="172" customFormat="1" ht="24" hidden="1" x14ac:dyDescent="0.2">
      <c r="A3648" s="167">
        <v>2</v>
      </c>
      <c r="B3648" s="647">
        <v>0</v>
      </c>
      <c r="C3648" s="647">
        <v>4</v>
      </c>
      <c r="D3648" s="647">
        <v>4</v>
      </c>
      <c r="E3648" s="163" t="s">
        <v>3862</v>
      </c>
      <c r="F3648" s="593" t="s">
        <v>4675</v>
      </c>
      <c r="G3648" s="143"/>
      <c r="H3648" s="166">
        <v>42221500</v>
      </c>
      <c r="I3648" s="180" t="s">
        <v>1184</v>
      </c>
      <c r="J3648" s="169"/>
      <c r="K3648" s="169"/>
      <c r="L3648" s="169"/>
      <c r="M3648" s="146"/>
      <c r="N3648" s="184"/>
      <c r="O3648" s="169"/>
      <c r="P3648" s="146"/>
      <c r="Q3648" s="146">
        <f t="shared" si="75"/>
        <v>0</v>
      </c>
      <c r="R3648" s="182" t="s">
        <v>4741</v>
      </c>
      <c r="S3648" s="226"/>
      <c r="T3648" s="676" t="s">
        <v>4687</v>
      </c>
      <c r="U3648" s="170"/>
      <c r="V3648" s="170"/>
      <c r="W3648" s="170"/>
      <c r="X3648" s="117"/>
      <c r="Y3648" s="171"/>
      <c r="Z3648" s="171"/>
      <c r="AA3648" s="171"/>
      <c r="AB3648" s="171"/>
      <c r="AC3648" s="171"/>
      <c r="AD3648" s="171"/>
      <c r="AE3648" s="171"/>
      <c r="AF3648" s="171"/>
      <c r="AG3648" s="171"/>
      <c r="AH3648" s="171"/>
      <c r="AI3648" s="171"/>
    </row>
    <row r="3649" spans="1:35" s="172" customFormat="1" ht="24" hidden="1" x14ac:dyDescent="0.2">
      <c r="A3649" s="167">
        <v>2</v>
      </c>
      <c r="B3649" s="647">
        <v>0</v>
      </c>
      <c r="C3649" s="647">
        <v>4</v>
      </c>
      <c r="D3649" s="647">
        <v>4</v>
      </c>
      <c r="E3649" s="163" t="s">
        <v>3862</v>
      </c>
      <c r="F3649" s="593" t="s">
        <v>4675</v>
      </c>
      <c r="G3649" s="143"/>
      <c r="H3649" s="166">
        <v>42221500</v>
      </c>
      <c r="I3649" s="180" t="s">
        <v>1185</v>
      </c>
      <c r="J3649" s="169"/>
      <c r="K3649" s="169"/>
      <c r="L3649" s="169"/>
      <c r="M3649" s="146"/>
      <c r="N3649" s="184"/>
      <c r="O3649" s="169"/>
      <c r="P3649" s="146"/>
      <c r="Q3649" s="146">
        <f t="shared" si="75"/>
        <v>0</v>
      </c>
      <c r="R3649" s="182" t="s">
        <v>4741</v>
      </c>
      <c r="S3649" s="226"/>
      <c r="T3649" s="676" t="s">
        <v>4687</v>
      </c>
      <c r="U3649" s="170"/>
      <c r="V3649" s="170"/>
      <c r="W3649" s="170"/>
      <c r="X3649" s="117"/>
      <c r="Y3649" s="171"/>
      <c r="Z3649" s="171"/>
      <c r="AA3649" s="171"/>
      <c r="AB3649" s="171"/>
      <c r="AC3649" s="171"/>
      <c r="AD3649" s="171"/>
      <c r="AE3649" s="171"/>
      <c r="AF3649" s="171"/>
      <c r="AG3649" s="171"/>
      <c r="AH3649" s="171"/>
      <c r="AI3649" s="171"/>
    </row>
    <row r="3650" spans="1:35" s="172" customFormat="1" ht="24" hidden="1" x14ac:dyDescent="0.2">
      <c r="A3650" s="167">
        <v>2</v>
      </c>
      <c r="B3650" s="647">
        <v>0</v>
      </c>
      <c r="C3650" s="647">
        <v>4</v>
      </c>
      <c r="D3650" s="647">
        <v>4</v>
      </c>
      <c r="E3650" s="163" t="s">
        <v>3862</v>
      </c>
      <c r="F3650" s="593" t="s">
        <v>4675</v>
      </c>
      <c r="G3650" s="143"/>
      <c r="H3650" s="166">
        <v>42221500</v>
      </c>
      <c r="I3650" s="180" t="s">
        <v>1186</v>
      </c>
      <c r="J3650" s="169"/>
      <c r="K3650" s="169"/>
      <c r="L3650" s="169"/>
      <c r="M3650" s="146"/>
      <c r="N3650" s="184"/>
      <c r="O3650" s="169"/>
      <c r="P3650" s="146"/>
      <c r="Q3650" s="146">
        <f t="shared" si="75"/>
        <v>0</v>
      </c>
      <c r="R3650" s="182" t="s">
        <v>4741</v>
      </c>
      <c r="S3650" s="226"/>
      <c r="T3650" s="676" t="s">
        <v>4687</v>
      </c>
      <c r="U3650" s="170"/>
      <c r="V3650" s="170"/>
      <c r="W3650" s="170"/>
      <c r="X3650" s="117"/>
      <c r="Y3650" s="171"/>
      <c r="Z3650" s="171"/>
      <c r="AA3650" s="171"/>
      <c r="AB3650" s="171"/>
      <c r="AC3650" s="171"/>
      <c r="AD3650" s="171"/>
      <c r="AE3650" s="171"/>
      <c r="AF3650" s="171"/>
      <c r="AG3650" s="171"/>
      <c r="AH3650" s="171"/>
      <c r="AI3650" s="171"/>
    </row>
    <row r="3651" spans="1:35" s="172" customFormat="1" ht="24" hidden="1" x14ac:dyDescent="0.2">
      <c r="A3651" s="167">
        <v>2</v>
      </c>
      <c r="B3651" s="647">
        <v>0</v>
      </c>
      <c r="C3651" s="647">
        <v>4</v>
      </c>
      <c r="D3651" s="647">
        <v>4</v>
      </c>
      <c r="E3651" s="163" t="s">
        <v>3862</v>
      </c>
      <c r="F3651" s="593" t="s">
        <v>4675</v>
      </c>
      <c r="G3651" s="143"/>
      <c r="H3651" s="166">
        <v>42221500</v>
      </c>
      <c r="I3651" s="180" t="s">
        <v>2239</v>
      </c>
      <c r="J3651" s="169"/>
      <c r="K3651" s="169"/>
      <c r="L3651" s="169"/>
      <c r="M3651" s="146"/>
      <c r="N3651" s="184"/>
      <c r="O3651" s="169"/>
      <c r="P3651" s="146"/>
      <c r="Q3651" s="146">
        <f t="shared" si="75"/>
        <v>0</v>
      </c>
      <c r="R3651" s="182" t="s">
        <v>4741</v>
      </c>
      <c r="S3651" s="226"/>
      <c r="T3651" s="676" t="s">
        <v>4687</v>
      </c>
      <c r="U3651" s="170"/>
      <c r="V3651" s="170"/>
      <c r="W3651" s="170"/>
      <c r="X3651" s="117"/>
      <c r="Y3651" s="171"/>
      <c r="Z3651" s="171"/>
      <c r="AA3651" s="171"/>
      <c r="AB3651" s="171"/>
      <c r="AC3651" s="171"/>
      <c r="AD3651" s="171"/>
      <c r="AE3651" s="171"/>
      <c r="AF3651" s="171"/>
      <c r="AG3651" s="171"/>
      <c r="AH3651" s="171"/>
      <c r="AI3651" s="171"/>
    </row>
    <row r="3652" spans="1:35" s="172" customFormat="1" ht="24" hidden="1" x14ac:dyDescent="0.2">
      <c r="A3652" s="167">
        <v>2</v>
      </c>
      <c r="B3652" s="647">
        <v>0</v>
      </c>
      <c r="C3652" s="647">
        <v>4</v>
      </c>
      <c r="D3652" s="647">
        <v>4</v>
      </c>
      <c r="E3652" s="163" t="s">
        <v>3862</v>
      </c>
      <c r="F3652" s="593" t="s">
        <v>4675</v>
      </c>
      <c r="G3652" s="143"/>
      <c r="H3652" s="166">
        <v>42221500</v>
      </c>
      <c r="I3652" s="180" t="s">
        <v>2240</v>
      </c>
      <c r="J3652" s="169"/>
      <c r="K3652" s="169"/>
      <c r="L3652" s="169"/>
      <c r="M3652" s="146"/>
      <c r="N3652" s="184"/>
      <c r="O3652" s="169"/>
      <c r="P3652" s="146"/>
      <c r="Q3652" s="146">
        <f t="shared" si="75"/>
        <v>0</v>
      </c>
      <c r="R3652" s="182" t="s">
        <v>4741</v>
      </c>
      <c r="S3652" s="226"/>
      <c r="T3652" s="676" t="s">
        <v>4687</v>
      </c>
      <c r="U3652" s="170"/>
      <c r="V3652" s="170"/>
      <c r="W3652" s="170"/>
      <c r="X3652" s="117"/>
      <c r="Y3652" s="171"/>
      <c r="Z3652" s="171"/>
      <c r="AA3652" s="171"/>
      <c r="AB3652" s="171"/>
      <c r="AC3652" s="171"/>
      <c r="AD3652" s="171"/>
      <c r="AE3652" s="171"/>
      <c r="AF3652" s="171"/>
      <c r="AG3652" s="171"/>
      <c r="AH3652" s="171"/>
      <c r="AI3652" s="171"/>
    </row>
    <row r="3653" spans="1:35" s="172" customFormat="1" ht="24" hidden="1" x14ac:dyDescent="0.2">
      <c r="A3653" s="167">
        <v>2</v>
      </c>
      <c r="B3653" s="647">
        <v>0</v>
      </c>
      <c r="C3653" s="647">
        <v>4</v>
      </c>
      <c r="D3653" s="647">
        <v>4</v>
      </c>
      <c r="E3653" s="163" t="s">
        <v>3862</v>
      </c>
      <c r="F3653" s="593" t="s">
        <v>4675</v>
      </c>
      <c r="G3653" s="143"/>
      <c r="H3653" s="166">
        <v>42221500</v>
      </c>
      <c r="I3653" s="180" t="s">
        <v>2241</v>
      </c>
      <c r="J3653" s="169"/>
      <c r="K3653" s="169"/>
      <c r="L3653" s="169"/>
      <c r="M3653" s="146"/>
      <c r="N3653" s="184"/>
      <c r="O3653" s="169"/>
      <c r="P3653" s="146"/>
      <c r="Q3653" s="146">
        <f t="shared" si="75"/>
        <v>0</v>
      </c>
      <c r="R3653" s="182" t="s">
        <v>4741</v>
      </c>
      <c r="S3653" s="226"/>
      <c r="T3653" s="676" t="s">
        <v>4687</v>
      </c>
      <c r="U3653" s="170"/>
      <c r="V3653" s="170"/>
      <c r="W3653" s="170"/>
      <c r="X3653" s="117"/>
      <c r="Y3653" s="171"/>
      <c r="Z3653" s="171"/>
      <c r="AA3653" s="171"/>
      <c r="AB3653" s="171"/>
      <c r="AC3653" s="171"/>
      <c r="AD3653" s="171"/>
      <c r="AE3653" s="171"/>
      <c r="AF3653" s="171"/>
      <c r="AG3653" s="171"/>
      <c r="AH3653" s="171"/>
      <c r="AI3653" s="171"/>
    </row>
    <row r="3654" spans="1:35" s="172" customFormat="1" ht="24" hidden="1" x14ac:dyDescent="0.2">
      <c r="A3654" s="167">
        <v>2</v>
      </c>
      <c r="B3654" s="647">
        <v>0</v>
      </c>
      <c r="C3654" s="647">
        <v>4</v>
      </c>
      <c r="D3654" s="647">
        <v>4</v>
      </c>
      <c r="E3654" s="163" t="s">
        <v>3862</v>
      </c>
      <c r="F3654" s="593" t="s">
        <v>4675</v>
      </c>
      <c r="G3654" s="143"/>
      <c r="H3654" s="166">
        <v>42311500</v>
      </c>
      <c r="I3654" s="180" t="s">
        <v>1187</v>
      </c>
      <c r="J3654" s="169"/>
      <c r="K3654" s="169"/>
      <c r="L3654" s="169"/>
      <c r="M3654" s="146"/>
      <c r="N3654" s="184"/>
      <c r="O3654" s="169"/>
      <c r="P3654" s="146"/>
      <c r="Q3654" s="146">
        <f t="shared" si="75"/>
        <v>0</v>
      </c>
      <c r="R3654" s="182" t="s">
        <v>4741</v>
      </c>
      <c r="S3654" s="226"/>
      <c r="T3654" s="676" t="s">
        <v>4687</v>
      </c>
      <c r="U3654" s="170"/>
      <c r="V3654" s="170"/>
      <c r="W3654" s="170"/>
      <c r="X3654" s="117"/>
      <c r="Y3654" s="171"/>
      <c r="Z3654" s="171"/>
      <c r="AA3654" s="171"/>
      <c r="AB3654" s="171"/>
      <c r="AC3654" s="171"/>
      <c r="AD3654" s="171"/>
      <c r="AE3654" s="171"/>
      <c r="AF3654" s="171"/>
      <c r="AG3654" s="171"/>
      <c r="AH3654" s="171"/>
      <c r="AI3654" s="171"/>
    </row>
    <row r="3655" spans="1:35" s="172" customFormat="1" ht="24" hidden="1" x14ac:dyDescent="0.2">
      <c r="A3655" s="167">
        <v>2</v>
      </c>
      <c r="B3655" s="647">
        <v>0</v>
      </c>
      <c r="C3655" s="647">
        <v>4</v>
      </c>
      <c r="D3655" s="647">
        <v>4</v>
      </c>
      <c r="E3655" s="163" t="s">
        <v>3862</v>
      </c>
      <c r="F3655" s="593" t="s">
        <v>4675</v>
      </c>
      <c r="G3655" s="143"/>
      <c r="H3655" s="166">
        <v>42000000</v>
      </c>
      <c r="I3655" s="180" t="s">
        <v>2242</v>
      </c>
      <c r="J3655" s="169"/>
      <c r="K3655" s="169"/>
      <c r="L3655" s="169"/>
      <c r="M3655" s="146"/>
      <c r="N3655" s="184"/>
      <c r="O3655" s="169"/>
      <c r="P3655" s="146"/>
      <c r="Q3655" s="146">
        <f t="shared" si="75"/>
        <v>0</v>
      </c>
      <c r="R3655" s="182" t="s">
        <v>4741</v>
      </c>
      <c r="S3655" s="226"/>
      <c r="T3655" s="676" t="s">
        <v>4687</v>
      </c>
      <c r="U3655" s="170"/>
      <c r="V3655" s="170"/>
      <c r="W3655" s="170"/>
      <c r="X3655" s="117"/>
      <c r="Y3655" s="171"/>
      <c r="Z3655" s="171"/>
      <c r="AA3655" s="171"/>
      <c r="AB3655" s="171"/>
      <c r="AC3655" s="171"/>
      <c r="AD3655" s="171"/>
      <c r="AE3655" s="171"/>
      <c r="AF3655" s="171"/>
      <c r="AG3655" s="171"/>
      <c r="AH3655" s="171"/>
      <c r="AI3655" s="171"/>
    </row>
    <row r="3656" spans="1:35" s="172" customFormat="1" ht="24" hidden="1" x14ac:dyDescent="0.2">
      <c r="A3656" s="167">
        <v>2</v>
      </c>
      <c r="B3656" s="647">
        <v>0</v>
      </c>
      <c r="C3656" s="647">
        <v>4</v>
      </c>
      <c r="D3656" s="647">
        <v>4</v>
      </c>
      <c r="E3656" s="163" t="s">
        <v>3862</v>
      </c>
      <c r="F3656" s="593" t="s">
        <v>4675</v>
      </c>
      <c r="G3656" s="143"/>
      <c r="H3656" s="166">
        <v>42000000</v>
      </c>
      <c r="I3656" s="180" t="s">
        <v>2243</v>
      </c>
      <c r="J3656" s="169"/>
      <c r="K3656" s="169"/>
      <c r="L3656" s="169"/>
      <c r="M3656" s="146"/>
      <c r="N3656" s="184"/>
      <c r="O3656" s="169"/>
      <c r="P3656" s="146"/>
      <c r="Q3656" s="146">
        <f t="shared" si="75"/>
        <v>0</v>
      </c>
      <c r="R3656" s="182" t="s">
        <v>4741</v>
      </c>
      <c r="S3656" s="226"/>
      <c r="T3656" s="676" t="s">
        <v>4687</v>
      </c>
      <c r="U3656" s="170"/>
      <c r="V3656" s="170"/>
      <c r="W3656" s="170"/>
      <c r="X3656" s="117"/>
      <c r="Y3656" s="171"/>
      <c r="Z3656" s="171"/>
      <c r="AA3656" s="171"/>
      <c r="AB3656" s="171"/>
      <c r="AC3656" s="171"/>
      <c r="AD3656" s="171"/>
      <c r="AE3656" s="171"/>
      <c r="AF3656" s="171"/>
      <c r="AG3656" s="171"/>
      <c r="AH3656" s="171"/>
      <c r="AI3656" s="171"/>
    </row>
    <row r="3657" spans="1:35" s="172" customFormat="1" ht="24" hidden="1" x14ac:dyDescent="0.2">
      <c r="A3657" s="167">
        <v>2</v>
      </c>
      <c r="B3657" s="647">
        <v>0</v>
      </c>
      <c r="C3657" s="647">
        <v>4</v>
      </c>
      <c r="D3657" s="647">
        <v>4</v>
      </c>
      <c r="E3657" s="163" t="s">
        <v>3862</v>
      </c>
      <c r="F3657" s="593" t="s">
        <v>4675</v>
      </c>
      <c r="G3657" s="143"/>
      <c r="H3657" s="166">
        <v>42000000</v>
      </c>
      <c r="I3657" s="180" t="s">
        <v>2244</v>
      </c>
      <c r="J3657" s="169"/>
      <c r="K3657" s="169"/>
      <c r="L3657" s="169"/>
      <c r="M3657" s="146"/>
      <c r="N3657" s="184"/>
      <c r="O3657" s="169"/>
      <c r="P3657" s="146"/>
      <c r="Q3657" s="146">
        <f t="shared" si="75"/>
        <v>0</v>
      </c>
      <c r="R3657" s="182" t="s">
        <v>4741</v>
      </c>
      <c r="S3657" s="226"/>
      <c r="T3657" s="676" t="s">
        <v>4687</v>
      </c>
      <c r="U3657" s="170"/>
      <c r="V3657" s="170"/>
      <c r="W3657" s="170"/>
      <c r="X3657" s="117"/>
      <c r="Y3657" s="171"/>
      <c r="Z3657" s="171"/>
      <c r="AA3657" s="171"/>
      <c r="AB3657" s="171"/>
      <c r="AC3657" s="171"/>
      <c r="AD3657" s="171"/>
      <c r="AE3657" s="171"/>
      <c r="AF3657" s="171"/>
      <c r="AG3657" s="171"/>
      <c r="AH3657" s="171"/>
      <c r="AI3657" s="171"/>
    </row>
    <row r="3658" spans="1:35" s="172" customFormat="1" ht="24" hidden="1" x14ac:dyDescent="0.2">
      <c r="A3658" s="167">
        <v>2</v>
      </c>
      <c r="B3658" s="647">
        <v>0</v>
      </c>
      <c r="C3658" s="647">
        <v>4</v>
      </c>
      <c r="D3658" s="647">
        <v>4</v>
      </c>
      <c r="E3658" s="163" t="s">
        <v>3862</v>
      </c>
      <c r="F3658" s="593" t="s">
        <v>4675</v>
      </c>
      <c r="G3658" s="143"/>
      <c r="H3658" s="166">
        <v>42311700</v>
      </c>
      <c r="I3658" s="180" t="s">
        <v>2245</v>
      </c>
      <c r="J3658" s="169"/>
      <c r="K3658" s="169"/>
      <c r="L3658" s="169"/>
      <c r="M3658" s="146"/>
      <c r="N3658" s="184"/>
      <c r="O3658" s="169"/>
      <c r="P3658" s="146"/>
      <c r="Q3658" s="146">
        <f t="shared" si="75"/>
        <v>0</v>
      </c>
      <c r="R3658" s="182" t="s">
        <v>4741</v>
      </c>
      <c r="S3658" s="226"/>
      <c r="T3658" s="676" t="s">
        <v>4687</v>
      </c>
      <c r="U3658" s="170"/>
      <c r="V3658" s="170"/>
      <c r="W3658" s="170"/>
      <c r="X3658" s="117"/>
      <c r="Y3658" s="171"/>
      <c r="Z3658" s="171"/>
      <c r="AA3658" s="171"/>
      <c r="AB3658" s="171"/>
      <c r="AC3658" s="171"/>
      <c r="AD3658" s="171"/>
      <c r="AE3658" s="171"/>
      <c r="AF3658" s="171"/>
      <c r="AG3658" s="171"/>
      <c r="AH3658" s="171"/>
      <c r="AI3658" s="171"/>
    </row>
    <row r="3659" spans="1:35" s="172" customFormat="1" ht="24" hidden="1" x14ac:dyDescent="0.2">
      <c r="A3659" s="167">
        <v>2</v>
      </c>
      <c r="B3659" s="647">
        <v>0</v>
      </c>
      <c r="C3659" s="647">
        <v>4</v>
      </c>
      <c r="D3659" s="647">
        <v>4</v>
      </c>
      <c r="E3659" s="163" t="s">
        <v>3862</v>
      </c>
      <c r="F3659" s="593" t="s">
        <v>4675</v>
      </c>
      <c r="G3659" s="143"/>
      <c r="H3659" s="166">
        <v>42311700</v>
      </c>
      <c r="I3659" s="180" t="s">
        <v>1188</v>
      </c>
      <c r="J3659" s="169"/>
      <c r="K3659" s="169"/>
      <c r="L3659" s="169"/>
      <c r="M3659" s="146"/>
      <c r="N3659" s="184"/>
      <c r="O3659" s="169"/>
      <c r="P3659" s="146"/>
      <c r="Q3659" s="146">
        <f t="shared" si="75"/>
        <v>0</v>
      </c>
      <c r="R3659" s="182" t="s">
        <v>4741</v>
      </c>
      <c r="S3659" s="226"/>
      <c r="T3659" s="676" t="s">
        <v>4687</v>
      </c>
      <c r="U3659" s="170"/>
      <c r="V3659" s="170"/>
      <c r="W3659" s="170"/>
      <c r="X3659" s="117"/>
      <c r="Y3659" s="171"/>
      <c r="Z3659" s="171"/>
      <c r="AA3659" s="171"/>
      <c r="AB3659" s="171"/>
      <c r="AC3659" s="171"/>
      <c r="AD3659" s="171"/>
      <c r="AE3659" s="171"/>
      <c r="AF3659" s="171"/>
      <c r="AG3659" s="171"/>
      <c r="AH3659" s="171"/>
      <c r="AI3659" s="171"/>
    </row>
    <row r="3660" spans="1:35" s="172" customFormat="1" ht="24" hidden="1" x14ac:dyDescent="0.2">
      <c r="A3660" s="167">
        <v>2</v>
      </c>
      <c r="B3660" s="647">
        <v>0</v>
      </c>
      <c r="C3660" s="647">
        <v>4</v>
      </c>
      <c r="D3660" s="647">
        <v>4</v>
      </c>
      <c r="E3660" s="163" t="s">
        <v>3862</v>
      </c>
      <c r="F3660" s="593" t="s">
        <v>4675</v>
      </c>
      <c r="G3660" s="143"/>
      <c r="H3660" s="166">
        <v>42311700</v>
      </c>
      <c r="I3660" s="180" t="s">
        <v>1189</v>
      </c>
      <c r="J3660" s="169"/>
      <c r="K3660" s="169"/>
      <c r="L3660" s="169"/>
      <c r="M3660" s="146"/>
      <c r="N3660" s="184"/>
      <c r="O3660" s="169"/>
      <c r="P3660" s="146"/>
      <c r="Q3660" s="146">
        <f t="shared" si="75"/>
        <v>0</v>
      </c>
      <c r="R3660" s="182" t="s">
        <v>4741</v>
      </c>
      <c r="S3660" s="226"/>
      <c r="T3660" s="676" t="s">
        <v>4687</v>
      </c>
      <c r="U3660" s="170"/>
      <c r="V3660" s="170"/>
      <c r="W3660" s="170"/>
      <c r="X3660" s="117"/>
      <c r="Y3660" s="171"/>
      <c r="Z3660" s="171"/>
      <c r="AA3660" s="171"/>
      <c r="AB3660" s="171"/>
      <c r="AC3660" s="171"/>
      <c r="AD3660" s="171"/>
      <c r="AE3660" s="171"/>
      <c r="AF3660" s="171"/>
      <c r="AG3660" s="171"/>
      <c r="AH3660" s="171"/>
      <c r="AI3660" s="171"/>
    </row>
    <row r="3661" spans="1:35" s="172" customFormat="1" ht="24" hidden="1" x14ac:dyDescent="0.2">
      <c r="A3661" s="167">
        <v>2</v>
      </c>
      <c r="B3661" s="647">
        <v>0</v>
      </c>
      <c r="C3661" s="647">
        <v>4</v>
      </c>
      <c r="D3661" s="647">
        <v>4</v>
      </c>
      <c r="E3661" s="163" t="s">
        <v>3862</v>
      </c>
      <c r="F3661" s="593" t="s">
        <v>4675</v>
      </c>
      <c r="G3661" s="143"/>
      <c r="H3661" s="166">
        <v>42311700</v>
      </c>
      <c r="I3661" s="180" t="s">
        <v>1190</v>
      </c>
      <c r="J3661" s="169"/>
      <c r="K3661" s="169"/>
      <c r="L3661" s="169"/>
      <c r="M3661" s="146"/>
      <c r="N3661" s="184"/>
      <c r="O3661" s="169"/>
      <c r="P3661" s="146"/>
      <c r="Q3661" s="146">
        <f t="shared" si="75"/>
        <v>0</v>
      </c>
      <c r="R3661" s="182" t="s">
        <v>4741</v>
      </c>
      <c r="S3661" s="226"/>
      <c r="T3661" s="676" t="s">
        <v>4687</v>
      </c>
      <c r="U3661" s="170"/>
      <c r="V3661" s="170"/>
      <c r="W3661" s="170"/>
      <c r="X3661" s="117"/>
      <c r="Y3661" s="171"/>
      <c r="Z3661" s="171"/>
      <c r="AA3661" s="171"/>
      <c r="AB3661" s="171"/>
      <c r="AC3661" s="171"/>
      <c r="AD3661" s="171"/>
      <c r="AE3661" s="171"/>
      <c r="AF3661" s="171"/>
      <c r="AG3661" s="171"/>
      <c r="AH3661" s="171"/>
      <c r="AI3661" s="171"/>
    </row>
    <row r="3662" spans="1:35" s="172" customFormat="1" ht="24" hidden="1" x14ac:dyDescent="0.2">
      <c r="A3662" s="167">
        <v>2</v>
      </c>
      <c r="B3662" s="647">
        <v>0</v>
      </c>
      <c r="C3662" s="647">
        <v>4</v>
      </c>
      <c r="D3662" s="647">
        <v>4</v>
      </c>
      <c r="E3662" s="163" t="s">
        <v>3862</v>
      </c>
      <c r="F3662" s="593" t="s">
        <v>4675</v>
      </c>
      <c r="G3662" s="143"/>
      <c r="H3662" s="166">
        <v>42311700</v>
      </c>
      <c r="I3662" s="180" t="s">
        <v>1191</v>
      </c>
      <c r="J3662" s="169"/>
      <c r="K3662" s="169"/>
      <c r="L3662" s="169"/>
      <c r="M3662" s="146"/>
      <c r="N3662" s="184"/>
      <c r="O3662" s="169"/>
      <c r="P3662" s="146"/>
      <c r="Q3662" s="146">
        <f t="shared" si="75"/>
        <v>0</v>
      </c>
      <c r="R3662" s="182" t="s">
        <v>4741</v>
      </c>
      <c r="S3662" s="226"/>
      <c r="T3662" s="676" t="s">
        <v>4687</v>
      </c>
      <c r="U3662" s="170"/>
      <c r="V3662" s="170"/>
      <c r="W3662" s="170"/>
      <c r="X3662" s="117"/>
      <c r="Y3662" s="171"/>
      <c r="Z3662" s="171"/>
      <c r="AA3662" s="171"/>
      <c r="AB3662" s="171"/>
      <c r="AC3662" s="171"/>
      <c r="AD3662" s="171"/>
      <c r="AE3662" s="171"/>
      <c r="AF3662" s="171"/>
      <c r="AG3662" s="171"/>
      <c r="AH3662" s="171"/>
      <c r="AI3662" s="171"/>
    </row>
    <row r="3663" spans="1:35" s="172" customFormat="1" ht="24" hidden="1" x14ac:dyDescent="0.2">
      <c r="A3663" s="167">
        <v>2</v>
      </c>
      <c r="B3663" s="647">
        <v>0</v>
      </c>
      <c r="C3663" s="647">
        <v>4</v>
      </c>
      <c r="D3663" s="647">
        <v>4</v>
      </c>
      <c r="E3663" s="163" t="s">
        <v>3862</v>
      </c>
      <c r="F3663" s="593" t="s">
        <v>4675</v>
      </c>
      <c r="G3663" s="143"/>
      <c r="H3663" s="166">
        <v>42311700</v>
      </c>
      <c r="I3663" s="180" t="s">
        <v>2246</v>
      </c>
      <c r="J3663" s="169"/>
      <c r="K3663" s="169"/>
      <c r="L3663" s="169"/>
      <c r="M3663" s="146"/>
      <c r="N3663" s="184"/>
      <c r="O3663" s="169"/>
      <c r="P3663" s="146"/>
      <c r="Q3663" s="146">
        <f t="shared" si="75"/>
        <v>0</v>
      </c>
      <c r="R3663" s="182" t="s">
        <v>4741</v>
      </c>
      <c r="S3663" s="226"/>
      <c r="T3663" s="676" t="s">
        <v>4687</v>
      </c>
      <c r="U3663" s="170"/>
      <c r="V3663" s="170"/>
      <c r="W3663" s="170"/>
      <c r="X3663" s="117"/>
      <c r="Y3663" s="171"/>
      <c r="Z3663" s="171"/>
      <c r="AA3663" s="171"/>
      <c r="AB3663" s="171"/>
      <c r="AC3663" s="171"/>
      <c r="AD3663" s="171"/>
      <c r="AE3663" s="171"/>
      <c r="AF3663" s="171"/>
      <c r="AG3663" s="171"/>
      <c r="AH3663" s="171"/>
      <c r="AI3663" s="171"/>
    </row>
    <row r="3664" spans="1:35" s="172" customFormat="1" ht="24" hidden="1" x14ac:dyDescent="0.2">
      <c r="A3664" s="167">
        <v>2</v>
      </c>
      <c r="B3664" s="647">
        <v>0</v>
      </c>
      <c r="C3664" s="647">
        <v>4</v>
      </c>
      <c r="D3664" s="647">
        <v>4</v>
      </c>
      <c r="E3664" s="163" t="s">
        <v>3862</v>
      </c>
      <c r="F3664" s="593" t="s">
        <v>4675</v>
      </c>
      <c r="G3664" s="143"/>
      <c r="H3664" s="166">
        <v>42311700</v>
      </c>
      <c r="I3664" s="180" t="s">
        <v>1192</v>
      </c>
      <c r="J3664" s="169"/>
      <c r="K3664" s="169"/>
      <c r="L3664" s="169"/>
      <c r="M3664" s="146"/>
      <c r="N3664" s="184"/>
      <c r="O3664" s="169"/>
      <c r="P3664" s="146"/>
      <c r="Q3664" s="146">
        <f t="shared" si="75"/>
        <v>0</v>
      </c>
      <c r="R3664" s="182" t="s">
        <v>4741</v>
      </c>
      <c r="S3664" s="226"/>
      <c r="T3664" s="676" t="s">
        <v>4687</v>
      </c>
      <c r="U3664" s="170"/>
      <c r="V3664" s="170"/>
      <c r="W3664" s="170"/>
      <c r="X3664" s="117"/>
      <c r="Y3664" s="171"/>
      <c r="Z3664" s="171"/>
      <c r="AA3664" s="171"/>
      <c r="AB3664" s="171"/>
      <c r="AC3664" s="171"/>
      <c r="AD3664" s="171"/>
      <c r="AE3664" s="171"/>
      <c r="AF3664" s="171"/>
      <c r="AG3664" s="171"/>
      <c r="AH3664" s="171"/>
      <c r="AI3664" s="171"/>
    </row>
    <row r="3665" spans="1:35" s="172" customFormat="1" ht="24" hidden="1" x14ac:dyDescent="0.2">
      <c r="A3665" s="167">
        <v>2</v>
      </c>
      <c r="B3665" s="647">
        <v>0</v>
      </c>
      <c r="C3665" s="647">
        <v>4</v>
      </c>
      <c r="D3665" s="647">
        <v>4</v>
      </c>
      <c r="E3665" s="163" t="s">
        <v>3862</v>
      </c>
      <c r="F3665" s="593" t="s">
        <v>4675</v>
      </c>
      <c r="G3665" s="143"/>
      <c r="H3665" s="166">
        <v>42311703</v>
      </c>
      <c r="I3665" s="180" t="s">
        <v>4877</v>
      </c>
      <c r="J3665" s="169"/>
      <c r="K3665" s="169"/>
      <c r="L3665" s="169"/>
      <c r="M3665" s="146"/>
      <c r="N3665" s="184" t="s">
        <v>4878</v>
      </c>
      <c r="O3665" s="169"/>
      <c r="P3665" s="146">
        <f>+O3665*16704</f>
        <v>0</v>
      </c>
      <c r="Q3665" s="146">
        <f t="shared" si="75"/>
        <v>0</v>
      </c>
      <c r="R3665" s="182" t="s">
        <v>4741</v>
      </c>
      <c r="S3665" s="226"/>
      <c r="T3665" s="676" t="s">
        <v>4687</v>
      </c>
      <c r="U3665" s="170"/>
      <c r="V3665" s="170"/>
      <c r="W3665" s="170"/>
      <c r="X3665" s="117"/>
      <c r="Y3665" s="171"/>
      <c r="Z3665" s="171"/>
      <c r="AA3665" s="171"/>
      <c r="AB3665" s="171"/>
      <c r="AC3665" s="171"/>
      <c r="AD3665" s="171"/>
      <c r="AE3665" s="171"/>
      <c r="AF3665" s="171"/>
      <c r="AG3665" s="171"/>
      <c r="AH3665" s="171"/>
      <c r="AI3665" s="171"/>
    </row>
    <row r="3666" spans="1:35" s="172" customFormat="1" ht="24" hidden="1" x14ac:dyDescent="0.2">
      <c r="A3666" s="167">
        <v>2</v>
      </c>
      <c r="B3666" s="647">
        <v>0</v>
      </c>
      <c r="C3666" s="647">
        <v>4</v>
      </c>
      <c r="D3666" s="647">
        <v>4</v>
      </c>
      <c r="E3666" s="163" t="s">
        <v>3862</v>
      </c>
      <c r="F3666" s="593" t="s">
        <v>4675</v>
      </c>
      <c r="G3666" s="143"/>
      <c r="H3666" s="166">
        <v>42311700</v>
      </c>
      <c r="I3666" s="180" t="s">
        <v>2065</v>
      </c>
      <c r="J3666" s="169"/>
      <c r="K3666" s="169"/>
      <c r="L3666" s="169"/>
      <c r="M3666" s="146"/>
      <c r="N3666" s="184"/>
      <c r="O3666" s="169"/>
      <c r="P3666" s="146"/>
      <c r="Q3666" s="146">
        <f t="shared" si="75"/>
        <v>0</v>
      </c>
      <c r="R3666" s="182" t="s">
        <v>4741</v>
      </c>
      <c r="S3666" s="226"/>
      <c r="T3666" s="676" t="s">
        <v>4687</v>
      </c>
      <c r="U3666" s="170"/>
      <c r="V3666" s="170"/>
      <c r="W3666" s="170"/>
      <c r="X3666" s="117"/>
      <c r="Y3666" s="171"/>
      <c r="Z3666" s="171"/>
      <c r="AA3666" s="171"/>
      <c r="AB3666" s="171"/>
      <c r="AC3666" s="171"/>
      <c r="AD3666" s="171"/>
      <c r="AE3666" s="171"/>
      <c r="AF3666" s="171"/>
      <c r="AG3666" s="171"/>
      <c r="AH3666" s="171"/>
      <c r="AI3666" s="171"/>
    </row>
    <row r="3667" spans="1:35" s="172" customFormat="1" ht="24" hidden="1" x14ac:dyDescent="0.2">
      <c r="A3667" s="167">
        <v>2</v>
      </c>
      <c r="B3667" s="647">
        <v>0</v>
      </c>
      <c r="C3667" s="647">
        <v>4</v>
      </c>
      <c r="D3667" s="647">
        <v>4</v>
      </c>
      <c r="E3667" s="163" t="s">
        <v>3862</v>
      </c>
      <c r="F3667" s="593" t="s">
        <v>4675</v>
      </c>
      <c r="G3667" s="143"/>
      <c r="H3667" s="166">
        <v>42311700</v>
      </c>
      <c r="I3667" s="180" t="s">
        <v>2066</v>
      </c>
      <c r="J3667" s="169"/>
      <c r="K3667" s="169"/>
      <c r="L3667" s="169"/>
      <c r="M3667" s="146"/>
      <c r="N3667" s="184"/>
      <c r="O3667" s="169"/>
      <c r="P3667" s="146"/>
      <c r="Q3667" s="146">
        <f t="shared" si="75"/>
        <v>0</v>
      </c>
      <c r="R3667" s="182" t="s">
        <v>4741</v>
      </c>
      <c r="S3667" s="226"/>
      <c r="T3667" s="676" t="s">
        <v>4687</v>
      </c>
      <c r="U3667" s="170"/>
      <c r="V3667" s="170"/>
      <c r="W3667" s="170"/>
      <c r="X3667" s="117"/>
      <c r="Y3667" s="171"/>
      <c r="Z3667" s="171"/>
      <c r="AA3667" s="171"/>
      <c r="AB3667" s="171"/>
      <c r="AC3667" s="171"/>
      <c r="AD3667" s="171"/>
      <c r="AE3667" s="171"/>
      <c r="AF3667" s="171"/>
      <c r="AG3667" s="171"/>
      <c r="AH3667" s="171"/>
      <c r="AI3667" s="171"/>
    </row>
    <row r="3668" spans="1:35" s="172" customFormat="1" ht="24" hidden="1" x14ac:dyDescent="0.2">
      <c r="A3668" s="167">
        <v>2</v>
      </c>
      <c r="B3668" s="647">
        <v>0</v>
      </c>
      <c r="C3668" s="647">
        <v>4</v>
      </c>
      <c r="D3668" s="647">
        <v>4</v>
      </c>
      <c r="E3668" s="163" t="s">
        <v>3862</v>
      </c>
      <c r="F3668" s="593" t="s">
        <v>4675</v>
      </c>
      <c r="G3668" s="143"/>
      <c r="H3668" s="166">
        <v>42311700</v>
      </c>
      <c r="I3668" s="180" t="s">
        <v>2945</v>
      </c>
      <c r="J3668" s="169"/>
      <c r="K3668" s="169"/>
      <c r="L3668" s="169"/>
      <c r="M3668" s="146"/>
      <c r="N3668" s="184"/>
      <c r="O3668" s="169"/>
      <c r="P3668" s="146"/>
      <c r="Q3668" s="146">
        <f t="shared" si="75"/>
        <v>0</v>
      </c>
      <c r="R3668" s="182" t="s">
        <v>4741</v>
      </c>
      <c r="S3668" s="226"/>
      <c r="T3668" s="676" t="s">
        <v>4687</v>
      </c>
      <c r="U3668" s="170"/>
      <c r="V3668" s="170"/>
      <c r="W3668" s="170"/>
      <c r="X3668" s="117"/>
      <c r="Y3668" s="171"/>
      <c r="Z3668" s="171"/>
      <c r="AA3668" s="171"/>
      <c r="AB3668" s="171"/>
      <c r="AC3668" s="171"/>
      <c r="AD3668" s="171"/>
      <c r="AE3668" s="171"/>
      <c r="AF3668" s="171"/>
      <c r="AG3668" s="171"/>
      <c r="AH3668" s="171"/>
      <c r="AI3668" s="171"/>
    </row>
    <row r="3669" spans="1:35" s="172" customFormat="1" ht="24" hidden="1" x14ac:dyDescent="0.2">
      <c r="A3669" s="167">
        <v>2</v>
      </c>
      <c r="B3669" s="647">
        <v>0</v>
      </c>
      <c r="C3669" s="647">
        <v>4</v>
      </c>
      <c r="D3669" s="647">
        <v>4</v>
      </c>
      <c r="E3669" s="163" t="s">
        <v>3862</v>
      </c>
      <c r="F3669" s="593" t="s">
        <v>4675</v>
      </c>
      <c r="G3669" s="143"/>
      <c r="H3669" s="166">
        <v>42272500</v>
      </c>
      <c r="I3669" s="180" t="s">
        <v>2247</v>
      </c>
      <c r="J3669" s="169"/>
      <c r="K3669" s="169"/>
      <c r="L3669" s="169"/>
      <c r="M3669" s="146"/>
      <c r="N3669" s="184"/>
      <c r="O3669" s="169"/>
      <c r="P3669" s="146"/>
      <c r="Q3669" s="146">
        <f t="shared" si="75"/>
        <v>0</v>
      </c>
      <c r="R3669" s="182" t="s">
        <v>4741</v>
      </c>
      <c r="S3669" s="226"/>
      <c r="T3669" s="676" t="s">
        <v>4687</v>
      </c>
      <c r="U3669" s="170"/>
      <c r="V3669" s="170"/>
      <c r="W3669" s="170"/>
      <c r="X3669" s="117"/>
      <c r="Y3669" s="171"/>
      <c r="Z3669" s="171"/>
      <c r="AA3669" s="171"/>
      <c r="AB3669" s="171"/>
      <c r="AC3669" s="171"/>
      <c r="AD3669" s="171"/>
      <c r="AE3669" s="171"/>
      <c r="AF3669" s="171"/>
      <c r="AG3669" s="171"/>
      <c r="AH3669" s="171"/>
      <c r="AI3669" s="171"/>
    </row>
    <row r="3670" spans="1:35" s="172" customFormat="1" ht="24" hidden="1" x14ac:dyDescent="0.2">
      <c r="A3670" s="167">
        <v>2</v>
      </c>
      <c r="B3670" s="647">
        <v>0</v>
      </c>
      <c r="C3670" s="647">
        <v>4</v>
      </c>
      <c r="D3670" s="647">
        <v>4</v>
      </c>
      <c r="E3670" s="163" t="s">
        <v>3862</v>
      </c>
      <c r="F3670" s="593" t="s">
        <v>4675</v>
      </c>
      <c r="G3670" s="143"/>
      <c r="H3670" s="166">
        <v>42272500</v>
      </c>
      <c r="I3670" s="180" t="s">
        <v>2248</v>
      </c>
      <c r="J3670" s="169"/>
      <c r="K3670" s="169"/>
      <c r="L3670" s="169"/>
      <c r="M3670" s="146"/>
      <c r="N3670" s="184"/>
      <c r="O3670" s="169"/>
      <c r="P3670" s="146"/>
      <c r="Q3670" s="146">
        <f t="shared" si="75"/>
        <v>0</v>
      </c>
      <c r="R3670" s="182" t="s">
        <v>4741</v>
      </c>
      <c r="S3670" s="226"/>
      <c r="T3670" s="676" t="s">
        <v>4687</v>
      </c>
      <c r="U3670" s="170"/>
      <c r="V3670" s="170"/>
      <c r="W3670" s="170"/>
      <c r="X3670" s="117"/>
      <c r="Y3670" s="171"/>
      <c r="Z3670" s="171"/>
      <c r="AA3670" s="171"/>
      <c r="AB3670" s="171"/>
      <c r="AC3670" s="171"/>
      <c r="AD3670" s="171"/>
      <c r="AE3670" s="171"/>
      <c r="AF3670" s="171"/>
      <c r="AG3670" s="171"/>
      <c r="AH3670" s="171"/>
      <c r="AI3670" s="171"/>
    </row>
    <row r="3671" spans="1:35" s="172" customFormat="1" ht="24" hidden="1" x14ac:dyDescent="0.2">
      <c r="A3671" s="167">
        <v>2</v>
      </c>
      <c r="B3671" s="647">
        <v>0</v>
      </c>
      <c r="C3671" s="647">
        <v>4</v>
      </c>
      <c r="D3671" s="647">
        <v>4</v>
      </c>
      <c r="E3671" s="163" t="s">
        <v>3862</v>
      </c>
      <c r="F3671" s="593" t="s">
        <v>4675</v>
      </c>
      <c r="G3671" s="143"/>
      <c r="H3671" s="166">
        <v>42290000</v>
      </c>
      <c r="I3671" s="180" t="s">
        <v>2946</v>
      </c>
      <c r="J3671" s="169"/>
      <c r="K3671" s="169"/>
      <c r="L3671" s="169"/>
      <c r="M3671" s="146"/>
      <c r="N3671" s="184"/>
      <c r="O3671" s="169"/>
      <c r="P3671" s="146"/>
      <c r="Q3671" s="146">
        <f t="shared" si="75"/>
        <v>0</v>
      </c>
      <c r="R3671" s="182" t="s">
        <v>4741</v>
      </c>
      <c r="S3671" s="226"/>
      <c r="T3671" s="676" t="s">
        <v>4687</v>
      </c>
      <c r="U3671" s="170"/>
      <c r="V3671" s="170"/>
      <c r="W3671" s="170"/>
      <c r="X3671" s="117"/>
      <c r="Y3671" s="171"/>
      <c r="Z3671" s="171"/>
      <c r="AA3671" s="171"/>
      <c r="AB3671" s="171"/>
      <c r="AC3671" s="171"/>
      <c r="AD3671" s="171"/>
      <c r="AE3671" s="171"/>
      <c r="AF3671" s="171"/>
      <c r="AG3671" s="171"/>
      <c r="AH3671" s="171"/>
      <c r="AI3671" s="171"/>
    </row>
    <row r="3672" spans="1:35" s="172" customFormat="1" ht="24" hidden="1" x14ac:dyDescent="0.2">
      <c r="A3672" s="167">
        <v>2</v>
      </c>
      <c r="B3672" s="647">
        <v>0</v>
      </c>
      <c r="C3672" s="647">
        <v>4</v>
      </c>
      <c r="D3672" s="647">
        <v>4</v>
      </c>
      <c r="E3672" s="163" t="s">
        <v>3862</v>
      </c>
      <c r="F3672" s="593" t="s">
        <v>4675</v>
      </c>
      <c r="G3672" s="143"/>
      <c r="H3672" s="166">
        <v>42320000</v>
      </c>
      <c r="I3672" s="180" t="s">
        <v>2249</v>
      </c>
      <c r="J3672" s="169"/>
      <c r="K3672" s="169"/>
      <c r="L3672" s="169"/>
      <c r="M3672" s="146"/>
      <c r="N3672" s="184"/>
      <c r="O3672" s="169"/>
      <c r="P3672" s="146"/>
      <c r="Q3672" s="146">
        <f t="shared" si="75"/>
        <v>0</v>
      </c>
      <c r="R3672" s="182" t="s">
        <v>4741</v>
      </c>
      <c r="S3672" s="226"/>
      <c r="T3672" s="676" t="s">
        <v>4687</v>
      </c>
      <c r="U3672" s="170"/>
      <c r="V3672" s="170"/>
      <c r="W3672" s="170"/>
      <c r="X3672" s="117"/>
      <c r="Y3672" s="171"/>
      <c r="Z3672" s="171"/>
      <c r="AA3672" s="171"/>
      <c r="AB3672" s="171"/>
      <c r="AC3672" s="171"/>
      <c r="AD3672" s="171"/>
      <c r="AE3672" s="171"/>
      <c r="AF3672" s="171"/>
      <c r="AG3672" s="171"/>
      <c r="AH3672" s="171"/>
      <c r="AI3672" s="171"/>
    </row>
    <row r="3673" spans="1:35" s="172" customFormat="1" ht="24" hidden="1" x14ac:dyDescent="0.2">
      <c r="A3673" s="167">
        <v>2</v>
      </c>
      <c r="B3673" s="647">
        <v>0</v>
      </c>
      <c r="C3673" s="647">
        <v>4</v>
      </c>
      <c r="D3673" s="647">
        <v>4</v>
      </c>
      <c r="E3673" s="163" t="s">
        <v>3862</v>
      </c>
      <c r="F3673" s="593" t="s">
        <v>4675</v>
      </c>
      <c r="G3673" s="143"/>
      <c r="H3673" s="166">
        <v>42320000</v>
      </c>
      <c r="I3673" s="180" t="s">
        <v>2250</v>
      </c>
      <c r="J3673" s="169"/>
      <c r="K3673" s="169"/>
      <c r="L3673" s="169"/>
      <c r="M3673" s="146"/>
      <c r="N3673" s="184"/>
      <c r="O3673" s="169"/>
      <c r="P3673" s="146"/>
      <c r="Q3673" s="146">
        <f t="shared" si="75"/>
        <v>0</v>
      </c>
      <c r="R3673" s="182" t="s">
        <v>4741</v>
      </c>
      <c r="S3673" s="226"/>
      <c r="T3673" s="676" t="s">
        <v>4687</v>
      </c>
      <c r="U3673" s="170"/>
      <c r="V3673" s="170"/>
      <c r="W3673" s="170"/>
      <c r="X3673" s="117"/>
      <c r="Y3673" s="171"/>
      <c r="Z3673" s="171"/>
      <c r="AA3673" s="171"/>
      <c r="AB3673" s="171"/>
      <c r="AC3673" s="171"/>
      <c r="AD3673" s="171"/>
      <c r="AE3673" s="171"/>
      <c r="AF3673" s="171"/>
      <c r="AG3673" s="171"/>
      <c r="AH3673" s="171"/>
      <c r="AI3673" s="171"/>
    </row>
    <row r="3674" spans="1:35" s="172" customFormat="1" ht="24" hidden="1" x14ac:dyDescent="0.2">
      <c r="A3674" s="167">
        <v>2</v>
      </c>
      <c r="B3674" s="647">
        <v>0</v>
      </c>
      <c r="C3674" s="647">
        <v>4</v>
      </c>
      <c r="D3674" s="647">
        <v>4</v>
      </c>
      <c r="E3674" s="163" t="s">
        <v>3862</v>
      </c>
      <c r="F3674" s="593" t="s">
        <v>4675</v>
      </c>
      <c r="G3674" s="143"/>
      <c r="H3674" s="166">
        <v>42320000</v>
      </c>
      <c r="I3674" s="180" t="s">
        <v>2251</v>
      </c>
      <c r="J3674" s="169"/>
      <c r="K3674" s="169"/>
      <c r="L3674" s="169"/>
      <c r="M3674" s="146"/>
      <c r="N3674" s="184"/>
      <c r="O3674" s="169"/>
      <c r="P3674" s="146"/>
      <c r="Q3674" s="146">
        <f t="shared" si="75"/>
        <v>0</v>
      </c>
      <c r="R3674" s="182" t="s">
        <v>4741</v>
      </c>
      <c r="S3674" s="226"/>
      <c r="T3674" s="676" t="s">
        <v>4687</v>
      </c>
      <c r="U3674" s="170"/>
      <c r="V3674" s="170"/>
      <c r="W3674" s="170"/>
      <c r="X3674" s="117"/>
      <c r="Y3674" s="171"/>
      <c r="Z3674" s="171"/>
      <c r="AA3674" s="171"/>
      <c r="AB3674" s="171"/>
      <c r="AC3674" s="171"/>
      <c r="AD3674" s="171"/>
      <c r="AE3674" s="171"/>
      <c r="AF3674" s="171"/>
      <c r="AG3674" s="171"/>
      <c r="AH3674" s="171"/>
      <c r="AI3674" s="171"/>
    </row>
    <row r="3675" spans="1:35" s="172" customFormat="1" ht="24" hidden="1" x14ac:dyDescent="0.2">
      <c r="A3675" s="167">
        <v>2</v>
      </c>
      <c r="B3675" s="647">
        <v>0</v>
      </c>
      <c r="C3675" s="647">
        <v>4</v>
      </c>
      <c r="D3675" s="647">
        <v>4</v>
      </c>
      <c r="E3675" s="163" t="s">
        <v>3862</v>
      </c>
      <c r="F3675" s="593" t="s">
        <v>4675</v>
      </c>
      <c r="G3675" s="143"/>
      <c r="H3675" s="166">
        <v>42320000</v>
      </c>
      <c r="I3675" s="180" t="s">
        <v>2252</v>
      </c>
      <c r="J3675" s="169"/>
      <c r="K3675" s="169"/>
      <c r="L3675" s="169"/>
      <c r="M3675" s="146"/>
      <c r="N3675" s="184"/>
      <c r="O3675" s="169"/>
      <c r="P3675" s="146"/>
      <c r="Q3675" s="146">
        <f t="shared" si="75"/>
        <v>0</v>
      </c>
      <c r="R3675" s="182" t="s">
        <v>4741</v>
      </c>
      <c r="S3675" s="226"/>
      <c r="T3675" s="676" t="s">
        <v>4687</v>
      </c>
      <c r="U3675" s="170"/>
      <c r="V3675" s="170"/>
      <c r="W3675" s="170"/>
      <c r="X3675" s="117"/>
      <c r="Y3675" s="171"/>
      <c r="Z3675" s="171"/>
      <c r="AA3675" s="171"/>
      <c r="AB3675" s="171"/>
      <c r="AC3675" s="171"/>
      <c r="AD3675" s="171"/>
      <c r="AE3675" s="171"/>
      <c r="AF3675" s="171"/>
      <c r="AG3675" s="171"/>
      <c r="AH3675" s="171"/>
      <c r="AI3675" s="171"/>
    </row>
    <row r="3676" spans="1:35" s="172" customFormat="1" ht="24" hidden="1" x14ac:dyDescent="0.2">
      <c r="A3676" s="167">
        <v>2</v>
      </c>
      <c r="B3676" s="647">
        <v>0</v>
      </c>
      <c r="C3676" s="647">
        <v>4</v>
      </c>
      <c r="D3676" s="647">
        <v>4</v>
      </c>
      <c r="E3676" s="163" t="s">
        <v>3862</v>
      </c>
      <c r="F3676" s="593" t="s">
        <v>4675</v>
      </c>
      <c r="G3676" s="143"/>
      <c r="H3676" s="166">
        <v>42320000</v>
      </c>
      <c r="I3676" s="180" t="s">
        <v>2253</v>
      </c>
      <c r="J3676" s="169"/>
      <c r="K3676" s="169"/>
      <c r="L3676" s="169"/>
      <c r="M3676" s="146"/>
      <c r="N3676" s="184"/>
      <c r="O3676" s="169"/>
      <c r="P3676" s="146"/>
      <c r="Q3676" s="146">
        <f t="shared" si="75"/>
        <v>0</v>
      </c>
      <c r="R3676" s="182" t="s">
        <v>4741</v>
      </c>
      <c r="S3676" s="226"/>
      <c r="T3676" s="676" t="s">
        <v>4687</v>
      </c>
      <c r="U3676" s="170"/>
      <c r="V3676" s="170"/>
      <c r="W3676" s="170"/>
      <c r="X3676" s="117"/>
      <c r="Y3676" s="171"/>
      <c r="Z3676" s="171"/>
      <c r="AA3676" s="171"/>
      <c r="AB3676" s="171"/>
      <c r="AC3676" s="171"/>
      <c r="AD3676" s="171"/>
      <c r="AE3676" s="171"/>
      <c r="AF3676" s="171"/>
      <c r="AG3676" s="171"/>
      <c r="AH3676" s="171"/>
      <c r="AI3676" s="171"/>
    </row>
    <row r="3677" spans="1:35" s="172" customFormat="1" ht="24" hidden="1" x14ac:dyDescent="0.2">
      <c r="A3677" s="167">
        <v>2</v>
      </c>
      <c r="B3677" s="647">
        <v>0</v>
      </c>
      <c r="C3677" s="647">
        <v>4</v>
      </c>
      <c r="D3677" s="647">
        <v>4</v>
      </c>
      <c r="E3677" s="163" t="s">
        <v>3862</v>
      </c>
      <c r="F3677" s="593" t="s">
        <v>4675</v>
      </c>
      <c r="G3677" s="143"/>
      <c r="H3677" s="166">
        <v>42320000</v>
      </c>
      <c r="I3677" s="180" t="s">
        <v>2254</v>
      </c>
      <c r="J3677" s="169"/>
      <c r="K3677" s="169"/>
      <c r="L3677" s="169"/>
      <c r="M3677" s="146"/>
      <c r="N3677" s="184"/>
      <c r="O3677" s="169"/>
      <c r="P3677" s="146"/>
      <c r="Q3677" s="146">
        <f t="shared" si="75"/>
        <v>0</v>
      </c>
      <c r="R3677" s="182" t="s">
        <v>4741</v>
      </c>
      <c r="S3677" s="226"/>
      <c r="T3677" s="676" t="s">
        <v>4687</v>
      </c>
      <c r="U3677" s="170"/>
      <c r="V3677" s="170"/>
      <c r="W3677" s="170"/>
      <c r="X3677" s="117"/>
      <c r="Y3677" s="171"/>
      <c r="Z3677" s="171"/>
      <c r="AA3677" s="171"/>
      <c r="AB3677" s="171"/>
      <c r="AC3677" s="171"/>
      <c r="AD3677" s="171"/>
      <c r="AE3677" s="171"/>
      <c r="AF3677" s="171"/>
      <c r="AG3677" s="171"/>
      <c r="AH3677" s="171"/>
      <c r="AI3677" s="171"/>
    </row>
    <row r="3678" spans="1:35" s="172" customFormat="1" ht="24" hidden="1" x14ac:dyDescent="0.2">
      <c r="A3678" s="167">
        <v>2</v>
      </c>
      <c r="B3678" s="647">
        <v>0</v>
      </c>
      <c r="C3678" s="647">
        <v>4</v>
      </c>
      <c r="D3678" s="647">
        <v>4</v>
      </c>
      <c r="E3678" s="163" t="s">
        <v>3862</v>
      </c>
      <c r="F3678" s="593" t="s">
        <v>4675</v>
      </c>
      <c r="G3678" s="143"/>
      <c r="H3678" s="166">
        <v>42320000</v>
      </c>
      <c r="I3678" s="180" t="s">
        <v>2255</v>
      </c>
      <c r="J3678" s="169"/>
      <c r="K3678" s="169"/>
      <c r="L3678" s="169"/>
      <c r="M3678" s="146"/>
      <c r="N3678" s="184"/>
      <c r="O3678" s="169"/>
      <c r="P3678" s="146"/>
      <c r="Q3678" s="146">
        <f t="shared" si="75"/>
        <v>0</v>
      </c>
      <c r="R3678" s="182" t="s">
        <v>4741</v>
      </c>
      <c r="S3678" s="226"/>
      <c r="T3678" s="676" t="s">
        <v>4687</v>
      </c>
      <c r="U3678" s="170"/>
      <c r="V3678" s="170"/>
      <c r="W3678" s="170"/>
      <c r="X3678" s="117"/>
      <c r="Y3678" s="171"/>
      <c r="Z3678" s="171"/>
      <c r="AA3678" s="171"/>
      <c r="AB3678" s="171"/>
      <c r="AC3678" s="171"/>
      <c r="AD3678" s="171"/>
      <c r="AE3678" s="171"/>
      <c r="AF3678" s="171"/>
      <c r="AG3678" s="171"/>
      <c r="AH3678" s="171"/>
      <c r="AI3678" s="171"/>
    </row>
    <row r="3679" spans="1:35" s="172" customFormat="1" ht="24" hidden="1" x14ac:dyDescent="0.2">
      <c r="A3679" s="167">
        <v>2</v>
      </c>
      <c r="B3679" s="647">
        <v>0</v>
      </c>
      <c r="C3679" s="647">
        <v>4</v>
      </c>
      <c r="D3679" s="647">
        <v>4</v>
      </c>
      <c r="E3679" s="163" t="s">
        <v>3862</v>
      </c>
      <c r="F3679" s="593" t="s">
        <v>4675</v>
      </c>
      <c r="G3679" s="143"/>
      <c r="H3679" s="166">
        <v>42320000</v>
      </c>
      <c r="I3679" s="180" t="s">
        <v>2256</v>
      </c>
      <c r="J3679" s="169"/>
      <c r="K3679" s="169"/>
      <c r="L3679" s="169"/>
      <c r="M3679" s="146"/>
      <c r="N3679" s="184"/>
      <c r="O3679" s="169"/>
      <c r="P3679" s="146"/>
      <c r="Q3679" s="146">
        <f t="shared" si="75"/>
        <v>0</v>
      </c>
      <c r="R3679" s="182" t="s">
        <v>4741</v>
      </c>
      <c r="S3679" s="226"/>
      <c r="T3679" s="676" t="s">
        <v>4687</v>
      </c>
      <c r="U3679" s="170"/>
      <c r="V3679" s="170"/>
      <c r="W3679" s="170"/>
      <c r="X3679" s="117"/>
      <c r="Y3679" s="171"/>
      <c r="Z3679" s="171"/>
      <c r="AA3679" s="171"/>
      <c r="AB3679" s="171"/>
      <c r="AC3679" s="171"/>
      <c r="AD3679" s="171"/>
      <c r="AE3679" s="171"/>
      <c r="AF3679" s="171"/>
      <c r="AG3679" s="171"/>
      <c r="AH3679" s="171"/>
      <c r="AI3679" s="171"/>
    </row>
    <row r="3680" spans="1:35" s="172" customFormat="1" ht="24" hidden="1" x14ac:dyDescent="0.2">
      <c r="A3680" s="167">
        <v>2</v>
      </c>
      <c r="B3680" s="647">
        <v>0</v>
      </c>
      <c r="C3680" s="647">
        <v>4</v>
      </c>
      <c r="D3680" s="647">
        <v>4</v>
      </c>
      <c r="E3680" s="163" t="s">
        <v>3862</v>
      </c>
      <c r="F3680" s="593" t="s">
        <v>4675</v>
      </c>
      <c r="G3680" s="143"/>
      <c r="H3680" s="166">
        <v>42320000</v>
      </c>
      <c r="I3680" s="180" t="s">
        <v>2257</v>
      </c>
      <c r="J3680" s="169"/>
      <c r="K3680" s="169"/>
      <c r="L3680" s="169"/>
      <c r="M3680" s="146"/>
      <c r="N3680" s="184"/>
      <c r="O3680" s="169"/>
      <c r="P3680" s="146"/>
      <c r="Q3680" s="146">
        <f t="shared" si="75"/>
        <v>0</v>
      </c>
      <c r="R3680" s="182" t="s">
        <v>4741</v>
      </c>
      <c r="S3680" s="226"/>
      <c r="T3680" s="676" t="s">
        <v>4687</v>
      </c>
      <c r="U3680" s="170"/>
      <c r="V3680" s="170"/>
      <c r="W3680" s="170"/>
      <c r="X3680" s="117"/>
      <c r="Y3680" s="171"/>
      <c r="Z3680" s="171"/>
      <c r="AA3680" s="171"/>
      <c r="AB3680" s="171"/>
      <c r="AC3680" s="171"/>
      <c r="AD3680" s="171"/>
      <c r="AE3680" s="171"/>
      <c r="AF3680" s="171"/>
      <c r="AG3680" s="171"/>
      <c r="AH3680" s="171"/>
      <c r="AI3680" s="171"/>
    </row>
    <row r="3681" spans="1:35" s="172" customFormat="1" ht="24" hidden="1" x14ac:dyDescent="0.2">
      <c r="A3681" s="167">
        <v>2</v>
      </c>
      <c r="B3681" s="647">
        <v>0</v>
      </c>
      <c r="C3681" s="647">
        <v>4</v>
      </c>
      <c r="D3681" s="647">
        <v>4</v>
      </c>
      <c r="E3681" s="163" t="s">
        <v>3862</v>
      </c>
      <c r="F3681" s="593" t="s">
        <v>4675</v>
      </c>
      <c r="G3681" s="143"/>
      <c r="H3681" s="166">
        <v>42320000</v>
      </c>
      <c r="I3681" s="180" t="s">
        <v>2258</v>
      </c>
      <c r="J3681" s="169"/>
      <c r="K3681" s="169"/>
      <c r="L3681" s="169"/>
      <c r="M3681" s="146"/>
      <c r="N3681" s="184"/>
      <c r="O3681" s="169"/>
      <c r="P3681" s="146"/>
      <c r="Q3681" s="146">
        <f t="shared" si="75"/>
        <v>0</v>
      </c>
      <c r="R3681" s="182" t="s">
        <v>4741</v>
      </c>
      <c r="S3681" s="226"/>
      <c r="T3681" s="676" t="s">
        <v>4687</v>
      </c>
      <c r="U3681" s="170"/>
      <c r="V3681" s="170"/>
      <c r="W3681" s="170"/>
      <c r="X3681" s="117"/>
      <c r="Y3681" s="171"/>
      <c r="Z3681" s="171"/>
      <c r="AA3681" s="171"/>
      <c r="AB3681" s="171"/>
      <c r="AC3681" s="171"/>
      <c r="AD3681" s="171"/>
      <c r="AE3681" s="171"/>
      <c r="AF3681" s="171"/>
      <c r="AG3681" s="171"/>
      <c r="AH3681" s="171"/>
      <c r="AI3681" s="171"/>
    </row>
    <row r="3682" spans="1:35" s="172" customFormat="1" ht="24" hidden="1" x14ac:dyDescent="0.2">
      <c r="A3682" s="167">
        <v>2</v>
      </c>
      <c r="B3682" s="647">
        <v>0</v>
      </c>
      <c r="C3682" s="647">
        <v>4</v>
      </c>
      <c r="D3682" s="647">
        <v>4</v>
      </c>
      <c r="E3682" s="163" t="s">
        <v>3862</v>
      </c>
      <c r="F3682" s="593" t="s">
        <v>4675</v>
      </c>
      <c r="G3682" s="143"/>
      <c r="H3682" s="166">
        <v>42320000</v>
      </c>
      <c r="I3682" s="180" t="s">
        <v>2259</v>
      </c>
      <c r="J3682" s="169"/>
      <c r="K3682" s="169"/>
      <c r="L3682" s="169"/>
      <c r="M3682" s="146"/>
      <c r="N3682" s="184"/>
      <c r="O3682" s="169"/>
      <c r="P3682" s="146"/>
      <c r="Q3682" s="146">
        <f t="shared" si="75"/>
        <v>0</v>
      </c>
      <c r="R3682" s="182" t="s">
        <v>4741</v>
      </c>
      <c r="S3682" s="226"/>
      <c r="T3682" s="676" t="s">
        <v>4687</v>
      </c>
      <c r="U3682" s="170"/>
      <c r="V3682" s="170"/>
      <c r="W3682" s="170"/>
      <c r="X3682" s="117"/>
      <c r="Y3682" s="171"/>
      <c r="Z3682" s="171"/>
      <c r="AA3682" s="171"/>
      <c r="AB3682" s="171"/>
      <c r="AC3682" s="171"/>
      <c r="AD3682" s="171"/>
      <c r="AE3682" s="171"/>
      <c r="AF3682" s="171"/>
      <c r="AG3682" s="171"/>
      <c r="AH3682" s="171"/>
      <c r="AI3682" s="171"/>
    </row>
    <row r="3683" spans="1:35" s="172" customFormat="1" ht="24" hidden="1" x14ac:dyDescent="0.2">
      <c r="A3683" s="167">
        <v>2</v>
      </c>
      <c r="B3683" s="647">
        <v>0</v>
      </c>
      <c r="C3683" s="647">
        <v>4</v>
      </c>
      <c r="D3683" s="647">
        <v>4</v>
      </c>
      <c r="E3683" s="163" t="s">
        <v>3862</v>
      </c>
      <c r="F3683" s="593" t="s">
        <v>4675</v>
      </c>
      <c r="G3683" s="143"/>
      <c r="H3683" s="166">
        <v>42320000</v>
      </c>
      <c r="I3683" s="180" t="s">
        <v>2260</v>
      </c>
      <c r="J3683" s="169"/>
      <c r="K3683" s="169"/>
      <c r="L3683" s="169"/>
      <c r="M3683" s="146"/>
      <c r="N3683" s="184"/>
      <c r="O3683" s="169"/>
      <c r="P3683" s="146"/>
      <c r="Q3683" s="146">
        <f t="shared" si="75"/>
        <v>0</v>
      </c>
      <c r="R3683" s="182" t="s">
        <v>4741</v>
      </c>
      <c r="S3683" s="226"/>
      <c r="T3683" s="676" t="s">
        <v>4687</v>
      </c>
      <c r="U3683" s="170"/>
      <c r="V3683" s="170"/>
      <c r="W3683" s="170"/>
      <c r="X3683" s="117"/>
      <c r="Y3683" s="171"/>
      <c r="Z3683" s="171"/>
      <c r="AA3683" s="171"/>
      <c r="AB3683" s="171"/>
      <c r="AC3683" s="171"/>
      <c r="AD3683" s="171"/>
      <c r="AE3683" s="171"/>
      <c r="AF3683" s="171"/>
      <c r="AG3683" s="171"/>
      <c r="AH3683" s="171"/>
      <c r="AI3683" s="171"/>
    </row>
    <row r="3684" spans="1:35" s="172" customFormat="1" ht="24" hidden="1" x14ac:dyDescent="0.2">
      <c r="A3684" s="167">
        <v>2</v>
      </c>
      <c r="B3684" s="647">
        <v>0</v>
      </c>
      <c r="C3684" s="647">
        <v>4</v>
      </c>
      <c r="D3684" s="647">
        <v>4</v>
      </c>
      <c r="E3684" s="163" t="s">
        <v>3862</v>
      </c>
      <c r="F3684" s="593" t="s">
        <v>4675</v>
      </c>
      <c r="G3684" s="143"/>
      <c r="H3684" s="166">
        <v>42320000</v>
      </c>
      <c r="I3684" s="180" t="s">
        <v>2261</v>
      </c>
      <c r="J3684" s="169"/>
      <c r="K3684" s="169"/>
      <c r="L3684" s="169"/>
      <c r="M3684" s="146"/>
      <c r="N3684" s="184"/>
      <c r="O3684" s="169"/>
      <c r="P3684" s="146"/>
      <c r="Q3684" s="146">
        <f t="shared" si="75"/>
        <v>0</v>
      </c>
      <c r="R3684" s="182" t="s">
        <v>4741</v>
      </c>
      <c r="S3684" s="226"/>
      <c r="T3684" s="676" t="s">
        <v>4687</v>
      </c>
      <c r="U3684" s="170"/>
      <c r="V3684" s="170"/>
      <c r="W3684" s="170"/>
      <c r="X3684" s="117"/>
      <c r="Y3684" s="171"/>
      <c r="Z3684" s="171"/>
      <c r="AA3684" s="171"/>
      <c r="AB3684" s="171"/>
      <c r="AC3684" s="171"/>
      <c r="AD3684" s="171"/>
      <c r="AE3684" s="171"/>
      <c r="AF3684" s="171"/>
      <c r="AG3684" s="171"/>
      <c r="AH3684" s="171"/>
      <c r="AI3684" s="171"/>
    </row>
    <row r="3685" spans="1:35" s="172" customFormat="1" ht="24" hidden="1" x14ac:dyDescent="0.2">
      <c r="A3685" s="167">
        <v>2</v>
      </c>
      <c r="B3685" s="647">
        <v>0</v>
      </c>
      <c r="C3685" s="647">
        <v>4</v>
      </c>
      <c r="D3685" s="647">
        <v>4</v>
      </c>
      <c r="E3685" s="163" t="s">
        <v>3862</v>
      </c>
      <c r="F3685" s="593" t="s">
        <v>4675</v>
      </c>
      <c r="G3685" s="143"/>
      <c r="H3685" s="166">
        <v>42320000</v>
      </c>
      <c r="I3685" s="180" t="s">
        <v>2262</v>
      </c>
      <c r="J3685" s="169"/>
      <c r="K3685" s="169"/>
      <c r="L3685" s="169"/>
      <c r="M3685" s="146"/>
      <c r="N3685" s="184"/>
      <c r="O3685" s="169"/>
      <c r="P3685" s="146"/>
      <c r="Q3685" s="146">
        <f t="shared" si="75"/>
        <v>0</v>
      </c>
      <c r="R3685" s="182" t="s">
        <v>4741</v>
      </c>
      <c r="S3685" s="226"/>
      <c r="T3685" s="676" t="s">
        <v>4687</v>
      </c>
      <c r="U3685" s="170"/>
      <c r="V3685" s="170"/>
      <c r="W3685" s="170"/>
      <c r="X3685" s="117"/>
      <c r="Y3685" s="171"/>
      <c r="Z3685" s="171"/>
      <c r="AA3685" s="171"/>
      <c r="AB3685" s="171"/>
      <c r="AC3685" s="171"/>
      <c r="AD3685" s="171"/>
      <c r="AE3685" s="171"/>
      <c r="AF3685" s="171"/>
      <c r="AG3685" s="171"/>
      <c r="AH3685" s="171"/>
      <c r="AI3685" s="171"/>
    </row>
    <row r="3686" spans="1:35" s="172" customFormat="1" ht="23.25" hidden="1" customHeight="1" x14ac:dyDescent="0.2">
      <c r="A3686" s="167">
        <v>2</v>
      </c>
      <c r="B3686" s="647">
        <v>0</v>
      </c>
      <c r="C3686" s="647">
        <v>4</v>
      </c>
      <c r="D3686" s="647">
        <v>4</v>
      </c>
      <c r="E3686" s="163" t="s">
        <v>3862</v>
      </c>
      <c r="F3686" s="593" t="s">
        <v>4675</v>
      </c>
      <c r="G3686" s="143"/>
      <c r="H3686" s="166">
        <v>42320000</v>
      </c>
      <c r="I3686" s="180" t="s">
        <v>2263</v>
      </c>
      <c r="J3686" s="169"/>
      <c r="K3686" s="169"/>
      <c r="L3686" s="169"/>
      <c r="M3686" s="146"/>
      <c r="N3686" s="184"/>
      <c r="O3686" s="169"/>
      <c r="P3686" s="146"/>
      <c r="Q3686" s="146">
        <f t="shared" si="75"/>
        <v>0</v>
      </c>
      <c r="R3686" s="182" t="s">
        <v>4741</v>
      </c>
      <c r="S3686" s="226"/>
      <c r="T3686" s="676" t="s">
        <v>4687</v>
      </c>
      <c r="U3686" s="170"/>
      <c r="V3686" s="170"/>
      <c r="W3686" s="170"/>
      <c r="X3686" s="117"/>
      <c r="Y3686" s="171"/>
      <c r="Z3686" s="171"/>
      <c r="AA3686" s="171"/>
      <c r="AB3686" s="171"/>
      <c r="AC3686" s="171"/>
      <c r="AD3686" s="171"/>
      <c r="AE3686" s="171"/>
      <c r="AF3686" s="171"/>
      <c r="AG3686" s="171"/>
      <c r="AH3686" s="171"/>
      <c r="AI3686" s="171"/>
    </row>
    <row r="3687" spans="1:35" s="172" customFormat="1" ht="24" hidden="1" x14ac:dyDescent="0.2">
      <c r="A3687" s="167">
        <v>2</v>
      </c>
      <c r="B3687" s="647">
        <v>0</v>
      </c>
      <c r="C3687" s="647">
        <v>4</v>
      </c>
      <c r="D3687" s="647">
        <v>4</v>
      </c>
      <c r="E3687" s="163" t="s">
        <v>3862</v>
      </c>
      <c r="F3687" s="593" t="s">
        <v>4675</v>
      </c>
      <c r="G3687" s="143"/>
      <c r="H3687" s="166">
        <v>42320000</v>
      </c>
      <c r="I3687" s="180" t="s">
        <v>2264</v>
      </c>
      <c r="J3687" s="169"/>
      <c r="K3687" s="169"/>
      <c r="L3687" s="169"/>
      <c r="M3687" s="146"/>
      <c r="N3687" s="184"/>
      <c r="O3687" s="169"/>
      <c r="P3687" s="146"/>
      <c r="Q3687" s="146">
        <f t="shared" si="75"/>
        <v>0</v>
      </c>
      <c r="R3687" s="182" t="s">
        <v>4741</v>
      </c>
      <c r="S3687" s="226"/>
      <c r="T3687" s="676" t="s">
        <v>4687</v>
      </c>
      <c r="U3687" s="170"/>
      <c r="V3687" s="170"/>
      <c r="W3687" s="170"/>
      <c r="X3687" s="117"/>
      <c r="Y3687" s="171"/>
      <c r="Z3687" s="171"/>
      <c r="AA3687" s="171"/>
      <c r="AB3687" s="171"/>
      <c r="AC3687" s="171"/>
      <c r="AD3687" s="171"/>
      <c r="AE3687" s="171"/>
      <c r="AF3687" s="171"/>
      <c r="AG3687" s="171"/>
      <c r="AH3687" s="171"/>
      <c r="AI3687" s="171"/>
    </row>
    <row r="3688" spans="1:35" s="172" customFormat="1" ht="24" hidden="1" x14ac:dyDescent="0.2">
      <c r="A3688" s="167">
        <v>2</v>
      </c>
      <c r="B3688" s="647">
        <v>0</v>
      </c>
      <c r="C3688" s="647">
        <v>4</v>
      </c>
      <c r="D3688" s="647">
        <v>4</v>
      </c>
      <c r="E3688" s="163" t="s">
        <v>3862</v>
      </c>
      <c r="F3688" s="593" t="s">
        <v>4675</v>
      </c>
      <c r="G3688" s="143"/>
      <c r="H3688" s="166">
        <v>42320000</v>
      </c>
      <c r="I3688" s="180" t="s">
        <v>2265</v>
      </c>
      <c r="J3688" s="169"/>
      <c r="K3688" s="169"/>
      <c r="L3688" s="169"/>
      <c r="M3688" s="146"/>
      <c r="N3688" s="184"/>
      <c r="O3688" s="169"/>
      <c r="P3688" s="146"/>
      <c r="Q3688" s="146">
        <f t="shared" si="75"/>
        <v>0</v>
      </c>
      <c r="R3688" s="182" t="s">
        <v>4741</v>
      </c>
      <c r="S3688" s="226"/>
      <c r="T3688" s="676" t="s">
        <v>4687</v>
      </c>
      <c r="U3688" s="170"/>
      <c r="V3688" s="170"/>
      <c r="W3688" s="170"/>
      <c r="X3688" s="117"/>
      <c r="Y3688" s="171"/>
      <c r="Z3688" s="171"/>
      <c r="AA3688" s="171"/>
      <c r="AB3688" s="171"/>
      <c r="AC3688" s="171"/>
      <c r="AD3688" s="171"/>
      <c r="AE3688" s="171"/>
      <c r="AF3688" s="171"/>
      <c r="AG3688" s="171"/>
      <c r="AH3688" s="171"/>
      <c r="AI3688" s="171"/>
    </row>
    <row r="3689" spans="1:35" s="172" customFormat="1" ht="24" hidden="1" x14ac:dyDescent="0.2">
      <c r="A3689" s="167">
        <v>2</v>
      </c>
      <c r="B3689" s="647">
        <v>0</v>
      </c>
      <c r="C3689" s="647">
        <v>4</v>
      </c>
      <c r="D3689" s="647">
        <v>4</v>
      </c>
      <c r="E3689" s="163" t="s">
        <v>3862</v>
      </c>
      <c r="F3689" s="593" t="s">
        <v>4675</v>
      </c>
      <c r="G3689" s="143"/>
      <c r="H3689" s="166">
        <v>42320000</v>
      </c>
      <c r="I3689" s="180" t="s">
        <v>2266</v>
      </c>
      <c r="J3689" s="169"/>
      <c r="K3689" s="169"/>
      <c r="L3689" s="169"/>
      <c r="M3689" s="146"/>
      <c r="N3689" s="184"/>
      <c r="O3689" s="169"/>
      <c r="P3689" s="146"/>
      <c r="Q3689" s="146">
        <f t="shared" si="75"/>
        <v>0</v>
      </c>
      <c r="R3689" s="182" t="s">
        <v>4741</v>
      </c>
      <c r="S3689" s="226"/>
      <c r="T3689" s="676" t="s">
        <v>4687</v>
      </c>
      <c r="U3689" s="170"/>
      <c r="V3689" s="170"/>
      <c r="W3689" s="170"/>
      <c r="X3689" s="117"/>
      <c r="Y3689" s="171"/>
      <c r="Z3689" s="171"/>
      <c r="AA3689" s="171"/>
      <c r="AB3689" s="171"/>
      <c r="AC3689" s="171"/>
      <c r="AD3689" s="171"/>
      <c r="AE3689" s="171"/>
      <c r="AF3689" s="171"/>
      <c r="AG3689" s="171"/>
      <c r="AH3689" s="171"/>
      <c r="AI3689" s="171"/>
    </row>
    <row r="3690" spans="1:35" s="172" customFormat="1" ht="24" hidden="1" x14ac:dyDescent="0.2">
      <c r="A3690" s="167">
        <v>2</v>
      </c>
      <c r="B3690" s="647">
        <v>0</v>
      </c>
      <c r="C3690" s="647">
        <v>4</v>
      </c>
      <c r="D3690" s="647">
        <v>4</v>
      </c>
      <c r="E3690" s="163" t="s">
        <v>3862</v>
      </c>
      <c r="F3690" s="593" t="s">
        <v>4675</v>
      </c>
      <c r="G3690" s="143"/>
      <c r="H3690" s="166">
        <v>42320000</v>
      </c>
      <c r="I3690" s="180" t="s">
        <v>2267</v>
      </c>
      <c r="J3690" s="169"/>
      <c r="K3690" s="169"/>
      <c r="L3690" s="169"/>
      <c r="M3690" s="146"/>
      <c r="N3690" s="184"/>
      <c r="O3690" s="169"/>
      <c r="P3690" s="146"/>
      <c r="Q3690" s="146">
        <f t="shared" si="75"/>
        <v>0</v>
      </c>
      <c r="R3690" s="182" t="s">
        <v>4741</v>
      </c>
      <c r="S3690" s="226"/>
      <c r="T3690" s="676" t="s">
        <v>4687</v>
      </c>
      <c r="U3690" s="170"/>
      <c r="V3690" s="170"/>
      <c r="W3690" s="170"/>
      <c r="X3690" s="117"/>
      <c r="Y3690" s="171"/>
      <c r="Z3690" s="171"/>
      <c r="AA3690" s="171"/>
      <c r="AB3690" s="171"/>
      <c r="AC3690" s="171"/>
      <c r="AD3690" s="171"/>
      <c r="AE3690" s="171"/>
      <c r="AF3690" s="171"/>
      <c r="AG3690" s="171"/>
      <c r="AH3690" s="171"/>
      <c r="AI3690" s="171"/>
    </row>
    <row r="3691" spans="1:35" s="172" customFormat="1" ht="24" hidden="1" x14ac:dyDescent="0.2">
      <c r="A3691" s="167">
        <v>2</v>
      </c>
      <c r="B3691" s="647">
        <v>0</v>
      </c>
      <c r="C3691" s="647">
        <v>4</v>
      </c>
      <c r="D3691" s="647">
        <v>4</v>
      </c>
      <c r="E3691" s="163" t="s">
        <v>3862</v>
      </c>
      <c r="F3691" s="593" t="s">
        <v>4675</v>
      </c>
      <c r="G3691" s="143"/>
      <c r="H3691" s="166">
        <v>42320000</v>
      </c>
      <c r="I3691" s="180" t="s">
        <v>2268</v>
      </c>
      <c r="J3691" s="169"/>
      <c r="K3691" s="169"/>
      <c r="L3691" s="169"/>
      <c r="M3691" s="146"/>
      <c r="N3691" s="184"/>
      <c r="O3691" s="169"/>
      <c r="P3691" s="146"/>
      <c r="Q3691" s="146">
        <f t="shared" si="75"/>
        <v>0</v>
      </c>
      <c r="R3691" s="182" t="s">
        <v>4741</v>
      </c>
      <c r="S3691" s="226"/>
      <c r="T3691" s="676" t="s">
        <v>4687</v>
      </c>
      <c r="U3691" s="170"/>
      <c r="V3691" s="170"/>
      <c r="W3691" s="170"/>
      <c r="X3691" s="117"/>
      <c r="Y3691" s="171"/>
      <c r="Z3691" s="171"/>
      <c r="AA3691" s="171"/>
      <c r="AB3691" s="171"/>
      <c r="AC3691" s="171"/>
      <c r="AD3691" s="171"/>
      <c r="AE3691" s="171"/>
      <c r="AF3691" s="171"/>
      <c r="AG3691" s="171"/>
      <c r="AH3691" s="171"/>
      <c r="AI3691" s="171"/>
    </row>
    <row r="3692" spans="1:35" s="172" customFormat="1" ht="24" hidden="1" x14ac:dyDescent="0.2">
      <c r="A3692" s="167">
        <v>2</v>
      </c>
      <c r="B3692" s="647">
        <v>0</v>
      </c>
      <c r="C3692" s="647">
        <v>4</v>
      </c>
      <c r="D3692" s="647">
        <v>4</v>
      </c>
      <c r="E3692" s="163" t="s">
        <v>3862</v>
      </c>
      <c r="F3692" s="593" t="s">
        <v>4675</v>
      </c>
      <c r="G3692" s="143"/>
      <c r="H3692" s="166">
        <v>42320000</v>
      </c>
      <c r="I3692" s="180" t="s">
        <v>2269</v>
      </c>
      <c r="J3692" s="169"/>
      <c r="K3692" s="169"/>
      <c r="L3692" s="169"/>
      <c r="M3692" s="146"/>
      <c r="N3692" s="184"/>
      <c r="O3692" s="169"/>
      <c r="P3692" s="146"/>
      <c r="Q3692" s="146">
        <f t="shared" si="75"/>
        <v>0</v>
      </c>
      <c r="R3692" s="182" t="s">
        <v>4741</v>
      </c>
      <c r="S3692" s="226"/>
      <c r="T3692" s="676" t="s">
        <v>4687</v>
      </c>
      <c r="U3692" s="170"/>
      <c r="V3692" s="170"/>
      <c r="W3692" s="170"/>
      <c r="X3692" s="117"/>
      <c r="Y3692" s="171"/>
      <c r="Z3692" s="171"/>
      <c r="AA3692" s="171"/>
      <c r="AB3692" s="171"/>
      <c r="AC3692" s="171"/>
      <c r="AD3692" s="171"/>
      <c r="AE3692" s="171"/>
      <c r="AF3692" s="171"/>
      <c r="AG3692" s="171"/>
      <c r="AH3692" s="171"/>
      <c r="AI3692" s="171"/>
    </row>
    <row r="3693" spans="1:35" s="172" customFormat="1" ht="24" hidden="1" x14ac:dyDescent="0.2">
      <c r="A3693" s="167">
        <v>2</v>
      </c>
      <c r="B3693" s="647">
        <v>0</v>
      </c>
      <c r="C3693" s="647">
        <v>4</v>
      </c>
      <c r="D3693" s="647">
        <v>4</v>
      </c>
      <c r="E3693" s="163" t="s">
        <v>3862</v>
      </c>
      <c r="F3693" s="593" t="s">
        <v>4675</v>
      </c>
      <c r="G3693" s="143"/>
      <c r="H3693" s="166">
        <v>42320000</v>
      </c>
      <c r="I3693" s="180" t="s">
        <v>2270</v>
      </c>
      <c r="J3693" s="169"/>
      <c r="K3693" s="169"/>
      <c r="L3693" s="169"/>
      <c r="M3693" s="146"/>
      <c r="N3693" s="184"/>
      <c r="O3693" s="169"/>
      <c r="P3693" s="146"/>
      <c r="Q3693" s="146">
        <f t="shared" si="75"/>
        <v>0</v>
      </c>
      <c r="R3693" s="182" t="s">
        <v>4741</v>
      </c>
      <c r="S3693" s="226"/>
      <c r="T3693" s="676" t="s">
        <v>4687</v>
      </c>
      <c r="U3693" s="170"/>
      <c r="V3693" s="170"/>
      <c r="W3693" s="170"/>
      <c r="X3693" s="117"/>
      <c r="Y3693" s="171"/>
      <c r="Z3693" s="171"/>
      <c r="AA3693" s="171"/>
      <c r="AB3693" s="171"/>
      <c r="AC3693" s="171"/>
      <c r="AD3693" s="171"/>
      <c r="AE3693" s="171"/>
      <c r="AF3693" s="171"/>
      <c r="AG3693" s="171"/>
      <c r="AH3693" s="171"/>
      <c r="AI3693" s="171"/>
    </row>
    <row r="3694" spans="1:35" s="172" customFormat="1" ht="24" hidden="1" x14ac:dyDescent="0.2">
      <c r="A3694" s="167">
        <v>2</v>
      </c>
      <c r="B3694" s="647">
        <v>0</v>
      </c>
      <c r="C3694" s="647">
        <v>4</v>
      </c>
      <c r="D3694" s="647">
        <v>4</v>
      </c>
      <c r="E3694" s="163" t="s">
        <v>3862</v>
      </c>
      <c r="F3694" s="593" t="s">
        <v>4675</v>
      </c>
      <c r="G3694" s="143"/>
      <c r="H3694" s="166">
        <v>42320000</v>
      </c>
      <c r="I3694" s="180" t="s">
        <v>2271</v>
      </c>
      <c r="J3694" s="169"/>
      <c r="K3694" s="169"/>
      <c r="L3694" s="169"/>
      <c r="M3694" s="146"/>
      <c r="N3694" s="184"/>
      <c r="O3694" s="169"/>
      <c r="P3694" s="146"/>
      <c r="Q3694" s="146">
        <f t="shared" si="75"/>
        <v>0</v>
      </c>
      <c r="R3694" s="182" t="s">
        <v>4741</v>
      </c>
      <c r="S3694" s="226"/>
      <c r="T3694" s="676" t="s">
        <v>4687</v>
      </c>
      <c r="U3694" s="170"/>
      <c r="V3694" s="170"/>
      <c r="W3694" s="170"/>
      <c r="X3694" s="117"/>
      <c r="Y3694" s="171"/>
      <c r="Z3694" s="171"/>
      <c r="AA3694" s="171"/>
      <c r="AB3694" s="171"/>
      <c r="AC3694" s="171"/>
      <c r="AD3694" s="171"/>
      <c r="AE3694" s="171"/>
      <c r="AF3694" s="171"/>
      <c r="AG3694" s="171"/>
      <c r="AH3694" s="171"/>
      <c r="AI3694" s="171"/>
    </row>
    <row r="3695" spans="1:35" s="172" customFormat="1" ht="24" hidden="1" x14ac:dyDescent="0.2">
      <c r="A3695" s="167">
        <v>2</v>
      </c>
      <c r="B3695" s="647">
        <v>0</v>
      </c>
      <c r="C3695" s="647">
        <v>4</v>
      </c>
      <c r="D3695" s="647">
        <v>4</v>
      </c>
      <c r="E3695" s="163" t="s">
        <v>3862</v>
      </c>
      <c r="F3695" s="593" t="s">
        <v>4675</v>
      </c>
      <c r="G3695" s="143"/>
      <c r="H3695" s="166">
        <v>42320000</v>
      </c>
      <c r="I3695" s="180" t="s">
        <v>2272</v>
      </c>
      <c r="J3695" s="169"/>
      <c r="K3695" s="169"/>
      <c r="L3695" s="169"/>
      <c r="M3695" s="146"/>
      <c r="N3695" s="184"/>
      <c r="O3695" s="169"/>
      <c r="P3695" s="146"/>
      <c r="Q3695" s="146">
        <f t="shared" si="75"/>
        <v>0</v>
      </c>
      <c r="R3695" s="182" t="s">
        <v>4741</v>
      </c>
      <c r="S3695" s="226"/>
      <c r="T3695" s="676" t="s">
        <v>4687</v>
      </c>
      <c r="U3695" s="170"/>
      <c r="V3695" s="170"/>
      <c r="W3695" s="170"/>
      <c r="X3695" s="117"/>
      <c r="Y3695" s="171"/>
      <c r="Z3695" s="171"/>
      <c r="AA3695" s="171"/>
      <c r="AB3695" s="171"/>
      <c r="AC3695" s="171"/>
      <c r="AD3695" s="171"/>
      <c r="AE3695" s="171"/>
      <c r="AF3695" s="171"/>
      <c r="AG3695" s="171"/>
      <c r="AH3695" s="171"/>
      <c r="AI3695" s="171"/>
    </row>
    <row r="3696" spans="1:35" s="172" customFormat="1" ht="24" hidden="1" x14ac:dyDescent="0.2">
      <c r="A3696" s="167">
        <v>2</v>
      </c>
      <c r="B3696" s="647">
        <v>0</v>
      </c>
      <c r="C3696" s="647">
        <v>4</v>
      </c>
      <c r="D3696" s="647">
        <v>4</v>
      </c>
      <c r="E3696" s="163" t="s">
        <v>3862</v>
      </c>
      <c r="F3696" s="593" t="s">
        <v>4675</v>
      </c>
      <c r="G3696" s="143"/>
      <c r="H3696" s="166">
        <v>42320000</v>
      </c>
      <c r="I3696" s="180" t="s">
        <v>1507</v>
      </c>
      <c r="J3696" s="169"/>
      <c r="K3696" s="169"/>
      <c r="L3696" s="169"/>
      <c r="M3696" s="146"/>
      <c r="N3696" s="184"/>
      <c r="O3696" s="169"/>
      <c r="P3696" s="146"/>
      <c r="Q3696" s="146">
        <f t="shared" si="75"/>
        <v>0</v>
      </c>
      <c r="R3696" s="182" t="s">
        <v>4741</v>
      </c>
      <c r="S3696" s="226"/>
      <c r="T3696" s="676" t="s">
        <v>4687</v>
      </c>
      <c r="U3696" s="170"/>
      <c r="V3696" s="170"/>
      <c r="W3696" s="170"/>
      <c r="X3696" s="117"/>
      <c r="Y3696" s="171"/>
      <c r="Z3696" s="171"/>
      <c r="AA3696" s="171"/>
      <c r="AB3696" s="171"/>
      <c r="AC3696" s="171"/>
      <c r="AD3696" s="171"/>
      <c r="AE3696" s="171"/>
      <c r="AF3696" s="171"/>
      <c r="AG3696" s="171"/>
      <c r="AH3696" s="171"/>
      <c r="AI3696" s="171"/>
    </row>
    <row r="3697" spans="1:35" s="172" customFormat="1" ht="24" hidden="1" x14ac:dyDescent="0.2">
      <c r="A3697" s="167">
        <v>2</v>
      </c>
      <c r="B3697" s="647">
        <v>0</v>
      </c>
      <c r="C3697" s="647">
        <v>4</v>
      </c>
      <c r="D3697" s="647">
        <v>4</v>
      </c>
      <c r="E3697" s="163" t="s">
        <v>3862</v>
      </c>
      <c r="F3697" s="593" t="s">
        <v>4675</v>
      </c>
      <c r="G3697" s="143"/>
      <c r="H3697" s="166">
        <v>42320000</v>
      </c>
      <c r="I3697" s="180" t="s">
        <v>1508</v>
      </c>
      <c r="J3697" s="169"/>
      <c r="K3697" s="169"/>
      <c r="L3697" s="169"/>
      <c r="M3697" s="146"/>
      <c r="N3697" s="184"/>
      <c r="O3697" s="169"/>
      <c r="P3697" s="146"/>
      <c r="Q3697" s="146">
        <f t="shared" si="75"/>
        <v>0</v>
      </c>
      <c r="R3697" s="182" t="s">
        <v>4741</v>
      </c>
      <c r="S3697" s="226"/>
      <c r="T3697" s="676" t="s">
        <v>4687</v>
      </c>
      <c r="U3697" s="170"/>
      <c r="V3697" s="170"/>
      <c r="W3697" s="170"/>
      <c r="X3697" s="117"/>
      <c r="Y3697" s="171"/>
      <c r="Z3697" s="171"/>
      <c r="AA3697" s="171"/>
      <c r="AB3697" s="171"/>
      <c r="AC3697" s="171"/>
      <c r="AD3697" s="171"/>
      <c r="AE3697" s="171"/>
      <c r="AF3697" s="171"/>
      <c r="AG3697" s="171"/>
      <c r="AH3697" s="171"/>
      <c r="AI3697" s="171"/>
    </row>
    <row r="3698" spans="1:35" s="172" customFormat="1" ht="24" hidden="1" x14ac:dyDescent="0.2">
      <c r="A3698" s="167">
        <v>2</v>
      </c>
      <c r="B3698" s="647">
        <v>0</v>
      </c>
      <c r="C3698" s="647">
        <v>4</v>
      </c>
      <c r="D3698" s="647">
        <v>4</v>
      </c>
      <c r="E3698" s="163" t="s">
        <v>3862</v>
      </c>
      <c r="F3698" s="593" t="s">
        <v>4675</v>
      </c>
      <c r="G3698" s="143"/>
      <c r="H3698" s="166">
        <v>42320000</v>
      </c>
      <c r="I3698" s="180" t="s">
        <v>1509</v>
      </c>
      <c r="J3698" s="169"/>
      <c r="K3698" s="169"/>
      <c r="L3698" s="169"/>
      <c r="M3698" s="146"/>
      <c r="N3698" s="184"/>
      <c r="O3698" s="169"/>
      <c r="P3698" s="146"/>
      <c r="Q3698" s="146">
        <f t="shared" si="75"/>
        <v>0</v>
      </c>
      <c r="R3698" s="182" t="s">
        <v>4741</v>
      </c>
      <c r="S3698" s="226"/>
      <c r="T3698" s="676" t="s">
        <v>4687</v>
      </c>
      <c r="U3698" s="170"/>
      <c r="V3698" s="170"/>
      <c r="W3698" s="170"/>
      <c r="X3698" s="117"/>
      <c r="Y3698" s="171"/>
      <c r="Z3698" s="171"/>
      <c r="AA3698" s="171"/>
      <c r="AB3698" s="171"/>
      <c r="AC3698" s="171"/>
      <c r="AD3698" s="171"/>
      <c r="AE3698" s="171"/>
      <c r="AF3698" s="171"/>
      <c r="AG3698" s="171"/>
      <c r="AH3698" s="171"/>
      <c r="AI3698" s="171"/>
    </row>
    <row r="3699" spans="1:35" s="172" customFormat="1" ht="23.45" hidden="1" customHeight="1" x14ac:dyDescent="0.2">
      <c r="A3699" s="167">
        <v>2</v>
      </c>
      <c r="B3699" s="647">
        <v>0</v>
      </c>
      <c r="C3699" s="647">
        <v>4</v>
      </c>
      <c r="D3699" s="647">
        <v>4</v>
      </c>
      <c r="E3699" s="163" t="s">
        <v>3862</v>
      </c>
      <c r="F3699" s="593" t="s">
        <v>4675</v>
      </c>
      <c r="G3699" s="143"/>
      <c r="H3699" s="166">
        <v>42320000</v>
      </c>
      <c r="I3699" s="180" t="s">
        <v>1510</v>
      </c>
      <c r="J3699" s="169"/>
      <c r="K3699" s="169"/>
      <c r="L3699" s="169"/>
      <c r="M3699" s="146"/>
      <c r="N3699" s="184"/>
      <c r="O3699" s="169"/>
      <c r="P3699" s="146"/>
      <c r="Q3699" s="146">
        <f t="shared" si="75"/>
        <v>0</v>
      </c>
      <c r="R3699" s="182" t="s">
        <v>4741</v>
      </c>
      <c r="S3699" s="226"/>
      <c r="T3699" s="676" t="s">
        <v>4687</v>
      </c>
      <c r="U3699" s="170"/>
      <c r="V3699" s="170"/>
      <c r="W3699" s="170"/>
      <c r="X3699" s="117"/>
      <c r="Y3699" s="171"/>
      <c r="Z3699" s="171"/>
      <c r="AA3699" s="171"/>
      <c r="AB3699" s="171"/>
      <c r="AC3699" s="171"/>
      <c r="AD3699" s="171"/>
      <c r="AE3699" s="171"/>
      <c r="AF3699" s="171"/>
      <c r="AG3699" s="171"/>
      <c r="AH3699" s="171"/>
      <c r="AI3699" s="171"/>
    </row>
    <row r="3700" spans="1:35" s="172" customFormat="1" ht="19.899999999999999" hidden="1" customHeight="1" x14ac:dyDescent="0.2">
      <c r="A3700" s="167">
        <v>2</v>
      </c>
      <c r="B3700" s="647">
        <v>0</v>
      </c>
      <c r="C3700" s="647">
        <v>4</v>
      </c>
      <c r="D3700" s="647">
        <v>4</v>
      </c>
      <c r="E3700" s="163" t="s">
        <v>3862</v>
      </c>
      <c r="F3700" s="593" t="s">
        <v>4675</v>
      </c>
      <c r="G3700" s="143"/>
      <c r="H3700" s="166">
        <v>42320000</v>
      </c>
      <c r="I3700" s="180" t="s">
        <v>1511</v>
      </c>
      <c r="J3700" s="169"/>
      <c r="K3700" s="169"/>
      <c r="L3700" s="169"/>
      <c r="M3700" s="146"/>
      <c r="N3700" s="184"/>
      <c r="O3700" s="169"/>
      <c r="P3700" s="146"/>
      <c r="Q3700" s="146">
        <f t="shared" si="75"/>
        <v>0</v>
      </c>
      <c r="R3700" s="182" t="s">
        <v>4741</v>
      </c>
      <c r="S3700" s="226"/>
      <c r="T3700" s="676" t="s">
        <v>4687</v>
      </c>
      <c r="U3700" s="170"/>
      <c r="V3700" s="170"/>
      <c r="W3700" s="170"/>
      <c r="X3700" s="117"/>
      <c r="Y3700" s="171"/>
      <c r="Z3700" s="171"/>
      <c r="AA3700" s="171"/>
      <c r="AB3700" s="171"/>
      <c r="AC3700" s="171"/>
      <c r="AD3700" s="171"/>
      <c r="AE3700" s="171"/>
      <c r="AF3700" s="171"/>
      <c r="AG3700" s="171"/>
      <c r="AH3700" s="171"/>
      <c r="AI3700" s="171"/>
    </row>
    <row r="3701" spans="1:35" s="172" customFormat="1" ht="24" hidden="1" x14ac:dyDescent="0.2">
      <c r="A3701" s="167">
        <v>2</v>
      </c>
      <c r="B3701" s="647">
        <v>0</v>
      </c>
      <c r="C3701" s="647">
        <v>4</v>
      </c>
      <c r="D3701" s="647">
        <v>4</v>
      </c>
      <c r="E3701" s="163" t="s">
        <v>3862</v>
      </c>
      <c r="F3701" s="593" t="s">
        <v>4675</v>
      </c>
      <c r="G3701" s="143"/>
      <c r="H3701" s="166">
        <v>42320000</v>
      </c>
      <c r="I3701" s="180" t="s">
        <v>1512</v>
      </c>
      <c r="J3701" s="169"/>
      <c r="K3701" s="169"/>
      <c r="L3701" s="169"/>
      <c r="M3701" s="146"/>
      <c r="N3701" s="184"/>
      <c r="O3701" s="169"/>
      <c r="P3701" s="146"/>
      <c r="Q3701" s="146">
        <f t="shared" si="75"/>
        <v>0</v>
      </c>
      <c r="R3701" s="182" t="s">
        <v>4741</v>
      </c>
      <c r="S3701" s="226"/>
      <c r="T3701" s="676" t="s">
        <v>4687</v>
      </c>
      <c r="U3701" s="170"/>
      <c r="V3701" s="170"/>
      <c r="W3701" s="170"/>
      <c r="X3701" s="117"/>
      <c r="Y3701" s="171"/>
      <c r="Z3701" s="171"/>
      <c r="AA3701" s="171"/>
      <c r="AB3701" s="171"/>
      <c r="AC3701" s="171"/>
      <c r="AD3701" s="171"/>
      <c r="AE3701" s="171"/>
      <c r="AF3701" s="171"/>
      <c r="AG3701" s="171"/>
      <c r="AH3701" s="171"/>
      <c r="AI3701" s="171"/>
    </row>
    <row r="3702" spans="1:35" s="172" customFormat="1" ht="24" hidden="1" x14ac:dyDescent="0.2">
      <c r="A3702" s="167">
        <v>2</v>
      </c>
      <c r="B3702" s="647">
        <v>0</v>
      </c>
      <c r="C3702" s="647">
        <v>4</v>
      </c>
      <c r="D3702" s="647">
        <v>4</v>
      </c>
      <c r="E3702" s="163" t="s">
        <v>3862</v>
      </c>
      <c r="F3702" s="593" t="s">
        <v>4675</v>
      </c>
      <c r="G3702" s="143"/>
      <c r="H3702" s="166">
        <v>42320000</v>
      </c>
      <c r="I3702" s="180" t="s">
        <v>1513</v>
      </c>
      <c r="J3702" s="169"/>
      <c r="K3702" s="169"/>
      <c r="L3702" s="169"/>
      <c r="M3702" s="146"/>
      <c r="N3702" s="184"/>
      <c r="O3702" s="169"/>
      <c r="P3702" s="146"/>
      <c r="Q3702" s="146">
        <f t="shared" si="75"/>
        <v>0</v>
      </c>
      <c r="R3702" s="182" t="s">
        <v>4741</v>
      </c>
      <c r="S3702" s="226"/>
      <c r="T3702" s="676" t="s">
        <v>4687</v>
      </c>
      <c r="U3702" s="170"/>
      <c r="V3702" s="170"/>
      <c r="W3702" s="170"/>
      <c r="X3702" s="117"/>
      <c r="Y3702" s="171"/>
      <c r="Z3702" s="171"/>
      <c r="AA3702" s="171"/>
      <c r="AB3702" s="171"/>
      <c r="AC3702" s="171"/>
      <c r="AD3702" s="171"/>
      <c r="AE3702" s="171"/>
      <c r="AF3702" s="171"/>
      <c r="AG3702" s="171"/>
      <c r="AH3702" s="171"/>
      <c r="AI3702" s="171"/>
    </row>
    <row r="3703" spans="1:35" s="172" customFormat="1" ht="24" hidden="1" x14ac:dyDescent="0.2">
      <c r="A3703" s="167">
        <v>2</v>
      </c>
      <c r="B3703" s="647">
        <v>0</v>
      </c>
      <c r="C3703" s="647">
        <v>4</v>
      </c>
      <c r="D3703" s="647">
        <v>4</v>
      </c>
      <c r="E3703" s="163" t="s">
        <v>3862</v>
      </c>
      <c r="F3703" s="593" t="s">
        <v>4675</v>
      </c>
      <c r="G3703" s="143"/>
      <c r="H3703" s="166">
        <v>42296100</v>
      </c>
      <c r="I3703" s="180" t="s">
        <v>1514</v>
      </c>
      <c r="J3703" s="169"/>
      <c r="K3703" s="169"/>
      <c r="L3703" s="169"/>
      <c r="M3703" s="146"/>
      <c r="N3703" s="184"/>
      <c r="O3703" s="169"/>
      <c r="P3703" s="146"/>
      <c r="Q3703" s="146">
        <f t="shared" si="75"/>
        <v>0</v>
      </c>
      <c r="R3703" s="182" t="s">
        <v>4741</v>
      </c>
      <c r="S3703" s="226"/>
      <c r="T3703" s="676" t="s">
        <v>4687</v>
      </c>
      <c r="U3703" s="170"/>
      <c r="V3703" s="170"/>
      <c r="W3703" s="170"/>
      <c r="X3703" s="117"/>
      <c r="Y3703" s="171"/>
      <c r="Z3703" s="171"/>
      <c r="AA3703" s="171"/>
      <c r="AB3703" s="171"/>
      <c r="AC3703" s="171"/>
      <c r="AD3703" s="171"/>
      <c r="AE3703" s="171"/>
      <c r="AF3703" s="171"/>
      <c r="AG3703" s="171"/>
      <c r="AH3703" s="171"/>
      <c r="AI3703" s="171"/>
    </row>
    <row r="3704" spans="1:35" s="172" customFormat="1" ht="24" hidden="1" x14ac:dyDescent="0.2">
      <c r="A3704" s="167">
        <v>2</v>
      </c>
      <c r="B3704" s="647">
        <v>0</v>
      </c>
      <c r="C3704" s="647">
        <v>4</v>
      </c>
      <c r="D3704" s="647">
        <v>4</v>
      </c>
      <c r="E3704" s="163" t="s">
        <v>3862</v>
      </c>
      <c r="F3704" s="593" t="s">
        <v>4675</v>
      </c>
      <c r="G3704" s="143"/>
      <c r="H3704" s="166">
        <v>42296100</v>
      </c>
      <c r="I3704" s="180" t="s">
        <v>1515</v>
      </c>
      <c r="J3704" s="169"/>
      <c r="K3704" s="169"/>
      <c r="L3704" s="169"/>
      <c r="M3704" s="146"/>
      <c r="N3704" s="184"/>
      <c r="O3704" s="169"/>
      <c r="P3704" s="146"/>
      <c r="Q3704" s="146">
        <f t="shared" si="75"/>
        <v>0</v>
      </c>
      <c r="R3704" s="182" t="s">
        <v>4741</v>
      </c>
      <c r="S3704" s="226"/>
      <c r="T3704" s="676" t="s">
        <v>4687</v>
      </c>
      <c r="U3704" s="170"/>
      <c r="V3704" s="170"/>
      <c r="W3704" s="170"/>
      <c r="X3704" s="117"/>
      <c r="Y3704" s="171"/>
      <c r="Z3704" s="171"/>
      <c r="AA3704" s="171"/>
      <c r="AB3704" s="171"/>
      <c r="AC3704" s="171"/>
      <c r="AD3704" s="171"/>
      <c r="AE3704" s="171"/>
      <c r="AF3704" s="171"/>
      <c r="AG3704" s="171"/>
      <c r="AH3704" s="171"/>
      <c r="AI3704" s="171"/>
    </row>
    <row r="3705" spans="1:35" s="172" customFormat="1" ht="24" hidden="1" x14ac:dyDescent="0.2">
      <c r="A3705" s="167">
        <v>2</v>
      </c>
      <c r="B3705" s="647">
        <v>0</v>
      </c>
      <c r="C3705" s="647">
        <v>4</v>
      </c>
      <c r="D3705" s="647">
        <v>4</v>
      </c>
      <c r="E3705" s="163" t="s">
        <v>3862</v>
      </c>
      <c r="F3705" s="593" t="s">
        <v>4675</v>
      </c>
      <c r="G3705" s="143"/>
      <c r="H3705" s="166">
        <v>42141600</v>
      </c>
      <c r="I3705" s="180" t="s">
        <v>2619</v>
      </c>
      <c r="J3705" s="169"/>
      <c r="K3705" s="169"/>
      <c r="L3705" s="169"/>
      <c r="M3705" s="146"/>
      <c r="N3705" s="184"/>
      <c r="O3705" s="169"/>
      <c r="P3705" s="146"/>
      <c r="Q3705" s="146">
        <f t="shared" si="75"/>
        <v>0</v>
      </c>
      <c r="R3705" s="182" t="s">
        <v>4741</v>
      </c>
      <c r="S3705" s="226"/>
      <c r="T3705" s="676" t="s">
        <v>4687</v>
      </c>
      <c r="U3705" s="170"/>
      <c r="V3705" s="170"/>
      <c r="W3705" s="170"/>
      <c r="X3705" s="117"/>
      <c r="Y3705" s="171"/>
      <c r="Z3705" s="171"/>
      <c r="AA3705" s="171"/>
      <c r="AB3705" s="171"/>
      <c r="AC3705" s="171"/>
      <c r="AD3705" s="171"/>
      <c r="AE3705" s="171"/>
      <c r="AF3705" s="171"/>
      <c r="AG3705" s="171"/>
      <c r="AH3705" s="171"/>
      <c r="AI3705" s="171"/>
    </row>
    <row r="3706" spans="1:35" s="172" customFormat="1" ht="24" hidden="1" x14ac:dyDescent="0.2">
      <c r="A3706" s="167">
        <v>2</v>
      </c>
      <c r="B3706" s="647">
        <v>0</v>
      </c>
      <c r="C3706" s="647">
        <v>4</v>
      </c>
      <c r="D3706" s="647">
        <v>4</v>
      </c>
      <c r="E3706" s="163" t="s">
        <v>3862</v>
      </c>
      <c r="F3706" s="593" t="s">
        <v>4675</v>
      </c>
      <c r="G3706" s="143"/>
      <c r="H3706" s="166">
        <v>42141600</v>
      </c>
      <c r="I3706" s="180" t="s">
        <v>2620</v>
      </c>
      <c r="J3706" s="169"/>
      <c r="K3706" s="169"/>
      <c r="L3706" s="169"/>
      <c r="M3706" s="146"/>
      <c r="N3706" s="184"/>
      <c r="O3706" s="169"/>
      <c r="P3706" s="146"/>
      <c r="Q3706" s="146">
        <f t="shared" si="75"/>
        <v>0</v>
      </c>
      <c r="R3706" s="182" t="s">
        <v>4741</v>
      </c>
      <c r="S3706" s="226"/>
      <c r="T3706" s="676" t="s">
        <v>4687</v>
      </c>
      <c r="U3706" s="170"/>
      <c r="V3706" s="170"/>
      <c r="W3706" s="170"/>
      <c r="X3706" s="117"/>
      <c r="Y3706" s="171"/>
      <c r="Z3706" s="171"/>
      <c r="AA3706" s="171"/>
      <c r="AB3706" s="171"/>
      <c r="AC3706" s="171"/>
      <c r="AD3706" s="171"/>
      <c r="AE3706" s="171"/>
      <c r="AF3706" s="171"/>
      <c r="AG3706" s="171"/>
      <c r="AH3706" s="171"/>
      <c r="AI3706" s="171"/>
    </row>
    <row r="3707" spans="1:35" s="172" customFormat="1" ht="24" hidden="1" x14ac:dyDescent="0.2">
      <c r="A3707" s="167">
        <v>2</v>
      </c>
      <c r="B3707" s="647">
        <v>0</v>
      </c>
      <c r="C3707" s="647">
        <v>4</v>
      </c>
      <c r="D3707" s="647">
        <v>4</v>
      </c>
      <c r="E3707" s="163" t="s">
        <v>3862</v>
      </c>
      <c r="F3707" s="593" t="s">
        <v>4675</v>
      </c>
      <c r="G3707" s="143"/>
      <c r="H3707" s="166">
        <v>42320000</v>
      </c>
      <c r="I3707" s="180" t="s">
        <v>1744</v>
      </c>
      <c r="J3707" s="169"/>
      <c r="K3707" s="169"/>
      <c r="L3707" s="169"/>
      <c r="M3707" s="146"/>
      <c r="N3707" s="184"/>
      <c r="O3707" s="169"/>
      <c r="P3707" s="146"/>
      <c r="Q3707" s="146">
        <f t="shared" si="75"/>
        <v>0</v>
      </c>
      <c r="R3707" s="182" t="s">
        <v>4741</v>
      </c>
      <c r="S3707" s="226"/>
      <c r="T3707" s="676" t="s">
        <v>4687</v>
      </c>
      <c r="U3707" s="170"/>
      <c r="V3707" s="170"/>
      <c r="W3707" s="170"/>
      <c r="X3707" s="117"/>
      <c r="Y3707" s="171"/>
      <c r="Z3707" s="171"/>
      <c r="AA3707" s="171"/>
      <c r="AB3707" s="171"/>
      <c r="AC3707" s="171"/>
      <c r="AD3707" s="171"/>
      <c r="AE3707" s="171"/>
      <c r="AF3707" s="171"/>
      <c r="AG3707" s="171"/>
      <c r="AH3707" s="171"/>
      <c r="AI3707" s="171"/>
    </row>
    <row r="3708" spans="1:35" s="172" customFormat="1" ht="24" hidden="1" x14ac:dyDescent="0.2">
      <c r="A3708" s="167">
        <v>2</v>
      </c>
      <c r="B3708" s="647">
        <v>0</v>
      </c>
      <c r="C3708" s="647">
        <v>4</v>
      </c>
      <c r="D3708" s="647">
        <v>4</v>
      </c>
      <c r="E3708" s="163" t="s">
        <v>3862</v>
      </c>
      <c r="F3708" s="593" t="s">
        <v>4675</v>
      </c>
      <c r="G3708" s="143"/>
      <c r="H3708" s="166">
        <v>42320000</v>
      </c>
      <c r="I3708" s="180" t="s">
        <v>1745</v>
      </c>
      <c r="J3708" s="169"/>
      <c r="K3708" s="169"/>
      <c r="L3708" s="169"/>
      <c r="M3708" s="146"/>
      <c r="N3708" s="184"/>
      <c r="O3708" s="169"/>
      <c r="P3708" s="146"/>
      <c r="Q3708" s="146">
        <f t="shared" si="75"/>
        <v>0</v>
      </c>
      <c r="R3708" s="182" t="s">
        <v>4741</v>
      </c>
      <c r="S3708" s="226"/>
      <c r="T3708" s="676" t="s">
        <v>4687</v>
      </c>
      <c r="U3708" s="170"/>
      <c r="V3708" s="170"/>
      <c r="W3708" s="170"/>
      <c r="X3708" s="117"/>
      <c r="Y3708" s="171"/>
      <c r="Z3708" s="171"/>
      <c r="AA3708" s="171"/>
      <c r="AB3708" s="171"/>
      <c r="AC3708" s="171"/>
      <c r="AD3708" s="171"/>
      <c r="AE3708" s="171"/>
      <c r="AF3708" s="171"/>
      <c r="AG3708" s="171"/>
      <c r="AH3708" s="171"/>
      <c r="AI3708" s="171"/>
    </row>
    <row r="3709" spans="1:35" s="172" customFormat="1" ht="24" hidden="1" x14ac:dyDescent="0.2">
      <c r="A3709" s="167">
        <v>2</v>
      </c>
      <c r="B3709" s="647">
        <v>0</v>
      </c>
      <c r="C3709" s="647">
        <v>4</v>
      </c>
      <c r="D3709" s="647">
        <v>4</v>
      </c>
      <c r="E3709" s="163" t="s">
        <v>3862</v>
      </c>
      <c r="F3709" s="593" t="s">
        <v>4675</v>
      </c>
      <c r="G3709" s="143"/>
      <c r="H3709" s="166">
        <v>42320000</v>
      </c>
      <c r="I3709" s="180" t="s">
        <v>1746</v>
      </c>
      <c r="J3709" s="169"/>
      <c r="K3709" s="169"/>
      <c r="L3709" s="169"/>
      <c r="M3709" s="146"/>
      <c r="N3709" s="184"/>
      <c r="O3709" s="169"/>
      <c r="P3709" s="146"/>
      <c r="Q3709" s="146">
        <f t="shared" ref="Q3709:Q3772" si="76">+P3709</f>
        <v>0</v>
      </c>
      <c r="R3709" s="182" t="s">
        <v>4741</v>
      </c>
      <c r="S3709" s="226"/>
      <c r="T3709" s="676" t="s">
        <v>4687</v>
      </c>
      <c r="U3709" s="170"/>
      <c r="V3709" s="170"/>
      <c r="W3709" s="170"/>
      <c r="X3709" s="117"/>
      <c r="Y3709" s="171"/>
      <c r="Z3709" s="171"/>
      <c r="AA3709" s="171"/>
      <c r="AB3709" s="171"/>
      <c r="AC3709" s="171"/>
      <c r="AD3709" s="171"/>
      <c r="AE3709" s="171"/>
      <c r="AF3709" s="171"/>
      <c r="AG3709" s="171"/>
      <c r="AH3709" s="171"/>
      <c r="AI3709" s="171"/>
    </row>
    <row r="3710" spans="1:35" s="172" customFormat="1" ht="24" hidden="1" x14ac:dyDescent="0.2">
      <c r="A3710" s="167">
        <v>2</v>
      </c>
      <c r="B3710" s="647">
        <v>0</v>
      </c>
      <c r="C3710" s="647">
        <v>4</v>
      </c>
      <c r="D3710" s="647">
        <v>4</v>
      </c>
      <c r="E3710" s="163" t="s">
        <v>3862</v>
      </c>
      <c r="F3710" s="593" t="s">
        <v>4675</v>
      </c>
      <c r="G3710" s="143"/>
      <c r="H3710" s="166">
        <v>42320000</v>
      </c>
      <c r="I3710" s="180" t="s">
        <v>1747</v>
      </c>
      <c r="J3710" s="169"/>
      <c r="K3710" s="169"/>
      <c r="L3710" s="169"/>
      <c r="M3710" s="146"/>
      <c r="N3710" s="184"/>
      <c r="O3710" s="169"/>
      <c r="P3710" s="146"/>
      <c r="Q3710" s="146">
        <f t="shared" si="76"/>
        <v>0</v>
      </c>
      <c r="R3710" s="182" t="s">
        <v>4741</v>
      </c>
      <c r="S3710" s="226"/>
      <c r="T3710" s="676" t="s">
        <v>4687</v>
      </c>
      <c r="U3710" s="170"/>
      <c r="V3710" s="170"/>
      <c r="W3710" s="170"/>
      <c r="X3710" s="117"/>
      <c r="Y3710" s="171"/>
      <c r="Z3710" s="171"/>
      <c r="AA3710" s="171"/>
      <c r="AB3710" s="171"/>
      <c r="AC3710" s="171"/>
      <c r="AD3710" s="171"/>
      <c r="AE3710" s="171"/>
      <c r="AF3710" s="171"/>
      <c r="AG3710" s="171"/>
      <c r="AH3710" s="171"/>
      <c r="AI3710" s="171"/>
    </row>
    <row r="3711" spans="1:35" s="172" customFormat="1" ht="24" hidden="1" x14ac:dyDescent="0.2">
      <c r="A3711" s="167">
        <v>2</v>
      </c>
      <c r="B3711" s="647">
        <v>0</v>
      </c>
      <c r="C3711" s="647">
        <v>4</v>
      </c>
      <c r="D3711" s="647">
        <v>4</v>
      </c>
      <c r="E3711" s="163" t="s">
        <v>3862</v>
      </c>
      <c r="F3711" s="593" t="s">
        <v>4675</v>
      </c>
      <c r="G3711" s="143"/>
      <c r="H3711" s="166">
        <v>42320000</v>
      </c>
      <c r="I3711" s="180" t="s">
        <v>1748</v>
      </c>
      <c r="J3711" s="169"/>
      <c r="K3711" s="169"/>
      <c r="L3711" s="169"/>
      <c r="M3711" s="146"/>
      <c r="N3711" s="184"/>
      <c r="O3711" s="169"/>
      <c r="P3711" s="146"/>
      <c r="Q3711" s="146">
        <f t="shared" si="76"/>
        <v>0</v>
      </c>
      <c r="R3711" s="182" t="s">
        <v>4741</v>
      </c>
      <c r="S3711" s="226"/>
      <c r="T3711" s="676" t="s">
        <v>4687</v>
      </c>
      <c r="U3711" s="170"/>
      <c r="V3711" s="170"/>
      <c r="W3711" s="170"/>
      <c r="X3711" s="117"/>
      <c r="Y3711" s="171"/>
      <c r="Z3711" s="171"/>
      <c r="AA3711" s="171"/>
      <c r="AB3711" s="171"/>
      <c r="AC3711" s="171"/>
      <c r="AD3711" s="171"/>
      <c r="AE3711" s="171"/>
      <c r="AF3711" s="171"/>
      <c r="AG3711" s="171"/>
      <c r="AH3711" s="171"/>
      <c r="AI3711" s="171"/>
    </row>
    <row r="3712" spans="1:35" s="172" customFormat="1" ht="24" hidden="1" x14ac:dyDescent="0.2">
      <c r="A3712" s="167">
        <v>2</v>
      </c>
      <c r="B3712" s="647">
        <v>0</v>
      </c>
      <c r="C3712" s="647">
        <v>4</v>
      </c>
      <c r="D3712" s="647">
        <v>4</v>
      </c>
      <c r="E3712" s="163" t="s">
        <v>3862</v>
      </c>
      <c r="F3712" s="593" t="s">
        <v>4675</v>
      </c>
      <c r="G3712" s="143"/>
      <c r="H3712" s="166">
        <v>42320000</v>
      </c>
      <c r="I3712" s="180" t="s">
        <v>1749</v>
      </c>
      <c r="J3712" s="169"/>
      <c r="K3712" s="169"/>
      <c r="L3712" s="169"/>
      <c r="M3712" s="146"/>
      <c r="N3712" s="184"/>
      <c r="O3712" s="169"/>
      <c r="P3712" s="146"/>
      <c r="Q3712" s="146">
        <f t="shared" si="76"/>
        <v>0</v>
      </c>
      <c r="R3712" s="182" t="s">
        <v>4741</v>
      </c>
      <c r="S3712" s="226"/>
      <c r="T3712" s="676" t="s">
        <v>4687</v>
      </c>
      <c r="U3712" s="170"/>
      <c r="V3712" s="170"/>
      <c r="W3712" s="170"/>
      <c r="X3712" s="117"/>
      <c r="Y3712" s="171"/>
      <c r="Z3712" s="171"/>
      <c r="AA3712" s="171"/>
      <c r="AB3712" s="171"/>
      <c r="AC3712" s="171"/>
      <c r="AD3712" s="171"/>
      <c r="AE3712" s="171"/>
      <c r="AF3712" s="171"/>
      <c r="AG3712" s="171"/>
      <c r="AH3712" s="171"/>
      <c r="AI3712" s="171"/>
    </row>
    <row r="3713" spans="1:35" s="172" customFormat="1" ht="24" hidden="1" x14ac:dyDescent="0.2">
      <c r="A3713" s="167">
        <v>2</v>
      </c>
      <c r="B3713" s="647">
        <v>0</v>
      </c>
      <c r="C3713" s="647">
        <v>4</v>
      </c>
      <c r="D3713" s="647">
        <v>4</v>
      </c>
      <c r="E3713" s="163" t="s">
        <v>3862</v>
      </c>
      <c r="F3713" s="593" t="s">
        <v>4675</v>
      </c>
      <c r="G3713" s="143"/>
      <c r="H3713" s="166">
        <v>42311500</v>
      </c>
      <c r="I3713" s="180" t="s">
        <v>1193</v>
      </c>
      <c r="J3713" s="169"/>
      <c r="K3713" s="169"/>
      <c r="L3713" s="169"/>
      <c r="M3713" s="146"/>
      <c r="N3713" s="184"/>
      <c r="O3713" s="169"/>
      <c r="P3713" s="146"/>
      <c r="Q3713" s="146">
        <f t="shared" si="76"/>
        <v>0</v>
      </c>
      <c r="R3713" s="182" t="s">
        <v>4741</v>
      </c>
      <c r="S3713" s="226"/>
      <c r="T3713" s="676" t="s">
        <v>4687</v>
      </c>
      <c r="U3713" s="170"/>
      <c r="V3713" s="170"/>
      <c r="W3713" s="170"/>
      <c r="X3713" s="117"/>
      <c r="Y3713" s="171"/>
      <c r="Z3713" s="171"/>
      <c r="AA3713" s="171"/>
      <c r="AB3713" s="171"/>
      <c r="AC3713" s="171"/>
      <c r="AD3713" s="171"/>
      <c r="AE3713" s="171"/>
      <c r="AF3713" s="171"/>
      <c r="AG3713" s="171"/>
      <c r="AH3713" s="171"/>
      <c r="AI3713" s="171"/>
    </row>
    <row r="3714" spans="1:35" s="172" customFormat="1" ht="24" hidden="1" x14ac:dyDescent="0.2">
      <c r="A3714" s="167">
        <v>2</v>
      </c>
      <c r="B3714" s="647">
        <v>0</v>
      </c>
      <c r="C3714" s="647">
        <v>4</v>
      </c>
      <c r="D3714" s="647">
        <v>4</v>
      </c>
      <c r="E3714" s="163" t="s">
        <v>3862</v>
      </c>
      <c r="F3714" s="593" t="s">
        <v>4675</v>
      </c>
      <c r="G3714" s="143"/>
      <c r="H3714" s="166">
        <v>42311500</v>
      </c>
      <c r="I3714" s="180" t="s">
        <v>1194</v>
      </c>
      <c r="J3714" s="169"/>
      <c r="K3714" s="169"/>
      <c r="L3714" s="169"/>
      <c r="M3714" s="146"/>
      <c r="N3714" s="184"/>
      <c r="O3714" s="169"/>
      <c r="P3714" s="146"/>
      <c r="Q3714" s="146">
        <f t="shared" si="76"/>
        <v>0</v>
      </c>
      <c r="R3714" s="182" t="s">
        <v>4741</v>
      </c>
      <c r="S3714" s="226"/>
      <c r="T3714" s="676" t="s">
        <v>4687</v>
      </c>
      <c r="U3714" s="170"/>
      <c r="V3714" s="170"/>
      <c r="W3714" s="170"/>
      <c r="X3714" s="117"/>
      <c r="Y3714" s="171"/>
      <c r="Z3714" s="171"/>
      <c r="AA3714" s="171"/>
      <c r="AB3714" s="171"/>
      <c r="AC3714" s="171"/>
      <c r="AD3714" s="171"/>
      <c r="AE3714" s="171"/>
      <c r="AF3714" s="171"/>
      <c r="AG3714" s="171"/>
      <c r="AH3714" s="171"/>
      <c r="AI3714" s="171"/>
    </row>
    <row r="3715" spans="1:35" s="172" customFormat="1" ht="24" hidden="1" x14ac:dyDescent="0.2">
      <c r="A3715" s="167">
        <v>2</v>
      </c>
      <c r="B3715" s="647">
        <v>0</v>
      </c>
      <c r="C3715" s="647">
        <v>4</v>
      </c>
      <c r="D3715" s="647">
        <v>4</v>
      </c>
      <c r="E3715" s="163" t="s">
        <v>3862</v>
      </c>
      <c r="F3715" s="593" t="s">
        <v>4675</v>
      </c>
      <c r="G3715" s="143"/>
      <c r="H3715" s="166">
        <v>42221500</v>
      </c>
      <c r="I3715" s="180" t="s">
        <v>660</v>
      </c>
      <c r="J3715" s="169"/>
      <c r="K3715" s="169"/>
      <c r="L3715" s="169"/>
      <c r="M3715" s="146"/>
      <c r="N3715" s="184"/>
      <c r="O3715" s="169"/>
      <c r="P3715" s="146"/>
      <c r="Q3715" s="146">
        <f t="shared" si="76"/>
        <v>0</v>
      </c>
      <c r="R3715" s="182" t="s">
        <v>4741</v>
      </c>
      <c r="S3715" s="226"/>
      <c r="T3715" s="676" t="s">
        <v>4687</v>
      </c>
      <c r="U3715" s="170"/>
      <c r="V3715" s="170"/>
      <c r="W3715" s="170"/>
      <c r="X3715" s="117"/>
      <c r="Y3715" s="171"/>
      <c r="Z3715" s="171"/>
      <c r="AA3715" s="171"/>
      <c r="AB3715" s="171"/>
      <c r="AC3715" s="171"/>
      <c r="AD3715" s="171"/>
      <c r="AE3715" s="171"/>
      <c r="AF3715" s="171"/>
      <c r="AG3715" s="171"/>
      <c r="AH3715" s="171"/>
      <c r="AI3715" s="171"/>
    </row>
    <row r="3716" spans="1:35" s="172" customFormat="1" ht="24" hidden="1" x14ac:dyDescent="0.2">
      <c r="A3716" s="167">
        <v>2</v>
      </c>
      <c r="B3716" s="647">
        <v>0</v>
      </c>
      <c r="C3716" s="647">
        <v>4</v>
      </c>
      <c r="D3716" s="647">
        <v>4</v>
      </c>
      <c r="E3716" s="163" t="s">
        <v>3862</v>
      </c>
      <c r="F3716" s="593" t="s">
        <v>4675</v>
      </c>
      <c r="G3716" s="143"/>
      <c r="H3716" s="166">
        <v>42290000</v>
      </c>
      <c r="I3716" s="180" t="s">
        <v>1750</v>
      </c>
      <c r="J3716" s="169"/>
      <c r="K3716" s="169"/>
      <c r="L3716" s="169"/>
      <c r="M3716" s="146"/>
      <c r="N3716" s="184"/>
      <c r="O3716" s="169"/>
      <c r="P3716" s="146"/>
      <c r="Q3716" s="146">
        <f t="shared" si="76"/>
        <v>0</v>
      </c>
      <c r="R3716" s="182" t="s">
        <v>4741</v>
      </c>
      <c r="S3716" s="226"/>
      <c r="T3716" s="676" t="s">
        <v>4687</v>
      </c>
      <c r="U3716" s="170"/>
      <c r="V3716" s="170"/>
      <c r="W3716" s="170"/>
      <c r="X3716" s="117"/>
      <c r="Y3716" s="171"/>
      <c r="Z3716" s="171"/>
      <c r="AA3716" s="171"/>
      <c r="AB3716" s="171"/>
      <c r="AC3716" s="171"/>
      <c r="AD3716" s="171"/>
      <c r="AE3716" s="171"/>
      <c r="AF3716" s="171"/>
      <c r="AG3716" s="171"/>
      <c r="AH3716" s="171"/>
      <c r="AI3716" s="171"/>
    </row>
    <row r="3717" spans="1:35" s="172" customFormat="1" ht="27.75" hidden="1" customHeight="1" x14ac:dyDescent="0.2">
      <c r="A3717" s="167">
        <v>2</v>
      </c>
      <c r="B3717" s="647">
        <v>0</v>
      </c>
      <c r="C3717" s="647">
        <v>4</v>
      </c>
      <c r="D3717" s="647">
        <v>4</v>
      </c>
      <c r="E3717" s="163" t="s">
        <v>3862</v>
      </c>
      <c r="F3717" s="593" t="s">
        <v>4675</v>
      </c>
      <c r="G3717" s="143"/>
      <c r="H3717" s="166"/>
      <c r="I3717" s="180" t="s">
        <v>4964</v>
      </c>
      <c r="J3717" s="169"/>
      <c r="K3717" s="169"/>
      <c r="L3717" s="169"/>
      <c r="M3717" s="146"/>
      <c r="N3717" s="184" t="s">
        <v>4965</v>
      </c>
      <c r="O3717" s="169">
        <v>2</v>
      </c>
      <c r="P3717" s="146"/>
      <c r="Q3717" s="146">
        <f t="shared" si="76"/>
        <v>0</v>
      </c>
      <c r="R3717" s="226" t="s">
        <v>4741</v>
      </c>
      <c r="S3717" s="226"/>
      <c r="T3717" s="676" t="s">
        <v>4687</v>
      </c>
      <c r="U3717" s="170"/>
      <c r="V3717" s="170"/>
      <c r="W3717" s="170"/>
      <c r="X3717" s="117"/>
      <c r="Y3717" s="171"/>
      <c r="Z3717" s="171"/>
      <c r="AA3717" s="171"/>
      <c r="AB3717" s="171"/>
      <c r="AC3717" s="171"/>
      <c r="AD3717" s="171"/>
      <c r="AE3717" s="171"/>
      <c r="AF3717" s="171"/>
      <c r="AG3717" s="171"/>
      <c r="AH3717" s="171"/>
      <c r="AI3717" s="171"/>
    </row>
    <row r="3718" spans="1:35" s="172" customFormat="1" ht="24" hidden="1" x14ac:dyDescent="0.2">
      <c r="A3718" s="167">
        <v>2</v>
      </c>
      <c r="B3718" s="647">
        <v>0</v>
      </c>
      <c r="C3718" s="647">
        <v>4</v>
      </c>
      <c r="D3718" s="647">
        <v>4</v>
      </c>
      <c r="E3718" s="163" t="s">
        <v>3862</v>
      </c>
      <c r="F3718" s="593" t="s">
        <v>4675</v>
      </c>
      <c r="G3718" s="143"/>
      <c r="H3718" s="166">
        <v>42261500</v>
      </c>
      <c r="I3718" s="180" t="s">
        <v>1751</v>
      </c>
      <c r="J3718" s="169"/>
      <c r="K3718" s="169"/>
      <c r="L3718" s="169"/>
      <c r="M3718" s="146"/>
      <c r="N3718" s="184"/>
      <c r="O3718" s="169"/>
      <c r="P3718" s="146"/>
      <c r="Q3718" s="146">
        <f t="shared" si="76"/>
        <v>0</v>
      </c>
      <c r="R3718" s="226" t="s">
        <v>4741</v>
      </c>
      <c r="S3718" s="226"/>
      <c r="T3718" s="676" t="s">
        <v>4687</v>
      </c>
      <c r="U3718" s="170"/>
      <c r="V3718" s="170"/>
      <c r="W3718" s="170"/>
      <c r="X3718" s="117"/>
      <c r="Y3718" s="171"/>
      <c r="Z3718" s="171"/>
      <c r="AA3718" s="171"/>
      <c r="AB3718" s="171"/>
      <c r="AC3718" s="171"/>
      <c r="AD3718" s="171"/>
      <c r="AE3718" s="171"/>
      <c r="AF3718" s="171"/>
      <c r="AG3718" s="171"/>
      <c r="AH3718" s="171"/>
      <c r="AI3718" s="171"/>
    </row>
    <row r="3719" spans="1:35" s="172" customFormat="1" ht="24" hidden="1" x14ac:dyDescent="0.2">
      <c r="A3719" s="167">
        <v>2</v>
      </c>
      <c r="B3719" s="647">
        <v>0</v>
      </c>
      <c r="C3719" s="647">
        <v>4</v>
      </c>
      <c r="D3719" s="647">
        <v>4</v>
      </c>
      <c r="E3719" s="163" t="s">
        <v>3862</v>
      </c>
      <c r="F3719" s="593" t="s">
        <v>4675</v>
      </c>
      <c r="G3719" s="143"/>
      <c r="H3719" s="166">
        <v>42293500</v>
      </c>
      <c r="I3719" s="180" t="s">
        <v>1752</v>
      </c>
      <c r="J3719" s="169"/>
      <c r="K3719" s="169"/>
      <c r="L3719" s="169"/>
      <c r="M3719" s="146"/>
      <c r="N3719" s="184"/>
      <c r="O3719" s="169"/>
      <c r="P3719" s="146"/>
      <c r="Q3719" s="146">
        <f t="shared" si="76"/>
        <v>0</v>
      </c>
      <c r="R3719" s="226" t="s">
        <v>4741</v>
      </c>
      <c r="S3719" s="226"/>
      <c r="T3719" s="676" t="s">
        <v>4687</v>
      </c>
      <c r="U3719" s="170"/>
      <c r="V3719" s="170"/>
      <c r="W3719" s="170"/>
      <c r="X3719" s="117"/>
      <c r="Y3719" s="171"/>
      <c r="Z3719" s="171"/>
      <c r="AA3719" s="171"/>
      <c r="AB3719" s="171"/>
      <c r="AC3719" s="171"/>
      <c r="AD3719" s="171"/>
      <c r="AE3719" s="171"/>
      <c r="AF3719" s="171"/>
      <c r="AG3719" s="171"/>
      <c r="AH3719" s="171"/>
      <c r="AI3719" s="171"/>
    </row>
    <row r="3720" spans="1:35" s="172" customFormat="1" ht="24" hidden="1" x14ac:dyDescent="0.2">
      <c r="A3720" s="167">
        <v>2</v>
      </c>
      <c r="B3720" s="647">
        <v>0</v>
      </c>
      <c r="C3720" s="647">
        <v>4</v>
      </c>
      <c r="D3720" s="647">
        <v>4</v>
      </c>
      <c r="E3720" s="163" t="s">
        <v>3862</v>
      </c>
      <c r="F3720" s="593" t="s">
        <v>4675</v>
      </c>
      <c r="G3720" s="143"/>
      <c r="H3720" s="166">
        <v>12142104</v>
      </c>
      <c r="I3720" s="180" t="s">
        <v>2736</v>
      </c>
      <c r="J3720" s="169"/>
      <c r="K3720" s="169"/>
      <c r="L3720" s="169"/>
      <c r="M3720" s="146"/>
      <c r="N3720" s="184"/>
      <c r="O3720" s="169"/>
      <c r="P3720" s="146"/>
      <c r="Q3720" s="146">
        <f t="shared" si="76"/>
        <v>0</v>
      </c>
      <c r="R3720" s="226" t="s">
        <v>4741</v>
      </c>
      <c r="S3720" s="226"/>
      <c r="T3720" s="676" t="s">
        <v>4687</v>
      </c>
      <c r="U3720" s="170"/>
      <c r="V3720" s="170"/>
      <c r="W3720" s="170"/>
      <c r="X3720" s="117"/>
      <c r="Y3720" s="171"/>
      <c r="Z3720" s="171"/>
      <c r="AA3720" s="171"/>
      <c r="AB3720" s="171"/>
      <c r="AC3720" s="171"/>
      <c r="AD3720" s="171"/>
      <c r="AE3720" s="171"/>
      <c r="AF3720" s="171"/>
      <c r="AG3720" s="171"/>
      <c r="AH3720" s="171"/>
      <c r="AI3720" s="171"/>
    </row>
    <row r="3721" spans="1:35" s="172" customFormat="1" ht="24" hidden="1" x14ac:dyDescent="0.2">
      <c r="A3721" s="167">
        <v>2</v>
      </c>
      <c r="B3721" s="647">
        <v>0</v>
      </c>
      <c r="C3721" s="647">
        <v>4</v>
      </c>
      <c r="D3721" s="647">
        <v>4</v>
      </c>
      <c r="E3721" s="163" t="s">
        <v>3862</v>
      </c>
      <c r="F3721" s="593" t="s">
        <v>4675</v>
      </c>
      <c r="G3721" s="143"/>
      <c r="H3721" s="166">
        <v>42143103</v>
      </c>
      <c r="I3721" s="180" t="s">
        <v>1755</v>
      </c>
      <c r="J3721" s="169"/>
      <c r="K3721" s="169"/>
      <c r="L3721" s="169"/>
      <c r="M3721" s="146"/>
      <c r="N3721" s="184"/>
      <c r="O3721" s="169"/>
      <c r="P3721" s="146"/>
      <c r="Q3721" s="146">
        <f t="shared" si="76"/>
        <v>0</v>
      </c>
      <c r="R3721" s="226" t="s">
        <v>4741</v>
      </c>
      <c r="S3721" s="226"/>
      <c r="T3721" s="676" t="s">
        <v>4687</v>
      </c>
      <c r="U3721" s="170"/>
      <c r="V3721" s="170"/>
      <c r="W3721" s="170"/>
      <c r="X3721" s="117"/>
      <c r="Y3721" s="171"/>
      <c r="Z3721" s="171"/>
      <c r="AA3721" s="171"/>
      <c r="AB3721" s="171"/>
      <c r="AC3721" s="171"/>
      <c r="AD3721" s="171"/>
      <c r="AE3721" s="171"/>
      <c r="AF3721" s="171"/>
      <c r="AG3721" s="171"/>
      <c r="AH3721" s="171"/>
      <c r="AI3721" s="171"/>
    </row>
    <row r="3722" spans="1:35" s="172" customFormat="1" ht="24" hidden="1" x14ac:dyDescent="0.2">
      <c r="A3722" s="167">
        <v>2</v>
      </c>
      <c r="B3722" s="647">
        <v>0</v>
      </c>
      <c r="C3722" s="647">
        <v>4</v>
      </c>
      <c r="D3722" s="647">
        <v>4</v>
      </c>
      <c r="E3722" s="163" t="s">
        <v>3862</v>
      </c>
      <c r="F3722" s="593" t="s">
        <v>4675</v>
      </c>
      <c r="G3722" s="143"/>
      <c r="H3722" s="166">
        <v>42000000</v>
      </c>
      <c r="I3722" s="180" t="s">
        <v>1756</v>
      </c>
      <c r="J3722" s="169"/>
      <c r="K3722" s="169"/>
      <c r="L3722" s="169"/>
      <c r="M3722" s="146"/>
      <c r="N3722" s="184"/>
      <c r="O3722" s="169"/>
      <c r="P3722" s="146"/>
      <c r="Q3722" s="146">
        <f t="shared" si="76"/>
        <v>0</v>
      </c>
      <c r="R3722" s="226" t="s">
        <v>4741</v>
      </c>
      <c r="S3722" s="226"/>
      <c r="T3722" s="676" t="s">
        <v>4687</v>
      </c>
      <c r="U3722" s="170"/>
      <c r="V3722" s="170"/>
      <c r="W3722" s="170"/>
      <c r="X3722" s="117"/>
      <c r="Y3722" s="171"/>
      <c r="Z3722" s="171"/>
      <c r="AA3722" s="171"/>
      <c r="AB3722" s="171"/>
      <c r="AC3722" s="171"/>
      <c r="AD3722" s="171"/>
      <c r="AE3722" s="171"/>
      <c r="AF3722" s="171"/>
      <c r="AG3722" s="171"/>
      <c r="AH3722" s="171"/>
      <c r="AI3722" s="171"/>
    </row>
    <row r="3723" spans="1:35" s="172" customFormat="1" ht="24" hidden="1" x14ac:dyDescent="0.2">
      <c r="A3723" s="167">
        <v>2</v>
      </c>
      <c r="B3723" s="647">
        <v>0</v>
      </c>
      <c r="C3723" s="647">
        <v>4</v>
      </c>
      <c r="D3723" s="647">
        <v>4</v>
      </c>
      <c r="E3723" s="163" t="s">
        <v>3862</v>
      </c>
      <c r="F3723" s="593" t="s">
        <v>4675</v>
      </c>
      <c r="G3723" s="143"/>
      <c r="H3723" s="166">
        <v>42000000</v>
      </c>
      <c r="I3723" s="180" t="s">
        <v>1757</v>
      </c>
      <c r="J3723" s="169"/>
      <c r="K3723" s="169"/>
      <c r="L3723" s="169"/>
      <c r="M3723" s="146"/>
      <c r="N3723" s="184"/>
      <c r="O3723" s="169"/>
      <c r="P3723" s="146"/>
      <c r="Q3723" s="146">
        <f t="shared" si="76"/>
        <v>0</v>
      </c>
      <c r="R3723" s="226" t="s">
        <v>4741</v>
      </c>
      <c r="S3723" s="226"/>
      <c r="T3723" s="676" t="s">
        <v>4687</v>
      </c>
      <c r="U3723" s="170"/>
      <c r="V3723" s="170"/>
      <c r="W3723" s="170"/>
      <c r="X3723" s="117"/>
      <c r="Y3723" s="171"/>
      <c r="Z3723" s="171"/>
      <c r="AA3723" s="171"/>
      <c r="AB3723" s="171"/>
      <c r="AC3723" s="171"/>
      <c r="AD3723" s="171"/>
      <c r="AE3723" s="171"/>
      <c r="AF3723" s="171"/>
      <c r="AG3723" s="171"/>
      <c r="AH3723" s="171"/>
      <c r="AI3723" s="171"/>
    </row>
    <row r="3724" spans="1:35" s="172" customFormat="1" ht="24" hidden="1" x14ac:dyDescent="0.2">
      <c r="A3724" s="167">
        <v>2</v>
      </c>
      <c r="B3724" s="647">
        <v>0</v>
      </c>
      <c r="C3724" s="647">
        <v>4</v>
      </c>
      <c r="D3724" s="647">
        <v>4</v>
      </c>
      <c r="E3724" s="163" t="s">
        <v>3862</v>
      </c>
      <c r="F3724" s="593" t="s">
        <v>4675</v>
      </c>
      <c r="G3724" s="143"/>
      <c r="H3724" s="166">
        <v>42000000</v>
      </c>
      <c r="I3724" s="180" t="s">
        <v>2737</v>
      </c>
      <c r="J3724" s="169"/>
      <c r="K3724" s="169"/>
      <c r="L3724" s="169"/>
      <c r="M3724" s="146"/>
      <c r="N3724" s="184"/>
      <c r="O3724" s="169"/>
      <c r="P3724" s="146"/>
      <c r="Q3724" s="146">
        <f t="shared" si="76"/>
        <v>0</v>
      </c>
      <c r="R3724" s="226" t="s">
        <v>4741</v>
      </c>
      <c r="S3724" s="226"/>
      <c r="T3724" s="676" t="s">
        <v>4687</v>
      </c>
      <c r="U3724" s="170"/>
      <c r="V3724" s="170"/>
      <c r="W3724" s="170"/>
      <c r="X3724" s="117"/>
      <c r="Y3724" s="171"/>
      <c r="Z3724" s="171"/>
      <c r="AA3724" s="171"/>
      <c r="AB3724" s="171"/>
      <c r="AC3724" s="171"/>
      <c r="AD3724" s="171"/>
      <c r="AE3724" s="171"/>
      <c r="AF3724" s="171"/>
      <c r="AG3724" s="171"/>
      <c r="AH3724" s="171"/>
      <c r="AI3724" s="171"/>
    </row>
    <row r="3725" spans="1:35" s="172" customFormat="1" ht="24" hidden="1" x14ac:dyDescent="0.2">
      <c r="A3725" s="167">
        <v>2</v>
      </c>
      <c r="B3725" s="647">
        <v>0</v>
      </c>
      <c r="C3725" s="647">
        <v>4</v>
      </c>
      <c r="D3725" s="647">
        <v>4</v>
      </c>
      <c r="E3725" s="163" t="s">
        <v>3862</v>
      </c>
      <c r="F3725" s="593" t="s">
        <v>4675</v>
      </c>
      <c r="G3725" s="143"/>
      <c r="H3725" s="166">
        <v>42000000</v>
      </c>
      <c r="I3725" s="180" t="s">
        <v>1758</v>
      </c>
      <c r="J3725" s="169"/>
      <c r="K3725" s="169"/>
      <c r="L3725" s="169"/>
      <c r="M3725" s="146"/>
      <c r="N3725" s="184"/>
      <c r="O3725" s="169"/>
      <c r="P3725" s="146"/>
      <c r="Q3725" s="146">
        <f t="shared" si="76"/>
        <v>0</v>
      </c>
      <c r="R3725" s="226" t="s">
        <v>4741</v>
      </c>
      <c r="S3725" s="226"/>
      <c r="T3725" s="676" t="s">
        <v>4687</v>
      </c>
      <c r="U3725" s="170"/>
      <c r="V3725" s="170"/>
      <c r="W3725" s="170"/>
      <c r="X3725" s="117"/>
      <c r="Y3725" s="171"/>
      <c r="Z3725" s="171"/>
      <c r="AA3725" s="171"/>
      <c r="AB3725" s="171"/>
      <c r="AC3725" s="171"/>
      <c r="AD3725" s="171"/>
      <c r="AE3725" s="171"/>
      <c r="AF3725" s="171"/>
      <c r="AG3725" s="171"/>
      <c r="AH3725" s="171"/>
      <c r="AI3725" s="171"/>
    </row>
    <row r="3726" spans="1:35" s="172" customFormat="1" ht="24" hidden="1" x14ac:dyDescent="0.2">
      <c r="A3726" s="167">
        <v>2</v>
      </c>
      <c r="B3726" s="647">
        <v>0</v>
      </c>
      <c r="C3726" s="647">
        <v>4</v>
      </c>
      <c r="D3726" s="647">
        <v>4</v>
      </c>
      <c r="E3726" s="163" t="s">
        <v>3862</v>
      </c>
      <c r="F3726" s="593" t="s">
        <v>4675</v>
      </c>
      <c r="G3726" s="143"/>
      <c r="H3726" s="166">
        <v>39121436</v>
      </c>
      <c r="I3726" s="180" t="s">
        <v>661</v>
      </c>
      <c r="J3726" s="169"/>
      <c r="K3726" s="169"/>
      <c r="L3726" s="169"/>
      <c r="M3726" s="146"/>
      <c r="N3726" s="184"/>
      <c r="O3726" s="169"/>
      <c r="P3726" s="146"/>
      <c r="Q3726" s="146">
        <f t="shared" si="76"/>
        <v>0</v>
      </c>
      <c r="R3726" s="226" t="s">
        <v>4741</v>
      </c>
      <c r="S3726" s="226"/>
      <c r="T3726" s="676" t="s">
        <v>4687</v>
      </c>
      <c r="U3726" s="170"/>
      <c r="V3726" s="170"/>
      <c r="W3726" s="170"/>
      <c r="X3726" s="117"/>
      <c r="Y3726" s="171"/>
      <c r="Z3726" s="171"/>
      <c r="AA3726" s="171"/>
      <c r="AB3726" s="171"/>
      <c r="AC3726" s="171"/>
      <c r="AD3726" s="171"/>
      <c r="AE3726" s="171"/>
      <c r="AF3726" s="171"/>
      <c r="AG3726" s="171"/>
      <c r="AH3726" s="171"/>
      <c r="AI3726" s="171"/>
    </row>
    <row r="3727" spans="1:35" s="172" customFormat="1" ht="24" hidden="1" x14ac:dyDescent="0.2">
      <c r="A3727" s="167">
        <v>2</v>
      </c>
      <c r="B3727" s="647">
        <v>0</v>
      </c>
      <c r="C3727" s="647">
        <v>4</v>
      </c>
      <c r="D3727" s="647">
        <v>4</v>
      </c>
      <c r="E3727" s="163" t="s">
        <v>3862</v>
      </c>
      <c r="F3727" s="593" t="s">
        <v>4675</v>
      </c>
      <c r="G3727" s="143"/>
      <c r="H3727" s="166">
        <v>39121436</v>
      </c>
      <c r="I3727" s="180" t="s">
        <v>1759</v>
      </c>
      <c r="J3727" s="169"/>
      <c r="K3727" s="169"/>
      <c r="L3727" s="169"/>
      <c r="M3727" s="146"/>
      <c r="N3727" s="184"/>
      <c r="O3727" s="169"/>
      <c r="P3727" s="146"/>
      <c r="Q3727" s="146">
        <f t="shared" si="76"/>
        <v>0</v>
      </c>
      <c r="R3727" s="226" t="s">
        <v>4741</v>
      </c>
      <c r="S3727" s="226"/>
      <c r="T3727" s="676" t="s">
        <v>4687</v>
      </c>
      <c r="U3727" s="170"/>
      <c r="V3727" s="170"/>
      <c r="W3727" s="170"/>
      <c r="X3727" s="117"/>
      <c r="Y3727" s="171"/>
      <c r="Z3727" s="171"/>
      <c r="AA3727" s="171"/>
      <c r="AB3727" s="171"/>
      <c r="AC3727" s="171"/>
      <c r="AD3727" s="171"/>
      <c r="AE3727" s="171"/>
      <c r="AF3727" s="171"/>
      <c r="AG3727" s="171"/>
      <c r="AH3727" s="171"/>
      <c r="AI3727" s="171"/>
    </row>
    <row r="3728" spans="1:35" s="172" customFormat="1" ht="31.5" hidden="1" x14ac:dyDescent="0.2">
      <c r="A3728" s="167">
        <v>2</v>
      </c>
      <c r="B3728" s="647">
        <v>0</v>
      </c>
      <c r="C3728" s="647">
        <v>4</v>
      </c>
      <c r="D3728" s="647">
        <v>4</v>
      </c>
      <c r="E3728" s="163" t="s">
        <v>3862</v>
      </c>
      <c r="F3728" s="593" t="s">
        <v>4675</v>
      </c>
      <c r="G3728" s="143"/>
      <c r="H3728" s="166">
        <v>39121436</v>
      </c>
      <c r="I3728" s="180" t="s">
        <v>2738</v>
      </c>
      <c r="J3728" s="169"/>
      <c r="K3728" s="169"/>
      <c r="L3728" s="169"/>
      <c r="M3728" s="146"/>
      <c r="N3728" s="184"/>
      <c r="O3728" s="169"/>
      <c r="P3728" s="146"/>
      <c r="Q3728" s="146">
        <f t="shared" si="76"/>
        <v>0</v>
      </c>
      <c r="R3728" s="226" t="s">
        <v>4741</v>
      </c>
      <c r="S3728" s="226"/>
      <c r="T3728" s="676" t="s">
        <v>4687</v>
      </c>
      <c r="U3728" s="170"/>
      <c r="V3728" s="170"/>
      <c r="W3728" s="170"/>
      <c r="X3728" s="117"/>
      <c r="Y3728" s="171"/>
      <c r="Z3728" s="171"/>
      <c r="AA3728" s="171"/>
      <c r="AB3728" s="171"/>
      <c r="AC3728" s="171"/>
      <c r="AD3728" s="171"/>
      <c r="AE3728" s="171"/>
      <c r="AF3728" s="171"/>
      <c r="AG3728" s="171"/>
      <c r="AH3728" s="171"/>
      <c r="AI3728" s="171"/>
    </row>
    <row r="3729" spans="1:35" s="172" customFormat="1" ht="24" hidden="1" x14ac:dyDescent="0.2">
      <c r="A3729" s="167">
        <v>2</v>
      </c>
      <c r="B3729" s="647">
        <v>0</v>
      </c>
      <c r="C3729" s="647">
        <v>4</v>
      </c>
      <c r="D3729" s="647">
        <v>4</v>
      </c>
      <c r="E3729" s="163" t="s">
        <v>3862</v>
      </c>
      <c r="F3729" s="593" t="s">
        <v>4675</v>
      </c>
      <c r="G3729" s="143"/>
      <c r="H3729" s="166">
        <v>39121436</v>
      </c>
      <c r="I3729" s="180" t="s">
        <v>1760</v>
      </c>
      <c r="J3729" s="169"/>
      <c r="K3729" s="169"/>
      <c r="L3729" s="169"/>
      <c r="M3729" s="146"/>
      <c r="N3729" s="184"/>
      <c r="O3729" s="169"/>
      <c r="P3729" s="146"/>
      <c r="Q3729" s="146">
        <f t="shared" si="76"/>
        <v>0</v>
      </c>
      <c r="R3729" s="226" t="s">
        <v>4741</v>
      </c>
      <c r="S3729" s="226"/>
      <c r="T3729" s="676" t="s">
        <v>4687</v>
      </c>
      <c r="U3729" s="170"/>
      <c r="V3729" s="170"/>
      <c r="W3729" s="170"/>
      <c r="X3729" s="117"/>
      <c r="Y3729" s="171"/>
      <c r="Z3729" s="171"/>
      <c r="AA3729" s="171"/>
      <c r="AB3729" s="171"/>
      <c r="AC3729" s="171"/>
      <c r="AD3729" s="171"/>
      <c r="AE3729" s="171"/>
      <c r="AF3729" s="171"/>
      <c r="AG3729" s="171"/>
      <c r="AH3729" s="171"/>
      <c r="AI3729" s="171"/>
    </row>
    <row r="3730" spans="1:35" s="172" customFormat="1" ht="24" hidden="1" x14ac:dyDescent="0.2">
      <c r="A3730" s="167">
        <v>2</v>
      </c>
      <c r="B3730" s="647">
        <v>0</v>
      </c>
      <c r="C3730" s="647">
        <v>4</v>
      </c>
      <c r="D3730" s="647">
        <v>4</v>
      </c>
      <c r="E3730" s="163" t="s">
        <v>3862</v>
      </c>
      <c r="F3730" s="593" t="s">
        <v>4675</v>
      </c>
      <c r="G3730" s="143"/>
      <c r="H3730" s="166">
        <v>39121436</v>
      </c>
      <c r="I3730" s="180" t="s">
        <v>1626</v>
      </c>
      <c r="J3730" s="169"/>
      <c r="K3730" s="169"/>
      <c r="L3730" s="169"/>
      <c r="M3730" s="146"/>
      <c r="N3730" s="184"/>
      <c r="O3730" s="169"/>
      <c r="P3730" s="146"/>
      <c r="Q3730" s="146">
        <f t="shared" si="76"/>
        <v>0</v>
      </c>
      <c r="R3730" s="226" t="s">
        <v>4741</v>
      </c>
      <c r="S3730" s="226"/>
      <c r="T3730" s="676" t="s">
        <v>4687</v>
      </c>
      <c r="U3730" s="170"/>
      <c r="V3730" s="170"/>
      <c r="W3730" s="170"/>
      <c r="X3730" s="117"/>
      <c r="Y3730" s="171"/>
      <c r="Z3730" s="171"/>
      <c r="AA3730" s="171"/>
      <c r="AB3730" s="171"/>
      <c r="AC3730" s="171"/>
      <c r="AD3730" s="171"/>
      <c r="AE3730" s="171"/>
      <c r="AF3730" s="171"/>
      <c r="AG3730" s="171"/>
      <c r="AH3730" s="171"/>
      <c r="AI3730" s="171"/>
    </row>
    <row r="3731" spans="1:35" s="172" customFormat="1" ht="24" hidden="1" x14ac:dyDescent="0.2">
      <c r="A3731" s="167">
        <v>2</v>
      </c>
      <c r="B3731" s="647">
        <v>0</v>
      </c>
      <c r="C3731" s="647">
        <v>4</v>
      </c>
      <c r="D3731" s="647">
        <v>4</v>
      </c>
      <c r="E3731" s="163" t="s">
        <v>3862</v>
      </c>
      <c r="F3731" s="593" t="s">
        <v>4675</v>
      </c>
      <c r="G3731" s="143"/>
      <c r="H3731" s="166">
        <v>39121436</v>
      </c>
      <c r="I3731" s="180" t="s">
        <v>1627</v>
      </c>
      <c r="J3731" s="169"/>
      <c r="K3731" s="169"/>
      <c r="L3731" s="169"/>
      <c r="M3731" s="146"/>
      <c r="N3731" s="184"/>
      <c r="O3731" s="169"/>
      <c r="P3731" s="146"/>
      <c r="Q3731" s="146">
        <f t="shared" si="76"/>
        <v>0</v>
      </c>
      <c r="R3731" s="226" t="s">
        <v>4741</v>
      </c>
      <c r="S3731" s="226"/>
      <c r="T3731" s="676" t="s">
        <v>4687</v>
      </c>
      <c r="U3731" s="170"/>
      <c r="V3731" s="170"/>
      <c r="W3731" s="170"/>
      <c r="X3731" s="117"/>
      <c r="Y3731" s="171"/>
      <c r="Z3731" s="171"/>
      <c r="AA3731" s="171"/>
      <c r="AB3731" s="171"/>
      <c r="AC3731" s="171"/>
      <c r="AD3731" s="171"/>
      <c r="AE3731" s="171"/>
      <c r="AF3731" s="171"/>
      <c r="AG3731" s="171"/>
      <c r="AH3731" s="171"/>
      <c r="AI3731" s="171"/>
    </row>
    <row r="3732" spans="1:35" s="172" customFormat="1" ht="24" hidden="1" x14ac:dyDescent="0.2">
      <c r="A3732" s="167">
        <v>2</v>
      </c>
      <c r="B3732" s="647">
        <v>0</v>
      </c>
      <c r="C3732" s="647">
        <v>4</v>
      </c>
      <c r="D3732" s="647">
        <v>4</v>
      </c>
      <c r="E3732" s="163" t="s">
        <v>3862</v>
      </c>
      <c r="F3732" s="593" t="s">
        <v>4675</v>
      </c>
      <c r="G3732" s="143"/>
      <c r="H3732" s="166">
        <v>39121436</v>
      </c>
      <c r="I3732" s="180" t="s">
        <v>930</v>
      </c>
      <c r="J3732" s="169"/>
      <c r="K3732" s="169"/>
      <c r="L3732" s="169"/>
      <c r="M3732" s="146"/>
      <c r="N3732" s="184"/>
      <c r="O3732" s="169"/>
      <c r="P3732" s="146"/>
      <c r="Q3732" s="146">
        <f t="shared" si="76"/>
        <v>0</v>
      </c>
      <c r="R3732" s="226" t="s">
        <v>4741</v>
      </c>
      <c r="S3732" s="226"/>
      <c r="T3732" s="676" t="s">
        <v>4687</v>
      </c>
      <c r="U3732" s="170"/>
      <c r="V3732" s="170"/>
      <c r="W3732" s="170"/>
      <c r="X3732" s="117"/>
      <c r="Y3732" s="171"/>
      <c r="Z3732" s="171"/>
      <c r="AA3732" s="171"/>
      <c r="AB3732" s="171"/>
      <c r="AC3732" s="171"/>
      <c r="AD3732" s="171"/>
      <c r="AE3732" s="171"/>
      <c r="AF3732" s="171"/>
      <c r="AG3732" s="171"/>
      <c r="AH3732" s="171"/>
      <c r="AI3732" s="171"/>
    </row>
    <row r="3733" spans="1:35" s="172" customFormat="1" ht="28.5" hidden="1" customHeight="1" x14ac:dyDescent="0.2">
      <c r="A3733" s="167">
        <v>2</v>
      </c>
      <c r="B3733" s="647">
        <v>0</v>
      </c>
      <c r="C3733" s="647">
        <v>4</v>
      </c>
      <c r="D3733" s="647">
        <v>4</v>
      </c>
      <c r="E3733" s="163" t="s">
        <v>3862</v>
      </c>
      <c r="F3733" s="593" t="s">
        <v>4675</v>
      </c>
      <c r="G3733" s="143"/>
      <c r="H3733" s="166">
        <v>39121436</v>
      </c>
      <c r="I3733" s="180" t="s">
        <v>931</v>
      </c>
      <c r="J3733" s="169"/>
      <c r="K3733" s="169"/>
      <c r="L3733" s="169"/>
      <c r="M3733" s="146"/>
      <c r="N3733" s="184"/>
      <c r="O3733" s="169"/>
      <c r="P3733" s="146"/>
      <c r="Q3733" s="146">
        <f t="shared" si="76"/>
        <v>0</v>
      </c>
      <c r="R3733" s="226" t="s">
        <v>4741</v>
      </c>
      <c r="S3733" s="226"/>
      <c r="T3733" s="676" t="s">
        <v>4687</v>
      </c>
      <c r="U3733" s="170"/>
      <c r="V3733" s="170"/>
      <c r="W3733" s="170"/>
      <c r="X3733" s="117"/>
      <c r="Y3733" s="171"/>
      <c r="Z3733" s="171"/>
      <c r="AA3733" s="171"/>
      <c r="AB3733" s="171"/>
      <c r="AC3733" s="171"/>
      <c r="AD3733" s="171"/>
      <c r="AE3733" s="171"/>
      <c r="AF3733" s="171"/>
      <c r="AG3733" s="171"/>
      <c r="AH3733" s="171"/>
      <c r="AI3733" s="171"/>
    </row>
    <row r="3734" spans="1:35" s="172" customFormat="1" ht="19.5" hidden="1" customHeight="1" x14ac:dyDescent="0.2">
      <c r="A3734" s="167">
        <v>2</v>
      </c>
      <c r="B3734" s="647">
        <v>0</v>
      </c>
      <c r="C3734" s="647">
        <v>4</v>
      </c>
      <c r="D3734" s="647">
        <v>4</v>
      </c>
      <c r="E3734" s="163" t="s">
        <v>3862</v>
      </c>
      <c r="F3734" s="593" t="s">
        <v>4675</v>
      </c>
      <c r="G3734" s="143"/>
      <c r="H3734" s="166">
        <v>39121436</v>
      </c>
      <c r="I3734" s="180" t="s">
        <v>932</v>
      </c>
      <c r="J3734" s="169"/>
      <c r="K3734" s="169"/>
      <c r="L3734" s="169"/>
      <c r="M3734" s="146"/>
      <c r="N3734" s="184"/>
      <c r="O3734" s="169"/>
      <c r="P3734" s="146"/>
      <c r="Q3734" s="146">
        <f t="shared" si="76"/>
        <v>0</v>
      </c>
      <c r="R3734" s="226" t="s">
        <v>4741</v>
      </c>
      <c r="S3734" s="226"/>
      <c r="T3734" s="676" t="s">
        <v>4687</v>
      </c>
      <c r="U3734" s="170"/>
      <c r="V3734" s="170"/>
      <c r="W3734" s="170"/>
      <c r="X3734" s="117"/>
      <c r="Y3734" s="171"/>
      <c r="Z3734" s="171"/>
      <c r="AA3734" s="171"/>
      <c r="AB3734" s="171"/>
      <c r="AC3734" s="171"/>
      <c r="AD3734" s="171"/>
      <c r="AE3734" s="171"/>
      <c r="AF3734" s="171"/>
      <c r="AG3734" s="171"/>
      <c r="AH3734" s="171"/>
      <c r="AI3734" s="171"/>
    </row>
    <row r="3735" spans="1:35" s="172" customFormat="1" ht="24" hidden="1" x14ac:dyDescent="0.2">
      <c r="A3735" s="167">
        <v>2</v>
      </c>
      <c r="B3735" s="647">
        <v>0</v>
      </c>
      <c r="C3735" s="647">
        <v>4</v>
      </c>
      <c r="D3735" s="647">
        <v>4</v>
      </c>
      <c r="E3735" s="163" t="s">
        <v>3862</v>
      </c>
      <c r="F3735" s="593" t="s">
        <v>4675</v>
      </c>
      <c r="G3735" s="143"/>
      <c r="H3735" s="166">
        <v>39121436</v>
      </c>
      <c r="I3735" s="180" t="s">
        <v>2739</v>
      </c>
      <c r="J3735" s="169"/>
      <c r="K3735" s="169"/>
      <c r="L3735" s="169"/>
      <c r="M3735" s="146"/>
      <c r="N3735" s="184"/>
      <c r="O3735" s="169"/>
      <c r="P3735" s="146"/>
      <c r="Q3735" s="146">
        <f t="shared" si="76"/>
        <v>0</v>
      </c>
      <c r="R3735" s="226" t="s">
        <v>4741</v>
      </c>
      <c r="S3735" s="226"/>
      <c r="T3735" s="676" t="s">
        <v>4687</v>
      </c>
      <c r="U3735" s="170"/>
      <c r="V3735" s="170"/>
      <c r="W3735" s="170"/>
      <c r="X3735" s="117"/>
      <c r="Y3735" s="171"/>
      <c r="Z3735" s="171"/>
      <c r="AA3735" s="171"/>
      <c r="AB3735" s="171"/>
      <c r="AC3735" s="171"/>
      <c r="AD3735" s="171"/>
      <c r="AE3735" s="171"/>
      <c r="AF3735" s="171"/>
      <c r="AG3735" s="171"/>
      <c r="AH3735" s="171"/>
      <c r="AI3735" s="171"/>
    </row>
    <row r="3736" spans="1:35" s="172" customFormat="1" ht="24" hidden="1" x14ac:dyDescent="0.2">
      <c r="A3736" s="167">
        <v>2</v>
      </c>
      <c r="B3736" s="647">
        <v>0</v>
      </c>
      <c r="C3736" s="647">
        <v>4</v>
      </c>
      <c r="D3736" s="647">
        <v>4</v>
      </c>
      <c r="E3736" s="163" t="s">
        <v>3862</v>
      </c>
      <c r="F3736" s="593" t="s">
        <v>4675</v>
      </c>
      <c r="G3736" s="143"/>
      <c r="H3736" s="166">
        <v>39121436</v>
      </c>
      <c r="I3736" s="180" t="s">
        <v>2740</v>
      </c>
      <c r="J3736" s="169"/>
      <c r="K3736" s="169"/>
      <c r="L3736" s="169"/>
      <c r="M3736" s="146"/>
      <c r="N3736" s="184"/>
      <c r="O3736" s="169"/>
      <c r="P3736" s="146"/>
      <c r="Q3736" s="146">
        <f t="shared" si="76"/>
        <v>0</v>
      </c>
      <c r="R3736" s="226" t="s">
        <v>4741</v>
      </c>
      <c r="S3736" s="226"/>
      <c r="T3736" s="676" t="s">
        <v>4687</v>
      </c>
      <c r="U3736" s="170"/>
      <c r="V3736" s="170"/>
      <c r="W3736" s="170"/>
      <c r="X3736" s="117"/>
      <c r="Y3736" s="171"/>
      <c r="Z3736" s="171"/>
      <c r="AA3736" s="171"/>
      <c r="AB3736" s="171"/>
      <c r="AC3736" s="171"/>
      <c r="AD3736" s="171"/>
      <c r="AE3736" s="171"/>
      <c r="AF3736" s="171"/>
      <c r="AG3736" s="171"/>
      <c r="AH3736" s="171"/>
      <c r="AI3736" s="171"/>
    </row>
    <row r="3737" spans="1:35" s="172" customFormat="1" ht="24" hidden="1" x14ac:dyDescent="0.2">
      <c r="A3737" s="167">
        <v>2</v>
      </c>
      <c r="B3737" s="647">
        <v>0</v>
      </c>
      <c r="C3737" s="647">
        <v>4</v>
      </c>
      <c r="D3737" s="647">
        <v>4</v>
      </c>
      <c r="E3737" s="163" t="s">
        <v>3862</v>
      </c>
      <c r="F3737" s="593" t="s">
        <v>4675</v>
      </c>
      <c r="G3737" s="143"/>
      <c r="H3737" s="166">
        <v>39121436</v>
      </c>
      <c r="I3737" s="180" t="s">
        <v>1195</v>
      </c>
      <c r="J3737" s="169"/>
      <c r="K3737" s="169"/>
      <c r="L3737" s="169"/>
      <c r="M3737" s="146"/>
      <c r="N3737" s="184"/>
      <c r="O3737" s="169"/>
      <c r="P3737" s="146"/>
      <c r="Q3737" s="146">
        <f t="shared" si="76"/>
        <v>0</v>
      </c>
      <c r="R3737" s="226" t="s">
        <v>4741</v>
      </c>
      <c r="S3737" s="226"/>
      <c r="T3737" s="676" t="s">
        <v>4687</v>
      </c>
      <c r="U3737" s="170"/>
      <c r="V3737" s="170"/>
      <c r="W3737" s="170"/>
      <c r="X3737" s="117"/>
      <c r="Y3737" s="171"/>
      <c r="Z3737" s="171"/>
      <c r="AA3737" s="171"/>
      <c r="AB3737" s="171"/>
      <c r="AC3737" s="171"/>
      <c r="AD3737" s="171"/>
      <c r="AE3737" s="171"/>
      <c r="AF3737" s="171"/>
      <c r="AG3737" s="171"/>
      <c r="AH3737" s="171"/>
      <c r="AI3737" s="171"/>
    </row>
    <row r="3738" spans="1:35" s="172" customFormat="1" ht="24" hidden="1" x14ac:dyDescent="0.2">
      <c r="A3738" s="167">
        <v>2</v>
      </c>
      <c r="B3738" s="647">
        <v>0</v>
      </c>
      <c r="C3738" s="647">
        <v>4</v>
      </c>
      <c r="D3738" s="647">
        <v>4</v>
      </c>
      <c r="E3738" s="163" t="s">
        <v>3862</v>
      </c>
      <c r="F3738" s="593" t="s">
        <v>4675</v>
      </c>
      <c r="G3738" s="143"/>
      <c r="H3738" s="166">
        <v>39121436</v>
      </c>
      <c r="I3738" s="180" t="s">
        <v>1196</v>
      </c>
      <c r="J3738" s="169"/>
      <c r="K3738" s="169"/>
      <c r="L3738" s="169"/>
      <c r="M3738" s="146"/>
      <c r="N3738" s="184"/>
      <c r="O3738" s="169"/>
      <c r="P3738" s="146"/>
      <c r="Q3738" s="146">
        <f t="shared" si="76"/>
        <v>0</v>
      </c>
      <c r="R3738" s="226" t="s">
        <v>4741</v>
      </c>
      <c r="S3738" s="226"/>
      <c r="T3738" s="676" t="s">
        <v>4687</v>
      </c>
      <c r="U3738" s="170"/>
      <c r="V3738" s="170"/>
      <c r="W3738" s="170"/>
      <c r="X3738" s="117"/>
      <c r="Y3738" s="171"/>
      <c r="Z3738" s="171"/>
      <c r="AA3738" s="171"/>
      <c r="AB3738" s="171"/>
      <c r="AC3738" s="171"/>
      <c r="AD3738" s="171"/>
      <c r="AE3738" s="171"/>
      <c r="AF3738" s="171"/>
      <c r="AG3738" s="171"/>
      <c r="AH3738" s="171"/>
      <c r="AI3738" s="171"/>
    </row>
    <row r="3739" spans="1:35" s="172" customFormat="1" ht="24" hidden="1" x14ac:dyDescent="0.2">
      <c r="A3739" s="167">
        <v>2</v>
      </c>
      <c r="B3739" s="647">
        <v>0</v>
      </c>
      <c r="C3739" s="647">
        <v>4</v>
      </c>
      <c r="D3739" s="647">
        <v>4</v>
      </c>
      <c r="E3739" s="163" t="s">
        <v>3862</v>
      </c>
      <c r="F3739" s="593" t="s">
        <v>4675</v>
      </c>
      <c r="G3739" s="143"/>
      <c r="H3739" s="166"/>
      <c r="I3739" s="180" t="s">
        <v>662</v>
      </c>
      <c r="J3739" s="169"/>
      <c r="K3739" s="169"/>
      <c r="L3739" s="169"/>
      <c r="M3739" s="146"/>
      <c r="N3739" s="184"/>
      <c r="O3739" s="169"/>
      <c r="P3739" s="146"/>
      <c r="Q3739" s="146">
        <f t="shared" si="76"/>
        <v>0</v>
      </c>
      <c r="R3739" s="226" t="s">
        <v>4741</v>
      </c>
      <c r="S3739" s="226"/>
      <c r="T3739" s="676" t="s">
        <v>4687</v>
      </c>
      <c r="U3739" s="170"/>
      <c r="V3739" s="170"/>
      <c r="W3739" s="170"/>
      <c r="X3739" s="117"/>
      <c r="Y3739" s="171"/>
      <c r="Z3739" s="171"/>
      <c r="AA3739" s="171"/>
      <c r="AB3739" s="171"/>
      <c r="AC3739" s="171"/>
      <c r="AD3739" s="171"/>
      <c r="AE3739" s="171"/>
      <c r="AF3739" s="171"/>
      <c r="AG3739" s="171"/>
      <c r="AH3739" s="171"/>
      <c r="AI3739" s="171"/>
    </row>
    <row r="3740" spans="1:35" s="172" customFormat="1" ht="24" hidden="1" x14ac:dyDescent="0.2">
      <c r="A3740" s="167">
        <v>2</v>
      </c>
      <c r="B3740" s="647">
        <v>0</v>
      </c>
      <c r="C3740" s="647">
        <v>4</v>
      </c>
      <c r="D3740" s="647">
        <v>4</v>
      </c>
      <c r="E3740" s="163" t="s">
        <v>3862</v>
      </c>
      <c r="F3740" s="593" t="s">
        <v>4675</v>
      </c>
      <c r="G3740" s="143"/>
      <c r="H3740" s="166">
        <v>42295114</v>
      </c>
      <c r="I3740" s="180" t="s">
        <v>933</v>
      </c>
      <c r="J3740" s="169"/>
      <c r="K3740" s="169"/>
      <c r="L3740" s="169"/>
      <c r="M3740" s="146"/>
      <c r="N3740" s="184"/>
      <c r="O3740" s="169"/>
      <c r="P3740" s="146"/>
      <c r="Q3740" s="146">
        <f t="shared" si="76"/>
        <v>0</v>
      </c>
      <c r="R3740" s="226" t="s">
        <v>4741</v>
      </c>
      <c r="S3740" s="226"/>
      <c r="T3740" s="676" t="s">
        <v>4687</v>
      </c>
      <c r="U3740" s="170"/>
      <c r="V3740" s="170"/>
      <c r="W3740" s="170"/>
      <c r="X3740" s="117"/>
      <c r="Y3740" s="171"/>
      <c r="Z3740" s="171"/>
      <c r="AA3740" s="171"/>
      <c r="AB3740" s="171"/>
      <c r="AC3740" s="171"/>
      <c r="AD3740" s="171"/>
      <c r="AE3740" s="171"/>
      <c r="AF3740" s="171"/>
      <c r="AG3740" s="171"/>
      <c r="AH3740" s="171"/>
      <c r="AI3740" s="171"/>
    </row>
    <row r="3741" spans="1:35" s="172" customFormat="1" ht="24" hidden="1" x14ac:dyDescent="0.2">
      <c r="A3741" s="167">
        <v>2</v>
      </c>
      <c r="B3741" s="647">
        <v>0</v>
      </c>
      <c r="C3741" s="647">
        <v>4</v>
      </c>
      <c r="D3741" s="647">
        <v>4</v>
      </c>
      <c r="E3741" s="163" t="s">
        <v>3862</v>
      </c>
      <c r="F3741" s="593" t="s">
        <v>4675</v>
      </c>
      <c r="G3741" s="143"/>
      <c r="H3741" s="166">
        <v>42310000</v>
      </c>
      <c r="I3741" s="180" t="s">
        <v>934</v>
      </c>
      <c r="J3741" s="169"/>
      <c r="K3741" s="169"/>
      <c r="L3741" s="169"/>
      <c r="M3741" s="146"/>
      <c r="N3741" s="184"/>
      <c r="O3741" s="169"/>
      <c r="P3741" s="146"/>
      <c r="Q3741" s="146">
        <f t="shared" si="76"/>
        <v>0</v>
      </c>
      <c r="R3741" s="226" t="s">
        <v>4741</v>
      </c>
      <c r="S3741" s="226"/>
      <c r="T3741" s="676" t="s">
        <v>4687</v>
      </c>
      <c r="U3741" s="170"/>
      <c r="V3741" s="170"/>
      <c r="W3741" s="170"/>
      <c r="X3741" s="117"/>
      <c r="Y3741" s="171"/>
      <c r="Z3741" s="171"/>
      <c r="AA3741" s="171"/>
      <c r="AB3741" s="171"/>
      <c r="AC3741" s="171"/>
      <c r="AD3741" s="171"/>
      <c r="AE3741" s="171"/>
      <c r="AF3741" s="171"/>
      <c r="AG3741" s="171"/>
      <c r="AH3741" s="171"/>
      <c r="AI3741" s="171"/>
    </row>
    <row r="3742" spans="1:35" s="172" customFormat="1" ht="24" hidden="1" x14ac:dyDescent="0.2">
      <c r="A3742" s="167">
        <v>2</v>
      </c>
      <c r="B3742" s="647">
        <v>0</v>
      </c>
      <c r="C3742" s="647">
        <v>4</v>
      </c>
      <c r="D3742" s="647">
        <v>4</v>
      </c>
      <c r="E3742" s="163" t="s">
        <v>3862</v>
      </c>
      <c r="F3742" s="593" t="s">
        <v>4675</v>
      </c>
      <c r="G3742" s="143"/>
      <c r="H3742" s="166">
        <v>42272500</v>
      </c>
      <c r="I3742" s="180" t="s">
        <v>935</v>
      </c>
      <c r="J3742" s="169"/>
      <c r="K3742" s="169"/>
      <c r="L3742" s="169"/>
      <c r="M3742" s="146"/>
      <c r="N3742" s="184"/>
      <c r="O3742" s="169"/>
      <c r="P3742" s="146"/>
      <c r="Q3742" s="146">
        <f t="shared" si="76"/>
        <v>0</v>
      </c>
      <c r="R3742" s="226" t="s">
        <v>4741</v>
      </c>
      <c r="S3742" s="226"/>
      <c r="T3742" s="676" t="s">
        <v>4687</v>
      </c>
      <c r="U3742" s="170"/>
      <c r="V3742" s="170"/>
      <c r="W3742" s="170"/>
      <c r="X3742" s="117"/>
      <c r="Y3742" s="171"/>
      <c r="Z3742" s="171"/>
      <c r="AA3742" s="171"/>
      <c r="AB3742" s="171"/>
      <c r="AC3742" s="171"/>
      <c r="AD3742" s="171"/>
      <c r="AE3742" s="171"/>
      <c r="AF3742" s="171"/>
      <c r="AG3742" s="171"/>
      <c r="AH3742" s="171"/>
      <c r="AI3742" s="171"/>
    </row>
    <row r="3743" spans="1:35" s="172" customFormat="1" ht="16.5" hidden="1" customHeight="1" x14ac:dyDescent="0.2">
      <c r="A3743" s="167">
        <v>2</v>
      </c>
      <c r="B3743" s="647">
        <v>0</v>
      </c>
      <c r="C3743" s="647">
        <v>4</v>
      </c>
      <c r="D3743" s="647">
        <v>4</v>
      </c>
      <c r="E3743" s="163" t="s">
        <v>3862</v>
      </c>
      <c r="F3743" s="593" t="s">
        <v>4675</v>
      </c>
      <c r="G3743" s="143"/>
      <c r="H3743" s="166">
        <v>42140000</v>
      </c>
      <c r="I3743" s="180" t="s">
        <v>2273</v>
      </c>
      <c r="J3743" s="169"/>
      <c r="K3743" s="169"/>
      <c r="L3743" s="169"/>
      <c r="M3743" s="146"/>
      <c r="N3743" s="184"/>
      <c r="O3743" s="169"/>
      <c r="P3743" s="146"/>
      <c r="Q3743" s="146">
        <f t="shared" si="76"/>
        <v>0</v>
      </c>
      <c r="R3743" s="226" t="s">
        <v>4741</v>
      </c>
      <c r="S3743" s="226"/>
      <c r="T3743" s="676" t="s">
        <v>4687</v>
      </c>
      <c r="U3743" s="170"/>
      <c r="V3743" s="170"/>
      <c r="W3743" s="170"/>
      <c r="X3743" s="117"/>
      <c r="Y3743" s="171"/>
      <c r="Z3743" s="171"/>
      <c r="AA3743" s="171"/>
      <c r="AB3743" s="171"/>
      <c r="AC3743" s="171"/>
      <c r="AD3743" s="171"/>
      <c r="AE3743" s="171"/>
      <c r="AF3743" s="171"/>
      <c r="AG3743" s="171"/>
      <c r="AH3743" s="171"/>
      <c r="AI3743" s="171"/>
    </row>
    <row r="3744" spans="1:35" s="172" customFormat="1" ht="24" hidden="1" x14ac:dyDescent="0.2">
      <c r="A3744" s="167">
        <v>2</v>
      </c>
      <c r="B3744" s="647">
        <v>0</v>
      </c>
      <c r="C3744" s="647">
        <v>4</v>
      </c>
      <c r="D3744" s="647">
        <v>4</v>
      </c>
      <c r="E3744" s="163" t="s">
        <v>3862</v>
      </c>
      <c r="F3744" s="593" t="s">
        <v>4675</v>
      </c>
      <c r="G3744" s="143"/>
      <c r="H3744" s="166">
        <v>42221600</v>
      </c>
      <c r="I3744" s="180" t="s">
        <v>513</v>
      </c>
      <c r="J3744" s="169"/>
      <c r="K3744" s="169"/>
      <c r="L3744" s="169"/>
      <c r="M3744" s="146"/>
      <c r="N3744" s="184"/>
      <c r="O3744" s="169"/>
      <c r="P3744" s="146"/>
      <c r="Q3744" s="146">
        <f t="shared" si="76"/>
        <v>0</v>
      </c>
      <c r="R3744" s="226" t="s">
        <v>4741</v>
      </c>
      <c r="S3744" s="226"/>
      <c r="T3744" s="676" t="s">
        <v>4687</v>
      </c>
      <c r="U3744" s="170"/>
      <c r="V3744" s="170"/>
      <c r="W3744" s="170"/>
      <c r="X3744" s="117"/>
      <c r="Y3744" s="171"/>
      <c r="Z3744" s="171"/>
      <c r="AA3744" s="171"/>
      <c r="AB3744" s="171"/>
      <c r="AC3744" s="171"/>
      <c r="AD3744" s="171"/>
      <c r="AE3744" s="171"/>
      <c r="AF3744" s="171"/>
      <c r="AG3744" s="171"/>
      <c r="AH3744" s="171"/>
      <c r="AI3744" s="171"/>
    </row>
    <row r="3745" spans="1:35" s="172" customFormat="1" ht="24" hidden="1" x14ac:dyDescent="0.2">
      <c r="A3745" s="167">
        <v>2</v>
      </c>
      <c r="B3745" s="647">
        <v>0</v>
      </c>
      <c r="C3745" s="647">
        <v>4</v>
      </c>
      <c r="D3745" s="647">
        <v>4</v>
      </c>
      <c r="E3745" s="163" t="s">
        <v>3862</v>
      </c>
      <c r="F3745" s="593" t="s">
        <v>4675</v>
      </c>
      <c r="G3745" s="143"/>
      <c r="H3745" s="166">
        <v>42221600</v>
      </c>
      <c r="I3745" s="180" t="s">
        <v>514</v>
      </c>
      <c r="J3745" s="169"/>
      <c r="K3745" s="169"/>
      <c r="L3745" s="169"/>
      <c r="M3745" s="146"/>
      <c r="N3745" s="184"/>
      <c r="O3745" s="169"/>
      <c r="P3745" s="146"/>
      <c r="Q3745" s="146">
        <f t="shared" si="76"/>
        <v>0</v>
      </c>
      <c r="R3745" s="226" t="s">
        <v>4741</v>
      </c>
      <c r="S3745" s="226"/>
      <c r="T3745" s="676" t="s">
        <v>4687</v>
      </c>
      <c r="U3745" s="170"/>
      <c r="V3745" s="170"/>
      <c r="W3745" s="170"/>
      <c r="X3745" s="117"/>
      <c r="Y3745" s="171"/>
      <c r="Z3745" s="171"/>
      <c r="AA3745" s="171"/>
      <c r="AB3745" s="171"/>
      <c r="AC3745" s="171"/>
      <c r="AD3745" s="171"/>
      <c r="AE3745" s="171"/>
      <c r="AF3745" s="171"/>
      <c r="AG3745" s="171"/>
      <c r="AH3745" s="171"/>
      <c r="AI3745" s="171"/>
    </row>
    <row r="3746" spans="1:35" s="172" customFormat="1" ht="24" hidden="1" x14ac:dyDescent="0.2">
      <c r="A3746" s="167">
        <v>2</v>
      </c>
      <c r="B3746" s="647">
        <v>0</v>
      </c>
      <c r="C3746" s="647">
        <v>4</v>
      </c>
      <c r="D3746" s="647">
        <v>4</v>
      </c>
      <c r="E3746" s="163" t="s">
        <v>3862</v>
      </c>
      <c r="F3746" s="593" t="s">
        <v>4675</v>
      </c>
      <c r="G3746" s="143"/>
      <c r="H3746" s="166">
        <v>42221600</v>
      </c>
      <c r="I3746" s="180" t="s">
        <v>936</v>
      </c>
      <c r="J3746" s="169"/>
      <c r="K3746" s="169"/>
      <c r="L3746" s="169"/>
      <c r="M3746" s="146"/>
      <c r="N3746" s="184"/>
      <c r="O3746" s="169"/>
      <c r="P3746" s="146"/>
      <c r="Q3746" s="146">
        <f t="shared" si="76"/>
        <v>0</v>
      </c>
      <c r="R3746" s="226" t="s">
        <v>4741</v>
      </c>
      <c r="S3746" s="226"/>
      <c r="T3746" s="676" t="s">
        <v>4687</v>
      </c>
      <c r="U3746" s="170"/>
      <c r="V3746" s="170"/>
      <c r="W3746" s="170"/>
      <c r="X3746" s="117"/>
      <c r="Y3746" s="171"/>
      <c r="Z3746" s="171"/>
      <c r="AA3746" s="171"/>
      <c r="AB3746" s="171"/>
      <c r="AC3746" s="171"/>
      <c r="AD3746" s="171"/>
      <c r="AE3746" s="171"/>
      <c r="AF3746" s="171"/>
      <c r="AG3746" s="171"/>
      <c r="AH3746" s="171"/>
      <c r="AI3746" s="171"/>
    </row>
    <row r="3747" spans="1:35" s="172" customFormat="1" ht="24" hidden="1" x14ac:dyDescent="0.2">
      <c r="A3747" s="167">
        <v>2</v>
      </c>
      <c r="B3747" s="647">
        <v>0</v>
      </c>
      <c r="C3747" s="647">
        <v>4</v>
      </c>
      <c r="D3747" s="647">
        <v>4</v>
      </c>
      <c r="E3747" s="163" t="s">
        <v>3862</v>
      </c>
      <c r="F3747" s="593" t="s">
        <v>4675</v>
      </c>
      <c r="G3747" s="143"/>
      <c r="H3747" s="166">
        <v>42221600</v>
      </c>
      <c r="I3747" s="180" t="s">
        <v>937</v>
      </c>
      <c r="J3747" s="169"/>
      <c r="K3747" s="169"/>
      <c r="L3747" s="169"/>
      <c r="M3747" s="146"/>
      <c r="N3747" s="184"/>
      <c r="O3747" s="169"/>
      <c r="P3747" s="146"/>
      <c r="Q3747" s="146">
        <f t="shared" si="76"/>
        <v>0</v>
      </c>
      <c r="R3747" s="226" t="s">
        <v>4741</v>
      </c>
      <c r="S3747" s="226"/>
      <c r="T3747" s="676" t="s">
        <v>4687</v>
      </c>
      <c r="U3747" s="170"/>
      <c r="V3747" s="170"/>
      <c r="W3747" s="170"/>
      <c r="X3747" s="117"/>
      <c r="Y3747" s="171"/>
      <c r="Z3747" s="171"/>
      <c r="AA3747" s="171"/>
      <c r="AB3747" s="171"/>
      <c r="AC3747" s="171"/>
      <c r="AD3747" s="171"/>
      <c r="AE3747" s="171"/>
      <c r="AF3747" s="171"/>
      <c r="AG3747" s="171"/>
      <c r="AH3747" s="171"/>
      <c r="AI3747" s="171"/>
    </row>
    <row r="3748" spans="1:35" s="172" customFormat="1" ht="24" hidden="1" x14ac:dyDescent="0.2">
      <c r="A3748" s="167">
        <v>2</v>
      </c>
      <c r="B3748" s="647">
        <v>0</v>
      </c>
      <c r="C3748" s="647">
        <v>4</v>
      </c>
      <c r="D3748" s="647">
        <v>4</v>
      </c>
      <c r="E3748" s="163" t="s">
        <v>3862</v>
      </c>
      <c r="F3748" s="593" t="s">
        <v>4675</v>
      </c>
      <c r="G3748" s="143"/>
      <c r="H3748" s="166">
        <v>42221600</v>
      </c>
      <c r="I3748" s="180" t="s">
        <v>938</v>
      </c>
      <c r="J3748" s="169"/>
      <c r="K3748" s="169"/>
      <c r="L3748" s="169"/>
      <c r="M3748" s="146"/>
      <c r="N3748" s="184"/>
      <c r="O3748" s="169"/>
      <c r="P3748" s="146"/>
      <c r="Q3748" s="146">
        <f t="shared" si="76"/>
        <v>0</v>
      </c>
      <c r="R3748" s="226" t="s">
        <v>4741</v>
      </c>
      <c r="S3748" s="226"/>
      <c r="T3748" s="676" t="s">
        <v>4687</v>
      </c>
      <c r="U3748" s="170"/>
      <c r="V3748" s="170"/>
      <c r="W3748" s="170"/>
      <c r="X3748" s="117"/>
      <c r="Y3748" s="171"/>
      <c r="Z3748" s="171"/>
      <c r="AA3748" s="171"/>
      <c r="AB3748" s="171"/>
      <c r="AC3748" s="171"/>
      <c r="AD3748" s="171"/>
      <c r="AE3748" s="171"/>
      <c r="AF3748" s="171"/>
      <c r="AG3748" s="171"/>
      <c r="AH3748" s="171"/>
      <c r="AI3748" s="171"/>
    </row>
    <row r="3749" spans="1:35" s="172" customFormat="1" ht="24" hidden="1" x14ac:dyDescent="0.2">
      <c r="A3749" s="167">
        <v>2</v>
      </c>
      <c r="B3749" s="647">
        <v>0</v>
      </c>
      <c r="C3749" s="647">
        <v>4</v>
      </c>
      <c r="D3749" s="647">
        <v>4</v>
      </c>
      <c r="E3749" s="163" t="s">
        <v>3862</v>
      </c>
      <c r="F3749" s="593" t="s">
        <v>4675</v>
      </c>
      <c r="G3749" s="143"/>
      <c r="H3749" s="166">
        <v>42221600</v>
      </c>
      <c r="I3749" s="180" t="s">
        <v>1268</v>
      </c>
      <c r="J3749" s="169"/>
      <c r="K3749" s="169"/>
      <c r="L3749" s="169"/>
      <c r="M3749" s="146"/>
      <c r="N3749" s="184"/>
      <c r="O3749" s="169"/>
      <c r="P3749" s="146"/>
      <c r="Q3749" s="146">
        <f t="shared" si="76"/>
        <v>0</v>
      </c>
      <c r="R3749" s="226" t="s">
        <v>4741</v>
      </c>
      <c r="S3749" s="226"/>
      <c r="T3749" s="676" t="s">
        <v>4687</v>
      </c>
      <c r="U3749" s="170"/>
      <c r="V3749" s="170"/>
      <c r="W3749" s="170"/>
      <c r="X3749" s="117"/>
      <c r="Y3749" s="171"/>
      <c r="Z3749" s="171"/>
      <c r="AA3749" s="171"/>
      <c r="AB3749" s="171"/>
      <c r="AC3749" s="171"/>
      <c r="AD3749" s="171"/>
      <c r="AE3749" s="171"/>
      <c r="AF3749" s="171"/>
      <c r="AG3749" s="171"/>
      <c r="AH3749" s="171"/>
      <c r="AI3749" s="171"/>
    </row>
    <row r="3750" spans="1:35" s="172" customFormat="1" ht="24" hidden="1" x14ac:dyDescent="0.2">
      <c r="A3750" s="167">
        <v>2</v>
      </c>
      <c r="B3750" s="647">
        <v>0</v>
      </c>
      <c r="C3750" s="647">
        <v>4</v>
      </c>
      <c r="D3750" s="647">
        <v>4</v>
      </c>
      <c r="E3750" s="163" t="s">
        <v>3862</v>
      </c>
      <c r="F3750" s="593" t="s">
        <v>4675</v>
      </c>
      <c r="G3750" s="143"/>
      <c r="H3750" s="166">
        <v>42221600</v>
      </c>
      <c r="I3750" s="180" t="s">
        <v>663</v>
      </c>
      <c r="J3750" s="169"/>
      <c r="K3750" s="169"/>
      <c r="L3750" s="169"/>
      <c r="M3750" s="146"/>
      <c r="N3750" s="184"/>
      <c r="O3750" s="169"/>
      <c r="P3750" s="146"/>
      <c r="Q3750" s="146">
        <f t="shared" si="76"/>
        <v>0</v>
      </c>
      <c r="R3750" s="226" t="s">
        <v>4741</v>
      </c>
      <c r="S3750" s="226"/>
      <c r="T3750" s="676" t="s">
        <v>4687</v>
      </c>
      <c r="U3750" s="170"/>
      <c r="V3750" s="170"/>
      <c r="W3750" s="170"/>
      <c r="X3750" s="117"/>
      <c r="Y3750" s="171"/>
      <c r="Z3750" s="171"/>
      <c r="AA3750" s="171"/>
      <c r="AB3750" s="171"/>
      <c r="AC3750" s="171"/>
      <c r="AD3750" s="171"/>
      <c r="AE3750" s="171"/>
      <c r="AF3750" s="171"/>
      <c r="AG3750" s="171"/>
      <c r="AH3750" s="171"/>
      <c r="AI3750" s="171"/>
    </row>
    <row r="3751" spans="1:35" s="172" customFormat="1" ht="24" hidden="1" x14ac:dyDescent="0.2">
      <c r="A3751" s="167">
        <v>2</v>
      </c>
      <c r="B3751" s="647">
        <v>0</v>
      </c>
      <c r="C3751" s="647">
        <v>4</v>
      </c>
      <c r="D3751" s="647">
        <v>4</v>
      </c>
      <c r="E3751" s="163" t="s">
        <v>3862</v>
      </c>
      <c r="F3751" s="593" t="s">
        <v>4675</v>
      </c>
      <c r="G3751" s="143"/>
      <c r="H3751" s="166">
        <v>42221600</v>
      </c>
      <c r="I3751" s="180" t="s">
        <v>1269</v>
      </c>
      <c r="J3751" s="169"/>
      <c r="K3751" s="169"/>
      <c r="L3751" s="169"/>
      <c r="M3751" s="146"/>
      <c r="N3751" s="184"/>
      <c r="O3751" s="169"/>
      <c r="P3751" s="146"/>
      <c r="Q3751" s="146">
        <f t="shared" si="76"/>
        <v>0</v>
      </c>
      <c r="R3751" s="226" t="s">
        <v>4741</v>
      </c>
      <c r="S3751" s="226"/>
      <c r="T3751" s="676" t="s">
        <v>4687</v>
      </c>
      <c r="U3751" s="170"/>
      <c r="V3751" s="170"/>
      <c r="W3751" s="170"/>
      <c r="X3751" s="117"/>
      <c r="Y3751" s="171"/>
      <c r="Z3751" s="171"/>
      <c r="AA3751" s="171"/>
      <c r="AB3751" s="171"/>
      <c r="AC3751" s="171"/>
      <c r="AD3751" s="171"/>
      <c r="AE3751" s="171"/>
      <c r="AF3751" s="171"/>
      <c r="AG3751" s="171"/>
      <c r="AH3751" s="171"/>
      <c r="AI3751" s="171"/>
    </row>
    <row r="3752" spans="1:35" s="172" customFormat="1" ht="24" hidden="1" x14ac:dyDescent="0.2">
      <c r="A3752" s="167">
        <v>2</v>
      </c>
      <c r="B3752" s="647">
        <v>0</v>
      </c>
      <c r="C3752" s="647">
        <v>4</v>
      </c>
      <c r="D3752" s="647">
        <v>4</v>
      </c>
      <c r="E3752" s="163" t="s">
        <v>3862</v>
      </c>
      <c r="F3752" s="593" t="s">
        <v>4675</v>
      </c>
      <c r="G3752" s="143"/>
      <c r="H3752" s="166">
        <v>42221600</v>
      </c>
      <c r="I3752" s="180" t="s">
        <v>1270</v>
      </c>
      <c r="J3752" s="169"/>
      <c r="K3752" s="169"/>
      <c r="L3752" s="169"/>
      <c r="M3752" s="146"/>
      <c r="N3752" s="184"/>
      <c r="O3752" s="169"/>
      <c r="P3752" s="146"/>
      <c r="Q3752" s="146">
        <f t="shared" si="76"/>
        <v>0</v>
      </c>
      <c r="R3752" s="226" t="s">
        <v>4741</v>
      </c>
      <c r="S3752" s="226"/>
      <c r="T3752" s="676" t="s">
        <v>4687</v>
      </c>
      <c r="U3752" s="170"/>
      <c r="V3752" s="170"/>
      <c r="W3752" s="170"/>
      <c r="X3752" s="117"/>
      <c r="Y3752" s="171"/>
      <c r="Z3752" s="171"/>
      <c r="AA3752" s="171"/>
      <c r="AB3752" s="171"/>
      <c r="AC3752" s="171"/>
      <c r="AD3752" s="171"/>
      <c r="AE3752" s="171"/>
      <c r="AF3752" s="171"/>
      <c r="AG3752" s="171"/>
      <c r="AH3752" s="171"/>
      <c r="AI3752" s="171"/>
    </row>
    <row r="3753" spans="1:35" s="172" customFormat="1" ht="24" hidden="1" x14ac:dyDescent="0.2">
      <c r="A3753" s="167">
        <v>2</v>
      </c>
      <c r="B3753" s="647">
        <v>0</v>
      </c>
      <c r="C3753" s="647">
        <v>4</v>
      </c>
      <c r="D3753" s="647">
        <v>4</v>
      </c>
      <c r="E3753" s="163" t="s">
        <v>3862</v>
      </c>
      <c r="F3753" s="593" t="s">
        <v>4675</v>
      </c>
      <c r="G3753" s="143"/>
      <c r="H3753" s="166">
        <v>42221600</v>
      </c>
      <c r="I3753" s="180" t="s">
        <v>1197</v>
      </c>
      <c r="J3753" s="169"/>
      <c r="K3753" s="169"/>
      <c r="L3753" s="169"/>
      <c r="M3753" s="146"/>
      <c r="N3753" s="184"/>
      <c r="O3753" s="169"/>
      <c r="P3753" s="146"/>
      <c r="Q3753" s="146">
        <f t="shared" si="76"/>
        <v>0</v>
      </c>
      <c r="R3753" s="226" t="s">
        <v>4741</v>
      </c>
      <c r="S3753" s="226"/>
      <c r="T3753" s="676" t="s">
        <v>4687</v>
      </c>
      <c r="U3753" s="170"/>
      <c r="V3753" s="170"/>
      <c r="W3753" s="170"/>
      <c r="X3753" s="117"/>
      <c r="Y3753" s="171"/>
      <c r="Z3753" s="171"/>
      <c r="AA3753" s="171"/>
      <c r="AB3753" s="171"/>
      <c r="AC3753" s="171"/>
      <c r="AD3753" s="171"/>
      <c r="AE3753" s="171"/>
      <c r="AF3753" s="171"/>
      <c r="AG3753" s="171"/>
      <c r="AH3753" s="171"/>
      <c r="AI3753" s="171"/>
    </row>
    <row r="3754" spans="1:35" s="172" customFormat="1" ht="24" hidden="1" x14ac:dyDescent="0.2">
      <c r="A3754" s="167">
        <v>2</v>
      </c>
      <c r="B3754" s="647">
        <v>0</v>
      </c>
      <c r="C3754" s="647">
        <v>4</v>
      </c>
      <c r="D3754" s="647">
        <v>4</v>
      </c>
      <c r="E3754" s="163" t="s">
        <v>3862</v>
      </c>
      <c r="F3754" s="593" t="s">
        <v>4675</v>
      </c>
      <c r="G3754" s="143"/>
      <c r="H3754" s="166">
        <v>42295400</v>
      </c>
      <c r="I3754" s="180" t="s">
        <v>664</v>
      </c>
      <c r="J3754" s="169"/>
      <c r="K3754" s="169"/>
      <c r="L3754" s="169"/>
      <c r="M3754" s="146"/>
      <c r="N3754" s="184"/>
      <c r="O3754" s="169"/>
      <c r="P3754" s="146"/>
      <c r="Q3754" s="146">
        <f t="shared" si="76"/>
        <v>0</v>
      </c>
      <c r="R3754" s="226" t="s">
        <v>4741</v>
      </c>
      <c r="S3754" s="226"/>
      <c r="T3754" s="676" t="s">
        <v>4687</v>
      </c>
      <c r="U3754" s="170"/>
      <c r="V3754" s="170"/>
      <c r="W3754" s="170"/>
      <c r="X3754" s="117"/>
      <c r="Y3754" s="171"/>
      <c r="Z3754" s="171"/>
      <c r="AA3754" s="171"/>
      <c r="AB3754" s="171"/>
      <c r="AC3754" s="171"/>
      <c r="AD3754" s="171"/>
      <c r="AE3754" s="171"/>
      <c r="AF3754" s="171"/>
      <c r="AG3754" s="171"/>
      <c r="AH3754" s="171"/>
      <c r="AI3754" s="171"/>
    </row>
    <row r="3755" spans="1:35" s="172" customFormat="1" ht="24" hidden="1" x14ac:dyDescent="0.2">
      <c r="A3755" s="167">
        <v>2</v>
      </c>
      <c r="B3755" s="647">
        <v>0</v>
      </c>
      <c r="C3755" s="647">
        <v>4</v>
      </c>
      <c r="D3755" s="647">
        <v>4</v>
      </c>
      <c r="E3755" s="163" t="s">
        <v>3862</v>
      </c>
      <c r="F3755" s="593" t="s">
        <v>4675</v>
      </c>
      <c r="G3755" s="143"/>
      <c r="H3755" s="166">
        <v>42295400</v>
      </c>
      <c r="I3755" s="180" t="s">
        <v>1271</v>
      </c>
      <c r="J3755" s="169"/>
      <c r="K3755" s="169"/>
      <c r="L3755" s="169"/>
      <c r="M3755" s="146"/>
      <c r="N3755" s="184"/>
      <c r="O3755" s="169"/>
      <c r="P3755" s="146"/>
      <c r="Q3755" s="146">
        <f t="shared" si="76"/>
        <v>0</v>
      </c>
      <c r="R3755" s="226" t="s">
        <v>4741</v>
      </c>
      <c r="S3755" s="226"/>
      <c r="T3755" s="676" t="s">
        <v>4687</v>
      </c>
      <c r="U3755" s="170"/>
      <c r="V3755" s="170"/>
      <c r="W3755" s="170"/>
      <c r="X3755" s="117"/>
      <c r="Y3755" s="171"/>
      <c r="Z3755" s="171"/>
      <c r="AA3755" s="171"/>
      <c r="AB3755" s="171"/>
      <c r="AC3755" s="171"/>
      <c r="AD3755" s="171"/>
      <c r="AE3755" s="171"/>
      <c r="AF3755" s="171"/>
      <c r="AG3755" s="171"/>
      <c r="AH3755" s="171"/>
      <c r="AI3755" s="171"/>
    </row>
    <row r="3756" spans="1:35" s="172" customFormat="1" ht="24" hidden="1" x14ac:dyDescent="0.2">
      <c r="A3756" s="167">
        <v>2</v>
      </c>
      <c r="B3756" s="647">
        <v>0</v>
      </c>
      <c r="C3756" s="647">
        <v>4</v>
      </c>
      <c r="D3756" s="647">
        <v>4</v>
      </c>
      <c r="E3756" s="163" t="s">
        <v>3862</v>
      </c>
      <c r="F3756" s="593" t="s">
        <v>4675</v>
      </c>
      <c r="G3756" s="143"/>
      <c r="H3756" s="166">
        <v>42311700</v>
      </c>
      <c r="I3756" s="180" t="s">
        <v>1383</v>
      </c>
      <c r="J3756" s="169"/>
      <c r="K3756" s="169"/>
      <c r="L3756" s="169"/>
      <c r="M3756" s="146"/>
      <c r="N3756" s="184"/>
      <c r="O3756" s="169"/>
      <c r="P3756" s="146"/>
      <c r="Q3756" s="146">
        <f t="shared" si="76"/>
        <v>0</v>
      </c>
      <c r="R3756" s="226" t="s">
        <v>4741</v>
      </c>
      <c r="S3756" s="226"/>
      <c r="T3756" s="676" t="s">
        <v>4687</v>
      </c>
      <c r="U3756" s="170"/>
      <c r="V3756" s="170"/>
      <c r="W3756" s="170"/>
      <c r="X3756" s="117"/>
      <c r="Y3756" s="171"/>
      <c r="Z3756" s="171"/>
      <c r="AA3756" s="171"/>
      <c r="AB3756" s="171"/>
      <c r="AC3756" s="171"/>
      <c r="AD3756" s="171"/>
      <c r="AE3756" s="171"/>
      <c r="AF3756" s="171"/>
      <c r="AG3756" s="171"/>
      <c r="AH3756" s="171"/>
      <c r="AI3756" s="171"/>
    </row>
    <row r="3757" spans="1:35" s="172" customFormat="1" ht="24" hidden="1" x14ac:dyDescent="0.2">
      <c r="A3757" s="167">
        <v>2</v>
      </c>
      <c r="B3757" s="647">
        <v>0</v>
      </c>
      <c r="C3757" s="647">
        <v>4</v>
      </c>
      <c r="D3757" s="647">
        <v>4</v>
      </c>
      <c r="E3757" s="163" t="s">
        <v>3862</v>
      </c>
      <c r="F3757" s="593" t="s">
        <v>4675</v>
      </c>
      <c r="G3757" s="143"/>
      <c r="H3757" s="166">
        <v>42311700</v>
      </c>
      <c r="I3757" s="180" t="s">
        <v>1384</v>
      </c>
      <c r="J3757" s="169"/>
      <c r="K3757" s="169"/>
      <c r="L3757" s="169"/>
      <c r="M3757" s="146"/>
      <c r="N3757" s="184"/>
      <c r="O3757" s="169"/>
      <c r="P3757" s="146"/>
      <c r="Q3757" s="146">
        <f t="shared" si="76"/>
        <v>0</v>
      </c>
      <c r="R3757" s="226" t="s">
        <v>4741</v>
      </c>
      <c r="S3757" s="226"/>
      <c r="T3757" s="676" t="s">
        <v>4687</v>
      </c>
      <c r="U3757" s="170"/>
      <c r="V3757" s="170"/>
      <c r="W3757" s="170"/>
      <c r="X3757" s="117"/>
      <c r="Y3757" s="171"/>
      <c r="Z3757" s="171"/>
      <c r="AA3757" s="171"/>
      <c r="AB3757" s="171"/>
      <c r="AC3757" s="171"/>
      <c r="AD3757" s="171"/>
      <c r="AE3757" s="171"/>
      <c r="AF3757" s="171"/>
      <c r="AG3757" s="171"/>
      <c r="AH3757" s="171"/>
      <c r="AI3757" s="171"/>
    </row>
    <row r="3758" spans="1:35" s="172" customFormat="1" ht="24" hidden="1" x14ac:dyDescent="0.2">
      <c r="A3758" s="167">
        <v>2</v>
      </c>
      <c r="B3758" s="647">
        <v>0</v>
      </c>
      <c r="C3758" s="647">
        <v>4</v>
      </c>
      <c r="D3758" s="647">
        <v>4</v>
      </c>
      <c r="E3758" s="163" t="s">
        <v>3862</v>
      </c>
      <c r="F3758" s="593" t="s">
        <v>4675</v>
      </c>
      <c r="G3758" s="143"/>
      <c r="H3758" s="166">
        <v>42311700</v>
      </c>
      <c r="I3758" s="180" t="s">
        <v>1385</v>
      </c>
      <c r="J3758" s="169"/>
      <c r="K3758" s="169"/>
      <c r="L3758" s="169"/>
      <c r="M3758" s="146"/>
      <c r="N3758" s="184"/>
      <c r="O3758" s="169"/>
      <c r="P3758" s="146"/>
      <c r="Q3758" s="146">
        <f t="shared" si="76"/>
        <v>0</v>
      </c>
      <c r="R3758" s="226" t="s">
        <v>4741</v>
      </c>
      <c r="S3758" s="226"/>
      <c r="T3758" s="676" t="s">
        <v>4687</v>
      </c>
      <c r="U3758" s="170"/>
      <c r="V3758" s="170"/>
      <c r="W3758" s="170"/>
      <c r="X3758" s="117"/>
      <c r="Y3758" s="171"/>
      <c r="Z3758" s="171"/>
      <c r="AA3758" s="171"/>
      <c r="AB3758" s="171"/>
      <c r="AC3758" s="171"/>
      <c r="AD3758" s="171"/>
      <c r="AE3758" s="171"/>
      <c r="AF3758" s="171"/>
      <c r="AG3758" s="171"/>
      <c r="AH3758" s="171"/>
      <c r="AI3758" s="171"/>
    </row>
    <row r="3759" spans="1:35" s="172" customFormat="1" ht="24" hidden="1" x14ac:dyDescent="0.2">
      <c r="A3759" s="167">
        <v>2</v>
      </c>
      <c r="B3759" s="647">
        <v>0</v>
      </c>
      <c r="C3759" s="647">
        <v>4</v>
      </c>
      <c r="D3759" s="647">
        <v>4</v>
      </c>
      <c r="E3759" s="163" t="s">
        <v>3862</v>
      </c>
      <c r="F3759" s="593" t="s">
        <v>4675</v>
      </c>
      <c r="G3759" s="143"/>
      <c r="H3759" s="166">
        <v>42311700</v>
      </c>
      <c r="I3759" s="180" t="s">
        <v>1386</v>
      </c>
      <c r="J3759" s="169"/>
      <c r="K3759" s="169"/>
      <c r="L3759" s="169"/>
      <c r="M3759" s="146"/>
      <c r="N3759" s="184"/>
      <c r="O3759" s="169"/>
      <c r="P3759" s="146"/>
      <c r="Q3759" s="146">
        <f t="shared" si="76"/>
        <v>0</v>
      </c>
      <c r="R3759" s="226" t="s">
        <v>4741</v>
      </c>
      <c r="S3759" s="226"/>
      <c r="T3759" s="676" t="s">
        <v>4687</v>
      </c>
      <c r="U3759" s="170"/>
      <c r="V3759" s="170"/>
      <c r="W3759" s="170"/>
      <c r="X3759" s="117"/>
      <c r="Y3759" s="171"/>
      <c r="Z3759" s="171"/>
      <c r="AA3759" s="171"/>
      <c r="AB3759" s="171"/>
      <c r="AC3759" s="171"/>
      <c r="AD3759" s="171"/>
      <c r="AE3759" s="171"/>
      <c r="AF3759" s="171"/>
      <c r="AG3759" s="171"/>
      <c r="AH3759" s="171"/>
      <c r="AI3759" s="171"/>
    </row>
    <row r="3760" spans="1:35" s="172" customFormat="1" ht="33" hidden="1" customHeight="1" x14ac:dyDescent="0.2">
      <c r="A3760" s="167">
        <v>2</v>
      </c>
      <c r="B3760" s="647">
        <v>0</v>
      </c>
      <c r="C3760" s="647">
        <v>4</v>
      </c>
      <c r="D3760" s="647">
        <v>4</v>
      </c>
      <c r="E3760" s="163" t="s">
        <v>3862</v>
      </c>
      <c r="F3760" s="593" t="s">
        <v>4675</v>
      </c>
      <c r="G3760" s="143"/>
      <c r="H3760" s="166">
        <v>42311708</v>
      </c>
      <c r="I3760" s="180" t="s">
        <v>5033</v>
      </c>
      <c r="J3760" s="169"/>
      <c r="K3760" s="169"/>
      <c r="L3760" s="169"/>
      <c r="M3760" s="146"/>
      <c r="N3760" s="184" t="s">
        <v>5034</v>
      </c>
      <c r="O3760" s="169">
        <v>8</v>
      </c>
      <c r="P3760" s="146"/>
      <c r="Q3760" s="146"/>
      <c r="R3760" s="226" t="s">
        <v>4741</v>
      </c>
      <c r="S3760" s="226"/>
      <c r="T3760" s="676" t="s">
        <v>4687</v>
      </c>
      <c r="U3760" s="170"/>
      <c r="V3760" s="170"/>
      <c r="W3760" s="170"/>
      <c r="X3760" s="117"/>
      <c r="Y3760" s="171"/>
      <c r="Z3760" s="171"/>
      <c r="AA3760" s="171"/>
      <c r="AB3760" s="171"/>
      <c r="AC3760" s="171"/>
      <c r="AD3760" s="171"/>
      <c r="AE3760" s="171"/>
      <c r="AF3760" s="171"/>
      <c r="AG3760" s="171"/>
      <c r="AH3760" s="171"/>
      <c r="AI3760" s="171"/>
    </row>
    <row r="3761" spans="1:35" s="172" customFormat="1" ht="30.75" hidden="1" thickBot="1" x14ac:dyDescent="0.25">
      <c r="A3761" s="167">
        <v>2</v>
      </c>
      <c r="B3761" s="647">
        <v>0</v>
      </c>
      <c r="C3761" s="647">
        <v>4</v>
      </c>
      <c r="D3761" s="647">
        <v>4</v>
      </c>
      <c r="E3761" s="163" t="s">
        <v>3862</v>
      </c>
      <c r="F3761" s="593" t="s">
        <v>4675</v>
      </c>
      <c r="G3761" s="143"/>
      <c r="H3761" s="166">
        <v>42311708</v>
      </c>
      <c r="I3761" s="180" t="s">
        <v>5016</v>
      </c>
      <c r="J3761" s="169"/>
      <c r="K3761" s="169"/>
      <c r="L3761" s="169"/>
      <c r="M3761" s="146"/>
      <c r="N3761" s="663" t="s">
        <v>5092</v>
      </c>
      <c r="O3761" s="169">
        <v>5</v>
      </c>
      <c r="P3761" s="146"/>
      <c r="Q3761" s="146"/>
      <c r="R3761" s="226" t="s">
        <v>4741</v>
      </c>
      <c r="S3761" s="226"/>
      <c r="T3761" s="676" t="s">
        <v>4687</v>
      </c>
      <c r="U3761" s="170"/>
      <c r="V3761" s="170"/>
      <c r="W3761" s="170"/>
      <c r="X3761" s="117"/>
      <c r="Y3761" s="171"/>
      <c r="Z3761" s="171"/>
      <c r="AA3761" s="171"/>
      <c r="AB3761" s="171"/>
      <c r="AC3761" s="171"/>
      <c r="AD3761" s="171"/>
      <c r="AE3761" s="171"/>
      <c r="AF3761" s="171"/>
      <c r="AG3761" s="171"/>
      <c r="AH3761" s="171"/>
      <c r="AI3761" s="171"/>
    </row>
    <row r="3762" spans="1:35" s="172" customFormat="1" ht="24" hidden="1" x14ac:dyDescent="0.2">
      <c r="A3762" s="167">
        <v>2</v>
      </c>
      <c r="B3762" s="647">
        <v>0</v>
      </c>
      <c r="C3762" s="647">
        <v>4</v>
      </c>
      <c r="D3762" s="647">
        <v>4</v>
      </c>
      <c r="E3762" s="163" t="s">
        <v>3862</v>
      </c>
      <c r="F3762" s="593" t="s">
        <v>4675</v>
      </c>
      <c r="G3762" s="143"/>
      <c r="H3762" s="166">
        <v>42311700</v>
      </c>
      <c r="I3762" s="180" t="s">
        <v>1388</v>
      </c>
      <c r="J3762" s="169"/>
      <c r="K3762" s="169"/>
      <c r="L3762" s="169"/>
      <c r="M3762" s="146"/>
      <c r="N3762" s="184"/>
      <c r="O3762" s="169"/>
      <c r="P3762" s="146"/>
      <c r="Q3762" s="146">
        <f t="shared" si="76"/>
        <v>0</v>
      </c>
      <c r="R3762" s="226" t="s">
        <v>4741</v>
      </c>
      <c r="S3762" s="226"/>
      <c r="T3762" s="676" t="s">
        <v>4687</v>
      </c>
      <c r="U3762" s="170"/>
      <c r="V3762" s="170"/>
      <c r="W3762" s="170"/>
      <c r="X3762" s="117"/>
      <c r="Y3762" s="171"/>
      <c r="Z3762" s="171"/>
      <c r="AA3762" s="171"/>
      <c r="AB3762" s="171"/>
      <c r="AC3762" s="171"/>
      <c r="AD3762" s="171"/>
      <c r="AE3762" s="171"/>
      <c r="AF3762" s="171"/>
      <c r="AG3762" s="171"/>
      <c r="AH3762" s="171"/>
      <c r="AI3762" s="171"/>
    </row>
    <row r="3763" spans="1:35" s="172" customFormat="1" ht="24" hidden="1" x14ac:dyDescent="0.2">
      <c r="A3763" s="167">
        <v>2</v>
      </c>
      <c r="B3763" s="647">
        <v>0</v>
      </c>
      <c r="C3763" s="647">
        <v>4</v>
      </c>
      <c r="D3763" s="647">
        <v>4</v>
      </c>
      <c r="E3763" s="163" t="s">
        <v>3862</v>
      </c>
      <c r="F3763" s="593" t="s">
        <v>4675</v>
      </c>
      <c r="G3763" s="143"/>
      <c r="H3763" s="166">
        <v>42311700</v>
      </c>
      <c r="I3763" s="180" t="s">
        <v>1389</v>
      </c>
      <c r="J3763" s="169"/>
      <c r="K3763" s="169"/>
      <c r="L3763" s="169"/>
      <c r="M3763" s="146"/>
      <c r="N3763" s="184"/>
      <c r="O3763" s="169"/>
      <c r="P3763" s="146"/>
      <c r="Q3763" s="146">
        <f t="shared" si="76"/>
        <v>0</v>
      </c>
      <c r="R3763" s="226" t="s">
        <v>4741</v>
      </c>
      <c r="S3763" s="226"/>
      <c r="T3763" s="676" t="s">
        <v>4687</v>
      </c>
      <c r="U3763" s="170"/>
      <c r="V3763" s="170"/>
      <c r="W3763" s="170"/>
      <c r="X3763" s="117"/>
      <c r="Y3763" s="171"/>
      <c r="Z3763" s="171"/>
      <c r="AA3763" s="171"/>
      <c r="AB3763" s="171"/>
      <c r="AC3763" s="171"/>
      <c r="AD3763" s="171"/>
      <c r="AE3763" s="171"/>
      <c r="AF3763" s="171"/>
      <c r="AG3763" s="171"/>
      <c r="AH3763" s="171"/>
      <c r="AI3763" s="171"/>
    </row>
    <row r="3764" spans="1:35" s="172" customFormat="1" ht="24" hidden="1" x14ac:dyDescent="0.2">
      <c r="A3764" s="167">
        <v>2</v>
      </c>
      <c r="B3764" s="647">
        <v>0</v>
      </c>
      <c r="C3764" s="647">
        <v>4</v>
      </c>
      <c r="D3764" s="647">
        <v>4</v>
      </c>
      <c r="E3764" s="163" t="s">
        <v>3862</v>
      </c>
      <c r="F3764" s="593" t="s">
        <v>4675</v>
      </c>
      <c r="G3764" s="143"/>
      <c r="H3764" s="166">
        <v>42311708</v>
      </c>
      <c r="I3764" s="180" t="s">
        <v>1390</v>
      </c>
      <c r="J3764" s="169"/>
      <c r="K3764" s="169"/>
      <c r="L3764" s="169"/>
      <c r="M3764" s="146"/>
      <c r="N3764" s="184" t="s">
        <v>4754</v>
      </c>
      <c r="O3764" s="169"/>
      <c r="P3764" s="146"/>
      <c r="Q3764" s="146">
        <f t="shared" si="76"/>
        <v>0</v>
      </c>
      <c r="R3764" s="226" t="s">
        <v>4741</v>
      </c>
      <c r="S3764" s="226"/>
      <c r="T3764" s="676" t="s">
        <v>4687</v>
      </c>
      <c r="U3764" s="170"/>
      <c r="V3764" s="170"/>
      <c r="W3764" s="170"/>
      <c r="X3764" s="117"/>
      <c r="Y3764" s="171"/>
      <c r="Z3764" s="171"/>
      <c r="AA3764" s="171"/>
      <c r="AB3764" s="171"/>
      <c r="AC3764" s="171"/>
      <c r="AD3764" s="171"/>
      <c r="AE3764" s="171"/>
      <c r="AF3764" s="171"/>
      <c r="AG3764" s="171"/>
      <c r="AH3764" s="171"/>
      <c r="AI3764" s="171"/>
    </row>
    <row r="3765" spans="1:35" s="172" customFormat="1" ht="24" hidden="1" x14ac:dyDescent="0.2">
      <c r="A3765" s="167">
        <v>2</v>
      </c>
      <c r="B3765" s="647">
        <v>0</v>
      </c>
      <c r="C3765" s="647">
        <v>4</v>
      </c>
      <c r="D3765" s="647">
        <v>4</v>
      </c>
      <c r="E3765" s="163" t="s">
        <v>3862</v>
      </c>
      <c r="F3765" s="593" t="s">
        <v>4675</v>
      </c>
      <c r="G3765" s="143"/>
      <c r="H3765" s="166">
        <v>42311700</v>
      </c>
      <c r="I3765" s="180" t="s">
        <v>1351</v>
      </c>
      <c r="J3765" s="169"/>
      <c r="K3765" s="169"/>
      <c r="L3765" s="169"/>
      <c r="M3765" s="146"/>
      <c r="N3765" s="184"/>
      <c r="O3765" s="169"/>
      <c r="P3765" s="146"/>
      <c r="Q3765" s="146">
        <f t="shared" si="76"/>
        <v>0</v>
      </c>
      <c r="R3765" s="226" t="s">
        <v>4741</v>
      </c>
      <c r="S3765" s="226"/>
      <c r="T3765" s="676" t="s">
        <v>4687</v>
      </c>
      <c r="U3765" s="170"/>
      <c r="V3765" s="170"/>
      <c r="W3765" s="170"/>
      <c r="X3765" s="117"/>
      <c r="Y3765" s="171"/>
      <c r="Z3765" s="171"/>
      <c r="AA3765" s="171"/>
      <c r="AB3765" s="171"/>
      <c r="AC3765" s="171"/>
      <c r="AD3765" s="171"/>
      <c r="AE3765" s="171"/>
      <c r="AF3765" s="171"/>
      <c r="AG3765" s="171"/>
      <c r="AH3765" s="171"/>
      <c r="AI3765" s="171"/>
    </row>
    <row r="3766" spans="1:35" s="172" customFormat="1" ht="24" hidden="1" x14ac:dyDescent="0.2">
      <c r="A3766" s="167">
        <v>2</v>
      </c>
      <c r="B3766" s="647">
        <v>0</v>
      </c>
      <c r="C3766" s="647">
        <v>4</v>
      </c>
      <c r="D3766" s="647">
        <v>4</v>
      </c>
      <c r="E3766" s="163" t="s">
        <v>3862</v>
      </c>
      <c r="F3766" s="593" t="s">
        <v>4675</v>
      </c>
      <c r="G3766" s="143"/>
      <c r="H3766" s="166">
        <v>42311700</v>
      </c>
      <c r="I3766" s="180" t="s">
        <v>1352</v>
      </c>
      <c r="J3766" s="169"/>
      <c r="K3766" s="169"/>
      <c r="L3766" s="169"/>
      <c r="M3766" s="146"/>
      <c r="N3766" s="184"/>
      <c r="O3766" s="169"/>
      <c r="P3766" s="146"/>
      <c r="Q3766" s="146">
        <f t="shared" si="76"/>
        <v>0</v>
      </c>
      <c r="R3766" s="226" t="s">
        <v>4741</v>
      </c>
      <c r="S3766" s="226"/>
      <c r="T3766" s="676" t="s">
        <v>4687</v>
      </c>
      <c r="U3766" s="170"/>
      <c r="V3766" s="170"/>
      <c r="W3766" s="170"/>
      <c r="X3766" s="117"/>
      <c r="Y3766" s="171"/>
      <c r="Z3766" s="171"/>
      <c r="AA3766" s="171"/>
      <c r="AB3766" s="171"/>
      <c r="AC3766" s="171"/>
      <c r="AD3766" s="171"/>
      <c r="AE3766" s="171"/>
      <c r="AF3766" s="171"/>
      <c r="AG3766" s="171"/>
      <c r="AH3766" s="171"/>
      <c r="AI3766" s="171"/>
    </row>
    <row r="3767" spans="1:35" s="172" customFormat="1" ht="24" hidden="1" x14ac:dyDescent="0.2">
      <c r="A3767" s="167">
        <v>2</v>
      </c>
      <c r="B3767" s="647">
        <v>0</v>
      </c>
      <c r="C3767" s="647">
        <v>4</v>
      </c>
      <c r="D3767" s="647">
        <v>4</v>
      </c>
      <c r="E3767" s="163" t="s">
        <v>3862</v>
      </c>
      <c r="F3767" s="593" t="s">
        <v>4675</v>
      </c>
      <c r="G3767" s="143"/>
      <c r="H3767" s="166">
        <v>42311700</v>
      </c>
      <c r="I3767" s="180" t="s">
        <v>1353</v>
      </c>
      <c r="J3767" s="169"/>
      <c r="K3767" s="169"/>
      <c r="L3767" s="169"/>
      <c r="M3767" s="146"/>
      <c r="N3767" s="184"/>
      <c r="O3767" s="169"/>
      <c r="P3767" s="146"/>
      <c r="Q3767" s="146">
        <f t="shared" si="76"/>
        <v>0</v>
      </c>
      <c r="R3767" s="226" t="s">
        <v>4741</v>
      </c>
      <c r="S3767" s="226"/>
      <c r="T3767" s="676" t="s">
        <v>4687</v>
      </c>
      <c r="U3767" s="170"/>
      <c r="V3767" s="170"/>
      <c r="W3767" s="170"/>
      <c r="X3767" s="117"/>
      <c r="Y3767" s="171"/>
      <c r="Z3767" s="171"/>
      <c r="AA3767" s="171"/>
      <c r="AB3767" s="171"/>
      <c r="AC3767" s="171"/>
      <c r="AD3767" s="171"/>
      <c r="AE3767" s="171"/>
      <c r="AF3767" s="171"/>
      <c r="AG3767" s="171"/>
      <c r="AH3767" s="171"/>
      <c r="AI3767" s="171"/>
    </row>
    <row r="3768" spans="1:35" s="172" customFormat="1" ht="24" hidden="1" x14ac:dyDescent="0.2">
      <c r="A3768" s="167">
        <v>2</v>
      </c>
      <c r="B3768" s="647">
        <v>0</v>
      </c>
      <c r="C3768" s="647">
        <v>4</v>
      </c>
      <c r="D3768" s="647">
        <v>4</v>
      </c>
      <c r="E3768" s="163" t="s">
        <v>3862</v>
      </c>
      <c r="F3768" s="593" t="s">
        <v>4675</v>
      </c>
      <c r="G3768" s="143"/>
      <c r="H3768" s="166">
        <v>42311700</v>
      </c>
      <c r="I3768" s="180" t="s">
        <v>1354</v>
      </c>
      <c r="J3768" s="169"/>
      <c r="K3768" s="169"/>
      <c r="L3768" s="169"/>
      <c r="M3768" s="146"/>
      <c r="N3768" s="184"/>
      <c r="O3768" s="169"/>
      <c r="P3768" s="146"/>
      <c r="Q3768" s="146">
        <f t="shared" si="76"/>
        <v>0</v>
      </c>
      <c r="R3768" s="226" t="s">
        <v>4741</v>
      </c>
      <c r="S3768" s="226"/>
      <c r="T3768" s="676" t="s">
        <v>4687</v>
      </c>
      <c r="U3768" s="170"/>
      <c r="V3768" s="170"/>
      <c r="W3768" s="170"/>
      <c r="X3768" s="117"/>
      <c r="Y3768" s="171"/>
      <c r="Z3768" s="171"/>
      <c r="AA3768" s="171"/>
      <c r="AB3768" s="171"/>
      <c r="AC3768" s="171"/>
      <c r="AD3768" s="171"/>
      <c r="AE3768" s="171"/>
      <c r="AF3768" s="171"/>
      <c r="AG3768" s="171"/>
      <c r="AH3768" s="171"/>
      <c r="AI3768" s="171"/>
    </row>
    <row r="3769" spans="1:35" s="172" customFormat="1" ht="24" hidden="1" x14ac:dyDescent="0.2">
      <c r="A3769" s="167">
        <v>2</v>
      </c>
      <c r="B3769" s="647">
        <v>0</v>
      </c>
      <c r="C3769" s="647">
        <v>4</v>
      </c>
      <c r="D3769" s="647">
        <v>4</v>
      </c>
      <c r="E3769" s="163" t="s">
        <v>3862</v>
      </c>
      <c r="F3769" s="593" t="s">
        <v>4675</v>
      </c>
      <c r="G3769" s="143"/>
      <c r="H3769" s="166">
        <v>42311700</v>
      </c>
      <c r="I3769" s="180" t="s">
        <v>1355</v>
      </c>
      <c r="J3769" s="169"/>
      <c r="K3769" s="169"/>
      <c r="L3769" s="169"/>
      <c r="M3769" s="146"/>
      <c r="N3769" s="184"/>
      <c r="O3769" s="169"/>
      <c r="P3769" s="146"/>
      <c r="Q3769" s="146">
        <f t="shared" si="76"/>
        <v>0</v>
      </c>
      <c r="R3769" s="226" t="s">
        <v>4741</v>
      </c>
      <c r="S3769" s="226"/>
      <c r="T3769" s="676" t="s">
        <v>4687</v>
      </c>
      <c r="U3769" s="170"/>
      <c r="V3769" s="170"/>
      <c r="W3769" s="170"/>
      <c r="X3769" s="117"/>
      <c r="Y3769" s="171"/>
      <c r="Z3769" s="171"/>
      <c r="AA3769" s="171"/>
      <c r="AB3769" s="171"/>
      <c r="AC3769" s="171"/>
      <c r="AD3769" s="171"/>
      <c r="AE3769" s="171"/>
      <c r="AF3769" s="171"/>
      <c r="AG3769" s="171"/>
      <c r="AH3769" s="171"/>
      <c r="AI3769" s="171"/>
    </row>
    <row r="3770" spans="1:35" s="172" customFormat="1" ht="24" hidden="1" x14ac:dyDescent="0.2">
      <c r="A3770" s="167">
        <v>2</v>
      </c>
      <c r="B3770" s="647">
        <v>0</v>
      </c>
      <c r="C3770" s="647">
        <v>4</v>
      </c>
      <c r="D3770" s="647">
        <v>4</v>
      </c>
      <c r="E3770" s="163" t="s">
        <v>3862</v>
      </c>
      <c r="F3770" s="593" t="s">
        <v>4675</v>
      </c>
      <c r="G3770" s="143"/>
      <c r="H3770" s="166">
        <v>42311700</v>
      </c>
      <c r="I3770" s="180" t="s">
        <v>1356</v>
      </c>
      <c r="J3770" s="169"/>
      <c r="K3770" s="169"/>
      <c r="L3770" s="169"/>
      <c r="M3770" s="146"/>
      <c r="N3770" s="184"/>
      <c r="O3770" s="169"/>
      <c r="P3770" s="146"/>
      <c r="Q3770" s="146">
        <f t="shared" si="76"/>
        <v>0</v>
      </c>
      <c r="R3770" s="226" t="s">
        <v>4741</v>
      </c>
      <c r="S3770" s="226"/>
      <c r="T3770" s="676" t="s">
        <v>4687</v>
      </c>
      <c r="U3770" s="170"/>
      <c r="V3770" s="170"/>
      <c r="W3770" s="170"/>
      <c r="X3770" s="117"/>
      <c r="Y3770" s="171"/>
      <c r="Z3770" s="171"/>
      <c r="AA3770" s="171"/>
      <c r="AB3770" s="171"/>
      <c r="AC3770" s="171"/>
      <c r="AD3770" s="171"/>
      <c r="AE3770" s="171"/>
      <c r="AF3770" s="171"/>
      <c r="AG3770" s="171"/>
      <c r="AH3770" s="171"/>
      <c r="AI3770" s="171"/>
    </row>
    <row r="3771" spans="1:35" s="172" customFormat="1" ht="24" hidden="1" x14ac:dyDescent="0.2">
      <c r="A3771" s="167">
        <v>2</v>
      </c>
      <c r="B3771" s="647">
        <v>0</v>
      </c>
      <c r="C3771" s="647">
        <v>4</v>
      </c>
      <c r="D3771" s="647">
        <v>4</v>
      </c>
      <c r="E3771" s="163" t="s">
        <v>3862</v>
      </c>
      <c r="F3771" s="593" t="s">
        <v>4675</v>
      </c>
      <c r="G3771" s="143"/>
      <c r="H3771" s="166">
        <v>42311700</v>
      </c>
      <c r="I3771" s="180" t="s">
        <v>1974</v>
      </c>
      <c r="J3771" s="169"/>
      <c r="K3771" s="169"/>
      <c r="L3771" s="169"/>
      <c r="M3771" s="146"/>
      <c r="N3771" s="184"/>
      <c r="O3771" s="169"/>
      <c r="P3771" s="146"/>
      <c r="Q3771" s="146">
        <f t="shared" si="76"/>
        <v>0</v>
      </c>
      <c r="R3771" s="226" t="s">
        <v>4741</v>
      </c>
      <c r="S3771" s="226"/>
      <c r="T3771" s="676" t="s">
        <v>4687</v>
      </c>
      <c r="U3771" s="170"/>
      <c r="V3771" s="170"/>
      <c r="W3771" s="170"/>
      <c r="X3771" s="117"/>
      <c r="Y3771" s="171"/>
      <c r="Z3771" s="171"/>
      <c r="AA3771" s="171"/>
      <c r="AB3771" s="171"/>
      <c r="AC3771" s="171"/>
      <c r="AD3771" s="171"/>
      <c r="AE3771" s="171"/>
      <c r="AF3771" s="171"/>
      <c r="AG3771" s="171"/>
      <c r="AH3771" s="171"/>
      <c r="AI3771" s="171"/>
    </row>
    <row r="3772" spans="1:35" s="172" customFormat="1" ht="24" hidden="1" x14ac:dyDescent="0.2">
      <c r="A3772" s="167">
        <v>2</v>
      </c>
      <c r="B3772" s="647">
        <v>0</v>
      </c>
      <c r="C3772" s="647">
        <v>4</v>
      </c>
      <c r="D3772" s="647">
        <v>4</v>
      </c>
      <c r="E3772" s="163" t="s">
        <v>3862</v>
      </c>
      <c r="F3772" s="593" t="s">
        <v>4675</v>
      </c>
      <c r="G3772" s="143"/>
      <c r="H3772" s="166">
        <v>42311700</v>
      </c>
      <c r="I3772" s="180" t="s">
        <v>1360</v>
      </c>
      <c r="J3772" s="169"/>
      <c r="K3772" s="169"/>
      <c r="L3772" s="169"/>
      <c r="M3772" s="146"/>
      <c r="N3772" s="184"/>
      <c r="O3772" s="169"/>
      <c r="P3772" s="146"/>
      <c r="Q3772" s="146">
        <f t="shared" si="76"/>
        <v>0</v>
      </c>
      <c r="R3772" s="226" t="s">
        <v>4741</v>
      </c>
      <c r="S3772" s="226"/>
      <c r="T3772" s="676" t="s">
        <v>4687</v>
      </c>
      <c r="U3772" s="170"/>
      <c r="V3772" s="170"/>
      <c r="W3772" s="170"/>
      <c r="X3772" s="117"/>
      <c r="Y3772" s="171"/>
      <c r="Z3772" s="171"/>
      <c r="AA3772" s="171"/>
      <c r="AB3772" s="171"/>
      <c r="AC3772" s="171"/>
      <c r="AD3772" s="171"/>
      <c r="AE3772" s="171"/>
      <c r="AF3772" s="171"/>
      <c r="AG3772" s="171"/>
      <c r="AH3772" s="171"/>
      <c r="AI3772" s="171"/>
    </row>
    <row r="3773" spans="1:35" s="172" customFormat="1" ht="24" hidden="1" x14ac:dyDescent="0.2">
      <c r="A3773" s="167">
        <v>2</v>
      </c>
      <c r="B3773" s="647">
        <v>0</v>
      </c>
      <c r="C3773" s="647">
        <v>4</v>
      </c>
      <c r="D3773" s="647">
        <v>4</v>
      </c>
      <c r="E3773" s="163" t="s">
        <v>3862</v>
      </c>
      <c r="F3773" s="593" t="s">
        <v>4675</v>
      </c>
      <c r="G3773" s="143"/>
      <c r="H3773" s="166">
        <v>42311700</v>
      </c>
      <c r="I3773" s="180" t="s">
        <v>1361</v>
      </c>
      <c r="J3773" s="169"/>
      <c r="K3773" s="169"/>
      <c r="L3773" s="169"/>
      <c r="M3773" s="146"/>
      <c r="N3773" s="184"/>
      <c r="O3773" s="169"/>
      <c r="P3773" s="146"/>
      <c r="Q3773" s="146">
        <f t="shared" ref="Q3773:Q3836" si="77">+P3773</f>
        <v>0</v>
      </c>
      <c r="R3773" s="226" t="s">
        <v>4741</v>
      </c>
      <c r="S3773" s="226"/>
      <c r="T3773" s="676" t="s">
        <v>4687</v>
      </c>
      <c r="U3773" s="170"/>
      <c r="V3773" s="170"/>
      <c r="W3773" s="170"/>
      <c r="X3773" s="117"/>
      <c r="Y3773" s="171"/>
      <c r="Z3773" s="171"/>
      <c r="AA3773" s="171"/>
      <c r="AB3773" s="171"/>
      <c r="AC3773" s="171"/>
      <c r="AD3773" s="171"/>
      <c r="AE3773" s="171"/>
      <c r="AF3773" s="171"/>
      <c r="AG3773" s="171"/>
      <c r="AH3773" s="171"/>
      <c r="AI3773" s="171"/>
    </row>
    <row r="3774" spans="1:35" s="172" customFormat="1" ht="24" hidden="1" x14ac:dyDescent="0.2">
      <c r="A3774" s="167">
        <v>2</v>
      </c>
      <c r="B3774" s="647">
        <v>0</v>
      </c>
      <c r="C3774" s="647">
        <v>4</v>
      </c>
      <c r="D3774" s="647">
        <v>4</v>
      </c>
      <c r="E3774" s="163" t="s">
        <v>3862</v>
      </c>
      <c r="F3774" s="593" t="s">
        <v>4675</v>
      </c>
      <c r="G3774" s="143"/>
      <c r="H3774" s="166">
        <v>42311700</v>
      </c>
      <c r="I3774" s="180" t="s">
        <v>1362</v>
      </c>
      <c r="J3774" s="169"/>
      <c r="K3774" s="169"/>
      <c r="L3774" s="169"/>
      <c r="M3774" s="146"/>
      <c r="N3774" s="184"/>
      <c r="O3774" s="169"/>
      <c r="P3774" s="146"/>
      <c r="Q3774" s="146">
        <f t="shared" si="77"/>
        <v>0</v>
      </c>
      <c r="R3774" s="226" t="s">
        <v>4741</v>
      </c>
      <c r="S3774" s="226"/>
      <c r="T3774" s="676" t="s">
        <v>4687</v>
      </c>
      <c r="U3774" s="170"/>
      <c r="V3774" s="170"/>
      <c r="W3774" s="170"/>
      <c r="X3774" s="117"/>
      <c r="Y3774" s="171"/>
      <c r="Z3774" s="171"/>
      <c r="AA3774" s="171"/>
      <c r="AB3774" s="171"/>
      <c r="AC3774" s="171"/>
      <c r="AD3774" s="171"/>
      <c r="AE3774" s="171"/>
      <c r="AF3774" s="171"/>
      <c r="AG3774" s="171"/>
      <c r="AH3774" s="171"/>
      <c r="AI3774" s="171"/>
    </row>
    <row r="3775" spans="1:35" s="172" customFormat="1" ht="24" hidden="1" x14ac:dyDescent="0.2">
      <c r="A3775" s="167">
        <v>2</v>
      </c>
      <c r="B3775" s="647">
        <v>0</v>
      </c>
      <c r="C3775" s="647">
        <v>4</v>
      </c>
      <c r="D3775" s="647">
        <v>4</v>
      </c>
      <c r="E3775" s="163" t="s">
        <v>3862</v>
      </c>
      <c r="F3775" s="593" t="s">
        <v>4675</v>
      </c>
      <c r="G3775" s="143"/>
      <c r="H3775" s="166">
        <v>42311700</v>
      </c>
      <c r="I3775" s="180" t="s">
        <v>1363</v>
      </c>
      <c r="J3775" s="169"/>
      <c r="K3775" s="169"/>
      <c r="L3775" s="169"/>
      <c r="M3775" s="146"/>
      <c r="N3775" s="184"/>
      <c r="O3775" s="169"/>
      <c r="P3775" s="146"/>
      <c r="Q3775" s="146">
        <f t="shared" si="77"/>
        <v>0</v>
      </c>
      <c r="R3775" s="226" t="s">
        <v>4741</v>
      </c>
      <c r="S3775" s="226"/>
      <c r="T3775" s="676" t="s">
        <v>4687</v>
      </c>
      <c r="U3775" s="170"/>
      <c r="V3775" s="170"/>
      <c r="W3775" s="170"/>
      <c r="X3775" s="117"/>
      <c r="Y3775" s="171"/>
      <c r="Z3775" s="171"/>
      <c r="AA3775" s="171"/>
      <c r="AB3775" s="171"/>
      <c r="AC3775" s="171"/>
      <c r="AD3775" s="171"/>
      <c r="AE3775" s="171"/>
      <c r="AF3775" s="171"/>
      <c r="AG3775" s="171"/>
      <c r="AH3775" s="171"/>
      <c r="AI3775" s="171"/>
    </row>
    <row r="3776" spans="1:35" s="172" customFormat="1" ht="24" hidden="1" x14ac:dyDescent="0.2">
      <c r="A3776" s="167">
        <v>2</v>
      </c>
      <c r="B3776" s="647">
        <v>0</v>
      </c>
      <c r="C3776" s="647">
        <v>4</v>
      </c>
      <c r="D3776" s="647">
        <v>4</v>
      </c>
      <c r="E3776" s="163" t="s">
        <v>3862</v>
      </c>
      <c r="F3776" s="593" t="s">
        <v>4675</v>
      </c>
      <c r="G3776" s="143"/>
      <c r="H3776" s="166">
        <v>42311700</v>
      </c>
      <c r="I3776" s="180" t="s">
        <v>2301</v>
      </c>
      <c r="J3776" s="169"/>
      <c r="K3776" s="169"/>
      <c r="L3776" s="169"/>
      <c r="M3776" s="146"/>
      <c r="N3776" s="184"/>
      <c r="O3776" s="169"/>
      <c r="P3776" s="146"/>
      <c r="Q3776" s="146">
        <f t="shared" si="77"/>
        <v>0</v>
      </c>
      <c r="R3776" s="226" t="s">
        <v>4741</v>
      </c>
      <c r="S3776" s="226"/>
      <c r="T3776" s="676" t="s">
        <v>4687</v>
      </c>
      <c r="U3776" s="170"/>
      <c r="V3776" s="170"/>
      <c r="W3776" s="170"/>
      <c r="X3776" s="117"/>
      <c r="Y3776" s="171"/>
      <c r="Z3776" s="171"/>
      <c r="AA3776" s="171"/>
      <c r="AB3776" s="171"/>
      <c r="AC3776" s="171"/>
      <c r="AD3776" s="171"/>
      <c r="AE3776" s="171"/>
      <c r="AF3776" s="171"/>
      <c r="AG3776" s="171"/>
      <c r="AH3776" s="171"/>
      <c r="AI3776" s="171"/>
    </row>
    <row r="3777" spans="1:35" s="172" customFormat="1" ht="24" hidden="1" x14ac:dyDescent="0.2">
      <c r="A3777" s="167">
        <v>2</v>
      </c>
      <c r="B3777" s="647">
        <v>0</v>
      </c>
      <c r="C3777" s="647">
        <v>4</v>
      </c>
      <c r="D3777" s="647">
        <v>4</v>
      </c>
      <c r="E3777" s="163" t="s">
        <v>3862</v>
      </c>
      <c r="F3777" s="593" t="s">
        <v>4675</v>
      </c>
      <c r="G3777" s="143"/>
      <c r="H3777" s="166">
        <v>42311700</v>
      </c>
      <c r="I3777" s="180" t="s">
        <v>2302</v>
      </c>
      <c r="J3777" s="169"/>
      <c r="K3777" s="169"/>
      <c r="L3777" s="169"/>
      <c r="M3777" s="146"/>
      <c r="N3777" s="184"/>
      <c r="O3777" s="169"/>
      <c r="P3777" s="146"/>
      <c r="Q3777" s="146">
        <f t="shared" si="77"/>
        <v>0</v>
      </c>
      <c r="R3777" s="226" t="s">
        <v>4741</v>
      </c>
      <c r="S3777" s="226"/>
      <c r="T3777" s="676" t="s">
        <v>4687</v>
      </c>
      <c r="U3777" s="170"/>
      <c r="V3777" s="170"/>
      <c r="W3777" s="170"/>
      <c r="X3777" s="117"/>
      <c r="Y3777" s="171"/>
      <c r="Z3777" s="171"/>
      <c r="AA3777" s="171"/>
      <c r="AB3777" s="171"/>
      <c r="AC3777" s="171"/>
      <c r="AD3777" s="171"/>
      <c r="AE3777" s="171"/>
      <c r="AF3777" s="171"/>
      <c r="AG3777" s="171"/>
      <c r="AH3777" s="171"/>
      <c r="AI3777" s="171"/>
    </row>
    <row r="3778" spans="1:35" s="172" customFormat="1" ht="24" hidden="1" x14ac:dyDescent="0.2">
      <c r="A3778" s="167">
        <v>2</v>
      </c>
      <c r="B3778" s="647">
        <v>0</v>
      </c>
      <c r="C3778" s="647">
        <v>4</v>
      </c>
      <c r="D3778" s="647">
        <v>4</v>
      </c>
      <c r="E3778" s="163" t="s">
        <v>3862</v>
      </c>
      <c r="F3778" s="593" t="s">
        <v>4675</v>
      </c>
      <c r="G3778" s="143"/>
      <c r="H3778" s="166">
        <v>42182000</v>
      </c>
      <c r="I3778" s="180" t="s">
        <v>665</v>
      </c>
      <c r="J3778" s="169"/>
      <c r="K3778" s="169"/>
      <c r="L3778" s="169"/>
      <c r="M3778" s="146"/>
      <c r="N3778" s="184"/>
      <c r="O3778" s="169"/>
      <c r="P3778" s="146"/>
      <c r="Q3778" s="146">
        <f t="shared" si="77"/>
        <v>0</v>
      </c>
      <c r="R3778" s="226" t="s">
        <v>4741</v>
      </c>
      <c r="S3778" s="226"/>
      <c r="T3778" s="676" t="s">
        <v>4687</v>
      </c>
      <c r="U3778" s="170"/>
      <c r="V3778" s="170"/>
      <c r="W3778" s="170"/>
      <c r="X3778" s="117"/>
      <c r="Y3778" s="171"/>
      <c r="Z3778" s="171"/>
      <c r="AA3778" s="171"/>
      <c r="AB3778" s="171"/>
      <c r="AC3778" s="171"/>
      <c r="AD3778" s="171"/>
      <c r="AE3778" s="171"/>
      <c r="AF3778" s="171"/>
      <c r="AG3778" s="171"/>
      <c r="AH3778" s="171"/>
      <c r="AI3778" s="171"/>
    </row>
    <row r="3779" spans="1:35" s="172" customFormat="1" ht="25.5" hidden="1" customHeight="1" x14ac:dyDescent="0.2">
      <c r="A3779" s="167">
        <v>2</v>
      </c>
      <c r="B3779" s="647">
        <v>0</v>
      </c>
      <c r="C3779" s="647">
        <v>4</v>
      </c>
      <c r="D3779" s="647">
        <v>4</v>
      </c>
      <c r="E3779" s="163" t="s">
        <v>3862</v>
      </c>
      <c r="F3779" s="593" t="s">
        <v>4675</v>
      </c>
      <c r="G3779" s="143"/>
      <c r="H3779" s="166">
        <v>42311500</v>
      </c>
      <c r="I3779" s="180" t="s">
        <v>2303</v>
      </c>
      <c r="J3779" s="169"/>
      <c r="K3779" s="169"/>
      <c r="L3779" s="169"/>
      <c r="M3779" s="146"/>
      <c r="N3779" s="184"/>
      <c r="O3779" s="169"/>
      <c r="P3779" s="146"/>
      <c r="Q3779" s="146">
        <f t="shared" si="77"/>
        <v>0</v>
      </c>
      <c r="R3779" s="226" t="s">
        <v>4741</v>
      </c>
      <c r="S3779" s="226"/>
      <c r="T3779" s="676" t="s">
        <v>4687</v>
      </c>
      <c r="U3779" s="170"/>
      <c r="V3779" s="170"/>
      <c r="W3779" s="170"/>
      <c r="X3779" s="117"/>
      <c r="Y3779" s="171"/>
      <c r="Z3779" s="171"/>
      <c r="AA3779" s="171"/>
      <c r="AB3779" s="171"/>
      <c r="AC3779" s="171"/>
      <c r="AD3779" s="171"/>
      <c r="AE3779" s="171"/>
      <c r="AF3779" s="171"/>
      <c r="AG3779" s="171"/>
      <c r="AH3779" s="171"/>
      <c r="AI3779" s="171"/>
    </row>
    <row r="3780" spans="1:35" s="172" customFormat="1" ht="24" hidden="1" x14ac:dyDescent="0.2">
      <c r="A3780" s="167">
        <v>2</v>
      </c>
      <c r="B3780" s="647">
        <v>0</v>
      </c>
      <c r="C3780" s="647">
        <v>4</v>
      </c>
      <c r="D3780" s="647">
        <v>4</v>
      </c>
      <c r="E3780" s="163" t="s">
        <v>3862</v>
      </c>
      <c r="F3780" s="593" t="s">
        <v>4675</v>
      </c>
      <c r="G3780" s="143"/>
      <c r="H3780" s="166">
        <v>42311500</v>
      </c>
      <c r="I3780" s="180" t="s">
        <v>2304</v>
      </c>
      <c r="J3780" s="169"/>
      <c r="K3780" s="169"/>
      <c r="L3780" s="169"/>
      <c r="M3780" s="146"/>
      <c r="N3780" s="184"/>
      <c r="O3780" s="169"/>
      <c r="P3780" s="146"/>
      <c r="Q3780" s="146">
        <f t="shared" si="77"/>
        <v>0</v>
      </c>
      <c r="R3780" s="226" t="s">
        <v>4741</v>
      </c>
      <c r="S3780" s="226"/>
      <c r="T3780" s="676" t="s">
        <v>4687</v>
      </c>
      <c r="U3780" s="170"/>
      <c r="V3780" s="170"/>
      <c r="W3780" s="170"/>
      <c r="X3780" s="117"/>
      <c r="Y3780" s="171"/>
      <c r="Z3780" s="171"/>
      <c r="AA3780" s="171"/>
      <c r="AB3780" s="171"/>
      <c r="AC3780" s="171"/>
      <c r="AD3780" s="171"/>
      <c r="AE3780" s="171"/>
      <c r="AF3780" s="171"/>
      <c r="AG3780" s="171"/>
      <c r="AH3780" s="171"/>
      <c r="AI3780" s="171"/>
    </row>
    <row r="3781" spans="1:35" s="172" customFormat="1" ht="24" hidden="1" x14ac:dyDescent="0.2">
      <c r="A3781" s="167">
        <v>2</v>
      </c>
      <c r="B3781" s="647">
        <v>0</v>
      </c>
      <c r="C3781" s="647">
        <v>4</v>
      </c>
      <c r="D3781" s="647">
        <v>4</v>
      </c>
      <c r="E3781" s="163" t="s">
        <v>3862</v>
      </c>
      <c r="F3781" s="593" t="s">
        <v>4675</v>
      </c>
      <c r="G3781" s="143"/>
      <c r="H3781" s="166">
        <v>42311500</v>
      </c>
      <c r="I3781" s="180" t="s">
        <v>2305</v>
      </c>
      <c r="J3781" s="169"/>
      <c r="K3781" s="169"/>
      <c r="L3781" s="169"/>
      <c r="M3781" s="146"/>
      <c r="N3781" s="184"/>
      <c r="O3781" s="169"/>
      <c r="P3781" s="146"/>
      <c r="Q3781" s="146">
        <f t="shared" si="77"/>
        <v>0</v>
      </c>
      <c r="R3781" s="226" t="s">
        <v>4741</v>
      </c>
      <c r="S3781" s="226"/>
      <c r="T3781" s="676" t="s">
        <v>4687</v>
      </c>
      <c r="U3781" s="170"/>
      <c r="V3781" s="170"/>
      <c r="W3781" s="170"/>
      <c r="X3781" s="117"/>
      <c r="Y3781" s="171"/>
      <c r="Z3781" s="171"/>
      <c r="AA3781" s="171"/>
      <c r="AB3781" s="171"/>
      <c r="AC3781" s="171"/>
      <c r="AD3781" s="171"/>
      <c r="AE3781" s="171"/>
      <c r="AF3781" s="171"/>
      <c r="AG3781" s="171"/>
      <c r="AH3781" s="171"/>
      <c r="AI3781" s="171"/>
    </row>
    <row r="3782" spans="1:35" s="172" customFormat="1" ht="24" hidden="1" x14ac:dyDescent="0.2">
      <c r="A3782" s="167">
        <v>2</v>
      </c>
      <c r="B3782" s="647">
        <v>0</v>
      </c>
      <c r="C3782" s="647">
        <v>4</v>
      </c>
      <c r="D3782" s="647">
        <v>4</v>
      </c>
      <c r="E3782" s="163" t="s">
        <v>3862</v>
      </c>
      <c r="F3782" s="593" t="s">
        <v>4675</v>
      </c>
      <c r="G3782" s="143"/>
      <c r="H3782" s="166">
        <v>42295471</v>
      </c>
      <c r="I3782" s="180" t="s">
        <v>1272</v>
      </c>
      <c r="J3782" s="169"/>
      <c r="K3782" s="169"/>
      <c r="L3782" s="169"/>
      <c r="M3782" s="146"/>
      <c r="N3782" s="184"/>
      <c r="O3782" s="169"/>
      <c r="P3782" s="146"/>
      <c r="Q3782" s="146">
        <f t="shared" si="77"/>
        <v>0</v>
      </c>
      <c r="R3782" s="226" t="s">
        <v>4741</v>
      </c>
      <c r="S3782" s="226"/>
      <c r="T3782" s="676" t="s">
        <v>4687</v>
      </c>
      <c r="U3782" s="170"/>
      <c r="V3782" s="170"/>
      <c r="W3782" s="170"/>
      <c r="X3782" s="117"/>
      <c r="Y3782" s="171"/>
      <c r="Z3782" s="171"/>
      <c r="AA3782" s="171"/>
      <c r="AB3782" s="171"/>
      <c r="AC3782" s="171"/>
      <c r="AD3782" s="171"/>
      <c r="AE3782" s="171"/>
      <c r="AF3782" s="171"/>
      <c r="AG3782" s="171"/>
      <c r="AH3782" s="171"/>
      <c r="AI3782" s="171"/>
    </row>
    <row r="3783" spans="1:35" s="172" customFormat="1" ht="24" hidden="1" x14ac:dyDescent="0.2">
      <c r="A3783" s="167">
        <v>2</v>
      </c>
      <c r="B3783" s="647">
        <v>0</v>
      </c>
      <c r="C3783" s="647">
        <v>4</v>
      </c>
      <c r="D3783" s="647">
        <v>4</v>
      </c>
      <c r="E3783" s="163" t="s">
        <v>3862</v>
      </c>
      <c r="F3783" s="593" t="s">
        <v>4675</v>
      </c>
      <c r="G3783" s="143"/>
      <c r="H3783" s="166">
        <v>42190000</v>
      </c>
      <c r="I3783" s="180" t="s">
        <v>1273</v>
      </c>
      <c r="J3783" s="169"/>
      <c r="K3783" s="169"/>
      <c r="L3783" s="169"/>
      <c r="M3783" s="146"/>
      <c r="N3783" s="184"/>
      <c r="O3783" s="169"/>
      <c r="P3783" s="146"/>
      <c r="Q3783" s="146">
        <f t="shared" si="77"/>
        <v>0</v>
      </c>
      <c r="R3783" s="226" t="s">
        <v>4741</v>
      </c>
      <c r="S3783" s="226"/>
      <c r="T3783" s="676" t="s">
        <v>4687</v>
      </c>
      <c r="U3783" s="170"/>
      <c r="V3783" s="170"/>
      <c r="W3783" s="170"/>
      <c r="X3783" s="117"/>
      <c r="Y3783" s="171"/>
      <c r="Z3783" s="171"/>
      <c r="AA3783" s="171"/>
      <c r="AB3783" s="171"/>
      <c r="AC3783" s="171"/>
      <c r="AD3783" s="171"/>
      <c r="AE3783" s="171"/>
      <c r="AF3783" s="171"/>
      <c r="AG3783" s="171"/>
      <c r="AH3783" s="171"/>
      <c r="AI3783" s="171"/>
    </row>
    <row r="3784" spans="1:35" s="172" customFormat="1" ht="24" hidden="1" x14ac:dyDescent="0.2">
      <c r="A3784" s="167">
        <v>2</v>
      </c>
      <c r="B3784" s="647">
        <v>0</v>
      </c>
      <c r="C3784" s="647">
        <v>4</v>
      </c>
      <c r="D3784" s="647">
        <v>4</v>
      </c>
      <c r="E3784" s="163" t="s">
        <v>3862</v>
      </c>
      <c r="F3784" s="593" t="s">
        <v>4675</v>
      </c>
      <c r="G3784" s="143"/>
      <c r="H3784" s="166">
        <v>42190000</v>
      </c>
      <c r="I3784" s="180" t="s">
        <v>1274</v>
      </c>
      <c r="J3784" s="169"/>
      <c r="K3784" s="169"/>
      <c r="L3784" s="169"/>
      <c r="M3784" s="146"/>
      <c r="N3784" s="184"/>
      <c r="O3784" s="169"/>
      <c r="P3784" s="146"/>
      <c r="Q3784" s="146">
        <f t="shared" si="77"/>
        <v>0</v>
      </c>
      <c r="R3784" s="226" t="s">
        <v>4741</v>
      </c>
      <c r="S3784" s="226"/>
      <c r="T3784" s="676" t="s">
        <v>4687</v>
      </c>
      <c r="U3784" s="170"/>
      <c r="V3784" s="170"/>
      <c r="W3784" s="170"/>
      <c r="X3784" s="117"/>
      <c r="Y3784" s="171"/>
      <c r="Z3784" s="171"/>
      <c r="AA3784" s="171"/>
      <c r="AB3784" s="171"/>
      <c r="AC3784" s="171"/>
      <c r="AD3784" s="171"/>
      <c r="AE3784" s="171"/>
      <c r="AF3784" s="171"/>
      <c r="AG3784" s="171"/>
      <c r="AH3784" s="171"/>
      <c r="AI3784" s="171"/>
    </row>
    <row r="3785" spans="1:35" s="172" customFormat="1" ht="24" hidden="1" x14ac:dyDescent="0.2">
      <c r="A3785" s="167">
        <v>2</v>
      </c>
      <c r="B3785" s="647">
        <v>0</v>
      </c>
      <c r="C3785" s="647">
        <v>4</v>
      </c>
      <c r="D3785" s="647">
        <v>4</v>
      </c>
      <c r="E3785" s="163" t="s">
        <v>3862</v>
      </c>
      <c r="F3785" s="593" t="s">
        <v>4675</v>
      </c>
      <c r="G3785" s="143"/>
      <c r="H3785" s="166">
        <v>42190000</v>
      </c>
      <c r="I3785" s="180" t="s">
        <v>1275</v>
      </c>
      <c r="J3785" s="169"/>
      <c r="K3785" s="169"/>
      <c r="L3785" s="169"/>
      <c r="M3785" s="146"/>
      <c r="N3785" s="184"/>
      <c r="O3785" s="169"/>
      <c r="P3785" s="146"/>
      <c r="Q3785" s="146">
        <f t="shared" si="77"/>
        <v>0</v>
      </c>
      <c r="R3785" s="226" t="s">
        <v>4741</v>
      </c>
      <c r="S3785" s="226"/>
      <c r="T3785" s="676" t="s">
        <v>4687</v>
      </c>
      <c r="U3785" s="170"/>
      <c r="V3785" s="170"/>
      <c r="W3785" s="170"/>
      <c r="X3785" s="117"/>
      <c r="Y3785" s="171"/>
      <c r="Z3785" s="171"/>
      <c r="AA3785" s="171"/>
      <c r="AB3785" s="171"/>
      <c r="AC3785" s="171"/>
      <c r="AD3785" s="171"/>
      <c r="AE3785" s="171"/>
      <c r="AF3785" s="171"/>
      <c r="AG3785" s="171"/>
      <c r="AH3785" s="171"/>
      <c r="AI3785" s="171"/>
    </row>
    <row r="3786" spans="1:35" s="172" customFormat="1" ht="24" hidden="1" x14ac:dyDescent="0.2">
      <c r="A3786" s="167">
        <v>2</v>
      </c>
      <c r="B3786" s="647">
        <v>0</v>
      </c>
      <c r="C3786" s="647">
        <v>4</v>
      </c>
      <c r="D3786" s="647">
        <v>4</v>
      </c>
      <c r="E3786" s="163" t="s">
        <v>3862</v>
      </c>
      <c r="F3786" s="593" t="s">
        <v>4675</v>
      </c>
      <c r="G3786" s="143"/>
      <c r="H3786" s="166">
        <v>42190000</v>
      </c>
      <c r="I3786" s="180" t="s">
        <v>1276</v>
      </c>
      <c r="J3786" s="169"/>
      <c r="K3786" s="169"/>
      <c r="L3786" s="169"/>
      <c r="M3786" s="146"/>
      <c r="N3786" s="184"/>
      <c r="O3786" s="169"/>
      <c r="P3786" s="146"/>
      <c r="Q3786" s="146">
        <f t="shared" si="77"/>
        <v>0</v>
      </c>
      <c r="R3786" s="226" t="s">
        <v>4741</v>
      </c>
      <c r="S3786" s="226"/>
      <c r="T3786" s="676" t="s">
        <v>4687</v>
      </c>
      <c r="U3786" s="170"/>
      <c r="V3786" s="170"/>
      <c r="W3786" s="170"/>
      <c r="X3786" s="117"/>
      <c r="Y3786" s="171"/>
      <c r="Z3786" s="171"/>
      <c r="AA3786" s="171"/>
      <c r="AB3786" s="171"/>
      <c r="AC3786" s="171"/>
      <c r="AD3786" s="171"/>
      <c r="AE3786" s="171"/>
      <c r="AF3786" s="171"/>
      <c r="AG3786" s="171"/>
      <c r="AH3786" s="171"/>
      <c r="AI3786" s="171"/>
    </row>
    <row r="3787" spans="1:35" s="172" customFormat="1" ht="24" hidden="1" x14ac:dyDescent="0.2">
      <c r="A3787" s="167">
        <v>2</v>
      </c>
      <c r="B3787" s="647">
        <v>0</v>
      </c>
      <c r="C3787" s="647">
        <v>4</v>
      </c>
      <c r="D3787" s="647">
        <v>4</v>
      </c>
      <c r="E3787" s="163" t="s">
        <v>3862</v>
      </c>
      <c r="F3787" s="593" t="s">
        <v>4675</v>
      </c>
      <c r="G3787" s="143"/>
      <c r="H3787" s="166">
        <v>42190000</v>
      </c>
      <c r="I3787" s="180" t="s">
        <v>1277</v>
      </c>
      <c r="J3787" s="169"/>
      <c r="K3787" s="169"/>
      <c r="L3787" s="169"/>
      <c r="M3787" s="146"/>
      <c r="N3787" s="184"/>
      <c r="O3787" s="169"/>
      <c r="P3787" s="146"/>
      <c r="Q3787" s="146">
        <f t="shared" si="77"/>
        <v>0</v>
      </c>
      <c r="R3787" s="226" t="s">
        <v>4741</v>
      </c>
      <c r="S3787" s="226"/>
      <c r="T3787" s="676" t="s">
        <v>4687</v>
      </c>
      <c r="U3787" s="170"/>
      <c r="V3787" s="170"/>
      <c r="W3787" s="170"/>
      <c r="X3787" s="117"/>
      <c r="Y3787" s="171"/>
      <c r="Z3787" s="171"/>
      <c r="AA3787" s="171"/>
      <c r="AB3787" s="171"/>
      <c r="AC3787" s="171"/>
      <c r="AD3787" s="171"/>
      <c r="AE3787" s="171"/>
      <c r="AF3787" s="171"/>
      <c r="AG3787" s="171"/>
      <c r="AH3787" s="171"/>
      <c r="AI3787" s="171"/>
    </row>
    <row r="3788" spans="1:35" s="172" customFormat="1" ht="24" hidden="1" x14ac:dyDescent="0.2">
      <c r="A3788" s="167">
        <v>2</v>
      </c>
      <c r="B3788" s="647">
        <v>0</v>
      </c>
      <c r="C3788" s="647">
        <v>4</v>
      </c>
      <c r="D3788" s="647">
        <v>4</v>
      </c>
      <c r="E3788" s="163" t="s">
        <v>3862</v>
      </c>
      <c r="F3788" s="593" t="s">
        <v>4675</v>
      </c>
      <c r="G3788" s="143"/>
      <c r="H3788" s="166">
        <v>42311500</v>
      </c>
      <c r="I3788" s="180" t="s">
        <v>4887</v>
      </c>
      <c r="J3788" s="169"/>
      <c r="K3788" s="169"/>
      <c r="L3788" s="169"/>
      <c r="M3788" s="146"/>
      <c r="N3788" s="184" t="s">
        <v>4781</v>
      </c>
      <c r="O3788" s="169"/>
      <c r="P3788" s="146"/>
      <c r="Q3788" s="146">
        <f t="shared" si="77"/>
        <v>0</v>
      </c>
      <c r="R3788" s="226" t="s">
        <v>4741</v>
      </c>
      <c r="S3788" s="226"/>
      <c r="T3788" s="676" t="s">
        <v>4687</v>
      </c>
      <c r="U3788" s="170"/>
      <c r="V3788" s="170"/>
      <c r="W3788" s="170"/>
      <c r="X3788" s="117"/>
      <c r="Y3788" s="171"/>
      <c r="Z3788" s="171"/>
      <c r="AA3788" s="171"/>
      <c r="AB3788" s="171"/>
      <c r="AC3788" s="171"/>
      <c r="AD3788" s="171"/>
      <c r="AE3788" s="171"/>
      <c r="AF3788" s="171"/>
      <c r="AG3788" s="171"/>
      <c r="AH3788" s="171"/>
      <c r="AI3788" s="171"/>
    </row>
    <row r="3789" spans="1:35" s="172" customFormat="1" ht="24" hidden="1" x14ac:dyDescent="0.2">
      <c r="A3789" s="167">
        <v>2</v>
      </c>
      <c r="B3789" s="647">
        <v>0</v>
      </c>
      <c r="C3789" s="647">
        <v>4</v>
      </c>
      <c r="D3789" s="647">
        <v>4</v>
      </c>
      <c r="E3789" s="163" t="s">
        <v>3862</v>
      </c>
      <c r="F3789" s="593" t="s">
        <v>4675</v>
      </c>
      <c r="G3789" s="143"/>
      <c r="H3789" s="166">
        <v>42311500</v>
      </c>
      <c r="I3789" s="180" t="s">
        <v>667</v>
      </c>
      <c r="J3789" s="169"/>
      <c r="K3789" s="169"/>
      <c r="L3789" s="169"/>
      <c r="M3789" s="146"/>
      <c r="N3789" s="184"/>
      <c r="O3789" s="169"/>
      <c r="P3789" s="146"/>
      <c r="Q3789" s="146">
        <f t="shared" si="77"/>
        <v>0</v>
      </c>
      <c r="R3789" s="226" t="s">
        <v>4741</v>
      </c>
      <c r="S3789" s="226"/>
      <c r="T3789" s="676" t="s">
        <v>4687</v>
      </c>
      <c r="U3789" s="170"/>
      <c r="V3789" s="170"/>
      <c r="W3789" s="170"/>
      <c r="X3789" s="117"/>
      <c r="Y3789" s="171"/>
      <c r="Z3789" s="171"/>
      <c r="AA3789" s="171"/>
      <c r="AB3789" s="171"/>
      <c r="AC3789" s="171"/>
      <c r="AD3789" s="171"/>
      <c r="AE3789" s="171"/>
      <c r="AF3789" s="171"/>
      <c r="AG3789" s="171"/>
      <c r="AH3789" s="171"/>
      <c r="AI3789" s="171"/>
    </row>
    <row r="3790" spans="1:35" s="172" customFormat="1" ht="24" hidden="1" x14ac:dyDescent="0.2">
      <c r="A3790" s="167">
        <v>2</v>
      </c>
      <c r="B3790" s="647">
        <v>0</v>
      </c>
      <c r="C3790" s="647">
        <v>4</v>
      </c>
      <c r="D3790" s="647">
        <v>4</v>
      </c>
      <c r="E3790" s="163" t="s">
        <v>3862</v>
      </c>
      <c r="F3790" s="593" t="s">
        <v>4675</v>
      </c>
      <c r="G3790" s="143"/>
      <c r="H3790" s="166">
        <v>42311500</v>
      </c>
      <c r="I3790" s="180" t="s">
        <v>668</v>
      </c>
      <c r="J3790" s="169"/>
      <c r="K3790" s="169"/>
      <c r="L3790" s="169"/>
      <c r="M3790" s="146"/>
      <c r="N3790" s="184"/>
      <c r="O3790" s="169"/>
      <c r="P3790" s="146"/>
      <c r="Q3790" s="146">
        <f t="shared" si="77"/>
        <v>0</v>
      </c>
      <c r="R3790" s="226" t="s">
        <v>4741</v>
      </c>
      <c r="S3790" s="226"/>
      <c r="T3790" s="676" t="s">
        <v>4687</v>
      </c>
      <c r="U3790" s="170"/>
      <c r="V3790" s="170"/>
      <c r="W3790" s="170"/>
      <c r="X3790" s="117"/>
      <c r="Y3790" s="171"/>
      <c r="Z3790" s="171"/>
      <c r="AA3790" s="171"/>
      <c r="AB3790" s="171"/>
      <c r="AC3790" s="171"/>
      <c r="AD3790" s="171"/>
      <c r="AE3790" s="171"/>
      <c r="AF3790" s="171"/>
      <c r="AG3790" s="171"/>
      <c r="AH3790" s="171"/>
      <c r="AI3790" s="171"/>
    </row>
    <row r="3791" spans="1:35" s="172" customFormat="1" ht="24" hidden="1" x14ac:dyDescent="0.2">
      <c r="A3791" s="167">
        <v>2</v>
      </c>
      <c r="B3791" s="647">
        <v>0</v>
      </c>
      <c r="C3791" s="647">
        <v>4</v>
      </c>
      <c r="D3791" s="647">
        <v>4</v>
      </c>
      <c r="E3791" s="163" t="s">
        <v>3862</v>
      </c>
      <c r="F3791" s="593" t="s">
        <v>4675</v>
      </c>
      <c r="G3791" s="143"/>
      <c r="H3791" s="166">
        <v>42311500</v>
      </c>
      <c r="I3791" s="180" t="s">
        <v>1278</v>
      </c>
      <c r="J3791" s="169"/>
      <c r="K3791" s="169"/>
      <c r="L3791" s="169"/>
      <c r="M3791" s="146"/>
      <c r="N3791" s="184"/>
      <c r="O3791" s="169"/>
      <c r="P3791" s="146"/>
      <c r="Q3791" s="146">
        <f t="shared" si="77"/>
        <v>0</v>
      </c>
      <c r="R3791" s="226" t="s">
        <v>4741</v>
      </c>
      <c r="S3791" s="226"/>
      <c r="T3791" s="676" t="s">
        <v>4687</v>
      </c>
      <c r="U3791" s="170"/>
      <c r="V3791" s="170"/>
      <c r="W3791" s="170"/>
      <c r="X3791" s="117"/>
      <c r="Y3791" s="171"/>
      <c r="Z3791" s="171"/>
      <c r="AA3791" s="171"/>
      <c r="AB3791" s="171"/>
      <c r="AC3791" s="171"/>
      <c r="AD3791" s="171"/>
      <c r="AE3791" s="171"/>
      <c r="AF3791" s="171"/>
      <c r="AG3791" s="171"/>
      <c r="AH3791" s="171"/>
      <c r="AI3791" s="171"/>
    </row>
    <row r="3792" spans="1:35" s="172" customFormat="1" ht="24" hidden="1" x14ac:dyDescent="0.2">
      <c r="A3792" s="167">
        <v>2</v>
      </c>
      <c r="B3792" s="647">
        <v>0</v>
      </c>
      <c r="C3792" s="647">
        <v>4</v>
      </c>
      <c r="D3792" s="647">
        <v>4</v>
      </c>
      <c r="E3792" s="163" t="s">
        <v>3862</v>
      </c>
      <c r="F3792" s="593" t="s">
        <v>4675</v>
      </c>
      <c r="G3792" s="143"/>
      <c r="H3792" s="166">
        <v>42311500</v>
      </c>
      <c r="I3792" s="180" t="s">
        <v>4888</v>
      </c>
      <c r="J3792" s="169"/>
      <c r="K3792" s="169"/>
      <c r="L3792" s="169"/>
      <c r="M3792" s="146"/>
      <c r="N3792" s="184" t="s">
        <v>4781</v>
      </c>
      <c r="O3792" s="169"/>
      <c r="P3792" s="146"/>
      <c r="Q3792" s="146">
        <f t="shared" si="77"/>
        <v>0</v>
      </c>
      <c r="R3792" s="226" t="s">
        <v>4741</v>
      </c>
      <c r="S3792" s="226"/>
      <c r="T3792" s="676" t="s">
        <v>4687</v>
      </c>
      <c r="U3792" s="170"/>
      <c r="V3792" s="170"/>
      <c r="W3792" s="170"/>
      <c r="X3792" s="117"/>
      <c r="Y3792" s="171"/>
      <c r="Z3792" s="171"/>
      <c r="AA3792" s="171"/>
      <c r="AB3792" s="171"/>
      <c r="AC3792" s="171"/>
      <c r="AD3792" s="171"/>
      <c r="AE3792" s="171"/>
      <c r="AF3792" s="171"/>
      <c r="AG3792" s="171"/>
      <c r="AH3792" s="171"/>
      <c r="AI3792" s="171"/>
    </row>
    <row r="3793" spans="1:35" s="172" customFormat="1" ht="24" hidden="1" x14ac:dyDescent="0.2">
      <c r="A3793" s="167">
        <v>2</v>
      </c>
      <c r="B3793" s="647">
        <v>0</v>
      </c>
      <c r="C3793" s="647">
        <v>4</v>
      </c>
      <c r="D3793" s="647">
        <v>4</v>
      </c>
      <c r="E3793" s="163" t="s">
        <v>3862</v>
      </c>
      <c r="F3793" s="593" t="s">
        <v>4675</v>
      </c>
      <c r="G3793" s="143"/>
      <c r="H3793" s="166">
        <v>42311500</v>
      </c>
      <c r="I3793" s="180" t="s">
        <v>2306</v>
      </c>
      <c r="J3793" s="169"/>
      <c r="K3793" s="169"/>
      <c r="L3793" s="169"/>
      <c r="M3793" s="146"/>
      <c r="N3793" s="184"/>
      <c r="O3793" s="169"/>
      <c r="P3793" s="146"/>
      <c r="Q3793" s="146">
        <f t="shared" si="77"/>
        <v>0</v>
      </c>
      <c r="R3793" s="226" t="s">
        <v>4741</v>
      </c>
      <c r="S3793" s="226"/>
      <c r="T3793" s="676" t="s">
        <v>4687</v>
      </c>
      <c r="U3793" s="170"/>
      <c r="V3793" s="170"/>
      <c r="W3793" s="170"/>
      <c r="X3793" s="117"/>
      <c r="Y3793" s="171"/>
      <c r="Z3793" s="171"/>
      <c r="AA3793" s="171"/>
      <c r="AB3793" s="171"/>
      <c r="AC3793" s="171"/>
      <c r="AD3793" s="171"/>
      <c r="AE3793" s="171"/>
      <c r="AF3793" s="171"/>
      <c r="AG3793" s="171"/>
      <c r="AH3793" s="171"/>
      <c r="AI3793" s="171"/>
    </row>
    <row r="3794" spans="1:35" s="172" customFormat="1" ht="24" hidden="1" x14ac:dyDescent="0.2">
      <c r="A3794" s="167">
        <v>2</v>
      </c>
      <c r="B3794" s="647">
        <v>0</v>
      </c>
      <c r="C3794" s="647">
        <v>4</v>
      </c>
      <c r="D3794" s="647">
        <v>4</v>
      </c>
      <c r="E3794" s="163" t="s">
        <v>3862</v>
      </c>
      <c r="F3794" s="593" t="s">
        <v>4675</v>
      </c>
      <c r="G3794" s="143"/>
      <c r="H3794" s="166">
        <v>42311500</v>
      </c>
      <c r="I3794" s="180" t="s">
        <v>2307</v>
      </c>
      <c r="J3794" s="169"/>
      <c r="K3794" s="169"/>
      <c r="L3794" s="169"/>
      <c r="M3794" s="146"/>
      <c r="N3794" s="184"/>
      <c r="O3794" s="169"/>
      <c r="P3794" s="146"/>
      <c r="Q3794" s="146">
        <f t="shared" si="77"/>
        <v>0</v>
      </c>
      <c r="R3794" s="226" t="s">
        <v>4741</v>
      </c>
      <c r="S3794" s="226"/>
      <c r="T3794" s="676" t="s">
        <v>4687</v>
      </c>
      <c r="U3794" s="170"/>
      <c r="V3794" s="170"/>
      <c r="W3794" s="170"/>
      <c r="X3794" s="117"/>
      <c r="Y3794" s="171"/>
      <c r="Z3794" s="171"/>
      <c r="AA3794" s="171"/>
      <c r="AB3794" s="171"/>
      <c r="AC3794" s="171"/>
      <c r="AD3794" s="171"/>
      <c r="AE3794" s="171"/>
      <c r="AF3794" s="171"/>
      <c r="AG3794" s="171"/>
      <c r="AH3794" s="171"/>
      <c r="AI3794" s="171"/>
    </row>
    <row r="3795" spans="1:35" s="172" customFormat="1" ht="24" hidden="1" x14ac:dyDescent="0.2">
      <c r="A3795" s="167">
        <v>2</v>
      </c>
      <c r="B3795" s="647">
        <v>0</v>
      </c>
      <c r="C3795" s="647">
        <v>4</v>
      </c>
      <c r="D3795" s="647">
        <v>4</v>
      </c>
      <c r="E3795" s="163" t="s">
        <v>3862</v>
      </c>
      <c r="F3795" s="593" t="s">
        <v>4675</v>
      </c>
      <c r="G3795" s="143"/>
      <c r="H3795" s="166">
        <v>42311500</v>
      </c>
      <c r="I3795" s="180" t="s">
        <v>2308</v>
      </c>
      <c r="J3795" s="169"/>
      <c r="K3795" s="169"/>
      <c r="L3795" s="169"/>
      <c r="M3795" s="146"/>
      <c r="N3795" s="184"/>
      <c r="O3795" s="169"/>
      <c r="P3795" s="146"/>
      <c r="Q3795" s="146">
        <f t="shared" si="77"/>
        <v>0</v>
      </c>
      <c r="R3795" s="226" t="s">
        <v>4741</v>
      </c>
      <c r="S3795" s="226"/>
      <c r="T3795" s="676" t="s">
        <v>4687</v>
      </c>
      <c r="U3795" s="170"/>
      <c r="V3795" s="170"/>
      <c r="W3795" s="170"/>
      <c r="X3795" s="117"/>
      <c r="Y3795" s="171"/>
      <c r="Z3795" s="171"/>
      <c r="AA3795" s="171"/>
      <c r="AB3795" s="171"/>
      <c r="AC3795" s="171"/>
      <c r="AD3795" s="171"/>
      <c r="AE3795" s="171"/>
      <c r="AF3795" s="171"/>
      <c r="AG3795" s="171"/>
      <c r="AH3795" s="171"/>
      <c r="AI3795" s="171"/>
    </row>
    <row r="3796" spans="1:35" s="172" customFormat="1" ht="24" hidden="1" x14ac:dyDescent="0.2">
      <c r="A3796" s="167">
        <v>2</v>
      </c>
      <c r="B3796" s="647">
        <v>0</v>
      </c>
      <c r="C3796" s="647">
        <v>4</v>
      </c>
      <c r="D3796" s="647">
        <v>4</v>
      </c>
      <c r="E3796" s="163" t="s">
        <v>3862</v>
      </c>
      <c r="F3796" s="593" t="s">
        <v>4675</v>
      </c>
      <c r="G3796" s="143"/>
      <c r="H3796" s="166">
        <v>42311500</v>
      </c>
      <c r="I3796" s="180" t="s">
        <v>851</v>
      </c>
      <c r="J3796" s="169"/>
      <c r="K3796" s="169"/>
      <c r="L3796" s="169"/>
      <c r="M3796" s="146"/>
      <c r="N3796" s="184"/>
      <c r="O3796" s="169"/>
      <c r="P3796" s="146"/>
      <c r="Q3796" s="146">
        <f t="shared" si="77"/>
        <v>0</v>
      </c>
      <c r="R3796" s="226" t="s">
        <v>4741</v>
      </c>
      <c r="S3796" s="226"/>
      <c r="T3796" s="676" t="s">
        <v>4687</v>
      </c>
      <c r="U3796" s="170"/>
      <c r="V3796" s="170"/>
      <c r="W3796" s="170"/>
      <c r="X3796" s="117"/>
      <c r="Y3796" s="171"/>
      <c r="Z3796" s="171"/>
      <c r="AA3796" s="171"/>
      <c r="AB3796" s="171"/>
      <c r="AC3796" s="171"/>
      <c r="AD3796" s="171"/>
      <c r="AE3796" s="171"/>
      <c r="AF3796" s="171"/>
      <c r="AG3796" s="171"/>
      <c r="AH3796" s="171"/>
      <c r="AI3796" s="171"/>
    </row>
    <row r="3797" spans="1:35" s="172" customFormat="1" ht="24" hidden="1" x14ac:dyDescent="0.2">
      <c r="A3797" s="167">
        <v>2</v>
      </c>
      <c r="B3797" s="647">
        <v>0</v>
      </c>
      <c r="C3797" s="647">
        <v>4</v>
      </c>
      <c r="D3797" s="647">
        <v>4</v>
      </c>
      <c r="E3797" s="163" t="s">
        <v>3862</v>
      </c>
      <c r="F3797" s="593" t="s">
        <v>4675</v>
      </c>
      <c r="G3797" s="143"/>
      <c r="H3797" s="166">
        <v>42311500</v>
      </c>
      <c r="I3797" s="180" t="s">
        <v>852</v>
      </c>
      <c r="J3797" s="169"/>
      <c r="K3797" s="169"/>
      <c r="L3797" s="169"/>
      <c r="M3797" s="146"/>
      <c r="N3797" s="184"/>
      <c r="O3797" s="169"/>
      <c r="P3797" s="146"/>
      <c r="Q3797" s="146">
        <f t="shared" si="77"/>
        <v>0</v>
      </c>
      <c r="R3797" s="226" t="s">
        <v>4741</v>
      </c>
      <c r="S3797" s="226"/>
      <c r="T3797" s="676" t="s">
        <v>4687</v>
      </c>
      <c r="U3797" s="170"/>
      <c r="V3797" s="170"/>
      <c r="W3797" s="170"/>
      <c r="X3797" s="117"/>
      <c r="Y3797" s="171"/>
      <c r="Z3797" s="171"/>
      <c r="AA3797" s="171"/>
      <c r="AB3797" s="171"/>
      <c r="AC3797" s="171"/>
      <c r="AD3797" s="171"/>
      <c r="AE3797" s="171"/>
      <c r="AF3797" s="171"/>
      <c r="AG3797" s="171"/>
      <c r="AH3797" s="171"/>
      <c r="AI3797" s="171"/>
    </row>
    <row r="3798" spans="1:35" s="172" customFormat="1" ht="24" hidden="1" x14ac:dyDescent="0.2">
      <c r="A3798" s="167">
        <v>2</v>
      </c>
      <c r="B3798" s="647">
        <v>0</v>
      </c>
      <c r="C3798" s="647">
        <v>4</v>
      </c>
      <c r="D3798" s="647">
        <v>4</v>
      </c>
      <c r="E3798" s="163" t="s">
        <v>3862</v>
      </c>
      <c r="F3798" s="593" t="s">
        <v>4675</v>
      </c>
      <c r="G3798" s="143"/>
      <c r="H3798" s="166">
        <v>42311500</v>
      </c>
      <c r="I3798" s="180" t="s">
        <v>853</v>
      </c>
      <c r="J3798" s="169"/>
      <c r="K3798" s="169"/>
      <c r="L3798" s="169"/>
      <c r="M3798" s="146"/>
      <c r="N3798" s="184"/>
      <c r="O3798" s="169"/>
      <c r="P3798" s="146"/>
      <c r="Q3798" s="146">
        <f t="shared" si="77"/>
        <v>0</v>
      </c>
      <c r="R3798" s="226" t="s">
        <v>4741</v>
      </c>
      <c r="S3798" s="226"/>
      <c r="T3798" s="676" t="s">
        <v>4687</v>
      </c>
      <c r="U3798" s="170"/>
      <c r="V3798" s="170"/>
      <c r="W3798" s="170"/>
      <c r="X3798" s="117"/>
      <c r="Y3798" s="171"/>
      <c r="Z3798" s="171"/>
      <c r="AA3798" s="171"/>
      <c r="AB3798" s="171"/>
      <c r="AC3798" s="171"/>
      <c r="AD3798" s="171"/>
      <c r="AE3798" s="171"/>
      <c r="AF3798" s="171"/>
      <c r="AG3798" s="171"/>
      <c r="AH3798" s="171"/>
      <c r="AI3798" s="171"/>
    </row>
    <row r="3799" spans="1:35" s="172" customFormat="1" ht="24" hidden="1" x14ac:dyDescent="0.2">
      <c r="A3799" s="167">
        <v>2</v>
      </c>
      <c r="B3799" s="647">
        <v>0</v>
      </c>
      <c r="C3799" s="647">
        <v>4</v>
      </c>
      <c r="D3799" s="647">
        <v>4</v>
      </c>
      <c r="E3799" s="163" t="s">
        <v>3862</v>
      </c>
      <c r="F3799" s="593" t="s">
        <v>4675</v>
      </c>
      <c r="G3799" s="143"/>
      <c r="H3799" s="166">
        <v>42311500</v>
      </c>
      <c r="I3799" s="180" t="s">
        <v>854</v>
      </c>
      <c r="J3799" s="169"/>
      <c r="K3799" s="169"/>
      <c r="L3799" s="169"/>
      <c r="M3799" s="146"/>
      <c r="N3799" s="184"/>
      <c r="O3799" s="169"/>
      <c r="P3799" s="146"/>
      <c r="Q3799" s="146">
        <f t="shared" si="77"/>
        <v>0</v>
      </c>
      <c r="R3799" s="226" t="s">
        <v>4741</v>
      </c>
      <c r="S3799" s="226"/>
      <c r="T3799" s="676" t="s">
        <v>4687</v>
      </c>
      <c r="U3799" s="170"/>
      <c r="V3799" s="170"/>
      <c r="W3799" s="170"/>
      <c r="X3799" s="117"/>
      <c r="Y3799" s="171"/>
      <c r="Z3799" s="171"/>
      <c r="AA3799" s="171"/>
      <c r="AB3799" s="171"/>
      <c r="AC3799" s="171"/>
      <c r="AD3799" s="171"/>
      <c r="AE3799" s="171"/>
      <c r="AF3799" s="171"/>
      <c r="AG3799" s="171"/>
      <c r="AH3799" s="171"/>
      <c r="AI3799" s="171"/>
    </row>
    <row r="3800" spans="1:35" s="172" customFormat="1" ht="24" hidden="1" x14ac:dyDescent="0.2">
      <c r="A3800" s="167">
        <v>2</v>
      </c>
      <c r="B3800" s="647">
        <v>0</v>
      </c>
      <c r="C3800" s="647">
        <v>4</v>
      </c>
      <c r="D3800" s="647">
        <v>4</v>
      </c>
      <c r="E3800" s="163" t="s">
        <v>3862</v>
      </c>
      <c r="F3800" s="593" t="s">
        <v>4675</v>
      </c>
      <c r="G3800" s="143"/>
      <c r="H3800" s="166">
        <v>42311500</v>
      </c>
      <c r="I3800" s="180" t="s">
        <v>855</v>
      </c>
      <c r="J3800" s="169"/>
      <c r="K3800" s="169"/>
      <c r="L3800" s="169"/>
      <c r="M3800" s="146"/>
      <c r="N3800" s="184"/>
      <c r="O3800" s="169"/>
      <c r="P3800" s="146"/>
      <c r="Q3800" s="146">
        <f t="shared" si="77"/>
        <v>0</v>
      </c>
      <c r="R3800" s="226" t="s">
        <v>4741</v>
      </c>
      <c r="S3800" s="226"/>
      <c r="T3800" s="676" t="s">
        <v>4687</v>
      </c>
      <c r="U3800" s="170"/>
      <c r="V3800" s="170"/>
      <c r="W3800" s="170"/>
      <c r="X3800" s="117"/>
      <c r="Y3800" s="171"/>
      <c r="Z3800" s="171"/>
      <c r="AA3800" s="171"/>
      <c r="AB3800" s="171"/>
      <c r="AC3800" s="171"/>
      <c r="AD3800" s="171"/>
      <c r="AE3800" s="171"/>
      <c r="AF3800" s="171"/>
      <c r="AG3800" s="171"/>
      <c r="AH3800" s="171"/>
      <c r="AI3800" s="171"/>
    </row>
    <row r="3801" spans="1:35" s="172" customFormat="1" ht="24" hidden="1" x14ac:dyDescent="0.2">
      <c r="A3801" s="167">
        <v>2</v>
      </c>
      <c r="B3801" s="647">
        <v>0</v>
      </c>
      <c r="C3801" s="647">
        <v>4</v>
      </c>
      <c r="D3801" s="647">
        <v>4</v>
      </c>
      <c r="E3801" s="163" t="s">
        <v>3862</v>
      </c>
      <c r="F3801" s="593" t="s">
        <v>4675</v>
      </c>
      <c r="G3801" s="143"/>
      <c r="H3801" s="166">
        <v>42311500</v>
      </c>
      <c r="I3801" s="180" t="s">
        <v>856</v>
      </c>
      <c r="J3801" s="169"/>
      <c r="K3801" s="169"/>
      <c r="L3801" s="169"/>
      <c r="M3801" s="146"/>
      <c r="N3801" s="184"/>
      <c r="O3801" s="169"/>
      <c r="P3801" s="146"/>
      <c r="Q3801" s="146">
        <f t="shared" si="77"/>
        <v>0</v>
      </c>
      <c r="R3801" s="226" t="s">
        <v>4741</v>
      </c>
      <c r="S3801" s="226"/>
      <c r="T3801" s="676" t="s">
        <v>4687</v>
      </c>
      <c r="U3801" s="170"/>
      <c r="V3801" s="170"/>
      <c r="W3801" s="170"/>
      <c r="X3801" s="117"/>
      <c r="Y3801" s="171"/>
      <c r="Z3801" s="171"/>
      <c r="AA3801" s="171"/>
      <c r="AB3801" s="171"/>
      <c r="AC3801" s="171"/>
      <c r="AD3801" s="171"/>
      <c r="AE3801" s="171"/>
      <c r="AF3801" s="171"/>
      <c r="AG3801" s="171"/>
      <c r="AH3801" s="171"/>
      <c r="AI3801" s="171"/>
    </row>
    <row r="3802" spans="1:35" s="172" customFormat="1" ht="24" hidden="1" x14ac:dyDescent="0.2">
      <c r="A3802" s="167">
        <v>2</v>
      </c>
      <c r="B3802" s="647">
        <v>0</v>
      </c>
      <c r="C3802" s="647">
        <v>4</v>
      </c>
      <c r="D3802" s="647">
        <v>4</v>
      </c>
      <c r="E3802" s="163" t="s">
        <v>3862</v>
      </c>
      <c r="F3802" s="593" t="s">
        <v>4675</v>
      </c>
      <c r="G3802" s="143"/>
      <c r="H3802" s="166">
        <v>42280000</v>
      </c>
      <c r="I3802" s="180" t="s">
        <v>670</v>
      </c>
      <c r="J3802" s="169"/>
      <c r="K3802" s="169"/>
      <c r="L3802" s="169"/>
      <c r="M3802" s="146"/>
      <c r="N3802" s="184"/>
      <c r="O3802" s="169"/>
      <c r="P3802" s="146"/>
      <c r="Q3802" s="146">
        <f t="shared" si="77"/>
        <v>0</v>
      </c>
      <c r="R3802" s="226" t="s">
        <v>4741</v>
      </c>
      <c r="S3802" s="226"/>
      <c r="T3802" s="676" t="s">
        <v>4687</v>
      </c>
      <c r="U3802" s="170"/>
      <c r="V3802" s="170"/>
      <c r="W3802" s="170"/>
      <c r="X3802" s="117"/>
      <c r="Y3802" s="171"/>
      <c r="Z3802" s="171"/>
      <c r="AA3802" s="171"/>
      <c r="AB3802" s="171"/>
      <c r="AC3802" s="171"/>
      <c r="AD3802" s="171"/>
      <c r="AE3802" s="171"/>
      <c r="AF3802" s="171"/>
      <c r="AG3802" s="171"/>
      <c r="AH3802" s="171"/>
      <c r="AI3802" s="171"/>
    </row>
    <row r="3803" spans="1:35" s="172" customFormat="1" ht="27" hidden="1" customHeight="1" x14ac:dyDescent="0.2">
      <c r="A3803" s="167">
        <v>2</v>
      </c>
      <c r="B3803" s="647">
        <v>0</v>
      </c>
      <c r="C3803" s="647">
        <v>4</v>
      </c>
      <c r="D3803" s="647">
        <v>4</v>
      </c>
      <c r="E3803" s="163" t="s">
        <v>3862</v>
      </c>
      <c r="F3803" s="593" t="s">
        <v>4675</v>
      </c>
      <c r="G3803" s="143"/>
      <c r="H3803" s="166">
        <v>42280000</v>
      </c>
      <c r="I3803" s="180" t="s">
        <v>3981</v>
      </c>
      <c r="J3803" s="169"/>
      <c r="K3803" s="169"/>
      <c r="L3803" s="169"/>
      <c r="M3803" s="146"/>
      <c r="N3803" s="184" t="s">
        <v>4991</v>
      </c>
      <c r="O3803" s="169">
        <v>1</v>
      </c>
      <c r="P3803" s="146"/>
      <c r="Q3803" s="146">
        <f t="shared" si="77"/>
        <v>0</v>
      </c>
      <c r="R3803" s="226" t="s">
        <v>4741</v>
      </c>
      <c r="S3803" s="226"/>
      <c r="T3803" s="676" t="s">
        <v>4687</v>
      </c>
      <c r="U3803" s="170"/>
      <c r="V3803" s="170"/>
      <c r="W3803" s="170"/>
      <c r="X3803" s="117"/>
      <c r="Y3803" s="171"/>
      <c r="Z3803" s="171"/>
      <c r="AA3803" s="171"/>
      <c r="AB3803" s="171"/>
      <c r="AC3803" s="171"/>
      <c r="AD3803" s="171"/>
      <c r="AE3803" s="171"/>
      <c r="AF3803" s="171"/>
      <c r="AG3803" s="171"/>
      <c r="AH3803" s="171"/>
      <c r="AI3803" s="171"/>
    </row>
    <row r="3804" spans="1:35" s="172" customFormat="1" ht="24" hidden="1" x14ac:dyDescent="0.2">
      <c r="A3804" s="167">
        <v>2</v>
      </c>
      <c r="B3804" s="647">
        <v>0</v>
      </c>
      <c r="C3804" s="647">
        <v>4</v>
      </c>
      <c r="D3804" s="647">
        <v>4</v>
      </c>
      <c r="E3804" s="163" t="s">
        <v>3862</v>
      </c>
      <c r="F3804" s="593" t="s">
        <v>4675</v>
      </c>
      <c r="G3804" s="143"/>
      <c r="H3804" s="166">
        <v>42280000</v>
      </c>
      <c r="I3804" s="180" t="s">
        <v>671</v>
      </c>
      <c r="J3804" s="169"/>
      <c r="K3804" s="169"/>
      <c r="L3804" s="169"/>
      <c r="M3804" s="146"/>
      <c r="N3804" s="184"/>
      <c r="O3804" s="169"/>
      <c r="P3804" s="146"/>
      <c r="Q3804" s="146">
        <f t="shared" si="77"/>
        <v>0</v>
      </c>
      <c r="R3804" s="226" t="s">
        <v>4741</v>
      </c>
      <c r="S3804" s="226"/>
      <c r="T3804" s="676" t="s">
        <v>4687</v>
      </c>
      <c r="U3804" s="170"/>
      <c r="V3804" s="170"/>
      <c r="W3804" s="170"/>
      <c r="X3804" s="117"/>
      <c r="Y3804" s="171"/>
      <c r="Z3804" s="171"/>
      <c r="AA3804" s="171"/>
      <c r="AB3804" s="171"/>
      <c r="AC3804" s="171"/>
      <c r="AD3804" s="171"/>
      <c r="AE3804" s="171"/>
      <c r="AF3804" s="171"/>
      <c r="AG3804" s="171"/>
      <c r="AH3804" s="171"/>
      <c r="AI3804" s="171"/>
    </row>
    <row r="3805" spans="1:35" s="172" customFormat="1" ht="24" hidden="1" x14ac:dyDescent="0.2">
      <c r="A3805" s="167">
        <v>2</v>
      </c>
      <c r="B3805" s="647">
        <v>0</v>
      </c>
      <c r="C3805" s="647">
        <v>4</v>
      </c>
      <c r="D3805" s="647">
        <v>4</v>
      </c>
      <c r="E3805" s="163" t="s">
        <v>3862</v>
      </c>
      <c r="F3805" s="593" t="s">
        <v>4675</v>
      </c>
      <c r="G3805" s="143"/>
      <c r="H3805" s="166">
        <v>42280000</v>
      </c>
      <c r="I3805" s="180" t="s">
        <v>672</v>
      </c>
      <c r="J3805" s="169"/>
      <c r="K3805" s="169"/>
      <c r="L3805" s="169"/>
      <c r="M3805" s="146"/>
      <c r="N3805" s="184" t="s">
        <v>4737</v>
      </c>
      <c r="O3805" s="169"/>
      <c r="P3805" s="146"/>
      <c r="Q3805" s="146">
        <f t="shared" si="77"/>
        <v>0</v>
      </c>
      <c r="R3805" s="226" t="s">
        <v>4741</v>
      </c>
      <c r="S3805" s="226"/>
      <c r="T3805" s="676" t="s">
        <v>4687</v>
      </c>
      <c r="U3805" s="170"/>
      <c r="V3805" s="170"/>
      <c r="W3805" s="170"/>
      <c r="X3805" s="117"/>
      <c r="Y3805" s="171"/>
      <c r="Z3805" s="171"/>
      <c r="AA3805" s="171"/>
      <c r="AB3805" s="171"/>
      <c r="AC3805" s="171"/>
      <c r="AD3805" s="171"/>
      <c r="AE3805" s="171"/>
      <c r="AF3805" s="171"/>
      <c r="AG3805" s="171"/>
      <c r="AH3805" s="171"/>
      <c r="AI3805" s="171"/>
    </row>
    <row r="3806" spans="1:35" s="172" customFormat="1" ht="24" hidden="1" x14ac:dyDescent="0.2">
      <c r="A3806" s="167">
        <v>2</v>
      </c>
      <c r="B3806" s="647">
        <v>0</v>
      </c>
      <c r="C3806" s="647">
        <v>4</v>
      </c>
      <c r="D3806" s="647">
        <v>4</v>
      </c>
      <c r="E3806" s="163" t="s">
        <v>3862</v>
      </c>
      <c r="F3806" s="593" t="s">
        <v>4675</v>
      </c>
      <c r="G3806" s="143"/>
      <c r="H3806" s="166">
        <v>42280000</v>
      </c>
      <c r="I3806" s="180" t="s">
        <v>673</v>
      </c>
      <c r="J3806" s="169"/>
      <c r="K3806" s="169"/>
      <c r="L3806" s="169"/>
      <c r="M3806" s="146"/>
      <c r="N3806" s="184"/>
      <c r="O3806" s="169"/>
      <c r="P3806" s="146"/>
      <c r="Q3806" s="146">
        <f t="shared" si="77"/>
        <v>0</v>
      </c>
      <c r="R3806" s="226" t="s">
        <v>4741</v>
      </c>
      <c r="S3806" s="226"/>
      <c r="T3806" s="676" t="s">
        <v>4687</v>
      </c>
      <c r="U3806" s="170"/>
      <c r="V3806" s="170"/>
      <c r="W3806" s="170"/>
      <c r="X3806" s="117"/>
      <c r="Y3806" s="171"/>
      <c r="Z3806" s="171"/>
      <c r="AA3806" s="171"/>
      <c r="AB3806" s="171"/>
      <c r="AC3806" s="171"/>
      <c r="AD3806" s="171"/>
      <c r="AE3806" s="171"/>
      <c r="AF3806" s="171"/>
      <c r="AG3806" s="171"/>
      <c r="AH3806" s="171"/>
      <c r="AI3806" s="171"/>
    </row>
    <row r="3807" spans="1:35" s="172" customFormat="1" ht="24" hidden="1" x14ac:dyDescent="0.2">
      <c r="A3807" s="167">
        <v>2</v>
      </c>
      <c r="B3807" s="647">
        <v>0</v>
      </c>
      <c r="C3807" s="647">
        <v>4</v>
      </c>
      <c r="D3807" s="647">
        <v>4</v>
      </c>
      <c r="E3807" s="163" t="s">
        <v>3862</v>
      </c>
      <c r="F3807" s="593" t="s">
        <v>4675</v>
      </c>
      <c r="G3807" s="143"/>
      <c r="H3807" s="166">
        <v>42280000</v>
      </c>
      <c r="I3807" s="180" t="s">
        <v>674</v>
      </c>
      <c r="J3807" s="169"/>
      <c r="K3807" s="169"/>
      <c r="L3807" s="169"/>
      <c r="M3807" s="146"/>
      <c r="N3807" s="184"/>
      <c r="O3807" s="169"/>
      <c r="P3807" s="146"/>
      <c r="Q3807" s="146">
        <f t="shared" si="77"/>
        <v>0</v>
      </c>
      <c r="R3807" s="226" t="s">
        <v>4741</v>
      </c>
      <c r="S3807" s="226"/>
      <c r="T3807" s="676" t="s">
        <v>4687</v>
      </c>
      <c r="U3807" s="170"/>
      <c r="V3807" s="170"/>
      <c r="W3807" s="170"/>
      <c r="X3807" s="117"/>
      <c r="Y3807" s="171"/>
      <c r="Z3807" s="171"/>
      <c r="AA3807" s="171"/>
      <c r="AB3807" s="171"/>
      <c r="AC3807" s="171"/>
      <c r="AD3807" s="171"/>
      <c r="AE3807" s="171"/>
      <c r="AF3807" s="171"/>
      <c r="AG3807" s="171"/>
      <c r="AH3807" s="171"/>
      <c r="AI3807" s="171"/>
    </row>
    <row r="3808" spans="1:35" s="172" customFormat="1" ht="24" hidden="1" x14ac:dyDescent="0.2">
      <c r="A3808" s="167">
        <v>2</v>
      </c>
      <c r="B3808" s="647">
        <v>0</v>
      </c>
      <c r="C3808" s="647">
        <v>4</v>
      </c>
      <c r="D3808" s="647">
        <v>4</v>
      </c>
      <c r="E3808" s="163" t="s">
        <v>3862</v>
      </c>
      <c r="F3808" s="593" t="s">
        <v>4675</v>
      </c>
      <c r="G3808" s="143"/>
      <c r="H3808" s="166">
        <v>42321500</v>
      </c>
      <c r="I3808" s="180" t="s">
        <v>2764</v>
      </c>
      <c r="J3808" s="169"/>
      <c r="K3808" s="169"/>
      <c r="L3808" s="169"/>
      <c r="M3808" s="146"/>
      <c r="N3808" s="184"/>
      <c r="O3808" s="169"/>
      <c r="P3808" s="146"/>
      <c r="Q3808" s="146">
        <f t="shared" si="77"/>
        <v>0</v>
      </c>
      <c r="R3808" s="226" t="s">
        <v>4741</v>
      </c>
      <c r="S3808" s="226"/>
      <c r="T3808" s="676" t="s">
        <v>4687</v>
      </c>
      <c r="U3808" s="170"/>
      <c r="V3808" s="170"/>
      <c r="W3808" s="170"/>
      <c r="X3808" s="117"/>
      <c r="Y3808" s="171"/>
      <c r="Z3808" s="171"/>
      <c r="AA3808" s="171"/>
      <c r="AB3808" s="171"/>
      <c r="AC3808" s="171"/>
      <c r="AD3808" s="171"/>
      <c r="AE3808" s="171"/>
      <c r="AF3808" s="171"/>
      <c r="AG3808" s="171"/>
      <c r="AH3808" s="171"/>
      <c r="AI3808" s="171"/>
    </row>
    <row r="3809" spans="1:35" s="172" customFormat="1" ht="24" hidden="1" x14ac:dyDescent="0.2">
      <c r="A3809" s="167">
        <v>2</v>
      </c>
      <c r="B3809" s="647">
        <v>0</v>
      </c>
      <c r="C3809" s="647">
        <v>4</v>
      </c>
      <c r="D3809" s="647">
        <v>4</v>
      </c>
      <c r="E3809" s="163" t="s">
        <v>3862</v>
      </c>
      <c r="F3809" s="593" t="s">
        <v>4675</v>
      </c>
      <c r="G3809" s="143"/>
      <c r="H3809" s="166">
        <v>42321500</v>
      </c>
      <c r="I3809" s="180" t="s">
        <v>2765</v>
      </c>
      <c r="J3809" s="169"/>
      <c r="K3809" s="169"/>
      <c r="L3809" s="169"/>
      <c r="M3809" s="146"/>
      <c r="N3809" s="184"/>
      <c r="O3809" s="169"/>
      <c r="P3809" s="146"/>
      <c r="Q3809" s="146">
        <f t="shared" si="77"/>
        <v>0</v>
      </c>
      <c r="R3809" s="226" t="s">
        <v>4741</v>
      </c>
      <c r="S3809" s="226"/>
      <c r="T3809" s="676" t="s">
        <v>4687</v>
      </c>
      <c r="U3809" s="170"/>
      <c r="V3809" s="170"/>
      <c r="W3809" s="170"/>
      <c r="X3809" s="117"/>
      <c r="Y3809" s="171"/>
      <c r="Z3809" s="171"/>
      <c r="AA3809" s="171"/>
      <c r="AB3809" s="171"/>
      <c r="AC3809" s="171"/>
      <c r="AD3809" s="171"/>
      <c r="AE3809" s="171"/>
      <c r="AF3809" s="171"/>
      <c r="AG3809" s="171"/>
      <c r="AH3809" s="171"/>
      <c r="AI3809" s="171"/>
    </row>
    <row r="3810" spans="1:35" s="172" customFormat="1" ht="24" hidden="1" x14ac:dyDescent="0.2">
      <c r="A3810" s="167">
        <v>2</v>
      </c>
      <c r="B3810" s="647">
        <v>0</v>
      </c>
      <c r="C3810" s="647">
        <v>4</v>
      </c>
      <c r="D3810" s="647">
        <v>4</v>
      </c>
      <c r="E3810" s="163" t="s">
        <v>3862</v>
      </c>
      <c r="F3810" s="593" t="s">
        <v>4675</v>
      </c>
      <c r="G3810" s="143"/>
      <c r="H3810" s="166">
        <v>42321500</v>
      </c>
      <c r="I3810" s="180" t="s">
        <v>2766</v>
      </c>
      <c r="J3810" s="169"/>
      <c r="K3810" s="169"/>
      <c r="L3810" s="169"/>
      <c r="M3810" s="146"/>
      <c r="N3810" s="184"/>
      <c r="O3810" s="169"/>
      <c r="P3810" s="146"/>
      <c r="Q3810" s="146">
        <f t="shared" si="77"/>
        <v>0</v>
      </c>
      <c r="R3810" s="226" t="s">
        <v>4741</v>
      </c>
      <c r="S3810" s="226"/>
      <c r="T3810" s="676" t="s">
        <v>4687</v>
      </c>
      <c r="U3810" s="170"/>
      <c r="V3810" s="170"/>
      <c r="W3810" s="170"/>
      <c r="X3810" s="117"/>
      <c r="Y3810" s="171"/>
      <c r="Z3810" s="171"/>
      <c r="AA3810" s="171"/>
      <c r="AB3810" s="171"/>
      <c r="AC3810" s="171"/>
      <c r="AD3810" s="171"/>
      <c r="AE3810" s="171"/>
      <c r="AF3810" s="171"/>
      <c r="AG3810" s="171"/>
      <c r="AH3810" s="171"/>
      <c r="AI3810" s="171"/>
    </row>
    <row r="3811" spans="1:35" s="172" customFormat="1" ht="24" hidden="1" x14ac:dyDescent="0.2">
      <c r="A3811" s="167">
        <v>2</v>
      </c>
      <c r="B3811" s="647">
        <v>0</v>
      </c>
      <c r="C3811" s="647">
        <v>4</v>
      </c>
      <c r="D3811" s="647">
        <v>4</v>
      </c>
      <c r="E3811" s="163" t="s">
        <v>3862</v>
      </c>
      <c r="F3811" s="593" t="s">
        <v>4675</v>
      </c>
      <c r="G3811" s="143"/>
      <c r="H3811" s="166">
        <v>42321500</v>
      </c>
      <c r="I3811" s="180" t="s">
        <v>2767</v>
      </c>
      <c r="J3811" s="169"/>
      <c r="K3811" s="169"/>
      <c r="L3811" s="169"/>
      <c r="M3811" s="146"/>
      <c r="N3811" s="184"/>
      <c r="O3811" s="169"/>
      <c r="P3811" s="146"/>
      <c r="Q3811" s="146">
        <f t="shared" si="77"/>
        <v>0</v>
      </c>
      <c r="R3811" s="226" t="s">
        <v>4741</v>
      </c>
      <c r="S3811" s="226"/>
      <c r="T3811" s="676" t="s">
        <v>4687</v>
      </c>
      <c r="U3811" s="170"/>
      <c r="V3811" s="170"/>
      <c r="W3811" s="170"/>
      <c r="X3811" s="117"/>
      <c r="Y3811" s="171"/>
      <c r="Z3811" s="171"/>
      <c r="AA3811" s="171"/>
      <c r="AB3811" s="171"/>
      <c r="AC3811" s="171"/>
      <c r="AD3811" s="171"/>
      <c r="AE3811" s="171"/>
      <c r="AF3811" s="171"/>
      <c r="AG3811" s="171"/>
      <c r="AH3811" s="171"/>
      <c r="AI3811" s="171"/>
    </row>
    <row r="3812" spans="1:35" s="172" customFormat="1" ht="24" hidden="1" x14ac:dyDescent="0.2">
      <c r="A3812" s="167">
        <v>2</v>
      </c>
      <c r="B3812" s="647">
        <v>0</v>
      </c>
      <c r="C3812" s="647">
        <v>4</v>
      </c>
      <c r="D3812" s="647">
        <v>4</v>
      </c>
      <c r="E3812" s="163" t="s">
        <v>3862</v>
      </c>
      <c r="F3812" s="593" t="s">
        <v>4675</v>
      </c>
      <c r="G3812" s="143"/>
      <c r="H3812" s="166">
        <v>42321500</v>
      </c>
      <c r="I3812" s="180" t="s">
        <v>2768</v>
      </c>
      <c r="J3812" s="169"/>
      <c r="K3812" s="169"/>
      <c r="L3812" s="169"/>
      <c r="M3812" s="146"/>
      <c r="N3812" s="184"/>
      <c r="O3812" s="169"/>
      <c r="P3812" s="146"/>
      <c r="Q3812" s="146">
        <f t="shared" si="77"/>
        <v>0</v>
      </c>
      <c r="R3812" s="226" t="s">
        <v>4741</v>
      </c>
      <c r="S3812" s="226"/>
      <c r="T3812" s="676" t="s">
        <v>4687</v>
      </c>
      <c r="U3812" s="170"/>
      <c r="V3812" s="170"/>
      <c r="W3812" s="170"/>
      <c r="X3812" s="117"/>
      <c r="Y3812" s="171"/>
      <c r="Z3812" s="171"/>
      <c r="AA3812" s="171"/>
      <c r="AB3812" s="171"/>
      <c r="AC3812" s="171"/>
      <c r="AD3812" s="171"/>
      <c r="AE3812" s="171"/>
      <c r="AF3812" s="171"/>
      <c r="AG3812" s="171"/>
      <c r="AH3812" s="171"/>
      <c r="AI3812" s="171"/>
    </row>
    <row r="3813" spans="1:35" s="172" customFormat="1" ht="24" hidden="1" x14ac:dyDescent="0.2">
      <c r="A3813" s="167">
        <v>2</v>
      </c>
      <c r="B3813" s="647">
        <v>0</v>
      </c>
      <c r="C3813" s="647">
        <v>4</v>
      </c>
      <c r="D3813" s="647">
        <v>4</v>
      </c>
      <c r="E3813" s="163" t="s">
        <v>3862</v>
      </c>
      <c r="F3813" s="593" t="s">
        <v>4675</v>
      </c>
      <c r="G3813" s="143"/>
      <c r="H3813" s="166">
        <v>42321500</v>
      </c>
      <c r="I3813" s="180" t="s">
        <v>2769</v>
      </c>
      <c r="J3813" s="169"/>
      <c r="K3813" s="169"/>
      <c r="L3813" s="169"/>
      <c r="M3813" s="146"/>
      <c r="N3813" s="184"/>
      <c r="O3813" s="169"/>
      <c r="P3813" s="146"/>
      <c r="Q3813" s="146">
        <f t="shared" si="77"/>
        <v>0</v>
      </c>
      <c r="R3813" s="226" t="s">
        <v>4741</v>
      </c>
      <c r="S3813" s="226"/>
      <c r="T3813" s="676" t="s">
        <v>4687</v>
      </c>
      <c r="U3813" s="170"/>
      <c r="V3813" s="170"/>
      <c r="W3813" s="170"/>
      <c r="X3813" s="117"/>
      <c r="Y3813" s="171"/>
      <c r="Z3813" s="171"/>
      <c r="AA3813" s="171"/>
      <c r="AB3813" s="171"/>
      <c r="AC3813" s="171"/>
      <c r="AD3813" s="171"/>
      <c r="AE3813" s="171"/>
      <c r="AF3813" s="171"/>
      <c r="AG3813" s="171"/>
      <c r="AH3813" s="171"/>
      <c r="AI3813" s="171"/>
    </row>
    <row r="3814" spans="1:35" s="172" customFormat="1" ht="24" hidden="1" x14ac:dyDescent="0.2">
      <c r="A3814" s="167">
        <v>2</v>
      </c>
      <c r="B3814" s="647">
        <v>0</v>
      </c>
      <c r="C3814" s="647">
        <v>4</v>
      </c>
      <c r="D3814" s="647">
        <v>4</v>
      </c>
      <c r="E3814" s="163" t="s">
        <v>3862</v>
      </c>
      <c r="F3814" s="593" t="s">
        <v>4675</v>
      </c>
      <c r="G3814" s="143"/>
      <c r="H3814" s="166">
        <v>42321500</v>
      </c>
      <c r="I3814" s="180" t="s">
        <v>2770</v>
      </c>
      <c r="J3814" s="169"/>
      <c r="K3814" s="169"/>
      <c r="L3814" s="169"/>
      <c r="M3814" s="146"/>
      <c r="N3814" s="184"/>
      <c r="O3814" s="169"/>
      <c r="P3814" s="146"/>
      <c r="Q3814" s="146">
        <f t="shared" si="77"/>
        <v>0</v>
      </c>
      <c r="R3814" s="226" t="s">
        <v>4741</v>
      </c>
      <c r="S3814" s="226"/>
      <c r="T3814" s="676" t="s">
        <v>4687</v>
      </c>
      <c r="U3814" s="170"/>
      <c r="V3814" s="170"/>
      <c r="W3814" s="170"/>
      <c r="X3814" s="117"/>
      <c r="Y3814" s="171"/>
      <c r="Z3814" s="171"/>
      <c r="AA3814" s="171"/>
      <c r="AB3814" s="171"/>
      <c r="AC3814" s="171"/>
      <c r="AD3814" s="171"/>
      <c r="AE3814" s="171"/>
      <c r="AF3814" s="171"/>
      <c r="AG3814" s="171"/>
      <c r="AH3814" s="171"/>
      <c r="AI3814" s="171"/>
    </row>
    <row r="3815" spans="1:35" s="172" customFormat="1" ht="24" hidden="1" x14ac:dyDescent="0.2">
      <c r="A3815" s="167">
        <v>2</v>
      </c>
      <c r="B3815" s="647">
        <v>0</v>
      </c>
      <c r="C3815" s="647">
        <v>4</v>
      </c>
      <c r="D3815" s="647">
        <v>4</v>
      </c>
      <c r="E3815" s="163" t="s">
        <v>3862</v>
      </c>
      <c r="F3815" s="593" t="s">
        <v>4675</v>
      </c>
      <c r="G3815" s="143"/>
      <c r="H3815" s="166">
        <v>42272000</v>
      </c>
      <c r="I3815" s="180" t="s">
        <v>2771</v>
      </c>
      <c r="J3815" s="169"/>
      <c r="K3815" s="169"/>
      <c r="L3815" s="169"/>
      <c r="M3815" s="146"/>
      <c r="N3815" s="184"/>
      <c r="O3815" s="169"/>
      <c r="P3815" s="146"/>
      <c r="Q3815" s="146">
        <f t="shared" si="77"/>
        <v>0</v>
      </c>
      <c r="R3815" s="226" t="s">
        <v>4741</v>
      </c>
      <c r="S3815" s="226"/>
      <c r="T3815" s="676" t="s">
        <v>4687</v>
      </c>
      <c r="U3815" s="170"/>
      <c r="V3815" s="170"/>
      <c r="W3815" s="170"/>
      <c r="X3815" s="117"/>
      <c r="Y3815" s="171"/>
      <c r="Z3815" s="171"/>
      <c r="AA3815" s="171"/>
      <c r="AB3815" s="171"/>
      <c r="AC3815" s="171"/>
      <c r="AD3815" s="171"/>
      <c r="AE3815" s="171"/>
      <c r="AF3815" s="171"/>
      <c r="AG3815" s="171"/>
      <c r="AH3815" s="171"/>
      <c r="AI3815" s="171"/>
    </row>
    <row r="3816" spans="1:35" s="172" customFormat="1" ht="24" hidden="1" x14ac:dyDescent="0.2">
      <c r="A3816" s="167">
        <v>2</v>
      </c>
      <c r="B3816" s="647">
        <v>0</v>
      </c>
      <c r="C3816" s="647">
        <v>4</v>
      </c>
      <c r="D3816" s="647">
        <v>4</v>
      </c>
      <c r="E3816" s="163" t="s">
        <v>3862</v>
      </c>
      <c r="F3816" s="593" t="s">
        <v>4675</v>
      </c>
      <c r="G3816" s="143"/>
      <c r="H3816" s="166">
        <v>42290000</v>
      </c>
      <c r="I3816" s="180" t="s">
        <v>2772</v>
      </c>
      <c r="J3816" s="169"/>
      <c r="K3816" s="169"/>
      <c r="L3816" s="169"/>
      <c r="M3816" s="146"/>
      <c r="N3816" s="184"/>
      <c r="O3816" s="169"/>
      <c r="P3816" s="146"/>
      <c r="Q3816" s="146">
        <f t="shared" si="77"/>
        <v>0</v>
      </c>
      <c r="R3816" s="226" t="s">
        <v>4741</v>
      </c>
      <c r="S3816" s="226"/>
      <c r="T3816" s="676" t="s">
        <v>4687</v>
      </c>
      <c r="U3816" s="170"/>
      <c r="V3816" s="170"/>
      <c r="W3816" s="170"/>
      <c r="X3816" s="117"/>
      <c r="Y3816" s="171"/>
      <c r="Z3816" s="171"/>
      <c r="AA3816" s="171"/>
      <c r="AB3816" s="171"/>
      <c r="AC3816" s="171"/>
      <c r="AD3816" s="171"/>
      <c r="AE3816" s="171"/>
      <c r="AF3816" s="171"/>
      <c r="AG3816" s="171"/>
      <c r="AH3816" s="171"/>
      <c r="AI3816" s="171"/>
    </row>
    <row r="3817" spans="1:35" s="172" customFormat="1" ht="24" hidden="1" x14ac:dyDescent="0.2">
      <c r="A3817" s="167">
        <v>2</v>
      </c>
      <c r="B3817" s="647">
        <v>0</v>
      </c>
      <c r="C3817" s="647">
        <v>4</v>
      </c>
      <c r="D3817" s="647">
        <v>4</v>
      </c>
      <c r="E3817" s="163" t="s">
        <v>3862</v>
      </c>
      <c r="F3817" s="593" t="s">
        <v>4675</v>
      </c>
      <c r="G3817" s="143"/>
      <c r="H3817" s="166">
        <v>42290000</v>
      </c>
      <c r="I3817" s="180" t="s">
        <v>2773</v>
      </c>
      <c r="J3817" s="169"/>
      <c r="K3817" s="169"/>
      <c r="L3817" s="169"/>
      <c r="M3817" s="146"/>
      <c r="N3817" s="184"/>
      <c r="O3817" s="169"/>
      <c r="P3817" s="146"/>
      <c r="Q3817" s="146">
        <f t="shared" si="77"/>
        <v>0</v>
      </c>
      <c r="R3817" s="226" t="s">
        <v>4741</v>
      </c>
      <c r="S3817" s="226"/>
      <c r="T3817" s="676" t="s">
        <v>4687</v>
      </c>
      <c r="U3817" s="170"/>
      <c r="V3817" s="170"/>
      <c r="W3817" s="170"/>
      <c r="X3817" s="117"/>
      <c r="Y3817" s="171"/>
      <c r="Z3817" s="171"/>
      <c r="AA3817" s="171"/>
      <c r="AB3817" s="171"/>
      <c r="AC3817" s="171"/>
      <c r="AD3817" s="171"/>
      <c r="AE3817" s="171"/>
      <c r="AF3817" s="171"/>
      <c r="AG3817" s="171"/>
      <c r="AH3817" s="171"/>
      <c r="AI3817" s="171"/>
    </row>
    <row r="3818" spans="1:35" s="172" customFormat="1" ht="24" hidden="1" x14ac:dyDescent="0.2">
      <c r="A3818" s="167">
        <v>2</v>
      </c>
      <c r="B3818" s="647">
        <v>0</v>
      </c>
      <c r="C3818" s="647">
        <v>4</v>
      </c>
      <c r="D3818" s="647">
        <v>4</v>
      </c>
      <c r="E3818" s="163" t="s">
        <v>3862</v>
      </c>
      <c r="F3818" s="593" t="s">
        <v>4675</v>
      </c>
      <c r="G3818" s="143"/>
      <c r="H3818" s="166">
        <v>42291700</v>
      </c>
      <c r="I3818" s="180" t="s">
        <v>692</v>
      </c>
      <c r="J3818" s="169"/>
      <c r="K3818" s="169"/>
      <c r="L3818" s="169"/>
      <c r="M3818" s="146"/>
      <c r="N3818" s="184"/>
      <c r="O3818" s="169"/>
      <c r="P3818" s="146"/>
      <c r="Q3818" s="146">
        <f t="shared" si="77"/>
        <v>0</v>
      </c>
      <c r="R3818" s="226" t="s">
        <v>4741</v>
      </c>
      <c r="S3818" s="226"/>
      <c r="T3818" s="676" t="s">
        <v>4687</v>
      </c>
      <c r="U3818" s="170"/>
      <c r="V3818" s="170"/>
      <c r="W3818" s="170"/>
      <c r="X3818" s="117"/>
      <c r="Y3818" s="171"/>
      <c r="Z3818" s="171"/>
      <c r="AA3818" s="171"/>
      <c r="AB3818" s="171"/>
      <c r="AC3818" s="171"/>
      <c r="AD3818" s="171"/>
      <c r="AE3818" s="171"/>
      <c r="AF3818" s="171"/>
      <c r="AG3818" s="171"/>
      <c r="AH3818" s="171"/>
      <c r="AI3818" s="171"/>
    </row>
    <row r="3819" spans="1:35" s="172" customFormat="1" ht="24" hidden="1" x14ac:dyDescent="0.2">
      <c r="A3819" s="167">
        <v>2</v>
      </c>
      <c r="B3819" s="647">
        <v>0</v>
      </c>
      <c r="C3819" s="647">
        <v>4</v>
      </c>
      <c r="D3819" s="647">
        <v>4</v>
      </c>
      <c r="E3819" s="163" t="s">
        <v>3862</v>
      </c>
      <c r="F3819" s="593" t="s">
        <v>4675</v>
      </c>
      <c r="G3819" s="143"/>
      <c r="H3819" s="166">
        <v>42291700</v>
      </c>
      <c r="I3819" s="180" t="s">
        <v>693</v>
      </c>
      <c r="J3819" s="169"/>
      <c r="K3819" s="169"/>
      <c r="L3819" s="169"/>
      <c r="M3819" s="146"/>
      <c r="N3819" s="184"/>
      <c r="O3819" s="169"/>
      <c r="P3819" s="146"/>
      <c r="Q3819" s="146">
        <f t="shared" si="77"/>
        <v>0</v>
      </c>
      <c r="R3819" s="226" t="s">
        <v>4741</v>
      </c>
      <c r="S3819" s="226"/>
      <c r="T3819" s="676" t="s">
        <v>4687</v>
      </c>
      <c r="U3819" s="170"/>
      <c r="V3819" s="170"/>
      <c r="W3819" s="170"/>
      <c r="X3819" s="117"/>
      <c r="Y3819" s="171"/>
      <c r="Z3819" s="171"/>
      <c r="AA3819" s="171"/>
      <c r="AB3819" s="171"/>
      <c r="AC3819" s="171"/>
      <c r="AD3819" s="171"/>
      <c r="AE3819" s="171"/>
      <c r="AF3819" s="171"/>
      <c r="AG3819" s="171"/>
      <c r="AH3819" s="171"/>
      <c r="AI3819" s="171"/>
    </row>
    <row r="3820" spans="1:35" s="172" customFormat="1" ht="24" hidden="1" x14ac:dyDescent="0.2">
      <c r="A3820" s="167">
        <v>2</v>
      </c>
      <c r="B3820" s="647">
        <v>0</v>
      </c>
      <c r="C3820" s="647">
        <v>4</v>
      </c>
      <c r="D3820" s="647">
        <v>4</v>
      </c>
      <c r="E3820" s="163" t="s">
        <v>3862</v>
      </c>
      <c r="F3820" s="593" t="s">
        <v>4675</v>
      </c>
      <c r="G3820" s="143"/>
      <c r="H3820" s="166">
        <v>42291700</v>
      </c>
      <c r="I3820" s="180" t="s">
        <v>2774</v>
      </c>
      <c r="J3820" s="169"/>
      <c r="K3820" s="169"/>
      <c r="L3820" s="169"/>
      <c r="M3820" s="146"/>
      <c r="N3820" s="184"/>
      <c r="O3820" s="169"/>
      <c r="P3820" s="146"/>
      <c r="Q3820" s="146">
        <f t="shared" si="77"/>
        <v>0</v>
      </c>
      <c r="R3820" s="226" t="s">
        <v>4741</v>
      </c>
      <c r="S3820" s="226"/>
      <c r="T3820" s="676" t="s">
        <v>4687</v>
      </c>
      <c r="U3820" s="170"/>
      <c r="V3820" s="170"/>
      <c r="W3820" s="170"/>
      <c r="X3820" s="117"/>
      <c r="Y3820" s="171"/>
      <c r="Z3820" s="171"/>
      <c r="AA3820" s="171"/>
      <c r="AB3820" s="171"/>
      <c r="AC3820" s="171"/>
      <c r="AD3820" s="171"/>
      <c r="AE3820" s="171"/>
      <c r="AF3820" s="171"/>
      <c r="AG3820" s="171"/>
      <c r="AH3820" s="171"/>
      <c r="AI3820" s="171"/>
    </row>
    <row r="3821" spans="1:35" s="172" customFormat="1" ht="24" hidden="1" x14ac:dyDescent="0.2">
      <c r="A3821" s="167">
        <v>2</v>
      </c>
      <c r="B3821" s="647">
        <v>0</v>
      </c>
      <c r="C3821" s="647">
        <v>4</v>
      </c>
      <c r="D3821" s="647">
        <v>4</v>
      </c>
      <c r="E3821" s="163" t="s">
        <v>3862</v>
      </c>
      <c r="F3821" s="593" t="s">
        <v>4675</v>
      </c>
      <c r="G3821" s="143"/>
      <c r="H3821" s="166">
        <v>44101601</v>
      </c>
      <c r="I3821" s="180" t="s">
        <v>694</v>
      </c>
      <c r="J3821" s="169"/>
      <c r="K3821" s="169"/>
      <c r="L3821" s="169"/>
      <c r="M3821" s="146"/>
      <c r="N3821" s="184"/>
      <c r="O3821" s="169"/>
      <c r="P3821" s="146"/>
      <c r="Q3821" s="146">
        <f t="shared" si="77"/>
        <v>0</v>
      </c>
      <c r="R3821" s="226" t="s">
        <v>4741</v>
      </c>
      <c r="S3821" s="226"/>
      <c r="T3821" s="676" t="s">
        <v>4687</v>
      </c>
      <c r="U3821" s="170"/>
      <c r="V3821" s="170"/>
      <c r="W3821" s="170"/>
      <c r="X3821" s="117"/>
      <c r="Y3821" s="171"/>
      <c r="Z3821" s="171"/>
      <c r="AA3821" s="171"/>
      <c r="AB3821" s="171"/>
      <c r="AC3821" s="171"/>
      <c r="AD3821" s="171"/>
      <c r="AE3821" s="171"/>
      <c r="AF3821" s="171"/>
      <c r="AG3821" s="171"/>
      <c r="AH3821" s="171"/>
      <c r="AI3821" s="171"/>
    </row>
    <row r="3822" spans="1:35" s="172" customFormat="1" ht="24" hidden="1" x14ac:dyDescent="0.2">
      <c r="A3822" s="167">
        <v>2</v>
      </c>
      <c r="B3822" s="647">
        <v>0</v>
      </c>
      <c r="C3822" s="647">
        <v>4</v>
      </c>
      <c r="D3822" s="647">
        <v>4</v>
      </c>
      <c r="E3822" s="163" t="s">
        <v>3862</v>
      </c>
      <c r="F3822" s="593" t="s">
        <v>4675</v>
      </c>
      <c r="G3822" s="143"/>
      <c r="H3822" s="166">
        <v>44101601</v>
      </c>
      <c r="I3822" s="180" t="s">
        <v>695</v>
      </c>
      <c r="J3822" s="169"/>
      <c r="K3822" s="169"/>
      <c r="L3822" s="169"/>
      <c r="M3822" s="146"/>
      <c r="N3822" s="184"/>
      <c r="O3822" s="169"/>
      <c r="P3822" s="146"/>
      <c r="Q3822" s="146">
        <f t="shared" si="77"/>
        <v>0</v>
      </c>
      <c r="R3822" s="226" t="s">
        <v>4741</v>
      </c>
      <c r="S3822" s="226"/>
      <c r="T3822" s="676" t="s">
        <v>4687</v>
      </c>
      <c r="U3822" s="170"/>
      <c r="V3822" s="170"/>
      <c r="W3822" s="170"/>
      <c r="X3822" s="117"/>
      <c r="Y3822" s="171"/>
      <c r="Z3822" s="171"/>
      <c r="AA3822" s="171"/>
      <c r="AB3822" s="171"/>
      <c r="AC3822" s="171"/>
      <c r="AD3822" s="171"/>
      <c r="AE3822" s="171"/>
      <c r="AF3822" s="171"/>
      <c r="AG3822" s="171"/>
      <c r="AH3822" s="171"/>
      <c r="AI3822" s="171"/>
    </row>
    <row r="3823" spans="1:35" s="172" customFormat="1" ht="24" hidden="1" x14ac:dyDescent="0.2">
      <c r="A3823" s="167">
        <v>2</v>
      </c>
      <c r="B3823" s="647">
        <v>0</v>
      </c>
      <c r="C3823" s="647">
        <v>4</v>
      </c>
      <c r="D3823" s="647">
        <v>4</v>
      </c>
      <c r="E3823" s="163" t="s">
        <v>3862</v>
      </c>
      <c r="F3823" s="593" t="s">
        <v>4675</v>
      </c>
      <c r="G3823" s="143"/>
      <c r="H3823" s="166">
        <v>44101601</v>
      </c>
      <c r="I3823" s="180" t="s">
        <v>696</v>
      </c>
      <c r="J3823" s="169"/>
      <c r="K3823" s="169"/>
      <c r="L3823" s="169"/>
      <c r="M3823" s="146"/>
      <c r="N3823" s="184"/>
      <c r="O3823" s="169"/>
      <c r="P3823" s="146"/>
      <c r="Q3823" s="146">
        <f t="shared" si="77"/>
        <v>0</v>
      </c>
      <c r="R3823" s="226" t="s">
        <v>4741</v>
      </c>
      <c r="S3823" s="226"/>
      <c r="T3823" s="676" t="s">
        <v>4687</v>
      </c>
      <c r="U3823" s="170"/>
      <c r="V3823" s="170"/>
      <c r="W3823" s="170"/>
      <c r="X3823" s="117"/>
      <c r="Y3823" s="171"/>
      <c r="Z3823" s="171"/>
      <c r="AA3823" s="171"/>
      <c r="AB3823" s="171"/>
      <c r="AC3823" s="171"/>
      <c r="AD3823" s="171"/>
      <c r="AE3823" s="171"/>
      <c r="AF3823" s="171"/>
      <c r="AG3823" s="171"/>
      <c r="AH3823" s="171"/>
      <c r="AI3823" s="171"/>
    </row>
    <row r="3824" spans="1:35" s="172" customFormat="1" ht="24" hidden="1" x14ac:dyDescent="0.2">
      <c r="A3824" s="167">
        <v>2</v>
      </c>
      <c r="B3824" s="647">
        <v>0</v>
      </c>
      <c r="C3824" s="647">
        <v>4</v>
      </c>
      <c r="D3824" s="647">
        <v>4</v>
      </c>
      <c r="E3824" s="163" t="s">
        <v>3862</v>
      </c>
      <c r="F3824" s="593" t="s">
        <v>4675</v>
      </c>
      <c r="G3824" s="143"/>
      <c r="H3824" s="166">
        <v>44101601</v>
      </c>
      <c r="I3824" s="180" t="s">
        <v>697</v>
      </c>
      <c r="J3824" s="169"/>
      <c r="K3824" s="169"/>
      <c r="L3824" s="169"/>
      <c r="M3824" s="146"/>
      <c r="N3824" s="184" t="s">
        <v>4779</v>
      </c>
      <c r="O3824" s="169"/>
      <c r="P3824" s="146">
        <f>+O3824*26200</f>
        <v>0</v>
      </c>
      <c r="Q3824" s="146">
        <f t="shared" si="77"/>
        <v>0</v>
      </c>
      <c r="R3824" s="226" t="s">
        <v>4741</v>
      </c>
      <c r="S3824" s="226"/>
      <c r="T3824" s="676" t="s">
        <v>4687</v>
      </c>
      <c r="U3824" s="170"/>
      <c r="V3824" s="170"/>
      <c r="W3824" s="170"/>
      <c r="X3824" s="117"/>
      <c r="Y3824" s="171"/>
      <c r="Z3824" s="171"/>
      <c r="AA3824" s="171"/>
      <c r="AB3824" s="171"/>
      <c r="AC3824" s="171"/>
      <c r="AD3824" s="171"/>
      <c r="AE3824" s="171"/>
      <c r="AF3824" s="171"/>
      <c r="AG3824" s="171"/>
      <c r="AH3824" s="171"/>
      <c r="AI3824" s="171"/>
    </row>
    <row r="3825" spans="1:35" s="172" customFormat="1" ht="24" hidden="1" x14ac:dyDescent="0.2">
      <c r="A3825" s="167">
        <v>2</v>
      </c>
      <c r="B3825" s="647">
        <v>0</v>
      </c>
      <c r="C3825" s="647">
        <v>4</v>
      </c>
      <c r="D3825" s="647">
        <v>4</v>
      </c>
      <c r="E3825" s="163" t="s">
        <v>3862</v>
      </c>
      <c r="F3825" s="593" t="s">
        <v>4675</v>
      </c>
      <c r="G3825" s="143"/>
      <c r="H3825" s="166">
        <v>44101601</v>
      </c>
      <c r="I3825" s="180" t="s">
        <v>698</v>
      </c>
      <c r="J3825" s="169"/>
      <c r="K3825" s="169"/>
      <c r="L3825" s="169"/>
      <c r="M3825" s="146"/>
      <c r="N3825" s="184"/>
      <c r="O3825" s="169"/>
      <c r="P3825" s="146"/>
      <c r="Q3825" s="146">
        <f t="shared" si="77"/>
        <v>0</v>
      </c>
      <c r="R3825" s="226" t="s">
        <v>4741</v>
      </c>
      <c r="S3825" s="226"/>
      <c r="T3825" s="676" t="s">
        <v>4687</v>
      </c>
      <c r="U3825" s="170"/>
      <c r="V3825" s="170"/>
      <c r="W3825" s="170"/>
      <c r="X3825" s="117"/>
      <c r="Y3825" s="171"/>
      <c r="Z3825" s="171"/>
      <c r="AA3825" s="171"/>
      <c r="AB3825" s="171"/>
      <c r="AC3825" s="171"/>
      <c r="AD3825" s="171"/>
      <c r="AE3825" s="171"/>
      <c r="AF3825" s="171"/>
      <c r="AG3825" s="171"/>
      <c r="AH3825" s="171"/>
      <c r="AI3825" s="171"/>
    </row>
    <row r="3826" spans="1:35" s="172" customFormat="1" ht="24" hidden="1" x14ac:dyDescent="0.2">
      <c r="A3826" s="167">
        <v>2</v>
      </c>
      <c r="B3826" s="647">
        <v>0</v>
      </c>
      <c r="C3826" s="647">
        <v>4</v>
      </c>
      <c r="D3826" s="647">
        <v>4</v>
      </c>
      <c r="E3826" s="163" t="s">
        <v>3862</v>
      </c>
      <c r="F3826" s="593" t="s">
        <v>4675</v>
      </c>
      <c r="G3826" s="143"/>
      <c r="H3826" s="166">
        <v>44101601</v>
      </c>
      <c r="I3826" s="180" t="s">
        <v>699</v>
      </c>
      <c r="J3826" s="169"/>
      <c r="K3826" s="169"/>
      <c r="L3826" s="169"/>
      <c r="M3826" s="146"/>
      <c r="N3826" s="184"/>
      <c r="O3826" s="169"/>
      <c r="P3826" s="146"/>
      <c r="Q3826" s="146">
        <f t="shared" si="77"/>
        <v>0</v>
      </c>
      <c r="R3826" s="226" t="s">
        <v>4741</v>
      </c>
      <c r="S3826" s="226"/>
      <c r="T3826" s="676" t="s">
        <v>4687</v>
      </c>
      <c r="U3826" s="170"/>
      <c r="V3826" s="170"/>
      <c r="W3826" s="170"/>
      <c r="X3826" s="117"/>
      <c r="Y3826" s="171"/>
      <c r="Z3826" s="171"/>
      <c r="AA3826" s="171"/>
      <c r="AB3826" s="171"/>
      <c r="AC3826" s="171"/>
      <c r="AD3826" s="171"/>
      <c r="AE3826" s="171"/>
      <c r="AF3826" s="171"/>
      <c r="AG3826" s="171"/>
      <c r="AH3826" s="171"/>
      <c r="AI3826" s="171"/>
    </row>
    <row r="3827" spans="1:35" s="172" customFormat="1" ht="24" hidden="1" x14ac:dyDescent="0.2">
      <c r="A3827" s="167">
        <v>2</v>
      </c>
      <c r="B3827" s="647">
        <v>0</v>
      </c>
      <c r="C3827" s="647">
        <v>4</v>
      </c>
      <c r="D3827" s="647">
        <v>4</v>
      </c>
      <c r="E3827" s="163" t="s">
        <v>3862</v>
      </c>
      <c r="F3827" s="593" t="s">
        <v>4675</v>
      </c>
      <c r="G3827" s="143"/>
      <c r="H3827" s="166">
        <v>44101601</v>
      </c>
      <c r="I3827" s="180" t="s">
        <v>700</v>
      </c>
      <c r="J3827" s="169"/>
      <c r="K3827" s="169"/>
      <c r="L3827" s="169"/>
      <c r="M3827" s="146"/>
      <c r="N3827" s="184"/>
      <c r="O3827" s="169"/>
      <c r="P3827" s="146"/>
      <c r="Q3827" s="146">
        <f t="shared" si="77"/>
        <v>0</v>
      </c>
      <c r="R3827" s="226" t="s">
        <v>4741</v>
      </c>
      <c r="S3827" s="226"/>
      <c r="T3827" s="676" t="s">
        <v>4687</v>
      </c>
      <c r="U3827" s="170"/>
      <c r="V3827" s="170"/>
      <c r="W3827" s="170"/>
      <c r="X3827" s="117"/>
      <c r="Y3827" s="171"/>
      <c r="Z3827" s="171"/>
      <c r="AA3827" s="171"/>
      <c r="AB3827" s="171"/>
      <c r="AC3827" s="171"/>
      <c r="AD3827" s="171"/>
      <c r="AE3827" s="171"/>
      <c r="AF3827" s="171"/>
      <c r="AG3827" s="171"/>
      <c r="AH3827" s="171"/>
      <c r="AI3827" s="171"/>
    </row>
    <row r="3828" spans="1:35" s="172" customFormat="1" ht="24" hidden="1" x14ac:dyDescent="0.2">
      <c r="A3828" s="167">
        <v>2</v>
      </c>
      <c r="B3828" s="647">
        <v>0</v>
      </c>
      <c r="C3828" s="647">
        <v>4</v>
      </c>
      <c r="D3828" s="647">
        <v>4</v>
      </c>
      <c r="E3828" s="163" t="s">
        <v>3862</v>
      </c>
      <c r="F3828" s="593" t="s">
        <v>4675</v>
      </c>
      <c r="G3828" s="143"/>
      <c r="H3828" s="166">
        <v>44101601</v>
      </c>
      <c r="I3828" s="180" t="s">
        <v>701</v>
      </c>
      <c r="J3828" s="169"/>
      <c r="K3828" s="169"/>
      <c r="L3828" s="169"/>
      <c r="M3828" s="146"/>
      <c r="N3828" s="184"/>
      <c r="O3828" s="169"/>
      <c r="P3828" s="146"/>
      <c r="Q3828" s="146">
        <f t="shared" si="77"/>
        <v>0</v>
      </c>
      <c r="R3828" s="226" t="s">
        <v>4741</v>
      </c>
      <c r="S3828" s="226"/>
      <c r="T3828" s="676" t="s">
        <v>4687</v>
      </c>
      <c r="U3828" s="170"/>
      <c r="V3828" s="170"/>
      <c r="W3828" s="170"/>
      <c r="X3828" s="117"/>
      <c r="Y3828" s="171"/>
      <c r="Z3828" s="171"/>
      <c r="AA3828" s="171"/>
      <c r="AB3828" s="171"/>
      <c r="AC3828" s="171"/>
      <c r="AD3828" s="171"/>
      <c r="AE3828" s="171"/>
      <c r="AF3828" s="171"/>
      <c r="AG3828" s="171"/>
      <c r="AH3828" s="171"/>
      <c r="AI3828" s="171"/>
    </row>
    <row r="3829" spans="1:35" s="172" customFormat="1" ht="24" hidden="1" x14ac:dyDescent="0.2">
      <c r="A3829" s="167">
        <v>2</v>
      </c>
      <c r="B3829" s="647">
        <v>0</v>
      </c>
      <c r="C3829" s="647">
        <v>4</v>
      </c>
      <c r="D3829" s="647">
        <v>4</v>
      </c>
      <c r="E3829" s="163" t="s">
        <v>3862</v>
      </c>
      <c r="F3829" s="593" t="s">
        <v>4675</v>
      </c>
      <c r="G3829" s="143"/>
      <c r="H3829" s="166">
        <v>40101700</v>
      </c>
      <c r="I3829" s="180" t="s">
        <v>703</v>
      </c>
      <c r="J3829" s="169"/>
      <c r="K3829" s="169"/>
      <c r="L3829" s="169"/>
      <c r="M3829" s="146"/>
      <c r="N3829" s="184"/>
      <c r="O3829" s="169"/>
      <c r="P3829" s="146"/>
      <c r="Q3829" s="146">
        <f t="shared" si="77"/>
        <v>0</v>
      </c>
      <c r="R3829" s="226" t="s">
        <v>4741</v>
      </c>
      <c r="S3829" s="226"/>
      <c r="T3829" s="676" t="s">
        <v>4687</v>
      </c>
      <c r="U3829" s="170"/>
      <c r="V3829" s="170"/>
      <c r="W3829" s="170"/>
      <c r="X3829" s="117"/>
      <c r="Y3829" s="171"/>
      <c r="Z3829" s="171"/>
      <c r="AA3829" s="171"/>
      <c r="AB3829" s="171"/>
      <c r="AC3829" s="171"/>
      <c r="AD3829" s="171"/>
      <c r="AE3829" s="171"/>
      <c r="AF3829" s="171"/>
      <c r="AG3829" s="171"/>
      <c r="AH3829" s="171"/>
      <c r="AI3829" s="171"/>
    </row>
    <row r="3830" spans="1:35" s="172" customFormat="1" ht="24" hidden="1" x14ac:dyDescent="0.2">
      <c r="A3830" s="167">
        <v>2</v>
      </c>
      <c r="B3830" s="647">
        <v>0</v>
      </c>
      <c r="C3830" s="647">
        <v>4</v>
      </c>
      <c r="D3830" s="647">
        <v>4</v>
      </c>
      <c r="E3830" s="163" t="s">
        <v>3862</v>
      </c>
      <c r="F3830" s="593" t="s">
        <v>4675</v>
      </c>
      <c r="G3830" s="143"/>
      <c r="H3830" s="166">
        <v>40101700</v>
      </c>
      <c r="I3830" s="180" t="s">
        <v>702</v>
      </c>
      <c r="J3830" s="169"/>
      <c r="K3830" s="169"/>
      <c r="L3830" s="169"/>
      <c r="M3830" s="146"/>
      <c r="N3830" s="184"/>
      <c r="O3830" s="169"/>
      <c r="P3830" s="146"/>
      <c r="Q3830" s="146">
        <f t="shared" si="77"/>
        <v>0</v>
      </c>
      <c r="R3830" s="226" t="s">
        <v>4741</v>
      </c>
      <c r="S3830" s="226"/>
      <c r="T3830" s="676" t="s">
        <v>4687</v>
      </c>
      <c r="U3830" s="170"/>
      <c r="V3830" s="170"/>
      <c r="W3830" s="170"/>
      <c r="X3830" s="117"/>
      <c r="Y3830" s="171"/>
      <c r="Z3830" s="171"/>
      <c r="AA3830" s="171"/>
      <c r="AB3830" s="171"/>
      <c r="AC3830" s="171"/>
      <c r="AD3830" s="171"/>
      <c r="AE3830" s="171"/>
      <c r="AF3830" s="171"/>
      <c r="AG3830" s="171"/>
      <c r="AH3830" s="171"/>
      <c r="AI3830" s="171"/>
    </row>
    <row r="3831" spans="1:35" s="172" customFormat="1" ht="24" hidden="1" x14ac:dyDescent="0.2">
      <c r="A3831" s="167">
        <v>2</v>
      </c>
      <c r="B3831" s="647">
        <v>0</v>
      </c>
      <c r="C3831" s="647">
        <v>4</v>
      </c>
      <c r="D3831" s="647">
        <v>4</v>
      </c>
      <c r="E3831" s="163" t="s">
        <v>3862</v>
      </c>
      <c r="F3831" s="593" t="s">
        <v>4675</v>
      </c>
      <c r="G3831" s="143"/>
      <c r="H3831" s="166">
        <v>42183000</v>
      </c>
      <c r="I3831" s="180" t="s">
        <v>2775</v>
      </c>
      <c r="J3831" s="169"/>
      <c r="K3831" s="169"/>
      <c r="L3831" s="169"/>
      <c r="M3831" s="146"/>
      <c r="N3831" s="184"/>
      <c r="O3831" s="169"/>
      <c r="P3831" s="146"/>
      <c r="Q3831" s="146">
        <f t="shared" si="77"/>
        <v>0</v>
      </c>
      <c r="R3831" s="226" t="s">
        <v>4741</v>
      </c>
      <c r="S3831" s="226"/>
      <c r="T3831" s="676" t="s">
        <v>4687</v>
      </c>
      <c r="U3831" s="170"/>
      <c r="V3831" s="170"/>
      <c r="W3831" s="170"/>
      <c r="X3831" s="117"/>
      <c r="Y3831" s="171"/>
      <c r="Z3831" s="171"/>
      <c r="AA3831" s="171"/>
      <c r="AB3831" s="171"/>
      <c r="AC3831" s="171"/>
      <c r="AD3831" s="171"/>
      <c r="AE3831" s="171"/>
      <c r="AF3831" s="171"/>
      <c r="AG3831" s="171"/>
      <c r="AH3831" s="171"/>
      <c r="AI3831" s="171"/>
    </row>
    <row r="3832" spans="1:35" s="172" customFormat="1" ht="24" hidden="1" x14ac:dyDescent="0.2">
      <c r="A3832" s="167">
        <v>2</v>
      </c>
      <c r="B3832" s="647">
        <v>0</v>
      </c>
      <c r="C3832" s="647">
        <v>4</v>
      </c>
      <c r="D3832" s="647">
        <v>4</v>
      </c>
      <c r="E3832" s="163" t="s">
        <v>3862</v>
      </c>
      <c r="F3832" s="593" t="s">
        <v>4675</v>
      </c>
      <c r="G3832" s="143"/>
      <c r="H3832" s="166">
        <v>42183000</v>
      </c>
      <c r="I3832" s="180" t="s">
        <v>2776</v>
      </c>
      <c r="J3832" s="169"/>
      <c r="K3832" s="169"/>
      <c r="L3832" s="169"/>
      <c r="M3832" s="146"/>
      <c r="N3832" s="184"/>
      <c r="O3832" s="169"/>
      <c r="P3832" s="146"/>
      <c r="Q3832" s="146">
        <f t="shared" si="77"/>
        <v>0</v>
      </c>
      <c r="R3832" s="226" t="s">
        <v>4741</v>
      </c>
      <c r="S3832" s="226"/>
      <c r="T3832" s="676" t="s">
        <v>4687</v>
      </c>
      <c r="U3832" s="170"/>
      <c r="V3832" s="170"/>
      <c r="W3832" s="170"/>
      <c r="X3832" s="117"/>
      <c r="Y3832" s="171"/>
      <c r="Z3832" s="171"/>
      <c r="AA3832" s="171"/>
      <c r="AB3832" s="171"/>
      <c r="AC3832" s="171"/>
      <c r="AD3832" s="171"/>
      <c r="AE3832" s="171"/>
      <c r="AF3832" s="171"/>
      <c r="AG3832" s="171"/>
      <c r="AH3832" s="171"/>
      <c r="AI3832" s="171"/>
    </row>
    <row r="3833" spans="1:35" s="172" customFormat="1" ht="24" hidden="1" x14ac:dyDescent="0.2">
      <c r="A3833" s="167">
        <v>2</v>
      </c>
      <c r="B3833" s="647">
        <v>0</v>
      </c>
      <c r="C3833" s="647">
        <v>4</v>
      </c>
      <c r="D3833" s="647">
        <v>4</v>
      </c>
      <c r="E3833" s="163" t="s">
        <v>3862</v>
      </c>
      <c r="F3833" s="593" t="s">
        <v>4675</v>
      </c>
      <c r="G3833" s="143"/>
      <c r="H3833" s="166">
        <v>42270000</v>
      </c>
      <c r="I3833" s="180" t="s">
        <v>2777</v>
      </c>
      <c r="J3833" s="169"/>
      <c r="K3833" s="169"/>
      <c r="L3833" s="169"/>
      <c r="M3833" s="146"/>
      <c r="N3833" s="184"/>
      <c r="O3833" s="169"/>
      <c r="P3833" s="146"/>
      <c r="Q3833" s="146">
        <f t="shared" si="77"/>
        <v>0</v>
      </c>
      <c r="R3833" s="226" t="s">
        <v>4741</v>
      </c>
      <c r="S3833" s="226"/>
      <c r="T3833" s="676" t="s">
        <v>4687</v>
      </c>
      <c r="U3833" s="170"/>
      <c r="V3833" s="170"/>
      <c r="W3833" s="170"/>
      <c r="X3833" s="117"/>
      <c r="Y3833" s="171"/>
      <c r="Z3833" s="171"/>
      <c r="AA3833" s="171"/>
      <c r="AB3833" s="171"/>
      <c r="AC3833" s="171"/>
      <c r="AD3833" s="171"/>
      <c r="AE3833" s="171"/>
      <c r="AF3833" s="171"/>
      <c r="AG3833" s="171"/>
      <c r="AH3833" s="171"/>
      <c r="AI3833" s="171"/>
    </row>
    <row r="3834" spans="1:35" s="172" customFormat="1" ht="24" hidden="1" x14ac:dyDescent="0.2">
      <c r="A3834" s="167">
        <v>2</v>
      </c>
      <c r="B3834" s="647">
        <v>0</v>
      </c>
      <c r="C3834" s="647">
        <v>4</v>
      </c>
      <c r="D3834" s="647">
        <v>4</v>
      </c>
      <c r="E3834" s="163" t="s">
        <v>3862</v>
      </c>
      <c r="F3834" s="593" t="s">
        <v>4675</v>
      </c>
      <c r="G3834" s="143"/>
      <c r="H3834" s="166">
        <v>42143300</v>
      </c>
      <c r="I3834" s="180" t="s">
        <v>2778</v>
      </c>
      <c r="J3834" s="169"/>
      <c r="K3834" s="169"/>
      <c r="L3834" s="169"/>
      <c r="M3834" s="146"/>
      <c r="N3834" s="184"/>
      <c r="O3834" s="169"/>
      <c r="P3834" s="146"/>
      <c r="Q3834" s="146">
        <f t="shared" si="77"/>
        <v>0</v>
      </c>
      <c r="R3834" s="226" t="s">
        <v>4741</v>
      </c>
      <c r="S3834" s="226"/>
      <c r="T3834" s="676" t="s">
        <v>4687</v>
      </c>
      <c r="U3834" s="170"/>
      <c r="V3834" s="170"/>
      <c r="W3834" s="170"/>
      <c r="X3834" s="117"/>
      <c r="Y3834" s="171"/>
      <c r="Z3834" s="171"/>
      <c r="AA3834" s="171"/>
      <c r="AB3834" s="171"/>
      <c r="AC3834" s="171"/>
      <c r="AD3834" s="171"/>
      <c r="AE3834" s="171"/>
      <c r="AF3834" s="171"/>
      <c r="AG3834" s="171"/>
      <c r="AH3834" s="171"/>
      <c r="AI3834" s="171"/>
    </row>
    <row r="3835" spans="1:35" s="172" customFormat="1" ht="24" hidden="1" x14ac:dyDescent="0.2">
      <c r="A3835" s="167">
        <v>2</v>
      </c>
      <c r="B3835" s="647">
        <v>0</v>
      </c>
      <c r="C3835" s="647">
        <v>4</v>
      </c>
      <c r="D3835" s="647">
        <v>4</v>
      </c>
      <c r="E3835" s="163" t="s">
        <v>3862</v>
      </c>
      <c r="F3835" s="593" t="s">
        <v>4675</v>
      </c>
      <c r="G3835" s="143"/>
      <c r="H3835" s="166">
        <v>42143300</v>
      </c>
      <c r="I3835" s="180" t="s">
        <v>2779</v>
      </c>
      <c r="J3835" s="169"/>
      <c r="K3835" s="169"/>
      <c r="L3835" s="169"/>
      <c r="M3835" s="146"/>
      <c r="N3835" s="184"/>
      <c r="O3835" s="169"/>
      <c r="P3835" s="146"/>
      <c r="Q3835" s="146">
        <f t="shared" si="77"/>
        <v>0</v>
      </c>
      <c r="R3835" s="226" t="s">
        <v>4741</v>
      </c>
      <c r="S3835" s="226"/>
      <c r="T3835" s="676" t="s">
        <v>4687</v>
      </c>
      <c r="U3835" s="170"/>
      <c r="V3835" s="170"/>
      <c r="W3835" s="170"/>
      <c r="X3835" s="117"/>
      <c r="Y3835" s="171"/>
      <c r="Z3835" s="171"/>
      <c r="AA3835" s="171"/>
      <c r="AB3835" s="171"/>
      <c r="AC3835" s="171"/>
      <c r="AD3835" s="171"/>
      <c r="AE3835" s="171"/>
      <c r="AF3835" s="171"/>
      <c r="AG3835" s="171"/>
      <c r="AH3835" s="171"/>
      <c r="AI3835" s="171"/>
    </row>
    <row r="3836" spans="1:35" s="172" customFormat="1" ht="24" hidden="1" x14ac:dyDescent="0.2">
      <c r="A3836" s="167">
        <v>2</v>
      </c>
      <c r="B3836" s="647">
        <v>0</v>
      </c>
      <c r="C3836" s="647">
        <v>4</v>
      </c>
      <c r="D3836" s="647">
        <v>4</v>
      </c>
      <c r="E3836" s="163" t="s">
        <v>3862</v>
      </c>
      <c r="F3836" s="593" t="s">
        <v>4675</v>
      </c>
      <c r="G3836" s="143"/>
      <c r="H3836" s="370"/>
      <c r="I3836" s="371"/>
      <c r="J3836" s="169"/>
      <c r="K3836" s="169"/>
      <c r="L3836" s="169"/>
      <c r="M3836" s="146"/>
      <c r="N3836" s="184"/>
      <c r="O3836" s="169"/>
      <c r="P3836" s="146"/>
      <c r="Q3836" s="146">
        <f t="shared" si="77"/>
        <v>0</v>
      </c>
      <c r="R3836" s="226" t="s">
        <v>4741</v>
      </c>
      <c r="S3836" s="226"/>
      <c r="T3836" s="676" t="s">
        <v>4687</v>
      </c>
      <c r="U3836" s="170"/>
      <c r="V3836" s="170"/>
      <c r="W3836" s="170"/>
      <c r="X3836" s="117"/>
      <c r="Y3836" s="171"/>
      <c r="Z3836" s="171"/>
      <c r="AA3836" s="171"/>
      <c r="AB3836" s="171"/>
      <c r="AC3836" s="171"/>
      <c r="AD3836" s="171"/>
      <c r="AE3836" s="171"/>
      <c r="AF3836" s="171"/>
      <c r="AG3836" s="171"/>
      <c r="AH3836" s="171"/>
      <c r="AI3836" s="171"/>
    </row>
    <row r="3837" spans="1:35" s="172" customFormat="1" ht="24" hidden="1" x14ac:dyDescent="0.2">
      <c r="A3837" s="167">
        <v>2</v>
      </c>
      <c r="B3837" s="647">
        <v>0</v>
      </c>
      <c r="C3837" s="647">
        <v>4</v>
      </c>
      <c r="D3837" s="647">
        <v>4</v>
      </c>
      <c r="E3837" s="163" t="s">
        <v>3862</v>
      </c>
      <c r="F3837" s="593" t="s">
        <v>4675</v>
      </c>
      <c r="G3837" s="143"/>
      <c r="H3837" s="370"/>
      <c r="I3837" s="371"/>
      <c r="J3837" s="169"/>
      <c r="K3837" s="169"/>
      <c r="L3837" s="169"/>
      <c r="M3837" s="146"/>
      <c r="N3837" s="184"/>
      <c r="O3837" s="169"/>
      <c r="P3837" s="146"/>
      <c r="Q3837" s="146">
        <f t="shared" ref="Q3837:Q3900" si="78">+P3837</f>
        <v>0</v>
      </c>
      <c r="R3837" s="226" t="s">
        <v>4741</v>
      </c>
      <c r="S3837" s="226"/>
      <c r="T3837" s="676" t="s">
        <v>4687</v>
      </c>
      <c r="U3837" s="170"/>
      <c r="V3837" s="170"/>
      <c r="W3837" s="170"/>
      <c r="X3837" s="117"/>
      <c r="Y3837" s="171"/>
      <c r="Z3837" s="171"/>
      <c r="AA3837" s="171"/>
      <c r="AB3837" s="171"/>
      <c r="AC3837" s="171"/>
      <c r="AD3837" s="171"/>
      <c r="AE3837" s="171"/>
      <c r="AF3837" s="171"/>
      <c r="AG3837" s="171"/>
      <c r="AH3837" s="171"/>
      <c r="AI3837" s="171"/>
    </row>
    <row r="3838" spans="1:35" s="172" customFormat="1" ht="24" hidden="1" x14ac:dyDescent="0.2">
      <c r="A3838" s="167">
        <v>2</v>
      </c>
      <c r="B3838" s="647">
        <v>0</v>
      </c>
      <c r="C3838" s="647">
        <v>4</v>
      </c>
      <c r="D3838" s="647">
        <v>4</v>
      </c>
      <c r="E3838" s="163" t="s">
        <v>3862</v>
      </c>
      <c r="F3838" s="593" t="s">
        <v>4675</v>
      </c>
      <c r="G3838" s="143"/>
      <c r="H3838" s="166">
        <v>42294800</v>
      </c>
      <c r="I3838" s="180" t="s">
        <v>2782</v>
      </c>
      <c r="J3838" s="169"/>
      <c r="K3838" s="169"/>
      <c r="L3838" s="169"/>
      <c r="M3838" s="146"/>
      <c r="N3838" s="184"/>
      <c r="O3838" s="169"/>
      <c r="P3838" s="146"/>
      <c r="Q3838" s="146">
        <f t="shared" si="78"/>
        <v>0</v>
      </c>
      <c r="R3838" s="226" t="s">
        <v>4741</v>
      </c>
      <c r="S3838" s="226"/>
      <c r="T3838" s="676" t="s">
        <v>4687</v>
      </c>
      <c r="U3838" s="170"/>
      <c r="V3838" s="170"/>
      <c r="W3838" s="170"/>
      <c r="X3838" s="117"/>
      <c r="Y3838" s="171"/>
      <c r="Z3838" s="171"/>
      <c r="AA3838" s="171"/>
      <c r="AB3838" s="171"/>
      <c r="AC3838" s="171"/>
      <c r="AD3838" s="171"/>
      <c r="AE3838" s="171"/>
      <c r="AF3838" s="171"/>
      <c r="AG3838" s="171"/>
      <c r="AH3838" s="171"/>
      <c r="AI3838" s="171"/>
    </row>
    <row r="3839" spans="1:35" s="172" customFormat="1" ht="24" hidden="1" x14ac:dyDescent="0.2">
      <c r="A3839" s="167">
        <v>2</v>
      </c>
      <c r="B3839" s="647">
        <v>0</v>
      </c>
      <c r="C3839" s="647">
        <v>4</v>
      </c>
      <c r="D3839" s="647">
        <v>4</v>
      </c>
      <c r="E3839" s="163" t="s">
        <v>3862</v>
      </c>
      <c r="F3839" s="593" t="s">
        <v>4675</v>
      </c>
      <c r="G3839" s="143"/>
      <c r="H3839" s="166">
        <v>42294800</v>
      </c>
      <c r="I3839" s="180" t="s">
        <v>907</v>
      </c>
      <c r="J3839" s="169"/>
      <c r="K3839" s="169"/>
      <c r="L3839" s="169"/>
      <c r="M3839" s="146"/>
      <c r="N3839" s="184"/>
      <c r="O3839" s="169"/>
      <c r="P3839" s="146"/>
      <c r="Q3839" s="146">
        <f t="shared" si="78"/>
        <v>0</v>
      </c>
      <c r="R3839" s="226" t="s">
        <v>4741</v>
      </c>
      <c r="S3839" s="226"/>
      <c r="T3839" s="676" t="s">
        <v>4687</v>
      </c>
      <c r="U3839" s="170"/>
      <c r="V3839" s="170"/>
      <c r="W3839" s="170"/>
      <c r="X3839" s="117"/>
      <c r="Y3839" s="171"/>
      <c r="Z3839" s="171"/>
      <c r="AA3839" s="171"/>
      <c r="AB3839" s="171"/>
      <c r="AC3839" s="171"/>
      <c r="AD3839" s="171"/>
      <c r="AE3839" s="171"/>
      <c r="AF3839" s="171"/>
      <c r="AG3839" s="171"/>
      <c r="AH3839" s="171"/>
      <c r="AI3839" s="171"/>
    </row>
    <row r="3840" spans="1:35" s="172" customFormat="1" ht="24" hidden="1" x14ac:dyDescent="0.2">
      <c r="A3840" s="167">
        <v>2</v>
      </c>
      <c r="B3840" s="647">
        <v>0</v>
      </c>
      <c r="C3840" s="647">
        <v>4</v>
      </c>
      <c r="D3840" s="647">
        <v>4</v>
      </c>
      <c r="E3840" s="163" t="s">
        <v>3862</v>
      </c>
      <c r="F3840" s="593" t="s">
        <v>4675</v>
      </c>
      <c r="G3840" s="143"/>
      <c r="H3840" s="166">
        <v>53131608</v>
      </c>
      <c r="I3840" s="180" t="s">
        <v>709</v>
      </c>
      <c r="J3840" s="169"/>
      <c r="K3840" s="169"/>
      <c r="L3840" s="169"/>
      <c r="M3840" s="146"/>
      <c r="N3840" s="184" t="s">
        <v>4748</v>
      </c>
      <c r="O3840" s="169"/>
      <c r="P3840" s="146">
        <f>+O3840*51400</f>
        <v>0</v>
      </c>
      <c r="Q3840" s="146">
        <f t="shared" si="78"/>
        <v>0</v>
      </c>
      <c r="R3840" s="226" t="s">
        <v>4741</v>
      </c>
      <c r="S3840" s="226"/>
      <c r="T3840" s="676" t="s">
        <v>4687</v>
      </c>
      <c r="U3840" s="170"/>
      <c r="V3840" s="170"/>
      <c r="W3840" s="170"/>
      <c r="X3840" s="117"/>
      <c r="Y3840" s="171"/>
      <c r="Z3840" s="171"/>
      <c r="AA3840" s="171"/>
      <c r="AB3840" s="171"/>
      <c r="AC3840" s="171"/>
      <c r="AD3840" s="171"/>
      <c r="AE3840" s="171"/>
      <c r="AF3840" s="171"/>
      <c r="AG3840" s="171"/>
      <c r="AH3840" s="171"/>
      <c r="AI3840" s="171"/>
    </row>
    <row r="3841" spans="1:35" s="172" customFormat="1" ht="24" hidden="1" x14ac:dyDescent="0.2">
      <c r="A3841" s="167">
        <v>2</v>
      </c>
      <c r="B3841" s="647">
        <v>0</v>
      </c>
      <c r="C3841" s="647">
        <v>4</v>
      </c>
      <c r="D3841" s="647">
        <v>4</v>
      </c>
      <c r="E3841" s="163" t="s">
        <v>3862</v>
      </c>
      <c r="F3841" s="593" t="s">
        <v>4675</v>
      </c>
      <c r="G3841" s="143"/>
      <c r="H3841" s="166">
        <v>53131608</v>
      </c>
      <c r="I3841" s="180" t="s">
        <v>710</v>
      </c>
      <c r="J3841" s="169"/>
      <c r="K3841" s="169"/>
      <c r="L3841" s="169"/>
      <c r="M3841" s="146"/>
      <c r="N3841" s="184"/>
      <c r="O3841" s="169"/>
      <c r="P3841" s="146"/>
      <c r="Q3841" s="146">
        <f t="shared" si="78"/>
        <v>0</v>
      </c>
      <c r="R3841" s="226" t="s">
        <v>4741</v>
      </c>
      <c r="S3841" s="226"/>
      <c r="T3841" s="676" t="s">
        <v>4687</v>
      </c>
      <c r="U3841" s="170"/>
      <c r="V3841" s="170"/>
      <c r="W3841" s="170"/>
      <c r="X3841" s="117"/>
      <c r="Y3841" s="171"/>
      <c r="Z3841" s="171"/>
      <c r="AA3841" s="171"/>
      <c r="AB3841" s="171"/>
      <c r="AC3841" s="171"/>
      <c r="AD3841" s="171"/>
      <c r="AE3841" s="171"/>
      <c r="AF3841" s="171"/>
      <c r="AG3841" s="171"/>
      <c r="AH3841" s="171"/>
      <c r="AI3841" s="171"/>
    </row>
    <row r="3842" spans="1:35" s="172" customFormat="1" ht="24" hidden="1" x14ac:dyDescent="0.2">
      <c r="A3842" s="167">
        <v>2</v>
      </c>
      <c r="B3842" s="647">
        <v>0</v>
      </c>
      <c r="C3842" s="647">
        <v>4</v>
      </c>
      <c r="D3842" s="647">
        <v>4</v>
      </c>
      <c r="E3842" s="163" t="s">
        <v>3862</v>
      </c>
      <c r="F3842" s="593" t="s">
        <v>4675</v>
      </c>
      <c r="G3842" s="143"/>
      <c r="H3842" s="166">
        <v>53131608</v>
      </c>
      <c r="I3842" s="180" t="s">
        <v>711</v>
      </c>
      <c r="J3842" s="169"/>
      <c r="K3842" s="169"/>
      <c r="L3842" s="169"/>
      <c r="M3842" s="146"/>
      <c r="N3842" s="184"/>
      <c r="O3842" s="169"/>
      <c r="P3842" s="146"/>
      <c r="Q3842" s="146">
        <f t="shared" si="78"/>
        <v>0</v>
      </c>
      <c r="R3842" s="226" t="s">
        <v>4741</v>
      </c>
      <c r="S3842" s="226"/>
      <c r="T3842" s="676" t="s">
        <v>4687</v>
      </c>
      <c r="U3842" s="170"/>
      <c r="V3842" s="170"/>
      <c r="W3842" s="170"/>
      <c r="X3842" s="117"/>
      <c r="Y3842" s="171"/>
      <c r="Z3842" s="171"/>
      <c r="AA3842" s="171"/>
      <c r="AB3842" s="171"/>
      <c r="AC3842" s="171"/>
      <c r="AD3842" s="171"/>
      <c r="AE3842" s="171"/>
      <c r="AF3842" s="171"/>
      <c r="AG3842" s="171"/>
      <c r="AH3842" s="171"/>
      <c r="AI3842" s="171"/>
    </row>
    <row r="3843" spans="1:35" ht="24" hidden="1" x14ac:dyDescent="0.2">
      <c r="A3843" s="167">
        <v>2</v>
      </c>
      <c r="B3843" s="647">
        <v>0</v>
      </c>
      <c r="C3843" s="647">
        <v>4</v>
      </c>
      <c r="D3843" s="647">
        <v>4</v>
      </c>
      <c r="E3843" s="163" t="s">
        <v>3862</v>
      </c>
      <c r="F3843" s="593" t="s">
        <v>4675</v>
      </c>
      <c r="G3843" s="143"/>
      <c r="H3843" s="166">
        <v>53131608</v>
      </c>
      <c r="I3843" s="180" t="s">
        <v>712</v>
      </c>
      <c r="J3843" s="146"/>
      <c r="K3843" s="146"/>
      <c r="L3843" s="146"/>
      <c r="M3843" s="146"/>
      <c r="N3843" s="183"/>
      <c r="O3843" s="146"/>
      <c r="P3843" s="146"/>
      <c r="Q3843" s="146">
        <f t="shared" si="78"/>
        <v>0</v>
      </c>
      <c r="R3843" s="226" t="s">
        <v>4741</v>
      </c>
      <c r="S3843" s="226"/>
      <c r="T3843" s="676" t="s">
        <v>4687</v>
      </c>
      <c r="U3843" s="147"/>
      <c r="V3843" s="147"/>
      <c r="W3843" s="147"/>
      <c r="X3843" s="117"/>
    </row>
    <row r="3844" spans="1:35" s="172" customFormat="1" ht="21" hidden="1" customHeight="1" x14ac:dyDescent="0.2">
      <c r="A3844" s="167">
        <v>2</v>
      </c>
      <c r="B3844" s="647">
        <v>0</v>
      </c>
      <c r="C3844" s="647">
        <v>4</v>
      </c>
      <c r="D3844" s="647">
        <v>4</v>
      </c>
      <c r="E3844" s="163" t="s">
        <v>3862</v>
      </c>
      <c r="F3844" s="593" t="s">
        <v>4675</v>
      </c>
      <c r="G3844" s="143"/>
      <c r="H3844" s="166">
        <v>42280000</v>
      </c>
      <c r="I3844" s="180" t="s">
        <v>672</v>
      </c>
      <c r="J3844" s="169"/>
      <c r="K3844" s="169"/>
      <c r="L3844" s="169"/>
      <c r="M3844" s="146"/>
      <c r="N3844" s="184" t="s">
        <v>4742</v>
      </c>
      <c r="O3844" s="169">
        <v>3</v>
      </c>
      <c r="P3844" s="146"/>
      <c r="Q3844" s="146">
        <f t="shared" si="78"/>
        <v>0</v>
      </c>
      <c r="R3844" s="226" t="s">
        <v>4741</v>
      </c>
      <c r="S3844" s="226"/>
      <c r="T3844" s="676" t="s">
        <v>4687</v>
      </c>
      <c r="U3844" s="170"/>
      <c r="V3844" s="170"/>
      <c r="W3844" s="170"/>
      <c r="X3844" s="117"/>
      <c r="Y3844" s="171"/>
      <c r="Z3844" s="171"/>
      <c r="AA3844" s="171"/>
      <c r="AB3844" s="171"/>
      <c r="AC3844" s="171"/>
      <c r="AD3844" s="171"/>
      <c r="AE3844" s="171"/>
      <c r="AF3844" s="171"/>
      <c r="AG3844" s="171"/>
      <c r="AH3844" s="171"/>
      <c r="AI3844" s="171"/>
    </row>
    <row r="3845" spans="1:35" s="172" customFormat="1" ht="24" hidden="1" x14ac:dyDescent="0.2">
      <c r="A3845" s="167">
        <v>2</v>
      </c>
      <c r="B3845" s="647">
        <v>0</v>
      </c>
      <c r="C3845" s="647">
        <v>4</v>
      </c>
      <c r="D3845" s="647">
        <v>4</v>
      </c>
      <c r="E3845" s="163" t="s">
        <v>3862</v>
      </c>
      <c r="F3845" s="593" t="s">
        <v>4675</v>
      </c>
      <c r="G3845" s="143"/>
      <c r="H3845" s="166">
        <v>51151700</v>
      </c>
      <c r="I3845" s="180" t="s">
        <v>4836</v>
      </c>
      <c r="J3845" s="169"/>
      <c r="K3845" s="169"/>
      <c r="L3845" s="169"/>
      <c r="M3845" s="146"/>
      <c r="N3845" s="184" t="s">
        <v>4742</v>
      </c>
      <c r="O3845" s="169">
        <v>6</v>
      </c>
      <c r="P3845" s="146"/>
      <c r="Q3845" s="146">
        <f t="shared" si="78"/>
        <v>0</v>
      </c>
      <c r="R3845" s="226" t="s">
        <v>4741</v>
      </c>
      <c r="S3845" s="226"/>
      <c r="T3845" s="676" t="s">
        <v>4687</v>
      </c>
      <c r="U3845" s="170"/>
      <c r="V3845" s="170"/>
      <c r="W3845" s="170"/>
      <c r="X3845" s="117"/>
      <c r="Y3845" s="171"/>
      <c r="Z3845" s="171"/>
      <c r="AA3845" s="171"/>
      <c r="AB3845" s="171"/>
      <c r="AC3845" s="171"/>
      <c r="AD3845" s="171"/>
      <c r="AE3845" s="171"/>
      <c r="AF3845" s="171"/>
      <c r="AG3845" s="171"/>
      <c r="AH3845" s="171"/>
      <c r="AI3845" s="171"/>
    </row>
    <row r="3846" spans="1:35" s="172" customFormat="1" ht="24" hidden="1" x14ac:dyDescent="0.2">
      <c r="A3846" s="167">
        <v>2</v>
      </c>
      <c r="B3846" s="647">
        <v>0</v>
      </c>
      <c r="C3846" s="647">
        <v>4</v>
      </c>
      <c r="D3846" s="647">
        <v>4</v>
      </c>
      <c r="E3846" s="163" t="s">
        <v>3862</v>
      </c>
      <c r="F3846" s="593" t="s">
        <v>4675</v>
      </c>
      <c r="G3846" s="143"/>
      <c r="H3846" s="166">
        <v>53131608</v>
      </c>
      <c r="I3846" s="180" t="s">
        <v>713</v>
      </c>
      <c r="J3846" s="169"/>
      <c r="K3846" s="169"/>
      <c r="L3846" s="169"/>
      <c r="M3846" s="146"/>
      <c r="N3846" s="184" t="s">
        <v>4742</v>
      </c>
      <c r="O3846" s="169"/>
      <c r="P3846" s="146"/>
      <c r="Q3846" s="146">
        <f t="shared" si="78"/>
        <v>0</v>
      </c>
      <c r="R3846" s="226" t="s">
        <v>4741</v>
      </c>
      <c r="S3846" s="226"/>
      <c r="T3846" s="676" t="s">
        <v>4687</v>
      </c>
      <c r="U3846" s="170"/>
      <c r="V3846" s="170"/>
      <c r="W3846" s="170"/>
      <c r="X3846" s="117"/>
      <c r="Y3846" s="171"/>
      <c r="Z3846" s="171"/>
      <c r="AA3846" s="171"/>
      <c r="AB3846" s="171"/>
      <c r="AC3846" s="171"/>
      <c r="AD3846" s="171"/>
      <c r="AE3846" s="171"/>
      <c r="AF3846" s="171"/>
      <c r="AG3846" s="171"/>
      <c r="AH3846" s="171"/>
      <c r="AI3846" s="171"/>
    </row>
    <row r="3847" spans="1:35" ht="24" hidden="1" x14ac:dyDescent="0.2">
      <c r="A3847" s="167">
        <v>2</v>
      </c>
      <c r="B3847" s="647">
        <v>0</v>
      </c>
      <c r="C3847" s="647">
        <v>4</v>
      </c>
      <c r="D3847" s="647">
        <v>4</v>
      </c>
      <c r="E3847" s="163" t="s">
        <v>3862</v>
      </c>
      <c r="F3847" s="593" t="s">
        <v>4675</v>
      </c>
      <c r="G3847" s="143"/>
      <c r="H3847" s="162">
        <v>42142600</v>
      </c>
      <c r="I3847" s="145" t="s">
        <v>2783</v>
      </c>
      <c r="J3847" s="146"/>
      <c r="K3847" s="146"/>
      <c r="L3847" s="146"/>
      <c r="M3847" s="146"/>
      <c r="N3847" s="183"/>
      <c r="O3847" s="146"/>
      <c r="P3847" s="146"/>
      <c r="Q3847" s="146">
        <f t="shared" si="78"/>
        <v>0</v>
      </c>
      <c r="R3847" s="226" t="s">
        <v>4741</v>
      </c>
      <c r="S3847" s="226"/>
      <c r="T3847" s="676" t="s">
        <v>4687</v>
      </c>
      <c r="U3847" s="147"/>
      <c r="V3847" s="147"/>
      <c r="W3847" s="147"/>
      <c r="X3847" s="117"/>
    </row>
    <row r="3848" spans="1:35" ht="24" hidden="1" x14ac:dyDescent="0.2">
      <c r="A3848" s="167">
        <v>2</v>
      </c>
      <c r="B3848" s="647">
        <v>0</v>
      </c>
      <c r="C3848" s="647">
        <v>4</v>
      </c>
      <c r="D3848" s="647">
        <v>4</v>
      </c>
      <c r="E3848" s="163" t="s">
        <v>3862</v>
      </c>
      <c r="F3848" s="593" t="s">
        <v>4675</v>
      </c>
      <c r="G3848" s="143"/>
      <c r="H3848" s="162">
        <v>42142600</v>
      </c>
      <c r="I3848" s="145" t="s">
        <v>2784</v>
      </c>
      <c r="J3848" s="146"/>
      <c r="K3848" s="146"/>
      <c r="L3848" s="146"/>
      <c r="M3848" s="146"/>
      <c r="N3848" s="183"/>
      <c r="O3848" s="146"/>
      <c r="P3848" s="146"/>
      <c r="Q3848" s="146">
        <f t="shared" si="78"/>
        <v>0</v>
      </c>
      <c r="R3848" s="226" t="s">
        <v>4741</v>
      </c>
      <c r="S3848" s="226"/>
      <c r="T3848" s="676" t="s">
        <v>4687</v>
      </c>
      <c r="U3848" s="147"/>
      <c r="V3848" s="147"/>
      <c r="W3848" s="147"/>
      <c r="X3848" s="117"/>
    </row>
    <row r="3849" spans="1:35" ht="24" hidden="1" x14ac:dyDescent="0.2">
      <c r="A3849" s="167">
        <v>2</v>
      </c>
      <c r="B3849" s="647">
        <v>0</v>
      </c>
      <c r="C3849" s="647">
        <v>4</v>
      </c>
      <c r="D3849" s="647">
        <v>4</v>
      </c>
      <c r="E3849" s="163" t="s">
        <v>3862</v>
      </c>
      <c r="F3849" s="593" t="s">
        <v>4675</v>
      </c>
      <c r="G3849" s="143"/>
      <c r="H3849" s="162">
        <v>42142600</v>
      </c>
      <c r="I3849" s="145" t="s">
        <v>2785</v>
      </c>
      <c r="J3849" s="146"/>
      <c r="K3849" s="146"/>
      <c r="L3849" s="146"/>
      <c r="M3849" s="146"/>
      <c r="N3849" s="183"/>
      <c r="O3849" s="146"/>
      <c r="P3849" s="146"/>
      <c r="Q3849" s="146">
        <f t="shared" si="78"/>
        <v>0</v>
      </c>
      <c r="R3849" s="226" t="s">
        <v>4741</v>
      </c>
      <c r="S3849" s="226"/>
      <c r="T3849" s="676" t="s">
        <v>4687</v>
      </c>
      <c r="U3849" s="147"/>
      <c r="V3849" s="147"/>
      <c r="W3849" s="147"/>
      <c r="X3849" s="117"/>
    </row>
    <row r="3850" spans="1:35" ht="24" hidden="1" x14ac:dyDescent="0.2">
      <c r="A3850" s="167">
        <v>2</v>
      </c>
      <c r="B3850" s="647">
        <v>0</v>
      </c>
      <c r="C3850" s="647">
        <v>4</v>
      </c>
      <c r="D3850" s="647">
        <v>4</v>
      </c>
      <c r="E3850" s="163" t="s">
        <v>3862</v>
      </c>
      <c r="F3850" s="593" t="s">
        <v>4675</v>
      </c>
      <c r="G3850" s="143"/>
      <c r="H3850" s="162">
        <v>42142600</v>
      </c>
      <c r="I3850" s="145" t="s">
        <v>714</v>
      </c>
      <c r="J3850" s="146"/>
      <c r="K3850" s="146"/>
      <c r="L3850" s="146"/>
      <c r="M3850" s="146"/>
      <c r="N3850" s="183"/>
      <c r="O3850" s="146"/>
      <c r="P3850" s="146"/>
      <c r="Q3850" s="146">
        <f t="shared" si="78"/>
        <v>0</v>
      </c>
      <c r="R3850" s="226" t="s">
        <v>4741</v>
      </c>
      <c r="S3850" s="226"/>
      <c r="T3850" s="676" t="s">
        <v>4687</v>
      </c>
      <c r="U3850" s="147"/>
      <c r="V3850" s="147"/>
      <c r="W3850" s="147"/>
      <c r="X3850" s="117"/>
    </row>
    <row r="3851" spans="1:35" ht="24" hidden="1" x14ac:dyDescent="0.2">
      <c r="A3851" s="167">
        <v>2</v>
      </c>
      <c r="B3851" s="647">
        <v>0</v>
      </c>
      <c r="C3851" s="647">
        <v>4</v>
      </c>
      <c r="D3851" s="647">
        <v>4</v>
      </c>
      <c r="E3851" s="163" t="s">
        <v>3862</v>
      </c>
      <c r="F3851" s="593" t="s">
        <v>4675</v>
      </c>
      <c r="G3851" s="143"/>
      <c r="H3851" s="162">
        <v>42142600</v>
      </c>
      <c r="I3851" s="145" t="s">
        <v>715</v>
      </c>
      <c r="J3851" s="146"/>
      <c r="K3851" s="146"/>
      <c r="L3851" s="146"/>
      <c r="M3851" s="146"/>
      <c r="N3851" s="183"/>
      <c r="O3851" s="146"/>
      <c r="P3851" s="146"/>
      <c r="Q3851" s="146">
        <f t="shared" si="78"/>
        <v>0</v>
      </c>
      <c r="R3851" s="226" t="s">
        <v>4741</v>
      </c>
      <c r="S3851" s="226"/>
      <c r="T3851" s="676" t="s">
        <v>4687</v>
      </c>
      <c r="U3851" s="147"/>
      <c r="V3851" s="147"/>
      <c r="W3851" s="147"/>
      <c r="X3851" s="117"/>
    </row>
    <row r="3852" spans="1:35" ht="24" hidden="1" x14ac:dyDescent="0.2">
      <c r="A3852" s="167">
        <v>2</v>
      </c>
      <c r="B3852" s="647">
        <v>0</v>
      </c>
      <c r="C3852" s="647">
        <v>4</v>
      </c>
      <c r="D3852" s="647">
        <v>4</v>
      </c>
      <c r="E3852" s="163" t="s">
        <v>3862</v>
      </c>
      <c r="F3852" s="593" t="s">
        <v>4675</v>
      </c>
      <c r="G3852" s="143"/>
      <c r="H3852" s="162">
        <v>42142600</v>
      </c>
      <c r="I3852" s="145" t="s">
        <v>716</v>
      </c>
      <c r="J3852" s="146"/>
      <c r="K3852" s="146"/>
      <c r="L3852" s="146"/>
      <c r="M3852" s="146"/>
      <c r="N3852" s="183"/>
      <c r="O3852" s="146"/>
      <c r="P3852" s="146"/>
      <c r="Q3852" s="146">
        <f t="shared" si="78"/>
        <v>0</v>
      </c>
      <c r="R3852" s="226" t="s">
        <v>4741</v>
      </c>
      <c r="S3852" s="226"/>
      <c r="T3852" s="676" t="s">
        <v>4687</v>
      </c>
      <c r="U3852" s="147"/>
      <c r="V3852" s="147"/>
      <c r="W3852" s="147"/>
      <c r="X3852" s="117"/>
    </row>
    <row r="3853" spans="1:35" ht="24" hidden="1" x14ac:dyDescent="0.2">
      <c r="A3853" s="167">
        <v>2</v>
      </c>
      <c r="B3853" s="647">
        <v>0</v>
      </c>
      <c r="C3853" s="647">
        <v>4</v>
      </c>
      <c r="D3853" s="647">
        <v>4</v>
      </c>
      <c r="E3853" s="163" t="s">
        <v>3862</v>
      </c>
      <c r="F3853" s="593" t="s">
        <v>4675</v>
      </c>
      <c r="G3853" s="143"/>
      <c r="H3853" s="162">
        <v>42142600</v>
      </c>
      <c r="I3853" s="145" t="s">
        <v>717</v>
      </c>
      <c r="J3853" s="146"/>
      <c r="K3853" s="146"/>
      <c r="L3853" s="146"/>
      <c r="M3853" s="146"/>
      <c r="N3853" s="183"/>
      <c r="O3853" s="146"/>
      <c r="P3853" s="146"/>
      <c r="Q3853" s="146">
        <f t="shared" si="78"/>
        <v>0</v>
      </c>
      <c r="R3853" s="226" t="s">
        <v>4741</v>
      </c>
      <c r="S3853" s="226"/>
      <c r="T3853" s="676" t="s">
        <v>4687</v>
      </c>
      <c r="U3853" s="147"/>
      <c r="V3853" s="147"/>
      <c r="W3853" s="147"/>
      <c r="X3853" s="117"/>
    </row>
    <row r="3854" spans="1:35" ht="24" hidden="1" x14ac:dyDescent="0.2">
      <c r="A3854" s="167">
        <v>2</v>
      </c>
      <c r="B3854" s="647">
        <v>0</v>
      </c>
      <c r="C3854" s="647">
        <v>4</v>
      </c>
      <c r="D3854" s="647">
        <v>4</v>
      </c>
      <c r="E3854" s="163" t="s">
        <v>3862</v>
      </c>
      <c r="F3854" s="593" t="s">
        <v>4675</v>
      </c>
      <c r="G3854" s="143"/>
      <c r="H3854" s="162">
        <v>42142600</v>
      </c>
      <c r="I3854" s="145" t="s">
        <v>718</v>
      </c>
      <c r="J3854" s="146"/>
      <c r="K3854" s="146"/>
      <c r="L3854" s="146"/>
      <c r="M3854" s="146"/>
      <c r="N3854" s="183"/>
      <c r="O3854" s="146"/>
      <c r="P3854" s="146"/>
      <c r="Q3854" s="146">
        <f t="shared" si="78"/>
        <v>0</v>
      </c>
      <c r="R3854" s="226" t="s">
        <v>4741</v>
      </c>
      <c r="S3854" s="226"/>
      <c r="T3854" s="676" t="s">
        <v>4687</v>
      </c>
      <c r="U3854" s="147"/>
      <c r="V3854" s="147"/>
      <c r="W3854" s="147"/>
      <c r="X3854" s="117"/>
    </row>
    <row r="3855" spans="1:35" ht="24" hidden="1" x14ac:dyDescent="0.2">
      <c r="A3855" s="167">
        <v>2</v>
      </c>
      <c r="B3855" s="647">
        <v>0</v>
      </c>
      <c r="C3855" s="647">
        <v>4</v>
      </c>
      <c r="D3855" s="647">
        <v>4</v>
      </c>
      <c r="E3855" s="163" t="s">
        <v>3862</v>
      </c>
      <c r="F3855" s="593" t="s">
        <v>4675</v>
      </c>
      <c r="G3855" s="143"/>
      <c r="H3855" s="162">
        <v>42142600</v>
      </c>
      <c r="I3855" s="145" t="s">
        <v>719</v>
      </c>
      <c r="J3855" s="146"/>
      <c r="K3855" s="146"/>
      <c r="L3855" s="146"/>
      <c r="M3855" s="146"/>
      <c r="N3855" s="183"/>
      <c r="O3855" s="146"/>
      <c r="P3855" s="146"/>
      <c r="Q3855" s="146">
        <f t="shared" si="78"/>
        <v>0</v>
      </c>
      <c r="R3855" s="226" t="s">
        <v>4741</v>
      </c>
      <c r="S3855" s="226"/>
      <c r="T3855" s="676" t="s">
        <v>4687</v>
      </c>
      <c r="U3855" s="147"/>
      <c r="V3855" s="147"/>
      <c r="W3855" s="147"/>
      <c r="X3855" s="117"/>
    </row>
    <row r="3856" spans="1:35" ht="24" hidden="1" x14ac:dyDescent="0.2">
      <c r="A3856" s="167">
        <v>2</v>
      </c>
      <c r="B3856" s="647">
        <v>0</v>
      </c>
      <c r="C3856" s="647">
        <v>4</v>
      </c>
      <c r="D3856" s="647">
        <v>4</v>
      </c>
      <c r="E3856" s="163" t="s">
        <v>3862</v>
      </c>
      <c r="F3856" s="593" t="s">
        <v>4675</v>
      </c>
      <c r="G3856" s="143"/>
      <c r="H3856" s="162">
        <v>42142600</v>
      </c>
      <c r="I3856" s="145" t="s">
        <v>720</v>
      </c>
      <c r="J3856" s="146"/>
      <c r="K3856" s="146"/>
      <c r="L3856" s="146"/>
      <c r="M3856" s="146"/>
      <c r="N3856" s="183"/>
      <c r="O3856" s="146"/>
      <c r="P3856" s="146"/>
      <c r="Q3856" s="146">
        <f t="shared" si="78"/>
        <v>0</v>
      </c>
      <c r="R3856" s="226" t="s">
        <v>4741</v>
      </c>
      <c r="S3856" s="226"/>
      <c r="T3856" s="676" t="s">
        <v>4687</v>
      </c>
      <c r="U3856" s="147"/>
      <c r="V3856" s="147"/>
      <c r="W3856" s="147"/>
      <c r="X3856" s="117"/>
    </row>
    <row r="3857" spans="1:35" ht="24" hidden="1" x14ac:dyDescent="0.2">
      <c r="A3857" s="167">
        <v>2</v>
      </c>
      <c r="B3857" s="647">
        <v>0</v>
      </c>
      <c r="C3857" s="647">
        <v>4</v>
      </c>
      <c r="D3857" s="647">
        <v>4</v>
      </c>
      <c r="E3857" s="163" t="s">
        <v>3862</v>
      </c>
      <c r="F3857" s="593" t="s">
        <v>4675</v>
      </c>
      <c r="G3857" s="143"/>
      <c r="H3857" s="162">
        <v>42142600</v>
      </c>
      <c r="I3857" s="145" t="s">
        <v>721</v>
      </c>
      <c r="J3857" s="146"/>
      <c r="K3857" s="146"/>
      <c r="L3857" s="146"/>
      <c r="M3857" s="146"/>
      <c r="N3857" s="183"/>
      <c r="O3857" s="146"/>
      <c r="P3857" s="146"/>
      <c r="Q3857" s="146">
        <f t="shared" si="78"/>
        <v>0</v>
      </c>
      <c r="R3857" s="226" t="s">
        <v>4741</v>
      </c>
      <c r="S3857" s="226"/>
      <c r="T3857" s="676" t="s">
        <v>4687</v>
      </c>
      <c r="U3857" s="147"/>
      <c r="V3857" s="147"/>
      <c r="W3857" s="147"/>
      <c r="X3857" s="117"/>
    </row>
    <row r="3858" spans="1:35" ht="24" hidden="1" x14ac:dyDescent="0.2">
      <c r="A3858" s="167">
        <v>2</v>
      </c>
      <c r="B3858" s="647">
        <v>0</v>
      </c>
      <c r="C3858" s="647">
        <v>4</v>
      </c>
      <c r="D3858" s="647">
        <v>4</v>
      </c>
      <c r="E3858" s="163" t="s">
        <v>3862</v>
      </c>
      <c r="F3858" s="593" t="s">
        <v>4675</v>
      </c>
      <c r="G3858" s="143"/>
      <c r="H3858" s="162">
        <v>42142600</v>
      </c>
      <c r="I3858" s="145" t="s">
        <v>722</v>
      </c>
      <c r="J3858" s="146"/>
      <c r="K3858" s="146"/>
      <c r="L3858" s="146"/>
      <c r="M3858" s="146"/>
      <c r="N3858" s="183"/>
      <c r="O3858" s="146"/>
      <c r="P3858" s="146"/>
      <c r="Q3858" s="146">
        <f t="shared" si="78"/>
        <v>0</v>
      </c>
      <c r="R3858" s="226" t="s">
        <v>4741</v>
      </c>
      <c r="S3858" s="226"/>
      <c r="T3858" s="676" t="s">
        <v>4687</v>
      </c>
      <c r="U3858" s="147"/>
      <c r="V3858" s="147"/>
      <c r="W3858" s="147"/>
      <c r="X3858" s="117"/>
    </row>
    <row r="3859" spans="1:35" ht="27.6" hidden="1" customHeight="1" x14ac:dyDescent="0.2">
      <c r="A3859" s="167">
        <v>2</v>
      </c>
      <c r="B3859" s="647">
        <v>0</v>
      </c>
      <c r="C3859" s="647">
        <v>4</v>
      </c>
      <c r="D3859" s="647">
        <v>4</v>
      </c>
      <c r="E3859" s="163" t="s">
        <v>3862</v>
      </c>
      <c r="F3859" s="593" t="s">
        <v>4675</v>
      </c>
      <c r="G3859" s="143"/>
      <c r="H3859" s="162">
        <v>42142600</v>
      </c>
      <c r="I3859" s="145" t="s">
        <v>723</v>
      </c>
      <c r="J3859" s="146"/>
      <c r="K3859" s="146"/>
      <c r="L3859" s="146"/>
      <c r="M3859" s="146"/>
      <c r="N3859" s="183"/>
      <c r="O3859" s="146"/>
      <c r="P3859" s="146"/>
      <c r="Q3859" s="146">
        <f t="shared" si="78"/>
        <v>0</v>
      </c>
      <c r="R3859" s="226" t="s">
        <v>4741</v>
      </c>
      <c r="S3859" s="226"/>
      <c r="T3859" s="676" t="s">
        <v>4687</v>
      </c>
      <c r="U3859" s="147"/>
      <c r="V3859" s="147"/>
      <c r="W3859" s="147"/>
      <c r="X3859" s="117"/>
    </row>
    <row r="3860" spans="1:35" ht="24" hidden="1" x14ac:dyDescent="0.2">
      <c r="A3860" s="167">
        <v>2</v>
      </c>
      <c r="B3860" s="647">
        <v>0</v>
      </c>
      <c r="C3860" s="647">
        <v>4</v>
      </c>
      <c r="D3860" s="647">
        <v>4</v>
      </c>
      <c r="E3860" s="163" t="s">
        <v>3862</v>
      </c>
      <c r="F3860" s="593" t="s">
        <v>4675</v>
      </c>
      <c r="G3860" s="143"/>
      <c r="H3860" s="162">
        <v>42142600</v>
      </c>
      <c r="I3860" s="145" t="s">
        <v>724</v>
      </c>
      <c r="J3860" s="146"/>
      <c r="K3860" s="146"/>
      <c r="L3860" s="146"/>
      <c r="M3860" s="146"/>
      <c r="N3860" s="183"/>
      <c r="O3860" s="146"/>
      <c r="P3860" s="146"/>
      <c r="Q3860" s="146">
        <f t="shared" si="78"/>
        <v>0</v>
      </c>
      <c r="R3860" s="226" t="s">
        <v>4741</v>
      </c>
      <c r="S3860" s="226"/>
      <c r="T3860" s="676" t="s">
        <v>4687</v>
      </c>
      <c r="U3860" s="147"/>
      <c r="V3860" s="147"/>
      <c r="W3860" s="147"/>
      <c r="X3860" s="117"/>
    </row>
    <row r="3861" spans="1:35" ht="24" hidden="1" x14ac:dyDescent="0.2">
      <c r="A3861" s="167">
        <v>2</v>
      </c>
      <c r="B3861" s="647">
        <v>0</v>
      </c>
      <c r="C3861" s="647">
        <v>4</v>
      </c>
      <c r="D3861" s="647">
        <v>4</v>
      </c>
      <c r="E3861" s="163" t="s">
        <v>3862</v>
      </c>
      <c r="F3861" s="593" t="s">
        <v>4675</v>
      </c>
      <c r="G3861" s="143"/>
      <c r="H3861" s="162">
        <v>42142600</v>
      </c>
      <c r="I3861" s="145" t="s">
        <v>725</v>
      </c>
      <c r="J3861" s="146"/>
      <c r="K3861" s="146"/>
      <c r="L3861" s="146"/>
      <c r="M3861" s="146"/>
      <c r="N3861" s="183"/>
      <c r="O3861" s="146"/>
      <c r="P3861" s="146"/>
      <c r="Q3861" s="146">
        <f t="shared" si="78"/>
        <v>0</v>
      </c>
      <c r="R3861" s="226" t="s">
        <v>4741</v>
      </c>
      <c r="S3861" s="226"/>
      <c r="T3861" s="676" t="s">
        <v>4687</v>
      </c>
      <c r="U3861" s="147"/>
      <c r="V3861" s="147"/>
      <c r="W3861" s="147"/>
      <c r="X3861" s="117"/>
    </row>
    <row r="3862" spans="1:35" ht="24" hidden="1" x14ac:dyDescent="0.2">
      <c r="A3862" s="167">
        <v>2</v>
      </c>
      <c r="B3862" s="647">
        <v>0</v>
      </c>
      <c r="C3862" s="647">
        <v>4</v>
      </c>
      <c r="D3862" s="647">
        <v>4</v>
      </c>
      <c r="E3862" s="163" t="s">
        <v>3862</v>
      </c>
      <c r="F3862" s="593" t="s">
        <v>4675</v>
      </c>
      <c r="G3862" s="143"/>
      <c r="H3862" s="162">
        <v>42142600</v>
      </c>
      <c r="I3862" s="145" t="s">
        <v>726</v>
      </c>
      <c r="J3862" s="146"/>
      <c r="K3862" s="146"/>
      <c r="L3862" s="146"/>
      <c r="M3862" s="146"/>
      <c r="N3862" s="183"/>
      <c r="O3862" s="146"/>
      <c r="P3862" s="146"/>
      <c r="Q3862" s="146">
        <f t="shared" si="78"/>
        <v>0</v>
      </c>
      <c r="R3862" s="226" t="s">
        <v>4741</v>
      </c>
      <c r="S3862" s="226"/>
      <c r="T3862" s="676" t="s">
        <v>4687</v>
      </c>
      <c r="U3862" s="147"/>
      <c r="V3862" s="147"/>
      <c r="W3862" s="147"/>
      <c r="X3862" s="117"/>
    </row>
    <row r="3863" spans="1:35" ht="24" hidden="1" x14ac:dyDescent="0.2">
      <c r="A3863" s="167">
        <v>2</v>
      </c>
      <c r="B3863" s="647">
        <v>0</v>
      </c>
      <c r="C3863" s="647">
        <v>4</v>
      </c>
      <c r="D3863" s="647">
        <v>4</v>
      </c>
      <c r="E3863" s="163" t="s">
        <v>3862</v>
      </c>
      <c r="F3863" s="593" t="s">
        <v>4675</v>
      </c>
      <c r="G3863" s="143"/>
      <c r="H3863" s="162">
        <v>42142600</v>
      </c>
      <c r="I3863" s="145" t="s">
        <v>727</v>
      </c>
      <c r="J3863" s="146"/>
      <c r="K3863" s="146"/>
      <c r="L3863" s="146"/>
      <c r="M3863" s="146"/>
      <c r="N3863" s="183"/>
      <c r="O3863" s="146"/>
      <c r="P3863" s="146"/>
      <c r="Q3863" s="146">
        <f t="shared" si="78"/>
        <v>0</v>
      </c>
      <c r="R3863" s="226" t="s">
        <v>4741</v>
      </c>
      <c r="S3863" s="226"/>
      <c r="T3863" s="676" t="s">
        <v>4687</v>
      </c>
      <c r="U3863" s="147"/>
      <c r="V3863" s="147"/>
      <c r="W3863" s="147"/>
      <c r="X3863" s="117"/>
    </row>
    <row r="3864" spans="1:35" ht="24" hidden="1" x14ac:dyDescent="0.2">
      <c r="A3864" s="167">
        <v>2</v>
      </c>
      <c r="B3864" s="647">
        <v>0</v>
      </c>
      <c r="C3864" s="647">
        <v>4</v>
      </c>
      <c r="D3864" s="647">
        <v>4</v>
      </c>
      <c r="E3864" s="163" t="s">
        <v>3862</v>
      </c>
      <c r="F3864" s="593" t="s">
        <v>4675</v>
      </c>
      <c r="G3864" s="143"/>
      <c r="H3864" s="162">
        <v>42142600</v>
      </c>
      <c r="I3864" s="145" t="s">
        <v>728</v>
      </c>
      <c r="J3864" s="146"/>
      <c r="K3864" s="146"/>
      <c r="L3864" s="146"/>
      <c r="M3864" s="146"/>
      <c r="N3864" s="183"/>
      <c r="O3864" s="146"/>
      <c r="P3864" s="146"/>
      <c r="Q3864" s="146">
        <f t="shared" si="78"/>
        <v>0</v>
      </c>
      <c r="R3864" s="226" t="s">
        <v>4741</v>
      </c>
      <c r="S3864" s="226"/>
      <c r="T3864" s="676" t="s">
        <v>4687</v>
      </c>
      <c r="U3864" s="147"/>
      <c r="V3864" s="147"/>
      <c r="W3864" s="147"/>
      <c r="X3864" s="117"/>
    </row>
    <row r="3865" spans="1:35" ht="24" hidden="1" x14ac:dyDescent="0.2">
      <c r="A3865" s="167">
        <v>2</v>
      </c>
      <c r="B3865" s="647">
        <v>0</v>
      </c>
      <c r="C3865" s="647">
        <v>4</v>
      </c>
      <c r="D3865" s="647">
        <v>4</v>
      </c>
      <c r="E3865" s="163" t="s">
        <v>3862</v>
      </c>
      <c r="F3865" s="593" t="s">
        <v>4675</v>
      </c>
      <c r="G3865" s="143"/>
      <c r="H3865" s="162">
        <v>42142600</v>
      </c>
      <c r="I3865" s="145" t="s">
        <v>2160</v>
      </c>
      <c r="J3865" s="146"/>
      <c r="K3865" s="146"/>
      <c r="L3865" s="146"/>
      <c r="M3865" s="146"/>
      <c r="N3865" s="183"/>
      <c r="O3865" s="146"/>
      <c r="P3865" s="146"/>
      <c r="Q3865" s="146">
        <f t="shared" si="78"/>
        <v>0</v>
      </c>
      <c r="R3865" s="226" t="s">
        <v>4741</v>
      </c>
      <c r="S3865" s="226"/>
      <c r="T3865" s="676" t="s">
        <v>4687</v>
      </c>
      <c r="U3865" s="147"/>
      <c r="V3865" s="147"/>
      <c r="W3865" s="147"/>
      <c r="X3865" s="117"/>
    </row>
    <row r="3866" spans="1:35" ht="24" hidden="1" x14ac:dyDescent="0.2">
      <c r="A3866" s="167">
        <v>2</v>
      </c>
      <c r="B3866" s="647">
        <v>0</v>
      </c>
      <c r="C3866" s="647">
        <v>4</v>
      </c>
      <c r="D3866" s="647">
        <v>4</v>
      </c>
      <c r="E3866" s="163" t="s">
        <v>3862</v>
      </c>
      <c r="F3866" s="593" t="s">
        <v>4675</v>
      </c>
      <c r="G3866" s="143"/>
      <c r="H3866" s="162">
        <v>42142600</v>
      </c>
      <c r="I3866" s="145" t="s">
        <v>729</v>
      </c>
      <c r="J3866" s="146"/>
      <c r="K3866" s="146"/>
      <c r="L3866" s="146"/>
      <c r="M3866" s="146"/>
      <c r="N3866" s="183"/>
      <c r="O3866" s="146"/>
      <c r="P3866" s="146"/>
      <c r="Q3866" s="146">
        <f t="shared" si="78"/>
        <v>0</v>
      </c>
      <c r="R3866" s="226" t="s">
        <v>4741</v>
      </c>
      <c r="S3866" s="226"/>
      <c r="T3866" s="676" t="s">
        <v>4687</v>
      </c>
      <c r="U3866" s="147"/>
      <c r="V3866" s="147"/>
      <c r="W3866" s="147"/>
      <c r="X3866" s="117"/>
    </row>
    <row r="3867" spans="1:35" ht="24" hidden="1" x14ac:dyDescent="0.2">
      <c r="A3867" s="167">
        <v>2</v>
      </c>
      <c r="B3867" s="647">
        <v>0</v>
      </c>
      <c r="C3867" s="647">
        <v>4</v>
      </c>
      <c r="D3867" s="647">
        <v>4</v>
      </c>
      <c r="E3867" s="163" t="s">
        <v>3862</v>
      </c>
      <c r="F3867" s="593" t="s">
        <v>4675</v>
      </c>
      <c r="G3867" s="143"/>
      <c r="H3867" s="162">
        <v>42142600</v>
      </c>
      <c r="I3867" s="145" t="s">
        <v>730</v>
      </c>
      <c r="J3867" s="146"/>
      <c r="K3867" s="146"/>
      <c r="L3867" s="146"/>
      <c r="M3867" s="146"/>
      <c r="N3867" s="183"/>
      <c r="O3867" s="146"/>
      <c r="P3867" s="146"/>
      <c r="Q3867" s="146">
        <f t="shared" si="78"/>
        <v>0</v>
      </c>
      <c r="R3867" s="226" t="s">
        <v>4741</v>
      </c>
      <c r="S3867" s="226"/>
      <c r="T3867" s="676" t="s">
        <v>4687</v>
      </c>
      <c r="U3867" s="147"/>
      <c r="V3867" s="147"/>
      <c r="W3867" s="147"/>
      <c r="X3867" s="117"/>
    </row>
    <row r="3868" spans="1:35" ht="24" hidden="1" x14ac:dyDescent="0.2">
      <c r="A3868" s="167">
        <v>2</v>
      </c>
      <c r="B3868" s="647">
        <v>0</v>
      </c>
      <c r="C3868" s="647">
        <v>4</v>
      </c>
      <c r="D3868" s="647">
        <v>4</v>
      </c>
      <c r="E3868" s="163" t="s">
        <v>3862</v>
      </c>
      <c r="F3868" s="593" t="s">
        <v>4675</v>
      </c>
      <c r="G3868" s="143"/>
      <c r="H3868" s="162">
        <v>42142600</v>
      </c>
      <c r="I3868" s="145" t="s">
        <v>731</v>
      </c>
      <c r="J3868" s="146"/>
      <c r="K3868" s="146"/>
      <c r="L3868" s="146"/>
      <c r="M3868" s="146"/>
      <c r="N3868" s="183"/>
      <c r="O3868" s="146"/>
      <c r="P3868" s="146"/>
      <c r="Q3868" s="146">
        <f t="shared" si="78"/>
        <v>0</v>
      </c>
      <c r="R3868" s="226" t="s">
        <v>4741</v>
      </c>
      <c r="S3868" s="226"/>
      <c r="T3868" s="676" t="s">
        <v>4687</v>
      </c>
      <c r="U3868" s="147"/>
      <c r="V3868" s="147"/>
      <c r="W3868" s="147"/>
      <c r="X3868" s="117"/>
    </row>
    <row r="3869" spans="1:35" s="894" customFormat="1" ht="28.5" x14ac:dyDescent="0.2">
      <c r="A3869" s="884">
        <v>2</v>
      </c>
      <c r="B3869" s="885">
        <v>0</v>
      </c>
      <c r="C3869" s="885">
        <v>4</v>
      </c>
      <c r="D3869" s="885">
        <v>4</v>
      </c>
      <c r="E3869" s="886" t="s">
        <v>3862</v>
      </c>
      <c r="F3869" s="887" t="s">
        <v>4675</v>
      </c>
      <c r="G3869" s="888"/>
      <c r="H3869" s="862">
        <v>42142600</v>
      </c>
      <c r="I3869" s="895" t="s">
        <v>732</v>
      </c>
      <c r="J3869" s="890"/>
      <c r="K3869" s="890"/>
      <c r="L3869" s="890"/>
      <c r="M3869" s="890"/>
      <c r="N3869" s="891" t="s">
        <v>4995</v>
      </c>
      <c r="O3869" s="890">
        <v>5</v>
      </c>
      <c r="P3869" s="890">
        <f>+O3869*60000</f>
        <v>300000</v>
      </c>
      <c r="Q3869" s="890">
        <f t="shared" si="78"/>
        <v>300000</v>
      </c>
      <c r="R3869" s="866" t="s">
        <v>4767</v>
      </c>
      <c r="S3869" s="866">
        <v>2</v>
      </c>
      <c r="T3869" s="865" t="s">
        <v>4687</v>
      </c>
      <c r="U3869" s="867" t="s">
        <v>4670</v>
      </c>
      <c r="V3869" s="892"/>
      <c r="W3869" s="892"/>
      <c r="X3869" s="845" t="s">
        <v>5121</v>
      </c>
      <c r="Y3869" s="893"/>
      <c r="Z3869" s="893"/>
      <c r="AA3869" s="893"/>
      <c r="AB3869" s="893"/>
      <c r="AC3869" s="893"/>
      <c r="AD3869" s="893"/>
      <c r="AE3869" s="893"/>
      <c r="AF3869" s="893"/>
      <c r="AG3869" s="893"/>
      <c r="AH3869" s="893"/>
      <c r="AI3869" s="893"/>
    </row>
    <row r="3870" spans="1:35" ht="24" hidden="1" x14ac:dyDescent="0.2">
      <c r="A3870" s="167">
        <v>2</v>
      </c>
      <c r="B3870" s="647">
        <v>0</v>
      </c>
      <c r="C3870" s="647">
        <v>4</v>
      </c>
      <c r="D3870" s="647">
        <v>4</v>
      </c>
      <c r="E3870" s="163" t="s">
        <v>3862</v>
      </c>
      <c r="F3870" s="593" t="s">
        <v>4675</v>
      </c>
      <c r="G3870" s="143"/>
      <c r="H3870" s="166">
        <v>42142600</v>
      </c>
      <c r="I3870" s="145" t="s">
        <v>2161</v>
      </c>
      <c r="J3870" s="146"/>
      <c r="K3870" s="146"/>
      <c r="L3870" s="146"/>
      <c r="M3870" s="146"/>
      <c r="N3870" s="183"/>
      <c r="O3870" s="146"/>
      <c r="P3870" s="146"/>
      <c r="Q3870" s="146">
        <f t="shared" si="78"/>
        <v>0</v>
      </c>
      <c r="R3870" s="226" t="s">
        <v>4741</v>
      </c>
      <c r="S3870" s="226"/>
      <c r="T3870" s="676" t="s">
        <v>4687</v>
      </c>
      <c r="U3870" s="147"/>
      <c r="V3870" s="147"/>
      <c r="W3870" s="147"/>
      <c r="X3870" s="117"/>
    </row>
    <row r="3871" spans="1:35" ht="24" hidden="1" x14ac:dyDescent="0.2">
      <c r="A3871" s="167">
        <v>2</v>
      </c>
      <c r="B3871" s="647">
        <v>0</v>
      </c>
      <c r="C3871" s="647">
        <v>4</v>
      </c>
      <c r="D3871" s="647">
        <v>4</v>
      </c>
      <c r="E3871" s="163" t="s">
        <v>3862</v>
      </c>
      <c r="F3871" s="593" t="s">
        <v>4675</v>
      </c>
      <c r="G3871" s="143"/>
      <c r="H3871" s="166">
        <v>42142600</v>
      </c>
      <c r="I3871" s="145" t="s">
        <v>2162</v>
      </c>
      <c r="J3871" s="146"/>
      <c r="K3871" s="146"/>
      <c r="L3871" s="146"/>
      <c r="M3871" s="146"/>
      <c r="N3871" s="183"/>
      <c r="O3871" s="146"/>
      <c r="P3871" s="146"/>
      <c r="Q3871" s="146">
        <f t="shared" si="78"/>
        <v>0</v>
      </c>
      <c r="R3871" s="226" t="s">
        <v>4741</v>
      </c>
      <c r="S3871" s="226"/>
      <c r="T3871" s="676" t="s">
        <v>4687</v>
      </c>
      <c r="U3871" s="147"/>
      <c r="V3871" s="147"/>
      <c r="W3871" s="147"/>
      <c r="X3871" s="117"/>
    </row>
    <row r="3872" spans="1:35" ht="24" hidden="1" x14ac:dyDescent="0.2">
      <c r="A3872" s="167">
        <v>2</v>
      </c>
      <c r="B3872" s="647">
        <v>0</v>
      </c>
      <c r="C3872" s="647">
        <v>4</v>
      </c>
      <c r="D3872" s="647">
        <v>4</v>
      </c>
      <c r="E3872" s="163" t="s">
        <v>3862</v>
      </c>
      <c r="F3872" s="593" t="s">
        <v>4675</v>
      </c>
      <c r="G3872" s="143"/>
      <c r="H3872" s="166">
        <v>42142600</v>
      </c>
      <c r="I3872" s="145" t="s">
        <v>733</v>
      </c>
      <c r="J3872" s="146"/>
      <c r="K3872" s="146"/>
      <c r="L3872" s="146"/>
      <c r="M3872" s="146"/>
      <c r="N3872" s="183"/>
      <c r="O3872" s="146"/>
      <c r="P3872" s="146"/>
      <c r="Q3872" s="146">
        <f t="shared" si="78"/>
        <v>0</v>
      </c>
      <c r="R3872" s="226" t="s">
        <v>4741</v>
      </c>
      <c r="S3872" s="226"/>
      <c r="T3872" s="676" t="s">
        <v>4687</v>
      </c>
      <c r="U3872" s="147"/>
      <c r="V3872" s="147"/>
      <c r="W3872" s="147"/>
      <c r="X3872" s="117"/>
    </row>
    <row r="3873" spans="1:35" ht="26.45" hidden="1" customHeight="1" x14ac:dyDescent="0.2">
      <c r="A3873" s="167">
        <v>2</v>
      </c>
      <c r="B3873" s="647">
        <v>0</v>
      </c>
      <c r="C3873" s="647">
        <v>4</v>
      </c>
      <c r="D3873" s="647">
        <v>4</v>
      </c>
      <c r="E3873" s="163" t="s">
        <v>3862</v>
      </c>
      <c r="F3873" s="593" t="s">
        <v>4675</v>
      </c>
      <c r="G3873" s="143"/>
      <c r="H3873" s="166">
        <v>42142600</v>
      </c>
      <c r="I3873" s="145" t="s">
        <v>734</v>
      </c>
      <c r="J3873" s="146"/>
      <c r="K3873" s="146"/>
      <c r="L3873" s="146"/>
      <c r="M3873" s="146"/>
      <c r="N3873" s="183"/>
      <c r="O3873" s="146"/>
      <c r="P3873" s="146"/>
      <c r="Q3873" s="146">
        <f t="shared" si="78"/>
        <v>0</v>
      </c>
      <c r="R3873" s="226" t="s">
        <v>4741</v>
      </c>
      <c r="S3873" s="226"/>
      <c r="T3873" s="676" t="s">
        <v>4687</v>
      </c>
      <c r="U3873" s="147"/>
      <c r="V3873" s="147"/>
      <c r="W3873" s="147"/>
      <c r="X3873" s="117"/>
    </row>
    <row r="3874" spans="1:35" ht="26.45" hidden="1" customHeight="1" x14ac:dyDescent="0.2">
      <c r="A3874" s="167">
        <v>2</v>
      </c>
      <c r="B3874" s="647">
        <v>0</v>
      </c>
      <c r="C3874" s="647">
        <v>4</v>
      </c>
      <c r="D3874" s="647">
        <v>4</v>
      </c>
      <c r="E3874" s="163" t="s">
        <v>3862</v>
      </c>
      <c r="F3874" s="593" t="s">
        <v>4675</v>
      </c>
      <c r="G3874" s="143"/>
      <c r="H3874" s="166">
        <v>42142600</v>
      </c>
      <c r="I3874" s="145" t="s">
        <v>735</v>
      </c>
      <c r="J3874" s="146"/>
      <c r="K3874" s="146"/>
      <c r="L3874" s="146"/>
      <c r="M3874" s="146"/>
      <c r="N3874" s="183"/>
      <c r="O3874" s="146"/>
      <c r="P3874" s="146"/>
      <c r="Q3874" s="146">
        <f t="shared" si="78"/>
        <v>0</v>
      </c>
      <c r="R3874" s="226" t="s">
        <v>4741</v>
      </c>
      <c r="S3874" s="226"/>
      <c r="T3874" s="676" t="s">
        <v>4687</v>
      </c>
      <c r="U3874" s="147"/>
      <c r="V3874" s="147"/>
      <c r="W3874" s="147"/>
      <c r="X3874" s="117"/>
    </row>
    <row r="3875" spans="1:35" ht="26.45" hidden="1" customHeight="1" x14ac:dyDescent="0.2">
      <c r="A3875" s="167">
        <v>2</v>
      </c>
      <c r="B3875" s="647">
        <v>0</v>
      </c>
      <c r="C3875" s="647">
        <v>4</v>
      </c>
      <c r="D3875" s="647">
        <v>4</v>
      </c>
      <c r="E3875" s="163" t="s">
        <v>3862</v>
      </c>
      <c r="F3875" s="593" t="s">
        <v>4675</v>
      </c>
      <c r="G3875" s="143"/>
      <c r="H3875" s="166">
        <v>42142600</v>
      </c>
      <c r="I3875" s="145" t="s">
        <v>736</v>
      </c>
      <c r="J3875" s="146"/>
      <c r="K3875" s="146"/>
      <c r="L3875" s="146"/>
      <c r="M3875" s="146"/>
      <c r="N3875" s="183"/>
      <c r="O3875" s="146"/>
      <c r="P3875" s="146"/>
      <c r="Q3875" s="146">
        <f t="shared" si="78"/>
        <v>0</v>
      </c>
      <c r="R3875" s="226" t="s">
        <v>4741</v>
      </c>
      <c r="S3875" s="226"/>
      <c r="T3875" s="676" t="s">
        <v>4687</v>
      </c>
      <c r="U3875" s="147"/>
      <c r="V3875" s="147"/>
      <c r="W3875" s="147"/>
      <c r="X3875" s="117"/>
    </row>
    <row r="3876" spans="1:35" ht="26.45" hidden="1" customHeight="1" x14ac:dyDescent="0.2">
      <c r="A3876" s="167">
        <v>2</v>
      </c>
      <c r="B3876" s="647">
        <v>0</v>
      </c>
      <c r="C3876" s="647">
        <v>4</v>
      </c>
      <c r="D3876" s="647">
        <v>4</v>
      </c>
      <c r="E3876" s="163" t="s">
        <v>3862</v>
      </c>
      <c r="F3876" s="593" t="s">
        <v>4675</v>
      </c>
      <c r="G3876" s="143"/>
      <c r="H3876" s="166">
        <v>42142600</v>
      </c>
      <c r="I3876" s="145" t="s">
        <v>737</v>
      </c>
      <c r="J3876" s="146"/>
      <c r="K3876" s="146"/>
      <c r="L3876" s="146"/>
      <c r="M3876" s="146"/>
      <c r="N3876" s="183"/>
      <c r="O3876" s="146"/>
      <c r="P3876" s="146"/>
      <c r="Q3876" s="146">
        <f t="shared" si="78"/>
        <v>0</v>
      </c>
      <c r="R3876" s="226" t="s">
        <v>4741</v>
      </c>
      <c r="S3876" s="226"/>
      <c r="T3876" s="676" t="s">
        <v>4687</v>
      </c>
      <c r="U3876" s="147"/>
      <c r="V3876" s="147"/>
      <c r="W3876" s="147"/>
      <c r="X3876" s="117"/>
    </row>
    <row r="3877" spans="1:35" ht="24.75" hidden="1" customHeight="1" x14ac:dyDescent="0.2">
      <c r="A3877" s="167">
        <v>2</v>
      </c>
      <c r="B3877" s="647">
        <v>0</v>
      </c>
      <c r="C3877" s="647">
        <v>4</v>
      </c>
      <c r="D3877" s="647">
        <v>4</v>
      </c>
      <c r="E3877" s="163" t="s">
        <v>3862</v>
      </c>
      <c r="F3877" s="593" t="s">
        <v>4675</v>
      </c>
      <c r="G3877" s="143"/>
      <c r="H3877" s="166">
        <v>42201708</v>
      </c>
      <c r="I3877" s="145" t="s">
        <v>359</v>
      </c>
      <c r="J3877" s="146"/>
      <c r="K3877" s="146"/>
      <c r="L3877" s="146"/>
      <c r="M3877" s="146"/>
      <c r="N3877" s="148" t="s">
        <v>4737</v>
      </c>
      <c r="O3877" s="146">
        <v>1</v>
      </c>
      <c r="P3877" s="146"/>
      <c r="Q3877" s="146">
        <f t="shared" si="78"/>
        <v>0</v>
      </c>
      <c r="R3877" s="226" t="s">
        <v>4741</v>
      </c>
      <c r="S3877" s="226"/>
      <c r="T3877" s="676" t="s">
        <v>4687</v>
      </c>
      <c r="U3877" s="147"/>
      <c r="V3877" s="147"/>
      <c r="W3877" s="147"/>
      <c r="X3877" s="117"/>
    </row>
    <row r="3878" spans="1:35" ht="25.9" hidden="1" customHeight="1" x14ac:dyDescent="0.2">
      <c r="A3878" s="167">
        <v>2</v>
      </c>
      <c r="B3878" s="647">
        <v>0</v>
      </c>
      <c r="C3878" s="647">
        <v>4</v>
      </c>
      <c r="D3878" s="647">
        <v>4</v>
      </c>
      <c r="E3878" s="163" t="s">
        <v>3862</v>
      </c>
      <c r="F3878" s="593" t="s">
        <v>4675</v>
      </c>
      <c r="G3878" s="143"/>
      <c r="H3878" s="166">
        <v>42142600</v>
      </c>
      <c r="I3878" s="145" t="s">
        <v>4891</v>
      </c>
      <c r="J3878" s="146"/>
      <c r="K3878" s="146"/>
      <c r="L3878" s="146"/>
      <c r="M3878" s="146"/>
      <c r="N3878" s="183" t="s">
        <v>4889</v>
      </c>
      <c r="O3878" s="146">
        <v>6</v>
      </c>
      <c r="P3878" s="146"/>
      <c r="Q3878" s="146"/>
      <c r="R3878" s="182" t="s">
        <v>4741</v>
      </c>
      <c r="S3878" s="226"/>
      <c r="T3878" s="676" t="s">
        <v>4687</v>
      </c>
      <c r="U3878" s="147"/>
      <c r="V3878" s="147"/>
      <c r="W3878" s="147"/>
      <c r="X3878" s="117"/>
    </row>
    <row r="3879" spans="1:35" ht="25.9" hidden="1" customHeight="1" x14ac:dyDescent="0.2">
      <c r="A3879" s="167">
        <v>2</v>
      </c>
      <c r="B3879" s="647">
        <v>0</v>
      </c>
      <c r="C3879" s="647">
        <v>4</v>
      </c>
      <c r="D3879" s="647">
        <v>4</v>
      </c>
      <c r="E3879" s="163" t="s">
        <v>3862</v>
      </c>
      <c r="F3879" s="593" t="s">
        <v>4675</v>
      </c>
      <c r="G3879" s="143"/>
      <c r="H3879" s="166">
        <v>42142600</v>
      </c>
      <c r="I3879" s="145" t="s">
        <v>4892</v>
      </c>
      <c r="J3879" s="146"/>
      <c r="K3879" s="146"/>
      <c r="L3879" s="146"/>
      <c r="M3879" s="146"/>
      <c r="N3879" s="183" t="s">
        <v>4889</v>
      </c>
      <c r="O3879" s="146">
        <v>6</v>
      </c>
      <c r="P3879" s="146"/>
      <c r="Q3879" s="146">
        <f t="shared" si="78"/>
        <v>0</v>
      </c>
      <c r="R3879" s="182" t="s">
        <v>4741</v>
      </c>
      <c r="S3879" s="226"/>
      <c r="T3879" s="676" t="s">
        <v>4687</v>
      </c>
      <c r="U3879" s="147"/>
      <c r="V3879" s="147"/>
      <c r="W3879" s="147"/>
      <c r="X3879" s="117"/>
    </row>
    <row r="3880" spans="1:35" s="894" customFormat="1" ht="32.25" customHeight="1" x14ac:dyDescent="0.2">
      <c r="A3880" s="884">
        <v>2</v>
      </c>
      <c r="B3880" s="885">
        <v>0</v>
      </c>
      <c r="C3880" s="885">
        <v>4</v>
      </c>
      <c r="D3880" s="885">
        <v>4</v>
      </c>
      <c r="E3880" s="886" t="s">
        <v>3862</v>
      </c>
      <c r="F3880" s="887" t="s">
        <v>4675</v>
      </c>
      <c r="G3880" s="888"/>
      <c r="H3880" s="862">
        <v>42142600</v>
      </c>
      <c r="I3880" s="895" t="s">
        <v>4893</v>
      </c>
      <c r="J3880" s="890"/>
      <c r="K3880" s="890"/>
      <c r="L3880" s="890"/>
      <c r="M3880" s="890"/>
      <c r="N3880" s="891" t="s">
        <v>4889</v>
      </c>
      <c r="O3880" s="890">
        <v>5</v>
      </c>
      <c r="P3880" s="890">
        <f>+O3880*25000</f>
        <v>125000</v>
      </c>
      <c r="Q3880" s="890">
        <f t="shared" si="78"/>
        <v>125000</v>
      </c>
      <c r="R3880" s="866" t="s">
        <v>4767</v>
      </c>
      <c r="S3880" s="866">
        <v>2</v>
      </c>
      <c r="T3880" s="865" t="s">
        <v>4687</v>
      </c>
      <c r="U3880" s="867" t="s">
        <v>4670</v>
      </c>
      <c r="V3880" s="892"/>
      <c r="W3880" s="892"/>
      <c r="X3880" s="845" t="s">
        <v>5121</v>
      </c>
      <c r="Y3880" s="893"/>
      <c r="Z3880" s="893"/>
      <c r="AA3880" s="893"/>
      <c r="AB3880" s="893"/>
      <c r="AC3880" s="893"/>
      <c r="AD3880" s="893"/>
      <c r="AE3880" s="893"/>
      <c r="AF3880" s="893"/>
      <c r="AG3880" s="893"/>
      <c r="AH3880" s="893"/>
      <c r="AI3880" s="893"/>
    </row>
    <row r="3881" spans="1:35" ht="25.9" hidden="1" customHeight="1" x14ac:dyDescent="0.2">
      <c r="A3881" s="167">
        <v>2</v>
      </c>
      <c r="B3881" s="647">
        <v>0</v>
      </c>
      <c r="C3881" s="647">
        <v>4</v>
      </c>
      <c r="D3881" s="647">
        <v>4</v>
      </c>
      <c r="E3881" s="163" t="s">
        <v>3862</v>
      </c>
      <c r="F3881" s="593" t="s">
        <v>4675</v>
      </c>
      <c r="G3881" s="143"/>
      <c r="H3881" s="162">
        <v>42142600</v>
      </c>
      <c r="I3881" s="145" t="s">
        <v>4894</v>
      </c>
      <c r="J3881" s="146"/>
      <c r="K3881" s="146"/>
      <c r="L3881" s="146"/>
      <c r="M3881" s="146"/>
      <c r="N3881" s="183" t="s">
        <v>4889</v>
      </c>
      <c r="O3881" s="146"/>
      <c r="P3881" s="146"/>
      <c r="Q3881" s="146">
        <f t="shared" si="78"/>
        <v>0</v>
      </c>
      <c r="R3881" s="182" t="s">
        <v>4741</v>
      </c>
      <c r="S3881" s="226"/>
      <c r="T3881" s="676" t="s">
        <v>4687</v>
      </c>
      <c r="U3881" s="147"/>
      <c r="V3881" s="147"/>
      <c r="W3881" s="147"/>
      <c r="X3881" s="117"/>
    </row>
    <row r="3882" spans="1:35" ht="25.9" hidden="1" customHeight="1" x14ac:dyDescent="0.2">
      <c r="A3882" s="167">
        <v>2</v>
      </c>
      <c r="B3882" s="647">
        <v>0</v>
      </c>
      <c r="C3882" s="647">
        <v>4</v>
      </c>
      <c r="D3882" s="647">
        <v>4</v>
      </c>
      <c r="E3882" s="163" t="s">
        <v>3862</v>
      </c>
      <c r="F3882" s="593" t="s">
        <v>4675</v>
      </c>
      <c r="G3882" s="143"/>
      <c r="H3882" s="162">
        <v>42142600</v>
      </c>
      <c r="I3882" s="145" t="s">
        <v>4794</v>
      </c>
      <c r="J3882" s="146"/>
      <c r="K3882" s="146"/>
      <c r="L3882" s="146"/>
      <c r="M3882" s="146"/>
      <c r="N3882" s="183" t="s">
        <v>4746</v>
      </c>
      <c r="O3882" s="146"/>
      <c r="P3882" s="146"/>
      <c r="Q3882" s="146">
        <f t="shared" si="78"/>
        <v>0</v>
      </c>
      <c r="R3882" s="182" t="s">
        <v>4793</v>
      </c>
      <c r="S3882" s="226"/>
      <c r="T3882" s="676"/>
      <c r="U3882" s="147"/>
      <c r="V3882" s="147"/>
      <c r="W3882" s="147"/>
      <c r="X3882" s="117"/>
    </row>
    <row r="3883" spans="1:35" s="172" customFormat="1" ht="24" hidden="1" x14ac:dyDescent="0.2">
      <c r="A3883" s="167">
        <v>2</v>
      </c>
      <c r="B3883" s="647">
        <v>0</v>
      </c>
      <c r="C3883" s="647">
        <v>4</v>
      </c>
      <c r="D3883" s="647">
        <v>4</v>
      </c>
      <c r="E3883" s="163" t="s">
        <v>3862</v>
      </c>
      <c r="F3883" s="593" t="s">
        <v>4675</v>
      </c>
      <c r="G3883" s="143"/>
      <c r="H3883" s="166">
        <v>51102700</v>
      </c>
      <c r="I3883" s="180" t="s">
        <v>5004</v>
      </c>
      <c r="J3883" s="169"/>
      <c r="K3883" s="169"/>
      <c r="L3883" s="169"/>
      <c r="M3883" s="146"/>
      <c r="N3883" s="184" t="s">
        <v>4742</v>
      </c>
      <c r="O3883" s="169">
        <v>1</v>
      </c>
      <c r="P3883" s="146"/>
      <c r="Q3883" s="146">
        <f t="shared" si="78"/>
        <v>0</v>
      </c>
      <c r="R3883" s="182" t="s">
        <v>4741</v>
      </c>
      <c r="S3883" s="226"/>
      <c r="T3883" s="676" t="s">
        <v>4687</v>
      </c>
      <c r="U3883" s="170"/>
      <c r="V3883" s="170"/>
      <c r="W3883" s="170"/>
      <c r="X3883" s="117"/>
      <c r="Y3883" s="171"/>
      <c r="Z3883" s="171"/>
      <c r="AA3883" s="171"/>
      <c r="AB3883" s="171"/>
      <c r="AC3883" s="171"/>
      <c r="AD3883" s="171"/>
      <c r="AE3883" s="171"/>
      <c r="AF3883" s="171"/>
      <c r="AG3883" s="171"/>
      <c r="AH3883" s="171"/>
      <c r="AI3883" s="171"/>
    </row>
    <row r="3884" spans="1:35" s="172" customFormat="1" ht="24" hidden="1" x14ac:dyDescent="0.2">
      <c r="A3884" s="167">
        <v>2</v>
      </c>
      <c r="B3884" s="647">
        <v>0</v>
      </c>
      <c r="C3884" s="647">
        <v>4</v>
      </c>
      <c r="D3884" s="647">
        <v>4</v>
      </c>
      <c r="E3884" s="163" t="s">
        <v>3862</v>
      </c>
      <c r="F3884" s="593" t="s">
        <v>4675</v>
      </c>
      <c r="G3884" s="143"/>
      <c r="H3884" s="166">
        <v>51102700</v>
      </c>
      <c r="I3884" s="180" t="s">
        <v>5005</v>
      </c>
      <c r="J3884" s="169"/>
      <c r="K3884" s="169"/>
      <c r="L3884" s="169"/>
      <c r="M3884" s="146"/>
      <c r="N3884" s="184" t="s">
        <v>4742</v>
      </c>
      <c r="O3884" s="169">
        <v>4</v>
      </c>
      <c r="P3884" s="146"/>
      <c r="Q3884" s="146">
        <f t="shared" si="78"/>
        <v>0</v>
      </c>
      <c r="R3884" s="182" t="s">
        <v>4741</v>
      </c>
      <c r="S3884" s="226"/>
      <c r="T3884" s="676" t="s">
        <v>4687</v>
      </c>
      <c r="U3884" s="170"/>
      <c r="V3884" s="170"/>
      <c r="W3884" s="170"/>
      <c r="X3884" s="117"/>
      <c r="Y3884" s="171"/>
      <c r="Z3884" s="171"/>
      <c r="AA3884" s="171"/>
      <c r="AB3884" s="171"/>
      <c r="AC3884" s="171"/>
      <c r="AD3884" s="171"/>
      <c r="AE3884" s="171"/>
      <c r="AF3884" s="171"/>
      <c r="AG3884" s="171"/>
      <c r="AH3884" s="171"/>
      <c r="AI3884" s="171"/>
    </row>
    <row r="3885" spans="1:35" ht="25.9" hidden="1" customHeight="1" x14ac:dyDescent="0.2">
      <c r="A3885" s="167">
        <v>2</v>
      </c>
      <c r="B3885" s="647">
        <v>0</v>
      </c>
      <c r="C3885" s="647">
        <v>4</v>
      </c>
      <c r="D3885" s="647">
        <v>4</v>
      </c>
      <c r="E3885" s="163" t="s">
        <v>3862</v>
      </c>
      <c r="F3885" s="593" t="s">
        <v>4675</v>
      </c>
      <c r="G3885" s="143"/>
      <c r="H3885" s="162">
        <v>42142600</v>
      </c>
      <c r="I3885" s="145" t="s">
        <v>4795</v>
      </c>
      <c r="J3885" s="146"/>
      <c r="K3885" s="146"/>
      <c r="L3885" s="146"/>
      <c r="M3885" s="146"/>
      <c r="N3885" s="183" t="s">
        <v>4746</v>
      </c>
      <c r="O3885" s="146"/>
      <c r="P3885" s="146"/>
      <c r="Q3885" s="146">
        <f t="shared" si="78"/>
        <v>0</v>
      </c>
      <c r="R3885" s="182" t="s">
        <v>4793</v>
      </c>
      <c r="S3885" s="226"/>
      <c r="T3885" s="676" t="s">
        <v>4687</v>
      </c>
      <c r="U3885" s="147"/>
      <c r="V3885" s="147"/>
      <c r="W3885" s="147"/>
      <c r="X3885" s="117"/>
    </row>
    <row r="3886" spans="1:35" ht="25.9" hidden="1" customHeight="1" x14ac:dyDescent="0.2">
      <c r="A3886" s="167">
        <v>2</v>
      </c>
      <c r="B3886" s="647">
        <v>0</v>
      </c>
      <c r="C3886" s="647">
        <v>4</v>
      </c>
      <c r="D3886" s="647">
        <v>4</v>
      </c>
      <c r="E3886" s="163" t="s">
        <v>3862</v>
      </c>
      <c r="F3886" s="593" t="s">
        <v>4675</v>
      </c>
      <c r="G3886" s="143"/>
      <c r="H3886" s="162">
        <v>42142600</v>
      </c>
      <c r="I3886" s="145" t="s">
        <v>738</v>
      </c>
      <c r="J3886" s="146"/>
      <c r="K3886" s="146"/>
      <c r="L3886" s="146"/>
      <c r="M3886" s="146"/>
      <c r="N3886" s="183"/>
      <c r="O3886" s="146"/>
      <c r="P3886" s="146"/>
      <c r="Q3886" s="146">
        <f t="shared" si="78"/>
        <v>0</v>
      </c>
      <c r="R3886" s="182" t="s">
        <v>4741</v>
      </c>
      <c r="S3886" s="226"/>
      <c r="T3886" s="676" t="s">
        <v>4687</v>
      </c>
      <c r="U3886" s="147"/>
      <c r="V3886" s="147"/>
      <c r="W3886" s="147"/>
      <c r="X3886" s="117"/>
    </row>
    <row r="3887" spans="1:35" ht="24" hidden="1" x14ac:dyDescent="0.2">
      <c r="A3887" s="167">
        <v>2</v>
      </c>
      <c r="B3887" s="647">
        <v>0</v>
      </c>
      <c r="C3887" s="647">
        <v>4</v>
      </c>
      <c r="D3887" s="647">
        <v>4</v>
      </c>
      <c r="E3887" s="163" t="s">
        <v>3862</v>
      </c>
      <c r="F3887" s="593" t="s">
        <v>4675</v>
      </c>
      <c r="G3887" s="143"/>
      <c r="H3887" s="162">
        <v>42295100</v>
      </c>
      <c r="I3887" s="145" t="s">
        <v>2786</v>
      </c>
      <c r="J3887" s="146"/>
      <c r="K3887" s="146"/>
      <c r="L3887" s="146"/>
      <c r="M3887" s="146"/>
      <c r="N3887" s="183"/>
      <c r="O3887" s="146"/>
      <c r="P3887" s="146"/>
      <c r="Q3887" s="146">
        <f t="shared" si="78"/>
        <v>0</v>
      </c>
      <c r="R3887" s="182" t="s">
        <v>4741</v>
      </c>
      <c r="S3887" s="226"/>
      <c r="T3887" s="676" t="s">
        <v>4687</v>
      </c>
      <c r="U3887" s="147"/>
      <c r="V3887" s="147"/>
      <c r="W3887" s="147"/>
      <c r="X3887" s="117"/>
    </row>
    <row r="3888" spans="1:35" ht="24" hidden="1" x14ac:dyDescent="0.2">
      <c r="A3888" s="167">
        <v>2</v>
      </c>
      <c r="B3888" s="647">
        <v>0</v>
      </c>
      <c r="C3888" s="647">
        <v>4</v>
      </c>
      <c r="D3888" s="647">
        <v>4</v>
      </c>
      <c r="E3888" s="163" t="s">
        <v>3862</v>
      </c>
      <c r="F3888" s="593" t="s">
        <v>4675</v>
      </c>
      <c r="G3888" s="143"/>
      <c r="H3888" s="162">
        <v>42231601</v>
      </c>
      <c r="I3888" s="145" t="s">
        <v>2787</v>
      </c>
      <c r="J3888" s="146"/>
      <c r="K3888" s="146"/>
      <c r="L3888" s="146"/>
      <c r="M3888" s="146"/>
      <c r="N3888" s="183"/>
      <c r="O3888" s="146"/>
      <c r="P3888" s="146"/>
      <c r="Q3888" s="146">
        <f t="shared" si="78"/>
        <v>0</v>
      </c>
      <c r="R3888" s="182" t="s">
        <v>4741</v>
      </c>
      <c r="S3888" s="226"/>
      <c r="T3888" s="676" t="s">
        <v>4687</v>
      </c>
      <c r="U3888" s="147"/>
      <c r="V3888" s="147"/>
      <c r="W3888" s="147"/>
      <c r="X3888" s="117"/>
    </row>
    <row r="3889" spans="1:24" ht="24" hidden="1" x14ac:dyDescent="0.2">
      <c r="A3889" s="167">
        <v>2</v>
      </c>
      <c r="B3889" s="647">
        <v>0</v>
      </c>
      <c r="C3889" s="647">
        <v>4</v>
      </c>
      <c r="D3889" s="647">
        <v>4</v>
      </c>
      <c r="E3889" s="163" t="s">
        <v>3862</v>
      </c>
      <c r="F3889" s="593" t="s">
        <v>4675</v>
      </c>
      <c r="G3889" s="143"/>
      <c r="H3889" s="162">
        <v>42142700</v>
      </c>
      <c r="I3889" s="145" t="s">
        <v>893</v>
      </c>
      <c r="J3889" s="146"/>
      <c r="K3889" s="146"/>
      <c r="L3889" s="146"/>
      <c r="M3889" s="146"/>
      <c r="N3889" s="183"/>
      <c r="O3889" s="146"/>
      <c r="P3889" s="146"/>
      <c r="Q3889" s="146">
        <f t="shared" si="78"/>
        <v>0</v>
      </c>
      <c r="R3889" s="182" t="s">
        <v>4741</v>
      </c>
      <c r="S3889" s="226"/>
      <c r="T3889" s="676" t="s">
        <v>4687</v>
      </c>
      <c r="U3889" s="147"/>
      <c r="V3889" s="147"/>
      <c r="W3889" s="147"/>
      <c r="X3889" s="117"/>
    </row>
    <row r="3890" spans="1:24" ht="24" hidden="1" x14ac:dyDescent="0.2">
      <c r="A3890" s="167">
        <v>2</v>
      </c>
      <c r="B3890" s="647">
        <v>0</v>
      </c>
      <c r="C3890" s="647">
        <v>4</v>
      </c>
      <c r="D3890" s="647">
        <v>4</v>
      </c>
      <c r="E3890" s="163" t="s">
        <v>3862</v>
      </c>
      <c r="F3890" s="593" t="s">
        <v>4675</v>
      </c>
      <c r="G3890" s="143"/>
      <c r="H3890" s="162">
        <v>42240000</v>
      </c>
      <c r="I3890" s="145" t="s">
        <v>894</v>
      </c>
      <c r="J3890" s="146"/>
      <c r="K3890" s="146"/>
      <c r="L3890" s="146"/>
      <c r="M3890" s="146"/>
      <c r="N3890" s="183"/>
      <c r="O3890" s="146"/>
      <c r="P3890" s="146"/>
      <c r="Q3890" s="146">
        <f t="shared" si="78"/>
        <v>0</v>
      </c>
      <c r="R3890" s="182" t="s">
        <v>4741</v>
      </c>
      <c r="S3890" s="226"/>
      <c r="T3890" s="676" t="s">
        <v>4687</v>
      </c>
      <c r="U3890" s="147"/>
      <c r="V3890" s="147"/>
      <c r="W3890" s="147"/>
      <c r="X3890" s="117"/>
    </row>
    <row r="3891" spans="1:24" ht="24" hidden="1" x14ac:dyDescent="0.2">
      <c r="A3891" s="167">
        <v>2</v>
      </c>
      <c r="B3891" s="647">
        <v>0</v>
      </c>
      <c r="C3891" s="647">
        <v>4</v>
      </c>
      <c r="D3891" s="647">
        <v>4</v>
      </c>
      <c r="E3891" s="163" t="s">
        <v>3862</v>
      </c>
      <c r="F3891" s="593" t="s">
        <v>4675</v>
      </c>
      <c r="G3891" s="143"/>
      <c r="H3891" s="162">
        <v>42240000</v>
      </c>
      <c r="I3891" s="145" t="s">
        <v>895</v>
      </c>
      <c r="J3891" s="146"/>
      <c r="K3891" s="146"/>
      <c r="L3891" s="146"/>
      <c r="M3891" s="146"/>
      <c r="N3891" s="183"/>
      <c r="O3891" s="146"/>
      <c r="P3891" s="146"/>
      <c r="Q3891" s="146">
        <f t="shared" si="78"/>
        <v>0</v>
      </c>
      <c r="R3891" s="182" t="s">
        <v>4741</v>
      </c>
      <c r="S3891" s="226"/>
      <c r="T3891" s="676" t="s">
        <v>4687</v>
      </c>
      <c r="U3891" s="147"/>
      <c r="V3891" s="147"/>
      <c r="W3891" s="147"/>
      <c r="X3891" s="117"/>
    </row>
    <row r="3892" spans="1:24" ht="24" hidden="1" x14ac:dyDescent="0.2">
      <c r="A3892" s="167">
        <v>2</v>
      </c>
      <c r="B3892" s="647">
        <v>0</v>
      </c>
      <c r="C3892" s="647">
        <v>4</v>
      </c>
      <c r="D3892" s="647">
        <v>4</v>
      </c>
      <c r="E3892" s="163" t="s">
        <v>3862</v>
      </c>
      <c r="F3892" s="593" t="s">
        <v>4675</v>
      </c>
      <c r="G3892" s="143"/>
      <c r="H3892" s="162">
        <v>42240000</v>
      </c>
      <c r="I3892" s="145" t="s">
        <v>896</v>
      </c>
      <c r="J3892" s="146"/>
      <c r="K3892" s="146"/>
      <c r="L3892" s="146"/>
      <c r="M3892" s="146"/>
      <c r="N3892" s="183"/>
      <c r="O3892" s="146"/>
      <c r="P3892" s="146"/>
      <c r="Q3892" s="146">
        <f t="shared" si="78"/>
        <v>0</v>
      </c>
      <c r="R3892" s="182" t="s">
        <v>4741</v>
      </c>
      <c r="S3892" s="226"/>
      <c r="T3892" s="676" t="s">
        <v>4687</v>
      </c>
      <c r="U3892" s="147"/>
      <c r="V3892" s="147"/>
      <c r="W3892" s="147"/>
      <c r="X3892" s="117"/>
    </row>
    <row r="3893" spans="1:24" ht="24" hidden="1" x14ac:dyDescent="0.2">
      <c r="A3893" s="167">
        <v>2</v>
      </c>
      <c r="B3893" s="647">
        <v>0</v>
      </c>
      <c r="C3893" s="647">
        <v>4</v>
      </c>
      <c r="D3893" s="647">
        <v>4</v>
      </c>
      <c r="E3893" s="163" t="s">
        <v>3862</v>
      </c>
      <c r="F3893" s="593" t="s">
        <v>4675</v>
      </c>
      <c r="G3893" s="143"/>
      <c r="H3893" s="162">
        <v>42240000</v>
      </c>
      <c r="I3893" s="145" t="s">
        <v>897</v>
      </c>
      <c r="J3893" s="146"/>
      <c r="K3893" s="146"/>
      <c r="L3893" s="146"/>
      <c r="M3893" s="146"/>
      <c r="N3893" s="183"/>
      <c r="O3893" s="146"/>
      <c r="P3893" s="146"/>
      <c r="Q3893" s="146">
        <f t="shared" si="78"/>
        <v>0</v>
      </c>
      <c r="R3893" s="182" t="s">
        <v>4741</v>
      </c>
      <c r="S3893" s="226"/>
      <c r="T3893" s="676" t="s">
        <v>4687</v>
      </c>
      <c r="U3893" s="147"/>
      <c r="V3893" s="147"/>
      <c r="W3893" s="147"/>
      <c r="X3893" s="117"/>
    </row>
    <row r="3894" spans="1:24" ht="24" hidden="1" x14ac:dyDescent="0.2">
      <c r="A3894" s="167">
        <v>2</v>
      </c>
      <c r="B3894" s="647">
        <v>0</v>
      </c>
      <c r="C3894" s="647">
        <v>4</v>
      </c>
      <c r="D3894" s="647">
        <v>4</v>
      </c>
      <c r="E3894" s="163" t="s">
        <v>3862</v>
      </c>
      <c r="F3894" s="593" t="s">
        <v>4675</v>
      </c>
      <c r="G3894" s="143"/>
      <c r="H3894" s="162">
        <v>42240000</v>
      </c>
      <c r="I3894" s="145" t="s">
        <v>898</v>
      </c>
      <c r="J3894" s="146"/>
      <c r="K3894" s="146"/>
      <c r="L3894" s="146"/>
      <c r="M3894" s="146"/>
      <c r="N3894" s="183"/>
      <c r="O3894" s="146"/>
      <c r="P3894" s="146"/>
      <c r="Q3894" s="146">
        <f t="shared" si="78"/>
        <v>0</v>
      </c>
      <c r="R3894" s="182" t="s">
        <v>4741</v>
      </c>
      <c r="S3894" s="226"/>
      <c r="T3894" s="676" t="s">
        <v>4687</v>
      </c>
      <c r="U3894" s="147"/>
      <c r="V3894" s="147"/>
      <c r="W3894" s="147"/>
      <c r="X3894" s="117"/>
    </row>
    <row r="3895" spans="1:24" ht="24" hidden="1" x14ac:dyDescent="0.2">
      <c r="A3895" s="167">
        <v>2</v>
      </c>
      <c r="B3895" s="647">
        <v>0</v>
      </c>
      <c r="C3895" s="647">
        <v>4</v>
      </c>
      <c r="D3895" s="647">
        <v>4</v>
      </c>
      <c r="E3895" s="163" t="s">
        <v>3862</v>
      </c>
      <c r="F3895" s="593" t="s">
        <v>4675</v>
      </c>
      <c r="G3895" s="143"/>
      <c r="H3895" s="162">
        <v>42240000</v>
      </c>
      <c r="I3895" s="145" t="s">
        <v>899</v>
      </c>
      <c r="J3895" s="146"/>
      <c r="K3895" s="146"/>
      <c r="L3895" s="146"/>
      <c r="M3895" s="146"/>
      <c r="N3895" s="183"/>
      <c r="O3895" s="146"/>
      <c r="P3895" s="146"/>
      <c r="Q3895" s="146">
        <f t="shared" si="78"/>
        <v>0</v>
      </c>
      <c r="R3895" s="182" t="s">
        <v>4741</v>
      </c>
      <c r="S3895" s="226"/>
      <c r="T3895" s="676" t="s">
        <v>4687</v>
      </c>
      <c r="U3895" s="147"/>
      <c r="V3895" s="147"/>
      <c r="W3895" s="147"/>
      <c r="X3895" s="117"/>
    </row>
    <row r="3896" spans="1:24" ht="24" hidden="1" x14ac:dyDescent="0.2">
      <c r="A3896" s="167">
        <v>2</v>
      </c>
      <c r="B3896" s="647">
        <v>0</v>
      </c>
      <c r="C3896" s="647">
        <v>4</v>
      </c>
      <c r="D3896" s="647">
        <v>4</v>
      </c>
      <c r="E3896" s="163" t="s">
        <v>3862</v>
      </c>
      <c r="F3896" s="593" t="s">
        <v>4675</v>
      </c>
      <c r="G3896" s="143"/>
      <c r="H3896" s="162">
        <v>42240000</v>
      </c>
      <c r="I3896" s="145" t="s">
        <v>900</v>
      </c>
      <c r="J3896" s="146"/>
      <c r="K3896" s="146"/>
      <c r="L3896" s="146"/>
      <c r="M3896" s="146"/>
      <c r="N3896" s="183"/>
      <c r="O3896" s="146"/>
      <c r="P3896" s="146"/>
      <c r="Q3896" s="146">
        <f t="shared" si="78"/>
        <v>0</v>
      </c>
      <c r="R3896" s="182" t="s">
        <v>4741</v>
      </c>
      <c r="S3896" s="226"/>
      <c r="T3896" s="676" t="s">
        <v>4687</v>
      </c>
      <c r="U3896" s="147"/>
      <c r="V3896" s="147"/>
      <c r="W3896" s="147"/>
      <c r="X3896" s="117"/>
    </row>
    <row r="3897" spans="1:24" ht="24" hidden="1" x14ac:dyDescent="0.2">
      <c r="A3897" s="167">
        <v>2</v>
      </c>
      <c r="B3897" s="647">
        <v>0</v>
      </c>
      <c r="C3897" s="647">
        <v>4</v>
      </c>
      <c r="D3897" s="647">
        <v>4</v>
      </c>
      <c r="E3897" s="163" t="s">
        <v>3862</v>
      </c>
      <c r="F3897" s="593" t="s">
        <v>4675</v>
      </c>
      <c r="G3897" s="143"/>
      <c r="H3897" s="162">
        <v>42240000</v>
      </c>
      <c r="I3897" s="145" t="s">
        <v>901</v>
      </c>
      <c r="J3897" s="146"/>
      <c r="K3897" s="146"/>
      <c r="L3897" s="146"/>
      <c r="M3897" s="146"/>
      <c r="N3897" s="183"/>
      <c r="O3897" s="146"/>
      <c r="P3897" s="146"/>
      <c r="Q3897" s="146">
        <f t="shared" si="78"/>
        <v>0</v>
      </c>
      <c r="R3897" s="182" t="s">
        <v>4741</v>
      </c>
      <c r="S3897" s="226"/>
      <c r="T3897" s="676" t="s">
        <v>4687</v>
      </c>
      <c r="U3897" s="147"/>
      <c r="V3897" s="147"/>
      <c r="W3897" s="147"/>
      <c r="X3897" s="117"/>
    </row>
    <row r="3898" spans="1:24" ht="24" hidden="1" x14ac:dyDescent="0.2">
      <c r="A3898" s="167">
        <v>2</v>
      </c>
      <c r="B3898" s="647">
        <v>0</v>
      </c>
      <c r="C3898" s="647">
        <v>4</v>
      </c>
      <c r="D3898" s="647">
        <v>4</v>
      </c>
      <c r="E3898" s="163" t="s">
        <v>3862</v>
      </c>
      <c r="F3898" s="593" t="s">
        <v>4675</v>
      </c>
      <c r="G3898" s="143"/>
      <c r="H3898" s="162">
        <v>42240000</v>
      </c>
      <c r="I3898" s="145" t="s">
        <v>902</v>
      </c>
      <c r="J3898" s="146"/>
      <c r="K3898" s="146"/>
      <c r="L3898" s="146"/>
      <c r="M3898" s="146"/>
      <c r="N3898" s="183"/>
      <c r="O3898" s="146"/>
      <c r="P3898" s="146"/>
      <c r="Q3898" s="146">
        <f t="shared" si="78"/>
        <v>0</v>
      </c>
      <c r="R3898" s="182" t="s">
        <v>4741</v>
      </c>
      <c r="S3898" s="226"/>
      <c r="T3898" s="676" t="s">
        <v>4687</v>
      </c>
      <c r="U3898" s="147"/>
      <c r="V3898" s="147"/>
      <c r="W3898" s="147"/>
      <c r="X3898" s="117"/>
    </row>
    <row r="3899" spans="1:24" ht="24" hidden="1" x14ac:dyDescent="0.2">
      <c r="A3899" s="167">
        <v>2</v>
      </c>
      <c r="B3899" s="647">
        <v>0</v>
      </c>
      <c r="C3899" s="647">
        <v>4</v>
      </c>
      <c r="D3899" s="647">
        <v>4</v>
      </c>
      <c r="E3899" s="163" t="s">
        <v>3862</v>
      </c>
      <c r="F3899" s="593" t="s">
        <v>4675</v>
      </c>
      <c r="G3899" s="143"/>
      <c r="H3899" s="162">
        <v>42240000</v>
      </c>
      <c r="I3899" s="145" t="s">
        <v>903</v>
      </c>
      <c r="J3899" s="146"/>
      <c r="K3899" s="146"/>
      <c r="L3899" s="146"/>
      <c r="M3899" s="146"/>
      <c r="N3899" s="183"/>
      <c r="O3899" s="146"/>
      <c r="P3899" s="146"/>
      <c r="Q3899" s="146">
        <f t="shared" si="78"/>
        <v>0</v>
      </c>
      <c r="R3899" s="182" t="s">
        <v>4741</v>
      </c>
      <c r="S3899" s="226"/>
      <c r="T3899" s="676" t="s">
        <v>4687</v>
      </c>
      <c r="U3899" s="147"/>
      <c r="V3899" s="147"/>
      <c r="W3899" s="147"/>
      <c r="X3899" s="117"/>
    </row>
    <row r="3900" spans="1:24" ht="24" hidden="1" x14ac:dyDescent="0.2">
      <c r="A3900" s="167">
        <v>2</v>
      </c>
      <c r="B3900" s="647">
        <v>0</v>
      </c>
      <c r="C3900" s="647">
        <v>4</v>
      </c>
      <c r="D3900" s="647">
        <v>4</v>
      </c>
      <c r="E3900" s="163" t="s">
        <v>3862</v>
      </c>
      <c r="F3900" s="593" t="s">
        <v>4675</v>
      </c>
      <c r="G3900" s="143"/>
      <c r="H3900" s="162">
        <v>42290000</v>
      </c>
      <c r="I3900" s="145" t="s">
        <v>904</v>
      </c>
      <c r="J3900" s="146"/>
      <c r="K3900" s="146"/>
      <c r="L3900" s="146"/>
      <c r="M3900" s="146"/>
      <c r="N3900" s="183"/>
      <c r="O3900" s="146"/>
      <c r="P3900" s="146"/>
      <c r="Q3900" s="146">
        <f t="shared" si="78"/>
        <v>0</v>
      </c>
      <c r="R3900" s="182" t="s">
        <v>4741</v>
      </c>
      <c r="S3900" s="226"/>
      <c r="T3900" s="676" t="s">
        <v>4687</v>
      </c>
      <c r="U3900" s="147"/>
      <c r="V3900" s="147"/>
      <c r="W3900" s="147"/>
      <c r="X3900" s="117"/>
    </row>
    <row r="3901" spans="1:24" ht="24" hidden="1" x14ac:dyDescent="0.2">
      <c r="A3901" s="167">
        <v>2</v>
      </c>
      <c r="B3901" s="647">
        <v>0</v>
      </c>
      <c r="C3901" s="647">
        <v>4</v>
      </c>
      <c r="D3901" s="647">
        <v>4</v>
      </c>
      <c r="E3901" s="163" t="s">
        <v>3862</v>
      </c>
      <c r="F3901" s="593" t="s">
        <v>4675</v>
      </c>
      <c r="G3901" s="143"/>
      <c r="H3901" s="162">
        <v>42290000</v>
      </c>
      <c r="I3901" s="145" t="s">
        <v>1693</v>
      </c>
      <c r="J3901" s="146"/>
      <c r="K3901" s="146"/>
      <c r="L3901" s="146"/>
      <c r="M3901" s="146"/>
      <c r="N3901" s="183"/>
      <c r="O3901" s="146"/>
      <c r="P3901" s="146"/>
      <c r="Q3901" s="146">
        <f t="shared" ref="Q3901:Q3964" si="79">+P3901</f>
        <v>0</v>
      </c>
      <c r="R3901" s="182" t="s">
        <v>4741</v>
      </c>
      <c r="S3901" s="226"/>
      <c r="T3901" s="676" t="s">
        <v>4687</v>
      </c>
      <c r="U3901" s="147"/>
      <c r="V3901" s="147"/>
      <c r="W3901" s="147"/>
      <c r="X3901" s="117"/>
    </row>
    <row r="3902" spans="1:24" ht="24" hidden="1" x14ac:dyDescent="0.2">
      <c r="A3902" s="167">
        <v>2</v>
      </c>
      <c r="B3902" s="647">
        <v>0</v>
      </c>
      <c r="C3902" s="647">
        <v>4</v>
      </c>
      <c r="D3902" s="647">
        <v>4</v>
      </c>
      <c r="E3902" s="163" t="s">
        <v>3862</v>
      </c>
      <c r="F3902" s="593" t="s">
        <v>4675</v>
      </c>
      <c r="G3902" s="143"/>
      <c r="H3902" s="162">
        <v>42291600</v>
      </c>
      <c r="I3902" s="145" t="s">
        <v>1694</v>
      </c>
      <c r="J3902" s="146"/>
      <c r="K3902" s="146"/>
      <c r="L3902" s="146"/>
      <c r="M3902" s="146"/>
      <c r="N3902" s="183"/>
      <c r="O3902" s="146"/>
      <c r="P3902" s="146"/>
      <c r="Q3902" s="146">
        <f t="shared" si="79"/>
        <v>0</v>
      </c>
      <c r="R3902" s="182" t="s">
        <v>4741</v>
      </c>
      <c r="S3902" s="226"/>
      <c r="T3902" s="676" t="s">
        <v>4687</v>
      </c>
      <c r="U3902" s="147"/>
      <c r="V3902" s="147"/>
      <c r="W3902" s="147"/>
      <c r="X3902" s="117"/>
    </row>
    <row r="3903" spans="1:24" ht="24" hidden="1" x14ac:dyDescent="0.2">
      <c r="A3903" s="167">
        <v>2</v>
      </c>
      <c r="B3903" s="647">
        <v>0</v>
      </c>
      <c r="C3903" s="647">
        <v>4</v>
      </c>
      <c r="D3903" s="647">
        <v>4</v>
      </c>
      <c r="E3903" s="163" t="s">
        <v>3862</v>
      </c>
      <c r="F3903" s="593" t="s">
        <v>4675</v>
      </c>
      <c r="G3903" s="143"/>
      <c r="H3903" s="162">
        <v>42294500</v>
      </c>
      <c r="I3903" s="145" t="s">
        <v>1695</v>
      </c>
      <c r="J3903" s="146"/>
      <c r="K3903" s="146"/>
      <c r="L3903" s="146"/>
      <c r="M3903" s="146"/>
      <c r="N3903" s="183"/>
      <c r="O3903" s="146"/>
      <c r="P3903" s="146"/>
      <c r="Q3903" s="146">
        <f t="shared" si="79"/>
        <v>0</v>
      </c>
      <c r="R3903" s="182" t="s">
        <v>4741</v>
      </c>
      <c r="S3903" s="226"/>
      <c r="T3903" s="676" t="s">
        <v>4687</v>
      </c>
      <c r="U3903" s="147"/>
      <c r="V3903" s="147"/>
      <c r="W3903" s="147"/>
      <c r="X3903" s="117"/>
    </row>
    <row r="3904" spans="1:24" ht="24" hidden="1" x14ac:dyDescent="0.2">
      <c r="A3904" s="167">
        <v>2</v>
      </c>
      <c r="B3904" s="647">
        <v>0</v>
      </c>
      <c r="C3904" s="647">
        <v>4</v>
      </c>
      <c r="D3904" s="647">
        <v>4</v>
      </c>
      <c r="E3904" s="163" t="s">
        <v>3862</v>
      </c>
      <c r="F3904" s="593" t="s">
        <v>4675</v>
      </c>
      <c r="G3904" s="143"/>
      <c r="H3904" s="162">
        <v>42294500</v>
      </c>
      <c r="I3904" s="145" t="s">
        <v>1696</v>
      </c>
      <c r="J3904" s="146"/>
      <c r="K3904" s="146"/>
      <c r="L3904" s="146"/>
      <c r="M3904" s="146"/>
      <c r="N3904" s="183"/>
      <c r="O3904" s="146"/>
      <c r="P3904" s="146"/>
      <c r="Q3904" s="146">
        <f t="shared" si="79"/>
        <v>0</v>
      </c>
      <c r="R3904" s="182" t="s">
        <v>4741</v>
      </c>
      <c r="S3904" s="226"/>
      <c r="T3904" s="676" t="s">
        <v>4687</v>
      </c>
      <c r="U3904" s="147"/>
      <c r="V3904" s="147"/>
      <c r="W3904" s="147"/>
      <c r="X3904" s="117"/>
    </row>
    <row r="3905" spans="1:35" ht="24" hidden="1" x14ac:dyDescent="0.2">
      <c r="A3905" s="167">
        <v>2</v>
      </c>
      <c r="B3905" s="647">
        <v>0</v>
      </c>
      <c r="C3905" s="647">
        <v>4</v>
      </c>
      <c r="D3905" s="647">
        <v>4</v>
      </c>
      <c r="E3905" s="163" t="s">
        <v>3862</v>
      </c>
      <c r="F3905" s="593" t="s">
        <v>4675</v>
      </c>
      <c r="G3905" s="143"/>
      <c r="H3905" s="162">
        <v>42294500</v>
      </c>
      <c r="I3905" s="145" t="s">
        <v>1697</v>
      </c>
      <c r="J3905" s="146"/>
      <c r="K3905" s="146"/>
      <c r="L3905" s="146"/>
      <c r="M3905" s="146"/>
      <c r="N3905" s="183"/>
      <c r="O3905" s="146"/>
      <c r="P3905" s="146"/>
      <c r="Q3905" s="146">
        <f t="shared" si="79"/>
        <v>0</v>
      </c>
      <c r="R3905" s="182" t="s">
        <v>4741</v>
      </c>
      <c r="S3905" s="226"/>
      <c r="T3905" s="676" t="s">
        <v>4687</v>
      </c>
      <c r="U3905" s="147"/>
      <c r="V3905" s="147"/>
      <c r="W3905" s="147"/>
      <c r="X3905" s="117"/>
    </row>
    <row r="3906" spans="1:35" ht="24" hidden="1" x14ac:dyDescent="0.2">
      <c r="A3906" s="167">
        <v>2</v>
      </c>
      <c r="B3906" s="647">
        <v>0</v>
      </c>
      <c r="C3906" s="647">
        <v>4</v>
      </c>
      <c r="D3906" s="647">
        <v>4</v>
      </c>
      <c r="E3906" s="163" t="s">
        <v>3862</v>
      </c>
      <c r="F3906" s="593" t="s">
        <v>4675</v>
      </c>
      <c r="G3906" s="143"/>
      <c r="H3906" s="162">
        <v>42294500</v>
      </c>
      <c r="I3906" s="145" t="s">
        <v>1698</v>
      </c>
      <c r="J3906" s="146"/>
      <c r="K3906" s="146"/>
      <c r="L3906" s="146"/>
      <c r="M3906" s="146"/>
      <c r="N3906" s="183"/>
      <c r="O3906" s="146"/>
      <c r="P3906" s="146"/>
      <c r="Q3906" s="146">
        <f t="shared" si="79"/>
        <v>0</v>
      </c>
      <c r="R3906" s="182" t="s">
        <v>4741</v>
      </c>
      <c r="S3906" s="226"/>
      <c r="T3906" s="676" t="s">
        <v>4687</v>
      </c>
      <c r="U3906" s="147"/>
      <c r="V3906" s="147"/>
      <c r="W3906" s="147"/>
      <c r="X3906" s="117"/>
    </row>
    <row r="3907" spans="1:35" ht="24" hidden="1" x14ac:dyDescent="0.2">
      <c r="A3907" s="167">
        <v>2</v>
      </c>
      <c r="B3907" s="647">
        <v>0</v>
      </c>
      <c r="C3907" s="647">
        <v>4</v>
      </c>
      <c r="D3907" s="647">
        <v>4</v>
      </c>
      <c r="E3907" s="163" t="s">
        <v>3862</v>
      </c>
      <c r="F3907" s="593" t="s">
        <v>4675</v>
      </c>
      <c r="G3907" s="143"/>
      <c r="H3907" s="162">
        <v>42311500</v>
      </c>
      <c r="I3907" s="145" t="s">
        <v>1699</v>
      </c>
      <c r="J3907" s="146"/>
      <c r="K3907" s="146"/>
      <c r="L3907" s="146"/>
      <c r="M3907" s="146"/>
      <c r="N3907" s="183"/>
      <c r="O3907" s="146"/>
      <c r="P3907" s="146"/>
      <c r="Q3907" s="146">
        <f t="shared" si="79"/>
        <v>0</v>
      </c>
      <c r="R3907" s="182" t="s">
        <v>4741</v>
      </c>
      <c r="S3907" s="226"/>
      <c r="T3907" s="676" t="s">
        <v>4687</v>
      </c>
      <c r="U3907" s="147"/>
      <c r="V3907" s="147"/>
      <c r="W3907" s="147"/>
      <c r="X3907" s="117"/>
    </row>
    <row r="3908" spans="1:35" ht="24" hidden="1" x14ac:dyDescent="0.2">
      <c r="A3908" s="167">
        <v>2</v>
      </c>
      <c r="B3908" s="647">
        <v>0</v>
      </c>
      <c r="C3908" s="647">
        <v>4</v>
      </c>
      <c r="D3908" s="647">
        <v>4</v>
      </c>
      <c r="E3908" s="163" t="s">
        <v>3862</v>
      </c>
      <c r="F3908" s="593" t="s">
        <v>4675</v>
      </c>
      <c r="G3908" s="143"/>
      <c r="H3908" s="162">
        <v>42311500</v>
      </c>
      <c r="I3908" s="145" t="s">
        <v>1700</v>
      </c>
      <c r="J3908" s="146"/>
      <c r="K3908" s="146"/>
      <c r="L3908" s="146"/>
      <c r="M3908" s="146"/>
      <c r="N3908" s="183"/>
      <c r="O3908" s="146"/>
      <c r="P3908" s="146"/>
      <c r="Q3908" s="146">
        <f t="shared" si="79"/>
        <v>0</v>
      </c>
      <c r="R3908" s="182" t="s">
        <v>4741</v>
      </c>
      <c r="S3908" s="226"/>
      <c r="T3908" s="676" t="s">
        <v>4687</v>
      </c>
      <c r="U3908" s="147"/>
      <c r="V3908" s="147"/>
      <c r="W3908" s="147"/>
      <c r="X3908" s="117"/>
    </row>
    <row r="3909" spans="1:35" ht="24" hidden="1" x14ac:dyDescent="0.2">
      <c r="A3909" s="167">
        <v>2</v>
      </c>
      <c r="B3909" s="647">
        <v>0</v>
      </c>
      <c r="C3909" s="647">
        <v>4</v>
      </c>
      <c r="D3909" s="647">
        <v>4</v>
      </c>
      <c r="E3909" s="163" t="s">
        <v>3862</v>
      </c>
      <c r="F3909" s="593" t="s">
        <v>4675</v>
      </c>
      <c r="G3909" s="143"/>
      <c r="H3909" s="162">
        <v>42291800</v>
      </c>
      <c r="I3909" s="145" t="s">
        <v>739</v>
      </c>
      <c r="J3909" s="146"/>
      <c r="K3909" s="146"/>
      <c r="L3909" s="146"/>
      <c r="M3909" s="146"/>
      <c r="N3909" s="183"/>
      <c r="O3909" s="146"/>
      <c r="P3909" s="146"/>
      <c r="Q3909" s="146">
        <f t="shared" si="79"/>
        <v>0</v>
      </c>
      <c r="R3909" s="182" t="s">
        <v>4741</v>
      </c>
      <c r="S3909" s="226"/>
      <c r="T3909" s="676" t="s">
        <v>4687</v>
      </c>
      <c r="U3909" s="147"/>
      <c r="V3909" s="147"/>
      <c r="W3909" s="147"/>
      <c r="X3909" s="117"/>
    </row>
    <row r="3910" spans="1:35" s="172" customFormat="1" ht="24" hidden="1" x14ac:dyDescent="0.2">
      <c r="A3910" s="167">
        <v>2</v>
      </c>
      <c r="B3910" s="647">
        <v>0</v>
      </c>
      <c r="C3910" s="647">
        <v>4</v>
      </c>
      <c r="D3910" s="647">
        <v>4</v>
      </c>
      <c r="E3910" s="163" t="s">
        <v>3862</v>
      </c>
      <c r="F3910" s="593" t="s">
        <v>4675</v>
      </c>
      <c r="G3910" s="143"/>
      <c r="H3910" s="166">
        <v>42280000</v>
      </c>
      <c r="I3910" s="180" t="s">
        <v>740</v>
      </c>
      <c r="J3910" s="169"/>
      <c r="K3910" s="169"/>
      <c r="L3910" s="169"/>
      <c r="M3910" s="146"/>
      <c r="N3910" s="184"/>
      <c r="O3910" s="169"/>
      <c r="P3910" s="146"/>
      <c r="Q3910" s="146">
        <f t="shared" si="79"/>
        <v>0</v>
      </c>
      <c r="R3910" s="182" t="s">
        <v>4741</v>
      </c>
      <c r="S3910" s="226"/>
      <c r="T3910" s="676" t="s">
        <v>4687</v>
      </c>
      <c r="U3910" s="170"/>
      <c r="V3910" s="170"/>
      <c r="W3910" s="170"/>
      <c r="X3910" s="117"/>
      <c r="Y3910" s="171"/>
      <c r="Z3910" s="171"/>
      <c r="AA3910" s="171"/>
      <c r="AB3910" s="171"/>
      <c r="AC3910" s="171"/>
      <c r="AD3910" s="171"/>
      <c r="AE3910" s="171"/>
      <c r="AF3910" s="171"/>
      <c r="AG3910" s="171"/>
      <c r="AH3910" s="171"/>
      <c r="AI3910" s="171"/>
    </row>
    <row r="3911" spans="1:35" ht="24" hidden="1" x14ac:dyDescent="0.2">
      <c r="A3911" s="167">
        <v>2</v>
      </c>
      <c r="B3911" s="647">
        <v>0</v>
      </c>
      <c r="C3911" s="647">
        <v>4</v>
      </c>
      <c r="D3911" s="647">
        <v>4</v>
      </c>
      <c r="E3911" s="163" t="s">
        <v>3862</v>
      </c>
      <c r="F3911" s="593" t="s">
        <v>4675</v>
      </c>
      <c r="G3911" s="143"/>
      <c r="H3911" s="162">
        <v>42290000</v>
      </c>
      <c r="I3911" s="145" t="s">
        <v>1701</v>
      </c>
      <c r="J3911" s="146"/>
      <c r="K3911" s="146"/>
      <c r="L3911" s="146"/>
      <c r="M3911" s="146"/>
      <c r="N3911" s="183"/>
      <c r="O3911" s="146"/>
      <c r="P3911" s="146"/>
      <c r="Q3911" s="146">
        <f t="shared" si="79"/>
        <v>0</v>
      </c>
      <c r="R3911" s="182" t="s">
        <v>4741</v>
      </c>
      <c r="S3911" s="226"/>
      <c r="T3911" s="676" t="s">
        <v>4687</v>
      </c>
      <c r="U3911" s="147"/>
      <c r="V3911" s="147"/>
      <c r="W3911" s="147"/>
      <c r="X3911" s="117"/>
    </row>
    <row r="3912" spans="1:35" s="172" customFormat="1" ht="24" hidden="1" x14ac:dyDescent="0.2">
      <c r="A3912" s="167">
        <v>2</v>
      </c>
      <c r="B3912" s="647">
        <v>0</v>
      </c>
      <c r="C3912" s="647">
        <v>4</v>
      </c>
      <c r="D3912" s="647">
        <v>4</v>
      </c>
      <c r="E3912" s="163" t="s">
        <v>3862</v>
      </c>
      <c r="F3912" s="593" t="s">
        <v>4675</v>
      </c>
      <c r="G3912" s="143"/>
      <c r="H3912" s="166">
        <v>11151500</v>
      </c>
      <c r="I3912" s="180" t="s">
        <v>2163</v>
      </c>
      <c r="J3912" s="169"/>
      <c r="K3912" s="169"/>
      <c r="L3912" s="169"/>
      <c r="M3912" s="146"/>
      <c r="N3912" s="184"/>
      <c r="O3912" s="169"/>
      <c r="P3912" s="146"/>
      <c r="Q3912" s="146">
        <f t="shared" si="79"/>
        <v>0</v>
      </c>
      <c r="R3912" s="182" t="s">
        <v>4741</v>
      </c>
      <c r="S3912" s="226"/>
      <c r="T3912" s="676" t="s">
        <v>4687</v>
      </c>
      <c r="U3912" s="170"/>
      <c r="V3912" s="170"/>
      <c r="W3912" s="170"/>
      <c r="X3912" s="117"/>
      <c r="Y3912" s="171"/>
      <c r="Z3912" s="171"/>
      <c r="AA3912" s="171"/>
      <c r="AB3912" s="171"/>
      <c r="AC3912" s="171"/>
      <c r="AD3912" s="171"/>
      <c r="AE3912" s="171"/>
      <c r="AF3912" s="171"/>
      <c r="AG3912" s="171"/>
      <c r="AH3912" s="171"/>
      <c r="AI3912" s="171"/>
    </row>
    <row r="3913" spans="1:35" s="172" customFormat="1" ht="24" hidden="1" x14ac:dyDescent="0.2">
      <c r="A3913" s="167">
        <v>2</v>
      </c>
      <c r="B3913" s="647">
        <v>0</v>
      </c>
      <c r="C3913" s="647">
        <v>4</v>
      </c>
      <c r="D3913" s="647">
        <v>4</v>
      </c>
      <c r="E3913" s="163" t="s">
        <v>3862</v>
      </c>
      <c r="F3913" s="593" t="s">
        <v>4675</v>
      </c>
      <c r="G3913" s="143"/>
      <c r="H3913" s="166">
        <v>11151500</v>
      </c>
      <c r="I3913" s="180" t="s">
        <v>2164</v>
      </c>
      <c r="J3913" s="169"/>
      <c r="K3913" s="169"/>
      <c r="L3913" s="169"/>
      <c r="M3913" s="146"/>
      <c r="N3913" s="184"/>
      <c r="O3913" s="169"/>
      <c r="P3913" s="146"/>
      <c r="Q3913" s="146">
        <f t="shared" si="79"/>
        <v>0</v>
      </c>
      <c r="R3913" s="182" t="s">
        <v>4741</v>
      </c>
      <c r="S3913" s="226"/>
      <c r="T3913" s="676" t="s">
        <v>4687</v>
      </c>
      <c r="U3913" s="170"/>
      <c r="V3913" s="170"/>
      <c r="W3913" s="170"/>
      <c r="X3913" s="117"/>
      <c r="Y3913" s="171"/>
      <c r="Z3913" s="171"/>
      <c r="AA3913" s="171"/>
      <c r="AB3913" s="171"/>
      <c r="AC3913" s="171"/>
      <c r="AD3913" s="171"/>
      <c r="AE3913" s="171"/>
      <c r="AF3913" s="171"/>
      <c r="AG3913" s="171"/>
      <c r="AH3913" s="171"/>
      <c r="AI3913" s="171"/>
    </row>
    <row r="3914" spans="1:35" s="172" customFormat="1" ht="24" hidden="1" x14ac:dyDescent="0.2">
      <c r="A3914" s="167">
        <v>2</v>
      </c>
      <c r="B3914" s="647">
        <v>0</v>
      </c>
      <c r="C3914" s="647">
        <v>4</v>
      </c>
      <c r="D3914" s="647">
        <v>4</v>
      </c>
      <c r="E3914" s="163" t="s">
        <v>3862</v>
      </c>
      <c r="F3914" s="593" t="s">
        <v>4675</v>
      </c>
      <c r="G3914" s="143"/>
      <c r="H3914" s="166">
        <v>11151500</v>
      </c>
      <c r="I3914" s="180" t="s">
        <v>2165</v>
      </c>
      <c r="J3914" s="169"/>
      <c r="K3914" s="169"/>
      <c r="L3914" s="169"/>
      <c r="M3914" s="146"/>
      <c r="N3914" s="184"/>
      <c r="O3914" s="169"/>
      <c r="P3914" s="146"/>
      <c r="Q3914" s="146">
        <f t="shared" si="79"/>
        <v>0</v>
      </c>
      <c r="R3914" s="182" t="s">
        <v>4741</v>
      </c>
      <c r="S3914" s="226"/>
      <c r="T3914" s="676" t="s">
        <v>4687</v>
      </c>
      <c r="U3914" s="170"/>
      <c r="V3914" s="170"/>
      <c r="W3914" s="170"/>
      <c r="X3914" s="117"/>
      <c r="Y3914" s="171"/>
      <c r="Z3914" s="171"/>
      <c r="AA3914" s="171"/>
      <c r="AB3914" s="171"/>
      <c r="AC3914" s="171"/>
      <c r="AD3914" s="171"/>
      <c r="AE3914" s="171"/>
      <c r="AF3914" s="171"/>
      <c r="AG3914" s="171"/>
      <c r="AH3914" s="171"/>
      <c r="AI3914" s="171"/>
    </row>
    <row r="3915" spans="1:35" s="172" customFormat="1" ht="24" hidden="1" x14ac:dyDescent="0.2">
      <c r="A3915" s="167">
        <v>2</v>
      </c>
      <c r="B3915" s="647">
        <v>0</v>
      </c>
      <c r="C3915" s="647">
        <v>4</v>
      </c>
      <c r="D3915" s="647">
        <v>4</v>
      </c>
      <c r="E3915" s="163" t="s">
        <v>3862</v>
      </c>
      <c r="F3915" s="593" t="s">
        <v>4675</v>
      </c>
      <c r="G3915" s="143"/>
      <c r="H3915" s="166">
        <v>11151500</v>
      </c>
      <c r="I3915" s="180" t="s">
        <v>2166</v>
      </c>
      <c r="J3915" s="169"/>
      <c r="K3915" s="169"/>
      <c r="L3915" s="169"/>
      <c r="M3915" s="146"/>
      <c r="N3915" s="184"/>
      <c r="O3915" s="169"/>
      <c r="P3915" s="146"/>
      <c r="Q3915" s="146">
        <f t="shared" si="79"/>
        <v>0</v>
      </c>
      <c r="R3915" s="182" t="s">
        <v>4741</v>
      </c>
      <c r="S3915" s="226"/>
      <c r="T3915" s="676" t="s">
        <v>4687</v>
      </c>
      <c r="U3915" s="170"/>
      <c r="V3915" s="170"/>
      <c r="W3915" s="170"/>
      <c r="X3915" s="117"/>
      <c r="Y3915" s="171"/>
      <c r="Z3915" s="171"/>
      <c r="AA3915" s="171"/>
      <c r="AB3915" s="171"/>
      <c r="AC3915" s="171"/>
      <c r="AD3915" s="171"/>
      <c r="AE3915" s="171"/>
      <c r="AF3915" s="171"/>
      <c r="AG3915" s="171"/>
      <c r="AH3915" s="171"/>
      <c r="AI3915" s="171"/>
    </row>
    <row r="3916" spans="1:35" s="172" customFormat="1" ht="24" hidden="1" x14ac:dyDescent="0.2">
      <c r="A3916" s="167">
        <v>2</v>
      </c>
      <c r="B3916" s="647">
        <v>0</v>
      </c>
      <c r="C3916" s="647">
        <v>4</v>
      </c>
      <c r="D3916" s="647">
        <v>4</v>
      </c>
      <c r="E3916" s="163" t="s">
        <v>3862</v>
      </c>
      <c r="F3916" s="593" t="s">
        <v>4675</v>
      </c>
      <c r="G3916" s="143"/>
      <c r="H3916" s="166">
        <v>11151500</v>
      </c>
      <c r="I3916" s="180" t="s">
        <v>4419</v>
      </c>
      <c r="J3916" s="169"/>
      <c r="K3916" s="169"/>
      <c r="L3916" s="169"/>
      <c r="M3916" s="146"/>
      <c r="N3916" s="184"/>
      <c r="O3916" s="169"/>
      <c r="P3916" s="146"/>
      <c r="Q3916" s="146">
        <f t="shared" si="79"/>
        <v>0</v>
      </c>
      <c r="R3916" s="182" t="s">
        <v>4741</v>
      </c>
      <c r="S3916" s="226"/>
      <c r="T3916" s="676" t="s">
        <v>4687</v>
      </c>
      <c r="U3916" s="170"/>
      <c r="V3916" s="170"/>
      <c r="W3916" s="170"/>
      <c r="X3916" s="117"/>
      <c r="Y3916" s="171"/>
      <c r="Z3916" s="171"/>
      <c r="AA3916" s="171"/>
      <c r="AB3916" s="171"/>
      <c r="AC3916" s="171"/>
      <c r="AD3916" s="171"/>
      <c r="AE3916" s="171"/>
      <c r="AF3916" s="171"/>
      <c r="AG3916" s="171"/>
      <c r="AH3916" s="171"/>
      <c r="AI3916" s="171"/>
    </row>
    <row r="3917" spans="1:35" ht="24" hidden="1" x14ac:dyDescent="0.2">
      <c r="A3917" s="167">
        <v>2</v>
      </c>
      <c r="B3917" s="647">
        <v>0</v>
      </c>
      <c r="C3917" s="647">
        <v>4</v>
      </c>
      <c r="D3917" s="647">
        <v>4</v>
      </c>
      <c r="E3917" s="163" t="s">
        <v>3862</v>
      </c>
      <c r="F3917" s="593" t="s">
        <v>4675</v>
      </c>
      <c r="G3917" s="143"/>
      <c r="H3917" s="162">
        <v>42151600</v>
      </c>
      <c r="I3917" s="145" t="s">
        <v>741</v>
      </c>
      <c r="J3917" s="146"/>
      <c r="K3917" s="146"/>
      <c r="L3917" s="146"/>
      <c r="M3917" s="146"/>
      <c r="N3917" s="183" t="s">
        <v>4737</v>
      </c>
      <c r="O3917" s="146"/>
      <c r="P3917" s="146"/>
      <c r="Q3917" s="146">
        <f t="shared" si="79"/>
        <v>0</v>
      </c>
      <c r="R3917" s="182" t="s">
        <v>4741</v>
      </c>
      <c r="S3917" s="226"/>
      <c r="T3917" s="676" t="s">
        <v>4687</v>
      </c>
      <c r="U3917" s="147"/>
      <c r="V3917" s="147"/>
      <c r="W3917" s="147"/>
      <c r="X3917" s="117"/>
    </row>
    <row r="3918" spans="1:35" ht="24" hidden="1" x14ac:dyDescent="0.2">
      <c r="A3918" s="167">
        <v>2</v>
      </c>
      <c r="B3918" s="647">
        <v>0</v>
      </c>
      <c r="C3918" s="647">
        <v>4</v>
      </c>
      <c r="D3918" s="647">
        <v>4</v>
      </c>
      <c r="E3918" s="163" t="s">
        <v>3862</v>
      </c>
      <c r="F3918" s="593" t="s">
        <v>4675</v>
      </c>
      <c r="G3918" s="143"/>
      <c r="H3918" s="162">
        <v>26160000</v>
      </c>
      <c r="I3918" s="145" t="s">
        <v>1702</v>
      </c>
      <c r="J3918" s="146"/>
      <c r="K3918" s="146"/>
      <c r="L3918" s="146"/>
      <c r="M3918" s="146"/>
      <c r="N3918" s="183"/>
      <c r="O3918" s="146"/>
      <c r="P3918" s="146"/>
      <c r="Q3918" s="146">
        <f t="shared" si="79"/>
        <v>0</v>
      </c>
      <c r="R3918" s="182" t="s">
        <v>4741</v>
      </c>
      <c r="S3918" s="226"/>
      <c r="T3918" s="676" t="s">
        <v>4687</v>
      </c>
      <c r="U3918" s="147"/>
      <c r="V3918" s="147"/>
      <c r="W3918" s="147"/>
      <c r="X3918" s="117"/>
    </row>
    <row r="3919" spans="1:35" ht="24" hidden="1" x14ac:dyDescent="0.2">
      <c r="A3919" s="167">
        <v>2</v>
      </c>
      <c r="B3919" s="647">
        <v>0</v>
      </c>
      <c r="C3919" s="647">
        <v>4</v>
      </c>
      <c r="D3919" s="647">
        <v>4</v>
      </c>
      <c r="E3919" s="163" t="s">
        <v>3862</v>
      </c>
      <c r="F3919" s="593" t="s">
        <v>4675</v>
      </c>
      <c r="G3919" s="143"/>
      <c r="H3919" s="162">
        <v>41104424</v>
      </c>
      <c r="I3919" s="145" t="s">
        <v>1703</v>
      </c>
      <c r="J3919" s="146"/>
      <c r="K3919" s="146"/>
      <c r="L3919" s="146"/>
      <c r="M3919" s="146"/>
      <c r="N3919" s="183"/>
      <c r="O3919" s="146"/>
      <c r="P3919" s="146"/>
      <c r="Q3919" s="146">
        <f t="shared" si="79"/>
        <v>0</v>
      </c>
      <c r="R3919" s="182" t="s">
        <v>4741</v>
      </c>
      <c r="S3919" s="226"/>
      <c r="T3919" s="676" t="s">
        <v>4687</v>
      </c>
      <c r="U3919" s="147"/>
      <c r="V3919" s="147"/>
      <c r="W3919" s="147"/>
      <c r="X3919" s="117"/>
    </row>
    <row r="3920" spans="1:35" ht="24" hidden="1" x14ac:dyDescent="0.2">
      <c r="A3920" s="167">
        <v>2</v>
      </c>
      <c r="B3920" s="647">
        <v>0</v>
      </c>
      <c r="C3920" s="647">
        <v>4</v>
      </c>
      <c r="D3920" s="647">
        <v>4</v>
      </c>
      <c r="E3920" s="163" t="s">
        <v>3862</v>
      </c>
      <c r="F3920" s="593" t="s">
        <v>4675</v>
      </c>
      <c r="G3920" s="143"/>
      <c r="H3920" s="162">
        <v>41104424</v>
      </c>
      <c r="I3920" s="145" t="s">
        <v>1704</v>
      </c>
      <c r="J3920" s="146"/>
      <c r="K3920" s="146"/>
      <c r="L3920" s="146"/>
      <c r="M3920" s="146"/>
      <c r="N3920" s="183"/>
      <c r="O3920" s="146"/>
      <c r="P3920" s="146"/>
      <c r="Q3920" s="146">
        <f t="shared" si="79"/>
        <v>0</v>
      </c>
      <c r="R3920" s="182" t="s">
        <v>4741</v>
      </c>
      <c r="S3920" s="226"/>
      <c r="T3920" s="676" t="s">
        <v>4687</v>
      </c>
      <c r="U3920" s="147"/>
      <c r="V3920" s="147"/>
      <c r="W3920" s="147"/>
      <c r="X3920" s="117"/>
    </row>
    <row r="3921" spans="1:24" ht="24" hidden="1" x14ac:dyDescent="0.2">
      <c r="A3921" s="167">
        <v>2</v>
      </c>
      <c r="B3921" s="647">
        <v>0</v>
      </c>
      <c r="C3921" s="647">
        <v>4</v>
      </c>
      <c r="D3921" s="647">
        <v>4</v>
      </c>
      <c r="E3921" s="163" t="s">
        <v>3862</v>
      </c>
      <c r="F3921" s="593" t="s">
        <v>4675</v>
      </c>
      <c r="G3921" s="143"/>
      <c r="H3921" s="162">
        <v>42290000</v>
      </c>
      <c r="I3921" s="145" t="s">
        <v>1705</v>
      </c>
      <c r="J3921" s="146"/>
      <c r="K3921" s="146"/>
      <c r="L3921" s="146"/>
      <c r="M3921" s="146"/>
      <c r="N3921" s="183"/>
      <c r="O3921" s="146"/>
      <c r="P3921" s="146"/>
      <c r="Q3921" s="146">
        <f t="shared" si="79"/>
        <v>0</v>
      </c>
      <c r="R3921" s="182" t="s">
        <v>4741</v>
      </c>
      <c r="S3921" s="226"/>
      <c r="T3921" s="676" t="s">
        <v>4687</v>
      </c>
      <c r="U3921" s="147"/>
      <c r="V3921" s="147"/>
      <c r="W3921" s="147"/>
      <c r="X3921" s="117"/>
    </row>
    <row r="3922" spans="1:24" ht="24" hidden="1" x14ac:dyDescent="0.2">
      <c r="A3922" s="167">
        <v>2</v>
      </c>
      <c r="B3922" s="647">
        <v>0</v>
      </c>
      <c r="C3922" s="647">
        <v>4</v>
      </c>
      <c r="D3922" s="647">
        <v>4</v>
      </c>
      <c r="E3922" s="163" t="s">
        <v>3862</v>
      </c>
      <c r="F3922" s="593" t="s">
        <v>4675</v>
      </c>
      <c r="G3922" s="143"/>
      <c r="H3922" s="162">
        <v>42290000</v>
      </c>
      <c r="I3922" s="145" t="s">
        <v>1706</v>
      </c>
      <c r="J3922" s="146"/>
      <c r="K3922" s="146"/>
      <c r="L3922" s="146"/>
      <c r="M3922" s="146"/>
      <c r="N3922" s="183"/>
      <c r="O3922" s="146"/>
      <c r="P3922" s="146"/>
      <c r="Q3922" s="146">
        <f t="shared" si="79"/>
        <v>0</v>
      </c>
      <c r="R3922" s="182" t="s">
        <v>4741</v>
      </c>
      <c r="S3922" s="226"/>
      <c r="T3922" s="676" t="s">
        <v>4687</v>
      </c>
      <c r="U3922" s="147"/>
      <c r="V3922" s="147"/>
      <c r="W3922" s="147"/>
      <c r="X3922" s="117"/>
    </row>
    <row r="3923" spans="1:24" ht="24" hidden="1" x14ac:dyDescent="0.2">
      <c r="A3923" s="167">
        <v>2</v>
      </c>
      <c r="B3923" s="647">
        <v>0</v>
      </c>
      <c r="C3923" s="647">
        <v>4</v>
      </c>
      <c r="D3923" s="647">
        <v>4</v>
      </c>
      <c r="E3923" s="163" t="s">
        <v>3862</v>
      </c>
      <c r="F3923" s="593" t="s">
        <v>4675</v>
      </c>
      <c r="G3923" s="143"/>
      <c r="H3923" s="162">
        <v>42290000</v>
      </c>
      <c r="I3923" s="145" t="s">
        <v>1707</v>
      </c>
      <c r="J3923" s="146"/>
      <c r="K3923" s="146"/>
      <c r="L3923" s="146"/>
      <c r="M3923" s="146"/>
      <c r="N3923" s="183"/>
      <c r="O3923" s="146"/>
      <c r="P3923" s="146"/>
      <c r="Q3923" s="146">
        <f t="shared" si="79"/>
        <v>0</v>
      </c>
      <c r="R3923" s="182" t="s">
        <v>4741</v>
      </c>
      <c r="S3923" s="226"/>
      <c r="T3923" s="676" t="s">
        <v>4687</v>
      </c>
      <c r="U3923" s="147"/>
      <c r="V3923" s="147"/>
      <c r="W3923" s="147"/>
      <c r="X3923" s="117"/>
    </row>
    <row r="3924" spans="1:24" ht="24" hidden="1" x14ac:dyDescent="0.2">
      <c r="A3924" s="167">
        <v>2</v>
      </c>
      <c r="B3924" s="647">
        <v>0</v>
      </c>
      <c r="C3924" s="647">
        <v>4</v>
      </c>
      <c r="D3924" s="647">
        <v>4</v>
      </c>
      <c r="E3924" s="163" t="s">
        <v>3862</v>
      </c>
      <c r="F3924" s="593" t="s">
        <v>4675</v>
      </c>
      <c r="G3924" s="143"/>
      <c r="H3924" s="162">
        <v>42290000</v>
      </c>
      <c r="I3924" s="145" t="s">
        <v>2159</v>
      </c>
      <c r="J3924" s="146"/>
      <c r="K3924" s="146"/>
      <c r="L3924" s="146"/>
      <c r="M3924" s="146"/>
      <c r="N3924" s="183"/>
      <c r="O3924" s="146"/>
      <c r="P3924" s="146"/>
      <c r="Q3924" s="146">
        <f t="shared" si="79"/>
        <v>0</v>
      </c>
      <c r="R3924" s="182" t="s">
        <v>4741</v>
      </c>
      <c r="S3924" s="226"/>
      <c r="T3924" s="676" t="s">
        <v>4687</v>
      </c>
      <c r="U3924" s="147"/>
      <c r="V3924" s="147"/>
      <c r="W3924" s="147"/>
      <c r="X3924" s="117"/>
    </row>
    <row r="3925" spans="1:24" ht="24" hidden="1" x14ac:dyDescent="0.2">
      <c r="A3925" s="167">
        <v>2</v>
      </c>
      <c r="B3925" s="647">
        <v>0</v>
      </c>
      <c r="C3925" s="647">
        <v>4</v>
      </c>
      <c r="D3925" s="647">
        <v>4</v>
      </c>
      <c r="E3925" s="163" t="s">
        <v>3862</v>
      </c>
      <c r="F3925" s="593" t="s">
        <v>4675</v>
      </c>
      <c r="G3925" s="143"/>
      <c r="H3925" s="162">
        <v>42290000</v>
      </c>
      <c r="I3925" s="145" t="s">
        <v>1708</v>
      </c>
      <c r="J3925" s="146"/>
      <c r="K3925" s="146"/>
      <c r="L3925" s="146"/>
      <c r="M3925" s="146"/>
      <c r="N3925" s="183"/>
      <c r="O3925" s="146"/>
      <c r="P3925" s="146"/>
      <c r="Q3925" s="146">
        <f t="shared" si="79"/>
        <v>0</v>
      </c>
      <c r="R3925" s="182" t="s">
        <v>4741</v>
      </c>
      <c r="S3925" s="226"/>
      <c r="T3925" s="676" t="s">
        <v>4687</v>
      </c>
      <c r="U3925" s="147"/>
      <c r="V3925" s="147"/>
      <c r="W3925" s="147"/>
      <c r="X3925" s="117"/>
    </row>
    <row r="3926" spans="1:24" ht="24" hidden="1" x14ac:dyDescent="0.2">
      <c r="A3926" s="167">
        <v>2</v>
      </c>
      <c r="B3926" s="647">
        <v>0</v>
      </c>
      <c r="C3926" s="647">
        <v>4</v>
      </c>
      <c r="D3926" s="647">
        <v>4</v>
      </c>
      <c r="E3926" s="163" t="s">
        <v>3862</v>
      </c>
      <c r="F3926" s="593" t="s">
        <v>4675</v>
      </c>
      <c r="G3926" s="143"/>
      <c r="H3926" s="162">
        <v>42290000</v>
      </c>
      <c r="I3926" s="145" t="s">
        <v>1709</v>
      </c>
      <c r="J3926" s="146"/>
      <c r="K3926" s="146"/>
      <c r="L3926" s="146"/>
      <c r="M3926" s="146"/>
      <c r="N3926" s="183"/>
      <c r="O3926" s="146"/>
      <c r="P3926" s="146"/>
      <c r="Q3926" s="146">
        <f t="shared" si="79"/>
        <v>0</v>
      </c>
      <c r="R3926" s="182" t="s">
        <v>4741</v>
      </c>
      <c r="S3926" s="226"/>
      <c r="T3926" s="676" t="s">
        <v>4687</v>
      </c>
      <c r="U3926" s="147"/>
      <c r="V3926" s="147"/>
      <c r="W3926" s="147"/>
      <c r="X3926" s="117"/>
    </row>
    <row r="3927" spans="1:24" ht="24" hidden="1" x14ac:dyDescent="0.2">
      <c r="A3927" s="167">
        <v>2</v>
      </c>
      <c r="B3927" s="647">
        <v>0</v>
      </c>
      <c r="C3927" s="647">
        <v>4</v>
      </c>
      <c r="D3927" s="647">
        <v>4</v>
      </c>
      <c r="E3927" s="163" t="s">
        <v>3862</v>
      </c>
      <c r="F3927" s="593" t="s">
        <v>4675</v>
      </c>
      <c r="G3927" s="143"/>
      <c r="H3927" s="162">
        <v>42290000</v>
      </c>
      <c r="I3927" s="145" t="s">
        <v>1710</v>
      </c>
      <c r="J3927" s="146"/>
      <c r="K3927" s="146"/>
      <c r="L3927" s="146"/>
      <c r="M3927" s="146"/>
      <c r="N3927" s="183"/>
      <c r="O3927" s="146"/>
      <c r="P3927" s="146"/>
      <c r="Q3927" s="146">
        <f t="shared" si="79"/>
        <v>0</v>
      </c>
      <c r="R3927" s="182" t="s">
        <v>4741</v>
      </c>
      <c r="S3927" s="226"/>
      <c r="T3927" s="676" t="s">
        <v>4687</v>
      </c>
      <c r="U3927" s="147"/>
      <c r="V3927" s="147"/>
      <c r="W3927" s="147"/>
      <c r="X3927" s="117"/>
    </row>
    <row r="3928" spans="1:24" ht="24" hidden="1" x14ac:dyDescent="0.2">
      <c r="A3928" s="167">
        <v>2</v>
      </c>
      <c r="B3928" s="647">
        <v>0</v>
      </c>
      <c r="C3928" s="647">
        <v>4</v>
      </c>
      <c r="D3928" s="647">
        <v>4</v>
      </c>
      <c r="E3928" s="163" t="s">
        <v>3862</v>
      </c>
      <c r="F3928" s="593" t="s">
        <v>4675</v>
      </c>
      <c r="G3928" s="143"/>
      <c r="H3928" s="162">
        <v>42203500</v>
      </c>
      <c r="I3928" s="145" t="s">
        <v>1711</v>
      </c>
      <c r="J3928" s="146"/>
      <c r="K3928" s="146"/>
      <c r="L3928" s="146"/>
      <c r="M3928" s="146"/>
      <c r="N3928" s="183"/>
      <c r="O3928" s="146"/>
      <c r="P3928" s="146"/>
      <c r="Q3928" s="146">
        <f t="shared" si="79"/>
        <v>0</v>
      </c>
      <c r="R3928" s="182" t="s">
        <v>4741</v>
      </c>
      <c r="S3928" s="226"/>
      <c r="T3928" s="676" t="s">
        <v>4687</v>
      </c>
      <c r="U3928" s="147"/>
      <c r="V3928" s="147"/>
      <c r="W3928" s="147"/>
      <c r="X3928" s="117"/>
    </row>
    <row r="3929" spans="1:24" ht="24" hidden="1" x14ac:dyDescent="0.2">
      <c r="A3929" s="167">
        <v>2</v>
      </c>
      <c r="B3929" s="647">
        <v>0</v>
      </c>
      <c r="C3929" s="647">
        <v>4</v>
      </c>
      <c r="D3929" s="647">
        <v>4</v>
      </c>
      <c r="E3929" s="163" t="s">
        <v>3862</v>
      </c>
      <c r="F3929" s="593" t="s">
        <v>4675</v>
      </c>
      <c r="G3929" s="143"/>
      <c r="H3929" s="162">
        <v>42295400</v>
      </c>
      <c r="I3929" s="145" t="s">
        <v>1712</v>
      </c>
      <c r="J3929" s="146"/>
      <c r="K3929" s="146"/>
      <c r="L3929" s="146"/>
      <c r="M3929" s="146"/>
      <c r="N3929" s="183"/>
      <c r="O3929" s="146"/>
      <c r="P3929" s="146"/>
      <c r="Q3929" s="146">
        <f t="shared" si="79"/>
        <v>0</v>
      </c>
      <c r="R3929" s="182" t="s">
        <v>4741</v>
      </c>
      <c r="S3929" s="226"/>
      <c r="T3929" s="676" t="s">
        <v>4687</v>
      </c>
      <c r="U3929" s="147"/>
      <c r="V3929" s="147"/>
      <c r="W3929" s="147"/>
      <c r="X3929" s="117"/>
    </row>
    <row r="3930" spans="1:24" ht="24" hidden="1" x14ac:dyDescent="0.2">
      <c r="A3930" s="167">
        <v>2</v>
      </c>
      <c r="B3930" s="647">
        <v>0</v>
      </c>
      <c r="C3930" s="647">
        <v>4</v>
      </c>
      <c r="D3930" s="647">
        <v>4</v>
      </c>
      <c r="E3930" s="163" t="s">
        <v>3862</v>
      </c>
      <c r="F3930" s="593" t="s">
        <v>4675</v>
      </c>
      <c r="G3930" s="143"/>
      <c r="H3930" s="162">
        <v>42295400</v>
      </c>
      <c r="I3930" s="145" t="s">
        <v>1713</v>
      </c>
      <c r="J3930" s="146"/>
      <c r="K3930" s="146"/>
      <c r="L3930" s="146"/>
      <c r="M3930" s="146"/>
      <c r="N3930" s="183"/>
      <c r="O3930" s="146"/>
      <c r="P3930" s="146"/>
      <c r="Q3930" s="146">
        <f t="shared" si="79"/>
        <v>0</v>
      </c>
      <c r="R3930" s="182" t="s">
        <v>4741</v>
      </c>
      <c r="S3930" s="226"/>
      <c r="T3930" s="676" t="s">
        <v>4687</v>
      </c>
      <c r="U3930" s="147"/>
      <c r="V3930" s="147"/>
      <c r="W3930" s="147"/>
      <c r="X3930" s="117"/>
    </row>
    <row r="3931" spans="1:24" ht="24" hidden="1" x14ac:dyDescent="0.2">
      <c r="A3931" s="167">
        <v>2</v>
      </c>
      <c r="B3931" s="647">
        <v>0</v>
      </c>
      <c r="C3931" s="647">
        <v>4</v>
      </c>
      <c r="D3931" s="647">
        <v>4</v>
      </c>
      <c r="E3931" s="163" t="s">
        <v>3862</v>
      </c>
      <c r="F3931" s="593" t="s">
        <v>4675</v>
      </c>
      <c r="G3931" s="143"/>
      <c r="H3931" s="162">
        <v>42295400</v>
      </c>
      <c r="I3931" s="145" t="s">
        <v>742</v>
      </c>
      <c r="J3931" s="146"/>
      <c r="K3931" s="146"/>
      <c r="L3931" s="146"/>
      <c r="M3931" s="146"/>
      <c r="N3931" s="183"/>
      <c r="O3931" s="146"/>
      <c r="P3931" s="146"/>
      <c r="Q3931" s="146">
        <f t="shared" si="79"/>
        <v>0</v>
      </c>
      <c r="R3931" s="182" t="s">
        <v>4741</v>
      </c>
      <c r="S3931" s="226"/>
      <c r="T3931" s="676" t="s">
        <v>4687</v>
      </c>
      <c r="U3931" s="147"/>
      <c r="V3931" s="147"/>
      <c r="W3931" s="147"/>
      <c r="X3931" s="117"/>
    </row>
    <row r="3932" spans="1:24" ht="24" hidden="1" x14ac:dyDescent="0.2">
      <c r="A3932" s="167">
        <v>2</v>
      </c>
      <c r="B3932" s="647">
        <v>0</v>
      </c>
      <c r="C3932" s="647">
        <v>4</v>
      </c>
      <c r="D3932" s="647">
        <v>4</v>
      </c>
      <c r="E3932" s="163" t="s">
        <v>3862</v>
      </c>
      <c r="F3932" s="593" t="s">
        <v>4675</v>
      </c>
      <c r="G3932" s="143"/>
      <c r="H3932" s="162">
        <v>42295400</v>
      </c>
      <c r="I3932" s="145" t="s">
        <v>1714</v>
      </c>
      <c r="J3932" s="146"/>
      <c r="K3932" s="146"/>
      <c r="L3932" s="146"/>
      <c r="M3932" s="146"/>
      <c r="N3932" s="183"/>
      <c r="O3932" s="146"/>
      <c r="P3932" s="146"/>
      <c r="Q3932" s="146">
        <f t="shared" si="79"/>
        <v>0</v>
      </c>
      <c r="R3932" s="182" t="s">
        <v>4741</v>
      </c>
      <c r="S3932" s="226"/>
      <c r="T3932" s="676" t="s">
        <v>4687</v>
      </c>
      <c r="U3932" s="147"/>
      <c r="V3932" s="147"/>
      <c r="W3932" s="147"/>
      <c r="X3932" s="117"/>
    </row>
    <row r="3933" spans="1:24" ht="24" hidden="1" x14ac:dyDescent="0.2">
      <c r="A3933" s="167">
        <v>2</v>
      </c>
      <c r="B3933" s="647">
        <v>0</v>
      </c>
      <c r="C3933" s="647">
        <v>4</v>
      </c>
      <c r="D3933" s="647">
        <v>4</v>
      </c>
      <c r="E3933" s="163" t="s">
        <v>3862</v>
      </c>
      <c r="F3933" s="593" t="s">
        <v>4675</v>
      </c>
      <c r="G3933" s="143"/>
      <c r="H3933" s="162">
        <v>42295400</v>
      </c>
      <c r="I3933" s="145" t="s">
        <v>1715</v>
      </c>
      <c r="J3933" s="146"/>
      <c r="K3933" s="146"/>
      <c r="L3933" s="146"/>
      <c r="M3933" s="146"/>
      <c r="N3933" s="183"/>
      <c r="O3933" s="146"/>
      <c r="P3933" s="146"/>
      <c r="Q3933" s="146">
        <f t="shared" si="79"/>
        <v>0</v>
      </c>
      <c r="R3933" s="182" t="s">
        <v>4741</v>
      </c>
      <c r="S3933" s="226"/>
      <c r="T3933" s="676" t="s">
        <v>4687</v>
      </c>
      <c r="U3933" s="147"/>
      <c r="V3933" s="147"/>
      <c r="W3933" s="147"/>
      <c r="X3933" s="117"/>
    </row>
    <row r="3934" spans="1:24" ht="24" hidden="1" x14ac:dyDescent="0.2">
      <c r="A3934" s="167">
        <v>2</v>
      </c>
      <c r="B3934" s="647">
        <v>0</v>
      </c>
      <c r="C3934" s="647">
        <v>4</v>
      </c>
      <c r="D3934" s="647">
        <v>4</v>
      </c>
      <c r="E3934" s="163" t="s">
        <v>3862</v>
      </c>
      <c r="F3934" s="593" t="s">
        <v>4675</v>
      </c>
      <c r="G3934" s="143"/>
      <c r="H3934" s="162">
        <v>42295400</v>
      </c>
      <c r="I3934" s="145" t="s">
        <v>1716</v>
      </c>
      <c r="J3934" s="146"/>
      <c r="K3934" s="146"/>
      <c r="L3934" s="146"/>
      <c r="M3934" s="146"/>
      <c r="N3934" s="183"/>
      <c r="O3934" s="146"/>
      <c r="P3934" s="146"/>
      <c r="Q3934" s="146">
        <f t="shared" si="79"/>
        <v>0</v>
      </c>
      <c r="R3934" s="182" t="s">
        <v>4741</v>
      </c>
      <c r="S3934" s="226"/>
      <c r="T3934" s="676" t="s">
        <v>4687</v>
      </c>
      <c r="U3934" s="147"/>
      <c r="V3934" s="147"/>
      <c r="W3934" s="147"/>
      <c r="X3934" s="117"/>
    </row>
    <row r="3935" spans="1:24" ht="24" hidden="1" x14ac:dyDescent="0.2">
      <c r="A3935" s="167">
        <v>2</v>
      </c>
      <c r="B3935" s="647">
        <v>0</v>
      </c>
      <c r="C3935" s="647">
        <v>4</v>
      </c>
      <c r="D3935" s="647">
        <v>4</v>
      </c>
      <c r="E3935" s="163" t="s">
        <v>3862</v>
      </c>
      <c r="F3935" s="593" t="s">
        <v>4675</v>
      </c>
      <c r="G3935" s="143"/>
      <c r="H3935" s="162">
        <v>42295400</v>
      </c>
      <c r="I3935" s="145" t="s">
        <v>1491</v>
      </c>
      <c r="J3935" s="146"/>
      <c r="K3935" s="146"/>
      <c r="L3935" s="146"/>
      <c r="M3935" s="146"/>
      <c r="N3935" s="183"/>
      <c r="O3935" s="146"/>
      <c r="P3935" s="146"/>
      <c r="Q3935" s="146">
        <f t="shared" si="79"/>
        <v>0</v>
      </c>
      <c r="R3935" s="182" t="s">
        <v>4741</v>
      </c>
      <c r="S3935" s="226"/>
      <c r="T3935" s="676" t="s">
        <v>4687</v>
      </c>
      <c r="U3935" s="147"/>
      <c r="V3935" s="147"/>
      <c r="W3935" s="147"/>
      <c r="X3935" s="117"/>
    </row>
    <row r="3936" spans="1:24" ht="24" hidden="1" x14ac:dyDescent="0.2">
      <c r="A3936" s="167">
        <v>2</v>
      </c>
      <c r="B3936" s="647">
        <v>0</v>
      </c>
      <c r="C3936" s="647">
        <v>4</v>
      </c>
      <c r="D3936" s="647">
        <v>4</v>
      </c>
      <c r="E3936" s="163" t="s">
        <v>3862</v>
      </c>
      <c r="F3936" s="593" t="s">
        <v>4675</v>
      </c>
      <c r="G3936" s="143"/>
      <c r="H3936" s="162">
        <v>42295400</v>
      </c>
      <c r="I3936" s="145" t="s">
        <v>1492</v>
      </c>
      <c r="J3936" s="146"/>
      <c r="K3936" s="146"/>
      <c r="L3936" s="146"/>
      <c r="M3936" s="146"/>
      <c r="N3936" s="183"/>
      <c r="O3936" s="146"/>
      <c r="P3936" s="146"/>
      <c r="Q3936" s="146">
        <f t="shared" si="79"/>
        <v>0</v>
      </c>
      <c r="R3936" s="182" t="s">
        <v>4741</v>
      </c>
      <c r="S3936" s="226"/>
      <c r="T3936" s="676" t="s">
        <v>4687</v>
      </c>
      <c r="U3936" s="147"/>
      <c r="V3936" s="147"/>
      <c r="W3936" s="147"/>
      <c r="X3936" s="117"/>
    </row>
    <row r="3937" spans="1:35" ht="24" hidden="1" x14ac:dyDescent="0.2">
      <c r="A3937" s="167">
        <v>2</v>
      </c>
      <c r="B3937" s="647">
        <v>0</v>
      </c>
      <c r="C3937" s="647">
        <v>4</v>
      </c>
      <c r="D3937" s="647">
        <v>4</v>
      </c>
      <c r="E3937" s="163" t="s">
        <v>3862</v>
      </c>
      <c r="F3937" s="593" t="s">
        <v>4675</v>
      </c>
      <c r="G3937" s="143"/>
      <c r="H3937" s="162">
        <v>42295400</v>
      </c>
      <c r="I3937" s="145" t="s">
        <v>1493</v>
      </c>
      <c r="J3937" s="146"/>
      <c r="K3937" s="146"/>
      <c r="L3937" s="146"/>
      <c r="M3937" s="146"/>
      <c r="N3937" s="183"/>
      <c r="O3937" s="146"/>
      <c r="P3937" s="146"/>
      <c r="Q3937" s="146">
        <f t="shared" si="79"/>
        <v>0</v>
      </c>
      <c r="R3937" s="182" t="s">
        <v>4741</v>
      </c>
      <c r="S3937" s="226"/>
      <c r="T3937" s="676" t="s">
        <v>4687</v>
      </c>
      <c r="U3937" s="147"/>
      <c r="V3937" s="147"/>
      <c r="W3937" s="147"/>
      <c r="X3937" s="117"/>
    </row>
    <row r="3938" spans="1:35" ht="24" hidden="1" x14ac:dyDescent="0.2">
      <c r="A3938" s="167">
        <v>2</v>
      </c>
      <c r="B3938" s="647">
        <v>0</v>
      </c>
      <c r="C3938" s="647">
        <v>4</v>
      </c>
      <c r="D3938" s="647">
        <v>4</v>
      </c>
      <c r="E3938" s="163" t="s">
        <v>3862</v>
      </c>
      <c r="F3938" s="593" t="s">
        <v>4675</v>
      </c>
      <c r="G3938" s="143"/>
      <c r="H3938" s="162">
        <v>42295400</v>
      </c>
      <c r="I3938" s="145" t="s">
        <v>1494</v>
      </c>
      <c r="J3938" s="146"/>
      <c r="K3938" s="146"/>
      <c r="L3938" s="146"/>
      <c r="M3938" s="146"/>
      <c r="N3938" s="183"/>
      <c r="O3938" s="146"/>
      <c r="P3938" s="146"/>
      <c r="Q3938" s="146">
        <f t="shared" si="79"/>
        <v>0</v>
      </c>
      <c r="R3938" s="182" t="s">
        <v>4741</v>
      </c>
      <c r="S3938" s="226"/>
      <c r="T3938" s="676" t="s">
        <v>4687</v>
      </c>
      <c r="U3938" s="147"/>
      <c r="V3938" s="147"/>
      <c r="W3938" s="147"/>
      <c r="X3938" s="117"/>
    </row>
    <row r="3939" spans="1:35" ht="24" hidden="1" x14ac:dyDescent="0.2">
      <c r="A3939" s="167">
        <v>2</v>
      </c>
      <c r="B3939" s="647">
        <v>0</v>
      </c>
      <c r="C3939" s="647">
        <v>4</v>
      </c>
      <c r="D3939" s="647">
        <v>4</v>
      </c>
      <c r="E3939" s="163" t="s">
        <v>3862</v>
      </c>
      <c r="F3939" s="593" t="s">
        <v>4675</v>
      </c>
      <c r="G3939" s="143"/>
      <c r="H3939" s="162">
        <v>42295400</v>
      </c>
      <c r="I3939" s="145" t="s">
        <v>743</v>
      </c>
      <c r="J3939" s="146"/>
      <c r="K3939" s="146"/>
      <c r="L3939" s="146"/>
      <c r="M3939" s="146"/>
      <c r="N3939" s="183"/>
      <c r="O3939" s="146"/>
      <c r="P3939" s="146"/>
      <c r="Q3939" s="146">
        <f t="shared" si="79"/>
        <v>0</v>
      </c>
      <c r="R3939" s="182" t="s">
        <v>4741</v>
      </c>
      <c r="S3939" s="226"/>
      <c r="T3939" s="676" t="s">
        <v>4687</v>
      </c>
      <c r="U3939" s="147"/>
      <c r="V3939" s="147"/>
      <c r="W3939" s="147"/>
      <c r="X3939" s="117"/>
    </row>
    <row r="3940" spans="1:35" ht="24" hidden="1" x14ac:dyDescent="0.2">
      <c r="A3940" s="167">
        <v>2</v>
      </c>
      <c r="B3940" s="647">
        <v>0</v>
      </c>
      <c r="C3940" s="647">
        <v>4</v>
      </c>
      <c r="D3940" s="647">
        <v>4</v>
      </c>
      <c r="E3940" s="163" t="s">
        <v>3862</v>
      </c>
      <c r="F3940" s="593" t="s">
        <v>4675</v>
      </c>
      <c r="G3940" s="143"/>
      <c r="H3940" s="162">
        <v>42295400</v>
      </c>
      <c r="I3940" s="145" t="s">
        <v>744</v>
      </c>
      <c r="J3940" s="146"/>
      <c r="K3940" s="146"/>
      <c r="L3940" s="146"/>
      <c r="M3940" s="146"/>
      <c r="N3940" s="183"/>
      <c r="O3940" s="146"/>
      <c r="P3940" s="146"/>
      <c r="Q3940" s="146">
        <f t="shared" si="79"/>
        <v>0</v>
      </c>
      <c r="R3940" s="182" t="s">
        <v>4741</v>
      </c>
      <c r="S3940" s="226"/>
      <c r="T3940" s="676" t="s">
        <v>4687</v>
      </c>
      <c r="U3940" s="147"/>
      <c r="V3940" s="147"/>
      <c r="W3940" s="147"/>
      <c r="X3940" s="117"/>
    </row>
    <row r="3941" spans="1:35" ht="24" hidden="1" x14ac:dyDescent="0.2">
      <c r="A3941" s="167">
        <v>2</v>
      </c>
      <c r="B3941" s="647">
        <v>0</v>
      </c>
      <c r="C3941" s="647">
        <v>4</v>
      </c>
      <c r="D3941" s="647">
        <v>4</v>
      </c>
      <c r="E3941" s="163" t="s">
        <v>3862</v>
      </c>
      <c r="F3941" s="593" t="s">
        <v>4675</v>
      </c>
      <c r="G3941" s="143"/>
      <c r="H3941" s="162">
        <v>42295400</v>
      </c>
      <c r="I3941" s="145" t="s">
        <v>2891</v>
      </c>
      <c r="J3941" s="146"/>
      <c r="K3941" s="146"/>
      <c r="L3941" s="146"/>
      <c r="M3941" s="146"/>
      <c r="N3941" s="183"/>
      <c r="O3941" s="146"/>
      <c r="P3941" s="146"/>
      <c r="Q3941" s="146">
        <f t="shared" si="79"/>
        <v>0</v>
      </c>
      <c r="R3941" s="182" t="s">
        <v>4741</v>
      </c>
      <c r="S3941" s="226"/>
      <c r="T3941" s="676" t="s">
        <v>4687</v>
      </c>
      <c r="U3941" s="147"/>
      <c r="V3941" s="147"/>
      <c r="W3941" s="147"/>
      <c r="X3941" s="117"/>
    </row>
    <row r="3942" spans="1:35" ht="24" hidden="1" x14ac:dyDescent="0.2">
      <c r="A3942" s="167">
        <v>2</v>
      </c>
      <c r="B3942" s="647">
        <v>0</v>
      </c>
      <c r="C3942" s="647">
        <v>4</v>
      </c>
      <c r="D3942" s="647">
        <v>4</v>
      </c>
      <c r="E3942" s="163" t="s">
        <v>3862</v>
      </c>
      <c r="F3942" s="593" t="s">
        <v>4675</v>
      </c>
      <c r="G3942" s="143"/>
      <c r="H3942" s="162">
        <v>42295400</v>
      </c>
      <c r="I3942" s="145" t="s">
        <v>1495</v>
      </c>
      <c r="J3942" s="146"/>
      <c r="K3942" s="146"/>
      <c r="L3942" s="146"/>
      <c r="M3942" s="146"/>
      <c r="N3942" s="183"/>
      <c r="O3942" s="146"/>
      <c r="P3942" s="146"/>
      <c r="Q3942" s="146">
        <f t="shared" si="79"/>
        <v>0</v>
      </c>
      <c r="R3942" s="182" t="s">
        <v>4741</v>
      </c>
      <c r="S3942" s="226"/>
      <c r="T3942" s="676" t="s">
        <v>4687</v>
      </c>
      <c r="U3942" s="147"/>
      <c r="V3942" s="147"/>
      <c r="W3942" s="147"/>
      <c r="X3942" s="117"/>
    </row>
    <row r="3943" spans="1:35" ht="24" hidden="1" x14ac:dyDescent="0.2">
      <c r="A3943" s="167">
        <v>2</v>
      </c>
      <c r="B3943" s="647">
        <v>0</v>
      </c>
      <c r="C3943" s="647">
        <v>4</v>
      </c>
      <c r="D3943" s="647">
        <v>4</v>
      </c>
      <c r="E3943" s="163" t="s">
        <v>3862</v>
      </c>
      <c r="F3943" s="593" t="s">
        <v>4675</v>
      </c>
      <c r="G3943" s="143"/>
      <c r="H3943" s="162">
        <v>42295400</v>
      </c>
      <c r="I3943" s="145" t="s">
        <v>1487</v>
      </c>
      <c r="J3943" s="146"/>
      <c r="K3943" s="146"/>
      <c r="L3943" s="146"/>
      <c r="M3943" s="146"/>
      <c r="N3943" s="183"/>
      <c r="O3943" s="146"/>
      <c r="P3943" s="146"/>
      <c r="Q3943" s="146">
        <f t="shared" si="79"/>
        <v>0</v>
      </c>
      <c r="R3943" s="182" t="s">
        <v>4741</v>
      </c>
      <c r="S3943" s="226"/>
      <c r="T3943" s="676" t="s">
        <v>4687</v>
      </c>
      <c r="U3943" s="147"/>
      <c r="V3943" s="147"/>
      <c r="W3943" s="147"/>
      <c r="X3943" s="117"/>
    </row>
    <row r="3944" spans="1:35" ht="24" hidden="1" x14ac:dyDescent="0.2">
      <c r="A3944" s="167">
        <v>2</v>
      </c>
      <c r="B3944" s="647">
        <v>0</v>
      </c>
      <c r="C3944" s="647">
        <v>4</v>
      </c>
      <c r="D3944" s="647">
        <v>4</v>
      </c>
      <c r="E3944" s="163" t="s">
        <v>3862</v>
      </c>
      <c r="F3944" s="593" t="s">
        <v>4675</v>
      </c>
      <c r="G3944" s="143"/>
      <c r="H3944" s="162">
        <v>42295400</v>
      </c>
      <c r="I3944" s="145" t="s">
        <v>2892</v>
      </c>
      <c r="J3944" s="146"/>
      <c r="K3944" s="146"/>
      <c r="L3944" s="146"/>
      <c r="M3944" s="146"/>
      <c r="N3944" s="183"/>
      <c r="O3944" s="146"/>
      <c r="P3944" s="146"/>
      <c r="Q3944" s="146">
        <f t="shared" si="79"/>
        <v>0</v>
      </c>
      <c r="R3944" s="182" t="s">
        <v>4741</v>
      </c>
      <c r="S3944" s="226"/>
      <c r="T3944" s="676" t="s">
        <v>4687</v>
      </c>
      <c r="U3944" s="147"/>
      <c r="V3944" s="147"/>
      <c r="W3944" s="147"/>
      <c r="X3944" s="117"/>
    </row>
    <row r="3945" spans="1:35" s="172" customFormat="1" ht="24" hidden="1" x14ac:dyDescent="0.2">
      <c r="A3945" s="167">
        <v>2</v>
      </c>
      <c r="B3945" s="647">
        <v>0</v>
      </c>
      <c r="C3945" s="647">
        <v>4</v>
      </c>
      <c r="D3945" s="647">
        <v>4</v>
      </c>
      <c r="E3945" s="163" t="s">
        <v>3862</v>
      </c>
      <c r="F3945" s="593" t="s">
        <v>4675</v>
      </c>
      <c r="G3945" s="143"/>
      <c r="H3945" s="162">
        <v>42295400</v>
      </c>
      <c r="I3945" s="180" t="s">
        <v>2893</v>
      </c>
      <c r="J3945" s="169"/>
      <c r="K3945" s="169"/>
      <c r="L3945" s="169"/>
      <c r="M3945" s="146"/>
      <c r="N3945" s="184"/>
      <c r="O3945" s="169"/>
      <c r="P3945" s="146"/>
      <c r="Q3945" s="146">
        <f t="shared" si="79"/>
        <v>0</v>
      </c>
      <c r="R3945" s="182" t="s">
        <v>4741</v>
      </c>
      <c r="S3945" s="226"/>
      <c r="T3945" s="676" t="s">
        <v>4687</v>
      </c>
      <c r="U3945" s="170"/>
      <c r="V3945" s="170"/>
      <c r="W3945" s="170"/>
      <c r="X3945" s="117"/>
      <c r="Y3945" s="171"/>
      <c r="Z3945" s="171"/>
      <c r="AA3945" s="171"/>
      <c r="AB3945" s="171"/>
      <c r="AC3945" s="171"/>
      <c r="AD3945" s="171"/>
      <c r="AE3945" s="171"/>
      <c r="AF3945" s="171"/>
      <c r="AG3945" s="171"/>
      <c r="AH3945" s="171"/>
      <c r="AI3945" s="171"/>
    </row>
    <row r="3946" spans="1:35" ht="24" hidden="1" x14ac:dyDescent="0.2">
      <c r="A3946" s="167">
        <v>2</v>
      </c>
      <c r="B3946" s="647">
        <v>0</v>
      </c>
      <c r="C3946" s="647">
        <v>4</v>
      </c>
      <c r="D3946" s="647">
        <v>4</v>
      </c>
      <c r="E3946" s="163" t="s">
        <v>3862</v>
      </c>
      <c r="F3946" s="593" t="s">
        <v>4675</v>
      </c>
      <c r="G3946" s="143"/>
      <c r="H3946" s="162">
        <v>42310000</v>
      </c>
      <c r="I3946" s="145" t="s">
        <v>1488</v>
      </c>
      <c r="J3946" s="146"/>
      <c r="K3946" s="146"/>
      <c r="L3946" s="146"/>
      <c r="M3946" s="146"/>
      <c r="N3946" s="183"/>
      <c r="O3946" s="146"/>
      <c r="P3946" s="146"/>
      <c r="Q3946" s="146">
        <f t="shared" si="79"/>
        <v>0</v>
      </c>
      <c r="R3946" s="182" t="s">
        <v>4741</v>
      </c>
      <c r="S3946" s="226"/>
      <c r="T3946" s="676" t="s">
        <v>4687</v>
      </c>
      <c r="U3946" s="147"/>
      <c r="V3946" s="147"/>
      <c r="W3946" s="147"/>
      <c r="X3946" s="117"/>
    </row>
    <row r="3947" spans="1:35" ht="24" hidden="1" x14ac:dyDescent="0.2">
      <c r="A3947" s="167">
        <v>2</v>
      </c>
      <c r="B3947" s="647">
        <v>0</v>
      </c>
      <c r="C3947" s="647">
        <v>4</v>
      </c>
      <c r="D3947" s="647">
        <v>4</v>
      </c>
      <c r="E3947" s="163" t="s">
        <v>3862</v>
      </c>
      <c r="F3947" s="593" t="s">
        <v>4675</v>
      </c>
      <c r="G3947" s="143"/>
      <c r="H3947" s="162">
        <v>42310000</v>
      </c>
      <c r="I3947" s="145" t="s">
        <v>1489</v>
      </c>
      <c r="J3947" s="146"/>
      <c r="K3947" s="146"/>
      <c r="L3947" s="146"/>
      <c r="M3947" s="146"/>
      <c r="N3947" s="183"/>
      <c r="O3947" s="146"/>
      <c r="P3947" s="146"/>
      <c r="Q3947" s="146">
        <f t="shared" si="79"/>
        <v>0</v>
      </c>
      <c r="R3947" s="182" t="s">
        <v>4741</v>
      </c>
      <c r="S3947" s="226"/>
      <c r="T3947" s="676" t="s">
        <v>4687</v>
      </c>
      <c r="U3947" s="147"/>
      <c r="V3947" s="147"/>
      <c r="W3947" s="147"/>
      <c r="X3947" s="117"/>
    </row>
    <row r="3948" spans="1:35" ht="24" hidden="1" x14ac:dyDescent="0.2">
      <c r="A3948" s="167">
        <v>2</v>
      </c>
      <c r="B3948" s="647">
        <v>0</v>
      </c>
      <c r="C3948" s="647">
        <v>4</v>
      </c>
      <c r="D3948" s="647">
        <v>4</v>
      </c>
      <c r="E3948" s="163" t="s">
        <v>3862</v>
      </c>
      <c r="F3948" s="593" t="s">
        <v>4675</v>
      </c>
      <c r="G3948" s="143"/>
      <c r="H3948" s="162">
        <v>42310000</v>
      </c>
      <c r="I3948" s="145" t="s">
        <v>2894</v>
      </c>
      <c r="J3948" s="146"/>
      <c r="K3948" s="146"/>
      <c r="L3948" s="146"/>
      <c r="M3948" s="146"/>
      <c r="N3948" s="183"/>
      <c r="O3948" s="146"/>
      <c r="P3948" s="146"/>
      <c r="Q3948" s="146">
        <f t="shared" si="79"/>
        <v>0</v>
      </c>
      <c r="R3948" s="182" t="s">
        <v>4741</v>
      </c>
      <c r="S3948" s="226"/>
      <c r="T3948" s="676" t="s">
        <v>4687</v>
      </c>
      <c r="U3948" s="147"/>
      <c r="V3948" s="147"/>
      <c r="W3948" s="147"/>
      <c r="X3948" s="117"/>
    </row>
    <row r="3949" spans="1:35" ht="23.45" hidden="1" customHeight="1" x14ac:dyDescent="0.2">
      <c r="A3949" s="167">
        <v>2</v>
      </c>
      <c r="B3949" s="647">
        <v>0</v>
      </c>
      <c r="C3949" s="647">
        <v>4</v>
      </c>
      <c r="D3949" s="647">
        <v>4</v>
      </c>
      <c r="E3949" s="163" t="s">
        <v>3862</v>
      </c>
      <c r="F3949" s="593" t="s">
        <v>4675</v>
      </c>
      <c r="G3949" s="143"/>
      <c r="H3949" s="162">
        <v>42180000</v>
      </c>
      <c r="I3949" s="145" t="s">
        <v>1490</v>
      </c>
      <c r="J3949" s="146"/>
      <c r="K3949" s="146"/>
      <c r="L3949" s="146"/>
      <c r="M3949" s="146"/>
      <c r="N3949" s="183"/>
      <c r="O3949" s="146"/>
      <c r="P3949" s="146"/>
      <c r="Q3949" s="146">
        <f t="shared" si="79"/>
        <v>0</v>
      </c>
      <c r="R3949" s="182" t="s">
        <v>4741</v>
      </c>
      <c r="S3949" s="226"/>
      <c r="T3949" s="676" t="s">
        <v>4687</v>
      </c>
      <c r="U3949" s="147"/>
      <c r="V3949" s="147"/>
      <c r="W3949" s="147"/>
      <c r="X3949" s="117"/>
    </row>
    <row r="3950" spans="1:35" ht="23.45" hidden="1" customHeight="1" x14ac:dyDescent="0.2">
      <c r="A3950" s="167">
        <v>2</v>
      </c>
      <c r="B3950" s="647">
        <v>0</v>
      </c>
      <c r="C3950" s="647">
        <v>4</v>
      </c>
      <c r="D3950" s="647">
        <v>4</v>
      </c>
      <c r="E3950" s="163" t="s">
        <v>3862</v>
      </c>
      <c r="F3950" s="593" t="s">
        <v>4675</v>
      </c>
      <c r="G3950" s="143"/>
      <c r="H3950" s="162">
        <v>42180000</v>
      </c>
      <c r="I3950" s="145" t="s">
        <v>2106</v>
      </c>
      <c r="J3950" s="146"/>
      <c r="K3950" s="146"/>
      <c r="L3950" s="146"/>
      <c r="M3950" s="146"/>
      <c r="N3950" s="183"/>
      <c r="O3950" s="146"/>
      <c r="P3950" s="146"/>
      <c r="Q3950" s="146">
        <f t="shared" si="79"/>
        <v>0</v>
      </c>
      <c r="R3950" s="182" t="s">
        <v>4741</v>
      </c>
      <c r="S3950" s="226"/>
      <c r="T3950" s="676" t="s">
        <v>4687</v>
      </c>
      <c r="U3950" s="147"/>
      <c r="V3950" s="147"/>
      <c r="W3950" s="147"/>
      <c r="X3950" s="117"/>
    </row>
    <row r="3951" spans="1:35" ht="24" hidden="1" x14ac:dyDescent="0.2">
      <c r="A3951" s="167">
        <v>2</v>
      </c>
      <c r="B3951" s="647">
        <v>0</v>
      </c>
      <c r="C3951" s="647">
        <v>4</v>
      </c>
      <c r="D3951" s="647">
        <v>4</v>
      </c>
      <c r="E3951" s="163" t="s">
        <v>3862</v>
      </c>
      <c r="F3951" s="593" t="s">
        <v>4675</v>
      </c>
      <c r="G3951" s="143"/>
      <c r="H3951" s="162">
        <v>42180000</v>
      </c>
      <c r="I3951" s="145" t="s">
        <v>2107</v>
      </c>
      <c r="J3951" s="146"/>
      <c r="K3951" s="146"/>
      <c r="L3951" s="146"/>
      <c r="M3951" s="146"/>
      <c r="N3951" s="183"/>
      <c r="O3951" s="146"/>
      <c r="P3951" s="146"/>
      <c r="Q3951" s="146">
        <f t="shared" si="79"/>
        <v>0</v>
      </c>
      <c r="R3951" s="182" t="s">
        <v>4741</v>
      </c>
      <c r="S3951" s="226"/>
      <c r="T3951" s="676" t="s">
        <v>4687</v>
      </c>
      <c r="U3951" s="147"/>
      <c r="V3951" s="147"/>
      <c r="W3951" s="147"/>
      <c r="X3951" s="117"/>
    </row>
    <row r="3952" spans="1:35" ht="24" hidden="1" x14ac:dyDescent="0.2">
      <c r="A3952" s="167">
        <v>2</v>
      </c>
      <c r="B3952" s="647">
        <v>0</v>
      </c>
      <c r="C3952" s="647">
        <v>4</v>
      </c>
      <c r="D3952" s="647">
        <v>4</v>
      </c>
      <c r="E3952" s="163" t="s">
        <v>3862</v>
      </c>
      <c r="F3952" s="593" t="s">
        <v>4675</v>
      </c>
      <c r="G3952" s="143"/>
      <c r="H3952" s="162">
        <v>42180000</v>
      </c>
      <c r="I3952" s="179"/>
      <c r="J3952" s="146"/>
      <c r="K3952" s="146"/>
      <c r="L3952" s="146"/>
      <c r="M3952" s="146"/>
      <c r="N3952" s="183"/>
      <c r="O3952" s="146"/>
      <c r="P3952" s="146"/>
      <c r="Q3952" s="146">
        <f t="shared" si="79"/>
        <v>0</v>
      </c>
      <c r="R3952" s="182" t="s">
        <v>4741</v>
      </c>
      <c r="S3952" s="226"/>
      <c r="T3952" s="676" t="s">
        <v>4687</v>
      </c>
      <c r="U3952" s="147"/>
      <c r="V3952" s="147"/>
      <c r="W3952" s="147"/>
      <c r="X3952" s="117"/>
    </row>
    <row r="3953" spans="1:35" s="172" customFormat="1" ht="24" hidden="1" x14ac:dyDescent="0.2">
      <c r="A3953" s="167">
        <v>2</v>
      </c>
      <c r="B3953" s="647">
        <v>0</v>
      </c>
      <c r="C3953" s="647">
        <v>4</v>
      </c>
      <c r="D3953" s="647">
        <v>4</v>
      </c>
      <c r="E3953" s="163" t="s">
        <v>3862</v>
      </c>
      <c r="F3953" s="593" t="s">
        <v>4675</v>
      </c>
      <c r="G3953" s="143"/>
      <c r="H3953" s="162">
        <v>42180000</v>
      </c>
      <c r="I3953" s="180" t="s">
        <v>745</v>
      </c>
      <c r="J3953" s="169"/>
      <c r="K3953" s="169"/>
      <c r="L3953" s="169"/>
      <c r="M3953" s="146"/>
      <c r="N3953" s="184"/>
      <c r="O3953" s="169"/>
      <c r="P3953" s="146"/>
      <c r="Q3953" s="146">
        <f t="shared" si="79"/>
        <v>0</v>
      </c>
      <c r="R3953" s="182" t="s">
        <v>4741</v>
      </c>
      <c r="S3953" s="226"/>
      <c r="T3953" s="676" t="s">
        <v>4687</v>
      </c>
      <c r="U3953" s="170"/>
      <c r="V3953" s="170"/>
      <c r="W3953" s="170"/>
      <c r="X3953" s="117"/>
      <c r="Y3953" s="171"/>
      <c r="Z3953" s="171"/>
      <c r="AA3953" s="171"/>
      <c r="AB3953" s="171"/>
      <c r="AC3953" s="171"/>
      <c r="AD3953" s="171"/>
      <c r="AE3953" s="171"/>
      <c r="AF3953" s="171"/>
      <c r="AG3953" s="171"/>
      <c r="AH3953" s="171"/>
      <c r="AI3953" s="171"/>
    </row>
    <row r="3954" spans="1:35" ht="24" hidden="1" x14ac:dyDescent="0.2">
      <c r="A3954" s="167">
        <v>2</v>
      </c>
      <c r="B3954" s="647">
        <v>0</v>
      </c>
      <c r="C3954" s="647">
        <v>4</v>
      </c>
      <c r="D3954" s="647">
        <v>4</v>
      </c>
      <c r="E3954" s="163" t="s">
        <v>3862</v>
      </c>
      <c r="F3954" s="593" t="s">
        <v>4675</v>
      </c>
      <c r="G3954" s="143"/>
      <c r="H3954" s="162">
        <v>42180000</v>
      </c>
      <c r="I3954" s="145" t="s">
        <v>2110</v>
      </c>
      <c r="J3954" s="146"/>
      <c r="K3954" s="146"/>
      <c r="L3954" s="146"/>
      <c r="M3954" s="146"/>
      <c r="N3954" s="183"/>
      <c r="O3954" s="146"/>
      <c r="P3954" s="146"/>
      <c r="Q3954" s="146">
        <f t="shared" si="79"/>
        <v>0</v>
      </c>
      <c r="R3954" s="182" t="s">
        <v>4741</v>
      </c>
      <c r="S3954" s="226"/>
      <c r="T3954" s="676" t="s">
        <v>4687</v>
      </c>
      <c r="U3954" s="147"/>
      <c r="V3954" s="147"/>
      <c r="W3954" s="147"/>
      <c r="X3954" s="117"/>
    </row>
    <row r="3955" spans="1:35" ht="24" hidden="1" x14ac:dyDescent="0.2">
      <c r="A3955" s="167">
        <v>2</v>
      </c>
      <c r="B3955" s="647">
        <v>0</v>
      </c>
      <c r="C3955" s="647">
        <v>4</v>
      </c>
      <c r="D3955" s="647">
        <v>4</v>
      </c>
      <c r="E3955" s="163" t="s">
        <v>3862</v>
      </c>
      <c r="F3955" s="593" t="s">
        <v>4675</v>
      </c>
      <c r="G3955" s="143"/>
      <c r="H3955" s="162">
        <v>42180000</v>
      </c>
      <c r="I3955" s="145" t="s">
        <v>746</v>
      </c>
      <c r="J3955" s="146"/>
      <c r="K3955" s="146"/>
      <c r="L3955" s="146"/>
      <c r="M3955" s="146"/>
      <c r="N3955" s="183"/>
      <c r="O3955" s="146"/>
      <c r="P3955" s="146"/>
      <c r="Q3955" s="146">
        <f t="shared" si="79"/>
        <v>0</v>
      </c>
      <c r="R3955" s="182" t="s">
        <v>4741</v>
      </c>
      <c r="S3955" s="226"/>
      <c r="T3955" s="676" t="s">
        <v>4687</v>
      </c>
      <c r="U3955" s="147"/>
      <c r="V3955" s="147"/>
      <c r="W3955" s="147"/>
      <c r="X3955" s="117"/>
    </row>
    <row r="3956" spans="1:35" ht="24" hidden="1" x14ac:dyDescent="0.2">
      <c r="A3956" s="167">
        <v>2</v>
      </c>
      <c r="B3956" s="647">
        <v>0</v>
      </c>
      <c r="C3956" s="647">
        <v>4</v>
      </c>
      <c r="D3956" s="647">
        <v>4</v>
      </c>
      <c r="E3956" s="163" t="s">
        <v>3862</v>
      </c>
      <c r="F3956" s="593" t="s">
        <v>4675</v>
      </c>
      <c r="G3956" s="143"/>
      <c r="H3956" s="162">
        <v>42180000</v>
      </c>
      <c r="I3956" s="145" t="s">
        <v>2111</v>
      </c>
      <c r="J3956" s="146"/>
      <c r="K3956" s="146"/>
      <c r="L3956" s="146"/>
      <c r="M3956" s="146"/>
      <c r="N3956" s="183"/>
      <c r="O3956" s="146"/>
      <c r="P3956" s="146"/>
      <c r="Q3956" s="146">
        <f t="shared" si="79"/>
        <v>0</v>
      </c>
      <c r="R3956" s="182" t="s">
        <v>4741</v>
      </c>
      <c r="S3956" s="226"/>
      <c r="T3956" s="676" t="s">
        <v>4687</v>
      </c>
      <c r="U3956" s="147"/>
      <c r="V3956" s="147"/>
      <c r="W3956" s="147"/>
      <c r="X3956" s="117"/>
    </row>
    <row r="3957" spans="1:35" ht="24" hidden="1" x14ac:dyDescent="0.2">
      <c r="A3957" s="167">
        <v>2</v>
      </c>
      <c r="B3957" s="647">
        <v>0</v>
      </c>
      <c r="C3957" s="647">
        <v>4</v>
      </c>
      <c r="D3957" s="647">
        <v>4</v>
      </c>
      <c r="E3957" s="163" t="s">
        <v>3862</v>
      </c>
      <c r="F3957" s="593" t="s">
        <v>4675</v>
      </c>
      <c r="G3957" s="143"/>
      <c r="H3957" s="162">
        <v>42180000</v>
      </c>
      <c r="I3957" s="145" t="s">
        <v>2112</v>
      </c>
      <c r="J3957" s="146"/>
      <c r="K3957" s="146"/>
      <c r="L3957" s="146"/>
      <c r="M3957" s="146"/>
      <c r="N3957" s="183"/>
      <c r="O3957" s="146"/>
      <c r="P3957" s="146"/>
      <c r="Q3957" s="146">
        <f t="shared" si="79"/>
        <v>0</v>
      </c>
      <c r="R3957" s="182" t="s">
        <v>4741</v>
      </c>
      <c r="S3957" s="226"/>
      <c r="T3957" s="676" t="s">
        <v>4687</v>
      </c>
      <c r="U3957" s="147"/>
      <c r="V3957" s="147"/>
      <c r="W3957" s="147"/>
      <c r="X3957" s="117"/>
    </row>
    <row r="3958" spans="1:35" ht="24" hidden="1" x14ac:dyDescent="0.2">
      <c r="A3958" s="167">
        <v>2</v>
      </c>
      <c r="B3958" s="647">
        <v>0</v>
      </c>
      <c r="C3958" s="647">
        <v>4</v>
      </c>
      <c r="D3958" s="647">
        <v>4</v>
      </c>
      <c r="E3958" s="163" t="s">
        <v>3862</v>
      </c>
      <c r="F3958" s="593" t="s">
        <v>4675</v>
      </c>
      <c r="G3958" s="143"/>
      <c r="H3958" s="162">
        <v>42180000</v>
      </c>
      <c r="I3958" s="145" t="s">
        <v>2113</v>
      </c>
      <c r="J3958" s="146"/>
      <c r="K3958" s="146"/>
      <c r="L3958" s="146"/>
      <c r="M3958" s="146"/>
      <c r="N3958" s="183"/>
      <c r="O3958" s="146"/>
      <c r="P3958" s="146"/>
      <c r="Q3958" s="146">
        <f t="shared" si="79"/>
        <v>0</v>
      </c>
      <c r="R3958" s="182" t="s">
        <v>4741</v>
      </c>
      <c r="S3958" s="226"/>
      <c r="T3958" s="676" t="s">
        <v>4687</v>
      </c>
      <c r="U3958" s="147"/>
      <c r="V3958" s="147"/>
      <c r="W3958" s="147"/>
      <c r="X3958" s="117"/>
    </row>
    <row r="3959" spans="1:35" ht="24" hidden="1" x14ac:dyDescent="0.2">
      <c r="A3959" s="167">
        <v>2</v>
      </c>
      <c r="B3959" s="647">
        <v>0</v>
      </c>
      <c r="C3959" s="647">
        <v>4</v>
      </c>
      <c r="D3959" s="647">
        <v>4</v>
      </c>
      <c r="E3959" s="163" t="s">
        <v>3862</v>
      </c>
      <c r="F3959" s="593" t="s">
        <v>4675</v>
      </c>
      <c r="G3959" s="143"/>
      <c r="H3959" s="162">
        <v>42180000</v>
      </c>
      <c r="I3959" s="145" t="s">
        <v>2114</v>
      </c>
      <c r="J3959" s="146"/>
      <c r="K3959" s="146"/>
      <c r="L3959" s="146"/>
      <c r="M3959" s="146"/>
      <c r="N3959" s="183"/>
      <c r="O3959" s="146"/>
      <c r="P3959" s="146"/>
      <c r="Q3959" s="146">
        <f t="shared" si="79"/>
        <v>0</v>
      </c>
      <c r="R3959" s="182" t="s">
        <v>4741</v>
      </c>
      <c r="S3959" s="226"/>
      <c r="T3959" s="676" t="s">
        <v>4687</v>
      </c>
      <c r="U3959" s="147"/>
      <c r="V3959" s="147"/>
      <c r="W3959" s="147"/>
      <c r="X3959" s="117"/>
    </row>
    <row r="3960" spans="1:35" ht="24" hidden="1" x14ac:dyDescent="0.2">
      <c r="A3960" s="167">
        <v>2</v>
      </c>
      <c r="B3960" s="647">
        <v>0</v>
      </c>
      <c r="C3960" s="647">
        <v>4</v>
      </c>
      <c r="D3960" s="647">
        <v>4</v>
      </c>
      <c r="E3960" s="163" t="s">
        <v>3862</v>
      </c>
      <c r="F3960" s="593" t="s">
        <v>4675</v>
      </c>
      <c r="G3960" s="143"/>
      <c r="H3960" s="162">
        <v>42180000</v>
      </c>
      <c r="I3960" s="145" t="s">
        <v>2115</v>
      </c>
      <c r="J3960" s="146"/>
      <c r="K3960" s="146"/>
      <c r="L3960" s="146"/>
      <c r="M3960" s="146"/>
      <c r="N3960" s="183"/>
      <c r="O3960" s="146"/>
      <c r="P3960" s="146"/>
      <c r="Q3960" s="146">
        <f t="shared" si="79"/>
        <v>0</v>
      </c>
      <c r="R3960" s="182" t="s">
        <v>4741</v>
      </c>
      <c r="S3960" s="226"/>
      <c r="T3960" s="676" t="s">
        <v>4687</v>
      </c>
      <c r="U3960" s="147"/>
      <c r="V3960" s="147"/>
      <c r="W3960" s="147"/>
      <c r="X3960" s="117"/>
    </row>
    <row r="3961" spans="1:35" ht="24" hidden="1" x14ac:dyDescent="0.2">
      <c r="A3961" s="167">
        <v>2</v>
      </c>
      <c r="B3961" s="647">
        <v>0</v>
      </c>
      <c r="C3961" s="647">
        <v>4</v>
      </c>
      <c r="D3961" s="647">
        <v>4</v>
      </c>
      <c r="E3961" s="163" t="s">
        <v>3862</v>
      </c>
      <c r="F3961" s="593" t="s">
        <v>4675</v>
      </c>
      <c r="G3961" s="143"/>
      <c r="H3961" s="162">
        <v>42180000</v>
      </c>
      <c r="I3961" s="145" t="s">
        <v>2116</v>
      </c>
      <c r="J3961" s="146"/>
      <c r="K3961" s="146"/>
      <c r="L3961" s="146"/>
      <c r="M3961" s="146"/>
      <c r="N3961" s="183"/>
      <c r="O3961" s="146"/>
      <c r="P3961" s="146"/>
      <c r="Q3961" s="146">
        <f t="shared" si="79"/>
        <v>0</v>
      </c>
      <c r="R3961" s="182" t="s">
        <v>4741</v>
      </c>
      <c r="S3961" s="226"/>
      <c r="T3961" s="676" t="s">
        <v>4687</v>
      </c>
      <c r="U3961" s="147"/>
      <c r="V3961" s="147"/>
      <c r="W3961" s="147"/>
      <c r="X3961" s="117"/>
    </row>
    <row r="3962" spans="1:35" ht="24" hidden="1" x14ac:dyDescent="0.2">
      <c r="A3962" s="167">
        <v>2</v>
      </c>
      <c r="B3962" s="647">
        <v>0</v>
      </c>
      <c r="C3962" s="647">
        <v>4</v>
      </c>
      <c r="D3962" s="647">
        <v>4</v>
      </c>
      <c r="E3962" s="163" t="s">
        <v>3862</v>
      </c>
      <c r="F3962" s="593" t="s">
        <v>4675</v>
      </c>
      <c r="G3962" s="143"/>
      <c r="H3962" s="162">
        <v>42180000</v>
      </c>
      <c r="I3962" s="145" t="s">
        <v>2117</v>
      </c>
      <c r="J3962" s="146"/>
      <c r="K3962" s="146"/>
      <c r="L3962" s="146"/>
      <c r="M3962" s="146"/>
      <c r="N3962" s="183"/>
      <c r="O3962" s="146"/>
      <c r="P3962" s="146"/>
      <c r="Q3962" s="146">
        <f t="shared" si="79"/>
        <v>0</v>
      </c>
      <c r="R3962" s="182" t="s">
        <v>4741</v>
      </c>
      <c r="S3962" s="226"/>
      <c r="T3962" s="676" t="s">
        <v>4687</v>
      </c>
      <c r="U3962" s="147"/>
      <c r="V3962" s="147"/>
      <c r="W3962" s="147"/>
      <c r="X3962" s="117"/>
    </row>
    <row r="3963" spans="1:35" ht="24" hidden="1" x14ac:dyDescent="0.2">
      <c r="A3963" s="167">
        <v>2</v>
      </c>
      <c r="B3963" s="647">
        <v>0</v>
      </c>
      <c r="C3963" s="647">
        <v>4</v>
      </c>
      <c r="D3963" s="647">
        <v>4</v>
      </c>
      <c r="E3963" s="163" t="s">
        <v>3862</v>
      </c>
      <c r="F3963" s="593" t="s">
        <v>4675</v>
      </c>
      <c r="G3963" s="143"/>
      <c r="H3963" s="162">
        <v>42180000</v>
      </c>
      <c r="I3963" s="145" t="s">
        <v>1528</v>
      </c>
      <c r="J3963" s="146"/>
      <c r="K3963" s="146"/>
      <c r="L3963" s="146"/>
      <c r="M3963" s="146"/>
      <c r="N3963" s="183"/>
      <c r="O3963" s="146"/>
      <c r="P3963" s="146"/>
      <c r="Q3963" s="146">
        <f t="shared" si="79"/>
        <v>0</v>
      </c>
      <c r="R3963" s="182" t="s">
        <v>4741</v>
      </c>
      <c r="S3963" s="226"/>
      <c r="T3963" s="676" t="s">
        <v>4687</v>
      </c>
      <c r="U3963" s="147"/>
      <c r="V3963" s="147"/>
      <c r="W3963" s="147"/>
      <c r="X3963" s="117"/>
    </row>
    <row r="3964" spans="1:35" ht="24" hidden="1" x14ac:dyDescent="0.2">
      <c r="A3964" s="167">
        <v>2</v>
      </c>
      <c r="B3964" s="647">
        <v>0</v>
      </c>
      <c r="C3964" s="647">
        <v>4</v>
      </c>
      <c r="D3964" s="647">
        <v>4</v>
      </c>
      <c r="E3964" s="163" t="s">
        <v>3862</v>
      </c>
      <c r="F3964" s="593" t="s">
        <v>4675</v>
      </c>
      <c r="G3964" s="143"/>
      <c r="H3964" s="162">
        <v>42180000</v>
      </c>
      <c r="I3964" s="145" t="s">
        <v>2118</v>
      </c>
      <c r="J3964" s="146"/>
      <c r="K3964" s="146"/>
      <c r="L3964" s="146"/>
      <c r="M3964" s="146"/>
      <c r="N3964" s="183"/>
      <c r="O3964" s="146"/>
      <c r="P3964" s="146"/>
      <c r="Q3964" s="146">
        <f t="shared" si="79"/>
        <v>0</v>
      </c>
      <c r="R3964" s="182" t="s">
        <v>4741</v>
      </c>
      <c r="S3964" s="226"/>
      <c r="T3964" s="676" t="s">
        <v>4687</v>
      </c>
      <c r="U3964" s="147"/>
      <c r="V3964" s="147"/>
      <c r="W3964" s="147"/>
      <c r="X3964" s="117"/>
    </row>
    <row r="3965" spans="1:35" ht="24" hidden="1" x14ac:dyDescent="0.2">
      <c r="A3965" s="167">
        <v>2</v>
      </c>
      <c r="B3965" s="647">
        <v>0</v>
      </c>
      <c r="C3965" s="647">
        <v>4</v>
      </c>
      <c r="D3965" s="647">
        <v>4</v>
      </c>
      <c r="E3965" s="163" t="s">
        <v>3862</v>
      </c>
      <c r="F3965" s="593" t="s">
        <v>4675</v>
      </c>
      <c r="G3965" s="143"/>
      <c r="H3965" s="162">
        <v>42180000</v>
      </c>
      <c r="I3965" s="145" t="s">
        <v>2119</v>
      </c>
      <c r="J3965" s="146"/>
      <c r="K3965" s="146"/>
      <c r="L3965" s="146"/>
      <c r="M3965" s="146"/>
      <c r="N3965" s="183"/>
      <c r="O3965" s="146"/>
      <c r="P3965" s="146"/>
      <c r="Q3965" s="146">
        <f t="shared" ref="Q3965:Q4028" si="80">+P3965</f>
        <v>0</v>
      </c>
      <c r="R3965" s="182" t="s">
        <v>4741</v>
      </c>
      <c r="S3965" s="226"/>
      <c r="T3965" s="676" t="s">
        <v>4687</v>
      </c>
      <c r="U3965" s="147"/>
      <c r="V3965" s="147"/>
      <c r="W3965" s="147"/>
      <c r="X3965" s="117"/>
    </row>
    <row r="3966" spans="1:35" ht="24" hidden="1" x14ac:dyDescent="0.2">
      <c r="A3966" s="167">
        <v>2</v>
      </c>
      <c r="B3966" s="647">
        <v>0</v>
      </c>
      <c r="C3966" s="647">
        <v>4</v>
      </c>
      <c r="D3966" s="647">
        <v>4</v>
      </c>
      <c r="E3966" s="163" t="s">
        <v>3862</v>
      </c>
      <c r="F3966" s="593" t="s">
        <v>4675</v>
      </c>
      <c r="G3966" s="143"/>
      <c r="H3966" s="162">
        <v>42180000</v>
      </c>
      <c r="I3966" s="145" t="s">
        <v>747</v>
      </c>
      <c r="J3966" s="146"/>
      <c r="K3966" s="146"/>
      <c r="L3966" s="146"/>
      <c r="M3966" s="146"/>
      <c r="N3966" s="183"/>
      <c r="O3966" s="146"/>
      <c r="P3966" s="146"/>
      <c r="Q3966" s="146">
        <f t="shared" si="80"/>
        <v>0</v>
      </c>
      <c r="R3966" s="182" t="s">
        <v>4741</v>
      </c>
      <c r="S3966" s="226"/>
      <c r="T3966" s="676" t="s">
        <v>4687</v>
      </c>
      <c r="U3966" s="147"/>
      <c r="V3966" s="147"/>
      <c r="W3966" s="147"/>
      <c r="X3966" s="117"/>
    </row>
    <row r="3967" spans="1:35" s="172" customFormat="1" ht="24" hidden="1" x14ac:dyDescent="0.2">
      <c r="A3967" s="167">
        <v>2</v>
      </c>
      <c r="B3967" s="647">
        <v>0</v>
      </c>
      <c r="C3967" s="647">
        <v>4</v>
      </c>
      <c r="D3967" s="647">
        <v>4</v>
      </c>
      <c r="E3967" s="163" t="s">
        <v>3862</v>
      </c>
      <c r="F3967" s="593" t="s">
        <v>4675</v>
      </c>
      <c r="G3967" s="143"/>
      <c r="H3967" s="162">
        <v>42180000</v>
      </c>
      <c r="I3967" s="180" t="s">
        <v>2120</v>
      </c>
      <c r="J3967" s="169"/>
      <c r="K3967" s="169"/>
      <c r="L3967" s="169"/>
      <c r="M3967" s="146"/>
      <c r="N3967" s="184"/>
      <c r="O3967" s="169"/>
      <c r="P3967" s="146"/>
      <c r="Q3967" s="146">
        <f t="shared" si="80"/>
        <v>0</v>
      </c>
      <c r="R3967" s="182" t="s">
        <v>4741</v>
      </c>
      <c r="S3967" s="226"/>
      <c r="T3967" s="676" t="s">
        <v>4687</v>
      </c>
      <c r="U3967" s="170"/>
      <c r="V3967" s="170"/>
      <c r="W3967" s="170"/>
      <c r="X3967" s="117"/>
      <c r="Y3967" s="171"/>
      <c r="Z3967" s="171"/>
      <c r="AA3967" s="171"/>
      <c r="AB3967" s="171"/>
      <c r="AC3967" s="171"/>
      <c r="AD3967" s="171"/>
      <c r="AE3967" s="171"/>
      <c r="AF3967" s="171"/>
      <c r="AG3967" s="171"/>
      <c r="AH3967" s="171"/>
      <c r="AI3967" s="171"/>
    </row>
    <row r="3968" spans="1:35" ht="24" hidden="1" x14ac:dyDescent="0.2">
      <c r="A3968" s="167">
        <v>2</v>
      </c>
      <c r="B3968" s="647">
        <v>0</v>
      </c>
      <c r="C3968" s="647">
        <v>4</v>
      </c>
      <c r="D3968" s="647">
        <v>4</v>
      </c>
      <c r="E3968" s="163" t="s">
        <v>3862</v>
      </c>
      <c r="F3968" s="593" t="s">
        <v>4675</v>
      </c>
      <c r="G3968" s="143"/>
      <c r="H3968" s="162">
        <v>42180000</v>
      </c>
      <c r="I3968" s="145" t="s">
        <v>2167</v>
      </c>
      <c r="J3968" s="146"/>
      <c r="K3968" s="146"/>
      <c r="L3968" s="146"/>
      <c r="M3968" s="146"/>
      <c r="N3968" s="183"/>
      <c r="O3968" s="146"/>
      <c r="P3968" s="146"/>
      <c r="Q3968" s="146">
        <f t="shared" si="80"/>
        <v>0</v>
      </c>
      <c r="R3968" s="182" t="s">
        <v>4741</v>
      </c>
      <c r="S3968" s="226"/>
      <c r="T3968" s="676" t="s">
        <v>4687</v>
      </c>
      <c r="U3968" s="147"/>
      <c r="V3968" s="147"/>
      <c r="W3968" s="147"/>
      <c r="X3968" s="117"/>
    </row>
    <row r="3969" spans="1:35" ht="24" hidden="1" x14ac:dyDescent="0.2">
      <c r="A3969" s="167">
        <v>2</v>
      </c>
      <c r="B3969" s="647">
        <v>0</v>
      </c>
      <c r="C3969" s="647">
        <v>4</v>
      </c>
      <c r="D3969" s="647">
        <v>4</v>
      </c>
      <c r="E3969" s="163" t="s">
        <v>3862</v>
      </c>
      <c r="F3969" s="593" t="s">
        <v>4675</v>
      </c>
      <c r="G3969" s="143"/>
      <c r="H3969" s="162">
        <v>42180000</v>
      </c>
      <c r="I3969" s="145" t="s">
        <v>2168</v>
      </c>
      <c r="J3969" s="146"/>
      <c r="K3969" s="146"/>
      <c r="L3969" s="146"/>
      <c r="M3969" s="146"/>
      <c r="N3969" s="183"/>
      <c r="O3969" s="146"/>
      <c r="P3969" s="146"/>
      <c r="Q3969" s="146">
        <f t="shared" si="80"/>
        <v>0</v>
      </c>
      <c r="R3969" s="182" t="s">
        <v>4741</v>
      </c>
      <c r="S3969" s="226"/>
      <c r="T3969" s="676" t="s">
        <v>4687</v>
      </c>
      <c r="U3969" s="147"/>
      <c r="V3969" s="147"/>
      <c r="W3969" s="147"/>
      <c r="X3969" s="117"/>
    </row>
    <row r="3970" spans="1:35" ht="24" hidden="1" x14ac:dyDescent="0.2">
      <c r="A3970" s="167">
        <v>2</v>
      </c>
      <c r="B3970" s="647">
        <v>0</v>
      </c>
      <c r="C3970" s="647">
        <v>4</v>
      </c>
      <c r="D3970" s="647">
        <v>4</v>
      </c>
      <c r="E3970" s="163" t="s">
        <v>3862</v>
      </c>
      <c r="F3970" s="593" t="s">
        <v>4675</v>
      </c>
      <c r="G3970" s="143"/>
      <c r="H3970" s="162">
        <v>42180000</v>
      </c>
      <c r="I3970" s="145" t="s">
        <v>2169</v>
      </c>
      <c r="J3970" s="146"/>
      <c r="K3970" s="146"/>
      <c r="L3970" s="146"/>
      <c r="M3970" s="146"/>
      <c r="N3970" s="183"/>
      <c r="O3970" s="146"/>
      <c r="P3970" s="146"/>
      <c r="Q3970" s="146">
        <f t="shared" si="80"/>
        <v>0</v>
      </c>
      <c r="R3970" s="182" t="s">
        <v>4741</v>
      </c>
      <c r="S3970" s="226"/>
      <c r="T3970" s="676" t="s">
        <v>4687</v>
      </c>
      <c r="U3970" s="147"/>
      <c r="V3970" s="147"/>
      <c r="W3970" s="147"/>
      <c r="X3970" s="117"/>
    </row>
    <row r="3971" spans="1:35" ht="24" hidden="1" x14ac:dyDescent="0.2">
      <c r="A3971" s="167">
        <v>2</v>
      </c>
      <c r="B3971" s="647">
        <v>0</v>
      </c>
      <c r="C3971" s="647">
        <v>4</v>
      </c>
      <c r="D3971" s="647">
        <v>4</v>
      </c>
      <c r="E3971" s="163" t="s">
        <v>3862</v>
      </c>
      <c r="F3971" s="593" t="s">
        <v>4675</v>
      </c>
      <c r="G3971" s="143"/>
      <c r="H3971" s="162">
        <v>42180000</v>
      </c>
      <c r="I3971" s="145" t="s">
        <v>2170</v>
      </c>
      <c r="J3971" s="146"/>
      <c r="K3971" s="146"/>
      <c r="L3971" s="146"/>
      <c r="M3971" s="146"/>
      <c r="N3971" s="183"/>
      <c r="O3971" s="146"/>
      <c r="P3971" s="146"/>
      <c r="Q3971" s="146">
        <f t="shared" si="80"/>
        <v>0</v>
      </c>
      <c r="R3971" s="182" t="s">
        <v>4741</v>
      </c>
      <c r="S3971" s="226"/>
      <c r="T3971" s="676" t="s">
        <v>4687</v>
      </c>
      <c r="U3971" s="147"/>
      <c r="V3971" s="147"/>
      <c r="W3971" s="147"/>
      <c r="X3971" s="117"/>
    </row>
    <row r="3972" spans="1:35" ht="24" hidden="1" x14ac:dyDescent="0.2">
      <c r="A3972" s="167">
        <v>2</v>
      </c>
      <c r="B3972" s="647">
        <v>0</v>
      </c>
      <c r="C3972" s="647">
        <v>4</v>
      </c>
      <c r="D3972" s="647">
        <v>4</v>
      </c>
      <c r="E3972" s="163" t="s">
        <v>3862</v>
      </c>
      <c r="F3972" s="593" t="s">
        <v>4675</v>
      </c>
      <c r="G3972" s="143"/>
      <c r="H3972" s="162">
        <v>42180000</v>
      </c>
      <c r="I3972" s="145" t="s">
        <v>2875</v>
      </c>
      <c r="J3972" s="146"/>
      <c r="K3972" s="146"/>
      <c r="L3972" s="146"/>
      <c r="M3972" s="146"/>
      <c r="N3972" s="183"/>
      <c r="O3972" s="146"/>
      <c r="P3972" s="146"/>
      <c r="Q3972" s="146">
        <f t="shared" si="80"/>
        <v>0</v>
      </c>
      <c r="R3972" s="182" t="s">
        <v>4741</v>
      </c>
      <c r="S3972" s="226"/>
      <c r="T3972" s="676" t="s">
        <v>4687</v>
      </c>
      <c r="U3972" s="147"/>
      <c r="V3972" s="147"/>
      <c r="W3972" s="147"/>
      <c r="X3972" s="117"/>
    </row>
    <row r="3973" spans="1:35" ht="24" hidden="1" x14ac:dyDescent="0.2">
      <c r="A3973" s="167">
        <v>2</v>
      </c>
      <c r="B3973" s="647">
        <v>0</v>
      </c>
      <c r="C3973" s="647">
        <v>4</v>
      </c>
      <c r="D3973" s="647">
        <v>4</v>
      </c>
      <c r="E3973" s="163" t="s">
        <v>3862</v>
      </c>
      <c r="F3973" s="593" t="s">
        <v>4675</v>
      </c>
      <c r="G3973" s="143"/>
      <c r="H3973" s="162">
        <v>42180000</v>
      </c>
      <c r="I3973" s="145" t="s">
        <v>2876</v>
      </c>
      <c r="J3973" s="146"/>
      <c r="K3973" s="146"/>
      <c r="L3973" s="146"/>
      <c r="M3973" s="146"/>
      <c r="N3973" s="183"/>
      <c r="O3973" s="146"/>
      <c r="P3973" s="146"/>
      <c r="Q3973" s="146">
        <f t="shared" si="80"/>
        <v>0</v>
      </c>
      <c r="R3973" s="182" t="s">
        <v>4741</v>
      </c>
      <c r="S3973" s="226"/>
      <c r="T3973" s="676" t="s">
        <v>4687</v>
      </c>
      <c r="U3973" s="147"/>
      <c r="V3973" s="147"/>
      <c r="W3973" s="147"/>
      <c r="X3973" s="117"/>
    </row>
    <row r="3974" spans="1:35" ht="24" hidden="1" x14ac:dyDescent="0.2">
      <c r="A3974" s="167">
        <v>2</v>
      </c>
      <c r="B3974" s="647">
        <v>0</v>
      </c>
      <c r="C3974" s="647">
        <v>4</v>
      </c>
      <c r="D3974" s="647">
        <v>4</v>
      </c>
      <c r="E3974" s="163" t="s">
        <v>3862</v>
      </c>
      <c r="F3974" s="593" t="s">
        <v>4675</v>
      </c>
      <c r="G3974" s="143"/>
      <c r="H3974" s="162">
        <v>42180000</v>
      </c>
      <c r="I3974" s="145" t="s">
        <v>2877</v>
      </c>
      <c r="J3974" s="146"/>
      <c r="K3974" s="146"/>
      <c r="L3974" s="146"/>
      <c r="M3974" s="146"/>
      <c r="N3974" s="183"/>
      <c r="O3974" s="146"/>
      <c r="P3974" s="146"/>
      <c r="Q3974" s="146">
        <f t="shared" si="80"/>
        <v>0</v>
      </c>
      <c r="R3974" s="182" t="s">
        <v>4741</v>
      </c>
      <c r="S3974" s="226"/>
      <c r="T3974" s="676" t="s">
        <v>4687</v>
      </c>
      <c r="U3974" s="147"/>
      <c r="V3974" s="147"/>
      <c r="W3974" s="147"/>
      <c r="X3974" s="117"/>
    </row>
    <row r="3975" spans="1:35" ht="24" hidden="1" x14ac:dyDescent="0.2">
      <c r="A3975" s="167">
        <v>2</v>
      </c>
      <c r="B3975" s="647">
        <v>0</v>
      </c>
      <c r="C3975" s="647">
        <v>4</v>
      </c>
      <c r="D3975" s="647">
        <v>4</v>
      </c>
      <c r="E3975" s="163" t="s">
        <v>3862</v>
      </c>
      <c r="F3975" s="593" t="s">
        <v>4675</v>
      </c>
      <c r="G3975" s="143"/>
      <c r="H3975" s="162">
        <v>42180000</v>
      </c>
      <c r="I3975" s="145" t="s">
        <v>2878</v>
      </c>
      <c r="J3975" s="146"/>
      <c r="K3975" s="146"/>
      <c r="L3975" s="146"/>
      <c r="M3975" s="146"/>
      <c r="N3975" s="183"/>
      <c r="O3975" s="146"/>
      <c r="P3975" s="146"/>
      <c r="Q3975" s="146">
        <f t="shared" si="80"/>
        <v>0</v>
      </c>
      <c r="R3975" s="182" t="s">
        <v>4741</v>
      </c>
      <c r="S3975" s="226"/>
      <c r="T3975" s="676" t="s">
        <v>4687</v>
      </c>
      <c r="U3975" s="147"/>
      <c r="V3975" s="147"/>
      <c r="W3975" s="147"/>
      <c r="X3975" s="117"/>
    </row>
    <row r="3976" spans="1:35" ht="24" hidden="1" x14ac:dyDescent="0.2">
      <c r="A3976" s="167">
        <v>2</v>
      </c>
      <c r="B3976" s="647">
        <v>0</v>
      </c>
      <c r="C3976" s="647">
        <v>4</v>
      </c>
      <c r="D3976" s="647">
        <v>4</v>
      </c>
      <c r="E3976" s="163" t="s">
        <v>3862</v>
      </c>
      <c r="F3976" s="593" t="s">
        <v>4675</v>
      </c>
      <c r="G3976" s="143"/>
      <c r="H3976" s="162">
        <v>42180000</v>
      </c>
      <c r="I3976" s="145" t="s">
        <v>2879</v>
      </c>
      <c r="J3976" s="146"/>
      <c r="K3976" s="146"/>
      <c r="L3976" s="146"/>
      <c r="M3976" s="146"/>
      <c r="N3976" s="183"/>
      <c r="O3976" s="146"/>
      <c r="P3976" s="146"/>
      <c r="Q3976" s="146">
        <f t="shared" si="80"/>
        <v>0</v>
      </c>
      <c r="R3976" s="182" t="s">
        <v>4741</v>
      </c>
      <c r="S3976" s="226"/>
      <c r="T3976" s="676" t="s">
        <v>4687</v>
      </c>
      <c r="U3976" s="147"/>
      <c r="V3976" s="147"/>
      <c r="W3976" s="147"/>
      <c r="X3976" s="117"/>
    </row>
    <row r="3977" spans="1:35" ht="24" hidden="1" x14ac:dyDescent="0.2">
      <c r="A3977" s="167">
        <v>2</v>
      </c>
      <c r="B3977" s="647">
        <v>0</v>
      </c>
      <c r="C3977" s="647">
        <v>4</v>
      </c>
      <c r="D3977" s="647">
        <v>4</v>
      </c>
      <c r="E3977" s="163" t="s">
        <v>3862</v>
      </c>
      <c r="F3977" s="593" t="s">
        <v>4675</v>
      </c>
      <c r="G3977" s="143"/>
      <c r="H3977" s="162">
        <v>42180000</v>
      </c>
      <c r="I3977" s="145" t="s">
        <v>2880</v>
      </c>
      <c r="J3977" s="146"/>
      <c r="K3977" s="146"/>
      <c r="L3977" s="146"/>
      <c r="M3977" s="146"/>
      <c r="N3977" s="183"/>
      <c r="O3977" s="146"/>
      <c r="P3977" s="146"/>
      <c r="Q3977" s="146">
        <f t="shared" si="80"/>
        <v>0</v>
      </c>
      <c r="R3977" s="182" t="s">
        <v>4741</v>
      </c>
      <c r="S3977" s="226"/>
      <c r="T3977" s="676" t="s">
        <v>4687</v>
      </c>
      <c r="U3977" s="147"/>
      <c r="V3977" s="147"/>
      <c r="W3977" s="147"/>
      <c r="X3977" s="117"/>
    </row>
    <row r="3978" spans="1:35" s="172" customFormat="1" ht="24" hidden="1" x14ac:dyDescent="0.2">
      <c r="A3978" s="167">
        <v>2</v>
      </c>
      <c r="B3978" s="647">
        <v>0</v>
      </c>
      <c r="C3978" s="647">
        <v>4</v>
      </c>
      <c r="D3978" s="647">
        <v>4</v>
      </c>
      <c r="E3978" s="163" t="s">
        <v>3862</v>
      </c>
      <c r="F3978" s="593" t="s">
        <v>4675</v>
      </c>
      <c r="G3978" s="143"/>
      <c r="H3978" s="162">
        <v>42180000</v>
      </c>
      <c r="I3978" s="180" t="s">
        <v>2881</v>
      </c>
      <c r="J3978" s="169"/>
      <c r="K3978" s="169"/>
      <c r="L3978" s="169"/>
      <c r="M3978" s="146"/>
      <c r="N3978" s="184"/>
      <c r="O3978" s="169"/>
      <c r="P3978" s="146"/>
      <c r="Q3978" s="146">
        <f t="shared" si="80"/>
        <v>0</v>
      </c>
      <c r="R3978" s="182" t="s">
        <v>4741</v>
      </c>
      <c r="S3978" s="226"/>
      <c r="T3978" s="676" t="s">
        <v>4687</v>
      </c>
      <c r="U3978" s="170"/>
      <c r="V3978" s="170"/>
      <c r="W3978" s="170"/>
      <c r="X3978" s="117"/>
      <c r="Y3978" s="171"/>
      <c r="Z3978" s="171"/>
      <c r="AA3978" s="171"/>
      <c r="AB3978" s="171"/>
      <c r="AC3978" s="171"/>
      <c r="AD3978" s="171"/>
      <c r="AE3978" s="171"/>
      <c r="AF3978" s="171"/>
      <c r="AG3978" s="171"/>
      <c r="AH3978" s="171"/>
      <c r="AI3978" s="171"/>
    </row>
    <row r="3979" spans="1:35" ht="24" hidden="1" x14ac:dyDescent="0.2">
      <c r="A3979" s="167">
        <v>2</v>
      </c>
      <c r="B3979" s="647">
        <v>0</v>
      </c>
      <c r="C3979" s="647">
        <v>4</v>
      </c>
      <c r="D3979" s="647">
        <v>4</v>
      </c>
      <c r="E3979" s="163" t="s">
        <v>3862</v>
      </c>
      <c r="F3979" s="593" t="s">
        <v>4675</v>
      </c>
      <c r="G3979" s="143"/>
      <c r="H3979" s="162">
        <v>42180000</v>
      </c>
      <c r="I3979" s="145" t="s">
        <v>2882</v>
      </c>
      <c r="J3979" s="146"/>
      <c r="K3979" s="146"/>
      <c r="L3979" s="146"/>
      <c r="M3979" s="146"/>
      <c r="N3979" s="183"/>
      <c r="O3979" s="146"/>
      <c r="P3979" s="146"/>
      <c r="Q3979" s="146">
        <f t="shared" si="80"/>
        <v>0</v>
      </c>
      <c r="R3979" s="182" t="s">
        <v>4741</v>
      </c>
      <c r="S3979" s="226"/>
      <c r="T3979" s="676" t="s">
        <v>4687</v>
      </c>
      <c r="U3979" s="147"/>
      <c r="V3979" s="147"/>
      <c r="W3979" s="147"/>
      <c r="X3979" s="117"/>
    </row>
    <row r="3980" spans="1:35" ht="24" hidden="1" x14ac:dyDescent="0.2">
      <c r="A3980" s="167">
        <v>2</v>
      </c>
      <c r="B3980" s="647">
        <v>0</v>
      </c>
      <c r="C3980" s="647">
        <v>4</v>
      </c>
      <c r="D3980" s="647">
        <v>4</v>
      </c>
      <c r="E3980" s="163" t="s">
        <v>3862</v>
      </c>
      <c r="F3980" s="593" t="s">
        <v>4675</v>
      </c>
      <c r="G3980" s="143"/>
      <c r="H3980" s="162">
        <v>42180000</v>
      </c>
      <c r="I3980" s="145" t="s">
        <v>2124</v>
      </c>
      <c r="J3980" s="146"/>
      <c r="K3980" s="146"/>
      <c r="L3980" s="146"/>
      <c r="M3980" s="146"/>
      <c r="N3980" s="183"/>
      <c r="O3980" s="146"/>
      <c r="P3980" s="146"/>
      <c r="Q3980" s="146">
        <f t="shared" si="80"/>
        <v>0</v>
      </c>
      <c r="R3980" s="182" t="s">
        <v>4741</v>
      </c>
      <c r="S3980" s="226"/>
      <c r="T3980" s="676" t="s">
        <v>4687</v>
      </c>
      <c r="U3980" s="147"/>
      <c r="V3980" s="147"/>
      <c r="W3980" s="147"/>
      <c r="X3980" s="117"/>
    </row>
    <row r="3981" spans="1:35" ht="24" hidden="1" x14ac:dyDescent="0.2">
      <c r="A3981" s="167">
        <v>2</v>
      </c>
      <c r="B3981" s="647">
        <v>0</v>
      </c>
      <c r="C3981" s="647">
        <v>4</v>
      </c>
      <c r="D3981" s="647">
        <v>4</v>
      </c>
      <c r="E3981" s="163" t="s">
        <v>3862</v>
      </c>
      <c r="F3981" s="593" t="s">
        <v>4675</v>
      </c>
      <c r="G3981" s="143"/>
      <c r="H3981" s="162">
        <v>42180000</v>
      </c>
      <c r="I3981" s="145" t="s">
        <v>2125</v>
      </c>
      <c r="J3981" s="146"/>
      <c r="K3981" s="146"/>
      <c r="L3981" s="146"/>
      <c r="M3981" s="146"/>
      <c r="N3981" s="183"/>
      <c r="O3981" s="146"/>
      <c r="P3981" s="146"/>
      <c r="Q3981" s="146">
        <f t="shared" si="80"/>
        <v>0</v>
      </c>
      <c r="R3981" s="182" t="s">
        <v>4741</v>
      </c>
      <c r="S3981" s="226"/>
      <c r="T3981" s="676" t="s">
        <v>4687</v>
      </c>
      <c r="U3981" s="147"/>
      <c r="V3981" s="147"/>
      <c r="W3981" s="147"/>
      <c r="X3981" s="117"/>
    </row>
    <row r="3982" spans="1:35" ht="24" hidden="1" x14ac:dyDescent="0.2">
      <c r="A3982" s="167">
        <v>2</v>
      </c>
      <c r="B3982" s="647">
        <v>0</v>
      </c>
      <c r="C3982" s="647">
        <v>4</v>
      </c>
      <c r="D3982" s="647">
        <v>4</v>
      </c>
      <c r="E3982" s="163" t="s">
        <v>3862</v>
      </c>
      <c r="F3982" s="593" t="s">
        <v>4675</v>
      </c>
      <c r="G3982" s="143"/>
      <c r="H3982" s="162">
        <v>42180000</v>
      </c>
      <c r="I3982" s="145" t="s">
        <v>2126</v>
      </c>
      <c r="J3982" s="146"/>
      <c r="K3982" s="146"/>
      <c r="L3982" s="146"/>
      <c r="M3982" s="146"/>
      <c r="N3982" s="183"/>
      <c r="O3982" s="146"/>
      <c r="P3982" s="146"/>
      <c r="Q3982" s="146">
        <f t="shared" si="80"/>
        <v>0</v>
      </c>
      <c r="R3982" s="182" t="s">
        <v>4741</v>
      </c>
      <c r="S3982" s="226"/>
      <c r="T3982" s="676" t="s">
        <v>4687</v>
      </c>
      <c r="U3982" s="147"/>
      <c r="V3982" s="147"/>
      <c r="W3982" s="147"/>
      <c r="X3982" s="117"/>
    </row>
    <row r="3983" spans="1:35" ht="24" hidden="1" x14ac:dyDescent="0.2">
      <c r="A3983" s="167">
        <v>2</v>
      </c>
      <c r="B3983" s="647">
        <v>0</v>
      </c>
      <c r="C3983" s="647">
        <v>4</v>
      </c>
      <c r="D3983" s="647">
        <v>4</v>
      </c>
      <c r="E3983" s="163" t="s">
        <v>3862</v>
      </c>
      <c r="F3983" s="593" t="s">
        <v>4675</v>
      </c>
      <c r="G3983" s="143"/>
      <c r="H3983" s="162">
        <v>42180000</v>
      </c>
      <c r="I3983" s="145" t="s">
        <v>2127</v>
      </c>
      <c r="J3983" s="146"/>
      <c r="K3983" s="146"/>
      <c r="L3983" s="146"/>
      <c r="M3983" s="146"/>
      <c r="N3983" s="183"/>
      <c r="O3983" s="146"/>
      <c r="P3983" s="146"/>
      <c r="Q3983" s="146">
        <f t="shared" si="80"/>
        <v>0</v>
      </c>
      <c r="R3983" s="182" t="s">
        <v>4741</v>
      </c>
      <c r="S3983" s="226"/>
      <c r="T3983" s="676" t="s">
        <v>4687</v>
      </c>
      <c r="U3983" s="147"/>
      <c r="V3983" s="147"/>
      <c r="W3983" s="147"/>
      <c r="X3983" s="117"/>
    </row>
    <row r="3984" spans="1:35" ht="24" hidden="1" x14ac:dyDescent="0.2">
      <c r="A3984" s="167">
        <v>2</v>
      </c>
      <c r="B3984" s="647">
        <v>0</v>
      </c>
      <c r="C3984" s="647">
        <v>4</v>
      </c>
      <c r="D3984" s="647">
        <v>4</v>
      </c>
      <c r="E3984" s="163" t="s">
        <v>3862</v>
      </c>
      <c r="F3984" s="593" t="s">
        <v>4675</v>
      </c>
      <c r="G3984" s="143"/>
      <c r="H3984" s="162">
        <v>42180000</v>
      </c>
      <c r="I3984" s="145" t="s">
        <v>2128</v>
      </c>
      <c r="J3984" s="146"/>
      <c r="K3984" s="146"/>
      <c r="L3984" s="146"/>
      <c r="M3984" s="146"/>
      <c r="N3984" s="183"/>
      <c r="O3984" s="146"/>
      <c r="P3984" s="146"/>
      <c r="Q3984" s="146">
        <f t="shared" si="80"/>
        <v>0</v>
      </c>
      <c r="R3984" s="182" t="s">
        <v>4741</v>
      </c>
      <c r="S3984" s="226"/>
      <c r="T3984" s="676" t="s">
        <v>4687</v>
      </c>
      <c r="U3984" s="147"/>
      <c r="V3984" s="147"/>
      <c r="W3984" s="147"/>
      <c r="X3984" s="117"/>
    </row>
    <row r="3985" spans="1:35" ht="24" hidden="1" x14ac:dyDescent="0.2">
      <c r="A3985" s="167">
        <v>2</v>
      </c>
      <c r="B3985" s="647">
        <v>0</v>
      </c>
      <c r="C3985" s="647">
        <v>4</v>
      </c>
      <c r="D3985" s="647">
        <v>4</v>
      </c>
      <c r="E3985" s="163" t="s">
        <v>3862</v>
      </c>
      <c r="F3985" s="593" t="s">
        <v>4675</v>
      </c>
      <c r="G3985" s="143"/>
      <c r="H3985" s="162">
        <v>42180000</v>
      </c>
      <c r="I3985" s="145" t="s">
        <v>2129</v>
      </c>
      <c r="J3985" s="146"/>
      <c r="K3985" s="146"/>
      <c r="L3985" s="146"/>
      <c r="M3985" s="146"/>
      <c r="N3985" s="183"/>
      <c r="O3985" s="146"/>
      <c r="P3985" s="146"/>
      <c r="Q3985" s="146">
        <f t="shared" si="80"/>
        <v>0</v>
      </c>
      <c r="R3985" s="182" t="s">
        <v>4741</v>
      </c>
      <c r="S3985" s="226"/>
      <c r="T3985" s="676" t="s">
        <v>4687</v>
      </c>
      <c r="U3985" s="147"/>
      <c r="V3985" s="147"/>
      <c r="W3985" s="147"/>
      <c r="X3985" s="117"/>
    </row>
    <row r="3986" spans="1:35" ht="24" hidden="1" x14ac:dyDescent="0.2">
      <c r="A3986" s="167">
        <v>2</v>
      </c>
      <c r="B3986" s="647">
        <v>0</v>
      </c>
      <c r="C3986" s="647">
        <v>4</v>
      </c>
      <c r="D3986" s="647">
        <v>4</v>
      </c>
      <c r="E3986" s="163" t="s">
        <v>3862</v>
      </c>
      <c r="F3986" s="593" t="s">
        <v>4675</v>
      </c>
      <c r="G3986" s="143"/>
      <c r="H3986" s="162">
        <v>42180000</v>
      </c>
      <c r="I3986" s="145" t="s">
        <v>2130</v>
      </c>
      <c r="J3986" s="146"/>
      <c r="K3986" s="146"/>
      <c r="L3986" s="146"/>
      <c r="M3986" s="146"/>
      <c r="N3986" s="183"/>
      <c r="O3986" s="146"/>
      <c r="P3986" s="146"/>
      <c r="Q3986" s="146">
        <f t="shared" si="80"/>
        <v>0</v>
      </c>
      <c r="R3986" s="182" t="s">
        <v>4741</v>
      </c>
      <c r="S3986" s="226"/>
      <c r="T3986" s="676" t="s">
        <v>4687</v>
      </c>
      <c r="U3986" s="147"/>
      <c r="V3986" s="147"/>
      <c r="W3986" s="147"/>
      <c r="X3986" s="117"/>
    </row>
    <row r="3987" spans="1:35" ht="24" hidden="1" x14ac:dyDescent="0.2">
      <c r="A3987" s="167">
        <v>2</v>
      </c>
      <c r="B3987" s="647">
        <v>0</v>
      </c>
      <c r="C3987" s="647">
        <v>4</v>
      </c>
      <c r="D3987" s="647">
        <v>4</v>
      </c>
      <c r="E3987" s="163" t="s">
        <v>3862</v>
      </c>
      <c r="F3987" s="593" t="s">
        <v>4675</v>
      </c>
      <c r="G3987" s="143"/>
      <c r="H3987" s="162">
        <v>42180000</v>
      </c>
      <c r="I3987" s="145" t="s">
        <v>2131</v>
      </c>
      <c r="J3987" s="146"/>
      <c r="K3987" s="146"/>
      <c r="L3987" s="146"/>
      <c r="M3987" s="146"/>
      <c r="N3987" s="183"/>
      <c r="O3987" s="146"/>
      <c r="P3987" s="146"/>
      <c r="Q3987" s="146">
        <f t="shared" si="80"/>
        <v>0</v>
      </c>
      <c r="R3987" s="182" t="s">
        <v>4741</v>
      </c>
      <c r="S3987" s="226"/>
      <c r="T3987" s="676" t="s">
        <v>4687</v>
      </c>
      <c r="U3987" s="147"/>
      <c r="V3987" s="147"/>
      <c r="W3987" s="147"/>
      <c r="X3987" s="117"/>
    </row>
    <row r="3988" spans="1:35" ht="24" hidden="1" x14ac:dyDescent="0.2">
      <c r="A3988" s="167">
        <v>2</v>
      </c>
      <c r="B3988" s="647">
        <v>0</v>
      </c>
      <c r="C3988" s="647">
        <v>4</v>
      </c>
      <c r="D3988" s="647">
        <v>4</v>
      </c>
      <c r="E3988" s="163" t="s">
        <v>3862</v>
      </c>
      <c r="F3988" s="593" t="s">
        <v>4675</v>
      </c>
      <c r="G3988" s="143"/>
      <c r="H3988" s="162">
        <v>42180000</v>
      </c>
      <c r="I3988" s="145" t="s">
        <v>2132</v>
      </c>
      <c r="J3988" s="146"/>
      <c r="K3988" s="146"/>
      <c r="L3988" s="146"/>
      <c r="M3988" s="146"/>
      <c r="N3988" s="183"/>
      <c r="O3988" s="146"/>
      <c r="P3988" s="146"/>
      <c r="Q3988" s="146">
        <f t="shared" si="80"/>
        <v>0</v>
      </c>
      <c r="R3988" s="182" t="s">
        <v>4741</v>
      </c>
      <c r="S3988" s="226"/>
      <c r="T3988" s="676" t="s">
        <v>4687</v>
      </c>
      <c r="U3988" s="147"/>
      <c r="V3988" s="147"/>
      <c r="W3988" s="147"/>
      <c r="X3988" s="117"/>
    </row>
    <row r="3989" spans="1:35" ht="24" hidden="1" x14ac:dyDescent="0.2">
      <c r="A3989" s="167">
        <v>2</v>
      </c>
      <c r="B3989" s="647">
        <v>0</v>
      </c>
      <c r="C3989" s="647">
        <v>4</v>
      </c>
      <c r="D3989" s="647">
        <v>4</v>
      </c>
      <c r="E3989" s="163" t="s">
        <v>3862</v>
      </c>
      <c r="F3989" s="593" t="s">
        <v>4675</v>
      </c>
      <c r="G3989" s="143"/>
      <c r="H3989" s="162">
        <v>42180000</v>
      </c>
      <c r="I3989" s="145" t="s">
        <v>2133</v>
      </c>
      <c r="J3989" s="146"/>
      <c r="K3989" s="146"/>
      <c r="L3989" s="146"/>
      <c r="M3989" s="146"/>
      <c r="N3989" s="183"/>
      <c r="O3989" s="146"/>
      <c r="P3989" s="146"/>
      <c r="Q3989" s="146">
        <f t="shared" si="80"/>
        <v>0</v>
      </c>
      <c r="R3989" s="182" t="s">
        <v>4741</v>
      </c>
      <c r="S3989" s="226"/>
      <c r="T3989" s="676" t="s">
        <v>4687</v>
      </c>
      <c r="U3989" s="147"/>
      <c r="V3989" s="147"/>
      <c r="W3989" s="147"/>
      <c r="X3989" s="117"/>
    </row>
    <row r="3990" spans="1:35" ht="24" hidden="1" x14ac:dyDescent="0.2">
      <c r="A3990" s="167">
        <v>2</v>
      </c>
      <c r="B3990" s="647">
        <v>0</v>
      </c>
      <c r="C3990" s="647">
        <v>4</v>
      </c>
      <c r="D3990" s="647">
        <v>4</v>
      </c>
      <c r="E3990" s="163" t="s">
        <v>3862</v>
      </c>
      <c r="F3990" s="593" t="s">
        <v>4675</v>
      </c>
      <c r="G3990" s="143"/>
      <c r="H3990" s="162">
        <v>42180000</v>
      </c>
      <c r="I3990" s="145" t="s">
        <v>2134</v>
      </c>
      <c r="J3990" s="146"/>
      <c r="K3990" s="146"/>
      <c r="L3990" s="146"/>
      <c r="M3990" s="146"/>
      <c r="N3990" s="183"/>
      <c r="O3990" s="146"/>
      <c r="P3990" s="146"/>
      <c r="Q3990" s="146">
        <f t="shared" si="80"/>
        <v>0</v>
      </c>
      <c r="R3990" s="182" t="s">
        <v>4741</v>
      </c>
      <c r="S3990" s="226"/>
      <c r="T3990" s="676" t="s">
        <v>4687</v>
      </c>
      <c r="U3990" s="147"/>
      <c r="V3990" s="147"/>
      <c r="W3990" s="147"/>
      <c r="X3990" s="117"/>
    </row>
    <row r="3991" spans="1:35" s="172" customFormat="1" ht="24" hidden="1" x14ac:dyDescent="0.2">
      <c r="A3991" s="167">
        <v>2</v>
      </c>
      <c r="B3991" s="647">
        <v>0</v>
      </c>
      <c r="C3991" s="647">
        <v>4</v>
      </c>
      <c r="D3991" s="647">
        <v>4</v>
      </c>
      <c r="E3991" s="163" t="s">
        <v>3862</v>
      </c>
      <c r="F3991" s="593" t="s">
        <v>4675</v>
      </c>
      <c r="G3991" s="143"/>
      <c r="H3991" s="162">
        <v>42180000</v>
      </c>
      <c r="I3991" s="180" t="s">
        <v>2135</v>
      </c>
      <c r="J3991" s="169"/>
      <c r="K3991" s="169"/>
      <c r="L3991" s="169"/>
      <c r="M3991" s="146"/>
      <c r="N3991" s="184"/>
      <c r="O3991" s="169"/>
      <c r="P3991" s="146"/>
      <c r="Q3991" s="146">
        <f t="shared" si="80"/>
        <v>0</v>
      </c>
      <c r="R3991" s="182" t="s">
        <v>4741</v>
      </c>
      <c r="S3991" s="226"/>
      <c r="T3991" s="676" t="s">
        <v>4687</v>
      </c>
      <c r="U3991" s="170"/>
      <c r="V3991" s="170"/>
      <c r="W3991" s="170"/>
      <c r="X3991" s="117"/>
      <c r="Y3991" s="171"/>
      <c r="Z3991" s="171"/>
      <c r="AA3991" s="171"/>
      <c r="AB3991" s="171"/>
      <c r="AC3991" s="171"/>
      <c r="AD3991" s="171"/>
      <c r="AE3991" s="171"/>
      <c r="AF3991" s="171"/>
      <c r="AG3991" s="171"/>
      <c r="AH3991" s="171"/>
      <c r="AI3991" s="171"/>
    </row>
    <row r="3992" spans="1:35" ht="24" hidden="1" x14ac:dyDescent="0.2">
      <c r="A3992" s="167">
        <v>2</v>
      </c>
      <c r="B3992" s="647">
        <v>0</v>
      </c>
      <c r="C3992" s="647">
        <v>4</v>
      </c>
      <c r="D3992" s="647">
        <v>4</v>
      </c>
      <c r="E3992" s="163" t="s">
        <v>3862</v>
      </c>
      <c r="F3992" s="593" t="s">
        <v>4675</v>
      </c>
      <c r="G3992" s="143"/>
      <c r="H3992" s="162">
        <v>42180000</v>
      </c>
      <c r="I3992" s="145" t="s">
        <v>2136</v>
      </c>
      <c r="J3992" s="146"/>
      <c r="K3992" s="146"/>
      <c r="L3992" s="146"/>
      <c r="M3992" s="146"/>
      <c r="N3992" s="183"/>
      <c r="O3992" s="146"/>
      <c r="P3992" s="146"/>
      <c r="Q3992" s="146">
        <f t="shared" si="80"/>
        <v>0</v>
      </c>
      <c r="R3992" s="182" t="s">
        <v>4741</v>
      </c>
      <c r="S3992" s="226"/>
      <c r="T3992" s="676" t="s">
        <v>4687</v>
      </c>
      <c r="U3992" s="147"/>
      <c r="V3992" s="147"/>
      <c r="W3992" s="147"/>
      <c r="X3992" s="117"/>
    </row>
    <row r="3993" spans="1:35" ht="24" hidden="1" x14ac:dyDescent="0.2">
      <c r="A3993" s="167">
        <v>2</v>
      </c>
      <c r="B3993" s="647">
        <v>0</v>
      </c>
      <c r="C3993" s="647">
        <v>4</v>
      </c>
      <c r="D3993" s="647">
        <v>4</v>
      </c>
      <c r="E3993" s="163" t="s">
        <v>3862</v>
      </c>
      <c r="F3993" s="593" t="s">
        <v>4675</v>
      </c>
      <c r="G3993" s="143"/>
      <c r="H3993" s="162">
        <v>42180000</v>
      </c>
      <c r="I3993" s="145" t="s">
        <v>2137</v>
      </c>
      <c r="J3993" s="146"/>
      <c r="K3993" s="146"/>
      <c r="L3993" s="146"/>
      <c r="M3993" s="146"/>
      <c r="N3993" s="183"/>
      <c r="O3993" s="146"/>
      <c r="P3993" s="146"/>
      <c r="Q3993" s="146">
        <f t="shared" si="80"/>
        <v>0</v>
      </c>
      <c r="R3993" s="182" t="s">
        <v>4741</v>
      </c>
      <c r="S3993" s="226"/>
      <c r="T3993" s="676" t="s">
        <v>4687</v>
      </c>
      <c r="U3993" s="147"/>
      <c r="V3993" s="147"/>
      <c r="W3993" s="147"/>
      <c r="X3993" s="117"/>
    </row>
    <row r="3994" spans="1:35" ht="24" hidden="1" x14ac:dyDescent="0.2">
      <c r="A3994" s="167">
        <v>2</v>
      </c>
      <c r="B3994" s="647">
        <v>0</v>
      </c>
      <c r="C3994" s="647">
        <v>4</v>
      </c>
      <c r="D3994" s="647">
        <v>4</v>
      </c>
      <c r="E3994" s="163" t="s">
        <v>3862</v>
      </c>
      <c r="F3994" s="593" t="s">
        <v>4675</v>
      </c>
      <c r="G3994" s="143"/>
      <c r="H3994" s="162">
        <v>42180000</v>
      </c>
      <c r="I3994" s="145" t="s">
        <v>2138</v>
      </c>
      <c r="J3994" s="146"/>
      <c r="K3994" s="146"/>
      <c r="L3994" s="146"/>
      <c r="M3994" s="146"/>
      <c r="N3994" s="183"/>
      <c r="O3994" s="146"/>
      <c r="P3994" s="146"/>
      <c r="Q3994" s="146">
        <f t="shared" si="80"/>
        <v>0</v>
      </c>
      <c r="R3994" s="182" t="s">
        <v>4741</v>
      </c>
      <c r="S3994" s="226"/>
      <c r="T3994" s="676" t="s">
        <v>4687</v>
      </c>
      <c r="U3994" s="147"/>
      <c r="V3994" s="147"/>
      <c r="W3994" s="147"/>
      <c r="X3994" s="117"/>
    </row>
    <row r="3995" spans="1:35" ht="24" hidden="1" x14ac:dyDescent="0.2">
      <c r="A3995" s="167">
        <v>2</v>
      </c>
      <c r="B3995" s="647">
        <v>0</v>
      </c>
      <c r="C3995" s="647">
        <v>4</v>
      </c>
      <c r="D3995" s="647">
        <v>4</v>
      </c>
      <c r="E3995" s="163" t="s">
        <v>3862</v>
      </c>
      <c r="F3995" s="593" t="s">
        <v>4675</v>
      </c>
      <c r="G3995" s="143"/>
      <c r="H3995" s="162">
        <v>42180000</v>
      </c>
      <c r="I3995" s="145" t="s">
        <v>2139</v>
      </c>
      <c r="J3995" s="146"/>
      <c r="K3995" s="146"/>
      <c r="L3995" s="146"/>
      <c r="M3995" s="146"/>
      <c r="N3995" s="183"/>
      <c r="O3995" s="146"/>
      <c r="P3995" s="146"/>
      <c r="Q3995" s="146">
        <f t="shared" si="80"/>
        <v>0</v>
      </c>
      <c r="R3995" s="182" t="s">
        <v>4741</v>
      </c>
      <c r="S3995" s="226"/>
      <c r="T3995" s="676" t="s">
        <v>4687</v>
      </c>
      <c r="U3995" s="147"/>
      <c r="V3995" s="147"/>
      <c r="W3995" s="147"/>
      <c r="X3995" s="117"/>
    </row>
    <row r="3996" spans="1:35" ht="24" hidden="1" x14ac:dyDescent="0.2">
      <c r="A3996" s="167">
        <v>2</v>
      </c>
      <c r="B3996" s="647">
        <v>0</v>
      </c>
      <c r="C3996" s="647">
        <v>4</v>
      </c>
      <c r="D3996" s="647">
        <v>4</v>
      </c>
      <c r="E3996" s="163" t="s">
        <v>3862</v>
      </c>
      <c r="F3996" s="593" t="s">
        <v>4675</v>
      </c>
      <c r="G3996" s="143"/>
      <c r="H3996" s="162">
        <v>42180000</v>
      </c>
      <c r="I3996" s="145" t="s">
        <v>2140</v>
      </c>
      <c r="J3996" s="146"/>
      <c r="K3996" s="146"/>
      <c r="L3996" s="146"/>
      <c r="M3996" s="146"/>
      <c r="N3996" s="183"/>
      <c r="O3996" s="146"/>
      <c r="P3996" s="146"/>
      <c r="Q3996" s="146">
        <f t="shared" si="80"/>
        <v>0</v>
      </c>
      <c r="R3996" s="182" t="s">
        <v>4741</v>
      </c>
      <c r="S3996" s="226"/>
      <c r="T3996" s="676" t="s">
        <v>4687</v>
      </c>
      <c r="U3996" s="147"/>
      <c r="V3996" s="147"/>
      <c r="W3996" s="147"/>
      <c r="X3996" s="117"/>
    </row>
    <row r="3997" spans="1:35" ht="24" hidden="1" x14ac:dyDescent="0.2">
      <c r="A3997" s="167">
        <v>2</v>
      </c>
      <c r="B3997" s="647">
        <v>0</v>
      </c>
      <c r="C3997" s="647">
        <v>4</v>
      </c>
      <c r="D3997" s="647">
        <v>4</v>
      </c>
      <c r="E3997" s="163" t="s">
        <v>3862</v>
      </c>
      <c r="F3997" s="593" t="s">
        <v>4675</v>
      </c>
      <c r="G3997" s="143"/>
      <c r="H3997" s="162">
        <v>42180000</v>
      </c>
      <c r="I3997" s="145" t="s">
        <v>2141</v>
      </c>
      <c r="J3997" s="146"/>
      <c r="K3997" s="146"/>
      <c r="L3997" s="146"/>
      <c r="M3997" s="146"/>
      <c r="N3997" s="183"/>
      <c r="O3997" s="146"/>
      <c r="P3997" s="146"/>
      <c r="Q3997" s="146">
        <f t="shared" si="80"/>
        <v>0</v>
      </c>
      <c r="R3997" s="182" t="s">
        <v>4741</v>
      </c>
      <c r="S3997" s="226"/>
      <c r="T3997" s="676" t="s">
        <v>4687</v>
      </c>
      <c r="U3997" s="147"/>
      <c r="V3997" s="147"/>
      <c r="W3997" s="147"/>
      <c r="X3997" s="117"/>
    </row>
    <row r="3998" spans="1:35" ht="24" hidden="1" x14ac:dyDescent="0.2">
      <c r="A3998" s="167">
        <v>2</v>
      </c>
      <c r="B3998" s="647">
        <v>0</v>
      </c>
      <c r="C3998" s="647">
        <v>4</v>
      </c>
      <c r="D3998" s="647">
        <v>4</v>
      </c>
      <c r="E3998" s="163" t="s">
        <v>3862</v>
      </c>
      <c r="F3998" s="593" t="s">
        <v>4675</v>
      </c>
      <c r="G3998" s="143"/>
      <c r="H3998" s="162">
        <v>42180000</v>
      </c>
      <c r="I3998" s="145" t="s">
        <v>2142</v>
      </c>
      <c r="J3998" s="146"/>
      <c r="K3998" s="146"/>
      <c r="L3998" s="146"/>
      <c r="M3998" s="146"/>
      <c r="N3998" s="183"/>
      <c r="O3998" s="146"/>
      <c r="P3998" s="146"/>
      <c r="Q3998" s="146">
        <f t="shared" si="80"/>
        <v>0</v>
      </c>
      <c r="R3998" s="182" t="s">
        <v>4741</v>
      </c>
      <c r="S3998" s="226"/>
      <c r="T3998" s="676" t="s">
        <v>4687</v>
      </c>
      <c r="U3998" s="147"/>
      <c r="V3998" s="147"/>
      <c r="W3998" s="147"/>
      <c r="X3998" s="117"/>
    </row>
    <row r="3999" spans="1:35" ht="24" hidden="1" x14ac:dyDescent="0.2">
      <c r="A3999" s="167">
        <v>2</v>
      </c>
      <c r="B3999" s="647">
        <v>0</v>
      </c>
      <c r="C3999" s="647">
        <v>4</v>
      </c>
      <c r="D3999" s="647">
        <v>4</v>
      </c>
      <c r="E3999" s="163" t="s">
        <v>3862</v>
      </c>
      <c r="F3999" s="593" t="s">
        <v>4675</v>
      </c>
      <c r="G3999" s="143"/>
      <c r="H3999" s="162">
        <v>42180000</v>
      </c>
      <c r="I3999" s="145" t="s">
        <v>2143</v>
      </c>
      <c r="J3999" s="146"/>
      <c r="K3999" s="146"/>
      <c r="L3999" s="146"/>
      <c r="M3999" s="146"/>
      <c r="N3999" s="183"/>
      <c r="O3999" s="146"/>
      <c r="P3999" s="146"/>
      <c r="Q3999" s="146">
        <f t="shared" si="80"/>
        <v>0</v>
      </c>
      <c r="R3999" s="182" t="s">
        <v>4741</v>
      </c>
      <c r="S3999" s="226"/>
      <c r="T3999" s="676" t="s">
        <v>4687</v>
      </c>
      <c r="U3999" s="147"/>
      <c r="V3999" s="147"/>
      <c r="W3999" s="147"/>
      <c r="X3999" s="117"/>
    </row>
    <row r="4000" spans="1:35" ht="24" hidden="1" x14ac:dyDescent="0.2">
      <c r="A4000" s="167">
        <v>2</v>
      </c>
      <c r="B4000" s="647">
        <v>0</v>
      </c>
      <c r="C4000" s="647">
        <v>4</v>
      </c>
      <c r="D4000" s="647">
        <v>4</v>
      </c>
      <c r="E4000" s="163" t="s">
        <v>3862</v>
      </c>
      <c r="F4000" s="593" t="s">
        <v>4675</v>
      </c>
      <c r="G4000" s="143"/>
      <c r="H4000" s="162">
        <v>42180000</v>
      </c>
      <c r="I4000" s="145" t="s">
        <v>2144</v>
      </c>
      <c r="J4000" s="146"/>
      <c r="K4000" s="146"/>
      <c r="L4000" s="146"/>
      <c r="M4000" s="146"/>
      <c r="N4000" s="183"/>
      <c r="O4000" s="146"/>
      <c r="P4000" s="146"/>
      <c r="Q4000" s="146">
        <f t="shared" si="80"/>
        <v>0</v>
      </c>
      <c r="R4000" s="182" t="s">
        <v>4741</v>
      </c>
      <c r="S4000" s="226"/>
      <c r="T4000" s="676" t="s">
        <v>4687</v>
      </c>
      <c r="U4000" s="147"/>
      <c r="V4000" s="147"/>
      <c r="W4000" s="147"/>
      <c r="X4000" s="117"/>
    </row>
    <row r="4001" spans="1:35" ht="24" hidden="1" x14ac:dyDescent="0.2">
      <c r="A4001" s="167">
        <v>2</v>
      </c>
      <c r="B4001" s="647">
        <v>0</v>
      </c>
      <c r="C4001" s="647">
        <v>4</v>
      </c>
      <c r="D4001" s="647">
        <v>4</v>
      </c>
      <c r="E4001" s="163" t="s">
        <v>3862</v>
      </c>
      <c r="F4001" s="593" t="s">
        <v>4675</v>
      </c>
      <c r="G4001" s="143"/>
      <c r="H4001" s="162">
        <v>42180000</v>
      </c>
      <c r="I4001" s="145" t="s">
        <v>2145</v>
      </c>
      <c r="J4001" s="146"/>
      <c r="K4001" s="146"/>
      <c r="L4001" s="146"/>
      <c r="M4001" s="146"/>
      <c r="N4001" s="183"/>
      <c r="O4001" s="146"/>
      <c r="P4001" s="146"/>
      <c r="Q4001" s="146">
        <f t="shared" si="80"/>
        <v>0</v>
      </c>
      <c r="R4001" s="182" t="s">
        <v>4741</v>
      </c>
      <c r="S4001" s="226"/>
      <c r="T4001" s="676" t="s">
        <v>4687</v>
      </c>
      <c r="U4001" s="147"/>
      <c r="V4001" s="147"/>
      <c r="W4001" s="147"/>
      <c r="X4001" s="117"/>
    </row>
    <row r="4002" spans="1:35" ht="24" hidden="1" x14ac:dyDescent="0.2">
      <c r="A4002" s="167">
        <v>2</v>
      </c>
      <c r="B4002" s="647">
        <v>0</v>
      </c>
      <c r="C4002" s="647">
        <v>4</v>
      </c>
      <c r="D4002" s="647">
        <v>4</v>
      </c>
      <c r="E4002" s="163" t="s">
        <v>3862</v>
      </c>
      <c r="F4002" s="593" t="s">
        <v>4675</v>
      </c>
      <c r="G4002" s="143"/>
      <c r="H4002" s="162">
        <v>42180000</v>
      </c>
      <c r="I4002" s="145" t="s">
        <v>2146</v>
      </c>
      <c r="J4002" s="146"/>
      <c r="K4002" s="146"/>
      <c r="L4002" s="146"/>
      <c r="M4002" s="146"/>
      <c r="N4002" s="183"/>
      <c r="O4002" s="146"/>
      <c r="P4002" s="146"/>
      <c r="Q4002" s="146">
        <f t="shared" si="80"/>
        <v>0</v>
      </c>
      <c r="R4002" s="182" t="s">
        <v>4741</v>
      </c>
      <c r="S4002" s="226"/>
      <c r="T4002" s="676" t="s">
        <v>4687</v>
      </c>
      <c r="U4002" s="147"/>
      <c r="V4002" s="147"/>
      <c r="W4002" s="147"/>
      <c r="X4002" s="117"/>
    </row>
    <row r="4003" spans="1:35" ht="24" hidden="1" x14ac:dyDescent="0.2">
      <c r="A4003" s="167">
        <v>2</v>
      </c>
      <c r="B4003" s="647">
        <v>0</v>
      </c>
      <c r="C4003" s="647">
        <v>4</v>
      </c>
      <c r="D4003" s="647">
        <v>4</v>
      </c>
      <c r="E4003" s="163" t="s">
        <v>3862</v>
      </c>
      <c r="F4003" s="593" t="s">
        <v>4675</v>
      </c>
      <c r="G4003" s="143"/>
      <c r="H4003" s="162">
        <v>42180000</v>
      </c>
      <c r="I4003" s="145" t="s">
        <v>2147</v>
      </c>
      <c r="J4003" s="146"/>
      <c r="K4003" s="146"/>
      <c r="L4003" s="146"/>
      <c r="M4003" s="146"/>
      <c r="N4003" s="183"/>
      <c r="O4003" s="146"/>
      <c r="P4003" s="146"/>
      <c r="Q4003" s="146">
        <f t="shared" si="80"/>
        <v>0</v>
      </c>
      <c r="R4003" s="182" t="s">
        <v>4741</v>
      </c>
      <c r="S4003" s="226"/>
      <c r="T4003" s="676" t="s">
        <v>4687</v>
      </c>
      <c r="U4003" s="147"/>
      <c r="V4003" s="147"/>
      <c r="W4003" s="147"/>
      <c r="X4003" s="117"/>
    </row>
    <row r="4004" spans="1:35" s="172" customFormat="1" ht="24" hidden="1" x14ac:dyDescent="0.2">
      <c r="A4004" s="167">
        <v>2</v>
      </c>
      <c r="B4004" s="647">
        <v>0</v>
      </c>
      <c r="C4004" s="647">
        <v>4</v>
      </c>
      <c r="D4004" s="647">
        <v>4</v>
      </c>
      <c r="E4004" s="163" t="s">
        <v>3862</v>
      </c>
      <c r="F4004" s="593" t="s">
        <v>4675</v>
      </c>
      <c r="G4004" s="143"/>
      <c r="H4004" s="162">
        <v>42180000</v>
      </c>
      <c r="I4004" s="180" t="s">
        <v>2148</v>
      </c>
      <c r="J4004" s="169"/>
      <c r="K4004" s="169"/>
      <c r="L4004" s="169"/>
      <c r="M4004" s="146"/>
      <c r="N4004" s="184"/>
      <c r="O4004" s="169"/>
      <c r="P4004" s="146"/>
      <c r="Q4004" s="146">
        <f t="shared" si="80"/>
        <v>0</v>
      </c>
      <c r="R4004" s="182" t="s">
        <v>4741</v>
      </c>
      <c r="S4004" s="226"/>
      <c r="T4004" s="676" t="s">
        <v>4687</v>
      </c>
      <c r="U4004" s="170"/>
      <c r="V4004" s="170"/>
      <c r="W4004" s="170"/>
      <c r="X4004" s="117"/>
      <c r="Y4004" s="171"/>
      <c r="Z4004" s="171"/>
      <c r="AA4004" s="171"/>
      <c r="AB4004" s="171"/>
      <c r="AC4004" s="171"/>
      <c r="AD4004" s="171"/>
      <c r="AE4004" s="171"/>
      <c r="AF4004" s="171"/>
      <c r="AG4004" s="171"/>
      <c r="AH4004" s="171"/>
      <c r="AI4004" s="171"/>
    </row>
    <row r="4005" spans="1:35" s="172" customFormat="1" ht="24" hidden="1" x14ac:dyDescent="0.2">
      <c r="A4005" s="167">
        <v>2</v>
      </c>
      <c r="B4005" s="647">
        <v>0</v>
      </c>
      <c r="C4005" s="647">
        <v>4</v>
      </c>
      <c r="D4005" s="647">
        <v>4</v>
      </c>
      <c r="E4005" s="163" t="s">
        <v>3862</v>
      </c>
      <c r="F4005" s="593" t="s">
        <v>4675</v>
      </c>
      <c r="G4005" s="143"/>
      <c r="H4005" s="162">
        <v>42180000</v>
      </c>
      <c r="I4005" s="180" t="s">
        <v>2149</v>
      </c>
      <c r="J4005" s="169"/>
      <c r="K4005" s="169"/>
      <c r="L4005" s="169"/>
      <c r="M4005" s="146"/>
      <c r="N4005" s="184"/>
      <c r="O4005" s="169"/>
      <c r="P4005" s="146"/>
      <c r="Q4005" s="146">
        <f t="shared" si="80"/>
        <v>0</v>
      </c>
      <c r="R4005" s="182" t="s">
        <v>4741</v>
      </c>
      <c r="S4005" s="226"/>
      <c r="T4005" s="676" t="s">
        <v>4687</v>
      </c>
      <c r="U4005" s="170"/>
      <c r="V4005" s="170"/>
      <c r="W4005" s="170"/>
      <c r="X4005" s="117"/>
      <c r="Y4005" s="171"/>
      <c r="Z4005" s="171"/>
      <c r="AA4005" s="171"/>
      <c r="AB4005" s="171"/>
      <c r="AC4005" s="171"/>
      <c r="AD4005" s="171"/>
      <c r="AE4005" s="171"/>
      <c r="AF4005" s="171"/>
      <c r="AG4005" s="171"/>
      <c r="AH4005" s="171"/>
      <c r="AI4005" s="171"/>
    </row>
    <row r="4006" spans="1:35" s="172" customFormat="1" ht="24.6" hidden="1" customHeight="1" x14ac:dyDescent="0.2">
      <c r="A4006" s="167">
        <v>2</v>
      </c>
      <c r="B4006" s="647">
        <v>0</v>
      </c>
      <c r="C4006" s="647">
        <v>4</v>
      </c>
      <c r="D4006" s="647">
        <v>4</v>
      </c>
      <c r="E4006" s="163" t="s">
        <v>3862</v>
      </c>
      <c r="F4006" s="593" t="s">
        <v>4675</v>
      </c>
      <c r="G4006" s="143"/>
      <c r="H4006" s="162">
        <v>42180000</v>
      </c>
      <c r="I4006" s="180" t="s">
        <v>2150</v>
      </c>
      <c r="J4006" s="169"/>
      <c r="K4006" s="169"/>
      <c r="L4006" s="169"/>
      <c r="M4006" s="146"/>
      <c r="N4006" s="184"/>
      <c r="O4006" s="169"/>
      <c r="P4006" s="146"/>
      <c r="Q4006" s="146">
        <f t="shared" si="80"/>
        <v>0</v>
      </c>
      <c r="R4006" s="182" t="s">
        <v>4741</v>
      </c>
      <c r="S4006" s="226"/>
      <c r="T4006" s="676" t="s">
        <v>4687</v>
      </c>
      <c r="U4006" s="170"/>
      <c r="V4006" s="170"/>
      <c r="W4006" s="170"/>
      <c r="X4006" s="117"/>
      <c r="Y4006" s="171"/>
      <c r="Z4006" s="171"/>
      <c r="AA4006" s="171"/>
      <c r="AB4006" s="171"/>
      <c r="AC4006" s="171"/>
      <c r="AD4006" s="171"/>
      <c r="AE4006" s="171"/>
      <c r="AF4006" s="171"/>
      <c r="AG4006" s="171"/>
      <c r="AH4006" s="171"/>
      <c r="AI4006" s="171"/>
    </row>
    <row r="4007" spans="1:35" s="172" customFormat="1" ht="24.6" hidden="1" customHeight="1" x14ac:dyDescent="0.2">
      <c r="A4007" s="167">
        <v>2</v>
      </c>
      <c r="B4007" s="647">
        <v>0</v>
      </c>
      <c r="C4007" s="647">
        <v>4</v>
      </c>
      <c r="D4007" s="647">
        <v>4</v>
      </c>
      <c r="E4007" s="163" t="s">
        <v>3862</v>
      </c>
      <c r="F4007" s="593" t="s">
        <v>4675</v>
      </c>
      <c r="G4007" s="143"/>
      <c r="H4007" s="162">
        <v>42180000</v>
      </c>
      <c r="I4007" s="180" t="s">
        <v>2151</v>
      </c>
      <c r="J4007" s="169"/>
      <c r="K4007" s="169"/>
      <c r="L4007" s="169"/>
      <c r="M4007" s="146"/>
      <c r="N4007" s="184"/>
      <c r="O4007" s="169"/>
      <c r="P4007" s="146"/>
      <c r="Q4007" s="146">
        <f t="shared" si="80"/>
        <v>0</v>
      </c>
      <c r="R4007" s="182" t="s">
        <v>4741</v>
      </c>
      <c r="S4007" s="226"/>
      <c r="T4007" s="676" t="s">
        <v>4687</v>
      </c>
      <c r="U4007" s="170"/>
      <c r="V4007" s="170"/>
      <c r="W4007" s="170"/>
      <c r="X4007" s="117"/>
      <c r="Y4007" s="171"/>
      <c r="Z4007" s="171"/>
      <c r="AA4007" s="171"/>
      <c r="AB4007" s="171"/>
      <c r="AC4007" s="171"/>
      <c r="AD4007" s="171"/>
      <c r="AE4007" s="171"/>
      <c r="AF4007" s="171"/>
      <c r="AG4007" s="171"/>
      <c r="AH4007" s="171"/>
      <c r="AI4007" s="171"/>
    </row>
    <row r="4008" spans="1:35" s="172" customFormat="1" ht="24.6" hidden="1" customHeight="1" x14ac:dyDescent="0.2">
      <c r="A4008" s="167">
        <v>2</v>
      </c>
      <c r="B4008" s="647">
        <v>0</v>
      </c>
      <c r="C4008" s="647">
        <v>4</v>
      </c>
      <c r="D4008" s="647">
        <v>4</v>
      </c>
      <c r="E4008" s="163" t="s">
        <v>3862</v>
      </c>
      <c r="F4008" s="593" t="s">
        <v>4675</v>
      </c>
      <c r="G4008" s="143"/>
      <c r="H4008" s="162">
        <v>42180000</v>
      </c>
      <c r="I4008" s="180" t="s">
        <v>2152</v>
      </c>
      <c r="J4008" s="169"/>
      <c r="K4008" s="169"/>
      <c r="L4008" s="169"/>
      <c r="M4008" s="146"/>
      <c r="N4008" s="184"/>
      <c r="O4008" s="169"/>
      <c r="P4008" s="146"/>
      <c r="Q4008" s="146">
        <f t="shared" si="80"/>
        <v>0</v>
      </c>
      <c r="R4008" s="182" t="s">
        <v>4741</v>
      </c>
      <c r="S4008" s="226"/>
      <c r="T4008" s="676" t="s">
        <v>4687</v>
      </c>
      <c r="U4008" s="170"/>
      <c r="V4008" s="170"/>
      <c r="W4008" s="170"/>
      <c r="X4008" s="117"/>
      <c r="Y4008" s="171"/>
      <c r="Z4008" s="171"/>
      <c r="AA4008" s="171"/>
      <c r="AB4008" s="171"/>
      <c r="AC4008" s="171"/>
      <c r="AD4008" s="171"/>
      <c r="AE4008" s="171"/>
      <c r="AF4008" s="171"/>
      <c r="AG4008" s="171"/>
      <c r="AH4008" s="171"/>
      <c r="AI4008" s="171"/>
    </row>
    <row r="4009" spans="1:35" s="172" customFormat="1" ht="24.6" hidden="1" customHeight="1" x14ac:dyDescent="0.2">
      <c r="A4009" s="167">
        <v>2</v>
      </c>
      <c r="B4009" s="647">
        <v>0</v>
      </c>
      <c r="C4009" s="647">
        <v>4</v>
      </c>
      <c r="D4009" s="647">
        <v>4</v>
      </c>
      <c r="E4009" s="163" t="s">
        <v>3862</v>
      </c>
      <c r="F4009" s="593" t="s">
        <v>4675</v>
      </c>
      <c r="G4009" s="143"/>
      <c r="H4009" s="162">
        <v>42180000</v>
      </c>
      <c r="I4009" s="180" t="s">
        <v>2153</v>
      </c>
      <c r="J4009" s="169"/>
      <c r="K4009" s="169"/>
      <c r="L4009" s="169"/>
      <c r="M4009" s="146"/>
      <c r="N4009" s="184"/>
      <c r="O4009" s="169"/>
      <c r="P4009" s="146"/>
      <c r="Q4009" s="146">
        <f t="shared" si="80"/>
        <v>0</v>
      </c>
      <c r="R4009" s="182" t="s">
        <v>4741</v>
      </c>
      <c r="S4009" s="226"/>
      <c r="T4009" s="676" t="s">
        <v>4687</v>
      </c>
      <c r="U4009" s="170"/>
      <c r="V4009" s="170"/>
      <c r="W4009" s="170"/>
      <c r="X4009" s="117"/>
      <c r="Y4009" s="171"/>
      <c r="Z4009" s="171"/>
      <c r="AA4009" s="171"/>
      <c r="AB4009" s="171"/>
      <c r="AC4009" s="171"/>
      <c r="AD4009" s="171"/>
      <c r="AE4009" s="171"/>
      <c r="AF4009" s="171"/>
      <c r="AG4009" s="171"/>
      <c r="AH4009" s="171"/>
      <c r="AI4009" s="171"/>
    </row>
    <row r="4010" spans="1:35" s="172" customFormat="1" ht="24.6" hidden="1" customHeight="1" x14ac:dyDescent="0.2">
      <c r="A4010" s="167">
        <v>2</v>
      </c>
      <c r="B4010" s="647">
        <v>0</v>
      </c>
      <c r="C4010" s="647">
        <v>4</v>
      </c>
      <c r="D4010" s="647">
        <v>4</v>
      </c>
      <c r="E4010" s="163" t="s">
        <v>3862</v>
      </c>
      <c r="F4010" s="593" t="s">
        <v>4675</v>
      </c>
      <c r="G4010" s="143"/>
      <c r="H4010" s="162">
        <v>42180000</v>
      </c>
      <c r="I4010" s="180" t="s">
        <v>2154</v>
      </c>
      <c r="J4010" s="169"/>
      <c r="K4010" s="169"/>
      <c r="L4010" s="169"/>
      <c r="M4010" s="146"/>
      <c r="N4010" s="184"/>
      <c r="O4010" s="169"/>
      <c r="P4010" s="146"/>
      <c r="Q4010" s="146">
        <f t="shared" si="80"/>
        <v>0</v>
      </c>
      <c r="R4010" s="182" t="s">
        <v>4741</v>
      </c>
      <c r="S4010" s="226"/>
      <c r="T4010" s="676" t="s">
        <v>4687</v>
      </c>
      <c r="U4010" s="170"/>
      <c r="V4010" s="170"/>
      <c r="W4010" s="170"/>
      <c r="X4010" s="117"/>
      <c r="Y4010" s="171"/>
      <c r="Z4010" s="171"/>
      <c r="AA4010" s="171"/>
      <c r="AB4010" s="171"/>
      <c r="AC4010" s="171"/>
      <c r="AD4010" s="171"/>
      <c r="AE4010" s="171"/>
      <c r="AF4010" s="171"/>
      <c r="AG4010" s="171"/>
      <c r="AH4010" s="171"/>
      <c r="AI4010" s="171"/>
    </row>
    <row r="4011" spans="1:35" s="172" customFormat="1" ht="24.6" hidden="1" customHeight="1" x14ac:dyDescent="0.2">
      <c r="A4011" s="167">
        <v>2</v>
      </c>
      <c r="B4011" s="647">
        <v>0</v>
      </c>
      <c r="C4011" s="647">
        <v>4</v>
      </c>
      <c r="D4011" s="647">
        <v>4</v>
      </c>
      <c r="E4011" s="163" t="s">
        <v>3862</v>
      </c>
      <c r="F4011" s="593" t="s">
        <v>4675</v>
      </c>
      <c r="G4011" s="143"/>
      <c r="H4011" s="162">
        <v>42180000</v>
      </c>
      <c r="I4011" s="180" t="s">
        <v>2155</v>
      </c>
      <c r="J4011" s="169"/>
      <c r="K4011" s="169"/>
      <c r="L4011" s="169"/>
      <c r="M4011" s="146"/>
      <c r="N4011" s="184"/>
      <c r="O4011" s="169"/>
      <c r="P4011" s="146"/>
      <c r="Q4011" s="146">
        <f t="shared" si="80"/>
        <v>0</v>
      </c>
      <c r="R4011" s="182" t="s">
        <v>4741</v>
      </c>
      <c r="S4011" s="226"/>
      <c r="T4011" s="676" t="s">
        <v>4687</v>
      </c>
      <c r="U4011" s="170"/>
      <c r="V4011" s="170"/>
      <c r="W4011" s="170"/>
      <c r="X4011" s="117"/>
      <c r="Y4011" s="171"/>
      <c r="Z4011" s="171"/>
      <c r="AA4011" s="171"/>
      <c r="AB4011" s="171"/>
      <c r="AC4011" s="171"/>
      <c r="AD4011" s="171"/>
      <c r="AE4011" s="171"/>
      <c r="AF4011" s="171"/>
      <c r="AG4011" s="171"/>
      <c r="AH4011" s="171"/>
      <c r="AI4011" s="171"/>
    </row>
    <row r="4012" spans="1:35" s="172" customFormat="1" ht="24.6" hidden="1" customHeight="1" x14ac:dyDescent="0.2">
      <c r="A4012" s="167">
        <v>2</v>
      </c>
      <c r="B4012" s="647">
        <v>0</v>
      </c>
      <c r="C4012" s="647">
        <v>4</v>
      </c>
      <c r="D4012" s="647">
        <v>4</v>
      </c>
      <c r="E4012" s="163" t="s">
        <v>3862</v>
      </c>
      <c r="F4012" s="593" t="s">
        <v>4675</v>
      </c>
      <c r="G4012" s="143"/>
      <c r="H4012" s="162">
        <v>42180000</v>
      </c>
      <c r="I4012" s="180" t="s">
        <v>2156</v>
      </c>
      <c r="J4012" s="169"/>
      <c r="K4012" s="169"/>
      <c r="L4012" s="169"/>
      <c r="M4012" s="146"/>
      <c r="N4012" s="184"/>
      <c r="O4012" s="169"/>
      <c r="P4012" s="146"/>
      <c r="Q4012" s="146">
        <f t="shared" si="80"/>
        <v>0</v>
      </c>
      <c r="R4012" s="182" t="s">
        <v>4741</v>
      </c>
      <c r="S4012" s="226"/>
      <c r="T4012" s="676" t="s">
        <v>4687</v>
      </c>
      <c r="U4012" s="170"/>
      <c r="V4012" s="170"/>
      <c r="W4012" s="170"/>
      <c r="X4012" s="117"/>
      <c r="Y4012" s="171"/>
      <c r="Z4012" s="171"/>
      <c r="AA4012" s="171"/>
      <c r="AB4012" s="171"/>
      <c r="AC4012" s="171"/>
      <c r="AD4012" s="171"/>
      <c r="AE4012" s="171"/>
      <c r="AF4012" s="171"/>
      <c r="AG4012" s="171"/>
      <c r="AH4012" s="171"/>
      <c r="AI4012" s="171"/>
    </row>
    <row r="4013" spans="1:35" s="172" customFormat="1" ht="24.6" hidden="1" customHeight="1" x14ac:dyDescent="0.2">
      <c r="A4013" s="167">
        <v>2</v>
      </c>
      <c r="B4013" s="647">
        <v>0</v>
      </c>
      <c r="C4013" s="647">
        <v>4</v>
      </c>
      <c r="D4013" s="647">
        <v>4</v>
      </c>
      <c r="E4013" s="163" t="s">
        <v>3862</v>
      </c>
      <c r="F4013" s="593" t="s">
        <v>4675</v>
      </c>
      <c r="G4013" s="143"/>
      <c r="H4013" s="162">
        <v>42180000</v>
      </c>
      <c r="I4013" s="180" t="s">
        <v>2157</v>
      </c>
      <c r="J4013" s="169"/>
      <c r="K4013" s="169"/>
      <c r="L4013" s="169"/>
      <c r="M4013" s="146"/>
      <c r="N4013" s="184"/>
      <c r="O4013" s="169"/>
      <c r="P4013" s="146"/>
      <c r="Q4013" s="146">
        <f t="shared" si="80"/>
        <v>0</v>
      </c>
      <c r="R4013" s="182" t="s">
        <v>4741</v>
      </c>
      <c r="S4013" s="226"/>
      <c r="T4013" s="676" t="s">
        <v>4687</v>
      </c>
      <c r="U4013" s="170"/>
      <c r="V4013" s="170"/>
      <c r="W4013" s="170"/>
      <c r="X4013" s="117"/>
      <c r="Y4013" s="171"/>
      <c r="Z4013" s="171"/>
      <c r="AA4013" s="171"/>
      <c r="AB4013" s="171"/>
      <c r="AC4013" s="171"/>
      <c r="AD4013" s="171"/>
      <c r="AE4013" s="171"/>
      <c r="AF4013" s="171"/>
      <c r="AG4013" s="171"/>
      <c r="AH4013" s="171"/>
      <c r="AI4013" s="171"/>
    </row>
    <row r="4014" spans="1:35" s="172" customFormat="1" ht="24" hidden="1" x14ac:dyDescent="0.2">
      <c r="A4014" s="167">
        <v>2</v>
      </c>
      <c r="B4014" s="647">
        <v>0</v>
      </c>
      <c r="C4014" s="647">
        <v>4</v>
      </c>
      <c r="D4014" s="647">
        <v>4</v>
      </c>
      <c r="E4014" s="163" t="s">
        <v>3862</v>
      </c>
      <c r="F4014" s="593" t="s">
        <v>4675</v>
      </c>
      <c r="G4014" s="143"/>
      <c r="H4014" s="162">
        <v>42180000</v>
      </c>
      <c r="I4014" s="180" t="s">
        <v>2158</v>
      </c>
      <c r="J4014" s="169"/>
      <c r="K4014" s="169"/>
      <c r="L4014" s="169"/>
      <c r="M4014" s="146"/>
      <c r="N4014" s="184"/>
      <c r="O4014" s="169"/>
      <c r="P4014" s="146"/>
      <c r="Q4014" s="146">
        <f t="shared" si="80"/>
        <v>0</v>
      </c>
      <c r="R4014" s="182" t="s">
        <v>4741</v>
      </c>
      <c r="S4014" s="226"/>
      <c r="T4014" s="676" t="s">
        <v>4687</v>
      </c>
      <c r="U4014" s="170"/>
      <c r="V4014" s="170"/>
      <c r="W4014" s="170"/>
      <c r="X4014" s="117"/>
      <c r="Y4014" s="171"/>
      <c r="Z4014" s="171"/>
      <c r="AA4014" s="171"/>
      <c r="AB4014" s="171"/>
      <c r="AC4014" s="171"/>
      <c r="AD4014" s="171"/>
      <c r="AE4014" s="171"/>
      <c r="AF4014" s="171"/>
      <c r="AG4014" s="171"/>
      <c r="AH4014" s="171"/>
      <c r="AI4014" s="171"/>
    </row>
    <row r="4015" spans="1:35" s="172" customFormat="1" ht="24" hidden="1" x14ac:dyDescent="0.2">
      <c r="A4015" s="167">
        <v>2</v>
      </c>
      <c r="B4015" s="647">
        <v>0</v>
      </c>
      <c r="C4015" s="647">
        <v>4</v>
      </c>
      <c r="D4015" s="647">
        <v>4</v>
      </c>
      <c r="E4015" s="163" t="s">
        <v>3862</v>
      </c>
      <c r="F4015" s="593" t="s">
        <v>4675</v>
      </c>
      <c r="G4015" s="143"/>
      <c r="H4015" s="162">
        <v>42180000</v>
      </c>
      <c r="I4015" s="180" t="s">
        <v>1516</v>
      </c>
      <c r="J4015" s="169"/>
      <c r="K4015" s="169"/>
      <c r="L4015" s="169"/>
      <c r="M4015" s="146"/>
      <c r="N4015" s="184"/>
      <c r="O4015" s="169"/>
      <c r="P4015" s="146"/>
      <c r="Q4015" s="146">
        <f t="shared" si="80"/>
        <v>0</v>
      </c>
      <c r="R4015" s="182" t="s">
        <v>4741</v>
      </c>
      <c r="S4015" s="226"/>
      <c r="T4015" s="676" t="s">
        <v>4687</v>
      </c>
      <c r="U4015" s="170"/>
      <c r="V4015" s="170"/>
      <c r="W4015" s="170"/>
      <c r="X4015" s="117"/>
      <c r="Y4015" s="171"/>
      <c r="Z4015" s="171"/>
      <c r="AA4015" s="171"/>
      <c r="AB4015" s="171"/>
      <c r="AC4015" s="171"/>
      <c r="AD4015" s="171"/>
      <c r="AE4015" s="171"/>
      <c r="AF4015" s="171"/>
      <c r="AG4015" s="171"/>
      <c r="AH4015" s="171"/>
      <c r="AI4015" s="171"/>
    </row>
    <row r="4016" spans="1:35" s="172" customFormat="1" ht="24" hidden="1" x14ac:dyDescent="0.2">
      <c r="A4016" s="167">
        <v>2</v>
      </c>
      <c r="B4016" s="647">
        <v>0</v>
      </c>
      <c r="C4016" s="647">
        <v>4</v>
      </c>
      <c r="D4016" s="647">
        <v>4</v>
      </c>
      <c r="E4016" s="163" t="s">
        <v>3862</v>
      </c>
      <c r="F4016" s="593" t="s">
        <v>4675</v>
      </c>
      <c r="G4016" s="143"/>
      <c r="H4016" s="162">
        <v>42180000</v>
      </c>
      <c r="I4016" s="180" t="s">
        <v>1517</v>
      </c>
      <c r="J4016" s="169"/>
      <c r="K4016" s="169"/>
      <c r="L4016" s="169"/>
      <c r="M4016" s="146"/>
      <c r="N4016" s="184"/>
      <c r="O4016" s="169"/>
      <c r="P4016" s="146"/>
      <c r="Q4016" s="146">
        <f t="shared" si="80"/>
        <v>0</v>
      </c>
      <c r="R4016" s="182" t="s">
        <v>4741</v>
      </c>
      <c r="S4016" s="226"/>
      <c r="T4016" s="676" t="s">
        <v>4687</v>
      </c>
      <c r="U4016" s="170"/>
      <c r="V4016" s="170"/>
      <c r="W4016" s="170"/>
      <c r="X4016" s="117"/>
      <c r="Y4016" s="171"/>
      <c r="Z4016" s="171"/>
      <c r="AA4016" s="171"/>
      <c r="AB4016" s="171"/>
      <c r="AC4016" s="171"/>
      <c r="AD4016" s="171"/>
      <c r="AE4016" s="171"/>
      <c r="AF4016" s="171"/>
      <c r="AG4016" s="171"/>
      <c r="AH4016" s="171"/>
      <c r="AI4016" s="171"/>
    </row>
    <row r="4017" spans="1:35" s="172" customFormat="1" ht="24" hidden="1" x14ac:dyDescent="0.2">
      <c r="A4017" s="167">
        <v>2</v>
      </c>
      <c r="B4017" s="647">
        <v>0</v>
      </c>
      <c r="C4017" s="647">
        <v>4</v>
      </c>
      <c r="D4017" s="647">
        <v>4</v>
      </c>
      <c r="E4017" s="163" t="s">
        <v>3862</v>
      </c>
      <c r="F4017" s="593" t="s">
        <v>4675</v>
      </c>
      <c r="G4017" s="143"/>
      <c r="H4017" s="162">
        <v>42180000</v>
      </c>
      <c r="I4017" s="180" t="s">
        <v>1518</v>
      </c>
      <c r="J4017" s="169"/>
      <c r="K4017" s="169"/>
      <c r="L4017" s="169"/>
      <c r="M4017" s="146"/>
      <c r="N4017" s="184"/>
      <c r="O4017" s="169"/>
      <c r="P4017" s="146"/>
      <c r="Q4017" s="146">
        <f t="shared" si="80"/>
        <v>0</v>
      </c>
      <c r="R4017" s="182" t="s">
        <v>4741</v>
      </c>
      <c r="S4017" s="226"/>
      <c r="T4017" s="676" t="s">
        <v>4687</v>
      </c>
      <c r="U4017" s="170"/>
      <c r="V4017" s="170"/>
      <c r="W4017" s="170"/>
      <c r="X4017" s="117"/>
      <c r="Y4017" s="171"/>
      <c r="Z4017" s="171"/>
      <c r="AA4017" s="171"/>
      <c r="AB4017" s="171"/>
      <c r="AC4017" s="171"/>
      <c r="AD4017" s="171"/>
      <c r="AE4017" s="171"/>
      <c r="AF4017" s="171"/>
      <c r="AG4017" s="171"/>
      <c r="AH4017" s="171"/>
      <c r="AI4017" s="171"/>
    </row>
    <row r="4018" spans="1:35" s="172" customFormat="1" ht="24" hidden="1" x14ac:dyDescent="0.2">
      <c r="A4018" s="167">
        <v>2</v>
      </c>
      <c r="B4018" s="647">
        <v>0</v>
      </c>
      <c r="C4018" s="647">
        <v>4</v>
      </c>
      <c r="D4018" s="647">
        <v>4</v>
      </c>
      <c r="E4018" s="163" t="s">
        <v>3862</v>
      </c>
      <c r="F4018" s="593" t="s">
        <v>4675</v>
      </c>
      <c r="G4018" s="143"/>
      <c r="H4018" s="162">
        <v>42180000</v>
      </c>
      <c r="I4018" s="180" t="s">
        <v>2460</v>
      </c>
      <c r="J4018" s="169"/>
      <c r="K4018" s="169"/>
      <c r="L4018" s="169"/>
      <c r="M4018" s="146"/>
      <c r="N4018" s="184"/>
      <c r="O4018" s="169"/>
      <c r="P4018" s="146"/>
      <c r="Q4018" s="146">
        <f t="shared" si="80"/>
        <v>0</v>
      </c>
      <c r="R4018" s="182" t="s">
        <v>4741</v>
      </c>
      <c r="S4018" s="226"/>
      <c r="T4018" s="676" t="s">
        <v>4687</v>
      </c>
      <c r="U4018" s="170"/>
      <c r="V4018" s="170"/>
      <c r="W4018" s="170"/>
      <c r="X4018" s="117"/>
      <c r="Y4018" s="171"/>
      <c r="Z4018" s="171"/>
      <c r="AA4018" s="171"/>
      <c r="AB4018" s="171"/>
      <c r="AC4018" s="171"/>
      <c r="AD4018" s="171"/>
      <c r="AE4018" s="171"/>
      <c r="AF4018" s="171"/>
      <c r="AG4018" s="171"/>
      <c r="AH4018" s="171"/>
      <c r="AI4018" s="171"/>
    </row>
    <row r="4019" spans="1:35" s="172" customFormat="1" ht="24" hidden="1" x14ac:dyDescent="0.2">
      <c r="A4019" s="167">
        <v>2</v>
      </c>
      <c r="B4019" s="647">
        <v>0</v>
      </c>
      <c r="C4019" s="647">
        <v>4</v>
      </c>
      <c r="D4019" s="647">
        <v>4</v>
      </c>
      <c r="E4019" s="163" t="s">
        <v>3862</v>
      </c>
      <c r="F4019" s="593" t="s">
        <v>4675</v>
      </c>
      <c r="G4019" s="143"/>
      <c r="H4019" s="162">
        <v>42180000</v>
      </c>
      <c r="I4019" s="180" t="s">
        <v>2461</v>
      </c>
      <c r="J4019" s="169"/>
      <c r="K4019" s="169"/>
      <c r="L4019" s="169"/>
      <c r="M4019" s="146"/>
      <c r="N4019" s="184"/>
      <c r="O4019" s="169"/>
      <c r="P4019" s="146"/>
      <c r="Q4019" s="146">
        <f t="shared" si="80"/>
        <v>0</v>
      </c>
      <c r="R4019" s="182" t="s">
        <v>4741</v>
      </c>
      <c r="S4019" s="226"/>
      <c r="T4019" s="676" t="s">
        <v>4687</v>
      </c>
      <c r="U4019" s="170"/>
      <c r="V4019" s="170"/>
      <c r="W4019" s="170"/>
      <c r="X4019" s="117"/>
      <c r="Y4019" s="171"/>
      <c r="Z4019" s="171"/>
      <c r="AA4019" s="171"/>
      <c r="AB4019" s="171"/>
      <c r="AC4019" s="171"/>
      <c r="AD4019" s="171"/>
      <c r="AE4019" s="171"/>
      <c r="AF4019" s="171"/>
      <c r="AG4019" s="171"/>
      <c r="AH4019" s="171"/>
      <c r="AI4019" s="171"/>
    </row>
    <row r="4020" spans="1:35" s="172" customFormat="1" ht="24" hidden="1" x14ac:dyDescent="0.2">
      <c r="A4020" s="167">
        <v>2</v>
      </c>
      <c r="B4020" s="647">
        <v>0</v>
      </c>
      <c r="C4020" s="647">
        <v>4</v>
      </c>
      <c r="D4020" s="647">
        <v>4</v>
      </c>
      <c r="E4020" s="163" t="s">
        <v>3862</v>
      </c>
      <c r="F4020" s="593" t="s">
        <v>4675</v>
      </c>
      <c r="G4020" s="143"/>
      <c r="H4020" s="162">
        <v>42180000</v>
      </c>
      <c r="I4020" s="180" t="s">
        <v>2462</v>
      </c>
      <c r="J4020" s="169"/>
      <c r="K4020" s="169"/>
      <c r="L4020" s="169"/>
      <c r="M4020" s="146"/>
      <c r="N4020" s="184"/>
      <c r="O4020" s="169"/>
      <c r="P4020" s="146"/>
      <c r="Q4020" s="146">
        <f t="shared" si="80"/>
        <v>0</v>
      </c>
      <c r="R4020" s="182" t="s">
        <v>4741</v>
      </c>
      <c r="S4020" s="226"/>
      <c r="T4020" s="676" t="s">
        <v>4687</v>
      </c>
      <c r="U4020" s="170"/>
      <c r="V4020" s="170"/>
      <c r="W4020" s="170"/>
      <c r="X4020" s="117"/>
      <c r="Y4020" s="171"/>
      <c r="Z4020" s="171"/>
      <c r="AA4020" s="171"/>
      <c r="AB4020" s="171"/>
      <c r="AC4020" s="171"/>
      <c r="AD4020" s="171"/>
      <c r="AE4020" s="171"/>
      <c r="AF4020" s="171"/>
      <c r="AG4020" s="171"/>
      <c r="AH4020" s="171"/>
      <c r="AI4020" s="171"/>
    </row>
    <row r="4021" spans="1:35" s="172" customFormat="1" ht="24" hidden="1" x14ac:dyDescent="0.2">
      <c r="A4021" s="167">
        <v>2</v>
      </c>
      <c r="B4021" s="647">
        <v>0</v>
      </c>
      <c r="C4021" s="647">
        <v>4</v>
      </c>
      <c r="D4021" s="647">
        <v>4</v>
      </c>
      <c r="E4021" s="163" t="s">
        <v>3862</v>
      </c>
      <c r="F4021" s="593" t="s">
        <v>4675</v>
      </c>
      <c r="G4021" s="143"/>
      <c r="H4021" s="162">
        <v>42180000</v>
      </c>
      <c r="I4021" s="180" t="s">
        <v>2463</v>
      </c>
      <c r="J4021" s="169"/>
      <c r="K4021" s="169"/>
      <c r="L4021" s="169"/>
      <c r="M4021" s="146"/>
      <c r="N4021" s="184"/>
      <c r="O4021" s="169"/>
      <c r="P4021" s="146"/>
      <c r="Q4021" s="146">
        <f t="shared" si="80"/>
        <v>0</v>
      </c>
      <c r="R4021" s="182" t="s">
        <v>4741</v>
      </c>
      <c r="S4021" s="226"/>
      <c r="T4021" s="676" t="s">
        <v>4687</v>
      </c>
      <c r="U4021" s="170"/>
      <c r="V4021" s="170"/>
      <c r="W4021" s="170"/>
      <c r="X4021" s="117"/>
      <c r="Y4021" s="171"/>
      <c r="Z4021" s="171"/>
      <c r="AA4021" s="171"/>
      <c r="AB4021" s="171"/>
      <c r="AC4021" s="171"/>
      <c r="AD4021" s="171"/>
      <c r="AE4021" s="171"/>
      <c r="AF4021" s="171"/>
      <c r="AG4021" s="171"/>
      <c r="AH4021" s="171"/>
      <c r="AI4021" s="171"/>
    </row>
    <row r="4022" spans="1:35" s="172" customFormat="1" ht="24" hidden="1" x14ac:dyDescent="0.2">
      <c r="A4022" s="167">
        <v>2</v>
      </c>
      <c r="B4022" s="647">
        <v>0</v>
      </c>
      <c r="C4022" s="647">
        <v>4</v>
      </c>
      <c r="D4022" s="647">
        <v>4</v>
      </c>
      <c r="E4022" s="163" t="s">
        <v>3862</v>
      </c>
      <c r="F4022" s="593" t="s">
        <v>4675</v>
      </c>
      <c r="G4022" s="143"/>
      <c r="H4022" s="162">
        <v>42180000</v>
      </c>
      <c r="I4022" s="180" t="s">
        <v>2464</v>
      </c>
      <c r="J4022" s="169"/>
      <c r="K4022" s="169"/>
      <c r="L4022" s="169"/>
      <c r="M4022" s="146"/>
      <c r="N4022" s="184"/>
      <c r="O4022" s="169"/>
      <c r="P4022" s="146"/>
      <c r="Q4022" s="146">
        <f t="shared" si="80"/>
        <v>0</v>
      </c>
      <c r="R4022" s="182" t="s">
        <v>4741</v>
      </c>
      <c r="S4022" s="226"/>
      <c r="T4022" s="676" t="s">
        <v>4687</v>
      </c>
      <c r="U4022" s="170"/>
      <c r="V4022" s="170"/>
      <c r="W4022" s="170"/>
      <c r="X4022" s="117"/>
      <c r="Y4022" s="171"/>
      <c r="Z4022" s="171"/>
      <c r="AA4022" s="171"/>
      <c r="AB4022" s="171"/>
      <c r="AC4022" s="171"/>
      <c r="AD4022" s="171"/>
      <c r="AE4022" s="171"/>
      <c r="AF4022" s="171"/>
      <c r="AG4022" s="171"/>
      <c r="AH4022" s="171"/>
      <c r="AI4022" s="171"/>
    </row>
    <row r="4023" spans="1:35" s="172" customFormat="1" ht="24" hidden="1" x14ac:dyDescent="0.2">
      <c r="A4023" s="167">
        <v>2</v>
      </c>
      <c r="B4023" s="647">
        <v>0</v>
      </c>
      <c r="C4023" s="647">
        <v>4</v>
      </c>
      <c r="D4023" s="647">
        <v>4</v>
      </c>
      <c r="E4023" s="163" t="s">
        <v>3862</v>
      </c>
      <c r="F4023" s="593" t="s">
        <v>4675</v>
      </c>
      <c r="G4023" s="143"/>
      <c r="H4023" s="162">
        <v>42180000</v>
      </c>
      <c r="I4023" s="180" t="s">
        <v>2465</v>
      </c>
      <c r="J4023" s="169"/>
      <c r="K4023" s="169"/>
      <c r="L4023" s="169"/>
      <c r="M4023" s="146"/>
      <c r="N4023" s="184"/>
      <c r="O4023" s="169"/>
      <c r="P4023" s="112"/>
      <c r="Q4023" s="146">
        <f t="shared" si="80"/>
        <v>0</v>
      </c>
      <c r="R4023" s="182" t="s">
        <v>4741</v>
      </c>
      <c r="S4023" s="226"/>
      <c r="T4023" s="676" t="s">
        <v>4687</v>
      </c>
      <c r="U4023" s="170"/>
      <c r="V4023" s="170"/>
      <c r="W4023" s="170"/>
      <c r="X4023" s="117"/>
      <c r="Y4023" s="171"/>
      <c r="Z4023" s="171"/>
      <c r="AA4023" s="171"/>
      <c r="AB4023" s="171"/>
      <c r="AC4023" s="171"/>
      <c r="AD4023" s="171"/>
      <c r="AE4023" s="171"/>
      <c r="AF4023" s="171"/>
      <c r="AG4023" s="171"/>
      <c r="AH4023" s="171"/>
      <c r="AI4023" s="171"/>
    </row>
    <row r="4024" spans="1:35" s="172" customFormat="1" ht="24" hidden="1" x14ac:dyDescent="0.2">
      <c r="A4024" s="167">
        <v>2</v>
      </c>
      <c r="B4024" s="647">
        <v>0</v>
      </c>
      <c r="C4024" s="647">
        <v>4</v>
      </c>
      <c r="D4024" s="647">
        <v>4</v>
      </c>
      <c r="E4024" s="163" t="s">
        <v>3862</v>
      </c>
      <c r="F4024" s="593" t="s">
        <v>4675</v>
      </c>
      <c r="G4024" s="143"/>
      <c r="H4024" s="162">
        <v>42180000</v>
      </c>
      <c r="I4024" s="180" t="s">
        <v>2466</v>
      </c>
      <c r="J4024" s="169"/>
      <c r="K4024" s="169"/>
      <c r="L4024" s="169"/>
      <c r="M4024" s="146"/>
      <c r="N4024" s="184"/>
      <c r="O4024" s="169"/>
      <c r="P4024" s="146"/>
      <c r="Q4024" s="146">
        <f t="shared" si="80"/>
        <v>0</v>
      </c>
      <c r="R4024" s="182" t="s">
        <v>4741</v>
      </c>
      <c r="S4024" s="226"/>
      <c r="T4024" s="676" t="s">
        <v>4687</v>
      </c>
      <c r="U4024" s="170"/>
      <c r="V4024" s="170"/>
      <c r="W4024" s="170"/>
      <c r="X4024" s="117"/>
      <c r="Y4024" s="171"/>
      <c r="Z4024" s="171"/>
      <c r="AA4024" s="171"/>
      <c r="AB4024" s="171"/>
      <c r="AC4024" s="171"/>
      <c r="AD4024" s="171"/>
      <c r="AE4024" s="171"/>
      <c r="AF4024" s="171"/>
      <c r="AG4024" s="171"/>
      <c r="AH4024" s="171"/>
      <c r="AI4024" s="171"/>
    </row>
    <row r="4025" spans="1:35" s="172" customFormat="1" ht="24" hidden="1" x14ac:dyDescent="0.2">
      <c r="A4025" s="167">
        <v>2</v>
      </c>
      <c r="B4025" s="647">
        <v>0</v>
      </c>
      <c r="C4025" s="647">
        <v>4</v>
      </c>
      <c r="D4025" s="647">
        <v>4</v>
      </c>
      <c r="E4025" s="163" t="s">
        <v>3862</v>
      </c>
      <c r="F4025" s="593" t="s">
        <v>4675</v>
      </c>
      <c r="G4025" s="143"/>
      <c r="H4025" s="162">
        <v>42180000</v>
      </c>
      <c r="I4025" s="180" t="s">
        <v>2467</v>
      </c>
      <c r="J4025" s="169"/>
      <c r="K4025" s="169"/>
      <c r="L4025" s="169"/>
      <c r="M4025" s="146"/>
      <c r="N4025" s="184"/>
      <c r="O4025" s="169"/>
      <c r="P4025" s="146"/>
      <c r="Q4025" s="146">
        <f t="shared" si="80"/>
        <v>0</v>
      </c>
      <c r="R4025" s="182" t="s">
        <v>4741</v>
      </c>
      <c r="S4025" s="226"/>
      <c r="T4025" s="676" t="s">
        <v>4687</v>
      </c>
      <c r="U4025" s="170"/>
      <c r="V4025" s="170"/>
      <c r="W4025" s="170"/>
      <c r="X4025" s="117"/>
      <c r="Y4025" s="171"/>
      <c r="Z4025" s="171"/>
      <c r="AA4025" s="171"/>
      <c r="AB4025" s="171"/>
      <c r="AC4025" s="171"/>
      <c r="AD4025" s="171"/>
      <c r="AE4025" s="171"/>
      <c r="AF4025" s="171"/>
      <c r="AG4025" s="171"/>
      <c r="AH4025" s="171"/>
      <c r="AI4025" s="171"/>
    </row>
    <row r="4026" spans="1:35" s="172" customFormat="1" ht="24" hidden="1" x14ac:dyDescent="0.2">
      <c r="A4026" s="167">
        <v>2</v>
      </c>
      <c r="B4026" s="647">
        <v>0</v>
      </c>
      <c r="C4026" s="647">
        <v>4</v>
      </c>
      <c r="D4026" s="647">
        <v>4</v>
      </c>
      <c r="E4026" s="163" t="s">
        <v>3862</v>
      </c>
      <c r="F4026" s="593" t="s">
        <v>4675</v>
      </c>
      <c r="G4026" s="143"/>
      <c r="H4026" s="162">
        <v>42180000</v>
      </c>
      <c r="I4026" s="180" t="s">
        <v>2468</v>
      </c>
      <c r="J4026" s="169"/>
      <c r="K4026" s="169"/>
      <c r="L4026" s="169"/>
      <c r="M4026" s="146"/>
      <c r="N4026" s="184"/>
      <c r="O4026" s="169"/>
      <c r="P4026" s="146"/>
      <c r="Q4026" s="146">
        <f t="shared" si="80"/>
        <v>0</v>
      </c>
      <c r="R4026" s="182" t="s">
        <v>4741</v>
      </c>
      <c r="S4026" s="226"/>
      <c r="T4026" s="676" t="s">
        <v>4687</v>
      </c>
      <c r="U4026" s="170"/>
      <c r="V4026" s="170"/>
      <c r="W4026" s="170"/>
      <c r="X4026" s="117"/>
      <c r="Y4026" s="171"/>
      <c r="Z4026" s="171"/>
      <c r="AA4026" s="171"/>
      <c r="AB4026" s="171"/>
      <c r="AC4026" s="171"/>
      <c r="AD4026" s="171"/>
      <c r="AE4026" s="171"/>
      <c r="AF4026" s="171"/>
      <c r="AG4026" s="171"/>
      <c r="AH4026" s="171"/>
      <c r="AI4026" s="171"/>
    </row>
    <row r="4027" spans="1:35" s="172" customFormat="1" ht="24" hidden="1" x14ac:dyDescent="0.2">
      <c r="A4027" s="167">
        <v>2</v>
      </c>
      <c r="B4027" s="647">
        <v>0</v>
      </c>
      <c r="C4027" s="647">
        <v>4</v>
      </c>
      <c r="D4027" s="647">
        <v>4</v>
      </c>
      <c r="E4027" s="163" t="s">
        <v>3862</v>
      </c>
      <c r="F4027" s="593" t="s">
        <v>4675</v>
      </c>
      <c r="G4027" s="143"/>
      <c r="H4027" s="162">
        <v>42180000</v>
      </c>
      <c r="I4027" s="180" t="s">
        <v>2469</v>
      </c>
      <c r="J4027" s="169"/>
      <c r="K4027" s="169"/>
      <c r="L4027" s="169"/>
      <c r="M4027" s="146"/>
      <c r="N4027" s="184"/>
      <c r="O4027" s="169"/>
      <c r="P4027" s="146"/>
      <c r="Q4027" s="146">
        <f t="shared" si="80"/>
        <v>0</v>
      </c>
      <c r="R4027" s="182" t="s">
        <v>4741</v>
      </c>
      <c r="S4027" s="226"/>
      <c r="T4027" s="676" t="s">
        <v>4687</v>
      </c>
      <c r="U4027" s="170"/>
      <c r="V4027" s="170"/>
      <c r="W4027" s="170"/>
      <c r="X4027" s="117"/>
      <c r="Y4027" s="171"/>
      <c r="Z4027" s="171"/>
      <c r="AA4027" s="171"/>
      <c r="AB4027" s="171"/>
      <c r="AC4027" s="171"/>
      <c r="AD4027" s="171"/>
      <c r="AE4027" s="171"/>
      <c r="AF4027" s="171"/>
      <c r="AG4027" s="171"/>
      <c r="AH4027" s="171"/>
      <c r="AI4027" s="171"/>
    </row>
    <row r="4028" spans="1:35" s="172" customFormat="1" ht="24" hidden="1" x14ac:dyDescent="0.2">
      <c r="A4028" s="167">
        <v>2</v>
      </c>
      <c r="B4028" s="647">
        <v>0</v>
      </c>
      <c r="C4028" s="647">
        <v>4</v>
      </c>
      <c r="D4028" s="647">
        <v>4</v>
      </c>
      <c r="E4028" s="163" t="s">
        <v>3862</v>
      </c>
      <c r="F4028" s="593" t="s">
        <v>4675</v>
      </c>
      <c r="G4028" s="143"/>
      <c r="H4028" s="162">
        <v>42180000</v>
      </c>
      <c r="I4028" s="180" t="s">
        <v>2470</v>
      </c>
      <c r="J4028" s="169"/>
      <c r="K4028" s="169"/>
      <c r="L4028" s="169"/>
      <c r="M4028" s="146"/>
      <c r="N4028" s="184"/>
      <c r="O4028" s="169"/>
      <c r="P4028" s="146"/>
      <c r="Q4028" s="146">
        <f t="shared" si="80"/>
        <v>0</v>
      </c>
      <c r="R4028" s="182" t="s">
        <v>4741</v>
      </c>
      <c r="S4028" s="226"/>
      <c r="T4028" s="676" t="s">
        <v>4687</v>
      </c>
      <c r="U4028" s="170"/>
      <c r="V4028" s="170"/>
      <c r="W4028" s="170"/>
      <c r="X4028" s="117"/>
      <c r="Y4028" s="171"/>
      <c r="Z4028" s="171"/>
      <c r="AA4028" s="171"/>
      <c r="AB4028" s="171"/>
      <c r="AC4028" s="171"/>
      <c r="AD4028" s="171"/>
      <c r="AE4028" s="171"/>
      <c r="AF4028" s="171"/>
      <c r="AG4028" s="171"/>
      <c r="AH4028" s="171"/>
      <c r="AI4028" s="171"/>
    </row>
    <row r="4029" spans="1:35" s="172" customFormat="1" ht="24" hidden="1" x14ac:dyDescent="0.2">
      <c r="A4029" s="167">
        <v>2</v>
      </c>
      <c r="B4029" s="647">
        <v>0</v>
      </c>
      <c r="C4029" s="647">
        <v>4</v>
      </c>
      <c r="D4029" s="647">
        <v>4</v>
      </c>
      <c r="E4029" s="163" t="s">
        <v>3862</v>
      </c>
      <c r="F4029" s="593" t="s">
        <v>4675</v>
      </c>
      <c r="G4029" s="143"/>
      <c r="H4029" s="162">
        <v>42180000</v>
      </c>
      <c r="I4029" s="180" t="s">
        <v>2471</v>
      </c>
      <c r="J4029" s="169"/>
      <c r="K4029" s="169"/>
      <c r="L4029" s="169"/>
      <c r="M4029" s="112"/>
      <c r="N4029" s="372"/>
      <c r="O4029" s="373"/>
      <c r="P4029" s="112"/>
      <c r="Q4029" s="146">
        <f t="shared" ref="Q4029:Q4092" si="81">+P4029</f>
        <v>0</v>
      </c>
      <c r="R4029" s="182" t="s">
        <v>4741</v>
      </c>
      <c r="S4029" s="226"/>
      <c r="T4029" s="676" t="s">
        <v>4687</v>
      </c>
      <c r="U4029" s="170"/>
      <c r="V4029" s="170"/>
      <c r="W4029" s="170"/>
      <c r="X4029" s="117"/>
      <c r="Y4029" s="171"/>
      <c r="Z4029" s="171"/>
      <c r="AA4029" s="171"/>
      <c r="AB4029" s="171"/>
      <c r="AC4029" s="171"/>
      <c r="AD4029" s="171"/>
      <c r="AE4029" s="171"/>
      <c r="AF4029" s="171"/>
      <c r="AG4029" s="171"/>
      <c r="AH4029" s="171"/>
      <c r="AI4029" s="171"/>
    </row>
    <row r="4030" spans="1:35" s="172" customFormat="1" ht="24" hidden="1" x14ac:dyDescent="0.2">
      <c r="A4030" s="167">
        <v>2</v>
      </c>
      <c r="B4030" s="647">
        <v>0</v>
      </c>
      <c r="C4030" s="647">
        <v>4</v>
      </c>
      <c r="D4030" s="647">
        <v>4</v>
      </c>
      <c r="E4030" s="163" t="s">
        <v>3862</v>
      </c>
      <c r="F4030" s="593" t="s">
        <v>4675</v>
      </c>
      <c r="G4030" s="143"/>
      <c r="H4030" s="162">
        <v>42180000</v>
      </c>
      <c r="I4030" s="180" t="s">
        <v>2472</v>
      </c>
      <c r="J4030" s="169"/>
      <c r="K4030" s="169"/>
      <c r="L4030" s="169"/>
      <c r="M4030" s="146"/>
      <c r="N4030" s="184"/>
      <c r="O4030" s="169"/>
      <c r="P4030" s="146"/>
      <c r="Q4030" s="146">
        <f t="shared" si="81"/>
        <v>0</v>
      </c>
      <c r="R4030" s="182" t="s">
        <v>4741</v>
      </c>
      <c r="S4030" s="226"/>
      <c r="T4030" s="676" t="s">
        <v>4687</v>
      </c>
      <c r="U4030" s="170"/>
      <c r="V4030" s="170"/>
      <c r="W4030" s="170"/>
      <c r="X4030" s="117"/>
      <c r="Y4030" s="171"/>
      <c r="Z4030" s="171"/>
      <c r="AA4030" s="171"/>
      <c r="AB4030" s="171"/>
      <c r="AC4030" s="171"/>
      <c r="AD4030" s="171"/>
      <c r="AE4030" s="171"/>
      <c r="AF4030" s="171"/>
      <c r="AG4030" s="171"/>
      <c r="AH4030" s="171"/>
      <c r="AI4030" s="171"/>
    </row>
    <row r="4031" spans="1:35" s="172" customFormat="1" ht="24" hidden="1" x14ac:dyDescent="0.2">
      <c r="A4031" s="167">
        <v>2</v>
      </c>
      <c r="B4031" s="647">
        <v>0</v>
      </c>
      <c r="C4031" s="647">
        <v>4</v>
      </c>
      <c r="D4031" s="647">
        <v>4</v>
      </c>
      <c r="E4031" s="163" t="s">
        <v>3862</v>
      </c>
      <c r="F4031" s="593" t="s">
        <v>4675</v>
      </c>
      <c r="G4031" s="143"/>
      <c r="H4031" s="162">
        <v>42180000</v>
      </c>
      <c r="I4031" s="180" t="s">
        <v>2473</v>
      </c>
      <c r="J4031" s="169"/>
      <c r="K4031" s="169"/>
      <c r="L4031" s="169"/>
      <c r="M4031" s="146"/>
      <c r="N4031" s="184"/>
      <c r="O4031" s="169"/>
      <c r="P4031" s="146"/>
      <c r="Q4031" s="146">
        <f t="shared" si="81"/>
        <v>0</v>
      </c>
      <c r="R4031" s="182" t="s">
        <v>4741</v>
      </c>
      <c r="S4031" s="226"/>
      <c r="T4031" s="676" t="s">
        <v>4687</v>
      </c>
      <c r="U4031" s="170"/>
      <c r="V4031" s="170"/>
      <c r="W4031" s="170"/>
      <c r="X4031" s="117"/>
      <c r="Y4031" s="171"/>
      <c r="Z4031" s="171"/>
      <c r="AA4031" s="171"/>
      <c r="AB4031" s="171"/>
      <c r="AC4031" s="171"/>
      <c r="AD4031" s="171"/>
      <c r="AE4031" s="171"/>
      <c r="AF4031" s="171"/>
      <c r="AG4031" s="171"/>
      <c r="AH4031" s="171"/>
      <c r="AI4031" s="171"/>
    </row>
    <row r="4032" spans="1:35" s="172" customFormat="1" ht="24" hidden="1" x14ac:dyDescent="0.2">
      <c r="A4032" s="167">
        <v>2</v>
      </c>
      <c r="B4032" s="647">
        <v>0</v>
      </c>
      <c r="C4032" s="647">
        <v>4</v>
      </c>
      <c r="D4032" s="647">
        <v>4</v>
      </c>
      <c r="E4032" s="163" t="s">
        <v>3862</v>
      </c>
      <c r="F4032" s="593" t="s">
        <v>4675</v>
      </c>
      <c r="G4032" s="143"/>
      <c r="H4032" s="162">
        <v>42180000</v>
      </c>
      <c r="I4032" s="180" t="s">
        <v>2474</v>
      </c>
      <c r="J4032" s="169"/>
      <c r="K4032" s="169"/>
      <c r="L4032" s="169"/>
      <c r="M4032" s="146"/>
      <c r="N4032" s="184"/>
      <c r="O4032" s="169"/>
      <c r="P4032" s="146"/>
      <c r="Q4032" s="146">
        <f t="shared" si="81"/>
        <v>0</v>
      </c>
      <c r="R4032" s="182" t="s">
        <v>4741</v>
      </c>
      <c r="S4032" s="226"/>
      <c r="T4032" s="676" t="s">
        <v>4687</v>
      </c>
      <c r="U4032" s="170"/>
      <c r="V4032" s="170"/>
      <c r="W4032" s="170"/>
      <c r="X4032" s="117"/>
      <c r="Y4032" s="171"/>
      <c r="Z4032" s="171"/>
      <c r="AA4032" s="171"/>
      <c r="AB4032" s="171"/>
      <c r="AC4032" s="171"/>
      <c r="AD4032" s="171"/>
      <c r="AE4032" s="171"/>
      <c r="AF4032" s="171"/>
      <c r="AG4032" s="171"/>
      <c r="AH4032" s="171"/>
      <c r="AI4032" s="171"/>
    </row>
    <row r="4033" spans="1:35" s="172" customFormat="1" ht="24" hidden="1" x14ac:dyDescent="0.2">
      <c r="A4033" s="167">
        <v>2</v>
      </c>
      <c r="B4033" s="647">
        <v>0</v>
      </c>
      <c r="C4033" s="647">
        <v>4</v>
      </c>
      <c r="D4033" s="647">
        <v>4</v>
      </c>
      <c r="E4033" s="163" t="s">
        <v>3862</v>
      </c>
      <c r="F4033" s="593" t="s">
        <v>4675</v>
      </c>
      <c r="G4033" s="143"/>
      <c r="H4033" s="162">
        <v>42180000</v>
      </c>
      <c r="I4033" s="180" t="s">
        <v>2475</v>
      </c>
      <c r="J4033" s="169"/>
      <c r="K4033" s="169"/>
      <c r="L4033" s="169"/>
      <c r="M4033" s="146"/>
      <c r="N4033" s="184"/>
      <c r="O4033" s="169"/>
      <c r="P4033" s="146"/>
      <c r="Q4033" s="146">
        <f t="shared" si="81"/>
        <v>0</v>
      </c>
      <c r="R4033" s="182" t="s">
        <v>4741</v>
      </c>
      <c r="S4033" s="226"/>
      <c r="T4033" s="676" t="s">
        <v>4687</v>
      </c>
      <c r="U4033" s="170"/>
      <c r="V4033" s="170"/>
      <c r="W4033" s="170"/>
      <c r="X4033" s="117"/>
      <c r="Y4033" s="171"/>
      <c r="Z4033" s="171"/>
      <c r="AA4033" s="171"/>
      <c r="AB4033" s="171"/>
      <c r="AC4033" s="171"/>
      <c r="AD4033" s="171"/>
      <c r="AE4033" s="171"/>
      <c r="AF4033" s="171"/>
      <c r="AG4033" s="171"/>
      <c r="AH4033" s="171"/>
      <c r="AI4033" s="171"/>
    </row>
    <row r="4034" spans="1:35" s="172" customFormat="1" ht="24" hidden="1" x14ac:dyDescent="0.2">
      <c r="A4034" s="167">
        <v>2</v>
      </c>
      <c r="B4034" s="647">
        <v>0</v>
      </c>
      <c r="C4034" s="647">
        <v>4</v>
      </c>
      <c r="D4034" s="647">
        <v>4</v>
      </c>
      <c r="E4034" s="163" t="s">
        <v>3862</v>
      </c>
      <c r="F4034" s="593" t="s">
        <v>4675</v>
      </c>
      <c r="G4034" s="143"/>
      <c r="H4034" s="162">
        <v>42180000</v>
      </c>
      <c r="I4034" s="180" t="s">
        <v>2476</v>
      </c>
      <c r="J4034" s="169"/>
      <c r="K4034" s="169"/>
      <c r="L4034" s="169"/>
      <c r="M4034" s="146"/>
      <c r="N4034" s="184"/>
      <c r="O4034" s="169"/>
      <c r="P4034" s="146"/>
      <c r="Q4034" s="146">
        <f t="shared" si="81"/>
        <v>0</v>
      </c>
      <c r="R4034" s="182" t="s">
        <v>4741</v>
      </c>
      <c r="S4034" s="226"/>
      <c r="T4034" s="676" t="s">
        <v>4687</v>
      </c>
      <c r="U4034" s="170"/>
      <c r="V4034" s="170"/>
      <c r="W4034" s="170"/>
      <c r="X4034" s="117"/>
      <c r="Y4034" s="171"/>
      <c r="Z4034" s="171"/>
      <c r="AA4034" s="171"/>
      <c r="AB4034" s="171"/>
      <c r="AC4034" s="171"/>
      <c r="AD4034" s="171"/>
      <c r="AE4034" s="171"/>
      <c r="AF4034" s="171"/>
      <c r="AG4034" s="171"/>
      <c r="AH4034" s="171"/>
      <c r="AI4034" s="171"/>
    </row>
    <row r="4035" spans="1:35" s="172" customFormat="1" ht="24" hidden="1" x14ac:dyDescent="0.2">
      <c r="A4035" s="167">
        <v>2</v>
      </c>
      <c r="B4035" s="647">
        <v>0</v>
      </c>
      <c r="C4035" s="647">
        <v>4</v>
      </c>
      <c r="D4035" s="647">
        <v>4</v>
      </c>
      <c r="E4035" s="163" t="s">
        <v>3862</v>
      </c>
      <c r="F4035" s="593" t="s">
        <v>4675</v>
      </c>
      <c r="G4035" s="143"/>
      <c r="H4035" s="162">
        <v>42180000</v>
      </c>
      <c r="I4035" s="180" t="s">
        <v>2477</v>
      </c>
      <c r="J4035" s="169"/>
      <c r="K4035" s="169"/>
      <c r="L4035" s="169"/>
      <c r="M4035" s="146"/>
      <c r="N4035" s="184"/>
      <c r="O4035" s="169"/>
      <c r="P4035" s="146"/>
      <c r="Q4035" s="146">
        <f t="shared" si="81"/>
        <v>0</v>
      </c>
      <c r="R4035" s="182" t="s">
        <v>4741</v>
      </c>
      <c r="S4035" s="226"/>
      <c r="T4035" s="676" t="s">
        <v>4687</v>
      </c>
      <c r="U4035" s="170"/>
      <c r="V4035" s="170"/>
      <c r="W4035" s="170"/>
      <c r="X4035" s="117"/>
      <c r="Y4035" s="171"/>
      <c r="Z4035" s="171"/>
      <c r="AA4035" s="171"/>
      <c r="AB4035" s="171"/>
      <c r="AC4035" s="171"/>
      <c r="AD4035" s="171"/>
      <c r="AE4035" s="171"/>
      <c r="AF4035" s="171"/>
      <c r="AG4035" s="171"/>
      <c r="AH4035" s="171"/>
      <c r="AI4035" s="171"/>
    </row>
    <row r="4036" spans="1:35" s="172" customFormat="1" ht="24" hidden="1" x14ac:dyDescent="0.2">
      <c r="A4036" s="167">
        <v>2</v>
      </c>
      <c r="B4036" s="647">
        <v>0</v>
      </c>
      <c r="C4036" s="647">
        <v>4</v>
      </c>
      <c r="D4036" s="647">
        <v>4</v>
      </c>
      <c r="E4036" s="163" t="s">
        <v>3862</v>
      </c>
      <c r="F4036" s="593" t="s">
        <v>4675</v>
      </c>
      <c r="G4036" s="143"/>
      <c r="H4036" s="162">
        <v>42180000</v>
      </c>
      <c r="I4036" s="180" t="s">
        <v>2478</v>
      </c>
      <c r="J4036" s="169"/>
      <c r="K4036" s="169"/>
      <c r="L4036" s="169"/>
      <c r="M4036" s="146"/>
      <c r="N4036" s="184"/>
      <c r="O4036" s="169"/>
      <c r="P4036" s="146"/>
      <c r="Q4036" s="146">
        <f t="shared" si="81"/>
        <v>0</v>
      </c>
      <c r="R4036" s="182" t="s">
        <v>4741</v>
      </c>
      <c r="S4036" s="226"/>
      <c r="T4036" s="676" t="s">
        <v>4687</v>
      </c>
      <c r="U4036" s="170"/>
      <c r="V4036" s="170"/>
      <c r="W4036" s="170"/>
      <c r="X4036" s="117"/>
      <c r="Y4036" s="171"/>
      <c r="Z4036" s="171"/>
      <c r="AA4036" s="171"/>
      <c r="AB4036" s="171"/>
      <c r="AC4036" s="171"/>
      <c r="AD4036" s="171"/>
      <c r="AE4036" s="171"/>
      <c r="AF4036" s="171"/>
      <c r="AG4036" s="171"/>
      <c r="AH4036" s="171"/>
      <c r="AI4036" s="171"/>
    </row>
    <row r="4037" spans="1:35" s="172" customFormat="1" ht="24" hidden="1" x14ac:dyDescent="0.2">
      <c r="A4037" s="167">
        <v>2</v>
      </c>
      <c r="B4037" s="647">
        <v>0</v>
      </c>
      <c r="C4037" s="647">
        <v>4</v>
      </c>
      <c r="D4037" s="647">
        <v>4</v>
      </c>
      <c r="E4037" s="163" t="s">
        <v>3862</v>
      </c>
      <c r="F4037" s="593" t="s">
        <v>4675</v>
      </c>
      <c r="G4037" s="143"/>
      <c r="H4037" s="162">
        <v>42180000</v>
      </c>
      <c r="I4037" s="180" t="s">
        <v>2479</v>
      </c>
      <c r="J4037" s="169"/>
      <c r="K4037" s="169"/>
      <c r="L4037" s="169"/>
      <c r="M4037" s="146"/>
      <c r="N4037" s="184"/>
      <c r="O4037" s="169"/>
      <c r="P4037" s="146"/>
      <c r="Q4037" s="146">
        <f t="shared" si="81"/>
        <v>0</v>
      </c>
      <c r="R4037" s="182" t="s">
        <v>4741</v>
      </c>
      <c r="S4037" s="226"/>
      <c r="T4037" s="676" t="s">
        <v>4687</v>
      </c>
      <c r="U4037" s="170"/>
      <c r="V4037" s="170"/>
      <c r="W4037" s="170"/>
      <c r="X4037" s="117"/>
      <c r="Y4037" s="171"/>
      <c r="Z4037" s="171"/>
      <c r="AA4037" s="171"/>
      <c r="AB4037" s="171"/>
      <c r="AC4037" s="171"/>
      <c r="AD4037" s="171"/>
      <c r="AE4037" s="171"/>
      <c r="AF4037" s="171"/>
      <c r="AG4037" s="171"/>
      <c r="AH4037" s="171"/>
      <c r="AI4037" s="171"/>
    </row>
    <row r="4038" spans="1:35" s="172" customFormat="1" ht="24" hidden="1" x14ac:dyDescent="0.2">
      <c r="A4038" s="167">
        <v>2</v>
      </c>
      <c r="B4038" s="647">
        <v>0</v>
      </c>
      <c r="C4038" s="647">
        <v>4</v>
      </c>
      <c r="D4038" s="647">
        <v>4</v>
      </c>
      <c r="E4038" s="163" t="s">
        <v>3862</v>
      </c>
      <c r="F4038" s="593" t="s">
        <v>4675</v>
      </c>
      <c r="G4038" s="143"/>
      <c r="H4038" s="162">
        <v>42180000</v>
      </c>
      <c r="I4038" s="180" t="s">
        <v>2480</v>
      </c>
      <c r="J4038" s="169"/>
      <c r="K4038" s="169"/>
      <c r="L4038" s="169"/>
      <c r="M4038" s="146"/>
      <c r="N4038" s="184"/>
      <c r="O4038" s="169"/>
      <c r="P4038" s="146"/>
      <c r="Q4038" s="146">
        <f t="shared" si="81"/>
        <v>0</v>
      </c>
      <c r="R4038" s="182" t="s">
        <v>4741</v>
      </c>
      <c r="S4038" s="226"/>
      <c r="T4038" s="676" t="s">
        <v>4687</v>
      </c>
      <c r="U4038" s="170"/>
      <c r="V4038" s="170"/>
      <c r="W4038" s="170"/>
      <c r="X4038" s="117"/>
      <c r="Y4038" s="171"/>
      <c r="Z4038" s="171"/>
      <c r="AA4038" s="171"/>
      <c r="AB4038" s="171"/>
      <c r="AC4038" s="171"/>
      <c r="AD4038" s="171"/>
      <c r="AE4038" s="171"/>
      <c r="AF4038" s="171"/>
      <c r="AG4038" s="171"/>
      <c r="AH4038" s="171"/>
      <c r="AI4038" s="171"/>
    </row>
    <row r="4039" spans="1:35" ht="24" hidden="1" x14ac:dyDescent="0.2">
      <c r="A4039" s="167">
        <v>2</v>
      </c>
      <c r="B4039" s="647">
        <v>0</v>
      </c>
      <c r="C4039" s="647">
        <v>4</v>
      </c>
      <c r="D4039" s="647">
        <v>4</v>
      </c>
      <c r="E4039" s="163" t="s">
        <v>3862</v>
      </c>
      <c r="F4039" s="593" t="s">
        <v>4675</v>
      </c>
      <c r="G4039" s="143"/>
      <c r="H4039" s="162">
        <v>42180000</v>
      </c>
      <c r="I4039" s="145" t="s">
        <v>2481</v>
      </c>
      <c r="J4039" s="146"/>
      <c r="K4039" s="146"/>
      <c r="L4039" s="146"/>
      <c r="M4039" s="146"/>
      <c r="N4039" s="183"/>
      <c r="O4039" s="146"/>
      <c r="P4039" s="146"/>
      <c r="Q4039" s="146">
        <f t="shared" si="81"/>
        <v>0</v>
      </c>
      <c r="R4039" s="182" t="s">
        <v>4741</v>
      </c>
      <c r="S4039" s="226"/>
      <c r="T4039" s="676" t="s">
        <v>4687</v>
      </c>
      <c r="U4039" s="147"/>
      <c r="V4039" s="147"/>
      <c r="W4039" s="147"/>
      <c r="X4039" s="117"/>
    </row>
    <row r="4040" spans="1:35" ht="24" hidden="1" x14ac:dyDescent="0.2">
      <c r="A4040" s="167">
        <v>2</v>
      </c>
      <c r="B4040" s="647">
        <v>0</v>
      </c>
      <c r="C4040" s="647">
        <v>4</v>
      </c>
      <c r="D4040" s="647">
        <v>4</v>
      </c>
      <c r="E4040" s="163" t="s">
        <v>3862</v>
      </c>
      <c r="F4040" s="593" t="s">
        <v>4675</v>
      </c>
      <c r="G4040" s="143"/>
      <c r="H4040" s="162">
        <v>42180000</v>
      </c>
      <c r="I4040" s="145" t="s">
        <v>2482</v>
      </c>
      <c r="J4040" s="146"/>
      <c r="K4040" s="146"/>
      <c r="L4040" s="146"/>
      <c r="M4040" s="146"/>
      <c r="N4040" s="183"/>
      <c r="O4040" s="146"/>
      <c r="P4040" s="146"/>
      <c r="Q4040" s="146">
        <f t="shared" si="81"/>
        <v>0</v>
      </c>
      <c r="R4040" s="182" t="s">
        <v>4741</v>
      </c>
      <c r="S4040" s="226"/>
      <c r="T4040" s="676" t="s">
        <v>4687</v>
      </c>
      <c r="U4040" s="147"/>
      <c r="V4040" s="147"/>
      <c r="W4040" s="147"/>
      <c r="X4040" s="117"/>
    </row>
    <row r="4041" spans="1:35" ht="24" hidden="1" x14ac:dyDescent="0.2">
      <c r="A4041" s="167">
        <v>2</v>
      </c>
      <c r="B4041" s="647">
        <v>0</v>
      </c>
      <c r="C4041" s="647">
        <v>4</v>
      </c>
      <c r="D4041" s="647">
        <v>4</v>
      </c>
      <c r="E4041" s="163" t="s">
        <v>3862</v>
      </c>
      <c r="F4041" s="593" t="s">
        <v>4675</v>
      </c>
      <c r="G4041" s="143"/>
      <c r="H4041" s="162">
        <v>42180000</v>
      </c>
      <c r="I4041" s="145" t="s">
        <v>2483</v>
      </c>
      <c r="J4041" s="146"/>
      <c r="K4041" s="146"/>
      <c r="L4041" s="146"/>
      <c r="M4041" s="146"/>
      <c r="N4041" s="183"/>
      <c r="O4041" s="146"/>
      <c r="P4041" s="146"/>
      <c r="Q4041" s="146">
        <f t="shared" si="81"/>
        <v>0</v>
      </c>
      <c r="R4041" s="182" t="s">
        <v>4741</v>
      </c>
      <c r="S4041" s="226"/>
      <c r="T4041" s="676" t="s">
        <v>4687</v>
      </c>
      <c r="U4041" s="147"/>
      <c r="V4041" s="147"/>
      <c r="W4041" s="147"/>
      <c r="X4041" s="117"/>
    </row>
    <row r="4042" spans="1:35" ht="24" hidden="1" x14ac:dyDescent="0.2">
      <c r="A4042" s="167">
        <v>2</v>
      </c>
      <c r="B4042" s="647">
        <v>0</v>
      </c>
      <c r="C4042" s="647">
        <v>4</v>
      </c>
      <c r="D4042" s="647">
        <v>4</v>
      </c>
      <c r="E4042" s="163" t="s">
        <v>3862</v>
      </c>
      <c r="F4042" s="593" t="s">
        <v>4675</v>
      </c>
      <c r="G4042" s="143"/>
      <c r="H4042" s="162">
        <v>42180000</v>
      </c>
      <c r="I4042" s="145" t="s">
        <v>2484</v>
      </c>
      <c r="J4042" s="146"/>
      <c r="K4042" s="146"/>
      <c r="L4042" s="146"/>
      <c r="M4042" s="146"/>
      <c r="N4042" s="183"/>
      <c r="O4042" s="146"/>
      <c r="P4042" s="146"/>
      <c r="Q4042" s="146">
        <f t="shared" si="81"/>
        <v>0</v>
      </c>
      <c r="R4042" s="182" t="s">
        <v>4741</v>
      </c>
      <c r="S4042" s="226"/>
      <c r="T4042" s="676" t="s">
        <v>4687</v>
      </c>
      <c r="U4042" s="147"/>
      <c r="V4042" s="147"/>
      <c r="W4042" s="147"/>
      <c r="X4042" s="117"/>
    </row>
    <row r="4043" spans="1:35" ht="24" hidden="1" x14ac:dyDescent="0.2">
      <c r="A4043" s="167">
        <v>2</v>
      </c>
      <c r="B4043" s="647">
        <v>0</v>
      </c>
      <c r="C4043" s="647">
        <v>4</v>
      </c>
      <c r="D4043" s="647">
        <v>4</v>
      </c>
      <c r="E4043" s="163" t="s">
        <v>3862</v>
      </c>
      <c r="F4043" s="593" t="s">
        <v>4675</v>
      </c>
      <c r="G4043" s="143"/>
      <c r="H4043" s="162">
        <v>42180000</v>
      </c>
      <c r="I4043" s="145" t="s">
        <v>2485</v>
      </c>
      <c r="J4043" s="146"/>
      <c r="K4043" s="146"/>
      <c r="L4043" s="146"/>
      <c r="M4043" s="146"/>
      <c r="N4043" s="183"/>
      <c r="O4043" s="146"/>
      <c r="P4043" s="146"/>
      <c r="Q4043" s="146">
        <f t="shared" si="81"/>
        <v>0</v>
      </c>
      <c r="R4043" s="182" t="s">
        <v>4741</v>
      </c>
      <c r="S4043" s="226"/>
      <c r="T4043" s="676" t="s">
        <v>4687</v>
      </c>
      <c r="U4043" s="147"/>
      <c r="V4043" s="147"/>
      <c r="W4043" s="147"/>
      <c r="X4043" s="117"/>
    </row>
    <row r="4044" spans="1:35" ht="24" hidden="1" x14ac:dyDescent="0.2">
      <c r="A4044" s="167">
        <v>2</v>
      </c>
      <c r="B4044" s="647">
        <v>0</v>
      </c>
      <c r="C4044" s="647">
        <v>4</v>
      </c>
      <c r="D4044" s="647">
        <v>4</v>
      </c>
      <c r="E4044" s="163" t="s">
        <v>3862</v>
      </c>
      <c r="F4044" s="593" t="s">
        <v>4675</v>
      </c>
      <c r="G4044" s="143"/>
      <c r="H4044" s="162">
        <v>42180000</v>
      </c>
      <c r="I4044" s="145" t="s">
        <v>2486</v>
      </c>
      <c r="J4044" s="146"/>
      <c r="K4044" s="146"/>
      <c r="L4044" s="146"/>
      <c r="M4044" s="146"/>
      <c r="N4044" s="183"/>
      <c r="O4044" s="146"/>
      <c r="P4044" s="146"/>
      <c r="Q4044" s="146">
        <f t="shared" si="81"/>
        <v>0</v>
      </c>
      <c r="R4044" s="182" t="s">
        <v>4741</v>
      </c>
      <c r="S4044" s="226"/>
      <c r="T4044" s="676" t="s">
        <v>4687</v>
      </c>
      <c r="U4044" s="147"/>
      <c r="V4044" s="147"/>
      <c r="W4044" s="147"/>
      <c r="X4044" s="117"/>
    </row>
    <row r="4045" spans="1:35" ht="24" hidden="1" x14ac:dyDescent="0.2">
      <c r="A4045" s="167">
        <v>2</v>
      </c>
      <c r="B4045" s="647">
        <v>0</v>
      </c>
      <c r="C4045" s="647">
        <v>4</v>
      </c>
      <c r="D4045" s="647">
        <v>4</v>
      </c>
      <c r="E4045" s="163" t="s">
        <v>3862</v>
      </c>
      <c r="F4045" s="593" t="s">
        <v>4675</v>
      </c>
      <c r="G4045" s="143"/>
      <c r="H4045" s="162">
        <v>42180000</v>
      </c>
      <c r="I4045" s="145" t="s">
        <v>2487</v>
      </c>
      <c r="J4045" s="146"/>
      <c r="K4045" s="146"/>
      <c r="L4045" s="146"/>
      <c r="M4045" s="146"/>
      <c r="N4045" s="183"/>
      <c r="O4045" s="146"/>
      <c r="P4045" s="146"/>
      <c r="Q4045" s="146">
        <f t="shared" si="81"/>
        <v>0</v>
      </c>
      <c r="R4045" s="182" t="s">
        <v>4741</v>
      </c>
      <c r="S4045" s="226"/>
      <c r="T4045" s="676" t="s">
        <v>4687</v>
      </c>
      <c r="U4045" s="147"/>
      <c r="V4045" s="147"/>
      <c r="W4045" s="147"/>
      <c r="X4045" s="117"/>
    </row>
    <row r="4046" spans="1:35" ht="24" hidden="1" x14ac:dyDescent="0.2">
      <c r="A4046" s="167">
        <v>2</v>
      </c>
      <c r="B4046" s="647">
        <v>0</v>
      </c>
      <c r="C4046" s="647">
        <v>4</v>
      </c>
      <c r="D4046" s="647">
        <v>4</v>
      </c>
      <c r="E4046" s="163" t="s">
        <v>3862</v>
      </c>
      <c r="F4046" s="593" t="s">
        <v>4675</v>
      </c>
      <c r="G4046" s="143"/>
      <c r="H4046" s="162">
        <v>42180000</v>
      </c>
      <c r="I4046" s="145" t="s">
        <v>2488</v>
      </c>
      <c r="J4046" s="146"/>
      <c r="K4046" s="146"/>
      <c r="L4046" s="146"/>
      <c r="M4046" s="146"/>
      <c r="N4046" s="183"/>
      <c r="O4046" s="146"/>
      <c r="P4046" s="146"/>
      <c r="Q4046" s="146">
        <f t="shared" si="81"/>
        <v>0</v>
      </c>
      <c r="R4046" s="182" t="s">
        <v>4741</v>
      </c>
      <c r="S4046" s="226"/>
      <c r="T4046" s="676" t="s">
        <v>4687</v>
      </c>
      <c r="U4046" s="147"/>
      <c r="V4046" s="147"/>
      <c r="W4046" s="147"/>
      <c r="X4046" s="117"/>
    </row>
    <row r="4047" spans="1:35" s="172" customFormat="1" ht="24" hidden="1" x14ac:dyDescent="0.2">
      <c r="A4047" s="167">
        <v>2</v>
      </c>
      <c r="B4047" s="647">
        <v>0</v>
      </c>
      <c r="C4047" s="647">
        <v>4</v>
      </c>
      <c r="D4047" s="647">
        <v>4</v>
      </c>
      <c r="E4047" s="163" t="s">
        <v>3862</v>
      </c>
      <c r="F4047" s="593" t="s">
        <v>4675</v>
      </c>
      <c r="G4047" s="143"/>
      <c r="H4047" s="162">
        <v>42180000</v>
      </c>
      <c r="I4047" s="180" t="s">
        <v>2489</v>
      </c>
      <c r="J4047" s="169"/>
      <c r="K4047" s="169"/>
      <c r="L4047" s="169"/>
      <c r="M4047" s="146"/>
      <c r="N4047" s="184"/>
      <c r="O4047" s="169"/>
      <c r="P4047" s="146"/>
      <c r="Q4047" s="146">
        <f t="shared" si="81"/>
        <v>0</v>
      </c>
      <c r="R4047" s="182" t="s">
        <v>4741</v>
      </c>
      <c r="S4047" s="226"/>
      <c r="T4047" s="676" t="s">
        <v>4687</v>
      </c>
      <c r="U4047" s="170"/>
      <c r="V4047" s="170"/>
      <c r="W4047" s="170"/>
      <c r="X4047" s="117"/>
      <c r="Y4047" s="171"/>
      <c r="Z4047" s="171"/>
      <c r="AA4047" s="171"/>
      <c r="AB4047" s="171"/>
      <c r="AC4047" s="171"/>
      <c r="AD4047" s="171"/>
      <c r="AE4047" s="171"/>
      <c r="AF4047" s="171"/>
      <c r="AG4047" s="171"/>
      <c r="AH4047" s="171"/>
      <c r="AI4047" s="171"/>
    </row>
    <row r="4048" spans="1:35" s="172" customFormat="1" ht="24" hidden="1" x14ac:dyDescent="0.2">
      <c r="A4048" s="167">
        <v>2</v>
      </c>
      <c r="B4048" s="647">
        <v>0</v>
      </c>
      <c r="C4048" s="647">
        <v>4</v>
      </c>
      <c r="D4048" s="647">
        <v>4</v>
      </c>
      <c r="E4048" s="163" t="s">
        <v>3862</v>
      </c>
      <c r="F4048" s="593" t="s">
        <v>4675</v>
      </c>
      <c r="G4048" s="143"/>
      <c r="H4048" s="162">
        <v>42180000</v>
      </c>
      <c r="I4048" s="180" t="s">
        <v>2032</v>
      </c>
      <c r="J4048" s="169"/>
      <c r="K4048" s="169"/>
      <c r="L4048" s="169"/>
      <c r="M4048" s="146"/>
      <c r="N4048" s="184"/>
      <c r="O4048" s="169"/>
      <c r="P4048" s="146"/>
      <c r="Q4048" s="146">
        <f t="shared" si="81"/>
        <v>0</v>
      </c>
      <c r="R4048" s="182" t="s">
        <v>4741</v>
      </c>
      <c r="S4048" s="226"/>
      <c r="T4048" s="676" t="s">
        <v>4687</v>
      </c>
      <c r="U4048" s="170"/>
      <c r="V4048" s="170"/>
      <c r="W4048" s="170"/>
      <c r="X4048" s="117"/>
      <c r="Y4048" s="171"/>
      <c r="Z4048" s="171"/>
      <c r="AA4048" s="171"/>
      <c r="AB4048" s="171"/>
      <c r="AC4048" s="171"/>
      <c r="AD4048" s="171"/>
      <c r="AE4048" s="171"/>
      <c r="AF4048" s="171"/>
      <c r="AG4048" s="171"/>
      <c r="AH4048" s="171"/>
      <c r="AI4048" s="171"/>
    </row>
    <row r="4049" spans="1:35" s="172" customFormat="1" ht="24" hidden="1" x14ac:dyDescent="0.2">
      <c r="A4049" s="167">
        <v>2</v>
      </c>
      <c r="B4049" s="647">
        <v>0</v>
      </c>
      <c r="C4049" s="647">
        <v>4</v>
      </c>
      <c r="D4049" s="647">
        <v>4</v>
      </c>
      <c r="E4049" s="163" t="s">
        <v>3862</v>
      </c>
      <c r="F4049" s="593" t="s">
        <v>4675</v>
      </c>
      <c r="G4049" s="143"/>
      <c r="H4049" s="162">
        <v>42180000</v>
      </c>
      <c r="I4049" s="180" t="s">
        <v>2490</v>
      </c>
      <c r="J4049" s="169"/>
      <c r="K4049" s="169"/>
      <c r="L4049" s="169"/>
      <c r="M4049" s="146"/>
      <c r="N4049" s="184"/>
      <c r="O4049" s="169"/>
      <c r="P4049" s="146"/>
      <c r="Q4049" s="146">
        <f t="shared" si="81"/>
        <v>0</v>
      </c>
      <c r="R4049" s="182" t="s">
        <v>4741</v>
      </c>
      <c r="S4049" s="226"/>
      <c r="T4049" s="676" t="s">
        <v>4687</v>
      </c>
      <c r="U4049" s="170"/>
      <c r="V4049" s="170"/>
      <c r="W4049" s="170"/>
      <c r="X4049" s="117"/>
      <c r="Y4049" s="171"/>
      <c r="Z4049" s="171"/>
      <c r="AA4049" s="171"/>
      <c r="AB4049" s="171"/>
      <c r="AC4049" s="171"/>
      <c r="AD4049" s="171"/>
      <c r="AE4049" s="171"/>
      <c r="AF4049" s="171"/>
      <c r="AG4049" s="171"/>
      <c r="AH4049" s="171"/>
      <c r="AI4049" s="171"/>
    </row>
    <row r="4050" spans="1:35" s="172" customFormat="1" ht="24" hidden="1" x14ac:dyDescent="0.2">
      <c r="A4050" s="167">
        <v>2</v>
      </c>
      <c r="B4050" s="647">
        <v>0</v>
      </c>
      <c r="C4050" s="647">
        <v>4</v>
      </c>
      <c r="D4050" s="647">
        <v>4</v>
      </c>
      <c r="E4050" s="163" t="s">
        <v>3862</v>
      </c>
      <c r="F4050" s="593" t="s">
        <v>4675</v>
      </c>
      <c r="G4050" s="143"/>
      <c r="H4050" s="162">
        <v>42180000</v>
      </c>
      <c r="I4050" s="180" t="s">
        <v>2491</v>
      </c>
      <c r="J4050" s="169"/>
      <c r="K4050" s="169"/>
      <c r="L4050" s="169"/>
      <c r="M4050" s="146"/>
      <c r="N4050" s="184"/>
      <c r="O4050" s="169"/>
      <c r="P4050" s="112"/>
      <c r="Q4050" s="146">
        <f t="shared" si="81"/>
        <v>0</v>
      </c>
      <c r="R4050" s="182" t="s">
        <v>4741</v>
      </c>
      <c r="S4050" s="226"/>
      <c r="T4050" s="676" t="s">
        <v>4687</v>
      </c>
      <c r="U4050" s="170"/>
      <c r="V4050" s="170"/>
      <c r="W4050" s="170"/>
      <c r="X4050" s="117"/>
      <c r="Y4050" s="171"/>
      <c r="Z4050" s="171"/>
      <c r="AA4050" s="171"/>
      <c r="AB4050" s="171"/>
      <c r="AC4050" s="171"/>
      <c r="AD4050" s="171"/>
      <c r="AE4050" s="171"/>
      <c r="AF4050" s="171"/>
      <c r="AG4050" s="171"/>
      <c r="AH4050" s="171"/>
      <c r="AI4050" s="171"/>
    </row>
    <row r="4051" spans="1:35" s="172" customFormat="1" ht="24" hidden="1" x14ac:dyDescent="0.2">
      <c r="A4051" s="167">
        <v>2</v>
      </c>
      <c r="B4051" s="647">
        <v>0</v>
      </c>
      <c r="C4051" s="647">
        <v>4</v>
      </c>
      <c r="D4051" s="647">
        <v>4</v>
      </c>
      <c r="E4051" s="163" t="s">
        <v>3862</v>
      </c>
      <c r="F4051" s="593" t="s">
        <v>4675</v>
      </c>
      <c r="G4051" s="143"/>
      <c r="H4051" s="162">
        <v>42180000</v>
      </c>
      <c r="I4051" s="180" t="s">
        <v>2492</v>
      </c>
      <c r="J4051" s="169"/>
      <c r="K4051" s="169"/>
      <c r="L4051" s="169"/>
      <c r="M4051" s="146"/>
      <c r="N4051" s="184"/>
      <c r="O4051" s="169"/>
      <c r="P4051" s="146"/>
      <c r="Q4051" s="146">
        <f t="shared" si="81"/>
        <v>0</v>
      </c>
      <c r="R4051" s="182" t="s">
        <v>4741</v>
      </c>
      <c r="S4051" s="226"/>
      <c r="T4051" s="676" t="s">
        <v>4687</v>
      </c>
      <c r="U4051" s="170"/>
      <c r="V4051" s="170"/>
      <c r="W4051" s="170"/>
      <c r="X4051" s="117"/>
      <c r="Y4051" s="171"/>
      <c r="Z4051" s="171"/>
      <c r="AA4051" s="171"/>
      <c r="AB4051" s="171"/>
      <c r="AC4051" s="171"/>
      <c r="AD4051" s="171"/>
      <c r="AE4051" s="171"/>
      <c r="AF4051" s="171"/>
      <c r="AG4051" s="171"/>
      <c r="AH4051" s="171"/>
      <c r="AI4051" s="171"/>
    </row>
    <row r="4052" spans="1:35" s="172" customFormat="1" ht="24" hidden="1" x14ac:dyDescent="0.2">
      <c r="A4052" s="167">
        <v>2</v>
      </c>
      <c r="B4052" s="647">
        <v>0</v>
      </c>
      <c r="C4052" s="647">
        <v>4</v>
      </c>
      <c r="D4052" s="647">
        <v>4</v>
      </c>
      <c r="E4052" s="163" t="s">
        <v>3862</v>
      </c>
      <c r="F4052" s="593" t="s">
        <v>4675</v>
      </c>
      <c r="G4052" s="143"/>
      <c r="H4052" s="162">
        <v>42180000</v>
      </c>
      <c r="I4052" s="180" t="s">
        <v>2493</v>
      </c>
      <c r="J4052" s="169"/>
      <c r="K4052" s="169"/>
      <c r="L4052" s="169"/>
      <c r="M4052" s="146"/>
      <c r="N4052" s="184"/>
      <c r="O4052" s="169"/>
      <c r="P4052" s="146"/>
      <c r="Q4052" s="146">
        <f t="shared" si="81"/>
        <v>0</v>
      </c>
      <c r="R4052" s="182" t="s">
        <v>4741</v>
      </c>
      <c r="S4052" s="226"/>
      <c r="T4052" s="676" t="s">
        <v>4687</v>
      </c>
      <c r="U4052" s="170"/>
      <c r="V4052" s="170"/>
      <c r="W4052" s="170"/>
      <c r="X4052" s="117"/>
      <c r="Y4052" s="171"/>
      <c r="Z4052" s="171"/>
      <c r="AA4052" s="171"/>
      <c r="AB4052" s="171"/>
      <c r="AC4052" s="171"/>
      <c r="AD4052" s="171"/>
      <c r="AE4052" s="171"/>
      <c r="AF4052" s="171"/>
      <c r="AG4052" s="171"/>
      <c r="AH4052" s="171"/>
      <c r="AI4052" s="171"/>
    </row>
    <row r="4053" spans="1:35" s="172" customFormat="1" ht="24" hidden="1" x14ac:dyDescent="0.2">
      <c r="A4053" s="167">
        <v>2</v>
      </c>
      <c r="B4053" s="647">
        <v>0</v>
      </c>
      <c r="C4053" s="647">
        <v>4</v>
      </c>
      <c r="D4053" s="647">
        <v>4</v>
      </c>
      <c r="E4053" s="163" t="s">
        <v>3862</v>
      </c>
      <c r="F4053" s="593" t="s">
        <v>4675</v>
      </c>
      <c r="G4053" s="143"/>
      <c r="H4053" s="162">
        <v>42180000</v>
      </c>
      <c r="I4053" s="180" t="s">
        <v>1772</v>
      </c>
      <c r="J4053" s="169"/>
      <c r="K4053" s="169"/>
      <c r="L4053" s="169"/>
      <c r="M4053" s="146"/>
      <c r="N4053" s="184"/>
      <c r="O4053" s="169"/>
      <c r="P4053" s="146"/>
      <c r="Q4053" s="146">
        <f t="shared" si="81"/>
        <v>0</v>
      </c>
      <c r="R4053" s="182" t="s">
        <v>4741</v>
      </c>
      <c r="S4053" s="226"/>
      <c r="T4053" s="676" t="s">
        <v>4687</v>
      </c>
      <c r="U4053" s="170"/>
      <c r="V4053" s="170"/>
      <c r="W4053" s="170"/>
      <c r="X4053" s="117"/>
      <c r="Y4053" s="171"/>
      <c r="Z4053" s="171"/>
      <c r="AA4053" s="171"/>
      <c r="AB4053" s="171"/>
      <c r="AC4053" s="171"/>
      <c r="AD4053" s="171"/>
      <c r="AE4053" s="171"/>
      <c r="AF4053" s="171"/>
      <c r="AG4053" s="171"/>
      <c r="AH4053" s="171"/>
      <c r="AI4053" s="171"/>
    </row>
    <row r="4054" spans="1:35" s="172" customFormat="1" ht="24" hidden="1" x14ac:dyDescent="0.2">
      <c r="A4054" s="167">
        <v>2</v>
      </c>
      <c r="B4054" s="647">
        <v>0</v>
      </c>
      <c r="C4054" s="647">
        <v>4</v>
      </c>
      <c r="D4054" s="647">
        <v>4</v>
      </c>
      <c r="E4054" s="163" t="s">
        <v>3862</v>
      </c>
      <c r="F4054" s="593" t="s">
        <v>4675</v>
      </c>
      <c r="G4054" s="143"/>
      <c r="H4054" s="162">
        <v>42180000</v>
      </c>
      <c r="I4054" s="180" t="s">
        <v>1773</v>
      </c>
      <c r="J4054" s="169"/>
      <c r="K4054" s="169"/>
      <c r="L4054" s="169"/>
      <c r="M4054" s="146"/>
      <c r="N4054" s="184"/>
      <c r="O4054" s="169"/>
      <c r="P4054" s="146"/>
      <c r="Q4054" s="146">
        <f t="shared" si="81"/>
        <v>0</v>
      </c>
      <c r="R4054" s="182" t="s">
        <v>4741</v>
      </c>
      <c r="S4054" s="226"/>
      <c r="T4054" s="676" t="s">
        <v>4687</v>
      </c>
      <c r="U4054" s="170"/>
      <c r="V4054" s="170"/>
      <c r="W4054" s="170"/>
      <c r="X4054" s="117"/>
      <c r="Y4054" s="171"/>
      <c r="Z4054" s="171"/>
      <c r="AA4054" s="171"/>
      <c r="AB4054" s="171"/>
      <c r="AC4054" s="171"/>
      <c r="AD4054" s="171"/>
      <c r="AE4054" s="171"/>
      <c r="AF4054" s="171"/>
      <c r="AG4054" s="171"/>
      <c r="AH4054" s="171"/>
      <c r="AI4054" s="171"/>
    </row>
    <row r="4055" spans="1:35" s="172" customFormat="1" ht="24" hidden="1" x14ac:dyDescent="0.2">
      <c r="A4055" s="167">
        <v>2</v>
      </c>
      <c r="B4055" s="647">
        <v>0</v>
      </c>
      <c r="C4055" s="647">
        <v>4</v>
      </c>
      <c r="D4055" s="647">
        <v>4</v>
      </c>
      <c r="E4055" s="163" t="s">
        <v>3862</v>
      </c>
      <c r="F4055" s="593" t="s">
        <v>4675</v>
      </c>
      <c r="G4055" s="143"/>
      <c r="H4055" s="162">
        <v>42180000</v>
      </c>
      <c r="I4055" s="180" t="s">
        <v>1774</v>
      </c>
      <c r="J4055" s="169"/>
      <c r="K4055" s="169"/>
      <c r="L4055" s="169"/>
      <c r="M4055" s="146"/>
      <c r="N4055" s="184"/>
      <c r="O4055" s="169"/>
      <c r="P4055" s="146"/>
      <c r="Q4055" s="146">
        <f t="shared" si="81"/>
        <v>0</v>
      </c>
      <c r="R4055" s="182" t="s">
        <v>4741</v>
      </c>
      <c r="S4055" s="226"/>
      <c r="T4055" s="676" t="s">
        <v>4687</v>
      </c>
      <c r="U4055" s="170"/>
      <c r="V4055" s="170"/>
      <c r="W4055" s="170"/>
      <c r="X4055" s="117"/>
      <c r="Y4055" s="171"/>
      <c r="Z4055" s="171"/>
      <c r="AA4055" s="171"/>
      <c r="AB4055" s="171"/>
      <c r="AC4055" s="171"/>
      <c r="AD4055" s="171"/>
      <c r="AE4055" s="171"/>
      <c r="AF4055" s="171"/>
      <c r="AG4055" s="171"/>
      <c r="AH4055" s="171"/>
      <c r="AI4055" s="171"/>
    </row>
    <row r="4056" spans="1:35" s="172" customFormat="1" ht="24" hidden="1" x14ac:dyDescent="0.2">
      <c r="A4056" s="167">
        <v>2</v>
      </c>
      <c r="B4056" s="647">
        <v>0</v>
      </c>
      <c r="C4056" s="647">
        <v>4</v>
      </c>
      <c r="D4056" s="647">
        <v>4</v>
      </c>
      <c r="E4056" s="163" t="s">
        <v>3862</v>
      </c>
      <c r="F4056" s="593" t="s">
        <v>4675</v>
      </c>
      <c r="G4056" s="143"/>
      <c r="H4056" s="162">
        <v>42180000</v>
      </c>
      <c r="I4056" s="180" t="s">
        <v>1775</v>
      </c>
      <c r="J4056" s="169"/>
      <c r="K4056" s="169"/>
      <c r="L4056" s="169"/>
      <c r="M4056" s="146"/>
      <c r="N4056" s="184"/>
      <c r="O4056" s="169"/>
      <c r="P4056" s="146"/>
      <c r="Q4056" s="146">
        <f t="shared" si="81"/>
        <v>0</v>
      </c>
      <c r="R4056" s="182" t="s">
        <v>4741</v>
      </c>
      <c r="S4056" s="226"/>
      <c r="T4056" s="676" t="s">
        <v>4687</v>
      </c>
      <c r="U4056" s="170"/>
      <c r="V4056" s="170"/>
      <c r="W4056" s="170"/>
      <c r="X4056" s="117"/>
      <c r="Y4056" s="171"/>
      <c r="Z4056" s="171"/>
      <c r="AA4056" s="171"/>
      <c r="AB4056" s="171"/>
      <c r="AC4056" s="171"/>
      <c r="AD4056" s="171"/>
      <c r="AE4056" s="171"/>
      <c r="AF4056" s="171"/>
      <c r="AG4056" s="171"/>
      <c r="AH4056" s="171"/>
      <c r="AI4056" s="171"/>
    </row>
    <row r="4057" spans="1:35" s="172" customFormat="1" ht="24" hidden="1" x14ac:dyDescent="0.2">
      <c r="A4057" s="167">
        <v>2</v>
      </c>
      <c r="B4057" s="647">
        <v>0</v>
      </c>
      <c r="C4057" s="647">
        <v>4</v>
      </c>
      <c r="D4057" s="647">
        <v>4</v>
      </c>
      <c r="E4057" s="163" t="s">
        <v>3862</v>
      </c>
      <c r="F4057" s="593" t="s">
        <v>4675</v>
      </c>
      <c r="G4057" s="143"/>
      <c r="H4057" s="162">
        <v>42180000</v>
      </c>
      <c r="I4057" s="180" t="s">
        <v>1776</v>
      </c>
      <c r="J4057" s="169"/>
      <c r="K4057" s="169"/>
      <c r="L4057" s="169"/>
      <c r="M4057" s="146"/>
      <c r="N4057" s="184"/>
      <c r="O4057" s="169"/>
      <c r="P4057" s="146"/>
      <c r="Q4057" s="146">
        <f t="shared" si="81"/>
        <v>0</v>
      </c>
      <c r="R4057" s="182" t="s">
        <v>4741</v>
      </c>
      <c r="S4057" s="226"/>
      <c r="T4057" s="676" t="s">
        <v>4687</v>
      </c>
      <c r="U4057" s="170"/>
      <c r="V4057" s="170"/>
      <c r="W4057" s="170"/>
      <c r="X4057" s="117"/>
      <c r="Y4057" s="171"/>
      <c r="Z4057" s="171"/>
      <c r="AA4057" s="171"/>
      <c r="AB4057" s="171"/>
      <c r="AC4057" s="171"/>
      <c r="AD4057" s="171"/>
      <c r="AE4057" s="171"/>
      <c r="AF4057" s="171"/>
      <c r="AG4057" s="171"/>
      <c r="AH4057" s="171"/>
      <c r="AI4057" s="171"/>
    </row>
    <row r="4058" spans="1:35" s="172" customFormat="1" ht="24" hidden="1" x14ac:dyDescent="0.2">
      <c r="A4058" s="167">
        <v>2</v>
      </c>
      <c r="B4058" s="647">
        <v>0</v>
      </c>
      <c r="C4058" s="647">
        <v>4</v>
      </c>
      <c r="D4058" s="647">
        <v>4</v>
      </c>
      <c r="E4058" s="163" t="s">
        <v>3862</v>
      </c>
      <c r="F4058" s="593" t="s">
        <v>4675</v>
      </c>
      <c r="G4058" s="143"/>
      <c r="H4058" s="162">
        <v>42180000</v>
      </c>
      <c r="I4058" s="180" t="s">
        <v>1777</v>
      </c>
      <c r="J4058" s="169"/>
      <c r="K4058" s="169"/>
      <c r="L4058" s="169"/>
      <c r="M4058" s="146"/>
      <c r="N4058" s="184"/>
      <c r="O4058" s="169"/>
      <c r="P4058" s="146"/>
      <c r="Q4058" s="146">
        <f t="shared" si="81"/>
        <v>0</v>
      </c>
      <c r="R4058" s="182" t="s">
        <v>4741</v>
      </c>
      <c r="S4058" s="226"/>
      <c r="T4058" s="676" t="s">
        <v>4687</v>
      </c>
      <c r="U4058" s="170"/>
      <c r="V4058" s="170"/>
      <c r="W4058" s="170"/>
      <c r="X4058" s="117"/>
      <c r="Y4058" s="171"/>
      <c r="Z4058" s="171"/>
      <c r="AA4058" s="171"/>
      <c r="AB4058" s="171"/>
      <c r="AC4058" s="171"/>
      <c r="AD4058" s="171"/>
      <c r="AE4058" s="171"/>
      <c r="AF4058" s="171"/>
      <c r="AG4058" s="171"/>
      <c r="AH4058" s="171"/>
      <c r="AI4058" s="171"/>
    </row>
    <row r="4059" spans="1:35" s="172" customFormat="1" ht="24" hidden="1" x14ac:dyDescent="0.2">
      <c r="A4059" s="167">
        <v>2</v>
      </c>
      <c r="B4059" s="647">
        <v>0</v>
      </c>
      <c r="C4059" s="647">
        <v>4</v>
      </c>
      <c r="D4059" s="647">
        <v>4</v>
      </c>
      <c r="E4059" s="163" t="s">
        <v>3862</v>
      </c>
      <c r="F4059" s="593" t="s">
        <v>4675</v>
      </c>
      <c r="G4059" s="143"/>
      <c r="H4059" s="162">
        <v>42180000</v>
      </c>
      <c r="I4059" s="180" t="s">
        <v>1778</v>
      </c>
      <c r="J4059" s="169"/>
      <c r="K4059" s="169"/>
      <c r="L4059" s="169"/>
      <c r="M4059" s="146"/>
      <c r="N4059" s="184"/>
      <c r="O4059" s="169"/>
      <c r="P4059" s="146"/>
      <c r="Q4059" s="146">
        <f t="shared" si="81"/>
        <v>0</v>
      </c>
      <c r="R4059" s="182" t="s">
        <v>4741</v>
      </c>
      <c r="S4059" s="226"/>
      <c r="T4059" s="676" t="s">
        <v>4687</v>
      </c>
      <c r="U4059" s="170"/>
      <c r="V4059" s="170"/>
      <c r="W4059" s="170"/>
      <c r="X4059" s="117"/>
      <c r="Y4059" s="171"/>
      <c r="Z4059" s="171"/>
      <c r="AA4059" s="171"/>
      <c r="AB4059" s="171"/>
      <c r="AC4059" s="171"/>
      <c r="AD4059" s="171"/>
      <c r="AE4059" s="171"/>
      <c r="AF4059" s="171"/>
      <c r="AG4059" s="171"/>
      <c r="AH4059" s="171"/>
      <c r="AI4059" s="171"/>
    </row>
    <row r="4060" spans="1:35" s="172" customFormat="1" ht="24" hidden="1" x14ac:dyDescent="0.2">
      <c r="A4060" s="167">
        <v>2</v>
      </c>
      <c r="B4060" s="647">
        <v>0</v>
      </c>
      <c r="C4060" s="647">
        <v>4</v>
      </c>
      <c r="D4060" s="647">
        <v>4</v>
      </c>
      <c r="E4060" s="163" t="s">
        <v>3862</v>
      </c>
      <c r="F4060" s="593" t="s">
        <v>4675</v>
      </c>
      <c r="G4060" s="143"/>
      <c r="H4060" s="162">
        <v>42180000</v>
      </c>
      <c r="I4060" s="180" t="s">
        <v>1779</v>
      </c>
      <c r="J4060" s="169"/>
      <c r="K4060" s="169"/>
      <c r="L4060" s="169"/>
      <c r="M4060" s="146"/>
      <c r="N4060" s="184"/>
      <c r="O4060" s="169"/>
      <c r="P4060" s="146"/>
      <c r="Q4060" s="146">
        <f t="shared" si="81"/>
        <v>0</v>
      </c>
      <c r="R4060" s="182" t="s">
        <v>4741</v>
      </c>
      <c r="S4060" s="226"/>
      <c r="T4060" s="676" t="s">
        <v>4687</v>
      </c>
      <c r="U4060" s="170"/>
      <c r="V4060" s="170"/>
      <c r="W4060" s="170"/>
      <c r="X4060" s="117"/>
      <c r="Y4060" s="171"/>
      <c r="Z4060" s="171"/>
      <c r="AA4060" s="171"/>
      <c r="AB4060" s="171"/>
      <c r="AC4060" s="171"/>
      <c r="AD4060" s="171"/>
      <c r="AE4060" s="171"/>
      <c r="AF4060" s="171"/>
      <c r="AG4060" s="171"/>
      <c r="AH4060" s="171"/>
      <c r="AI4060" s="171"/>
    </row>
    <row r="4061" spans="1:35" s="172" customFormat="1" ht="24" hidden="1" x14ac:dyDescent="0.2">
      <c r="A4061" s="167">
        <v>2</v>
      </c>
      <c r="B4061" s="647">
        <v>0</v>
      </c>
      <c r="C4061" s="647">
        <v>4</v>
      </c>
      <c r="D4061" s="647">
        <v>4</v>
      </c>
      <c r="E4061" s="163" t="s">
        <v>3862</v>
      </c>
      <c r="F4061" s="593" t="s">
        <v>4675</v>
      </c>
      <c r="G4061" s="143"/>
      <c r="H4061" s="162">
        <v>42180000</v>
      </c>
      <c r="I4061" s="180" t="s">
        <v>1780</v>
      </c>
      <c r="J4061" s="169"/>
      <c r="K4061" s="169"/>
      <c r="L4061" s="169"/>
      <c r="M4061" s="146"/>
      <c r="N4061" s="184"/>
      <c r="O4061" s="169"/>
      <c r="P4061" s="146"/>
      <c r="Q4061" s="146">
        <f t="shared" si="81"/>
        <v>0</v>
      </c>
      <c r="R4061" s="182" t="s">
        <v>4741</v>
      </c>
      <c r="S4061" s="226"/>
      <c r="T4061" s="676" t="s">
        <v>4687</v>
      </c>
      <c r="U4061" s="170"/>
      <c r="V4061" s="170"/>
      <c r="W4061" s="170"/>
      <c r="X4061" s="117"/>
      <c r="Y4061" s="171"/>
      <c r="Z4061" s="171"/>
      <c r="AA4061" s="171"/>
      <c r="AB4061" s="171"/>
      <c r="AC4061" s="171"/>
      <c r="AD4061" s="171"/>
      <c r="AE4061" s="171"/>
      <c r="AF4061" s="171"/>
      <c r="AG4061" s="171"/>
      <c r="AH4061" s="171"/>
      <c r="AI4061" s="171"/>
    </row>
    <row r="4062" spans="1:35" s="172" customFormat="1" ht="24" hidden="1" x14ac:dyDescent="0.2">
      <c r="A4062" s="167">
        <v>2</v>
      </c>
      <c r="B4062" s="647">
        <v>0</v>
      </c>
      <c r="C4062" s="647">
        <v>4</v>
      </c>
      <c r="D4062" s="647">
        <v>4</v>
      </c>
      <c r="E4062" s="163" t="s">
        <v>3862</v>
      </c>
      <c r="F4062" s="593" t="s">
        <v>4675</v>
      </c>
      <c r="G4062" s="143"/>
      <c r="H4062" s="162">
        <v>42180000</v>
      </c>
      <c r="I4062" s="180" t="s">
        <v>1781</v>
      </c>
      <c r="J4062" s="169"/>
      <c r="K4062" s="169"/>
      <c r="L4062" s="169"/>
      <c r="M4062" s="146"/>
      <c r="N4062" s="184"/>
      <c r="O4062" s="169"/>
      <c r="P4062" s="146"/>
      <c r="Q4062" s="146">
        <f t="shared" si="81"/>
        <v>0</v>
      </c>
      <c r="R4062" s="182" t="s">
        <v>4741</v>
      </c>
      <c r="S4062" s="226"/>
      <c r="T4062" s="676" t="s">
        <v>4687</v>
      </c>
      <c r="U4062" s="170"/>
      <c r="V4062" s="170"/>
      <c r="W4062" s="170"/>
      <c r="X4062" s="117"/>
      <c r="Y4062" s="171"/>
      <c r="Z4062" s="171"/>
      <c r="AA4062" s="171"/>
      <c r="AB4062" s="171"/>
      <c r="AC4062" s="171"/>
      <c r="AD4062" s="171"/>
      <c r="AE4062" s="171"/>
      <c r="AF4062" s="171"/>
      <c r="AG4062" s="171"/>
      <c r="AH4062" s="171"/>
      <c r="AI4062" s="171"/>
    </row>
    <row r="4063" spans="1:35" s="172" customFormat="1" ht="24" hidden="1" x14ac:dyDescent="0.2">
      <c r="A4063" s="167">
        <v>2</v>
      </c>
      <c r="B4063" s="647">
        <v>0</v>
      </c>
      <c r="C4063" s="647">
        <v>4</v>
      </c>
      <c r="D4063" s="647">
        <v>4</v>
      </c>
      <c r="E4063" s="163" t="s">
        <v>3862</v>
      </c>
      <c r="F4063" s="593" t="s">
        <v>4675</v>
      </c>
      <c r="G4063" s="143"/>
      <c r="H4063" s="162">
        <v>42180000</v>
      </c>
      <c r="I4063" s="180" t="s">
        <v>1782</v>
      </c>
      <c r="J4063" s="169"/>
      <c r="K4063" s="169"/>
      <c r="L4063" s="169"/>
      <c r="M4063" s="146"/>
      <c r="N4063" s="184"/>
      <c r="O4063" s="169"/>
      <c r="P4063" s="146"/>
      <c r="Q4063" s="146">
        <f t="shared" si="81"/>
        <v>0</v>
      </c>
      <c r="R4063" s="182" t="s">
        <v>4741</v>
      </c>
      <c r="S4063" s="226"/>
      <c r="T4063" s="676" t="s">
        <v>4687</v>
      </c>
      <c r="U4063" s="170"/>
      <c r="V4063" s="170"/>
      <c r="W4063" s="170"/>
      <c r="X4063" s="117"/>
      <c r="Y4063" s="171"/>
      <c r="Z4063" s="171"/>
      <c r="AA4063" s="171"/>
      <c r="AB4063" s="171"/>
      <c r="AC4063" s="171"/>
      <c r="AD4063" s="171"/>
      <c r="AE4063" s="171"/>
      <c r="AF4063" s="171"/>
      <c r="AG4063" s="171"/>
      <c r="AH4063" s="171"/>
      <c r="AI4063" s="171"/>
    </row>
    <row r="4064" spans="1:35" s="172" customFormat="1" ht="24" hidden="1" x14ac:dyDescent="0.2">
      <c r="A4064" s="167">
        <v>2</v>
      </c>
      <c r="B4064" s="647">
        <v>0</v>
      </c>
      <c r="C4064" s="647">
        <v>4</v>
      </c>
      <c r="D4064" s="647">
        <v>4</v>
      </c>
      <c r="E4064" s="163" t="s">
        <v>3862</v>
      </c>
      <c r="F4064" s="593" t="s">
        <v>4675</v>
      </c>
      <c r="G4064" s="143"/>
      <c r="H4064" s="162">
        <v>42180000</v>
      </c>
      <c r="I4064" s="180" t="s">
        <v>1783</v>
      </c>
      <c r="J4064" s="169"/>
      <c r="K4064" s="169"/>
      <c r="L4064" s="169"/>
      <c r="M4064" s="146"/>
      <c r="N4064" s="184"/>
      <c r="O4064" s="169"/>
      <c r="P4064" s="146"/>
      <c r="Q4064" s="146">
        <f t="shared" si="81"/>
        <v>0</v>
      </c>
      <c r="R4064" s="182" t="s">
        <v>4741</v>
      </c>
      <c r="S4064" s="226"/>
      <c r="T4064" s="676" t="s">
        <v>4687</v>
      </c>
      <c r="U4064" s="170"/>
      <c r="V4064" s="170"/>
      <c r="W4064" s="170"/>
      <c r="X4064" s="117"/>
      <c r="Y4064" s="171"/>
      <c r="Z4064" s="171"/>
      <c r="AA4064" s="171"/>
      <c r="AB4064" s="171"/>
      <c r="AC4064" s="171"/>
      <c r="AD4064" s="171"/>
      <c r="AE4064" s="171"/>
      <c r="AF4064" s="171"/>
      <c r="AG4064" s="171"/>
      <c r="AH4064" s="171"/>
      <c r="AI4064" s="171"/>
    </row>
    <row r="4065" spans="1:35" s="172" customFormat="1" ht="24" hidden="1" x14ac:dyDescent="0.2">
      <c r="A4065" s="167">
        <v>2</v>
      </c>
      <c r="B4065" s="647">
        <v>0</v>
      </c>
      <c r="C4065" s="647">
        <v>4</v>
      </c>
      <c r="D4065" s="647">
        <v>4</v>
      </c>
      <c r="E4065" s="163" t="s">
        <v>3862</v>
      </c>
      <c r="F4065" s="593" t="s">
        <v>4675</v>
      </c>
      <c r="G4065" s="143"/>
      <c r="H4065" s="162">
        <v>42180000</v>
      </c>
      <c r="I4065" s="180" t="s">
        <v>1784</v>
      </c>
      <c r="J4065" s="169"/>
      <c r="K4065" s="169"/>
      <c r="L4065" s="169"/>
      <c r="M4065" s="146"/>
      <c r="N4065" s="184"/>
      <c r="O4065" s="169"/>
      <c r="P4065" s="146"/>
      <c r="Q4065" s="146">
        <f t="shared" si="81"/>
        <v>0</v>
      </c>
      <c r="R4065" s="182" t="s">
        <v>4741</v>
      </c>
      <c r="S4065" s="226"/>
      <c r="T4065" s="676" t="s">
        <v>4687</v>
      </c>
      <c r="U4065" s="170"/>
      <c r="V4065" s="170"/>
      <c r="W4065" s="170"/>
      <c r="X4065" s="117"/>
      <c r="Y4065" s="171"/>
      <c r="Z4065" s="171"/>
      <c r="AA4065" s="171"/>
      <c r="AB4065" s="171"/>
      <c r="AC4065" s="171"/>
      <c r="AD4065" s="171"/>
      <c r="AE4065" s="171"/>
      <c r="AF4065" s="171"/>
      <c r="AG4065" s="171"/>
      <c r="AH4065" s="171"/>
      <c r="AI4065" s="171"/>
    </row>
    <row r="4066" spans="1:35" s="172" customFormat="1" ht="24" hidden="1" x14ac:dyDescent="0.2">
      <c r="A4066" s="167">
        <v>2</v>
      </c>
      <c r="B4066" s="647">
        <v>0</v>
      </c>
      <c r="C4066" s="647">
        <v>4</v>
      </c>
      <c r="D4066" s="647">
        <v>4</v>
      </c>
      <c r="E4066" s="163" t="s">
        <v>3862</v>
      </c>
      <c r="F4066" s="593" t="s">
        <v>4675</v>
      </c>
      <c r="G4066" s="143"/>
      <c r="H4066" s="162">
        <v>42180000</v>
      </c>
      <c r="I4066" s="180" t="s">
        <v>1785</v>
      </c>
      <c r="J4066" s="169"/>
      <c r="K4066" s="169"/>
      <c r="L4066" s="169"/>
      <c r="M4066" s="146"/>
      <c r="N4066" s="184"/>
      <c r="O4066" s="169"/>
      <c r="P4066" s="146"/>
      <c r="Q4066" s="146">
        <f t="shared" si="81"/>
        <v>0</v>
      </c>
      <c r="R4066" s="182" t="s">
        <v>4741</v>
      </c>
      <c r="S4066" s="226"/>
      <c r="T4066" s="676" t="s">
        <v>4687</v>
      </c>
      <c r="U4066" s="170"/>
      <c r="V4066" s="170"/>
      <c r="W4066" s="170"/>
      <c r="X4066" s="117"/>
      <c r="Y4066" s="171"/>
      <c r="Z4066" s="171"/>
      <c r="AA4066" s="171"/>
      <c r="AB4066" s="171"/>
      <c r="AC4066" s="171"/>
      <c r="AD4066" s="171"/>
      <c r="AE4066" s="171"/>
      <c r="AF4066" s="171"/>
      <c r="AG4066" s="171"/>
      <c r="AH4066" s="171"/>
      <c r="AI4066" s="171"/>
    </row>
    <row r="4067" spans="1:35" s="172" customFormat="1" ht="24" hidden="1" x14ac:dyDescent="0.2">
      <c r="A4067" s="167">
        <v>2</v>
      </c>
      <c r="B4067" s="647">
        <v>0</v>
      </c>
      <c r="C4067" s="647">
        <v>4</v>
      </c>
      <c r="D4067" s="647">
        <v>4</v>
      </c>
      <c r="E4067" s="163" t="s">
        <v>3862</v>
      </c>
      <c r="F4067" s="593" t="s">
        <v>4675</v>
      </c>
      <c r="G4067" s="143"/>
      <c r="H4067" s="162">
        <v>42180000</v>
      </c>
      <c r="I4067" s="180" t="s">
        <v>1786</v>
      </c>
      <c r="J4067" s="169"/>
      <c r="K4067" s="169"/>
      <c r="L4067" s="169"/>
      <c r="M4067" s="146"/>
      <c r="N4067" s="184"/>
      <c r="O4067" s="169"/>
      <c r="P4067" s="146"/>
      <c r="Q4067" s="146">
        <f t="shared" si="81"/>
        <v>0</v>
      </c>
      <c r="R4067" s="182" t="s">
        <v>4741</v>
      </c>
      <c r="S4067" s="226"/>
      <c r="T4067" s="676" t="s">
        <v>4687</v>
      </c>
      <c r="U4067" s="170"/>
      <c r="V4067" s="170"/>
      <c r="W4067" s="170"/>
      <c r="X4067" s="117"/>
      <c r="Y4067" s="171"/>
      <c r="Z4067" s="171"/>
      <c r="AA4067" s="171"/>
      <c r="AB4067" s="171"/>
      <c r="AC4067" s="171"/>
      <c r="AD4067" s="171"/>
      <c r="AE4067" s="171"/>
      <c r="AF4067" s="171"/>
      <c r="AG4067" s="171"/>
      <c r="AH4067" s="171"/>
      <c r="AI4067" s="171"/>
    </row>
    <row r="4068" spans="1:35" s="172" customFormat="1" ht="24" hidden="1" x14ac:dyDescent="0.2">
      <c r="A4068" s="167">
        <v>2</v>
      </c>
      <c r="B4068" s="647">
        <v>0</v>
      </c>
      <c r="C4068" s="647">
        <v>4</v>
      </c>
      <c r="D4068" s="647">
        <v>4</v>
      </c>
      <c r="E4068" s="163" t="s">
        <v>3862</v>
      </c>
      <c r="F4068" s="593" t="s">
        <v>4675</v>
      </c>
      <c r="G4068" s="143"/>
      <c r="H4068" s="162">
        <v>42180000</v>
      </c>
      <c r="I4068" s="180" t="s">
        <v>1787</v>
      </c>
      <c r="J4068" s="169"/>
      <c r="K4068" s="169"/>
      <c r="L4068" s="169"/>
      <c r="M4068" s="146"/>
      <c r="N4068" s="184"/>
      <c r="O4068" s="169"/>
      <c r="P4068" s="146"/>
      <c r="Q4068" s="146">
        <f t="shared" si="81"/>
        <v>0</v>
      </c>
      <c r="R4068" s="182" t="s">
        <v>4741</v>
      </c>
      <c r="S4068" s="226"/>
      <c r="T4068" s="676" t="s">
        <v>4687</v>
      </c>
      <c r="U4068" s="170"/>
      <c r="V4068" s="170"/>
      <c r="W4068" s="170"/>
      <c r="X4068" s="117"/>
      <c r="Y4068" s="171"/>
      <c r="Z4068" s="171"/>
      <c r="AA4068" s="171"/>
      <c r="AB4068" s="171"/>
      <c r="AC4068" s="171"/>
      <c r="AD4068" s="171"/>
      <c r="AE4068" s="171"/>
      <c r="AF4068" s="171"/>
      <c r="AG4068" s="171"/>
      <c r="AH4068" s="171"/>
      <c r="AI4068" s="171"/>
    </row>
    <row r="4069" spans="1:35" s="172" customFormat="1" ht="24" hidden="1" x14ac:dyDescent="0.2">
      <c r="A4069" s="167">
        <v>2</v>
      </c>
      <c r="B4069" s="647">
        <v>0</v>
      </c>
      <c r="C4069" s="647">
        <v>4</v>
      </c>
      <c r="D4069" s="647">
        <v>4</v>
      </c>
      <c r="E4069" s="163" t="s">
        <v>3862</v>
      </c>
      <c r="F4069" s="593" t="s">
        <v>4675</v>
      </c>
      <c r="G4069" s="143"/>
      <c r="H4069" s="162">
        <v>42180000</v>
      </c>
      <c r="I4069" s="180" t="s">
        <v>1788</v>
      </c>
      <c r="J4069" s="169"/>
      <c r="K4069" s="169"/>
      <c r="L4069" s="169"/>
      <c r="M4069" s="146"/>
      <c r="N4069" s="184"/>
      <c r="O4069" s="169"/>
      <c r="P4069" s="146"/>
      <c r="Q4069" s="146">
        <f t="shared" si="81"/>
        <v>0</v>
      </c>
      <c r="R4069" s="182" t="s">
        <v>4741</v>
      </c>
      <c r="S4069" s="226"/>
      <c r="T4069" s="676" t="s">
        <v>4687</v>
      </c>
      <c r="U4069" s="170"/>
      <c r="V4069" s="170"/>
      <c r="W4069" s="170"/>
      <c r="X4069" s="117"/>
      <c r="Y4069" s="171"/>
      <c r="Z4069" s="171"/>
      <c r="AA4069" s="171"/>
      <c r="AB4069" s="171"/>
      <c r="AC4069" s="171"/>
      <c r="AD4069" s="171"/>
      <c r="AE4069" s="171"/>
      <c r="AF4069" s="171"/>
      <c r="AG4069" s="171"/>
      <c r="AH4069" s="171"/>
      <c r="AI4069" s="171"/>
    </row>
    <row r="4070" spans="1:35" s="172" customFormat="1" ht="24" hidden="1" x14ac:dyDescent="0.2">
      <c r="A4070" s="167">
        <v>2</v>
      </c>
      <c r="B4070" s="647">
        <v>0</v>
      </c>
      <c r="C4070" s="647">
        <v>4</v>
      </c>
      <c r="D4070" s="647">
        <v>4</v>
      </c>
      <c r="E4070" s="163" t="s">
        <v>3862</v>
      </c>
      <c r="F4070" s="593" t="s">
        <v>4675</v>
      </c>
      <c r="G4070" s="143"/>
      <c r="H4070" s="162">
        <v>42180000</v>
      </c>
      <c r="I4070" s="180" t="s">
        <v>1789</v>
      </c>
      <c r="J4070" s="169"/>
      <c r="K4070" s="169"/>
      <c r="L4070" s="169"/>
      <c r="M4070" s="146"/>
      <c r="N4070" s="184"/>
      <c r="O4070" s="169"/>
      <c r="P4070" s="146"/>
      <c r="Q4070" s="146">
        <f t="shared" si="81"/>
        <v>0</v>
      </c>
      <c r="R4070" s="182" t="s">
        <v>4741</v>
      </c>
      <c r="S4070" s="226"/>
      <c r="T4070" s="676" t="s">
        <v>4687</v>
      </c>
      <c r="U4070" s="170"/>
      <c r="V4070" s="170"/>
      <c r="W4070" s="170"/>
      <c r="X4070" s="117"/>
      <c r="Y4070" s="171"/>
      <c r="Z4070" s="171"/>
      <c r="AA4070" s="171"/>
      <c r="AB4070" s="171"/>
      <c r="AC4070" s="171"/>
      <c r="AD4070" s="171"/>
      <c r="AE4070" s="171"/>
      <c r="AF4070" s="171"/>
      <c r="AG4070" s="171"/>
      <c r="AH4070" s="171"/>
      <c r="AI4070" s="171"/>
    </row>
    <row r="4071" spans="1:35" s="172" customFormat="1" ht="24" hidden="1" x14ac:dyDescent="0.2">
      <c r="A4071" s="167">
        <v>2</v>
      </c>
      <c r="B4071" s="647">
        <v>0</v>
      </c>
      <c r="C4071" s="647">
        <v>4</v>
      </c>
      <c r="D4071" s="647">
        <v>4</v>
      </c>
      <c r="E4071" s="163" t="s">
        <v>3862</v>
      </c>
      <c r="F4071" s="593" t="s">
        <v>4675</v>
      </c>
      <c r="G4071" s="143"/>
      <c r="H4071" s="162">
        <v>42180000</v>
      </c>
      <c r="I4071" s="180" t="s">
        <v>1790</v>
      </c>
      <c r="J4071" s="169"/>
      <c r="K4071" s="169"/>
      <c r="L4071" s="169"/>
      <c r="M4071" s="146"/>
      <c r="N4071" s="184"/>
      <c r="O4071" s="169"/>
      <c r="P4071" s="146"/>
      <c r="Q4071" s="146">
        <f t="shared" si="81"/>
        <v>0</v>
      </c>
      <c r="R4071" s="182" t="s">
        <v>4741</v>
      </c>
      <c r="S4071" s="226"/>
      <c r="T4071" s="676" t="s">
        <v>4687</v>
      </c>
      <c r="U4071" s="170"/>
      <c r="V4071" s="170"/>
      <c r="W4071" s="170"/>
      <c r="X4071" s="117"/>
      <c r="Y4071" s="171"/>
      <c r="Z4071" s="171"/>
      <c r="AA4071" s="171"/>
      <c r="AB4071" s="171"/>
      <c r="AC4071" s="171"/>
      <c r="AD4071" s="171"/>
      <c r="AE4071" s="171"/>
      <c r="AF4071" s="171"/>
      <c r="AG4071" s="171"/>
      <c r="AH4071" s="171"/>
      <c r="AI4071" s="171"/>
    </row>
    <row r="4072" spans="1:35" s="172" customFormat="1" ht="24" hidden="1" x14ac:dyDescent="0.2">
      <c r="A4072" s="167">
        <v>2</v>
      </c>
      <c r="B4072" s="647">
        <v>0</v>
      </c>
      <c r="C4072" s="647">
        <v>4</v>
      </c>
      <c r="D4072" s="647">
        <v>4</v>
      </c>
      <c r="E4072" s="163" t="s">
        <v>3862</v>
      </c>
      <c r="F4072" s="593" t="s">
        <v>4675</v>
      </c>
      <c r="G4072" s="143"/>
      <c r="H4072" s="162">
        <v>42180000</v>
      </c>
      <c r="I4072" s="180" t="s">
        <v>1791</v>
      </c>
      <c r="J4072" s="169"/>
      <c r="K4072" s="169"/>
      <c r="L4072" s="169"/>
      <c r="M4072" s="146"/>
      <c r="N4072" s="184"/>
      <c r="O4072" s="169"/>
      <c r="P4072" s="146"/>
      <c r="Q4072" s="146">
        <f t="shared" si="81"/>
        <v>0</v>
      </c>
      <c r="R4072" s="182" t="s">
        <v>4741</v>
      </c>
      <c r="S4072" s="226"/>
      <c r="T4072" s="676" t="s">
        <v>4687</v>
      </c>
      <c r="U4072" s="170"/>
      <c r="V4072" s="170"/>
      <c r="W4072" s="170"/>
      <c r="X4072" s="117"/>
      <c r="Y4072" s="171"/>
      <c r="Z4072" s="171"/>
      <c r="AA4072" s="171"/>
      <c r="AB4072" s="171"/>
      <c r="AC4072" s="171"/>
      <c r="AD4072" s="171"/>
      <c r="AE4072" s="171"/>
      <c r="AF4072" s="171"/>
      <c r="AG4072" s="171"/>
      <c r="AH4072" s="171"/>
      <c r="AI4072" s="171"/>
    </row>
    <row r="4073" spans="1:35" s="172" customFormat="1" ht="24" hidden="1" x14ac:dyDescent="0.2">
      <c r="A4073" s="167">
        <v>2</v>
      </c>
      <c r="B4073" s="647">
        <v>0</v>
      </c>
      <c r="C4073" s="647">
        <v>4</v>
      </c>
      <c r="D4073" s="647">
        <v>4</v>
      </c>
      <c r="E4073" s="163" t="s">
        <v>3862</v>
      </c>
      <c r="F4073" s="593" t="s">
        <v>4675</v>
      </c>
      <c r="G4073" s="143"/>
      <c r="H4073" s="162">
        <v>42180000</v>
      </c>
      <c r="I4073" s="180" t="s">
        <v>1792</v>
      </c>
      <c r="J4073" s="169"/>
      <c r="K4073" s="169"/>
      <c r="L4073" s="169"/>
      <c r="M4073" s="146"/>
      <c r="N4073" s="184"/>
      <c r="O4073" s="169"/>
      <c r="P4073" s="146"/>
      <c r="Q4073" s="146">
        <f t="shared" si="81"/>
        <v>0</v>
      </c>
      <c r="R4073" s="182" t="s">
        <v>4741</v>
      </c>
      <c r="S4073" s="226"/>
      <c r="T4073" s="676" t="s">
        <v>4687</v>
      </c>
      <c r="U4073" s="170"/>
      <c r="V4073" s="170"/>
      <c r="W4073" s="170"/>
      <c r="X4073" s="117"/>
      <c r="Y4073" s="171"/>
      <c r="Z4073" s="171"/>
      <c r="AA4073" s="171"/>
      <c r="AB4073" s="171"/>
      <c r="AC4073" s="171"/>
      <c r="AD4073" s="171"/>
      <c r="AE4073" s="171"/>
      <c r="AF4073" s="171"/>
      <c r="AG4073" s="171"/>
      <c r="AH4073" s="171"/>
      <c r="AI4073" s="171"/>
    </row>
    <row r="4074" spans="1:35" s="172" customFormat="1" ht="24" hidden="1" x14ac:dyDescent="0.2">
      <c r="A4074" s="167">
        <v>2</v>
      </c>
      <c r="B4074" s="647">
        <v>0</v>
      </c>
      <c r="C4074" s="647">
        <v>4</v>
      </c>
      <c r="D4074" s="647">
        <v>4</v>
      </c>
      <c r="E4074" s="163" t="s">
        <v>3862</v>
      </c>
      <c r="F4074" s="593" t="s">
        <v>4675</v>
      </c>
      <c r="G4074" s="143"/>
      <c r="H4074" s="162">
        <v>42180000</v>
      </c>
      <c r="I4074" s="180" t="s">
        <v>1793</v>
      </c>
      <c r="J4074" s="169"/>
      <c r="K4074" s="169"/>
      <c r="L4074" s="169"/>
      <c r="M4074" s="146"/>
      <c r="N4074" s="184"/>
      <c r="O4074" s="169"/>
      <c r="P4074" s="146"/>
      <c r="Q4074" s="146">
        <f t="shared" si="81"/>
        <v>0</v>
      </c>
      <c r="R4074" s="182" t="s">
        <v>4741</v>
      </c>
      <c r="S4074" s="226"/>
      <c r="T4074" s="676" t="s">
        <v>4687</v>
      </c>
      <c r="U4074" s="170"/>
      <c r="V4074" s="170"/>
      <c r="W4074" s="170"/>
      <c r="X4074" s="117"/>
      <c r="Y4074" s="171"/>
      <c r="Z4074" s="171"/>
      <c r="AA4074" s="171"/>
      <c r="AB4074" s="171"/>
      <c r="AC4074" s="171"/>
      <c r="AD4074" s="171"/>
      <c r="AE4074" s="171"/>
      <c r="AF4074" s="171"/>
      <c r="AG4074" s="171"/>
      <c r="AH4074" s="171"/>
      <c r="AI4074" s="171"/>
    </row>
    <row r="4075" spans="1:35" s="172" customFormat="1" ht="24" hidden="1" x14ac:dyDescent="0.2">
      <c r="A4075" s="167">
        <v>2</v>
      </c>
      <c r="B4075" s="647">
        <v>0</v>
      </c>
      <c r="C4075" s="647">
        <v>4</v>
      </c>
      <c r="D4075" s="647">
        <v>4</v>
      </c>
      <c r="E4075" s="163" t="s">
        <v>3862</v>
      </c>
      <c r="F4075" s="593" t="s">
        <v>4675</v>
      </c>
      <c r="G4075" s="143"/>
      <c r="H4075" s="162">
        <v>42180000</v>
      </c>
      <c r="I4075" s="180" t="s">
        <v>1794</v>
      </c>
      <c r="J4075" s="169"/>
      <c r="K4075" s="169"/>
      <c r="L4075" s="169"/>
      <c r="M4075" s="146"/>
      <c r="N4075" s="184"/>
      <c r="O4075" s="169"/>
      <c r="P4075" s="146"/>
      <c r="Q4075" s="146">
        <f t="shared" si="81"/>
        <v>0</v>
      </c>
      <c r="R4075" s="182" t="s">
        <v>4741</v>
      </c>
      <c r="S4075" s="226"/>
      <c r="T4075" s="676" t="s">
        <v>4687</v>
      </c>
      <c r="U4075" s="170"/>
      <c r="V4075" s="170"/>
      <c r="W4075" s="170"/>
      <c r="X4075" s="117"/>
      <c r="Y4075" s="171"/>
      <c r="Z4075" s="171"/>
      <c r="AA4075" s="171"/>
      <c r="AB4075" s="171"/>
      <c r="AC4075" s="171"/>
      <c r="AD4075" s="171"/>
      <c r="AE4075" s="171"/>
      <c r="AF4075" s="171"/>
      <c r="AG4075" s="171"/>
      <c r="AH4075" s="171"/>
      <c r="AI4075" s="171"/>
    </row>
    <row r="4076" spans="1:35" s="172" customFormat="1" ht="24" hidden="1" x14ac:dyDescent="0.2">
      <c r="A4076" s="167">
        <v>2</v>
      </c>
      <c r="B4076" s="647">
        <v>0</v>
      </c>
      <c r="C4076" s="647">
        <v>4</v>
      </c>
      <c r="D4076" s="647">
        <v>4</v>
      </c>
      <c r="E4076" s="163" t="s">
        <v>3862</v>
      </c>
      <c r="F4076" s="593" t="s">
        <v>4675</v>
      </c>
      <c r="G4076" s="143"/>
      <c r="H4076" s="162">
        <v>42180000</v>
      </c>
      <c r="I4076" s="180" t="s">
        <v>1795</v>
      </c>
      <c r="J4076" s="169"/>
      <c r="K4076" s="169"/>
      <c r="L4076" s="169"/>
      <c r="M4076" s="146"/>
      <c r="N4076" s="184"/>
      <c r="O4076" s="169"/>
      <c r="P4076" s="146"/>
      <c r="Q4076" s="146">
        <f t="shared" si="81"/>
        <v>0</v>
      </c>
      <c r="R4076" s="182" t="s">
        <v>4741</v>
      </c>
      <c r="S4076" s="226"/>
      <c r="T4076" s="676" t="s">
        <v>4687</v>
      </c>
      <c r="U4076" s="170"/>
      <c r="V4076" s="170"/>
      <c r="W4076" s="170"/>
      <c r="X4076" s="117"/>
      <c r="Y4076" s="171"/>
      <c r="Z4076" s="171"/>
      <c r="AA4076" s="171"/>
      <c r="AB4076" s="171"/>
      <c r="AC4076" s="171"/>
      <c r="AD4076" s="171"/>
      <c r="AE4076" s="171"/>
      <c r="AF4076" s="171"/>
      <c r="AG4076" s="171"/>
      <c r="AH4076" s="171"/>
      <c r="AI4076" s="171"/>
    </row>
    <row r="4077" spans="1:35" s="172" customFormat="1" ht="24" hidden="1" x14ac:dyDescent="0.2">
      <c r="A4077" s="167">
        <v>2</v>
      </c>
      <c r="B4077" s="647">
        <v>0</v>
      </c>
      <c r="C4077" s="647">
        <v>4</v>
      </c>
      <c r="D4077" s="647">
        <v>4</v>
      </c>
      <c r="E4077" s="163" t="s">
        <v>3862</v>
      </c>
      <c r="F4077" s="593" t="s">
        <v>4675</v>
      </c>
      <c r="G4077" s="143"/>
      <c r="H4077" s="162">
        <v>42180000</v>
      </c>
      <c r="I4077" s="180" t="s">
        <v>1796</v>
      </c>
      <c r="J4077" s="169"/>
      <c r="K4077" s="169"/>
      <c r="L4077" s="169"/>
      <c r="M4077" s="146"/>
      <c r="N4077" s="184"/>
      <c r="O4077" s="169"/>
      <c r="P4077" s="146"/>
      <c r="Q4077" s="146">
        <f t="shared" si="81"/>
        <v>0</v>
      </c>
      <c r="R4077" s="182" t="s">
        <v>4741</v>
      </c>
      <c r="S4077" s="226"/>
      <c r="T4077" s="676" t="s">
        <v>4687</v>
      </c>
      <c r="U4077" s="170"/>
      <c r="V4077" s="170"/>
      <c r="W4077" s="170"/>
      <c r="X4077" s="117"/>
      <c r="Y4077" s="171"/>
      <c r="Z4077" s="171"/>
      <c r="AA4077" s="171"/>
      <c r="AB4077" s="171"/>
      <c r="AC4077" s="171"/>
      <c r="AD4077" s="171"/>
      <c r="AE4077" s="171"/>
      <c r="AF4077" s="171"/>
      <c r="AG4077" s="171"/>
      <c r="AH4077" s="171"/>
      <c r="AI4077" s="171"/>
    </row>
    <row r="4078" spans="1:35" s="172" customFormat="1" ht="24" hidden="1" x14ac:dyDescent="0.2">
      <c r="A4078" s="167">
        <v>2</v>
      </c>
      <c r="B4078" s="647">
        <v>0</v>
      </c>
      <c r="C4078" s="647">
        <v>4</v>
      </c>
      <c r="D4078" s="647">
        <v>4</v>
      </c>
      <c r="E4078" s="163" t="s">
        <v>3862</v>
      </c>
      <c r="F4078" s="593" t="s">
        <v>4675</v>
      </c>
      <c r="G4078" s="143"/>
      <c r="H4078" s="162">
        <v>42180000</v>
      </c>
      <c r="I4078" s="180" t="s">
        <v>1797</v>
      </c>
      <c r="J4078" s="169"/>
      <c r="K4078" s="169"/>
      <c r="L4078" s="169"/>
      <c r="M4078" s="146"/>
      <c r="N4078" s="184"/>
      <c r="O4078" s="169"/>
      <c r="P4078" s="146"/>
      <c r="Q4078" s="146">
        <f t="shared" si="81"/>
        <v>0</v>
      </c>
      <c r="R4078" s="182" t="s">
        <v>4741</v>
      </c>
      <c r="S4078" s="226"/>
      <c r="T4078" s="676" t="s">
        <v>4687</v>
      </c>
      <c r="U4078" s="170"/>
      <c r="V4078" s="170"/>
      <c r="W4078" s="170"/>
      <c r="X4078" s="117"/>
      <c r="Y4078" s="171"/>
      <c r="Z4078" s="171"/>
      <c r="AA4078" s="171"/>
      <c r="AB4078" s="171"/>
      <c r="AC4078" s="171"/>
      <c r="AD4078" s="171"/>
      <c r="AE4078" s="171"/>
      <c r="AF4078" s="171"/>
      <c r="AG4078" s="171"/>
      <c r="AH4078" s="171"/>
      <c r="AI4078" s="171"/>
    </row>
    <row r="4079" spans="1:35" s="172" customFormat="1" ht="24" hidden="1" x14ac:dyDescent="0.2">
      <c r="A4079" s="167">
        <v>2</v>
      </c>
      <c r="B4079" s="647">
        <v>0</v>
      </c>
      <c r="C4079" s="647">
        <v>4</v>
      </c>
      <c r="D4079" s="647">
        <v>4</v>
      </c>
      <c r="E4079" s="163" t="s">
        <v>3862</v>
      </c>
      <c r="F4079" s="593" t="s">
        <v>4675</v>
      </c>
      <c r="G4079" s="143"/>
      <c r="H4079" s="162">
        <v>42180000</v>
      </c>
      <c r="I4079" s="180" t="s">
        <v>1798</v>
      </c>
      <c r="J4079" s="169"/>
      <c r="K4079" s="169"/>
      <c r="L4079" s="169"/>
      <c r="M4079" s="146"/>
      <c r="N4079" s="184"/>
      <c r="O4079" s="169"/>
      <c r="P4079" s="146"/>
      <c r="Q4079" s="146">
        <f t="shared" si="81"/>
        <v>0</v>
      </c>
      <c r="R4079" s="182" t="s">
        <v>4741</v>
      </c>
      <c r="S4079" s="226"/>
      <c r="T4079" s="676" t="s">
        <v>4687</v>
      </c>
      <c r="U4079" s="170"/>
      <c r="V4079" s="170"/>
      <c r="W4079" s="170"/>
      <c r="X4079" s="117"/>
      <c r="Y4079" s="171"/>
      <c r="Z4079" s="171"/>
      <c r="AA4079" s="171"/>
      <c r="AB4079" s="171"/>
      <c r="AC4079" s="171"/>
      <c r="AD4079" s="171"/>
      <c r="AE4079" s="171"/>
      <c r="AF4079" s="171"/>
      <c r="AG4079" s="171"/>
      <c r="AH4079" s="171"/>
      <c r="AI4079" s="171"/>
    </row>
    <row r="4080" spans="1:35" s="172" customFormat="1" ht="24" hidden="1" x14ac:dyDescent="0.2">
      <c r="A4080" s="167">
        <v>2</v>
      </c>
      <c r="B4080" s="647">
        <v>0</v>
      </c>
      <c r="C4080" s="647">
        <v>4</v>
      </c>
      <c r="D4080" s="647">
        <v>4</v>
      </c>
      <c r="E4080" s="163" t="s">
        <v>3862</v>
      </c>
      <c r="F4080" s="593" t="s">
        <v>4675</v>
      </c>
      <c r="G4080" s="143"/>
      <c r="H4080" s="162">
        <v>42180000</v>
      </c>
      <c r="I4080" s="180" t="s">
        <v>1799</v>
      </c>
      <c r="J4080" s="169"/>
      <c r="K4080" s="169"/>
      <c r="L4080" s="169"/>
      <c r="M4080" s="146"/>
      <c r="N4080" s="184"/>
      <c r="O4080" s="169"/>
      <c r="P4080" s="146"/>
      <c r="Q4080" s="146">
        <f t="shared" si="81"/>
        <v>0</v>
      </c>
      <c r="R4080" s="182" t="s">
        <v>4741</v>
      </c>
      <c r="S4080" s="226"/>
      <c r="T4080" s="676" t="s">
        <v>4687</v>
      </c>
      <c r="U4080" s="170"/>
      <c r="V4080" s="170"/>
      <c r="W4080" s="170"/>
      <c r="X4080" s="117"/>
      <c r="Y4080" s="171"/>
      <c r="Z4080" s="171"/>
      <c r="AA4080" s="171"/>
      <c r="AB4080" s="171"/>
      <c r="AC4080" s="171"/>
      <c r="AD4080" s="171"/>
      <c r="AE4080" s="171"/>
      <c r="AF4080" s="171"/>
      <c r="AG4080" s="171"/>
      <c r="AH4080" s="171"/>
      <c r="AI4080" s="171"/>
    </row>
    <row r="4081" spans="1:35" s="172" customFormat="1" ht="24" hidden="1" x14ac:dyDescent="0.2">
      <c r="A4081" s="167">
        <v>2</v>
      </c>
      <c r="B4081" s="647">
        <v>0</v>
      </c>
      <c r="C4081" s="647">
        <v>4</v>
      </c>
      <c r="D4081" s="647">
        <v>4</v>
      </c>
      <c r="E4081" s="163" t="s">
        <v>3862</v>
      </c>
      <c r="F4081" s="593" t="s">
        <v>4675</v>
      </c>
      <c r="G4081" s="143"/>
      <c r="H4081" s="162">
        <v>42180000</v>
      </c>
      <c r="I4081" s="180" t="s">
        <v>1800</v>
      </c>
      <c r="J4081" s="169"/>
      <c r="K4081" s="169"/>
      <c r="L4081" s="169"/>
      <c r="M4081" s="146"/>
      <c r="N4081" s="184"/>
      <c r="O4081" s="169"/>
      <c r="P4081" s="112"/>
      <c r="Q4081" s="146">
        <f t="shared" si="81"/>
        <v>0</v>
      </c>
      <c r="R4081" s="182" t="s">
        <v>4741</v>
      </c>
      <c r="S4081" s="226"/>
      <c r="T4081" s="676" t="s">
        <v>4687</v>
      </c>
      <c r="U4081" s="170"/>
      <c r="V4081" s="170"/>
      <c r="W4081" s="170"/>
      <c r="X4081" s="117"/>
      <c r="Y4081" s="171"/>
      <c r="Z4081" s="171"/>
      <c r="AA4081" s="171"/>
      <c r="AB4081" s="171"/>
      <c r="AC4081" s="171"/>
      <c r="AD4081" s="171"/>
      <c r="AE4081" s="171"/>
      <c r="AF4081" s="171"/>
      <c r="AG4081" s="171"/>
      <c r="AH4081" s="171"/>
      <c r="AI4081" s="171"/>
    </row>
    <row r="4082" spans="1:35" s="172" customFormat="1" ht="24" hidden="1" x14ac:dyDescent="0.2">
      <c r="A4082" s="167">
        <v>2</v>
      </c>
      <c r="B4082" s="647">
        <v>0</v>
      </c>
      <c r="C4082" s="647">
        <v>4</v>
      </c>
      <c r="D4082" s="647">
        <v>4</v>
      </c>
      <c r="E4082" s="163" t="s">
        <v>3862</v>
      </c>
      <c r="F4082" s="593" t="s">
        <v>4675</v>
      </c>
      <c r="G4082" s="143"/>
      <c r="H4082" s="162">
        <v>42180000</v>
      </c>
      <c r="I4082" s="180" t="s">
        <v>1801</v>
      </c>
      <c r="J4082" s="169"/>
      <c r="K4082" s="169"/>
      <c r="L4082" s="169"/>
      <c r="M4082" s="146"/>
      <c r="N4082" s="184"/>
      <c r="O4082" s="169"/>
      <c r="P4082" s="146"/>
      <c r="Q4082" s="146">
        <f t="shared" si="81"/>
        <v>0</v>
      </c>
      <c r="R4082" s="182" t="s">
        <v>4741</v>
      </c>
      <c r="S4082" s="226"/>
      <c r="T4082" s="676" t="s">
        <v>4687</v>
      </c>
      <c r="U4082" s="170"/>
      <c r="V4082" s="170"/>
      <c r="W4082" s="170"/>
      <c r="X4082" s="117"/>
      <c r="Y4082" s="171"/>
      <c r="Z4082" s="171"/>
      <c r="AA4082" s="171"/>
      <c r="AB4082" s="171"/>
      <c r="AC4082" s="171"/>
      <c r="AD4082" s="171"/>
      <c r="AE4082" s="171"/>
      <c r="AF4082" s="171"/>
      <c r="AG4082" s="171"/>
      <c r="AH4082" s="171"/>
      <c r="AI4082" s="171"/>
    </row>
    <row r="4083" spans="1:35" s="172" customFormat="1" ht="24" hidden="1" x14ac:dyDescent="0.2">
      <c r="A4083" s="167">
        <v>2</v>
      </c>
      <c r="B4083" s="647">
        <v>0</v>
      </c>
      <c r="C4083" s="647">
        <v>4</v>
      </c>
      <c r="D4083" s="647">
        <v>4</v>
      </c>
      <c r="E4083" s="163" t="s">
        <v>3862</v>
      </c>
      <c r="F4083" s="593" t="s">
        <v>4675</v>
      </c>
      <c r="G4083" s="143"/>
      <c r="H4083" s="162">
        <v>42180000</v>
      </c>
      <c r="I4083" s="180" t="s">
        <v>1802</v>
      </c>
      <c r="J4083" s="169"/>
      <c r="K4083" s="169"/>
      <c r="L4083" s="169"/>
      <c r="M4083" s="146"/>
      <c r="N4083" s="184"/>
      <c r="O4083" s="169"/>
      <c r="P4083" s="146"/>
      <c r="Q4083" s="146">
        <f t="shared" si="81"/>
        <v>0</v>
      </c>
      <c r="R4083" s="182" t="s">
        <v>4741</v>
      </c>
      <c r="S4083" s="226"/>
      <c r="T4083" s="676" t="s">
        <v>4687</v>
      </c>
      <c r="U4083" s="170"/>
      <c r="V4083" s="170"/>
      <c r="W4083" s="170"/>
      <c r="X4083" s="117"/>
      <c r="Y4083" s="171"/>
      <c r="Z4083" s="171"/>
      <c r="AA4083" s="171"/>
      <c r="AB4083" s="171"/>
      <c r="AC4083" s="171"/>
      <c r="AD4083" s="171"/>
      <c r="AE4083" s="171"/>
      <c r="AF4083" s="171"/>
      <c r="AG4083" s="171"/>
      <c r="AH4083" s="171"/>
      <c r="AI4083" s="171"/>
    </row>
    <row r="4084" spans="1:35" s="172" customFormat="1" ht="24" hidden="1" x14ac:dyDescent="0.2">
      <c r="A4084" s="167">
        <v>2</v>
      </c>
      <c r="B4084" s="647">
        <v>0</v>
      </c>
      <c r="C4084" s="647">
        <v>4</v>
      </c>
      <c r="D4084" s="647">
        <v>4</v>
      </c>
      <c r="E4084" s="163" t="s">
        <v>3862</v>
      </c>
      <c r="F4084" s="593" t="s">
        <v>4675</v>
      </c>
      <c r="G4084" s="143"/>
      <c r="H4084" s="162">
        <v>42180000</v>
      </c>
      <c r="I4084" s="180" t="s">
        <v>1803</v>
      </c>
      <c r="J4084" s="169"/>
      <c r="K4084" s="169"/>
      <c r="L4084" s="169"/>
      <c r="M4084" s="146"/>
      <c r="N4084" s="184"/>
      <c r="O4084" s="169"/>
      <c r="P4084" s="146"/>
      <c r="Q4084" s="146">
        <f t="shared" si="81"/>
        <v>0</v>
      </c>
      <c r="R4084" s="182" t="s">
        <v>4741</v>
      </c>
      <c r="S4084" s="226"/>
      <c r="T4084" s="676" t="s">
        <v>4687</v>
      </c>
      <c r="U4084" s="170"/>
      <c r="V4084" s="170"/>
      <c r="W4084" s="170"/>
      <c r="X4084" s="117"/>
      <c r="Y4084" s="171"/>
      <c r="Z4084" s="171"/>
      <c r="AA4084" s="171"/>
      <c r="AB4084" s="171"/>
      <c r="AC4084" s="171"/>
      <c r="AD4084" s="171"/>
      <c r="AE4084" s="171"/>
      <c r="AF4084" s="171"/>
      <c r="AG4084" s="171"/>
      <c r="AH4084" s="171"/>
      <c r="AI4084" s="171"/>
    </row>
    <row r="4085" spans="1:35" s="172" customFormat="1" ht="24" hidden="1" x14ac:dyDescent="0.2">
      <c r="A4085" s="167">
        <v>2</v>
      </c>
      <c r="B4085" s="647">
        <v>0</v>
      </c>
      <c r="C4085" s="647">
        <v>4</v>
      </c>
      <c r="D4085" s="647">
        <v>4</v>
      </c>
      <c r="E4085" s="163" t="s">
        <v>3862</v>
      </c>
      <c r="F4085" s="593" t="s">
        <v>4675</v>
      </c>
      <c r="G4085" s="143"/>
      <c r="H4085" s="162">
        <v>42180000</v>
      </c>
      <c r="I4085" s="180" t="s">
        <v>497</v>
      </c>
      <c r="J4085" s="169"/>
      <c r="K4085" s="169"/>
      <c r="L4085" s="169"/>
      <c r="M4085" s="146"/>
      <c r="N4085" s="184"/>
      <c r="O4085" s="169"/>
      <c r="P4085" s="146"/>
      <c r="Q4085" s="146">
        <f t="shared" si="81"/>
        <v>0</v>
      </c>
      <c r="R4085" s="182" t="s">
        <v>4741</v>
      </c>
      <c r="S4085" s="226"/>
      <c r="T4085" s="676" t="s">
        <v>4687</v>
      </c>
      <c r="U4085" s="170"/>
      <c r="V4085" s="170"/>
      <c r="W4085" s="170"/>
      <c r="X4085" s="117"/>
      <c r="Y4085" s="171"/>
      <c r="Z4085" s="171"/>
      <c r="AA4085" s="171"/>
      <c r="AB4085" s="171"/>
      <c r="AC4085" s="171"/>
      <c r="AD4085" s="171"/>
      <c r="AE4085" s="171"/>
      <c r="AF4085" s="171"/>
      <c r="AG4085" s="171"/>
      <c r="AH4085" s="171"/>
      <c r="AI4085" s="171"/>
    </row>
    <row r="4086" spans="1:35" s="172" customFormat="1" ht="24" hidden="1" x14ac:dyDescent="0.2">
      <c r="A4086" s="167">
        <v>2</v>
      </c>
      <c r="B4086" s="647">
        <v>0</v>
      </c>
      <c r="C4086" s="647">
        <v>4</v>
      </c>
      <c r="D4086" s="647">
        <v>4</v>
      </c>
      <c r="E4086" s="163" t="s">
        <v>3862</v>
      </c>
      <c r="F4086" s="593" t="s">
        <v>4675</v>
      </c>
      <c r="G4086" s="143"/>
      <c r="H4086" s="162">
        <v>42180000</v>
      </c>
      <c r="I4086" s="180" t="s">
        <v>498</v>
      </c>
      <c r="J4086" s="169"/>
      <c r="K4086" s="169"/>
      <c r="L4086" s="169"/>
      <c r="M4086" s="146"/>
      <c r="N4086" s="184"/>
      <c r="O4086" s="169"/>
      <c r="P4086" s="146"/>
      <c r="Q4086" s="146">
        <f t="shared" si="81"/>
        <v>0</v>
      </c>
      <c r="R4086" s="182" t="s">
        <v>4741</v>
      </c>
      <c r="S4086" s="226"/>
      <c r="T4086" s="676" t="s">
        <v>4687</v>
      </c>
      <c r="U4086" s="170"/>
      <c r="V4086" s="170"/>
      <c r="W4086" s="170"/>
      <c r="X4086" s="117"/>
      <c r="Y4086" s="171"/>
      <c r="Z4086" s="171"/>
      <c r="AA4086" s="171"/>
      <c r="AB4086" s="171"/>
      <c r="AC4086" s="171"/>
      <c r="AD4086" s="171"/>
      <c r="AE4086" s="171"/>
      <c r="AF4086" s="171"/>
      <c r="AG4086" s="171"/>
      <c r="AH4086" s="171"/>
      <c r="AI4086" s="171"/>
    </row>
    <row r="4087" spans="1:35" s="172" customFormat="1" ht="24.75" hidden="1" customHeight="1" x14ac:dyDescent="0.2">
      <c r="A4087" s="167">
        <v>2</v>
      </c>
      <c r="B4087" s="647">
        <v>0</v>
      </c>
      <c r="C4087" s="647">
        <v>4</v>
      </c>
      <c r="D4087" s="647">
        <v>4</v>
      </c>
      <c r="E4087" s="163" t="s">
        <v>3862</v>
      </c>
      <c r="F4087" s="593" t="s">
        <v>4675</v>
      </c>
      <c r="G4087" s="143"/>
      <c r="H4087" s="162">
        <v>42180000</v>
      </c>
      <c r="I4087" s="180" t="s">
        <v>499</v>
      </c>
      <c r="J4087" s="169"/>
      <c r="K4087" s="169"/>
      <c r="L4087" s="169"/>
      <c r="M4087" s="146"/>
      <c r="N4087" s="184"/>
      <c r="O4087" s="169"/>
      <c r="P4087" s="146"/>
      <c r="Q4087" s="146">
        <f t="shared" si="81"/>
        <v>0</v>
      </c>
      <c r="R4087" s="182" t="s">
        <v>4741</v>
      </c>
      <c r="S4087" s="226"/>
      <c r="T4087" s="676" t="s">
        <v>4687</v>
      </c>
      <c r="U4087" s="170"/>
      <c r="V4087" s="170"/>
      <c r="W4087" s="170"/>
      <c r="X4087" s="117"/>
      <c r="Y4087" s="171"/>
      <c r="Z4087" s="171"/>
      <c r="AA4087" s="171"/>
      <c r="AB4087" s="171"/>
      <c r="AC4087" s="171"/>
      <c r="AD4087" s="171"/>
      <c r="AE4087" s="171"/>
      <c r="AF4087" s="171"/>
      <c r="AG4087" s="171"/>
      <c r="AH4087" s="171"/>
      <c r="AI4087" s="171"/>
    </row>
    <row r="4088" spans="1:35" s="172" customFormat="1" ht="24" hidden="1" x14ac:dyDescent="0.2">
      <c r="A4088" s="167">
        <v>2</v>
      </c>
      <c r="B4088" s="647">
        <v>0</v>
      </c>
      <c r="C4088" s="647">
        <v>4</v>
      </c>
      <c r="D4088" s="647">
        <v>4</v>
      </c>
      <c r="E4088" s="163" t="s">
        <v>3862</v>
      </c>
      <c r="F4088" s="593" t="s">
        <v>4675</v>
      </c>
      <c r="G4088" s="143"/>
      <c r="H4088" s="162">
        <v>42180000</v>
      </c>
      <c r="I4088" s="180" t="s">
        <v>500</v>
      </c>
      <c r="J4088" s="169"/>
      <c r="K4088" s="169"/>
      <c r="L4088" s="169"/>
      <c r="M4088" s="146"/>
      <c r="N4088" s="184"/>
      <c r="O4088" s="169"/>
      <c r="P4088" s="146"/>
      <c r="Q4088" s="146">
        <f t="shared" si="81"/>
        <v>0</v>
      </c>
      <c r="R4088" s="182" t="s">
        <v>4741</v>
      </c>
      <c r="S4088" s="226"/>
      <c r="T4088" s="676" t="s">
        <v>4687</v>
      </c>
      <c r="U4088" s="170"/>
      <c r="V4088" s="170"/>
      <c r="W4088" s="170"/>
      <c r="X4088" s="117"/>
      <c r="Y4088" s="171"/>
      <c r="Z4088" s="171"/>
      <c r="AA4088" s="171"/>
      <c r="AB4088" s="171"/>
      <c r="AC4088" s="171"/>
      <c r="AD4088" s="171"/>
      <c r="AE4088" s="171"/>
      <c r="AF4088" s="171"/>
      <c r="AG4088" s="171"/>
      <c r="AH4088" s="171"/>
      <c r="AI4088" s="171"/>
    </row>
    <row r="4089" spans="1:35" s="172" customFormat="1" ht="24" hidden="1" x14ac:dyDescent="0.2">
      <c r="A4089" s="167">
        <v>2</v>
      </c>
      <c r="B4089" s="647">
        <v>0</v>
      </c>
      <c r="C4089" s="647">
        <v>4</v>
      </c>
      <c r="D4089" s="647">
        <v>4</v>
      </c>
      <c r="E4089" s="163" t="s">
        <v>3862</v>
      </c>
      <c r="F4089" s="593" t="s">
        <v>4675</v>
      </c>
      <c r="G4089" s="143"/>
      <c r="H4089" s="162">
        <v>42180000</v>
      </c>
      <c r="I4089" s="180" t="s">
        <v>501</v>
      </c>
      <c r="J4089" s="169"/>
      <c r="K4089" s="169"/>
      <c r="L4089" s="169"/>
      <c r="M4089" s="146"/>
      <c r="N4089" s="184"/>
      <c r="O4089" s="169"/>
      <c r="P4089" s="146"/>
      <c r="Q4089" s="146">
        <f t="shared" si="81"/>
        <v>0</v>
      </c>
      <c r="R4089" s="182" t="s">
        <v>4741</v>
      </c>
      <c r="S4089" s="226"/>
      <c r="T4089" s="676" t="s">
        <v>4687</v>
      </c>
      <c r="U4089" s="170"/>
      <c r="V4089" s="170"/>
      <c r="W4089" s="170"/>
      <c r="X4089" s="117"/>
      <c r="Y4089" s="171"/>
      <c r="Z4089" s="171"/>
      <c r="AA4089" s="171"/>
      <c r="AB4089" s="171"/>
      <c r="AC4089" s="171"/>
      <c r="AD4089" s="171"/>
      <c r="AE4089" s="171"/>
      <c r="AF4089" s="171"/>
      <c r="AG4089" s="171"/>
      <c r="AH4089" s="171"/>
      <c r="AI4089" s="171"/>
    </row>
    <row r="4090" spans="1:35" s="172" customFormat="1" ht="24" hidden="1" x14ac:dyDescent="0.2">
      <c r="A4090" s="167">
        <v>2</v>
      </c>
      <c r="B4090" s="647">
        <v>0</v>
      </c>
      <c r="C4090" s="647">
        <v>4</v>
      </c>
      <c r="D4090" s="647">
        <v>4</v>
      </c>
      <c r="E4090" s="163" t="s">
        <v>3862</v>
      </c>
      <c r="F4090" s="593" t="s">
        <v>4675</v>
      </c>
      <c r="G4090" s="143"/>
      <c r="H4090" s="162">
        <v>42180000</v>
      </c>
      <c r="I4090" s="180" t="s">
        <v>502</v>
      </c>
      <c r="J4090" s="169"/>
      <c r="K4090" s="169"/>
      <c r="L4090" s="169"/>
      <c r="M4090" s="146"/>
      <c r="N4090" s="184"/>
      <c r="O4090" s="169"/>
      <c r="P4090" s="146"/>
      <c r="Q4090" s="146">
        <f t="shared" si="81"/>
        <v>0</v>
      </c>
      <c r="R4090" s="182" t="s">
        <v>4741</v>
      </c>
      <c r="S4090" s="226"/>
      <c r="T4090" s="676" t="s">
        <v>4687</v>
      </c>
      <c r="U4090" s="170"/>
      <c r="V4090" s="170"/>
      <c r="W4090" s="170"/>
      <c r="X4090" s="117"/>
      <c r="Y4090" s="171"/>
      <c r="Z4090" s="171"/>
      <c r="AA4090" s="171"/>
      <c r="AB4090" s="171"/>
      <c r="AC4090" s="171"/>
      <c r="AD4090" s="171"/>
      <c r="AE4090" s="171"/>
      <c r="AF4090" s="171"/>
      <c r="AG4090" s="171"/>
      <c r="AH4090" s="171"/>
      <c r="AI4090" s="171"/>
    </row>
    <row r="4091" spans="1:35" s="172" customFormat="1" ht="24" hidden="1" x14ac:dyDescent="0.2">
      <c r="A4091" s="167">
        <v>2</v>
      </c>
      <c r="B4091" s="647">
        <v>0</v>
      </c>
      <c r="C4091" s="647">
        <v>4</v>
      </c>
      <c r="D4091" s="647">
        <v>4</v>
      </c>
      <c r="E4091" s="163" t="s">
        <v>3862</v>
      </c>
      <c r="F4091" s="593" t="s">
        <v>4675</v>
      </c>
      <c r="G4091" s="143"/>
      <c r="H4091" s="162">
        <v>42180000</v>
      </c>
      <c r="I4091" s="180" t="s">
        <v>503</v>
      </c>
      <c r="J4091" s="169"/>
      <c r="K4091" s="169"/>
      <c r="L4091" s="169"/>
      <c r="M4091" s="146"/>
      <c r="N4091" s="184"/>
      <c r="O4091" s="169"/>
      <c r="P4091" s="146"/>
      <c r="Q4091" s="146">
        <f t="shared" si="81"/>
        <v>0</v>
      </c>
      <c r="R4091" s="182" t="s">
        <v>4741</v>
      </c>
      <c r="S4091" s="226"/>
      <c r="T4091" s="676" t="s">
        <v>4687</v>
      </c>
      <c r="U4091" s="170"/>
      <c r="V4091" s="170"/>
      <c r="W4091" s="170"/>
      <c r="X4091" s="117"/>
      <c r="Y4091" s="171"/>
      <c r="Z4091" s="171"/>
      <c r="AA4091" s="171"/>
      <c r="AB4091" s="171"/>
      <c r="AC4091" s="171"/>
      <c r="AD4091" s="171"/>
      <c r="AE4091" s="171"/>
      <c r="AF4091" s="171"/>
      <c r="AG4091" s="171"/>
      <c r="AH4091" s="171"/>
      <c r="AI4091" s="171"/>
    </row>
    <row r="4092" spans="1:35" s="172" customFormat="1" ht="24" hidden="1" x14ac:dyDescent="0.2">
      <c r="A4092" s="167">
        <v>2</v>
      </c>
      <c r="B4092" s="647">
        <v>0</v>
      </c>
      <c r="C4092" s="647">
        <v>4</v>
      </c>
      <c r="D4092" s="647">
        <v>4</v>
      </c>
      <c r="E4092" s="163" t="s">
        <v>3862</v>
      </c>
      <c r="F4092" s="593" t="s">
        <v>4675</v>
      </c>
      <c r="G4092" s="143"/>
      <c r="H4092" s="162">
        <v>42180000</v>
      </c>
      <c r="I4092" s="180" t="s">
        <v>2178</v>
      </c>
      <c r="J4092" s="169"/>
      <c r="K4092" s="169"/>
      <c r="L4092" s="169"/>
      <c r="M4092" s="146"/>
      <c r="N4092" s="184"/>
      <c r="O4092" s="169"/>
      <c r="P4092" s="146"/>
      <c r="Q4092" s="146">
        <f t="shared" si="81"/>
        <v>0</v>
      </c>
      <c r="R4092" s="182" t="s">
        <v>4741</v>
      </c>
      <c r="S4092" s="226"/>
      <c r="T4092" s="676" t="s">
        <v>4687</v>
      </c>
      <c r="U4092" s="170"/>
      <c r="V4092" s="170"/>
      <c r="W4092" s="170"/>
      <c r="X4092" s="117"/>
      <c r="Y4092" s="171"/>
      <c r="Z4092" s="171"/>
      <c r="AA4092" s="171"/>
      <c r="AB4092" s="171"/>
      <c r="AC4092" s="171"/>
      <c r="AD4092" s="171"/>
      <c r="AE4092" s="171"/>
      <c r="AF4092" s="171"/>
      <c r="AG4092" s="171"/>
      <c r="AH4092" s="171"/>
      <c r="AI4092" s="171"/>
    </row>
    <row r="4093" spans="1:35" s="172" customFormat="1" ht="24" hidden="1" x14ac:dyDescent="0.2">
      <c r="A4093" s="167">
        <v>2</v>
      </c>
      <c r="B4093" s="647">
        <v>0</v>
      </c>
      <c r="C4093" s="647">
        <v>4</v>
      </c>
      <c r="D4093" s="647">
        <v>4</v>
      </c>
      <c r="E4093" s="163" t="s">
        <v>3862</v>
      </c>
      <c r="F4093" s="593" t="s">
        <v>4675</v>
      </c>
      <c r="G4093" s="143"/>
      <c r="H4093" s="162">
        <v>42180000</v>
      </c>
      <c r="I4093" s="180" t="s">
        <v>2179</v>
      </c>
      <c r="J4093" s="169"/>
      <c r="K4093" s="169"/>
      <c r="L4093" s="169"/>
      <c r="M4093" s="146"/>
      <c r="N4093" s="184"/>
      <c r="O4093" s="169"/>
      <c r="P4093" s="146"/>
      <c r="Q4093" s="146">
        <f t="shared" ref="Q4093:Q4156" si="82">+P4093</f>
        <v>0</v>
      </c>
      <c r="R4093" s="182" t="s">
        <v>4741</v>
      </c>
      <c r="S4093" s="226"/>
      <c r="T4093" s="676" t="s">
        <v>4687</v>
      </c>
      <c r="U4093" s="170"/>
      <c r="V4093" s="170"/>
      <c r="W4093" s="170"/>
      <c r="X4093" s="117"/>
      <c r="Y4093" s="171"/>
      <c r="Z4093" s="171"/>
      <c r="AA4093" s="171"/>
      <c r="AB4093" s="171"/>
      <c r="AC4093" s="171"/>
      <c r="AD4093" s="171"/>
      <c r="AE4093" s="171"/>
      <c r="AF4093" s="171"/>
      <c r="AG4093" s="171"/>
      <c r="AH4093" s="171"/>
      <c r="AI4093" s="171"/>
    </row>
    <row r="4094" spans="1:35" s="172" customFormat="1" ht="24" hidden="1" x14ac:dyDescent="0.2">
      <c r="A4094" s="167">
        <v>2</v>
      </c>
      <c r="B4094" s="647">
        <v>0</v>
      </c>
      <c r="C4094" s="647">
        <v>4</v>
      </c>
      <c r="D4094" s="647">
        <v>4</v>
      </c>
      <c r="E4094" s="163" t="s">
        <v>3862</v>
      </c>
      <c r="F4094" s="593" t="s">
        <v>4675</v>
      </c>
      <c r="G4094" s="143"/>
      <c r="H4094" s="162">
        <v>42180000</v>
      </c>
      <c r="I4094" s="180" t="s">
        <v>2180</v>
      </c>
      <c r="J4094" s="169"/>
      <c r="K4094" s="169"/>
      <c r="L4094" s="169"/>
      <c r="M4094" s="146"/>
      <c r="N4094" s="184"/>
      <c r="O4094" s="169"/>
      <c r="P4094" s="146"/>
      <c r="Q4094" s="146">
        <f t="shared" si="82"/>
        <v>0</v>
      </c>
      <c r="R4094" s="182" t="s">
        <v>4741</v>
      </c>
      <c r="S4094" s="226"/>
      <c r="T4094" s="676" t="s">
        <v>4687</v>
      </c>
      <c r="U4094" s="170"/>
      <c r="V4094" s="170"/>
      <c r="W4094" s="170"/>
      <c r="X4094" s="117"/>
      <c r="Y4094" s="171"/>
      <c r="Z4094" s="171"/>
      <c r="AA4094" s="171"/>
      <c r="AB4094" s="171"/>
      <c r="AC4094" s="171"/>
      <c r="AD4094" s="171"/>
      <c r="AE4094" s="171"/>
      <c r="AF4094" s="171"/>
      <c r="AG4094" s="171"/>
      <c r="AH4094" s="171"/>
      <c r="AI4094" s="171"/>
    </row>
    <row r="4095" spans="1:35" s="172" customFormat="1" ht="24" hidden="1" x14ac:dyDescent="0.2">
      <c r="A4095" s="167">
        <v>2</v>
      </c>
      <c r="B4095" s="647">
        <v>0</v>
      </c>
      <c r="C4095" s="647">
        <v>4</v>
      </c>
      <c r="D4095" s="647">
        <v>4</v>
      </c>
      <c r="E4095" s="163" t="s">
        <v>3862</v>
      </c>
      <c r="F4095" s="593" t="s">
        <v>4675</v>
      </c>
      <c r="G4095" s="143"/>
      <c r="H4095" s="162">
        <v>42180000</v>
      </c>
      <c r="I4095" s="180" t="s">
        <v>2181</v>
      </c>
      <c r="J4095" s="169"/>
      <c r="K4095" s="169"/>
      <c r="L4095" s="169"/>
      <c r="M4095" s="146"/>
      <c r="N4095" s="184"/>
      <c r="O4095" s="169"/>
      <c r="P4095" s="146"/>
      <c r="Q4095" s="146">
        <f t="shared" si="82"/>
        <v>0</v>
      </c>
      <c r="R4095" s="182" t="s">
        <v>4741</v>
      </c>
      <c r="S4095" s="226"/>
      <c r="T4095" s="676" t="s">
        <v>4687</v>
      </c>
      <c r="U4095" s="170"/>
      <c r="V4095" s="170"/>
      <c r="W4095" s="170"/>
      <c r="X4095" s="117"/>
      <c r="Y4095" s="171"/>
      <c r="Z4095" s="171"/>
      <c r="AA4095" s="171"/>
      <c r="AB4095" s="171"/>
      <c r="AC4095" s="171"/>
      <c r="AD4095" s="171"/>
      <c r="AE4095" s="171"/>
      <c r="AF4095" s="171"/>
      <c r="AG4095" s="171"/>
      <c r="AH4095" s="171"/>
      <c r="AI4095" s="171"/>
    </row>
    <row r="4096" spans="1:35" s="172" customFormat="1" ht="24" hidden="1" x14ac:dyDescent="0.2">
      <c r="A4096" s="167">
        <v>2</v>
      </c>
      <c r="B4096" s="647">
        <v>0</v>
      </c>
      <c r="C4096" s="647">
        <v>4</v>
      </c>
      <c r="D4096" s="647">
        <v>4</v>
      </c>
      <c r="E4096" s="163" t="s">
        <v>3862</v>
      </c>
      <c r="F4096" s="593" t="s">
        <v>4675</v>
      </c>
      <c r="G4096" s="143"/>
      <c r="H4096" s="162">
        <v>42180000</v>
      </c>
      <c r="I4096" s="180" t="s">
        <v>2182</v>
      </c>
      <c r="J4096" s="169"/>
      <c r="K4096" s="169"/>
      <c r="L4096" s="169"/>
      <c r="M4096" s="146"/>
      <c r="N4096" s="184"/>
      <c r="O4096" s="169"/>
      <c r="P4096" s="146"/>
      <c r="Q4096" s="146">
        <f t="shared" si="82"/>
        <v>0</v>
      </c>
      <c r="R4096" s="182" t="s">
        <v>4741</v>
      </c>
      <c r="S4096" s="226"/>
      <c r="T4096" s="676" t="s">
        <v>4687</v>
      </c>
      <c r="U4096" s="170"/>
      <c r="V4096" s="170"/>
      <c r="W4096" s="170"/>
      <c r="X4096" s="117"/>
      <c r="Y4096" s="171"/>
      <c r="Z4096" s="171"/>
      <c r="AA4096" s="171"/>
      <c r="AB4096" s="171"/>
      <c r="AC4096" s="171"/>
      <c r="AD4096" s="171"/>
      <c r="AE4096" s="171"/>
      <c r="AF4096" s="171"/>
      <c r="AG4096" s="171"/>
      <c r="AH4096" s="171"/>
      <c r="AI4096" s="171"/>
    </row>
    <row r="4097" spans="1:35" s="172" customFormat="1" ht="24" hidden="1" x14ac:dyDescent="0.2">
      <c r="A4097" s="167">
        <v>2</v>
      </c>
      <c r="B4097" s="647">
        <v>0</v>
      </c>
      <c r="C4097" s="647">
        <v>4</v>
      </c>
      <c r="D4097" s="647">
        <v>4</v>
      </c>
      <c r="E4097" s="163" t="s">
        <v>3862</v>
      </c>
      <c r="F4097" s="593" t="s">
        <v>4675</v>
      </c>
      <c r="G4097" s="143"/>
      <c r="H4097" s="162">
        <v>42180000</v>
      </c>
      <c r="I4097" s="180" t="s">
        <v>2183</v>
      </c>
      <c r="J4097" s="169"/>
      <c r="K4097" s="169"/>
      <c r="L4097" s="169"/>
      <c r="M4097" s="146"/>
      <c r="N4097" s="184"/>
      <c r="O4097" s="169"/>
      <c r="P4097" s="146"/>
      <c r="Q4097" s="146">
        <f t="shared" si="82"/>
        <v>0</v>
      </c>
      <c r="R4097" s="182" t="s">
        <v>4741</v>
      </c>
      <c r="S4097" s="226"/>
      <c r="T4097" s="676" t="s">
        <v>4687</v>
      </c>
      <c r="U4097" s="170"/>
      <c r="V4097" s="170"/>
      <c r="W4097" s="170"/>
      <c r="X4097" s="117"/>
      <c r="Y4097" s="171"/>
      <c r="Z4097" s="171"/>
      <c r="AA4097" s="171"/>
      <c r="AB4097" s="171"/>
      <c r="AC4097" s="171"/>
      <c r="AD4097" s="171"/>
      <c r="AE4097" s="171"/>
      <c r="AF4097" s="171"/>
      <c r="AG4097" s="171"/>
      <c r="AH4097" s="171"/>
      <c r="AI4097" s="171"/>
    </row>
    <row r="4098" spans="1:35" s="172" customFormat="1" ht="24" hidden="1" x14ac:dyDescent="0.2">
      <c r="A4098" s="167">
        <v>2</v>
      </c>
      <c r="B4098" s="647">
        <v>0</v>
      </c>
      <c r="C4098" s="647">
        <v>4</v>
      </c>
      <c r="D4098" s="647">
        <v>4</v>
      </c>
      <c r="E4098" s="163" t="s">
        <v>3862</v>
      </c>
      <c r="F4098" s="593" t="s">
        <v>4675</v>
      </c>
      <c r="G4098" s="143"/>
      <c r="H4098" s="162">
        <v>42180000</v>
      </c>
      <c r="I4098" s="180" t="s">
        <v>2184</v>
      </c>
      <c r="J4098" s="169"/>
      <c r="K4098" s="169"/>
      <c r="L4098" s="169"/>
      <c r="M4098" s="146"/>
      <c r="N4098" s="184"/>
      <c r="O4098" s="169"/>
      <c r="P4098" s="146"/>
      <c r="Q4098" s="146">
        <f t="shared" si="82"/>
        <v>0</v>
      </c>
      <c r="R4098" s="182" t="s">
        <v>4741</v>
      </c>
      <c r="S4098" s="226"/>
      <c r="T4098" s="676" t="s">
        <v>4687</v>
      </c>
      <c r="U4098" s="170"/>
      <c r="V4098" s="170"/>
      <c r="W4098" s="170"/>
      <c r="X4098" s="117"/>
      <c r="Y4098" s="171"/>
      <c r="Z4098" s="171"/>
      <c r="AA4098" s="171"/>
      <c r="AB4098" s="171"/>
      <c r="AC4098" s="171"/>
      <c r="AD4098" s="171"/>
      <c r="AE4098" s="171"/>
      <c r="AF4098" s="171"/>
      <c r="AG4098" s="171"/>
      <c r="AH4098" s="171"/>
      <c r="AI4098" s="171"/>
    </row>
    <row r="4099" spans="1:35" s="172" customFormat="1" ht="24" hidden="1" x14ac:dyDescent="0.2">
      <c r="A4099" s="167">
        <v>2</v>
      </c>
      <c r="B4099" s="647">
        <v>0</v>
      </c>
      <c r="C4099" s="647">
        <v>4</v>
      </c>
      <c r="D4099" s="647">
        <v>4</v>
      </c>
      <c r="E4099" s="163" t="s">
        <v>3862</v>
      </c>
      <c r="F4099" s="593" t="s">
        <v>4675</v>
      </c>
      <c r="G4099" s="143"/>
      <c r="H4099" s="162">
        <v>42180000</v>
      </c>
      <c r="I4099" s="180" t="s">
        <v>2185</v>
      </c>
      <c r="J4099" s="169"/>
      <c r="K4099" s="169"/>
      <c r="L4099" s="169"/>
      <c r="M4099" s="146"/>
      <c r="N4099" s="184"/>
      <c r="O4099" s="169"/>
      <c r="P4099" s="146"/>
      <c r="Q4099" s="146">
        <f t="shared" si="82"/>
        <v>0</v>
      </c>
      <c r="R4099" s="182" t="s">
        <v>4741</v>
      </c>
      <c r="S4099" s="226"/>
      <c r="T4099" s="676" t="s">
        <v>4687</v>
      </c>
      <c r="U4099" s="170"/>
      <c r="V4099" s="170"/>
      <c r="W4099" s="170"/>
      <c r="X4099" s="117"/>
      <c r="Y4099" s="171"/>
      <c r="Z4099" s="171"/>
      <c r="AA4099" s="171"/>
      <c r="AB4099" s="171"/>
      <c r="AC4099" s="171"/>
      <c r="AD4099" s="171"/>
      <c r="AE4099" s="171"/>
      <c r="AF4099" s="171"/>
      <c r="AG4099" s="171"/>
      <c r="AH4099" s="171"/>
      <c r="AI4099" s="171"/>
    </row>
    <row r="4100" spans="1:35" s="172" customFormat="1" ht="24" hidden="1" x14ac:dyDescent="0.2">
      <c r="A4100" s="167">
        <v>2</v>
      </c>
      <c r="B4100" s="647">
        <v>0</v>
      </c>
      <c r="C4100" s="647">
        <v>4</v>
      </c>
      <c r="D4100" s="647">
        <v>4</v>
      </c>
      <c r="E4100" s="163" t="s">
        <v>3862</v>
      </c>
      <c r="F4100" s="593" t="s">
        <v>4675</v>
      </c>
      <c r="G4100" s="143"/>
      <c r="H4100" s="162">
        <v>42180000</v>
      </c>
      <c r="I4100" s="180" t="s">
        <v>2186</v>
      </c>
      <c r="J4100" s="169"/>
      <c r="K4100" s="169"/>
      <c r="L4100" s="169"/>
      <c r="M4100" s="146"/>
      <c r="N4100" s="184"/>
      <c r="O4100" s="169"/>
      <c r="P4100" s="146"/>
      <c r="Q4100" s="146">
        <f t="shared" si="82"/>
        <v>0</v>
      </c>
      <c r="R4100" s="182" t="s">
        <v>4741</v>
      </c>
      <c r="S4100" s="226"/>
      <c r="T4100" s="676" t="s">
        <v>4687</v>
      </c>
      <c r="U4100" s="170"/>
      <c r="V4100" s="170"/>
      <c r="W4100" s="170"/>
      <c r="X4100" s="117"/>
      <c r="Y4100" s="171"/>
      <c r="Z4100" s="171"/>
      <c r="AA4100" s="171"/>
      <c r="AB4100" s="171"/>
      <c r="AC4100" s="171"/>
      <c r="AD4100" s="171"/>
      <c r="AE4100" s="171"/>
      <c r="AF4100" s="171"/>
      <c r="AG4100" s="171"/>
      <c r="AH4100" s="171"/>
      <c r="AI4100" s="171"/>
    </row>
    <row r="4101" spans="1:35" s="172" customFormat="1" ht="24" hidden="1" x14ac:dyDescent="0.2">
      <c r="A4101" s="167">
        <v>2</v>
      </c>
      <c r="B4101" s="647">
        <v>0</v>
      </c>
      <c r="C4101" s="647">
        <v>4</v>
      </c>
      <c r="D4101" s="647">
        <v>4</v>
      </c>
      <c r="E4101" s="163" t="s">
        <v>3862</v>
      </c>
      <c r="F4101" s="593" t="s">
        <v>4675</v>
      </c>
      <c r="G4101" s="143"/>
      <c r="H4101" s="162">
        <v>42180000</v>
      </c>
      <c r="I4101" s="180" t="s">
        <v>2187</v>
      </c>
      <c r="J4101" s="169"/>
      <c r="K4101" s="169"/>
      <c r="L4101" s="169"/>
      <c r="M4101" s="146"/>
      <c r="N4101" s="184"/>
      <c r="O4101" s="169"/>
      <c r="P4101" s="146"/>
      <c r="Q4101" s="146">
        <f t="shared" si="82"/>
        <v>0</v>
      </c>
      <c r="R4101" s="182" t="s">
        <v>4741</v>
      </c>
      <c r="S4101" s="226"/>
      <c r="T4101" s="676" t="s">
        <v>4687</v>
      </c>
      <c r="U4101" s="170"/>
      <c r="V4101" s="170"/>
      <c r="W4101" s="170"/>
      <c r="X4101" s="117"/>
      <c r="Y4101" s="171"/>
      <c r="Z4101" s="171"/>
      <c r="AA4101" s="171"/>
      <c r="AB4101" s="171"/>
      <c r="AC4101" s="171"/>
      <c r="AD4101" s="171"/>
      <c r="AE4101" s="171"/>
      <c r="AF4101" s="171"/>
      <c r="AG4101" s="171"/>
      <c r="AH4101" s="171"/>
      <c r="AI4101" s="171"/>
    </row>
    <row r="4102" spans="1:35" s="172" customFormat="1" ht="24" hidden="1" x14ac:dyDescent="0.2">
      <c r="A4102" s="167">
        <v>2</v>
      </c>
      <c r="B4102" s="647">
        <v>0</v>
      </c>
      <c r="C4102" s="647">
        <v>4</v>
      </c>
      <c r="D4102" s="647">
        <v>4</v>
      </c>
      <c r="E4102" s="163" t="s">
        <v>3862</v>
      </c>
      <c r="F4102" s="593" t="s">
        <v>4675</v>
      </c>
      <c r="G4102" s="143"/>
      <c r="H4102" s="162">
        <v>42180000</v>
      </c>
      <c r="I4102" s="180" t="s">
        <v>2188</v>
      </c>
      <c r="J4102" s="169"/>
      <c r="K4102" s="169"/>
      <c r="L4102" s="169"/>
      <c r="M4102" s="146"/>
      <c r="N4102" s="184"/>
      <c r="O4102" s="169"/>
      <c r="P4102" s="146"/>
      <c r="Q4102" s="146">
        <f t="shared" si="82"/>
        <v>0</v>
      </c>
      <c r="R4102" s="182" t="s">
        <v>4741</v>
      </c>
      <c r="S4102" s="226"/>
      <c r="T4102" s="676" t="s">
        <v>4687</v>
      </c>
      <c r="U4102" s="170"/>
      <c r="V4102" s="170"/>
      <c r="W4102" s="170"/>
      <c r="X4102" s="117"/>
      <c r="Y4102" s="171"/>
      <c r="Z4102" s="171"/>
      <c r="AA4102" s="171"/>
      <c r="AB4102" s="171"/>
      <c r="AC4102" s="171"/>
      <c r="AD4102" s="171"/>
      <c r="AE4102" s="171"/>
      <c r="AF4102" s="171"/>
      <c r="AG4102" s="171"/>
      <c r="AH4102" s="171"/>
      <c r="AI4102" s="171"/>
    </row>
    <row r="4103" spans="1:35" s="172" customFormat="1" ht="24" hidden="1" x14ac:dyDescent="0.2">
      <c r="A4103" s="167">
        <v>2</v>
      </c>
      <c r="B4103" s="647">
        <v>0</v>
      </c>
      <c r="C4103" s="647">
        <v>4</v>
      </c>
      <c r="D4103" s="647">
        <v>4</v>
      </c>
      <c r="E4103" s="163" t="s">
        <v>3862</v>
      </c>
      <c r="F4103" s="593" t="s">
        <v>4675</v>
      </c>
      <c r="G4103" s="143"/>
      <c r="H4103" s="162">
        <v>42180000</v>
      </c>
      <c r="I4103" s="180" t="s">
        <v>2189</v>
      </c>
      <c r="J4103" s="169"/>
      <c r="K4103" s="169"/>
      <c r="L4103" s="169"/>
      <c r="M4103" s="146"/>
      <c r="N4103" s="184"/>
      <c r="O4103" s="169"/>
      <c r="P4103" s="146"/>
      <c r="Q4103" s="146">
        <f t="shared" si="82"/>
        <v>0</v>
      </c>
      <c r="R4103" s="182" t="s">
        <v>4741</v>
      </c>
      <c r="S4103" s="226"/>
      <c r="T4103" s="676" t="s">
        <v>4687</v>
      </c>
      <c r="U4103" s="170"/>
      <c r="V4103" s="170"/>
      <c r="W4103" s="170"/>
      <c r="X4103" s="117"/>
      <c r="Y4103" s="171"/>
      <c r="Z4103" s="171"/>
      <c r="AA4103" s="171"/>
      <c r="AB4103" s="171"/>
      <c r="AC4103" s="171"/>
      <c r="AD4103" s="171"/>
      <c r="AE4103" s="171"/>
      <c r="AF4103" s="171"/>
      <c r="AG4103" s="171"/>
      <c r="AH4103" s="171"/>
      <c r="AI4103" s="171"/>
    </row>
    <row r="4104" spans="1:35" s="172" customFormat="1" ht="24" hidden="1" x14ac:dyDescent="0.2">
      <c r="A4104" s="167">
        <v>2</v>
      </c>
      <c r="B4104" s="647">
        <v>0</v>
      </c>
      <c r="C4104" s="647">
        <v>4</v>
      </c>
      <c r="D4104" s="647">
        <v>4</v>
      </c>
      <c r="E4104" s="163" t="s">
        <v>3862</v>
      </c>
      <c r="F4104" s="593" t="s">
        <v>4675</v>
      </c>
      <c r="G4104" s="143"/>
      <c r="H4104" s="162">
        <v>42180000</v>
      </c>
      <c r="I4104" s="180" t="s">
        <v>2190</v>
      </c>
      <c r="J4104" s="169"/>
      <c r="K4104" s="169"/>
      <c r="L4104" s="169"/>
      <c r="M4104" s="146"/>
      <c r="N4104" s="184"/>
      <c r="O4104" s="169"/>
      <c r="P4104" s="146"/>
      <c r="Q4104" s="146">
        <f t="shared" si="82"/>
        <v>0</v>
      </c>
      <c r="R4104" s="182" t="s">
        <v>4741</v>
      </c>
      <c r="S4104" s="226"/>
      <c r="T4104" s="676" t="s">
        <v>4687</v>
      </c>
      <c r="U4104" s="170"/>
      <c r="V4104" s="170"/>
      <c r="W4104" s="170"/>
      <c r="X4104" s="117"/>
      <c r="Y4104" s="171"/>
      <c r="Z4104" s="171"/>
      <c r="AA4104" s="171"/>
      <c r="AB4104" s="171"/>
      <c r="AC4104" s="171"/>
      <c r="AD4104" s="171"/>
      <c r="AE4104" s="171"/>
      <c r="AF4104" s="171"/>
      <c r="AG4104" s="171"/>
      <c r="AH4104" s="171"/>
      <c r="AI4104" s="171"/>
    </row>
    <row r="4105" spans="1:35" s="172" customFormat="1" ht="24" hidden="1" x14ac:dyDescent="0.2">
      <c r="A4105" s="167">
        <v>2</v>
      </c>
      <c r="B4105" s="647">
        <v>0</v>
      </c>
      <c r="C4105" s="647">
        <v>4</v>
      </c>
      <c r="D4105" s="647">
        <v>4</v>
      </c>
      <c r="E4105" s="163" t="s">
        <v>3862</v>
      </c>
      <c r="F4105" s="593" t="s">
        <v>4675</v>
      </c>
      <c r="G4105" s="143"/>
      <c r="H4105" s="162">
        <v>42180000</v>
      </c>
      <c r="I4105" s="180" t="s">
        <v>2191</v>
      </c>
      <c r="J4105" s="169"/>
      <c r="K4105" s="169"/>
      <c r="L4105" s="169"/>
      <c r="M4105" s="146"/>
      <c r="N4105" s="184"/>
      <c r="O4105" s="169"/>
      <c r="P4105" s="146"/>
      <c r="Q4105" s="146">
        <f t="shared" si="82"/>
        <v>0</v>
      </c>
      <c r="R4105" s="182" t="s">
        <v>4741</v>
      </c>
      <c r="S4105" s="226"/>
      <c r="T4105" s="676" t="s">
        <v>4687</v>
      </c>
      <c r="U4105" s="170"/>
      <c r="V4105" s="170"/>
      <c r="W4105" s="170"/>
      <c r="X4105" s="117"/>
      <c r="Y4105" s="171"/>
      <c r="Z4105" s="171"/>
      <c r="AA4105" s="171"/>
      <c r="AB4105" s="171"/>
      <c r="AC4105" s="171"/>
      <c r="AD4105" s="171"/>
      <c r="AE4105" s="171"/>
      <c r="AF4105" s="171"/>
      <c r="AG4105" s="171"/>
      <c r="AH4105" s="171"/>
      <c r="AI4105" s="171"/>
    </row>
    <row r="4106" spans="1:35" s="172" customFormat="1" ht="24" hidden="1" x14ac:dyDescent="0.2">
      <c r="A4106" s="167">
        <v>2</v>
      </c>
      <c r="B4106" s="647">
        <v>0</v>
      </c>
      <c r="C4106" s="647">
        <v>4</v>
      </c>
      <c r="D4106" s="647">
        <v>4</v>
      </c>
      <c r="E4106" s="163" t="s">
        <v>3862</v>
      </c>
      <c r="F4106" s="593" t="s">
        <v>4675</v>
      </c>
      <c r="G4106" s="143"/>
      <c r="H4106" s="162">
        <v>42180000</v>
      </c>
      <c r="I4106" s="180" t="s">
        <v>2192</v>
      </c>
      <c r="J4106" s="169"/>
      <c r="K4106" s="169"/>
      <c r="L4106" s="169"/>
      <c r="M4106" s="146"/>
      <c r="N4106" s="184"/>
      <c r="O4106" s="169"/>
      <c r="P4106" s="146"/>
      <c r="Q4106" s="146">
        <f t="shared" si="82"/>
        <v>0</v>
      </c>
      <c r="R4106" s="182" t="s">
        <v>4741</v>
      </c>
      <c r="S4106" s="226"/>
      <c r="T4106" s="676" t="s">
        <v>4687</v>
      </c>
      <c r="U4106" s="170"/>
      <c r="V4106" s="170"/>
      <c r="W4106" s="170"/>
      <c r="X4106" s="117"/>
      <c r="Y4106" s="171"/>
      <c r="Z4106" s="171"/>
      <c r="AA4106" s="171"/>
      <c r="AB4106" s="171"/>
      <c r="AC4106" s="171"/>
      <c r="AD4106" s="171"/>
      <c r="AE4106" s="171"/>
      <c r="AF4106" s="171"/>
      <c r="AG4106" s="171"/>
      <c r="AH4106" s="171"/>
      <c r="AI4106" s="171"/>
    </row>
    <row r="4107" spans="1:35" s="172" customFormat="1" ht="24" hidden="1" x14ac:dyDescent="0.2">
      <c r="A4107" s="167">
        <v>2</v>
      </c>
      <c r="B4107" s="647">
        <v>0</v>
      </c>
      <c r="C4107" s="647">
        <v>4</v>
      </c>
      <c r="D4107" s="647">
        <v>4</v>
      </c>
      <c r="E4107" s="163" t="s">
        <v>3862</v>
      </c>
      <c r="F4107" s="593" t="s">
        <v>4675</v>
      </c>
      <c r="G4107" s="143"/>
      <c r="H4107" s="162">
        <v>42180000</v>
      </c>
      <c r="I4107" s="180" t="s">
        <v>3235</v>
      </c>
      <c r="J4107" s="169"/>
      <c r="K4107" s="169"/>
      <c r="L4107" s="169"/>
      <c r="M4107" s="146"/>
      <c r="N4107" s="184"/>
      <c r="O4107" s="169"/>
      <c r="P4107" s="146"/>
      <c r="Q4107" s="146">
        <f t="shared" si="82"/>
        <v>0</v>
      </c>
      <c r="R4107" s="182" t="s">
        <v>4741</v>
      </c>
      <c r="S4107" s="226"/>
      <c r="T4107" s="676" t="s">
        <v>4687</v>
      </c>
      <c r="U4107" s="170"/>
      <c r="V4107" s="170"/>
      <c r="W4107" s="170"/>
      <c r="X4107" s="117"/>
      <c r="Y4107" s="171"/>
      <c r="Z4107" s="171"/>
      <c r="AA4107" s="171"/>
      <c r="AB4107" s="171"/>
      <c r="AC4107" s="171"/>
      <c r="AD4107" s="171"/>
      <c r="AE4107" s="171"/>
      <c r="AF4107" s="171"/>
      <c r="AG4107" s="171"/>
      <c r="AH4107" s="171"/>
      <c r="AI4107" s="171"/>
    </row>
    <row r="4108" spans="1:35" s="172" customFormat="1" ht="24" hidden="1" x14ac:dyDescent="0.2">
      <c r="A4108" s="167">
        <v>2</v>
      </c>
      <c r="B4108" s="647">
        <v>0</v>
      </c>
      <c r="C4108" s="647">
        <v>4</v>
      </c>
      <c r="D4108" s="647">
        <v>4</v>
      </c>
      <c r="E4108" s="163" t="s">
        <v>3862</v>
      </c>
      <c r="F4108" s="593" t="s">
        <v>4675</v>
      </c>
      <c r="G4108" s="143"/>
      <c r="H4108" s="162">
        <v>42180000</v>
      </c>
      <c r="I4108" s="180" t="s">
        <v>3236</v>
      </c>
      <c r="J4108" s="169"/>
      <c r="K4108" s="169"/>
      <c r="L4108" s="169"/>
      <c r="M4108" s="146"/>
      <c r="N4108" s="184"/>
      <c r="O4108" s="169"/>
      <c r="P4108" s="146"/>
      <c r="Q4108" s="146">
        <f t="shared" si="82"/>
        <v>0</v>
      </c>
      <c r="R4108" s="182" t="s">
        <v>4741</v>
      </c>
      <c r="S4108" s="226"/>
      <c r="T4108" s="676" t="s">
        <v>4687</v>
      </c>
      <c r="U4108" s="170"/>
      <c r="V4108" s="170"/>
      <c r="W4108" s="170"/>
      <c r="X4108" s="117"/>
      <c r="Y4108" s="171"/>
      <c r="Z4108" s="171"/>
      <c r="AA4108" s="171"/>
      <c r="AB4108" s="171"/>
      <c r="AC4108" s="171"/>
      <c r="AD4108" s="171"/>
      <c r="AE4108" s="171"/>
      <c r="AF4108" s="171"/>
      <c r="AG4108" s="171"/>
      <c r="AH4108" s="171"/>
      <c r="AI4108" s="171"/>
    </row>
    <row r="4109" spans="1:35" s="172" customFormat="1" ht="24" hidden="1" x14ac:dyDescent="0.2">
      <c r="A4109" s="167">
        <v>2</v>
      </c>
      <c r="B4109" s="647">
        <v>0</v>
      </c>
      <c r="C4109" s="647">
        <v>4</v>
      </c>
      <c r="D4109" s="647">
        <v>4</v>
      </c>
      <c r="E4109" s="163" t="s">
        <v>3862</v>
      </c>
      <c r="F4109" s="593" t="s">
        <v>4675</v>
      </c>
      <c r="G4109" s="143"/>
      <c r="H4109" s="162">
        <v>42180000</v>
      </c>
      <c r="I4109" s="180" t="s">
        <v>3237</v>
      </c>
      <c r="J4109" s="169"/>
      <c r="K4109" s="169"/>
      <c r="L4109" s="169"/>
      <c r="M4109" s="146"/>
      <c r="N4109" s="184"/>
      <c r="O4109" s="169"/>
      <c r="P4109" s="146"/>
      <c r="Q4109" s="146">
        <f t="shared" si="82"/>
        <v>0</v>
      </c>
      <c r="R4109" s="182" t="s">
        <v>4741</v>
      </c>
      <c r="S4109" s="226"/>
      <c r="T4109" s="676" t="s">
        <v>4687</v>
      </c>
      <c r="U4109" s="170"/>
      <c r="V4109" s="170"/>
      <c r="W4109" s="170"/>
      <c r="X4109" s="117"/>
      <c r="Y4109" s="171"/>
      <c r="Z4109" s="171"/>
      <c r="AA4109" s="171"/>
      <c r="AB4109" s="171"/>
      <c r="AC4109" s="171"/>
      <c r="AD4109" s="171"/>
      <c r="AE4109" s="171"/>
      <c r="AF4109" s="171"/>
      <c r="AG4109" s="171"/>
      <c r="AH4109" s="171"/>
      <c r="AI4109" s="171"/>
    </row>
    <row r="4110" spans="1:35" s="172" customFormat="1" ht="24" hidden="1" x14ac:dyDescent="0.2">
      <c r="A4110" s="167">
        <v>2</v>
      </c>
      <c r="B4110" s="647">
        <v>0</v>
      </c>
      <c r="C4110" s="647">
        <v>4</v>
      </c>
      <c r="D4110" s="647">
        <v>4</v>
      </c>
      <c r="E4110" s="163" t="s">
        <v>3862</v>
      </c>
      <c r="F4110" s="593" t="s">
        <v>4675</v>
      </c>
      <c r="G4110" s="143"/>
      <c r="H4110" s="162">
        <v>42180000</v>
      </c>
      <c r="I4110" s="180" t="s">
        <v>3238</v>
      </c>
      <c r="J4110" s="169"/>
      <c r="K4110" s="169"/>
      <c r="L4110" s="169"/>
      <c r="M4110" s="146"/>
      <c r="N4110" s="184"/>
      <c r="O4110" s="169"/>
      <c r="P4110" s="146"/>
      <c r="Q4110" s="146">
        <f t="shared" si="82"/>
        <v>0</v>
      </c>
      <c r="R4110" s="182" t="s">
        <v>4741</v>
      </c>
      <c r="S4110" s="226"/>
      <c r="T4110" s="676" t="s">
        <v>4687</v>
      </c>
      <c r="U4110" s="170"/>
      <c r="V4110" s="170"/>
      <c r="W4110" s="170"/>
      <c r="X4110" s="117"/>
      <c r="Y4110" s="171"/>
      <c r="Z4110" s="171"/>
      <c r="AA4110" s="171"/>
      <c r="AB4110" s="171"/>
      <c r="AC4110" s="171"/>
      <c r="AD4110" s="171"/>
      <c r="AE4110" s="171"/>
      <c r="AF4110" s="171"/>
      <c r="AG4110" s="171"/>
      <c r="AH4110" s="171"/>
      <c r="AI4110" s="171"/>
    </row>
    <row r="4111" spans="1:35" s="172" customFormat="1" ht="24" hidden="1" x14ac:dyDescent="0.2">
      <c r="A4111" s="167">
        <v>2</v>
      </c>
      <c r="B4111" s="647">
        <v>0</v>
      </c>
      <c r="C4111" s="647">
        <v>4</v>
      </c>
      <c r="D4111" s="647">
        <v>4</v>
      </c>
      <c r="E4111" s="163" t="s">
        <v>3862</v>
      </c>
      <c r="F4111" s="593" t="s">
        <v>4675</v>
      </c>
      <c r="G4111" s="143"/>
      <c r="H4111" s="162">
        <v>42180000</v>
      </c>
      <c r="I4111" s="180" t="s">
        <v>3239</v>
      </c>
      <c r="J4111" s="169"/>
      <c r="K4111" s="169"/>
      <c r="L4111" s="169"/>
      <c r="M4111" s="146"/>
      <c r="N4111" s="184"/>
      <c r="O4111" s="169"/>
      <c r="P4111" s="146"/>
      <c r="Q4111" s="146">
        <f t="shared" si="82"/>
        <v>0</v>
      </c>
      <c r="R4111" s="182" t="s">
        <v>4741</v>
      </c>
      <c r="S4111" s="226"/>
      <c r="T4111" s="676" t="s">
        <v>4687</v>
      </c>
      <c r="U4111" s="170"/>
      <c r="V4111" s="170"/>
      <c r="W4111" s="170"/>
      <c r="X4111" s="117"/>
      <c r="Y4111" s="171"/>
      <c r="Z4111" s="171"/>
      <c r="AA4111" s="171"/>
      <c r="AB4111" s="171"/>
      <c r="AC4111" s="171"/>
      <c r="AD4111" s="171"/>
      <c r="AE4111" s="171"/>
      <c r="AF4111" s="171"/>
      <c r="AG4111" s="171"/>
      <c r="AH4111" s="171"/>
      <c r="AI4111" s="171"/>
    </row>
    <row r="4112" spans="1:35" s="172" customFormat="1" ht="24" hidden="1" x14ac:dyDescent="0.2">
      <c r="A4112" s="167">
        <v>2</v>
      </c>
      <c r="B4112" s="647">
        <v>0</v>
      </c>
      <c r="C4112" s="647">
        <v>4</v>
      </c>
      <c r="D4112" s="647">
        <v>4</v>
      </c>
      <c r="E4112" s="163" t="s">
        <v>3862</v>
      </c>
      <c r="F4112" s="593" t="s">
        <v>4675</v>
      </c>
      <c r="G4112" s="143"/>
      <c r="H4112" s="162">
        <v>42180000</v>
      </c>
      <c r="I4112" s="180" t="s">
        <v>3240</v>
      </c>
      <c r="J4112" s="169"/>
      <c r="K4112" s="169"/>
      <c r="L4112" s="169"/>
      <c r="M4112" s="146"/>
      <c r="N4112" s="184"/>
      <c r="O4112" s="169"/>
      <c r="P4112" s="146"/>
      <c r="Q4112" s="146">
        <f t="shared" si="82"/>
        <v>0</v>
      </c>
      <c r="R4112" s="182" t="s">
        <v>4741</v>
      </c>
      <c r="S4112" s="226"/>
      <c r="T4112" s="676" t="s">
        <v>4687</v>
      </c>
      <c r="U4112" s="170"/>
      <c r="V4112" s="170"/>
      <c r="W4112" s="170"/>
      <c r="X4112" s="117"/>
      <c r="Y4112" s="171"/>
      <c r="Z4112" s="171"/>
      <c r="AA4112" s="171"/>
      <c r="AB4112" s="171"/>
      <c r="AC4112" s="171"/>
      <c r="AD4112" s="171"/>
      <c r="AE4112" s="171"/>
      <c r="AF4112" s="171"/>
      <c r="AG4112" s="171"/>
      <c r="AH4112" s="171"/>
      <c r="AI4112" s="171"/>
    </row>
    <row r="4113" spans="1:35" s="172" customFormat="1" ht="24" hidden="1" x14ac:dyDescent="0.2">
      <c r="A4113" s="167">
        <v>2</v>
      </c>
      <c r="B4113" s="647">
        <v>0</v>
      </c>
      <c r="C4113" s="647">
        <v>4</v>
      </c>
      <c r="D4113" s="647">
        <v>4</v>
      </c>
      <c r="E4113" s="163" t="s">
        <v>3862</v>
      </c>
      <c r="F4113" s="593" t="s">
        <v>4675</v>
      </c>
      <c r="G4113" s="143"/>
      <c r="H4113" s="162">
        <v>42180000</v>
      </c>
      <c r="I4113" s="180" t="s">
        <v>3241</v>
      </c>
      <c r="J4113" s="169"/>
      <c r="K4113" s="169"/>
      <c r="L4113" s="169"/>
      <c r="M4113" s="146"/>
      <c r="N4113" s="184"/>
      <c r="O4113" s="169"/>
      <c r="P4113" s="146"/>
      <c r="Q4113" s="146">
        <f t="shared" si="82"/>
        <v>0</v>
      </c>
      <c r="R4113" s="182" t="s">
        <v>4741</v>
      </c>
      <c r="S4113" s="226"/>
      <c r="T4113" s="676" t="s">
        <v>4687</v>
      </c>
      <c r="U4113" s="170"/>
      <c r="V4113" s="170"/>
      <c r="W4113" s="170"/>
      <c r="X4113" s="117"/>
      <c r="Y4113" s="171"/>
      <c r="Z4113" s="171"/>
      <c r="AA4113" s="171"/>
      <c r="AB4113" s="171"/>
      <c r="AC4113" s="171"/>
      <c r="AD4113" s="171"/>
      <c r="AE4113" s="171"/>
      <c r="AF4113" s="171"/>
      <c r="AG4113" s="171"/>
      <c r="AH4113" s="171"/>
      <c r="AI4113" s="171"/>
    </row>
    <row r="4114" spans="1:35" s="172" customFormat="1" ht="24" hidden="1" x14ac:dyDescent="0.2">
      <c r="A4114" s="167">
        <v>2</v>
      </c>
      <c r="B4114" s="647">
        <v>0</v>
      </c>
      <c r="C4114" s="647">
        <v>4</v>
      </c>
      <c r="D4114" s="647">
        <v>4</v>
      </c>
      <c r="E4114" s="163" t="s">
        <v>3862</v>
      </c>
      <c r="F4114" s="593" t="s">
        <v>4675</v>
      </c>
      <c r="G4114" s="143"/>
      <c r="H4114" s="162">
        <v>42180000</v>
      </c>
      <c r="I4114" s="180" t="s">
        <v>3242</v>
      </c>
      <c r="J4114" s="169"/>
      <c r="K4114" s="169"/>
      <c r="L4114" s="169"/>
      <c r="M4114" s="146"/>
      <c r="N4114" s="184"/>
      <c r="O4114" s="169"/>
      <c r="P4114" s="146"/>
      <c r="Q4114" s="146">
        <f t="shared" si="82"/>
        <v>0</v>
      </c>
      <c r="R4114" s="182" t="s">
        <v>4741</v>
      </c>
      <c r="S4114" s="226"/>
      <c r="T4114" s="676" t="s">
        <v>4687</v>
      </c>
      <c r="U4114" s="170"/>
      <c r="V4114" s="170"/>
      <c r="W4114" s="170"/>
      <c r="X4114" s="117"/>
      <c r="Y4114" s="171"/>
      <c r="Z4114" s="171"/>
      <c r="AA4114" s="171"/>
      <c r="AB4114" s="171"/>
      <c r="AC4114" s="171"/>
      <c r="AD4114" s="171"/>
      <c r="AE4114" s="171"/>
      <c r="AF4114" s="171"/>
      <c r="AG4114" s="171"/>
      <c r="AH4114" s="171"/>
      <c r="AI4114" s="171"/>
    </row>
    <row r="4115" spans="1:35" s="172" customFormat="1" ht="24" hidden="1" x14ac:dyDescent="0.2">
      <c r="A4115" s="167">
        <v>2</v>
      </c>
      <c r="B4115" s="647">
        <v>0</v>
      </c>
      <c r="C4115" s="647">
        <v>4</v>
      </c>
      <c r="D4115" s="647">
        <v>4</v>
      </c>
      <c r="E4115" s="163" t="s">
        <v>3862</v>
      </c>
      <c r="F4115" s="593" t="s">
        <v>4675</v>
      </c>
      <c r="G4115" s="143"/>
      <c r="H4115" s="162">
        <v>42180000</v>
      </c>
      <c r="I4115" s="180" t="s">
        <v>3243</v>
      </c>
      <c r="J4115" s="169"/>
      <c r="K4115" s="169"/>
      <c r="L4115" s="169"/>
      <c r="M4115" s="146"/>
      <c r="N4115" s="184"/>
      <c r="O4115" s="169"/>
      <c r="P4115" s="146"/>
      <c r="Q4115" s="146">
        <f t="shared" si="82"/>
        <v>0</v>
      </c>
      <c r="R4115" s="182" t="s">
        <v>4741</v>
      </c>
      <c r="S4115" s="226"/>
      <c r="T4115" s="676" t="s">
        <v>4687</v>
      </c>
      <c r="U4115" s="170"/>
      <c r="V4115" s="170"/>
      <c r="W4115" s="170"/>
      <c r="X4115" s="117"/>
      <c r="Y4115" s="171"/>
      <c r="Z4115" s="171"/>
      <c r="AA4115" s="171"/>
      <c r="AB4115" s="171"/>
      <c r="AC4115" s="171"/>
      <c r="AD4115" s="171"/>
      <c r="AE4115" s="171"/>
      <c r="AF4115" s="171"/>
      <c r="AG4115" s="171"/>
      <c r="AH4115" s="171"/>
      <c r="AI4115" s="171"/>
    </row>
    <row r="4116" spans="1:35" s="172" customFormat="1" ht="24" hidden="1" x14ac:dyDescent="0.2">
      <c r="A4116" s="167">
        <v>2</v>
      </c>
      <c r="B4116" s="647">
        <v>0</v>
      </c>
      <c r="C4116" s="647">
        <v>4</v>
      </c>
      <c r="D4116" s="647">
        <v>4</v>
      </c>
      <c r="E4116" s="163" t="s">
        <v>3862</v>
      </c>
      <c r="F4116" s="593" t="s">
        <v>4675</v>
      </c>
      <c r="G4116" s="143"/>
      <c r="H4116" s="162">
        <v>42180000</v>
      </c>
      <c r="I4116" s="180" t="s">
        <v>1533</v>
      </c>
      <c r="J4116" s="169"/>
      <c r="K4116" s="169"/>
      <c r="L4116" s="169"/>
      <c r="M4116" s="146"/>
      <c r="N4116" s="184"/>
      <c r="O4116" s="169"/>
      <c r="P4116" s="146"/>
      <c r="Q4116" s="146">
        <f t="shared" si="82"/>
        <v>0</v>
      </c>
      <c r="R4116" s="182" t="s">
        <v>4741</v>
      </c>
      <c r="S4116" s="226"/>
      <c r="T4116" s="676" t="s">
        <v>4687</v>
      </c>
      <c r="U4116" s="170"/>
      <c r="V4116" s="170"/>
      <c r="W4116" s="170"/>
      <c r="X4116" s="117"/>
      <c r="Y4116" s="171"/>
      <c r="Z4116" s="171"/>
      <c r="AA4116" s="171"/>
      <c r="AB4116" s="171"/>
      <c r="AC4116" s="171"/>
      <c r="AD4116" s="171"/>
      <c r="AE4116" s="171"/>
      <c r="AF4116" s="171"/>
      <c r="AG4116" s="171"/>
      <c r="AH4116" s="171"/>
      <c r="AI4116" s="171"/>
    </row>
    <row r="4117" spans="1:35" s="172" customFormat="1" ht="24" hidden="1" x14ac:dyDescent="0.2">
      <c r="A4117" s="167">
        <v>2</v>
      </c>
      <c r="B4117" s="647">
        <v>0</v>
      </c>
      <c r="C4117" s="647">
        <v>4</v>
      </c>
      <c r="D4117" s="647">
        <v>4</v>
      </c>
      <c r="E4117" s="163" t="s">
        <v>3862</v>
      </c>
      <c r="F4117" s="593" t="s">
        <v>4675</v>
      </c>
      <c r="G4117" s="143"/>
      <c r="H4117" s="162">
        <v>42180000</v>
      </c>
      <c r="I4117" s="180" t="s">
        <v>1534</v>
      </c>
      <c r="J4117" s="169"/>
      <c r="K4117" s="169"/>
      <c r="L4117" s="169"/>
      <c r="M4117" s="146"/>
      <c r="N4117" s="184"/>
      <c r="O4117" s="169"/>
      <c r="P4117" s="146"/>
      <c r="Q4117" s="146">
        <f t="shared" si="82"/>
        <v>0</v>
      </c>
      <c r="R4117" s="182" t="s">
        <v>4741</v>
      </c>
      <c r="S4117" s="226"/>
      <c r="T4117" s="676" t="s">
        <v>4687</v>
      </c>
      <c r="U4117" s="170"/>
      <c r="V4117" s="170"/>
      <c r="W4117" s="170"/>
      <c r="X4117" s="117"/>
      <c r="Y4117" s="171"/>
      <c r="Z4117" s="171"/>
      <c r="AA4117" s="171"/>
      <c r="AB4117" s="171"/>
      <c r="AC4117" s="171"/>
      <c r="AD4117" s="171"/>
      <c r="AE4117" s="171"/>
      <c r="AF4117" s="171"/>
      <c r="AG4117" s="171"/>
      <c r="AH4117" s="171"/>
      <c r="AI4117" s="171"/>
    </row>
    <row r="4118" spans="1:35" s="172" customFormat="1" ht="24" hidden="1" x14ac:dyDescent="0.2">
      <c r="A4118" s="167">
        <v>2</v>
      </c>
      <c r="B4118" s="647">
        <v>0</v>
      </c>
      <c r="C4118" s="647">
        <v>4</v>
      </c>
      <c r="D4118" s="647">
        <v>4</v>
      </c>
      <c r="E4118" s="163" t="s">
        <v>3862</v>
      </c>
      <c r="F4118" s="593" t="s">
        <v>4675</v>
      </c>
      <c r="G4118" s="143"/>
      <c r="H4118" s="162">
        <v>42180000</v>
      </c>
      <c r="I4118" s="180" t="s">
        <v>1535</v>
      </c>
      <c r="J4118" s="169"/>
      <c r="K4118" s="169"/>
      <c r="L4118" s="169"/>
      <c r="M4118" s="146"/>
      <c r="N4118" s="184"/>
      <c r="O4118" s="169"/>
      <c r="P4118" s="146"/>
      <c r="Q4118" s="146">
        <f t="shared" si="82"/>
        <v>0</v>
      </c>
      <c r="R4118" s="182" t="s">
        <v>4741</v>
      </c>
      <c r="S4118" s="226"/>
      <c r="T4118" s="676" t="s">
        <v>4687</v>
      </c>
      <c r="U4118" s="170"/>
      <c r="V4118" s="170"/>
      <c r="W4118" s="170"/>
      <c r="X4118" s="117"/>
      <c r="Y4118" s="171"/>
      <c r="Z4118" s="171"/>
      <c r="AA4118" s="171"/>
      <c r="AB4118" s="171"/>
      <c r="AC4118" s="171"/>
      <c r="AD4118" s="171"/>
      <c r="AE4118" s="171"/>
      <c r="AF4118" s="171"/>
      <c r="AG4118" s="171"/>
      <c r="AH4118" s="171"/>
      <c r="AI4118" s="171"/>
    </row>
    <row r="4119" spans="1:35" s="172" customFormat="1" ht="24" hidden="1" x14ac:dyDescent="0.2">
      <c r="A4119" s="167">
        <v>2</v>
      </c>
      <c r="B4119" s="647">
        <v>0</v>
      </c>
      <c r="C4119" s="647">
        <v>4</v>
      </c>
      <c r="D4119" s="647">
        <v>4</v>
      </c>
      <c r="E4119" s="163" t="s">
        <v>3862</v>
      </c>
      <c r="F4119" s="593" t="s">
        <v>4675</v>
      </c>
      <c r="G4119" s="143"/>
      <c r="H4119" s="162">
        <v>42180000</v>
      </c>
      <c r="I4119" s="180" t="s">
        <v>1536</v>
      </c>
      <c r="J4119" s="169"/>
      <c r="K4119" s="169"/>
      <c r="L4119" s="169"/>
      <c r="M4119" s="146"/>
      <c r="N4119" s="184"/>
      <c r="O4119" s="169"/>
      <c r="P4119" s="146"/>
      <c r="Q4119" s="146">
        <f t="shared" si="82"/>
        <v>0</v>
      </c>
      <c r="R4119" s="182" t="s">
        <v>4741</v>
      </c>
      <c r="S4119" s="226"/>
      <c r="T4119" s="676" t="s">
        <v>4687</v>
      </c>
      <c r="U4119" s="170"/>
      <c r="V4119" s="170"/>
      <c r="W4119" s="170"/>
      <c r="X4119" s="117"/>
      <c r="Y4119" s="171"/>
      <c r="Z4119" s="171"/>
      <c r="AA4119" s="171"/>
      <c r="AB4119" s="171"/>
      <c r="AC4119" s="171"/>
      <c r="AD4119" s="171"/>
      <c r="AE4119" s="171"/>
      <c r="AF4119" s="171"/>
      <c r="AG4119" s="171"/>
      <c r="AH4119" s="171"/>
      <c r="AI4119" s="171"/>
    </row>
    <row r="4120" spans="1:35" s="172" customFormat="1" ht="24" hidden="1" x14ac:dyDescent="0.2">
      <c r="A4120" s="167">
        <v>2</v>
      </c>
      <c r="B4120" s="647">
        <v>0</v>
      </c>
      <c r="C4120" s="647">
        <v>4</v>
      </c>
      <c r="D4120" s="647">
        <v>4</v>
      </c>
      <c r="E4120" s="163" t="s">
        <v>3862</v>
      </c>
      <c r="F4120" s="593" t="s">
        <v>4675</v>
      </c>
      <c r="G4120" s="143"/>
      <c r="H4120" s="162">
        <v>42180000</v>
      </c>
      <c r="I4120" s="180" t="s">
        <v>1537</v>
      </c>
      <c r="J4120" s="169"/>
      <c r="K4120" s="169"/>
      <c r="L4120" s="169"/>
      <c r="M4120" s="146"/>
      <c r="N4120" s="184"/>
      <c r="O4120" s="169"/>
      <c r="P4120" s="146"/>
      <c r="Q4120" s="146">
        <f t="shared" si="82"/>
        <v>0</v>
      </c>
      <c r="R4120" s="182" t="s">
        <v>4741</v>
      </c>
      <c r="S4120" s="226"/>
      <c r="T4120" s="676" t="s">
        <v>4687</v>
      </c>
      <c r="U4120" s="170"/>
      <c r="V4120" s="170"/>
      <c r="W4120" s="170"/>
      <c r="X4120" s="117"/>
      <c r="Y4120" s="171"/>
      <c r="Z4120" s="171"/>
      <c r="AA4120" s="171"/>
      <c r="AB4120" s="171"/>
      <c r="AC4120" s="171"/>
      <c r="AD4120" s="171"/>
      <c r="AE4120" s="171"/>
      <c r="AF4120" s="171"/>
      <c r="AG4120" s="171"/>
      <c r="AH4120" s="171"/>
      <c r="AI4120" s="171"/>
    </row>
    <row r="4121" spans="1:35" s="172" customFormat="1" ht="24" hidden="1" x14ac:dyDescent="0.2">
      <c r="A4121" s="167">
        <v>2</v>
      </c>
      <c r="B4121" s="647">
        <v>0</v>
      </c>
      <c r="C4121" s="647">
        <v>4</v>
      </c>
      <c r="D4121" s="647">
        <v>4</v>
      </c>
      <c r="E4121" s="163" t="s">
        <v>3862</v>
      </c>
      <c r="F4121" s="593" t="s">
        <v>4675</v>
      </c>
      <c r="G4121" s="143"/>
      <c r="H4121" s="162">
        <v>42180000</v>
      </c>
      <c r="I4121" s="180" t="s">
        <v>1538</v>
      </c>
      <c r="J4121" s="169"/>
      <c r="K4121" s="169"/>
      <c r="L4121" s="169"/>
      <c r="M4121" s="146"/>
      <c r="N4121" s="184"/>
      <c r="O4121" s="169"/>
      <c r="P4121" s="146"/>
      <c r="Q4121" s="146">
        <f t="shared" si="82"/>
        <v>0</v>
      </c>
      <c r="R4121" s="182" t="s">
        <v>4741</v>
      </c>
      <c r="S4121" s="226"/>
      <c r="T4121" s="676" t="s">
        <v>4687</v>
      </c>
      <c r="U4121" s="170"/>
      <c r="V4121" s="170"/>
      <c r="W4121" s="170"/>
      <c r="X4121" s="117"/>
      <c r="Y4121" s="171"/>
      <c r="Z4121" s="171"/>
      <c r="AA4121" s="171"/>
      <c r="AB4121" s="171"/>
      <c r="AC4121" s="171"/>
      <c r="AD4121" s="171"/>
      <c r="AE4121" s="171"/>
      <c r="AF4121" s="171"/>
      <c r="AG4121" s="171"/>
      <c r="AH4121" s="171"/>
      <c r="AI4121" s="171"/>
    </row>
    <row r="4122" spans="1:35" s="172" customFormat="1" ht="24" hidden="1" x14ac:dyDescent="0.2">
      <c r="A4122" s="167">
        <v>2</v>
      </c>
      <c r="B4122" s="647">
        <v>0</v>
      </c>
      <c r="C4122" s="647">
        <v>4</v>
      </c>
      <c r="D4122" s="647">
        <v>4</v>
      </c>
      <c r="E4122" s="163" t="s">
        <v>3862</v>
      </c>
      <c r="F4122" s="593" t="s">
        <v>4675</v>
      </c>
      <c r="G4122" s="143"/>
      <c r="H4122" s="162">
        <v>42180000</v>
      </c>
      <c r="I4122" s="180" t="s">
        <v>1539</v>
      </c>
      <c r="J4122" s="169"/>
      <c r="K4122" s="169"/>
      <c r="L4122" s="169"/>
      <c r="M4122" s="146"/>
      <c r="N4122" s="184"/>
      <c r="O4122" s="169"/>
      <c r="P4122" s="146"/>
      <c r="Q4122" s="146">
        <f t="shared" si="82"/>
        <v>0</v>
      </c>
      <c r="R4122" s="182" t="s">
        <v>4741</v>
      </c>
      <c r="S4122" s="226"/>
      <c r="T4122" s="676" t="s">
        <v>4687</v>
      </c>
      <c r="U4122" s="170"/>
      <c r="V4122" s="170"/>
      <c r="W4122" s="170"/>
      <c r="X4122" s="117"/>
      <c r="Y4122" s="171"/>
      <c r="Z4122" s="171"/>
      <c r="AA4122" s="171"/>
      <c r="AB4122" s="171"/>
      <c r="AC4122" s="171"/>
      <c r="AD4122" s="171"/>
      <c r="AE4122" s="171"/>
      <c r="AF4122" s="171"/>
      <c r="AG4122" s="171"/>
      <c r="AH4122" s="171"/>
      <c r="AI4122" s="171"/>
    </row>
    <row r="4123" spans="1:35" s="172" customFormat="1" ht="24" hidden="1" x14ac:dyDescent="0.2">
      <c r="A4123" s="167">
        <v>2</v>
      </c>
      <c r="B4123" s="647">
        <v>0</v>
      </c>
      <c r="C4123" s="647">
        <v>4</v>
      </c>
      <c r="D4123" s="647">
        <v>4</v>
      </c>
      <c r="E4123" s="163" t="s">
        <v>3862</v>
      </c>
      <c r="F4123" s="593" t="s">
        <v>4675</v>
      </c>
      <c r="G4123" s="143"/>
      <c r="H4123" s="162">
        <v>42180000</v>
      </c>
      <c r="I4123" s="180" t="s">
        <v>1540</v>
      </c>
      <c r="J4123" s="169"/>
      <c r="K4123" s="169"/>
      <c r="L4123" s="169"/>
      <c r="M4123" s="146"/>
      <c r="N4123" s="184"/>
      <c r="O4123" s="169"/>
      <c r="P4123" s="146"/>
      <c r="Q4123" s="146">
        <f t="shared" si="82"/>
        <v>0</v>
      </c>
      <c r="R4123" s="182" t="s">
        <v>4741</v>
      </c>
      <c r="S4123" s="226"/>
      <c r="T4123" s="676" t="s">
        <v>4687</v>
      </c>
      <c r="U4123" s="170"/>
      <c r="V4123" s="170"/>
      <c r="W4123" s="170"/>
      <c r="X4123" s="117"/>
      <c r="Y4123" s="171"/>
      <c r="Z4123" s="171"/>
      <c r="AA4123" s="171"/>
      <c r="AB4123" s="171"/>
      <c r="AC4123" s="171"/>
      <c r="AD4123" s="171"/>
      <c r="AE4123" s="171"/>
      <c r="AF4123" s="171"/>
      <c r="AG4123" s="171"/>
      <c r="AH4123" s="171"/>
      <c r="AI4123" s="171"/>
    </row>
    <row r="4124" spans="1:35" s="172" customFormat="1" ht="24" hidden="1" x14ac:dyDescent="0.2">
      <c r="A4124" s="167">
        <v>2</v>
      </c>
      <c r="B4124" s="647">
        <v>0</v>
      </c>
      <c r="C4124" s="647">
        <v>4</v>
      </c>
      <c r="D4124" s="647">
        <v>4</v>
      </c>
      <c r="E4124" s="163" t="s">
        <v>3862</v>
      </c>
      <c r="F4124" s="593" t="s">
        <v>4675</v>
      </c>
      <c r="G4124" s="143"/>
      <c r="H4124" s="162">
        <v>42180000</v>
      </c>
      <c r="I4124" s="180" t="s">
        <v>1541</v>
      </c>
      <c r="J4124" s="169"/>
      <c r="K4124" s="169"/>
      <c r="L4124" s="169"/>
      <c r="M4124" s="146"/>
      <c r="N4124" s="184"/>
      <c r="O4124" s="169"/>
      <c r="P4124" s="146"/>
      <c r="Q4124" s="146">
        <f t="shared" si="82"/>
        <v>0</v>
      </c>
      <c r="R4124" s="182" t="s">
        <v>4741</v>
      </c>
      <c r="S4124" s="226"/>
      <c r="T4124" s="676" t="s">
        <v>4687</v>
      </c>
      <c r="U4124" s="170"/>
      <c r="V4124" s="170"/>
      <c r="W4124" s="170"/>
      <c r="X4124" s="117"/>
      <c r="Y4124" s="171"/>
      <c r="Z4124" s="171"/>
      <c r="AA4124" s="171"/>
      <c r="AB4124" s="171"/>
      <c r="AC4124" s="171"/>
      <c r="AD4124" s="171"/>
      <c r="AE4124" s="171"/>
      <c r="AF4124" s="171"/>
      <c r="AG4124" s="171"/>
      <c r="AH4124" s="171"/>
      <c r="AI4124" s="171"/>
    </row>
    <row r="4125" spans="1:35" s="172" customFormat="1" ht="24" hidden="1" x14ac:dyDescent="0.2">
      <c r="A4125" s="167">
        <v>2</v>
      </c>
      <c r="B4125" s="647">
        <v>0</v>
      </c>
      <c r="C4125" s="647">
        <v>4</v>
      </c>
      <c r="D4125" s="647">
        <v>4</v>
      </c>
      <c r="E4125" s="163" t="s">
        <v>3862</v>
      </c>
      <c r="F4125" s="593" t="s">
        <v>4675</v>
      </c>
      <c r="G4125" s="143"/>
      <c r="H4125" s="162">
        <v>42180000</v>
      </c>
      <c r="I4125" s="180" t="s">
        <v>1542</v>
      </c>
      <c r="J4125" s="169"/>
      <c r="K4125" s="169"/>
      <c r="L4125" s="169"/>
      <c r="M4125" s="146"/>
      <c r="N4125" s="184"/>
      <c r="O4125" s="169"/>
      <c r="P4125" s="146"/>
      <c r="Q4125" s="146">
        <f t="shared" si="82"/>
        <v>0</v>
      </c>
      <c r="R4125" s="182" t="s">
        <v>4741</v>
      </c>
      <c r="S4125" s="226"/>
      <c r="T4125" s="676" t="s">
        <v>4687</v>
      </c>
      <c r="U4125" s="170"/>
      <c r="V4125" s="170"/>
      <c r="W4125" s="170"/>
      <c r="X4125" s="117"/>
      <c r="Y4125" s="171"/>
      <c r="Z4125" s="171"/>
      <c r="AA4125" s="171"/>
      <c r="AB4125" s="171"/>
      <c r="AC4125" s="171"/>
      <c r="AD4125" s="171"/>
      <c r="AE4125" s="171"/>
      <c r="AF4125" s="171"/>
      <c r="AG4125" s="171"/>
      <c r="AH4125" s="171"/>
      <c r="AI4125" s="171"/>
    </row>
    <row r="4126" spans="1:35" s="172" customFormat="1" ht="24" hidden="1" x14ac:dyDescent="0.2">
      <c r="A4126" s="167">
        <v>2</v>
      </c>
      <c r="B4126" s="647">
        <v>0</v>
      </c>
      <c r="C4126" s="647">
        <v>4</v>
      </c>
      <c r="D4126" s="647">
        <v>4</v>
      </c>
      <c r="E4126" s="163" t="s">
        <v>3862</v>
      </c>
      <c r="F4126" s="593" t="s">
        <v>4675</v>
      </c>
      <c r="G4126" s="143"/>
      <c r="H4126" s="162">
        <v>42180000</v>
      </c>
      <c r="I4126" s="180" t="s">
        <v>1543</v>
      </c>
      <c r="J4126" s="169"/>
      <c r="K4126" s="169"/>
      <c r="L4126" s="169"/>
      <c r="M4126" s="146"/>
      <c r="N4126" s="184"/>
      <c r="O4126" s="169"/>
      <c r="P4126" s="146"/>
      <c r="Q4126" s="146">
        <f t="shared" si="82"/>
        <v>0</v>
      </c>
      <c r="R4126" s="182" t="s">
        <v>4741</v>
      </c>
      <c r="S4126" s="226"/>
      <c r="T4126" s="676" t="s">
        <v>4687</v>
      </c>
      <c r="U4126" s="170"/>
      <c r="V4126" s="170"/>
      <c r="W4126" s="170"/>
      <c r="X4126" s="117"/>
      <c r="Y4126" s="171"/>
      <c r="Z4126" s="171"/>
      <c r="AA4126" s="171"/>
      <c r="AB4126" s="171"/>
      <c r="AC4126" s="171"/>
      <c r="AD4126" s="171"/>
      <c r="AE4126" s="171"/>
      <c r="AF4126" s="171"/>
      <c r="AG4126" s="171"/>
      <c r="AH4126" s="171"/>
      <c r="AI4126" s="171"/>
    </row>
    <row r="4127" spans="1:35" s="172" customFormat="1" ht="24" hidden="1" x14ac:dyDescent="0.2">
      <c r="A4127" s="167">
        <v>2</v>
      </c>
      <c r="B4127" s="647">
        <v>0</v>
      </c>
      <c r="C4127" s="647">
        <v>4</v>
      </c>
      <c r="D4127" s="647">
        <v>4</v>
      </c>
      <c r="E4127" s="163" t="s">
        <v>3862</v>
      </c>
      <c r="F4127" s="593" t="s">
        <v>4675</v>
      </c>
      <c r="G4127" s="143"/>
      <c r="H4127" s="162">
        <v>42180000</v>
      </c>
      <c r="I4127" s="180" t="s">
        <v>1544</v>
      </c>
      <c r="J4127" s="169"/>
      <c r="K4127" s="169"/>
      <c r="L4127" s="169"/>
      <c r="M4127" s="146"/>
      <c r="N4127" s="184"/>
      <c r="O4127" s="169"/>
      <c r="P4127" s="146"/>
      <c r="Q4127" s="146">
        <f t="shared" si="82"/>
        <v>0</v>
      </c>
      <c r="R4127" s="182" t="s">
        <v>4741</v>
      </c>
      <c r="S4127" s="226"/>
      <c r="T4127" s="676" t="s">
        <v>4687</v>
      </c>
      <c r="U4127" s="170"/>
      <c r="V4127" s="170"/>
      <c r="W4127" s="170"/>
      <c r="X4127" s="117"/>
      <c r="Y4127" s="171"/>
      <c r="Z4127" s="171"/>
      <c r="AA4127" s="171"/>
      <c r="AB4127" s="171"/>
      <c r="AC4127" s="171"/>
      <c r="AD4127" s="171"/>
      <c r="AE4127" s="171"/>
      <c r="AF4127" s="171"/>
      <c r="AG4127" s="171"/>
      <c r="AH4127" s="171"/>
      <c r="AI4127" s="171"/>
    </row>
    <row r="4128" spans="1:35" s="172" customFormat="1" ht="24" hidden="1" x14ac:dyDescent="0.2">
      <c r="A4128" s="167">
        <v>2</v>
      </c>
      <c r="B4128" s="647">
        <v>0</v>
      </c>
      <c r="C4128" s="647">
        <v>4</v>
      </c>
      <c r="D4128" s="647">
        <v>4</v>
      </c>
      <c r="E4128" s="163" t="s">
        <v>3862</v>
      </c>
      <c r="F4128" s="593" t="s">
        <v>4675</v>
      </c>
      <c r="G4128" s="143"/>
      <c r="H4128" s="162">
        <v>42180000</v>
      </c>
      <c r="I4128" s="180" t="s">
        <v>1545</v>
      </c>
      <c r="J4128" s="169"/>
      <c r="K4128" s="169"/>
      <c r="L4128" s="169"/>
      <c r="M4128" s="146"/>
      <c r="N4128" s="184"/>
      <c r="O4128" s="169"/>
      <c r="P4128" s="146"/>
      <c r="Q4128" s="146">
        <f t="shared" si="82"/>
        <v>0</v>
      </c>
      <c r="R4128" s="182" t="s">
        <v>4741</v>
      </c>
      <c r="S4128" s="226"/>
      <c r="T4128" s="676" t="s">
        <v>4687</v>
      </c>
      <c r="U4128" s="170"/>
      <c r="V4128" s="170"/>
      <c r="W4128" s="170"/>
      <c r="X4128" s="117"/>
      <c r="Y4128" s="171"/>
      <c r="Z4128" s="171"/>
      <c r="AA4128" s="171"/>
      <c r="AB4128" s="171"/>
      <c r="AC4128" s="171"/>
      <c r="AD4128" s="171"/>
      <c r="AE4128" s="171"/>
      <c r="AF4128" s="171"/>
      <c r="AG4128" s="171"/>
      <c r="AH4128" s="171"/>
      <c r="AI4128" s="171"/>
    </row>
    <row r="4129" spans="1:35" s="172" customFormat="1" ht="24" hidden="1" x14ac:dyDescent="0.2">
      <c r="A4129" s="167">
        <v>2</v>
      </c>
      <c r="B4129" s="647">
        <v>0</v>
      </c>
      <c r="C4129" s="647">
        <v>4</v>
      </c>
      <c r="D4129" s="647">
        <v>4</v>
      </c>
      <c r="E4129" s="163" t="s">
        <v>3862</v>
      </c>
      <c r="F4129" s="593" t="s">
        <v>4675</v>
      </c>
      <c r="G4129" s="143"/>
      <c r="H4129" s="162">
        <v>42180000</v>
      </c>
      <c r="I4129" s="180" t="s">
        <v>1546</v>
      </c>
      <c r="J4129" s="169"/>
      <c r="K4129" s="169"/>
      <c r="L4129" s="169"/>
      <c r="M4129" s="146"/>
      <c r="N4129" s="184"/>
      <c r="O4129" s="169"/>
      <c r="P4129" s="146"/>
      <c r="Q4129" s="146">
        <f t="shared" si="82"/>
        <v>0</v>
      </c>
      <c r="R4129" s="182" t="s">
        <v>4741</v>
      </c>
      <c r="S4129" s="226"/>
      <c r="T4129" s="676" t="s">
        <v>4687</v>
      </c>
      <c r="U4129" s="170"/>
      <c r="V4129" s="170"/>
      <c r="W4129" s="170"/>
      <c r="X4129" s="117"/>
      <c r="Y4129" s="171"/>
      <c r="Z4129" s="171"/>
      <c r="AA4129" s="171"/>
      <c r="AB4129" s="171"/>
      <c r="AC4129" s="171"/>
      <c r="AD4129" s="171"/>
      <c r="AE4129" s="171"/>
      <c r="AF4129" s="171"/>
      <c r="AG4129" s="171"/>
      <c r="AH4129" s="171"/>
      <c r="AI4129" s="171"/>
    </row>
    <row r="4130" spans="1:35" s="172" customFormat="1" ht="24" hidden="1" x14ac:dyDescent="0.2">
      <c r="A4130" s="167">
        <v>2</v>
      </c>
      <c r="B4130" s="647">
        <v>0</v>
      </c>
      <c r="C4130" s="647">
        <v>4</v>
      </c>
      <c r="D4130" s="647">
        <v>4</v>
      </c>
      <c r="E4130" s="163" t="s">
        <v>3862</v>
      </c>
      <c r="F4130" s="593" t="s">
        <v>4675</v>
      </c>
      <c r="G4130" s="143"/>
      <c r="H4130" s="162">
        <v>42180000</v>
      </c>
      <c r="I4130" s="180" t="s">
        <v>1547</v>
      </c>
      <c r="J4130" s="169"/>
      <c r="K4130" s="169"/>
      <c r="L4130" s="169"/>
      <c r="M4130" s="146"/>
      <c r="N4130" s="184"/>
      <c r="O4130" s="169"/>
      <c r="P4130" s="146"/>
      <c r="Q4130" s="146">
        <f t="shared" si="82"/>
        <v>0</v>
      </c>
      <c r="R4130" s="182" t="s">
        <v>4741</v>
      </c>
      <c r="S4130" s="226"/>
      <c r="T4130" s="676" t="s">
        <v>4687</v>
      </c>
      <c r="U4130" s="170"/>
      <c r="V4130" s="170"/>
      <c r="W4130" s="170"/>
      <c r="X4130" s="117"/>
      <c r="Y4130" s="171"/>
      <c r="Z4130" s="171"/>
      <c r="AA4130" s="171"/>
      <c r="AB4130" s="171"/>
      <c r="AC4130" s="171"/>
      <c r="AD4130" s="171"/>
      <c r="AE4130" s="171"/>
      <c r="AF4130" s="171"/>
      <c r="AG4130" s="171"/>
      <c r="AH4130" s="171"/>
      <c r="AI4130" s="171"/>
    </row>
    <row r="4131" spans="1:35" s="172" customFormat="1" ht="24" hidden="1" x14ac:dyDescent="0.2">
      <c r="A4131" s="167">
        <v>2</v>
      </c>
      <c r="B4131" s="647">
        <v>0</v>
      </c>
      <c r="C4131" s="647">
        <v>4</v>
      </c>
      <c r="D4131" s="647">
        <v>4</v>
      </c>
      <c r="E4131" s="163" t="s">
        <v>3862</v>
      </c>
      <c r="F4131" s="593" t="s">
        <v>4675</v>
      </c>
      <c r="G4131" s="143"/>
      <c r="H4131" s="162">
        <v>42180000</v>
      </c>
      <c r="I4131" s="180" t="s">
        <v>1548</v>
      </c>
      <c r="J4131" s="169"/>
      <c r="K4131" s="169"/>
      <c r="L4131" s="169"/>
      <c r="M4131" s="146"/>
      <c r="N4131" s="184"/>
      <c r="O4131" s="169"/>
      <c r="P4131" s="146"/>
      <c r="Q4131" s="146">
        <f t="shared" si="82"/>
        <v>0</v>
      </c>
      <c r="R4131" s="182" t="s">
        <v>4741</v>
      </c>
      <c r="S4131" s="226"/>
      <c r="T4131" s="676" t="s">
        <v>4687</v>
      </c>
      <c r="U4131" s="170"/>
      <c r="V4131" s="170"/>
      <c r="W4131" s="170"/>
      <c r="X4131" s="117"/>
      <c r="Y4131" s="171"/>
      <c r="Z4131" s="171"/>
      <c r="AA4131" s="171"/>
      <c r="AB4131" s="171"/>
      <c r="AC4131" s="171"/>
      <c r="AD4131" s="171"/>
      <c r="AE4131" s="171"/>
      <c r="AF4131" s="171"/>
      <c r="AG4131" s="171"/>
      <c r="AH4131" s="171"/>
      <c r="AI4131" s="171"/>
    </row>
    <row r="4132" spans="1:35" s="172" customFormat="1" ht="24" hidden="1" x14ac:dyDescent="0.2">
      <c r="A4132" s="167">
        <v>2</v>
      </c>
      <c r="B4132" s="647">
        <v>0</v>
      </c>
      <c r="C4132" s="647">
        <v>4</v>
      </c>
      <c r="D4132" s="647">
        <v>4</v>
      </c>
      <c r="E4132" s="163" t="s">
        <v>3862</v>
      </c>
      <c r="F4132" s="593" t="s">
        <v>4675</v>
      </c>
      <c r="G4132" s="143"/>
      <c r="H4132" s="162">
        <v>42180000</v>
      </c>
      <c r="I4132" s="180" t="s">
        <v>1549</v>
      </c>
      <c r="J4132" s="169"/>
      <c r="K4132" s="169"/>
      <c r="L4132" s="169"/>
      <c r="M4132" s="146"/>
      <c r="N4132" s="184"/>
      <c r="O4132" s="169"/>
      <c r="P4132" s="146"/>
      <c r="Q4132" s="146">
        <f t="shared" si="82"/>
        <v>0</v>
      </c>
      <c r="R4132" s="182" t="s">
        <v>4741</v>
      </c>
      <c r="S4132" s="226"/>
      <c r="T4132" s="676" t="s">
        <v>4687</v>
      </c>
      <c r="U4132" s="170"/>
      <c r="V4132" s="170"/>
      <c r="W4132" s="170"/>
      <c r="X4132" s="117"/>
      <c r="Y4132" s="171"/>
      <c r="Z4132" s="171"/>
      <c r="AA4132" s="171"/>
      <c r="AB4132" s="171"/>
      <c r="AC4132" s="171"/>
      <c r="AD4132" s="171"/>
      <c r="AE4132" s="171"/>
      <c r="AF4132" s="171"/>
      <c r="AG4132" s="171"/>
      <c r="AH4132" s="171"/>
      <c r="AI4132" s="171"/>
    </row>
    <row r="4133" spans="1:35" s="172" customFormat="1" ht="24" hidden="1" x14ac:dyDescent="0.2">
      <c r="A4133" s="167">
        <v>2</v>
      </c>
      <c r="B4133" s="647">
        <v>0</v>
      </c>
      <c r="C4133" s="647">
        <v>4</v>
      </c>
      <c r="D4133" s="647">
        <v>4</v>
      </c>
      <c r="E4133" s="163" t="s">
        <v>3862</v>
      </c>
      <c r="F4133" s="593" t="s">
        <v>4675</v>
      </c>
      <c r="G4133" s="143"/>
      <c r="H4133" s="162">
        <v>42180000</v>
      </c>
      <c r="I4133" s="180" t="s">
        <v>1550</v>
      </c>
      <c r="J4133" s="169"/>
      <c r="K4133" s="169"/>
      <c r="L4133" s="169"/>
      <c r="M4133" s="146"/>
      <c r="N4133" s="184"/>
      <c r="O4133" s="169"/>
      <c r="P4133" s="146"/>
      <c r="Q4133" s="146">
        <f t="shared" si="82"/>
        <v>0</v>
      </c>
      <c r="R4133" s="182" t="s">
        <v>4741</v>
      </c>
      <c r="S4133" s="226"/>
      <c r="T4133" s="676" t="s">
        <v>4687</v>
      </c>
      <c r="U4133" s="170"/>
      <c r="V4133" s="170"/>
      <c r="W4133" s="170"/>
      <c r="X4133" s="117"/>
      <c r="Y4133" s="171"/>
      <c r="Z4133" s="171"/>
      <c r="AA4133" s="171"/>
      <c r="AB4133" s="171"/>
      <c r="AC4133" s="171"/>
      <c r="AD4133" s="171"/>
      <c r="AE4133" s="171"/>
      <c r="AF4133" s="171"/>
      <c r="AG4133" s="171"/>
      <c r="AH4133" s="171"/>
      <c r="AI4133" s="171"/>
    </row>
    <row r="4134" spans="1:35" s="172" customFormat="1" ht="24" hidden="1" x14ac:dyDescent="0.2">
      <c r="A4134" s="167">
        <v>2</v>
      </c>
      <c r="B4134" s="647">
        <v>0</v>
      </c>
      <c r="C4134" s="647">
        <v>4</v>
      </c>
      <c r="D4134" s="647">
        <v>4</v>
      </c>
      <c r="E4134" s="163" t="s">
        <v>3862</v>
      </c>
      <c r="F4134" s="593" t="s">
        <v>4675</v>
      </c>
      <c r="G4134" s="143"/>
      <c r="H4134" s="162">
        <v>42180000</v>
      </c>
      <c r="I4134" s="180" t="s">
        <v>1551</v>
      </c>
      <c r="J4134" s="169"/>
      <c r="K4134" s="169"/>
      <c r="L4134" s="169"/>
      <c r="M4134" s="146"/>
      <c r="N4134" s="184"/>
      <c r="O4134" s="169"/>
      <c r="P4134" s="146"/>
      <c r="Q4134" s="146">
        <f t="shared" si="82"/>
        <v>0</v>
      </c>
      <c r="R4134" s="182" t="s">
        <v>4741</v>
      </c>
      <c r="S4134" s="226"/>
      <c r="T4134" s="676" t="s">
        <v>4687</v>
      </c>
      <c r="U4134" s="170"/>
      <c r="V4134" s="170"/>
      <c r="W4134" s="170"/>
      <c r="X4134" s="117"/>
      <c r="Y4134" s="171"/>
      <c r="Z4134" s="171"/>
      <c r="AA4134" s="171"/>
      <c r="AB4134" s="171"/>
      <c r="AC4134" s="171"/>
      <c r="AD4134" s="171"/>
      <c r="AE4134" s="171"/>
      <c r="AF4134" s="171"/>
      <c r="AG4134" s="171"/>
      <c r="AH4134" s="171"/>
      <c r="AI4134" s="171"/>
    </row>
    <row r="4135" spans="1:35" s="172" customFormat="1" ht="24" hidden="1" x14ac:dyDescent="0.2">
      <c r="A4135" s="167">
        <v>2</v>
      </c>
      <c r="B4135" s="647">
        <v>0</v>
      </c>
      <c r="C4135" s="647">
        <v>4</v>
      </c>
      <c r="D4135" s="647">
        <v>4</v>
      </c>
      <c r="E4135" s="163" t="s">
        <v>3862</v>
      </c>
      <c r="F4135" s="593" t="s">
        <v>4675</v>
      </c>
      <c r="G4135" s="143"/>
      <c r="H4135" s="162">
        <v>42180000</v>
      </c>
      <c r="I4135" s="180" t="s">
        <v>1552</v>
      </c>
      <c r="J4135" s="169"/>
      <c r="K4135" s="169"/>
      <c r="L4135" s="169"/>
      <c r="M4135" s="146"/>
      <c r="N4135" s="184"/>
      <c r="O4135" s="169"/>
      <c r="P4135" s="146"/>
      <c r="Q4135" s="146">
        <f t="shared" si="82"/>
        <v>0</v>
      </c>
      <c r="R4135" s="182" t="s">
        <v>4741</v>
      </c>
      <c r="S4135" s="226"/>
      <c r="T4135" s="676" t="s">
        <v>4687</v>
      </c>
      <c r="U4135" s="170"/>
      <c r="V4135" s="170"/>
      <c r="W4135" s="170"/>
      <c r="X4135" s="117"/>
      <c r="Y4135" s="171"/>
      <c r="Z4135" s="171"/>
      <c r="AA4135" s="171"/>
      <c r="AB4135" s="171"/>
      <c r="AC4135" s="171"/>
      <c r="AD4135" s="171"/>
      <c r="AE4135" s="171"/>
      <c r="AF4135" s="171"/>
      <c r="AG4135" s="171"/>
      <c r="AH4135" s="171"/>
      <c r="AI4135" s="171"/>
    </row>
    <row r="4136" spans="1:35" s="172" customFormat="1" ht="24" hidden="1" x14ac:dyDescent="0.2">
      <c r="A4136" s="167">
        <v>2</v>
      </c>
      <c r="B4136" s="647">
        <v>0</v>
      </c>
      <c r="C4136" s="647">
        <v>4</v>
      </c>
      <c r="D4136" s="647">
        <v>4</v>
      </c>
      <c r="E4136" s="163" t="s">
        <v>3862</v>
      </c>
      <c r="F4136" s="593" t="s">
        <v>4675</v>
      </c>
      <c r="G4136" s="143"/>
      <c r="H4136" s="162">
        <v>42180000</v>
      </c>
      <c r="I4136" s="180" t="s">
        <v>1553</v>
      </c>
      <c r="J4136" s="169"/>
      <c r="K4136" s="169"/>
      <c r="L4136" s="169"/>
      <c r="M4136" s="146"/>
      <c r="N4136" s="184"/>
      <c r="O4136" s="169"/>
      <c r="P4136" s="146"/>
      <c r="Q4136" s="146">
        <f t="shared" si="82"/>
        <v>0</v>
      </c>
      <c r="R4136" s="182" t="s">
        <v>4741</v>
      </c>
      <c r="S4136" s="226"/>
      <c r="T4136" s="676" t="s">
        <v>4687</v>
      </c>
      <c r="U4136" s="170"/>
      <c r="V4136" s="170"/>
      <c r="W4136" s="170"/>
      <c r="X4136" s="117"/>
      <c r="Y4136" s="171"/>
      <c r="Z4136" s="171"/>
      <c r="AA4136" s="171"/>
      <c r="AB4136" s="171"/>
      <c r="AC4136" s="171"/>
      <c r="AD4136" s="171"/>
      <c r="AE4136" s="171"/>
      <c r="AF4136" s="171"/>
      <c r="AG4136" s="171"/>
      <c r="AH4136" s="171"/>
      <c r="AI4136" s="171"/>
    </row>
    <row r="4137" spans="1:35" s="172" customFormat="1" ht="24" hidden="1" x14ac:dyDescent="0.2">
      <c r="A4137" s="167">
        <v>2</v>
      </c>
      <c r="B4137" s="647">
        <v>0</v>
      </c>
      <c r="C4137" s="647">
        <v>4</v>
      </c>
      <c r="D4137" s="647">
        <v>4</v>
      </c>
      <c r="E4137" s="163" t="s">
        <v>3862</v>
      </c>
      <c r="F4137" s="593" t="s">
        <v>4675</v>
      </c>
      <c r="G4137" s="143"/>
      <c r="H4137" s="162">
        <v>42180000</v>
      </c>
      <c r="I4137" s="180" t="s">
        <v>1554</v>
      </c>
      <c r="J4137" s="169"/>
      <c r="K4137" s="169"/>
      <c r="L4137" s="169"/>
      <c r="M4137" s="146"/>
      <c r="N4137" s="184"/>
      <c r="O4137" s="169"/>
      <c r="P4137" s="146"/>
      <c r="Q4137" s="146">
        <f t="shared" si="82"/>
        <v>0</v>
      </c>
      <c r="R4137" s="182" t="s">
        <v>4741</v>
      </c>
      <c r="S4137" s="226"/>
      <c r="T4137" s="676" t="s">
        <v>4687</v>
      </c>
      <c r="U4137" s="170"/>
      <c r="V4137" s="170"/>
      <c r="W4137" s="170"/>
      <c r="X4137" s="117"/>
      <c r="Y4137" s="171"/>
      <c r="Z4137" s="171"/>
      <c r="AA4137" s="171"/>
      <c r="AB4137" s="171"/>
      <c r="AC4137" s="171"/>
      <c r="AD4137" s="171"/>
      <c r="AE4137" s="171"/>
      <c r="AF4137" s="171"/>
      <c r="AG4137" s="171"/>
      <c r="AH4137" s="171"/>
      <c r="AI4137" s="171"/>
    </row>
    <row r="4138" spans="1:35" s="172" customFormat="1" ht="24" hidden="1" x14ac:dyDescent="0.2">
      <c r="A4138" s="167">
        <v>2</v>
      </c>
      <c r="B4138" s="647">
        <v>0</v>
      </c>
      <c r="C4138" s="647">
        <v>4</v>
      </c>
      <c r="D4138" s="647">
        <v>4</v>
      </c>
      <c r="E4138" s="163" t="s">
        <v>3862</v>
      </c>
      <c r="F4138" s="593" t="s">
        <v>4675</v>
      </c>
      <c r="G4138" s="143"/>
      <c r="H4138" s="162">
        <v>42180000</v>
      </c>
      <c r="I4138" s="180" t="s">
        <v>1555</v>
      </c>
      <c r="J4138" s="169"/>
      <c r="K4138" s="169"/>
      <c r="L4138" s="169"/>
      <c r="M4138" s="146"/>
      <c r="N4138" s="184"/>
      <c r="O4138" s="169"/>
      <c r="P4138" s="146"/>
      <c r="Q4138" s="146">
        <f t="shared" si="82"/>
        <v>0</v>
      </c>
      <c r="R4138" s="182" t="s">
        <v>4741</v>
      </c>
      <c r="S4138" s="226"/>
      <c r="T4138" s="676" t="s">
        <v>4687</v>
      </c>
      <c r="U4138" s="170"/>
      <c r="V4138" s="170"/>
      <c r="W4138" s="170"/>
      <c r="X4138" s="117"/>
      <c r="Y4138" s="171"/>
      <c r="Z4138" s="171"/>
      <c r="AA4138" s="171"/>
      <c r="AB4138" s="171"/>
      <c r="AC4138" s="171"/>
      <c r="AD4138" s="171"/>
      <c r="AE4138" s="171"/>
      <c r="AF4138" s="171"/>
      <c r="AG4138" s="171"/>
      <c r="AH4138" s="171"/>
      <c r="AI4138" s="171"/>
    </row>
    <row r="4139" spans="1:35" s="172" customFormat="1" ht="24" hidden="1" x14ac:dyDescent="0.2">
      <c r="A4139" s="167">
        <v>2</v>
      </c>
      <c r="B4139" s="647">
        <v>0</v>
      </c>
      <c r="C4139" s="647">
        <v>4</v>
      </c>
      <c r="D4139" s="647">
        <v>4</v>
      </c>
      <c r="E4139" s="163" t="s">
        <v>3862</v>
      </c>
      <c r="F4139" s="593" t="s">
        <v>4675</v>
      </c>
      <c r="G4139" s="143"/>
      <c r="H4139" s="162">
        <v>42180000</v>
      </c>
      <c r="I4139" s="180" t="s">
        <v>1556</v>
      </c>
      <c r="J4139" s="169"/>
      <c r="K4139" s="169"/>
      <c r="L4139" s="169"/>
      <c r="M4139" s="146"/>
      <c r="N4139" s="184"/>
      <c r="O4139" s="169"/>
      <c r="P4139" s="146"/>
      <c r="Q4139" s="146">
        <f t="shared" si="82"/>
        <v>0</v>
      </c>
      <c r="R4139" s="182" t="s">
        <v>4741</v>
      </c>
      <c r="S4139" s="226"/>
      <c r="T4139" s="676" t="s">
        <v>4687</v>
      </c>
      <c r="U4139" s="170"/>
      <c r="V4139" s="170"/>
      <c r="W4139" s="170"/>
      <c r="X4139" s="117"/>
      <c r="Y4139" s="171"/>
      <c r="Z4139" s="171"/>
      <c r="AA4139" s="171"/>
      <c r="AB4139" s="171"/>
      <c r="AC4139" s="171"/>
      <c r="AD4139" s="171"/>
      <c r="AE4139" s="171"/>
      <c r="AF4139" s="171"/>
      <c r="AG4139" s="171"/>
      <c r="AH4139" s="171"/>
      <c r="AI4139" s="171"/>
    </row>
    <row r="4140" spans="1:35" s="172" customFormat="1" ht="24" hidden="1" x14ac:dyDescent="0.2">
      <c r="A4140" s="167">
        <v>2</v>
      </c>
      <c r="B4140" s="647">
        <v>0</v>
      </c>
      <c r="C4140" s="647">
        <v>4</v>
      </c>
      <c r="D4140" s="647">
        <v>4</v>
      </c>
      <c r="E4140" s="163" t="s">
        <v>3862</v>
      </c>
      <c r="F4140" s="593" t="s">
        <v>4675</v>
      </c>
      <c r="G4140" s="143"/>
      <c r="H4140" s="162">
        <v>42180000</v>
      </c>
      <c r="I4140" s="180" t="s">
        <v>2033</v>
      </c>
      <c r="J4140" s="169"/>
      <c r="K4140" s="169"/>
      <c r="L4140" s="169"/>
      <c r="M4140" s="146"/>
      <c r="N4140" s="184"/>
      <c r="O4140" s="169"/>
      <c r="P4140" s="146"/>
      <c r="Q4140" s="146">
        <f t="shared" si="82"/>
        <v>0</v>
      </c>
      <c r="R4140" s="182" t="s">
        <v>4741</v>
      </c>
      <c r="S4140" s="226"/>
      <c r="T4140" s="676" t="s">
        <v>4687</v>
      </c>
      <c r="U4140" s="170"/>
      <c r="V4140" s="170"/>
      <c r="W4140" s="170"/>
      <c r="X4140" s="117"/>
      <c r="Y4140" s="171"/>
      <c r="Z4140" s="171"/>
      <c r="AA4140" s="171"/>
      <c r="AB4140" s="171"/>
      <c r="AC4140" s="171"/>
      <c r="AD4140" s="171"/>
      <c r="AE4140" s="171"/>
      <c r="AF4140" s="171"/>
      <c r="AG4140" s="171"/>
      <c r="AH4140" s="171"/>
      <c r="AI4140" s="171"/>
    </row>
    <row r="4141" spans="1:35" s="172" customFormat="1" ht="24" hidden="1" x14ac:dyDescent="0.2">
      <c r="A4141" s="167">
        <v>2</v>
      </c>
      <c r="B4141" s="647">
        <v>0</v>
      </c>
      <c r="C4141" s="647">
        <v>4</v>
      </c>
      <c r="D4141" s="647">
        <v>4</v>
      </c>
      <c r="E4141" s="163" t="s">
        <v>3862</v>
      </c>
      <c r="F4141" s="593" t="s">
        <v>4675</v>
      </c>
      <c r="G4141" s="143"/>
      <c r="H4141" s="162">
        <v>42180000</v>
      </c>
      <c r="I4141" s="180" t="s">
        <v>2034</v>
      </c>
      <c r="J4141" s="169"/>
      <c r="K4141" s="169"/>
      <c r="L4141" s="169"/>
      <c r="M4141" s="146"/>
      <c r="N4141" s="184"/>
      <c r="O4141" s="169"/>
      <c r="P4141" s="146"/>
      <c r="Q4141" s="146">
        <f t="shared" si="82"/>
        <v>0</v>
      </c>
      <c r="R4141" s="182" t="s">
        <v>4741</v>
      </c>
      <c r="S4141" s="226"/>
      <c r="T4141" s="676" t="s">
        <v>4687</v>
      </c>
      <c r="U4141" s="170"/>
      <c r="V4141" s="170"/>
      <c r="W4141" s="170"/>
      <c r="X4141" s="117"/>
      <c r="Y4141" s="171"/>
      <c r="Z4141" s="171"/>
      <c r="AA4141" s="171"/>
      <c r="AB4141" s="171"/>
      <c r="AC4141" s="171"/>
      <c r="AD4141" s="171"/>
      <c r="AE4141" s="171"/>
      <c r="AF4141" s="171"/>
      <c r="AG4141" s="171"/>
      <c r="AH4141" s="171"/>
      <c r="AI4141" s="171"/>
    </row>
    <row r="4142" spans="1:35" s="172" customFormat="1" ht="24" hidden="1" x14ac:dyDescent="0.2">
      <c r="A4142" s="167">
        <v>2</v>
      </c>
      <c r="B4142" s="647">
        <v>0</v>
      </c>
      <c r="C4142" s="647">
        <v>4</v>
      </c>
      <c r="D4142" s="647">
        <v>4</v>
      </c>
      <c r="E4142" s="163" t="s">
        <v>3862</v>
      </c>
      <c r="F4142" s="593" t="s">
        <v>4675</v>
      </c>
      <c r="G4142" s="143"/>
      <c r="H4142" s="162">
        <v>42180000</v>
      </c>
      <c r="I4142" s="180" t="s">
        <v>1557</v>
      </c>
      <c r="J4142" s="169"/>
      <c r="K4142" s="169"/>
      <c r="L4142" s="169"/>
      <c r="M4142" s="146"/>
      <c r="N4142" s="184"/>
      <c r="O4142" s="169"/>
      <c r="P4142" s="146"/>
      <c r="Q4142" s="146">
        <f t="shared" si="82"/>
        <v>0</v>
      </c>
      <c r="R4142" s="182" t="s">
        <v>4741</v>
      </c>
      <c r="S4142" s="226"/>
      <c r="T4142" s="676" t="s">
        <v>4687</v>
      </c>
      <c r="U4142" s="170"/>
      <c r="V4142" s="170"/>
      <c r="W4142" s="170"/>
      <c r="X4142" s="117"/>
      <c r="Y4142" s="171"/>
      <c r="Z4142" s="171"/>
      <c r="AA4142" s="171"/>
      <c r="AB4142" s="171"/>
      <c r="AC4142" s="171"/>
      <c r="AD4142" s="171"/>
      <c r="AE4142" s="171"/>
      <c r="AF4142" s="171"/>
      <c r="AG4142" s="171"/>
      <c r="AH4142" s="171"/>
      <c r="AI4142" s="171"/>
    </row>
    <row r="4143" spans="1:35" s="172" customFormat="1" ht="24" hidden="1" x14ac:dyDescent="0.2">
      <c r="A4143" s="167">
        <v>2</v>
      </c>
      <c r="B4143" s="647">
        <v>0</v>
      </c>
      <c r="C4143" s="647">
        <v>4</v>
      </c>
      <c r="D4143" s="647">
        <v>4</v>
      </c>
      <c r="E4143" s="163" t="s">
        <v>3862</v>
      </c>
      <c r="F4143" s="593" t="s">
        <v>4675</v>
      </c>
      <c r="G4143" s="143"/>
      <c r="H4143" s="166">
        <v>42131600</v>
      </c>
      <c r="I4143" s="180" t="s">
        <v>2035</v>
      </c>
      <c r="J4143" s="169"/>
      <c r="K4143" s="169"/>
      <c r="L4143" s="169"/>
      <c r="M4143" s="146"/>
      <c r="N4143" s="184"/>
      <c r="O4143" s="169"/>
      <c r="P4143" s="146"/>
      <c r="Q4143" s="146">
        <f t="shared" si="82"/>
        <v>0</v>
      </c>
      <c r="R4143" s="182" t="s">
        <v>4741</v>
      </c>
      <c r="S4143" s="226"/>
      <c r="T4143" s="676" t="s">
        <v>4687</v>
      </c>
      <c r="U4143" s="170"/>
      <c r="V4143" s="170"/>
      <c r="W4143" s="170"/>
      <c r="X4143" s="117"/>
      <c r="Y4143" s="171"/>
      <c r="Z4143" s="171"/>
      <c r="AA4143" s="171"/>
      <c r="AB4143" s="171"/>
      <c r="AC4143" s="171"/>
      <c r="AD4143" s="171"/>
      <c r="AE4143" s="171"/>
      <c r="AF4143" s="171"/>
      <c r="AG4143" s="171"/>
      <c r="AH4143" s="171"/>
      <c r="AI4143" s="171"/>
    </row>
    <row r="4144" spans="1:35" s="172" customFormat="1" ht="24" hidden="1" x14ac:dyDescent="0.2">
      <c r="A4144" s="167">
        <v>2</v>
      </c>
      <c r="B4144" s="647">
        <v>0</v>
      </c>
      <c r="C4144" s="647">
        <v>4</v>
      </c>
      <c r="D4144" s="647">
        <v>4</v>
      </c>
      <c r="E4144" s="163" t="s">
        <v>3862</v>
      </c>
      <c r="F4144" s="593" t="s">
        <v>4675</v>
      </c>
      <c r="G4144" s="143"/>
      <c r="H4144" s="166">
        <v>42131600</v>
      </c>
      <c r="I4144" s="180" t="s">
        <v>1558</v>
      </c>
      <c r="J4144" s="169"/>
      <c r="K4144" s="169"/>
      <c r="L4144" s="169"/>
      <c r="M4144" s="146"/>
      <c r="N4144" s="184"/>
      <c r="O4144" s="169"/>
      <c r="P4144" s="146"/>
      <c r="Q4144" s="146">
        <f t="shared" si="82"/>
        <v>0</v>
      </c>
      <c r="R4144" s="182" t="s">
        <v>4741</v>
      </c>
      <c r="S4144" s="226"/>
      <c r="T4144" s="676" t="s">
        <v>4687</v>
      </c>
      <c r="U4144" s="170"/>
      <c r="V4144" s="170"/>
      <c r="W4144" s="170"/>
      <c r="X4144" s="117"/>
      <c r="Y4144" s="171"/>
      <c r="Z4144" s="171"/>
      <c r="AA4144" s="171"/>
      <c r="AB4144" s="171"/>
      <c r="AC4144" s="171"/>
      <c r="AD4144" s="171"/>
      <c r="AE4144" s="171"/>
      <c r="AF4144" s="171"/>
      <c r="AG4144" s="171"/>
      <c r="AH4144" s="171"/>
      <c r="AI4144" s="171"/>
    </row>
    <row r="4145" spans="1:35" s="172" customFormat="1" ht="24" hidden="1" x14ac:dyDescent="0.2">
      <c r="A4145" s="167">
        <v>2</v>
      </c>
      <c r="B4145" s="647">
        <v>0</v>
      </c>
      <c r="C4145" s="647">
        <v>4</v>
      </c>
      <c r="D4145" s="647">
        <v>4</v>
      </c>
      <c r="E4145" s="163" t="s">
        <v>3862</v>
      </c>
      <c r="F4145" s="593" t="s">
        <v>4675</v>
      </c>
      <c r="G4145" s="143"/>
      <c r="H4145" s="166">
        <v>42183000</v>
      </c>
      <c r="I4145" s="180" t="s">
        <v>1559</v>
      </c>
      <c r="J4145" s="169"/>
      <c r="K4145" s="169"/>
      <c r="L4145" s="169"/>
      <c r="M4145" s="146"/>
      <c r="N4145" s="184"/>
      <c r="O4145" s="169"/>
      <c r="P4145" s="146"/>
      <c r="Q4145" s="146">
        <f t="shared" si="82"/>
        <v>0</v>
      </c>
      <c r="R4145" s="182" t="s">
        <v>4741</v>
      </c>
      <c r="S4145" s="226"/>
      <c r="T4145" s="676" t="s">
        <v>4687</v>
      </c>
      <c r="U4145" s="170"/>
      <c r="V4145" s="170"/>
      <c r="W4145" s="170"/>
      <c r="X4145" s="117"/>
      <c r="Y4145" s="171"/>
      <c r="Z4145" s="171"/>
      <c r="AA4145" s="171"/>
      <c r="AB4145" s="171"/>
      <c r="AC4145" s="171"/>
      <c r="AD4145" s="171"/>
      <c r="AE4145" s="171"/>
      <c r="AF4145" s="171"/>
      <c r="AG4145" s="171"/>
      <c r="AH4145" s="171"/>
      <c r="AI4145" s="171"/>
    </row>
    <row r="4146" spans="1:35" s="172" customFormat="1" ht="24" hidden="1" x14ac:dyDescent="0.2">
      <c r="A4146" s="167">
        <v>2</v>
      </c>
      <c r="B4146" s="647">
        <v>0</v>
      </c>
      <c r="C4146" s="647">
        <v>4</v>
      </c>
      <c r="D4146" s="647">
        <v>4</v>
      </c>
      <c r="E4146" s="163" t="s">
        <v>3862</v>
      </c>
      <c r="F4146" s="593" t="s">
        <v>4675</v>
      </c>
      <c r="G4146" s="143"/>
      <c r="H4146" s="166">
        <v>42183000</v>
      </c>
      <c r="I4146" s="180" t="s">
        <v>1560</v>
      </c>
      <c r="J4146" s="169"/>
      <c r="K4146" s="169"/>
      <c r="L4146" s="169"/>
      <c r="M4146" s="146"/>
      <c r="N4146" s="184"/>
      <c r="O4146" s="169"/>
      <c r="P4146" s="146"/>
      <c r="Q4146" s="146">
        <f t="shared" si="82"/>
        <v>0</v>
      </c>
      <c r="R4146" s="182" t="s">
        <v>4741</v>
      </c>
      <c r="S4146" s="226"/>
      <c r="T4146" s="676" t="s">
        <v>4687</v>
      </c>
      <c r="U4146" s="170"/>
      <c r="V4146" s="170"/>
      <c r="W4146" s="170"/>
      <c r="X4146" s="117"/>
      <c r="Y4146" s="171"/>
      <c r="Z4146" s="171"/>
      <c r="AA4146" s="171"/>
      <c r="AB4146" s="171"/>
      <c r="AC4146" s="171"/>
      <c r="AD4146" s="171"/>
      <c r="AE4146" s="171"/>
      <c r="AF4146" s="171"/>
      <c r="AG4146" s="171"/>
      <c r="AH4146" s="171"/>
      <c r="AI4146" s="171"/>
    </row>
    <row r="4147" spans="1:35" s="172" customFormat="1" ht="24" hidden="1" x14ac:dyDescent="0.2">
      <c r="A4147" s="167">
        <v>2</v>
      </c>
      <c r="B4147" s="647">
        <v>0</v>
      </c>
      <c r="C4147" s="647">
        <v>4</v>
      </c>
      <c r="D4147" s="647">
        <v>4</v>
      </c>
      <c r="E4147" s="163" t="s">
        <v>3862</v>
      </c>
      <c r="F4147" s="593" t="s">
        <v>4675</v>
      </c>
      <c r="G4147" s="143"/>
      <c r="H4147" s="166">
        <v>42142500</v>
      </c>
      <c r="I4147" s="180" t="s">
        <v>2036</v>
      </c>
      <c r="J4147" s="169"/>
      <c r="K4147" s="169"/>
      <c r="L4147" s="169"/>
      <c r="M4147" s="146"/>
      <c r="N4147" s="184"/>
      <c r="O4147" s="169"/>
      <c r="P4147" s="146"/>
      <c r="Q4147" s="146">
        <f t="shared" si="82"/>
        <v>0</v>
      </c>
      <c r="R4147" s="182" t="s">
        <v>4741</v>
      </c>
      <c r="S4147" s="226"/>
      <c r="T4147" s="676" t="s">
        <v>4687</v>
      </c>
      <c r="U4147" s="170"/>
      <c r="V4147" s="170"/>
      <c r="W4147" s="170"/>
      <c r="X4147" s="117"/>
      <c r="Y4147" s="171"/>
      <c r="Z4147" s="171"/>
      <c r="AA4147" s="171"/>
      <c r="AB4147" s="171"/>
      <c r="AC4147" s="171"/>
      <c r="AD4147" s="171"/>
      <c r="AE4147" s="171"/>
      <c r="AF4147" s="171"/>
      <c r="AG4147" s="171"/>
      <c r="AH4147" s="171"/>
      <c r="AI4147" s="171"/>
    </row>
    <row r="4148" spans="1:35" s="172" customFormat="1" ht="24" hidden="1" x14ac:dyDescent="0.2">
      <c r="A4148" s="167">
        <v>2</v>
      </c>
      <c r="B4148" s="647">
        <v>0</v>
      </c>
      <c r="C4148" s="647">
        <v>4</v>
      </c>
      <c r="D4148" s="647">
        <v>4</v>
      </c>
      <c r="E4148" s="163" t="s">
        <v>3862</v>
      </c>
      <c r="F4148" s="593" t="s">
        <v>4675</v>
      </c>
      <c r="G4148" s="143"/>
      <c r="H4148" s="166">
        <v>42142500</v>
      </c>
      <c r="I4148" s="180" t="s">
        <v>2037</v>
      </c>
      <c r="J4148" s="169"/>
      <c r="K4148" s="169"/>
      <c r="L4148" s="169"/>
      <c r="M4148" s="146"/>
      <c r="N4148" s="184"/>
      <c r="O4148" s="169"/>
      <c r="P4148" s="146"/>
      <c r="Q4148" s="146">
        <f t="shared" si="82"/>
        <v>0</v>
      </c>
      <c r="R4148" s="182" t="s">
        <v>4741</v>
      </c>
      <c r="S4148" s="226"/>
      <c r="T4148" s="676" t="s">
        <v>4687</v>
      </c>
      <c r="U4148" s="170"/>
      <c r="V4148" s="170"/>
      <c r="W4148" s="170"/>
      <c r="X4148" s="117"/>
      <c r="Y4148" s="171"/>
      <c r="Z4148" s="171"/>
      <c r="AA4148" s="171"/>
      <c r="AB4148" s="171"/>
      <c r="AC4148" s="171"/>
      <c r="AD4148" s="171"/>
      <c r="AE4148" s="171"/>
      <c r="AF4148" s="171"/>
      <c r="AG4148" s="171"/>
      <c r="AH4148" s="171"/>
      <c r="AI4148" s="171"/>
    </row>
    <row r="4149" spans="1:35" s="172" customFormat="1" ht="24" hidden="1" x14ac:dyDescent="0.2">
      <c r="A4149" s="167">
        <v>2</v>
      </c>
      <c r="B4149" s="647">
        <v>0</v>
      </c>
      <c r="C4149" s="647">
        <v>4</v>
      </c>
      <c r="D4149" s="647">
        <v>4</v>
      </c>
      <c r="E4149" s="163" t="s">
        <v>3862</v>
      </c>
      <c r="F4149" s="593" t="s">
        <v>4675</v>
      </c>
      <c r="G4149" s="143"/>
      <c r="H4149" s="166">
        <v>42240000</v>
      </c>
      <c r="I4149" s="180" t="s">
        <v>1561</v>
      </c>
      <c r="J4149" s="169"/>
      <c r="K4149" s="169"/>
      <c r="L4149" s="169"/>
      <c r="M4149" s="146"/>
      <c r="N4149" s="184"/>
      <c r="O4149" s="169"/>
      <c r="P4149" s="146"/>
      <c r="Q4149" s="146">
        <f t="shared" si="82"/>
        <v>0</v>
      </c>
      <c r="R4149" s="182" t="s">
        <v>4741</v>
      </c>
      <c r="S4149" s="226"/>
      <c r="T4149" s="676" t="s">
        <v>4687</v>
      </c>
      <c r="U4149" s="170"/>
      <c r="V4149" s="170"/>
      <c r="W4149" s="170"/>
      <c r="X4149" s="117"/>
      <c r="Y4149" s="171"/>
      <c r="Z4149" s="171"/>
      <c r="AA4149" s="171"/>
      <c r="AB4149" s="171"/>
      <c r="AC4149" s="171"/>
      <c r="AD4149" s="171"/>
      <c r="AE4149" s="171"/>
      <c r="AF4149" s="171"/>
      <c r="AG4149" s="171"/>
      <c r="AH4149" s="171"/>
      <c r="AI4149" s="171"/>
    </row>
    <row r="4150" spans="1:35" s="172" customFormat="1" ht="24" hidden="1" x14ac:dyDescent="0.2">
      <c r="A4150" s="167">
        <v>2</v>
      </c>
      <c r="B4150" s="647">
        <v>0</v>
      </c>
      <c r="C4150" s="647">
        <v>4</v>
      </c>
      <c r="D4150" s="647">
        <v>4</v>
      </c>
      <c r="E4150" s="163" t="s">
        <v>3862</v>
      </c>
      <c r="F4150" s="593" t="s">
        <v>4675</v>
      </c>
      <c r="G4150" s="143"/>
      <c r="H4150" s="166">
        <v>42240000</v>
      </c>
      <c r="I4150" s="180" t="s">
        <v>1562</v>
      </c>
      <c r="J4150" s="169"/>
      <c r="K4150" s="169"/>
      <c r="L4150" s="169"/>
      <c r="M4150" s="146"/>
      <c r="N4150" s="184"/>
      <c r="O4150" s="169"/>
      <c r="P4150" s="146"/>
      <c r="Q4150" s="146">
        <f t="shared" si="82"/>
        <v>0</v>
      </c>
      <c r="R4150" s="182" t="s">
        <v>4741</v>
      </c>
      <c r="S4150" s="226"/>
      <c r="T4150" s="676" t="s">
        <v>4687</v>
      </c>
      <c r="U4150" s="170"/>
      <c r="V4150" s="170"/>
      <c r="W4150" s="170"/>
      <c r="X4150" s="117"/>
      <c r="Y4150" s="171"/>
      <c r="Z4150" s="171"/>
      <c r="AA4150" s="171"/>
      <c r="AB4150" s="171"/>
      <c r="AC4150" s="171"/>
      <c r="AD4150" s="171"/>
      <c r="AE4150" s="171"/>
      <c r="AF4150" s="171"/>
      <c r="AG4150" s="171"/>
      <c r="AH4150" s="171"/>
      <c r="AI4150" s="171"/>
    </row>
    <row r="4151" spans="1:35" s="172" customFormat="1" ht="24" hidden="1" x14ac:dyDescent="0.2">
      <c r="A4151" s="167">
        <v>2</v>
      </c>
      <c r="B4151" s="647">
        <v>0</v>
      </c>
      <c r="C4151" s="647">
        <v>4</v>
      </c>
      <c r="D4151" s="647">
        <v>4</v>
      </c>
      <c r="E4151" s="163" t="s">
        <v>3862</v>
      </c>
      <c r="F4151" s="593" t="s">
        <v>4675</v>
      </c>
      <c r="G4151" s="143"/>
      <c r="H4151" s="162">
        <v>42220000</v>
      </c>
      <c r="I4151" s="180" t="s">
        <v>1563</v>
      </c>
      <c r="J4151" s="169"/>
      <c r="K4151" s="169"/>
      <c r="L4151" s="169"/>
      <c r="M4151" s="146"/>
      <c r="N4151" s="184"/>
      <c r="O4151" s="169"/>
      <c r="P4151" s="146"/>
      <c r="Q4151" s="146">
        <f t="shared" si="82"/>
        <v>0</v>
      </c>
      <c r="R4151" s="182" t="s">
        <v>4741</v>
      </c>
      <c r="S4151" s="226"/>
      <c r="T4151" s="676" t="s">
        <v>4687</v>
      </c>
      <c r="U4151" s="170"/>
      <c r="V4151" s="170"/>
      <c r="W4151" s="170"/>
      <c r="X4151" s="117"/>
      <c r="Y4151" s="171"/>
      <c r="Z4151" s="171"/>
      <c r="AA4151" s="171"/>
      <c r="AB4151" s="171"/>
      <c r="AC4151" s="171"/>
      <c r="AD4151" s="171"/>
      <c r="AE4151" s="171"/>
      <c r="AF4151" s="171"/>
      <c r="AG4151" s="171"/>
      <c r="AH4151" s="171"/>
      <c r="AI4151" s="171"/>
    </row>
    <row r="4152" spans="1:35" s="172" customFormat="1" ht="24" hidden="1" x14ac:dyDescent="0.2">
      <c r="A4152" s="167">
        <v>2</v>
      </c>
      <c r="B4152" s="647">
        <v>0</v>
      </c>
      <c r="C4152" s="647">
        <v>4</v>
      </c>
      <c r="D4152" s="647">
        <v>4</v>
      </c>
      <c r="E4152" s="163" t="s">
        <v>3862</v>
      </c>
      <c r="F4152" s="593" t="s">
        <v>4675</v>
      </c>
      <c r="G4152" s="143"/>
      <c r="H4152" s="162">
        <v>42180000</v>
      </c>
      <c r="I4152" s="180" t="s">
        <v>1564</v>
      </c>
      <c r="J4152" s="169"/>
      <c r="K4152" s="169"/>
      <c r="L4152" s="169"/>
      <c r="M4152" s="146"/>
      <c r="N4152" s="184"/>
      <c r="O4152" s="169"/>
      <c r="P4152" s="146"/>
      <c r="Q4152" s="146">
        <f t="shared" si="82"/>
        <v>0</v>
      </c>
      <c r="R4152" s="182" t="s">
        <v>4741</v>
      </c>
      <c r="S4152" s="226"/>
      <c r="T4152" s="676" t="s">
        <v>4687</v>
      </c>
      <c r="U4152" s="170"/>
      <c r="V4152" s="170"/>
      <c r="W4152" s="170"/>
      <c r="X4152" s="117"/>
      <c r="Y4152" s="171"/>
      <c r="Z4152" s="171"/>
      <c r="AA4152" s="171"/>
      <c r="AB4152" s="171"/>
      <c r="AC4152" s="171"/>
      <c r="AD4152" s="171"/>
      <c r="AE4152" s="171"/>
      <c r="AF4152" s="171"/>
      <c r="AG4152" s="171"/>
      <c r="AH4152" s="171"/>
      <c r="AI4152" s="171"/>
    </row>
    <row r="4153" spans="1:35" s="172" customFormat="1" ht="24" hidden="1" x14ac:dyDescent="0.2">
      <c r="A4153" s="167">
        <v>2</v>
      </c>
      <c r="B4153" s="647">
        <v>0</v>
      </c>
      <c r="C4153" s="647">
        <v>4</v>
      </c>
      <c r="D4153" s="647">
        <v>4</v>
      </c>
      <c r="E4153" s="163" t="s">
        <v>3862</v>
      </c>
      <c r="F4153" s="593" t="s">
        <v>4675</v>
      </c>
      <c r="G4153" s="143"/>
      <c r="H4153" s="162">
        <v>42180000</v>
      </c>
      <c r="I4153" s="180" t="s">
        <v>2038</v>
      </c>
      <c r="J4153" s="169"/>
      <c r="K4153" s="169"/>
      <c r="L4153" s="169"/>
      <c r="M4153" s="146"/>
      <c r="N4153" s="184"/>
      <c r="O4153" s="169"/>
      <c r="P4153" s="146"/>
      <c r="Q4153" s="146">
        <f t="shared" si="82"/>
        <v>0</v>
      </c>
      <c r="R4153" s="182" t="s">
        <v>4741</v>
      </c>
      <c r="S4153" s="226"/>
      <c r="T4153" s="676" t="s">
        <v>4687</v>
      </c>
      <c r="U4153" s="170"/>
      <c r="V4153" s="170"/>
      <c r="W4153" s="170"/>
      <c r="X4153" s="117"/>
      <c r="Y4153" s="171"/>
      <c r="Z4153" s="171"/>
      <c r="AA4153" s="171"/>
      <c r="AB4153" s="171"/>
      <c r="AC4153" s="171"/>
      <c r="AD4153" s="171"/>
      <c r="AE4153" s="171"/>
      <c r="AF4153" s="171"/>
      <c r="AG4153" s="171"/>
      <c r="AH4153" s="171"/>
      <c r="AI4153" s="171"/>
    </row>
    <row r="4154" spans="1:35" s="172" customFormat="1" ht="24" hidden="1" x14ac:dyDescent="0.2">
      <c r="A4154" s="167">
        <v>2</v>
      </c>
      <c r="B4154" s="647">
        <v>0</v>
      </c>
      <c r="C4154" s="647">
        <v>4</v>
      </c>
      <c r="D4154" s="647">
        <v>4</v>
      </c>
      <c r="E4154" s="163" t="s">
        <v>3862</v>
      </c>
      <c r="F4154" s="593" t="s">
        <v>4675</v>
      </c>
      <c r="G4154" s="143"/>
      <c r="H4154" s="162">
        <v>42180000</v>
      </c>
      <c r="I4154" s="180" t="s">
        <v>2039</v>
      </c>
      <c r="J4154" s="169"/>
      <c r="K4154" s="169"/>
      <c r="L4154" s="169"/>
      <c r="M4154" s="146"/>
      <c r="N4154" s="184"/>
      <c r="O4154" s="169"/>
      <c r="P4154" s="146"/>
      <c r="Q4154" s="146">
        <f t="shared" si="82"/>
        <v>0</v>
      </c>
      <c r="R4154" s="182" t="s">
        <v>4741</v>
      </c>
      <c r="S4154" s="226"/>
      <c r="T4154" s="676" t="s">
        <v>4687</v>
      </c>
      <c r="U4154" s="170"/>
      <c r="V4154" s="170"/>
      <c r="W4154" s="170"/>
      <c r="X4154" s="117"/>
      <c r="Y4154" s="171"/>
      <c r="Z4154" s="171"/>
      <c r="AA4154" s="171"/>
      <c r="AB4154" s="171"/>
      <c r="AC4154" s="171"/>
      <c r="AD4154" s="171"/>
      <c r="AE4154" s="171"/>
      <c r="AF4154" s="171"/>
      <c r="AG4154" s="171"/>
      <c r="AH4154" s="171"/>
      <c r="AI4154" s="171"/>
    </row>
    <row r="4155" spans="1:35" s="172" customFormat="1" ht="24" hidden="1" x14ac:dyDescent="0.2">
      <c r="A4155" s="167">
        <v>2</v>
      </c>
      <c r="B4155" s="647">
        <v>0</v>
      </c>
      <c r="C4155" s="647">
        <v>4</v>
      </c>
      <c r="D4155" s="647">
        <v>4</v>
      </c>
      <c r="E4155" s="163" t="s">
        <v>3862</v>
      </c>
      <c r="F4155" s="593" t="s">
        <v>4675</v>
      </c>
      <c r="G4155" s="143"/>
      <c r="H4155" s="162">
        <v>42180000</v>
      </c>
      <c r="I4155" s="180" t="s">
        <v>2040</v>
      </c>
      <c r="J4155" s="169"/>
      <c r="K4155" s="169"/>
      <c r="L4155" s="169"/>
      <c r="M4155" s="146"/>
      <c r="N4155" s="184"/>
      <c r="O4155" s="169"/>
      <c r="P4155" s="146"/>
      <c r="Q4155" s="146">
        <f t="shared" si="82"/>
        <v>0</v>
      </c>
      <c r="R4155" s="182" t="s">
        <v>4741</v>
      </c>
      <c r="S4155" s="226"/>
      <c r="T4155" s="676" t="s">
        <v>4687</v>
      </c>
      <c r="U4155" s="170"/>
      <c r="V4155" s="170"/>
      <c r="W4155" s="170"/>
      <c r="X4155" s="117"/>
      <c r="Y4155" s="171"/>
      <c r="Z4155" s="171"/>
      <c r="AA4155" s="171"/>
      <c r="AB4155" s="171"/>
      <c r="AC4155" s="171"/>
      <c r="AD4155" s="171"/>
      <c r="AE4155" s="171"/>
      <c r="AF4155" s="171"/>
      <c r="AG4155" s="171"/>
      <c r="AH4155" s="171"/>
      <c r="AI4155" s="171"/>
    </row>
    <row r="4156" spans="1:35" s="172" customFormat="1" ht="24" hidden="1" x14ac:dyDescent="0.2">
      <c r="A4156" s="167">
        <v>2</v>
      </c>
      <c r="B4156" s="647">
        <v>0</v>
      </c>
      <c r="C4156" s="647">
        <v>4</v>
      </c>
      <c r="D4156" s="647">
        <v>4</v>
      </c>
      <c r="E4156" s="163" t="s">
        <v>3862</v>
      </c>
      <c r="F4156" s="593" t="s">
        <v>4675</v>
      </c>
      <c r="G4156" s="143"/>
      <c r="H4156" s="162">
        <v>42180000</v>
      </c>
      <c r="I4156" s="180" t="s">
        <v>2041</v>
      </c>
      <c r="J4156" s="169"/>
      <c r="K4156" s="169"/>
      <c r="L4156" s="169"/>
      <c r="M4156" s="146"/>
      <c r="N4156" s="184"/>
      <c r="O4156" s="169"/>
      <c r="P4156" s="146"/>
      <c r="Q4156" s="146">
        <f t="shared" si="82"/>
        <v>0</v>
      </c>
      <c r="R4156" s="182" t="s">
        <v>4741</v>
      </c>
      <c r="S4156" s="226"/>
      <c r="T4156" s="676" t="s">
        <v>4687</v>
      </c>
      <c r="U4156" s="170"/>
      <c r="V4156" s="170"/>
      <c r="W4156" s="170"/>
      <c r="X4156" s="117"/>
      <c r="Y4156" s="171"/>
      <c r="Z4156" s="171"/>
      <c r="AA4156" s="171"/>
      <c r="AB4156" s="171"/>
      <c r="AC4156" s="171"/>
      <c r="AD4156" s="171"/>
      <c r="AE4156" s="171"/>
      <c r="AF4156" s="171"/>
      <c r="AG4156" s="171"/>
      <c r="AH4156" s="171"/>
      <c r="AI4156" s="171"/>
    </row>
    <row r="4157" spans="1:35" s="172" customFormat="1" ht="24" hidden="1" x14ac:dyDescent="0.2">
      <c r="A4157" s="167">
        <v>2</v>
      </c>
      <c r="B4157" s="647">
        <v>0</v>
      </c>
      <c r="C4157" s="647">
        <v>4</v>
      </c>
      <c r="D4157" s="647">
        <v>4</v>
      </c>
      <c r="E4157" s="163" t="s">
        <v>3862</v>
      </c>
      <c r="F4157" s="593" t="s">
        <v>4675</v>
      </c>
      <c r="G4157" s="143"/>
      <c r="H4157" s="162">
        <v>42180000</v>
      </c>
      <c r="I4157" s="180" t="s">
        <v>1565</v>
      </c>
      <c r="J4157" s="169"/>
      <c r="K4157" s="169"/>
      <c r="L4157" s="169"/>
      <c r="M4157" s="146"/>
      <c r="N4157" s="184"/>
      <c r="O4157" s="169"/>
      <c r="P4157" s="146"/>
      <c r="Q4157" s="146">
        <f t="shared" ref="Q4157:Q4220" si="83">+P4157</f>
        <v>0</v>
      </c>
      <c r="R4157" s="182" t="s">
        <v>4741</v>
      </c>
      <c r="S4157" s="226"/>
      <c r="T4157" s="676" t="s">
        <v>4687</v>
      </c>
      <c r="U4157" s="170"/>
      <c r="V4157" s="170"/>
      <c r="W4157" s="170"/>
      <c r="X4157" s="117"/>
      <c r="Y4157" s="171"/>
      <c r="Z4157" s="171"/>
      <c r="AA4157" s="171"/>
      <c r="AB4157" s="171"/>
      <c r="AC4157" s="171"/>
      <c r="AD4157" s="171"/>
      <c r="AE4157" s="171"/>
      <c r="AF4157" s="171"/>
      <c r="AG4157" s="171"/>
      <c r="AH4157" s="171"/>
      <c r="AI4157" s="171"/>
    </row>
    <row r="4158" spans="1:35" s="172" customFormat="1" ht="24" hidden="1" x14ac:dyDescent="0.2">
      <c r="A4158" s="167">
        <v>2</v>
      </c>
      <c r="B4158" s="647">
        <v>0</v>
      </c>
      <c r="C4158" s="647">
        <v>4</v>
      </c>
      <c r="D4158" s="647">
        <v>4</v>
      </c>
      <c r="E4158" s="163" t="s">
        <v>3862</v>
      </c>
      <c r="F4158" s="593" t="s">
        <v>4675</v>
      </c>
      <c r="G4158" s="143"/>
      <c r="H4158" s="162">
        <v>42180000</v>
      </c>
      <c r="I4158" s="180" t="s">
        <v>1566</v>
      </c>
      <c r="J4158" s="169"/>
      <c r="K4158" s="169"/>
      <c r="L4158" s="169"/>
      <c r="M4158" s="146"/>
      <c r="N4158" s="184"/>
      <c r="O4158" s="169"/>
      <c r="P4158" s="146"/>
      <c r="Q4158" s="146">
        <f t="shared" si="83"/>
        <v>0</v>
      </c>
      <c r="R4158" s="182" t="s">
        <v>4741</v>
      </c>
      <c r="S4158" s="226"/>
      <c r="T4158" s="676" t="s">
        <v>4687</v>
      </c>
      <c r="U4158" s="170"/>
      <c r="V4158" s="170"/>
      <c r="W4158" s="170"/>
      <c r="X4158" s="117"/>
      <c r="Y4158" s="171"/>
      <c r="Z4158" s="171"/>
      <c r="AA4158" s="171"/>
      <c r="AB4158" s="171"/>
      <c r="AC4158" s="171"/>
      <c r="AD4158" s="171"/>
      <c r="AE4158" s="171"/>
      <c r="AF4158" s="171"/>
      <c r="AG4158" s="171"/>
      <c r="AH4158" s="171"/>
      <c r="AI4158" s="171"/>
    </row>
    <row r="4159" spans="1:35" s="172" customFormat="1" ht="24" hidden="1" x14ac:dyDescent="0.2">
      <c r="A4159" s="167">
        <v>2</v>
      </c>
      <c r="B4159" s="647">
        <v>0</v>
      </c>
      <c r="C4159" s="647">
        <v>4</v>
      </c>
      <c r="D4159" s="647">
        <v>4</v>
      </c>
      <c r="E4159" s="163" t="s">
        <v>3862</v>
      </c>
      <c r="F4159" s="593" t="s">
        <v>4675</v>
      </c>
      <c r="G4159" s="143"/>
      <c r="H4159" s="162">
        <v>42180000</v>
      </c>
      <c r="I4159" s="180" t="s">
        <v>1567</v>
      </c>
      <c r="J4159" s="169"/>
      <c r="K4159" s="169"/>
      <c r="L4159" s="169"/>
      <c r="M4159" s="146"/>
      <c r="N4159" s="184"/>
      <c r="O4159" s="169"/>
      <c r="P4159" s="146"/>
      <c r="Q4159" s="146">
        <f t="shared" si="83"/>
        <v>0</v>
      </c>
      <c r="R4159" s="182" t="s">
        <v>4741</v>
      </c>
      <c r="S4159" s="226"/>
      <c r="T4159" s="676" t="s">
        <v>4687</v>
      </c>
      <c r="U4159" s="170"/>
      <c r="V4159" s="170"/>
      <c r="W4159" s="170"/>
      <c r="X4159" s="117"/>
      <c r="Y4159" s="171"/>
      <c r="Z4159" s="171"/>
      <c r="AA4159" s="171"/>
      <c r="AB4159" s="171"/>
      <c r="AC4159" s="171"/>
      <c r="AD4159" s="171"/>
      <c r="AE4159" s="171"/>
      <c r="AF4159" s="171"/>
      <c r="AG4159" s="171"/>
      <c r="AH4159" s="171"/>
      <c r="AI4159" s="171"/>
    </row>
    <row r="4160" spans="1:35" s="172" customFormat="1" ht="24" hidden="1" x14ac:dyDescent="0.2">
      <c r="A4160" s="167">
        <v>2</v>
      </c>
      <c r="B4160" s="647">
        <v>0</v>
      </c>
      <c r="C4160" s="647">
        <v>4</v>
      </c>
      <c r="D4160" s="647">
        <v>4</v>
      </c>
      <c r="E4160" s="163" t="s">
        <v>3862</v>
      </c>
      <c r="F4160" s="593" t="s">
        <v>4675</v>
      </c>
      <c r="G4160" s="143"/>
      <c r="H4160" s="162">
        <v>42180000</v>
      </c>
      <c r="I4160" s="180" t="s">
        <v>1568</v>
      </c>
      <c r="J4160" s="169"/>
      <c r="K4160" s="169"/>
      <c r="L4160" s="169"/>
      <c r="M4160" s="146"/>
      <c r="N4160" s="184"/>
      <c r="O4160" s="169"/>
      <c r="P4160" s="146"/>
      <c r="Q4160" s="146">
        <f t="shared" si="83"/>
        <v>0</v>
      </c>
      <c r="R4160" s="182" t="s">
        <v>4741</v>
      </c>
      <c r="S4160" s="226"/>
      <c r="T4160" s="676" t="s">
        <v>4687</v>
      </c>
      <c r="U4160" s="170"/>
      <c r="V4160" s="170"/>
      <c r="W4160" s="170"/>
      <c r="X4160" s="117"/>
      <c r="Y4160" s="171"/>
      <c r="Z4160" s="171"/>
      <c r="AA4160" s="171"/>
      <c r="AB4160" s="171"/>
      <c r="AC4160" s="171"/>
      <c r="AD4160" s="171"/>
      <c r="AE4160" s="171"/>
      <c r="AF4160" s="171"/>
      <c r="AG4160" s="171"/>
      <c r="AH4160" s="171"/>
      <c r="AI4160" s="171"/>
    </row>
    <row r="4161" spans="1:35" s="172" customFormat="1" ht="24" hidden="1" x14ac:dyDescent="0.2">
      <c r="A4161" s="167">
        <v>2</v>
      </c>
      <c r="B4161" s="647">
        <v>0</v>
      </c>
      <c r="C4161" s="647">
        <v>4</v>
      </c>
      <c r="D4161" s="647">
        <v>4</v>
      </c>
      <c r="E4161" s="163" t="s">
        <v>3862</v>
      </c>
      <c r="F4161" s="593" t="s">
        <v>4675</v>
      </c>
      <c r="G4161" s="143"/>
      <c r="H4161" s="162">
        <v>42180000</v>
      </c>
      <c r="I4161" s="180" t="s">
        <v>1569</v>
      </c>
      <c r="J4161" s="169"/>
      <c r="K4161" s="169"/>
      <c r="L4161" s="169"/>
      <c r="M4161" s="146"/>
      <c r="N4161" s="184"/>
      <c r="O4161" s="169"/>
      <c r="P4161" s="146"/>
      <c r="Q4161" s="146">
        <f t="shared" si="83"/>
        <v>0</v>
      </c>
      <c r="R4161" s="182" t="s">
        <v>4741</v>
      </c>
      <c r="S4161" s="226"/>
      <c r="T4161" s="676" t="s">
        <v>4687</v>
      </c>
      <c r="U4161" s="170"/>
      <c r="V4161" s="170"/>
      <c r="W4161" s="170"/>
      <c r="X4161" s="117"/>
      <c r="Y4161" s="171"/>
      <c r="Z4161" s="171"/>
      <c r="AA4161" s="171"/>
      <c r="AB4161" s="171"/>
      <c r="AC4161" s="171"/>
      <c r="AD4161" s="171"/>
      <c r="AE4161" s="171"/>
      <c r="AF4161" s="171"/>
      <c r="AG4161" s="171"/>
      <c r="AH4161" s="171"/>
      <c r="AI4161" s="171"/>
    </row>
    <row r="4162" spans="1:35" s="172" customFormat="1" ht="24" hidden="1" x14ac:dyDescent="0.2">
      <c r="A4162" s="167">
        <v>2</v>
      </c>
      <c r="B4162" s="647">
        <v>0</v>
      </c>
      <c r="C4162" s="647">
        <v>4</v>
      </c>
      <c r="D4162" s="647">
        <v>4</v>
      </c>
      <c r="E4162" s="163" t="s">
        <v>3862</v>
      </c>
      <c r="F4162" s="593" t="s">
        <v>4675</v>
      </c>
      <c r="G4162" s="143"/>
      <c r="H4162" s="162">
        <v>42180000</v>
      </c>
      <c r="I4162" s="180" t="s">
        <v>1570</v>
      </c>
      <c r="J4162" s="169"/>
      <c r="K4162" s="169"/>
      <c r="L4162" s="169"/>
      <c r="M4162" s="146"/>
      <c r="N4162" s="184"/>
      <c r="O4162" s="169"/>
      <c r="P4162" s="146"/>
      <c r="Q4162" s="146">
        <f t="shared" si="83"/>
        <v>0</v>
      </c>
      <c r="R4162" s="182" t="s">
        <v>4741</v>
      </c>
      <c r="S4162" s="226"/>
      <c r="T4162" s="676" t="s">
        <v>4687</v>
      </c>
      <c r="U4162" s="170"/>
      <c r="V4162" s="170"/>
      <c r="W4162" s="170"/>
      <c r="X4162" s="117"/>
      <c r="Y4162" s="171"/>
      <c r="Z4162" s="171"/>
      <c r="AA4162" s="171"/>
      <c r="AB4162" s="171"/>
      <c r="AC4162" s="171"/>
      <c r="AD4162" s="171"/>
      <c r="AE4162" s="171"/>
      <c r="AF4162" s="171"/>
      <c r="AG4162" s="171"/>
      <c r="AH4162" s="171"/>
      <c r="AI4162" s="171"/>
    </row>
    <row r="4163" spans="1:35" s="172" customFormat="1" ht="24" hidden="1" x14ac:dyDescent="0.2">
      <c r="A4163" s="167">
        <v>2</v>
      </c>
      <c r="B4163" s="647">
        <v>0</v>
      </c>
      <c r="C4163" s="647">
        <v>4</v>
      </c>
      <c r="D4163" s="647">
        <v>4</v>
      </c>
      <c r="E4163" s="163" t="s">
        <v>3862</v>
      </c>
      <c r="F4163" s="593" t="s">
        <v>4675</v>
      </c>
      <c r="G4163" s="143"/>
      <c r="H4163" s="162">
        <v>42180000</v>
      </c>
      <c r="I4163" s="180" t="s">
        <v>1571</v>
      </c>
      <c r="J4163" s="169"/>
      <c r="K4163" s="169"/>
      <c r="L4163" s="169"/>
      <c r="M4163" s="146"/>
      <c r="N4163" s="184"/>
      <c r="O4163" s="169"/>
      <c r="P4163" s="146"/>
      <c r="Q4163" s="146">
        <f t="shared" si="83"/>
        <v>0</v>
      </c>
      <c r="R4163" s="182" t="s">
        <v>4741</v>
      </c>
      <c r="S4163" s="226"/>
      <c r="T4163" s="676" t="s">
        <v>4687</v>
      </c>
      <c r="U4163" s="170"/>
      <c r="V4163" s="170"/>
      <c r="W4163" s="170"/>
      <c r="X4163" s="117"/>
      <c r="Y4163" s="171"/>
      <c r="Z4163" s="171"/>
      <c r="AA4163" s="171"/>
      <c r="AB4163" s="171"/>
      <c r="AC4163" s="171"/>
      <c r="AD4163" s="171"/>
      <c r="AE4163" s="171"/>
      <c r="AF4163" s="171"/>
      <c r="AG4163" s="171"/>
      <c r="AH4163" s="171"/>
      <c r="AI4163" s="171"/>
    </row>
    <row r="4164" spans="1:35" s="172" customFormat="1" ht="24" hidden="1" x14ac:dyDescent="0.2">
      <c r="A4164" s="167">
        <v>2</v>
      </c>
      <c r="B4164" s="647">
        <v>0</v>
      </c>
      <c r="C4164" s="647">
        <v>4</v>
      </c>
      <c r="D4164" s="647">
        <v>4</v>
      </c>
      <c r="E4164" s="163" t="s">
        <v>3862</v>
      </c>
      <c r="F4164" s="593" t="s">
        <v>4675</v>
      </c>
      <c r="G4164" s="143"/>
      <c r="H4164" s="162">
        <v>42180000</v>
      </c>
      <c r="I4164" s="180" t="s">
        <v>1572</v>
      </c>
      <c r="J4164" s="169"/>
      <c r="K4164" s="169"/>
      <c r="L4164" s="169"/>
      <c r="M4164" s="146"/>
      <c r="N4164" s="184"/>
      <c r="O4164" s="169"/>
      <c r="P4164" s="146"/>
      <c r="Q4164" s="146">
        <f t="shared" si="83"/>
        <v>0</v>
      </c>
      <c r="R4164" s="182" t="s">
        <v>4741</v>
      </c>
      <c r="S4164" s="226"/>
      <c r="T4164" s="676" t="s">
        <v>4687</v>
      </c>
      <c r="U4164" s="170"/>
      <c r="V4164" s="170"/>
      <c r="W4164" s="170"/>
      <c r="X4164" s="117"/>
      <c r="Y4164" s="171"/>
      <c r="Z4164" s="171"/>
      <c r="AA4164" s="171"/>
      <c r="AB4164" s="171"/>
      <c r="AC4164" s="171"/>
      <c r="AD4164" s="171"/>
      <c r="AE4164" s="171"/>
      <c r="AF4164" s="171"/>
      <c r="AG4164" s="171"/>
      <c r="AH4164" s="171"/>
      <c r="AI4164" s="171"/>
    </row>
    <row r="4165" spans="1:35" s="172" customFormat="1" ht="24" hidden="1" x14ac:dyDescent="0.2">
      <c r="A4165" s="167">
        <v>2</v>
      </c>
      <c r="B4165" s="647">
        <v>0</v>
      </c>
      <c r="C4165" s="647">
        <v>4</v>
      </c>
      <c r="D4165" s="647">
        <v>4</v>
      </c>
      <c r="E4165" s="163" t="s">
        <v>3862</v>
      </c>
      <c r="F4165" s="593" t="s">
        <v>4675</v>
      </c>
      <c r="G4165" s="143"/>
      <c r="H4165" s="162">
        <v>42180000</v>
      </c>
      <c r="I4165" s="180" t="s">
        <v>1573</v>
      </c>
      <c r="J4165" s="169"/>
      <c r="K4165" s="169"/>
      <c r="L4165" s="169"/>
      <c r="M4165" s="146"/>
      <c r="N4165" s="184"/>
      <c r="O4165" s="169"/>
      <c r="P4165" s="146"/>
      <c r="Q4165" s="146">
        <f t="shared" si="83"/>
        <v>0</v>
      </c>
      <c r="R4165" s="182" t="s">
        <v>4741</v>
      </c>
      <c r="S4165" s="226"/>
      <c r="T4165" s="676" t="s">
        <v>4687</v>
      </c>
      <c r="U4165" s="170"/>
      <c r="V4165" s="170"/>
      <c r="W4165" s="170"/>
      <c r="X4165" s="117"/>
      <c r="Y4165" s="171"/>
      <c r="Z4165" s="171"/>
      <c r="AA4165" s="171"/>
      <c r="AB4165" s="171"/>
      <c r="AC4165" s="171"/>
      <c r="AD4165" s="171"/>
      <c r="AE4165" s="171"/>
      <c r="AF4165" s="171"/>
      <c r="AG4165" s="171"/>
      <c r="AH4165" s="171"/>
      <c r="AI4165" s="171"/>
    </row>
    <row r="4166" spans="1:35" s="172" customFormat="1" ht="24" hidden="1" x14ac:dyDescent="0.2">
      <c r="A4166" s="167">
        <v>2</v>
      </c>
      <c r="B4166" s="647">
        <v>0</v>
      </c>
      <c r="C4166" s="647">
        <v>4</v>
      </c>
      <c r="D4166" s="647">
        <v>4</v>
      </c>
      <c r="E4166" s="163" t="s">
        <v>3862</v>
      </c>
      <c r="F4166" s="593" t="s">
        <v>4675</v>
      </c>
      <c r="G4166" s="143"/>
      <c r="H4166" s="162">
        <v>42180000</v>
      </c>
      <c r="I4166" s="180" t="s">
        <v>1574</v>
      </c>
      <c r="J4166" s="169"/>
      <c r="K4166" s="169"/>
      <c r="L4166" s="169"/>
      <c r="M4166" s="146"/>
      <c r="N4166" s="184"/>
      <c r="O4166" s="169"/>
      <c r="P4166" s="146"/>
      <c r="Q4166" s="146">
        <f t="shared" si="83"/>
        <v>0</v>
      </c>
      <c r="R4166" s="182" t="s">
        <v>4741</v>
      </c>
      <c r="S4166" s="226"/>
      <c r="T4166" s="676" t="s">
        <v>4687</v>
      </c>
      <c r="U4166" s="170"/>
      <c r="V4166" s="170"/>
      <c r="W4166" s="170"/>
      <c r="X4166" s="117"/>
      <c r="Y4166" s="171"/>
      <c r="Z4166" s="171"/>
      <c r="AA4166" s="171"/>
      <c r="AB4166" s="171"/>
      <c r="AC4166" s="171"/>
      <c r="AD4166" s="171"/>
      <c r="AE4166" s="171"/>
      <c r="AF4166" s="171"/>
      <c r="AG4166" s="171"/>
      <c r="AH4166" s="171"/>
      <c r="AI4166" s="171"/>
    </row>
    <row r="4167" spans="1:35" s="172" customFormat="1" ht="24" hidden="1" x14ac:dyDescent="0.2">
      <c r="A4167" s="167">
        <v>2</v>
      </c>
      <c r="B4167" s="647">
        <v>0</v>
      </c>
      <c r="C4167" s="647">
        <v>4</v>
      </c>
      <c r="D4167" s="647">
        <v>4</v>
      </c>
      <c r="E4167" s="163" t="s">
        <v>3862</v>
      </c>
      <c r="F4167" s="593" t="s">
        <v>4675</v>
      </c>
      <c r="G4167" s="143"/>
      <c r="H4167" s="162">
        <v>42180000</v>
      </c>
      <c r="I4167" s="180" t="s">
        <v>2916</v>
      </c>
      <c r="J4167" s="169"/>
      <c r="K4167" s="169"/>
      <c r="L4167" s="169"/>
      <c r="M4167" s="146"/>
      <c r="N4167" s="184"/>
      <c r="O4167" s="169"/>
      <c r="P4167" s="146"/>
      <c r="Q4167" s="146">
        <f t="shared" si="83"/>
        <v>0</v>
      </c>
      <c r="R4167" s="182" t="s">
        <v>4741</v>
      </c>
      <c r="S4167" s="226"/>
      <c r="T4167" s="676" t="s">
        <v>4687</v>
      </c>
      <c r="U4167" s="170"/>
      <c r="V4167" s="170"/>
      <c r="W4167" s="170"/>
      <c r="X4167" s="117"/>
      <c r="Y4167" s="171"/>
      <c r="Z4167" s="171"/>
      <c r="AA4167" s="171"/>
      <c r="AB4167" s="171"/>
      <c r="AC4167" s="171"/>
      <c r="AD4167" s="171"/>
      <c r="AE4167" s="171"/>
      <c r="AF4167" s="171"/>
      <c r="AG4167" s="171"/>
      <c r="AH4167" s="171"/>
      <c r="AI4167" s="171"/>
    </row>
    <row r="4168" spans="1:35" s="172" customFormat="1" ht="24" hidden="1" x14ac:dyDescent="0.2">
      <c r="A4168" s="167">
        <v>2</v>
      </c>
      <c r="B4168" s="647">
        <v>0</v>
      </c>
      <c r="C4168" s="647">
        <v>4</v>
      </c>
      <c r="D4168" s="647">
        <v>4</v>
      </c>
      <c r="E4168" s="163" t="s">
        <v>3862</v>
      </c>
      <c r="F4168" s="593" t="s">
        <v>4675</v>
      </c>
      <c r="G4168" s="143"/>
      <c r="H4168" s="162">
        <v>42180000</v>
      </c>
      <c r="I4168" s="180" t="s">
        <v>2917</v>
      </c>
      <c r="J4168" s="169"/>
      <c r="K4168" s="169"/>
      <c r="L4168" s="169"/>
      <c r="M4168" s="146"/>
      <c r="N4168" s="184"/>
      <c r="O4168" s="169"/>
      <c r="P4168" s="146"/>
      <c r="Q4168" s="146">
        <f t="shared" si="83"/>
        <v>0</v>
      </c>
      <c r="R4168" s="182" t="s">
        <v>4741</v>
      </c>
      <c r="S4168" s="226"/>
      <c r="T4168" s="676" t="s">
        <v>4687</v>
      </c>
      <c r="U4168" s="170"/>
      <c r="V4168" s="170"/>
      <c r="W4168" s="170"/>
      <c r="X4168" s="117"/>
      <c r="Y4168" s="171"/>
      <c r="Z4168" s="171"/>
      <c r="AA4168" s="171"/>
      <c r="AB4168" s="171"/>
      <c r="AC4168" s="171"/>
      <c r="AD4168" s="171"/>
      <c r="AE4168" s="171"/>
      <c r="AF4168" s="171"/>
      <c r="AG4168" s="171"/>
      <c r="AH4168" s="171"/>
      <c r="AI4168" s="171"/>
    </row>
    <row r="4169" spans="1:35" s="172" customFormat="1" ht="24" hidden="1" x14ac:dyDescent="0.2">
      <c r="A4169" s="167">
        <v>2</v>
      </c>
      <c r="B4169" s="647">
        <v>0</v>
      </c>
      <c r="C4169" s="647">
        <v>4</v>
      </c>
      <c r="D4169" s="647">
        <v>4</v>
      </c>
      <c r="E4169" s="163" t="s">
        <v>3862</v>
      </c>
      <c r="F4169" s="593" t="s">
        <v>4675</v>
      </c>
      <c r="G4169" s="143"/>
      <c r="H4169" s="166">
        <v>42293300</v>
      </c>
      <c r="I4169" s="180" t="s">
        <v>2380</v>
      </c>
      <c r="J4169" s="169"/>
      <c r="K4169" s="169"/>
      <c r="L4169" s="169"/>
      <c r="M4169" s="146"/>
      <c r="N4169" s="184"/>
      <c r="O4169" s="169"/>
      <c r="P4169" s="146"/>
      <c r="Q4169" s="146">
        <f t="shared" si="83"/>
        <v>0</v>
      </c>
      <c r="R4169" s="182" t="s">
        <v>4741</v>
      </c>
      <c r="S4169" s="226"/>
      <c r="T4169" s="676" t="s">
        <v>4687</v>
      </c>
      <c r="U4169" s="170"/>
      <c r="V4169" s="170"/>
      <c r="W4169" s="170"/>
      <c r="X4169" s="117"/>
      <c r="Y4169" s="171"/>
      <c r="Z4169" s="171"/>
      <c r="AA4169" s="171"/>
      <c r="AB4169" s="171"/>
      <c r="AC4169" s="171"/>
      <c r="AD4169" s="171"/>
      <c r="AE4169" s="171"/>
      <c r="AF4169" s="171"/>
      <c r="AG4169" s="171"/>
      <c r="AH4169" s="171"/>
      <c r="AI4169" s="171"/>
    </row>
    <row r="4170" spans="1:35" s="172" customFormat="1" ht="24" hidden="1" x14ac:dyDescent="0.2">
      <c r="A4170" s="167">
        <v>2</v>
      </c>
      <c r="B4170" s="647">
        <v>0</v>
      </c>
      <c r="C4170" s="647">
        <v>4</v>
      </c>
      <c r="D4170" s="647">
        <v>4</v>
      </c>
      <c r="E4170" s="163" t="s">
        <v>3862</v>
      </c>
      <c r="F4170" s="593" t="s">
        <v>4675</v>
      </c>
      <c r="G4170" s="143"/>
      <c r="H4170" s="166">
        <v>42293300</v>
      </c>
      <c r="I4170" s="180" t="s">
        <v>2381</v>
      </c>
      <c r="J4170" s="169"/>
      <c r="K4170" s="169"/>
      <c r="L4170" s="169"/>
      <c r="M4170" s="146"/>
      <c r="N4170" s="184"/>
      <c r="O4170" s="169"/>
      <c r="P4170" s="146"/>
      <c r="Q4170" s="146">
        <f t="shared" si="83"/>
        <v>0</v>
      </c>
      <c r="R4170" s="182" t="s">
        <v>4741</v>
      </c>
      <c r="S4170" s="226"/>
      <c r="T4170" s="676" t="s">
        <v>4687</v>
      </c>
      <c r="U4170" s="170"/>
      <c r="V4170" s="170"/>
      <c r="W4170" s="170"/>
      <c r="X4170" s="117"/>
      <c r="Y4170" s="171"/>
      <c r="Z4170" s="171"/>
      <c r="AA4170" s="171"/>
      <c r="AB4170" s="171"/>
      <c r="AC4170" s="171"/>
      <c r="AD4170" s="171"/>
      <c r="AE4170" s="171"/>
      <c r="AF4170" s="171"/>
      <c r="AG4170" s="171"/>
      <c r="AH4170" s="171"/>
      <c r="AI4170" s="171"/>
    </row>
    <row r="4171" spans="1:35" s="172" customFormat="1" ht="24" hidden="1" x14ac:dyDescent="0.2">
      <c r="A4171" s="167">
        <v>2</v>
      </c>
      <c r="B4171" s="647">
        <v>0</v>
      </c>
      <c r="C4171" s="647">
        <v>4</v>
      </c>
      <c r="D4171" s="647">
        <v>4</v>
      </c>
      <c r="E4171" s="163" t="s">
        <v>3862</v>
      </c>
      <c r="F4171" s="593" t="s">
        <v>4675</v>
      </c>
      <c r="G4171" s="143"/>
      <c r="H4171" s="166">
        <v>42290000</v>
      </c>
      <c r="I4171" s="180" t="s">
        <v>2382</v>
      </c>
      <c r="J4171" s="169"/>
      <c r="K4171" s="169"/>
      <c r="L4171" s="169"/>
      <c r="M4171" s="146"/>
      <c r="N4171" s="184"/>
      <c r="O4171" s="169"/>
      <c r="P4171" s="146"/>
      <c r="Q4171" s="146">
        <f t="shared" si="83"/>
        <v>0</v>
      </c>
      <c r="R4171" s="182" t="s">
        <v>4741</v>
      </c>
      <c r="S4171" s="226"/>
      <c r="T4171" s="676" t="s">
        <v>4687</v>
      </c>
      <c r="U4171" s="170"/>
      <c r="V4171" s="170"/>
      <c r="W4171" s="170"/>
      <c r="X4171" s="117"/>
      <c r="Y4171" s="171"/>
      <c r="Z4171" s="171"/>
      <c r="AA4171" s="171"/>
      <c r="AB4171" s="171"/>
      <c r="AC4171" s="171"/>
      <c r="AD4171" s="171"/>
      <c r="AE4171" s="171"/>
      <c r="AF4171" s="171"/>
      <c r="AG4171" s="171"/>
      <c r="AH4171" s="171"/>
      <c r="AI4171" s="171"/>
    </row>
    <row r="4172" spans="1:35" s="172" customFormat="1" ht="24" hidden="1" x14ac:dyDescent="0.2">
      <c r="A4172" s="167">
        <v>2</v>
      </c>
      <c r="B4172" s="647">
        <v>0</v>
      </c>
      <c r="C4172" s="647">
        <v>4</v>
      </c>
      <c r="D4172" s="647">
        <v>4</v>
      </c>
      <c r="E4172" s="163" t="s">
        <v>3862</v>
      </c>
      <c r="F4172" s="593" t="s">
        <v>4675</v>
      </c>
      <c r="G4172" s="143"/>
      <c r="H4172" s="166">
        <v>42290000</v>
      </c>
      <c r="I4172" s="180" t="s">
        <v>2383</v>
      </c>
      <c r="J4172" s="169"/>
      <c r="K4172" s="169"/>
      <c r="L4172" s="169"/>
      <c r="M4172" s="146"/>
      <c r="N4172" s="184"/>
      <c r="O4172" s="169"/>
      <c r="P4172" s="146"/>
      <c r="Q4172" s="146">
        <f t="shared" si="83"/>
        <v>0</v>
      </c>
      <c r="R4172" s="182" t="s">
        <v>4741</v>
      </c>
      <c r="S4172" s="226"/>
      <c r="T4172" s="676" t="s">
        <v>4687</v>
      </c>
      <c r="U4172" s="170"/>
      <c r="V4172" s="170"/>
      <c r="W4172" s="170"/>
      <c r="X4172" s="117"/>
      <c r="Y4172" s="171"/>
      <c r="Z4172" s="171"/>
      <c r="AA4172" s="171"/>
      <c r="AB4172" s="171"/>
      <c r="AC4172" s="171"/>
      <c r="AD4172" s="171"/>
      <c r="AE4172" s="171"/>
      <c r="AF4172" s="171"/>
      <c r="AG4172" s="171"/>
      <c r="AH4172" s="171"/>
      <c r="AI4172" s="171"/>
    </row>
    <row r="4173" spans="1:35" s="172" customFormat="1" ht="24" hidden="1" x14ac:dyDescent="0.2">
      <c r="A4173" s="167">
        <v>2</v>
      </c>
      <c r="B4173" s="647">
        <v>0</v>
      </c>
      <c r="C4173" s="647">
        <v>4</v>
      </c>
      <c r="D4173" s="647">
        <v>4</v>
      </c>
      <c r="E4173" s="163" t="s">
        <v>3862</v>
      </c>
      <c r="F4173" s="593" t="s">
        <v>4675</v>
      </c>
      <c r="G4173" s="143"/>
      <c r="H4173" s="166">
        <v>42290000</v>
      </c>
      <c r="I4173" s="180" t="s">
        <v>2384</v>
      </c>
      <c r="J4173" s="169"/>
      <c r="K4173" s="169"/>
      <c r="L4173" s="169"/>
      <c r="M4173" s="146"/>
      <c r="N4173" s="184"/>
      <c r="O4173" s="169"/>
      <c r="P4173" s="146"/>
      <c r="Q4173" s="146">
        <f t="shared" si="83"/>
        <v>0</v>
      </c>
      <c r="R4173" s="182" t="s">
        <v>4741</v>
      </c>
      <c r="S4173" s="226"/>
      <c r="T4173" s="676" t="s">
        <v>4687</v>
      </c>
      <c r="U4173" s="170"/>
      <c r="V4173" s="170"/>
      <c r="W4173" s="170"/>
      <c r="X4173" s="117"/>
      <c r="Y4173" s="171"/>
      <c r="Z4173" s="171"/>
      <c r="AA4173" s="171"/>
      <c r="AB4173" s="171"/>
      <c r="AC4173" s="171"/>
      <c r="AD4173" s="171"/>
      <c r="AE4173" s="171"/>
      <c r="AF4173" s="171"/>
      <c r="AG4173" s="171"/>
      <c r="AH4173" s="171"/>
      <c r="AI4173" s="171"/>
    </row>
    <row r="4174" spans="1:35" s="172" customFormat="1" ht="24" hidden="1" x14ac:dyDescent="0.2">
      <c r="A4174" s="167">
        <v>2</v>
      </c>
      <c r="B4174" s="647">
        <v>0</v>
      </c>
      <c r="C4174" s="647">
        <v>4</v>
      </c>
      <c r="D4174" s="647">
        <v>4</v>
      </c>
      <c r="E4174" s="163" t="s">
        <v>3862</v>
      </c>
      <c r="F4174" s="593" t="s">
        <v>4675</v>
      </c>
      <c r="G4174" s="143"/>
      <c r="H4174" s="166">
        <v>42290000</v>
      </c>
      <c r="I4174" s="180" t="s">
        <v>2385</v>
      </c>
      <c r="J4174" s="169"/>
      <c r="K4174" s="169"/>
      <c r="L4174" s="169"/>
      <c r="M4174" s="146"/>
      <c r="N4174" s="184"/>
      <c r="O4174" s="169"/>
      <c r="P4174" s="146"/>
      <c r="Q4174" s="146">
        <f t="shared" si="83"/>
        <v>0</v>
      </c>
      <c r="R4174" s="182" t="s">
        <v>4741</v>
      </c>
      <c r="S4174" s="226"/>
      <c r="T4174" s="676" t="s">
        <v>4687</v>
      </c>
      <c r="U4174" s="170"/>
      <c r="V4174" s="170"/>
      <c r="W4174" s="170"/>
      <c r="X4174" s="117"/>
      <c r="Y4174" s="171"/>
      <c r="Z4174" s="171"/>
      <c r="AA4174" s="171"/>
      <c r="AB4174" s="171"/>
      <c r="AC4174" s="171"/>
      <c r="AD4174" s="171"/>
      <c r="AE4174" s="171"/>
      <c r="AF4174" s="171"/>
      <c r="AG4174" s="171"/>
      <c r="AH4174" s="171"/>
      <c r="AI4174" s="171"/>
    </row>
    <row r="4175" spans="1:35" s="172" customFormat="1" ht="24" hidden="1" x14ac:dyDescent="0.2">
      <c r="A4175" s="167">
        <v>2</v>
      </c>
      <c r="B4175" s="647">
        <v>0</v>
      </c>
      <c r="C4175" s="647">
        <v>4</v>
      </c>
      <c r="D4175" s="647">
        <v>4</v>
      </c>
      <c r="E4175" s="163" t="s">
        <v>3862</v>
      </c>
      <c r="F4175" s="593" t="s">
        <v>4675</v>
      </c>
      <c r="G4175" s="143"/>
      <c r="H4175" s="166">
        <v>42290000</v>
      </c>
      <c r="I4175" s="180" t="s">
        <v>2386</v>
      </c>
      <c r="J4175" s="169"/>
      <c r="K4175" s="169"/>
      <c r="L4175" s="169"/>
      <c r="M4175" s="146"/>
      <c r="N4175" s="184"/>
      <c r="O4175" s="169"/>
      <c r="P4175" s="146"/>
      <c r="Q4175" s="146">
        <f t="shared" si="83"/>
        <v>0</v>
      </c>
      <c r="R4175" s="182" t="s">
        <v>4741</v>
      </c>
      <c r="S4175" s="226"/>
      <c r="T4175" s="676" t="s">
        <v>4687</v>
      </c>
      <c r="U4175" s="170"/>
      <c r="V4175" s="170"/>
      <c r="W4175" s="170"/>
      <c r="X4175" s="117"/>
      <c r="Y4175" s="171"/>
      <c r="Z4175" s="171"/>
      <c r="AA4175" s="171"/>
      <c r="AB4175" s="171"/>
      <c r="AC4175" s="171"/>
      <c r="AD4175" s="171"/>
      <c r="AE4175" s="171"/>
      <c r="AF4175" s="171"/>
      <c r="AG4175" s="171"/>
      <c r="AH4175" s="171"/>
      <c r="AI4175" s="171"/>
    </row>
    <row r="4176" spans="1:35" s="172" customFormat="1" ht="24" hidden="1" x14ac:dyDescent="0.2">
      <c r="A4176" s="167">
        <v>2</v>
      </c>
      <c r="B4176" s="647">
        <v>0</v>
      </c>
      <c r="C4176" s="647">
        <v>4</v>
      </c>
      <c r="D4176" s="647">
        <v>4</v>
      </c>
      <c r="E4176" s="163" t="s">
        <v>3862</v>
      </c>
      <c r="F4176" s="593" t="s">
        <v>4675</v>
      </c>
      <c r="G4176" s="143"/>
      <c r="H4176" s="166">
        <v>42272500</v>
      </c>
      <c r="I4176" s="180" t="s">
        <v>4708</v>
      </c>
      <c r="J4176" s="169"/>
      <c r="K4176" s="169"/>
      <c r="L4176" s="169"/>
      <c r="M4176" s="146"/>
      <c r="N4176" s="184"/>
      <c r="O4176" s="169"/>
      <c r="P4176" s="146"/>
      <c r="Q4176" s="146">
        <f t="shared" si="83"/>
        <v>0</v>
      </c>
      <c r="R4176" s="182" t="s">
        <v>4741</v>
      </c>
      <c r="S4176" s="226"/>
      <c r="T4176" s="676" t="s">
        <v>4687</v>
      </c>
      <c r="U4176" s="170"/>
      <c r="V4176" s="170"/>
      <c r="W4176" s="170"/>
      <c r="X4176" s="117"/>
      <c r="Y4176" s="171"/>
      <c r="Z4176" s="171"/>
      <c r="AA4176" s="171"/>
      <c r="AB4176" s="171"/>
      <c r="AC4176" s="171"/>
      <c r="AD4176" s="171"/>
      <c r="AE4176" s="171"/>
      <c r="AF4176" s="171"/>
      <c r="AG4176" s="171"/>
      <c r="AH4176" s="171"/>
      <c r="AI4176" s="171"/>
    </row>
    <row r="4177" spans="1:35" s="172" customFormat="1" ht="24" hidden="1" x14ac:dyDescent="0.2">
      <c r="A4177" s="167">
        <v>2</v>
      </c>
      <c r="B4177" s="647">
        <v>0</v>
      </c>
      <c r="C4177" s="647">
        <v>4</v>
      </c>
      <c r="D4177" s="647">
        <v>4</v>
      </c>
      <c r="E4177" s="163" t="s">
        <v>3862</v>
      </c>
      <c r="F4177" s="593" t="s">
        <v>4675</v>
      </c>
      <c r="G4177" s="143"/>
      <c r="H4177" s="166">
        <v>42160000</v>
      </c>
      <c r="I4177" s="180" t="s">
        <v>749</v>
      </c>
      <c r="J4177" s="169"/>
      <c r="K4177" s="169"/>
      <c r="L4177" s="169"/>
      <c r="M4177" s="146"/>
      <c r="N4177" s="184"/>
      <c r="O4177" s="169"/>
      <c r="P4177" s="146"/>
      <c r="Q4177" s="146">
        <f t="shared" si="83"/>
        <v>0</v>
      </c>
      <c r="R4177" s="182" t="s">
        <v>4741</v>
      </c>
      <c r="S4177" s="226"/>
      <c r="T4177" s="676" t="s">
        <v>4687</v>
      </c>
      <c r="U4177" s="170"/>
      <c r="V4177" s="170"/>
      <c r="W4177" s="170"/>
      <c r="X4177" s="117"/>
      <c r="Y4177" s="171"/>
      <c r="Z4177" s="171"/>
      <c r="AA4177" s="171"/>
      <c r="AB4177" s="171"/>
      <c r="AC4177" s="171"/>
      <c r="AD4177" s="171"/>
      <c r="AE4177" s="171"/>
      <c r="AF4177" s="171"/>
      <c r="AG4177" s="171"/>
      <c r="AH4177" s="171"/>
      <c r="AI4177" s="171"/>
    </row>
    <row r="4178" spans="1:35" s="172" customFormat="1" ht="24" hidden="1" x14ac:dyDescent="0.2">
      <c r="A4178" s="167">
        <v>2</v>
      </c>
      <c r="B4178" s="647">
        <v>0</v>
      </c>
      <c r="C4178" s="647">
        <v>4</v>
      </c>
      <c r="D4178" s="647">
        <v>4</v>
      </c>
      <c r="E4178" s="163" t="s">
        <v>3862</v>
      </c>
      <c r="F4178" s="593" t="s">
        <v>4675</v>
      </c>
      <c r="G4178" s="143"/>
      <c r="H4178" s="166">
        <v>42160000</v>
      </c>
      <c r="I4178" s="180" t="s">
        <v>751</v>
      </c>
      <c r="J4178" s="169"/>
      <c r="K4178" s="169"/>
      <c r="L4178" s="169"/>
      <c r="M4178" s="146"/>
      <c r="N4178" s="184"/>
      <c r="O4178" s="169"/>
      <c r="P4178" s="146"/>
      <c r="Q4178" s="146">
        <f t="shared" si="83"/>
        <v>0</v>
      </c>
      <c r="R4178" s="182" t="s">
        <v>4741</v>
      </c>
      <c r="S4178" s="226"/>
      <c r="T4178" s="676" t="s">
        <v>4687</v>
      </c>
      <c r="U4178" s="170"/>
      <c r="V4178" s="170"/>
      <c r="W4178" s="170"/>
      <c r="X4178" s="117"/>
      <c r="Y4178" s="171"/>
      <c r="Z4178" s="171"/>
      <c r="AA4178" s="171"/>
      <c r="AB4178" s="171"/>
      <c r="AC4178" s="171"/>
      <c r="AD4178" s="171"/>
      <c r="AE4178" s="171"/>
      <c r="AF4178" s="171"/>
      <c r="AG4178" s="171"/>
      <c r="AH4178" s="171"/>
      <c r="AI4178" s="171"/>
    </row>
    <row r="4179" spans="1:35" s="172" customFormat="1" ht="24" hidden="1" x14ac:dyDescent="0.2">
      <c r="A4179" s="167">
        <v>2</v>
      </c>
      <c r="B4179" s="647">
        <v>0</v>
      </c>
      <c r="C4179" s="647">
        <v>4</v>
      </c>
      <c r="D4179" s="647">
        <v>4</v>
      </c>
      <c r="E4179" s="163" t="s">
        <v>3862</v>
      </c>
      <c r="F4179" s="593" t="s">
        <v>4675</v>
      </c>
      <c r="G4179" s="143"/>
      <c r="H4179" s="166">
        <v>42160000</v>
      </c>
      <c r="I4179" s="180" t="s">
        <v>752</v>
      </c>
      <c r="J4179" s="169"/>
      <c r="K4179" s="169"/>
      <c r="L4179" s="169"/>
      <c r="M4179" s="146"/>
      <c r="N4179" s="184"/>
      <c r="O4179" s="169"/>
      <c r="P4179" s="146"/>
      <c r="Q4179" s="146">
        <f t="shared" si="83"/>
        <v>0</v>
      </c>
      <c r="R4179" s="182" t="s">
        <v>4741</v>
      </c>
      <c r="S4179" s="226"/>
      <c r="T4179" s="676" t="s">
        <v>4687</v>
      </c>
      <c r="U4179" s="170"/>
      <c r="V4179" s="170"/>
      <c r="W4179" s="170"/>
      <c r="X4179" s="117"/>
      <c r="Y4179" s="171"/>
      <c r="Z4179" s="171"/>
      <c r="AA4179" s="171"/>
      <c r="AB4179" s="171"/>
      <c r="AC4179" s="171"/>
      <c r="AD4179" s="171"/>
      <c r="AE4179" s="171"/>
      <c r="AF4179" s="171"/>
      <c r="AG4179" s="171"/>
      <c r="AH4179" s="171"/>
      <c r="AI4179" s="171"/>
    </row>
    <row r="4180" spans="1:35" s="172" customFormat="1" ht="24" hidden="1" x14ac:dyDescent="0.2">
      <c r="A4180" s="167">
        <v>2</v>
      </c>
      <c r="B4180" s="647">
        <v>0</v>
      </c>
      <c r="C4180" s="647">
        <v>4</v>
      </c>
      <c r="D4180" s="647">
        <v>4</v>
      </c>
      <c r="E4180" s="163" t="s">
        <v>3862</v>
      </c>
      <c r="F4180" s="593" t="s">
        <v>4675</v>
      </c>
      <c r="G4180" s="143"/>
      <c r="H4180" s="166">
        <v>42271900</v>
      </c>
      <c r="I4180" s="180" t="s">
        <v>2387</v>
      </c>
      <c r="J4180" s="169"/>
      <c r="K4180" s="169"/>
      <c r="L4180" s="169"/>
      <c r="M4180" s="146"/>
      <c r="N4180" s="184"/>
      <c r="O4180" s="169"/>
      <c r="P4180" s="146"/>
      <c r="Q4180" s="146">
        <f t="shared" si="83"/>
        <v>0</v>
      </c>
      <c r="R4180" s="182" t="s">
        <v>4741</v>
      </c>
      <c r="S4180" s="226"/>
      <c r="T4180" s="676" t="s">
        <v>4687</v>
      </c>
      <c r="U4180" s="170"/>
      <c r="V4180" s="170"/>
      <c r="W4180" s="170"/>
      <c r="X4180" s="117"/>
      <c r="Y4180" s="171"/>
      <c r="Z4180" s="171"/>
      <c r="AA4180" s="171"/>
      <c r="AB4180" s="171"/>
      <c r="AC4180" s="171"/>
      <c r="AD4180" s="171"/>
      <c r="AE4180" s="171"/>
      <c r="AF4180" s="171"/>
      <c r="AG4180" s="171"/>
      <c r="AH4180" s="171"/>
      <c r="AI4180" s="171"/>
    </row>
    <row r="4181" spans="1:35" s="172" customFormat="1" ht="24" hidden="1" x14ac:dyDescent="0.2">
      <c r="A4181" s="167">
        <v>2</v>
      </c>
      <c r="B4181" s="647">
        <v>0</v>
      </c>
      <c r="C4181" s="647">
        <v>4</v>
      </c>
      <c r="D4181" s="647">
        <v>4</v>
      </c>
      <c r="E4181" s="163" t="s">
        <v>3862</v>
      </c>
      <c r="F4181" s="593" t="s">
        <v>4675</v>
      </c>
      <c r="G4181" s="143"/>
      <c r="H4181" s="166">
        <v>42271900</v>
      </c>
      <c r="I4181" s="180" t="s">
        <v>2388</v>
      </c>
      <c r="J4181" s="169"/>
      <c r="K4181" s="169"/>
      <c r="L4181" s="169"/>
      <c r="M4181" s="146"/>
      <c r="N4181" s="184"/>
      <c r="O4181" s="169"/>
      <c r="P4181" s="112"/>
      <c r="Q4181" s="146">
        <f t="shared" si="83"/>
        <v>0</v>
      </c>
      <c r="R4181" s="182" t="s">
        <v>4741</v>
      </c>
      <c r="S4181" s="226"/>
      <c r="T4181" s="676" t="s">
        <v>4687</v>
      </c>
      <c r="U4181" s="170"/>
      <c r="V4181" s="170"/>
      <c r="W4181" s="170"/>
      <c r="X4181" s="117"/>
      <c r="Y4181" s="171"/>
      <c r="Z4181" s="171"/>
      <c r="AA4181" s="171"/>
      <c r="AB4181" s="171"/>
      <c r="AC4181" s="171"/>
      <c r="AD4181" s="171"/>
      <c r="AE4181" s="171"/>
      <c r="AF4181" s="171"/>
      <c r="AG4181" s="171"/>
      <c r="AH4181" s="171"/>
      <c r="AI4181" s="171"/>
    </row>
    <row r="4182" spans="1:35" s="172" customFormat="1" ht="24" hidden="1" x14ac:dyDescent="0.2">
      <c r="A4182" s="167">
        <v>2</v>
      </c>
      <c r="B4182" s="647">
        <v>0</v>
      </c>
      <c r="C4182" s="647">
        <v>4</v>
      </c>
      <c r="D4182" s="647">
        <v>4</v>
      </c>
      <c r="E4182" s="163" t="s">
        <v>3862</v>
      </c>
      <c r="F4182" s="593" t="s">
        <v>4675</v>
      </c>
      <c r="G4182" s="143"/>
      <c r="H4182" s="166">
        <v>42271900</v>
      </c>
      <c r="I4182" s="180" t="s">
        <v>2389</v>
      </c>
      <c r="J4182" s="169"/>
      <c r="K4182" s="169"/>
      <c r="L4182" s="169"/>
      <c r="M4182" s="146"/>
      <c r="N4182" s="184"/>
      <c r="O4182" s="169"/>
      <c r="P4182" s="146"/>
      <c r="Q4182" s="146">
        <f t="shared" si="83"/>
        <v>0</v>
      </c>
      <c r="R4182" s="182" t="s">
        <v>4741</v>
      </c>
      <c r="S4182" s="226"/>
      <c r="T4182" s="676" t="s">
        <v>4687</v>
      </c>
      <c r="U4182" s="170"/>
      <c r="V4182" s="170"/>
      <c r="W4182" s="170"/>
      <c r="X4182" s="117"/>
      <c r="Y4182" s="171"/>
      <c r="Z4182" s="171"/>
      <c r="AA4182" s="171"/>
      <c r="AB4182" s="171"/>
      <c r="AC4182" s="171"/>
      <c r="AD4182" s="171"/>
      <c r="AE4182" s="171"/>
      <c r="AF4182" s="171"/>
      <c r="AG4182" s="171"/>
      <c r="AH4182" s="171"/>
      <c r="AI4182" s="171"/>
    </row>
    <row r="4183" spans="1:35" s="172" customFormat="1" ht="24" hidden="1" x14ac:dyDescent="0.2">
      <c r="A4183" s="167">
        <v>2</v>
      </c>
      <c r="B4183" s="647">
        <v>0</v>
      </c>
      <c r="C4183" s="647">
        <v>4</v>
      </c>
      <c r="D4183" s="647">
        <v>4</v>
      </c>
      <c r="E4183" s="163" t="s">
        <v>3862</v>
      </c>
      <c r="F4183" s="593" t="s">
        <v>4675</v>
      </c>
      <c r="G4183" s="143"/>
      <c r="H4183" s="166">
        <v>42271900</v>
      </c>
      <c r="I4183" s="180" t="s">
        <v>2390</v>
      </c>
      <c r="J4183" s="169"/>
      <c r="K4183" s="169"/>
      <c r="L4183" s="169"/>
      <c r="M4183" s="146"/>
      <c r="N4183" s="184"/>
      <c r="O4183" s="169"/>
      <c r="P4183" s="146"/>
      <c r="Q4183" s="146">
        <f t="shared" si="83"/>
        <v>0</v>
      </c>
      <c r="R4183" s="182" t="s">
        <v>4741</v>
      </c>
      <c r="S4183" s="226"/>
      <c r="T4183" s="676" t="s">
        <v>4687</v>
      </c>
      <c r="U4183" s="170"/>
      <c r="V4183" s="170"/>
      <c r="W4183" s="170"/>
      <c r="X4183" s="117"/>
      <c r="Y4183" s="171"/>
      <c r="Z4183" s="171"/>
      <c r="AA4183" s="171"/>
      <c r="AB4183" s="171"/>
      <c r="AC4183" s="171"/>
      <c r="AD4183" s="171"/>
      <c r="AE4183" s="171"/>
      <c r="AF4183" s="171"/>
      <c r="AG4183" s="171"/>
      <c r="AH4183" s="171"/>
      <c r="AI4183" s="171"/>
    </row>
    <row r="4184" spans="1:35" s="172" customFormat="1" ht="24" hidden="1" x14ac:dyDescent="0.2">
      <c r="A4184" s="167">
        <v>2</v>
      </c>
      <c r="B4184" s="647">
        <v>0</v>
      </c>
      <c r="C4184" s="647">
        <v>4</v>
      </c>
      <c r="D4184" s="647">
        <v>4</v>
      </c>
      <c r="E4184" s="163" t="s">
        <v>3862</v>
      </c>
      <c r="F4184" s="593" t="s">
        <v>4675</v>
      </c>
      <c r="G4184" s="143"/>
      <c r="H4184" s="166">
        <v>42271900</v>
      </c>
      <c r="I4184" s="180" t="s">
        <v>2391</v>
      </c>
      <c r="J4184" s="169"/>
      <c r="K4184" s="169"/>
      <c r="L4184" s="169"/>
      <c r="M4184" s="146"/>
      <c r="N4184" s="184"/>
      <c r="O4184" s="169"/>
      <c r="P4184" s="146"/>
      <c r="Q4184" s="146">
        <f t="shared" si="83"/>
        <v>0</v>
      </c>
      <c r="R4184" s="182" t="s">
        <v>4741</v>
      </c>
      <c r="S4184" s="226"/>
      <c r="T4184" s="676" t="s">
        <v>4687</v>
      </c>
      <c r="U4184" s="170"/>
      <c r="V4184" s="170"/>
      <c r="W4184" s="170"/>
      <c r="X4184" s="117"/>
      <c r="Y4184" s="171"/>
      <c r="Z4184" s="171"/>
      <c r="AA4184" s="171"/>
      <c r="AB4184" s="171"/>
      <c r="AC4184" s="171"/>
      <c r="AD4184" s="171"/>
      <c r="AE4184" s="171"/>
      <c r="AF4184" s="171"/>
      <c r="AG4184" s="171"/>
      <c r="AH4184" s="171"/>
      <c r="AI4184" s="171"/>
    </row>
    <row r="4185" spans="1:35" s="172" customFormat="1" ht="24" hidden="1" x14ac:dyDescent="0.2">
      <c r="A4185" s="167">
        <v>2</v>
      </c>
      <c r="B4185" s="647">
        <v>0</v>
      </c>
      <c r="C4185" s="647">
        <v>4</v>
      </c>
      <c r="D4185" s="647">
        <v>4</v>
      </c>
      <c r="E4185" s="163" t="s">
        <v>3862</v>
      </c>
      <c r="F4185" s="593" t="s">
        <v>4675</v>
      </c>
      <c r="G4185" s="143"/>
      <c r="H4185" s="166">
        <v>42290000</v>
      </c>
      <c r="I4185" s="180" t="s">
        <v>2392</v>
      </c>
      <c r="J4185" s="169"/>
      <c r="K4185" s="169"/>
      <c r="L4185" s="169"/>
      <c r="M4185" s="146"/>
      <c r="N4185" s="184"/>
      <c r="O4185" s="169"/>
      <c r="P4185" s="146"/>
      <c r="Q4185" s="146">
        <f t="shared" si="83"/>
        <v>0</v>
      </c>
      <c r="R4185" s="182" t="s">
        <v>4741</v>
      </c>
      <c r="S4185" s="226"/>
      <c r="T4185" s="676" t="s">
        <v>4687</v>
      </c>
      <c r="U4185" s="170"/>
      <c r="V4185" s="170"/>
      <c r="W4185" s="170"/>
      <c r="X4185" s="117"/>
      <c r="Y4185" s="171"/>
      <c r="Z4185" s="171"/>
      <c r="AA4185" s="171"/>
      <c r="AB4185" s="171"/>
      <c r="AC4185" s="171"/>
      <c r="AD4185" s="171"/>
      <c r="AE4185" s="171"/>
      <c r="AF4185" s="171"/>
      <c r="AG4185" s="171"/>
      <c r="AH4185" s="171"/>
      <c r="AI4185" s="171"/>
    </row>
    <row r="4186" spans="1:35" s="172" customFormat="1" ht="24" hidden="1" x14ac:dyDescent="0.2">
      <c r="A4186" s="167">
        <v>2</v>
      </c>
      <c r="B4186" s="647">
        <v>0</v>
      </c>
      <c r="C4186" s="647">
        <v>4</v>
      </c>
      <c r="D4186" s="647">
        <v>4</v>
      </c>
      <c r="E4186" s="163" t="s">
        <v>3862</v>
      </c>
      <c r="F4186" s="593" t="s">
        <v>4675</v>
      </c>
      <c r="G4186" s="143"/>
      <c r="H4186" s="166">
        <v>42290000</v>
      </c>
      <c r="I4186" s="180" t="s">
        <v>2393</v>
      </c>
      <c r="J4186" s="169"/>
      <c r="K4186" s="169"/>
      <c r="L4186" s="169"/>
      <c r="M4186" s="146"/>
      <c r="N4186" s="184"/>
      <c r="O4186" s="169"/>
      <c r="P4186" s="146"/>
      <c r="Q4186" s="146">
        <f t="shared" si="83"/>
        <v>0</v>
      </c>
      <c r="R4186" s="182" t="s">
        <v>4741</v>
      </c>
      <c r="S4186" s="226"/>
      <c r="T4186" s="676" t="s">
        <v>4687</v>
      </c>
      <c r="U4186" s="170"/>
      <c r="V4186" s="170"/>
      <c r="W4186" s="170"/>
      <c r="X4186" s="117"/>
      <c r="Y4186" s="171"/>
      <c r="Z4186" s="171"/>
      <c r="AA4186" s="171"/>
      <c r="AB4186" s="171"/>
      <c r="AC4186" s="171"/>
      <c r="AD4186" s="171"/>
      <c r="AE4186" s="171"/>
      <c r="AF4186" s="171"/>
      <c r="AG4186" s="171"/>
      <c r="AH4186" s="171"/>
      <c r="AI4186" s="171"/>
    </row>
    <row r="4187" spans="1:35" s="172" customFormat="1" ht="24" hidden="1" x14ac:dyDescent="0.2">
      <c r="A4187" s="167">
        <v>2</v>
      </c>
      <c r="B4187" s="647">
        <v>0</v>
      </c>
      <c r="C4187" s="647">
        <v>4</v>
      </c>
      <c r="D4187" s="647">
        <v>4</v>
      </c>
      <c r="E4187" s="163" t="s">
        <v>3862</v>
      </c>
      <c r="F4187" s="593" t="s">
        <v>4675</v>
      </c>
      <c r="G4187" s="143"/>
      <c r="H4187" s="166">
        <v>42290000</v>
      </c>
      <c r="I4187" s="180" t="s">
        <v>2394</v>
      </c>
      <c r="J4187" s="169"/>
      <c r="K4187" s="169"/>
      <c r="L4187" s="169"/>
      <c r="M4187" s="146"/>
      <c r="N4187" s="184"/>
      <c r="O4187" s="169"/>
      <c r="P4187" s="146"/>
      <c r="Q4187" s="146">
        <f t="shared" si="83"/>
        <v>0</v>
      </c>
      <c r="R4187" s="182" t="s">
        <v>4741</v>
      </c>
      <c r="S4187" s="226"/>
      <c r="T4187" s="676" t="s">
        <v>4687</v>
      </c>
      <c r="U4187" s="170"/>
      <c r="V4187" s="170"/>
      <c r="W4187" s="170"/>
      <c r="X4187" s="117"/>
      <c r="Y4187" s="171"/>
      <c r="Z4187" s="171"/>
      <c r="AA4187" s="171"/>
      <c r="AB4187" s="171"/>
      <c r="AC4187" s="171"/>
      <c r="AD4187" s="171"/>
      <c r="AE4187" s="171"/>
      <c r="AF4187" s="171"/>
      <c r="AG4187" s="171"/>
      <c r="AH4187" s="171"/>
      <c r="AI4187" s="171"/>
    </row>
    <row r="4188" spans="1:35" s="172" customFormat="1" ht="24" hidden="1" x14ac:dyDescent="0.2">
      <c r="A4188" s="167">
        <v>2</v>
      </c>
      <c r="B4188" s="647">
        <v>0</v>
      </c>
      <c r="C4188" s="647">
        <v>4</v>
      </c>
      <c r="D4188" s="647">
        <v>4</v>
      </c>
      <c r="E4188" s="163" t="s">
        <v>3862</v>
      </c>
      <c r="F4188" s="593" t="s">
        <v>4675</v>
      </c>
      <c r="G4188" s="143"/>
      <c r="H4188" s="166">
        <v>42290000</v>
      </c>
      <c r="I4188" s="180" t="s">
        <v>2395</v>
      </c>
      <c r="J4188" s="169"/>
      <c r="K4188" s="169"/>
      <c r="L4188" s="169"/>
      <c r="M4188" s="146"/>
      <c r="N4188" s="184"/>
      <c r="O4188" s="169"/>
      <c r="P4188" s="146"/>
      <c r="Q4188" s="146">
        <f t="shared" si="83"/>
        <v>0</v>
      </c>
      <c r="R4188" s="182" t="s">
        <v>4741</v>
      </c>
      <c r="S4188" s="226"/>
      <c r="T4188" s="676" t="s">
        <v>4687</v>
      </c>
      <c r="U4188" s="170"/>
      <c r="V4188" s="170"/>
      <c r="W4188" s="170"/>
      <c r="X4188" s="117"/>
      <c r="Y4188" s="171"/>
      <c r="Z4188" s="171"/>
      <c r="AA4188" s="171"/>
      <c r="AB4188" s="171"/>
      <c r="AC4188" s="171"/>
      <c r="AD4188" s="171"/>
      <c r="AE4188" s="171"/>
      <c r="AF4188" s="171"/>
      <c r="AG4188" s="171"/>
      <c r="AH4188" s="171"/>
      <c r="AI4188" s="171"/>
    </row>
    <row r="4189" spans="1:35" s="172" customFormat="1" ht="24" hidden="1" x14ac:dyDescent="0.2">
      <c r="A4189" s="167">
        <v>2</v>
      </c>
      <c r="B4189" s="647">
        <v>0</v>
      </c>
      <c r="C4189" s="647">
        <v>4</v>
      </c>
      <c r="D4189" s="647">
        <v>4</v>
      </c>
      <c r="E4189" s="163" t="s">
        <v>3862</v>
      </c>
      <c r="F4189" s="593" t="s">
        <v>4675</v>
      </c>
      <c r="G4189" s="143"/>
      <c r="H4189" s="166">
        <v>42290000</v>
      </c>
      <c r="I4189" s="180" t="s">
        <v>2396</v>
      </c>
      <c r="J4189" s="169"/>
      <c r="K4189" s="169"/>
      <c r="L4189" s="169"/>
      <c r="M4189" s="146"/>
      <c r="N4189" s="184"/>
      <c r="O4189" s="169"/>
      <c r="P4189" s="146"/>
      <c r="Q4189" s="146">
        <f t="shared" si="83"/>
        <v>0</v>
      </c>
      <c r="R4189" s="182" t="s">
        <v>4741</v>
      </c>
      <c r="S4189" s="226"/>
      <c r="T4189" s="676" t="s">
        <v>4687</v>
      </c>
      <c r="U4189" s="170"/>
      <c r="V4189" s="170"/>
      <c r="W4189" s="170"/>
      <c r="X4189" s="117"/>
      <c r="Y4189" s="171"/>
      <c r="Z4189" s="171"/>
      <c r="AA4189" s="171"/>
      <c r="AB4189" s="171"/>
      <c r="AC4189" s="171"/>
      <c r="AD4189" s="171"/>
      <c r="AE4189" s="171"/>
      <c r="AF4189" s="171"/>
      <c r="AG4189" s="171"/>
      <c r="AH4189" s="171"/>
      <c r="AI4189" s="171"/>
    </row>
    <row r="4190" spans="1:35" s="172" customFormat="1" ht="24" hidden="1" x14ac:dyDescent="0.2">
      <c r="A4190" s="167">
        <v>2</v>
      </c>
      <c r="B4190" s="647">
        <v>0</v>
      </c>
      <c r="C4190" s="647">
        <v>4</v>
      </c>
      <c r="D4190" s="647">
        <v>4</v>
      </c>
      <c r="E4190" s="163" t="s">
        <v>3862</v>
      </c>
      <c r="F4190" s="593" t="s">
        <v>4675</v>
      </c>
      <c r="G4190" s="143"/>
      <c r="H4190" s="166">
        <v>42290000</v>
      </c>
      <c r="I4190" s="180" t="s">
        <v>2397</v>
      </c>
      <c r="J4190" s="169"/>
      <c r="K4190" s="169"/>
      <c r="L4190" s="169"/>
      <c r="M4190" s="146"/>
      <c r="N4190" s="184"/>
      <c r="O4190" s="169"/>
      <c r="P4190" s="146"/>
      <c r="Q4190" s="146">
        <f t="shared" si="83"/>
        <v>0</v>
      </c>
      <c r="R4190" s="182" t="s">
        <v>4741</v>
      </c>
      <c r="S4190" s="226"/>
      <c r="T4190" s="676" t="s">
        <v>4687</v>
      </c>
      <c r="U4190" s="170"/>
      <c r="V4190" s="170"/>
      <c r="W4190" s="170"/>
      <c r="X4190" s="117"/>
      <c r="Y4190" s="171"/>
      <c r="Z4190" s="171"/>
      <c r="AA4190" s="171"/>
      <c r="AB4190" s="171"/>
      <c r="AC4190" s="171"/>
      <c r="AD4190" s="171"/>
      <c r="AE4190" s="171"/>
      <c r="AF4190" s="171"/>
      <c r="AG4190" s="171"/>
      <c r="AH4190" s="171"/>
      <c r="AI4190" s="171"/>
    </row>
    <row r="4191" spans="1:35" s="172" customFormat="1" ht="24" hidden="1" x14ac:dyDescent="0.2">
      <c r="A4191" s="167">
        <v>2</v>
      </c>
      <c r="B4191" s="647">
        <v>0</v>
      </c>
      <c r="C4191" s="647">
        <v>4</v>
      </c>
      <c r="D4191" s="647">
        <v>4</v>
      </c>
      <c r="E4191" s="163" t="s">
        <v>3862</v>
      </c>
      <c r="F4191" s="593" t="s">
        <v>4675</v>
      </c>
      <c r="G4191" s="143"/>
      <c r="H4191" s="166">
        <v>42290000</v>
      </c>
      <c r="I4191" s="180" t="s">
        <v>2398</v>
      </c>
      <c r="J4191" s="169"/>
      <c r="K4191" s="169"/>
      <c r="L4191" s="169"/>
      <c r="M4191" s="146"/>
      <c r="N4191" s="184"/>
      <c r="O4191" s="169"/>
      <c r="P4191" s="146"/>
      <c r="Q4191" s="146">
        <f t="shared" si="83"/>
        <v>0</v>
      </c>
      <c r="R4191" s="182" t="s">
        <v>4741</v>
      </c>
      <c r="S4191" s="226"/>
      <c r="T4191" s="676" t="s">
        <v>4687</v>
      </c>
      <c r="U4191" s="170"/>
      <c r="V4191" s="170"/>
      <c r="W4191" s="170"/>
      <c r="X4191" s="117"/>
      <c r="Y4191" s="171"/>
      <c r="Z4191" s="171"/>
      <c r="AA4191" s="171"/>
      <c r="AB4191" s="171"/>
      <c r="AC4191" s="171"/>
      <c r="AD4191" s="171"/>
      <c r="AE4191" s="171"/>
      <c r="AF4191" s="171"/>
      <c r="AG4191" s="171"/>
      <c r="AH4191" s="171"/>
      <c r="AI4191" s="171"/>
    </row>
    <row r="4192" spans="1:35" s="172" customFormat="1" ht="24" hidden="1" x14ac:dyDescent="0.2">
      <c r="A4192" s="167">
        <v>2</v>
      </c>
      <c r="B4192" s="647">
        <v>0</v>
      </c>
      <c r="C4192" s="647">
        <v>4</v>
      </c>
      <c r="D4192" s="647">
        <v>4</v>
      </c>
      <c r="E4192" s="163" t="s">
        <v>3862</v>
      </c>
      <c r="F4192" s="593" t="s">
        <v>4675</v>
      </c>
      <c r="G4192" s="143"/>
      <c r="H4192" s="166">
        <v>42290000</v>
      </c>
      <c r="I4192" s="180" t="s">
        <v>2399</v>
      </c>
      <c r="J4192" s="169"/>
      <c r="K4192" s="169"/>
      <c r="L4192" s="169"/>
      <c r="M4192" s="146"/>
      <c r="N4192" s="184"/>
      <c r="O4192" s="169"/>
      <c r="P4192" s="146"/>
      <c r="Q4192" s="146">
        <f t="shared" si="83"/>
        <v>0</v>
      </c>
      <c r="R4192" s="182" t="s">
        <v>4741</v>
      </c>
      <c r="S4192" s="226"/>
      <c r="T4192" s="676" t="s">
        <v>4687</v>
      </c>
      <c r="U4192" s="170"/>
      <c r="V4192" s="170"/>
      <c r="W4192" s="170"/>
      <c r="X4192" s="117"/>
      <c r="Y4192" s="171"/>
      <c r="Z4192" s="171"/>
      <c r="AA4192" s="171"/>
      <c r="AB4192" s="171"/>
      <c r="AC4192" s="171"/>
      <c r="AD4192" s="171"/>
      <c r="AE4192" s="171"/>
      <c r="AF4192" s="171"/>
      <c r="AG4192" s="171"/>
      <c r="AH4192" s="171"/>
      <c r="AI4192" s="171"/>
    </row>
    <row r="4193" spans="1:35" s="172" customFormat="1" ht="24" hidden="1" x14ac:dyDescent="0.2">
      <c r="A4193" s="167">
        <v>2</v>
      </c>
      <c r="B4193" s="647">
        <v>0</v>
      </c>
      <c r="C4193" s="647">
        <v>4</v>
      </c>
      <c r="D4193" s="647">
        <v>4</v>
      </c>
      <c r="E4193" s="163" t="s">
        <v>3862</v>
      </c>
      <c r="F4193" s="593" t="s">
        <v>4675</v>
      </c>
      <c r="G4193" s="143"/>
      <c r="H4193" s="166">
        <v>42290000</v>
      </c>
      <c r="I4193" s="180" t="s">
        <v>2400</v>
      </c>
      <c r="J4193" s="169"/>
      <c r="K4193" s="169"/>
      <c r="L4193" s="169"/>
      <c r="M4193" s="146"/>
      <c r="N4193" s="184"/>
      <c r="O4193" s="169"/>
      <c r="P4193" s="146"/>
      <c r="Q4193" s="146">
        <f t="shared" si="83"/>
        <v>0</v>
      </c>
      <c r="R4193" s="182" t="s">
        <v>4741</v>
      </c>
      <c r="S4193" s="226"/>
      <c r="T4193" s="676" t="s">
        <v>4687</v>
      </c>
      <c r="U4193" s="170"/>
      <c r="V4193" s="170"/>
      <c r="W4193" s="170"/>
      <c r="X4193" s="117"/>
      <c r="Y4193" s="171"/>
      <c r="Z4193" s="171"/>
      <c r="AA4193" s="171"/>
      <c r="AB4193" s="171"/>
      <c r="AC4193" s="171"/>
      <c r="AD4193" s="171"/>
      <c r="AE4193" s="171"/>
      <c r="AF4193" s="171"/>
      <c r="AG4193" s="171"/>
      <c r="AH4193" s="171"/>
      <c r="AI4193" s="171"/>
    </row>
    <row r="4194" spans="1:35" s="172" customFormat="1" ht="24" hidden="1" x14ac:dyDescent="0.2">
      <c r="A4194" s="167">
        <v>2</v>
      </c>
      <c r="B4194" s="647">
        <v>0</v>
      </c>
      <c r="C4194" s="647">
        <v>4</v>
      </c>
      <c r="D4194" s="647">
        <v>4</v>
      </c>
      <c r="E4194" s="163" t="s">
        <v>3862</v>
      </c>
      <c r="F4194" s="593" t="s">
        <v>4675</v>
      </c>
      <c r="G4194" s="143"/>
      <c r="H4194" s="166">
        <v>42290000</v>
      </c>
      <c r="I4194" s="180" t="s">
        <v>2401</v>
      </c>
      <c r="J4194" s="169"/>
      <c r="K4194" s="169"/>
      <c r="L4194" s="169"/>
      <c r="M4194" s="146"/>
      <c r="N4194" s="184"/>
      <c r="O4194" s="169"/>
      <c r="P4194" s="146"/>
      <c r="Q4194" s="146">
        <f t="shared" si="83"/>
        <v>0</v>
      </c>
      <c r="R4194" s="182" t="s">
        <v>4741</v>
      </c>
      <c r="S4194" s="226"/>
      <c r="T4194" s="676" t="s">
        <v>4687</v>
      </c>
      <c r="U4194" s="170"/>
      <c r="V4194" s="170"/>
      <c r="W4194" s="170"/>
      <c r="X4194" s="117"/>
      <c r="Y4194" s="171"/>
      <c r="Z4194" s="171"/>
      <c r="AA4194" s="171"/>
      <c r="AB4194" s="171"/>
      <c r="AC4194" s="171"/>
      <c r="AD4194" s="171"/>
      <c r="AE4194" s="171"/>
      <c r="AF4194" s="171"/>
      <c r="AG4194" s="171"/>
      <c r="AH4194" s="171"/>
      <c r="AI4194" s="171"/>
    </row>
    <row r="4195" spans="1:35" s="172" customFormat="1" ht="24" hidden="1" x14ac:dyDescent="0.2">
      <c r="A4195" s="167">
        <v>2</v>
      </c>
      <c r="B4195" s="647">
        <v>0</v>
      </c>
      <c r="C4195" s="647">
        <v>4</v>
      </c>
      <c r="D4195" s="647">
        <v>4</v>
      </c>
      <c r="E4195" s="163" t="s">
        <v>3862</v>
      </c>
      <c r="F4195" s="593" t="s">
        <v>4675</v>
      </c>
      <c r="G4195" s="143"/>
      <c r="H4195" s="166">
        <v>42290000</v>
      </c>
      <c r="I4195" s="180" t="s">
        <v>2402</v>
      </c>
      <c r="J4195" s="169"/>
      <c r="K4195" s="169"/>
      <c r="L4195" s="169"/>
      <c r="M4195" s="146"/>
      <c r="N4195" s="184"/>
      <c r="O4195" s="169"/>
      <c r="P4195" s="146"/>
      <c r="Q4195" s="146">
        <f t="shared" si="83"/>
        <v>0</v>
      </c>
      <c r="R4195" s="182" t="s">
        <v>4741</v>
      </c>
      <c r="S4195" s="226"/>
      <c r="T4195" s="676" t="s">
        <v>4687</v>
      </c>
      <c r="U4195" s="170"/>
      <c r="V4195" s="170"/>
      <c r="W4195" s="170"/>
      <c r="X4195" s="117"/>
      <c r="Y4195" s="171"/>
      <c r="Z4195" s="171"/>
      <c r="AA4195" s="171"/>
      <c r="AB4195" s="171"/>
      <c r="AC4195" s="171"/>
      <c r="AD4195" s="171"/>
      <c r="AE4195" s="171"/>
      <c r="AF4195" s="171"/>
      <c r="AG4195" s="171"/>
      <c r="AH4195" s="171"/>
      <c r="AI4195" s="171"/>
    </row>
    <row r="4196" spans="1:35" s="172" customFormat="1" ht="24" hidden="1" x14ac:dyDescent="0.2">
      <c r="A4196" s="167">
        <v>2</v>
      </c>
      <c r="B4196" s="647">
        <v>0</v>
      </c>
      <c r="C4196" s="647">
        <v>4</v>
      </c>
      <c r="D4196" s="647">
        <v>4</v>
      </c>
      <c r="E4196" s="163" t="s">
        <v>3862</v>
      </c>
      <c r="F4196" s="593" t="s">
        <v>4675</v>
      </c>
      <c r="G4196" s="143"/>
      <c r="H4196" s="166">
        <v>42290000</v>
      </c>
      <c r="I4196" s="180" t="s">
        <v>2403</v>
      </c>
      <c r="J4196" s="169"/>
      <c r="K4196" s="169"/>
      <c r="L4196" s="169"/>
      <c r="M4196" s="146"/>
      <c r="N4196" s="184"/>
      <c r="O4196" s="169"/>
      <c r="P4196" s="146"/>
      <c r="Q4196" s="146">
        <f t="shared" si="83"/>
        <v>0</v>
      </c>
      <c r="R4196" s="182" t="s">
        <v>4741</v>
      </c>
      <c r="S4196" s="226"/>
      <c r="T4196" s="676" t="s">
        <v>4687</v>
      </c>
      <c r="U4196" s="170"/>
      <c r="V4196" s="170"/>
      <c r="W4196" s="170"/>
      <c r="X4196" s="117"/>
      <c r="Y4196" s="171"/>
      <c r="Z4196" s="171"/>
      <c r="AA4196" s="171"/>
      <c r="AB4196" s="171"/>
      <c r="AC4196" s="171"/>
      <c r="AD4196" s="171"/>
      <c r="AE4196" s="171"/>
      <c r="AF4196" s="171"/>
      <c r="AG4196" s="171"/>
      <c r="AH4196" s="171"/>
      <c r="AI4196" s="171"/>
    </row>
    <row r="4197" spans="1:35" s="172" customFormat="1" ht="24" hidden="1" x14ac:dyDescent="0.2">
      <c r="A4197" s="167">
        <v>2</v>
      </c>
      <c r="B4197" s="647">
        <v>0</v>
      </c>
      <c r="C4197" s="647">
        <v>4</v>
      </c>
      <c r="D4197" s="647">
        <v>4</v>
      </c>
      <c r="E4197" s="163" t="s">
        <v>3862</v>
      </c>
      <c r="F4197" s="593" t="s">
        <v>4675</v>
      </c>
      <c r="G4197" s="143"/>
      <c r="H4197" s="166">
        <v>42290000</v>
      </c>
      <c r="I4197" s="180" t="s">
        <v>2404</v>
      </c>
      <c r="J4197" s="169"/>
      <c r="K4197" s="169"/>
      <c r="L4197" s="169"/>
      <c r="M4197" s="146"/>
      <c r="N4197" s="184"/>
      <c r="O4197" s="169"/>
      <c r="P4197" s="146"/>
      <c r="Q4197" s="146">
        <f t="shared" si="83"/>
        <v>0</v>
      </c>
      <c r="R4197" s="182" t="s">
        <v>4741</v>
      </c>
      <c r="S4197" s="226"/>
      <c r="T4197" s="676" t="s">
        <v>4687</v>
      </c>
      <c r="U4197" s="170"/>
      <c r="V4197" s="170"/>
      <c r="W4197" s="170"/>
      <c r="X4197" s="117"/>
      <c r="Y4197" s="171"/>
      <c r="Z4197" s="171"/>
      <c r="AA4197" s="171"/>
      <c r="AB4197" s="171"/>
      <c r="AC4197" s="171"/>
      <c r="AD4197" s="171"/>
      <c r="AE4197" s="171"/>
      <c r="AF4197" s="171"/>
      <c r="AG4197" s="171"/>
      <c r="AH4197" s="171"/>
      <c r="AI4197" s="171"/>
    </row>
    <row r="4198" spans="1:35" s="172" customFormat="1" ht="24" hidden="1" x14ac:dyDescent="0.2">
      <c r="A4198" s="167">
        <v>2</v>
      </c>
      <c r="B4198" s="647">
        <v>0</v>
      </c>
      <c r="C4198" s="647">
        <v>4</v>
      </c>
      <c r="D4198" s="647">
        <v>4</v>
      </c>
      <c r="E4198" s="163" t="s">
        <v>3862</v>
      </c>
      <c r="F4198" s="593" t="s">
        <v>4675</v>
      </c>
      <c r="G4198" s="143"/>
      <c r="H4198" s="166">
        <v>42290000</v>
      </c>
      <c r="I4198" s="180" t="s">
        <v>2405</v>
      </c>
      <c r="J4198" s="169"/>
      <c r="K4198" s="169"/>
      <c r="L4198" s="169"/>
      <c r="M4198" s="146"/>
      <c r="N4198" s="184"/>
      <c r="O4198" s="169"/>
      <c r="P4198" s="146"/>
      <c r="Q4198" s="146">
        <f t="shared" si="83"/>
        <v>0</v>
      </c>
      <c r="R4198" s="182" t="s">
        <v>4741</v>
      </c>
      <c r="S4198" s="226"/>
      <c r="T4198" s="676" t="s">
        <v>4687</v>
      </c>
      <c r="U4198" s="170"/>
      <c r="V4198" s="170"/>
      <c r="W4198" s="170"/>
      <c r="X4198" s="117"/>
      <c r="Y4198" s="171"/>
      <c r="Z4198" s="171"/>
      <c r="AA4198" s="171"/>
      <c r="AB4198" s="171"/>
      <c r="AC4198" s="171"/>
      <c r="AD4198" s="171"/>
      <c r="AE4198" s="171"/>
      <c r="AF4198" s="171"/>
      <c r="AG4198" s="171"/>
      <c r="AH4198" s="171"/>
      <c r="AI4198" s="171"/>
    </row>
    <row r="4199" spans="1:35" s="172" customFormat="1" ht="24" hidden="1" x14ac:dyDescent="0.2">
      <c r="A4199" s="167">
        <v>2</v>
      </c>
      <c r="B4199" s="647">
        <v>0</v>
      </c>
      <c r="C4199" s="647">
        <v>4</v>
      </c>
      <c r="D4199" s="647">
        <v>4</v>
      </c>
      <c r="E4199" s="163" t="s">
        <v>3862</v>
      </c>
      <c r="F4199" s="593" t="s">
        <v>4675</v>
      </c>
      <c r="G4199" s="143"/>
      <c r="H4199" s="166">
        <v>42290000</v>
      </c>
      <c r="I4199" s="180" t="s">
        <v>2406</v>
      </c>
      <c r="J4199" s="169"/>
      <c r="K4199" s="169"/>
      <c r="L4199" s="169"/>
      <c r="M4199" s="146"/>
      <c r="N4199" s="184"/>
      <c r="O4199" s="169"/>
      <c r="P4199" s="146"/>
      <c r="Q4199" s="146">
        <f t="shared" si="83"/>
        <v>0</v>
      </c>
      <c r="R4199" s="182" t="s">
        <v>4741</v>
      </c>
      <c r="S4199" s="226"/>
      <c r="T4199" s="676" t="s">
        <v>4687</v>
      </c>
      <c r="U4199" s="170"/>
      <c r="V4199" s="170"/>
      <c r="W4199" s="170"/>
      <c r="X4199" s="117"/>
      <c r="Y4199" s="171"/>
      <c r="Z4199" s="171"/>
      <c r="AA4199" s="171"/>
      <c r="AB4199" s="171"/>
      <c r="AC4199" s="171"/>
      <c r="AD4199" s="171"/>
      <c r="AE4199" s="171"/>
      <c r="AF4199" s="171"/>
      <c r="AG4199" s="171"/>
      <c r="AH4199" s="171"/>
      <c r="AI4199" s="171"/>
    </row>
    <row r="4200" spans="1:35" s="172" customFormat="1" ht="24" hidden="1" x14ac:dyDescent="0.2">
      <c r="A4200" s="167">
        <v>2</v>
      </c>
      <c r="B4200" s="647">
        <v>0</v>
      </c>
      <c r="C4200" s="647">
        <v>4</v>
      </c>
      <c r="D4200" s="647">
        <v>4</v>
      </c>
      <c r="E4200" s="163" t="s">
        <v>3862</v>
      </c>
      <c r="F4200" s="593" t="s">
        <v>4675</v>
      </c>
      <c r="G4200" s="143"/>
      <c r="H4200" s="166">
        <v>42290000</v>
      </c>
      <c r="I4200" s="180" t="s">
        <v>2407</v>
      </c>
      <c r="J4200" s="169"/>
      <c r="K4200" s="169"/>
      <c r="L4200" s="169"/>
      <c r="M4200" s="146"/>
      <c r="N4200" s="184"/>
      <c r="O4200" s="169"/>
      <c r="P4200" s="146"/>
      <c r="Q4200" s="146">
        <f t="shared" si="83"/>
        <v>0</v>
      </c>
      <c r="R4200" s="182" t="s">
        <v>4741</v>
      </c>
      <c r="S4200" s="226"/>
      <c r="T4200" s="676" t="s">
        <v>4687</v>
      </c>
      <c r="U4200" s="170"/>
      <c r="V4200" s="170"/>
      <c r="W4200" s="170"/>
      <c r="X4200" s="117"/>
      <c r="Y4200" s="171"/>
      <c r="Z4200" s="171"/>
      <c r="AA4200" s="171"/>
      <c r="AB4200" s="171"/>
      <c r="AC4200" s="171"/>
      <c r="AD4200" s="171"/>
      <c r="AE4200" s="171"/>
      <c r="AF4200" s="171"/>
      <c r="AG4200" s="171"/>
      <c r="AH4200" s="171"/>
      <c r="AI4200" s="171"/>
    </row>
    <row r="4201" spans="1:35" s="172" customFormat="1" ht="24" hidden="1" x14ac:dyDescent="0.2">
      <c r="A4201" s="167">
        <v>2</v>
      </c>
      <c r="B4201" s="647">
        <v>0</v>
      </c>
      <c r="C4201" s="647">
        <v>4</v>
      </c>
      <c r="D4201" s="647">
        <v>4</v>
      </c>
      <c r="E4201" s="163" t="s">
        <v>3862</v>
      </c>
      <c r="F4201" s="593" t="s">
        <v>4675</v>
      </c>
      <c r="G4201" s="143"/>
      <c r="H4201" s="166">
        <v>42290000</v>
      </c>
      <c r="I4201" s="180" t="s">
        <v>2408</v>
      </c>
      <c r="J4201" s="169"/>
      <c r="K4201" s="169"/>
      <c r="L4201" s="169"/>
      <c r="M4201" s="146"/>
      <c r="N4201" s="184"/>
      <c r="O4201" s="169"/>
      <c r="P4201" s="146"/>
      <c r="Q4201" s="146">
        <f t="shared" si="83"/>
        <v>0</v>
      </c>
      <c r="R4201" s="182" t="s">
        <v>4741</v>
      </c>
      <c r="S4201" s="226"/>
      <c r="T4201" s="676" t="s">
        <v>4687</v>
      </c>
      <c r="U4201" s="170"/>
      <c r="V4201" s="170"/>
      <c r="W4201" s="170"/>
      <c r="X4201" s="117"/>
      <c r="Y4201" s="171"/>
      <c r="Z4201" s="171"/>
      <c r="AA4201" s="171"/>
      <c r="AB4201" s="171"/>
      <c r="AC4201" s="171"/>
      <c r="AD4201" s="171"/>
      <c r="AE4201" s="171"/>
      <c r="AF4201" s="171"/>
      <c r="AG4201" s="171"/>
      <c r="AH4201" s="171"/>
      <c r="AI4201" s="171"/>
    </row>
    <row r="4202" spans="1:35" s="172" customFormat="1" ht="24" hidden="1" x14ac:dyDescent="0.2">
      <c r="A4202" s="167">
        <v>2</v>
      </c>
      <c r="B4202" s="647">
        <v>0</v>
      </c>
      <c r="C4202" s="647">
        <v>4</v>
      </c>
      <c r="D4202" s="647">
        <v>4</v>
      </c>
      <c r="E4202" s="163" t="s">
        <v>3862</v>
      </c>
      <c r="F4202" s="593" t="s">
        <v>4675</v>
      </c>
      <c r="G4202" s="143"/>
      <c r="H4202" s="166">
        <v>42290000</v>
      </c>
      <c r="I4202" s="180" t="s">
        <v>2409</v>
      </c>
      <c r="J4202" s="169"/>
      <c r="K4202" s="169"/>
      <c r="L4202" s="169"/>
      <c r="M4202" s="146"/>
      <c r="N4202" s="184"/>
      <c r="O4202" s="169"/>
      <c r="P4202" s="146"/>
      <c r="Q4202" s="146">
        <f t="shared" si="83"/>
        <v>0</v>
      </c>
      <c r="R4202" s="182" t="s">
        <v>4741</v>
      </c>
      <c r="S4202" s="226"/>
      <c r="T4202" s="676" t="s">
        <v>4687</v>
      </c>
      <c r="U4202" s="170"/>
      <c r="V4202" s="170"/>
      <c r="W4202" s="170"/>
      <c r="X4202" s="117"/>
      <c r="Y4202" s="171"/>
      <c r="Z4202" s="171"/>
      <c r="AA4202" s="171"/>
      <c r="AB4202" s="171"/>
      <c r="AC4202" s="171"/>
      <c r="AD4202" s="171"/>
      <c r="AE4202" s="171"/>
      <c r="AF4202" s="171"/>
      <c r="AG4202" s="171"/>
      <c r="AH4202" s="171"/>
      <c r="AI4202" s="171"/>
    </row>
    <row r="4203" spans="1:35" s="172" customFormat="1" ht="24" hidden="1" x14ac:dyDescent="0.2">
      <c r="A4203" s="167">
        <v>2</v>
      </c>
      <c r="B4203" s="647">
        <v>0</v>
      </c>
      <c r="C4203" s="647">
        <v>4</v>
      </c>
      <c r="D4203" s="647">
        <v>4</v>
      </c>
      <c r="E4203" s="163" t="s">
        <v>3862</v>
      </c>
      <c r="F4203" s="593" t="s">
        <v>4675</v>
      </c>
      <c r="G4203" s="143"/>
      <c r="H4203" s="166">
        <v>42290000</v>
      </c>
      <c r="I4203" s="180" t="s">
        <v>2410</v>
      </c>
      <c r="J4203" s="169"/>
      <c r="K4203" s="169"/>
      <c r="L4203" s="169"/>
      <c r="M4203" s="146"/>
      <c r="N4203" s="184"/>
      <c r="O4203" s="169"/>
      <c r="P4203" s="146"/>
      <c r="Q4203" s="146">
        <f t="shared" si="83"/>
        <v>0</v>
      </c>
      <c r="R4203" s="182" t="s">
        <v>4741</v>
      </c>
      <c r="S4203" s="226"/>
      <c r="T4203" s="676" t="s">
        <v>4687</v>
      </c>
      <c r="U4203" s="170"/>
      <c r="V4203" s="170"/>
      <c r="W4203" s="170"/>
      <c r="X4203" s="117"/>
      <c r="Y4203" s="171"/>
      <c r="Z4203" s="171"/>
      <c r="AA4203" s="171"/>
      <c r="AB4203" s="171"/>
      <c r="AC4203" s="171"/>
      <c r="AD4203" s="171"/>
      <c r="AE4203" s="171"/>
      <c r="AF4203" s="171"/>
      <c r="AG4203" s="171"/>
      <c r="AH4203" s="171"/>
      <c r="AI4203" s="171"/>
    </row>
    <row r="4204" spans="1:35" s="172" customFormat="1" ht="24" hidden="1" x14ac:dyDescent="0.2">
      <c r="A4204" s="167">
        <v>2</v>
      </c>
      <c r="B4204" s="647">
        <v>0</v>
      </c>
      <c r="C4204" s="647">
        <v>4</v>
      </c>
      <c r="D4204" s="647">
        <v>4</v>
      </c>
      <c r="E4204" s="163" t="s">
        <v>3862</v>
      </c>
      <c r="F4204" s="593" t="s">
        <v>4675</v>
      </c>
      <c r="G4204" s="143"/>
      <c r="H4204" s="166">
        <v>42290000</v>
      </c>
      <c r="I4204" s="180" t="s">
        <v>2411</v>
      </c>
      <c r="J4204" s="169"/>
      <c r="K4204" s="169"/>
      <c r="L4204" s="169"/>
      <c r="M4204" s="146"/>
      <c r="N4204" s="184"/>
      <c r="O4204" s="169"/>
      <c r="P4204" s="146"/>
      <c r="Q4204" s="146">
        <f t="shared" si="83"/>
        <v>0</v>
      </c>
      <c r="R4204" s="182" t="s">
        <v>4741</v>
      </c>
      <c r="S4204" s="226"/>
      <c r="T4204" s="676" t="s">
        <v>4687</v>
      </c>
      <c r="U4204" s="170"/>
      <c r="V4204" s="170"/>
      <c r="W4204" s="170"/>
      <c r="X4204" s="117"/>
      <c r="Y4204" s="171"/>
      <c r="Z4204" s="171"/>
      <c r="AA4204" s="171"/>
      <c r="AB4204" s="171"/>
      <c r="AC4204" s="171"/>
      <c r="AD4204" s="171"/>
      <c r="AE4204" s="171"/>
      <c r="AF4204" s="171"/>
      <c r="AG4204" s="171"/>
      <c r="AH4204" s="171"/>
      <c r="AI4204" s="171"/>
    </row>
    <row r="4205" spans="1:35" s="172" customFormat="1" ht="24" hidden="1" x14ac:dyDescent="0.2">
      <c r="A4205" s="167">
        <v>2</v>
      </c>
      <c r="B4205" s="647">
        <v>0</v>
      </c>
      <c r="C4205" s="647">
        <v>4</v>
      </c>
      <c r="D4205" s="647">
        <v>4</v>
      </c>
      <c r="E4205" s="163" t="s">
        <v>3862</v>
      </c>
      <c r="F4205" s="593" t="s">
        <v>4675</v>
      </c>
      <c r="G4205" s="143"/>
      <c r="H4205" s="166">
        <v>42290000</v>
      </c>
      <c r="I4205" s="180" t="s">
        <v>2412</v>
      </c>
      <c r="J4205" s="169"/>
      <c r="K4205" s="169"/>
      <c r="L4205" s="169"/>
      <c r="M4205" s="146"/>
      <c r="N4205" s="184"/>
      <c r="O4205" s="169"/>
      <c r="P4205" s="146"/>
      <c r="Q4205" s="146">
        <f t="shared" si="83"/>
        <v>0</v>
      </c>
      <c r="R4205" s="182" t="s">
        <v>4741</v>
      </c>
      <c r="S4205" s="226"/>
      <c r="T4205" s="676" t="s">
        <v>4687</v>
      </c>
      <c r="U4205" s="170"/>
      <c r="V4205" s="170"/>
      <c r="W4205" s="170"/>
      <c r="X4205" s="117"/>
      <c r="Y4205" s="171"/>
      <c r="Z4205" s="171"/>
      <c r="AA4205" s="171"/>
      <c r="AB4205" s="171"/>
      <c r="AC4205" s="171"/>
      <c r="AD4205" s="171"/>
      <c r="AE4205" s="171"/>
      <c r="AF4205" s="171"/>
      <c r="AG4205" s="171"/>
      <c r="AH4205" s="171"/>
      <c r="AI4205" s="171"/>
    </row>
    <row r="4206" spans="1:35" s="172" customFormat="1" ht="24" hidden="1" x14ac:dyDescent="0.2">
      <c r="A4206" s="167">
        <v>2</v>
      </c>
      <c r="B4206" s="647">
        <v>0</v>
      </c>
      <c r="C4206" s="647">
        <v>4</v>
      </c>
      <c r="D4206" s="647">
        <v>4</v>
      </c>
      <c r="E4206" s="163" t="s">
        <v>3862</v>
      </c>
      <c r="F4206" s="593" t="s">
        <v>4675</v>
      </c>
      <c r="G4206" s="143"/>
      <c r="H4206" s="166">
        <v>42290000</v>
      </c>
      <c r="I4206" s="180" t="s">
        <v>2413</v>
      </c>
      <c r="J4206" s="169"/>
      <c r="K4206" s="169"/>
      <c r="L4206" s="169"/>
      <c r="M4206" s="146"/>
      <c r="N4206" s="184"/>
      <c r="O4206" s="169"/>
      <c r="P4206" s="146"/>
      <c r="Q4206" s="146">
        <f t="shared" si="83"/>
        <v>0</v>
      </c>
      <c r="R4206" s="182" t="s">
        <v>4741</v>
      </c>
      <c r="S4206" s="226"/>
      <c r="T4206" s="676" t="s">
        <v>4687</v>
      </c>
      <c r="U4206" s="170"/>
      <c r="V4206" s="170"/>
      <c r="W4206" s="170"/>
      <c r="X4206" s="117"/>
      <c r="Y4206" s="171"/>
      <c r="Z4206" s="171"/>
      <c r="AA4206" s="171"/>
      <c r="AB4206" s="171"/>
      <c r="AC4206" s="171"/>
      <c r="AD4206" s="171"/>
      <c r="AE4206" s="171"/>
      <c r="AF4206" s="171"/>
      <c r="AG4206" s="171"/>
      <c r="AH4206" s="171"/>
      <c r="AI4206" s="171"/>
    </row>
    <row r="4207" spans="1:35" s="172" customFormat="1" ht="24" hidden="1" x14ac:dyDescent="0.2">
      <c r="A4207" s="167">
        <v>2</v>
      </c>
      <c r="B4207" s="647">
        <v>0</v>
      </c>
      <c r="C4207" s="647">
        <v>4</v>
      </c>
      <c r="D4207" s="647">
        <v>4</v>
      </c>
      <c r="E4207" s="163" t="s">
        <v>3862</v>
      </c>
      <c r="F4207" s="593" t="s">
        <v>4675</v>
      </c>
      <c r="G4207" s="143"/>
      <c r="H4207" s="166">
        <v>42290000</v>
      </c>
      <c r="I4207" s="180" t="s">
        <v>2414</v>
      </c>
      <c r="J4207" s="169"/>
      <c r="K4207" s="169"/>
      <c r="L4207" s="169"/>
      <c r="M4207" s="146"/>
      <c r="N4207" s="184"/>
      <c r="O4207" s="169"/>
      <c r="P4207" s="146"/>
      <c r="Q4207" s="146">
        <f t="shared" si="83"/>
        <v>0</v>
      </c>
      <c r="R4207" s="182" t="s">
        <v>4741</v>
      </c>
      <c r="S4207" s="226"/>
      <c r="T4207" s="676" t="s">
        <v>4687</v>
      </c>
      <c r="U4207" s="170"/>
      <c r="V4207" s="170"/>
      <c r="W4207" s="170"/>
      <c r="X4207" s="117"/>
      <c r="Y4207" s="171"/>
      <c r="Z4207" s="171"/>
      <c r="AA4207" s="171"/>
      <c r="AB4207" s="171"/>
      <c r="AC4207" s="171"/>
      <c r="AD4207" s="171"/>
      <c r="AE4207" s="171"/>
      <c r="AF4207" s="171"/>
      <c r="AG4207" s="171"/>
      <c r="AH4207" s="171"/>
      <c r="AI4207" s="171"/>
    </row>
    <row r="4208" spans="1:35" s="172" customFormat="1" ht="24" hidden="1" x14ac:dyDescent="0.2">
      <c r="A4208" s="167">
        <v>2</v>
      </c>
      <c r="B4208" s="647">
        <v>0</v>
      </c>
      <c r="C4208" s="647">
        <v>4</v>
      </c>
      <c r="D4208" s="647">
        <v>4</v>
      </c>
      <c r="E4208" s="163" t="s">
        <v>3862</v>
      </c>
      <c r="F4208" s="593" t="s">
        <v>4675</v>
      </c>
      <c r="G4208" s="143"/>
      <c r="H4208" s="166">
        <v>42290000</v>
      </c>
      <c r="I4208" s="180" t="s">
        <v>2415</v>
      </c>
      <c r="J4208" s="169"/>
      <c r="K4208" s="169"/>
      <c r="L4208" s="169"/>
      <c r="M4208" s="146"/>
      <c r="N4208" s="184"/>
      <c r="O4208" s="169"/>
      <c r="P4208" s="146"/>
      <c r="Q4208" s="146">
        <f t="shared" si="83"/>
        <v>0</v>
      </c>
      <c r="R4208" s="182" t="s">
        <v>4741</v>
      </c>
      <c r="S4208" s="226"/>
      <c r="T4208" s="676" t="s">
        <v>4687</v>
      </c>
      <c r="U4208" s="170"/>
      <c r="V4208" s="170"/>
      <c r="W4208" s="170"/>
      <c r="X4208" s="117"/>
      <c r="Y4208" s="171"/>
      <c r="Z4208" s="171"/>
      <c r="AA4208" s="171"/>
      <c r="AB4208" s="171"/>
      <c r="AC4208" s="171"/>
      <c r="AD4208" s="171"/>
      <c r="AE4208" s="171"/>
      <c r="AF4208" s="171"/>
      <c r="AG4208" s="171"/>
      <c r="AH4208" s="171"/>
      <c r="AI4208" s="171"/>
    </row>
    <row r="4209" spans="1:35" s="172" customFormat="1" ht="24" hidden="1" x14ac:dyDescent="0.2">
      <c r="A4209" s="167">
        <v>2</v>
      </c>
      <c r="B4209" s="647">
        <v>0</v>
      </c>
      <c r="C4209" s="647">
        <v>4</v>
      </c>
      <c r="D4209" s="647">
        <v>4</v>
      </c>
      <c r="E4209" s="163" t="s">
        <v>3862</v>
      </c>
      <c r="F4209" s="593" t="s">
        <v>4675</v>
      </c>
      <c r="G4209" s="143"/>
      <c r="H4209" s="166">
        <v>42290000</v>
      </c>
      <c r="I4209" s="180" t="s">
        <v>2416</v>
      </c>
      <c r="J4209" s="169"/>
      <c r="K4209" s="169"/>
      <c r="L4209" s="169"/>
      <c r="M4209" s="146"/>
      <c r="N4209" s="184"/>
      <c r="O4209" s="169"/>
      <c r="P4209" s="146"/>
      <c r="Q4209" s="146">
        <f t="shared" si="83"/>
        <v>0</v>
      </c>
      <c r="R4209" s="182" t="s">
        <v>4741</v>
      </c>
      <c r="S4209" s="226"/>
      <c r="T4209" s="676" t="s">
        <v>4687</v>
      </c>
      <c r="U4209" s="170"/>
      <c r="V4209" s="170"/>
      <c r="W4209" s="170"/>
      <c r="X4209" s="117"/>
      <c r="Y4209" s="171"/>
      <c r="Z4209" s="171"/>
      <c r="AA4209" s="171"/>
      <c r="AB4209" s="171"/>
      <c r="AC4209" s="171"/>
      <c r="AD4209" s="171"/>
      <c r="AE4209" s="171"/>
      <c r="AF4209" s="171"/>
      <c r="AG4209" s="171"/>
      <c r="AH4209" s="171"/>
      <c r="AI4209" s="171"/>
    </row>
    <row r="4210" spans="1:35" s="172" customFormat="1" ht="24" hidden="1" x14ac:dyDescent="0.2">
      <c r="A4210" s="167">
        <v>2</v>
      </c>
      <c r="B4210" s="647">
        <v>0</v>
      </c>
      <c r="C4210" s="647">
        <v>4</v>
      </c>
      <c r="D4210" s="647">
        <v>4</v>
      </c>
      <c r="E4210" s="163" t="s">
        <v>3862</v>
      </c>
      <c r="F4210" s="593" t="s">
        <v>4675</v>
      </c>
      <c r="G4210" s="143"/>
      <c r="H4210" s="166">
        <v>42290000</v>
      </c>
      <c r="I4210" s="180" t="s">
        <v>2417</v>
      </c>
      <c r="J4210" s="169"/>
      <c r="K4210" s="169"/>
      <c r="L4210" s="169"/>
      <c r="M4210" s="146"/>
      <c r="N4210" s="184"/>
      <c r="O4210" s="169"/>
      <c r="P4210" s="146"/>
      <c r="Q4210" s="146">
        <f t="shared" si="83"/>
        <v>0</v>
      </c>
      <c r="R4210" s="182" t="s">
        <v>4741</v>
      </c>
      <c r="S4210" s="226"/>
      <c r="T4210" s="676" t="s">
        <v>4687</v>
      </c>
      <c r="U4210" s="170"/>
      <c r="V4210" s="170"/>
      <c r="W4210" s="170"/>
      <c r="X4210" s="117"/>
      <c r="Y4210" s="171"/>
      <c r="Z4210" s="171"/>
      <c r="AA4210" s="171"/>
      <c r="AB4210" s="171"/>
      <c r="AC4210" s="171"/>
      <c r="AD4210" s="171"/>
      <c r="AE4210" s="171"/>
      <c r="AF4210" s="171"/>
      <c r="AG4210" s="171"/>
      <c r="AH4210" s="171"/>
      <c r="AI4210" s="171"/>
    </row>
    <row r="4211" spans="1:35" s="172" customFormat="1" ht="24" hidden="1" x14ac:dyDescent="0.2">
      <c r="A4211" s="167">
        <v>2</v>
      </c>
      <c r="B4211" s="647">
        <v>0</v>
      </c>
      <c r="C4211" s="647">
        <v>4</v>
      </c>
      <c r="D4211" s="647">
        <v>4</v>
      </c>
      <c r="E4211" s="163" t="s">
        <v>3862</v>
      </c>
      <c r="F4211" s="593" t="s">
        <v>4675</v>
      </c>
      <c r="G4211" s="143"/>
      <c r="H4211" s="166">
        <v>42290000</v>
      </c>
      <c r="I4211" s="180" t="s">
        <v>2418</v>
      </c>
      <c r="J4211" s="169"/>
      <c r="K4211" s="169"/>
      <c r="L4211" s="169"/>
      <c r="M4211" s="146"/>
      <c r="N4211" s="184"/>
      <c r="O4211" s="169"/>
      <c r="P4211" s="146"/>
      <c r="Q4211" s="146">
        <f t="shared" si="83"/>
        <v>0</v>
      </c>
      <c r="R4211" s="182" t="s">
        <v>4741</v>
      </c>
      <c r="S4211" s="226"/>
      <c r="T4211" s="676" t="s">
        <v>4687</v>
      </c>
      <c r="U4211" s="170"/>
      <c r="V4211" s="170"/>
      <c r="W4211" s="170"/>
      <c r="X4211" s="117"/>
      <c r="Y4211" s="171"/>
      <c r="Z4211" s="171"/>
      <c r="AA4211" s="171"/>
      <c r="AB4211" s="171"/>
      <c r="AC4211" s="171"/>
      <c r="AD4211" s="171"/>
      <c r="AE4211" s="171"/>
      <c r="AF4211" s="171"/>
      <c r="AG4211" s="171"/>
      <c r="AH4211" s="171"/>
      <c r="AI4211" s="171"/>
    </row>
    <row r="4212" spans="1:35" s="172" customFormat="1" ht="24" hidden="1" x14ac:dyDescent="0.2">
      <c r="A4212" s="167">
        <v>2</v>
      </c>
      <c r="B4212" s="647">
        <v>0</v>
      </c>
      <c r="C4212" s="647">
        <v>4</v>
      </c>
      <c r="D4212" s="647">
        <v>4</v>
      </c>
      <c r="E4212" s="163" t="s">
        <v>3862</v>
      </c>
      <c r="F4212" s="593" t="s">
        <v>4675</v>
      </c>
      <c r="G4212" s="143"/>
      <c r="H4212" s="166">
        <v>42290000</v>
      </c>
      <c r="I4212" s="180" t="s">
        <v>2419</v>
      </c>
      <c r="J4212" s="169"/>
      <c r="K4212" s="169"/>
      <c r="L4212" s="169"/>
      <c r="M4212" s="146"/>
      <c r="N4212" s="184"/>
      <c r="O4212" s="169"/>
      <c r="P4212" s="146"/>
      <c r="Q4212" s="146">
        <f t="shared" si="83"/>
        <v>0</v>
      </c>
      <c r="R4212" s="182" t="s">
        <v>4741</v>
      </c>
      <c r="S4212" s="226"/>
      <c r="T4212" s="676" t="s">
        <v>4687</v>
      </c>
      <c r="U4212" s="170"/>
      <c r="V4212" s="170"/>
      <c r="W4212" s="170"/>
      <c r="X4212" s="117"/>
      <c r="Y4212" s="171"/>
      <c r="Z4212" s="171"/>
      <c r="AA4212" s="171"/>
      <c r="AB4212" s="171"/>
      <c r="AC4212" s="171"/>
      <c r="AD4212" s="171"/>
      <c r="AE4212" s="171"/>
      <c r="AF4212" s="171"/>
      <c r="AG4212" s="171"/>
      <c r="AH4212" s="171"/>
      <c r="AI4212" s="171"/>
    </row>
    <row r="4213" spans="1:35" s="172" customFormat="1" ht="24" hidden="1" x14ac:dyDescent="0.2">
      <c r="A4213" s="167">
        <v>2</v>
      </c>
      <c r="B4213" s="647">
        <v>0</v>
      </c>
      <c r="C4213" s="647">
        <v>4</v>
      </c>
      <c r="D4213" s="647">
        <v>4</v>
      </c>
      <c r="E4213" s="163" t="s">
        <v>3862</v>
      </c>
      <c r="F4213" s="593" t="s">
        <v>4675</v>
      </c>
      <c r="G4213" s="143"/>
      <c r="H4213" s="166">
        <v>42290000</v>
      </c>
      <c r="I4213" s="180" t="s">
        <v>2420</v>
      </c>
      <c r="J4213" s="169"/>
      <c r="K4213" s="169"/>
      <c r="L4213" s="169"/>
      <c r="M4213" s="146"/>
      <c r="N4213" s="184"/>
      <c r="O4213" s="169"/>
      <c r="P4213" s="146"/>
      <c r="Q4213" s="146">
        <f t="shared" si="83"/>
        <v>0</v>
      </c>
      <c r="R4213" s="182" t="s">
        <v>4741</v>
      </c>
      <c r="S4213" s="226"/>
      <c r="T4213" s="676" t="s">
        <v>4687</v>
      </c>
      <c r="U4213" s="170"/>
      <c r="V4213" s="170"/>
      <c r="W4213" s="170"/>
      <c r="X4213" s="117"/>
      <c r="Y4213" s="171"/>
      <c r="Z4213" s="171"/>
      <c r="AA4213" s="171"/>
      <c r="AB4213" s="171"/>
      <c r="AC4213" s="171"/>
      <c r="AD4213" s="171"/>
      <c r="AE4213" s="171"/>
      <c r="AF4213" s="171"/>
      <c r="AG4213" s="171"/>
      <c r="AH4213" s="171"/>
      <c r="AI4213" s="171"/>
    </row>
    <row r="4214" spans="1:35" s="172" customFormat="1" ht="24" hidden="1" x14ac:dyDescent="0.2">
      <c r="A4214" s="167">
        <v>2</v>
      </c>
      <c r="B4214" s="647">
        <v>0</v>
      </c>
      <c r="C4214" s="647">
        <v>4</v>
      </c>
      <c r="D4214" s="647">
        <v>4</v>
      </c>
      <c r="E4214" s="163" t="s">
        <v>3862</v>
      </c>
      <c r="F4214" s="593" t="s">
        <v>4675</v>
      </c>
      <c r="G4214" s="143"/>
      <c r="H4214" s="166">
        <v>42290000</v>
      </c>
      <c r="I4214" s="180" t="s">
        <v>2421</v>
      </c>
      <c r="J4214" s="169"/>
      <c r="K4214" s="169"/>
      <c r="L4214" s="169"/>
      <c r="M4214" s="146"/>
      <c r="N4214" s="184"/>
      <c r="O4214" s="169"/>
      <c r="P4214" s="146"/>
      <c r="Q4214" s="146">
        <f t="shared" si="83"/>
        <v>0</v>
      </c>
      <c r="R4214" s="182" t="s">
        <v>4741</v>
      </c>
      <c r="S4214" s="226"/>
      <c r="T4214" s="676" t="s">
        <v>4687</v>
      </c>
      <c r="U4214" s="170"/>
      <c r="V4214" s="170"/>
      <c r="W4214" s="170"/>
      <c r="X4214" s="117"/>
      <c r="Y4214" s="171"/>
      <c r="Z4214" s="171"/>
      <c r="AA4214" s="171"/>
      <c r="AB4214" s="171"/>
      <c r="AC4214" s="171"/>
      <c r="AD4214" s="171"/>
      <c r="AE4214" s="171"/>
      <c r="AF4214" s="171"/>
      <c r="AG4214" s="171"/>
      <c r="AH4214" s="171"/>
      <c r="AI4214" s="171"/>
    </row>
    <row r="4215" spans="1:35" s="172" customFormat="1" ht="24" hidden="1" x14ac:dyDescent="0.2">
      <c r="A4215" s="167">
        <v>2</v>
      </c>
      <c r="B4215" s="647">
        <v>0</v>
      </c>
      <c r="C4215" s="647">
        <v>4</v>
      </c>
      <c r="D4215" s="647">
        <v>4</v>
      </c>
      <c r="E4215" s="163" t="s">
        <v>3862</v>
      </c>
      <c r="F4215" s="593" t="s">
        <v>4675</v>
      </c>
      <c r="G4215" s="143"/>
      <c r="H4215" s="166">
        <v>42290000</v>
      </c>
      <c r="I4215" s="180" t="s">
        <v>2422</v>
      </c>
      <c r="J4215" s="169"/>
      <c r="K4215" s="169"/>
      <c r="L4215" s="169"/>
      <c r="M4215" s="146"/>
      <c r="N4215" s="184"/>
      <c r="O4215" s="169"/>
      <c r="P4215" s="146"/>
      <c r="Q4215" s="146">
        <f t="shared" si="83"/>
        <v>0</v>
      </c>
      <c r="R4215" s="182" t="s">
        <v>4741</v>
      </c>
      <c r="S4215" s="226"/>
      <c r="T4215" s="676" t="s">
        <v>4687</v>
      </c>
      <c r="U4215" s="170"/>
      <c r="V4215" s="170"/>
      <c r="W4215" s="170"/>
      <c r="X4215" s="117"/>
      <c r="Y4215" s="171"/>
      <c r="Z4215" s="171"/>
      <c r="AA4215" s="171"/>
      <c r="AB4215" s="171"/>
      <c r="AC4215" s="171"/>
      <c r="AD4215" s="171"/>
      <c r="AE4215" s="171"/>
      <c r="AF4215" s="171"/>
      <c r="AG4215" s="171"/>
      <c r="AH4215" s="171"/>
      <c r="AI4215" s="171"/>
    </row>
    <row r="4216" spans="1:35" s="172" customFormat="1" ht="24" hidden="1" x14ac:dyDescent="0.2">
      <c r="A4216" s="167">
        <v>2</v>
      </c>
      <c r="B4216" s="647">
        <v>0</v>
      </c>
      <c r="C4216" s="647">
        <v>4</v>
      </c>
      <c r="D4216" s="647">
        <v>4</v>
      </c>
      <c r="E4216" s="163" t="s">
        <v>3862</v>
      </c>
      <c r="F4216" s="593" t="s">
        <v>4675</v>
      </c>
      <c r="G4216" s="143"/>
      <c r="H4216" s="166">
        <v>42290000</v>
      </c>
      <c r="I4216" s="180" t="s">
        <v>2423</v>
      </c>
      <c r="J4216" s="169"/>
      <c r="K4216" s="169"/>
      <c r="L4216" s="169"/>
      <c r="M4216" s="146"/>
      <c r="N4216" s="184"/>
      <c r="O4216" s="169"/>
      <c r="P4216" s="146"/>
      <c r="Q4216" s="146">
        <f t="shared" si="83"/>
        <v>0</v>
      </c>
      <c r="R4216" s="182" t="s">
        <v>4741</v>
      </c>
      <c r="S4216" s="226"/>
      <c r="T4216" s="676" t="s">
        <v>4687</v>
      </c>
      <c r="U4216" s="170"/>
      <c r="V4216" s="170"/>
      <c r="W4216" s="170"/>
      <c r="X4216" s="117"/>
      <c r="Y4216" s="171"/>
      <c r="Z4216" s="171"/>
      <c r="AA4216" s="171"/>
      <c r="AB4216" s="171"/>
      <c r="AC4216" s="171"/>
      <c r="AD4216" s="171"/>
      <c r="AE4216" s="171"/>
      <c r="AF4216" s="171"/>
      <c r="AG4216" s="171"/>
      <c r="AH4216" s="171"/>
      <c r="AI4216" s="171"/>
    </row>
    <row r="4217" spans="1:35" s="172" customFormat="1" ht="24" hidden="1" x14ac:dyDescent="0.2">
      <c r="A4217" s="167">
        <v>2</v>
      </c>
      <c r="B4217" s="647">
        <v>0</v>
      </c>
      <c r="C4217" s="647">
        <v>4</v>
      </c>
      <c r="D4217" s="647">
        <v>4</v>
      </c>
      <c r="E4217" s="163" t="s">
        <v>3862</v>
      </c>
      <c r="F4217" s="593" t="s">
        <v>4675</v>
      </c>
      <c r="G4217" s="143"/>
      <c r="H4217" s="166">
        <v>42290000</v>
      </c>
      <c r="I4217" s="180" t="s">
        <v>2424</v>
      </c>
      <c r="J4217" s="169"/>
      <c r="K4217" s="169"/>
      <c r="L4217" s="169"/>
      <c r="M4217" s="146"/>
      <c r="N4217" s="184"/>
      <c r="O4217" s="169"/>
      <c r="P4217" s="146"/>
      <c r="Q4217" s="146">
        <f t="shared" si="83"/>
        <v>0</v>
      </c>
      <c r="R4217" s="182" t="s">
        <v>4741</v>
      </c>
      <c r="S4217" s="226"/>
      <c r="T4217" s="676" t="s">
        <v>4687</v>
      </c>
      <c r="U4217" s="170"/>
      <c r="V4217" s="170"/>
      <c r="W4217" s="170"/>
      <c r="X4217" s="117"/>
      <c r="Y4217" s="171"/>
      <c r="Z4217" s="171"/>
      <c r="AA4217" s="171"/>
      <c r="AB4217" s="171"/>
      <c r="AC4217" s="171"/>
      <c r="AD4217" s="171"/>
      <c r="AE4217" s="171"/>
      <c r="AF4217" s="171"/>
      <c r="AG4217" s="171"/>
      <c r="AH4217" s="171"/>
      <c r="AI4217" s="171"/>
    </row>
    <row r="4218" spans="1:35" s="172" customFormat="1" ht="24" hidden="1" x14ac:dyDescent="0.2">
      <c r="A4218" s="167">
        <v>2</v>
      </c>
      <c r="B4218" s="647">
        <v>0</v>
      </c>
      <c r="C4218" s="647">
        <v>4</v>
      </c>
      <c r="D4218" s="647">
        <v>4</v>
      </c>
      <c r="E4218" s="163" t="s">
        <v>3862</v>
      </c>
      <c r="F4218" s="593" t="s">
        <v>4675</v>
      </c>
      <c r="G4218" s="143"/>
      <c r="H4218" s="166">
        <v>42290000</v>
      </c>
      <c r="I4218" s="180" t="s">
        <v>2425</v>
      </c>
      <c r="J4218" s="169"/>
      <c r="K4218" s="169"/>
      <c r="L4218" s="169"/>
      <c r="M4218" s="146"/>
      <c r="N4218" s="184"/>
      <c r="O4218" s="169"/>
      <c r="P4218" s="146"/>
      <c r="Q4218" s="146">
        <f t="shared" si="83"/>
        <v>0</v>
      </c>
      <c r="R4218" s="182" t="s">
        <v>4741</v>
      </c>
      <c r="S4218" s="226"/>
      <c r="T4218" s="676" t="s">
        <v>4687</v>
      </c>
      <c r="U4218" s="170"/>
      <c r="V4218" s="170"/>
      <c r="W4218" s="170"/>
      <c r="X4218" s="117"/>
      <c r="Y4218" s="171"/>
      <c r="Z4218" s="171"/>
      <c r="AA4218" s="171"/>
      <c r="AB4218" s="171"/>
      <c r="AC4218" s="171"/>
      <c r="AD4218" s="171"/>
      <c r="AE4218" s="171"/>
      <c r="AF4218" s="171"/>
      <c r="AG4218" s="171"/>
      <c r="AH4218" s="171"/>
      <c r="AI4218" s="171"/>
    </row>
    <row r="4219" spans="1:35" s="172" customFormat="1" ht="24" hidden="1" x14ac:dyDescent="0.2">
      <c r="A4219" s="167">
        <v>2</v>
      </c>
      <c r="B4219" s="647">
        <v>0</v>
      </c>
      <c r="C4219" s="647">
        <v>4</v>
      </c>
      <c r="D4219" s="647">
        <v>4</v>
      </c>
      <c r="E4219" s="163" t="s">
        <v>3862</v>
      </c>
      <c r="F4219" s="593" t="s">
        <v>4675</v>
      </c>
      <c r="G4219" s="143"/>
      <c r="H4219" s="166">
        <v>42290000</v>
      </c>
      <c r="I4219" s="180" t="s">
        <v>3676</v>
      </c>
      <c r="J4219" s="169"/>
      <c r="K4219" s="169"/>
      <c r="L4219" s="169"/>
      <c r="M4219" s="146"/>
      <c r="N4219" s="184"/>
      <c r="O4219" s="169"/>
      <c r="P4219" s="146"/>
      <c r="Q4219" s="146">
        <f t="shared" si="83"/>
        <v>0</v>
      </c>
      <c r="R4219" s="182" t="s">
        <v>4741</v>
      </c>
      <c r="S4219" s="226"/>
      <c r="T4219" s="676" t="s">
        <v>4687</v>
      </c>
      <c r="U4219" s="170"/>
      <c r="V4219" s="170"/>
      <c r="W4219" s="170"/>
      <c r="X4219" s="117"/>
      <c r="Y4219" s="171"/>
      <c r="Z4219" s="171"/>
      <c r="AA4219" s="171"/>
      <c r="AB4219" s="171"/>
      <c r="AC4219" s="171"/>
      <c r="AD4219" s="171"/>
      <c r="AE4219" s="171"/>
      <c r="AF4219" s="171"/>
      <c r="AG4219" s="171"/>
      <c r="AH4219" s="171"/>
      <c r="AI4219" s="171"/>
    </row>
    <row r="4220" spans="1:35" s="172" customFormat="1" ht="24" hidden="1" x14ac:dyDescent="0.2">
      <c r="A4220" s="167">
        <v>2</v>
      </c>
      <c r="B4220" s="647">
        <v>0</v>
      </c>
      <c r="C4220" s="647">
        <v>4</v>
      </c>
      <c r="D4220" s="647">
        <v>4</v>
      </c>
      <c r="E4220" s="163" t="s">
        <v>3862</v>
      </c>
      <c r="F4220" s="593" t="s">
        <v>4675</v>
      </c>
      <c r="G4220" s="143"/>
      <c r="H4220" s="166">
        <v>42290000</v>
      </c>
      <c r="I4220" s="180" t="s">
        <v>3677</v>
      </c>
      <c r="J4220" s="169"/>
      <c r="K4220" s="169"/>
      <c r="L4220" s="169"/>
      <c r="M4220" s="146"/>
      <c r="N4220" s="184"/>
      <c r="O4220" s="169"/>
      <c r="P4220" s="146"/>
      <c r="Q4220" s="146">
        <f t="shared" si="83"/>
        <v>0</v>
      </c>
      <c r="R4220" s="182" t="s">
        <v>4741</v>
      </c>
      <c r="S4220" s="226"/>
      <c r="T4220" s="676" t="s">
        <v>4687</v>
      </c>
      <c r="U4220" s="170"/>
      <c r="V4220" s="170"/>
      <c r="W4220" s="170"/>
      <c r="X4220" s="117"/>
      <c r="Y4220" s="171"/>
      <c r="Z4220" s="171"/>
      <c r="AA4220" s="171"/>
      <c r="AB4220" s="171"/>
      <c r="AC4220" s="171"/>
      <c r="AD4220" s="171"/>
      <c r="AE4220" s="171"/>
      <c r="AF4220" s="171"/>
      <c r="AG4220" s="171"/>
      <c r="AH4220" s="171"/>
      <c r="AI4220" s="171"/>
    </row>
    <row r="4221" spans="1:35" s="172" customFormat="1" ht="24" hidden="1" x14ac:dyDescent="0.2">
      <c r="A4221" s="167">
        <v>2</v>
      </c>
      <c r="B4221" s="647">
        <v>0</v>
      </c>
      <c r="C4221" s="647">
        <v>4</v>
      </c>
      <c r="D4221" s="647">
        <v>4</v>
      </c>
      <c r="E4221" s="163" t="s">
        <v>3862</v>
      </c>
      <c r="F4221" s="593" t="s">
        <v>4675</v>
      </c>
      <c r="G4221" s="143"/>
      <c r="H4221" s="166">
        <v>42290000</v>
      </c>
      <c r="I4221" s="180" t="s">
        <v>3678</v>
      </c>
      <c r="J4221" s="169"/>
      <c r="K4221" s="169"/>
      <c r="L4221" s="169"/>
      <c r="M4221" s="146"/>
      <c r="N4221" s="184"/>
      <c r="O4221" s="169"/>
      <c r="P4221" s="146"/>
      <c r="Q4221" s="146">
        <f t="shared" ref="Q4221:Q4284" si="84">+P4221</f>
        <v>0</v>
      </c>
      <c r="R4221" s="182" t="s">
        <v>4741</v>
      </c>
      <c r="S4221" s="226"/>
      <c r="T4221" s="676" t="s">
        <v>4687</v>
      </c>
      <c r="U4221" s="170"/>
      <c r="V4221" s="170"/>
      <c r="W4221" s="170"/>
      <c r="X4221" s="117"/>
      <c r="Y4221" s="171"/>
      <c r="Z4221" s="171"/>
      <c r="AA4221" s="171"/>
      <c r="AB4221" s="171"/>
      <c r="AC4221" s="171"/>
      <c r="AD4221" s="171"/>
      <c r="AE4221" s="171"/>
      <c r="AF4221" s="171"/>
      <c r="AG4221" s="171"/>
      <c r="AH4221" s="171"/>
      <c r="AI4221" s="171"/>
    </row>
    <row r="4222" spans="1:35" s="172" customFormat="1" ht="24" hidden="1" x14ac:dyDescent="0.2">
      <c r="A4222" s="167">
        <v>2</v>
      </c>
      <c r="B4222" s="647">
        <v>0</v>
      </c>
      <c r="C4222" s="647">
        <v>4</v>
      </c>
      <c r="D4222" s="647">
        <v>4</v>
      </c>
      <c r="E4222" s="163" t="s">
        <v>3862</v>
      </c>
      <c r="F4222" s="593" t="s">
        <v>4675</v>
      </c>
      <c r="G4222" s="143"/>
      <c r="H4222" s="166">
        <v>42290000</v>
      </c>
      <c r="I4222" s="180" t="s">
        <v>3679</v>
      </c>
      <c r="J4222" s="169"/>
      <c r="K4222" s="169"/>
      <c r="L4222" s="169"/>
      <c r="M4222" s="146"/>
      <c r="N4222" s="184"/>
      <c r="O4222" s="169"/>
      <c r="P4222" s="146"/>
      <c r="Q4222" s="146">
        <f t="shared" si="84"/>
        <v>0</v>
      </c>
      <c r="R4222" s="182" t="s">
        <v>4741</v>
      </c>
      <c r="S4222" s="226"/>
      <c r="T4222" s="676" t="s">
        <v>4687</v>
      </c>
      <c r="U4222" s="170"/>
      <c r="V4222" s="170"/>
      <c r="W4222" s="170"/>
      <c r="X4222" s="117"/>
      <c r="Y4222" s="171"/>
      <c r="Z4222" s="171"/>
      <c r="AA4222" s="171"/>
      <c r="AB4222" s="171"/>
      <c r="AC4222" s="171"/>
      <c r="AD4222" s="171"/>
      <c r="AE4222" s="171"/>
      <c r="AF4222" s="171"/>
      <c r="AG4222" s="171"/>
      <c r="AH4222" s="171"/>
      <c r="AI4222" s="171"/>
    </row>
    <row r="4223" spans="1:35" s="172" customFormat="1" ht="24" hidden="1" x14ac:dyDescent="0.2">
      <c r="A4223" s="167">
        <v>2</v>
      </c>
      <c r="B4223" s="647">
        <v>0</v>
      </c>
      <c r="C4223" s="647">
        <v>4</v>
      </c>
      <c r="D4223" s="647">
        <v>4</v>
      </c>
      <c r="E4223" s="163" t="s">
        <v>3862</v>
      </c>
      <c r="F4223" s="593" t="s">
        <v>4675</v>
      </c>
      <c r="G4223" s="143"/>
      <c r="H4223" s="166">
        <v>42290000</v>
      </c>
      <c r="I4223" s="180" t="s">
        <v>3680</v>
      </c>
      <c r="J4223" s="169"/>
      <c r="K4223" s="169"/>
      <c r="L4223" s="169"/>
      <c r="M4223" s="146"/>
      <c r="N4223" s="184"/>
      <c r="O4223" s="169"/>
      <c r="P4223" s="146"/>
      <c r="Q4223" s="146">
        <f t="shared" si="84"/>
        <v>0</v>
      </c>
      <c r="R4223" s="182" t="s">
        <v>4741</v>
      </c>
      <c r="S4223" s="226"/>
      <c r="T4223" s="676" t="s">
        <v>4687</v>
      </c>
      <c r="U4223" s="170"/>
      <c r="V4223" s="170"/>
      <c r="W4223" s="170"/>
      <c r="X4223" s="117"/>
      <c r="Y4223" s="171"/>
      <c r="Z4223" s="171"/>
      <c r="AA4223" s="171"/>
      <c r="AB4223" s="171"/>
      <c r="AC4223" s="171"/>
      <c r="AD4223" s="171"/>
      <c r="AE4223" s="171"/>
      <c r="AF4223" s="171"/>
      <c r="AG4223" s="171"/>
      <c r="AH4223" s="171"/>
      <c r="AI4223" s="171"/>
    </row>
    <row r="4224" spans="1:35" s="172" customFormat="1" ht="24" hidden="1" x14ac:dyDescent="0.2">
      <c r="A4224" s="167">
        <v>2</v>
      </c>
      <c r="B4224" s="647">
        <v>0</v>
      </c>
      <c r="C4224" s="647">
        <v>4</v>
      </c>
      <c r="D4224" s="647">
        <v>4</v>
      </c>
      <c r="E4224" s="163" t="s">
        <v>3862</v>
      </c>
      <c r="F4224" s="593" t="s">
        <v>4675</v>
      </c>
      <c r="G4224" s="143"/>
      <c r="H4224" s="166">
        <v>42290000</v>
      </c>
      <c r="I4224" s="180" t="s">
        <v>3681</v>
      </c>
      <c r="J4224" s="169"/>
      <c r="K4224" s="169"/>
      <c r="L4224" s="169"/>
      <c r="M4224" s="146"/>
      <c r="N4224" s="184"/>
      <c r="O4224" s="169"/>
      <c r="P4224" s="146"/>
      <c r="Q4224" s="146">
        <f t="shared" si="84"/>
        <v>0</v>
      </c>
      <c r="R4224" s="182" t="s">
        <v>4741</v>
      </c>
      <c r="S4224" s="226"/>
      <c r="T4224" s="676" t="s">
        <v>4687</v>
      </c>
      <c r="U4224" s="170"/>
      <c r="V4224" s="170"/>
      <c r="W4224" s="170"/>
      <c r="X4224" s="117"/>
      <c r="Y4224" s="171"/>
      <c r="Z4224" s="171"/>
      <c r="AA4224" s="171"/>
      <c r="AB4224" s="171"/>
      <c r="AC4224" s="171"/>
      <c r="AD4224" s="171"/>
      <c r="AE4224" s="171"/>
      <c r="AF4224" s="171"/>
      <c r="AG4224" s="171"/>
      <c r="AH4224" s="171"/>
      <c r="AI4224" s="171"/>
    </row>
    <row r="4225" spans="1:35" s="172" customFormat="1" ht="24" hidden="1" x14ac:dyDescent="0.2">
      <c r="A4225" s="167">
        <v>2</v>
      </c>
      <c r="B4225" s="647">
        <v>0</v>
      </c>
      <c r="C4225" s="647">
        <v>4</v>
      </c>
      <c r="D4225" s="647">
        <v>4</v>
      </c>
      <c r="E4225" s="163" t="s">
        <v>3862</v>
      </c>
      <c r="F4225" s="593" t="s">
        <v>4675</v>
      </c>
      <c r="G4225" s="143"/>
      <c r="H4225" s="166">
        <v>42290000</v>
      </c>
      <c r="I4225" s="180" t="s">
        <v>3682</v>
      </c>
      <c r="J4225" s="169"/>
      <c r="K4225" s="169"/>
      <c r="L4225" s="169"/>
      <c r="M4225" s="146"/>
      <c r="N4225" s="184"/>
      <c r="O4225" s="169"/>
      <c r="P4225" s="146"/>
      <c r="Q4225" s="146">
        <f t="shared" si="84"/>
        <v>0</v>
      </c>
      <c r="R4225" s="182" t="s">
        <v>4741</v>
      </c>
      <c r="S4225" s="226"/>
      <c r="T4225" s="676" t="s">
        <v>4687</v>
      </c>
      <c r="U4225" s="170"/>
      <c r="V4225" s="170"/>
      <c r="W4225" s="170"/>
      <c r="X4225" s="117"/>
      <c r="Y4225" s="171"/>
      <c r="Z4225" s="171"/>
      <c r="AA4225" s="171"/>
      <c r="AB4225" s="171"/>
      <c r="AC4225" s="171"/>
      <c r="AD4225" s="171"/>
      <c r="AE4225" s="171"/>
      <c r="AF4225" s="171"/>
      <c r="AG4225" s="171"/>
      <c r="AH4225" s="171"/>
      <c r="AI4225" s="171"/>
    </row>
    <row r="4226" spans="1:35" s="172" customFormat="1" ht="24" hidden="1" x14ac:dyDescent="0.2">
      <c r="A4226" s="167">
        <v>2</v>
      </c>
      <c r="B4226" s="647">
        <v>0</v>
      </c>
      <c r="C4226" s="647">
        <v>4</v>
      </c>
      <c r="D4226" s="647">
        <v>4</v>
      </c>
      <c r="E4226" s="163" t="s">
        <v>3862</v>
      </c>
      <c r="F4226" s="593" t="s">
        <v>4675</v>
      </c>
      <c r="G4226" s="143"/>
      <c r="H4226" s="166">
        <v>42290000</v>
      </c>
      <c r="I4226" s="180" t="s">
        <v>3683</v>
      </c>
      <c r="J4226" s="169"/>
      <c r="K4226" s="169"/>
      <c r="L4226" s="169"/>
      <c r="M4226" s="146"/>
      <c r="N4226" s="184"/>
      <c r="O4226" s="169"/>
      <c r="P4226" s="146"/>
      <c r="Q4226" s="146">
        <f t="shared" si="84"/>
        <v>0</v>
      </c>
      <c r="R4226" s="182" t="s">
        <v>4741</v>
      </c>
      <c r="S4226" s="226"/>
      <c r="T4226" s="676" t="s">
        <v>4687</v>
      </c>
      <c r="U4226" s="170"/>
      <c r="V4226" s="170"/>
      <c r="W4226" s="170"/>
      <c r="X4226" s="117"/>
      <c r="Y4226" s="171"/>
      <c r="Z4226" s="171"/>
      <c r="AA4226" s="171"/>
      <c r="AB4226" s="171"/>
      <c r="AC4226" s="171"/>
      <c r="AD4226" s="171"/>
      <c r="AE4226" s="171"/>
      <c r="AF4226" s="171"/>
      <c r="AG4226" s="171"/>
      <c r="AH4226" s="171"/>
      <c r="AI4226" s="171"/>
    </row>
    <row r="4227" spans="1:35" s="172" customFormat="1" ht="24" hidden="1" x14ac:dyDescent="0.2">
      <c r="A4227" s="167">
        <v>2</v>
      </c>
      <c r="B4227" s="647">
        <v>0</v>
      </c>
      <c r="C4227" s="647">
        <v>4</v>
      </c>
      <c r="D4227" s="647">
        <v>4</v>
      </c>
      <c r="E4227" s="163" t="s">
        <v>3862</v>
      </c>
      <c r="F4227" s="593" t="s">
        <v>4675</v>
      </c>
      <c r="G4227" s="143"/>
      <c r="H4227" s="166">
        <v>42290000</v>
      </c>
      <c r="I4227" s="180" t="s">
        <v>3684</v>
      </c>
      <c r="J4227" s="169"/>
      <c r="K4227" s="169"/>
      <c r="L4227" s="169"/>
      <c r="M4227" s="146"/>
      <c r="N4227" s="184"/>
      <c r="O4227" s="169"/>
      <c r="P4227" s="146"/>
      <c r="Q4227" s="146">
        <f t="shared" si="84"/>
        <v>0</v>
      </c>
      <c r="R4227" s="182" t="s">
        <v>4741</v>
      </c>
      <c r="S4227" s="226"/>
      <c r="T4227" s="676" t="s">
        <v>4687</v>
      </c>
      <c r="U4227" s="170"/>
      <c r="V4227" s="170"/>
      <c r="W4227" s="170"/>
      <c r="X4227" s="117"/>
      <c r="Y4227" s="171"/>
      <c r="Z4227" s="171"/>
      <c r="AA4227" s="171"/>
      <c r="AB4227" s="171"/>
      <c r="AC4227" s="171"/>
      <c r="AD4227" s="171"/>
      <c r="AE4227" s="171"/>
      <c r="AF4227" s="171"/>
      <c r="AG4227" s="171"/>
      <c r="AH4227" s="171"/>
      <c r="AI4227" s="171"/>
    </row>
    <row r="4228" spans="1:35" s="172" customFormat="1" ht="24" hidden="1" x14ac:dyDescent="0.2">
      <c r="A4228" s="167">
        <v>2</v>
      </c>
      <c r="B4228" s="647">
        <v>0</v>
      </c>
      <c r="C4228" s="647">
        <v>4</v>
      </c>
      <c r="D4228" s="647">
        <v>4</v>
      </c>
      <c r="E4228" s="163" t="s">
        <v>3862</v>
      </c>
      <c r="F4228" s="593" t="s">
        <v>4675</v>
      </c>
      <c r="G4228" s="143"/>
      <c r="H4228" s="166">
        <v>42290000</v>
      </c>
      <c r="I4228" s="180" t="s">
        <v>3685</v>
      </c>
      <c r="J4228" s="169"/>
      <c r="K4228" s="169"/>
      <c r="L4228" s="169"/>
      <c r="M4228" s="146"/>
      <c r="N4228" s="184"/>
      <c r="O4228" s="169"/>
      <c r="P4228" s="146"/>
      <c r="Q4228" s="146">
        <f t="shared" si="84"/>
        <v>0</v>
      </c>
      <c r="R4228" s="182" t="s">
        <v>4741</v>
      </c>
      <c r="S4228" s="226"/>
      <c r="T4228" s="676" t="s">
        <v>4687</v>
      </c>
      <c r="U4228" s="170"/>
      <c r="V4228" s="170"/>
      <c r="W4228" s="170"/>
      <c r="X4228" s="117"/>
      <c r="Y4228" s="171"/>
      <c r="Z4228" s="171"/>
      <c r="AA4228" s="171"/>
      <c r="AB4228" s="171"/>
      <c r="AC4228" s="171"/>
      <c r="AD4228" s="171"/>
      <c r="AE4228" s="171"/>
      <c r="AF4228" s="171"/>
      <c r="AG4228" s="171"/>
      <c r="AH4228" s="171"/>
      <c r="AI4228" s="171"/>
    </row>
    <row r="4229" spans="1:35" s="172" customFormat="1" ht="24" hidden="1" x14ac:dyDescent="0.2">
      <c r="A4229" s="167">
        <v>2</v>
      </c>
      <c r="B4229" s="647">
        <v>0</v>
      </c>
      <c r="C4229" s="647">
        <v>4</v>
      </c>
      <c r="D4229" s="647">
        <v>4</v>
      </c>
      <c r="E4229" s="163" t="s">
        <v>3862</v>
      </c>
      <c r="F4229" s="593" t="s">
        <v>4675</v>
      </c>
      <c r="G4229" s="143"/>
      <c r="H4229" s="166">
        <v>42290000</v>
      </c>
      <c r="I4229" s="180" t="s">
        <v>3686</v>
      </c>
      <c r="J4229" s="169"/>
      <c r="K4229" s="169"/>
      <c r="L4229" s="169"/>
      <c r="M4229" s="146"/>
      <c r="N4229" s="184"/>
      <c r="O4229" s="169"/>
      <c r="P4229" s="146"/>
      <c r="Q4229" s="146">
        <f t="shared" si="84"/>
        <v>0</v>
      </c>
      <c r="R4229" s="182" t="s">
        <v>4741</v>
      </c>
      <c r="S4229" s="226"/>
      <c r="T4229" s="676" t="s">
        <v>4687</v>
      </c>
      <c r="U4229" s="170"/>
      <c r="V4229" s="170"/>
      <c r="W4229" s="170"/>
      <c r="X4229" s="117"/>
      <c r="Y4229" s="171"/>
      <c r="Z4229" s="171"/>
      <c r="AA4229" s="171"/>
      <c r="AB4229" s="171"/>
      <c r="AC4229" s="171"/>
      <c r="AD4229" s="171"/>
      <c r="AE4229" s="171"/>
      <c r="AF4229" s="171"/>
      <c r="AG4229" s="171"/>
      <c r="AH4229" s="171"/>
      <c r="AI4229" s="171"/>
    </row>
    <row r="4230" spans="1:35" s="172" customFormat="1" ht="24" hidden="1" x14ac:dyDescent="0.2">
      <c r="A4230" s="167">
        <v>2</v>
      </c>
      <c r="B4230" s="647">
        <v>0</v>
      </c>
      <c r="C4230" s="647">
        <v>4</v>
      </c>
      <c r="D4230" s="647">
        <v>4</v>
      </c>
      <c r="E4230" s="163" t="s">
        <v>3862</v>
      </c>
      <c r="F4230" s="593" t="s">
        <v>4675</v>
      </c>
      <c r="G4230" s="143"/>
      <c r="H4230" s="166">
        <v>42290000</v>
      </c>
      <c r="I4230" s="180" t="s">
        <v>2939</v>
      </c>
      <c r="J4230" s="169"/>
      <c r="K4230" s="169"/>
      <c r="L4230" s="169"/>
      <c r="M4230" s="146"/>
      <c r="N4230" s="184"/>
      <c r="O4230" s="169"/>
      <c r="P4230" s="146"/>
      <c r="Q4230" s="146">
        <f t="shared" si="84"/>
        <v>0</v>
      </c>
      <c r="R4230" s="182" t="s">
        <v>4741</v>
      </c>
      <c r="S4230" s="226"/>
      <c r="T4230" s="676" t="s">
        <v>4687</v>
      </c>
      <c r="U4230" s="170"/>
      <c r="V4230" s="170"/>
      <c r="W4230" s="170"/>
      <c r="X4230" s="117"/>
      <c r="Y4230" s="171"/>
      <c r="Z4230" s="171"/>
      <c r="AA4230" s="171"/>
      <c r="AB4230" s="171"/>
      <c r="AC4230" s="171"/>
      <c r="AD4230" s="171"/>
      <c r="AE4230" s="171"/>
      <c r="AF4230" s="171"/>
      <c r="AG4230" s="171"/>
      <c r="AH4230" s="171"/>
      <c r="AI4230" s="171"/>
    </row>
    <row r="4231" spans="1:35" s="172" customFormat="1" ht="24" hidden="1" x14ac:dyDescent="0.2">
      <c r="A4231" s="167">
        <v>2</v>
      </c>
      <c r="B4231" s="647">
        <v>0</v>
      </c>
      <c r="C4231" s="647">
        <v>4</v>
      </c>
      <c r="D4231" s="647">
        <v>4</v>
      </c>
      <c r="E4231" s="163" t="s">
        <v>3862</v>
      </c>
      <c r="F4231" s="593" t="s">
        <v>4675</v>
      </c>
      <c r="G4231" s="143"/>
      <c r="H4231" s="166">
        <v>42290000</v>
      </c>
      <c r="I4231" s="180" t="s">
        <v>2940</v>
      </c>
      <c r="J4231" s="169"/>
      <c r="K4231" s="169"/>
      <c r="L4231" s="169"/>
      <c r="M4231" s="146"/>
      <c r="N4231" s="184"/>
      <c r="O4231" s="169"/>
      <c r="P4231" s="146"/>
      <c r="Q4231" s="146">
        <f t="shared" si="84"/>
        <v>0</v>
      </c>
      <c r="R4231" s="182" t="s">
        <v>4741</v>
      </c>
      <c r="S4231" s="226"/>
      <c r="T4231" s="676" t="s">
        <v>4687</v>
      </c>
      <c r="U4231" s="170"/>
      <c r="V4231" s="170"/>
      <c r="W4231" s="170"/>
      <c r="X4231" s="117"/>
      <c r="Y4231" s="171"/>
      <c r="Z4231" s="171"/>
      <c r="AA4231" s="171"/>
      <c r="AB4231" s="171"/>
      <c r="AC4231" s="171"/>
      <c r="AD4231" s="171"/>
      <c r="AE4231" s="171"/>
      <c r="AF4231" s="171"/>
      <c r="AG4231" s="171"/>
      <c r="AH4231" s="171"/>
      <c r="AI4231" s="171"/>
    </row>
    <row r="4232" spans="1:35" s="172" customFormat="1" ht="24" hidden="1" x14ac:dyDescent="0.2">
      <c r="A4232" s="167">
        <v>2</v>
      </c>
      <c r="B4232" s="647">
        <v>0</v>
      </c>
      <c r="C4232" s="647">
        <v>4</v>
      </c>
      <c r="D4232" s="647">
        <v>4</v>
      </c>
      <c r="E4232" s="163" t="s">
        <v>3862</v>
      </c>
      <c r="F4232" s="593" t="s">
        <v>4675</v>
      </c>
      <c r="G4232" s="143"/>
      <c r="H4232" s="166">
        <v>42290000</v>
      </c>
      <c r="I4232" s="180" t="s">
        <v>2941</v>
      </c>
      <c r="J4232" s="169"/>
      <c r="K4232" s="169"/>
      <c r="L4232" s="169"/>
      <c r="M4232" s="146"/>
      <c r="N4232" s="184"/>
      <c r="O4232" s="169"/>
      <c r="P4232" s="146"/>
      <c r="Q4232" s="146">
        <f t="shared" si="84"/>
        <v>0</v>
      </c>
      <c r="R4232" s="182" t="s">
        <v>4741</v>
      </c>
      <c r="S4232" s="226"/>
      <c r="T4232" s="676" t="s">
        <v>4687</v>
      </c>
      <c r="U4232" s="170"/>
      <c r="V4232" s="170"/>
      <c r="W4232" s="170"/>
      <c r="X4232" s="117"/>
      <c r="Y4232" s="171"/>
      <c r="Z4232" s="171"/>
      <c r="AA4232" s="171"/>
      <c r="AB4232" s="171"/>
      <c r="AC4232" s="171"/>
      <c r="AD4232" s="171"/>
      <c r="AE4232" s="171"/>
      <c r="AF4232" s="171"/>
      <c r="AG4232" s="171"/>
      <c r="AH4232" s="171"/>
      <c r="AI4232" s="171"/>
    </row>
    <row r="4233" spans="1:35" s="172" customFormat="1" ht="24" hidden="1" x14ac:dyDescent="0.2">
      <c r="A4233" s="167">
        <v>2</v>
      </c>
      <c r="B4233" s="647">
        <v>0</v>
      </c>
      <c r="C4233" s="647">
        <v>4</v>
      </c>
      <c r="D4233" s="647">
        <v>4</v>
      </c>
      <c r="E4233" s="163" t="s">
        <v>3862</v>
      </c>
      <c r="F4233" s="593" t="s">
        <v>4675</v>
      </c>
      <c r="G4233" s="143"/>
      <c r="H4233" s="166">
        <v>42290000</v>
      </c>
      <c r="I4233" s="180" t="s">
        <v>755</v>
      </c>
      <c r="J4233" s="169"/>
      <c r="K4233" s="169"/>
      <c r="L4233" s="169"/>
      <c r="M4233" s="146"/>
      <c r="N4233" s="184"/>
      <c r="O4233" s="169"/>
      <c r="P4233" s="146"/>
      <c r="Q4233" s="146">
        <f t="shared" si="84"/>
        <v>0</v>
      </c>
      <c r="R4233" s="182" t="s">
        <v>4741</v>
      </c>
      <c r="S4233" s="226"/>
      <c r="T4233" s="676" t="s">
        <v>4687</v>
      </c>
      <c r="U4233" s="170"/>
      <c r="V4233" s="170"/>
      <c r="W4233" s="170"/>
      <c r="X4233" s="117"/>
      <c r="Y4233" s="171"/>
      <c r="Z4233" s="171"/>
      <c r="AA4233" s="171"/>
      <c r="AB4233" s="171"/>
      <c r="AC4233" s="171"/>
      <c r="AD4233" s="171"/>
      <c r="AE4233" s="171"/>
      <c r="AF4233" s="171"/>
      <c r="AG4233" s="171"/>
      <c r="AH4233" s="171"/>
      <c r="AI4233" s="171"/>
    </row>
    <row r="4234" spans="1:35" s="172" customFormat="1" ht="24" hidden="1" x14ac:dyDescent="0.2">
      <c r="A4234" s="167">
        <v>2</v>
      </c>
      <c r="B4234" s="647">
        <v>0</v>
      </c>
      <c r="C4234" s="647">
        <v>4</v>
      </c>
      <c r="D4234" s="647">
        <v>4</v>
      </c>
      <c r="E4234" s="163" t="s">
        <v>3862</v>
      </c>
      <c r="F4234" s="593" t="s">
        <v>4675</v>
      </c>
      <c r="G4234" s="143"/>
      <c r="H4234" s="166">
        <v>42290000</v>
      </c>
      <c r="I4234" s="180" t="s">
        <v>756</v>
      </c>
      <c r="J4234" s="169"/>
      <c r="K4234" s="169"/>
      <c r="L4234" s="169"/>
      <c r="M4234" s="146"/>
      <c r="N4234" s="184"/>
      <c r="O4234" s="169"/>
      <c r="P4234" s="146"/>
      <c r="Q4234" s="146">
        <f t="shared" si="84"/>
        <v>0</v>
      </c>
      <c r="R4234" s="182" t="s">
        <v>4741</v>
      </c>
      <c r="S4234" s="226"/>
      <c r="T4234" s="676" t="s">
        <v>4687</v>
      </c>
      <c r="U4234" s="170"/>
      <c r="V4234" s="170"/>
      <c r="W4234" s="170"/>
      <c r="X4234" s="117"/>
      <c r="Y4234" s="171"/>
      <c r="Z4234" s="171"/>
      <c r="AA4234" s="171"/>
      <c r="AB4234" s="171"/>
      <c r="AC4234" s="171"/>
      <c r="AD4234" s="171"/>
      <c r="AE4234" s="171"/>
      <c r="AF4234" s="171"/>
      <c r="AG4234" s="171"/>
      <c r="AH4234" s="171"/>
      <c r="AI4234" s="171"/>
    </row>
    <row r="4235" spans="1:35" s="172" customFormat="1" ht="24" hidden="1" x14ac:dyDescent="0.2">
      <c r="A4235" s="167">
        <v>2</v>
      </c>
      <c r="B4235" s="647">
        <v>0</v>
      </c>
      <c r="C4235" s="647">
        <v>4</v>
      </c>
      <c r="D4235" s="647">
        <v>4</v>
      </c>
      <c r="E4235" s="163" t="s">
        <v>3862</v>
      </c>
      <c r="F4235" s="593" t="s">
        <v>4675</v>
      </c>
      <c r="G4235" s="143"/>
      <c r="H4235" s="166">
        <v>42290000</v>
      </c>
      <c r="I4235" s="180" t="s">
        <v>757</v>
      </c>
      <c r="J4235" s="169"/>
      <c r="K4235" s="169"/>
      <c r="L4235" s="169"/>
      <c r="M4235" s="146"/>
      <c r="N4235" s="184"/>
      <c r="O4235" s="169"/>
      <c r="P4235" s="146"/>
      <c r="Q4235" s="146">
        <f t="shared" si="84"/>
        <v>0</v>
      </c>
      <c r="R4235" s="182" t="s">
        <v>4741</v>
      </c>
      <c r="S4235" s="226"/>
      <c r="T4235" s="676" t="s">
        <v>4687</v>
      </c>
      <c r="U4235" s="170"/>
      <c r="V4235" s="170"/>
      <c r="W4235" s="170"/>
      <c r="X4235" s="117"/>
      <c r="Y4235" s="171"/>
      <c r="Z4235" s="171"/>
      <c r="AA4235" s="171"/>
      <c r="AB4235" s="171"/>
      <c r="AC4235" s="171"/>
      <c r="AD4235" s="171"/>
      <c r="AE4235" s="171"/>
      <c r="AF4235" s="171"/>
      <c r="AG4235" s="171"/>
      <c r="AH4235" s="171"/>
      <c r="AI4235" s="171"/>
    </row>
    <row r="4236" spans="1:35" s="172" customFormat="1" ht="24" hidden="1" x14ac:dyDescent="0.2">
      <c r="A4236" s="167">
        <v>2</v>
      </c>
      <c r="B4236" s="647">
        <v>0</v>
      </c>
      <c r="C4236" s="647">
        <v>4</v>
      </c>
      <c r="D4236" s="647">
        <v>4</v>
      </c>
      <c r="E4236" s="163" t="s">
        <v>3862</v>
      </c>
      <c r="F4236" s="593" t="s">
        <v>4675</v>
      </c>
      <c r="G4236" s="143"/>
      <c r="H4236" s="166">
        <v>42290000</v>
      </c>
      <c r="I4236" s="180" t="s">
        <v>758</v>
      </c>
      <c r="J4236" s="169"/>
      <c r="K4236" s="169"/>
      <c r="L4236" s="169"/>
      <c r="M4236" s="146"/>
      <c r="N4236" s="184"/>
      <c r="O4236" s="169"/>
      <c r="P4236" s="146"/>
      <c r="Q4236" s="146">
        <f t="shared" si="84"/>
        <v>0</v>
      </c>
      <c r="R4236" s="182" t="s">
        <v>4741</v>
      </c>
      <c r="S4236" s="226"/>
      <c r="T4236" s="676" t="s">
        <v>4687</v>
      </c>
      <c r="U4236" s="170"/>
      <c r="V4236" s="170"/>
      <c r="W4236" s="170"/>
      <c r="X4236" s="117"/>
      <c r="Y4236" s="171"/>
      <c r="Z4236" s="171"/>
      <c r="AA4236" s="171"/>
      <c r="AB4236" s="171"/>
      <c r="AC4236" s="171"/>
      <c r="AD4236" s="171"/>
      <c r="AE4236" s="171"/>
      <c r="AF4236" s="171"/>
      <c r="AG4236" s="171"/>
      <c r="AH4236" s="171"/>
      <c r="AI4236" s="171"/>
    </row>
    <row r="4237" spans="1:35" s="172" customFormat="1" ht="24" hidden="1" x14ac:dyDescent="0.2">
      <c r="A4237" s="167">
        <v>2</v>
      </c>
      <c r="B4237" s="647">
        <v>0</v>
      </c>
      <c r="C4237" s="647">
        <v>4</v>
      </c>
      <c r="D4237" s="647">
        <v>4</v>
      </c>
      <c r="E4237" s="163" t="s">
        <v>3862</v>
      </c>
      <c r="F4237" s="593" t="s">
        <v>4675</v>
      </c>
      <c r="G4237" s="143"/>
      <c r="H4237" s="166">
        <v>42290000</v>
      </c>
      <c r="I4237" s="180" t="s">
        <v>759</v>
      </c>
      <c r="J4237" s="169"/>
      <c r="K4237" s="169"/>
      <c r="L4237" s="169"/>
      <c r="M4237" s="146"/>
      <c r="N4237" s="184"/>
      <c r="O4237" s="169"/>
      <c r="P4237" s="146"/>
      <c r="Q4237" s="146">
        <f t="shared" si="84"/>
        <v>0</v>
      </c>
      <c r="R4237" s="182" t="s">
        <v>4741</v>
      </c>
      <c r="S4237" s="226"/>
      <c r="T4237" s="676" t="s">
        <v>4687</v>
      </c>
      <c r="U4237" s="170"/>
      <c r="V4237" s="170"/>
      <c r="W4237" s="170"/>
      <c r="X4237" s="117"/>
      <c r="Y4237" s="171"/>
      <c r="Z4237" s="171"/>
      <c r="AA4237" s="171"/>
      <c r="AB4237" s="171"/>
      <c r="AC4237" s="171"/>
      <c r="AD4237" s="171"/>
      <c r="AE4237" s="171"/>
      <c r="AF4237" s="171"/>
      <c r="AG4237" s="171"/>
      <c r="AH4237" s="171"/>
      <c r="AI4237" s="171"/>
    </row>
    <row r="4238" spans="1:35" s="172" customFormat="1" ht="24" hidden="1" x14ac:dyDescent="0.2">
      <c r="A4238" s="167">
        <v>2</v>
      </c>
      <c r="B4238" s="647">
        <v>0</v>
      </c>
      <c r="C4238" s="647">
        <v>4</v>
      </c>
      <c r="D4238" s="647">
        <v>4</v>
      </c>
      <c r="E4238" s="163" t="s">
        <v>3862</v>
      </c>
      <c r="F4238" s="593" t="s">
        <v>4675</v>
      </c>
      <c r="G4238" s="143"/>
      <c r="H4238" s="166">
        <v>42290000</v>
      </c>
      <c r="I4238" s="180" t="s">
        <v>760</v>
      </c>
      <c r="J4238" s="169"/>
      <c r="K4238" s="169"/>
      <c r="L4238" s="169"/>
      <c r="M4238" s="146"/>
      <c r="N4238" s="184"/>
      <c r="O4238" s="169"/>
      <c r="P4238" s="146"/>
      <c r="Q4238" s="146">
        <f t="shared" si="84"/>
        <v>0</v>
      </c>
      <c r="R4238" s="182" t="s">
        <v>4741</v>
      </c>
      <c r="S4238" s="226"/>
      <c r="T4238" s="676" t="s">
        <v>4687</v>
      </c>
      <c r="U4238" s="170"/>
      <c r="V4238" s="170"/>
      <c r="W4238" s="170"/>
      <c r="X4238" s="117"/>
      <c r="Y4238" s="171"/>
      <c r="Z4238" s="171"/>
      <c r="AA4238" s="171"/>
      <c r="AB4238" s="171"/>
      <c r="AC4238" s="171"/>
      <c r="AD4238" s="171"/>
      <c r="AE4238" s="171"/>
      <c r="AF4238" s="171"/>
      <c r="AG4238" s="171"/>
      <c r="AH4238" s="171"/>
      <c r="AI4238" s="171"/>
    </row>
    <row r="4239" spans="1:35" s="172" customFormat="1" ht="24" hidden="1" x14ac:dyDescent="0.2">
      <c r="A4239" s="167">
        <v>2</v>
      </c>
      <c r="B4239" s="647">
        <v>0</v>
      </c>
      <c r="C4239" s="647">
        <v>4</v>
      </c>
      <c r="D4239" s="647">
        <v>4</v>
      </c>
      <c r="E4239" s="163" t="s">
        <v>3862</v>
      </c>
      <c r="F4239" s="593" t="s">
        <v>4675</v>
      </c>
      <c r="G4239" s="143"/>
      <c r="H4239" s="166">
        <v>42290000</v>
      </c>
      <c r="I4239" s="180" t="s">
        <v>761</v>
      </c>
      <c r="J4239" s="169"/>
      <c r="K4239" s="169"/>
      <c r="L4239" s="169"/>
      <c r="M4239" s="146"/>
      <c r="N4239" s="184"/>
      <c r="O4239" s="169"/>
      <c r="P4239" s="146"/>
      <c r="Q4239" s="146">
        <f t="shared" si="84"/>
        <v>0</v>
      </c>
      <c r="R4239" s="182" t="s">
        <v>4741</v>
      </c>
      <c r="S4239" s="226"/>
      <c r="T4239" s="676" t="s">
        <v>4687</v>
      </c>
      <c r="U4239" s="170"/>
      <c r="V4239" s="170"/>
      <c r="W4239" s="170"/>
      <c r="X4239" s="117"/>
      <c r="Y4239" s="171"/>
      <c r="Z4239" s="171"/>
      <c r="AA4239" s="171"/>
      <c r="AB4239" s="171"/>
      <c r="AC4239" s="171"/>
      <c r="AD4239" s="171"/>
      <c r="AE4239" s="171"/>
      <c r="AF4239" s="171"/>
      <c r="AG4239" s="171"/>
      <c r="AH4239" s="171"/>
      <c r="AI4239" s="171"/>
    </row>
    <row r="4240" spans="1:35" s="172" customFormat="1" ht="24" hidden="1" x14ac:dyDescent="0.2">
      <c r="A4240" s="167">
        <v>2</v>
      </c>
      <c r="B4240" s="647">
        <v>0</v>
      </c>
      <c r="C4240" s="647">
        <v>4</v>
      </c>
      <c r="D4240" s="647">
        <v>4</v>
      </c>
      <c r="E4240" s="163" t="s">
        <v>3862</v>
      </c>
      <c r="F4240" s="593" t="s">
        <v>4675</v>
      </c>
      <c r="G4240" s="143"/>
      <c r="H4240" s="166">
        <v>42290000</v>
      </c>
      <c r="I4240" s="180" t="s">
        <v>762</v>
      </c>
      <c r="J4240" s="169"/>
      <c r="K4240" s="169"/>
      <c r="L4240" s="169"/>
      <c r="M4240" s="146"/>
      <c r="N4240" s="184"/>
      <c r="O4240" s="169"/>
      <c r="P4240" s="146"/>
      <c r="Q4240" s="146">
        <f t="shared" si="84"/>
        <v>0</v>
      </c>
      <c r="R4240" s="182" t="s">
        <v>4741</v>
      </c>
      <c r="S4240" s="226"/>
      <c r="T4240" s="676" t="s">
        <v>4687</v>
      </c>
      <c r="U4240" s="170"/>
      <c r="V4240" s="170"/>
      <c r="W4240" s="170"/>
      <c r="X4240" s="117"/>
      <c r="Y4240" s="171"/>
      <c r="Z4240" s="171"/>
      <c r="AA4240" s="171"/>
      <c r="AB4240" s="171"/>
      <c r="AC4240" s="171"/>
      <c r="AD4240" s="171"/>
      <c r="AE4240" s="171"/>
      <c r="AF4240" s="171"/>
      <c r="AG4240" s="171"/>
      <c r="AH4240" s="171"/>
      <c r="AI4240" s="171"/>
    </row>
    <row r="4241" spans="1:35" s="172" customFormat="1" ht="24" hidden="1" x14ac:dyDescent="0.2">
      <c r="A4241" s="167">
        <v>2</v>
      </c>
      <c r="B4241" s="647">
        <v>0</v>
      </c>
      <c r="C4241" s="647">
        <v>4</v>
      </c>
      <c r="D4241" s="647">
        <v>4</v>
      </c>
      <c r="E4241" s="163" t="s">
        <v>3862</v>
      </c>
      <c r="F4241" s="593" t="s">
        <v>4675</v>
      </c>
      <c r="G4241" s="143"/>
      <c r="H4241" s="166">
        <v>42290000</v>
      </c>
      <c r="I4241" s="180" t="s">
        <v>763</v>
      </c>
      <c r="J4241" s="169"/>
      <c r="K4241" s="169"/>
      <c r="L4241" s="169"/>
      <c r="M4241" s="146"/>
      <c r="N4241" s="184"/>
      <c r="O4241" s="169"/>
      <c r="P4241" s="146"/>
      <c r="Q4241" s="146">
        <f t="shared" si="84"/>
        <v>0</v>
      </c>
      <c r="R4241" s="182" t="s">
        <v>4741</v>
      </c>
      <c r="S4241" s="226"/>
      <c r="T4241" s="676" t="s">
        <v>4687</v>
      </c>
      <c r="U4241" s="170"/>
      <c r="V4241" s="170"/>
      <c r="W4241" s="170"/>
      <c r="X4241" s="117"/>
      <c r="Y4241" s="171"/>
      <c r="Z4241" s="171"/>
      <c r="AA4241" s="171"/>
      <c r="AB4241" s="171"/>
      <c r="AC4241" s="171"/>
      <c r="AD4241" s="171"/>
      <c r="AE4241" s="171"/>
      <c r="AF4241" s="171"/>
      <c r="AG4241" s="171"/>
      <c r="AH4241" s="171"/>
      <c r="AI4241" s="171"/>
    </row>
    <row r="4242" spans="1:35" s="172" customFormat="1" ht="24" hidden="1" x14ac:dyDescent="0.2">
      <c r="A4242" s="167">
        <v>2</v>
      </c>
      <c r="B4242" s="647">
        <v>0</v>
      </c>
      <c r="C4242" s="647">
        <v>4</v>
      </c>
      <c r="D4242" s="647">
        <v>4</v>
      </c>
      <c r="E4242" s="163" t="s">
        <v>3862</v>
      </c>
      <c r="F4242" s="593" t="s">
        <v>4675</v>
      </c>
      <c r="G4242" s="143"/>
      <c r="H4242" s="166">
        <v>42290000</v>
      </c>
      <c r="I4242" s="180" t="s">
        <v>2942</v>
      </c>
      <c r="J4242" s="169"/>
      <c r="K4242" s="169"/>
      <c r="L4242" s="169"/>
      <c r="M4242" s="146"/>
      <c r="N4242" s="184"/>
      <c r="O4242" s="169"/>
      <c r="P4242" s="146"/>
      <c r="Q4242" s="146">
        <f t="shared" si="84"/>
        <v>0</v>
      </c>
      <c r="R4242" s="182" t="s">
        <v>4741</v>
      </c>
      <c r="S4242" s="226"/>
      <c r="T4242" s="676" t="s">
        <v>4687</v>
      </c>
      <c r="U4242" s="170"/>
      <c r="V4242" s="170"/>
      <c r="W4242" s="170"/>
      <c r="X4242" s="117"/>
      <c r="Y4242" s="171"/>
      <c r="Z4242" s="171"/>
      <c r="AA4242" s="171"/>
      <c r="AB4242" s="171"/>
      <c r="AC4242" s="171"/>
      <c r="AD4242" s="171"/>
      <c r="AE4242" s="171"/>
      <c r="AF4242" s="171"/>
      <c r="AG4242" s="171"/>
      <c r="AH4242" s="171"/>
      <c r="AI4242" s="171"/>
    </row>
    <row r="4243" spans="1:35" s="172" customFormat="1" ht="24" hidden="1" x14ac:dyDescent="0.2">
      <c r="A4243" s="167">
        <v>2</v>
      </c>
      <c r="B4243" s="647">
        <v>0</v>
      </c>
      <c r="C4243" s="647">
        <v>4</v>
      </c>
      <c r="D4243" s="647">
        <v>4</v>
      </c>
      <c r="E4243" s="163" t="s">
        <v>3862</v>
      </c>
      <c r="F4243" s="593" t="s">
        <v>4675</v>
      </c>
      <c r="G4243" s="143"/>
      <c r="H4243" s="166">
        <v>42290000</v>
      </c>
      <c r="I4243" s="180" t="s">
        <v>2943</v>
      </c>
      <c r="J4243" s="169"/>
      <c r="K4243" s="169"/>
      <c r="L4243" s="169"/>
      <c r="M4243" s="146"/>
      <c r="N4243" s="184"/>
      <c r="O4243" s="169"/>
      <c r="P4243" s="146"/>
      <c r="Q4243" s="146">
        <f t="shared" si="84"/>
        <v>0</v>
      </c>
      <c r="R4243" s="182" t="s">
        <v>4741</v>
      </c>
      <c r="S4243" s="226"/>
      <c r="T4243" s="676" t="s">
        <v>4687</v>
      </c>
      <c r="U4243" s="170"/>
      <c r="V4243" s="170"/>
      <c r="W4243" s="170"/>
      <c r="X4243" s="117"/>
      <c r="Y4243" s="171"/>
      <c r="Z4243" s="171"/>
      <c r="AA4243" s="171"/>
      <c r="AB4243" s="171"/>
      <c r="AC4243" s="171"/>
      <c r="AD4243" s="171"/>
      <c r="AE4243" s="171"/>
      <c r="AF4243" s="171"/>
      <c r="AG4243" s="171"/>
      <c r="AH4243" s="171"/>
      <c r="AI4243" s="171"/>
    </row>
    <row r="4244" spans="1:35" s="172" customFormat="1" ht="33" hidden="1" customHeight="1" x14ac:dyDescent="0.2">
      <c r="A4244" s="167">
        <v>2</v>
      </c>
      <c r="B4244" s="647">
        <v>0</v>
      </c>
      <c r="C4244" s="647">
        <v>4</v>
      </c>
      <c r="D4244" s="647">
        <v>4</v>
      </c>
      <c r="E4244" s="163" t="s">
        <v>3862</v>
      </c>
      <c r="F4244" s="593" t="s">
        <v>4675</v>
      </c>
      <c r="G4244" s="143"/>
      <c r="H4244" s="166">
        <v>42310000</v>
      </c>
      <c r="I4244" s="180" t="s">
        <v>754</v>
      </c>
      <c r="J4244" s="169"/>
      <c r="K4244" s="169"/>
      <c r="L4244" s="169"/>
      <c r="M4244" s="146"/>
      <c r="N4244" s="184"/>
      <c r="O4244" s="169"/>
      <c r="P4244" s="146"/>
      <c r="Q4244" s="146">
        <f t="shared" si="84"/>
        <v>0</v>
      </c>
      <c r="R4244" s="182" t="s">
        <v>4741</v>
      </c>
      <c r="S4244" s="226"/>
      <c r="T4244" s="676" t="s">
        <v>4687</v>
      </c>
      <c r="U4244" s="170"/>
      <c r="V4244" s="170"/>
      <c r="W4244" s="170"/>
      <c r="X4244" s="117"/>
      <c r="Y4244" s="171"/>
      <c r="Z4244" s="171"/>
      <c r="AA4244" s="171"/>
      <c r="AB4244" s="171"/>
      <c r="AC4244" s="171"/>
      <c r="AD4244" s="171"/>
      <c r="AE4244" s="171"/>
      <c r="AF4244" s="171"/>
      <c r="AG4244" s="171"/>
      <c r="AH4244" s="171"/>
      <c r="AI4244" s="171"/>
    </row>
    <row r="4245" spans="1:35" s="172" customFormat="1" ht="24" hidden="1" x14ac:dyDescent="0.2">
      <c r="A4245" s="167">
        <v>2</v>
      </c>
      <c r="B4245" s="647">
        <v>0</v>
      </c>
      <c r="C4245" s="647">
        <v>4</v>
      </c>
      <c r="D4245" s="647">
        <v>4</v>
      </c>
      <c r="E4245" s="163" t="s">
        <v>3862</v>
      </c>
      <c r="F4245" s="593" t="s">
        <v>4675</v>
      </c>
      <c r="G4245" s="143"/>
      <c r="H4245" s="166">
        <v>42310000</v>
      </c>
      <c r="I4245" s="180" t="s">
        <v>764</v>
      </c>
      <c r="J4245" s="169"/>
      <c r="K4245" s="169"/>
      <c r="L4245" s="169"/>
      <c r="M4245" s="146"/>
      <c r="N4245" s="184"/>
      <c r="O4245" s="169"/>
      <c r="P4245" s="146"/>
      <c r="Q4245" s="146">
        <f t="shared" si="84"/>
        <v>0</v>
      </c>
      <c r="R4245" s="182" t="s">
        <v>4741</v>
      </c>
      <c r="S4245" s="226"/>
      <c r="T4245" s="676" t="s">
        <v>4687</v>
      </c>
      <c r="U4245" s="170"/>
      <c r="V4245" s="170"/>
      <c r="W4245" s="170"/>
      <c r="X4245" s="117"/>
      <c r="Y4245" s="171"/>
      <c r="Z4245" s="171"/>
      <c r="AA4245" s="171"/>
      <c r="AB4245" s="171"/>
      <c r="AC4245" s="171"/>
      <c r="AD4245" s="171"/>
      <c r="AE4245" s="171"/>
      <c r="AF4245" s="171"/>
      <c r="AG4245" s="171"/>
      <c r="AH4245" s="171"/>
      <c r="AI4245" s="171"/>
    </row>
    <row r="4246" spans="1:35" s="172" customFormat="1" ht="24" hidden="1" x14ac:dyDescent="0.2">
      <c r="A4246" s="167">
        <v>2</v>
      </c>
      <c r="B4246" s="647">
        <v>0</v>
      </c>
      <c r="C4246" s="647">
        <v>4</v>
      </c>
      <c r="D4246" s="647">
        <v>4</v>
      </c>
      <c r="E4246" s="163" t="s">
        <v>3862</v>
      </c>
      <c r="F4246" s="593" t="s">
        <v>4675</v>
      </c>
      <c r="G4246" s="143"/>
      <c r="H4246" s="166">
        <v>42310000</v>
      </c>
      <c r="I4246" s="180" t="s">
        <v>765</v>
      </c>
      <c r="J4246" s="169"/>
      <c r="K4246" s="169"/>
      <c r="L4246" s="169"/>
      <c r="M4246" s="146"/>
      <c r="N4246" s="184"/>
      <c r="O4246" s="169"/>
      <c r="P4246" s="146"/>
      <c r="Q4246" s="146">
        <f t="shared" si="84"/>
        <v>0</v>
      </c>
      <c r="R4246" s="182" t="s">
        <v>4741</v>
      </c>
      <c r="S4246" s="226"/>
      <c r="T4246" s="676" t="s">
        <v>4687</v>
      </c>
      <c r="U4246" s="170"/>
      <c r="V4246" s="170"/>
      <c r="W4246" s="170"/>
      <c r="X4246" s="117"/>
      <c r="Y4246" s="171"/>
      <c r="Z4246" s="171"/>
      <c r="AA4246" s="171"/>
      <c r="AB4246" s="171"/>
      <c r="AC4246" s="171"/>
      <c r="AD4246" s="171"/>
      <c r="AE4246" s="171"/>
      <c r="AF4246" s="171"/>
      <c r="AG4246" s="171"/>
      <c r="AH4246" s="171"/>
      <c r="AI4246" s="171"/>
    </row>
    <row r="4247" spans="1:35" s="172" customFormat="1" ht="24" hidden="1" x14ac:dyDescent="0.2">
      <c r="A4247" s="167">
        <v>2</v>
      </c>
      <c r="B4247" s="647">
        <v>0</v>
      </c>
      <c r="C4247" s="647">
        <v>4</v>
      </c>
      <c r="D4247" s="647">
        <v>4</v>
      </c>
      <c r="E4247" s="163" t="s">
        <v>3862</v>
      </c>
      <c r="F4247" s="593" t="s">
        <v>4675</v>
      </c>
      <c r="G4247" s="143"/>
      <c r="H4247" s="166">
        <v>42310000</v>
      </c>
      <c r="I4247" s="180" t="s">
        <v>2944</v>
      </c>
      <c r="J4247" s="169"/>
      <c r="K4247" s="169"/>
      <c r="L4247" s="169"/>
      <c r="M4247" s="146"/>
      <c r="N4247" s="184"/>
      <c r="O4247" s="169"/>
      <c r="P4247" s="146"/>
      <c r="Q4247" s="146">
        <f t="shared" si="84"/>
        <v>0</v>
      </c>
      <c r="R4247" s="182" t="s">
        <v>4741</v>
      </c>
      <c r="S4247" s="226"/>
      <c r="T4247" s="676" t="s">
        <v>4687</v>
      </c>
      <c r="U4247" s="170"/>
      <c r="V4247" s="170"/>
      <c r="W4247" s="170"/>
      <c r="X4247" s="117"/>
      <c r="Y4247" s="171"/>
      <c r="Z4247" s="171"/>
      <c r="AA4247" s="171"/>
      <c r="AB4247" s="171"/>
      <c r="AC4247" s="171"/>
      <c r="AD4247" s="171"/>
      <c r="AE4247" s="171"/>
      <c r="AF4247" s="171"/>
      <c r="AG4247" s="171"/>
      <c r="AH4247" s="171"/>
      <c r="AI4247" s="171"/>
    </row>
    <row r="4248" spans="1:35" s="172" customFormat="1" ht="24" hidden="1" x14ac:dyDescent="0.2">
      <c r="A4248" s="167">
        <v>2</v>
      </c>
      <c r="B4248" s="647">
        <v>0</v>
      </c>
      <c r="C4248" s="647">
        <v>4</v>
      </c>
      <c r="D4248" s="647">
        <v>4</v>
      </c>
      <c r="E4248" s="163" t="s">
        <v>3862</v>
      </c>
      <c r="F4248" s="593" t="s">
        <v>4675</v>
      </c>
      <c r="G4248" s="143"/>
      <c r="H4248" s="166">
        <v>42310000</v>
      </c>
      <c r="I4248" s="180" t="s">
        <v>766</v>
      </c>
      <c r="J4248" s="169"/>
      <c r="K4248" s="169"/>
      <c r="L4248" s="169"/>
      <c r="M4248" s="146"/>
      <c r="N4248" s="184"/>
      <c r="O4248" s="169"/>
      <c r="P4248" s="146"/>
      <c r="Q4248" s="146">
        <f t="shared" si="84"/>
        <v>0</v>
      </c>
      <c r="R4248" s="182" t="s">
        <v>4741</v>
      </c>
      <c r="S4248" s="226"/>
      <c r="T4248" s="676" t="s">
        <v>4687</v>
      </c>
      <c r="U4248" s="170"/>
      <c r="V4248" s="170"/>
      <c r="W4248" s="170"/>
      <c r="X4248" s="117"/>
      <c r="Y4248" s="171"/>
      <c r="Z4248" s="171"/>
      <c r="AA4248" s="171"/>
      <c r="AB4248" s="171"/>
      <c r="AC4248" s="171"/>
      <c r="AD4248" s="171"/>
      <c r="AE4248" s="171"/>
      <c r="AF4248" s="171"/>
      <c r="AG4248" s="171"/>
      <c r="AH4248" s="171"/>
      <c r="AI4248" s="171"/>
    </row>
    <row r="4249" spans="1:35" s="172" customFormat="1" ht="24" hidden="1" x14ac:dyDescent="0.2">
      <c r="A4249" s="167">
        <v>2</v>
      </c>
      <c r="B4249" s="647">
        <v>0</v>
      </c>
      <c r="C4249" s="647">
        <v>4</v>
      </c>
      <c r="D4249" s="647">
        <v>4</v>
      </c>
      <c r="E4249" s="163" t="s">
        <v>3862</v>
      </c>
      <c r="F4249" s="593" t="s">
        <v>4675</v>
      </c>
      <c r="G4249" s="143"/>
      <c r="H4249" s="166">
        <v>42310000</v>
      </c>
      <c r="I4249" s="180" t="s">
        <v>767</v>
      </c>
      <c r="J4249" s="169"/>
      <c r="K4249" s="169"/>
      <c r="L4249" s="169"/>
      <c r="M4249" s="146"/>
      <c r="N4249" s="184"/>
      <c r="O4249" s="169"/>
      <c r="P4249" s="146"/>
      <c r="Q4249" s="146">
        <f t="shared" si="84"/>
        <v>0</v>
      </c>
      <c r="R4249" s="182" t="s">
        <v>4741</v>
      </c>
      <c r="S4249" s="226"/>
      <c r="T4249" s="676" t="s">
        <v>4687</v>
      </c>
      <c r="U4249" s="170"/>
      <c r="V4249" s="170"/>
      <c r="W4249" s="170"/>
      <c r="X4249" s="117"/>
      <c r="Y4249" s="171"/>
      <c r="Z4249" s="171"/>
      <c r="AA4249" s="171"/>
      <c r="AB4249" s="171"/>
      <c r="AC4249" s="171"/>
      <c r="AD4249" s="171"/>
      <c r="AE4249" s="171"/>
      <c r="AF4249" s="171"/>
      <c r="AG4249" s="171"/>
      <c r="AH4249" s="171"/>
      <c r="AI4249" s="171"/>
    </row>
    <row r="4250" spans="1:35" s="172" customFormat="1" ht="24" hidden="1" x14ac:dyDescent="0.2">
      <c r="A4250" s="167">
        <v>2</v>
      </c>
      <c r="B4250" s="647">
        <v>0</v>
      </c>
      <c r="C4250" s="647">
        <v>4</v>
      </c>
      <c r="D4250" s="647">
        <v>4</v>
      </c>
      <c r="E4250" s="163" t="s">
        <v>3862</v>
      </c>
      <c r="F4250" s="593" t="s">
        <v>4675</v>
      </c>
      <c r="G4250" s="143"/>
      <c r="H4250" s="166">
        <v>42310000</v>
      </c>
      <c r="I4250" s="180" t="s">
        <v>768</v>
      </c>
      <c r="J4250" s="169"/>
      <c r="K4250" s="169"/>
      <c r="L4250" s="169"/>
      <c r="M4250" s="146"/>
      <c r="N4250" s="184"/>
      <c r="O4250" s="169"/>
      <c r="P4250" s="146"/>
      <c r="Q4250" s="146">
        <f t="shared" si="84"/>
        <v>0</v>
      </c>
      <c r="R4250" s="182" t="s">
        <v>4741</v>
      </c>
      <c r="S4250" s="226"/>
      <c r="T4250" s="676" t="s">
        <v>4687</v>
      </c>
      <c r="U4250" s="170"/>
      <c r="V4250" s="170"/>
      <c r="W4250" s="170"/>
      <c r="X4250" s="117"/>
      <c r="Y4250" s="171"/>
      <c r="Z4250" s="171"/>
      <c r="AA4250" s="171"/>
      <c r="AB4250" s="171"/>
      <c r="AC4250" s="171"/>
      <c r="AD4250" s="171"/>
      <c r="AE4250" s="171"/>
      <c r="AF4250" s="171"/>
      <c r="AG4250" s="171"/>
      <c r="AH4250" s="171"/>
      <c r="AI4250" s="171"/>
    </row>
    <row r="4251" spans="1:35" s="172" customFormat="1" ht="24" hidden="1" x14ac:dyDescent="0.2">
      <c r="A4251" s="167">
        <v>2</v>
      </c>
      <c r="B4251" s="647">
        <v>0</v>
      </c>
      <c r="C4251" s="647">
        <v>4</v>
      </c>
      <c r="D4251" s="647">
        <v>4</v>
      </c>
      <c r="E4251" s="163" t="s">
        <v>3862</v>
      </c>
      <c r="F4251" s="593" t="s">
        <v>4675</v>
      </c>
      <c r="G4251" s="143"/>
      <c r="H4251" s="166">
        <v>42310000</v>
      </c>
      <c r="I4251" s="180" t="s">
        <v>769</v>
      </c>
      <c r="J4251" s="169"/>
      <c r="K4251" s="169"/>
      <c r="L4251" s="169"/>
      <c r="M4251" s="146"/>
      <c r="N4251" s="184"/>
      <c r="O4251" s="169"/>
      <c r="P4251" s="146"/>
      <c r="Q4251" s="146">
        <f t="shared" si="84"/>
        <v>0</v>
      </c>
      <c r="R4251" s="182" t="s">
        <v>4741</v>
      </c>
      <c r="S4251" s="226"/>
      <c r="T4251" s="676" t="s">
        <v>4687</v>
      </c>
      <c r="U4251" s="170"/>
      <c r="V4251" s="170"/>
      <c r="W4251" s="170"/>
      <c r="X4251" s="117"/>
      <c r="Y4251" s="171"/>
      <c r="Z4251" s="171"/>
      <c r="AA4251" s="171"/>
      <c r="AB4251" s="171"/>
      <c r="AC4251" s="171"/>
      <c r="AD4251" s="171"/>
      <c r="AE4251" s="171"/>
      <c r="AF4251" s="171"/>
      <c r="AG4251" s="171"/>
      <c r="AH4251" s="171"/>
      <c r="AI4251" s="171"/>
    </row>
    <row r="4252" spans="1:35" s="172" customFormat="1" ht="24" hidden="1" x14ac:dyDescent="0.2">
      <c r="A4252" s="167">
        <v>2</v>
      </c>
      <c r="B4252" s="647">
        <v>0</v>
      </c>
      <c r="C4252" s="647">
        <v>4</v>
      </c>
      <c r="D4252" s="647">
        <v>4</v>
      </c>
      <c r="E4252" s="163" t="s">
        <v>3862</v>
      </c>
      <c r="F4252" s="593" t="s">
        <v>4675</v>
      </c>
      <c r="G4252" s="143"/>
      <c r="H4252" s="166">
        <v>42310000</v>
      </c>
      <c r="I4252" s="180" t="s">
        <v>770</v>
      </c>
      <c r="J4252" s="169"/>
      <c r="K4252" s="169"/>
      <c r="L4252" s="169"/>
      <c r="M4252" s="146"/>
      <c r="N4252" s="184"/>
      <c r="O4252" s="169"/>
      <c r="P4252" s="146"/>
      <c r="Q4252" s="146">
        <f t="shared" si="84"/>
        <v>0</v>
      </c>
      <c r="R4252" s="182" t="s">
        <v>4741</v>
      </c>
      <c r="S4252" s="226"/>
      <c r="T4252" s="676" t="s">
        <v>4687</v>
      </c>
      <c r="U4252" s="170"/>
      <c r="V4252" s="170"/>
      <c r="W4252" s="170"/>
      <c r="X4252" s="117"/>
      <c r="Y4252" s="171"/>
      <c r="Z4252" s="171"/>
      <c r="AA4252" s="171"/>
      <c r="AB4252" s="171"/>
      <c r="AC4252" s="171"/>
      <c r="AD4252" s="171"/>
      <c r="AE4252" s="171"/>
      <c r="AF4252" s="171"/>
      <c r="AG4252" s="171"/>
      <c r="AH4252" s="171"/>
      <c r="AI4252" s="171"/>
    </row>
    <row r="4253" spans="1:35" s="172" customFormat="1" ht="24" hidden="1" x14ac:dyDescent="0.2">
      <c r="A4253" s="167">
        <v>2</v>
      </c>
      <c r="B4253" s="647">
        <v>0</v>
      </c>
      <c r="C4253" s="647">
        <v>4</v>
      </c>
      <c r="D4253" s="647">
        <v>4</v>
      </c>
      <c r="E4253" s="163" t="s">
        <v>3862</v>
      </c>
      <c r="F4253" s="593" t="s">
        <v>4675</v>
      </c>
      <c r="G4253" s="143"/>
      <c r="H4253" s="166">
        <v>42310000</v>
      </c>
      <c r="I4253" s="180" t="s">
        <v>771</v>
      </c>
      <c r="J4253" s="169"/>
      <c r="K4253" s="169"/>
      <c r="L4253" s="169"/>
      <c r="M4253" s="146"/>
      <c r="N4253" s="184"/>
      <c r="O4253" s="169"/>
      <c r="P4253" s="146"/>
      <c r="Q4253" s="146">
        <f t="shared" si="84"/>
        <v>0</v>
      </c>
      <c r="R4253" s="182" t="s">
        <v>4741</v>
      </c>
      <c r="S4253" s="226"/>
      <c r="T4253" s="676" t="s">
        <v>4687</v>
      </c>
      <c r="U4253" s="170"/>
      <c r="V4253" s="170"/>
      <c r="W4253" s="170"/>
      <c r="X4253" s="117"/>
      <c r="Y4253" s="171"/>
      <c r="Z4253" s="171"/>
      <c r="AA4253" s="171"/>
      <c r="AB4253" s="171"/>
      <c r="AC4253" s="171"/>
      <c r="AD4253" s="171"/>
      <c r="AE4253" s="171"/>
      <c r="AF4253" s="171"/>
      <c r="AG4253" s="171"/>
      <c r="AH4253" s="171"/>
      <c r="AI4253" s="171"/>
    </row>
    <row r="4254" spans="1:35" s="172" customFormat="1" ht="24" hidden="1" x14ac:dyDescent="0.2">
      <c r="A4254" s="167">
        <v>2</v>
      </c>
      <c r="B4254" s="647">
        <v>0</v>
      </c>
      <c r="C4254" s="647">
        <v>4</v>
      </c>
      <c r="D4254" s="647">
        <v>4</v>
      </c>
      <c r="E4254" s="163" t="s">
        <v>3862</v>
      </c>
      <c r="F4254" s="593" t="s">
        <v>4675</v>
      </c>
      <c r="G4254" s="143"/>
      <c r="H4254" s="166">
        <v>42310000</v>
      </c>
      <c r="I4254" s="180" t="s">
        <v>771</v>
      </c>
      <c r="J4254" s="169"/>
      <c r="K4254" s="169"/>
      <c r="L4254" s="169"/>
      <c r="M4254" s="146"/>
      <c r="N4254" s="184"/>
      <c r="O4254" s="169"/>
      <c r="P4254" s="146"/>
      <c r="Q4254" s="146">
        <f t="shared" si="84"/>
        <v>0</v>
      </c>
      <c r="R4254" s="182" t="s">
        <v>4741</v>
      </c>
      <c r="S4254" s="226"/>
      <c r="T4254" s="676" t="s">
        <v>4687</v>
      </c>
      <c r="U4254" s="170"/>
      <c r="V4254" s="170"/>
      <c r="W4254" s="170"/>
      <c r="X4254" s="117"/>
      <c r="Y4254" s="171"/>
      <c r="Z4254" s="171"/>
      <c r="AA4254" s="171"/>
      <c r="AB4254" s="171"/>
      <c r="AC4254" s="171"/>
      <c r="AD4254" s="171"/>
      <c r="AE4254" s="171"/>
      <c r="AF4254" s="171"/>
      <c r="AG4254" s="171"/>
      <c r="AH4254" s="171"/>
      <c r="AI4254" s="171"/>
    </row>
    <row r="4255" spans="1:35" s="172" customFormat="1" ht="24" hidden="1" x14ac:dyDescent="0.2">
      <c r="A4255" s="167">
        <v>2</v>
      </c>
      <c r="B4255" s="647">
        <v>0</v>
      </c>
      <c r="C4255" s="647">
        <v>4</v>
      </c>
      <c r="D4255" s="647">
        <v>4</v>
      </c>
      <c r="E4255" s="163" t="s">
        <v>3862</v>
      </c>
      <c r="F4255" s="593" t="s">
        <v>4675</v>
      </c>
      <c r="G4255" s="143"/>
      <c r="H4255" s="166">
        <v>42310000</v>
      </c>
      <c r="I4255" s="180" t="s">
        <v>772</v>
      </c>
      <c r="J4255" s="169"/>
      <c r="K4255" s="169"/>
      <c r="L4255" s="169"/>
      <c r="M4255" s="146"/>
      <c r="N4255" s="184"/>
      <c r="O4255" s="169"/>
      <c r="P4255" s="146"/>
      <c r="Q4255" s="146">
        <f t="shared" si="84"/>
        <v>0</v>
      </c>
      <c r="R4255" s="182" t="s">
        <v>4741</v>
      </c>
      <c r="S4255" s="226"/>
      <c r="T4255" s="676" t="s">
        <v>4687</v>
      </c>
      <c r="U4255" s="170"/>
      <c r="V4255" s="170"/>
      <c r="W4255" s="170"/>
      <c r="X4255" s="117"/>
      <c r="Y4255" s="171"/>
      <c r="Z4255" s="171"/>
      <c r="AA4255" s="171"/>
      <c r="AB4255" s="171"/>
      <c r="AC4255" s="171"/>
      <c r="AD4255" s="171"/>
      <c r="AE4255" s="171"/>
      <c r="AF4255" s="171"/>
      <c r="AG4255" s="171"/>
      <c r="AH4255" s="171"/>
      <c r="AI4255" s="171"/>
    </row>
    <row r="4256" spans="1:35" s="172" customFormat="1" ht="24" hidden="1" x14ac:dyDescent="0.2">
      <c r="A4256" s="167">
        <v>2</v>
      </c>
      <c r="B4256" s="647">
        <v>0</v>
      </c>
      <c r="C4256" s="647">
        <v>4</v>
      </c>
      <c r="D4256" s="647">
        <v>4</v>
      </c>
      <c r="E4256" s="163" t="s">
        <v>3862</v>
      </c>
      <c r="F4256" s="593" t="s">
        <v>4675</v>
      </c>
      <c r="G4256" s="143"/>
      <c r="H4256" s="166">
        <v>42310000</v>
      </c>
      <c r="I4256" s="180" t="s">
        <v>773</v>
      </c>
      <c r="J4256" s="169"/>
      <c r="K4256" s="169"/>
      <c r="L4256" s="169"/>
      <c r="M4256" s="146"/>
      <c r="N4256" s="184"/>
      <c r="O4256" s="169"/>
      <c r="P4256" s="146"/>
      <c r="Q4256" s="146">
        <f t="shared" si="84"/>
        <v>0</v>
      </c>
      <c r="R4256" s="182" t="s">
        <v>4741</v>
      </c>
      <c r="S4256" s="226"/>
      <c r="T4256" s="676" t="s">
        <v>4687</v>
      </c>
      <c r="U4256" s="170"/>
      <c r="V4256" s="170"/>
      <c r="W4256" s="170"/>
      <c r="X4256" s="117"/>
      <c r="Y4256" s="171"/>
      <c r="Z4256" s="171"/>
      <c r="AA4256" s="171"/>
      <c r="AB4256" s="171"/>
      <c r="AC4256" s="171"/>
      <c r="AD4256" s="171"/>
      <c r="AE4256" s="171"/>
      <c r="AF4256" s="171"/>
      <c r="AG4256" s="171"/>
      <c r="AH4256" s="171"/>
      <c r="AI4256" s="171"/>
    </row>
    <row r="4257" spans="1:35" s="172" customFormat="1" ht="24" hidden="1" x14ac:dyDescent="0.2">
      <c r="A4257" s="167">
        <v>2</v>
      </c>
      <c r="B4257" s="647">
        <v>0</v>
      </c>
      <c r="C4257" s="647">
        <v>4</v>
      </c>
      <c r="D4257" s="647">
        <v>4</v>
      </c>
      <c r="E4257" s="163" t="s">
        <v>3862</v>
      </c>
      <c r="F4257" s="593" t="s">
        <v>4675</v>
      </c>
      <c r="G4257" s="143"/>
      <c r="H4257" s="166">
        <v>42310000</v>
      </c>
      <c r="I4257" s="180" t="s">
        <v>774</v>
      </c>
      <c r="J4257" s="169"/>
      <c r="K4257" s="169"/>
      <c r="L4257" s="169"/>
      <c r="M4257" s="146"/>
      <c r="N4257" s="184"/>
      <c r="O4257" s="169"/>
      <c r="P4257" s="146"/>
      <c r="Q4257" s="146">
        <f t="shared" si="84"/>
        <v>0</v>
      </c>
      <c r="R4257" s="182" t="s">
        <v>4741</v>
      </c>
      <c r="S4257" s="226"/>
      <c r="T4257" s="676" t="s">
        <v>4687</v>
      </c>
      <c r="U4257" s="170"/>
      <c r="V4257" s="170"/>
      <c r="W4257" s="170"/>
      <c r="X4257" s="117"/>
      <c r="Y4257" s="171"/>
      <c r="Z4257" s="171"/>
      <c r="AA4257" s="171"/>
      <c r="AB4257" s="171"/>
      <c r="AC4257" s="171"/>
      <c r="AD4257" s="171"/>
      <c r="AE4257" s="171"/>
      <c r="AF4257" s="171"/>
      <c r="AG4257" s="171"/>
      <c r="AH4257" s="171"/>
      <c r="AI4257" s="171"/>
    </row>
    <row r="4258" spans="1:35" s="172" customFormat="1" ht="24" hidden="1" x14ac:dyDescent="0.2">
      <c r="A4258" s="167">
        <v>2</v>
      </c>
      <c r="B4258" s="647">
        <v>0</v>
      </c>
      <c r="C4258" s="647">
        <v>4</v>
      </c>
      <c r="D4258" s="647">
        <v>4</v>
      </c>
      <c r="E4258" s="163" t="s">
        <v>3862</v>
      </c>
      <c r="F4258" s="593" t="s">
        <v>4675</v>
      </c>
      <c r="G4258" s="143"/>
      <c r="H4258" s="166">
        <v>42310000</v>
      </c>
      <c r="I4258" s="180" t="s">
        <v>775</v>
      </c>
      <c r="J4258" s="169"/>
      <c r="K4258" s="169"/>
      <c r="L4258" s="169"/>
      <c r="M4258" s="146"/>
      <c r="N4258" s="184"/>
      <c r="O4258" s="169"/>
      <c r="P4258" s="146"/>
      <c r="Q4258" s="146">
        <f t="shared" si="84"/>
        <v>0</v>
      </c>
      <c r="R4258" s="182" t="s">
        <v>4741</v>
      </c>
      <c r="S4258" s="226"/>
      <c r="T4258" s="676" t="s">
        <v>4687</v>
      </c>
      <c r="U4258" s="170"/>
      <c r="V4258" s="170"/>
      <c r="W4258" s="170"/>
      <c r="X4258" s="117"/>
      <c r="Y4258" s="171"/>
      <c r="Z4258" s="171"/>
      <c r="AA4258" s="171"/>
      <c r="AB4258" s="171"/>
      <c r="AC4258" s="171"/>
      <c r="AD4258" s="171"/>
      <c r="AE4258" s="171"/>
      <c r="AF4258" s="171"/>
      <c r="AG4258" s="171"/>
      <c r="AH4258" s="171"/>
      <c r="AI4258" s="171"/>
    </row>
    <row r="4259" spans="1:35" s="172" customFormat="1" ht="24" hidden="1" x14ac:dyDescent="0.2">
      <c r="A4259" s="167">
        <v>2</v>
      </c>
      <c r="B4259" s="647">
        <v>0</v>
      </c>
      <c r="C4259" s="647">
        <v>4</v>
      </c>
      <c r="D4259" s="647">
        <v>4</v>
      </c>
      <c r="E4259" s="163" t="s">
        <v>3862</v>
      </c>
      <c r="F4259" s="593" t="s">
        <v>4675</v>
      </c>
      <c r="G4259" s="143"/>
      <c r="H4259" s="166">
        <v>42310000</v>
      </c>
      <c r="I4259" s="180" t="s">
        <v>775</v>
      </c>
      <c r="J4259" s="169"/>
      <c r="K4259" s="169"/>
      <c r="L4259" s="169"/>
      <c r="M4259" s="146"/>
      <c r="N4259" s="184"/>
      <c r="O4259" s="169"/>
      <c r="P4259" s="146"/>
      <c r="Q4259" s="146">
        <f t="shared" si="84"/>
        <v>0</v>
      </c>
      <c r="R4259" s="182" t="s">
        <v>4741</v>
      </c>
      <c r="S4259" s="226"/>
      <c r="T4259" s="676" t="s">
        <v>4687</v>
      </c>
      <c r="U4259" s="170"/>
      <c r="V4259" s="170"/>
      <c r="W4259" s="170"/>
      <c r="X4259" s="117"/>
      <c r="Y4259" s="171"/>
      <c r="Z4259" s="171"/>
      <c r="AA4259" s="171"/>
      <c r="AB4259" s="171"/>
      <c r="AC4259" s="171"/>
      <c r="AD4259" s="171"/>
      <c r="AE4259" s="171"/>
      <c r="AF4259" s="171"/>
      <c r="AG4259" s="171"/>
      <c r="AH4259" s="171"/>
      <c r="AI4259" s="171"/>
    </row>
    <row r="4260" spans="1:35" s="172" customFormat="1" ht="24" hidden="1" x14ac:dyDescent="0.2">
      <c r="A4260" s="167">
        <v>2</v>
      </c>
      <c r="B4260" s="647">
        <v>0</v>
      </c>
      <c r="C4260" s="647">
        <v>4</v>
      </c>
      <c r="D4260" s="647">
        <v>4</v>
      </c>
      <c r="E4260" s="163" t="s">
        <v>3862</v>
      </c>
      <c r="F4260" s="593" t="s">
        <v>4675</v>
      </c>
      <c r="G4260" s="143"/>
      <c r="H4260" s="166">
        <v>42310000</v>
      </c>
      <c r="I4260" s="180" t="s">
        <v>2280</v>
      </c>
      <c r="J4260" s="169"/>
      <c r="K4260" s="169"/>
      <c r="L4260" s="169"/>
      <c r="M4260" s="146"/>
      <c r="N4260" s="184"/>
      <c r="O4260" s="169"/>
      <c r="P4260" s="146"/>
      <c r="Q4260" s="146">
        <f t="shared" si="84"/>
        <v>0</v>
      </c>
      <c r="R4260" s="182" t="s">
        <v>4741</v>
      </c>
      <c r="S4260" s="226"/>
      <c r="T4260" s="676" t="s">
        <v>4687</v>
      </c>
      <c r="U4260" s="170"/>
      <c r="V4260" s="170"/>
      <c r="W4260" s="170"/>
      <c r="X4260" s="117"/>
      <c r="Y4260" s="171"/>
      <c r="Z4260" s="171"/>
      <c r="AA4260" s="171"/>
      <c r="AB4260" s="171"/>
      <c r="AC4260" s="171"/>
      <c r="AD4260" s="171"/>
      <c r="AE4260" s="171"/>
      <c r="AF4260" s="171"/>
      <c r="AG4260" s="171"/>
      <c r="AH4260" s="171"/>
      <c r="AI4260" s="171"/>
    </row>
    <row r="4261" spans="1:35" s="172" customFormat="1" ht="24" hidden="1" x14ac:dyDescent="0.2">
      <c r="A4261" s="167">
        <v>2</v>
      </c>
      <c r="B4261" s="647">
        <v>0</v>
      </c>
      <c r="C4261" s="647">
        <v>4</v>
      </c>
      <c r="D4261" s="647">
        <v>4</v>
      </c>
      <c r="E4261" s="163" t="s">
        <v>3862</v>
      </c>
      <c r="F4261" s="593" t="s">
        <v>4675</v>
      </c>
      <c r="G4261" s="143"/>
      <c r="H4261" s="166">
        <v>42310000</v>
      </c>
      <c r="I4261" s="180" t="s">
        <v>776</v>
      </c>
      <c r="J4261" s="169"/>
      <c r="K4261" s="169"/>
      <c r="L4261" s="169"/>
      <c r="M4261" s="146"/>
      <c r="N4261" s="184"/>
      <c r="O4261" s="169"/>
      <c r="P4261" s="146"/>
      <c r="Q4261" s="146">
        <f t="shared" si="84"/>
        <v>0</v>
      </c>
      <c r="R4261" s="182" t="s">
        <v>4741</v>
      </c>
      <c r="S4261" s="226"/>
      <c r="T4261" s="676" t="s">
        <v>4687</v>
      </c>
      <c r="U4261" s="170"/>
      <c r="V4261" s="170"/>
      <c r="W4261" s="170"/>
      <c r="X4261" s="117"/>
      <c r="Y4261" s="171"/>
      <c r="Z4261" s="171"/>
      <c r="AA4261" s="171"/>
      <c r="AB4261" s="171"/>
      <c r="AC4261" s="171"/>
      <c r="AD4261" s="171"/>
      <c r="AE4261" s="171"/>
      <c r="AF4261" s="171"/>
      <c r="AG4261" s="171"/>
      <c r="AH4261" s="171"/>
      <c r="AI4261" s="171"/>
    </row>
    <row r="4262" spans="1:35" s="172" customFormat="1" ht="24" hidden="1" x14ac:dyDescent="0.2">
      <c r="A4262" s="167">
        <v>2</v>
      </c>
      <c r="B4262" s="647">
        <v>0</v>
      </c>
      <c r="C4262" s="647">
        <v>4</v>
      </c>
      <c r="D4262" s="647">
        <v>4</v>
      </c>
      <c r="E4262" s="163" t="s">
        <v>3862</v>
      </c>
      <c r="F4262" s="593" t="s">
        <v>4675</v>
      </c>
      <c r="G4262" s="143"/>
      <c r="H4262" s="166">
        <v>42310000</v>
      </c>
      <c r="I4262" s="180" t="s">
        <v>777</v>
      </c>
      <c r="J4262" s="169"/>
      <c r="K4262" s="169"/>
      <c r="L4262" s="169"/>
      <c r="M4262" s="146"/>
      <c r="N4262" s="184"/>
      <c r="O4262" s="169"/>
      <c r="P4262" s="146"/>
      <c r="Q4262" s="146">
        <f t="shared" si="84"/>
        <v>0</v>
      </c>
      <c r="R4262" s="182" t="s">
        <v>4741</v>
      </c>
      <c r="S4262" s="226"/>
      <c r="T4262" s="676" t="s">
        <v>4687</v>
      </c>
      <c r="U4262" s="170"/>
      <c r="V4262" s="170"/>
      <c r="W4262" s="170"/>
      <c r="X4262" s="117"/>
      <c r="Y4262" s="171"/>
      <c r="Z4262" s="171"/>
      <c r="AA4262" s="171"/>
      <c r="AB4262" s="171"/>
      <c r="AC4262" s="171"/>
      <c r="AD4262" s="171"/>
      <c r="AE4262" s="171"/>
      <c r="AF4262" s="171"/>
      <c r="AG4262" s="171"/>
      <c r="AH4262" s="171"/>
      <c r="AI4262" s="171"/>
    </row>
    <row r="4263" spans="1:35" s="172" customFormat="1" ht="24" hidden="1" x14ac:dyDescent="0.2">
      <c r="A4263" s="167">
        <v>2</v>
      </c>
      <c r="B4263" s="647">
        <v>0</v>
      </c>
      <c r="C4263" s="647">
        <v>4</v>
      </c>
      <c r="D4263" s="647">
        <v>4</v>
      </c>
      <c r="E4263" s="163" t="s">
        <v>3862</v>
      </c>
      <c r="F4263" s="593" t="s">
        <v>4675</v>
      </c>
      <c r="G4263" s="143"/>
      <c r="H4263" s="166">
        <v>42310000</v>
      </c>
      <c r="I4263" s="180" t="s">
        <v>778</v>
      </c>
      <c r="J4263" s="169"/>
      <c r="K4263" s="169"/>
      <c r="L4263" s="169"/>
      <c r="M4263" s="146"/>
      <c r="N4263" s="184"/>
      <c r="O4263" s="169"/>
      <c r="P4263" s="146"/>
      <c r="Q4263" s="146">
        <f t="shared" si="84"/>
        <v>0</v>
      </c>
      <c r="R4263" s="182" t="s">
        <v>4741</v>
      </c>
      <c r="S4263" s="226"/>
      <c r="T4263" s="676" t="s">
        <v>4687</v>
      </c>
      <c r="U4263" s="170"/>
      <c r="V4263" s="170"/>
      <c r="W4263" s="170"/>
      <c r="X4263" s="117"/>
      <c r="Y4263" s="171"/>
      <c r="Z4263" s="171"/>
      <c r="AA4263" s="171"/>
      <c r="AB4263" s="171"/>
      <c r="AC4263" s="171"/>
      <c r="AD4263" s="171"/>
      <c r="AE4263" s="171"/>
      <c r="AF4263" s="171"/>
      <c r="AG4263" s="171"/>
      <c r="AH4263" s="171"/>
      <c r="AI4263" s="171"/>
    </row>
    <row r="4264" spans="1:35" s="172" customFormat="1" ht="24" hidden="1" x14ac:dyDescent="0.2">
      <c r="A4264" s="167">
        <v>2</v>
      </c>
      <c r="B4264" s="647">
        <v>0</v>
      </c>
      <c r="C4264" s="647">
        <v>4</v>
      </c>
      <c r="D4264" s="647">
        <v>4</v>
      </c>
      <c r="E4264" s="163" t="s">
        <v>3862</v>
      </c>
      <c r="F4264" s="593" t="s">
        <v>4675</v>
      </c>
      <c r="G4264" s="143"/>
      <c r="H4264" s="166">
        <v>42310000</v>
      </c>
      <c r="I4264" s="180" t="s">
        <v>2281</v>
      </c>
      <c r="J4264" s="169"/>
      <c r="K4264" s="169"/>
      <c r="L4264" s="169"/>
      <c r="M4264" s="146"/>
      <c r="N4264" s="184"/>
      <c r="O4264" s="169"/>
      <c r="P4264" s="146"/>
      <c r="Q4264" s="146">
        <f t="shared" si="84"/>
        <v>0</v>
      </c>
      <c r="R4264" s="182" t="s">
        <v>4741</v>
      </c>
      <c r="S4264" s="226"/>
      <c r="T4264" s="676" t="s">
        <v>4687</v>
      </c>
      <c r="U4264" s="170"/>
      <c r="V4264" s="170"/>
      <c r="W4264" s="170"/>
      <c r="X4264" s="117"/>
      <c r="Y4264" s="171"/>
      <c r="Z4264" s="171"/>
      <c r="AA4264" s="171"/>
      <c r="AB4264" s="171"/>
      <c r="AC4264" s="171"/>
      <c r="AD4264" s="171"/>
      <c r="AE4264" s="171"/>
      <c r="AF4264" s="171"/>
      <c r="AG4264" s="171"/>
      <c r="AH4264" s="171"/>
      <c r="AI4264" s="171"/>
    </row>
    <row r="4265" spans="1:35" s="172" customFormat="1" ht="24" hidden="1" x14ac:dyDescent="0.2">
      <c r="A4265" s="167">
        <v>2</v>
      </c>
      <c r="B4265" s="647">
        <v>0</v>
      </c>
      <c r="C4265" s="647">
        <v>4</v>
      </c>
      <c r="D4265" s="647">
        <v>4</v>
      </c>
      <c r="E4265" s="163" t="s">
        <v>3862</v>
      </c>
      <c r="F4265" s="593" t="s">
        <v>4675</v>
      </c>
      <c r="G4265" s="143"/>
      <c r="H4265" s="166">
        <v>42310000</v>
      </c>
      <c r="I4265" s="180" t="s">
        <v>2282</v>
      </c>
      <c r="J4265" s="169"/>
      <c r="K4265" s="169"/>
      <c r="L4265" s="169"/>
      <c r="M4265" s="146"/>
      <c r="N4265" s="184"/>
      <c r="O4265" s="169"/>
      <c r="P4265" s="146"/>
      <c r="Q4265" s="146">
        <f t="shared" si="84"/>
        <v>0</v>
      </c>
      <c r="R4265" s="182" t="s">
        <v>4741</v>
      </c>
      <c r="S4265" s="226"/>
      <c r="T4265" s="676" t="s">
        <v>4687</v>
      </c>
      <c r="U4265" s="170"/>
      <c r="V4265" s="170"/>
      <c r="W4265" s="170"/>
      <c r="X4265" s="117"/>
      <c r="Y4265" s="171"/>
      <c r="Z4265" s="171"/>
      <c r="AA4265" s="171"/>
      <c r="AB4265" s="171"/>
      <c r="AC4265" s="171"/>
      <c r="AD4265" s="171"/>
      <c r="AE4265" s="171"/>
      <c r="AF4265" s="171"/>
      <c r="AG4265" s="171"/>
      <c r="AH4265" s="171"/>
      <c r="AI4265" s="171"/>
    </row>
    <row r="4266" spans="1:35" s="172" customFormat="1" ht="24" hidden="1" x14ac:dyDescent="0.2">
      <c r="A4266" s="167">
        <v>2</v>
      </c>
      <c r="B4266" s="647">
        <v>0</v>
      </c>
      <c r="C4266" s="647">
        <v>4</v>
      </c>
      <c r="D4266" s="647">
        <v>4</v>
      </c>
      <c r="E4266" s="163" t="s">
        <v>3862</v>
      </c>
      <c r="F4266" s="593" t="s">
        <v>4675</v>
      </c>
      <c r="G4266" s="143"/>
      <c r="H4266" s="166">
        <v>42310000</v>
      </c>
      <c r="I4266" s="180" t="s">
        <v>2282</v>
      </c>
      <c r="J4266" s="169"/>
      <c r="K4266" s="169"/>
      <c r="L4266" s="169"/>
      <c r="M4266" s="146"/>
      <c r="N4266" s="184"/>
      <c r="O4266" s="169"/>
      <c r="P4266" s="146"/>
      <c r="Q4266" s="146">
        <f t="shared" si="84"/>
        <v>0</v>
      </c>
      <c r="R4266" s="182" t="s">
        <v>4741</v>
      </c>
      <c r="S4266" s="226"/>
      <c r="T4266" s="676" t="s">
        <v>4687</v>
      </c>
      <c r="U4266" s="170"/>
      <c r="V4266" s="170"/>
      <c r="W4266" s="170"/>
      <c r="X4266" s="117"/>
      <c r="Y4266" s="171"/>
      <c r="Z4266" s="171"/>
      <c r="AA4266" s="171"/>
      <c r="AB4266" s="171"/>
      <c r="AC4266" s="171"/>
      <c r="AD4266" s="171"/>
      <c r="AE4266" s="171"/>
      <c r="AF4266" s="171"/>
      <c r="AG4266" s="171"/>
      <c r="AH4266" s="171"/>
      <c r="AI4266" s="171"/>
    </row>
    <row r="4267" spans="1:35" s="172" customFormat="1" ht="24" hidden="1" x14ac:dyDescent="0.2">
      <c r="A4267" s="167">
        <v>2</v>
      </c>
      <c r="B4267" s="647">
        <v>0</v>
      </c>
      <c r="C4267" s="647">
        <v>4</v>
      </c>
      <c r="D4267" s="647">
        <v>4</v>
      </c>
      <c r="E4267" s="163" t="s">
        <v>3862</v>
      </c>
      <c r="F4267" s="593" t="s">
        <v>4675</v>
      </c>
      <c r="G4267" s="143"/>
      <c r="H4267" s="166">
        <v>42310000</v>
      </c>
      <c r="I4267" s="180" t="s">
        <v>779</v>
      </c>
      <c r="J4267" s="169"/>
      <c r="K4267" s="169"/>
      <c r="L4267" s="169"/>
      <c r="M4267" s="146"/>
      <c r="N4267" s="184"/>
      <c r="O4267" s="169"/>
      <c r="P4267" s="146"/>
      <c r="Q4267" s="146">
        <f t="shared" si="84"/>
        <v>0</v>
      </c>
      <c r="R4267" s="182" t="s">
        <v>4741</v>
      </c>
      <c r="S4267" s="226"/>
      <c r="T4267" s="676" t="s">
        <v>4687</v>
      </c>
      <c r="U4267" s="170"/>
      <c r="V4267" s="170"/>
      <c r="W4267" s="170"/>
      <c r="X4267" s="117"/>
      <c r="Y4267" s="171"/>
      <c r="Z4267" s="171"/>
      <c r="AA4267" s="171"/>
      <c r="AB4267" s="171"/>
      <c r="AC4267" s="171"/>
      <c r="AD4267" s="171"/>
      <c r="AE4267" s="171"/>
      <c r="AF4267" s="171"/>
      <c r="AG4267" s="171"/>
      <c r="AH4267" s="171"/>
      <c r="AI4267" s="171"/>
    </row>
    <row r="4268" spans="1:35" s="172" customFormat="1" ht="24" hidden="1" x14ac:dyDescent="0.2">
      <c r="A4268" s="167">
        <v>2</v>
      </c>
      <c r="B4268" s="647">
        <v>0</v>
      </c>
      <c r="C4268" s="647">
        <v>4</v>
      </c>
      <c r="D4268" s="647">
        <v>4</v>
      </c>
      <c r="E4268" s="163" t="s">
        <v>3862</v>
      </c>
      <c r="F4268" s="593" t="s">
        <v>4675</v>
      </c>
      <c r="G4268" s="143"/>
      <c r="H4268" s="166">
        <v>42310000</v>
      </c>
      <c r="I4268" s="180" t="s">
        <v>780</v>
      </c>
      <c r="J4268" s="169"/>
      <c r="K4268" s="169"/>
      <c r="L4268" s="169"/>
      <c r="M4268" s="146"/>
      <c r="N4268" s="184"/>
      <c r="O4268" s="169"/>
      <c r="P4268" s="146"/>
      <c r="Q4268" s="146">
        <f t="shared" si="84"/>
        <v>0</v>
      </c>
      <c r="R4268" s="182" t="s">
        <v>4741</v>
      </c>
      <c r="S4268" s="226"/>
      <c r="T4268" s="676" t="s">
        <v>4687</v>
      </c>
      <c r="U4268" s="170"/>
      <c r="V4268" s="170"/>
      <c r="W4268" s="170"/>
      <c r="X4268" s="117"/>
      <c r="Y4268" s="171"/>
      <c r="Z4268" s="171"/>
      <c r="AA4268" s="171"/>
      <c r="AB4268" s="171"/>
      <c r="AC4268" s="171"/>
      <c r="AD4268" s="171"/>
      <c r="AE4268" s="171"/>
      <c r="AF4268" s="171"/>
      <c r="AG4268" s="171"/>
      <c r="AH4268" s="171"/>
      <c r="AI4268" s="171"/>
    </row>
    <row r="4269" spans="1:35" s="172" customFormat="1" ht="24" hidden="1" x14ac:dyDescent="0.2">
      <c r="A4269" s="167">
        <v>2</v>
      </c>
      <c r="B4269" s="647">
        <v>0</v>
      </c>
      <c r="C4269" s="647">
        <v>4</v>
      </c>
      <c r="D4269" s="647">
        <v>4</v>
      </c>
      <c r="E4269" s="163" t="s">
        <v>3862</v>
      </c>
      <c r="F4269" s="593" t="s">
        <v>4675</v>
      </c>
      <c r="G4269" s="143"/>
      <c r="H4269" s="166">
        <v>42310000</v>
      </c>
      <c r="I4269" s="180" t="s">
        <v>781</v>
      </c>
      <c r="J4269" s="169"/>
      <c r="K4269" s="169"/>
      <c r="L4269" s="169"/>
      <c r="M4269" s="146"/>
      <c r="N4269" s="184"/>
      <c r="O4269" s="169"/>
      <c r="P4269" s="146"/>
      <c r="Q4269" s="146">
        <f t="shared" si="84"/>
        <v>0</v>
      </c>
      <c r="R4269" s="182" t="s">
        <v>4741</v>
      </c>
      <c r="S4269" s="226"/>
      <c r="T4269" s="676" t="s">
        <v>4687</v>
      </c>
      <c r="U4269" s="170"/>
      <c r="V4269" s="170"/>
      <c r="W4269" s="170"/>
      <c r="X4269" s="117"/>
      <c r="Y4269" s="171"/>
      <c r="Z4269" s="171"/>
      <c r="AA4269" s="171"/>
      <c r="AB4269" s="171"/>
      <c r="AC4269" s="171"/>
      <c r="AD4269" s="171"/>
      <c r="AE4269" s="171"/>
      <c r="AF4269" s="171"/>
      <c r="AG4269" s="171"/>
      <c r="AH4269" s="171"/>
      <c r="AI4269" s="171"/>
    </row>
    <row r="4270" spans="1:35" s="172" customFormat="1" ht="24" hidden="1" x14ac:dyDescent="0.2">
      <c r="A4270" s="167">
        <v>2</v>
      </c>
      <c r="B4270" s="647">
        <v>0</v>
      </c>
      <c r="C4270" s="647">
        <v>4</v>
      </c>
      <c r="D4270" s="647">
        <v>4</v>
      </c>
      <c r="E4270" s="163" t="s">
        <v>3862</v>
      </c>
      <c r="F4270" s="593" t="s">
        <v>4675</v>
      </c>
      <c r="G4270" s="143"/>
      <c r="H4270" s="166">
        <v>42310000</v>
      </c>
      <c r="I4270" s="180" t="s">
        <v>782</v>
      </c>
      <c r="J4270" s="169"/>
      <c r="K4270" s="169"/>
      <c r="L4270" s="169"/>
      <c r="M4270" s="146"/>
      <c r="N4270" s="184"/>
      <c r="O4270" s="169"/>
      <c r="P4270" s="146"/>
      <c r="Q4270" s="146">
        <f t="shared" si="84"/>
        <v>0</v>
      </c>
      <c r="R4270" s="182" t="s">
        <v>4741</v>
      </c>
      <c r="S4270" s="226"/>
      <c r="T4270" s="676" t="s">
        <v>4687</v>
      </c>
      <c r="U4270" s="170"/>
      <c r="V4270" s="170"/>
      <c r="W4270" s="170"/>
      <c r="X4270" s="117"/>
      <c r="Y4270" s="171"/>
      <c r="Z4270" s="171"/>
      <c r="AA4270" s="171"/>
      <c r="AB4270" s="171"/>
      <c r="AC4270" s="171"/>
      <c r="AD4270" s="171"/>
      <c r="AE4270" s="171"/>
      <c r="AF4270" s="171"/>
      <c r="AG4270" s="171"/>
      <c r="AH4270" s="171"/>
      <c r="AI4270" s="171"/>
    </row>
    <row r="4271" spans="1:35" s="172" customFormat="1" ht="24" hidden="1" x14ac:dyDescent="0.2">
      <c r="A4271" s="167">
        <v>2</v>
      </c>
      <c r="B4271" s="647">
        <v>0</v>
      </c>
      <c r="C4271" s="647">
        <v>4</v>
      </c>
      <c r="D4271" s="647">
        <v>4</v>
      </c>
      <c r="E4271" s="163" t="s">
        <v>3862</v>
      </c>
      <c r="F4271" s="593" t="s">
        <v>4675</v>
      </c>
      <c r="G4271" s="143"/>
      <c r="H4271" s="166">
        <v>42310000</v>
      </c>
      <c r="I4271" s="180" t="s">
        <v>783</v>
      </c>
      <c r="J4271" s="169"/>
      <c r="K4271" s="169"/>
      <c r="L4271" s="169"/>
      <c r="M4271" s="146"/>
      <c r="N4271" s="184"/>
      <c r="O4271" s="169"/>
      <c r="P4271" s="146"/>
      <c r="Q4271" s="146">
        <f t="shared" si="84"/>
        <v>0</v>
      </c>
      <c r="R4271" s="182" t="s">
        <v>4741</v>
      </c>
      <c r="S4271" s="226"/>
      <c r="T4271" s="676" t="s">
        <v>4687</v>
      </c>
      <c r="U4271" s="170"/>
      <c r="V4271" s="170"/>
      <c r="W4271" s="170"/>
      <c r="X4271" s="117"/>
      <c r="Y4271" s="171"/>
      <c r="Z4271" s="171"/>
      <c r="AA4271" s="171"/>
      <c r="AB4271" s="171"/>
      <c r="AC4271" s="171"/>
      <c r="AD4271" s="171"/>
      <c r="AE4271" s="171"/>
      <c r="AF4271" s="171"/>
      <c r="AG4271" s="171"/>
      <c r="AH4271" s="171"/>
      <c r="AI4271" s="171"/>
    </row>
    <row r="4272" spans="1:35" s="172" customFormat="1" ht="24" hidden="1" x14ac:dyDescent="0.2">
      <c r="A4272" s="167">
        <v>2</v>
      </c>
      <c r="B4272" s="647">
        <v>0</v>
      </c>
      <c r="C4272" s="647">
        <v>4</v>
      </c>
      <c r="D4272" s="647">
        <v>4</v>
      </c>
      <c r="E4272" s="163" t="s">
        <v>3862</v>
      </c>
      <c r="F4272" s="593" t="s">
        <v>4675</v>
      </c>
      <c r="G4272" s="143"/>
      <c r="H4272" s="166">
        <v>42310000</v>
      </c>
      <c r="I4272" s="180" t="s">
        <v>784</v>
      </c>
      <c r="J4272" s="169"/>
      <c r="K4272" s="169"/>
      <c r="L4272" s="169"/>
      <c r="M4272" s="146"/>
      <c r="N4272" s="184"/>
      <c r="O4272" s="169"/>
      <c r="P4272" s="146"/>
      <c r="Q4272" s="146">
        <f t="shared" si="84"/>
        <v>0</v>
      </c>
      <c r="R4272" s="182" t="s">
        <v>4741</v>
      </c>
      <c r="S4272" s="226"/>
      <c r="T4272" s="676" t="s">
        <v>4687</v>
      </c>
      <c r="U4272" s="170"/>
      <c r="V4272" s="170"/>
      <c r="W4272" s="170"/>
      <c r="X4272" s="117"/>
      <c r="Y4272" s="171"/>
      <c r="Z4272" s="171"/>
      <c r="AA4272" s="171"/>
      <c r="AB4272" s="171"/>
      <c r="AC4272" s="171"/>
      <c r="AD4272" s="171"/>
      <c r="AE4272" s="171"/>
      <c r="AF4272" s="171"/>
      <c r="AG4272" s="171"/>
      <c r="AH4272" s="171"/>
      <c r="AI4272" s="171"/>
    </row>
    <row r="4273" spans="1:35" s="172" customFormat="1" ht="24" hidden="1" x14ac:dyDescent="0.2">
      <c r="A4273" s="167">
        <v>2</v>
      </c>
      <c r="B4273" s="647">
        <v>0</v>
      </c>
      <c r="C4273" s="647">
        <v>4</v>
      </c>
      <c r="D4273" s="647">
        <v>4</v>
      </c>
      <c r="E4273" s="163" t="s">
        <v>3862</v>
      </c>
      <c r="F4273" s="593" t="s">
        <v>4675</v>
      </c>
      <c r="G4273" s="143"/>
      <c r="H4273" s="166">
        <v>42310000</v>
      </c>
      <c r="I4273" s="180" t="s">
        <v>785</v>
      </c>
      <c r="J4273" s="169"/>
      <c r="K4273" s="169"/>
      <c r="L4273" s="169"/>
      <c r="M4273" s="146"/>
      <c r="N4273" s="184"/>
      <c r="O4273" s="169"/>
      <c r="P4273" s="146"/>
      <c r="Q4273" s="146">
        <f t="shared" si="84"/>
        <v>0</v>
      </c>
      <c r="R4273" s="182" t="s">
        <v>4741</v>
      </c>
      <c r="S4273" s="226"/>
      <c r="T4273" s="676" t="s">
        <v>4687</v>
      </c>
      <c r="U4273" s="170"/>
      <c r="V4273" s="170"/>
      <c r="W4273" s="170"/>
      <c r="X4273" s="117"/>
      <c r="Y4273" s="171"/>
      <c r="Z4273" s="171"/>
      <c r="AA4273" s="171"/>
      <c r="AB4273" s="171"/>
      <c r="AC4273" s="171"/>
      <c r="AD4273" s="171"/>
      <c r="AE4273" s="171"/>
      <c r="AF4273" s="171"/>
      <c r="AG4273" s="171"/>
      <c r="AH4273" s="171"/>
      <c r="AI4273" s="171"/>
    </row>
    <row r="4274" spans="1:35" s="172" customFormat="1" ht="24" hidden="1" x14ac:dyDescent="0.2">
      <c r="A4274" s="167">
        <v>2</v>
      </c>
      <c r="B4274" s="647">
        <v>0</v>
      </c>
      <c r="C4274" s="647">
        <v>4</v>
      </c>
      <c r="D4274" s="647">
        <v>4</v>
      </c>
      <c r="E4274" s="163" t="s">
        <v>3862</v>
      </c>
      <c r="F4274" s="593" t="s">
        <v>4675</v>
      </c>
      <c r="G4274" s="143"/>
      <c r="H4274" s="166">
        <v>42310000</v>
      </c>
      <c r="I4274" s="180" t="s">
        <v>786</v>
      </c>
      <c r="J4274" s="169"/>
      <c r="K4274" s="169"/>
      <c r="L4274" s="169"/>
      <c r="M4274" s="146"/>
      <c r="N4274" s="184"/>
      <c r="O4274" s="169"/>
      <c r="P4274" s="146"/>
      <c r="Q4274" s="146">
        <f t="shared" si="84"/>
        <v>0</v>
      </c>
      <c r="R4274" s="182" t="s">
        <v>4741</v>
      </c>
      <c r="S4274" s="226"/>
      <c r="T4274" s="676" t="s">
        <v>4687</v>
      </c>
      <c r="U4274" s="170"/>
      <c r="V4274" s="170"/>
      <c r="W4274" s="170"/>
      <c r="X4274" s="117"/>
      <c r="Y4274" s="171"/>
      <c r="Z4274" s="171"/>
      <c r="AA4274" s="171"/>
      <c r="AB4274" s="171"/>
      <c r="AC4274" s="171"/>
      <c r="AD4274" s="171"/>
      <c r="AE4274" s="171"/>
      <c r="AF4274" s="171"/>
      <c r="AG4274" s="171"/>
      <c r="AH4274" s="171"/>
      <c r="AI4274" s="171"/>
    </row>
    <row r="4275" spans="1:35" s="172" customFormat="1" ht="24" hidden="1" x14ac:dyDescent="0.2">
      <c r="A4275" s="167">
        <v>2</v>
      </c>
      <c r="B4275" s="647">
        <v>0</v>
      </c>
      <c r="C4275" s="647">
        <v>4</v>
      </c>
      <c r="D4275" s="647">
        <v>4</v>
      </c>
      <c r="E4275" s="163" t="s">
        <v>3862</v>
      </c>
      <c r="F4275" s="593" t="s">
        <v>4675</v>
      </c>
      <c r="G4275" s="143"/>
      <c r="H4275" s="166">
        <v>42310000</v>
      </c>
      <c r="I4275" s="180" t="s">
        <v>786</v>
      </c>
      <c r="J4275" s="169"/>
      <c r="K4275" s="169"/>
      <c r="L4275" s="169"/>
      <c r="M4275" s="146"/>
      <c r="N4275" s="184"/>
      <c r="O4275" s="169"/>
      <c r="P4275" s="146"/>
      <c r="Q4275" s="146">
        <f t="shared" si="84"/>
        <v>0</v>
      </c>
      <c r="R4275" s="182" t="s">
        <v>4741</v>
      </c>
      <c r="S4275" s="226"/>
      <c r="T4275" s="676" t="s">
        <v>4687</v>
      </c>
      <c r="U4275" s="170"/>
      <c r="V4275" s="170"/>
      <c r="W4275" s="170"/>
      <c r="X4275" s="117"/>
      <c r="Y4275" s="171"/>
      <c r="Z4275" s="171"/>
      <c r="AA4275" s="171"/>
      <c r="AB4275" s="171"/>
      <c r="AC4275" s="171"/>
      <c r="AD4275" s="171"/>
      <c r="AE4275" s="171"/>
      <c r="AF4275" s="171"/>
      <c r="AG4275" s="171"/>
      <c r="AH4275" s="171"/>
      <c r="AI4275" s="171"/>
    </row>
    <row r="4276" spans="1:35" s="172" customFormat="1" ht="24" hidden="1" x14ac:dyDescent="0.2">
      <c r="A4276" s="167">
        <v>2</v>
      </c>
      <c r="B4276" s="647">
        <v>0</v>
      </c>
      <c r="C4276" s="647">
        <v>4</v>
      </c>
      <c r="D4276" s="647">
        <v>4</v>
      </c>
      <c r="E4276" s="163" t="s">
        <v>3862</v>
      </c>
      <c r="F4276" s="593" t="s">
        <v>4675</v>
      </c>
      <c r="G4276" s="143"/>
      <c r="H4276" s="166">
        <v>42310000</v>
      </c>
      <c r="I4276" s="180" t="s">
        <v>787</v>
      </c>
      <c r="J4276" s="169"/>
      <c r="K4276" s="169"/>
      <c r="L4276" s="169"/>
      <c r="M4276" s="146"/>
      <c r="N4276" s="184"/>
      <c r="O4276" s="169"/>
      <c r="P4276" s="146"/>
      <c r="Q4276" s="146">
        <f t="shared" si="84"/>
        <v>0</v>
      </c>
      <c r="R4276" s="182" t="s">
        <v>4741</v>
      </c>
      <c r="S4276" s="226"/>
      <c r="T4276" s="676" t="s">
        <v>4687</v>
      </c>
      <c r="U4276" s="170"/>
      <c r="V4276" s="170"/>
      <c r="W4276" s="170"/>
      <c r="X4276" s="117"/>
      <c r="Y4276" s="171"/>
      <c r="Z4276" s="171"/>
      <c r="AA4276" s="171"/>
      <c r="AB4276" s="171"/>
      <c r="AC4276" s="171"/>
      <c r="AD4276" s="171"/>
      <c r="AE4276" s="171"/>
      <c r="AF4276" s="171"/>
      <c r="AG4276" s="171"/>
      <c r="AH4276" s="171"/>
      <c r="AI4276" s="171"/>
    </row>
    <row r="4277" spans="1:35" s="172" customFormat="1" ht="24" hidden="1" x14ac:dyDescent="0.2">
      <c r="A4277" s="167">
        <v>2</v>
      </c>
      <c r="B4277" s="647">
        <v>0</v>
      </c>
      <c r="C4277" s="647">
        <v>4</v>
      </c>
      <c r="D4277" s="647">
        <v>4</v>
      </c>
      <c r="E4277" s="163" t="s">
        <v>3862</v>
      </c>
      <c r="F4277" s="593" t="s">
        <v>4675</v>
      </c>
      <c r="G4277" s="143"/>
      <c r="H4277" s="166">
        <v>42310000</v>
      </c>
      <c r="I4277" s="180" t="s">
        <v>788</v>
      </c>
      <c r="J4277" s="169"/>
      <c r="K4277" s="169"/>
      <c r="L4277" s="169"/>
      <c r="M4277" s="146"/>
      <c r="N4277" s="184"/>
      <c r="O4277" s="169"/>
      <c r="P4277" s="146"/>
      <c r="Q4277" s="146">
        <f t="shared" si="84"/>
        <v>0</v>
      </c>
      <c r="R4277" s="182" t="s">
        <v>4741</v>
      </c>
      <c r="S4277" s="226"/>
      <c r="T4277" s="676" t="s">
        <v>4687</v>
      </c>
      <c r="U4277" s="170"/>
      <c r="V4277" s="170"/>
      <c r="W4277" s="170"/>
      <c r="X4277" s="117"/>
      <c r="Y4277" s="171"/>
      <c r="Z4277" s="171"/>
      <c r="AA4277" s="171"/>
      <c r="AB4277" s="171"/>
      <c r="AC4277" s="171"/>
      <c r="AD4277" s="171"/>
      <c r="AE4277" s="171"/>
      <c r="AF4277" s="171"/>
      <c r="AG4277" s="171"/>
      <c r="AH4277" s="171"/>
      <c r="AI4277" s="171"/>
    </row>
    <row r="4278" spans="1:35" s="172" customFormat="1" ht="24" hidden="1" x14ac:dyDescent="0.2">
      <c r="A4278" s="167">
        <v>2</v>
      </c>
      <c r="B4278" s="647">
        <v>0</v>
      </c>
      <c r="C4278" s="647">
        <v>4</v>
      </c>
      <c r="D4278" s="647">
        <v>4</v>
      </c>
      <c r="E4278" s="163" t="s">
        <v>3862</v>
      </c>
      <c r="F4278" s="593" t="s">
        <v>4675</v>
      </c>
      <c r="G4278" s="143"/>
      <c r="H4278" s="166">
        <v>42310000</v>
      </c>
      <c r="I4278" s="180" t="s">
        <v>789</v>
      </c>
      <c r="J4278" s="169"/>
      <c r="K4278" s="169"/>
      <c r="L4278" s="169"/>
      <c r="M4278" s="146"/>
      <c r="N4278" s="184"/>
      <c r="O4278" s="169"/>
      <c r="P4278" s="146"/>
      <c r="Q4278" s="146">
        <f t="shared" si="84"/>
        <v>0</v>
      </c>
      <c r="R4278" s="182" t="s">
        <v>4741</v>
      </c>
      <c r="S4278" s="226"/>
      <c r="T4278" s="676" t="s">
        <v>4687</v>
      </c>
      <c r="U4278" s="170"/>
      <c r="V4278" s="170"/>
      <c r="W4278" s="170"/>
      <c r="X4278" s="117"/>
      <c r="Y4278" s="171"/>
      <c r="Z4278" s="171"/>
      <c r="AA4278" s="171"/>
      <c r="AB4278" s="171"/>
      <c r="AC4278" s="171"/>
      <c r="AD4278" s="171"/>
      <c r="AE4278" s="171"/>
      <c r="AF4278" s="171"/>
      <c r="AG4278" s="171"/>
      <c r="AH4278" s="171"/>
      <c r="AI4278" s="171"/>
    </row>
    <row r="4279" spans="1:35" s="172" customFormat="1" ht="24" hidden="1" x14ac:dyDescent="0.2">
      <c r="A4279" s="167">
        <v>2</v>
      </c>
      <c r="B4279" s="647">
        <v>0</v>
      </c>
      <c r="C4279" s="647">
        <v>4</v>
      </c>
      <c r="D4279" s="647">
        <v>4</v>
      </c>
      <c r="E4279" s="163" t="s">
        <v>3862</v>
      </c>
      <c r="F4279" s="593" t="s">
        <v>4675</v>
      </c>
      <c r="G4279" s="143"/>
      <c r="H4279" s="166">
        <v>42310000</v>
      </c>
      <c r="I4279" s="180" t="s">
        <v>790</v>
      </c>
      <c r="J4279" s="169"/>
      <c r="K4279" s="169"/>
      <c r="L4279" s="169"/>
      <c r="M4279" s="146"/>
      <c r="N4279" s="184"/>
      <c r="O4279" s="169"/>
      <c r="P4279" s="146"/>
      <c r="Q4279" s="146">
        <f t="shared" si="84"/>
        <v>0</v>
      </c>
      <c r="R4279" s="182" t="s">
        <v>4741</v>
      </c>
      <c r="S4279" s="226"/>
      <c r="T4279" s="676" t="s">
        <v>4687</v>
      </c>
      <c r="U4279" s="170"/>
      <c r="V4279" s="170"/>
      <c r="W4279" s="170"/>
      <c r="X4279" s="117"/>
      <c r="Y4279" s="171"/>
      <c r="Z4279" s="171"/>
      <c r="AA4279" s="171"/>
      <c r="AB4279" s="171"/>
      <c r="AC4279" s="171"/>
      <c r="AD4279" s="171"/>
      <c r="AE4279" s="171"/>
      <c r="AF4279" s="171"/>
      <c r="AG4279" s="171"/>
      <c r="AH4279" s="171"/>
      <c r="AI4279" s="171"/>
    </row>
    <row r="4280" spans="1:35" s="172" customFormat="1" ht="24" hidden="1" x14ac:dyDescent="0.2">
      <c r="A4280" s="167">
        <v>2</v>
      </c>
      <c r="B4280" s="647">
        <v>0</v>
      </c>
      <c r="C4280" s="647">
        <v>4</v>
      </c>
      <c r="D4280" s="647">
        <v>4</v>
      </c>
      <c r="E4280" s="163" t="s">
        <v>3862</v>
      </c>
      <c r="F4280" s="593" t="s">
        <v>4675</v>
      </c>
      <c r="G4280" s="143"/>
      <c r="H4280" s="166">
        <v>42310000</v>
      </c>
      <c r="I4280" s="180" t="s">
        <v>791</v>
      </c>
      <c r="J4280" s="169"/>
      <c r="K4280" s="169"/>
      <c r="L4280" s="169"/>
      <c r="M4280" s="146"/>
      <c r="N4280" s="184"/>
      <c r="O4280" s="169"/>
      <c r="P4280" s="146"/>
      <c r="Q4280" s="146">
        <f t="shared" si="84"/>
        <v>0</v>
      </c>
      <c r="R4280" s="182" t="s">
        <v>4741</v>
      </c>
      <c r="S4280" s="226"/>
      <c r="T4280" s="676" t="s">
        <v>4687</v>
      </c>
      <c r="U4280" s="170"/>
      <c r="V4280" s="170"/>
      <c r="W4280" s="170"/>
      <c r="X4280" s="117"/>
      <c r="Y4280" s="171"/>
      <c r="Z4280" s="171"/>
      <c r="AA4280" s="171"/>
      <c r="AB4280" s="171"/>
      <c r="AC4280" s="171"/>
      <c r="AD4280" s="171"/>
      <c r="AE4280" s="171"/>
      <c r="AF4280" s="171"/>
      <c r="AG4280" s="171"/>
      <c r="AH4280" s="171"/>
      <c r="AI4280" s="171"/>
    </row>
    <row r="4281" spans="1:35" s="172" customFormat="1" ht="24" hidden="1" x14ac:dyDescent="0.2">
      <c r="A4281" s="167">
        <v>2</v>
      </c>
      <c r="B4281" s="647">
        <v>0</v>
      </c>
      <c r="C4281" s="647">
        <v>4</v>
      </c>
      <c r="D4281" s="647">
        <v>4</v>
      </c>
      <c r="E4281" s="163" t="s">
        <v>3862</v>
      </c>
      <c r="F4281" s="593" t="s">
        <v>4675</v>
      </c>
      <c r="G4281" s="143"/>
      <c r="H4281" s="166">
        <v>42310000</v>
      </c>
      <c r="I4281" s="180" t="s">
        <v>3939</v>
      </c>
      <c r="J4281" s="169"/>
      <c r="K4281" s="169"/>
      <c r="L4281" s="169"/>
      <c r="M4281" s="146"/>
      <c r="N4281" s="184"/>
      <c r="O4281" s="169"/>
      <c r="P4281" s="146"/>
      <c r="Q4281" s="146">
        <f t="shared" si="84"/>
        <v>0</v>
      </c>
      <c r="R4281" s="182" t="s">
        <v>4741</v>
      </c>
      <c r="S4281" s="226"/>
      <c r="T4281" s="676" t="s">
        <v>4687</v>
      </c>
      <c r="U4281" s="170"/>
      <c r="V4281" s="170"/>
      <c r="W4281" s="170"/>
      <c r="X4281" s="117"/>
      <c r="Y4281" s="171"/>
      <c r="Z4281" s="171"/>
      <c r="AA4281" s="171"/>
      <c r="AB4281" s="171"/>
      <c r="AC4281" s="171"/>
      <c r="AD4281" s="171"/>
      <c r="AE4281" s="171"/>
      <c r="AF4281" s="171"/>
      <c r="AG4281" s="171"/>
      <c r="AH4281" s="171"/>
      <c r="AI4281" s="171"/>
    </row>
    <row r="4282" spans="1:35" s="172" customFormat="1" ht="24" hidden="1" x14ac:dyDescent="0.2">
      <c r="A4282" s="167">
        <v>2</v>
      </c>
      <c r="B4282" s="647">
        <v>0</v>
      </c>
      <c r="C4282" s="647">
        <v>4</v>
      </c>
      <c r="D4282" s="647">
        <v>4</v>
      </c>
      <c r="E4282" s="163" t="s">
        <v>3862</v>
      </c>
      <c r="F4282" s="593" t="s">
        <v>4675</v>
      </c>
      <c r="G4282" s="143"/>
      <c r="H4282" s="166">
        <v>42310000</v>
      </c>
      <c r="I4282" s="180" t="s">
        <v>792</v>
      </c>
      <c r="J4282" s="169"/>
      <c r="K4282" s="169"/>
      <c r="L4282" s="169"/>
      <c r="M4282" s="146"/>
      <c r="N4282" s="184"/>
      <c r="O4282" s="169"/>
      <c r="P4282" s="146"/>
      <c r="Q4282" s="146">
        <f t="shared" si="84"/>
        <v>0</v>
      </c>
      <c r="R4282" s="182" t="s">
        <v>4741</v>
      </c>
      <c r="S4282" s="226"/>
      <c r="T4282" s="676" t="s">
        <v>4687</v>
      </c>
      <c r="U4282" s="170"/>
      <c r="V4282" s="170"/>
      <c r="W4282" s="170"/>
      <c r="X4282" s="117"/>
      <c r="Y4282" s="171"/>
      <c r="Z4282" s="171"/>
      <c r="AA4282" s="171"/>
      <c r="AB4282" s="171"/>
      <c r="AC4282" s="171"/>
      <c r="AD4282" s="171"/>
      <c r="AE4282" s="171"/>
      <c r="AF4282" s="171"/>
      <c r="AG4282" s="171"/>
      <c r="AH4282" s="171"/>
      <c r="AI4282" s="171"/>
    </row>
    <row r="4283" spans="1:35" s="172" customFormat="1" ht="24" hidden="1" x14ac:dyDescent="0.2">
      <c r="A4283" s="167">
        <v>2</v>
      </c>
      <c r="B4283" s="647">
        <v>0</v>
      </c>
      <c r="C4283" s="647">
        <v>4</v>
      </c>
      <c r="D4283" s="647">
        <v>4</v>
      </c>
      <c r="E4283" s="163" t="s">
        <v>3862</v>
      </c>
      <c r="F4283" s="593" t="s">
        <v>4675</v>
      </c>
      <c r="G4283" s="143"/>
      <c r="H4283" s="166">
        <v>42310000</v>
      </c>
      <c r="I4283" s="180" t="s">
        <v>793</v>
      </c>
      <c r="J4283" s="169"/>
      <c r="K4283" s="169"/>
      <c r="L4283" s="169"/>
      <c r="M4283" s="146"/>
      <c r="N4283" s="184"/>
      <c r="O4283" s="169"/>
      <c r="P4283" s="146"/>
      <c r="Q4283" s="146">
        <f t="shared" si="84"/>
        <v>0</v>
      </c>
      <c r="R4283" s="182" t="s">
        <v>4741</v>
      </c>
      <c r="S4283" s="226"/>
      <c r="T4283" s="676" t="s">
        <v>4687</v>
      </c>
      <c r="U4283" s="170"/>
      <c r="V4283" s="170"/>
      <c r="W4283" s="170"/>
      <c r="X4283" s="117"/>
      <c r="Y4283" s="171"/>
      <c r="Z4283" s="171"/>
      <c r="AA4283" s="171"/>
      <c r="AB4283" s="171"/>
      <c r="AC4283" s="171"/>
      <c r="AD4283" s="171"/>
      <c r="AE4283" s="171"/>
      <c r="AF4283" s="171"/>
      <c r="AG4283" s="171"/>
      <c r="AH4283" s="171"/>
      <c r="AI4283" s="171"/>
    </row>
    <row r="4284" spans="1:35" s="172" customFormat="1" ht="24" hidden="1" x14ac:dyDescent="0.2">
      <c r="A4284" s="167">
        <v>2</v>
      </c>
      <c r="B4284" s="647">
        <v>0</v>
      </c>
      <c r="C4284" s="647">
        <v>4</v>
      </c>
      <c r="D4284" s="647">
        <v>4</v>
      </c>
      <c r="E4284" s="163" t="s">
        <v>3862</v>
      </c>
      <c r="F4284" s="593" t="s">
        <v>4675</v>
      </c>
      <c r="G4284" s="143"/>
      <c r="H4284" s="166">
        <v>42310000</v>
      </c>
      <c r="I4284" s="180" t="s">
        <v>794</v>
      </c>
      <c r="J4284" s="169"/>
      <c r="K4284" s="169"/>
      <c r="L4284" s="169"/>
      <c r="M4284" s="146"/>
      <c r="N4284" s="184"/>
      <c r="O4284" s="169"/>
      <c r="P4284" s="146"/>
      <c r="Q4284" s="146">
        <f t="shared" si="84"/>
        <v>0</v>
      </c>
      <c r="R4284" s="182" t="s">
        <v>4741</v>
      </c>
      <c r="S4284" s="226"/>
      <c r="T4284" s="676" t="s">
        <v>4687</v>
      </c>
      <c r="U4284" s="170"/>
      <c r="V4284" s="170"/>
      <c r="W4284" s="170"/>
      <c r="X4284" s="117"/>
      <c r="Y4284" s="171"/>
      <c r="Z4284" s="171"/>
      <c r="AA4284" s="171"/>
      <c r="AB4284" s="171"/>
      <c r="AC4284" s="171"/>
      <c r="AD4284" s="171"/>
      <c r="AE4284" s="171"/>
      <c r="AF4284" s="171"/>
      <c r="AG4284" s="171"/>
      <c r="AH4284" s="171"/>
      <c r="AI4284" s="171"/>
    </row>
    <row r="4285" spans="1:35" s="172" customFormat="1" ht="24" hidden="1" x14ac:dyDescent="0.2">
      <c r="A4285" s="167">
        <v>2</v>
      </c>
      <c r="B4285" s="647">
        <v>0</v>
      </c>
      <c r="C4285" s="647">
        <v>4</v>
      </c>
      <c r="D4285" s="647">
        <v>4</v>
      </c>
      <c r="E4285" s="163" t="s">
        <v>3862</v>
      </c>
      <c r="F4285" s="593" t="s">
        <v>4675</v>
      </c>
      <c r="G4285" s="143"/>
      <c r="H4285" s="166">
        <v>42310000</v>
      </c>
      <c r="I4285" s="180" t="s">
        <v>795</v>
      </c>
      <c r="J4285" s="169"/>
      <c r="K4285" s="169"/>
      <c r="L4285" s="169"/>
      <c r="M4285" s="146"/>
      <c r="N4285" s="184"/>
      <c r="O4285" s="169"/>
      <c r="P4285" s="146"/>
      <c r="Q4285" s="146">
        <f t="shared" ref="Q4285:Q4339" si="85">+P4285</f>
        <v>0</v>
      </c>
      <c r="R4285" s="182" t="s">
        <v>4741</v>
      </c>
      <c r="S4285" s="226"/>
      <c r="T4285" s="676" t="s">
        <v>4687</v>
      </c>
      <c r="U4285" s="170"/>
      <c r="V4285" s="170"/>
      <c r="W4285" s="170"/>
      <c r="X4285" s="117"/>
      <c r="Y4285" s="171"/>
      <c r="Z4285" s="171"/>
      <c r="AA4285" s="171"/>
      <c r="AB4285" s="171"/>
      <c r="AC4285" s="171"/>
      <c r="AD4285" s="171"/>
      <c r="AE4285" s="171"/>
      <c r="AF4285" s="171"/>
      <c r="AG4285" s="171"/>
      <c r="AH4285" s="171"/>
      <c r="AI4285" s="171"/>
    </row>
    <row r="4286" spans="1:35" s="172" customFormat="1" ht="24" hidden="1" x14ac:dyDescent="0.2">
      <c r="A4286" s="167">
        <v>2</v>
      </c>
      <c r="B4286" s="647">
        <v>0</v>
      </c>
      <c r="C4286" s="647">
        <v>4</v>
      </c>
      <c r="D4286" s="647">
        <v>4</v>
      </c>
      <c r="E4286" s="163" t="s">
        <v>3862</v>
      </c>
      <c r="F4286" s="593" t="s">
        <v>4675</v>
      </c>
      <c r="G4286" s="143"/>
      <c r="H4286" s="166">
        <v>42310000</v>
      </c>
      <c r="I4286" s="180" t="s">
        <v>796</v>
      </c>
      <c r="J4286" s="169"/>
      <c r="K4286" s="169"/>
      <c r="L4286" s="169"/>
      <c r="M4286" s="146"/>
      <c r="N4286" s="184"/>
      <c r="O4286" s="169"/>
      <c r="P4286" s="146"/>
      <c r="Q4286" s="146">
        <f t="shared" si="85"/>
        <v>0</v>
      </c>
      <c r="R4286" s="182" t="s">
        <v>4741</v>
      </c>
      <c r="S4286" s="226"/>
      <c r="T4286" s="676" t="s">
        <v>4687</v>
      </c>
      <c r="U4286" s="170"/>
      <c r="V4286" s="170"/>
      <c r="W4286" s="170"/>
      <c r="X4286" s="117"/>
      <c r="Y4286" s="171"/>
      <c r="Z4286" s="171"/>
      <c r="AA4286" s="171"/>
      <c r="AB4286" s="171"/>
      <c r="AC4286" s="171"/>
      <c r="AD4286" s="171"/>
      <c r="AE4286" s="171"/>
      <c r="AF4286" s="171"/>
      <c r="AG4286" s="171"/>
      <c r="AH4286" s="171"/>
      <c r="AI4286" s="171"/>
    </row>
    <row r="4287" spans="1:35" s="172" customFormat="1" ht="24" hidden="1" x14ac:dyDescent="0.2">
      <c r="A4287" s="167">
        <v>2</v>
      </c>
      <c r="B4287" s="647">
        <v>0</v>
      </c>
      <c r="C4287" s="647">
        <v>4</v>
      </c>
      <c r="D4287" s="647">
        <v>4</v>
      </c>
      <c r="E4287" s="163" t="s">
        <v>3862</v>
      </c>
      <c r="F4287" s="593" t="s">
        <v>4675</v>
      </c>
      <c r="G4287" s="143"/>
      <c r="H4287" s="166">
        <v>42310000</v>
      </c>
      <c r="I4287" s="180" t="s">
        <v>797</v>
      </c>
      <c r="J4287" s="169"/>
      <c r="K4287" s="169"/>
      <c r="L4287" s="169"/>
      <c r="M4287" s="146"/>
      <c r="N4287" s="184"/>
      <c r="O4287" s="169"/>
      <c r="P4287" s="146"/>
      <c r="Q4287" s="146">
        <f t="shared" si="85"/>
        <v>0</v>
      </c>
      <c r="R4287" s="182" t="s">
        <v>4741</v>
      </c>
      <c r="S4287" s="226"/>
      <c r="T4287" s="676" t="s">
        <v>4687</v>
      </c>
      <c r="U4287" s="170"/>
      <c r="V4287" s="170"/>
      <c r="W4287" s="170"/>
      <c r="X4287" s="117"/>
      <c r="Y4287" s="171"/>
      <c r="Z4287" s="171"/>
      <c r="AA4287" s="171"/>
      <c r="AB4287" s="171"/>
      <c r="AC4287" s="171"/>
      <c r="AD4287" s="171"/>
      <c r="AE4287" s="171"/>
      <c r="AF4287" s="171"/>
      <c r="AG4287" s="171"/>
      <c r="AH4287" s="171"/>
      <c r="AI4287" s="171"/>
    </row>
    <row r="4288" spans="1:35" s="172" customFormat="1" ht="24" hidden="1" x14ac:dyDescent="0.2">
      <c r="A4288" s="167">
        <v>2</v>
      </c>
      <c r="B4288" s="647">
        <v>0</v>
      </c>
      <c r="C4288" s="647">
        <v>4</v>
      </c>
      <c r="D4288" s="647">
        <v>4</v>
      </c>
      <c r="E4288" s="163" t="s">
        <v>3862</v>
      </c>
      <c r="F4288" s="593" t="s">
        <v>4675</v>
      </c>
      <c r="G4288" s="143"/>
      <c r="H4288" s="166">
        <v>42310000</v>
      </c>
      <c r="I4288" s="180" t="s">
        <v>798</v>
      </c>
      <c r="J4288" s="169"/>
      <c r="K4288" s="169"/>
      <c r="L4288" s="169"/>
      <c r="M4288" s="146"/>
      <c r="N4288" s="184"/>
      <c r="O4288" s="169"/>
      <c r="P4288" s="146"/>
      <c r="Q4288" s="146">
        <f t="shared" si="85"/>
        <v>0</v>
      </c>
      <c r="R4288" s="182" t="s">
        <v>4741</v>
      </c>
      <c r="S4288" s="226"/>
      <c r="T4288" s="676" t="s">
        <v>4687</v>
      </c>
      <c r="U4288" s="170"/>
      <c r="V4288" s="170"/>
      <c r="W4288" s="170"/>
      <c r="X4288" s="117"/>
      <c r="Y4288" s="171"/>
      <c r="Z4288" s="171"/>
      <c r="AA4288" s="171"/>
      <c r="AB4288" s="171"/>
      <c r="AC4288" s="171"/>
      <c r="AD4288" s="171"/>
      <c r="AE4288" s="171"/>
      <c r="AF4288" s="171"/>
      <c r="AG4288" s="171"/>
      <c r="AH4288" s="171"/>
      <c r="AI4288" s="171"/>
    </row>
    <row r="4289" spans="1:35" s="172" customFormat="1" ht="24" hidden="1" x14ac:dyDescent="0.2">
      <c r="A4289" s="167">
        <v>2</v>
      </c>
      <c r="B4289" s="647">
        <v>0</v>
      </c>
      <c r="C4289" s="647">
        <v>4</v>
      </c>
      <c r="D4289" s="647">
        <v>4</v>
      </c>
      <c r="E4289" s="163" t="s">
        <v>3862</v>
      </c>
      <c r="F4289" s="593" t="s">
        <v>4675</v>
      </c>
      <c r="G4289" s="143"/>
      <c r="H4289" s="166">
        <v>42310000</v>
      </c>
      <c r="I4289" s="180" t="s">
        <v>799</v>
      </c>
      <c r="J4289" s="169"/>
      <c r="K4289" s="169"/>
      <c r="L4289" s="169"/>
      <c r="M4289" s="146"/>
      <c r="N4289" s="184"/>
      <c r="O4289" s="169"/>
      <c r="P4289" s="146"/>
      <c r="Q4289" s="146">
        <f t="shared" si="85"/>
        <v>0</v>
      </c>
      <c r="R4289" s="182" t="s">
        <v>4741</v>
      </c>
      <c r="S4289" s="226"/>
      <c r="T4289" s="676" t="s">
        <v>4687</v>
      </c>
      <c r="U4289" s="170"/>
      <c r="V4289" s="170"/>
      <c r="W4289" s="170"/>
      <c r="X4289" s="117"/>
      <c r="Y4289" s="171"/>
      <c r="Z4289" s="171"/>
      <c r="AA4289" s="171"/>
      <c r="AB4289" s="171"/>
      <c r="AC4289" s="171"/>
      <c r="AD4289" s="171"/>
      <c r="AE4289" s="171"/>
      <c r="AF4289" s="171"/>
      <c r="AG4289" s="171"/>
      <c r="AH4289" s="171"/>
      <c r="AI4289" s="171"/>
    </row>
    <row r="4290" spans="1:35" s="172" customFormat="1" ht="24" hidden="1" x14ac:dyDescent="0.2">
      <c r="A4290" s="167">
        <v>2</v>
      </c>
      <c r="B4290" s="647">
        <v>0</v>
      </c>
      <c r="C4290" s="647">
        <v>4</v>
      </c>
      <c r="D4290" s="647">
        <v>4</v>
      </c>
      <c r="E4290" s="163" t="s">
        <v>3862</v>
      </c>
      <c r="F4290" s="593" t="s">
        <v>4675</v>
      </c>
      <c r="G4290" s="143"/>
      <c r="H4290" s="166">
        <v>42310000</v>
      </c>
      <c r="I4290" s="180" t="s">
        <v>3940</v>
      </c>
      <c r="J4290" s="169"/>
      <c r="K4290" s="169"/>
      <c r="L4290" s="169"/>
      <c r="M4290" s="146"/>
      <c r="N4290" s="184"/>
      <c r="O4290" s="169"/>
      <c r="P4290" s="146"/>
      <c r="Q4290" s="146">
        <f t="shared" si="85"/>
        <v>0</v>
      </c>
      <c r="R4290" s="182" t="s">
        <v>4741</v>
      </c>
      <c r="S4290" s="226"/>
      <c r="T4290" s="676" t="s">
        <v>4687</v>
      </c>
      <c r="U4290" s="170"/>
      <c r="V4290" s="170"/>
      <c r="W4290" s="170"/>
      <c r="X4290" s="117"/>
      <c r="Y4290" s="171"/>
      <c r="Z4290" s="171"/>
      <c r="AA4290" s="171"/>
      <c r="AB4290" s="171"/>
      <c r="AC4290" s="171"/>
      <c r="AD4290" s="171"/>
      <c r="AE4290" s="171"/>
      <c r="AF4290" s="171"/>
      <c r="AG4290" s="171"/>
      <c r="AH4290" s="171"/>
      <c r="AI4290" s="171"/>
    </row>
    <row r="4291" spans="1:35" s="172" customFormat="1" ht="24" hidden="1" x14ac:dyDescent="0.2">
      <c r="A4291" s="167">
        <v>2</v>
      </c>
      <c r="B4291" s="647">
        <v>0</v>
      </c>
      <c r="C4291" s="647">
        <v>4</v>
      </c>
      <c r="D4291" s="647">
        <v>4</v>
      </c>
      <c r="E4291" s="163" t="s">
        <v>3862</v>
      </c>
      <c r="F4291" s="593" t="s">
        <v>4675</v>
      </c>
      <c r="G4291" s="143"/>
      <c r="H4291" s="166">
        <v>42310000</v>
      </c>
      <c r="I4291" s="180" t="s">
        <v>800</v>
      </c>
      <c r="J4291" s="169"/>
      <c r="K4291" s="169"/>
      <c r="L4291" s="169"/>
      <c r="M4291" s="146"/>
      <c r="N4291" s="184"/>
      <c r="O4291" s="169"/>
      <c r="P4291" s="146"/>
      <c r="Q4291" s="146">
        <f t="shared" si="85"/>
        <v>0</v>
      </c>
      <c r="R4291" s="182" t="s">
        <v>4741</v>
      </c>
      <c r="S4291" s="226"/>
      <c r="T4291" s="676" t="s">
        <v>4687</v>
      </c>
      <c r="U4291" s="170"/>
      <c r="V4291" s="170"/>
      <c r="W4291" s="170"/>
      <c r="X4291" s="117"/>
      <c r="Y4291" s="171"/>
      <c r="Z4291" s="171"/>
      <c r="AA4291" s="171"/>
      <c r="AB4291" s="171"/>
      <c r="AC4291" s="171"/>
      <c r="AD4291" s="171"/>
      <c r="AE4291" s="171"/>
      <c r="AF4291" s="171"/>
      <c r="AG4291" s="171"/>
      <c r="AH4291" s="171"/>
      <c r="AI4291" s="171"/>
    </row>
    <row r="4292" spans="1:35" s="172" customFormat="1" ht="24" hidden="1" x14ac:dyDescent="0.2">
      <c r="A4292" s="167">
        <v>2</v>
      </c>
      <c r="B4292" s="647">
        <v>0</v>
      </c>
      <c r="C4292" s="647">
        <v>4</v>
      </c>
      <c r="D4292" s="647">
        <v>4</v>
      </c>
      <c r="E4292" s="163" t="s">
        <v>3862</v>
      </c>
      <c r="F4292" s="593" t="s">
        <v>4675</v>
      </c>
      <c r="G4292" s="143"/>
      <c r="H4292" s="166">
        <v>42310000</v>
      </c>
      <c r="I4292" s="180" t="s">
        <v>801</v>
      </c>
      <c r="J4292" s="169"/>
      <c r="K4292" s="169"/>
      <c r="L4292" s="169"/>
      <c r="M4292" s="146"/>
      <c r="N4292" s="184"/>
      <c r="O4292" s="169"/>
      <c r="P4292" s="146"/>
      <c r="Q4292" s="146">
        <f t="shared" si="85"/>
        <v>0</v>
      </c>
      <c r="R4292" s="182" t="s">
        <v>4741</v>
      </c>
      <c r="S4292" s="226"/>
      <c r="T4292" s="676" t="s">
        <v>4687</v>
      </c>
      <c r="U4292" s="170"/>
      <c r="V4292" s="170"/>
      <c r="W4292" s="170"/>
      <c r="X4292" s="117"/>
      <c r="Y4292" s="171"/>
      <c r="Z4292" s="171"/>
      <c r="AA4292" s="171"/>
      <c r="AB4292" s="171"/>
      <c r="AC4292" s="171"/>
      <c r="AD4292" s="171"/>
      <c r="AE4292" s="171"/>
      <c r="AF4292" s="171"/>
      <c r="AG4292" s="171"/>
      <c r="AH4292" s="171"/>
      <c r="AI4292" s="171"/>
    </row>
    <row r="4293" spans="1:35" s="172" customFormat="1" ht="24" hidden="1" x14ac:dyDescent="0.2">
      <c r="A4293" s="167">
        <v>2</v>
      </c>
      <c r="B4293" s="647">
        <v>0</v>
      </c>
      <c r="C4293" s="647">
        <v>4</v>
      </c>
      <c r="D4293" s="647">
        <v>4</v>
      </c>
      <c r="E4293" s="163" t="s">
        <v>3862</v>
      </c>
      <c r="F4293" s="593" t="s">
        <v>4675</v>
      </c>
      <c r="G4293" s="143"/>
      <c r="H4293" s="166">
        <v>42310000</v>
      </c>
      <c r="I4293" s="180" t="s">
        <v>802</v>
      </c>
      <c r="J4293" s="169"/>
      <c r="K4293" s="169"/>
      <c r="L4293" s="169"/>
      <c r="M4293" s="146"/>
      <c r="N4293" s="184"/>
      <c r="O4293" s="169"/>
      <c r="P4293" s="146"/>
      <c r="Q4293" s="146">
        <f t="shared" si="85"/>
        <v>0</v>
      </c>
      <c r="R4293" s="182" t="s">
        <v>4741</v>
      </c>
      <c r="S4293" s="226"/>
      <c r="T4293" s="676" t="s">
        <v>4687</v>
      </c>
      <c r="U4293" s="170"/>
      <c r="V4293" s="170"/>
      <c r="W4293" s="170"/>
      <c r="X4293" s="117"/>
      <c r="Y4293" s="171"/>
      <c r="Z4293" s="171"/>
      <c r="AA4293" s="171"/>
      <c r="AB4293" s="171"/>
      <c r="AC4293" s="171"/>
      <c r="AD4293" s="171"/>
      <c r="AE4293" s="171"/>
      <c r="AF4293" s="171"/>
      <c r="AG4293" s="171"/>
      <c r="AH4293" s="171"/>
      <c r="AI4293" s="171"/>
    </row>
    <row r="4294" spans="1:35" s="172" customFormat="1" ht="24" hidden="1" x14ac:dyDescent="0.2">
      <c r="A4294" s="167">
        <v>2</v>
      </c>
      <c r="B4294" s="647">
        <v>0</v>
      </c>
      <c r="C4294" s="647">
        <v>4</v>
      </c>
      <c r="D4294" s="647">
        <v>4</v>
      </c>
      <c r="E4294" s="163" t="s">
        <v>3862</v>
      </c>
      <c r="F4294" s="593" t="s">
        <v>4675</v>
      </c>
      <c r="G4294" s="143"/>
      <c r="H4294" s="166">
        <v>42310000</v>
      </c>
      <c r="I4294" s="180" t="s">
        <v>803</v>
      </c>
      <c r="J4294" s="169"/>
      <c r="K4294" s="169"/>
      <c r="L4294" s="169"/>
      <c r="M4294" s="146"/>
      <c r="N4294" s="184"/>
      <c r="O4294" s="169"/>
      <c r="P4294" s="146"/>
      <c r="Q4294" s="146">
        <f t="shared" si="85"/>
        <v>0</v>
      </c>
      <c r="R4294" s="182" t="s">
        <v>4741</v>
      </c>
      <c r="S4294" s="226"/>
      <c r="T4294" s="676" t="s">
        <v>4687</v>
      </c>
      <c r="U4294" s="170"/>
      <c r="V4294" s="170"/>
      <c r="W4294" s="170"/>
      <c r="X4294" s="117"/>
      <c r="Y4294" s="171"/>
      <c r="Z4294" s="171"/>
      <c r="AA4294" s="171"/>
      <c r="AB4294" s="171"/>
      <c r="AC4294" s="171"/>
      <c r="AD4294" s="171"/>
      <c r="AE4294" s="171"/>
      <c r="AF4294" s="171"/>
      <c r="AG4294" s="171"/>
      <c r="AH4294" s="171"/>
      <c r="AI4294" s="171"/>
    </row>
    <row r="4295" spans="1:35" s="172" customFormat="1" ht="24" hidden="1" x14ac:dyDescent="0.2">
      <c r="A4295" s="167">
        <v>2</v>
      </c>
      <c r="B4295" s="647">
        <v>0</v>
      </c>
      <c r="C4295" s="647">
        <v>4</v>
      </c>
      <c r="D4295" s="647">
        <v>4</v>
      </c>
      <c r="E4295" s="163" t="s">
        <v>3862</v>
      </c>
      <c r="F4295" s="593" t="s">
        <v>4675</v>
      </c>
      <c r="G4295" s="143"/>
      <c r="H4295" s="166">
        <v>42310000</v>
      </c>
      <c r="I4295" s="180" t="s">
        <v>803</v>
      </c>
      <c r="J4295" s="169"/>
      <c r="K4295" s="169"/>
      <c r="L4295" s="169"/>
      <c r="M4295" s="146"/>
      <c r="N4295" s="184"/>
      <c r="O4295" s="169"/>
      <c r="P4295" s="146"/>
      <c r="Q4295" s="146">
        <f t="shared" si="85"/>
        <v>0</v>
      </c>
      <c r="R4295" s="182" t="s">
        <v>4741</v>
      </c>
      <c r="S4295" s="226"/>
      <c r="T4295" s="676" t="s">
        <v>4687</v>
      </c>
      <c r="U4295" s="170"/>
      <c r="V4295" s="170"/>
      <c r="W4295" s="170"/>
      <c r="X4295" s="117"/>
      <c r="Y4295" s="171"/>
      <c r="Z4295" s="171"/>
      <c r="AA4295" s="171"/>
      <c r="AB4295" s="171"/>
      <c r="AC4295" s="171"/>
      <c r="AD4295" s="171"/>
      <c r="AE4295" s="171"/>
      <c r="AF4295" s="171"/>
      <c r="AG4295" s="171"/>
      <c r="AH4295" s="171"/>
      <c r="AI4295" s="171"/>
    </row>
    <row r="4296" spans="1:35" s="172" customFormat="1" ht="24" hidden="1" x14ac:dyDescent="0.2">
      <c r="A4296" s="167">
        <v>2</v>
      </c>
      <c r="B4296" s="647">
        <v>0</v>
      </c>
      <c r="C4296" s="647">
        <v>4</v>
      </c>
      <c r="D4296" s="647">
        <v>4</v>
      </c>
      <c r="E4296" s="163" t="s">
        <v>3862</v>
      </c>
      <c r="F4296" s="593" t="s">
        <v>4675</v>
      </c>
      <c r="G4296" s="143"/>
      <c r="H4296" s="166">
        <v>42310000</v>
      </c>
      <c r="I4296" s="180" t="s">
        <v>804</v>
      </c>
      <c r="J4296" s="169"/>
      <c r="K4296" s="169"/>
      <c r="L4296" s="169"/>
      <c r="M4296" s="146"/>
      <c r="N4296" s="184"/>
      <c r="O4296" s="169"/>
      <c r="P4296" s="146"/>
      <c r="Q4296" s="146">
        <f t="shared" si="85"/>
        <v>0</v>
      </c>
      <c r="R4296" s="182" t="s">
        <v>4741</v>
      </c>
      <c r="S4296" s="226"/>
      <c r="T4296" s="676" t="s">
        <v>4687</v>
      </c>
      <c r="U4296" s="170"/>
      <c r="V4296" s="170"/>
      <c r="W4296" s="170"/>
      <c r="X4296" s="117"/>
      <c r="Y4296" s="171"/>
      <c r="Z4296" s="171"/>
      <c r="AA4296" s="171"/>
      <c r="AB4296" s="171"/>
      <c r="AC4296" s="171"/>
      <c r="AD4296" s="171"/>
      <c r="AE4296" s="171"/>
      <c r="AF4296" s="171"/>
      <c r="AG4296" s="171"/>
      <c r="AH4296" s="171"/>
      <c r="AI4296" s="171"/>
    </row>
    <row r="4297" spans="1:35" s="172" customFormat="1" ht="24" hidden="1" x14ac:dyDescent="0.2">
      <c r="A4297" s="167">
        <v>2</v>
      </c>
      <c r="B4297" s="647">
        <v>0</v>
      </c>
      <c r="C4297" s="647">
        <v>4</v>
      </c>
      <c r="D4297" s="647">
        <v>4</v>
      </c>
      <c r="E4297" s="163" t="s">
        <v>3862</v>
      </c>
      <c r="F4297" s="593" t="s">
        <v>4675</v>
      </c>
      <c r="G4297" s="143"/>
      <c r="H4297" s="166">
        <v>42310000</v>
      </c>
      <c r="I4297" s="180" t="s">
        <v>805</v>
      </c>
      <c r="J4297" s="169"/>
      <c r="K4297" s="169"/>
      <c r="L4297" s="169"/>
      <c r="M4297" s="146"/>
      <c r="N4297" s="184"/>
      <c r="O4297" s="169"/>
      <c r="P4297" s="146"/>
      <c r="Q4297" s="146">
        <f t="shared" si="85"/>
        <v>0</v>
      </c>
      <c r="R4297" s="182" t="s">
        <v>4741</v>
      </c>
      <c r="S4297" s="226"/>
      <c r="T4297" s="676" t="s">
        <v>4687</v>
      </c>
      <c r="U4297" s="170"/>
      <c r="V4297" s="170"/>
      <c r="W4297" s="170"/>
      <c r="X4297" s="117"/>
      <c r="Y4297" s="171"/>
      <c r="Z4297" s="171"/>
      <c r="AA4297" s="171"/>
      <c r="AB4297" s="171"/>
      <c r="AC4297" s="171"/>
      <c r="AD4297" s="171"/>
      <c r="AE4297" s="171"/>
      <c r="AF4297" s="171"/>
      <c r="AG4297" s="171"/>
      <c r="AH4297" s="171"/>
      <c r="AI4297" s="171"/>
    </row>
    <row r="4298" spans="1:35" s="172" customFormat="1" ht="24" hidden="1" x14ac:dyDescent="0.2">
      <c r="A4298" s="167">
        <v>2</v>
      </c>
      <c r="B4298" s="647">
        <v>0</v>
      </c>
      <c r="C4298" s="647">
        <v>4</v>
      </c>
      <c r="D4298" s="647">
        <v>4</v>
      </c>
      <c r="E4298" s="163" t="s">
        <v>3862</v>
      </c>
      <c r="F4298" s="593" t="s">
        <v>4675</v>
      </c>
      <c r="G4298" s="143"/>
      <c r="H4298" s="166">
        <v>42310000</v>
      </c>
      <c r="I4298" s="180" t="s">
        <v>806</v>
      </c>
      <c r="J4298" s="169"/>
      <c r="K4298" s="169"/>
      <c r="L4298" s="169"/>
      <c r="M4298" s="146"/>
      <c r="N4298" s="184"/>
      <c r="O4298" s="169"/>
      <c r="P4298" s="146"/>
      <c r="Q4298" s="146">
        <f t="shared" si="85"/>
        <v>0</v>
      </c>
      <c r="R4298" s="182" t="s">
        <v>4741</v>
      </c>
      <c r="S4298" s="226"/>
      <c r="T4298" s="676" t="s">
        <v>4687</v>
      </c>
      <c r="U4298" s="170"/>
      <c r="V4298" s="170"/>
      <c r="W4298" s="170"/>
      <c r="X4298" s="117"/>
      <c r="Y4298" s="171"/>
      <c r="Z4298" s="171"/>
      <c r="AA4298" s="171"/>
      <c r="AB4298" s="171"/>
      <c r="AC4298" s="171"/>
      <c r="AD4298" s="171"/>
      <c r="AE4298" s="171"/>
      <c r="AF4298" s="171"/>
      <c r="AG4298" s="171"/>
      <c r="AH4298" s="171"/>
      <c r="AI4298" s="171"/>
    </row>
    <row r="4299" spans="1:35" s="172" customFormat="1" ht="24" hidden="1" x14ac:dyDescent="0.2">
      <c r="A4299" s="167">
        <v>2</v>
      </c>
      <c r="B4299" s="647">
        <v>0</v>
      </c>
      <c r="C4299" s="647">
        <v>4</v>
      </c>
      <c r="D4299" s="647">
        <v>4</v>
      </c>
      <c r="E4299" s="163" t="s">
        <v>3862</v>
      </c>
      <c r="F4299" s="593" t="s">
        <v>4675</v>
      </c>
      <c r="G4299" s="143"/>
      <c r="H4299" s="166">
        <v>42310000</v>
      </c>
      <c r="I4299" s="180" t="s">
        <v>807</v>
      </c>
      <c r="J4299" s="169"/>
      <c r="K4299" s="169"/>
      <c r="L4299" s="169"/>
      <c r="M4299" s="146"/>
      <c r="N4299" s="184"/>
      <c r="O4299" s="169"/>
      <c r="P4299" s="146"/>
      <c r="Q4299" s="146">
        <f t="shared" si="85"/>
        <v>0</v>
      </c>
      <c r="R4299" s="182" t="s">
        <v>4741</v>
      </c>
      <c r="S4299" s="226"/>
      <c r="T4299" s="676" t="s">
        <v>4687</v>
      </c>
      <c r="U4299" s="170"/>
      <c r="V4299" s="170"/>
      <c r="W4299" s="170"/>
      <c r="X4299" s="117"/>
      <c r="Y4299" s="171"/>
      <c r="Z4299" s="171"/>
      <c r="AA4299" s="171"/>
      <c r="AB4299" s="171"/>
      <c r="AC4299" s="171"/>
      <c r="AD4299" s="171"/>
      <c r="AE4299" s="171"/>
      <c r="AF4299" s="171"/>
      <c r="AG4299" s="171"/>
      <c r="AH4299" s="171"/>
      <c r="AI4299" s="171"/>
    </row>
    <row r="4300" spans="1:35" s="172" customFormat="1" ht="24" hidden="1" x14ac:dyDescent="0.2">
      <c r="A4300" s="167">
        <v>2</v>
      </c>
      <c r="B4300" s="647">
        <v>0</v>
      </c>
      <c r="C4300" s="647">
        <v>4</v>
      </c>
      <c r="D4300" s="647">
        <v>4</v>
      </c>
      <c r="E4300" s="163" t="s">
        <v>3862</v>
      </c>
      <c r="F4300" s="593" t="s">
        <v>4675</v>
      </c>
      <c r="G4300" s="143"/>
      <c r="H4300" s="166">
        <v>42310000</v>
      </c>
      <c r="I4300" s="180" t="s">
        <v>808</v>
      </c>
      <c r="J4300" s="169"/>
      <c r="K4300" s="169"/>
      <c r="L4300" s="169"/>
      <c r="M4300" s="146"/>
      <c r="N4300" s="184"/>
      <c r="O4300" s="169"/>
      <c r="P4300" s="146"/>
      <c r="Q4300" s="146">
        <f t="shared" si="85"/>
        <v>0</v>
      </c>
      <c r="R4300" s="182" t="s">
        <v>4741</v>
      </c>
      <c r="S4300" s="226"/>
      <c r="T4300" s="676" t="s">
        <v>4687</v>
      </c>
      <c r="U4300" s="170"/>
      <c r="V4300" s="170"/>
      <c r="W4300" s="170"/>
      <c r="X4300" s="117"/>
      <c r="Y4300" s="171"/>
      <c r="Z4300" s="171"/>
      <c r="AA4300" s="171"/>
      <c r="AB4300" s="171"/>
      <c r="AC4300" s="171"/>
      <c r="AD4300" s="171"/>
      <c r="AE4300" s="171"/>
      <c r="AF4300" s="171"/>
      <c r="AG4300" s="171"/>
      <c r="AH4300" s="171"/>
      <c r="AI4300" s="171"/>
    </row>
    <row r="4301" spans="1:35" s="172" customFormat="1" ht="24" hidden="1" x14ac:dyDescent="0.2">
      <c r="A4301" s="167">
        <v>2</v>
      </c>
      <c r="B4301" s="647">
        <v>0</v>
      </c>
      <c r="C4301" s="647">
        <v>4</v>
      </c>
      <c r="D4301" s="647">
        <v>4</v>
      </c>
      <c r="E4301" s="163" t="s">
        <v>3862</v>
      </c>
      <c r="F4301" s="593" t="s">
        <v>4675</v>
      </c>
      <c r="G4301" s="143"/>
      <c r="H4301" s="166">
        <v>42310000</v>
      </c>
      <c r="I4301" s="180" t="s">
        <v>809</v>
      </c>
      <c r="J4301" s="169"/>
      <c r="K4301" s="169"/>
      <c r="L4301" s="169"/>
      <c r="M4301" s="146"/>
      <c r="N4301" s="184"/>
      <c r="O4301" s="169"/>
      <c r="P4301" s="146"/>
      <c r="Q4301" s="146">
        <f t="shared" si="85"/>
        <v>0</v>
      </c>
      <c r="R4301" s="182" t="s">
        <v>4741</v>
      </c>
      <c r="S4301" s="226"/>
      <c r="T4301" s="676" t="s">
        <v>4687</v>
      </c>
      <c r="U4301" s="170"/>
      <c r="V4301" s="170"/>
      <c r="W4301" s="170"/>
      <c r="X4301" s="117"/>
      <c r="Y4301" s="171"/>
      <c r="Z4301" s="171"/>
      <c r="AA4301" s="171"/>
      <c r="AB4301" s="171"/>
      <c r="AC4301" s="171"/>
      <c r="AD4301" s="171"/>
      <c r="AE4301" s="171"/>
      <c r="AF4301" s="171"/>
      <c r="AG4301" s="171"/>
      <c r="AH4301" s="171"/>
      <c r="AI4301" s="171"/>
    </row>
    <row r="4302" spans="1:35" s="172" customFormat="1" ht="24" hidden="1" x14ac:dyDescent="0.2">
      <c r="A4302" s="167">
        <v>2</v>
      </c>
      <c r="B4302" s="647">
        <v>0</v>
      </c>
      <c r="C4302" s="647">
        <v>4</v>
      </c>
      <c r="D4302" s="647">
        <v>4</v>
      </c>
      <c r="E4302" s="163" t="s">
        <v>3862</v>
      </c>
      <c r="F4302" s="593" t="s">
        <v>4675</v>
      </c>
      <c r="G4302" s="143"/>
      <c r="H4302" s="166">
        <v>42310000</v>
      </c>
      <c r="I4302" s="180" t="s">
        <v>810</v>
      </c>
      <c r="J4302" s="169"/>
      <c r="K4302" s="169"/>
      <c r="L4302" s="169"/>
      <c r="M4302" s="146"/>
      <c r="N4302" s="184"/>
      <c r="O4302" s="169"/>
      <c r="P4302" s="146"/>
      <c r="Q4302" s="146">
        <f t="shared" si="85"/>
        <v>0</v>
      </c>
      <c r="R4302" s="182" t="s">
        <v>4741</v>
      </c>
      <c r="S4302" s="226"/>
      <c r="T4302" s="676" t="s">
        <v>4687</v>
      </c>
      <c r="U4302" s="170"/>
      <c r="V4302" s="170"/>
      <c r="W4302" s="170"/>
      <c r="X4302" s="117"/>
      <c r="Y4302" s="171"/>
      <c r="Z4302" s="171"/>
      <c r="AA4302" s="171"/>
      <c r="AB4302" s="171"/>
      <c r="AC4302" s="171"/>
      <c r="AD4302" s="171"/>
      <c r="AE4302" s="171"/>
      <c r="AF4302" s="171"/>
      <c r="AG4302" s="171"/>
      <c r="AH4302" s="171"/>
      <c r="AI4302" s="171"/>
    </row>
    <row r="4303" spans="1:35" s="172" customFormat="1" ht="24" hidden="1" x14ac:dyDescent="0.2">
      <c r="A4303" s="167">
        <v>2</v>
      </c>
      <c r="B4303" s="647">
        <v>0</v>
      </c>
      <c r="C4303" s="647">
        <v>4</v>
      </c>
      <c r="D4303" s="647">
        <v>4</v>
      </c>
      <c r="E4303" s="163" t="s">
        <v>3862</v>
      </c>
      <c r="F4303" s="593" t="s">
        <v>4675</v>
      </c>
      <c r="G4303" s="143"/>
      <c r="H4303" s="166">
        <v>42310000</v>
      </c>
      <c r="I4303" s="180" t="s">
        <v>811</v>
      </c>
      <c r="J4303" s="169"/>
      <c r="K4303" s="169"/>
      <c r="L4303" s="169"/>
      <c r="M4303" s="146"/>
      <c r="N4303" s="184"/>
      <c r="O4303" s="169"/>
      <c r="P4303" s="146"/>
      <c r="Q4303" s="146">
        <f t="shared" si="85"/>
        <v>0</v>
      </c>
      <c r="R4303" s="182" t="s">
        <v>4741</v>
      </c>
      <c r="S4303" s="226"/>
      <c r="T4303" s="676" t="s">
        <v>4687</v>
      </c>
      <c r="U4303" s="170"/>
      <c r="V4303" s="170"/>
      <c r="W4303" s="170"/>
      <c r="X4303" s="117"/>
      <c r="Y4303" s="171"/>
      <c r="Z4303" s="171"/>
      <c r="AA4303" s="171"/>
      <c r="AB4303" s="171"/>
      <c r="AC4303" s="171"/>
      <c r="AD4303" s="171"/>
      <c r="AE4303" s="171"/>
      <c r="AF4303" s="171"/>
      <c r="AG4303" s="171"/>
      <c r="AH4303" s="171"/>
      <c r="AI4303" s="171"/>
    </row>
    <row r="4304" spans="1:35" s="172" customFormat="1" ht="24" hidden="1" x14ac:dyDescent="0.2">
      <c r="A4304" s="167">
        <v>2</v>
      </c>
      <c r="B4304" s="647">
        <v>0</v>
      </c>
      <c r="C4304" s="647">
        <v>4</v>
      </c>
      <c r="D4304" s="647">
        <v>4</v>
      </c>
      <c r="E4304" s="163" t="s">
        <v>3862</v>
      </c>
      <c r="F4304" s="593" t="s">
        <v>4675</v>
      </c>
      <c r="G4304" s="143"/>
      <c r="H4304" s="166">
        <v>42310000</v>
      </c>
      <c r="I4304" s="180" t="s">
        <v>812</v>
      </c>
      <c r="J4304" s="169"/>
      <c r="K4304" s="169"/>
      <c r="L4304" s="169"/>
      <c r="M4304" s="146"/>
      <c r="N4304" s="184"/>
      <c r="O4304" s="169"/>
      <c r="P4304" s="146"/>
      <c r="Q4304" s="146">
        <f t="shared" si="85"/>
        <v>0</v>
      </c>
      <c r="R4304" s="182" t="s">
        <v>4741</v>
      </c>
      <c r="S4304" s="226"/>
      <c r="T4304" s="676" t="s">
        <v>4687</v>
      </c>
      <c r="U4304" s="170"/>
      <c r="V4304" s="170"/>
      <c r="W4304" s="170"/>
      <c r="X4304" s="117"/>
      <c r="Y4304" s="171"/>
      <c r="Z4304" s="171"/>
      <c r="AA4304" s="171"/>
      <c r="AB4304" s="171"/>
      <c r="AC4304" s="171"/>
      <c r="AD4304" s="171"/>
      <c r="AE4304" s="171"/>
      <c r="AF4304" s="171"/>
      <c r="AG4304" s="171"/>
      <c r="AH4304" s="171"/>
      <c r="AI4304" s="171"/>
    </row>
    <row r="4305" spans="1:35" s="172" customFormat="1" ht="24" hidden="1" x14ac:dyDescent="0.2">
      <c r="A4305" s="167">
        <v>2</v>
      </c>
      <c r="B4305" s="647">
        <v>0</v>
      </c>
      <c r="C4305" s="647">
        <v>4</v>
      </c>
      <c r="D4305" s="647">
        <v>4</v>
      </c>
      <c r="E4305" s="163" t="s">
        <v>3862</v>
      </c>
      <c r="F4305" s="593" t="s">
        <v>4675</v>
      </c>
      <c r="G4305" s="143"/>
      <c r="H4305" s="166">
        <v>42310000</v>
      </c>
      <c r="I4305" s="180" t="s">
        <v>813</v>
      </c>
      <c r="J4305" s="169"/>
      <c r="K4305" s="169"/>
      <c r="L4305" s="169"/>
      <c r="M4305" s="146"/>
      <c r="N4305" s="184"/>
      <c r="O4305" s="169"/>
      <c r="P4305" s="146"/>
      <c r="Q4305" s="146">
        <f t="shared" si="85"/>
        <v>0</v>
      </c>
      <c r="R4305" s="182" t="s">
        <v>4741</v>
      </c>
      <c r="S4305" s="226"/>
      <c r="T4305" s="676" t="s">
        <v>4687</v>
      </c>
      <c r="U4305" s="170"/>
      <c r="V4305" s="170"/>
      <c r="W4305" s="170"/>
      <c r="X4305" s="117"/>
      <c r="Y4305" s="171"/>
      <c r="Z4305" s="171"/>
      <c r="AA4305" s="171"/>
      <c r="AB4305" s="171"/>
      <c r="AC4305" s="171"/>
      <c r="AD4305" s="171"/>
      <c r="AE4305" s="171"/>
      <c r="AF4305" s="171"/>
      <c r="AG4305" s="171"/>
      <c r="AH4305" s="171"/>
      <c r="AI4305" s="171"/>
    </row>
    <row r="4306" spans="1:35" s="172" customFormat="1" ht="24" hidden="1" x14ac:dyDescent="0.2">
      <c r="A4306" s="167">
        <v>2</v>
      </c>
      <c r="B4306" s="647">
        <v>0</v>
      </c>
      <c r="C4306" s="647">
        <v>4</v>
      </c>
      <c r="D4306" s="647">
        <v>4</v>
      </c>
      <c r="E4306" s="163" t="s">
        <v>3862</v>
      </c>
      <c r="F4306" s="593" t="s">
        <v>4675</v>
      </c>
      <c r="G4306" s="143"/>
      <c r="H4306" s="166">
        <v>42310000</v>
      </c>
      <c r="I4306" s="180" t="s">
        <v>814</v>
      </c>
      <c r="J4306" s="169"/>
      <c r="K4306" s="169"/>
      <c r="L4306" s="169"/>
      <c r="M4306" s="146"/>
      <c r="N4306" s="184"/>
      <c r="O4306" s="169"/>
      <c r="P4306" s="146"/>
      <c r="Q4306" s="146">
        <f t="shared" si="85"/>
        <v>0</v>
      </c>
      <c r="R4306" s="182" t="s">
        <v>4741</v>
      </c>
      <c r="S4306" s="226"/>
      <c r="T4306" s="676" t="s">
        <v>4687</v>
      </c>
      <c r="U4306" s="170"/>
      <c r="V4306" s="170"/>
      <c r="W4306" s="170"/>
      <c r="X4306" s="117"/>
      <c r="Y4306" s="171"/>
      <c r="Z4306" s="171"/>
      <c r="AA4306" s="171"/>
      <c r="AB4306" s="171"/>
      <c r="AC4306" s="171"/>
      <c r="AD4306" s="171"/>
      <c r="AE4306" s="171"/>
      <c r="AF4306" s="171"/>
      <c r="AG4306" s="171"/>
      <c r="AH4306" s="171"/>
      <c r="AI4306" s="171"/>
    </row>
    <row r="4307" spans="1:35" s="172" customFormat="1" ht="24" hidden="1" x14ac:dyDescent="0.2">
      <c r="A4307" s="167">
        <v>2</v>
      </c>
      <c r="B4307" s="647">
        <v>0</v>
      </c>
      <c r="C4307" s="647">
        <v>4</v>
      </c>
      <c r="D4307" s="647">
        <v>4</v>
      </c>
      <c r="E4307" s="163" t="s">
        <v>3862</v>
      </c>
      <c r="F4307" s="593" t="s">
        <v>4675</v>
      </c>
      <c r="G4307" s="143"/>
      <c r="H4307" s="166">
        <v>42310000</v>
      </c>
      <c r="I4307" s="180" t="s">
        <v>3941</v>
      </c>
      <c r="J4307" s="169"/>
      <c r="K4307" s="169"/>
      <c r="L4307" s="169"/>
      <c r="M4307" s="146"/>
      <c r="N4307" s="184"/>
      <c r="O4307" s="169"/>
      <c r="P4307" s="146"/>
      <c r="Q4307" s="146">
        <f t="shared" si="85"/>
        <v>0</v>
      </c>
      <c r="R4307" s="182" t="s">
        <v>4741</v>
      </c>
      <c r="S4307" s="226"/>
      <c r="T4307" s="676" t="s">
        <v>4687</v>
      </c>
      <c r="U4307" s="170"/>
      <c r="V4307" s="170"/>
      <c r="W4307" s="170"/>
      <c r="X4307" s="117"/>
      <c r="Y4307" s="171"/>
      <c r="Z4307" s="171"/>
      <c r="AA4307" s="171"/>
      <c r="AB4307" s="171"/>
      <c r="AC4307" s="171"/>
      <c r="AD4307" s="171"/>
      <c r="AE4307" s="171"/>
      <c r="AF4307" s="171"/>
      <c r="AG4307" s="171"/>
      <c r="AH4307" s="171"/>
      <c r="AI4307" s="171"/>
    </row>
    <row r="4308" spans="1:35" s="172" customFormat="1" ht="24" hidden="1" x14ac:dyDescent="0.2">
      <c r="A4308" s="167">
        <v>2</v>
      </c>
      <c r="B4308" s="647">
        <v>0</v>
      </c>
      <c r="C4308" s="647">
        <v>4</v>
      </c>
      <c r="D4308" s="647">
        <v>4</v>
      </c>
      <c r="E4308" s="163" t="s">
        <v>3862</v>
      </c>
      <c r="F4308" s="593" t="s">
        <v>4675</v>
      </c>
      <c r="G4308" s="143"/>
      <c r="H4308" s="166">
        <v>42310000</v>
      </c>
      <c r="I4308" s="180" t="s">
        <v>815</v>
      </c>
      <c r="J4308" s="169"/>
      <c r="K4308" s="169"/>
      <c r="L4308" s="169"/>
      <c r="M4308" s="146"/>
      <c r="N4308" s="184"/>
      <c r="O4308" s="169"/>
      <c r="P4308" s="146"/>
      <c r="Q4308" s="146">
        <f t="shared" si="85"/>
        <v>0</v>
      </c>
      <c r="R4308" s="182" t="s">
        <v>4741</v>
      </c>
      <c r="S4308" s="226"/>
      <c r="T4308" s="676" t="s">
        <v>4687</v>
      </c>
      <c r="U4308" s="170"/>
      <c r="V4308" s="170"/>
      <c r="W4308" s="170"/>
      <c r="X4308" s="117"/>
      <c r="Y4308" s="171"/>
      <c r="Z4308" s="171"/>
      <c r="AA4308" s="171"/>
      <c r="AB4308" s="171"/>
      <c r="AC4308" s="171"/>
      <c r="AD4308" s="171"/>
      <c r="AE4308" s="171"/>
      <c r="AF4308" s="171"/>
      <c r="AG4308" s="171"/>
      <c r="AH4308" s="171"/>
      <c r="AI4308" s="171"/>
    </row>
    <row r="4309" spans="1:35" s="172" customFormat="1" ht="24" hidden="1" x14ac:dyDescent="0.2">
      <c r="A4309" s="167">
        <v>2</v>
      </c>
      <c r="B4309" s="647">
        <v>0</v>
      </c>
      <c r="C4309" s="647">
        <v>4</v>
      </c>
      <c r="D4309" s="647">
        <v>4</v>
      </c>
      <c r="E4309" s="163" t="s">
        <v>3862</v>
      </c>
      <c r="F4309" s="593" t="s">
        <v>4675</v>
      </c>
      <c r="G4309" s="143"/>
      <c r="H4309" s="166">
        <v>42310000</v>
      </c>
      <c r="I4309" s="180" t="s">
        <v>816</v>
      </c>
      <c r="J4309" s="169"/>
      <c r="K4309" s="169"/>
      <c r="L4309" s="169"/>
      <c r="M4309" s="146"/>
      <c r="N4309" s="184"/>
      <c r="O4309" s="169"/>
      <c r="P4309" s="146"/>
      <c r="Q4309" s="146">
        <f t="shared" si="85"/>
        <v>0</v>
      </c>
      <c r="R4309" s="182" t="s">
        <v>4741</v>
      </c>
      <c r="S4309" s="226"/>
      <c r="T4309" s="676" t="s">
        <v>4687</v>
      </c>
      <c r="U4309" s="170"/>
      <c r="V4309" s="170"/>
      <c r="W4309" s="170"/>
      <c r="X4309" s="117"/>
      <c r="Y4309" s="171"/>
      <c r="Z4309" s="171"/>
      <c r="AA4309" s="171"/>
      <c r="AB4309" s="171"/>
      <c r="AC4309" s="171"/>
      <c r="AD4309" s="171"/>
      <c r="AE4309" s="171"/>
      <c r="AF4309" s="171"/>
      <c r="AG4309" s="171"/>
      <c r="AH4309" s="171"/>
      <c r="AI4309" s="171"/>
    </row>
    <row r="4310" spans="1:35" s="172" customFormat="1" ht="24" hidden="1" x14ac:dyDescent="0.2">
      <c r="A4310" s="167">
        <v>2</v>
      </c>
      <c r="B4310" s="647">
        <v>0</v>
      </c>
      <c r="C4310" s="647">
        <v>4</v>
      </c>
      <c r="D4310" s="647">
        <v>4</v>
      </c>
      <c r="E4310" s="163" t="s">
        <v>3862</v>
      </c>
      <c r="F4310" s="593" t="s">
        <v>4675</v>
      </c>
      <c r="G4310" s="143"/>
      <c r="H4310" s="166">
        <v>42310000</v>
      </c>
      <c r="I4310" s="180" t="s">
        <v>817</v>
      </c>
      <c r="J4310" s="169"/>
      <c r="K4310" s="169"/>
      <c r="L4310" s="169"/>
      <c r="M4310" s="146"/>
      <c r="N4310" s="184"/>
      <c r="O4310" s="169"/>
      <c r="P4310" s="146"/>
      <c r="Q4310" s="146">
        <f t="shared" si="85"/>
        <v>0</v>
      </c>
      <c r="R4310" s="182" t="s">
        <v>4741</v>
      </c>
      <c r="S4310" s="226"/>
      <c r="T4310" s="676" t="s">
        <v>4687</v>
      </c>
      <c r="U4310" s="170"/>
      <c r="V4310" s="170"/>
      <c r="W4310" s="170"/>
      <c r="X4310" s="117"/>
      <c r="Y4310" s="171"/>
      <c r="Z4310" s="171"/>
      <c r="AA4310" s="171"/>
      <c r="AB4310" s="171"/>
      <c r="AC4310" s="171"/>
      <c r="AD4310" s="171"/>
      <c r="AE4310" s="171"/>
      <c r="AF4310" s="171"/>
      <c r="AG4310" s="171"/>
      <c r="AH4310" s="171"/>
      <c r="AI4310" s="171"/>
    </row>
    <row r="4311" spans="1:35" s="172" customFormat="1" ht="24" hidden="1" x14ac:dyDescent="0.2">
      <c r="A4311" s="167">
        <v>2</v>
      </c>
      <c r="B4311" s="647">
        <v>0</v>
      </c>
      <c r="C4311" s="647">
        <v>4</v>
      </c>
      <c r="D4311" s="647">
        <v>4</v>
      </c>
      <c r="E4311" s="163" t="s">
        <v>3862</v>
      </c>
      <c r="F4311" s="593" t="s">
        <v>4675</v>
      </c>
      <c r="G4311" s="143"/>
      <c r="H4311" s="166">
        <v>42310000</v>
      </c>
      <c r="I4311" s="180" t="s">
        <v>818</v>
      </c>
      <c r="J4311" s="169"/>
      <c r="K4311" s="169"/>
      <c r="L4311" s="169"/>
      <c r="M4311" s="146"/>
      <c r="N4311" s="184"/>
      <c r="O4311" s="169"/>
      <c r="P4311" s="146"/>
      <c r="Q4311" s="146">
        <f t="shared" si="85"/>
        <v>0</v>
      </c>
      <c r="R4311" s="182" t="s">
        <v>4741</v>
      </c>
      <c r="S4311" s="226"/>
      <c r="T4311" s="676" t="s">
        <v>4687</v>
      </c>
      <c r="U4311" s="170"/>
      <c r="V4311" s="170"/>
      <c r="W4311" s="170"/>
      <c r="X4311" s="117"/>
      <c r="Y4311" s="171"/>
      <c r="Z4311" s="171"/>
      <c r="AA4311" s="171"/>
      <c r="AB4311" s="171"/>
      <c r="AC4311" s="171"/>
      <c r="AD4311" s="171"/>
      <c r="AE4311" s="171"/>
      <c r="AF4311" s="171"/>
      <c r="AG4311" s="171"/>
      <c r="AH4311" s="171"/>
      <c r="AI4311" s="171"/>
    </row>
    <row r="4312" spans="1:35" s="172" customFormat="1" ht="24" hidden="1" x14ac:dyDescent="0.2">
      <c r="A4312" s="167">
        <v>2</v>
      </c>
      <c r="B4312" s="647">
        <v>0</v>
      </c>
      <c r="C4312" s="647">
        <v>4</v>
      </c>
      <c r="D4312" s="647">
        <v>4</v>
      </c>
      <c r="E4312" s="163" t="s">
        <v>3862</v>
      </c>
      <c r="F4312" s="593" t="s">
        <v>4675</v>
      </c>
      <c r="G4312" s="143"/>
      <c r="H4312" s="166">
        <v>42310000</v>
      </c>
      <c r="I4312" s="180" t="s">
        <v>819</v>
      </c>
      <c r="J4312" s="169"/>
      <c r="K4312" s="169"/>
      <c r="L4312" s="169"/>
      <c r="M4312" s="146"/>
      <c r="N4312" s="184"/>
      <c r="O4312" s="169"/>
      <c r="P4312" s="146"/>
      <c r="Q4312" s="146">
        <f t="shared" si="85"/>
        <v>0</v>
      </c>
      <c r="R4312" s="182" t="s">
        <v>4741</v>
      </c>
      <c r="S4312" s="226"/>
      <c r="T4312" s="676" t="s">
        <v>4687</v>
      </c>
      <c r="U4312" s="170"/>
      <c r="V4312" s="170"/>
      <c r="W4312" s="170"/>
      <c r="X4312" s="117"/>
      <c r="Y4312" s="171"/>
      <c r="Z4312" s="171"/>
      <c r="AA4312" s="171"/>
      <c r="AB4312" s="171"/>
      <c r="AC4312" s="171"/>
      <c r="AD4312" s="171"/>
      <c r="AE4312" s="171"/>
      <c r="AF4312" s="171"/>
      <c r="AG4312" s="171"/>
      <c r="AH4312" s="171"/>
      <c r="AI4312" s="171"/>
    </row>
    <row r="4313" spans="1:35" s="172" customFormat="1" ht="24" hidden="1" x14ac:dyDescent="0.2">
      <c r="A4313" s="167">
        <v>2</v>
      </c>
      <c r="B4313" s="647">
        <v>0</v>
      </c>
      <c r="C4313" s="647">
        <v>4</v>
      </c>
      <c r="D4313" s="647">
        <v>4</v>
      </c>
      <c r="E4313" s="163" t="s">
        <v>3862</v>
      </c>
      <c r="F4313" s="593" t="s">
        <v>4675</v>
      </c>
      <c r="G4313" s="143"/>
      <c r="H4313" s="166">
        <v>42310000</v>
      </c>
      <c r="I4313" s="180" t="s">
        <v>820</v>
      </c>
      <c r="J4313" s="169"/>
      <c r="K4313" s="169"/>
      <c r="L4313" s="169"/>
      <c r="M4313" s="146"/>
      <c r="N4313" s="184"/>
      <c r="O4313" s="169"/>
      <c r="P4313" s="146"/>
      <c r="Q4313" s="146">
        <f t="shared" si="85"/>
        <v>0</v>
      </c>
      <c r="R4313" s="182" t="s">
        <v>4741</v>
      </c>
      <c r="S4313" s="226"/>
      <c r="T4313" s="676" t="s">
        <v>4687</v>
      </c>
      <c r="U4313" s="170"/>
      <c r="V4313" s="170"/>
      <c r="W4313" s="170"/>
      <c r="X4313" s="117"/>
      <c r="Y4313" s="171"/>
      <c r="Z4313" s="171"/>
      <c r="AA4313" s="171"/>
      <c r="AB4313" s="171"/>
      <c r="AC4313" s="171"/>
      <c r="AD4313" s="171"/>
      <c r="AE4313" s="171"/>
      <c r="AF4313" s="171"/>
      <c r="AG4313" s="171"/>
      <c r="AH4313" s="171"/>
      <c r="AI4313" s="171"/>
    </row>
    <row r="4314" spans="1:35" s="172" customFormat="1" ht="24" hidden="1" x14ac:dyDescent="0.2">
      <c r="A4314" s="167">
        <v>2</v>
      </c>
      <c r="B4314" s="647">
        <v>0</v>
      </c>
      <c r="C4314" s="647">
        <v>4</v>
      </c>
      <c r="D4314" s="647">
        <v>4</v>
      </c>
      <c r="E4314" s="163" t="s">
        <v>3862</v>
      </c>
      <c r="F4314" s="593" t="s">
        <v>4675</v>
      </c>
      <c r="G4314" s="143"/>
      <c r="H4314" s="166">
        <v>42310000</v>
      </c>
      <c r="I4314" s="180" t="s">
        <v>821</v>
      </c>
      <c r="J4314" s="169"/>
      <c r="K4314" s="169"/>
      <c r="L4314" s="169"/>
      <c r="M4314" s="146"/>
      <c r="N4314" s="184"/>
      <c r="O4314" s="169"/>
      <c r="P4314" s="146"/>
      <c r="Q4314" s="146">
        <f t="shared" si="85"/>
        <v>0</v>
      </c>
      <c r="R4314" s="182" t="s">
        <v>4741</v>
      </c>
      <c r="S4314" s="226"/>
      <c r="T4314" s="676" t="s">
        <v>4687</v>
      </c>
      <c r="U4314" s="170"/>
      <c r="V4314" s="170"/>
      <c r="W4314" s="170"/>
      <c r="X4314" s="117"/>
      <c r="Y4314" s="171"/>
      <c r="Z4314" s="171"/>
      <c r="AA4314" s="171"/>
      <c r="AB4314" s="171"/>
      <c r="AC4314" s="171"/>
      <c r="AD4314" s="171"/>
      <c r="AE4314" s="171"/>
      <c r="AF4314" s="171"/>
      <c r="AG4314" s="171"/>
      <c r="AH4314" s="171"/>
      <c r="AI4314" s="171"/>
    </row>
    <row r="4315" spans="1:35" s="172" customFormat="1" ht="24" hidden="1" x14ac:dyDescent="0.2">
      <c r="A4315" s="167">
        <v>2</v>
      </c>
      <c r="B4315" s="647">
        <v>0</v>
      </c>
      <c r="C4315" s="647">
        <v>4</v>
      </c>
      <c r="D4315" s="647">
        <v>4</v>
      </c>
      <c r="E4315" s="163" t="s">
        <v>3862</v>
      </c>
      <c r="F4315" s="593" t="s">
        <v>4675</v>
      </c>
      <c r="G4315" s="143"/>
      <c r="H4315" s="166">
        <v>42310000</v>
      </c>
      <c r="I4315" s="180" t="s">
        <v>822</v>
      </c>
      <c r="J4315" s="169"/>
      <c r="K4315" s="169"/>
      <c r="L4315" s="169"/>
      <c r="M4315" s="146"/>
      <c r="N4315" s="184"/>
      <c r="O4315" s="169"/>
      <c r="P4315" s="146"/>
      <c r="Q4315" s="146">
        <f t="shared" si="85"/>
        <v>0</v>
      </c>
      <c r="R4315" s="182" t="s">
        <v>4741</v>
      </c>
      <c r="S4315" s="226"/>
      <c r="T4315" s="676" t="s">
        <v>4687</v>
      </c>
      <c r="U4315" s="170"/>
      <c r="V4315" s="170"/>
      <c r="W4315" s="170"/>
      <c r="X4315" s="117"/>
      <c r="Y4315" s="171"/>
      <c r="Z4315" s="171"/>
      <c r="AA4315" s="171"/>
      <c r="AB4315" s="171"/>
      <c r="AC4315" s="171"/>
      <c r="AD4315" s="171"/>
      <c r="AE4315" s="171"/>
      <c r="AF4315" s="171"/>
      <c r="AG4315" s="171"/>
      <c r="AH4315" s="171"/>
      <c r="AI4315" s="171"/>
    </row>
    <row r="4316" spans="1:35" s="172" customFormat="1" ht="24" hidden="1" x14ac:dyDescent="0.2">
      <c r="A4316" s="167">
        <v>2</v>
      </c>
      <c r="B4316" s="647">
        <v>0</v>
      </c>
      <c r="C4316" s="647">
        <v>4</v>
      </c>
      <c r="D4316" s="647">
        <v>4</v>
      </c>
      <c r="E4316" s="163" t="s">
        <v>3862</v>
      </c>
      <c r="F4316" s="593" t="s">
        <v>4675</v>
      </c>
      <c r="G4316" s="143"/>
      <c r="H4316" s="166">
        <v>42310000</v>
      </c>
      <c r="I4316" s="180" t="s">
        <v>3942</v>
      </c>
      <c r="J4316" s="169"/>
      <c r="K4316" s="169"/>
      <c r="L4316" s="169"/>
      <c r="M4316" s="146"/>
      <c r="N4316" s="184"/>
      <c r="O4316" s="169"/>
      <c r="P4316" s="146"/>
      <c r="Q4316" s="146">
        <f t="shared" si="85"/>
        <v>0</v>
      </c>
      <c r="R4316" s="182" t="s">
        <v>4741</v>
      </c>
      <c r="S4316" s="226"/>
      <c r="T4316" s="676" t="s">
        <v>4687</v>
      </c>
      <c r="U4316" s="170"/>
      <c r="V4316" s="170"/>
      <c r="W4316" s="170"/>
      <c r="X4316" s="117"/>
      <c r="Y4316" s="171"/>
      <c r="Z4316" s="171"/>
      <c r="AA4316" s="171"/>
      <c r="AB4316" s="171"/>
      <c r="AC4316" s="171"/>
      <c r="AD4316" s="171"/>
      <c r="AE4316" s="171"/>
      <c r="AF4316" s="171"/>
      <c r="AG4316" s="171"/>
      <c r="AH4316" s="171"/>
      <c r="AI4316" s="171"/>
    </row>
    <row r="4317" spans="1:35" s="172" customFormat="1" ht="24" hidden="1" x14ac:dyDescent="0.2">
      <c r="A4317" s="167">
        <v>2</v>
      </c>
      <c r="B4317" s="647">
        <v>0</v>
      </c>
      <c r="C4317" s="647">
        <v>4</v>
      </c>
      <c r="D4317" s="647">
        <v>4</v>
      </c>
      <c r="E4317" s="163" t="s">
        <v>3862</v>
      </c>
      <c r="F4317" s="593" t="s">
        <v>4675</v>
      </c>
      <c r="G4317" s="143"/>
      <c r="H4317" s="166">
        <v>42310000</v>
      </c>
      <c r="I4317" s="180" t="s">
        <v>823</v>
      </c>
      <c r="J4317" s="169"/>
      <c r="K4317" s="169"/>
      <c r="L4317" s="169"/>
      <c r="M4317" s="146"/>
      <c r="N4317" s="184"/>
      <c r="O4317" s="169"/>
      <c r="P4317" s="146"/>
      <c r="Q4317" s="146">
        <f t="shared" si="85"/>
        <v>0</v>
      </c>
      <c r="R4317" s="182" t="s">
        <v>4741</v>
      </c>
      <c r="S4317" s="226"/>
      <c r="T4317" s="676" t="s">
        <v>4687</v>
      </c>
      <c r="U4317" s="170"/>
      <c r="V4317" s="170"/>
      <c r="W4317" s="170"/>
      <c r="X4317" s="117"/>
      <c r="Y4317" s="171"/>
      <c r="Z4317" s="171"/>
      <c r="AA4317" s="171"/>
      <c r="AB4317" s="171"/>
      <c r="AC4317" s="171"/>
      <c r="AD4317" s="171"/>
      <c r="AE4317" s="171"/>
      <c r="AF4317" s="171"/>
      <c r="AG4317" s="171"/>
      <c r="AH4317" s="171"/>
      <c r="AI4317" s="171"/>
    </row>
    <row r="4318" spans="1:35" s="172" customFormat="1" ht="24" hidden="1" x14ac:dyDescent="0.2">
      <c r="A4318" s="167">
        <v>2</v>
      </c>
      <c r="B4318" s="647">
        <v>0</v>
      </c>
      <c r="C4318" s="647">
        <v>4</v>
      </c>
      <c r="D4318" s="647">
        <v>4</v>
      </c>
      <c r="E4318" s="163" t="s">
        <v>3862</v>
      </c>
      <c r="F4318" s="593" t="s">
        <v>4675</v>
      </c>
      <c r="G4318" s="143"/>
      <c r="H4318" s="166">
        <v>42310000</v>
      </c>
      <c r="I4318" s="180" t="s">
        <v>824</v>
      </c>
      <c r="J4318" s="169"/>
      <c r="K4318" s="169"/>
      <c r="L4318" s="169"/>
      <c r="M4318" s="146"/>
      <c r="N4318" s="184"/>
      <c r="O4318" s="169"/>
      <c r="P4318" s="146"/>
      <c r="Q4318" s="146">
        <f t="shared" si="85"/>
        <v>0</v>
      </c>
      <c r="R4318" s="182" t="s">
        <v>4741</v>
      </c>
      <c r="S4318" s="226"/>
      <c r="T4318" s="676" t="s">
        <v>4687</v>
      </c>
      <c r="U4318" s="170"/>
      <c r="V4318" s="170"/>
      <c r="W4318" s="170"/>
      <c r="X4318" s="117"/>
      <c r="Y4318" s="171"/>
      <c r="Z4318" s="171"/>
      <c r="AA4318" s="171"/>
      <c r="AB4318" s="171"/>
      <c r="AC4318" s="171"/>
      <c r="AD4318" s="171"/>
      <c r="AE4318" s="171"/>
      <c r="AF4318" s="171"/>
      <c r="AG4318" s="171"/>
      <c r="AH4318" s="171"/>
      <c r="AI4318" s="171"/>
    </row>
    <row r="4319" spans="1:35" s="172" customFormat="1" ht="24" hidden="1" x14ac:dyDescent="0.2">
      <c r="A4319" s="167">
        <v>2</v>
      </c>
      <c r="B4319" s="647">
        <v>0</v>
      </c>
      <c r="C4319" s="647">
        <v>4</v>
      </c>
      <c r="D4319" s="647">
        <v>4</v>
      </c>
      <c r="E4319" s="163" t="s">
        <v>3862</v>
      </c>
      <c r="F4319" s="593" t="s">
        <v>4675</v>
      </c>
      <c r="G4319" s="143"/>
      <c r="H4319" s="166">
        <v>42310000</v>
      </c>
      <c r="I4319" s="180" t="s">
        <v>825</v>
      </c>
      <c r="J4319" s="169"/>
      <c r="K4319" s="169"/>
      <c r="L4319" s="169"/>
      <c r="M4319" s="146"/>
      <c r="N4319" s="184"/>
      <c r="O4319" s="169"/>
      <c r="P4319" s="146"/>
      <c r="Q4319" s="146">
        <f t="shared" si="85"/>
        <v>0</v>
      </c>
      <c r="R4319" s="182" t="s">
        <v>4741</v>
      </c>
      <c r="S4319" s="226"/>
      <c r="T4319" s="676" t="s">
        <v>4687</v>
      </c>
      <c r="U4319" s="170"/>
      <c r="V4319" s="170"/>
      <c r="W4319" s="170"/>
      <c r="X4319" s="117"/>
      <c r="Y4319" s="171"/>
      <c r="Z4319" s="171"/>
      <c r="AA4319" s="171"/>
      <c r="AB4319" s="171"/>
      <c r="AC4319" s="171"/>
      <c r="AD4319" s="171"/>
      <c r="AE4319" s="171"/>
      <c r="AF4319" s="171"/>
      <c r="AG4319" s="171"/>
      <c r="AH4319" s="171"/>
      <c r="AI4319" s="171"/>
    </row>
    <row r="4320" spans="1:35" s="172" customFormat="1" ht="24" hidden="1" x14ac:dyDescent="0.2">
      <c r="A4320" s="167">
        <v>2</v>
      </c>
      <c r="B4320" s="647">
        <v>0</v>
      </c>
      <c r="C4320" s="647">
        <v>4</v>
      </c>
      <c r="D4320" s="647">
        <v>4</v>
      </c>
      <c r="E4320" s="163" t="s">
        <v>3862</v>
      </c>
      <c r="F4320" s="593" t="s">
        <v>4675</v>
      </c>
      <c r="G4320" s="143"/>
      <c r="H4320" s="166">
        <v>42310000</v>
      </c>
      <c r="I4320" s="180" t="s">
        <v>826</v>
      </c>
      <c r="J4320" s="169"/>
      <c r="K4320" s="169"/>
      <c r="L4320" s="169"/>
      <c r="M4320" s="146"/>
      <c r="N4320" s="184"/>
      <c r="O4320" s="169"/>
      <c r="P4320" s="146"/>
      <c r="Q4320" s="146">
        <f t="shared" si="85"/>
        <v>0</v>
      </c>
      <c r="R4320" s="182" t="s">
        <v>4741</v>
      </c>
      <c r="S4320" s="226"/>
      <c r="T4320" s="676" t="s">
        <v>4687</v>
      </c>
      <c r="U4320" s="170"/>
      <c r="V4320" s="170"/>
      <c r="W4320" s="170"/>
      <c r="X4320" s="117"/>
      <c r="Y4320" s="171"/>
      <c r="Z4320" s="171"/>
      <c r="AA4320" s="171"/>
      <c r="AB4320" s="171"/>
      <c r="AC4320" s="171"/>
      <c r="AD4320" s="171"/>
      <c r="AE4320" s="171"/>
      <c r="AF4320" s="171"/>
      <c r="AG4320" s="171"/>
      <c r="AH4320" s="171"/>
      <c r="AI4320" s="171"/>
    </row>
    <row r="4321" spans="1:35" s="172" customFormat="1" ht="24" hidden="1" x14ac:dyDescent="0.2">
      <c r="A4321" s="167">
        <v>2</v>
      </c>
      <c r="B4321" s="647">
        <v>0</v>
      </c>
      <c r="C4321" s="647">
        <v>4</v>
      </c>
      <c r="D4321" s="647">
        <v>4</v>
      </c>
      <c r="E4321" s="163" t="s">
        <v>3862</v>
      </c>
      <c r="F4321" s="593" t="s">
        <v>4675</v>
      </c>
      <c r="G4321" s="143"/>
      <c r="H4321" s="166">
        <v>42310000</v>
      </c>
      <c r="I4321" s="180" t="s">
        <v>827</v>
      </c>
      <c r="J4321" s="169"/>
      <c r="K4321" s="169"/>
      <c r="L4321" s="169"/>
      <c r="M4321" s="146"/>
      <c r="N4321" s="184"/>
      <c r="O4321" s="169"/>
      <c r="P4321" s="146"/>
      <c r="Q4321" s="146">
        <f t="shared" si="85"/>
        <v>0</v>
      </c>
      <c r="R4321" s="182" t="s">
        <v>4741</v>
      </c>
      <c r="S4321" s="226"/>
      <c r="T4321" s="676" t="s">
        <v>4687</v>
      </c>
      <c r="U4321" s="170"/>
      <c r="V4321" s="170"/>
      <c r="W4321" s="170"/>
      <c r="X4321" s="117"/>
      <c r="Y4321" s="171"/>
      <c r="Z4321" s="171"/>
      <c r="AA4321" s="171"/>
      <c r="AB4321" s="171"/>
      <c r="AC4321" s="171"/>
      <c r="AD4321" s="171"/>
      <c r="AE4321" s="171"/>
      <c r="AF4321" s="171"/>
      <c r="AG4321" s="171"/>
      <c r="AH4321" s="171"/>
      <c r="AI4321" s="171"/>
    </row>
    <row r="4322" spans="1:35" s="172" customFormat="1" ht="24" hidden="1" x14ac:dyDescent="0.2">
      <c r="A4322" s="167">
        <v>2</v>
      </c>
      <c r="B4322" s="647">
        <v>0</v>
      </c>
      <c r="C4322" s="647">
        <v>4</v>
      </c>
      <c r="D4322" s="647">
        <v>4</v>
      </c>
      <c r="E4322" s="163" t="s">
        <v>3862</v>
      </c>
      <c r="F4322" s="593" t="s">
        <v>4675</v>
      </c>
      <c r="G4322" s="143"/>
      <c r="H4322" s="166">
        <v>42310000</v>
      </c>
      <c r="I4322" s="180" t="s">
        <v>828</v>
      </c>
      <c r="J4322" s="169"/>
      <c r="K4322" s="169"/>
      <c r="L4322" s="169"/>
      <c r="M4322" s="146"/>
      <c r="N4322" s="184"/>
      <c r="O4322" s="169"/>
      <c r="P4322" s="146"/>
      <c r="Q4322" s="146">
        <f t="shared" si="85"/>
        <v>0</v>
      </c>
      <c r="R4322" s="182" t="s">
        <v>4741</v>
      </c>
      <c r="S4322" s="226"/>
      <c r="T4322" s="676" t="s">
        <v>4687</v>
      </c>
      <c r="U4322" s="170"/>
      <c r="V4322" s="170"/>
      <c r="W4322" s="170"/>
      <c r="X4322" s="117"/>
      <c r="Y4322" s="171"/>
      <c r="Z4322" s="171"/>
      <c r="AA4322" s="171"/>
      <c r="AB4322" s="171"/>
      <c r="AC4322" s="171"/>
      <c r="AD4322" s="171"/>
      <c r="AE4322" s="171"/>
      <c r="AF4322" s="171"/>
      <c r="AG4322" s="171"/>
      <c r="AH4322" s="171"/>
      <c r="AI4322" s="171"/>
    </row>
    <row r="4323" spans="1:35" s="172" customFormat="1" ht="24" hidden="1" x14ac:dyDescent="0.2">
      <c r="A4323" s="167">
        <v>2</v>
      </c>
      <c r="B4323" s="647">
        <v>0</v>
      </c>
      <c r="C4323" s="647">
        <v>4</v>
      </c>
      <c r="D4323" s="647">
        <v>4</v>
      </c>
      <c r="E4323" s="163" t="s">
        <v>3862</v>
      </c>
      <c r="F4323" s="593" t="s">
        <v>4675</v>
      </c>
      <c r="G4323" s="143"/>
      <c r="H4323" s="166">
        <v>42310000</v>
      </c>
      <c r="I4323" s="180" t="s">
        <v>829</v>
      </c>
      <c r="J4323" s="169"/>
      <c r="K4323" s="169"/>
      <c r="L4323" s="169"/>
      <c r="M4323" s="146"/>
      <c r="N4323" s="184"/>
      <c r="O4323" s="169"/>
      <c r="P4323" s="146"/>
      <c r="Q4323" s="146">
        <f t="shared" si="85"/>
        <v>0</v>
      </c>
      <c r="R4323" s="182" t="s">
        <v>4741</v>
      </c>
      <c r="S4323" s="226"/>
      <c r="T4323" s="676" t="s">
        <v>4687</v>
      </c>
      <c r="U4323" s="170"/>
      <c r="V4323" s="170"/>
      <c r="W4323" s="170"/>
      <c r="X4323" s="117"/>
      <c r="Y4323" s="171"/>
      <c r="Z4323" s="171"/>
      <c r="AA4323" s="171"/>
      <c r="AB4323" s="171"/>
      <c r="AC4323" s="171"/>
      <c r="AD4323" s="171"/>
      <c r="AE4323" s="171"/>
      <c r="AF4323" s="171"/>
      <c r="AG4323" s="171"/>
      <c r="AH4323" s="171"/>
      <c r="AI4323" s="171"/>
    </row>
    <row r="4324" spans="1:35" s="172" customFormat="1" ht="24" hidden="1" x14ac:dyDescent="0.2">
      <c r="A4324" s="167">
        <v>2</v>
      </c>
      <c r="B4324" s="647">
        <v>0</v>
      </c>
      <c r="C4324" s="647">
        <v>4</v>
      </c>
      <c r="D4324" s="647">
        <v>4</v>
      </c>
      <c r="E4324" s="163" t="s">
        <v>3862</v>
      </c>
      <c r="F4324" s="593" t="s">
        <v>4675</v>
      </c>
      <c r="G4324" s="143"/>
      <c r="H4324" s="166">
        <v>42310000</v>
      </c>
      <c r="I4324" s="180" t="s">
        <v>830</v>
      </c>
      <c r="J4324" s="169"/>
      <c r="K4324" s="169"/>
      <c r="L4324" s="169"/>
      <c r="M4324" s="146"/>
      <c r="N4324" s="184"/>
      <c r="O4324" s="169"/>
      <c r="P4324" s="146"/>
      <c r="Q4324" s="146">
        <f t="shared" si="85"/>
        <v>0</v>
      </c>
      <c r="R4324" s="182" t="s">
        <v>4741</v>
      </c>
      <c r="S4324" s="226"/>
      <c r="T4324" s="676" t="s">
        <v>4687</v>
      </c>
      <c r="U4324" s="170"/>
      <c r="V4324" s="170"/>
      <c r="W4324" s="170"/>
      <c r="X4324" s="117"/>
      <c r="Y4324" s="171"/>
      <c r="Z4324" s="171"/>
      <c r="AA4324" s="171"/>
      <c r="AB4324" s="171"/>
      <c r="AC4324" s="171"/>
      <c r="AD4324" s="171"/>
      <c r="AE4324" s="171"/>
      <c r="AF4324" s="171"/>
      <c r="AG4324" s="171"/>
      <c r="AH4324" s="171"/>
      <c r="AI4324" s="171"/>
    </row>
    <row r="4325" spans="1:35" s="172" customFormat="1" ht="24" hidden="1" x14ac:dyDescent="0.2">
      <c r="A4325" s="167">
        <v>2</v>
      </c>
      <c r="B4325" s="647">
        <v>0</v>
      </c>
      <c r="C4325" s="647">
        <v>4</v>
      </c>
      <c r="D4325" s="647">
        <v>4</v>
      </c>
      <c r="E4325" s="163" t="s">
        <v>3862</v>
      </c>
      <c r="F4325" s="593" t="s">
        <v>4675</v>
      </c>
      <c r="G4325" s="143"/>
      <c r="H4325" s="166">
        <v>42310000</v>
      </c>
      <c r="I4325" s="180" t="s">
        <v>831</v>
      </c>
      <c r="J4325" s="169"/>
      <c r="K4325" s="169"/>
      <c r="L4325" s="169"/>
      <c r="M4325" s="146"/>
      <c r="N4325" s="184"/>
      <c r="O4325" s="169"/>
      <c r="P4325" s="146"/>
      <c r="Q4325" s="146">
        <f t="shared" si="85"/>
        <v>0</v>
      </c>
      <c r="R4325" s="182" t="s">
        <v>4741</v>
      </c>
      <c r="S4325" s="226"/>
      <c r="T4325" s="676" t="s">
        <v>4687</v>
      </c>
      <c r="U4325" s="170"/>
      <c r="V4325" s="170"/>
      <c r="W4325" s="170"/>
      <c r="X4325" s="117"/>
      <c r="Y4325" s="171"/>
      <c r="Z4325" s="171"/>
      <c r="AA4325" s="171"/>
      <c r="AB4325" s="171"/>
      <c r="AC4325" s="171"/>
      <c r="AD4325" s="171"/>
      <c r="AE4325" s="171"/>
      <c r="AF4325" s="171"/>
      <c r="AG4325" s="171"/>
      <c r="AH4325" s="171"/>
      <c r="AI4325" s="171"/>
    </row>
    <row r="4326" spans="1:35" s="172" customFormat="1" ht="24" hidden="1" x14ac:dyDescent="0.2">
      <c r="A4326" s="167">
        <v>2</v>
      </c>
      <c r="B4326" s="647">
        <v>0</v>
      </c>
      <c r="C4326" s="647">
        <v>4</v>
      </c>
      <c r="D4326" s="647">
        <v>4</v>
      </c>
      <c r="E4326" s="163" t="s">
        <v>3862</v>
      </c>
      <c r="F4326" s="593" t="s">
        <v>4675</v>
      </c>
      <c r="G4326" s="143"/>
      <c r="H4326" s="166">
        <v>42310000</v>
      </c>
      <c r="I4326" s="180" t="s">
        <v>832</v>
      </c>
      <c r="J4326" s="169"/>
      <c r="K4326" s="169"/>
      <c r="L4326" s="169"/>
      <c r="M4326" s="146"/>
      <c r="N4326" s="184"/>
      <c r="O4326" s="169"/>
      <c r="P4326" s="146"/>
      <c r="Q4326" s="146">
        <f t="shared" si="85"/>
        <v>0</v>
      </c>
      <c r="R4326" s="182" t="s">
        <v>4741</v>
      </c>
      <c r="S4326" s="226"/>
      <c r="T4326" s="676" t="s">
        <v>4687</v>
      </c>
      <c r="U4326" s="170"/>
      <c r="V4326" s="170"/>
      <c r="W4326" s="170"/>
      <c r="X4326" s="117"/>
      <c r="Y4326" s="171"/>
      <c r="Z4326" s="171"/>
      <c r="AA4326" s="171"/>
      <c r="AB4326" s="171"/>
      <c r="AC4326" s="171"/>
      <c r="AD4326" s="171"/>
      <c r="AE4326" s="171"/>
      <c r="AF4326" s="171"/>
      <c r="AG4326" s="171"/>
      <c r="AH4326" s="171"/>
      <c r="AI4326" s="171"/>
    </row>
    <row r="4327" spans="1:35" s="172" customFormat="1" ht="24" hidden="1" x14ac:dyDescent="0.2">
      <c r="A4327" s="167">
        <v>2</v>
      </c>
      <c r="B4327" s="647">
        <v>0</v>
      </c>
      <c r="C4327" s="647">
        <v>4</v>
      </c>
      <c r="D4327" s="647">
        <v>4</v>
      </c>
      <c r="E4327" s="163" t="s">
        <v>3862</v>
      </c>
      <c r="F4327" s="593" t="s">
        <v>4675</v>
      </c>
      <c r="G4327" s="143"/>
      <c r="H4327" s="166">
        <v>42310000</v>
      </c>
      <c r="I4327" s="180" t="s">
        <v>833</v>
      </c>
      <c r="J4327" s="169"/>
      <c r="K4327" s="169"/>
      <c r="L4327" s="169"/>
      <c r="M4327" s="146"/>
      <c r="N4327" s="184"/>
      <c r="O4327" s="169"/>
      <c r="P4327" s="146"/>
      <c r="Q4327" s="146">
        <f t="shared" si="85"/>
        <v>0</v>
      </c>
      <c r="R4327" s="182" t="s">
        <v>4741</v>
      </c>
      <c r="S4327" s="226"/>
      <c r="T4327" s="676" t="s">
        <v>4687</v>
      </c>
      <c r="U4327" s="170"/>
      <c r="V4327" s="170"/>
      <c r="W4327" s="170"/>
      <c r="X4327" s="117"/>
      <c r="Y4327" s="171"/>
      <c r="Z4327" s="171"/>
      <c r="AA4327" s="171"/>
      <c r="AB4327" s="171"/>
      <c r="AC4327" s="171"/>
      <c r="AD4327" s="171"/>
      <c r="AE4327" s="171"/>
      <c r="AF4327" s="171"/>
      <c r="AG4327" s="171"/>
      <c r="AH4327" s="171"/>
      <c r="AI4327" s="171"/>
    </row>
    <row r="4328" spans="1:35" s="172" customFormat="1" ht="24" hidden="1" x14ac:dyDescent="0.2">
      <c r="A4328" s="167">
        <v>2</v>
      </c>
      <c r="B4328" s="647">
        <v>0</v>
      </c>
      <c r="C4328" s="647">
        <v>4</v>
      </c>
      <c r="D4328" s="647">
        <v>4</v>
      </c>
      <c r="E4328" s="163" t="s">
        <v>3862</v>
      </c>
      <c r="F4328" s="593" t="s">
        <v>4675</v>
      </c>
      <c r="G4328" s="143"/>
      <c r="H4328" s="166">
        <v>42310000</v>
      </c>
      <c r="I4328" s="180" t="s">
        <v>834</v>
      </c>
      <c r="J4328" s="169"/>
      <c r="K4328" s="169"/>
      <c r="L4328" s="169"/>
      <c r="M4328" s="146"/>
      <c r="N4328" s="184"/>
      <c r="O4328" s="169"/>
      <c r="P4328" s="146"/>
      <c r="Q4328" s="146">
        <f t="shared" si="85"/>
        <v>0</v>
      </c>
      <c r="R4328" s="182" t="s">
        <v>4741</v>
      </c>
      <c r="S4328" s="226"/>
      <c r="T4328" s="676" t="s">
        <v>4687</v>
      </c>
      <c r="U4328" s="170"/>
      <c r="V4328" s="170"/>
      <c r="W4328" s="170"/>
      <c r="X4328" s="117"/>
      <c r="Y4328" s="171"/>
      <c r="Z4328" s="171"/>
      <c r="AA4328" s="171"/>
      <c r="AB4328" s="171"/>
      <c r="AC4328" s="171"/>
      <c r="AD4328" s="171"/>
      <c r="AE4328" s="171"/>
      <c r="AF4328" s="171"/>
      <c r="AG4328" s="171"/>
      <c r="AH4328" s="171"/>
      <c r="AI4328" s="171"/>
    </row>
    <row r="4329" spans="1:35" s="172" customFormat="1" ht="24" hidden="1" x14ac:dyDescent="0.2">
      <c r="A4329" s="167">
        <v>2</v>
      </c>
      <c r="B4329" s="647">
        <v>0</v>
      </c>
      <c r="C4329" s="647">
        <v>4</v>
      </c>
      <c r="D4329" s="647">
        <v>4</v>
      </c>
      <c r="E4329" s="163" t="s">
        <v>3862</v>
      </c>
      <c r="F4329" s="593" t="s">
        <v>4675</v>
      </c>
      <c r="G4329" s="143"/>
      <c r="H4329" s="166">
        <v>42310000</v>
      </c>
      <c r="I4329" s="180" t="s">
        <v>835</v>
      </c>
      <c r="J4329" s="169"/>
      <c r="K4329" s="169"/>
      <c r="L4329" s="169"/>
      <c r="M4329" s="146"/>
      <c r="N4329" s="184"/>
      <c r="O4329" s="169"/>
      <c r="P4329" s="146"/>
      <c r="Q4329" s="146">
        <f t="shared" si="85"/>
        <v>0</v>
      </c>
      <c r="R4329" s="182" t="s">
        <v>4741</v>
      </c>
      <c r="S4329" s="226"/>
      <c r="T4329" s="676" t="s">
        <v>4687</v>
      </c>
      <c r="U4329" s="170"/>
      <c r="V4329" s="170"/>
      <c r="W4329" s="170"/>
      <c r="X4329" s="117"/>
      <c r="Y4329" s="171"/>
      <c r="Z4329" s="171"/>
      <c r="AA4329" s="171"/>
      <c r="AB4329" s="171"/>
      <c r="AC4329" s="171"/>
      <c r="AD4329" s="171"/>
      <c r="AE4329" s="171"/>
      <c r="AF4329" s="171"/>
      <c r="AG4329" s="171"/>
      <c r="AH4329" s="171"/>
      <c r="AI4329" s="171"/>
    </row>
    <row r="4330" spans="1:35" s="172" customFormat="1" ht="24" hidden="1" x14ac:dyDescent="0.2">
      <c r="A4330" s="167">
        <v>2</v>
      </c>
      <c r="B4330" s="647">
        <v>0</v>
      </c>
      <c r="C4330" s="647">
        <v>4</v>
      </c>
      <c r="D4330" s="647">
        <v>4</v>
      </c>
      <c r="E4330" s="163" t="s">
        <v>3862</v>
      </c>
      <c r="F4330" s="593" t="s">
        <v>4675</v>
      </c>
      <c r="G4330" s="143"/>
      <c r="H4330" s="166">
        <v>42310000</v>
      </c>
      <c r="I4330" s="180" t="s">
        <v>836</v>
      </c>
      <c r="J4330" s="169"/>
      <c r="K4330" s="169"/>
      <c r="L4330" s="169"/>
      <c r="M4330" s="146"/>
      <c r="N4330" s="184"/>
      <c r="O4330" s="169"/>
      <c r="P4330" s="146"/>
      <c r="Q4330" s="146">
        <f t="shared" si="85"/>
        <v>0</v>
      </c>
      <c r="R4330" s="182" t="s">
        <v>4741</v>
      </c>
      <c r="S4330" s="226"/>
      <c r="T4330" s="676" t="s">
        <v>4687</v>
      </c>
      <c r="U4330" s="170"/>
      <c r="V4330" s="170"/>
      <c r="W4330" s="170"/>
      <c r="X4330" s="117"/>
      <c r="Y4330" s="171"/>
      <c r="Z4330" s="171"/>
      <c r="AA4330" s="171"/>
      <c r="AB4330" s="171"/>
      <c r="AC4330" s="171"/>
      <c r="AD4330" s="171"/>
      <c r="AE4330" s="171"/>
      <c r="AF4330" s="171"/>
      <c r="AG4330" s="171"/>
      <c r="AH4330" s="171"/>
      <c r="AI4330" s="171"/>
    </row>
    <row r="4331" spans="1:35" s="172" customFormat="1" ht="24" hidden="1" x14ac:dyDescent="0.2">
      <c r="A4331" s="167">
        <v>2</v>
      </c>
      <c r="B4331" s="647">
        <v>0</v>
      </c>
      <c r="C4331" s="647">
        <v>4</v>
      </c>
      <c r="D4331" s="647">
        <v>4</v>
      </c>
      <c r="E4331" s="163" t="s">
        <v>3862</v>
      </c>
      <c r="F4331" s="593" t="s">
        <v>4675</v>
      </c>
      <c r="G4331" s="143"/>
      <c r="H4331" s="166">
        <v>42310000</v>
      </c>
      <c r="I4331" s="180" t="s">
        <v>837</v>
      </c>
      <c r="J4331" s="169"/>
      <c r="K4331" s="169"/>
      <c r="L4331" s="169"/>
      <c r="M4331" s="146"/>
      <c r="N4331" s="184"/>
      <c r="O4331" s="169"/>
      <c r="P4331" s="146"/>
      <c r="Q4331" s="146">
        <f t="shared" si="85"/>
        <v>0</v>
      </c>
      <c r="R4331" s="182" t="s">
        <v>4741</v>
      </c>
      <c r="S4331" s="226"/>
      <c r="T4331" s="676" t="s">
        <v>4687</v>
      </c>
      <c r="U4331" s="170"/>
      <c r="V4331" s="170"/>
      <c r="W4331" s="170"/>
      <c r="X4331" s="117"/>
      <c r="Y4331" s="171"/>
      <c r="Z4331" s="171"/>
      <c r="AA4331" s="171"/>
      <c r="AB4331" s="171"/>
      <c r="AC4331" s="171"/>
      <c r="AD4331" s="171"/>
      <c r="AE4331" s="171"/>
      <c r="AF4331" s="171"/>
      <c r="AG4331" s="171"/>
      <c r="AH4331" s="171"/>
      <c r="AI4331" s="171"/>
    </row>
    <row r="4332" spans="1:35" s="172" customFormat="1" ht="24" hidden="1" x14ac:dyDescent="0.2">
      <c r="A4332" s="167">
        <v>2</v>
      </c>
      <c r="B4332" s="647">
        <v>0</v>
      </c>
      <c r="C4332" s="647">
        <v>4</v>
      </c>
      <c r="D4332" s="647">
        <v>4</v>
      </c>
      <c r="E4332" s="163" t="s">
        <v>3862</v>
      </c>
      <c r="F4332" s="593" t="s">
        <v>4675</v>
      </c>
      <c r="G4332" s="143"/>
      <c r="H4332" s="166">
        <v>42310000</v>
      </c>
      <c r="I4332" s="180" t="s">
        <v>838</v>
      </c>
      <c r="J4332" s="169"/>
      <c r="K4332" s="169"/>
      <c r="L4332" s="169"/>
      <c r="M4332" s="146"/>
      <c r="N4332" s="184"/>
      <c r="O4332" s="169"/>
      <c r="P4332" s="146"/>
      <c r="Q4332" s="146">
        <f t="shared" si="85"/>
        <v>0</v>
      </c>
      <c r="R4332" s="182" t="s">
        <v>4741</v>
      </c>
      <c r="S4332" s="226"/>
      <c r="T4332" s="676" t="s">
        <v>4687</v>
      </c>
      <c r="U4332" s="170"/>
      <c r="V4332" s="170"/>
      <c r="W4332" s="170"/>
      <c r="X4332" s="117"/>
      <c r="Y4332" s="171"/>
      <c r="Z4332" s="171"/>
      <c r="AA4332" s="171"/>
      <c r="AB4332" s="171"/>
      <c r="AC4332" s="171"/>
      <c r="AD4332" s="171"/>
      <c r="AE4332" s="171"/>
      <c r="AF4332" s="171"/>
      <c r="AG4332" s="171"/>
      <c r="AH4332" s="171"/>
      <c r="AI4332" s="171"/>
    </row>
    <row r="4333" spans="1:35" s="172" customFormat="1" ht="24" hidden="1" x14ac:dyDescent="0.2">
      <c r="A4333" s="167">
        <v>2</v>
      </c>
      <c r="B4333" s="647">
        <v>0</v>
      </c>
      <c r="C4333" s="647">
        <v>4</v>
      </c>
      <c r="D4333" s="647">
        <v>4</v>
      </c>
      <c r="E4333" s="163" t="s">
        <v>3862</v>
      </c>
      <c r="F4333" s="593" t="s">
        <v>4675</v>
      </c>
      <c r="G4333" s="143"/>
      <c r="H4333" s="166">
        <v>42310000</v>
      </c>
      <c r="I4333" s="180" t="s">
        <v>839</v>
      </c>
      <c r="J4333" s="169"/>
      <c r="K4333" s="169"/>
      <c r="L4333" s="169"/>
      <c r="M4333" s="146"/>
      <c r="N4333" s="184"/>
      <c r="O4333" s="169"/>
      <c r="P4333" s="146"/>
      <c r="Q4333" s="146">
        <f t="shared" si="85"/>
        <v>0</v>
      </c>
      <c r="R4333" s="182" t="s">
        <v>4741</v>
      </c>
      <c r="S4333" s="226"/>
      <c r="T4333" s="676" t="s">
        <v>4687</v>
      </c>
      <c r="U4333" s="170"/>
      <c r="V4333" s="170"/>
      <c r="W4333" s="170"/>
      <c r="X4333" s="117"/>
      <c r="Y4333" s="171"/>
      <c r="Z4333" s="171"/>
      <c r="AA4333" s="171"/>
      <c r="AB4333" s="171"/>
      <c r="AC4333" s="171"/>
      <c r="AD4333" s="171"/>
      <c r="AE4333" s="171"/>
      <c r="AF4333" s="171"/>
      <c r="AG4333" s="171"/>
      <c r="AH4333" s="171"/>
      <c r="AI4333" s="171"/>
    </row>
    <row r="4334" spans="1:35" s="172" customFormat="1" ht="24" hidden="1" x14ac:dyDescent="0.2">
      <c r="A4334" s="167">
        <v>2</v>
      </c>
      <c r="B4334" s="647">
        <v>0</v>
      </c>
      <c r="C4334" s="647">
        <v>4</v>
      </c>
      <c r="D4334" s="647">
        <v>4</v>
      </c>
      <c r="E4334" s="163" t="s">
        <v>3862</v>
      </c>
      <c r="F4334" s="593" t="s">
        <v>4675</v>
      </c>
      <c r="G4334" s="143"/>
      <c r="H4334" s="166">
        <v>42310000</v>
      </c>
      <c r="I4334" s="180" t="s">
        <v>840</v>
      </c>
      <c r="J4334" s="169"/>
      <c r="K4334" s="169"/>
      <c r="L4334" s="169"/>
      <c r="M4334" s="146"/>
      <c r="N4334" s="184"/>
      <c r="O4334" s="169"/>
      <c r="P4334" s="146"/>
      <c r="Q4334" s="146">
        <f t="shared" si="85"/>
        <v>0</v>
      </c>
      <c r="R4334" s="182" t="s">
        <v>4741</v>
      </c>
      <c r="S4334" s="226"/>
      <c r="T4334" s="676" t="s">
        <v>4687</v>
      </c>
      <c r="U4334" s="170"/>
      <c r="V4334" s="170"/>
      <c r="W4334" s="170"/>
      <c r="X4334" s="117"/>
      <c r="Y4334" s="171"/>
      <c r="Z4334" s="171"/>
      <c r="AA4334" s="171"/>
      <c r="AB4334" s="171"/>
      <c r="AC4334" s="171"/>
      <c r="AD4334" s="171"/>
      <c r="AE4334" s="171"/>
      <c r="AF4334" s="171"/>
      <c r="AG4334" s="171"/>
      <c r="AH4334" s="171"/>
      <c r="AI4334" s="171"/>
    </row>
    <row r="4335" spans="1:35" s="172" customFormat="1" ht="24" hidden="1" x14ac:dyDescent="0.2">
      <c r="A4335" s="167">
        <v>2</v>
      </c>
      <c r="B4335" s="647">
        <v>0</v>
      </c>
      <c r="C4335" s="647">
        <v>4</v>
      </c>
      <c r="D4335" s="647">
        <v>4</v>
      </c>
      <c r="E4335" s="163" t="s">
        <v>3862</v>
      </c>
      <c r="F4335" s="593" t="s">
        <v>4675</v>
      </c>
      <c r="G4335" s="143"/>
      <c r="H4335" s="166">
        <v>42310000</v>
      </c>
      <c r="I4335" s="180" t="s">
        <v>841</v>
      </c>
      <c r="J4335" s="169"/>
      <c r="K4335" s="169"/>
      <c r="L4335" s="169"/>
      <c r="M4335" s="146"/>
      <c r="N4335" s="184"/>
      <c r="O4335" s="169"/>
      <c r="P4335" s="146"/>
      <c r="Q4335" s="146">
        <f t="shared" si="85"/>
        <v>0</v>
      </c>
      <c r="R4335" s="182" t="s">
        <v>4741</v>
      </c>
      <c r="S4335" s="226"/>
      <c r="T4335" s="676" t="s">
        <v>4687</v>
      </c>
      <c r="U4335" s="170"/>
      <c r="V4335" s="170"/>
      <c r="W4335" s="170"/>
      <c r="X4335" s="117"/>
      <c r="Y4335" s="171"/>
      <c r="Z4335" s="171"/>
      <c r="AA4335" s="171"/>
      <c r="AB4335" s="171"/>
      <c r="AC4335" s="171"/>
      <c r="AD4335" s="171"/>
      <c r="AE4335" s="171"/>
      <c r="AF4335" s="171"/>
      <c r="AG4335" s="171"/>
      <c r="AH4335" s="171"/>
      <c r="AI4335" s="171"/>
    </row>
    <row r="4336" spans="1:35" s="172" customFormat="1" ht="24" hidden="1" x14ac:dyDescent="0.2">
      <c r="A4336" s="167">
        <v>2</v>
      </c>
      <c r="B4336" s="647">
        <v>0</v>
      </c>
      <c r="C4336" s="647">
        <v>4</v>
      </c>
      <c r="D4336" s="647">
        <v>4</v>
      </c>
      <c r="E4336" s="163" t="s">
        <v>3862</v>
      </c>
      <c r="F4336" s="593" t="s">
        <v>4675</v>
      </c>
      <c r="G4336" s="143"/>
      <c r="H4336" s="166">
        <v>42310000</v>
      </c>
      <c r="I4336" s="180" t="s">
        <v>842</v>
      </c>
      <c r="J4336" s="169"/>
      <c r="K4336" s="169"/>
      <c r="L4336" s="169"/>
      <c r="M4336" s="146"/>
      <c r="N4336" s="184"/>
      <c r="O4336" s="169"/>
      <c r="P4336" s="146"/>
      <c r="Q4336" s="146">
        <f t="shared" si="85"/>
        <v>0</v>
      </c>
      <c r="R4336" s="182" t="s">
        <v>4741</v>
      </c>
      <c r="S4336" s="226"/>
      <c r="T4336" s="676" t="s">
        <v>4687</v>
      </c>
      <c r="U4336" s="170"/>
      <c r="V4336" s="170"/>
      <c r="W4336" s="170"/>
      <c r="X4336" s="117"/>
      <c r="Y4336" s="171"/>
      <c r="Z4336" s="171"/>
      <c r="AA4336" s="171"/>
      <c r="AB4336" s="171"/>
      <c r="AC4336" s="171"/>
      <c r="AD4336" s="171"/>
      <c r="AE4336" s="171"/>
      <c r="AF4336" s="171"/>
      <c r="AG4336" s="171"/>
      <c r="AH4336" s="171"/>
      <c r="AI4336" s="171"/>
    </row>
    <row r="4337" spans="1:35" s="172" customFormat="1" ht="30.75" hidden="1" customHeight="1" x14ac:dyDescent="0.2">
      <c r="A4337" s="167">
        <v>2</v>
      </c>
      <c r="B4337" s="647">
        <v>0</v>
      </c>
      <c r="C4337" s="647">
        <v>4</v>
      </c>
      <c r="D4337" s="647">
        <v>4</v>
      </c>
      <c r="E4337" s="163" t="s">
        <v>3862</v>
      </c>
      <c r="F4337" s="593" t="s">
        <v>4675</v>
      </c>
      <c r="G4337" s="143"/>
      <c r="H4337" s="166">
        <v>42310000</v>
      </c>
      <c r="I4337" s="180" t="s">
        <v>4986</v>
      </c>
      <c r="J4337" s="169"/>
      <c r="K4337" s="169"/>
      <c r="L4337" s="169"/>
      <c r="M4337" s="146"/>
      <c r="N4337" s="184" t="s">
        <v>4985</v>
      </c>
      <c r="O4337" s="169">
        <v>2</v>
      </c>
      <c r="P4337" s="146"/>
      <c r="Q4337" s="146">
        <f t="shared" si="85"/>
        <v>0</v>
      </c>
      <c r="R4337" s="182" t="s">
        <v>4741</v>
      </c>
      <c r="S4337" s="226"/>
      <c r="T4337" s="676" t="s">
        <v>4687</v>
      </c>
      <c r="U4337" s="170"/>
      <c r="V4337" s="170"/>
      <c r="W4337" s="170"/>
      <c r="X4337" s="117"/>
      <c r="Y4337" s="171"/>
      <c r="Z4337" s="171"/>
      <c r="AA4337" s="171"/>
      <c r="AB4337" s="171"/>
      <c r="AC4337" s="171"/>
      <c r="AD4337" s="171"/>
      <c r="AE4337" s="171"/>
      <c r="AF4337" s="171"/>
      <c r="AG4337" s="171"/>
      <c r="AH4337" s="171"/>
      <c r="AI4337" s="171"/>
    </row>
    <row r="4338" spans="1:35" s="172" customFormat="1" ht="18" hidden="1" customHeight="1" x14ac:dyDescent="0.2">
      <c r="A4338" s="167">
        <v>2</v>
      </c>
      <c r="B4338" s="647">
        <v>0</v>
      </c>
      <c r="C4338" s="647">
        <v>4</v>
      </c>
      <c r="D4338" s="647">
        <v>4</v>
      </c>
      <c r="E4338" s="163" t="s">
        <v>3862</v>
      </c>
      <c r="F4338" s="593" t="s">
        <v>4675</v>
      </c>
      <c r="G4338" s="143"/>
      <c r="H4338" s="166">
        <v>42310000</v>
      </c>
      <c r="I4338" s="180" t="s">
        <v>843</v>
      </c>
      <c r="J4338" s="169"/>
      <c r="K4338" s="169"/>
      <c r="L4338" s="169"/>
      <c r="M4338" s="146"/>
      <c r="N4338" s="184"/>
      <c r="O4338" s="169"/>
      <c r="P4338" s="146"/>
      <c r="Q4338" s="146">
        <f t="shared" si="85"/>
        <v>0</v>
      </c>
      <c r="R4338" s="182" t="s">
        <v>4741</v>
      </c>
      <c r="S4338" s="226"/>
      <c r="T4338" s="676" t="s">
        <v>4687</v>
      </c>
      <c r="U4338" s="170"/>
      <c r="V4338" s="170"/>
      <c r="W4338" s="170"/>
      <c r="X4338" s="117"/>
      <c r="Y4338" s="171"/>
      <c r="Z4338" s="171"/>
      <c r="AA4338" s="171"/>
      <c r="AB4338" s="171"/>
      <c r="AC4338" s="171"/>
      <c r="AD4338" s="171"/>
      <c r="AE4338" s="171"/>
      <c r="AF4338" s="171"/>
      <c r="AG4338" s="171"/>
      <c r="AH4338" s="171"/>
      <c r="AI4338" s="171"/>
    </row>
    <row r="4339" spans="1:35" s="172" customFormat="1" ht="22.5" hidden="1" customHeight="1" x14ac:dyDescent="0.2">
      <c r="A4339" s="167">
        <v>2</v>
      </c>
      <c r="B4339" s="647">
        <v>0</v>
      </c>
      <c r="C4339" s="647">
        <v>4</v>
      </c>
      <c r="D4339" s="647">
        <v>4</v>
      </c>
      <c r="E4339" s="163" t="s">
        <v>3862</v>
      </c>
      <c r="F4339" s="593" t="s">
        <v>4675</v>
      </c>
      <c r="G4339" s="143"/>
      <c r="H4339" s="166">
        <v>42310000</v>
      </c>
      <c r="I4339" s="180" t="s">
        <v>4984</v>
      </c>
      <c r="J4339" s="169"/>
      <c r="K4339" s="169"/>
      <c r="L4339" s="169"/>
      <c r="M4339" s="146"/>
      <c r="N4339" s="184" t="s">
        <v>4985</v>
      </c>
      <c r="O4339" s="169">
        <v>2</v>
      </c>
      <c r="P4339" s="146"/>
      <c r="Q4339" s="146">
        <f t="shared" si="85"/>
        <v>0</v>
      </c>
      <c r="R4339" s="182" t="s">
        <v>4741</v>
      </c>
      <c r="S4339" s="226"/>
      <c r="T4339" s="676" t="s">
        <v>4687</v>
      </c>
      <c r="U4339" s="170"/>
      <c r="V4339" s="170"/>
      <c r="W4339" s="170"/>
      <c r="X4339" s="117"/>
      <c r="Y4339" s="171"/>
      <c r="Z4339" s="171"/>
      <c r="AA4339" s="171"/>
      <c r="AB4339" s="171"/>
      <c r="AC4339" s="171"/>
      <c r="AD4339" s="171"/>
      <c r="AE4339" s="171"/>
      <c r="AF4339" s="171"/>
      <c r="AG4339" s="171"/>
      <c r="AH4339" s="171"/>
      <c r="AI4339" s="171"/>
    </row>
    <row r="4340" spans="1:35" s="172" customFormat="1" ht="19.5" hidden="1" customHeight="1" x14ac:dyDescent="0.2">
      <c r="A4340" s="139"/>
      <c r="B4340" s="140"/>
      <c r="C4340" s="140"/>
      <c r="D4340" s="140"/>
      <c r="E4340" s="141"/>
      <c r="F4340" s="593"/>
      <c r="G4340" s="143"/>
      <c r="H4340" s="166">
        <v>42310000</v>
      </c>
      <c r="I4340" s="180" t="s">
        <v>844</v>
      </c>
      <c r="J4340" s="169"/>
      <c r="K4340" s="169"/>
      <c r="L4340" s="169"/>
      <c r="M4340" s="146"/>
      <c r="N4340" s="184"/>
      <c r="O4340" s="169"/>
      <c r="P4340" s="146"/>
      <c r="Q4340" s="146">
        <f t="shared" ref="Q4340:Q4341" si="86">+M4340+P4340-K4340</f>
        <v>0</v>
      </c>
      <c r="R4340" s="182" t="s">
        <v>4741</v>
      </c>
      <c r="S4340" s="226"/>
      <c r="T4340" s="676"/>
      <c r="U4340" s="170"/>
      <c r="V4340" s="170"/>
      <c r="W4340" s="170"/>
      <c r="X4340" s="117"/>
      <c r="Y4340" s="171"/>
      <c r="Z4340" s="171"/>
      <c r="AA4340" s="171"/>
      <c r="AB4340" s="171"/>
      <c r="AC4340" s="171"/>
      <c r="AD4340" s="171"/>
      <c r="AE4340" s="171"/>
      <c r="AF4340" s="171"/>
      <c r="AG4340" s="171"/>
      <c r="AH4340" s="171"/>
      <c r="AI4340" s="171"/>
    </row>
    <row r="4341" spans="1:35" s="172" customFormat="1" hidden="1" x14ac:dyDescent="0.2">
      <c r="A4341" s="139"/>
      <c r="B4341" s="140"/>
      <c r="C4341" s="140"/>
      <c r="D4341" s="140"/>
      <c r="E4341" s="141"/>
      <c r="F4341" s="593"/>
      <c r="G4341" s="143"/>
      <c r="H4341" s="166">
        <v>42310000</v>
      </c>
      <c r="I4341" s="180" t="s">
        <v>845</v>
      </c>
      <c r="J4341" s="169"/>
      <c r="K4341" s="169"/>
      <c r="L4341" s="169"/>
      <c r="M4341" s="146"/>
      <c r="N4341" s="184"/>
      <c r="O4341" s="169"/>
      <c r="P4341" s="146"/>
      <c r="Q4341" s="146">
        <f t="shared" si="86"/>
        <v>0</v>
      </c>
      <c r="R4341" s="182" t="s">
        <v>4741</v>
      </c>
      <c r="S4341" s="226"/>
      <c r="T4341" s="676"/>
      <c r="U4341" s="170"/>
      <c r="V4341" s="170"/>
      <c r="W4341" s="170"/>
      <c r="X4341" s="117"/>
      <c r="Y4341" s="171"/>
      <c r="Z4341" s="171"/>
      <c r="AA4341" s="171"/>
      <c r="AB4341" s="171"/>
      <c r="AC4341" s="171"/>
      <c r="AD4341" s="171"/>
      <c r="AE4341" s="171"/>
      <c r="AF4341" s="171"/>
      <c r="AG4341" s="171"/>
      <c r="AH4341" s="171"/>
      <c r="AI4341" s="171"/>
    </row>
    <row r="4342" spans="1:35" s="172" customFormat="1" hidden="1" x14ac:dyDescent="0.2">
      <c r="A4342" s="139"/>
      <c r="B4342" s="140"/>
      <c r="C4342" s="140"/>
      <c r="D4342" s="140"/>
      <c r="E4342" s="141"/>
      <c r="F4342" s="593"/>
      <c r="G4342" s="143"/>
      <c r="H4342" s="166">
        <v>42312201</v>
      </c>
      <c r="I4342" s="180" t="s">
        <v>846</v>
      </c>
      <c r="J4342" s="169"/>
      <c r="K4342" s="169"/>
      <c r="L4342" s="169"/>
      <c r="M4342" s="146"/>
      <c r="N4342" s="184" t="s">
        <v>4782</v>
      </c>
      <c r="O4342" s="169"/>
      <c r="P4342" s="146">
        <f>+O4342*24150</f>
        <v>0</v>
      </c>
      <c r="Q4342" s="146">
        <f>+M4342+P4342-K4342</f>
        <v>0</v>
      </c>
      <c r="R4342" s="182" t="s">
        <v>4741</v>
      </c>
      <c r="S4342" s="226"/>
      <c r="T4342" s="676"/>
      <c r="U4342" s="170"/>
      <c r="V4342" s="170"/>
      <c r="W4342" s="170"/>
      <c r="X4342" s="117"/>
      <c r="Y4342" s="171"/>
      <c r="Z4342" s="171"/>
      <c r="AA4342" s="171"/>
      <c r="AB4342" s="171"/>
      <c r="AC4342" s="171"/>
      <c r="AD4342" s="171"/>
      <c r="AE4342" s="171"/>
      <c r="AF4342" s="171"/>
      <c r="AG4342" s="171"/>
      <c r="AH4342" s="171"/>
      <c r="AI4342" s="171"/>
    </row>
    <row r="4343" spans="1:35" s="121" customFormat="1" ht="35.25" hidden="1" customHeight="1" x14ac:dyDescent="0.2">
      <c r="A4343" s="167">
        <v>2</v>
      </c>
      <c r="B4343" s="647">
        <v>0</v>
      </c>
      <c r="C4343" s="647">
        <v>4</v>
      </c>
      <c r="D4343" s="647">
        <v>4</v>
      </c>
      <c r="E4343" s="163" t="s">
        <v>2642</v>
      </c>
      <c r="F4343" s="601"/>
      <c r="G4343" s="164" t="s">
        <v>4207</v>
      </c>
      <c r="H4343" s="162"/>
      <c r="I4343" s="145"/>
      <c r="J4343" s="146"/>
      <c r="K4343" s="146">
        <f>SUM(K4344:K4373)</f>
        <v>0</v>
      </c>
      <c r="L4343" s="146"/>
      <c r="M4343" s="146">
        <f>SUM(M4344:M4373)</f>
        <v>0</v>
      </c>
      <c r="N4343" s="148"/>
      <c r="O4343" s="146"/>
      <c r="P4343" s="112">
        <f>SUM(P4344:P4373)</f>
        <v>0</v>
      </c>
      <c r="Q4343" s="112">
        <f>SUM(Q4344:Q4373)</f>
        <v>0</v>
      </c>
      <c r="R4343" s="182"/>
      <c r="S4343" s="226"/>
      <c r="T4343" s="676"/>
      <c r="U4343" s="147"/>
      <c r="V4343" s="147"/>
      <c r="W4343" s="147"/>
      <c r="X4343" s="117"/>
    </row>
    <row r="4344" spans="1:35" s="172" customFormat="1" hidden="1" x14ac:dyDescent="0.2">
      <c r="A4344" s="139"/>
      <c r="B4344" s="140"/>
      <c r="C4344" s="140"/>
      <c r="D4344" s="140"/>
      <c r="E4344" s="141"/>
      <c r="F4344" s="593"/>
      <c r="G4344" s="143"/>
      <c r="H4344" s="166">
        <v>51171811</v>
      </c>
      <c r="I4344" s="180" t="s">
        <v>1048</v>
      </c>
      <c r="J4344" s="169"/>
      <c r="K4344" s="169"/>
      <c r="L4344" s="169"/>
      <c r="M4344" s="146"/>
      <c r="N4344" s="184"/>
      <c r="O4344" s="169"/>
      <c r="P4344" s="146"/>
      <c r="Q4344" s="146">
        <f t="shared" ref="Q4344:Q4350" si="87">+M4344+P4344-K4344</f>
        <v>0</v>
      </c>
      <c r="R4344" s="182"/>
      <c r="S4344" s="226"/>
      <c r="T4344" s="676"/>
      <c r="U4344" s="170"/>
      <c r="V4344" s="170"/>
      <c r="W4344" s="170"/>
      <c r="X4344" s="117"/>
      <c r="Y4344" s="171"/>
      <c r="Z4344" s="171"/>
      <c r="AA4344" s="171"/>
      <c r="AB4344" s="171"/>
      <c r="AC4344" s="171"/>
      <c r="AD4344" s="171"/>
      <c r="AE4344" s="171"/>
      <c r="AF4344" s="171"/>
      <c r="AG4344" s="171"/>
      <c r="AH4344" s="171"/>
      <c r="AI4344" s="171"/>
    </row>
    <row r="4345" spans="1:35" s="172" customFormat="1" hidden="1" x14ac:dyDescent="0.2">
      <c r="A4345" s="139"/>
      <c r="B4345" s="140"/>
      <c r="C4345" s="140"/>
      <c r="D4345" s="140"/>
      <c r="E4345" s="141"/>
      <c r="F4345" s="593"/>
      <c r="G4345" s="143"/>
      <c r="H4345" s="166">
        <v>51171811</v>
      </c>
      <c r="I4345" s="180" t="s">
        <v>1047</v>
      </c>
      <c r="J4345" s="169"/>
      <c r="K4345" s="169"/>
      <c r="L4345" s="169"/>
      <c r="M4345" s="146"/>
      <c r="N4345" s="184"/>
      <c r="O4345" s="169"/>
      <c r="P4345" s="146"/>
      <c r="Q4345" s="146">
        <f t="shared" si="87"/>
        <v>0</v>
      </c>
      <c r="R4345" s="182"/>
      <c r="S4345" s="226"/>
      <c r="T4345" s="676"/>
      <c r="U4345" s="170"/>
      <c r="V4345" s="170"/>
      <c r="W4345" s="170"/>
      <c r="X4345" s="117"/>
      <c r="Y4345" s="171"/>
      <c r="Z4345" s="171"/>
      <c r="AA4345" s="171"/>
      <c r="AB4345" s="171"/>
      <c r="AC4345" s="171"/>
      <c r="AD4345" s="171"/>
      <c r="AE4345" s="171"/>
      <c r="AF4345" s="171"/>
      <c r="AG4345" s="171"/>
      <c r="AH4345" s="171"/>
      <c r="AI4345" s="171"/>
    </row>
    <row r="4346" spans="1:35" s="172" customFormat="1" hidden="1" x14ac:dyDescent="0.2">
      <c r="A4346" s="139"/>
      <c r="B4346" s="140"/>
      <c r="C4346" s="140"/>
      <c r="D4346" s="140"/>
      <c r="E4346" s="141"/>
      <c r="F4346" s="593"/>
      <c r="G4346" s="143"/>
      <c r="H4346" s="166">
        <v>51171811</v>
      </c>
      <c r="I4346" s="180" t="s">
        <v>1049</v>
      </c>
      <c r="J4346" s="169"/>
      <c r="K4346" s="169"/>
      <c r="L4346" s="169"/>
      <c r="M4346" s="146"/>
      <c r="N4346" s="184"/>
      <c r="O4346" s="169"/>
      <c r="P4346" s="146"/>
      <c r="Q4346" s="146">
        <f t="shared" si="87"/>
        <v>0</v>
      </c>
      <c r="R4346" s="182"/>
      <c r="S4346" s="226"/>
      <c r="T4346" s="676"/>
      <c r="U4346" s="170"/>
      <c r="V4346" s="170"/>
      <c r="W4346" s="170"/>
      <c r="X4346" s="117"/>
      <c r="Y4346" s="171"/>
      <c r="Z4346" s="171"/>
      <c r="AA4346" s="171"/>
      <c r="AB4346" s="171"/>
      <c r="AC4346" s="171"/>
      <c r="AD4346" s="171"/>
      <c r="AE4346" s="171"/>
      <c r="AF4346" s="171"/>
      <c r="AG4346" s="171"/>
      <c r="AH4346" s="171"/>
      <c r="AI4346" s="171"/>
    </row>
    <row r="4347" spans="1:35" s="172" customFormat="1" ht="28.5" hidden="1" customHeight="1" x14ac:dyDescent="0.2">
      <c r="A4347" s="139"/>
      <c r="B4347" s="140"/>
      <c r="C4347" s="140"/>
      <c r="D4347" s="140"/>
      <c r="E4347" s="141"/>
      <c r="F4347" s="593"/>
      <c r="G4347" s="143"/>
      <c r="H4347" s="166">
        <v>42151500</v>
      </c>
      <c r="I4347" s="180" t="s">
        <v>3502</v>
      </c>
      <c r="J4347" s="169"/>
      <c r="K4347" s="169"/>
      <c r="L4347" s="169"/>
      <c r="M4347" s="146"/>
      <c r="N4347" s="184"/>
      <c r="O4347" s="169"/>
      <c r="P4347" s="146"/>
      <c r="Q4347" s="146">
        <f t="shared" si="87"/>
        <v>0</v>
      </c>
      <c r="R4347" s="182"/>
      <c r="S4347" s="226"/>
      <c r="T4347" s="676"/>
      <c r="U4347" s="170"/>
      <c r="V4347" s="170"/>
      <c r="W4347" s="170"/>
      <c r="X4347" s="117"/>
      <c r="Y4347" s="171"/>
      <c r="Z4347" s="171"/>
      <c r="AA4347" s="171"/>
      <c r="AB4347" s="171"/>
      <c r="AC4347" s="171"/>
      <c r="AD4347" s="171"/>
      <c r="AE4347" s="171"/>
      <c r="AF4347" s="171"/>
      <c r="AG4347" s="171"/>
      <c r="AH4347" s="171"/>
      <c r="AI4347" s="171"/>
    </row>
    <row r="4348" spans="1:35" s="172" customFormat="1" ht="27.75" hidden="1" customHeight="1" x14ac:dyDescent="0.2">
      <c r="A4348" s="139"/>
      <c r="B4348" s="140"/>
      <c r="C4348" s="140"/>
      <c r="D4348" s="140"/>
      <c r="E4348" s="141"/>
      <c r="F4348" s="593"/>
      <c r="G4348" s="143"/>
      <c r="H4348" s="166">
        <v>42151500</v>
      </c>
      <c r="I4348" s="180" t="s">
        <v>3503</v>
      </c>
      <c r="J4348" s="169"/>
      <c r="K4348" s="169"/>
      <c r="L4348" s="169"/>
      <c r="M4348" s="146"/>
      <c r="N4348" s="184"/>
      <c r="O4348" s="169"/>
      <c r="P4348" s="146"/>
      <c r="Q4348" s="146">
        <f t="shared" si="87"/>
        <v>0</v>
      </c>
      <c r="R4348" s="182"/>
      <c r="S4348" s="226"/>
      <c r="T4348" s="676"/>
      <c r="U4348" s="170"/>
      <c r="V4348" s="170"/>
      <c r="W4348" s="170"/>
      <c r="X4348" s="117"/>
      <c r="Y4348" s="171"/>
      <c r="Z4348" s="171"/>
      <c r="AA4348" s="171"/>
      <c r="AB4348" s="171"/>
      <c r="AC4348" s="171"/>
      <c r="AD4348" s="171"/>
      <c r="AE4348" s="171"/>
      <c r="AF4348" s="171"/>
      <c r="AG4348" s="171"/>
      <c r="AH4348" s="171"/>
      <c r="AI4348" s="171"/>
    </row>
    <row r="4349" spans="1:35" s="172" customFormat="1" ht="25.5" hidden="1" customHeight="1" x14ac:dyDescent="0.2">
      <c r="A4349" s="139"/>
      <c r="B4349" s="140"/>
      <c r="C4349" s="140"/>
      <c r="D4349" s="140"/>
      <c r="E4349" s="141"/>
      <c r="F4349" s="593"/>
      <c r="G4349" s="143"/>
      <c r="H4349" s="166">
        <v>42151500</v>
      </c>
      <c r="I4349" s="180" t="s">
        <v>3504</v>
      </c>
      <c r="J4349" s="169"/>
      <c r="K4349" s="169"/>
      <c r="L4349" s="169"/>
      <c r="M4349" s="146"/>
      <c r="N4349" s="184"/>
      <c r="O4349" s="169"/>
      <c r="P4349" s="146"/>
      <c r="Q4349" s="146">
        <f t="shared" si="87"/>
        <v>0</v>
      </c>
      <c r="R4349" s="182"/>
      <c r="S4349" s="226"/>
      <c r="T4349" s="676"/>
      <c r="U4349" s="170"/>
      <c r="V4349" s="170"/>
      <c r="W4349" s="170"/>
      <c r="X4349" s="117"/>
      <c r="Y4349" s="171"/>
      <c r="Z4349" s="171"/>
      <c r="AA4349" s="171"/>
      <c r="AB4349" s="171"/>
      <c r="AC4349" s="171"/>
      <c r="AD4349" s="171"/>
      <c r="AE4349" s="171"/>
      <c r="AF4349" s="171"/>
      <c r="AG4349" s="171"/>
      <c r="AH4349" s="171"/>
      <c r="AI4349" s="171"/>
    </row>
    <row r="4350" spans="1:35" s="172" customFormat="1" ht="30" hidden="1" customHeight="1" x14ac:dyDescent="0.2">
      <c r="A4350" s="139"/>
      <c r="B4350" s="140"/>
      <c r="C4350" s="140"/>
      <c r="D4350" s="140"/>
      <c r="E4350" s="141"/>
      <c r="F4350" s="593"/>
      <c r="G4350" s="143"/>
      <c r="H4350" s="166">
        <v>42151500</v>
      </c>
      <c r="I4350" s="180" t="s">
        <v>3505</v>
      </c>
      <c r="J4350" s="169"/>
      <c r="K4350" s="169"/>
      <c r="L4350" s="169"/>
      <c r="M4350" s="146"/>
      <c r="N4350" s="184"/>
      <c r="O4350" s="169"/>
      <c r="P4350" s="146"/>
      <c r="Q4350" s="146">
        <f t="shared" si="87"/>
        <v>0</v>
      </c>
      <c r="R4350" s="182"/>
      <c r="S4350" s="226"/>
      <c r="T4350" s="676"/>
      <c r="U4350" s="170"/>
      <c r="V4350" s="170"/>
      <c r="W4350" s="170"/>
      <c r="X4350" s="117"/>
      <c r="Y4350" s="171"/>
      <c r="Z4350" s="171"/>
      <c r="AA4350" s="171"/>
      <c r="AB4350" s="171"/>
      <c r="AC4350" s="171"/>
      <c r="AD4350" s="171"/>
      <c r="AE4350" s="171"/>
      <c r="AF4350" s="171"/>
      <c r="AG4350" s="171"/>
      <c r="AH4350" s="171"/>
      <c r="AI4350" s="171"/>
    </row>
    <row r="4351" spans="1:35" s="172" customFormat="1" ht="24" hidden="1" x14ac:dyDescent="0.2">
      <c r="A4351" s="167">
        <v>2</v>
      </c>
      <c r="B4351" s="647">
        <v>0</v>
      </c>
      <c r="C4351" s="647">
        <v>4</v>
      </c>
      <c r="D4351" s="647">
        <v>4</v>
      </c>
      <c r="E4351" s="163" t="s">
        <v>2642</v>
      </c>
      <c r="F4351" s="593" t="s">
        <v>4675</v>
      </c>
      <c r="G4351" s="143"/>
      <c r="H4351" s="166">
        <v>42151500</v>
      </c>
      <c r="I4351" s="180" t="s">
        <v>4998</v>
      </c>
      <c r="J4351" s="169"/>
      <c r="K4351" s="169"/>
      <c r="L4351" s="169"/>
      <c r="M4351" s="146"/>
      <c r="N4351" s="184" t="s">
        <v>4997</v>
      </c>
      <c r="O4351" s="169">
        <v>5</v>
      </c>
      <c r="P4351" s="146"/>
      <c r="Q4351" s="146">
        <f t="shared" ref="Q4351:Q4377" si="88">+P4351</f>
        <v>0</v>
      </c>
      <c r="R4351" s="182" t="s">
        <v>4741</v>
      </c>
      <c r="S4351" s="226"/>
      <c r="T4351" s="676" t="s">
        <v>4687</v>
      </c>
      <c r="U4351" s="170"/>
      <c r="V4351" s="170"/>
      <c r="W4351" s="170"/>
      <c r="X4351" s="117"/>
      <c r="Y4351" s="171"/>
      <c r="Z4351" s="171"/>
      <c r="AA4351" s="171"/>
      <c r="AB4351" s="171"/>
      <c r="AC4351" s="171"/>
      <c r="AD4351" s="171"/>
      <c r="AE4351" s="171"/>
      <c r="AF4351" s="171"/>
      <c r="AG4351" s="171"/>
      <c r="AH4351" s="171"/>
      <c r="AI4351" s="171"/>
    </row>
    <row r="4352" spans="1:35" s="172" customFormat="1" ht="24" hidden="1" x14ac:dyDescent="0.2">
      <c r="A4352" s="167">
        <v>2</v>
      </c>
      <c r="B4352" s="647">
        <v>0</v>
      </c>
      <c r="C4352" s="647">
        <v>4</v>
      </c>
      <c r="D4352" s="647">
        <v>4</v>
      </c>
      <c r="E4352" s="163" t="s">
        <v>2642</v>
      </c>
      <c r="F4352" s="593" t="s">
        <v>4675</v>
      </c>
      <c r="G4352" s="143"/>
      <c r="H4352" s="166">
        <v>42151500</v>
      </c>
      <c r="I4352" s="180" t="s">
        <v>3506</v>
      </c>
      <c r="J4352" s="169"/>
      <c r="K4352" s="169"/>
      <c r="L4352" s="169"/>
      <c r="M4352" s="146"/>
      <c r="P4352" s="146"/>
      <c r="Q4352" s="146">
        <f t="shared" si="88"/>
        <v>0</v>
      </c>
      <c r="R4352" s="182"/>
      <c r="S4352" s="226"/>
      <c r="T4352" s="676"/>
      <c r="U4352" s="170"/>
      <c r="V4352" s="170"/>
      <c r="W4352" s="170"/>
      <c r="X4352" s="117"/>
      <c r="Y4352" s="171"/>
      <c r="Z4352" s="171"/>
      <c r="AA4352" s="171"/>
      <c r="AB4352" s="171"/>
      <c r="AC4352" s="171"/>
      <c r="AD4352" s="171"/>
      <c r="AE4352" s="171"/>
      <c r="AF4352" s="171"/>
      <c r="AG4352" s="171"/>
      <c r="AH4352" s="171"/>
      <c r="AI4352" s="171"/>
    </row>
    <row r="4353" spans="1:35" s="172" customFormat="1" ht="24" hidden="1" x14ac:dyDescent="0.2">
      <c r="A4353" s="167">
        <v>2</v>
      </c>
      <c r="B4353" s="647">
        <v>0</v>
      </c>
      <c r="C4353" s="647">
        <v>4</v>
      </c>
      <c r="D4353" s="647">
        <v>4</v>
      </c>
      <c r="E4353" s="163" t="s">
        <v>2642</v>
      </c>
      <c r="F4353" s="593" t="s">
        <v>4675</v>
      </c>
      <c r="G4353" s="143"/>
      <c r="H4353" s="166">
        <v>42151500</v>
      </c>
      <c r="I4353" s="180" t="s">
        <v>3507</v>
      </c>
      <c r="J4353" s="169"/>
      <c r="K4353" s="169"/>
      <c r="L4353" s="169"/>
      <c r="M4353" s="146"/>
      <c r="N4353" s="184"/>
      <c r="O4353" s="169"/>
      <c r="P4353" s="146"/>
      <c r="Q4353" s="146">
        <f t="shared" si="88"/>
        <v>0</v>
      </c>
      <c r="R4353" s="182"/>
      <c r="S4353" s="226"/>
      <c r="T4353" s="676"/>
      <c r="U4353" s="170"/>
      <c r="V4353" s="170"/>
      <c r="W4353" s="170"/>
      <c r="X4353" s="117"/>
      <c r="Y4353" s="171"/>
      <c r="Z4353" s="171"/>
      <c r="AA4353" s="171"/>
      <c r="AB4353" s="171"/>
      <c r="AC4353" s="171"/>
      <c r="AD4353" s="171"/>
      <c r="AE4353" s="171"/>
      <c r="AF4353" s="171"/>
      <c r="AG4353" s="171"/>
      <c r="AH4353" s="171"/>
      <c r="AI4353" s="171"/>
    </row>
    <row r="4354" spans="1:35" s="172" customFormat="1" ht="24" hidden="1" x14ac:dyDescent="0.2">
      <c r="A4354" s="167">
        <v>2</v>
      </c>
      <c r="B4354" s="647">
        <v>0</v>
      </c>
      <c r="C4354" s="647">
        <v>4</v>
      </c>
      <c r="D4354" s="647">
        <v>4</v>
      </c>
      <c r="E4354" s="163" t="s">
        <v>2642</v>
      </c>
      <c r="F4354" s="593" t="s">
        <v>4675</v>
      </c>
      <c r="G4354" s="143"/>
      <c r="H4354" s="166">
        <v>42151500</v>
      </c>
      <c r="I4354" s="180" t="s">
        <v>3508</v>
      </c>
      <c r="J4354" s="169"/>
      <c r="K4354" s="169"/>
      <c r="L4354" s="169"/>
      <c r="M4354" s="146"/>
      <c r="N4354" s="184"/>
      <c r="O4354" s="169"/>
      <c r="P4354" s="146"/>
      <c r="Q4354" s="146">
        <f t="shared" si="88"/>
        <v>0</v>
      </c>
      <c r="R4354" s="182"/>
      <c r="S4354" s="226"/>
      <c r="T4354" s="676"/>
      <c r="U4354" s="170"/>
      <c r="V4354" s="170"/>
      <c r="W4354" s="170"/>
      <c r="X4354" s="117"/>
      <c r="Y4354" s="171"/>
      <c r="Z4354" s="171"/>
      <c r="AA4354" s="171"/>
      <c r="AB4354" s="171"/>
      <c r="AC4354" s="171"/>
      <c r="AD4354" s="171"/>
      <c r="AE4354" s="171"/>
      <c r="AF4354" s="171"/>
      <c r="AG4354" s="171"/>
      <c r="AH4354" s="171"/>
      <c r="AI4354" s="171"/>
    </row>
    <row r="4355" spans="1:35" s="172" customFormat="1" ht="24" hidden="1" x14ac:dyDescent="0.2">
      <c r="A4355" s="167">
        <v>2</v>
      </c>
      <c r="B4355" s="647">
        <v>0</v>
      </c>
      <c r="C4355" s="647">
        <v>4</v>
      </c>
      <c r="D4355" s="647">
        <v>4</v>
      </c>
      <c r="E4355" s="163" t="s">
        <v>2642</v>
      </c>
      <c r="F4355" s="593" t="s">
        <v>4675</v>
      </c>
      <c r="G4355" s="143"/>
      <c r="H4355" s="166">
        <v>42151500</v>
      </c>
      <c r="I4355" s="180" t="s">
        <v>3509</v>
      </c>
      <c r="J4355" s="169"/>
      <c r="K4355" s="169"/>
      <c r="L4355" s="169"/>
      <c r="M4355" s="146"/>
      <c r="N4355" s="184"/>
      <c r="O4355" s="169"/>
      <c r="P4355" s="146"/>
      <c r="Q4355" s="146">
        <f t="shared" si="88"/>
        <v>0</v>
      </c>
      <c r="R4355" s="182"/>
      <c r="S4355" s="226"/>
      <c r="T4355" s="676"/>
      <c r="U4355" s="170"/>
      <c r="V4355" s="170"/>
      <c r="W4355" s="170"/>
      <c r="X4355" s="117"/>
      <c r="Y4355" s="171"/>
      <c r="Z4355" s="171"/>
      <c r="AA4355" s="171"/>
      <c r="AB4355" s="171"/>
      <c r="AC4355" s="171"/>
      <c r="AD4355" s="171"/>
      <c r="AE4355" s="171"/>
      <c r="AF4355" s="171"/>
      <c r="AG4355" s="171"/>
      <c r="AH4355" s="171"/>
      <c r="AI4355" s="171"/>
    </row>
    <row r="4356" spans="1:35" s="172" customFormat="1" ht="24" hidden="1" x14ac:dyDescent="0.2">
      <c r="A4356" s="167">
        <v>2</v>
      </c>
      <c r="B4356" s="647">
        <v>0</v>
      </c>
      <c r="C4356" s="647">
        <v>4</v>
      </c>
      <c r="D4356" s="647">
        <v>4</v>
      </c>
      <c r="E4356" s="163" t="s">
        <v>2642</v>
      </c>
      <c r="F4356" s="593" t="s">
        <v>4675</v>
      </c>
      <c r="G4356" s="143"/>
      <c r="H4356" s="166">
        <v>42151611</v>
      </c>
      <c r="I4356" s="180" t="s">
        <v>1844</v>
      </c>
      <c r="J4356" s="169"/>
      <c r="K4356" s="169"/>
      <c r="L4356" s="169"/>
      <c r="M4356" s="146"/>
      <c r="N4356" s="184"/>
      <c r="O4356" s="169"/>
      <c r="P4356" s="146"/>
      <c r="Q4356" s="146">
        <f t="shared" si="88"/>
        <v>0</v>
      </c>
      <c r="R4356" s="182"/>
      <c r="S4356" s="226"/>
      <c r="T4356" s="676"/>
      <c r="U4356" s="170"/>
      <c r="V4356" s="170"/>
      <c r="W4356" s="170"/>
      <c r="X4356" s="117"/>
      <c r="Y4356" s="171"/>
      <c r="Z4356" s="171"/>
      <c r="AA4356" s="171"/>
      <c r="AB4356" s="171"/>
      <c r="AC4356" s="171"/>
      <c r="AD4356" s="171"/>
      <c r="AE4356" s="171"/>
      <c r="AF4356" s="171"/>
      <c r="AG4356" s="171"/>
      <c r="AH4356" s="171"/>
      <c r="AI4356" s="171"/>
    </row>
    <row r="4357" spans="1:35" s="172" customFormat="1" ht="24" hidden="1" x14ac:dyDescent="0.2">
      <c r="A4357" s="167">
        <v>2</v>
      </c>
      <c r="B4357" s="647">
        <v>0</v>
      </c>
      <c r="C4357" s="647">
        <v>4</v>
      </c>
      <c r="D4357" s="647">
        <v>4</v>
      </c>
      <c r="E4357" s="163" t="s">
        <v>2642</v>
      </c>
      <c r="F4357" s="593" t="s">
        <v>4675</v>
      </c>
      <c r="G4357" s="143"/>
      <c r="H4357" s="166">
        <v>42151611</v>
      </c>
      <c r="I4357" s="180" t="s">
        <v>1845</v>
      </c>
      <c r="J4357" s="169"/>
      <c r="K4357" s="169"/>
      <c r="L4357" s="169"/>
      <c r="M4357" s="146"/>
      <c r="N4357" s="184" t="s">
        <v>4942</v>
      </c>
      <c r="O4357" s="169">
        <v>15</v>
      </c>
      <c r="P4357" s="146"/>
      <c r="Q4357" s="146">
        <f t="shared" si="88"/>
        <v>0</v>
      </c>
      <c r="R4357" s="182" t="s">
        <v>4741</v>
      </c>
      <c r="S4357" s="226"/>
      <c r="T4357" s="676" t="s">
        <v>4687</v>
      </c>
      <c r="U4357" s="170"/>
      <c r="V4357" s="170"/>
      <c r="W4357" s="170"/>
      <c r="X4357" s="117"/>
      <c r="Y4357" s="171"/>
      <c r="Z4357" s="171"/>
      <c r="AA4357" s="171"/>
      <c r="AB4357" s="171"/>
      <c r="AC4357" s="171"/>
      <c r="AD4357" s="171"/>
      <c r="AE4357" s="171"/>
      <c r="AF4357" s="171"/>
      <c r="AG4357" s="171"/>
      <c r="AH4357" s="171"/>
      <c r="AI4357" s="171"/>
    </row>
    <row r="4358" spans="1:35" s="172" customFormat="1" ht="24" hidden="1" x14ac:dyDescent="0.2">
      <c r="A4358" s="167">
        <v>2</v>
      </c>
      <c r="B4358" s="647">
        <v>0</v>
      </c>
      <c r="C4358" s="647">
        <v>4</v>
      </c>
      <c r="D4358" s="647">
        <v>4</v>
      </c>
      <c r="E4358" s="163" t="s">
        <v>2642</v>
      </c>
      <c r="F4358" s="593" t="s">
        <v>4675</v>
      </c>
      <c r="G4358" s="143"/>
      <c r="H4358" s="166">
        <v>42151611</v>
      </c>
      <c r="I4358" s="180" t="s">
        <v>1846</v>
      </c>
      <c r="J4358" s="169"/>
      <c r="K4358" s="169"/>
      <c r="L4358" s="169"/>
      <c r="M4358" s="146"/>
      <c r="N4358" s="184"/>
      <c r="O4358" s="169"/>
      <c r="P4358" s="146"/>
      <c r="Q4358" s="146">
        <f t="shared" si="88"/>
        <v>0</v>
      </c>
      <c r="R4358" s="182"/>
      <c r="S4358" s="226"/>
      <c r="T4358" s="676" t="s">
        <v>4687</v>
      </c>
      <c r="U4358" s="170"/>
      <c r="V4358" s="170"/>
      <c r="W4358" s="170"/>
      <c r="X4358" s="117"/>
      <c r="Y4358" s="171"/>
      <c r="Z4358" s="171"/>
      <c r="AA4358" s="171"/>
      <c r="AB4358" s="171"/>
      <c r="AC4358" s="171"/>
      <c r="AD4358" s="171"/>
      <c r="AE4358" s="171"/>
      <c r="AF4358" s="171"/>
      <c r="AG4358" s="171"/>
      <c r="AH4358" s="171"/>
      <c r="AI4358" s="171"/>
    </row>
    <row r="4359" spans="1:35" s="172" customFormat="1" ht="24" hidden="1" x14ac:dyDescent="0.2">
      <c r="A4359" s="167">
        <v>2</v>
      </c>
      <c r="B4359" s="647">
        <v>0</v>
      </c>
      <c r="C4359" s="647">
        <v>4</v>
      </c>
      <c r="D4359" s="647">
        <v>4</v>
      </c>
      <c r="E4359" s="163" t="s">
        <v>2642</v>
      </c>
      <c r="F4359" s="593" t="s">
        <v>4675</v>
      </c>
      <c r="G4359" s="143"/>
      <c r="H4359" s="166">
        <v>42151611</v>
      </c>
      <c r="I4359" s="180" t="s">
        <v>1847</v>
      </c>
      <c r="J4359" s="169"/>
      <c r="K4359" s="169"/>
      <c r="L4359" s="169"/>
      <c r="M4359" s="146"/>
      <c r="N4359" s="184"/>
      <c r="O4359" s="169"/>
      <c r="P4359" s="146"/>
      <c r="Q4359" s="146">
        <f t="shared" si="88"/>
        <v>0</v>
      </c>
      <c r="R4359" s="182"/>
      <c r="S4359" s="226"/>
      <c r="T4359" s="676" t="s">
        <v>4687</v>
      </c>
      <c r="U4359" s="170"/>
      <c r="V4359" s="170"/>
      <c r="W4359" s="170"/>
      <c r="X4359" s="117"/>
      <c r="Y4359" s="171"/>
      <c r="Z4359" s="171"/>
      <c r="AA4359" s="171"/>
      <c r="AB4359" s="171"/>
      <c r="AC4359" s="171"/>
      <c r="AD4359" s="171"/>
      <c r="AE4359" s="171"/>
      <c r="AF4359" s="171"/>
      <c r="AG4359" s="171"/>
      <c r="AH4359" s="171"/>
      <c r="AI4359" s="171"/>
    </row>
    <row r="4360" spans="1:35" s="172" customFormat="1" ht="27.75" hidden="1" customHeight="1" x14ac:dyDescent="0.2">
      <c r="A4360" s="167">
        <v>2</v>
      </c>
      <c r="B4360" s="647">
        <v>0</v>
      </c>
      <c r="C4360" s="647">
        <v>4</v>
      </c>
      <c r="D4360" s="647">
        <v>4</v>
      </c>
      <c r="E4360" s="163" t="s">
        <v>2642</v>
      </c>
      <c r="F4360" s="593" t="s">
        <v>4675</v>
      </c>
      <c r="G4360" s="143"/>
      <c r="H4360" s="166">
        <v>42151900</v>
      </c>
      <c r="I4360" s="180" t="s">
        <v>28</v>
      </c>
      <c r="J4360" s="169"/>
      <c r="K4360" s="169"/>
      <c r="L4360" s="169"/>
      <c r="M4360" s="146"/>
      <c r="N4360" s="184" t="s">
        <v>4942</v>
      </c>
      <c r="O4360" s="169">
        <v>1</v>
      </c>
      <c r="P4360" s="146"/>
      <c r="Q4360" s="146">
        <f t="shared" si="88"/>
        <v>0</v>
      </c>
      <c r="R4360" s="182" t="s">
        <v>4741</v>
      </c>
      <c r="S4360" s="226"/>
      <c r="T4360" s="676" t="s">
        <v>4687</v>
      </c>
      <c r="U4360" s="170"/>
      <c r="V4360" s="170"/>
      <c r="W4360" s="170"/>
      <c r="X4360" s="117"/>
      <c r="Y4360" s="171"/>
      <c r="Z4360" s="171"/>
      <c r="AA4360" s="171"/>
      <c r="AB4360" s="171"/>
      <c r="AC4360" s="171"/>
      <c r="AD4360" s="171"/>
      <c r="AE4360" s="171"/>
      <c r="AF4360" s="171"/>
      <c r="AG4360" s="171"/>
      <c r="AH4360" s="171"/>
      <c r="AI4360" s="171"/>
    </row>
    <row r="4361" spans="1:35" s="172" customFormat="1" ht="24" hidden="1" x14ac:dyDescent="0.2">
      <c r="A4361" s="167">
        <v>2</v>
      </c>
      <c r="B4361" s="647">
        <v>0</v>
      </c>
      <c r="C4361" s="647">
        <v>4</v>
      </c>
      <c r="D4361" s="647">
        <v>4</v>
      </c>
      <c r="E4361" s="163" t="s">
        <v>2642</v>
      </c>
      <c r="F4361" s="593" t="s">
        <v>4675</v>
      </c>
      <c r="G4361" s="143"/>
      <c r="H4361" s="166">
        <v>42151500</v>
      </c>
      <c r="I4361" s="180" t="s">
        <v>4825</v>
      </c>
      <c r="J4361" s="169"/>
      <c r="K4361" s="169"/>
      <c r="L4361" s="169"/>
      <c r="M4361" s="146"/>
      <c r="N4361" s="184" t="s">
        <v>4828</v>
      </c>
      <c r="O4361" s="169"/>
      <c r="P4361" s="146"/>
      <c r="Q4361" s="146">
        <f t="shared" si="88"/>
        <v>0</v>
      </c>
      <c r="R4361" s="182" t="s">
        <v>4741</v>
      </c>
      <c r="S4361" s="226"/>
      <c r="T4361" s="676" t="s">
        <v>4687</v>
      </c>
      <c r="U4361" s="170"/>
      <c r="V4361" s="170"/>
      <c r="W4361" s="170"/>
      <c r="X4361" s="117"/>
      <c r="Y4361" s="171"/>
      <c r="Z4361" s="171"/>
      <c r="AA4361" s="171"/>
      <c r="AB4361" s="171"/>
      <c r="AC4361" s="171"/>
      <c r="AD4361" s="171"/>
      <c r="AE4361" s="171"/>
      <c r="AF4361" s="171"/>
      <c r="AG4361" s="171"/>
      <c r="AH4361" s="171"/>
      <c r="AI4361" s="171"/>
    </row>
    <row r="4362" spans="1:35" s="172" customFormat="1" ht="24" hidden="1" x14ac:dyDescent="0.2">
      <c r="A4362" s="167">
        <v>2</v>
      </c>
      <c r="B4362" s="647">
        <v>0</v>
      </c>
      <c r="C4362" s="647">
        <v>4</v>
      </c>
      <c r="D4362" s="647">
        <v>4</v>
      </c>
      <c r="E4362" s="163" t="s">
        <v>2642</v>
      </c>
      <c r="F4362" s="593" t="s">
        <v>4675</v>
      </c>
      <c r="G4362" s="143"/>
      <c r="H4362" s="166">
        <v>42151500</v>
      </c>
      <c r="I4362" s="180" t="s">
        <v>4826</v>
      </c>
      <c r="J4362" s="169"/>
      <c r="K4362" s="169"/>
      <c r="L4362" s="169"/>
      <c r="M4362" s="146"/>
      <c r="N4362" s="184" t="s">
        <v>4828</v>
      </c>
      <c r="O4362" s="169"/>
      <c r="P4362" s="146"/>
      <c r="Q4362" s="146">
        <f t="shared" si="88"/>
        <v>0</v>
      </c>
      <c r="R4362" s="182" t="s">
        <v>4741</v>
      </c>
      <c r="S4362" s="226"/>
      <c r="T4362" s="676" t="s">
        <v>4687</v>
      </c>
      <c r="U4362" s="170"/>
      <c r="V4362" s="170"/>
      <c r="W4362" s="170"/>
      <c r="X4362" s="117"/>
      <c r="Y4362" s="171"/>
      <c r="Z4362" s="171"/>
      <c r="AA4362" s="171"/>
      <c r="AB4362" s="171"/>
      <c r="AC4362" s="171"/>
      <c r="AD4362" s="171"/>
      <c r="AE4362" s="171"/>
      <c r="AF4362" s="171"/>
      <c r="AG4362" s="171"/>
      <c r="AH4362" s="171"/>
      <c r="AI4362" s="171"/>
    </row>
    <row r="4363" spans="1:35" s="172" customFormat="1" ht="24" hidden="1" x14ac:dyDescent="0.2">
      <c r="A4363" s="167">
        <v>2</v>
      </c>
      <c r="B4363" s="647">
        <v>0</v>
      </c>
      <c r="C4363" s="647">
        <v>4</v>
      </c>
      <c r="D4363" s="647">
        <v>4</v>
      </c>
      <c r="E4363" s="163" t="s">
        <v>2642</v>
      </c>
      <c r="F4363" s="593" t="s">
        <v>4675</v>
      </c>
      <c r="G4363" s="143"/>
      <c r="H4363" s="166">
        <v>42151500</v>
      </c>
      <c r="I4363" s="180" t="s">
        <v>4827</v>
      </c>
      <c r="J4363" s="169"/>
      <c r="K4363" s="169"/>
      <c r="L4363" s="169"/>
      <c r="M4363" s="146"/>
      <c r="N4363" s="184" t="s">
        <v>4828</v>
      </c>
      <c r="O4363" s="169"/>
      <c r="P4363" s="146"/>
      <c r="Q4363" s="146">
        <f t="shared" si="88"/>
        <v>0</v>
      </c>
      <c r="R4363" s="182" t="s">
        <v>4741</v>
      </c>
      <c r="S4363" s="226"/>
      <c r="T4363" s="676" t="s">
        <v>4687</v>
      </c>
      <c r="U4363" s="170"/>
      <c r="V4363" s="170"/>
      <c r="W4363" s="170"/>
      <c r="X4363" s="117"/>
      <c r="Y4363" s="171"/>
      <c r="Z4363" s="171"/>
      <c r="AA4363" s="171"/>
      <c r="AB4363" s="171"/>
      <c r="AC4363" s="171"/>
      <c r="AD4363" s="171"/>
      <c r="AE4363" s="171"/>
      <c r="AF4363" s="171"/>
      <c r="AG4363" s="171"/>
      <c r="AH4363" s="171"/>
      <c r="AI4363" s="171"/>
    </row>
    <row r="4364" spans="1:35" s="172" customFormat="1" ht="24" hidden="1" x14ac:dyDescent="0.2">
      <c r="A4364" s="167">
        <v>2</v>
      </c>
      <c r="B4364" s="647">
        <v>0</v>
      </c>
      <c r="C4364" s="647">
        <v>4</v>
      </c>
      <c r="D4364" s="647">
        <v>4</v>
      </c>
      <c r="E4364" s="163" t="s">
        <v>2642</v>
      </c>
      <c r="F4364" s="593" t="s">
        <v>4675</v>
      </c>
      <c r="G4364" s="143"/>
      <c r="H4364" s="166">
        <v>42151500</v>
      </c>
      <c r="I4364" s="180" t="s">
        <v>4843</v>
      </c>
      <c r="J4364" s="169"/>
      <c r="K4364" s="169"/>
      <c r="L4364" s="169"/>
      <c r="M4364" s="146"/>
      <c r="N4364" s="184" t="s">
        <v>4844</v>
      </c>
      <c r="O4364" s="169"/>
      <c r="P4364" s="146"/>
      <c r="Q4364" s="146">
        <f t="shared" si="88"/>
        <v>0</v>
      </c>
      <c r="R4364" s="182" t="s">
        <v>4741</v>
      </c>
      <c r="S4364" s="226"/>
      <c r="T4364" s="676" t="s">
        <v>4687</v>
      </c>
      <c r="U4364" s="170"/>
      <c r="V4364" s="170"/>
      <c r="W4364" s="170"/>
      <c r="X4364" s="117"/>
      <c r="Y4364" s="171"/>
      <c r="Z4364" s="171"/>
      <c r="AA4364" s="171"/>
      <c r="AB4364" s="171"/>
      <c r="AC4364" s="171"/>
      <c r="AD4364" s="171"/>
      <c r="AE4364" s="171"/>
      <c r="AF4364" s="171"/>
      <c r="AG4364" s="171"/>
      <c r="AH4364" s="171"/>
      <c r="AI4364" s="171"/>
    </row>
    <row r="4365" spans="1:35" s="172" customFormat="1" ht="24" hidden="1" x14ac:dyDescent="0.2">
      <c r="A4365" s="167">
        <v>2</v>
      </c>
      <c r="B4365" s="647">
        <v>0</v>
      </c>
      <c r="C4365" s="647">
        <v>4</v>
      </c>
      <c r="D4365" s="647">
        <v>4</v>
      </c>
      <c r="E4365" s="163" t="s">
        <v>2642</v>
      </c>
      <c r="F4365" s="593" t="s">
        <v>4675</v>
      </c>
      <c r="G4365" s="143"/>
      <c r="H4365" s="166">
        <v>42151904</v>
      </c>
      <c r="I4365" s="180" t="s">
        <v>4848</v>
      </c>
      <c r="J4365" s="169"/>
      <c r="K4365" s="169"/>
      <c r="L4365" s="169"/>
      <c r="M4365" s="146"/>
      <c r="N4365" s="184" t="s">
        <v>4993</v>
      </c>
      <c r="O4365" s="169">
        <v>2</v>
      </c>
      <c r="P4365" s="146"/>
      <c r="Q4365" s="146">
        <f t="shared" si="88"/>
        <v>0</v>
      </c>
      <c r="R4365" s="182" t="s">
        <v>4741</v>
      </c>
      <c r="S4365" s="226"/>
      <c r="T4365" s="676" t="s">
        <v>4687</v>
      </c>
      <c r="U4365" s="170"/>
      <c r="V4365" s="170"/>
      <c r="W4365" s="170"/>
      <c r="X4365" s="117"/>
      <c r="Y4365" s="171"/>
      <c r="Z4365" s="171"/>
      <c r="AA4365" s="171"/>
      <c r="AB4365" s="171"/>
      <c r="AC4365" s="171"/>
      <c r="AD4365" s="171"/>
      <c r="AE4365" s="171"/>
      <c r="AF4365" s="171"/>
      <c r="AG4365" s="171"/>
      <c r="AH4365" s="171"/>
      <c r="AI4365" s="171"/>
    </row>
    <row r="4366" spans="1:35" s="172" customFormat="1" ht="24" hidden="1" x14ac:dyDescent="0.2">
      <c r="A4366" s="167">
        <v>2</v>
      </c>
      <c r="B4366" s="647">
        <v>0</v>
      </c>
      <c r="C4366" s="647">
        <v>4</v>
      </c>
      <c r="D4366" s="647">
        <v>4</v>
      </c>
      <c r="E4366" s="163" t="s">
        <v>2642</v>
      </c>
      <c r="F4366" s="593" t="s">
        <v>4675</v>
      </c>
      <c r="G4366" s="143"/>
      <c r="H4366" s="166">
        <v>42152601</v>
      </c>
      <c r="I4366" s="180" t="s">
        <v>431</v>
      </c>
      <c r="J4366" s="169"/>
      <c r="K4366" s="169"/>
      <c r="L4366" s="169"/>
      <c r="M4366" s="146"/>
      <c r="N4366" s="184" t="s">
        <v>4996</v>
      </c>
      <c r="O4366" s="169">
        <v>12</v>
      </c>
      <c r="P4366" s="146"/>
      <c r="Q4366" s="146">
        <f t="shared" si="88"/>
        <v>0</v>
      </c>
      <c r="R4366" s="182" t="s">
        <v>4741</v>
      </c>
      <c r="S4366" s="226"/>
      <c r="T4366" s="676" t="s">
        <v>4687</v>
      </c>
      <c r="U4366" s="170"/>
      <c r="V4366" s="170"/>
      <c r="W4366" s="170"/>
      <c r="X4366" s="117"/>
      <c r="Y4366" s="171"/>
      <c r="Z4366" s="171"/>
      <c r="AA4366" s="171"/>
      <c r="AB4366" s="171"/>
      <c r="AC4366" s="171"/>
      <c r="AD4366" s="171"/>
      <c r="AE4366" s="171"/>
      <c r="AF4366" s="171"/>
      <c r="AG4366" s="171"/>
      <c r="AH4366" s="171"/>
      <c r="AI4366" s="171"/>
    </row>
    <row r="4367" spans="1:35" s="172" customFormat="1" ht="24" hidden="1" x14ac:dyDescent="0.2">
      <c r="A4367" s="167">
        <v>2</v>
      </c>
      <c r="B4367" s="647">
        <v>0</v>
      </c>
      <c r="C4367" s="647">
        <v>4</v>
      </c>
      <c r="D4367" s="647">
        <v>4</v>
      </c>
      <c r="E4367" s="163" t="s">
        <v>2642</v>
      </c>
      <c r="F4367" s="593" t="s">
        <v>4675</v>
      </c>
      <c r="G4367" s="143"/>
      <c r="H4367" s="166">
        <v>42151900</v>
      </c>
      <c r="I4367" s="180" t="s">
        <v>4962</v>
      </c>
      <c r="J4367" s="169"/>
      <c r="K4367" s="169"/>
      <c r="L4367" s="169"/>
      <c r="M4367" s="146"/>
      <c r="N4367" s="184" t="s">
        <v>4963</v>
      </c>
      <c r="O4367" s="169">
        <v>15</v>
      </c>
      <c r="P4367" s="146"/>
      <c r="Q4367" s="146">
        <f t="shared" si="88"/>
        <v>0</v>
      </c>
      <c r="R4367" s="182" t="s">
        <v>4741</v>
      </c>
      <c r="S4367" s="226"/>
      <c r="T4367" s="676" t="s">
        <v>4687</v>
      </c>
      <c r="U4367" s="170"/>
      <c r="V4367" s="170"/>
      <c r="W4367" s="170"/>
      <c r="X4367" s="117"/>
      <c r="Y4367" s="171"/>
      <c r="Z4367" s="171"/>
      <c r="AA4367" s="171"/>
      <c r="AB4367" s="171"/>
      <c r="AC4367" s="171"/>
      <c r="AD4367" s="171"/>
      <c r="AE4367" s="171"/>
      <c r="AF4367" s="171"/>
      <c r="AG4367" s="171"/>
      <c r="AH4367" s="171"/>
      <c r="AI4367" s="171"/>
    </row>
    <row r="4368" spans="1:35" s="172" customFormat="1" ht="24" hidden="1" x14ac:dyDescent="0.2">
      <c r="A4368" s="167">
        <v>2</v>
      </c>
      <c r="B4368" s="647">
        <v>0</v>
      </c>
      <c r="C4368" s="647">
        <v>4</v>
      </c>
      <c r="D4368" s="647">
        <v>4</v>
      </c>
      <c r="E4368" s="163" t="s">
        <v>2642</v>
      </c>
      <c r="F4368" s="593" t="s">
        <v>4675</v>
      </c>
      <c r="G4368" s="143"/>
      <c r="H4368" s="166">
        <v>42151904</v>
      </c>
      <c r="I4368" s="180" t="s">
        <v>432</v>
      </c>
      <c r="J4368" s="169"/>
      <c r="K4368" s="169"/>
      <c r="L4368" s="169"/>
      <c r="M4368" s="146"/>
      <c r="N4368" s="184"/>
      <c r="O4368" s="169"/>
      <c r="P4368" s="146"/>
      <c r="Q4368" s="146">
        <f t="shared" si="88"/>
        <v>0</v>
      </c>
      <c r="R4368" s="182" t="s">
        <v>4741</v>
      </c>
      <c r="S4368" s="226"/>
      <c r="T4368" s="676" t="s">
        <v>4687</v>
      </c>
      <c r="U4368" s="170"/>
      <c r="V4368" s="170"/>
      <c r="W4368" s="170"/>
      <c r="X4368" s="117"/>
      <c r="Y4368" s="171"/>
      <c r="Z4368" s="171"/>
      <c r="AA4368" s="171"/>
      <c r="AB4368" s="171"/>
      <c r="AC4368" s="171"/>
      <c r="AD4368" s="171"/>
      <c r="AE4368" s="171"/>
      <c r="AF4368" s="171"/>
      <c r="AG4368" s="171"/>
      <c r="AH4368" s="171"/>
      <c r="AI4368" s="171"/>
    </row>
    <row r="4369" spans="1:35" s="172" customFormat="1" ht="31.5" hidden="1" x14ac:dyDescent="0.2">
      <c r="A4369" s="167">
        <v>2</v>
      </c>
      <c r="B4369" s="647">
        <v>0</v>
      </c>
      <c r="C4369" s="647">
        <v>4</v>
      </c>
      <c r="D4369" s="647">
        <v>4</v>
      </c>
      <c r="E4369" s="163" t="s">
        <v>2642</v>
      </c>
      <c r="F4369" s="593" t="s">
        <v>4675</v>
      </c>
      <c r="G4369" s="143"/>
      <c r="H4369" s="166">
        <v>42152423</v>
      </c>
      <c r="I4369" s="180" t="s">
        <v>3975</v>
      </c>
      <c r="J4369" s="169"/>
      <c r="K4369" s="169"/>
      <c r="L4369" s="169"/>
      <c r="M4369" s="146"/>
      <c r="N4369" s="184"/>
      <c r="O4369" s="169"/>
      <c r="P4369" s="146"/>
      <c r="Q4369" s="146">
        <f t="shared" si="88"/>
        <v>0</v>
      </c>
      <c r="R4369" s="182" t="s">
        <v>4741</v>
      </c>
      <c r="S4369" s="226"/>
      <c r="T4369" s="676" t="s">
        <v>4687</v>
      </c>
      <c r="U4369" s="170"/>
      <c r="V4369" s="170"/>
      <c r="W4369" s="170"/>
      <c r="X4369" s="117"/>
      <c r="Y4369" s="171"/>
      <c r="Z4369" s="171"/>
      <c r="AA4369" s="171"/>
      <c r="AB4369" s="171"/>
      <c r="AC4369" s="171"/>
      <c r="AD4369" s="171"/>
      <c r="AE4369" s="171"/>
      <c r="AF4369" s="171"/>
      <c r="AG4369" s="171"/>
      <c r="AH4369" s="171"/>
      <c r="AI4369" s="171"/>
    </row>
    <row r="4370" spans="1:35" s="172" customFormat="1" ht="24" hidden="1" x14ac:dyDescent="0.2">
      <c r="A4370" s="167">
        <v>2</v>
      </c>
      <c r="B4370" s="647">
        <v>0</v>
      </c>
      <c r="C4370" s="647">
        <v>4</v>
      </c>
      <c r="D4370" s="647">
        <v>4</v>
      </c>
      <c r="E4370" s="163" t="s">
        <v>2642</v>
      </c>
      <c r="F4370" s="593" t="s">
        <v>4675</v>
      </c>
      <c r="G4370" s="143"/>
      <c r="H4370" s="166">
        <v>42152423</v>
      </c>
      <c r="I4370" s="180" t="s">
        <v>3976</v>
      </c>
      <c r="J4370" s="169"/>
      <c r="K4370" s="169"/>
      <c r="L4370" s="169"/>
      <c r="M4370" s="146"/>
      <c r="N4370" s="184"/>
      <c r="O4370" s="169"/>
      <c r="P4370" s="146"/>
      <c r="Q4370" s="146">
        <f t="shared" si="88"/>
        <v>0</v>
      </c>
      <c r="R4370" s="182" t="s">
        <v>4741</v>
      </c>
      <c r="S4370" s="226"/>
      <c r="T4370" s="676" t="s">
        <v>4687</v>
      </c>
      <c r="U4370" s="170"/>
      <c r="V4370" s="170"/>
      <c r="W4370" s="170"/>
      <c r="X4370" s="117"/>
      <c r="Y4370" s="171"/>
      <c r="Z4370" s="171"/>
      <c r="AA4370" s="171"/>
      <c r="AB4370" s="171"/>
      <c r="AC4370" s="171"/>
      <c r="AD4370" s="171"/>
      <c r="AE4370" s="171"/>
      <c r="AF4370" s="171"/>
      <c r="AG4370" s="171"/>
      <c r="AH4370" s="171"/>
      <c r="AI4370" s="171"/>
    </row>
    <row r="4371" spans="1:35" s="172" customFormat="1" ht="24" hidden="1" x14ac:dyDescent="0.2">
      <c r="A4371" s="167">
        <v>2</v>
      </c>
      <c r="B4371" s="647">
        <v>0</v>
      </c>
      <c r="C4371" s="647">
        <v>4</v>
      </c>
      <c r="D4371" s="647">
        <v>4</v>
      </c>
      <c r="E4371" s="163" t="s">
        <v>2642</v>
      </c>
      <c r="F4371" s="593" t="s">
        <v>4675</v>
      </c>
      <c r="G4371" s="143"/>
      <c r="H4371" s="166">
        <v>42152423</v>
      </c>
      <c r="I4371" s="180" t="s">
        <v>4981</v>
      </c>
      <c r="J4371" s="169"/>
      <c r="K4371" s="169"/>
      <c r="L4371" s="169"/>
      <c r="M4371" s="146"/>
      <c r="N4371" s="184" t="s">
        <v>4744</v>
      </c>
      <c r="O4371" s="169">
        <v>3</v>
      </c>
      <c r="P4371" s="146"/>
      <c r="Q4371" s="146">
        <f t="shared" si="88"/>
        <v>0</v>
      </c>
      <c r="R4371" s="182" t="s">
        <v>4741</v>
      </c>
      <c r="S4371" s="226"/>
      <c r="T4371" s="676" t="s">
        <v>4687</v>
      </c>
      <c r="U4371" s="170"/>
      <c r="V4371" s="170"/>
      <c r="W4371" s="170"/>
      <c r="X4371" s="117"/>
      <c r="Y4371" s="171"/>
      <c r="Z4371" s="171"/>
      <c r="AA4371" s="171"/>
      <c r="AB4371" s="171"/>
      <c r="AC4371" s="171"/>
      <c r="AD4371" s="171"/>
      <c r="AE4371" s="171"/>
      <c r="AF4371" s="171"/>
      <c r="AG4371" s="171"/>
      <c r="AH4371" s="171"/>
      <c r="AI4371" s="171"/>
    </row>
    <row r="4372" spans="1:35" s="172" customFormat="1" ht="24" hidden="1" x14ac:dyDescent="0.2">
      <c r="A4372" s="139"/>
      <c r="B4372" s="140"/>
      <c r="C4372" s="140"/>
      <c r="D4372" s="140"/>
      <c r="E4372" s="141"/>
      <c r="F4372" s="593" t="s">
        <v>4675</v>
      </c>
      <c r="G4372" s="143"/>
      <c r="H4372" s="166">
        <v>42152423</v>
      </c>
      <c r="I4372" s="180" t="s">
        <v>3977</v>
      </c>
      <c r="J4372" s="169"/>
      <c r="K4372" s="169"/>
      <c r="L4372" s="169"/>
      <c r="M4372" s="146"/>
      <c r="N4372" s="184"/>
      <c r="O4372" s="169"/>
      <c r="P4372" s="146"/>
      <c r="Q4372" s="146">
        <f t="shared" si="88"/>
        <v>0</v>
      </c>
      <c r="R4372" s="182"/>
      <c r="S4372" s="226"/>
      <c r="T4372" s="676" t="s">
        <v>4687</v>
      </c>
      <c r="U4372" s="170"/>
      <c r="V4372" s="170"/>
      <c r="W4372" s="170"/>
      <c r="X4372" s="117"/>
      <c r="Y4372" s="171"/>
      <c r="Z4372" s="171"/>
      <c r="AA4372" s="171"/>
      <c r="AB4372" s="171"/>
      <c r="AC4372" s="171"/>
      <c r="AD4372" s="171"/>
      <c r="AE4372" s="171"/>
      <c r="AF4372" s="171"/>
      <c r="AG4372" s="171"/>
      <c r="AH4372" s="171"/>
      <c r="AI4372" s="171"/>
    </row>
    <row r="4373" spans="1:35" s="172" customFormat="1" ht="24" hidden="1" x14ac:dyDescent="0.2">
      <c r="A4373" s="139"/>
      <c r="B4373" s="140"/>
      <c r="C4373" s="140"/>
      <c r="D4373" s="140"/>
      <c r="E4373" s="141"/>
      <c r="F4373" s="593" t="s">
        <v>4675</v>
      </c>
      <c r="G4373" s="143"/>
      <c r="H4373" s="166">
        <v>42152423</v>
      </c>
      <c r="I4373" s="180" t="s">
        <v>3978</v>
      </c>
      <c r="J4373" s="169"/>
      <c r="K4373" s="169"/>
      <c r="L4373" s="169"/>
      <c r="M4373" s="146"/>
      <c r="N4373" s="184"/>
      <c r="O4373" s="169"/>
      <c r="P4373" s="146"/>
      <c r="Q4373" s="146">
        <f t="shared" si="88"/>
        <v>0</v>
      </c>
      <c r="R4373" s="182"/>
      <c r="S4373" s="226"/>
      <c r="T4373" s="676" t="s">
        <v>4687</v>
      </c>
      <c r="U4373" s="170"/>
      <c r="V4373" s="170"/>
      <c r="W4373" s="170"/>
      <c r="X4373" s="117"/>
      <c r="Y4373" s="171"/>
      <c r="Z4373" s="171"/>
      <c r="AA4373" s="171"/>
      <c r="AB4373" s="171"/>
      <c r="AC4373" s="171"/>
      <c r="AD4373" s="171"/>
      <c r="AE4373" s="171"/>
      <c r="AF4373" s="171"/>
      <c r="AG4373" s="171"/>
      <c r="AH4373" s="171"/>
      <c r="AI4373" s="171"/>
    </row>
    <row r="4374" spans="1:35" s="172" customFormat="1" ht="24" hidden="1" x14ac:dyDescent="0.2">
      <c r="A4374" s="188"/>
      <c r="B4374" s="140"/>
      <c r="C4374" s="140"/>
      <c r="D4374" s="140"/>
      <c r="E4374" s="141"/>
      <c r="F4374" s="593" t="s">
        <v>4675</v>
      </c>
      <c r="G4374" s="143"/>
      <c r="H4374" s="166"/>
      <c r="I4374" s="180"/>
      <c r="J4374" s="169"/>
      <c r="K4374" s="169"/>
      <c r="L4374" s="169"/>
      <c r="M4374" s="146"/>
      <c r="N4374" s="246"/>
      <c r="O4374" s="169"/>
      <c r="P4374" s="146"/>
      <c r="Q4374" s="146">
        <f t="shared" si="88"/>
        <v>0</v>
      </c>
      <c r="R4374" s="182"/>
      <c r="S4374" s="226"/>
      <c r="T4374" s="676" t="s">
        <v>4687</v>
      </c>
      <c r="U4374" s="170"/>
      <c r="V4374" s="170"/>
      <c r="W4374" s="170"/>
      <c r="X4374" s="117"/>
      <c r="Y4374" s="171"/>
      <c r="Z4374" s="171"/>
      <c r="AA4374" s="171"/>
      <c r="AB4374" s="171"/>
      <c r="AC4374" s="171"/>
      <c r="AD4374" s="171"/>
      <c r="AE4374" s="171"/>
      <c r="AF4374" s="171"/>
      <c r="AG4374" s="171"/>
      <c r="AH4374" s="171"/>
      <c r="AI4374" s="171"/>
    </row>
    <row r="4375" spans="1:35" s="172" customFormat="1" ht="24" hidden="1" x14ac:dyDescent="0.2">
      <c r="A4375" s="188"/>
      <c r="B4375" s="140"/>
      <c r="C4375" s="140"/>
      <c r="D4375" s="140"/>
      <c r="E4375" s="141"/>
      <c r="F4375" s="593" t="s">
        <v>4675</v>
      </c>
      <c r="G4375" s="143"/>
      <c r="H4375" s="166"/>
      <c r="I4375" s="180"/>
      <c r="J4375" s="169"/>
      <c r="K4375" s="169"/>
      <c r="L4375" s="169"/>
      <c r="M4375" s="146"/>
      <c r="N4375" s="246"/>
      <c r="O4375" s="169"/>
      <c r="P4375" s="146"/>
      <c r="Q4375" s="146">
        <f t="shared" si="88"/>
        <v>0</v>
      </c>
      <c r="R4375" s="182"/>
      <c r="S4375" s="226"/>
      <c r="T4375" s="676" t="s">
        <v>4687</v>
      </c>
      <c r="U4375" s="170"/>
      <c r="V4375" s="170"/>
      <c r="W4375" s="170"/>
      <c r="X4375" s="117"/>
      <c r="Y4375" s="171"/>
      <c r="Z4375" s="171"/>
      <c r="AA4375" s="171"/>
      <c r="AB4375" s="171"/>
      <c r="AC4375" s="171"/>
      <c r="AD4375" s="171"/>
      <c r="AE4375" s="171"/>
      <c r="AF4375" s="171"/>
      <c r="AG4375" s="171"/>
      <c r="AH4375" s="171"/>
      <c r="AI4375" s="171"/>
    </row>
    <row r="4376" spans="1:35" ht="24" hidden="1" x14ac:dyDescent="0.2">
      <c r="A4376" s="139"/>
      <c r="B4376" s="140"/>
      <c r="C4376" s="140"/>
      <c r="D4376" s="140"/>
      <c r="E4376" s="141"/>
      <c r="F4376" s="593" t="s">
        <v>4675</v>
      </c>
      <c r="G4376" s="143"/>
      <c r="H4376" s="162"/>
      <c r="I4376" s="145"/>
      <c r="J4376" s="146"/>
      <c r="K4376" s="146"/>
      <c r="L4376" s="146"/>
      <c r="M4376" s="146"/>
      <c r="N4376" s="247"/>
      <c r="O4376" s="146"/>
      <c r="P4376" s="146"/>
      <c r="Q4376" s="146">
        <f t="shared" si="88"/>
        <v>0</v>
      </c>
      <c r="R4376" s="182"/>
      <c r="S4376" s="226"/>
      <c r="T4376" s="676" t="s">
        <v>4687</v>
      </c>
      <c r="U4376" s="147"/>
      <c r="V4376" s="147"/>
      <c r="W4376" s="147"/>
      <c r="X4376" s="117"/>
    </row>
    <row r="4377" spans="1:35" ht="24" hidden="1" x14ac:dyDescent="0.2">
      <c r="A4377" s="139"/>
      <c r="B4377" s="140"/>
      <c r="C4377" s="140"/>
      <c r="D4377" s="140"/>
      <c r="E4377" s="141"/>
      <c r="F4377" s="593" t="s">
        <v>4675</v>
      </c>
      <c r="G4377" s="143"/>
      <c r="H4377" s="191"/>
      <c r="I4377" s="145"/>
      <c r="J4377" s="146"/>
      <c r="K4377" s="146"/>
      <c r="L4377" s="146"/>
      <c r="M4377" s="146"/>
      <c r="N4377" s="247"/>
      <c r="O4377" s="146"/>
      <c r="P4377" s="146"/>
      <c r="Q4377" s="146">
        <f t="shared" si="88"/>
        <v>0</v>
      </c>
      <c r="R4377" s="182"/>
      <c r="S4377" s="226"/>
      <c r="T4377" s="676" t="s">
        <v>4687</v>
      </c>
      <c r="U4377" s="147"/>
      <c r="V4377" s="147"/>
      <c r="W4377" s="147"/>
      <c r="X4377" s="117"/>
    </row>
    <row r="4378" spans="1:35" s="121" customFormat="1" ht="24" x14ac:dyDescent="0.2">
      <c r="A4378" s="167">
        <v>2</v>
      </c>
      <c r="B4378" s="647">
        <v>0</v>
      </c>
      <c r="C4378" s="647">
        <v>4</v>
      </c>
      <c r="D4378" s="647">
        <v>4</v>
      </c>
      <c r="E4378" s="163" t="s">
        <v>2648</v>
      </c>
      <c r="F4378" s="593" t="s">
        <v>4675</v>
      </c>
      <c r="G4378" s="164" t="s">
        <v>2439</v>
      </c>
      <c r="H4378" s="168"/>
      <c r="I4378" s="145"/>
      <c r="J4378" s="146"/>
      <c r="K4378" s="146">
        <f>SUM(K4379:K4386)</f>
        <v>0</v>
      </c>
      <c r="L4378" s="146"/>
      <c r="M4378" s="146">
        <f>SUM(M4379:M4386)</f>
        <v>0</v>
      </c>
      <c r="N4378" s="148"/>
      <c r="O4378" s="146"/>
      <c r="P4378" s="112">
        <f>SUM(P4379:P4386)</f>
        <v>565500</v>
      </c>
      <c r="Q4378" s="830">
        <f>SUM(Q4379:Q4386)</f>
        <v>565500</v>
      </c>
      <c r="R4378" s="182"/>
      <c r="S4378" s="226"/>
      <c r="T4378" s="676"/>
      <c r="U4378" s="147"/>
      <c r="V4378" s="147"/>
      <c r="W4378" s="147"/>
      <c r="X4378" s="117"/>
    </row>
    <row r="4379" spans="1:35" s="121" customFormat="1" ht="24" hidden="1" x14ac:dyDescent="0.2">
      <c r="A4379" s="139"/>
      <c r="B4379" s="140"/>
      <c r="C4379" s="140"/>
      <c r="D4379" s="140"/>
      <c r="E4379" s="163"/>
      <c r="F4379" s="593" t="s">
        <v>4675</v>
      </c>
      <c r="G4379" s="164"/>
      <c r="H4379" s="162">
        <v>42130000</v>
      </c>
      <c r="I4379" s="180" t="s">
        <v>4298</v>
      </c>
      <c r="J4379" s="146"/>
      <c r="K4379" s="146"/>
      <c r="L4379" s="146"/>
      <c r="M4379" s="146"/>
      <c r="N4379" s="148"/>
      <c r="O4379" s="146"/>
      <c r="P4379" s="146"/>
      <c r="Q4379" s="146">
        <f t="shared" ref="Q4379:Q4381" si="89">+M4379+P4379-K4379</f>
        <v>0</v>
      </c>
      <c r="R4379" s="182"/>
      <c r="S4379" s="226"/>
      <c r="T4379" s="676" t="s">
        <v>4687</v>
      </c>
      <c r="U4379" s="147"/>
      <c r="V4379" s="147"/>
      <c r="W4379" s="147"/>
      <c r="X4379" s="117"/>
    </row>
    <row r="4380" spans="1:35" s="172" customFormat="1" ht="27" hidden="1" customHeight="1" x14ac:dyDescent="0.2">
      <c r="A4380" s="167">
        <v>2</v>
      </c>
      <c r="B4380" s="647">
        <v>0</v>
      </c>
      <c r="C4380" s="647">
        <v>4</v>
      </c>
      <c r="D4380" s="647">
        <v>4</v>
      </c>
      <c r="E4380" s="163" t="s">
        <v>2648</v>
      </c>
      <c r="F4380" s="593" t="s">
        <v>4675</v>
      </c>
      <c r="G4380" s="143"/>
      <c r="H4380" s="166">
        <v>53103200</v>
      </c>
      <c r="I4380" s="180" t="s">
        <v>9</v>
      </c>
      <c r="J4380" s="169"/>
      <c r="K4380" s="169"/>
      <c r="L4380" s="169"/>
      <c r="M4380" s="146"/>
      <c r="N4380" s="184" t="s">
        <v>4938</v>
      </c>
      <c r="O4380" s="169">
        <v>8</v>
      </c>
      <c r="P4380" s="146"/>
      <c r="Q4380" s="146">
        <f>+P4380</f>
        <v>0</v>
      </c>
      <c r="R4380" s="182" t="s">
        <v>4741</v>
      </c>
      <c r="S4380" s="226"/>
      <c r="T4380" s="676" t="s">
        <v>4687</v>
      </c>
      <c r="U4380" s="170"/>
      <c r="V4380" s="170"/>
      <c r="W4380" s="170"/>
      <c r="X4380" s="117"/>
      <c r="Y4380" s="171"/>
      <c r="Z4380" s="171"/>
      <c r="AA4380" s="171"/>
      <c r="AB4380" s="171"/>
      <c r="AC4380" s="171"/>
      <c r="AD4380" s="171"/>
      <c r="AE4380" s="171"/>
      <c r="AF4380" s="171"/>
      <c r="AG4380" s="171"/>
      <c r="AH4380" s="171"/>
      <c r="AI4380" s="171"/>
    </row>
    <row r="4381" spans="1:35" ht="24" hidden="1" customHeight="1" x14ac:dyDescent="0.2">
      <c r="A4381" s="167">
        <v>2</v>
      </c>
      <c r="B4381" s="647">
        <v>0</v>
      </c>
      <c r="C4381" s="647">
        <v>4</v>
      </c>
      <c r="D4381" s="647">
        <v>4</v>
      </c>
      <c r="E4381" s="163" t="s">
        <v>2648</v>
      </c>
      <c r="F4381" s="593" t="s">
        <v>4675</v>
      </c>
      <c r="G4381" s="143"/>
      <c r="H4381" s="166">
        <v>42132201</v>
      </c>
      <c r="I4381" s="180" t="s">
        <v>2447</v>
      </c>
      <c r="J4381" s="146"/>
      <c r="K4381" s="146"/>
      <c r="L4381" s="146"/>
      <c r="M4381" s="146"/>
      <c r="N4381" s="148"/>
      <c r="O4381" s="146"/>
      <c r="P4381" s="146">
        <f>+O4381*16008</f>
        <v>0</v>
      </c>
      <c r="Q4381" s="146">
        <f t="shared" si="89"/>
        <v>0</v>
      </c>
      <c r="R4381" s="182" t="s">
        <v>4741</v>
      </c>
      <c r="S4381" s="226"/>
      <c r="T4381" s="676" t="s">
        <v>4687</v>
      </c>
      <c r="U4381" s="147"/>
      <c r="V4381" s="147"/>
      <c r="W4381" s="147"/>
      <c r="X4381" s="117"/>
    </row>
    <row r="4382" spans="1:35" s="121" customFormat="1" ht="29.25" hidden="1" customHeight="1" x14ac:dyDescent="0.2">
      <c r="A4382" s="167">
        <v>2</v>
      </c>
      <c r="B4382" s="647">
        <v>0</v>
      </c>
      <c r="C4382" s="647">
        <v>4</v>
      </c>
      <c r="D4382" s="647">
        <v>4</v>
      </c>
      <c r="E4382" s="163" t="s">
        <v>2648</v>
      </c>
      <c r="F4382" s="593" t="s">
        <v>4675</v>
      </c>
      <c r="G4382" s="164"/>
      <c r="H4382" s="166">
        <v>42141501</v>
      </c>
      <c r="I4382" s="673" t="s">
        <v>5012</v>
      </c>
      <c r="J4382" s="146"/>
      <c r="K4382" s="146"/>
      <c r="L4382" s="146"/>
      <c r="M4382" s="146"/>
      <c r="N4382" s="148" t="s">
        <v>5013</v>
      </c>
      <c r="O4382" s="146">
        <v>4</v>
      </c>
      <c r="P4382" s="146"/>
      <c r="Q4382" s="146">
        <f t="shared" ref="Q4382:Q4385" si="90">+P4382</f>
        <v>0</v>
      </c>
      <c r="R4382" s="182" t="s">
        <v>4741</v>
      </c>
      <c r="S4382" s="226"/>
      <c r="T4382" s="676" t="s">
        <v>4687</v>
      </c>
      <c r="U4382" s="147"/>
      <c r="V4382" s="147"/>
      <c r="W4382" s="147"/>
      <c r="X4382" s="117"/>
    </row>
    <row r="4383" spans="1:35" s="121" customFormat="1" ht="24" hidden="1" x14ac:dyDescent="0.2">
      <c r="A4383" s="167">
        <v>2</v>
      </c>
      <c r="B4383" s="647">
        <v>0</v>
      </c>
      <c r="C4383" s="647">
        <v>4</v>
      </c>
      <c r="D4383" s="647">
        <v>4</v>
      </c>
      <c r="E4383" s="163" t="s">
        <v>2648</v>
      </c>
      <c r="F4383" s="593" t="s">
        <v>4675</v>
      </c>
      <c r="G4383" s="164"/>
      <c r="H4383" s="166">
        <v>51102700</v>
      </c>
      <c r="I4383" s="180" t="s">
        <v>4886</v>
      </c>
      <c r="J4383" s="146"/>
      <c r="K4383" s="146"/>
      <c r="L4383" s="146"/>
      <c r="M4383" s="146"/>
      <c r="N4383" s="225" t="s">
        <v>5006</v>
      </c>
      <c r="O4383" s="169"/>
      <c r="P4383" s="169"/>
      <c r="Q4383" s="169">
        <f t="shared" si="90"/>
        <v>0</v>
      </c>
      <c r="R4383" s="182" t="s">
        <v>4741</v>
      </c>
      <c r="S4383" s="226"/>
      <c r="T4383" s="676" t="s">
        <v>4687</v>
      </c>
      <c r="U4383" s="147"/>
      <c r="V4383" s="147"/>
      <c r="W4383" s="147"/>
      <c r="X4383" s="117"/>
    </row>
    <row r="4384" spans="1:35" s="894" customFormat="1" ht="28.5" x14ac:dyDescent="0.2">
      <c r="A4384" s="884">
        <v>2</v>
      </c>
      <c r="B4384" s="885">
        <v>0</v>
      </c>
      <c r="C4384" s="885">
        <v>4</v>
      </c>
      <c r="D4384" s="885">
        <v>4</v>
      </c>
      <c r="E4384" s="886" t="s">
        <v>2648</v>
      </c>
      <c r="F4384" s="887" t="s">
        <v>4675</v>
      </c>
      <c r="G4384" s="888"/>
      <c r="H4384" s="862">
        <v>42131602</v>
      </c>
      <c r="I4384" s="895" t="s">
        <v>686</v>
      </c>
      <c r="J4384" s="890"/>
      <c r="K4384" s="890"/>
      <c r="L4384" s="890"/>
      <c r="M4384" s="890"/>
      <c r="N4384" s="898" t="s">
        <v>4896</v>
      </c>
      <c r="O4384" s="864">
        <v>20</v>
      </c>
      <c r="P4384" s="864">
        <f>12900*O4384</f>
        <v>258000</v>
      </c>
      <c r="Q4384" s="864">
        <f t="shared" si="90"/>
        <v>258000</v>
      </c>
      <c r="R4384" s="866" t="s">
        <v>4767</v>
      </c>
      <c r="S4384" s="866">
        <v>2</v>
      </c>
      <c r="T4384" s="865" t="s">
        <v>4687</v>
      </c>
      <c r="U4384" s="867" t="s">
        <v>4670</v>
      </c>
      <c r="V4384" s="892"/>
      <c r="W4384" s="892"/>
      <c r="X4384" s="845" t="s">
        <v>5121</v>
      </c>
      <c r="Y4384" s="893"/>
      <c r="Z4384" s="893"/>
      <c r="AA4384" s="893"/>
      <c r="AB4384" s="893"/>
      <c r="AC4384" s="893"/>
      <c r="AD4384" s="893"/>
      <c r="AE4384" s="893"/>
      <c r="AF4384" s="893"/>
      <c r="AG4384" s="893"/>
      <c r="AH4384" s="893"/>
      <c r="AI4384" s="893"/>
    </row>
    <row r="4385" spans="1:106" s="894" customFormat="1" ht="32.25" customHeight="1" x14ac:dyDescent="0.2">
      <c r="A4385" s="884">
        <v>2</v>
      </c>
      <c r="B4385" s="885">
        <v>0</v>
      </c>
      <c r="C4385" s="885">
        <v>4</v>
      </c>
      <c r="D4385" s="885">
        <v>4</v>
      </c>
      <c r="E4385" s="886" t="s">
        <v>2648</v>
      </c>
      <c r="F4385" s="887" t="s">
        <v>4675</v>
      </c>
      <c r="G4385" s="888"/>
      <c r="H4385" s="899">
        <v>42132100</v>
      </c>
      <c r="I4385" s="889" t="s">
        <v>4885</v>
      </c>
      <c r="J4385" s="890"/>
      <c r="K4385" s="890"/>
      <c r="L4385" s="890"/>
      <c r="M4385" s="890"/>
      <c r="N4385" s="898" t="s">
        <v>4849</v>
      </c>
      <c r="O4385" s="864">
        <v>15</v>
      </c>
      <c r="P4385" s="864">
        <f>20500*O4385</f>
        <v>307500</v>
      </c>
      <c r="Q4385" s="864">
        <f t="shared" si="90"/>
        <v>307500</v>
      </c>
      <c r="R4385" s="866" t="s">
        <v>4767</v>
      </c>
      <c r="S4385" s="866">
        <v>2</v>
      </c>
      <c r="T4385" s="865" t="s">
        <v>4687</v>
      </c>
      <c r="U4385" s="867" t="s">
        <v>4670</v>
      </c>
      <c r="V4385" s="892"/>
      <c r="W4385" s="892"/>
      <c r="X4385" s="845" t="s">
        <v>5121</v>
      </c>
      <c r="Y4385" s="893"/>
      <c r="Z4385" s="893"/>
      <c r="AA4385" s="893"/>
      <c r="AB4385" s="893"/>
      <c r="AC4385" s="893"/>
      <c r="AD4385" s="893"/>
      <c r="AE4385" s="893"/>
      <c r="AF4385" s="893"/>
      <c r="AG4385" s="893"/>
      <c r="AH4385" s="893"/>
      <c r="AI4385" s="893"/>
    </row>
    <row r="4386" spans="1:106" s="172" customFormat="1" ht="21" hidden="1" x14ac:dyDescent="0.2">
      <c r="A4386" s="188"/>
      <c r="B4386" s="140"/>
      <c r="C4386" s="140"/>
      <c r="D4386" s="140"/>
      <c r="E4386" s="141"/>
      <c r="F4386" s="593"/>
      <c r="G4386" s="143"/>
      <c r="H4386" s="166"/>
      <c r="I4386" s="180" t="s">
        <v>4399</v>
      </c>
      <c r="J4386" s="169"/>
      <c r="K4386" s="169"/>
      <c r="L4386" s="169"/>
      <c r="M4386" s="146"/>
      <c r="N4386" s="246"/>
      <c r="O4386" s="169"/>
      <c r="P4386" s="146"/>
      <c r="Q4386" s="146"/>
      <c r="R4386" s="182"/>
      <c r="S4386" s="226"/>
      <c r="T4386" s="676"/>
      <c r="U4386" s="170"/>
      <c r="V4386" s="170"/>
      <c r="W4386" s="170"/>
      <c r="X4386" s="117"/>
      <c r="Y4386" s="171"/>
      <c r="Z4386" s="171"/>
      <c r="AA4386" s="171"/>
      <c r="AB4386" s="171"/>
      <c r="AC4386" s="171"/>
      <c r="AD4386" s="171"/>
      <c r="AE4386" s="171"/>
      <c r="AF4386" s="171"/>
      <c r="AG4386" s="171"/>
      <c r="AH4386" s="171"/>
      <c r="AI4386" s="171"/>
    </row>
    <row r="4387" spans="1:106" s="172" customFormat="1" hidden="1" x14ac:dyDescent="0.2">
      <c r="A4387" s="139"/>
      <c r="B4387" s="140"/>
      <c r="C4387" s="140"/>
      <c r="D4387" s="140"/>
      <c r="E4387" s="141"/>
      <c r="F4387" s="593"/>
      <c r="G4387" s="143"/>
      <c r="H4387" s="166"/>
      <c r="I4387" s="180"/>
      <c r="J4387" s="169"/>
      <c r="K4387" s="169"/>
      <c r="L4387" s="169"/>
      <c r="M4387" s="146"/>
      <c r="N4387" s="184"/>
      <c r="O4387" s="169"/>
      <c r="P4387" s="146"/>
      <c r="Q4387" s="146"/>
      <c r="R4387" s="182"/>
      <c r="S4387" s="226"/>
      <c r="T4387" s="676"/>
      <c r="U4387" s="170"/>
      <c r="V4387" s="170"/>
      <c r="W4387" s="170"/>
      <c r="X4387" s="117"/>
      <c r="Y4387" s="171"/>
      <c r="Z4387" s="171"/>
      <c r="AA4387" s="171"/>
      <c r="AB4387" s="171"/>
      <c r="AC4387" s="171"/>
      <c r="AD4387" s="171"/>
      <c r="AE4387" s="171"/>
      <c r="AF4387" s="171"/>
      <c r="AG4387" s="171"/>
      <c r="AH4387" s="171"/>
      <c r="AI4387" s="171"/>
    </row>
    <row r="4388" spans="1:106" s="172" customFormat="1" hidden="1" x14ac:dyDescent="0.2">
      <c r="A4388" s="139"/>
      <c r="B4388" s="140"/>
      <c r="C4388" s="140"/>
      <c r="D4388" s="140"/>
      <c r="E4388" s="141"/>
      <c r="F4388" s="593"/>
      <c r="G4388" s="143"/>
      <c r="H4388" s="166"/>
      <c r="I4388" s="180"/>
      <c r="J4388" s="169"/>
      <c r="K4388" s="169"/>
      <c r="L4388" s="169"/>
      <c r="M4388" s="146"/>
      <c r="N4388" s="184"/>
      <c r="O4388" s="169"/>
      <c r="P4388" s="146"/>
      <c r="Q4388" s="146"/>
      <c r="R4388" s="182"/>
      <c r="S4388" s="226"/>
      <c r="T4388" s="676"/>
      <c r="U4388" s="170"/>
      <c r="V4388" s="170"/>
      <c r="W4388" s="170"/>
      <c r="X4388" s="117"/>
      <c r="Y4388" s="171"/>
      <c r="Z4388" s="171"/>
      <c r="AA4388" s="171"/>
      <c r="AB4388" s="171"/>
      <c r="AC4388" s="171"/>
      <c r="AD4388" s="171"/>
      <c r="AE4388" s="171"/>
      <c r="AF4388" s="171"/>
      <c r="AG4388" s="171"/>
      <c r="AH4388" s="171"/>
      <c r="AI4388" s="171"/>
    </row>
    <row r="4389" spans="1:106" s="249" customFormat="1" hidden="1" x14ac:dyDescent="0.2">
      <c r="A4389" s="647">
        <v>2</v>
      </c>
      <c r="B4389" s="647">
        <v>0</v>
      </c>
      <c r="C4389" s="647">
        <v>4</v>
      </c>
      <c r="D4389" s="647">
        <v>7</v>
      </c>
      <c r="E4389" s="163"/>
      <c r="F4389" s="602"/>
      <c r="G4389" s="207" t="s">
        <v>1399</v>
      </c>
      <c r="H4389" s="168"/>
      <c r="I4389" s="146"/>
      <c r="J4389" s="146"/>
      <c r="K4389" s="146">
        <f>+K4391</f>
        <v>0</v>
      </c>
      <c r="L4389" s="146"/>
      <c r="M4389" s="146">
        <f>+M4391</f>
        <v>0</v>
      </c>
      <c r="N4389" s="148"/>
      <c r="O4389" s="146"/>
      <c r="P4389" s="146">
        <f>+P4391</f>
        <v>0</v>
      </c>
      <c r="Q4389" s="146">
        <f>+Q4391</f>
        <v>0</v>
      </c>
      <c r="R4389" s="182"/>
      <c r="S4389" s="226"/>
      <c r="T4389" s="676"/>
      <c r="U4389" s="147"/>
      <c r="V4389" s="147"/>
      <c r="W4389" s="147"/>
      <c r="X4389" s="248"/>
      <c r="Y4389" s="138"/>
      <c r="Z4389" s="138"/>
      <c r="AA4389" s="138"/>
      <c r="AB4389" s="138"/>
      <c r="AC4389" s="138"/>
      <c r="AD4389" s="138"/>
      <c r="AE4389" s="138"/>
      <c r="AF4389" s="138"/>
      <c r="AG4389" s="138"/>
      <c r="AH4389" s="138"/>
      <c r="AI4389" s="138"/>
    </row>
    <row r="4390" spans="1:106" s="249" customFormat="1" hidden="1" x14ac:dyDescent="0.2">
      <c r="A4390" s="647"/>
      <c r="B4390" s="647"/>
      <c r="C4390" s="647"/>
      <c r="D4390" s="647"/>
      <c r="E4390" s="163"/>
      <c r="F4390" s="602"/>
      <c r="G4390" s="207"/>
      <c r="H4390" s="168"/>
      <c r="I4390" s="146"/>
      <c r="J4390" s="146"/>
      <c r="K4390" s="146"/>
      <c r="L4390" s="146"/>
      <c r="M4390" s="146"/>
      <c r="N4390" s="148"/>
      <c r="O4390" s="146"/>
      <c r="P4390" s="146"/>
      <c r="Q4390" s="146"/>
      <c r="R4390" s="182"/>
      <c r="S4390" s="226"/>
      <c r="T4390" s="676"/>
      <c r="U4390" s="147"/>
      <c r="V4390" s="147"/>
      <c r="W4390" s="147"/>
      <c r="X4390" s="248"/>
      <c r="Y4390" s="138"/>
      <c r="Z4390" s="138"/>
      <c r="AA4390" s="138"/>
      <c r="AB4390" s="138"/>
      <c r="AC4390" s="138"/>
      <c r="AD4390" s="138"/>
      <c r="AE4390" s="138"/>
      <c r="AF4390" s="138"/>
      <c r="AG4390" s="138"/>
      <c r="AH4390" s="138"/>
      <c r="AI4390" s="138"/>
    </row>
    <row r="4391" spans="1:106" ht="22.5" hidden="1" customHeight="1" x14ac:dyDescent="0.2">
      <c r="A4391" s="647">
        <v>2</v>
      </c>
      <c r="B4391" s="647">
        <v>0</v>
      </c>
      <c r="C4391" s="647">
        <v>4</v>
      </c>
      <c r="D4391" s="647">
        <v>7</v>
      </c>
      <c r="E4391" s="163" t="s">
        <v>3849</v>
      </c>
      <c r="F4391" s="593" t="s">
        <v>4675</v>
      </c>
      <c r="G4391" s="207" t="s">
        <v>1404</v>
      </c>
      <c r="H4391" s="168"/>
      <c r="I4391" s="146"/>
      <c r="J4391" s="146"/>
      <c r="K4391" s="146">
        <f>+K4392</f>
        <v>0</v>
      </c>
      <c r="L4391" s="146"/>
      <c r="M4391" s="146">
        <f>+M4392</f>
        <v>0</v>
      </c>
      <c r="N4391" s="148"/>
      <c r="O4391" s="146"/>
      <c r="P4391" s="146">
        <f>+P4392</f>
        <v>0</v>
      </c>
      <c r="Q4391" s="146">
        <f>+Q4392</f>
        <v>0</v>
      </c>
      <c r="R4391" s="182"/>
      <c r="S4391" s="226"/>
      <c r="T4391" s="676"/>
      <c r="U4391" s="147"/>
      <c r="V4391" s="147"/>
      <c r="W4391" s="147"/>
      <c r="X4391" s="117"/>
    </row>
    <row r="4392" spans="1:106" hidden="1" x14ac:dyDescent="0.2">
      <c r="A4392" s="217"/>
      <c r="B4392" s="217"/>
      <c r="C4392" s="217"/>
      <c r="D4392" s="217"/>
      <c r="E4392" s="217"/>
      <c r="F4392" s="609"/>
      <c r="G4392" s="609"/>
      <c r="H4392" s="165"/>
      <c r="I4392" s="145" t="s">
        <v>4398</v>
      </c>
      <c r="J4392" s="146"/>
      <c r="K4392" s="146"/>
      <c r="L4392" s="146"/>
      <c r="M4392" s="146"/>
      <c r="N4392" s="148"/>
      <c r="O4392" s="146"/>
      <c r="P4392" s="146"/>
      <c r="Q4392" s="146"/>
      <c r="R4392" s="182"/>
      <c r="S4392" s="226"/>
      <c r="T4392" s="676"/>
      <c r="U4392" s="147"/>
      <c r="V4392" s="147"/>
      <c r="W4392" s="147"/>
      <c r="X4392" s="117"/>
    </row>
    <row r="4393" spans="1:106" hidden="1" x14ac:dyDescent="0.2">
      <c r="A4393" s="250"/>
      <c r="B4393" s="217"/>
      <c r="C4393" s="217"/>
      <c r="D4393" s="240"/>
      <c r="E4393" s="217"/>
      <c r="F4393" s="609"/>
      <c r="G4393" s="609"/>
      <c r="H4393" s="165"/>
      <c r="I4393" s="145"/>
      <c r="J4393" s="146"/>
      <c r="K4393" s="146"/>
      <c r="L4393" s="146"/>
      <c r="M4393" s="146"/>
      <c r="N4393" s="148"/>
      <c r="O4393" s="146"/>
      <c r="P4393" s="146"/>
      <c r="Q4393" s="146"/>
      <c r="R4393" s="182"/>
      <c r="S4393" s="226"/>
      <c r="T4393" s="676"/>
      <c r="U4393" s="147"/>
      <c r="V4393" s="147"/>
      <c r="W4393" s="147"/>
      <c r="X4393" s="117"/>
    </row>
    <row r="4394" spans="1:106" hidden="1" x14ac:dyDescent="0.2">
      <c r="A4394" s="250"/>
      <c r="B4394" s="217"/>
      <c r="C4394" s="217"/>
      <c r="D4394" s="240"/>
      <c r="E4394" s="217"/>
      <c r="F4394" s="609"/>
      <c r="G4394" s="609"/>
      <c r="H4394" s="165"/>
      <c r="I4394" s="145"/>
      <c r="J4394" s="146"/>
      <c r="K4394" s="146"/>
      <c r="L4394" s="146"/>
      <c r="M4394" s="146"/>
      <c r="N4394" s="148"/>
      <c r="O4394" s="146"/>
      <c r="P4394" s="146"/>
      <c r="Q4394" s="146"/>
      <c r="R4394" s="182"/>
      <c r="S4394" s="226"/>
      <c r="T4394" s="676"/>
      <c r="U4394" s="147"/>
      <c r="V4394" s="147"/>
      <c r="W4394" s="147"/>
      <c r="X4394" s="117"/>
    </row>
    <row r="4395" spans="1:106" hidden="1" x14ac:dyDescent="0.2">
      <c r="A4395" s="167">
        <v>2</v>
      </c>
      <c r="B4395" s="647">
        <v>0</v>
      </c>
      <c r="C4395" s="647">
        <v>4</v>
      </c>
      <c r="D4395" s="230">
        <v>11</v>
      </c>
      <c r="E4395" s="163"/>
      <c r="F4395" s="602"/>
      <c r="G4395" s="207" t="s">
        <v>1902</v>
      </c>
      <c r="H4395" s="168"/>
      <c r="I4395" s="145"/>
      <c r="J4395" s="146"/>
      <c r="K4395" s="146">
        <f>+K4396</f>
        <v>0</v>
      </c>
      <c r="L4395" s="146"/>
      <c r="M4395" s="146">
        <f>+M4396</f>
        <v>0</v>
      </c>
      <c r="N4395" s="148"/>
      <c r="O4395" s="146"/>
      <c r="P4395" s="112">
        <f>+P4396</f>
        <v>0</v>
      </c>
      <c r="Q4395" s="112">
        <f>+Q4396</f>
        <v>0</v>
      </c>
      <c r="R4395" s="182"/>
      <c r="S4395" s="226"/>
      <c r="T4395" s="676"/>
      <c r="U4395" s="147"/>
      <c r="V4395" s="147"/>
      <c r="W4395" s="147"/>
      <c r="X4395" s="117"/>
    </row>
    <row r="4396" spans="1:106" ht="24" hidden="1" x14ac:dyDescent="0.2">
      <c r="A4396" s="167">
        <v>2</v>
      </c>
      <c r="B4396" s="647">
        <v>0</v>
      </c>
      <c r="C4396" s="647">
        <v>4</v>
      </c>
      <c r="D4396" s="230">
        <v>11</v>
      </c>
      <c r="E4396" s="231" t="s">
        <v>1740</v>
      </c>
      <c r="F4396" s="593" t="s">
        <v>4675</v>
      </c>
      <c r="G4396" s="232" t="s">
        <v>1904</v>
      </c>
      <c r="H4396" s="233"/>
      <c r="I4396" s="234"/>
      <c r="J4396" s="235"/>
      <c r="K4396" s="235">
        <f>SUM(K4397:K4399)</f>
        <v>0</v>
      </c>
      <c r="L4396" s="235"/>
      <c r="M4396" s="235">
        <f>SUM(M4397:M4399)</f>
        <v>0</v>
      </c>
      <c r="N4396" s="148"/>
      <c r="O4396" s="235"/>
      <c r="P4396" s="235">
        <f>SUM(P4397:P4399)</f>
        <v>0</v>
      </c>
      <c r="Q4396" s="235">
        <f>SUM(Q4397:Q4399)</f>
        <v>0</v>
      </c>
      <c r="R4396" s="732"/>
      <c r="S4396" s="809"/>
      <c r="T4396" s="787"/>
      <c r="U4396" s="236"/>
      <c r="V4396" s="236"/>
      <c r="W4396" s="236"/>
      <c r="X4396" s="117"/>
    </row>
    <row r="4397" spans="1:106" s="117" customFormat="1" ht="24" hidden="1" customHeight="1" x14ac:dyDescent="0.2">
      <c r="A4397" s="140"/>
      <c r="B4397" s="140"/>
      <c r="C4397" s="140"/>
      <c r="D4397" s="140"/>
      <c r="E4397" s="163"/>
      <c r="F4397" s="602" t="s">
        <v>4675</v>
      </c>
      <c r="G4397" s="185"/>
      <c r="H4397" s="168"/>
      <c r="I4397" s="145" t="s">
        <v>4396</v>
      </c>
      <c r="J4397" s="146"/>
      <c r="K4397" s="146"/>
      <c r="L4397" s="146"/>
      <c r="M4397" s="146"/>
      <c r="N4397" s="148"/>
      <c r="O4397" s="146"/>
      <c r="P4397" s="146"/>
      <c r="Q4397" s="146">
        <f>+M4397+P4397-K4397</f>
        <v>0</v>
      </c>
      <c r="R4397" s="182" t="s">
        <v>4768</v>
      </c>
      <c r="S4397" s="226"/>
      <c r="T4397" s="676" t="s">
        <v>4689</v>
      </c>
      <c r="U4397" s="147"/>
      <c r="V4397" s="147"/>
      <c r="W4397" s="147"/>
      <c r="X4397" s="277"/>
      <c r="Y4397" s="121"/>
      <c r="Z4397" s="121"/>
      <c r="AA4397" s="121"/>
      <c r="AB4397" s="121"/>
      <c r="AC4397" s="121"/>
      <c r="AD4397" s="121"/>
      <c r="AE4397" s="121"/>
      <c r="AF4397" s="121"/>
      <c r="AG4397" s="121"/>
      <c r="AH4397" s="121"/>
      <c r="AI4397" s="121"/>
      <c r="AJ4397" s="116"/>
      <c r="AK4397" s="116"/>
      <c r="AL4397" s="116"/>
      <c r="AM4397" s="116"/>
      <c r="AN4397" s="116"/>
      <c r="AO4397" s="116"/>
      <c r="AP4397" s="116"/>
      <c r="AQ4397" s="116"/>
      <c r="AR4397" s="116"/>
      <c r="AS4397" s="116"/>
      <c r="AT4397" s="116"/>
      <c r="AU4397" s="116"/>
      <c r="AV4397" s="116"/>
      <c r="AW4397" s="116"/>
      <c r="AX4397" s="116"/>
      <c r="AY4397" s="116"/>
      <c r="AZ4397" s="116"/>
      <c r="BA4397" s="116"/>
      <c r="BB4397" s="116"/>
      <c r="BC4397" s="116"/>
      <c r="BD4397" s="116"/>
      <c r="BE4397" s="116"/>
      <c r="BF4397" s="116"/>
      <c r="BG4397" s="116"/>
      <c r="BH4397" s="116"/>
      <c r="BI4397" s="116"/>
      <c r="BJ4397" s="116"/>
      <c r="BK4397" s="116"/>
      <c r="BL4397" s="116"/>
      <c r="BM4397" s="116"/>
      <c r="BN4397" s="116"/>
      <c r="BO4397" s="116"/>
      <c r="BP4397" s="116"/>
      <c r="BQ4397" s="116"/>
      <c r="BR4397" s="116"/>
      <c r="BS4397" s="116"/>
      <c r="BT4397" s="116"/>
      <c r="BU4397" s="116"/>
      <c r="BV4397" s="116"/>
      <c r="BW4397" s="116"/>
      <c r="BX4397" s="116"/>
      <c r="BY4397" s="116"/>
      <c r="BZ4397" s="116"/>
      <c r="CA4397" s="116"/>
      <c r="CB4397" s="116"/>
      <c r="CC4397" s="116"/>
      <c r="CD4397" s="116"/>
      <c r="CE4397" s="116"/>
      <c r="CF4397" s="116"/>
      <c r="CG4397" s="116"/>
      <c r="CH4397" s="116"/>
      <c r="CI4397" s="116"/>
      <c r="CJ4397" s="116"/>
      <c r="CK4397" s="116"/>
      <c r="CL4397" s="116"/>
      <c r="CM4397" s="116"/>
      <c r="CN4397" s="116"/>
      <c r="CO4397" s="116"/>
      <c r="CP4397" s="116"/>
      <c r="CQ4397" s="116"/>
      <c r="CR4397" s="116"/>
      <c r="CS4397" s="116"/>
      <c r="CT4397" s="116"/>
      <c r="CU4397" s="116"/>
      <c r="CV4397" s="116"/>
      <c r="CW4397" s="116"/>
      <c r="CX4397" s="116"/>
      <c r="CY4397" s="116"/>
      <c r="CZ4397" s="116"/>
      <c r="DA4397" s="116"/>
      <c r="DB4397" s="116"/>
    </row>
    <row r="4398" spans="1:106" s="117" customFormat="1" ht="24" hidden="1" customHeight="1" x14ac:dyDescent="0.2">
      <c r="A4398" s="140"/>
      <c r="B4398" s="140"/>
      <c r="C4398" s="140"/>
      <c r="D4398" s="140"/>
      <c r="E4398" s="163"/>
      <c r="F4398" s="602" t="s">
        <v>4675</v>
      </c>
      <c r="G4398" s="185"/>
      <c r="H4398" s="168"/>
      <c r="I4398" s="145" t="s">
        <v>4397</v>
      </c>
      <c r="J4398" s="146"/>
      <c r="K4398" s="146"/>
      <c r="L4398" s="146"/>
      <c r="M4398" s="146"/>
      <c r="N4398" s="148"/>
      <c r="O4398" s="146"/>
      <c r="P4398" s="146"/>
      <c r="Q4398" s="146">
        <f>+M4398+P4398-K4398</f>
        <v>0</v>
      </c>
      <c r="R4398" s="182"/>
      <c r="S4398" s="226"/>
      <c r="T4398" s="676"/>
      <c r="U4398" s="147"/>
      <c r="V4398" s="147"/>
      <c r="W4398" s="147"/>
      <c r="X4398" s="277"/>
      <c r="Y4398" s="121"/>
      <c r="Z4398" s="121"/>
      <c r="AA4398" s="121"/>
      <c r="AB4398" s="121"/>
      <c r="AC4398" s="121"/>
      <c r="AD4398" s="121"/>
      <c r="AE4398" s="121"/>
      <c r="AF4398" s="121"/>
      <c r="AG4398" s="121"/>
      <c r="AH4398" s="121"/>
      <c r="AI4398" s="121"/>
      <c r="AJ4398" s="116"/>
      <c r="AK4398" s="116"/>
      <c r="AL4398" s="116"/>
      <c r="AM4398" s="116"/>
      <c r="AN4398" s="116"/>
      <c r="AO4398" s="116"/>
      <c r="AP4398" s="116"/>
      <c r="AQ4398" s="116"/>
      <c r="AR4398" s="116"/>
      <c r="AS4398" s="116"/>
      <c r="AT4398" s="116"/>
      <c r="AU4398" s="116"/>
      <c r="AV4398" s="116"/>
      <c r="AW4398" s="116"/>
      <c r="AX4398" s="116"/>
      <c r="AY4398" s="116"/>
      <c r="AZ4398" s="116"/>
      <c r="BA4398" s="116"/>
      <c r="BB4398" s="116"/>
      <c r="BC4398" s="116"/>
      <c r="BD4398" s="116"/>
      <c r="BE4398" s="116"/>
      <c r="BF4398" s="116"/>
      <c r="BG4398" s="116"/>
      <c r="BH4398" s="116"/>
      <c r="BI4398" s="116"/>
      <c r="BJ4398" s="116"/>
      <c r="BK4398" s="116"/>
      <c r="BL4398" s="116"/>
      <c r="BM4398" s="116"/>
      <c r="BN4398" s="116"/>
      <c r="BO4398" s="116"/>
      <c r="BP4398" s="116"/>
      <c r="BQ4398" s="116"/>
      <c r="BR4398" s="116"/>
      <c r="BS4398" s="116"/>
      <c r="BT4398" s="116"/>
      <c r="BU4398" s="116"/>
      <c r="BV4398" s="116"/>
      <c r="BW4398" s="116"/>
      <c r="BX4398" s="116"/>
      <c r="BY4398" s="116"/>
      <c r="BZ4398" s="116"/>
      <c r="CA4398" s="116"/>
      <c r="CB4398" s="116"/>
      <c r="CC4398" s="116"/>
      <c r="CD4398" s="116"/>
      <c r="CE4398" s="116"/>
      <c r="CF4398" s="116"/>
      <c r="CG4398" s="116"/>
      <c r="CH4398" s="116"/>
      <c r="CI4398" s="116"/>
      <c r="CJ4398" s="116"/>
      <c r="CK4398" s="116"/>
      <c r="CL4398" s="116"/>
      <c r="CM4398" s="116"/>
      <c r="CN4398" s="116"/>
      <c r="CO4398" s="116"/>
      <c r="CP4398" s="116"/>
      <c r="CQ4398" s="116"/>
      <c r="CR4398" s="116"/>
      <c r="CS4398" s="116"/>
      <c r="CT4398" s="116"/>
      <c r="CU4398" s="116"/>
      <c r="CV4398" s="116"/>
      <c r="CW4398" s="116"/>
      <c r="CX4398" s="116"/>
      <c r="CY4398" s="116"/>
      <c r="CZ4398" s="116"/>
      <c r="DA4398" s="116"/>
      <c r="DB4398" s="116"/>
    </row>
    <row r="4399" spans="1:106" s="117" customFormat="1" ht="34.5" hidden="1" customHeight="1" x14ac:dyDescent="0.2">
      <c r="A4399" s="140"/>
      <c r="B4399" s="140"/>
      <c r="C4399" s="140"/>
      <c r="D4399" s="140"/>
      <c r="E4399" s="163"/>
      <c r="F4399" s="602" t="s">
        <v>4675</v>
      </c>
      <c r="G4399" s="185"/>
      <c r="H4399" s="166">
        <v>78111500</v>
      </c>
      <c r="I4399" s="145" t="s">
        <v>4749</v>
      </c>
      <c r="J4399" s="146"/>
      <c r="K4399" s="146"/>
      <c r="L4399" s="146"/>
      <c r="M4399" s="146"/>
      <c r="N4399" s="148"/>
      <c r="O4399" s="146"/>
      <c r="P4399" s="146"/>
      <c r="Q4399" s="146">
        <f>+M4399+P4399-K4399</f>
        <v>0</v>
      </c>
      <c r="R4399" s="182" t="s">
        <v>4741</v>
      </c>
      <c r="S4399" s="226"/>
      <c r="T4399" s="676" t="s">
        <v>4687</v>
      </c>
      <c r="U4399" s="147"/>
      <c r="V4399" s="147"/>
      <c r="W4399" s="147"/>
      <c r="X4399" s="277"/>
      <c r="Y4399" s="121"/>
      <c r="Z4399" s="121"/>
      <c r="AA4399" s="121"/>
      <c r="AB4399" s="121"/>
      <c r="AC4399" s="121"/>
      <c r="AD4399" s="121"/>
      <c r="AE4399" s="121"/>
      <c r="AF4399" s="121"/>
      <c r="AG4399" s="121"/>
      <c r="AH4399" s="121"/>
      <c r="AI4399" s="121"/>
      <c r="AJ4399" s="116"/>
      <c r="AK4399" s="116"/>
      <c r="AL4399" s="116"/>
      <c r="AM4399" s="116"/>
      <c r="AN4399" s="116"/>
      <c r="AO4399" s="116"/>
      <c r="AP4399" s="116"/>
      <c r="AQ4399" s="116"/>
      <c r="AR4399" s="116"/>
      <c r="AS4399" s="116"/>
      <c r="AT4399" s="116"/>
      <c r="AU4399" s="116"/>
      <c r="AV4399" s="116"/>
      <c r="AW4399" s="116"/>
      <c r="AX4399" s="116"/>
      <c r="AY4399" s="116"/>
      <c r="AZ4399" s="116"/>
      <c r="BA4399" s="116"/>
      <c r="BB4399" s="116"/>
      <c r="BC4399" s="116"/>
      <c r="BD4399" s="116"/>
      <c r="BE4399" s="116"/>
      <c r="BF4399" s="116"/>
      <c r="BG4399" s="116"/>
      <c r="BH4399" s="116"/>
      <c r="BI4399" s="116"/>
      <c r="BJ4399" s="116"/>
      <c r="BK4399" s="116"/>
      <c r="BL4399" s="116"/>
      <c r="BM4399" s="116"/>
      <c r="BN4399" s="116"/>
      <c r="BO4399" s="116"/>
      <c r="BP4399" s="116"/>
      <c r="BQ4399" s="116"/>
      <c r="BR4399" s="116"/>
      <c r="BS4399" s="116"/>
      <c r="BT4399" s="116"/>
      <c r="BU4399" s="116"/>
      <c r="BV4399" s="116"/>
      <c r="BW4399" s="116"/>
      <c r="BX4399" s="116"/>
      <c r="BY4399" s="116"/>
      <c r="BZ4399" s="116"/>
      <c r="CA4399" s="116"/>
      <c r="CB4399" s="116"/>
      <c r="CC4399" s="116"/>
      <c r="CD4399" s="116"/>
      <c r="CE4399" s="116"/>
      <c r="CF4399" s="116"/>
      <c r="CG4399" s="116"/>
      <c r="CH4399" s="116"/>
      <c r="CI4399" s="116"/>
      <c r="CJ4399" s="116"/>
      <c r="CK4399" s="116"/>
      <c r="CL4399" s="116"/>
      <c r="CM4399" s="116"/>
      <c r="CN4399" s="116"/>
      <c r="CO4399" s="116"/>
      <c r="CP4399" s="116"/>
      <c r="CQ4399" s="116"/>
      <c r="CR4399" s="116"/>
      <c r="CS4399" s="116"/>
      <c r="CT4399" s="116"/>
      <c r="CU4399" s="116"/>
      <c r="CV4399" s="116"/>
      <c r="CW4399" s="116"/>
      <c r="CX4399" s="116"/>
      <c r="CY4399" s="116"/>
      <c r="CZ4399" s="116"/>
      <c r="DA4399" s="116"/>
      <c r="DB4399" s="116"/>
    </row>
    <row r="4400" spans="1:106" hidden="1" x14ac:dyDescent="0.2">
      <c r="A4400" s="188"/>
      <c r="B4400" s="140"/>
      <c r="C4400" s="140"/>
      <c r="D4400" s="140"/>
      <c r="E4400" s="163"/>
      <c r="F4400" s="601"/>
      <c r="G4400" s="143"/>
      <c r="H4400" s="168"/>
      <c r="I4400" s="145"/>
      <c r="J4400" s="146"/>
      <c r="K4400" s="146"/>
      <c r="L4400" s="146"/>
      <c r="M4400" s="146"/>
      <c r="N4400" s="148"/>
      <c r="O4400" s="146"/>
      <c r="P4400" s="146"/>
      <c r="Q4400" s="146">
        <f>+M4400+P4400-K4400</f>
        <v>0</v>
      </c>
      <c r="R4400" s="182"/>
      <c r="S4400" s="226"/>
      <c r="T4400" s="676"/>
      <c r="U4400" s="147"/>
      <c r="V4400" s="147"/>
      <c r="W4400" s="147"/>
      <c r="X4400" s="277"/>
    </row>
    <row r="4401" spans="1:35" s="121" customFormat="1" ht="33.75" customHeight="1" x14ac:dyDescent="0.2">
      <c r="A4401" s="167">
        <v>2</v>
      </c>
      <c r="B4401" s="647">
        <v>0</v>
      </c>
      <c r="C4401" s="647">
        <v>4</v>
      </c>
      <c r="D4401" s="647">
        <v>41</v>
      </c>
      <c r="E4401" s="163"/>
      <c r="F4401" s="601"/>
      <c r="G4401" s="164" t="s">
        <v>1914</v>
      </c>
      <c r="H4401" s="168"/>
      <c r="I4401" s="145"/>
      <c r="J4401" s="146"/>
      <c r="K4401" s="112">
        <f>+K4402</f>
        <v>0</v>
      </c>
      <c r="L4401" s="112"/>
      <c r="M4401" s="112">
        <f>+M4402</f>
        <v>0</v>
      </c>
      <c r="N4401" s="148"/>
      <c r="O4401" s="146"/>
      <c r="P4401" s="112">
        <f>+P4402</f>
        <v>2300000</v>
      </c>
      <c r="Q4401" s="112">
        <f>+Q4402</f>
        <v>2300000</v>
      </c>
      <c r="R4401" s="276"/>
      <c r="S4401" s="805"/>
      <c r="T4401" s="784"/>
      <c r="U4401" s="178"/>
      <c r="V4401" s="178"/>
      <c r="W4401" s="147"/>
      <c r="X4401" s="117"/>
    </row>
    <row r="4402" spans="1:35" s="121" customFormat="1" x14ac:dyDescent="0.2">
      <c r="A4402" s="167">
        <v>2</v>
      </c>
      <c r="B4402" s="647">
        <v>0</v>
      </c>
      <c r="C4402" s="647">
        <v>4</v>
      </c>
      <c r="D4402" s="647">
        <v>41</v>
      </c>
      <c r="E4402" s="163" t="s">
        <v>1740</v>
      </c>
      <c r="F4402" s="601"/>
      <c r="G4402" s="164" t="s">
        <v>4301</v>
      </c>
      <c r="H4402" s="168"/>
      <c r="I4402" s="145"/>
      <c r="J4402" s="146"/>
      <c r="K4402" s="146">
        <f>SUM(K4403:K4407)</f>
        <v>0</v>
      </c>
      <c r="L4402" s="146"/>
      <c r="M4402" s="146">
        <f>SUM(M4403:M4407)</f>
        <v>0</v>
      </c>
      <c r="N4402" s="148"/>
      <c r="O4402" s="146"/>
      <c r="P4402" s="146">
        <f>SUM(P4403:P4407)</f>
        <v>2300000</v>
      </c>
      <c r="Q4402" s="928">
        <f>SUM(Q4403:Q4407)</f>
        <v>2300000</v>
      </c>
      <c r="R4402" s="182"/>
      <c r="S4402" s="226"/>
      <c r="T4402" s="676"/>
      <c r="U4402" s="147"/>
      <c r="V4402" s="147"/>
      <c r="W4402" s="147"/>
      <c r="X4402" s="117"/>
    </row>
    <row r="4403" spans="1:35" s="894" customFormat="1" ht="32.25" x14ac:dyDescent="0.2">
      <c r="A4403" s="857">
        <v>2</v>
      </c>
      <c r="B4403" s="858">
        <v>0</v>
      </c>
      <c r="C4403" s="858">
        <v>4</v>
      </c>
      <c r="D4403" s="858">
        <v>41</v>
      </c>
      <c r="E4403" s="859" t="s">
        <v>1740</v>
      </c>
      <c r="F4403" s="887" t="s">
        <v>4675</v>
      </c>
      <c r="G4403" s="888" t="s">
        <v>4301</v>
      </c>
      <c r="H4403" s="862">
        <v>85111602</v>
      </c>
      <c r="I4403" s="889" t="s">
        <v>4303</v>
      </c>
      <c r="J4403" s="890"/>
      <c r="K4403" s="890"/>
      <c r="L4403" s="890"/>
      <c r="M4403" s="890"/>
      <c r="N4403" s="897"/>
      <c r="O4403" s="890"/>
      <c r="P4403" s="864">
        <v>1500000</v>
      </c>
      <c r="Q4403" s="864">
        <f t="shared" ref="Q4403:Q4408" si="91">+M4403+P4403-K4403</f>
        <v>1500000</v>
      </c>
      <c r="R4403" s="866" t="s">
        <v>5098</v>
      </c>
      <c r="S4403" s="866"/>
      <c r="T4403" s="865" t="s">
        <v>4687</v>
      </c>
      <c r="U4403" s="867" t="s">
        <v>4670</v>
      </c>
      <c r="V4403" s="892"/>
      <c r="W4403" s="892"/>
      <c r="X4403" s="845" t="s">
        <v>5121</v>
      </c>
      <c r="Y4403" s="893"/>
      <c r="Z4403" s="893"/>
      <c r="AA4403" s="893"/>
      <c r="AB4403" s="893"/>
      <c r="AC4403" s="893"/>
      <c r="AD4403" s="893"/>
      <c r="AE4403" s="893"/>
      <c r="AF4403" s="893"/>
      <c r="AG4403" s="893"/>
      <c r="AH4403" s="893"/>
      <c r="AI4403" s="893"/>
    </row>
    <row r="4404" spans="1:35" ht="32.25" x14ac:dyDescent="0.2">
      <c r="A4404" s="139">
        <v>2</v>
      </c>
      <c r="B4404" s="140">
        <v>0</v>
      </c>
      <c r="C4404" s="140">
        <v>4</v>
      </c>
      <c r="D4404" s="140">
        <v>41</v>
      </c>
      <c r="E4404" s="141" t="s">
        <v>1740</v>
      </c>
      <c r="F4404" s="593" t="s">
        <v>4675</v>
      </c>
      <c r="G4404" s="143" t="s">
        <v>4301</v>
      </c>
      <c r="H4404" s="760">
        <v>85111602</v>
      </c>
      <c r="I4404" s="761" t="s">
        <v>4302</v>
      </c>
      <c r="J4404" s="146"/>
      <c r="K4404" s="146"/>
      <c r="L4404" s="146"/>
      <c r="M4404" s="146"/>
      <c r="N4404" s="148"/>
      <c r="O4404" s="146"/>
      <c r="P4404" s="146"/>
      <c r="Q4404" s="146">
        <f t="shared" si="91"/>
        <v>0</v>
      </c>
      <c r="R4404" s="182"/>
      <c r="S4404" s="226"/>
      <c r="T4404" s="676"/>
      <c r="U4404" s="147"/>
      <c r="V4404" s="147"/>
      <c r="W4404" s="147"/>
      <c r="X4404" s="117"/>
    </row>
    <row r="4405" spans="1:35" s="894" customFormat="1" ht="36" customHeight="1" thickBot="1" x14ac:dyDescent="0.25">
      <c r="A4405" s="857">
        <v>2</v>
      </c>
      <c r="B4405" s="858">
        <v>0</v>
      </c>
      <c r="C4405" s="858">
        <v>4</v>
      </c>
      <c r="D4405" s="858">
        <v>41</v>
      </c>
      <c r="E4405" s="859" t="s">
        <v>1740</v>
      </c>
      <c r="F4405" s="887" t="s">
        <v>4675</v>
      </c>
      <c r="G4405" s="888" t="s">
        <v>4301</v>
      </c>
      <c r="H4405" s="862">
        <v>41105002</v>
      </c>
      <c r="I4405" s="895" t="s">
        <v>5101</v>
      </c>
      <c r="J4405" s="890"/>
      <c r="K4405" s="890"/>
      <c r="L4405" s="890"/>
      <c r="M4405" s="890"/>
      <c r="N4405" s="897"/>
      <c r="O4405" s="890"/>
      <c r="P4405" s="864">
        <v>800000</v>
      </c>
      <c r="Q4405" s="866">
        <f t="shared" si="91"/>
        <v>800000</v>
      </c>
      <c r="R4405" s="866" t="s">
        <v>5098</v>
      </c>
      <c r="S4405" s="866"/>
      <c r="T4405" s="865" t="s">
        <v>4687</v>
      </c>
      <c r="U4405" s="867" t="s">
        <v>4670</v>
      </c>
      <c r="V4405" s="892"/>
      <c r="W4405" s="892"/>
      <c r="X4405" s="845" t="s">
        <v>5121</v>
      </c>
      <c r="Y4405" s="893"/>
      <c r="Z4405" s="893"/>
      <c r="AA4405" s="893"/>
      <c r="AB4405" s="893"/>
      <c r="AC4405" s="893"/>
      <c r="AD4405" s="893"/>
      <c r="AE4405" s="893"/>
      <c r="AF4405" s="893"/>
      <c r="AG4405" s="893"/>
      <c r="AH4405" s="893"/>
      <c r="AI4405" s="893"/>
    </row>
    <row r="4406" spans="1:35" ht="16.5" hidden="1" customHeight="1" x14ac:dyDescent="0.2">
      <c r="A4406" s="139"/>
      <c r="B4406" s="140"/>
      <c r="C4406" s="140"/>
      <c r="D4406" s="140"/>
      <c r="E4406" s="141"/>
      <c r="F4406" s="593"/>
      <c r="G4406" s="143"/>
      <c r="H4406" s="166">
        <v>41105002</v>
      </c>
      <c r="I4406" s="180" t="s">
        <v>496</v>
      </c>
      <c r="J4406" s="146"/>
      <c r="K4406" s="146"/>
      <c r="L4406" s="146"/>
      <c r="M4406" s="146"/>
      <c r="N4406" s="148"/>
      <c r="O4406" s="146"/>
      <c r="P4406" s="146"/>
      <c r="Q4406" s="146">
        <f t="shared" si="91"/>
        <v>0</v>
      </c>
      <c r="R4406" s="182"/>
      <c r="S4406" s="226"/>
      <c r="T4406" s="676"/>
      <c r="U4406" s="147"/>
      <c r="V4406" s="147"/>
      <c r="W4406" s="147"/>
      <c r="X4406" s="277"/>
    </row>
    <row r="4407" spans="1:35" ht="26.25" hidden="1" customHeight="1" x14ac:dyDescent="0.2">
      <c r="A4407" s="139"/>
      <c r="B4407" s="140"/>
      <c r="C4407" s="140"/>
      <c r="D4407" s="140"/>
      <c r="E4407" s="141"/>
      <c r="F4407" s="593"/>
      <c r="G4407" s="143"/>
      <c r="H4407" s="166"/>
      <c r="I4407" s="145" t="s">
        <v>4632</v>
      </c>
      <c r="J4407" s="146"/>
      <c r="K4407" s="146"/>
      <c r="L4407" s="146"/>
      <c r="M4407" s="146"/>
      <c r="N4407" s="148"/>
      <c r="O4407" s="146"/>
      <c r="P4407" s="146"/>
      <c r="Q4407" s="146">
        <f t="shared" si="91"/>
        <v>0</v>
      </c>
      <c r="R4407" s="182"/>
      <c r="S4407" s="226"/>
      <c r="T4407" s="676"/>
      <c r="U4407" s="147"/>
      <c r="V4407" s="147"/>
      <c r="W4407" s="147"/>
      <c r="X4407" s="277"/>
    </row>
    <row r="4408" spans="1:35" hidden="1" x14ac:dyDescent="0.2">
      <c r="A4408" s="139"/>
      <c r="B4408" s="140"/>
      <c r="C4408" s="140"/>
      <c r="D4408" s="140"/>
      <c r="E4408" s="141"/>
      <c r="F4408" s="593"/>
      <c r="G4408" s="143"/>
      <c r="H4408" s="166"/>
      <c r="I4408" s="145"/>
      <c r="J4408" s="146"/>
      <c r="K4408" s="146"/>
      <c r="L4408" s="146"/>
      <c r="M4408" s="146"/>
      <c r="N4408" s="148"/>
      <c r="O4408" s="146"/>
      <c r="P4408" s="146"/>
      <c r="Q4408" s="146">
        <f t="shared" si="91"/>
        <v>0</v>
      </c>
      <c r="R4408" s="182"/>
      <c r="S4408" s="226"/>
      <c r="T4408" s="676"/>
      <c r="U4408" s="147"/>
      <c r="V4408" s="147"/>
      <c r="W4408" s="147"/>
      <c r="X4408" s="277"/>
    </row>
    <row r="4409" spans="1:35" ht="34.5" hidden="1" customHeight="1" x14ac:dyDescent="0.2">
      <c r="A4409" s="1077" t="s">
        <v>1920</v>
      </c>
      <c r="B4409" s="1078"/>
      <c r="C4409" s="1078"/>
      <c r="D4409" s="1078"/>
      <c r="E4409" s="1078"/>
      <c r="F4409" s="1078"/>
      <c r="G4409" s="1078"/>
      <c r="H4409" s="168"/>
      <c r="I4409" s="146"/>
      <c r="J4409" s="146"/>
      <c r="K4409" s="146">
        <f>+K4411</f>
        <v>0</v>
      </c>
      <c r="L4409" s="146"/>
      <c r="M4409" s="146">
        <f>+M4411</f>
        <v>0</v>
      </c>
      <c r="N4409" s="148"/>
      <c r="O4409" s="146"/>
      <c r="P4409" s="146">
        <f>+P4411</f>
        <v>0</v>
      </c>
      <c r="Q4409" s="146">
        <f>+Q4411</f>
        <v>0</v>
      </c>
      <c r="R4409" s="182"/>
      <c r="S4409" s="226"/>
      <c r="T4409" s="676"/>
      <c r="U4409" s="147"/>
      <c r="V4409" s="147"/>
      <c r="W4409" s="147"/>
      <c r="X4409" s="277"/>
    </row>
    <row r="4410" spans="1:35" hidden="1" x14ac:dyDescent="0.2">
      <c r="A4410" s="208"/>
      <c r="B4410" s="177"/>
      <c r="C4410" s="177"/>
      <c r="D4410" s="177"/>
      <c r="E4410" s="177"/>
      <c r="F4410" s="607"/>
      <c r="G4410" s="607"/>
      <c r="H4410" s="209"/>
      <c r="I4410" s="210"/>
      <c r="J4410" s="210"/>
      <c r="K4410" s="210"/>
      <c r="L4410" s="210"/>
      <c r="M4410" s="210"/>
      <c r="N4410" s="148"/>
      <c r="O4410" s="210"/>
      <c r="P4410" s="210"/>
      <c r="Q4410" s="210"/>
      <c r="R4410" s="730"/>
      <c r="S4410" s="807"/>
      <c r="T4410" s="785"/>
      <c r="U4410" s="211"/>
      <c r="V4410" s="211"/>
      <c r="W4410" s="211"/>
      <c r="X4410" s="277"/>
    </row>
    <row r="4411" spans="1:35" s="121" customFormat="1" hidden="1" x14ac:dyDescent="0.2">
      <c r="A4411" s="167">
        <v>2</v>
      </c>
      <c r="B4411" s="647"/>
      <c r="C4411" s="647"/>
      <c r="D4411" s="647"/>
      <c r="E4411" s="163"/>
      <c r="F4411" s="601"/>
      <c r="G4411" s="164" t="s">
        <v>1732</v>
      </c>
      <c r="H4411" s="168"/>
      <c r="I4411" s="146"/>
      <c r="J4411" s="146"/>
      <c r="K4411" s="112">
        <f>+K4413</f>
        <v>0</v>
      </c>
      <c r="L4411" s="112"/>
      <c r="M4411" s="112">
        <f>+M4413</f>
        <v>0</v>
      </c>
      <c r="N4411" s="148"/>
      <c r="O4411" s="146"/>
      <c r="P4411" s="112">
        <f>+P4413</f>
        <v>0</v>
      </c>
      <c r="Q4411" s="112">
        <f>+Q4413</f>
        <v>0</v>
      </c>
      <c r="R4411" s="276"/>
      <c r="S4411" s="805"/>
      <c r="T4411" s="784"/>
      <c r="U4411" s="178"/>
      <c r="V4411" s="178"/>
      <c r="W4411" s="147"/>
      <c r="X4411" s="277"/>
    </row>
    <row r="4412" spans="1:35" hidden="1" x14ac:dyDescent="0.2">
      <c r="A4412" s="208"/>
      <c r="B4412" s="177"/>
      <c r="C4412" s="177"/>
      <c r="D4412" s="177"/>
      <c r="E4412" s="177"/>
      <c r="F4412" s="607"/>
      <c r="G4412" s="607"/>
      <c r="H4412" s="209"/>
      <c r="I4412" s="210"/>
      <c r="J4412" s="210"/>
      <c r="K4412" s="210"/>
      <c r="L4412" s="210"/>
      <c r="M4412" s="210"/>
      <c r="N4412" s="148"/>
      <c r="O4412" s="210"/>
      <c r="P4412" s="210"/>
      <c r="Q4412" s="210"/>
      <c r="R4412" s="730"/>
      <c r="S4412" s="807"/>
      <c r="T4412" s="785"/>
      <c r="U4412" s="211"/>
      <c r="V4412" s="211"/>
      <c r="W4412" s="211"/>
      <c r="X4412" s="277"/>
    </row>
    <row r="4413" spans="1:35" s="121" customFormat="1" hidden="1" x14ac:dyDescent="0.2">
      <c r="A4413" s="167">
        <v>2</v>
      </c>
      <c r="B4413" s="647">
        <v>0</v>
      </c>
      <c r="C4413" s="647">
        <v>4</v>
      </c>
      <c r="D4413" s="647"/>
      <c r="E4413" s="163"/>
      <c r="F4413" s="601"/>
      <c r="G4413" s="164" t="s">
        <v>3873</v>
      </c>
      <c r="H4413" s="168"/>
      <c r="I4413" s="146"/>
      <c r="J4413" s="146"/>
      <c r="K4413" s="112">
        <f>+K4415+K4418</f>
        <v>0</v>
      </c>
      <c r="L4413" s="112"/>
      <c r="M4413" s="112">
        <f>+M4415+M4418</f>
        <v>0</v>
      </c>
      <c r="N4413" s="148"/>
      <c r="O4413" s="146"/>
      <c r="P4413" s="112">
        <f>+P4415+P4418</f>
        <v>0</v>
      </c>
      <c r="Q4413" s="112">
        <f>+Q4415+Q4418</f>
        <v>0</v>
      </c>
      <c r="R4413" s="276"/>
      <c r="S4413" s="805"/>
      <c r="T4413" s="784"/>
      <c r="U4413" s="178"/>
      <c r="V4413" s="178"/>
      <c r="W4413" s="147"/>
      <c r="X4413" s="277"/>
    </row>
    <row r="4414" spans="1:35" hidden="1" x14ac:dyDescent="0.2">
      <c r="A4414" s="208"/>
      <c r="B4414" s="177"/>
      <c r="C4414" s="177"/>
      <c r="D4414" s="177"/>
      <c r="E4414" s="177"/>
      <c r="F4414" s="607"/>
      <c r="G4414" s="607"/>
      <c r="H4414" s="209"/>
      <c r="I4414" s="210"/>
      <c r="J4414" s="210"/>
      <c r="K4414" s="210"/>
      <c r="L4414" s="210"/>
      <c r="M4414" s="210"/>
      <c r="N4414" s="148"/>
      <c r="O4414" s="210"/>
      <c r="P4414" s="210"/>
      <c r="Q4414" s="210"/>
      <c r="R4414" s="730"/>
      <c r="S4414" s="807"/>
      <c r="T4414" s="785"/>
      <c r="U4414" s="211"/>
      <c r="V4414" s="211"/>
      <c r="W4414" s="211"/>
      <c r="X4414" s="277"/>
    </row>
    <row r="4415" spans="1:35" s="121" customFormat="1" hidden="1" x14ac:dyDescent="0.2">
      <c r="A4415" s="167">
        <v>2</v>
      </c>
      <c r="B4415" s="647">
        <v>0</v>
      </c>
      <c r="C4415" s="647">
        <v>4</v>
      </c>
      <c r="D4415" s="647">
        <v>4</v>
      </c>
      <c r="E4415" s="163"/>
      <c r="F4415" s="601"/>
      <c r="G4415" s="164" t="s">
        <v>1733</v>
      </c>
      <c r="H4415" s="168"/>
      <c r="I4415" s="146"/>
      <c r="J4415" s="146"/>
      <c r="K4415" s="112">
        <f>+K4416</f>
        <v>0</v>
      </c>
      <c r="L4415" s="112"/>
      <c r="M4415" s="112">
        <f>+M4416</f>
        <v>0</v>
      </c>
      <c r="N4415" s="148"/>
      <c r="O4415" s="146"/>
      <c r="P4415" s="112">
        <f>+P4416</f>
        <v>0</v>
      </c>
      <c r="Q4415" s="112">
        <f>+Q4416</f>
        <v>0</v>
      </c>
      <c r="R4415" s="276"/>
      <c r="S4415" s="805"/>
      <c r="T4415" s="784"/>
      <c r="U4415" s="178"/>
      <c r="V4415" s="178"/>
      <c r="W4415" s="147"/>
      <c r="X4415" s="277"/>
    </row>
    <row r="4416" spans="1:35" hidden="1" x14ac:dyDescent="0.2">
      <c r="A4416" s="139"/>
      <c r="B4416" s="140"/>
      <c r="C4416" s="140"/>
      <c r="D4416" s="140"/>
      <c r="E4416" s="141" t="s">
        <v>2052</v>
      </c>
      <c r="F4416" s="593"/>
      <c r="G4416" s="143" t="s">
        <v>2664</v>
      </c>
      <c r="H4416" s="168"/>
      <c r="I4416" s="146"/>
      <c r="J4416" s="146"/>
      <c r="K4416" s="146">
        <f>SUM(K4417)</f>
        <v>0</v>
      </c>
      <c r="L4416" s="146"/>
      <c r="M4416" s="146">
        <f>SUM(M4417)</f>
        <v>0</v>
      </c>
      <c r="N4416" s="148"/>
      <c r="O4416" s="146"/>
      <c r="P4416" s="146">
        <f>SUM(P4417)</f>
        <v>0</v>
      </c>
      <c r="Q4416" s="146">
        <f>SUM(Q4417)</f>
        <v>0</v>
      </c>
      <c r="R4416" s="182"/>
      <c r="S4416" s="226"/>
      <c r="T4416" s="676"/>
      <c r="U4416" s="147"/>
      <c r="V4416" s="147"/>
      <c r="W4416" s="147"/>
      <c r="X4416" s="277"/>
    </row>
    <row r="4417" spans="1:35" hidden="1" x14ac:dyDescent="0.2">
      <c r="A4417" s="208"/>
      <c r="B4417" s="177"/>
      <c r="C4417" s="177"/>
      <c r="D4417" s="177"/>
      <c r="E4417" s="177"/>
      <c r="F4417" s="607"/>
      <c r="G4417" s="607"/>
      <c r="H4417" s="209"/>
      <c r="I4417" s="210"/>
      <c r="J4417" s="210"/>
      <c r="K4417" s="210"/>
      <c r="L4417" s="210"/>
      <c r="M4417" s="146"/>
      <c r="N4417" s="148"/>
      <c r="O4417" s="210"/>
      <c r="P4417" s="146"/>
      <c r="Q4417" s="146">
        <f>+M4417+P4417-K4417</f>
        <v>0</v>
      </c>
      <c r="R4417" s="730"/>
      <c r="S4417" s="807"/>
      <c r="T4417" s="785"/>
      <c r="U4417" s="211"/>
      <c r="V4417" s="211"/>
      <c r="W4417" s="211"/>
      <c r="X4417" s="277"/>
    </row>
    <row r="4418" spans="1:35" s="121" customFormat="1" ht="24" hidden="1" x14ac:dyDescent="0.2">
      <c r="A4418" s="167">
        <v>2</v>
      </c>
      <c r="B4418" s="647">
        <v>0</v>
      </c>
      <c r="C4418" s="647">
        <v>4</v>
      </c>
      <c r="D4418" s="647">
        <v>41</v>
      </c>
      <c r="E4418" s="163"/>
      <c r="F4418" s="601"/>
      <c r="G4418" s="164" t="s">
        <v>1914</v>
      </c>
      <c r="H4418" s="168"/>
      <c r="I4418" s="146"/>
      <c r="J4418" s="146"/>
      <c r="K4418" s="112">
        <f>+K4419</f>
        <v>0</v>
      </c>
      <c r="L4418" s="112"/>
      <c r="M4418" s="112">
        <f>+M4419</f>
        <v>0</v>
      </c>
      <c r="N4418" s="148"/>
      <c r="O4418" s="146"/>
      <c r="P4418" s="112">
        <f>+P4419</f>
        <v>0</v>
      </c>
      <c r="Q4418" s="112">
        <f>+Q4419</f>
        <v>0</v>
      </c>
      <c r="R4418" s="276"/>
      <c r="S4418" s="805"/>
      <c r="T4418" s="784"/>
      <c r="U4418" s="178"/>
      <c r="V4418" s="178"/>
      <c r="W4418" s="147"/>
      <c r="X4418" s="277"/>
    </row>
    <row r="4419" spans="1:35" hidden="1" x14ac:dyDescent="0.2">
      <c r="A4419" s="167">
        <v>2</v>
      </c>
      <c r="B4419" s="647">
        <v>0</v>
      </c>
      <c r="C4419" s="647">
        <v>4</v>
      </c>
      <c r="D4419" s="647">
        <v>41</v>
      </c>
      <c r="E4419" s="141" t="s">
        <v>1740</v>
      </c>
      <c r="F4419" s="593"/>
      <c r="G4419" s="143" t="s">
        <v>1915</v>
      </c>
      <c r="H4419" s="251"/>
      <c r="I4419" s="217"/>
      <c r="J4419" s="217"/>
      <c r="K4419" s="239">
        <f>+K4420</f>
        <v>0</v>
      </c>
      <c r="L4419" s="239"/>
      <c r="M4419" s="239">
        <f>+M4420</f>
        <v>0</v>
      </c>
      <c r="N4419" s="148"/>
      <c r="O4419" s="217"/>
      <c r="P4419" s="239">
        <f>+P4420</f>
        <v>0</v>
      </c>
      <c r="Q4419" s="239">
        <f>+Q4420</f>
        <v>0</v>
      </c>
      <c r="R4419" s="733"/>
      <c r="S4419" s="810"/>
      <c r="T4419" s="788"/>
      <c r="U4419" s="240"/>
      <c r="V4419" s="240"/>
      <c r="W4419" s="240"/>
      <c r="X4419" s="277"/>
    </row>
    <row r="4420" spans="1:35" ht="13.5" hidden="1" thickBot="1" x14ac:dyDescent="0.25">
      <c r="A4420" s="252"/>
      <c r="B4420" s="253"/>
      <c r="C4420" s="253"/>
      <c r="D4420" s="254"/>
      <c r="E4420" s="254"/>
      <c r="F4420" s="613"/>
      <c r="G4420" s="613"/>
      <c r="H4420" s="255"/>
      <c r="I4420" s="256"/>
      <c r="J4420" s="256"/>
      <c r="K4420" s="256"/>
      <c r="L4420" s="256"/>
      <c r="M4420" s="257"/>
      <c r="N4420" s="258"/>
      <c r="O4420" s="256"/>
      <c r="P4420" s="257"/>
      <c r="Q4420" s="257">
        <f>+M4420+P4420-K4420</f>
        <v>0</v>
      </c>
      <c r="R4420" s="736"/>
      <c r="S4420" s="813"/>
      <c r="T4420" s="791"/>
      <c r="U4420" s="259"/>
      <c r="V4420" s="259"/>
      <c r="W4420" s="259"/>
      <c r="X4420" s="277"/>
    </row>
    <row r="4421" spans="1:35" ht="20.25" customHeight="1" x14ac:dyDescent="0.3">
      <c r="A4421" s="260"/>
      <c r="B4421" s="261"/>
      <c r="C4421" s="261"/>
      <c r="D4421" s="261"/>
      <c r="E4421" s="261"/>
      <c r="F4421" s="614"/>
      <c r="G4421" s="614"/>
      <c r="H4421" s="261"/>
      <c r="I4421" s="261"/>
      <c r="J4421" s="261"/>
      <c r="K4421" s="261"/>
      <c r="L4421" s="261"/>
      <c r="M4421" s="261"/>
      <c r="N4421" s="261"/>
      <c r="O4421" s="261"/>
      <c r="P4421" s="261"/>
      <c r="Q4421" s="261"/>
      <c r="R4421" s="737"/>
      <c r="S4421" s="814"/>
      <c r="T4421" s="792"/>
      <c r="U4421" s="261"/>
      <c r="V4421" s="261"/>
      <c r="W4421" s="262"/>
      <c r="X4421" s="263"/>
      <c r="Y4421" s="264"/>
      <c r="Z4421" s="264"/>
    </row>
    <row r="4422" spans="1:35" s="130" customFormat="1" x14ac:dyDescent="0.2">
      <c r="A4422" s="265"/>
      <c r="B4422" s="116"/>
      <c r="C4422" s="116"/>
      <c r="D4422" s="116"/>
      <c r="E4422" s="116"/>
      <c r="F4422" s="296"/>
      <c r="G4422" s="296"/>
      <c r="H4422" s="116"/>
      <c r="I4422" s="116"/>
      <c r="J4422" s="116"/>
      <c r="K4422" s="116"/>
      <c r="L4422" s="116"/>
      <c r="M4422" s="116"/>
      <c r="N4422" s="116"/>
      <c r="O4422" s="116"/>
      <c r="P4422" s="116"/>
      <c r="Q4422" s="116"/>
      <c r="R4422" s="722"/>
      <c r="S4422" s="796"/>
      <c r="T4422" s="775"/>
      <c r="U4422" s="116"/>
      <c r="V4422" s="116"/>
      <c r="W4422" s="266"/>
      <c r="X4422" s="116"/>
      <c r="Y4422" s="267"/>
      <c r="Z4422" s="268"/>
      <c r="AA4422" s="268"/>
      <c r="AB4422" s="269"/>
      <c r="AC4422" s="269"/>
      <c r="AD4422" s="269"/>
      <c r="AE4422" s="269"/>
      <c r="AF4422" s="269"/>
      <c r="AG4422" s="269"/>
      <c r="AH4422" s="269"/>
      <c r="AI4422" s="269"/>
    </row>
    <row r="4423" spans="1:35" s="130" customFormat="1" x14ac:dyDescent="0.2">
      <c r="A4423" s="265"/>
      <c r="B4423" s="116"/>
      <c r="C4423" s="116"/>
      <c r="D4423" s="116"/>
      <c r="E4423" s="116"/>
      <c r="F4423" s="296"/>
      <c r="G4423" s="296"/>
      <c r="H4423" s="116"/>
      <c r="I4423" s="116"/>
      <c r="J4423" s="116"/>
      <c r="K4423" s="116"/>
      <c r="L4423" s="116"/>
      <c r="M4423" s="116"/>
      <c r="N4423" s="116"/>
      <c r="O4423" s="116"/>
      <c r="P4423" s="116"/>
      <c r="Q4423" s="116"/>
      <c r="R4423" s="722"/>
      <c r="S4423" s="796"/>
      <c r="T4423" s="775"/>
      <c r="U4423" s="116"/>
      <c r="V4423" s="116"/>
      <c r="W4423" s="266"/>
      <c r="X4423" s="116"/>
      <c r="Y4423" s="268"/>
      <c r="Z4423" s="268"/>
      <c r="AA4423" s="268"/>
      <c r="AB4423" s="269"/>
      <c r="AC4423" s="269"/>
      <c r="AD4423" s="269"/>
      <c r="AE4423" s="269"/>
      <c r="AF4423" s="269"/>
      <c r="AG4423" s="269"/>
      <c r="AH4423" s="269"/>
      <c r="AI4423" s="269"/>
    </row>
    <row r="4424" spans="1:35" s="130" customFormat="1" x14ac:dyDescent="0.2">
      <c r="A4424" s="265"/>
      <c r="B4424" s="116"/>
      <c r="C4424" s="116"/>
      <c r="D4424" s="116"/>
      <c r="E4424" s="116"/>
      <c r="F4424" s="296"/>
      <c r="G4424" s="296"/>
      <c r="H4424" s="116"/>
      <c r="I4424" s="116"/>
      <c r="J4424" s="116"/>
      <c r="K4424" s="116"/>
      <c r="L4424" s="116"/>
      <c r="M4424" s="116"/>
      <c r="N4424" s="116"/>
      <c r="O4424" s="116"/>
      <c r="P4424" s="116"/>
      <c r="Q4424" s="116"/>
      <c r="R4424" s="722"/>
      <c r="S4424" s="796"/>
      <c r="T4424" s="775"/>
      <c r="U4424" s="116"/>
      <c r="V4424" s="116"/>
      <c r="W4424" s="266"/>
      <c r="X4424" s="116"/>
      <c r="Y4424" s="268"/>
      <c r="Z4424" s="268"/>
      <c r="AA4424" s="268"/>
      <c r="AB4424" s="269"/>
      <c r="AC4424" s="269"/>
      <c r="AD4424" s="269"/>
      <c r="AE4424" s="269"/>
      <c r="AF4424" s="269"/>
      <c r="AG4424" s="269"/>
      <c r="AH4424" s="269"/>
      <c r="AI4424" s="269"/>
    </row>
    <row r="4425" spans="1:35" s="130" customFormat="1" x14ac:dyDescent="0.2">
      <c r="A4425" s="1056"/>
      <c r="B4425" s="1051"/>
      <c r="C4425" s="1051"/>
      <c r="D4425" s="1051"/>
      <c r="E4425" s="1051"/>
      <c r="F4425" s="1051"/>
      <c r="G4425" s="1051"/>
      <c r="H4425" s="1051"/>
      <c r="I4425" s="1051"/>
      <c r="J4425" s="1051"/>
      <c r="K4425" s="1051"/>
      <c r="L4425" s="1051"/>
      <c r="M4425" s="1051"/>
      <c r="N4425" s="1051"/>
      <c r="O4425" s="109"/>
      <c r="P4425" s="1051"/>
      <c r="Q4425" s="1051"/>
      <c r="R4425" s="1051"/>
      <c r="S4425" s="1051"/>
      <c r="T4425" s="1051"/>
      <c r="U4425" s="651"/>
      <c r="V4425" s="651"/>
      <c r="W4425" s="270"/>
      <c r="X4425" s="109"/>
      <c r="Y4425" s="271"/>
      <c r="Z4425" s="271"/>
      <c r="AA4425" s="271"/>
      <c r="AB4425" s="272"/>
      <c r="AC4425" s="269"/>
      <c r="AD4425" s="269"/>
      <c r="AE4425" s="269"/>
      <c r="AF4425" s="269"/>
      <c r="AG4425" s="269"/>
      <c r="AH4425" s="269"/>
      <c r="AI4425" s="269"/>
    </row>
    <row r="4426" spans="1:35" s="130" customFormat="1" x14ac:dyDescent="0.2">
      <c r="A4426" s="1055" t="s">
        <v>4801</v>
      </c>
      <c r="B4426" s="1054"/>
      <c r="C4426" s="1054"/>
      <c r="D4426" s="1054"/>
      <c r="E4426" s="1054"/>
      <c r="F4426" s="1054"/>
      <c r="G4426" s="1054"/>
      <c r="H4426" s="1054" t="s">
        <v>4918</v>
      </c>
      <c r="I4426" s="1054"/>
      <c r="J4426" s="1054"/>
      <c r="K4426" s="1054" t="s">
        <v>5119</v>
      </c>
      <c r="L4426" s="1054"/>
      <c r="M4426" s="1054"/>
      <c r="N4426" s="1054"/>
      <c r="O4426" s="109"/>
      <c r="P4426" s="1054" t="s">
        <v>4928</v>
      </c>
      <c r="Q4426" s="1054"/>
      <c r="R4426" s="1054"/>
      <c r="S4426" s="1054"/>
      <c r="T4426" s="1054"/>
      <c r="U4426" s="651"/>
      <c r="V4426" s="651"/>
      <c r="W4426" s="270"/>
      <c r="X4426" s="109"/>
      <c r="Y4426" s="271"/>
      <c r="Z4426" s="271"/>
      <c r="AA4426" s="271"/>
      <c r="AB4426" s="272"/>
      <c r="AC4426" s="269"/>
      <c r="AD4426" s="269"/>
      <c r="AE4426" s="269"/>
      <c r="AF4426" s="269"/>
      <c r="AG4426" s="269"/>
      <c r="AH4426" s="269"/>
      <c r="AI4426" s="269"/>
    </row>
    <row r="4427" spans="1:35" s="130" customFormat="1" x14ac:dyDescent="0.2">
      <c r="A4427" s="1052" t="s">
        <v>4800</v>
      </c>
      <c r="B4427" s="1053"/>
      <c r="C4427" s="1053"/>
      <c r="D4427" s="1053"/>
      <c r="E4427" s="1053"/>
      <c r="F4427" s="1053"/>
      <c r="G4427" s="1053"/>
      <c r="H4427" s="1054" t="s">
        <v>5094</v>
      </c>
      <c r="I4427" s="1051"/>
      <c r="J4427" s="1051"/>
      <c r="K4427" s="1054" t="s">
        <v>4931</v>
      </c>
      <c r="L4427" s="1051"/>
      <c r="M4427" s="1051"/>
      <c r="N4427" s="1051"/>
      <c r="O4427" s="109"/>
      <c r="P4427" s="1054" t="s">
        <v>4905</v>
      </c>
      <c r="Q4427" s="1051"/>
      <c r="R4427" s="1051"/>
      <c r="S4427" s="1051"/>
      <c r="T4427" s="1051"/>
      <c r="U4427" s="651"/>
      <c r="V4427" s="651"/>
      <c r="W4427" s="270"/>
      <c r="X4427" s="109"/>
      <c r="Y4427" s="271"/>
      <c r="Z4427" s="271"/>
      <c r="AA4427" s="271"/>
      <c r="AB4427" s="272"/>
      <c r="AC4427" s="269"/>
      <c r="AD4427" s="269"/>
      <c r="AE4427" s="269"/>
      <c r="AF4427" s="269"/>
      <c r="AG4427" s="269"/>
      <c r="AH4427" s="269"/>
      <c r="AI4427" s="269"/>
    </row>
    <row r="4428" spans="1:35" s="130" customFormat="1" x14ac:dyDescent="0.2">
      <c r="A4428" s="1056"/>
      <c r="B4428" s="1051"/>
      <c r="C4428" s="1051"/>
      <c r="D4428" s="1051"/>
      <c r="E4428" s="1051"/>
      <c r="F4428" s="1051"/>
      <c r="G4428" s="1051"/>
      <c r="H4428" s="1051"/>
      <c r="I4428" s="1051"/>
      <c r="J4428" s="1051"/>
      <c r="K4428" s="1051"/>
      <c r="L4428" s="1051"/>
      <c r="M4428" s="1051"/>
      <c r="N4428" s="1051"/>
      <c r="O4428" s="109"/>
      <c r="P4428" s="1051"/>
      <c r="Q4428" s="1051"/>
      <c r="R4428" s="1051"/>
      <c r="S4428" s="1051"/>
      <c r="T4428" s="1051"/>
      <c r="U4428" s="651"/>
      <c r="V4428" s="651"/>
      <c r="W4428" s="270"/>
      <c r="X4428" s="109"/>
      <c r="Y4428" s="271"/>
      <c r="Z4428" s="271"/>
      <c r="AA4428" s="271"/>
      <c r="AB4428" s="272"/>
      <c r="AC4428" s="269"/>
      <c r="AD4428" s="269"/>
      <c r="AE4428" s="269"/>
      <c r="AF4428" s="269"/>
      <c r="AG4428" s="269"/>
      <c r="AH4428" s="269"/>
      <c r="AI4428" s="269"/>
    </row>
  </sheetData>
  <sheetProtection insertRows="0" autoFilter="0"/>
  <mergeCells count="50">
    <mergeCell ref="X9:X10"/>
    <mergeCell ref="A9:E9"/>
    <mergeCell ref="A3345:G3345"/>
    <mergeCell ref="R9:R10"/>
    <mergeCell ref="S9:S10"/>
    <mergeCell ref="U9:U10"/>
    <mergeCell ref="V9:V10"/>
    <mergeCell ref="A3328:G3328"/>
    <mergeCell ref="A12:G12"/>
    <mergeCell ref="A14:G14"/>
    <mergeCell ref="A3322:G3322"/>
    <mergeCell ref="A4409:G4409"/>
    <mergeCell ref="A3427:G3427"/>
    <mergeCell ref="W8:W10"/>
    <mergeCell ref="A8:G8"/>
    <mergeCell ref="G9:G10"/>
    <mergeCell ref="K8:K10"/>
    <mergeCell ref="N9:P9"/>
    <mergeCell ref="I8:I10"/>
    <mergeCell ref="H8:H10"/>
    <mergeCell ref="L8:Q8"/>
    <mergeCell ref="T8:T10"/>
    <mergeCell ref="A10:F10"/>
    <mergeCell ref="J8:J10"/>
    <mergeCell ref="A6:W6"/>
    <mergeCell ref="A4:F4"/>
    <mergeCell ref="T1:W4"/>
    <mergeCell ref="L9:M9"/>
    <mergeCell ref="Q9:Q10"/>
    <mergeCell ref="G1:Q2"/>
    <mergeCell ref="G3:Q4"/>
    <mergeCell ref="A1:F1"/>
    <mergeCell ref="A2:F2"/>
    <mergeCell ref="A3:F3"/>
    <mergeCell ref="P4428:T4428"/>
    <mergeCell ref="A4427:G4427"/>
    <mergeCell ref="H4425:J4425"/>
    <mergeCell ref="H4426:J4426"/>
    <mergeCell ref="A4426:G4426"/>
    <mergeCell ref="A4425:G4425"/>
    <mergeCell ref="K4427:N4427"/>
    <mergeCell ref="P4427:T4427"/>
    <mergeCell ref="K4425:N4425"/>
    <mergeCell ref="K4426:N4426"/>
    <mergeCell ref="H4427:J4427"/>
    <mergeCell ref="P4426:T4426"/>
    <mergeCell ref="P4425:T4425"/>
    <mergeCell ref="A4428:G4428"/>
    <mergeCell ref="H4428:J4428"/>
    <mergeCell ref="K4428:N4428"/>
  </mergeCells>
  <phoneticPr fontId="0" type="noConversion"/>
  <conditionalFormatting sqref="G4418:G4419 G4411 G4415:G4416 G4413 E3382:F3383 E3391:G3391 G3428:G3439 G3332 G3330 G3334:G3340 H3168 E3164:F3166 G1983:G2060 G3342:G3344 G3346:G3353 G3168:G3280 G3161:I3165 G3293:G3320 G16:G80 G1195:G1248 G4352:G4380 G3355:G3395 G2404:G2666 G2116:G2140 G2113:G2114 G2221:G2255 G2219 G2188:G2189 G2191:G2217 G199:G237 G4343:G4350 G4384 G2668:G3091 G2257:G2350 G3093:G3163 G3441:G3843 G2062:G2111 G2143:G2186 G82:G197 G1141:G1193 G243:G325 G327:G1139 G2352:G2400 G4386:G4408 G3399:G3426">
    <cfRule type="cellIs" dxfId="55" priority="75" stopIfTrue="1" operator="equal">
      <formula>#REF!</formula>
    </cfRule>
  </conditionalFormatting>
  <conditionalFormatting sqref="G3323">
    <cfRule type="cellIs" dxfId="54" priority="47" stopIfTrue="1" operator="equal">
      <formula>#REF!</formula>
    </cfRule>
  </conditionalFormatting>
  <conditionalFormatting sqref="G3324">
    <cfRule type="cellIs" dxfId="53" priority="46" stopIfTrue="1" operator="equal">
      <formula>#REF!</formula>
    </cfRule>
  </conditionalFormatting>
  <conditionalFormatting sqref="G3326:G3327">
    <cfRule type="cellIs" dxfId="52" priority="45" stopIfTrue="1" operator="equal">
      <formula>#REF!</formula>
    </cfRule>
  </conditionalFormatting>
  <conditionalFormatting sqref="G3325">
    <cfRule type="cellIs" dxfId="51" priority="44" stopIfTrue="1" operator="equal">
      <formula>#REF!</formula>
    </cfRule>
  </conditionalFormatting>
  <conditionalFormatting sqref="G1194">
    <cfRule type="cellIs" dxfId="50" priority="42" stopIfTrue="1" operator="equal">
      <formula>#REF!</formula>
    </cfRule>
  </conditionalFormatting>
  <conditionalFormatting sqref="G4351">
    <cfRule type="cellIs" dxfId="49" priority="40" stopIfTrue="1" operator="equal">
      <formula>#REF!</formula>
    </cfRule>
  </conditionalFormatting>
  <conditionalFormatting sqref="G3354">
    <cfRule type="cellIs" dxfId="48" priority="39" stopIfTrue="1" operator="equal">
      <formula>#REF!</formula>
    </cfRule>
  </conditionalFormatting>
  <conditionalFormatting sqref="G3396">
    <cfRule type="cellIs" dxfId="47" priority="38" stopIfTrue="1" operator="equal">
      <formula>#REF!</formula>
    </cfRule>
  </conditionalFormatting>
  <conditionalFormatting sqref="G3397">
    <cfRule type="cellIs" dxfId="46" priority="37" stopIfTrue="1" operator="equal">
      <formula>#REF!</formula>
    </cfRule>
  </conditionalFormatting>
  <conditionalFormatting sqref="G3398">
    <cfRule type="cellIs" dxfId="45" priority="36" stopIfTrue="1" operator="equal">
      <formula>#REF!</formula>
    </cfRule>
  </conditionalFormatting>
  <conditionalFormatting sqref="G2403">
    <cfRule type="cellIs" dxfId="44" priority="34" stopIfTrue="1" operator="equal">
      <formula>#REF!</formula>
    </cfRule>
  </conditionalFormatting>
  <conditionalFormatting sqref="G2061">
    <cfRule type="cellIs" dxfId="43" priority="33" stopIfTrue="1" operator="equal">
      <formula>#REF!</formula>
    </cfRule>
  </conditionalFormatting>
  <conditionalFormatting sqref="G2402">
    <cfRule type="cellIs" dxfId="42" priority="32" stopIfTrue="1" operator="equal">
      <formula>#REF!</formula>
    </cfRule>
  </conditionalFormatting>
  <conditionalFormatting sqref="G2401">
    <cfRule type="cellIs" dxfId="41" priority="31" stopIfTrue="1" operator="equal">
      <formula>#REF!</formula>
    </cfRule>
  </conditionalFormatting>
  <conditionalFormatting sqref="G2115">
    <cfRule type="cellIs" dxfId="40" priority="29" stopIfTrue="1" operator="equal">
      <formula>#REF!</formula>
    </cfRule>
  </conditionalFormatting>
  <conditionalFormatting sqref="G2112">
    <cfRule type="cellIs" dxfId="39" priority="28" stopIfTrue="1" operator="equal">
      <formula>#REF!</formula>
    </cfRule>
  </conditionalFormatting>
  <conditionalFormatting sqref="G2351">
    <cfRule type="cellIs" dxfId="38" priority="27" stopIfTrue="1" operator="equal">
      <formula>#REF!</formula>
    </cfRule>
  </conditionalFormatting>
  <conditionalFormatting sqref="G2220">
    <cfRule type="cellIs" dxfId="37" priority="26" stopIfTrue="1" operator="equal">
      <formula>#REF!</formula>
    </cfRule>
  </conditionalFormatting>
  <conditionalFormatting sqref="G2218">
    <cfRule type="cellIs" dxfId="36" priority="25" stopIfTrue="1" operator="equal">
      <formula>#REF!</formula>
    </cfRule>
  </conditionalFormatting>
  <conditionalFormatting sqref="G2187">
    <cfRule type="cellIs" dxfId="35" priority="24" stopIfTrue="1" operator="equal">
      <formula>#REF!</formula>
    </cfRule>
  </conditionalFormatting>
  <conditionalFormatting sqref="G2190">
    <cfRule type="cellIs" dxfId="34" priority="23" stopIfTrue="1" operator="equal">
      <formula>#REF!</formula>
    </cfRule>
  </conditionalFormatting>
  <conditionalFormatting sqref="G198">
    <cfRule type="cellIs" dxfId="33" priority="22" stopIfTrue="1" operator="equal">
      <formula>#REF!</formula>
    </cfRule>
  </conditionalFormatting>
  <conditionalFormatting sqref="G2256">
    <cfRule type="cellIs" dxfId="32" priority="21" stopIfTrue="1" operator="equal">
      <formula>#REF!</formula>
    </cfRule>
  </conditionalFormatting>
  <conditionalFormatting sqref="G3885:G3938 G3846:G3876">
    <cfRule type="cellIs" dxfId="31" priority="20" stopIfTrue="1" operator="equal">
      <formula>#REF!</formula>
    </cfRule>
  </conditionalFormatting>
  <conditionalFormatting sqref="G3882">
    <cfRule type="cellIs" dxfId="30" priority="19" stopIfTrue="1" operator="equal">
      <formula>#REF!</formula>
    </cfRule>
  </conditionalFormatting>
  <conditionalFormatting sqref="G4385">
    <cfRule type="cellIs" dxfId="29" priority="18" stopIfTrue="1" operator="equal">
      <formula>#REF!</formula>
    </cfRule>
  </conditionalFormatting>
  <conditionalFormatting sqref="G4383">
    <cfRule type="cellIs" dxfId="28" priority="17" stopIfTrue="1" operator="equal">
      <formula>#REF!</formula>
    </cfRule>
  </conditionalFormatting>
  <conditionalFormatting sqref="G3845">
    <cfRule type="cellIs" dxfId="27" priority="16" stopIfTrue="1" operator="equal">
      <formula>#REF!</formula>
    </cfRule>
  </conditionalFormatting>
  <conditionalFormatting sqref="G81">
    <cfRule type="cellIs" dxfId="26" priority="11" stopIfTrue="1" operator="equal">
      <formula>#REF!</formula>
    </cfRule>
  </conditionalFormatting>
  <conditionalFormatting sqref="G3881">
    <cfRule type="cellIs" dxfId="25" priority="15" stopIfTrue="1" operator="equal">
      <formula>#REF!</formula>
    </cfRule>
  </conditionalFormatting>
  <conditionalFormatting sqref="G3878">
    <cfRule type="cellIs" dxfId="24" priority="14" stopIfTrue="1" operator="equal">
      <formula>#REF!</formula>
    </cfRule>
  </conditionalFormatting>
  <conditionalFormatting sqref="G3879">
    <cfRule type="cellIs" dxfId="23" priority="13" stopIfTrue="1" operator="equal">
      <formula>#REF!</formula>
    </cfRule>
  </conditionalFormatting>
  <conditionalFormatting sqref="G3880">
    <cfRule type="cellIs" dxfId="22" priority="12" stopIfTrue="1" operator="equal">
      <formula>#REF!</formula>
    </cfRule>
  </conditionalFormatting>
  <conditionalFormatting sqref="G3844">
    <cfRule type="cellIs" dxfId="21" priority="10" stopIfTrue="1" operator="equal">
      <formula>#REF!</formula>
    </cfRule>
  </conditionalFormatting>
  <conditionalFormatting sqref="G4382">
    <cfRule type="cellIs" dxfId="20" priority="9" stopIfTrue="1" operator="equal">
      <formula>#REF!</formula>
    </cfRule>
  </conditionalFormatting>
  <conditionalFormatting sqref="G4381">
    <cfRule type="cellIs" dxfId="19" priority="8" stopIfTrue="1" operator="equal">
      <formula>#REF!</formula>
    </cfRule>
  </conditionalFormatting>
  <conditionalFormatting sqref="G2667">
    <cfRule type="cellIs" dxfId="18" priority="7" stopIfTrue="1" operator="equal">
      <formula>#REF!</formula>
    </cfRule>
  </conditionalFormatting>
  <conditionalFormatting sqref="G3092">
    <cfRule type="cellIs" dxfId="17" priority="6" stopIfTrue="1" operator="equal">
      <formula>#REF!</formula>
    </cfRule>
  </conditionalFormatting>
  <conditionalFormatting sqref="G238:G239 G241:G242">
    <cfRule type="cellIs" dxfId="16" priority="5" stopIfTrue="1" operator="equal">
      <formula>#REF!</formula>
    </cfRule>
  </conditionalFormatting>
  <conditionalFormatting sqref="G3877">
    <cfRule type="cellIs" dxfId="15" priority="4" stopIfTrue="1" operator="equal">
      <formula>#REF!</formula>
    </cfRule>
  </conditionalFormatting>
  <conditionalFormatting sqref="G2141:G2142">
    <cfRule type="cellIs" dxfId="14" priority="3" stopIfTrue="1" operator="equal">
      <formula>#REF!</formula>
    </cfRule>
  </conditionalFormatting>
  <conditionalFormatting sqref="G1140">
    <cfRule type="cellIs" dxfId="13" priority="2" stopIfTrue="1" operator="equal">
      <formula>#REF!</formula>
    </cfRule>
  </conditionalFormatting>
  <conditionalFormatting sqref="G240">
    <cfRule type="cellIs" dxfId="12" priority="1" stopIfTrue="1" operator="equal">
      <formula>#REF!</formula>
    </cfRule>
  </conditionalFormatting>
  <dataValidations count="4">
    <dataValidation type="list" allowBlank="1" showInputMessage="1" showErrorMessage="1" sqref="F4410:F4419 F3329:F3344 F3428:F4408 F3346:F3426 F3323:F3327 F16:F3321">
      <formula1>$Y$12:$Y$15</formula1>
    </dataValidation>
    <dataValidation type="list" allowBlank="1" showInputMessage="1" showErrorMessage="1" sqref="T11:T4420">
      <formula1>$AG$11:$AG$18</formula1>
    </dataValidation>
    <dataValidation type="list" allowBlank="1" showInputMessage="1" showErrorMessage="1" sqref="U11:U4420">
      <formula1>$Z$12:$Z$13</formula1>
    </dataValidation>
    <dataValidation type="list" allowBlank="1" showInputMessage="1" showErrorMessage="1" sqref="V11:V4420">
      <formula1>$AA$12:$AA$15</formula1>
    </dataValidation>
  </dataValidations>
  <printOptions horizontalCentered="1" verticalCentered="1"/>
  <pageMargins left="0.34" right="0.59055118110236227" top="0.59055118110236227" bottom="0.59055118110236227" header="0.17" footer="0"/>
  <pageSetup scale="11" fitToHeight="0" orientation="landscape" r:id="rId1"/>
  <headerFooter alignWithMargins="0">
    <oddHeader>&amp;R
Página&amp;Pde&amp;N</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pageSetUpPr fitToPage="1"/>
  </sheetPr>
  <dimension ref="A1:AI3480"/>
  <sheetViews>
    <sheetView view="pageBreakPreview" zoomScale="86" zoomScaleNormal="100" zoomScaleSheetLayoutView="86" workbookViewId="0">
      <selection activeCell="G377" sqref="G377"/>
    </sheetView>
  </sheetViews>
  <sheetFormatPr baseColWidth="10" defaultRowHeight="12.75" x14ac:dyDescent="0.2"/>
  <cols>
    <col min="1" max="3" width="4" style="514" customWidth="1"/>
    <col min="4" max="4" width="4.5703125" style="514" customWidth="1"/>
    <col min="5" max="5" width="4" style="514" customWidth="1"/>
    <col min="6" max="6" width="14" style="642" customWidth="1"/>
    <col min="7" max="7" width="38.28515625" style="514" customWidth="1"/>
    <col min="8" max="8" width="13.28515625" style="523" customWidth="1"/>
    <col min="9" max="9" width="13.28515625" style="514" customWidth="1"/>
    <col min="10" max="10" width="13.42578125" style="514" customWidth="1"/>
    <col min="11" max="11" width="12.7109375" style="514" customWidth="1"/>
    <col min="12" max="12" width="11" style="514" customWidth="1"/>
    <col min="13" max="13" width="18.5703125" style="514" customWidth="1"/>
    <col min="14" max="14" width="11" style="514" customWidth="1"/>
    <col min="15" max="15" width="11.5703125" style="514" customWidth="1"/>
    <col min="16" max="16" width="20" style="458" customWidth="1"/>
    <col min="17" max="17" width="21.7109375" style="458" customWidth="1"/>
    <col min="18" max="18" width="17.7109375" style="652" customWidth="1"/>
    <col min="19" max="19" width="19" style="458" customWidth="1"/>
    <col min="20" max="20" width="18.85546875" style="632" customWidth="1"/>
    <col min="21" max="21" width="16.28515625" style="528" customWidth="1"/>
    <col min="22" max="22" width="16.28515625" style="458" customWidth="1"/>
    <col min="23" max="23" width="15.85546875" style="458" customWidth="1"/>
    <col min="24" max="24" width="23.85546875" style="458" customWidth="1"/>
    <col min="25" max="25" width="6.28515625" style="376" customWidth="1"/>
    <col min="26" max="26" width="14.140625" style="376" customWidth="1"/>
    <col min="27" max="27" width="5.85546875" style="376" customWidth="1"/>
    <col min="28" max="28" width="7" style="376" customWidth="1"/>
    <col min="29" max="29" width="5.28515625" style="376" customWidth="1"/>
    <col min="30" max="30" width="11.42578125" style="376" customWidth="1"/>
    <col min="31" max="31" width="11.42578125" style="458" customWidth="1"/>
    <col min="32" max="16384" width="11.42578125" style="458"/>
  </cols>
  <sheetData>
    <row r="1" spans="1:34" ht="16.5" customHeight="1" x14ac:dyDescent="0.2">
      <c r="A1" s="1107" t="s">
        <v>4652</v>
      </c>
      <c r="B1" s="1108"/>
      <c r="C1" s="1108"/>
      <c r="D1" s="1108"/>
      <c r="E1" s="1108"/>
      <c r="F1" s="1109"/>
      <c r="G1" s="1113" t="s">
        <v>5105</v>
      </c>
      <c r="H1" s="1114"/>
      <c r="I1" s="1114"/>
      <c r="J1" s="1114"/>
      <c r="K1" s="1114"/>
      <c r="L1" s="1114"/>
      <c r="M1" s="1114"/>
      <c r="N1" s="1114"/>
      <c r="O1" s="1114"/>
      <c r="P1" s="1114"/>
      <c r="Q1" s="1115"/>
      <c r="R1" s="658"/>
      <c r="S1" s="658"/>
      <c r="T1" s="794"/>
      <c r="U1" s="1094"/>
      <c r="V1" s="1094"/>
      <c r="W1" s="1094"/>
      <c r="X1" s="1095"/>
    </row>
    <row r="2" spans="1:34" ht="15.75" customHeight="1" x14ac:dyDescent="0.2">
      <c r="A2" s="656" t="s">
        <v>4653</v>
      </c>
      <c r="B2" s="657"/>
      <c r="C2" s="657"/>
      <c r="D2" s="657"/>
      <c r="E2" s="657"/>
      <c r="F2" s="624"/>
      <c r="G2" s="1116"/>
      <c r="H2" s="1117"/>
      <c r="I2" s="1117"/>
      <c r="J2" s="1117"/>
      <c r="K2" s="1117"/>
      <c r="L2" s="1117"/>
      <c r="M2" s="1117"/>
      <c r="N2" s="1117"/>
      <c r="O2" s="1117"/>
      <c r="P2" s="1117"/>
      <c r="Q2" s="1118"/>
      <c r="R2" s="659"/>
      <c r="S2" s="659"/>
      <c r="T2" s="794"/>
      <c r="U2" s="1096"/>
      <c r="V2" s="1096"/>
      <c r="W2" s="1096"/>
      <c r="X2" s="1097"/>
    </row>
    <row r="3" spans="1:34" ht="11.25" customHeight="1" x14ac:dyDescent="0.2">
      <c r="A3" s="1107" t="s">
        <v>4654</v>
      </c>
      <c r="B3" s="1108"/>
      <c r="C3" s="1108"/>
      <c r="D3" s="1108"/>
      <c r="E3" s="1108"/>
      <c r="F3" s="1109"/>
      <c r="G3" s="1113" t="s">
        <v>4660</v>
      </c>
      <c r="H3" s="1114"/>
      <c r="I3" s="1114"/>
      <c r="J3" s="1114"/>
      <c r="K3" s="1114"/>
      <c r="L3" s="1114"/>
      <c r="M3" s="1114"/>
      <c r="N3" s="1114"/>
      <c r="O3" s="1114"/>
      <c r="P3" s="1114"/>
      <c r="Q3" s="1115"/>
      <c r="R3" s="659"/>
      <c r="S3" s="659"/>
      <c r="T3" s="794"/>
      <c r="U3" s="1096"/>
      <c r="V3" s="1096"/>
      <c r="W3" s="1096"/>
      <c r="X3" s="1097"/>
    </row>
    <row r="4" spans="1:34" ht="15" customHeight="1" x14ac:dyDescent="0.2">
      <c r="A4" s="1110" t="s">
        <v>4655</v>
      </c>
      <c r="B4" s="1111"/>
      <c r="C4" s="1111"/>
      <c r="D4" s="1111"/>
      <c r="E4" s="1111"/>
      <c r="F4" s="1112"/>
      <c r="G4" s="1119"/>
      <c r="H4" s="1120"/>
      <c r="I4" s="1120"/>
      <c r="J4" s="1120"/>
      <c r="K4" s="1120"/>
      <c r="L4" s="1120"/>
      <c r="M4" s="1120"/>
      <c r="N4" s="1120"/>
      <c r="O4" s="1120"/>
      <c r="P4" s="1120"/>
      <c r="Q4" s="1121"/>
      <c r="R4" s="660"/>
      <c r="S4" s="660"/>
      <c r="T4" s="794"/>
      <c r="U4" s="1098"/>
      <c r="V4" s="1098"/>
      <c r="W4" s="1098"/>
      <c r="X4" s="1099"/>
    </row>
    <row r="5" spans="1:34" ht="15" customHeight="1" x14ac:dyDescent="0.25">
      <c r="A5" s="1105" t="s">
        <v>4662</v>
      </c>
      <c r="B5" s="1105"/>
      <c r="C5" s="1105"/>
      <c r="D5" s="1105"/>
      <c r="E5" s="1105"/>
      <c r="F5" s="1105"/>
      <c r="G5" s="1105"/>
      <c r="H5" s="1105"/>
      <c r="I5" s="1105"/>
      <c r="J5" s="1105"/>
      <c r="K5" s="1105"/>
      <c r="L5" s="1105"/>
      <c r="M5" s="1105"/>
      <c r="N5" s="1105"/>
      <c r="O5" s="1105"/>
      <c r="P5" s="1105"/>
      <c r="Q5" s="1105"/>
      <c r="R5" s="1105"/>
      <c r="S5" s="1105"/>
      <c r="T5" s="1105"/>
      <c r="U5" s="1105"/>
      <c r="V5" s="1105"/>
      <c r="W5" s="1105"/>
      <c r="X5" s="1105"/>
      <c r="Y5" s="459"/>
      <c r="Z5" s="459"/>
    </row>
    <row r="6" spans="1:34" ht="19.5" customHeight="1" x14ac:dyDescent="0.2">
      <c r="A6" s="460" t="s">
        <v>4909</v>
      </c>
      <c r="B6" s="461"/>
      <c r="C6" s="461"/>
      <c r="D6" s="461"/>
      <c r="E6" s="461"/>
      <c r="F6" s="625"/>
      <c r="G6" s="461"/>
      <c r="H6" s="461"/>
      <c r="I6" s="462"/>
      <c r="J6" s="463"/>
      <c r="K6" s="463"/>
      <c r="L6" s="463"/>
      <c r="M6" s="463"/>
      <c r="N6" s="463"/>
      <c r="O6" s="463"/>
      <c r="P6" s="463"/>
      <c r="Q6" s="463"/>
      <c r="R6" s="463"/>
      <c r="S6" s="463"/>
      <c r="T6" s="794"/>
    </row>
    <row r="7" spans="1:34" ht="17.25" customHeight="1" x14ac:dyDescent="0.2">
      <c r="A7" s="1106" t="s">
        <v>4762</v>
      </c>
      <c r="B7" s="1106"/>
      <c r="C7" s="1106"/>
      <c r="D7" s="1106"/>
      <c r="E7" s="1106"/>
      <c r="F7" s="1106"/>
      <c r="G7" s="1106"/>
      <c r="H7" s="1106"/>
      <c r="I7" s="1106"/>
      <c r="J7" s="1106"/>
      <c r="K7" s="1106"/>
      <c r="L7" s="1106"/>
      <c r="M7" s="1106"/>
      <c r="N7" s="1106"/>
      <c r="O7" s="1106"/>
      <c r="P7" s="1106"/>
      <c r="Q7" s="1106"/>
      <c r="R7" s="1106"/>
      <c r="S7" s="1106"/>
      <c r="T7" s="794"/>
      <c r="U7" s="769"/>
      <c r="V7" s="655"/>
      <c r="W7" s="655"/>
    </row>
    <row r="8" spans="1:34" ht="4.5" customHeight="1" thickBot="1" x14ac:dyDescent="0.25">
      <c r="A8" s="463"/>
      <c r="B8" s="463"/>
      <c r="C8" s="463"/>
      <c r="D8" s="463"/>
      <c r="E8" s="463"/>
      <c r="F8" s="626"/>
      <c r="G8" s="463"/>
      <c r="H8" s="463"/>
      <c r="I8" s="463"/>
      <c r="J8" s="463"/>
      <c r="K8" s="463"/>
      <c r="L8" s="463"/>
      <c r="M8" s="463"/>
      <c r="N8" s="463"/>
      <c r="O8" s="463"/>
    </row>
    <row r="9" spans="1:34" ht="26.25" customHeight="1" thickBot="1" x14ac:dyDescent="0.25">
      <c r="A9" s="1147" t="s">
        <v>1730</v>
      </c>
      <c r="B9" s="1147"/>
      <c r="C9" s="1147"/>
      <c r="D9" s="1147"/>
      <c r="E9" s="1147"/>
      <c r="F9" s="1147"/>
      <c r="G9" s="1147"/>
      <c r="H9" s="1130" t="s">
        <v>4699</v>
      </c>
      <c r="I9" s="1130" t="s">
        <v>1727</v>
      </c>
      <c r="J9" s="1130" t="s">
        <v>4621</v>
      </c>
      <c r="K9" s="1130" t="s">
        <v>4181</v>
      </c>
      <c r="L9" s="1134" t="s">
        <v>4612</v>
      </c>
      <c r="M9" s="1135"/>
      <c r="N9" s="1135"/>
      <c r="O9" s="1135"/>
      <c r="P9" s="1135"/>
      <c r="Q9" s="1136"/>
      <c r="R9" s="464"/>
      <c r="S9" s="793"/>
      <c r="T9" s="794"/>
      <c r="U9" s="464"/>
      <c r="V9" s="464"/>
      <c r="W9" s="1130" t="s">
        <v>4697</v>
      </c>
      <c r="X9" s="465"/>
      <c r="AE9" s="376"/>
      <c r="AF9" s="376"/>
    </row>
    <row r="10" spans="1:34" ht="72.75" customHeight="1" thickBot="1" x14ac:dyDescent="0.25">
      <c r="A10" s="1144" t="s">
        <v>4619</v>
      </c>
      <c r="B10" s="1145"/>
      <c r="C10" s="1145"/>
      <c r="D10" s="1145"/>
      <c r="E10" s="1146"/>
      <c r="F10" s="654" t="s">
        <v>4668</v>
      </c>
      <c r="G10" s="1130" t="s">
        <v>1726</v>
      </c>
      <c r="H10" s="1100"/>
      <c r="I10" s="1100"/>
      <c r="J10" s="1100"/>
      <c r="K10" s="1100"/>
      <c r="L10" s="1134" t="s">
        <v>4623</v>
      </c>
      <c r="M10" s="1136"/>
      <c r="N10" s="1122" t="s">
        <v>4625</v>
      </c>
      <c r="O10" s="1123"/>
      <c r="P10" s="1123"/>
      <c r="Q10" s="1137" t="s">
        <v>4618</v>
      </c>
      <c r="R10" s="1128" t="s">
        <v>4706</v>
      </c>
      <c r="S10" s="1126" t="s">
        <v>4707</v>
      </c>
      <c r="T10" s="1102" t="s">
        <v>4694</v>
      </c>
      <c r="U10" s="1103" t="s">
        <v>4695</v>
      </c>
      <c r="V10" s="1100" t="s">
        <v>4696</v>
      </c>
      <c r="W10" s="1100"/>
      <c r="X10" s="1100" t="s">
        <v>4698</v>
      </c>
      <c r="AE10" s="376"/>
      <c r="AF10" s="376"/>
    </row>
    <row r="11" spans="1:34" ht="58.5" customHeight="1" thickBot="1" x14ac:dyDescent="0.25">
      <c r="A11" s="1141" t="s">
        <v>4620</v>
      </c>
      <c r="B11" s="1123"/>
      <c r="C11" s="1123"/>
      <c r="D11" s="1123"/>
      <c r="E11" s="1123"/>
      <c r="F11" s="1142"/>
      <c r="G11" s="1131"/>
      <c r="H11" s="1131"/>
      <c r="I11" s="1132"/>
      <c r="J11" s="1133"/>
      <c r="K11" s="1133"/>
      <c r="L11" s="466" t="s">
        <v>2084</v>
      </c>
      <c r="M11" s="466" t="s">
        <v>4624</v>
      </c>
      <c r="N11" s="466" t="s">
        <v>4508</v>
      </c>
      <c r="O11" s="466" t="s">
        <v>4509</v>
      </c>
      <c r="P11" s="661" t="s">
        <v>4700</v>
      </c>
      <c r="Q11" s="1129"/>
      <c r="R11" s="1129"/>
      <c r="S11" s="1127"/>
      <c r="T11" s="1102"/>
      <c r="U11" s="1104"/>
      <c r="V11" s="1101"/>
      <c r="W11" s="1133"/>
      <c r="X11" s="1101"/>
      <c r="AE11" s="376"/>
      <c r="AF11" s="376"/>
    </row>
    <row r="12" spans="1:34" s="376" customFormat="1" x14ac:dyDescent="0.2">
      <c r="A12" s="1124" t="s">
        <v>1731</v>
      </c>
      <c r="B12" s="1125"/>
      <c r="C12" s="1125"/>
      <c r="D12" s="1125"/>
      <c r="E12" s="1125"/>
      <c r="F12" s="1125"/>
      <c r="G12" s="1125"/>
      <c r="H12" s="467"/>
      <c r="I12" s="468"/>
      <c r="J12" s="469"/>
      <c r="K12" s="470">
        <f>+K14</f>
        <v>0</v>
      </c>
      <c r="L12" s="470"/>
      <c r="M12" s="930">
        <f>+M14</f>
        <v>18300000</v>
      </c>
      <c r="N12" s="930"/>
      <c r="O12" s="930"/>
      <c r="P12" s="930">
        <f>+P14</f>
        <v>133424838</v>
      </c>
      <c r="Q12" s="930">
        <f>+Q14</f>
        <v>151724838</v>
      </c>
      <c r="R12" s="471"/>
      <c r="S12" s="472"/>
      <c r="T12" s="795"/>
      <c r="U12" s="819"/>
      <c r="V12" s="473"/>
      <c r="W12" s="474"/>
      <c r="X12" s="458" t="s">
        <v>4702</v>
      </c>
      <c r="Y12" s="376" t="s">
        <v>4675</v>
      </c>
      <c r="Z12" s="376" t="s">
        <v>4669</v>
      </c>
      <c r="AA12" s="376" t="s">
        <v>4671</v>
      </c>
      <c r="AB12" s="376" t="s">
        <v>4675</v>
      </c>
      <c r="AC12" s="376" t="s">
        <v>4671</v>
      </c>
      <c r="AD12" s="376" t="s">
        <v>4688</v>
      </c>
      <c r="AE12" s="475"/>
      <c r="AF12" s="475"/>
      <c r="AG12" s="475"/>
      <c r="AH12" s="475"/>
    </row>
    <row r="13" spans="1:34" x14ac:dyDescent="0.2">
      <c r="A13" s="476"/>
      <c r="B13" s="477"/>
      <c r="C13" s="477"/>
      <c r="D13" s="477"/>
      <c r="E13" s="477"/>
      <c r="F13" s="627"/>
      <c r="G13" s="478"/>
      <c r="H13" s="479"/>
      <c r="I13" s="480"/>
      <c r="J13" s="480"/>
      <c r="K13" s="480"/>
      <c r="L13" s="480"/>
      <c r="M13" s="480"/>
      <c r="N13" s="480"/>
      <c r="O13" s="480"/>
      <c r="P13" s="480"/>
      <c r="Q13" s="480"/>
      <c r="R13" s="479"/>
      <c r="S13" s="480"/>
      <c r="T13" s="545"/>
      <c r="U13" s="820"/>
      <c r="V13" s="481"/>
      <c r="W13" s="482"/>
      <c r="X13" s="481"/>
      <c r="Y13" s="376" t="s">
        <v>4676</v>
      </c>
      <c r="Z13" s="376" t="s">
        <v>4670</v>
      </c>
      <c r="AA13" s="376" t="s">
        <v>4674</v>
      </c>
      <c r="AB13" s="376" t="s">
        <v>4676</v>
      </c>
      <c r="AC13" s="376" t="s">
        <v>4674</v>
      </c>
      <c r="AD13" s="376" t="s">
        <v>4685</v>
      </c>
      <c r="AE13" s="475"/>
      <c r="AF13" s="475"/>
      <c r="AG13" s="475"/>
      <c r="AH13" s="475"/>
    </row>
    <row r="14" spans="1:34" s="376" customFormat="1" x14ac:dyDescent="0.2">
      <c r="A14" s="483">
        <v>2</v>
      </c>
      <c r="B14" s="484"/>
      <c r="C14" s="484"/>
      <c r="D14" s="484"/>
      <c r="E14" s="485"/>
      <c r="F14" s="628"/>
      <c r="G14" s="486" t="s">
        <v>1732</v>
      </c>
      <c r="H14" s="487"/>
      <c r="I14" s="488"/>
      <c r="J14" s="488"/>
      <c r="K14" s="489">
        <f>+K16+K33</f>
        <v>0</v>
      </c>
      <c r="L14" s="489"/>
      <c r="M14" s="489">
        <f>+M16+M33</f>
        <v>18300000</v>
      </c>
      <c r="N14" s="489"/>
      <c r="O14" s="489"/>
      <c r="P14" s="489">
        <f>+P16+P33</f>
        <v>133424838</v>
      </c>
      <c r="Q14" s="931">
        <f>+Q16+Q33</f>
        <v>151724838</v>
      </c>
      <c r="R14" s="490"/>
      <c r="S14" s="491"/>
      <c r="T14" s="795"/>
      <c r="U14" s="821"/>
      <c r="V14" s="492"/>
      <c r="W14" s="482"/>
      <c r="X14" s="493"/>
      <c r="Y14" s="376" t="s">
        <v>4677</v>
      </c>
      <c r="AA14" s="376" t="s">
        <v>4672</v>
      </c>
      <c r="AB14" s="376" t="s">
        <v>4677</v>
      </c>
      <c r="AC14" s="376" t="s">
        <v>4672</v>
      </c>
      <c r="AD14" s="376" t="s">
        <v>4689</v>
      </c>
      <c r="AE14" s="475"/>
      <c r="AF14" s="475"/>
      <c r="AG14" s="475"/>
      <c r="AH14" s="475"/>
    </row>
    <row r="15" spans="1:34" x14ac:dyDescent="0.2">
      <c r="A15" s="494"/>
      <c r="B15" s="478"/>
      <c r="C15" s="478"/>
      <c r="D15" s="478"/>
      <c r="E15" s="495"/>
      <c r="F15" s="629"/>
      <c r="G15" s="496"/>
      <c r="H15" s="479"/>
      <c r="I15" s="480"/>
      <c r="J15" s="480"/>
      <c r="K15" s="480"/>
      <c r="L15" s="480"/>
      <c r="M15" s="480"/>
      <c r="N15" s="480"/>
      <c r="O15" s="480"/>
      <c r="P15" s="480"/>
      <c r="Q15" s="480"/>
      <c r="R15" s="479"/>
      <c r="S15" s="480"/>
      <c r="T15" s="545"/>
      <c r="U15" s="820"/>
      <c r="V15" s="481"/>
      <c r="W15" s="482"/>
      <c r="X15" s="481"/>
      <c r="AA15" s="376" t="s">
        <v>4673</v>
      </c>
      <c r="AC15" s="376" t="s">
        <v>4673</v>
      </c>
      <c r="AD15" s="376" t="s">
        <v>4686</v>
      </c>
      <c r="AE15" s="475"/>
      <c r="AF15" s="475"/>
      <c r="AG15" s="475"/>
      <c r="AH15" s="475"/>
    </row>
    <row r="16" spans="1:34" s="376" customFormat="1" hidden="1" x14ac:dyDescent="0.2">
      <c r="A16" s="483">
        <v>2</v>
      </c>
      <c r="B16" s="484">
        <v>0</v>
      </c>
      <c r="C16" s="484">
        <v>3</v>
      </c>
      <c r="D16" s="484"/>
      <c r="E16" s="485"/>
      <c r="F16" s="628"/>
      <c r="G16" s="486" t="s">
        <v>3857</v>
      </c>
      <c r="H16" s="487"/>
      <c r="I16" s="488"/>
      <c r="J16" s="488"/>
      <c r="K16" s="489">
        <f>+K18+K28</f>
        <v>0</v>
      </c>
      <c r="L16" s="489"/>
      <c r="M16" s="489">
        <f>+M18+M28</f>
        <v>0</v>
      </c>
      <c r="N16" s="489"/>
      <c r="O16" s="489"/>
      <c r="P16" s="489">
        <f>+P18+P28</f>
        <v>0</v>
      </c>
      <c r="Q16" s="489">
        <f>+Q18+Q28</f>
        <v>0</v>
      </c>
      <c r="R16" s="490"/>
      <c r="S16" s="491"/>
      <c r="T16" s="795"/>
      <c r="U16" s="821"/>
      <c r="V16" s="492"/>
      <c r="W16" s="482"/>
      <c r="X16" s="493"/>
      <c r="AD16" s="376" t="s">
        <v>4690</v>
      </c>
      <c r="AE16" s="475"/>
      <c r="AF16" s="475"/>
      <c r="AG16" s="475"/>
      <c r="AH16" s="475"/>
    </row>
    <row r="17" spans="1:34" hidden="1" x14ac:dyDescent="0.2">
      <c r="A17" s="494"/>
      <c r="B17" s="478"/>
      <c r="C17" s="478"/>
      <c r="D17" s="478"/>
      <c r="E17" s="495"/>
      <c r="F17" s="629"/>
      <c r="G17" s="496"/>
      <c r="H17" s="479"/>
      <c r="I17" s="480"/>
      <c r="J17" s="480"/>
      <c r="K17" s="480"/>
      <c r="L17" s="480"/>
      <c r="M17" s="480"/>
      <c r="N17" s="480"/>
      <c r="O17" s="480"/>
      <c r="P17" s="480"/>
      <c r="Q17" s="480"/>
      <c r="R17" s="479"/>
      <c r="S17" s="480"/>
      <c r="T17" s="545"/>
      <c r="U17" s="820"/>
      <c r="V17" s="481"/>
      <c r="W17" s="482"/>
      <c r="X17" s="481"/>
      <c r="AD17" s="376" t="s">
        <v>4687</v>
      </c>
      <c r="AE17" s="475"/>
      <c r="AF17" s="475"/>
      <c r="AG17" s="475"/>
      <c r="AH17" s="475"/>
    </row>
    <row r="18" spans="1:34" s="376" customFormat="1" hidden="1" x14ac:dyDescent="0.2">
      <c r="A18" s="483">
        <v>2</v>
      </c>
      <c r="B18" s="484">
        <v>0</v>
      </c>
      <c r="C18" s="484">
        <v>3</v>
      </c>
      <c r="D18" s="484">
        <v>50</v>
      </c>
      <c r="E18" s="485"/>
      <c r="F18" s="630"/>
      <c r="G18" s="497" t="s">
        <v>3858</v>
      </c>
      <c r="H18" s="487"/>
      <c r="I18" s="488"/>
      <c r="J18" s="488"/>
      <c r="K18" s="489">
        <f>SUM(K19:K26)</f>
        <v>0</v>
      </c>
      <c r="L18" s="489"/>
      <c r="M18" s="489">
        <f>SUM(M19:M26)</f>
        <v>0</v>
      </c>
      <c r="N18" s="489"/>
      <c r="O18" s="489"/>
      <c r="P18" s="489">
        <f>SUM(P19:P26)</f>
        <v>0</v>
      </c>
      <c r="Q18" s="489">
        <f>SUM(Q19:Q26)</f>
        <v>0</v>
      </c>
      <c r="R18" s="490"/>
      <c r="S18" s="491"/>
      <c r="T18" s="795"/>
      <c r="U18" s="821"/>
      <c r="V18" s="492"/>
      <c r="W18" s="482"/>
      <c r="X18" s="493"/>
      <c r="AD18" s="376" t="s">
        <v>4691</v>
      </c>
      <c r="AE18" s="475"/>
      <c r="AF18" s="475"/>
      <c r="AG18" s="475"/>
      <c r="AH18" s="475"/>
    </row>
    <row r="19" spans="1:34" hidden="1" x14ac:dyDescent="0.2">
      <c r="A19" s="498">
        <v>2</v>
      </c>
      <c r="B19" s="499">
        <v>0</v>
      </c>
      <c r="C19" s="499">
        <v>3</v>
      </c>
      <c r="D19" s="499">
        <v>50</v>
      </c>
      <c r="E19" s="500">
        <v>2</v>
      </c>
      <c r="F19" s="631"/>
      <c r="G19" s="501" t="s">
        <v>3859</v>
      </c>
      <c r="H19" s="487"/>
      <c r="I19" s="488"/>
      <c r="J19" s="488"/>
      <c r="K19" s="488"/>
      <c r="L19" s="488"/>
      <c r="M19" s="488"/>
      <c r="N19" s="488"/>
      <c r="O19" s="488"/>
      <c r="P19" s="488"/>
      <c r="Q19" s="488">
        <f t="shared" ref="Q19:Q26" si="0">+M19+P19-K19</f>
        <v>0</v>
      </c>
      <c r="R19" s="502"/>
      <c r="S19" s="503"/>
      <c r="T19" s="545"/>
      <c r="U19" s="820"/>
      <c r="V19" s="481"/>
      <c r="W19" s="482"/>
      <c r="X19" s="504"/>
      <c r="AE19" s="475"/>
      <c r="AF19" s="475"/>
      <c r="AG19" s="475"/>
      <c r="AH19" s="475"/>
    </row>
    <row r="20" spans="1:34" hidden="1" x14ac:dyDescent="0.2">
      <c r="A20" s="498">
        <v>2</v>
      </c>
      <c r="B20" s="499">
        <v>0</v>
      </c>
      <c r="C20" s="499">
        <v>3</v>
      </c>
      <c r="D20" s="499">
        <v>50</v>
      </c>
      <c r="E20" s="500">
        <v>3</v>
      </c>
      <c r="F20" s="631"/>
      <c r="G20" s="501" t="s">
        <v>3860</v>
      </c>
      <c r="H20" s="487"/>
      <c r="I20" s="488"/>
      <c r="J20" s="488"/>
      <c r="K20" s="488"/>
      <c r="L20" s="488"/>
      <c r="M20" s="488"/>
      <c r="N20" s="488"/>
      <c r="O20" s="488"/>
      <c r="P20" s="488"/>
      <c r="Q20" s="488">
        <f t="shared" si="0"/>
        <v>0</v>
      </c>
      <c r="R20" s="502"/>
      <c r="S20" s="503"/>
      <c r="T20" s="545"/>
      <c r="U20" s="820"/>
      <c r="V20" s="481"/>
      <c r="W20" s="482"/>
      <c r="X20" s="504"/>
      <c r="AE20" s="475"/>
      <c r="AF20" s="475"/>
      <c r="AG20" s="475"/>
      <c r="AH20" s="475"/>
    </row>
    <row r="21" spans="1:34" hidden="1" x14ac:dyDescent="0.2">
      <c r="A21" s="498">
        <v>2</v>
      </c>
      <c r="B21" s="499">
        <v>0</v>
      </c>
      <c r="C21" s="499">
        <v>3</v>
      </c>
      <c r="D21" s="499">
        <v>50</v>
      </c>
      <c r="E21" s="500" t="s">
        <v>2048</v>
      </c>
      <c r="F21" s="631"/>
      <c r="G21" s="501" t="s">
        <v>3861</v>
      </c>
      <c r="H21" s="487"/>
      <c r="I21" s="488"/>
      <c r="J21" s="488"/>
      <c r="K21" s="488"/>
      <c r="L21" s="488"/>
      <c r="M21" s="488"/>
      <c r="N21" s="488"/>
      <c r="O21" s="488"/>
      <c r="P21" s="488"/>
      <c r="Q21" s="488">
        <f t="shared" si="0"/>
        <v>0</v>
      </c>
      <c r="R21" s="502"/>
      <c r="S21" s="503"/>
      <c r="T21" s="545"/>
      <c r="U21" s="820"/>
      <c r="V21" s="481"/>
      <c r="W21" s="482"/>
      <c r="X21" s="504"/>
      <c r="AE21" s="376"/>
      <c r="AF21" s="376"/>
      <c r="AG21" s="475"/>
    </row>
    <row r="22" spans="1:34" hidden="1" x14ac:dyDescent="0.2">
      <c r="A22" s="498">
        <v>2</v>
      </c>
      <c r="B22" s="499">
        <v>0</v>
      </c>
      <c r="C22" s="499">
        <v>3</v>
      </c>
      <c r="D22" s="499">
        <v>50</v>
      </c>
      <c r="E22" s="500" t="s">
        <v>3862</v>
      </c>
      <c r="F22" s="631"/>
      <c r="G22" s="501" t="s">
        <v>3863</v>
      </c>
      <c r="H22" s="487"/>
      <c r="I22" s="488"/>
      <c r="J22" s="488"/>
      <c r="K22" s="488"/>
      <c r="L22" s="488"/>
      <c r="M22" s="488"/>
      <c r="N22" s="488"/>
      <c r="O22" s="488"/>
      <c r="P22" s="488"/>
      <c r="Q22" s="488">
        <f t="shared" si="0"/>
        <v>0</v>
      </c>
      <c r="R22" s="502"/>
      <c r="S22" s="503"/>
      <c r="T22" s="545"/>
      <c r="U22" s="820"/>
      <c r="V22" s="481"/>
      <c r="W22" s="482"/>
      <c r="X22" s="504"/>
      <c r="AE22" s="376"/>
      <c r="AF22" s="376"/>
    </row>
    <row r="23" spans="1:34" hidden="1" x14ac:dyDescent="0.2">
      <c r="A23" s="498">
        <v>2</v>
      </c>
      <c r="B23" s="499">
        <v>0</v>
      </c>
      <c r="C23" s="499">
        <v>3</v>
      </c>
      <c r="D23" s="499">
        <v>50</v>
      </c>
      <c r="E23" s="500" t="s">
        <v>2056</v>
      </c>
      <c r="F23" s="631"/>
      <c r="G23" s="501" t="s">
        <v>3864</v>
      </c>
      <c r="H23" s="487"/>
      <c r="I23" s="488"/>
      <c r="J23" s="488"/>
      <c r="K23" s="488"/>
      <c r="L23" s="488"/>
      <c r="M23" s="488"/>
      <c r="N23" s="488"/>
      <c r="O23" s="488"/>
      <c r="P23" s="488"/>
      <c r="Q23" s="488">
        <f t="shared" si="0"/>
        <v>0</v>
      </c>
      <c r="R23" s="502"/>
      <c r="S23" s="503"/>
      <c r="T23" s="545"/>
      <c r="U23" s="820"/>
      <c r="V23" s="481"/>
      <c r="W23" s="482"/>
      <c r="X23" s="504"/>
    </row>
    <row r="24" spans="1:34" hidden="1" x14ac:dyDescent="0.2">
      <c r="A24" s="498">
        <v>2</v>
      </c>
      <c r="B24" s="499">
        <v>0</v>
      </c>
      <c r="C24" s="499">
        <v>3</v>
      </c>
      <c r="D24" s="499">
        <v>50</v>
      </c>
      <c r="E24" s="500" t="s">
        <v>2058</v>
      </c>
      <c r="F24" s="631"/>
      <c r="G24" s="501" t="s">
        <v>3865</v>
      </c>
      <c r="H24" s="487"/>
      <c r="I24" s="488"/>
      <c r="J24" s="488"/>
      <c r="K24" s="488"/>
      <c r="L24" s="488"/>
      <c r="M24" s="488"/>
      <c r="N24" s="488"/>
      <c r="O24" s="488"/>
      <c r="P24" s="488"/>
      <c r="Q24" s="488">
        <f t="shared" si="0"/>
        <v>0</v>
      </c>
      <c r="R24" s="502"/>
      <c r="S24" s="503"/>
      <c r="T24" s="545"/>
      <c r="U24" s="820"/>
      <c r="V24" s="481"/>
      <c r="W24" s="482"/>
      <c r="X24" s="504"/>
    </row>
    <row r="25" spans="1:34" hidden="1" x14ac:dyDescent="0.2">
      <c r="A25" s="498">
        <v>2</v>
      </c>
      <c r="B25" s="499">
        <v>0</v>
      </c>
      <c r="C25" s="499">
        <v>3</v>
      </c>
      <c r="D25" s="499">
        <v>50</v>
      </c>
      <c r="E25" s="500" t="s">
        <v>3866</v>
      </c>
      <c r="F25" s="631"/>
      <c r="G25" s="501" t="s">
        <v>3867</v>
      </c>
      <c r="H25" s="487"/>
      <c r="I25" s="488"/>
      <c r="J25" s="488"/>
      <c r="K25" s="488"/>
      <c r="L25" s="488"/>
      <c r="M25" s="488"/>
      <c r="N25" s="488"/>
      <c r="O25" s="488"/>
      <c r="P25" s="488"/>
      <c r="Q25" s="488">
        <f t="shared" si="0"/>
        <v>0</v>
      </c>
      <c r="R25" s="502"/>
      <c r="S25" s="503"/>
      <c r="T25" s="545"/>
      <c r="U25" s="820"/>
      <c r="V25" s="481"/>
      <c r="W25" s="482"/>
      <c r="X25" s="481"/>
    </row>
    <row r="26" spans="1:34" hidden="1" x14ac:dyDescent="0.2">
      <c r="A26" s="498">
        <v>2</v>
      </c>
      <c r="B26" s="499">
        <v>0</v>
      </c>
      <c r="C26" s="499">
        <v>3</v>
      </c>
      <c r="D26" s="499">
        <v>50</v>
      </c>
      <c r="E26" s="500" t="s">
        <v>3868</v>
      </c>
      <c r="F26" s="631"/>
      <c r="G26" s="501" t="s">
        <v>3869</v>
      </c>
      <c r="H26" s="487"/>
      <c r="I26" s="488"/>
      <c r="J26" s="488"/>
      <c r="K26" s="488"/>
      <c r="L26" s="488"/>
      <c r="M26" s="488"/>
      <c r="N26" s="488"/>
      <c r="O26" s="488"/>
      <c r="P26" s="488"/>
      <c r="Q26" s="488">
        <f t="shared" si="0"/>
        <v>0</v>
      </c>
      <c r="R26" s="502"/>
      <c r="S26" s="503"/>
      <c r="T26" s="545"/>
      <c r="U26" s="820"/>
      <c r="V26" s="481"/>
      <c r="W26" s="482"/>
      <c r="X26" s="493"/>
    </row>
    <row r="27" spans="1:34" hidden="1" x14ac:dyDescent="0.2">
      <c r="A27" s="498"/>
      <c r="B27" s="499"/>
      <c r="C27" s="499"/>
      <c r="D27" s="499"/>
      <c r="E27" s="500"/>
      <c r="F27" s="631"/>
      <c r="G27" s="505"/>
      <c r="H27" s="487"/>
      <c r="I27" s="488"/>
      <c r="J27" s="488"/>
      <c r="K27" s="488"/>
      <c r="L27" s="488"/>
      <c r="M27" s="488"/>
      <c r="N27" s="488"/>
      <c r="O27" s="488"/>
      <c r="P27" s="488"/>
      <c r="Q27" s="488"/>
      <c r="R27" s="502"/>
      <c r="S27" s="503"/>
      <c r="T27" s="545"/>
      <c r="U27" s="820"/>
      <c r="V27" s="481"/>
      <c r="W27" s="482"/>
      <c r="X27" s="481"/>
    </row>
    <row r="28" spans="1:34" s="376" customFormat="1" hidden="1" x14ac:dyDescent="0.2">
      <c r="A28" s="483">
        <v>2</v>
      </c>
      <c r="B28" s="484">
        <v>0</v>
      </c>
      <c r="C28" s="484">
        <v>3</v>
      </c>
      <c r="D28" s="484">
        <v>51</v>
      </c>
      <c r="E28" s="485"/>
      <c r="F28" s="630"/>
      <c r="G28" s="497" t="s">
        <v>3870</v>
      </c>
      <c r="H28" s="487"/>
      <c r="I28" s="488"/>
      <c r="J28" s="488"/>
      <c r="K28" s="489">
        <f>SUM(K29:K30)</f>
        <v>0</v>
      </c>
      <c r="L28" s="489"/>
      <c r="M28" s="489">
        <f>SUM(M29:M30)</f>
        <v>0</v>
      </c>
      <c r="N28" s="489"/>
      <c r="O28" s="489"/>
      <c r="P28" s="489">
        <f>SUM(P29:P30)</f>
        <v>0</v>
      </c>
      <c r="Q28" s="489">
        <f>SUM(Q29:Q30)</f>
        <v>0</v>
      </c>
      <c r="R28" s="490"/>
      <c r="S28" s="491"/>
      <c r="T28" s="795"/>
      <c r="U28" s="821"/>
      <c r="V28" s="492"/>
      <c r="W28" s="482"/>
      <c r="X28" s="493"/>
    </row>
    <row r="29" spans="1:34" hidden="1" x14ac:dyDescent="0.2">
      <c r="A29" s="498">
        <v>2</v>
      </c>
      <c r="B29" s="499">
        <v>0</v>
      </c>
      <c r="C29" s="499">
        <v>3</v>
      </c>
      <c r="D29" s="499">
        <v>51</v>
      </c>
      <c r="E29" s="500" t="s">
        <v>1738</v>
      </c>
      <c r="F29" s="631"/>
      <c r="G29" s="501" t="s">
        <v>3871</v>
      </c>
      <c r="H29" s="487"/>
      <c r="I29" s="488"/>
      <c r="J29" s="488"/>
      <c r="K29" s="488"/>
      <c r="L29" s="488"/>
      <c r="M29" s="488"/>
      <c r="N29" s="488"/>
      <c r="O29" s="488"/>
      <c r="P29" s="488"/>
      <c r="Q29" s="488">
        <f>+M29+P29-K29</f>
        <v>0</v>
      </c>
      <c r="R29" s="502"/>
      <c r="S29" s="503"/>
      <c r="T29" s="545"/>
      <c r="U29" s="820"/>
      <c r="V29" s="481"/>
      <c r="W29" s="482"/>
      <c r="X29" s="481"/>
    </row>
    <row r="30" spans="1:34" hidden="1" x14ac:dyDescent="0.2">
      <c r="A30" s="498">
        <v>2</v>
      </c>
      <c r="B30" s="499">
        <v>0</v>
      </c>
      <c r="C30" s="499">
        <v>3</v>
      </c>
      <c r="D30" s="499">
        <v>51</v>
      </c>
      <c r="E30" s="499">
        <v>2</v>
      </c>
      <c r="F30" s="632"/>
      <c r="G30" s="501" t="s">
        <v>3872</v>
      </c>
      <c r="H30" s="487"/>
      <c r="I30" s="488"/>
      <c r="J30" s="488"/>
      <c r="K30" s="488"/>
      <c r="L30" s="488"/>
      <c r="M30" s="488"/>
      <c r="N30" s="488"/>
      <c r="O30" s="488"/>
      <c r="P30" s="488"/>
      <c r="Q30" s="488">
        <f>+M30+P30-K30</f>
        <v>0</v>
      </c>
      <c r="R30" s="502"/>
      <c r="S30" s="503"/>
      <c r="T30" s="545"/>
      <c r="U30" s="820"/>
      <c r="V30" s="481"/>
      <c r="W30" s="482"/>
      <c r="X30" s="493"/>
    </row>
    <row r="31" spans="1:34" hidden="1" x14ac:dyDescent="0.2">
      <c r="A31" s="498"/>
      <c r="B31" s="499"/>
      <c r="C31" s="499"/>
      <c r="D31" s="499"/>
      <c r="E31" s="458"/>
      <c r="F31" s="633"/>
      <c r="G31" s="458"/>
      <c r="H31" s="487"/>
      <c r="I31" s="488"/>
      <c r="J31" s="488"/>
      <c r="K31" s="488"/>
      <c r="L31" s="488"/>
      <c r="M31" s="488"/>
      <c r="N31" s="488"/>
      <c r="O31" s="488"/>
      <c r="P31" s="488"/>
      <c r="Q31" s="488"/>
      <c r="R31" s="502"/>
      <c r="S31" s="503"/>
      <c r="T31" s="545"/>
      <c r="U31" s="820"/>
      <c r="V31" s="481"/>
      <c r="W31" s="482"/>
      <c r="X31" s="504"/>
    </row>
    <row r="32" spans="1:34" hidden="1" x14ac:dyDescent="0.2">
      <c r="A32" s="506"/>
      <c r="B32" s="507"/>
      <c r="C32" s="507"/>
      <c r="D32" s="507"/>
      <c r="E32" s="507"/>
      <c r="F32" s="634"/>
      <c r="G32" s="508"/>
      <c r="H32" s="479"/>
      <c r="I32" s="480"/>
      <c r="J32" s="480"/>
      <c r="K32" s="480"/>
      <c r="L32" s="480"/>
      <c r="M32" s="480"/>
      <c r="N32" s="480"/>
      <c r="O32" s="480"/>
      <c r="P32" s="480"/>
      <c r="Q32" s="480"/>
      <c r="R32" s="479"/>
      <c r="S32" s="480"/>
      <c r="T32" s="545"/>
      <c r="U32" s="820"/>
      <c r="V32" s="481"/>
      <c r="W32" s="482"/>
      <c r="X32" s="504"/>
    </row>
    <row r="33" spans="1:24" s="376" customFormat="1" x14ac:dyDescent="0.2">
      <c r="A33" s="483">
        <v>2</v>
      </c>
      <c r="B33" s="484">
        <v>0</v>
      </c>
      <c r="C33" s="484">
        <v>4</v>
      </c>
      <c r="D33" s="484"/>
      <c r="E33" s="485"/>
      <c r="F33" s="628"/>
      <c r="G33" s="486" t="s">
        <v>3873</v>
      </c>
      <c r="H33" s="487"/>
      <c r="I33" s="488"/>
      <c r="J33" s="488"/>
      <c r="K33" s="489">
        <f>+K35+K342+K414+K1283+K1344+K1371+K1422+K1451+K1465+K1479+K1495+K1499+K1571+K1580</f>
        <v>0</v>
      </c>
      <c r="L33" s="489"/>
      <c r="M33" s="489">
        <f>+M35+M342+M414+M1283+M1344+M1371+M1422+M1451+M1465+M1479+M1495+M1499+M1571+M1580</f>
        <v>18300000</v>
      </c>
      <c r="N33" s="489"/>
      <c r="O33" s="489"/>
      <c r="P33" s="489">
        <f>+P35+P342+P414+P1283+P1344+P1371+P1422+P1451+P1465+P1479+P1495+P1499+P1571+P1580</f>
        <v>133424838</v>
      </c>
      <c r="Q33" s="931">
        <f>+Q35+Q342+Q414+Q1283+Q1344+Q1371+Q1422+Q1451+Q1465+Q1479+Q1495+Q1499+Q1571+Q1580</f>
        <v>151724838</v>
      </c>
      <c r="R33" s="490"/>
      <c r="S33" s="491"/>
      <c r="T33" s="795"/>
      <c r="U33" s="821"/>
      <c r="V33" s="492"/>
      <c r="W33" s="482"/>
      <c r="X33" s="504"/>
    </row>
    <row r="34" spans="1:24" x14ac:dyDescent="0.2">
      <c r="A34" s="494"/>
      <c r="B34" s="478"/>
      <c r="C34" s="478"/>
      <c r="D34" s="478"/>
      <c r="E34" s="495"/>
      <c r="F34" s="629"/>
      <c r="G34" s="496"/>
      <c r="H34" s="479"/>
      <c r="I34" s="480"/>
      <c r="J34" s="480"/>
      <c r="K34" s="480"/>
      <c r="L34" s="480"/>
      <c r="M34" s="480"/>
      <c r="N34" s="480"/>
      <c r="O34" s="480"/>
      <c r="P34" s="480"/>
      <c r="Q34" s="480"/>
      <c r="R34" s="479"/>
      <c r="S34" s="480"/>
      <c r="T34" s="545"/>
      <c r="U34" s="820"/>
      <c r="V34" s="481"/>
      <c r="W34" s="482"/>
      <c r="X34" s="504"/>
    </row>
    <row r="35" spans="1:24" s="376" customFormat="1" hidden="1" x14ac:dyDescent="0.2">
      <c r="A35" s="483">
        <v>2</v>
      </c>
      <c r="B35" s="484">
        <v>0</v>
      </c>
      <c r="C35" s="484">
        <v>4</v>
      </c>
      <c r="D35" s="484">
        <v>1</v>
      </c>
      <c r="E35" s="485"/>
      <c r="F35" s="628"/>
      <c r="G35" s="486" t="s">
        <v>2633</v>
      </c>
      <c r="H35" s="487"/>
      <c r="I35" s="488"/>
      <c r="J35" s="488"/>
      <c r="K35" s="489">
        <f>+K37+K42+K45+K229+K260+K284+K288+K298+K301+K304</f>
        <v>0</v>
      </c>
      <c r="L35" s="489"/>
      <c r="M35" s="489">
        <f>+M37+M42+M45+M229+M260+M284+M288+M298+M301+M304</f>
        <v>0</v>
      </c>
      <c r="N35" s="489"/>
      <c r="O35" s="489"/>
      <c r="P35" s="489">
        <f>+P37+P42+P45+P229+P260+P284+P288+P298+P301+P304</f>
        <v>0</v>
      </c>
      <c r="Q35" s="489">
        <f>+Q37+Q42+Q45+Q229+Q260+Q284+Q288+Q298+Q301+Q304</f>
        <v>0</v>
      </c>
      <c r="R35" s="490"/>
      <c r="S35" s="491"/>
      <c r="T35" s="795"/>
      <c r="U35" s="821"/>
      <c r="V35" s="492"/>
      <c r="W35" s="482"/>
      <c r="X35" s="504"/>
    </row>
    <row r="36" spans="1:24" s="376" customFormat="1" hidden="1" x14ac:dyDescent="0.2">
      <c r="A36" s="483"/>
      <c r="B36" s="484"/>
      <c r="C36" s="484"/>
      <c r="D36" s="484"/>
      <c r="E36" s="485"/>
      <c r="F36" s="628"/>
      <c r="G36" s="486"/>
      <c r="H36" s="487"/>
      <c r="I36" s="488"/>
      <c r="J36" s="488"/>
      <c r="K36" s="489"/>
      <c r="L36" s="489"/>
      <c r="M36" s="489"/>
      <c r="N36" s="489"/>
      <c r="O36" s="489"/>
      <c r="P36" s="489"/>
      <c r="Q36" s="489"/>
      <c r="R36" s="490"/>
      <c r="S36" s="491"/>
      <c r="T36" s="795"/>
      <c r="U36" s="821"/>
      <c r="V36" s="492"/>
      <c r="W36" s="482"/>
      <c r="X36" s="504"/>
    </row>
    <row r="37" spans="1:24" s="376" customFormat="1" hidden="1" x14ac:dyDescent="0.2">
      <c r="A37" s="498">
        <v>2</v>
      </c>
      <c r="B37" s="499">
        <v>0</v>
      </c>
      <c r="C37" s="499">
        <v>4</v>
      </c>
      <c r="D37" s="499">
        <v>1</v>
      </c>
      <c r="E37" s="485" t="s">
        <v>1738</v>
      </c>
      <c r="F37" s="628"/>
      <c r="G37" s="486" t="s">
        <v>2634</v>
      </c>
      <c r="H37" s="484">
        <v>52161547</v>
      </c>
      <c r="I37" s="484" t="s">
        <v>4703</v>
      </c>
      <c r="J37" s="488"/>
      <c r="K37" s="488">
        <f>SUM(K38:K41)</f>
        <v>0</v>
      </c>
      <c r="L37" s="488"/>
      <c r="M37" s="488">
        <f>SUM(M38:M41)</f>
        <v>0</v>
      </c>
      <c r="N37" s="488"/>
      <c r="O37" s="488"/>
      <c r="P37" s="488">
        <f>SUM(P38:P41)</f>
        <v>0</v>
      </c>
      <c r="Q37" s="488">
        <f>SUM(Q38:Q41)</f>
        <v>0</v>
      </c>
      <c r="R37" s="502"/>
      <c r="S37" s="503"/>
      <c r="T37" s="545"/>
      <c r="U37" s="820"/>
      <c r="V37" s="481"/>
      <c r="W37" s="482"/>
      <c r="X37" s="504"/>
    </row>
    <row r="38" spans="1:24" hidden="1" x14ac:dyDescent="0.2">
      <c r="A38" s="483"/>
      <c r="B38" s="484"/>
      <c r="C38" s="484"/>
      <c r="D38" s="484"/>
      <c r="E38" s="500"/>
      <c r="F38" s="635"/>
      <c r="G38" s="509"/>
      <c r="H38" s="484">
        <v>52161547</v>
      </c>
      <c r="I38" s="510" t="s">
        <v>1606</v>
      </c>
      <c r="J38" s="488"/>
      <c r="K38" s="488"/>
      <c r="L38" s="488"/>
      <c r="M38" s="488"/>
      <c r="N38" s="488"/>
      <c r="O38" s="488"/>
      <c r="P38" s="488"/>
      <c r="Q38" s="488">
        <f>+M38+P38-K38</f>
        <v>0</v>
      </c>
      <c r="R38" s="502"/>
      <c r="S38" s="503"/>
      <c r="T38" s="545"/>
      <c r="U38" s="820"/>
      <c r="V38" s="481"/>
      <c r="W38" s="482"/>
      <c r="X38" s="481"/>
    </row>
    <row r="39" spans="1:24" hidden="1" x14ac:dyDescent="0.2">
      <c r="A39" s="483"/>
      <c r="B39" s="484"/>
      <c r="C39" s="484"/>
      <c r="D39" s="484"/>
      <c r="E39" s="500"/>
      <c r="F39" s="635"/>
      <c r="G39" s="509"/>
      <c r="H39" s="484">
        <v>60130000</v>
      </c>
      <c r="I39" s="510" t="s">
        <v>1607</v>
      </c>
      <c r="J39" s="488"/>
      <c r="K39" s="488"/>
      <c r="L39" s="488"/>
      <c r="M39" s="488"/>
      <c r="N39" s="488"/>
      <c r="O39" s="488"/>
      <c r="P39" s="488"/>
      <c r="Q39" s="488">
        <f>+M39+P39-K39</f>
        <v>0</v>
      </c>
      <c r="R39" s="502"/>
      <c r="S39" s="503"/>
      <c r="T39" s="545"/>
      <c r="U39" s="820"/>
      <c r="V39" s="481"/>
      <c r="W39" s="482"/>
      <c r="X39" s="493"/>
    </row>
    <row r="40" spans="1:24" hidden="1" x14ac:dyDescent="0.2">
      <c r="A40" s="483"/>
      <c r="B40" s="484"/>
      <c r="C40" s="484"/>
      <c r="D40" s="484"/>
      <c r="E40" s="500"/>
      <c r="F40" s="635"/>
      <c r="G40" s="509"/>
      <c r="H40" s="484"/>
      <c r="I40" s="510"/>
      <c r="J40" s="488"/>
      <c r="K40" s="488"/>
      <c r="L40" s="488"/>
      <c r="M40" s="488"/>
      <c r="N40" s="488"/>
      <c r="O40" s="488"/>
      <c r="P40" s="488"/>
      <c r="Q40" s="488">
        <f>+M40+P40-K40</f>
        <v>0</v>
      </c>
      <c r="R40" s="502"/>
      <c r="S40" s="503"/>
      <c r="T40" s="545"/>
      <c r="U40" s="820"/>
      <c r="V40" s="481"/>
      <c r="W40" s="482"/>
      <c r="X40" s="481"/>
    </row>
    <row r="41" spans="1:24" hidden="1" x14ac:dyDescent="0.2">
      <c r="A41" s="483"/>
      <c r="B41" s="484"/>
      <c r="C41" s="484"/>
      <c r="D41" s="484"/>
      <c r="E41" s="500"/>
      <c r="F41" s="635"/>
      <c r="G41" s="509"/>
      <c r="H41" s="484"/>
      <c r="I41" s="510"/>
      <c r="J41" s="488"/>
      <c r="K41" s="488"/>
      <c r="L41" s="488"/>
      <c r="M41" s="488"/>
      <c r="N41" s="488"/>
      <c r="O41" s="488"/>
      <c r="P41" s="488"/>
      <c r="Q41" s="488"/>
      <c r="R41" s="502"/>
      <c r="S41" s="503"/>
      <c r="T41" s="545"/>
      <c r="U41" s="820"/>
      <c r="V41" s="481"/>
      <c r="W41" s="482"/>
      <c r="X41" s="493"/>
    </row>
    <row r="42" spans="1:24" s="376" customFormat="1" hidden="1" x14ac:dyDescent="0.2">
      <c r="A42" s="498">
        <v>2</v>
      </c>
      <c r="B42" s="499">
        <v>0</v>
      </c>
      <c r="C42" s="499">
        <v>4</v>
      </c>
      <c r="D42" s="499">
        <v>1</v>
      </c>
      <c r="E42" s="485" t="s">
        <v>1740</v>
      </c>
      <c r="F42" s="628"/>
      <c r="G42" s="486" t="s">
        <v>2635</v>
      </c>
      <c r="H42" s="484"/>
      <c r="I42" s="488"/>
      <c r="J42" s="488"/>
      <c r="K42" s="488">
        <f>SUM(K43:K44)</f>
        <v>0</v>
      </c>
      <c r="L42" s="488"/>
      <c r="M42" s="488">
        <f>SUM(M43:M44)</f>
        <v>0</v>
      </c>
      <c r="N42" s="488"/>
      <c r="O42" s="488"/>
      <c r="P42" s="488">
        <f>SUM(P43:P44)</f>
        <v>0</v>
      </c>
      <c r="Q42" s="488">
        <f>SUM(Q43:Q44)</f>
        <v>0</v>
      </c>
      <c r="R42" s="502"/>
      <c r="S42" s="503"/>
      <c r="T42" s="545"/>
      <c r="U42" s="820"/>
      <c r="V42" s="481"/>
      <c r="W42" s="482"/>
      <c r="X42" s="504"/>
    </row>
    <row r="43" spans="1:24" s="376" customFormat="1" hidden="1" x14ac:dyDescent="0.2">
      <c r="A43" s="483"/>
      <c r="B43" s="484"/>
      <c r="C43" s="484"/>
      <c r="D43" s="484"/>
      <c r="E43" s="485"/>
      <c r="F43" s="628"/>
      <c r="G43" s="486"/>
      <c r="H43" s="484"/>
      <c r="I43" s="488"/>
      <c r="J43" s="488"/>
      <c r="K43" s="488"/>
      <c r="L43" s="488"/>
      <c r="M43" s="488"/>
      <c r="N43" s="488"/>
      <c r="O43" s="488"/>
      <c r="P43" s="488"/>
      <c r="Q43" s="488">
        <f>+M43+P43-K43</f>
        <v>0</v>
      </c>
      <c r="R43" s="502"/>
      <c r="S43" s="503"/>
      <c r="T43" s="545"/>
      <c r="U43" s="820"/>
      <c r="V43" s="481"/>
      <c r="W43" s="482"/>
      <c r="X43" s="504"/>
    </row>
    <row r="44" spans="1:24" hidden="1" x14ac:dyDescent="0.2">
      <c r="A44" s="483"/>
      <c r="B44" s="484"/>
      <c r="C44" s="484"/>
      <c r="D44" s="484"/>
      <c r="E44" s="500"/>
      <c r="F44" s="635"/>
      <c r="G44" s="509"/>
      <c r="H44" s="484"/>
      <c r="I44" s="510"/>
      <c r="J44" s="488"/>
      <c r="K44" s="488"/>
      <c r="L44" s="488"/>
      <c r="M44" s="488"/>
      <c r="N44" s="488"/>
      <c r="O44" s="488"/>
      <c r="P44" s="488"/>
      <c r="Q44" s="488">
        <f>+M44+P44-K44</f>
        <v>0</v>
      </c>
      <c r="R44" s="502"/>
      <c r="S44" s="503"/>
      <c r="T44" s="545"/>
      <c r="U44" s="820"/>
      <c r="V44" s="481"/>
      <c r="W44" s="482"/>
      <c r="X44" s="504"/>
    </row>
    <row r="45" spans="1:24" s="376" customFormat="1" hidden="1" x14ac:dyDescent="0.2">
      <c r="A45" s="498">
        <v>2</v>
      </c>
      <c r="B45" s="499">
        <v>0</v>
      </c>
      <c r="C45" s="499">
        <v>4</v>
      </c>
      <c r="D45" s="499">
        <v>1</v>
      </c>
      <c r="E45" s="485" t="s">
        <v>1853</v>
      </c>
      <c r="F45" s="628"/>
      <c r="G45" s="486" t="s">
        <v>2636</v>
      </c>
      <c r="H45" s="484"/>
      <c r="I45" s="488"/>
      <c r="J45" s="488"/>
      <c r="K45" s="488">
        <f>SUM(K46:K226)</f>
        <v>0</v>
      </c>
      <c r="L45" s="488"/>
      <c r="M45" s="488">
        <f>SUM(M46:M226)</f>
        <v>0</v>
      </c>
      <c r="N45" s="488"/>
      <c r="O45" s="488"/>
      <c r="P45" s="488">
        <f>SUM(P46:P226)</f>
        <v>0</v>
      </c>
      <c r="Q45" s="488">
        <f>SUM(Q46:Q226)</f>
        <v>0</v>
      </c>
      <c r="R45" s="502"/>
      <c r="S45" s="503"/>
      <c r="T45" s="545"/>
      <c r="U45" s="820"/>
      <c r="V45" s="481"/>
      <c r="W45" s="482"/>
      <c r="X45" s="504"/>
    </row>
    <row r="46" spans="1:24" hidden="1" x14ac:dyDescent="0.2">
      <c r="A46" s="498"/>
      <c r="B46" s="499"/>
      <c r="C46" s="499"/>
      <c r="D46" s="499"/>
      <c r="E46" s="500"/>
      <c r="F46" s="635"/>
      <c r="G46" s="509"/>
      <c r="H46" s="484">
        <v>27110000</v>
      </c>
      <c r="I46" s="510" t="s">
        <v>1500</v>
      </c>
      <c r="J46" s="488"/>
      <c r="K46" s="488"/>
      <c r="L46" s="488"/>
      <c r="M46" s="488"/>
      <c r="N46" s="488"/>
      <c r="O46" s="488"/>
      <c r="P46" s="488"/>
      <c r="Q46" s="488">
        <f t="shared" ref="Q46:Q77" si="1">+M46+P46-K46</f>
        <v>0</v>
      </c>
      <c r="R46" s="502"/>
      <c r="S46" s="503"/>
      <c r="T46" s="545"/>
      <c r="U46" s="820"/>
      <c r="V46" s="481"/>
      <c r="W46" s="482"/>
      <c r="X46" s="504"/>
    </row>
    <row r="47" spans="1:24" hidden="1" x14ac:dyDescent="0.2">
      <c r="A47" s="498"/>
      <c r="B47" s="499"/>
      <c r="C47" s="499"/>
      <c r="D47" s="499"/>
      <c r="E47" s="500"/>
      <c r="F47" s="635"/>
      <c r="G47" s="509"/>
      <c r="H47" s="484">
        <v>27112908</v>
      </c>
      <c r="I47" s="510" t="s">
        <v>1501</v>
      </c>
      <c r="J47" s="488"/>
      <c r="K47" s="488"/>
      <c r="L47" s="488"/>
      <c r="M47" s="488"/>
      <c r="N47" s="488"/>
      <c r="O47" s="488"/>
      <c r="P47" s="488"/>
      <c r="Q47" s="488">
        <f t="shared" si="1"/>
        <v>0</v>
      </c>
      <c r="R47" s="502"/>
      <c r="S47" s="503"/>
      <c r="T47" s="545"/>
      <c r="U47" s="820"/>
      <c r="V47" s="481"/>
      <c r="W47" s="482"/>
      <c r="X47" s="504"/>
    </row>
    <row r="48" spans="1:24" hidden="1" x14ac:dyDescent="0.2">
      <c r="A48" s="498"/>
      <c r="B48" s="499"/>
      <c r="C48" s="499"/>
      <c r="D48" s="499"/>
      <c r="E48" s="500"/>
      <c r="F48" s="635"/>
      <c r="G48" s="509"/>
      <c r="H48" s="484">
        <v>27112908</v>
      </c>
      <c r="I48" s="510" t="s">
        <v>1502</v>
      </c>
      <c r="J48" s="488"/>
      <c r="K48" s="488"/>
      <c r="L48" s="488"/>
      <c r="M48" s="488"/>
      <c r="N48" s="488"/>
      <c r="O48" s="488"/>
      <c r="P48" s="488"/>
      <c r="Q48" s="488">
        <f t="shared" si="1"/>
        <v>0</v>
      </c>
      <c r="R48" s="502"/>
      <c r="S48" s="503"/>
      <c r="T48" s="545"/>
      <c r="U48" s="820"/>
      <c r="V48" s="481"/>
      <c r="W48" s="482"/>
      <c r="X48" s="504"/>
    </row>
    <row r="49" spans="1:24" hidden="1" x14ac:dyDescent="0.2">
      <c r="A49" s="498"/>
      <c r="B49" s="499"/>
      <c r="C49" s="499"/>
      <c r="D49" s="499"/>
      <c r="E49" s="500"/>
      <c r="F49" s="635"/>
      <c r="G49" s="509"/>
      <c r="H49" s="484">
        <v>27112908</v>
      </c>
      <c r="I49" s="510" t="s">
        <v>1503</v>
      </c>
      <c r="J49" s="488"/>
      <c r="K49" s="488"/>
      <c r="L49" s="488"/>
      <c r="M49" s="488"/>
      <c r="N49" s="488"/>
      <c r="O49" s="488"/>
      <c r="P49" s="488"/>
      <c r="Q49" s="488">
        <f t="shared" si="1"/>
        <v>0</v>
      </c>
      <c r="R49" s="502"/>
      <c r="S49" s="503"/>
      <c r="T49" s="545"/>
      <c r="U49" s="820"/>
      <c r="V49" s="481"/>
      <c r="W49" s="482"/>
      <c r="X49" s="481"/>
    </row>
    <row r="50" spans="1:24" hidden="1" x14ac:dyDescent="0.2">
      <c r="A50" s="498"/>
      <c r="B50" s="499"/>
      <c r="C50" s="499"/>
      <c r="D50" s="499"/>
      <c r="E50" s="500"/>
      <c r="F50" s="635"/>
      <c r="G50" s="509"/>
      <c r="H50" s="484">
        <v>27110000</v>
      </c>
      <c r="I50" s="510" t="s">
        <v>1504</v>
      </c>
      <c r="J50" s="488"/>
      <c r="K50" s="488"/>
      <c r="L50" s="488"/>
      <c r="M50" s="488"/>
      <c r="N50" s="488"/>
      <c r="O50" s="488"/>
      <c r="P50" s="488"/>
      <c r="Q50" s="488">
        <f t="shared" si="1"/>
        <v>0</v>
      </c>
      <c r="R50" s="502"/>
      <c r="S50" s="503"/>
      <c r="T50" s="545"/>
      <c r="U50" s="820"/>
      <c r="V50" s="481"/>
      <c r="W50" s="482"/>
      <c r="X50" s="493"/>
    </row>
    <row r="51" spans="1:24" ht="114.75" hidden="1" x14ac:dyDescent="0.2">
      <c r="A51" s="498"/>
      <c r="B51" s="499"/>
      <c r="C51" s="499"/>
      <c r="D51" s="499"/>
      <c r="E51" s="500"/>
      <c r="F51" s="635"/>
      <c r="G51" s="509"/>
      <c r="H51" s="484">
        <v>27110000</v>
      </c>
      <c r="I51" s="511" t="s">
        <v>1357</v>
      </c>
      <c r="J51" s="488"/>
      <c r="K51" s="488"/>
      <c r="L51" s="488"/>
      <c r="M51" s="488"/>
      <c r="N51" s="488"/>
      <c r="O51" s="488"/>
      <c r="P51" s="488"/>
      <c r="Q51" s="488">
        <f t="shared" si="1"/>
        <v>0</v>
      </c>
      <c r="R51" s="502"/>
      <c r="S51" s="503"/>
      <c r="T51" s="545"/>
      <c r="U51" s="820"/>
      <c r="V51" s="481"/>
      <c r="W51" s="482"/>
      <c r="X51" s="481"/>
    </row>
    <row r="52" spans="1:24" ht="63.75" hidden="1" x14ac:dyDescent="0.2">
      <c r="A52" s="498"/>
      <c r="B52" s="499"/>
      <c r="C52" s="499"/>
      <c r="D52" s="499"/>
      <c r="E52" s="500"/>
      <c r="F52" s="635"/>
      <c r="G52" s="509"/>
      <c r="H52" s="484">
        <v>27110000</v>
      </c>
      <c r="I52" s="511" t="s">
        <v>1358</v>
      </c>
      <c r="J52" s="488"/>
      <c r="K52" s="488"/>
      <c r="L52" s="488"/>
      <c r="M52" s="488"/>
      <c r="N52" s="488"/>
      <c r="O52" s="488"/>
      <c r="P52" s="488"/>
      <c r="Q52" s="488">
        <f t="shared" si="1"/>
        <v>0</v>
      </c>
      <c r="R52" s="502"/>
      <c r="S52" s="503"/>
      <c r="T52" s="545"/>
      <c r="U52" s="820"/>
      <c r="V52" s="481"/>
      <c r="W52" s="482"/>
      <c r="X52" s="493"/>
    </row>
    <row r="53" spans="1:24" ht="63.75" hidden="1" x14ac:dyDescent="0.2">
      <c r="A53" s="498"/>
      <c r="B53" s="499"/>
      <c r="C53" s="499"/>
      <c r="D53" s="499"/>
      <c r="E53" s="500"/>
      <c r="F53" s="635"/>
      <c r="G53" s="509"/>
      <c r="H53" s="484">
        <v>27110000</v>
      </c>
      <c r="I53" s="511" t="s">
        <v>1359</v>
      </c>
      <c r="J53" s="488"/>
      <c r="K53" s="488"/>
      <c r="L53" s="488"/>
      <c r="M53" s="488"/>
      <c r="N53" s="488"/>
      <c r="O53" s="488"/>
      <c r="P53" s="488"/>
      <c r="Q53" s="488">
        <f t="shared" si="1"/>
        <v>0</v>
      </c>
      <c r="R53" s="502"/>
      <c r="S53" s="503"/>
      <c r="T53" s="545"/>
      <c r="U53" s="820"/>
      <c r="V53" s="481"/>
      <c r="W53" s="482"/>
      <c r="X53" s="481"/>
    </row>
    <row r="54" spans="1:24" ht="25.5" hidden="1" x14ac:dyDescent="0.2">
      <c r="A54" s="498"/>
      <c r="B54" s="499"/>
      <c r="C54" s="499"/>
      <c r="D54" s="499"/>
      <c r="E54" s="500"/>
      <c r="F54" s="635"/>
      <c r="G54" s="509"/>
      <c r="H54" s="484">
        <v>27112137</v>
      </c>
      <c r="I54" s="511" t="s">
        <v>606</v>
      </c>
      <c r="J54" s="488"/>
      <c r="K54" s="488"/>
      <c r="L54" s="488"/>
      <c r="M54" s="488"/>
      <c r="N54" s="488"/>
      <c r="O54" s="488"/>
      <c r="P54" s="488"/>
      <c r="Q54" s="488">
        <f t="shared" si="1"/>
        <v>0</v>
      </c>
      <c r="R54" s="502"/>
      <c r="S54" s="503"/>
      <c r="T54" s="545"/>
      <c r="U54" s="820"/>
      <c r="V54" s="481"/>
      <c r="W54" s="482"/>
      <c r="X54" s="493"/>
    </row>
    <row r="55" spans="1:24" ht="38.25" hidden="1" x14ac:dyDescent="0.2">
      <c r="A55" s="498"/>
      <c r="B55" s="499"/>
      <c r="C55" s="499"/>
      <c r="D55" s="499"/>
      <c r="E55" s="500"/>
      <c r="F55" s="635"/>
      <c r="G55" s="509"/>
      <c r="H55" s="484">
        <v>27112137</v>
      </c>
      <c r="I55" s="511" t="s">
        <v>607</v>
      </c>
      <c r="J55" s="488"/>
      <c r="K55" s="488"/>
      <c r="L55" s="488"/>
      <c r="M55" s="488"/>
      <c r="N55" s="488"/>
      <c r="O55" s="488"/>
      <c r="P55" s="488"/>
      <c r="Q55" s="488">
        <f t="shared" si="1"/>
        <v>0</v>
      </c>
      <c r="R55" s="502"/>
      <c r="S55" s="503"/>
      <c r="T55" s="545"/>
      <c r="U55" s="820"/>
      <c r="V55" s="481"/>
      <c r="W55" s="482"/>
      <c r="X55" s="504"/>
    </row>
    <row r="56" spans="1:24" ht="38.25" hidden="1" x14ac:dyDescent="0.2">
      <c r="A56" s="498"/>
      <c r="B56" s="499"/>
      <c r="C56" s="499"/>
      <c r="D56" s="499"/>
      <c r="E56" s="500"/>
      <c r="F56" s="635"/>
      <c r="G56" s="509"/>
      <c r="H56" s="484">
        <v>27112137</v>
      </c>
      <c r="I56" s="511" t="s">
        <v>608</v>
      </c>
      <c r="J56" s="488"/>
      <c r="K56" s="488"/>
      <c r="L56" s="488"/>
      <c r="M56" s="488"/>
      <c r="N56" s="488"/>
      <c r="O56" s="488"/>
      <c r="P56" s="488"/>
      <c r="Q56" s="488">
        <f t="shared" si="1"/>
        <v>0</v>
      </c>
      <c r="R56" s="502"/>
      <c r="S56" s="503"/>
      <c r="T56" s="545"/>
      <c r="U56" s="820"/>
      <c r="V56" s="481"/>
      <c r="W56" s="482"/>
      <c r="X56" s="504"/>
    </row>
    <row r="57" spans="1:24" ht="25.5" hidden="1" x14ac:dyDescent="0.2">
      <c r="A57" s="498"/>
      <c r="B57" s="499"/>
      <c r="C57" s="499"/>
      <c r="D57" s="499"/>
      <c r="E57" s="500"/>
      <c r="F57" s="635"/>
      <c r="G57" s="509"/>
      <c r="H57" s="484">
        <v>27112137</v>
      </c>
      <c r="I57" s="511" t="s">
        <v>1987</v>
      </c>
      <c r="J57" s="488"/>
      <c r="K57" s="488"/>
      <c r="L57" s="488"/>
      <c r="M57" s="488"/>
      <c r="N57" s="488"/>
      <c r="O57" s="488"/>
      <c r="P57" s="488"/>
      <c r="Q57" s="488">
        <f t="shared" si="1"/>
        <v>0</v>
      </c>
      <c r="R57" s="502"/>
      <c r="S57" s="503"/>
      <c r="T57" s="545"/>
      <c r="U57" s="820"/>
      <c r="V57" s="481"/>
      <c r="W57" s="482"/>
      <c r="X57" s="504"/>
    </row>
    <row r="58" spans="1:24" ht="38.25" hidden="1" x14ac:dyDescent="0.2">
      <c r="A58" s="498"/>
      <c r="B58" s="499"/>
      <c r="C58" s="499"/>
      <c r="D58" s="499"/>
      <c r="E58" s="500"/>
      <c r="F58" s="635"/>
      <c r="G58" s="509"/>
      <c r="H58" s="484">
        <v>27112137</v>
      </c>
      <c r="I58" s="511" t="s">
        <v>194</v>
      </c>
      <c r="J58" s="488"/>
      <c r="K58" s="488"/>
      <c r="L58" s="488"/>
      <c r="M58" s="488"/>
      <c r="N58" s="488"/>
      <c r="O58" s="488"/>
      <c r="P58" s="488"/>
      <c r="Q58" s="488">
        <f t="shared" si="1"/>
        <v>0</v>
      </c>
      <c r="R58" s="502"/>
      <c r="S58" s="503"/>
      <c r="T58" s="545"/>
      <c r="U58" s="820"/>
      <c r="V58" s="481"/>
      <c r="W58" s="482"/>
      <c r="X58" s="504"/>
    </row>
    <row r="59" spans="1:24" ht="51" hidden="1" x14ac:dyDescent="0.2">
      <c r="A59" s="498"/>
      <c r="B59" s="499"/>
      <c r="C59" s="499"/>
      <c r="D59" s="499"/>
      <c r="E59" s="500"/>
      <c r="F59" s="635"/>
      <c r="G59" s="509"/>
      <c r="H59" s="484">
        <v>27112137</v>
      </c>
      <c r="I59" s="511" t="s">
        <v>196</v>
      </c>
      <c r="J59" s="488"/>
      <c r="K59" s="488"/>
      <c r="L59" s="488"/>
      <c r="M59" s="488"/>
      <c r="N59" s="488"/>
      <c r="O59" s="488"/>
      <c r="P59" s="488"/>
      <c r="Q59" s="488">
        <f t="shared" si="1"/>
        <v>0</v>
      </c>
      <c r="R59" s="502"/>
      <c r="S59" s="503"/>
      <c r="T59" s="545"/>
      <c r="U59" s="820"/>
      <c r="V59" s="481"/>
      <c r="W59" s="482"/>
      <c r="X59" s="504"/>
    </row>
    <row r="60" spans="1:24" ht="25.5" hidden="1" x14ac:dyDescent="0.2">
      <c r="A60" s="498"/>
      <c r="B60" s="499"/>
      <c r="C60" s="499"/>
      <c r="D60" s="499"/>
      <c r="E60" s="500"/>
      <c r="F60" s="635"/>
      <c r="G60" s="509"/>
      <c r="H60" s="484">
        <v>27112137</v>
      </c>
      <c r="I60" s="511" t="s">
        <v>195</v>
      </c>
      <c r="J60" s="488"/>
      <c r="K60" s="488"/>
      <c r="L60" s="488"/>
      <c r="M60" s="488"/>
      <c r="N60" s="488"/>
      <c r="O60" s="488"/>
      <c r="P60" s="488"/>
      <c r="Q60" s="488">
        <f t="shared" si="1"/>
        <v>0</v>
      </c>
      <c r="R60" s="502"/>
      <c r="S60" s="503"/>
      <c r="T60" s="545"/>
      <c r="U60" s="820"/>
      <c r="V60" s="481"/>
      <c r="W60" s="482"/>
      <c r="X60" s="504"/>
    </row>
    <row r="61" spans="1:24" ht="38.25" hidden="1" x14ac:dyDescent="0.2">
      <c r="A61" s="498"/>
      <c r="B61" s="499"/>
      <c r="C61" s="499"/>
      <c r="D61" s="499"/>
      <c r="E61" s="500"/>
      <c r="F61" s="635"/>
      <c r="G61" s="509"/>
      <c r="H61" s="484">
        <v>27112137</v>
      </c>
      <c r="I61" s="511" t="s">
        <v>197</v>
      </c>
      <c r="J61" s="488"/>
      <c r="K61" s="488"/>
      <c r="L61" s="488"/>
      <c r="M61" s="488"/>
      <c r="N61" s="488"/>
      <c r="O61" s="488"/>
      <c r="P61" s="488"/>
      <c r="Q61" s="488">
        <f t="shared" si="1"/>
        <v>0</v>
      </c>
      <c r="R61" s="502"/>
      <c r="S61" s="503"/>
      <c r="T61" s="545"/>
      <c r="U61" s="820"/>
      <c r="V61" s="481"/>
      <c r="W61" s="482"/>
      <c r="X61" s="481"/>
    </row>
    <row r="62" spans="1:24" ht="25.5" hidden="1" x14ac:dyDescent="0.2">
      <c r="A62" s="498"/>
      <c r="B62" s="499"/>
      <c r="C62" s="499"/>
      <c r="D62" s="499"/>
      <c r="E62" s="500"/>
      <c r="F62" s="635"/>
      <c r="G62" s="509"/>
      <c r="H62" s="484">
        <v>27112137</v>
      </c>
      <c r="I62" s="511" t="s">
        <v>198</v>
      </c>
      <c r="J62" s="488"/>
      <c r="K62" s="488"/>
      <c r="L62" s="488"/>
      <c r="M62" s="488"/>
      <c r="N62" s="488"/>
      <c r="O62" s="488"/>
      <c r="P62" s="488"/>
      <c r="Q62" s="488">
        <f t="shared" si="1"/>
        <v>0</v>
      </c>
      <c r="R62" s="502"/>
      <c r="S62" s="503"/>
      <c r="T62" s="545"/>
      <c r="U62" s="820"/>
      <c r="V62" s="481"/>
      <c r="W62" s="482"/>
      <c r="X62" s="493"/>
    </row>
    <row r="63" spans="1:24" ht="25.5" hidden="1" x14ac:dyDescent="0.2">
      <c r="A63" s="498"/>
      <c r="B63" s="499"/>
      <c r="C63" s="499"/>
      <c r="D63" s="499"/>
      <c r="E63" s="500"/>
      <c r="F63" s="635"/>
      <c r="G63" s="509"/>
      <c r="H63" s="484">
        <v>27112137</v>
      </c>
      <c r="I63" s="511" t="s">
        <v>1988</v>
      </c>
      <c r="J63" s="488"/>
      <c r="K63" s="488"/>
      <c r="L63" s="488"/>
      <c r="M63" s="488"/>
      <c r="N63" s="488"/>
      <c r="O63" s="488"/>
      <c r="P63" s="488"/>
      <c r="Q63" s="488">
        <f t="shared" si="1"/>
        <v>0</v>
      </c>
      <c r="R63" s="502"/>
      <c r="S63" s="503"/>
      <c r="T63" s="545"/>
      <c r="U63" s="820"/>
      <c r="V63" s="481"/>
      <c r="W63" s="482"/>
      <c r="X63" s="481"/>
    </row>
    <row r="64" spans="1:24" ht="25.5" hidden="1" x14ac:dyDescent="0.2">
      <c r="A64" s="498"/>
      <c r="B64" s="499"/>
      <c r="C64" s="499"/>
      <c r="D64" s="499"/>
      <c r="E64" s="500"/>
      <c r="F64" s="635"/>
      <c r="G64" s="509"/>
      <c r="H64" s="484">
        <v>27112137</v>
      </c>
      <c r="I64" s="511" t="s">
        <v>1989</v>
      </c>
      <c r="J64" s="488"/>
      <c r="K64" s="488"/>
      <c r="L64" s="488"/>
      <c r="M64" s="488"/>
      <c r="N64" s="488"/>
      <c r="O64" s="488"/>
      <c r="P64" s="488"/>
      <c r="Q64" s="488">
        <f t="shared" si="1"/>
        <v>0</v>
      </c>
      <c r="R64" s="502"/>
      <c r="S64" s="503"/>
      <c r="T64" s="545"/>
      <c r="U64" s="820"/>
      <c r="V64" s="481"/>
      <c r="W64" s="482"/>
      <c r="X64" s="493"/>
    </row>
    <row r="65" spans="1:24" ht="63.75" hidden="1" x14ac:dyDescent="0.2">
      <c r="A65" s="498"/>
      <c r="B65" s="499"/>
      <c r="C65" s="499"/>
      <c r="D65" s="499"/>
      <c r="E65" s="500"/>
      <c r="F65" s="635"/>
      <c r="G65" s="509"/>
      <c r="H65" s="484">
        <v>27111417</v>
      </c>
      <c r="I65" s="511" t="s">
        <v>1990</v>
      </c>
      <c r="J65" s="488"/>
      <c r="K65" s="488"/>
      <c r="L65" s="488"/>
      <c r="M65" s="488"/>
      <c r="N65" s="488"/>
      <c r="O65" s="488"/>
      <c r="P65" s="488"/>
      <c r="Q65" s="488">
        <f t="shared" si="1"/>
        <v>0</v>
      </c>
      <c r="R65" s="502"/>
      <c r="S65" s="503"/>
      <c r="T65" s="545"/>
      <c r="U65" s="820"/>
      <c r="V65" s="481"/>
      <c r="W65" s="482"/>
      <c r="X65" s="481"/>
    </row>
    <row r="66" spans="1:24" ht="51" hidden="1" x14ac:dyDescent="0.2">
      <c r="A66" s="498"/>
      <c r="B66" s="499"/>
      <c r="C66" s="499"/>
      <c r="D66" s="499"/>
      <c r="E66" s="500"/>
      <c r="F66" s="635"/>
      <c r="G66" s="509"/>
      <c r="H66" s="484">
        <v>27110000</v>
      </c>
      <c r="I66" s="511" t="s">
        <v>1991</v>
      </c>
      <c r="J66" s="488"/>
      <c r="K66" s="488"/>
      <c r="L66" s="488"/>
      <c r="M66" s="488"/>
      <c r="N66" s="488"/>
      <c r="O66" s="488"/>
      <c r="P66" s="488"/>
      <c r="Q66" s="488">
        <f t="shared" si="1"/>
        <v>0</v>
      </c>
      <c r="R66" s="502"/>
      <c r="S66" s="503"/>
      <c r="T66" s="545"/>
      <c r="U66" s="820"/>
      <c r="V66" s="481"/>
      <c r="W66" s="482"/>
      <c r="X66" s="493"/>
    </row>
    <row r="67" spans="1:24" hidden="1" x14ac:dyDescent="0.2">
      <c r="A67" s="498"/>
      <c r="B67" s="499"/>
      <c r="C67" s="499"/>
      <c r="D67" s="499"/>
      <c r="E67" s="500"/>
      <c r="F67" s="635"/>
      <c r="G67" s="509"/>
      <c r="H67" s="484">
        <v>27110000</v>
      </c>
      <c r="I67" s="511" t="s">
        <v>1992</v>
      </c>
      <c r="J67" s="488"/>
      <c r="K67" s="488"/>
      <c r="L67" s="488"/>
      <c r="M67" s="488"/>
      <c r="N67" s="488"/>
      <c r="O67" s="488"/>
      <c r="P67" s="488"/>
      <c r="Q67" s="488">
        <f t="shared" si="1"/>
        <v>0</v>
      </c>
      <c r="R67" s="502"/>
      <c r="S67" s="503"/>
      <c r="T67" s="545"/>
      <c r="U67" s="820"/>
      <c r="V67" s="481"/>
      <c r="W67" s="482"/>
      <c r="X67" s="504"/>
    </row>
    <row r="68" spans="1:24" ht="25.5" hidden="1" x14ac:dyDescent="0.2">
      <c r="A68" s="498"/>
      <c r="B68" s="499"/>
      <c r="C68" s="499"/>
      <c r="D68" s="499"/>
      <c r="E68" s="500"/>
      <c r="F68" s="635"/>
      <c r="G68" s="509"/>
      <c r="H68" s="484">
        <v>27110000</v>
      </c>
      <c r="I68" s="511" t="s">
        <v>1993</v>
      </c>
      <c r="J68" s="488"/>
      <c r="K68" s="488"/>
      <c r="L68" s="488"/>
      <c r="M68" s="488"/>
      <c r="N68" s="488"/>
      <c r="O68" s="488"/>
      <c r="P68" s="488"/>
      <c r="Q68" s="488">
        <f t="shared" si="1"/>
        <v>0</v>
      </c>
      <c r="R68" s="502"/>
      <c r="S68" s="503"/>
      <c r="T68" s="545"/>
      <c r="U68" s="820"/>
      <c r="V68" s="481"/>
      <c r="W68" s="482"/>
      <c r="X68" s="504"/>
    </row>
    <row r="69" spans="1:24" hidden="1" x14ac:dyDescent="0.2">
      <c r="A69" s="498"/>
      <c r="B69" s="499"/>
      <c r="C69" s="499"/>
      <c r="D69" s="499"/>
      <c r="E69" s="500"/>
      <c r="F69" s="635"/>
      <c r="G69" s="509"/>
      <c r="H69" s="484">
        <v>27110000</v>
      </c>
      <c r="I69" s="511" t="s">
        <v>1994</v>
      </c>
      <c r="J69" s="488"/>
      <c r="K69" s="488"/>
      <c r="L69" s="488"/>
      <c r="M69" s="488"/>
      <c r="N69" s="488"/>
      <c r="O69" s="488"/>
      <c r="P69" s="488"/>
      <c r="Q69" s="488">
        <f t="shared" si="1"/>
        <v>0</v>
      </c>
      <c r="R69" s="502"/>
      <c r="S69" s="503"/>
      <c r="T69" s="545"/>
      <c r="U69" s="820"/>
      <c r="V69" s="481"/>
      <c r="W69" s="482"/>
      <c r="X69" s="504"/>
    </row>
    <row r="70" spans="1:24" hidden="1" x14ac:dyDescent="0.2">
      <c r="A70" s="498"/>
      <c r="B70" s="499"/>
      <c r="C70" s="499"/>
      <c r="D70" s="499"/>
      <c r="E70" s="500"/>
      <c r="F70" s="635"/>
      <c r="G70" s="509"/>
      <c r="H70" s="484">
        <v>27110000</v>
      </c>
      <c r="I70" s="511" t="s">
        <v>1995</v>
      </c>
      <c r="J70" s="488"/>
      <c r="K70" s="488"/>
      <c r="L70" s="488"/>
      <c r="M70" s="488"/>
      <c r="N70" s="488"/>
      <c r="O70" s="488"/>
      <c r="P70" s="488"/>
      <c r="Q70" s="488">
        <f t="shared" si="1"/>
        <v>0</v>
      </c>
      <c r="R70" s="502"/>
      <c r="S70" s="503"/>
      <c r="T70" s="545"/>
      <c r="U70" s="820"/>
      <c r="V70" s="481"/>
      <c r="W70" s="482"/>
      <c r="X70" s="504"/>
    </row>
    <row r="71" spans="1:24" hidden="1" x14ac:dyDescent="0.2">
      <c r="A71" s="498"/>
      <c r="B71" s="499"/>
      <c r="C71" s="499"/>
      <c r="D71" s="499"/>
      <c r="E71" s="500"/>
      <c r="F71" s="635"/>
      <c r="G71" s="509"/>
      <c r="H71" s="484">
        <v>27110000</v>
      </c>
      <c r="I71" s="511" t="s">
        <v>1996</v>
      </c>
      <c r="J71" s="488"/>
      <c r="K71" s="488"/>
      <c r="L71" s="488"/>
      <c r="M71" s="488"/>
      <c r="N71" s="488"/>
      <c r="O71" s="488"/>
      <c r="P71" s="488"/>
      <c r="Q71" s="488">
        <f t="shared" si="1"/>
        <v>0</v>
      </c>
      <c r="R71" s="502"/>
      <c r="S71" s="503"/>
      <c r="T71" s="545"/>
      <c r="U71" s="820"/>
      <c r="V71" s="481"/>
      <c r="W71" s="482"/>
      <c r="X71" s="504"/>
    </row>
    <row r="72" spans="1:24" ht="25.5" hidden="1" x14ac:dyDescent="0.2">
      <c r="A72" s="498"/>
      <c r="B72" s="499"/>
      <c r="C72" s="499"/>
      <c r="D72" s="499"/>
      <c r="E72" s="500"/>
      <c r="F72" s="635"/>
      <c r="G72" s="509"/>
      <c r="H72" s="484">
        <v>27110000</v>
      </c>
      <c r="I72" s="511" t="s">
        <v>1997</v>
      </c>
      <c r="J72" s="488"/>
      <c r="K72" s="488"/>
      <c r="L72" s="488"/>
      <c r="M72" s="488"/>
      <c r="N72" s="488"/>
      <c r="O72" s="488"/>
      <c r="P72" s="488"/>
      <c r="Q72" s="488">
        <f t="shared" si="1"/>
        <v>0</v>
      </c>
      <c r="R72" s="502"/>
      <c r="S72" s="503"/>
      <c r="T72" s="545"/>
      <c r="U72" s="820"/>
      <c r="V72" s="481"/>
      <c r="W72" s="482"/>
      <c r="X72" s="504"/>
    </row>
    <row r="73" spans="1:24" ht="38.25" hidden="1" x14ac:dyDescent="0.2">
      <c r="A73" s="498"/>
      <c r="B73" s="499"/>
      <c r="C73" s="499"/>
      <c r="D73" s="499"/>
      <c r="E73" s="500"/>
      <c r="F73" s="635"/>
      <c r="G73" s="509"/>
      <c r="H73" s="484">
        <v>27110000</v>
      </c>
      <c r="I73" s="511" t="s">
        <v>1998</v>
      </c>
      <c r="J73" s="488"/>
      <c r="K73" s="488"/>
      <c r="L73" s="488"/>
      <c r="M73" s="488"/>
      <c r="N73" s="488"/>
      <c r="O73" s="488"/>
      <c r="P73" s="488"/>
      <c r="Q73" s="488">
        <f t="shared" si="1"/>
        <v>0</v>
      </c>
      <c r="R73" s="502"/>
      <c r="S73" s="503"/>
      <c r="T73" s="545"/>
      <c r="U73" s="820"/>
      <c r="V73" s="481"/>
      <c r="W73" s="482"/>
      <c r="X73" s="481"/>
    </row>
    <row r="74" spans="1:24" ht="38.25" hidden="1" x14ac:dyDescent="0.2">
      <c r="A74" s="498"/>
      <c r="B74" s="499"/>
      <c r="C74" s="499"/>
      <c r="D74" s="499"/>
      <c r="E74" s="500"/>
      <c r="F74" s="635"/>
      <c r="G74" s="509"/>
      <c r="H74" s="484">
        <v>27110000</v>
      </c>
      <c r="I74" s="511" t="s">
        <v>1999</v>
      </c>
      <c r="J74" s="488"/>
      <c r="K74" s="488"/>
      <c r="L74" s="488"/>
      <c r="M74" s="488"/>
      <c r="N74" s="488"/>
      <c r="O74" s="488"/>
      <c r="P74" s="488"/>
      <c r="Q74" s="488">
        <f t="shared" si="1"/>
        <v>0</v>
      </c>
      <c r="R74" s="502"/>
      <c r="S74" s="503"/>
      <c r="T74" s="545"/>
      <c r="U74" s="820"/>
      <c r="V74" s="481"/>
      <c r="W74" s="482"/>
      <c r="X74" s="493"/>
    </row>
    <row r="75" spans="1:24" ht="25.5" hidden="1" x14ac:dyDescent="0.2">
      <c r="A75" s="498"/>
      <c r="B75" s="499"/>
      <c r="C75" s="499"/>
      <c r="D75" s="499"/>
      <c r="E75" s="500"/>
      <c r="F75" s="635"/>
      <c r="G75" s="509"/>
      <c r="H75" s="484">
        <v>27110000</v>
      </c>
      <c r="I75" s="511" t="s">
        <v>2000</v>
      </c>
      <c r="J75" s="488"/>
      <c r="K75" s="488"/>
      <c r="L75" s="488"/>
      <c r="M75" s="488"/>
      <c r="N75" s="488"/>
      <c r="O75" s="488"/>
      <c r="P75" s="488"/>
      <c r="Q75" s="488">
        <f t="shared" si="1"/>
        <v>0</v>
      </c>
      <c r="R75" s="502"/>
      <c r="S75" s="503"/>
      <c r="T75" s="545"/>
      <c r="U75" s="820"/>
      <c r="V75" s="481"/>
      <c r="W75" s="482"/>
      <c r="X75" s="481"/>
    </row>
    <row r="76" spans="1:24" hidden="1" x14ac:dyDescent="0.2">
      <c r="A76" s="498"/>
      <c r="B76" s="499"/>
      <c r="C76" s="499"/>
      <c r="D76" s="499"/>
      <c r="E76" s="500"/>
      <c r="F76" s="635"/>
      <c r="G76" s="509"/>
      <c r="H76" s="484">
        <v>27110000</v>
      </c>
      <c r="I76" s="511" t="s">
        <v>2002</v>
      </c>
      <c r="J76" s="488"/>
      <c r="K76" s="488"/>
      <c r="L76" s="488"/>
      <c r="M76" s="488"/>
      <c r="N76" s="488"/>
      <c r="O76" s="488"/>
      <c r="P76" s="488"/>
      <c r="Q76" s="488">
        <f t="shared" si="1"/>
        <v>0</v>
      </c>
      <c r="R76" s="502"/>
      <c r="S76" s="503"/>
      <c r="T76" s="545"/>
      <c r="U76" s="820"/>
      <c r="V76" s="481"/>
      <c r="W76" s="482"/>
      <c r="X76" s="493"/>
    </row>
    <row r="77" spans="1:24" ht="38.25" hidden="1" x14ac:dyDescent="0.2">
      <c r="A77" s="498"/>
      <c r="B77" s="499"/>
      <c r="C77" s="499"/>
      <c r="D77" s="499"/>
      <c r="E77" s="500"/>
      <c r="F77" s="635"/>
      <c r="G77" s="509"/>
      <c r="H77" s="484">
        <v>27112826</v>
      </c>
      <c r="I77" s="511" t="s">
        <v>2003</v>
      </c>
      <c r="J77" s="488"/>
      <c r="K77" s="488"/>
      <c r="L77" s="488"/>
      <c r="M77" s="488"/>
      <c r="N77" s="488"/>
      <c r="O77" s="488"/>
      <c r="P77" s="488"/>
      <c r="Q77" s="488">
        <f t="shared" si="1"/>
        <v>0</v>
      </c>
      <c r="R77" s="502"/>
      <c r="S77" s="503"/>
      <c r="T77" s="545"/>
      <c r="U77" s="820"/>
      <c r="V77" s="481"/>
      <c r="W77" s="482"/>
      <c r="X77" s="481"/>
    </row>
    <row r="78" spans="1:24" ht="25.5" hidden="1" x14ac:dyDescent="0.2">
      <c r="A78" s="498"/>
      <c r="B78" s="499"/>
      <c r="C78" s="499"/>
      <c r="D78" s="499"/>
      <c r="E78" s="500"/>
      <c r="F78" s="635"/>
      <c r="G78" s="509"/>
      <c r="H78" s="484">
        <v>27111621</v>
      </c>
      <c r="I78" s="511" t="s">
        <v>2004</v>
      </c>
      <c r="J78" s="488"/>
      <c r="K78" s="488"/>
      <c r="L78" s="488"/>
      <c r="M78" s="488"/>
      <c r="N78" s="488"/>
      <c r="O78" s="488"/>
      <c r="P78" s="488"/>
      <c r="Q78" s="488">
        <f t="shared" ref="Q78:Q109" si="2">+M78+P78-K78</f>
        <v>0</v>
      </c>
      <c r="R78" s="502"/>
      <c r="S78" s="503"/>
      <c r="T78" s="545"/>
      <c r="U78" s="820"/>
      <c r="V78" s="481"/>
      <c r="W78" s="482"/>
      <c r="X78" s="493"/>
    </row>
    <row r="79" spans="1:24" ht="25.5" hidden="1" x14ac:dyDescent="0.2">
      <c r="A79" s="498"/>
      <c r="B79" s="499"/>
      <c r="C79" s="499"/>
      <c r="D79" s="499"/>
      <c r="E79" s="500"/>
      <c r="F79" s="635"/>
      <c r="G79" s="509"/>
      <c r="H79" s="484">
        <v>27111621</v>
      </c>
      <c r="I79" s="511" t="s">
        <v>2005</v>
      </c>
      <c r="J79" s="488"/>
      <c r="K79" s="488"/>
      <c r="L79" s="488"/>
      <c r="M79" s="488"/>
      <c r="N79" s="488"/>
      <c r="O79" s="488"/>
      <c r="P79" s="488"/>
      <c r="Q79" s="488">
        <f t="shared" si="2"/>
        <v>0</v>
      </c>
      <c r="R79" s="502"/>
      <c r="S79" s="503"/>
      <c r="T79" s="545"/>
      <c r="U79" s="820"/>
      <c r="V79" s="481"/>
      <c r="W79" s="482"/>
      <c r="X79" s="504"/>
    </row>
    <row r="80" spans="1:24" ht="38.25" hidden="1" x14ac:dyDescent="0.2">
      <c r="A80" s="498"/>
      <c r="B80" s="499"/>
      <c r="C80" s="499"/>
      <c r="D80" s="499"/>
      <c r="E80" s="500"/>
      <c r="F80" s="635"/>
      <c r="G80" s="509"/>
      <c r="H80" s="484">
        <v>27111621</v>
      </c>
      <c r="I80" s="511" t="s">
        <v>2006</v>
      </c>
      <c r="J80" s="488"/>
      <c r="K80" s="488"/>
      <c r="L80" s="488"/>
      <c r="M80" s="488"/>
      <c r="N80" s="488"/>
      <c r="O80" s="488"/>
      <c r="P80" s="488"/>
      <c r="Q80" s="488">
        <f t="shared" si="2"/>
        <v>0</v>
      </c>
      <c r="R80" s="502"/>
      <c r="S80" s="503"/>
      <c r="T80" s="545"/>
      <c r="U80" s="820"/>
      <c r="V80" s="481"/>
      <c r="W80" s="482"/>
      <c r="X80" s="504"/>
    </row>
    <row r="81" spans="1:24" ht="38.25" hidden="1" x14ac:dyDescent="0.2">
      <c r="A81" s="498"/>
      <c r="B81" s="499"/>
      <c r="C81" s="499"/>
      <c r="D81" s="499"/>
      <c r="E81" s="500"/>
      <c r="F81" s="635"/>
      <c r="G81" s="509"/>
      <c r="H81" s="484">
        <v>27111621</v>
      </c>
      <c r="I81" s="511" t="s">
        <v>2007</v>
      </c>
      <c r="J81" s="488"/>
      <c r="K81" s="488"/>
      <c r="L81" s="488"/>
      <c r="M81" s="488"/>
      <c r="N81" s="488"/>
      <c r="O81" s="488"/>
      <c r="P81" s="488"/>
      <c r="Q81" s="488">
        <f t="shared" si="2"/>
        <v>0</v>
      </c>
      <c r="R81" s="502"/>
      <c r="S81" s="503"/>
      <c r="T81" s="545"/>
      <c r="U81" s="820"/>
      <c r="V81" s="481"/>
      <c r="W81" s="482"/>
      <c r="X81" s="504"/>
    </row>
    <row r="82" spans="1:24" ht="25.5" hidden="1" x14ac:dyDescent="0.2">
      <c r="A82" s="498"/>
      <c r="B82" s="499"/>
      <c r="C82" s="499"/>
      <c r="D82" s="499"/>
      <c r="E82" s="500"/>
      <c r="F82" s="635"/>
      <c r="G82" s="509"/>
      <c r="H82" s="484">
        <v>27111621</v>
      </c>
      <c r="I82" s="511" t="s">
        <v>2008</v>
      </c>
      <c r="J82" s="488"/>
      <c r="K82" s="488"/>
      <c r="L82" s="488"/>
      <c r="M82" s="488"/>
      <c r="N82" s="488"/>
      <c r="O82" s="488"/>
      <c r="P82" s="488"/>
      <c r="Q82" s="488">
        <f t="shared" si="2"/>
        <v>0</v>
      </c>
      <c r="R82" s="502"/>
      <c r="S82" s="503"/>
      <c r="T82" s="545"/>
      <c r="U82" s="820"/>
      <c r="V82" s="481"/>
      <c r="W82" s="482"/>
      <c r="X82" s="504"/>
    </row>
    <row r="83" spans="1:24" ht="51" hidden="1" x14ac:dyDescent="0.2">
      <c r="A83" s="498"/>
      <c r="B83" s="499"/>
      <c r="C83" s="499"/>
      <c r="D83" s="499"/>
      <c r="E83" s="500"/>
      <c r="F83" s="635"/>
      <c r="G83" s="509"/>
      <c r="H83" s="484">
        <v>27111621</v>
      </c>
      <c r="I83" s="511" t="s">
        <v>2009</v>
      </c>
      <c r="J83" s="488"/>
      <c r="K83" s="488"/>
      <c r="L83" s="488"/>
      <c r="M83" s="488"/>
      <c r="N83" s="488"/>
      <c r="O83" s="488"/>
      <c r="P83" s="488"/>
      <c r="Q83" s="488">
        <f t="shared" si="2"/>
        <v>0</v>
      </c>
      <c r="R83" s="502"/>
      <c r="S83" s="503"/>
      <c r="T83" s="545"/>
      <c r="U83" s="820"/>
      <c r="V83" s="481"/>
      <c r="W83" s="482"/>
      <c r="X83" s="504"/>
    </row>
    <row r="84" spans="1:24" hidden="1" x14ac:dyDescent="0.2">
      <c r="A84" s="498"/>
      <c r="B84" s="499"/>
      <c r="C84" s="499"/>
      <c r="D84" s="499"/>
      <c r="E84" s="500"/>
      <c r="F84" s="635"/>
      <c r="G84" s="509"/>
      <c r="H84" s="484">
        <v>27111507</v>
      </c>
      <c r="I84" s="511" t="s">
        <v>2010</v>
      </c>
      <c r="J84" s="488"/>
      <c r="K84" s="488"/>
      <c r="L84" s="488"/>
      <c r="M84" s="488"/>
      <c r="N84" s="488"/>
      <c r="O84" s="488"/>
      <c r="P84" s="488"/>
      <c r="Q84" s="488">
        <f t="shared" si="2"/>
        <v>0</v>
      </c>
      <c r="R84" s="502"/>
      <c r="S84" s="503"/>
      <c r="T84" s="545"/>
      <c r="U84" s="820"/>
      <c r="V84" s="481"/>
      <c r="W84" s="482"/>
      <c r="X84" s="504"/>
    </row>
    <row r="85" spans="1:24" hidden="1" x14ac:dyDescent="0.2">
      <c r="A85" s="498"/>
      <c r="B85" s="499"/>
      <c r="C85" s="499"/>
      <c r="D85" s="499"/>
      <c r="E85" s="500"/>
      <c r="F85" s="635"/>
      <c r="G85" s="509"/>
      <c r="H85" s="484">
        <v>27110000</v>
      </c>
      <c r="I85" s="511" t="s">
        <v>2011</v>
      </c>
      <c r="J85" s="488"/>
      <c r="K85" s="488"/>
      <c r="L85" s="488"/>
      <c r="M85" s="488"/>
      <c r="N85" s="488"/>
      <c r="O85" s="488"/>
      <c r="P85" s="488"/>
      <c r="Q85" s="488">
        <f t="shared" si="2"/>
        <v>0</v>
      </c>
      <c r="R85" s="502"/>
      <c r="S85" s="503"/>
      <c r="T85" s="545"/>
      <c r="U85" s="820"/>
      <c r="V85" s="481"/>
      <c r="W85" s="482"/>
      <c r="X85" s="481"/>
    </row>
    <row r="86" spans="1:24" ht="25.5" hidden="1" x14ac:dyDescent="0.2">
      <c r="A86" s="498"/>
      <c r="B86" s="499"/>
      <c r="C86" s="499"/>
      <c r="D86" s="499"/>
      <c r="E86" s="500"/>
      <c r="F86" s="635"/>
      <c r="G86" s="509"/>
      <c r="H86" s="484">
        <v>27110000</v>
      </c>
      <c r="I86" s="511" t="s">
        <v>3339</v>
      </c>
      <c r="J86" s="488"/>
      <c r="K86" s="488"/>
      <c r="L86" s="488"/>
      <c r="M86" s="488"/>
      <c r="N86" s="488"/>
      <c r="O86" s="488"/>
      <c r="P86" s="488"/>
      <c r="Q86" s="488">
        <f t="shared" si="2"/>
        <v>0</v>
      </c>
      <c r="R86" s="502"/>
      <c r="S86" s="503"/>
      <c r="T86" s="545"/>
      <c r="U86" s="820"/>
      <c r="V86" s="481"/>
      <c r="W86" s="482"/>
      <c r="X86" s="493"/>
    </row>
    <row r="87" spans="1:24" ht="25.5" hidden="1" x14ac:dyDescent="0.2">
      <c r="A87" s="498"/>
      <c r="B87" s="499"/>
      <c r="C87" s="499"/>
      <c r="D87" s="499"/>
      <c r="E87" s="500"/>
      <c r="F87" s="635"/>
      <c r="G87" s="509"/>
      <c r="H87" s="484">
        <v>27110000</v>
      </c>
      <c r="I87" s="511" t="s">
        <v>3340</v>
      </c>
      <c r="J87" s="488"/>
      <c r="K87" s="488"/>
      <c r="L87" s="488"/>
      <c r="M87" s="488"/>
      <c r="N87" s="488"/>
      <c r="O87" s="488"/>
      <c r="P87" s="488"/>
      <c r="Q87" s="488">
        <f t="shared" si="2"/>
        <v>0</v>
      </c>
      <c r="R87" s="502"/>
      <c r="S87" s="503"/>
      <c r="T87" s="545"/>
      <c r="U87" s="820"/>
      <c r="V87" s="481"/>
      <c r="W87" s="482"/>
      <c r="X87" s="481"/>
    </row>
    <row r="88" spans="1:24" ht="38.25" hidden="1" x14ac:dyDescent="0.2">
      <c r="A88" s="498"/>
      <c r="B88" s="499"/>
      <c r="C88" s="499"/>
      <c r="D88" s="499"/>
      <c r="E88" s="500"/>
      <c r="F88" s="635"/>
      <c r="G88" s="509"/>
      <c r="H88" s="484">
        <v>27110000</v>
      </c>
      <c r="I88" s="511" t="s">
        <v>3341</v>
      </c>
      <c r="J88" s="488"/>
      <c r="K88" s="488"/>
      <c r="L88" s="488"/>
      <c r="M88" s="488"/>
      <c r="N88" s="488"/>
      <c r="O88" s="488"/>
      <c r="P88" s="488"/>
      <c r="Q88" s="488">
        <f t="shared" si="2"/>
        <v>0</v>
      </c>
      <c r="R88" s="502"/>
      <c r="S88" s="503"/>
      <c r="T88" s="545"/>
      <c r="U88" s="820"/>
      <c r="V88" s="481"/>
      <c r="W88" s="482"/>
      <c r="X88" s="493"/>
    </row>
    <row r="89" spans="1:24" ht="38.25" hidden="1" x14ac:dyDescent="0.2">
      <c r="A89" s="498"/>
      <c r="B89" s="499"/>
      <c r="C89" s="499"/>
      <c r="D89" s="499"/>
      <c r="E89" s="500"/>
      <c r="F89" s="635"/>
      <c r="G89" s="509"/>
      <c r="H89" s="484">
        <v>27110000</v>
      </c>
      <c r="I89" s="511" t="s">
        <v>3342</v>
      </c>
      <c r="J89" s="488"/>
      <c r="K89" s="488"/>
      <c r="L89" s="488"/>
      <c r="M89" s="488"/>
      <c r="N89" s="488"/>
      <c r="O89" s="488"/>
      <c r="P89" s="488"/>
      <c r="Q89" s="488">
        <f t="shared" si="2"/>
        <v>0</v>
      </c>
      <c r="R89" s="502"/>
      <c r="S89" s="503"/>
      <c r="T89" s="545"/>
      <c r="U89" s="820"/>
      <c r="V89" s="481"/>
      <c r="W89" s="482"/>
      <c r="X89" s="481"/>
    </row>
    <row r="90" spans="1:24" ht="25.5" hidden="1" x14ac:dyDescent="0.2">
      <c r="A90" s="498"/>
      <c r="B90" s="499"/>
      <c r="C90" s="499"/>
      <c r="D90" s="499"/>
      <c r="E90" s="500"/>
      <c r="F90" s="635"/>
      <c r="G90" s="509"/>
      <c r="H90" s="484">
        <v>27110000</v>
      </c>
      <c r="I90" s="511" t="s">
        <v>3343</v>
      </c>
      <c r="J90" s="488"/>
      <c r="K90" s="488"/>
      <c r="L90" s="488"/>
      <c r="M90" s="488"/>
      <c r="N90" s="488"/>
      <c r="O90" s="488"/>
      <c r="P90" s="488"/>
      <c r="Q90" s="488">
        <f t="shared" si="2"/>
        <v>0</v>
      </c>
      <c r="R90" s="502"/>
      <c r="S90" s="503"/>
      <c r="T90" s="545"/>
      <c r="U90" s="820"/>
      <c r="V90" s="481"/>
      <c r="W90" s="482"/>
      <c r="X90" s="493"/>
    </row>
    <row r="91" spans="1:24" hidden="1" x14ac:dyDescent="0.2">
      <c r="A91" s="498"/>
      <c r="B91" s="499"/>
      <c r="C91" s="499"/>
      <c r="D91" s="499"/>
      <c r="E91" s="500"/>
      <c r="F91" s="635"/>
      <c r="G91" s="509"/>
      <c r="H91" s="484">
        <v>27110000</v>
      </c>
      <c r="I91" s="511" t="s">
        <v>3344</v>
      </c>
      <c r="J91" s="488"/>
      <c r="K91" s="488"/>
      <c r="L91" s="488"/>
      <c r="M91" s="488"/>
      <c r="N91" s="488"/>
      <c r="O91" s="488"/>
      <c r="P91" s="488"/>
      <c r="Q91" s="488">
        <f t="shared" si="2"/>
        <v>0</v>
      </c>
      <c r="R91" s="502"/>
      <c r="S91" s="503"/>
      <c r="T91" s="545"/>
      <c r="U91" s="820"/>
      <c r="V91" s="481"/>
      <c r="W91" s="482"/>
      <c r="X91" s="504"/>
    </row>
    <row r="92" spans="1:24" ht="25.5" hidden="1" x14ac:dyDescent="0.2">
      <c r="A92" s="498"/>
      <c r="B92" s="499"/>
      <c r="C92" s="499"/>
      <c r="D92" s="499"/>
      <c r="E92" s="500"/>
      <c r="F92" s="635"/>
      <c r="G92" s="509"/>
      <c r="H92" s="484">
        <v>27110000</v>
      </c>
      <c r="I92" s="511" t="s">
        <v>3345</v>
      </c>
      <c r="J92" s="488"/>
      <c r="K92" s="488"/>
      <c r="L92" s="488"/>
      <c r="M92" s="488"/>
      <c r="N92" s="488"/>
      <c r="O92" s="488"/>
      <c r="P92" s="488"/>
      <c r="Q92" s="488">
        <f t="shared" si="2"/>
        <v>0</v>
      </c>
      <c r="R92" s="502"/>
      <c r="S92" s="503"/>
      <c r="T92" s="545"/>
      <c r="U92" s="820"/>
      <c r="V92" s="481"/>
      <c r="W92" s="482"/>
      <c r="X92" s="504"/>
    </row>
    <row r="93" spans="1:24" ht="25.5" hidden="1" x14ac:dyDescent="0.2">
      <c r="A93" s="498"/>
      <c r="B93" s="499"/>
      <c r="C93" s="499"/>
      <c r="D93" s="499"/>
      <c r="E93" s="500"/>
      <c r="F93" s="635"/>
      <c r="G93" s="509"/>
      <c r="H93" s="484">
        <v>27110000</v>
      </c>
      <c r="I93" s="511" t="s">
        <v>3346</v>
      </c>
      <c r="J93" s="488"/>
      <c r="K93" s="488"/>
      <c r="L93" s="488"/>
      <c r="M93" s="488"/>
      <c r="N93" s="488"/>
      <c r="O93" s="488"/>
      <c r="P93" s="488"/>
      <c r="Q93" s="488">
        <f t="shared" si="2"/>
        <v>0</v>
      </c>
      <c r="R93" s="502"/>
      <c r="S93" s="503"/>
      <c r="T93" s="545"/>
      <c r="U93" s="820"/>
      <c r="V93" s="481"/>
      <c r="W93" s="482"/>
      <c r="X93" s="504"/>
    </row>
    <row r="94" spans="1:24" ht="25.5" hidden="1" x14ac:dyDescent="0.2">
      <c r="A94" s="498"/>
      <c r="B94" s="499"/>
      <c r="C94" s="499"/>
      <c r="D94" s="499"/>
      <c r="E94" s="500"/>
      <c r="F94" s="635"/>
      <c r="G94" s="509"/>
      <c r="H94" s="484">
        <v>27110000</v>
      </c>
      <c r="I94" s="511" t="s">
        <v>199</v>
      </c>
      <c r="J94" s="488"/>
      <c r="K94" s="488"/>
      <c r="L94" s="488"/>
      <c r="M94" s="488"/>
      <c r="N94" s="488"/>
      <c r="O94" s="488"/>
      <c r="P94" s="488"/>
      <c r="Q94" s="488">
        <f t="shared" si="2"/>
        <v>0</v>
      </c>
      <c r="R94" s="502"/>
      <c r="S94" s="503"/>
      <c r="T94" s="545"/>
      <c r="U94" s="820"/>
      <c r="V94" s="481"/>
      <c r="W94" s="482"/>
      <c r="X94" s="504"/>
    </row>
    <row r="95" spans="1:24" ht="38.25" hidden="1" x14ac:dyDescent="0.2">
      <c r="A95" s="498"/>
      <c r="B95" s="499"/>
      <c r="C95" s="499"/>
      <c r="D95" s="499"/>
      <c r="E95" s="500"/>
      <c r="F95" s="635"/>
      <c r="G95" s="509"/>
      <c r="H95" s="484">
        <v>27110000</v>
      </c>
      <c r="I95" s="511" t="s">
        <v>200</v>
      </c>
      <c r="J95" s="488"/>
      <c r="K95" s="488"/>
      <c r="L95" s="488"/>
      <c r="M95" s="488"/>
      <c r="N95" s="488"/>
      <c r="O95" s="488"/>
      <c r="P95" s="488"/>
      <c r="Q95" s="488">
        <f t="shared" si="2"/>
        <v>0</v>
      </c>
      <c r="R95" s="502"/>
      <c r="S95" s="503"/>
      <c r="T95" s="545"/>
      <c r="U95" s="820"/>
      <c r="V95" s="481"/>
      <c r="W95" s="482"/>
      <c r="X95" s="504"/>
    </row>
    <row r="96" spans="1:24" ht="51" hidden="1" x14ac:dyDescent="0.2">
      <c r="A96" s="498"/>
      <c r="B96" s="499"/>
      <c r="C96" s="499"/>
      <c r="D96" s="499"/>
      <c r="E96" s="500"/>
      <c r="F96" s="635"/>
      <c r="G96" s="509"/>
      <c r="H96" s="484">
        <v>27110000</v>
      </c>
      <c r="I96" s="511" t="s">
        <v>3347</v>
      </c>
      <c r="J96" s="488"/>
      <c r="K96" s="488"/>
      <c r="L96" s="488"/>
      <c r="M96" s="488"/>
      <c r="N96" s="488"/>
      <c r="O96" s="488"/>
      <c r="P96" s="488"/>
      <c r="Q96" s="488">
        <f t="shared" si="2"/>
        <v>0</v>
      </c>
      <c r="R96" s="502"/>
      <c r="S96" s="503"/>
      <c r="T96" s="545"/>
      <c r="U96" s="820"/>
      <c r="V96" s="481"/>
      <c r="W96" s="482"/>
      <c r="X96" s="504"/>
    </row>
    <row r="97" spans="1:24" ht="38.25" hidden="1" x14ac:dyDescent="0.2">
      <c r="A97" s="498"/>
      <c r="B97" s="499"/>
      <c r="C97" s="499"/>
      <c r="D97" s="499"/>
      <c r="E97" s="500"/>
      <c r="F97" s="635"/>
      <c r="G97" s="509"/>
      <c r="H97" s="484">
        <v>27110000</v>
      </c>
      <c r="I97" s="511" t="s">
        <v>3348</v>
      </c>
      <c r="J97" s="488"/>
      <c r="K97" s="488"/>
      <c r="L97" s="488"/>
      <c r="M97" s="488"/>
      <c r="N97" s="488"/>
      <c r="O97" s="488"/>
      <c r="P97" s="488"/>
      <c r="Q97" s="488">
        <f t="shared" si="2"/>
        <v>0</v>
      </c>
      <c r="R97" s="502"/>
      <c r="S97" s="503"/>
      <c r="T97" s="545"/>
      <c r="U97" s="820"/>
      <c r="V97" s="481"/>
      <c r="W97" s="482"/>
      <c r="X97" s="481"/>
    </row>
    <row r="98" spans="1:24" ht="38.25" hidden="1" x14ac:dyDescent="0.2">
      <c r="A98" s="498"/>
      <c r="B98" s="499"/>
      <c r="C98" s="499"/>
      <c r="D98" s="499"/>
      <c r="E98" s="500"/>
      <c r="F98" s="635"/>
      <c r="G98" s="509"/>
      <c r="H98" s="484">
        <v>27110000</v>
      </c>
      <c r="I98" s="511" t="s">
        <v>3349</v>
      </c>
      <c r="J98" s="488"/>
      <c r="K98" s="488"/>
      <c r="L98" s="488"/>
      <c r="M98" s="488"/>
      <c r="N98" s="488"/>
      <c r="O98" s="488"/>
      <c r="P98" s="488"/>
      <c r="Q98" s="488">
        <f t="shared" si="2"/>
        <v>0</v>
      </c>
      <c r="R98" s="502"/>
      <c r="S98" s="503"/>
      <c r="T98" s="545"/>
      <c r="U98" s="820"/>
      <c r="V98" s="481"/>
      <c r="W98" s="482"/>
      <c r="X98" s="493"/>
    </row>
    <row r="99" spans="1:24" ht="25.5" hidden="1" x14ac:dyDescent="0.2">
      <c r="A99" s="498"/>
      <c r="B99" s="499"/>
      <c r="C99" s="499"/>
      <c r="D99" s="499"/>
      <c r="E99" s="500"/>
      <c r="F99" s="635"/>
      <c r="G99" s="509"/>
      <c r="H99" s="484">
        <v>27110000</v>
      </c>
      <c r="I99" s="511" t="s">
        <v>3350</v>
      </c>
      <c r="J99" s="488"/>
      <c r="K99" s="488"/>
      <c r="L99" s="488"/>
      <c r="M99" s="488"/>
      <c r="N99" s="488"/>
      <c r="O99" s="488"/>
      <c r="P99" s="488"/>
      <c r="Q99" s="488">
        <f t="shared" si="2"/>
        <v>0</v>
      </c>
      <c r="R99" s="502"/>
      <c r="S99" s="503"/>
      <c r="T99" s="545"/>
      <c r="U99" s="820"/>
      <c r="V99" s="481"/>
      <c r="W99" s="482"/>
      <c r="X99" s="481"/>
    </row>
    <row r="100" spans="1:24" ht="51" hidden="1" x14ac:dyDescent="0.2">
      <c r="A100" s="498"/>
      <c r="B100" s="499"/>
      <c r="C100" s="499"/>
      <c r="D100" s="499"/>
      <c r="E100" s="500"/>
      <c r="F100" s="635"/>
      <c r="G100" s="509"/>
      <c r="H100" s="484">
        <v>27110000</v>
      </c>
      <c r="I100" s="511" t="s">
        <v>3351</v>
      </c>
      <c r="J100" s="488"/>
      <c r="K100" s="488"/>
      <c r="L100" s="488"/>
      <c r="M100" s="488"/>
      <c r="N100" s="488"/>
      <c r="O100" s="488"/>
      <c r="P100" s="488"/>
      <c r="Q100" s="488">
        <f t="shared" si="2"/>
        <v>0</v>
      </c>
      <c r="R100" s="502"/>
      <c r="S100" s="503"/>
      <c r="T100" s="545"/>
      <c r="U100" s="820"/>
      <c r="V100" s="481"/>
      <c r="W100" s="482"/>
      <c r="X100" s="493"/>
    </row>
    <row r="101" spans="1:24" ht="38.25" hidden="1" x14ac:dyDescent="0.2">
      <c r="A101" s="498"/>
      <c r="B101" s="499"/>
      <c r="C101" s="499"/>
      <c r="D101" s="499"/>
      <c r="E101" s="500"/>
      <c r="F101" s="635"/>
      <c r="G101" s="509"/>
      <c r="H101" s="484">
        <v>27110000</v>
      </c>
      <c r="I101" s="511" t="s">
        <v>1442</v>
      </c>
      <c r="J101" s="488"/>
      <c r="K101" s="488"/>
      <c r="L101" s="488"/>
      <c r="M101" s="488"/>
      <c r="N101" s="488"/>
      <c r="O101" s="488"/>
      <c r="P101" s="488"/>
      <c r="Q101" s="488">
        <f t="shared" si="2"/>
        <v>0</v>
      </c>
      <c r="R101" s="502"/>
      <c r="S101" s="503"/>
      <c r="T101" s="545"/>
      <c r="U101" s="820"/>
      <c r="V101" s="481"/>
      <c r="W101" s="482"/>
      <c r="X101" s="481"/>
    </row>
    <row r="102" spans="1:24" ht="25.5" hidden="1" x14ac:dyDescent="0.2">
      <c r="A102" s="498"/>
      <c r="B102" s="499"/>
      <c r="C102" s="499"/>
      <c r="D102" s="499"/>
      <c r="E102" s="500"/>
      <c r="F102" s="635"/>
      <c r="G102" s="509"/>
      <c r="H102" s="484">
        <v>27110000</v>
      </c>
      <c r="I102" s="511" t="s">
        <v>1443</v>
      </c>
      <c r="J102" s="488"/>
      <c r="K102" s="488"/>
      <c r="L102" s="488"/>
      <c r="M102" s="488"/>
      <c r="N102" s="488"/>
      <c r="O102" s="488"/>
      <c r="P102" s="488"/>
      <c r="Q102" s="488">
        <f t="shared" si="2"/>
        <v>0</v>
      </c>
      <c r="R102" s="502"/>
      <c r="S102" s="503"/>
      <c r="T102" s="545"/>
      <c r="U102" s="820"/>
      <c r="V102" s="481"/>
      <c r="W102" s="482"/>
      <c r="X102" s="493"/>
    </row>
    <row r="103" spans="1:24" ht="38.25" hidden="1" x14ac:dyDescent="0.2">
      <c r="A103" s="498"/>
      <c r="B103" s="499"/>
      <c r="C103" s="499"/>
      <c r="D103" s="499"/>
      <c r="E103" s="500"/>
      <c r="F103" s="635"/>
      <c r="G103" s="509"/>
      <c r="H103" s="484">
        <v>27110000</v>
      </c>
      <c r="I103" s="511" t="s">
        <v>1444</v>
      </c>
      <c r="J103" s="488"/>
      <c r="K103" s="488"/>
      <c r="L103" s="488"/>
      <c r="M103" s="488"/>
      <c r="N103" s="488"/>
      <c r="O103" s="488"/>
      <c r="P103" s="488"/>
      <c r="Q103" s="488">
        <f t="shared" si="2"/>
        <v>0</v>
      </c>
      <c r="R103" s="502"/>
      <c r="S103" s="503"/>
      <c r="T103" s="545"/>
      <c r="U103" s="820"/>
      <c r="V103" s="481"/>
      <c r="W103" s="482"/>
      <c r="X103" s="504"/>
    </row>
    <row r="104" spans="1:24" ht="25.5" hidden="1" x14ac:dyDescent="0.2">
      <c r="A104" s="498"/>
      <c r="B104" s="499"/>
      <c r="C104" s="499"/>
      <c r="D104" s="499"/>
      <c r="E104" s="500"/>
      <c r="F104" s="635"/>
      <c r="G104" s="509"/>
      <c r="H104" s="484">
        <v>27110000</v>
      </c>
      <c r="I104" s="511" t="s">
        <v>1445</v>
      </c>
      <c r="J104" s="488"/>
      <c r="K104" s="488"/>
      <c r="L104" s="488"/>
      <c r="M104" s="488"/>
      <c r="N104" s="488"/>
      <c r="O104" s="488"/>
      <c r="P104" s="488"/>
      <c r="Q104" s="488">
        <f t="shared" si="2"/>
        <v>0</v>
      </c>
      <c r="R104" s="502"/>
      <c r="S104" s="503"/>
      <c r="T104" s="545"/>
      <c r="U104" s="820"/>
      <c r="V104" s="481"/>
      <c r="W104" s="482"/>
      <c r="X104" s="504"/>
    </row>
    <row r="105" spans="1:24" hidden="1" x14ac:dyDescent="0.2">
      <c r="A105" s="498"/>
      <c r="B105" s="499"/>
      <c r="C105" s="499"/>
      <c r="D105" s="499"/>
      <c r="E105" s="500"/>
      <c r="F105" s="635"/>
      <c r="G105" s="509"/>
      <c r="H105" s="484">
        <v>27111511</v>
      </c>
      <c r="I105" s="511" t="s">
        <v>1446</v>
      </c>
      <c r="J105" s="488"/>
      <c r="K105" s="488"/>
      <c r="L105" s="488"/>
      <c r="M105" s="488"/>
      <c r="N105" s="488"/>
      <c r="O105" s="488"/>
      <c r="P105" s="488"/>
      <c r="Q105" s="488">
        <f t="shared" si="2"/>
        <v>0</v>
      </c>
      <c r="R105" s="502"/>
      <c r="S105" s="503"/>
      <c r="T105" s="545"/>
      <c r="U105" s="820"/>
      <c r="V105" s="481"/>
      <c r="W105" s="482"/>
      <c r="X105" s="504"/>
    </row>
    <row r="106" spans="1:24" ht="38.25" hidden="1" x14ac:dyDescent="0.2">
      <c r="A106" s="498"/>
      <c r="B106" s="499"/>
      <c r="C106" s="499"/>
      <c r="D106" s="499"/>
      <c r="E106" s="500"/>
      <c r="F106" s="635"/>
      <c r="G106" s="509"/>
      <c r="H106" s="484">
        <v>27111507</v>
      </c>
      <c r="I106" s="511" t="s">
        <v>1447</v>
      </c>
      <c r="J106" s="488"/>
      <c r="K106" s="488"/>
      <c r="L106" s="488"/>
      <c r="M106" s="488"/>
      <c r="N106" s="488"/>
      <c r="O106" s="488"/>
      <c r="P106" s="488"/>
      <c r="Q106" s="488">
        <f t="shared" si="2"/>
        <v>0</v>
      </c>
      <c r="R106" s="502"/>
      <c r="S106" s="503"/>
      <c r="T106" s="545"/>
      <c r="U106" s="820"/>
      <c r="V106" s="481"/>
      <c r="W106" s="482"/>
      <c r="X106" s="504"/>
    </row>
    <row r="107" spans="1:24" ht="25.5" hidden="1" x14ac:dyDescent="0.2">
      <c r="A107" s="498"/>
      <c r="B107" s="499"/>
      <c r="C107" s="499"/>
      <c r="D107" s="499"/>
      <c r="E107" s="500"/>
      <c r="F107" s="635"/>
      <c r="G107" s="509"/>
      <c r="H107" s="484">
        <v>27111507</v>
      </c>
      <c r="I107" s="511" t="s">
        <v>1448</v>
      </c>
      <c r="J107" s="488"/>
      <c r="K107" s="488"/>
      <c r="L107" s="488"/>
      <c r="M107" s="488"/>
      <c r="N107" s="488"/>
      <c r="O107" s="488"/>
      <c r="P107" s="488"/>
      <c r="Q107" s="488">
        <f t="shared" si="2"/>
        <v>0</v>
      </c>
      <c r="R107" s="502"/>
      <c r="S107" s="503"/>
      <c r="T107" s="545"/>
      <c r="U107" s="820"/>
      <c r="V107" s="481"/>
      <c r="W107" s="482"/>
      <c r="X107" s="504"/>
    </row>
    <row r="108" spans="1:24" ht="38.25" hidden="1" x14ac:dyDescent="0.2">
      <c r="A108" s="498"/>
      <c r="B108" s="499"/>
      <c r="C108" s="499"/>
      <c r="D108" s="499"/>
      <c r="E108" s="500"/>
      <c r="F108" s="635"/>
      <c r="G108" s="509"/>
      <c r="H108" s="484">
        <v>27112222</v>
      </c>
      <c r="I108" s="511" t="s">
        <v>1449</v>
      </c>
      <c r="J108" s="488"/>
      <c r="K108" s="488"/>
      <c r="L108" s="488"/>
      <c r="M108" s="488"/>
      <c r="N108" s="488"/>
      <c r="O108" s="488"/>
      <c r="P108" s="488"/>
      <c r="Q108" s="488">
        <f t="shared" si="2"/>
        <v>0</v>
      </c>
      <c r="R108" s="502"/>
      <c r="S108" s="503"/>
      <c r="T108" s="545"/>
      <c r="U108" s="820"/>
      <c r="V108" s="481"/>
      <c r="W108" s="482"/>
      <c r="X108" s="504"/>
    </row>
    <row r="109" spans="1:24" ht="25.5" hidden="1" x14ac:dyDescent="0.2">
      <c r="A109" s="498"/>
      <c r="B109" s="499"/>
      <c r="C109" s="499"/>
      <c r="D109" s="499"/>
      <c r="E109" s="500"/>
      <c r="F109" s="635"/>
      <c r="G109" s="509"/>
      <c r="H109" s="484">
        <v>27111514</v>
      </c>
      <c r="I109" s="511" t="s">
        <v>201</v>
      </c>
      <c r="J109" s="488"/>
      <c r="K109" s="488"/>
      <c r="L109" s="488"/>
      <c r="M109" s="488"/>
      <c r="N109" s="488"/>
      <c r="O109" s="488"/>
      <c r="P109" s="488"/>
      <c r="Q109" s="488">
        <f t="shared" si="2"/>
        <v>0</v>
      </c>
      <c r="R109" s="502"/>
      <c r="S109" s="503"/>
      <c r="T109" s="545"/>
      <c r="U109" s="820"/>
      <c r="V109" s="481"/>
      <c r="W109" s="482"/>
      <c r="X109" s="481"/>
    </row>
    <row r="110" spans="1:24" hidden="1" x14ac:dyDescent="0.2">
      <c r="A110" s="498"/>
      <c r="B110" s="499"/>
      <c r="C110" s="499"/>
      <c r="D110" s="499"/>
      <c r="E110" s="500"/>
      <c r="F110" s="635"/>
      <c r="G110" s="509"/>
      <c r="H110" s="484">
        <v>27110000</v>
      </c>
      <c r="I110" s="511" t="s">
        <v>1450</v>
      </c>
      <c r="J110" s="488"/>
      <c r="K110" s="488"/>
      <c r="L110" s="488"/>
      <c r="M110" s="488"/>
      <c r="N110" s="488"/>
      <c r="O110" s="488"/>
      <c r="P110" s="488"/>
      <c r="Q110" s="488">
        <f t="shared" ref="Q110:Q141" si="3">+M110+P110-K110</f>
        <v>0</v>
      </c>
      <c r="R110" s="502"/>
      <c r="S110" s="503"/>
      <c r="T110" s="545"/>
      <c r="U110" s="820"/>
      <c r="V110" s="481"/>
      <c r="W110" s="482"/>
      <c r="X110" s="493"/>
    </row>
    <row r="111" spans="1:24" ht="25.5" hidden="1" x14ac:dyDescent="0.2">
      <c r="A111" s="498"/>
      <c r="B111" s="499"/>
      <c r="C111" s="499"/>
      <c r="D111" s="499"/>
      <c r="E111" s="500"/>
      <c r="F111" s="635"/>
      <c r="G111" s="509"/>
      <c r="H111" s="484">
        <v>27110000</v>
      </c>
      <c r="I111" s="511" t="s">
        <v>202</v>
      </c>
      <c r="J111" s="488"/>
      <c r="K111" s="488"/>
      <c r="L111" s="488"/>
      <c r="M111" s="488"/>
      <c r="N111" s="488"/>
      <c r="O111" s="488"/>
      <c r="P111" s="488"/>
      <c r="Q111" s="488">
        <f t="shared" si="3"/>
        <v>0</v>
      </c>
      <c r="R111" s="502"/>
      <c r="S111" s="503"/>
      <c r="T111" s="545"/>
      <c r="U111" s="820"/>
      <c r="V111" s="481"/>
      <c r="W111" s="482"/>
      <c r="X111" s="481"/>
    </row>
    <row r="112" spans="1:24" hidden="1" x14ac:dyDescent="0.2">
      <c r="A112" s="498"/>
      <c r="B112" s="499"/>
      <c r="C112" s="499"/>
      <c r="D112" s="499"/>
      <c r="E112" s="500"/>
      <c r="F112" s="635"/>
      <c r="G112" s="509"/>
      <c r="H112" s="484">
        <v>27111801</v>
      </c>
      <c r="I112" s="511" t="s">
        <v>1451</v>
      </c>
      <c r="J112" s="488"/>
      <c r="K112" s="488"/>
      <c r="L112" s="488"/>
      <c r="M112" s="488"/>
      <c r="N112" s="488"/>
      <c r="O112" s="488"/>
      <c r="P112" s="488"/>
      <c r="Q112" s="488">
        <f t="shared" si="3"/>
        <v>0</v>
      </c>
      <c r="R112" s="502"/>
      <c r="S112" s="503"/>
      <c r="T112" s="545"/>
      <c r="U112" s="820"/>
      <c r="V112" s="481"/>
      <c r="W112" s="482"/>
      <c r="X112" s="493"/>
    </row>
    <row r="113" spans="1:24" ht="38.25" hidden="1" x14ac:dyDescent="0.2">
      <c r="A113" s="498"/>
      <c r="B113" s="499"/>
      <c r="C113" s="499"/>
      <c r="D113" s="499"/>
      <c r="E113" s="500"/>
      <c r="F113" s="635"/>
      <c r="G113" s="509"/>
      <c r="H113" s="484">
        <v>27110000</v>
      </c>
      <c r="I113" s="511" t="s">
        <v>1452</v>
      </c>
      <c r="J113" s="488"/>
      <c r="K113" s="488"/>
      <c r="L113" s="488"/>
      <c r="M113" s="488"/>
      <c r="N113" s="488"/>
      <c r="O113" s="488"/>
      <c r="P113" s="488"/>
      <c r="Q113" s="488">
        <f t="shared" si="3"/>
        <v>0</v>
      </c>
      <c r="R113" s="502"/>
      <c r="S113" s="503"/>
      <c r="T113" s="545"/>
      <c r="U113" s="820"/>
      <c r="V113" s="481"/>
      <c r="W113" s="482"/>
      <c r="X113" s="481"/>
    </row>
    <row r="114" spans="1:24" ht="76.5" hidden="1" x14ac:dyDescent="0.2">
      <c r="A114" s="498"/>
      <c r="B114" s="499"/>
      <c r="C114" s="499"/>
      <c r="D114" s="499"/>
      <c r="E114" s="500"/>
      <c r="F114" s="635"/>
      <c r="G114" s="509"/>
      <c r="H114" s="484">
        <v>27110000</v>
      </c>
      <c r="I114" s="511" t="s">
        <v>1453</v>
      </c>
      <c r="J114" s="488"/>
      <c r="K114" s="488"/>
      <c r="L114" s="488"/>
      <c r="M114" s="488"/>
      <c r="N114" s="488"/>
      <c r="O114" s="488"/>
      <c r="P114" s="488"/>
      <c r="Q114" s="488">
        <f t="shared" si="3"/>
        <v>0</v>
      </c>
      <c r="R114" s="502"/>
      <c r="S114" s="503"/>
      <c r="T114" s="545"/>
      <c r="U114" s="820"/>
      <c r="V114" s="481"/>
      <c r="W114" s="482"/>
      <c r="X114" s="493"/>
    </row>
    <row r="115" spans="1:24" ht="38.25" hidden="1" x14ac:dyDescent="0.2">
      <c r="A115" s="498"/>
      <c r="B115" s="499"/>
      <c r="C115" s="499"/>
      <c r="D115" s="499"/>
      <c r="E115" s="500"/>
      <c r="F115" s="635"/>
      <c r="G115" s="509"/>
      <c r="H115" s="484">
        <v>27110000</v>
      </c>
      <c r="I115" s="511" t="s">
        <v>1454</v>
      </c>
      <c r="J115" s="488"/>
      <c r="K115" s="488"/>
      <c r="L115" s="488"/>
      <c r="M115" s="488"/>
      <c r="N115" s="488"/>
      <c r="O115" s="488"/>
      <c r="P115" s="488"/>
      <c r="Q115" s="488">
        <f t="shared" si="3"/>
        <v>0</v>
      </c>
      <c r="R115" s="502"/>
      <c r="S115" s="503"/>
      <c r="T115" s="545"/>
      <c r="U115" s="820"/>
      <c r="V115" s="481"/>
      <c r="W115" s="482"/>
      <c r="X115" s="504"/>
    </row>
    <row r="116" spans="1:24" ht="25.5" hidden="1" x14ac:dyDescent="0.2">
      <c r="A116" s="498"/>
      <c r="B116" s="499"/>
      <c r="C116" s="499"/>
      <c r="D116" s="499"/>
      <c r="E116" s="500"/>
      <c r="F116" s="635"/>
      <c r="G116" s="509"/>
      <c r="H116" s="484">
        <v>27110000</v>
      </c>
      <c r="I116" s="511" t="s">
        <v>203</v>
      </c>
      <c r="J116" s="488"/>
      <c r="K116" s="488"/>
      <c r="L116" s="488"/>
      <c r="M116" s="488"/>
      <c r="N116" s="488"/>
      <c r="O116" s="488"/>
      <c r="P116" s="488"/>
      <c r="Q116" s="488">
        <f t="shared" si="3"/>
        <v>0</v>
      </c>
      <c r="R116" s="502"/>
      <c r="S116" s="503"/>
      <c r="T116" s="545"/>
      <c r="U116" s="820"/>
      <c r="V116" s="481"/>
      <c r="W116" s="482"/>
      <c r="X116" s="504"/>
    </row>
    <row r="117" spans="1:24" ht="25.5" hidden="1" x14ac:dyDescent="0.2">
      <c r="A117" s="498"/>
      <c r="B117" s="499"/>
      <c r="C117" s="499"/>
      <c r="D117" s="499"/>
      <c r="E117" s="500"/>
      <c r="F117" s="635"/>
      <c r="G117" s="509"/>
      <c r="H117" s="484">
        <v>27111728</v>
      </c>
      <c r="I117" s="511" t="s">
        <v>1455</v>
      </c>
      <c r="J117" s="488"/>
      <c r="K117" s="488"/>
      <c r="L117" s="488"/>
      <c r="M117" s="488"/>
      <c r="N117" s="488"/>
      <c r="O117" s="488"/>
      <c r="P117" s="488"/>
      <c r="Q117" s="488">
        <f t="shared" si="3"/>
        <v>0</v>
      </c>
      <c r="R117" s="502"/>
      <c r="S117" s="503"/>
      <c r="T117" s="545"/>
      <c r="U117" s="820"/>
      <c r="V117" s="481"/>
      <c r="W117" s="482"/>
      <c r="X117" s="504"/>
    </row>
    <row r="118" spans="1:24" ht="51" hidden="1" x14ac:dyDescent="0.2">
      <c r="A118" s="498"/>
      <c r="B118" s="499"/>
      <c r="C118" s="499"/>
      <c r="D118" s="499"/>
      <c r="E118" s="500"/>
      <c r="F118" s="635"/>
      <c r="G118" s="509"/>
      <c r="H118" s="484">
        <v>27111728</v>
      </c>
      <c r="I118" s="511" t="s">
        <v>1456</v>
      </c>
      <c r="J118" s="488"/>
      <c r="K118" s="488"/>
      <c r="L118" s="488"/>
      <c r="M118" s="488"/>
      <c r="N118" s="488"/>
      <c r="O118" s="488"/>
      <c r="P118" s="488"/>
      <c r="Q118" s="488">
        <f t="shared" si="3"/>
        <v>0</v>
      </c>
      <c r="R118" s="502"/>
      <c r="S118" s="503"/>
      <c r="T118" s="545"/>
      <c r="U118" s="820"/>
      <c r="V118" s="481"/>
      <c r="W118" s="482"/>
      <c r="X118" s="504"/>
    </row>
    <row r="119" spans="1:24" ht="51" hidden="1" x14ac:dyDescent="0.2">
      <c r="A119" s="498"/>
      <c r="B119" s="499"/>
      <c r="C119" s="499"/>
      <c r="D119" s="499"/>
      <c r="E119" s="500"/>
      <c r="F119" s="635"/>
      <c r="G119" s="509"/>
      <c r="H119" s="484">
        <v>27111728</v>
      </c>
      <c r="I119" s="511" t="s">
        <v>504</v>
      </c>
      <c r="J119" s="488"/>
      <c r="K119" s="488"/>
      <c r="L119" s="488"/>
      <c r="M119" s="488"/>
      <c r="N119" s="488"/>
      <c r="O119" s="488"/>
      <c r="P119" s="488"/>
      <c r="Q119" s="488">
        <f t="shared" si="3"/>
        <v>0</v>
      </c>
      <c r="R119" s="502"/>
      <c r="S119" s="503"/>
      <c r="T119" s="545"/>
      <c r="U119" s="820"/>
      <c r="V119" s="481"/>
      <c r="W119" s="482"/>
      <c r="X119" s="504"/>
    </row>
    <row r="120" spans="1:24" ht="51" hidden="1" x14ac:dyDescent="0.2">
      <c r="A120" s="498"/>
      <c r="B120" s="499"/>
      <c r="C120" s="499"/>
      <c r="D120" s="499"/>
      <c r="E120" s="500"/>
      <c r="F120" s="635"/>
      <c r="G120" s="509"/>
      <c r="H120" s="484">
        <v>27111728</v>
      </c>
      <c r="I120" s="511" t="s">
        <v>1279</v>
      </c>
      <c r="J120" s="488"/>
      <c r="K120" s="488"/>
      <c r="L120" s="488"/>
      <c r="M120" s="488"/>
      <c r="N120" s="488"/>
      <c r="O120" s="488"/>
      <c r="P120" s="488"/>
      <c r="Q120" s="488">
        <f t="shared" si="3"/>
        <v>0</v>
      </c>
      <c r="R120" s="502"/>
      <c r="S120" s="503"/>
      <c r="T120" s="545"/>
      <c r="U120" s="820"/>
      <c r="V120" s="481"/>
      <c r="W120" s="482"/>
      <c r="X120" s="504"/>
    </row>
    <row r="121" spans="1:24" ht="38.25" hidden="1" x14ac:dyDescent="0.2">
      <c r="A121" s="498"/>
      <c r="B121" s="499"/>
      <c r="C121" s="499"/>
      <c r="D121" s="499"/>
      <c r="E121" s="500"/>
      <c r="F121" s="635"/>
      <c r="G121" s="509"/>
      <c r="H121" s="484">
        <v>27111728</v>
      </c>
      <c r="I121" s="511" t="s">
        <v>1457</v>
      </c>
      <c r="J121" s="488"/>
      <c r="K121" s="488"/>
      <c r="L121" s="488"/>
      <c r="M121" s="488"/>
      <c r="N121" s="488"/>
      <c r="O121" s="488"/>
      <c r="P121" s="488"/>
      <c r="Q121" s="488">
        <f t="shared" si="3"/>
        <v>0</v>
      </c>
      <c r="R121" s="502"/>
      <c r="S121" s="503"/>
      <c r="T121" s="545"/>
      <c r="U121" s="820"/>
      <c r="V121" s="481"/>
      <c r="W121" s="482"/>
      <c r="X121" s="481"/>
    </row>
    <row r="122" spans="1:24" ht="51" hidden="1" x14ac:dyDescent="0.2">
      <c r="A122" s="498"/>
      <c r="B122" s="499"/>
      <c r="C122" s="499"/>
      <c r="D122" s="499"/>
      <c r="E122" s="500"/>
      <c r="F122" s="635"/>
      <c r="G122" s="509"/>
      <c r="H122" s="484">
        <v>27111728</v>
      </c>
      <c r="I122" s="511" t="s">
        <v>1458</v>
      </c>
      <c r="J122" s="488"/>
      <c r="K122" s="488"/>
      <c r="L122" s="488"/>
      <c r="M122" s="488"/>
      <c r="N122" s="488"/>
      <c r="O122" s="488"/>
      <c r="P122" s="488"/>
      <c r="Q122" s="488">
        <f t="shared" si="3"/>
        <v>0</v>
      </c>
      <c r="R122" s="502"/>
      <c r="S122" s="503"/>
      <c r="T122" s="545"/>
      <c r="U122" s="820"/>
      <c r="V122" s="481"/>
      <c r="W122" s="482"/>
      <c r="X122" s="493"/>
    </row>
    <row r="123" spans="1:24" ht="51" hidden="1" x14ac:dyDescent="0.2">
      <c r="A123" s="498"/>
      <c r="B123" s="499"/>
      <c r="C123" s="499"/>
      <c r="D123" s="499"/>
      <c r="E123" s="500"/>
      <c r="F123" s="635"/>
      <c r="G123" s="509"/>
      <c r="H123" s="484">
        <v>27111738</v>
      </c>
      <c r="I123" s="511" t="s">
        <v>1459</v>
      </c>
      <c r="J123" s="488"/>
      <c r="K123" s="488"/>
      <c r="L123" s="488"/>
      <c r="M123" s="488"/>
      <c r="N123" s="488"/>
      <c r="O123" s="488"/>
      <c r="P123" s="488"/>
      <c r="Q123" s="488">
        <f t="shared" si="3"/>
        <v>0</v>
      </c>
      <c r="R123" s="502"/>
      <c r="S123" s="503"/>
      <c r="T123" s="545"/>
      <c r="U123" s="820"/>
      <c r="V123" s="481"/>
      <c r="W123" s="482"/>
      <c r="X123" s="481"/>
    </row>
    <row r="124" spans="1:24" ht="25.5" hidden="1" x14ac:dyDescent="0.2">
      <c r="A124" s="498"/>
      <c r="B124" s="499"/>
      <c r="C124" s="499"/>
      <c r="D124" s="499"/>
      <c r="E124" s="500"/>
      <c r="F124" s="635"/>
      <c r="G124" s="509"/>
      <c r="H124" s="484">
        <v>27110000</v>
      </c>
      <c r="I124" s="511" t="s">
        <v>1460</v>
      </c>
      <c r="J124" s="488"/>
      <c r="K124" s="488"/>
      <c r="L124" s="488"/>
      <c r="M124" s="488"/>
      <c r="N124" s="488"/>
      <c r="O124" s="488"/>
      <c r="P124" s="488"/>
      <c r="Q124" s="488">
        <f t="shared" si="3"/>
        <v>0</v>
      </c>
      <c r="R124" s="502"/>
      <c r="S124" s="503"/>
      <c r="T124" s="545"/>
      <c r="U124" s="820"/>
      <c r="V124" s="481"/>
      <c r="W124" s="482"/>
      <c r="X124" s="493"/>
    </row>
    <row r="125" spans="1:24" ht="25.5" hidden="1" x14ac:dyDescent="0.2">
      <c r="A125" s="498"/>
      <c r="B125" s="499"/>
      <c r="C125" s="499"/>
      <c r="D125" s="499"/>
      <c r="E125" s="500"/>
      <c r="F125" s="635"/>
      <c r="G125" s="509"/>
      <c r="H125" s="484">
        <v>27110000</v>
      </c>
      <c r="I125" s="511" t="s">
        <v>1461</v>
      </c>
      <c r="J125" s="488"/>
      <c r="K125" s="488"/>
      <c r="L125" s="488"/>
      <c r="M125" s="488"/>
      <c r="N125" s="488"/>
      <c r="O125" s="488"/>
      <c r="P125" s="488"/>
      <c r="Q125" s="488">
        <f t="shared" si="3"/>
        <v>0</v>
      </c>
      <c r="R125" s="502"/>
      <c r="S125" s="503"/>
      <c r="T125" s="545"/>
      <c r="U125" s="820"/>
      <c r="V125" s="481"/>
      <c r="W125" s="482"/>
      <c r="X125" s="481"/>
    </row>
    <row r="126" spans="1:24" ht="25.5" hidden="1" x14ac:dyDescent="0.2">
      <c r="A126" s="498"/>
      <c r="B126" s="499"/>
      <c r="C126" s="499"/>
      <c r="D126" s="499"/>
      <c r="E126" s="500"/>
      <c r="F126" s="635"/>
      <c r="G126" s="509"/>
      <c r="H126" s="484">
        <v>27110000</v>
      </c>
      <c r="I126" s="511" t="s">
        <v>1462</v>
      </c>
      <c r="J126" s="488"/>
      <c r="K126" s="488"/>
      <c r="L126" s="488"/>
      <c r="M126" s="488"/>
      <c r="N126" s="488"/>
      <c r="O126" s="488"/>
      <c r="P126" s="488"/>
      <c r="Q126" s="488">
        <f t="shared" si="3"/>
        <v>0</v>
      </c>
      <c r="R126" s="502"/>
      <c r="S126" s="503"/>
      <c r="T126" s="545"/>
      <c r="U126" s="820"/>
      <c r="V126" s="481"/>
      <c r="W126" s="482"/>
      <c r="X126" s="493"/>
    </row>
    <row r="127" spans="1:24" hidden="1" x14ac:dyDescent="0.2">
      <c r="A127" s="498"/>
      <c r="B127" s="499"/>
      <c r="C127" s="499"/>
      <c r="D127" s="499"/>
      <c r="E127" s="500"/>
      <c r="F127" s="635"/>
      <c r="G127" s="509"/>
      <c r="H127" s="484">
        <v>27110000</v>
      </c>
      <c r="I127" s="511" t="s">
        <v>1463</v>
      </c>
      <c r="J127" s="488"/>
      <c r="K127" s="488"/>
      <c r="L127" s="488"/>
      <c r="M127" s="488"/>
      <c r="N127" s="488"/>
      <c r="O127" s="488"/>
      <c r="P127" s="488"/>
      <c r="Q127" s="488">
        <f t="shared" si="3"/>
        <v>0</v>
      </c>
      <c r="R127" s="502"/>
      <c r="S127" s="503"/>
      <c r="T127" s="545"/>
      <c r="U127" s="820"/>
      <c r="V127" s="481"/>
      <c r="W127" s="482"/>
      <c r="X127" s="504"/>
    </row>
    <row r="128" spans="1:24" ht="38.25" hidden="1" x14ac:dyDescent="0.2">
      <c r="A128" s="498"/>
      <c r="B128" s="499"/>
      <c r="C128" s="499"/>
      <c r="D128" s="499"/>
      <c r="E128" s="500"/>
      <c r="F128" s="635"/>
      <c r="G128" s="509"/>
      <c r="H128" s="484">
        <v>27110000</v>
      </c>
      <c r="I128" s="511" t="s">
        <v>1464</v>
      </c>
      <c r="J128" s="488"/>
      <c r="K128" s="488"/>
      <c r="L128" s="488"/>
      <c r="M128" s="488"/>
      <c r="N128" s="488"/>
      <c r="O128" s="488"/>
      <c r="P128" s="488"/>
      <c r="Q128" s="488">
        <f t="shared" si="3"/>
        <v>0</v>
      </c>
      <c r="R128" s="502"/>
      <c r="S128" s="503"/>
      <c r="T128" s="545"/>
      <c r="U128" s="820"/>
      <c r="V128" s="481"/>
      <c r="W128" s="482"/>
      <c r="X128" s="504"/>
    </row>
    <row r="129" spans="1:24" ht="38.25" hidden="1" x14ac:dyDescent="0.2">
      <c r="A129" s="498"/>
      <c r="B129" s="499"/>
      <c r="C129" s="499"/>
      <c r="D129" s="499"/>
      <c r="E129" s="500"/>
      <c r="F129" s="635"/>
      <c r="G129" s="509"/>
      <c r="H129" s="484">
        <v>27110000</v>
      </c>
      <c r="I129" s="511" t="s">
        <v>1465</v>
      </c>
      <c r="J129" s="488"/>
      <c r="K129" s="488"/>
      <c r="L129" s="488"/>
      <c r="M129" s="488"/>
      <c r="N129" s="488"/>
      <c r="O129" s="488"/>
      <c r="P129" s="488"/>
      <c r="Q129" s="488">
        <f t="shared" si="3"/>
        <v>0</v>
      </c>
      <c r="R129" s="502"/>
      <c r="S129" s="503"/>
      <c r="T129" s="545"/>
      <c r="U129" s="820"/>
      <c r="V129" s="481"/>
      <c r="W129" s="482"/>
      <c r="X129" s="504"/>
    </row>
    <row r="130" spans="1:24" ht="51" hidden="1" x14ac:dyDescent="0.2">
      <c r="A130" s="498"/>
      <c r="B130" s="499"/>
      <c r="C130" s="499"/>
      <c r="D130" s="499"/>
      <c r="E130" s="500"/>
      <c r="F130" s="635"/>
      <c r="G130" s="509"/>
      <c r="H130" s="484">
        <v>27110000</v>
      </c>
      <c r="I130" s="511" t="s">
        <v>1466</v>
      </c>
      <c r="J130" s="488"/>
      <c r="K130" s="488"/>
      <c r="L130" s="488"/>
      <c r="M130" s="488"/>
      <c r="N130" s="488"/>
      <c r="O130" s="488"/>
      <c r="P130" s="488"/>
      <c r="Q130" s="488">
        <f t="shared" si="3"/>
        <v>0</v>
      </c>
      <c r="R130" s="502"/>
      <c r="S130" s="503"/>
      <c r="T130" s="545"/>
      <c r="U130" s="820"/>
      <c r="V130" s="481"/>
      <c r="W130" s="482"/>
      <c r="X130" s="504"/>
    </row>
    <row r="131" spans="1:24" hidden="1" x14ac:dyDescent="0.2">
      <c r="A131" s="498"/>
      <c r="B131" s="499"/>
      <c r="C131" s="499"/>
      <c r="D131" s="499"/>
      <c r="E131" s="500"/>
      <c r="F131" s="635"/>
      <c r="G131" s="509"/>
      <c r="H131" s="484">
        <v>27110000</v>
      </c>
      <c r="I131" s="511" t="s">
        <v>1467</v>
      </c>
      <c r="J131" s="488"/>
      <c r="K131" s="488"/>
      <c r="L131" s="488"/>
      <c r="M131" s="488"/>
      <c r="N131" s="488"/>
      <c r="O131" s="488"/>
      <c r="P131" s="488"/>
      <c r="Q131" s="488">
        <f t="shared" si="3"/>
        <v>0</v>
      </c>
      <c r="R131" s="502"/>
      <c r="S131" s="503"/>
      <c r="T131" s="545"/>
      <c r="U131" s="820"/>
      <c r="V131" s="481"/>
      <c r="W131" s="482"/>
      <c r="X131" s="504"/>
    </row>
    <row r="132" spans="1:24" hidden="1" x14ac:dyDescent="0.2">
      <c r="A132" s="498"/>
      <c r="B132" s="499"/>
      <c r="C132" s="499"/>
      <c r="D132" s="499"/>
      <c r="E132" s="500"/>
      <c r="F132" s="635"/>
      <c r="G132" s="509"/>
      <c r="H132" s="484">
        <v>27111905</v>
      </c>
      <c r="I132" s="511" t="s">
        <v>1468</v>
      </c>
      <c r="J132" s="488"/>
      <c r="K132" s="488"/>
      <c r="L132" s="488"/>
      <c r="M132" s="488"/>
      <c r="N132" s="488"/>
      <c r="O132" s="488"/>
      <c r="P132" s="488"/>
      <c r="Q132" s="488">
        <f t="shared" si="3"/>
        <v>0</v>
      </c>
      <c r="R132" s="502"/>
      <c r="S132" s="503"/>
      <c r="T132" s="545"/>
      <c r="U132" s="820"/>
      <c r="V132" s="481"/>
      <c r="W132" s="482"/>
      <c r="X132" s="504"/>
    </row>
    <row r="133" spans="1:24" hidden="1" x14ac:dyDescent="0.2">
      <c r="A133" s="498"/>
      <c r="B133" s="499"/>
      <c r="C133" s="499"/>
      <c r="D133" s="499"/>
      <c r="E133" s="500"/>
      <c r="F133" s="635"/>
      <c r="G133" s="509"/>
      <c r="H133" s="484">
        <v>27111909</v>
      </c>
      <c r="I133" s="511" t="s">
        <v>204</v>
      </c>
      <c r="J133" s="488"/>
      <c r="K133" s="488"/>
      <c r="L133" s="488"/>
      <c r="M133" s="488"/>
      <c r="N133" s="488"/>
      <c r="O133" s="488"/>
      <c r="P133" s="488"/>
      <c r="Q133" s="488">
        <f t="shared" si="3"/>
        <v>0</v>
      </c>
      <c r="R133" s="502"/>
      <c r="S133" s="503"/>
      <c r="T133" s="545"/>
      <c r="U133" s="820"/>
      <c r="V133" s="481"/>
      <c r="W133" s="482"/>
      <c r="X133" s="481"/>
    </row>
    <row r="134" spans="1:24" ht="25.5" hidden="1" x14ac:dyDescent="0.2">
      <c r="A134" s="498"/>
      <c r="B134" s="499"/>
      <c r="C134" s="499"/>
      <c r="D134" s="499"/>
      <c r="E134" s="500"/>
      <c r="F134" s="635"/>
      <c r="G134" s="509"/>
      <c r="H134" s="484">
        <v>27110000</v>
      </c>
      <c r="I134" s="511" t="s">
        <v>1469</v>
      </c>
      <c r="J134" s="488"/>
      <c r="K134" s="488"/>
      <c r="L134" s="488"/>
      <c r="M134" s="488"/>
      <c r="N134" s="488"/>
      <c r="O134" s="488"/>
      <c r="P134" s="488"/>
      <c r="Q134" s="488">
        <f t="shared" si="3"/>
        <v>0</v>
      </c>
      <c r="R134" s="502"/>
      <c r="S134" s="503"/>
      <c r="T134" s="545"/>
      <c r="U134" s="820"/>
      <c r="V134" s="481"/>
      <c r="W134" s="482"/>
      <c r="X134" s="493"/>
    </row>
    <row r="135" spans="1:24" ht="25.5" hidden="1" x14ac:dyDescent="0.2">
      <c r="A135" s="498"/>
      <c r="B135" s="499"/>
      <c r="C135" s="499"/>
      <c r="D135" s="499"/>
      <c r="E135" s="500"/>
      <c r="F135" s="635"/>
      <c r="G135" s="509"/>
      <c r="H135" s="484">
        <v>27111723</v>
      </c>
      <c r="I135" s="511" t="s">
        <v>1470</v>
      </c>
      <c r="J135" s="488"/>
      <c r="K135" s="488"/>
      <c r="L135" s="488"/>
      <c r="M135" s="488"/>
      <c r="N135" s="488"/>
      <c r="O135" s="488"/>
      <c r="P135" s="488"/>
      <c r="Q135" s="488">
        <f t="shared" si="3"/>
        <v>0</v>
      </c>
      <c r="R135" s="502"/>
      <c r="S135" s="503"/>
      <c r="T135" s="545"/>
      <c r="U135" s="820"/>
      <c r="V135" s="481"/>
      <c r="W135" s="482"/>
      <c r="X135" s="481"/>
    </row>
    <row r="136" spans="1:24" hidden="1" x14ac:dyDescent="0.2">
      <c r="A136" s="498"/>
      <c r="B136" s="499"/>
      <c r="C136" s="499"/>
      <c r="D136" s="499"/>
      <c r="E136" s="500"/>
      <c r="F136" s="635"/>
      <c r="G136" s="509"/>
      <c r="H136" s="484">
        <v>27110000</v>
      </c>
      <c r="I136" s="511" t="s">
        <v>1471</v>
      </c>
      <c r="J136" s="488"/>
      <c r="K136" s="488"/>
      <c r="L136" s="488"/>
      <c r="M136" s="488"/>
      <c r="N136" s="488"/>
      <c r="O136" s="488"/>
      <c r="P136" s="488"/>
      <c r="Q136" s="488">
        <f t="shared" si="3"/>
        <v>0</v>
      </c>
      <c r="R136" s="502"/>
      <c r="S136" s="503"/>
      <c r="T136" s="545"/>
      <c r="U136" s="820"/>
      <c r="V136" s="481"/>
      <c r="W136" s="482"/>
      <c r="X136" s="493"/>
    </row>
    <row r="137" spans="1:24" hidden="1" x14ac:dyDescent="0.2">
      <c r="A137" s="498"/>
      <c r="B137" s="499"/>
      <c r="C137" s="499"/>
      <c r="D137" s="499"/>
      <c r="E137" s="500"/>
      <c r="F137" s="635"/>
      <c r="G137" s="509"/>
      <c r="H137" s="484">
        <v>27110000</v>
      </c>
      <c r="I137" s="511" t="s">
        <v>1472</v>
      </c>
      <c r="J137" s="488"/>
      <c r="K137" s="488"/>
      <c r="L137" s="488"/>
      <c r="M137" s="488"/>
      <c r="N137" s="488"/>
      <c r="O137" s="488"/>
      <c r="P137" s="488"/>
      <c r="Q137" s="488">
        <f t="shared" si="3"/>
        <v>0</v>
      </c>
      <c r="R137" s="502"/>
      <c r="S137" s="503"/>
      <c r="T137" s="545"/>
      <c r="U137" s="820"/>
      <c r="V137" s="481"/>
      <c r="W137" s="482"/>
      <c r="X137" s="481"/>
    </row>
    <row r="138" spans="1:24" ht="38.25" hidden="1" x14ac:dyDescent="0.2">
      <c r="A138" s="498"/>
      <c r="B138" s="499"/>
      <c r="C138" s="499"/>
      <c r="D138" s="499"/>
      <c r="E138" s="500"/>
      <c r="F138" s="635"/>
      <c r="G138" s="509"/>
      <c r="H138" s="484">
        <v>27110000</v>
      </c>
      <c r="I138" s="511" t="s">
        <v>1473</v>
      </c>
      <c r="J138" s="488"/>
      <c r="K138" s="488"/>
      <c r="L138" s="488"/>
      <c r="M138" s="488"/>
      <c r="N138" s="488"/>
      <c r="O138" s="488"/>
      <c r="P138" s="488"/>
      <c r="Q138" s="488">
        <f t="shared" si="3"/>
        <v>0</v>
      </c>
      <c r="R138" s="502"/>
      <c r="S138" s="503"/>
      <c r="T138" s="545"/>
      <c r="U138" s="820"/>
      <c r="V138" s="481"/>
      <c r="W138" s="482"/>
      <c r="X138" s="493"/>
    </row>
    <row r="139" spans="1:24" hidden="1" x14ac:dyDescent="0.2">
      <c r="A139" s="498"/>
      <c r="B139" s="499"/>
      <c r="C139" s="499"/>
      <c r="D139" s="499"/>
      <c r="E139" s="500"/>
      <c r="F139" s="635"/>
      <c r="G139" s="509"/>
      <c r="H139" s="484">
        <v>27110000</v>
      </c>
      <c r="I139" s="511" t="s">
        <v>1474</v>
      </c>
      <c r="J139" s="488"/>
      <c r="K139" s="488"/>
      <c r="L139" s="488"/>
      <c r="M139" s="488"/>
      <c r="N139" s="488"/>
      <c r="O139" s="488"/>
      <c r="P139" s="488"/>
      <c r="Q139" s="488">
        <f t="shared" si="3"/>
        <v>0</v>
      </c>
      <c r="R139" s="502"/>
      <c r="S139" s="503"/>
      <c r="T139" s="545"/>
      <c r="U139" s="820"/>
      <c r="V139" s="481"/>
      <c r="W139" s="482"/>
      <c r="X139" s="504"/>
    </row>
    <row r="140" spans="1:24" ht="51" hidden="1" x14ac:dyDescent="0.2">
      <c r="A140" s="498"/>
      <c r="B140" s="499"/>
      <c r="C140" s="499"/>
      <c r="D140" s="499"/>
      <c r="E140" s="500"/>
      <c r="F140" s="635"/>
      <c r="G140" s="509"/>
      <c r="H140" s="484">
        <v>27110000</v>
      </c>
      <c r="I140" s="511" t="s">
        <v>564</v>
      </c>
      <c r="J140" s="488"/>
      <c r="K140" s="488"/>
      <c r="L140" s="488"/>
      <c r="M140" s="488"/>
      <c r="N140" s="488"/>
      <c r="O140" s="488"/>
      <c r="P140" s="488"/>
      <c r="Q140" s="488">
        <f t="shared" si="3"/>
        <v>0</v>
      </c>
      <c r="R140" s="502"/>
      <c r="S140" s="503"/>
      <c r="T140" s="545"/>
      <c r="U140" s="820"/>
      <c r="V140" s="481"/>
      <c r="W140" s="482"/>
      <c r="X140" s="504"/>
    </row>
    <row r="141" spans="1:24" ht="63.75" hidden="1" x14ac:dyDescent="0.2">
      <c r="A141" s="498"/>
      <c r="B141" s="499"/>
      <c r="C141" s="499"/>
      <c r="D141" s="499"/>
      <c r="E141" s="500"/>
      <c r="F141" s="635"/>
      <c r="G141" s="509"/>
      <c r="H141" s="484">
        <v>27111907</v>
      </c>
      <c r="I141" s="511" t="s">
        <v>205</v>
      </c>
      <c r="J141" s="488"/>
      <c r="K141" s="488"/>
      <c r="L141" s="488"/>
      <c r="M141" s="488"/>
      <c r="N141" s="488"/>
      <c r="O141" s="488"/>
      <c r="P141" s="488"/>
      <c r="Q141" s="488">
        <f t="shared" si="3"/>
        <v>0</v>
      </c>
      <c r="R141" s="502"/>
      <c r="S141" s="503"/>
      <c r="T141" s="545"/>
      <c r="U141" s="820"/>
      <c r="V141" s="481"/>
      <c r="W141" s="482"/>
      <c r="X141" s="504"/>
    </row>
    <row r="142" spans="1:24" ht="25.5" hidden="1" x14ac:dyDescent="0.2">
      <c r="A142" s="498"/>
      <c r="B142" s="499"/>
      <c r="C142" s="499"/>
      <c r="D142" s="499"/>
      <c r="E142" s="500"/>
      <c r="F142" s="635"/>
      <c r="G142" s="509"/>
      <c r="H142" s="484">
        <v>27110000</v>
      </c>
      <c r="I142" s="511" t="s">
        <v>4235</v>
      </c>
      <c r="J142" s="488"/>
      <c r="K142" s="488"/>
      <c r="L142" s="488"/>
      <c r="M142" s="488"/>
      <c r="N142" s="488"/>
      <c r="O142" s="488"/>
      <c r="P142" s="488"/>
      <c r="Q142" s="488">
        <f>+M142+P142-K142</f>
        <v>0</v>
      </c>
      <c r="R142" s="502"/>
      <c r="S142" s="503"/>
      <c r="T142" s="545"/>
      <c r="U142" s="820"/>
      <c r="V142" s="481"/>
      <c r="W142" s="482"/>
      <c r="X142" s="504"/>
    </row>
    <row r="143" spans="1:24" ht="25.5" hidden="1" x14ac:dyDescent="0.2">
      <c r="A143" s="498"/>
      <c r="B143" s="499"/>
      <c r="C143" s="499"/>
      <c r="D143" s="499"/>
      <c r="E143" s="500"/>
      <c r="F143" s="635"/>
      <c r="G143" s="509"/>
      <c r="H143" s="484">
        <v>27110000</v>
      </c>
      <c r="I143" s="511" t="s">
        <v>565</v>
      </c>
      <c r="J143" s="488"/>
      <c r="K143" s="488"/>
      <c r="L143" s="488"/>
      <c r="M143" s="488"/>
      <c r="N143" s="488"/>
      <c r="O143" s="488"/>
      <c r="P143" s="488"/>
      <c r="Q143" s="488">
        <f>+M143+P143-K143</f>
        <v>0</v>
      </c>
      <c r="R143" s="502"/>
      <c r="S143" s="503"/>
      <c r="T143" s="545"/>
      <c r="U143" s="820"/>
      <c r="V143" s="481"/>
      <c r="W143" s="482"/>
      <c r="X143" s="504"/>
    </row>
    <row r="144" spans="1:24" ht="51" hidden="1" x14ac:dyDescent="0.2">
      <c r="A144" s="498"/>
      <c r="B144" s="499"/>
      <c r="C144" s="499"/>
      <c r="D144" s="499"/>
      <c r="E144" s="500"/>
      <c r="F144" s="635"/>
      <c r="G144" s="509"/>
      <c r="H144" s="484">
        <v>27110000</v>
      </c>
      <c r="I144" s="511" t="s">
        <v>566</v>
      </c>
      <c r="J144" s="488"/>
      <c r="K144" s="488"/>
      <c r="L144" s="488"/>
      <c r="M144" s="488"/>
      <c r="N144" s="488"/>
      <c r="O144" s="488"/>
      <c r="P144" s="488"/>
      <c r="Q144" s="488">
        <f>+M144+P144-K144</f>
        <v>0</v>
      </c>
      <c r="R144" s="502"/>
      <c r="S144" s="503"/>
      <c r="T144" s="545"/>
      <c r="U144" s="820"/>
      <c r="V144" s="481"/>
      <c r="W144" s="482"/>
      <c r="X144" s="504"/>
    </row>
    <row r="145" spans="1:24" ht="89.25" hidden="1" x14ac:dyDescent="0.2">
      <c r="A145" s="498"/>
      <c r="B145" s="499"/>
      <c r="C145" s="499"/>
      <c r="D145" s="499"/>
      <c r="E145" s="500"/>
      <c r="F145" s="635"/>
      <c r="G145" s="509"/>
      <c r="H145" s="484">
        <v>27110000</v>
      </c>
      <c r="I145" s="512" t="s">
        <v>4474</v>
      </c>
      <c r="J145" s="488"/>
      <c r="K145" s="488"/>
      <c r="L145" s="488"/>
      <c r="M145" s="488"/>
      <c r="N145" s="488"/>
      <c r="O145" s="488"/>
      <c r="P145" s="488"/>
      <c r="Q145" s="488"/>
      <c r="R145" s="502"/>
      <c r="S145" s="503"/>
      <c r="T145" s="545"/>
      <c r="U145" s="820"/>
      <c r="V145" s="481"/>
      <c r="W145" s="482"/>
      <c r="X145" s="481"/>
    </row>
    <row r="146" spans="1:24" ht="38.25" hidden="1" x14ac:dyDescent="0.2">
      <c r="A146" s="498"/>
      <c r="B146" s="499"/>
      <c r="C146" s="499"/>
      <c r="D146" s="499"/>
      <c r="E146" s="500"/>
      <c r="F146" s="635"/>
      <c r="G146" s="509"/>
      <c r="H146" s="484">
        <v>27111723</v>
      </c>
      <c r="I146" s="511" t="s">
        <v>638</v>
      </c>
      <c r="J146" s="488"/>
      <c r="K146" s="488"/>
      <c r="L146" s="488"/>
      <c r="M146" s="488"/>
      <c r="N146" s="488"/>
      <c r="O146" s="488"/>
      <c r="P146" s="488"/>
      <c r="Q146" s="488">
        <f t="shared" ref="Q146:Q177" si="4">+M146+P146-K146</f>
        <v>0</v>
      </c>
      <c r="R146" s="502"/>
      <c r="S146" s="503"/>
      <c r="T146" s="545"/>
      <c r="U146" s="820"/>
      <c r="V146" s="481"/>
      <c r="W146" s="482"/>
      <c r="X146" s="481"/>
    </row>
    <row r="147" spans="1:24" ht="25.5" hidden="1" x14ac:dyDescent="0.2">
      <c r="A147" s="498"/>
      <c r="B147" s="499"/>
      <c r="C147" s="499"/>
      <c r="D147" s="499"/>
      <c r="E147" s="500"/>
      <c r="F147" s="635"/>
      <c r="G147" s="509"/>
      <c r="H147" s="484">
        <v>27110000</v>
      </c>
      <c r="I147" s="511" t="s">
        <v>567</v>
      </c>
      <c r="J147" s="488"/>
      <c r="K147" s="488"/>
      <c r="L147" s="488"/>
      <c r="M147" s="488"/>
      <c r="N147" s="488"/>
      <c r="O147" s="488"/>
      <c r="P147" s="488"/>
      <c r="Q147" s="488">
        <f t="shared" si="4"/>
        <v>0</v>
      </c>
      <c r="R147" s="502"/>
      <c r="S147" s="503"/>
      <c r="T147" s="545"/>
      <c r="U147" s="820"/>
      <c r="V147" s="481"/>
      <c r="W147" s="482"/>
      <c r="X147" s="493"/>
    </row>
    <row r="148" spans="1:24" hidden="1" x14ac:dyDescent="0.2">
      <c r="A148" s="498"/>
      <c r="B148" s="499"/>
      <c r="C148" s="499"/>
      <c r="D148" s="499"/>
      <c r="E148" s="500"/>
      <c r="F148" s="635"/>
      <c r="G148" s="509"/>
      <c r="H148" s="484">
        <v>27111926</v>
      </c>
      <c r="I148" s="511" t="s">
        <v>568</v>
      </c>
      <c r="J148" s="488"/>
      <c r="K148" s="488"/>
      <c r="L148" s="488"/>
      <c r="M148" s="488"/>
      <c r="N148" s="488"/>
      <c r="O148" s="488"/>
      <c r="P148" s="488"/>
      <c r="Q148" s="488">
        <f t="shared" si="4"/>
        <v>0</v>
      </c>
      <c r="R148" s="502"/>
      <c r="S148" s="503"/>
      <c r="T148" s="545"/>
      <c r="U148" s="820"/>
      <c r="V148" s="481"/>
      <c r="W148" s="482"/>
      <c r="X148" s="481"/>
    </row>
    <row r="149" spans="1:24" ht="25.5" hidden="1" x14ac:dyDescent="0.2">
      <c r="A149" s="498"/>
      <c r="B149" s="499"/>
      <c r="C149" s="499"/>
      <c r="D149" s="499"/>
      <c r="E149" s="500"/>
      <c r="F149" s="635"/>
      <c r="G149" s="509"/>
      <c r="H149" s="484">
        <v>27111926</v>
      </c>
      <c r="I149" s="511" t="s">
        <v>569</v>
      </c>
      <c r="J149" s="488"/>
      <c r="K149" s="488"/>
      <c r="L149" s="488"/>
      <c r="M149" s="488"/>
      <c r="N149" s="488"/>
      <c r="O149" s="488"/>
      <c r="P149" s="488"/>
      <c r="Q149" s="488">
        <f t="shared" si="4"/>
        <v>0</v>
      </c>
      <c r="R149" s="502"/>
      <c r="S149" s="503"/>
      <c r="T149" s="545"/>
      <c r="U149" s="820"/>
      <c r="V149" s="481"/>
      <c r="W149" s="482"/>
      <c r="X149" s="493"/>
    </row>
    <row r="150" spans="1:24" ht="25.5" hidden="1" x14ac:dyDescent="0.2">
      <c r="A150" s="498"/>
      <c r="B150" s="499"/>
      <c r="C150" s="499"/>
      <c r="D150" s="499"/>
      <c r="E150" s="500"/>
      <c r="F150" s="635"/>
      <c r="G150" s="509"/>
      <c r="H150" s="484">
        <v>27111926</v>
      </c>
      <c r="I150" s="511" t="s">
        <v>570</v>
      </c>
      <c r="J150" s="488"/>
      <c r="K150" s="488"/>
      <c r="L150" s="488"/>
      <c r="M150" s="488"/>
      <c r="N150" s="488"/>
      <c r="O150" s="488"/>
      <c r="P150" s="488"/>
      <c r="Q150" s="488">
        <f t="shared" si="4"/>
        <v>0</v>
      </c>
      <c r="R150" s="502"/>
      <c r="S150" s="503"/>
      <c r="T150" s="545"/>
      <c r="U150" s="820"/>
      <c r="V150" s="481"/>
      <c r="W150" s="482"/>
      <c r="X150" s="481"/>
    </row>
    <row r="151" spans="1:24" ht="25.5" hidden="1" x14ac:dyDescent="0.2">
      <c r="A151" s="498"/>
      <c r="B151" s="499"/>
      <c r="C151" s="499"/>
      <c r="D151" s="499"/>
      <c r="E151" s="500"/>
      <c r="F151" s="635"/>
      <c r="G151" s="509"/>
      <c r="H151" s="484">
        <v>27111930</v>
      </c>
      <c r="I151" s="511" t="s">
        <v>1280</v>
      </c>
      <c r="J151" s="488"/>
      <c r="K151" s="488"/>
      <c r="L151" s="488"/>
      <c r="M151" s="488"/>
      <c r="N151" s="488"/>
      <c r="O151" s="488"/>
      <c r="P151" s="488"/>
      <c r="Q151" s="488">
        <f t="shared" si="4"/>
        <v>0</v>
      </c>
      <c r="R151" s="502"/>
      <c r="S151" s="503"/>
      <c r="T151" s="545"/>
      <c r="U151" s="820"/>
      <c r="V151" s="481"/>
      <c r="W151" s="482"/>
      <c r="X151" s="493"/>
    </row>
    <row r="152" spans="1:24" ht="38.25" hidden="1" x14ac:dyDescent="0.2">
      <c r="A152" s="498"/>
      <c r="B152" s="499"/>
      <c r="C152" s="499"/>
      <c r="D152" s="499"/>
      <c r="E152" s="500"/>
      <c r="F152" s="635"/>
      <c r="G152" s="509"/>
      <c r="H152" s="484">
        <v>27110000</v>
      </c>
      <c r="I152" s="511" t="s">
        <v>571</v>
      </c>
      <c r="J152" s="488"/>
      <c r="K152" s="488"/>
      <c r="L152" s="488"/>
      <c r="M152" s="488"/>
      <c r="N152" s="488"/>
      <c r="O152" s="488"/>
      <c r="P152" s="488"/>
      <c r="Q152" s="488">
        <f t="shared" si="4"/>
        <v>0</v>
      </c>
      <c r="R152" s="502"/>
      <c r="S152" s="503"/>
      <c r="T152" s="545"/>
      <c r="U152" s="820"/>
      <c r="V152" s="481"/>
      <c r="W152" s="482"/>
      <c r="X152" s="504"/>
    </row>
    <row r="153" spans="1:24" ht="38.25" hidden="1" x14ac:dyDescent="0.2">
      <c r="A153" s="498"/>
      <c r="B153" s="499"/>
      <c r="C153" s="499"/>
      <c r="D153" s="499"/>
      <c r="E153" s="500"/>
      <c r="F153" s="635"/>
      <c r="G153" s="509"/>
      <c r="H153" s="484">
        <v>27110000</v>
      </c>
      <c r="I153" s="511" t="s">
        <v>572</v>
      </c>
      <c r="J153" s="488"/>
      <c r="K153" s="488"/>
      <c r="L153" s="488"/>
      <c r="M153" s="488"/>
      <c r="N153" s="488"/>
      <c r="O153" s="488"/>
      <c r="P153" s="488"/>
      <c r="Q153" s="488">
        <f t="shared" si="4"/>
        <v>0</v>
      </c>
      <c r="R153" s="502"/>
      <c r="S153" s="503"/>
      <c r="T153" s="545"/>
      <c r="U153" s="820"/>
      <c r="V153" s="481"/>
      <c r="W153" s="482"/>
      <c r="X153" s="504"/>
    </row>
    <row r="154" spans="1:24" ht="51" hidden="1" x14ac:dyDescent="0.2">
      <c r="A154" s="498"/>
      <c r="B154" s="499"/>
      <c r="C154" s="499"/>
      <c r="D154" s="499"/>
      <c r="E154" s="500"/>
      <c r="F154" s="635"/>
      <c r="G154" s="509"/>
      <c r="H154" s="484">
        <v>27110000</v>
      </c>
      <c r="I154" s="511" t="s">
        <v>1281</v>
      </c>
      <c r="J154" s="488"/>
      <c r="K154" s="488"/>
      <c r="L154" s="488"/>
      <c r="M154" s="488"/>
      <c r="N154" s="488"/>
      <c r="O154" s="488"/>
      <c r="P154" s="488"/>
      <c r="Q154" s="488">
        <f t="shared" si="4"/>
        <v>0</v>
      </c>
      <c r="R154" s="502"/>
      <c r="S154" s="503"/>
      <c r="T154" s="545"/>
      <c r="U154" s="820"/>
      <c r="V154" s="481"/>
      <c r="W154" s="482"/>
      <c r="X154" s="504"/>
    </row>
    <row r="155" spans="1:24" ht="51" hidden="1" x14ac:dyDescent="0.2">
      <c r="A155" s="498"/>
      <c r="B155" s="499"/>
      <c r="C155" s="499"/>
      <c r="D155" s="499"/>
      <c r="E155" s="500"/>
      <c r="F155" s="635"/>
      <c r="G155" s="509"/>
      <c r="H155" s="484">
        <v>27110000</v>
      </c>
      <c r="I155" s="511" t="s">
        <v>206</v>
      </c>
      <c r="J155" s="488"/>
      <c r="K155" s="488"/>
      <c r="L155" s="488"/>
      <c r="M155" s="488"/>
      <c r="N155" s="488"/>
      <c r="O155" s="488"/>
      <c r="P155" s="488"/>
      <c r="Q155" s="488">
        <f t="shared" si="4"/>
        <v>0</v>
      </c>
      <c r="R155" s="502"/>
      <c r="S155" s="503"/>
      <c r="T155" s="545"/>
      <c r="U155" s="820"/>
      <c r="V155" s="481"/>
      <c r="W155" s="482"/>
      <c r="X155" s="504"/>
    </row>
    <row r="156" spans="1:24" ht="51" hidden="1" x14ac:dyDescent="0.2">
      <c r="A156" s="498"/>
      <c r="B156" s="499"/>
      <c r="C156" s="499"/>
      <c r="D156" s="499"/>
      <c r="E156" s="500"/>
      <c r="F156" s="635"/>
      <c r="G156" s="509"/>
      <c r="H156" s="484">
        <v>27110000</v>
      </c>
      <c r="I156" s="511" t="s">
        <v>207</v>
      </c>
      <c r="J156" s="488"/>
      <c r="K156" s="488"/>
      <c r="L156" s="488"/>
      <c r="M156" s="488"/>
      <c r="N156" s="488"/>
      <c r="O156" s="488"/>
      <c r="P156" s="488"/>
      <c r="Q156" s="488">
        <f t="shared" si="4"/>
        <v>0</v>
      </c>
      <c r="R156" s="502"/>
      <c r="S156" s="503"/>
      <c r="T156" s="545"/>
      <c r="U156" s="820"/>
      <c r="V156" s="481"/>
      <c r="W156" s="482"/>
      <c r="X156" s="504"/>
    </row>
    <row r="157" spans="1:24" ht="25.5" hidden="1" x14ac:dyDescent="0.2">
      <c r="A157" s="498"/>
      <c r="B157" s="499"/>
      <c r="C157" s="499"/>
      <c r="D157" s="499"/>
      <c r="E157" s="500"/>
      <c r="F157" s="635"/>
      <c r="G157" s="509"/>
      <c r="H157" s="484">
        <v>27111729</v>
      </c>
      <c r="I157" s="511" t="s">
        <v>573</v>
      </c>
      <c r="J157" s="488"/>
      <c r="K157" s="488"/>
      <c r="L157" s="488"/>
      <c r="M157" s="488"/>
      <c r="N157" s="488"/>
      <c r="O157" s="488"/>
      <c r="P157" s="488"/>
      <c r="Q157" s="488">
        <f t="shared" si="4"/>
        <v>0</v>
      </c>
      <c r="R157" s="502"/>
      <c r="S157" s="503"/>
      <c r="T157" s="545"/>
      <c r="U157" s="820"/>
      <c r="V157" s="481"/>
      <c r="W157" s="482"/>
      <c r="X157" s="504"/>
    </row>
    <row r="158" spans="1:24" ht="25.5" hidden="1" x14ac:dyDescent="0.2">
      <c r="A158" s="498"/>
      <c r="B158" s="499"/>
      <c r="C158" s="499"/>
      <c r="D158" s="499"/>
      <c r="E158" s="500"/>
      <c r="F158" s="635"/>
      <c r="G158" s="509"/>
      <c r="H158" s="484">
        <v>27111729</v>
      </c>
      <c r="I158" s="511" t="s">
        <v>574</v>
      </c>
      <c r="J158" s="488"/>
      <c r="K158" s="488"/>
      <c r="L158" s="488"/>
      <c r="M158" s="488"/>
      <c r="N158" s="488"/>
      <c r="O158" s="488"/>
      <c r="P158" s="488"/>
      <c r="Q158" s="488">
        <f t="shared" si="4"/>
        <v>0</v>
      </c>
      <c r="R158" s="502"/>
      <c r="S158" s="503"/>
      <c r="T158" s="545"/>
      <c r="U158" s="820"/>
      <c r="V158" s="481"/>
      <c r="W158" s="482"/>
      <c r="X158" s="481"/>
    </row>
    <row r="159" spans="1:24" ht="51" hidden="1" x14ac:dyDescent="0.2">
      <c r="A159" s="498"/>
      <c r="B159" s="499"/>
      <c r="C159" s="499"/>
      <c r="D159" s="499"/>
      <c r="E159" s="500"/>
      <c r="F159" s="635"/>
      <c r="G159" s="509"/>
      <c r="H159" s="484">
        <v>27111729</v>
      </c>
      <c r="I159" s="511" t="s">
        <v>575</v>
      </c>
      <c r="J159" s="488"/>
      <c r="K159" s="488"/>
      <c r="L159" s="488"/>
      <c r="M159" s="488"/>
      <c r="N159" s="488"/>
      <c r="O159" s="488"/>
      <c r="P159" s="488"/>
      <c r="Q159" s="488">
        <f t="shared" si="4"/>
        <v>0</v>
      </c>
      <c r="R159" s="502"/>
      <c r="S159" s="503"/>
      <c r="T159" s="545"/>
      <c r="U159" s="820"/>
      <c r="V159" s="481"/>
      <c r="W159" s="482"/>
      <c r="X159" s="493"/>
    </row>
    <row r="160" spans="1:24" ht="51" hidden="1" x14ac:dyDescent="0.2">
      <c r="A160" s="498"/>
      <c r="B160" s="499"/>
      <c r="C160" s="499"/>
      <c r="D160" s="499"/>
      <c r="E160" s="500"/>
      <c r="F160" s="635"/>
      <c r="G160" s="509"/>
      <c r="H160" s="484">
        <v>27111729</v>
      </c>
      <c r="I160" s="511" t="s">
        <v>576</v>
      </c>
      <c r="J160" s="488"/>
      <c r="K160" s="488"/>
      <c r="L160" s="488"/>
      <c r="M160" s="488"/>
      <c r="N160" s="488"/>
      <c r="O160" s="488"/>
      <c r="P160" s="488"/>
      <c r="Q160" s="488">
        <f t="shared" si="4"/>
        <v>0</v>
      </c>
      <c r="R160" s="502"/>
      <c r="S160" s="503"/>
      <c r="T160" s="545"/>
      <c r="U160" s="820"/>
      <c r="V160" s="481"/>
      <c r="W160" s="482"/>
      <c r="X160" s="481"/>
    </row>
    <row r="161" spans="1:24" ht="25.5" hidden="1" x14ac:dyDescent="0.2">
      <c r="A161" s="498"/>
      <c r="B161" s="499"/>
      <c r="C161" s="499"/>
      <c r="D161" s="499"/>
      <c r="E161" s="500"/>
      <c r="F161" s="635"/>
      <c r="G161" s="509"/>
      <c r="H161" s="484">
        <v>27111729</v>
      </c>
      <c r="I161" s="511" t="s">
        <v>577</v>
      </c>
      <c r="J161" s="488"/>
      <c r="K161" s="488"/>
      <c r="L161" s="488"/>
      <c r="M161" s="488"/>
      <c r="N161" s="488"/>
      <c r="O161" s="488"/>
      <c r="P161" s="488"/>
      <c r="Q161" s="488">
        <f t="shared" si="4"/>
        <v>0</v>
      </c>
      <c r="R161" s="502"/>
      <c r="S161" s="503"/>
      <c r="T161" s="545"/>
      <c r="U161" s="820"/>
      <c r="V161" s="481"/>
      <c r="W161" s="482"/>
      <c r="X161" s="493"/>
    </row>
    <row r="162" spans="1:24" ht="25.5" hidden="1" x14ac:dyDescent="0.2">
      <c r="A162" s="498"/>
      <c r="B162" s="499"/>
      <c r="C162" s="499"/>
      <c r="D162" s="499"/>
      <c r="E162" s="500"/>
      <c r="F162" s="635"/>
      <c r="G162" s="509"/>
      <c r="H162" s="484">
        <v>27111729</v>
      </c>
      <c r="I162" s="511" t="s">
        <v>208</v>
      </c>
      <c r="J162" s="488"/>
      <c r="K162" s="488"/>
      <c r="L162" s="488"/>
      <c r="M162" s="488"/>
      <c r="N162" s="488"/>
      <c r="O162" s="488"/>
      <c r="P162" s="488"/>
      <c r="Q162" s="488">
        <f t="shared" si="4"/>
        <v>0</v>
      </c>
      <c r="R162" s="502"/>
      <c r="S162" s="503"/>
      <c r="T162" s="545"/>
      <c r="U162" s="820"/>
      <c r="V162" s="481"/>
      <c r="W162" s="482"/>
      <c r="X162" s="481"/>
    </row>
    <row r="163" spans="1:24" ht="38.25" hidden="1" x14ac:dyDescent="0.2">
      <c r="A163" s="498"/>
      <c r="B163" s="499"/>
      <c r="C163" s="499"/>
      <c r="D163" s="499"/>
      <c r="E163" s="500"/>
      <c r="F163" s="635"/>
      <c r="G163" s="509"/>
      <c r="H163" s="484">
        <v>27111723</v>
      </c>
      <c r="I163" s="511" t="s">
        <v>578</v>
      </c>
      <c r="J163" s="488"/>
      <c r="K163" s="488"/>
      <c r="L163" s="488"/>
      <c r="M163" s="488"/>
      <c r="N163" s="488"/>
      <c r="O163" s="488"/>
      <c r="P163" s="488"/>
      <c r="Q163" s="488">
        <f t="shared" si="4"/>
        <v>0</v>
      </c>
      <c r="R163" s="502"/>
      <c r="S163" s="503"/>
      <c r="T163" s="545"/>
      <c r="U163" s="820"/>
      <c r="V163" s="481"/>
      <c r="W163" s="482"/>
      <c r="X163" s="493"/>
    </row>
    <row r="164" spans="1:24" ht="38.25" hidden="1" x14ac:dyDescent="0.2">
      <c r="A164" s="498"/>
      <c r="B164" s="499"/>
      <c r="C164" s="499"/>
      <c r="D164" s="499"/>
      <c r="E164" s="500"/>
      <c r="F164" s="635"/>
      <c r="G164" s="509"/>
      <c r="H164" s="484">
        <v>27111723</v>
      </c>
      <c r="I164" s="511" t="s">
        <v>579</v>
      </c>
      <c r="J164" s="488"/>
      <c r="K164" s="488"/>
      <c r="L164" s="488"/>
      <c r="M164" s="488"/>
      <c r="N164" s="488"/>
      <c r="O164" s="488"/>
      <c r="P164" s="488"/>
      <c r="Q164" s="488">
        <f t="shared" si="4"/>
        <v>0</v>
      </c>
      <c r="R164" s="502"/>
      <c r="S164" s="503"/>
      <c r="T164" s="545"/>
      <c r="U164" s="820"/>
      <c r="V164" s="481"/>
      <c r="W164" s="482"/>
      <c r="X164" s="504"/>
    </row>
    <row r="165" spans="1:24" ht="51" hidden="1" x14ac:dyDescent="0.2">
      <c r="A165" s="498"/>
      <c r="B165" s="499"/>
      <c r="C165" s="499"/>
      <c r="D165" s="499"/>
      <c r="E165" s="500"/>
      <c r="F165" s="635"/>
      <c r="G165" s="509"/>
      <c r="H165" s="484">
        <v>27111723</v>
      </c>
      <c r="I165" s="511" t="s">
        <v>580</v>
      </c>
      <c r="J165" s="488"/>
      <c r="K165" s="488"/>
      <c r="L165" s="488"/>
      <c r="M165" s="488"/>
      <c r="N165" s="488"/>
      <c r="O165" s="488"/>
      <c r="P165" s="488"/>
      <c r="Q165" s="488">
        <f t="shared" si="4"/>
        <v>0</v>
      </c>
      <c r="R165" s="502"/>
      <c r="S165" s="503"/>
      <c r="T165" s="545"/>
      <c r="U165" s="820"/>
      <c r="V165" s="481"/>
      <c r="W165" s="482"/>
      <c r="X165" s="504"/>
    </row>
    <row r="166" spans="1:24" ht="51" hidden="1" x14ac:dyDescent="0.2">
      <c r="A166" s="498"/>
      <c r="B166" s="499"/>
      <c r="C166" s="499"/>
      <c r="D166" s="499"/>
      <c r="E166" s="500"/>
      <c r="F166" s="635"/>
      <c r="G166" s="509"/>
      <c r="H166" s="484">
        <v>27111723</v>
      </c>
      <c r="I166" s="511" t="s">
        <v>581</v>
      </c>
      <c r="J166" s="488"/>
      <c r="K166" s="488"/>
      <c r="L166" s="488"/>
      <c r="M166" s="488"/>
      <c r="N166" s="488"/>
      <c r="O166" s="488"/>
      <c r="P166" s="488"/>
      <c r="Q166" s="488">
        <f t="shared" si="4"/>
        <v>0</v>
      </c>
      <c r="R166" s="502"/>
      <c r="S166" s="503"/>
      <c r="T166" s="545"/>
      <c r="U166" s="820"/>
      <c r="V166" s="481"/>
      <c r="W166" s="482"/>
      <c r="X166" s="504"/>
    </row>
    <row r="167" spans="1:24" ht="51" hidden="1" x14ac:dyDescent="0.2">
      <c r="A167" s="498"/>
      <c r="B167" s="499"/>
      <c r="C167" s="499"/>
      <c r="D167" s="499"/>
      <c r="E167" s="500"/>
      <c r="F167" s="635"/>
      <c r="G167" s="509"/>
      <c r="H167" s="484">
        <v>27111723</v>
      </c>
      <c r="I167" s="511" t="s">
        <v>582</v>
      </c>
      <c r="J167" s="488"/>
      <c r="K167" s="488"/>
      <c r="L167" s="488"/>
      <c r="M167" s="488"/>
      <c r="N167" s="488"/>
      <c r="O167" s="488"/>
      <c r="P167" s="488"/>
      <c r="Q167" s="488">
        <f t="shared" si="4"/>
        <v>0</v>
      </c>
      <c r="R167" s="502"/>
      <c r="S167" s="503"/>
      <c r="T167" s="545"/>
      <c r="U167" s="820"/>
      <c r="V167" s="481"/>
      <c r="W167" s="482"/>
      <c r="X167" s="504"/>
    </row>
    <row r="168" spans="1:24" ht="51" hidden="1" x14ac:dyDescent="0.2">
      <c r="A168" s="498"/>
      <c r="B168" s="499"/>
      <c r="C168" s="499"/>
      <c r="D168" s="499"/>
      <c r="E168" s="500"/>
      <c r="F168" s="635"/>
      <c r="G168" s="509"/>
      <c r="H168" s="484">
        <v>27111723</v>
      </c>
      <c r="I168" s="511" t="s">
        <v>583</v>
      </c>
      <c r="J168" s="488"/>
      <c r="K168" s="488"/>
      <c r="L168" s="488"/>
      <c r="M168" s="488"/>
      <c r="N168" s="488"/>
      <c r="O168" s="488"/>
      <c r="P168" s="488"/>
      <c r="Q168" s="488">
        <f t="shared" si="4"/>
        <v>0</v>
      </c>
      <c r="R168" s="502"/>
      <c r="S168" s="503"/>
      <c r="T168" s="545"/>
      <c r="U168" s="820"/>
      <c r="V168" s="481"/>
      <c r="W168" s="482"/>
      <c r="X168" s="504"/>
    </row>
    <row r="169" spans="1:24" ht="51" hidden="1" x14ac:dyDescent="0.2">
      <c r="A169" s="498"/>
      <c r="B169" s="499"/>
      <c r="C169" s="499"/>
      <c r="D169" s="499"/>
      <c r="E169" s="500"/>
      <c r="F169" s="635"/>
      <c r="G169" s="509"/>
      <c r="H169" s="484">
        <v>27111729</v>
      </c>
      <c r="I169" s="511" t="s">
        <v>2705</v>
      </c>
      <c r="J169" s="488"/>
      <c r="K169" s="488"/>
      <c r="L169" s="488"/>
      <c r="M169" s="488"/>
      <c r="N169" s="488"/>
      <c r="O169" s="488"/>
      <c r="P169" s="488"/>
      <c r="Q169" s="488">
        <f t="shared" si="4"/>
        <v>0</v>
      </c>
      <c r="R169" s="502"/>
      <c r="S169" s="503"/>
      <c r="T169" s="545"/>
      <c r="U169" s="820"/>
      <c r="V169" s="481"/>
      <c r="W169" s="482"/>
      <c r="X169" s="504"/>
    </row>
    <row r="170" spans="1:24" ht="76.5" hidden="1" x14ac:dyDescent="0.2">
      <c r="A170" s="498"/>
      <c r="B170" s="499"/>
      <c r="C170" s="499"/>
      <c r="D170" s="499"/>
      <c r="E170" s="500"/>
      <c r="F170" s="635"/>
      <c r="G170" s="509"/>
      <c r="H170" s="484">
        <v>27111729</v>
      </c>
      <c r="I170" s="511" t="s">
        <v>584</v>
      </c>
      <c r="J170" s="488"/>
      <c r="K170" s="488"/>
      <c r="L170" s="488"/>
      <c r="M170" s="488"/>
      <c r="N170" s="488"/>
      <c r="O170" s="488"/>
      <c r="P170" s="488"/>
      <c r="Q170" s="488">
        <f t="shared" si="4"/>
        <v>0</v>
      </c>
      <c r="R170" s="502"/>
      <c r="S170" s="503"/>
      <c r="T170" s="545"/>
      <c r="U170" s="820"/>
      <c r="V170" s="481"/>
      <c r="W170" s="482"/>
      <c r="X170" s="481"/>
    </row>
    <row r="171" spans="1:24" ht="63.75" hidden="1" x14ac:dyDescent="0.2">
      <c r="A171" s="498"/>
      <c r="B171" s="499"/>
      <c r="C171" s="499"/>
      <c r="D171" s="499"/>
      <c r="E171" s="500"/>
      <c r="F171" s="635"/>
      <c r="G171" s="509"/>
      <c r="H171" s="484">
        <v>27111729</v>
      </c>
      <c r="I171" s="511" t="s">
        <v>585</v>
      </c>
      <c r="J171" s="488"/>
      <c r="K171" s="488"/>
      <c r="L171" s="488"/>
      <c r="M171" s="488"/>
      <c r="N171" s="488"/>
      <c r="O171" s="488"/>
      <c r="P171" s="488"/>
      <c r="Q171" s="488">
        <f t="shared" si="4"/>
        <v>0</v>
      </c>
      <c r="R171" s="502"/>
      <c r="S171" s="503"/>
      <c r="T171" s="545"/>
      <c r="U171" s="820"/>
      <c r="V171" s="481"/>
      <c r="W171" s="482"/>
      <c r="X171" s="493"/>
    </row>
    <row r="172" spans="1:24" ht="25.5" hidden="1" x14ac:dyDescent="0.2">
      <c r="A172" s="498"/>
      <c r="B172" s="499"/>
      <c r="C172" s="499"/>
      <c r="D172" s="499"/>
      <c r="E172" s="500"/>
      <c r="F172" s="635"/>
      <c r="G172" s="509"/>
      <c r="H172" s="484">
        <v>27111729</v>
      </c>
      <c r="I172" s="511" t="s">
        <v>586</v>
      </c>
      <c r="J172" s="488"/>
      <c r="K172" s="488"/>
      <c r="L172" s="488"/>
      <c r="M172" s="488"/>
      <c r="N172" s="488"/>
      <c r="O172" s="488"/>
      <c r="P172" s="488"/>
      <c r="Q172" s="488">
        <f t="shared" si="4"/>
        <v>0</v>
      </c>
      <c r="R172" s="502"/>
      <c r="S172" s="503"/>
      <c r="T172" s="545"/>
      <c r="U172" s="820"/>
      <c r="V172" s="481"/>
      <c r="W172" s="482"/>
      <c r="X172" s="481"/>
    </row>
    <row r="173" spans="1:24" ht="25.5" hidden="1" x14ac:dyDescent="0.2">
      <c r="A173" s="498"/>
      <c r="B173" s="499"/>
      <c r="C173" s="499"/>
      <c r="D173" s="499"/>
      <c r="E173" s="500"/>
      <c r="F173" s="635"/>
      <c r="G173" s="509"/>
      <c r="H173" s="484">
        <v>27111723</v>
      </c>
      <c r="I173" s="511" t="s">
        <v>587</v>
      </c>
      <c r="J173" s="488"/>
      <c r="K173" s="488"/>
      <c r="L173" s="488"/>
      <c r="M173" s="488"/>
      <c r="N173" s="488"/>
      <c r="O173" s="488"/>
      <c r="P173" s="488"/>
      <c r="Q173" s="488">
        <f t="shared" si="4"/>
        <v>0</v>
      </c>
      <c r="R173" s="502"/>
      <c r="S173" s="503"/>
      <c r="T173" s="545"/>
      <c r="U173" s="820"/>
      <c r="V173" s="481"/>
      <c r="W173" s="482"/>
      <c r="X173" s="493"/>
    </row>
    <row r="174" spans="1:24" ht="25.5" hidden="1" x14ac:dyDescent="0.2">
      <c r="A174" s="498"/>
      <c r="B174" s="499"/>
      <c r="C174" s="499"/>
      <c r="D174" s="499"/>
      <c r="E174" s="500"/>
      <c r="F174" s="635"/>
      <c r="G174" s="509"/>
      <c r="H174" s="484">
        <v>27111723</v>
      </c>
      <c r="I174" s="511" t="s">
        <v>588</v>
      </c>
      <c r="J174" s="488"/>
      <c r="K174" s="488"/>
      <c r="L174" s="488"/>
      <c r="M174" s="488"/>
      <c r="N174" s="488"/>
      <c r="O174" s="488"/>
      <c r="P174" s="488"/>
      <c r="Q174" s="488">
        <f t="shared" si="4"/>
        <v>0</v>
      </c>
      <c r="R174" s="502"/>
      <c r="S174" s="503"/>
      <c r="T174" s="545"/>
      <c r="U174" s="820"/>
      <c r="V174" s="481"/>
      <c r="W174" s="482"/>
      <c r="X174" s="481"/>
    </row>
    <row r="175" spans="1:24" ht="25.5" hidden="1" x14ac:dyDescent="0.2">
      <c r="A175" s="498"/>
      <c r="B175" s="499"/>
      <c r="C175" s="499"/>
      <c r="D175" s="499"/>
      <c r="E175" s="500"/>
      <c r="F175" s="635"/>
      <c r="G175" s="509"/>
      <c r="H175" s="484">
        <v>27111723</v>
      </c>
      <c r="I175" s="511" t="s">
        <v>2577</v>
      </c>
      <c r="J175" s="488"/>
      <c r="K175" s="488"/>
      <c r="L175" s="488"/>
      <c r="M175" s="488"/>
      <c r="N175" s="488"/>
      <c r="O175" s="488"/>
      <c r="P175" s="488"/>
      <c r="Q175" s="488">
        <f t="shared" si="4"/>
        <v>0</v>
      </c>
      <c r="R175" s="502"/>
      <c r="S175" s="503"/>
      <c r="T175" s="545"/>
      <c r="U175" s="820"/>
      <c r="V175" s="481"/>
      <c r="W175" s="482"/>
      <c r="X175" s="493"/>
    </row>
    <row r="176" spans="1:24" ht="63.75" hidden="1" x14ac:dyDescent="0.2">
      <c r="A176" s="498"/>
      <c r="B176" s="499"/>
      <c r="C176" s="499"/>
      <c r="D176" s="499"/>
      <c r="E176" s="500"/>
      <c r="F176" s="635"/>
      <c r="G176" s="509"/>
      <c r="H176" s="484">
        <v>27111729</v>
      </c>
      <c r="I176" s="511" t="s">
        <v>2578</v>
      </c>
      <c r="J176" s="488"/>
      <c r="K176" s="488"/>
      <c r="L176" s="488"/>
      <c r="M176" s="488"/>
      <c r="N176" s="488"/>
      <c r="O176" s="488"/>
      <c r="P176" s="488"/>
      <c r="Q176" s="488">
        <f t="shared" si="4"/>
        <v>0</v>
      </c>
      <c r="R176" s="502"/>
      <c r="S176" s="503"/>
      <c r="T176" s="545"/>
      <c r="U176" s="820"/>
      <c r="V176" s="481"/>
      <c r="W176" s="482"/>
      <c r="X176" s="504"/>
    </row>
    <row r="177" spans="1:24" ht="38.25" hidden="1" x14ac:dyDescent="0.2">
      <c r="A177" s="498"/>
      <c r="B177" s="499"/>
      <c r="C177" s="499"/>
      <c r="D177" s="499"/>
      <c r="E177" s="500"/>
      <c r="F177" s="635"/>
      <c r="G177" s="509"/>
      <c r="H177" s="484">
        <v>27111729</v>
      </c>
      <c r="I177" s="511" t="s">
        <v>2579</v>
      </c>
      <c r="J177" s="488"/>
      <c r="K177" s="488"/>
      <c r="L177" s="488"/>
      <c r="M177" s="488"/>
      <c r="N177" s="488"/>
      <c r="O177" s="488"/>
      <c r="P177" s="488"/>
      <c r="Q177" s="488">
        <f t="shared" si="4"/>
        <v>0</v>
      </c>
      <c r="R177" s="502"/>
      <c r="S177" s="503"/>
      <c r="T177" s="545"/>
      <c r="U177" s="820"/>
      <c r="V177" s="481"/>
      <c r="W177" s="482"/>
      <c r="X177" s="504"/>
    </row>
    <row r="178" spans="1:24" ht="38.25" hidden="1" x14ac:dyDescent="0.2">
      <c r="A178" s="498"/>
      <c r="B178" s="499"/>
      <c r="C178" s="499"/>
      <c r="D178" s="499"/>
      <c r="E178" s="500"/>
      <c r="F178" s="635"/>
      <c r="G178" s="509"/>
      <c r="H178" s="484">
        <v>27111729</v>
      </c>
      <c r="I178" s="511" t="s">
        <v>2580</v>
      </c>
      <c r="J178" s="488"/>
      <c r="K178" s="488"/>
      <c r="L178" s="488"/>
      <c r="M178" s="488"/>
      <c r="N178" s="488"/>
      <c r="O178" s="488"/>
      <c r="P178" s="488"/>
      <c r="Q178" s="488">
        <f t="shared" ref="Q178:Q209" si="5">+M178+P178-K178</f>
        <v>0</v>
      </c>
      <c r="R178" s="502"/>
      <c r="S178" s="503"/>
      <c r="T178" s="545"/>
      <c r="U178" s="820"/>
      <c r="V178" s="481"/>
      <c r="W178" s="482"/>
      <c r="X178" s="504"/>
    </row>
    <row r="179" spans="1:24" ht="38.25" hidden="1" x14ac:dyDescent="0.2">
      <c r="A179" s="498"/>
      <c r="B179" s="499"/>
      <c r="C179" s="499"/>
      <c r="D179" s="499"/>
      <c r="E179" s="500"/>
      <c r="F179" s="635"/>
      <c r="G179" s="509"/>
      <c r="H179" s="484">
        <v>27111729</v>
      </c>
      <c r="I179" s="511" t="s">
        <v>2581</v>
      </c>
      <c r="J179" s="488"/>
      <c r="K179" s="488"/>
      <c r="L179" s="488"/>
      <c r="M179" s="488"/>
      <c r="N179" s="488"/>
      <c r="O179" s="488"/>
      <c r="P179" s="488"/>
      <c r="Q179" s="488">
        <f t="shared" si="5"/>
        <v>0</v>
      </c>
      <c r="R179" s="502"/>
      <c r="S179" s="503"/>
      <c r="T179" s="545"/>
      <c r="U179" s="820"/>
      <c r="V179" s="481"/>
      <c r="W179" s="482"/>
      <c r="X179" s="504"/>
    </row>
    <row r="180" spans="1:24" ht="38.25" hidden="1" x14ac:dyDescent="0.2">
      <c r="A180" s="498"/>
      <c r="B180" s="499"/>
      <c r="C180" s="499"/>
      <c r="D180" s="499"/>
      <c r="E180" s="500"/>
      <c r="F180" s="635"/>
      <c r="G180" s="509"/>
      <c r="H180" s="484">
        <v>27111729</v>
      </c>
      <c r="I180" s="511" t="s">
        <v>2582</v>
      </c>
      <c r="J180" s="488"/>
      <c r="K180" s="488"/>
      <c r="L180" s="488"/>
      <c r="M180" s="488"/>
      <c r="N180" s="488"/>
      <c r="O180" s="488"/>
      <c r="P180" s="488"/>
      <c r="Q180" s="488">
        <f t="shared" si="5"/>
        <v>0</v>
      </c>
      <c r="R180" s="502"/>
      <c r="S180" s="503"/>
      <c r="T180" s="545"/>
      <c r="U180" s="820"/>
      <c r="V180" s="481"/>
      <c r="W180" s="482"/>
      <c r="X180" s="504"/>
    </row>
    <row r="181" spans="1:24" ht="63.75" hidden="1" x14ac:dyDescent="0.2">
      <c r="A181" s="498"/>
      <c r="B181" s="499"/>
      <c r="C181" s="499"/>
      <c r="D181" s="499"/>
      <c r="E181" s="500"/>
      <c r="F181" s="635"/>
      <c r="G181" s="509"/>
      <c r="H181" s="484">
        <v>27111729</v>
      </c>
      <c r="I181" s="511" t="s">
        <v>2583</v>
      </c>
      <c r="J181" s="488"/>
      <c r="K181" s="488"/>
      <c r="L181" s="488"/>
      <c r="M181" s="488"/>
      <c r="N181" s="488"/>
      <c r="O181" s="488"/>
      <c r="P181" s="488"/>
      <c r="Q181" s="488">
        <f t="shared" si="5"/>
        <v>0</v>
      </c>
      <c r="R181" s="502"/>
      <c r="S181" s="503"/>
      <c r="T181" s="545"/>
      <c r="U181" s="820"/>
      <c r="V181" s="481"/>
      <c r="W181" s="482"/>
      <c r="X181" s="504"/>
    </row>
    <row r="182" spans="1:24" ht="38.25" hidden="1" x14ac:dyDescent="0.2">
      <c r="A182" s="498"/>
      <c r="B182" s="499"/>
      <c r="C182" s="499"/>
      <c r="D182" s="499"/>
      <c r="E182" s="500"/>
      <c r="F182" s="635"/>
      <c r="G182" s="509"/>
      <c r="H182" s="484">
        <v>27111729</v>
      </c>
      <c r="I182" s="511" t="s">
        <v>2584</v>
      </c>
      <c r="J182" s="488"/>
      <c r="K182" s="488"/>
      <c r="L182" s="488"/>
      <c r="M182" s="488"/>
      <c r="N182" s="488"/>
      <c r="O182" s="488"/>
      <c r="P182" s="488"/>
      <c r="Q182" s="488">
        <f t="shared" si="5"/>
        <v>0</v>
      </c>
      <c r="R182" s="502"/>
      <c r="S182" s="503"/>
      <c r="T182" s="545"/>
      <c r="U182" s="820"/>
      <c r="V182" s="481"/>
      <c r="W182" s="482"/>
      <c r="X182" s="481"/>
    </row>
    <row r="183" spans="1:24" ht="51" hidden="1" x14ac:dyDescent="0.2">
      <c r="A183" s="498"/>
      <c r="B183" s="499"/>
      <c r="C183" s="499"/>
      <c r="D183" s="499"/>
      <c r="E183" s="500"/>
      <c r="F183" s="635"/>
      <c r="G183" s="509"/>
      <c r="H183" s="484">
        <v>27111729</v>
      </c>
      <c r="I183" s="511" t="s">
        <v>2585</v>
      </c>
      <c r="J183" s="488"/>
      <c r="K183" s="488"/>
      <c r="L183" s="488"/>
      <c r="M183" s="488"/>
      <c r="N183" s="488"/>
      <c r="O183" s="488"/>
      <c r="P183" s="488"/>
      <c r="Q183" s="488">
        <f t="shared" si="5"/>
        <v>0</v>
      </c>
      <c r="R183" s="502"/>
      <c r="S183" s="503"/>
      <c r="T183" s="545"/>
      <c r="U183" s="820"/>
      <c r="V183" s="481"/>
      <c r="W183" s="482"/>
      <c r="X183" s="493"/>
    </row>
    <row r="184" spans="1:24" ht="25.5" hidden="1" x14ac:dyDescent="0.2">
      <c r="A184" s="498"/>
      <c r="B184" s="499"/>
      <c r="C184" s="499"/>
      <c r="D184" s="499"/>
      <c r="E184" s="500"/>
      <c r="F184" s="635"/>
      <c r="G184" s="509"/>
      <c r="H184" s="484">
        <v>27111729</v>
      </c>
      <c r="I184" s="511" t="s">
        <v>2586</v>
      </c>
      <c r="J184" s="488"/>
      <c r="K184" s="488"/>
      <c r="L184" s="488"/>
      <c r="M184" s="488"/>
      <c r="N184" s="488"/>
      <c r="O184" s="488"/>
      <c r="P184" s="488"/>
      <c r="Q184" s="488">
        <f t="shared" si="5"/>
        <v>0</v>
      </c>
      <c r="R184" s="502"/>
      <c r="S184" s="503"/>
      <c r="T184" s="545"/>
      <c r="U184" s="820"/>
      <c r="V184" s="481"/>
      <c r="W184" s="482"/>
      <c r="X184" s="481"/>
    </row>
    <row r="185" spans="1:24" hidden="1" x14ac:dyDescent="0.2">
      <c r="A185" s="498"/>
      <c r="B185" s="499"/>
      <c r="C185" s="499"/>
      <c r="D185" s="499"/>
      <c r="E185" s="500"/>
      <c r="F185" s="635"/>
      <c r="G185" s="509"/>
      <c r="H185" s="484">
        <v>27110000</v>
      </c>
      <c r="I185" s="511" t="s">
        <v>2706</v>
      </c>
      <c r="J185" s="488"/>
      <c r="K185" s="488"/>
      <c r="L185" s="488"/>
      <c r="M185" s="488"/>
      <c r="N185" s="488"/>
      <c r="O185" s="488"/>
      <c r="P185" s="488"/>
      <c r="Q185" s="488">
        <f t="shared" si="5"/>
        <v>0</v>
      </c>
      <c r="R185" s="502"/>
      <c r="S185" s="503"/>
      <c r="T185" s="545"/>
      <c r="U185" s="820"/>
      <c r="V185" s="481"/>
      <c r="W185" s="482"/>
      <c r="X185" s="493"/>
    </row>
    <row r="186" spans="1:24" hidden="1" x14ac:dyDescent="0.2">
      <c r="A186" s="498"/>
      <c r="B186" s="499"/>
      <c r="C186" s="499"/>
      <c r="D186" s="499"/>
      <c r="E186" s="500"/>
      <c r="F186" s="635"/>
      <c r="G186" s="509"/>
      <c r="H186" s="484">
        <v>27110000</v>
      </c>
      <c r="I186" s="511" t="s">
        <v>2587</v>
      </c>
      <c r="J186" s="488"/>
      <c r="K186" s="488"/>
      <c r="L186" s="488"/>
      <c r="M186" s="488"/>
      <c r="N186" s="488"/>
      <c r="O186" s="488"/>
      <c r="P186" s="488"/>
      <c r="Q186" s="488">
        <f t="shared" si="5"/>
        <v>0</v>
      </c>
      <c r="R186" s="502"/>
      <c r="S186" s="503"/>
      <c r="T186" s="545"/>
      <c r="U186" s="820"/>
      <c r="V186" s="481"/>
      <c r="W186" s="482"/>
      <c r="X186" s="481"/>
    </row>
    <row r="187" spans="1:24" ht="38.25" hidden="1" x14ac:dyDescent="0.2">
      <c r="A187" s="498"/>
      <c r="B187" s="499"/>
      <c r="C187" s="499"/>
      <c r="D187" s="499"/>
      <c r="E187" s="500"/>
      <c r="F187" s="635"/>
      <c r="G187" s="509"/>
      <c r="H187" s="484">
        <v>27111552</v>
      </c>
      <c r="I187" s="511" t="s">
        <v>1611</v>
      </c>
      <c r="J187" s="488"/>
      <c r="K187" s="488"/>
      <c r="L187" s="488"/>
      <c r="M187" s="488"/>
      <c r="N187" s="488"/>
      <c r="O187" s="488"/>
      <c r="P187" s="488"/>
      <c r="Q187" s="488">
        <f t="shared" si="5"/>
        <v>0</v>
      </c>
      <c r="R187" s="502"/>
      <c r="S187" s="503"/>
      <c r="T187" s="545"/>
      <c r="U187" s="820"/>
      <c r="V187" s="481"/>
      <c r="W187" s="482"/>
      <c r="X187" s="493"/>
    </row>
    <row r="188" spans="1:24" hidden="1" x14ac:dyDescent="0.2">
      <c r="A188" s="498"/>
      <c r="B188" s="499"/>
      <c r="C188" s="499"/>
      <c r="D188" s="499"/>
      <c r="E188" s="500"/>
      <c r="F188" s="635"/>
      <c r="G188" s="509"/>
      <c r="H188" s="484">
        <v>27111602</v>
      </c>
      <c r="I188" s="511" t="s">
        <v>1612</v>
      </c>
      <c r="J188" s="488"/>
      <c r="K188" s="488"/>
      <c r="L188" s="488"/>
      <c r="M188" s="488"/>
      <c r="N188" s="488"/>
      <c r="O188" s="488"/>
      <c r="P188" s="488"/>
      <c r="Q188" s="488">
        <f t="shared" si="5"/>
        <v>0</v>
      </c>
      <c r="R188" s="502"/>
      <c r="S188" s="503"/>
      <c r="T188" s="545"/>
      <c r="U188" s="820"/>
      <c r="V188" s="481"/>
      <c r="W188" s="482"/>
      <c r="X188" s="504"/>
    </row>
    <row r="189" spans="1:24" ht="25.5" hidden="1" x14ac:dyDescent="0.2">
      <c r="A189" s="498"/>
      <c r="B189" s="499"/>
      <c r="C189" s="499"/>
      <c r="D189" s="499"/>
      <c r="E189" s="500"/>
      <c r="F189" s="635"/>
      <c r="G189" s="509"/>
      <c r="H189" s="484">
        <v>27111602</v>
      </c>
      <c r="I189" s="511" t="s">
        <v>1613</v>
      </c>
      <c r="J189" s="488"/>
      <c r="K189" s="488"/>
      <c r="L189" s="488"/>
      <c r="M189" s="488"/>
      <c r="N189" s="488"/>
      <c r="O189" s="488"/>
      <c r="P189" s="488"/>
      <c r="Q189" s="488">
        <f t="shared" si="5"/>
        <v>0</v>
      </c>
      <c r="R189" s="502"/>
      <c r="S189" s="503"/>
      <c r="T189" s="545"/>
      <c r="U189" s="820"/>
      <c r="V189" s="481"/>
      <c r="W189" s="482"/>
      <c r="X189" s="504"/>
    </row>
    <row r="190" spans="1:24" ht="25.5" hidden="1" x14ac:dyDescent="0.2">
      <c r="A190" s="498"/>
      <c r="B190" s="499"/>
      <c r="C190" s="499"/>
      <c r="D190" s="499"/>
      <c r="E190" s="500"/>
      <c r="F190" s="635"/>
      <c r="G190" s="509"/>
      <c r="H190" s="484">
        <v>27111602</v>
      </c>
      <c r="I190" s="511" t="s">
        <v>1614</v>
      </c>
      <c r="J190" s="488"/>
      <c r="K190" s="488"/>
      <c r="L190" s="488"/>
      <c r="M190" s="488"/>
      <c r="N190" s="488"/>
      <c r="O190" s="488"/>
      <c r="P190" s="488"/>
      <c r="Q190" s="488">
        <f t="shared" si="5"/>
        <v>0</v>
      </c>
      <c r="R190" s="502"/>
      <c r="S190" s="503"/>
      <c r="T190" s="545"/>
      <c r="U190" s="820"/>
      <c r="V190" s="481"/>
      <c r="W190" s="482"/>
      <c r="X190" s="504"/>
    </row>
    <row r="191" spans="1:24" ht="25.5" hidden="1" x14ac:dyDescent="0.2">
      <c r="A191" s="498"/>
      <c r="B191" s="499"/>
      <c r="C191" s="499"/>
      <c r="D191" s="499"/>
      <c r="E191" s="500"/>
      <c r="F191" s="635"/>
      <c r="G191" s="509"/>
      <c r="H191" s="484">
        <v>27111602</v>
      </c>
      <c r="I191" s="511" t="s">
        <v>209</v>
      </c>
      <c r="J191" s="488"/>
      <c r="K191" s="488"/>
      <c r="L191" s="488"/>
      <c r="M191" s="488"/>
      <c r="N191" s="488"/>
      <c r="O191" s="488"/>
      <c r="P191" s="488"/>
      <c r="Q191" s="488">
        <f t="shared" si="5"/>
        <v>0</v>
      </c>
      <c r="R191" s="502"/>
      <c r="S191" s="503"/>
      <c r="T191" s="545"/>
      <c r="U191" s="820"/>
      <c r="V191" s="481"/>
      <c r="W191" s="482"/>
      <c r="X191" s="504"/>
    </row>
    <row r="192" spans="1:24" ht="25.5" hidden="1" x14ac:dyDescent="0.2">
      <c r="A192" s="498"/>
      <c r="B192" s="499"/>
      <c r="C192" s="499"/>
      <c r="D192" s="499"/>
      <c r="E192" s="500"/>
      <c r="F192" s="635"/>
      <c r="G192" s="509"/>
      <c r="H192" s="484">
        <v>27111602</v>
      </c>
      <c r="I192" s="511" t="s">
        <v>1615</v>
      </c>
      <c r="J192" s="488"/>
      <c r="K192" s="488"/>
      <c r="L192" s="488"/>
      <c r="M192" s="488"/>
      <c r="N192" s="488"/>
      <c r="O192" s="488"/>
      <c r="P192" s="488"/>
      <c r="Q192" s="488">
        <f t="shared" si="5"/>
        <v>0</v>
      </c>
      <c r="R192" s="502"/>
      <c r="S192" s="503"/>
      <c r="T192" s="545"/>
      <c r="U192" s="820"/>
      <c r="V192" s="481"/>
      <c r="W192" s="482"/>
      <c r="X192" s="504"/>
    </row>
    <row r="193" spans="1:24" ht="25.5" hidden="1" x14ac:dyDescent="0.2">
      <c r="A193" s="498"/>
      <c r="B193" s="499"/>
      <c r="C193" s="499"/>
      <c r="D193" s="499"/>
      <c r="E193" s="500"/>
      <c r="F193" s="635"/>
      <c r="G193" s="509"/>
      <c r="H193" s="484">
        <v>27110000</v>
      </c>
      <c r="I193" s="511" t="s">
        <v>1616</v>
      </c>
      <c r="J193" s="488"/>
      <c r="K193" s="488"/>
      <c r="L193" s="488"/>
      <c r="M193" s="488"/>
      <c r="N193" s="488"/>
      <c r="O193" s="488"/>
      <c r="P193" s="488"/>
      <c r="Q193" s="488">
        <f t="shared" si="5"/>
        <v>0</v>
      </c>
      <c r="R193" s="502"/>
      <c r="S193" s="503"/>
      <c r="T193" s="545"/>
      <c r="U193" s="820"/>
      <c r="V193" s="481"/>
      <c r="W193" s="482"/>
      <c r="X193" s="504"/>
    </row>
    <row r="194" spans="1:24" ht="25.5" hidden="1" x14ac:dyDescent="0.2">
      <c r="A194" s="498"/>
      <c r="B194" s="499"/>
      <c r="C194" s="499"/>
      <c r="D194" s="499"/>
      <c r="E194" s="500"/>
      <c r="F194" s="635"/>
      <c r="G194" s="509"/>
      <c r="H194" s="484">
        <v>27110000</v>
      </c>
      <c r="I194" s="511" t="s">
        <v>1617</v>
      </c>
      <c r="J194" s="488"/>
      <c r="K194" s="488"/>
      <c r="L194" s="488"/>
      <c r="M194" s="488"/>
      <c r="N194" s="488"/>
      <c r="O194" s="488"/>
      <c r="P194" s="488"/>
      <c r="Q194" s="488">
        <f t="shared" si="5"/>
        <v>0</v>
      </c>
      <c r="R194" s="502"/>
      <c r="S194" s="503"/>
      <c r="T194" s="545"/>
      <c r="U194" s="820"/>
      <c r="V194" s="481"/>
      <c r="W194" s="482"/>
      <c r="X194" s="481"/>
    </row>
    <row r="195" spans="1:24" hidden="1" x14ac:dyDescent="0.2">
      <c r="A195" s="498"/>
      <c r="B195" s="499"/>
      <c r="C195" s="499"/>
      <c r="D195" s="499"/>
      <c r="E195" s="500"/>
      <c r="F195" s="635"/>
      <c r="G195" s="509"/>
      <c r="H195" s="484">
        <v>27110000</v>
      </c>
      <c r="I195" s="511" t="s">
        <v>1618</v>
      </c>
      <c r="J195" s="488"/>
      <c r="K195" s="488"/>
      <c r="L195" s="488"/>
      <c r="M195" s="488"/>
      <c r="N195" s="488"/>
      <c r="O195" s="488"/>
      <c r="P195" s="488"/>
      <c r="Q195" s="488">
        <f t="shared" si="5"/>
        <v>0</v>
      </c>
      <c r="R195" s="502"/>
      <c r="S195" s="503"/>
      <c r="T195" s="545"/>
      <c r="U195" s="820"/>
      <c r="V195" s="481"/>
      <c r="W195" s="482"/>
      <c r="X195" s="493"/>
    </row>
    <row r="196" spans="1:24" ht="25.5" hidden="1" x14ac:dyDescent="0.2">
      <c r="A196" s="498"/>
      <c r="B196" s="499"/>
      <c r="C196" s="499"/>
      <c r="D196" s="499"/>
      <c r="E196" s="500"/>
      <c r="F196" s="635"/>
      <c r="G196" s="509"/>
      <c r="H196" s="484">
        <v>27112004</v>
      </c>
      <c r="I196" s="511" t="s">
        <v>1619</v>
      </c>
      <c r="J196" s="488"/>
      <c r="K196" s="488"/>
      <c r="L196" s="488"/>
      <c r="M196" s="488"/>
      <c r="N196" s="488"/>
      <c r="O196" s="488"/>
      <c r="P196" s="488"/>
      <c r="Q196" s="488">
        <f t="shared" si="5"/>
        <v>0</v>
      </c>
      <c r="R196" s="502"/>
      <c r="S196" s="503"/>
      <c r="T196" s="545"/>
      <c r="U196" s="820"/>
      <c r="V196" s="481"/>
      <c r="W196" s="482"/>
      <c r="X196" s="481"/>
    </row>
    <row r="197" spans="1:24" ht="25.5" hidden="1" x14ac:dyDescent="0.2">
      <c r="A197" s="498"/>
      <c r="B197" s="499"/>
      <c r="C197" s="499"/>
      <c r="D197" s="499"/>
      <c r="E197" s="500"/>
      <c r="F197" s="635"/>
      <c r="G197" s="509"/>
      <c r="H197" s="484">
        <v>27110000</v>
      </c>
      <c r="I197" s="511" t="s">
        <v>1620</v>
      </c>
      <c r="J197" s="488"/>
      <c r="K197" s="488"/>
      <c r="L197" s="488"/>
      <c r="M197" s="488"/>
      <c r="N197" s="488"/>
      <c r="O197" s="488"/>
      <c r="P197" s="488"/>
      <c r="Q197" s="488">
        <f t="shared" si="5"/>
        <v>0</v>
      </c>
      <c r="R197" s="502"/>
      <c r="S197" s="503"/>
      <c r="T197" s="545"/>
      <c r="U197" s="820"/>
      <c r="V197" s="481"/>
      <c r="W197" s="482"/>
      <c r="X197" s="493"/>
    </row>
    <row r="198" spans="1:24" hidden="1" x14ac:dyDescent="0.2">
      <c r="A198" s="498"/>
      <c r="B198" s="499"/>
      <c r="C198" s="499"/>
      <c r="D198" s="499"/>
      <c r="E198" s="500"/>
      <c r="F198" s="635"/>
      <c r="G198" s="509"/>
      <c r="H198" s="484">
        <v>27110000</v>
      </c>
      <c r="I198" s="511" t="s">
        <v>857</v>
      </c>
      <c r="J198" s="488"/>
      <c r="K198" s="488"/>
      <c r="L198" s="488"/>
      <c r="M198" s="488"/>
      <c r="N198" s="488"/>
      <c r="O198" s="488"/>
      <c r="P198" s="488"/>
      <c r="Q198" s="488">
        <f t="shared" si="5"/>
        <v>0</v>
      </c>
      <c r="R198" s="502"/>
      <c r="S198" s="503"/>
      <c r="T198" s="545"/>
      <c r="U198" s="820"/>
      <c r="V198" s="481"/>
      <c r="W198" s="482"/>
      <c r="X198" s="481"/>
    </row>
    <row r="199" spans="1:24" hidden="1" x14ac:dyDescent="0.2">
      <c r="A199" s="498"/>
      <c r="B199" s="499"/>
      <c r="C199" s="499"/>
      <c r="D199" s="499"/>
      <c r="E199" s="500"/>
      <c r="F199" s="635"/>
      <c r="G199" s="509"/>
      <c r="H199" s="484">
        <v>27110000</v>
      </c>
      <c r="I199" s="511" t="s">
        <v>858</v>
      </c>
      <c r="J199" s="488"/>
      <c r="K199" s="488"/>
      <c r="L199" s="488"/>
      <c r="M199" s="488"/>
      <c r="N199" s="488"/>
      <c r="O199" s="488"/>
      <c r="P199" s="488"/>
      <c r="Q199" s="488">
        <f t="shared" si="5"/>
        <v>0</v>
      </c>
      <c r="R199" s="502"/>
      <c r="S199" s="503"/>
      <c r="T199" s="545"/>
      <c r="U199" s="820"/>
      <c r="V199" s="481"/>
      <c r="W199" s="482"/>
      <c r="X199" s="493"/>
    </row>
    <row r="200" spans="1:24" hidden="1" x14ac:dyDescent="0.2">
      <c r="A200" s="498"/>
      <c r="B200" s="499"/>
      <c r="C200" s="499"/>
      <c r="D200" s="499"/>
      <c r="E200" s="500"/>
      <c r="F200" s="635"/>
      <c r="G200" s="509"/>
      <c r="H200" s="484">
        <v>27110000</v>
      </c>
      <c r="I200" s="511" t="s">
        <v>859</v>
      </c>
      <c r="J200" s="488"/>
      <c r="K200" s="488"/>
      <c r="L200" s="488"/>
      <c r="M200" s="488"/>
      <c r="N200" s="488"/>
      <c r="O200" s="488"/>
      <c r="P200" s="488"/>
      <c r="Q200" s="488">
        <f t="shared" si="5"/>
        <v>0</v>
      </c>
      <c r="R200" s="502"/>
      <c r="S200" s="503"/>
      <c r="T200" s="545"/>
      <c r="U200" s="820"/>
      <c r="V200" s="481"/>
      <c r="W200" s="482"/>
      <c r="X200" s="504"/>
    </row>
    <row r="201" spans="1:24" hidden="1" x14ac:dyDescent="0.2">
      <c r="A201" s="498"/>
      <c r="B201" s="499"/>
      <c r="C201" s="499"/>
      <c r="D201" s="499"/>
      <c r="E201" s="500"/>
      <c r="F201" s="635"/>
      <c r="G201" s="509"/>
      <c r="H201" s="484">
        <v>27110000</v>
      </c>
      <c r="I201" s="511" t="s">
        <v>860</v>
      </c>
      <c r="J201" s="488"/>
      <c r="K201" s="488"/>
      <c r="L201" s="488"/>
      <c r="M201" s="488"/>
      <c r="N201" s="488"/>
      <c r="O201" s="488"/>
      <c r="P201" s="488"/>
      <c r="Q201" s="488">
        <f t="shared" si="5"/>
        <v>0</v>
      </c>
      <c r="R201" s="502"/>
      <c r="S201" s="503"/>
      <c r="T201" s="545"/>
      <c r="U201" s="820"/>
      <c r="V201" s="481"/>
      <c r="W201" s="482"/>
      <c r="X201" s="504"/>
    </row>
    <row r="202" spans="1:24" ht="38.25" hidden="1" x14ac:dyDescent="0.2">
      <c r="A202" s="498"/>
      <c r="B202" s="499"/>
      <c r="C202" s="499"/>
      <c r="D202" s="499"/>
      <c r="E202" s="500"/>
      <c r="F202" s="635"/>
      <c r="G202" s="509"/>
      <c r="H202" s="484">
        <v>27110000</v>
      </c>
      <c r="I202" s="511" t="s">
        <v>861</v>
      </c>
      <c r="J202" s="488"/>
      <c r="K202" s="488"/>
      <c r="L202" s="488"/>
      <c r="M202" s="488"/>
      <c r="N202" s="488"/>
      <c r="O202" s="488"/>
      <c r="P202" s="488"/>
      <c r="Q202" s="488">
        <f t="shared" si="5"/>
        <v>0</v>
      </c>
      <c r="R202" s="502"/>
      <c r="S202" s="503"/>
      <c r="T202" s="545"/>
      <c r="U202" s="820"/>
      <c r="V202" s="481"/>
      <c r="W202" s="482"/>
      <c r="X202" s="504"/>
    </row>
    <row r="203" spans="1:24" ht="38.25" hidden="1" x14ac:dyDescent="0.2">
      <c r="A203" s="498"/>
      <c r="B203" s="499"/>
      <c r="C203" s="499"/>
      <c r="D203" s="499"/>
      <c r="E203" s="500"/>
      <c r="F203" s="635"/>
      <c r="G203" s="509"/>
      <c r="H203" s="484">
        <v>27110000</v>
      </c>
      <c r="I203" s="511" t="s">
        <v>862</v>
      </c>
      <c r="J203" s="488"/>
      <c r="K203" s="488"/>
      <c r="L203" s="488"/>
      <c r="M203" s="488"/>
      <c r="N203" s="488"/>
      <c r="O203" s="488"/>
      <c r="P203" s="488"/>
      <c r="Q203" s="488">
        <f t="shared" si="5"/>
        <v>0</v>
      </c>
      <c r="R203" s="502"/>
      <c r="S203" s="503"/>
      <c r="T203" s="545"/>
      <c r="U203" s="820"/>
      <c r="V203" s="481"/>
      <c r="W203" s="482"/>
      <c r="X203" s="504"/>
    </row>
    <row r="204" spans="1:24" ht="51" hidden="1" x14ac:dyDescent="0.2">
      <c r="A204" s="498"/>
      <c r="B204" s="499"/>
      <c r="C204" s="499"/>
      <c r="D204" s="499"/>
      <c r="E204" s="500"/>
      <c r="F204" s="635"/>
      <c r="G204" s="509"/>
      <c r="H204" s="484">
        <v>27110000</v>
      </c>
      <c r="I204" s="511" t="s">
        <v>863</v>
      </c>
      <c r="J204" s="488"/>
      <c r="K204" s="488"/>
      <c r="L204" s="488"/>
      <c r="M204" s="488"/>
      <c r="N204" s="488"/>
      <c r="O204" s="488"/>
      <c r="P204" s="488"/>
      <c r="Q204" s="488">
        <f t="shared" si="5"/>
        <v>0</v>
      </c>
      <c r="R204" s="502"/>
      <c r="S204" s="503"/>
      <c r="T204" s="545"/>
      <c r="U204" s="820"/>
      <c r="V204" s="481"/>
      <c r="W204" s="482"/>
      <c r="X204" s="504"/>
    </row>
    <row r="205" spans="1:24" hidden="1" x14ac:dyDescent="0.2">
      <c r="A205" s="498"/>
      <c r="B205" s="499"/>
      <c r="C205" s="499"/>
      <c r="D205" s="499"/>
      <c r="E205" s="500"/>
      <c r="F205" s="635"/>
      <c r="G205" s="509"/>
      <c r="H205" s="484">
        <v>27110000</v>
      </c>
      <c r="I205" s="511" t="s">
        <v>864</v>
      </c>
      <c r="J205" s="488"/>
      <c r="K205" s="488"/>
      <c r="L205" s="488"/>
      <c r="M205" s="488"/>
      <c r="N205" s="488"/>
      <c r="O205" s="488"/>
      <c r="P205" s="488"/>
      <c r="Q205" s="488">
        <f t="shared" si="5"/>
        <v>0</v>
      </c>
      <c r="R205" s="502"/>
      <c r="S205" s="503"/>
      <c r="T205" s="545"/>
      <c r="U205" s="820"/>
      <c r="V205" s="481"/>
      <c r="W205" s="482"/>
      <c r="X205" s="504"/>
    </row>
    <row r="206" spans="1:24" ht="25.5" hidden="1" x14ac:dyDescent="0.2">
      <c r="A206" s="498"/>
      <c r="B206" s="499"/>
      <c r="C206" s="499"/>
      <c r="D206" s="499"/>
      <c r="E206" s="500"/>
      <c r="F206" s="635"/>
      <c r="G206" s="509"/>
      <c r="H206" s="484">
        <v>27110000</v>
      </c>
      <c r="I206" s="511" t="s">
        <v>865</v>
      </c>
      <c r="J206" s="488"/>
      <c r="K206" s="488"/>
      <c r="L206" s="488"/>
      <c r="M206" s="488"/>
      <c r="N206" s="488"/>
      <c r="O206" s="488"/>
      <c r="P206" s="488"/>
      <c r="Q206" s="488">
        <f t="shared" si="5"/>
        <v>0</v>
      </c>
      <c r="R206" s="502"/>
      <c r="S206" s="503"/>
      <c r="T206" s="545"/>
      <c r="U206" s="820"/>
      <c r="V206" s="481"/>
      <c r="W206" s="482"/>
      <c r="X206" s="481"/>
    </row>
    <row r="207" spans="1:24" hidden="1" x14ac:dyDescent="0.2">
      <c r="A207" s="498"/>
      <c r="B207" s="499"/>
      <c r="C207" s="499"/>
      <c r="D207" s="499"/>
      <c r="E207" s="500"/>
      <c r="F207" s="635"/>
      <c r="G207" s="509"/>
      <c r="H207" s="484">
        <v>27110000</v>
      </c>
      <c r="I207" s="511" t="s">
        <v>866</v>
      </c>
      <c r="J207" s="488"/>
      <c r="K207" s="488"/>
      <c r="L207" s="488"/>
      <c r="M207" s="488"/>
      <c r="N207" s="488"/>
      <c r="O207" s="488"/>
      <c r="P207" s="488"/>
      <c r="Q207" s="488">
        <f t="shared" si="5"/>
        <v>0</v>
      </c>
      <c r="R207" s="502"/>
      <c r="S207" s="503"/>
      <c r="T207" s="545"/>
      <c r="U207" s="820"/>
      <c r="V207" s="481"/>
      <c r="W207" s="482"/>
      <c r="X207" s="493"/>
    </row>
    <row r="208" spans="1:24" ht="63.75" hidden="1" x14ac:dyDescent="0.2">
      <c r="A208" s="498"/>
      <c r="B208" s="499"/>
      <c r="C208" s="499"/>
      <c r="D208" s="499"/>
      <c r="E208" s="500"/>
      <c r="F208" s="635"/>
      <c r="G208" s="509"/>
      <c r="H208" s="484">
        <v>27110000</v>
      </c>
      <c r="I208" s="511" t="s">
        <v>2588</v>
      </c>
      <c r="J208" s="488"/>
      <c r="K208" s="488"/>
      <c r="L208" s="488"/>
      <c r="M208" s="488"/>
      <c r="N208" s="488"/>
      <c r="O208" s="488"/>
      <c r="P208" s="488"/>
      <c r="Q208" s="488">
        <f t="shared" si="5"/>
        <v>0</v>
      </c>
      <c r="R208" s="502"/>
      <c r="S208" s="503"/>
      <c r="T208" s="545"/>
      <c r="U208" s="820"/>
      <c r="V208" s="481"/>
      <c r="W208" s="482"/>
      <c r="X208" s="481"/>
    </row>
    <row r="209" spans="1:24" ht="51" hidden="1" x14ac:dyDescent="0.2">
      <c r="A209" s="498"/>
      <c r="B209" s="499"/>
      <c r="C209" s="499"/>
      <c r="D209" s="499"/>
      <c r="E209" s="500"/>
      <c r="F209" s="635"/>
      <c r="G209" s="509"/>
      <c r="H209" s="484">
        <v>27110000</v>
      </c>
      <c r="I209" s="511" t="s">
        <v>2589</v>
      </c>
      <c r="J209" s="488"/>
      <c r="K209" s="488"/>
      <c r="L209" s="488"/>
      <c r="M209" s="488"/>
      <c r="N209" s="488"/>
      <c r="O209" s="488"/>
      <c r="P209" s="488"/>
      <c r="Q209" s="488">
        <f t="shared" si="5"/>
        <v>0</v>
      </c>
      <c r="R209" s="502"/>
      <c r="S209" s="503"/>
      <c r="T209" s="545"/>
      <c r="U209" s="820"/>
      <c r="V209" s="481"/>
      <c r="W209" s="482"/>
      <c r="X209" s="493"/>
    </row>
    <row r="210" spans="1:24" hidden="1" x14ac:dyDescent="0.2">
      <c r="A210" s="498"/>
      <c r="B210" s="499"/>
      <c r="C210" s="499"/>
      <c r="D210" s="499"/>
      <c r="E210" s="500"/>
      <c r="F210" s="635"/>
      <c r="G210" s="509"/>
      <c r="H210" s="484">
        <v>27110000</v>
      </c>
      <c r="I210" s="511" t="s">
        <v>2590</v>
      </c>
      <c r="J210" s="488"/>
      <c r="K210" s="488"/>
      <c r="L210" s="488"/>
      <c r="M210" s="488"/>
      <c r="N210" s="488"/>
      <c r="O210" s="488"/>
      <c r="P210" s="488"/>
      <c r="Q210" s="488">
        <f t="shared" ref="Q210:Q227" si="6">+M210+P210-K210</f>
        <v>0</v>
      </c>
      <c r="R210" s="502"/>
      <c r="S210" s="503"/>
      <c r="T210" s="545"/>
      <c r="U210" s="820"/>
      <c r="V210" s="481"/>
      <c r="W210" s="482"/>
      <c r="X210" s="481"/>
    </row>
    <row r="211" spans="1:24" hidden="1" x14ac:dyDescent="0.2">
      <c r="A211" s="498"/>
      <c r="B211" s="499"/>
      <c r="C211" s="499"/>
      <c r="D211" s="499"/>
      <c r="E211" s="500"/>
      <c r="F211" s="635"/>
      <c r="G211" s="509"/>
      <c r="H211" s="484">
        <v>27110000</v>
      </c>
      <c r="I211" s="511" t="s">
        <v>2591</v>
      </c>
      <c r="J211" s="488"/>
      <c r="K211" s="488"/>
      <c r="L211" s="488"/>
      <c r="M211" s="488"/>
      <c r="N211" s="488"/>
      <c r="O211" s="488"/>
      <c r="P211" s="488"/>
      <c r="Q211" s="488">
        <f t="shared" si="6"/>
        <v>0</v>
      </c>
      <c r="R211" s="502"/>
      <c r="S211" s="503"/>
      <c r="T211" s="545"/>
      <c r="U211" s="820"/>
      <c r="V211" s="481"/>
      <c r="W211" s="482"/>
      <c r="X211" s="493"/>
    </row>
    <row r="212" spans="1:24" hidden="1" x14ac:dyDescent="0.2">
      <c r="A212" s="498"/>
      <c r="B212" s="499"/>
      <c r="C212" s="499"/>
      <c r="D212" s="499"/>
      <c r="E212" s="500"/>
      <c r="F212" s="635"/>
      <c r="G212" s="509"/>
      <c r="H212" s="484">
        <v>27110000</v>
      </c>
      <c r="I212" s="511" t="s">
        <v>2592</v>
      </c>
      <c r="J212" s="488"/>
      <c r="K212" s="488"/>
      <c r="L212" s="488"/>
      <c r="M212" s="488"/>
      <c r="N212" s="488"/>
      <c r="O212" s="488"/>
      <c r="P212" s="488"/>
      <c r="Q212" s="488">
        <f t="shared" si="6"/>
        <v>0</v>
      </c>
      <c r="R212" s="502"/>
      <c r="S212" s="503"/>
      <c r="T212" s="545"/>
      <c r="U212" s="820"/>
      <c r="V212" s="481"/>
      <c r="W212" s="482"/>
      <c r="X212" s="504"/>
    </row>
    <row r="213" spans="1:24" ht="25.5" hidden="1" x14ac:dyDescent="0.2">
      <c r="A213" s="498"/>
      <c r="B213" s="499"/>
      <c r="C213" s="499"/>
      <c r="D213" s="499"/>
      <c r="E213" s="500"/>
      <c r="F213" s="635"/>
      <c r="G213" s="509"/>
      <c r="H213" s="484">
        <v>27110000</v>
      </c>
      <c r="I213" s="511" t="s">
        <v>2593</v>
      </c>
      <c r="J213" s="488"/>
      <c r="K213" s="488"/>
      <c r="L213" s="488"/>
      <c r="M213" s="488"/>
      <c r="N213" s="488"/>
      <c r="O213" s="488"/>
      <c r="P213" s="488"/>
      <c r="Q213" s="488">
        <f t="shared" si="6"/>
        <v>0</v>
      </c>
      <c r="R213" s="502"/>
      <c r="S213" s="503"/>
      <c r="T213" s="545"/>
      <c r="U213" s="820"/>
      <c r="V213" s="481"/>
      <c r="W213" s="482"/>
      <c r="X213" s="504"/>
    </row>
    <row r="214" spans="1:24" ht="25.5" hidden="1" x14ac:dyDescent="0.2">
      <c r="A214" s="498"/>
      <c r="B214" s="499"/>
      <c r="C214" s="499"/>
      <c r="D214" s="499"/>
      <c r="E214" s="500"/>
      <c r="F214" s="635"/>
      <c r="G214" s="509"/>
      <c r="H214" s="484">
        <v>27110000</v>
      </c>
      <c r="I214" s="511" t="s">
        <v>2594</v>
      </c>
      <c r="J214" s="488"/>
      <c r="K214" s="488"/>
      <c r="L214" s="488"/>
      <c r="M214" s="488"/>
      <c r="N214" s="488"/>
      <c r="O214" s="488"/>
      <c r="P214" s="488"/>
      <c r="Q214" s="488">
        <f t="shared" si="6"/>
        <v>0</v>
      </c>
      <c r="R214" s="502"/>
      <c r="S214" s="503"/>
      <c r="T214" s="545"/>
      <c r="U214" s="820"/>
      <c r="V214" s="481"/>
      <c r="W214" s="482"/>
      <c r="X214" s="504"/>
    </row>
    <row r="215" spans="1:24" hidden="1" x14ac:dyDescent="0.2">
      <c r="A215" s="498"/>
      <c r="B215" s="499"/>
      <c r="C215" s="499"/>
      <c r="D215" s="499"/>
      <c r="E215" s="500"/>
      <c r="F215" s="635"/>
      <c r="G215" s="509"/>
      <c r="H215" s="484">
        <v>27110000</v>
      </c>
      <c r="I215" s="511" t="s">
        <v>2707</v>
      </c>
      <c r="J215" s="488"/>
      <c r="K215" s="488"/>
      <c r="L215" s="488"/>
      <c r="M215" s="488"/>
      <c r="N215" s="488"/>
      <c r="O215" s="488"/>
      <c r="P215" s="488"/>
      <c r="Q215" s="488">
        <f t="shared" si="6"/>
        <v>0</v>
      </c>
      <c r="R215" s="502"/>
      <c r="S215" s="503"/>
      <c r="T215" s="545"/>
      <c r="U215" s="820"/>
      <c r="V215" s="481"/>
      <c r="W215" s="482"/>
      <c r="X215" s="504"/>
    </row>
    <row r="216" spans="1:24" ht="25.5" hidden="1" x14ac:dyDescent="0.2">
      <c r="A216" s="498"/>
      <c r="B216" s="499"/>
      <c r="C216" s="499"/>
      <c r="D216" s="499"/>
      <c r="E216" s="500"/>
      <c r="F216" s="635"/>
      <c r="G216" s="509"/>
      <c r="H216" s="484">
        <v>27112709</v>
      </c>
      <c r="I216" s="511" t="s">
        <v>2595</v>
      </c>
      <c r="J216" s="488"/>
      <c r="K216" s="488"/>
      <c r="L216" s="488"/>
      <c r="M216" s="488"/>
      <c r="N216" s="488"/>
      <c r="O216" s="488"/>
      <c r="P216" s="488"/>
      <c r="Q216" s="488">
        <f t="shared" si="6"/>
        <v>0</v>
      </c>
      <c r="R216" s="502"/>
      <c r="S216" s="503"/>
      <c r="T216" s="545"/>
      <c r="U216" s="820"/>
      <c r="V216" s="481"/>
      <c r="W216" s="482"/>
      <c r="X216" s="504"/>
    </row>
    <row r="217" spans="1:24" ht="25.5" hidden="1" x14ac:dyDescent="0.2">
      <c r="A217" s="498"/>
      <c r="B217" s="499"/>
      <c r="C217" s="499"/>
      <c r="D217" s="499"/>
      <c r="E217" s="500"/>
      <c r="F217" s="635"/>
      <c r="G217" s="509"/>
      <c r="H217" s="484">
        <v>27110000</v>
      </c>
      <c r="I217" s="511" t="s">
        <v>2596</v>
      </c>
      <c r="J217" s="488"/>
      <c r="K217" s="488"/>
      <c r="L217" s="488"/>
      <c r="M217" s="488"/>
      <c r="N217" s="488"/>
      <c r="O217" s="488"/>
      <c r="P217" s="488"/>
      <c r="Q217" s="488">
        <f t="shared" si="6"/>
        <v>0</v>
      </c>
      <c r="R217" s="502"/>
      <c r="S217" s="503"/>
      <c r="T217" s="545"/>
      <c r="U217" s="820"/>
      <c r="V217" s="481"/>
      <c r="W217" s="482"/>
      <c r="X217" s="504"/>
    </row>
    <row r="218" spans="1:24" hidden="1" x14ac:dyDescent="0.2">
      <c r="A218" s="498"/>
      <c r="B218" s="499"/>
      <c r="C218" s="499"/>
      <c r="D218" s="499"/>
      <c r="E218" s="500"/>
      <c r="F218" s="635"/>
      <c r="G218" s="509"/>
      <c r="H218" s="484">
        <v>27110000</v>
      </c>
      <c r="I218" s="511" t="s">
        <v>2708</v>
      </c>
      <c r="J218" s="488"/>
      <c r="K218" s="488"/>
      <c r="L218" s="488"/>
      <c r="M218" s="488"/>
      <c r="N218" s="488"/>
      <c r="O218" s="488"/>
      <c r="P218" s="488"/>
      <c r="Q218" s="488">
        <f t="shared" si="6"/>
        <v>0</v>
      </c>
      <c r="R218" s="502"/>
      <c r="S218" s="503"/>
      <c r="T218" s="545"/>
      <c r="U218" s="820"/>
      <c r="V218" s="481"/>
      <c r="W218" s="482"/>
      <c r="X218" s="481"/>
    </row>
    <row r="219" spans="1:24" hidden="1" x14ac:dyDescent="0.2">
      <c r="A219" s="498"/>
      <c r="B219" s="499"/>
      <c r="C219" s="499"/>
      <c r="D219" s="499"/>
      <c r="E219" s="500"/>
      <c r="F219" s="635"/>
      <c r="G219" s="509"/>
      <c r="H219" s="484">
        <v>27110000</v>
      </c>
      <c r="I219" s="511" t="s">
        <v>2597</v>
      </c>
      <c r="J219" s="488"/>
      <c r="K219" s="488"/>
      <c r="L219" s="488"/>
      <c r="M219" s="488"/>
      <c r="N219" s="488"/>
      <c r="O219" s="488"/>
      <c r="P219" s="488"/>
      <c r="Q219" s="488">
        <f t="shared" si="6"/>
        <v>0</v>
      </c>
      <c r="R219" s="502"/>
      <c r="S219" s="503"/>
      <c r="T219" s="545"/>
      <c r="U219" s="820"/>
      <c r="V219" s="481"/>
      <c r="W219" s="482"/>
      <c r="X219" s="493"/>
    </row>
    <row r="220" spans="1:24" hidden="1" x14ac:dyDescent="0.2">
      <c r="A220" s="498"/>
      <c r="B220" s="499"/>
      <c r="C220" s="499"/>
      <c r="D220" s="499"/>
      <c r="E220" s="500"/>
      <c r="F220" s="635"/>
      <c r="G220" s="509"/>
      <c r="H220" s="484">
        <v>2711525</v>
      </c>
      <c r="I220" s="511" t="s">
        <v>1499</v>
      </c>
      <c r="J220" s="488"/>
      <c r="K220" s="488"/>
      <c r="L220" s="488"/>
      <c r="M220" s="488"/>
      <c r="N220" s="488"/>
      <c r="O220" s="488"/>
      <c r="P220" s="488"/>
      <c r="Q220" s="488">
        <f t="shared" si="6"/>
        <v>0</v>
      </c>
      <c r="R220" s="502"/>
      <c r="S220" s="503"/>
      <c r="T220" s="545"/>
      <c r="U220" s="820"/>
      <c r="V220" s="481"/>
      <c r="W220" s="482"/>
      <c r="X220" s="481"/>
    </row>
    <row r="221" spans="1:24" ht="25.5" hidden="1" x14ac:dyDescent="0.2">
      <c r="A221" s="498"/>
      <c r="B221" s="499"/>
      <c r="C221" s="499"/>
      <c r="D221" s="499"/>
      <c r="E221" s="500"/>
      <c r="F221" s="635"/>
      <c r="G221" s="509"/>
      <c r="H221" s="484">
        <v>27115000</v>
      </c>
      <c r="I221" s="511" t="s">
        <v>2598</v>
      </c>
      <c r="J221" s="488"/>
      <c r="K221" s="488"/>
      <c r="L221" s="488"/>
      <c r="M221" s="488"/>
      <c r="N221" s="488"/>
      <c r="O221" s="488"/>
      <c r="P221" s="488"/>
      <c r="Q221" s="488">
        <f t="shared" si="6"/>
        <v>0</v>
      </c>
      <c r="R221" s="502"/>
      <c r="S221" s="503"/>
      <c r="T221" s="545"/>
      <c r="U221" s="820"/>
      <c r="V221" s="481"/>
      <c r="W221" s="482"/>
      <c r="X221" s="493"/>
    </row>
    <row r="222" spans="1:24" ht="63.75" hidden="1" x14ac:dyDescent="0.2">
      <c r="A222" s="498"/>
      <c r="B222" s="499"/>
      <c r="C222" s="499"/>
      <c r="D222" s="499"/>
      <c r="E222" s="500"/>
      <c r="F222" s="635"/>
      <c r="G222" s="509"/>
      <c r="H222" s="484">
        <v>27111519</v>
      </c>
      <c r="I222" s="511" t="s">
        <v>2599</v>
      </c>
      <c r="J222" s="488"/>
      <c r="K222" s="488"/>
      <c r="L222" s="488"/>
      <c r="M222" s="488"/>
      <c r="N222" s="488"/>
      <c r="O222" s="488"/>
      <c r="P222" s="488"/>
      <c r="Q222" s="488">
        <f t="shared" si="6"/>
        <v>0</v>
      </c>
      <c r="R222" s="502"/>
      <c r="S222" s="503"/>
      <c r="T222" s="545"/>
      <c r="U222" s="820"/>
      <c r="V222" s="481"/>
      <c r="W222" s="482"/>
      <c r="X222" s="481"/>
    </row>
    <row r="223" spans="1:24" ht="51" hidden="1" x14ac:dyDescent="0.2">
      <c r="A223" s="498"/>
      <c r="B223" s="499"/>
      <c r="C223" s="499"/>
      <c r="D223" s="499"/>
      <c r="E223" s="500"/>
      <c r="F223" s="635"/>
      <c r="G223" s="509"/>
      <c r="H223" s="484">
        <v>27111519</v>
      </c>
      <c r="I223" s="511" t="s">
        <v>2600</v>
      </c>
      <c r="J223" s="488"/>
      <c r="K223" s="488"/>
      <c r="L223" s="488"/>
      <c r="M223" s="488"/>
      <c r="N223" s="488"/>
      <c r="O223" s="488"/>
      <c r="P223" s="488"/>
      <c r="Q223" s="488">
        <f t="shared" si="6"/>
        <v>0</v>
      </c>
      <c r="R223" s="502"/>
      <c r="S223" s="503"/>
      <c r="T223" s="545"/>
      <c r="U223" s="820"/>
      <c r="V223" s="481"/>
      <c r="W223" s="482"/>
      <c r="X223" s="493"/>
    </row>
    <row r="224" spans="1:24" ht="38.25" hidden="1" x14ac:dyDescent="0.2">
      <c r="A224" s="498"/>
      <c r="B224" s="499"/>
      <c r="C224" s="499"/>
      <c r="D224" s="499"/>
      <c r="E224" s="500"/>
      <c r="F224" s="635"/>
      <c r="G224" s="509"/>
      <c r="H224" s="484">
        <v>27110000</v>
      </c>
      <c r="I224" s="511" t="s">
        <v>2601</v>
      </c>
      <c r="J224" s="488"/>
      <c r="K224" s="488"/>
      <c r="L224" s="488"/>
      <c r="M224" s="488"/>
      <c r="N224" s="488"/>
      <c r="O224" s="488"/>
      <c r="P224" s="488"/>
      <c r="Q224" s="488">
        <f t="shared" si="6"/>
        <v>0</v>
      </c>
      <c r="R224" s="502"/>
      <c r="S224" s="503"/>
      <c r="T224" s="545"/>
      <c r="U224" s="820"/>
      <c r="V224" s="481"/>
      <c r="W224" s="482"/>
      <c r="X224" s="504"/>
    </row>
    <row r="225" spans="1:24" hidden="1" x14ac:dyDescent="0.2">
      <c r="A225" s="498"/>
      <c r="B225" s="499"/>
      <c r="C225" s="499"/>
      <c r="D225" s="499"/>
      <c r="E225" s="500"/>
      <c r="F225" s="635"/>
      <c r="G225" s="509"/>
      <c r="H225" s="484">
        <v>27110000</v>
      </c>
      <c r="I225" s="511" t="s">
        <v>2602</v>
      </c>
      <c r="J225" s="488"/>
      <c r="K225" s="488"/>
      <c r="L225" s="488"/>
      <c r="M225" s="488"/>
      <c r="N225" s="488"/>
      <c r="O225" s="488"/>
      <c r="P225" s="488"/>
      <c r="Q225" s="488">
        <f t="shared" si="6"/>
        <v>0</v>
      </c>
      <c r="R225" s="502"/>
      <c r="S225" s="503"/>
      <c r="T225" s="545"/>
      <c r="U225" s="820"/>
      <c r="V225" s="481"/>
      <c r="W225" s="482"/>
      <c r="X225" s="504"/>
    </row>
    <row r="226" spans="1:24" ht="25.5" hidden="1" x14ac:dyDescent="0.2">
      <c r="A226" s="498"/>
      <c r="B226" s="499"/>
      <c r="C226" s="499"/>
      <c r="D226" s="499"/>
      <c r="E226" s="500"/>
      <c r="F226" s="635"/>
      <c r="G226" s="509"/>
      <c r="H226" s="484">
        <v>27110000</v>
      </c>
      <c r="I226" s="511" t="s">
        <v>2603</v>
      </c>
      <c r="J226" s="488"/>
      <c r="K226" s="488"/>
      <c r="L226" s="488"/>
      <c r="M226" s="488"/>
      <c r="N226" s="488"/>
      <c r="O226" s="488"/>
      <c r="P226" s="488"/>
      <c r="Q226" s="488">
        <f t="shared" si="6"/>
        <v>0</v>
      </c>
      <c r="R226" s="502"/>
      <c r="S226" s="503"/>
      <c r="T226" s="545"/>
      <c r="U226" s="820"/>
      <c r="V226" s="481"/>
      <c r="W226" s="482"/>
      <c r="X226" s="504"/>
    </row>
    <row r="227" spans="1:24" hidden="1" x14ac:dyDescent="0.2">
      <c r="A227" s="498"/>
      <c r="B227" s="499"/>
      <c r="C227" s="499"/>
      <c r="D227" s="499"/>
      <c r="E227" s="500"/>
      <c r="F227" s="635"/>
      <c r="G227" s="509"/>
      <c r="H227" s="484">
        <v>27110000</v>
      </c>
      <c r="I227" s="511" t="s">
        <v>2604</v>
      </c>
      <c r="J227" s="488"/>
      <c r="K227" s="488"/>
      <c r="L227" s="488"/>
      <c r="M227" s="488"/>
      <c r="N227" s="488"/>
      <c r="O227" s="488"/>
      <c r="P227" s="488"/>
      <c r="Q227" s="488">
        <f t="shared" si="6"/>
        <v>0</v>
      </c>
      <c r="R227" s="502"/>
      <c r="S227" s="503"/>
      <c r="T227" s="545"/>
      <c r="U227" s="820"/>
      <c r="V227" s="481"/>
      <c r="W227" s="482"/>
      <c r="X227" s="504"/>
    </row>
    <row r="228" spans="1:24" hidden="1" x14ac:dyDescent="0.2">
      <c r="A228" s="498"/>
      <c r="B228" s="499"/>
      <c r="C228" s="499"/>
      <c r="D228" s="499"/>
      <c r="E228" s="500"/>
      <c r="F228" s="635"/>
      <c r="G228" s="509"/>
      <c r="H228" s="484"/>
      <c r="I228" s="511"/>
      <c r="J228" s="488"/>
      <c r="K228" s="488"/>
      <c r="L228" s="488"/>
      <c r="M228" s="488"/>
      <c r="N228" s="488"/>
      <c r="O228" s="488"/>
      <c r="P228" s="488"/>
      <c r="Q228" s="488"/>
      <c r="R228" s="502"/>
      <c r="S228" s="503"/>
      <c r="T228" s="545"/>
      <c r="U228" s="820"/>
      <c r="V228" s="481"/>
      <c r="W228" s="482"/>
      <c r="X228" s="504"/>
    </row>
    <row r="229" spans="1:24" s="376" customFormat="1" hidden="1" x14ac:dyDescent="0.2">
      <c r="A229" s="498">
        <v>2</v>
      </c>
      <c r="B229" s="499">
        <v>0</v>
      </c>
      <c r="C229" s="499">
        <v>4</v>
      </c>
      <c r="D229" s="499">
        <v>1</v>
      </c>
      <c r="E229" s="485" t="s">
        <v>1865</v>
      </c>
      <c r="F229" s="628"/>
      <c r="G229" s="486" t="s">
        <v>2637</v>
      </c>
      <c r="H229" s="484"/>
      <c r="I229" s="511"/>
      <c r="J229" s="488"/>
      <c r="K229" s="488">
        <f>SUM(K230:K258)</f>
        <v>0</v>
      </c>
      <c r="L229" s="488"/>
      <c r="M229" s="488">
        <f>SUM(M230:M258)</f>
        <v>0</v>
      </c>
      <c r="N229" s="488"/>
      <c r="O229" s="488"/>
      <c r="P229" s="489">
        <f>SUM(P230:P258)</f>
        <v>0</v>
      </c>
      <c r="Q229" s="489">
        <f>SUM(Q230:Q258)</f>
        <v>0</v>
      </c>
      <c r="R229" s="502"/>
      <c r="S229" s="503"/>
      <c r="T229" s="545"/>
      <c r="U229" s="820"/>
      <c r="V229" s="481"/>
      <c r="W229" s="482"/>
      <c r="X229" s="504"/>
    </row>
    <row r="230" spans="1:24" ht="38.25" hidden="1" x14ac:dyDescent="0.2">
      <c r="A230" s="498"/>
      <c r="B230" s="499"/>
      <c r="C230" s="499"/>
      <c r="D230" s="499"/>
      <c r="E230" s="500"/>
      <c r="F230" s="635"/>
      <c r="G230" s="509"/>
      <c r="H230" s="484">
        <v>52161512</v>
      </c>
      <c r="I230" s="511" t="s">
        <v>2605</v>
      </c>
      <c r="J230" s="488"/>
      <c r="K230" s="488"/>
      <c r="L230" s="488"/>
      <c r="M230" s="488"/>
      <c r="N230" s="488"/>
      <c r="O230" s="488"/>
      <c r="P230" s="488"/>
      <c r="Q230" s="488">
        <f t="shared" ref="Q230:Q256" si="7">+M230+P230-K230</f>
        <v>0</v>
      </c>
      <c r="R230" s="502"/>
      <c r="S230" s="503"/>
      <c r="T230" s="545"/>
      <c r="U230" s="820"/>
      <c r="V230" s="481"/>
      <c r="W230" s="482"/>
      <c r="X230" s="481"/>
    </row>
    <row r="231" spans="1:24" ht="89.25" hidden="1" x14ac:dyDescent="0.2">
      <c r="A231" s="498"/>
      <c r="B231" s="499"/>
      <c r="C231" s="499"/>
      <c r="D231" s="499"/>
      <c r="E231" s="500"/>
      <c r="F231" s="635"/>
      <c r="G231" s="509"/>
      <c r="H231" s="484">
        <v>45111820</v>
      </c>
      <c r="I231" s="511" t="s">
        <v>2606</v>
      </c>
      <c r="J231" s="488"/>
      <c r="K231" s="488"/>
      <c r="L231" s="488"/>
      <c r="M231" s="488"/>
      <c r="N231" s="488"/>
      <c r="O231" s="488"/>
      <c r="P231" s="488"/>
      <c r="Q231" s="488">
        <f t="shared" si="7"/>
        <v>0</v>
      </c>
      <c r="R231" s="502"/>
      <c r="S231" s="503"/>
      <c r="T231" s="545"/>
      <c r="U231" s="820"/>
      <c r="V231" s="481"/>
      <c r="W231" s="482"/>
      <c r="X231" s="493"/>
    </row>
    <row r="232" spans="1:24" ht="63.75" hidden="1" x14ac:dyDescent="0.2">
      <c r="A232" s="498"/>
      <c r="B232" s="499"/>
      <c r="C232" s="499"/>
      <c r="D232" s="499"/>
      <c r="E232" s="500"/>
      <c r="F232" s="635"/>
      <c r="G232" s="509"/>
      <c r="H232" s="484">
        <v>52161547</v>
      </c>
      <c r="I232" s="511" t="s">
        <v>2607</v>
      </c>
      <c r="J232" s="488"/>
      <c r="K232" s="488"/>
      <c r="L232" s="488"/>
      <c r="M232" s="488"/>
      <c r="N232" s="488"/>
      <c r="O232" s="488"/>
      <c r="P232" s="488"/>
      <c r="Q232" s="488">
        <f t="shared" si="7"/>
        <v>0</v>
      </c>
      <c r="R232" s="502"/>
      <c r="S232" s="503"/>
      <c r="T232" s="545"/>
      <c r="U232" s="820"/>
      <c r="V232" s="481"/>
      <c r="W232" s="482"/>
      <c r="X232" s="481"/>
    </row>
    <row r="233" spans="1:24" ht="76.5" hidden="1" x14ac:dyDescent="0.2">
      <c r="A233" s="498"/>
      <c r="B233" s="499"/>
      <c r="C233" s="499"/>
      <c r="D233" s="499"/>
      <c r="E233" s="500"/>
      <c r="F233" s="635"/>
      <c r="G233" s="509"/>
      <c r="H233" s="484">
        <v>52161547</v>
      </c>
      <c r="I233" s="511" t="s">
        <v>2608</v>
      </c>
      <c r="J233" s="488"/>
      <c r="K233" s="488"/>
      <c r="L233" s="488"/>
      <c r="M233" s="488"/>
      <c r="N233" s="488"/>
      <c r="O233" s="488"/>
      <c r="P233" s="488"/>
      <c r="Q233" s="488">
        <f t="shared" si="7"/>
        <v>0</v>
      </c>
      <c r="R233" s="502"/>
      <c r="S233" s="503"/>
      <c r="T233" s="545"/>
      <c r="U233" s="820"/>
      <c r="V233" s="481"/>
      <c r="W233" s="482"/>
      <c r="X233" s="493"/>
    </row>
    <row r="234" spans="1:24" ht="102" hidden="1" x14ac:dyDescent="0.2">
      <c r="A234" s="498"/>
      <c r="B234" s="499"/>
      <c r="C234" s="499"/>
      <c r="D234" s="499"/>
      <c r="E234" s="500"/>
      <c r="F234" s="635"/>
      <c r="G234" s="509"/>
      <c r="H234" s="484">
        <v>45111713</v>
      </c>
      <c r="I234" s="511" t="s">
        <v>2609</v>
      </c>
      <c r="J234" s="488"/>
      <c r="K234" s="488"/>
      <c r="L234" s="488"/>
      <c r="M234" s="488"/>
      <c r="N234" s="488"/>
      <c r="O234" s="488"/>
      <c r="P234" s="488"/>
      <c r="Q234" s="488">
        <f t="shared" si="7"/>
        <v>0</v>
      </c>
      <c r="R234" s="502"/>
      <c r="S234" s="503"/>
      <c r="T234" s="545"/>
      <c r="U234" s="820"/>
      <c r="V234" s="481"/>
      <c r="W234" s="482"/>
      <c r="X234" s="481"/>
    </row>
    <row r="235" spans="1:24" ht="36" hidden="1" customHeight="1" x14ac:dyDescent="0.2">
      <c r="A235" s="498"/>
      <c r="B235" s="499"/>
      <c r="C235" s="499"/>
      <c r="D235" s="499"/>
      <c r="E235" s="500"/>
      <c r="F235" s="635"/>
      <c r="G235" s="509"/>
      <c r="H235" s="484"/>
      <c r="I235" s="511" t="s">
        <v>210</v>
      </c>
      <c r="J235" s="488"/>
      <c r="K235" s="488"/>
      <c r="L235" s="488"/>
      <c r="M235" s="488"/>
      <c r="N235" s="488"/>
      <c r="O235" s="488"/>
      <c r="P235" s="488"/>
      <c r="Q235" s="488">
        <f t="shared" si="7"/>
        <v>0</v>
      </c>
      <c r="R235" s="502"/>
      <c r="S235" s="503"/>
      <c r="T235" s="545"/>
      <c r="U235" s="820"/>
      <c r="V235" s="481"/>
      <c r="W235" s="482"/>
      <c r="X235" s="493"/>
    </row>
    <row r="236" spans="1:24" ht="38.25" hidden="1" x14ac:dyDescent="0.2">
      <c r="A236" s="498"/>
      <c r="B236" s="499"/>
      <c r="C236" s="499"/>
      <c r="D236" s="499"/>
      <c r="E236" s="500"/>
      <c r="F236" s="635" t="s">
        <v>4675</v>
      </c>
      <c r="G236" s="509"/>
      <c r="H236" s="484">
        <v>45111713</v>
      </c>
      <c r="I236" s="511" t="s">
        <v>4750</v>
      </c>
      <c r="J236" s="488"/>
      <c r="K236" s="488"/>
      <c r="L236" s="488"/>
      <c r="M236" s="488"/>
      <c r="N236" s="488"/>
      <c r="O236" s="488"/>
      <c r="P236" s="488"/>
      <c r="Q236" s="488">
        <f>+M236+P236-K236</f>
        <v>0</v>
      </c>
      <c r="R236" s="502"/>
      <c r="S236" s="503"/>
      <c r="T236" s="545" t="s">
        <v>4687</v>
      </c>
      <c r="U236" s="820"/>
      <c r="V236" s="481"/>
      <c r="W236" s="482"/>
      <c r="X236" s="504"/>
    </row>
    <row r="237" spans="1:24" ht="63.75" hidden="1" x14ac:dyDescent="0.2">
      <c r="A237" s="498"/>
      <c r="B237" s="499"/>
      <c r="C237" s="499"/>
      <c r="D237" s="499"/>
      <c r="E237" s="500"/>
      <c r="F237" s="635"/>
      <c r="G237" s="509"/>
      <c r="H237" s="484">
        <v>45111713</v>
      </c>
      <c r="I237" s="511" t="s">
        <v>2121</v>
      </c>
      <c r="J237" s="488"/>
      <c r="K237" s="488"/>
      <c r="L237" s="488"/>
      <c r="M237" s="488"/>
      <c r="N237" s="488"/>
      <c r="O237" s="488"/>
      <c r="P237" s="488"/>
      <c r="Q237" s="488">
        <f t="shared" si="7"/>
        <v>0</v>
      </c>
      <c r="R237" s="502"/>
      <c r="S237" s="503"/>
      <c r="T237" s="545"/>
      <c r="U237" s="820"/>
      <c r="V237" s="481"/>
      <c r="W237" s="482"/>
      <c r="X237" s="504"/>
    </row>
    <row r="238" spans="1:24" ht="25.5" hidden="1" x14ac:dyDescent="0.2">
      <c r="A238" s="498"/>
      <c r="B238" s="499"/>
      <c r="C238" s="499"/>
      <c r="D238" s="499"/>
      <c r="E238" s="500"/>
      <c r="F238" s="635"/>
      <c r="G238" s="509"/>
      <c r="H238" s="484">
        <v>52161512</v>
      </c>
      <c r="I238" s="511" t="s">
        <v>2122</v>
      </c>
      <c r="J238" s="488"/>
      <c r="K238" s="488"/>
      <c r="L238" s="488"/>
      <c r="M238" s="488"/>
      <c r="N238" s="488"/>
      <c r="O238" s="488"/>
      <c r="P238" s="488"/>
      <c r="Q238" s="488">
        <f t="shared" si="7"/>
        <v>0</v>
      </c>
      <c r="R238" s="502"/>
      <c r="S238" s="503"/>
      <c r="T238" s="545"/>
      <c r="U238" s="820"/>
      <c r="V238" s="481"/>
      <c r="W238" s="482"/>
      <c r="X238" s="504"/>
    </row>
    <row r="239" spans="1:24" ht="89.25" hidden="1" x14ac:dyDescent="0.2">
      <c r="A239" s="498"/>
      <c r="B239" s="499"/>
      <c r="C239" s="499"/>
      <c r="D239" s="499"/>
      <c r="E239" s="500"/>
      <c r="F239" s="635"/>
      <c r="G239" s="509"/>
      <c r="H239" s="484">
        <v>45121500</v>
      </c>
      <c r="I239" s="511" t="s">
        <v>4477</v>
      </c>
      <c r="J239" s="488"/>
      <c r="K239" s="488"/>
      <c r="L239" s="488"/>
      <c r="M239" s="488"/>
      <c r="N239" s="488"/>
      <c r="O239" s="488"/>
      <c r="P239" s="488"/>
      <c r="Q239" s="488">
        <f t="shared" si="7"/>
        <v>0</v>
      </c>
      <c r="R239" s="502"/>
      <c r="S239" s="503"/>
      <c r="T239" s="545"/>
      <c r="U239" s="820"/>
      <c r="V239" s="481"/>
      <c r="W239" s="482"/>
      <c r="X239" s="504"/>
    </row>
    <row r="240" spans="1:24" ht="38.25" hidden="1" x14ac:dyDescent="0.2">
      <c r="A240" s="498"/>
      <c r="B240" s="499"/>
      <c r="C240" s="499"/>
      <c r="D240" s="499"/>
      <c r="E240" s="500"/>
      <c r="F240" s="635"/>
      <c r="G240" s="509"/>
      <c r="H240" s="484">
        <v>45121500</v>
      </c>
      <c r="I240" s="511" t="s">
        <v>2123</v>
      </c>
      <c r="J240" s="488"/>
      <c r="K240" s="488"/>
      <c r="L240" s="488"/>
      <c r="M240" s="488"/>
      <c r="N240" s="488"/>
      <c r="O240" s="488"/>
      <c r="P240" s="488"/>
      <c r="Q240" s="488">
        <f t="shared" si="7"/>
        <v>0</v>
      </c>
      <c r="R240" s="502"/>
      <c r="S240" s="503"/>
      <c r="T240" s="545"/>
      <c r="U240" s="820"/>
      <c r="V240" s="481"/>
      <c r="W240" s="482"/>
      <c r="X240" s="504"/>
    </row>
    <row r="241" spans="1:24" hidden="1" x14ac:dyDescent="0.2">
      <c r="A241" s="498"/>
      <c r="B241" s="499"/>
      <c r="C241" s="499"/>
      <c r="D241" s="499"/>
      <c r="E241" s="500"/>
      <c r="F241" s="635"/>
      <c r="G241" s="509"/>
      <c r="H241" s="484">
        <v>52161500</v>
      </c>
      <c r="I241" s="511" t="s">
        <v>868</v>
      </c>
      <c r="J241" s="488"/>
      <c r="K241" s="488"/>
      <c r="L241" s="488"/>
      <c r="M241" s="488"/>
      <c r="N241" s="488"/>
      <c r="O241" s="488"/>
      <c r="P241" s="488"/>
      <c r="Q241" s="488">
        <f t="shared" si="7"/>
        <v>0</v>
      </c>
      <c r="R241" s="502"/>
      <c r="S241" s="503"/>
      <c r="T241" s="545"/>
      <c r="U241" s="820"/>
      <c r="V241" s="481"/>
      <c r="W241" s="482"/>
      <c r="X241" s="504"/>
    </row>
    <row r="242" spans="1:24" ht="25.5" hidden="1" x14ac:dyDescent="0.2">
      <c r="A242" s="498"/>
      <c r="B242" s="499"/>
      <c r="C242" s="499"/>
      <c r="D242" s="499"/>
      <c r="E242" s="500"/>
      <c r="F242" s="635"/>
      <c r="G242" s="509"/>
      <c r="H242" s="484">
        <v>45111713</v>
      </c>
      <c r="I242" s="511" t="s">
        <v>869</v>
      </c>
      <c r="J242" s="488"/>
      <c r="K242" s="488"/>
      <c r="L242" s="488"/>
      <c r="M242" s="488"/>
      <c r="N242" s="488"/>
      <c r="O242" s="488"/>
      <c r="P242" s="488"/>
      <c r="Q242" s="488">
        <f t="shared" si="7"/>
        <v>0</v>
      </c>
      <c r="R242" s="502"/>
      <c r="S242" s="503"/>
      <c r="T242" s="545"/>
      <c r="U242" s="820"/>
      <c r="V242" s="481"/>
      <c r="W242" s="482"/>
      <c r="X242" s="481"/>
    </row>
    <row r="243" spans="1:24" hidden="1" x14ac:dyDescent="0.2">
      <c r="A243" s="498"/>
      <c r="B243" s="499"/>
      <c r="C243" s="499"/>
      <c r="D243" s="499"/>
      <c r="E243" s="500"/>
      <c r="F243" s="635"/>
      <c r="G243" s="509"/>
      <c r="H243" s="484">
        <v>52161545</v>
      </c>
      <c r="I243" s="511" t="s">
        <v>870</v>
      </c>
      <c r="J243" s="488"/>
      <c r="K243" s="488"/>
      <c r="L243" s="488"/>
      <c r="M243" s="488"/>
      <c r="N243" s="488"/>
      <c r="O243" s="488"/>
      <c r="P243" s="488"/>
      <c r="Q243" s="488">
        <f t="shared" si="7"/>
        <v>0</v>
      </c>
      <c r="R243" s="502"/>
      <c r="S243" s="503"/>
      <c r="T243" s="545"/>
      <c r="U243" s="820"/>
      <c r="V243" s="481"/>
      <c r="W243" s="482"/>
      <c r="X243" s="493"/>
    </row>
    <row r="244" spans="1:24" ht="25.5" hidden="1" x14ac:dyDescent="0.2">
      <c r="A244" s="498"/>
      <c r="B244" s="499"/>
      <c r="C244" s="499"/>
      <c r="D244" s="499"/>
      <c r="E244" s="500"/>
      <c r="F244" s="635"/>
      <c r="G244" s="509"/>
      <c r="H244" s="484">
        <v>52161535</v>
      </c>
      <c r="I244" s="511" t="s">
        <v>871</v>
      </c>
      <c r="J244" s="488"/>
      <c r="K244" s="488"/>
      <c r="L244" s="488"/>
      <c r="M244" s="488"/>
      <c r="N244" s="488"/>
      <c r="O244" s="488"/>
      <c r="P244" s="488"/>
      <c r="Q244" s="488">
        <f t="shared" si="7"/>
        <v>0</v>
      </c>
      <c r="R244" s="502"/>
      <c r="S244" s="503"/>
      <c r="T244" s="545"/>
      <c r="U244" s="820"/>
      <c r="V244" s="481"/>
      <c r="W244" s="482"/>
      <c r="X244" s="481"/>
    </row>
    <row r="245" spans="1:24" hidden="1" x14ac:dyDescent="0.2">
      <c r="A245" s="498"/>
      <c r="B245" s="499"/>
      <c r="C245" s="499"/>
      <c r="D245" s="499"/>
      <c r="E245" s="500"/>
      <c r="F245" s="635"/>
      <c r="G245" s="509"/>
      <c r="H245" s="484">
        <v>52161502</v>
      </c>
      <c r="I245" s="511" t="s">
        <v>872</v>
      </c>
      <c r="J245" s="488"/>
      <c r="K245" s="488"/>
      <c r="L245" s="488"/>
      <c r="M245" s="488"/>
      <c r="N245" s="488"/>
      <c r="O245" s="488"/>
      <c r="P245" s="488"/>
      <c r="Q245" s="488">
        <f t="shared" si="7"/>
        <v>0</v>
      </c>
      <c r="R245" s="502"/>
      <c r="S245" s="503"/>
      <c r="T245" s="545"/>
      <c r="U245" s="820"/>
      <c r="V245" s="481"/>
      <c r="W245" s="482"/>
      <c r="X245" s="493"/>
    </row>
    <row r="246" spans="1:24" ht="38.25" hidden="1" x14ac:dyDescent="0.2">
      <c r="A246" s="498"/>
      <c r="B246" s="499"/>
      <c r="C246" s="499"/>
      <c r="D246" s="499"/>
      <c r="E246" s="500"/>
      <c r="F246" s="635"/>
      <c r="G246" s="509"/>
      <c r="H246" s="484">
        <v>52161543</v>
      </c>
      <c r="I246" s="511" t="s">
        <v>873</v>
      </c>
      <c r="J246" s="488"/>
      <c r="K246" s="488"/>
      <c r="L246" s="488"/>
      <c r="M246" s="488"/>
      <c r="N246" s="488"/>
      <c r="O246" s="488"/>
      <c r="P246" s="488"/>
      <c r="Q246" s="488">
        <f t="shared" si="7"/>
        <v>0</v>
      </c>
      <c r="R246" s="502"/>
      <c r="S246" s="503"/>
      <c r="T246" s="545"/>
      <c r="U246" s="820"/>
      <c r="V246" s="481"/>
      <c r="W246" s="482"/>
      <c r="X246" s="481"/>
    </row>
    <row r="247" spans="1:24" hidden="1" x14ac:dyDescent="0.2">
      <c r="A247" s="498"/>
      <c r="B247" s="499"/>
      <c r="C247" s="499"/>
      <c r="D247" s="499"/>
      <c r="E247" s="500"/>
      <c r="F247" s="635"/>
      <c r="G247" s="509"/>
      <c r="H247" s="484">
        <v>52161520</v>
      </c>
      <c r="I247" s="511" t="s">
        <v>874</v>
      </c>
      <c r="J247" s="488"/>
      <c r="K247" s="488"/>
      <c r="L247" s="488"/>
      <c r="M247" s="488"/>
      <c r="N247" s="488"/>
      <c r="O247" s="488"/>
      <c r="P247" s="488"/>
      <c r="Q247" s="488">
        <f t="shared" si="7"/>
        <v>0</v>
      </c>
      <c r="R247" s="502"/>
      <c r="S247" s="503"/>
      <c r="T247" s="545"/>
      <c r="U247" s="820"/>
      <c r="V247" s="481"/>
      <c r="W247" s="482"/>
      <c r="X247" s="493"/>
    </row>
    <row r="248" spans="1:24" ht="25.5" hidden="1" x14ac:dyDescent="0.2">
      <c r="A248" s="498"/>
      <c r="B248" s="499"/>
      <c r="C248" s="499"/>
      <c r="D248" s="499"/>
      <c r="E248" s="500"/>
      <c r="F248" s="635"/>
      <c r="G248" s="509"/>
      <c r="H248" s="484">
        <v>45111713</v>
      </c>
      <c r="I248" s="511" t="s">
        <v>875</v>
      </c>
      <c r="J248" s="488"/>
      <c r="K248" s="488"/>
      <c r="L248" s="488"/>
      <c r="M248" s="488"/>
      <c r="N248" s="488"/>
      <c r="O248" s="488"/>
      <c r="P248" s="488"/>
      <c r="Q248" s="488">
        <f t="shared" si="7"/>
        <v>0</v>
      </c>
      <c r="R248" s="502"/>
      <c r="S248" s="503"/>
      <c r="T248" s="545"/>
      <c r="U248" s="820"/>
      <c r="V248" s="481"/>
      <c r="W248" s="482"/>
      <c r="X248" s="504"/>
    </row>
    <row r="249" spans="1:24" ht="51" hidden="1" x14ac:dyDescent="0.2">
      <c r="A249" s="498"/>
      <c r="B249" s="499"/>
      <c r="C249" s="499"/>
      <c r="D249" s="499"/>
      <c r="E249" s="500"/>
      <c r="F249" s="635"/>
      <c r="G249" s="509"/>
      <c r="H249" s="484">
        <v>52161500</v>
      </c>
      <c r="I249" s="511" t="s">
        <v>876</v>
      </c>
      <c r="J249" s="488"/>
      <c r="K249" s="488"/>
      <c r="L249" s="488"/>
      <c r="M249" s="488"/>
      <c r="N249" s="488"/>
      <c r="O249" s="488"/>
      <c r="P249" s="488"/>
      <c r="Q249" s="488">
        <f t="shared" si="7"/>
        <v>0</v>
      </c>
      <c r="R249" s="502"/>
      <c r="S249" s="503"/>
      <c r="T249" s="545"/>
      <c r="U249" s="820"/>
      <c r="V249" s="481"/>
      <c r="W249" s="482"/>
      <c r="X249" s="504"/>
    </row>
    <row r="250" spans="1:24" hidden="1" x14ac:dyDescent="0.2">
      <c r="A250" s="498"/>
      <c r="B250" s="499"/>
      <c r="C250" s="499"/>
      <c r="D250" s="499"/>
      <c r="E250" s="500"/>
      <c r="F250" s="635"/>
      <c r="G250" s="509"/>
      <c r="H250" s="484">
        <v>45111721</v>
      </c>
      <c r="I250" s="511" t="s">
        <v>877</v>
      </c>
      <c r="J250" s="488"/>
      <c r="K250" s="488"/>
      <c r="L250" s="488"/>
      <c r="M250" s="488"/>
      <c r="N250" s="488"/>
      <c r="O250" s="488"/>
      <c r="P250" s="488"/>
      <c r="Q250" s="488">
        <f t="shared" si="7"/>
        <v>0</v>
      </c>
      <c r="R250" s="502"/>
      <c r="S250" s="503"/>
      <c r="T250" s="545"/>
      <c r="U250" s="820"/>
      <c r="V250" s="481"/>
      <c r="W250" s="482"/>
      <c r="X250" s="504"/>
    </row>
    <row r="251" spans="1:24" hidden="1" x14ac:dyDescent="0.2">
      <c r="A251" s="498"/>
      <c r="B251" s="499"/>
      <c r="C251" s="499"/>
      <c r="D251" s="499"/>
      <c r="E251" s="500"/>
      <c r="F251" s="635"/>
      <c r="G251" s="509"/>
      <c r="H251" s="484">
        <v>52161512</v>
      </c>
      <c r="I251" s="511" t="s">
        <v>878</v>
      </c>
      <c r="J251" s="488"/>
      <c r="K251" s="488"/>
      <c r="L251" s="488"/>
      <c r="M251" s="488"/>
      <c r="N251" s="488"/>
      <c r="O251" s="488"/>
      <c r="P251" s="488"/>
      <c r="Q251" s="488">
        <f t="shared" si="7"/>
        <v>0</v>
      </c>
      <c r="R251" s="502"/>
      <c r="S251" s="503"/>
      <c r="T251" s="545"/>
      <c r="U251" s="820"/>
      <c r="V251" s="481"/>
      <c r="W251" s="482"/>
      <c r="X251" s="504"/>
    </row>
    <row r="252" spans="1:24" hidden="1" x14ac:dyDescent="0.2">
      <c r="A252" s="498"/>
      <c r="B252" s="499"/>
      <c r="C252" s="499"/>
      <c r="D252" s="499"/>
      <c r="E252" s="500"/>
      <c r="F252" s="635"/>
      <c r="G252" s="509"/>
      <c r="H252" s="484">
        <v>52161500</v>
      </c>
      <c r="I252" s="511" t="s">
        <v>879</v>
      </c>
      <c r="J252" s="488"/>
      <c r="K252" s="488"/>
      <c r="L252" s="488"/>
      <c r="M252" s="488"/>
      <c r="N252" s="488"/>
      <c r="O252" s="488"/>
      <c r="P252" s="488"/>
      <c r="Q252" s="488">
        <f t="shared" si="7"/>
        <v>0</v>
      </c>
      <c r="R252" s="502"/>
      <c r="S252" s="503"/>
      <c r="T252" s="545"/>
      <c r="U252" s="820"/>
      <c r="V252" s="481"/>
      <c r="W252" s="482"/>
      <c r="X252" s="504"/>
    </row>
    <row r="253" spans="1:24" ht="25.5" hidden="1" x14ac:dyDescent="0.2">
      <c r="A253" s="498"/>
      <c r="B253" s="499"/>
      <c r="C253" s="499"/>
      <c r="D253" s="499"/>
      <c r="E253" s="500"/>
      <c r="F253" s="635"/>
      <c r="G253" s="509"/>
      <c r="H253" s="484">
        <v>52161500</v>
      </c>
      <c r="I253" s="511" t="s">
        <v>880</v>
      </c>
      <c r="J253" s="488"/>
      <c r="K253" s="488"/>
      <c r="L253" s="488"/>
      <c r="M253" s="488"/>
      <c r="N253" s="488"/>
      <c r="O253" s="488"/>
      <c r="P253" s="488"/>
      <c r="Q253" s="488">
        <f t="shared" si="7"/>
        <v>0</v>
      </c>
      <c r="R253" s="502"/>
      <c r="S253" s="503"/>
      <c r="T253" s="545"/>
      <c r="U253" s="820"/>
      <c r="V253" s="481"/>
      <c r="W253" s="482"/>
      <c r="X253" s="504"/>
    </row>
    <row r="254" spans="1:24" hidden="1" x14ac:dyDescent="0.2">
      <c r="A254" s="498"/>
      <c r="B254" s="499"/>
      <c r="C254" s="499"/>
      <c r="D254" s="499"/>
      <c r="E254" s="500"/>
      <c r="F254" s="635"/>
      <c r="G254" s="509"/>
      <c r="H254" s="484">
        <v>52161500</v>
      </c>
      <c r="I254" s="511" t="s">
        <v>881</v>
      </c>
      <c r="J254" s="488"/>
      <c r="K254" s="488"/>
      <c r="L254" s="488"/>
      <c r="M254" s="488"/>
      <c r="N254" s="488"/>
      <c r="O254" s="488"/>
      <c r="P254" s="488"/>
      <c r="Q254" s="488">
        <f t="shared" si="7"/>
        <v>0</v>
      </c>
      <c r="R254" s="502"/>
      <c r="S254" s="503"/>
      <c r="T254" s="545"/>
      <c r="U254" s="820"/>
      <c r="V254" s="481"/>
      <c r="W254" s="482"/>
      <c r="X254" s="481"/>
    </row>
    <row r="255" spans="1:24" hidden="1" x14ac:dyDescent="0.2">
      <c r="A255" s="498"/>
      <c r="B255" s="499"/>
      <c r="C255" s="499"/>
      <c r="D255" s="499"/>
      <c r="E255" s="500"/>
      <c r="F255" s="635"/>
      <c r="G255" s="509"/>
      <c r="H255" s="484">
        <v>52161500</v>
      </c>
      <c r="I255" s="511" t="s">
        <v>2710</v>
      </c>
      <c r="J255" s="488"/>
      <c r="K255" s="488"/>
      <c r="L255" s="488"/>
      <c r="M255" s="488"/>
      <c r="N255" s="488"/>
      <c r="O255" s="488"/>
      <c r="P255" s="488"/>
      <c r="Q255" s="488">
        <f t="shared" si="7"/>
        <v>0</v>
      </c>
      <c r="R255" s="502"/>
      <c r="S255" s="503"/>
      <c r="T255" s="545"/>
      <c r="U255" s="820"/>
      <c r="V255" s="481"/>
      <c r="W255" s="482"/>
      <c r="X255" s="493"/>
    </row>
    <row r="256" spans="1:24" ht="25.5" hidden="1" x14ac:dyDescent="0.2">
      <c r="A256" s="498"/>
      <c r="B256" s="499"/>
      <c r="C256" s="499"/>
      <c r="D256" s="499"/>
      <c r="E256" s="500"/>
      <c r="F256" s="635"/>
      <c r="G256" s="509"/>
      <c r="H256" s="484">
        <v>52161547</v>
      </c>
      <c r="I256" s="511" t="s">
        <v>2711</v>
      </c>
      <c r="J256" s="488"/>
      <c r="K256" s="488"/>
      <c r="L256" s="488"/>
      <c r="M256" s="488"/>
      <c r="N256" s="488"/>
      <c r="O256" s="488"/>
      <c r="P256" s="488"/>
      <c r="Q256" s="488">
        <f t="shared" si="7"/>
        <v>0</v>
      </c>
      <c r="R256" s="502"/>
      <c r="S256" s="503"/>
      <c r="T256" s="545"/>
      <c r="U256" s="820"/>
      <c r="V256" s="481"/>
      <c r="W256" s="482"/>
      <c r="X256" s="481"/>
    </row>
    <row r="257" spans="1:24" hidden="1" x14ac:dyDescent="0.2">
      <c r="A257" s="498"/>
      <c r="B257" s="499"/>
      <c r="C257" s="499"/>
      <c r="D257" s="499"/>
      <c r="E257" s="500"/>
      <c r="F257" s="635"/>
      <c r="G257" s="509"/>
      <c r="H257" s="484">
        <v>45111616</v>
      </c>
      <c r="I257" s="511" t="s">
        <v>4238</v>
      </c>
      <c r="J257" s="488"/>
      <c r="K257" s="488"/>
      <c r="L257" s="488"/>
      <c r="M257" s="488"/>
      <c r="N257" s="488"/>
      <c r="O257" s="488"/>
      <c r="P257" s="488"/>
      <c r="Q257" s="488"/>
      <c r="R257" s="502"/>
      <c r="S257" s="503"/>
      <c r="T257" s="545"/>
      <c r="U257" s="820"/>
      <c r="V257" s="481"/>
      <c r="W257" s="482"/>
      <c r="X257" s="493"/>
    </row>
    <row r="258" spans="1:24" ht="12" hidden="1" customHeight="1" x14ac:dyDescent="0.2">
      <c r="A258" s="498"/>
      <c r="B258" s="499"/>
      <c r="C258" s="499"/>
      <c r="D258" s="499"/>
      <c r="E258" s="500"/>
      <c r="F258" s="635"/>
      <c r="G258" s="509"/>
      <c r="H258" s="484"/>
      <c r="I258" s="511"/>
      <c r="J258" s="488"/>
      <c r="K258" s="488"/>
      <c r="L258" s="488"/>
      <c r="M258" s="488"/>
      <c r="N258" s="488"/>
      <c r="O258" s="488"/>
      <c r="P258" s="488"/>
      <c r="Q258" s="488"/>
      <c r="R258" s="502"/>
      <c r="S258" s="503"/>
      <c r="T258" s="545"/>
      <c r="U258" s="820"/>
      <c r="V258" s="481"/>
      <c r="W258" s="482"/>
      <c r="X258" s="481"/>
    </row>
    <row r="259" spans="1:24" hidden="1" x14ac:dyDescent="0.2">
      <c r="A259" s="498"/>
      <c r="B259" s="499"/>
      <c r="C259" s="499"/>
      <c r="D259" s="499"/>
      <c r="E259" s="500"/>
      <c r="F259" s="636"/>
      <c r="H259" s="484"/>
      <c r="I259" s="511"/>
      <c r="J259" s="488"/>
      <c r="K259" s="488"/>
      <c r="L259" s="488"/>
      <c r="M259" s="488"/>
      <c r="N259" s="488"/>
      <c r="O259" s="488"/>
      <c r="P259" s="488"/>
      <c r="Q259" s="488"/>
      <c r="R259" s="502"/>
      <c r="S259" s="503"/>
      <c r="T259" s="545"/>
      <c r="U259" s="820"/>
      <c r="V259" s="481"/>
      <c r="W259" s="482"/>
      <c r="X259" s="493"/>
    </row>
    <row r="260" spans="1:24" s="376" customFormat="1" hidden="1" x14ac:dyDescent="0.2">
      <c r="A260" s="498">
        <v>2</v>
      </c>
      <c r="B260" s="499">
        <v>0</v>
      </c>
      <c r="C260" s="499">
        <v>4</v>
      </c>
      <c r="D260" s="499">
        <v>1</v>
      </c>
      <c r="E260" s="485" t="s">
        <v>2638</v>
      </c>
      <c r="F260" s="628"/>
      <c r="G260" s="486" t="s">
        <v>2639</v>
      </c>
      <c r="H260" s="484"/>
      <c r="I260" s="511"/>
      <c r="J260" s="488"/>
      <c r="K260" s="488">
        <f>SUM(K261:K282)</f>
        <v>0</v>
      </c>
      <c r="L260" s="488"/>
      <c r="M260" s="488">
        <f>SUM(M261:M282)</f>
        <v>0</v>
      </c>
      <c r="N260" s="488"/>
      <c r="O260" s="488"/>
      <c r="P260" s="489">
        <f>SUM(P261:P282)</f>
        <v>0</v>
      </c>
      <c r="Q260" s="489">
        <f>SUM(Q261:Q282)</f>
        <v>0</v>
      </c>
      <c r="R260" s="502"/>
      <c r="S260" s="503"/>
      <c r="T260" s="545"/>
      <c r="U260" s="820"/>
      <c r="V260" s="481"/>
      <c r="W260" s="482"/>
      <c r="X260" s="504"/>
    </row>
    <row r="261" spans="1:24" ht="25.5" hidden="1" x14ac:dyDescent="0.2">
      <c r="A261" s="498"/>
      <c r="B261" s="499"/>
      <c r="C261" s="499"/>
      <c r="D261" s="499"/>
      <c r="E261" s="500"/>
      <c r="F261" s="635"/>
      <c r="G261" s="509"/>
      <c r="H261" s="484">
        <v>52151800</v>
      </c>
      <c r="I261" s="511" t="s">
        <v>2717</v>
      </c>
      <c r="J261" s="488"/>
      <c r="K261" s="488"/>
      <c r="L261" s="488"/>
      <c r="M261" s="488"/>
      <c r="N261" s="488"/>
      <c r="O261" s="488"/>
      <c r="P261" s="488"/>
      <c r="Q261" s="488">
        <f t="shared" ref="Q261:Q281" si="8">+M261+P261-K261</f>
        <v>0</v>
      </c>
      <c r="R261" s="502"/>
      <c r="S261" s="503"/>
      <c r="T261" s="545"/>
      <c r="U261" s="820"/>
      <c r="V261" s="481"/>
      <c r="W261" s="482"/>
      <c r="X261" s="504"/>
    </row>
    <row r="262" spans="1:24" hidden="1" x14ac:dyDescent="0.2">
      <c r="A262" s="498"/>
      <c r="B262" s="499"/>
      <c r="C262" s="499"/>
      <c r="D262" s="499"/>
      <c r="E262" s="500"/>
      <c r="F262" s="635"/>
      <c r="G262" s="509"/>
      <c r="H262" s="484">
        <v>52151600</v>
      </c>
      <c r="I262" s="511" t="s">
        <v>2718</v>
      </c>
      <c r="J262" s="488"/>
      <c r="K262" s="488"/>
      <c r="L262" s="488"/>
      <c r="M262" s="488"/>
      <c r="N262" s="488"/>
      <c r="O262" s="488"/>
      <c r="P262" s="488"/>
      <c r="Q262" s="488">
        <f t="shared" si="8"/>
        <v>0</v>
      </c>
      <c r="R262" s="502"/>
      <c r="S262" s="503"/>
      <c r="T262" s="545"/>
      <c r="U262" s="820"/>
      <c r="V262" s="481"/>
      <c r="W262" s="482"/>
      <c r="X262" s="504"/>
    </row>
    <row r="263" spans="1:24" ht="25.5" hidden="1" x14ac:dyDescent="0.2">
      <c r="A263" s="498"/>
      <c r="B263" s="499"/>
      <c r="C263" s="499"/>
      <c r="D263" s="499"/>
      <c r="E263" s="500"/>
      <c r="F263" s="635" t="s">
        <v>4675</v>
      </c>
      <c r="G263" s="509"/>
      <c r="H263" s="484">
        <v>48101711</v>
      </c>
      <c r="I263" s="511" t="s">
        <v>2719</v>
      </c>
      <c r="J263" s="488"/>
      <c r="K263" s="488"/>
      <c r="L263" s="488"/>
      <c r="M263" s="488"/>
      <c r="N263" s="488"/>
      <c r="O263" s="488"/>
      <c r="P263" s="488"/>
      <c r="Q263" s="488">
        <f>+M263+P263-K263</f>
        <v>0</v>
      </c>
      <c r="R263" s="502"/>
      <c r="S263" s="503"/>
      <c r="T263" s="545" t="s">
        <v>4687</v>
      </c>
      <c r="U263" s="820"/>
      <c r="V263" s="481"/>
      <c r="W263" s="482"/>
      <c r="X263" s="504"/>
    </row>
    <row r="264" spans="1:24" ht="25.5" hidden="1" x14ac:dyDescent="0.2">
      <c r="A264" s="498"/>
      <c r="B264" s="499"/>
      <c r="C264" s="499"/>
      <c r="D264" s="499"/>
      <c r="E264" s="500"/>
      <c r="F264" s="635"/>
      <c r="G264" s="509"/>
      <c r="H264" s="484">
        <v>52151600</v>
      </c>
      <c r="I264" s="511" t="s">
        <v>2720</v>
      </c>
      <c r="J264" s="488"/>
      <c r="K264" s="488"/>
      <c r="L264" s="488"/>
      <c r="M264" s="488"/>
      <c r="N264" s="488"/>
      <c r="O264" s="488"/>
      <c r="P264" s="488"/>
      <c r="Q264" s="488">
        <f t="shared" si="8"/>
        <v>0</v>
      </c>
      <c r="R264" s="502"/>
      <c r="S264" s="503"/>
      <c r="T264" s="545"/>
      <c r="U264" s="820"/>
      <c r="V264" s="481"/>
      <c r="W264" s="482"/>
      <c r="X264" s="504"/>
    </row>
    <row r="265" spans="1:24" ht="25.5" hidden="1" x14ac:dyDescent="0.2">
      <c r="A265" s="498"/>
      <c r="B265" s="499"/>
      <c r="C265" s="499"/>
      <c r="D265" s="499"/>
      <c r="E265" s="500"/>
      <c r="F265" s="635"/>
      <c r="G265" s="509"/>
      <c r="H265" s="484">
        <v>52151600</v>
      </c>
      <c r="I265" s="511" t="s">
        <v>2721</v>
      </c>
      <c r="J265" s="488"/>
      <c r="K265" s="488"/>
      <c r="L265" s="488"/>
      <c r="M265" s="488"/>
      <c r="N265" s="488"/>
      <c r="O265" s="488"/>
      <c r="P265" s="488"/>
      <c r="Q265" s="488">
        <f t="shared" si="8"/>
        <v>0</v>
      </c>
      <c r="R265" s="502"/>
      <c r="S265" s="503"/>
      <c r="T265" s="545"/>
      <c r="U265" s="820"/>
      <c r="V265" s="481"/>
      <c r="W265" s="482"/>
      <c r="X265" s="504"/>
    </row>
    <row r="266" spans="1:24" ht="25.5" hidden="1" x14ac:dyDescent="0.2">
      <c r="A266" s="498"/>
      <c r="B266" s="499"/>
      <c r="C266" s="499"/>
      <c r="D266" s="499"/>
      <c r="E266" s="500"/>
      <c r="F266" s="635"/>
      <c r="G266" s="509"/>
      <c r="H266" s="484">
        <v>52151600</v>
      </c>
      <c r="I266" s="511" t="s">
        <v>2722</v>
      </c>
      <c r="J266" s="488"/>
      <c r="K266" s="488"/>
      <c r="L266" s="488"/>
      <c r="M266" s="488"/>
      <c r="N266" s="488"/>
      <c r="O266" s="488"/>
      <c r="P266" s="488"/>
      <c r="Q266" s="488">
        <f t="shared" si="8"/>
        <v>0</v>
      </c>
      <c r="R266" s="502"/>
      <c r="S266" s="503"/>
      <c r="T266" s="545"/>
      <c r="U266" s="820"/>
      <c r="V266" s="481"/>
      <c r="W266" s="482"/>
      <c r="X266" s="481"/>
    </row>
    <row r="267" spans="1:24" hidden="1" x14ac:dyDescent="0.2">
      <c r="A267" s="498"/>
      <c r="B267" s="499"/>
      <c r="C267" s="499"/>
      <c r="D267" s="499"/>
      <c r="E267" s="500"/>
      <c r="F267" s="635"/>
      <c r="G267" s="509"/>
      <c r="H267" s="484">
        <v>52151600</v>
      </c>
      <c r="I267" s="511" t="s">
        <v>2723</v>
      </c>
      <c r="J267" s="488"/>
      <c r="K267" s="488"/>
      <c r="L267" s="488"/>
      <c r="M267" s="488"/>
      <c r="N267" s="488"/>
      <c r="O267" s="488"/>
      <c r="P267" s="488"/>
      <c r="Q267" s="488">
        <f t="shared" si="8"/>
        <v>0</v>
      </c>
      <c r="R267" s="502"/>
      <c r="S267" s="503"/>
      <c r="T267" s="545"/>
      <c r="U267" s="820"/>
      <c r="V267" s="481"/>
      <c r="W267" s="482"/>
      <c r="X267" s="493"/>
    </row>
    <row r="268" spans="1:24" ht="38.25" hidden="1" x14ac:dyDescent="0.2">
      <c r="A268" s="498"/>
      <c r="B268" s="499"/>
      <c r="C268" s="499"/>
      <c r="D268" s="499"/>
      <c r="E268" s="500"/>
      <c r="F268" s="635"/>
      <c r="G268" s="509"/>
      <c r="H268" s="484">
        <v>52151600</v>
      </c>
      <c r="I268" s="511" t="s">
        <v>2724</v>
      </c>
      <c r="J268" s="488"/>
      <c r="K268" s="488"/>
      <c r="L268" s="488"/>
      <c r="M268" s="488"/>
      <c r="N268" s="488"/>
      <c r="O268" s="488"/>
      <c r="P268" s="488"/>
      <c r="Q268" s="488">
        <f t="shared" si="8"/>
        <v>0</v>
      </c>
      <c r="R268" s="502"/>
      <c r="S268" s="503"/>
      <c r="T268" s="545"/>
      <c r="U268" s="820"/>
      <c r="V268" s="481"/>
      <c r="W268" s="482"/>
      <c r="X268" s="481"/>
    </row>
    <row r="269" spans="1:24" hidden="1" x14ac:dyDescent="0.2">
      <c r="A269" s="498"/>
      <c r="B269" s="499"/>
      <c r="C269" s="499"/>
      <c r="D269" s="499"/>
      <c r="E269" s="500"/>
      <c r="F269" s="635"/>
      <c r="G269" s="509"/>
      <c r="H269" s="484">
        <v>52151600</v>
      </c>
      <c r="I269" s="511" t="s">
        <v>2725</v>
      </c>
      <c r="J269" s="488"/>
      <c r="K269" s="488"/>
      <c r="L269" s="488"/>
      <c r="M269" s="488"/>
      <c r="N269" s="488"/>
      <c r="O269" s="488"/>
      <c r="P269" s="488"/>
      <c r="Q269" s="488">
        <f t="shared" si="8"/>
        <v>0</v>
      </c>
      <c r="R269" s="502"/>
      <c r="S269" s="503"/>
      <c r="T269" s="545"/>
      <c r="U269" s="820"/>
      <c r="V269" s="481"/>
      <c r="W269" s="482"/>
      <c r="X269" s="493"/>
    </row>
    <row r="270" spans="1:24" hidden="1" x14ac:dyDescent="0.2">
      <c r="A270" s="498"/>
      <c r="B270" s="499"/>
      <c r="C270" s="499"/>
      <c r="D270" s="499"/>
      <c r="E270" s="500"/>
      <c r="F270" s="635"/>
      <c r="G270" s="509"/>
      <c r="H270" s="484">
        <v>52151600</v>
      </c>
      <c r="I270" s="511" t="s">
        <v>2726</v>
      </c>
      <c r="J270" s="488"/>
      <c r="K270" s="488"/>
      <c r="L270" s="488"/>
      <c r="M270" s="488"/>
      <c r="N270" s="488"/>
      <c r="O270" s="488"/>
      <c r="P270" s="488"/>
      <c r="Q270" s="488">
        <f t="shared" si="8"/>
        <v>0</v>
      </c>
      <c r="R270" s="502"/>
      <c r="S270" s="503"/>
      <c r="T270" s="545"/>
      <c r="U270" s="820"/>
      <c r="V270" s="481"/>
      <c r="W270" s="482"/>
      <c r="X270" s="481"/>
    </row>
    <row r="271" spans="1:24" ht="25.5" hidden="1" x14ac:dyDescent="0.2">
      <c r="A271" s="498"/>
      <c r="B271" s="499"/>
      <c r="C271" s="499"/>
      <c r="D271" s="499"/>
      <c r="E271" s="500"/>
      <c r="F271" s="635"/>
      <c r="G271" s="509"/>
      <c r="H271" s="484">
        <v>52151600</v>
      </c>
      <c r="I271" s="511" t="s">
        <v>4239</v>
      </c>
      <c r="J271" s="488"/>
      <c r="K271" s="488"/>
      <c r="L271" s="488"/>
      <c r="M271" s="488"/>
      <c r="N271" s="488"/>
      <c r="O271" s="488"/>
      <c r="P271" s="488"/>
      <c r="Q271" s="488">
        <f t="shared" si="8"/>
        <v>0</v>
      </c>
      <c r="R271" s="502"/>
      <c r="S271" s="503"/>
      <c r="T271" s="545"/>
      <c r="U271" s="820"/>
      <c r="V271" s="481"/>
      <c r="W271" s="482"/>
      <c r="X271" s="493"/>
    </row>
    <row r="272" spans="1:24" ht="25.5" hidden="1" x14ac:dyDescent="0.2">
      <c r="A272" s="498"/>
      <c r="B272" s="499"/>
      <c r="C272" s="499"/>
      <c r="D272" s="499"/>
      <c r="E272" s="500"/>
      <c r="F272" s="635"/>
      <c r="G272" s="509"/>
      <c r="H272" s="484">
        <v>52151600</v>
      </c>
      <c r="I272" s="511" t="s">
        <v>2727</v>
      </c>
      <c r="J272" s="488"/>
      <c r="K272" s="488"/>
      <c r="L272" s="488"/>
      <c r="M272" s="488"/>
      <c r="N272" s="488"/>
      <c r="O272" s="488"/>
      <c r="P272" s="488"/>
      <c r="Q272" s="488">
        <f t="shared" si="8"/>
        <v>0</v>
      </c>
      <c r="R272" s="502"/>
      <c r="S272" s="503"/>
      <c r="T272" s="545"/>
      <c r="U272" s="820"/>
      <c r="V272" s="481"/>
      <c r="W272" s="482"/>
      <c r="X272" s="504"/>
    </row>
    <row r="273" spans="1:24" ht="25.5" hidden="1" x14ac:dyDescent="0.2">
      <c r="A273" s="498"/>
      <c r="B273" s="499"/>
      <c r="C273" s="499"/>
      <c r="D273" s="499"/>
      <c r="E273" s="500"/>
      <c r="F273" s="635"/>
      <c r="G273" s="509"/>
      <c r="H273" s="484">
        <v>52151600</v>
      </c>
      <c r="I273" s="511" t="s">
        <v>2728</v>
      </c>
      <c r="J273" s="488"/>
      <c r="K273" s="488"/>
      <c r="L273" s="488"/>
      <c r="M273" s="488"/>
      <c r="N273" s="488"/>
      <c r="O273" s="488"/>
      <c r="P273" s="488"/>
      <c r="Q273" s="488">
        <f t="shared" si="8"/>
        <v>0</v>
      </c>
      <c r="R273" s="502"/>
      <c r="S273" s="503"/>
      <c r="T273" s="545"/>
      <c r="U273" s="820"/>
      <c r="V273" s="481"/>
      <c r="W273" s="482"/>
      <c r="X273" s="504"/>
    </row>
    <row r="274" spans="1:24" ht="25.5" hidden="1" x14ac:dyDescent="0.2">
      <c r="A274" s="498"/>
      <c r="B274" s="499"/>
      <c r="C274" s="499"/>
      <c r="D274" s="499"/>
      <c r="E274" s="500"/>
      <c r="F274" s="635"/>
      <c r="G274" s="509"/>
      <c r="H274" s="484">
        <v>52151600</v>
      </c>
      <c r="I274" s="511" t="s">
        <v>2729</v>
      </c>
      <c r="J274" s="488"/>
      <c r="K274" s="488"/>
      <c r="L274" s="488"/>
      <c r="M274" s="488"/>
      <c r="N274" s="488"/>
      <c r="O274" s="488"/>
      <c r="P274" s="488"/>
      <c r="Q274" s="488">
        <f t="shared" si="8"/>
        <v>0</v>
      </c>
      <c r="R274" s="502"/>
      <c r="S274" s="503"/>
      <c r="T274" s="545"/>
      <c r="U274" s="820"/>
      <c r="V274" s="481"/>
      <c r="W274" s="482"/>
      <c r="X274" s="504"/>
    </row>
    <row r="275" spans="1:24" ht="25.5" hidden="1" x14ac:dyDescent="0.2">
      <c r="A275" s="498"/>
      <c r="B275" s="499"/>
      <c r="C275" s="499"/>
      <c r="D275" s="499"/>
      <c r="E275" s="500"/>
      <c r="F275" s="635"/>
      <c r="G275" s="509"/>
      <c r="H275" s="484">
        <v>52151600</v>
      </c>
      <c r="I275" s="511" t="s">
        <v>2730</v>
      </c>
      <c r="J275" s="488"/>
      <c r="K275" s="488"/>
      <c r="L275" s="488"/>
      <c r="M275" s="488"/>
      <c r="N275" s="488"/>
      <c r="O275" s="488"/>
      <c r="P275" s="488"/>
      <c r="Q275" s="488">
        <f t="shared" si="8"/>
        <v>0</v>
      </c>
      <c r="R275" s="502"/>
      <c r="S275" s="503"/>
      <c r="T275" s="545"/>
      <c r="U275" s="820"/>
      <c r="V275" s="481"/>
      <c r="W275" s="482"/>
      <c r="X275" s="504"/>
    </row>
    <row r="276" spans="1:24" ht="25.5" hidden="1" x14ac:dyDescent="0.2">
      <c r="A276" s="498"/>
      <c r="B276" s="499"/>
      <c r="C276" s="499"/>
      <c r="D276" s="499"/>
      <c r="E276" s="500"/>
      <c r="F276" s="635"/>
      <c r="G276" s="509"/>
      <c r="H276" s="484">
        <v>52151600</v>
      </c>
      <c r="I276" s="511" t="s">
        <v>2731</v>
      </c>
      <c r="J276" s="488"/>
      <c r="K276" s="488"/>
      <c r="L276" s="488"/>
      <c r="M276" s="488"/>
      <c r="N276" s="488"/>
      <c r="O276" s="488"/>
      <c r="P276" s="488"/>
      <c r="Q276" s="488">
        <f t="shared" si="8"/>
        <v>0</v>
      </c>
      <c r="R276" s="502"/>
      <c r="S276" s="503"/>
      <c r="T276" s="545"/>
      <c r="U276" s="820"/>
      <c r="V276" s="481"/>
      <c r="W276" s="482"/>
      <c r="X276" s="504"/>
    </row>
    <row r="277" spans="1:24" hidden="1" x14ac:dyDescent="0.2">
      <c r="A277" s="498"/>
      <c r="B277" s="499"/>
      <c r="C277" s="499"/>
      <c r="D277" s="499"/>
      <c r="E277" s="500"/>
      <c r="F277" s="635"/>
      <c r="G277" s="509"/>
      <c r="H277" s="484">
        <v>52151600</v>
      </c>
      <c r="I277" s="511" t="s">
        <v>2732</v>
      </c>
      <c r="J277" s="488"/>
      <c r="K277" s="488"/>
      <c r="L277" s="488"/>
      <c r="M277" s="488"/>
      <c r="N277" s="488"/>
      <c r="O277" s="488"/>
      <c r="P277" s="488"/>
      <c r="Q277" s="488">
        <f t="shared" si="8"/>
        <v>0</v>
      </c>
      <c r="R277" s="502"/>
      <c r="S277" s="503"/>
      <c r="T277" s="545"/>
      <c r="U277" s="820"/>
      <c r="V277" s="481"/>
      <c r="W277" s="482"/>
      <c r="X277" s="504"/>
    </row>
    <row r="278" spans="1:24" hidden="1" x14ac:dyDescent="0.2">
      <c r="A278" s="498"/>
      <c r="B278" s="499"/>
      <c r="C278" s="499"/>
      <c r="D278" s="499"/>
      <c r="E278" s="500"/>
      <c r="F278" s="635"/>
      <c r="G278" s="509"/>
      <c r="H278" s="484">
        <v>52151600</v>
      </c>
      <c r="I278" s="511" t="s">
        <v>2733</v>
      </c>
      <c r="J278" s="488"/>
      <c r="K278" s="488"/>
      <c r="L278" s="488"/>
      <c r="M278" s="488"/>
      <c r="N278" s="488"/>
      <c r="O278" s="488"/>
      <c r="P278" s="488"/>
      <c r="Q278" s="488">
        <f t="shared" si="8"/>
        <v>0</v>
      </c>
      <c r="R278" s="502"/>
      <c r="S278" s="503"/>
      <c r="T278" s="545"/>
      <c r="U278" s="820"/>
      <c r="V278" s="481"/>
      <c r="W278" s="482"/>
      <c r="X278" s="481"/>
    </row>
    <row r="279" spans="1:24" hidden="1" x14ac:dyDescent="0.2">
      <c r="A279" s="498"/>
      <c r="B279" s="499"/>
      <c r="C279" s="499"/>
      <c r="D279" s="499"/>
      <c r="E279" s="500"/>
      <c r="F279" s="635"/>
      <c r="G279" s="509"/>
      <c r="H279" s="484">
        <v>52151600</v>
      </c>
      <c r="I279" s="511" t="s">
        <v>1429</v>
      </c>
      <c r="J279" s="488"/>
      <c r="K279" s="488"/>
      <c r="L279" s="488"/>
      <c r="M279" s="488"/>
      <c r="N279" s="488"/>
      <c r="O279" s="488"/>
      <c r="P279" s="488"/>
      <c r="Q279" s="488">
        <f t="shared" si="8"/>
        <v>0</v>
      </c>
      <c r="R279" s="502"/>
      <c r="S279" s="503"/>
      <c r="T279" s="545"/>
      <c r="U279" s="820"/>
      <c r="V279" s="481"/>
      <c r="W279" s="482"/>
      <c r="X279" s="493"/>
    </row>
    <row r="280" spans="1:24" hidden="1" x14ac:dyDescent="0.2">
      <c r="A280" s="498"/>
      <c r="B280" s="499"/>
      <c r="C280" s="499"/>
      <c r="D280" s="499"/>
      <c r="E280" s="500"/>
      <c r="F280" s="635"/>
      <c r="G280" s="509"/>
      <c r="H280" s="484">
        <v>52151600</v>
      </c>
      <c r="I280" s="511" t="s">
        <v>1430</v>
      </c>
      <c r="J280" s="488"/>
      <c r="K280" s="488"/>
      <c r="L280" s="488"/>
      <c r="M280" s="488"/>
      <c r="N280" s="488"/>
      <c r="O280" s="488"/>
      <c r="P280" s="488"/>
      <c r="Q280" s="488">
        <f t="shared" si="8"/>
        <v>0</v>
      </c>
      <c r="R280" s="502"/>
      <c r="S280" s="503"/>
      <c r="T280" s="545"/>
      <c r="U280" s="820"/>
      <c r="V280" s="481"/>
      <c r="W280" s="482"/>
      <c r="X280" s="481"/>
    </row>
    <row r="281" spans="1:24" ht="25.5" hidden="1" x14ac:dyDescent="0.2">
      <c r="A281" s="498"/>
      <c r="B281" s="499"/>
      <c r="C281" s="499"/>
      <c r="D281" s="499"/>
      <c r="E281" s="500"/>
      <c r="F281" s="635"/>
      <c r="G281" s="509"/>
      <c r="H281" s="484">
        <v>52151600</v>
      </c>
      <c r="I281" s="511" t="s">
        <v>211</v>
      </c>
      <c r="J281" s="488"/>
      <c r="K281" s="488"/>
      <c r="L281" s="488"/>
      <c r="M281" s="488"/>
      <c r="N281" s="488"/>
      <c r="O281" s="488"/>
      <c r="P281" s="488"/>
      <c r="Q281" s="488">
        <f t="shared" si="8"/>
        <v>0</v>
      </c>
      <c r="R281" s="502"/>
      <c r="S281" s="503"/>
      <c r="T281" s="545"/>
      <c r="U281" s="820"/>
      <c r="V281" s="481"/>
      <c r="W281" s="482"/>
      <c r="X281" s="493"/>
    </row>
    <row r="282" spans="1:24" hidden="1" x14ac:dyDescent="0.2">
      <c r="A282" s="498"/>
      <c r="B282" s="499"/>
      <c r="C282" s="499"/>
      <c r="D282" s="499"/>
      <c r="E282" s="500"/>
      <c r="F282" s="636"/>
      <c r="G282" s="515"/>
      <c r="H282" s="484"/>
      <c r="I282" s="511"/>
      <c r="J282" s="488"/>
      <c r="K282" s="488"/>
      <c r="L282" s="488"/>
      <c r="M282" s="488"/>
      <c r="N282" s="488"/>
      <c r="O282" s="488"/>
      <c r="P282" s="488"/>
      <c r="Q282" s="488"/>
      <c r="R282" s="502"/>
      <c r="S282" s="503"/>
      <c r="T282" s="545"/>
      <c r="U282" s="820"/>
      <c r="V282" s="481"/>
      <c r="W282" s="482"/>
      <c r="X282" s="481"/>
    </row>
    <row r="283" spans="1:24" hidden="1" x14ac:dyDescent="0.2">
      <c r="A283" s="498"/>
      <c r="B283" s="499"/>
      <c r="C283" s="499"/>
      <c r="D283" s="499"/>
      <c r="E283" s="500"/>
      <c r="F283" s="636"/>
      <c r="H283" s="484"/>
      <c r="I283" s="511"/>
      <c r="J283" s="488"/>
      <c r="K283" s="488"/>
      <c r="L283" s="488"/>
      <c r="M283" s="488"/>
      <c r="N283" s="488"/>
      <c r="O283" s="488"/>
      <c r="P283" s="488"/>
      <c r="Q283" s="488"/>
      <c r="R283" s="502"/>
      <c r="S283" s="503"/>
      <c r="T283" s="545"/>
      <c r="U283" s="820"/>
      <c r="V283" s="481"/>
      <c r="W283" s="482"/>
      <c r="X283" s="493"/>
    </row>
    <row r="284" spans="1:24" s="376" customFormat="1" hidden="1" x14ac:dyDescent="0.2">
      <c r="A284" s="498">
        <v>2</v>
      </c>
      <c r="B284" s="499">
        <v>0</v>
      </c>
      <c r="C284" s="499">
        <v>4</v>
      </c>
      <c r="D284" s="499">
        <v>1</v>
      </c>
      <c r="E284" s="485" t="s">
        <v>2056</v>
      </c>
      <c r="F284" s="628"/>
      <c r="G284" s="486" t="s">
        <v>2645</v>
      </c>
      <c r="H284" s="484"/>
      <c r="I284" s="511"/>
      <c r="J284" s="488"/>
      <c r="K284" s="488">
        <f>SUM(K285:K286)</f>
        <v>0</v>
      </c>
      <c r="L284" s="488"/>
      <c r="M284" s="488">
        <f>SUM(M285:M286)</f>
        <v>0</v>
      </c>
      <c r="N284" s="488"/>
      <c r="O284" s="488"/>
      <c r="P284" s="488">
        <f>SUM(P285:P286)</f>
        <v>0</v>
      </c>
      <c r="Q284" s="488">
        <f>SUM(Q285:Q286)</f>
        <v>0</v>
      </c>
      <c r="R284" s="502"/>
      <c r="S284" s="503"/>
      <c r="T284" s="545"/>
      <c r="U284" s="820"/>
      <c r="V284" s="481"/>
      <c r="W284" s="482"/>
      <c r="X284" s="504"/>
    </row>
    <row r="285" spans="1:24" s="376" customFormat="1" hidden="1" x14ac:dyDescent="0.2">
      <c r="A285" s="498"/>
      <c r="B285" s="499"/>
      <c r="C285" s="499"/>
      <c r="D285" s="499"/>
      <c r="E285" s="485"/>
      <c r="F285" s="628"/>
      <c r="G285" s="486"/>
      <c r="H285" s="484"/>
      <c r="I285" s="511"/>
      <c r="J285" s="488"/>
      <c r="K285" s="488"/>
      <c r="L285" s="488"/>
      <c r="M285" s="488"/>
      <c r="N285" s="488"/>
      <c r="O285" s="488"/>
      <c r="P285" s="488"/>
      <c r="Q285" s="488">
        <f>+M285+P285-K285</f>
        <v>0</v>
      </c>
      <c r="R285" s="502"/>
      <c r="S285" s="503"/>
      <c r="T285" s="545"/>
      <c r="U285" s="820"/>
      <c r="V285" s="481"/>
      <c r="W285" s="482"/>
      <c r="X285" s="504"/>
    </row>
    <row r="286" spans="1:24" s="376" customFormat="1" hidden="1" x14ac:dyDescent="0.2">
      <c r="A286" s="498"/>
      <c r="B286" s="499"/>
      <c r="C286" s="499"/>
      <c r="D286" s="499"/>
      <c r="E286" s="485"/>
      <c r="F286" s="628"/>
      <c r="G286" s="486"/>
      <c r="H286" s="484"/>
      <c r="I286" s="511"/>
      <c r="J286" s="488"/>
      <c r="K286" s="488"/>
      <c r="L286" s="488"/>
      <c r="M286" s="488"/>
      <c r="N286" s="488"/>
      <c r="O286" s="488"/>
      <c r="P286" s="488"/>
      <c r="Q286" s="488">
        <f>+M286+P286-K286</f>
        <v>0</v>
      </c>
      <c r="R286" s="502"/>
      <c r="S286" s="503"/>
      <c r="T286" s="545"/>
      <c r="U286" s="820"/>
      <c r="V286" s="481"/>
      <c r="W286" s="482"/>
      <c r="X286" s="504"/>
    </row>
    <row r="287" spans="1:24" s="376" customFormat="1" hidden="1" x14ac:dyDescent="0.2">
      <c r="A287" s="498"/>
      <c r="B287" s="499"/>
      <c r="C287" s="499"/>
      <c r="D287" s="499"/>
      <c r="E287" s="485"/>
      <c r="F287" s="628"/>
      <c r="G287" s="486"/>
      <c r="H287" s="484"/>
      <c r="I287" s="511"/>
      <c r="J287" s="488"/>
      <c r="K287" s="488"/>
      <c r="L287" s="488"/>
      <c r="M287" s="488"/>
      <c r="N287" s="488"/>
      <c r="O287" s="488"/>
      <c r="P287" s="488"/>
      <c r="Q287" s="488"/>
      <c r="R287" s="502"/>
      <c r="S287" s="503"/>
      <c r="T287" s="545"/>
      <c r="U287" s="820"/>
      <c r="V287" s="481"/>
      <c r="W287" s="482"/>
      <c r="X287" s="504"/>
    </row>
    <row r="288" spans="1:24" s="376" customFormat="1" hidden="1" x14ac:dyDescent="0.2">
      <c r="A288" s="498">
        <v>2</v>
      </c>
      <c r="B288" s="499">
        <v>0</v>
      </c>
      <c r="C288" s="499">
        <v>4</v>
      </c>
      <c r="D288" s="499">
        <v>1</v>
      </c>
      <c r="E288" s="485" t="s">
        <v>2058</v>
      </c>
      <c r="F288" s="628"/>
      <c r="G288" s="486" t="s">
        <v>2646</v>
      </c>
      <c r="H288" s="484"/>
      <c r="I288" s="511"/>
      <c r="J288" s="488"/>
      <c r="K288" s="488">
        <f>SUM(K289:K296)</f>
        <v>0</v>
      </c>
      <c r="L288" s="488"/>
      <c r="M288" s="488">
        <f>SUM(M289:M296)</f>
        <v>0</v>
      </c>
      <c r="N288" s="488"/>
      <c r="O288" s="488"/>
      <c r="P288" s="488">
        <f>SUM(P289:P296)</f>
        <v>0</v>
      </c>
      <c r="Q288" s="488">
        <f>SUM(Q289:Q296)</f>
        <v>0</v>
      </c>
      <c r="R288" s="502"/>
      <c r="S288" s="503"/>
      <c r="T288" s="545"/>
      <c r="U288" s="820"/>
      <c r="V288" s="481"/>
      <c r="W288" s="482"/>
      <c r="X288" s="504"/>
    </row>
    <row r="289" spans="1:24" hidden="1" x14ac:dyDescent="0.2">
      <c r="A289" s="498"/>
      <c r="B289" s="499"/>
      <c r="C289" s="499"/>
      <c r="D289" s="499"/>
      <c r="E289" s="500"/>
      <c r="F289" s="635"/>
      <c r="G289" s="509"/>
      <c r="H289" s="484">
        <v>25100000</v>
      </c>
      <c r="I289" s="511" t="s">
        <v>2734</v>
      </c>
      <c r="J289" s="488"/>
      <c r="K289" s="488"/>
      <c r="L289" s="488"/>
      <c r="M289" s="488"/>
      <c r="N289" s="488"/>
      <c r="O289" s="488"/>
      <c r="P289" s="488"/>
      <c r="Q289" s="488">
        <f t="shared" ref="Q289:Q296" si="9">+M289+P289-K289</f>
        <v>0</v>
      </c>
      <c r="R289" s="502"/>
      <c r="S289" s="503"/>
      <c r="T289" s="545"/>
      <c r="U289" s="820"/>
      <c r="V289" s="481"/>
      <c r="W289" s="482"/>
      <c r="X289" s="504"/>
    </row>
    <row r="290" spans="1:24" hidden="1" x14ac:dyDescent="0.2">
      <c r="A290" s="498"/>
      <c r="B290" s="499"/>
      <c r="C290" s="499"/>
      <c r="D290" s="499"/>
      <c r="E290" s="500"/>
      <c r="F290" s="635"/>
      <c r="G290" s="509"/>
      <c r="H290" s="484">
        <v>25101703</v>
      </c>
      <c r="I290" s="511" t="s">
        <v>2735</v>
      </c>
      <c r="J290" s="488"/>
      <c r="K290" s="488"/>
      <c r="L290" s="488"/>
      <c r="M290" s="488"/>
      <c r="N290" s="488"/>
      <c r="O290" s="488"/>
      <c r="P290" s="488"/>
      <c r="Q290" s="488">
        <f t="shared" si="9"/>
        <v>0</v>
      </c>
      <c r="R290" s="502"/>
      <c r="S290" s="503"/>
      <c r="T290" s="545"/>
      <c r="U290" s="820"/>
      <c r="V290" s="481"/>
      <c r="W290" s="482"/>
      <c r="X290" s="504"/>
    </row>
    <row r="291" spans="1:24" hidden="1" x14ac:dyDescent="0.2">
      <c r="A291" s="498"/>
      <c r="B291" s="499"/>
      <c r="C291" s="499"/>
      <c r="D291" s="499"/>
      <c r="E291" s="500"/>
      <c r="F291" s="635"/>
      <c r="G291" s="509"/>
      <c r="H291" s="484">
        <v>25101503</v>
      </c>
      <c r="I291" s="511" t="s">
        <v>1717</v>
      </c>
      <c r="J291" s="488"/>
      <c r="K291" s="488"/>
      <c r="L291" s="488"/>
      <c r="M291" s="488"/>
      <c r="N291" s="488"/>
      <c r="O291" s="488"/>
      <c r="P291" s="488"/>
      <c r="Q291" s="488">
        <f t="shared" si="9"/>
        <v>0</v>
      </c>
      <c r="R291" s="502"/>
      <c r="S291" s="503"/>
      <c r="T291" s="545"/>
      <c r="U291" s="820"/>
      <c r="V291" s="481"/>
      <c r="W291" s="482"/>
      <c r="X291" s="504"/>
    </row>
    <row r="292" spans="1:24" hidden="1" x14ac:dyDescent="0.2">
      <c r="A292" s="498"/>
      <c r="B292" s="499"/>
      <c r="C292" s="499"/>
      <c r="D292" s="499"/>
      <c r="E292" s="500"/>
      <c r="F292" s="635"/>
      <c r="G292" s="509"/>
      <c r="H292" s="484">
        <v>25101611</v>
      </c>
      <c r="I292" s="511" t="s">
        <v>1718</v>
      </c>
      <c r="J292" s="488"/>
      <c r="K292" s="488"/>
      <c r="L292" s="488"/>
      <c r="M292" s="488"/>
      <c r="N292" s="488"/>
      <c r="O292" s="488"/>
      <c r="P292" s="488"/>
      <c r="Q292" s="488">
        <f t="shared" si="9"/>
        <v>0</v>
      </c>
      <c r="R292" s="502"/>
      <c r="S292" s="503"/>
      <c r="T292" s="545"/>
      <c r="U292" s="820"/>
      <c r="V292" s="481"/>
      <c r="W292" s="482"/>
      <c r="X292" s="504"/>
    </row>
    <row r="293" spans="1:24" hidden="1" x14ac:dyDescent="0.2">
      <c r="A293" s="498"/>
      <c r="B293" s="499"/>
      <c r="C293" s="499"/>
      <c r="D293" s="499"/>
      <c r="E293" s="500"/>
      <c r="F293" s="635"/>
      <c r="G293" s="509"/>
      <c r="H293" s="484">
        <v>25101604</v>
      </c>
      <c r="I293" s="511" t="s">
        <v>1719</v>
      </c>
      <c r="J293" s="488"/>
      <c r="K293" s="488"/>
      <c r="L293" s="488"/>
      <c r="M293" s="488"/>
      <c r="N293" s="488"/>
      <c r="O293" s="488"/>
      <c r="P293" s="488"/>
      <c r="Q293" s="488">
        <f t="shared" si="9"/>
        <v>0</v>
      </c>
      <c r="R293" s="502"/>
      <c r="S293" s="503"/>
      <c r="T293" s="545"/>
      <c r="U293" s="820"/>
      <c r="V293" s="481"/>
      <c r="W293" s="482"/>
      <c r="X293" s="481"/>
    </row>
    <row r="294" spans="1:24" hidden="1" x14ac:dyDescent="0.2">
      <c r="A294" s="498"/>
      <c r="B294" s="499"/>
      <c r="C294" s="499"/>
      <c r="D294" s="499"/>
      <c r="E294" s="500"/>
      <c r="F294" s="635"/>
      <c r="G294" s="509"/>
      <c r="H294" s="484">
        <v>25101504</v>
      </c>
      <c r="I294" s="511" t="s">
        <v>1720</v>
      </c>
      <c r="J294" s="488"/>
      <c r="K294" s="488"/>
      <c r="L294" s="488"/>
      <c r="M294" s="488"/>
      <c r="N294" s="488"/>
      <c r="O294" s="488"/>
      <c r="P294" s="488"/>
      <c r="Q294" s="488">
        <f t="shared" si="9"/>
        <v>0</v>
      </c>
      <c r="R294" s="502"/>
      <c r="S294" s="503"/>
      <c r="T294" s="545"/>
      <c r="U294" s="820"/>
      <c r="V294" s="481"/>
      <c r="W294" s="482"/>
      <c r="X294" s="493"/>
    </row>
    <row r="295" spans="1:24" ht="25.5" hidden="1" x14ac:dyDescent="0.2">
      <c r="A295" s="498"/>
      <c r="B295" s="499"/>
      <c r="C295" s="499"/>
      <c r="D295" s="499"/>
      <c r="E295" s="500"/>
      <c r="F295" s="635"/>
      <c r="G295" s="509"/>
      <c r="H295" s="484">
        <v>25101501</v>
      </c>
      <c r="I295" s="511" t="s">
        <v>1721</v>
      </c>
      <c r="J295" s="488"/>
      <c r="K295" s="488"/>
      <c r="L295" s="488"/>
      <c r="M295" s="488"/>
      <c r="N295" s="488"/>
      <c r="O295" s="488"/>
      <c r="P295" s="488"/>
      <c r="Q295" s="488">
        <f t="shared" si="9"/>
        <v>0</v>
      </c>
      <c r="R295" s="502"/>
      <c r="S295" s="503"/>
      <c r="T295" s="545"/>
      <c r="U295" s="820"/>
      <c r="V295" s="481"/>
      <c r="W295" s="482"/>
      <c r="X295" s="481"/>
    </row>
    <row r="296" spans="1:24" ht="25.5" hidden="1" x14ac:dyDescent="0.2">
      <c r="A296" s="498"/>
      <c r="B296" s="499"/>
      <c r="C296" s="499"/>
      <c r="D296" s="499"/>
      <c r="E296" s="500"/>
      <c r="F296" s="635"/>
      <c r="G296" s="509"/>
      <c r="H296" s="484">
        <v>24101602</v>
      </c>
      <c r="I296" s="511" t="s">
        <v>1722</v>
      </c>
      <c r="J296" s="488"/>
      <c r="K296" s="488"/>
      <c r="L296" s="488"/>
      <c r="M296" s="488"/>
      <c r="N296" s="488"/>
      <c r="O296" s="488"/>
      <c r="P296" s="488"/>
      <c r="Q296" s="488">
        <f t="shared" si="9"/>
        <v>0</v>
      </c>
      <c r="R296" s="502"/>
      <c r="S296" s="503"/>
      <c r="T296" s="545"/>
      <c r="U296" s="820"/>
      <c r="V296" s="481"/>
      <c r="W296" s="482"/>
      <c r="X296" s="493"/>
    </row>
    <row r="297" spans="1:24" hidden="1" x14ac:dyDescent="0.2">
      <c r="A297" s="498"/>
      <c r="B297" s="499"/>
      <c r="C297" s="499"/>
      <c r="D297" s="499"/>
      <c r="E297" s="500"/>
      <c r="F297" s="636"/>
      <c r="H297" s="484"/>
      <c r="I297" s="511"/>
      <c r="J297" s="488"/>
      <c r="K297" s="488"/>
      <c r="L297" s="488"/>
      <c r="M297" s="488"/>
      <c r="N297" s="488"/>
      <c r="O297" s="488"/>
      <c r="P297" s="488"/>
      <c r="Q297" s="488"/>
      <c r="R297" s="502"/>
      <c r="S297" s="503"/>
      <c r="T297" s="545"/>
      <c r="U297" s="820"/>
      <c r="V297" s="481"/>
      <c r="W297" s="482"/>
      <c r="X297" s="481"/>
    </row>
    <row r="298" spans="1:24" s="376" customFormat="1" hidden="1" x14ac:dyDescent="0.2">
      <c r="A298" s="498">
        <v>2</v>
      </c>
      <c r="B298" s="499">
        <v>0</v>
      </c>
      <c r="C298" s="499">
        <v>4</v>
      </c>
      <c r="D298" s="499">
        <v>1</v>
      </c>
      <c r="E298" s="485" t="s">
        <v>3866</v>
      </c>
      <c r="F298" s="628"/>
      <c r="G298" s="486" t="s">
        <v>2647</v>
      </c>
      <c r="H298" s="484"/>
      <c r="I298" s="511"/>
      <c r="J298" s="488"/>
      <c r="K298" s="488">
        <f>SUM(K299:K300)</f>
        <v>0</v>
      </c>
      <c r="L298" s="488"/>
      <c r="M298" s="488">
        <f>SUM(M299:M300)</f>
        <v>0</v>
      </c>
      <c r="N298" s="488"/>
      <c r="O298" s="488"/>
      <c r="P298" s="488">
        <f>SUM(P299:P300)</f>
        <v>0</v>
      </c>
      <c r="Q298" s="488">
        <f>SUM(Q299:Q300)</f>
        <v>0</v>
      </c>
      <c r="R298" s="502"/>
      <c r="S298" s="503"/>
      <c r="T298" s="545"/>
      <c r="U298" s="820"/>
      <c r="V298" s="481"/>
      <c r="W298" s="482"/>
      <c r="X298" s="493"/>
    </row>
    <row r="299" spans="1:24" ht="38.25" hidden="1" x14ac:dyDescent="0.2">
      <c r="A299" s="498"/>
      <c r="B299" s="499"/>
      <c r="C299" s="499"/>
      <c r="D299" s="499"/>
      <c r="E299" s="500"/>
      <c r="F299" s="635"/>
      <c r="G299" s="509"/>
      <c r="H299" s="484">
        <v>40151605</v>
      </c>
      <c r="I299" s="511" t="s">
        <v>2709</v>
      </c>
      <c r="J299" s="488"/>
      <c r="K299" s="488"/>
      <c r="L299" s="488"/>
      <c r="M299" s="488"/>
      <c r="N299" s="488"/>
      <c r="O299" s="488"/>
      <c r="P299" s="488"/>
      <c r="Q299" s="488">
        <f>+M299+P299-K299</f>
        <v>0</v>
      </c>
      <c r="R299" s="502"/>
      <c r="S299" s="503"/>
      <c r="T299" s="545"/>
      <c r="U299" s="820"/>
      <c r="V299" s="481"/>
      <c r="W299" s="482"/>
      <c r="X299" s="504"/>
    </row>
    <row r="300" spans="1:24" hidden="1" x14ac:dyDescent="0.2">
      <c r="A300" s="498"/>
      <c r="B300" s="499"/>
      <c r="C300" s="499"/>
      <c r="D300" s="499"/>
      <c r="E300" s="500"/>
      <c r="F300" s="636"/>
      <c r="H300" s="484"/>
      <c r="I300" s="511"/>
      <c r="J300" s="488"/>
      <c r="K300" s="488"/>
      <c r="L300" s="488"/>
      <c r="M300" s="488"/>
      <c r="N300" s="488"/>
      <c r="O300" s="488"/>
      <c r="P300" s="488"/>
      <c r="Q300" s="488"/>
      <c r="R300" s="502"/>
      <c r="S300" s="503"/>
      <c r="T300" s="545"/>
      <c r="U300" s="820"/>
      <c r="V300" s="481"/>
      <c r="W300" s="482"/>
      <c r="X300" s="504"/>
    </row>
    <row r="301" spans="1:24" s="376" customFormat="1" hidden="1" x14ac:dyDescent="0.2">
      <c r="A301" s="498">
        <v>2</v>
      </c>
      <c r="B301" s="499">
        <v>0</v>
      </c>
      <c r="C301" s="499">
        <v>4</v>
      </c>
      <c r="D301" s="499">
        <v>1</v>
      </c>
      <c r="E301" s="485" t="s">
        <v>2648</v>
      </c>
      <c r="F301" s="628"/>
      <c r="G301" s="486" t="s">
        <v>2649</v>
      </c>
      <c r="H301" s="484"/>
      <c r="I301" s="511"/>
      <c r="J301" s="488"/>
      <c r="K301" s="488">
        <f>SUM(K302:K303)</f>
        <v>0</v>
      </c>
      <c r="L301" s="488"/>
      <c r="M301" s="488">
        <f>SUM(M302:M303)</f>
        <v>0</v>
      </c>
      <c r="N301" s="488"/>
      <c r="O301" s="488"/>
      <c r="P301" s="488">
        <f>SUM(P302:P303)</f>
        <v>0</v>
      </c>
      <c r="Q301" s="488">
        <f>SUM(Q302:Q303)</f>
        <v>0</v>
      </c>
      <c r="R301" s="502"/>
      <c r="S301" s="503"/>
      <c r="T301" s="545"/>
      <c r="U301" s="820"/>
      <c r="V301" s="481"/>
      <c r="W301" s="482"/>
      <c r="X301" s="504"/>
    </row>
    <row r="302" spans="1:24" s="376" customFormat="1" hidden="1" x14ac:dyDescent="0.2">
      <c r="A302" s="498"/>
      <c r="B302" s="499"/>
      <c r="C302" s="499"/>
      <c r="D302" s="499"/>
      <c r="E302" s="485"/>
      <c r="F302" s="628"/>
      <c r="G302" s="486"/>
      <c r="H302" s="484"/>
      <c r="I302" s="511"/>
      <c r="J302" s="488"/>
      <c r="K302" s="488"/>
      <c r="L302" s="488"/>
      <c r="M302" s="488"/>
      <c r="N302" s="488"/>
      <c r="O302" s="488"/>
      <c r="P302" s="488"/>
      <c r="Q302" s="488">
        <f>+M302+P302-K302</f>
        <v>0</v>
      </c>
      <c r="R302" s="502"/>
      <c r="S302" s="503"/>
      <c r="T302" s="545"/>
      <c r="U302" s="820"/>
      <c r="V302" s="481"/>
      <c r="W302" s="482"/>
      <c r="X302" s="504"/>
    </row>
    <row r="303" spans="1:24" s="376" customFormat="1" hidden="1" x14ac:dyDescent="0.2">
      <c r="A303" s="498"/>
      <c r="B303" s="499"/>
      <c r="C303" s="499"/>
      <c r="D303" s="499"/>
      <c r="E303" s="485"/>
      <c r="F303" s="628"/>
      <c r="G303" s="486"/>
      <c r="H303" s="484"/>
      <c r="I303" s="511"/>
      <c r="J303" s="488"/>
      <c r="K303" s="488"/>
      <c r="L303" s="488"/>
      <c r="M303" s="488"/>
      <c r="N303" s="488"/>
      <c r="O303" s="488"/>
      <c r="P303" s="488"/>
      <c r="Q303" s="488"/>
      <c r="R303" s="502"/>
      <c r="S303" s="503"/>
      <c r="T303" s="545"/>
      <c r="U303" s="820"/>
      <c r="V303" s="481"/>
      <c r="W303" s="482"/>
      <c r="X303" s="504"/>
    </row>
    <row r="304" spans="1:24" s="376" customFormat="1" hidden="1" x14ac:dyDescent="0.2">
      <c r="A304" s="498">
        <v>2</v>
      </c>
      <c r="B304" s="499">
        <v>0</v>
      </c>
      <c r="C304" s="499">
        <v>4</v>
      </c>
      <c r="D304" s="499">
        <v>1</v>
      </c>
      <c r="E304" s="485" t="s">
        <v>2650</v>
      </c>
      <c r="F304" s="628"/>
      <c r="G304" s="486" t="s">
        <v>2651</v>
      </c>
      <c r="H304" s="484"/>
      <c r="I304" s="511"/>
      <c r="J304" s="488"/>
      <c r="K304" s="488">
        <f>SUM(K306:K340)</f>
        <v>0</v>
      </c>
      <c r="L304" s="488"/>
      <c r="M304" s="488">
        <f>SUM(M306:M340)</f>
        <v>0</v>
      </c>
      <c r="N304" s="488"/>
      <c r="O304" s="488"/>
      <c r="P304" s="489">
        <f>SUM(P305:P306)</f>
        <v>0</v>
      </c>
      <c r="Q304" s="489">
        <f>SUM(Q305:Q306)</f>
        <v>0</v>
      </c>
      <c r="R304" s="502"/>
      <c r="S304" s="503"/>
      <c r="T304" s="545"/>
      <c r="U304" s="820"/>
      <c r="V304" s="481"/>
      <c r="W304" s="482"/>
      <c r="X304" s="504"/>
    </row>
    <row r="305" spans="1:24" ht="51" hidden="1" x14ac:dyDescent="0.2">
      <c r="A305" s="498"/>
      <c r="B305" s="499"/>
      <c r="C305" s="499"/>
      <c r="D305" s="499"/>
      <c r="E305" s="500"/>
      <c r="F305" s="635" t="s">
        <v>4675</v>
      </c>
      <c r="G305" s="509"/>
      <c r="H305" s="484">
        <v>40101700</v>
      </c>
      <c r="I305" s="511" t="s">
        <v>4788</v>
      </c>
      <c r="J305" s="488"/>
      <c r="K305" s="488"/>
      <c r="L305" s="488"/>
      <c r="M305" s="488"/>
      <c r="N305" s="488" t="s">
        <v>4737</v>
      </c>
      <c r="O305" s="488"/>
      <c r="P305" s="488"/>
      <c r="Q305" s="488">
        <f>+M305+P305-K305</f>
        <v>0</v>
      </c>
      <c r="R305" s="502" t="s">
        <v>4791</v>
      </c>
      <c r="S305" s="503"/>
      <c r="T305" s="545" t="s">
        <v>4687</v>
      </c>
      <c r="U305" s="820"/>
      <c r="V305" s="481"/>
      <c r="W305" s="482"/>
      <c r="X305" s="504"/>
    </row>
    <row r="306" spans="1:24" ht="51" hidden="1" x14ac:dyDescent="0.2">
      <c r="A306" s="498"/>
      <c r="B306" s="499"/>
      <c r="C306" s="499"/>
      <c r="D306" s="499"/>
      <c r="E306" s="500"/>
      <c r="F306" s="635" t="s">
        <v>4675</v>
      </c>
      <c r="G306" s="509"/>
      <c r="H306" s="484">
        <v>40101700</v>
      </c>
      <c r="I306" s="511" t="s">
        <v>4789</v>
      </c>
      <c r="J306" s="488"/>
      <c r="K306" s="488"/>
      <c r="L306" s="488"/>
      <c r="M306" s="488"/>
      <c r="N306" s="488" t="s">
        <v>4737</v>
      </c>
      <c r="O306" s="488"/>
      <c r="P306" s="488"/>
      <c r="Q306" s="488">
        <f>+M306+P306-K306</f>
        <v>0</v>
      </c>
      <c r="R306" s="502" t="s">
        <v>4791</v>
      </c>
      <c r="S306" s="503"/>
      <c r="T306" s="545" t="s">
        <v>4687</v>
      </c>
      <c r="U306" s="820"/>
      <c r="V306" s="481"/>
      <c r="W306" s="482"/>
      <c r="X306" s="504"/>
    </row>
    <row r="307" spans="1:24" ht="25.5" hidden="1" x14ac:dyDescent="0.2">
      <c r="A307" s="498"/>
      <c r="B307" s="499"/>
      <c r="C307" s="499"/>
      <c r="D307" s="499"/>
      <c r="E307" s="500"/>
      <c r="F307" s="635"/>
      <c r="G307" s="509"/>
      <c r="H307" s="484">
        <v>55121905</v>
      </c>
      <c r="I307" s="511" t="s">
        <v>4910</v>
      </c>
      <c r="J307" s="488"/>
      <c r="K307" s="488"/>
      <c r="L307" s="488"/>
      <c r="M307" s="488"/>
      <c r="N307" s="488"/>
      <c r="O307" s="488"/>
      <c r="P307" s="488"/>
      <c r="Q307" s="488">
        <f t="shared" ref="Q307:Q340" si="10">+M307+P307-K307</f>
        <v>0</v>
      </c>
      <c r="R307" s="502"/>
      <c r="S307" s="503"/>
      <c r="T307" s="545"/>
      <c r="U307" s="820"/>
      <c r="V307" s="481"/>
      <c r="W307" s="482"/>
      <c r="X307" s="504"/>
    </row>
    <row r="308" spans="1:24" hidden="1" x14ac:dyDescent="0.2">
      <c r="A308" s="498"/>
      <c r="B308" s="499"/>
      <c r="C308" s="499"/>
      <c r="D308" s="499"/>
      <c r="E308" s="500"/>
      <c r="F308" s="635"/>
      <c r="G308" s="509"/>
      <c r="H308" s="484"/>
      <c r="I308" s="511"/>
      <c r="J308" s="488"/>
      <c r="K308" s="488"/>
      <c r="L308" s="488"/>
      <c r="M308" s="488"/>
      <c r="N308" s="488"/>
      <c r="O308" s="488"/>
      <c r="P308" s="488"/>
      <c r="Q308" s="488">
        <f t="shared" si="10"/>
        <v>0</v>
      </c>
      <c r="R308" s="502"/>
      <c r="S308" s="503"/>
      <c r="T308" s="545"/>
      <c r="U308" s="820"/>
      <c r="V308" s="481"/>
      <c r="W308" s="482"/>
      <c r="X308" s="481"/>
    </row>
    <row r="309" spans="1:24" ht="38.25" hidden="1" x14ac:dyDescent="0.2">
      <c r="A309" s="498"/>
      <c r="B309" s="499"/>
      <c r="C309" s="499"/>
      <c r="D309" s="499"/>
      <c r="E309" s="500"/>
      <c r="F309" s="635"/>
      <c r="G309" s="509"/>
      <c r="H309" s="484">
        <v>55121906</v>
      </c>
      <c r="I309" s="511" t="s">
        <v>1083</v>
      </c>
      <c r="J309" s="488"/>
      <c r="K309" s="488"/>
      <c r="L309" s="488"/>
      <c r="M309" s="488"/>
      <c r="N309" s="488"/>
      <c r="O309" s="488"/>
      <c r="P309" s="488"/>
      <c r="Q309" s="488">
        <f t="shared" si="10"/>
        <v>0</v>
      </c>
      <c r="R309" s="502"/>
      <c r="S309" s="503"/>
      <c r="T309" s="545"/>
      <c r="U309" s="820"/>
      <c r="V309" s="481"/>
      <c r="W309" s="482"/>
      <c r="X309" s="481"/>
    </row>
    <row r="310" spans="1:24" ht="38.25" hidden="1" x14ac:dyDescent="0.2">
      <c r="A310" s="498"/>
      <c r="B310" s="499"/>
      <c r="C310" s="499"/>
      <c r="D310" s="499"/>
      <c r="E310" s="500"/>
      <c r="F310" s="635"/>
      <c r="G310" s="509"/>
      <c r="H310" s="484">
        <v>55121906</v>
      </c>
      <c r="I310" s="511" t="s">
        <v>4911</v>
      </c>
      <c r="J310" s="488"/>
      <c r="K310" s="488"/>
      <c r="L310" s="488"/>
      <c r="M310" s="488"/>
      <c r="N310" s="488"/>
      <c r="O310" s="488"/>
      <c r="P310" s="488"/>
      <c r="Q310" s="488">
        <f t="shared" si="10"/>
        <v>0</v>
      </c>
      <c r="R310" s="502"/>
      <c r="S310" s="503"/>
      <c r="T310" s="545"/>
      <c r="U310" s="820"/>
      <c r="V310" s="481"/>
      <c r="W310" s="482"/>
      <c r="X310" s="493"/>
    </row>
    <row r="311" spans="1:24" ht="51" hidden="1" x14ac:dyDescent="0.2">
      <c r="A311" s="498"/>
      <c r="B311" s="499"/>
      <c r="C311" s="499"/>
      <c r="D311" s="499"/>
      <c r="E311" s="500"/>
      <c r="F311" s="635"/>
      <c r="G311" s="509"/>
      <c r="H311" s="484">
        <v>55121906</v>
      </c>
      <c r="I311" s="511" t="s">
        <v>1078</v>
      </c>
      <c r="J311" s="488"/>
      <c r="K311" s="488"/>
      <c r="L311" s="488"/>
      <c r="M311" s="488"/>
      <c r="N311" s="488"/>
      <c r="O311" s="488"/>
      <c r="P311" s="488"/>
      <c r="Q311" s="488">
        <f t="shared" si="10"/>
        <v>0</v>
      </c>
      <c r="R311" s="502"/>
      <c r="S311" s="503"/>
      <c r="T311" s="545"/>
      <c r="U311" s="820"/>
      <c r="V311" s="481"/>
      <c r="W311" s="482"/>
      <c r="X311" s="481"/>
    </row>
    <row r="312" spans="1:24" ht="38.25" hidden="1" x14ac:dyDescent="0.2">
      <c r="A312" s="498"/>
      <c r="B312" s="499"/>
      <c r="C312" s="499"/>
      <c r="D312" s="499"/>
      <c r="E312" s="500"/>
      <c r="F312" s="635"/>
      <c r="G312" s="509"/>
      <c r="H312" s="484">
        <v>55121906</v>
      </c>
      <c r="I312" s="511" t="s">
        <v>1077</v>
      </c>
      <c r="J312" s="488"/>
      <c r="K312" s="488"/>
      <c r="L312" s="488"/>
      <c r="M312" s="488"/>
      <c r="N312" s="488"/>
      <c r="O312" s="488"/>
      <c r="P312" s="488"/>
      <c r="Q312" s="488">
        <f t="shared" si="10"/>
        <v>0</v>
      </c>
      <c r="R312" s="502"/>
      <c r="S312" s="503"/>
      <c r="T312" s="545"/>
      <c r="U312" s="820"/>
      <c r="V312" s="481"/>
      <c r="W312" s="482"/>
      <c r="X312" s="493"/>
    </row>
    <row r="313" spans="1:24" ht="25.5" hidden="1" x14ac:dyDescent="0.2">
      <c r="A313" s="498"/>
      <c r="B313" s="499"/>
      <c r="C313" s="499"/>
      <c r="D313" s="499"/>
      <c r="E313" s="500"/>
      <c r="F313" s="635"/>
      <c r="G313" s="509"/>
      <c r="H313" s="484">
        <v>55121906</v>
      </c>
      <c r="I313" s="511" t="s">
        <v>4912</v>
      </c>
      <c r="J313" s="488"/>
      <c r="K313" s="488"/>
      <c r="L313" s="488"/>
      <c r="M313" s="488"/>
      <c r="N313" s="488"/>
      <c r="O313" s="488"/>
      <c r="P313" s="488"/>
      <c r="Q313" s="488">
        <f t="shared" si="10"/>
        <v>0</v>
      </c>
      <c r="R313" s="502"/>
      <c r="S313" s="503"/>
      <c r="T313" s="545"/>
      <c r="U313" s="820"/>
      <c r="V313" s="481"/>
      <c r="W313" s="482"/>
      <c r="X313" s="481"/>
    </row>
    <row r="314" spans="1:24" ht="38.25" hidden="1" x14ac:dyDescent="0.2">
      <c r="A314" s="498"/>
      <c r="B314" s="499"/>
      <c r="C314" s="499"/>
      <c r="D314" s="499"/>
      <c r="E314" s="500"/>
      <c r="F314" s="635"/>
      <c r="G314" s="509"/>
      <c r="H314" s="484">
        <v>52161611</v>
      </c>
      <c r="I314" s="511" t="s">
        <v>1138</v>
      </c>
      <c r="J314" s="488"/>
      <c r="K314" s="488"/>
      <c r="L314" s="488"/>
      <c r="M314" s="488"/>
      <c r="N314" s="488"/>
      <c r="O314" s="488"/>
      <c r="P314" s="488"/>
      <c r="Q314" s="488">
        <f t="shared" si="10"/>
        <v>0</v>
      </c>
      <c r="R314" s="502"/>
      <c r="S314" s="503"/>
      <c r="T314" s="545"/>
      <c r="U314" s="820"/>
      <c r="V314" s="481"/>
      <c r="W314" s="482"/>
      <c r="X314" s="493"/>
    </row>
    <row r="315" spans="1:24" ht="38.25" hidden="1" x14ac:dyDescent="0.2">
      <c r="A315" s="498"/>
      <c r="B315" s="499"/>
      <c r="C315" s="499"/>
      <c r="D315" s="499"/>
      <c r="E315" s="500"/>
      <c r="F315" s="635"/>
      <c r="G315" s="509"/>
      <c r="H315" s="484">
        <v>55121905</v>
      </c>
      <c r="I315" s="511" t="s">
        <v>1079</v>
      </c>
      <c r="J315" s="488"/>
      <c r="K315" s="488"/>
      <c r="L315" s="488"/>
      <c r="M315" s="488"/>
      <c r="N315" s="488"/>
      <c r="O315" s="488"/>
      <c r="P315" s="488"/>
      <c r="Q315" s="488">
        <f t="shared" si="10"/>
        <v>0</v>
      </c>
      <c r="R315" s="502"/>
      <c r="S315" s="503"/>
      <c r="T315" s="545"/>
      <c r="U315" s="820"/>
      <c r="V315" s="481"/>
      <c r="W315" s="482"/>
      <c r="X315" s="504"/>
    </row>
    <row r="316" spans="1:24" ht="63.75" hidden="1" x14ac:dyDescent="0.2">
      <c r="A316" s="498"/>
      <c r="B316" s="499"/>
      <c r="C316" s="499"/>
      <c r="D316" s="499"/>
      <c r="E316" s="500"/>
      <c r="F316" s="635"/>
      <c r="G316" s="509"/>
      <c r="H316" s="484">
        <v>56101710</v>
      </c>
      <c r="I316" s="511" t="s">
        <v>1137</v>
      </c>
      <c r="J316" s="488"/>
      <c r="K316" s="488"/>
      <c r="L316" s="488"/>
      <c r="M316" s="488"/>
      <c r="N316" s="488"/>
      <c r="O316" s="488"/>
      <c r="P316" s="488"/>
      <c r="Q316" s="488">
        <f t="shared" si="10"/>
        <v>0</v>
      </c>
      <c r="R316" s="502"/>
      <c r="S316" s="503"/>
      <c r="T316" s="545"/>
      <c r="U316" s="820"/>
      <c r="V316" s="481"/>
      <c r="W316" s="482"/>
      <c r="X316" s="504"/>
    </row>
    <row r="317" spans="1:24" hidden="1" x14ac:dyDescent="0.2">
      <c r="A317" s="498"/>
      <c r="B317" s="499"/>
      <c r="C317" s="499"/>
      <c r="D317" s="499"/>
      <c r="E317" s="500"/>
      <c r="F317" s="635"/>
      <c r="G317" s="509"/>
      <c r="H317" s="484">
        <v>46171501</v>
      </c>
      <c r="I317" s="511" t="s">
        <v>2948</v>
      </c>
      <c r="J317" s="488"/>
      <c r="K317" s="488"/>
      <c r="L317" s="488"/>
      <c r="M317" s="488"/>
      <c r="N317" s="488"/>
      <c r="O317" s="488"/>
      <c r="P317" s="488"/>
      <c r="Q317" s="488">
        <f t="shared" si="10"/>
        <v>0</v>
      </c>
      <c r="R317" s="502"/>
      <c r="S317" s="503"/>
      <c r="T317" s="545"/>
      <c r="U317" s="820"/>
      <c r="V317" s="481"/>
      <c r="W317" s="482"/>
      <c r="X317" s="504"/>
    </row>
    <row r="318" spans="1:24" ht="63.75" hidden="1" x14ac:dyDescent="0.2">
      <c r="A318" s="498"/>
      <c r="B318" s="499"/>
      <c r="C318" s="499"/>
      <c r="D318" s="499"/>
      <c r="E318" s="500"/>
      <c r="F318" s="635"/>
      <c r="G318" s="509"/>
      <c r="H318" s="484">
        <v>46181701</v>
      </c>
      <c r="I318" s="511" t="s">
        <v>418</v>
      </c>
      <c r="J318" s="488"/>
      <c r="K318" s="488"/>
      <c r="L318" s="488"/>
      <c r="M318" s="488"/>
      <c r="N318" s="488"/>
      <c r="O318" s="488"/>
      <c r="P318" s="488"/>
      <c r="Q318" s="488">
        <f t="shared" si="10"/>
        <v>0</v>
      </c>
      <c r="R318" s="502"/>
      <c r="S318" s="503"/>
      <c r="T318" s="545"/>
      <c r="U318" s="820"/>
      <c r="V318" s="481"/>
      <c r="W318" s="482"/>
      <c r="X318" s="504"/>
    </row>
    <row r="319" spans="1:24" ht="38.25" hidden="1" x14ac:dyDescent="0.2">
      <c r="A319" s="498"/>
      <c r="B319" s="499"/>
      <c r="C319" s="499"/>
      <c r="D319" s="499"/>
      <c r="E319" s="500"/>
      <c r="F319" s="635"/>
      <c r="G319" s="509"/>
      <c r="H319" s="484">
        <v>46161508</v>
      </c>
      <c r="I319" s="511" t="s">
        <v>4913</v>
      </c>
      <c r="J319" s="488"/>
      <c r="K319" s="488"/>
      <c r="L319" s="488"/>
      <c r="M319" s="488"/>
      <c r="N319" s="488"/>
      <c r="O319" s="488"/>
      <c r="P319" s="488"/>
      <c r="Q319" s="488">
        <f t="shared" si="10"/>
        <v>0</v>
      </c>
      <c r="R319" s="502"/>
      <c r="S319" s="503"/>
      <c r="T319" s="545"/>
      <c r="U319" s="820"/>
      <c r="V319" s="481"/>
      <c r="W319" s="482"/>
      <c r="X319" s="504"/>
    </row>
    <row r="320" spans="1:24" ht="38.25" hidden="1" x14ac:dyDescent="0.2">
      <c r="A320" s="498"/>
      <c r="B320" s="499"/>
      <c r="C320" s="499"/>
      <c r="D320" s="499"/>
      <c r="E320" s="500"/>
      <c r="F320" s="635"/>
      <c r="G320" s="509"/>
      <c r="H320" s="484">
        <v>45111713</v>
      </c>
      <c r="I320" s="511" t="s">
        <v>1139</v>
      </c>
      <c r="J320" s="488"/>
      <c r="K320" s="488"/>
      <c r="L320" s="488"/>
      <c r="M320" s="488"/>
      <c r="N320" s="488"/>
      <c r="O320" s="488"/>
      <c r="P320" s="488"/>
      <c r="Q320" s="488">
        <f t="shared" si="10"/>
        <v>0</v>
      </c>
      <c r="R320" s="502"/>
      <c r="S320" s="503"/>
      <c r="T320" s="545"/>
      <c r="U320" s="820"/>
      <c r="V320" s="481"/>
      <c r="W320" s="482"/>
      <c r="X320" s="504"/>
    </row>
    <row r="321" spans="1:24" ht="63.75" hidden="1" x14ac:dyDescent="0.2">
      <c r="A321" s="498"/>
      <c r="B321" s="499"/>
      <c r="C321" s="499"/>
      <c r="D321" s="499"/>
      <c r="E321" s="500"/>
      <c r="F321" s="635"/>
      <c r="G321" s="509"/>
      <c r="H321" s="484">
        <v>31151504</v>
      </c>
      <c r="I321" s="511" t="s">
        <v>424</v>
      </c>
      <c r="J321" s="488"/>
      <c r="K321" s="488"/>
      <c r="L321" s="488"/>
      <c r="M321" s="488"/>
      <c r="N321" s="488"/>
      <c r="O321" s="488"/>
      <c r="P321" s="488"/>
      <c r="Q321" s="488">
        <f t="shared" si="10"/>
        <v>0</v>
      </c>
      <c r="R321" s="502"/>
      <c r="S321" s="503"/>
      <c r="T321" s="545"/>
      <c r="U321" s="820"/>
      <c r="V321" s="481"/>
      <c r="W321" s="482"/>
      <c r="X321" s="481"/>
    </row>
    <row r="322" spans="1:24" ht="25.5" hidden="1" x14ac:dyDescent="0.2">
      <c r="A322" s="498"/>
      <c r="B322" s="499"/>
      <c r="C322" s="499"/>
      <c r="D322" s="499"/>
      <c r="E322" s="500"/>
      <c r="F322" s="635"/>
      <c r="G322" s="509"/>
      <c r="H322" s="484">
        <v>24112111</v>
      </c>
      <c r="I322" s="511" t="s">
        <v>882</v>
      </c>
      <c r="J322" s="488"/>
      <c r="K322" s="488"/>
      <c r="L322" s="488"/>
      <c r="M322" s="488"/>
      <c r="N322" s="488"/>
      <c r="O322" s="488"/>
      <c r="P322" s="488"/>
      <c r="Q322" s="488">
        <f t="shared" si="10"/>
        <v>0</v>
      </c>
      <c r="R322" s="502"/>
      <c r="S322" s="503"/>
      <c r="T322" s="545"/>
      <c r="U322" s="820"/>
      <c r="V322" s="481"/>
      <c r="W322" s="482"/>
      <c r="X322" s="481"/>
    </row>
    <row r="323" spans="1:24" ht="51" hidden="1" x14ac:dyDescent="0.2">
      <c r="A323" s="498"/>
      <c r="B323" s="499"/>
      <c r="C323" s="499"/>
      <c r="D323" s="499"/>
      <c r="E323" s="500"/>
      <c r="F323" s="635"/>
      <c r="G323" s="509"/>
      <c r="H323" s="484">
        <v>24101611</v>
      </c>
      <c r="I323" s="511" t="s">
        <v>421</v>
      </c>
      <c r="J323" s="488"/>
      <c r="K323" s="488"/>
      <c r="L323" s="488"/>
      <c r="M323" s="488"/>
      <c r="N323" s="488"/>
      <c r="O323" s="488"/>
      <c r="P323" s="488"/>
      <c r="Q323" s="488">
        <f t="shared" si="10"/>
        <v>0</v>
      </c>
      <c r="R323" s="502"/>
      <c r="S323" s="503"/>
      <c r="T323" s="545"/>
      <c r="U323" s="820"/>
      <c r="V323" s="481"/>
      <c r="W323" s="482"/>
      <c r="X323" s="481"/>
    </row>
    <row r="324" spans="1:24" hidden="1" x14ac:dyDescent="0.2">
      <c r="A324" s="498"/>
      <c r="B324" s="499"/>
      <c r="C324" s="499"/>
      <c r="D324" s="499"/>
      <c r="E324" s="500"/>
      <c r="F324" s="635"/>
      <c r="G324" s="509"/>
      <c r="H324" s="484">
        <v>46191618</v>
      </c>
      <c r="I324" s="511" t="s">
        <v>1080</v>
      </c>
      <c r="J324" s="488"/>
      <c r="K324" s="488"/>
      <c r="L324" s="488"/>
      <c r="M324" s="488"/>
      <c r="N324" s="488"/>
      <c r="O324" s="488"/>
      <c r="P324" s="488"/>
      <c r="Q324" s="488">
        <f t="shared" si="10"/>
        <v>0</v>
      </c>
      <c r="R324" s="502"/>
      <c r="S324" s="503"/>
      <c r="T324" s="545"/>
      <c r="U324" s="820"/>
      <c r="V324" s="481"/>
      <c r="W324" s="482"/>
      <c r="X324" s="493"/>
    </row>
    <row r="325" spans="1:24" ht="76.5" hidden="1" x14ac:dyDescent="0.2">
      <c r="A325" s="498"/>
      <c r="B325" s="499"/>
      <c r="C325" s="499"/>
      <c r="D325" s="499"/>
      <c r="E325" s="500"/>
      <c r="F325" s="635"/>
      <c r="G325" s="509"/>
      <c r="H325" s="484">
        <v>46181540</v>
      </c>
      <c r="I325" s="511" t="s">
        <v>419</v>
      </c>
      <c r="J325" s="488"/>
      <c r="K325" s="488"/>
      <c r="L325" s="488"/>
      <c r="M325" s="488"/>
      <c r="N325" s="488"/>
      <c r="O325" s="488"/>
      <c r="P325" s="488"/>
      <c r="Q325" s="488">
        <f t="shared" si="10"/>
        <v>0</v>
      </c>
      <c r="R325" s="502"/>
      <c r="S325" s="503"/>
      <c r="T325" s="545"/>
      <c r="U325" s="820"/>
      <c r="V325" s="481"/>
      <c r="W325" s="482"/>
      <c r="X325" s="492"/>
    </row>
    <row r="326" spans="1:24" hidden="1" x14ac:dyDescent="0.2">
      <c r="A326" s="498"/>
      <c r="B326" s="499"/>
      <c r="C326" s="499"/>
      <c r="D326" s="499"/>
      <c r="E326" s="500"/>
      <c r="F326" s="635"/>
      <c r="G326" s="509"/>
      <c r="H326" s="484">
        <v>53111610</v>
      </c>
      <c r="I326" s="511" t="s">
        <v>4914</v>
      </c>
      <c r="J326" s="488"/>
      <c r="K326" s="488"/>
      <c r="L326" s="488"/>
      <c r="M326" s="488"/>
      <c r="N326" s="488"/>
      <c r="O326" s="488"/>
      <c r="P326" s="488"/>
      <c r="Q326" s="488">
        <f t="shared" si="10"/>
        <v>0</v>
      </c>
      <c r="R326" s="502"/>
      <c r="S326" s="503"/>
      <c r="T326" s="545"/>
      <c r="U326" s="820"/>
      <c r="V326" s="481"/>
      <c r="W326" s="482"/>
      <c r="X326" s="481"/>
    </row>
    <row r="327" spans="1:24" hidden="1" x14ac:dyDescent="0.2">
      <c r="A327" s="498"/>
      <c r="B327" s="499"/>
      <c r="C327" s="499"/>
      <c r="D327" s="499"/>
      <c r="E327" s="500"/>
      <c r="F327" s="635"/>
      <c r="G327" s="509"/>
      <c r="H327" s="484">
        <v>53121502</v>
      </c>
      <c r="I327" s="511" t="s">
        <v>1082</v>
      </c>
      <c r="J327" s="488"/>
      <c r="K327" s="488"/>
      <c r="L327" s="488"/>
      <c r="M327" s="488"/>
      <c r="N327" s="488"/>
      <c r="O327" s="488"/>
      <c r="P327" s="488"/>
      <c r="Q327" s="488">
        <f t="shared" si="10"/>
        <v>0</v>
      </c>
      <c r="R327" s="502"/>
      <c r="S327" s="503"/>
      <c r="T327" s="545"/>
      <c r="U327" s="820"/>
      <c r="V327" s="481"/>
      <c r="W327" s="482"/>
      <c r="X327" s="493"/>
    </row>
    <row r="328" spans="1:24" ht="63.75" hidden="1" x14ac:dyDescent="0.2">
      <c r="A328" s="498"/>
      <c r="B328" s="499"/>
      <c r="C328" s="499"/>
      <c r="D328" s="499"/>
      <c r="E328" s="500"/>
      <c r="F328" s="635"/>
      <c r="G328" s="509"/>
      <c r="H328" s="484">
        <v>53131643</v>
      </c>
      <c r="I328" s="511" t="s">
        <v>212</v>
      </c>
      <c r="J328" s="488"/>
      <c r="K328" s="488"/>
      <c r="L328" s="488"/>
      <c r="M328" s="488"/>
      <c r="N328" s="488"/>
      <c r="O328" s="488"/>
      <c r="P328" s="488"/>
      <c r="Q328" s="488">
        <f t="shared" si="10"/>
        <v>0</v>
      </c>
      <c r="R328" s="502"/>
      <c r="S328" s="503"/>
      <c r="T328" s="545"/>
      <c r="U328" s="820"/>
      <c r="V328" s="481"/>
      <c r="W328" s="482"/>
      <c r="X328" s="481"/>
    </row>
    <row r="329" spans="1:24" ht="76.5" hidden="1" x14ac:dyDescent="0.2">
      <c r="A329" s="498"/>
      <c r="B329" s="499"/>
      <c r="C329" s="499"/>
      <c r="D329" s="499"/>
      <c r="E329" s="500"/>
      <c r="F329" s="635"/>
      <c r="G329" s="509"/>
      <c r="H329" s="484">
        <v>53131643</v>
      </c>
      <c r="I329" s="511" t="s">
        <v>1136</v>
      </c>
      <c r="J329" s="488"/>
      <c r="K329" s="488"/>
      <c r="L329" s="488"/>
      <c r="M329" s="488"/>
      <c r="N329" s="488"/>
      <c r="O329" s="488"/>
      <c r="P329" s="488"/>
      <c r="Q329" s="488">
        <f t="shared" si="10"/>
        <v>0</v>
      </c>
      <c r="R329" s="502"/>
      <c r="S329" s="503"/>
      <c r="T329" s="545"/>
      <c r="U329" s="820"/>
      <c r="V329" s="481"/>
      <c r="W329" s="482"/>
      <c r="X329" s="493"/>
    </row>
    <row r="330" spans="1:24" ht="51" hidden="1" x14ac:dyDescent="0.2">
      <c r="A330" s="498"/>
      <c r="B330" s="499"/>
      <c r="C330" s="499"/>
      <c r="D330" s="499"/>
      <c r="E330" s="500"/>
      <c r="F330" s="635"/>
      <c r="G330" s="509"/>
      <c r="H330" s="484">
        <v>46181804</v>
      </c>
      <c r="I330" s="511" t="s">
        <v>422</v>
      </c>
      <c r="J330" s="488"/>
      <c r="K330" s="488"/>
      <c r="L330" s="488"/>
      <c r="M330" s="488"/>
      <c r="N330" s="488"/>
      <c r="O330" s="488"/>
      <c r="P330" s="488"/>
      <c r="Q330" s="488">
        <f t="shared" si="10"/>
        <v>0</v>
      </c>
      <c r="R330" s="502"/>
      <c r="S330" s="503"/>
      <c r="T330" s="545"/>
      <c r="U330" s="820"/>
      <c r="V330" s="481"/>
      <c r="W330" s="482"/>
      <c r="X330" s="493"/>
    </row>
    <row r="331" spans="1:24" ht="76.5" hidden="1" x14ac:dyDescent="0.2">
      <c r="A331" s="498"/>
      <c r="B331" s="499"/>
      <c r="C331" s="499"/>
      <c r="D331" s="499"/>
      <c r="E331" s="500"/>
      <c r="F331" s="635"/>
      <c r="G331" s="509"/>
      <c r="H331" s="484">
        <v>53121502</v>
      </c>
      <c r="I331" s="511" t="s">
        <v>425</v>
      </c>
      <c r="J331" s="488"/>
      <c r="K331" s="488"/>
      <c r="L331" s="488"/>
      <c r="M331" s="488"/>
      <c r="N331" s="488"/>
      <c r="O331" s="488"/>
      <c r="P331" s="488"/>
      <c r="Q331" s="488">
        <f t="shared" si="10"/>
        <v>0</v>
      </c>
      <c r="R331" s="502"/>
      <c r="S331" s="503"/>
      <c r="T331" s="545"/>
      <c r="U331" s="820"/>
      <c r="V331" s="481"/>
      <c r="W331" s="482"/>
      <c r="X331" s="493"/>
    </row>
    <row r="332" spans="1:24" ht="63.75" hidden="1" x14ac:dyDescent="0.2">
      <c r="A332" s="498"/>
      <c r="B332" s="499"/>
      <c r="C332" s="499"/>
      <c r="D332" s="499"/>
      <c r="E332" s="500"/>
      <c r="F332" s="635"/>
      <c r="G332" s="509"/>
      <c r="H332" s="484">
        <v>46182100</v>
      </c>
      <c r="I332" s="511" t="s">
        <v>420</v>
      </c>
      <c r="J332" s="488"/>
      <c r="K332" s="488"/>
      <c r="L332" s="488"/>
      <c r="M332" s="488"/>
      <c r="N332" s="488"/>
      <c r="O332" s="488"/>
      <c r="P332" s="488"/>
      <c r="Q332" s="488">
        <f t="shared" si="10"/>
        <v>0</v>
      </c>
      <c r="R332" s="502"/>
      <c r="S332" s="503"/>
      <c r="T332" s="545"/>
      <c r="U332" s="820"/>
      <c r="V332" s="481"/>
      <c r="W332" s="482"/>
      <c r="X332" s="493"/>
    </row>
    <row r="333" spans="1:24" ht="25.5" hidden="1" x14ac:dyDescent="0.2">
      <c r="A333" s="498"/>
      <c r="B333" s="499"/>
      <c r="C333" s="499"/>
      <c r="D333" s="499"/>
      <c r="E333" s="500"/>
      <c r="F333" s="635"/>
      <c r="G333" s="509"/>
      <c r="H333" s="484">
        <v>55121905</v>
      </c>
      <c r="I333" s="511" t="s">
        <v>1084</v>
      </c>
      <c r="J333" s="488"/>
      <c r="K333" s="488"/>
      <c r="L333" s="488"/>
      <c r="M333" s="488"/>
      <c r="N333" s="488"/>
      <c r="O333" s="488"/>
      <c r="P333" s="488"/>
      <c r="Q333" s="488">
        <f t="shared" si="10"/>
        <v>0</v>
      </c>
      <c r="R333" s="502"/>
      <c r="S333" s="503"/>
      <c r="T333" s="545"/>
      <c r="U333" s="820"/>
      <c r="V333" s="481"/>
      <c r="W333" s="482"/>
      <c r="X333" s="504"/>
    </row>
    <row r="334" spans="1:24" ht="76.5" hidden="1" x14ac:dyDescent="0.2">
      <c r="A334" s="498"/>
      <c r="B334" s="499"/>
      <c r="C334" s="499"/>
      <c r="D334" s="499"/>
      <c r="E334" s="500"/>
      <c r="F334" s="635"/>
      <c r="G334" s="509"/>
      <c r="H334" s="484">
        <v>46182100</v>
      </c>
      <c r="I334" s="511" t="s">
        <v>423</v>
      </c>
      <c r="J334" s="488"/>
      <c r="K334" s="488"/>
      <c r="L334" s="488"/>
      <c r="M334" s="488"/>
      <c r="N334" s="488"/>
      <c r="O334" s="488"/>
      <c r="P334" s="488"/>
      <c r="Q334" s="488">
        <f t="shared" si="10"/>
        <v>0</v>
      </c>
      <c r="R334" s="502"/>
      <c r="S334" s="503"/>
      <c r="T334" s="545"/>
      <c r="U334" s="820"/>
      <c r="V334" s="481"/>
      <c r="W334" s="482"/>
      <c r="X334" s="504"/>
    </row>
    <row r="335" spans="1:24" hidden="1" x14ac:dyDescent="0.2">
      <c r="A335" s="498"/>
      <c r="B335" s="499"/>
      <c r="C335" s="499"/>
      <c r="D335" s="499"/>
      <c r="E335" s="500"/>
      <c r="F335" s="635"/>
      <c r="G335" s="509"/>
      <c r="H335" s="484">
        <v>26101766</v>
      </c>
      <c r="I335" s="511" t="s">
        <v>1095</v>
      </c>
      <c r="J335" s="488"/>
      <c r="K335" s="488"/>
      <c r="L335" s="488"/>
      <c r="M335" s="488"/>
      <c r="N335" s="488"/>
      <c r="O335" s="488"/>
      <c r="P335" s="488"/>
      <c r="Q335" s="488">
        <f t="shared" si="10"/>
        <v>0</v>
      </c>
      <c r="R335" s="502"/>
      <c r="S335" s="503"/>
      <c r="T335" s="545"/>
      <c r="U335" s="820"/>
      <c r="V335" s="481"/>
      <c r="W335" s="482"/>
      <c r="X335" s="504"/>
    </row>
    <row r="336" spans="1:24" ht="38.25" hidden="1" x14ac:dyDescent="0.2">
      <c r="A336" s="498"/>
      <c r="B336" s="499"/>
      <c r="C336" s="499"/>
      <c r="D336" s="499"/>
      <c r="E336" s="500"/>
      <c r="F336" s="635"/>
      <c r="G336" s="509"/>
      <c r="H336" s="484">
        <v>46171606</v>
      </c>
      <c r="I336" s="511" t="s">
        <v>1094</v>
      </c>
      <c r="J336" s="488"/>
      <c r="K336" s="488"/>
      <c r="L336" s="488"/>
      <c r="M336" s="488"/>
      <c r="N336" s="488"/>
      <c r="O336" s="488"/>
      <c r="P336" s="488"/>
      <c r="Q336" s="488">
        <f t="shared" si="10"/>
        <v>0</v>
      </c>
      <c r="R336" s="502"/>
      <c r="S336" s="503"/>
      <c r="T336" s="545"/>
      <c r="U336" s="820"/>
      <c r="V336" s="481"/>
      <c r="W336" s="482"/>
      <c r="X336" s="504"/>
    </row>
    <row r="337" spans="1:24" ht="63.75" hidden="1" x14ac:dyDescent="0.2">
      <c r="A337" s="498"/>
      <c r="B337" s="499"/>
      <c r="C337" s="499"/>
      <c r="D337" s="499"/>
      <c r="E337" s="500"/>
      <c r="F337" s="635"/>
      <c r="G337" s="509"/>
      <c r="H337" s="484">
        <v>52141703</v>
      </c>
      <c r="I337" s="511" t="s">
        <v>1085</v>
      </c>
      <c r="J337" s="488"/>
      <c r="K337" s="488"/>
      <c r="L337" s="488"/>
      <c r="M337" s="488"/>
      <c r="N337" s="488"/>
      <c r="O337" s="488"/>
      <c r="P337" s="488"/>
      <c r="Q337" s="488">
        <f t="shared" si="10"/>
        <v>0</v>
      </c>
      <c r="R337" s="502"/>
      <c r="S337" s="503"/>
      <c r="T337" s="545"/>
      <c r="U337" s="820"/>
      <c r="V337" s="481"/>
      <c r="W337" s="482"/>
      <c r="X337" s="504"/>
    </row>
    <row r="338" spans="1:24" ht="25.5" hidden="1" x14ac:dyDescent="0.2">
      <c r="A338" s="498"/>
      <c r="B338" s="499"/>
      <c r="C338" s="499"/>
      <c r="D338" s="499"/>
      <c r="E338" s="500"/>
      <c r="F338" s="635"/>
      <c r="G338" s="509"/>
      <c r="H338" s="484">
        <v>45111617</v>
      </c>
      <c r="I338" s="511" t="s">
        <v>1081</v>
      </c>
      <c r="J338" s="488"/>
      <c r="K338" s="488"/>
      <c r="L338" s="488"/>
      <c r="M338" s="488"/>
      <c r="N338" s="488"/>
      <c r="O338" s="488"/>
      <c r="P338" s="488"/>
      <c r="Q338" s="488">
        <f t="shared" si="10"/>
        <v>0</v>
      </c>
      <c r="R338" s="502"/>
      <c r="S338" s="503"/>
      <c r="T338" s="545"/>
      <c r="U338" s="820"/>
      <c r="V338" s="481"/>
      <c r="W338" s="482"/>
      <c r="X338" s="504"/>
    </row>
    <row r="339" spans="1:24" ht="25.5" hidden="1" x14ac:dyDescent="0.2">
      <c r="A339" s="498"/>
      <c r="B339" s="499"/>
      <c r="C339" s="499"/>
      <c r="D339" s="499"/>
      <c r="E339" s="500"/>
      <c r="F339" s="635"/>
      <c r="G339" s="509"/>
      <c r="H339" s="484">
        <v>25172608</v>
      </c>
      <c r="I339" s="511" t="s">
        <v>4237</v>
      </c>
      <c r="J339" s="488"/>
      <c r="K339" s="488"/>
      <c r="L339" s="488"/>
      <c r="M339" s="488"/>
      <c r="N339" s="488"/>
      <c r="O339" s="488"/>
      <c r="P339" s="488"/>
      <c r="Q339" s="488">
        <f t="shared" si="10"/>
        <v>0</v>
      </c>
      <c r="R339" s="502"/>
      <c r="S339" s="503"/>
      <c r="T339" s="545"/>
      <c r="U339" s="820"/>
      <c r="V339" s="481"/>
      <c r="W339" s="482"/>
      <c r="X339" s="504"/>
    </row>
    <row r="340" spans="1:24" ht="25.5" hidden="1" x14ac:dyDescent="0.2">
      <c r="A340" s="498"/>
      <c r="B340" s="499"/>
      <c r="C340" s="499"/>
      <c r="D340" s="499"/>
      <c r="E340" s="500"/>
      <c r="F340" s="637"/>
      <c r="G340" s="508"/>
      <c r="H340" s="484">
        <v>39121026</v>
      </c>
      <c r="I340" s="511" t="s">
        <v>1096</v>
      </c>
      <c r="J340" s="488"/>
      <c r="K340" s="488"/>
      <c r="L340" s="488"/>
      <c r="M340" s="488"/>
      <c r="N340" s="488"/>
      <c r="O340" s="488"/>
      <c r="P340" s="488"/>
      <c r="Q340" s="488">
        <f t="shared" si="10"/>
        <v>0</v>
      </c>
      <c r="R340" s="502"/>
      <c r="S340" s="503"/>
      <c r="T340" s="545"/>
      <c r="U340" s="820"/>
      <c r="V340" s="481"/>
      <c r="W340" s="482"/>
      <c r="X340" s="481"/>
    </row>
    <row r="341" spans="1:24" hidden="1" x14ac:dyDescent="0.2">
      <c r="A341" s="506"/>
      <c r="B341" s="507"/>
      <c r="C341" s="507"/>
      <c r="D341" s="507"/>
      <c r="E341" s="516"/>
      <c r="F341" s="636"/>
      <c r="H341" s="484"/>
      <c r="I341" s="511"/>
      <c r="J341" s="480"/>
      <c r="K341" s="480"/>
      <c r="L341" s="480"/>
      <c r="M341" s="480"/>
      <c r="N341" s="480"/>
      <c r="O341" s="488"/>
      <c r="P341" s="480"/>
      <c r="Q341" s="480"/>
      <c r="R341" s="479"/>
      <c r="S341" s="480"/>
      <c r="T341" s="545"/>
      <c r="U341" s="820"/>
      <c r="V341" s="481"/>
      <c r="W341" s="482"/>
      <c r="X341" s="493"/>
    </row>
    <row r="342" spans="1:24" s="376" customFormat="1" x14ac:dyDescent="0.2">
      <c r="A342" s="483">
        <v>2</v>
      </c>
      <c r="B342" s="484">
        <v>0</v>
      </c>
      <c r="C342" s="484">
        <v>4</v>
      </c>
      <c r="D342" s="484">
        <v>2</v>
      </c>
      <c r="E342" s="485"/>
      <c r="F342" s="628"/>
      <c r="G342" s="486" t="s">
        <v>2652</v>
      </c>
      <c r="H342" s="484"/>
      <c r="I342" s="511"/>
      <c r="J342" s="488"/>
      <c r="K342" s="489">
        <f>+K344+K377</f>
        <v>0</v>
      </c>
      <c r="L342" s="489"/>
      <c r="M342" s="489">
        <f>+M344+M377</f>
        <v>0</v>
      </c>
      <c r="N342" s="489"/>
      <c r="O342" s="489"/>
      <c r="P342" s="489">
        <f>+P344+P377</f>
        <v>0</v>
      </c>
      <c r="Q342" s="489">
        <f>+Q344+Q377</f>
        <v>0</v>
      </c>
      <c r="R342" s="490"/>
      <c r="S342" s="491"/>
      <c r="T342" s="795"/>
      <c r="U342" s="821"/>
      <c r="V342" s="492"/>
      <c r="W342" s="482"/>
      <c r="X342" s="481"/>
    </row>
    <row r="343" spans="1:24" s="376" customFormat="1" hidden="1" x14ac:dyDescent="0.2">
      <c r="A343" s="483"/>
      <c r="B343" s="484"/>
      <c r="C343" s="484"/>
      <c r="D343" s="484"/>
      <c r="E343" s="485"/>
      <c r="F343" s="628"/>
      <c r="G343" s="486"/>
      <c r="H343" s="484"/>
      <c r="I343" s="511"/>
      <c r="J343" s="488"/>
      <c r="K343" s="489"/>
      <c r="L343" s="489"/>
      <c r="M343" s="489"/>
      <c r="N343" s="489"/>
      <c r="O343" s="489"/>
      <c r="P343" s="489"/>
      <c r="Q343" s="489"/>
      <c r="R343" s="490"/>
      <c r="S343" s="491"/>
      <c r="T343" s="795"/>
      <c r="U343" s="821"/>
      <c r="V343" s="492"/>
      <c r="W343" s="482"/>
      <c r="X343" s="481"/>
    </row>
    <row r="344" spans="1:24" s="376" customFormat="1" hidden="1" x14ac:dyDescent="0.2">
      <c r="A344" s="498">
        <v>2</v>
      </c>
      <c r="B344" s="499">
        <v>0</v>
      </c>
      <c r="C344" s="499">
        <v>4</v>
      </c>
      <c r="D344" s="499">
        <v>2</v>
      </c>
      <c r="E344" s="485" t="s">
        <v>1738</v>
      </c>
      <c r="F344" s="628"/>
      <c r="G344" s="486" t="s">
        <v>2653</v>
      </c>
      <c r="H344" s="484"/>
      <c r="I344" s="511"/>
      <c r="J344" s="488"/>
      <c r="K344" s="488">
        <f>SUM(K345:K375)</f>
        <v>0</v>
      </c>
      <c r="L344" s="488"/>
      <c r="M344" s="488">
        <f>SUM(M345:M375)</f>
        <v>0</v>
      </c>
      <c r="N344" s="488"/>
      <c r="O344" s="488"/>
      <c r="P344" s="489">
        <f>SUM(P345:P375)</f>
        <v>0</v>
      </c>
      <c r="Q344" s="489">
        <f>SUM(Q345:Q375)</f>
        <v>0</v>
      </c>
      <c r="R344" s="502"/>
      <c r="S344" s="503"/>
      <c r="T344" s="545"/>
      <c r="U344" s="820"/>
      <c r="V344" s="481"/>
      <c r="W344" s="482"/>
      <c r="X344" s="493"/>
    </row>
    <row r="345" spans="1:24" ht="51" hidden="1" x14ac:dyDescent="0.2">
      <c r="A345" s="498"/>
      <c r="B345" s="499"/>
      <c r="C345" s="499"/>
      <c r="D345" s="499"/>
      <c r="E345" s="500"/>
      <c r="F345" s="635"/>
      <c r="G345" s="509"/>
      <c r="H345" s="484">
        <v>44121621</v>
      </c>
      <c r="I345" s="511" t="s">
        <v>1086</v>
      </c>
      <c r="J345" s="488"/>
      <c r="K345" s="488"/>
      <c r="L345" s="488"/>
      <c r="M345" s="488"/>
      <c r="N345" s="488"/>
      <c r="O345" s="488"/>
      <c r="P345" s="488"/>
      <c r="Q345" s="488">
        <f t="shared" ref="Q345:Q375" si="11">+M345+P345-K345</f>
        <v>0</v>
      </c>
      <c r="R345" s="502"/>
      <c r="S345" s="503"/>
      <c r="T345" s="545"/>
      <c r="U345" s="820"/>
      <c r="V345" s="481"/>
      <c r="W345" s="482"/>
      <c r="X345" s="481"/>
    </row>
    <row r="346" spans="1:24" ht="38.25" hidden="1" x14ac:dyDescent="0.2">
      <c r="A346" s="498"/>
      <c r="B346" s="499"/>
      <c r="C346" s="499"/>
      <c r="D346" s="499"/>
      <c r="E346" s="500"/>
      <c r="F346" s="635"/>
      <c r="G346" s="509"/>
      <c r="H346" s="484">
        <v>44103500</v>
      </c>
      <c r="I346" s="511" t="s">
        <v>883</v>
      </c>
      <c r="J346" s="488"/>
      <c r="K346" s="488"/>
      <c r="L346" s="488"/>
      <c r="M346" s="488"/>
      <c r="N346" s="488"/>
      <c r="O346" s="488"/>
      <c r="P346" s="488"/>
      <c r="Q346" s="488">
        <f t="shared" si="11"/>
        <v>0</v>
      </c>
      <c r="R346" s="502"/>
      <c r="S346" s="503"/>
      <c r="T346" s="545"/>
      <c r="U346" s="820"/>
      <c r="V346" s="481"/>
      <c r="W346" s="482"/>
      <c r="X346" s="493"/>
    </row>
    <row r="347" spans="1:24" ht="25.5" hidden="1" x14ac:dyDescent="0.2">
      <c r="A347" s="498"/>
      <c r="B347" s="499"/>
      <c r="C347" s="499"/>
      <c r="D347" s="499"/>
      <c r="E347" s="500"/>
      <c r="F347" s="635"/>
      <c r="G347" s="509"/>
      <c r="H347" s="484">
        <v>31411506</v>
      </c>
      <c r="I347" s="511" t="s">
        <v>884</v>
      </c>
      <c r="J347" s="488"/>
      <c r="K347" s="488"/>
      <c r="L347" s="488"/>
      <c r="M347" s="488"/>
      <c r="N347" s="488"/>
      <c r="O347" s="488"/>
      <c r="P347" s="488"/>
      <c r="Q347" s="488">
        <f t="shared" si="11"/>
        <v>0</v>
      </c>
      <c r="R347" s="502"/>
      <c r="S347" s="503"/>
      <c r="T347" s="545"/>
      <c r="U347" s="820"/>
      <c r="V347" s="481"/>
      <c r="W347" s="482"/>
      <c r="X347" s="504"/>
    </row>
    <row r="348" spans="1:24" ht="25.5" hidden="1" x14ac:dyDescent="0.2">
      <c r="A348" s="498"/>
      <c r="B348" s="499"/>
      <c r="C348" s="499"/>
      <c r="D348" s="499"/>
      <c r="E348" s="500"/>
      <c r="F348" s="635"/>
      <c r="G348" s="509"/>
      <c r="H348" s="484">
        <v>56101702</v>
      </c>
      <c r="I348" s="511" t="s">
        <v>916</v>
      </c>
      <c r="J348" s="488"/>
      <c r="K348" s="488"/>
      <c r="L348" s="488"/>
      <c r="M348" s="488"/>
      <c r="N348" s="488"/>
      <c r="O348" s="488"/>
      <c r="P348" s="488"/>
      <c r="Q348" s="488">
        <f t="shared" si="11"/>
        <v>0</v>
      </c>
      <c r="R348" s="502"/>
      <c r="S348" s="503"/>
      <c r="T348" s="545"/>
      <c r="U348" s="820"/>
      <c r="V348" s="481"/>
      <c r="W348" s="482"/>
      <c r="X348" s="504"/>
    </row>
    <row r="349" spans="1:24" ht="25.5" hidden="1" x14ac:dyDescent="0.2">
      <c r="A349" s="498"/>
      <c r="B349" s="499"/>
      <c r="C349" s="499"/>
      <c r="D349" s="499"/>
      <c r="E349" s="500"/>
      <c r="F349" s="635"/>
      <c r="G349" s="509"/>
      <c r="H349" s="484">
        <v>56101708</v>
      </c>
      <c r="I349" s="511" t="s">
        <v>885</v>
      </c>
      <c r="J349" s="488"/>
      <c r="K349" s="488"/>
      <c r="L349" s="488"/>
      <c r="M349" s="488"/>
      <c r="N349" s="488"/>
      <c r="O349" s="488"/>
      <c r="P349" s="488"/>
      <c r="Q349" s="488">
        <f t="shared" si="11"/>
        <v>0</v>
      </c>
      <c r="R349" s="502"/>
      <c r="S349" s="503"/>
      <c r="T349" s="545"/>
      <c r="U349" s="820"/>
      <c r="V349" s="481"/>
      <c r="W349" s="482"/>
      <c r="X349" s="504"/>
    </row>
    <row r="350" spans="1:24" ht="25.5" hidden="1" x14ac:dyDescent="0.2">
      <c r="A350" s="498"/>
      <c r="B350" s="499"/>
      <c r="C350" s="499"/>
      <c r="D350" s="499"/>
      <c r="E350" s="500"/>
      <c r="F350" s="635"/>
      <c r="G350" s="509"/>
      <c r="H350" s="484">
        <v>46171506</v>
      </c>
      <c r="I350" s="511" t="s">
        <v>1087</v>
      </c>
      <c r="J350" s="488"/>
      <c r="K350" s="488"/>
      <c r="L350" s="488"/>
      <c r="M350" s="488"/>
      <c r="N350" s="488"/>
      <c r="O350" s="488"/>
      <c r="P350" s="488"/>
      <c r="Q350" s="488">
        <f t="shared" si="11"/>
        <v>0</v>
      </c>
      <c r="R350" s="502"/>
      <c r="S350" s="503"/>
      <c r="T350" s="545"/>
      <c r="U350" s="820"/>
      <c r="V350" s="481"/>
      <c r="W350" s="482"/>
      <c r="X350" s="504"/>
    </row>
    <row r="351" spans="1:24" ht="25.5" hidden="1" x14ac:dyDescent="0.2">
      <c r="A351" s="498"/>
      <c r="B351" s="499"/>
      <c r="C351" s="499"/>
      <c r="D351" s="499"/>
      <c r="E351" s="500"/>
      <c r="F351" s="635"/>
      <c r="G351" s="509"/>
      <c r="H351" s="484">
        <v>44101800</v>
      </c>
      <c r="I351" s="511" t="s">
        <v>1505</v>
      </c>
      <c r="J351" s="488"/>
      <c r="K351" s="488"/>
      <c r="L351" s="488"/>
      <c r="M351" s="488"/>
      <c r="N351" s="488"/>
      <c r="O351" s="488"/>
      <c r="P351" s="488"/>
      <c r="Q351" s="488">
        <f t="shared" si="11"/>
        <v>0</v>
      </c>
      <c r="R351" s="502"/>
      <c r="S351" s="503"/>
      <c r="T351" s="545"/>
      <c r="U351" s="820"/>
      <c r="V351" s="481"/>
      <c r="W351" s="482"/>
      <c r="X351" s="504"/>
    </row>
    <row r="352" spans="1:24" ht="38.25" hidden="1" x14ac:dyDescent="0.2">
      <c r="A352" s="498"/>
      <c r="B352" s="499"/>
      <c r="C352" s="499"/>
      <c r="D352" s="499"/>
      <c r="E352" s="500"/>
      <c r="F352" s="635"/>
      <c r="G352" s="509"/>
      <c r="H352" s="484">
        <v>44101601</v>
      </c>
      <c r="I352" s="511" t="s">
        <v>886</v>
      </c>
      <c r="J352" s="488"/>
      <c r="K352" s="488"/>
      <c r="L352" s="488"/>
      <c r="M352" s="488"/>
      <c r="N352" s="488"/>
      <c r="O352" s="488"/>
      <c r="P352" s="488"/>
      <c r="Q352" s="488">
        <f t="shared" si="11"/>
        <v>0</v>
      </c>
      <c r="R352" s="502"/>
      <c r="S352" s="503"/>
      <c r="T352" s="545"/>
      <c r="U352" s="820"/>
      <c r="V352" s="481"/>
      <c r="W352" s="482"/>
      <c r="X352" s="504"/>
    </row>
    <row r="353" spans="1:24" ht="25.5" hidden="1" x14ac:dyDescent="0.2">
      <c r="A353" s="498"/>
      <c r="B353" s="499"/>
      <c r="C353" s="499"/>
      <c r="D353" s="499"/>
      <c r="E353" s="500"/>
      <c r="F353" s="635" t="s">
        <v>4675</v>
      </c>
      <c r="G353" s="509"/>
      <c r="H353" s="484">
        <v>27131517</v>
      </c>
      <c r="I353" s="511" t="s">
        <v>887</v>
      </c>
      <c r="J353" s="488"/>
      <c r="K353" s="488"/>
      <c r="L353" s="488"/>
      <c r="M353" s="488"/>
      <c r="N353" s="488"/>
      <c r="O353" s="488"/>
      <c r="P353" s="488"/>
      <c r="Q353" s="488">
        <f t="shared" si="11"/>
        <v>0</v>
      </c>
      <c r="R353" s="502"/>
      <c r="S353" s="503"/>
      <c r="T353" s="545" t="s">
        <v>4687</v>
      </c>
      <c r="U353" s="820"/>
      <c r="V353" s="481"/>
      <c r="W353" s="482"/>
      <c r="X353" s="481"/>
    </row>
    <row r="354" spans="1:24" ht="25.5" hidden="1" x14ac:dyDescent="0.2">
      <c r="A354" s="498"/>
      <c r="B354" s="499"/>
      <c r="C354" s="499"/>
      <c r="D354" s="499"/>
      <c r="E354" s="500"/>
      <c r="F354" s="635"/>
      <c r="G354" s="509"/>
      <c r="H354" s="484">
        <v>44121615</v>
      </c>
      <c r="I354" s="511" t="s">
        <v>888</v>
      </c>
      <c r="J354" s="488"/>
      <c r="K354" s="488"/>
      <c r="L354" s="488"/>
      <c r="M354" s="488"/>
      <c r="N354" s="488"/>
      <c r="O354" s="488"/>
      <c r="P354" s="488"/>
      <c r="Q354" s="488">
        <f t="shared" si="11"/>
        <v>0</v>
      </c>
      <c r="R354" s="502"/>
      <c r="S354" s="503"/>
      <c r="T354" s="545"/>
      <c r="U354" s="820"/>
      <c r="V354" s="481"/>
      <c r="W354" s="482"/>
      <c r="X354" s="493"/>
    </row>
    <row r="355" spans="1:24" ht="25.5" hidden="1" x14ac:dyDescent="0.2">
      <c r="A355" s="498"/>
      <c r="B355" s="499"/>
      <c r="C355" s="499"/>
      <c r="D355" s="499"/>
      <c r="E355" s="500"/>
      <c r="F355" s="635"/>
      <c r="G355" s="509"/>
      <c r="H355" s="484">
        <v>41111600</v>
      </c>
      <c r="I355" s="511" t="s">
        <v>1088</v>
      </c>
      <c r="J355" s="488"/>
      <c r="K355" s="488"/>
      <c r="L355" s="488"/>
      <c r="M355" s="488"/>
      <c r="N355" s="488"/>
      <c r="O355" s="488"/>
      <c r="P355" s="488"/>
      <c r="Q355" s="488">
        <f t="shared" si="11"/>
        <v>0</v>
      </c>
      <c r="R355" s="502"/>
      <c r="S355" s="503"/>
      <c r="T355" s="545"/>
      <c r="U355" s="820"/>
      <c r="V355" s="481"/>
      <c r="W355" s="482"/>
      <c r="X355" s="481"/>
    </row>
    <row r="356" spans="1:24" ht="25.5" hidden="1" x14ac:dyDescent="0.2">
      <c r="A356" s="498"/>
      <c r="B356" s="499"/>
      <c r="C356" s="499"/>
      <c r="D356" s="499"/>
      <c r="E356" s="500"/>
      <c r="F356" s="635"/>
      <c r="G356" s="509"/>
      <c r="H356" s="484">
        <v>44101603</v>
      </c>
      <c r="I356" s="511" t="s">
        <v>2436</v>
      </c>
      <c r="J356" s="488"/>
      <c r="K356" s="488"/>
      <c r="L356" s="488"/>
      <c r="M356" s="488"/>
      <c r="N356" s="488"/>
      <c r="O356" s="488"/>
      <c r="P356" s="488"/>
      <c r="Q356" s="488">
        <f t="shared" si="11"/>
        <v>0</v>
      </c>
      <c r="R356" s="502"/>
      <c r="S356" s="503"/>
      <c r="T356" s="545"/>
      <c r="U356" s="820"/>
      <c r="V356" s="481"/>
      <c r="W356" s="482"/>
      <c r="X356" s="493"/>
    </row>
    <row r="357" spans="1:24" hidden="1" x14ac:dyDescent="0.2">
      <c r="A357" s="498"/>
      <c r="B357" s="499"/>
      <c r="C357" s="499"/>
      <c r="D357" s="499"/>
      <c r="E357" s="500"/>
      <c r="F357" s="635"/>
      <c r="G357" s="509"/>
      <c r="H357" s="484">
        <v>41111600</v>
      </c>
      <c r="I357" s="511" t="s">
        <v>1089</v>
      </c>
      <c r="J357" s="488"/>
      <c r="K357" s="488"/>
      <c r="L357" s="488"/>
      <c r="M357" s="488"/>
      <c r="N357" s="488"/>
      <c r="O357" s="488"/>
      <c r="P357" s="488"/>
      <c r="Q357" s="488">
        <f t="shared" si="11"/>
        <v>0</v>
      </c>
      <c r="R357" s="502"/>
      <c r="S357" s="503"/>
      <c r="T357" s="545"/>
      <c r="U357" s="820"/>
      <c r="V357" s="481"/>
      <c r="W357" s="482"/>
      <c r="X357" s="481"/>
    </row>
    <row r="358" spans="1:24" ht="38.25" hidden="1" x14ac:dyDescent="0.2">
      <c r="A358" s="498"/>
      <c r="B358" s="499"/>
      <c r="C358" s="499"/>
      <c r="D358" s="499"/>
      <c r="E358" s="500"/>
      <c r="F358" s="635"/>
      <c r="G358" s="509"/>
      <c r="H358" s="484">
        <v>41111600</v>
      </c>
      <c r="I358" s="511" t="s">
        <v>1090</v>
      </c>
      <c r="J358" s="488"/>
      <c r="K358" s="488"/>
      <c r="L358" s="488"/>
      <c r="M358" s="488"/>
      <c r="N358" s="488"/>
      <c r="O358" s="488"/>
      <c r="P358" s="488"/>
      <c r="Q358" s="488">
        <f t="shared" si="11"/>
        <v>0</v>
      </c>
      <c r="R358" s="502"/>
      <c r="S358" s="503"/>
      <c r="T358" s="545"/>
      <c r="U358" s="820"/>
      <c r="V358" s="481"/>
      <c r="W358" s="482"/>
      <c r="X358" s="493"/>
    </row>
    <row r="359" spans="1:24" ht="51" hidden="1" x14ac:dyDescent="0.2">
      <c r="A359" s="498"/>
      <c r="B359" s="499"/>
      <c r="C359" s="499"/>
      <c r="D359" s="499"/>
      <c r="E359" s="500"/>
      <c r="F359" s="635"/>
      <c r="G359" s="509"/>
      <c r="H359" s="484">
        <v>41111600</v>
      </c>
      <c r="I359" s="511" t="s">
        <v>1091</v>
      </c>
      <c r="J359" s="488"/>
      <c r="K359" s="488"/>
      <c r="L359" s="488"/>
      <c r="M359" s="488"/>
      <c r="N359" s="488"/>
      <c r="O359" s="488"/>
      <c r="P359" s="488"/>
      <c r="Q359" s="488">
        <f t="shared" si="11"/>
        <v>0</v>
      </c>
      <c r="R359" s="502"/>
      <c r="S359" s="503"/>
      <c r="T359" s="545"/>
      <c r="U359" s="820"/>
      <c r="V359" s="481"/>
      <c r="W359" s="482"/>
      <c r="X359" s="504"/>
    </row>
    <row r="360" spans="1:24" hidden="1" x14ac:dyDescent="0.2">
      <c r="A360" s="498"/>
      <c r="B360" s="499"/>
      <c r="C360" s="499"/>
      <c r="D360" s="499"/>
      <c r="E360" s="500"/>
      <c r="F360" s="635"/>
      <c r="G360" s="509"/>
      <c r="H360" s="484">
        <v>41111600</v>
      </c>
      <c r="I360" s="511" t="s">
        <v>1467</v>
      </c>
      <c r="J360" s="488"/>
      <c r="K360" s="488"/>
      <c r="L360" s="488"/>
      <c r="M360" s="488"/>
      <c r="N360" s="488"/>
      <c r="O360" s="488"/>
      <c r="P360" s="488"/>
      <c r="Q360" s="488">
        <f t="shared" si="11"/>
        <v>0</v>
      </c>
      <c r="R360" s="502"/>
      <c r="S360" s="503"/>
      <c r="T360" s="545"/>
      <c r="U360" s="820"/>
      <c r="V360" s="481"/>
      <c r="W360" s="482"/>
      <c r="X360" s="504"/>
    </row>
    <row r="361" spans="1:24" ht="25.5" hidden="1" x14ac:dyDescent="0.2">
      <c r="A361" s="498"/>
      <c r="B361" s="499"/>
      <c r="C361" s="499"/>
      <c r="D361" s="499"/>
      <c r="E361" s="500"/>
      <c r="F361" s="635"/>
      <c r="G361" s="509"/>
      <c r="H361" s="484">
        <v>44101501</v>
      </c>
      <c r="I361" s="511" t="s">
        <v>2437</v>
      </c>
      <c r="J361" s="488"/>
      <c r="K361" s="488"/>
      <c r="L361" s="488"/>
      <c r="M361" s="488"/>
      <c r="N361" s="488"/>
      <c r="O361" s="488"/>
      <c r="P361" s="488"/>
      <c r="Q361" s="488">
        <f t="shared" si="11"/>
        <v>0</v>
      </c>
      <c r="R361" s="502"/>
      <c r="S361" s="503"/>
      <c r="T361" s="545"/>
      <c r="U361" s="820"/>
      <c r="V361" s="481"/>
      <c r="W361" s="482"/>
      <c r="X361" s="504"/>
    </row>
    <row r="362" spans="1:24" hidden="1" x14ac:dyDescent="0.2">
      <c r="A362" s="498"/>
      <c r="B362" s="499"/>
      <c r="C362" s="499"/>
      <c r="D362" s="499"/>
      <c r="E362" s="500"/>
      <c r="F362" s="635"/>
      <c r="G362" s="509"/>
      <c r="H362" s="484">
        <v>60121301</v>
      </c>
      <c r="I362" s="511" t="s">
        <v>2438</v>
      </c>
      <c r="J362" s="488"/>
      <c r="K362" s="488"/>
      <c r="L362" s="488"/>
      <c r="M362" s="488"/>
      <c r="N362" s="488"/>
      <c r="O362" s="488"/>
      <c r="P362" s="488"/>
      <c r="Q362" s="488">
        <f t="shared" si="11"/>
        <v>0</v>
      </c>
      <c r="R362" s="502"/>
      <c r="S362" s="503"/>
      <c r="T362" s="545"/>
      <c r="U362" s="820"/>
      <c r="V362" s="481"/>
      <c r="W362" s="482"/>
      <c r="X362" s="504"/>
    </row>
    <row r="363" spans="1:24" ht="25.5" hidden="1" x14ac:dyDescent="0.2">
      <c r="A363" s="498"/>
      <c r="B363" s="499"/>
      <c r="C363" s="499"/>
      <c r="D363" s="499"/>
      <c r="E363" s="500"/>
      <c r="F363" s="635"/>
      <c r="G363" s="509"/>
      <c r="H363" s="484">
        <v>45111601</v>
      </c>
      <c r="I363" s="511" t="s">
        <v>1092</v>
      </c>
      <c r="J363" s="488"/>
      <c r="K363" s="488"/>
      <c r="L363" s="488"/>
      <c r="M363" s="488"/>
      <c r="N363" s="488"/>
      <c r="O363" s="488"/>
      <c r="P363" s="488"/>
      <c r="Q363" s="488">
        <f t="shared" si="11"/>
        <v>0</v>
      </c>
      <c r="R363" s="502"/>
      <c r="S363" s="503"/>
      <c r="T363" s="545"/>
      <c r="U363" s="820"/>
      <c r="V363" s="481"/>
      <c r="W363" s="482"/>
      <c r="X363" s="504"/>
    </row>
    <row r="364" spans="1:24" ht="25.5" hidden="1" x14ac:dyDescent="0.2">
      <c r="A364" s="498"/>
      <c r="B364" s="499"/>
      <c r="C364" s="499"/>
      <c r="D364" s="499"/>
      <c r="E364" s="500"/>
      <c r="F364" s="635"/>
      <c r="G364" s="509"/>
      <c r="H364" s="484">
        <v>44102602</v>
      </c>
      <c r="I364" s="511" t="s">
        <v>589</v>
      </c>
      <c r="J364" s="488"/>
      <c r="K364" s="488"/>
      <c r="L364" s="488"/>
      <c r="M364" s="488"/>
      <c r="N364" s="488"/>
      <c r="O364" s="488"/>
      <c r="P364" s="488"/>
      <c r="Q364" s="488">
        <f t="shared" si="11"/>
        <v>0</v>
      </c>
      <c r="R364" s="502"/>
      <c r="S364" s="503"/>
      <c r="T364" s="545"/>
      <c r="U364" s="820"/>
      <c r="V364" s="481"/>
      <c r="W364" s="482"/>
      <c r="X364" s="504"/>
    </row>
    <row r="365" spans="1:24" ht="51" hidden="1" x14ac:dyDescent="0.2">
      <c r="A365" s="498"/>
      <c r="B365" s="499"/>
      <c r="C365" s="499"/>
      <c r="D365" s="499"/>
      <c r="E365" s="500"/>
      <c r="F365" s="635"/>
      <c r="G365" s="509"/>
      <c r="H365" s="484">
        <v>44101902</v>
      </c>
      <c r="I365" s="511" t="s">
        <v>590</v>
      </c>
      <c r="J365" s="488"/>
      <c r="K365" s="488"/>
      <c r="L365" s="488"/>
      <c r="M365" s="488"/>
      <c r="N365" s="488"/>
      <c r="O365" s="488"/>
      <c r="P365" s="488"/>
      <c r="Q365" s="488">
        <f t="shared" si="11"/>
        <v>0</v>
      </c>
      <c r="R365" s="502"/>
      <c r="S365" s="503"/>
      <c r="T365" s="545"/>
      <c r="U365" s="820"/>
      <c r="V365" s="481"/>
      <c r="W365" s="482"/>
      <c r="X365" s="481"/>
    </row>
    <row r="366" spans="1:24" ht="25.5" hidden="1" x14ac:dyDescent="0.2">
      <c r="A366" s="498"/>
      <c r="B366" s="499"/>
      <c r="C366" s="499"/>
      <c r="D366" s="499"/>
      <c r="E366" s="500"/>
      <c r="F366" s="635"/>
      <c r="G366" s="509"/>
      <c r="H366" s="484">
        <v>44102402</v>
      </c>
      <c r="I366" s="511" t="s">
        <v>591</v>
      </c>
      <c r="J366" s="488"/>
      <c r="K366" s="488"/>
      <c r="L366" s="488"/>
      <c r="M366" s="488"/>
      <c r="N366" s="488"/>
      <c r="O366" s="488"/>
      <c r="P366" s="488"/>
      <c r="Q366" s="488">
        <f t="shared" si="11"/>
        <v>0</v>
      </c>
      <c r="R366" s="502"/>
      <c r="S366" s="503"/>
      <c r="T366" s="545"/>
      <c r="U366" s="820"/>
      <c r="V366" s="481"/>
      <c r="W366" s="482"/>
      <c r="X366" s="493"/>
    </row>
    <row r="367" spans="1:24" ht="51" hidden="1" x14ac:dyDescent="0.2">
      <c r="A367" s="498"/>
      <c r="B367" s="499"/>
      <c r="C367" s="499"/>
      <c r="D367" s="499"/>
      <c r="E367" s="500"/>
      <c r="F367" s="635"/>
      <c r="G367" s="509"/>
      <c r="H367" s="484">
        <v>44102400</v>
      </c>
      <c r="I367" s="511" t="s">
        <v>592</v>
      </c>
      <c r="J367" s="488"/>
      <c r="K367" s="488"/>
      <c r="L367" s="488"/>
      <c r="M367" s="488"/>
      <c r="N367" s="488"/>
      <c r="O367" s="488"/>
      <c r="P367" s="488"/>
      <c r="Q367" s="488">
        <f t="shared" si="11"/>
        <v>0</v>
      </c>
      <c r="R367" s="502"/>
      <c r="S367" s="503"/>
      <c r="T367" s="545"/>
      <c r="U367" s="820"/>
      <c r="V367" s="481"/>
      <c r="W367" s="482"/>
      <c r="X367" s="481"/>
    </row>
    <row r="368" spans="1:24" ht="38.25" hidden="1" x14ac:dyDescent="0.2">
      <c r="A368" s="498"/>
      <c r="B368" s="499"/>
      <c r="C368" s="499"/>
      <c r="D368" s="499"/>
      <c r="E368" s="500"/>
      <c r="F368" s="635"/>
      <c r="G368" s="509"/>
      <c r="H368" s="484">
        <v>44111600</v>
      </c>
      <c r="I368" s="511" t="s">
        <v>911</v>
      </c>
      <c r="J368" s="488"/>
      <c r="K368" s="488"/>
      <c r="L368" s="488"/>
      <c r="M368" s="488"/>
      <c r="N368" s="488"/>
      <c r="O368" s="488"/>
      <c r="P368" s="488"/>
      <c r="Q368" s="488">
        <f t="shared" si="11"/>
        <v>0</v>
      </c>
      <c r="R368" s="502"/>
      <c r="S368" s="503"/>
      <c r="T368" s="545"/>
      <c r="U368" s="820"/>
      <c r="V368" s="481"/>
      <c r="W368" s="482"/>
      <c r="X368" s="493"/>
    </row>
    <row r="369" spans="1:30" ht="25.5" hidden="1" x14ac:dyDescent="0.2">
      <c r="A369" s="498"/>
      <c r="B369" s="499"/>
      <c r="C369" s="499"/>
      <c r="D369" s="499"/>
      <c r="E369" s="500"/>
      <c r="F369" s="635"/>
      <c r="G369" s="509"/>
      <c r="H369" s="484">
        <v>44111600</v>
      </c>
      <c r="I369" s="511" t="s">
        <v>912</v>
      </c>
      <c r="J369" s="488"/>
      <c r="K369" s="488"/>
      <c r="L369" s="488"/>
      <c r="M369" s="488"/>
      <c r="N369" s="488"/>
      <c r="O369" s="488"/>
      <c r="P369" s="488"/>
      <c r="Q369" s="488">
        <f t="shared" si="11"/>
        <v>0</v>
      </c>
      <c r="R369" s="502"/>
      <c r="S369" s="503"/>
      <c r="T369" s="545"/>
      <c r="U369" s="820"/>
      <c r="V369" s="481"/>
      <c r="W369" s="482"/>
      <c r="X369" s="481"/>
    </row>
    <row r="370" spans="1:30" ht="38.25" hidden="1" x14ac:dyDescent="0.2">
      <c r="A370" s="498"/>
      <c r="B370" s="499"/>
      <c r="C370" s="499"/>
      <c r="D370" s="499"/>
      <c r="E370" s="500"/>
      <c r="F370" s="635"/>
      <c r="G370" s="509"/>
      <c r="H370" s="484">
        <v>44101602</v>
      </c>
      <c r="I370" s="511" t="s">
        <v>913</v>
      </c>
      <c r="J370" s="488"/>
      <c r="K370" s="488"/>
      <c r="L370" s="488"/>
      <c r="M370" s="488"/>
      <c r="N370" s="488"/>
      <c r="O370" s="488"/>
      <c r="P370" s="488"/>
      <c r="Q370" s="488">
        <f t="shared" si="11"/>
        <v>0</v>
      </c>
      <c r="R370" s="502"/>
      <c r="S370" s="503"/>
      <c r="T370" s="545"/>
      <c r="U370" s="820"/>
      <c r="V370" s="481"/>
      <c r="W370" s="482"/>
      <c r="X370" s="493"/>
    </row>
    <row r="371" spans="1:30" ht="25.5" hidden="1" x14ac:dyDescent="0.2">
      <c r="A371" s="498"/>
      <c r="B371" s="499"/>
      <c r="C371" s="499"/>
      <c r="D371" s="499"/>
      <c r="E371" s="500"/>
      <c r="F371" s="635"/>
      <c r="G371" s="509"/>
      <c r="H371" s="484">
        <v>44101602</v>
      </c>
      <c r="I371" s="511" t="s">
        <v>3232</v>
      </c>
      <c r="J371" s="488"/>
      <c r="K371" s="488"/>
      <c r="L371" s="488"/>
      <c r="M371" s="488"/>
      <c r="N371" s="488"/>
      <c r="O371" s="488"/>
      <c r="P371" s="488"/>
      <c r="Q371" s="488">
        <f t="shared" si="11"/>
        <v>0</v>
      </c>
      <c r="R371" s="502"/>
      <c r="S371" s="503"/>
      <c r="T371" s="545"/>
      <c r="U371" s="820"/>
      <c r="V371" s="481"/>
      <c r="W371" s="482"/>
      <c r="X371" s="504"/>
    </row>
    <row r="372" spans="1:30" ht="25.5" hidden="1" x14ac:dyDescent="0.2">
      <c r="A372" s="498"/>
      <c r="B372" s="499"/>
      <c r="C372" s="499"/>
      <c r="D372" s="499"/>
      <c r="E372" s="500"/>
      <c r="F372" s="635"/>
      <c r="G372" s="509"/>
      <c r="H372" s="484">
        <v>41111603</v>
      </c>
      <c r="I372" s="511" t="s">
        <v>3559</v>
      </c>
      <c r="J372" s="488"/>
      <c r="K372" s="488"/>
      <c r="L372" s="488"/>
      <c r="M372" s="488"/>
      <c r="N372" s="488"/>
      <c r="O372" s="488"/>
      <c r="P372" s="488"/>
      <c r="Q372" s="488">
        <f t="shared" si="11"/>
        <v>0</v>
      </c>
      <c r="R372" s="502"/>
      <c r="S372" s="503"/>
      <c r="T372" s="545"/>
      <c r="U372" s="820"/>
      <c r="V372" s="481"/>
      <c r="W372" s="482"/>
      <c r="X372" s="504"/>
    </row>
    <row r="373" spans="1:30" ht="51" hidden="1" x14ac:dyDescent="0.2">
      <c r="A373" s="498"/>
      <c r="B373" s="499"/>
      <c r="C373" s="499"/>
      <c r="D373" s="499"/>
      <c r="E373" s="500"/>
      <c r="F373" s="635"/>
      <c r="G373" s="509"/>
      <c r="H373" s="484">
        <v>46171606</v>
      </c>
      <c r="I373" s="511" t="s">
        <v>3233</v>
      </c>
      <c r="J373" s="488"/>
      <c r="K373" s="488"/>
      <c r="L373" s="488"/>
      <c r="M373" s="488"/>
      <c r="N373" s="488"/>
      <c r="O373" s="488"/>
      <c r="P373" s="488"/>
      <c r="Q373" s="488">
        <f t="shared" si="11"/>
        <v>0</v>
      </c>
      <c r="R373" s="502"/>
      <c r="S373" s="503"/>
      <c r="T373" s="545"/>
      <c r="U373" s="820"/>
      <c r="V373" s="481"/>
      <c r="W373" s="482"/>
      <c r="X373" s="504"/>
    </row>
    <row r="374" spans="1:30" ht="25.5" hidden="1" x14ac:dyDescent="0.2">
      <c r="A374" s="498"/>
      <c r="B374" s="499"/>
      <c r="C374" s="499"/>
      <c r="D374" s="499"/>
      <c r="E374" s="500"/>
      <c r="F374" s="635" t="s">
        <v>4675</v>
      </c>
      <c r="G374" s="509"/>
      <c r="H374" s="484">
        <v>44121613</v>
      </c>
      <c r="I374" s="511" t="s">
        <v>3234</v>
      </c>
      <c r="J374" s="488"/>
      <c r="K374" s="488"/>
      <c r="L374" s="488"/>
      <c r="M374" s="488"/>
      <c r="N374" s="488"/>
      <c r="O374" s="488"/>
      <c r="P374" s="488"/>
      <c r="Q374" s="488">
        <f t="shared" si="11"/>
        <v>0</v>
      </c>
      <c r="R374" s="502"/>
      <c r="S374" s="503"/>
      <c r="T374" s="545" t="s">
        <v>4687</v>
      </c>
      <c r="U374" s="820"/>
      <c r="V374" s="481"/>
      <c r="W374" s="482"/>
      <c r="X374" s="504"/>
    </row>
    <row r="375" spans="1:30" ht="25.5" hidden="1" x14ac:dyDescent="0.2">
      <c r="A375" s="498"/>
      <c r="B375" s="499"/>
      <c r="C375" s="499"/>
      <c r="D375" s="499"/>
      <c r="E375" s="500"/>
      <c r="F375" s="635"/>
      <c r="G375" s="509"/>
      <c r="H375" s="484">
        <v>44121619</v>
      </c>
      <c r="I375" s="511" t="s">
        <v>914</v>
      </c>
      <c r="J375" s="488"/>
      <c r="K375" s="488"/>
      <c r="L375" s="488"/>
      <c r="M375" s="488"/>
      <c r="N375" s="488"/>
      <c r="O375" s="488"/>
      <c r="P375" s="488"/>
      <c r="Q375" s="488">
        <f t="shared" si="11"/>
        <v>0</v>
      </c>
      <c r="R375" s="502"/>
      <c r="S375" s="503"/>
      <c r="T375" s="545"/>
      <c r="U375" s="820"/>
      <c r="V375" s="481"/>
      <c r="W375" s="482"/>
      <c r="X375" s="504"/>
    </row>
    <row r="376" spans="1:30" s="376" customFormat="1" ht="12" customHeight="1" x14ac:dyDescent="0.2">
      <c r="A376" s="498"/>
      <c r="B376" s="499"/>
      <c r="C376" s="499"/>
      <c r="D376" s="499"/>
      <c r="E376" s="500"/>
      <c r="F376" s="635"/>
      <c r="G376" s="486"/>
      <c r="H376" s="484"/>
      <c r="I376" s="511"/>
      <c r="J376" s="488"/>
      <c r="K376" s="488"/>
      <c r="L376" s="488"/>
      <c r="M376" s="488"/>
      <c r="N376" s="488"/>
      <c r="O376" s="488"/>
      <c r="P376" s="488"/>
      <c r="Q376" s="488"/>
      <c r="R376" s="502"/>
      <c r="S376" s="503"/>
      <c r="T376" s="545"/>
      <c r="U376" s="820"/>
      <c r="V376" s="481"/>
      <c r="W376" s="482"/>
      <c r="X376" s="504"/>
    </row>
    <row r="377" spans="1:30" s="376" customFormat="1" x14ac:dyDescent="0.2">
      <c r="A377" s="498">
        <v>2</v>
      </c>
      <c r="B377" s="499">
        <v>0</v>
      </c>
      <c r="C377" s="499">
        <v>4</v>
      </c>
      <c r="D377" s="499">
        <v>2</v>
      </c>
      <c r="E377" s="485" t="s">
        <v>1740</v>
      </c>
      <c r="F377" s="628"/>
      <c r="G377" s="486" t="s">
        <v>2654</v>
      </c>
      <c r="H377" s="484"/>
      <c r="I377" s="511"/>
      <c r="J377" s="488"/>
      <c r="K377" s="488">
        <f>SUM(K378:K412)</f>
        <v>0</v>
      </c>
      <c r="L377" s="488"/>
      <c r="M377" s="488">
        <f>SUM(M378:M412)</f>
        <v>0</v>
      </c>
      <c r="N377" s="488"/>
      <c r="O377" s="488"/>
      <c r="P377" s="489">
        <f>SUM(P378:P413)</f>
        <v>0</v>
      </c>
      <c r="Q377" s="489">
        <f>SUM(Q378:Q413)</f>
        <v>0</v>
      </c>
      <c r="R377" s="502"/>
      <c r="S377" s="503"/>
      <c r="T377" s="545"/>
      <c r="U377" s="820"/>
      <c r="V377" s="481"/>
      <c r="W377" s="482"/>
      <c r="X377" s="481"/>
    </row>
    <row r="378" spans="1:30" hidden="1" x14ac:dyDescent="0.2">
      <c r="A378" s="498"/>
      <c r="B378" s="499"/>
      <c r="C378" s="499"/>
      <c r="D378" s="499"/>
      <c r="E378" s="500"/>
      <c r="F378" s="635"/>
      <c r="G378" s="509"/>
      <c r="H378" s="484">
        <v>52101502</v>
      </c>
      <c r="I378" s="511" t="s">
        <v>915</v>
      </c>
      <c r="J378" s="488"/>
      <c r="K378" s="488"/>
      <c r="L378" s="488"/>
      <c r="M378" s="488"/>
      <c r="N378" s="488"/>
      <c r="O378" s="488"/>
      <c r="P378" s="488"/>
      <c r="Q378" s="488">
        <f t="shared" ref="Q378:Q412" si="12">+M378+P378-K378</f>
        <v>0</v>
      </c>
      <c r="R378" s="502"/>
      <c r="S378" s="503"/>
      <c r="T378" s="545"/>
      <c r="U378" s="820"/>
      <c r="V378" s="481"/>
      <c r="W378" s="482"/>
      <c r="X378" s="493"/>
    </row>
    <row r="379" spans="1:30" hidden="1" x14ac:dyDescent="0.2">
      <c r="A379" s="498"/>
      <c r="B379" s="499"/>
      <c r="C379" s="499"/>
      <c r="D379" s="499"/>
      <c r="E379" s="500"/>
      <c r="F379" s="635"/>
      <c r="G379" s="509"/>
      <c r="H379" s="484">
        <v>56101507</v>
      </c>
      <c r="I379" s="511" t="s">
        <v>2947</v>
      </c>
      <c r="J379" s="488"/>
      <c r="K379" s="488"/>
      <c r="L379" s="488"/>
      <c r="M379" s="488"/>
      <c r="N379" s="488"/>
      <c r="O379" s="488"/>
      <c r="P379" s="488"/>
      <c r="Q379" s="488">
        <f t="shared" si="12"/>
        <v>0</v>
      </c>
      <c r="R379" s="502"/>
      <c r="S379" s="503"/>
      <c r="T379" s="545"/>
      <c r="U379" s="820"/>
      <c r="V379" s="481"/>
      <c r="W379" s="482"/>
      <c r="X379" s="493"/>
    </row>
    <row r="380" spans="1:30" s="518" customFormat="1" ht="25.5" hidden="1" x14ac:dyDescent="0.2">
      <c r="A380" s="498"/>
      <c r="B380" s="499"/>
      <c r="C380" s="499"/>
      <c r="D380" s="499"/>
      <c r="E380" s="500"/>
      <c r="F380" s="635"/>
      <c r="G380" s="509"/>
      <c r="H380" s="484">
        <v>55121904</v>
      </c>
      <c r="I380" s="511" t="s">
        <v>917</v>
      </c>
      <c r="J380" s="488"/>
      <c r="K380" s="488"/>
      <c r="L380" s="488"/>
      <c r="M380" s="488"/>
      <c r="N380" s="488"/>
      <c r="O380" s="488"/>
      <c r="P380" s="488"/>
      <c r="Q380" s="488">
        <f t="shared" si="12"/>
        <v>0</v>
      </c>
      <c r="R380" s="502"/>
      <c r="S380" s="503"/>
      <c r="T380" s="545"/>
      <c r="U380" s="820"/>
      <c r="V380" s="481"/>
      <c r="W380" s="482"/>
      <c r="X380" s="481"/>
      <c r="Y380" s="517"/>
      <c r="Z380" s="517"/>
      <c r="AA380" s="517"/>
      <c r="AB380" s="517"/>
      <c r="AC380" s="517"/>
      <c r="AD380" s="517"/>
    </row>
    <row r="381" spans="1:30" hidden="1" x14ac:dyDescent="0.2">
      <c r="A381" s="498"/>
      <c r="B381" s="499"/>
      <c r="C381" s="499"/>
      <c r="D381" s="499"/>
      <c r="E381" s="500"/>
      <c r="F381" s="635"/>
      <c r="G381" s="509"/>
      <c r="H381" s="484">
        <v>52131501</v>
      </c>
      <c r="I381" s="511" t="s">
        <v>919</v>
      </c>
      <c r="J381" s="488"/>
      <c r="K381" s="488"/>
      <c r="L381" s="488"/>
      <c r="M381" s="488"/>
      <c r="N381" s="488"/>
      <c r="O381" s="488"/>
      <c r="P381" s="488"/>
      <c r="Q381" s="488">
        <f t="shared" si="12"/>
        <v>0</v>
      </c>
      <c r="R381" s="502"/>
      <c r="S381" s="503"/>
      <c r="T381" s="545"/>
      <c r="U381" s="820"/>
      <c r="V381" s="481"/>
      <c r="W381" s="482"/>
      <c r="X381" s="504"/>
    </row>
    <row r="382" spans="1:30" hidden="1" x14ac:dyDescent="0.2">
      <c r="A382" s="498"/>
      <c r="B382" s="499"/>
      <c r="C382" s="499"/>
      <c r="D382" s="499"/>
      <c r="E382" s="500"/>
      <c r="F382" s="635"/>
      <c r="G382" s="509"/>
      <c r="H382" s="484">
        <v>60121006</v>
      </c>
      <c r="I382" s="511" t="s">
        <v>1093</v>
      </c>
      <c r="J382" s="488"/>
      <c r="K382" s="488"/>
      <c r="L382" s="488"/>
      <c r="M382" s="488"/>
      <c r="N382" s="488"/>
      <c r="O382" s="488"/>
      <c r="P382" s="488"/>
      <c r="Q382" s="488">
        <f t="shared" si="12"/>
        <v>0</v>
      </c>
      <c r="R382" s="502"/>
      <c r="S382" s="503"/>
      <c r="T382" s="545"/>
      <c r="U382" s="820"/>
      <c r="V382" s="481"/>
      <c r="W382" s="482"/>
      <c r="X382" s="504"/>
    </row>
    <row r="383" spans="1:30" ht="25.5" hidden="1" x14ac:dyDescent="0.2">
      <c r="A383" s="498"/>
      <c r="B383" s="499"/>
      <c r="C383" s="499"/>
      <c r="D383" s="499"/>
      <c r="E383" s="500"/>
      <c r="F383" s="635"/>
      <c r="G383" s="509"/>
      <c r="H383" s="484">
        <v>30161701</v>
      </c>
      <c r="I383" s="511" t="s">
        <v>920</v>
      </c>
      <c r="J383" s="488"/>
      <c r="K383" s="488"/>
      <c r="L383" s="488"/>
      <c r="M383" s="488"/>
      <c r="N383" s="488"/>
      <c r="O383" s="488"/>
      <c r="P383" s="488"/>
      <c r="Q383" s="488">
        <f t="shared" si="12"/>
        <v>0</v>
      </c>
      <c r="R383" s="502"/>
      <c r="S383" s="503"/>
      <c r="T383" s="545"/>
      <c r="U383" s="820"/>
      <c r="V383" s="481"/>
      <c r="W383" s="482"/>
      <c r="X383" s="504"/>
    </row>
    <row r="384" spans="1:30" ht="24.75" hidden="1" customHeight="1" x14ac:dyDescent="0.2">
      <c r="A384" s="498"/>
      <c r="B384" s="499"/>
      <c r="C384" s="499"/>
      <c r="D384" s="499"/>
      <c r="E384" s="500"/>
      <c r="F384" s="635"/>
      <c r="G384" s="509"/>
      <c r="H384" s="484">
        <v>56101703</v>
      </c>
      <c r="I384" s="511" t="s">
        <v>921</v>
      </c>
      <c r="J384" s="488"/>
      <c r="K384" s="488"/>
      <c r="L384" s="488"/>
      <c r="M384" s="488"/>
      <c r="N384" s="488" t="s">
        <v>4737</v>
      </c>
      <c r="O384" s="488"/>
      <c r="P384" s="488"/>
      <c r="Q384" s="488">
        <f>+M384+P384-K384</f>
        <v>0</v>
      </c>
      <c r="R384" s="519" t="s">
        <v>4792</v>
      </c>
      <c r="S384" s="503"/>
      <c r="T384" s="545"/>
      <c r="U384" s="820"/>
      <c r="V384" s="481"/>
      <c r="W384" s="482"/>
      <c r="X384" s="504"/>
    </row>
    <row r="385" spans="1:24" hidden="1" x14ac:dyDescent="0.2">
      <c r="A385" s="498"/>
      <c r="B385" s="499"/>
      <c r="C385" s="499"/>
      <c r="D385" s="499"/>
      <c r="E385" s="500"/>
      <c r="F385" s="635"/>
      <c r="G385" s="509"/>
      <c r="H385" s="484">
        <v>56100000</v>
      </c>
      <c r="I385" s="511" t="s">
        <v>922</v>
      </c>
      <c r="J385" s="488"/>
      <c r="K385" s="488"/>
      <c r="L385" s="488"/>
      <c r="M385" s="488"/>
      <c r="N385" s="488" t="s">
        <v>4737</v>
      </c>
      <c r="O385" s="488"/>
      <c r="P385" s="488"/>
      <c r="Q385" s="488">
        <f t="shared" si="12"/>
        <v>0</v>
      </c>
      <c r="R385" s="502"/>
      <c r="S385" s="503"/>
      <c r="T385" s="545"/>
      <c r="U385" s="820"/>
      <c r="V385" s="481"/>
      <c r="W385" s="482"/>
      <c r="X385" s="504"/>
    </row>
    <row r="386" spans="1:24" ht="25.5" hidden="1" x14ac:dyDescent="0.2">
      <c r="A386" s="498"/>
      <c r="B386" s="499"/>
      <c r="C386" s="499"/>
      <c r="D386" s="499"/>
      <c r="E386" s="500"/>
      <c r="F386" s="635"/>
      <c r="G386" s="509"/>
      <c r="H386" s="484">
        <v>56100000</v>
      </c>
      <c r="I386" s="511" t="s">
        <v>923</v>
      </c>
      <c r="J386" s="488"/>
      <c r="K386" s="488"/>
      <c r="L386" s="488"/>
      <c r="M386" s="488"/>
      <c r="N386" s="488" t="s">
        <v>4737</v>
      </c>
      <c r="O386" s="488"/>
      <c r="P386" s="488"/>
      <c r="Q386" s="488">
        <f t="shared" si="12"/>
        <v>0</v>
      </c>
      <c r="R386" s="502"/>
      <c r="S386" s="503"/>
      <c r="T386" s="545"/>
      <c r="U386" s="820"/>
      <c r="V386" s="481"/>
      <c r="W386" s="482"/>
      <c r="X386" s="504"/>
    </row>
    <row r="387" spans="1:24" hidden="1" x14ac:dyDescent="0.2">
      <c r="A387" s="498"/>
      <c r="B387" s="499"/>
      <c r="C387" s="499"/>
      <c r="D387" s="499"/>
      <c r="E387" s="500"/>
      <c r="F387" s="635"/>
      <c r="G387" s="509"/>
      <c r="H387" s="484">
        <v>56101700</v>
      </c>
      <c r="I387" s="511" t="s">
        <v>924</v>
      </c>
      <c r="J387" s="488"/>
      <c r="K387" s="488"/>
      <c r="L387" s="488"/>
      <c r="M387" s="488"/>
      <c r="N387" s="488" t="s">
        <v>4737</v>
      </c>
      <c r="O387" s="488"/>
      <c r="P387" s="488"/>
      <c r="Q387" s="488">
        <f t="shared" si="12"/>
        <v>0</v>
      </c>
      <c r="R387" s="502"/>
      <c r="S387" s="503"/>
      <c r="T387" s="545"/>
      <c r="U387" s="820"/>
      <c r="V387" s="481"/>
      <c r="W387" s="482"/>
      <c r="X387" s="481"/>
    </row>
    <row r="388" spans="1:24" ht="25.5" hidden="1" x14ac:dyDescent="0.2">
      <c r="A388" s="498"/>
      <c r="B388" s="499"/>
      <c r="C388" s="499"/>
      <c r="D388" s="499"/>
      <c r="E388" s="500"/>
      <c r="F388" s="635"/>
      <c r="G388" s="509"/>
      <c r="H388" s="484">
        <v>56101500</v>
      </c>
      <c r="I388" s="511" t="s">
        <v>925</v>
      </c>
      <c r="J388" s="488"/>
      <c r="K388" s="488"/>
      <c r="L388" s="488"/>
      <c r="M388" s="488"/>
      <c r="N388" s="488" t="s">
        <v>4737</v>
      </c>
      <c r="O388" s="488"/>
      <c r="P388" s="488"/>
      <c r="Q388" s="488">
        <f t="shared" si="12"/>
        <v>0</v>
      </c>
      <c r="R388" s="502"/>
      <c r="S388" s="503"/>
      <c r="T388" s="545"/>
      <c r="U388" s="820"/>
      <c r="V388" s="481"/>
      <c r="W388" s="482"/>
      <c r="X388" s="493"/>
    </row>
    <row r="389" spans="1:24" ht="25.5" hidden="1" x14ac:dyDescent="0.2">
      <c r="A389" s="498"/>
      <c r="B389" s="499"/>
      <c r="C389" s="499"/>
      <c r="D389" s="499"/>
      <c r="E389" s="500"/>
      <c r="F389" s="635"/>
      <c r="G389" s="509"/>
      <c r="H389" s="484">
        <v>56101500</v>
      </c>
      <c r="I389" s="511" t="s">
        <v>926</v>
      </c>
      <c r="J389" s="488"/>
      <c r="K389" s="488"/>
      <c r="L389" s="488"/>
      <c r="M389" s="488"/>
      <c r="N389" s="488" t="s">
        <v>4737</v>
      </c>
      <c r="O389" s="488"/>
      <c r="P389" s="488"/>
      <c r="Q389" s="488">
        <f t="shared" si="12"/>
        <v>0</v>
      </c>
      <c r="R389" s="502"/>
      <c r="S389" s="503"/>
      <c r="T389" s="545"/>
      <c r="U389" s="820"/>
      <c r="V389" s="481"/>
      <c r="W389" s="482"/>
      <c r="X389" s="481"/>
    </row>
    <row r="390" spans="1:24" hidden="1" x14ac:dyDescent="0.2">
      <c r="A390" s="498"/>
      <c r="B390" s="499"/>
      <c r="C390" s="499"/>
      <c r="D390" s="499"/>
      <c r="E390" s="500"/>
      <c r="F390" s="635"/>
      <c r="G390" s="509"/>
      <c r="H390" s="484">
        <v>39101600</v>
      </c>
      <c r="I390" s="511" t="s">
        <v>927</v>
      </c>
      <c r="J390" s="488"/>
      <c r="K390" s="488"/>
      <c r="L390" s="488"/>
      <c r="M390" s="488"/>
      <c r="N390" s="488" t="s">
        <v>4737</v>
      </c>
      <c r="O390" s="488"/>
      <c r="P390" s="488"/>
      <c r="Q390" s="488">
        <f t="shared" si="12"/>
        <v>0</v>
      </c>
      <c r="R390" s="502"/>
      <c r="S390" s="503"/>
      <c r="T390" s="545"/>
      <c r="U390" s="820"/>
      <c r="V390" s="481"/>
      <c r="W390" s="482"/>
      <c r="X390" s="493"/>
    </row>
    <row r="391" spans="1:24" hidden="1" x14ac:dyDescent="0.2">
      <c r="A391" s="498"/>
      <c r="B391" s="499"/>
      <c r="C391" s="499"/>
      <c r="D391" s="499"/>
      <c r="E391" s="500"/>
      <c r="F391" s="635"/>
      <c r="G391" s="509"/>
      <c r="H391" s="484">
        <v>25172607</v>
      </c>
      <c r="I391" s="511" t="s">
        <v>215</v>
      </c>
      <c r="J391" s="488"/>
      <c r="K391" s="488"/>
      <c r="L391" s="488"/>
      <c r="M391" s="488"/>
      <c r="N391" s="488" t="s">
        <v>4737</v>
      </c>
      <c r="O391" s="488"/>
      <c r="P391" s="488"/>
      <c r="Q391" s="488">
        <f t="shared" si="12"/>
        <v>0</v>
      </c>
      <c r="R391" s="502"/>
      <c r="S391" s="503"/>
      <c r="T391" s="545"/>
      <c r="U391" s="820"/>
      <c r="V391" s="481"/>
      <c r="W391" s="482"/>
      <c r="X391" s="481"/>
    </row>
    <row r="392" spans="1:24" hidden="1" x14ac:dyDescent="0.2">
      <c r="A392" s="498"/>
      <c r="B392" s="499"/>
      <c r="C392" s="499"/>
      <c r="D392" s="499"/>
      <c r="E392" s="500"/>
      <c r="F392" s="635"/>
      <c r="G392" s="509"/>
      <c r="H392" s="484">
        <v>39101600</v>
      </c>
      <c r="I392" s="511" t="s">
        <v>928</v>
      </c>
      <c r="J392" s="488"/>
      <c r="K392" s="488"/>
      <c r="L392" s="488"/>
      <c r="M392" s="488"/>
      <c r="N392" s="488" t="s">
        <v>4737</v>
      </c>
      <c r="O392" s="488"/>
      <c r="P392" s="488"/>
      <c r="Q392" s="488">
        <f t="shared" si="12"/>
        <v>0</v>
      </c>
      <c r="R392" s="502"/>
      <c r="S392" s="503"/>
      <c r="T392" s="545"/>
      <c r="U392" s="820"/>
      <c r="V392" s="481"/>
      <c r="W392" s="482"/>
      <c r="X392" s="493"/>
    </row>
    <row r="393" spans="1:24" ht="25.5" hidden="1" x14ac:dyDescent="0.2">
      <c r="A393" s="498"/>
      <c r="B393" s="499"/>
      <c r="C393" s="499"/>
      <c r="D393" s="499"/>
      <c r="E393" s="500"/>
      <c r="F393" s="635"/>
      <c r="G393" s="509"/>
      <c r="H393" s="484">
        <v>25172608</v>
      </c>
      <c r="I393" s="511" t="s">
        <v>929</v>
      </c>
      <c r="J393" s="488"/>
      <c r="K393" s="488"/>
      <c r="L393" s="488"/>
      <c r="M393" s="488"/>
      <c r="N393" s="488" t="s">
        <v>4737</v>
      </c>
      <c r="O393" s="488"/>
      <c r="P393" s="488"/>
      <c r="Q393" s="488">
        <f t="shared" si="12"/>
        <v>0</v>
      </c>
      <c r="R393" s="502"/>
      <c r="S393" s="503"/>
      <c r="T393" s="545"/>
      <c r="U393" s="820"/>
      <c r="V393" s="481"/>
      <c r="W393" s="482"/>
      <c r="X393" s="504"/>
    </row>
    <row r="394" spans="1:24" ht="25.5" hidden="1" x14ac:dyDescent="0.2">
      <c r="A394" s="498"/>
      <c r="B394" s="499"/>
      <c r="C394" s="499"/>
      <c r="D394" s="499"/>
      <c r="E394" s="500"/>
      <c r="F394" s="635"/>
      <c r="G394" s="509"/>
      <c r="H394" s="484">
        <v>52131600</v>
      </c>
      <c r="I394" s="511" t="s">
        <v>4475</v>
      </c>
      <c r="J394" s="488"/>
      <c r="K394" s="488"/>
      <c r="L394" s="488"/>
      <c r="M394" s="488"/>
      <c r="N394" s="488" t="s">
        <v>4737</v>
      </c>
      <c r="O394" s="488"/>
      <c r="P394" s="488"/>
      <c r="Q394" s="488">
        <f t="shared" si="12"/>
        <v>0</v>
      </c>
      <c r="R394" s="502"/>
      <c r="S394" s="503"/>
      <c r="T394" s="545"/>
      <c r="U394" s="820"/>
      <c r="V394" s="481"/>
      <c r="W394" s="482"/>
      <c r="X394" s="504"/>
    </row>
    <row r="395" spans="1:24" hidden="1" x14ac:dyDescent="0.2">
      <c r="A395" s="498"/>
      <c r="B395" s="499"/>
      <c r="C395" s="499"/>
      <c r="D395" s="499"/>
      <c r="E395" s="500"/>
      <c r="F395" s="635"/>
      <c r="G395" s="509"/>
      <c r="H395" s="484">
        <v>39101600</v>
      </c>
      <c r="I395" s="511" t="s">
        <v>4478</v>
      </c>
      <c r="J395" s="488"/>
      <c r="K395" s="488"/>
      <c r="L395" s="488"/>
      <c r="M395" s="488"/>
      <c r="N395" s="488" t="s">
        <v>4737</v>
      </c>
      <c r="O395" s="488"/>
      <c r="P395" s="488"/>
      <c r="Q395" s="488">
        <f t="shared" si="12"/>
        <v>0</v>
      </c>
      <c r="R395" s="502"/>
      <c r="S395" s="503"/>
      <c r="T395" s="545"/>
      <c r="U395" s="820"/>
      <c r="V395" s="481"/>
      <c r="W395" s="482"/>
      <c r="X395" s="504"/>
    </row>
    <row r="396" spans="1:24" ht="63.75" hidden="1" x14ac:dyDescent="0.2">
      <c r="A396" s="498"/>
      <c r="B396" s="499"/>
      <c r="C396" s="499"/>
      <c r="D396" s="499"/>
      <c r="E396" s="500"/>
      <c r="F396" s="635"/>
      <c r="G396" s="509"/>
      <c r="H396" s="484">
        <v>72153606</v>
      </c>
      <c r="I396" s="511" t="s">
        <v>4138</v>
      </c>
      <c r="J396" s="488"/>
      <c r="K396" s="488"/>
      <c r="L396" s="488"/>
      <c r="M396" s="488"/>
      <c r="N396" s="488" t="s">
        <v>4737</v>
      </c>
      <c r="O396" s="488"/>
      <c r="P396" s="488"/>
      <c r="Q396" s="488">
        <f t="shared" si="12"/>
        <v>0</v>
      </c>
      <c r="R396" s="502"/>
      <c r="S396" s="503"/>
      <c r="T396" s="545"/>
      <c r="U396" s="820"/>
      <c r="V396" s="481"/>
      <c r="W396" s="482"/>
      <c r="X396" s="504"/>
    </row>
    <row r="397" spans="1:24" hidden="1" x14ac:dyDescent="0.2">
      <c r="A397" s="498"/>
      <c r="B397" s="499"/>
      <c r="C397" s="499"/>
      <c r="D397" s="499"/>
      <c r="E397" s="500"/>
      <c r="F397" s="635"/>
      <c r="G397" s="509"/>
      <c r="H397" s="484"/>
      <c r="I397" s="511" t="s">
        <v>4128</v>
      </c>
      <c r="J397" s="488"/>
      <c r="K397" s="488"/>
      <c r="L397" s="488"/>
      <c r="M397" s="488"/>
      <c r="N397" s="488" t="s">
        <v>4737</v>
      </c>
      <c r="O397" s="488"/>
      <c r="P397" s="488"/>
      <c r="Q397" s="488">
        <f t="shared" si="12"/>
        <v>0</v>
      </c>
      <c r="R397" s="502"/>
      <c r="S397" s="503"/>
      <c r="T397" s="545"/>
      <c r="U397" s="820"/>
      <c r="V397" s="481"/>
      <c r="W397" s="482"/>
      <c r="X397" s="504"/>
    </row>
    <row r="398" spans="1:24" hidden="1" x14ac:dyDescent="0.2">
      <c r="A398" s="498"/>
      <c r="B398" s="499"/>
      <c r="C398" s="499"/>
      <c r="D398" s="499"/>
      <c r="E398" s="500"/>
      <c r="F398" s="635"/>
      <c r="G398" s="509"/>
      <c r="H398" s="484">
        <v>39161807</v>
      </c>
      <c r="I398" s="511" t="s">
        <v>4129</v>
      </c>
      <c r="J398" s="488"/>
      <c r="K398" s="488"/>
      <c r="L398" s="488"/>
      <c r="M398" s="488"/>
      <c r="N398" s="488" t="s">
        <v>4737</v>
      </c>
      <c r="O398" s="488"/>
      <c r="P398" s="488"/>
      <c r="Q398" s="488">
        <f t="shared" si="12"/>
        <v>0</v>
      </c>
      <c r="R398" s="502"/>
      <c r="S398" s="503"/>
      <c r="T398" s="545"/>
      <c r="U398" s="820"/>
      <c r="V398" s="481"/>
      <c r="W398" s="482"/>
      <c r="X398" s="504"/>
    </row>
    <row r="399" spans="1:24" hidden="1" x14ac:dyDescent="0.2">
      <c r="A399" s="498"/>
      <c r="B399" s="499"/>
      <c r="C399" s="499"/>
      <c r="D399" s="499"/>
      <c r="E399" s="500"/>
      <c r="F399" s="635"/>
      <c r="G399" s="509"/>
      <c r="H399" s="484">
        <v>30161902</v>
      </c>
      <c r="I399" s="511" t="s">
        <v>4130</v>
      </c>
      <c r="J399" s="488"/>
      <c r="K399" s="488"/>
      <c r="L399" s="488"/>
      <c r="M399" s="488"/>
      <c r="N399" s="488" t="s">
        <v>4737</v>
      </c>
      <c r="O399" s="488"/>
      <c r="P399" s="488"/>
      <c r="Q399" s="488">
        <f t="shared" si="12"/>
        <v>0</v>
      </c>
      <c r="R399" s="502"/>
      <c r="S399" s="503"/>
      <c r="T399" s="545"/>
      <c r="U399" s="820"/>
      <c r="V399" s="481"/>
      <c r="W399" s="482"/>
      <c r="X399" s="481"/>
    </row>
    <row r="400" spans="1:24" hidden="1" x14ac:dyDescent="0.2">
      <c r="A400" s="498"/>
      <c r="B400" s="499"/>
      <c r="C400" s="499"/>
      <c r="D400" s="499"/>
      <c r="E400" s="500"/>
      <c r="F400" s="635"/>
      <c r="G400" s="509"/>
      <c r="H400" s="484"/>
      <c r="I400" s="511" t="s">
        <v>4131</v>
      </c>
      <c r="J400" s="488"/>
      <c r="K400" s="488"/>
      <c r="L400" s="488"/>
      <c r="M400" s="488"/>
      <c r="N400" s="488" t="s">
        <v>4737</v>
      </c>
      <c r="O400" s="488"/>
      <c r="P400" s="488"/>
      <c r="Q400" s="488">
        <f t="shared" si="12"/>
        <v>0</v>
      </c>
      <c r="R400" s="502"/>
      <c r="S400" s="503"/>
      <c r="T400" s="545"/>
      <c r="U400" s="820"/>
      <c r="V400" s="481"/>
      <c r="W400" s="482"/>
      <c r="X400" s="493"/>
    </row>
    <row r="401" spans="1:24" hidden="1" x14ac:dyDescent="0.2">
      <c r="A401" s="498"/>
      <c r="B401" s="499"/>
      <c r="C401" s="499"/>
      <c r="D401" s="499"/>
      <c r="E401" s="500"/>
      <c r="F401" s="635"/>
      <c r="G401" s="509"/>
      <c r="H401" s="484"/>
      <c r="I401" s="511" t="s">
        <v>4132</v>
      </c>
      <c r="J401" s="488"/>
      <c r="K401" s="488"/>
      <c r="L401" s="488"/>
      <c r="M401" s="488"/>
      <c r="N401" s="488" t="s">
        <v>4737</v>
      </c>
      <c r="O401" s="488"/>
      <c r="P401" s="488"/>
      <c r="Q401" s="488">
        <f t="shared" si="12"/>
        <v>0</v>
      </c>
      <c r="R401" s="502"/>
      <c r="S401" s="503"/>
      <c r="T401" s="545"/>
      <c r="U401" s="820"/>
      <c r="V401" s="481"/>
      <c r="W401" s="482"/>
      <c r="X401" s="481"/>
    </row>
    <row r="402" spans="1:24" hidden="1" x14ac:dyDescent="0.2">
      <c r="A402" s="498"/>
      <c r="B402" s="499"/>
      <c r="C402" s="499"/>
      <c r="D402" s="499"/>
      <c r="E402" s="500"/>
      <c r="F402" s="635"/>
      <c r="G402" s="509"/>
      <c r="H402" s="484">
        <v>39101600</v>
      </c>
      <c r="I402" s="511" t="s">
        <v>4133</v>
      </c>
      <c r="J402" s="488"/>
      <c r="K402" s="488"/>
      <c r="L402" s="488"/>
      <c r="M402" s="488"/>
      <c r="N402" s="488" t="s">
        <v>4737</v>
      </c>
      <c r="O402" s="488"/>
      <c r="P402" s="488"/>
      <c r="Q402" s="488">
        <f t="shared" si="12"/>
        <v>0</v>
      </c>
      <c r="R402" s="502"/>
      <c r="S402" s="503"/>
      <c r="T402" s="545"/>
      <c r="U402" s="820"/>
      <c r="V402" s="481"/>
      <c r="W402" s="482"/>
      <c r="X402" s="493"/>
    </row>
    <row r="403" spans="1:24" hidden="1" x14ac:dyDescent="0.2">
      <c r="A403" s="498"/>
      <c r="B403" s="499"/>
      <c r="C403" s="499"/>
      <c r="D403" s="499"/>
      <c r="E403" s="500"/>
      <c r="F403" s="635"/>
      <c r="G403" s="509"/>
      <c r="H403" s="484">
        <v>25174403</v>
      </c>
      <c r="I403" s="511" t="s">
        <v>4134</v>
      </c>
      <c r="J403" s="488"/>
      <c r="K403" s="488"/>
      <c r="L403" s="488"/>
      <c r="M403" s="488"/>
      <c r="N403" s="488" t="s">
        <v>4737</v>
      </c>
      <c r="O403" s="488"/>
      <c r="P403" s="488"/>
      <c r="Q403" s="488">
        <f t="shared" si="12"/>
        <v>0</v>
      </c>
      <c r="R403" s="502"/>
      <c r="S403" s="503"/>
      <c r="T403" s="545"/>
      <c r="U403" s="820"/>
      <c r="V403" s="481"/>
      <c r="W403" s="482"/>
      <c r="X403" s="481"/>
    </row>
    <row r="404" spans="1:24" hidden="1" x14ac:dyDescent="0.2">
      <c r="A404" s="498"/>
      <c r="B404" s="499"/>
      <c r="C404" s="499"/>
      <c r="D404" s="499"/>
      <c r="E404" s="500"/>
      <c r="F404" s="635"/>
      <c r="G404" s="509"/>
      <c r="H404" s="484">
        <v>561011712</v>
      </c>
      <c r="I404" s="511" t="s">
        <v>4135</v>
      </c>
      <c r="J404" s="488"/>
      <c r="K404" s="488"/>
      <c r="L404" s="488"/>
      <c r="M404" s="488"/>
      <c r="N404" s="488" t="s">
        <v>4737</v>
      </c>
      <c r="O404" s="488"/>
      <c r="P404" s="488"/>
      <c r="Q404" s="488">
        <f t="shared" si="12"/>
        <v>0</v>
      </c>
      <c r="R404" s="502"/>
      <c r="S404" s="503"/>
      <c r="T404" s="545"/>
      <c r="U404" s="820"/>
      <c r="V404" s="481"/>
      <c r="W404" s="482"/>
      <c r="X404" s="493"/>
    </row>
    <row r="405" spans="1:24" hidden="1" x14ac:dyDescent="0.2">
      <c r="A405" s="498"/>
      <c r="B405" s="499"/>
      <c r="C405" s="499"/>
      <c r="D405" s="499"/>
      <c r="E405" s="500"/>
      <c r="F405" s="635"/>
      <c r="G405" s="509"/>
      <c r="H405" s="484">
        <v>56112204</v>
      </c>
      <c r="I405" s="511" t="s">
        <v>4136</v>
      </c>
      <c r="J405" s="488"/>
      <c r="K405" s="488"/>
      <c r="L405" s="488"/>
      <c r="M405" s="488"/>
      <c r="N405" s="488" t="s">
        <v>4737</v>
      </c>
      <c r="O405" s="488"/>
      <c r="P405" s="488"/>
      <c r="Q405" s="488">
        <f t="shared" si="12"/>
        <v>0</v>
      </c>
      <c r="R405" s="502"/>
      <c r="S405" s="503"/>
      <c r="T405" s="545"/>
      <c r="U405" s="820"/>
      <c r="V405" s="481"/>
      <c r="W405" s="482"/>
      <c r="X405" s="504"/>
    </row>
    <row r="406" spans="1:24" ht="25.5" hidden="1" x14ac:dyDescent="0.2">
      <c r="A406" s="498"/>
      <c r="B406" s="499"/>
      <c r="C406" s="499"/>
      <c r="D406" s="499"/>
      <c r="E406" s="500"/>
      <c r="F406" s="635"/>
      <c r="G406" s="509"/>
      <c r="H406" s="484">
        <v>44121600</v>
      </c>
      <c r="I406" s="511" t="s">
        <v>4137</v>
      </c>
      <c r="J406" s="488"/>
      <c r="K406" s="488"/>
      <c r="L406" s="488"/>
      <c r="M406" s="488"/>
      <c r="N406" s="488" t="s">
        <v>4737</v>
      </c>
      <c r="O406" s="488"/>
      <c r="P406" s="488"/>
      <c r="Q406" s="488">
        <f t="shared" si="12"/>
        <v>0</v>
      </c>
      <c r="R406" s="502"/>
      <c r="S406" s="503"/>
      <c r="T406" s="545"/>
      <c r="U406" s="820"/>
      <c r="V406" s="481"/>
      <c r="W406" s="482"/>
      <c r="X406" s="504"/>
    </row>
    <row r="407" spans="1:24" ht="54" hidden="1" customHeight="1" x14ac:dyDescent="0.2">
      <c r="A407" s="498"/>
      <c r="B407" s="499"/>
      <c r="C407" s="499"/>
      <c r="D407" s="499"/>
      <c r="E407" s="500"/>
      <c r="F407" s="635"/>
      <c r="G407" s="509"/>
      <c r="H407" s="484">
        <v>56112104</v>
      </c>
      <c r="I407" s="511" t="s">
        <v>4804</v>
      </c>
      <c r="J407" s="488"/>
      <c r="K407" s="488"/>
      <c r="L407" s="488"/>
      <c r="M407" s="488"/>
      <c r="N407" s="567" t="s">
        <v>4737</v>
      </c>
      <c r="O407" s="567"/>
      <c r="P407" s="567"/>
      <c r="Q407" s="567"/>
      <c r="R407" s="568"/>
      <c r="S407" s="503"/>
      <c r="T407" s="545"/>
      <c r="U407" s="820"/>
      <c r="V407" s="481"/>
      <c r="W407" s="482"/>
      <c r="X407" s="504"/>
    </row>
    <row r="408" spans="1:24" ht="25.5" hidden="1" x14ac:dyDescent="0.2">
      <c r="A408" s="498"/>
      <c r="B408" s="499"/>
      <c r="C408" s="499"/>
      <c r="D408" s="499"/>
      <c r="E408" s="500"/>
      <c r="F408" s="635"/>
      <c r="G408" s="509"/>
      <c r="H408" s="484">
        <v>39101600</v>
      </c>
      <c r="I408" s="511" t="s">
        <v>4236</v>
      </c>
      <c r="J408" s="488"/>
      <c r="K408" s="488"/>
      <c r="L408" s="488"/>
      <c r="M408" s="488"/>
      <c r="N408" s="488" t="s">
        <v>4737</v>
      </c>
      <c r="O408" s="488"/>
      <c r="P408" s="488"/>
      <c r="Q408" s="488">
        <f>+M408+P408-K408</f>
        <v>0</v>
      </c>
      <c r="R408" s="502"/>
      <c r="S408" s="503"/>
      <c r="T408" s="545"/>
      <c r="U408" s="820"/>
      <c r="V408" s="481"/>
      <c r="W408" s="482"/>
      <c r="X408" s="504"/>
    </row>
    <row r="409" spans="1:24" hidden="1" x14ac:dyDescent="0.2">
      <c r="A409" s="498"/>
      <c r="B409" s="499"/>
      <c r="C409" s="499"/>
      <c r="D409" s="499"/>
      <c r="E409" s="500"/>
      <c r="F409" s="635"/>
      <c r="G409" s="509"/>
      <c r="H409" s="484">
        <v>39101600</v>
      </c>
      <c r="I409" s="511" t="s">
        <v>561</v>
      </c>
      <c r="J409" s="488"/>
      <c r="K409" s="488"/>
      <c r="L409" s="488"/>
      <c r="M409" s="488"/>
      <c r="N409" s="488" t="s">
        <v>4737</v>
      </c>
      <c r="O409" s="488"/>
      <c r="P409" s="488"/>
      <c r="Q409" s="488">
        <f t="shared" si="12"/>
        <v>0</v>
      </c>
      <c r="R409" s="502" t="s">
        <v>4726</v>
      </c>
      <c r="S409" s="503"/>
      <c r="T409" s="545"/>
      <c r="U409" s="820"/>
      <c r="V409" s="481"/>
      <c r="W409" s="482"/>
      <c r="X409" s="504"/>
    </row>
    <row r="410" spans="1:24" ht="25.5" hidden="1" x14ac:dyDescent="0.2">
      <c r="A410" s="498"/>
      <c r="B410" s="499"/>
      <c r="C410" s="499"/>
      <c r="D410" s="499"/>
      <c r="E410" s="500"/>
      <c r="F410" s="635"/>
      <c r="G410" s="509"/>
      <c r="H410" s="484">
        <v>39101600</v>
      </c>
      <c r="I410" s="511" t="s">
        <v>562</v>
      </c>
      <c r="J410" s="488"/>
      <c r="K410" s="488"/>
      <c r="L410" s="488"/>
      <c r="M410" s="488"/>
      <c r="N410" s="488" t="s">
        <v>4737</v>
      </c>
      <c r="O410" s="488"/>
      <c r="P410" s="488"/>
      <c r="Q410" s="488">
        <f t="shared" si="12"/>
        <v>0</v>
      </c>
      <c r="R410" s="502" t="s">
        <v>4726</v>
      </c>
      <c r="S410" s="503"/>
      <c r="T410" s="545"/>
      <c r="U410" s="820"/>
      <c r="V410" s="481"/>
      <c r="W410" s="482"/>
      <c r="X410" s="504"/>
    </row>
    <row r="411" spans="1:24" ht="38.25" hidden="1" x14ac:dyDescent="0.2">
      <c r="A411" s="498"/>
      <c r="B411" s="499"/>
      <c r="C411" s="499"/>
      <c r="D411" s="499"/>
      <c r="E411" s="500"/>
      <c r="F411" s="637"/>
      <c r="G411" s="508"/>
      <c r="H411" s="484">
        <v>52101514</v>
      </c>
      <c r="I411" s="511" t="s">
        <v>2085</v>
      </c>
      <c r="J411" s="488"/>
      <c r="K411" s="488"/>
      <c r="L411" s="488"/>
      <c r="M411" s="488"/>
      <c r="N411" s="488" t="s">
        <v>4737</v>
      </c>
      <c r="O411" s="488"/>
      <c r="P411" s="488"/>
      <c r="Q411" s="488">
        <f t="shared" si="12"/>
        <v>0</v>
      </c>
      <c r="R411" s="502" t="s">
        <v>4726</v>
      </c>
      <c r="S411" s="503"/>
      <c r="T411" s="545"/>
      <c r="U411" s="820"/>
      <c r="V411" s="481"/>
      <c r="W411" s="482"/>
      <c r="X411" s="504"/>
    </row>
    <row r="412" spans="1:24" hidden="1" x14ac:dyDescent="0.2">
      <c r="A412" s="498"/>
      <c r="B412" s="499"/>
      <c r="C412" s="499"/>
      <c r="D412" s="499"/>
      <c r="E412" s="500"/>
      <c r="F412" s="637"/>
      <c r="G412" s="496"/>
      <c r="H412" s="484">
        <v>25174001</v>
      </c>
      <c r="I412" s="511" t="s">
        <v>563</v>
      </c>
      <c r="J412" s="488"/>
      <c r="K412" s="488"/>
      <c r="L412" s="488"/>
      <c r="M412" s="488"/>
      <c r="N412" s="488" t="s">
        <v>4737</v>
      </c>
      <c r="O412" s="488"/>
      <c r="P412" s="488"/>
      <c r="Q412" s="488">
        <f t="shared" si="12"/>
        <v>0</v>
      </c>
      <c r="R412" s="502" t="s">
        <v>4726</v>
      </c>
      <c r="S412" s="503"/>
      <c r="T412" s="545"/>
      <c r="U412" s="820"/>
      <c r="V412" s="481"/>
      <c r="W412" s="482"/>
      <c r="X412" s="504"/>
    </row>
    <row r="413" spans="1:24" s="376" customFormat="1" ht="89.25" hidden="1" x14ac:dyDescent="0.2">
      <c r="A413" s="494"/>
      <c r="B413" s="478"/>
      <c r="C413" s="478"/>
      <c r="D413" s="478"/>
      <c r="E413" s="495"/>
      <c r="F413" s="629"/>
      <c r="G413" s="486"/>
      <c r="H413" s="484"/>
      <c r="I413" s="511" t="s">
        <v>4790</v>
      </c>
      <c r="J413" s="480"/>
      <c r="K413" s="480"/>
      <c r="L413" s="480"/>
      <c r="M413" s="480"/>
      <c r="N413" s="488" t="s">
        <v>4737</v>
      </c>
      <c r="O413" s="488"/>
      <c r="P413" s="480"/>
      <c r="Q413" s="488">
        <f>+M413+P413-K413</f>
        <v>0</v>
      </c>
      <c r="R413" s="502"/>
      <c r="S413" s="480"/>
      <c r="T413" s="545"/>
      <c r="U413" s="820"/>
      <c r="V413" s="481"/>
      <c r="W413" s="482"/>
      <c r="X413" s="481"/>
    </row>
    <row r="414" spans="1:24" s="376" customFormat="1" ht="20.25" customHeight="1" x14ac:dyDescent="0.2">
      <c r="A414" s="483">
        <v>2</v>
      </c>
      <c r="B414" s="484">
        <v>0</v>
      </c>
      <c r="C414" s="484">
        <v>4</v>
      </c>
      <c r="D414" s="484">
        <v>4</v>
      </c>
      <c r="E414" s="485"/>
      <c r="F414" s="628"/>
      <c r="G414" s="486" t="s">
        <v>1733</v>
      </c>
      <c r="H414" s="484"/>
      <c r="I414" s="511"/>
      <c r="J414" s="488"/>
      <c r="K414" s="489">
        <f>+K416+K430+K448+K471+K586+K965+K1035+K1049+K1265+K1279</f>
        <v>0</v>
      </c>
      <c r="L414" s="489"/>
      <c r="M414" s="489">
        <f>+M416+M430+M448+M471+M586+M965+M1035+M1049+M1265+M1279</f>
        <v>0</v>
      </c>
      <c r="N414" s="489"/>
      <c r="O414" s="489"/>
      <c r="P414" s="489">
        <f>+P416+P430+P448+P471+P586+P965+P1035+P1049+P1265+P1279</f>
        <v>6131500</v>
      </c>
      <c r="Q414" s="931">
        <f>+Q416+Q430+Q448+Q471+Q586+Q965+Q1035+Q1049+Q1265+Q1279</f>
        <v>6131500</v>
      </c>
      <c r="R414" s="490"/>
      <c r="S414" s="491"/>
      <c r="T414" s="795"/>
      <c r="U414" s="821"/>
      <c r="V414" s="492"/>
      <c r="W414" s="482"/>
      <c r="X414" s="493"/>
    </row>
    <row r="415" spans="1:24" s="376" customFormat="1" hidden="1" x14ac:dyDescent="0.2">
      <c r="A415" s="483"/>
      <c r="B415" s="484"/>
      <c r="C415" s="484"/>
      <c r="D415" s="484"/>
      <c r="E415" s="485"/>
      <c r="F415" s="628"/>
      <c r="G415" s="486"/>
      <c r="H415" s="484"/>
      <c r="I415" s="511"/>
      <c r="J415" s="488"/>
      <c r="K415" s="489"/>
      <c r="L415" s="489"/>
      <c r="M415" s="489"/>
      <c r="N415" s="489"/>
      <c r="O415" s="489"/>
      <c r="P415" s="489"/>
      <c r="Q415" s="489"/>
      <c r="R415" s="490"/>
      <c r="S415" s="491"/>
      <c r="T415" s="795"/>
      <c r="U415" s="821"/>
      <c r="V415" s="492"/>
      <c r="W415" s="482"/>
      <c r="X415" s="492"/>
    </row>
    <row r="416" spans="1:24" s="376" customFormat="1" ht="30.75" customHeight="1" x14ac:dyDescent="0.2">
      <c r="A416" s="498">
        <v>2</v>
      </c>
      <c r="B416" s="499">
        <v>0</v>
      </c>
      <c r="C416" s="499">
        <v>4</v>
      </c>
      <c r="D416" s="499">
        <v>4</v>
      </c>
      <c r="E416" s="485" t="s">
        <v>1738</v>
      </c>
      <c r="F416" s="628"/>
      <c r="G416" s="486" t="s">
        <v>2655</v>
      </c>
      <c r="H416" s="484"/>
      <c r="I416" s="511"/>
      <c r="J416" s="488"/>
      <c r="K416" s="488">
        <f>SUM(K417:K428)</f>
        <v>0</v>
      </c>
      <c r="L416" s="488"/>
      <c r="M416" s="488">
        <f>SUM(M417:M428)</f>
        <v>0</v>
      </c>
      <c r="N416" s="488"/>
      <c r="O416" s="488"/>
      <c r="P416" s="489">
        <f>SUM(P417:P428)</f>
        <v>1800000</v>
      </c>
      <c r="Q416" s="932">
        <f>SUM(Q417:Q428)</f>
        <v>1800000</v>
      </c>
      <c r="R416" s="502"/>
      <c r="S416" s="503"/>
      <c r="T416" s="545"/>
      <c r="U416" s="820"/>
      <c r="V416" s="481"/>
      <c r="W416" s="482"/>
      <c r="X416" s="481"/>
    </row>
    <row r="417" spans="1:30" ht="102" hidden="1" x14ac:dyDescent="0.2">
      <c r="A417" s="498"/>
      <c r="B417" s="499"/>
      <c r="C417" s="499"/>
      <c r="D417" s="499"/>
      <c r="E417" s="500"/>
      <c r="F417" s="635"/>
      <c r="G417" s="509"/>
      <c r="H417" s="484">
        <v>15121500</v>
      </c>
      <c r="I417" s="511" t="s">
        <v>1141</v>
      </c>
      <c r="J417" s="488"/>
      <c r="K417" s="488"/>
      <c r="L417" s="488"/>
      <c r="M417" s="488"/>
      <c r="N417" s="520"/>
      <c r="O417" s="488"/>
      <c r="P417" s="488"/>
      <c r="Q417" s="488">
        <f t="shared" ref="Q417:Q428" si="13">+M417+P417-K417</f>
        <v>0</v>
      </c>
      <c r="R417" s="502"/>
      <c r="S417" s="503"/>
      <c r="T417" s="545"/>
      <c r="U417" s="820"/>
      <c r="V417" s="481"/>
      <c r="W417" s="482"/>
      <c r="X417" s="493"/>
    </row>
    <row r="418" spans="1:30" ht="23.25" hidden="1" customHeight="1" x14ac:dyDescent="0.2">
      <c r="A418" s="498"/>
      <c r="B418" s="499"/>
      <c r="C418" s="499"/>
      <c r="D418" s="499"/>
      <c r="E418" s="500"/>
      <c r="F418" s="635" t="s">
        <v>4675</v>
      </c>
      <c r="G418" s="509"/>
      <c r="H418" s="484">
        <v>15121500</v>
      </c>
      <c r="I418" s="511" t="s">
        <v>1142</v>
      </c>
      <c r="J418" s="488"/>
      <c r="K418" s="488"/>
      <c r="L418" s="488"/>
      <c r="M418" s="488"/>
      <c r="N418" s="520" t="s">
        <v>4763</v>
      </c>
      <c r="O418" s="488">
        <v>6</v>
      </c>
      <c r="P418" s="488">
        <f>84000-84000</f>
        <v>0</v>
      </c>
      <c r="Q418" s="488">
        <f t="shared" si="13"/>
        <v>0</v>
      </c>
      <c r="R418" s="502"/>
      <c r="S418" s="503"/>
      <c r="T418" s="545" t="s">
        <v>4689</v>
      </c>
      <c r="U418" s="820"/>
      <c r="V418" s="481"/>
      <c r="W418" s="482"/>
      <c r="X418" s="481"/>
    </row>
    <row r="419" spans="1:30" ht="63.75" hidden="1" x14ac:dyDescent="0.2">
      <c r="A419" s="498"/>
      <c r="B419" s="499"/>
      <c r="C419" s="499"/>
      <c r="D419" s="499"/>
      <c r="E419" s="500"/>
      <c r="F419" s="635"/>
      <c r="G419" s="509"/>
      <c r="H419" s="484">
        <v>15121500</v>
      </c>
      <c r="I419" s="511" t="s">
        <v>1143</v>
      </c>
      <c r="J419" s="488"/>
      <c r="K419" s="488"/>
      <c r="L419" s="488"/>
      <c r="M419" s="488"/>
      <c r="N419" s="520"/>
      <c r="O419" s="488"/>
      <c r="P419" s="488"/>
      <c r="Q419" s="488">
        <f t="shared" si="13"/>
        <v>0</v>
      </c>
      <c r="R419" s="502"/>
      <c r="S419" s="503"/>
      <c r="T419" s="545"/>
      <c r="U419" s="820"/>
      <c r="V419" s="481"/>
      <c r="W419" s="482"/>
      <c r="X419" s="493"/>
    </row>
    <row r="420" spans="1:30" ht="89.25" hidden="1" x14ac:dyDescent="0.2">
      <c r="A420" s="498"/>
      <c r="B420" s="499"/>
      <c r="C420" s="499"/>
      <c r="D420" s="499"/>
      <c r="E420" s="500"/>
      <c r="F420" s="635"/>
      <c r="G420" s="509"/>
      <c r="H420" s="484">
        <v>15121500</v>
      </c>
      <c r="I420" s="511" t="s">
        <v>1144</v>
      </c>
      <c r="J420" s="488"/>
      <c r="K420" s="488"/>
      <c r="L420" s="488"/>
      <c r="M420" s="488"/>
      <c r="N420" s="520"/>
      <c r="O420" s="488"/>
      <c r="P420" s="488"/>
      <c r="Q420" s="488">
        <f t="shared" si="13"/>
        <v>0</v>
      </c>
      <c r="R420" s="502"/>
      <c r="S420" s="503"/>
      <c r="T420" s="545"/>
      <c r="U420" s="820"/>
      <c r="V420" s="481"/>
      <c r="W420" s="482"/>
      <c r="X420" s="504"/>
    </row>
    <row r="421" spans="1:30" ht="25.5" hidden="1" x14ac:dyDescent="0.2">
      <c r="A421" s="498"/>
      <c r="B421" s="499"/>
      <c r="C421" s="499"/>
      <c r="D421" s="499"/>
      <c r="E421" s="500"/>
      <c r="F421" s="635"/>
      <c r="G421" s="509"/>
      <c r="H421" s="484">
        <v>25174000</v>
      </c>
      <c r="I421" s="511" t="s">
        <v>2564</v>
      </c>
      <c r="J421" s="488"/>
      <c r="K421" s="488"/>
      <c r="L421" s="488"/>
      <c r="M421" s="488"/>
      <c r="N421" s="520"/>
      <c r="O421" s="488"/>
      <c r="P421" s="488"/>
      <c r="Q421" s="488">
        <f t="shared" si="13"/>
        <v>0</v>
      </c>
      <c r="R421" s="502"/>
      <c r="S421" s="503"/>
      <c r="T421" s="545"/>
      <c r="U421" s="820"/>
      <c r="V421" s="481"/>
      <c r="W421" s="482"/>
      <c r="X421" s="504"/>
    </row>
    <row r="422" spans="1:30" ht="63.75" hidden="1" x14ac:dyDescent="0.2">
      <c r="A422" s="498"/>
      <c r="B422" s="499"/>
      <c r="C422" s="499"/>
      <c r="D422" s="499"/>
      <c r="E422" s="500"/>
      <c r="F422" s="635"/>
      <c r="G422" s="509"/>
      <c r="H422" s="484">
        <v>47131821</v>
      </c>
      <c r="I422" s="511" t="s">
        <v>1145</v>
      </c>
      <c r="J422" s="488"/>
      <c r="K422" s="488"/>
      <c r="L422" s="488"/>
      <c r="M422" s="488"/>
      <c r="N422" s="520"/>
      <c r="O422" s="488"/>
      <c r="P422" s="488"/>
      <c r="Q422" s="488">
        <f t="shared" si="13"/>
        <v>0</v>
      </c>
      <c r="R422" s="502"/>
      <c r="S422" s="503"/>
      <c r="T422" s="545"/>
      <c r="U422" s="820"/>
      <c r="V422" s="481"/>
      <c r="W422" s="482"/>
      <c r="X422" s="504"/>
    </row>
    <row r="423" spans="1:30" s="847" customFormat="1" ht="33.75" customHeight="1" x14ac:dyDescent="0.2">
      <c r="A423" s="831"/>
      <c r="B423" s="832">
        <v>0</v>
      </c>
      <c r="C423" s="832">
        <v>4</v>
      </c>
      <c r="D423" s="832">
        <v>4</v>
      </c>
      <c r="E423" s="833" t="s">
        <v>1738</v>
      </c>
      <c r="F423" s="834" t="s">
        <v>4675</v>
      </c>
      <c r="G423" s="835" t="s">
        <v>2655</v>
      </c>
      <c r="H423" s="836">
        <v>15101506</v>
      </c>
      <c r="I423" s="837" t="s">
        <v>1146</v>
      </c>
      <c r="J423" s="838"/>
      <c r="K423" s="838"/>
      <c r="L423" s="838"/>
      <c r="M423" s="838"/>
      <c r="N423" s="849" t="s">
        <v>4742</v>
      </c>
      <c r="O423" s="850"/>
      <c r="P423" s="850">
        <v>1800000</v>
      </c>
      <c r="Q423" s="850">
        <f>+M423+P423-K423</f>
        <v>1800000</v>
      </c>
      <c r="R423" s="839" t="s">
        <v>5106</v>
      </c>
      <c r="S423" s="840">
        <v>7</v>
      </c>
      <c r="T423" s="841" t="s">
        <v>4689</v>
      </c>
      <c r="U423" s="842" t="s">
        <v>4670</v>
      </c>
      <c r="V423" s="843"/>
      <c r="W423" s="844"/>
      <c r="X423" s="845" t="s">
        <v>5121</v>
      </c>
      <c r="Y423" s="846"/>
      <c r="Z423" s="846"/>
      <c r="AA423" s="846"/>
      <c r="AB423" s="846"/>
      <c r="AC423" s="846"/>
      <c r="AD423" s="846"/>
    </row>
    <row r="424" spans="1:30" ht="76.5" hidden="1" x14ac:dyDescent="0.2">
      <c r="A424" s="498"/>
      <c r="B424" s="499"/>
      <c r="C424" s="499"/>
      <c r="D424" s="499"/>
      <c r="E424" s="500"/>
      <c r="F424" s="635"/>
      <c r="G424" s="509"/>
      <c r="H424" s="484">
        <v>15101700</v>
      </c>
      <c r="I424" s="511" t="s">
        <v>1147</v>
      </c>
      <c r="J424" s="488"/>
      <c r="K424" s="488"/>
      <c r="L424" s="488"/>
      <c r="M424" s="488"/>
      <c r="N424" s="520"/>
      <c r="O424" s="488"/>
      <c r="P424" s="488"/>
      <c r="Q424" s="488">
        <f t="shared" si="13"/>
        <v>0</v>
      </c>
      <c r="R424" s="502"/>
      <c r="S424" s="503"/>
      <c r="T424" s="545"/>
      <c r="U424" s="820"/>
      <c r="V424" s="481"/>
      <c r="W424" s="482"/>
      <c r="X424" s="504"/>
    </row>
    <row r="425" spans="1:30" ht="89.25" hidden="1" x14ac:dyDescent="0.2">
      <c r="A425" s="498"/>
      <c r="B425" s="499"/>
      <c r="C425" s="499"/>
      <c r="D425" s="499"/>
      <c r="E425" s="500"/>
      <c r="F425" s="635"/>
      <c r="G425" s="509"/>
      <c r="H425" s="484">
        <v>15121500</v>
      </c>
      <c r="I425" s="511" t="s">
        <v>1148</v>
      </c>
      <c r="J425" s="488"/>
      <c r="K425" s="488"/>
      <c r="L425" s="488"/>
      <c r="M425" s="488"/>
      <c r="N425" s="520"/>
      <c r="O425" s="488"/>
      <c r="P425" s="488"/>
      <c r="Q425" s="488">
        <f t="shared" si="13"/>
        <v>0</v>
      </c>
      <c r="R425" s="502"/>
      <c r="S425" s="503"/>
      <c r="T425" s="545"/>
      <c r="U425" s="820"/>
      <c r="V425" s="481"/>
      <c r="W425" s="482"/>
      <c r="X425" s="504"/>
    </row>
    <row r="426" spans="1:30" ht="76.5" hidden="1" x14ac:dyDescent="0.2">
      <c r="A426" s="498"/>
      <c r="B426" s="499"/>
      <c r="C426" s="499"/>
      <c r="D426" s="499"/>
      <c r="E426" s="500"/>
      <c r="F426" s="635"/>
      <c r="G426" s="509"/>
      <c r="H426" s="484">
        <v>15121500</v>
      </c>
      <c r="I426" s="511" t="s">
        <v>2561</v>
      </c>
      <c r="J426" s="488"/>
      <c r="K426" s="488"/>
      <c r="L426" s="488"/>
      <c r="M426" s="488"/>
      <c r="N426" s="520"/>
      <c r="O426" s="488"/>
      <c r="P426" s="488"/>
      <c r="Q426" s="488">
        <f t="shared" si="13"/>
        <v>0</v>
      </c>
      <c r="R426" s="502"/>
      <c r="S426" s="503"/>
      <c r="T426" s="545"/>
      <c r="U426" s="820"/>
      <c r="V426" s="481"/>
      <c r="W426" s="482"/>
      <c r="X426" s="481"/>
    </row>
    <row r="427" spans="1:30" ht="76.5" hidden="1" x14ac:dyDescent="0.2">
      <c r="A427" s="498"/>
      <c r="B427" s="499"/>
      <c r="C427" s="499"/>
      <c r="D427" s="499"/>
      <c r="E427" s="500"/>
      <c r="F427" s="635"/>
      <c r="G427" s="509"/>
      <c r="H427" s="484">
        <v>15111500</v>
      </c>
      <c r="I427" s="511" t="s">
        <v>2562</v>
      </c>
      <c r="J427" s="488"/>
      <c r="K427" s="488"/>
      <c r="L427" s="488"/>
      <c r="M427" s="488"/>
      <c r="N427" s="520"/>
      <c r="O427" s="488"/>
      <c r="P427" s="488"/>
      <c r="Q427" s="488">
        <f t="shared" si="13"/>
        <v>0</v>
      </c>
      <c r="R427" s="502"/>
      <c r="S427" s="503"/>
      <c r="T427" s="545"/>
      <c r="U427" s="820"/>
      <c r="V427" s="481"/>
      <c r="W427" s="482"/>
      <c r="X427" s="493"/>
    </row>
    <row r="428" spans="1:30" ht="51" hidden="1" x14ac:dyDescent="0.2">
      <c r="A428" s="498"/>
      <c r="B428" s="499"/>
      <c r="C428" s="499"/>
      <c r="D428" s="499"/>
      <c r="E428" s="500"/>
      <c r="F428" s="635"/>
      <c r="G428" s="509"/>
      <c r="H428" s="484">
        <v>15111500</v>
      </c>
      <c r="I428" s="511" t="s">
        <v>2563</v>
      </c>
      <c r="J428" s="488"/>
      <c r="K428" s="488"/>
      <c r="L428" s="488"/>
      <c r="M428" s="488"/>
      <c r="N428" s="520"/>
      <c r="O428" s="488"/>
      <c r="P428" s="488"/>
      <c r="Q428" s="488">
        <f t="shared" si="13"/>
        <v>0</v>
      </c>
      <c r="R428" s="502"/>
      <c r="S428" s="503"/>
      <c r="T428" s="545"/>
      <c r="U428" s="820"/>
      <c r="V428" s="481"/>
      <c r="W428" s="482"/>
      <c r="X428" s="481"/>
    </row>
    <row r="429" spans="1:30" s="376" customFormat="1" hidden="1" x14ac:dyDescent="0.2">
      <c r="A429" s="498"/>
      <c r="B429" s="499"/>
      <c r="C429" s="499"/>
      <c r="D429" s="499"/>
      <c r="E429" s="500"/>
      <c r="F429" s="635"/>
      <c r="G429" s="486"/>
      <c r="H429" s="484"/>
      <c r="I429" s="511"/>
      <c r="J429" s="488"/>
      <c r="K429" s="488"/>
      <c r="L429" s="488"/>
      <c r="M429" s="488"/>
      <c r="N429" s="521"/>
      <c r="O429" s="488"/>
      <c r="P429" s="488"/>
      <c r="Q429" s="488"/>
      <c r="R429" s="502"/>
      <c r="S429" s="503"/>
      <c r="T429" s="545"/>
      <c r="U429" s="820"/>
      <c r="V429" s="481"/>
      <c r="W429" s="482"/>
      <c r="X429" s="493"/>
    </row>
    <row r="430" spans="1:30" s="376" customFormat="1" hidden="1" x14ac:dyDescent="0.2">
      <c r="A430" s="498">
        <v>2</v>
      </c>
      <c r="B430" s="499">
        <v>0</v>
      </c>
      <c r="C430" s="499">
        <v>4</v>
      </c>
      <c r="D430" s="499">
        <v>4</v>
      </c>
      <c r="E430" s="485" t="s">
        <v>1740</v>
      </c>
      <c r="F430" s="628"/>
      <c r="G430" s="486" t="s">
        <v>1104</v>
      </c>
      <c r="H430" s="484"/>
      <c r="I430" s="511"/>
      <c r="J430" s="488"/>
      <c r="K430" s="488">
        <f>SUM(K431:K446)</f>
        <v>0</v>
      </c>
      <c r="L430" s="488"/>
      <c r="M430" s="488">
        <f>SUM(M431:M446)</f>
        <v>0</v>
      </c>
      <c r="N430" s="522"/>
      <c r="O430" s="488"/>
      <c r="P430" s="488">
        <f>SUM(P431:P446)</f>
        <v>0</v>
      </c>
      <c r="Q430" s="488">
        <f>SUM(Q431:Q446)</f>
        <v>0</v>
      </c>
      <c r="R430" s="502"/>
      <c r="S430" s="503"/>
      <c r="T430" s="545"/>
      <c r="U430" s="820"/>
      <c r="V430" s="481"/>
      <c r="W430" s="482"/>
      <c r="X430" s="481"/>
    </row>
    <row r="431" spans="1:30" ht="63.75" hidden="1" x14ac:dyDescent="0.2">
      <c r="A431" s="498"/>
      <c r="B431" s="499"/>
      <c r="C431" s="499"/>
      <c r="D431" s="499"/>
      <c r="E431" s="500"/>
      <c r="F431" s="635"/>
      <c r="G431" s="509"/>
      <c r="H431" s="484">
        <v>53100000</v>
      </c>
      <c r="I431" s="511" t="s">
        <v>2565</v>
      </c>
      <c r="J431" s="488"/>
      <c r="K431" s="488"/>
      <c r="L431" s="488"/>
      <c r="M431" s="488"/>
      <c r="N431" s="520"/>
      <c r="O431" s="488"/>
      <c r="P431" s="488"/>
      <c r="Q431" s="488">
        <f t="shared" ref="Q431:Q446" si="14">+M431+P431-K431</f>
        <v>0</v>
      </c>
      <c r="R431" s="502"/>
      <c r="S431" s="503"/>
      <c r="T431" s="545"/>
      <c r="U431" s="820"/>
      <c r="V431" s="481"/>
      <c r="W431" s="482"/>
      <c r="X431" s="493"/>
    </row>
    <row r="432" spans="1:30" ht="38.25" hidden="1" x14ac:dyDescent="0.2">
      <c r="A432" s="498"/>
      <c r="B432" s="499"/>
      <c r="C432" s="499"/>
      <c r="D432" s="499"/>
      <c r="E432" s="500"/>
      <c r="F432" s="635"/>
      <c r="G432" s="509"/>
      <c r="H432" s="484">
        <v>53100000</v>
      </c>
      <c r="I432" s="511" t="s">
        <v>2566</v>
      </c>
      <c r="J432" s="488"/>
      <c r="K432" s="488"/>
      <c r="L432" s="488"/>
      <c r="M432" s="488"/>
      <c r="N432" s="520"/>
      <c r="O432" s="488"/>
      <c r="P432" s="488"/>
      <c r="Q432" s="488">
        <f t="shared" si="14"/>
        <v>0</v>
      </c>
      <c r="R432" s="502"/>
      <c r="S432" s="503"/>
      <c r="T432" s="545"/>
      <c r="U432" s="820"/>
      <c r="V432" s="481"/>
      <c r="W432" s="482"/>
      <c r="X432" s="504"/>
    </row>
    <row r="433" spans="1:24" ht="25.5" hidden="1" x14ac:dyDescent="0.2">
      <c r="A433" s="498"/>
      <c r="B433" s="499"/>
      <c r="C433" s="499"/>
      <c r="D433" s="499"/>
      <c r="E433" s="500"/>
      <c r="F433" s="635"/>
      <c r="G433" s="509"/>
      <c r="H433" s="484">
        <v>53102000</v>
      </c>
      <c r="I433" s="511" t="s">
        <v>1101</v>
      </c>
      <c r="J433" s="488"/>
      <c r="K433" s="488"/>
      <c r="L433" s="488"/>
      <c r="M433" s="488"/>
      <c r="N433" s="520"/>
      <c r="O433" s="488"/>
      <c r="P433" s="488"/>
      <c r="Q433" s="488">
        <f t="shared" si="14"/>
        <v>0</v>
      </c>
      <c r="R433" s="502"/>
      <c r="S433" s="503"/>
      <c r="T433" s="545"/>
      <c r="U433" s="820"/>
      <c r="V433" s="481"/>
      <c r="W433" s="482"/>
      <c r="X433" s="504"/>
    </row>
    <row r="434" spans="1:24" ht="25.5" hidden="1" x14ac:dyDescent="0.2">
      <c r="A434" s="498"/>
      <c r="B434" s="499"/>
      <c r="C434" s="499"/>
      <c r="D434" s="499"/>
      <c r="E434" s="500"/>
      <c r="F434" s="635"/>
      <c r="G434" s="509"/>
      <c r="H434" s="484">
        <v>53110000</v>
      </c>
      <c r="I434" s="511" t="s">
        <v>2567</v>
      </c>
      <c r="J434" s="488"/>
      <c r="K434" s="488"/>
      <c r="L434" s="488"/>
      <c r="M434" s="488"/>
      <c r="N434" s="520"/>
      <c r="O434" s="488"/>
      <c r="P434" s="488"/>
      <c r="Q434" s="488">
        <f t="shared" si="14"/>
        <v>0</v>
      </c>
      <c r="R434" s="502"/>
      <c r="S434" s="503"/>
      <c r="T434" s="545"/>
      <c r="U434" s="820"/>
      <c r="V434" s="481"/>
      <c r="W434" s="482"/>
      <c r="X434" s="504"/>
    </row>
    <row r="435" spans="1:24" ht="25.5" hidden="1" x14ac:dyDescent="0.2">
      <c r="A435" s="498"/>
      <c r="B435" s="499"/>
      <c r="C435" s="499"/>
      <c r="D435" s="499"/>
      <c r="E435" s="500"/>
      <c r="F435" s="635"/>
      <c r="G435" s="509"/>
      <c r="H435" s="484">
        <v>53103100</v>
      </c>
      <c r="I435" s="511" t="s">
        <v>1102</v>
      </c>
      <c r="J435" s="488"/>
      <c r="K435" s="488"/>
      <c r="L435" s="488"/>
      <c r="M435" s="488"/>
      <c r="N435" s="520"/>
      <c r="O435" s="488"/>
      <c r="P435" s="488"/>
      <c r="Q435" s="488">
        <f t="shared" si="14"/>
        <v>0</v>
      </c>
      <c r="R435" s="502"/>
      <c r="S435" s="503"/>
      <c r="T435" s="545"/>
      <c r="U435" s="820"/>
      <c r="V435" s="481"/>
      <c r="W435" s="482"/>
      <c r="X435" s="504"/>
    </row>
    <row r="436" spans="1:24" ht="76.5" hidden="1" x14ac:dyDescent="0.2">
      <c r="A436" s="498"/>
      <c r="B436" s="499"/>
      <c r="C436" s="499"/>
      <c r="D436" s="499"/>
      <c r="E436" s="500"/>
      <c r="F436" s="635"/>
      <c r="G436" s="509"/>
      <c r="H436" s="484">
        <v>53100000</v>
      </c>
      <c r="I436" s="511" t="s">
        <v>1098</v>
      </c>
      <c r="J436" s="488"/>
      <c r="K436" s="488"/>
      <c r="L436" s="488"/>
      <c r="M436" s="488"/>
      <c r="N436" s="520"/>
      <c r="O436" s="488"/>
      <c r="P436" s="488"/>
      <c r="Q436" s="488">
        <f t="shared" si="14"/>
        <v>0</v>
      </c>
      <c r="R436" s="502"/>
      <c r="S436" s="503"/>
      <c r="T436" s="545"/>
      <c r="U436" s="820"/>
      <c r="V436" s="481"/>
      <c r="W436" s="482"/>
      <c r="X436" s="504"/>
    </row>
    <row r="437" spans="1:24" ht="76.5" hidden="1" x14ac:dyDescent="0.2">
      <c r="A437" s="498"/>
      <c r="B437" s="499"/>
      <c r="C437" s="499"/>
      <c r="D437" s="499"/>
      <c r="E437" s="500"/>
      <c r="F437" s="635"/>
      <c r="G437" s="509"/>
      <c r="H437" s="484">
        <v>53102516</v>
      </c>
      <c r="I437" s="511" t="s">
        <v>426</v>
      </c>
      <c r="J437" s="488"/>
      <c r="K437" s="488"/>
      <c r="L437" s="488"/>
      <c r="M437" s="488"/>
      <c r="N437" s="520"/>
      <c r="O437" s="488"/>
      <c r="P437" s="488"/>
      <c r="Q437" s="488">
        <f t="shared" si="14"/>
        <v>0</v>
      </c>
      <c r="R437" s="502"/>
      <c r="S437" s="503"/>
      <c r="T437" s="545"/>
      <c r="U437" s="820"/>
      <c r="V437" s="481"/>
      <c r="W437" s="482"/>
      <c r="X437" s="481"/>
    </row>
    <row r="438" spans="1:24" ht="25.5" hidden="1" x14ac:dyDescent="0.2">
      <c r="A438" s="498"/>
      <c r="B438" s="499"/>
      <c r="C438" s="499"/>
      <c r="D438" s="499"/>
      <c r="E438" s="500"/>
      <c r="F438" s="635"/>
      <c r="G438" s="509"/>
      <c r="H438" s="484">
        <v>53102504</v>
      </c>
      <c r="I438" s="511" t="s">
        <v>2571</v>
      </c>
      <c r="J438" s="488"/>
      <c r="K438" s="488"/>
      <c r="L438" s="488"/>
      <c r="M438" s="488"/>
      <c r="N438" s="520"/>
      <c r="O438" s="488"/>
      <c r="P438" s="488"/>
      <c r="Q438" s="488">
        <f t="shared" si="14"/>
        <v>0</v>
      </c>
      <c r="R438" s="502"/>
      <c r="S438" s="503"/>
      <c r="T438" s="545"/>
      <c r="U438" s="820"/>
      <c r="V438" s="481"/>
      <c r="W438" s="482"/>
      <c r="X438" s="481"/>
    </row>
    <row r="439" spans="1:24" ht="63.75" hidden="1" x14ac:dyDescent="0.2">
      <c r="A439" s="498"/>
      <c r="B439" s="499"/>
      <c r="C439" s="499"/>
      <c r="D439" s="499"/>
      <c r="E439" s="500"/>
      <c r="F439" s="635"/>
      <c r="G439" s="509"/>
      <c r="H439" s="484">
        <v>46181500</v>
      </c>
      <c r="I439" s="511" t="s">
        <v>2572</v>
      </c>
      <c r="J439" s="488"/>
      <c r="K439" s="488"/>
      <c r="L439" s="488"/>
      <c r="M439" s="488"/>
      <c r="N439" s="520"/>
      <c r="O439" s="488"/>
      <c r="P439" s="488"/>
      <c r="Q439" s="488">
        <f t="shared" si="14"/>
        <v>0</v>
      </c>
      <c r="R439" s="502"/>
      <c r="S439" s="503"/>
      <c r="T439" s="545"/>
      <c r="U439" s="820"/>
      <c r="V439" s="481"/>
      <c r="W439" s="482"/>
      <c r="X439" s="493"/>
    </row>
    <row r="440" spans="1:24" ht="25.5" hidden="1" x14ac:dyDescent="0.2">
      <c r="A440" s="498"/>
      <c r="B440" s="499"/>
      <c r="C440" s="499"/>
      <c r="D440" s="499"/>
      <c r="E440" s="500"/>
      <c r="F440" s="635"/>
      <c r="G440" s="509"/>
      <c r="H440" s="484">
        <v>23141607</v>
      </c>
      <c r="I440" s="511" t="s">
        <v>1103</v>
      </c>
      <c r="J440" s="488"/>
      <c r="K440" s="488"/>
      <c r="L440" s="488"/>
      <c r="M440" s="488"/>
      <c r="N440" s="520"/>
      <c r="O440" s="488"/>
      <c r="P440" s="488"/>
      <c r="Q440" s="488">
        <f t="shared" si="14"/>
        <v>0</v>
      </c>
      <c r="R440" s="502"/>
      <c r="S440" s="503"/>
      <c r="T440" s="545"/>
      <c r="U440" s="820"/>
      <c r="V440" s="481"/>
      <c r="W440" s="482"/>
      <c r="X440" s="481"/>
    </row>
    <row r="441" spans="1:24" ht="38.25" hidden="1" x14ac:dyDescent="0.2">
      <c r="A441" s="498"/>
      <c r="B441" s="499"/>
      <c r="C441" s="499"/>
      <c r="D441" s="499"/>
      <c r="E441" s="500"/>
      <c r="F441" s="635"/>
      <c r="G441" s="509"/>
      <c r="H441" s="484">
        <v>46181500</v>
      </c>
      <c r="I441" s="511" t="s">
        <v>2573</v>
      </c>
      <c r="J441" s="488"/>
      <c r="K441" s="488"/>
      <c r="L441" s="488"/>
      <c r="M441" s="488"/>
      <c r="N441" s="520"/>
      <c r="O441" s="488"/>
      <c r="P441" s="488"/>
      <c r="Q441" s="488">
        <f t="shared" si="14"/>
        <v>0</v>
      </c>
      <c r="R441" s="502"/>
      <c r="S441" s="503"/>
      <c r="T441" s="545"/>
      <c r="U441" s="820"/>
      <c r="V441" s="481"/>
      <c r="W441" s="482"/>
      <c r="X441" s="493"/>
    </row>
    <row r="442" spans="1:24" ht="38.25" hidden="1" x14ac:dyDescent="0.2">
      <c r="A442" s="498"/>
      <c r="B442" s="499"/>
      <c r="C442" s="499"/>
      <c r="D442" s="499"/>
      <c r="E442" s="500"/>
      <c r="F442" s="635"/>
      <c r="G442" s="509"/>
      <c r="H442" s="484">
        <v>42132108</v>
      </c>
      <c r="I442" s="511" t="s">
        <v>2574</v>
      </c>
      <c r="J442" s="488"/>
      <c r="K442" s="488"/>
      <c r="L442" s="488"/>
      <c r="M442" s="488"/>
      <c r="N442" s="520"/>
      <c r="O442" s="488"/>
      <c r="P442" s="488"/>
      <c r="Q442" s="488">
        <f t="shared" si="14"/>
        <v>0</v>
      </c>
      <c r="R442" s="502"/>
      <c r="S442" s="503"/>
      <c r="T442" s="545"/>
      <c r="U442" s="820"/>
      <c r="V442" s="481"/>
      <c r="W442" s="482"/>
      <c r="X442" s="481"/>
    </row>
    <row r="443" spans="1:24" ht="51" hidden="1" x14ac:dyDescent="0.2">
      <c r="A443" s="498"/>
      <c r="B443" s="499"/>
      <c r="C443" s="499"/>
      <c r="D443" s="499"/>
      <c r="E443" s="500"/>
      <c r="F443" s="635"/>
      <c r="G443" s="509"/>
      <c r="H443" s="484">
        <v>52131500</v>
      </c>
      <c r="I443" s="511" t="s">
        <v>2575</v>
      </c>
      <c r="J443" s="488"/>
      <c r="K443" s="488"/>
      <c r="L443" s="488"/>
      <c r="M443" s="488"/>
      <c r="N443" s="520"/>
      <c r="O443" s="488"/>
      <c r="P443" s="488"/>
      <c r="Q443" s="488">
        <f t="shared" si="14"/>
        <v>0</v>
      </c>
      <c r="R443" s="502"/>
      <c r="S443" s="503"/>
      <c r="T443" s="545"/>
      <c r="U443" s="820"/>
      <c r="V443" s="481"/>
      <c r="W443" s="482"/>
      <c r="X443" s="493"/>
    </row>
    <row r="444" spans="1:24" ht="38.25" hidden="1" x14ac:dyDescent="0.2">
      <c r="A444" s="498"/>
      <c r="B444" s="499"/>
      <c r="C444" s="499"/>
      <c r="D444" s="499"/>
      <c r="E444" s="500"/>
      <c r="F444" s="635"/>
      <c r="G444" s="509"/>
      <c r="H444" s="484">
        <v>53102000</v>
      </c>
      <c r="I444" s="511" t="s">
        <v>1097</v>
      </c>
      <c r="J444" s="488"/>
      <c r="K444" s="488"/>
      <c r="L444" s="488"/>
      <c r="M444" s="488"/>
      <c r="N444" s="520"/>
      <c r="O444" s="488"/>
      <c r="P444" s="488"/>
      <c r="Q444" s="488">
        <f t="shared" si="14"/>
        <v>0</v>
      </c>
      <c r="R444" s="502"/>
      <c r="S444" s="503"/>
      <c r="T444" s="545"/>
      <c r="U444" s="820"/>
      <c r="V444" s="481"/>
      <c r="W444" s="482"/>
      <c r="X444" s="504"/>
    </row>
    <row r="445" spans="1:24" ht="25.5" hidden="1" x14ac:dyDescent="0.2">
      <c r="A445" s="498"/>
      <c r="B445" s="499"/>
      <c r="C445" s="499"/>
      <c r="D445" s="499"/>
      <c r="E445" s="500"/>
      <c r="F445" s="635"/>
      <c r="G445" s="509"/>
      <c r="H445" s="484">
        <v>53110000</v>
      </c>
      <c r="I445" s="511" t="s">
        <v>1099</v>
      </c>
      <c r="J445" s="488"/>
      <c r="K445" s="488"/>
      <c r="L445" s="488"/>
      <c r="M445" s="488"/>
      <c r="N445" s="520"/>
      <c r="O445" s="488"/>
      <c r="P445" s="488"/>
      <c r="Q445" s="488">
        <f t="shared" si="14"/>
        <v>0</v>
      </c>
      <c r="R445" s="502"/>
      <c r="S445" s="503"/>
      <c r="T445" s="545"/>
      <c r="U445" s="820"/>
      <c r="V445" s="481"/>
      <c r="W445" s="482"/>
      <c r="X445" s="504"/>
    </row>
    <row r="446" spans="1:24" ht="25.5" hidden="1" x14ac:dyDescent="0.2">
      <c r="A446" s="498"/>
      <c r="B446" s="499"/>
      <c r="C446" s="499"/>
      <c r="D446" s="499"/>
      <c r="E446" s="500"/>
      <c r="F446" s="635"/>
      <c r="G446" s="509"/>
      <c r="H446" s="484">
        <v>53110000</v>
      </c>
      <c r="I446" s="511" t="s">
        <v>1100</v>
      </c>
      <c r="J446" s="488"/>
      <c r="K446" s="488"/>
      <c r="L446" s="488"/>
      <c r="M446" s="488"/>
      <c r="N446" s="520"/>
      <c r="O446" s="488"/>
      <c r="P446" s="488"/>
      <c r="Q446" s="488">
        <f t="shared" si="14"/>
        <v>0</v>
      </c>
      <c r="R446" s="502"/>
      <c r="S446" s="503"/>
      <c r="T446" s="545"/>
      <c r="U446" s="820"/>
      <c r="V446" s="481"/>
      <c r="W446" s="482"/>
      <c r="X446" s="504"/>
    </row>
    <row r="447" spans="1:24" hidden="1" x14ac:dyDescent="0.2">
      <c r="A447" s="498"/>
      <c r="B447" s="499"/>
      <c r="C447" s="499"/>
      <c r="D447" s="499"/>
      <c r="E447" s="500"/>
      <c r="F447" s="635"/>
      <c r="G447" s="486"/>
      <c r="H447" s="484"/>
      <c r="I447" s="511"/>
      <c r="J447" s="488"/>
      <c r="K447" s="488"/>
      <c r="L447" s="488"/>
      <c r="M447" s="488"/>
      <c r="N447" s="521"/>
      <c r="O447" s="488"/>
      <c r="P447" s="488"/>
      <c r="Q447" s="488"/>
      <c r="R447" s="502"/>
      <c r="S447" s="503"/>
      <c r="T447" s="545"/>
      <c r="U447" s="820"/>
      <c r="V447" s="481"/>
      <c r="W447" s="482"/>
      <c r="X447" s="504"/>
    </row>
    <row r="448" spans="1:24" s="376" customFormat="1" hidden="1" x14ac:dyDescent="0.2">
      <c r="A448" s="498">
        <v>2</v>
      </c>
      <c r="B448" s="499">
        <v>0</v>
      </c>
      <c r="C448" s="499">
        <v>4</v>
      </c>
      <c r="D448" s="499">
        <v>4</v>
      </c>
      <c r="E448" s="485" t="s">
        <v>3849</v>
      </c>
      <c r="F448" s="628"/>
      <c r="G448" s="486" t="s">
        <v>2658</v>
      </c>
      <c r="H448" s="484"/>
      <c r="I448" s="511"/>
      <c r="J448" s="488"/>
      <c r="K448" s="488">
        <f>SUM(K449:K468)</f>
        <v>0</v>
      </c>
      <c r="L448" s="488"/>
      <c r="M448" s="488">
        <f>SUM(M449:M468)</f>
        <v>0</v>
      </c>
      <c r="N448" s="522"/>
      <c r="O448" s="488"/>
      <c r="P448" s="488">
        <f>SUM(P449:P468)</f>
        <v>0</v>
      </c>
      <c r="Q448" s="488">
        <f>SUM(Q449:Q468)</f>
        <v>0</v>
      </c>
      <c r="R448" s="502"/>
      <c r="S448" s="503"/>
      <c r="T448" s="545"/>
      <c r="U448" s="820"/>
      <c r="V448" s="481"/>
      <c r="W448" s="482"/>
      <c r="X448" s="504"/>
    </row>
    <row r="449" spans="1:24" ht="38.25" hidden="1" x14ac:dyDescent="0.2">
      <c r="A449" s="498"/>
      <c r="B449" s="499"/>
      <c r="C449" s="499"/>
      <c r="D449" s="499"/>
      <c r="E449" s="500"/>
      <c r="F449" s="635"/>
      <c r="G449" s="509"/>
      <c r="H449" s="484">
        <v>25172504</v>
      </c>
      <c r="I449" s="511" t="s">
        <v>1870</v>
      </c>
      <c r="J449" s="488"/>
      <c r="K449" s="488"/>
      <c r="L449" s="488"/>
      <c r="M449" s="488"/>
      <c r="N449" s="522"/>
      <c r="O449" s="488"/>
      <c r="P449" s="488"/>
      <c r="Q449" s="488">
        <f t="shared" ref="Q449:Q468" si="15">+M449+P449-K449</f>
        <v>0</v>
      </c>
      <c r="R449" s="502"/>
      <c r="S449" s="503"/>
      <c r="T449" s="545"/>
      <c r="U449" s="820"/>
      <c r="V449" s="481"/>
      <c r="W449" s="482"/>
      <c r="X449" s="504"/>
    </row>
    <row r="450" spans="1:24" ht="51" hidden="1" x14ac:dyDescent="0.2">
      <c r="A450" s="498"/>
      <c r="B450" s="499"/>
      <c r="C450" s="499"/>
      <c r="D450" s="499"/>
      <c r="E450" s="500"/>
      <c r="F450" s="635"/>
      <c r="G450" s="509"/>
      <c r="H450" s="484">
        <v>25172504</v>
      </c>
      <c r="I450" s="511" t="s">
        <v>1871</v>
      </c>
      <c r="J450" s="488"/>
      <c r="K450" s="488"/>
      <c r="L450" s="488"/>
      <c r="M450" s="488"/>
      <c r="N450" s="522"/>
      <c r="O450" s="488"/>
      <c r="P450" s="488"/>
      <c r="Q450" s="488">
        <f t="shared" si="15"/>
        <v>0</v>
      </c>
      <c r="R450" s="502"/>
      <c r="S450" s="503"/>
      <c r="T450" s="545"/>
      <c r="U450" s="820"/>
      <c r="V450" s="481"/>
      <c r="W450" s="482"/>
      <c r="X450" s="481"/>
    </row>
    <row r="451" spans="1:24" ht="51" hidden="1" x14ac:dyDescent="0.2">
      <c r="A451" s="498"/>
      <c r="B451" s="499"/>
      <c r="C451" s="499"/>
      <c r="D451" s="499"/>
      <c r="E451" s="500"/>
      <c r="F451" s="635"/>
      <c r="G451" s="509"/>
      <c r="H451" s="484">
        <v>25172504</v>
      </c>
      <c r="I451" s="511" t="s">
        <v>1872</v>
      </c>
      <c r="J451" s="488"/>
      <c r="K451" s="488"/>
      <c r="L451" s="488"/>
      <c r="M451" s="488"/>
      <c r="N451" s="522"/>
      <c r="O451" s="488"/>
      <c r="P451" s="488"/>
      <c r="Q451" s="488">
        <f t="shared" si="15"/>
        <v>0</v>
      </c>
      <c r="R451" s="502"/>
      <c r="S451" s="503"/>
      <c r="T451" s="545"/>
      <c r="U451" s="820"/>
      <c r="V451" s="481"/>
      <c r="W451" s="482"/>
      <c r="X451" s="493"/>
    </row>
    <row r="452" spans="1:24" ht="51" hidden="1" x14ac:dyDescent="0.2">
      <c r="A452" s="498"/>
      <c r="B452" s="499"/>
      <c r="C452" s="499"/>
      <c r="D452" s="499"/>
      <c r="E452" s="500"/>
      <c r="F452" s="635"/>
      <c r="G452" s="509"/>
      <c r="H452" s="484">
        <v>25172504</v>
      </c>
      <c r="I452" s="511" t="s">
        <v>1873</v>
      </c>
      <c r="J452" s="488"/>
      <c r="K452" s="488"/>
      <c r="L452" s="488"/>
      <c r="M452" s="488"/>
      <c r="N452" s="522"/>
      <c r="O452" s="488"/>
      <c r="P452" s="488"/>
      <c r="Q452" s="488">
        <f t="shared" si="15"/>
        <v>0</v>
      </c>
      <c r="R452" s="502"/>
      <c r="S452" s="503"/>
      <c r="T452" s="545"/>
      <c r="U452" s="820"/>
      <c r="V452" s="481"/>
      <c r="W452" s="482"/>
      <c r="X452" s="481"/>
    </row>
    <row r="453" spans="1:24" ht="51" hidden="1" x14ac:dyDescent="0.2">
      <c r="A453" s="498"/>
      <c r="B453" s="499"/>
      <c r="C453" s="499"/>
      <c r="D453" s="499"/>
      <c r="E453" s="500"/>
      <c r="F453" s="635"/>
      <c r="G453" s="509"/>
      <c r="H453" s="484">
        <v>25172504</v>
      </c>
      <c r="I453" s="511" t="s">
        <v>1874</v>
      </c>
      <c r="J453" s="488"/>
      <c r="K453" s="488"/>
      <c r="L453" s="488"/>
      <c r="M453" s="488"/>
      <c r="N453" s="522"/>
      <c r="O453" s="488"/>
      <c r="P453" s="488"/>
      <c r="Q453" s="488">
        <f t="shared" si="15"/>
        <v>0</v>
      </c>
      <c r="R453" s="502"/>
      <c r="S453" s="503"/>
      <c r="T453" s="545"/>
      <c r="U453" s="820"/>
      <c r="V453" s="481"/>
      <c r="W453" s="482"/>
      <c r="X453" s="493"/>
    </row>
    <row r="454" spans="1:24" ht="38.25" hidden="1" x14ac:dyDescent="0.2">
      <c r="A454" s="498"/>
      <c r="B454" s="499"/>
      <c r="C454" s="499"/>
      <c r="D454" s="499"/>
      <c r="E454" s="500"/>
      <c r="F454" s="635"/>
      <c r="G454" s="509"/>
      <c r="H454" s="484">
        <v>25172504</v>
      </c>
      <c r="I454" s="511" t="s">
        <v>1875</v>
      </c>
      <c r="J454" s="488"/>
      <c r="K454" s="488"/>
      <c r="L454" s="488"/>
      <c r="M454" s="488"/>
      <c r="N454" s="522"/>
      <c r="O454" s="488"/>
      <c r="P454" s="488"/>
      <c r="Q454" s="488">
        <f t="shared" si="15"/>
        <v>0</v>
      </c>
      <c r="R454" s="502"/>
      <c r="S454" s="503"/>
      <c r="T454" s="545"/>
      <c r="U454" s="820"/>
      <c r="V454" s="481"/>
      <c r="W454" s="482"/>
      <c r="X454" s="481"/>
    </row>
    <row r="455" spans="1:24" ht="38.25" hidden="1" x14ac:dyDescent="0.2">
      <c r="A455" s="498"/>
      <c r="B455" s="499"/>
      <c r="C455" s="499"/>
      <c r="D455" s="499"/>
      <c r="E455" s="500"/>
      <c r="F455" s="635"/>
      <c r="G455" s="509"/>
      <c r="H455" s="484">
        <v>25172504</v>
      </c>
      <c r="I455" s="511" t="s">
        <v>1876</v>
      </c>
      <c r="J455" s="488"/>
      <c r="K455" s="488"/>
      <c r="L455" s="488"/>
      <c r="M455" s="488"/>
      <c r="N455" s="522"/>
      <c r="O455" s="488"/>
      <c r="P455" s="488"/>
      <c r="Q455" s="488">
        <f t="shared" si="15"/>
        <v>0</v>
      </c>
      <c r="R455" s="502"/>
      <c r="S455" s="503"/>
      <c r="T455" s="545"/>
      <c r="U455" s="820"/>
      <c r="V455" s="481"/>
      <c r="W455" s="482"/>
      <c r="X455" s="493"/>
    </row>
    <row r="456" spans="1:24" ht="38.25" hidden="1" x14ac:dyDescent="0.2">
      <c r="A456" s="498"/>
      <c r="B456" s="499"/>
      <c r="C456" s="499"/>
      <c r="D456" s="499"/>
      <c r="E456" s="500"/>
      <c r="F456" s="635"/>
      <c r="G456" s="509"/>
      <c r="H456" s="484">
        <v>25172504</v>
      </c>
      <c r="I456" s="511" t="s">
        <v>1877</v>
      </c>
      <c r="J456" s="488"/>
      <c r="K456" s="488"/>
      <c r="L456" s="488"/>
      <c r="M456" s="488"/>
      <c r="N456" s="522"/>
      <c r="O456" s="488"/>
      <c r="P456" s="488"/>
      <c r="Q456" s="488">
        <f t="shared" si="15"/>
        <v>0</v>
      </c>
      <c r="R456" s="502"/>
      <c r="S456" s="503"/>
      <c r="T456" s="545"/>
      <c r="U456" s="820"/>
      <c r="V456" s="481"/>
      <c r="W456" s="482"/>
      <c r="X456" s="504"/>
    </row>
    <row r="457" spans="1:24" ht="38.25" hidden="1" x14ac:dyDescent="0.2">
      <c r="A457" s="498"/>
      <c r="B457" s="499"/>
      <c r="C457" s="499"/>
      <c r="D457" s="499"/>
      <c r="E457" s="500"/>
      <c r="F457" s="635"/>
      <c r="G457" s="509"/>
      <c r="H457" s="484">
        <v>25172504</v>
      </c>
      <c r="I457" s="511" t="s">
        <v>1878</v>
      </c>
      <c r="J457" s="488"/>
      <c r="K457" s="488"/>
      <c r="L457" s="488"/>
      <c r="M457" s="488"/>
      <c r="N457" s="522"/>
      <c r="O457" s="488"/>
      <c r="P457" s="488"/>
      <c r="Q457" s="488">
        <f t="shared" si="15"/>
        <v>0</v>
      </c>
      <c r="R457" s="502"/>
      <c r="S457" s="503"/>
      <c r="T457" s="545"/>
      <c r="U457" s="820"/>
      <c r="V457" s="481"/>
      <c r="W457" s="482"/>
      <c r="X457" s="504"/>
    </row>
    <row r="458" spans="1:24" ht="38.25" hidden="1" x14ac:dyDescent="0.2">
      <c r="A458" s="498"/>
      <c r="B458" s="499"/>
      <c r="C458" s="499"/>
      <c r="D458" s="499"/>
      <c r="E458" s="500"/>
      <c r="F458" s="635"/>
      <c r="G458" s="509"/>
      <c r="H458" s="484">
        <v>25172504</v>
      </c>
      <c r="I458" s="511" t="s">
        <v>1879</v>
      </c>
      <c r="J458" s="488"/>
      <c r="K458" s="488"/>
      <c r="L458" s="488"/>
      <c r="M458" s="488"/>
      <c r="N458" s="522"/>
      <c r="O458" s="488"/>
      <c r="P458" s="488"/>
      <c r="Q458" s="488">
        <f t="shared" si="15"/>
        <v>0</v>
      </c>
      <c r="R458" s="502"/>
      <c r="S458" s="503"/>
      <c r="T458" s="545"/>
      <c r="U458" s="820"/>
      <c r="V458" s="481"/>
      <c r="W458" s="482"/>
      <c r="X458" s="504"/>
    </row>
    <row r="459" spans="1:24" ht="38.25" hidden="1" x14ac:dyDescent="0.2">
      <c r="A459" s="498"/>
      <c r="B459" s="499"/>
      <c r="C459" s="499"/>
      <c r="D459" s="499"/>
      <c r="E459" s="500"/>
      <c r="F459" s="635"/>
      <c r="G459" s="509"/>
      <c r="H459" s="484">
        <v>25172502</v>
      </c>
      <c r="I459" s="511" t="s">
        <v>1880</v>
      </c>
      <c r="J459" s="488"/>
      <c r="K459" s="488"/>
      <c r="L459" s="488"/>
      <c r="M459" s="488"/>
      <c r="N459" s="522"/>
      <c r="O459" s="488"/>
      <c r="P459" s="488"/>
      <c r="Q459" s="488">
        <f t="shared" si="15"/>
        <v>0</v>
      </c>
      <c r="R459" s="502"/>
      <c r="S459" s="503"/>
      <c r="T459" s="545"/>
      <c r="U459" s="820"/>
      <c r="V459" s="481"/>
      <c r="W459" s="482"/>
      <c r="X459" s="504"/>
    </row>
    <row r="460" spans="1:24" ht="38.25" hidden="1" x14ac:dyDescent="0.2">
      <c r="A460" s="498"/>
      <c r="B460" s="499"/>
      <c r="C460" s="499"/>
      <c r="D460" s="499"/>
      <c r="E460" s="500"/>
      <c r="F460" s="635"/>
      <c r="G460" s="509"/>
      <c r="H460" s="484">
        <v>25172502</v>
      </c>
      <c r="I460" s="511" t="s">
        <v>1881</v>
      </c>
      <c r="J460" s="488"/>
      <c r="K460" s="488"/>
      <c r="L460" s="488"/>
      <c r="M460" s="488"/>
      <c r="N460" s="522"/>
      <c r="O460" s="488"/>
      <c r="P460" s="488"/>
      <c r="Q460" s="488">
        <f t="shared" si="15"/>
        <v>0</v>
      </c>
      <c r="R460" s="502"/>
      <c r="S460" s="503"/>
      <c r="T460" s="545"/>
      <c r="U460" s="820"/>
      <c r="V460" s="481"/>
      <c r="W460" s="482"/>
      <c r="X460" s="504"/>
    </row>
    <row r="461" spans="1:24" ht="38.25" hidden="1" x14ac:dyDescent="0.2">
      <c r="A461" s="498"/>
      <c r="B461" s="499"/>
      <c r="C461" s="499"/>
      <c r="D461" s="499"/>
      <c r="E461" s="500"/>
      <c r="F461" s="635"/>
      <c r="G461" s="509"/>
      <c r="H461" s="484">
        <v>25172502</v>
      </c>
      <c r="I461" s="511" t="s">
        <v>3230</v>
      </c>
      <c r="J461" s="488"/>
      <c r="K461" s="488"/>
      <c r="L461" s="488"/>
      <c r="M461" s="488"/>
      <c r="N461" s="522"/>
      <c r="O461" s="488"/>
      <c r="P461" s="488"/>
      <c r="Q461" s="488">
        <f t="shared" si="15"/>
        <v>0</v>
      </c>
      <c r="R461" s="502"/>
      <c r="S461" s="503"/>
      <c r="T461" s="545"/>
      <c r="U461" s="820"/>
      <c r="V461" s="481"/>
      <c r="W461" s="482"/>
      <c r="X461" s="504"/>
    </row>
    <row r="462" spans="1:24" ht="38.25" hidden="1" x14ac:dyDescent="0.2">
      <c r="A462" s="498"/>
      <c r="B462" s="499"/>
      <c r="C462" s="499"/>
      <c r="D462" s="499"/>
      <c r="E462" s="500"/>
      <c r="F462" s="635"/>
      <c r="G462" s="509"/>
      <c r="H462" s="484">
        <v>25172502</v>
      </c>
      <c r="I462" s="511" t="s">
        <v>3231</v>
      </c>
      <c r="J462" s="488"/>
      <c r="K462" s="488"/>
      <c r="L462" s="488"/>
      <c r="M462" s="488"/>
      <c r="N462" s="522"/>
      <c r="O462" s="488"/>
      <c r="P462" s="488"/>
      <c r="Q462" s="488">
        <f t="shared" si="15"/>
        <v>0</v>
      </c>
      <c r="R462" s="502"/>
      <c r="S462" s="503"/>
      <c r="T462" s="545"/>
      <c r="U462" s="820"/>
      <c r="V462" s="481"/>
      <c r="W462" s="482"/>
      <c r="X462" s="481"/>
    </row>
    <row r="463" spans="1:24" ht="38.25" hidden="1" x14ac:dyDescent="0.2">
      <c r="A463" s="498"/>
      <c r="B463" s="499"/>
      <c r="C463" s="499"/>
      <c r="D463" s="499"/>
      <c r="E463" s="500"/>
      <c r="F463" s="635"/>
      <c r="G463" s="509"/>
      <c r="H463" s="484">
        <v>25172502</v>
      </c>
      <c r="I463" s="511" t="s">
        <v>2741</v>
      </c>
      <c r="J463" s="488"/>
      <c r="K463" s="488"/>
      <c r="L463" s="488"/>
      <c r="M463" s="488"/>
      <c r="N463" s="522"/>
      <c r="O463" s="488"/>
      <c r="P463" s="488"/>
      <c r="Q463" s="488">
        <f t="shared" si="15"/>
        <v>0</v>
      </c>
      <c r="R463" s="502"/>
      <c r="S463" s="503"/>
      <c r="T463" s="545"/>
      <c r="U463" s="820"/>
      <c r="V463" s="481"/>
      <c r="W463" s="482"/>
      <c r="X463" s="493"/>
    </row>
    <row r="464" spans="1:24" ht="38.25" hidden="1" x14ac:dyDescent="0.2">
      <c r="A464" s="498"/>
      <c r="B464" s="499"/>
      <c r="C464" s="499"/>
      <c r="D464" s="499"/>
      <c r="E464" s="500"/>
      <c r="F464" s="635"/>
      <c r="G464" s="509"/>
      <c r="H464" s="484">
        <v>25172502</v>
      </c>
      <c r="I464" s="511" t="s">
        <v>2742</v>
      </c>
      <c r="J464" s="488"/>
      <c r="K464" s="488"/>
      <c r="L464" s="488"/>
      <c r="M464" s="488"/>
      <c r="N464" s="522"/>
      <c r="O464" s="488"/>
      <c r="P464" s="488"/>
      <c r="Q464" s="488">
        <f t="shared" si="15"/>
        <v>0</v>
      </c>
      <c r="R464" s="502"/>
      <c r="S464" s="503"/>
      <c r="T464" s="545"/>
      <c r="U464" s="820"/>
      <c r="V464" s="481"/>
      <c r="W464" s="482"/>
      <c r="X464" s="481"/>
    </row>
    <row r="465" spans="1:24" ht="38.25" hidden="1" x14ac:dyDescent="0.2">
      <c r="A465" s="498"/>
      <c r="B465" s="499"/>
      <c r="C465" s="499"/>
      <c r="D465" s="499"/>
      <c r="E465" s="500"/>
      <c r="F465" s="635"/>
      <c r="G465" s="509"/>
      <c r="H465" s="484">
        <v>25172502</v>
      </c>
      <c r="I465" s="511" t="s">
        <v>2743</v>
      </c>
      <c r="J465" s="488"/>
      <c r="K465" s="488"/>
      <c r="L465" s="488"/>
      <c r="M465" s="488"/>
      <c r="N465" s="522"/>
      <c r="O465" s="488"/>
      <c r="P465" s="488"/>
      <c r="Q465" s="488">
        <f t="shared" si="15"/>
        <v>0</v>
      </c>
      <c r="R465" s="502"/>
      <c r="S465" s="503"/>
      <c r="T465" s="545"/>
      <c r="U465" s="820"/>
      <c r="V465" s="481"/>
      <c r="W465" s="482"/>
      <c r="X465" s="493"/>
    </row>
    <row r="466" spans="1:24" ht="38.25" hidden="1" x14ac:dyDescent="0.2">
      <c r="A466" s="498"/>
      <c r="B466" s="499"/>
      <c r="C466" s="499"/>
      <c r="D466" s="499"/>
      <c r="E466" s="500"/>
      <c r="F466" s="635"/>
      <c r="G466" s="509"/>
      <c r="H466" s="484">
        <v>25172502</v>
      </c>
      <c r="I466" s="511" t="s">
        <v>2744</v>
      </c>
      <c r="J466" s="488"/>
      <c r="K466" s="488"/>
      <c r="L466" s="488"/>
      <c r="M466" s="488"/>
      <c r="N466" s="522"/>
      <c r="O466" s="488"/>
      <c r="P466" s="488"/>
      <c r="Q466" s="488">
        <f t="shared" si="15"/>
        <v>0</v>
      </c>
      <c r="R466" s="502"/>
      <c r="S466" s="503"/>
      <c r="T466" s="545"/>
      <c r="U466" s="820"/>
      <c r="V466" s="481"/>
      <c r="W466" s="482"/>
      <c r="X466" s="481"/>
    </row>
    <row r="467" spans="1:24" ht="38.25" hidden="1" x14ac:dyDescent="0.2">
      <c r="A467" s="498"/>
      <c r="B467" s="499"/>
      <c r="C467" s="499"/>
      <c r="D467" s="499"/>
      <c r="E467" s="500"/>
      <c r="F467" s="635"/>
      <c r="G467" s="509"/>
      <c r="H467" s="484">
        <v>25172502</v>
      </c>
      <c r="I467" s="511" t="s">
        <v>2745</v>
      </c>
      <c r="J467" s="488"/>
      <c r="K467" s="488"/>
      <c r="L467" s="488"/>
      <c r="M467" s="488"/>
      <c r="N467" s="522"/>
      <c r="O467" s="488"/>
      <c r="P467" s="488"/>
      <c r="Q467" s="488">
        <f t="shared" si="15"/>
        <v>0</v>
      </c>
      <c r="R467" s="502"/>
      <c r="S467" s="503"/>
      <c r="T467" s="545"/>
      <c r="U467" s="820"/>
      <c r="V467" s="481"/>
      <c r="W467" s="482"/>
      <c r="X467" s="493"/>
    </row>
    <row r="468" spans="1:24" ht="38.25" hidden="1" x14ac:dyDescent="0.2">
      <c r="A468" s="498"/>
      <c r="B468" s="499"/>
      <c r="C468" s="499"/>
      <c r="D468" s="499"/>
      <c r="E468" s="500"/>
      <c r="F468" s="635"/>
      <c r="G468" s="509"/>
      <c r="H468" s="484">
        <v>25172502</v>
      </c>
      <c r="I468" s="511" t="s">
        <v>2746</v>
      </c>
      <c r="J468" s="488"/>
      <c r="K468" s="488"/>
      <c r="L468" s="488"/>
      <c r="M468" s="488"/>
      <c r="N468" s="522"/>
      <c r="O468" s="488"/>
      <c r="P468" s="488"/>
      <c r="Q468" s="488">
        <f t="shared" si="15"/>
        <v>0</v>
      </c>
      <c r="R468" s="502"/>
      <c r="S468" s="503"/>
      <c r="T468" s="545"/>
      <c r="U468" s="820"/>
      <c r="V468" s="481"/>
      <c r="W468" s="482"/>
      <c r="X468" s="504"/>
    </row>
    <row r="469" spans="1:24" hidden="1" x14ac:dyDescent="0.2">
      <c r="A469" s="498"/>
      <c r="B469" s="499"/>
      <c r="C469" s="499"/>
      <c r="D469" s="499"/>
      <c r="E469" s="500"/>
      <c r="F469" s="635"/>
      <c r="G469" s="509"/>
      <c r="H469" s="484"/>
      <c r="I469" s="511"/>
      <c r="J469" s="488"/>
      <c r="K469" s="488"/>
      <c r="L469" s="488"/>
      <c r="M469" s="488"/>
      <c r="N469" s="522"/>
      <c r="O469" s="488"/>
      <c r="P469" s="488"/>
      <c r="Q469" s="488"/>
      <c r="R469" s="502"/>
      <c r="S469" s="503"/>
      <c r="T469" s="545"/>
      <c r="U469" s="820"/>
      <c r="V469" s="481"/>
      <c r="W469" s="482"/>
      <c r="X469" s="504"/>
    </row>
    <row r="470" spans="1:24" hidden="1" x14ac:dyDescent="0.2">
      <c r="A470" s="498"/>
      <c r="B470" s="499"/>
      <c r="C470" s="499"/>
      <c r="D470" s="499"/>
      <c r="E470" s="500"/>
      <c r="F470" s="635"/>
      <c r="G470" s="486"/>
      <c r="H470" s="484"/>
      <c r="I470" s="511"/>
      <c r="J470" s="488"/>
      <c r="K470" s="488"/>
      <c r="L470" s="488"/>
      <c r="M470" s="488"/>
      <c r="N470" s="522"/>
      <c r="O470" s="488"/>
      <c r="P470" s="488"/>
      <c r="Q470" s="488"/>
      <c r="R470" s="502"/>
      <c r="S470" s="503"/>
      <c r="T470" s="545"/>
      <c r="U470" s="820"/>
      <c r="V470" s="481"/>
      <c r="W470" s="482"/>
      <c r="X470" s="504"/>
    </row>
    <row r="471" spans="1:24" s="376" customFormat="1" hidden="1" x14ac:dyDescent="0.2">
      <c r="A471" s="498">
        <v>2</v>
      </c>
      <c r="B471" s="499">
        <v>0</v>
      </c>
      <c r="C471" s="499">
        <v>4</v>
      </c>
      <c r="D471" s="499">
        <v>4</v>
      </c>
      <c r="E471" s="485" t="s">
        <v>2638</v>
      </c>
      <c r="F471" s="628"/>
      <c r="G471" s="486" t="s">
        <v>2660</v>
      </c>
      <c r="H471" s="484"/>
      <c r="I471" s="511"/>
      <c r="J471" s="488"/>
      <c r="K471" s="488">
        <f>SUM(K472:K584)</f>
        <v>0</v>
      </c>
      <c r="L471" s="488"/>
      <c r="M471" s="488">
        <f>SUM(M472:M584)</f>
        <v>0</v>
      </c>
      <c r="N471" s="522"/>
      <c r="O471" s="488"/>
      <c r="P471" s="488">
        <f>SUM(P472:P584)</f>
        <v>0</v>
      </c>
      <c r="Q471" s="488">
        <f>SUM(Q472:Q584)</f>
        <v>0</v>
      </c>
      <c r="R471" s="502"/>
      <c r="S471" s="503"/>
      <c r="T471" s="545"/>
      <c r="U471" s="820"/>
      <c r="V471" s="481"/>
      <c r="W471" s="482"/>
      <c r="X471" s="504"/>
    </row>
    <row r="472" spans="1:24" ht="38.25" hidden="1" x14ac:dyDescent="0.2">
      <c r="A472" s="498"/>
      <c r="B472" s="499"/>
      <c r="C472" s="499"/>
      <c r="D472" s="499"/>
      <c r="E472" s="500"/>
      <c r="F472" s="635"/>
      <c r="G472" s="509"/>
      <c r="H472" s="484">
        <v>31160000</v>
      </c>
      <c r="I472" s="511" t="s">
        <v>2515</v>
      </c>
      <c r="J472" s="488"/>
      <c r="K472" s="488"/>
      <c r="L472" s="488"/>
      <c r="M472" s="488"/>
      <c r="N472" s="520"/>
      <c r="O472" s="488"/>
      <c r="P472" s="488"/>
      <c r="Q472" s="488">
        <f t="shared" ref="Q472:Q503" si="16">+M472+P472-K472</f>
        <v>0</v>
      </c>
      <c r="R472" s="502"/>
      <c r="S472" s="503"/>
      <c r="T472" s="545"/>
      <c r="U472" s="820"/>
      <c r="V472" s="481"/>
      <c r="W472" s="482"/>
      <c r="X472" s="504"/>
    </row>
    <row r="473" spans="1:24" ht="38.25" hidden="1" x14ac:dyDescent="0.2">
      <c r="A473" s="498"/>
      <c r="B473" s="499"/>
      <c r="C473" s="499"/>
      <c r="D473" s="499"/>
      <c r="E473" s="500"/>
      <c r="F473" s="635"/>
      <c r="G473" s="509"/>
      <c r="H473" s="484">
        <v>31160000</v>
      </c>
      <c r="I473" s="511" t="s">
        <v>949</v>
      </c>
      <c r="J473" s="488"/>
      <c r="K473" s="488"/>
      <c r="L473" s="488"/>
      <c r="M473" s="488"/>
      <c r="N473" s="520"/>
      <c r="O473" s="488"/>
      <c r="P473" s="488"/>
      <c r="Q473" s="488">
        <f t="shared" si="16"/>
        <v>0</v>
      </c>
      <c r="R473" s="502"/>
      <c r="S473" s="503"/>
      <c r="T473" s="545"/>
      <c r="U473" s="820"/>
      <c r="V473" s="481"/>
      <c r="W473" s="482"/>
      <c r="X473" s="504"/>
    </row>
    <row r="474" spans="1:24" ht="38.25" hidden="1" x14ac:dyDescent="0.2">
      <c r="A474" s="498"/>
      <c r="B474" s="499"/>
      <c r="C474" s="499"/>
      <c r="D474" s="499"/>
      <c r="E474" s="500"/>
      <c r="F474" s="635"/>
      <c r="G474" s="509"/>
      <c r="H474" s="484">
        <v>31160000</v>
      </c>
      <c r="I474" s="511" t="s">
        <v>950</v>
      </c>
      <c r="J474" s="488"/>
      <c r="K474" s="488"/>
      <c r="L474" s="488"/>
      <c r="M474" s="488"/>
      <c r="N474" s="520"/>
      <c r="O474" s="488"/>
      <c r="P474" s="488"/>
      <c r="Q474" s="488">
        <f t="shared" si="16"/>
        <v>0</v>
      </c>
      <c r="R474" s="502"/>
      <c r="S474" s="503"/>
      <c r="T474" s="545"/>
      <c r="U474" s="820"/>
      <c r="V474" s="481"/>
      <c r="W474" s="482"/>
      <c r="X474" s="481"/>
    </row>
    <row r="475" spans="1:24" ht="25.5" hidden="1" x14ac:dyDescent="0.2">
      <c r="A475" s="498"/>
      <c r="B475" s="499"/>
      <c r="C475" s="499"/>
      <c r="D475" s="499"/>
      <c r="E475" s="500"/>
      <c r="F475" s="635"/>
      <c r="G475" s="509"/>
      <c r="H475" s="484">
        <v>31160000</v>
      </c>
      <c r="I475" s="511" t="s">
        <v>951</v>
      </c>
      <c r="J475" s="488"/>
      <c r="K475" s="488"/>
      <c r="L475" s="488"/>
      <c r="M475" s="488"/>
      <c r="N475" s="520"/>
      <c r="O475" s="488"/>
      <c r="P475" s="488"/>
      <c r="Q475" s="488">
        <f t="shared" si="16"/>
        <v>0</v>
      </c>
      <c r="R475" s="502"/>
      <c r="S475" s="503"/>
      <c r="T475" s="545"/>
      <c r="U475" s="820"/>
      <c r="V475" s="481"/>
      <c r="W475" s="482"/>
      <c r="X475" s="493"/>
    </row>
    <row r="476" spans="1:24" ht="63.75" hidden="1" x14ac:dyDescent="0.2">
      <c r="A476" s="498"/>
      <c r="B476" s="499"/>
      <c r="C476" s="499"/>
      <c r="D476" s="499"/>
      <c r="E476" s="500"/>
      <c r="F476" s="635"/>
      <c r="G476" s="509"/>
      <c r="H476" s="484">
        <v>26121600</v>
      </c>
      <c r="I476" s="511" t="s">
        <v>952</v>
      </c>
      <c r="J476" s="488"/>
      <c r="K476" s="488"/>
      <c r="L476" s="488"/>
      <c r="M476" s="488"/>
      <c r="N476" s="520"/>
      <c r="O476" s="488"/>
      <c r="P476" s="488"/>
      <c r="Q476" s="488">
        <f t="shared" si="16"/>
        <v>0</v>
      </c>
      <c r="R476" s="502"/>
      <c r="S476" s="503"/>
      <c r="T476" s="545"/>
      <c r="U476" s="820"/>
      <c r="V476" s="481"/>
      <c r="W476" s="482"/>
      <c r="X476" s="481"/>
    </row>
    <row r="477" spans="1:24" ht="38.25" hidden="1" x14ac:dyDescent="0.2">
      <c r="A477" s="498"/>
      <c r="B477" s="499"/>
      <c r="C477" s="499"/>
      <c r="D477" s="499"/>
      <c r="E477" s="500"/>
      <c r="F477" s="635"/>
      <c r="G477" s="509"/>
      <c r="H477" s="484">
        <v>26121600</v>
      </c>
      <c r="I477" s="511" t="s">
        <v>953</v>
      </c>
      <c r="J477" s="488"/>
      <c r="K477" s="488"/>
      <c r="L477" s="488"/>
      <c r="M477" s="488"/>
      <c r="N477" s="520"/>
      <c r="O477" s="488"/>
      <c r="P477" s="488"/>
      <c r="Q477" s="488">
        <f t="shared" si="16"/>
        <v>0</v>
      </c>
      <c r="R477" s="502"/>
      <c r="S477" s="503"/>
      <c r="T477" s="545"/>
      <c r="U477" s="820"/>
      <c r="V477" s="481"/>
      <c r="W477" s="482"/>
      <c r="X477" s="493"/>
    </row>
    <row r="478" spans="1:24" ht="76.5" hidden="1" x14ac:dyDescent="0.2">
      <c r="A478" s="498"/>
      <c r="B478" s="499"/>
      <c r="C478" s="499"/>
      <c r="D478" s="499"/>
      <c r="E478" s="500"/>
      <c r="F478" s="635"/>
      <c r="G478" s="509"/>
      <c r="H478" s="484">
        <v>26121600</v>
      </c>
      <c r="I478" s="511" t="s">
        <v>954</v>
      </c>
      <c r="J478" s="488"/>
      <c r="K478" s="488"/>
      <c r="L478" s="488"/>
      <c r="M478" s="488"/>
      <c r="N478" s="520"/>
      <c r="O478" s="488"/>
      <c r="P478" s="488"/>
      <c r="Q478" s="488">
        <f t="shared" si="16"/>
        <v>0</v>
      </c>
      <c r="R478" s="502"/>
      <c r="S478" s="503"/>
      <c r="T478" s="545"/>
      <c r="U478" s="820"/>
      <c r="V478" s="481"/>
      <c r="W478" s="482"/>
      <c r="X478" s="481"/>
    </row>
    <row r="479" spans="1:24" ht="89.25" hidden="1" x14ac:dyDescent="0.2">
      <c r="A479" s="498"/>
      <c r="B479" s="499"/>
      <c r="C479" s="499"/>
      <c r="D479" s="499"/>
      <c r="E479" s="500"/>
      <c r="F479" s="635"/>
      <c r="G479" s="509"/>
      <c r="H479" s="484">
        <v>26121600</v>
      </c>
      <c r="I479" s="511" t="s">
        <v>955</v>
      </c>
      <c r="J479" s="488"/>
      <c r="K479" s="488"/>
      <c r="L479" s="488"/>
      <c r="M479" s="488"/>
      <c r="N479" s="520"/>
      <c r="O479" s="488"/>
      <c r="P479" s="488"/>
      <c r="Q479" s="488">
        <f t="shared" si="16"/>
        <v>0</v>
      </c>
      <c r="R479" s="502"/>
      <c r="S479" s="503"/>
      <c r="T479" s="545"/>
      <c r="U479" s="820"/>
      <c r="V479" s="481"/>
      <c r="W479" s="482"/>
      <c r="X479" s="493"/>
    </row>
    <row r="480" spans="1:24" ht="76.5" hidden="1" x14ac:dyDescent="0.2">
      <c r="A480" s="498"/>
      <c r="B480" s="499"/>
      <c r="C480" s="499"/>
      <c r="D480" s="499"/>
      <c r="E480" s="500"/>
      <c r="F480" s="635"/>
      <c r="G480" s="509"/>
      <c r="H480" s="484">
        <v>26121600</v>
      </c>
      <c r="I480" s="511" t="s">
        <v>956</v>
      </c>
      <c r="J480" s="488"/>
      <c r="K480" s="488"/>
      <c r="L480" s="488"/>
      <c r="M480" s="488"/>
      <c r="N480" s="520"/>
      <c r="O480" s="488"/>
      <c r="P480" s="488"/>
      <c r="Q480" s="488">
        <f t="shared" si="16"/>
        <v>0</v>
      </c>
      <c r="R480" s="502"/>
      <c r="S480" s="503"/>
      <c r="T480" s="545"/>
      <c r="U480" s="820"/>
      <c r="V480" s="481"/>
      <c r="W480" s="482"/>
      <c r="X480" s="504"/>
    </row>
    <row r="481" spans="1:24" ht="76.5" hidden="1" x14ac:dyDescent="0.2">
      <c r="A481" s="498"/>
      <c r="B481" s="499"/>
      <c r="C481" s="499"/>
      <c r="D481" s="499"/>
      <c r="E481" s="500"/>
      <c r="F481" s="635"/>
      <c r="G481" s="509"/>
      <c r="H481" s="484">
        <v>31150000</v>
      </c>
      <c r="I481" s="511" t="s">
        <v>957</v>
      </c>
      <c r="J481" s="488"/>
      <c r="K481" s="488"/>
      <c r="L481" s="488"/>
      <c r="M481" s="488"/>
      <c r="N481" s="520"/>
      <c r="O481" s="488"/>
      <c r="P481" s="488"/>
      <c r="Q481" s="488">
        <f t="shared" si="16"/>
        <v>0</v>
      </c>
      <c r="R481" s="502"/>
      <c r="S481" s="503"/>
      <c r="T481" s="545"/>
      <c r="U481" s="820"/>
      <c r="V481" s="481"/>
      <c r="W481" s="482"/>
      <c r="X481" s="504"/>
    </row>
    <row r="482" spans="1:24" hidden="1" x14ac:dyDescent="0.2">
      <c r="A482" s="498"/>
      <c r="B482" s="499"/>
      <c r="C482" s="499"/>
      <c r="D482" s="499"/>
      <c r="E482" s="500"/>
      <c r="F482" s="635"/>
      <c r="G482" s="509"/>
      <c r="H482" s="484">
        <v>31162800</v>
      </c>
      <c r="I482" s="511" t="s">
        <v>958</v>
      </c>
      <c r="J482" s="488"/>
      <c r="K482" s="488"/>
      <c r="L482" s="488"/>
      <c r="M482" s="488"/>
      <c r="N482" s="520"/>
      <c r="O482" s="488"/>
      <c r="P482" s="488"/>
      <c r="Q482" s="488">
        <f t="shared" si="16"/>
        <v>0</v>
      </c>
      <c r="R482" s="502"/>
      <c r="S482" s="503"/>
      <c r="T482" s="545"/>
      <c r="U482" s="820"/>
      <c r="V482" s="481"/>
      <c r="W482" s="482"/>
      <c r="X482" s="504"/>
    </row>
    <row r="483" spans="1:24" ht="25.5" hidden="1" x14ac:dyDescent="0.2">
      <c r="A483" s="498"/>
      <c r="B483" s="499"/>
      <c r="C483" s="499"/>
      <c r="D483" s="499"/>
      <c r="E483" s="500"/>
      <c r="F483" s="635"/>
      <c r="G483" s="509"/>
      <c r="H483" s="484">
        <v>31162800</v>
      </c>
      <c r="I483" s="511" t="s">
        <v>959</v>
      </c>
      <c r="J483" s="488"/>
      <c r="K483" s="488"/>
      <c r="L483" s="488"/>
      <c r="M483" s="488"/>
      <c r="N483" s="520"/>
      <c r="O483" s="488"/>
      <c r="P483" s="488"/>
      <c r="Q483" s="488">
        <f t="shared" si="16"/>
        <v>0</v>
      </c>
      <c r="R483" s="502"/>
      <c r="S483" s="503"/>
      <c r="T483" s="545"/>
      <c r="U483" s="820"/>
      <c r="V483" s="481"/>
      <c r="W483" s="482"/>
      <c r="X483" s="504"/>
    </row>
    <row r="484" spans="1:24" ht="38.25" hidden="1" x14ac:dyDescent="0.2">
      <c r="A484" s="498"/>
      <c r="B484" s="499"/>
      <c r="C484" s="499"/>
      <c r="D484" s="499"/>
      <c r="E484" s="500"/>
      <c r="F484" s="635"/>
      <c r="G484" s="509"/>
      <c r="H484" s="484">
        <v>31162800</v>
      </c>
      <c r="I484" s="511" t="s">
        <v>960</v>
      </c>
      <c r="J484" s="488"/>
      <c r="K484" s="488"/>
      <c r="L484" s="488"/>
      <c r="M484" s="488"/>
      <c r="N484" s="520"/>
      <c r="O484" s="488"/>
      <c r="P484" s="488"/>
      <c r="Q484" s="488">
        <f t="shared" si="16"/>
        <v>0</v>
      </c>
      <c r="R484" s="502"/>
      <c r="S484" s="503"/>
      <c r="T484" s="545"/>
      <c r="U484" s="820"/>
      <c r="V484" s="481"/>
      <c r="W484" s="482"/>
      <c r="X484" s="504"/>
    </row>
    <row r="485" spans="1:24" ht="38.25" hidden="1" x14ac:dyDescent="0.2">
      <c r="A485" s="498"/>
      <c r="B485" s="499"/>
      <c r="C485" s="499"/>
      <c r="D485" s="499"/>
      <c r="E485" s="500"/>
      <c r="F485" s="635"/>
      <c r="G485" s="509"/>
      <c r="H485" s="484">
        <v>31162800</v>
      </c>
      <c r="I485" s="511" t="s">
        <v>961</v>
      </c>
      <c r="J485" s="488"/>
      <c r="K485" s="488"/>
      <c r="L485" s="488"/>
      <c r="M485" s="488"/>
      <c r="N485" s="520"/>
      <c r="O485" s="488"/>
      <c r="P485" s="488"/>
      <c r="Q485" s="488">
        <f t="shared" si="16"/>
        <v>0</v>
      </c>
      <c r="R485" s="502"/>
      <c r="S485" s="503"/>
      <c r="T485" s="545"/>
      <c r="U485" s="820"/>
      <c r="V485" s="481"/>
      <c r="W485" s="482"/>
      <c r="X485" s="504"/>
    </row>
    <row r="486" spans="1:24" ht="25.5" hidden="1" x14ac:dyDescent="0.2">
      <c r="A486" s="498"/>
      <c r="B486" s="499"/>
      <c r="C486" s="499"/>
      <c r="D486" s="499"/>
      <c r="E486" s="500"/>
      <c r="F486" s="635"/>
      <c r="G486" s="509"/>
      <c r="H486" s="484">
        <v>31162800</v>
      </c>
      <c r="I486" s="511" t="s">
        <v>593</v>
      </c>
      <c r="J486" s="488"/>
      <c r="K486" s="488"/>
      <c r="L486" s="488"/>
      <c r="M486" s="488"/>
      <c r="N486" s="520"/>
      <c r="O486" s="488"/>
      <c r="P486" s="488"/>
      <c r="Q486" s="488">
        <f t="shared" si="16"/>
        <v>0</v>
      </c>
      <c r="R486" s="502"/>
      <c r="S486" s="503"/>
      <c r="T486" s="545"/>
      <c r="U486" s="820"/>
      <c r="V486" s="481"/>
      <c r="W486" s="482"/>
      <c r="X486" s="481"/>
    </row>
    <row r="487" spans="1:24" ht="51" hidden="1" x14ac:dyDescent="0.2">
      <c r="A487" s="498"/>
      <c r="B487" s="499"/>
      <c r="C487" s="499"/>
      <c r="D487" s="499"/>
      <c r="E487" s="500"/>
      <c r="F487" s="635"/>
      <c r="G487" s="509"/>
      <c r="H487" s="484">
        <v>31162800</v>
      </c>
      <c r="I487" s="511" t="s">
        <v>962</v>
      </c>
      <c r="J487" s="488"/>
      <c r="K487" s="488"/>
      <c r="L487" s="488"/>
      <c r="M487" s="488"/>
      <c r="N487" s="520"/>
      <c r="O487" s="488"/>
      <c r="P487" s="488"/>
      <c r="Q487" s="488">
        <f t="shared" si="16"/>
        <v>0</v>
      </c>
      <c r="R487" s="502"/>
      <c r="S487" s="503"/>
      <c r="T487" s="545"/>
      <c r="U487" s="820"/>
      <c r="V487" s="481"/>
      <c r="W487" s="482"/>
      <c r="X487" s="493"/>
    </row>
    <row r="488" spans="1:24" ht="38.25" hidden="1" x14ac:dyDescent="0.2">
      <c r="A488" s="498"/>
      <c r="B488" s="499"/>
      <c r="C488" s="499"/>
      <c r="D488" s="499"/>
      <c r="E488" s="500"/>
      <c r="F488" s="635"/>
      <c r="G488" s="509"/>
      <c r="H488" s="484">
        <v>31162800</v>
      </c>
      <c r="I488" s="511" t="s">
        <v>963</v>
      </c>
      <c r="J488" s="488"/>
      <c r="K488" s="488"/>
      <c r="L488" s="488"/>
      <c r="M488" s="488"/>
      <c r="N488" s="520"/>
      <c r="O488" s="488"/>
      <c r="P488" s="488"/>
      <c r="Q488" s="488">
        <f t="shared" si="16"/>
        <v>0</v>
      </c>
      <c r="R488" s="502"/>
      <c r="S488" s="503"/>
      <c r="T488" s="545"/>
      <c r="U488" s="820"/>
      <c r="V488" s="481"/>
      <c r="W488" s="482"/>
      <c r="X488" s="481"/>
    </row>
    <row r="489" spans="1:24" ht="51" hidden="1" x14ac:dyDescent="0.2">
      <c r="A489" s="498"/>
      <c r="B489" s="499"/>
      <c r="C489" s="499"/>
      <c r="D489" s="499"/>
      <c r="E489" s="500"/>
      <c r="F489" s="635"/>
      <c r="G489" s="509"/>
      <c r="H489" s="484">
        <v>31162800</v>
      </c>
      <c r="I489" s="511" t="s">
        <v>964</v>
      </c>
      <c r="J489" s="488"/>
      <c r="K489" s="488"/>
      <c r="L489" s="488"/>
      <c r="M489" s="488"/>
      <c r="N489" s="520"/>
      <c r="O489" s="488"/>
      <c r="P489" s="488"/>
      <c r="Q489" s="488">
        <f t="shared" si="16"/>
        <v>0</v>
      </c>
      <c r="R489" s="502"/>
      <c r="S489" s="503"/>
      <c r="T489" s="545"/>
      <c r="U489" s="820"/>
      <c r="V489" s="481"/>
      <c r="W489" s="482"/>
      <c r="X489" s="493"/>
    </row>
    <row r="490" spans="1:24" ht="38.25" hidden="1" x14ac:dyDescent="0.2">
      <c r="A490" s="498"/>
      <c r="B490" s="499"/>
      <c r="C490" s="499"/>
      <c r="D490" s="499"/>
      <c r="E490" s="500"/>
      <c r="F490" s="635"/>
      <c r="G490" s="509"/>
      <c r="H490" s="484">
        <v>31162800</v>
      </c>
      <c r="I490" s="511" t="s">
        <v>965</v>
      </c>
      <c r="J490" s="488"/>
      <c r="K490" s="488"/>
      <c r="L490" s="488"/>
      <c r="M490" s="488"/>
      <c r="N490" s="520"/>
      <c r="O490" s="488"/>
      <c r="P490" s="488"/>
      <c r="Q490" s="488">
        <f t="shared" si="16"/>
        <v>0</v>
      </c>
      <c r="R490" s="502"/>
      <c r="S490" s="503"/>
      <c r="T490" s="545"/>
      <c r="U490" s="820"/>
      <c r="V490" s="481"/>
      <c r="W490" s="482"/>
      <c r="X490" s="481"/>
    </row>
    <row r="491" spans="1:24" ht="25.5" hidden="1" x14ac:dyDescent="0.2">
      <c r="A491" s="498"/>
      <c r="B491" s="499"/>
      <c r="C491" s="499"/>
      <c r="D491" s="499"/>
      <c r="E491" s="500"/>
      <c r="F491" s="635"/>
      <c r="G491" s="509"/>
      <c r="H491" s="484">
        <v>31162800</v>
      </c>
      <c r="I491" s="511" t="s">
        <v>966</v>
      </c>
      <c r="J491" s="488"/>
      <c r="K491" s="488"/>
      <c r="L491" s="488"/>
      <c r="M491" s="488"/>
      <c r="N491" s="520"/>
      <c r="O491" s="488"/>
      <c r="P491" s="488"/>
      <c r="Q491" s="488">
        <f t="shared" si="16"/>
        <v>0</v>
      </c>
      <c r="R491" s="502"/>
      <c r="S491" s="503"/>
      <c r="T491" s="545"/>
      <c r="U491" s="820"/>
      <c r="V491" s="481"/>
      <c r="W491" s="482"/>
      <c r="X491" s="493"/>
    </row>
    <row r="492" spans="1:24" hidden="1" x14ac:dyDescent="0.2">
      <c r="A492" s="498"/>
      <c r="B492" s="499"/>
      <c r="C492" s="499"/>
      <c r="D492" s="499"/>
      <c r="E492" s="500"/>
      <c r="F492" s="635"/>
      <c r="G492" s="509"/>
      <c r="H492" s="484">
        <v>31162800</v>
      </c>
      <c r="I492" s="511" t="s">
        <v>967</v>
      </c>
      <c r="J492" s="488"/>
      <c r="K492" s="488"/>
      <c r="L492" s="488"/>
      <c r="M492" s="488"/>
      <c r="N492" s="520"/>
      <c r="O492" s="488"/>
      <c r="P492" s="488"/>
      <c r="Q492" s="488">
        <f t="shared" si="16"/>
        <v>0</v>
      </c>
      <c r="R492" s="502"/>
      <c r="S492" s="503"/>
      <c r="T492" s="545"/>
      <c r="U492" s="820"/>
      <c r="V492" s="481"/>
      <c r="W492" s="482"/>
      <c r="X492" s="504"/>
    </row>
    <row r="493" spans="1:24" ht="51" hidden="1" x14ac:dyDescent="0.2">
      <c r="A493" s="498"/>
      <c r="B493" s="499"/>
      <c r="C493" s="499"/>
      <c r="D493" s="499"/>
      <c r="E493" s="500"/>
      <c r="F493" s="635"/>
      <c r="G493" s="509"/>
      <c r="H493" s="484">
        <v>31162800</v>
      </c>
      <c r="I493" s="511" t="s">
        <v>968</v>
      </c>
      <c r="J493" s="488"/>
      <c r="K493" s="488"/>
      <c r="L493" s="488"/>
      <c r="M493" s="488"/>
      <c r="N493" s="520"/>
      <c r="O493" s="488"/>
      <c r="P493" s="488"/>
      <c r="Q493" s="488">
        <f t="shared" si="16"/>
        <v>0</v>
      </c>
      <c r="R493" s="502"/>
      <c r="S493" s="503"/>
      <c r="T493" s="545"/>
      <c r="U493" s="820"/>
      <c r="V493" s="481"/>
      <c r="W493" s="482"/>
      <c r="X493" s="504"/>
    </row>
    <row r="494" spans="1:24" ht="25.5" hidden="1" x14ac:dyDescent="0.2">
      <c r="A494" s="498"/>
      <c r="B494" s="499"/>
      <c r="C494" s="499"/>
      <c r="D494" s="499"/>
      <c r="E494" s="500"/>
      <c r="F494" s="635"/>
      <c r="G494" s="509"/>
      <c r="H494" s="484">
        <v>31162800</v>
      </c>
      <c r="I494" s="511" t="s">
        <v>969</v>
      </c>
      <c r="J494" s="488"/>
      <c r="K494" s="488"/>
      <c r="L494" s="488"/>
      <c r="M494" s="488"/>
      <c r="N494" s="520"/>
      <c r="O494" s="488"/>
      <c r="P494" s="488"/>
      <c r="Q494" s="488">
        <f t="shared" si="16"/>
        <v>0</v>
      </c>
      <c r="R494" s="502"/>
      <c r="S494" s="503"/>
      <c r="T494" s="545"/>
      <c r="U494" s="820"/>
      <c r="V494" s="481"/>
      <c r="W494" s="482"/>
      <c r="X494" s="504"/>
    </row>
    <row r="495" spans="1:24" ht="38.25" hidden="1" x14ac:dyDescent="0.2">
      <c r="A495" s="498"/>
      <c r="B495" s="499"/>
      <c r="C495" s="499"/>
      <c r="D495" s="499"/>
      <c r="E495" s="500"/>
      <c r="F495" s="635"/>
      <c r="G495" s="509"/>
      <c r="H495" s="484">
        <v>31162800</v>
      </c>
      <c r="I495" s="511" t="s">
        <v>970</v>
      </c>
      <c r="J495" s="488"/>
      <c r="K495" s="488"/>
      <c r="L495" s="488"/>
      <c r="M495" s="488"/>
      <c r="N495" s="520"/>
      <c r="O495" s="488"/>
      <c r="P495" s="488"/>
      <c r="Q495" s="488">
        <f t="shared" si="16"/>
        <v>0</v>
      </c>
      <c r="R495" s="502"/>
      <c r="S495" s="503"/>
      <c r="T495" s="545"/>
      <c r="U495" s="820"/>
      <c r="V495" s="481"/>
      <c r="W495" s="482"/>
      <c r="X495" s="504"/>
    </row>
    <row r="496" spans="1:24" ht="89.25" hidden="1" x14ac:dyDescent="0.2">
      <c r="A496" s="498"/>
      <c r="B496" s="499"/>
      <c r="C496" s="499"/>
      <c r="D496" s="499"/>
      <c r="E496" s="500"/>
      <c r="F496" s="635"/>
      <c r="G496" s="509"/>
      <c r="H496" s="484">
        <v>31201500</v>
      </c>
      <c r="I496" s="511" t="s">
        <v>971</v>
      </c>
      <c r="J496" s="488"/>
      <c r="K496" s="488"/>
      <c r="L496" s="488"/>
      <c r="M496" s="488"/>
      <c r="N496" s="520"/>
      <c r="O496" s="488"/>
      <c r="P496" s="488"/>
      <c r="Q496" s="488">
        <f t="shared" si="16"/>
        <v>0</v>
      </c>
      <c r="R496" s="502"/>
      <c r="S496" s="503"/>
      <c r="T496" s="545"/>
      <c r="U496" s="820"/>
      <c r="V496" s="481"/>
      <c r="W496" s="482"/>
      <c r="X496" s="504"/>
    </row>
    <row r="497" spans="1:24" ht="25.5" hidden="1" x14ac:dyDescent="0.2">
      <c r="A497" s="498"/>
      <c r="B497" s="499"/>
      <c r="C497" s="499"/>
      <c r="D497" s="499"/>
      <c r="E497" s="500"/>
      <c r="F497" s="635"/>
      <c r="G497" s="509"/>
      <c r="H497" s="484">
        <v>31201500</v>
      </c>
      <c r="I497" s="511" t="s">
        <v>972</v>
      </c>
      <c r="J497" s="488"/>
      <c r="K497" s="488"/>
      <c r="L497" s="488"/>
      <c r="M497" s="488"/>
      <c r="N497" s="520"/>
      <c r="O497" s="488"/>
      <c r="P497" s="488"/>
      <c r="Q497" s="488">
        <f t="shared" si="16"/>
        <v>0</v>
      </c>
      <c r="R497" s="502"/>
      <c r="S497" s="503"/>
      <c r="T497" s="545"/>
      <c r="U497" s="820"/>
      <c r="V497" s="481"/>
      <c r="W497" s="482"/>
      <c r="X497" s="504"/>
    </row>
    <row r="498" spans="1:24" ht="25.5" hidden="1" x14ac:dyDescent="0.2">
      <c r="A498" s="498"/>
      <c r="B498" s="499"/>
      <c r="C498" s="499"/>
      <c r="D498" s="499"/>
      <c r="E498" s="500"/>
      <c r="F498" s="635"/>
      <c r="G498" s="509"/>
      <c r="H498" s="484">
        <v>31201519</v>
      </c>
      <c r="I498" s="511" t="s">
        <v>973</v>
      </c>
      <c r="J498" s="488"/>
      <c r="K498" s="488"/>
      <c r="L498" s="488"/>
      <c r="M498" s="488"/>
      <c r="N498" s="520"/>
      <c r="O498" s="488"/>
      <c r="P498" s="488"/>
      <c r="Q498" s="488">
        <f t="shared" si="16"/>
        <v>0</v>
      </c>
      <c r="R498" s="502"/>
      <c r="S498" s="503"/>
      <c r="T498" s="545"/>
      <c r="U498" s="820"/>
      <c r="V498" s="481"/>
      <c r="W498" s="482"/>
      <c r="X498" s="481"/>
    </row>
    <row r="499" spans="1:24" ht="114.75" hidden="1" x14ac:dyDescent="0.2">
      <c r="A499" s="498"/>
      <c r="B499" s="499"/>
      <c r="C499" s="499"/>
      <c r="D499" s="499"/>
      <c r="E499" s="500"/>
      <c r="F499" s="635"/>
      <c r="G499" s="509"/>
      <c r="H499" s="484">
        <v>31162800</v>
      </c>
      <c r="I499" s="511" t="s">
        <v>974</v>
      </c>
      <c r="J499" s="488"/>
      <c r="K499" s="488"/>
      <c r="L499" s="488"/>
      <c r="M499" s="488"/>
      <c r="N499" s="520"/>
      <c r="O499" s="488"/>
      <c r="P499" s="488"/>
      <c r="Q499" s="488">
        <f t="shared" si="16"/>
        <v>0</v>
      </c>
      <c r="R499" s="502"/>
      <c r="S499" s="503"/>
      <c r="T499" s="545"/>
      <c r="U499" s="820"/>
      <c r="V499" s="481"/>
      <c r="W499" s="482"/>
      <c r="X499" s="493"/>
    </row>
    <row r="500" spans="1:24" ht="114.75" hidden="1" x14ac:dyDescent="0.2">
      <c r="A500" s="498"/>
      <c r="B500" s="499"/>
      <c r="C500" s="499"/>
      <c r="D500" s="499"/>
      <c r="E500" s="500"/>
      <c r="F500" s="635"/>
      <c r="G500" s="509"/>
      <c r="H500" s="484">
        <v>31162800</v>
      </c>
      <c r="I500" s="511" t="s">
        <v>975</v>
      </c>
      <c r="J500" s="488"/>
      <c r="K500" s="488"/>
      <c r="L500" s="488"/>
      <c r="M500" s="488"/>
      <c r="N500" s="520"/>
      <c r="O500" s="488"/>
      <c r="P500" s="488"/>
      <c r="Q500" s="488">
        <f t="shared" si="16"/>
        <v>0</v>
      </c>
      <c r="R500" s="502"/>
      <c r="S500" s="503"/>
      <c r="T500" s="545"/>
      <c r="U500" s="820"/>
      <c r="V500" s="481"/>
      <c r="W500" s="482"/>
      <c r="X500" s="481"/>
    </row>
    <row r="501" spans="1:24" ht="114.75" hidden="1" x14ac:dyDescent="0.2">
      <c r="A501" s="498"/>
      <c r="B501" s="499"/>
      <c r="C501" s="499"/>
      <c r="D501" s="499"/>
      <c r="E501" s="500"/>
      <c r="F501" s="635"/>
      <c r="G501" s="509"/>
      <c r="H501" s="484">
        <v>31162800</v>
      </c>
      <c r="I501" s="511" t="s">
        <v>2426</v>
      </c>
      <c r="J501" s="488"/>
      <c r="K501" s="488"/>
      <c r="L501" s="488"/>
      <c r="M501" s="488"/>
      <c r="N501" s="520"/>
      <c r="O501" s="488"/>
      <c r="P501" s="488"/>
      <c r="Q501" s="488">
        <f t="shared" si="16"/>
        <v>0</v>
      </c>
      <c r="R501" s="502"/>
      <c r="S501" s="503"/>
      <c r="T501" s="545"/>
      <c r="U501" s="820"/>
      <c r="V501" s="481"/>
      <c r="W501" s="482"/>
      <c r="X501" s="493"/>
    </row>
    <row r="502" spans="1:24" ht="25.5" hidden="1" x14ac:dyDescent="0.2">
      <c r="A502" s="498"/>
      <c r="B502" s="499"/>
      <c r="C502" s="499"/>
      <c r="D502" s="499"/>
      <c r="E502" s="500"/>
      <c r="F502" s="635"/>
      <c r="G502" s="509"/>
      <c r="H502" s="484">
        <v>31162800</v>
      </c>
      <c r="I502" s="511" t="s">
        <v>1630</v>
      </c>
      <c r="J502" s="488"/>
      <c r="K502" s="488"/>
      <c r="L502" s="488"/>
      <c r="M502" s="488"/>
      <c r="N502" s="520"/>
      <c r="O502" s="488"/>
      <c r="P502" s="488"/>
      <c r="Q502" s="488">
        <f t="shared" si="16"/>
        <v>0</v>
      </c>
      <c r="R502" s="502"/>
      <c r="S502" s="503"/>
      <c r="T502" s="545"/>
      <c r="U502" s="820"/>
      <c r="V502" s="481"/>
      <c r="W502" s="482"/>
      <c r="X502" s="481"/>
    </row>
    <row r="503" spans="1:24" ht="51" hidden="1" x14ac:dyDescent="0.2">
      <c r="A503" s="498"/>
      <c r="B503" s="499"/>
      <c r="C503" s="499"/>
      <c r="D503" s="499"/>
      <c r="E503" s="500"/>
      <c r="F503" s="635"/>
      <c r="G503" s="509"/>
      <c r="H503" s="484">
        <v>31162800</v>
      </c>
      <c r="I503" s="511" t="s">
        <v>1631</v>
      </c>
      <c r="J503" s="488"/>
      <c r="K503" s="488"/>
      <c r="L503" s="488"/>
      <c r="M503" s="488"/>
      <c r="N503" s="520"/>
      <c r="O503" s="488"/>
      <c r="P503" s="488"/>
      <c r="Q503" s="488">
        <f t="shared" si="16"/>
        <v>0</v>
      </c>
      <c r="R503" s="502"/>
      <c r="S503" s="503"/>
      <c r="T503" s="545"/>
      <c r="U503" s="820"/>
      <c r="V503" s="481"/>
      <c r="W503" s="482"/>
      <c r="X503" s="493"/>
    </row>
    <row r="504" spans="1:24" ht="38.25" hidden="1" x14ac:dyDescent="0.2">
      <c r="A504" s="498"/>
      <c r="B504" s="499"/>
      <c r="C504" s="499"/>
      <c r="D504" s="499"/>
      <c r="E504" s="500"/>
      <c r="F504" s="635"/>
      <c r="G504" s="509"/>
      <c r="H504" s="484">
        <v>31162800</v>
      </c>
      <c r="I504" s="511" t="s">
        <v>1632</v>
      </c>
      <c r="J504" s="488"/>
      <c r="K504" s="488"/>
      <c r="L504" s="488"/>
      <c r="M504" s="488"/>
      <c r="N504" s="520"/>
      <c r="O504" s="488"/>
      <c r="P504" s="488"/>
      <c r="Q504" s="488">
        <f t="shared" ref="Q504:Q535" si="17">+M504+P504-K504</f>
        <v>0</v>
      </c>
      <c r="R504" s="502"/>
      <c r="S504" s="503"/>
      <c r="T504" s="545"/>
      <c r="U504" s="820"/>
      <c r="V504" s="481"/>
      <c r="W504" s="482"/>
      <c r="X504" s="504"/>
    </row>
    <row r="505" spans="1:24" ht="25.5" hidden="1" x14ac:dyDescent="0.2">
      <c r="A505" s="498"/>
      <c r="B505" s="499"/>
      <c r="C505" s="499"/>
      <c r="D505" s="499"/>
      <c r="E505" s="500"/>
      <c r="F505" s="635"/>
      <c r="G505" s="509"/>
      <c r="H505" s="484">
        <v>31162800</v>
      </c>
      <c r="I505" s="511" t="s">
        <v>1633</v>
      </c>
      <c r="J505" s="488"/>
      <c r="K505" s="488"/>
      <c r="L505" s="488"/>
      <c r="M505" s="488"/>
      <c r="N505" s="520"/>
      <c r="O505" s="488"/>
      <c r="P505" s="488"/>
      <c r="Q505" s="488">
        <f t="shared" si="17"/>
        <v>0</v>
      </c>
      <c r="R505" s="502"/>
      <c r="S505" s="503"/>
      <c r="T505" s="545"/>
      <c r="U505" s="820"/>
      <c r="V505" s="481"/>
      <c r="W505" s="482"/>
      <c r="X505" s="504"/>
    </row>
    <row r="506" spans="1:24" ht="25.5" hidden="1" x14ac:dyDescent="0.2">
      <c r="A506" s="498"/>
      <c r="B506" s="499"/>
      <c r="C506" s="499"/>
      <c r="D506" s="499"/>
      <c r="E506" s="500"/>
      <c r="F506" s="635"/>
      <c r="G506" s="509"/>
      <c r="H506" s="484">
        <v>31162800</v>
      </c>
      <c r="I506" s="511" t="s">
        <v>1634</v>
      </c>
      <c r="J506" s="488"/>
      <c r="K506" s="488"/>
      <c r="L506" s="488"/>
      <c r="M506" s="488"/>
      <c r="N506" s="520"/>
      <c r="O506" s="488"/>
      <c r="P506" s="488"/>
      <c r="Q506" s="488">
        <f t="shared" si="17"/>
        <v>0</v>
      </c>
      <c r="R506" s="502"/>
      <c r="S506" s="503"/>
      <c r="T506" s="545"/>
      <c r="U506" s="820"/>
      <c r="V506" s="481"/>
      <c r="W506" s="482"/>
      <c r="X506" s="504"/>
    </row>
    <row r="507" spans="1:24" ht="51" hidden="1" x14ac:dyDescent="0.2">
      <c r="A507" s="498"/>
      <c r="B507" s="499"/>
      <c r="C507" s="499"/>
      <c r="D507" s="499"/>
      <c r="E507" s="500"/>
      <c r="F507" s="635"/>
      <c r="G507" s="509"/>
      <c r="H507" s="484">
        <v>31162800</v>
      </c>
      <c r="I507" s="511" t="s">
        <v>1635</v>
      </c>
      <c r="J507" s="488"/>
      <c r="K507" s="488"/>
      <c r="L507" s="488"/>
      <c r="M507" s="488"/>
      <c r="N507" s="520"/>
      <c r="O507" s="488"/>
      <c r="P507" s="488"/>
      <c r="Q507" s="488">
        <f t="shared" si="17"/>
        <v>0</v>
      </c>
      <c r="R507" s="502"/>
      <c r="S507" s="503"/>
      <c r="T507" s="545"/>
      <c r="U507" s="820"/>
      <c r="V507" s="481"/>
      <c r="W507" s="482"/>
      <c r="X507" s="504"/>
    </row>
    <row r="508" spans="1:24" ht="51" hidden="1" x14ac:dyDescent="0.2">
      <c r="A508" s="498"/>
      <c r="B508" s="499"/>
      <c r="C508" s="499"/>
      <c r="D508" s="499"/>
      <c r="E508" s="500"/>
      <c r="F508" s="635"/>
      <c r="G508" s="509"/>
      <c r="H508" s="484">
        <v>31162800</v>
      </c>
      <c r="I508" s="511" t="s">
        <v>1636</v>
      </c>
      <c r="J508" s="488"/>
      <c r="K508" s="488"/>
      <c r="L508" s="488"/>
      <c r="M508" s="488"/>
      <c r="N508" s="520"/>
      <c r="O508" s="488"/>
      <c r="P508" s="488"/>
      <c r="Q508" s="488">
        <f t="shared" si="17"/>
        <v>0</v>
      </c>
      <c r="R508" s="502"/>
      <c r="S508" s="503"/>
      <c r="T508" s="545"/>
      <c r="U508" s="820"/>
      <c r="V508" s="481"/>
      <c r="W508" s="482"/>
      <c r="X508" s="504"/>
    </row>
    <row r="509" spans="1:24" ht="38.25" hidden="1" x14ac:dyDescent="0.2">
      <c r="A509" s="498"/>
      <c r="B509" s="499"/>
      <c r="C509" s="499"/>
      <c r="D509" s="499"/>
      <c r="E509" s="500"/>
      <c r="F509" s="635"/>
      <c r="G509" s="509"/>
      <c r="H509" s="484">
        <v>31162800</v>
      </c>
      <c r="I509" s="511" t="s">
        <v>1637</v>
      </c>
      <c r="J509" s="488"/>
      <c r="K509" s="488"/>
      <c r="L509" s="488"/>
      <c r="M509" s="488"/>
      <c r="N509" s="520"/>
      <c r="O509" s="488"/>
      <c r="P509" s="488"/>
      <c r="Q509" s="488">
        <f t="shared" si="17"/>
        <v>0</v>
      </c>
      <c r="R509" s="502"/>
      <c r="S509" s="503"/>
      <c r="T509" s="545"/>
      <c r="U509" s="820"/>
      <c r="V509" s="481"/>
      <c r="W509" s="482"/>
      <c r="X509" s="504"/>
    </row>
    <row r="510" spans="1:24" ht="38.25" hidden="1" x14ac:dyDescent="0.2">
      <c r="A510" s="498"/>
      <c r="B510" s="499"/>
      <c r="C510" s="499"/>
      <c r="D510" s="499"/>
      <c r="E510" s="500"/>
      <c r="F510" s="635"/>
      <c r="G510" s="509"/>
      <c r="H510" s="484">
        <v>31162800</v>
      </c>
      <c r="I510" s="511" t="s">
        <v>1638</v>
      </c>
      <c r="J510" s="488"/>
      <c r="K510" s="488"/>
      <c r="L510" s="488"/>
      <c r="M510" s="488"/>
      <c r="N510" s="520"/>
      <c r="O510" s="488"/>
      <c r="P510" s="488"/>
      <c r="Q510" s="488">
        <f t="shared" si="17"/>
        <v>0</v>
      </c>
      <c r="R510" s="502"/>
      <c r="S510" s="503"/>
      <c r="T510" s="545"/>
      <c r="U510" s="820"/>
      <c r="V510" s="481"/>
      <c r="W510" s="482"/>
      <c r="X510" s="481"/>
    </row>
    <row r="511" spans="1:24" ht="38.25" hidden="1" x14ac:dyDescent="0.2">
      <c r="A511" s="498"/>
      <c r="B511" s="499"/>
      <c r="C511" s="499"/>
      <c r="D511" s="499"/>
      <c r="E511" s="500"/>
      <c r="F511" s="635"/>
      <c r="G511" s="509"/>
      <c r="H511" s="484">
        <v>31162800</v>
      </c>
      <c r="I511" s="511" t="s">
        <v>1639</v>
      </c>
      <c r="J511" s="488"/>
      <c r="K511" s="488"/>
      <c r="L511" s="488"/>
      <c r="M511" s="488"/>
      <c r="N511" s="520"/>
      <c r="O511" s="488"/>
      <c r="P511" s="488"/>
      <c r="Q511" s="488">
        <f t="shared" si="17"/>
        <v>0</v>
      </c>
      <c r="R511" s="502"/>
      <c r="S511" s="503"/>
      <c r="T511" s="545"/>
      <c r="U511" s="820"/>
      <c r="V511" s="481"/>
      <c r="W511" s="482"/>
      <c r="X511" s="493"/>
    </row>
    <row r="512" spans="1:24" ht="38.25" hidden="1" x14ac:dyDescent="0.2">
      <c r="A512" s="498"/>
      <c r="B512" s="499"/>
      <c r="C512" s="499"/>
      <c r="D512" s="499"/>
      <c r="E512" s="500"/>
      <c r="F512" s="635"/>
      <c r="G512" s="509"/>
      <c r="H512" s="484">
        <v>31162800</v>
      </c>
      <c r="I512" s="511" t="s">
        <v>1640</v>
      </c>
      <c r="J512" s="488"/>
      <c r="K512" s="488"/>
      <c r="L512" s="488"/>
      <c r="M512" s="488"/>
      <c r="N512" s="520"/>
      <c r="O512" s="488"/>
      <c r="P512" s="488"/>
      <c r="Q512" s="488">
        <f t="shared" si="17"/>
        <v>0</v>
      </c>
      <c r="R512" s="502"/>
      <c r="S512" s="503"/>
      <c r="T512" s="545"/>
      <c r="U512" s="820"/>
      <c r="V512" s="481"/>
      <c r="W512" s="482"/>
      <c r="X512" s="481"/>
    </row>
    <row r="513" spans="1:24" ht="51" hidden="1" x14ac:dyDescent="0.2">
      <c r="A513" s="498"/>
      <c r="B513" s="499"/>
      <c r="C513" s="499"/>
      <c r="D513" s="499"/>
      <c r="E513" s="500"/>
      <c r="F513" s="635"/>
      <c r="G513" s="509"/>
      <c r="H513" s="484">
        <v>31162800</v>
      </c>
      <c r="I513" s="511" t="s">
        <v>1641</v>
      </c>
      <c r="J513" s="488"/>
      <c r="K513" s="488"/>
      <c r="L513" s="488"/>
      <c r="M513" s="488"/>
      <c r="N513" s="520"/>
      <c r="O513" s="488"/>
      <c r="P513" s="488"/>
      <c r="Q513" s="488">
        <f t="shared" si="17"/>
        <v>0</v>
      </c>
      <c r="R513" s="502"/>
      <c r="S513" s="503"/>
      <c r="T513" s="545"/>
      <c r="U513" s="820"/>
      <c r="V513" s="481"/>
      <c r="W513" s="482"/>
      <c r="X513" s="493"/>
    </row>
    <row r="514" spans="1:24" ht="51" hidden="1" x14ac:dyDescent="0.2">
      <c r="A514" s="498"/>
      <c r="B514" s="499"/>
      <c r="C514" s="499"/>
      <c r="D514" s="499"/>
      <c r="E514" s="500"/>
      <c r="F514" s="635"/>
      <c r="G514" s="509"/>
      <c r="H514" s="484">
        <v>31162800</v>
      </c>
      <c r="I514" s="511" t="s">
        <v>2428</v>
      </c>
      <c r="J514" s="488"/>
      <c r="K514" s="488"/>
      <c r="L514" s="488"/>
      <c r="M514" s="488"/>
      <c r="N514" s="520"/>
      <c r="O514" s="488"/>
      <c r="P514" s="488"/>
      <c r="Q514" s="488">
        <f t="shared" si="17"/>
        <v>0</v>
      </c>
      <c r="R514" s="502"/>
      <c r="S514" s="503"/>
      <c r="T514" s="545"/>
      <c r="U514" s="820"/>
      <c r="V514" s="481"/>
      <c r="W514" s="482"/>
      <c r="X514" s="481"/>
    </row>
    <row r="515" spans="1:24" ht="76.5" hidden="1" x14ac:dyDescent="0.2">
      <c r="A515" s="498"/>
      <c r="B515" s="499"/>
      <c r="C515" s="499"/>
      <c r="D515" s="499"/>
      <c r="E515" s="500"/>
      <c r="F515" s="635"/>
      <c r="G515" s="509"/>
      <c r="H515" s="484">
        <v>31162800</v>
      </c>
      <c r="I515" s="511" t="s">
        <v>2429</v>
      </c>
      <c r="J515" s="488"/>
      <c r="K515" s="488"/>
      <c r="L515" s="488"/>
      <c r="M515" s="488"/>
      <c r="N515" s="520"/>
      <c r="O515" s="488"/>
      <c r="P515" s="488"/>
      <c r="Q515" s="488">
        <f t="shared" si="17"/>
        <v>0</v>
      </c>
      <c r="R515" s="502"/>
      <c r="S515" s="503"/>
      <c r="T515" s="545"/>
      <c r="U515" s="820"/>
      <c r="V515" s="481"/>
      <c r="W515" s="482"/>
      <c r="X515" s="493"/>
    </row>
    <row r="516" spans="1:24" ht="25.5" hidden="1" x14ac:dyDescent="0.2">
      <c r="A516" s="498"/>
      <c r="B516" s="499"/>
      <c r="C516" s="499"/>
      <c r="D516" s="499"/>
      <c r="E516" s="500"/>
      <c r="F516" s="635"/>
      <c r="G516" s="509"/>
      <c r="H516" s="484">
        <v>31162800</v>
      </c>
      <c r="I516" s="511" t="s">
        <v>2430</v>
      </c>
      <c r="J516" s="488"/>
      <c r="K516" s="488"/>
      <c r="L516" s="488"/>
      <c r="M516" s="488"/>
      <c r="N516" s="520"/>
      <c r="O516" s="488"/>
      <c r="P516" s="488"/>
      <c r="Q516" s="488">
        <f t="shared" si="17"/>
        <v>0</v>
      </c>
      <c r="R516" s="502"/>
      <c r="S516" s="503"/>
      <c r="T516" s="545"/>
      <c r="U516" s="820"/>
      <c r="V516" s="481"/>
      <c r="W516" s="482"/>
      <c r="X516" s="504"/>
    </row>
    <row r="517" spans="1:24" ht="38.25" hidden="1" x14ac:dyDescent="0.2">
      <c r="A517" s="498"/>
      <c r="B517" s="499"/>
      <c r="C517" s="499"/>
      <c r="D517" s="499"/>
      <c r="E517" s="500"/>
      <c r="F517" s="635"/>
      <c r="G517" s="509"/>
      <c r="H517" s="484">
        <v>31162800</v>
      </c>
      <c r="I517" s="511" t="s">
        <v>2431</v>
      </c>
      <c r="J517" s="488"/>
      <c r="K517" s="488"/>
      <c r="L517" s="488"/>
      <c r="M517" s="488"/>
      <c r="N517" s="520"/>
      <c r="O517" s="488"/>
      <c r="P517" s="488"/>
      <c r="Q517" s="488">
        <f t="shared" si="17"/>
        <v>0</v>
      </c>
      <c r="R517" s="502"/>
      <c r="S517" s="503"/>
      <c r="T517" s="545"/>
      <c r="U517" s="820"/>
      <c r="V517" s="481"/>
      <c r="W517" s="482"/>
      <c r="X517" s="504"/>
    </row>
    <row r="518" spans="1:24" ht="51" hidden="1" x14ac:dyDescent="0.2">
      <c r="A518" s="498"/>
      <c r="B518" s="499"/>
      <c r="C518" s="499"/>
      <c r="D518" s="499"/>
      <c r="E518" s="500"/>
      <c r="F518" s="635"/>
      <c r="G518" s="509"/>
      <c r="H518" s="484">
        <v>31162800</v>
      </c>
      <c r="I518" s="511" t="s">
        <v>2432</v>
      </c>
      <c r="J518" s="488"/>
      <c r="K518" s="488"/>
      <c r="L518" s="488"/>
      <c r="M518" s="488"/>
      <c r="N518" s="520"/>
      <c r="O518" s="488"/>
      <c r="P518" s="488"/>
      <c r="Q518" s="488">
        <f t="shared" si="17"/>
        <v>0</v>
      </c>
      <c r="R518" s="502"/>
      <c r="S518" s="503"/>
      <c r="T518" s="545"/>
      <c r="U518" s="820"/>
      <c r="V518" s="481"/>
      <c r="W518" s="482"/>
      <c r="X518" s="504"/>
    </row>
    <row r="519" spans="1:24" ht="38.25" hidden="1" x14ac:dyDescent="0.2">
      <c r="A519" s="498"/>
      <c r="B519" s="499"/>
      <c r="C519" s="499"/>
      <c r="D519" s="499"/>
      <c r="E519" s="500"/>
      <c r="F519" s="635"/>
      <c r="G519" s="509"/>
      <c r="H519" s="484">
        <v>31162800</v>
      </c>
      <c r="I519" s="511" t="s">
        <v>2433</v>
      </c>
      <c r="J519" s="488"/>
      <c r="K519" s="488"/>
      <c r="L519" s="488"/>
      <c r="M519" s="488"/>
      <c r="N519" s="520"/>
      <c r="O519" s="488"/>
      <c r="P519" s="488"/>
      <c r="Q519" s="488">
        <f t="shared" si="17"/>
        <v>0</v>
      </c>
      <c r="R519" s="502"/>
      <c r="S519" s="503"/>
      <c r="T519" s="545"/>
      <c r="U519" s="820"/>
      <c r="V519" s="481"/>
      <c r="W519" s="482"/>
      <c r="X519" s="504"/>
    </row>
    <row r="520" spans="1:24" ht="51" hidden="1" x14ac:dyDescent="0.2">
      <c r="A520" s="498"/>
      <c r="B520" s="499"/>
      <c r="C520" s="499"/>
      <c r="D520" s="499"/>
      <c r="E520" s="500"/>
      <c r="F520" s="635"/>
      <c r="G520" s="509"/>
      <c r="H520" s="484">
        <v>31162800</v>
      </c>
      <c r="I520" s="511" t="s">
        <v>2434</v>
      </c>
      <c r="J520" s="488"/>
      <c r="K520" s="488"/>
      <c r="L520" s="488"/>
      <c r="M520" s="488"/>
      <c r="N520" s="520"/>
      <c r="O520" s="488"/>
      <c r="P520" s="488"/>
      <c r="Q520" s="488">
        <f t="shared" si="17"/>
        <v>0</v>
      </c>
      <c r="R520" s="502"/>
      <c r="S520" s="503"/>
      <c r="T520" s="545"/>
      <c r="U520" s="820"/>
      <c r="V520" s="481"/>
      <c r="W520" s="482"/>
      <c r="X520" s="504"/>
    </row>
    <row r="521" spans="1:24" ht="25.5" hidden="1" x14ac:dyDescent="0.2">
      <c r="A521" s="498"/>
      <c r="B521" s="499"/>
      <c r="C521" s="499"/>
      <c r="D521" s="499"/>
      <c r="E521" s="500"/>
      <c r="F521" s="635"/>
      <c r="G521" s="509"/>
      <c r="H521" s="484">
        <v>31162800</v>
      </c>
      <c r="I521" s="511" t="s">
        <v>2435</v>
      </c>
      <c r="J521" s="488"/>
      <c r="K521" s="488"/>
      <c r="L521" s="488"/>
      <c r="M521" s="488"/>
      <c r="N521" s="520"/>
      <c r="O521" s="488"/>
      <c r="P521" s="488"/>
      <c r="Q521" s="488">
        <f t="shared" si="17"/>
        <v>0</v>
      </c>
      <c r="R521" s="502"/>
      <c r="S521" s="503"/>
      <c r="T521" s="545"/>
      <c r="U521" s="820"/>
      <c r="V521" s="481"/>
      <c r="W521" s="482"/>
      <c r="X521" s="504"/>
    </row>
    <row r="522" spans="1:24" ht="51" hidden="1" x14ac:dyDescent="0.2">
      <c r="A522" s="498"/>
      <c r="B522" s="499"/>
      <c r="C522" s="499"/>
      <c r="D522" s="499"/>
      <c r="E522" s="500"/>
      <c r="F522" s="635"/>
      <c r="G522" s="509"/>
      <c r="H522" s="484">
        <v>31162800</v>
      </c>
      <c r="I522" s="511" t="s">
        <v>1648</v>
      </c>
      <c r="J522" s="488"/>
      <c r="K522" s="488"/>
      <c r="L522" s="488"/>
      <c r="M522" s="488"/>
      <c r="N522" s="520"/>
      <c r="O522" s="488"/>
      <c r="P522" s="488"/>
      <c r="Q522" s="488">
        <f t="shared" si="17"/>
        <v>0</v>
      </c>
      <c r="R522" s="502"/>
      <c r="S522" s="503"/>
      <c r="T522" s="545"/>
      <c r="U522" s="820"/>
      <c r="V522" s="481"/>
      <c r="W522" s="482"/>
      <c r="X522" s="481"/>
    </row>
    <row r="523" spans="1:24" ht="38.25" hidden="1" x14ac:dyDescent="0.2">
      <c r="A523" s="498"/>
      <c r="B523" s="499"/>
      <c r="C523" s="499"/>
      <c r="D523" s="499"/>
      <c r="E523" s="500"/>
      <c r="F523" s="635"/>
      <c r="G523" s="509"/>
      <c r="H523" s="484">
        <v>31162800</v>
      </c>
      <c r="I523" s="511" t="s">
        <v>1649</v>
      </c>
      <c r="J523" s="488"/>
      <c r="K523" s="488"/>
      <c r="L523" s="488"/>
      <c r="M523" s="488"/>
      <c r="N523" s="520"/>
      <c r="O523" s="488"/>
      <c r="P523" s="488"/>
      <c r="Q523" s="488">
        <f t="shared" si="17"/>
        <v>0</v>
      </c>
      <c r="R523" s="502"/>
      <c r="S523" s="503"/>
      <c r="T523" s="545"/>
      <c r="U523" s="820"/>
      <c r="V523" s="481"/>
      <c r="W523" s="482"/>
      <c r="X523" s="493"/>
    </row>
    <row r="524" spans="1:24" ht="25.5" hidden="1" x14ac:dyDescent="0.2">
      <c r="A524" s="498"/>
      <c r="B524" s="499"/>
      <c r="C524" s="499"/>
      <c r="D524" s="499"/>
      <c r="E524" s="500"/>
      <c r="F524" s="635"/>
      <c r="G524" s="509"/>
      <c r="H524" s="484">
        <v>31162800</v>
      </c>
      <c r="I524" s="511" t="s">
        <v>1650</v>
      </c>
      <c r="J524" s="488"/>
      <c r="K524" s="488"/>
      <c r="L524" s="488"/>
      <c r="M524" s="488"/>
      <c r="N524" s="520"/>
      <c r="O524" s="488"/>
      <c r="P524" s="488"/>
      <c r="Q524" s="488">
        <f t="shared" si="17"/>
        <v>0</v>
      </c>
      <c r="R524" s="502"/>
      <c r="S524" s="503"/>
      <c r="T524" s="545"/>
      <c r="U524" s="820"/>
      <c r="V524" s="481"/>
      <c r="W524" s="482"/>
      <c r="X524" s="481"/>
    </row>
    <row r="525" spans="1:24" ht="38.25" hidden="1" x14ac:dyDescent="0.2">
      <c r="A525" s="498"/>
      <c r="B525" s="499"/>
      <c r="C525" s="499"/>
      <c r="D525" s="499"/>
      <c r="E525" s="500"/>
      <c r="F525" s="635"/>
      <c r="G525" s="509"/>
      <c r="H525" s="484">
        <v>31162800</v>
      </c>
      <c r="I525" s="511" t="s">
        <v>1651</v>
      </c>
      <c r="J525" s="488"/>
      <c r="K525" s="488"/>
      <c r="L525" s="488"/>
      <c r="M525" s="488"/>
      <c r="N525" s="520"/>
      <c r="O525" s="488"/>
      <c r="P525" s="488"/>
      <c r="Q525" s="488">
        <f t="shared" si="17"/>
        <v>0</v>
      </c>
      <c r="R525" s="502"/>
      <c r="S525" s="503"/>
      <c r="T525" s="545"/>
      <c r="U525" s="820"/>
      <c r="V525" s="481"/>
      <c r="W525" s="482"/>
      <c r="X525" s="493"/>
    </row>
    <row r="526" spans="1:24" ht="38.25" hidden="1" x14ac:dyDescent="0.2">
      <c r="A526" s="498"/>
      <c r="B526" s="499"/>
      <c r="C526" s="499"/>
      <c r="D526" s="499"/>
      <c r="E526" s="500"/>
      <c r="F526" s="635"/>
      <c r="G526" s="509"/>
      <c r="H526" s="484">
        <v>31162800</v>
      </c>
      <c r="I526" s="511" t="s">
        <v>1652</v>
      </c>
      <c r="J526" s="488"/>
      <c r="K526" s="488"/>
      <c r="L526" s="488"/>
      <c r="M526" s="488"/>
      <c r="N526" s="520"/>
      <c r="O526" s="488"/>
      <c r="P526" s="488"/>
      <c r="Q526" s="488">
        <f t="shared" si="17"/>
        <v>0</v>
      </c>
      <c r="R526" s="502"/>
      <c r="S526" s="503"/>
      <c r="T526" s="545"/>
      <c r="U526" s="820"/>
      <c r="V526" s="481"/>
      <c r="W526" s="482"/>
      <c r="X526" s="481"/>
    </row>
    <row r="527" spans="1:24" ht="51" hidden="1" x14ac:dyDescent="0.2">
      <c r="A527" s="498"/>
      <c r="B527" s="499"/>
      <c r="C527" s="499"/>
      <c r="D527" s="499"/>
      <c r="E527" s="500"/>
      <c r="F527" s="635"/>
      <c r="G527" s="509"/>
      <c r="H527" s="484">
        <v>31162800</v>
      </c>
      <c r="I527" s="511" t="s">
        <v>1653</v>
      </c>
      <c r="J527" s="488"/>
      <c r="K527" s="488"/>
      <c r="L527" s="488"/>
      <c r="M527" s="488"/>
      <c r="N527" s="520"/>
      <c r="O527" s="488"/>
      <c r="P527" s="488"/>
      <c r="Q527" s="488">
        <f t="shared" si="17"/>
        <v>0</v>
      </c>
      <c r="R527" s="502"/>
      <c r="S527" s="503"/>
      <c r="T527" s="545"/>
      <c r="U527" s="820"/>
      <c r="V527" s="481"/>
      <c r="W527" s="482"/>
      <c r="X527" s="493"/>
    </row>
    <row r="528" spans="1:24" ht="51" hidden="1" x14ac:dyDescent="0.2">
      <c r="A528" s="498"/>
      <c r="B528" s="499"/>
      <c r="C528" s="499"/>
      <c r="D528" s="499"/>
      <c r="E528" s="500"/>
      <c r="F528" s="635"/>
      <c r="G528" s="509"/>
      <c r="H528" s="484">
        <v>31162800</v>
      </c>
      <c r="I528" s="511" t="s">
        <v>1654</v>
      </c>
      <c r="J528" s="488"/>
      <c r="K528" s="488"/>
      <c r="L528" s="488"/>
      <c r="M528" s="488"/>
      <c r="N528" s="520"/>
      <c r="O528" s="488"/>
      <c r="P528" s="488"/>
      <c r="Q528" s="488">
        <f t="shared" si="17"/>
        <v>0</v>
      </c>
      <c r="R528" s="502"/>
      <c r="S528" s="503"/>
      <c r="T528" s="545"/>
      <c r="U528" s="820"/>
      <c r="V528" s="481"/>
      <c r="W528" s="482"/>
      <c r="X528" s="504"/>
    </row>
    <row r="529" spans="1:24" ht="76.5" hidden="1" x14ac:dyDescent="0.2">
      <c r="A529" s="498"/>
      <c r="B529" s="499"/>
      <c r="C529" s="499"/>
      <c r="D529" s="499"/>
      <c r="E529" s="500"/>
      <c r="F529" s="635"/>
      <c r="G529" s="509"/>
      <c r="H529" s="484">
        <v>31162800</v>
      </c>
      <c r="I529" s="511" t="s">
        <v>1655</v>
      </c>
      <c r="J529" s="488"/>
      <c r="K529" s="488"/>
      <c r="L529" s="488"/>
      <c r="M529" s="488"/>
      <c r="N529" s="520"/>
      <c r="O529" s="488"/>
      <c r="P529" s="488"/>
      <c r="Q529" s="488">
        <f t="shared" si="17"/>
        <v>0</v>
      </c>
      <c r="R529" s="502"/>
      <c r="S529" s="503"/>
      <c r="T529" s="545"/>
      <c r="U529" s="820"/>
      <c r="V529" s="481"/>
      <c r="W529" s="482"/>
      <c r="X529" s="504"/>
    </row>
    <row r="530" spans="1:24" ht="51" hidden="1" x14ac:dyDescent="0.2">
      <c r="A530" s="498"/>
      <c r="B530" s="499"/>
      <c r="C530" s="499"/>
      <c r="D530" s="499"/>
      <c r="E530" s="500"/>
      <c r="F530" s="635"/>
      <c r="G530" s="509"/>
      <c r="H530" s="484">
        <v>31162800</v>
      </c>
      <c r="I530" s="511" t="s">
        <v>1656</v>
      </c>
      <c r="J530" s="488"/>
      <c r="K530" s="488"/>
      <c r="L530" s="488"/>
      <c r="M530" s="488"/>
      <c r="N530" s="520"/>
      <c r="O530" s="488"/>
      <c r="P530" s="488"/>
      <c r="Q530" s="488">
        <f t="shared" si="17"/>
        <v>0</v>
      </c>
      <c r="R530" s="502"/>
      <c r="S530" s="503"/>
      <c r="T530" s="545"/>
      <c r="U530" s="820"/>
      <c r="V530" s="481"/>
      <c r="W530" s="482"/>
      <c r="X530" s="504"/>
    </row>
    <row r="531" spans="1:24" ht="38.25" hidden="1" x14ac:dyDescent="0.2">
      <c r="A531" s="498"/>
      <c r="B531" s="499"/>
      <c r="C531" s="499"/>
      <c r="D531" s="499"/>
      <c r="E531" s="500"/>
      <c r="F531" s="635"/>
      <c r="G531" s="509"/>
      <c r="H531" s="484">
        <v>31162800</v>
      </c>
      <c r="I531" s="511" t="s">
        <v>1657</v>
      </c>
      <c r="J531" s="488"/>
      <c r="K531" s="488"/>
      <c r="L531" s="488"/>
      <c r="M531" s="488"/>
      <c r="N531" s="520"/>
      <c r="O531" s="488"/>
      <c r="P531" s="488"/>
      <c r="Q531" s="488">
        <f t="shared" si="17"/>
        <v>0</v>
      </c>
      <c r="R531" s="502"/>
      <c r="S531" s="503"/>
      <c r="T531" s="545"/>
      <c r="U531" s="820"/>
      <c r="V531" s="481"/>
      <c r="W531" s="482"/>
      <c r="X531" s="504"/>
    </row>
    <row r="532" spans="1:24" ht="38.25" hidden="1" x14ac:dyDescent="0.2">
      <c r="A532" s="498"/>
      <c r="B532" s="499"/>
      <c r="C532" s="499"/>
      <c r="D532" s="499"/>
      <c r="E532" s="500"/>
      <c r="F532" s="635"/>
      <c r="G532" s="509"/>
      <c r="H532" s="484">
        <v>31210000</v>
      </c>
      <c r="I532" s="511" t="s">
        <v>1658</v>
      </c>
      <c r="J532" s="488"/>
      <c r="K532" s="488"/>
      <c r="L532" s="488"/>
      <c r="M532" s="488"/>
      <c r="N532" s="520"/>
      <c r="O532" s="488"/>
      <c r="P532" s="488"/>
      <c r="Q532" s="488">
        <f t="shared" si="17"/>
        <v>0</v>
      </c>
      <c r="R532" s="502"/>
      <c r="S532" s="503"/>
      <c r="T532" s="545"/>
      <c r="U532" s="820"/>
      <c r="V532" s="481"/>
      <c r="W532" s="482"/>
      <c r="X532" s="504"/>
    </row>
    <row r="533" spans="1:24" ht="76.5" hidden="1" x14ac:dyDescent="0.2">
      <c r="A533" s="498"/>
      <c r="B533" s="499"/>
      <c r="C533" s="499"/>
      <c r="D533" s="499"/>
      <c r="E533" s="500"/>
      <c r="F533" s="635"/>
      <c r="G533" s="509"/>
      <c r="H533" s="484">
        <v>31210000</v>
      </c>
      <c r="I533" s="511" t="s">
        <v>1659</v>
      </c>
      <c r="J533" s="488"/>
      <c r="K533" s="488"/>
      <c r="L533" s="488"/>
      <c r="M533" s="488"/>
      <c r="N533" s="520"/>
      <c r="O533" s="488"/>
      <c r="P533" s="488"/>
      <c r="Q533" s="488">
        <f t="shared" si="17"/>
        <v>0</v>
      </c>
      <c r="R533" s="502"/>
      <c r="S533" s="503"/>
      <c r="T533" s="545"/>
      <c r="U533" s="820"/>
      <c r="V533" s="481"/>
      <c r="W533" s="482"/>
      <c r="X533" s="504"/>
    </row>
    <row r="534" spans="1:24" ht="76.5" hidden="1" x14ac:dyDescent="0.2">
      <c r="A534" s="498"/>
      <c r="B534" s="499"/>
      <c r="C534" s="499"/>
      <c r="D534" s="499"/>
      <c r="E534" s="500"/>
      <c r="F534" s="635"/>
      <c r="G534" s="509"/>
      <c r="H534" s="484">
        <v>31210000</v>
      </c>
      <c r="I534" s="511" t="s">
        <v>1660</v>
      </c>
      <c r="J534" s="488"/>
      <c r="K534" s="488"/>
      <c r="L534" s="488"/>
      <c r="M534" s="488"/>
      <c r="N534" s="520"/>
      <c r="O534" s="488"/>
      <c r="P534" s="488"/>
      <c r="Q534" s="488">
        <f t="shared" si="17"/>
        <v>0</v>
      </c>
      <c r="R534" s="502"/>
      <c r="S534" s="503"/>
      <c r="T534" s="545"/>
      <c r="U534" s="820"/>
      <c r="V534" s="481"/>
      <c r="W534" s="482"/>
      <c r="X534" s="481"/>
    </row>
    <row r="535" spans="1:24" ht="25.5" hidden="1" x14ac:dyDescent="0.2">
      <c r="A535" s="498"/>
      <c r="B535" s="499"/>
      <c r="C535" s="499"/>
      <c r="D535" s="499"/>
      <c r="E535" s="500"/>
      <c r="F535" s="635"/>
      <c r="G535" s="509"/>
      <c r="H535" s="484">
        <v>31162800</v>
      </c>
      <c r="I535" s="511" t="s">
        <v>1661</v>
      </c>
      <c r="J535" s="488"/>
      <c r="K535" s="488"/>
      <c r="L535" s="488"/>
      <c r="M535" s="488"/>
      <c r="N535" s="520"/>
      <c r="O535" s="488"/>
      <c r="P535" s="488"/>
      <c r="Q535" s="488">
        <f t="shared" si="17"/>
        <v>0</v>
      </c>
      <c r="R535" s="502"/>
      <c r="S535" s="503"/>
      <c r="T535" s="545"/>
      <c r="U535" s="820"/>
      <c r="V535" s="481"/>
      <c r="W535" s="482"/>
      <c r="X535" s="493"/>
    </row>
    <row r="536" spans="1:24" ht="51" hidden="1" x14ac:dyDescent="0.2">
      <c r="A536" s="498"/>
      <c r="B536" s="499"/>
      <c r="C536" s="499"/>
      <c r="D536" s="499"/>
      <c r="E536" s="500"/>
      <c r="F536" s="635"/>
      <c r="G536" s="509"/>
      <c r="H536" s="484">
        <v>31162800</v>
      </c>
      <c r="I536" s="511" t="s">
        <v>1662</v>
      </c>
      <c r="J536" s="488"/>
      <c r="K536" s="488"/>
      <c r="L536" s="488"/>
      <c r="M536" s="488"/>
      <c r="N536" s="520"/>
      <c r="O536" s="488"/>
      <c r="P536" s="488"/>
      <c r="Q536" s="488">
        <f t="shared" ref="Q536:Q567" si="18">+M536+P536-K536</f>
        <v>0</v>
      </c>
      <c r="R536" s="502"/>
      <c r="S536" s="503"/>
      <c r="T536" s="545"/>
      <c r="U536" s="820"/>
      <c r="V536" s="481"/>
      <c r="W536" s="482"/>
      <c r="X536" s="493"/>
    </row>
    <row r="537" spans="1:24" hidden="1" x14ac:dyDescent="0.2">
      <c r="A537" s="498"/>
      <c r="B537" s="499"/>
      <c r="C537" s="499"/>
      <c r="D537" s="499"/>
      <c r="E537" s="500"/>
      <c r="F537" s="635"/>
      <c r="G537" s="509"/>
      <c r="H537" s="484">
        <v>31162800</v>
      </c>
      <c r="I537" s="511" t="s">
        <v>1663</v>
      </c>
      <c r="J537" s="488"/>
      <c r="K537" s="488"/>
      <c r="L537" s="488"/>
      <c r="M537" s="488"/>
      <c r="N537" s="520"/>
      <c r="O537" s="488"/>
      <c r="P537" s="488"/>
      <c r="Q537" s="488">
        <f t="shared" si="18"/>
        <v>0</v>
      </c>
      <c r="R537" s="502"/>
      <c r="S537" s="503"/>
      <c r="T537" s="545"/>
      <c r="U537" s="820"/>
      <c r="V537" s="481"/>
      <c r="W537" s="482"/>
      <c r="X537" s="481"/>
    </row>
    <row r="538" spans="1:24" ht="38.25" hidden="1" x14ac:dyDescent="0.2">
      <c r="A538" s="498"/>
      <c r="B538" s="499"/>
      <c r="C538" s="499"/>
      <c r="D538" s="499"/>
      <c r="E538" s="500"/>
      <c r="F538" s="635"/>
      <c r="G538" s="509"/>
      <c r="H538" s="484">
        <v>31162800</v>
      </c>
      <c r="I538" s="511" t="s">
        <v>594</v>
      </c>
      <c r="J538" s="488"/>
      <c r="K538" s="488"/>
      <c r="L538" s="488"/>
      <c r="M538" s="488"/>
      <c r="N538" s="520"/>
      <c r="O538" s="488"/>
      <c r="P538" s="488"/>
      <c r="Q538" s="488">
        <f t="shared" si="18"/>
        <v>0</v>
      </c>
      <c r="R538" s="502"/>
      <c r="S538" s="503"/>
      <c r="T538" s="545"/>
      <c r="U538" s="820"/>
      <c r="V538" s="481"/>
      <c r="W538" s="482"/>
      <c r="X538" s="493"/>
    </row>
    <row r="539" spans="1:24" ht="51" hidden="1" x14ac:dyDescent="0.2">
      <c r="A539" s="498"/>
      <c r="B539" s="499"/>
      <c r="C539" s="499"/>
      <c r="D539" s="499"/>
      <c r="E539" s="500"/>
      <c r="F539" s="635"/>
      <c r="G539" s="509"/>
      <c r="H539" s="484">
        <v>31162800</v>
      </c>
      <c r="I539" s="511" t="s">
        <v>1664</v>
      </c>
      <c r="J539" s="488"/>
      <c r="K539" s="488"/>
      <c r="L539" s="488"/>
      <c r="M539" s="488"/>
      <c r="N539" s="520"/>
      <c r="O539" s="488"/>
      <c r="P539" s="488"/>
      <c r="Q539" s="488">
        <f t="shared" si="18"/>
        <v>0</v>
      </c>
      <c r="R539" s="502"/>
      <c r="S539" s="503"/>
      <c r="T539" s="545"/>
      <c r="U539" s="820"/>
      <c r="V539" s="481"/>
      <c r="W539" s="482"/>
      <c r="X539" s="504"/>
    </row>
    <row r="540" spans="1:24" ht="51" hidden="1" x14ac:dyDescent="0.2">
      <c r="A540" s="498"/>
      <c r="B540" s="499"/>
      <c r="C540" s="499"/>
      <c r="D540" s="499"/>
      <c r="E540" s="500"/>
      <c r="F540" s="635"/>
      <c r="G540" s="509"/>
      <c r="H540" s="484">
        <v>31162800</v>
      </c>
      <c r="I540" s="511" t="s">
        <v>1665</v>
      </c>
      <c r="J540" s="488"/>
      <c r="K540" s="488"/>
      <c r="L540" s="488"/>
      <c r="M540" s="488"/>
      <c r="N540" s="520"/>
      <c r="O540" s="488"/>
      <c r="P540" s="488"/>
      <c r="Q540" s="488">
        <f t="shared" si="18"/>
        <v>0</v>
      </c>
      <c r="R540" s="502"/>
      <c r="S540" s="503"/>
      <c r="T540" s="545"/>
      <c r="U540" s="820"/>
      <c r="V540" s="481"/>
      <c r="W540" s="482"/>
      <c r="X540" s="504"/>
    </row>
    <row r="541" spans="1:24" hidden="1" x14ac:dyDescent="0.2">
      <c r="A541" s="498"/>
      <c r="B541" s="499"/>
      <c r="C541" s="499"/>
      <c r="D541" s="499"/>
      <c r="E541" s="500"/>
      <c r="F541" s="635"/>
      <c r="G541" s="509"/>
      <c r="H541" s="484">
        <v>31162800</v>
      </c>
      <c r="I541" s="511" t="s">
        <v>1666</v>
      </c>
      <c r="J541" s="488"/>
      <c r="K541" s="488"/>
      <c r="L541" s="488"/>
      <c r="M541" s="488"/>
      <c r="N541" s="520"/>
      <c r="O541" s="488"/>
      <c r="P541" s="488"/>
      <c r="Q541" s="488">
        <f t="shared" si="18"/>
        <v>0</v>
      </c>
      <c r="R541" s="502"/>
      <c r="S541" s="503"/>
      <c r="T541" s="545"/>
      <c r="U541" s="820"/>
      <c r="V541" s="481"/>
      <c r="W541" s="482"/>
      <c r="X541" s="504"/>
    </row>
    <row r="542" spans="1:24" ht="25.5" hidden="1" x14ac:dyDescent="0.2">
      <c r="A542" s="498"/>
      <c r="B542" s="499"/>
      <c r="C542" s="499"/>
      <c r="D542" s="499"/>
      <c r="E542" s="500"/>
      <c r="F542" s="635"/>
      <c r="G542" s="509"/>
      <c r="H542" s="484">
        <v>31162800</v>
      </c>
      <c r="I542" s="511" t="s">
        <v>1667</v>
      </c>
      <c r="J542" s="488"/>
      <c r="K542" s="488"/>
      <c r="L542" s="488"/>
      <c r="M542" s="488"/>
      <c r="N542" s="520"/>
      <c r="O542" s="488"/>
      <c r="P542" s="488"/>
      <c r="Q542" s="488">
        <f t="shared" si="18"/>
        <v>0</v>
      </c>
      <c r="R542" s="502"/>
      <c r="S542" s="503"/>
      <c r="T542" s="545"/>
      <c r="U542" s="820"/>
      <c r="V542" s="481"/>
      <c r="W542" s="482"/>
      <c r="X542" s="504"/>
    </row>
    <row r="543" spans="1:24" hidden="1" x14ac:dyDescent="0.2">
      <c r="A543" s="498"/>
      <c r="B543" s="499"/>
      <c r="C543" s="499"/>
      <c r="D543" s="499"/>
      <c r="E543" s="500"/>
      <c r="F543" s="635"/>
      <c r="G543" s="509"/>
      <c r="H543" s="484">
        <v>31162800</v>
      </c>
      <c r="I543" s="511" t="s">
        <v>1668</v>
      </c>
      <c r="J543" s="488"/>
      <c r="K543" s="488"/>
      <c r="L543" s="488"/>
      <c r="M543" s="488"/>
      <c r="N543" s="520"/>
      <c r="O543" s="488"/>
      <c r="P543" s="488"/>
      <c r="Q543" s="488">
        <f t="shared" si="18"/>
        <v>0</v>
      </c>
      <c r="R543" s="502"/>
      <c r="S543" s="503"/>
      <c r="T543" s="545"/>
      <c r="U543" s="820"/>
      <c r="V543" s="481"/>
      <c r="W543" s="482"/>
      <c r="X543" s="504"/>
    </row>
    <row r="544" spans="1:24" ht="38.25" hidden="1" x14ac:dyDescent="0.2">
      <c r="A544" s="498"/>
      <c r="B544" s="499"/>
      <c r="C544" s="499"/>
      <c r="D544" s="499"/>
      <c r="E544" s="500"/>
      <c r="F544" s="635"/>
      <c r="G544" s="509"/>
      <c r="H544" s="484">
        <v>31162800</v>
      </c>
      <c r="I544" s="511" t="s">
        <v>1669</v>
      </c>
      <c r="J544" s="488"/>
      <c r="K544" s="488"/>
      <c r="L544" s="488"/>
      <c r="M544" s="488"/>
      <c r="N544" s="520"/>
      <c r="O544" s="488"/>
      <c r="P544" s="488"/>
      <c r="Q544" s="488">
        <f t="shared" si="18"/>
        <v>0</v>
      </c>
      <c r="R544" s="502"/>
      <c r="S544" s="503"/>
      <c r="T544" s="545"/>
      <c r="U544" s="820"/>
      <c r="V544" s="481"/>
      <c r="W544" s="482"/>
      <c r="X544" s="504"/>
    </row>
    <row r="545" spans="1:24" ht="38.25" hidden="1" x14ac:dyDescent="0.2">
      <c r="A545" s="498"/>
      <c r="B545" s="499"/>
      <c r="C545" s="499"/>
      <c r="D545" s="499"/>
      <c r="E545" s="500"/>
      <c r="F545" s="635"/>
      <c r="G545" s="509"/>
      <c r="H545" s="484">
        <v>31162800</v>
      </c>
      <c r="I545" s="511" t="s">
        <v>1670</v>
      </c>
      <c r="J545" s="488"/>
      <c r="K545" s="488"/>
      <c r="L545" s="488"/>
      <c r="M545" s="488"/>
      <c r="N545" s="520"/>
      <c r="O545" s="488"/>
      <c r="P545" s="488"/>
      <c r="Q545" s="488">
        <f t="shared" si="18"/>
        <v>0</v>
      </c>
      <c r="R545" s="502"/>
      <c r="S545" s="503"/>
      <c r="T545" s="545"/>
      <c r="U545" s="820"/>
      <c r="V545" s="481"/>
      <c r="W545" s="482"/>
      <c r="X545" s="481"/>
    </row>
    <row r="546" spans="1:24" ht="38.25" hidden="1" x14ac:dyDescent="0.2">
      <c r="A546" s="498"/>
      <c r="B546" s="499"/>
      <c r="C546" s="499"/>
      <c r="D546" s="499"/>
      <c r="E546" s="500"/>
      <c r="F546" s="635"/>
      <c r="G546" s="509"/>
      <c r="H546" s="484">
        <v>31162800</v>
      </c>
      <c r="I546" s="511" t="s">
        <v>1671</v>
      </c>
      <c r="J546" s="488"/>
      <c r="K546" s="488"/>
      <c r="L546" s="488"/>
      <c r="M546" s="488"/>
      <c r="N546" s="520"/>
      <c r="O546" s="488"/>
      <c r="P546" s="488"/>
      <c r="Q546" s="488">
        <f t="shared" si="18"/>
        <v>0</v>
      </c>
      <c r="R546" s="502"/>
      <c r="S546" s="503"/>
      <c r="T546" s="545"/>
      <c r="U546" s="820"/>
      <c r="V546" s="481"/>
      <c r="W546" s="482"/>
      <c r="X546" s="493"/>
    </row>
    <row r="547" spans="1:24" ht="25.5" hidden="1" x14ac:dyDescent="0.2">
      <c r="A547" s="498"/>
      <c r="B547" s="499"/>
      <c r="C547" s="499"/>
      <c r="D547" s="499"/>
      <c r="E547" s="500"/>
      <c r="F547" s="635"/>
      <c r="G547" s="509"/>
      <c r="H547" s="484">
        <v>31162800</v>
      </c>
      <c r="I547" s="511" t="s">
        <v>1672</v>
      </c>
      <c r="J547" s="488"/>
      <c r="K547" s="488"/>
      <c r="L547" s="488"/>
      <c r="M547" s="488"/>
      <c r="N547" s="520"/>
      <c r="O547" s="488"/>
      <c r="P547" s="488"/>
      <c r="Q547" s="488">
        <f t="shared" si="18"/>
        <v>0</v>
      </c>
      <c r="R547" s="502"/>
      <c r="S547" s="503"/>
      <c r="T547" s="545"/>
      <c r="U547" s="820"/>
      <c r="V547" s="481"/>
      <c r="W547" s="482"/>
      <c r="X547" s="481"/>
    </row>
    <row r="548" spans="1:24" ht="76.5" hidden="1" x14ac:dyDescent="0.2">
      <c r="A548" s="498"/>
      <c r="B548" s="499"/>
      <c r="C548" s="499"/>
      <c r="D548" s="499"/>
      <c r="E548" s="500"/>
      <c r="F548" s="635"/>
      <c r="G548" s="509"/>
      <c r="H548" s="484">
        <v>31162800</v>
      </c>
      <c r="I548" s="511" t="s">
        <v>1673</v>
      </c>
      <c r="J548" s="488"/>
      <c r="K548" s="488"/>
      <c r="L548" s="488"/>
      <c r="M548" s="488"/>
      <c r="N548" s="520"/>
      <c r="O548" s="488"/>
      <c r="P548" s="488"/>
      <c r="Q548" s="488">
        <f t="shared" si="18"/>
        <v>0</v>
      </c>
      <c r="R548" s="502"/>
      <c r="S548" s="503"/>
      <c r="T548" s="545"/>
      <c r="U548" s="820"/>
      <c r="V548" s="481"/>
      <c r="W548" s="482"/>
      <c r="X548" s="493"/>
    </row>
    <row r="549" spans="1:24" ht="89.25" hidden="1" x14ac:dyDescent="0.2">
      <c r="A549" s="498"/>
      <c r="B549" s="499"/>
      <c r="C549" s="499"/>
      <c r="D549" s="499"/>
      <c r="E549" s="500"/>
      <c r="F549" s="635"/>
      <c r="G549" s="509"/>
      <c r="H549" s="484">
        <v>31162800</v>
      </c>
      <c r="I549" s="511" t="s">
        <v>1674</v>
      </c>
      <c r="J549" s="488"/>
      <c r="K549" s="488"/>
      <c r="L549" s="488"/>
      <c r="M549" s="488"/>
      <c r="N549" s="520"/>
      <c r="O549" s="488"/>
      <c r="P549" s="488"/>
      <c r="Q549" s="488">
        <f t="shared" si="18"/>
        <v>0</v>
      </c>
      <c r="R549" s="502"/>
      <c r="S549" s="503"/>
      <c r="T549" s="545"/>
      <c r="U549" s="820"/>
      <c r="V549" s="481"/>
      <c r="W549" s="482"/>
      <c r="X549" s="481"/>
    </row>
    <row r="550" spans="1:24" ht="76.5" hidden="1" x14ac:dyDescent="0.2">
      <c r="A550" s="498"/>
      <c r="B550" s="499"/>
      <c r="C550" s="499"/>
      <c r="D550" s="499"/>
      <c r="E550" s="500"/>
      <c r="F550" s="635"/>
      <c r="G550" s="509"/>
      <c r="H550" s="484">
        <v>31162800</v>
      </c>
      <c r="I550" s="511" t="s">
        <v>1675</v>
      </c>
      <c r="J550" s="488"/>
      <c r="K550" s="488"/>
      <c r="L550" s="488"/>
      <c r="M550" s="488"/>
      <c r="N550" s="520"/>
      <c r="O550" s="488"/>
      <c r="P550" s="488"/>
      <c r="Q550" s="488">
        <f t="shared" si="18"/>
        <v>0</v>
      </c>
      <c r="R550" s="502"/>
      <c r="S550" s="503"/>
      <c r="T550" s="545"/>
      <c r="U550" s="820"/>
      <c r="V550" s="481"/>
      <c r="W550" s="482"/>
      <c r="X550" s="493"/>
    </row>
    <row r="551" spans="1:24" ht="25.5" hidden="1" x14ac:dyDescent="0.2">
      <c r="A551" s="498"/>
      <c r="B551" s="499"/>
      <c r="C551" s="499"/>
      <c r="D551" s="499"/>
      <c r="E551" s="500"/>
      <c r="F551" s="635"/>
      <c r="G551" s="509"/>
      <c r="H551" s="484">
        <v>31162800</v>
      </c>
      <c r="I551" s="511" t="s">
        <v>515</v>
      </c>
      <c r="J551" s="488"/>
      <c r="K551" s="488"/>
      <c r="L551" s="488"/>
      <c r="M551" s="488"/>
      <c r="N551" s="520"/>
      <c r="O551" s="488"/>
      <c r="P551" s="488"/>
      <c r="Q551" s="488">
        <f t="shared" si="18"/>
        <v>0</v>
      </c>
      <c r="R551" s="502"/>
      <c r="S551" s="503"/>
      <c r="T551" s="545"/>
      <c r="U551" s="820"/>
      <c r="V551" s="481"/>
      <c r="W551" s="482"/>
      <c r="X551" s="504"/>
    </row>
    <row r="552" spans="1:24" ht="38.25" hidden="1" x14ac:dyDescent="0.2">
      <c r="A552" s="498"/>
      <c r="B552" s="499"/>
      <c r="C552" s="499"/>
      <c r="D552" s="499"/>
      <c r="E552" s="500"/>
      <c r="F552" s="635"/>
      <c r="G552" s="509"/>
      <c r="H552" s="484">
        <v>31162800</v>
      </c>
      <c r="I552" s="511" t="s">
        <v>516</v>
      </c>
      <c r="J552" s="488"/>
      <c r="K552" s="488"/>
      <c r="L552" s="488"/>
      <c r="M552" s="488"/>
      <c r="N552" s="520"/>
      <c r="O552" s="488"/>
      <c r="P552" s="488"/>
      <c r="Q552" s="488">
        <f t="shared" si="18"/>
        <v>0</v>
      </c>
      <c r="R552" s="502"/>
      <c r="S552" s="503"/>
      <c r="T552" s="545"/>
      <c r="U552" s="820"/>
      <c r="V552" s="481"/>
      <c r="W552" s="482"/>
      <c r="X552" s="504"/>
    </row>
    <row r="553" spans="1:24" ht="38.25" hidden="1" x14ac:dyDescent="0.2">
      <c r="A553" s="498"/>
      <c r="B553" s="499"/>
      <c r="C553" s="499"/>
      <c r="D553" s="499"/>
      <c r="E553" s="500"/>
      <c r="F553" s="635"/>
      <c r="G553" s="509"/>
      <c r="H553" s="484">
        <v>31162800</v>
      </c>
      <c r="I553" s="511" t="s">
        <v>517</v>
      </c>
      <c r="J553" s="488"/>
      <c r="K553" s="488"/>
      <c r="L553" s="488"/>
      <c r="M553" s="488"/>
      <c r="N553" s="520"/>
      <c r="O553" s="488"/>
      <c r="P553" s="488"/>
      <c r="Q553" s="488">
        <f t="shared" si="18"/>
        <v>0</v>
      </c>
      <c r="R553" s="502"/>
      <c r="S553" s="503"/>
      <c r="T553" s="545"/>
      <c r="U553" s="820"/>
      <c r="V553" s="481"/>
      <c r="W553" s="482"/>
      <c r="X553" s="504"/>
    </row>
    <row r="554" spans="1:24" ht="38.25" hidden="1" x14ac:dyDescent="0.2">
      <c r="A554" s="498"/>
      <c r="B554" s="499"/>
      <c r="C554" s="499"/>
      <c r="D554" s="499"/>
      <c r="E554" s="500"/>
      <c r="F554" s="635"/>
      <c r="G554" s="509"/>
      <c r="H554" s="484">
        <v>31162800</v>
      </c>
      <c r="I554" s="511" t="s">
        <v>518</v>
      </c>
      <c r="J554" s="488"/>
      <c r="K554" s="488"/>
      <c r="L554" s="488"/>
      <c r="M554" s="488"/>
      <c r="N554" s="520"/>
      <c r="O554" s="488"/>
      <c r="P554" s="488"/>
      <c r="Q554" s="488">
        <f t="shared" si="18"/>
        <v>0</v>
      </c>
      <c r="R554" s="502"/>
      <c r="S554" s="503"/>
      <c r="T554" s="545"/>
      <c r="U554" s="820"/>
      <c r="V554" s="481"/>
      <c r="W554" s="482"/>
      <c r="X554" s="504"/>
    </row>
    <row r="555" spans="1:24" ht="38.25" hidden="1" x14ac:dyDescent="0.2">
      <c r="A555" s="498"/>
      <c r="B555" s="499"/>
      <c r="C555" s="499"/>
      <c r="D555" s="499"/>
      <c r="E555" s="500"/>
      <c r="F555" s="635"/>
      <c r="G555" s="509"/>
      <c r="H555" s="484">
        <v>31162800</v>
      </c>
      <c r="I555" s="511" t="s">
        <v>519</v>
      </c>
      <c r="J555" s="488"/>
      <c r="K555" s="488"/>
      <c r="L555" s="488"/>
      <c r="M555" s="488"/>
      <c r="N555" s="520"/>
      <c r="O555" s="488"/>
      <c r="P555" s="488"/>
      <c r="Q555" s="488">
        <f t="shared" si="18"/>
        <v>0</v>
      </c>
      <c r="R555" s="502"/>
      <c r="S555" s="503"/>
      <c r="T555" s="545"/>
      <c r="U555" s="820"/>
      <c r="V555" s="481"/>
      <c r="W555" s="482"/>
      <c r="X555" s="504"/>
    </row>
    <row r="556" spans="1:24" ht="38.25" hidden="1" x14ac:dyDescent="0.2">
      <c r="A556" s="498"/>
      <c r="B556" s="499"/>
      <c r="C556" s="499"/>
      <c r="D556" s="499"/>
      <c r="E556" s="500"/>
      <c r="F556" s="635"/>
      <c r="G556" s="509"/>
      <c r="H556" s="484">
        <v>31162800</v>
      </c>
      <c r="I556" s="511" t="s">
        <v>520</v>
      </c>
      <c r="J556" s="488"/>
      <c r="K556" s="488"/>
      <c r="L556" s="488"/>
      <c r="M556" s="488"/>
      <c r="N556" s="520"/>
      <c r="O556" s="488"/>
      <c r="P556" s="488"/>
      <c r="Q556" s="488">
        <f t="shared" si="18"/>
        <v>0</v>
      </c>
      <c r="R556" s="502"/>
      <c r="S556" s="503"/>
      <c r="T556" s="545"/>
      <c r="U556" s="820"/>
      <c r="V556" s="481"/>
      <c r="W556" s="482"/>
      <c r="X556" s="504"/>
    </row>
    <row r="557" spans="1:24" ht="51" hidden="1" x14ac:dyDescent="0.2">
      <c r="A557" s="498"/>
      <c r="B557" s="499"/>
      <c r="C557" s="499"/>
      <c r="D557" s="499"/>
      <c r="E557" s="500"/>
      <c r="F557" s="635"/>
      <c r="G557" s="509"/>
      <c r="H557" s="484">
        <v>31162800</v>
      </c>
      <c r="I557" s="511" t="s">
        <v>521</v>
      </c>
      <c r="J557" s="488"/>
      <c r="K557" s="488"/>
      <c r="L557" s="488"/>
      <c r="M557" s="488"/>
      <c r="N557" s="520"/>
      <c r="O557" s="488"/>
      <c r="P557" s="488"/>
      <c r="Q557" s="488">
        <f t="shared" si="18"/>
        <v>0</v>
      </c>
      <c r="R557" s="502"/>
      <c r="S557" s="503"/>
      <c r="T557" s="545"/>
      <c r="U557" s="820"/>
      <c r="V557" s="481"/>
      <c r="W557" s="482"/>
      <c r="X557" s="481"/>
    </row>
    <row r="558" spans="1:24" ht="38.25" hidden="1" x14ac:dyDescent="0.2">
      <c r="A558" s="498"/>
      <c r="B558" s="499"/>
      <c r="C558" s="499"/>
      <c r="D558" s="499"/>
      <c r="E558" s="500"/>
      <c r="F558" s="635"/>
      <c r="G558" s="509"/>
      <c r="H558" s="484">
        <v>31162800</v>
      </c>
      <c r="I558" s="511" t="s">
        <v>522</v>
      </c>
      <c r="J558" s="488"/>
      <c r="K558" s="488"/>
      <c r="L558" s="488"/>
      <c r="M558" s="488"/>
      <c r="N558" s="520"/>
      <c r="O558" s="488"/>
      <c r="P558" s="488"/>
      <c r="Q558" s="488">
        <f t="shared" si="18"/>
        <v>0</v>
      </c>
      <c r="R558" s="502"/>
      <c r="S558" s="503"/>
      <c r="T558" s="545"/>
      <c r="U558" s="820"/>
      <c r="V558" s="481"/>
      <c r="W558" s="482"/>
      <c r="X558" s="493"/>
    </row>
    <row r="559" spans="1:24" ht="25.5" hidden="1" x14ac:dyDescent="0.2">
      <c r="A559" s="498"/>
      <c r="B559" s="499"/>
      <c r="C559" s="499"/>
      <c r="D559" s="499"/>
      <c r="E559" s="500"/>
      <c r="F559" s="635"/>
      <c r="G559" s="509"/>
      <c r="H559" s="484">
        <v>31162800</v>
      </c>
      <c r="I559" s="511" t="s">
        <v>523</v>
      </c>
      <c r="J559" s="488"/>
      <c r="K559" s="488"/>
      <c r="L559" s="488"/>
      <c r="M559" s="488"/>
      <c r="N559" s="520"/>
      <c r="O559" s="488"/>
      <c r="P559" s="488"/>
      <c r="Q559" s="488">
        <f t="shared" si="18"/>
        <v>0</v>
      </c>
      <c r="R559" s="502"/>
      <c r="S559" s="503"/>
      <c r="T559" s="545"/>
      <c r="U559" s="820"/>
      <c r="V559" s="481"/>
      <c r="W559" s="482"/>
      <c r="X559" s="481"/>
    </row>
    <row r="560" spans="1:24" ht="25.5" hidden="1" x14ac:dyDescent="0.2">
      <c r="A560" s="498"/>
      <c r="B560" s="499"/>
      <c r="C560" s="499"/>
      <c r="D560" s="499"/>
      <c r="E560" s="500"/>
      <c r="F560" s="635"/>
      <c r="G560" s="509"/>
      <c r="H560" s="484">
        <v>31162800</v>
      </c>
      <c r="I560" s="511" t="s">
        <v>524</v>
      </c>
      <c r="J560" s="488"/>
      <c r="K560" s="488"/>
      <c r="L560" s="488"/>
      <c r="M560" s="488"/>
      <c r="N560" s="520"/>
      <c r="O560" s="488"/>
      <c r="P560" s="488"/>
      <c r="Q560" s="488">
        <f t="shared" si="18"/>
        <v>0</v>
      </c>
      <c r="R560" s="502"/>
      <c r="S560" s="503"/>
      <c r="T560" s="545"/>
      <c r="U560" s="820"/>
      <c r="V560" s="481"/>
      <c r="W560" s="482"/>
      <c r="X560" s="493"/>
    </row>
    <row r="561" spans="1:24" ht="63.75" hidden="1" x14ac:dyDescent="0.2">
      <c r="A561" s="498"/>
      <c r="B561" s="499"/>
      <c r="C561" s="499"/>
      <c r="D561" s="499"/>
      <c r="E561" s="500"/>
      <c r="F561" s="635"/>
      <c r="G561" s="509"/>
      <c r="H561" s="484">
        <v>31162800</v>
      </c>
      <c r="I561" s="511" t="s">
        <v>525</v>
      </c>
      <c r="J561" s="488"/>
      <c r="K561" s="488"/>
      <c r="L561" s="488"/>
      <c r="M561" s="488"/>
      <c r="N561" s="520"/>
      <c r="O561" s="488"/>
      <c r="P561" s="488"/>
      <c r="Q561" s="488">
        <f t="shared" si="18"/>
        <v>0</v>
      </c>
      <c r="R561" s="502"/>
      <c r="S561" s="503"/>
      <c r="T561" s="545"/>
      <c r="U561" s="820"/>
      <c r="V561" s="481"/>
      <c r="W561" s="482"/>
      <c r="X561" s="481"/>
    </row>
    <row r="562" spans="1:24" ht="38.25" hidden="1" x14ac:dyDescent="0.2">
      <c r="A562" s="498"/>
      <c r="B562" s="499"/>
      <c r="C562" s="499"/>
      <c r="D562" s="499"/>
      <c r="E562" s="500"/>
      <c r="F562" s="635"/>
      <c r="G562" s="509"/>
      <c r="H562" s="484">
        <v>31162800</v>
      </c>
      <c r="I562" s="511" t="s">
        <v>526</v>
      </c>
      <c r="J562" s="488"/>
      <c r="K562" s="488"/>
      <c r="L562" s="488"/>
      <c r="M562" s="488"/>
      <c r="N562" s="520"/>
      <c r="O562" s="488"/>
      <c r="P562" s="488"/>
      <c r="Q562" s="488">
        <f t="shared" si="18"/>
        <v>0</v>
      </c>
      <c r="R562" s="502"/>
      <c r="S562" s="503"/>
      <c r="T562" s="545"/>
      <c r="U562" s="820"/>
      <c r="V562" s="481"/>
      <c r="W562" s="482"/>
      <c r="X562" s="493"/>
    </row>
    <row r="563" spans="1:24" ht="38.25" hidden="1" x14ac:dyDescent="0.2">
      <c r="A563" s="498"/>
      <c r="B563" s="499"/>
      <c r="C563" s="499"/>
      <c r="D563" s="499"/>
      <c r="E563" s="500"/>
      <c r="F563" s="635"/>
      <c r="G563" s="509"/>
      <c r="H563" s="484">
        <v>31162800</v>
      </c>
      <c r="I563" s="511" t="s">
        <v>1928</v>
      </c>
      <c r="J563" s="488"/>
      <c r="K563" s="488"/>
      <c r="L563" s="488"/>
      <c r="M563" s="488"/>
      <c r="N563" s="520"/>
      <c r="O563" s="488"/>
      <c r="P563" s="488"/>
      <c r="Q563" s="488">
        <f t="shared" si="18"/>
        <v>0</v>
      </c>
      <c r="R563" s="502"/>
      <c r="S563" s="503"/>
      <c r="T563" s="545"/>
      <c r="U563" s="820"/>
      <c r="V563" s="481"/>
      <c r="W563" s="482"/>
      <c r="X563" s="504"/>
    </row>
    <row r="564" spans="1:24" ht="63.75" hidden="1" x14ac:dyDescent="0.2">
      <c r="A564" s="498"/>
      <c r="B564" s="499"/>
      <c r="C564" s="499"/>
      <c r="D564" s="499"/>
      <c r="E564" s="500"/>
      <c r="F564" s="635"/>
      <c r="G564" s="509"/>
      <c r="H564" s="484">
        <v>31162800</v>
      </c>
      <c r="I564" s="511" t="s">
        <v>1929</v>
      </c>
      <c r="J564" s="488"/>
      <c r="K564" s="488"/>
      <c r="L564" s="488"/>
      <c r="M564" s="488"/>
      <c r="N564" s="520"/>
      <c r="O564" s="488"/>
      <c r="P564" s="488"/>
      <c r="Q564" s="488">
        <f t="shared" si="18"/>
        <v>0</v>
      </c>
      <c r="R564" s="502"/>
      <c r="S564" s="503"/>
      <c r="T564" s="545"/>
      <c r="U564" s="820"/>
      <c r="V564" s="481"/>
      <c r="W564" s="482"/>
      <c r="X564" s="504"/>
    </row>
    <row r="565" spans="1:24" ht="38.25" hidden="1" x14ac:dyDescent="0.2">
      <c r="A565" s="498"/>
      <c r="B565" s="499"/>
      <c r="C565" s="499"/>
      <c r="D565" s="499"/>
      <c r="E565" s="500"/>
      <c r="F565" s="635"/>
      <c r="G565" s="509"/>
      <c r="H565" s="484">
        <v>31162800</v>
      </c>
      <c r="I565" s="511" t="s">
        <v>1930</v>
      </c>
      <c r="J565" s="488"/>
      <c r="K565" s="488"/>
      <c r="L565" s="488"/>
      <c r="M565" s="488"/>
      <c r="N565" s="520"/>
      <c r="O565" s="488"/>
      <c r="P565" s="488"/>
      <c r="Q565" s="488">
        <f t="shared" si="18"/>
        <v>0</v>
      </c>
      <c r="R565" s="502"/>
      <c r="S565" s="503"/>
      <c r="T565" s="545"/>
      <c r="U565" s="820"/>
      <c r="V565" s="481"/>
      <c r="W565" s="482"/>
      <c r="X565" s="504"/>
    </row>
    <row r="566" spans="1:24" ht="89.25" hidden="1" x14ac:dyDescent="0.2">
      <c r="A566" s="498"/>
      <c r="B566" s="499"/>
      <c r="C566" s="499"/>
      <c r="D566" s="499"/>
      <c r="E566" s="500"/>
      <c r="F566" s="635"/>
      <c r="G566" s="509"/>
      <c r="H566" s="484">
        <v>31161500</v>
      </c>
      <c r="I566" s="511" t="s">
        <v>1931</v>
      </c>
      <c r="J566" s="488"/>
      <c r="K566" s="488"/>
      <c r="L566" s="488"/>
      <c r="M566" s="488"/>
      <c r="N566" s="520"/>
      <c r="O566" s="488"/>
      <c r="P566" s="488"/>
      <c r="Q566" s="488">
        <f t="shared" si="18"/>
        <v>0</v>
      </c>
      <c r="R566" s="502"/>
      <c r="S566" s="503"/>
      <c r="T566" s="545"/>
      <c r="U566" s="820"/>
      <c r="V566" s="481"/>
      <c r="W566" s="482"/>
      <c r="X566" s="504"/>
    </row>
    <row r="567" spans="1:24" ht="89.25" hidden="1" x14ac:dyDescent="0.2">
      <c r="A567" s="498"/>
      <c r="B567" s="499"/>
      <c r="C567" s="499"/>
      <c r="D567" s="499"/>
      <c r="E567" s="500"/>
      <c r="F567" s="635"/>
      <c r="G567" s="509"/>
      <c r="H567" s="484">
        <v>31161500</v>
      </c>
      <c r="I567" s="511" t="s">
        <v>1932</v>
      </c>
      <c r="J567" s="488"/>
      <c r="K567" s="488"/>
      <c r="L567" s="488"/>
      <c r="M567" s="488"/>
      <c r="N567" s="520"/>
      <c r="O567" s="488"/>
      <c r="P567" s="488"/>
      <c r="Q567" s="488">
        <f t="shared" si="18"/>
        <v>0</v>
      </c>
      <c r="R567" s="502"/>
      <c r="S567" s="503"/>
      <c r="T567" s="545"/>
      <c r="U567" s="820"/>
      <c r="V567" s="481"/>
      <c r="W567" s="482"/>
      <c r="X567" s="504"/>
    </row>
    <row r="568" spans="1:24" ht="89.25" hidden="1" x14ac:dyDescent="0.2">
      <c r="A568" s="498"/>
      <c r="B568" s="499"/>
      <c r="C568" s="499"/>
      <c r="D568" s="499"/>
      <c r="E568" s="500"/>
      <c r="F568" s="635"/>
      <c r="G568" s="509"/>
      <c r="H568" s="484">
        <v>31161500</v>
      </c>
      <c r="I568" s="511" t="s">
        <v>1933</v>
      </c>
      <c r="J568" s="488"/>
      <c r="K568" s="488"/>
      <c r="L568" s="488"/>
      <c r="M568" s="488"/>
      <c r="N568" s="520"/>
      <c r="O568" s="488"/>
      <c r="P568" s="488"/>
      <c r="Q568" s="488">
        <f t="shared" ref="Q568:Q584" si="19">+M568+P568-K568</f>
        <v>0</v>
      </c>
      <c r="R568" s="502"/>
      <c r="S568" s="503"/>
      <c r="T568" s="545"/>
      <c r="U568" s="820"/>
      <c r="V568" s="481"/>
      <c r="W568" s="482"/>
      <c r="X568" s="504"/>
    </row>
    <row r="569" spans="1:24" ht="38.25" hidden="1" x14ac:dyDescent="0.2">
      <c r="A569" s="498"/>
      <c r="B569" s="499"/>
      <c r="C569" s="499"/>
      <c r="D569" s="499"/>
      <c r="E569" s="500"/>
      <c r="F569" s="635"/>
      <c r="G569" s="509"/>
      <c r="H569" s="484">
        <v>39131600</v>
      </c>
      <c r="I569" s="511" t="s">
        <v>1934</v>
      </c>
      <c r="J569" s="488"/>
      <c r="K569" s="488"/>
      <c r="L569" s="488"/>
      <c r="M569" s="488"/>
      <c r="N569" s="520"/>
      <c r="O569" s="488"/>
      <c r="P569" s="488"/>
      <c r="Q569" s="488">
        <f t="shared" si="19"/>
        <v>0</v>
      </c>
      <c r="R569" s="502"/>
      <c r="S569" s="503"/>
      <c r="T569" s="545"/>
      <c r="U569" s="820"/>
      <c r="V569" s="481"/>
      <c r="W569" s="482"/>
      <c r="X569" s="481"/>
    </row>
    <row r="570" spans="1:24" ht="38.25" hidden="1" x14ac:dyDescent="0.2">
      <c r="A570" s="498"/>
      <c r="B570" s="499"/>
      <c r="C570" s="499"/>
      <c r="D570" s="499"/>
      <c r="E570" s="500"/>
      <c r="F570" s="635"/>
      <c r="G570" s="509"/>
      <c r="H570" s="484">
        <v>40183000</v>
      </c>
      <c r="I570" s="511" t="s">
        <v>1935</v>
      </c>
      <c r="J570" s="488"/>
      <c r="K570" s="488"/>
      <c r="L570" s="488"/>
      <c r="M570" s="488"/>
      <c r="N570" s="520"/>
      <c r="O570" s="488"/>
      <c r="P570" s="488"/>
      <c r="Q570" s="488">
        <f t="shared" si="19"/>
        <v>0</v>
      </c>
      <c r="R570" s="502"/>
      <c r="S570" s="503"/>
      <c r="T570" s="545"/>
      <c r="U570" s="820"/>
      <c r="V570" s="481"/>
      <c r="W570" s="482"/>
      <c r="X570" s="493"/>
    </row>
    <row r="571" spans="1:24" ht="38.25" hidden="1" x14ac:dyDescent="0.2">
      <c r="A571" s="498"/>
      <c r="B571" s="499"/>
      <c r="C571" s="499"/>
      <c r="D571" s="499"/>
      <c r="E571" s="500"/>
      <c r="F571" s="635"/>
      <c r="G571" s="509"/>
      <c r="H571" s="484">
        <v>40183000</v>
      </c>
      <c r="I571" s="511" t="s">
        <v>1936</v>
      </c>
      <c r="J571" s="488"/>
      <c r="K571" s="488"/>
      <c r="L571" s="488"/>
      <c r="M571" s="488"/>
      <c r="N571" s="520"/>
      <c r="O571" s="488"/>
      <c r="P571" s="488"/>
      <c r="Q571" s="488">
        <f t="shared" si="19"/>
        <v>0</v>
      </c>
      <c r="R571" s="502"/>
      <c r="S571" s="503"/>
      <c r="T571" s="545"/>
      <c r="U571" s="820"/>
      <c r="V571" s="481"/>
      <c r="W571" s="482"/>
      <c r="X571" s="481"/>
    </row>
    <row r="572" spans="1:24" ht="51" hidden="1" x14ac:dyDescent="0.2">
      <c r="A572" s="498"/>
      <c r="B572" s="499"/>
      <c r="C572" s="499"/>
      <c r="D572" s="499"/>
      <c r="E572" s="500"/>
      <c r="F572" s="635"/>
      <c r="G572" s="509"/>
      <c r="H572" s="484">
        <v>31162800</v>
      </c>
      <c r="I572" s="511" t="s">
        <v>1937</v>
      </c>
      <c r="J572" s="488"/>
      <c r="K572" s="488"/>
      <c r="L572" s="488"/>
      <c r="M572" s="488"/>
      <c r="N572" s="520"/>
      <c r="O572" s="488"/>
      <c r="P572" s="488"/>
      <c r="Q572" s="488">
        <f t="shared" si="19"/>
        <v>0</v>
      </c>
      <c r="R572" s="502"/>
      <c r="S572" s="503"/>
      <c r="T572" s="545"/>
      <c r="U572" s="820"/>
      <c r="V572" s="481"/>
      <c r="W572" s="482"/>
      <c r="X572" s="493"/>
    </row>
    <row r="573" spans="1:24" ht="51" hidden="1" x14ac:dyDescent="0.2">
      <c r="A573" s="498"/>
      <c r="B573" s="499"/>
      <c r="C573" s="499"/>
      <c r="D573" s="499"/>
      <c r="E573" s="500"/>
      <c r="F573" s="635"/>
      <c r="G573" s="509"/>
      <c r="H573" s="484">
        <v>31162800</v>
      </c>
      <c r="I573" s="511" t="s">
        <v>1938</v>
      </c>
      <c r="J573" s="488"/>
      <c r="K573" s="488"/>
      <c r="L573" s="488"/>
      <c r="M573" s="488"/>
      <c r="N573" s="520"/>
      <c r="O573" s="488"/>
      <c r="P573" s="488"/>
      <c r="Q573" s="488">
        <f t="shared" si="19"/>
        <v>0</v>
      </c>
      <c r="R573" s="502"/>
      <c r="S573" s="503"/>
      <c r="T573" s="545"/>
      <c r="U573" s="820"/>
      <c r="V573" s="481"/>
      <c r="W573" s="482"/>
      <c r="X573" s="481"/>
    </row>
    <row r="574" spans="1:24" ht="38.25" hidden="1" x14ac:dyDescent="0.2">
      <c r="A574" s="498"/>
      <c r="B574" s="499"/>
      <c r="C574" s="499"/>
      <c r="D574" s="499"/>
      <c r="E574" s="500"/>
      <c r="F574" s="635"/>
      <c r="G574" s="509"/>
      <c r="H574" s="484">
        <v>31162800</v>
      </c>
      <c r="I574" s="511" t="s">
        <v>1939</v>
      </c>
      <c r="J574" s="488"/>
      <c r="K574" s="488"/>
      <c r="L574" s="488"/>
      <c r="M574" s="488"/>
      <c r="N574" s="520"/>
      <c r="O574" s="488"/>
      <c r="P574" s="488"/>
      <c r="Q574" s="488">
        <f t="shared" si="19"/>
        <v>0</v>
      </c>
      <c r="R574" s="502"/>
      <c r="S574" s="503"/>
      <c r="T574" s="545"/>
      <c r="U574" s="820"/>
      <c r="V574" s="481"/>
      <c r="W574" s="482"/>
      <c r="X574" s="493"/>
    </row>
    <row r="575" spans="1:24" ht="38.25" hidden="1" x14ac:dyDescent="0.2">
      <c r="A575" s="498"/>
      <c r="B575" s="499"/>
      <c r="C575" s="499"/>
      <c r="D575" s="499"/>
      <c r="E575" s="500"/>
      <c r="F575" s="635"/>
      <c r="G575" s="509"/>
      <c r="H575" s="484">
        <v>31162800</v>
      </c>
      <c r="I575" s="511" t="s">
        <v>1940</v>
      </c>
      <c r="J575" s="488"/>
      <c r="K575" s="488"/>
      <c r="L575" s="488"/>
      <c r="M575" s="488"/>
      <c r="N575" s="520"/>
      <c r="O575" s="488"/>
      <c r="P575" s="488"/>
      <c r="Q575" s="488">
        <f t="shared" si="19"/>
        <v>0</v>
      </c>
      <c r="R575" s="502"/>
      <c r="S575" s="503"/>
      <c r="T575" s="545"/>
      <c r="U575" s="820"/>
      <c r="V575" s="481"/>
      <c r="W575" s="482"/>
      <c r="X575" s="504"/>
    </row>
    <row r="576" spans="1:24" ht="38.25" hidden="1" x14ac:dyDescent="0.2">
      <c r="A576" s="498"/>
      <c r="B576" s="499"/>
      <c r="C576" s="499"/>
      <c r="D576" s="499"/>
      <c r="E576" s="500"/>
      <c r="F576" s="635"/>
      <c r="G576" s="509"/>
      <c r="H576" s="484">
        <v>31162800</v>
      </c>
      <c r="I576" s="511" t="s">
        <v>1941</v>
      </c>
      <c r="J576" s="488"/>
      <c r="K576" s="488"/>
      <c r="L576" s="488"/>
      <c r="M576" s="488"/>
      <c r="N576" s="520"/>
      <c r="O576" s="488"/>
      <c r="P576" s="488"/>
      <c r="Q576" s="488">
        <f t="shared" si="19"/>
        <v>0</v>
      </c>
      <c r="R576" s="502"/>
      <c r="S576" s="503"/>
      <c r="T576" s="545"/>
      <c r="U576" s="820"/>
      <c r="V576" s="481"/>
      <c r="W576" s="482"/>
      <c r="X576" s="504"/>
    </row>
    <row r="577" spans="1:24" ht="25.5" hidden="1" x14ac:dyDescent="0.2">
      <c r="A577" s="498"/>
      <c r="B577" s="499"/>
      <c r="C577" s="499"/>
      <c r="D577" s="499"/>
      <c r="E577" s="500"/>
      <c r="F577" s="635"/>
      <c r="G577" s="509"/>
      <c r="H577" s="484">
        <v>31162800</v>
      </c>
      <c r="I577" s="511" t="s">
        <v>1942</v>
      </c>
      <c r="J577" s="488"/>
      <c r="K577" s="488"/>
      <c r="L577" s="488"/>
      <c r="M577" s="488"/>
      <c r="N577" s="520"/>
      <c r="O577" s="488"/>
      <c r="P577" s="488"/>
      <c r="Q577" s="488">
        <f t="shared" si="19"/>
        <v>0</v>
      </c>
      <c r="R577" s="502"/>
      <c r="S577" s="503"/>
      <c r="T577" s="545"/>
      <c r="U577" s="820"/>
      <c r="V577" s="481"/>
      <c r="W577" s="482"/>
      <c r="X577" s="504"/>
    </row>
    <row r="578" spans="1:24" ht="63.75" hidden="1" x14ac:dyDescent="0.2">
      <c r="A578" s="498"/>
      <c r="B578" s="499"/>
      <c r="C578" s="499"/>
      <c r="D578" s="499"/>
      <c r="E578" s="500"/>
      <c r="F578" s="635"/>
      <c r="G578" s="509"/>
      <c r="H578" s="484">
        <v>31162800</v>
      </c>
      <c r="I578" s="511" t="s">
        <v>1943</v>
      </c>
      <c r="J578" s="488"/>
      <c r="K578" s="488"/>
      <c r="L578" s="488"/>
      <c r="M578" s="488"/>
      <c r="N578" s="520"/>
      <c r="O578" s="488"/>
      <c r="P578" s="488"/>
      <c r="Q578" s="488">
        <f t="shared" si="19"/>
        <v>0</v>
      </c>
      <c r="R578" s="502"/>
      <c r="S578" s="503"/>
      <c r="T578" s="545"/>
      <c r="U578" s="820"/>
      <c r="V578" s="481"/>
      <c r="W578" s="482"/>
      <c r="X578" s="504"/>
    </row>
    <row r="579" spans="1:24" ht="38.25" hidden="1" x14ac:dyDescent="0.2">
      <c r="A579" s="498"/>
      <c r="B579" s="499"/>
      <c r="C579" s="499"/>
      <c r="D579" s="499"/>
      <c r="E579" s="500"/>
      <c r="F579" s="635"/>
      <c r="G579" s="509"/>
      <c r="H579" s="484">
        <v>31162800</v>
      </c>
      <c r="I579" s="511" t="s">
        <v>1944</v>
      </c>
      <c r="J579" s="488"/>
      <c r="K579" s="488"/>
      <c r="L579" s="488"/>
      <c r="M579" s="488"/>
      <c r="N579" s="520"/>
      <c r="O579" s="488"/>
      <c r="P579" s="488"/>
      <c r="Q579" s="488">
        <f t="shared" si="19"/>
        <v>0</v>
      </c>
      <c r="R579" s="502"/>
      <c r="S579" s="503"/>
      <c r="T579" s="545"/>
      <c r="U579" s="820"/>
      <c r="V579" s="481"/>
      <c r="W579" s="482"/>
      <c r="X579" s="504"/>
    </row>
    <row r="580" spans="1:24" ht="51" hidden="1" x14ac:dyDescent="0.2">
      <c r="A580" s="498"/>
      <c r="B580" s="499"/>
      <c r="C580" s="499"/>
      <c r="D580" s="499"/>
      <c r="E580" s="500"/>
      <c r="F580" s="635"/>
      <c r="G580" s="509"/>
      <c r="H580" s="484">
        <v>31162800</v>
      </c>
      <c r="I580" s="511" t="s">
        <v>1945</v>
      </c>
      <c r="J580" s="488"/>
      <c r="K580" s="488"/>
      <c r="L580" s="488"/>
      <c r="M580" s="488"/>
      <c r="N580" s="520"/>
      <c r="O580" s="488"/>
      <c r="P580" s="488"/>
      <c r="Q580" s="488">
        <f t="shared" si="19"/>
        <v>0</v>
      </c>
      <c r="R580" s="502"/>
      <c r="S580" s="503"/>
      <c r="T580" s="545"/>
      <c r="U580" s="820"/>
      <c r="V580" s="481"/>
      <c r="W580" s="482"/>
      <c r="X580" s="504"/>
    </row>
    <row r="581" spans="1:24" ht="25.5" hidden="1" x14ac:dyDescent="0.2">
      <c r="A581" s="498"/>
      <c r="B581" s="499"/>
      <c r="C581" s="499"/>
      <c r="D581" s="499"/>
      <c r="E581" s="500"/>
      <c r="F581" s="635"/>
      <c r="G581" s="509"/>
      <c r="H581" s="484">
        <v>31162800</v>
      </c>
      <c r="I581" s="511" t="s">
        <v>1946</v>
      </c>
      <c r="J581" s="488"/>
      <c r="K581" s="488"/>
      <c r="L581" s="488"/>
      <c r="M581" s="488"/>
      <c r="N581" s="520"/>
      <c r="O581" s="488"/>
      <c r="P581" s="488"/>
      <c r="Q581" s="488">
        <f t="shared" si="19"/>
        <v>0</v>
      </c>
      <c r="R581" s="502"/>
      <c r="S581" s="503"/>
      <c r="T581" s="545"/>
      <c r="U581" s="820"/>
      <c r="V581" s="481"/>
      <c r="W581" s="482"/>
      <c r="X581" s="481"/>
    </row>
    <row r="582" spans="1:24" ht="38.25" hidden="1" x14ac:dyDescent="0.2">
      <c r="A582" s="498"/>
      <c r="B582" s="499"/>
      <c r="C582" s="499"/>
      <c r="D582" s="499"/>
      <c r="E582" s="500"/>
      <c r="F582" s="635"/>
      <c r="G582" s="509"/>
      <c r="H582" s="484">
        <v>30171700</v>
      </c>
      <c r="I582" s="511" t="s">
        <v>1947</v>
      </c>
      <c r="J582" s="488"/>
      <c r="K582" s="488"/>
      <c r="L582" s="488"/>
      <c r="M582" s="488"/>
      <c r="N582" s="520"/>
      <c r="O582" s="488"/>
      <c r="P582" s="488"/>
      <c r="Q582" s="488">
        <f t="shared" si="19"/>
        <v>0</v>
      </c>
      <c r="R582" s="502"/>
      <c r="S582" s="503"/>
      <c r="T582" s="545"/>
      <c r="U582" s="820"/>
      <c r="V582" s="481"/>
      <c r="W582" s="482"/>
      <c r="X582" s="493"/>
    </row>
    <row r="583" spans="1:24" ht="63.75" hidden="1" x14ac:dyDescent="0.2">
      <c r="A583" s="498"/>
      <c r="B583" s="499"/>
      <c r="C583" s="499"/>
      <c r="D583" s="499"/>
      <c r="E583" s="500"/>
      <c r="F583" s="635"/>
      <c r="G583" s="509"/>
      <c r="H583" s="484">
        <v>13111035</v>
      </c>
      <c r="I583" s="511" t="s">
        <v>555</v>
      </c>
      <c r="J583" s="488"/>
      <c r="K583" s="488"/>
      <c r="L583" s="488"/>
      <c r="M583" s="488"/>
      <c r="N583" s="520"/>
      <c r="O583" s="488"/>
      <c r="P583" s="488"/>
      <c r="Q583" s="488">
        <f t="shared" si="19"/>
        <v>0</v>
      </c>
      <c r="R583" s="502"/>
      <c r="S583" s="503"/>
      <c r="T583" s="545"/>
      <c r="U583" s="820"/>
      <c r="V583" s="481"/>
      <c r="W583" s="482"/>
      <c r="X583" s="481"/>
    </row>
    <row r="584" spans="1:24" ht="38.25" hidden="1" x14ac:dyDescent="0.2">
      <c r="A584" s="498"/>
      <c r="B584" s="499"/>
      <c r="C584" s="499"/>
      <c r="D584" s="499"/>
      <c r="E584" s="500"/>
      <c r="F584" s="635"/>
      <c r="G584" s="509"/>
      <c r="H584" s="484">
        <v>13111035</v>
      </c>
      <c r="I584" s="511" t="s">
        <v>556</v>
      </c>
      <c r="J584" s="488"/>
      <c r="K584" s="488"/>
      <c r="L584" s="488"/>
      <c r="M584" s="488"/>
      <c r="N584" s="520"/>
      <c r="O584" s="488"/>
      <c r="P584" s="488"/>
      <c r="Q584" s="488">
        <f t="shared" si="19"/>
        <v>0</v>
      </c>
      <c r="R584" s="502"/>
      <c r="S584" s="503"/>
      <c r="T584" s="545"/>
      <c r="U584" s="820"/>
      <c r="V584" s="481"/>
      <c r="W584" s="482"/>
      <c r="X584" s="493"/>
    </row>
    <row r="585" spans="1:24" hidden="1" x14ac:dyDescent="0.2">
      <c r="A585" s="498"/>
      <c r="B585" s="499"/>
      <c r="C585" s="499"/>
      <c r="D585" s="499"/>
      <c r="E585" s="500"/>
      <c r="F585" s="636"/>
      <c r="G585" s="458"/>
      <c r="H585" s="484"/>
      <c r="I585" s="511"/>
      <c r="J585" s="488"/>
      <c r="K585" s="488"/>
      <c r="L585" s="488"/>
      <c r="M585" s="488"/>
      <c r="N585" s="521"/>
      <c r="O585" s="488"/>
      <c r="P585" s="488"/>
      <c r="Q585" s="488"/>
      <c r="R585" s="502"/>
      <c r="S585" s="503"/>
      <c r="T585" s="545"/>
      <c r="U585" s="820"/>
      <c r="V585" s="481"/>
      <c r="W585" s="482"/>
      <c r="X585" s="481"/>
    </row>
    <row r="586" spans="1:24" s="376" customFormat="1" ht="25.5" customHeight="1" x14ac:dyDescent="0.2">
      <c r="A586" s="498">
        <v>2</v>
      </c>
      <c r="B586" s="499">
        <v>0</v>
      </c>
      <c r="C586" s="499">
        <v>4</v>
      </c>
      <c r="D586" s="499">
        <v>4</v>
      </c>
      <c r="E586" s="485" t="s">
        <v>2056</v>
      </c>
      <c r="F586" s="628"/>
      <c r="G586" s="486" t="s">
        <v>2023</v>
      </c>
      <c r="H586" s="484"/>
      <c r="I586" s="511"/>
      <c r="J586" s="488"/>
      <c r="K586" s="488">
        <f>SUM(K587:K961)</f>
        <v>0</v>
      </c>
      <c r="L586" s="488"/>
      <c r="M586" s="488">
        <f>SUM(M587:M961)</f>
        <v>0</v>
      </c>
      <c r="N586" s="522"/>
      <c r="O586" s="488"/>
      <c r="P586" s="489">
        <f>SUM(P587:P961)</f>
        <v>4331500</v>
      </c>
      <c r="Q586" s="932">
        <f>SUM(Q587:Q961)</f>
        <v>4331500</v>
      </c>
      <c r="R586" s="502"/>
      <c r="S586" s="503"/>
      <c r="T586" s="545"/>
      <c r="U586" s="820"/>
      <c r="V586" s="481"/>
      <c r="W586" s="482"/>
      <c r="X586" s="493"/>
    </row>
    <row r="587" spans="1:24" ht="63.75" hidden="1" x14ac:dyDescent="0.2">
      <c r="A587" s="498"/>
      <c r="B587" s="499"/>
      <c r="C587" s="499"/>
      <c r="D587" s="499"/>
      <c r="E587" s="500"/>
      <c r="F587" s="635"/>
      <c r="G587" s="509"/>
      <c r="H587" s="484">
        <v>13111203</v>
      </c>
      <c r="I587" s="511" t="s">
        <v>4241</v>
      </c>
      <c r="J587" s="488"/>
      <c r="K587" s="488"/>
      <c r="L587" s="488"/>
      <c r="M587" s="488"/>
      <c r="N587" s="520"/>
      <c r="O587" s="488"/>
      <c r="P587" s="488"/>
      <c r="Q587" s="488">
        <f t="shared" ref="Q587:Q650" si="20">+M587+P587-K587</f>
        <v>0</v>
      </c>
      <c r="R587" s="502"/>
      <c r="S587" s="503"/>
      <c r="T587" s="545"/>
      <c r="U587" s="820"/>
      <c r="V587" s="481"/>
      <c r="W587" s="482"/>
      <c r="X587" s="504"/>
    </row>
    <row r="588" spans="1:24" ht="76.5" hidden="1" x14ac:dyDescent="0.2">
      <c r="A588" s="498"/>
      <c r="B588" s="499"/>
      <c r="C588" s="499"/>
      <c r="D588" s="499"/>
      <c r="E588" s="500"/>
      <c r="F588" s="635"/>
      <c r="G588" s="509"/>
      <c r="H588" s="484">
        <v>13111203</v>
      </c>
      <c r="I588" s="511" t="s">
        <v>4123</v>
      </c>
      <c r="J588" s="488"/>
      <c r="K588" s="488"/>
      <c r="L588" s="488"/>
      <c r="M588" s="488"/>
      <c r="N588" s="520"/>
      <c r="O588" s="488"/>
      <c r="P588" s="488"/>
      <c r="Q588" s="488">
        <f t="shared" si="20"/>
        <v>0</v>
      </c>
      <c r="R588" s="502"/>
      <c r="S588" s="503"/>
      <c r="T588" s="545"/>
      <c r="U588" s="820"/>
      <c r="V588" s="481"/>
      <c r="W588" s="482"/>
      <c r="X588" s="504"/>
    </row>
    <row r="589" spans="1:24" ht="76.5" hidden="1" x14ac:dyDescent="0.2">
      <c r="A589" s="498"/>
      <c r="B589" s="499"/>
      <c r="C589" s="499"/>
      <c r="D589" s="499"/>
      <c r="E589" s="500"/>
      <c r="F589" s="635"/>
      <c r="G589" s="509"/>
      <c r="H589" s="484">
        <v>13111203</v>
      </c>
      <c r="I589" s="511" t="s">
        <v>4124</v>
      </c>
      <c r="J589" s="488"/>
      <c r="K589" s="488"/>
      <c r="L589" s="488"/>
      <c r="M589" s="488"/>
      <c r="N589" s="520"/>
      <c r="O589" s="488"/>
      <c r="P589" s="488"/>
      <c r="Q589" s="488">
        <f t="shared" si="20"/>
        <v>0</v>
      </c>
      <c r="R589" s="502"/>
      <c r="S589" s="503"/>
      <c r="T589" s="545"/>
      <c r="U589" s="820"/>
      <c r="V589" s="481"/>
      <c r="W589" s="482"/>
      <c r="X589" s="504"/>
    </row>
    <row r="590" spans="1:24" ht="63.75" hidden="1" x14ac:dyDescent="0.2">
      <c r="A590" s="498"/>
      <c r="B590" s="499"/>
      <c r="C590" s="499"/>
      <c r="D590" s="499"/>
      <c r="E590" s="500"/>
      <c r="F590" s="635"/>
      <c r="G590" s="509"/>
      <c r="H590" s="484">
        <v>13111203</v>
      </c>
      <c r="I590" s="511" t="s">
        <v>3326</v>
      </c>
      <c r="J590" s="488"/>
      <c r="K590" s="488"/>
      <c r="L590" s="488"/>
      <c r="M590" s="488"/>
      <c r="N590" s="520"/>
      <c r="O590" s="488"/>
      <c r="P590" s="488"/>
      <c r="Q590" s="488">
        <f t="shared" si="20"/>
        <v>0</v>
      </c>
      <c r="R590" s="502"/>
      <c r="S590" s="503"/>
      <c r="T590" s="545"/>
      <c r="U590" s="820"/>
      <c r="V590" s="481"/>
      <c r="W590" s="482"/>
      <c r="X590" s="504"/>
    </row>
    <row r="591" spans="1:24" ht="51" hidden="1" x14ac:dyDescent="0.2">
      <c r="A591" s="498"/>
      <c r="B591" s="499"/>
      <c r="C591" s="499"/>
      <c r="D591" s="499"/>
      <c r="E591" s="500"/>
      <c r="F591" s="635"/>
      <c r="G591" s="509"/>
      <c r="H591" s="484">
        <v>60121221</v>
      </c>
      <c r="I591" s="511" t="s">
        <v>3327</v>
      </c>
      <c r="J591" s="488"/>
      <c r="K591" s="488"/>
      <c r="L591" s="488"/>
      <c r="M591" s="488"/>
      <c r="N591" s="520"/>
      <c r="O591" s="488"/>
      <c r="P591" s="488"/>
      <c r="Q591" s="488">
        <f t="shared" si="20"/>
        <v>0</v>
      </c>
      <c r="R591" s="502"/>
      <c r="S591" s="503"/>
      <c r="T591" s="545"/>
      <c r="U591" s="820"/>
      <c r="V591" s="481"/>
      <c r="W591" s="482"/>
      <c r="X591" s="504"/>
    </row>
    <row r="592" spans="1:24" ht="25.5" hidden="1" x14ac:dyDescent="0.2">
      <c r="A592" s="498"/>
      <c r="B592" s="499"/>
      <c r="C592" s="499"/>
      <c r="D592" s="499"/>
      <c r="E592" s="500"/>
      <c r="F592" s="635"/>
      <c r="G592" s="509"/>
      <c r="H592" s="484">
        <v>44112000</v>
      </c>
      <c r="I592" s="511" t="s">
        <v>3328</v>
      </c>
      <c r="J592" s="488"/>
      <c r="K592" s="488"/>
      <c r="L592" s="488"/>
      <c r="M592" s="488"/>
      <c r="N592" s="520"/>
      <c r="O592" s="488"/>
      <c r="P592" s="488"/>
      <c r="Q592" s="488">
        <f t="shared" si="20"/>
        <v>0</v>
      </c>
      <c r="R592" s="502"/>
      <c r="S592" s="503"/>
      <c r="T592" s="545"/>
      <c r="U592" s="820"/>
      <c r="V592" s="481"/>
      <c r="W592" s="482"/>
      <c r="X592" s="504"/>
    </row>
    <row r="593" spans="1:24" ht="25.5" hidden="1" x14ac:dyDescent="0.2">
      <c r="A593" s="498"/>
      <c r="B593" s="499"/>
      <c r="C593" s="499"/>
      <c r="D593" s="499"/>
      <c r="E593" s="500"/>
      <c r="F593" s="635" t="s">
        <v>4675</v>
      </c>
      <c r="G593" s="509"/>
      <c r="H593" s="484">
        <v>44121905</v>
      </c>
      <c r="I593" s="511" t="s">
        <v>3329</v>
      </c>
      <c r="J593" s="488"/>
      <c r="K593" s="488"/>
      <c r="L593" s="488"/>
      <c r="M593" s="488"/>
      <c r="N593" s="520"/>
      <c r="O593" s="488"/>
      <c r="P593" s="488"/>
      <c r="Q593" s="488">
        <f t="shared" si="20"/>
        <v>0</v>
      </c>
      <c r="R593" s="502" t="s">
        <v>4726</v>
      </c>
      <c r="S593" s="503"/>
      <c r="T593" s="545" t="s">
        <v>4687</v>
      </c>
      <c r="U593" s="820"/>
      <c r="V593" s="481"/>
      <c r="W593" s="482"/>
      <c r="X593" s="481"/>
    </row>
    <row r="594" spans="1:24" ht="38.25" hidden="1" x14ac:dyDescent="0.2">
      <c r="A594" s="498"/>
      <c r="B594" s="499"/>
      <c r="C594" s="499"/>
      <c r="D594" s="499"/>
      <c r="E594" s="500"/>
      <c r="F594" s="635"/>
      <c r="G594" s="509"/>
      <c r="H594" s="484">
        <v>44121905</v>
      </c>
      <c r="I594" s="511" t="s">
        <v>3330</v>
      </c>
      <c r="J594" s="488"/>
      <c r="K594" s="488"/>
      <c r="L594" s="488"/>
      <c r="M594" s="488"/>
      <c r="N594" s="520"/>
      <c r="O594" s="488"/>
      <c r="P594" s="488"/>
      <c r="Q594" s="488">
        <f t="shared" si="20"/>
        <v>0</v>
      </c>
      <c r="R594" s="502"/>
      <c r="S594" s="503"/>
      <c r="T594" s="545"/>
      <c r="U594" s="820"/>
      <c r="V594" s="481"/>
      <c r="W594" s="482"/>
      <c r="X594" s="493"/>
    </row>
    <row r="595" spans="1:24" ht="25.15" hidden="1" customHeight="1" x14ac:dyDescent="0.2">
      <c r="A595" s="498"/>
      <c r="B595" s="499"/>
      <c r="C595" s="499"/>
      <c r="D595" s="499"/>
      <c r="E595" s="500"/>
      <c r="F595" s="635"/>
      <c r="G595" s="509"/>
      <c r="H595" s="484">
        <v>44103500</v>
      </c>
      <c r="I595" s="511" t="s">
        <v>3331</v>
      </c>
      <c r="J595" s="488"/>
      <c r="K595" s="488"/>
      <c r="L595" s="488"/>
      <c r="M595" s="488"/>
      <c r="N595" s="520"/>
      <c r="O595" s="488"/>
      <c r="P595" s="488"/>
      <c r="Q595" s="488">
        <f t="shared" si="20"/>
        <v>0</v>
      </c>
      <c r="R595" s="502"/>
      <c r="S595" s="503"/>
      <c r="T595" s="545"/>
      <c r="U595" s="820"/>
      <c r="V595" s="481"/>
      <c r="W595" s="482"/>
      <c r="X595" s="481"/>
    </row>
    <row r="596" spans="1:24" ht="63.75" hidden="1" x14ac:dyDescent="0.2">
      <c r="A596" s="498"/>
      <c r="B596" s="499"/>
      <c r="C596" s="499"/>
      <c r="D596" s="499"/>
      <c r="E596" s="500"/>
      <c r="F596" s="635"/>
      <c r="G596" s="509"/>
      <c r="H596" s="484">
        <v>44103500</v>
      </c>
      <c r="I596" s="511" t="s">
        <v>3332</v>
      </c>
      <c r="J596" s="488"/>
      <c r="K596" s="488"/>
      <c r="L596" s="488"/>
      <c r="M596" s="488"/>
      <c r="N596" s="520"/>
      <c r="O596" s="488"/>
      <c r="P596" s="488"/>
      <c r="Q596" s="488">
        <f t="shared" si="20"/>
        <v>0</v>
      </c>
      <c r="R596" s="502"/>
      <c r="S596" s="503"/>
      <c r="T596" s="545"/>
      <c r="U596" s="820"/>
      <c r="V596" s="481"/>
      <c r="W596" s="482"/>
      <c r="X596" s="493"/>
    </row>
    <row r="597" spans="1:24" ht="25.5" hidden="1" x14ac:dyDescent="0.2">
      <c r="A597" s="498"/>
      <c r="B597" s="499"/>
      <c r="C597" s="499"/>
      <c r="D597" s="499"/>
      <c r="E597" s="500"/>
      <c r="F597" s="635"/>
      <c r="G597" s="509"/>
      <c r="H597" s="484">
        <v>82131504</v>
      </c>
      <c r="I597" s="511" t="s">
        <v>3333</v>
      </c>
      <c r="J597" s="488"/>
      <c r="K597" s="488"/>
      <c r="L597" s="488"/>
      <c r="M597" s="488"/>
      <c r="N597" s="520"/>
      <c r="O597" s="488"/>
      <c r="P597" s="488"/>
      <c r="Q597" s="488">
        <f t="shared" si="20"/>
        <v>0</v>
      </c>
      <c r="R597" s="502"/>
      <c r="S597" s="503"/>
      <c r="T597" s="545"/>
      <c r="U597" s="820"/>
      <c r="V597" s="481"/>
      <c r="W597" s="482"/>
      <c r="X597" s="481"/>
    </row>
    <row r="598" spans="1:24" ht="38.25" hidden="1" x14ac:dyDescent="0.2">
      <c r="A598" s="498"/>
      <c r="B598" s="499"/>
      <c r="C598" s="499"/>
      <c r="D598" s="499"/>
      <c r="E598" s="500"/>
      <c r="F598" s="635"/>
      <c r="G598" s="509"/>
      <c r="H598" s="484">
        <v>44101601</v>
      </c>
      <c r="I598" s="511" t="s">
        <v>3334</v>
      </c>
      <c r="J598" s="488"/>
      <c r="K598" s="488"/>
      <c r="L598" s="488"/>
      <c r="M598" s="488"/>
      <c r="N598" s="520" t="s">
        <v>4737</v>
      </c>
      <c r="O598" s="488"/>
      <c r="P598" s="488"/>
      <c r="Q598" s="488">
        <f>+M598+P598-K598</f>
        <v>0</v>
      </c>
      <c r="R598" s="502" t="s">
        <v>4726</v>
      </c>
      <c r="S598" s="503"/>
      <c r="T598" s="545"/>
      <c r="U598" s="820"/>
      <c r="V598" s="481"/>
      <c r="W598" s="482"/>
      <c r="X598" s="493"/>
    </row>
    <row r="599" spans="1:24" ht="102" hidden="1" x14ac:dyDescent="0.2">
      <c r="A599" s="498"/>
      <c r="B599" s="499"/>
      <c r="C599" s="499"/>
      <c r="D599" s="499"/>
      <c r="E599" s="500"/>
      <c r="F599" s="635"/>
      <c r="G599" s="509"/>
      <c r="H599" s="484">
        <v>14111514</v>
      </c>
      <c r="I599" s="511" t="s">
        <v>3172</v>
      </c>
      <c r="J599" s="488"/>
      <c r="K599" s="488"/>
      <c r="L599" s="488"/>
      <c r="M599" s="488"/>
      <c r="N599" s="520"/>
      <c r="O599" s="488"/>
      <c r="P599" s="488"/>
      <c r="Q599" s="488">
        <f t="shared" si="20"/>
        <v>0</v>
      </c>
      <c r="R599" s="502"/>
      <c r="S599" s="503"/>
      <c r="T599" s="545"/>
      <c r="U599" s="820"/>
      <c r="V599" s="481"/>
      <c r="W599" s="482"/>
      <c r="X599" s="504"/>
    </row>
    <row r="600" spans="1:24" ht="102" hidden="1" x14ac:dyDescent="0.2">
      <c r="A600" s="498"/>
      <c r="B600" s="499"/>
      <c r="C600" s="499"/>
      <c r="D600" s="499"/>
      <c r="E600" s="500"/>
      <c r="F600" s="635"/>
      <c r="G600" s="509"/>
      <c r="H600" s="484">
        <v>14111514</v>
      </c>
      <c r="I600" s="511" t="s">
        <v>3173</v>
      </c>
      <c r="J600" s="488"/>
      <c r="K600" s="488"/>
      <c r="L600" s="488"/>
      <c r="M600" s="488"/>
      <c r="N600" s="520"/>
      <c r="O600" s="488"/>
      <c r="P600" s="488"/>
      <c r="Q600" s="488">
        <f t="shared" si="20"/>
        <v>0</v>
      </c>
      <c r="R600" s="502"/>
      <c r="S600" s="503"/>
      <c r="T600" s="545"/>
      <c r="U600" s="820"/>
      <c r="V600" s="481"/>
      <c r="W600" s="482"/>
      <c r="X600" s="504"/>
    </row>
    <row r="601" spans="1:24" ht="102" hidden="1" x14ac:dyDescent="0.2">
      <c r="A601" s="498"/>
      <c r="B601" s="499"/>
      <c r="C601" s="499"/>
      <c r="D601" s="499"/>
      <c r="E601" s="500"/>
      <c r="F601" s="635"/>
      <c r="G601" s="509"/>
      <c r="H601" s="484">
        <v>14111514</v>
      </c>
      <c r="I601" s="511" t="s">
        <v>3174</v>
      </c>
      <c r="J601" s="488"/>
      <c r="K601" s="488"/>
      <c r="L601" s="488"/>
      <c r="M601" s="488"/>
      <c r="N601" s="520"/>
      <c r="O601" s="488"/>
      <c r="P601" s="488"/>
      <c r="Q601" s="488">
        <f t="shared" si="20"/>
        <v>0</v>
      </c>
      <c r="R601" s="502"/>
      <c r="S601" s="503"/>
      <c r="T601" s="545"/>
      <c r="U601" s="820"/>
      <c r="V601" s="481"/>
      <c r="W601" s="482"/>
      <c r="X601" s="504"/>
    </row>
    <row r="602" spans="1:24" ht="51" hidden="1" x14ac:dyDescent="0.2">
      <c r="A602" s="498"/>
      <c r="B602" s="499"/>
      <c r="C602" s="499"/>
      <c r="D602" s="499"/>
      <c r="E602" s="500"/>
      <c r="F602" s="635"/>
      <c r="G602" s="509"/>
      <c r="H602" s="484">
        <v>14111514</v>
      </c>
      <c r="I602" s="511" t="s">
        <v>3175</v>
      </c>
      <c r="J602" s="488"/>
      <c r="K602" s="488"/>
      <c r="L602" s="488"/>
      <c r="M602" s="488"/>
      <c r="N602" s="520"/>
      <c r="O602" s="488"/>
      <c r="P602" s="488"/>
      <c r="Q602" s="488">
        <f t="shared" si="20"/>
        <v>0</v>
      </c>
      <c r="R602" s="502"/>
      <c r="S602" s="503"/>
      <c r="T602" s="545"/>
      <c r="U602" s="820"/>
      <c r="V602" s="481"/>
      <c r="W602" s="482"/>
      <c r="X602" s="504"/>
    </row>
    <row r="603" spans="1:24" ht="51" hidden="1" x14ac:dyDescent="0.2">
      <c r="A603" s="498"/>
      <c r="B603" s="499"/>
      <c r="C603" s="499"/>
      <c r="D603" s="499"/>
      <c r="E603" s="500"/>
      <c r="F603" s="635"/>
      <c r="G603" s="509"/>
      <c r="H603" s="484">
        <v>14111514</v>
      </c>
      <c r="I603" s="511" t="s">
        <v>3176</v>
      </c>
      <c r="J603" s="488"/>
      <c r="K603" s="488"/>
      <c r="L603" s="488"/>
      <c r="M603" s="488"/>
      <c r="N603" s="520"/>
      <c r="O603" s="488"/>
      <c r="P603" s="488"/>
      <c r="Q603" s="488">
        <f t="shared" si="20"/>
        <v>0</v>
      </c>
      <c r="R603" s="502"/>
      <c r="S603" s="503"/>
      <c r="T603" s="545"/>
      <c r="U603" s="820"/>
      <c r="V603" s="481"/>
      <c r="W603" s="482"/>
      <c r="X603" s="504"/>
    </row>
    <row r="604" spans="1:24" ht="51" hidden="1" x14ac:dyDescent="0.2">
      <c r="A604" s="498"/>
      <c r="B604" s="499"/>
      <c r="C604" s="499"/>
      <c r="D604" s="499"/>
      <c r="E604" s="500"/>
      <c r="F604" s="635"/>
      <c r="G604" s="509"/>
      <c r="H604" s="484">
        <v>14111514</v>
      </c>
      <c r="I604" s="511" t="s">
        <v>4447</v>
      </c>
      <c r="J604" s="488"/>
      <c r="K604" s="488"/>
      <c r="L604" s="488"/>
      <c r="M604" s="488"/>
      <c r="N604" s="520"/>
      <c r="O604" s="488"/>
      <c r="P604" s="488"/>
      <c r="Q604" s="488">
        <f t="shared" si="20"/>
        <v>0</v>
      </c>
      <c r="R604" s="502"/>
      <c r="S604" s="503"/>
      <c r="T604" s="545"/>
      <c r="U604" s="820"/>
      <c r="V604" s="481"/>
      <c r="W604" s="482"/>
      <c r="X604" s="504"/>
    </row>
    <row r="605" spans="1:24" ht="63.75" hidden="1" x14ac:dyDescent="0.2">
      <c r="A605" s="498"/>
      <c r="B605" s="499"/>
      <c r="C605" s="499"/>
      <c r="D605" s="499"/>
      <c r="E605" s="500"/>
      <c r="F605" s="635"/>
      <c r="G605" s="509"/>
      <c r="H605" s="484">
        <v>14111514</v>
      </c>
      <c r="I605" s="511" t="s">
        <v>4448</v>
      </c>
      <c r="J605" s="488"/>
      <c r="K605" s="488"/>
      <c r="L605" s="488"/>
      <c r="M605" s="488"/>
      <c r="N605" s="520"/>
      <c r="O605" s="488"/>
      <c r="P605" s="488"/>
      <c r="Q605" s="488">
        <f t="shared" si="20"/>
        <v>0</v>
      </c>
      <c r="R605" s="502"/>
      <c r="S605" s="503"/>
      <c r="T605" s="545"/>
      <c r="U605" s="820"/>
      <c r="V605" s="481"/>
      <c r="W605" s="482"/>
      <c r="X605" s="481"/>
    </row>
    <row r="606" spans="1:24" ht="38.25" hidden="1" x14ac:dyDescent="0.2">
      <c r="A606" s="498"/>
      <c r="B606" s="499"/>
      <c r="C606" s="499"/>
      <c r="D606" s="499"/>
      <c r="E606" s="500"/>
      <c r="F606" s="635" t="s">
        <v>4675</v>
      </c>
      <c r="G606" s="509"/>
      <c r="H606" s="484">
        <v>44111912</v>
      </c>
      <c r="I606" s="511" t="s">
        <v>4449</v>
      </c>
      <c r="J606" s="488"/>
      <c r="K606" s="488"/>
      <c r="L606" s="488"/>
      <c r="M606" s="488"/>
      <c r="N606" s="520"/>
      <c r="O606" s="488"/>
      <c r="P606" s="488"/>
      <c r="Q606" s="488">
        <f>+M606+P606-K606</f>
        <v>0</v>
      </c>
      <c r="R606" s="502" t="s">
        <v>4726</v>
      </c>
      <c r="S606" s="503"/>
      <c r="T606" s="545" t="s">
        <v>4687</v>
      </c>
      <c r="U606" s="820"/>
      <c r="V606" s="481"/>
      <c r="W606" s="482"/>
      <c r="X606" s="493"/>
    </row>
    <row r="607" spans="1:24" ht="51" hidden="1" x14ac:dyDescent="0.2">
      <c r="A607" s="498"/>
      <c r="B607" s="499"/>
      <c r="C607" s="499"/>
      <c r="D607" s="499"/>
      <c r="E607" s="500"/>
      <c r="F607" s="635"/>
      <c r="G607" s="509"/>
      <c r="H607" s="484">
        <v>44121804</v>
      </c>
      <c r="I607" s="511" t="s">
        <v>4450</v>
      </c>
      <c r="J607" s="488"/>
      <c r="K607" s="488"/>
      <c r="L607" s="488"/>
      <c r="M607" s="488"/>
      <c r="N607" s="520"/>
      <c r="O607" s="488"/>
      <c r="P607" s="488"/>
      <c r="Q607" s="488">
        <f t="shared" si="20"/>
        <v>0</v>
      </c>
      <c r="R607" s="502" t="s">
        <v>4726</v>
      </c>
      <c r="S607" s="503"/>
      <c r="T607" s="545"/>
      <c r="U607" s="820"/>
      <c r="V607" s="481"/>
      <c r="W607" s="482"/>
      <c r="X607" s="481"/>
    </row>
    <row r="608" spans="1:24" ht="51" hidden="1" x14ac:dyDescent="0.2">
      <c r="A608" s="498"/>
      <c r="B608" s="499"/>
      <c r="C608" s="499"/>
      <c r="D608" s="499"/>
      <c r="E608" s="500"/>
      <c r="F608" s="635"/>
      <c r="G608" s="509"/>
      <c r="H608" s="484">
        <v>44121804</v>
      </c>
      <c r="I608" s="511" t="s">
        <v>4451</v>
      </c>
      <c r="J608" s="488"/>
      <c r="K608" s="488"/>
      <c r="L608" s="488"/>
      <c r="M608" s="488"/>
      <c r="N608" s="520" t="s">
        <v>4737</v>
      </c>
      <c r="O608" s="488"/>
      <c r="P608" s="488"/>
      <c r="Q608" s="488">
        <f t="shared" si="20"/>
        <v>0</v>
      </c>
      <c r="R608" s="502" t="s">
        <v>4726</v>
      </c>
      <c r="S608" s="503"/>
      <c r="T608" s="545"/>
      <c r="U608" s="820"/>
      <c r="V608" s="481"/>
      <c r="W608" s="482"/>
      <c r="X608" s="493"/>
    </row>
    <row r="609" spans="1:30" ht="63.75" hidden="1" x14ac:dyDescent="0.2">
      <c r="A609" s="498"/>
      <c r="B609" s="499"/>
      <c r="C609" s="499"/>
      <c r="D609" s="499"/>
      <c r="E609" s="500"/>
      <c r="F609" s="635"/>
      <c r="G609" s="509"/>
      <c r="H609" s="484">
        <v>44121804</v>
      </c>
      <c r="I609" s="511" t="s">
        <v>4452</v>
      </c>
      <c r="J609" s="488"/>
      <c r="K609" s="488"/>
      <c r="L609" s="488"/>
      <c r="M609" s="488"/>
      <c r="N609" s="520"/>
      <c r="O609" s="488"/>
      <c r="P609" s="488"/>
      <c r="Q609" s="488">
        <f t="shared" si="20"/>
        <v>0</v>
      </c>
      <c r="R609" s="502" t="s">
        <v>4726</v>
      </c>
      <c r="S609" s="503"/>
      <c r="T609" s="545"/>
      <c r="U609" s="820"/>
      <c r="V609" s="481"/>
      <c r="W609" s="482"/>
      <c r="X609" s="481"/>
    </row>
    <row r="610" spans="1:30" ht="63.75" hidden="1" x14ac:dyDescent="0.2">
      <c r="A610" s="498"/>
      <c r="B610" s="499"/>
      <c r="C610" s="499"/>
      <c r="D610" s="499"/>
      <c r="E610" s="500"/>
      <c r="F610" s="635"/>
      <c r="G610" s="509"/>
      <c r="H610" s="484">
        <v>44121804</v>
      </c>
      <c r="I610" s="511" t="s">
        <v>4453</v>
      </c>
      <c r="J610" s="488"/>
      <c r="K610" s="488"/>
      <c r="L610" s="488"/>
      <c r="M610" s="488"/>
      <c r="N610" s="520"/>
      <c r="O610" s="488"/>
      <c r="P610" s="488"/>
      <c r="Q610" s="488">
        <f t="shared" si="20"/>
        <v>0</v>
      </c>
      <c r="R610" s="502" t="s">
        <v>4726</v>
      </c>
      <c r="S610" s="503"/>
      <c r="T610" s="545"/>
      <c r="U610" s="820"/>
      <c r="V610" s="481"/>
      <c r="W610" s="482"/>
      <c r="X610" s="493"/>
    </row>
    <row r="611" spans="1:30" ht="25.5" hidden="1" x14ac:dyDescent="0.2">
      <c r="A611" s="498"/>
      <c r="B611" s="499"/>
      <c r="C611" s="499"/>
      <c r="D611" s="499"/>
      <c r="E611" s="500"/>
      <c r="F611" s="635"/>
      <c r="G611" s="509"/>
      <c r="H611" s="484">
        <v>23153020</v>
      </c>
      <c r="I611" s="511" t="s">
        <v>4454</v>
      </c>
      <c r="J611" s="488"/>
      <c r="K611" s="488"/>
      <c r="L611" s="488"/>
      <c r="M611" s="488"/>
      <c r="N611" s="520"/>
      <c r="O611" s="488"/>
      <c r="P611" s="488"/>
      <c r="Q611" s="488">
        <f t="shared" si="20"/>
        <v>0</v>
      </c>
      <c r="R611" s="502" t="s">
        <v>4726</v>
      </c>
      <c r="S611" s="503"/>
      <c r="T611" s="545"/>
      <c r="U611" s="820"/>
      <c r="V611" s="481"/>
      <c r="W611" s="482"/>
      <c r="X611" s="504"/>
    </row>
    <row r="612" spans="1:30" s="847" customFormat="1" ht="63.75" x14ac:dyDescent="0.2">
      <c r="A612" s="831">
        <v>2</v>
      </c>
      <c r="B612" s="832">
        <v>0</v>
      </c>
      <c r="C612" s="832">
        <v>4</v>
      </c>
      <c r="D612" s="832">
        <v>4</v>
      </c>
      <c r="E612" s="833" t="s">
        <v>2056</v>
      </c>
      <c r="F612" s="834" t="s">
        <v>4675</v>
      </c>
      <c r="G612" s="835" t="s">
        <v>2023</v>
      </c>
      <c r="H612" s="836">
        <v>44111515</v>
      </c>
      <c r="I612" s="837" t="s">
        <v>5107</v>
      </c>
      <c r="J612" s="838"/>
      <c r="K612" s="838"/>
      <c r="L612" s="838"/>
      <c r="M612" s="838"/>
      <c r="N612" s="851" t="s">
        <v>4737</v>
      </c>
      <c r="O612" s="838">
        <v>10</v>
      </c>
      <c r="P612" s="838">
        <f>8500*O612</f>
        <v>85000</v>
      </c>
      <c r="Q612" s="838">
        <f>+P612</f>
        <v>85000</v>
      </c>
      <c r="R612" s="839" t="s">
        <v>4728</v>
      </c>
      <c r="S612" s="840">
        <v>2</v>
      </c>
      <c r="T612" s="841" t="s">
        <v>4687</v>
      </c>
      <c r="U612" s="842" t="s">
        <v>4670</v>
      </c>
      <c r="V612" s="843"/>
      <c r="W612" s="844"/>
      <c r="X612" s="845" t="s">
        <v>5121</v>
      </c>
      <c r="Y612" s="846"/>
      <c r="Z612" s="846"/>
      <c r="AA612" s="846"/>
      <c r="AB612" s="846"/>
      <c r="AC612" s="846"/>
      <c r="AD612" s="846"/>
    </row>
    <row r="613" spans="1:30" ht="63.75" hidden="1" x14ac:dyDescent="0.2">
      <c r="A613" s="498">
        <v>2</v>
      </c>
      <c r="B613" s="499">
        <v>0</v>
      </c>
      <c r="C613" s="499">
        <v>4</v>
      </c>
      <c r="D613" s="499">
        <v>4</v>
      </c>
      <c r="E613" s="485" t="s">
        <v>2056</v>
      </c>
      <c r="F613" s="635"/>
      <c r="G613" s="509"/>
      <c r="H613" s="759">
        <v>44111515</v>
      </c>
      <c r="I613" s="763" t="s">
        <v>4455</v>
      </c>
      <c r="J613" s="488"/>
      <c r="K613" s="488"/>
      <c r="L613" s="488"/>
      <c r="M613" s="488"/>
      <c r="N613" s="520"/>
      <c r="O613" s="488"/>
      <c r="P613" s="488"/>
      <c r="Q613" s="488">
        <f t="shared" si="20"/>
        <v>0</v>
      </c>
      <c r="R613" s="568" t="s">
        <v>4726</v>
      </c>
      <c r="S613" s="503"/>
      <c r="T613" s="545"/>
      <c r="U613" s="820"/>
      <c r="V613" s="481"/>
      <c r="W613" s="482"/>
      <c r="X613" s="504"/>
    </row>
    <row r="614" spans="1:30" ht="63.75" hidden="1" x14ac:dyDescent="0.2">
      <c r="A614" s="498">
        <v>2</v>
      </c>
      <c r="B614" s="499">
        <v>0</v>
      </c>
      <c r="C614" s="499">
        <v>4</v>
      </c>
      <c r="D614" s="499">
        <v>4</v>
      </c>
      <c r="E614" s="485" t="s">
        <v>2056</v>
      </c>
      <c r="F614" s="635"/>
      <c r="G614" s="509"/>
      <c r="H614" s="759">
        <v>44111515</v>
      </c>
      <c r="I614" s="763" t="s">
        <v>4456</v>
      </c>
      <c r="J614" s="488"/>
      <c r="K614" s="488"/>
      <c r="L614" s="488"/>
      <c r="M614" s="488"/>
      <c r="N614" s="520"/>
      <c r="O614" s="488"/>
      <c r="P614" s="488"/>
      <c r="Q614" s="488">
        <f t="shared" si="20"/>
        <v>0</v>
      </c>
      <c r="R614" s="568" t="s">
        <v>4726</v>
      </c>
      <c r="S614" s="503"/>
      <c r="T614" s="545"/>
      <c r="U614" s="820"/>
      <c r="V614" s="481"/>
      <c r="W614" s="482"/>
      <c r="X614" s="504"/>
    </row>
    <row r="615" spans="1:30" ht="38.25" hidden="1" x14ac:dyDescent="0.2">
      <c r="A615" s="498">
        <v>2</v>
      </c>
      <c r="B615" s="499">
        <v>0</v>
      </c>
      <c r="C615" s="499">
        <v>4</v>
      </c>
      <c r="D615" s="499">
        <v>4</v>
      </c>
      <c r="E615" s="485" t="s">
        <v>2056</v>
      </c>
      <c r="F615" s="635"/>
      <c r="G615" s="509"/>
      <c r="H615" s="759">
        <v>44112002</v>
      </c>
      <c r="I615" s="763" t="s">
        <v>4457</v>
      </c>
      <c r="J615" s="488"/>
      <c r="K615" s="488"/>
      <c r="L615" s="488"/>
      <c r="M615" s="488"/>
      <c r="N615" s="520"/>
      <c r="O615" s="488"/>
      <c r="P615" s="488"/>
      <c r="Q615" s="488">
        <f t="shared" si="20"/>
        <v>0</v>
      </c>
      <c r="R615" s="568" t="s">
        <v>4726</v>
      </c>
      <c r="S615" s="503"/>
      <c r="T615" s="545"/>
      <c r="U615" s="820"/>
      <c r="V615" s="481"/>
      <c r="W615" s="482"/>
      <c r="X615" s="504"/>
    </row>
    <row r="616" spans="1:30" ht="89.25" hidden="1" x14ac:dyDescent="0.2">
      <c r="A616" s="498">
        <v>2</v>
      </c>
      <c r="B616" s="499">
        <v>0</v>
      </c>
      <c r="C616" s="499">
        <v>4</v>
      </c>
      <c r="D616" s="499">
        <v>4</v>
      </c>
      <c r="E616" s="485" t="s">
        <v>2056</v>
      </c>
      <c r="F616" s="635"/>
      <c r="G616" s="509"/>
      <c r="H616" s="759">
        <v>14111519</v>
      </c>
      <c r="I616" s="763" t="s">
        <v>3281</v>
      </c>
      <c r="J616" s="488"/>
      <c r="K616" s="488"/>
      <c r="L616" s="488"/>
      <c r="M616" s="488"/>
      <c r="N616" s="520"/>
      <c r="O616" s="488"/>
      <c r="P616" s="488"/>
      <c r="Q616" s="488">
        <f t="shared" si="20"/>
        <v>0</v>
      </c>
      <c r="R616" s="568" t="s">
        <v>4726</v>
      </c>
      <c r="S616" s="503"/>
      <c r="T616" s="545"/>
      <c r="U616" s="820"/>
      <c r="V616" s="481"/>
      <c r="W616" s="482"/>
      <c r="X616" s="504"/>
    </row>
    <row r="617" spans="1:30" ht="51" hidden="1" x14ac:dyDescent="0.2">
      <c r="A617" s="498">
        <v>2</v>
      </c>
      <c r="B617" s="499">
        <v>0</v>
      </c>
      <c r="C617" s="499">
        <v>4</v>
      </c>
      <c r="D617" s="499">
        <v>4</v>
      </c>
      <c r="E617" s="485" t="s">
        <v>2056</v>
      </c>
      <c r="F617" s="635"/>
      <c r="G617" s="509"/>
      <c r="H617" s="759">
        <v>14111519</v>
      </c>
      <c r="I617" s="763" t="s">
        <v>3379</v>
      </c>
      <c r="J617" s="488"/>
      <c r="K617" s="488"/>
      <c r="L617" s="488"/>
      <c r="M617" s="488"/>
      <c r="N617" s="520"/>
      <c r="O617" s="488"/>
      <c r="P617" s="488"/>
      <c r="Q617" s="488">
        <f t="shared" si="20"/>
        <v>0</v>
      </c>
      <c r="R617" s="568" t="s">
        <v>4726</v>
      </c>
      <c r="S617" s="503"/>
      <c r="T617" s="545"/>
      <c r="U617" s="820"/>
      <c r="V617" s="481"/>
      <c r="W617" s="482"/>
      <c r="X617" s="481"/>
    </row>
    <row r="618" spans="1:30" ht="51" hidden="1" x14ac:dyDescent="0.2">
      <c r="A618" s="498">
        <v>2</v>
      </c>
      <c r="B618" s="499">
        <v>0</v>
      </c>
      <c r="C618" s="499">
        <v>4</v>
      </c>
      <c r="D618" s="499">
        <v>4</v>
      </c>
      <c r="E618" s="485" t="s">
        <v>2056</v>
      </c>
      <c r="F618" s="635"/>
      <c r="G618" s="509"/>
      <c r="H618" s="759">
        <v>44122003</v>
      </c>
      <c r="I618" s="763" t="s">
        <v>3380</v>
      </c>
      <c r="J618" s="488"/>
      <c r="K618" s="488"/>
      <c r="L618" s="488"/>
      <c r="M618" s="488"/>
      <c r="N618" s="520"/>
      <c r="O618" s="488"/>
      <c r="P618" s="488"/>
      <c r="Q618" s="488">
        <f t="shared" si="20"/>
        <v>0</v>
      </c>
      <c r="R618" s="568" t="s">
        <v>4726</v>
      </c>
      <c r="S618" s="503"/>
      <c r="T618" s="545"/>
      <c r="U618" s="820"/>
      <c r="V618" s="481"/>
      <c r="W618" s="482"/>
      <c r="X618" s="493"/>
    </row>
    <row r="619" spans="1:30" ht="38.25" hidden="1" x14ac:dyDescent="0.2">
      <c r="A619" s="498">
        <v>2</v>
      </c>
      <c r="B619" s="499">
        <v>0</v>
      </c>
      <c r="C619" s="499">
        <v>4</v>
      </c>
      <c r="D619" s="499">
        <v>4</v>
      </c>
      <c r="E619" s="485" t="s">
        <v>2056</v>
      </c>
      <c r="F619" s="635"/>
      <c r="G619" s="509"/>
      <c r="H619" s="759">
        <v>44122003</v>
      </c>
      <c r="I619" s="763" t="s">
        <v>3381</v>
      </c>
      <c r="J619" s="488"/>
      <c r="K619" s="488"/>
      <c r="L619" s="488"/>
      <c r="M619" s="488"/>
      <c r="N619" s="520"/>
      <c r="O619" s="488"/>
      <c r="P619" s="488"/>
      <c r="Q619" s="488">
        <f t="shared" si="20"/>
        <v>0</v>
      </c>
      <c r="R619" s="568" t="s">
        <v>4726</v>
      </c>
      <c r="S619" s="503"/>
      <c r="T619" s="545"/>
      <c r="U619" s="820"/>
      <c r="V619" s="481"/>
      <c r="W619" s="482"/>
      <c r="X619" s="481"/>
    </row>
    <row r="620" spans="1:30" ht="76.5" hidden="1" x14ac:dyDescent="0.2">
      <c r="A620" s="498">
        <v>2</v>
      </c>
      <c r="B620" s="499">
        <v>0</v>
      </c>
      <c r="C620" s="499">
        <v>4</v>
      </c>
      <c r="D620" s="499">
        <v>4</v>
      </c>
      <c r="E620" s="485" t="s">
        <v>2056</v>
      </c>
      <c r="F620" s="635"/>
      <c r="G620" s="509"/>
      <c r="H620" s="759">
        <v>44122003</v>
      </c>
      <c r="I620" s="763" t="s">
        <v>3382</v>
      </c>
      <c r="J620" s="488"/>
      <c r="K620" s="488"/>
      <c r="L620" s="488"/>
      <c r="M620" s="488"/>
      <c r="N620" s="520"/>
      <c r="O620" s="488"/>
      <c r="P620" s="488"/>
      <c r="Q620" s="488">
        <f t="shared" si="20"/>
        <v>0</v>
      </c>
      <c r="R620" s="568" t="s">
        <v>4726</v>
      </c>
      <c r="S620" s="503"/>
      <c r="T620" s="545"/>
      <c r="U620" s="820"/>
      <c r="V620" s="481"/>
      <c r="W620" s="482"/>
      <c r="X620" s="493"/>
    </row>
    <row r="621" spans="1:30" ht="38.25" hidden="1" x14ac:dyDescent="0.2">
      <c r="A621" s="498">
        <v>2</v>
      </c>
      <c r="B621" s="499">
        <v>0</v>
      </c>
      <c r="C621" s="499">
        <v>4</v>
      </c>
      <c r="D621" s="499">
        <v>4</v>
      </c>
      <c r="E621" s="485" t="s">
        <v>2056</v>
      </c>
      <c r="F621" s="635"/>
      <c r="G621" s="509"/>
      <c r="H621" s="759">
        <v>44122003</v>
      </c>
      <c r="I621" s="763" t="s">
        <v>3383</v>
      </c>
      <c r="J621" s="488"/>
      <c r="K621" s="488"/>
      <c r="L621" s="488"/>
      <c r="M621" s="488"/>
      <c r="N621" s="520"/>
      <c r="O621" s="488"/>
      <c r="P621" s="488"/>
      <c r="Q621" s="488">
        <f t="shared" si="20"/>
        <v>0</v>
      </c>
      <c r="R621" s="568" t="s">
        <v>4726</v>
      </c>
      <c r="S621" s="503"/>
      <c r="T621" s="545"/>
      <c r="U621" s="820"/>
      <c r="V621" s="481"/>
      <c r="W621" s="482"/>
      <c r="X621" s="481"/>
    </row>
    <row r="622" spans="1:30" ht="76.5" hidden="1" x14ac:dyDescent="0.2">
      <c r="A622" s="498">
        <v>2</v>
      </c>
      <c r="B622" s="499">
        <v>0</v>
      </c>
      <c r="C622" s="499">
        <v>4</v>
      </c>
      <c r="D622" s="499">
        <v>4</v>
      </c>
      <c r="E622" s="485" t="s">
        <v>2056</v>
      </c>
      <c r="F622" s="635"/>
      <c r="G622" s="509"/>
      <c r="H622" s="759">
        <v>44122003</v>
      </c>
      <c r="I622" s="763" t="s">
        <v>3384</v>
      </c>
      <c r="J622" s="488"/>
      <c r="K622" s="488"/>
      <c r="L622" s="488"/>
      <c r="M622" s="488"/>
      <c r="N622" s="520"/>
      <c r="O622" s="488"/>
      <c r="P622" s="488"/>
      <c r="Q622" s="488">
        <f t="shared" si="20"/>
        <v>0</v>
      </c>
      <c r="R622" s="568" t="s">
        <v>4726</v>
      </c>
      <c r="S622" s="503"/>
      <c r="T622" s="545"/>
      <c r="U622" s="820"/>
      <c r="V622" s="481"/>
      <c r="W622" s="482"/>
      <c r="X622" s="493"/>
    </row>
    <row r="623" spans="1:30" ht="89.25" hidden="1" x14ac:dyDescent="0.2">
      <c r="A623" s="498">
        <v>2</v>
      </c>
      <c r="B623" s="499">
        <v>0</v>
      </c>
      <c r="C623" s="499">
        <v>4</v>
      </c>
      <c r="D623" s="499">
        <v>4</v>
      </c>
      <c r="E623" s="485" t="s">
        <v>2056</v>
      </c>
      <c r="F623" s="635"/>
      <c r="G623" s="509"/>
      <c r="H623" s="759">
        <v>44122003</v>
      </c>
      <c r="I623" s="763" t="s">
        <v>3385</v>
      </c>
      <c r="J623" s="488"/>
      <c r="K623" s="488"/>
      <c r="L623" s="488"/>
      <c r="M623" s="488"/>
      <c r="N623" s="520"/>
      <c r="O623" s="488"/>
      <c r="P623" s="488"/>
      <c r="Q623" s="488">
        <f t="shared" si="20"/>
        <v>0</v>
      </c>
      <c r="R623" s="568" t="s">
        <v>4726</v>
      </c>
      <c r="S623" s="503"/>
      <c r="T623" s="545"/>
      <c r="U623" s="820"/>
      <c r="V623" s="481"/>
      <c r="W623" s="482"/>
      <c r="X623" s="504"/>
    </row>
    <row r="624" spans="1:30" ht="51" hidden="1" x14ac:dyDescent="0.2">
      <c r="A624" s="498">
        <v>2</v>
      </c>
      <c r="B624" s="499">
        <v>0</v>
      </c>
      <c r="C624" s="499">
        <v>4</v>
      </c>
      <c r="D624" s="499">
        <v>4</v>
      </c>
      <c r="E624" s="485" t="s">
        <v>2056</v>
      </c>
      <c r="F624" s="635"/>
      <c r="G624" s="509"/>
      <c r="H624" s="759">
        <v>44122003</v>
      </c>
      <c r="I624" s="763" t="s">
        <v>3386</v>
      </c>
      <c r="J624" s="488"/>
      <c r="K624" s="488"/>
      <c r="L624" s="488"/>
      <c r="M624" s="488"/>
      <c r="N624" s="520"/>
      <c r="O624" s="488"/>
      <c r="P624" s="488"/>
      <c r="Q624" s="488">
        <f t="shared" si="20"/>
        <v>0</v>
      </c>
      <c r="R624" s="568" t="s">
        <v>4726</v>
      </c>
      <c r="S624" s="503"/>
      <c r="T624" s="545"/>
      <c r="U624" s="820"/>
      <c r="V624" s="481"/>
      <c r="W624" s="482"/>
      <c r="X624" s="504"/>
    </row>
    <row r="625" spans="1:30" ht="89.25" hidden="1" x14ac:dyDescent="0.2">
      <c r="A625" s="498">
        <v>2</v>
      </c>
      <c r="B625" s="499">
        <v>0</v>
      </c>
      <c r="C625" s="499">
        <v>4</v>
      </c>
      <c r="D625" s="499">
        <v>4</v>
      </c>
      <c r="E625" s="485" t="s">
        <v>2056</v>
      </c>
      <c r="F625" s="635"/>
      <c r="G625" s="509"/>
      <c r="H625" s="759">
        <v>44122003</v>
      </c>
      <c r="I625" s="763" t="s">
        <v>3387</v>
      </c>
      <c r="J625" s="488"/>
      <c r="K625" s="488"/>
      <c r="L625" s="488"/>
      <c r="M625" s="488"/>
      <c r="N625" s="520"/>
      <c r="O625" s="488"/>
      <c r="P625" s="488"/>
      <c r="Q625" s="488">
        <f t="shared" si="20"/>
        <v>0</v>
      </c>
      <c r="R625" s="568" t="s">
        <v>4726</v>
      </c>
      <c r="S625" s="503"/>
      <c r="T625" s="545"/>
      <c r="U625" s="820"/>
      <c r="V625" s="481"/>
      <c r="W625" s="482"/>
      <c r="X625" s="504"/>
    </row>
    <row r="626" spans="1:30" ht="51" hidden="1" x14ac:dyDescent="0.2">
      <c r="A626" s="498">
        <v>2</v>
      </c>
      <c r="B626" s="499">
        <v>0</v>
      </c>
      <c r="C626" s="499">
        <v>4</v>
      </c>
      <c r="D626" s="499">
        <v>4</v>
      </c>
      <c r="E626" s="485" t="s">
        <v>2056</v>
      </c>
      <c r="F626" s="635"/>
      <c r="G626" s="509"/>
      <c r="H626" s="759">
        <v>44122003</v>
      </c>
      <c r="I626" s="763" t="s">
        <v>3388</v>
      </c>
      <c r="J626" s="488"/>
      <c r="K626" s="488"/>
      <c r="L626" s="488"/>
      <c r="M626" s="488"/>
      <c r="N626" s="520"/>
      <c r="O626" s="488"/>
      <c r="P626" s="488"/>
      <c r="Q626" s="488">
        <f t="shared" si="20"/>
        <v>0</v>
      </c>
      <c r="R626" s="568" t="s">
        <v>4726</v>
      </c>
      <c r="S626" s="503"/>
      <c r="T626" s="545"/>
      <c r="U626" s="820"/>
      <c r="V626" s="481"/>
      <c r="W626" s="482"/>
      <c r="X626" s="504"/>
    </row>
    <row r="627" spans="1:30" ht="51" hidden="1" x14ac:dyDescent="0.2">
      <c r="A627" s="498">
        <v>2</v>
      </c>
      <c r="B627" s="499">
        <v>0</v>
      </c>
      <c r="C627" s="499">
        <v>4</v>
      </c>
      <c r="D627" s="499">
        <v>4</v>
      </c>
      <c r="E627" s="485" t="s">
        <v>2056</v>
      </c>
      <c r="F627" s="635"/>
      <c r="G627" s="509"/>
      <c r="H627" s="759">
        <v>44122003</v>
      </c>
      <c r="I627" s="763" t="s">
        <v>3389</v>
      </c>
      <c r="J627" s="488"/>
      <c r="K627" s="488"/>
      <c r="L627" s="488"/>
      <c r="M627" s="488"/>
      <c r="N627" s="520"/>
      <c r="O627" s="488"/>
      <c r="P627" s="488"/>
      <c r="Q627" s="488">
        <f t="shared" si="20"/>
        <v>0</v>
      </c>
      <c r="R627" s="568" t="s">
        <v>4726</v>
      </c>
      <c r="S627" s="503"/>
      <c r="T627" s="545"/>
      <c r="U627" s="820"/>
      <c r="V627" s="481"/>
      <c r="W627" s="482"/>
      <c r="X627" s="504"/>
    </row>
    <row r="628" spans="1:30" ht="51" hidden="1" x14ac:dyDescent="0.2">
      <c r="A628" s="498">
        <v>2</v>
      </c>
      <c r="B628" s="499">
        <v>0</v>
      </c>
      <c r="C628" s="499">
        <v>4</v>
      </c>
      <c r="D628" s="499">
        <v>4</v>
      </c>
      <c r="E628" s="485" t="s">
        <v>2056</v>
      </c>
      <c r="F628" s="635"/>
      <c r="G628" s="509"/>
      <c r="H628" s="759">
        <v>44122003</v>
      </c>
      <c r="I628" s="763" t="s">
        <v>3390</v>
      </c>
      <c r="J628" s="488"/>
      <c r="K628" s="488"/>
      <c r="L628" s="488"/>
      <c r="M628" s="488"/>
      <c r="N628" s="520"/>
      <c r="O628" s="488"/>
      <c r="P628" s="488"/>
      <c r="Q628" s="488">
        <f t="shared" si="20"/>
        <v>0</v>
      </c>
      <c r="R628" s="568" t="s">
        <v>4726</v>
      </c>
      <c r="S628" s="503"/>
      <c r="T628" s="545"/>
      <c r="U628" s="820"/>
      <c r="V628" s="481"/>
      <c r="W628" s="482"/>
      <c r="X628" s="504"/>
    </row>
    <row r="629" spans="1:30" ht="38.25" hidden="1" x14ac:dyDescent="0.2">
      <c r="A629" s="498">
        <v>2</v>
      </c>
      <c r="B629" s="499">
        <v>0</v>
      </c>
      <c r="C629" s="499">
        <v>4</v>
      </c>
      <c r="D629" s="499">
        <v>4</v>
      </c>
      <c r="E629" s="485" t="s">
        <v>2056</v>
      </c>
      <c r="F629" s="635"/>
      <c r="G629" s="509"/>
      <c r="H629" s="759">
        <v>44122003</v>
      </c>
      <c r="I629" s="763" t="s">
        <v>3391</v>
      </c>
      <c r="J629" s="488"/>
      <c r="K629" s="488"/>
      <c r="L629" s="488"/>
      <c r="M629" s="488"/>
      <c r="N629" s="520"/>
      <c r="O629" s="488"/>
      <c r="P629" s="488"/>
      <c r="Q629" s="488">
        <f t="shared" si="20"/>
        <v>0</v>
      </c>
      <c r="R629" s="568" t="s">
        <v>4726</v>
      </c>
      <c r="S629" s="503"/>
      <c r="T629" s="545"/>
      <c r="U629" s="820"/>
      <c r="V629" s="481"/>
      <c r="W629" s="482"/>
      <c r="X629" s="481"/>
    </row>
    <row r="630" spans="1:30" ht="51" hidden="1" x14ac:dyDescent="0.2">
      <c r="A630" s="498">
        <v>2</v>
      </c>
      <c r="B630" s="499">
        <v>0</v>
      </c>
      <c r="C630" s="499">
        <v>4</v>
      </c>
      <c r="D630" s="499">
        <v>4</v>
      </c>
      <c r="E630" s="485" t="s">
        <v>2056</v>
      </c>
      <c r="F630" s="635"/>
      <c r="G630" s="509"/>
      <c r="H630" s="759">
        <v>44122003</v>
      </c>
      <c r="I630" s="763" t="s">
        <v>3392</v>
      </c>
      <c r="J630" s="488"/>
      <c r="K630" s="488"/>
      <c r="L630" s="488"/>
      <c r="M630" s="488"/>
      <c r="N630" s="520"/>
      <c r="O630" s="488"/>
      <c r="P630" s="488"/>
      <c r="Q630" s="488">
        <f t="shared" si="20"/>
        <v>0</v>
      </c>
      <c r="R630" s="568" t="s">
        <v>4726</v>
      </c>
      <c r="S630" s="503"/>
      <c r="T630" s="545"/>
      <c r="U630" s="820"/>
      <c r="V630" s="481"/>
      <c r="W630" s="482"/>
      <c r="X630" s="493"/>
    </row>
    <row r="631" spans="1:30" ht="51" hidden="1" x14ac:dyDescent="0.2">
      <c r="A631" s="498">
        <v>2</v>
      </c>
      <c r="B631" s="499">
        <v>0</v>
      </c>
      <c r="C631" s="499">
        <v>4</v>
      </c>
      <c r="D631" s="499">
        <v>4</v>
      </c>
      <c r="E631" s="485" t="s">
        <v>2056</v>
      </c>
      <c r="F631" s="635"/>
      <c r="G631" s="509"/>
      <c r="H631" s="759">
        <v>44122003</v>
      </c>
      <c r="I631" s="763" t="s">
        <v>3393</v>
      </c>
      <c r="J631" s="488"/>
      <c r="K631" s="488"/>
      <c r="L631" s="488"/>
      <c r="M631" s="488"/>
      <c r="N631" s="520"/>
      <c r="O631" s="488"/>
      <c r="P631" s="488"/>
      <c r="Q631" s="488">
        <f t="shared" si="20"/>
        <v>0</v>
      </c>
      <c r="R631" s="568" t="s">
        <v>4726</v>
      </c>
      <c r="S631" s="503"/>
      <c r="T631" s="545"/>
      <c r="U631" s="820"/>
      <c r="V631" s="481"/>
      <c r="W631" s="482"/>
      <c r="X631" s="481"/>
    </row>
    <row r="632" spans="1:30" ht="51" hidden="1" x14ac:dyDescent="0.2">
      <c r="A632" s="498">
        <v>2</v>
      </c>
      <c r="B632" s="499">
        <v>0</v>
      </c>
      <c r="C632" s="499">
        <v>4</v>
      </c>
      <c r="D632" s="499">
        <v>4</v>
      </c>
      <c r="E632" s="485" t="s">
        <v>2056</v>
      </c>
      <c r="F632" s="635"/>
      <c r="G632" s="509"/>
      <c r="H632" s="759">
        <v>44122003</v>
      </c>
      <c r="I632" s="763" t="s">
        <v>3394</v>
      </c>
      <c r="J632" s="488"/>
      <c r="K632" s="488"/>
      <c r="L632" s="488"/>
      <c r="M632" s="488"/>
      <c r="N632" s="520"/>
      <c r="O632" s="488"/>
      <c r="P632" s="488"/>
      <c r="Q632" s="488">
        <f t="shared" si="20"/>
        <v>0</v>
      </c>
      <c r="R632" s="568" t="s">
        <v>4726</v>
      </c>
      <c r="S632" s="503"/>
      <c r="T632" s="545"/>
      <c r="U632" s="820"/>
      <c r="V632" s="481"/>
      <c r="W632" s="482"/>
      <c r="X632" s="493"/>
    </row>
    <row r="633" spans="1:30" s="847" customFormat="1" ht="51" x14ac:dyDescent="0.2">
      <c r="A633" s="831">
        <v>2</v>
      </c>
      <c r="B633" s="832">
        <v>0</v>
      </c>
      <c r="C633" s="832">
        <v>4</v>
      </c>
      <c r="D633" s="832">
        <v>4</v>
      </c>
      <c r="E633" s="833" t="s">
        <v>2056</v>
      </c>
      <c r="F633" s="834" t="s">
        <v>4675</v>
      </c>
      <c r="G633" s="835" t="s">
        <v>2023</v>
      </c>
      <c r="H633" s="836">
        <v>44122003</v>
      </c>
      <c r="I633" s="837" t="s">
        <v>3395</v>
      </c>
      <c r="J633" s="838"/>
      <c r="K633" s="838"/>
      <c r="L633" s="838"/>
      <c r="M633" s="838"/>
      <c r="N633" s="851" t="s">
        <v>4737</v>
      </c>
      <c r="O633" s="838">
        <v>15</v>
      </c>
      <c r="P633" s="838">
        <f>7500*O633</f>
        <v>112500</v>
      </c>
      <c r="Q633" s="838">
        <f>+P633</f>
        <v>112500</v>
      </c>
      <c r="R633" s="839" t="s">
        <v>4728</v>
      </c>
      <c r="S633" s="840">
        <v>2</v>
      </c>
      <c r="T633" s="841" t="s">
        <v>4687</v>
      </c>
      <c r="U633" s="842" t="s">
        <v>4670</v>
      </c>
      <c r="V633" s="843"/>
      <c r="W633" s="844"/>
      <c r="X633" s="845" t="s">
        <v>5121</v>
      </c>
      <c r="Y633" s="846"/>
      <c r="Z633" s="846"/>
      <c r="AA633" s="846"/>
      <c r="AB633" s="846"/>
      <c r="AC633" s="846"/>
      <c r="AD633" s="846"/>
    </row>
    <row r="634" spans="1:30" ht="89.25" hidden="1" x14ac:dyDescent="0.2">
      <c r="A634" s="498">
        <v>2</v>
      </c>
      <c r="B634" s="499">
        <v>0</v>
      </c>
      <c r="C634" s="499">
        <v>4</v>
      </c>
      <c r="D634" s="499">
        <v>4</v>
      </c>
      <c r="E634" s="485" t="s">
        <v>2056</v>
      </c>
      <c r="F634" s="635"/>
      <c r="G634" s="509"/>
      <c r="H634" s="759">
        <v>44122003</v>
      </c>
      <c r="I634" s="763" t="s">
        <v>3396</v>
      </c>
      <c r="J634" s="488"/>
      <c r="K634" s="488"/>
      <c r="L634" s="488"/>
      <c r="M634" s="488"/>
      <c r="N634" s="520"/>
      <c r="O634" s="488"/>
      <c r="P634" s="488"/>
      <c r="Q634" s="488">
        <f t="shared" si="20"/>
        <v>0</v>
      </c>
      <c r="R634" s="568" t="s">
        <v>4726</v>
      </c>
      <c r="S634" s="503"/>
      <c r="T634" s="545"/>
      <c r="U634" s="820"/>
      <c r="V634" s="481"/>
      <c r="W634" s="482"/>
      <c r="X634" s="493"/>
    </row>
    <row r="635" spans="1:30" ht="51" hidden="1" x14ac:dyDescent="0.2">
      <c r="A635" s="498">
        <v>2</v>
      </c>
      <c r="B635" s="499">
        <v>0</v>
      </c>
      <c r="C635" s="499">
        <v>4</v>
      </c>
      <c r="D635" s="499">
        <v>4</v>
      </c>
      <c r="E635" s="485" t="s">
        <v>2056</v>
      </c>
      <c r="F635" s="635"/>
      <c r="G635" s="509"/>
      <c r="H635" s="759">
        <v>44122003</v>
      </c>
      <c r="I635" s="763" t="s">
        <v>3397</v>
      </c>
      <c r="J635" s="488"/>
      <c r="K635" s="488"/>
      <c r="L635" s="488"/>
      <c r="M635" s="488"/>
      <c r="N635" s="520"/>
      <c r="O635" s="488"/>
      <c r="P635" s="488"/>
      <c r="Q635" s="488">
        <f t="shared" si="20"/>
        <v>0</v>
      </c>
      <c r="R635" s="568" t="s">
        <v>4726</v>
      </c>
      <c r="S635" s="503"/>
      <c r="T635" s="545"/>
      <c r="U635" s="820"/>
      <c r="V635" s="481"/>
      <c r="W635" s="482"/>
      <c r="X635" s="504"/>
    </row>
    <row r="636" spans="1:30" ht="63.75" hidden="1" x14ac:dyDescent="0.2">
      <c r="A636" s="498">
        <v>2</v>
      </c>
      <c r="B636" s="499">
        <v>0</v>
      </c>
      <c r="C636" s="499">
        <v>4</v>
      </c>
      <c r="D636" s="499">
        <v>4</v>
      </c>
      <c r="E636" s="485" t="s">
        <v>2056</v>
      </c>
      <c r="F636" s="635"/>
      <c r="G636" s="509"/>
      <c r="H636" s="759">
        <v>44122003</v>
      </c>
      <c r="I636" s="763" t="s">
        <v>3398</v>
      </c>
      <c r="J636" s="488"/>
      <c r="K636" s="488"/>
      <c r="L636" s="488"/>
      <c r="M636" s="488"/>
      <c r="N636" s="520"/>
      <c r="O636" s="488"/>
      <c r="P636" s="488"/>
      <c r="Q636" s="488">
        <f t="shared" si="20"/>
        <v>0</v>
      </c>
      <c r="R636" s="568" t="s">
        <v>4726</v>
      </c>
      <c r="S636" s="503"/>
      <c r="T636" s="545"/>
      <c r="U636" s="820"/>
      <c r="V636" s="481"/>
      <c r="W636" s="482"/>
      <c r="X636" s="504"/>
    </row>
    <row r="637" spans="1:30" ht="25.5" hidden="1" x14ac:dyDescent="0.2">
      <c r="A637" s="498">
        <v>2</v>
      </c>
      <c r="B637" s="499">
        <v>0</v>
      </c>
      <c r="C637" s="499">
        <v>4</v>
      </c>
      <c r="D637" s="499">
        <v>4</v>
      </c>
      <c r="E637" s="485" t="s">
        <v>2056</v>
      </c>
      <c r="F637" s="635"/>
      <c r="G637" s="509"/>
      <c r="H637" s="759">
        <v>60121148</v>
      </c>
      <c r="I637" s="763" t="s">
        <v>3399</v>
      </c>
      <c r="J637" s="488"/>
      <c r="K637" s="488"/>
      <c r="L637" s="488"/>
      <c r="M637" s="488"/>
      <c r="N637" s="520"/>
      <c r="O637" s="488"/>
      <c r="P637" s="488"/>
      <c r="Q637" s="488">
        <f t="shared" si="20"/>
        <v>0</v>
      </c>
      <c r="R637" s="568" t="s">
        <v>4726</v>
      </c>
      <c r="S637" s="503"/>
      <c r="T637" s="545"/>
      <c r="U637" s="820"/>
      <c r="V637" s="481"/>
      <c r="W637" s="482"/>
      <c r="X637" s="504"/>
    </row>
    <row r="638" spans="1:30" ht="76.5" hidden="1" x14ac:dyDescent="0.2">
      <c r="A638" s="498">
        <v>2</v>
      </c>
      <c r="B638" s="499">
        <v>0</v>
      </c>
      <c r="C638" s="499">
        <v>4</v>
      </c>
      <c r="D638" s="499">
        <v>4</v>
      </c>
      <c r="E638" s="485" t="s">
        <v>2056</v>
      </c>
      <c r="F638" s="635"/>
      <c r="G638" s="509"/>
      <c r="H638" s="759">
        <v>44121906</v>
      </c>
      <c r="I638" s="763" t="s">
        <v>3400</v>
      </c>
      <c r="J638" s="488"/>
      <c r="K638" s="488"/>
      <c r="L638" s="488"/>
      <c r="M638" s="488"/>
      <c r="N638" s="520"/>
      <c r="O638" s="488"/>
      <c r="P638" s="488"/>
      <c r="Q638" s="488">
        <f t="shared" si="20"/>
        <v>0</v>
      </c>
      <c r="R638" s="568" t="s">
        <v>4726</v>
      </c>
      <c r="S638" s="503"/>
      <c r="T638" s="545"/>
      <c r="U638" s="820"/>
      <c r="V638" s="481"/>
      <c r="W638" s="482"/>
      <c r="X638" s="504"/>
    </row>
    <row r="639" spans="1:30" ht="76.5" hidden="1" x14ac:dyDescent="0.2">
      <c r="A639" s="498">
        <v>2</v>
      </c>
      <c r="B639" s="499">
        <v>0</v>
      </c>
      <c r="C639" s="499">
        <v>4</v>
      </c>
      <c r="D639" s="499">
        <v>4</v>
      </c>
      <c r="E639" s="485" t="s">
        <v>2056</v>
      </c>
      <c r="F639" s="635"/>
      <c r="G639" s="509"/>
      <c r="H639" s="759">
        <v>44121906</v>
      </c>
      <c r="I639" s="763" t="s">
        <v>3401</v>
      </c>
      <c r="J639" s="488"/>
      <c r="K639" s="488"/>
      <c r="L639" s="488"/>
      <c r="M639" s="488"/>
      <c r="N639" s="520"/>
      <c r="O639" s="488"/>
      <c r="P639" s="488"/>
      <c r="Q639" s="488">
        <f t="shared" si="20"/>
        <v>0</v>
      </c>
      <c r="R639" s="568" t="s">
        <v>4726</v>
      </c>
      <c r="S639" s="503"/>
      <c r="T639" s="545"/>
      <c r="U639" s="820"/>
      <c r="V639" s="481"/>
      <c r="W639" s="482"/>
      <c r="X639" s="504"/>
    </row>
    <row r="640" spans="1:30" ht="89.25" hidden="1" x14ac:dyDescent="0.2">
      <c r="A640" s="498">
        <v>2</v>
      </c>
      <c r="B640" s="499">
        <v>0</v>
      </c>
      <c r="C640" s="499">
        <v>4</v>
      </c>
      <c r="D640" s="499">
        <v>4</v>
      </c>
      <c r="E640" s="485" t="s">
        <v>2056</v>
      </c>
      <c r="F640" s="635"/>
      <c r="G640" s="509"/>
      <c r="H640" s="759">
        <v>44121906</v>
      </c>
      <c r="I640" s="763" t="s">
        <v>3402</v>
      </c>
      <c r="J640" s="488"/>
      <c r="K640" s="488"/>
      <c r="L640" s="488"/>
      <c r="M640" s="488"/>
      <c r="N640" s="520"/>
      <c r="O640" s="488"/>
      <c r="P640" s="488"/>
      <c r="Q640" s="488">
        <f t="shared" si="20"/>
        <v>0</v>
      </c>
      <c r="R640" s="568" t="s">
        <v>4726</v>
      </c>
      <c r="S640" s="503"/>
      <c r="T640" s="545"/>
      <c r="U640" s="820"/>
      <c r="V640" s="481"/>
      <c r="W640" s="482"/>
      <c r="X640" s="504"/>
    </row>
    <row r="641" spans="1:24" ht="89.25" hidden="1" x14ac:dyDescent="0.2">
      <c r="A641" s="498">
        <v>2</v>
      </c>
      <c r="B641" s="499">
        <v>0</v>
      </c>
      <c r="C641" s="499">
        <v>4</v>
      </c>
      <c r="D641" s="499">
        <v>4</v>
      </c>
      <c r="E641" s="485" t="s">
        <v>2056</v>
      </c>
      <c r="F641" s="635"/>
      <c r="G641" s="509"/>
      <c r="H641" s="759">
        <v>44121906</v>
      </c>
      <c r="I641" s="763" t="s">
        <v>3403</v>
      </c>
      <c r="J641" s="488"/>
      <c r="K641" s="488"/>
      <c r="L641" s="488"/>
      <c r="M641" s="488"/>
      <c r="N641" s="520"/>
      <c r="O641" s="488"/>
      <c r="P641" s="488"/>
      <c r="Q641" s="488">
        <f t="shared" si="20"/>
        <v>0</v>
      </c>
      <c r="R641" s="568" t="s">
        <v>4726</v>
      </c>
      <c r="S641" s="503"/>
      <c r="T641" s="545"/>
      <c r="U641" s="820"/>
      <c r="V641" s="481"/>
      <c r="W641" s="482"/>
      <c r="X641" s="481"/>
    </row>
    <row r="642" spans="1:24" ht="51" hidden="1" x14ac:dyDescent="0.2">
      <c r="A642" s="498">
        <v>2</v>
      </c>
      <c r="B642" s="499">
        <v>0</v>
      </c>
      <c r="C642" s="499">
        <v>4</v>
      </c>
      <c r="D642" s="499">
        <v>4</v>
      </c>
      <c r="E642" s="485" t="s">
        <v>2056</v>
      </c>
      <c r="F642" s="635"/>
      <c r="G642" s="509"/>
      <c r="H642" s="759">
        <v>44121906</v>
      </c>
      <c r="I642" s="763" t="s">
        <v>3404</v>
      </c>
      <c r="J642" s="488"/>
      <c r="K642" s="488"/>
      <c r="L642" s="488"/>
      <c r="M642" s="488"/>
      <c r="N642" s="520"/>
      <c r="O642" s="488"/>
      <c r="P642" s="488"/>
      <c r="Q642" s="488">
        <f t="shared" si="20"/>
        <v>0</v>
      </c>
      <c r="R642" s="568" t="s">
        <v>4726</v>
      </c>
      <c r="S642" s="503"/>
      <c r="T642" s="545"/>
      <c r="U642" s="820"/>
      <c r="V642" s="481"/>
      <c r="W642" s="482"/>
      <c r="X642" s="493"/>
    </row>
    <row r="643" spans="1:24" ht="63.75" hidden="1" x14ac:dyDescent="0.2">
      <c r="A643" s="498">
        <v>2</v>
      </c>
      <c r="B643" s="499">
        <v>0</v>
      </c>
      <c r="C643" s="499">
        <v>4</v>
      </c>
      <c r="D643" s="499">
        <v>4</v>
      </c>
      <c r="E643" s="485" t="s">
        <v>2056</v>
      </c>
      <c r="F643" s="635"/>
      <c r="G643" s="509"/>
      <c r="H643" s="759">
        <v>44121906</v>
      </c>
      <c r="I643" s="763" t="s">
        <v>2088</v>
      </c>
      <c r="J643" s="488"/>
      <c r="K643" s="488"/>
      <c r="L643" s="488"/>
      <c r="M643" s="488"/>
      <c r="N643" s="520"/>
      <c r="O643" s="488"/>
      <c r="P643" s="488"/>
      <c r="Q643" s="488">
        <f t="shared" si="20"/>
        <v>0</v>
      </c>
      <c r="R643" s="568" t="s">
        <v>4726</v>
      </c>
      <c r="S643" s="503"/>
      <c r="T643" s="545"/>
      <c r="U643" s="820"/>
      <c r="V643" s="481"/>
      <c r="W643" s="482"/>
      <c r="X643" s="481"/>
    </row>
    <row r="644" spans="1:24" ht="63.75" hidden="1" x14ac:dyDescent="0.2">
      <c r="A644" s="498">
        <v>2</v>
      </c>
      <c r="B644" s="499">
        <v>0</v>
      </c>
      <c r="C644" s="499">
        <v>4</v>
      </c>
      <c r="D644" s="499">
        <v>4</v>
      </c>
      <c r="E644" s="485" t="s">
        <v>2056</v>
      </c>
      <c r="F644" s="635"/>
      <c r="G644" s="509"/>
      <c r="H644" s="759">
        <v>44121906</v>
      </c>
      <c r="I644" s="763" t="s">
        <v>2089</v>
      </c>
      <c r="J644" s="488"/>
      <c r="K644" s="488"/>
      <c r="L644" s="488"/>
      <c r="M644" s="488"/>
      <c r="N644" s="520"/>
      <c r="O644" s="488"/>
      <c r="P644" s="488"/>
      <c r="Q644" s="488">
        <f t="shared" si="20"/>
        <v>0</v>
      </c>
      <c r="R644" s="568" t="s">
        <v>4726</v>
      </c>
      <c r="S644" s="503"/>
      <c r="T644" s="545"/>
      <c r="U644" s="820"/>
      <c r="V644" s="481"/>
      <c r="W644" s="482"/>
      <c r="X644" s="493"/>
    </row>
    <row r="645" spans="1:24" ht="63.75" hidden="1" x14ac:dyDescent="0.2">
      <c r="A645" s="498">
        <v>2</v>
      </c>
      <c r="B645" s="499">
        <v>0</v>
      </c>
      <c r="C645" s="499">
        <v>4</v>
      </c>
      <c r="D645" s="499">
        <v>4</v>
      </c>
      <c r="E645" s="485" t="s">
        <v>2056</v>
      </c>
      <c r="F645" s="635"/>
      <c r="G645" s="509"/>
      <c r="H645" s="759">
        <v>44121906</v>
      </c>
      <c r="I645" s="763" t="s">
        <v>2090</v>
      </c>
      <c r="J645" s="488"/>
      <c r="K645" s="488"/>
      <c r="L645" s="488"/>
      <c r="M645" s="488"/>
      <c r="N645" s="520"/>
      <c r="O645" s="488"/>
      <c r="P645" s="488"/>
      <c r="Q645" s="488">
        <f t="shared" si="20"/>
        <v>0</v>
      </c>
      <c r="R645" s="568" t="s">
        <v>4726</v>
      </c>
      <c r="S645" s="503"/>
      <c r="T645" s="545"/>
      <c r="U645" s="820"/>
      <c r="V645" s="481"/>
      <c r="W645" s="482"/>
      <c r="X645" s="481"/>
    </row>
    <row r="646" spans="1:24" ht="89.25" hidden="1" x14ac:dyDescent="0.2">
      <c r="A646" s="498">
        <v>2</v>
      </c>
      <c r="B646" s="499">
        <v>0</v>
      </c>
      <c r="C646" s="499">
        <v>4</v>
      </c>
      <c r="D646" s="499">
        <v>4</v>
      </c>
      <c r="E646" s="485" t="s">
        <v>2056</v>
      </c>
      <c r="F646" s="635"/>
      <c r="G646" s="509"/>
      <c r="H646" s="759">
        <v>44121906</v>
      </c>
      <c r="I646" s="763" t="s">
        <v>2091</v>
      </c>
      <c r="J646" s="488"/>
      <c r="K646" s="488"/>
      <c r="L646" s="488"/>
      <c r="M646" s="488"/>
      <c r="N646" s="520"/>
      <c r="O646" s="488"/>
      <c r="P646" s="488"/>
      <c r="Q646" s="488">
        <f t="shared" si="20"/>
        <v>0</v>
      </c>
      <c r="R646" s="568" t="s">
        <v>4726</v>
      </c>
      <c r="S646" s="503"/>
      <c r="T646" s="545"/>
      <c r="U646" s="820"/>
      <c r="V646" s="481"/>
      <c r="W646" s="482"/>
      <c r="X646" s="493"/>
    </row>
    <row r="647" spans="1:24" ht="89.25" hidden="1" x14ac:dyDescent="0.2">
      <c r="A647" s="498">
        <v>2</v>
      </c>
      <c r="B647" s="499">
        <v>0</v>
      </c>
      <c r="C647" s="499">
        <v>4</v>
      </c>
      <c r="D647" s="499">
        <v>4</v>
      </c>
      <c r="E647" s="485" t="s">
        <v>2056</v>
      </c>
      <c r="F647" s="635"/>
      <c r="G647" s="509"/>
      <c r="H647" s="759">
        <v>44121906</v>
      </c>
      <c r="I647" s="763" t="s">
        <v>2092</v>
      </c>
      <c r="J647" s="488"/>
      <c r="K647" s="488"/>
      <c r="L647" s="488"/>
      <c r="M647" s="488"/>
      <c r="N647" s="520"/>
      <c r="O647" s="488"/>
      <c r="P647" s="488"/>
      <c r="Q647" s="488">
        <f t="shared" si="20"/>
        <v>0</v>
      </c>
      <c r="R647" s="568" t="s">
        <v>4726</v>
      </c>
      <c r="S647" s="503"/>
      <c r="T647" s="545"/>
      <c r="U647" s="820"/>
      <c r="V647" s="481"/>
      <c r="W647" s="482"/>
      <c r="X647" s="504"/>
    </row>
    <row r="648" spans="1:24" ht="63.75" hidden="1" x14ac:dyDescent="0.2">
      <c r="A648" s="498">
        <v>2</v>
      </c>
      <c r="B648" s="499">
        <v>0</v>
      </c>
      <c r="C648" s="499">
        <v>4</v>
      </c>
      <c r="D648" s="499">
        <v>4</v>
      </c>
      <c r="E648" s="485" t="s">
        <v>2056</v>
      </c>
      <c r="F648" s="635"/>
      <c r="G648" s="509"/>
      <c r="H648" s="759">
        <v>44121906</v>
      </c>
      <c r="I648" s="763" t="s">
        <v>2093</v>
      </c>
      <c r="J648" s="488"/>
      <c r="K648" s="488"/>
      <c r="L648" s="488"/>
      <c r="M648" s="488"/>
      <c r="N648" s="520"/>
      <c r="O648" s="488"/>
      <c r="P648" s="488"/>
      <c r="Q648" s="488">
        <f t="shared" si="20"/>
        <v>0</v>
      </c>
      <c r="R648" s="568" t="s">
        <v>4726</v>
      </c>
      <c r="S648" s="503"/>
      <c r="T648" s="545"/>
      <c r="U648" s="820"/>
      <c r="V648" s="481"/>
      <c r="W648" s="482"/>
      <c r="X648" s="504"/>
    </row>
    <row r="649" spans="1:24" ht="25.5" hidden="1" x14ac:dyDescent="0.2">
      <c r="A649" s="498">
        <v>2</v>
      </c>
      <c r="B649" s="499">
        <v>0</v>
      </c>
      <c r="C649" s="499">
        <v>4</v>
      </c>
      <c r="D649" s="499">
        <v>4</v>
      </c>
      <c r="E649" s="485" t="s">
        <v>2056</v>
      </c>
      <c r="F649" s="635" t="s">
        <v>4675</v>
      </c>
      <c r="G649" s="509"/>
      <c r="H649" s="759">
        <v>14111519</v>
      </c>
      <c r="I649" s="763" t="s">
        <v>2094</v>
      </c>
      <c r="J649" s="488"/>
      <c r="K649" s="488"/>
      <c r="L649" s="488"/>
      <c r="M649" s="488"/>
      <c r="N649" s="520" t="s">
        <v>4737</v>
      </c>
      <c r="O649" s="488">
        <v>10</v>
      </c>
      <c r="P649" s="488"/>
      <c r="Q649" s="488">
        <f t="shared" si="20"/>
        <v>0</v>
      </c>
      <c r="R649" s="568" t="s">
        <v>4726</v>
      </c>
      <c r="S649" s="503"/>
      <c r="T649" s="545" t="s">
        <v>4687</v>
      </c>
      <c r="U649" s="820"/>
      <c r="V649" s="481"/>
      <c r="W649" s="482"/>
      <c r="X649" s="504"/>
    </row>
    <row r="650" spans="1:24" ht="25.5" hidden="1" x14ac:dyDescent="0.2">
      <c r="A650" s="498">
        <v>2</v>
      </c>
      <c r="B650" s="499">
        <v>0</v>
      </c>
      <c r="C650" s="499">
        <v>4</v>
      </c>
      <c r="D650" s="499">
        <v>4</v>
      </c>
      <c r="E650" s="485" t="s">
        <v>2056</v>
      </c>
      <c r="F650" s="635"/>
      <c r="G650" s="509"/>
      <c r="H650" s="759">
        <v>14111519</v>
      </c>
      <c r="I650" s="763" t="s">
        <v>2095</v>
      </c>
      <c r="J650" s="488"/>
      <c r="K650" s="488"/>
      <c r="L650" s="488"/>
      <c r="M650" s="488"/>
      <c r="N650" s="520"/>
      <c r="O650" s="488"/>
      <c r="P650" s="488"/>
      <c r="Q650" s="488">
        <f t="shared" si="20"/>
        <v>0</v>
      </c>
      <c r="R650" s="568" t="s">
        <v>4726</v>
      </c>
      <c r="S650" s="503"/>
      <c r="T650" s="545"/>
      <c r="U650" s="820"/>
      <c r="V650" s="481"/>
      <c r="W650" s="482"/>
      <c r="X650" s="504"/>
    </row>
    <row r="651" spans="1:24" ht="76.5" hidden="1" x14ac:dyDescent="0.2">
      <c r="A651" s="498">
        <v>2</v>
      </c>
      <c r="B651" s="499">
        <v>0</v>
      </c>
      <c r="C651" s="499">
        <v>4</v>
      </c>
      <c r="D651" s="499">
        <v>4</v>
      </c>
      <c r="E651" s="485" t="s">
        <v>2056</v>
      </c>
      <c r="F651" s="635" t="s">
        <v>4675</v>
      </c>
      <c r="G651" s="509"/>
      <c r="H651" s="759">
        <v>14111519</v>
      </c>
      <c r="I651" s="763" t="s">
        <v>2096</v>
      </c>
      <c r="J651" s="488"/>
      <c r="K651" s="488"/>
      <c r="L651" s="488"/>
      <c r="M651" s="488"/>
      <c r="N651" s="520" t="s">
        <v>4737</v>
      </c>
      <c r="O651" s="488">
        <v>15</v>
      </c>
      <c r="P651" s="488"/>
      <c r="Q651" s="488">
        <f t="shared" ref="Q651:Q683" si="21">+M651+P651-K651</f>
        <v>0</v>
      </c>
      <c r="R651" s="568" t="s">
        <v>4726</v>
      </c>
      <c r="S651" s="503"/>
      <c r="T651" s="545" t="s">
        <v>4687</v>
      </c>
      <c r="U651" s="820"/>
      <c r="V651" s="481"/>
      <c r="W651" s="482"/>
      <c r="X651" s="504"/>
    </row>
    <row r="652" spans="1:24" ht="38.25" hidden="1" x14ac:dyDescent="0.2">
      <c r="A652" s="498">
        <v>2</v>
      </c>
      <c r="B652" s="499">
        <v>0</v>
      </c>
      <c r="C652" s="499">
        <v>4</v>
      </c>
      <c r="D652" s="499">
        <v>4</v>
      </c>
      <c r="E652" s="485" t="s">
        <v>2056</v>
      </c>
      <c r="F652" s="635"/>
      <c r="G652" s="509"/>
      <c r="H652" s="759"/>
      <c r="I652" s="763" t="s">
        <v>2097</v>
      </c>
      <c r="J652" s="488"/>
      <c r="K652" s="488"/>
      <c r="L652" s="488"/>
      <c r="M652" s="488"/>
      <c r="N652" s="520"/>
      <c r="O652" s="488"/>
      <c r="P652" s="488"/>
      <c r="Q652" s="488">
        <f t="shared" si="21"/>
        <v>0</v>
      </c>
      <c r="R652" s="568" t="s">
        <v>4726</v>
      </c>
      <c r="S652" s="503"/>
      <c r="T652" s="545"/>
      <c r="U652" s="820"/>
      <c r="V652" s="481"/>
      <c r="W652" s="482"/>
      <c r="X652" s="504"/>
    </row>
    <row r="653" spans="1:24" ht="51" hidden="1" x14ac:dyDescent="0.2">
      <c r="A653" s="498">
        <v>2</v>
      </c>
      <c r="B653" s="499">
        <v>0</v>
      </c>
      <c r="C653" s="499">
        <v>4</v>
      </c>
      <c r="D653" s="499">
        <v>4</v>
      </c>
      <c r="E653" s="485" t="s">
        <v>2056</v>
      </c>
      <c r="F653" s="635"/>
      <c r="G653" s="509"/>
      <c r="H653" s="759"/>
      <c r="I653" s="763" t="s">
        <v>2098</v>
      </c>
      <c r="J653" s="488"/>
      <c r="K653" s="488"/>
      <c r="L653" s="488"/>
      <c r="M653" s="488"/>
      <c r="N653" s="520"/>
      <c r="O653" s="488"/>
      <c r="P653" s="488"/>
      <c r="Q653" s="488">
        <f t="shared" si="21"/>
        <v>0</v>
      </c>
      <c r="R653" s="568" t="s">
        <v>4726</v>
      </c>
      <c r="S653" s="503"/>
      <c r="T653" s="545"/>
      <c r="U653" s="820"/>
      <c r="V653" s="481"/>
      <c r="W653" s="482"/>
      <c r="X653" s="481"/>
    </row>
    <row r="654" spans="1:24" ht="38.25" hidden="1" x14ac:dyDescent="0.2">
      <c r="A654" s="498">
        <v>2</v>
      </c>
      <c r="B654" s="499">
        <v>0</v>
      </c>
      <c r="C654" s="499">
        <v>4</v>
      </c>
      <c r="D654" s="499">
        <v>4</v>
      </c>
      <c r="E654" s="485" t="s">
        <v>2056</v>
      </c>
      <c r="F654" s="635"/>
      <c r="G654" s="509"/>
      <c r="H654" s="759"/>
      <c r="I654" s="763" t="s">
        <v>2099</v>
      </c>
      <c r="J654" s="488"/>
      <c r="K654" s="488"/>
      <c r="L654" s="488"/>
      <c r="M654" s="488"/>
      <c r="N654" s="520"/>
      <c r="O654" s="488"/>
      <c r="P654" s="488"/>
      <c r="Q654" s="488">
        <f t="shared" si="21"/>
        <v>0</v>
      </c>
      <c r="R654" s="568" t="s">
        <v>4726</v>
      </c>
      <c r="S654" s="503"/>
      <c r="T654" s="545"/>
      <c r="U654" s="820"/>
      <c r="V654" s="481"/>
      <c r="W654" s="482"/>
      <c r="X654" s="493"/>
    </row>
    <row r="655" spans="1:24" ht="51" hidden="1" x14ac:dyDescent="0.2">
      <c r="A655" s="498">
        <v>2</v>
      </c>
      <c r="B655" s="499">
        <v>0</v>
      </c>
      <c r="C655" s="499">
        <v>4</v>
      </c>
      <c r="D655" s="499">
        <v>4</v>
      </c>
      <c r="E655" s="485" t="s">
        <v>2056</v>
      </c>
      <c r="F655" s="635"/>
      <c r="G655" s="509"/>
      <c r="H655" s="759"/>
      <c r="I655" s="763" t="s">
        <v>2100</v>
      </c>
      <c r="J655" s="488"/>
      <c r="K655" s="488"/>
      <c r="L655" s="488"/>
      <c r="M655" s="488"/>
      <c r="N655" s="520"/>
      <c r="O655" s="488"/>
      <c r="P655" s="488"/>
      <c r="Q655" s="488">
        <f t="shared" si="21"/>
        <v>0</v>
      </c>
      <c r="R655" s="568" t="s">
        <v>4726</v>
      </c>
      <c r="S655" s="503"/>
      <c r="T655" s="545"/>
      <c r="U655" s="820"/>
      <c r="V655" s="481"/>
      <c r="W655" s="482"/>
      <c r="X655" s="481"/>
    </row>
    <row r="656" spans="1:24" ht="38.25" hidden="1" x14ac:dyDescent="0.2">
      <c r="A656" s="498">
        <v>2</v>
      </c>
      <c r="B656" s="499">
        <v>0</v>
      </c>
      <c r="C656" s="499">
        <v>4</v>
      </c>
      <c r="D656" s="499">
        <v>4</v>
      </c>
      <c r="E656" s="485" t="s">
        <v>2056</v>
      </c>
      <c r="F656" s="635"/>
      <c r="G656" s="509"/>
      <c r="H656" s="759"/>
      <c r="I656" s="763" t="s">
        <v>2101</v>
      </c>
      <c r="J656" s="488"/>
      <c r="K656" s="488"/>
      <c r="L656" s="488"/>
      <c r="M656" s="488"/>
      <c r="N656" s="520"/>
      <c r="O656" s="488"/>
      <c r="P656" s="488"/>
      <c r="Q656" s="488">
        <f t="shared" si="21"/>
        <v>0</v>
      </c>
      <c r="R656" s="568" t="s">
        <v>4726</v>
      </c>
      <c r="S656" s="503"/>
      <c r="T656" s="545"/>
      <c r="U656" s="820"/>
      <c r="V656" s="481"/>
      <c r="W656" s="482"/>
      <c r="X656" s="493"/>
    </row>
    <row r="657" spans="1:24" ht="63.75" hidden="1" x14ac:dyDescent="0.2">
      <c r="A657" s="498">
        <v>2</v>
      </c>
      <c r="B657" s="499">
        <v>0</v>
      </c>
      <c r="C657" s="499">
        <v>4</v>
      </c>
      <c r="D657" s="499">
        <v>4</v>
      </c>
      <c r="E657" s="485" t="s">
        <v>2056</v>
      </c>
      <c r="F657" s="635"/>
      <c r="G657" s="509"/>
      <c r="H657" s="759"/>
      <c r="I657" s="763" t="s">
        <v>2102</v>
      </c>
      <c r="J657" s="488"/>
      <c r="K657" s="488"/>
      <c r="L657" s="488"/>
      <c r="M657" s="488"/>
      <c r="N657" s="520"/>
      <c r="O657" s="488"/>
      <c r="P657" s="488"/>
      <c r="Q657" s="488">
        <f t="shared" si="21"/>
        <v>0</v>
      </c>
      <c r="R657" s="568" t="s">
        <v>4726</v>
      </c>
      <c r="S657" s="503"/>
      <c r="T657" s="545"/>
      <c r="U657" s="820"/>
      <c r="V657" s="481"/>
      <c r="W657" s="482"/>
      <c r="X657" s="481"/>
    </row>
    <row r="658" spans="1:24" ht="38.25" hidden="1" x14ac:dyDescent="0.2">
      <c r="A658" s="498">
        <v>2</v>
      </c>
      <c r="B658" s="499">
        <v>0</v>
      </c>
      <c r="C658" s="499">
        <v>4</v>
      </c>
      <c r="D658" s="499">
        <v>4</v>
      </c>
      <c r="E658" s="485" t="s">
        <v>2056</v>
      </c>
      <c r="F658" s="635"/>
      <c r="G658" s="509"/>
      <c r="H658" s="759">
        <v>44122112</v>
      </c>
      <c r="I658" s="763" t="s">
        <v>2103</v>
      </c>
      <c r="J658" s="488"/>
      <c r="K658" s="488"/>
      <c r="L658" s="488"/>
      <c r="M658" s="488"/>
      <c r="N658" s="520"/>
      <c r="O658" s="488"/>
      <c r="P658" s="488"/>
      <c r="Q658" s="488">
        <f t="shared" si="21"/>
        <v>0</v>
      </c>
      <c r="R658" s="568" t="s">
        <v>4726</v>
      </c>
      <c r="S658" s="503"/>
      <c r="T658" s="545"/>
      <c r="U658" s="820"/>
      <c r="V658" s="481"/>
      <c r="W658" s="482"/>
      <c r="X658" s="493"/>
    </row>
    <row r="659" spans="1:24" ht="76.5" hidden="1" x14ac:dyDescent="0.2">
      <c r="A659" s="498">
        <v>2</v>
      </c>
      <c r="B659" s="499">
        <v>0</v>
      </c>
      <c r="C659" s="499">
        <v>4</v>
      </c>
      <c r="D659" s="499">
        <v>4</v>
      </c>
      <c r="E659" s="485" t="s">
        <v>2056</v>
      </c>
      <c r="F659" s="635"/>
      <c r="G659" s="509"/>
      <c r="H659" s="759">
        <v>31201515</v>
      </c>
      <c r="I659" s="763" t="s">
        <v>2104</v>
      </c>
      <c r="J659" s="488"/>
      <c r="K659" s="488"/>
      <c r="L659" s="488"/>
      <c r="M659" s="488"/>
      <c r="N659" s="520"/>
      <c r="O659" s="488"/>
      <c r="P659" s="488"/>
      <c r="Q659" s="488">
        <f t="shared" si="21"/>
        <v>0</v>
      </c>
      <c r="R659" s="568" t="s">
        <v>4726</v>
      </c>
      <c r="S659" s="503"/>
      <c r="T659" s="545"/>
      <c r="U659" s="820"/>
      <c r="V659" s="481"/>
      <c r="W659" s="482"/>
      <c r="X659" s="504"/>
    </row>
    <row r="660" spans="1:24" ht="102" hidden="1" x14ac:dyDescent="0.2">
      <c r="A660" s="498">
        <v>2</v>
      </c>
      <c r="B660" s="499">
        <v>0</v>
      </c>
      <c r="C660" s="499">
        <v>4</v>
      </c>
      <c r="D660" s="499">
        <v>4</v>
      </c>
      <c r="E660" s="485" t="s">
        <v>2056</v>
      </c>
      <c r="F660" s="635" t="s">
        <v>4675</v>
      </c>
      <c r="G660" s="509"/>
      <c r="H660" s="759">
        <v>31201515</v>
      </c>
      <c r="I660" s="763" t="s">
        <v>2105</v>
      </c>
      <c r="J660" s="488"/>
      <c r="K660" s="488"/>
      <c r="L660" s="488"/>
      <c r="M660" s="488"/>
      <c r="N660" s="520" t="s">
        <v>4737</v>
      </c>
      <c r="O660" s="488"/>
      <c r="P660" s="488"/>
      <c r="Q660" s="488"/>
      <c r="R660" s="568"/>
      <c r="S660" s="503"/>
      <c r="T660" s="545" t="s">
        <v>4687</v>
      </c>
      <c r="U660" s="820"/>
      <c r="V660" s="481"/>
      <c r="W660" s="482"/>
      <c r="X660" s="504"/>
    </row>
    <row r="661" spans="1:24" ht="102" hidden="1" x14ac:dyDescent="0.2">
      <c r="A661" s="498">
        <v>2</v>
      </c>
      <c r="B661" s="499">
        <v>0</v>
      </c>
      <c r="C661" s="499">
        <v>4</v>
      </c>
      <c r="D661" s="499">
        <v>4</v>
      </c>
      <c r="E661" s="485" t="s">
        <v>2056</v>
      </c>
      <c r="F661" s="635"/>
      <c r="G661" s="509"/>
      <c r="H661" s="759">
        <v>31201515</v>
      </c>
      <c r="I661" s="763" t="s">
        <v>2841</v>
      </c>
      <c r="J661" s="488"/>
      <c r="K661" s="488"/>
      <c r="L661" s="488"/>
      <c r="M661" s="488"/>
      <c r="N661" s="520"/>
      <c r="O661" s="488"/>
      <c r="P661" s="488"/>
      <c r="Q661" s="488">
        <f t="shared" si="21"/>
        <v>0</v>
      </c>
      <c r="R661" s="568"/>
      <c r="S661" s="503"/>
      <c r="T661" s="545"/>
      <c r="U661" s="820"/>
      <c r="V661" s="481"/>
      <c r="W661" s="482"/>
      <c r="X661" s="504"/>
    </row>
    <row r="662" spans="1:24" ht="102" hidden="1" x14ac:dyDescent="0.2">
      <c r="A662" s="498">
        <v>2</v>
      </c>
      <c r="B662" s="499">
        <v>0</v>
      </c>
      <c r="C662" s="499">
        <v>4</v>
      </c>
      <c r="D662" s="499">
        <v>4</v>
      </c>
      <c r="E662" s="485" t="s">
        <v>2056</v>
      </c>
      <c r="F662" s="635"/>
      <c r="G662" s="509"/>
      <c r="H662" s="759">
        <v>31201515</v>
      </c>
      <c r="I662" s="763" t="s">
        <v>2842</v>
      </c>
      <c r="J662" s="488"/>
      <c r="K662" s="488"/>
      <c r="L662" s="488"/>
      <c r="M662" s="488"/>
      <c r="N662" s="520"/>
      <c r="O662" s="488"/>
      <c r="P662" s="488"/>
      <c r="Q662" s="488">
        <f t="shared" si="21"/>
        <v>0</v>
      </c>
      <c r="R662" s="568"/>
      <c r="S662" s="503"/>
      <c r="T662" s="545"/>
      <c r="U662" s="820"/>
      <c r="V662" s="481"/>
      <c r="W662" s="482"/>
      <c r="X662" s="504"/>
    </row>
    <row r="663" spans="1:24" ht="102" hidden="1" x14ac:dyDescent="0.2">
      <c r="A663" s="498">
        <v>2</v>
      </c>
      <c r="B663" s="499">
        <v>0</v>
      </c>
      <c r="C663" s="499">
        <v>4</v>
      </c>
      <c r="D663" s="499">
        <v>4</v>
      </c>
      <c r="E663" s="485" t="s">
        <v>2056</v>
      </c>
      <c r="F663" s="635"/>
      <c r="G663" s="509"/>
      <c r="H663" s="759">
        <v>31201515</v>
      </c>
      <c r="I663" s="763" t="s">
        <v>2843</v>
      </c>
      <c r="J663" s="488"/>
      <c r="K663" s="488"/>
      <c r="L663" s="488"/>
      <c r="M663" s="488"/>
      <c r="N663" s="520"/>
      <c r="O663" s="488"/>
      <c r="P663" s="488"/>
      <c r="Q663" s="488">
        <f t="shared" si="21"/>
        <v>0</v>
      </c>
      <c r="R663" s="568"/>
      <c r="S663" s="503"/>
      <c r="T663" s="545"/>
      <c r="U663" s="820"/>
      <c r="V663" s="481"/>
      <c r="W663" s="482"/>
      <c r="X663" s="504"/>
    </row>
    <row r="664" spans="1:24" ht="38.25" hidden="1" x14ac:dyDescent="0.2">
      <c r="A664" s="498">
        <v>2</v>
      </c>
      <c r="B664" s="499">
        <v>0</v>
      </c>
      <c r="C664" s="499">
        <v>4</v>
      </c>
      <c r="D664" s="499">
        <v>4</v>
      </c>
      <c r="E664" s="485" t="s">
        <v>2056</v>
      </c>
      <c r="F664" s="635"/>
      <c r="G664" s="509"/>
      <c r="H664" s="759">
        <v>44101700</v>
      </c>
      <c r="I664" s="763" t="s">
        <v>2844</v>
      </c>
      <c r="J664" s="488"/>
      <c r="K664" s="488"/>
      <c r="L664" s="488"/>
      <c r="M664" s="488"/>
      <c r="N664" s="520"/>
      <c r="O664" s="488"/>
      <c r="P664" s="488"/>
      <c r="Q664" s="488">
        <f t="shared" si="21"/>
        <v>0</v>
      </c>
      <c r="R664" s="568"/>
      <c r="S664" s="503"/>
      <c r="T664" s="545"/>
      <c r="U664" s="820"/>
      <c r="V664" s="481"/>
      <c r="W664" s="482"/>
      <c r="X664" s="504"/>
    </row>
    <row r="665" spans="1:24" ht="38.25" hidden="1" x14ac:dyDescent="0.2">
      <c r="A665" s="498">
        <v>2</v>
      </c>
      <c r="B665" s="499">
        <v>0</v>
      </c>
      <c r="C665" s="499">
        <v>4</v>
      </c>
      <c r="D665" s="499">
        <v>4</v>
      </c>
      <c r="E665" s="485" t="s">
        <v>2056</v>
      </c>
      <c r="F665" s="635"/>
      <c r="G665" s="509"/>
      <c r="H665" s="759">
        <v>44101700</v>
      </c>
      <c r="I665" s="763" t="s">
        <v>2845</v>
      </c>
      <c r="J665" s="488"/>
      <c r="K665" s="488"/>
      <c r="L665" s="488"/>
      <c r="M665" s="488"/>
      <c r="N665" s="520"/>
      <c r="O665" s="488"/>
      <c r="P665" s="488"/>
      <c r="Q665" s="488">
        <f t="shared" si="21"/>
        <v>0</v>
      </c>
      <c r="R665" s="568"/>
      <c r="S665" s="503"/>
      <c r="T665" s="545"/>
      <c r="U665" s="820"/>
      <c r="V665" s="481"/>
      <c r="W665" s="482"/>
      <c r="X665" s="481"/>
    </row>
    <row r="666" spans="1:24" ht="38.25" hidden="1" x14ac:dyDescent="0.2">
      <c r="A666" s="498">
        <v>2</v>
      </c>
      <c r="B666" s="499">
        <v>0</v>
      </c>
      <c r="C666" s="499">
        <v>4</v>
      </c>
      <c r="D666" s="499">
        <v>4</v>
      </c>
      <c r="E666" s="485" t="s">
        <v>2056</v>
      </c>
      <c r="F666" s="635"/>
      <c r="G666" s="509"/>
      <c r="H666" s="759">
        <v>44101700</v>
      </c>
      <c r="I666" s="763" t="s">
        <v>2846</v>
      </c>
      <c r="J666" s="488"/>
      <c r="K666" s="488"/>
      <c r="L666" s="488"/>
      <c r="M666" s="488"/>
      <c r="N666" s="520"/>
      <c r="O666" s="488"/>
      <c r="P666" s="488"/>
      <c r="Q666" s="488">
        <f t="shared" si="21"/>
        <v>0</v>
      </c>
      <c r="R666" s="568"/>
      <c r="S666" s="503"/>
      <c r="T666" s="545"/>
      <c r="U666" s="820"/>
      <c r="V666" s="481"/>
      <c r="W666" s="482"/>
      <c r="X666" s="493"/>
    </row>
    <row r="667" spans="1:24" ht="51" hidden="1" x14ac:dyDescent="0.2">
      <c r="A667" s="498">
        <v>2</v>
      </c>
      <c r="B667" s="499">
        <v>0</v>
      </c>
      <c r="C667" s="499">
        <v>4</v>
      </c>
      <c r="D667" s="499">
        <v>4</v>
      </c>
      <c r="E667" s="485" t="s">
        <v>2056</v>
      </c>
      <c r="F667" s="635"/>
      <c r="G667" s="509"/>
      <c r="H667" s="759">
        <v>44101700</v>
      </c>
      <c r="I667" s="763" t="s">
        <v>2847</v>
      </c>
      <c r="J667" s="488"/>
      <c r="K667" s="488"/>
      <c r="L667" s="488"/>
      <c r="M667" s="488"/>
      <c r="N667" s="520"/>
      <c r="O667" s="488"/>
      <c r="P667" s="488"/>
      <c r="Q667" s="488">
        <f t="shared" si="21"/>
        <v>0</v>
      </c>
      <c r="R667" s="568"/>
      <c r="S667" s="503"/>
      <c r="T667" s="545"/>
      <c r="U667" s="820"/>
      <c r="V667" s="481"/>
      <c r="W667" s="482"/>
      <c r="X667" s="481"/>
    </row>
    <row r="668" spans="1:24" ht="51" hidden="1" x14ac:dyDescent="0.2">
      <c r="A668" s="498">
        <v>2</v>
      </c>
      <c r="B668" s="499">
        <v>0</v>
      </c>
      <c r="C668" s="499">
        <v>4</v>
      </c>
      <c r="D668" s="499">
        <v>4</v>
      </c>
      <c r="E668" s="485" t="s">
        <v>2056</v>
      </c>
      <c r="F668" s="635"/>
      <c r="G668" s="509"/>
      <c r="H668" s="759">
        <v>44101700</v>
      </c>
      <c r="I668" s="763" t="s">
        <v>2848</v>
      </c>
      <c r="J668" s="488"/>
      <c r="K668" s="488"/>
      <c r="L668" s="488"/>
      <c r="M668" s="488"/>
      <c r="N668" s="520"/>
      <c r="O668" s="488"/>
      <c r="P668" s="488"/>
      <c r="Q668" s="488">
        <f t="shared" si="21"/>
        <v>0</v>
      </c>
      <c r="R668" s="568"/>
      <c r="S668" s="503"/>
      <c r="T668" s="545"/>
      <c r="U668" s="820"/>
      <c r="V668" s="481"/>
      <c r="W668" s="482"/>
      <c r="X668" s="493"/>
    </row>
    <row r="669" spans="1:24" ht="51" hidden="1" x14ac:dyDescent="0.2">
      <c r="A669" s="498">
        <v>2</v>
      </c>
      <c r="B669" s="499">
        <v>0</v>
      </c>
      <c r="C669" s="499">
        <v>4</v>
      </c>
      <c r="D669" s="499">
        <v>4</v>
      </c>
      <c r="E669" s="485" t="s">
        <v>2056</v>
      </c>
      <c r="F669" s="635"/>
      <c r="G669" s="509"/>
      <c r="H669" s="759">
        <v>44101700</v>
      </c>
      <c r="I669" s="763" t="s">
        <v>2849</v>
      </c>
      <c r="J669" s="488"/>
      <c r="K669" s="488"/>
      <c r="L669" s="488"/>
      <c r="M669" s="488"/>
      <c r="N669" s="520"/>
      <c r="O669" s="488"/>
      <c r="P669" s="488"/>
      <c r="Q669" s="488">
        <f t="shared" si="21"/>
        <v>0</v>
      </c>
      <c r="R669" s="568"/>
      <c r="S669" s="503"/>
      <c r="T669" s="545"/>
      <c r="U669" s="820"/>
      <c r="V669" s="481"/>
      <c r="W669" s="482"/>
      <c r="X669" s="481"/>
    </row>
    <row r="670" spans="1:24" ht="51" hidden="1" x14ac:dyDescent="0.2">
      <c r="A670" s="498">
        <v>2</v>
      </c>
      <c r="B670" s="499">
        <v>0</v>
      </c>
      <c r="C670" s="499">
        <v>4</v>
      </c>
      <c r="D670" s="499">
        <v>4</v>
      </c>
      <c r="E670" s="485" t="s">
        <v>2056</v>
      </c>
      <c r="F670" s="635"/>
      <c r="G670" s="509"/>
      <c r="H670" s="759">
        <v>44101700</v>
      </c>
      <c r="I670" s="763" t="s">
        <v>2850</v>
      </c>
      <c r="J670" s="488"/>
      <c r="K670" s="488"/>
      <c r="L670" s="488"/>
      <c r="M670" s="488"/>
      <c r="N670" s="520"/>
      <c r="O670" s="488"/>
      <c r="P670" s="488"/>
      <c r="Q670" s="488">
        <f t="shared" si="21"/>
        <v>0</v>
      </c>
      <c r="R670" s="568"/>
      <c r="S670" s="503"/>
      <c r="T670" s="545"/>
      <c r="U670" s="820"/>
      <c r="V670" s="481"/>
      <c r="W670" s="482"/>
      <c r="X670" s="493"/>
    </row>
    <row r="671" spans="1:24" ht="51" hidden="1" x14ac:dyDescent="0.2">
      <c r="A671" s="498">
        <v>2</v>
      </c>
      <c r="B671" s="499">
        <v>0</v>
      </c>
      <c r="C671" s="499">
        <v>4</v>
      </c>
      <c r="D671" s="499">
        <v>4</v>
      </c>
      <c r="E671" s="485" t="s">
        <v>2056</v>
      </c>
      <c r="F671" s="635"/>
      <c r="G671" s="509"/>
      <c r="H671" s="759">
        <v>44101700</v>
      </c>
      <c r="I671" s="763" t="s">
        <v>2851</v>
      </c>
      <c r="J671" s="488"/>
      <c r="K671" s="488"/>
      <c r="L671" s="488"/>
      <c r="M671" s="488"/>
      <c r="N671" s="520"/>
      <c r="O671" s="488"/>
      <c r="P671" s="488"/>
      <c r="Q671" s="488">
        <f t="shared" si="21"/>
        <v>0</v>
      </c>
      <c r="R671" s="568"/>
      <c r="S671" s="503"/>
      <c r="T671" s="545"/>
      <c r="U671" s="820"/>
      <c r="V671" s="481"/>
      <c r="W671" s="482"/>
      <c r="X671" s="504"/>
    </row>
    <row r="672" spans="1:24" ht="51" hidden="1" x14ac:dyDescent="0.2">
      <c r="A672" s="498">
        <v>2</v>
      </c>
      <c r="B672" s="499">
        <v>0</v>
      </c>
      <c r="C672" s="499">
        <v>4</v>
      </c>
      <c r="D672" s="499">
        <v>4</v>
      </c>
      <c r="E672" s="485" t="s">
        <v>2056</v>
      </c>
      <c r="F672" s="635"/>
      <c r="G672" s="509"/>
      <c r="H672" s="759">
        <v>44101700</v>
      </c>
      <c r="I672" s="763" t="s">
        <v>3522</v>
      </c>
      <c r="J672" s="488"/>
      <c r="K672" s="488"/>
      <c r="L672" s="488"/>
      <c r="M672" s="488"/>
      <c r="N672" s="520"/>
      <c r="O672" s="488"/>
      <c r="P672" s="488"/>
      <c r="Q672" s="488">
        <f t="shared" si="21"/>
        <v>0</v>
      </c>
      <c r="R672" s="568"/>
      <c r="S672" s="503"/>
      <c r="T672" s="545"/>
      <c r="U672" s="820"/>
      <c r="V672" s="481"/>
      <c r="W672" s="482"/>
      <c r="X672" s="504"/>
    </row>
    <row r="673" spans="1:24" ht="51" hidden="1" x14ac:dyDescent="0.2">
      <c r="A673" s="498">
        <v>2</v>
      </c>
      <c r="B673" s="499">
        <v>0</v>
      </c>
      <c r="C673" s="499">
        <v>4</v>
      </c>
      <c r="D673" s="499">
        <v>4</v>
      </c>
      <c r="E673" s="485" t="s">
        <v>2056</v>
      </c>
      <c r="F673" s="635" t="s">
        <v>4675</v>
      </c>
      <c r="G673" s="509"/>
      <c r="H673" s="759">
        <v>44103112</v>
      </c>
      <c r="I673" s="763" t="s">
        <v>3523</v>
      </c>
      <c r="J673" s="488"/>
      <c r="K673" s="488"/>
      <c r="L673" s="488"/>
      <c r="M673" s="488"/>
      <c r="N673" s="520" t="s">
        <v>4737</v>
      </c>
      <c r="O673" s="488"/>
      <c r="P673" s="488"/>
      <c r="Q673" s="488">
        <f t="shared" si="21"/>
        <v>0</v>
      </c>
      <c r="R673" s="568"/>
      <c r="S673" s="503"/>
      <c r="T673" s="545" t="s">
        <v>4687</v>
      </c>
      <c r="U673" s="820"/>
      <c r="V673" s="481"/>
      <c r="W673" s="482"/>
      <c r="X673" s="504"/>
    </row>
    <row r="674" spans="1:24" ht="38.25" hidden="1" x14ac:dyDescent="0.2">
      <c r="A674" s="498">
        <v>2</v>
      </c>
      <c r="B674" s="499">
        <v>0</v>
      </c>
      <c r="C674" s="499">
        <v>4</v>
      </c>
      <c r="D674" s="499">
        <v>4</v>
      </c>
      <c r="E674" s="485" t="s">
        <v>2056</v>
      </c>
      <c r="F674" s="635"/>
      <c r="G674" s="509"/>
      <c r="H674" s="759">
        <v>44101700</v>
      </c>
      <c r="I674" s="763" t="s">
        <v>4305</v>
      </c>
      <c r="J674" s="488"/>
      <c r="K674" s="488"/>
      <c r="L674" s="488"/>
      <c r="M674" s="488"/>
      <c r="N674" s="520"/>
      <c r="O674" s="488"/>
      <c r="P674" s="488"/>
      <c r="Q674" s="488">
        <f t="shared" si="21"/>
        <v>0</v>
      </c>
      <c r="R674" s="568"/>
      <c r="S674" s="503"/>
      <c r="T674" s="545"/>
      <c r="U674" s="820"/>
      <c r="V674" s="481"/>
      <c r="W674" s="482"/>
      <c r="X674" s="504"/>
    </row>
    <row r="675" spans="1:24" ht="51" hidden="1" x14ac:dyDescent="0.2">
      <c r="A675" s="498">
        <v>2</v>
      </c>
      <c r="B675" s="499">
        <v>0</v>
      </c>
      <c r="C675" s="499">
        <v>4</v>
      </c>
      <c r="D675" s="499">
        <v>4</v>
      </c>
      <c r="E675" s="485" t="s">
        <v>2056</v>
      </c>
      <c r="F675" s="635"/>
      <c r="G675" s="509"/>
      <c r="H675" s="759">
        <v>44101700</v>
      </c>
      <c r="I675" s="763" t="s">
        <v>4306</v>
      </c>
      <c r="J675" s="488"/>
      <c r="K675" s="488"/>
      <c r="L675" s="488"/>
      <c r="M675" s="488"/>
      <c r="N675" s="520"/>
      <c r="O675" s="488"/>
      <c r="P675" s="488"/>
      <c r="Q675" s="488">
        <f t="shared" si="21"/>
        <v>0</v>
      </c>
      <c r="R675" s="568"/>
      <c r="S675" s="503"/>
      <c r="T675" s="545"/>
      <c r="U675" s="820"/>
      <c r="V675" s="481"/>
      <c r="W675" s="482"/>
      <c r="X675" s="504"/>
    </row>
    <row r="676" spans="1:24" ht="51" hidden="1" x14ac:dyDescent="0.2">
      <c r="A676" s="498">
        <v>2</v>
      </c>
      <c r="B676" s="499">
        <v>0</v>
      </c>
      <c r="C676" s="499">
        <v>4</v>
      </c>
      <c r="D676" s="499">
        <v>4</v>
      </c>
      <c r="E676" s="485" t="s">
        <v>2056</v>
      </c>
      <c r="F676" s="635"/>
      <c r="G676" s="509"/>
      <c r="H676" s="759">
        <v>44101700</v>
      </c>
      <c r="I676" s="763" t="s">
        <v>4307</v>
      </c>
      <c r="J676" s="488"/>
      <c r="K676" s="488"/>
      <c r="L676" s="488"/>
      <c r="M676" s="488"/>
      <c r="N676" s="520"/>
      <c r="O676" s="488"/>
      <c r="P676" s="488"/>
      <c r="Q676" s="488">
        <f t="shared" si="21"/>
        <v>0</v>
      </c>
      <c r="R676" s="568"/>
      <c r="S676" s="503"/>
      <c r="T676" s="545"/>
      <c r="U676" s="820"/>
      <c r="V676" s="481"/>
      <c r="W676" s="482"/>
      <c r="X676" s="504"/>
    </row>
    <row r="677" spans="1:24" ht="51" hidden="1" x14ac:dyDescent="0.2">
      <c r="A677" s="498">
        <v>2</v>
      </c>
      <c r="B677" s="499">
        <v>0</v>
      </c>
      <c r="C677" s="499">
        <v>4</v>
      </c>
      <c r="D677" s="499">
        <v>4</v>
      </c>
      <c r="E677" s="485" t="s">
        <v>2056</v>
      </c>
      <c r="F677" s="635"/>
      <c r="G677" s="509"/>
      <c r="H677" s="759">
        <v>44101700</v>
      </c>
      <c r="I677" s="763" t="s">
        <v>4308</v>
      </c>
      <c r="J677" s="488"/>
      <c r="K677" s="488"/>
      <c r="L677" s="488"/>
      <c r="M677" s="488"/>
      <c r="N677" s="520"/>
      <c r="O677" s="488"/>
      <c r="P677" s="488"/>
      <c r="Q677" s="488">
        <f t="shared" si="21"/>
        <v>0</v>
      </c>
      <c r="R677" s="568"/>
      <c r="S677" s="503"/>
      <c r="T677" s="545"/>
      <c r="U677" s="820"/>
      <c r="V677" s="481"/>
      <c r="W677" s="482"/>
      <c r="X677" s="481"/>
    </row>
    <row r="678" spans="1:24" ht="51" hidden="1" x14ac:dyDescent="0.2">
      <c r="A678" s="498">
        <v>2</v>
      </c>
      <c r="B678" s="499">
        <v>0</v>
      </c>
      <c r="C678" s="499">
        <v>4</v>
      </c>
      <c r="D678" s="499">
        <v>4</v>
      </c>
      <c r="E678" s="485" t="s">
        <v>2056</v>
      </c>
      <c r="F678" s="635"/>
      <c r="G678" s="509"/>
      <c r="H678" s="759">
        <v>44101700</v>
      </c>
      <c r="I678" s="763" t="s">
        <v>4309</v>
      </c>
      <c r="J678" s="488"/>
      <c r="K678" s="488"/>
      <c r="L678" s="488"/>
      <c r="M678" s="488"/>
      <c r="N678" s="520"/>
      <c r="O678" s="488"/>
      <c r="P678" s="488"/>
      <c r="Q678" s="488">
        <f t="shared" si="21"/>
        <v>0</v>
      </c>
      <c r="R678" s="568"/>
      <c r="S678" s="503"/>
      <c r="T678" s="545"/>
      <c r="U678" s="820"/>
      <c r="V678" s="481"/>
      <c r="W678" s="482"/>
      <c r="X678" s="493"/>
    </row>
    <row r="679" spans="1:24" ht="51" hidden="1" x14ac:dyDescent="0.2">
      <c r="A679" s="498">
        <v>2</v>
      </c>
      <c r="B679" s="499">
        <v>0</v>
      </c>
      <c r="C679" s="499">
        <v>4</v>
      </c>
      <c r="D679" s="499">
        <v>4</v>
      </c>
      <c r="E679" s="485" t="s">
        <v>2056</v>
      </c>
      <c r="F679" s="635"/>
      <c r="G679" s="509"/>
      <c r="H679" s="759">
        <v>44101700</v>
      </c>
      <c r="I679" s="763" t="s">
        <v>4310</v>
      </c>
      <c r="J679" s="488"/>
      <c r="K679" s="488"/>
      <c r="L679" s="488"/>
      <c r="M679" s="488"/>
      <c r="N679" s="520"/>
      <c r="O679" s="488"/>
      <c r="P679" s="488"/>
      <c r="Q679" s="488">
        <f t="shared" si="21"/>
        <v>0</v>
      </c>
      <c r="R679" s="568"/>
      <c r="S679" s="503"/>
      <c r="T679" s="545"/>
      <c r="U679" s="820"/>
      <c r="V679" s="481"/>
      <c r="W679" s="482"/>
      <c r="X679" s="481"/>
    </row>
    <row r="680" spans="1:24" ht="63.75" hidden="1" x14ac:dyDescent="0.2">
      <c r="A680" s="498">
        <v>2</v>
      </c>
      <c r="B680" s="499">
        <v>0</v>
      </c>
      <c r="C680" s="499">
        <v>4</v>
      </c>
      <c r="D680" s="499">
        <v>4</v>
      </c>
      <c r="E680" s="485" t="s">
        <v>2056</v>
      </c>
      <c r="F680" s="635"/>
      <c r="G680" s="509"/>
      <c r="H680" s="759">
        <v>44101700</v>
      </c>
      <c r="I680" s="763" t="s">
        <v>4311</v>
      </c>
      <c r="J680" s="488"/>
      <c r="K680" s="488"/>
      <c r="L680" s="488"/>
      <c r="M680" s="488"/>
      <c r="N680" s="520"/>
      <c r="O680" s="488"/>
      <c r="P680" s="488"/>
      <c r="Q680" s="488">
        <f t="shared" si="21"/>
        <v>0</v>
      </c>
      <c r="R680" s="568"/>
      <c r="S680" s="503"/>
      <c r="T680" s="545"/>
      <c r="U680" s="820"/>
      <c r="V680" s="481"/>
      <c r="W680" s="482"/>
      <c r="X680" s="493"/>
    </row>
    <row r="681" spans="1:24" ht="51" hidden="1" x14ac:dyDescent="0.2">
      <c r="A681" s="498">
        <v>2</v>
      </c>
      <c r="B681" s="499">
        <v>0</v>
      </c>
      <c r="C681" s="499">
        <v>4</v>
      </c>
      <c r="D681" s="499">
        <v>4</v>
      </c>
      <c r="E681" s="485" t="s">
        <v>2056</v>
      </c>
      <c r="F681" s="635"/>
      <c r="G681" s="509"/>
      <c r="H681" s="759">
        <v>44101700</v>
      </c>
      <c r="I681" s="763" t="s">
        <v>4312</v>
      </c>
      <c r="J681" s="488"/>
      <c r="K681" s="488"/>
      <c r="L681" s="488"/>
      <c r="M681" s="488"/>
      <c r="N681" s="520"/>
      <c r="O681" s="488"/>
      <c r="P681" s="488"/>
      <c r="Q681" s="488">
        <f t="shared" si="21"/>
        <v>0</v>
      </c>
      <c r="R681" s="568"/>
      <c r="S681" s="503"/>
      <c r="T681" s="545"/>
      <c r="U681" s="820"/>
      <c r="V681" s="481"/>
      <c r="W681" s="482"/>
      <c r="X681" s="481"/>
    </row>
    <row r="682" spans="1:24" ht="25.5" hidden="1" x14ac:dyDescent="0.2">
      <c r="A682" s="498">
        <v>2</v>
      </c>
      <c r="B682" s="499">
        <v>0</v>
      </c>
      <c r="C682" s="499">
        <v>4</v>
      </c>
      <c r="D682" s="499">
        <v>4</v>
      </c>
      <c r="E682" s="485" t="s">
        <v>2056</v>
      </c>
      <c r="F682" s="635"/>
      <c r="G682" s="509"/>
      <c r="H682" s="759">
        <v>44101700</v>
      </c>
      <c r="I682" s="763" t="s">
        <v>4313</v>
      </c>
      <c r="J682" s="488"/>
      <c r="K682" s="488"/>
      <c r="L682" s="488"/>
      <c r="M682" s="488"/>
      <c r="N682" s="520"/>
      <c r="O682" s="488"/>
      <c r="P682" s="488"/>
      <c r="Q682" s="488">
        <f t="shared" si="21"/>
        <v>0</v>
      </c>
      <c r="R682" s="568"/>
      <c r="S682" s="503"/>
      <c r="T682" s="545"/>
      <c r="U682" s="820"/>
      <c r="V682" s="481"/>
      <c r="W682" s="482"/>
      <c r="X682" s="493"/>
    </row>
    <row r="683" spans="1:24" ht="76.5" hidden="1" x14ac:dyDescent="0.2">
      <c r="A683" s="498">
        <v>2</v>
      </c>
      <c r="B683" s="499">
        <v>0</v>
      </c>
      <c r="C683" s="499">
        <v>4</v>
      </c>
      <c r="D683" s="499">
        <v>4</v>
      </c>
      <c r="E683" s="485" t="s">
        <v>2056</v>
      </c>
      <c r="F683" s="635" t="s">
        <v>4675</v>
      </c>
      <c r="G683" s="509"/>
      <c r="H683" s="759">
        <v>60105705</v>
      </c>
      <c r="I683" s="763" t="s">
        <v>4314</v>
      </c>
      <c r="J683" s="488"/>
      <c r="K683" s="488"/>
      <c r="L683" s="488"/>
      <c r="M683" s="488"/>
      <c r="N683" s="520" t="s">
        <v>4737</v>
      </c>
      <c r="O683" s="488"/>
      <c r="P683" s="488"/>
      <c r="Q683" s="488">
        <f t="shared" si="21"/>
        <v>0</v>
      </c>
      <c r="R683" s="568"/>
      <c r="S683" s="503"/>
      <c r="T683" s="545" t="s">
        <v>4687</v>
      </c>
      <c r="U683" s="820"/>
      <c r="V683" s="481"/>
      <c r="W683" s="482"/>
      <c r="X683" s="504"/>
    </row>
    <row r="684" spans="1:24" ht="38.25" hidden="1" x14ac:dyDescent="0.2">
      <c r="A684" s="498">
        <v>2</v>
      </c>
      <c r="B684" s="499">
        <v>0</v>
      </c>
      <c r="C684" s="499">
        <v>4</v>
      </c>
      <c r="D684" s="499">
        <v>4</v>
      </c>
      <c r="E684" s="485" t="s">
        <v>2056</v>
      </c>
      <c r="F684" s="635"/>
      <c r="G684" s="509"/>
      <c r="H684" s="759">
        <v>60105705</v>
      </c>
      <c r="I684" s="763" t="s">
        <v>4315</v>
      </c>
      <c r="J684" s="488"/>
      <c r="K684" s="488"/>
      <c r="L684" s="488"/>
      <c r="M684" s="488"/>
      <c r="N684" s="520"/>
      <c r="O684" s="488"/>
      <c r="P684" s="488"/>
      <c r="Q684" s="488">
        <f t="shared" ref="Q684:Q714" si="22">+M684+P684-K684</f>
        <v>0</v>
      </c>
      <c r="R684" s="568"/>
      <c r="S684" s="503"/>
      <c r="T684" s="545"/>
      <c r="U684" s="820"/>
      <c r="V684" s="481"/>
      <c r="W684" s="482"/>
      <c r="X684" s="504"/>
    </row>
    <row r="685" spans="1:24" ht="38.25" hidden="1" x14ac:dyDescent="0.2">
      <c r="A685" s="498">
        <v>2</v>
      </c>
      <c r="B685" s="499">
        <v>0</v>
      </c>
      <c r="C685" s="499">
        <v>4</v>
      </c>
      <c r="D685" s="499">
        <v>4</v>
      </c>
      <c r="E685" s="485" t="s">
        <v>2056</v>
      </c>
      <c r="F685" s="635"/>
      <c r="G685" s="509"/>
      <c r="H685" s="759">
        <v>44122100</v>
      </c>
      <c r="I685" s="763" t="s">
        <v>4316</v>
      </c>
      <c r="J685" s="488"/>
      <c r="K685" s="488"/>
      <c r="L685" s="488"/>
      <c r="M685" s="488"/>
      <c r="N685" s="520"/>
      <c r="O685" s="488"/>
      <c r="P685" s="488"/>
      <c r="Q685" s="488">
        <f t="shared" si="22"/>
        <v>0</v>
      </c>
      <c r="R685" s="568"/>
      <c r="S685" s="503"/>
      <c r="T685" s="545"/>
      <c r="U685" s="820"/>
      <c r="V685" s="481"/>
      <c r="W685" s="482"/>
      <c r="X685" s="504"/>
    </row>
    <row r="686" spans="1:24" ht="63.75" hidden="1" x14ac:dyDescent="0.2">
      <c r="A686" s="498">
        <v>2</v>
      </c>
      <c r="B686" s="499">
        <v>0</v>
      </c>
      <c r="C686" s="499">
        <v>4</v>
      </c>
      <c r="D686" s="499">
        <v>4</v>
      </c>
      <c r="E686" s="485" t="s">
        <v>2056</v>
      </c>
      <c r="F686" s="635"/>
      <c r="G686" s="509"/>
      <c r="H686" s="759">
        <v>44122100</v>
      </c>
      <c r="I686" s="763" t="s">
        <v>4317</v>
      </c>
      <c r="J686" s="488"/>
      <c r="K686" s="488"/>
      <c r="L686" s="488"/>
      <c r="M686" s="488"/>
      <c r="N686" s="520"/>
      <c r="O686" s="488"/>
      <c r="P686" s="488"/>
      <c r="Q686" s="488">
        <f t="shared" si="22"/>
        <v>0</v>
      </c>
      <c r="R686" s="568"/>
      <c r="S686" s="503"/>
      <c r="T686" s="545"/>
      <c r="U686" s="820"/>
      <c r="V686" s="481"/>
      <c r="W686" s="482"/>
      <c r="X686" s="504"/>
    </row>
    <row r="687" spans="1:24" ht="63.75" hidden="1" x14ac:dyDescent="0.2">
      <c r="A687" s="498">
        <v>2</v>
      </c>
      <c r="B687" s="499">
        <v>0</v>
      </c>
      <c r="C687" s="499">
        <v>4</v>
      </c>
      <c r="D687" s="499">
        <v>4</v>
      </c>
      <c r="E687" s="485" t="s">
        <v>2056</v>
      </c>
      <c r="F687" s="635"/>
      <c r="G687" s="509"/>
      <c r="H687" s="759">
        <v>44122100</v>
      </c>
      <c r="I687" s="763" t="s">
        <v>4318</v>
      </c>
      <c r="J687" s="488"/>
      <c r="K687" s="488"/>
      <c r="L687" s="488"/>
      <c r="M687" s="488"/>
      <c r="N687" s="520"/>
      <c r="O687" s="488"/>
      <c r="P687" s="488"/>
      <c r="Q687" s="488">
        <f t="shared" si="22"/>
        <v>0</v>
      </c>
      <c r="R687" s="568"/>
      <c r="S687" s="503"/>
      <c r="T687" s="545"/>
      <c r="U687" s="820"/>
      <c r="V687" s="481"/>
      <c r="W687" s="482"/>
      <c r="X687" s="504"/>
    </row>
    <row r="688" spans="1:24" ht="51" hidden="1" x14ac:dyDescent="0.2">
      <c r="A688" s="498">
        <v>2</v>
      </c>
      <c r="B688" s="499">
        <v>0</v>
      </c>
      <c r="C688" s="499">
        <v>4</v>
      </c>
      <c r="D688" s="499">
        <v>4</v>
      </c>
      <c r="E688" s="485" t="s">
        <v>2056</v>
      </c>
      <c r="F688" s="635"/>
      <c r="G688" s="509"/>
      <c r="H688" s="759">
        <v>44122100</v>
      </c>
      <c r="I688" s="763" t="s">
        <v>4319</v>
      </c>
      <c r="J688" s="488"/>
      <c r="K688" s="488"/>
      <c r="L688" s="488"/>
      <c r="M688" s="488"/>
      <c r="N688" s="520"/>
      <c r="O688" s="488"/>
      <c r="P688" s="488"/>
      <c r="Q688" s="488">
        <f t="shared" si="22"/>
        <v>0</v>
      </c>
      <c r="R688" s="568"/>
      <c r="S688" s="503"/>
      <c r="T688" s="545"/>
      <c r="U688" s="820"/>
      <c r="V688" s="481"/>
      <c r="W688" s="482"/>
      <c r="X688" s="504"/>
    </row>
    <row r="689" spans="1:24" ht="63.75" hidden="1" x14ac:dyDescent="0.2">
      <c r="A689" s="498">
        <v>2</v>
      </c>
      <c r="B689" s="499">
        <v>0</v>
      </c>
      <c r="C689" s="499">
        <v>4</v>
      </c>
      <c r="D689" s="499">
        <v>4</v>
      </c>
      <c r="E689" s="485" t="s">
        <v>2056</v>
      </c>
      <c r="F689" s="635"/>
      <c r="G689" s="509"/>
      <c r="H689" s="759">
        <v>14111507</v>
      </c>
      <c r="I689" s="763" t="s">
        <v>4320</v>
      </c>
      <c r="J689" s="488"/>
      <c r="K689" s="488"/>
      <c r="L689" s="488"/>
      <c r="M689" s="488"/>
      <c r="N689" s="520"/>
      <c r="O689" s="488"/>
      <c r="P689" s="488"/>
      <c r="Q689" s="488">
        <f t="shared" si="22"/>
        <v>0</v>
      </c>
      <c r="R689" s="568"/>
      <c r="S689" s="503"/>
      <c r="T689" s="545"/>
      <c r="U689" s="820"/>
      <c r="V689" s="481"/>
      <c r="W689" s="482"/>
      <c r="X689" s="481"/>
    </row>
    <row r="690" spans="1:24" ht="76.5" hidden="1" x14ac:dyDescent="0.2">
      <c r="A690" s="498">
        <v>2</v>
      </c>
      <c r="B690" s="499">
        <v>0</v>
      </c>
      <c r="C690" s="499">
        <v>4</v>
      </c>
      <c r="D690" s="499">
        <v>4</v>
      </c>
      <c r="E690" s="485" t="s">
        <v>2056</v>
      </c>
      <c r="F690" s="635"/>
      <c r="G690" s="509"/>
      <c r="H690" s="759">
        <v>14111507</v>
      </c>
      <c r="I690" s="763" t="s">
        <v>4321</v>
      </c>
      <c r="J690" s="488"/>
      <c r="K690" s="488"/>
      <c r="L690" s="488"/>
      <c r="M690" s="488"/>
      <c r="N690" s="520"/>
      <c r="O690" s="488"/>
      <c r="P690" s="488"/>
      <c r="Q690" s="488">
        <f t="shared" si="22"/>
        <v>0</v>
      </c>
      <c r="R690" s="568"/>
      <c r="S690" s="503"/>
      <c r="T690" s="545"/>
      <c r="U690" s="820"/>
      <c r="V690" s="481"/>
      <c r="W690" s="482"/>
      <c r="X690" s="493"/>
    </row>
    <row r="691" spans="1:24" ht="76.5" hidden="1" x14ac:dyDescent="0.2">
      <c r="A691" s="498">
        <v>2</v>
      </c>
      <c r="B691" s="499">
        <v>0</v>
      </c>
      <c r="C691" s="499">
        <v>4</v>
      </c>
      <c r="D691" s="499">
        <v>4</v>
      </c>
      <c r="E691" s="485" t="s">
        <v>2056</v>
      </c>
      <c r="F691" s="635"/>
      <c r="G691" s="509"/>
      <c r="H691" s="759">
        <v>14111507</v>
      </c>
      <c r="I691" s="763" t="s">
        <v>4322</v>
      </c>
      <c r="J691" s="488"/>
      <c r="K691" s="488"/>
      <c r="L691" s="488"/>
      <c r="M691" s="488"/>
      <c r="N691" s="520"/>
      <c r="O691" s="488"/>
      <c r="P691" s="488"/>
      <c r="Q691" s="488">
        <f t="shared" si="22"/>
        <v>0</v>
      </c>
      <c r="R691" s="568"/>
      <c r="S691" s="503"/>
      <c r="T691" s="545"/>
      <c r="U691" s="820"/>
      <c r="V691" s="481"/>
      <c r="W691" s="482"/>
      <c r="X691" s="481"/>
    </row>
    <row r="692" spans="1:24" ht="76.5" hidden="1" x14ac:dyDescent="0.2">
      <c r="A692" s="498">
        <v>2</v>
      </c>
      <c r="B692" s="499">
        <v>0</v>
      </c>
      <c r="C692" s="499">
        <v>4</v>
      </c>
      <c r="D692" s="499">
        <v>4</v>
      </c>
      <c r="E692" s="485" t="s">
        <v>2056</v>
      </c>
      <c r="F692" s="635"/>
      <c r="G692" s="509"/>
      <c r="H692" s="759">
        <v>14111507</v>
      </c>
      <c r="I692" s="763" t="s">
        <v>4323</v>
      </c>
      <c r="J692" s="488"/>
      <c r="K692" s="488"/>
      <c r="L692" s="488"/>
      <c r="M692" s="488"/>
      <c r="N692" s="520"/>
      <c r="O692" s="488"/>
      <c r="P692" s="488"/>
      <c r="Q692" s="488">
        <f t="shared" si="22"/>
        <v>0</v>
      </c>
      <c r="R692" s="568"/>
      <c r="S692" s="503"/>
      <c r="T692" s="545"/>
      <c r="U692" s="820"/>
      <c r="V692" s="481"/>
      <c r="W692" s="482"/>
      <c r="X692" s="493"/>
    </row>
    <row r="693" spans="1:24" ht="63.75" hidden="1" x14ac:dyDescent="0.2">
      <c r="A693" s="498">
        <v>2</v>
      </c>
      <c r="B693" s="499">
        <v>0</v>
      </c>
      <c r="C693" s="499">
        <v>4</v>
      </c>
      <c r="D693" s="499">
        <v>4</v>
      </c>
      <c r="E693" s="485" t="s">
        <v>2056</v>
      </c>
      <c r="F693" s="635"/>
      <c r="G693" s="509"/>
      <c r="H693" s="759">
        <v>14111507</v>
      </c>
      <c r="I693" s="763" t="s">
        <v>4324</v>
      </c>
      <c r="J693" s="488"/>
      <c r="K693" s="488"/>
      <c r="L693" s="488"/>
      <c r="M693" s="488"/>
      <c r="N693" s="520"/>
      <c r="O693" s="488"/>
      <c r="P693" s="488"/>
      <c r="Q693" s="488">
        <f t="shared" si="22"/>
        <v>0</v>
      </c>
      <c r="R693" s="568"/>
      <c r="S693" s="503"/>
      <c r="T693" s="545"/>
      <c r="U693" s="820"/>
      <c r="V693" s="481"/>
      <c r="W693" s="482"/>
      <c r="X693" s="481"/>
    </row>
    <row r="694" spans="1:24" ht="76.5" hidden="1" x14ac:dyDescent="0.2">
      <c r="A694" s="498">
        <v>2</v>
      </c>
      <c r="B694" s="499">
        <v>0</v>
      </c>
      <c r="C694" s="499">
        <v>4</v>
      </c>
      <c r="D694" s="499">
        <v>4</v>
      </c>
      <c r="E694" s="485" t="s">
        <v>2056</v>
      </c>
      <c r="F694" s="635"/>
      <c r="G694" s="509"/>
      <c r="H694" s="759">
        <v>14111507</v>
      </c>
      <c r="I694" s="763" t="s">
        <v>3466</v>
      </c>
      <c r="J694" s="488"/>
      <c r="K694" s="488"/>
      <c r="L694" s="488"/>
      <c r="M694" s="488"/>
      <c r="N694" s="520"/>
      <c r="O694" s="488"/>
      <c r="P694" s="488"/>
      <c r="Q694" s="488">
        <f t="shared" si="22"/>
        <v>0</v>
      </c>
      <c r="R694" s="568"/>
      <c r="S694" s="503"/>
      <c r="T694" s="545"/>
      <c r="U694" s="820"/>
      <c r="V694" s="481"/>
      <c r="W694" s="482"/>
      <c r="X694" s="493"/>
    </row>
    <row r="695" spans="1:24" ht="76.5" hidden="1" x14ac:dyDescent="0.2">
      <c r="A695" s="498">
        <v>2</v>
      </c>
      <c r="B695" s="499">
        <v>0</v>
      </c>
      <c r="C695" s="499">
        <v>4</v>
      </c>
      <c r="D695" s="499">
        <v>4</v>
      </c>
      <c r="E695" s="485" t="s">
        <v>2056</v>
      </c>
      <c r="F695" s="635"/>
      <c r="G695" s="509"/>
      <c r="H695" s="759">
        <v>14111507</v>
      </c>
      <c r="I695" s="763" t="s">
        <v>3467</v>
      </c>
      <c r="J695" s="488"/>
      <c r="K695" s="488"/>
      <c r="L695" s="488"/>
      <c r="M695" s="488"/>
      <c r="N695" s="520"/>
      <c r="O695" s="488"/>
      <c r="P695" s="488"/>
      <c r="Q695" s="488">
        <f t="shared" si="22"/>
        <v>0</v>
      </c>
      <c r="R695" s="568"/>
      <c r="S695" s="503"/>
      <c r="T695" s="545"/>
      <c r="U695" s="820"/>
      <c r="V695" s="481"/>
      <c r="W695" s="482"/>
      <c r="X695" s="504"/>
    </row>
    <row r="696" spans="1:24" ht="76.5" hidden="1" x14ac:dyDescent="0.2">
      <c r="A696" s="498">
        <v>2</v>
      </c>
      <c r="B696" s="499">
        <v>0</v>
      </c>
      <c r="C696" s="499">
        <v>4</v>
      </c>
      <c r="D696" s="499">
        <v>4</v>
      </c>
      <c r="E696" s="485" t="s">
        <v>2056</v>
      </c>
      <c r="F696" s="635"/>
      <c r="G696" s="509"/>
      <c r="H696" s="759">
        <v>14111507</v>
      </c>
      <c r="I696" s="763" t="s">
        <v>3468</v>
      </c>
      <c r="J696" s="488"/>
      <c r="K696" s="488"/>
      <c r="L696" s="488"/>
      <c r="M696" s="488"/>
      <c r="N696" s="520"/>
      <c r="O696" s="488"/>
      <c r="P696" s="488"/>
      <c r="Q696" s="488">
        <f t="shared" si="22"/>
        <v>0</v>
      </c>
      <c r="R696" s="568"/>
      <c r="S696" s="503"/>
      <c r="T696" s="545"/>
      <c r="U696" s="820"/>
      <c r="V696" s="481"/>
      <c r="W696" s="482"/>
      <c r="X696" s="504"/>
    </row>
    <row r="697" spans="1:24" ht="63.75" hidden="1" x14ac:dyDescent="0.2">
      <c r="A697" s="498">
        <v>2</v>
      </c>
      <c r="B697" s="499">
        <v>0</v>
      </c>
      <c r="C697" s="499">
        <v>4</v>
      </c>
      <c r="D697" s="499">
        <v>4</v>
      </c>
      <c r="E697" s="485" t="s">
        <v>2056</v>
      </c>
      <c r="F697" s="635"/>
      <c r="G697" s="509"/>
      <c r="H697" s="759">
        <v>14111507</v>
      </c>
      <c r="I697" s="763" t="s">
        <v>3469</v>
      </c>
      <c r="J697" s="488"/>
      <c r="K697" s="488"/>
      <c r="L697" s="488"/>
      <c r="M697" s="488"/>
      <c r="N697" s="520"/>
      <c r="O697" s="488"/>
      <c r="P697" s="488"/>
      <c r="Q697" s="488">
        <f t="shared" si="22"/>
        <v>0</v>
      </c>
      <c r="R697" s="568"/>
      <c r="S697" s="503"/>
      <c r="T697" s="545"/>
      <c r="U697" s="820"/>
      <c r="V697" s="481"/>
      <c r="W697" s="482"/>
      <c r="X697" s="504"/>
    </row>
    <row r="698" spans="1:24" ht="76.5" hidden="1" x14ac:dyDescent="0.2">
      <c r="A698" s="498">
        <v>2</v>
      </c>
      <c r="B698" s="499">
        <v>0</v>
      </c>
      <c r="C698" s="499">
        <v>4</v>
      </c>
      <c r="D698" s="499">
        <v>4</v>
      </c>
      <c r="E698" s="485" t="s">
        <v>2056</v>
      </c>
      <c r="F698" s="635"/>
      <c r="G698" s="509"/>
      <c r="H698" s="759">
        <v>14111507</v>
      </c>
      <c r="I698" s="763" t="s">
        <v>3447</v>
      </c>
      <c r="J698" s="488"/>
      <c r="K698" s="488"/>
      <c r="L698" s="488"/>
      <c r="M698" s="488"/>
      <c r="N698" s="520"/>
      <c r="O698" s="488"/>
      <c r="P698" s="488"/>
      <c r="Q698" s="488">
        <f t="shared" si="22"/>
        <v>0</v>
      </c>
      <c r="R698" s="568"/>
      <c r="S698" s="503"/>
      <c r="T698" s="545"/>
      <c r="U698" s="820"/>
      <c r="V698" s="481"/>
      <c r="W698" s="482"/>
      <c r="X698" s="504"/>
    </row>
    <row r="699" spans="1:24" ht="76.5" hidden="1" x14ac:dyDescent="0.2">
      <c r="A699" s="498">
        <v>2</v>
      </c>
      <c r="B699" s="499">
        <v>0</v>
      </c>
      <c r="C699" s="499">
        <v>4</v>
      </c>
      <c r="D699" s="499">
        <v>4</v>
      </c>
      <c r="E699" s="485" t="s">
        <v>2056</v>
      </c>
      <c r="F699" s="635"/>
      <c r="G699" s="509"/>
      <c r="H699" s="759">
        <v>14111507</v>
      </c>
      <c r="I699" s="763" t="s">
        <v>3448</v>
      </c>
      <c r="J699" s="488"/>
      <c r="K699" s="488"/>
      <c r="L699" s="488"/>
      <c r="M699" s="488"/>
      <c r="N699" s="520"/>
      <c r="O699" s="488"/>
      <c r="P699" s="488"/>
      <c r="Q699" s="488">
        <f t="shared" si="22"/>
        <v>0</v>
      </c>
      <c r="R699" s="568"/>
      <c r="S699" s="503"/>
      <c r="T699" s="545"/>
      <c r="U699" s="820"/>
      <c r="V699" s="481"/>
      <c r="W699" s="482"/>
      <c r="X699" s="504"/>
    </row>
    <row r="700" spans="1:24" ht="76.5" hidden="1" x14ac:dyDescent="0.2">
      <c r="A700" s="498">
        <v>2</v>
      </c>
      <c r="B700" s="499">
        <v>0</v>
      </c>
      <c r="C700" s="499">
        <v>4</v>
      </c>
      <c r="D700" s="499">
        <v>4</v>
      </c>
      <c r="E700" s="485" t="s">
        <v>2056</v>
      </c>
      <c r="F700" s="635"/>
      <c r="G700" s="509"/>
      <c r="H700" s="759">
        <v>14111507</v>
      </c>
      <c r="I700" s="763" t="s">
        <v>3449</v>
      </c>
      <c r="J700" s="488"/>
      <c r="K700" s="488"/>
      <c r="L700" s="488"/>
      <c r="M700" s="488"/>
      <c r="N700" s="520"/>
      <c r="O700" s="488"/>
      <c r="P700" s="488"/>
      <c r="Q700" s="488">
        <f t="shared" si="22"/>
        <v>0</v>
      </c>
      <c r="R700" s="568"/>
      <c r="S700" s="503"/>
      <c r="T700" s="545"/>
      <c r="U700" s="820"/>
      <c r="V700" s="481"/>
      <c r="W700" s="482"/>
      <c r="X700" s="504"/>
    </row>
    <row r="701" spans="1:24" ht="63.75" hidden="1" x14ac:dyDescent="0.2">
      <c r="A701" s="498">
        <v>2</v>
      </c>
      <c r="B701" s="499">
        <v>0</v>
      </c>
      <c r="C701" s="499">
        <v>4</v>
      </c>
      <c r="D701" s="499">
        <v>4</v>
      </c>
      <c r="E701" s="485" t="s">
        <v>2056</v>
      </c>
      <c r="F701" s="635"/>
      <c r="G701" s="509"/>
      <c r="H701" s="759">
        <v>14111507</v>
      </c>
      <c r="I701" s="763" t="s">
        <v>3450</v>
      </c>
      <c r="J701" s="488"/>
      <c r="K701" s="488"/>
      <c r="L701" s="488"/>
      <c r="M701" s="488"/>
      <c r="N701" s="520"/>
      <c r="O701" s="488"/>
      <c r="P701" s="488"/>
      <c r="Q701" s="488">
        <f t="shared" si="22"/>
        <v>0</v>
      </c>
      <c r="R701" s="568"/>
      <c r="S701" s="503"/>
      <c r="T701" s="545"/>
      <c r="U701" s="820"/>
      <c r="V701" s="481"/>
      <c r="W701" s="482"/>
      <c r="X701" s="481"/>
    </row>
    <row r="702" spans="1:24" ht="76.5" hidden="1" x14ac:dyDescent="0.2">
      <c r="A702" s="498">
        <v>2</v>
      </c>
      <c r="B702" s="499">
        <v>0</v>
      </c>
      <c r="C702" s="499">
        <v>4</v>
      </c>
      <c r="D702" s="499">
        <v>4</v>
      </c>
      <c r="E702" s="485" t="s">
        <v>2056</v>
      </c>
      <c r="F702" s="635"/>
      <c r="G702" s="509"/>
      <c r="H702" s="759">
        <v>14111507</v>
      </c>
      <c r="I702" s="763" t="s">
        <v>3959</v>
      </c>
      <c r="J702" s="488"/>
      <c r="K702" s="488"/>
      <c r="L702" s="488"/>
      <c r="M702" s="488"/>
      <c r="N702" s="520"/>
      <c r="O702" s="488"/>
      <c r="P702" s="488"/>
      <c r="Q702" s="488">
        <f t="shared" si="22"/>
        <v>0</v>
      </c>
      <c r="R702" s="568"/>
      <c r="S702" s="503"/>
      <c r="T702" s="545"/>
      <c r="U702" s="820"/>
      <c r="V702" s="481"/>
      <c r="W702" s="482"/>
      <c r="X702" s="493"/>
    </row>
    <row r="703" spans="1:24" ht="76.5" hidden="1" x14ac:dyDescent="0.2">
      <c r="A703" s="498">
        <v>2</v>
      </c>
      <c r="B703" s="499">
        <v>0</v>
      </c>
      <c r="C703" s="499">
        <v>4</v>
      </c>
      <c r="D703" s="499">
        <v>4</v>
      </c>
      <c r="E703" s="485" t="s">
        <v>2056</v>
      </c>
      <c r="F703" s="635"/>
      <c r="G703" s="509"/>
      <c r="H703" s="759">
        <v>14111507</v>
      </c>
      <c r="I703" s="763" t="s">
        <v>3960</v>
      </c>
      <c r="J703" s="488"/>
      <c r="K703" s="488"/>
      <c r="L703" s="488"/>
      <c r="M703" s="488"/>
      <c r="N703" s="520"/>
      <c r="O703" s="488"/>
      <c r="P703" s="488"/>
      <c r="Q703" s="488">
        <f t="shared" si="22"/>
        <v>0</v>
      </c>
      <c r="R703" s="568"/>
      <c r="S703" s="503"/>
      <c r="T703" s="545"/>
      <c r="U703" s="820"/>
      <c r="V703" s="481"/>
      <c r="W703" s="482"/>
      <c r="X703" s="481"/>
    </row>
    <row r="704" spans="1:24" ht="76.5" hidden="1" x14ac:dyDescent="0.2">
      <c r="A704" s="498">
        <v>2</v>
      </c>
      <c r="B704" s="499">
        <v>0</v>
      </c>
      <c r="C704" s="499">
        <v>4</v>
      </c>
      <c r="D704" s="499">
        <v>4</v>
      </c>
      <c r="E704" s="485" t="s">
        <v>2056</v>
      </c>
      <c r="F704" s="635"/>
      <c r="G704" s="509"/>
      <c r="H704" s="759">
        <v>14111507</v>
      </c>
      <c r="I704" s="763" t="s">
        <v>3961</v>
      </c>
      <c r="J704" s="488"/>
      <c r="K704" s="488"/>
      <c r="L704" s="488"/>
      <c r="M704" s="488"/>
      <c r="N704" s="520"/>
      <c r="O704" s="488"/>
      <c r="P704" s="488"/>
      <c r="Q704" s="488">
        <f t="shared" si="22"/>
        <v>0</v>
      </c>
      <c r="R704" s="568"/>
      <c r="S704" s="503"/>
      <c r="T704" s="545"/>
      <c r="U704" s="820"/>
      <c r="V704" s="481"/>
      <c r="W704" s="482"/>
      <c r="X704" s="493"/>
    </row>
    <row r="705" spans="1:24" ht="89.25" hidden="1" x14ac:dyDescent="0.2">
      <c r="A705" s="498">
        <v>2</v>
      </c>
      <c r="B705" s="499">
        <v>0</v>
      </c>
      <c r="C705" s="499">
        <v>4</v>
      </c>
      <c r="D705" s="499">
        <v>4</v>
      </c>
      <c r="E705" s="485" t="s">
        <v>2056</v>
      </c>
      <c r="F705" s="635"/>
      <c r="G705" s="509"/>
      <c r="H705" s="759">
        <v>44121600</v>
      </c>
      <c r="I705" s="763" t="s">
        <v>3962</v>
      </c>
      <c r="J705" s="488"/>
      <c r="K705" s="488"/>
      <c r="L705" s="488"/>
      <c r="M705" s="488"/>
      <c r="N705" s="520"/>
      <c r="O705" s="488"/>
      <c r="P705" s="488"/>
      <c r="Q705" s="488">
        <f t="shared" si="22"/>
        <v>0</v>
      </c>
      <c r="R705" s="568"/>
      <c r="S705" s="503"/>
      <c r="T705" s="545"/>
      <c r="U705" s="820"/>
      <c r="V705" s="481"/>
      <c r="W705" s="482"/>
      <c r="X705" s="481"/>
    </row>
    <row r="706" spans="1:24" ht="76.5" hidden="1" x14ac:dyDescent="0.2">
      <c r="A706" s="498">
        <v>2</v>
      </c>
      <c r="B706" s="499">
        <v>0</v>
      </c>
      <c r="C706" s="499">
        <v>4</v>
      </c>
      <c r="D706" s="499">
        <v>4</v>
      </c>
      <c r="E706" s="485" t="s">
        <v>2056</v>
      </c>
      <c r="F706" s="635"/>
      <c r="G706" s="509"/>
      <c r="H706" s="759">
        <v>44121800</v>
      </c>
      <c r="I706" s="763" t="s">
        <v>3270</v>
      </c>
      <c r="J706" s="488"/>
      <c r="K706" s="488"/>
      <c r="L706" s="488"/>
      <c r="M706" s="488"/>
      <c r="N706" s="520"/>
      <c r="O706" s="488"/>
      <c r="P706" s="488"/>
      <c r="Q706" s="488">
        <f t="shared" si="22"/>
        <v>0</v>
      </c>
      <c r="R706" s="568"/>
      <c r="S706" s="503"/>
      <c r="T706" s="545"/>
      <c r="U706" s="820"/>
      <c r="V706" s="481"/>
      <c r="W706" s="482"/>
      <c r="X706" s="493"/>
    </row>
    <row r="707" spans="1:24" ht="76.5" hidden="1" x14ac:dyDescent="0.2">
      <c r="A707" s="498">
        <v>2</v>
      </c>
      <c r="B707" s="499">
        <v>0</v>
      </c>
      <c r="C707" s="499">
        <v>4</v>
      </c>
      <c r="D707" s="499">
        <v>4</v>
      </c>
      <c r="E707" s="485" t="s">
        <v>2056</v>
      </c>
      <c r="F707" s="635"/>
      <c r="G707" s="509"/>
      <c r="H707" s="759">
        <v>44121800</v>
      </c>
      <c r="I707" s="763" t="s">
        <v>3271</v>
      </c>
      <c r="J707" s="488"/>
      <c r="K707" s="488"/>
      <c r="L707" s="488"/>
      <c r="M707" s="488"/>
      <c r="N707" s="520"/>
      <c r="O707" s="488"/>
      <c r="P707" s="488"/>
      <c r="Q707" s="488">
        <f t="shared" si="22"/>
        <v>0</v>
      </c>
      <c r="R707" s="568"/>
      <c r="S707" s="503"/>
      <c r="T707" s="545"/>
      <c r="U707" s="820"/>
      <c r="V707" s="481"/>
      <c r="W707" s="482"/>
      <c r="X707" s="504"/>
    </row>
    <row r="708" spans="1:24" ht="51" hidden="1" x14ac:dyDescent="0.2">
      <c r="A708" s="498">
        <v>2</v>
      </c>
      <c r="B708" s="499">
        <v>0</v>
      </c>
      <c r="C708" s="499">
        <v>4</v>
      </c>
      <c r="D708" s="499">
        <v>4</v>
      </c>
      <c r="E708" s="485" t="s">
        <v>2056</v>
      </c>
      <c r="F708" s="635"/>
      <c r="G708" s="509"/>
      <c r="H708" s="759">
        <v>44121800</v>
      </c>
      <c r="I708" s="763" t="s">
        <v>3272</v>
      </c>
      <c r="J708" s="488"/>
      <c r="K708" s="488"/>
      <c r="L708" s="488"/>
      <c r="M708" s="488"/>
      <c r="N708" s="520"/>
      <c r="O708" s="488"/>
      <c r="P708" s="488"/>
      <c r="Q708" s="488">
        <f t="shared" si="22"/>
        <v>0</v>
      </c>
      <c r="R708" s="568"/>
      <c r="S708" s="503"/>
      <c r="T708" s="545"/>
      <c r="U708" s="820"/>
      <c r="V708" s="481"/>
      <c r="W708" s="482"/>
      <c r="X708" s="504"/>
    </row>
    <row r="709" spans="1:24" ht="76.5" hidden="1" x14ac:dyDescent="0.2">
      <c r="A709" s="498">
        <v>2</v>
      </c>
      <c r="B709" s="499">
        <v>0</v>
      </c>
      <c r="C709" s="499">
        <v>4</v>
      </c>
      <c r="D709" s="499">
        <v>4</v>
      </c>
      <c r="E709" s="485" t="s">
        <v>2056</v>
      </c>
      <c r="F709" s="635"/>
      <c r="G709" s="509"/>
      <c r="H709" s="759">
        <v>44121800</v>
      </c>
      <c r="I709" s="763" t="s">
        <v>3273</v>
      </c>
      <c r="J709" s="488"/>
      <c r="K709" s="488"/>
      <c r="L709" s="488"/>
      <c r="M709" s="488"/>
      <c r="N709" s="520"/>
      <c r="O709" s="488"/>
      <c r="P709" s="488"/>
      <c r="Q709" s="488">
        <f t="shared" si="22"/>
        <v>0</v>
      </c>
      <c r="R709" s="568"/>
      <c r="S709" s="503"/>
      <c r="T709" s="545"/>
      <c r="U709" s="820"/>
      <c r="V709" s="481"/>
      <c r="W709" s="482"/>
      <c r="X709" s="504"/>
    </row>
    <row r="710" spans="1:24" ht="38.25" hidden="1" x14ac:dyDescent="0.2">
      <c r="A710" s="498">
        <v>2</v>
      </c>
      <c r="B710" s="499">
        <v>0</v>
      </c>
      <c r="C710" s="499">
        <v>4</v>
      </c>
      <c r="D710" s="499">
        <v>4</v>
      </c>
      <c r="E710" s="485" t="s">
        <v>2056</v>
      </c>
      <c r="F710" s="635" t="s">
        <v>4675</v>
      </c>
      <c r="G710" s="509"/>
      <c r="H710" s="759">
        <v>44121800</v>
      </c>
      <c r="I710" s="763" t="s">
        <v>3274</v>
      </c>
      <c r="J710" s="488"/>
      <c r="K710" s="488"/>
      <c r="L710" s="488"/>
      <c r="M710" s="488"/>
      <c r="N710" s="520" t="s">
        <v>4737</v>
      </c>
      <c r="O710" s="488"/>
      <c r="P710" s="488"/>
      <c r="Q710" s="488">
        <f t="shared" si="22"/>
        <v>0</v>
      </c>
      <c r="R710" s="568"/>
      <c r="S710" s="503"/>
      <c r="T710" s="545" t="s">
        <v>4687</v>
      </c>
      <c r="U710" s="820"/>
      <c r="V710" s="481"/>
      <c r="W710" s="482"/>
      <c r="X710" s="504"/>
    </row>
    <row r="711" spans="1:24" ht="38.25" hidden="1" x14ac:dyDescent="0.2">
      <c r="A711" s="498">
        <v>2</v>
      </c>
      <c r="B711" s="499">
        <v>0</v>
      </c>
      <c r="C711" s="499">
        <v>4</v>
      </c>
      <c r="D711" s="499">
        <v>4</v>
      </c>
      <c r="E711" s="485" t="s">
        <v>2056</v>
      </c>
      <c r="F711" s="635"/>
      <c r="G711" s="509"/>
      <c r="H711" s="759">
        <v>44121709</v>
      </c>
      <c r="I711" s="763" t="s">
        <v>3275</v>
      </c>
      <c r="J711" s="488"/>
      <c r="K711" s="488"/>
      <c r="L711" s="488"/>
      <c r="M711" s="488"/>
      <c r="N711" s="520"/>
      <c r="O711" s="488"/>
      <c r="P711" s="488"/>
      <c r="Q711" s="488">
        <f t="shared" si="22"/>
        <v>0</v>
      </c>
      <c r="R711" s="568"/>
      <c r="S711" s="503"/>
      <c r="T711" s="545"/>
      <c r="U711" s="820"/>
      <c r="V711" s="481"/>
      <c r="W711" s="482"/>
      <c r="X711" s="504"/>
    </row>
    <row r="712" spans="1:24" ht="38.25" hidden="1" x14ac:dyDescent="0.2">
      <c r="A712" s="498">
        <v>2</v>
      </c>
      <c r="B712" s="499">
        <v>0</v>
      </c>
      <c r="C712" s="499">
        <v>4</v>
      </c>
      <c r="D712" s="499">
        <v>4</v>
      </c>
      <c r="E712" s="485" t="s">
        <v>2056</v>
      </c>
      <c r="F712" s="635"/>
      <c r="G712" s="509"/>
      <c r="H712" s="759">
        <v>14111514</v>
      </c>
      <c r="I712" s="763" t="s">
        <v>3276</v>
      </c>
      <c r="J712" s="488"/>
      <c r="K712" s="488"/>
      <c r="L712" s="488"/>
      <c r="M712" s="488"/>
      <c r="N712" s="520"/>
      <c r="O712" s="488"/>
      <c r="P712" s="488"/>
      <c r="Q712" s="488">
        <f t="shared" si="22"/>
        <v>0</v>
      </c>
      <c r="R712" s="568"/>
      <c r="S712" s="503"/>
      <c r="T712" s="545"/>
      <c r="U712" s="820"/>
      <c r="V712" s="481"/>
      <c r="W712" s="482"/>
      <c r="X712" s="504"/>
    </row>
    <row r="713" spans="1:24" ht="38.25" hidden="1" x14ac:dyDescent="0.2">
      <c r="A713" s="498">
        <v>2</v>
      </c>
      <c r="B713" s="499">
        <v>0</v>
      </c>
      <c r="C713" s="499">
        <v>4</v>
      </c>
      <c r="D713" s="499">
        <v>4</v>
      </c>
      <c r="E713" s="485" t="s">
        <v>2056</v>
      </c>
      <c r="F713" s="635"/>
      <c r="G713" s="509"/>
      <c r="H713" s="759">
        <v>14111514</v>
      </c>
      <c r="I713" s="763" t="s">
        <v>3277</v>
      </c>
      <c r="J713" s="488"/>
      <c r="K713" s="488"/>
      <c r="L713" s="488"/>
      <c r="M713" s="488"/>
      <c r="N713" s="520"/>
      <c r="O713" s="488"/>
      <c r="P713" s="488"/>
      <c r="Q713" s="488">
        <f t="shared" si="22"/>
        <v>0</v>
      </c>
      <c r="R713" s="568"/>
      <c r="S713" s="503"/>
      <c r="T713" s="545"/>
      <c r="U713" s="820"/>
      <c r="V713" s="481"/>
      <c r="W713" s="482"/>
      <c r="X713" s="481"/>
    </row>
    <row r="714" spans="1:24" ht="63.75" hidden="1" x14ac:dyDescent="0.2">
      <c r="A714" s="498">
        <v>2</v>
      </c>
      <c r="B714" s="499">
        <v>0</v>
      </c>
      <c r="C714" s="499">
        <v>4</v>
      </c>
      <c r="D714" s="499">
        <v>4</v>
      </c>
      <c r="E714" s="485" t="s">
        <v>2056</v>
      </c>
      <c r="F714" s="635"/>
      <c r="G714" s="509"/>
      <c r="H714" s="759">
        <v>14111514</v>
      </c>
      <c r="I714" s="763" t="s">
        <v>3278</v>
      </c>
      <c r="J714" s="488"/>
      <c r="K714" s="488"/>
      <c r="L714" s="488"/>
      <c r="M714" s="488"/>
      <c r="N714" s="520"/>
      <c r="O714" s="488"/>
      <c r="P714" s="488"/>
      <c r="Q714" s="488">
        <f t="shared" si="22"/>
        <v>0</v>
      </c>
      <c r="R714" s="568"/>
      <c r="S714" s="503"/>
      <c r="T714" s="545"/>
      <c r="U714" s="820"/>
      <c r="V714" s="481"/>
      <c r="W714" s="482"/>
      <c r="X714" s="493"/>
    </row>
    <row r="715" spans="1:24" ht="76.5" hidden="1" x14ac:dyDescent="0.2">
      <c r="A715" s="498">
        <v>2</v>
      </c>
      <c r="B715" s="499">
        <v>0</v>
      </c>
      <c r="C715" s="499">
        <v>4</v>
      </c>
      <c r="D715" s="499">
        <v>4</v>
      </c>
      <c r="E715" s="485" t="s">
        <v>2056</v>
      </c>
      <c r="F715" s="635"/>
      <c r="G715" s="509"/>
      <c r="H715" s="759">
        <v>44101601</v>
      </c>
      <c r="I715" s="763" t="s">
        <v>2691</v>
      </c>
      <c r="J715" s="488"/>
      <c r="K715" s="488"/>
      <c r="L715" s="488"/>
      <c r="M715" s="488"/>
      <c r="N715" s="520"/>
      <c r="O715" s="488"/>
      <c r="P715" s="488"/>
      <c r="Q715" s="488">
        <f t="shared" ref="Q715:Q725" si="23">+M715+P715-K715</f>
        <v>0</v>
      </c>
      <c r="R715" s="568"/>
      <c r="S715" s="503"/>
      <c r="T715" s="545"/>
      <c r="U715" s="820"/>
      <c r="V715" s="481"/>
      <c r="W715" s="482"/>
      <c r="X715" s="481"/>
    </row>
    <row r="716" spans="1:24" ht="38.25" hidden="1" x14ac:dyDescent="0.2">
      <c r="A716" s="498">
        <v>2</v>
      </c>
      <c r="B716" s="499">
        <v>0</v>
      </c>
      <c r="C716" s="499">
        <v>4</v>
      </c>
      <c r="D716" s="499">
        <v>4</v>
      </c>
      <c r="E716" s="485" t="s">
        <v>2056</v>
      </c>
      <c r="F716" s="635" t="s">
        <v>4675</v>
      </c>
      <c r="G716" s="509"/>
      <c r="H716" s="759">
        <v>43201817</v>
      </c>
      <c r="I716" s="763" t="s">
        <v>2086</v>
      </c>
      <c r="J716" s="488"/>
      <c r="K716" s="488"/>
      <c r="L716" s="488"/>
      <c r="M716" s="488"/>
      <c r="N716" s="520" t="s">
        <v>4737</v>
      </c>
      <c r="O716" s="488"/>
      <c r="P716" s="488"/>
      <c r="Q716" s="488">
        <f>+M716+P716-K716</f>
        <v>0</v>
      </c>
      <c r="R716" s="568"/>
      <c r="S716" s="503"/>
      <c r="T716" s="545" t="s">
        <v>4687</v>
      </c>
      <c r="U716" s="820"/>
      <c r="V716" s="481"/>
      <c r="W716" s="482"/>
      <c r="X716" s="481"/>
    </row>
    <row r="717" spans="1:24" ht="89.25" hidden="1" x14ac:dyDescent="0.2">
      <c r="A717" s="498">
        <v>2</v>
      </c>
      <c r="B717" s="499">
        <v>0</v>
      </c>
      <c r="C717" s="499">
        <v>4</v>
      </c>
      <c r="D717" s="499">
        <v>4</v>
      </c>
      <c r="E717" s="485" t="s">
        <v>2056</v>
      </c>
      <c r="F717" s="635"/>
      <c r="G717" s="509"/>
      <c r="H717" s="759">
        <v>44121800</v>
      </c>
      <c r="I717" s="763" t="s">
        <v>3963</v>
      </c>
      <c r="J717" s="488"/>
      <c r="K717" s="488"/>
      <c r="L717" s="488"/>
      <c r="M717" s="488"/>
      <c r="N717" s="520"/>
      <c r="O717" s="488"/>
      <c r="P717" s="488"/>
      <c r="Q717" s="488">
        <f t="shared" si="23"/>
        <v>0</v>
      </c>
      <c r="R717" s="568"/>
      <c r="S717" s="503"/>
      <c r="T717" s="545"/>
      <c r="U717" s="820"/>
      <c r="V717" s="481"/>
      <c r="W717" s="482"/>
      <c r="X717" s="493"/>
    </row>
    <row r="718" spans="1:24" ht="63.75" hidden="1" x14ac:dyDescent="0.2">
      <c r="A718" s="498">
        <v>2</v>
      </c>
      <c r="B718" s="499">
        <v>0</v>
      </c>
      <c r="C718" s="499">
        <v>4</v>
      </c>
      <c r="D718" s="499">
        <v>4</v>
      </c>
      <c r="E718" s="485" t="s">
        <v>2056</v>
      </c>
      <c r="F718" s="635"/>
      <c r="G718" s="509"/>
      <c r="H718" s="759">
        <v>43202001</v>
      </c>
      <c r="I718" s="763" t="s">
        <v>3964</v>
      </c>
      <c r="J718" s="488"/>
      <c r="K718" s="488"/>
      <c r="L718" s="488"/>
      <c r="M718" s="488"/>
      <c r="N718" s="520"/>
      <c r="O718" s="488"/>
      <c r="P718" s="488"/>
      <c r="Q718" s="488">
        <f t="shared" si="23"/>
        <v>0</v>
      </c>
      <c r="R718" s="568"/>
      <c r="S718" s="503"/>
      <c r="T718" s="545"/>
      <c r="U718" s="820"/>
      <c r="V718" s="481"/>
      <c r="W718" s="482"/>
      <c r="X718" s="481"/>
    </row>
    <row r="719" spans="1:24" ht="63.75" hidden="1" x14ac:dyDescent="0.2">
      <c r="A719" s="498">
        <v>2</v>
      </c>
      <c r="B719" s="499">
        <v>0</v>
      </c>
      <c r="C719" s="499">
        <v>4</v>
      </c>
      <c r="D719" s="499">
        <v>4</v>
      </c>
      <c r="E719" s="485" t="s">
        <v>2056</v>
      </c>
      <c r="F719" s="635"/>
      <c r="G719" s="509"/>
      <c r="H719" s="759">
        <v>43202001</v>
      </c>
      <c r="I719" s="763" t="s">
        <v>3965</v>
      </c>
      <c r="J719" s="488"/>
      <c r="K719" s="488"/>
      <c r="L719" s="488"/>
      <c r="M719" s="488"/>
      <c r="N719" s="520"/>
      <c r="O719" s="488"/>
      <c r="P719" s="488"/>
      <c r="Q719" s="488">
        <f t="shared" si="23"/>
        <v>0</v>
      </c>
      <c r="R719" s="568"/>
      <c r="S719" s="503"/>
      <c r="T719" s="545"/>
      <c r="U719" s="820"/>
      <c r="V719" s="481"/>
      <c r="W719" s="482"/>
      <c r="X719" s="493"/>
    </row>
    <row r="720" spans="1:24" ht="51" hidden="1" x14ac:dyDescent="0.2">
      <c r="A720" s="498">
        <v>2</v>
      </c>
      <c r="B720" s="499">
        <v>0</v>
      </c>
      <c r="C720" s="499">
        <v>4</v>
      </c>
      <c r="D720" s="499">
        <v>4</v>
      </c>
      <c r="E720" s="485" t="s">
        <v>2056</v>
      </c>
      <c r="F720" s="635"/>
      <c r="G720" s="509"/>
      <c r="H720" s="759"/>
      <c r="I720" s="763" t="s">
        <v>3966</v>
      </c>
      <c r="J720" s="488"/>
      <c r="K720" s="488"/>
      <c r="L720" s="488"/>
      <c r="M720" s="488"/>
      <c r="N720" s="520"/>
      <c r="O720" s="488"/>
      <c r="P720" s="488"/>
      <c r="Q720" s="488">
        <f t="shared" si="23"/>
        <v>0</v>
      </c>
      <c r="R720" s="568"/>
      <c r="S720" s="503"/>
      <c r="T720" s="545"/>
      <c r="U720" s="820"/>
      <c r="V720" s="481"/>
      <c r="W720" s="482"/>
      <c r="X720" s="504"/>
    </row>
    <row r="721" spans="1:24" ht="76.5" hidden="1" x14ac:dyDescent="0.2">
      <c r="A721" s="498">
        <v>2</v>
      </c>
      <c r="B721" s="499">
        <v>0</v>
      </c>
      <c r="C721" s="499">
        <v>4</v>
      </c>
      <c r="D721" s="499">
        <v>4</v>
      </c>
      <c r="E721" s="485" t="s">
        <v>2056</v>
      </c>
      <c r="F721" s="635"/>
      <c r="G721" s="509"/>
      <c r="H721" s="759">
        <v>55121505</v>
      </c>
      <c r="I721" s="763" t="s">
        <v>3072</v>
      </c>
      <c r="J721" s="488"/>
      <c r="K721" s="488"/>
      <c r="L721" s="488"/>
      <c r="M721" s="488"/>
      <c r="N721" s="520"/>
      <c r="O721" s="488"/>
      <c r="P721" s="488"/>
      <c r="Q721" s="488">
        <f t="shared" si="23"/>
        <v>0</v>
      </c>
      <c r="R721" s="568"/>
      <c r="S721" s="503"/>
      <c r="T721" s="545"/>
      <c r="U721" s="820"/>
      <c r="V721" s="481"/>
      <c r="W721" s="482"/>
      <c r="X721" s="504"/>
    </row>
    <row r="722" spans="1:24" ht="38.25" hidden="1" x14ac:dyDescent="0.2">
      <c r="A722" s="498">
        <v>2</v>
      </c>
      <c r="B722" s="499">
        <v>0</v>
      </c>
      <c r="C722" s="499">
        <v>4</v>
      </c>
      <c r="D722" s="499">
        <v>4</v>
      </c>
      <c r="E722" s="485" t="s">
        <v>2056</v>
      </c>
      <c r="F722" s="635"/>
      <c r="G722" s="509"/>
      <c r="H722" s="759"/>
      <c r="I722" s="763" t="s">
        <v>3967</v>
      </c>
      <c r="J722" s="488"/>
      <c r="K722" s="488"/>
      <c r="L722" s="488"/>
      <c r="M722" s="488"/>
      <c r="N722" s="520"/>
      <c r="O722" s="488"/>
      <c r="P722" s="488"/>
      <c r="Q722" s="488">
        <f t="shared" si="23"/>
        <v>0</v>
      </c>
      <c r="R722" s="568"/>
      <c r="S722" s="503"/>
      <c r="T722" s="545"/>
      <c r="U722" s="820"/>
      <c r="V722" s="481"/>
      <c r="W722" s="482"/>
      <c r="X722" s="504"/>
    </row>
    <row r="723" spans="1:24" ht="38.25" hidden="1" x14ac:dyDescent="0.2">
      <c r="A723" s="498">
        <v>2</v>
      </c>
      <c r="B723" s="499">
        <v>0</v>
      </c>
      <c r="C723" s="499">
        <v>4</v>
      </c>
      <c r="D723" s="499">
        <v>4</v>
      </c>
      <c r="E723" s="485" t="s">
        <v>2056</v>
      </c>
      <c r="F723" s="635"/>
      <c r="G723" s="509"/>
      <c r="H723" s="759">
        <v>44121700</v>
      </c>
      <c r="I723" s="763" t="s">
        <v>3968</v>
      </c>
      <c r="J723" s="488"/>
      <c r="K723" s="488"/>
      <c r="L723" s="488"/>
      <c r="M723" s="488"/>
      <c r="N723" s="520"/>
      <c r="O723" s="488"/>
      <c r="P723" s="488"/>
      <c r="Q723" s="488">
        <f t="shared" si="23"/>
        <v>0</v>
      </c>
      <c r="R723" s="568"/>
      <c r="S723" s="503"/>
      <c r="T723" s="545"/>
      <c r="U723" s="820"/>
      <c r="V723" s="481"/>
      <c r="W723" s="482"/>
      <c r="X723" s="504"/>
    </row>
    <row r="724" spans="1:24" ht="63.75" hidden="1" x14ac:dyDescent="0.2">
      <c r="A724" s="498">
        <v>2</v>
      </c>
      <c r="B724" s="499">
        <v>0</v>
      </c>
      <c r="C724" s="499">
        <v>4</v>
      </c>
      <c r="D724" s="499">
        <v>4</v>
      </c>
      <c r="E724" s="485" t="s">
        <v>2056</v>
      </c>
      <c r="F724" s="635"/>
      <c r="G724" s="509"/>
      <c r="H724" s="759">
        <v>44121700</v>
      </c>
      <c r="I724" s="763" t="s">
        <v>3969</v>
      </c>
      <c r="J724" s="488"/>
      <c r="K724" s="488"/>
      <c r="L724" s="488"/>
      <c r="M724" s="488"/>
      <c r="N724" s="520"/>
      <c r="O724" s="488"/>
      <c r="P724" s="488"/>
      <c r="Q724" s="488">
        <f t="shared" si="23"/>
        <v>0</v>
      </c>
      <c r="R724" s="568"/>
      <c r="S724" s="503"/>
      <c r="T724" s="545"/>
      <c r="U724" s="820"/>
      <c r="V724" s="481"/>
      <c r="W724" s="482"/>
      <c r="X724" s="504"/>
    </row>
    <row r="725" spans="1:24" ht="51" hidden="1" x14ac:dyDescent="0.2">
      <c r="A725" s="498">
        <v>2</v>
      </c>
      <c r="B725" s="499">
        <v>0</v>
      </c>
      <c r="C725" s="499">
        <v>4</v>
      </c>
      <c r="D725" s="499">
        <v>4</v>
      </c>
      <c r="E725" s="485" t="s">
        <v>2056</v>
      </c>
      <c r="F725" s="635"/>
      <c r="G725" s="509"/>
      <c r="H725" s="759">
        <v>44121700</v>
      </c>
      <c r="I725" s="763" t="s">
        <v>3970</v>
      </c>
      <c r="J725" s="488"/>
      <c r="K725" s="488"/>
      <c r="L725" s="488"/>
      <c r="M725" s="488"/>
      <c r="N725" s="520"/>
      <c r="O725" s="488"/>
      <c r="P725" s="488"/>
      <c r="Q725" s="488">
        <f t="shared" si="23"/>
        <v>0</v>
      </c>
      <c r="R725" s="568"/>
      <c r="S725" s="503"/>
      <c r="T725" s="545"/>
      <c r="U725" s="820"/>
      <c r="V725" s="481"/>
      <c r="W725" s="482"/>
      <c r="X725" s="504"/>
    </row>
    <row r="726" spans="1:24" ht="51" hidden="1" x14ac:dyDescent="0.2">
      <c r="A726" s="498">
        <v>2</v>
      </c>
      <c r="B726" s="499">
        <v>0</v>
      </c>
      <c r="C726" s="499">
        <v>4</v>
      </c>
      <c r="D726" s="499">
        <v>4</v>
      </c>
      <c r="E726" s="485" t="s">
        <v>2056</v>
      </c>
      <c r="F726" s="635" t="s">
        <v>4675</v>
      </c>
      <c r="G726" s="509"/>
      <c r="H726" s="759">
        <v>44121704</v>
      </c>
      <c r="I726" s="763" t="s">
        <v>3971</v>
      </c>
      <c r="J726" s="488"/>
      <c r="K726" s="488"/>
      <c r="L726" s="488"/>
      <c r="M726" s="488"/>
      <c r="N726" s="520" t="s">
        <v>4746</v>
      </c>
      <c r="O726" s="488"/>
      <c r="P726" s="488"/>
      <c r="Q726" s="488">
        <f>+M726+P726-K726</f>
        <v>0</v>
      </c>
      <c r="R726" s="568"/>
      <c r="S726" s="503"/>
      <c r="T726" s="545" t="s">
        <v>4687</v>
      </c>
      <c r="U726" s="820"/>
      <c r="V726" s="481"/>
      <c r="W726" s="482"/>
      <c r="X726" s="481"/>
    </row>
    <row r="727" spans="1:24" ht="25.5" hidden="1" x14ac:dyDescent="0.2">
      <c r="A727" s="498">
        <v>2</v>
      </c>
      <c r="B727" s="499">
        <v>0</v>
      </c>
      <c r="C727" s="499">
        <v>4</v>
      </c>
      <c r="D727" s="499">
        <v>4</v>
      </c>
      <c r="E727" s="485" t="s">
        <v>2056</v>
      </c>
      <c r="F727" s="635"/>
      <c r="G727" s="509"/>
      <c r="H727" s="759">
        <v>44121700</v>
      </c>
      <c r="I727" s="763" t="s">
        <v>3972</v>
      </c>
      <c r="J727" s="488"/>
      <c r="K727" s="488"/>
      <c r="L727" s="488"/>
      <c r="M727" s="488"/>
      <c r="N727" s="520"/>
      <c r="O727" s="488"/>
      <c r="P727" s="488"/>
      <c r="Q727" s="488">
        <f t="shared" ref="Q727:Q778" si="24">+M727+P727-K727</f>
        <v>0</v>
      </c>
      <c r="R727" s="568"/>
      <c r="S727" s="503"/>
      <c r="T727" s="545"/>
      <c r="U727" s="820"/>
      <c r="V727" s="481"/>
      <c r="W727" s="482"/>
      <c r="X727" s="493"/>
    </row>
    <row r="728" spans="1:24" ht="51" hidden="1" x14ac:dyDescent="0.2">
      <c r="A728" s="498">
        <v>2</v>
      </c>
      <c r="B728" s="499">
        <v>0</v>
      </c>
      <c r="C728" s="499">
        <v>4</v>
      </c>
      <c r="D728" s="499">
        <v>4</v>
      </c>
      <c r="E728" s="485" t="s">
        <v>2056</v>
      </c>
      <c r="F728" s="635"/>
      <c r="G728" s="509"/>
      <c r="H728" s="759">
        <v>44121700</v>
      </c>
      <c r="I728" s="763" t="s">
        <v>3451</v>
      </c>
      <c r="J728" s="488"/>
      <c r="K728" s="488"/>
      <c r="L728" s="488"/>
      <c r="M728" s="488"/>
      <c r="N728" s="520"/>
      <c r="O728" s="488"/>
      <c r="P728" s="488"/>
      <c r="Q728" s="488">
        <f t="shared" si="24"/>
        <v>0</v>
      </c>
      <c r="R728" s="568"/>
      <c r="S728" s="503"/>
      <c r="T728" s="545"/>
      <c r="U728" s="820"/>
      <c r="V728" s="481"/>
      <c r="W728" s="482"/>
      <c r="X728" s="481"/>
    </row>
    <row r="729" spans="1:24" ht="25.5" hidden="1" x14ac:dyDescent="0.2">
      <c r="A729" s="498">
        <v>2</v>
      </c>
      <c r="B729" s="499">
        <v>0</v>
      </c>
      <c r="C729" s="499">
        <v>4</v>
      </c>
      <c r="D729" s="499">
        <v>4</v>
      </c>
      <c r="E729" s="485" t="s">
        <v>2056</v>
      </c>
      <c r="F729" s="635"/>
      <c r="G729" s="509"/>
      <c r="H729" s="759">
        <v>44121700</v>
      </c>
      <c r="I729" s="763" t="s">
        <v>3452</v>
      </c>
      <c r="J729" s="488"/>
      <c r="K729" s="488"/>
      <c r="L729" s="488"/>
      <c r="M729" s="488"/>
      <c r="N729" s="520"/>
      <c r="O729" s="488"/>
      <c r="P729" s="488"/>
      <c r="Q729" s="488">
        <f t="shared" si="24"/>
        <v>0</v>
      </c>
      <c r="R729" s="568"/>
      <c r="S729" s="503"/>
      <c r="T729" s="545"/>
      <c r="U729" s="820"/>
      <c r="V729" s="481"/>
      <c r="W729" s="482"/>
      <c r="X729" s="493"/>
    </row>
    <row r="730" spans="1:24" ht="51" hidden="1" x14ac:dyDescent="0.2">
      <c r="A730" s="498">
        <v>2</v>
      </c>
      <c r="B730" s="499">
        <v>0</v>
      </c>
      <c r="C730" s="499">
        <v>4</v>
      </c>
      <c r="D730" s="499">
        <v>4</v>
      </c>
      <c r="E730" s="485" t="s">
        <v>2056</v>
      </c>
      <c r="F730" s="635"/>
      <c r="G730" s="509"/>
      <c r="H730" s="759">
        <v>44121700</v>
      </c>
      <c r="I730" s="763" t="s">
        <v>3453</v>
      </c>
      <c r="J730" s="488"/>
      <c r="K730" s="488"/>
      <c r="L730" s="488"/>
      <c r="M730" s="488"/>
      <c r="N730" s="520"/>
      <c r="O730" s="488"/>
      <c r="P730" s="488"/>
      <c r="Q730" s="488">
        <f t="shared" si="24"/>
        <v>0</v>
      </c>
      <c r="R730" s="568"/>
      <c r="S730" s="503"/>
      <c r="T730" s="545"/>
      <c r="U730" s="820"/>
      <c r="V730" s="481"/>
      <c r="W730" s="482"/>
      <c r="X730" s="481"/>
    </row>
    <row r="731" spans="1:24" ht="51" hidden="1" x14ac:dyDescent="0.2">
      <c r="A731" s="498">
        <v>2</v>
      </c>
      <c r="B731" s="499">
        <v>0</v>
      </c>
      <c r="C731" s="499">
        <v>4</v>
      </c>
      <c r="D731" s="499">
        <v>4</v>
      </c>
      <c r="E731" s="485" t="s">
        <v>2056</v>
      </c>
      <c r="F731" s="635"/>
      <c r="G731" s="509"/>
      <c r="H731" s="759">
        <v>31161816</v>
      </c>
      <c r="I731" s="763" t="s">
        <v>3454</v>
      </c>
      <c r="J731" s="488"/>
      <c r="K731" s="488"/>
      <c r="L731" s="488"/>
      <c r="M731" s="488"/>
      <c r="N731" s="520"/>
      <c r="O731" s="488"/>
      <c r="P731" s="488"/>
      <c r="Q731" s="488">
        <f t="shared" si="24"/>
        <v>0</v>
      </c>
      <c r="R731" s="568"/>
      <c r="S731" s="503"/>
      <c r="T731" s="545"/>
      <c r="U731" s="820"/>
      <c r="V731" s="481"/>
      <c r="W731" s="482"/>
      <c r="X731" s="493"/>
    </row>
    <row r="732" spans="1:24" ht="38.25" hidden="1" x14ac:dyDescent="0.2">
      <c r="A732" s="498">
        <v>2</v>
      </c>
      <c r="B732" s="499">
        <v>0</v>
      </c>
      <c r="C732" s="499">
        <v>4</v>
      </c>
      <c r="D732" s="499">
        <v>4</v>
      </c>
      <c r="E732" s="485" t="s">
        <v>2056</v>
      </c>
      <c r="F732" s="635"/>
      <c r="G732" s="509"/>
      <c r="H732" s="759">
        <v>14111537</v>
      </c>
      <c r="I732" s="763" t="s">
        <v>1045</v>
      </c>
      <c r="J732" s="488"/>
      <c r="K732" s="488"/>
      <c r="L732" s="488"/>
      <c r="M732" s="488"/>
      <c r="N732" s="520"/>
      <c r="O732" s="488"/>
      <c r="P732" s="488"/>
      <c r="Q732" s="488">
        <f t="shared" si="24"/>
        <v>0</v>
      </c>
      <c r="R732" s="568"/>
      <c r="S732" s="503"/>
      <c r="T732" s="545"/>
      <c r="U732" s="820"/>
      <c r="V732" s="481"/>
      <c r="W732" s="482"/>
      <c r="X732" s="504"/>
    </row>
    <row r="733" spans="1:24" hidden="1" x14ac:dyDescent="0.2">
      <c r="A733" s="498">
        <v>2</v>
      </c>
      <c r="B733" s="499">
        <v>0</v>
      </c>
      <c r="C733" s="499">
        <v>4</v>
      </c>
      <c r="D733" s="499">
        <v>4</v>
      </c>
      <c r="E733" s="485" t="s">
        <v>2056</v>
      </c>
      <c r="F733" s="635"/>
      <c r="G733" s="509"/>
      <c r="H733" s="759">
        <v>14111500</v>
      </c>
      <c r="I733" s="763" t="s">
        <v>3455</v>
      </c>
      <c r="J733" s="488"/>
      <c r="K733" s="488"/>
      <c r="L733" s="488"/>
      <c r="M733" s="488"/>
      <c r="N733" s="520"/>
      <c r="O733" s="488"/>
      <c r="P733" s="488"/>
      <c r="Q733" s="488">
        <f t="shared" si="24"/>
        <v>0</v>
      </c>
      <c r="R733" s="568"/>
      <c r="S733" s="503"/>
      <c r="T733" s="545"/>
      <c r="U733" s="820"/>
      <c r="V733" s="481"/>
      <c r="W733" s="482"/>
      <c r="X733" s="504"/>
    </row>
    <row r="734" spans="1:24" ht="63.75" hidden="1" x14ac:dyDescent="0.2">
      <c r="A734" s="498">
        <v>2</v>
      </c>
      <c r="B734" s="499">
        <v>0</v>
      </c>
      <c r="C734" s="499">
        <v>4</v>
      </c>
      <c r="D734" s="499">
        <v>4</v>
      </c>
      <c r="E734" s="485" t="s">
        <v>2056</v>
      </c>
      <c r="F734" s="635"/>
      <c r="G734" s="509"/>
      <c r="H734" s="759">
        <v>14111500</v>
      </c>
      <c r="I734" s="763" t="s">
        <v>3456</v>
      </c>
      <c r="J734" s="488"/>
      <c r="K734" s="488"/>
      <c r="L734" s="488"/>
      <c r="M734" s="488"/>
      <c r="N734" s="520"/>
      <c r="O734" s="488"/>
      <c r="P734" s="488"/>
      <c r="Q734" s="488">
        <f t="shared" si="24"/>
        <v>0</v>
      </c>
      <c r="R734" s="568"/>
      <c r="S734" s="503"/>
      <c r="T734" s="545"/>
      <c r="U734" s="820"/>
      <c r="V734" s="481"/>
      <c r="W734" s="482"/>
      <c r="X734" s="504"/>
    </row>
    <row r="735" spans="1:24" ht="38.25" hidden="1" x14ac:dyDescent="0.2">
      <c r="A735" s="498">
        <v>2</v>
      </c>
      <c r="B735" s="499">
        <v>0</v>
      </c>
      <c r="C735" s="499">
        <v>4</v>
      </c>
      <c r="D735" s="499">
        <v>4</v>
      </c>
      <c r="E735" s="485" t="s">
        <v>2056</v>
      </c>
      <c r="F735" s="635"/>
      <c r="G735" s="509"/>
      <c r="H735" s="759">
        <v>14111800</v>
      </c>
      <c r="I735" s="763" t="s">
        <v>3457</v>
      </c>
      <c r="J735" s="488"/>
      <c r="K735" s="488"/>
      <c r="L735" s="488"/>
      <c r="M735" s="488"/>
      <c r="N735" s="520"/>
      <c r="O735" s="488"/>
      <c r="P735" s="488"/>
      <c r="Q735" s="488">
        <f t="shared" si="24"/>
        <v>0</v>
      </c>
      <c r="R735" s="568"/>
      <c r="S735" s="503"/>
      <c r="T735" s="545"/>
      <c r="U735" s="820"/>
      <c r="V735" s="481"/>
      <c r="W735" s="482"/>
      <c r="X735" s="504"/>
    </row>
    <row r="736" spans="1:24" ht="38.25" hidden="1" x14ac:dyDescent="0.2">
      <c r="A736" s="498">
        <v>2</v>
      </c>
      <c r="B736" s="499">
        <v>0</v>
      </c>
      <c r="C736" s="499">
        <v>4</v>
      </c>
      <c r="D736" s="499">
        <v>4</v>
      </c>
      <c r="E736" s="485" t="s">
        <v>2056</v>
      </c>
      <c r="F736" s="635"/>
      <c r="G736" s="509"/>
      <c r="H736" s="759">
        <v>23161600</v>
      </c>
      <c r="I736" s="763" t="s">
        <v>3458</v>
      </c>
      <c r="J736" s="488"/>
      <c r="K736" s="488"/>
      <c r="L736" s="488"/>
      <c r="M736" s="488"/>
      <c r="N736" s="520"/>
      <c r="O736" s="488"/>
      <c r="P736" s="488"/>
      <c r="Q736" s="488">
        <f t="shared" si="24"/>
        <v>0</v>
      </c>
      <c r="R736" s="568"/>
      <c r="S736" s="503"/>
      <c r="T736" s="545"/>
      <c r="U736" s="820"/>
      <c r="V736" s="481"/>
      <c r="W736" s="482"/>
      <c r="X736" s="504"/>
    </row>
    <row r="737" spans="1:24" ht="25.5" hidden="1" x14ac:dyDescent="0.2">
      <c r="A737" s="498">
        <v>2</v>
      </c>
      <c r="B737" s="499">
        <v>0</v>
      </c>
      <c r="C737" s="499">
        <v>4</v>
      </c>
      <c r="D737" s="499">
        <v>4</v>
      </c>
      <c r="E737" s="485" t="s">
        <v>2056</v>
      </c>
      <c r="F737" s="635"/>
      <c r="G737" s="509"/>
      <c r="H737" s="759">
        <v>23161600</v>
      </c>
      <c r="I737" s="763" t="s">
        <v>3459</v>
      </c>
      <c r="J737" s="488"/>
      <c r="K737" s="488"/>
      <c r="L737" s="488"/>
      <c r="M737" s="488"/>
      <c r="N737" s="520"/>
      <c r="O737" s="488"/>
      <c r="P737" s="488"/>
      <c r="Q737" s="488">
        <f t="shared" si="24"/>
        <v>0</v>
      </c>
      <c r="R737" s="568"/>
      <c r="S737" s="503"/>
      <c r="T737" s="545"/>
      <c r="U737" s="820"/>
      <c r="V737" s="481"/>
      <c r="W737" s="482"/>
      <c r="X737" s="504"/>
    </row>
    <row r="738" spans="1:24" ht="38.25" hidden="1" x14ac:dyDescent="0.2">
      <c r="A738" s="498">
        <v>2</v>
      </c>
      <c r="B738" s="499">
        <v>0</v>
      </c>
      <c r="C738" s="499">
        <v>4</v>
      </c>
      <c r="D738" s="499">
        <v>4</v>
      </c>
      <c r="E738" s="485" t="s">
        <v>2056</v>
      </c>
      <c r="F738" s="635"/>
      <c r="G738" s="509"/>
      <c r="H738" s="759">
        <v>23161600</v>
      </c>
      <c r="I738" s="763" t="s">
        <v>3460</v>
      </c>
      <c r="J738" s="488"/>
      <c r="K738" s="488"/>
      <c r="L738" s="488"/>
      <c r="M738" s="488"/>
      <c r="N738" s="520"/>
      <c r="O738" s="488"/>
      <c r="P738" s="488"/>
      <c r="Q738" s="488">
        <f t="shared" si="24"/>
        <v>0</v>
      </c>
      <c r="R738" s="568"/>
      <c r="S738" s="503"/>
      <c r="T738" s="545"/>
      <c r="U738" s="820"/>
      <c r="V738" s="481"/>
      <c r="W738" s="482"/>
      <c r="X738" s="481"/>
    </row>
    <row r="739" spans="1:24" ht="25.5" hidden="1" x14ac:dyDescent="0.2">
      <c r="A739" s="498">
        <v>2</v>
      </c>
      <c r="B739" s="499">
        <v>0</v>
      </c>
      <c r="C739" s="499">
        <v>4</v>
      </c>
      <c r="D739" s="499">
        <v>4</v>
      </c>
      <c r="E739" s="485" t="s">
        <v>2056</v>
      </c>
      <c r="F739" s="635"/>
      <c r="G739" s="509"/>
      <c r="H739" s="759">
        <v>44122100</v>
      </c>
      <c r="I739" s="763" t="s">
        <v>3461</v>
      </c>
      <c r="J739" s="488"/>
      <c r="K739" s="488"/>
      <c r="L739" s="488"/>
      <c r="M739" s="488"/>
      <c r="N739" s="520"/>
      <c r="O739" s="488"/>
      <c r="P739" s="488"/>
      <c r="Q739" s="488">
        <f t="shared" si="24"/>
        <v>0</v>
      </c>
      <c r="R739" s="568"/>
      <c r="S739" s="503"/>
      <c r="T739" s="545"/>
      <c r="U739" s="820"/>
      <c r="V739" s="481"/>
      <c r="W739" s="482"/>
      <c r="X739" s="493"/>
    </row>
    <row r="740" spans="1:24" ht="51" hidden="1" x14ac:dyDescent="0.2">
      <c r="A740" s="498">
        <v>2</v>
      </c>
      <c r="B740" s="499">
        <v>0</v>
      </c>
      <c r="C740" s="499">
        <v>4</v>
      </c>
      <c r="D740" s="499">
        <v>4</v>
      </c>
      <c r="E740" s="485" t="s">
        <v>2056</v>
      </c>
      <c r="F740" s="635"/>
      <c r="G740" s="509"/>
      <c r="H740" s="759">
        <v>44122000</v>
      </c>
      <c r="I740" s="763" t="s">
        <v>3462</v>
      </c>
      <c r="J740" s="488"/>
      <c r="K740" s="488"/>
      <c r="L740" s="488"/>
      <c r="M740" s="488"/>
      <c r="N740" s="520" t="s">
        <v>4746</v>
      </c>
      <c r="O740" s="488"/>
      <c r="P740" s="488"/>
      <c r="Q740" s="488">
        <f t="shared" si="24"/>
        <v>0</v>
      </c>
      <c r="R740" s="568"/>
      <c r="S740" s="503"/>
      <c r="T740" s="545"/>
      <c r="U740" s="820"/>
      <c r="V740" s="481"/>
      <c r="W740" s="482"/>
      <c r="X740" s="481"/>
    </row>
    <row r="741" spans="1:24" ht="51" hidden="1" x14ac:dyDescent="0.2">
      <c r="A741" s="498">
        <v>2</v>
      </c>
      <c r="B741" s="499">
        <v>0</v>
      </c>
      <c r="C741" s="499">
        <v>4</v>
      </c>
      <c r="D741" s="499">
        <v>4</v>
      </c>
      <c r="E741" s="485" t="s">
        <v>2056</v>
      </c>
      <c r="F741" s="635"/>
      <c r="G741" s="509"/>
      <c r="H741" s="759">
        <v>44122000</v>
      </c>
      <c r="I741" s="763" t="s">
        <v>3463</v>
      </c>
      <c r="J741" s="488"/>
      <c r="K741" s="488"/>
      <c r="L741" s="488"/>
      <c r="M741" s="488"/>
      <c r="N741" s="520"/>
      <c r="O741" s="488"/>
      <c r="P741" s="488"/>
      <c r="Q741" s="488">
        <f t="shared" si="24"/>
        <v>0</v>
      </c>
      <c r="R741" s="568"/>
      <c r="S741" s="503"/>
      <c r="T741" s="545"/>
      <c r="U741" s="820"/>
      <c r="V741" s="481"/>
      <c r="W741" s="482"/>
      <c r="X741" s="493"/>
    </row>
    <row r="742" spans="1:24" ht="102" hidden="1" x14ac:dyDescent="0.2">
      <c r="A742" s="498">
        <v>2</v>
      </c>
      <c r="B742" s="499">
        <v>0</v>
      </c>
      <c r="C742" s="499">
        <v>4</v>
      </c>
      <c r="D742" s="499">
        <v>4</v>
      </c>
      <c r="E742" s="485" t="s">
        <v>2056</v>
      </c>
      <c r="F742" s="635"/>
      <c r="G742" s="509"/>
      <c r="H742" s="759">
        <v>44122000</v>
      </c>
      <c r="I742" s="763" t="s">
        <v>3464</v>
      </c>
      <c r="J742" s="488"/>
      <c r="K742" s="488"/>
      <c r="L742" s="488"/>
      <c r="M742" s="488"/>
      <c r="N742" s="520"/>
      <c r="O742" s="488"/>
      <c r="P742" s="488"/>
      <c r="Q742" s="488">
        <f t="shared" si="24"/>
        <v>0</v>
      </c>
      <c r="R742" s="568"/>
      <c r="S742" s="503"/>
      <c r="T742" s="545"/>
      <c r="U742" s="820"/>
      <c r="V742" s="481"/>
      <c r="W742" s="482"/>
      <c r="X742" s="481"/>
    </row>
    <row r="743" spans="1:24" ht="89.25" hidden="1" x14ac:dyDescent="0.2">
      <c r="A743" s="498">
        <v>2</v>
      </c>
      <c r="B743" s="499">
        <v>0</v>
      </c>
      <c r="C743" s="499">
        <v>4</v>
      </c>
      <c r="D743" s="499">
        <v>4</v>
      </c>
      <c r="E743" s="485" t="s">
        <v>2056</v>
      </c>
      <c r="F743" s="635"/>
      <c r="G743" s="509"/>
      <c r="H743" s="759">
        <v>31162404</v>
      </c>
      <c r="I743" s="763" t="s">
        <v>3465</v>
      </c>
      <c r="J743" s="488"/>
      <c r="K743" s="488"/>
      <c r="L743" s="488"/>
      <c r="M743" s="488"/>
      <c r="N743" s="520"/>
      <c r="O743" s="488"/>
      <c r="P743" s="488"/>
      <c r="Q743" s="488">
        <f t="shared" si="24"/>
        <v>0</v>
      </c>
      <c r="R743" s="568"/>
      <c r="S743" s="503"/>
      <c r="T743" s="545"/>
      <c r="U743" s="820"/>
      <c r="V743" s="481"/>
      <c r="W743" s="482"/>
      <c r="X743" s="493"/>
    </row>
    <row r="744" spans="1:24" ht="89.25" hidden="1" x14ac:dyDescent="0.2">
      <c r="A744" s="498">
        <v>2</v>
      </c>
      <c r="B744" s="499">
        <v>0</v>
      </c>
      <c r="C744" s="499">
        <v>4</v>
      </c>
      <c r="D744" s="499">
        <v>4</v>
      </c>
      <c r="E744" s="485" t="s">
        <v>2056</v>
      </c>
      <c r="F744" s="635"/>
      <c r="G744" s="509"/>
      <c r="H744" s="759">
        <v>31162404</v>
      </c>
      <c r="I744" s="763" t="s">
        <v>4357</v>
      </c>
      <c r="J744" s="488"/>
      <c r="K744" s="488"/>
      <c r="L744" s="488"/>
      <c r="M744" s="488"/>
      <c r="N744" s="520"/>
      <c r="O744" s="488"/>
      <c r="P744" s="488"/>
      <c r="Q744" s="488">
        <f t="shared" si="24"/>
        <v>0</v>
      </c>
      <c r="R744" s="568"/>
      <c r="S744" s="503"/>
      <c r="T744" s="545"/>
      <c r="U744" s="820"/>
      <c r="V744" s="481"/>
      <c r="W744" s="482"/>
      <c r="X744" s="504"/>
    </row>
    <row r="745" spans="1:24" ht="89.25" hidden="1" x14ac:dyDescent="0.2">
      <c r="A745" s="498">
        <v>2</v>
      </c>
      <c r="B745" s="499">
        <v>0</v>
      </c>
      <c r="C745" s="499">
        <v>4</v>
      </c>
      <c r="D745" s="499">
        <v>4</v>
      </c>
      <c r="E745" s="485" t="s">
        <v>2056</v>
      </c>
      <c r="F745" s="635" t="s">
        <v>4675</v>
      </c>
      <c r="G745" s="509"/>
      <c r="H745" s="759">
        <v>31162404</v>
      </c>
      <c r="I745" s="763" t="s">
        <v>4358</v>
      </c>
      <c r="J745" s="488"/>
      <c r="K745" s="488"/>
      <c r="L745" s="488"/>
      <c r="M745" s="488"/>
      <c r="N745" s="520" t="s">
        <v>4737</v>
      </c>
      <c r="O745" s="488"/>
      <c r="P745" s="488"/>
      <c r="Q745" s="488">
        <f t="shared" si="24"/>
        <v>0</v>
      </c>
      <c r="R745" s="568"/>
      <c r="S745" s="503"/>
      <c r="T745" s="545" t="s">
        <v>4687</v>
      </c>
      <c r="U745" s="820"/>
      <c r="V745" s="481"/>
      <c r="W745" s="482"/>
      <c r="X745" s="504"/>
    </row>
    <row r="746" spans="1:24" ht="89.25" hidden="1" x14ac:dyDescent="0.2">
      <c r="A746" s="498">
        <v>2</v>
      </c>
      <c r="B746" s="499">
        <v>0</v>
      </c>
      <c r="C746" s="499">
        <v>4</v>
      </c>
      <c r="D746" s="499">
        <v>4</v>
      </c>
      <c r="E746" s="485" t="s">
        <v>2056</v>
      </c>
      <c r="F746" s="635"/>
      <c r="G746" s="509"/>
      <c r="H746" s="759">
        <v>31162404</v>
      </c>
      <c r="I746" s="763" t="s">
        <v>4359</v>
      </c>
      <c r="J746" s="488"/>
      <c r="K746" s="488"/>
      <c r="L746" s="488"/>
      <c r="M746" s="488"/>
      <c r="N746" s="520"/>
      <c r="O746" s="488"/>
      <c r="P746" s="488"/>
      <c r="Q746" s="488">
        <f t="shared" si="24"/>
        <v>0</v>
      </c>
      <c r="R746" s="568"/>
      <c r="S746" s="503"/>
      <c r="T746" s="545"/>
      <c r="U746" s="820"/>
      <c r="V746" s="481"/>
      <c r="W746" s="482"/>
      <c r="X746" s="504"/>
    </row>
    <row r="747" spans="1:24" ht="89.25" hidden="1" x14ac:dyDescent="0.2">
      <c r="A747" s="498">
        <v>2</v>
      </c>
      <c r="B747" s="499">
        <v>0</v>
      </c>
      <c r="C747" s="499">
        <v>4</v>
      </c>
      <c r="D747" s="499">
        <v>4</v>
      </c>
      <c r="E747" s="485" t="s">
        <v>2056</v>
      </c>
      <c r="F747" s="635"/>
      <c r="G747" s="509"/>
      <c r="H747" s="759">
        <v>31162404</v>
      </c>
      <c r="I747" s="763" t="s">
        <v>4360</v>
      </c>
      <c r="J747" s="488"/>
      <c r="K747" s="488"/>
      <c r="L747" s="488"/>
      <c r="M747" s="488"/>
      <c r="N747" s="520"/>
      <c r="O747" s="488"/>
      <c r="P747" s="488"/>
      <c r="Q747" s="488">
        <f t="shared" si="24"/>
        <v>0</v>
      </c>
      <c r="R747" s="568"/>
      <c r="S747" s="503"/>
      <c r="T747" s="545"/>
      <c r="U747" s="820"/>
      <c r="V747" s="481"/>
      <c r="W747" s="482"/>
      <c r="X747" s="504"/>
    </row>
    <row r="748" spans="1:24" ht="76.5" hidden="1" x14ac:dyDescent="0.2">
      <c r="A748" s="498">
        <v>2</v>
      </c>
      <c r="B748" s="499">
        <v>0</v>
      </c>
      <c r="C748" s="499">
        <v>4</v>
      </c>
      <c r="D748" s="499">
        <v>4</v>
      </c>
      <c r="E748" s="485" t="s">
        <v>2056</v>
      </c>
      <c r="F748" s="635"/>
      <c r="G748" s="509"/>
      <c r="H748" s="759">
        <v>31162404</v>
      </c>
      <c r="I748" s="763" t="s">
        <v>4361</v>
      </c>
      <c r="J748" s="488"/>
      <c r="K748" s="488"/>
      <c r="L748" s="488"/>
      <c r="M748" s="488"/>
      <c r="N748" s="520"/>
      <c r="O748" s="488"/>
      <c r="P748" s="488"/>
      <c r="Q748" s="488">
        <f t="shared" si="24"/>
        <v>0</v>
      </c>
      <c r="R748" s="568"/>
      <c r="S748" s="480"/>
      <c r="T748" s="545"/>
      <c r="U748" s="820"/>
      <c r="V748" s="481"/>
      <c r="W748" s="482"/>
      <c r="X748" s="504"/>
    </row>
    <row r="749" spans="1:24" ht="51" hidden="1" x14ac:dyDescent="0.2">
      <c r="A749" s="498">
        <v>2</v>
      </c>
      <c r="B749" s="499">
        <v>0</v>
      </c>
      <c r="C749" s="499">
        <v>4</v>
      </c>
      <c r="D749" s="499">
        <v>4</v>
      </c>
      <c r="E749" s="485" t="s">
        <v>2056</v>
      </c>
      <c r="F749" s="635"/>
      <c r="G749" s="509"/>
      <c r="H749" s="759">
        <v>14111500</v>
      </c>
      <c r="I749" s="763" t="s">
        <v>4362</v>
      </c>
      <c r="J749" s="488"/>
      <c r="K749" s="488"/>
      <c r="L749" s="488"/>
      <c r="M749" s="488"/>
      <c r="N749" s="520"/>
      <c r="O749" s="488"/>
      <c r="P749" s="488"/>
      <c r="Q749" s="488">
        <f t="shared" si="24"/>
        <v>0</v>
      </c>
      <c r="R749" s="568"/>
      <c r="S749" s="503"/>
      <c r="T749" s="545"/>
      <c r="U749" s="821"/>
      <c r="V749" s="492"/>
      <c r="W749" s="482"/>
      <c r="X749" s="504"/>
    </row>
    <row r="750" spans="1:24" ht="63.75" hidden="1" x14ac:dyDescent="0.2">
      <c r="A750" s="498">
        <v>2</v>
      </c>
      <c r="B750" s="499">
        <v>0</v>
      </c>
      <c r="C750" s="499">
        <v>4</v>
      </c>
      <c r="D750" s="499">
        <v>4</v>
      </c>
      <c r="E750" s="485" t="s">
        <v>2056</v>
      </c>
      <c r="F750" s="635"/>
      <c r="G750" s="509"/>
      <c r="H750" s="759">
        <v>44101601</v>
      </c>
      <c r="I750" s="763" t="s">
        <v>4363</v>
      </c>
      <c r="J750" s="488"/>
      <c r="K750" s="488"/>
      <c r="L750" s="488"/>
      <c r="M750" s="488"/>
      <c r="N750" s="520"/>
      <c r="O750" s="488"/>
      <c r="P750" s="488"/>
      <c r="Q750" s="488">
        <f t="shared" si="24"/>
        <v>0</v>
      </c>
      <c r="R750" s="568"/>
      <c r="S750" s="480"/>
      <c r="T750" s="545"/>
      <c r="U750" s="820"/>
      <c r="V750" s="481"/>
      <c r="W750" s="482"/>
      <c r="X750" s="481"/>
    </row>
    <row r="751" spans="1:24" ht="38.25" hidden="1" x14ac:dyDescent="0.2">
      <c r="A751" s="498">
        <v>2</v>
      </c>
      <c r="B751" s="499">
        <v>0</v>
      </c>
      <c r="C751" s="499">
        <v>4</v>
      </c>
      <c r="D751" s="499">
        <v>4</v>
      </c>
      <c r="E751" s="485" t="s">
        <v>2056</v>
      </c>
      <c r="F751" s="635"/>
      <c r="G751" s="509"/>
      <c r="H751" s="759">
        <v>44121621</v>
      </c>
      <c r="I751" s="763" t="s">
        <v>4364</v>
      </c>
      <c r="J751" s="488"/>
      <c r="K751" s="488"/>
      <c r="L751" s="488"/>
      <c r="M751" s="488"/>
      <c r="N751" s="520"/>
      <c r="O751" s="488"/>
      <c r="P751" s="488"/>
      <c r="Q751" s="488">
        <f t="shared" si="24"/>
        <v>0</v>
      </c>
      <c r="R751" s="568"/>
      <c r="S751" s="503"/>
      <c r="T751" s="545"/>
      <c r="U751" s="821"/>
      <c r="V751" s="492"/>
      <c r="W751" s="482"/>
      <c r="X751" s="493"/>
    </row>
    <row r="752" spans="1:24" ht="38.25" hidden="1" x14ac:dyDescent="0.2">
      <c r="A752" s="498">
        <v>2</v>
      </c>
      <c r="B752" s="499">
        <v>0</v>
      </c>
      <c r="C752" s="499">
        <v>4</v>
      </c>
      <c r="D752" s="499">
        <v>4</v>
      </c>
      <c r="E752" s="485" t="s">
        <v>2056</v>
      </c>
      <c r="F752" s="635"/>
      <c r="G752" s="509"/>
      <c r="H752" s="759">
        <v>44121621</v>
      </c>
      <c r="I752" s="763" t="s">
        <v>4365</v>
      </c>
      <c r="J752" s="488"/>
      <c r="K752" s="488"/>
      <c r="L752" s="488"/>
      <c r="M752" s="488"/>
      <c r="N752" s="520"/>
      <c r="O752" s="488"/>
      <c r="P752" s="488"/>
      <c r="Q752" s="488">
        <f t="shared" si="24"/>
        <v>0</v>
      </c>
      <c r="R752" s="568"/>
      <c r="S752" s="480"/>
      <c r="T752" s="545"/>
      <c r="U752" s="820"/>
      <c r="V752" s="481"/>
      <c r="W752" s="482"/>
      <c r="X752" s="481"/>
    </row>
    <row r="753" spans="1:24" ht="3" hidden="1" customHeight="1" x14ac:dyDescent="0.2">
      <c r="A753" s="498">
        <v>2</v>
      </c>
      <c r="B753" s="499">
        <v>0</v>
      </c>
      <c r="C753" s="499">
        <v>4</v>
      </c>
      <c r="D753" s="499">
        <v>4</v>
      </c>
      <c r="E753" s="485" t="s">
        <v>2056</v>
      </c>
      <c r="F753" s="635"/>
      <c r="G753" s="509"/>
      <c r="H753" s="759">
        <v>44120000</v>
      </c>
      <c r="I753" s="763" t="s">
        <v>213</v>
      </c>
      <c r="J753" s="488"/>
      <c r="K753" s="488"/>
      <c r="L753" s="488"/>
      <c r="M753" s="488"/>
      <c r="N753" s="520"/>
      <c r="O753" s="488"/>
      <c r="P753" s="488"/>
      <c r="Q753" s="488">
        <f t="shared" si="24"/>
        <v>0</v>
      </c>
      <c r="R753" s="568"/>
      <c r="S753" s="480"/>
      <c r="T753" s="545"/>
      <c r="U753" s="820"/>
      <c r="V753" s="481"/>
      <c r="W753" s="482"/>
      <c r="X753" s="481"/>
    </row>
    <row r="754" spans="1:24" ht="3" hidden="1" customHeight="1" x14ac:dyDescent="0.2">
      <c r="A754" s="498">
        <v>2</v>
      </c>
      <c r="B754" s="499">
        <v>0</v>
      </c>
      <c r="C754" s="499">
        <v>4</v>
      </c>
      <c r="D754" s="499">
        <v>4</v>
      </c>
      <c r="E754" s="485" t="s">
        <v>2056</v>
      </c>
      <c r="F754" s="635"/>
      <c r="G754" s="509"/>
      <c r="H754" s="759">
        <v>44111515</v>
      </c>
      <c r="I754" s="763" t="s">
        <v>214</v>
      </c>
      <c r="J754" s="488"/>
      <c r="K754" s="488"/>
      <c r="L754" s="488"/>
      <c r="M754" s="488"/>
      <c r="N754" s="520"/>
      <c r="O754" s="488"/>
      <c r="P754" s="488"/>
      <c r="Q754" s="488">
        <f t="shared" si="24"/>
        <v>0</v>
      </c>
      <c r="R754" s="568"/>
      <c r="S754" s="480"/>
      <c r="T754" s="545"/>
      <c r="U754" s="820"/>
      <c r="V754" s="481"/>
      <c r="W754" s="482"/>
      <c r="X754" s="481"/>
    </row>
    <row r="755" spans="1:24" ht="25.5" hidden="1" x14ac:dyDescent="0.2">
      <c r="A755" s="498">
        <v>2</v>
      </c>
      <c r="B755" s="499">
        <v>0</v>
      </c>
      <c r="C755" s="499">
        <v>4</v>
      </c>
      <c r="D755" s="499">
        <v>4</v>
      </c>
      <c r="E755" s="485" t="s">
        <v>2056</v>
      </c>
      <c r="F755" s="635"/>
      <c r="G755" s="509"/>
      <c r="H755" s="759">
        <v>44112000</v>
      </c>
      <c r="I755" s="763" t="s">
        <v>4366</v>
      </c>
      <c r="J755" s="488"/>
      <c r="K755" s="488"/>
      <c r="L755" s="488"/>
      <c r="M755" s="488"/>
      <c r="N755" s="520"/>
      <c r="O755" s="488"/>
      <c r="P755" s="488"/>
      <c r="Q755" s="488">
        <f t="shared" si="24"/>
        <v>0</v>
      </c>
      <c r="R755" s="568"/>
      <c r="S755" s="503"/>
      <c r="T755" s="545"/>
      <c r="U755" s="821"/>
      <c r="V755" s="492"/>
      <c r="W755" s="482"/>
      <c r="X755" s="493"/>
    </row>
    <row r="756" spans="1:24" ht="51" hidden="1" x14ac:dyDescent="0.2">
      <c r="A756" s="498">
        <v>2</v>
      </c>
      <c r="B756" s="499">
        <v>0</v>
      </c>
      <c r="C756" s="499">
        <v>4</v>
      </c>
      <c r="D756" s="499">
        <v>4</v>
      </c>
      <c r="E756" s="485" t="s">
        <v>2056</v>
      </c>
      <c r="F756" s="635"/>
      <c r="G756" s="509"/>
      <c r="H756" s="759">
        <v>44121700</v>
      </c>
      <c r="I756" s="763" t="s">
        <v>4367</v>
      </c>
      <c r="J756" s="488"/>
      <c r="K756" s="488"/>
      <c r="L756" s="488"/>
      <c r="M756" s="488"/>
      <c r="N756" s="520"/>
      <c r="O756" s="488"/>
      <c r="P756" s="488"/>
      <c r="Q756" s="488">
        <f t="shared" si="24"/>
        <v>0</v>
      </c>
      <c r="R756" s="568"/>
      <c r="S756" s="503"/>
      <c r="T756" s="545"/>
      <c r="U756" s="820"/>
      <c r="V756" s="481"/>
      <c r="W756" s="482"/>
      <c r="X756" s="481"/>
    </row>
    <row r="757" spans="1:24" ht="25.5" hidden="1" x14ac:dyDescent="0.2">
      <c r="A757" s="498">
        <v>2</v>
      </c>
      <c r="B757" s="499">
        <v>0</v>
      </c>
      <c r="C757" s="499">
        <v>4</v>
      </c>
      <c r="D757" s="499">
        <v>4</v>
      </c>
      <c r="E757" s="485" t="s">
        <v>2056</v>
      </c>
      <c r="F757" s="635"/>
      <c r="G757" s="509"/>
      <c r="H757" s="759">
        <v>44121700</v>
      </c>
      <c r="I757" s="763" t="s">
        <v>4368</v>
      </c>
      <c r="J757" s="488"/>
      <c r="K757" s="488"/>
      <c r="L757" s="488"/>
      <c r="M757" s="488"/>
      <c r="N757" s="520"/>
      <c r="O757" s="488"/>
      <c r="P757" s="488"/>
      <c r="Q757" s="488">
        <f t="shared" si="24"/>
        <v>0</v>
      </c>
      <c r="R757" s="568"/>
      <c r="S757" s="503"/>
      <c r="T757" s="545"/>
      <c r="U757" s="820"/>
      <c r="V757" s="481"/>
      <c r="W757" s="482"/>
      <c r="X757" s="493"/>
    </row>
    <row r="758" spans="1:24" ht="51" hidden="1" x14ac:dyDescent="0.2">
      <c r="A758" s="498">
        <v>2</v>
      </c>
      <c r="B758" s="499">
        <v>0</v>
      </c>
      <c r="C758" s="499">
        <v>4</v>
      </c>
      <c r="D758" s="499">
        <v>4</v>
      </c>
      <c r="E758" s="485" t="s">
        <v>2056</v>
      </c>
      <c r="F758" s="635"/>
      <c r="G758" s="509"/>
      <c r="H758" s="759">
        <v>44121700</v>
      </c>
      <c r="I758" s="763" t="s">
        <v>4369</v>
      </c>
      <c r="J758" s="488"/>
      <c r="K758" s="488"/>
      <c r="L758" s="488"/>
      <c r="M758" s="488"/>
      <c r="N758" s="520"/>
      <c r="O758" s="488"/>
      <c r="P758" s="488"/>
      <c r="Q758" s="488">
        <f t="shared" si="24"/>
        <v>0</v>
      </c>
      <c r="R758" s="568"/>
      <c r="S758" s="503"/>
      <c r="T758" s="545"/>
      <c r="U758" s="820"/>
      <c r="V758" s="481"/>
      <c r="W758" s="482"/>
      <c r="X758" s="504"/>
    </row>
    <row r="759" spans="1:24" ht="51" hidden="1" x14ac:dyDescent="0.2">
      <c r="A759" s="498">
        <v>2</v>
      </c>
      <c r="B759" s="499">
        <v>0</v>
      </c>
      <c r="C759" s="499">
        <v>4</v>
      </c>
      <c r="D759" s="499">
        <v>4</v>
      </c>
      <c r="E759" s="485" t="s">
        <v>2056</v>
      </c>
      <c r="F759" s="635"/>
      <c r="G759" s="509"/>
      <c r="H759" s="759">
        <v>44121700</v>
      </c>
      <c r="I759" s="763" t="s">
        <v>4370</v>
      </c>
      <c r="J759" s="488"/>
      <c r="K759" s="488"/>
      <c r="L759" s="488"/>
      <c r="M759" s="488"/>
      <c r="N759" s="520"/>
      <c r="O759" s="488"/>
      <c r="P759" s="488"/>
      <c r="Q759" s="488">
        <f t="shared" si="24"/>
        <v>0</v>
      </c>
      <c r="R759" s="568"/>
      <c r="S759" s="503"/>
      <c r="T759" s="545"/>
      <c r="U759" s="820"/>
      <c r="V759" s="481"/>
      <c r="W759" s="482"/>
      <c r="X759" s="504"/>
    </row>
    <row r="760" spans="1:24" ht="25.5" hidden="1" x14ac:dyDescent="0.2">
      <c r="A760" s="498">
        <v>2</v>
      </c>
      <c r="B760" s="499">
        <v>0</v>
      </c>
      <c r="C760" s="499">
        <v>4</v>
      </c>
      <c r="D760" s="499">
        <v>4</v>
      </c>
      <c r="E760" s="485" t="s">
        <v>2056</v>
      </c>
      <c r="F760" s="635"/>
      <c r="G760" s="509"/>
      <c r="H760" s="759">
        <v>44121700</v>
      </c>
      <c r="I760" s="763" t="s">
        <v>4371</v>
      </c>
      <c r="J760" s="488"/>
      <c r="K760" s="488"/>
      <c r="L760" s="488"/>
      <c r="M760" s="488"/>
      <c r="N760" s="520"/>
      <c r="O760" s="488"/>
      <c r="P760" s="488"/>
      <c r="Q760" s="488">
        <f t="shared" si="24"/>
        <v>0</v>
      </c>
      <c r="R760" s="568"/>
      <c r="S760" s="503"/>
      <c r="T760" s="545"/>
      <c r="U760" s="820"/>
      <c r="V760" s="481"/>
      <c r="W760" s="482"/>
      <c r="X760" s="504"/>
    </row>
    <row r="761" spans="1:24" ht="51" hidden="1" x14ac:dyDescent="0.2">
      <c r="A761" s="498">
        <v>2</v>
      </c>
      <c r="B761" s="499">
        <v>0</v>
      </c>
      <c r="C761" s="499">
        <v>4</v>
      </c>
      <c r="D761" s="499">
        <v>4</v>
      </c>
      <c r="E761" s="485" t="s">
        <v>2056</v>
      </c>
      <c r="F761" s="635"/>
      <c r="G761" s="509"/>
      <c r="H761" s="759">
        <v>44121700</v>
      </c>
      <c r="I761" s="763" t="s">
        <v>4372</v>
      </c>
      <c r="J761" s="488"/>
      <c r="K761" s="488"/>
      <c r="L761" s="488"/>
      <c r="M761" s="488"/>
      <c r="N761" s="520"/>
      <c r="O761" s="488"/>
      <c r="P761" s="488"/>
      <c r="Q761" s="488">
        <f t="shared" si="24"/>
        <v>0</v>
      </c>
      <c r="R761" s="568"/>
      <c r="S761" s="503"/>
      <c r="T761" s="545"/>
      <c r="U761" s="820"/>
      <c r="V761" s="481"/>
      <c r="W761" s="482"/>
      <c r="X761" s="504"/>
    </row>
    <row r="762" spans="1:24" ht="51" hidden="1" x14ac:dyDescent="0.2">
      <c r="A762" s="498">
        <v>2</v>
      </c>
      <c r="B762" s="499">
        <v>0</v>
      </c>
      <c r="C762" s="499">
        <v>4</v>
      </c>
      <c r="D762" s="499">
        <v>4</v>
      </c>
      <c r="E762" s="485" t="s">
        <v>2056</v>
      </c>
      <c r="F762" s="635"/>
      <c r="G762" s="509"/>
      <c r="H762" s="759">
        <v>44121700</v>
      </c>
      <c r="I762" s="763" t="s">
        <v>4373</v>
      </c>
      <c r="J762" s="488"/>
      <c r="K762" s="488"/>
      <c r="L762" s="488"/>
      <c r="M762" s="488"/>
      <c r="N762" s="520"/>
      <c r="O762" s="488"/>
      <c r="P762" s="488"/>
      <c r="Q762" s="488">
        <f t="shared" si="24"/>
        <v>0</v>
      </c>
      <c r="R762" s="568"/>
      <c r="S762" s="503"/>
      <c r="T762" s="545"/>
      <c r="U762" s="820"/>
      <c r="V762" s="481"/>
      <c r="W762" s="482"/>
      <c r="X762" s="504"/>
    </row>
    <row r="763" spans="1:24" ht="25.5" hidden="1" x14ac:dyDescent="0.2">
      <c r="A763" s="498">
        <v>2</v>
      </c>
      <c r="B763" s="499">
        <v>0</v>
      </c>
      <c r="C763" s="499">
        <v>4</v>
      </c>
      <c r="D763" s="499">
        <v>4</v>
      </c>
      <c r="E763" s="485" t="s">
        <v>2056</v>
      </c>
      <c r="F763" s="635"/>
      <c r="G763" s="509"/>
      <c r="H763" s="759">
        <v>44121700</v>
      </c>
      <c r="I763" s="763" t="s">
        <v>4374</v>
      </c>
      <c r="J763" s="488"/>
      <c r="K763" s="488"/>
      <c r="L763" s="488"/>
      <c r="M763" s="488"/>
      <c r="N763" s="520"/>
      <c r="O763" s="488"/>
      <c r="P763" s="488"/>
      <c r="Q763" s="488">
        <f t="shared" si="24"/>
        <v>0</v>
      </c>
      <c r="R763" s="568"/>
      <c r="S763" s="503"/>
      <c r="T763" s="545"/>
      <c r="U763" s="820"/>
      <c r="V763" s="481"/>
      <c r="W763" s="482"/>
      <c r="X763" s="504"/>
    </row>
    <row r="764" spans="1:24" ht="51" hidden="1" x14ac:dyDescent="0.2">
      <c r="A764" s="498">
        <v>2</v>
      </c>
      <c r="B764" s="499">
        <v>0</v>
      </c>
      <c r="C764" s="499">
        <v>4</v>
      </c>
      <c r="D764" s="499">
        <v>4</v>
      </c>
      <c r="E764" s="485" t="s">
        <v>2056</v>
      </c>
      <c r="F764" s="635"/>
      <c r="G764" s="509"/>
      <c r="H764" s="759">
        <v>44121700</v>
      </c>
      <c r="I764" s="763" t="s">
        <v>4375</v>
      </c>
      <c r="J764" s="488"/>
      <c r="K764" s="488"/>
      <c r="L764" s="488"/>
      <c r="M764" s="488"/>
      <c r="N764" s="520"/>
      <c r="O764" s="488"/>
      <c r="P764" s="488"/>
      <c r="Q764" s="488">
        <f t="shared" si="24"/>
        <v>0</v>
      </c>
      <c r="R764" s="568"/>
      <c r="S764" s="503"/>
      <c r="T764" s="545"/>
      <c r="U764" s="820"/>
      <c r="V764" s="481"/>
      <c r="W764" s="482"/>
      <c r="X764" s="481"/>
    </row>
    <row r="765" spans="1:24" ht="25.5" hidden="1" x14ac:dyDescent="0.2">
      <c r="A765" s="498">
        <v>2</v>
      </c>
      <c r="B765" s="499">
        <v>0</v>
      </c>
      <c r="C765" s="499">
        <v>4</v>
      </c>
      <c r="D765" s="499">
        <v>4</v>
      </c>
      <c r="E765" s="485" t="s">
        <v>2056</v>
      </c>
      <c r="F765" s="635"/>
      <c r="G765" s="509"/>
      <c r="H765" s="759">
        <v>44121700</v>
      </c>
      <c r="I765" s="763" t="s">
        <v>4376</v>
      </c>
      <c r="J765" s="488"/>
      <c r="K765" s="488"/>
      <c r="L765" s="488"/>
      <c r="M765" s="488"/>
      <c r="N765" s="520"/>
      <c r="O765" s="488"/>
      <c r="P765" s="488"/>
      <c r="Q765" s="488">
        <f t="shared" si="24"/>
        <v>0</v>
      </c>
      <c r="R765" s="568"/>
      <c r="S765" s="503"/>
      <c r="T765" s="545"/>
      <c r="U765" s="821"/>
      <c r="V765" s="492"/>
      <c r="W765" s="482"/>
      <c r="X765" s="493"/>
    </row>
    <row r="766" spans="1:24" ht="51" hidden="1" x14ac:dyDescent="0.2">
      <c r="A766" s="498">
        <v>2</v>
      </c>
      <c r="B766" s="499">
        <v>0</v>
      </c>
      <c r="C766" s="499">
        <v>4</v>
      </c>
      <c r="D766" s="499">
        <v>4</v>
      </c>
      <c r="E766" s="485" t="s">
        <v>2056</v>
      </c>
      <c r="F766" s="635"/>
      <c r="G766" s="509"/>
      <c r="H766" s="759">
        <v>44121700</v>
      </c>
      <c r="I766" s="763" t="s">
        <v>4377</v>
      </c>
      <c r="J766" s="488"/>
      <c r="K766" s="488"/>
      <c r="L766" s="488"/>
      <c r="M766" s="488"/>
      <c r="N766" s="520" t="s">
        <v>4746</v>
      </c>
      <c r="O766" s="488"/>
      <c r="P766" s="488"/>
      <c r="Q766" s="488">
        <f t="shared" si="24"/>
        <v>0</v>
      </c>
      <c r="R766" s="568"/>
      <c r="S766" s="503"/>
      <c r="T766" s="545"/>
      <c r="U766" s="820"/>
      <c r="V766" s="481"/>
      <c r="W766" s="482"/>
      <c r="X766" s="481"/>
    </row>
    <row r="767" spans="1:24" ht="76.5" hidden="1" x14ac:dyDescent="0.2">
      <c r="A767" s="498">
        <v>2</v>
      </c>
      <c r="B767" s="499">
        <v>0</v>
      </c>
      <c r="C767" s="499">
        <v>4</v>
      </c>
      <c r="D767" s="499">
        <v>4</v>
      </c>
      <c r="E767" s="485" t="s">
        <v>2056</v>
      </c>
      <c r="F767" s="635"/>
      <c r="G767" s="509"/>
      <c r="H767" s="759">
        <v>14111500</v>
      </c>
      <c r="I767" s="763" t="s">
        <v>4378</v>
      </c>
      <c r="J767" s="488"/>
      <c r="K767" s="488"/>
      <c r="L767" s="488"/>
      <c r="M767" s="488"/>
      <c r="N767" s="520"/>
      <c r="O767" s="488"/>
      <c r="P767" s="488"/>
      <c r="Q767" s="488">
        <f t="shared" si="24"/>
        <v>0</v>
      </c>
      <c r="R767" s="568"/>
      <c r="S767" s="503"/>
      <c r="T767" s="545"/>
      <c r="U767" s="820"/>
      <c r="V767" s="481"/>
      <c r="W767" s="482"/>
      <c r="X767" s="493"/>
    </row>
    <row r="768" spans="1:24" ht="76.5" hidden="1" x14ac:dyDescent="0.2">
      <c r="A768" s="498">
        <v>2</v>
      </c>
      <c r="B768" s="499">
        <v>0</v>
      </c>
      <c r="C768" s="499">
        <v>4</v>
      </c>
      <c r="D768" s="499">
        <v>4</v>
      </c>
      <c r="E768" s="485" t="s">
        <v>2056</v>
      </c>
      <c r="F768" s="635"/>
      <c r="G768" s="509"/>
      <c r="H768" s="759">
        <v>14111500</v>
      </c>
      <c r="I768" s="763" t="s">
        <v>4379</v>
      </c>
      <c r="J768" s="488"/>
      <c r="K768" s="488"/>
      <c r="L768" s="488"/>
      <c r="M768" s="488"/>
      <c r="N768" s="520"/>
      <c r="O768" s="488"/>
      <c r="P768" s="488"/>
      <c r="Q768" s="488">
        <f t="shared" si="24"/>
        <v>0</v>
      </c>
      <c r="R768" s="568"/>
      <c r="S768" s="503"/>
      <c r="T768" s="545"/>
      <c r="U768" s="820"/>
      <c r="V768" s="481"/>
      <c r="W768" s="482"/>
      <c r="X768" s="481"/>
    </row>
    <row r="769" spans="1:24" ht="63.75" hidden="1" x14ac:dyDescent="0.2">
      <c r="A769" s="498">
        <v>2</v>
      </c>
      <c r="B769" s="499">
        <v>0</v>
      </c>
      <c r="C769" s="499">
        <v>4</v>
      </c>
      <c r="D769" s="499">
        <v>4</v>
      </c>
      <c r="E769" s="485" t="s">
        <v>2056</v>
      </c>
      <c r="F769" s="635"/>
      <c r="G769" s="509"/>
      <c r="H769" s="759">
        <v>14111500</v>
      </c>
      <c r="I769" s="763" t="s">
        <v>4380</v>
      </c>
      <c r="J769" s="488"/>
      <c r="K769" s="488"/>
      <c r="L769" s="488"/>
      <c r="M769" s="488"/>
      <c r="N769" s="520"/>
      <c r="O769" s="488"/>
      <c r="P769" s="488"/>
      <c r="Q769" s="488">
        <f t="shared" si="24"/>
        <v>0</v>
      </c>
      <c r="R769" s="568"/>
      <c r="S769" s="480"/>
      <c r="T769" s="545"/>
      <c r="U769" s="820"/>
      <c r="V769" s="481"/>
      <c r="W769" s="482"/>
      <c r="X769" s="493"/>
    </row>
    <row r="770" spans="1:24" ht="51" hidden="1" x14ac:dyDescent="0.2">
      <c r="A770" s="498">
        <v>2</v>
      </c>
      <c r="B770" s="499">
        <v>0</v>
      </c>
      <c r="C770" s="499">
        <v>4</v>
      </c>
      <c r="D770" s="499">
        <v>4</v>
      </c>
      <c r="E770" s="485" t="s">
        <v>2056</v>
      </c>
      <c r="F770" s="635"/>
      <c r="G770" s="509"/>
      <c r="H770" s="759">
        <v>14111500</v>
      </c>
      <c r="I770" s="763" t="s">
        <v>4381</v>
      </c>
      <c r="J770" s="488"/>
      <c r="K770" s="488"/>
      <c r="L770" s="488"/>
      <c r="M770" s="488"/>
      <c r="N770" s="520"/>
      <c r="O770" s="488"/>
      <c r="P770" s="488"/>
      <c r="Q770" s="488">
        <f t="shared" si="24"/>
        <v>0</v>
      </c>
      <c r="R770" s="568"/>
      <c r="S770" s="503"/>
      <c r="T770" s="545"/>
      <c r="U770" s="821"/>
      <c r="V770" s="492"/>
      <c r="W770" s="482"/>
      <c r="X770" s="504"/>
    </row>
    <row r="771" spans="1:24" ht="51" hidden="1" x14ac:dyDescent="0.2">
      <c r="A771" s="498">
        <v>2</v>
      </c>
      <c r="B771" s="499">
        <v>0</v>
      </c>
      <c r="C771" s="499">
        <v>4</v>
      </c>
      <c r="D771" s="499">
        <v>4</v>
      </c>
      <c r="E771" s="485" t="s">
        <v>2056</v>
      </c>
      <c r="F771" s="635"/>
      <c r="G771" s="509"/>
      <c r="H771" s="759">
        <v>14111500</v>
      </c>
      <c r="I771" s="763" t="s">
        <v>4382</v>
      </c>
      <c r="J771" s="488"/>
      <c r="K771" s="488"/>
      <c r="L771" s="488"/>
      <c r="M771" s="488"/>
      <c r="N771" s="520"/>
      <c r="O771" s="488"/>
      <c r="P771" s="488"/>
      <c r="Q771" s="488">
        <f t="shared" si="24"/>
        <v>0</v>
      </c>
      <c r="R771" s="568"/>
      <c r="S771" s="480"/>
      <c r="T771" s="545"/>
      <c r="U771" s="820"/>
      <c r="V771" s="481"/>
      <c r="W771" s="482"/>
      <c r="X771" s="504"/>
    </row>
    <row r="772" spans="1:24" ht="51" hidden="1" x14ac:dyDescent="0.2">
      <c r="A772" s="498">
        <v>2</v>
      </c>
      <c r="B772" s="499">
        <v>0</v>
      </c>
      <c r="C772" s="499">
        <v>4</v>
      </c>
      <c r="D772" s="499">
        <v>4</v>
      </c>
      <c r="E772" s="485" t="s">
        <v>2056</v>
      </c>
      <c r="F772" s="635"/>
      <c r="G772" s="509"/>
      <c r="H772" s="759">
        <v>14111500</v>
      </c>
      <c r="I772" s="763" t="s">
        <v>4383</v>
      </c>
      <c r="J772" s="488"/>
      <c r="K772" s="488"/>
      <c r="L772" s="488"/>
      <c r="M772" s="488"/>
      <c r="N772" s="520"/>
      <c r="O772" s="488"/>
      <c r="P772" s="488"/>
      <c r="Q772" s="488">
        <f t="shared" si="24"/>
        <v>0</v>
      </c>
      <c r="R772" s="568"/>
      <c r="S772" s="503"/>
      <c r="T772" s="545"/>
      <c r="U772" s="821"/>
      <c r="V772" s="492"/>
      <c r="W772" s="482"/>
      <c r="X772" s="504"/>
    </row>
    <row r="773" spans="1:24" ht="51" hidden="1" x14ac:dyDescent="0.2">
      <c r="A773" s="498">
        <v>2</v>
      </c>
      <c r="B773" s="499">
        <v>0</v>
      </c>
      <c r="C773" s="499">
        <v>4</v>
      </c>
      <c r="D773" s="499">
        <v>4</v>
      </c>
      <c r="E773" s="485" t="s">
        <v>2056</v>
      </c>
      <c r="F773" s="635"/>
      <c r="G773" s="509"/>
      <c r="H773" s="759">
        <v>14111500</v>
      </c>
      <c r="I773" s="763" t="s">
        <v>4384</v>
      </c>
      <c r="J773" s="488"/>
      <c r="K773" s="488"/>
      <c r="L773" s="488"/>
      <c r="M773" s="488"/>
      <c r="N773" s="520"/>
      <c r="O773" s="488"/>
      <c r="P773" s="488"/>
      <c r="Q773" s="488">
        <f t="shared" si="24"/>
        <v>0</v>
      </c>
      <c r="R773" s="568"/>
      <c r="S773" s="503"/>
      <c r="T773" s="545"/>
      <c r="U773" s="820"/>
      <c r="V773" s="481"/>
      <c r="W773" s="482"/>
      <c r="X773" s="504"/>
    </row>
    <row r="774" spans="1:24" ht="51" hidden="1" x14ac:dyDescent="0.2">
      <c r="A774" s="498">
        <v>2</v>
      </c>
      <c r="B774" s="499">
        <v>0</v>
      </c>
      <c r="C774" s="499">
        <v>4</v>
      </c>
      <c r="D774" s="499">
        <v>4</v>
      </c>
      <c r="E774" s="485" t="s">
        <v>2056</v>
      </c>
      <c r="F774" s="635"/>
      <c r="G774" s="509"/>
      <c r="H774" s="759">
        <v>14111500</v>
      </c>
      <c r="I774" s="763" t="s">
        <v>4385</v>
      </c>
      <c r="J774" s="488"/>
      <c r="K774" s="488"/>
      <c r="L774" s="488"/>
      <c r="M774" s="488"/>
      <c r="N774" s="520"/>
      <c r="O774" s="488"/>
      <c r="P774" s="488"/>
      <c r="Q774" s="488">
        <f t="shared" si="24"/>
        <v>0</v>
      </c>
      <c r="R774" s="568"/>
      <c r="S774" s="503"/>
      <c r="T774" s="545"/>
      <c r="U774" s="820"/>
      <c r="V774" s="481"/>
      <c r="W774" s="482"/>
      <c r="X774" s="504"/>
    </row>
    <row r="775" spans="1:24" ht="51" hidden="1" x14ac:dyDescent="0.2">
      <c r="A775" s="498">
        <v>2</v>
      </c>
      <c r="B775" s="499">
        <v>0</v>
      </c>
      <c r="C775" s="499">
        <v>4</v>
      </c>
      <c r="D775" s="499">
        <v>4</v>
      </c>
      <c r="E775" s="485" t="s">
        <v>2056</v>
      </c>
      <c r="F775" s="635"/>
      <c r="G775" s="509"/>
      <c r="H775" s="759">
        <v>14111500</v>
      </c>
      <c r="I775" s="763" t="s">
        <v>4386</v>
      </c>
      <c r="J775" s="488"/>
      <c r="K775" s="488"/>
      <c r="L775" s="488"/>
      <c r="M775" s="488"/>
      <c r="N775" s="520"/>
      <c r="O775" s="488"/>
      <c r="P775" s="488"/>
      <c r="Q775" s="488">
        <f t="shared" si="24"/>
        <v>0</v>
      </c>
      <c r="R775" s="568"/>
      <c r="S775" s="503"/>
      <c r="T775" s="545"/>
      <c r="U775" s="820"/>
      <c r="V775" s="481"/>
      <c r="W775" s="482"/>
      <c r="X775" s="504"/>
    </row>
    <row r="776" spans="1:24" ht="51" hidden="1" x14ac:dyDescent="0.2">
      <c r="A776" s="498">
        <v>2</v>
      </c>
      <c r="B776" s="499">
        <v>0</v>
      </c>
      <c r="C776" s="499">
        <v>4</v>
      </c>
      <c r="D776" s="499">
        <v>4</v>
      </c>
      <c r="E776" s="485" t="s">
        <v>2056</v>
      </c>
      <c r="F776" s="635"/>
      <c r="G776" s="509"/>
      <c r="H776" s="759">
        <v>14111500</v>
      </c>
      <c r="I776" s="763" t="s">
        <v>4387</v>
      </c>
      <c r="J776" s="488"/>
      <c r="K776" s="488"/>
      <c r="L776" s="488"/>
      <c r="M776" s="488"/>
      <c r="N776" s="520"/>
      <c r="O776" s="488"/>
      <c r="P776" s="488"/>
      <c r="Q776" s="488">
        <f t="shared" si="24"/>
        <v>0</v>
      </c>
      <c r="R776" s="568"/>
      <c r="S776" s="503"/>
      <c r="T776" s="545"/>
      <c r="U776" s="820"/>
      <c r="V776" s="481"/>
      <c r="W776" s="482"/>
      <c r="X776" s="481"/>
    </row>
    <row r="777" spans="1:24" ht="51" hidden="1" x14ac:dyDescent="0.2">
      <c r="A777" s="498">
        <v>2</v>
      </c>
      <c r="B777" s="499">
        <v>0</v>
      </c>
      <c r="C777" s="499">
        <v>4</v>
      </c>
      <c r="D777" s="499">
        <v>4</v>
      </c>
      <c r="E777" s="485" t="s">
        <v>2056</v>
      </c>
      <c r="F777" s="635"/>
      <c r="G777" s="509"/>
      <c r="H777" s="759">
        <v>14111500</v>
      </c>
      <c r="I777" s="763" t="s">
        <v>4388</v>
      </c>
      <c r="J777" s="488"/>
      <c r="K777" s="488"/>
      <c r="L777" s="488"/>
      <c r="M777" s="488"/>
      <c r="N777" s="520"/>
      <c r="O777" s="488"/>
      <c r="P777" s="488"/>
      <c r="Q777" s="488">
        <f t="shared" si="24"/>
        <v>0</v>
      </c>
      <c r="R777" s="568"/>
      <c r="S777" s="503"/>
      <c r="T777" s="545"/>
      <c r="U777" s="820"/>
      <c r="V777" s="481"/>
      <c r="W777" s="482"/>
      <c r="X777" s="493"/>
    </row>
    <row r="778" spans="1:24" ht="51" hidden="1" x14ac:dyDescent="0.2">
      <c r="A778" s="498">
        <v>2</v>
      </c>
      <c r="B778" s="499">
        <v>0</v>
      </c>
      <c r="C778" s="499">
        <v>4</v>
      </c>
      <c r="D778" s="499">
        <v>4</v>
      </c>
      <c r="E778" s="485" t="s">
        <v>2056</v>
      </c>
      <c r="F778" s="635"/>
      <c r="G778" s="509"/>
      <c r="H778" s="759">
        <v>14111500</v>
      </c>
      <c r="I778" s="763" t="s">
        <v>4389</v>
      </c>
      <c r="J778" s="488"/>
      <c r="K778" s="488"/>
      <c r="L778" s="488"/>
      <c r="M778" s="488"/>
      <c r="N778" s="520"/>
      <c r="O778" s="488"/>
      <c r="P778" s="488"/>
      <c r="Q778" s="488">
        <f t="shared" si="24"/>
        <v>0</v>
      </c>
      <c r="R778" s="568"/>
      <c r="S778" s="503"/>
      <c r="T778" s="545"/>
      <c r="U778" s="820"/>
      <c r="V778" s="481"/>
      <c r="W778" s="482"/>
      <c r="X778" s="481"/>
    </row>
    <row r="779" spans="1:24" ht="51" hidden="1" x14ac:dyDescent="0.2">
      <c r="A779" s="498">
        <v>2</v>
      </c>
      <c r="B779" s="499">
        <v>0</v>
      </c>
      <c r="C779" s="499">
        <v>4</v>
      </c>
      <c r="D779" s="499">
        <v>4</v>
      </c>
      <c r="E779" s="485" t="s">
        <v>2056</v>
      </c>
      <c r="F779" s="635"/>
      <c r="G779" s="509"/>
      <c r="H779" s="759">
        <v>14111500</v>
      </c>
      <c r="I779" s="763" t="s">
        <v>4390</v>
      </c>
      <c r="J779" s="488"/>
      <c r="K779" s="488"/>
      <c r="L779" s="488"/>
      <c r="M779" s="488"/>
      <c r="N779" s="520"/>
      <c r="O779" s="488"/>
      <c r="P779" s="488"/>
      <c r="Q779" s="488">
        <f t="shared" ref="Q779:Q842" si="25">+M779+P779-K779</f>
        <v>0</v>
      </c>
      <c r="R779" s="568"/>
      <c r="S779" s="503"/>
      <c r="T779" s="545"/>
      <c r="U779" s="820"/>
      <c r="V779" s="481"/>
      <c r="W779" s="482"/>
      <c r="X779" s="493"/>
    </row>
    <row r="780" spans="1:24" ht="51" hidden="1" x14ac:dyDescent="0.2">
      <c r="A780" s="498">
        <v>2</v>
      </c>
      <c r="B780" s="499">
        <v>0</v>
      </c>
      <c r="C780" s="499">
        <v>4</v>
      </c>
      <c r="D780" s="499">
        <v>4</v>
      </c>
      <c r="E780" s="485" t="s">
        <v>2056</v>
      </c>
      <c r="F780" s="635"/>
      <c r="G780" s="509"/>
      <c r="H780" s="759">
        <v>14111500</v>
      </c>
      <c r="I780" s="763" t="s">
        <v>4391</v>
      </c>
      <c r="J780" s="488"/>
      <c r="K780" s="488"/>
      <c r="L780" s="488"/>
      <c r="M780" s="488"/>
      <c r="N780" s="520"/>
      <c r="O780" s="488"/>
      <c r="P780" s="488"/>
      <c r="Q780" s="488">
        <f t="shared" si="25"/>
        <v>0</v>
      </c>
      <c r="R780" s="568"/>
      <c r="S780" s="503"/>
      <c r="T780" s="545"/>
      <c r="U780" s="820"/>
      <c r="V780" s="481"/>
      <c r="W780" s="482"/>
      <c r="X780" s="481"/>
    </row>
    <row r="781" spans="1:24" ht="51" hidden="1" x14ac:dyDescent="0.2">
      <c r="A781" s="498">
        <v>2</v>
      </c>
      <c r="B781" s="499">
        <v>0</v>
      </c>
      <c r="C781" s="499">
        <v>4</v>
      </c>
      <c r="D781" s="499">
        <v>4</v>
      </c>
      <c r="E781" s="485" t="s">
        <v>2056</v>
      </c>
      <c r="F781" s="635"/>
      <c r="G781" s="509"/>
      <c r="H781" s="759">
        <v>44112000</v>
      </c>
      <c r="I781" s="763" t="s">
        <v>4392</v>
      </c>
      <c r="J781" s="488"/>
      <c r="K781" s="488"/>
      <c r="L781" s="488"/>
      <c r="M781" s="488"/>
      <c r="N781" s="520"/>
      <c r="O781" s="488"/>
      <c r="P781" s="488"/>
      <c r="Q781" s="488">
        <f t="shared" si="25"/>
        <v>0</v>
      </c>
      <c r="R781" s="568"/>
      <c r="S781" s="503"/>
      <c r="T781" s="545"/>
      <c r="U781" s="820"/>
      <c r="V781" s="481"/>
      <c r="W781" s="482"/>
      <c r="X781" s="493"/>
    </row>
    <row r="782" spans="1:24" ht="51" hidden="1" x14ac:dyDescent="0.2">
      <c r="A782" s="498">
        <v>2</v>
      </c>
      <c r="B782" s="499">
        <v>0</v>
      </c>
      <c r="C782" s="499">
        <v>4</v>
      </c>
      <c r="D782" s="499">
        <v>4</v>
      </c>
      <c r="E782" s="485" t="s">
        <v>2056</v>
      </c>
      <c r="F782" s="635"/>
      <c r="G782" s="509"/>
      <c r="H782" s="759">
        <v>44121700</v>
      </c>
      <c r="I782" s="763" t="s">
        <v>4393</v>
      </c>
      <c r="J782" s="488"/>
      <c r="K782" s="488"/>
      <c r="L782" s="488"/>
      <c r="M782" s="488"/>
      <c r="N782" s="520"/>
      <c r="O782" s="488"/>
      <c r="P782" s="488"/>
      <c r="Q782" s="488">
        <f t="shared" si="25"/>
        <v>0</v>
      </c>
      <c r="R782" s="568"/>
      <c r="S782" s="503"/>
      <c r="T782" s="545"/>
      <c r="U782" s="820"/>
      <c r="V782" s="481"/>
      <c r="W782" s="482"/>
      <c r="X782" s="504"/>
    </row>
    <row r="783" spans="1:24" ht="51" hidden="1" x14ac:dyDescent="0.2">
      <c r="A783" s="498">
        <v>2</v>
      </c>
      <c r="B783" s="499">
        <v>0</v>
      </c>
      <c r="C783" s="499">
        <v>4</v>
      </c>
      <c r="D783" s="499">
        <v>4</v>
      </c>
      <c r="E783" s="485" t="s">
        <v>2056</v>
      </c>
      <c r="F783" s="635" t="s">
        <v>4675</v>
      </c>
      <c r="G783" s="509"/>
      <c r="H783" s="759">
        <v>44121708</v>
      </c>
      <c r="I783" s="763" t="s">
        <v>4394</v>
      </c>
      <c r="J783" s="488"/>
      <c r="K783" s="488"/>
      <c r="L783" s="488"/>
      <c r="M783" s="488"/>
      <c r="N783" s="520" t="s">
        <v>4746</v>
      </c>
      <c r="O783" s="488"/>
      <c r="P783" s="488"/>
      <c r="Q783" s="488">
        <f t="shared" si="25"/>
        <v>0</v>
      </c>
      <c r="R783" s="568"/>
      <c r="S783" s="503"/>
      <c r="T783" s="545" t="s">
        <v>4687</v>
      </c>
      <c r="U783" s="820"/>
      <c r="V783" s="481"/>
      <c r="W783" s="482"/>
      <c r="X783" s="504"/>
    </row>
    <row r="784" spans="1:24" ht="51" hidden="1" x14ac:dyDescent="0.2">
      <c r="A784" s="498">
        <v>2</v>
      </c>
      <c r="B784" s="499">
        <v>0</v>
      </c>
      <c r="C784" s="499">
        <v>4</v>
      </c>
      <c r="D784" s="499">
        <v>4</v>
      </c>
      <c r="E784" s="485" t="s">
        <v>2056</v>
      </c>
      <c r="F784" s="635"/>
      <c r="G784" s="509"/>
      <c r="H784" s="759">
        <v>44121700</v>
      </c>
      <c r="I784" s="763" t="s">
        <v>4395</v>
      </c>
      <c r="J784" s="488"/>
      <c r="K784" s="488"/>
      <c r="L784" s="488"/>
      <c r="M784" s="488"/>
      <c r="N784" s="520"/>
      <c r="O784" s="488"/>
      <c r="P784" s="488"/>
      <c r="Q784" s="488">
        <f t="shared" si="25"/>
        <v>0</v>
      </c>
      <c r="R784" s="568"/>
      <c r="S784" s="503"/>
      <c r="T784" s="545"/>
      <c r="U784" s="820"/>
      <c r="V784" s="481"/>
      <c r="W784" s="482"/>
      <c r="X784" s="504"/>
    </row>
    <row r="785" spans="1:30" ht="38.25" hidden="1" x14ac:dyDescent="0.2">
      <c r="A785" s="498">
        <v>2</v>
      </c>
      <c r="B785" s="499">
        <v>0</v>
      </c>
      <c r="C785" s="499">
        <v>4</v>
      </c>
      <c r="D785" s="499">
        <v>4</v>
      </c>
      <c r="E785" s="485" t="s">
        <v>2056</v>
      </c>
      <c r="F785" s="635"/>
      <c r="G785" s="509"/>
      <c r="H785" s="759">
        <v>44121700</v>
      </c>
      <c r="I785" s="763" t="s">
        <v>3160</v>
      </c>
      <c r="J785" s="488"/>
      <c r="K785" s="488"/>
      <c r="L785" s="488"/>
      <c r="M785" s="488"/>
      <c r="N785" s="520"/>
      <c r="O785" s="488"/>
      <c r="P785" s="488"/>
      <c r="Q785" s="488">
        <f t="shared" si="25"/>
        <v>0</v>
      </c>
      <c r="R785" s="568"/>
      <c r="S785" s="503"/>
      <c r="T785" s="545"/>
      <c r="U785" s="820"/>
      <c r="V785" s="481"/>
      <c r="W785" s="482"/>
      <c r="X785" s="504"/>
    </row>
    <row r="786" spans="1:30" ht="51" hidden="1" x14ac:dyDescent="0.2">
      <c r="A786" s="498">
        <v>2</v>
      </c>
      <c r="B786" s="499">
        <v>0</v>
      </c>
      <c r="C786" s="499">
        <v>4</v>
      </c>
      <c r="D786" s="499">
        <v>4</v>
      </c>
      <c r="E786" s="485" t="s">
        <v>2056</v>
      </c>
      <c r="F786" s="635"/>
      <c r="G786" s="509"/>
      <c r="H786" s="759">
        <v>44121700</v>
      </c>
      <c r="I786" s="763" t="s">
        <v>3161</v>
      </c>
      <c r="J786" s="488"/>
      <c r="K786" s="488"/>
      <c r="L786" s="488"/>
      <c r="M786" s="488"/>
      <c r="N786" s="520"/>
      <c r="O786" s="488"/>
      <c r="P786" s="488"/>
      <c r="Q786" s="488">
        <f t="shared" si="25"/>
        <v>0</v>
      </c>
      <c r="R786" s="568"/>
      <c r="S786" s="503"/>
      <c r="T786" s="545"/>
      <c r="U786" s="820"/>
      <c r="V786" s="481"/>
      <c r="W786" s="482"/>
      <c r="X786" s="504"/>
    </row>
    <row r="787" spans="1:30" ht="76.5" hidden="1" x14ac:dyDescent="0.2">
      <c r="A787" s="498">
        <v>2</v>
      </c>
      <c r="B787" s="499">
        <v>0</v>
      </c>
      <c r="C787" s="499">
        <v>4</v>
      </c>
      <c r="D787" s="499">
        <v>4</v>
      </c>
      <c r="E787" s="485" t="s">
        <v>2056</v>
      </c>
      <c r="F787" s="635" t="s">
        <v>4675</v>
      </c>
      <c r="G787" s="509"/>
      <c r="H787" s="759">
        <v>44121708</v>
      </c>
      <c r="I787" s="763" t="s">
        <v>3162</v>
      </c>
      <c r="J787" s="488"/>
      <c r="K787" s="488"/>
      <c r="L787" s="488"/>
      <c r="M787" s="488"/>
      <c r="N787" s="520" t="s">
        <v>4746</v>
      </c>
      <c r="O787" s="488"/>
      <c r="P787" s="488"/>
      <c r="Q787" s="488">
        <f t="shared" si="25"/>
        <v>0</v>
      </c>
      <c r="R787" s="568"/>
      <c r="S787" s="503"/>
      <c r="T787" s="545" t="s">
        <v>4687</v>
      </c>
      <c r="U787" s="820"/>
      <c r="V787" s="481"/>
      <c r="W787" s="482"/>
      <c r="X787" s="504"/>
    </row>
    <row r="788" spans="1:30" ht="51" hidden="1" x14ac:dyDescent="0.2">
      <c r="A788" s="498">
        <v>2</v>
      </c>
      <c r="B788" s="499">
        <v>0</v>
      </c>
      <c r="C788" s="499">
        <v>4</v>
      </c>
      <c r="D788" s="499">
        <v>4</v>
      </c>
      <c r="E788" s="485" t="s">
        <v>2056</v>
      </c>
      <c r="F788" s="635"/>
      <c r="G788" s="509"/>
      <c r="H788" s="759">
        <v>44121700</v>
      </c>
      <c r="I788" s="763" t="s">
        <v>3163</v>
      </c>
      <c r="J788" s="488"/>
      <c r="K788" s="488"/>
      <c r="L788" s="488"/>
      <c r="M788" s="488"/>
      <c r="N788" s="520"/>
      <c r="O788" s="488"/>
      <c r="P788" s="488"/>
      <c r="Q788" s="488">
        <f t="shared" si="25"/>
        <v>0</v>
      </c>
      <c r="R788" s="568" t="s">
        <v>4726</v>
      </c>
      <c r="S788" s="503"/>
      <c r="T788" s="545"/>
      <c r="U788" s="820"/>
      <c r="V788" s="481"/>
      <c r="W788" s="482"/>
      <c r="X788" s="481"/>
    </row>
    <row r="789" spans="1:30" ht="51" hidden="1" x14ac:dyDescent="0.2">
      <c r="A789" s="498">
        <v>2</v>
      </c>
      <c r="B789" s="499">
        <v>0</v>
      </c>
      <c r="C789" s="499">
        <v>4</v>
      </c>
      <c r="D789" s="499">
        <v>4</v>
      </c>
      <c r="E789" s="485" t="s">
        <v>2056</v>
      </c>
      <c r="F789" s="635"/>
      <c r="G789" s="509"/>
      <c r="H789" s="759">
        <v>44121700</v>
      </c>
      <c r="I789" s="763" t="s">
        <v>3164</v>
      </c>
      <c r="J789" s="488"/>
      <c r="K789" s="488"/>
      <c r="L789" s="488"/>
      <c r="M789" s="488"/>
      <c r="N789" s="520"/>
      <c r="O789" s="488"/>
      <c r="P789" s="488"/>
      <c r="Q789" s="488">
        <f t="shared" si="25"/>
        <v>0</v>
      </c>
      <c r="R789" s="568" t="s">
        <v>4726</v>
      </c>
      <c r="S789" s="503"/>
      <c r="T789" s="545"/>
      <c r="U789" s="820"/>
      <c r="V789" s="481"/>
      <c r="W789" s="482"/>
      <c r="X789" s="493"/>
    </row>
    <row r="790" spans="1:30" ht="38.25" hidden="1" x14ac:dyDescent="0.2">
      <c r="A790" s="498">
        <v>2</v>
      </c>
      <c r="B790" s="499">
        <v>0</v>
      </c>
      <c r="C790" s="499">
        <v>4</v>
      </c>
      <c r="D790" s="499">
        <v>4</v>
      </c>
      <c r="E790" s="485" t="s">
        <v>2056</v>
      </c>
      <c r="F790" s="635"/>
      <c r="G790" s="509"/>
      <c r="H790" s="759"/>
      <c r="I790" s="763" t="s">
        <v>3165</v>
      </c>
      <c r="J790" s="488"/>
      <c r="K790" s="488"/>
      <c r="L790" s="488"/>
      <c r="M790" s="488"/>
      <c r="N790" s="520"/>
      <c r="O790" s="488"/>
      <c r="P790" s="488"/>
      <c r="Q790" s="488">
        <f t="shared" si="25"/>
        <v>0</v>
      </c>
      <c r="R790" s="568" t="s">
        <v>4726</v>
      </c>
      <c r="S790" s="503"/>
      <c r="T790" s="545"/>
      <c r="U790" s="820"/>
      <c r="V790" s="481"/>
      <c r="W790" s="482"/>
      <c r="X790" s="481"/>
    </row>
    <row r="791" spans="1:30" ht="63.75" hidden="1" x14ac:dyDescent="0.2">
      <c r="A791" s="498">
        <v>2</v>
      </c>
      <c r="B791" s="499">
        <v>0</v>
      </c>
      <c r="C791" s="499">
        <v>4</v>
      </c>
      <c r="D791" s="499">
        <v>4</v>
      </c>
      <c r="E791" s="485" t="s">
        <v>2056</v>
      </c>
      <c r="F791" s="635"/>
      <c r="G791" s="509"/>
      <c r="H791" s="759">
        <v>44121900</v>
      </c>
      <c r="I791" s="763" t="s">
        <v>3166</v>
      </c>
      <c r="J791" s="488"/>
      <c r="K791" s="488"/>
      <c r="L791" s="488"/>
      <c r="M791" s="488"/>
      <c r="N791" s="520"/>
      <c r="O791" s="488"/>
      <c r="P791" s="488"/>
      <c r="Q791" s="488">
        <f t="shared" si="25"/>
        <v>0</v>
      </c>
      <c r="R791" s="568" t="s">
        <v>4726</v>
      </c>
      <c r="S791" s="503"/>
      <c r="T791" s="545"/>
      <c r="U791" s="820"/>
      <c r="V791" s="481"/>
      <c r="W791" s="482"/>
      <c r="X791" s="493"/>
    </row>
    <row r="792" spans="1:30" ht="63.75" hidden="1" x14ac:dyDescent="0.2">
      <c r="A792" s="498">
        <v>2</v>
      </c>
      <c r="B792" s="499">
        <v>0</v>
      </c>
      <c r="C792" s="499">
        <v>4</v>
      </c>
      <c r="D792" s="499">
        <v>4</v>
      </c>
      <c r="E792" s="485" t="s">
        <v>2056</v>
      </c>
      <c r="F792" s="635"/>
      <c r="G792" s="509"/>
      <c r="H792" s="759">
        <v>14111537</v>
      </c>
      <c r="I792" s="763" t="s">
        <v>3167</v>
      </c>
      <c r="J792" s="488"/>
      <c r="K792" s="488"/>
      <c r="L792" s="488"/>
      <c r="M792" s="488"/>
      <c r="N792" s="520"/>
      <c r="O792" s="488"/>
      <c r="P792" s="488"/>
      <c r="Q792" s="488">
        <f t="shared" si="25"/>
        <v>0</v>
      </c>
      <c r="R792" s="568" t="s">
        <v>4726</v>
      </c>
      <c r="S792" s="503"/>
      <c r="T792" s="545"/>
      <c r="U792" s="820"/>
      <c r="V792" s="481"/>
      <c r="W792" s="482"/>
      <c r="X792" s="481"/>
    </row>
    <row r="793" spans="1:30" ht="76.5" hidden="1" x14ac:dyDescent="0.2">
      <c r="A793" s="498">
        <v>2</v>
      </c>
      <c r="B793" s="499">
        <v>0</v>
      </c>
      <c r="C793" s="499">
        <v>4</v>
      </c>
      <c r="D793" s="499">
        <v>4</v>
      </c>
      <c r="E793" s="485" t="s">
        <v>2056</v>
      </c>
      <c r="F793" s="635"/>
      <c r="G793" s="509"/>
      <c r="H793" s="759">
        <v>14111537</v>
      </c>
      <c r="I793" s="763" t="s">
        <v>3470</v>
      </c>
      <c r="J793" s="488"/>
      <c r="K793" s="488"/>
      <c r="L793" s="488"/>
      <c r="M793" s="488"/>
      <c r="N793" s="520"/>
      <c r="O793" s="488"/>
      <c r="P793" s="488"/>
      <c r="Q793" s="488">
        <f t="shared" si="25"/>
        <v>0</v>
      </c>
      <c r="R793" s="568" t="s">
        <v>4726</v>
      </c>
      <c r="S793" s="503"/>
      <c r="T793" s="545"/>
      <c r="U793" s="820"/>
      <c r="V793" s="481"/>
      <c r="W793" s="482"/>
      <c r="X793" s="493"/>
    </row>
    <row r="794" spans="1:30" ht="63.75" hidden="1" x14ac:dyDescent="0.2">
      <c r="A794" s="498">
        <v>2</v>
      </c>
      <c r="B794" s="499">
        <v>0</v>
      </c>
      <c r="C794" s="499">
        <v>4</v>
      </c>
      <c r="D794" s="499">
        <v>4</v>
      </c>
      <c r="E794" s="485" t="s">
        <v>2056</v>
      </c>
      <c r="F794" s="635"/>
      <c r="G794" s="509"/>
      <c r="H794" s="759">
        <v>14111537</v>
      </c>
      <c r="I794" s="763" t="s">
        <v>3471</v>
      </c>
      <c r="J794" s="488"/>
      <c r="K794" s="488"/>
      <c r="L794" s="488"/>
      <c r="M794" s="488"/>
      <c r="N794" s="520"/>
      <c r="O794" s="488"/>
      <c r="P794" s="488"/>
      <c r="Q794" s="488">
        <f t="shared" si="25"/>
        <v>0</v>
      </c>
      <c r="R794" s="568" t="s">
        <v>4726</v>
      </c>
      <c r="S794" s="503"/>
      <c r="T794" s="545"/>
      <c r="U794" s="820"/>
      <c r="V794" s="481"/>
      <c r="W794" s="482"/>
      <c r="X794" s="504"/>
    </row>
    <row r="795" spans="1:30" hidden="1" x14ac:dyDescent="0.2">
      <c r="A795" s="498">
        <v>2</v>
      </c>
      <c r="B795" s="499">
        <v>0</v>
      </c>
      <c r="C795" s="499">
        <v>4</v>
      </c>
      <c r="D795" s="499">
        <v>4</v>
      </c>
      <c r="E795" s="485" t="s">
        <v>2056</v>
      </c>
      <c r="F795" s="635"/>
      <c r="G795" s="509"/>
      <c r="H795" s="759">
        <v>43211802</v>
      </c>
      <c r="I795" s="763" t="s">
        <v>3472</v>
      </c>
      <c r="J795" s="488"/>
      <c r="K795" s="488"/>
      <c r="L795" s="488"/>
      <c r="M795" s="488"/>
      <c r="N795" s="520"/>
      <c r="O795" s="488"/>
      <c r="P795" s="488"/>
      <c r="Q795" s="488">
        <f t="shared" si="25"/>
        <v>0</v>
      </c>
      <c r="R795" s="568" t="s">
        <v>4726</v>
      </c>
      <c r="S795" s="503"/>
      <c r="T795" s="545"/>
      <c r="U795" s="820"/>
      <c r="V795" s="481"/>
      <c r="W795" s="482"/>
      <c r="X795" s="504"/>
    </row>
    <row r="796" spans="1:30" ht="25.5" hidden="1" x14ac:dyDescent="0.2">
      <c r="A796" s="498">
        <v>2</v>
      </c>
      <c r="B796" s="499">
        <v>0</v>
      </c>
      <c r="C796" s="499">
        <v>4</v>
      </c>
      <c r="D796" s="499">
        <v>4</v>
      </c>
      <c r="E796" s="485" t="s">
        <v>2056</v>
      </c>
      <c r="F796" s="635"/>
      <c r="G796" s="509"/>
      <c r="H796" s="759">
        <v>14111500</v>
      </c>
      <c r="I796" s="763" t="s">
        <v>3473</v>
      </c>
      <c r="J796" s="488"/>
      <c r="K796" s="488"/>
      <c r="L796" s="488"/>
      <c r="M796" s="488"/>
      <c r="N796" s="520"/>
      <c r="O796" s="488"/>
      <c r="P796" s="488"/>
      <c r="Q796" s="488">
        <f t="shared" si="25"/>
        <v>0</v>
      </c>
      <c r="R796" s="568" t="s">
        <v>4726</v>
      </c>
      <c r="S796" s="503"/>
      <c r="T796" s="545"/>
      <c r="U796" s="820"/>
      <c r="V796" s="481"/>
      <c r="W796" s="482"/>
      <c r="X796" s="504"/>
    </row>
    <row r="797" spans="1:30" ht="89.25" hidden="1" x14ac:dyDescent="0.2">
      <c r="A797" s="498">
        <v>2</v>
      </c>
      <c r="B797" s="499">
        <v>0</v>
      </c>
      <c r="C797" s="499">
        <v>4</v>
      </c>
      <c r="D797" s="499">
        <v>4</v>
      </c>
      <c r="E797" s="485" t="s">
        <v>2056</v>
      </c>
      <c r="F797" s="635"/>
      <c r="G797" s="509"/>
      <c r="H797" s="759">
        <v>14111500</v>
      </c>
      <c r="I797" s="763" t="s">
        <v>3474</v>
      </c>
      <c r="J797" s="488"/>
      <c r="K797" s="488"/>
      <c r="L797" s="488"/>
      <c r="M797" s="488"/>
      <c r="N797" s="520"/>
      <c r="O797" s="488"/>
      <c r="P797" s="488"/>
      <c r="Q797" s="488">
        <f t="shared" si="25"/>
        <v>0</v>
      </c>
      <c r="R797" s="568" t="s">
        <v>4726</v>
      </c>
      <c r="S797" s="503"/>
      <c r="T797" s="545"/>
      <c r="U797" s="820"/>
      <c r="V797" s="481"/>
      <c r="W797" s="482"/>
      <c r="X797" s="504"/>
    </row>
    <row r="798" spans="1:30" ht="89.25" hidden="1" x14ac:dyDescent="0.2">
      <c r="A798" s="498">
        <v>2</v>
      </c>
      <c r="B798" s="499">
        <v>0</v>
      </c>
      <c r="C798" s="499">
        <v>4</v>
      </c>
      <c r="D798" s="499">
        <v>4</v>
      </c>
      <c r="E798" s="485" t="s">
        <v>2056</v>
      </c>
      <c r="F798" s="635"/>
      <c r="G798" s="509"/>
      <c r="H798" s="759">
        <v>14111500</v>
      </c>
      <c r="I798" s="763" t="s">
        <v>3475</v>
      </c>
      <c r="J798" s="488"/>
      <c r="K798" s="488"/>
      <c r="L798" s="488"/>
      <c r="M798" s="488"/>
      <c r="N798" s="520"/>
      <c r="O798" s="488"/>
      <c r="P798" s="488"/>
      <c r="Q798" s="488">
        <f t="shared" si="25"/>
        <v>0</v>
      </c>
      <c r="R798" s="568" t="s">
        <v>4726</v>
      </c>
      <c r="S798" s="503"/>
      <c r="T798" s="545"/>
      <c r="U798" s="820"/>
      <c r="V798" s="481"/>
      <c r="W798" s="482"/>
      <c r="X798" s="504"/>
    </row>
    <row r="799" spans="1:30" s="847" customFormat="1" ht="29.25" customHeight="1" x14ac:dyDescent="0.2">
      <c r="A799" s="831">
        <v>2</v>
      </c>
      <c r="B799" s="832">
        <v>0</v>
      </c>
      <c r="C799" s="832">
        <v>4</v>
      </c>
      <c r="D799" s="832">
        <v>4</v>
      </c>
      <c r="E799" s="833" t="s">
        <v>2056</v>
      </c>
      <c r="F799" s="834" t="s">
        <v>4675</v>
      </c>
      <c r="G799" s="835" t="s">
        <v>2023</v>
      </c>
      <c r="H799" s="836">
        <v>14111500</v>
      </c>
      <c r="I799" s="837" t="s">
        <v>3476</v>
      </c>
      <c r="J799" s="838"/>
      <c r="K799" s="838"/>
      <c r="L799" s="838"/>
      <c r="M799" s="838"/>
      <c r="N799" s="851" t="s">
        <v>5023</v>
      </c>
      <c r="O799" s="838">
        <v>50</v>
      </c>
      <c r="P799" s="838">
        <f>17800*O799</f>
        <v>890000</v>
      </c>
      <c r="Q799" s="838">
        <f>+P799</f>
        <v>890000</v>
      </c>
      <c r="R799" s="839" t="s">
        <v>4728</v>
      </c>
      <c r="S799" s="840">
        <v>2</v>
      </c>
      <c r="T799" s="841" t="s">
        <v>4687</v>
      </c>
      <c r="U799" s="842" t="s">
        <v>4670</v>
      </c>
      <c r="V799" s="843"/>
      <c r="W799" s="844"/>
      <c r="X799" s="845" t="s">
        <v>5121</v>
      </c>
      <c r="Y799" s="846"/>
      <c r="Z799" s="846"/>
      <c r="AA799" s="846"/>
      <c r="AB799" s="846"/>
      <c r="AC799" s="846"/>
      <c r="AD799" s="846"/>
    </row>
    <row r="800" spans="1:30" s="847" customFormat="1" ht="34.5" customHeight="1" x14ac:dyDescent="0.2">
      <c r="A800" s="831">
        <v>2</v>
      </c>
      <c r="B800" s="832">
        <v>0</v>
      </c>
      <c r="C800" s="832">
        <v>4</v>
      </c>
      <c r="D800" s="832">
        <v>4</v>
      </c>
      <c r="E800" s="833" t="s">
        <v>2056</v>
      </c>
      <c r="F800" s="834" t="s">
        <v>4675</v>
      </c>
      <c r="G800" s="835" t="s">
        <v>2023</v>
      </c>
      <c r="H800" s="836">
        <v>14111500</v>
      </c>
      <c r="I800" s="837" t="s">
        <v>3477</v>
      </c>
      <c r="J800" s="838"/>
      <c r="K800" s="838"/>
      <c r="L800" s="838"/>
      <c r="M800" s="838"/>
      <c r="N800" s="851" t="s">
        <v>5023</v>
      </c>
      <c r="O800" s="838">
        <v>20</v>
      </c>
      <c r="P800" s="838">
        <f>19200*O800</f>
        <v>384000</v>
      </c>
      <c r="Q800" s="838">
        <f>+P800</f>
        <v>384000</v>
      </c>
      <c r="R800" s="839" t="s">
        <v>4728</v>
      </c>
      <c r="S800" s="840">
        <v>2</v>
      </c>
      <c r="T800" s="841" t="s">
        <v>4687</v>
      </c>
      <c r="U800" s="842" t="s">
        <v>4670</v>
      </c>
      <c r="V800" s="843"/>
      <c r="W800" s="844"/>
      <c r="X800" s="845" t="s">
        <v>5121</v>
      </c>
      <c r="Y800" s="846"/>
      <c r="Z800" s="846"/>
      <c r="AA800" s="846"/>
      <c r="AB800" s="846"/>
      <c r="AC800" s="846"/>
      <c r="AD800" s="846"/>
    </row>
    <row r="801" spans="1:24" ht="89.25" hidden="1" x14ac:dyDescent="0.2">
      <c r="A801" s="498">
        <v>2</v>
      </c>
      <c r="B801" s="499">
        <v>0</v>
      </c>
      <c r="C801" s="499">
        <v>4</v>
      </c>
      <c r="D801" s="499">
        <v>4</v>
      </c>
      <c r="E801" s="485" t="s">
        <v>2056</v>
      </c>
      <c r="F801" s="635"/>
      <c r="G801" s="509"/>
      <c r="H801" s="759">
        <v>14111500</v>
      </c>
      <c r="I801" s="763" t="s">
        <v>3478</v>
      </c>
      <c r="J801" s="488"/>
      <c r="K801" s="488"/>
      <c r="L801" s="488"/>
      <c r="M801" s="488"/>
      <c r="N801" s="520"/>
      <c r="O801" s="488"/>
      <c r="P801" s="488"/>
      <c r="Q801" s="488">
        <f t="shared" si="25"/>
        <v>0</v>
      </c>
      <c r="R801" s="568" t="s">
        <v>4726</v>
      </c>
      <c r="S801" s="503"/>
      <c r="T801" s="545"/>
      <c r="U801" s="820"/>
      <c r="V801" s="481"/>
      <c r="W801" s="482"/>
      <c r="X801" s="493"/>
    </row>
    <row r="802" spans="1:24" ht="89.25" hidden="1" x14ac:dyDescent="0.2">
      <c r="A802" s="498">
        <v>2</v>
      </c>
      <c r="B802" s="499">
        <v>0</v>
      </c>
      <c r="C802" s="499">
        <v>4</v>
      </c>
      <c r="D802" s="499">
        <v>4</v>
      </c>
      <c r="E802" s="485" t="s">
        <v>2056</v>
      </c>
      <c r="F802" s="635"/>
      <c r="G802" s="509"/>
      <c r="H802" s="759">
        <v>14111500</v>
      </c>
      <c r="I802" s="763" t="s">
        <v>3479</v>
      </c>
      <c r="J802" s="488"/>
      <c r="K802" s="488"/>
      <c r="L802" s="488"/>
      <c r="M802" s="488"/>
      <c r="N802" s="520"/>
      <c r="O802" s="488"/>
      <c r="P802" s="488"/>
      <c r="Q802" s="488">
        <f t="shared" si="25"/>
        <v>0</v>
      </c>
      <c r="R802" s="568" t="s">
        <v>4726</v>
      </c>
      <c r="S802" s="503"/>
      <c r="T802" s="545"/>
      <c r="U802" s="820"/>
      <c r="V802" s="481"/>
      <c r="W802" s="482"/>
      <c r="X802" s="481"/>
    </row>
    <row r="803" spans="1:24" ht="38.25" hidden="1" x14ac:dyDescent="0.2">
      <c r="A803" s="498">
        <v>2</v>
      </c>
      <c r="B803" s="499">
        <v>0</v>
      </c>
      <c r="C803" s="499">
        <v>4</v>
      </c>
      <c r="D803" s="499">
        <v>4</v>
      </c>
      <c r="E803" s="485" t="s">
        <v>2056</v>
      </c>
      <c r="F803" s="635"/>
      <c r="G803" s="509"/>
      <c r="H803" s="759">
        <v>14111500</v>
      </c>
      <c r="I803" s="763" t="s">
        <v>3480</v>
      </c>
      <c r="J803" s="488"/>
      <c r="K803" s="488"/>
      <c r="L803" s="488"/>
      <c r="M803" s="488"/>
      <c r="N803" s="520"/>
      <c r="O803" s="488"/>
      <c r="P803" s="488"/>
      <c r="Q803" s="488">
        <f t="shared" si="25"/>
        <v>0</v>
      </c>
      <c r="R803" s="568" t="s">
        <v>4726</v>
      </c>
      <c r="S803" s="503"/>
      <c r="T803" s="545"/>
      <c r="U803" s="820"/>
      <c r="V803" s="481"/>
      <c r="W803" s="482"/>
      <c r="X803" s="493"/>
    </row>
    <row r="804" spans="1:24" ht="76.5" hidden="1" x14ac:dyDescent="0.2">
      <c r="A804" s="498">
        <v>2</v>
      </c>
      <c r="B804" s="499">
        <v>0</v>
      </c>
      <c r="C804" s="499">
        <v>4</v>
      </c>
      <c r="D804" s="499">
        <v>4</v>
      </c>
      <c r="E804" s="485" t="s">
        <v>2056</v>
      </c>
      <c r="F804" s="635"/>
      <c r="G804" s="509"/>
      <c r="H804" s="759">
        <v>14111500</v>
      </c>
      <c r="I804" s="763" t="s">
        <v>3481</v>
      </c>
      <c r="J804" s="488"/>
      <c r="K804" s="488"/>
      <c r="L804" s="488"/>
      <c r="M804" s="488"/>
      <c r="N804" s="520"/>
      <c r="O804" s="488"/>
      <c r="P804" s="488"/>
      <c r="Q804" s="488">
        <f t="shared" si="25"/>
        <v>0</v>
      </c>
      <c r="R804" s="568" t="s">
        <v>4726</v>
      </c>
      <c r="S804" s="503"/>
      <c r="T804" s="545"/>
      <c r="U804" s="820"/>
      <c r="V804" s="481"/>
      <c r="W804" s="482"/>
      <c r="X804" s="481"/>
    </row>
    <row r="805" spans="1:24" ht="89.25" hidden="1" x14ac:dyDescent="0.2">
      <c r="A805" s="498">
        <v>2</v>
      </c>
      <c r="B805" s="499">
        <v>0</v>
      </c>
      <c r="C805" s="499">
        <v>4</v>
      </c>
      <c r="D805" s="499">
        <v>4</v>
      </c>
      <c r="E805" s="485" t="s">
        <v>2056</v>
      </c>
      <c r="F805" s="635"/>
      <c r="G805" s="509"/>
      <c r="H805" s="759">
        <v>14111500</v>
      </c>
      <c r="I805" s="763" t="s">
        <v>3482</v>
      </c>
      <c r="J805" s="488"/>
      <c r="K805" s="488"/>
      <c r="L805" s="488"/>
      <c r="M805" s="488"/>
      <c r="N805" s="520"/>
      <c r="O805" s="488"/>
      <c r="P805" s="488"/>
      <c r="Q805" s="488">
        <f t="shared" si="25"/>
        <v>0</v>
      </c>
      <c r="R805" s="568" t="s">
        <v>4726</v>
      </c>
      <c r="S805" s="503"/>
      <c r="T805" s="545"/>
      <c r="U805" s="820"/>
      <c r="V805" s="481"/>
      <c r="W805" s="482"/>
      <c r="X805" s="493"/>
    </row>
    <row r="806" spans="1:24" ht="89.25" hidden="1" x14ac:dyDescent="0.2">
      <c r="A806" s="498">
        <v>2</v>
      </c>
      <c r="B806" s="499">
        <v>0</v>
      </c>
      <c r="C806" s="499">
        <v>4</v>
      </c>
      <c r="D806" s="499">
        <v>4</v>
      </c>
      <c r="E806" s="485" t="s">
        <v>2056</v>
      </c>
      <c r="F806" s="635"/>
      <c r="G806" s="509"/>
      <c r="H806" s="759">
        <v>14111500</v>
      </c>
      <c r="I806" s="763" t="s">
        <v>3483</v>
      </c>
      <c r="J806" s="488"/>
      <c r="K806" s="488"/>
      <c r="L806" s="488"/>
      <c r="M806" s="488"/>
      <c r="N806" s="520"/>
      <c r="O806" s="488"/>
      <c r="P806" s="488"/>
      <c r="Q806" s="488">
        <f t="shared" si="25"/>
        <v>0</v>
      </c>
      <c r="R806" s="568" t="s">
        <v>4726</v>
      </c>
      <c r="S806" s="503"/>
      <c r="T806" s="545"/>
      <c r="U806" s="820"/>
      <c r="V806" s="481"/>
      <c r="W806" s="482"/>
      <c r="X806" s="504"/>
    </row>
    <row r="807" spans="1:24" ht="89.25" hidden="1" x14ac:dyDescent="0.2">
      <c r="A807" s="498">
        <v>2</v>
      </c>
      <c r="B807" s="499">
        <v>0</v>
      </c>
      <c r="C807" s="499">
        <v>4</v>
      </c>
      <c r="D807" s="499">
        <v>4</v>
      </c>
      <c r="E807" s="485" t="s">
        <v>2056</v>
      </c>
      <c r="F807" s="635"/>
      <c r="G807" s="509"/>
      <c r="H807" s="759">
        <v>14111500</v>
      </c>
      <c r="I807" s="763" t="s">
        <v>4356</v>
      </c>
      <c r="J807" s="488"/>
      <c r="K807" s="488"/>
      <c r="L807" s="488"/>
      <c r="M807" s="488"/>
      <c r="N807" s="520"/>
      <c r="O807" s="488"/>
      <c r="P807" s="488"/>
      <c r="Q807" s="488">
        <f t="shared" si="25"/>
        <v>0</v>
      </c>
      <c r="R807" s="568" t="s">
        <v>4726</v>
      </c>
      <c r="S807" s="503"/>
      <c r="T807" s="545"/>
      <c r="U807" s="820"/>
      <c r="V807" s="481"/>
      <c r="W807" s="482"/>
      <c r="X807" s="504"/>
    </row>
    <row r="808" spans="1:24" ht="89.25" hidden="1" x14ac:dyDescent="0.2">
      <c r="A808" s="498">
        <v>2</v>
      </c>
      <c r="B808" s="499">
        <v>0</v>
      </c>
      <c r="C808" s="499">
        <v>4</v>
      </c>
      <c r="D808" s="499">
        <v>4</v>
      </c>
      <c r="E808" s="485" t="s">
        <v>2056</v>
      </c>
      <c r="F808" s="635"/>
      <c r="G808" s="509"/>
      <c r="H808" s="759">
        <v>14111500</v>
      </c>
      <c r="I808" s="763" t="s">
        <v>3490</v>
      </c>
      <c r="J808" s="488"/>
      <c r="K808" s="488"/>
      <c r="L808" s="488"/>
      <c r="M808" s="488"/>
      <c r="N808" s="520"/>
      <c r="O808" s="488"/>
      <c r="P808" s="488"/>
      <c r="Q808" s="488">
        <f t="shared" si="25"/>
        <v>0</v>
      </c>
      <c r="R808" s="568" t="s">
        <v>4726</v>
      </c>
      <c r="S808" s="503"/>
      <c r="T808" s="545"/>
      <c r="U808" s="820"/>
      <c r="V808" s="481"/>
      <c r="W808" s="482"/>
      <c r="X808" s="504"/>
    </row>
    <row r="809" spans="1:24" ht="89.25" hidden="1" x14ac:dyDescent="0.2">
      <c r="A809" s="498">
        <v>2</v>
      </c>
      <c r="B809" s="499">
        <v>0</v>
      </c>
      <c r="C809" s="499">
        <v>4</v>
      </c>
      <c r="D809" s="499">
        <v>4</v>
      </c>
      <c r="E809" s="485" t="s">
        <v>2056</v>
      </c>
      <c r="F809" s="635"/>
      <c r="G809" s="509"/>
      <c r="H809" s="759">
        <v>14111500</v>
      </c>
      <c r="I809" s="763" t="s">
        <v>3491</v>
      </c>
      <c r="J809" s="488"/>
      <c r="K809" s="488"/>
      <c r="L809" s="488"/>
      <c r="M809" s="488"/>
      <c r="N809" s="520"/>
      <c r="O809" s="488"/>
      <c r="P809" s="488"/>
      <c r="Q809" s="488">
        <f t="shared" si="25"/>
        <v>0</v>
      </c>
      <c r="R809" s="568" t="s">
        <v>4726</v>
      </c>
      <c r="S809" s="503"/>
      <c r="T809" s="545"/>
      <c r="U809" s="820"/>
      <c r="V809" s="481"/>
      <c r="W809" s="482"/>
      <c r="X809" s="504"/>
    </row>
    <row r="810" spans="1:24" ht="89.25" hidden="1" x14ac:dyDescent="0.2">
      <c r="A810" s="498">
        <v>2</v>
      </c>
      <c r="B810" s="499">
        <v>0</v>
      </c>
      <c r="C810" s="499">
        <v>4</v>
      </c>
      <c r="D810" s="499">
        <v>4</v>
      </c>
      <c r="E810" s="485" t="s">
        <v>2056</v>
      </c>
      <c r="F810" s="635"/>
      <c r="G810" s="509"/>
      <c r="H810" s="759">
        <v>14111500</v>
      </c>
      <c r="I810" s="763" t="s">
        <v>3492</v>
      </c>
      <c r="J810" s="488"/>
      <c r="K810" s="488"/>
      <c r="L810" s="488"/>
      <c r="M810" s="488"/>
      <c r="N810" s="520" t="s">
        <v>4737</v>
      </c>
      <c r="O810" s="488">
        <v>1</v>
      </c>
      <c r="P810" s="488"/>
      <c r="Q810" s="488">
        <f t="shared" si="25"/>
        <v>0</v>
      </c>
      <c r="R810" s="568" t="s">
        <v>4726</v>
      </c>
      <c r="S810" s="503"/>
      <c r="T810" s="545" t="s">
        <v>4687</v>
      </c>
      <c r="U810" s="820"/>
      <c r="V810" s="481"/>
      <c r="W810" s="482"/>
      <c r="X810" s="504"/>
    </row>
    <row r="811" spans="1:24" ht="38.25" hidden="1" x14ac:dyDescent="0.2">
      <c r="A811" s="498">
        <v>2</v>
      </c>
      <c r="B811" s="499">
        <v>0</v>
      </c>
      <c r="C811" s="499">
        <v>4</v>
      </c>
      <c r="D811" s="499">
        <v>4</v>
      </c>
      <c r="E811" s="485" t="s">
        <v>2056</v>
      </c>
      <c r="F811" s="635"/>
      <c r="G811" s="509"/>
      <c r="H811" s="759">
        <v>14111500</v>
      </c>
      <c r="I811" s="763" t="s">
        <v>3493</v>
      </c>
      <c r="J811" s="488"/>
      <c r="K811" s="488"/>
      <c r="L811" s="488"/>
      <c r="M811" s="488"/>
      <c r="N811" s="520"/>
      <c r="O811" s="488"/>
      <c r="P811" s="488"/>
      <c r="Q811" s="488">
        <f t="shared" si="25"/>
        <v>0</v>
      </c>
      <c r="R811" s="568" t="s">
        <v>4726</v>
      </c>
      <c r="S811" s="503"/>
      <c r="T811" s="545"/>
      <c r="U811" s="820"/>
      <c r="V811" s="481"/>
      <c r="W811" s="482"/>
      <c r="X811" s="504"/>
    </row>
    <row r="812" spans="1:24" ht="76.5" hidden="1" x14ac:dyDescent="0.2">
      <c r="A812" s="498">
        <v>2</v>
      </c>
      <c r="B812" s="499">
        <v>0</v>
      </c>
      <c r="C812" s="499">
        <v>4</v>
      </c>
      <c r="D812" s="499">
        <v>4</v>
      </c>
      <c r="E812" s="485" t="s">
        <v>2056</v>
      </c>
      <c r="F812" s="635"/>
      <c r="G812" s="509"/>
      <c r="H812" s="759">
        <v>14111500</v>
      </c>
      <c r="I812" s="763" t="s">
        <v>3494</v>
      </c>
      <c r="J812" s="488"/>
      <c r="K812" s="488"/>
      <c r="L812" s="488"/>
      <c r="M812" s="488"/>
      <c r="N812" s="520"/>
      <c r="O812" s="488"/>
      <c r="P812" s="488"/>
      <c r="Q812" s="488">
        <f t="shared" si="25"/>
        <v>0</v>
      </c>
      <c r="R812" s="568" t="s">
        <v>4726</v>
      </c>
      <c r="S812" s="503"/>
      <c r="T812" s="545"/>
      <c r="U812" s="820"/>
      <c r="V812" s="481"/>
      <c r="W812" s="482"/>
      <c r="X812" s="481"/>
    </row>
    <row r="813" spans="1:24" ht="63.75" hidden="1" x14ac:dyDescent="0.2">
      <c r="A813" s="498">
        <v>2</v>
      </c>
      <c r="B813" s="499">
        <v>0</v>
      </c>
      <c r="C813" s="499">
        <v>4</v>
      </c>
      <c r="D813" s="499">
        <v>4</v>
      </c>
      <c r="E813" s="485" t="s">
        <v>2056</v>
      </c>
      <c r="F813" s="635"/>
      <c r="G813" s="509"/>
      <c r="H813" s="759">
        <v>14111500</v>
      </c>
      <c r="I813" s="763" t="s">
        <v>3495</v>
      </c>
      <c r="J813" s="488"/>
      <c r="K813" s="488"/>
      <c r="L813" s="488"/>
      <c r="M813" s="488"/>
      <c r="N813" s="520"/>
      <c r="O813" s="488"/>
      <c r="P813" s="488"/>
      <c r="Q813" s="488">
        <f t="shared" si="25"/>
        <v>0</v>
      </c>
      <c r="R813" s="568" t="s">
        <v>4726</v>
      </c>
      <c r="S813" s="503"/>
      <c r="T813" s="545"/>
      <c r="U813" s="820"/>
      <c r="V813" s="481"/>
      <c r="W813" s="482"/>
      <c r="X813" s="493"/>
    </row>
    <row r="814" spans="1:24" ht="63.75" hidden="1" x14ac:dyDescent="0.2">
      <c r="A814" s="498">
        <v>2</v>
      </c>
      <c r="B814" s="499">
        <v>0</v>
      </c>
      <c r="C814" s="499">
        <v>4</v>
      </c>
      <c r="D814" s="499">
        <v>4</v>
      </c>
      <c r="E814" s="485" t="s">
        <v>2056</v>
      </c>
      <c r="F814" s="635"/>
      <c r="G814" s="509"/>
      <c r="H814" s="759">
        <v>14111500</v>
      </c>
      <c r="I814" s="763" t="s">
        <v>3496</v>
      </c>
      <c r="J814" s="488"/>
      <c r="K814" s="488"/>
      <c r="L814" s="488"/>
      <c r="M814" s="488"/>
      <c r="N814" s="520"/>
      <c r="O814" s="488"/>
      <c r="P814" s="488"/>
      <c r="Q814" s="488">
        <f t="shared" si="25"/>
        <v>0</v>
      </c>
      <c r="R814" s="568" t="s">
        <v>4726</v>
      </c>
      <c r="S814" s="503"/>
      <c r="T814" s="545"/>
      <c r="U814" s="820"/>
      <c r="V814" s="481"/>
      <c r="W814" s="482"/>
      <c r="X814" s="481"/>
    </row>
    <row r="815" spans="1:24" ht="102" hidden="1" x14ac:dyDescent="0.2">
      <c r="A815" s="498">
        <v>2</v>
      </c>
      <c r="B815" s="499">
        <v>0</v>
      </c>
      <c r="C815" s="499">
        <v>4</v>
      </c>
      <c r="D815" s="499">
        <v>4</v>
      </c>
      <c r="E815" s="485" t="s">
        <v>2056</v>
      </c>
      <c r="F815" s="635"/>
      <c r="G815" s="509"/>
      <c r="H815" s="759">
        <v>14111500</v>
      </c>
      <c r="I815" s="763" t="s">
        <v>3497</v>
      </c>
      <c r="J815" s="488"/>
      <c r="K815" s="488"/>
      <c r="L815" s="488"/>
      <c r="M815" s="488"/>
      <c r="N815" s="520"/>
      <c r="O815" s="488"/>
      <c r="P815" s="488"/>
      <c r="Q815" s="488">
        <f t="shared" si="25"/>
        <v>0</v>
      </c>
      <c r="R815" s="568" t="s">
        <v>4726</v>
      </c>
      <c r="S815" s="503"/>
      <c r="T815" s="545"/>
      <c r="U815" s="820"/>
      <c r="V815" s="481"/>
      <c r="W815" s="482"/>
      <c r="X815" s="493"/>
    </row>
    <row r="816" spans="1:24" ht="102" hidden="1" x14ac:dyDescent="0.2">
      <c r="A816" s="498">
        <v>2</v>
      </c>
      <c r="B816" s="499">
        <v>0</v>
      </c>
      <c r="C816" s="499">
        <v>4</v>
      </c>
      <c r="D816" s="499">
        <v>4</v>
      </c>
      <c r="E816" s="485" t="s">
        <v>2056</v>
      </c>
      <c r="F816" s="635"/>
      <c r="G816" s="509"/>
      <c r="H816" s="759">
        <v>14111500</v>
      </c>
      <c r="I816" s="763" t="s">
        <v>3498</v>
      </c>
      <c r="J816" s="488"/>
      <c r="K816" s="488"/>
      <c r="L816" s="488"/>
      <c r="M816" s="488"/>
      <c r="N816" s="520"/>
      <c r="O816" s="488"/>
      <c r="P816" s="488"/>
      <c r="Q816" s="488">
        <f t="shared" si="25"/>
        <v>0</v>
      </c>
      <c r="R816" s="568" t="s">
        <v>4726</v>
      </c>
      <c r="S816" s="503"/>
      <c r="T816" s="545"/>
      <c r="U816" s="820"/>
      <c r="V816" s="481"/>
      <c r="W816" s="482"/>
      <c r="X816" s="481"/>
    </row>
    <row r="817" spans="1:24" ht="102" hidden="1" x14ac:dyDescent="0.2">
      <c r="A817" s="498">
        <v>2</v>
      </c>
      <c r="B817" s="499">
        <v>0</v>
      </c>
      <c r="C817" s="499">
        <v>4</v>
      </c>
      <c r="D817" s="499">
        <v>4</v>
      </c>
      <c r="E817" s="485" t="s">
        <v>2056</v>
      </c>
      <c r="F817" s="635"/>
      <c r="G817" s="509"/>
      <c r="H817" s="759">
        <v>14111500</v>
      </c>
      <c r="I817" s="763" t="s">
        <v>4446</v>
      </c>
      <c r="J817" s="488"/>
      <c r="K817" s="488"/>
      <c r="L817" s="488"/>
      <c r="M817" s="488"/>
      <c r="N817" s="520"/>
      <c r="O817" s="488"/>
      <c r="P817" s="488"/>
      <c r="Q817" s="488">
        <f t="shared" si="25"/>
        <v>0</v>
      </c>
      <c r="R817" s="568" t="s">
        <v>4726</v>
      </c>
      <c r="S817" s="503"/>
      <c r="T817" s="545"/>
      <c r="U817" s="820"/>
      <c r="V817" s="481"/>
      <c r="W817" s="482"/>
      <c r="X817" s="493"/>
    </row>
    <row r="818" spans="1:24" ht="102" hidden="1" x14ac:dyDescent="0.2">
      <c r="A818" s="498">
        <v>2</v>
      </c>
      <c r="B818" s="499">
        <v>0</v>
      </c>
      <c r="C818" s="499">
        <v>4</v>
      </c>
      <c r="D818" s="499">
        <v>4</v>
      </c>
      <c r="E818" s="485" t="s">
        <v>2056</v>
      </c>
      <c r="F818" s="635"/>
      <c r="G818" s="509"/>
      <c r="H818" s="759">
        <v>14111500</v>
      </c>
      <c r="I818" s="763" t="s">
        <v>3524</v>
      </c>
      <c r="J818" s="488"/>
      <c r="K818" s="488"/>
      <c r="L818" s="488"/>
      <c r="M818" s="488"/>
      <c r="N818" s="520"/>
      <c r="O818" s="488"/>
      <c r="P818" s="488"/>
      <c r="Q818" s="488">
        <f t="shared" si="25"/>
        <v>0</v>
      </c>
      <c r="R818" s="568" t="s">
        <v>4726</v>
      </c>
      <c r="S818" s="503"/>
      <c r="T818" s="545"/>
      <c r="U818" s="820"/>
      <c r="V818" s="481"/>
      <c r="W818" s="482"/>
      <c r="X818" s="504"/>
    </row>
    <row r="819" spans="1:24" ht="51" hidden="1" x14ac:dyDescent="0.2">
      <c r="A819" s="498">
        <v>2</v>
      </c>
      <c r="B819" s="499">
        <v>0</v>
      </c>
      <c r="C819" s="499">
        <v>4</v>
      </c>
      <c r="D819" s="499">
        <v>4</v>
      </c>
      <c r="E819" s="485" t="s">
        <v>2056</v>
      </c>
      <c r="F819" s="635"/>
      <c r="G819" s="509"/>
      <c r="H819" s="759">
        <v>14111500</v>
      </c>
      <c r="I819" s="763" t="s">
        <v>3525</v>
      </c>
      <c r="J819" s="488"/>
      <c r="K819" s="488"/>
      <c r="L819" s="488"/>
      <c r="M819" s="488"/>
      <c r="N819" s="520"/>
      <c r="O819" s="488"/>
      <c r="P819" s="488"/>
      <c r="Q819" s="488">
        <f t="shared" si="25"/>
        <v>0</v>
      </c>
      <c r="R819" s="568" t="s">
        <v>4726</v>
      </c>
      <c r="S819" s="503"/>
      <c r="T819" s="545"/>
      <c r="U819" s="820"/>
      <c r="V819" s="481"/>
      <c r="W819" s="482"/>
      <c r="X819" s="504"/>
    </row>
    <row r="820" spans="1:24" ht="76.5" hidden="1" x14ac:dyDescent="0.2">
      <c r="A820" s="498">
        <v>2</v>
      </c>
      <c r="B820" s="499">
        <v>0</v>
      </c>
      <c r="C820" s="499">
        <v>4</v>
      </c>
      <c r="D820" s="499">
        <v>4</v>
      </c>
      <c r="E820" s="485" t="s">
        <v>2056</v>
      </c>
      <c r="F820" s="635" t="s">
        <v>4675</v>
      </c>
      <c r="G820" s="509"/>
      <c r="H820" s="759">
        <v>14111500</v>
      </c>
      <c r="I820" s="763" t="s">
        <v>3189</v>
      </c>
      <c r="J820" s="488"/>
      <c r="K820" s="488"/>
      <c r="L820" s="488"/>
      <c r="M820" s="488"/>
      <c r="N820" s="520" t="s">
        <v>4751</v>
      </c>
      <c r="O820" s="488"/>
      <c r="P820" s="488"/>
      <c r="Q820" s="488">
        <f>+M820+P820-K820</f>
        <v>0</v>
      </c>
      <c r="R820" s="568"/>
      <c r="S820" s="503"/>
      <c r="T820" s="545" t="s">
        <v>4687</v>
      </c>
      <c r="U820" s="820"/>
      <c r="V820" s="481"/>
      <c r="W820" s="482"/>
      <c r="X820" s="504"/>
    </row>
    <row r="821" spans="1:24" ht="127.5" hidden="1" x14ac:dyDescent="0.2">
      <c r="A821" s="498">
        <v>2</v>
      </c>
      <c r="B821" s="499">
        <v>0</v>
      </c>
      <c r="C821" s="499">
        <v>4</v>
      </c>
      <c r="D821" s="499">
        <v>4</v>
      </c>
      <c r="E821" s="485" t="s">
        <v>2056</v>
      </c>
      <c r="F821" s="635"/>
      <c r="G821" s="509"/>
      <c r="H821" s="759">
        <v>14111500</v>
      </c>
      <c r="I821" s="763" t="s">
        <v>2810</v>
      </c>
      <c r="J821" s="488"/>
      <c r="K821" s="488"/>
      <c r="L821" s="488"/>
      <c r="M821" s="488"/>
      <c r="N821" s="520"/>
      <c r="O821" s="488"/>
      <c r="P821" s="488"/>
      <c r="Q821" s="488">
        <f t="shared" si="25"/>
        <v>0</v>
      </c>
      <c r="R821" s="568" t="s">
        <v>4726</v>
      </c>
      <c r="S821" s="503"/>
      <c r="T821" s="545"/>
      <c r="U821" s="820"/>
      <c r="V821" s="481"/>
      <c r="W821" s="482"/>
      <c r="X821" s="504"/>
    </row>
    <row r="822" spans="1:24" ht="63.75" hidden="1" x14ac:dyDescent="0.2">
      <c r="A822" s="498">
        <v>2</v>
      </c>
      <c r="B822" s="499">
        <v>0</v>
      </c>
      <c r="C822" s="499">
        <v>4</v>
      </c>
      <c r="D822" s="499">
        <v>4</v>
      </c>
      <c r="E822" s="485" t="s">
        <v>2056</v>
      </c>
      <c r="F822" s="635"/>
      <c r="G822" s="509"/>
      <c r="H822" s="759">
        <v>14111500</v>
      </c>
      <c r="I822" s="763" t="s">
        <v>2811</v>
      </c>
      <c r="J822" s="488"/>
      <c r="K822" s="488"/>
      <c r="L822" s="488"/>
      <c r="M822" s="488"/>
      <c r="N822" s="520"/>
      <c r="O822" s="488"/>
      <c r="P822" s="488"/>
      <c r="Q822" s="488">
        <f t="shared" si="25"/>
        <v>0</v>
      </c>
      <c r="R822" s="568" t="s">
        <v>4726</v>
      </c>
      <c r="S822" s="503"/>
      <c r="T822" s="545"/>
      <c r="U822" s="820"/>
      <c r="V822" s="481"/>
      <c r="W822" s="482"/>
      <c r="X822" s="504"/>
    </row>
    <row r="823" spans="1:24" ht="63.75" hidden="1" x14ac:dyDescent="0.2">
      <c r="A823" s="498">
        <v>2</v>
      </c>
      <c r="B823" s="499">
        <v>0</v>
      </c>
      <c r="C823" s="499">
        <v>4</v>
      </c>
      <c r="D823" s="499">
        <v>4</v>
      </c>
      <c r="E823" s="485" t="s">
        <v>2056</v>
      </c>
      <c r="F823" s="635"/>
      <c r="G823" s="509"/>
      <c r="H823" s="759">
        <v>14111508</v>
      </c>
      <c r="I823" s="763" t="s">
        <v>2812</v>
      </c>
      <c r="J823" s="488"/>
      <c r="K823" s="488"/>
      <c r="L823" s="488"/>
      <c r="M823" s="488"/>
      <c r="N823" s="520"/>
      <c r="O823" s="488"/>
      <c r="P823" s="488"/>
      <c r="Q823" s="488">
        <f t="shared" si="25"/>
        <v>0</v>
      </c>
      <c r="R823" s="568" t="s">
        <v>4726</v>
      </c>
      <c r="S823" s="503"/>
      <c r="T823" s="545"/>
      <c r="U823" s="820"/>
      <c r="V823" s="481"/>
      <c r="W823" s="482"/>
      <c r="X823" s="504"/>
    </row>
    <row r="824" spans="1:24" ht="63.75" hidden="1" x14ac:dyDescent="0.2">
      <c r="A824" s="498">
        <v>2</v>
      </c>
      <c r="B824" s="499">
        <v>0</v>
      </c>
      <c r="C824" s="499">
        <v>4</v>
      </c>
      <c r="D824" s="499">
        <v>4</v>
      </c>
      <c r="E824" s="485" t="s">
        <v>2056</v>
      </c>
      <c r="F824" s="635"/>
      <c r="G824" s="509"/>
      <c r="H824" s="759">
        <v>14111508</v>
      </c>
      <c r="I824" s="763" t="s">
        <v>2813</v>
      </c>
      <c r="J824" s="488"/>
      <c r="K824" s="488"/>
      <c r="L824" s="488"/>
      <c r="M824" s="488"/>
      <c r="N824" s="520"/>
      <c r="O824" s="488"/>
      <c r="P824" s="488"/>
      <c r="Q824" s="488">
        <f t="shared" si="25"/>
        <v>0</v>
      </c>
      <c r="R824" s="568" t="s">
        <v>4726</v>
      </c>
      <c r="S824" s="503"/>
      <c r="T824" s="545"/>
      <c r="U824" s="820"/>
      <c r="V824" s="481"/>
      <c r="W824" s="482"/>
      <c r="X824" s="481"/>
    </row>
    <row r="825" spans="1:24" ht="63.75" hidden="1" x14ac:dyDescent="0.2">
      <c r="A825" s="498">
        <v>2</v>
      </c>
      <c r="B825" s="499">
        <v>0</v>
      </c>
      <c r="C825" s="499">
        <v>4</v>
      </c>
      <c r="D825" s="499">
        <v>4</v>
      </c>
      <c r="E825" s="485" t="s">
        <v>2056</v>
      </c>
      <c r="F825" s="635"/>
      <c r="G825" s="509"/>
      <c r="H825" s="759">
        <v>14111508</v>
      </c>
      <c r="I825" s="763" t="s">
        <v>2814</v>
      </c>
      <c r="J825" s="488"/>
      <c r="K825" s="488"/>
      <c r="L825" s="488"/>
      <c r="M825" s="488"/>
      <c r="N825" s="520"/>
      <c r="O825" s="488"/>
      <c r="P825" s="488"/>
      <c r="Q825" s="488">
        <f t="shared" si="25"/>
        <v>0</v>
      </c>
      <c r="R825" s="568" t="s">
        <v>4726</v>
      </c>
      <c r="S825" s="503"/>
      <c r="T825" s="545"/>
      <c r="U825" s="820"/>
      <c r="V825" s="481"/>
      <c r="W825" s="482"/>
      <c r="X825" s="493"/>
    </row>
    <row r="826" spans="1:24" ht="76.5" hidden="1" x14ac:dyDescent="0.2">
      <c r="A826" s="498">
        <v>2</v>
      </c>
      <c r="B826" s="499">
        <v>0</v>
      </c>
      <c r="C826" s="499">
        <v>4</v>
      </c>
      <c r="D826" s="499">
        <v>4</v>
      </c>
      <c r="E826" s="485" t="s">
        <v>2056</v>
      </c>
      <c r="F826" s="635"/>
      <c r="G826" s="509"/>
      <c r="H826" s="759">
        <v>14111500</v>
      </c>
      <c r="I826" s="763" t="s">
        <v>3376</v>
      </c>
      <c r="J826" s="488"/>
      <c r="K826" s="488"/>
      <c r="L826" s="488"/>
      <c r="M826" s="488"/>
      <c r="N826" s="520"/>
      <c r="O826" s="488"/>
      <c r="P826" s="488"/>
      <c r="Q826" s="488">
        <f t="shared" si="25"/>
        <v>0</v>
      </c>
      <c r="R826" s="568" t="s">
        <v>4726</v>
      </c>
      <c r="S826" s="503"/>
      <c r="T826" s="545"/>
      <c r="U826" s="820"/>
      <c r="V826" s="481"/>
      <c r="W826" s="482"/>
      <c r="X826" s="481"/>
    </row>
    <row r="827" spans="1:24" ht="76.5" hidden="1" x14ac:dyDescent="0.2">
      <c r="A827" s="498">
        <v>2</v>
      </c>
      <c r="B827" s="499">
        <v>0</v>
      </c>
      <c r="C827" s="499">
        <v>4</v>
      </c>
      <c r="D827" s="499">
        <v>4</v>
      </c>
      <c r="E827" s="485" t="s">
        <v>2056</v>
      </c>
      <c r="F827" s="635"/>
      <c r="G827" s="509"/>
      <c r="H827" s="759">
        <v>14111500</v>
      </c>
      <c r="I827" s="763" t="s">
        <v>3377</v>
      </c>
      <c r="J827" s="488"/>
      <c r="K827" s="488"/>
      <c r="L827" s="488"/>
      <c r="M827" s="488"/>
      <c r="N827" s="520"/>
      <c r="O827" s="488"/>
      <c r="P827" s="488"/>
      <c r="Q827" s="488">
        <f t="shared" si="25"/>
        <v>0</v>
      </c>
      <c r="R827" s="568" t="s">
        <v>4726</v>
      </c>
      <c r="S827" s="503"/>
      <c r="T827" s="545"/>
      <c r="U827" s="820"/>
      <c r="V827" s="481"/>
      <c r="W827" s="482"/>
      <c r="X827" s="493"/>
    </row>
    <row r="828" spans="1:24" ht="76.5" hidden="1" x14ac:dyDescent="0.2">
      <c r="A828" s="498">
        <v>2</v>
      </c>
      <c r="B828" s="499">
        <v>0</v>
      </c>
      <c r="C828" s="499">
        <v>4</v>
      </c>
      <c r="D828" s="499">
        <v>4</v>
      </c>
      <c r="E828" s="485" t="s">
        <v>2056</v>
      </c>
      <c r="F828" s="635"/>
      <c r="G828" s="509"/>
      <c r="H828" s="759">
        <v>14111500</v>
      </c>
      <c r="I828" s="763" t="s">
        <v>3378</v>
      </c>
      <c r="J828" s="488"/>
      <c r="K828" s="488"/>
      <c r="L828" s="488"/>
      <c r="M828" s="488"/>
      <c r="N828" s="520"/>
      <c r="O828" s="488"/>
      <c r="P828" s="488"/>
      <c r="Q828" s="488">
        <f t="shared" si="25"/>
        <v>0</v>
      </c>
      <c r="R828" s="568" t="s">
        <v>4726</v>
      </c>
      <c r="S828" s="503"/>
      <c r="T828" s="545"/>
      <c r="U828" s="820"/>
      <c r="V828" s="481"/>
      <c r="W828" s="482"/>
      <c r="X828" s="481"/>
    </row>
    <row r="829" spans="1:24" ht="63.75" hidden="1" x14ac:dyDescent="0.2">
      <c r="A829" s="498">
        <v>2</v>
      </c>
      <c r="B829" s="499">
        <v>0</v>
      </c>
      <c r="C829" s="499">
        <v>4</v>
      </c>
      <c r="D829" s="499">
        <v>4</v>
      </c>
      <c r="E829" s="485" t="s">
        <v>2056</v>
      </c>
      <c r="F829" s="635"/>
      <c r="G829" s="509"/>
      <c r="H829" s="759">
        <v>14111500</v>
      </c>
      <c r="I829" s="763" t="s">
        <v>3526</v>
      </c>
      <c r="J829" s="488"/>
      <c r="K829" s="488"/>
      <c r="L829" s="488"/>
      <c r="M829" s="488"/>
      <c r="N829" s="520"/>
      <c r="O829" s="488"/>
      <c r="P829" s="488"/>
      <c r="Q829" s="488">
        <f t="shared" si="25"/>
        <v>0</v>
      </c>
      <c r="R829" s="568" t="s">
        <v>4726</v>
      </c>
      <c r="S829" s="503"/>
      <c r="T829" s="545"/>
      <c r="U829" s="820"/>
      <c r="V829" s="481"/>
      <c r="W829" s="482"/>
      <c r="X829" s="493"/>
    </row>
    <row r="830" spans="1:24" ht="25.5" hidden="1" x14ac:dyDescent="0.2">
      <c r="A830" s="498">
        <v>2</v>
      </c>
      <c r="B830" s="499">
        <v>0</v>
      </c>
      <c r="C830" s="499">
        <v>4</v>
      </c>
      <c r="D830" s="499">
        <v>4</v>
      </c>
      <c r="E830" s="485" t="s">
        <v>2056</v>
      </c>
      <c r="F830" s="635"/>
      <c r="G830" s="509"/>
      <c r="H830" s="759">
        <v>14111500</v>
      </c>
      <c r="I830" s="763" t="s">
        <v>3527</v>
      </c>
      <c r="J830" s="488"/>
      <c r="K830" s="488"/>
      <c r="L830" s="488"/>
      <c r="M830" s="488"/>
      <c r="N830" s="520"/>
      <c r="O830" s="488"/>
      <c r="P830" s="488"/>
      <c r="Q830" s="488">
        <f t="shared" si="25"/>
        <v>0</v>
      </c>
      <c r="R830" s="568" t="s">
        <v>4726</v>
      </c>
      <c r="S830" s="503"/>
      <c r="T830" s="545"/>
      <c r="U830" s="820"/>
      <c r="V830" s="481"/>
      <c r="W830" s="482"/>
      <c r="X830" s="504"/>
    </row>
    <row r="831" spans="1:24" ht="38.25" hidden="1" x14ac:dyDescent="0.2">
      <c r="A831" s="498">
        <v>2</v>
      </c>
      <c r="B831" s="499">
        <v>0</v>
      </c>
      <c r="C831" s="499">
        <v>4</v>
      </c>
      <c r="D831" s="499">
        <v>4</v>
      </c>
      <c r="E831" s="485" t="s">
        <v>2056</v>
      </c>
      <c r="F831" s="635" t="s">
        <v>4675</v>
      </c>
      <c r="G831" s="509"/>
      <c r="H831" s="759">
        <v>14111500</v>
      </c>
      <c r="I831" s="763" t="s">
        <v>3528</v>
      </c>
      <c r="J831" s="488"/>
      <c r="K831" s="488"/>
      <c r="L831" s="488"/>
      <c r="M831" s="488"/>
      <c r="N831" s="520" t="s">
        <v>4737</v>
      </c>
      <c r="O831" s="488"/>
      <c r="P831" s="488"/>
      <c r="Q831" s="488">
        <f t="shared" si="25"/>
        <v>0</v>
      </c>
      <c r="R831" s="568" t="s">
        <v>4726</v>
      </c>
      <c r="S831" s="503"/>
      <c r="T831" s="545" t="s">
        <v>4687</v>
      </c>
      <c r="U831" s="820"/>
      <c r="V831" s="481"/>
      <c r="W831" s="482"/>
      <c r="X831" s="504"/>
    </row>
    <row r="832" spans="1:24" ht="89.25" hidden="1" x14ac:dyDescent="0.2">
      <c r="A832" s="498">
        <v>2</v>
      </c>
      <c r="B832" s="499">
        <v>0</v>
      </c>
      <c r="C832" s="499">
        <v>4</v>
      </c>
      <c r="D832" s="499">
        <v>4</v>
      </c>
      <c r="E832" s="485" t="s">
        <v>2056</v>
      </c>
      <c r="F832" s="635"/>
      <c r="G832" s="509"/>
      <c r="H832" s="759">
        <v>14111500</v>
      </c>
      <c r="I832" s="763" t="s">
        <v>3529</v>
      </c>
      <c r="J832" s="488"/>
      <c r="K832" s="488"/>
      <c r="L832" s="488"/>
      <c r="M832" s="488"/>
      <c r="N832" s="520"/>
      <c r="O832" s="488"/>
      <c r="P832" s="488"/>
      <c r="Q832" s="488">
        <f t="shared" si="25"/>
        <v>0</v>
      </c>
      <c r="R832" s="568" t="s">
        <v>4726</v>
      </c>
      <c r="S832" s="503"/>
      <c r="T832" s="545"/>
      <c r="U832" s="820"/>
      <c r="V832" s="481"/>
      <c r="W832" s="482"/>
      <c r="X832" s="504"/>
    </row>
    <row r="833" spans="1:24" ht="114.75" hidden="1" x14ac:dyDescent="0.2">
      <c r="A833" s="498">
        <v>2</v>
      </c>
      <c r="B833" s="499">
        <v>0</v>
      </c>
      <c r="C833" s="499">
        <v>4</v>
      </c>
      <c r="D833" s="499">
        <v>4</v>
      </c>
      <c r="E833" s="485" t="s">
        <v>2056</v>
      </c>
      <c r="F833" s="635"/>
      <c r="G833" s="509"/>
      <c r="H833" s="759">
        <v>14111500</v>
      </c>
      <c r="I833" s="763" t="s">
        <v>3530</v>
      </c>
      <c r="J833" s="488"/>
      <c r="K833" s="488"/>
      <c r="L833" s="488"/>
      <c r="M833" s="488"/>
      <c r="N833" s="520"/>
      <c r="O833" s="488"/>
      <c r="P833" s="488"/>
      <c r="Q833" s="488">
        <f t="shared" si="25"/>
        <v>0</v>
      </c>
      <c r="R833" s="568" t="s">
        <v>4726</v>
      </c>
      <c r="S833" s="503"/>
      <c r="T833" s="545"/>
      <c r="U833" s="820"/>
      <c r="V833" s="481"/>
      <c r="W833" s="482"/>
      <c r="X833" s="504"/>
    </row>
    <row r="834" spans="1:24" ht="38.25" hidden="1" x14ac:dyDescent="0.2">
      <c r="A834" s="498">
        <v>2</v>
      </c>
      <c r="B834" s="499">
        <v>0</v>
      </c>
      <c r="C834" s="499">
        <v>4</v>
      </c>
      <c r="D834" s="499">
        <v>4</v>
      </c>
      <c r="E834" s="485" t="s">
        <v>2056</v>
      </c>
      <c r="F834" s="635"/>
      <c r="G834" s="509"/>
      <c r="H834" s="759">
        <v>14111500</v>
      </c>
      <c r="I834" s="763" t="s">
        <v>3531</v>
      </c>
      <c r="J834" s="488"/>
      <c r="K834" s="488"/>
      <c r="L834" s="488"/>
      <c r="M834" s="488"/>
      <c r="N834" s="520"/>
      <c r="O834" s="488"/>
      <c r="P834" s="488"/>
      <c r="Q834" s="488">
        <f t="shared" si="25"/>
        <v>0</v>
      </c>
      <c r="R834" s="568" t="s">
        <v>4726</v>
      </c>
      <c r="S834" s="503"/>
      <c r="T834" s="545"/>
      <c r="U834" s="820"/>
      <c r="V834" s="481"/>
      <c r="W834" s="482"/>
      <c r="X834" s="504"/>
    </row>
    <row r="835" spans="1:24" ht="25.5" hidden="1" x14ac:dyDescent="0.2">
      <c r="A835" s="498">
        <v>2</v>
      </c>
      <c r="B835" s="499">
        <v>0</v>
      </c>
      <c r="C835" s="499">
        <v>4</v>
      </c>
      <c r="D835" s="499">
        <v>4</v>
      </c>
      <c r="E835" s="485" t="s">
        <v>2056</v>
      </c>
      <c r="F835" s="635"/>
      <c r="G835" s="509"/>
      <c r="H835" s="759">
        <v>14111500</v>
      </c>
      <c r="I835" s="763" t="s">
        <v>3532</v>
      </c>
      <c r="J835" s="488"/>
      <c r="K835" s="488"/>
      <c r="L835" s="488"/>
      <c r="M835" s="488"/>
      <c r="N835" s="520"/>
      <c r="O835" s="488"/>
      <c r="P835" s="488"/>
      <c r="Q835" s="488">
        <f t="shared" si="25"/>
        <v>0</v>
      </c>
      <c r="R835" s="568" t="s">
        <v>4726</v>
      </c>
      <c r="S835" s="503"/>
      <c r="T835" s="545"/>
      <c r="U835" s="820"/>
      <c r="V835" s="481"/>
      <c r="W835" s="482"/>
      <c r="X835" s="504"/>
    </row>
    <row r="836" spans="1:24" ht="102" hidden="1" x14ac:dyDescent="0.2">
      <c r="A836" s="498">
        <v>2</v>
      </c>
      <c r="B836" s="499">
        <v>0</v>
      </c>
      <c r="C836" s="499">
        <v>4</v>
      </c>
      <c r="D836" s="499">
        <v>4</v>
      </c>
      <c r="E836" s="485" t="s">
        <v>2056</v>
      </c>
      <c r="F836" s="635"/>
      <c r="G836" s="509"/>
      <c r="H836" s="759">
        <v>14111500</v>
      </c>
      <c r="I836" s="763" t="s">
        <v>3533</v>
      </c>
      <c r="J836" s="488"/>
      <c r="K836" s="488"/>
      <c r="L836" s="488"/>
      <c r="M836" s="488"/>
      <c r="N836" s="520"/>
      <c r="O836" s="488"/>
      <c r="P836" s="488"/>
      <c r="Q836" s="488">
        <f t="shared" si="25"/>
        <v>0</v>
      </c>
      <c r="R836" s="568" t="s">
        <v>4726</v>
      </c>
      <c r="S836" s="503"/>
      <c r="T836" s="545"/>
      <c r="U836" s="820"/>
      <c r="V836" s="481"/>
      <c r="W836" s="482"/>
      <c r="X836" s="481"/>
    </row>
    <row r="837" spans="1:24" ht="89.25" hidden="1" x14ac:dyDescent="0.2">
      <c r="A837" s="498">
        <v>2</v>
      </c>
      <c r="B837" s="499">
        <v>0</v>
      </c>
      <c r="C837" s="499">
        <v>4</v>
      </c>
      <c r="D837" s="499">
        <v>4</v>
      </c>
      <c r="E837" s="485" t="s">
        <v>2056</v>
      </c>
      <c r="F837" s="635"/>
      <c r="G837" s="509"/>
      <c r="H837" s="759">
        <v>14111500</v>
      </c>
      <c r="I837" s="763" t="s">
        <v>3534</v>
      </c>
      <c r="J837" s="488"/>
      <c r="K837" s="488"/>
      <c r="L837" s="488"/>
      <c r="M837" s="488"/>
      <c r="N837" s="520"/>
      <c r="O837" s="488"/>
      <c r="P837" s="488"/>
      <c r="Q837" s="488">
        <f t="shared" si="25"/>
        <v>0</v>
      </c>
      <c r="R837" s="568" t="s">
        <v>4726</v>
      </c>
      <c r="S837" s="503"/>
      <c r="T837" s="545"/>
      <c r="U837" s="820"/>
      <c r="V837" s="481"/>
      <c r="W837" s="482"/>
      <c r="X837" s="493"/>
    </row>
    <row r="838" spans="1:24" ht="38.25" hidden="1" x14ac:dyDescent="0.2">
      <c r="A838" s="498">
        <v>2</v>
      </c>
      <c r="B838" s="499">
        <v>0</v>
      </c>
      <c r="C838" s="499">
        <v>4</v>
      </c>
      <c r="D838" s="499">
        <v>4</v>
      </c>
      <c r="E838" s="485" t="s">
        <v>2056</v>
      </c>
      <c r="F838" s="635"/>
      <c r="G838" s="509"/>
      <c r="H838" s="759">
        <v>14111500</v>
      </c>
      <c r="I838" s="763" t="s">
        <v>3535</v>
      </c>
      <c r="J838" s="488"/>
      <c r="K838" s="488"/>
      <c r="L838" s="488"/>
      <c r="M838" s="488"/>
      <c r="N838" s="520"/>
      <c r="O838" s="488"/>
      <c r="P838" s="488"/>
      <c r="Q838" s="488">
        <f t="shared" si="25"/>
        <v>0</v>
      </c>
      <c r="R838" s="568" t="s">
        <v>4726</v>
      </c>
      <c r="S838" s="503"/>
      <c r="T838" s="545"/>
      <c r="U838" s="820"/>
      <c r="V838" s="481"/>
      <c r="W838" s="482"/>
      <c r="X838" s="481"/>
    </row>
    <row r="839" spans="1:24" ht="38.25" hidden="1" x14ac:dyDescent="0.2">
      <c r="A839" s="498">
        <v>2</v>
      </c>
      <c r="B839" s="499">
        <v>0</v>
      </c>
      <c r="C839" s="499">
        <v>4</v>
      </c>
      <c r="D839" s="499">
        <v>4</v>
      </c>
      <c r="E839" s="485" t="s">
        <v>2056</v>
      </c>
      <c r="F839" s="635" t="s">
        <v>4675</v>
      </c>
      <c r="G839" s="509"/>
      <c r="H839" s="759">
        <v>14111500</v>
      </c>
      <c r="I839" s="763" t="s">
        <v>3536</v>
      </c>
      <c r="J839" s="488"/>
      <c r="K839" s="488"/>
      <c r="L839" s="488"/>
      <c r="M839" s="488"/>
      <c r="N839" s="520" t="s">
        <v>4737</v>
      </c>
      <c r="O839" s="488"/>
      <c r="P839" s="488"/>
      <c r="Q839" s="488">
        <f t="shared" si="25"/>
        <v>0</v>
      </c>
      <c r="R839" s="568" t="s">
        <v>4726</v>
      </c>
      <c r="S839" s="503"/>
      <c r="T839" s="545" t="s">
        <v>4687</v>
      </c>
      <c r="U839" s="820"/>
      <c r="V839" s="481"/>
      <c r="W839" s="482"/>
      <c r="X839" s="493"/>
    </row>
    <row r="840" spans="1:24" ht="51" hidden="1" x14ac:dyDescent="0.2">
      <c r="A840" s="498">
        <v>2</v>
      </c>
      <c r="B840" s="499">
        <v>0</v>
      </c>
      <c r="C840" s="499">
        <v>4</v>
      </c>
      <c r="D840" s="499">
        <v>4</v>
      </c>
      <c r="E840" s="485" t="s">
        <v>2056</v>
      </c>
      <c r="F840" s="635"/>
      <c r="G840" s="509"/>
      <c r="H840" s="759">
        <v>44120000</v>
      </c>
      <c r="I840" s="763" t="s">
        <v>3537</v>
      </c>
      <c r="J840" s="488"/>
      <c r="K840" s="488"/>
      <c r="L840" s="488"/>
      <c r="M840" s="488"/>
      <c r="N840" s="520"/>
      <c r="O840" s="488"/>
      <c r="P840" s="488"/>
      <c r="Q840" s="488">
        <f t="shared" si="25"/>
        <v>0</v>
      </c>
      <c r="R840" s="568" t="s">
        <v>4726</v>
      </c>
      <c r="S840" s="503"/>
      <c r="T840" s="545"/>
      <c r="U840" s="820"/>
      <c r="V840" s="481"/>
      <c r="W840" s="482"/>
      <c r="X840" s="481"/>
    </row>
    <row r="841" spans="1:24" ht="51" hidden="1" x14ac:dyDescent="0.2">
      <c r="A841" s="498">
        <v>2</v>
      </c>
      <c r="B841" s="499">
        <v>0</v>
      </c>
      <c r="C841" s="499">
        <v>4</v>
      </c>
      <c r="D841" s="499">
        <v>4</v>
      </c>
      <c r="E841" s="485" t="s">
        <v>2056</v>
      </c>
      <c r="F841" s="635"/>
      <c r="G841" s="509"/>
      <c r="H841" s="759">
        <v>44120000</v>
      </c>
      <c r="I841" s="763" t="s">
        <v>3538</v>
      </c>
      <c r="J841" s="488"/>
      <c r="K841" s="488"/>
      <c r="L841" s="488"/>
      <c r="M841" s="488"/>
      <c r="N841" s="520"/>
      <c r="O841" s="488"/>
      <c r="P841" s="488"/>
      <c r="Q841" s="488">
        <f t="shared" si="25"/>
        <v>0</v>
      </c>
      <c r="R841" s="568" t="s">
        <v>4726</v>
      </c>
      <c r="S841" s="503"/>
      <c r="T841" s="545"/>
      <c r="U841" s="820"/>
      <c r="V841" s="481"/>
      <c r="W841" s="482"/>
      <c r="X841" s="493"/>
    </row>
    <row r="842" spans="1:24" ht="63.75" hidden="1" x14ac:dyDescent="0.2">
      <c r="A842" s="498">
        <v>2</v>
      </c>
      <c r="B842" s="499">
        <v>0</v>
      </c>
      <c r="C842" s="499">
        <v>4</v>
      </c>
      <c r="D842" s="499">
        <v>4</v>
      </c>
      <c r="E842" s="485" t="s">
        <v>2056</v>
      </c>
      <c r="F842" s="635"/>
      <c r="G842" s="509"/>
      <c r="H842" s="759">
        <v>31201610</v>
      </c>
      <c r="I842" s="763" t="s">
        <v>3539</v>
      </c>
      <c r="J842" s="488"/>
      <c r="K842" s="488"/>
      <c r="L842" s="488"/>
      <c r="M842" s="488"/>
      <c r="N842" s="520"/>
      <c r="O842" s="488"/>
      <c r="P842" s="488"/>
      <c r="Q842" s="488">
        <f t="shared" si="25"/>
        <v>0</v>
      </c>
      <c r="R842" s="568" t="s">
        <v>4726</v>
      </c>
      <c r="S842" s="503"/>
      <c r="T842" s="545"/>
      <c r="U842" s="820"/>
      <c r="V842" s="481"/>
      <c r="W842" s="482"/>
      <c r="X842" s="504"/>
    </row>
    <row r="843" spans="1:24" ht="38.25" hidden="1" x14ac:dyDescent="0.2">
      <c r="A843" s="498">
        <v>2</v>
      </c>
      <c r="B843" s="499">
        <v>0</v>
      </c>
      <c r="C843" s="499">
        <v>4</v>
      </c>
      <c r="D843" s="499">
        <v>4</v>
      </c>
      <c r="E843" s="485" t="s">
        <v>2056</v>
      </c>
      <c r="F843" s="635"/>
      <c r="G843" s="509"/>
      <c r="H843" s="759">
        <v>31201610</v>
      </c>
      <c r="I843" s="763" t="s">
        <v>3540</v>
      </c>
      <c r="J843" s="488"/>
      <c r="K843" s="488"/>
      <c r="L843" s="488"/>
      <c r="M843" s="488"/>
      <c r="N843" s="520"/>
      <c r="O843" s="488"/>
      <c r="P843" s="488"/>
      <c r="Q843" s="488">
        <f t="shared" ref="Q843:Q906" si="26">+M843+P843-K843</f>
        <v>0</v>
      </c>
      <c r="R843" s="568" t="s">
        <v>4726</v>
      </c>
      <c r="S843" s="503"/>
      <c r="T843" s="545"/>
      <c r="U843" s="820"/>
      <c r="V843" s="481"/>
      <c r="W843" s="482"/>
      <c r="X843" s="504"/>
    </row>
    <row r="844" spans="1:24" ht="38.25" hidden="1" x14ac:dyDescent="0.2">
      <c r="A844" s="498">
        <v>2</v>
      </c>
      <c r="B844" s="499">
        <v>0</v>
      </c>
      <c r="C844" s="499">
        <v>4</v>
      </c>
      <c r="D844" s="499">
        <v>4</v>
      </c>
      <c r="E844" s="485" t="s">
        <v>2056</v>
      </c>
      <c r="F844" s="635"/>
      <c r="G844" s="509"/>
      <c r="H844" s="759">
        <v>31201610</v>
      </c>
      <c r="I844" s="763" t="s">
        <v>3541</v>
      </c>
      <c r="J844" s="488"/>
      <c r="K844" s="488"/>
      <c r="L844" s="488"/>
      <c r="M844" s="488"/>
      <c r="N844" s="520"/>
      <c r="O844" s="488"/>
      <c r="P844" s="488"/>
      <c r="Q844" s="488">
        <f t="shared" si="26"/>
        <v>0</v>
      </c>
      <c r="R844" s="568" t="s">
        <v>4726</v>
      </c>
      <c r="S844" s="503"/>
      <c r="T844" s="545"/>
      <c r="U844" s="820"/>
      <c r="V844" s="481"/>
      <c r="W844" s="482"/>
      <c r="X844" s="504"/>
    </row>
    <row r="845" spans="1:24" ht="38.25" hidden="1" x14ac:dyDescent="0.2">
      <c r="A845" s="498">
        <v>2</v>
      </c>
      <c r="B845" s="499">
        <v>0</v>
      </c>
      <c r="C845" s="499">
        <v>4</v>
      </c>
      <c r="D845" s="499">
        <v>4</v>
      </c>
      <c r="E845" s="485" t="s">
        <v>2056</v>
      </c>
      <c r="F845" s="635"/>
      <c r="G845" s="509"/>
      <c r="H845" s="759">
        <v>31201610</v>
      </c>
      <c r="I845" s="763" t="s">
        <v>3542</v>
      </c>
      <c r="J845" s="488"/>
      <c r="K845" s="488"/>
      <c r="L845" s="488"/>
      <c r="M845" s="488"/>
      <c r="N845" s="520"/>
      <c r="O845" s="488"/>
      <c r="P845" s="488"/>
      <c r="Q845" s="488">
        <f t="shared" si="26"/>
        <v>0</v>
      </c>
      <c r="R845" s="568" t="s">
        <v>4726</v>
      </c>
      <c r="S845" s="503"/>
      <c r="T845" s="545"/>
      <c r="U845" s="820"/>
      <c r="V845" s="481"/>
      <c r="W845" s="482"/>
      <c r="X845" s="504"/>
    </row>
    <row r="846" spans="1:24" ht="38.25" hidden="1" x14ac:dyDescent="0.2">
      <c r="A846" s="498">
        <v>2</v>
      </c>
      <c r="B846" s="499">
        <v>0</v>
      </c>
      <c r="C846" s="499">
        <v>4</v>
      </c>
      <c r="D846" s="499">
        <v>4</v>
      </c>
      <c r="E846" s="485" t="s">
        <v>2056</v>
      </c>
      <c r="F846" s="635" t="s">
        <v>4675</v>
      </c>
      <c r="G846" s="509"/>
      <c r="H846" s="759">
        <v>31201610</v>
      </c>
      <c r="I846" s="763" t="s">
        <v>3193</v>
      </c>
      <c r="J846" s="488"/>
      <c r="K846" s="488"/>
      <c r="L846" s="488"/>
      <c r="M846" s="488"/>
      <c r="N846" s="520" t="s">
        <v>4744</v>
      </c>
      <c r="O846" s="488"/>
      <c r="P846" s="488"/>
      <c r="Q846" s="488">
        <f t="shared" si="26"/>
        <v>0</v>
      </c>
      <c r="R846" s="568" t="s">
        <v>4726</v>
      </c>
      <c r="S846" s="503"/>
      <c r="T846" s="545" t="s">
        <v>4687</v>
      </c>
      <c r="U846" s="820"/>
      <c r="V846" s="481"/>
      <c r="W846" s="482"/>
      <c r="X846" s="504"/>
    </row>
    <row r="847" spans="1:24" ht="38.25" hidden="1" x14ac:dyDescent="0.2">
      <c r="A847" s="498">
        <v>2</v>
      </c>
      <c r="B847" s="499">
        <v>0</v>
      </c>
      <c r="C847" s="499">
        <v>4</v>
      </c>
      <c r="D847" s="499">
        <v>4</v>
      </c>
      <c r="E847" s="485" t="s">
        <v>2056</v>
      </c>
      <c r="F847" s="635"/>
      <c r="G847" s="509"/>
      <c r="H847" s="759">
        <v>31201610</v>
      </c>
      <c r="I847" s="763" t="s">
        <v>3194</v>
      </c>
      <c r="J847" s="488"/>
      <c r="K847" s="488"/>
      <c r="L847" s="488"/>
      <c r="M847" s="488"/>
      <c r="N847" s="520"/>
      <c r="O847" s="488"/>
      <c r="P847" s="488"/>
      <c r="Q847" s="488">
        <f t="shared" si="26"/>
        <v>0</v>
      </c>
      <c r="R847" s="568" t="s">
        <v>4726</v>
      </c>
      <c r="S847" s="503"/>
      <c r="T847" s="545"/>
      <c r="U847" s="820"/>
      <c r="V847" s="481"/>
      <c r="W847" s="482"/>
      <c r="X847" s="504"/>
    </row>
    <row r="848" spans="1:24" ht="38.25" hidden="1" x14ac:dyDescent="0.2">
      <c r="A848" s="498">
        <v>2</v>
      </c>
      <c r="B848" s="499">
        <v>0</v>
      </c>
      <c r="C848" s="499">
        <v>4</v>
      </c>
      <c r="D848" s="499">
        <v>4</v>
      </c>
      <c r="E848" s="485" t="s">
        <v>2056</v>
      </c>
      <c r="F848" s="635"/>
      <c r="G848" s="509"/>
      <c r="H848" s="759">
        <v>31201610</v>
      </c>
      <c r="I848" s="763" t="s">
        <v>3195</v>
      </c>
      <c r="J848" s="488"/>
      <c r="K848" s="488"/>
      <c r="L848" s="488"/>
      <c r="M848" s="488"/>
      <c r="N848" s="520"/>
      <c r="O848" s="488"/>
      <c r="P848" s="488"/>
      <c r="Q848" s="488">
        <f t="shared" si="26"/>
        <v>0</v>
      </c>
      <c r="R848" s="568" t="s">
        <v>4726</v>
      </c>
      <c r="S848" s="503"/>
      <c r="T848" s="545"/>
      <c r="U848" s="820"/>
      <c r="V848" s="481"/>
      <c r="W848" s="482"/>
      <c r="X848" s="481"/>
    </row>
    <row r="849" spans="1:24" ht="38.25" hidden="1" x14ac:dyDescent="0.2">
      <c r="A849" s="498">
        <v>2</v>
      </c>
      <c r="B849" s="499">
        <v>0</v>
      </c>
      <c r="C849" s="499">
        <v>4</v>
      </c>
      <c r="D849" s="499">
        <v>4</v>
      </c>
      <c r="E849" s="485" t="s">
        <v>2056</v>
      </c>
      <c r="F849" s="635"/>
      <c r="G849" s="509"/>
      <c r="H849" s="759">
        <v>31201610</v>
      </c>
      <c r="I849" s="763" t="s">
        <v>3375</v>
      </c>
      <c r="J849" s="488"/>
      <c r="K849" s="488"/>
      <c r="L849" s="488"/>
      <c r="M849" s="488"/>
      <c r="N849" s="520"/>
      <c r="O849" s="488"/>
      <c r="P849" s="488"/>
      <c r="Q849" s="488">
        <f t="shared" si="26"/>
        <v>0</v>
      </c>
      <c r="R849" s="568" t="s">
        <v>4726</v>
      </c>
      <c r="S849" s="503"/>
      <c r="T849" s="545"/>
      <c r="U849" s="820"/>
      <c r="V849" s="481"/>
      <c r="W849" s="482"/>
      <c r="X849" s="493"/>
    </row>
    <row r="850" spans="1:24" ht="38.25" hidden="1" x14ac:dyDescent="0.2">
      <c r="A850" s="498">
        <v>2</v>
      </c>
      <c r="B850" s="499">
        <v>0</v>
      </c>
      <c r="C850" s="499">
        <v>4</v>
      </c>
      <c r="D850" s="499">
        <v>4</v>
      </c>
      <c r="E850" s="485" t="s">
        <v>2056</v>
      </c>
      <c r="F850" s="635"/>
      <c r="G850" s="509"/>
      <c r="H850" s="759">
        <v>31201610</v>
      </c>
      <c r="I850" s="763" t="s">
        <v>1481</v>
      </c>
      <c r="J850" s="488"/>
      <c r="K850" s="488"/>
      <c r="L850" s="488"/>
      <c r="M850" s="488"/>
      <c r="N850" s="520"/>
      <c r="O850" s="488"/>
      <c r="P850" s="488"/>
      <c r="Q850" s="488">
        <f t="shared" si="26"/>
        <v>0</v>
      </c>
      <c r="R850" s="568" t="s">
        <v>4726</v>
      </c>
      <c r="S850" s="503"/>
      <c r="T850" s="545"/>
      <c r="U850" s="820"/>
      <c r="V850" s="481"/>
      <c r="W850" s="482"/>
      <c r="X850" s="481"/>
    </row>
    <row r="851" spans="1:24" ht="51" hidden="1" x14ac:dyDescent="0.2">
      <c r="A851" s="498">
        <v>2</v>
      </c>
      <c r="B851" s="499">
        <v>0</v>
      </c>
      <c r="C851" s="499">
        <v>4</v>
      </c>
      <c r="D851" s="499">
        <v>4</v>
      </c>
      <c r="E851" s="485" t="s">
        <v>2056</v>
      </c>
      <c r="F851" s="635"/>
      <c r="G851" s="509"/>
      <c r="H851" s="759">
        <v>31201610</v>
      </c>
      <c r="I851" s="763" t="s">
        <v>1482</v>
      </c>
      <c r="J851" s="488"/>
      <c r="K851" s="488"/>
      <c r="L851" s="488"/>
      <c r="M851" s="488"/>
      <c r="N851" s="520"/>
      <c r="O851" s="488"/>
      <c r="P851" s="488"/>
      <c r="Q851" s="488">
        <f t="shared" si="26"/>
        <v>0</v>
      </c>
      <c r="R851" s="568" t="s">
        <v>4726</v>
      </c>
      <c r="S851" s="503"/>
      <c r="T851" s="545"/>
      <c r="U851" s="820"/>
      <c r="V851" s="481"/>
      <c r="W851" s="482"/>
      <c r="X851" s="493"/>
    </row>
    <row r="852" spans="1:24" ht="51" hidden="1" x14ac:dyDescent="0.2">
      <c r="A852" s="498">
        <v>2</v>
      </c>
      <c r="B852" s="499">
        <v>0</v>
      </c>
      <c r="C852" s="499">
        <v>4</v>
      </c>
      <c r="D852" s="499">
        <v>4</v>
      </c>
      <c r="E852" s="485" t="s">
        <v>2056</v>
      </c>
      <c r="F852" s="635"/>
      <c r="G852" s="509"/>
      <c r="H852" s="759">
        <v>31201610</v>
      </c>
      <c r="I852" s="763" t="s">
        <v>1483</v>
      </c>
      <c r="J852" s="488"/>
      <c r="K852" s="488"/>
      <c r="L852" s="488"/>
      <c r="M852" s="488"/>
      <c r="N852" s="520"/>
      <c r="O852" s="488"/>
      <c r="P852" s="488"/>
      <c r="Q852" s="488">
        <f t="shared" si="26"/>
        <v>0</v>
      </c>
      <c r="R852" s="568" t="s">
        <v>4726</v>
      </c>
      <c r="S852" s="503"/>
      <c r="T852" s="545"/>
      <c r="U852" s="820"/>
      <c r="V852" s="481"/>
      <c r="W852" s="482"/>
      <c r="X852" s="481"/>
    </row>
    <row r="853" spans="1:24" ht="51" hidden="1" x14ac:dyDescent="0.2">
      <c r="A853" s="498">
        <v>2</v>
      </c>
      <c r="B853" s="499">
        <v>0</v>
      </c>
      <c r="C853" s="499">
        <v>4</v>
      </c>
      <c r="D853" s="499">
        <v>4</v>
      </c>
      <c r="E853" s="485" t="s">
        <v>2056</v>
      </c>
      <c r="F853" s="635"/>
      <c r="G853" s="509"/>
      <c r="H853" s="759">
        <v>31201610</v>
      </c>
      <c r="I853" s="763" t="s">
        <v>1484</v>
      </c>
      <c r="J853" s="488"/>
      <c r="K853" s="488"/>
      <c r="L853" s="488"/>
      <c r="M853" s="488"/>
      <c r="N853" s="520"/>
      <c r="O853" s="488"/>
      <c r="P853" s="488"/>
      <c r="Q853" s="488">
        <f t="shared" si="26"/>
        <v>0</v>
      </c>
      <c r="R853" s="568" t="s">
        <v>4726</v>
      </c>
      <c r="S853" s="503"/>
      <c r="T853" s="545"/>
      <c r="U853" s="820"/>
      <c r="V853" s="481"/>
      <c r="W853" s="482"/>
      <c r="X853" s="493"/>
    </row>
    <row r="854" spans="1:24" ht="51" hidden="1" x14ac:dyDescent="0.2">
      <c r="A854" s="498">
        <v>2</v>
      </c>
      <c r="B854" s="499">
        <v>0</v>
      </c>
      <c r="C854" s="499">
        <v>4</v>
      </c>
      <c r="D854" s="499">
        <v>4</v>
      </c>
      <c r="E854" s="485" t="s">
        <v>2056</v>
      </c>
      <c r="F854" s="635"/>
      <c r="G854" s="509"/>
      <c r="H854" s="759">
        <v>31201610</v>
      </c>
      <c r="I854" s="763" t="s">
        <v>1485</v>
      </c>
      <c r="J854" s="488"/>
      <c r="K854" s="488"/>
      <c r="L854" s="488"/>
      <c r="M854" s="488"/>
      <c r="N854" s="520"/>
      <c r="O854" s="488"/>
      <c r="P854" s="488"/>
      <c r="Q854" s="488">
        <f t="shared" si="26"/>
        <v>0</v>
      </c>
      <c r="R854" s="568" t="s">
        <v>4726</v>
      </c>
      <c r="S854" s="503"/>
      <c r="T854" s="545"/>
      <c r="U854" s="820"/>
      <c r="V854" s="481"/>
      <c r="W854" s="482"/>
      <c r="X854" s="504"/>
    </row>
    <row r="855" spans="1:24" ht="51" hidden="1" x14ac:dyDescent="0.2">
      <c r="A855" s="498">
        <v>2</v>
      </c>
      <c r="B855" s="499">
        <v>0</v>
      </c>
      <c r="C855" s="499">
        <v>4</v>
      </c>
      <c r="D855" s="499">
        <v>4</v>
      </c>
      <c r="E855" s="485" t="s">
        <v>2056</v>
      </c>
      <c r="F855" s="635"/>
      <c r="G855" s="509"/>
      <c r="H855" s="759">
        <v>31201610</v>
      </c>
      <c r="I855" s="763" t="s">
        <v>1486</v>
      </c>
      <c r="J855" s="488"/>
      <c r="K855" s="488"/>
      <c r="L855" s="488"/>
      <c r="M855" s="488"/>
      <c r="N855" s="520"/>
      <c r="O855" s="488"/>
      <c r="P855" s="488"/>
      <c r="Q855" s="488">
        <f t="shared" si="26"/>
        <v>0</v>
      </c>
      <c r="R855" s="568" t="s">
        <v>4726</v>
      </c>
      <c r="S855" s="503"/>
      <c r="T855" s="545"/>
      <c r="U855" s="820"/>
      <c r="V855" s="481"/>
      <c r="W855" s="482"/>
      <c r="X855" s="504"/>
    </row>
    <row r="856" spans="1:24" ht="38.25" hidden="1" x14ac:dyDescent="0.2">
      <c r="A856" s="498">
        <v>2</v>
      </c>
      <c r="B856" s="499">
        <v>0</v>
      </c>
      <c r="C856" s="499">
        <v>4</v>
      </c>
      <c r="D856" s="499">
        <v>4</v>
      </c>
      <c r="E856" s="485" t="s">
        <v>2056</v>
      </c>
      <c r="F856" s="635"/>
      <c r="G856" s="509"/>
      <c r="H856" s="759">
        <v>31201610</v>
      </c>
      <c r="I856" s="763" t="s">
        <v>3543</v>
      </c>
      <c r="J856" s="488"/>
      <c r="K856" s="488"/>
      <c r="L856" s="488"/>
      <c r="M856" s="488"/>
      <c r="N856" s="520"/>
      <c r="O856" s="488"/>
      <c r="P856" s="488"/>
      <c r="Q856" s="488">
        <f t="shared" si="26"/>
        <v>0</v>
      </c>
      <c r="R856" s="568" t="s">
        <v>4726</v>
      </c>
      <c r="S856" s="503"/>
      <c r="T856" s="545"/>
      <c r="U856" s="820"/>
      <c r="V856" s="481"/>
      <c r="W856" s="482"/>
      <c r="X856" s="504"/>
    </row>
    <row r="857" spans="1:24" ht="38.25" hidden="1" x14ac:dyDescent="0.2">
      <c r="A857" s="498">
        <v>2</v>
      </c>
      <c r="B857" s="499">
        <v>0</v>
      </c>
      <c r="C857" s="499">
        <v>4</v>
      </c>
      <c r="D857" s="499">
        <v>4</v>
      </c>
      <c r="E857" s="485" t="s">
        <v>2056</v>
      </c>
      <c r="F857" s="635" t="s">
        <v>4675</v>
      </c>
      <c r="G857" s="509"/>
      <c r="H857" s="759">
        <v>601215</v>
      </c>
      <c r="I857" s="763" t="s">
        <v>3544</v>
      </c>
      <c r="J857" s="488"/>
      <c r="K857" s="488"/>
      <c r="L857" s="488"/>
      <c r="M857" s="488"/>
      <c r="N857" s="520"/>
      <c r="O857" s="488"/>
      <c r="P857" s="488"/>
      <c r="Q857" s="488">
        <f>+M857+P857-K857</f>
        <v>0</v>
      </c>
      <c r="R857" s="568"/>
      <c r="S857" s="503"/>
      <c r="T857" s="545" t="s">
        <v>4687</v>
      </c>
      <c r="U857" s="820"/>
      <c r="V857" s="481"/>
      <c r="W857" s="482"/>
      <c r="X857" s="504"/>
    </row>
    <row r="858" spans="1:24" ht="38.25" hidden="1" x14ac:dyDescent="0.2">
      <c r="A858" s="498">
        <v>2</v>
      </c>
      <c r="B858" s="499">
        <v>0</v>
      </c>
      <c r="C858" s="499">
        <v>4</v>
      </c>
      <c r="D858" s="499">
        <v>4</v>
      </c>
      <c r="E858" s="485" t="s">
        <v>2056</v>
      </c>
      <c r="F858" s="635"/>
      <c r="G858" s="509"/>
      <c r="H858" s="759">
        <v>44120000</v>
      </c>
      <c r="I858" s="763" t="s">
        <v>3545</v>
      </c>
      <c r="J858" s="488"/>
      <c r="K858" s="488"/>
      <c r="L858" s="488"/>
      <c r="M858" s="488"/>
      <c r="N858" s="520"/>
      <c r="O858" s="488"/>
      <c r="P858" s="488"/>
      <c r="Q858" s="488">
        <f t="shared" si="26"/>
        <v>0</v>
      </c>
      <c r="R858" s="568" t="s">
        <v>4726</v>
      </c>
      <c r="S858" s="503"/>
      <c r="T858" s="545"/>
      <c r="U858" s="820"/>
      <c r="V858" s="481"/>
      <c r="W858" s="482"/>
      <c r="X858" s="504"/>
    </row>
    <row r="859" spans="1:24" ht="38.25" hidden="1" x14ac:dyDescent="0.2">
      <c r="A859" s="498">
        <v>2</v>
      </c>
      <c r="B859" s="499">
        <v>0</v>
      </c>
      <c r="C859" s="499">
        <v>4</v>
      </c>
      <c r="D859" s="499">
        <v>4</v>
      </c>
      <c r="E859" s="485" t="s">
        <v>2056</v>
      </c>
      <c r="F859" s="635"/>
      <c r="G859" s="509"/>
      <c r="H859" s="759">
        <v>44120000</v>
      </c>
      <c r="I859" s="763" t="s">
        <v>3546</v>
      </c>
      <c r="J859" s="488"/>
      <c r="K859" s="488"/>
      <c r="L859" s="488"/>
      <c r="M859" s="488"/>
      <c r="N859" s="520"/>
      <c r="O859" s="488"/>
      <c r="P859" s="488"/>
      <c r="Q859" s="488">
        <f t="shared" si="26"/>
        <v>0</v>
      </c>
      <c r="R859" s="568" t="s">
        <v>4726</v>
      </c>
      <c r="S859" s="503"/>
      <c r="T859" s="545"/>
      <c r="U859" s="820"/>
      <c r="V859" s="481"/>
      <c r="W859" s="482"/>
      <c r="X859" s="504"/>
    </row>
    <row r="860" spans="1:24" ht="38.25" hidden="1" x14ac:dyDescent="0.2">
      <c r="A860" s="498">
        <v>2</v>
      </c>
      <c r="B860" s="499">
        <v>0</v>
      </c>
      <c r="C860" s="499">
        <v>4</v>
      </c>
      <c r="D860" s="499">
        <v>4</v>
      </c>
      <c r="E860" s="485" t="s">
        <v>2056</v>
      </c>
      <c r="F860" s="635"/>
      <c r="G860" s="509"/>
      <c r="H860" s="759">
        <v>44120000</v>
      </c>
      <c r="I860" s="763" t="s">
        <v>3547</v>
      </c>
      <c r="J860" s="488"/>
      <c r="K860" s="488"/>
      <c r="L860" s="488"/>
      <c r="M860" s="488"/>
      <c r="N860" s="520"/>
      <c r="O860" s="488"/>
      <c r="P860" s="488"/>
      <c r="Q860" s="488">
        <f t="shared" si="26"/>
        <v>0</v>
      </c>
      <c r="R860" s="568" t="s">
        <v>4726</v>
      </c>
      <c r="S860" s="503"/>
      <c r="T860" s="545"/>
      <c r="U860" s="820"/>
      <c r="V860" s="481"/>
      <c r="W860" s="482"/>
      <c r="X860" s="481"/>
    </row>
    <row r="861" spans="1:24" ht="51" hidden="1" x14ac:dyDescent="0.2">
      <c r="A861" s="498">
        <v>2</v>
      </c>
      <c r="B861" s="499">
        <v>0</v>
      </c>
      <c r="C861" s="499">
        <v>4</v>
      </c>
      <c r="D861" s="499">
        <v>4</v>
      </c>
      <c r="E861" s="485" t="s">
        <v>2056</v>
      </c>
      <c r="F861" s="635"/>
      <c r="G861" s="509"/>
      <c r="H861" s="759">
        <v>44120000</v>
      </c>
      <c r="I861" s="763" t="s">
        <v>3548</v>
      </c>
      <c r="J861" s="488"/>
      <c r="K861" s="488"/>
      <c r="L861" s="488"/>
      <c r="M861" s="488"/>
      <c r="N861" s="520"/>
      <c r="O861" s="488"/>
      <c r="P861" s="488"/>
      <c r="Q861" s="488">
        <f t="shared" si="26"/>
        <v>0</v>
      </c>
      <c r="R861" s="568" t="s">
        <v>4726</v>
      </c>
      <c r="S861" s="503"/>
      <c r="T861" s="545"/>
      <c r="U861" s="820"/>
      <c r="V861" s="481"/>
      <c r="W861" s="482"/>
      <c r="X861" s="493"/>
    </row>
    <row r="862" spans="1:24" ht="51" hidden="1" x14ac:dyDescent="0.2">
      <c r="A862" s="498">
        <v>2</v>
      </c>
      <c r="B862" s="499">
        <v>0</v>
      </c>
      <c r="C862" s="499">
        <v>4</v>
      </c>
      <c r="D862" s="499">
        <v>4</v>
      </c>
      <c r="E862" s="485" t="s">
        <v>2056</v>
      </c>
      <c r="F862" s="635"/>
      <c r="G862" s="509"/>
      <c r="H862" s="759">
        <v>44120000</v>
      </c>
      <c r="I862" s="763" t="s">
        <v>3549</v>
      </c>
      <c r="J862" s="488"/>
      <c r="K862" s="488"/>
      <c r="L862" s="488"/>
      <c r="M862" s="488"/>
      <c r="N862" s="520"/>
      <c r="O862" s="488"/>
      <c r="P862" s="488"/>
      <c r="Q862" s="488">
        <f t="shared" si="26"/>
        <v>0</v>
      </c>
      <c r="R862" s="568" t="s">
        <v>4726</v>
      </c>
      <c r="S862" s="503"/>
      <c r="T862" s="545"/>
      <c r="U862" s="820"/>
      <c r="V862" s="481"/>
      <c r="W862" s="482"/>
      <c r="X862" s="481"/>
    </row>
    <row r="863" spans="1:24" ht="51" hidden="1" x14ac:dyDescent="0.2">
      <c r="A863" s="498">
        <v>2</v>
      </c>
      <c r="B863" s="499">
        <v>0</v>
      </c>
      <c r="C863" s="499">
        <v>4</v>
      </c>
      <c r="D863" s="499">
        <v>4</v>
      </c>
      <c r="E863" s="485" t="s">
        <v>2056</v>
      </c>
      <c r="F863" s="635"/>
      <c r="G863" s="509"/>
      <c r="H863" s="759">
        <v>44120000</v>
      </c>
      <c r="I863" s="763" t="s">
        <v>3550</v>
      </c>
      <c r="J863" s="488"/>
      <c r="K863" s="488"/>
      <c r="L863" s="488"/>
      <c r="M863" s="488"/>
      <c r="N863" s="520"/>
      <c r="O863" s="488"/>
      <c r="P863" s="488"/>
      <c r="Q863" s="488">
        <f t="shared" si="26"/>
        <v>0</v>
      </c>
      <c r="R863" s="568" t="s">
        <v>4726</v>
      </c>
      <c r="S863" s="503"/>
      <c r="T863" s="545"/>
      <c r="U863" s="820"/>
      <c r="V863" s="481"/>
      <c r="W863" s="482"/>
      <c r="X863" s="493"/>
    </row>
    <row r="864" spans="1:24" ht="51" hidden="1" x14ac:dyDescent="0.2">
      <c r="A864" s="498">
        <v>2</v>
      </c>
      <c r="B864" s="499">
        <v>0</v>
      </c>
      <c r="C864" s="499">
        <v>4</v>
      </c>
      <c r="D864" s="499">
        <v>4</v>
      </c>
      <c r="E864" s="485" t="s">
        <v>2056</v>
      </c>
      <c r="F864" s="635"/>
      <c r="G864" s="509"/>
      <c r="H864" s="759">
        <v>44121700</v>
      </c>
      <c r="I864" s="763" t="s">
        <v>3551</v>
      </c>
      <c r="J864" s="488"/>
      <c r="K864" s="488"/>
      <c r="L864" s="488"/>
      <c r="M864" s="488"/>
      <c r="N864" s="520"/>
      <c r="O864" s="488"/>
      <c r="P864" s="488"/>
      <c r="Q864" s="488">
        <f t="shared" si="26"/>
        <v>0</v>
      </c>
      <c r="R864" s="568" t="s">
        <v>4726</v>
      </c>
      <c r="S864" s="503"/>
      <c r="T864" s="545"/>
      <c r="U864" s="820"/>
      <c r="V864" s="481"/>
      <c r="W864" s="482"/>
      <c r="X864" s="481"/>
    </row>
    <row r="865" spans="1:24" hidden="1" x14ac:dyDescent="0.2">
      <c r="A865" s="498">
        <v>2</v>
      </c>
      <c r="B865" s="499">
        <v>0</v>
      </c>
      <c r="C865" s="499">
        <v>4</v>
      </c>
      <c r="D865" s="499">
        <v>4</v>
      </c>
      <c r="E865" s="485" t="s">
        <v>2056</v>
      </c>
      <c r="F865" s="635"/>
      <c r="G865" s="509"/>
      <c r="H865" s="759">
        <v>43210000</v>
      </c>
      <c r="I865" s="763" t="s">
        <v>3552</v>
      </c>
      <c r="J865" s="488"/>
      <c r="K865" s="488"/>
      <c r="L865" s="488"/>
      <c r="M865" s="488"/>
      <c r="N865" s="520"/>
      <c r="O865" s="488"/>
      <c r="P865" s="488"/>
      <c r="Q865" s="488">
        <f t="shared" si="26"/>
        <v>0</v>
      </c>
      <c r="R865" s="568" t="s">
        <v>4726</v>
      </c>
      <c r="S865" s="503"/>
      <c r="T865" s="545"/>
      <c r="U865" s="820"/>
      <c r="V865" s="481"/>
      <c r="W865" s="482"/>
      <c r="X865" s="493"/>
    </row>
    <row r="866" spans="1:24" ht="25.5" hidden="1" x14ac:dyDescent="0.2">
      <c r="A866" s="498">
        <v>2</v>
      </c>
      <c r="B866" s="499">
        <v>0</v>
      </c>
      <c r="C866" s="499">
        <v>4</v>
      </c>
      <c r="D866" s="499">
        <v>4</v>
      </c>
      <c r="E866" s="485" t="s">
        <v>2056</v>
      </c>
      <c r="F866" s="635"/>
      <c r="G866" s="509"/>
      <c r="H866" s="759"/>
      <c r="I866" s="763" t="s">
        <v>3553</v>
      </c>
      <c r="J866" s="488"/>
      <c r="K866" s="488"/>
      <c r="L866" s="488"/>
      <c r="M866" s="488"/>
      <c r="N866" s="520"/>
      <c r="O866" s="488"/>
      <c r="P866" s="488"/>
      <c r="Q866" s="488">
        <f t="shared" si="26"/>
        <v>0</v>
      </c>
      <c r="R866" s="568" t="s">
        <v>4726</v>
      </c>
      <c r="S866" s="503"/>
      <c r="T866" s="545"/>
      <c r="U866" s="820"/>
      <c r="V866" s="481"/>
      <c r="W866" s="482"/>
      <c r="X866" s="504"/>
    </row>
    <row r="867" spans="1:24" ht="25.5" hidden="1" x14ac:dyDescent="0.2">
      <c r="A867" s="498">
        <v>2</v>
      </c>
      <c r="B867" s="499">
        <v>0</v>
      </c>
      <c r="C867" s="499">
        <v>4</v>
      </c>
      <c r="D867" s="499">
        <v>4</v>
      </c>
      <c r="E867" s="485" t="s">
        <v>2056</v>
      </c>
      <c r="F867" s="635"/>
      <c r="G867" s="509"/>
      <c r="H867" s="759">
        <v>44121807</v>
      </c>
      <c r="I867" s="763" t="s">
        <v>3554</v>
      </c>
      <c r="J867" s="488"/>
      <c r="K867" s="488"/>
      <c r="L867" s="488"/>
      <c r="M867" s="488"/>
      <c r="N867" s="520"/>
      <c r="O867" s="488"/>
      <c r="P867" s="488"/>
      <c r="Q867" s="488">
        <f t="shared" si="26"/>
        <v>0</v>
      </c>
      <c r="R867" s="568" t="s">
        <v>4726</v>
      </c>
      <c r="S867" s="503"/>
      <c r="T867" s="545"/>
      <c r="U867" s="820"/>
      <c r="V867" s="481"/>
      <c r="W867" s="482"/>
      <c r="X867" s="504"/>
    </row>
    <row r="868" spans="1:24" ht="38.25" hidden="1" x14ac:dyDescent="0.2">
      <c r="A868" s="498">
        <v>2</v>
      </c>
      <c r="B868" s="499">
        <v>0</v>
      </c>
      <c r="C868" s="499">
        <v>4</v>
      </c>
      <c r="D868" s="499">
        <v>4</v>
      </c>
      <c r="E868" s="485" t="s">
        <v>2056</v>
      </c>
      <c r="F868" s="635"/>
      <c r="G868" s="509"/>
      <c r="H868" s="759">
        <v>44121900</v>
      </c>
      <c r="I868" s="763" t="s">
        <v>3555</v>
      </c>
      <c r="J868" s="488"/>
      <c r="K868" s="488"/>
      <c r="L868" s="488"/>
      <c r="M868" s="488"/>
      <c r="N868" s="520"/>
      <c r="O868" s="488"/>
      <c r="P868" s="488"/>
      <c r="Q868" s="488">
        <f t="shared" si="26"/>
        <v>0</v>
      </c>
      <c r="R868" s="568" t="s">
        <v>4726</v>
      </c>
      <c r="S868" s="503"/>
      <c r="T868" s="545"/>
      <c r="U868" s="820"/>
      <c r="V868" s="481"/>
      <c r="W868" s="482"/>
      <c r="X868" s="504"/>
    </row>
    <row r="869" spans="1:24" ht="38.25" hidden="1" x14ac:dyDescent="0.2">
      <c r="A869" s="498">
        <v>2</v>
      </c>
      <c r="B869" s="499">
        <v>0</v>
      </c>
      <c r="C869" s="499">
        <v>4</v>
      </c>
      <c r="D869" s="499">
        <v>4</v>
      </c>
      <c r="E869" s="485" t="s">
        <v>2056</v>
      </c>
      <c r="F869" s="635"/>
      <c r="G869" s="509"/>
      <c r="H869" s="759">
        <v>44121900</v>
      </c>
      <c r="I869" s="763" t="s">
        <v>3556</v>
      </c>
      <c r="J869" s="488"/>
      <c r="K869" s="488"/>
      <c r="L869" s="488"/>
      <c r="M869" s="488"/>
      <c r="N869" s="520"/>
      <c r="O869" s="488"/>
      <c r="P869" s="488"/>
      <c r="Q869" s="488">
        <f t="shared" si="26"/>
        <v>0</v>
      </c>
      <c r="R869" s="568" t="s">
        <v>4726</v>
      </c>
      <c r="S869" s="503"/>
      <c r="T869" s="545"/>
      <c r="U869" s="820"/>
      <c r="V869" s="481"/>
      <c r="W869" s="482"/>
      <c r="X869" s="504"/>
    </row>
    <row r="870" spans="1:24" ht="38.25" hidden="1" x14ac:dyDescent="0.2">
      <c r="A870" s="498">
        <v>2</v>
      </c>
      <c r="B870" s="499">
        <v>0</v>
      </c>
      <c r="C870" s="499">
        <v>4</v>
      </c>
      <c r="D870" s="499">
        <v>4</v>
      </c>
      <c r="E870" s="485" t="s">
        <v>2056</v>
      </c>
      <c r="F870" s="635"/>
      <c r="G870" s="509"/>
      <c r="H870" s="759">
        <v>44121900</v>
      </c>
      <c r="I870" s="763" t="s">
        <v>3557</v>
      </c>
      <c r="J870" s="488"/>
      <c r="K870" s="488"/>
      <c r="L870" s="488"/>
      <c r="M870" s="488"/>
      <c r="N870" s="520"/>
      <c r="O870" s="488"/>
      <c r="P870" s="488"/>
      <c r="Q870" s="488">
        <f t="shared" si="26"/>
        <v>0</v>
      </c>
      <c r="R870" s="568" t="s">
        <v>4726</v>
      </c>
      <c r="S870" s="503"/>
      <c r="T870" s="545"/>
      <c r="U870" s="820"/>
      <c r="V870" s="481"/>
      <c r="W870" s="482"/>
      <c r="X870" s="504"/>
    </row>
    <row r="871" spans="1:24" ht="25.5" hidden="1" x14ac:dyDescent="0.2">
      <c r="A871" s="498">
        <v>2</v>
      </c>
      <c r="B871" s="499">
        <v>0</v>
      </c>
      <c r="C871" s="499">
        <v>4</v>
      </c>
      <c r="D871" s="499">
        <v>4</v>
      </c>
      <c r="E871" s="485" t="s">
        <v>2056</v>
      </c>
      <c r="F871" s="635"/>
      <c r="G871" s="509"/>
      <c r="H871" s="759">
        <v>44120000</v>
      </c>
      <c r="I871" s="763" t="s">
        <v>3558</v>
      </c>
      <c r="J871" s="488"/>
      <c r="K871" s="488"/>
      <c r="L871" s="488"/>
      <c r="M871" s="488"/>
      <c r="N871" s="520"/>
      <c r="O871" s="488"/>
      <c r="P871" s="488"/>
      <c r="Q871" s="488">
        <f t="shared" si="26"/>
        <v>0</v>
      </c>
      <c r="R871" s="568" t="s">
        <v>4726</v>
      </c>
      <c r="S871" s="503"/>
      <c r="T871" s="545"/>
      <c r="U871" s="820"/>
      <c r="V871" s="481"/>
      <c r="W871" s="482"/>
      <c r="X871" s="504"/>
    </row>
    <row r="872" spans="1:24" ht="76.5" hidden="1" x14ac:dyDescent="0.2">
      <c r="A872" s="498">
        <v>2</v>
      </c>
      <c r="B872" s="499">
        <v>0</v>
      </c>
      <c r="C872" s="499">
        <v>4</v>
      </c>
      <c r="D872" s="499">
        <v>4</v>
      </c>
      <c r="E872" s="485" t="s">
        <v>2056</v>
      </c>
      <c r="F872" s="635"/>
      <c r="G872" s="509"/>
      <c r="H872" s="759">
        <v>44101602</v>
      </c>
      <c r="I872" s="763" t="s">
        <v>3560</v>
      </c>
      <c r="J872" s="488"/>
      <c r="K872" s="488"/>
      <c r="L872" s="488"/>
      <c r="M872" s="488"/>
      <c r="N872" s="520"/>
      <c r="O872" s="488"/>
      <c r="P872" s="488"/>
      <c r="Q872" s="488">
        <f t="shared" si="26"/>
        <v>0</v>
      </c>
      <c r="R872" s="568" t="s">
        <v>4726</v>
      </c>
      <c r="S872" s="503"/>
      <c r="T872" s="545"/>
      <c r="U872" s="820"/>
      <c r="V872" s="481"/>
      <c r="W872" s="482"/>
      <c r="X872" s="481"/>
    </row>
    <row r="873" spans="1:24" ht="76.5" hidden="1" x14ac:dyDescent="0.2">
      <c r="A873" s="498">
        <v>2</v>
      </c>
      <c r="B873" s="499">
        <v>0</v>
      </c>
      <c r="C873" s="499">
        <v>4</v>
      </c>
      <c r="D873" s="499">
        <v>4</v>
      </c>
      <c r="E873" s="485" t="s">
        <v>2056</v>
      </c>
      <c r="F873" s="635"/>
      <c r="G873" s="509"/>
      <c r="H873" s="759">
        <v>44101602</v>
      </c>
      <c r="I873" s="763" t="s">
        <v>3561</v>
      </c>
      <c r="J873" s="488"/>
      <c r="K873" s="488"/>
      <c r="L873" s="488"/>
      <c r="M873" s="488"/>
      <c r="N873" s="520"/>
      <c r="O873" s="488"/>
      <c r="P873" s="488"/>
      <c r="Q873" s="488">
        <f t="shared" si="26"/>
        <v>0</v>
      </c>
      <c r="R873" s="568" t="s">
        <v>4726</v>
      </c>
      <c r="S873" s="503"/>
      <c r="T873" s="545"/>
      <c r="U873" s="820"/>
      <c r="V873" s="481"/>
      <c r="W873" s="482"/>
      <c r="X873" s="493"/>
    </row>
    <row r="874" spans="1:24" ht="89.25" hidden="1" x14ac:dyDescent="0.2">
      <c r="A874" s="498">
        <v>2</v>
      </c>
      <c r="B874" s="499">
        <v>0</v>
      </c>
      <c r="C874" s="499">
        <v>4</v>
      </c>
      <c r="D874" s="499">
        <v>4</v>
      </c>
      <c r="E874" s="485" t="s">
        <v>2056</v>
      </c>
      <c r="F874" s="635"/>
      <c r="G874" s="509"/>
      <c r="H874" s="759">
        <v>44121900</v>
      </c>
      <c r="I874" s="763" t="s">
        <v>3562</v>
      </c>
      <c r="J874" s="488"/>
      <c r="K874" s="488"/>
      <c r="L874" s="488"/>
      <c r="M874" s="488"/>
      <c r="N874" s="520"/>
      <c r="O874" s="488"/>
      <c r="P874" s="488"/>
      <c r="Q874" s="488">
        <f t="shared" si="26"/>
        <v>0</v>
      </c>
      <c r="R874" s="568" t="s">
        <v>4726</v>
      </c>
      <c r="S874" s="503"/>
      <c r="T874" s="545"/>
      <c r="U874" s="820"/>
      <c r="V874" s="481"/>
      <c r="W874" s="482"/>
      <c r="X874" s="481"/>
    </row>
    <row r="875" spans="1:24" ht="51" hidden="1" x14ac:dyDescent="0.2">
      <c r="A875" s="498">
        <v>2</v>
      </c>
      <c r="B875" s="499">
        <v>0</v>
      </c>
      <c r="C875" s="499">
        <v>4</v>
      </c>
      <c r="D875" s="499">
        <v>4</v>
      </c>
      <c r="E875" s="485" t="s">
        <v>2056</v>
      </c>
      <c r="F875" s="635"/>
      <c r="G875" s="509"/>
      <c r="H875" s="759">
        <v>44121700</v>
      </c>
      <c r="I875" s="763" t="s">
        <v>3563</v>
      </c>
      <c r="J875" s="488"/>
      <c r="K875" s="488"/>
      <c r="L875" s="488"/>
      <c r="M875" s="488"/>
      <c r="N875" s="520"/>
      <c r="O875" s="488"/>
      <c r="P875" s="488"/>
      <c r="Q875" s="488">
        <f t="shared" si="26"/>
        <v>0</v>
      </c>
      <c r="R875" s="568" t="s">
        <v>4726</v>
      </c>
      <c r="S875" s="503"/>
      <c r="T875" s="545"/>
      <c r="U875" s="820"/>
      <c r="V875" s="481"/>
      <c r="W875" s="482"/>
      <c r="X875" s="493"/>
    </row>
    <row r="876" spans="1:24" ht="51" hidden="1" x14ac:dyDescent="0.2">
      <c r="A876" s="498">
        <v>2</v>
      </c>
      <c r="B876" s="499">
        <v>0</v>
      </c>
      <c r="C876" s="499">
        <v>4</v>
      </c>
      <c r="D876" s="499">
        <v>4</v>
      </c>
      <c r="E876" s="485" t="s">
        <v>2056</v>
      </c>
      <c r="F876" s="635" t="s">
        <v>4675</v>
      </c>
      <c r="G876" s="509"/>
      <c r="H876" s="759">
        <v>44121708</v>
      </c>
      <c r="I876" s="763" t="s">
        <v>3564</v>
      </c>
      <c r="J876" s="488"/>
      <c r="K876" s="488"/>
      <c r="L876" s="488"/>
      <c r="M876" s="488"/>
      <c r="N876" s="520" t="s">
        <v>4746</v>
      </c>
      <c r="O876" s="488">
        <v>1</v>
      </c>
      <c r="P876" s="488"/>
      <c r="Q876" s="488">
        <f t="shared" si="26"/>
        <v>0</v>
      </c>
      <c r="R876" s="568" t="s">
        <v>4726</v>
      </c>
      <c r="S876" s="503"/>
      <c r="T876" s="545" t="s">
        <v>4687</v>
      </c>
      <c r="U876" s="820"/>
      <c r="V876" s="481"/>
      <c r="W876" s="482"/>
      <c r="X876" s="481"/>
    </row>
    <row r="877" spans="1:24" ht="25.5" hidden="1" x14ac:dyDescent="0.2">
      <c r="A877" s="498">
        <v>2</v>
      </c>
      <c r="B877" s="499">
        <v>0</v>
      </c>
      <c r="C877" s="499">
        <v>4</v>
      </c>
      <c r="D877" s="499">
        <v>4</v>
      </c>
      <c r="E877" s="485" t="s">
        <v>2056</v>
      </c>
      <c r="F877" s="635"/>
      <c r="G877" s="509"/>
      <c r="H877" s="759">
        <v>44121900</v>
      </c>
      <c r="I877" s="763" t="s">
        <v>3565</v>
      </c>
      <c r="J877" s="488"/>
      <c r="K877" s="488"/>
      <c r="L877" s="488"/>
      <c r="M877" s="488"/>
      <c r="N877" s="520"/>
      <c r="O877" s="488"/>
      <c r="P877" s="488"/>
      <c r="Q877" s="488">
        <f t="shared" si="26"/>
        <v>0</v>
      </c>
      <c r="R877" s="568" t="s">
        <v>4726</v>
      </c>
      <c r="S877" s="503"/>
      <c r="T877" s="545"/>
      <c r="U877" s="820"/>
      <c r="V877" s="481"/>
      <c r="W877" s="482"/>
      <c r="X877" s="493"/>
    </row>
    <row r="878" spans="1:24" ht="51" hidden="1" x14ac:dyDescent="0.2">
      <c r="A878" s="498">
        <v>2</v>
      </c>
      <c r="B878" s="499">
        <v>0</v>
      </c>
      <c r="C878" s="499">
        <v>4</v>
      </c>
      <c r="D878" s="499">
        <v>4</v>
      </c>
      <c r="E878" s="485" t="s">
        <v>2056</v>
      </c>
      <c r="F878" s="635"/>
      <c r="G878" s="509"/>
      <c r="H878" s="759">
        <v>44122034</v>
      </c>
      <c r="I878" s="763" t="s">
        <v>3566</v>
      </c>
      <c r="J878" s="488"/>
      <c r="K878" s="488"/>
      <c r="L878" s="488"/>
      <c r="M878" s="488"/>
      <c r="N878" s="520"/>
      <c r="O878" s="488"/>
      <c r="P878" s="488"/>
      <c r="Q878" s="488">
        <f t="shared" si="26"/>
        <v>0</v>
      </c>
      <c r="R878" s="568" t="s">
        <v>4726</v>
      </c>
      <c r="S878" s="503"/>
      <c r="T878" s="545"/>
      <c r="U878" s="820"/>
      <c r="V878" s="481"/>
      <c r="W878" s="482"/>
      <c r="X878" s="504"/>
    </row>
    <row r="879" spans="1:24" ht="102" hidden="1" x14ac:dyDescent="0.2">
      <c r="A879" s="498">
        <v>2</v>
      </c>
      <c r="B879" s="499">
        <v>0</v>
      </c>
      <c r="C879" s="499">
        <v>4</v>
      </c>
      <c r="D879" s="499">
        <v>4</v>
      </c>
      <c r="E879" s="485" t="s">
        <v>2056</v>
      </c>
      <c r="F879" s="635"/>
      <c r="G879" s="509"/>
      <c r="H879" s="759">
        <v>44122034</v>
      </c>
      <c r="I879" s="763" t="s">
        <v>3567</v>
      </c>
      <c r="J879" s="488"/>
      <c r="K879" s="488"/>
      <c r="L879" s="488"/>
      <c r="M879" s="488"/>
      <c r="N879" s="520"/>
      <c r="O879" s="488"/>
      <c r="P879" s="488"/>
      <c r="Q879" s="488">
        <f t="shared" si="26"/>
        <v>0</v>
      </c>
      <c r="R879" s="568" t="s">
        <v>4726</v>
      </c>
      <c r="S879" s="503"/>
      <c r="T879" s="545"/>
      <c r="U879" s="820"/>
      <c r="V879" s="481"/>
      <c r="W879" s="482"/>
      <c r="X879" s="504"/>
    </row>
    <row r="880" spans="1:24" ht="102" hidden="1" x14ac:dyDescent="0.2">
      <c r="A880" s="498">
        <v>2</v>
      </c>
      <c r="B880" s="499">
        <v>0</v>
      </c>
      <c r="C880" s="499">
        <v>4</v>
      </c>
      <c r="D880" s="499">
        <v>4</v>
      </c>
      <c r="E880" s="485" t="s">
        <v>2056</v>
      </c>
      <c r="F880" s="635"/>
      <c r="G880" s="509"/>
      <c r="H880" s="759">
        <v>44122034</v>
      </c>
      <c r="I880" s="763" t="s">
        <v>3568</v>
      </c>
      <c r="J880" s="488"/>
      <c r="K880" s="488"/>
      <c r="L880" s="488"/>
      <c r="M880" s="488"/>
      <c r="N880" s="520"/>
      <c r="O880" s="488"/>
      <c r="P880" s="488"/>
      <c r="Q880" s="488">
        <f t="shared" si="26"/>
        <v>0</v>
      </c>
      <c r="R880" s="568" t="s">
        <v>4726</v>
      </c>
      <c r="S880" s="503"/>
      <c r="T880" s="545"/>
      <c r="U880" s="820"/>
      <c r="V880" s="481"/>
      <c r="W880" s="482"/>
      <c r="X880" s="504"/>
    </row>
    <row r="881" spans="1:24" ht="89.25" hidden="1" x14ac:dyDescent="0.2">
      <c r="A881" s="498">
        <v>2</v>
      </c>
      <c r="B881" s="499">
        <v>0</v>
      </c>
      <c r="C881" s="499">
        <v>4</v>
      </c>
      <c r="D881" s="499">
        <v>4</v>
      </c>
      <c r="E881" s="485" t="s">
        <v>2056</v>
      </c>
      <c r="F881" s="635"/>
      <c r="G881" s="509"/>
      <c r="H881" s="759">
        <v>44121500</v>
      </c>
      <c r="I881" s="763" t="s">
        <v>3569</v>
      </c>
      <c r="J881" s="488"/>
      <c r="K881" s="488"/>
      <c r="L881" s="488"/>
      <c r="M881" s="488"/>
      <c r="N881" s="520"/>
      <c r="O881" s="488"/>
      <c r="P881" s="488"/>
      <c r="Q881" s="488">
        <f t="shared" si="26"/>
        <v>0</v>
      </c>
      <c r="R881" s="568" t="s">
        <v>4726</v>
      </c>
      <c r="S881" s="503"/>
      <c r="T881" s="545"/>
      <c r="U881" s="820"/>
      <c r="V881" s="481"/>
      <c r="W881" s="482"/>
      <c r="X881" s="504"/>
    </row>
    <row r="882" spans="1:24" ht="89.25" hidden="1" x14ac:dyDescent="0.2">
      <c r="A882" s="498">
        <v>2</v>
      </c>
      <c r="B882" s="499">
        <v>0</v>
      </c>
      <c r="C882" s="499">
        <v>4</v>
      </c>
      <c r="D882" s="499">
        <v>4</v>
      </c>
      <c r="E882" s="485" t="s">
        <v>2056</v>
      </c>
      <c r="F882" s="635"/>
      <c r="G882" s="509"/>
      <c r="H882" s="759">
        <v>44121500</v>
      </c>
      <c r="I882" s="763" t="s">
        <v>3570</v>
      </c>
      <c r="J882" s="488"/>
      <c r="K882" s="488"/>
      <c r="L882" s="488"/>
      <c r="M882" s="488"/>
      <c r="N882" s="520"/>
      <c r="O882" s="488"/>
      <c r="P882" s="488"/>
      <c r="Q882" s="488">
        <f t="shared" si="26"/>
        <v>0</v>
      </c>
      <c r="R882" s="568" t="s">
        <v>4726</v>
      </c>
      <c r="S882" s="503"/>
      <c r="T882" s="545"/>
      <c r="U882" s="820"/>
      <c r="V882" s="481"/>
      <c r="W882" s="482"/>
      <c r="X882" s="504"/>
    </row>
    <row r="883" spans="1:24" ht="63.75" hidden="1" x14ac:dyDescent="0.2">
      <c r="A883" s="498">
        <v>2</v>
      </c>
      <c r="B883" s="499">
        <v>0</v>
      </c>
      <c r="C883" s="499">
        <v>4</v>
      </c>
      <c r="D883" s="499">
        <v>4</v>
      </c>
      <c r="E883" s="485" t="s">
        <v>2056</v>
      </c>
      <c r="F883" s="635"/>
      <c r="G883" s="509"/>
      <c r="H883" s="759">
        <v>44121500</v>
      </c>
      <c r="I883" s="763" t="s">
        <v>3571</v>
      </c>
      <c r="J883" s="488"/>
      <c r="K883" s="488"/>
      <c r="L883" s="488"/>
      <c r="M883" s="488"/>
      <c r="N883" s="520"/>
      <c r="O883" s="488"/>
      <c r="P883" s="488"/>
      <c r="Q883" s="488">
        <f t="shared" si="26"/>
        <v>0</v>
      </c>
      <c r="R883" s="568" t="s">
        <v>4726</v>
      </c>
      <c r="S883" s="503"/>
      <c r="T883" s="545"/>
      <c r="U883" s="820"/>
      <c r="V883" s="481"/>
      <c r="W883" s="482"/>
      <c r="X883" s="504"/>
    </row>
    <row r="884" spans="1:24" ht="89.25" hidden="1" x14ac:dyDescent="0.2">
      <c r="A884" s="498">
        <v>2</v>
      </c>
      <c r="B884" s="499">
        <v>0</v>
      </c>
      <c r="C884" s="499">
        <v>4</v>
      </c>
      <c r="D884" s="499">
        <v>4</v>
      </c>
      <c r="E884" s="485" t="s">
        <v>2056</v>
      </c>
      <c r="F884" s="635"/>
      <c r="G884" s="509"/>
      <c r="H884" s="759">
        <v>44121500</v>
      </c>
      <c r="I884" s="763" t="s">
        <v>3572</v>
      </c>
      <c r="J884" s="488"/>
      <c r="K884" s="488"/>
      <c r="L884" s="488"/>
      <c r="M884" s="488"/>
      <c r="N884" s="520"/>
      <c r="O884" s="488"/>
      <c r="P884" s="488"/>
      <c r="Q884" s="488">
        <f t="shared" si="26"/>
        <v>0</v>
      </c>
      <c r="R884" s="568" t="s">
        <v>4726</v>
      </c>
      <c r="S884" s="503"/>
      <c r="T884" s="545"/>
      <c r="U884" s="820"/>
      <c r="V884" s="481"/>
      <c r="W884" s="482"/>
      <c r="X884" s="481"/>
    </row>
    <row r="885" spans="1:24" ht="102" hidden="1" x14ac:dyDescent="0.2">
      <c r="A885" s="498">
        <v>2</v>
      </c>
      <c r="B885" s="499">
        <v>0</v>
      </c>
      <c r="C885" s="499">
        <v>4</v>
      </c>
      <c r="D885" s="499">
        <v>4</v>
      </c>
      <c r="E885" s="485" t="s">
        <v>2056</v>
      </c>
      <c r="F885" s="635"/>
      <c r="G885" s="509"/>
      <c r="H885" s="759">
        <v>44121500</v>
      </c>
      <c r="I885" s="763" t="s">
        <v>3573</v>
      </c>
      <c r="J885" s="488"/>
      <c r="K885" s="488"/>
      <c r="L885" s="488"/>
      <c r="M885" s="488"/>
      <c r="N885" s="520"/>
      <c r="O885" s="488"/>
      <c r="P885" s="488"/>
      <c r="Q885" s="488">
        <f t="shared" si="26"/>
        <v>0</v>
      </c>
      <c r="R885" s="568" t="s">
        <v>4726</v>
      </c>
      <c r="S885" s="503"/>
      <c r="T885" s="545"/>
      <c r="U885" s="820"/>
      <c r="V885" s="481"/>
      <c r="W885" s="482"/>
      <c r="X885" s="493"/>
    </row>
    <row r="886" spans="1:24" ht="76.5" hidden="1" x14ac:dyDescent="0.2">
      <c r="A886" s="498">
        <v>2</v>
      </c>
      <c r="B886" s="499">
        <v>0</v>
      </c>
      <c r="C886" s="499">
        <v>4</v>
      </c>
      <c r="D886" s="499">
        <v>4</v>
      </c>
      <c r="E886" s="485" t="s">
        <v>2056</v>
      </c>
      <c r="F886" s="635"/>
      <c r="G886" s="509"/>
      <c r="H886" s="759">
        <v>44121500</v>
      </c>
      <c r="I886" s="763" t="s">
        <v>3574</v>
      </c>
      <c r="J886" s="488"/>
      <c r="K886" s="488"/>
      <c r="L886" s="488"/>
      <c r="M886" s="488"/>
      <c r="N886" s="520"/>
      <c r="O886" s="488"/>
      <c r="P886" s="488"/>
      <c r="Q886" s="488">
        <f t="shared" si="26"/>
        <v>0</v>
      </c>
      <c r="R886" s="568" t="s">
        <v>4726</v>
      </c>
      <c r="S886" s="503"/>
      <c r="T886" s="545"/>
      <c r="U886" s="820"/>
      <c r="V886" s="481"/>
      <c r="W886" s="482"/>
      <c r="X886" s="481"/>
    </row>
    <row r="887" spans="1:24" ht="76.5" hidden="1" x14ac:dyDescent="0.2">
      <c r="A887" s="498">
        <v>2</v>
      </c>
      <c r="B887" s="499">
        <v>0</v>
      </c>
      <c r="C887" s="499">
        <v>4</v>
      </c>
      <c r="D887" s="499">
        <v>4</v>
      </c>
      <c r="E887" s="485" t="s">
        <v>2056</v>
      </c>
      <c r="F887" s="635"/>
      <c r="G887" s="509"/>
      <c r="H887" s="759">
        <v>44121500</v>
      </c>
      <c r="I887" s="763" t="s">
        <v>3575</v>
      </c>
      <c r="J887" s="488"/>
      <c r="K887" s="488"/>
      <c r="L887" s="488"/>
      <c r="M887" s="488"/>
      <c r="N887" s="520"/>
      <c r="O887" s="488"/>
      <c r="P887" s="488"/>
      <c r="Q887" s="488">
        <f t="shared" si="26"/>
        <v>0</v>
      </c>
      <c r="R887" s="568" t="s">
        <v>4726</v>
      </c>
      <c r="S887" s="503"/>
      <c r="T887" s="545"/>
      <c r="U887" s="820"/>
      <c r="V887" s="481"/>
      <c r="W887" s="482"/>
      <c r="X887" s="493"/>
    </row>
    <row r="888" spans="1:24" ht="89.25" hidden="1" x14ac:dyDescent="0.2">
      <c r="A888" s="498">
        <v>2</v>
      </c>
      <c r="B888" s="499">
        <v>0</v>
      </c>
      <c r="C888" s="499">
        <v>4</v>
      </c>
      <c r="D888" s="499">
        <v>4</v>
      </c>
      <c r="E888" s="485" t="s">
        <v>2056</v>
      </c>
      <c r="F888" s="635"/>
      <c r="G888" s="509"/>
      <c r="H888" s="759">
        <v>44121500</v>
      </c>
      <c r="I888" s="763" t="s">
        <v>3576</v>
      </c>
      <c r="J888" s="488"/>
      <c r="K888" s="488"/>
      <c r="L888" s="488"/>
      <c r="M888" s="488"/>
      <c r="N888" s="520" t="s">
        <v>4737</v>
      </c>
      <c r="O888" s="488">
        <v>1</v>
      </c>
      <c r="P888" s="488"/>
      <c r="Q888" s="488">
        <f t="shared" si="26"/>
        <v>0</v>
      </c>
      <c r="R888" s="568" t="s">
        <v>4726</v>
      </c>
      <c r="S888" s="503"/>
      <c r="T888" s="545" t="s">
        <v>4687</v>
      </c>
      <c r="U888" s="820"/>
      <c r="V888" s="481"/>
      <c r="W888" s="482"/>
      <c r="X888" s="481"/>
    </row>
    <row r="889" spans="1:24" ht="89.25" hidden="1" x14ac:dyDescent="0.2">
      <c r="A889" s="498">
        <v>2</v>
      </c>
      <c r="B889" s="499">
        <v>0</v>
      </c>
      <c r="C889" s="499">
        <v>4</v>
      </c>
      <c r="D889" s="499">
        <v>4</v>
      </c>
      <c r="E889" s="485" t="s">
        <v>2056</v>
      </c>
      <c r="F889" s="635"/>
      <c r="G889" s="509"/>
      <c r="H889" s="759">
        <v>44121500</v>
      </c>
      <c r="I889" s="763" t="s">
        <v>3177</v>
      </c>
      <c r="J889" s="488"/>
      <c r="K889" s="488"/>
      <c r="L889" s="488"/>
      <c r="M889" s="488"/>
      <c r="N889" s="520" t="s">
        <v>4737</v>
      </c>
      <c r="O889" s="488">
        <v>1</v>
      </c>
      <c r="P889" s="488"/>
      <c r="Q889" s="488"/>
      <c r="R889" s="568" t="s">
        <v>4726</v>
      </c>
      <c r="S889" s="503"/>
      <c r="T889" s="545" t="s">
        <v>4687</v>
      </c>
      <c r="U889" s="820"/>
      <c r="V889" s="481"/>
      <c r="W889" s="482"/>
      <c r="X889" s="493"/>
    </row>
    <row r="890" spans="1:24" ht="63.75" hidden="1" x14ac:dyDescent="0.2">
      <c r="A890" s="498">
        <v>2</v>
      </c>
      <c r="B890" s="499">
        <v>0</v>
      </c>
      <c r="C890" s="499">
        <v>4</v>
      </c>
      <c r="D890" s="499">
        <v>4</v>
      </c>
      <c r="E890" s="485" t="s">
        <v>2056</v>
      </c>
      <c r="F890" s="635"/>
      <c r="G890" s="509"/>
      <c r="H890" s="759">
        <v>44121500</v>
      </c>
      <c r="I890" s="763" t="s">
        <v>3178</v>
      </c>
      <c r="J890" s="488"/>
      <c r="K890" s="488"/>
      <c r="L890" s="488"/>
      <c r="M890" s="488"/>
      <c r="N890" s="520"/>
      <c r="O890" s="488"/>
      <c r="P890" s="488"/>
      <c r="Q890" s="488">
        <f t="shared" si="26"/>
        <v>0</v>
      </c>
      <c r="R890" s="568" t="s">
        <v>4726</v>
      </c>
      <c r="S890" s="503"/>
      <c r="T890" s="545"/>
      <c r="U890" s="820"/>
      <c r="V890" s="481"/>
      <c r="W890" s="482"/>
      <c r="X890" s="504"/>
    </row>
    <row r="891" spans="1:24" ht="76.5" hidden="1" x14ac:dyDescent="0.2">
      <c r="A891" s="498">
        <v>2</v>
      </c>
      <c r="B891" s="499">
        <v>0</v>
      </c>
      <c r="C891" s="499">
        <v>4</v>
      </c>
      <c r="D891" s="499">
        <v>4</v>
      </c>
      <c r="E891" s="485" t="s">
        <v>2056</v>
      </c>
      <c r="F891" s="635"/>
      <c r="G891" s="509"/>
      <c r="H891" s="759">
        <v>44121500</v>
      </c>
      <c r="I891" s="763" t="s">
        <v>4182</v>
      </c>
      <c r="J891" s="488"/>
      <c r="K891" s="488"/>
      <c r="L891" s="488"/>
      <c r="M891" s="488"/>
      <c r="N891" s="520"/>
      <c r="O891" s="488"/>
      <c r="P891" s="488"/>
      <c r="Q891" s="488">
        <f t="shared" si="26"/>
        <v>0</v>
      </c>
      <c r="R891" s="568" t="s">
        <v>4726</v>
      </c>
      <c r="S891" s="503"/>
      <c r="T891" s="545"/>
      <c r="U891" s="820"/>
      <c r="V891" s="481"/>
      <c r="W891" s="482"/>
      <c r="X891" s="504"/>
    </row>
    <row r="892" spans="1:24" ht="51" hidden="1" x14ac:dyDescent="0.2">
      <c r="A892" s="498">
        <v>2</v>
      </c>
      <c r="B892" s="499">
        <v>0</v>
      </c>
      <c r="C892" s="499">
        <v>4</v>
      </c>
      <c r="D892" s="499">
        <v>4</v>
      </c>
      <c r="E892" s="485" t="s">
        <v>2056</v>
      </c>
      <c r="F892" s="635"/>
      <c r="G892" s="509"/>
      <c r="H892" s="759">
        <v>44121600</v>
      </c>
      <c r="I892" s="763" t="s">
        <v>4183</v>
      </c>
      <c r="J892" s="488"/>
      <c r="K892" s="488"/>
      <c r="L892" s="488"/>
      <c r="M892" s="488"/>
      <c r="N892" s="520"/>
      <c r="O892" s="488"/>
      <c r="P892" s="488"/>
      <c r="Q892" s="488">
        <f t="shared" si="26"/>
        <v>0</v>
      </c>
      <c r="R892" s="568" t="s">
        <v>4726</v>
      </c>
      <c r="S892" s="503"/>
      <c r="T892" s="545"/>
      <c r="U892" s="820"/>
      <c r="V892" s="481"/>
      <c r="W892" s="482"/>
      <c r="X892" s="504"/>
    </row>
    <row r="893" spans="1:24" ht="38.25" hidden="1" x14ac:dyDescent="0.2">
      <c r="A893" s="498">
        <v>2</v>
      </c>
      <c r="B893" s="499">
        <v>0</v>
      </c>
      <c r="C893" s="499">
        <v>4</v>
      </c>
      <c r="D893" s="499">
        <v>4</v>
      </c>
      <c r="E893" s="485" t="s">
        <v>2056</v>
      </c>
      <c r="F893" s="635"/>
      <c r="G893" s="509"/>
      <c r="H893" s="759">
        <v>44121600</v>
      </c>
      <c r="I893" s="763" t="s">
        <v>4184</v>
      </c>
      <c r="J893" s="488"/>
      <c r="K893" s="488"/>
      <c r="L893" s="488"/>
      <c r="M893" s="488"/>
      <c r="N893" s="520"/>
      <c r="O893" s="488"/>
      <c r="P893" s="488"/>
      <c r="Q893" s="488">
        <f t="shared" si="26"/>
        <v>0</v>
      </c>
      <c r="R893" s="568" t="s">
        <v>4726</v>
      </c>
      <c r="S893" s="503"/>
      <c r="T893" s="545"/>
      <c r="U893" s="820"/>
      <c r="V893" s="481"/>
      <c r="W893" s="482"/>
      <c r="X893" s="504"/>
    </row>
    <row r="894" spans="1:24" ht="63.75" hidden="1" x14ac:dyDescent="0.2">
      <c r="A894" s="498">
        <v>2</v>
      </c>
      <c r="B894" s="499">
        <v>0</v>
      </c>
      <c r="C894" s="499">
        <v>4</v>
      </c>
      <c r="D894" s="499">
        <v>4</v>
      </c>
      <c r="E894" s="485" t="s">
        <v>2056</v>
      </c>
      <c r="F894" s="635"/>
      <c r="G894" s="509"/>
      <c r="H894" s="759">
        <v>14111800</v>
      </c>
      <c r="I894" s="763" t="s">
        <v>4185</v>
      </c>
      <c r="J894" s="488"/>
      <c r="K894" s="488"/>
      <c r="L894" s="488"/>
      <c r="M894" s="488"/>
      <c r="N894" s="520"/>
      <c r="O894" s="488"/>
      <c r="P894" s="488"/>
      <c r="Q894" s="488">
        <f t="shared" si="26"/>
        <v>0</v>
      </c>
      <c r="R894" s="568" t="s">
        <v>4726</v>
      </c>
      <c r="S894" s="503"/>
      <c r="T894" s="545"/>
      <c r="U894" s="820"/>
      <c r="V894" s="481"/>
      <c r="W894" s="482"/>
      <c r="X894" s="504"/>
    </row>
    <row r="895" spans="1:24" ht="25.5" hidden="1" x14ac:dyDescent="0.2">
      <c r="A895" s="498">
        <v>2</v>
      </c>
      <c r="B895" s="499">
        <v>0</v>
      </c>
      <c r="C895" s="499">
        <v>4</v>
      </c>
      <c r="D895" s="499">
        <v>4</v>
      </c>
      <c r="E895" s="485" t="s">
        <v>2056</v>
      </c>
      <c r="F895" s="635"/>
      <c r="G895" s="509"/>
      <c r="H895" s="759">
        <v>44121619</v>
      </c>
      <c r="I895" s="763" t="s">
        <v>4186</v>
      </c>
      <c r="J895" s="488"/>
      <c r="K895" s="488"/>
      <c r="L895" s="488"/>
      <c r="M895" s="488"/>
      <c r="N895" s="520"/>
      <c r="O895" s="488"/>
      <c r="P895" s="488"/>
      <c r="Q895" s="488">
        <f t="shared" si="26"/>
        <v>0</v>
      </c>
      <c r="R895" s="568" t="s">
        <v>4726</v>
      </c>
      <c r="S895" s="503"/>
      <c r="T895" s="545"/>
      <c r="U895" s="820"/>
      <c r="V895" s="481"/>
      <c r="W895" s="482"/>
      <c r="X895" s="504"/>
    </row>
    <row r="896" spans="1:24" ht="38.25" hidden="1" x14ac:dyDescent="0.2">
      <c r="A896" s="498">
        <v>2</v>
      </c>
      <c r="B896" s="499">
        <v>0</v>
      </c>
      <c r="C896" s="499">
        <v>4</v>
      </c>
      <c r="D896" s="499">
        <v>4</v>
      </c>
      <c r="E896" s="485" t="s">
        <v>2056</v>
      </c>
      <c r="F896" s="635"/>
      <c r="G896" s="509"/>
      <c r="H896" s="759">
        <v>31210000</v>
      </c>
      <c r="I896" s="763" t="s">
        <v>4187</v>
      </c>
      <c r="J896" s="488"/>
      <c r="K896" s="488"/>
      <c r="L896" s="488"/>
      <c r="M896" s="488"/>
      <c r="N896" s="520"/>
      <c r="O896" s="488"/>
      <c r="P896" s="488"/>
      <c r="Q896" s="488">
        <f t="shared" si="26"/>
        <v>0</v>
      </c>
      <c r="R896" s="568" t="s">
        <v>4726</v>
      </c>
      <c r="S896" s="503"/>
      <c r="T896" s="545"/>
      <c r="U896" s="820"/>
      <c r="V896" s="481"/>
      <c r="W896" s="482"/>
      <c r="X896" s="481"/>
    </row>
    <row r="897" spans="1:30" ht="51" hidden="1" x14ac:dyDescent="0.2">
      <c r="A897" s="498">
        <v>2</v>
      </c>
      <c r="B897" s="499">
        <v>0</v>
      </c>
      <c r="C897" s="499">
        <v>4</v>
      </c>
      <c r="D897" s="499">
        <v>4</v>
      </c>
      <c r="E897" s="485" t="s">
        <v>2056</v>
      </c>
      <c r="F897" s="635"/>
      <c r="G897" s="509"/>
      <c r="H897" s="759">
        <v>44103100</v>
      </c>
      <c r="I897" s="763" t="s">
        <v>3914</v>
      </c>
      <c r="J897" s="488"/>
      <c r="K897" s="488"/>
      <c r="L897" s="488"/>
      <c r="M897" s="488"/>
      <c r="N897" s="520"/>
      <c r="O897" s="488"/>
      <c r="P897" s="488"/>
      <c r="Q897" s="488">
        <f t="shared" si="26"/>
        <v>0</v>
      </c>
      <c r="R897" s="568" t="s">
        <v>4726</v>
      </c>
      <c r="S897" s="503"/>
      <c r="T897" s="545"/>
      <c r="U897" s="820"/>
      <c r="V897" s="481"/>
      <c r="W897" s="482"/>
      <c r="X897" s="493"/>
    </row>
    <row r="898" spans="1:30" ht="51" hidden="1" x14ac:dyDescent="0.2">
      <c r="A898" s="498">
        <v>2</v>
      </c>
      <c r="B898" s="499">
        <v>0</v>
      </c>
      <c r="C898" s="499">
        <v>4</v>
      </c>
      <c r="D898" s="499">
        <v>4</v>
      </c>
      <c r="E898" s="485" t="s">
        <v>2056</v>
      </c>
      <c r="F898" s="635"/>
      <c r="G898" s="509"/>
      <c r="H898" s="759">
        <v>44103100</v>
      </c>
      <c r="I898" s="763" t="s">
        <v>3915</v>
      </c>
      <c r="J898" s="488"/>
      <c r="K898" s="488"/>
      <c r="L898" s="488"/>
      <c r="M898" s="488"/>
      <c r="N898" s="520"/>
      <c r="O898" s="488"/>
      <c r="P898" s="488"/>
      <c r="Q898" s="488">
        <f t="shared" si="26"/>
        <v>0</v>
      </c>
      <c r="R898" s="568" t="s">
        <v>4726</v>
      </c>
      <c r="S898" s="503"/>
      <c r="T898" s="545"/>
      <c r="U898" s="820"/>
      <c r="V898" s="481"/>
      <c r="W898" s="482"/>
      <c r="X898" s="481"/>
    </row>
    <row r="899" spans="1:30" ht="51" hidden="1" x14ac:dyDescent="0.2">
      <c r="A899" s="498">
        <v>2</v>
      </c>
      <c r="B899" s="499">
        <v>0</v>
      </c>
      <c r="C899" s="499">
        <v>4</v>
      </c>
      <c r="D899" s="499">
        <v>4</v>
      </c>
      <c r="E899" s="485" t="s">
        <v>2056</v>
      </c>
      <c r="F899" s="635"/>
      <c r="G899" s="509"/>
      <c r="H899" s="759">
        <v>44103100</v>
      </c>
      <c r="I899" s="763" t="s">
        <v>3916</v>
      </c>
      <c r="J899" s="488"/>
      <c r="K899" s="488"/>
      <c r="L899" s="488"/>
      <c r="M899" s="488"/>
      <c r="N899" s="520"/>
      <c r="O899" s="488"/>
      <c r="P899" s="488"/>
      <c r="Q899" s="488">
        <f t="shared" si="26"/>
        <v>0</v>
      </c>
      <c r="R899" s="568" t="s">
        <v>4726</v>
      </c>
      <c r="S899" s="503"/>
      <c r="T899" s="545"/>
      <c r="U899" s="820"/>
      <c r="V899" s="481"/>
      <c r="W899" s="482"/>
      <c r="X899" s="493"/>
    </row>
    <row r="900" spans="1:30" ht="76.5" hidden="1" x14ac:dyDescent="0.2">
      <c r="A900" s="498">
        <v>2</v>
      </c>
      <c r="B900" s="499">
        <v>0</v>
      </c>
      <c r="C900" s="499">
        <v>4</v>
      </c>
      <c r="D900" s="499">
        <v>4</v>
      </c>
      <c r="E900" s="485" t="s">
        <v>2056</v>
      </c>
      <c r="F900" s="635"/>
      <c r="G900" s="509"/>
      <c r="H900" s="759">
        <v>44103100</v>
      </c>
      <c r="I900" s="763" t="s">
        <v>3917</v>
      </c>
      <c r="J900" s="488"/>
      <c r="K900" s="488"/>
      <c r="L900" s="488"/>
      <c r="M900" s="488"/>
      <c r="N900" s="520"/>
      <c r="O900" s="488"/>
      <c r="P900" s="488"/>
      <c r="Q900" s="488">
        <f t="shared" si="26"/>
        <v>0</v>
      </c>
      <c r="R900" s="568" t="s">
        <v>4726</v>
      </c>
      <c r="S900" s="503"/>
      <c r="T900" s="545"/>
      <c r="U900" s="820"/>
      <c r="V900" s="481"/>
      <c r="W900" s="482"/>
      <c r="X900" s="481"/>
    </row>
    <row r="901" spans="1:30" ht="76.5" hidden="1" x14ac:dyDescent="0.2">
      <c r="A901" s="498">
        <v>2</v>
      </c>
      <c r="B901" s="499">
        <v>0</v>
      </c>
      <c r="C901" s="499">
        <v>4</v>
      </c>
      <c r="D901" s="499">
        <v>4</v>
      </c>
      <c r="E901" s="485" t="s">
        <v>2056</v>
      </c>
      <c r="F901" s="635"/>
      <c r="G901" s="509"/>
      <c r="H901" s="759">
        <v>44103100</v>
      </c>
      <c r="I901" s="763" t="s">
        <v>3918</v>
      </c>
      <c r="J901" s="488"/>
      <c r="K901" s="488"/>
      <c r="L901" s="488"/>
      <c r="M901" s="488"/>
      <c r="N901" s="520"/>
      <c r="O901" s="488"/>
      <c r="P901" s="488"/>
      <c r="Q901" s="488">
        <f t="shared" si="26"/>
        <v>0</v>
      </c>
      <c r="R901" s="568" t="s">
        <v>4726</v>
      </c>
      <c r="S901" s="503"/>
      <c r="T901" s="545"/>
      <c r="U901" s="820"/>
      <c r="V901" s="481"/>
      <c r="W901" s="482"/>
      <c r="X901" s="493"/>
    </row>
    <row r="902" spans="1:30" ht="51" hidden="1" x14ac:dyDescent="0.2">
      <c r="A902" s="498">
        <v>2</v>
      </c>
      <c r="B902" s="499">
        <v>0</v>
      </c>
      <c r="C902" s="499">
        <v>4</v>
      </c>
      <c r="D902" s="499">
        <v>4</v>
      </c>
      <c r="E902" s="485" t="s">
        <v>2056</v>
      </c>
      <c r="F902" s="635"/>
      <c r="G902" s="509"/>
      <c r="H902" s="759">
        <v>44103100</v>
      </c>
      <c r="I902" s="763" t="s">
        <v>3919</v>
      </c>
      <c r="J902" s="488"/>
      <c r="K902" s="488"/>
      <c r="L902" s="488"/>
      <c r="M902" s="488"/>
      <c r="N902" s="520"/>
      <c r="O902" s="488"/>
      <c r="P902" s="488"/>
      <c r="Q902" s="488">
        <f t="shared" si="26"/>
        <v>0</v>
      </c>
      <c r="R902" s="568" t="s">
        <v>4726</v>
      </c>
      <c r="S902" s="503"/>
      <c r="T902" s="545"/>
      <c r="U902" s="820"/>
      <c r="V902" s="481"/>
      <c r="W902" s="482"/>
      <c r="X902" s="504"/>
    </row>
    <row r="903" spans="1:30" ht="76.5" hidden="1" x14ac:dyDescent="0.2">
      <c r="A903" s="498">
        <v>2</v>
      </c>
      <c r="B903" s="499">
        <v>0</v>
      </c>
      <c r="C903" s="499">
        <v>4</v>
      </c>
      <c r="D903" s="499">
        <v>4</v>
      </c>
      <c r="E903" s="485" t="s">
        <v>2056</v>
      </c>
      <c r="F903" s="635"/>
      <c r="G903" s="509"/>
      <c r="H903" s="759">
        <v>44103100</v>
      </c>
      <c r="I903" s="763" t="s">
        <v>3920</v>
      </c>
      <c r="J903" s="488"/>
      <c r="K903" s="488"/>
      <c r="L903" s="488"/>
      <c r="M903" s="488"/>
      <c r="N903" s="520"/>
      <c r="O903" s="488"/>
      <c r="P903" s="488"/>
      <c r="Q903" s="488">
        <f t="shared" si="26"/>
        <v>0</v>
      </c>
      <c r="R903" s="568" t="s">
        <v>4726</v>
      </c>
      <c r="S903" s="503"/>
      <c r="T903" s="545"/>
      <c r="U903" s="820"/>
      <c r="V903" s="481"/>
      <c r="W903" s="482"/>
      <c r="X903" s="504"/>
    </row>
    <row r="904" spans="1:30" ht="63.75" hidden="1" x14ac:dyDescent="0.2">
      <c r="A904" s="498">
        <v>2</v>
      </c>
      <c r="B904" s="499">
        <v>0</v>
      </c>
      <c r="C904" s="499">
        <v>4</v>
      </c>
      <c r="D904" s="499">
        <v>4</v>
      </c>
      <c r="E904" s="485" t="s">
        <v>2056</v>
      </c>
      <c r="F904" s="635"/>
      <c r="G904" s="509"/>
      <c r="H904" s="759">
        <v>44103100</v>
      </c>
      <c r="I904" s="763" t="s">
        <v>3921</v>
      </c>
      <c r="J904" s="488"/>
      <c r="K904" s="488"/>
      <c r="L904" s="488"/>
      <c r="M904" s="488"/>
      <c r="N904" s="520"/>
      <c r="O904" s="488"/>
      <c r="P904" s="488"/>
      <c r="Q904" s="488">
        <f t="shared" si="26"/>
        <v>0</v>
      </c>
      <c r="R904" s="568" t="s">
        <v>4726</v>
      </c>
      <c r="S904" s="503"/>
      <c r="T904" s="545"/>
      <c r="U904" s="820"/>
      <c r="V904" s="481"/>
      <c r="W904" s="482"/>
      <c r="X904" s="504"/>
    </row>
    <row r="905" spans="1:30" ht="51" hidden="1" x14ac:dyDescent="0.2">
      <c r="A905" s="498">
        <v>2</v>
      </c>
      <c r="B905" s="499">
        <v>0</v>
      </c>
      <c r="C905" s="499">
        <v>4</v>
      </c>
      <c r="D905" s="499">
        <v>4</v>
      </c>
      <c r="E905" s="485" t="s">
        <v>2056</v>
      </c>
      <c r="F905" s="635"/>
      <c r="G905" s="509"/>
      <c r="H905" s="759">
        <v>44103100</v>
      </c>
      <c r="I905" s="763" t="s">
        <v>3922</v>
      </c>
      <c r="J905" s="488"/>
      <c r="K905" s="488"/>
      <c r="L905" s="488"/>
      <c r="M905" s="488"/>
      <c r="N905" s="520"/>
      <c r="O905" s="488"/>
      <c r="P905" s="488"/>
      <c r="Q905" s="488">
        <f t="shared" si="26"/>
        <v>0</v>
      </c>
      <c r="R905" s="568" t="s">
        <v>4726</v>
      </c>
      <c r="S905" s="503"/>
      <c r="T905" s="545"/>
      <c r="U905" s="820"/>
      <c r="V905" s="481"/>
      <c r="W905" s="482"/>
      <c r="X905" s="504"/>
    </row>
    <row r="906" spans="1:30" ht="51" hidden="1" x14ac:dyDescent="0.2">
      <c r="A906" s="498">
        <v>2</v>
      </c>
      <c r="B906" s="499">
        <v>0</v>
      </c>
      <c r="C906" s="499">
        <v>4</v>
      </c>
      <c r="D906" s="499">
        <v>4</v>
      </c>
      <c r="E906" s="485" t="s">
        <v>2056</v>
      </c>
      <c r="F906" s="635"/>
      <c r="G906" s="509"/>
      <c r="H906" s="759">
        <v>44103100</v>
      </c>
      <c r="I906" s="763" t="s">
        <v>3923</v>
      </c>
      <c r="J906" s="488"/>
      <c r="K906" s="488"/>
      <c r="L906" s="488"/>
      <c r="M906" s="488"/>
      <c r="N906" s="520"/>
      <c r="O906" s="488"/>
      <c r="P906" s="488"/>
      <c r="Q906" s="488">
        <f t="shared" si="26"/>
        <v>0</v>
      </c>
      <c r="R906" s="568" t="s">
        <v>4726</v>
      </c>
      <c r="S906" s="503"/>
      <c r="T906" s="545"/>
      <c r="U906" s="820"/>
      <c r="V906" s="481"/>
      <c r="W906" s="482"/>
      <c r="X906" s="504"/>
    </row>
    <row r="907" spans="1:30" ht="51" hidden="1" x14ac:dyDescent="0.2">
      <c r="A907" s="498">
        <v>2</v>
      </c>
      <c r="B907" s="499">
        <v>0</v>
      </c>
      <c r="C907" s="499">
        <v>4</v>
      </c>
      <c r="D907" s="499">
        <v>4</v>
      </c>
      <c r="E907" s="485" t="s">
        <v>2056</v>
      </c>
      <c r="F907" s="635"/>
      <c r="G907" s="509"/>
      <c r="H907" s="759">
        <v>44103100</v>
      </c>
      <c r="I907" s="763" t="s">
        <v>3924</v>
      </c>
      <c r="J907" s="488"/>
      <c r="K907" s="488"/>
      <c r="L907" s="488"/>
      <c r="M907" s="488"/>
      <c r="N907" s="520"/>
      <c r="O907" s="488"/>
      <c r="P907" s="488"/>
      <c r="Q907" s="488">
        <f t="shared" ref="Q907:Q912" si="27">+M907+P907-K907</f>
        <v>0</v>
      </c>
      <c r="R907" s="568" t="s">
        <v>4726</v>
      </c>
      <c r="S907" s="503"/>
      <c r="T907" s="545"/>
      <c r="U907" s="820"/>
      <c r="V907" s="481"/>
      <c r="W907" s="482"/>
      <c r="X907" s="504"/>
    </row>
    <row r="908" spans="1:30" ht="63.75" hidden="1" x14ac:dyDescent="0.2">
      <c r="A908" s="498">
        <v>2</v>
      </c>
      <c r="B908" s="499">
        <v>0</v>
      </c>
      <c r="C908" s="499">
        <v>4</v>
      </c>
      <c r="D908" s="499">
        <v>4</v>
      </c>
      <c r="E908" s="485" t="s">
        <v>2056</v>
      </c>
      <c r="F908" s="635"/>
      <c r="G908" s="509"/>
      <c r="H908" s="759">
        <v>44103100</v>
      </c>
      <c r="I908" s="763" t="s">
        <v>3925</v>
      </c>
      <c r="J908" s="488"/>
      <c r="K908" s="488"/>
      <c r="L908" s="488"/>
      <c r="M908" s="488"/>
      <c r="N908" s="520"/>
      <c r="O908" s="488"/>
      <c r="P908" s="488"/>
      <c r="Q908" s="488">
        <f t="shared" si="27"/>
        <v>0</v>
      </c>
      <c r="R908" s="568" t="s">
        <v>4726</v>
      </c>
      <c r="S908" s="503"/>
      <c r="T908" s="545"/>
      <c r="U908" s="820"/>
      <c r="V908" s="481"/>
      <c r="W908" s="482"/>
      <c r="X908" s="481"/>
    </row>
    <row r="909" spans="1:30" s="847" customFormat="1" ht="30" customHeight="1" x14ac:dyDescent="0.2">
      <c r="A909" s="831">
        <v>2</v>
      </c>
      <c r="B909" s="832">
        <v>0</v>
      </c>
      <c r="C909" s="832">
        <v>4</v>
      </c>
      <c r="D909" s="832">
        <v>4</v>
      </c>
      <c r="E909" s="833" t="s">
        <v>2056</v>
      </c>
      <c r="F909" s="834" t="s">
        <v>4675</v>
      </c>
      <c r="G909" s="835" t="s">
        <v>2023</v>
      </c>
      <c r="H909" s="836">
        <v>44103100</v>
      </c>
      <c r="I909" s="837" t="s">
        <v>5108</v>
      </c>
      <c r="J909" s="838"/>
      <c r="K909" s="838"/>
      <c r="L909" s="838"/>
      <c r="M909" s="838"/>
      <c r="N909" s="851" t="s">
        <v>4737</v>
      </c>
      <c r="O909" s="838">
        <v>3</v>
      </c>
      <c r="P909" s="838">
        <f>320000*O909</f>
        <v>960000</v>
      </c>
      <c r="Q909" s="838">
        <f>+P909</f>
        <v>960000</v>
      </c>
      <c r="R909" s="839" t="s">
        <v>4728</v>
      </c>
      <c r="S909" s="840">
        <v>2</v>
      </c>
      <c r="T909" s="841" t="s">
        <v>4687</v>
      </c>
      <c r="U909" s="842" t="s">
        <v>4670</v>
      </c>
      <c r="V909" s="843"/>
      <c r="W909" s="844"/>
      <c r="X909" s="845" t="s">
        <v>5121</v>
      </c>
      <c r="Y909" s="846"/>
      <c r="Z909" s="846"/>
      <c r="AA909" s="846"/>
      <c r="AB909" s="846"/>
      <c r="AC909" s="846"/>
      <c r="AD909" s="846"/>
    </row>
    <row r="910" spans="1:30" s="847" customFormat="1" ht="30" customHeight="1" x14ac:dyDescent="0.2">
      <c r="A910" s="831">
        <v>2</v>
      </c>
      <c r="B910" s="832">
        <v>0</v>
      </c>
      <c r="C910" s="832">
        <v>4</v>
      </c>
      <c r="D910" s="832">
        <v>4</v>
      </c>
      <c r="E910" s="833" t="s">
        <v>2056</v>
      </c>
      <c r="F910" s="834" t="s">
        <v>4675</v>
      </c>
      <c r="G910" s="835" t="s">
        <v>2023</v>
      </c>
      <c r="H910" s="836">
        <v>44103100</v>
      </c>
      <c r="I910" s="837" t="s">
        <v>5109</v>
      </c>
      <c r="J910" s="838"/>
      <c r="K910" s="838"/>
      <c r="L910" s="838"/>
      <c r="M910" s="838"/>
      <c r="N910" s="851" t="s">
        <v>4737</v>
      </c>
      <c r="O910" s="838">
        <v>3</v>
      </c>
      <c r="P910" s="838">
        <f>500000*O910</f>
        <v>1500000</v>
      </c>
      <c r="Q910" s="838">
        <f>+P910</f>
        <v>1500000</v>
      </c>
      <c r="R910" s="839" t="s">
        <v>4728</v>
      </c>
      <c r="S910" s="840">
        <v>2</v>
      </c>
      <c r="T910" s="841" t="s">
        <v>4687</v>
      </c>
      <c r="U910" s="842" t="s">
        <v>4670</v>
      </c>
      <c r="V910" s="843"/>
      <c r="W910" s="844"/>
      <c r="X910" s="845" t="s">
        <v>5121</v>
      </c>
      <c r="Y910" s="846"/>
      <c r="Z910" s="846"/>
      <c r="AA910" s="846"/>
      <c r="AB910" s="846"/>
      <c r="AC910" s="846"/>
      <c r="AD910" s="846"/>
    </row>
    <row r="911" spans="1:30" s="847" customFormat="1" ht="27" customHeight="1" x14ac:dyDescent="0.2">
      <c r="A911" s="831">
        <v>2</v>
      </c>
      <c r="B911" s="832">
        <v>0</v>
      </c>
      <c r="C911" s="832">
        <v>4</v>
      </c>
      <c r="D911" s="832">
        <v>4</v>
      </c>
      <c r="E911" s="833" t="s">
        <v>2056</v>
      </c>
      <c r="F911" s="834" t="s">
        <v>4675</v>
      </c>
      <c r="G911" s="835" t="s">
        <v>2023</v>
      </c>
      <c r="H911" s="836">
        <v>44103100</v>
      </c>
      <c r="I911" s="837" t="s">
        <v>4816</v>
      </c>
      <c r="J911" s="838"/>
      <c r="K911" s="838"/>
      <c r="L911" s="838"/>
      <c r="M911" s="838"/>
      <c r="N911" s="851" t="s">
        <v>4737</v>
      </c>
      <c r="O911" s="838">
        <v>2</v>
      </c>
      <c r="P911" s="838">
        <f>200000*O911</f>
        <v>400000</v>
      </c>
      <c r="Q911" s="838">
        <f>+P911</f>
        <v>400000</v>
      </c>
      <c r="R911" s="839" t="s">
        <v>4728</v>
      </c>
      <c r="S911" s="840">
        <v>2</v>
      </c>
      <c r="T911" s="841" t="s">
        <v>4687</v>
      </c>
      <c r="U911" s="842" t="s">
        <v>4670</v>
      </c>
      <c r="V911" s="843"/>
      <c r="W911" s="844"/>
      <c r="X911" s="845" t="s">
        <v>5121</v>
      </c>
      <c r="Y911" s="846"/>
      <c r="Z911" s="846"/>
      <c r="AA911" s="846"/>
      <c r="AB911" s="846"/>
      <c r="AC911" s="846"/>
      <c r="AD911" s="846"/>
    </row>
    <row r="912" spans="1:30" ht="63.75" hidden="1" x14ac:dyDescent="0.2">
      <c r="A912" s="498"/>
      <c r="B912" s="499"/>
      <c r="C912" s="499"/>
      <c r="D912" s="499"/>
      <c r="E912" s="500"/>
      <c r="F912" s="635" t="s">
        <v>4675</v>
      </c>
      <c r="G912" s="509"/>
      <c r="H912" s="484">
        <v>44103100</v>
      </c>
      <c r="I912" s="511" t="s">
        <v>4816</v>
      </c>
      <c r="J912" s="488"/>
      <c r="K912" s="488"/>
      <c r="L912" s="488"/>
      <c r="M912" s="488"/>
      <c r="N912" s="520" t="s">
        <v>4737</v>
      </c>
      <c r="O912" s="488"/>
      <c r="P912" s="488"/>
      <c r="Q912" s="488">
        <f t="shared" si="27"/>
        <v>0</v>
      </c>
      <c r="R912" s="502" t="s">
        <v>4726</v>
      </c>
      <c r="S912" s="503"/>
      <c r="T912" s="545" t="s">
        <v>4687</v>
      </c>
      <c r="U912" s="820"/>
      <c r="V912" s="481"/>
      <c r="W912" s="482"/>
      <c r="X912" s="493"/>
    </row>
    <row r="913" spans="1:24" ht="63.75" hidden="1" x14ac:dyDescent="0.2">
      <c r="A913" s="498"/>
      <c r="B913" s="499"/>
      <c r="C913" s="499"/>
      <c r="D913" s="499"/>
      <c r="E913" s="500"/>
      <c r="F913" s="635"/>
      <c r="G913" s="509"/>
      <c r="H913" s="484">
        <v>44103100</v>
      </c>
      <c r="I913" s="511" t="s">
        <v>3926</v>
      </c>
      <c r="J913" s="488"/>
      <c r="K913" s="488"/>
      <c r="L913" s="488"/>
      <c r="M913" s="488"/>
      <c r="N913" s="520"/>
      <c r="O913" s="488"/>
      <c r="P913" s="488"/>
      <c r="Q913" s="488">
        <f t="shared" ref="Q913:Q962" si="28">+M913+P913-K913</f>
        <v>0</v>
      </c>
      <c r="R913" s="502" t="s">
        <v>4726</v>
      </c>
      <c r="S913" s="503"/>
      <c r="T913" s="545"/>
      <c r="U913" s="820"/>
      <c r="V913" s="481"/>
      <c r="W913" s="482"/>
      <c r="X913" s="481"/>
    </row>
    <row r="914" spans="1:24" ht="76.5" hidden="1" x14ac:dyDescent="0.2">
      <c r="A914" s="498"/>
      <c r="B914" s="499"/>
      <c r="C914" s="499"/>
      <c r="D914" s="499"/>
      <c r="E914" s="500"/>
      <c r="F914" s="635"/>
      <c r="G914" s="509"/>
      <c r="H914" s="484">
        <v>44103100</v>
      </c>
      <c r="I914" s="511" t="s">
        <v>3927</v>
      </c>
      <c r="J914" s="488"/>
      <c r="K914" s="488"/>
      <c r="L914" s="488"/>
      <c r="M914" s="488"/>
      <c r="N914" s="520"/>
      <c r="O914" s="488"/>
      <c r="P914" s="488"/>
      <c r="Q914" s="488">
        <f t="shared" si="28"/>
        <v>0</v>
      </c>
      <c r="R914" s="502" t="s">
        <v>4726</v>
      </c>
      <c r="S914" s="503"/>
      <c r="T914" s="545"/>
      <c r="U914" s="820"/>
      <c r="V914" s="481"/>
      <c r="W914" s="482"/>
      <c r="X914" s="493"/>
    </row>
    <row r="915" spans="1:24" ht="89.25" hidden="1" x14ac:dyDescent="0.2">
      <c r="A915" s="498"/>
      <c r="B915" s="499"/>
      <c r="C915" s="499"/>
      <c r="D915" s="499"/>
      <c r="E915" s="500"/>
      <c r="F915" s="635"/>
      <c r="G915" s="509"/>
      <c r="H915" s="484">
        <v>44103100</v>
      </c>
      <c r="I915" s="511" t="s">
        <v>3928</v>
      </c>
      <c r="J915" s="488"/>
      <c r="K915" s="488"/>
      <c r="L915" s="488"/>
      <c r="M915" s="488"/>
      <c r="N915" s="520"/>
      <c r="O915" s="488"/>
      <c r="P915" s="488"/>
      <c r="Q915" s="488">
        <f t="shared" si="28"/>
        <v>0</v>
      </c>
      <c r="R915" s="502" t="s">
        <v>4726</v>
      </c>
      <c r="S915" s="503"/>
      <c r="T915" s="545"/>
      <c r="U915" s="820"/>
      <c r="V915" s="481"/>
      <c r="W915" s="482"/>
      <c r="X915" s="481"/>
    </row>
    <row r="916" spans="1:24" ht="89.25" hidden="1" x14ac:dyDescent="0.2">
      <c r="A916" s="498"/>
      <c r="B916" s="499"/>
      <c r="C916" s="499"/>
      <c r="D916" s="499"/>
      <c r="E916" s="500"/>
      <c r="F916" s="635"/>
      <c r="G916" s="509"/>
      <c r="H916" s="484">
        <v>44103100</v>
      </c>
      <c r="I916" s="511" t="s">
        <v>3929</v>
      </c>
      <c r="J916" s="488"/>
      <c r="K916" s="488"/>
      <c r="L916" s="488"/>
      <c r="M916" s="488"/>
      <c r="N916" s="520"/>
      <c r="O916" s="488"/>
      <c r="P916" s="488"/>
      <c r="Q916" s="488">
        <f t="shared" si="28"/>
        <v>0</v>
      </c>
      <c r="R916" s="502" t="s">
        <v>4726</v>
      </c>
      <c r="S916" s="503"/>
      <c r="T916" s="545"/>
      <c r="U916" s="820"/>
      <c r="V916" s="481"/>
      <c r="W916" s="482"/>
      <c r="X916" s="493"/>
    </row>
    <row r="917" spans="1:24" ht="51" hidden="1" x14ac:dyDescent="0.2">
      <c r="A917" s="498"/>
      <c r="B917" s="499"/>
      <c r="C917" s="499"/>
      <c r="D917" s="499"/>
      <c r="E917" s="500"/>
      <c r="F917" s="635"/>
      <c r="G917" s="509"/>
      <c r="H917" s="484">
        <v>44103100</v>
      </c>
      <c r="I917" s="511" t="s">
        <v>3930</v>
      </c>
      <c r="J917" s="488"/>
      <c r="K917" s="488"/>
      <c r="L917" s="488"/>
      <c r="M917" s="488"/>
      <c r="N917" s="520"/>
      <c r="O917" s="488"/>
      <c r="P917" s="488"/>
      <c r="Q917" s="488">
        <f t="shared" si="28"/>
        <v>0</v>
      </c>
      <c r="R917" s="502" t="s">
        <v>4726</v>
      </c>
      <c r="S917" s="503"/>
      <c r="T917" s="545"/>
      <c r="U917" s="820"/>
      <c r="V917" s="481"/>
      <c r="W917" s="482"/>
      <c r="X917" s="504"/>
    </row>
    <row r="918" spans="1:24" ht="51" hidden="1" x14ac:dyDescent="0.2">
      <c r="A918" s="498"/>
      <c r="B918" s="499"/>
      <c r="C918" s="499"/>
      <c r="D918" s="499"/>
      <c r="E918" s="500"/>
      <c r="F918" s="635"/>
      <c r="G918" s="509"/>
      <c r="H918" s="484">
        <v>44103100</v>
      </c>
      <c r="I918" s="511" t="s">
        <v>3931</v>
      </c>
      <c r="J918" s="488"/>
      <c r="K918" s="488"/>
      <c r="L918" s="488"/>
      <c r="M918" s="488"/>
      <c r="N918" s="520"/>
      <c r="O918" s="488"/>
      <c r="P918" s="488"/>
      <c r="Q918" s="488">
        <f t="shared" si="28"/>
        <v>0</v>
      </c>
      <c r="R918" s="502" t="s">
        <v>4726</v>
      </c>
      <c r="S918" s="503"/>
      <c r="T918" s="545"/>
      <c r="U918" s="820"/>
      <c r="V918" s="481"/>
      <c r="W918" s="482"/>
      <c r="X918" s="504"/>
    </row>
    <row r="919" spans="1:24" ht="51" hidden="1" x14ac:dyDescent="0.2">
      <c r="A919" s="498"/>
      <c r="B919" s="499"/>
      <c r="C919" s="499"/>
      <c r="D919" s="499"/>
      <c r="E919" s="500"/>
      <c r="F919" s="635"/>
      <c r="G919" s="509"/>
      <c r="H919" s="484">
        <v>44103100</v>
      </c>
      <c r="I919" s="511" t="s">
        <v>3932</v>
      </c>
      <c r="J919" s="488"/>
      <c r="K919" s="488"/>
      <c r="L919" s="488"/>
      <c r="M919" s="488"/>
      <c r="N919" s="520"/>
      <c r="O919" s="488"/>
      <c r="P919" s="488"/>
      <c r="Q919" s="488">
        <f t="shared" si="28"/>
        <v>0</v>
      </c>
      <c r="R919" s="502" t="s">
        <v>4726</v>
      </c>
      <c r="S919" s="503"/>
      <c r="T919" s="545"/>
      <c r="U919" s="820"/>
      <c r="V919" s="481"/>
      <c r="W919" s="482"/>
      <c r="X919" s="504"/>
    </row>
    <row r="920" spans="1:24" ht="51" hidden="1" x14ac:dyDescent="0.2">
      <c r="A920" s="498"/>
      <c r="B920" s="499"/>
      <c r="C920" s="499"/>
      <c r="D920" s="499"/>
      <c r="E920" s="500"/>
      <c r="F920" s="635"/>
      <c r="G920" s="509"/>
      <c r="H920" s="484">
        <v>44103100</v>
      </c>
      <c r="I920" s="511" t="s">
        <v>3933</v>
      </c>
      <c r="J920" s="488"/>
      <c r="K920" s="488"/>
      <c r="L920" s="488"/>
      <c r="M920" s="488"/>
      <c r="N920" s="520"/>
      <c r="O920" s="488"/>
      <c r="P920" s="488"/>
      <c r="Q920" s="488">
        <f t="shared" si="28"/>
        <v>0</v>
      </c>
      <c r="R920" s="502" t="s">
        <v>4726</v>
      </c>
      <c r="S920" s="503"/>
      <c r="T920" s="545"/>
      <c r="U920" s="820"/>
      <c r="V920" s="481"/>
      <c r="W920" s="482"/>
      <c r="X920" s="504"/>
    </row>
    <row r="921" spans="1:24" ht="51" hidden="1" x14ac:dyDescent="0.2">
      <c r="A921" s="498"/>
      <c r="B921" s="499"/>
      <c r="C921" s="499"/>
      <c r="D921" s="499"/>
      <c r="E921" s="500"/>
      <c r="F921" s="635"/>
      <c r="G921" s="509"/>
      <c r="H921" s="484">
        <v>44103100</v>
      </c>
      <c r="I921" s="511" t="s">
        <v>3934</v>
      </c>
      <c r="J921" s="488"/>
      <c r="K921" s="488"/>
      <c r="L921" s="488"/>
      <c r="M921" s="488"/>
      <c r="N921" s="520"/>
      <c r="O921" s="488"/>
      <c r="P921" s="488"/>
      <c r="Q921" s="488">
        <f t="shared" si="28"/>
        <v>0</v>
      </c>
      <c r="R921" s="502" t="s">
        <v>4726</v>
      </c>
      <c r="S921" s="503"/>
      <c r="T921" s="545"/>
      <c r="U921" s="820"/>
      <c r="V921" s="481"/>
      <c r="W921" s="482"/>
      <c r="X921" s="504"/>
    </row>
    <row r="922" spans="1:24" ht="51" hidden="1" x14ac:dyDescent="0.2">
      <c r="A922" s="498"/>
      <c r="B922" s="499"/>
      <c r="C922" s="499"/>
      <c r="D922" s="499"/>
      <c r="E922" s="500"/>
      <c r="F922" s="635"/>
      <c r="G922" s="509"/>
      <c r="H922" s="484">
        <v>44103100</v>
      </c>
      <c r="I922" s="511" t="s">
        <v>3988</v>
      </c>
      <c r="J922" s="488"/>
      <c r="K922" s="488"/>
      <c r="L922" s="488"/>
      <c r="M922" s="488"/>
      <c r="N922" s="520"/>
      <c r="O922" s="488"/>
      <c r="P922" s="488"/>
      <c r="Q922" s="488">
        <f t="shared" si="28"/>
        <v>0</v>
      </c>
      <c r="R922" s="502" t="s">
        <v>4726</v>
      </c>
      <c r="S922" s="503"/>
      <c r="T922" s="545"/>
      <c r="U922" s="820"/>
      <c r="V922" s="481"/>
      <c r="W922" s="482"/>
      <c r="X922" s="504"/>
    </row>
    <row r="923" spans="1:24" ht="51" hidden="1" x14ac:dyDescent="0.2">
      <c r="A923" s="498"/>
      <c r="B923" s="499"/>
      <c r="C923" s="499"/>
      <c r="D923" s="499"/>
      <c r="E923" s="500"/>
      <c r="F923" s="635"/>
      <c r="G923" s="509"/>
      <c r="H923" s="484">
        <v>44103100</v>
      </c>
      <c r="I923" s="511" t="s">
        <v>3989</v>
      </c>
      <c r="J923" s="488"/>
      <c r="K923" s="488"/>
      <c r="L923" s="488"/>
      <c r="M923" s="488"/>
      <c r="N923" s="520"/>
      <c r="O923" s="488"/>
      <c r="P923" s="488"/>
      <c r="Q923" s="488">
        <f t="shared" si="28"/>
        <v>0</v>
      </c>
      <c r="R923" s="502" t="s">
        <v>4726</v>
      </c>
      <c r="S923" s="503"/>
      <c r="T923" s="545"/>
      <c r="U923" s="820"/>
      <c r="V923" s="481"/>
      <c r="W923" s="482"/>
      <c r="X923" s="481"/>
    </row>
    <row r="924" spans="1:24" ht="51" hidden="1" x14ac:dyDescent="0.2">
      <c r="A924" s="498"/>
      <c r="B924" s="499"/>
      <c r="C924" s="499"/>
      <c r="D924" s="499"/>
      <c r="E924" s="500"/>
      <c r="F924" s="635"/>
      <c r="G924" s="509"/>
      <c r="H924" s="484">
        <v>44103100</v>
      </c>
      <c r="I924" s="511" t="s">
        <v>3990</v>
      </c>
      <c r="J924" s="488"/>
      <c r="K924" s="488"/>
      <c r="L924" s="488"/>
      <c r="M924" s="488"/>
      <c r="N924" s="520"/>
      <c r="O924" s="488"/>
      <c r="P924" s="488"/>
      <c r="Q924" s="488">
        <f t="shared" si="28"/>
        <v>0</v>
      </c>
      <c r="R924" s="502" t="s">
        <v>4726</v>
      </c>
      <c r="S924" s="503"/>
      <c r="T924" s="545"/>
      <c r="U924" s="820"/>
      <c r="V924" s="481"/>
      <c r="W924" s="482"/>
      <c r="X924" s="493"/>
    </row>
    <row r="925" spans="1:24" ht="51" hidden="1" x14ac:dyDescent="0.2">
      <c r="A925" s="498"/>
      <c r="B925" s="499"/>
      <c r="C925" s="499"/>
      <c r="D925" s="499"/>
      <c r="E925" s="500"/>
      <c r="F925" s="635"/>
      <c r="G925" s="509"/>
      <c r="H925" s="484">
        <v>44103100</v>
      </c>
      <c r="I925" s="511" t="s">
        <v>3991</v>
      </c>
      <c r="J925" s="488"/>
      <c r="K925" s="488"/>
      <c r="L925" s="488"/>
      <c r="M925" s="488"/>
      <c r="N925" s="520"/>
      <c r="O925" s="488"/>
      <c r="P925" s="488"/>
      <c r="Q925" s="488">
        <f t="shared" si="28"/>
        <v>0</v>
      </c>
      <c r="R925" s="502" t="s">
        <v>4726</v>
      </c>
      <c r="S925" s="503"/>
      <c r="T925" s="545"/>
      <c r="U925" s="820"/>
      <c r="V925" s="481"/>
      <c r="W925" s="482"/>
      <c r="X925" s="481"/>
    </row>
    <row r="926" spans="1:24" ht="51" hidden="1" x14ac:dyDescent="0.2">
      <c r="A926" s="498"/>
      <c r="B926" s="499"/>
      <c r="C926" s="499"/>
      <c r="D926" s="499"/>
      <c r="E926" s="500"/>
      <c r="F926" s="635"/>
      <c r="G926" s="509"/>
      <c r="H926" s="484">
        <v>44103100</v>
      </c>
      <c r="I926" s="511" t="s">
        <v>3992</v>
      </c>
      <c r="J926" s="488"/>
      <c r="K926" s="488"/>
      <c r="L926" s="488"/>
      <c r="M926" s="488"/>
      <c r="N926" s="520"/>
      <c r="O926" s="488"/>
      <c r="P926" s="488"/>
      <c r="Q926" s="488">
        <f t="shared" si="28"/>
        <v>0</v>
      </c>
      <c r="R926" s="502" t="s">
        <v>4726</v>
      </c>
      <c r="S926" s="503"/>
      <c r="T926" s="545"/>
      <c r="U926" s="820"/>
      <c r="V926" s="481"/>
      <c r="W926" s="482"/>
      <c r="X926" s="493"/>
    </row>
    <row r="927" spans="1:24" ht="51" hidden="1" x14ac:dyDescent="0.2">
      <c r="A927" s="498"/>
      <c r="B927" s="499"/>
      <c r="C927" s="499"/>
      <c r="D927" s="499"/>
      <c r="E927" s="500"/>
      <c r="F927" s="635"/>
      <c r="G927" s="509"/>
      <c r="H927" s="484">
        <v>44103100</v>
      </c>
      <c r="I927" s="511" t="s">
        <v>3993</v>
      </c>
      <c r="J927" s="488"/>
      <c r="K927" s="488"/>
      <c r="L927" s="488"/>
      <c r="M927" s="488"/>
      <c r="N927" s="520"/>
      <c r="O927" s="488"/>
      <c r="P927" s="488"/>
      <c r="Q927" s="488">
        <f t="shared" si="28"/>
        <v>0</v>
      </c>
      <c r="R927" s="502" t="s">
        <v>4726</v>
      </c>
      <c r="S927" s="503"/>
      <c r="T927" s="545"/>
      <c r="U927" s="820"/>
      <c r="V927" s="481"/>
      <c r="W927" s="482"/>
      <c r="X927" s="481"/>
    </row>
    <row r="928" spans="1:24" ht="51" hidden="1" x14ac:dyDescent="0.2">
      <c r="A928" s="498"/>
      <c r="B928" s="499"/>
      <c r="C928" s="499"/>
      <c r="D928" s="499"/>
      <c r="E928" s="500"/>
      <c r="F928" s="635"/>
      <c r="G928" s="509"/>
      <c r="H928" s="484">
        <v>44103100</v>
      </c>
      <c r="I928" s="511" t="s">
        <v>3994</v>
      </c>
      <c r="J928" s="488"/>
      <c r="K928" s="488"/>
      <c r="L928" s="488"/>
      <c r="M928" s="488"/>
      <c r="N928" s="520"/>
      <c r="O928" s="488"/>
      <c r="P928" s="488"/>
      <c r="Q928" s="488">
        <f t="shared" si="28"/>
        <v>0</v>
      </c>
      <c r="R928" s="502" t="s">
        <v>4726</v>
      </c>
      <c r="S928" s="503"/>
      <c r="T928" s="545"/>
      <c r="U928" s="820"/>
      <c r="V928" s="481"/>
      <c r="W928" s="482"/>
      <c r="X928" s="493"/>
    </row>
    <row r="929" spans="1:24" ht="51" hidden="1" x14ac:dyDescent="0.2">
      <c r="A929" s="498"/>
      <c r="B929" s="499"/>
      <c r="C929" s="499"/>
      <c r="D929" s="499"/>
      <c r="E929" s="500"/>
      <c r="F929" s="635"/>
      <c r="G929" s="509"/>
      <c r="H929" s="484">
        <v>44103100</v>
      </c>
      <c r="I929" s="511" t="s">
        <v>3995</v>
      </c>
      <c r="J929" s="488"/>
      <c r="K929" s="488"/>
      <c r="L929" s="488"/>
      <c r="M929" s="488"/>
      <c r="N929" s="520"/>
      <c r="O929" s="488"/>
      <c r="P929" s="488"/>
      <c r="Q929" s="488">
        <f t="shared" si="28"/>
        <v>0</v>
      </c>
      <c r="R929" s="502" t="s">
        <v>4726</v>
      </c>
      <c r="S929" s="503"/>
      <c r="T929" s="545"/>
      <c r="U929" s="820"/>
      <c r="V929" s="481"/>
      <c r="W929" s="482"/>
      <c r="X929" s="504"/>
    </row>
    <row r="930" spans="1:24" ht="51" hidden="1" x14ac:dyDescent="0.2">
      <c r="A930" s="498"/>
      <c r="B930" s="499"/>
      <c r="C930" s="499"/>
      <c r="D930" s="499"/>
      <c r="E930" s="500"/>
      <c r="F930" s="635"/>
      <c r="G930" s="509"/>
      <c r="H930" s="484">
        <v>44103100</v>
      </c>
      <c r="I930" s="511" t="s">
        <v>3996</v>
      </c>
      <c r="J930" s="488"/>
      <c r="K930" s="488"/>
      <c r="L930" s="488"/>
      <c r="M930" s="488"/>
      <c r="N930" s="520"/>
      <c r="O930" s="488"/>
      <c r="P930" s="488"/>
      <c r="Q930" s="488">
        <f>+M930+P930-K930</f>
        <v>0</v>
      </c>
      <c r="R930" s="502" t="s">
        <v>4726</v>
      </c>
      <c r="S930" s="503"/>
      <c r="T930" s="545"/>
      <c r="U930" s="820"/>
      <c r="V930" s="481"/>
      <c r="W930" s="482"/>
      <c r="X930" s="504"/>
    </row>
    <row r="931" spans="1:24" ht="51" hidden="1" x14ac:dyDescent="0.2">
      <c r="A931" s="498"/>
      <c r="B931" s="499"/>
      <c r="C931" s="499"/>
      <c r="D931" s="499"/>
      <c r="E931" s="500"/>
      <c r="F931" s="635"/>
      <c r="G931" s="509"/>
      <c r="H931" s="484">
        <v>44103100</v>
      </c>
      <c r="I931" s="511" t="s">
        <v>3997</v>
      </c>
      <c r="J931" s="488"/>
      <c r="K931" s="488"/>
      <c r="L931" s="488"/>
      <c r="M931" s="488"/>
      <c r="N931" s="520"/>
      <c r="O931" s="488"/>
      <c r="P931" s="488"/>
      <c r="Q931" s="488">
        <f t="shared" si="28"/>
        <v>0</v>
      </c>
      <c r="R931" s="502" t="s">
        <v>4726</v>
      </c>
      <c r="S931" s="503"/>
      <c r="T931" s="545"/>
      <c r="U931" s="820"/>
      <c r="V931" s="481"/>
      <c r="W931" s="482"/>
      <c r="X931" s="504"/>
    </row>
    <row r="932" spans="1:24" ht="51" hidden="1" x14ac:dyDescent="0.2">
      <c r="A932" s="498"/>
      <c r="B932" s="499"/>
      <c r="C932" s="499"/>
      <c r="D932" s="499"/>
      <c r="E932" s="500"/>
      <c r="F932" s="635"/>
      <c r="G932" s="509"/>
      <c r="H932" s="484">
        <v>44103100</v>
      </c>
      <c r="I932" s="511" t="s">
        <v>3998</v>
      </c>
      <c r="J932" s="488"/>
      <c r="K932" s="488"/>
      <c r="L932" s="488"/>
      <c r="M932" s="488"/>
      <c r="N932" s="520"/>
      <c r="O932" s="488"/>
      <c r="P932" s="488"/>
      <c r="Q932" s="488">
        <f t="shared" si="28"/>
        <v>0</v>
      </c>
      <c r="R932" s="502" t="s">
        <v>4726</v>
      </c>
      <c r="S932" s="503"/>
      <c r="T932" s="545"/>
      <c r="U932" s="820"/>
      <c r="V932" s="481"/>
      <c r="W932" s="482"/>
      <c r="X932" s="504"/>
    </row>
    <row r="933" spans="1:24" ht="51" hidden="1" x14ac:dyDescent="0.2">
      <c r="A933" s="498"/>
      <c r="B933" s="499"/>
      <c r="C933" s="499"/>
      <c r="D933" s="499"/>
      <c r="E933" s="500"/>
      <c r="F933" s="635"/>
      <c r="G933" s="509"/>
      <c r="H933" s="484">
        <v>44103100</v>
      </c>
      <c r="I933" s="511" t="s">
        <v>3999</v>
      </c>
      <c r="J933" s="488"/>
      <c r="K933" s="488"/>
      <c r="L933" s="488"/>
      <c r="M933" s="488"/>
      <c r="N933" s="520"/>
      <c r="O933" s="488"/>
      <c r="P933" s="488"/>
      <c r="Q933" s="488">
        <f t="shared" si="28"/>
        <v>0</v>
      </c>
      <c r="R933" s="502" t="s">
        <v>4726</v>
      </c>
      <c r="S933" s="503"/>
      <c r="T933" s="545"/>
      <c r="U933" s="820"/>
      <c r="V933" s="481"/>
      <c r="W933" s="482"/>
      <c r="X933" s="504"/>
    </row>
    <row r="934" spans="1:24" ht="51" hidden="1" x14ac:dyDescent="0.2">
      <c r="A934" s="498"/>
      <c r="B934" s="499"/>
      <c r="C934" s="499"/>
      <c r="D934" s="499"/>
      <c r="E934" s="500"/>
      <c r="F934" s="635"/>
      <c r="G934" s="509"/>
      <c r="H934" s="484">
        <v>44103100</v>
      </c>
      <c r="I934" s="511" t="s">
        <v>4000</v>
      </c>
      <c r="J934" s="488"/>
      <c r="K934" s="488"/>
      <c r="L934" s="488"/>
      <c r="M934" s="488"/>
      <c r="N934" s="520"/>
      <c r="O934" s="488"/>
      <c r="P934" s="488"/>
      <c r="Q934" s="488">
        <f t="shared" si="28"/>
        <v>0</v>
      </c>
      <c r="R934" s="502" t="s">
        <v>4726</v>
      </c>
      <c r="S934" s="503"/>
      <c r="T934" s="545"/>
      <c r="U934" s="820"/>
      <c r="V934" s="481"/>
      <c r="W934" s="482"/>
      <c r="X934" s="504"/>
    </row>
    <row r="935" spans="1:24" ht="51" hidden="1" x14ac:dyDescent="0.2">
      <c r="A935" s="498"/>
      <c r="B935" s="499"/>
      <c r="C935" s="499"/>
      <c r="D935" s="499"/>
      <c r="E935" s="500"/>
      <c r="F935" s="635"/>
      <c r="G935" s="509"/>
      <c r="H935" s="484">
        <v>44103100</v>
      </c>
      <c r="I935" s="511" t="s">
        <v>4001</v>
      </c>
      <c r="J935" s="488"/>
      <c r="K935" s="488"/>
      <c r="L935" s="488"/>
      <c r="M935" s="488"/>
      <c r="N935" s="520"/>
      <c r="O935" s="488"/>
      <c r="P935" s="488"/>
      <c r="Q935" s="488">
        <f t="shared" si="28"/>
        <v>0</v>
      </c>
      <c r="R935" s="502" t="s">
        <v>4726</v>
      </c>
      <c r="S935" s="503"/>
      <c r="T935" s="545"/>
      <c r="U935" s="820"/>
      <c r="V935" s="481"/>
      <c r="W935" s="482"/>
      <c r="X935" s="481"/>
    </row>
    <row r="936" spans="1:24" ht="51" hidden="1" x14ac:dyDescent="0.2">
      <c r="A936" s="498"/>
      <c r="B936" s="499"/>
      <c r="C936" s="499"/>
      <c r="D936" s="499"/>
      <c r="E936" s="500"/>
      <c r="F936" s="635"/>
      <c r="G936" s="509"/>
      <c r="H936" s="484">
        <v>44103100</v>
      </c>
      <c r="I936" s="511" t="s">
        <v>4002</v>
      </c>
      <c r="J936" s="488"/>
      <c r="K936" s="488"/>
      <c r="L936" s="488"/>
      <c r="M936" s="488"/>
      <c r="N936" s="520"/>
      <c r="O936" s="488"/>
      <c r="P936" s="488"/>
      <c r="Q936" s="488">
        <f t="shared" si="28"/>
        <v>0</v>
      </c>
      <c r="R936" s="502" t="s">
        <v>4726</v>
      </c>
      <c r="S936" s="503"/>
      <c r="T936" s="545"/>
      <c r="U936" s="820"/>
      <c r="V936" s="481"/>
      <c r="W936" s="482"/>
      <c r="X936" s="493"/>
    </row>
    <row r="937" spans="1:24" ht="51" hidden="1" x14ac:dyDescent="0.2">
      <c r="A937" s="498"/>
      <c r="B937" s="499"/>
      <c r="C937" s="499"/>
      <c r="D937" s="499"/>
      <c r="E937" s="500"/>
      <c r="F937" s="635"/>
      <c r="G937" s="509"/>
      <c r="H937" s="484">
        <v>44103100</v>
      </c>
      <c r="I937" s="511" t="s">
        <v>4003</v>
      </c>
      <c r="J937" s="488"/>
      <c r="K937" s="488"/>
      <c r="L937" s="488"/>
      <c r="M937" s="488"/>
      <c r="N937" s="520"/>
      <c r="O937" s="488"/>
      <c r="P937" s="488"/>
      <c r="Q937" s="488">
        <f t="shared" si="28"/>
        <v>0</v>
      </c>
      <c r="R937" s="502" t="s">
        <v>4726</v>
      </c>
      <c r="S937" s="503"/>
      <c r="T937" s="545"/>
      <c r="U937" s="820"/>
      <c r="V937" s="481"/>
      <c r="W937" s="482"/>
      <c r="X937" s="481"/>
    </row>
    <row r="938" spans="1:24" ht="51" hidden="1" x14ac:dyDescent="0.2">
      <c r="A938" s="498"/>
      <c r="B938" s="499"/>
      <c r="C938" s="499"/>
      <c r="D938" s="499"/>
      <c r="E938" s="500"/>
      <c r="F938" s="635"/>
      <c r="G938" s="509"/>
      <c r="H938" s="484">
        <v>44103100</v>
      </c>
      <c r="I938" s="511" t="s">
        <v>4004</v>
      </c>
      <c r="J938" s="488"/>
      <c r="K938" s="488"/>
      <c r="L938" s="488"/>
      <c r="M938" s="488"/>
      <c r="N938" s="520"/>
      <c r="O938" s="488"/>
      <c r="P938" s="488"/>
      <c r="Q938" s="488">
        <f t="shared" si="28"/>
        <v>0</v>
      </c>
      <c r="R938" s="502" t="s">
        <v>4726</v>
      </c>
      <c r="S938" s="503"/>
      <c r="T938" s="545"/>
      <c r="U938" s="820"/>
      <c r="V938" s="481"/>
      <c r="W938" s="482"/>
      <c r="X938" s="493"/>
    </row>
    <row r="939" spans="1:24" ht="51" hidden="1" x14ac:dyDescent="0.2">
      <c r="A939" s="498"/>
      <c r="B939" s="499"/>
      <c r="C939" s="499"/>
      <c r="D939" s="499"/>
      <c r="E939" s="500"/>
      <c r="F939" s="635"/>
      <c r="G939" s="509"/>
      <c r="H939" s="484">
        <v>44103100</v>
      </c>
      <c r="I939" s="511" t="s">
        <v>4005</v>
      </c>
      <c r="J939" s="488"/>
      <c r="K939" s="488"/>
      <c r="L939" s="488"/>
      <c r="M939" s="488"/>
      <c r="N939" s="520"/>
      <c r="O939" s="488"/>
      <c r="P939" s="488"/>
      <c r="Q939" s="488">
        <f t="shared" si="28"/>
        <v>0</v>
      </c>
      <c r="R939" s="502" t="s">
        <v>4726</v>
      </c>
      <c r="S939" s="503"/>
      <c r="T939" s="545"/>
      <c r="U939" s="820"/>
      <c r="V939" s="481"/>
      <c r="W939" s="482"/>
      <c r="X939" s="481"/>
    </row>
    <row r="940" spans="1:24" ht="51" hidden="1" x14ac:dyDescent="0.2">
      <c r="A940" s="498"/>
      <c r="B940" s="499"/>
      <c r="C940" s="499"/>
      <c r="D940" s="499"/>
      <c r="E940" s="500"/>
      <c r="F940" s="635"/>
      <c r="G940" s="509"/>
      <c r="H940" s="484">
        <v>44103100</v>
      </c>
      <c r="I940" s="511" t="s">
        <v>4006</v>
      </c>
      <c r="J940" s="488"/>
      <c r="K940" s="488"/>
      <c r="L940" s="488"/>
      <c r="M940" s="488"/>
      <c r="N940" s="520"/>
      <c r="O940" s="488"/>
      <c r="P940" s="488"/>
      <c r="Q940" s="488">
        <f t="shared" si="28"/>
        <v>0</v>
      </c>
      <c r="R940" s="502" t="s">
        <v>4726</v>
      </c>
      <c r="S940" s="503"/>
      <c r="T940" s="545"/>
      <c r="U940" s="820"/>
      <c r="V940" s="481"/>
      <c r="W940" s="482"/>
      <c r="X940" s="493"/>
    </row>
    <row r="941" spans="1:24" ht="51" hidden="1" x14ac:dyDescent="0.2">
      <c r="A941" s="498"/>
      <c r="B941" s="499"/>
      <c r="C941" s="499"/>
      <c r="D941" s="499"/>
      <c r="E941" s="500"/>
      <c r="F941" s="635"/>
      <c r="G941" s="509"/>
      <c r="H941" s="484">
        <v>44103100</v>
      </c>
      <c r="I941" s="511" t="s">
        <v>4139</v>
      </c>
      <c r="J941" s="488"/>
      <c r="K941" s="488"/>
      <c r="L941" s="488"/>
      <c r="M941" s="488"/>
      <c r="N941" s="520"/>
      <c r="O941" s="488"/>
      <c r="P941" s="488"/>
      <c r="Q941" s="488">
        <f t="shared" si="28"/>
        <v>0</v>
      </c>
      <c r="R941" s="502" t="s">
        <v>4726</v>
      </c>
      <c r="S941" s="503"/>
      <c r="T941" s="545"/>
      <c r="U941" s="820"/>
      <c r="V941" s="481"/>
      <c r="W941" s="482"/>
      <c r="X941" s="504"/>
    </row>
    <row r="942" spans="1:24" ht="63.75" hidden="1" x14ac:dyDescent="0.2">
      <c r="A942" s="498"/>
      <c r="B942" s="499"/>
      <c r="C942" s="499"/>
      <c r="D942" s="499"/>
      <c r="E942" s="500"/>
      <c r="F942" s="635"/>
      <c r="G942" s="509"/>
      <c r="H942" s="484">
        <v>44103100</v>
      </c>
      <c r="I942" s="511" t="s">
        <v>4140</v>
      </c>
      <c r="J942" s="488"/>
      <c r="K942" s="488"/>
      <c r="L942" s="488"/>
      <c r="M942" s="488"/>
      <c r="N942" s="520"/>
      <c r="O942" s="488"/>
      <c r="P942" s="488"/>
      <c r="Q942" s="488">
        <f t="shared" si="28"/>
        <v>0</v>
      </c>
      <c r="R942" s="502" t="s">
        <v>4726</v>
      </c>
      <c r="S942" s="503"/>
      <c r="T942" s="545"/>
      <c r="U942" s="820"/>
      <c r="V942" s="481"/>
      <c r="W942" s="482"/>
      <c r="X942" s="504"/>
    </row>
    <row r="943" spans="1:24" ht="63.75" hidden="1" x14ac:dyDescent="0.2">
      <c r="A943" s="498"/>
      <c r="B943" s="499"/>
      <c r="C943" s="499"/>
      <c r="D943" s="499"/>
      <c r="E943" s="500"/>
      <c r="F943" s="635"/>
      <c r="G943" s="509"/>
      <c r="H943" s="484">
        <v>44103100</v>
      </c>
      <c r="I943" s="511" t="s">
        <v>4141</v>
      </c>
      <c r="J943" s="488"/>
      <c r="K943" s="488"/>
      <c r="L943" s="488"/>
      <c r="M943" s="488"/>
      <c r="N943" s="520"/>
      <c r="O943" s="488"/>
      <c r="P943" s="488"/>
      <c r="Q943" s="488">
        <f t="shared" si="28"/>
        <v>0</v>
      </c>
      <c r="R943" s="502" t="s">
        <v>4726</v>
      </c>
      <c r="S943" s="503"/>
      <c r="T943" s="545"/>
      <c r="U943" s="820"/>
      <c r="V943" s="481"/>
      <c r="W943" s="482"/>
      <c r="X943" s="504"/>
    </row>
    <row r="944" spans="1:24" ht="63.75" hidden="1" x14ac:dyDescent="0.2">
      <c r="A944" s="498"/>
      <c r="B944" s="499"/>
      <c r="C944" s="499"/>
      <c r="D944" s="499"/>
      <c r="E944" s="500"/>
      <c r="F944" s="635"/>
      <c r="G944" s="509"/>
      <c r="H944" s="484">
        <v>44103100</v>
      </c>
      <c r="I944" s="511" t="s">
        <v>4142</v>
      </c>
      <c r="J944" s="488"/>
      <c r="K944" s="488"/>
      <c r="L944" s="488"/>
      <c r="M944" s="488"/>
      <c r="N944" s="520"/>
      <c r="O944" s="488"/>
      <c r="P944" s="488"/>
      <c r="Q944" s="488">
        <f t="shared" si="28"/>
        <v>0</v>
      </c>
      <c r="R944" s="502" t="s">
        <v>4726</v>
      </c>
      <c r="S944" s="503"/>
      <c r="T944" s="545"/>
      <c r="U944" s="820"/>
      <c r="V944" s="481"/>
      <c r="W944" s="482"/>
      <c r="X944" s="504"/>
    </row>
    <row r="945" spans="1:24" ht="63.75" hidden="1" x14ac:dyDescent="0.2">
      <c r="A945" s="498"/>
      <c r="B945" s="499"/>
      <c r="C945" s="499"/>
      <c r="D945" s="499"/>
      <c r="E945" s="500"/>
      <c r="F945" s="635"/>
      <c r="G945" s="509"/>
      <c r="H945" s="484">
        <v>44103100</v>
      </c>
      <c r="I945" s="511" t="s">
        <v>4143</v>
      </c>
      <c r="J945" s="488"/>
      <c r="K945" s="488"/>
      <c r="L945" s="488"/>
      <c r="M945" s="488"/>
      <c r="N945" s="520"/>
      <c r="O945" s="488"/>
      <c r="P945" s="488"/>
      <c r="Q945" s="488">
        <f t="shared" si="28"/>
        <v>0</v>
      </c>
      <c r="R945" s="502" t="s">
        <v>4726</v>
      </c>
      <c r="S945" s="503"/>
      <c r="T945" s="545"/>
      <c r="U945" s="820"/>
      <c r="V945" s="481"/>
      <c r="W945" s="482"/>
      <c r="X945" s="504"/>
    </row>
    <row r="946" spans="1:24" ht="63.75" hidden="1" x14ac:dyDescent="0.2">
      <c r="A946" s="498"/>
      <c r="B946" s="499"/>
      <c r="C946" s="499"/>
      <c r="D946" s="499"/>
      <c r="E946" s="500"/>
      <c r="F946" s="635"/>
      <c r="G946" s="509"/>
      <c r="H946" s="484">
        <v>44103100</v>
      </c>
      <c r="I946" s="511" t="s">
        <v>4144</v>
      </c>
      <c r="J946" s="488"/>
      <c r="K946" s="488"/>
      <c r="L946" s="488"/>
      <c r="M946" s="488"/>
      <c r="N946" s="520"/>
      <c r="O946" s="488"/>
      <c r="P946" s="488"/>
      <c r="Q946" s="488">
        <f t="shared" si="28"/>
        <v>0</v>
      </c>
      <c r="R946" s="502" t="s">
        <v>4726</v>
      </c>
      <c r="S946" s="503"/>
      <c r="T946" s="545"/>
      <c r="U946" s="820"/>
      <c r="V946" s="481"/>
      <c r="W946" s="482"/>
      <c r="X946" s="504"/>
    </row>
    <row r="947" spans="1:24" ht="63.75" hidden="1" x14ac:dyDescent="0.2">
      <c r="A947" s="498"/>
      <c r="B947" s="499"/>
      <c r="C947" s="499"/>
      <c r="D947" s="499"/>
      <c r="E947" s="500"/>
      <c r="F947" s="635"/>
      <c r="G947" s="509"/>
      <c r="H947" s="484">
        <v>44103100</v>
      </c>
      <c r="I947" s="511" t="s">
        <v>4145</v>
      </c>
      <c r="J947" s="488"/>
      <c r="K947" s="488"/>
      <c r="L947" s="488"/>
      <c r="M947" s="488"/>
      <c r="N947" s="520"/>
      <c r="O947" s="488"/>
      <c r="P947" s="488"/>
      <c r="Q947" s="488">
        <f t="shared" si="28"/>
        <v>0</v>
      </c>
      <c r="R947" s="502" t="s">
        <v>4726</v>
      </c>
      <c r="S947" s="503"/>
      <c r="T947" s="545"/>
      <c r="U947" s="820"/>
      <c r="V947" s="481"/>
      <c r="W947" s="482"/>
      <c r="X947" s="481"/>
    </row>
    <row r="948" spans="1:24" ht="76.5" hidden="1" x14ac:dyDescent="0.2">
      <c r="A948" s="498"/>
      <c r="B948" s="499"/>
      <c r="C948" s="499"/>
      <c r="D948" s="499"/>
      <c r="E948" s="500"/>
      <c r="F948" s="635"/>
      <c r="G948" s="509"/>
      <c r="H948" s="484">
        <v>44103100</v>
      </c>
      <c r="I948" s="511" t="s">
        <v>4146</v>
      </c>
      <c r="J948" s="488"/>
      <c r="K948" s="488"/>
      <c r="L948" s="488"/>
      <c r="M948" s="488"/>
      <c r="N948" s="520"/>
      <c r="O948" s="488"/>
      <c r="P948" s="488"/>
      <c r="Q948" s="488">
        <f t="shared" si="28"/>
        <v>0</v>
      </c>
      <c r="R948" s="502" t="s">
        <v>4726</v>
      </c>
      <c r="S948" s="503"/>
      <c r="T948" s="545"/>
      <c r="U948" s="820"/>
      <c r="V948" s="481"/>
      <c r="W948" s="482"/>
      <c r="X948" s="493"/>
    </row>
    <row r="949" spans="1:24" ht="76.5" hidden="1" x14ac:dyDescent="0.2">
      <c r="A949" s="498"/>
      <c r="B949" s="499"/>
      <c r="C949" s="499"/>
      <c r="D949" s="499"/>
      <c r="E949" s="500"/>
      <c r="F949" s="635"/>
      <c r="G949" s="509"/>
      <c r="H949" s="484">
        <v>44103100</v>
      </c>
      <c r="I949" s="511" t="s">
        <v>4147</v>
      </c>
      <c r="J949" s="488"/>
      <c r="K949" s="488"/>
      <c r="L949" s="488"/>
      <c r="M949" s="488"/>
      <c r="N949" s="520"/>
      <c r="O949" s="488"/>
      <c r="P949" s="488"/>
      <c r="Q949" s="488">
        <f t="shared" si="28"/>
        <v>0</v>
      </c>
      <c r="R949" s="502" t="s">
        <v>4726</v>
      </c>
      <c r="S949" s="503"/>
      <c r="T949" s="545"/>
      <c r="U949" s="820"/>
      <c r="V949" s="481"/>
      <c r="W949" s="482"/>
      <c r="X949" s="481"/>
    </row>
    <row r="950" spans="1:24" ht="76.5" hidden="1" x14ac:dyDescent="0.2">
      <c r="A950" s="498"/>
      <c r="B950" s="499"/>
      <c r="C950" s="499"/>
      <c r="D950" s="499"/>
      <c r="E950" s="500"/>
      <c r="F950" s="635"/>
      <c r="G950" s="509"/>
      <c r="H950" s="484">
        <v>44103100</v>
      </c>
      <c r="I950" s="511" t="s">
        <v>4148</v>
      </c>
      <c r="J950" s="488"/>
      <c r="K950" s="488"/>
      <c r="L950" s="488"/>
      <c r="M950" s="488"/>
      <c r="N950" s="520"/>
      <c r="O950" s="488"/>
      <c r="P950" s="488"/>
      <c r="Q950" s="488">
        <f t="shared" si="28"/>
        <v>0</v>
      </c>
      <c r="R950" s="502" t="s">
        <v>4726</v>
      </c>
      <c r="S950" s="503"/>
      <c r="T950" s="545"/>
      <c r="U950" s="820"/>
      <c r="V950" s="481"/>
      <c r="W950" s="482"/>
      <c r="X950" s="493"/>
    </row>
    <row r="951" spans="1:24" ht="89.25" hidden="1" x14ac:dyDescent="0.2">
      <c r="A951" s="498"/>
      <c r="B951" s="499"/>
      <c r="C951" s="499"/>
      <c r="D951" s="499"/>
      <c r="E951" s="500"/>
      <c r="F951" s="635"/>
      <c r="G951" s="509"/>
      <c r="H951" s="484">
        <v>44103100</v>
      </c>
      <c r="I951" s="511" t="s">
        <v>4149</v>
      </c>
      <c r="J951" s="488"/>
      <c r="K951" s="488"/>
      <c r="L951" s="488"/>
      <c r="M951" s="488"/>
      <c r="N951" s="520"/>
      <c r="O951" s="488"/>
      <c r="P951" s="488"/>
      <c r="Q951" s="488">
        <f t="shared" si="28"/>
        <v>0</v>
      </c>
      <c r="R951" s="502" t="s">
        <v>4726</v>
      </c>
      <c r="S951" s="503"/>
      <c r="T951" s="545"/>
      <c r="U951" s="820"/>
      <c r="V951" s="481"/>
      <c r="W951" s="482"/>
      <c r="X951" s="481"/>
    </row>
    <row r="952" spans="1:24" ht="63.75" hidden="1" x14ac:dyDescent="0.2">
      <c r="A952" s="498"/>
      <c r="B952" s="499"/>
      <c r="C952" s="499"/>
      <c r="D952" s="499"/>
      <c r="E952" s="500"/>
      <c r="F952" s="635"/>
      <c r="G952" s="509"/>
      <c r="H952" s="484">
        <v>44103100</v>
      </c>
      <c r="I952" s="511" t="s">
        <v>4150</v>
      </c>
      <c r="J952" s="488"/>
      <c r="K952" s="488"/>
      <c r="L952" s="488"/>
      <c r="M952" s="488"/>
      <c r="N952" s="520"/>
      <c r="O952" s="488"/>
      <c r="P952" s="488"/>
      <c r="Q952" s="488">
        <f t="shared" si="28"/>
        <v>0</v>
      </c>
      <c r="R952" s="502" t="s">
        <v>4726</v>
      </c>
      <c r="S952" s="503"/>
      <c r="T952" s="545"/>
      <c r="U952" s="820"/>
      <c r="V952" s="481"/>
      <c r="W952" s="482"/>
      <c r="X952" s="493"/>
    </row>
    <row r="953" spans="1:24" ht="63.75" hidden="1" x14ac:dyDescent="0.2">
      <c r="A953" s="498"/>
      <c r="B953" s="499"/>
      <c r="C953" s="499"/>
      <c r="D953" s="499"/>
      <c r="E953" s="500"/>
      <c r="F953" s="635"/>
      <c r="G953" s="509"/>
      <c r="H953" s="484">
        <v>44103100</v>
      </c>
      <c r="I953" s="511" t="s">
        <v>4151</v>
      </c>
      <c r="J953" s="488"/>
      <c r="K953" s="488"/>
      <c r="L953" s="488"/>
      <c r="M953" s="488"/>
      <c r="N953" s="520"/>
      <c r="O953" s="488"/>
      <c r="P953" s="488"/>
      <c r="Q953" s="488">
        <f t="shared" si="28"/>
        <v>0</v>
      </c>
      <c r="R953" s="502" t="s">
        <v>4726</v>
      </c>
      <c r="S953" s="503"/>
      <c r="T953" s="545"/>
      <c r="U953" s="820"/>
      <c r="V953" s="481"/>
      <c r="W953" s="482"/>
      <c r="X953" s="504"/>
    </row>
    <row r="954" spans="1:24" ht="63.75" hidden="1" x14ac:dyDescent="0.2">
      <c r="A954" s="498"/>
      <c r="B954" s="499"/>
      <c r="C954" s="499"/>
      <c r="D954" s="499"/>
      <c r="E954" s="500"/>
      <c r="F954" s="635"/>
      <c r="G954" s="509"/>
      <c r="H954" s="484">
        <v>44103100</v>
      </c>
      <c r="I954" s="511" t="s">
        <v>4152</v>
      </c>
      <c r="J954" s="488"/>
      <c r="K954" s="488"/>
      <c r="L954" s="488"/>
      <c r="M954" s="488"/>
      <c r="N954" s="520"/>
      <c r="O954" s="488"/>
      <c r="P954" s="488"/>
      <c r="Q954" s="488">
        <f t="shared" si="28"/>
        <v>0</v>
      </c>
      <c r="R954" s="502" t="s">
        <v>4726</v>
      </c>
      <c r="S954" s="503"/>
      <c r="T954" s="545"/>
      <c r="U954" s="820"/>
      <c r="V954" s="481"/>
      <c r="W954" s="482"/>
      <c r="X954" s="504"/>
    </row>
    <row r="955" spans="1:24" ht="63.75" hidden="1" x14ac:dyDescent="0.2">
      <c r="A955" s="498"/>
      <c r="B955" s="499"/>
      <c r="C955" s="499"/>
      <c r="D955" s="499"/>
      <c r="E955" s="500"/>
      <c r="F955" s="635"/>
      <c r="G955" s="509"/>
      <c r="H955" s="484">
        <v>44103100</v>
      </c>
      <c r="I955" s="511" t="s">
        <v>4153</v>
      </c>
      <c r="J955" s="488"/>
      <c r="K955" s="488"/>
      <c r="L955" s="488"/>
      <c r="M955" s="488"/>
      <c r="N955" s="520"/>
      <c r="O955" s="488"/>
      <c r="P955" s="488"/>
      <c r="Q955" s="488">
        <f t="shared" si="28"/>
        <v>0</v>
      </c>
      <c r="R955" s="502" t="s">
        <v>4726</v>
      </c>
      <c r="S955" s="503"/>
      <c r="T955" s="545"/>
      <c r="U955" s="820"/>
      <c r="V955" s="481"/>
      <c r="W955" s="482"/>
      <c r="X955" s="504"/>
    </row>
    <row r="956" spans="1:24" ht="25.5" hidden="1" x14ac:dyDescent="0.2">
      <c r="A956" s="498"/>
      <c r="B956" s="499"/>
      <c r="C956" s="499"/>
      <c r="D956" s="499"/>
      <c r="E956" s="500"/>
      <c r="F956" s="635"/>
      <c r="G956" s="509"/>
      <c r="H956" s="484">
        <v>44121618</v>
      </c>
      <c r="I956" s="511" t="s">
        <v>1107</v>
      </c>
      <c r="J956" s="488"/>
      <c r="K956" s="488"/>
      <c r="L956" s="488"/>
      <c r="M956" s="488"/>
      <c r="N956" s="520" t="s">
        <v>4737</v>
      </c>
      <c r="O956" s="488"/>
      <c r="P956" s="488"/>
      <c r="Q956" s="488">
        <f t="shared" si="28"/>
        <v>0</v>
      </c>
      <c r="R956" s="502" t="s">
        <v>4726</v>
      </c>
      <c r="S956" s="503"/>
      <c r="T956" s="545" t="s">
        <v>4687</v>
      </c>
      <c r="U956" s="820"/>
      <c r="V956" s="481"/>
      <c r="W956" s="482"/>
      <c r="X956" s="504"/>
    </row>
    <row r="957" spans="1:24" ht="76.5" hidden="1" x14ac:dyDescent="0.2">
      <c r="A957" s="498"/>
      <c r="B957" s="499"/>
      <c r="C957" s="499"/>
      <c r="D957" s="499"/>
      <c r="E957" s="500"/>
      <c r="F957" s="635"/>
      <c r="G957" s="509"/>
      <c r="H957" s="484">
        <v>44121900</v>
      </c>
      <c r="I957" s="511" t="s">
        <v>4154</v>
      </c>
      <c r="J957" s="488"/>
      <c r="K957" s="488"/>
      <c r="L957" s="488"/>
      <c r="M957" s="488"/>
      <c r="N957" s="520"/>
      <c r="O957" s="488"/>
      <c r="P957" s="488"/>
      <c r="Q957" s="488">
        <f>+M957+P957-K957</f>
        <v>0</v>
      </c>
      <c r="R957" s="502" t="s">
        <v>4726</v>
      </c>
      <c r="S957" s="503"/>
      <c r="T957" s="545"/>
      <c r="U957" s="820"/>
      <c r="V957" s="481"/>
      <c r="W957" s="482"/>
      <c r="X957" s="504"/>
    </row>
    <row r="958" spans="1:24" ht="51" hidden="1" x14ac:dyDescent="0.2">
      <c r="A958" s="498"/>
      <c r="B958" s="499"/>
      <c r="C958" s="499"/>
      <c r="D958" s="499"/>
      <c r="E958" s="500"/>
      <c r="F958" s="635"/>
      <c r="G958" s="509"/>
      <c r="H958" s="484">
        <v>44121900</v>
      </c>
      <c r="I958" s="511" t="s">
        <v>4155</v>
      </c>
      <c r="J958" s="488"/>
      <c r="K958" s="488"/>
      <c r="L958" s="488"/>
      <c r="M958" s="488"/>
      <c r="N958" s="520"/>
      <c r="O958" s="488"/>
      <c r="P958" s="488"/>
      <c r="Q958" s="488">
        <f t="shared" si="28"/>
        <v>0</v>
      </c>
      <c r="R958" s="502" t="s">
        <v>4726</v>
      </c>
      <c r="S958" s="503"/>
      <c r="T958" s="545"/>
      <c r="U958" s="820"/>
      <c r="V958" s="481"/>
      <c r="W958" s="482"/>
      <c r="X958" s="504"/>
    </row>
    <row r="959" spans="1:24" ht="38.25" hidden="1" x14ac:dyDescent="0.2">
      <c r="A959" s="498"/>
      <c r="B959" s="499"/>
      <c r="C959" s="499"/>
      <c r="D959" s="499"/>
      <c r="E959" s="500"/>
      <c r="F959" s="635"/>
      <c r="G959" s="509"/>
      <c r="H959" s="484">
        <v>44121900</v>
      </c>
      <c r="I959" s="511" t="s">
        <v>4156</v>
      </c>
      <c r="J959" s="488"/>
      <c r="K959" s="488"/>
      <c r="L959" s="488"/>
      <c r="M959" s="488"/>
      <c r="N959" s="520"/>
      <c r="O959" s="488"/>
      <c r="P959" s="488"/>
      <c r="Q959" s="488">
        <f t="shared" si="28"/>
        <v>0</v>
      </c>
      <c r="R959" s="502" t="s">
        <v>4726</v>
      </c>
      <c r="S959" s="503"/>
      <c r="T959" s="545"/>
      <c r="U959" s="820"/>
      <c r="V959" s="481"/>
      <c r="W959" s="482"/>
      <c r="X959" s="481"/>
    </row>
    <row r="960" spans="1:24" ht="76.5" hidden="1" x14ac:dyDescent="0.2">
      <c r="A960" s="498"/>
      <c r="B960" s="499"/>
      <c r="C960" s="499"/>
      <c r="D960" s="499"/>
      <c r="E960" s="500"/>
      <c r="F960" s="635"/>
      <c r="G960" s="509"/>
      <c r="H960" s="484">
        <v>44121904</v>
      </c>
      <c r="I960" s="511" t="s">
        <v>4157</v>
      </c>
      <c r="J960" s="488"/>
      <c r="K960" s="488"/>
      <c r="L960" s="488"/>
      <c r="M960" s="488"/>
      <c r="N960" s="520" t="s">
        <v>4737</v>
      </c>
      <c r="O960" s="488"/>
      <c r="P960" s="488"/>
      <c r="Q960" s="488">
        <f>+M960+P960-K960</f>
        <v>0</v>
      </c>
      <c r="R960" s="502"/>
      <c r="S960" s="503"/>
      <c r="T960" s="545" t="s">
        <v>4687</v>
      </c>
      <c r="U960" s="820"/>
      <c r="V960" s="481"/>
      <c r="W960" s="482"/>
      <c r="X960" s="493"/>
    </row>
    <row r="961" spans="1:24" ht="51" hidden="1" x14ac:dyDescent="0.2">
      <c r="A961" s="498"/>
      <c r="B961" s="499"/>
      <c r="C961" s="499"/>
      <c r="D961" s="499"/>
      <c r="E961" s="500"/>
      <c r="F961" s="635"/>
      <c r="G961" s="509"/>
      <c r="H961" s="484">
        <v>12352310</v>
      </c>
      <c r="I961" s="511" t="s">
        <v>4158</v>
      </c>
      <c r="J961" s="488"/>
      <c r="K961" s="488"/>
      <c r="L961" s="488"/>
      <c r="M961" s="488"/>
      <c r="N961" s="520" t="s">
        <v>4737</v>
      </c>
      <c r="O961" s="488"/>
      <c r="P961" s="488"/>
      <c r="Q961" s="488">
        <f t="shared" si="28"/>
        <v>0</v>
      </c>
      <c r="R961" s="502" t="s">
        <v>4726</v>
      </c>
      <c r="S961" s="503"/>
      <c r="T961" s="545" t="s">
        <v>4687</v>
      </c>
      <c r="U961" s="820"/>
      <c r="V961" s="481"/>
      <c r="W961" s="482"/>
      <c r="X961" s="481"/>
    </row>
    <row r="962" spans="1:24" ht="25.5" hidden="1" x14ac:dyDescent="0.2">
      <c r="A962" s="498"/>
      <c r="B962" s="499"/>
      <c r="C962" s="499"/>
      <c r="D962" s="499"/>
      <c r="E962" s="500"/>
      <c r="F962" s="635"/>
      <c r="G962" s="509"/>
      <c r="H962" s="484">
        <v>31162800</v>
      </c>
      <c r="I962" s="511" t="s">
        <v>4159</v>
      </c>
      <c r="J962" s="488"/>
      <c r="K962" s="488"/>
      <c r="L962" s="488"/>
      <c r="M962" s="488"/>
      <c r="N962" s="520" t="s">
        <v>4737</v>
      </c>
      <c r="O962" s="488">
        <v>20</v>
      </c>
      <c r="P962" s="488">
        <v>20000</v>
      </c>
      <c r="Q962" s="488">
        <f t="shared" si="28"/>
        <v>20000</v>
      </c>
      <c r="R962" s="502"/>
      <c r="S962" s="503"/>
      <c r="T962" s="545"/>
      <c r="U962" s="820"/>
      <c r="V962" s="481"/>
      <c r="W962" s="482"/>
      <c r="X962" s="493"/>
    </row>
    <row r="963" spans="1:24" hidden="1" x14ac:dyDescent="0.2">
      <c r="A963" s="498"/>
      <c r="B963" s="499"/>
      <c r="C963" s="499"/>
      <c r="D963" s="499"/>
      <c r="E963" s="500"/>
      <c r="F963" s="636"/>
      <c r="G963" s="458"/>
      <c r="H963" s="484"/>
      <c r="I963" s="511"/>
      <c r="J963" s="488"/>
      <c r="K963" s="488"/>
      <c r="L963" s="488"/>
      <c r="M963" s="488"/>
      <c r="N963" s="521"/>
      <c r="O963" s="488"/>
      <c r="P963" s="488"/>
      <c r="Q963" s="488"/>
      <c r="R963" s="502"/>
      <c r="S963" s="503"/>
      <c r="T963" s="545"/>
      <c r="U963" s="820"/>
      <c r="V963" s="481"/>
      <c r="W963" s="482"/>
      <c r="X963" s="481"/>
    </row>
    <row r="964" spans="1:24" hidden="1" x14ac:dyDescent="0.2">
      <c r="A964" s="498"/>
      <c r="B964" s="499"/>
      <c r="C964" s="499"/>
      <c r="D964" s="499"/>
      <c r="E964" s="500"/>
      <c r="F964" s="636"/>
      <c r="G964" s="458"/>
      <c r="H964" s="484"/>
      <c r="I964" s="511"/>
      <c r="J964" s="488"/>
      <c r="K964" s="488"/>
      <c r="L964" s="488"/>
      <c r="M964" s="488"/>
      <c r="N964" s="521"/>
      <c r="O964" s="488"/>
      <c r="P964" s="488"/>
      <c r="Q964" s="488"/>
      <c r="R964" s="502"/>
      <c r="S964" s="503"/>
      <c r="T964" s="545"/>
      <c r="U964" s="820"/>
      <c r="V964" s="481"/>
      <c r="W964" s="482"/>
      <c r="X964" s="481"/>
    </row>
    <row r="965" spans="1:24" s="376" customFormat="1" ht="22.5" hidden="1" customHeight="1" x14ac:dyDescent="0.2">
      <c r="A965" s="498">
        <v>2</v>
      </c>
      <c r="B965" s="499">
        <v>0</v>
      </c>
      <c r="C965" s="499">
        <v>4</v>
      </c>
      <c r="D965" s="499">
        <v>4</v>
      </c>
      <c r="E965" s="485" t="s">
        <v>2024</v>
      </c>
      <c r="F965" s="628"/>
      <c r="G965" s="486" t="s">
        <v>2025</v>
      </c>
      <c r="H965" s="484"/>
      <c r="I965" s="511"/>
      <c r="J965" s="488"/>
      <c r="K965" s="488">
        <f>SUM(K966:K1033)</f>
        <v>0</v>
      </c>
      <c r="L965" s="488"/>
      <c r="M965" s="488">
        <f>SUM(M966:M1033)</f>
        <v>0</v>
      </c>
      <c r="N965" s="522"/>
      <c r="O965" s="488"/>
      <c r="P965" s="489">
        <f>SUM(P966:P1033)</f>
        <v>0</v>
      </c>
      <c r="Q965" s="489">
        <f>SUM(Q966:Q1033)</f>
        <v>0</v>
      </c>
      <c r="R965" s="502"/>
      <c r="S965" s="503"/>
      <c r="T965" s="545"/>
      <c r="U965" s="820"/>
      <c r="V965" s="481"/>
      <c r="W965" s="482"/>
      <c r="X965" s="493"/>
    </row>
    <row r="966" spans="1:24" ht="38.25" hidden="1" x14ac:dyDescent="0.2">
      <c r="A966" s="498"/>
      <c r="B966" s="499"/>
      <c r="C966" s="499"/>
      <c r="D966" s="499"/>
      <c r="E966" s="500"/>
      <c r="F966" s="635" t="s">
        <v>4675</v>
      </c>
      <c r="G966" s="509"/>
      <c r="H966" s="484">
        <v>47131800</v>
      </c>
      <c r="I966" s="511" t="s">
        <v>4160</v>
      </c>
      <c r="J966" s="488"/>
      <c r="K966" s="488"/>
      <c r="L966" s="488"/>
      <c r="M966" s="488"/>
      <c r="N966" s="520"/>
      <c r="O966" s="488"/>
      <c r="P966" s="488"/>
      <c r="Q966" s="488">
        <f t="shared" ref="Q966:Q997" si="29">+M966+P966-K966</f>
        <v>0</v>
      </c>
      <c r="R966" s="502"/>
      <c r="S966" s="503"/>
      <c r="T966" s="545"/>
      <c r="U966" s="820"/>
      <c r="V966" s="481"/>
      <c r="W966" s="482"/>
      <c r="X966" s="504"/>
    </row>
    <row r="967" spans="1:24" ht="89.25" hidden="1" x14ac:dyDescent="0.2">
      <c r="A967" s="498"/>
      <c r="B967" s="499"/>
      <c r="C967" s="499"/>
      <c r="D967" s="499"/>
      <c r="E967" s="500"/>
      <c r="F967" s="635"/>
      <c r="G967" s="509"/>
      <c r="H967" s="484">
        <v>47131800</v>
      </c>
      <c r="I967" s="511" t="s">
        <v>3335</v>
      </c>
      <c r="J967" s="488"/>
      <c r="K967" s="488"/>
      <c r="L967" s="488"/>
      <c r="M967" s="488"/>
      <c r="N967" s="520"/>
      <c r="O967" s="488"/>
      <c r="P967" s="488"/>
      <c r="Q967" s="488">
        <f t="shared" si="29"/>
        <v>0</v>
      </c>
      <c r="R967" s="502"/>
      <c r="S967" s="503"/>
      <c r="T967" s="545"/>
      <c r="U967" s="820"/>
      <c r="V967" s="481"/>
      <c r="W967" s="482"/>
      <c r="X967" s="504"/>
    </row>
    <row r="968" spans="1:24" ht="76.5" hidden="1" x14ac:dyDescent="0.2">
      <c r="A968" s="498"/>
      <c r="B968" s="499"/>
      <c r="C968" s="499"/>
      <c r="D968" s="499"/>
      <c r="E968" s="500"/>
      <c r="F968" s="635"/>
      <c r="G968" s="509"/>
      <c r="H968" s="484">
        <v>47131800</v>
      </c>
      <c r="I968" s="511" t="s">
        <v>3336</v>
      </c>
      <c r="J968" s="488"/>
      <c r="K968" s="488"/>
      <c r="L968" s="488"/>
      <c r="M968" s="488"/>
      <c r="N968" s="520"/>
      <c r="O968" s="488"/>
      <c r="P968" s="488"/>
      <c r="Q968" s="488">
        <f t="shared" si="29"/>
        <v>0</v>
      </c>
      <c r="R968" s="502"/>
      <c r="S968" s="503"/>
      <c r="T968" s="545"/>
      <c r="U968" s="820"/>
      <c r="V968" s="481"/>
      <c r="W968" s="482"/>
      <c r="X968" s="504"/>
    </row>
    <row r="969" spans="1:24" ht="76.5" hidden="1" x14ac:dyDescent="0.2">
      <c r="A969" s="498"/>
      <c r="B969" s="499"/>
      <c r="C969" s="499"/>
      <c r="D969" s="499"/>
      <c r="E969" s="500"/>
      <c r="F969" s="635"/>
      <c r="G969" s="509"/>
      <c r="H969" s="484">
        <v>47131800</v>
      </c>
      <c r="I969" s="511" t="s">
        <v>3337</v>
      </c>
      <c r="J969" s="488"/>
      <c r="K969" s="488"/>
      <c r="L969" s="488"/>
      <c r="M969" s="488"/>
      <c r="N969" s="520"/>
      <c r="O969" s="488"/>
      <c r="P969" s="488"/>
      <c r="Q969" s="488">
        <f t="shared" si="29"/>
        <v>0</v>
      </c>
      <c r="R969" s="502"/>
      <c r="S969" s="503"/>
      <c r="T969" s="545"/>
      <c r="U969" s="820"/>
      <c r="V969" s="481"/>
      <c r="W969" s="482"/>
      <c r="X969" s="504"/>
    </row>
    <row r="970" spans="1:24" ht="76.5" hidden="1" x14ac:dyDescent="0.2">
      <c r="A970" s="498"/>
      <c r="B970" s="499"/>
      <c r="C970" s="499"/>
      <c r="D970" s="499"/>
      <c r="E970" s="500"/>
      <c r="F970" s="635"/>
      <c r="G970" s="509"/>
      <c r="H970" s="484">
        <v>47131800</v>
      </c>
      <c r="I970" s="511" t="s">
        <v>3338</v>
      </c>
      <c r="J970" s="488"/>
      <c r="K970" s="488"/>
      <c r="L970" s="488"/>
      <c r="M970" s="488"/>
      <c r="N970" s="520"/>
      <c r="O970" s="488"/>
      <c r="P970" s="488"/>
      <c r="Q970" s="488">
        <f t="shared" si="29"/>
        <v>0</v>
      </c>
      <c r="R970" s="502"/>
      <c r="S970" s="503"/>
      <c r="T970" s="545"/>
      <c r="U970" s="820"/>
      <c r="V970" s="481"/>
      <c r="W970" s="482"/>
      <c r="X970" s="504"/>
    </row>
    <row r="971" spans="1:24" ht="76.5" hidden="1" x14ac:dyDescent="0.2">
      <c r="A971" s="498"/>
      <c r="B971" s="499"/>
      <c r="C971" s="499"/>
      <c r="D971" s="499"/>
      <c r="E971" s="500"/>
      <c r="F971" s="635"/>
      <c r="G971" s="509"/>
      <c r="H971" s="484">
        <v>47131800</v>
      </c>
      <c r="I971" s="511" t="s">
        <v>4458</v>
      </c>
      <c r="J971" s="488"/>
      <c r="K971" s="488"/>
      <c r="L971" s="488"/>
      <c r="M971" s="488"/>
      <c r="N971" s="520"/>
      <c r="O971" s="488"/>
      <c r="P971" s="488"/>
      <c r="Q971" s="488">
        <f t="shared" si="29"/>
        <v>0</v>
      </c>
      <c r="R971" s="502"/>
      <c r="S971" s="503"/>
      <c r="T971" s="545"/>
      <c r="U971" s="820"/>
      <c r="V971" s="481"/>
      <c r="W971" s="482"/>
      <c r="X971" s="504"/>
    </row>
    <row r="972" spans="1:24" ht="89.25" hidden="1" x14ac:dyDescent="0.2">
      <c r="A972" s="498"/>
      <c r="B972" s="499"/>
      <c r="C972" s="499"/>
      <c r="D972" s="499"/>
      <c r="E972" s="500"/>
      <c r="F972" s="635"/>
      <c r="G972" s="509"/>
      <c r="H972" s="484">
        <v>47131500</v>
      </c>
      <c r="I972" s="511" t="s">
        <v>4459</v>
      </c>
      <c r="J972" s="488"/>
      <c r="K972" s="488"/>
      <c r="L972" s="488"/>
      <c r="M972" s="488"/>
      <c r="N972" s="520"/>
      <c r="O972" s="488"/>
      <c r="P972" s="488"/>
      <c r="Q972" s="488">
        <f t="shared" si="29"/>
        <v>0</v>
      </c>
      <c r="R972" s="502"/>
      <c r="S972" s="503"/>
      <c r="T972" s="545"/>
      <c r="U972" s="820"/>
      <c r="V972" s="481"/>
      <c r="W972" s="482"/>
      <c r="X972" s="481"/>
    </row>
    <row r="973" spans="1:24" ht="76.5" hidden="1" x14ac:dyDescent="0.2">
      <c r="A973" s="498"/>
      <c r="B973" s="499"/>
      <c r="C973" s="499"/>
      <c r="D973" s="499"/>
      <c r="E973" s="500"/>
      <c r="F973" s="635"/>
      <c r="G973" s="509"/>
      <c r="H973" s="484">
        <v>47131500</v>
      </c>
      <c r="I973" s="511" t="s">
        <v>4460</v>
      </c>
      <c r="J973" s="488"/>
      <c r="K973" s="488"/>
      <c r="L973" s="488"/>
      <c r="M973" s="488"/>
      <c r="N973" s="520"/>
      <c r="O973" s="488"/>
      <c r="P973" s="488"/>
      <c r="Q973" s="488">
        <f t="shared" si="29"/>
        <v>0</v>
      </c>
      <c r="R973" s="502"/>
      <c r="S973" s="503"/>
      <c r="T973" s="545"/>
      <c r="U973" s="820"/>
      <c r="V973" s="481"/>
      <c r="W973" s="482"/>
      <c r="X973" s="493"/>
    </row>
    <row r="974" spans="1:24" ht="25.5" hidden="1" x14ac:dyDescent="0.2">
      <c r="A974" s="498"/>
      <c r="B974" s="499"/>
      <c r="C974" s="499"/>
      <c r="D974" s="499"/>
      <c r="E974" s="500"/>
      <c r="F974" s="635"/>
      <c r="G974" s="509"/>
      <c r="H974" s="484">
        <v>47131600</v>
      </c>
      <c r="I974" s="511" t="s">
        <v>918</v>
      </c>
      <c r="J974" s="488"/>
      <c r="K974" s="488"/>
      <c r="L974" s="488"/>
      <c r="M974" s="488"/>
      <c r="N974" s="520"/>
      <c r="O974" s="488"/>
      <c r="P974" s="488"/>
      <c r="Q974" s="488">
        <f t="shared" si="29"/>
        <v>0</v>
      </c>
      <c r="R974" s="502"/>
      <c r="S974" s="503"/>
      <c r="T974" s="545"/>
      <c r="U974" s="820"/>
      <c r="V974" s="481"/>
      <c r="W974" s="482"/>
      <c r="X974" s="493"/>
    </row>
    <row r="975" spans="1:24" ht="102" hidden="1" x14ac:dyDescent="0.2">
      <c r="A975" s="498"/>
      <c r="B975" s="499"/>
      <c r="C975" s="499"/>
      <c r="D975" s="499"/>
      <c r="E975" s="500"/>
      <c r="F975" s="635"/>
      <c r="G975" s="509"/>
      <c r="H975" s="484">
        <v>47131800</v>
      </c>
      <c r="I975" s="511" t="s">
        <v>4242</v>
      </c>
      <c r="J975" s="488"/>
      <c r="K975" s="488"/>
      <c r="L975" s="488"/>
      <c r="M975" s="488"/>
      <c r="N975" s="520"/>
      <c r="O975" s="488"/>
      <c r="P975" s="488"/>
      <c r="Q975" s="488">
        <f t="shared" si="29"/>
        <v>0</v>
      </c>
      <c r="R975" s="502"/>
      <c r="S975" s="503"/>
      <c r="T975" s="545"/>
      <c r="U975" s="820"/>
      <c r="V975" s="481"/>
      <c r="W975" s="482"/>
      <c r="X975" s="481"/>
    </row>
    <row r="976" spans="1:24" ht="25.5" hidden="1" x14ac:dyDescent="0.2">
      <c r="A976" s="498"/>
      <c r="B976" s="499"/>
      <c r="C976" s="499"/>
      <c r="D976" s="499"/>
      <c r="E976" s="500"/>
      <c r="F976" s="635"/>
      <c r="G976" s="509"/>
      <c r="H976" s="484">
        <v>47131800</v>
      </c>
      <c r="I976" s="511" t="s">
        <v>4243</v>
      </c>
      <c r="J976" s="488"/>
      <c r="K976" s="488"/>
      <c r="L976" s="488"/>
      <c r="M976" s="488"/>
      <c r="N976" s="520"/>
      <c r="O976" s="488"/>
      <c r="P976" s="488"/>
      <c r="Q976" s="488">
        <f t="shared" si="29"/>
        <v>0</v>
      </c>
      <c r="R976" s="502"/>
      <c r="S976" s="503"/>
      <c r="T976" s="545"/>
      <c r="U976" s="820"/>
      <c r="V976" s="481"/>
      <c r="W976" s="482"/>
      <c r="X976" s="493"/>
    </row>
    <row r="977" spans="1:24" ht="89.25" hidden="1" x14ac:dyDescent="0.2">
      <c r="A977" s="498"/>
      <c r="B977" s="499"/>
      <c r="C977" s="499"/>
      <c r="D977" s="499"/>
      <c r="E977" s="500"/>
      <c r="F977" s="635"/>
      <c r="G977" s="509"/>
      <c r="H977" s="484">
        <v>47131800</v>
      </c>
      <c r="I977" s="511" t="s">
        <v>4244</v>
      </c>
      <c r="J977" s="488"/>
      <c r="K977" s="488"/>
      <c r="L977" s="488"/>
      <c r="M977" s="488"/>
      <c r="N977" s="520"/>
      <c r="O977" s="488"/>
      <c r="P977" s="488"/>
      <c r="Q977" s="488">
        <f t="shared" si="29"/>
        <v>0</v>
      </c>
      <c r="R977" s="502"/>
      <c r="S977" s="503"/>
      <c r="T977" s="545"/>
      <c r="U977" s="820"/>
      <c r="V977" s="481"/>
      <c r="W977" s="482"/>
      <c r="X977" s="481"/>
    </row>
    <row r="978" spans="1:24" ht="51" hidden="1" x14ac:dyDescent="0.2">
      <c r="A978" s="498"/>
      <c r="B978" s="499"/>
      <c r="C978" s="499"/>
      <c r="D978" s="499"/>
      <c r="E978" s="500"/>
      <c r="F978" s="635"/>
      <c r="G978" s="509"/>
      <c r="H978" s="484">
        <v>47131800</v>
      </c>
      <c r="I978" s="511" t="s">
        <v>4245</v>
      </c>
      <c r="J978" s="488"/>
      <c r="K978" s="488"/>
      <c r="L978" s="488"/>
      <c r="M978" s="488"/>
      <c r="N978" s="520"/>
      <c r="O978" s="488"/>
      <c r="P978" s="488"/>
      <c r="Q978" s="488">
        <f t="shared" si="29"/>
        <v>0</v>
      </c>
      <c r="R978" s="502"/>
      <c r="S978" s="503"/>
      <c r="T978" s="545"/>
      <c r="U978" s="820"/>
      <c r="V978" s="481"/>
      <c r="W978" s="482"/>
      <c r="X978" s="493"/>
    </row>
    <row r="979" spans="1:24" ht="63.75" hidden="1" x14ac:dyDescent="0.2">
      <c r="A979" s="498"/>
      <c r="B979" s="499"/>
      <c r="C979" s="499"/>
      <c r="D979" s="499"/>
      <c r="E979" s="500"/>
      <c r="F979" s="635"/>
      <c r="G979" s="509"/>
      <c r="H979" s="484">
        <v>47131800</v>
      </c>
      <c r="I979" s="511" t="s">
        <v>4246</v>
      </c>
      <c r="J979" s="488"/>
      <c r="K979" s="488"/>
      <c r="L979" s="488"/>
      <c r="M979" s="488"/>
      <c r="N979" s="520"/>
      <c r="O979" s="488"/>
      <c r="P979" s="488"/>
      <c r="Q979" s="488">
        <f t="shared" si="29"/>
        <v>0</v>
      </c>
      <c r="R979" s="502"/>
      <c r="S979" s="503"/>
      <c r="T979" s="545"/>
      <c r="U979" s="820"/>
      <c r="V979" s="481"/>
      <c r="W979" s="482"/>
      <c r="X979" s="504"/>
    </row>
    <row r="980" spans="1:24" hidden="1" x14ac:dyDescent="0.2">
      <c r="A980" s="498"/>
      <c r="B980" s="499"/>
      <c r="C980" s="499"/>
      <c r="D980" s="499"/>
      <c r="E980" s="500"/>
      <c r="F980" s="635"/>
      <c r="G980" s="509"/>
      <c r="H980" s="484">
        <v>47131604</v>
      </c>
      <c r="I980" s="511" t="s">
        <v>4247</v>
      </c>
      <c r="J980" s="488"/>
      <c r="K980" s="488"/>
      <c r="L980" s="488"/>
      <c r="M980" s="488"/>
      <c r="N980" s="520"/>
      <c r="O980" s="488"/>
      <c r="P980" s="488"/>
      <c r="Q980" s="488">
        <f t="shared" si="29"/>
        <v>0</v>
      </c>
      <c r="R980" s="502"/>
      <c r="S980" s="503"/>
      <c r="T980" s="545"/>
      <c r="U980" s="820"/>
      <c r="V980" s="481"/>
      <c r="W980" s="482"/>
      <c r="X980" s="504"/>
    </row>
    <row r="981" spans="1:24" ht="51" hidden="1" x14ac:dyDescent="0.2">
      <c r="A981" s="498"/>
      <c r="B981" s="499"/>
      <c r="C981" s="499"/>
      <c r="D981" s="499"/>
      <c r="E981" s="500"/>
      <c r="F981" s="635"/>
      <c r="G981" s="509"/>
      <c r="H981" s="484">
        <v>47131500</v>
      </c>
      <c r="I981" s="511" t="s">
        <v>4248</v>
      </c>
      <c r="J981" s="488"/>
      <c r="K981" s="488"/>
      <c r="L981" s="488"/>
      <c r="M981" s="488"/>
      <c r="N981" s="520"/>
      <c r="O981" s="488"/>
      <c r="P981" s="488"/>
      <c r="Q981" s="488">
        <f t="shared" si="29"/>
        <v>0</v>
      </c>
      <c r="R981" s="502"/>
      <c r="S981" s="503"/>
      <c r="T981" s="545"/>
      <c r="U981" s="820"/>
      <c r="V981" s="481"/>
      <c r="W981" s="482"/>
      <c r="X981" s="504"/>
    </row>
    <row r="982" spans="1:24" ht="25.5" hidden="1" x14ac:dyDescent="0.2">
      <c r="A982" s="498"/>
      <c r="B982" s="499"/>
      <c r="C982" s="499"/>
      <c r="D982" s="499"/>
      <c r="E982" s="500"/>
      <c r="F982" s="635"/>
      <c r="G982" s="509"/>
      <c r="H982" s="484">
        <v>47131500</v>
      </c>
      <c r="I982" s="511" t="s">
        <v>4249</v>
      </c>
      <c r="J982" s="488"/>
      <c r="K982" s="488"/>
      <c r="L982" s="488"/>
      <c r="M982" s="488"/>
      <c r="N982" s="520"/>
      <c r="O982" s="488"/>
      <c r="P982" s="488"/>
      <c r="Q982" s="488">
        <f t="shared" si="29"/>
        <v>0</v>
      </c>
      <c r="R982" s="502"/>
      <c r="S982" s="503"/>
      <c r="T982" s="545"/>
      <c r="U982" s="820"/>
      <c r="V982" s="481"/>
      <c r="W982" s="482"/>
      <c r="X982" s="504"/>
    </row>
    <row r="983" spans="1:24" ht="63.75" hidden="1" x14ac:dyDescent="0.2">
      <c r="A983" s="498"/>
      <c r="B983" s="499"/>
      <c r="C983" s="499"/>
      <c r="D983" s="499"/>
      <c r="E983" s="500"/>
      <c r="F983" s="635" t="s">
        <v>4675</v>
      </c>
      <c r="G983" s="509"/>
      <c r="H983" s="484">
        <v>46181504</v>
      </c>
      <c r="I983" s="511" t="s">
        <v>4250</v>
      </c>
      <c r="J983" s="488"/>
      <c r="K983" s="488"/>
      <c r="L983" s="488"/>
      <c r="M983" s="488"/>
      <c r="N983" s="520"/>
      <c r="O983" s="488"/>
      <c r="P983" s="488"/>
      <c r="Q983" s="488">
        <f>+M983+P983-K983</f>
        <v>0</v>
      </c>
      <c r="R983" s="502"/>
      <c r="S983" s="503"/>
      <c r="T983" s="545" t="s">
        <v>4687</v>
      </c>
      <c r="U983" s="820"/>
      <c r="V983" s="481"/>
      <c r="W983" s="482"/>
      <c r="X983" s="504"/>
    </row>
    <row r="984" spans="1:24" ht="25.5" hidden="1" x14ac:dyDescent="0.2">
      <c r="A984" s="498"/>
      <c r="B984" s="499"/>
      <c r="C984" s="499"/>
      <c r="D984" s="499"/>
      <c r="E984" s="500"/>
      <c r="F984" s="635"/>
      <c r="G984" s="509"/>
      <c r="H984" s="484">
        <v>47131800</v>
      </c>
      <c r="I984" s="511" t="s">
        <v>687</v>
      </c>
      <c r="J984" s="488"/>
      <c r="K984" s="488"/>
      <c r="L984" s="488"/>
      <c r="M984" s="488"/>
      <c r="N984" s="520"/>
      <c r="O984" s="488"/>
      <c r="P984" s="488"/>
      <c r="Q984" s="488">
        <f t="shared" si="29"/>
        <v>0</v>
      </c>
      <c r="R984" s="502"/>
      <c r="S984" s="503"/>
      <c r="T984" s="545"/>
      <c r="U984" s="820"/>
      <c r="V984" s="481"/>
      <c r="W984" s="482"/>
      <c r="X984" s="504"/>
    </row>
    <row r="985" spans="1:24" ht="38.25" hidden="1" x14ac:dyDescent="0.2">
      <c r="A985" s="498"/>
      <c r="B985" s="499"/>
      <c r="C985" s="499"/>
      <c r="D985" s="499"/>
      <c r="E985" s="500"/>
      <c r="F985" s="635"/>
      <c r="G985" s="509"/>
      <c r="H985" s="484">
        <v>47131800</v>
      </c>
      <c r="I985" s="512" t="s">
        <v>688</v>
      </c>
      <c r="J985" s="488"/>
      <c r="K985" s="488"/>
      <c r="L985" s="488"/>
      <c r="M985" s="488"/>
      <c r="N985" s="520"/>
      <c r="O985" s="488"/>
      <c r="P985" s="488"/>
      <c r="Q985" s="488">
        <f t="shared" si="29"/>
        <v>0</v>
      </c>
      <c r="R985" s="502"/>
      <c r="S985" s="503"/>
      <c r="T985" s="545"/>
      <c r="U985" s="820"/>
      <c r="V985" s="481"/>
      <c r="W985" s="482"/>
      <c r="X985" s="504"/>
    </row>
    <row r="986" spans="1:24" ht="38.25" hidden="1" x14ac:dyDescent="0.2">
      <c r="A986" s="498"/>
      <c r="B986" s="499"/>
      <c r="C986" s="499"/>
      <c r="D986" s="499"/>
      <c r="E986" s="500"/>
      <c r="F986" s="635"/>
      <c r="G986" s="509"/>
      <c r="H986" s="484">
        <v>47131800</v>
      </c>
      <c r="I986" s="512" t="s">
        <v>689</v>
      </c>
      <c r="J986" s="488"/>
      <c r="K986" s="488"/>
      <c r="L986" s="488"/>
      <c r="M986" s="488"/>
      <c r="N986" s="520"/>
      <c r="O986" s="488"/>
      <c r="P986" s="488"/>
      <c r="Q986" s="488">
        <f t="shared" si="29"/>
        <v>0</v>
      </c>
      <c r="R986" s="502"/>
      <c r="S986" s="503"/>
      <c r="T986" s="545"/>
      <c r="U986" s="820"/>
      <c r="V986" s="481"/>
      <c r="W986" s="482"/>
      <c r="X986" s="504"/>
    </row>
    <row r="987" spans="1:24" ht="38.25" hidden="1" x14ac:dyDescent="0.2">
      <c r="A987" s="498"/>
      <c r="B987" s="499"/>
      <c r="C987" s="499"/>
      <c r="D987" s="499"/>
      <c r="E987" s="500"/>
      <c r="F987" s="635"/>
      <c r="G987" s="509"/>
      <c r="H987" s="484">
        <v>47131800</v>
      </c>
      <c r="I987" s="512" t="s">
        <v>690</v>
      </c>
      <c r="J987" s="488"/>
      <c r="K987" s="488"/>
      <c r="L987" s="488"/>
      <c r="M987" s="488"/>
      <c r="N987" s="520"/>
      <c r="O987" s="488"/>
      <c r="P987" s="488"/>
      <c r="Q987" s="488">
        <f t="shared" si="29"/>
        <v>0</v>
      </c>
      <c r="R987" s="502"/>
      <c r="S987" s="503"/>
      <c r="T987" s="545"/>
      <c r="U987" s="820"/>
      <c r="V987" s="481"/>
      <c r="W987" s="482"/>
      <c r="X987" s="504"/>
    </row>
    <row r="988" spans="1:24" ht="38.25" hidden="1" x14ac:dyDescent="0.2">
      <c r="A988" s="498"/>
      <c r="B988" s="499"/>
      <c r="C988" s="499"/>
      <c r="D988" s="499"/>
      <c r="E988" s="500"/>
      <c r="F988" s="635"/>
      <c r="G988" s="509"/>
      <c r="H988" s="484">
        <v>47131800</v>
      </c>
      <c r="I988" s="512" t="s">
        <v>691</v>
      </c>
      <c r="J988" s="488"/>
      <c r="K988" s="488"/>
      <c r="L988" s="488"/>
      <c r="M988" s="488"/>
      <c r="N988" s="520"/>
      <c r="O988" s="488"/>
      <c r="P988" s="488"/>
      <c r="Q988" s="488">
        <f t="shared" si="29"/>
        <v>0</v>
      </c>
      <c r="R988" s="502"/>
      <c r="S988" s="503"/>
      <c r="T988" s="545"/>
      <c r="U988" s="820"/>
      <c r="V988" s="481"/>
      <c r="W988" s="482"/>
      <c r="X988" s="504"/>
    </row>
    <row r="989" spans="1:24" ht="38.25" hidden="1" x14ac:dyDescent="0.2">
      <c r="A989" s="498"/>
      <c r="B989" s="499"/>
      <c r="C989" s="499"/>
      <c r="D989" s="499"/>
      <c r="E989" s="500"/>
      <c r="F989" s="635"/>
      <c r="G989" s="509"/>
      <c r="H989" s="484">
        <v>47131800</v>
      </c>
      <c r="I989" s="511" t="s">
        <v>705</v>
      </c>
      <c r="J989" s="488"/>
      <c r="K989" s="488"/>
      <c r="L989" s="488"/>
      <c r="M989" s="488"/>
      <c r="N989" s="520"/>
      <c r="O989" s="488"/>
      <c r="P989" s="488"/>
      <c r="Q989" s="488">
        <f t="shared" si="29"/>
        <v>0</v>
      </c>
      <c r="R989" s="502"/>
      <c r="S989" s="503"/>
      <c r="T989" s="545"/>
      <c r="U989" s="820"/>
      <c r="V989" s="481"/>
      <c r="W989" s="482"/>
      <c r="X989" s="493"/>
    </row>
    <row r="990" spans="1:24" ht="25.5" hidden="1" x14ac:dyDescent="0.2">
      <c r="A990" s="498"/>
      <c r="B990" s="499"/>
      <c r="C990" s="499"/>
      <c r="D990" s="499"/>
      <c r="E990" s="500"/>
      <c r="F990" s="635"/>
      <c r="G990" s="509"/>
      <c r="H990" s="484">
        <v>47131800</v>
      </c>
      <c r="I990" s="511" t="s">
        <v>704</v>
      </c>
      <c r="J990" s="488"/>
      <c r="K990" s="488"/>
      <c r="L990" s="488"/>
      <c r="M990" s="488"/>
      <c r="N990" s="520"/>
      <c r="O990" s="488"/>
      <c r="P990" s="488"/>
      <c r="Q990" s="488">
        <f t="shared" si="29"/>
        <v>0</v>
      </c>
      <c r="R990" s="502"/>
      <c r="S990" s="503"/>
      <c r="T990" s="545"/>
      <c r="U990" s="820"/>
      <c r="V990" s="481"/>
      <c r="W990" s="482"/>
      <c r="X990" s="504"/>
    </row>
    <row r="991" spans="1:24" ht="25.5" hidden="1" x14ac:dyDescent="0.2">
      <c r="A991" s="498"/>
      <c r="B991" s="499"/>
      <c r="C991" s="499"/>
      <c r="D991" s="499"/>
      <c r="E991" s="500"/>
      <c r="F991" s="635"/>
      <c r="G991" s="509"/>
      <c r="H991" s="484">
        <v>47131800</v>
      </c>
      <c r="I991" s="511" t="s">
        <v>706</v>
      </c>
      <c r="J991" s="488"/>
      <c r="K991" s="488"/>
      <c r="L991" s="488"/>
      <c r="M991" s="488"/>
      <c r="N991" s="520"/>
      <c r="O991" s="488"/>
      <c r="P991" s="488"/>
      <c r="Q991" s="488">
        <f t="shared" si="29"/>
        <v>0</v>
      </c>
      <c r="R991" s="502"/>
      <c r="S991" s="503"/>
      <c r="T991" s="545"/>
      <c r="U991" s="820"/>
      <c r="V991" s="481"/>
      <c r="W991" s="482"/>
      <c r="X991" s="481"/>
    </row>
    <row r="992" spans="1:24" ht="38.25" hidden="1" x14ac:dyDescent="0.2">
      <c r="A992" s="498"/>
      <c r="B992" s="499"/>
      <c r="C992" s="499"/>
      <c r="D992" s="499"/>
      <c r="E992" s="500"/>
      <c r="F992" s="635"/>
      <c r="G992" s="509"/>
      <c r="H992" s="484">
        <v>47131800</v>
      </c>
      <c r="I992" s="511" t="s">
        <v>707</v>
      </c>
      <c r="J992" s="488"/>
      <c r="K992" s="488"/>
      <c r="L992" s="488"/>
      <c r="M992" s="488"/>
      <c r="N992" s="520"/>
      <c r="O992" s="488"/>
      <c r="P992" s="488"/>
      <c r="Q992" s="488">
        <f t="shared" si="29"/>
        <v>0</v>
      </c>
      <c r="R992" s="502"/>
      <c r="S992" s="503"/>
      <c r="T992" s="545"/>
      <c r="U992" s="820"/>
      <c r="V992" s="481"/>
      <c r="W992" s="482"/>
      <c r="X992" s="481"/>
    </row>
    <row r="993" spans="1:24" ht="25.5" hidden="1" x14ac:dyDescent="0.2">
      <c r="A993" s="498"/>
      <c r="B993" s="499"/>
      <c r="C993" s="499"/>
      <c r="D993" s="499"/>
      <c r="E993" s="500"/>
      <c r="F993" s="635"/>
      <c r="G993" s="509"/>
      <c r="H993" s="484">
        <v>47131800</v>
      </c>
      <c r="I993" s="511" t="s">
        <v>708</v>
      </c>
      <c r="J993" s="488"/>
      <c r="K993" s="488"/>
      <c r="L993" s="488"/>
      <c r="M993" s="488"/>
      <c r="N993" s="520"/>
      <c r="O993" s="488"/>
      <c r="P993" s="488"/>
      <c r="Q993" s="488">
        <f t="shared" si="29"/>
        <v>0</v>
      </c>
      <c r="R993" s="502"/>
      <c r="S993" s="503"/>
      <c r="T993" s="545"/>
      <c r="U993" s="820"/>
      <c r="V993" s="481"/>
      <c r="W993" s="482"/>
      <c r="X993" s="481"/>
    </row>
    <row r="994" spans="1:24" ht="76.5" hidden="1" x14ac:dyDescent="0.2">
      <c r="A994" s="498"/>
      <c r="B994" s="499"/>
      <c r="C994" s="499"/>
      <c r="D994" s="499"/>
      <c r="E994" s="500"/>
      <c r="F994" s="635"/>
      <c r="G994" s="509"/>
      <c r="H994" s="484">
        <v>47131800</v>
      </c>
      <c r="I994" s="511" t="s">
        <v>3766</v>
      </c>
      <c r="J994" s="488"/>
      <c r="K994" s="488"/>
      <c r="L994" s="488"/>
      <c r="M994" s="488"/>
      <c r="N994" s="520"/>
      <c r="O994" s="488"/>
      <c r="P994" s="488"/>
      <c r="Q994" s="488">
        <f t="shared" si="29"/>
        <v>0</v>
      </c>
      <c r="R994" s="502"/>
      <c r="S994" s="503"/>
      <c r="T994" s="545"/>
      <c r="U994" s="820"/>
      <c r="V994" s="481"/>
      <c r="W994" s="482"/>
      <c r="X994" s="493"/>
    </row>
    <row r="995" spans="1:24" ht="102" hidden="1" x14ac:dyDescent="0.2">
      <c r="A995" s="498"/>
      <c r="B995" s="499"/>
      <c r="C995" s="499"/>
      <c r="D995" s="499"/>
      <c r="E995" s="500"/>
      <c r="F995" s="635"/>
      <c r="G995" s="509"/>
      <c r="H995" s="484">
        <v>47131800</v>
      </c>
      <c r="I995" s="511" t="s">
        <v>3767</v>
      </c>
      <c r="J995" s="488"/>
      <c r="K995" s="488"/>
      <c r="L995" s="488"/>
      <c r="M995" s="488"/>
      <c r="N995" s="520"/>
      <c r="O995" s="488"/>
      <c r="P995" s="488"/>
      <c r="Q995" s="488">
        <f t="shared" si="29"/>
        <v>0</v>
      </c>
      <c r="R995" s="502"/>
      <c r="S995" s="503"/>
      <c r="T995" s="545"/>
      <c r="U995" s="820"/>
      <c r="V995" s="481"/>
      <c r="W995" s="482"/>
      <c r="X995" s="504"/>
    </row>
    <row r="996" spans="1:24" ht="102" hidden="1" x14ac:dyDescent="0.2">
      <c r="A996" s="498"/>
      <c r="B996" s="499"/>
      <c r="C996" s="499"/>
      <c r="D996" s="499"/>
      <c r="E996" s="500"/>
      <c r="F996" s="635"/>
      <c r="G996" s="509"/>
      <c r="H996" s="484">
        <v>47131800</v>
      </c>
      <c r="I996" s="511" t="s">
        <v>3768</v>
      </c>
      <c r="J996" s="488"/>
      <c r="K996" s="488"/>
      <c r="L996" s="488"/>
      <c r="M996" s="488"/>
      <c r="N996" s="520"/>
      <c r="O996" s="488"/>
      <c r="P996" s="488"/>
      <c r="Q996" s="488">
        <f t="shared" si="29"/>
        <v>0</v>
      </c>
      <c r="R996" s="502"/>
      <c r="S996" s="503"/>
      <c r="T996" s="545"/>
      <c r="U996" s="820"/>
      <c r="V996" s="481"/>
      <c r="W996" s="482"/>
      <c r="X996" s="504"/>
    </row>
    <row r="997" spans="1:24" ht="102" hidden="1" x14ac:dyDescent="0.2">
      <c r="A997" s="498"/>
      <c r="B997" s="499"/>
      <c r="C997" s="499"/>
      <c r="D997" s="499"/>
      <c r="E997" s="500"/>
      <c r="F997" s="635"/>
      <c r="G997" s="509"/>
      <c r="H997" s="484">
        <v>47131800</v>
      </c>
      <c r="I997" s="511" t="s">
        <v>3769</v>
      </c>
      <c r="J997" s="488"/>
      <c r="K997" s="488"/>
      <c r="L997" s="488"/>
      <c r="M997" s="488"/>
      <c r="N997" s="520"/>
      <c r="O997" s="488"/>
      <c r="P997" s="488"/>
      <c r="Q997" s="488">
        <f t="shared" si="29"/>
        <v>0</v>
      </c>
      <c r="R997" s="502"/>
      <c r="S997" s="503"/>
      <c r="T997" s="545"/>
      <c r="U997" s="820"/>
      <c r="V997" s="481"/>
      <c r="W997" s="482"/>
      <c r="X997" s="504"/>
    </row>
    <row r="998" spans="1:24" ht="38.25" hidden="1" x14ac:dyDescent="0.2">
      <c r="A998" s="498"/>
      <c r="B998" s="499"/>
      <c r="C998" s="499"/>
      <c r="D998" s="499"/>
      <c r="E998" s="500"/>
      <c r="F998" s="635"/>
      <c r="G998" s="509"/>
      <c r="H998" s="484">
        <v>47131800</v>
      </c>
      <c r="I998" s="511" t="s">
        <v>3770</v>
      </c>
      <c r="J998" s="488"/>
      <c r="K998" s="488"/>
      <c r="L998" s="488"/>
      <c r="M998" s="488"/>
      <c r="N998" s="520"/>
      <c r="O998" s="488"/>
      <c r="P998" s="488"/>
      <c r="Q998" s="488">
        <f t="shared" ref="Q998:Q1029" si="30">+M998+P998-K998</f>
        <v>0</v>
      </c>
      <c r="R998" s="502"/>
      <c r="S998" s="503"/>
      <c r="T998" s="545"/>
      <c r="U998" s="820"/>
      <c r="V998" s="481"/>
      <c r="W998" s="482"/>
      <c r="X998" s="504"/>
    </row>
    <row r="999" spans="1:24" ht="63.75" hidden="1" x14ac:dyDescent="0.2">
      <c r="A999" s="498"/>
      <c r="B999" s="499"/>
      <c r="C999" s="499"/>
      <c r="D999" s="499"/>
      <c r="E999" s="500"/>
      <c r="F999" s="635"/>
      <c r="G999" s="509"/>
      <c r="H999" s="484">
        <v>47131800</v>
      </c>
      <c r="I999" s="511" t="s">
        <v>3771</v>
      </c>
      <c r="J999" s="488"/>
      <c r="K999" s="488"/>
      <c r="L999" s="488"/>
      <c r="M999" s="488"/>
      <c r="N999" s="520"/>
      <c r="O999" s="488"/>
      <c r="P999" s="488"/>
      <c r="Q999" s="488">
        <f t="shared" si="30"/>
        <v>0</v>
      </c>
      <c r="R999" s="502"/>
      <c r="S999" s="503"/>
      <c r="T999" s="545"/>
      <c r="U999" s="820"/>
      <c r="V999" s="481"/>
      <c r="W999" s="482"/>
      <c r="X999" s="504"/>
    </row>
    <row r="1000" spans="1:24" hidden="1" x14ac:dyDescent="0.2">
      <c r="A1000" s="498"/>
      <c r="B1000" s="499"/>
      <c r="C1000" s="499"/>
      <c r="D1000" s="499"/>
      <c r="E1000" s="500"/>
      <c r="F1000" s="635"/>
      <c r="G1000" s="509"/>
      <c r="H1000" s="484">
        <v>47131800</v>
      </c>
      <c r="I1000" s="511" t="s">
        <v>3772</v>
      </c>
      <c r="J1000" s="488"/>
      <c r="K1000" s="488"/>
      <c r="L1000" s="488"/>
      <c r="M1000" s="488"/>
      <c r="N1000" s="520"/>
      <c r="O1000" s="488"/>
      <c r="P1000" s="488"/>
      <c r="Q1000" s="488">
        <f t="shared" si="30"/>
        <v>0</v>
      </c>
      <c r="R1000" s="502"/>
      <c r="S1000" s="503"/>
      <c r="T1000" s="545"/>
      <c r="U1000" s="820"/>
      <c r="V1000" s="481"/>
      <c r="W1000" s="482"/>
      <c r="X1000" s="504"/>
    </row>
    <row r="1001" spans="1:24" ht="76.5" hidden="1" x14ac:dyDescent="0.2">
      <c r="A1001" s="498"/>
      <c r="B1001" s="499"/>
      <c r="C1001" s="499"/>
      <c r="D1001" s="499"/>
      <c r="E1001" s="500"/>
      <c r="F1001" s="635"/>
      <c r="G1001" s="509"/>
      <c r="H1001" s="484">
        <v>47131800</v>
      </c>
      <c r="I1001" s="511" t="s">
        <v>3773</v>
      </c>
      <c r="J1001" s="488"/>
      <c r="K1001" s="488"/>
      <c r="L1001" s="488"/>
      <c r="M1001" s="488"/>
      <c r="N1001" s="520"/>
      <c r="O1001" s="488"/>
      <c r="P1001" s="488"/>
      <c r="Q1001" s="488">
        <f t="shared" si="30"/>
        <v>0</v>
      </c>
      <c r="R1001" s="502"/>
      <c r="S1001" s="503"/>
      <c r="T1001" s="545"/>
      <c r="U1001" s="820"/>
      <c r="V1001" s="481"/>
      <c r="W1001" s="482"/>
      <c r="X1001" s="481"/>
    </row>
    <row r="1002" spans="1:24" ht="25.5" hidden="1" x14ac:dyDescent="0.2">
      <c r="A1002" s="498"/>
      <c r="B1002" s="499"/>
      <c r="C1002" s="499"/>
      <c r="D1002" s="499"/>
      <c r="E1002" s="500"/>
      <c r="F1002" s="635"/>
      <c r="G1002" s="509"/>
      <c r="H1002" s="484">
        <v>47131800</v>
      </c>
      <c r="I1002" s="511" t="s">
        <v>3774</v>
      </c>
      <c r="J1002" s="488"/>
      <c r="K1002" s="488"/>
      <c r="L1002" s="488"/>
      <c r="M1002" s="488"/>
      <c r="N1002" s="520"/>
      <c r="O1002" s="488"/>
      <c r="P1002" s="488"/>
      <c r="Q1002" s="488">
        <f t="shared" si="30"/>
        <v>0</v>
      </c>
      <c r="R1002" s="502"/>
      <c r="S1002" s="503"/>
      <c r="T1002" s="545"/>
      <c r="U1002" s="820"/>
      <c r="V1002" s="481"/>
      <c r="W1002" s="482"/>
      <c r="X1002" s="493"/>
    </row>
    <row r="1003" spans="1:24" ht="25.5" hidden="1" x14ac:dyDescent="0.2">
      <c r="A1003" s="498"/>
      <c r="B1003" s="499"/>
      <c r="C1003" s="499"/>
      <c r="D1003" s="499"/>
      <c r="E1003" s="500"/>
      <c r="F1003" s="635"/>
      <c r="G1003" s="509"/>
      <c r="H1003" s="484">
        <v>47131800</v>
      </c>
      <c r="I1003" s="511" t="s">
        <v>3775</v>
      </c>
      <c r="J1003" s="488"/>
      <c r="K1003" s="488"/>
      <c r="L1003" s="488"/>
      <c r="M1003" s="488"/>
      <c r="N1003" s="520"/>
      <c r="O1003" s="488"/>
      <c r="P1003" s="488"/>
      <c r="Q1003" s="488">
        <f t="shared" si="30"/>
        <v>0</v>
      </c>
      <c r="R1003" s="502"/>
      <c r="S1003" s="503"/>
      <c r="T1003" s="545"/>
      <c r="U1003" s="820"/>
      <c r="V1003" s="481"/>
      <c r="W1003" s="482"/>
      <c r="X1003" s="481"/>
    </row>
    <row r="1004" spans="1:24" ht="25.5" hidden="1" x14ac:dyDescent="0.2">
      <c r="A1004" s="498"/>
      <c r="B1004" s="499"/>
      <c r="C1004" s="499"/>
      <c r="D1004" s="499"/>
      <c r="E1004" s="500"/>
      <c r="F1004" s="635"/>
      <c r="G1004" s="509"/>
      <c r="H1004" s="484">
        <v>47131613</v>
      </c>
      <c r="I1004" s="511" t="s">
        <v>3776</v>
      </c>
      <c r="J1004" s="488"/>
      <c r="K1004" s="488"/>
      <c r="L1004" s="488"/>
      <c r="M1004" s="488"/>
      <c r="N1004" s="520"/>
      <c r="O1004" s="488"/>
      <c r="P1004" s="488"/>
      <c r="Q1004" s="488">
        <f t="shared" si="30"/>
        <v>0</v>
      </c>
      <c r="R1004" s="502"/>
      <c r="S1004" s="503"/>
      <c r="T1004" s="545"/>
      <c r="U1004" s="820"/>
      <c r="V1004" s="481"/>
      <c r="W1004" s="482"/>
      <c r="X1004" s="493"/>
    </row>
    <row r="1005" spans="1:24" ht="63.75" hidden="1" x14ac:dyDescent="0.2">
      <c r="A1005" s="498"/>
      <c r="B1005" s="499"/>
      <c r="C1005" s="499"/>
      <c r="D1005" s="499"/>
      <c r="E1005" s="500"/>
      <c r="F1005" s="635"/>
      <c r="G1005" s="509"/>
      <c r="H1005" s="484">
        <v>47131800</v>
      </c>
      <c r="I1005" s="511" t="s">
        <v>3777</v>
      </c>
      <c r="J1005" s="488"/>
      <c r="K1005" s="488"/>
      <c r="L1005" s="488"/>
      <c r="M1005" s="488"/>
      <c r="N1005" s="520"/>
      <c r="O1005" s="488"/>
      <c r="P1005" s="488"/>
      <c r="Q1005" s="488">
        <f t="shared" si="30"/>
        <v>0</v>
      </c>
      <c r="R1005" s="502"/>
      <c r="S1005" s="503"/>
      <c r="T1005" s="545"/>
      <c r="U1005" s="820"/>
      <c r="V1005" s="481"/>
      <c r="W1005" s="482"/>
      <c r="X1005" s="481"/>
    </row>
    <row r="1006" spans="1:24" ht="63.75" hidden="1" x14ac:dyDescent="0.2">
      <c r="A1006" s="498"/>
      <c r="B1006" s="499"/>
      <c r="C1006" s="499"/>
      <c r="D1006" s="499"/>
      <c r="E1006" s="500"/>
      <c r="F1006" s="635"/>
      <c r="G1006" s="509"/>
      <c r="H1006" s="484">
        <v>47131800</v>
      </c>
      <c r="I1006" s="511" t="s">
        <v>3778</v>
      </c>
      <c r="J1006" s="488"/>
      <c r="K1006" s="488"/>
      <c r="L1006" s="488"/>
      <c r="M1006" s="488"/>
      <c r="N1006" s="520"/>
      <c r="O1006" s="488"/>
      <c r="P1006" s="488"/>
      <c r="Q1006" s="488">
        <f t="shared" si="30"/>
        <v>0</v>
      </c>
      <c r="R1006" s="502"/>
      <c r="S1006" s="503"/>
      <c r="T1006" s="545"/>
      <c r="U1006" s="820"/>
      <c r="V1006" s="481"/>
      <c r="W1006" s="482"/>
      <c r="X1006" s="493"/>
    </row>
    <row r="1007" spans="1:24" ht="38.25" hidden="1" x14ac:dyDescent="0.2">
      <c r="A1007" s="498"/>
      <c r="B1007" s="499"/>
      <c r="C1007" s="499"/>
      <c r="D1007" s="499"/>
      <c r="E1007" s="500"/>
      <c r="F1007" s="635"/>
      <c r="G1007" s="509"/>
      <c r="H1007" s="484">
        <v>47131800</v>
      </c>
      <c r="I1007" s="511" t="s">
        <v>3779</v>
      </c>
      <c r="J1007" s="488"/>
      <c r="K1007" s="488"/>
      <c r="L1007" s="488"/>
      <c r="M1007" s="488"/>
      <c r="N1007" s="520"/>
      <c r="O1007" s="488"/>
      <c r="P1007" s="488"/>
      <c r="Q1007" s="488">
        <f t="shared" si="30"/>
        <v>0</v>
      </c>
      <c r="R1007" s="502"/>
      <c r="S1007" s="503"/>
      <c r="T1007" s="545"/>
      <c r="U1007" s="820"/>
      <c r="V1007" s="481"/>
      <c r="W1007" s="482"/>
      <c r="X1007" s="504"/>
    </row>
    <row r="1008" spans="1:24" ht="38.25" hidden="1" x14ac:dyDescent="0.2">
      <c r="A1008" s="498"/>
      <c r="B1008" s="499"/>
      <c r="C1008" s="499"/>
      <c r="D1008" s="499"/>
      <c r="E1008" s="500"/>
      <c r="F1008" s="635"/>
      <c r="G1008" s="509"/>
      <c r="H1008" s="484">
        <v>47131800</v>
      </c>
      <c r="I1008" s="511" t="s">
        <v>3780</v>
      </c>
      <c r="J1008" s="488"/>
      <c r="K1008" s="488"/>
      <c r="L1008" s="488"/>
      <c r="M1008" s="488"/>
      <c r="N1008" s="520"/>
      <c r="O1008" s="488"/>
      <c r="P1008" s="488"/>
      <c r="Q1008" s="488">
        <f t="shared" si="30"/>
        <v>0</v>
      </c>
      <c r="R1008" s="502"/>
      <c r="S1008" s="503"/>
      <c r="T1008" s="545"/>
      <c r="U1008" s="820"/>
      <c r="V1008" s="481"/>
      <c r="W1008" s="482"/>
      <c r="X1008" s="504"/>
    </row>
    <row r="1009" spans="1:24" ht="51" hidden="1" x14ac:dyDescent="0.2">
      <c r="A1009" s="498"/>
      <c r="B1009" s="499"/>
      <c r="C1009" s="499"/>
      <c r="D1009" s="499"/>
      <c r="E1009" s="500"/>
      <c r="F1009" s="635"/>
      <c r="G1009" s="509"/>
      <c r="H1009" s="484">
        <v>47131800</v>
      </c>
      <c r="I1009" s="511" t="s">
        <v>3781</v>
      </c>
      <c r="J1009" s="488"/>
      <c r="K1009" s="488"/>
      <c r="L1009" s="488"/>
      <c r="M1009" s="488"/>
      <c r="N1009" s="520"/>
      <c r="O1009" s="488"/>
      <c r="P1009" s="488"/>
      <c r="Q1009" s="488">
        <f t="shared" si="30"/>
        <v>0</v>
      </c>
      <c r="R1009" s="502"/>
      <c r="S1009" s="503"/>
      <c r="T1009" s="545"/>
      <c r="U1009" s="820"/>
      <c r="V1009" s="481"/>
      <c r="W1009" s="482"/>
      <c r="X1009" s="504"/>
    </row>
    <row r="1010" spans="1:24" ht="76.5" hidden="1" x14ac:dyDescent="0.2">
      <c r="A1010" s="498"/>
      <c r="B1010" s="499"/>
      <c r="C1010" s="499"/>
      <c r="D1010" s="499"/>
      <c r="E1010" s="500"/>
      <c r="F1010" s="635"/>
      <c r="G1010" s="509"/>
      <c r="H1010" s="484">
        <v>14111700</v>
      </c>
      <c r="I1010" s="511" t="s">
        <v>3782</v>
      </c>
      <c r="J1010" s="488"/>
      <c r="K1010" s="488"/>
      <c r="L1010" s="488"/>
      <c r="M1010" s="488"/>
      <c r="N1010" s="520"/>
      <c r="O1010" s="488"/>
      <c r="P1010" s="488"/>
      <c r="Q1010" s="488">
        <f t="shared" si="30"/>
        <v>0</v>
      </c>
      <c r="R1010" s="502"/>
      <c r="S1010" s="503"/>
      <c r="T1010" s="545"/>
      <c r="U1010" s="820"/>
      <c r="V1010" s="481"/>
      <c r="W1010" s="482"/>
      <c r="X1010" s="504"/>
    </row>
    <row r="1011" spans="1:24" ht="76.5" hidden="1" x14ac:dyDescent="0.2">
      <c r="A1011" s="498"/>
      <c r="B1011" s="499"/>
      <c r="C1011" s="499"/>
      <c r="D1011" s="499"/>
      <c r="E1011" s="500"/>
      <c r="F1011" s="635"/>
      <c r="G1011" s="509"/>
      <c r="H1011" s="484">
        <v>14111700</v>
      </c>
      <c r="I1011" s="511" t="s">
        <v>3783</v>
      </c>
      <c r="J1011" s="488"/>
      <c r="K1011" s="488"/>
      <c r="L1011" s="488"/>
      <c r="M1011" s="488"/>
      <c r="N1011" s="520"/>
      <c r="O1011" s="488"/>
      <c r="P1011" s="488"/>
      <c r="Q1011" s="488">
        <f t="shared" si="30"/>
        <v>0</v>
      </c>
      <c r="R1011" s="502"/>
      <c r="S1011" s="503"/>
      <c r="T1011" s="545"/>
      <c r="U1011" s="820"/>
      <c r="V1011" s="481"/>
      <c r="W1011" s="482"/>
      <c r="X1011" s="504"/>
    </row>
    <row r="1012" spans="1:24" ht="63.75" hidden="1" x14ac:dyDescent="0.2">
      <c r="A1012" s="498"/>
      <c r="B1012" s="499"/>
      <c r="C1012" s="499"/>
      <c r="D1012" s="499"/>
      <c r="E1012" s="500"/>
      <c r="F1012" s="635"/>
      <c r="G1012" s="509"/>
      <c r="H1012" s="484">
        <v>1711174</v>
      </c>
      <c r="I1012" s="511" t="s">
        <v>3784</v>
      </c>
      <c r="J1012" s="488"/>
      <c r="K1012" s="488"/>
      <c r="L1012" s="488"/>
      <c r="M1012" s="488"/>
      <c r="N1012" s="520"/>
      <c r="O1012" s="488"/>
      <c r="P1012" s="488"/>
      <c r="Q1012" s="488">
        <f t="shared" si="30"/>
        <v>0</v>
      </c>
      <c r="R1012" s="502"/>
      <c r="S1012" s="503"/>
      <c r="T1012" s="545"/>
      <c r="U1012" s="820"/>
      <c r="V1012" s="481"/>
      <c r="W1012" s="482"/>
      <c r="X1012" s="504"/>
    </row>
    <row r="1013" spans="1:24" ht="63.75" hidden="1" x14ac:dyDescent="0.2">
      <c r="A1013" s="498"/>
      <c r="B1013" s="499"/>
      <c r="C1013" s="499"/>
      <c r="D1013" s="499"/>
      <c r="E1013" s="500"/>
      <c r="F1013" s="635"/>
      <c r="G1013" s="509"/>
      <c r="H1013" s="484">
        <v>1711174</v>
      </c>
      <c r="I1013" s="511" t="s">
        <v>4434</v>
      </c>
      <c r="J1013" s="488"/>
      <c r="K1013" s="488"/>
      <c r="L1013" s="488"/>
      <c r="M1013" s="488"/>
      <c r="N1013" s="520"/>
      <c r="O1013" s="488"/>
      <c r="P1013" s="488"/>
      <c r="Q1013" s="488">
        <f t="shared" si="30"/>
        <v>0</v>
      </c>
      <c r="R1013" s="502"/>
      <c r="S1013" s="503"/>
      <c r="T1013" s="545"/>
      <c r="U1013" s="820"/>
      <c r="V1013" s="481"/>
      <c r="W1013" s="482"/>
      <c r="X1013" s="481"/>
    </row>
    <row r="1014" spans="1:24" ht="63.75" hidden="1" x14ac:dyDescent="0.2">
      <c r="A1014" s="498"/>
      <c r="B1014" s="499"/>
      <c r="C1014" s="499"/>
      <c r="D1014" s="499"/>
      <c r="E1014" s="500"/>
      <c r="F1014" s="635"/>
      <c r="G1014" s="509"/>
      <c r="H1014" s="484">
        <v>1711174</v>
      </c>
      <c r="I1014" s="511" t="s">
        <v>4435</v>
      </c>
      <c r="J1014" s="488"/>
      <c r="K1014" s="488"/>
      <c r="L1014" s="488"/>
      <c r="M1014" s="488"/>
      <c r="N1014" s="520"/>
      <c r="O1014" s="488"/>
      <c r="P1014" s="488"/>
      <c r="Q1014" s="488">
        <f t="shared" si="30"/>
        <v>0</v>
      </c>
      <c r="R1014" s="502"/>
      <c r="S1014" s="503"/>
      <c r="T1014" s="545"/>
      <c r="U1014" s="820"/>
      <c r="V1014" s="481"/>
      <c r="W1014" s="482"/>
      <c r="X1014" s="493"/>
    </row>
    <row r="1015" spans="1:24" ht="63.75" hidden="1" x14ac:dyDescent="0.2">
      <c r="A1015" s="498"/>
      <c r="B1015" s="499"/>
      <c r="C1015" s="499"/>
      <c r="D1015" s="499"/>
      <c r="E1015" s="500"/>
      <c r="F1015" s="635"/>
      <c r="G1015" s="509"/>
      <c r="H1015" s="484">
        <v>1711174</v>
      </c>
      <c r="I1015" s="511" t="s">
        <v>4436</v>
      </c>
      <c r="J1015" s="488"/>
      <c r="K1015" s="488"/>
      <c r="L1015" s="488"/>
      <c r="M1015" s="488"/>
      <c r="N1015" s="520"/>
      <c r="O1015" s="488"/>
      <c r="P1015" s="488"/>
      <c r="Q1015" s="488">
        <f t="shared" si="30"/>
        <v>0</v>
      </c>
      <c r="R1015" s="502"/>
      <c r="S1015" s="503"/>
      <c r="T1015" s="545"/>
      <c r="U1015" s="820"/>
      <c r="V1015" s="481"/>
      <c r="W1015" s="482"/>
      <c r="X1015" s="481"/>
    </row>
    <row r="1016" spans="1:24" ht="89.25" hidden="1" x14ac:dyDescent="0.2">
      <c r="A1016" s="498"/>
      <c r="B1016" s="499"/>
      <c r="C1016" s="499"/>
      <c r="D1016" s="499"/>
      <c r="E1016" s="500"/>
      <c r="F1016" s="635"/>
      <c r="G1016" s="509"/>
      <c r="H1016" s="484">
        <v>1711174</v>
      </c>
      <c r="I1016" s="511" t="s">
        <v>4211</v>
      </c>
      <c r="J1016" s="488"/>
      <c r="K1016" s="488"/>
      <c r="L1016" s="488"/>
      <c r="M1016" s="488"/>
      <c r="N1016" s="520"/>
      <c r="O1016" s="488"/>
      <c r="P1016" s="488"/>
      <c r="Q1016" s="488">
        <f t="shared" si="30"/>
        <v>0</v>
      </c>
      <c r="R1016" s="502"/>
      <c r="S1016" s="503"/>
      <c r="T1016" s="545"/>
      <c r="U1016" s="820"/>
      <c r="V1016" s="481"/>
      <c r="W1016" s="482"/>
      <c r="X1016" s="493"/>
    </row>
    <row r="1017" spans="1:24" ht="63.75" hidden="1" x14ac:dyDescent="0.2">
      <c r="A1017" s="498"/>
      <c r="B1017" s="499"/>
      <c r="C1017" s="499"/>
      <c r="D1017" s="499"/>
      <c r="E1017" s="500"/>
      <c r="F1017" s="635"/>
      <c r="G1017" s="509"/>
      <c r="H1017" s="484">
        <v>52151500</v>
      </c>
      <c r="I1017" s="511" t="s">
        <v>4212</v>
      </c>
      <c r="J1017" s="488"/>
      <c r="K1017" s="488"/>
      <c r="L1017" s="488"/>
      <c r="M1017" s="488"/>
      <c r="N1017" s="520"/>
      <c r="O1017" s="488"/>
      <c r="P1017" s="488"/>
      <c r="Q1017" s="488">
        <f t="shared" si="30"/>
        <v>0</v>
      </c>
      <c r="R1017" s="502"/>
      <c r="S1017" s="503"/>
      <c r="T1017" s="545"/>
      <c r="U1017" s="820"/>
      <c r="V1017" s="481"/>
      <c r="W1017" s="482"/>
      <c r="X1017" s="481"/>
    </row>
    <row r="1018" spans="1:24" ht="38.25" hidden="1" x14ac:dyDescent="0.2">
      <c r="A1018" s="498"/>
      <c r="B1018" s="499"/>
      <c r="C1018" s="499"/>
      <c r="D1018" s="499"/>
      <c r="E1018" s="500"/>
      <c r="F1018" s="635"/>
      <c r="G1018" s="509"/>
      <c r="H1018" s="484">
        <v>47131600</v>
      </c>
      <c r="I1018" s="511" t="s">
        <v>4213</v>
      </c>
      <c r="J1018" s="488"/>
      <c r="K1018" s="488"/>
      <c r="L1018" s="488"/>
      <c r="M1018" s="488"/>
      <c r="N1018" s="520"/>
      <c r="O1018" s="488"/>
      <c r="P1018" s="488"/>
      <c r="Q1018" s="488">
        <f t="shared" si="30"/>
        <v>0</v>
      </c>
      <c r="R1018" s="502"/>
      <c r="S1018" s="503"/>
      <c r="T1018" s="545"/>
      <c r="U1018" s="820"/>
      <c r="V1018" s="481"/>
      <c r="W1018" s="482"/>
      <c r="X1018" s="493"/>
    </row>
    <row r="1019" spans="1:24" ht="25.5" hidden="1" x14ac:dyDescent="0.2">
      <c r="A1019" s="498"/>
      <c r="B1019" s="499"/>
      <c r="C1019" s="499"/>
      <c r="D1019" s="499"/>
      <c r="E1019" s="500"/>
      <c r="F1019" s="635"/>
      <c r="G1019" s="509"/>
      <c r="H1019" s="484">
        <v>47131600</v>
      </c>
      <c r="I1019" s="511" t="s">
        <v>4214</v>
      </c>
      <c r="J1019" s="488"/>
      <c r="K1019" s="488"/>
      <c r="L1019" s="488"/>
      <c r="M1019" s="488"/>
      <c r="N1019" s="520"/>
      <c r="O1019" s="488"/>
      <c r="P1019" s="488"/>
      <c r="Q1019" s="488">
        <f t="shared" si="30"/>
        <v>0</v>
      </c>
      <c r="R1019" s="502"/>
      <c r="S1019" s="503"/>
      <c r="T1019" s="545"/>
      <c r="U1019" s="820"/>
      <c r="V1019" s="481"/>
      <c r="W1019" s="482"/>
      <c r="X1019" s="504"/>
    </row>
    <row r="1020" spans="1:24" ht="76.5" hidden="1" x14ac:dyDescent="0.2">
      <c r="A1020" s="498"/>
      <c r="B1020" s="499"/>
      <c r="C1020" s="499"/>
      <c r="D1020" s="499"/>
      <c r="E1020" s="500"/>
      <c r="F1020" s="635"/>
      <c r="G1020" s="509"/>
      <c r="H1020" s="484">
        <v>47131800</v>
      </c>
      <c r="I1020" s="511" t="s">
        <v>4215</v>
      </c>
      <c r="J1020" s="488"/>
      <c r="K1020" s="488"/>
      <c r="L1020" s="488"/>
      <c r="M1020" s="488"/>
      <c r="N1020" s="520"/>
      <c r="O1020" s="488"/>
      <c r="P1020" s="488"/>
      <c r="Q1020" s="488">
        <f t="shared" si="30"/>
        <v>0</v>
      </c>
      <c r="R1020" s="502"/>
      <c r="S1020" s="503"/>
      <c r="T1020" s="545"/>
      <c r="U1020" s="820"/>
      <c r="V1020" s="481"/>
      <c r="W1020" s="482"/>
      <c r="X1020" s="504"/>
    </row>
    <row r="1021" spans="1:24" ht="63.75" hidden="1" x14ac:dyDescent="0.2">
      <c r="A1021" s="498"/>
      <c r="B1021" s="499"/>
      <c r="C1021" s="499"/>
      <c r="D1021" s="499"/>
      <c r="E1021" s="500"/>
      <c r="F1021" s="635"/>
      <c r="G1021" s="509"/>
      <c r="H1021" s="484">
        <v>52151500</v>
      </c>
      <c r="I1021" s="511" t="s">
        <v>4216</v>
      </c>
      <c r="J1021" s="488"/>
      <c r="K1021" s="488"/>
      <c r="L1021" s="488"/>
      <c r="M1021" s="488"/>
      <c r="N1021" s="520"/>
      <c r="O1021" s="488"/>
      <c r="P1021" s="488"/>
      <c r="Q1021" s="488">
        <f t="shared" si="30"/>
        <v>0</v>
      </c>
      <c r="R1021" s="502"/>
      <c r="S1021" s="503"/>
      <c r="T1021" s="545"/>
      <c r="U1021" s="820"/>
      <c r="V1021" s="481"/>
      <c r="W1021" s="482"/>
      <c r="X1021" s="504"/>
    </row>
    <row r="1022" spans="1:24" ht="76.5" hidden="1" x14ac:dyDescent="0.2">
      <c r="A1022" s="498"/>
      <c r="B1022" s="499"/>
      <c r="C1022" s="499"/>
      <c r="D1022" s="499"/>
      <c r="E1022" s="500"/>
      <c r="F1022" s="635"/>
      <c r="G1022" s="509"/>
      <c r="H1022" s="484">
        <v>14111703</v>
      </c>
      <c r="I1022" s="511" t="s">
        <v>4217</v>
      </c>
      <c r="J1022" s="488"/>
      <c r="K1022" s="488"/>
      <c r="L1022" s="488"/>
      <c r="M1022" s="488"/>
      <c r="N1022" s="520"/>
      <c r="O1022" s="488"/>
      <c r="P1022" s="488"/>
      <c r="Q1022" s="488">
        <f t="shared" si="30"/>
        <v>0</v>
      </c>
      <c r="R1022" s="502"/>
      <c r="S1022" s="503"/>
      <c r="T1022" s="545"/>
      <c r="U1022" s="820"/>
      <c r="V1022" s="481"/>
      <c r="W1022" s="482"/>
      <c r="X1022" s="504"/>
    </row>
    <row r="1023" spans="1:24" ht="51" hidden="1" x14ac:dyDescent="0.2">
      <c r="A1023" s="498"/>
      <c r="B1023" s="499"/>
      <c r="C1023" s="499"/>
      <c r="D1023" s="499"/>
      <c r="E1023" s="500"/>
      <c r="F1023" s="635"/>
      <c r="G1023" s="509"/>
      <c r="H1023" s="484">
        <v>14111703</v>
      </c>
      <c r="I1023" s="511" t="s">
        <v>4437</v>
      </c>
      <c r="J1023" s="488"/>
      <c r="K1023" s="488"/>
      <c r="L1023" s="488"/>
      <c r="M1023" s="488"/>
      <c r="N1023" s="520"/>
      <c r="O1023" s="488"/>
      <c r="P1023" s="488"/>
      <c r="Q1023" s="488">
        <f t="shared" si="30"/>
        <v>0</v>
      </c>
      <c r="R1023" s="502"/>
      <c r="S1023" s="503"/>
      <c r="T1023" s="545"/>
      <c r="U1023" s="820"/>
      <c r="V1023" s="481"/>
      <c r="W1023" s="482"/>
      <c r="X1023" s="504"/>
    </row>
    <row r="1024" spans="1:24" ht="38.25" hidden="1" x14ac:dyDescent="0.2">
      <c r="A1024" s="498"/>
      <c r="B1024" s="499"/>
      <c r="C1024" s="499"/>
      <c r="D1024" s="499"/>
      <c r="E1024" s="500"/>
      <c r="F1024" s="635"/>
      <c r="G1024" s="509"/>
      <c r="H1024" s="484">
        <v>14111703</v>
      </c>
      <c r="I1024" s="511" t="s">
        <v>4438</v>
      </c>
      <c r="J1024" s="488"/>
      <c r="K1024" s="488"/>
      <c r="L1024" s="488"/>
      <c r="M1024" s="488"/>
      <c r="N1024" s="520"/>
      <c r="O1024" s="488"/>
      <c r="P1024" s="488"/>
      <c r="Q1024" s="488">
        <f t="shared" si="30"/>
        <v>0</v>
      </c>
      <c r="R1024" s="502"/>
      <c r="S1024" s="503"/>
      <c r="T1024" s="545"/>
      <c r="U1024" s="820"/>
      <c r="V1024" s="481"/>
      <c r="W1024" s="482"/>
      <c r="X1024" s="504"/>
    </row>
    <row r="1025" spans="1:24" ht="76.5" hidden="1" x14ac:dyDescent="0.2">
      <c r="A1025" s="498"/>
      <c r="B1025" s="499"/>
      <c r="C1025" s="499"/>
      <c r="D1025" s="499"/>
      <c r="E1025" s="500"/>
      <c r="F1025" s="635"/>
      <c r="G1025" s="509"/>
      <c r="H1025" s="484">
        <v>14111703</v>
      </c>
      <c r="I1025" s="511" t="s">
        <v>4439</v>
      </c>
      <c r="J1025" s="488"/>
      <c r="K1025" s="488"/>
      <c r="L1025" s="488"/>
      <c r="M1025" s="488"/>
      <c r="N1025" s="520"/>
      <c r="O1025" s="488"/>
      <c r="P1025" s="488"/>
      <c r="Q1025" s="488">
        <f t="shared" si="30"/>
        <v>0</v>
      </c>
      <c r="R1025" s="502"/>
      <c r="S1025" s="503"/>
      <c r="T1025" s="545"/>
      <c r="U1025" s="820"/>
      <c r="V1025" s="481"/>
      <c r="W1025" s="482"/>
      <c r="X1025" s="481"/>
    </row>
    <row r="1026" spans="1:24" ht="89.25" hidden="1" x14ac:dyDescent="0.2">
      <c r="A1026" s="498"/>
      <c r="B1026" s="499"/>
      <c r="C1026" s="499"/>
      <c r="D1026" s="499"/>
      <c r="E1026" s="500"/>
      <c r="F1026" s="635"/>
      <c r="G1026" s="509"/>
      <c r="H1026" s="484">
        <v>14111703</v>
      </c>
      <c r="I1026" s="511" t="s">
        <v>4440</v>
      </c>
      <c r="J1026" s="488"/>
      <c r="K1026" s="488"/>
      <c r="L1026" s="488"/>
      <c r="M1026" s="488"/>
      <c r="N1026" s="520"/>
      <c r="O1026" s="488"/>
      <c r="P1026" s="488"/>
      <c r="Q1026" s="488">
        <f t="shared" si="30"/>
        <v>0</v>
      </c>
      <c r="R1026" s="502"/>
      <c r="S1026" s="503"/>
      <c r="T1026" s="545"/>
      <c r="U1026" s="820"/>
      <c r="V1026" s="481"/>
      <c r="W1026" s="482"/>
      <c r="X1026" s="493"/>
    </row>
    <row r="1027" spans="1:24" ht="76.5" hidden="1" x14ac:dyDescent="0.2">
      <c r="A1027" s="498"/>
      <c r="B1027" s="499"/>
      <c r="C1027" s="499"/>
      <c r="D1027" s="499"/>
      <c r="E1027" s="500"/>
      <c r="F1027" s="635"/>
      <c r="G1027" s="509"/>
      <c r="H1027" s="484">
        <v>14111703</v>
      </c>
      <c r="I1027" s="511" t="s">
        <v>4441</v>
      </c>
      <c r="J1027" s="488"/>
      <c r="K1027" s="488"/>
      <c r="L1027" s="488"/>
      <c r="M1027" s="488"/>
      <c r="N1027" s="520"/>
      <c r="O1027" s="488"/>
      <c r="P1027" s="488"/>
      <c r="Q1027" s="488">
        <f t="shared" si="30"/>
        <v>0</v>
      </c>
      <c r="R1027" s="502"/>
      <c r="S1027" s="503"/>
      <c r="T1027" s="545"/>
      <c r="U1027" s="820"/>
      <c r="V1027" s="481"/>
      <c r="W1027" s="482"/>
      <c r="X1027" s="481"/>
    </row>
    <row r="1028" spans="1:24" ht="76.5" hidden="1" x14ac:dyDescent="0.2">
      <c r="A1028" s="498"/>
      <c r="B1028" s="499"/>
      <c r="C1028" s="499"/>
      <c r="D1028" s="499"/>
      <c r="E1028" s="500"/>
      <c r="F1028" s="635"/>
      <c r="G1028" s="509"/>
      <c r="H1028" s="484">
        <v>14111703</v>
      </c>
      <c r="I1028" s="511" t="s">
        <v>4442</v>
      </c>
      <c r="J1028" s="488"/>
      <c r="K1028" s="488"/>
      <c r="L1028" s="488"/>
      <c r="M1028" s="488"/>
      <c r="N1028" s="520"/>
      <c r="O1028" s="488"/>
      <c r="P1028" s="488"/>
      <c r="Q1028" s="488">
        <f t="shared" si="30"/>
        <v>0</v>
      </c>
      <c r="R1028" s="502"/>
      <c r="S1028" s="503"/>
      <c r="T1028" s="545"/>
      <c r="U1028" s="820"/>
      <c r="V1028" s="481"/>
      <c r="W1028" s="482"/>
      <c r="X1028" s="493"/>
    </row>
    <row r="1029" spans="1:24" ht="89.25" hidden="1" x14ac:dyDescent="0.2">
      <c r="A1029" s="498"/>
      <c r="B1029" s="499"/>
      <c r="C1029" s="499"/>
      <c r="D1029" s="499"/>
      <c r="E1029" s="500"/>
      <c r="F1029" s="635"/>
      <c r="G1029" s="509"/>
      <c r="H1029" s="484">
        <v>14111703</v>
      </c>
      <c r="I1029" s="511" t="s">
        <v>4443</v>
      </c>
      <c r="J1029" s="488"/>
      <c r="K1029" s="488"/>
      <c r="L1029" s="488"/>
      <c r="M1029" s="488"/>
      <c r="N1029" s="520"/>
      <c r="O1029" s="488"/>
      <c r="P1029" s="488"/>
      <c r="Q1029" s="488">
        <f t="shared" si="30"/>
        <v>0</v>
      </c>
      <c r="R1029" s="502"/>
      <c r="S1029" s="503"/>
      <c r="T1029" s="545"/>
      <c r="U1029" s="820"/>
      <c r="V1029" s="481"/>
      <c r="W1029" s="482"/>
      <c r="X1029" s="481"/>
    </row>
    <row r="1030" spans="1:24" ht="63.75" hidden="1" x14ac:dyDescent="0.2">
      <c r="A1030" s="498"/>
      <c r="B1030" s="499"/>
      <c r="C1030" s="499"/>
      <c r="D1030" s="499"/>
      <c r="E1030" s="500"/>
      <c r="F1030" s="635"/>
      <c r="G1030" s="509"/>
      <c r="H1030" s="484">
        <v>14111703</v>
      </c>
      <c r="I1030" s="511" t="s">
        <v>4444</v>
      </c>
      <c r="J1030" s="488"/>
      <c r="K1030" s="488"/>
      <c r="L1030" s="488"/>
      <c r="M1030" s="488"/>
      <c r="N1030" s="520"/>
      <c r="O1030" s="488"/>
      <c r="P1030" s="488"/>
      <c r="Q1030" s="488">
        <f>+M1030+P1030-K1030</f>
        <v>0</v>
      </c>
      <c r="R1030" s="502"/>
      <c r="S1030" s="503"/>
      <c r="T1030" s="545"/>
      <c r="U1030" s="820"/>
      <c r="V1030" s="481"/>
      <c r="W1030" s="482"/>
      <c r="X1030" s="493"/>
    </row>
    <row r="1031" spans="1:24" hidden="1" x14ac:dyDescent="0.2">
      <c r="A1031" s="498"/>
      <c r="B1031" s="499"/>
      <c r="C1031" s="499"/>
      <c r="D1031" s="499"/>
      <c r="E1031" s="500"/>
      <c r="F1031" s="635"/>
      <c r="G1031" s="509"/>
      <c r="H1031" s="484">
        <v>47131600</v>
      </c>
      <c r="I1031" s="511" t="s">
        <v>4445</v>
      </c>
      <c r="J1031" s="488"/>
      <c r="K1031" s="488"/>
      <c r="L1031" s="488"/>
      <c r="M1031" s="488"/>
      <c r="N1031" s="520"/>
      <c r="O1031" s="488"/>
      <c r="P1031" s="488"/>
      <c r="Q1031" s="488">
        <f>+M1031+P1031-K1031</f>
        <v>0</v>
      </c>
      <c r="R1031" s="502"/>
      <c r="S1031" s="503"/>
      <c r="T1031" s="545"/>
      <c r="U1031" s="820"/>
      <c r="V1031" s="481"/>
      <c r="W1031" s="482"/>
      <c r="X1031" s="504"/>
    </row>
    <row r="1032" spans="1:24" ht="63.75" hidden="1" x14ac:dyDescent="0.2">
      <c r="A1032" s="498"/>
      <c r="B1032" s="499"/>
      <c r="C1032" s="499"/>
      <c r="D1032" s="499"/>
      <c r="E1032" s="500"/>
      <c r="F1032" s="635"/>
      <c r="G1032" s="509"/>
      <c r="H1032" s="484">
        <v>47131800</v>
      </c>
      <c r="I1032" s="511" t="s">
        <v>4332</v>
      </c>
      <c r="J1032" s="488"/>
      <c r="K1032" s="488"/>
      <c r="L1032" s="488"/>
      <c r="M1032" s="488"/>
      <c r="N1032" s="520"/>
      <c r="O1032" s="488"/>
      <c r="P1032" s="488"/>
      <c r="Q1032" s="488">
        <f>+M1032+P1032-K1032</f>
        <v>0</v>
      </c>
      <c r="R1032" s="502"/>
      <c r="S1032" s="503"/>
      <c r="T1032" s="545"/>
      <c r="U1032" s="820"/>
      <c r="V1032" s="481"/>
      <c r="W1032" s="482"/>
      <c r="X1032" s="504"/>
    </row>
    <row r="1033" spans="1:24" ht="63.75" hidden="1" x14ac:dyDescent="0.2">
      <c r="A1033" s="498"/>
      <c r="B1033" s="499"/>
      <c r="C1033" s="499"/>
      <c r="D1033" s="499"/>
      <c r="E1033" s="500"/>
      <c r="F1033" s="635"/>
      <c r="G1033" s="509"/>
      <c r="H1033" s="484">
        <v>47131800</v>
      </c>
      <c r="I1033" s="511" t="s">
        <v>4333</v>
      </c>
      <c r="J1033" s="488"/>
      <c r="K1033" s="488"/>
      <c r="L1033" s="488"/>
      <c r="M1033" s="488"/>
      <c r="N1033" s="520"/>
      <c r="O1033" s="488"/>
      <c r="P1033" s="488"/>
      <c r="Q1033" s="488">
        <f>+M1033+P1033-K1033</f>
        <v>0</v>
      </c>
      <c r="R1033" s="502"/>
      <c r="S1033" s="503"/>
      <c r="T1033" s="545"/>
      <c r="U1033" s="820"/>
      <c r="V1033" s="481"/>
      <c r="W1033" s="482"/>
      <c r="X1033" s="504"/>
    </row>
    <row r="1034" spans="1:24" hidden="1" x14ac:dyDescent="0.2">
      <c r="A1034" s="498"/>
      <c r="B1034" s="499"/>
      <c r="C1034" s="499"/>
      <c r="D1034" s="499"/>
      <c r="E1034" s="500"/>
      <c r="F1034" s="636"/>
      <c r="G1034" s="458"/>
      <c r="H1034" s="484"/>
      <c r="I1034" s="511"/>
      <c r="J1034" s="488"/>
      <c r="K1034" s="488"/>
      <c r="L1034" s="488"/>
      <c r="M1034" s="488"/>
      <c r="N1034" s="521"/>
      <c r="O1034" s="488"/>
      <c r="P1034" s="488"/>
      <c r="Q1034" s="488"/>
      <c r="R1034" s="502"/>
      <c r="S1034" s="503"/>
      <c r="T1034" s="545"/>
      <c r="U1034" s="820"/>
      <c r="V1034" s="481"/>
      <c r="W1034" s="482"/>
      <c r="X1034" s="504"/>
    </row>
    <row r="1035" spans="1:24" s="376" customFormat="1" hidden="1" x14ac:dyDescent="0.2">
      <c r="A1035" s="498">
        <v>2</v>
      </c>
      <c r="B1035" s="499">
        <v>0</v>
      </c>
      <c r="C1035" s="499">
        <v>4</v>
      </c>
      <c r="D1035" s="499">
        <v>4</v>
      </c>
      <c r="E1035" s="485" t="s">
        <v>2026</v>
      </c>
      <c r="F1035" s="628"/>
      <c r="G1035" s="486" t="s">
        <v>2027</v>
      </c>
      <c r="H1035" s="484"/>
      <c r="I1035" s="511"/>
      <c r="J1035" s="488"/>
      <c r="K1035" s="488">
        <f>SUM(K1036:K1047)</f>
        <v>0</v>
      </c>
      <c r="L1035" s="488"/>
      <c r="M1035" s="488">
        <f>SUM(M1036:M1047)</f>
        <v>0</v>
      </c>
      <c r="N1035" s="522"/>
      <c r="O1035" s="488"/>
      <c r="P1035" s="489">
        <f>SUM(P1036:P1047)</f>
        <v>0</v>
      </c>
      <c r="Q1035" s="489">
        <f>SUM(Q1036:Q1047)</f>
        <v>0</v>
      </c>
      <c r="R1035" s="502"/>
      <c r="S1035" s="503"/>
      <c r="T1035" s="545"/>
      <c r="U1035" s="820"/>
      <c r="V1035" s="481"/>
      <c r="W1035" s="482"/>
      <c r="X1035" s="504"/>
    </row>
    <row r="1036" spans="1:24" ht="51" hidden="1" x14ac:dyDescent="0.2">
      <c r="A1036" s="498"/>
      <c r="B1036" s="499"/>
      <c r="C1036" s="499"/>
      <c r="D1036" s="499"/>
      <c r="E1036" s="500"/>
      <c r="F1036" s="635" t="s">
        <v>4675</v>
      </c>
      <c r="G1036" s="509"/>
      <c r="H1036" s="484">
        <v>70141504</v>
      </c>
      <c r="I1036" s="511" t="s">
        <v>1814</v>
      </c>
      <c r="J1036" s="488"/>
      <c r="K1036" s="488"/>
      <c r="L1036" s="488"/>
      <c r="M1036" s="488"/>
      <c r="N1036" s="522" t="s">
        <v>4737</v>
      </c>
      <c r="O1036" s="488"/>
      <c r="P1036" s="488"/>
      <c r="Q1036" s="488"/>
      <c r="R1036" s="502"/>
      <c r="S1036" s="503"/>
      <c r="T1036" s="545" t="s">
        <v>4687</v>
      </c>
      <c r="U1036" s="820"/>
      <c r="V1036" s="481"/>
      <c r="W1036" s="482"/>
      <c r="X1036" s="504"/>
    </row>
    <row r="1037" spans="1:24" ht="38.25" hidden="1" x14ac:dyDescent="0.2">
      <c r="A1037" s="498"/>
      <c r="B1037" s="499"/>
      <c r="C1037" s="499"/>
      <c r="D1037" s="499"/>
      <c r="E1037" s="500"/>
      <c r="F1037" s="635"/>
      <c r="G1037" s="509"/>
      <c r="H1037" s="484">
        <v>70141504</v>
      </c>
      <c r="I1037" s="511" t="s">
        <v>1815</v>
      </c>
      <c r="J1037" s="488"/>
      <c r="K1037" s="488"/>
      <c r="L1037" s="488"/>
      <c r="M1037" s="488"/>
      <c r="N1037" s="522"/>
      <c r="O1037" s="488"/>
      <c r="P1037" s="488"/>
      <c r="Q1037" s="488">
        <f t="shared" ref="Q1037:Q1045" si="31">+M1037+P1037-K1037</f>
        <v>0</v>
      </c>
      <c r="R1037" s="502" t="s">
        <v>4767</v>
      </c>
      <c r="S1037" s="503"/>
      <c r="T1037" s="545"/>
      <c r="U1037" s="820"/>
      <c r="V1037" s="481"/>
      <c r="W1037" s="482"/>
      <c r="X1037" s="481"/>
    </row>
    <row r="1038" spans="1:24" ht="38.25" hidden="1" x14ac:dyDescent="0.2">
      <c r="A1038" s="498"/>
      <c r="B1038" s="499"/>
      <c r="C1038" s="499"/>
      <c r="D1038" s="499"/>
      <c r="E1038" s="500"/>
      <c r="F1038" s="635"/>
      <c r="G1038" s="509"/>
      <c r="H1038" s="484">
        <v>70141504</v>
      </c>
      <c r="I1038" s="511" t="s">
        <v>1816</v>
      </c>
      <c r="J1038" s="488"/>
      <c r="K1038" s="488"/>
      <c r="L1038" s="488"/>
      <c r="M1038" s="488"/>
      <c r="N1038" s="522"/>
      <c r="O1038" s="488"/>
      <c r="P1038" s="488"/>
      <c r="Q1038" s="488">
        <f t="shared" si="31"/>
        <v>0</v>
      </c>
      <c r="R1038" s="502" t="s">
        <v>4767</v>
      </c>
      <c r="S1038" s="503"/>
      <c r="T1038" s="545"/>
      <c r="U1038" s="820"/>
      <c r="V1038" s="481"/>
      <c r="W1038" s="482"/>
      <c r="X1038" s="493"/>
    </row>
    <row r="1039" spans="1:24" ht="38.25" hidden="1" x14ac:dyDescent="0.2">
      <c r="A1039" s="498"/>
      <c r="B1039" s="499"/>
      <c r="C1039" s="499"/>
      <c r="D1039" s="499"/>
      <c r="E1039" s="500"/>
      <c r="F1039" s="635"/>
      <c r="G1039" s="509"/>
      <c r="H1039" s="484">
        <v>70141504</v>
      </c>
      <c r="I1039" s="511" t="s">
        <v>3826</v>
      </c>
      <c r="J1039" s="488"/>
      <c r="K1039" s="488"/>
      <c r="L1039" s="488"/>
      <c r="M1039" s="488"/>
      <c r="N1039" s="522"/>
      <c r="O1039" s="488"/>
      <c r="P1039" s="488"/>
      <c r="Q1039" s="488">
        <f t="shared" si="31"/>
        <v>0</v>
      </c>
      <c r="R1039" s="502" t="s">
        <v>4767</v>
      </c>
      <c r="S1039" s="503"/>
      <c r="T1039" s="545"/>
      <c r="U1039" s="820"/>
      <c r="V1039" s="481"/>
      <c r="W1039" s="482"/>
      <c r="X1039" s="481"/>
    </row>
    <row r="1040" spans="1:24" ht="38.25" hidden="1" x14ac:dyDescent="0.2">
      <c r="A1040" s="498"/>
      <c r="B1040" s="499"/>
      <c r="C1040" s="499"/>
      <c r="D1040" s="499"/>
      <c r="E1040" s="500"/>
      <c r="F1040" s="635"/>
      <c r="G1040" s="509"/>
      <c r="H1040" s="484">
        <v>52201700</v>
      </c>
      <c r="I1040" s="511" t="s">
        <v>2836</v>
      </c>
      <c r="J1040" s="488"/>
      <c r="K1040" s="488"/>
      <c r="L1040" s="488"/>
      <c r="M1040" s="488"/>
      <c r="N1040" s="522"/>
      <c r="O1040" s="488"/>
      <c r="P1040" s="488"/>
      <c r="Q1040" s="488">
        <f t="shared" si="31"/>
        <v>0</v>
      </c>
      <c r="R1040" s="502" t="s">
        <v>4767</v>
      </c>
      <c r="S1040" s="503"/>
      <c r="T1040" s="545"/>
      <c r="U1040" s="820"/>
      <c r="V1040" s="481"/>
      <c r="W1040" s="482"/>
      <c r="X1040" s="493"/>
    </row>
    <row r="1041" spans="1:24" ht="51" hidden="1" x14ac:dyDescent="0.2">
      <c r="A1041" s="498"/>
      <c r="B1041" s="499"/>
      <c r="C1041" s="499"/>
      <c r="D1041" s="499"/>
      <c r="E1041" s="500"/>
      <c r="F1041" s="635"/>
      <c r="G1041" s="509"/>
      <c r="H1041" s="484">
        <v>52201700</v>
      </c>
      <c r="I1041" s="511" t="s">
        <v>2837</v>
      </c>
      <c r="J1041" s="488"/>
      <c r="K1041" s="488"/>
      <c r="L1041" s="488"/>
      <c r="M1041" s="488"/>
      <c r="N1041" s="522"/>
      <c r="O1041" s="488"/>
      <c r="P1041" s="488"/>
      <c r="Q1041" s="488">
        <f t="shared" si="31"/>
        <v>0</v>
      </c>
      <c r="R1041" s="502" t="s">
        <v>4767</v>
      </c>
      <c r="S1041" s="503"/>
      <c r="T1041" s="545"/>
      <c r="U1041" s="820"/>
      <c r="V1041" s="481"/>
      <c r="W1041" s="482"/>
      <c r="X1041" s="481"/>
    </row>
    <row r="1042" spans="1:24" ht="38.25" hidden="1" x14ac:dyDescent="0.2">
      <c r="A1042" s="498"/>
      <c r="B1042" s="499"/>
      <c r="C1042" s="499"/>
      <c r="D1042" s="499"/>
      <c r="E1042" s="500"/>
      <c r="F1042" s="635"/>
      <c r="G1042" s="509"/>
      <c r="H1042" s="484">
        <v>52201700</v>
      </c>
      <c r="I1042" s="511" t="s">
        <v>2838</v>
      </c>
      <c r="J1042" s="488"/>
      <c r="K1042" s="488"/>
      <c r="L1042" s="488"/>
      <c r="M1042" s="488"/>
      <c r="N1042" s="522"/>
      <c r="O1042" s="488"/>
      <c r="P1042" s="488"/>
      <c r="Q1042" s="488">
        <f t="shared" si="31"/>
        <v>0</v>
      </c>
      <c r="R1042" s="502" t="s">
        <v>4767</v>
      </c>
      <c r="S1042" s="503"/>
      <c r="T1042" s="545"/>
      <c r="U1042" s="820"/>
      <c r="V1042" s="481"/>
      <c r="W1042" s="482"/>
      <c r="X1042" s="493"/>
    </row>
    <row r="1043" spans="1:24" ht="63.75" hidden="1" x14ac:dyDescent="0.2">
      <c r="A1043" s="498"/>
      <c r="B1043" s="499"/>
      <c r="C1043" s="499"/>
      <c r="D1043" s="499"/>
      <c r="E1043" s="500"/>
      <c r="F1043" s="635" t="s">
        <v>4675</v>
      </c>
      <c r="G1043" s="509"/>
      <c r="H1043" s="484">
        <v>50201709</v>
      </c>
      <c r="I1043" s="511" t="s">
        <v>2839</v>
      </c>
      <c r="J1043" s="488"/>
      <c r="K1043" s="488"/>
      <c r="L1043" s="488"/>
      <c r="M1043" s="488"/>
      <c r="N1043" s="522" t="s">
        <v>4737</v>
      </c>
      <c r="O1043" s="488">
        <v>30</v>
      </c>
      <c r="P1043" s="488"/>
      <c r="Q1043" s="488">
        <f>+M1043+P1043-K1043</f>
        <v>0</v>
      </c>
      <c r="R1043" s="502"/>
      <c r="S1043" s="503"/>
      <c r="T1043" s="545" t="s">
        <v>4687</v>
      </c>
      <c r="U1043" s="820"/>
      <c r="V1043" s="481"/>
      <c r="W1043" s="482"/>
      <c r="X1043" s="504"/>
    </row>
    <row r="1044" spans="1:24" ht="63.75" hidden="1" x14ac:dyDescent="0.2">
      <c r="A1044" s="498"/>
      <c r="B1044" s="499"/>
      <c r="C1044" s="499"/>
      <c r="D1044" s="499"/>
      <c r="E1044" s="500"/>
      <c r="F1044" s="635"/>
      <c r="G1044" s="509"/>
      <c r="H1044" s="484">
        <v>52201700</v>
      </c>
      <c r="I1044" s="511" t="s">
        <v>2840</v>
      </c>
      <c r="J1044" s="488"/>
      <c r="K1044" s="488"/>
      <c r="L1044" s="488"/>
      <c r="M1044" s="488"/>
      <c r="N1044" s="522"/>
      <c r="O1044" s="488"/>
      <c r="P1044" s="488"/>
      <c r="Q1044" s="488">
        <f t="shared" si="31"/>
        <v>0</v>
      </c>
      <c r="R1044" s="502" t="s">
        <v>4767</v>
      </c>
      <c r="S1044" s="503"/>
      <c r="T1044" s="545"/>
      <c r="U1044" s="820"/>
      <c r="V1044" s="481"/>
      <c r="W1044" s="482"/>
      <c r="X1044" s="504"/>
    </row>
    <row r="1045" spans="1:24" ht="38.25" hidden="1" x14ac:dyDescent="0.2">
      <c r="A1045" s="498"/>
      <c r="B1045" s="499"/>
      <c r="C1045" s="499"/>
      <c r="D1045" s="499"/>
      <c r="E1045" s="500"/>
      <c r="F1045" s="635"/>
      <c r="G1045" s="509"/>
      <c r="H1045" s="484">
        <v>50161814</v>
      </c>
      <c r="I1045" s="511" t="s">
        <v>4492</v>
      </c>
      <c r="J1045" s="488"/>
      <c r="K1045" s="488"/>
      <c r="L1045" s="488"/>
      <c r="M1045" s="488"/>
      <c r="N1045" s="522"/>
      <c r="O1045" s="488"/>
      <c r="P1045" s="488"/>
      <c r="Q1045" s="488">
        <f t="shared" si="31"/>
        <v>0</v>
      </c>
      <c r="R1045" s="502" t="s">
        <v>4767</v>
      </c>
      <c r="S1045" s="503"/>
      <c r="T1045" s="545"/>
      <c r="U1045" s="820"/>
      <c r="V1045" s="481"/>
      <c r="W1045" s="482"/>
      <c r="X1045" s="504"/>
    </row>
    <row r="1046" spans="1:24" ht="51" hidden="1" x14ac:dyDescent="0.2">
      <c r="A1046" s="498"/>
      <c r="B1046" s="499"/>
      <c r="C1046" s="499"/>
      <c r="D1046" s="499"/>
      <c r="E1046" s="500"/>
      <c r="F1046" s="635" t="s">
        <v>4675</v>
      </c>
      <c r="G1046" s="509"/>
      <c r="H1046" s="484">
        <v>50161509</v>
      </c>
      <c r="I1046" s="511" t="s">
        <v>4493</v>
      </c>
      <c r="J1046" s="488"/>
      <c r="K1046" s="488"/>
      <c r="L1046" s="488"/>
      <c r="M1046" s="488"/>
      <c r="N1046" s="522" t="s">
        <v>4737</v>
      </c>
      <c r="O1046" s="488"/>
      <c r="P1046" s="488">
        <f>+O1046*7000</f>
        <v>0</v>
      </c>
      <c r="Q1046" s="488"/>
      <c r="R1046" s="502"/>
      <c r="S1046" s="503"/>
      <c r="T1046" s="545" t="s">
        <v>4687</v>
      </c>
      <c r="U1046" s="820"/>
      <c r="V1046" s="481"/>
      <c r="W1046" s="482"/>
      <c r="X1046" s="504"/>
    </row>
    <row r="1047" spans="1:24" ht="51" hidden="1" x14ac:dyDescent="0.2">
      <c r="A1047" s="498"/>
      <c r="B1047" s="499"/>
      <c r="C1047" s="499"/>
      <c r="D1047" s="499"/>
      <c r="E1047" s="500"/>
      <c r="F1047" s="635"/>
      <c r="G1047" s="509"/>
      <c r="H1047" s="484">
        <v>50161814</v>
      </c>
      <c r="I1047" s="511" t="s">
        <v>2835</v>
      </c>
      <c r="J1047" s="488"/>
      <c r="K1047" s="488"/>
      <c r="L1047" s="488"/>
      <c r="M1047" s="488"/>
      <c r="N1047" s="522"/>
      <c r="O1047" s="488"/>
      <c r="P1047" s="488"/>
      <c r="Q1047" s="488">
        <f>+M1047+P1047-K1047</f>
        <v>0</v>
      </c>
      <c r="R1047" s="502"/>
      <c r="S1047" s="503"/>
      <c r="T1047" s="545"/>
      <c r="U1047" s="820"/>
      <c r="V1047" s="481"/>
      <c r="W1047" s="482"/>
      <c r="X1047" s="504"/>
    </row>
    <row r="1048" spans="1:24" hidden="1" x14ac:dyDescent="0.2">
      <c r="A1048" s="498"/>
      <c r="B1048" s="499"/>
      <c r="C1048" s="499"/>
      <c r="D1048" s="499"/>
      <c r="E1048" s="500"/>
      <c r="F1048" s="636"/>
      <c r="G1048" s="458"/>
      <c r="H1048" s="484"/>
      <c r="I1048" s="511"/>
      <c r="J1048" s="488"/>
      <c r="K1048" s="488"/>
      <c r="L1048" s="488"/>
      <c r="M1048" s="488"/>
      <c r="N1048" s="522"/>
      <c r="O1048" s="488"/>
      <c r="P1048" s="488"/>
      <c r="Q1048" s="488"/>
      <c r="R1048" s="479"/>
      <c r="S1048" s="480"/>
      <c r="T1048" s="545"/>
      <c r="U1048" s="820"/>
      <c r="V1048" s="481"/>
      <c r="W1048" s="482"/>
      <c r="X1048" s="504"/>
    </row>
    <row r="1049" spans="1:24" s="376" customFormat="1" hidden="1" x14ac:dyDescent="0.2">
      <c r="A1049" s="498">
        <v>2</v>
      </c>
      <c r="B1049" s="499">
        <v>0</v>
      </c>
      <c r="C1049" s="499">
        <v>4</v>
      </c>
      <c r="D1049" s="499">
        <v>4</v>
      </c>
      <c r="E1049" s="485" t="s">
        <v>3866</v>
      </c>
      <c r="F1049" s="628"/>
      <c r="G1049" s="486" t="s">
        <v>2028</v>
      </c>
      <c r="H1049" s="484"/>
      <c r="I1049" s="511"/>
      <c r="J1049" s="488"/>
      <c r="K1049" s="488">
        <f>SUM(K1050:K1262)</f>
        <v>0</v>
      </c>
      <c r="L1049" s="488"/>
      <c r="M1049" s="488">
        <f>SUM(M1050:M1262)</f>
        <v>0</v>
      </c>
      <c r="N1049" s="522"/>
      <c r="O1049" s="488"/>
      <c r="P1049" s="489">
        <f>SUM(P1050:P1262)</f>
        <v>0</v>
      </c>
      <c r="Q1049" s="489">
        <f>SUM(Q1050:Q1262)</f>
        <v>0</v>
      </c>
      <c r="R1049" s="502"/>
      <c r="S1049" s="503"/>
      <c r="T1049" s="545"/>
      <c r="U1049" s="821"/>
      <c r="V1049" s="492"/>
      <c r="W1049" s="482"/>
      <c r="X1049" s="481"/>
    </row>
    <row r="1050" spans="1:24" ht="25.5" hidden="1" x14ac:dyDescent="0.2">
      <c r="A1050" s="498"/>
      <c r="B1050" s="499"/>
      <c r="C1050" s="499"/>
      <c r="D1050" s="499"/>
      <c r="E1050" s="500"/>
      <c r="F1050" s="635"/>
      <c r="G1050" s="509"/>
      <c r="H1050" s="484">
        <v>32100000</v>
      </c>
      <c r="I1050" s="511" t="s">
        <v>4334</v>
      </c>
      <c r="J1050" s="488"/>
      <c r="K1050" s="488"/>
      <c r="L1050" s="488"/>
      <c r="M1050" s="488"/>
      <c r="N1050" s="520"/>
      <c r="O1050" s="488"/>
      <c r="P1050" s="488"/>
      <c r="Q1050" s="488">
        <f t="shared" ref="Q1050:Q1113" si="32">+M1050+P1050-K1050</f>
        <v>0</v>
      </c>
      <c r="R1050" s="502"/>
      <c r="S1050" s="503"/>
      <c r="T1050" s="545"/>
      <c r="U1050" s="820"/>
      <c r="V1050" s="481"/>
      <c r="W1050" s="482"/>
      <c r="X1050" s="493"/>
    </row>
    <row r="1051" spans="1:24" ht="76.5" hidden="1" x14ac:dyDescent="0.2">
      <c r="A1051" s="498"/>
      <c r="B1051" s="499"/>
      <c r="C1051" s="499"/>
      <c r="D1051" s="499"/>
      <c r="E1051" s="500"/>
      <c r="F1051" s="635"/>
      <c r="G1051" s="509"/>
      <c r="H1051" s="484">
        <v>32100000</v>
      </c>
      <c r="I1051" s="511" t="s">
        <v>4335</v>
      </c>
      <c r="J1051" s="488"/>
      <c r="K1051" s="488"/>
      <c r="L1051" s="488"/>
      <c r="M1051" s="488"/>
      <c r="N1051" s="520"/>
      <c r="O1051" s="488"/>
      <c r="P1051" s="488"/>
      <c r="Q1051" s="488">
        <f t="shared" si="32"/>
        <v>0</v>
      </c>
      <c r="R1051" s="502"/>
      <c r="S1051" s="503"/>
      <c r="T1051" s="545"/>
      <c r="U1051" s="820"/>
      <c r="V1051" s="481"/>
      <c r="W1051" s="482"/>
      <c r="X1051" s="481"/>
    </row>
    <row r="1052" spans="1:24" ht="76.5" hidden="1" x14ac:dyDescent="0.2">
      <c r="A1052" s="498"/>
      <c r="B1052" s="499"/>
      <c r="C1052" s="499"/>
      <c r="D1052" s="499"/>
      <c r="E1052" s="500"/>
      <c r="F1052" s="635"/>
      <c r="G1052" s="509"/>
      <c r="H1052" s="484">
        <v>32100000</v>
      </c>
      <c r="I1052" s="511" t="s">
        <v>4336</v>
      </c>
      <c r="J1052" s="488"/>
      <c r="K1052" s="488"/>
      <c r="L1052" s="488"/>
      <c r="M1052" s="488"/>
      <c r="N1052" s="520"/>
      <c r="O1052" s="488"/>
      <c r="P1052" s="488"/>
      <c r="Q1052" s="488">
        <f t="shared" si="32"/>
        <v>0</v>
      </c>
      <c r="R1052" s="502"/>
      <c r="S1052" s="503"/>
      <c r="T1052" s="545"/>
      <c r="U1052" s="820"/>
      <c r="V1052" s="481"/>
      <c r="W1052" s="482"/>
      <c r="X1052" s="493"/>
    </row>
    <row r="1053" spans="1:24" ht="51" hidden="1" x14ac:dyDescent="0.2">
      <c r="A1053" s="498"/>
      <c r="B1053" s="499"/>
      <c r="C1053" s="499"/>
      <c r="D1053" s="499"/>
      <c r="E1053" s="500"/>
      <c r="F1053" s="635"/>
      <c r="G1053" s="509"/>
      <c r="H1053" s="484">
        <v>32100000</v>
      </c>
      <c r="I1053" s="511" t="s">
        <v>4337</v>
      </c>
      <c r="J1053" s="488"/>
      <c r="K1053" s="488"/>
      <c r="L1053" s="488"/>
      <c r="M1053" s="488"/>
      <c r="N1053" s="520"/>
      <c r="O1053" s="488"/>
      <c r="P1053" s="488"/>
      <c r="Q1053" s="488">
        <f t="shared" si="32"/>
        <v>0</v>
      </c>
      <c r="R1053" s="502"/>
      <c r="S1053" s="503"/>
      <c r="T1053" s="545"/>
      <c r="U1053" s="820"/>
      <c r="V1053" s="481"/>
      <c r="W1053" s="482"/>
      <c r="X1053" s="481"/>
    </row>
    <row r="1054" spans="1:24" ht="25.5" hidden="1" x14ac:dyDescent="0.2">
      <c r="A1054" s="498"/>
      <c r="B1054" s="499"/>
      <c r="C1054" s="499"/>
      <c r="D1054" s="499"/>
      <c r="E1054" s="500"/>
      <c r="F1054" s="635"/>
      <c r="G1054" s="509"/>
      <c r="H1054" s="484">
        <v>32100000</v>
      </c>
      <c r="I1054" s="511" t="s">
        <v>4338</v>
      </c>
      <c r="J1054" s="488"/>
      <c r="K1054" s="488"/>
      <c r="L1054" s="488"/>
      <c r="M1054" s="488"/>
      <c r="N1054" s="520"/>
      <c r="O1054" s="488"/>
      <c r="P1054" s="488"/>
      <c r="Q1054" s="488">
        <f t="shared" si="32"/>
        <v>0</v>
      </c>
      <c r="R1054" s="502"/>
      <c r="S1054" s="503"/>
      <c r="T1054" s="545"/>
      <c r="U1054" s="820"/>
      <c r="V1054" s="481"/>
      <c r="W1054" s="482"/>
      <c r="X1054" s="493"/>
    </row>
    <row r="1055" spans="1:24" ht="25.5" hidden="1" x14ac:dyDescent="0.2">
      <c r="A1055" s="498"/>
      <c r="B1055" s="499"/>
      <c r="C1055" s="499"/>
      <c r="D1055" s="499"/>
      <c r="E1055" s="500"/>
      <c r="F1055" s="635"/>
      <c r="G1055" s="509"/>
      <c r="H1055" s="484">
        <v>32100000</v>
      </c>
      <c r="I1055" s="511" t="s">
        <v>4339</v>
      </c>
      <c r="J1055" s="488"/>
      <c r="K1055" s="488"/>
      <c r="L1055" s="488"/>
      <c r="M1055" s="488"/>
      <c r="N1055" s="520"/>
      <c r="O1055" s="488"/>
      <c r="P1055" s="488"/>
      <c r="Q1055" s="488">
        <f t="shared" si="32"/>
        <v>0</v>
      </c>
      <c r="R1055" s="502"/>
      <c r="S1055" s="503"/>
      <c r="T1055" s="545"/>
      <c r="U1055" s="820"/>
      <c r="V1055" s="481"/>
      <c r="W1055" s="482"/>
      <c r="X1055" s="504"/>
    </row>
    <row r="1056" spans="1:24" ht="25.5" hidden="1" x14ac:dyDescent="0.2">
      <c r="A1056" s="498"/>
      <c r="B1056" s="499"/>
      <c r="C1056" s="499"/>
      <c r="D1056" s="499"/>
      <c r="E1056" s="500"/>
      <c r="F1056" s="635"/>
      <c r="G1056" s="509"/>
      <c r="H1056" s="484">
        <v>32100000</v>
      </c>
      <c r="I1056" s="511" t="s">
        <v>4340</v>
      </c>
      <c r="J1056" s="488"/>
      <c r="K1056" s="488"/>
      <c r="L1056" s="488"/>
      <c r="M1056" s="488"/>
      <c r="N1056" s="520"/>
      <c r="O1056" s="488"/>
      <c r="P1056" s="488"/>
      <c r="Q1056" s="488">
        <f t="shared" si="32"/>
        <v>0</v>
      </c>
      <c r="R1056" s="502"/>
      <c r="S1056" s="503"/>
      <c r="T1056" s="545"/>
      <c r="U1056" s="820"/>
      <c r="V1056" s="481"/>
      <c r="W1056" s="482"/>
      <c r="X1056" s="504"/>
    </row>
    <row r="1057" spans="1:24" ht="25.5" hidden="1" x14ac:dyDescent="0.2">
      <c r="A1057" s="498"/>
      <c r="B1057" s="499"/>
      <c r="C1057" s="499"/>
      <c r="D1057" s="499"/>
      <c r="E1057" s="500"/>
      <c r="F1057" s="635"/>
      <c r="G1057" s="509"/>
      <c r="H1057" s="484">
        <v>32100000</v>
      </c>
      <c r="I1057" s="511" t="s">
        <v>4341</v>
      </c>
      <c r="J1057" s="488"/>
      <c r="K1057" s="488"/>
      <c r="L1057" s="488"/>
      <c r="M1057" s="488"/>
      <c r="N1057" s="520"/>
      <c r="O1057" s="488"/>
      <c r="P1057" s="488"/>
      <c r="Q1057" s="488">
        <f t="shared" si="32"/>
        <v>0</v>
      </c>
      <c r="R1057" s="502"/>
      <c r="S1057" s="503"/>
      <c r="T1057" s="545"/>
      <c r="U1057" s="820"/>
      <c r="V1057" s="481"/>
      <c r="W1057" s="482"/>
      <c r="X1057" s="504"/>
    </row>
    <row r="1058" spans="1:24" ht="25.5" hidden="1" x14ac:dyDescent="0.2">
      <c r="A1058" s="498"/>
      <c r="B1058" s="499"/>
      <c r="C1058" s="499"/>
      <c r="D1058" s="499"/>
      <c r="E1058" s="500"/>
      <c r="F1058" s="635"/>
      <c r="G1058" s="509"/>
      <c r="H1058" s="484">
        <v>32100000</v>
      </c>
      <c r="I1058" s="511" t="s">
        <v>4342</v>
      </c>
      <c r="J1058" s="488"/>
      <c r="K1058" s="488"/>
      <c r="L1058" s="488"/>
      <c r="M1058" s="488"/>
      <c r="N1058" s="520"/>
      <c r="O1058" s="488"/>
      <c r="P1058" s="488"/>
      <c r="Q1058" s="488">
        <f t="shared" si="32"/>
        <v>0</v>
      </c>
      <c r="R1058" s="502"/>
      <c r="S1058" s="503"/>
      <c r="T1058" s="545"/>
      <c r="U1058" s="820"/>
      <c r="V1058" s="481"/>
      <c r="W1058" s="482"/>
      <c r="X1058" s="504"/>
    </row>
    <row r="1059" spans="1:24" ht="38.25" hidden="1" x14ac:dyDescent="0.2">
      <c r="A1059" s="498"/>
      <c r="B1059" s="499"/>
      <c r="C1059" s="499"/>
      <c r="D1059" s="499"/>
      <c r="E1059" s="500"/>
      <c r="F1059" s="635"/>
      <c r="G1059" s="509"/>
      <c r="H1059" s="484">
        <v>32100000</v>
      </c>
      <c r="I1059" s="511" t="s">
        <v>4343</v>
      </c>
      <c r="J1059" s="488"/>
      <c r="K1059" s="488"/>
      <c r="L1059" s="488"/>
      <c r="M1059" s="488"/>
      <c r="N1059" s="520"/>
      <c r="O1059" s="488"/>
      <c r="P1059" s="488"/>
      <c r="Q1059" s="488">
        <f t="shared" si="32"/>
        <v>0</v>
      </c>
      <c r="R1059" s="502"/>
      <c r="S1059" s="503"/>
      <c r="T1059" s="545"/>
      <c r="U1059" s="820"/>
      <c r="V1059" s="481"/>
      <c r="W1059" s="482"/>
      <c r="X1059" s="504"/>
    </row>
    <row r="1060" spans="1:24" ht="63.75" hidden="1" x14ac:dyDescent="0.2">
      <c r="A1060" s="498"/>
      <c r="B1060" s="499"/>
      <c r="C1060" s="499"/>
      <c r="D1060" s="499"/>
      <c r="E1060" s="500"/>
      <c r="F1060" s="635"/>
      <c r="G1060" s="509"/>
      <c r="H1060" s="484">
        <v>32100000</v>
      </c>
      <c r="I1060" s="511" t="s">
        <v>4344</v>
      </c>
      <c r="J1060" s="488"/>
      <c r="K1060" s="488"/>
      <c r="L1060" s="488"/>
      <c r="M1060" s="488"/>
      <c r="N1060" s="520"/>
      <c r="O1060" s="488"/>
      <c r="P1060" s="488"/>
      <c r="Q1060" s="488">
        <f t="shared" si="32"/>
        <v>0</v>
      </c>
      <c r="R1060" s="502"/>
      <c r="S1060" s="503"/>
      <c r="T1060" s="545"/>
      <c r="U1060" s="820"/>
      <c r="V1060" s="481"/>
      <c r="W1060" s="482"/>
      <c r="X1060" s="504"/>
    </row>
    <row r="1061" spans="1:24" ht="38.25" hidden="1" x14ac:dyDescent="0.2">
      <c r="A1061" s="498"/>
      <c r="B1061" s="499"/>
      <c r="C1061" s="499"/>
      <c r="D1061" s="499"/>
      <c r="E1061" s="500"/>
      <c r="F1061" s="635"/>
      <c r="G1061" s="509"/>
      <c r="H1061" s="484">
        <v>25171700</v>
      </c>
      <c r="I1061" s="511" t="s">
        <v>4345</v>
      </c>
      <c r="J1061" s="488"/>
      <c r="K1061" s="488"/>
      <c r="L1061" s="488"/>
      <c r="M1061" s="488"/>
      <c r="N1061" s="520"/>
      <c r="O1061" s="488"/>
      <c r="P1061" s="488"/>
      <c r="Q1061" s="488">
        <f t="shared" si="32"/>
        <v>0</v>
      </c>
      <c r="R1061" s="502"/>
      <c r="S1061" s="503"/>
      <c r="T1061" s="545"/>
      <c r="U1061" s="820"/>
      <c r="V1061" s="481"/>
      <c r="W1061" s="482"/>
      <c r="X1061" s="481"/>
    </row>
    <row r="1062" spans="1:24" ht="25.5" hidden="1" x14ac:dyDescent="0.2">
      <c r="A1062" s="498"/>
      <c r="B1062" s="499"/>
      <c r="C1062" s="499"/>
      <c r="D1062" s="499"/>
      <c r="E1062" s="500"/>
      <c r="F1062" s="635"/>
      <c r="G1062" s="509"/>
      <c r="H1062" s="484">
        <v>27111500</v>
      </c>
      <c r="I1062" s="511" t="s">
        <v>4346</v>
      </c>
      <c r="J1062" s="488"/>
      <c r="K1062" s="488"/>
      <c r="L1062" s="488"/>
      <c r="M1062" s="488"/>
      <c r="N1062" s="520"/>
      <c r="O1062" s="488"/>
      <c r="P1062" s="488"/>
      <c r="Q1062" s="488">
        <f t="shared" si="32"/>
        <v>0</v>
      </c>
      <c r="R1062" s="502"/>
      <c r="S1062" s="503"/>
      <c r="T1062" s="545"/>
      <c r="U1062" s="820"/>
      <c r="V1062" s="481"/>
      <c r="W1062" s="482"/>
      <c r="X1062" s="493"/>
    </row>
    <row r="1063" spans="1:24" ht="38.25" hidden="1" x14ac:dyDescent="0.2">
      <c r="A1063" s="498"/>
      <c r="B1063" s="499"/>
      <c r="C1063" s="499"/>
      <c r="D1063" s="499"/>
      <c r="E1063" s="500"/>
      <c r="F1063" s="635"/>
      <c r="G1063" s="509"/>
      <c r="H1063" s="484">
        <v>26110000</v>
      </c>
      <c r="I1063" s="511" t="s">
        <v>4347</v>
      </c>
      <c r="J1063" s="488"/>
      <c r="K1063" s="488"/>
      <c r="L1063" s="488"/>
      <c r="M1063" s="488"/>
      <c r="N1063" s="520"/>
      <c r="O1063" s="488"/>
      <c r="P1063" s="488"/>
      <c r="Q1063" s="488">
        <f t="shared" si="32"/>
        <v>0</v>
      </c>
      <c r="R1063" s="502"/>
      <c r="S1063" s="503"/>
      <c r="T1063" s="545"/>
      <c r="U1063" s="820"/>
      <c r="V1063" s="481"/>
      <c r="W1063" s="482"/>
      <c r="X1063" s="481"/>
    </row>
    <row r="1064" spans="1:24" ht="76.5" hidden="1" x14ac:dyDescent="0.2">
      <c r="A1064" s="498"/>
      <c r="B1064" s="499"/>
      <c r="C1064" s="499"/>
      <c r="D1064" s="499"/>
      <c r="E1064" s="500"/>
      <c r="F1064" s="635"/>
      <c r="G1064" s="509"/>
      <c r="H1064" s="484">
        <v>26110000</v>
      </c>
      <c r="I1064" s="511" t="s">
        <v>4348</v>
      </c>
      <c r="J1064" s="488"/>
      <c r="K1064" s="488"/>
      <c r="L1064" s="488"/>
      <c r="M1064" s="488"/>
      <c r="N1064" s="520"/>
      <c r="O1064" s="488"/>
      <c r="P1064" s="488"/>
      <c r="Q1064" s="488">
        <f t="shared" si="32"/>
        <v>0</v>
      </c>
      <c r="R1064" s="502"/>
      <c r="S1064" s="503"/>
      <c r="T1064" s="545"/>
      <c r="U1064" s="820"/>
      <c r="V1064" s="481"/>
      <c r="W1064" s="482"/>
      <c r="X1064" s="493"/>
    </row>
    <row r="1065" spans="1:24" ht="25.5" hidden="1" customHeight="1" x14ac:dyDescent="0.2">
      <c r="A1065" s="498"/>
      <c r="B1065" s="499"/>
      <c r="C1065" s="499"/>
      <c r="D1065" s="499"/>
      <c r="E1065" s="500"/>
      <c r="F1065" s="635"/>
      <c r="G1065" s="509"/>
      <c r="H1065" s="484">
        <v>26110000</v>
      </c>
      <c r="I1065" s="511" t="s">
        <v>4349</v>
      </c>
      <c r="J1065" s="488"/>
      <c r="K1065" s="488"/>
      <c r="L1065" s="488"/>
      <c r="M1065" s="488"/>
      <c r="N1065" s="520"/>
      <c r="O1065" s="488"/>
      <c r="P1065" s="488"/>
      <c r="Q1065" s="488">
        <f t="shared" si="32"/>
        <v>0</v>
      </c>
      <c r="R1065" s="502"/>
      <c r="S1065" s="503"/>
      <c r="T1065" s="545"/>
      <c r="U1065" s="820"/>
      <c r="V1065" s="481"/>
      <c r="W1065" s="482"/>
      <c r="X1065" s="481"/>
    </row>
    <row r="1066" spans="1:24" hidden="1" x14ac:dyDescent="0.2">
      <c r="A1066" s="498"/>
      <c r="B1066" s="499"/>
      <c r="C1066" s="499"/>
      <c r="D1066" s="499"/>
      <c r="E1066" s="500"/>
      <c r="F1066" s="635"/>
      <c r="G1066" s="509"/>
      <c r="H1066" s="484">
        <v>26110000</v>
      </c>
      <c r="I1066" s="511" t="s">
        <v>216</v>
      </c>
      <c r="J1066" s="488"/>
      <c r="K1066" s="488"/>
      <c r="L1066" s="488"/>
      <c r="M1066" s="488"/>
      <c r="N1066" s="520"/>
      <c r="O1066" s="488"/>
      <c r="P1066" s="488"/>
      <c r="Q1066" s="488">
        <f t="shared" si="32"/>
        <v>0</v>
      </c>
      <c r="R1066" s="502"/>
      <c r="S1066" s="503"/>
      <c r="T1066" s="545"/>
      <c r="U1066" s="820"/>
      <c r="V1066" s="481"/>
      <c r="W1066" s="482"/>
      <c r="X1066" s="493"/>
    </row>
    <row r="1067" spans="1:24" hidden="1" x14ac:dyDescent="0.2">
      <c r="A1067" s="498"/>
      <c r="B1067" s="499"/>
      <c r="C1067" s="499"/>
      <c r="D1067" s="499"/>
      <c r="E1067" s="500"/>
      <c r="F1067" s="635"/>
      <c r="G1067" s="509"/>
      <c r="H1067" s="484">
        <v>31162400</v>
      </c>
      <c r="I1067" s="511" t="s">
        <v>4350</v>
      </c>
      <c r="J1067" s="488"/>
      <c r="K1067" s="488"/>
      <c r="L1067" s="488"/>
      <c r="M1067" s="488"/>
      <c r="N1067" s="520"/>
      <c r="O1067" s="488"/>
      <c r="P1067" s="488"/>
      <c r="Q1067" s="488">
        <f t="shared" si="32"/>
        <v>0</v>
      </c>
      <c r="R1067" s="502"/>
      <c r="S1067" s="503"/>
      <c r="T1067" s="545"/>
      <c r="U1067" s="820"/>
      <c r="V1067" s="481"/>
      <c r="W1067" s="482"/>
      <c r="X1067" s="504"/>
    </row>
    <row r="1068" spans="1:24" ht="38.25" hidden="1" x14ac:dyDescent="0.2">
      <c r="A1068" s="498"/>
      <c r="B1068" s="499"/>
      <c r="C1068" s="499"/>
      <c r="D1068" s="499"/>
      <c r="E1068" s="500"/>
      <c r="F1068" s="635"/>
      <c r="G1068" s="509"/>
      <c r="H1068" s="484">
        <v>32100000</v>
      </c>
      <c r="I1068" s="511" t="s">
        <v>4351</v>
      </c>
      <c r="J1068" s="488"/>
      <c r="K1068" s="488"/>
      <c r="L1068" s="488"/>
      <c r="M1068" s="488"/>
      <c r="N1068" s="520"/>
      <c r="O1068" s="488"/>
      <c r="P1068" s="488"/>
      <c r="Q1068" s="488">
        <f t="shared" si="32"/>
        <v>0</v>
      </c>
      <c r="R1068" s="502"/>
      <c r="S1068" s="503"/>
      <c r="T1068" s="545"/>
      <c r="U1068" s="820"/>
      <c r="V1068" s="481"/>
      <c r="W1068" s="482"/>
      <c r="X1068" s="504"/>
    </row>
    <row r="1069" spans="1:24" ht="38.25" hidden="1" x14ac:dyDescent="0.2">
      <c r="A1069" s="498"/>
      <c r="B1069" s="499"/>
      <c r="C1069" s="499"/>
      <c r="D1069" s="499"/>
      <c r="E1069" s="500"/>
      <c r="F1069" s="635"/>
      <c r="G1069" s="509"/>
      <c r="H1069" s="484">
        <v>32100000</v>
      </c>
      <c r="I1069" s="511" t="s">
        <v>4352</v>
      </c>
      <c r="J1069" s="488"/>
      <c r="K1069" s="488"/>
      <c r="L1069" s="488"/>
      <c r="M1069" s="488"/>
      <c r="N1069" s="520"/>
      <c r="O1069" s="488"/>
      <c r="P1069" s="488"/>
      <c r="Q1069" s="488">
        <f t="shared" si="32"/>
        <v>0</v>
      </c>
      <c r="R1069" s="502"/>
      <c r="S1069" s="503"/>
      <c r="T1069" s="545"/>
      <c r="U1069" s="820"/>
      <c r="V1069" s="481"/>
      <c r="W1069" s="482"/>
      <c r="X1069" s="504"/>
    </row>
    <row r="1070" spans="1:24" ht="25.5" hidden="1" x14ac:dyDescent="0.2">
      <c r="A1070" s="498"/>
      <c r="B1070" s="499"/>
      <c r="C1070" s="499"/>
      <c r="D1070" s="499"/>
      <c r="E1070" s="500"/>
      <c r="F1070" s="635"/>
      <c r="G1070" s="509"/>
      <c r="H1070" s="484">
        <v>40151510</v>
      </c>
      <c r="I1070" s="511" t="s">
        <v>4353</v>
      </c>
      <c r="J1070" s="488"/>
      <c r="K1070" s="488"/>
      <c r="L1070" s="488"/>
      <c r="M1070" s="488"/>
      <c r="N1070" s="520"/>
      <c r="O1070" s="488"/>
      <c r="P1070" s="488"/>
      <c r="Q1070" s="488">
        <f t="shared" si="32"/>
        <v>0</v>
      </c>
      <c r="R1070" s="502"/>
      <c r="S1070" s="503"/>
      <c r="T1070" s="545"/>
      <c r="U1070" s="820"/>
      <c r="V1070" s="481"/>
      <c r="W1070" s="482"/>
      <c r="X1070" s="504"/>
    </row>
    <row r="1071" spans="1:24" ht="25.5" hidden="1" x14ac:dyDescent="0.2">
      <c r="A1071" s="498"/>
      <c r="B1071" s="499"/>
      <c r="C1071" s="499"/>
      <c r="D1071" s="499"/>
      <c r="E1071" s="500"/>
      <c r="F1071" s="635"/>
      <c r="G1071" s="509"/>
      <c r="H1071" s="484">
        <v>27112916</v>
      </c>
      <c r="I1071" s="511" t="s">
        <v>4354</v>
      </c>
      <c r="J1071" s="488"/>
      <c r="K1071" s="488"/>
      <c r="L1071" s="488"/>
      <c r="M1071" s="488"/>
      <c r="N1071" s="520"/>
      <c r="O1071" s="488"/>
      <c r="P1071" s="488"/>
      <c r="Q1071" s="488">
        <f t="shared" si="32"/>
        <v>0</v>
      </c>
      <c r="R1071" s="502"/>
      <c r="S1071" s="503"/>
      <c r="T1071" s="545"/>
      <c r="U1071" s="820"/>
      <c r="V1071" s="481"/>
      <c r="W1071" s="482"/>
      <c r="X1071" s="504"/>
    </row>
    <row r="1072" spans="1:24" ht="25.5" hidden="1" x14ac:dyDescent="0.2">
      <c r="A1072" s="498"/>
      <c r="B1072" s="499"/>
      <c r="C1072" s="499"/>
      <c r="D1072" s="499"/>
      <c r="E1072" s="500"/>
      <c r="F1072" s="635"/>
      <c r="G1072" s="509"/>
      <c r="H1072" s="484">
        <v>39101600</v>
      </c>
      <c r="I1072" s="511" t="s">
        <v>4355</v>
      </c>
      <c r="J1072" s="488"/>
      <c r="K1072" s="488"/>
      <c r="L1072" s="488"/>
      <c r="M1072" s="488"/>
      <c r="N1072" s="520"/>
      <c r="O1072" s="488"/>
      <c r="P1072" s="488"/>
      <c r="Q1072" s="488">
        <f t="shared" si="32"/>
        <v>0</v>
      </c>
      <c r="R1072" s="502"/>
      <c r="S1072" s="503"/>
      <c r="T1072" s="545"/>
      <c r="U1072" s="820"/>
      <c r="V1072" s="481"/>
      <c r="W1072" s="482"/>
      <c r="X1072" s="481"/>
    </row>
    <row r="1073" spans="1:24" ht="25.5" hidden="1" x14ac:dyDescent="0.2">
      <c r="A1073" s="498"/>
      <c r="B1073" s="499"/>
      <c r="C1073" s="499"/>
      <c r="D1073" s="499"/>
      <c r="E1073" s="500"/>
      <c r="F1073" s="635"/>
      <c r="G1073" s="509"/>
      <c r="H1073" s="484">
        <v>39101600</v>
      </c>
      <c r="I1073" s="511" t="s">
        <v>3875</v>
      </c>
      <c r="J1073" s="488"/>
      <c r="K1073" s="488"/>
      <c r="L1073" s="488"/>
      <c r="M1073" s="488"/>
      <c r="N1073" s="520"/>
      <c r="O1073" s="488"/>
      <c r="P1073" s="488"/>
      <c r="Q1073" s="488">
        <f t="shared" si="32"/>
        <v>0</v>
      </c>
      <c r="R1073" s="502"/>
      <c r="S1073" s="503"/>
      <c r="T1073" s="545"/>
      <c r="U1073" s="820"/>
      <c r="V1073" s="481"/>
      <c r="W1073" s="482"/>
      <c r="X1073" s="493"/>
    </row>
    <row r="1074" spans="1:24" ht="25.5" hidden="1" x14ac:dyDescent="0.2">
      <c r="A1074" s="498"/>
      <c r="B1074" s="499"/>
      <c r="C1074" s="499"/>
      <c r="D1074" s="499"/>
      <c r="E1074" s="500"/>
      <c r="F1074" s="635"/>
      <c r="G1074" s="509"/>
      <c r="H1074" s="484">
        <v>39101600</v>
      </c>
      <c r="I1074" s="511" t="s">
        <v>3876</v>
      </c>
      <c r="J1074" s="488"/>
      <c r="K1074" s="488"/>
      <c r="L1074" s="488"/>
      <c r="M1074" s="488"/>
      <c r="N1074" s="520"/>
      <c r="O1074" s="488"/>
      <c r="P1074" s="488"/>
      <c r="Q1074" s="488">
        <f t="shared" si="32"/>
        <v>0</v>
      </c>
      <c r="R1074" s="502"/>
      <c r="S1074" s="503"/>
      <c r="T1074" s="545"/>
      <c r="U1074" s="820"/>
      <c r="V1074" s="481"/>
      <c r="W1074" s="482"/>
      <c r="X1074" s="481"/>
    </row>
    <row r="1075" spans="1:24" ht="38.25" hidden="1" x14ac:dyDescent="0.2">
      <c r="A1075" s="498"/>
      <c r="B1075" s="499"/>
      <c r="C1075" s="499"/>
      <c r="D1075" s="499"/>
      <c r="E1075" s="500"/>
      <c r="F1075" s="635"/>
      <c r="G1075" s="509"/>
      <c r="H1075" s="484">
        <v>39101600</v>
      </c>
      <c r="I1075" s="511" t="s">
        <v>3877</v>
      </c>
      <c r="J1075" s="488"/>
      <c r="K1075" s="488"/>
      <c r="L1075" s="488"/>
      <c r="M1075" s="488"/>
      <c r="N1075" s="520"/>
      <c r="O1075" s="488"/>
      <c r="P1075" s="488"/>
      <c r="Q1075" s="488">
        <f t="shared" si="32"/>
        <v>0</v>
      </c>
      <c r="R1075" s="502"/>
      <c r="S1075" s="503"/>
      <c r="T1075" s="545"/>
      <c r="U1075" s="820"/>
      <c r="V1075" s="481"/>
      <c r="W1075" s="482"/>
      <c r="X1075" s="493"/>
    </row>
    <row r="1076" spans="1:24" ht="25.5" hidden="1" x14ac:dyDescent="0.2">
      <c r="A1076" s="498"/>
      <c r="B1076" s="499"/>
      <c r="C1076" s="499"/>
      <c r="D1076" s="499"/>
      <c r="E1076" s="500"/>
      <c r="F1076" s="635"/>
      <c r="G1076" s="509"/>
      <c r="H1076" s="484">
        <v>39101600</v>
      </c>
      <c r="I1076" s="511" t="s">
        <v>3878</v>
      </c>
      <c r="J1076" s="488"/>
      <c r="K1076" s="488"/>
      <c r="L1076" s="488"/>
      <c r="M1076" s="488"/>
      <c r="N1076" s="520"/>
      <c r="O1076" s="488"/>
      <c r="P1076" s="488"/>
      <c r="Q1076" s="488">
        <f t="shared" si="32"/>
        <v>0</v>
      </c>
      <c r="R1076" s="502"/>
      <c r="S1076" s="503"/>
      <c r="T1076" s="545"/>
      <c r="U1076" s="820"/>
      <c r="V1076" s="481"/>
      <c r="W1076" s="482"/>
      <c r="X1076" s="481"/>
    </row>
    <row r="1077" spans="1:24" ht="25.5" hidden="1" x14ac:dyDescent="0.2">
      <c r="A1077" s="498"/>
      <c r="B1077" s="499"/>
      <c r="C1077" s="499"/>
      <c r="D1077" s="499"/>
      <c r="E1077" s="500"/>
      <c r="F1077" s="635"/>
      <c r="G1077" s="509"/>
      <c r="H1077" s="484">
        <v>39101600</v>
      </c>
      <c r="I1077" s="511" t="s">
        <v>3879</v>
      </c>
      <c r="J1077" s="488"/>
      <c r="K1077" s="488"/>
      <c r="L1077" s="488"/>
      <c r="M1077" s="488"/>
      <c r="N1077" s="520"/>
      <c r="O1077" s="488"/>
      <c r="P1077" s="488"/>
      <c r="Q1077" s="488">
        <f t="shared" si="32"/>
        <v>0</v>
      </c>
      <c r="R1077" s="502"/>
      <c r="S1077" s="503"/>
      <c r="T1077" s="545"/>
      <c r="U1077" s="820"/>
      <c r="V1077" s="481"/>
      <c r="W1077" s="482"/>
      <c r="X1077" s="493"/>
    </row>
    <row r="1078" spans="1:24" ht="38.25" hidden="1" x14ac:dyDescent="0.2">
      <c r="A1078" s="498"/>
      <c r="B1078" s="499"/>
      <c r="C1078" s="499"/>
      <c r="D1078" s="499"/>
      <c r="E1078" s="500"/>
      <c r="F1078" s="635"/>
      <c r="G1078" s="509"/>
      <c r="H1078" s="484">
        <v>39101600</v>
      </c>
      <c r="I1078" s="511" t="s">
        <v>3880</v>
      </c>
      <c r="J1078" s="488"/>
      <c r="K1078" s="488"/>
      <c r="L1078" s="488"/>
      <c r="M1078" s="488"/>
      <c r="N1078" s="520"/>
      <c r="O1078" s="488"/>
      <c r="P1078" s="488"/>
      <c r="Q1078" s="488">
        <f t="shared" si="32"/>
        <v>0</v>
      </c>
      <c r="R1078" s="502"/>
      <c r="S1078" s="503"/>
      <c r="T1078" s="545"/>
      <c r="U1078" s="820"/>
      <c r="V1078" s="481"/>
      <c r="W1078" s="482"/>
      <c r="X1078" s="504"/>
    </row>
    <row r="1079" spans="1:24" ht="63.75" hidden="1" x14ac:dyDescent="0.2">
      <c r="A1079" s="498"/>
      <c r="B1079" s="499"/>
      <c r="C1079" s="499"/>
      <c r="D1079" s="499"/>
      <c r="E1079" s="500"/>
      <c r="F1079" s="635"/>
      <c r="G1079" s="509"/>
      <c r="H1079" s="484">
        <v>39101600</v>
      </c>
      <c r="I1079" s="511" t="s">
        <v>3881</v>
      </c>
      <c r="J1079" s="488"/>
      <c r="K1079" s="488"/>
      <c r="L1079" s="488"/>
      <c r="M1079" s="488"/>
      <c r="N1079" s="520"/>
      <c r="O1079" s="488"/>
      <c r="P1079" s="488"/>
      <c r="Q1079" s="488">
        <f t="shared" si="32"/>
        <v>0</v>
      </c>
      <c r="R1079" s="502"/>
      <c r="S1079" s="503"/>
      <c r="T1079" s="545"/>
      <c r="U1079" s="820"/>
      <c r="V1079" s="481"/>
      <c r="W1079" s="482"/>
      <c r="X1079" s="504"/>
    </row>
    <row r="1080" spans="1:24" ht="63.75" hidden="1" x14ac:dyDescent="0.2">
      <c r="A1080" s="498"/>
      <c r="B1080" s="499"/>
      <c r="C1080" s="499"/>
      <c r="D1080" s="499"/>
      <c r="E1080" s="500"/>
      <c r="F1080" s="635"/>
      <c r="G1080" s="509"/>
      <c r="H1080" s="484">
        <v>39101600</v>
      </c>
      <c r="I1080" s="511" t="s">
        <v>3882</v>
      </c>
      <c r="J1080" s="488"/>
      <c r="K1080" s="488"/>
      <c r="L1080" s="488"/>
      <c r="M1080" s="488"/>
      <c r="N1080" s="520"/>
      <c r="O1080" s="488"/>
      <c r="P1080" s="488"/>
      <c r="Q1080" s="488">
        <f t="shared" si="32"/>
        <v>0</v>
      </c>
      <c r="R1080" s="502"/>
      <c r="S1080" s="503"/>
      <c r="T1080" s="545"/>
      <c r="U1080" s="820"/>
      <c r="V1080" s="481"/>
      <c r="W1080" s="482"/>
      <c r="X1080" s="504"/>
    </row>
    <row r="1081" spans="1:24" ht="25.5" hidden="1" x14ac:dyDescent="0.2">
      <c r="A1081" s="498"/>
      <c r="B1081" s="499"/>
      <c r="C1081" s="499"/>
      <c r="D1081" s="499"/>
      <c r="E1081" s="500"/>
      <c r="F1081" s="635"/>
      <c r="G1081" s="509"/>
      <c r="H1081" s="484">
        <v>39101600</v>
      </c>
      <c r="I1081" s="511" t="s">
        <v>3883</v>
      </c>
      <c r="J1081" s="488"/>
      <c r="K1081" s="488"/>
      <c r="L1081" s="488"/>
      <c r="M1081" s="488"/>
      <c r="N1081" s="520"/>
      <c r="O1081" s="488"/>
      <c r="P1081" s="488"/>
      <c r="Q1081" s="488">
        <f t="shared" si="32"/>
        <v>0</v>
      </c>
      <c r="R1081" s="502"/>
      <c r="S1081" s="503"/>
      <c r="T1081" s="545"/>
      <c r="U1081" s="820"/>
      <c r="V1081" s="481"/>
      <c r="W1081" s="482"/>
      <c r="X1081" s="504"/>
    </row>
    <row r="1082" spans="1:24" ht="25.5" hidden="1" x14ac:dyDescent="0.2">
      <c r="A1082" s="498"/>
      <c r="B1082" s="499"/>
      <c r="C1082" s="499"/>
      <c r="D1082" s="499"/>
      <c r="E1082" s="500"/>
      <c r="F1082" s="635"/>
      <c r="G1082" s="509"/>
      <c r="H1082" s="484">
        <v>39101600</v>
      </c>
      <c r="I1082" s="511" t="s">
        <v>3884</v>
      </c>
      <c r="J1082" s="488"/>
      <c r="K1082" s="488"/>
      <c r="L1082" s="488"/>
      <c r="M1082" s="488"/>
      <c r="N1082" s="520"/>
      <c r="O1082" s="488"/>
      <c r="P1082" s="488"/>
      <c r="Q1082" s="488">
        <f t="shared" si="32"/>
        <v>0</v>
      </c>
      <c r="R1082" s="502"/>
      <c r="S1082" s="503"/>
      <c r="T1082" s="545"/>
      <c r="U1082" s="820"/>
      <c r="V1082" s="481"/>
      <c r="W1082" s="482"/>
      <c r="X1082" s="504"/>
    </row>
    <row r="1083" spans="1:24" ht="25.5" hidden="1" x14ac:dyDescent="0.2">
      <c r="A1083" s="498"/>
      <c r="B1083" s="499"/>
      <c r="C1083" s="499"/>
      <c r="D1083" s="499"/>
      <c r="E1083" s="500"/>
      <c r="F1083" s="635"/>
      <c r="G1083" s="509"/>
      <c r="H1083" s="484">
        <v>39101600</v>
      </c>
      <c r="I1083" s="511" t="s">
        <v>4252</v>
      </c>
      <c r="J1083" s="488"/>
      <c r="K1083" s="488"/>
      <c r="L1083" s="488"/>
      <c r="M1083" s="488"/>
      <c r="N1083" s="520"/>
      <c r="O1083" s="488"/>
      <c r="P1083" s="488"/>
      <c r="Q1083" s="488">
        <f t="shared" si="32"/>
        <v>0</v>
      </c>
      <c r="R1083" s="502"/>
      <c r="S1083" s="503"/>
      <c r="T1083" s="545"/>
      <c r="U1083" s="820"/>
      <c r="V1083" s="481"/>
      <c r="W1083" s="482"/>
      <c r="X1083" s="504"/>
    </row>
    <row r="1084" spans="1:24" ht="25.5" hidden="1" x14ac:dyDescent="0.2">
      <c r="A1084" s="498"/>
      <c r="B1084" s="499"/>
      <c r="C1084" s="499"/>
      <c r="D1084" s="499"/>
      <c r="E1084" s="500"/>
      <c r="F1084" s="635"/>
      <c r="G1084" s="509"/>
      <c r="H1084" s="484">
        <v>39101600</v>
      </c>
      <c r="I1084" s="511" t="s">
        <v>4253</v>
      </c>
      <c r="J1084" s="488"/>
      <c r="K1084" s="488"/>
      <c r="L1084" s="488"/>
      <c r="M1084" s="488"/>
      <c r="N1084" s="520"/>
      <c r="O1084" s="488"/>
      <c r="P1084" s="488"/>
      <c r="Q1084" s="488">
        <f t="shared" si="32"/>
        <v>0</v>
      </c>
      <c r="R1084" s="502"/>
      <c r="S1084" s="503"/>
      <c r="T1084" s="545"/>
      <c r="U1084" s="820"/>
      <c r="V1084" s="481"/>
      <c r="W1084" s="482"/>
      <c r="X1084" s="481"/>
    </row>
    <row r="1085" spans="1:24" ht="25.5" hidden="1" x14ac:dyDescent="0.2">
      <c r="A1085" s="498"/>
      <c r="B1085" s="499"/>
      <c r="C1085" s="499"/>
      <c r="D1085" s="499"/>
      <c r="E1085" s="500"/>
      <c r="F1085" s="635"/>
      <c r="G1085" s="509"/>
      <c r="H1085" s="484">
        <v>39101600</v>
      </c>
      <c r="I1085" s="511" t="s">
        <v>4254</v>
      </c>
      <c r="J1085" s="488"/>
      <c r="K1085" s="488"/>
      <c r="L1085" s="488"/>
      <c r="M1085" s="488"/>
      <c r="N1085" s="520"/>
      <c r="O1085" s="488"/>
      <c r="P1085" s="488"/>
      <c r="Q1085" s="488">
        <f t="shared" si="32"/>
        <v>0</v>
      </c>
      <c r="R1085" s="502"/>
      <c r="S1085" s="503"/>
      <c r="T1085" s="545"/>
      <c r="U1085" s="820"/>
      <c r="V1085" s="481"/>
      <c r="W1085" s="482"/>
      <c r="X1085" s="493"/>
    </row>
    <row r="1086" spans="1:24" ht="51" hidden="1" x14ac:dyDescent="0.2">
      <c r="A1086" s="498"/>
      <c r="B1086" s="499"/>
      <c r="C1086" s="499"/>
      <c r="D1086" s="499"/>
      <c r="E1086" s="500"/>
      <c r="F1086" s="635"/>
      <c r="G1086" s="509"/>
      <c r="H1086" s="484">
        <v>39101600</v>
      </c>
      <c r="I1086" s="511" t="s">
        <v>4255</v>
      </c>
      <c r="J1086" s="488"/>
      <c r="K1086" s="488"/>
      <c r="L1086" s="488"/>
      <c r="M1086" s="488"/>
      <c r="N1086" s="520"/>
      <c r="O1086" s="488"/>
      <c r="P1086" s="488"/>
      <c r="Q1086" s="488">
        <f t="shared" si="32"/>
        <v>0</v>
      </c>
      <c r="R1086" s="502"/>
      <c r="S1086" s="503"/>
      <c r="T1086" s="545"/>
      <c r="U1086" s="820"/>
      <c r="V1086" s="481"/>
      <c r="W1086" s="482"/>
      <c r="X1086" s="481"/>
    </row>
    <row r="1087" spans="1:24" ht="25.5" hidden="1" x14ac:dyDescent="0.2">
      <c r="A1087" s="498"/>
      <c r="B1087" s="499"/>
      <c r="C1087" s="499"/>
      <c r="D1087" s="499"/>
      <c r="E1087" s="500"/>
      <c r="F1087" s="635"/>
      <c r="G1087" s="509"/>
      <c r="H1087" s="484">
        <v>39101600</v>
      </c>
      <c r="I1087" s="511" t="s">
        <v>4256</v>
      </c>
      <c r="J1087" s="488"/>
      <c r="K1087" s="488"/>
      <c r="L1087" s="488"/>
      <c r="M1087" s="488"/>
      <c r="N1087" s="520"/>
      <c r="O1087" s="488"/>
      <c r="P1087" s="488"/>
      <c r="Q1087" s="488">
        <f t="shared" si="32"/>
        <v>0</v>
      </c>
      <c r="R1087" s="502"/>
      <c r="S1087" s="503"/>
      <c r="T1087" s="545"/>
      <c r="U1087" s="820"/>
      <c r="V1087" s="481"/>
      <c r="W1087" s="482"/>
      <c r="X1087" s="493"/>
    </row>
    <row r="1088" spans="1:24" ht="63.75" hidden="1" x14ac:dyDescent="0.2">
      <c r="A1088" s="498"/>
      <c r="B1088" s="499"/>
      <c r="C1088" s="499"/>
      <c r="D1088" s="499"/>
      <c r="E1088" s="500"/>
      <c r="F1088" s="635"/>
      <c r="G1088" s="509"/>
      <c r="H1088" s="484">
        <v>39101600</v>
      </c>
      <c r="I1088" s="511" t="s">
        <v>4257</v>
      </c>
      <c r="J1088" s="488"/>
      <c r="K1088" s="488"/>
      <c r="L1088" s="488"/>
      <c r="M1088" s="488"/>
      <c r="N1088" s="520"/>
      <c r="O1088" s="488"/>
      <c r="P1088" s="488"/>
      <c r="Q1088" s="488">
        <f t="shared" si="32"/>
        <v>0</v>
      </c>
      <c r="R1088" s="502"/>
      <c r="S1088" s="503"/>
      <c r="T1088" s="545"/>
      <c r="U1088" s="820"/>
      <c r="V1088" s="481"/>
      <c r="W1088" s="482"/>
      <c r="X1088" s="481"/>
    </row>
    <row r="1089" spans="1:24" ht="38.25" hidden="1" x14ac:dyDescent="0.2">
      <c r="A1089" s="498"/>
      <c r="B1089" s="499"/>
      <c r="C1089" s="499"/>
      <c r="D1089" s="499"/>
      <c r="E1089" s="500"/>
      <c r="F1089" s="635"/>
      <c r="G1089" s="509"/>
      <c r="H1089" s="484">
        <v>39101600</v>
      </c>
      <c r="I1089" s="511" t="s">
        <v>4258</v>
      </c>
      <c r="J1089" s="488"/>
      <c r="K1089" s="488"/>
      <c r="L1089" s="488"/>
      <c r="M1089" s="488"/>
      <c r="N1089" s="520"/>
      <c r="O1089" s="488"/>
      <c r="P1089" s="488"/>
      <c r="Q1089" s="488">
        <f t="shared" si="32"/>
        <v>0</v>
      </c>
      <c r="R1089" s="502"/>
      <c r="S1089" s="503"/>
      <c r="T1089" s="545"/>
      <c r="U1089" s="820"/>
      <c r="V1089" s="481"/>
      <c r="W1089" s="482"/>
      <c r="X1089" s="493"/>
    </row>
    <row r="1090" spans="1:24" ht="38.25" hidden="1" x14ac:dyDescent="0.2">
      <c r="A1090" s="498"/>
      <c r="B1090" s="499"/>
      <c r="C1090" s="499"/>
      <c r="D1090" s="499"/>
      <c r="E1090" s="500"/>
      <c r="F1090" s="635"/>
      <c r="G1090" s="509"/>
      <c r="H1090" s="484">
        <v>39101600</v>
      </c>
      <c r="I1090" s="511" t="s">
        <v>4259</v>
      </c>
      <c r="J1090" s="488"/>
      <c r="K1090" s="488"/>
      <c r="L1090" s="488"/>
      <c r="M1090" s="488"/>
      <c r="N1090" s="520"/>
      <c r="O1090" s="488"/>
      <c r="P1090" s="488"/>
      <c r="Q1090" s="488">
        <f t="shared" si="32"/>
        <v>0</v>
      </c>
      <c r="R1090" s="502"/>
      <c r="S1090" s="503"/>
      <c r="T1090" s="545"/>
      <c r="U1090" s="820"/>
      <c r="V1090" s="481"/>
      <c r="W1090" s="482"/>
      <c r="X1090" s="504"/>
    </row>
    <row r="1091" spans="1:24" ht="63.75" hidden="1" x14ac:dyDescent="0.2">
      <c r="A1091" s="498"/>
      <c r="B1091" s="499"/>
      <c r="C1091" s="499"/>
      <c r="D1091" s="499"/>
      <c r="E1091" s="500"/>
      <c r="F1091" s="635"/>
      <c r="G1091" s="509"/>
      <c r="H1091" s="484">
        <v>39101600</v>
      </c>
      <c r="I1091" s="511" t="s">
        <v>4260</v>
      </c>
      <c r="J1091" s="488"/>
      <c r="K1091" s="488"/>
      <c r="L1091" s="488"/>
      <c r="M1091" s="488"/>
      <c r="N1091" s="520"/>
      <c r="O1091" s="488"/>
      <c r="P1091" s="488"/>
      <c r="Q1091" s="488">
        <f t="shared" si="32"/>
        <v>0</v>
      </c>
      <c r="R1091" s="502"/>
      <c r="S1091" s="503"/>
      <c r="T1091" s="545"/>
      <c r="U1091" s="820"/>
      <c r="V1091" s="481"/>
      <c r="W1091" s="482"/>
      <c r="X1091" s="504"/>
    </row>
    <row r="1092" spans="1:24" ht="76.5" hidden="1" x14ac:dyDescent="0.2">
      <c r="A1092" s="498"/>
      <c r="B1092" s="499"/>
      <c r="C1092" s="499"/>
      <c r="D1092" s="499"/>
      <c r="E1092" s="500"/>
      <c r="F1092" s="635"/>
      <c r="G1092" s="509"/>
      <c r="H1092" s="484">
        <v>39101600</v>
      </c>
      <c r="I1092" s="511" t="s">
        <v>4261</v>
      </c>
      <c r="J1092" s="488"/>
      <c r="K1092" s="488"/>
      <c r="L1092" s="488"/>
      <c r="M1092" s="488"/>
      <c r="N1092" s="520"/>
      <c r="O1092" s="488"/>
      <c r="P1092" s="488"/>
      <c r="Q1092" s="488">
        <f t="shared" si="32"/>
        <v>0</v>
      </c>
      <c r="R1092" s="502"/>
      <c r="S1092" s="503"/>
      <c r="T1092" s="545"/>
      <c r="U1092" s="820"/>
      <c r="V1092" s="481"/>
      <c r="W1092" s="482"/>
      <c r="X1092" s="504"/>
    </row>
    <row r="1093" spans="1:24" ht="63.75" hidden="1" x14ac:dyDescent="0.2">
      <c r="A1093" s="498"/>
      <c r="B1093" s="499"/>
      <c r="C1093" s="499"/>
      <c r="D1093" s="499"/>
      <c r="E1093" s="500"/>
      <c r="F1093" s="635"/>
      <c r="G1093" s="509"/>
      <c r="H1093" s="484">
        <v>39101600</v>
      </c>
      <c r="I1093" s="511" t="s">
        <v>217</v>
      </c>
      <c r="J1093" s="488"/>
      <c r="K1093" s="488"/>
      <c r="L1093" s="488"/>
      <c r="M1093" s="488"/>
      <c r="N1093" s="520"/>
      <c r="O1093" s="488"/>
      <c r="P1093" s="488"/>
      <c r="Q1093" s="488">
        <f t="shared" si="32"/>
        <v>0</v>
      </c>
      <c r="R1093" s="502"/>
      <c r="S1093" s="503"/>
      <c r="T1093" s="545"/>
      <c r="U1093" s="820"/>
      <c r="V1093" s="481"/>
      <c r="W1093" s="482"/>
      <c r="X1093" s="504"/>
    </row>
    <row r="1094" spans="1:24" ht="25.5" hidden="1" x14ac:dyDescent="0.2">
      <c r="A1094" s="498"/>
      <c r="B1094" s="499"/>
      <c r="C1094" s="499"/>
      <c r="D1094" s="499"/>
      <c r="E1094" s="500"/>
      <c r="F1094" s="635"/>
      <c r="G1094" s="509"/>
      <c r="H1094" s="484">
        <v>39101600</v>
      </c>
      <c r="I1094" s="511" t="s">
        <v>2997</v>
      </c>
      <c r="J1094" s="488"/>
      <c r="K1094" s="488"/>
      <c r="L1094" s="488"/>
      <c r="M1094" s="488"/>
      <c r="N1094" s="520"/>
      <c r="O1094" s="488"/>
      <c r="P1094" s="488"/>
      <c r="Q1094" s="488">
        <f t="shared" si="32"/>
        <v>0</v>
      </c>
      <c r="R1094" s="502"/>
      <c r="S1094" s="503"/>
      <c r="T1094" s="545"/>
      <c r="U1094" s="820"/>
      <c r="V1094" s="481"/>
      <c r="W1094" s="482"/>
      <c r="X1094" s="504"/>
    </row>
    <row r="1095" spans="1:24" ht="38.25" hidden="1" x14ac:dyDescent="0.2">
      <c r="A1095" s="498"/>
      <c r="B1095" s="499"/>
      <c r="C1095" s="499"/>
      <c r="D1095" s="499"/>
      <c r="E1095" s="500"/>
      <c r="F1095" s="635"/>
      <c r="G1095" s="509"/>
      <c r="H1095" s="484">
        <v>39101600</v>
      </c>
      <c r="I1095" s="511" t="s">
        <v>2998</v>
      </c>
      <c r="J1095" s="488"/>
      <c r="K1095" s="488"/>
      <c r="L1095" s="488"/>
      <c r="M1095" s="488"/>
      <c r="N1095" s="520"/>
      <c r="O1095" s="488"/>
      <c r="P1095" s="488"/>
      <c r="Q1095" s="488">
        <f t="shared" si="32"/>
        <v>0</v>
      </c>
      <c r="R1095" s="502"/>
      <c r="S1095" s="503"/>
      <c r="T1095" s="545"/>
      <c r="U1095" s="820"/>
      <c r="V1095" s="481"/>
      <c r="W1095" s="482"/>
      <c r="X1095" s="481"/>
    </row>
    <row r="1096" spans="1:24" ht="38.25" hidden="1" x14ac:dyDescent="0.2">
      <c r="A1096" s="498"/>
      <c r="B1096" s="499"/>
      <c r="C1096" s="499"/>
      <c r="D1096" s="499"/>
      <c r="E1096" s="500"/>
      <c r="F1096" s="635"/>
      <c r="G1096" s="509"/>
      <c r="H1096" s="484">
        <v>39101600</v>
      </c>
      <c r="I1096" s="511" t="s">
        <v>2999</v>
      </c>
      <c r="J1096" s="488"/>
      <c r="K1096" s="488"/>
      <c r="L1096" s="488"/>
      <c r="M1096" s="488"/>
      <c r="N1096" s="520"/>
      <c r="O1096" s="488"/>
      <c r="P1096" s="488"/>
      <c r="Q1096" s="488">
        <f t="shared" si="32"/>
        <v>0</v>
      </c>
      <c r="R1096" s="502"/>
      <c r="S1096" s="503"/>
      <c r="T1096" s="545"/>
      <c r="U1096" s="820"/>
      <c r="V1096" s="481"/>
      <c r="W1096" s="482"/>
      <c r="X1096" s="493"/>
    </row>
    <row r="1097" spans="1:24" ht="51" hidden="1" x14ac:dyDescent="0.2">
      <c r="A1097" s="498"/>
      <c r="B1097" s="499"/>
      <c r="C1097" s="499"/>
      <c r="D1097" s="499"/>
      <c r="E1097" s="500"/>
      <c r="F1097" s="635"/>
      <c r="G1097" s="509"/>
      <c r="H1097" s="484">
        <v>39101600</v>
      </c>
      <c r="I1097" s="511" t="s">
        <v>3000</v>
      </c>
      <c r="J1097" s="488"/>
      <c r="K1097" s="488"/>
      <c r="L1097" s="488"/>
      <c r="M1097" s="488"/>
      <c r="N1097" s="520"/>
      <c r="O1097" s="488"/>
      <c r="P1097" s="488"/>
      <c r="Q1097" s="488">
        <f t="shared" si="32"/>
        <v>0</v>
      </c>
      <c r="R1097" s="502"/>
      <c r="S1097" s="503"/>
      <c r="T1097" s="545"/>
      <c r="U1097" s="820"/>
      <c r="V1097" s="481"/>
      <c r="W1097" s="482"/>
      <c r="X1097" s="481"/>
    </row>
    <row r="1098" spans="1:24" ht="51" hidden="1" x14ac:dyDescent="0.2">
      <c r="A1098" s="498"/>
      <c r="B1098" s="499"/>
      <c r="C1098" s="499"/>
      <c r="D1098" s="499"/>
      <c r="E1098" s="500"/>
      <c r="F1098" s="635"/>
      <c r="G1098" s="509"/>
      <c r="H1098" s="484">
        <v>39101600</v>
      </c>
      <c r="I1098" s="511" t="s">
        <v>3001</v>
      </c>
      <c r="J1098" s="488"/>
      <c r="K1098" s="488"/>
      <c r="L1098" s="488"/>
      <c r="M1098" s="488"/>
      <c r="N1098" s="520"/>
      <c r="O1098" s="488"/>
      <c r="P1098" s="488"/>
      <c r="Q1098" s="488">
        <f t="shared" si="32"/>
        <v>0</v>
      </c>
      <c r="R1098" s="502"/>
      <c r="S1098" s="503"/>
      <c r="T1098" s="545"/>
      <c r="U1098" s="820"/>
      <c r="V1098" s="481"/>
      <c r="W1098" s="482"/>
      <c r="X1098" s="493"/>
    </row>
    <row r="1099" spans="1:24" ht="51" hidden="1" x14ac:dyDescent="0.2">
      <c r="A1099" s="498"/>
      <c r="B1099" s="499"/>
      <c r="C1099" s="499"/>
      <c r="D1099" s="499"/>
      <c r="E1099" s="500"/>
      <c r="F1099" s="635"/>
      <c r="G1099" s="509"/>
      <c r="H1099" s="484">
        <v>39101600</v>
      </c>
      <c r="I1099" s="511" t="s">
        <v>3002</v>
      </c>
      <c r="J1099" s="488"/>
      <c r="K1099" s="488"/>
      <c r="L1099" s="488"/>
      <c r="M1099" s="488"/>
      <c r="N1099" s="520"/>
      <c r="O1099" s="488"/>
      <c r="P1099" s="488"/>
      <c r="Q1099" s="488">
        <f t="shared" si="32"/>
        <v>0</v>
      </c>
      <c r="R1099" s="502"/>
      <c r="S1099" s="503"/>
      <c r="T1099" s="545"/>
      <c r="U1099" s="820"/>
      <c r="V1099" s="481"/>
      <c r="W1099" s="482"/>
      <c r="X1099" s="481"/>
    </row>
    <row r="1100" spans="1:24" ht="38.25" hidden="1" x14ac:dyDescent="0.2">
      <c r="A1100" s="498"/>
      <c r="B1100" s="499"/>
      <c r="C1100" s="499"/>
      <c r="D1100" s="499"/>
      <c r="E1100" s="500"/>
      <c r="F1100" s="635"/>
      <c r="G1100" s="509"/>
      <c r="H1100" s="484">
        <v>39101600</v>
      </c>
      <c r="I1100" s="511" t="s">
        <v>3003</v>
      </c>
      <c r="J1100" s="488"/>
      <c r="K1100" s="488"/>
      <c r="L1100" s="488"/>
      <c r="M1100" s="488"/>
      <c r="N1100" s="520"/>
      <c r="O1100" s="488"/>
      <c r="P1100" s="488"/>
      <c r="Q1100" s="488">
        <f t="shared" si="32"/>
        <v>0</v>
      </c>
      <c r="R1100" s="502"/>
      <c r="S1100" s="503"/>
      <c r="T1100" s="545"/>
      <c r="U1100" s="820"/>
      <c r="V1100" s="481"/>
      <c r="W1100" s="482"/>
      <c r="X1100" s="493"/>
    </row>
    <row r="1101" spans="1:24" ht="51" hidden="1" x14ac:dyDescent="0.2">
      <c r="A1101" s="498"/>
      <c r="B1101" s="499"/>
      <c r="C1101" s="499"/>
      <c r="D1101" s="499"/>
      <c r="E1101" s="500"/>
      <c r="F1101" s="635"/>
      <c r="G1101" s="509"/>
      <c r="H1101" s="484">
        <v>39101600</v>
      </c>
      <c r="I1101" s="511" t="s">
        <v>2547</v>
      </c>
      <c r="J1101" s="488"/>
      <c r="K1101" s="488"/>
      <c r="L1101" s="488"/>
      <c r="M1101" s="488"/>
      <c r="N1101" s="520"/>
      <c r="O1101" s="488"/>
      <c r="P1101" s="488"/>
      <c r="Q1101" s="488">
        <f t="shared" si="32"/>
        <v>0</v>
      </c>
      <c r="R1101" s="502"/>
      <c r="S1101" s="503"/>
      <c r="T1101" s="545"/>
      <c r="U1101" s="820"/>
      <c r="V1101" s="481"/>
      <c r="W1101" s="482"/>
      <c r="X1101" s="504"/>
    </row>
    <row r="1102" spans="1:24" ht="51" hidden="1" x14ac:dyDescent="0.2">
      <c r="A1102" s="498"/>
      <c r="B1102" s="499"/>
      <c r="C1102" s="499"/>
      <c r="D1102" s="499"/>
      <c r="E1102" s="500"/>
      <c r="F1102" s="635"/>
      <c r="G1102" s="509"/>
      <c r="H1102" s="484">
        <v>39101600</v>
      </c>
      <c r="I1102" s="511" t="s">
        <v>2548</v>
      </c>
      <c r="J1102" s="488"/>
      <c r="K1102" s="488"/>
      <c r="L1102" s="488"/>
      <c r="M1102" s="488"/>
      <c r="N1102" s="520"/>
      <c r="O1102" s="488"/>
      <c r="P1102" s="488"/>
      <c r="Q1102" s="488">
        <f t="shared" si="32"/>
        <v>0</v>
      </c>
      <c r="R1102" s="502"/>
      <c r="S1102" s="503"/>
      <c r="T1102" s="545"/>
      <c r="U1102" s="820"/>
      <c r="V1102" s="481"/>
      <c r="W1102" s="482"/>
      <c r="X1102" s="504"/>
    </row>
    <row r="1103" spans="1:24" ht="38.25" hidden="1" x14ac:dyDescent="0.2">
      <c r="A1103" s="498"/>
      <c r="B1103" s="499"/>
      <c r="C1103" s="499"/>
      <c r="D1103" s="499"/>
      <c r="E1103" s="500"/>
      <c r="F1103" s="635"/>
      <c r="G1103" s="509"/>
      <c r="H1103" s="484">
        <v>39101600</v>
      </c>
      <c r="I1103" s="511" t="s">
        <v>2549</v>
      </c>
      <c r="J1103" s="488"/>
      <c r="K1103" s="488"/>
      <c r="L1103" s="488"/>
      <c r="M1103" s="488"/>
      <c r="N1103" s="520"/>
      <c r="O1103" s="488"/>
      <c r="P1103" s="488"/>
      <c r="Q1103" s="488">
        <f t="shared" si="32"/>
        <v>0</v>
      </c>
      <c r="R1103" s="502"/>
      <c r="S1103" s="503"/>
      <c r="T1103" s="545"/>
      <c r="U1103" s="820"/>
      <c r="V1103" s="481"/>
      <c r="W1103" s="482"/>
      <c r="X1103" s="504"/>
    </row>
    <row r="1104" spans="1:24" ht="25.5" hidden="1" x14ac:dyDescent="0.2">
      <c r="A1104" s="498"/>
      <c r="B1104" s="499"/>
      <c r="C1104" s="499"/>
      <c r="D1104" s="499"/>
      <c r="E1104" s="500"/>
      <c r="F1104" s="635"/>
      <c r="G1104" s="509"/>
      <c r="H1104" s="484">
        <v>39101600</v>
      </c>
      <c r="I1104" s="511" t="s">
        <v>2550</v>
      </c>
      <c r="J1104" s="488"/>
      <c r="K1104" s="488"/>
      <c r="L1104" s="488"/>
      <c r="M1104" s="488"/>
      <c r="N1104" s="520"/>
      <c r="O1104" s="488"/>
      <c r="P1104" s="488"/>
      <c r="Q1104" s="488">
        <f t="shared" si="32"/>
        <v>0</v>
      </c>
      <c r="R1104" s="502"/>
      <c r="S1104" s="503"/>
      <c r="T1104" s="545"/>
      <c r="U1104" s="820"/>
      <c r="V1104" s="481"/>
      <c r="W1104" s="482"/>
      <c r="X1104" s="504"/>
    </row>
    <row r="1105" spans="1:24" ht="51" hidden="1" x14ac:dyDescent="0.2">
      <c r="A1105" s="498"/>
      <c r="B1105" s="499"/>
      <c r="C1105" s="499"/>
      <c r="D1105" s="499"/>
      <c r="E1105" s="500"/>
      <c r="F1105" s="635"/>
      <c r="G1105" s="509"/>
      <c r="H1105" s="484">
        <v>39101600</v>
      </c>
      <c r="I1105" s="511" t="s">
        <v>2551</v>
      </c>
      <c r="J1105" s="488"/>
      <c r="K1105" s="488"/>
      <c r="L1105" s="488"/>
      <c r="M1105" s="488"/>
      <c r="N1105" s="520"/>
      <c r="O1105" s="488"/>
      <c r="P1105" s="488"/>
      <c r="Q1105" s="488">
        <f t="shared" si="32"/>
        <v>0</v>
      </c>
      <c r="R1105" s="502"/>
      <c r="S1105" s="503"/>
      <c r="T1105" s="545"/>
      <c r="U1105" s="820"/>
      <c r="V1105" s="481"/>
      <c r="W1105" s="482"/>
      <c r="X1105" s="504"/>
    </row>
    <row r="1106" spans="1:24" ht="51" hidden="1" x14ac:dyDescent="0.2">
      <c r="A1106" s="498"/>
      <c r="B1106" s="499"/>
      <c r="C1106" s="499"/>
      <c r="D1106" s="499"/>
      <c r="E1106" s="500"/>
      <c r="F1106" s="635"/>
      <c r="G1106" s="509"/>
      <c r="H1106" s="484">
        <v>39101600</v>
      </c>
      <c r="I1106" s="511" t="s">
        <v>2552</v>
      </c>
      <c r="J1106" s="488"/>
      <c r="K1106" s="488"/>
      <c r="L1106" s="488"/>
      <c r="M1106" s="488"/>
      <c r="N1106" s="520"/>
      <c r="O1106" s="488"/>
      <c r="P1106" s="488"/>
      <c r="Q1106" s="488">
        <f t="shared" si="32"/>
        <v>0</v>
      </c>
      <c r="R1106" s="502"/>
      <c r="S1106" s="503"/>
      <c r="T1106" s="545"/>
      <c r="U1106" s="820"/>
      <c r="V1106" s="481"/>
      <c r="W1106" s="482"/>
      <c r="X1106" s="481"/>
    </row>
    <row r="1107" spans="1:24" ht="51" hidden="1" x14ac:dyDescent="0.2">
      <c r="A1107" s="498"/>
      <c r="B1107" s="499"/>
      <c r="C1107" s="499"/>
      <c r="D1107" s="499"/>
      <c r="E1107" s="500"/>
      <c r="F1107" s="635"/>
      <c r="G1107" s="509"/>
      <c r="H1107" s="484">
        <v>39101600</v>
      </c>
      <c r="I1107" s="511" t="s">
        <v>2553</v>
      </c>
      <c r="J1107" s="488"/>
      <c r="K1107" s="488"/>
      <c r="L1107" s="488"/>
      <c r="M1107" s="488"/>
      <c r="N1107" s="520"/>
      <c r="O1107" s="488"/>
      <c r="P1107" s="488"/>
      <c r="Q1107" s="488">
        <f t="shared" si="32"/>
        <v>0</v>
      </c>
      <c r="R1107" s="502"/>
      <c r="S1107" s="503"/>
      <c r="T1107" s="545"/>
      <c r="U1107" s="820"/>
      <c r="V1107" s="481"/>
      <c r="W1107" s="482"/>
      <c r="X1107" s="493"/>
    </row>
    <row r="1108" spans="1:24" ht="51" hidden="1" x14ac:dyDescent="0.2">
      <c r="A1108" s="498"/>
      <c r="B1108" s="499"/>
      <c r="C1108" s="499"/>
      <c r="D1108" s="499"/>
      <c r="E1108" s="500"/>
      <c r="F1108" s="635"/>
      <c r="G1108" s="509"/>
      <c r="H1108" s="484">
        <v>39101600</v>
      </c>
      <c r="I1108" s="511" t="s">
        <v>2554</v>
      </c>
      <c r="J1108" s="488"/>
      <c r="K1108" s="488"/>
      <c r="L1108" s="488"/>
      <c r="M1108" s="488"/>
      <c r="N1108" s="520"/>
      <c r="O1108" s="488"/>
      <c r="P1108" s="488"/>
      <c r="Q1108" s="488">
        <f t="shared" si="32"/>
        <v>0</v>
      </c>
      <c r="R1108" s="502"/>
      <c r="S1108" s="503"/>
      <c r="T1108" s="545"/>
      <c r="U1108" s="820"/>
      <c r="V1108" s="481"/>
      <c r="W1108" s="482"/>
      <c r="X1108" s="481"/>
    </row>
    <row r="1109" spans="1:24" ht="51" hidden="1" x14ac:dyDescent="0.2">
      <c r="A1109" s="498"/>
      <c r="B1109" s="499"/>
      <c r="C1109" s="499"/>
      <c r="D1109" s="499"/>
      <c r="E1109" s="500"/>
      <c r="F1109" s="635"/>
      <c r="G1109" s="509"/>
      <c r="H1109" s="484">
        <v>39101600</v>
      </c>
      <c r="I1109" s="511" t="s">
        <v>2555</v>
      </c>
      <c r="J1109" s="488"/>
      <c r="K1109" s="488"/>
      <c r="L1109" s="488"/>
      <c r="M1109" s="488"/>
      <c r="N1109" s="520"/>
      <c r="O1109" s="488"/>
      <c r="P1109" s="488"/>
      <c r="Q1109" s="488">
        <f t="shared" si="32"/>
        <v>0</v>
      </c>
      <c r="R1109" s="502"/>
      <c r="S1109" s="503"/>
      <c r="T1109" s="545"/>
      <c r="U1109" s="820"/>
      <c r="V1109" s="481"/>
      <c r="W1109" s="482"/>
      <c r="X1109" s="493"/>
    </row>
    <row r="1110" spans="1:24" ht="51" hidden="1" x14ac:dyDescent="0.2">
      <c r="A1110" s="498"/>
      <c r="B1110" s="499"/>
      <c r="C1110" s="499"/>
      <c r="D1110" s="499"/>
      <c r="E1110" s="500"/>
      <c r="F1110" s="635"/>
      <c r="G1110" s="509"/>
      <c r="H1110" s="484">
        <v>39101600</v>
      </c>
      <c r="I1110" s="511" t="s">
        <v>2556</v>
      </c>
      <c r="J1110" s="488"/>
      <c r="K1110" s="488"/>
      <c r="L1110" s="488"/>
      <c r="M1110" s="488"/>
      <c r="N1110" s="520"/>
      <c r="O1110" s="488"/>
      <c r="P1110" s="488"/>
      <c r="Q1110" s="488">
        <f t="shared" si="32"/>
        <v>0</v>
      </c>
      <c r="R1110" s="502"/>
      <c r="S1110" s="503"/>
      <c r="T1110" s="545"/>
      <c r="U1110" s="820"/>
      <c r="V1110" s="481"/>
      <c r="W1110" s="482"/>
      <c r="X1110" s="481"/>
    </row>
    <row r="1111" spans="1:24" ht="51" hidden="1" x14ac:dyDescent="0.2">
      <c r="A1111" s="498"/>
      <c r="B1111" s="499"/>
      <c r="C1111" s="499"/>
      <c r="D1111" s="499"/>
      <c r="E1111" s="500"/>
      <c r="F1111" s="635"/>
      <c r="G1111" s="509"/>
      <c r="H1111" s="484">
        <v>39101600</v>
      </c>
      <c r="I1111" s="511" t="s">
        <v>2557</v>
      </c>
      <c r="J1111" s="488"/>
      <c r="K1111" s="488"/>
      <c r="L1111" s="488"/>
      <c r="M1111" s="488"/>
      <c r="N1111" s="520"/>
      <c r="O1111" s="488"/>
      <c r="P1111" s="488"/>
      <c r="Q1111" s="488">
        <f t="shared" si="32"/>
        <v>0</v>
      </c>
      <c r="R1111" s="502"/>
      <c r="S1111" s="503"/>
      <c r="T1111" s="545"/>
      <c r="U1111" s="820"/>
      <c r="V1111" s="481"/>
      <c r="W1111" s="482"/>
      <c r="X1111" s="493"/>
    </row>
    <row r="1112" spans="1:24" ht="51" hidden="1" x14ac:dyDescent="0.2">
      <c r="A1112" s="498"/>
      <c r="B1112" s="499"/>
      <c r="C1112" s="499"/>
      <c r="D1112" s="499"/>
      <c r="E1112" s="500"/>
      <c r="F1112" s="635"/>
      <c r="G1112" s="509"/>
      <c r="H1112" s="484">
        <v>39101600</v>
      </c>
      <c r="I1112" s="511" t="s">
        <v>2558</v>
      </c>
      <c r="J1112" s="488"/>
      <c r="K1112" s="488"/>
      <c r="L1112" s="488"/>
      <c r="M1112" s="488"/>
      <c r="N1112" s="520"/>
      <c r="O1112" s="488"/>
      <c r="P1112" s="488"/>
      <c r="Q1112" s="488">
        <f t="shared" si="32"/>
        <v>0</v>
      </c>
      <c r="R1112" s="502"/>
      <c r="S1112" s="503"/>
      <c r="T1112" s="545"/>
      <c r="U1112" s="820"/>
      <c r="V1112" s="481"/>
      <c r="W1112" s="482"/>
      <c r="X1112" s="504"/>
    </row>
    <row r="1113" spans="1:24" ht="51" hidden="1" x14ac:dyDescent="0.2">
      <c r="A1113" s="498"/>
      <c r="B1113" s="499"/>
      <c r="C1113" s="499"/>
      <c r="D1113" s="499"/>
      <c r="E1113" s="500"/>
      <c r="F1113" s="635"/>
      <c r="G1113" s="509"/>
      <c r="H1113" s="484">
        <v>39101600</v>
      </c>
      <c r="I1113" s="511" t="s">
        <v>2559</v>
      </c>
      <c r="J1113" s="488"/>
      <c r="K1113" s="488"/>
      <c r="L1113" s="488"/>
      <c r="M1113" s="488"/>
      <c r="N1113" s="520"/>
      <c r="O1113" s="488"/>
      <c r="P1113" s="488"/>
      <c r="Q1113" s="488">
        <f t="shared" si="32"/>
        <v>0</v>
      </c>
      <c r="R1113" s="502"/>
      <c r="S1113" s="503"/>
      <c r="T1113" s="545"/>
      <c r="U1113" s="820"/>
      <c r="V1113" s="481"/>
      <c r="W1113" s="482"/>
      <c r="X1113" s="504"/>
    </row>
    <row r="1114" spans="1:24" ht="51" hidden="1" x14ac:dyDescent="0.2">
      <c r="A1114" s="498"/>
      <c r="B1114" s="499"/>
      <c r="C1114" s="499"/>
      <c r="D1114" s="499"/>
      <c r="E1114" s="500"/>
      <c r="F1114" s="635"/>
      <c r="G1114" s="509"/>
      <c r="H1114" s="484">
        <v>39101600</v>
      </c>
      <c r="I1114" s="511" t="s">
        <v>2560</v>
      </c>
      <c r="J1114" s="488"/>
      <c r="K1114" s="488"/>
      <c r="L1114" s="488"/>
      <c r="M1114" s="488"/>
      <c r="N1114" s="520"/>
      <c r="O1114" s="488"/>
      <c r="P1114" s="488"/>
      <c r="Q1114" s="488">
        <f t="shared" ref="Q1114:Q1177" si="33">+M1114+P1114-K1114</f>
        <v>0</v>
      </c>
      <c r="R1114" s="502"/>
      <c r="S1114" s="503"/>
      <c r="T1114" s="545"/>
      <c r="U1114" s="820"/>
      <c r="V1114" s="481"/>
      <c r="W1114" s="482"/>
      <c r="X1114" s="504"/>
    </row>
    <row r="1115" spans="1:24" ht="51" hidden="1" x14ac:dyDescent="0.2">
      <c r="A1115" s="498"/>
      <c r="B1115" s="499"/>
      <c r="C1115" s="499"/>
      <c r="D1115" s="499"/>
      <c r="E1115" s="500"/>
      <c r="F1115" s="635"/>
      <c r="G1115" s="509"/>
      <c r="H1115" s="484">
        <v>41114509</v>
      </c>
      <c r="I1115" s="511" t="s">
        <v>2963</v>
      </c>
      <c r="J1115" s="488"/>
      <c r="K1115" s="488"/>
      <c r="L1115" s="488"/>
      <c r="M1115" s="488"/>
      <c r="N1115" s="520"/>
      <c r="O1115" s="488"/>
      <c r="P1115" s="488"/>
      <c r="Q1115" s="488">
        <f t="shared" si="33"/>
        <v>0</v>
      </c>
      <c r="R1115" s="502"/>
      <c r="S1115" s="503"/>
      <c r="T1115" s="545"/>
      <c r="U1115" s="820"/>
      <c r="V1115" s="481"/>
      <c r="W1115" s="482"/>
      <c r="X1115" s="504"/>
    </row>
    <row r="1116" spans="1:24" ht="63.75" hidden="1" x14ac:dyDescent="0.2">
      <c r="A1116" s="498"/>
      <c r="B1116" s="499"/>
      <c r="C1116" s="499"/>
      <c r="D1116" s="499"/>
      <c r="E1116" s="500"/>
      <c r="F1116" s="635"/>
      <c r="G1116" s="509"/>
      <c r="H1116" s="484">
        <v>41114509</v>
      </c>
      <c r="I1116" s="511" t="s">
        <v>2964</v>
      </c>
      <c r="J1116" s="488"/>
      <c r="K1116" s="488"/>
      <c r="L1116" s="488"/>
      <c r="M1116" s="488"/>
      <c r="N1116" s="520"/>
      <c r="O1116" s="488"/>
      <c r="P1116" s="488"/>
      <c r="Q1116" s="488">
        <f t="shared" si="33"/>
        <v>0</v>
      </c>
      <c r="R1116" s="502"/>
      <c r="S1116" s="503"/>
      <c r="T1116" s="545"/>
      <c r="U1116" s="820"/>
      <c r="V1116" s="481"/>
      <c r="W1116" s="482"/>
      <c r="X1116" s="504"/>
    </row>
    <row r="1117" spans="1:24" hidden="1" x14ac:dyDescent="0.2">
      <c r="A1117" s="498"/>
      <c r="B1117" s="499"/>
      <c r="C1117" s="499"/>
      <c r="D1117" s="499"/>
      <c r="E1117" s="500"/>
      <c r="F1117" s="635"/>
      <c r="G1117" s="509"/>
      <c r="H1117" s="484">
        <v>27111543</v>
      </c>
      <c r="I1117" s="511" t="s">
        <v>2001</v>
      </c>
      <c r="J1117" s="488"/>
      <c r="K1117" s="488"/>
      <c r="L1117" s="488"/>
      <c r="M1117" s="488"/>
      <c r="N1117" s="520"/>
      <c r="O1117" s="488"/>
      <c r="P1117" s="488"/>
      <c r="Q1117" s="488">
        <f t="shared" si="33"/>
        <v>0</v>
      </c>
      <c r="R1117" s="502"/>
      <c r="S1117" s="503"/>
      <c r="T1117" s="545"/>
      <c r="U1117" s="820"/>
      <c r="V1117" s="481"/>
      <c r="W1117" s="482"/>
      <c r="X1117" s="504"/>
    </row>
    <row r="1118" spans="1:24" ht="76.5" hidden="1" x14ac:dyDescent="0.2">
      <c r="A1118" s="498"/>
      <c r="B1118" s="499"/>
      <c r="C1118" s="499"/>
      <c r="D1118" s="499"/>
      <c r="E1118" s="500"/>
      <c r="F1118" s="635"/>
      <c r="G1118" s="509"/>
      <c r="H1118" s="484">
        <v>27111543</v>
      </c>
      <c r="I1118" s="511" t="s">
        <v>3799</v>
      </c>
      <c r="J1118" s="488"/>
      <c r="K1118" s="488"/>
      <c r="L1118" s="488"/>
      <c r="M1118" s="488"/>
      <c r="N1118" s="520"/>
      <c r="O1118" s="488"/>
      <c r="P1118" s="488"/>
      <c r="Q1118" s="488">
        <f t="shared" si="33"/>
        <v>0</v>
      </c>
      <c r="R1118" s="479"/>
      <c r="S1118" s="480"/>
      <c r="T1118" s="545"/>
      <c r="U1118" s="820"/>
      <c r="V1118" s="481"/>
      <c r="W1118" s="482"/>
      <c r="X1118" s="504"/>
    </row>
    <row r="1119" spans="1:24" ht="25.5" hidden="1" x14ac:dyDescent="0.2">
      <c r="A1119" s="498"/>
      <c r="B1119" s="499"/>
      <c r="C1119" s="499"/>
      <c r="D1119" s="499"/>
      <c r="E1119" s="500"/>
      <c r="F1119" s="635"/>
      <c r="G1119" s="509"/>
      <c r="H1119" s="484">
        <v>25172000</v>
      </c>
      <c r="I1119" s="511" t="s">
        <v>3800</v>
      </c>
      <c r="J1119" s="488"/>
      <c r="K1119" s="488"/>
      <c r="L1119" s="488"/>
      <c r="M1119" s="488"/>
      <c r="N1119" s="520"/>
      <c r="O1119" s="488"/>
      <c r="P1119" s="488"/>
      <c r="Q1119" s="488">
        <f t="shared" si="33"/>
        <v>0</v>
      </c>
      <c r="R1119" s="502"/>
      <c r="S1119" s="503"/>
      <c r="T1119" s="545"/>
      <c r="U1119" s="821"/>
      <c r="V1119" s="492"/>
      <c r="W1119" s="482"/>
      <c r="X1119" s="504"/>
    </row>
    <row r="1120" spans="1:24" hidden="1" x14ac:dyDescent="0.2">
      <c r="A1120" s="498"/>
      <c r="B1120" s="499"/>
      <c r="C1120" s="499"/>
      <c r="D1120" s="499"/>
      <c r="E1120" s="500"/>
      <c r="F1120" s="635"/>
      <c r="G1120" s="509"/>
      <c r="H1120" s="484">
        <v>25170000</v>
      </c>
      <c r="I1120" s="511" t="s">
        <v>3801</v>
      </c>
      <c r="J1120" s="488"/>
      <c r="K1120" s="488"/>
      <c r="L1120" s="488"/>
      <c r="M1120" s="488"/>
      <c r="N1120" s="520"/>
      <c r="O1120" s="488"/>
      <c r="P1120" s="488"/>
      <c r="Q1120" s="488">
        <f t="shared" si="33"/>
        <v>0</v>
      </c>
      <c r="R1120" s="502"/>
      <c r="S1120" s="503"/>
      <c r="T1120" s="545"/>
      <c r="U1120" s="820"/>
      <c r="V1120" s="481"/>
      <c r="W1120" s="482"/>
      <c r="X1120" s="481"/>
    </row>
    <row r="1121" spans="1:24" ht="63.75" hidden="1" x14ac:dyDescent="0.2">
      <c r="A1121" s="498"/>
      <c r="B1121" s="499"/>
      <c r="C1121" s="499"/>
      <c r="D1121" s="499"/>
      <c r="E1121" s="500"/>
      <c r="F1121" s="635"/>
      <c r="G1121" s="509"/>
      <c r="H1121" s="484">
        <v>32120000</v>
      </c>
      <c r="I1121" s="511" t="s">
        <v>3802</v>
      </c>
      <c r="J1121" s="488"/>
      <c r="K1121" s="488"/>
      <c r="L1121" s="488"/>
      <c r="M1121" s="488"/>
      <c r="N1121" s="520"/>
      <c r="O1121" s="488"/>
      <c r="P1121" s="488"/>
      <c r="Q1121" s="488">
        <f t="shared" si="33"/>
        <v>0</v>
      </c>
      <c r="R1121" s="502"/>
      <c r="S1121" s="503"/>
      <c r="T1121" s="545"/>
      <c r="U1121" s="820"/>
      <c r="V1121" s="481"/>
      <c r="W1121" s="482"/>
      <c r="X1121" s="493"/>
    </row>
    <row r="1122" spans="1:24" ht="76.5" hidden="1" x14ac:dyDescent="0.2">
      <c r="A1122" s="498"/>
      <c r="B1122" s="499"/>
      <c r="C1122" s="499"/>
      <c r="D1122" s="499"/>
      <c r="E1122" s="500"/>
      <c r="F1122" s="635"/>
      <c r="G1122" s="509"/>
      <c r="H1122" s="484">
        <v>32120000</v>
      </c>
      <c r="I1122" s="511" t="s">
        <v>218</v>
      </c>
      <c r="J1122" s="488"/>
      <c r="K1122" s="488"/>
      <c r="L1122" s="488"/>
      <c r="M1122" s="488"/>
      <c r="N1122" s="520"/>
      <c r="O1122" s="488"/>
      <c r="P1122" s="488"/>
      <c r="Q1122" s="488">
        <f t="shared" si="33"/>
        <v>0</v>
      </c>
      <c r="R1122" s="502"/>
      <c r="S1122" s="503"/>
      <c r="T1122" s="545"/>
      <c r="U1122" s="820"/>
      <c r="V1122" s="481"/>
      <c r="W1122" s="482"/>
      <c r="X1122" s="481"/>
    </row>
    <row r="1123" spans="1:24" ht="38.25" hidden="1" x14ac:dyDescent="0.2">
      <c r="A1123" s="498"/>
      <c r="B1123" s="499"/>
      <c r="C1123" s="499"/>
      <c r="D1123" s="499"/>
      <c r="E1123" s="500"/>
      <c r="F1123" s="635"/>
      <c r="G1123" s="509"/>
      <c r="H1123" s="484">
        <v>32120000</v>
      </c>
      <c r="I1123" s="511" t="s">
        <v>3803</v>
      </c>
      <c r="J1123" s="488"/>
      <c r="K1123" s="488"/>
      <c r="L1123" s="488"/>
      <c r="M1123" s="488"/>
      <c r="N1123" s="520"/>
      <c r="O1123" s="488"/>
      <c r="P1123" s="488"/>
      <c r="Q1123" s="488">
        <f t="shared" si="33"/>
        <v>0</v>
      </c>
      <c r="R1123" s="502"/>
      <c r="S1123" s="503"/>
      <c r="T1123" s="545"/>
      <c r="U1123" s="820"/>
      <c r="V1123" s="481"/>
      <c r="W1123" s="482"/>
      <c r="X1123" s="493"/>
    </row>
    <row r="1124" spans="1:24" ht="38.25" hidden="1" x14ac:dyDescent="0.2">
      <c r="A1124" s="498"/>
      <c r="B1124" s="499"/>
      <c r="C1124" s="499"/>
      <c r="D1124" s="499"/>
      <c r="E1124" s="500"/>
      <c r="F1124" s="635"/>
      <c r="G1124" s="509"/>
      <c r="H1124" s="484">
        <v>32120000</v>
      </c>
      <c r="I1124" s="511" t="s">
        <v>3804</v>
      </c>
      <c r="J1124" s="488"/>
      <c r="K1124" s="488"/>
      <c r="L1124" s="488"/>
      <c r="M1124" s="488"/>
      <c r="N1124" s="520"/>
      <c r="O1124" s="488"/>
      <c r="P1124" s="488"/>
      <c r="Q1124" s="488">
        <f t="shared" si="33"/>
        <v>0</v>
      </c>
      <c r="R1124" s="502"/>
      <c r="S1124" s="503"/>
      <c r="T1124" s="545"/>
      <c r="U1124" s="820"/>
      <c r="V1124" s="481"/>
      <c r="W1124" s="482"/>
      <c r="X1124" s="481"/>
    </row>
    <row r="1125" spans="1:24" ht="51" hidden="1" x14ac:dyDescent="0.2">
      <c r="A1125" s="498"/>
      <c r="B1125" s="499"/>
      <c r="C1125" s="499"/>
      <c r="D1125" s="499"/>
      <c r="E1125" s="500"/>
      <c r="F1125" s="635"/>
      <c r="G1125" s="509"/>
      <c r="H1125" s="484">
        <v>32120000</v>
      </c>
      <c r="I1125" s="511" t="s">
        <v>3805</v>
      </c>
      <c r="J1125" s="488"/>
      <c r="K1125" s="488"/>
      <c r="L1125" s="488"/>
      <c r="M1125" s="488"/>
      <c r="N1125" s="520"/>
      <c r="O1125" s="488"/>
      <c r="P1125" s="488"/>
      <c r="Q1125" s="488">
        <f t="shared" si="33"/>
        <v>0</v>
      </c>
      <c r="R1125" s="502"/>
      <c r="S1125" s="503"/>
      <c r="T1125" s="545"/>
      <c r="U1125" s="820"/>
      <c r="V1125" s="481"/>
      <c r="W1125" s="482"/>
      <c r="X1125" s="493"/>
    </row>
    <row r="1126" spans="1:24" ht="38.25" hidden="1" x14ac:dyDescent="0.2">
      <c r="A1126" s="498"/>
      <c r="B1126" s="499"/>
      <c r="C1126" s="499"/>
      <c r="D1126" s="499"/>
      <c r="E1126" s="500"/>
      <c r="F1126" s="635"/>
      <c r="G1126" s="509"/>
      <c r="H1126" s="484">
        <v>25170000</v>
      </c>
      <c r="I1126" s="511" t="s">
        <v>3806</v>
      </c>
      <c r="J1126" s="488"/>
      <c r="K1126" s="488"/>
      <c r="L1126" s="488"/>
      <c r="M1126" s="488"/>
      <c r="N1126" s="520"/>
      <c r="O1126" s="488"/>
      <c r="P1126" s="488"/>
      <c r="Q1126" s="488">
        <f t="shared" si="33"/>
        <v>0</v>
      </c>
      <c r="R1126" s="502"/>
      <c r="S1126" s="503"/>
      <c r="T1126" s="545"/>
      <c r="U1126" s="820"/>
      <c r="V1126" s="481"/>
      <c r="W1126" s="482"/>
      <c r="X1126" s="504"/>
    </row>
    <row r="1127" spans="1:24" ht="51" hidden="1" x14ac:dyDescent="0.2">
      <c r="A1127" s="498"/>
      <c r="B1127" s="499"/>
      <c r="C1127" s="499"/>
      <c r="D1127" s="499"/>
      <c r="E1127" s="500"/>
      <c r="F1127" s="635"/>
      <c r="G1127" s="509"/>
      <c r="H1127" s="484">
        <v>45121518</v>
      </c>
      <c r="I1127" s="511" t="s">
        <v>3807</v>
      </c>
      <c r="J1127" s="488"/>
      <c r="K1127" s="488"/>
      <c r="L1127" s="488"/>
      <c r="M1127" s="488"/>
      <c r="N1127" s="520"/>
      <c r="O1127" s="488"/>
      <c r="P1127" s="488"/>
      <c r="Q1127" s="488">
        <f t="shared" si="33"/>
        <v>0</v>
      </c>
      <c r="R1127" s="502"/>
      <c r="S1127" s="503"/>
      <c r="T1127" s="545"/>
      <c r="U1127" s="820"/>
      <c r="V1127" s="481"/>
      <c r="W1127" s="482"/>
      <c r="X1127" s="504"/>
    </row>
    <row r="1128" spans="1:24" ht="51" hidden="1" x14ac:dyDescent="0.2">
      <c r="A1128" s="498"/>
      <c r="B1128" s="499"/>
      <c r="C1128" s="499"/>
      <c r="D1128" s="499"/>
      <c r="E1128" s="500"/>
      <c r="F1128" s="635"/>
      <c r="G1128" s="509"/>
      <c r="H1128" s="484">
        <v>43201601</v>
      </c>
      <c r="I1128" s="511" t="s">
        <v>3808</v>
      </c>
      <c r="J1128" s="488"/>
      <c r="K1128" s="488"/>
      <c r="L1128" s="488"/>
      <c r="M1128" s="488"/>
      <c r="N1128" s="520"/>
      <c r="O1128" s="488"/>
      <c r="P1128" s="488"/>
      <c r="Q1128" s="488">
        <f t="shared" si="33"/>
        <v>0</v>
      </c>
      <c r="R1128" s="502"/>
      <c r="S1128" s="503"/>
      <c r="T1128" s="545"/>
      <c r="U1128" s="820"/>
      <c r="V1128" s="481"/>
      <c r="W1128" s="482"/>
      <c r="X1128" s="504"/>
    </row>
    <row r="1129" spans="1:24" ht="63.75" hidden="1" x14ac:dyDescent="0.2">
      <c r="A1129" s="498"/>
      <c r="B1129" s="499"/>
      <c r="C1129" s="499"/>
      <c r="D1129" s="499"/>
      <c r="E1129" s="500"/>
      <c r="F1129" s="635"/>
      <c r="G1129" s="509"/>
      <c r="H1129" s="484">
        <v>44121906</v>
      </c>
      <c r="I1129" s="511" t="s">
        <v>3809</v>
      </c>
      <c r="J1129" s="488"/>
      <c r="K1129" s="488"/>
      <c r="L1129" s="488"/>
      <c r="M1129" s="488"/>
      <c r="N1129" s="520"/>
      <c r="O1129" s="488"/>
      <c r="P1129" s="488"/>
      <c r="Q1129" s="488">
        <f t="shared" si="33"/>
        <v>0</v>
      </c>
      <c r="R1129" s="502"/>
      <c r="S1129" s="503"/>
      <c r="T1129" s="545"/>
      <c r="U1129" s="820"/>
      <c r="V1129" s="481"/>
      <c r="W1129" s="482"/>
      <c r="X1129" s="504"/>
    </row>
    <row r="1130" spans="1:24" hidden="1" x14ac:dyDescent="0.2">
      <c r="A1130" s="498"/>
      <c r="B1130" s="499"/>
      <c r="C1130" s="499"/>
      <c r="D1130" s="499"/>
      <c r="E1130" s="500"/>
      <c r="F1130" s="635"/>
      <c r="G1130" s="509"/>
      <c r="H1130" s="484">
        <v>32000000</v>
      </c>
      <c r="I1130" s="511" t="s">
        <v>3810</v>
      </c>
      <c r="J1130" s="488"/>
      <c r="K1130" s="488"/>
      <c r="L1130" s="488"/>
      <c r="M1130" s="488"/>
      <c r="N1130" s="520"/>
      <c r="O1130" s="488"/>
      <c r="P1130" s="488"/>
      <c r="Q1130" s="488">
        <f t="shared" si="33"/>
        <v>0</v>
      </c>
      <c r="R1130" s="502"/>
      <c r="S1130" s="503"/>
      <c r="T1130" s="545"/>
      <c r="U1130" s="820"/>
      <c r="V1130" s="481"/>
      <c r="W1130" s="482"/>
      <c r="X1130" s="504"/>
    </row>
    <row r="1131" spans="1:24" ht="38.25" hidden="1" x14ac:dyDescent="0.2">
      <c r="A1131" s="498"/>
      <c r="B1131" s="499"/>
      <c r="C1131" s="499"/>
      <c r="D1131" s="499"/>
      <c r="E1131" s="500"/>
      <c r="F1131" s="635"/>
      <c r="G1131" s="509"/>
      <c r="H1131" s="484">
        <v>32000000</v>
      </c>
      <c r="I1131" s="511" t="s">
        <v>3811</v>
      </c>
      <c r="J1131" s="488"/>
      <c r="K1131" s="488"/>
      <c r="L1131" s="488"/>
      <c r="M1131" s="488"/>
      <c r="N1131" s="520"/>
      <c r="O1131" s="488"/>
      <c r="P1131" s="488"/>
      <c r="Q1131" s="488">
        <f t="shared" si="33"/>
        <v>0</v>
      </c>
      <c r="R1131" s="502"/>
      <c r="S1131" s="503"/>
      <c r="T1131" s="545"/>
      <c r="U1131" s="820"/>
      <c r="V1131" s="481"/>
      <c r="W1131" s="482"/>
      <c r="X1131" s="504"/>
    </row>
    <row r="1132" spans="1:24" ht="25.5" hidden="1" x14ac:dyDescent="0.2">
      <c r="A1132" s="498"/>
      <c r="B1132" s="499"/>
      <c r="C1132" s="499"/>
      <c r="D1132" s="499"/>
      <c r="E1132" s="500"/>
      <c r="F1132" s="635"/>
      <c r="G1132" s="509"/>
      <c r="H1132" s="484">
        <v>32000000</v>
      </c>
      <c r="I1132" s="511" t="s">
        <v>3812</v>
      </c>
      <c r="J1132" s="488"/>
      <c r="K1132" s="488"/>
      <c r="L1132" s="488"/>
      <c r="M1132" s="488"/>
      <c r="N1132" s="520"/>
      <c r="O1132" s="488"/>
      <c r="P1132" s="488"/>
      <c r="Q1132" s="488">
        <f t="shared" si="33"/>
        <v>0</v>
      </c>
      <c r="R1132" s="502"/>
      <c r="S1132" s="503"/>
      <c r="T1132" s="545"/>
      <c r="U1132" s="820"/>
      <c r="V1132" s="481"/>
      <c r="W1132" s="482"/>
      <c r="X1132" s="481"/>
    </row>
    <row r="1133" spans="1:24" ht="38.25" hidden="1" x14ac:dyDescent="0.2">
      <c r="A1133" s="498"/>
      <c r="B1133" s="499"/>
      <c r="C1133" s="499"/>
      <c r="D1133" s="499"/>
      <c r="E1133" s="500"/>
      <c r="F1133" s="635"/>
      <c r="G1133" s="509"/>
      <c r="H1133" s="484">
        <v>44101700</v>
      </c>
      <c r="I1133" s="511" t="s">
        <v>3813</v>
      </c>
      <c r="J1133" s="488"/>
      <c r="K1133" s="488"/>
      <c r="L1133" s="488"/>
      <c r="M1133" s="488"/>
      <c r="N1133" s="520"/>
      <c r="O1133" s="488"/>
      <c r="P1133" s="488"/>
      <c r="Q1133" s="488">
        <f t="shared" si="33"/>
        <v>0</v>
      </c>
      <c r="R1133" s="502"/>
      <c r="S1133" s="503"/>
      <c r="T1133" s="545"/>
      <c r="U1133" s="820"/>
      <c r="V1133" s="481"/>
      <c r="W1133" s="482"/>
      <c r="X1133" s="493"/>
    </row>
    <row r="1134" spans="1:24" ht="25.5" hidden="1" x14ac:dyDescent="0.2">
      <c r="A1134" s="498"/>
      <c r="B1134" s="499"/>
      <c r="C1134" s="499"/>
      <c r="D1134" s="499"/>
      <c r="E1134" s="500"/>
      <c r="F1134" s="635"/>
      <c r="G1134" s="509"/>
      <c r="H1134" s="484">
        <v>44103000</v>
      </c>
      <c r="I1134" s="511" t="s">
        <v>3814</v>
      </c>
      <c r="J1134" s="488"/>
      <c r="K1134" s="488"/>
      <c r="L1134" s="488"/>
      <c r="M1134" s="488"/>
      <c r="N1134" s="520"/>
      <c r="O1134" s="488"/>
      <c r="P1134" s="488"/>
      <c r="Q1134" s="488">
        <f t="shared" si="33"/>
        <v>0</v>
      </c>
      <c r="R1134" s="502"/>
      <c r="S1134" s="503"/>
      <c r="T1134" s="545"/>
      <c r="U1134" s="820"/>
      <c r="V1134" s="481"/>
      <c r="W1134" s="482"/>
      <c r="X1134" s="481"/>
    </row>
    <row r="1135" spans="1:24" ht="25.5" hidden="1" x14ac:dyDescent="0.2">
      <c r="A1135" s="498"/>
      <c r="B1135" s="499"/>
      <c r="C1135" s="499"/>
      <c r="D1135" s="499"/>
      <c r="E1135" s="500"/>
      <c r="F1135" s="635"/>
      <c r="G1135" s="509"/>
      <c r="H1135" s="484">
        <v>32100000</v>
      </c>
      <c r="I1135" s="511" t="s">
        <v>219</v>
      </c>
      <c r="J1135" s="488"/>
      <c r="K1135" s="488"/>
      <c r="L1135" s="488"/>
      <c r="M1135" s="488"/>
      <c r="N1135" s="520"/>
      <c r="O1135" s="488"/>
      <c r="P1135" s="488"/>
      <c r="Q1135" s="488">
        <f t="shared" si="33"/>
        <v>0</v>
      </c>
      <c r="R1135" s="502"/>
      <c r="S1135" s="503"/>
      <c r="T1135" s="545"/>
      <c r="U1135" s="820"/>
      <c r="V1135" s="481"/>
      <c r="W1135" s="482"/>
      <c r="X1135" s="493"/>
    </row>
    <row r="1136" spans="1:24" ht="38.25" hidden="1" x14ac:dyDescent="0.2">
      <c r="A1136" s="498"/>
      <c r="B1136" s="499"/>
      <c r="C1136" s="499"/>
      <c r="D1136" s="499"/>
      <c r="E1136" s="500"/>
      <c r="F1136" s="635"/>
      <c r="G1136" s="509"/>
      <c r="H1136" s="484">
        <v>32100000</v>
      </c>
      <c r="I1136" s="511" t="s">
        <v>3815</v>
      </c>
      <c r="J1136" s="488"/>
      <c r="K1136" s="488"/>
      <c r="L1136" s="488"/>
      <c r="M1136" s="488"/>
      <c r="N1136" s="520"/>
      <c r="O1136" s="488"/>
      <c r="P1136" s="488"/>
      <c r="Q1136" s="488">
        <f t="shared" si="33"/>
        <v>0</v>
      </c>
      <c r="R1136" s="502"/>
      <c r="S1136" s="503"/>
      <c r="T1136" s="545"/>
      <c r="U1136" s="820"/>
      <c r="V1136" s="481"/>
      <c r="W1136" s="482"/>
      <c r="X1136" s="481"/>
    </row>
    <row r="1137" spans="1:24" ht="24.75" hidden="1" customHeight="1" x14ac:dyDescent="0.2">
      <c r="A1137" s="498"/>
      <c r="B1137" s="499"/>
      <c r="C1137" s="499"/>
      <c r="D1137" s="499"/>
      <c r="E1137" s="500"/>
      <c r="F1137" s="635"/>
      <c r="G1137" s="509"/>
      <c r="H1137" s="484">
        <v>32100000</v>
      </c>
      <c r="I1137" s="511" t="s">
        <v>3816</v>
      </c>
      <c r="J1137" s="488"/>
      <c r="K1137" s="488"/>
      <c r="L1137" s="488"/>
      <c r="M1137" s="488"/>
      <c r="N1137" s="520"/>
      <c r="O1137" s="488"/>
      <c r="P1137" s="488"/>
      <c r="Q1137" s="488">
        <f t="shared" si="33"/>
        <v>0</v>
      </c>
      <c r="R1137" s="502"/>
      <c r="S1137" s="503"/>
      <c r="T1137" s="545"/>
      <c r="U1137" s="820"/>
      <c r="V1137" s="481"/>
      <c r="W1137" s="482"/>
      <c r="X1137" s="493"/>
    </row>
    <row r="1138" spans="1:24" ht="51" hidden="1" x14ac:dyDescent="0.2">
      <c r="A1138" s="498"/>
      <c r="B1138" s="499"/>
      <c r="C1138" s="499"/>
      <c r="D1138" s="499"/>
      <c r="E1138" s="500"/>
      <c r="F1138" s="635"/>
      <c r="G1138" s="509"/>
      <c r="H1138" s="484">
        <v>32100000</v>
      </c>
      <c r="I1138" s="511" t="s">
        <v>3817</v>
      </c>
      <c r="J1138" s="488"/>
      <c r="K1138" s="488"/>
      <c r="L1138" s="488"/>
      <c r="M1138" s="488"/>
      <c r="N1138" s="520"/>
      <c r="O1138" s="488"/>
      <c r="P1138" s="488"/>
      <c r="Q1138" s="488">
        <f t="shared" si="33"/>
        <v>0</v>
      </c>
      <c r="R1138" s="502"/>
      <c r="S1138" s="503"/>
      <c r="T1138" s="545"/>
      <c r="U1138" s="820"/>
      <c r="V1138" s="481"/>
      <c r="W1138" s="482"/>
      <c r="X1138" s="504"/>
    </row>
    <row r="1139" spans="1:24" hidden="1" x14ac:dyDescent="0.2">
      <c r="A1139" s="498"/>
      <c r="B1139" s="499"/>
      <c r="C1139" s="499"/>
      <c r="D1139" s="499"/>
      <c r="E1139" s="500"/>
      <c r="F1139" s="635"/>
      <c r="G1139" s="509"/>
      <c r="H1139" s="484">
        <v>26111800</v>
      </c>
      <c r="I1139" s="511" t="s">
        <v>3818</v>
      </c>
      <c r="J1139" s="488"/>
      <c r="K1139" s="488"/>
      <c r="L1139" s="488"/>
      <c r="M1139" s="488"/>
      <c r="N1139" s="520"/>
      <c r="O1139" s="488"/>
      <c r="P1139" s="488"/>
      <c r="Q1139" s="488">
        <f t="shared" si="33"/>
        <v>0</v>
      </c>
      <c r="R1139" s="502"/>
      <c r="S1139" s="503"/>
      <c r="T1139" s="545"/>
      <c r="U1139" s="820"/>
      <c r="V1139" s="481"/>
      <c r="W1139" s="482"/>
      <c r="X1139" s="504"/>
    </row>
    <row r="1140" spans="1:24" hidden="1" x14ac:dyDescent="0.2">
      <c r="A1140" s="498"/>
      <c r="B1140" s="499"/>
      <c r="C1140" s="499"/>
      <c r="D1140" s="499"/>
      <c r="E1140" s="500"/>
      <c r="F1140" s="635"/>
      <c r="G1140" s="509"/>
      <c r="H1140" s="484">
        <v>26111800</v>
      </c>
      <c r="I1140" s="511" t="s">
        <v>3819</v>
      </c>
      <c r="J1140" s="488"/>
      <c r="K1140" s="488"/>
      <c r="L1140" s="488"/>
      <c r="M1140" s="488"/>
      <c r="N1140" s="520"/>
      <c r="O1140" s="488"/>
      <c r="P1140" s="488"/>
      <c r="Q1140" s="488">
        <f t="shared" si="33"/>
        <v>0</v>
      </c>
      <c r="R1140" s="502"/>
      <c r="S1140" s="503"/>
      <c r="T1140" s="545"/>
      <c r="U1140" s="820"/>
      <c r="V1140" s="481"/>
      <c r="W1140" s="482"/>
      <c r="X1140" s="504"/>
    </row>
    <row r="1141" spans="1:24" hidden="1" x14ac:dyDescent="0.2">
      <c r="A1141" s="498"/>
      <c r="B1141" s="499"/>
      <c r="C1141" s="499"/>
      <c r="D1141" s="499"/>
      <c r="E1141" s="500"/>
      <c r="F1141" s="635"/>
      <c r="G1141" s="509"/>
      <c r="H1141" s="484">
        <v>26111800</v>
      </c>
      <c r="I1141" s="511" t="s">
        <v>3820</v>
      </c>
      <c r="J1141" s="488"/>
      <c r="K1141" s="488"/>
      <c r="L1141" s="488"/>
      <c r="M1141" s="488"/>
      <c r="N1141" s="520"/>
      <c r="O1141" s="488"/>
      <c r="P1141" s="488"/>
      <c r="Q1141" s="488">
        <f t="shared" si="33"/>
        <v>0</v>
      </c>
      <c r="R1141" s="502"/>
      <c r="S1141" s="503"/>
      <c r="T1141" s="545"/>
      <c r="U1141" s="820"/>
      <c r="V1141" s="481"/>
      <c r="W1141" s="482"/>
      <c r="X1141" s="504"/>
    </row>
    <row r="1142" spans="1:24" ht="25.5" hidden="1" x14ac:dyDescent="0.2">
      <c r="A1142" s="498"/>
      <c r="B1142" s="499"/>
      <c r="C1142" s="499"/>
      <c r="D1142" s="499"/>
      <c r="E1142" s="500"/>
      <c r="F1142" s="635"/>
      <c r="G1142" s="509"/>
      <c r="H1142" s="484">
        <v>27111500</v>
      </c>
      <c r="I1142" s="511" t="s">
        <v>3821</v>
      </c>
      <c r="J1142" s="488"/>
      <c r="K1142" s="488"/>
      <c r="L1142" s="488"/>
      <c r="M1142" s="488"/>
      <c r="N1142" s="520"/>
      <c r="O1142" s="488"/>
      <c r="P1142" s="488"/>
      <c r="Q1142" s="488">
        <f t="shared" si="33"/>
        <v>0</v>
      </c>
      <c r="R1142" s="502"/>
      <c r="S1142" s="503"/>
      <c r="T1142" s="545"/>
      <c r="U1142" s="820"/>
      <c r="V1142" s="481"/>
      <c r="W1142" s="482"/>
      <c r="X1142" s="504"/>
    </row>
    <row r="1143" spans="1:24" ht="63.75" hidden="1" x14ac:dyDescent="0.2">
      <c r="A1143" s="498"/>
      <c r="B1143" s="499"/>
      <c r="C1143" s="499"/>
      <c r="D1143" s="499"/>
      <c r="E1143" s="500"/>
      <c r="F1143" s="635"/>
      <c r="G1143" s="509"/>
      <c r="H1143" s="484">
        <v>44101700</v>
      </c>
      <c r="I1143" s="511" t="s">
        <v>3822</v>
      </c>
      <c r="J1143" s="488"/>
      <c r="K1143" s="488"/>
      <c r="L1143" s="488"/>
      <c r="M1143" s="488"/>
      <c r="N1143" s="520"/>
      <c r="O1143" s="488"/>
      <c r="P1143" s="488"/>
      <c r="Q1143" s="488">
        <f t="shared" si="33"/>
        <v>0</v>
      </c>
      <c r="R1143" s="502"/>
      <c r="S1143" s="503"/>
      <c r="T1143" s="545"/>
      <c r="U1143" s="820"/>
      <c r="V1143" s="481"/>
      <c r="W1143" s="482"/>
      <c r="X1143" s="504"/>
    </row>
    <row r="1144" spans="1:24" ht="25.5" hidden="1" x14ac:dyDescent="0.2">
      <c r="A1144" s="498"/>
      <c r="B1144" s="499"/>
      <c r="C1144" s="499"/>
      <c r="D1144" s="499"/>
      <c r="E1144" s="500"/>
      <c r="F1144" s="635"/>
      <c r="G1144" s="509"/>
      <c r="H1144" s="484">
        <v>25171700</v>
      </c>
      <c r="I1144" s="511" t="s">
        <v>3823</v>
      </c>
      <c r="J1144" s="488"/>
      <c r="K1144" s="488"/>
      <c r="L1144" s="488"/>
      <c r="M1144" s="488"/>
      <c r="N1144" s="520"/>
      <c r="O1144" s="488"/>
      <c r="P1144" s="488"/>
      <c r="Q1144" s="488">
        <f t="shared" si="33"/>
        <v>0</v>
      </c>
      <c r="R1144" s="502"/>
      <c r="S1144" s="503"/>
      <c r="T1144" s="545"/>
      <c r="U1144" s="820"/>
      <c r="V1144" s="481"/>
      <c r="W1144" s="482"/>
      <c r="X1144" s="481"/>
    </row>
    <row r="1145" spans="1:24" hidden="1" x14ac:dyDescent="0.2">
      <c r="A1145" s="498"/>
      <c r="B1145" s="499"/>
      <c r="C1145" s="499"/>
      <c r="D1145" s="499"/>
      <c r="E1145" s="500"/>
      <c r="F1145" s="635"/>
      <c r="G1145" s="509"/>
      <c r="H1145" s="484">
        <v>43201803</v>
      </c>
      <c r="I1145" s="511" t="s">
        <v>1428</v>
      </c>
      <c r="J1145" s="488"/>
      <c r="K1145" s="488"/>
      <c r="L1145" s="488"/>
      <c r="M1145" s="488"/>
      <c r="N1145" s="520"/>
      <c r="O1145" s="488"/>
      <c r="P1145" s="488"/>
      <c r="Q1145" s="488">
        <f t="shared" si="33"/>
        <v>0</v>
      </c>
      <c r="R1145" s="502"/>
      <c r="S1145" s="503"/>
      <c r="T1145" s="545"/>
      <c r="U1145" s="820"/>
      <c r="V1145" s="481"/>
      <c r="W1145" s="482"/>
      <c r="X1145" s="493"/>
    </row>
    <row r="1146" spans="1:24" ht="51" hidden="1" x14ac:dyDescent="0.2">
      <c r="A1146" s="498"/>
      <c r="B1146" s="499"/>
      <c r="C1146" s="499"/>
      <c r="D1146" s="499"/>
      <c r="E1146" s="500"/>
      <c r="F1146" s="635"/>
      <c r="G1146" s="509"/>
      <c r="H1146" s="484">
        <v>42294900</v>
      </c>
      <c r="I1146" s="512" t="s">
        <v>1753</v>
      </c>
      <c r="J1146" s="488"/>
      <c r="K1146" s="488"/>
      <c r="L1146" s="488"/>
      <c r="M1146" s="488"/>
      <c r="N1146" s="520"/>
      <c r="O1146" s="488"/>
      <c r="P1146" s="488"/>
      <c r="Q1146" s="488">
        <f t="shared" si="33"/>
        <v>0</v>
      </c>
      <c r="R1146" s="502"/>
      <c r="S1146" s="503"/>
      <c r="T1146" s="545"/>
      <c r="U1146" s="820"/>
      <c r="V1146" s="481"/>
      <c r="W1146" s="482"/>
      <c r="X1146" s="492"/>
    </row>
    <row r="1147" spans="1:24" ht="51" hidden="1" x14ac:dyDescent="0.2">
      <c r="A1147" s="498"/>
      <c r="B1147" s="499"/>
      <c r="C1147" s="499"/>
      <c r="D1147" s="499"/>
      <c r="E1147" s="500"/>
      <c r="F1147" s="635"/>
      <c r="G1147" s="509"/>
      <c r="H1147" s="484">
        <v>42294900</v>
      </c>
      <c r="I1147" s="512" t="s">
        <v>1754</v>
      </c>
      <c r="J1147" s="488"/>
      <c r="K1147" s="488"/>
      <c r="L1147" s="488"/>
      <c r="M1147" s="488"/>
      <c r="N1147" s="520"/>
      <c r="O1147" s="488"/>
      <c r="P1147" s="488"/>
      <c r="Q1147" s="488">
        <f t="shared" si="33"/>
        <v>0</v>
      </c>
      <c r="R1147" s="502"/>
      <c r="S1147" s="503"/>
      <c r="T1147" s="545"/>
      <c r="U1147" s="820"/>
      <c r="V1147" s="481"/>
      <c r="W1147" s="482"/>
      <c r="X1147" s="492"/>
    </row>
    <row r="1148" spans="1:24" hidden="1" x14ac:dyDescent="0.2">
      <c r="A1148" s="498"/>
      <c r="B1148" s="499"/>
      <c r="C1148" s="499"/>
      <c r="D1148" s="499"/>
      <c r="E1148" s="500"/>
      <c r="F1148" s="635"/>
      <c r="G1148" s="509"/>
      <c r="H1148" s="484">
        <v>52161500</v>
      </c>
      <c r="I1148" s="511" t="s">
        <v>2712</v>
      </c>
      <c r="J1148" s="488"/>
      <c r="K1148" s="488"/>
      <c r="L1148" s="488"/>
      <c r="M1148" s="488"/>
      <c r="N1148" s="520"/>
      <c r="O1148" s="488"/>
      <c r="P1148" s="488"/>
      <c r="Q1148" s="488">
        <f t="shared" si="33"/>
        <v>0</v>
      </c>
      <c r="R1148" s="502"/>
      <c r="S1148" s="503"/>
      <c r="T1148" s="545"/>
      <c r="U1148" s="820"/>
      <c r="V1148" s="481"/>
      <c r="W1148" s="482"/>
      <c r="X1148" s="481"/>
    </row>
    <row r="1149" spans="1:24" ht="25.5" hidden="1" x14ac:dyDescent="0.2">
      <c r="A1149" s="498"/>
      <c r="B1149" s="499"/>
      <c r="C1149" s="499"/>
      <c r="D1149" s="499"/>
      <c r="E1149" s="500"/>
      <c r="F1149" s="635"/>
      <c r="G1149" s="509"/>
      <c r="H1149" s="484">
        <v>25170000</v>
      </c>
      <c r="I1149" s="511" t="s">
        <v>3824</v>
      </c>
      <c r="J1149" s="488"/>
      <c r="K1149" s="488"/>
      <c r="L1149" s="488"/>
      <c r="M1149" s="488"/>
      <c r="N1149" s="520"/>
      <c r="O1149" s="488"/>
      <c r="P1149" s="488"/>
      <c r="Q1149" s="488">
        <f t="shared" si="33"/>
        <v>0</v>
      </c>
      <c r="R1149" s="502"/>
      <c r="S1149" s="503"/>
      <c r="T1149" s="545"/>
      <c r="U1149" s="820"/>
      <c r="V1149" s="481"/>
      <c r="W1149" s="482"/>
      <c r="X1149" s="493"/>
    </row>
    <row r="1150" spans="1:24" ht="38.25" hidden="1" x14ac:dyDescent="0.2">
      <c r="A1150" s="498"/>
      <c r="B1150" s="499"/>
      <c r="C1150" s="499"/>
      <c r="D1150" s="499"/>
      <c r="E1150" s="500"/>
      <c r="F1150" s="635"/>
      <c r="G1150" s="509"/>
      <c r="H1150" s="484">
        <v>25170000</v>
      </c>
      <c r="I1150" s="511" t="s">
        <v>3825</v>
      </c>
      <c r="J1150" s="488"/>
      <c r="K1150" s="488"/>
      <c r="L1150" s="488"/>
      <c r="M1150" s="488"/>
      <c r="N1150" s="520"/>
      <c r="O1150" s="488"/>
      <c r="P1150" s="488"/>
      <c r="Q1150" s="488">
        <f t="shared" si="33"/>
        <v>0</v>
      </c>
      <c r="R1150" s="502"/>
      <c r="S1150" s="503"/>
      <c r="T1150" s="545"/>
      <c r="U1150" s="820"/>
      <c r="V1150" s="481"/>
      <c r="W1150" s="482"/>
      <c r="X1150" s="481"/>
    </row>
    <row r="1151" spans="1:24" ht="25.5" hidden="1" x14ac:dyDescent="0.2">
      <c r="A1151" s="498"/>
      <c r="B1151" s="499"/>
      <c r="C1151" s="499"/>
      <c r="D1151" s="499"/>
      <c r="E1151" s="500"/>
      <c r="F1151" s="635"/>
      <c r="G1151" s="509"/>
      <c r="H1151" s="484">
        <v>25170000</v>
      </c>
      <c r="I1151" s="511" t="s">
        <v>4482</v>
      </c>
      <c r="J1151" s="488"/>
      <c r="K1151" s="488"/>
      <c r="L1151" s="488"/>
      <c r="M1151" s="488"/>
      <c r="N1151" s="520"/>
      <c r="O1151" s="488"/>
      <c r="P1151" s="488"/>
      <c r="Q1151" s="488">
        <f t="shared" si="33"/>
        <v>0</v>
      </c>
      <c r="R1151" s="502"/>
      <c r="S1151" s="503"/>
      <c r="T1151" s="545"/>
      <c r="U1151" s="820"/>
      <c r="V1151" s="481"/>
      <c r="W1151" s="482"/>
      <c r="X1151" s="493"/>
    </row>
    <row r="1152" spans="1:24" ht="51" hidden="1" x14ac:dyDescent="0.2">
      <c r="A1152" s="498"/>
      <c r="B1152" s="499"/>
      <c r="C1152" s="499"/>
      <c r="D1152" s="499"/>
      <c r="E1152" s="500"/>
      <c r="F1152" s="635"/>
      <c r="G1152" s="509"/>
      <c r="H1152" s="484">
        <v>25170000</v>
      </c>
      <c r="I1152" s="511" t="s">
        <v>4483</v>
      </c>
      <c r="J1152" s="488"/>
      <c r="K1152" s="488"/>
      <c r="L1152" s="488"/>
      <c r="M1152" s="488"/>
      <c r="N1152" s="520"/>
      <c r="O1152" s="488"/>
      <c r="P1152" s="488"/>
      <c r="Q1152" s="488">
        <f t="shared" si="33"/>
        <v>0</v>
      </c>
      <c r="R1152" s="502"/>
      <c r="S1152" s="503"/>
      <c r="T1152" s="545"/>
      <c r="U1152" s="820"/>
      <c r="V1152" s="481"/>
      <c r="W1152" s="482"/>
      <c r="X1152" s="504"/>
    </row>
    <row r="1153" spans="1:24" ht="51" hidden="1" x14ac:dyDescent="0.2">
      <c r="A1153" s="498"/>
      <c r="B1153" s="499"/>
      <c r="C1153" s="499"/>
      <c r="D1153" s="499"/>
      <c r="E1153" s="500"/>
      <c r="F1153" s="635"/>
      <c r="G1153" s="509"/>
      <c r="H1153" s="484">
        <v>25170000</v>
      </c>
      <c r="I1153" s="511" t="s">
        <v>4484</v>
      </c>
      <c r="J1153" s="488"/>
      <c r="K1153" s="488"/>
      <c r="L1153" s="488"/>
      <c r="M1153" s="488"/>
      <c r="N1153" s="520"/>
      <c r="O1153" s="488"/>
      <c r="P1153" s="488"/>
      <c r="Q1153" s="488">
        <f t="shared" si="33"/>
        <v>0</v>
      </c>
      <c r="R1153" s="502"/>
      <c r="S1153" s="503"/>
      <c r="T1153" s="545"/>
      <c r="U1153" s="820"/>
      <c r="V1153" s="481"/>
      <c r="W1153" s="482"/>
      <c r="X1153" s="504"/>
    </row>
    <row r="1154" spans="1:24" ht="38.25" hidden="1" x14ac:dyDescent="0.2">
      <c r="A1154" s="498"/>
      <c r="B1154" s="499"/>
      <c r="C1154" s="499"/>
      <c r="D1154" s="499"/>
      <c r="E1154" s="500"/>
      <c r="F1154" s="635"/>
      <c r="G1154" s="509"/>
      <c r="H1154" s="484">
        <v>25170000</v>
      </c>
      <c r="I1154" s="511" t="s">
        <v>220</v>
      </c>
      <c r="J1154" s="488"/>
      <c r="K1154" s="488"/>
      <c r="L1154" s="488"/>
      <c r="M1154" s="488"/>
      <c r="N1154" s="520"/>
      <c r="O1154" s="488"/>
      <c r="P1154" s="488"/>
      <c r="Q1154" s="488">
        <f t="shared" si="33"/>
        <v>0</v>
      </c>
      <c r="R1154" s="502"/>
      <c r="S1154" s="503"/>
      <c r="T1154" s="545"/>
      <c r="U1154" s="820"/>
      <c r="V1154" s="481"/>
      <c r="W1154" s="482"/>
      <c r="X1154" s="504"/>
    </row>
    <row r="1155" spans="1:24" ht="51" hidden="1" x14ac:dyDescent="0.2">
      <c r="A1155" s="498"/>
      <c r="B1155" s="499"/>
      <c r="C1155" s="499"/>
      <c r="D1155" s="499"/>
      <c r="E1155" s="500"/>
      <c r="F1155" s="635"/>
      <c r="G1155" s="509"/>
      <c r="H1155" s="484">
        <v>25170000</v>
      </c>
      <c r="I1155" s="511" t="s">
        <v>4485</v>
      </c>
      <c r="J1155" s="488"/>
      <c r="K1155" s="488"/>
      <c r="L1155" s="488"/>
      <c r="M1155" s="488"/>
      <c r="N1155" s="520"/>
      <c r="O1155" s="488"/>
      <c r="P1155" s="488"/>
      <c r="Q1155" s="488">
        <f t="shared" si="33"/>
        <v>0</v>
      </c>
      <c r="R1155" s="502"/>
      <c r="S1155" s="503"/>
      <c r="T1155" s="545"/>
      <c r="U1155" s="820"/>
      <c r="V1155" s="481"/>
      <c r="W1155" s="482"/>
      <c r="X1155" s="504"/>
    </row>
    <row r="1156" spans="1:24" ht="51" hidden="1" x14ac:dyDescent="0.2">
      <c r="A1156" s="498"/>
      <c r="B1156" s="499"/>
      <c r="C1156" s="499"/>
      <c r="D1156" s="499"/>
      <c r="E1156" s="500"/>
      <c r="F1156" s="635"/>
      <c r="G1156" s="509"/>
      <c r="H1156" s="484">
        <v>25170000</v>
      </c>
      <c r="I1156" s="511" t="s">
        <v>4486</v>
      </c>
      <c r="J1156" s="488"/>
      <c r="K1156" s="488"/>
      <c r="L1156" s="488"/>
      <c r="M1156" s="488"/>
      <c r="N1156" s="520"/>
      <c r="O1156" s="488"/>
      <c r="P1156" s="488"/>
      <c r="Q1156" s="488">
        <f t="shared" si="33"/>
        <v>0</v>
      </c>
      <c r="R1156" s="502"/>
      <c r="S1156" s="503"/>
      <c r="T1156" s="545"/>
      <c r="U1156" s="820"/>
      <c r="V1156" s="481"/>
      <c r="W1156" s="482"/>
      <c r="X1156" s="504"/>
    </row>
    <row r="1157" spans="1:24" ht="38.25" hidden="1" x14ac:dyDescent="0.2">
      <c r="A1157" s="498"/>
      <c r="B1157" s="499"/>
      <c r="C1157" s="499"/>
      <c r="D1157" s="499"/>
      <c r="E1157" s="500"/>
      <c r="F1157" s="635"/>
      <c r="G1157" s="509"/>
      <c r="H1157" s="484">
        <v>25170000</v>
      </c>
      <c r="I1157" s="511" t="s">
        <v>4487</v>
      </c>
      <c r="J1157" s="488"/>
      <c r="K1157" s="488"/>
      <c r="L1157" s="488"/>
      <c r="M1157" s="488"/>
      <c r="N1157" s="520"/>
      <c r="O1157" s="488"/>
      <c r="P1157" s="488"/>
      <c r="Q1157" s="488">
        <f t="shared" si="33"/>
        <v>0</v>
      </c>
      <c r="R1157" s="502"/>
      <c r="S1157" s="503"/>
      <c r="T1157" s="545"/>
      <c r="U1157" s="820"/>
      <c r="V1157" s="481"/>
      <c r="W1157" s="482"/>
      <c r="X1157" s="504"/>
    </row>
    <row r="1158" spans="1:24" ht="38.25" hidden="1" x14ac:dyDescent="0.2">
      <c r="A1158" s="498"/>
      <c r="B1158" s="499"/>
      <c r="C1158" s="499"/>
      <c r="D1158" s="499"/>
      <c r="E1158" s="500"/>
      <c r="F1158" s="635"/>
      <c r="G1158" s="509"/>
      <c r="H1158" s="484">
        <v>25170000</v>
      </c>
      <c r="I1158" s="511" t="s">
        <v>4488</v>
      </c>
      <c r="J1158" s="488"/>
      <c r="K1158" s="488"/>
      <c r="L1158" s="488"/>
      <c r="M1158" s="488"/>
      <c r="N1158" s="520"/>
      <c r="O1158" s="488"/>
      <c r="P1158" s="488"/>
      <c r="Q1158" s="488">
        <f t="shared" si="33"/>
        <v>0</v>
      </c>
      <c r="R1158" s="502"/>
      <c r="S1158" s="503"/>
      <c r="T1158" s="545"/>
      <c r="U1158" s="820"/>
      <c r="V1158" s="481"/>
      <c r="W1158" s="482"/>
      <c r="X1158" s="481"/>
    </row>
    <row r="1159" spans="1:24" ht="38.25" hidden="1" x14ac:dyDescent="0.2">
      <c r="A1159" s="498"/>
      <c r="B1159" s="499"/>
      <c r="C1159" s="499"/>
      <c r="D1159" s="499"/>
      <c r="E1159" s="500"/>
      <c r="F1159" s="635"/>
      <c r="G1159" s="509"/>
      <c r="H1159" s="484">
        <v>25170000</v>
      </c>
      <c r="I1159" s="511" t="s">
        <v>221</v>
      </c>
      <c r="J1159" s="488"/>
      <c r="K1159" s="488"/>
      <c r="L1159" s="488"/>
      <c r="M1159" s="488"/>
      <c r="N1159" s="520"/>
      <c r="O1159" s="488"/>
      <c r="P1159" s="488"/>
      <c r="Q1159" s="488">
        <f t="shared" si="33"/>
        <v>0</v>
      </c>
      <c r="R1159" s="502"/>
      <c r="S1159" s="503"/>
      <c r="T1159" s="545"/>
      <c r="U1159" s="820"/>
      <c r="V1159" s="481"/>
      <c r="W1159" s="482"/>
      <c r="X1159" s="493"/>
    </row>
    <row r="1160" spans="1:24" ht="25.5" hidden="1" x14ac:dyDescent="0.2">
      <c r="A1160" s="498"/>
      <c r="B1160" s="499"/>
      <c r="C1160" s="499"/>
      <c r="D1160" s="499"/>
      <c r="E1160" s="500"/>
      <c r="F1160" s="635"/>
      <c r="G1160" s="509"/>
      <c r="H1160" s="484">
        <v>40161504</v>
      </c>
      <c r="I1160" s="511" t="s">
        <v>4489</v>
      </c>
      <c r="J1160" s="488"/>
      <c r="K1160" s="488"/>
      <c r="L1160" s="488"/>
      <c r="M1160" s="488"/>
      <c r="N1160" s="520"/>
      <c r="O1160" s="488"/>
      <c r="P1160" s="488"/>
      <c r="Q1160" s="488">
        <f t="shared" si="33"/>
        <v>0</v>
      </c>
      <c r="R1160" s="502"/>
      <c r="S1160" s="503"/>
      <c r="T1160" s="545"/>
      <c r="U1160" s="820"/>
      <c r="V1160" s="481"/>
      <c r="W1160" s="482"/>
      <c r="X1160" s="481"/>
    </row>
    <row r="1161" spans="1:24" ht="25.5" hidden="1" x14ac:dyDescent="0.2">
      <c r="A1161" s="498"/>
      <c r="B1161" s="499"/>
      <c r="C1161" s="499"/>
      <c r="D1161" s="499"/>
      <c r="E1161" s="500"/>
      <c r="F1161" s="635"/>
      <c r="G1161" s="509"/>
      <c r="H1161" s="484">
        <v>40161505</v>
      </c>
      <c r="I1161" s="511" t="s">
        <v>4490</v>
      </c>
      <c r="J1161" s="488"/>
      <c r="K1161" s="488"/>
      <c r="L1161" s="488"/>
      <c r="M1161" s="488"/>
      <c r="N1161" s="520"/>
      <c r="O1161" s="488"/>
      <c r="P1161" s="488"/>
      <c r="Q1161" s="488">
        <f t="shared" si="33"/>
        <v>0</v>
      </c>
      <c r="R1161" s="502"/>
      <c r="S1161" s="503"/>
      <c r="T1161" s="545"/>
      <c r="U1161" s="820"/>
      <c r="V1161" s="481"/>
      <c r="W1161" s="482"/>
      <c r="X1161" s="493"/>
    </row>
    <row r="1162" spans="1:24" ht="25.5" hidden="1" x14ac:dyDescent="0.2">
      <c r="A1162" s="498"/>
      <c r="B1162" s="499"/>
      <c r="C1162" s="499"/>
      <c r="D1162" s="499"/>
      <c r="E1162" s="500"/>
      <c r="F1162" s="635"/>
      <c r="G1162" s="509"/>
      <c r="H1162" s="484">
        <v>40161513</v>
      </c>
      <c r="I1162" s="511" t="s">
        <v>4491</v>
      </c>
      <c r="J1162" s="488"/>
      <c r="K1162" s="488"/>
      <c r="L1162" s="488"/>
      <c r="M1162" s="488"/>
      <c r="N1162" s="520"/>
      <c r="O1162" s="488"/>
      <c r="P1162" s="488"/>
      <c r="Q1162" s="488">
        <f t="shared" si="33"/>
        <v>0</v>
      </c>
      <c r="R1162" s="502"/>
      <c r="S1162" s="503"/>
      <c r="T1162" s="545"/>
      <c r="U1162" s="820"/>
      <c r="V1162" s="481"/>
      <c r="W1162" s="482"/>
      <c r="X1162" s="481"/>
    </row>
    <row r="1163" spans="1:24" ht="51" hidden="1" x14ac:dyDescent="0.2">
      <c r="A1163" s="498"/>
      <c r="B1163" s="499"/>
      <c r="C1163" s="499"/>
      <c r="D1163" s="499"/>
      <c r="E1163" s="500"/>
      <c r="F1163" s="635"/>
      <c r="G1163" s="509"/>
      <c r="H1163" s="484">
        <v>40161500</v>
      </c>
      <c r="I1163" s="511" t="s">
        <v>2815</v>
      </c>
      <c r="J1163" s="488"/>
      <c r="K1163" s="488"/>
      <c r="L1163" s="488"/>
      <c r="M1163" s="488"/>
      <c r="N1163" s="520"/>
      <c r="O1163" s="488"/>
      <c r="P1163" s="488"/>
      <c r="Q1163" s="488">
        <f t="shared" si="33"/>
        <v>0</v>
      </c>
      <c r="R1163" s="502"/>
      <c r="S1163" s="503"/>
      <c r="T1163" s="545"/>
      <c r="U1163" s="820"/>
      <c r="V1163" s="481"/>
      <c r="W1163" s="482"/>
      <c r="X1163" s="493"/>
    </row>
    <row r="1164" spans="1:24" ht="38.25" hidden="1" x14ac:dyDescent="0.2">
      <c r="A1164" s="498"/>
      <c r="B1164" s="499"/>
      <c r="C1164" s="499"/>
      <c r="D1164" s="499"/>
      <c r="E1164" s="500"/>
      <c r="F1164" s="635"/>
      <c r="G1164" s="509"/>
      <c r="H1164" s="484">
        <v>40161500</v>
      </c>
      <c r="I1164" s="511" t="s">
        <v>2816</v>
      </c>
      <c r="J1164" s="488"/>
      <c r="K1164" s="488"/>
      <c r="L1164" s="488"/>
      <c r="M1164" s="488"/>
      <c r="N1164" s="520"/>
      <c r="O1164" s="488"/>
      <c r="P1164" s="488"/>
      <c r="Q1164" s="488">
        <f t="shared" si="33"/>
        <v>0</v>
      </c>
      <c r="R1164" s="502"/>
      <c r="S1164" s="503"/>
      <c r="T1164" s="545"/>
      <c r="U1164" s="820"/>
      <c r="V1164" s="481"/>
      <c r="W1164" s="482"/>
      <c r="X1164" s="504"/>
    </row>
    <row r="1165" spans="1:24" ht="63.75" hidden="1" x14ac:dyDescent="0.2">
      <c r="A1165" s="498"/>
      <c r="B1165" s="499"/>
      <c r="C1165" s="499"/>
      <c r="D1165" s="499"/>
      <c r="E1165" s="500"/>
      <c r="F1165" s="635"/>
      <c r="G1165" s="509"/>
      <c r="H1165" s="484">
        <v>40161500</v>
      </c>
      <c r="I1165" s="511" t="s">
        <v>2817</v>
      </c>
      <c r="J1165" s="488"/>
      <c r="K1165" s="488"/>
      <c r="L1165" s="488"/>
      <c r="M1165" s="488"/>
      <c r="N1165" s="520"/>
      <c r="O1165" s="488"/>
      <c r="P1165" s="488"/>
      <c r="Q1165" s="488">
        <f t="shared" si="33"/>
        <v>0</v>
      </c>
      <c r="R1165" s="502"/>
      <c r="S1165" s="503"/>
      <c r="T1165" s="545"/>
      <c r="U1165" s="820"/>
      <c r="V1165" s="481"/>
      <c r="W1165" s="482"/>
      <c r="X1165" s="504"/>
    </row>
    <row r="1166" spans="1:24" ht="38.25" hidden="1" x14ac:dyDescent="0.2">
      <c r="A1166" s="498"/>
      <c r="B1166" s="499"/>
      <c r="C1166" s="499"/>
      <c r="D1166" s="499"/>
      <c r="E1166" s="500"/>
      <c r="F1166" s="635"/>
      <c r="G1166" s="509"/>
      <c r="H1166" s="484">
        <v>40161500</v>
      </c>
      <c r="I1166" s="511" t="s">
        <v>2818</v>
      </c>
      <c r="J1166" s="488"/>
      <c r="K1166" s="488"/>
      <c r="L1166" s="488"/>
      <c r="M1166" s="488"/>
      <c r="N1166" s="520"/>
      <c r="O1166" s="488"/>
      <c r="P1166" s="488"/>
      <c r="Q1166" s="488">
        <f t="shared" si="33"/>
        <v>0</v>
      </c>
      <c r="R1166" s="502"/>
      <c r="S1166" s="503"/>
      <c r="T1166" s="545"/>
      <c r="U1166" s="820"/>
      <c r="V1166" s="481"/>
      <c r="W1166" s="482"/>
      <c r="X1166" s="504"/>
    </row>
    <row r="1167" spans="1:24" ht="38.25" hidden="1" x14ac:dyDescent="0.2">
      <c r="A1167" s="498"/>
      <c r="B1167" s="499"/>
      <c r="C1167" s="499"/>
      <c r="D1167" s="499"/>
      <c r="E1167" s="500"/>
      <c r="F1167" s="635"/>
      <c r="G1167" s="509"/>
      <c r="H1167" s="484">
        <v>40161500</v>
      </c>
      <c r="I1167" s="511" t="s">
        <v>2819</v>
      </c>
      <c r="J1167" s="488"/>
      <c r="K1167" s="488"/>
      <c r="L1167" s="488"/>
      <c r="M1167" s="488"/>
      <c r="N1167" s="520"/>
      <c r="O1167" s="488"/>
      <c r="P1167" s="488"/>
      <c r="Q1167" s="488">
        <f t="shared" si="33"/>
        <v>0</v>
      </c>
      <c r="R1167" s="502"/>
      <c r="S1167" s="503"/>
      <c r="T1167" s="545"/>
      <c r="U1167" s="820"/>
      <c r="V1167" s="481"/>
      <c r="W1167" s="482"/>
      <c r="X1167" s="504"/>
    </row>
    <row r="1168" spans="1:24" ht="51" hidden="1" x14ac:dyDescent="0.2">
      <c r="A1168" s="498"/>
      <c r="B1168" s="499"/>
      <c r="C1168" s="499"/>
      <c r="D1168" s="499"/>
      <c r="E1168" s="500"/>
      <c r="F1168" s="635"/>
      <c r="G1168" s="509"/>
      <c r="H1168" s="484">
        <v>40161500</v>
      </c>
      <c r="I1168" s="511" t="s">
        <v>2820</v>
      </c>
      <c r="J1168" s="488"/>
      <c r="K1168" s="488"/>
      <c r="L1168" s="488"/>
      <c r="M1168" s="488"/>
      <c r="N1168" s="520"/>
      <c r="O1168" s="488"/>
      <c r="P1168" s="488"/>
      <c r="Q1168" s="488">
        <f t="shared" si="33"/>
        <v>0</v>
      </c>
      <c r="R1168" s="502"/>
      <c r="S1168" s="503"/>
      <c r="T1168" s="545"/>
      <c r="U1168" s="820"/>
      <c r="V1168" s="481"/>
      <c r="W1168" s="482"/>
      <c r="X1168" s="504"/>
    </row>
    <row r="1169" spans="1:24" ht="51" hidden="1" x14ac:dyDescent="0.2">
      <c r="A1169" s="498"/>
      <c r="B1169" s="499"/>
      <c r="C1169" s="499"/>
      <c r="D1169" s="499"/>
      <c r="E1169" s="500"/>
      <c r="F1169" s="635"/>
      <c r="G1169" s="509"/>
      <c r="H1169" s="484">
        <v>40161500</v>
      </c>
      <c r="I1169" s="511" t="s">
        <v>2821</v>
      </c>
      <c r="J1169" s="488"/>
      <c r="K1169" s="488"/>
      <c r="L1169" s="488"/>
      <c r="M1169" s="488"/>
      <c r="N1169" s="520"/>
      <c r="O1169" s="488"/>
      <c r="P1169" s="488"/>
      <c r="Q1169" s="488">
        <f t="shared" si="33"/>
        <v>0</v>
      </c>
      <c r="R1169" s="502"/>
      <c r="S1169" s="503"/>
      <c r="T1169" s="545"/>
      <c r="U1169" s="820"/>
      <c r="V1169" s="481"/>
      <c r="W1169" s="482"/>
      <c r="X1169" s="504"/>
    </row>
    <row r="1170" spans="1:24" ht="38.25" hidden="1" x14ac:dyDescent="0.2">
      <c r="A1170" s="498"/>
      <c r="B1170" s="499"/>
      <c r="C1170" s="499"/>
      <c r="D1170" s="499"/>
      <c r="E1170" s="500"/>
      <c r="F1170" s="635"/>
      <c r="G1170" s="509"/>
      <c r="H1170" s="484">
        <v>40161500</v>
      </c>
      <c r="I1170" s="511" t="s">
        <v>2822</v>
      </c>
      <c r="J1170" s="488"/>
      <c r="K1170" s="488"/>
      <c r="L1170" s="488"/>
      <c r="M1170" s="488"/>
      <c r="N1170" s="520"/>
      <c r="O1170" s="488"/>
      <c r="P1170" s="488"/>
      <c r="Q1170" s="488">
        <f t="shared" si="33"/>
        <v>0</v>
      </c>
      <c r="R1170" s="502"/>
      <c r="S1170" s="503"/>
      <c r="T1170" s="545"/>
      <c r="U1170" s="820"/>
      <c r="V1170" s="481"/>
      <c r="W1170" s="482"/>
      <c r="X1170" s="481"/>
    </row>
    <row r="1171" spans="1:24" ht="38.25" hidden="1" x14ac:dyDescent="0.2">
      <c r="A1171" s="498"/>
      <c r="B1171" s="499"/>
      <c r="C1171" s="499"/>
      <c r="D1171" s="499"/>
      <c r="E1171" s="500"/>
      <c r="F1171" s="635"/>
      <c r="G1171" s="509"/>
      <c r="H1171" s="484">
        <v>42192200</v>
      </c>
      <c r="I1171" s="511" t="s">
        <v>2823</v>
      </c>
      <c r="J1171" s="488"/>
      <c r="K1171" s="488"/>
      <c r="L1171" s="488"/>
      <c r="M1171" s="488"/>
      <c r="N1171" s="520"/>
      <c r="O1171" s="488"/>
      <c r="P1171" s="488"/>
      <c r="Q1171" s="488">
        <f t="shared" si="33"/>
        <v>0</v>
      </c>
      <c r="R1171" s="502"/>
      <c r="S1171" s="503"/>
      <c r="T1171" s="545"/>
      <c r="U1171" s="820"/>
      <c r="V1171" s="481"/>
      <c r="W1171" s="482"/>
      <c r="X1171" s="493"/>
    </row>
    <row r="1172" spans="1:24" ht="25.5" hidden="1" x14ac:dyDescent="0.2">
      <c r="A1172" s="498"/>
      <c r="B1172" s="499"/>
      <c r="C1172" s="499"/>
      <c r="D1172" s="499"/>
      <c r="E1172" s="500"/>
      <c r="F1172" s="635"/>
      <c r="G1172" s="509"/>
      <c r="H1172" s="484">
        <v>39120000</v>
      </c>
      <c r="I1172" s="511" t="s">
        <v>867</v>
      </c>
      <c r="J1172" s="488"/>
      <c r="K1172" s="488"/>
      <c r="L1172" s="488"/>
      <c r="M1172" s="488"/>
      <c r="N1172" s="520"/>
      <c r="O1172" s="488"/>
      <c r="P1172" s="488"/>
      <c r="Q1172" s="488">
        <f t="shared" si="33"/>
        <v>0</v>
      </c>
      <c r="R1172" s="502"/>
      <c r="S1172" s="503"/>
      <c r="T1172" s="545"/>
      <c r="U1172" s="820"/>
      <c r="V1172" s="481"/>
      <c r="W1172" s="482"/>
      <c r="X1172" s="481"/>
    </row>
    <row r="1173" spans="1:24" ht="38.25" hidden="1" x14ac:dyDescent="0.2">
      <c r="A1173" s="498"/>
      <c r="B1173" s="499"/>
      <c r="C1173" s="499"/>
      <c r="D1173" s="499"/>
      <c r="E1173" s="500"/>
      <c r="F1173" s="635"/>
      <c r="G1173" s="509"/>
      <c r="H1173" s="484">
        <v>25191700</v>
      </c>
      <c r="I1173" s="511" t="s">
        <v>2824</v>
      </c>
      <c r="J1173" s="488"/>
      <c r="K1173" s="488"/>
      <c r="L1173" s="488"/>
      <c r="M1173" s="488"/>
      <c r="N1173" s="520"/>
      <c r="O1173" s="488"/>
      <c r="P1173" s="488"/>
      <c r="Q1173" s="488">
        <f t="shared" si="33"/>
        <v>0</v>
      </c>
      <c r="R1173" s="502"/>
      <c r="S1173" s="503"/>
      <c r="T1173" s="545"/>
      <c r="U1173" s="820"/>
      <c r="V1173" s="481"/>
      <c r="W1173" s="482"/>
      <c r="X1173" s="493"/>
    </row>
    <row r="1174" spans="1:24" ht="38.25" hidden="1" x14ac:dyDescent="0.2">
      <c r="A1174" s="498"/>
      <c r="B1174" s="499"/>
      <c r="C1174" s="499"/>
      <c r="D1174" s="499"/>
      <c r="E1174" s="500"/>
      <c r="F1174" s="635"/>
      <c r="G1174" s="509"/>
      <c r="H1174" s="484">
        <v>25191700</v>
      </c>
      <c r="I1174" s="511" t="s">
        <v>2825</v>
      </c>
      <c r="J1174" s="488"/>
      <c r="K1174" s="488"/>
      <c r="L1174" s="488"/>
      <c r="M1174" s="488"/>
      <c r="N1174" s="520"/>
      <c r="O1174" s="488"/>
      <c r="P1174" s="488"/>
      <c r="Q1174" s="488">
        <f t="shared" si="33"/>
        <v>0</v>
      </c>
      <c r="R1174" s="502"/>
      <c r="S1174" s="503"/>
      <c r="T1174" s="545"/>
      <c r="U1174" s="820"/>
      <c r="V1174" s="481"/>
      <c r="W1174" s="482"/>
      <c r="X1174" s="481"/>
    </row>
    <row r="1175" spans="1:24" ht="38.25" hidden="1" x14ac:dyDescent="0.2">
      <c r="A1175" s="498"/>
      <c r="B1175" s="499"/>
      <c r="C1175" s="499"/>
      <c r="D1175" s="499"/>
      <c r="E1175" s="500"/>
      <c r="F1175" s="635"/>
      <c r="G1175" s="509"/>
      <c r="H1175" s="484">
        <v>25191700</v>
      </c>
      <c r="I1175" s="511" t="s">
        <v>2826</v>
      </c>
      <c r="J1175" s="488"/>
      <c r="K1175" s="488"/>
      <c r="L1175" s="488"/>
      <c r="M1175" s="488"/>
      <c r="N1175" s="520"/>
      <c r="O1175" s="488"/>
      <c r="P1175" s="488"/>
      <c r="Q1175" s="488">
        <f t="shared" si="33"/>
        <v>0</v>
      </c>
      <c r="R1175" s="502"/>
      <c r="S1175" s="503"/>
      <c r="T1175" s="545"/>
      <c r="U1175" s="820"/>
      <c r="V1175" s="481"/>
      <c r="W1175" s="482"/>
      <c r="X1175" s="493"/>
    </row>
    <row r="1176" spans="1:24" ht="38.25" hidden="1" x14ac:dyDescent="0.2">
      <c r="A1176" s="498"/>
      <c r="B1176" s="499"/>
      <c r="C1176" s="499"/>
      <c r="D1176" s="499"/>
      <c r="E1176" s="500"/>
      <c r="F1176" s="635"/>
      <c r="G1176" s="509"/>
      <c r="H1176" s="484">
        <v>25191700</v>
      </c>
      <c r="I1176" s="511" t="s">
        <v>2827</v>
      </c>
      <c r="J1176" s="488"/>
      <c r="K1176" s="488"/>
      <c r="L1176" s="488"/>
      <c r="M1176" s="488"/>
      <c r="N1176" s="520"/>
      <c r="O1176" s="488"/>
      <c r="P1176" s="488"/>
      <c r="Q1176" s="488">
        <f t="shared" si="33"/>
        <v>0</v>
      </c>
      <c r="R1176" s="502"/>
      <c r="S1176" s="503"/>
      <c r="T1176" s="545"/>
      <c r="U1176" s="820"/>
      <c r="V1176" s="481"/>
      <c r="W1176" s="482"/>
      <c r="X1176" s="504"/>
    </row>
    <row r="1177" spans="1:24" ht="25.5" hidden="1" x14ac:dyDescent="0.2">
      <c r="A1177" s="498"/>
      <c r="B1177" s="499"/>
      <c r="C1177" s="499"/>
      <c r="D1177" s="499"/>
      <c r="E1177" s="500"/>
      <c r="F1177" s="635"/>
      <c r="G1177" s="509"/>
      <c r="H1177" s="484">
        <v>25191700</v>
      </c>
      <c r="I1177" s="511" t="s">
        <v>2828</v>
      </c>
      <c r="J1177" s="488"/>
      <c r="K1177" s="488"/>
      <c r="L1177" s="488"/>
      <c r="M1177" s="488"/>
      <c r="N1177" s="520"/>
      <c r="O1177" s="488"/>
      <c r="P1177" s="488"/>
      <c r="Q1177" s="488">
        <f t="shared" si="33"/>
        <v>0</v>
      </c>
      <c r="R1177" s="502"/>
      <c r="S1177" s="503"/>
      <c r="T1177" s="545"/>
      <c r="U1177" s="820"/>
      <c r="V1177" s="481"/>
      <c r="W1177" s="482"/>
      <c r="X1177" s="504"/>
    </row>
    <row r="1178" spans="1:24" ht="38.25" hidden="1" x14ac:dyDescent="0.2">
      <c r="A1178" s="498"/>
      <c r="B1178" s="499"/>
      <c r="C1178" s="499"/>
      <c r="D1178" s="499"/>
      <c r="E1178" s="500"/>
      <c r="F1178" s="635"/>
      <c r="G1178" s="509"/>
      <c r="H1178" s="484">
        <v>25191700</v>
      </c>
      <c r="I1178" s="511" t="s">
        <v>2829</v>
      </c>
      <c r="J1178" s="488"/>
      <c r="K1178" s="488"/>
      <c r="L1178" s="488"/>
      <c r="M1178" s="488"/>
      <c r="N1178" s="520"/>
      <c r="O1178" s="488"/>
      <c r="P1178" s="488"/>
      <c r="Q1178" s="488">
        <f t="shared" ref="Q1178:Q1254" si="34">+M1178+P1178-K1178</f>
        <v>0</v>
      </c>
      <c r="R1178" s="502"/>
      <c r="S1178" s="503"/>
      <c r="T1178" s="545"/>
      <c r="U1178" s="820"/>
      <c r="V1178" s="481"/>
      <c r="W1178" s="482"/>
      <c r="X1178" s="504"/>
    </row>
    <row r="1179" spans="1:24" ht="38.25" hidden="1" x14ac:dyDescent="0.2">
      <c r="A1179" s="498"/>
      <c r="B1179" s="499"/>
      <c r="C1179" s="499"/>
      <c r="D1179" s="499"/>
      <c r="E1179" s="500"/>
      <c r="F1179" s="635"/>
      <c r="G1179" s="509"/>
      <c r="H1179" s="484">
        <v>25191700</v>
      </c>
      <c r="I1179" s="511" t="s">
        <v>2830</v>
      </c>
      <c r="J1179" s="488"/>
      <c r="K1179" s="488"/>
      <c r="L1179" s="488"/>
      <c r="M1179" s="488"/>
      <c r="N1179" s="520"/>
      <c r="O1179" s="488"/>
      <c r="P1179" s="488"/>
      <c r="Q1179" s="488">
        <f t="shared" si="34"/>
        <v>0</v>
      </c>
      <c r="R1179" s="502"/>
      <c r="S1179" s="503"/>
      <c r="T1179" s="545"/>
      <c r="U1179" s="820"/>
      <c r="V1179" s="481"/>
      <c r="W1179" s="482"/>
      <c r="X1179" s="504"/>
    </row>
    <row r="1180" spans="1:24" ht="76.5" hidden="1" x14ac:dyDescent="0.2">
      <c r="A1180" s="498"/>
      <c r="B1180" s="499"/>
      <c r="C1180" s="499"/>
      <c r="D1180" s="499"/>
      <c r="E1180" s="500"/>
      <c r="F1180" s="635"/>
      <c r="G1180" s="509"/>
      <c r="H1180" s="484">
        <v>44101700</v>
      </c>
      <c r="I1180" s="511" t="s">
        <v>2831</v>
      </c>
      <c r="J1180" s="488"/>
      <c r="K1180" s="488"/>
      <c r="L1180" s="488"/>
      <c r="M1180" s="488"/>
      <c r="N1180" s="520"/>
      <c r="O1180" s="488"/>
      <c r="P1180" s="488"/>
      <c r="Q1180" s="488">
        <f t="shared" si="34"/>
        <v>0</v>
      </c>
      <c r="R1180" s="502"/>
      <c r="S1180" s="503"/>
      <c r="T1180" s="545"/>
      <c r="U1180" s="820"/>
      <c r="V1180" s="481"/>
      <c r="W1180" s="482"/>
      <c r="X1180" s="504"/>
    </row>
    <row r="1181" spans="1:24" ht="25.5" hidden="1" x14ac:dyDescent="0.2">
      <c r="A1181" s="498"/>
      <c r="B1181" s="499"/>
      <c r="C1181" s="499"/>
      <c r="D1181" s="499"/>
      <c r="E1181" s="500"/>
      <c r="F1181" s="635"/>
      <c r="G1181" s="509"/>
      <c r="H1181" s="484">
        <v>27112802</v>
      </c>
      <c r="I1181" s="511" t="s">
        <v>2832</v>
      </c>
      <c r="J1181" s="488"/>
      <c r="K1181" s="488"/>
      <c r="L1181" s="488"/>
      <c r="M1181" s="488"/>
      <c r="N1181" s="520"/>
      <c r="O1181" s="488"/>
      <c r="P1181" s="488"/>
      <c r="Q1181" s="488">
        <f t="shared" si="34"/>
        <v>0</v>
      </c>
      <c r="R1181" s="502"/>
      <c r="S1181" s="503"/>
      <c r="T1181" s="545"/>
      <c r="U1181" s="820"/>
      <c r="V1181" s="481"/>
      <c r="W1181" s="482"/>
      <c r="X1181" s="504"/>
    </row>
    <row r="1182" spans="1:24" ht="51" hidden="1" x14ac:dyDescent="0.2">
      <c r="A1182" s="498"/>
      <c r="B1182" s="499"/>
      <c r="C1182" s="499"/>
      <c r="D1182" s="499"/>
      <c r="E1182" s="500"/>
      <c r="F1182" s="635"/>
      <c r="G1182" s="509"/>
      <c r="H1182" s="484">
        <v>39101600</v>
      </c>
      <c r="I1182" s="511" t="s">
        <v>2833</v>
      </c>
      <c r="J1182" s="488"/>
      <c r="K1182" s="488"/>
      <c r="L1182" s="488"/>
      <c r="M1182" s="488"/>
      <c r="N1182" s="520"/>
      <c r="O1182" s="488"/>
      <c r="P1182" s="488"/>
      <c r="Q1182" s="488">
        <f t="shared" si="34"/>
        <v>0</v>
      </c>
      <c r="R1182" s="502"/>
      <c r="S1182" s="503"/>
      <c r="T1182" s="545"/>
      <c r="U1182" s="820"/>
      <c r="V1182" s="481"/>
      <c r="W1182" s="482"/>
      <c r="X1182" s="481"/>
    </row>
    <row r="1183" spans="1:24" ht="38.25" hidden="1" x14ac:dyDescent="0.2">
      <c r="A1183" s="498"/>
      <c r="B1183" s="499"/>
      <c r="C1183" s="499"/>
      <c r="D1183" s="499"/>
      <c r="E1183" s="500"/>
      <c r="F1183" s="635"/>
      <c r="G1183" s="509"/>
      <c r="H1183" s="484">
        <v>39101600</v>
      </c>
      <c r="I1183" s="511" t="s">
        <v>2834</v>
      </c>
      <c r="J1183" s="488"/>
      <c r="K1183" s="488"/>
      <c r="L1183" s="488"/>
      <c r="M1183" s="488"/>
      <c r="N1183" s="520"/>
      <c r="O1183" s="488"/>
      <c r="P1183" s="488"/>
      <c r="Q1183" s="488">
        <f t="shared" si="34"/>
        <v>0</v>
      </c>
      <c r="R1183" s="502"/>
      <c r="S1183" s="503"/>
      <c r="T1183" s="545"/>
      <c r="U1183" s="820"/>
      <c r="V1183" s="481"/>
      <c r="W1183" s="482"/>
      <c r="X1183" s="493"/>
    </row>
    <row r="1184" spans="1:24" ht="38.25" hidden="1" x14ac:dyDescent="0.2">
      <c r="A1184" s="498"/>
      <c r="B1184" s="499"/>
      <c r="C1184" s="499"/>
      <c r="D1184" s="499"/>
      <c r="E1184" s="500"/>
      <c r="F1184" s="635"/>
      <c r="G1184" s="509"/>
      <c r="H1184" s="484">
        <v>39101600</v>
      </c>
      <c r="I1184" s="511" t="s">
        <v>4465</v>
      </c>
      <c r="J1184" s="488"/>
      <c r="K1184" s="488"/>
      <c r="L1184" s="488"/>
      <c r="M1184" s="488"/>
      <c r="N1184" s="520"/>
      <c r="O1184" s="488"/>
      <c r="P1184" s="488"/>
      <c r="Q1184" s="488">
        <f t="shared" si="34"/>
        <v>0</v>
      </c>
      <c r="R1184" s="502"/>
      <c r="S1184" s="503"/>
      <c r="T1184" s="545"/>
      <c r="U1184" s="820"/>
      <c r="V1184" s="481"/>
      <c r="W1184" s="482"/>
      <c r="X1184" s="481"/>
    </row>
    <row r="1185" spans="1:24" ht="63.75" hidden="1" x14ac:dyDescent="0.2">
      <c r="A1185" s="498"/>
      <c r="B1185" s="499"/>
      <c r="C1185" s="499"/>
      <c r="D1185" s="499"/>
      <c r="E1185" s="500"/>
      <c r="F1185" s="635"/>
      <c r="G1185" s="509"/>
      <c r="H1185" s="484">
        <v>27110000</v>
      </c>
      <c r="I1185" s="511" t="s">
        <v>4041</v>
      </c>
      <c r="J1185" s="488"/>
      <c r="K1185" s="488"/>
      <c r="L1185" s="488"/>
      <c r="M1185" s="488"/>
      <c r="N1185" s="520"/>
      <c r="O1185" s="488"/>
      <c r="P1185" s="488"/>
      <c r="Q1185" s="488">
        <f t="shared" si="34"/>
        <v>0</v>
      </c>
      <c r="R1185" s="502"/>
      <c r="S1185" s="503"/>
      <c r="T1185" s="545"/>
      <c r="U1185" s="820"/>
      <c r="V1185" s="481"/>
      <c r="W1185" s="482"/>
      <c r="X1185" s="493"/>
    </row>
    <row r="1186" spans="1:24" ht="51" hidden="1" x14ac:dyDescent="0.2">
      <c r="A1186" s="498"/>
      <c r="B1186" s="499"/>
      <c r="C1186" s="499"/>
      <c r="D1186" s="499"/>
      <c r="E1186" s="500"/>
      <c r="F1186" s="635"/>
      <c r="G1186" s="509"/>
      <c r="H1186" s="484">
        <v>27110000</v>
      </c>
      <c r="I1186" s="511" t="s">
        <v>4042</v>
      </c>
      <c r="J1186" s="488"/>
      <c r="K1186" s="488"/>
      <c r="L1186" s="488"/>
      <c r="M1186" s="488"/>
      <c r="N1186" s="520"/>
      <c r="O1186" s="488"/>
      <c r="P1186" s="488"/>
      <c r="Q1186" s="488">
        <f t="shared" si="34"/>
        <v>0</v>
      </c>
      <c r="R1186" s="502"/>
      <c r="S1186" s="503"/>
      <c r="T1186" s="545"/>
      <c r="U1186" s="820"/>
      <c r="V1186" s="481"/>
      <c r="W1186" s="482"/>
      <c r="X1186" s="481"/>
    </row>
    <row r="1187" spans="1:24" ht="63.75" hidden="1" x14ac:dyDescent="0.2">
      <c r="A1187" s="498"/>
      <c r="B1187" s="499"/>
      <c r="C1187" s="499"/>
      <c r="D1187" s="499"/>
      <c r="E1187" s="500"/>
      <c r="F1187" s="635"/>
      <c r="G1187" s="509"/>
      <c r="H1187" s="484">
        <v>43211500</v>
      </c>
      <c r="I1187" s="511" t="s">
        <v>4043</v>
      </c>
      <c r="J1187" s="488"/>
      <c r="K1187" s="488"/>
      <c r="L1187" s="488"/>
      <c r="M1187" s="488"/>
      <c r="N1187" s="520"/>
      <c r="O1187" s="488"/>
      <c r="P1187" s="488"/>
      <c r="Q1187" s="488">
        <f t="shared" si="34"/>
        <v>0</v>
      </c>
      <c r="R1187" s="502"/>
      <c r="S1187" s="503"/>
      <c r="T1187" s="545"/>
      <c r="U1187" s="820"/>
      <c r="V1187" s="481"/>
      <c r="W1187" s="482"/>
      <c r="X1187" s="493"/>
    </row>
    <row r="1188" spans="1:24" ht="25.5" hidden="1" x14ac:dyDescent="0.2">
      <c r="A1188" s="498"/>
      <c r="B1188" s="499"/>
      <c r="C1188" s="499"/>
      <c r="D1188" s="499"/>
      <c r="E1188" s="500"/>
      <c r="F1188" s="635"/>
      <c r="G1188" s="509"/>
      <c r="H1188" s="484">
        <v>41112200</v>
      </c>
      <c r="I1188" s="511" t="s">
        <v>222</v>
      </c>
      <c r="J1188" s="488"/>
      <c r="K1188" s="488"/>
      <c r="L1188" s="488"/>
      <c r="M1188" s="488"/>
      <c r="N1188" s="520"/>
      <c r="O1188" s="488"/>
      <c r="P1188" s="488"/>
      <c r="Q1188" s="488">
        <f t="shared" si="34"/>
        <v>0</v>
      </c>
      <c r="R1188" s="502"/>
      <c r="S1188" s="503"/>
      <c r="T1188" s="545"/>
      <c r="U1188" s="820"/>
      <c r="V1188" s="481"/>
      <c r="W1188" s="482"/>
      <c r="X1188" s="504"/>
    </row>
    <row r="1189" spans="1:24" ht="25.5" hidden="1" x14ac:dyDescent="0.2">
      <c r="A1189" s="498"/>
      <c r="B1189" s="499"/>
      <c r="C1189" s="499"/>
      <c r="D1189" s="499"/>
      <c r="E1189" s="500"/>
      <c r="F1189" s="635"/>
      <c r="G1189" s="509"/>
      <c r="H1189" s="484">
        <v>32101600</v>
      </c>
      <c r="I1189" s="511" t="s">
        <v>1427</v>
      </c>
      <c r="J1189" s="488"/>
      <c r="K1189" s="488"/>
      <c r="L1189" s="488"/>
      <c r="M1189" s="488"/>
      <c r="N1189" s="520"/>
      <c r="O1189" s="488"/>
      <c r="P1189" s="488"/>
      <c r="Q1189" s="488">
        <f t="shared" si="34"/>
        <v>0</v>
      </c>
      <c r="R1189" s="502"/>
      <c r="S1189" s="503"/>
      <c r="T1189" s="545"/>
      <c r="U1189" s="820"/>
      <c r="V1189" s="481"/>
      <c r="W1189" s="482"/>
      <c r="X1189" s="504"/>
    </row>
    <row r="1190" spans="1:24" ht="51" hidden="1" x14ac:dyDescent="0.2">
      <c r="A1190" s="498"/>
      <c r="B1190" s="499"/>
      <c r="C1190" s="499"/>
      <c r="D1190" s="499"/>
      <c r="E1190" s="500"/>
      <c r="F1190" s="635"/>
      <c r="G1190" s="509"/>
      <c r="H1190" s="484">
        <v>41112200</v>
      </c>
      <c r="I1190" s="511" t="s">
        <v>4044</v>
      </c>
      <c r="J1190" s="488"/>
      <c r="K1190" s="488"/>
      <c r="L1190" s="488"/>
      <c r="M1190" s="488"/>
      <c r="N1190" s="520"/>
      <c r="O1190" s="488"/>
      <c r="P1190" s="488"/>
      <c r="Q1190" s="488">
        <f t="shared" si="34"/>
        <v>0</v>
      </c>
      <c r="R1190" s="502"/>
      <c r="S1190" s="503"/>
      <c r="T1190" s="545"/>
      <c r="U1190" s="820"/>
      <c r="V1190" s="481"/>
      <c r="W1190" s="482"/>
      <c r="X1190" s="504"/>
    </row>
    <row r="1191" spans="1:24" ht="38.25" hidden="1" x14ac:dyDescent="0.2">
      <c r="A1191" s="498"/>
      <c r="B1191" s="499"/>
      <c r="C1191" s="499"/>
      <c r="D1191" s="499"/>
      <c r="E1191" s="500"/>
      <c r="F1191" s="635"/>
      <c r="G1191" s="509"/>
      <c r="H1191" s="484">
        <v>26101400</v>
      </c>
      <c r="I1191" s="511" t="s">
        <v>4045</v>
      </c>
      <c r="J1191" s="488"/>
      <c r="K1191" s="488"/>
      <c r="L1191" s="488"/>
      <c r="M1191" s="488"/>
      <c r="N1191" s="520"/>
      <c r="O1191" s="488"/>
      <c r="P1191" s="488"/>
      <c r="Q1191" s="488">
        <f t="shared" si="34"/>
        <v>0</v>
      </c>
      <c r="R1191" s="502"/>
      <c r="S1191" s="503"/>
      <c r="T1191" s="545"/>
      <c r="U1191" s="820"/>
      <c r="V1191" s="481"/>
      <c r="W1191" s="482"/>
      <c r="X1191" s="504"/>
    </row>
    <row r="1192" spans="1:24" ht="25.5" hidden="1" x14ac:dyDescent="0.2">
      <c r="A1192" s="498"/>
      <c r="B1192" s="499"/>
      <c r="C1192" s="499"/>
      <c r="D1192" s="499"/>
      <c r="E1192" s="500"/>
      <c r="F1192" s="635"/>
      <c r="G1192" s="509"/>
      <c r="H1192" s="484">
        <v>43211708</v>
      </c>
      <c r="I1192" s="511" t="s">
        <v>2714</v>
      </c>
      <c r="J1192" s="488"/>
      <c r="K1192" s="488"/>
      <c r="L1192" s="488"/>
      <c r="M1192" s="488"/>
      <c r="N1192" s="520"/>
      <c r="O1192" s="488"/>
      <c r="P1192" s="488"/>
      <c r="Q1192" s="488">
        <f t="shared" si="34"/>
        <v>0</v>
      </c>
      <c r="R1192" s="502"/>
      <c r="S1192" s="503"/>
      <c r="T1192" s="545"/>
      <c r="U1192" s="820"/>
      <c r="V1192" s="481"/>
      <c r="W1192" s="482"/>
      <c r="X1192" s="504"/>
    </row>
    <row r="1193" spans="1:24" hidden="1" x14ac:dyDescent="0.2">
      <c r="A1193" s="498"/>
      <c r="B1193" s="499"/>
      <c r="C1193" s="499"/>
      <c r="D1193" s="499"/>
      <c r="E1193" s="500"/>
      <c r="F1193" s="635"/>
      <c r="G1193" s="509"/>
      <c r="H1193" s="484">
        <v>43211612</v>
      </c>
      <c r="I1193" s="511" t="s">
        <v>2713</v>
      </c>
      <c r="J1193" s="488"/>
      <c r="K1193" s="488"/>
      <c r="L1193" s="488"/>
      <c r="M1193" s="488"/>
      <c r="N1193" s="520"/>
      <c r="O1193" s="488"/>
      <c r="P1193" s="488"/>
      <c r="Q1193" s="488">
        <f t="shared" si="34"/>
        <v>0</v>
      </c>
      <c r="R1193" s="502"/>
      <c r="S1193" s="503"/>
      <c r="T1193" s="545"/>
      <c r="U1193" s="820"/>
      <c r="V1193" s="481"/>
      <c r="W1193" s="482"/>
      <c r="X1193" s="504"/>
    </row>
    <row r="1194" spans="1:24" ht="38.25" hidden="1" x14ac:dyDescent="0.2">
      <c r="A1194" s="498"/>
      <c r="B1194" s="499"/>
      <c r="C1194" s="499"/>
      <c r="D1194" s="499"/>
      <c r="E1194" s="500"/>
      <c r="F1194" s="635"/>
      <c r="G1194" s="509"/>
      <c r="H1194" s="484">
        <v>25170000</v>
      </c>
      <c r="I1194" s="511" t="s">
        <v>4046</v>
      </c>
      <c r="J1194" s="488"/>
      <c r="K1194" s="488"/>
      <c r="L1194" s="488"/>
      <c r="M1194" s="488"/>
      <c r="N1194" s="520"/>
      <c r="O1194" s="488"/>
      <c r="P1194" s="488"/>
      <c r="Q1194" s="488">
        <f t="shared" si="34"/>
        <v>0</v>
      </c>
      <c r="R1194" s="502"/>
      <c r="S1194" s="503"/>
      <c r="T1194" s="545"/>
      <c r="U1194" s="820"/>
      <c r="V1194" s="481"/>
      <c r="W1194" s="482"/>
      <c r="X1194" s="481"/>
    </row>
    <row r="1195" spans="1:24" ht="89.25" hidden="1" x14ac:dyDescent="0.2">
      <c r="A1195" s="498"/>
      <c r="B1195" s="499"/>
      <c r="C1195" s="499"/>
      <c r="D1195" s="499"/>
      <c r="E1195" s="500"/>
      <c r="F1195" s="635" t="s">
        <v>4675</v>
      </c>
      <c r="G1195" s="509"/>
      <c r="H1195" s="484">
        <v>26111702</v>
      </c>
      <c r="I1195" s="511" t="s">
        <v>4752</v>
      </c>
      <c r="J1195" s="488"/>
      <c r="K1195" s="488"/>
      <c r="L1195" s="488"/>
      <c r="M1195" s="488"/>
      <c r="N1195" s="520"/>
      <c r="O1195" s="488"/>
      <c r="P1195" s="488"/>
      <c r="Q1195" s="488">
        <f>+M1195+P1195-K1195</f>
        <v>0</v>
      </c>
      <c r="R1195" s="502"/>
      <c r="S1195" s="503"/>
      <c r="T1195" s="545" t="s">
        <v>4687</v>
      </c>
      <c r="U1195" s="820"/>
      <c r="V1195" s="481"/>
      <c r="W1195" s="482"/>
      <c r="X1195" s="493"/>
    </row>
    <row r="1196" spans="1:24" ht="38.25" hidden="1" x14ac:dyDescent="0.2">
      <c r="A1196" s="498"/>
      <c r="B1196" s="499"/>
      <c r="C1196" s="499"/>
      <c r="D1196" s="499"/>
      <c r="E1196" s="500"/>
      <c r="F1196" s="635"/>
      <c r="G1196" s="509"/>
      <c r="H1196" s="484">
        <v>26111700</v>
      </c>
      <c r="I1196" s="511" t="s">
        <v>4047</v>
      </c>
      <c r="J1196" s="488"/>
      <c r="K1196" s="488"/>
      <c r="L1196" s="488"/>
      <c r="M1196" s="488"/>
      <c r="N1196" s="520"/>
      <c r="O1196" s="488"/>
      <c r="P1196" s="488"/>
      <c r="Q1196" s="488">
        <f t="shared" si="34"/>
        <v>0</v>
      </c>
      <c r="R1196" s="502" t="s">
        <v>4767</v>
      </c>
      <c r="S1196" s="503"/>
      <c r="T1196" s="545"/>
      <c r="U1196" s="820"/>
      <c r="V1196" s="481"/>
      <c r="W1196" s="482"/>
      <c r="X1196" s="481"/>
    </row>
    <row r="1197" spans="1:24" ht="51" hidden="1" x14ac:dyDescent="0.2">
      <c r="A1197" s="498"/>
      <c r="B1197" s="499"/>
      <c r="C1197" s="499"/>
      <c r="D1197" s="499"/>
      <c r="E1197" s="500"/>
      <c r="F1197" s="635"/>
      <c r="G1197" s="509"/>
      <c r="H1197" s="484">
        <v>26111700</v>
      </c>
      <c r="I1197" s="511" t="s">
        <v>4048</v>
      </c>
      <c r="J1197" s="488"/>
      <c r="K1197" s="488"/>
      <c r="L1197" s="488"/>
      <c r="M1197" s="488"/>
      <c r="N1197" s="520"/>
      <c r="O1197" s="488"/>
      <c r="P1197" s="488"/>
      <c r="Q1197" s="488">
        <f t="shared" si="34"/>
        <v>0</v>
      </c>
      <c r="R1197" s="502" t="s">
        <v>4767</v>
      </c>
      <c r="S1197" s="503"/>
      <c r="T1197" s="545"/>
      <c r="U1197" s="820"/>
      <c r="V1197" s="481"/>
      <c r="W1197" s="482"/>
      <c r="X1197" s="493"/>
    </row>
    <row r="1198" spans="1:24" ht="25.5" hidden="1" x14ac:dyDescent="0.2">
      <c r="A1198" s="498"/>
      <c r="B1198" s="499"/>
      <c r="C1198" s="499"/>
      <c r="D1198" s="499"/>
      <c r="E1198" s="500"/>
      <c r="F1198" s="635"/>
      <c r="G1198" s="509"/>
      <c r="H1198" s="484">
        <v>26111700</v>
      </c>
      <c r="I1198" s="511" t="s">
        <v>4049</v>
      </c>
      <c r="J1198" s="488"/>
      <c r="K1198" s="488"/>
      <c r="L1198" s="488"/>
      <c r="M1198" s="488"/>
      <c r="N1198" s="520"/>
      <c r="O1198" s="488"/>
      <c r="P1198" s="488"/>
      <c r="Q1198" s="488">
        <f t="shared" si="34"/>
        <v>0</v>
      </c>
      <c r="R1198" s="502" t="s">
        <v>4767</v>
      </c>
      <c r="S1198" s="503"/>
      <c r="T1198" s="545"/>
      <c r="U1198" s="820"/>
      <c r="V1198" s="481"/>
      <c r="W1198" s="482"/>
      <c r="X1198" s="481"/>
    </row>
    <row r="1199" spans="1:24" ht="89.25" hidden="1" x14ac:dyDescent="0.2">
      <c r="A1199" s="498"/>
      <c r="B1199" s="499"/>
      <c r="C1199" s="499"/>
      <c r="D1199" s="499"/>
      <c r="E1199" s="500"/>
      <c r="F1199" s="635" t="s">
        <v>4675</v>
      </c>
      <c r="G1199" s="509"/>
      <c r="H1199" s="484">
        <v>26111700</v>
      </c>
      <c r="I1199" s="511" t="s">
        <v>4753</v>
      </c>
      <c r="J1199" s="488"/>
      <c r="K1199" s="488"/>
      <c r="L1199" s="488"/>
      <c r="M1199" s="488"/>
      <c r="N1199" s="520"/>
      <c r="O1199" s="488"/>
      <c r="P1199" s="488"/>
      <c r="Q1199" s="488">
        <f>+M1199+P1199-K1199</f>
        <v>0</v>
      </c>
      <c r="R1199" s="502"/>
      <c r="S1199" s="503"/>
      <c r="T1199" s="545" t="s">
        <v>4687</v>
      </c>
      <c r="U1199" s="820"/>
      <c r="V1199" s="481"/>
      <c r="W1199" s="482"/>
      <c r="X1199" s="493"/>
    </row>
    <row r="1200" spans="1:24" hidden="1" x14ac:dyDescent="0.2">
      <c r="A1200" s="498"/>
      <c r="B1200" s="499"/>
      <c r="C1200" s="499"/>
      <c r="D1200" s="499"/>
      <c r="E1200" s="500"/>
      <c r="F1200" s="635"/>
      <c r="G1200" s="509"/>
      <c r="H1200" s="484">
        <v>25170000</v>
      </c>
      <c r="I1200" s="511" t="s">
        <v>4050</v>
      </c>
      <c r="J1200" s="488"/>
      <c r="K1200" s="488"/>
      <c r="L1200" s="488"/>
      <c r="M1200" s="488"/>
      <c r="N1200" s="520"/>
      <c r="O1200" s="488"/>
      <c r="P1200" s="488"/>
      <c r="Q1200" s="488">
        <f t="shared" si="34"/>
        <v>0</v>
      </c>
      <c r="R1200" s="502"/>
      <c r="S1200" s="503"/>
      <c r="T1200" s="545"/>
      <c r="U1200" s="820"/>
      <c r="V1200" s="481"/>
      <c r="W1200" s="482"/>
      <c r="X1200" s="504"/>
    </row>
    <row r="1201" spans="1:24" ht="25.5" hidden="1" x14ac:dyDescent="0.2">
      <c r="A1201" s="498"/>
      <c r="B1201" s="499"/>
      <c r="C1201" s="499"/>
      <c r="D1201" s="499"/>
      <c r="E1201" s="500"/>
      <c r="F1201" s="635"/>
      <c r="G1201" s="509"/>
      <c r="H1201" s="484">
        <v>25170000</v>
      </c>
      <c r="I1201" s="511" t="s">
        <v>4051</v>
      </c>
      <c r="J1201" s="488"/>
      <c r="K1201" s="488"/>
      <c r="L1201" s="488"/>
      <c r="M1201" s="488"/>
      <c r="N1201" s="520"/>
      <c r="O1201" s="488"/>
      <c r="P1201" s="488"/>
      <c r="Q1201" s="488">
        <f t="shared" si="34"/>
        <v>0</v>
      </c>
      <c r="R1201" s="502"/>
      <c r="S1201" s="503"/>
      <c r="T1201" s="545"/>
      <c r="U1201" s="820"/>
      <c r="V1201" s="481"/>
      <c r="W1201" s="482"/>
      <c r="X1201" s="504"/>
    </row>
    <row r="1202" spans="1:24" ht="76.5" hidden="1" x14ac:dyDescent="0.2">
      <c r="A1202" s="498"/>
      <c r="B1202" s="499"/>
      <c r="C1202" s="499"/>
      <c r="D1202" s="499"/>
      <c r="E1202" s="500"/>
      <c r="F1202" s="635"/>
      <c r="G1202" s="509"/>
      <c r="H1202" s="484">
        <v>25170000</v>
      </c>
      <c r="I1202" s="511" t="s">
        <v>4052</v>
      </c>
      <c r="J1202" s="488"/>
      <c r="K1202" s="488"/>
      <c r="L1202" s="488"/>
      <c r="M1202" s="488"/>
      <c r="N1202" s="520"/>
      <c r="O1202" s="488"/>
      <c r="P1202" s="488"/>
      <c r="Q1202" s="488">
        <f t="shared" si="34"/>
        <v>0</v>
      </c>
      <c r="R1202" s="502"/>
      <c r="S1202" s="503"/>
      <c r="T1202" s="545"/>
      <c r="U1202" s="820"/>
      <c r="V1202" s="481"/>
      <c r="W1202" s="482"/>
      <c r="X1202" s="504"/>
    </row>
    <row r="1203" spans="1:24" ht="25.5" hidden="1" x14ac:dyDescent="0.2">
      <c r="A1203" s="498"/>
      <c r="B1203" s="499"/>
      <c r="C1203" s="499"/>
      <c r="D1203" s="499"/>
      <c r="E1203" s="500"/>
      <c r="F1203" s="635"/>
      <c r="G1203" s="509"/>
      <c r="H1203" s="484">
        <v>25170000</v>
      </c>
      <c r="I1203" s="511" t="s">
        <v>4053</v>
      </c>
      <c r="J1203" s="488"/>
      <c r="K1203" s="488"/>
      <c r="L1203" s="488"/>
      <c r="M1203" s="488"/>
      <c r="N1203" s="520"/>
      <c r="O1203" s="488"/>
      <c r="P1203" s="488"/>
      <c r="Q1203" s="488">
        <f t="shared" si="34"/>
        <v>0</v>
      </c>
      <c r="R1203" s="502"/>
      <c r="S1203" s="503"/>
      <c r="T1203" s="545"/>
      <c r="U1203" s="820"/>
      <c r="V1203" s="481"/>
      <c r="W1203" s="482"/>
      <c r="X1203" s="504"/>
    </row>
    <row r="1204" spans="1:24" ht="76.5" hidden="1" x14ac:dyDescent="0.2">
      <c r="A1204" s="498"/>
      <c r="B1204" s="499"/>
      <c r="C1204" s="499"/>
      <c r="D1204" s="499"/>
      <c r="E1204" s="500"/>
      <c r="F1204" s="635"/>
      <c r="G1204" s="509"/>
      <c r="H1204" s="484">
        <v>25170000</v>
      </c>
      <c r="I1204" s="511" t="s">
        <v>4054</v>
      </c>
      <c r="J1204" s="488"/>
      <c r="K1204" s="488"/>
      <c r="L1204" s="488"/>
      <c r="M1204" s="488"/>
      <c r="N1204" s="520"/>
      <c r="O1204" s="488"/>
      <c r="P1204" s="488"/>
      <c r="Q1204" s="488">
        <f t="shared" si="34"/>
        <v>0</v>
      </c>
      <c r="R1204" s="502"/>
      <c r="S1204" s="503"/>
      <c r="T1204" s="545"/>
      <c r="U1204" s="820"/>
      <c r="V1204" s="481"/>
      <c r="W1204" s="482"/>
      <c r="X1204" s="504"/>
    </row>
    <row r="1205" spans="1:24" hidden="1" x14ac:dyDescent="0.2">
      <c r="A1205" s="498"/>
      <c r="B1205" s="499"/>
      <c r="C1205" s="499"/>
      <c r="D1205" s="499"/>
      <c r="E1205" s="500"/>
      <c r="F1205" s="635"/>
      <c r="G1205" s="509"/>
      <c r="H1205" s="484">
        <v>25170000</v>
      </c>
      <c r="I1205" s="511" t="s">
        <v>1498</v>
      </c>
      <c r="J1205" s="488"/>
      <c r="K1205" s="488"/>
      <c r="L1205" s="488"/>
      <c r="M1205" s="488"/>
      <c r="N1205" s="520"/>
      <c r="O1205" s="488"/>
      <c r="P1205" s="488"/>
      <c r="Q1205" s="488">
        <f t="shared" si="34"/>
        <v>0</v>
      </c>
      <c r="R1205" s="502"/>
      <c r="S1205" s="503"/>
      <c r="T1205" s="545"/>
      <c r="U1205" s="820"/>
      <c r="V1205" s="481"/>
      <c r="W1205" s="482"/>
      <c r="X1205" s="504"/>
    </row>
    <row r="1206" spans="1:24" ht="38.25" hidden="1" x14ac:dyDescent="0.2">
      <c r="A1206" s="498"/>
      <c r="B1206" s="499"/>
      <c r="C1206" s="499"/>
      <c r="D1206" s="499"/>
      <c r="E1206" s="500"/>
      <c r="F1206" s="635"/>
      <c r="G1206" s="509"/>
      <c r="H1206" s="484">
        <v>25170000</v>
      </c>
      <c r="I1206" s="511" t="s">
        <v>4055</v>
      </c>
      <c r="J1206" s="488"/>
      <c r="K1206" s="488"/>
      <c r="L1206" s="488"/>
      <c r="M1206" s="488"/>
      <c r="N1206" s="520"/>
      <c r="O1206" s="488"/>
      <c r="P1206" s="488"/>
      <c r="Q1206" s="488">
        <f t="shared" si="34"/>
        <v>0</v>
      </c>
      <c r="R1206" s="502"/>
      <c r="S1206" s="503"/>
      <c r="T1206" s="545"/>
      <c r="U1206" s="820"/>
      <c r="V1206" s="481"/>
      <c r="W1206" s="482"/>
      <c r="X1206" s="481"/>
    </row>
    <row r="1207" spans="1:24" ht="25.5" hidden="1" x14ac:dyDescent="0.2">
      <c r="A1207" s="498"/>
      <c r="B1207" s="499"/>
      <c r="C1207" s="499"/>
      <c r="D1207" s="499"/>
      <c r="E1207" s="500"/>
      <c r="F1207" s="635"/>
      <c r="G1207" s="509"/>
      <c r="H1207" s="484">
        <v>43211600</v>
      </c>
      <c r="I1207" s="511" t="s">
        <v>4056</v>
      </c>
      <c r="J1207" s="488"/>
      <c r="K1207" s="488"/>
      <c r="L1207" s="488"/>
      <c r="M1207" s="488"/>
      <c r="N1207" s="520"/>
      <c r="O1207" s="488"/>
      <c r="P1207" s="488"/>
      <c r="Q1207" s="488">
        <f t="shared" si="34"/>
        <v>0</v>
      </c>
      <c r="R1207" s="502"/>
      <c r="S1207" s="503"/>
      <c r="T1207" s="545"/>
      <c r="U1207" s="820"/>
      <c r="V1207" s="481"/>
      <c r="W1207" s="482"/>
      <c r="X1207" s="493"/>
    </row>
    <row r="1208" spans="1:24" ht="38.25" hidden="1" x14ac:dyDescent="0.2">
      <c r="A1208" s="498"/>
      <c r="B1208" s="499"/>
      <c r="C1208" s="499"/>
      <c r="D1208" s="499"/>
      <c r="E1208" s="500"/>
      <c r="F1208" s="635"/>
      <c r="G1208" s="509"/>
      <c r="I1208" s="511" t="s">
        <v>4057</v>
      </c>
      <c r="J1208" s="488"/>
      <c r="K1208" s="488"/>
      <c r="L1208" s="488"/>
      <c r="M1208" s="488"/>
      <c r="N1208" s="520"/>
      <c r="O1208" s="488"/>
      <c r="P1208" s="488"/>
      <c r="Q1208" s="488">
        <f t="shared" si="34"/>
        <v>0</v>
      </c>
      <c r="R1208" s="502"/>
      <c r="S1208" s="503"/>
      <c r="T1208" s="545"/>
      <c r="U1208" s="820"/>
      <c r="V1208" s="481"/>
      <c r="W1208" s="482"/>
      <c r="X1208" s="481"/>
    </row>
    <row r="1209" spans="1:24" ht="25.5" hidden="1" x14ac:dyDescent="0.2">
      <c r="A1209" s="498"/>
      <c r="B1209" s="499"/>
      <c r="C1209" s="499"/>
      <c r="D1209" s="499"/>
      <c r="E1209" s="500"/>
      <c r="F1209" s="635"/>
      <c r="G1209" s="509"/>
      <c r="H1209" s="484">
        <v>52161539</v>
      </c>
      <c r="I1209" s="511" t="s">
        <v>2715</v>
      </c>
      <c r="J1209" s="488"/>
      <c r="K1209" s="488"/>
      <c r="L1209" s="488"/>
      <c r="M1209" s="488"/>
      <c r="N1209" s="520"/>
      <c r="O1209" s="488"/>
      <c r="P1209" s="488"/>
      <c r="Q1209" s="488">
        <f t="shared" si="34"/>
        <v>0</v>
      </c>
      <c r="R1209" s="502"/>
      <c r="S1209" s="503"/>
      <c r="T1209" s="545"/>
      <c r="U1209" s="820"/>
      <c r="V1209" s="481"/>
      <c r="W1209" s="482"/>
      <c r="X1209" s="493"/>
    </row>
    <row r="1210" spans="1:24" ht="38.25" hidden="1" x14ac:dyDescent="0.2">
      <c r="A1210" s="498"/>
      <c r="B1210" s="499"/>
      <c r="C1210" s="499"/>
      <c r="D1210" s="499"/>
      <c r="E1210" s="500"/>
      <c r="F1210" s="635"/>
      <c r="G1210" s="509"/>
      <c r="H1210" s="484">
        <v>41113322</v>
      </c>
      <c r="I1210" s="511" t="s">
        <v>4058</v>
      </c>
      <c r="J1210" s="488"/>
      <c r="K1210" s="488"/>
      <c r="L1210" s="488"/>
      <c r="M1210" s="488"/>
      <c r="N1210" s="520"/>
      <c r="O1210" s="488"/>
      <c r="P1210" s="488"/>
      <c r="Q1210" s="488">
        <f t="shared" si="34"/>
        <v>0</v>
      </c>
      <c r="R1210" s="502"/>
      <c r="S1210" s="503"/>
      <c r="T1210" s="545"/>
      <c r="U1210" s="820"/>
      <c r="V1210" s="481"/>
      <c r="W1210" s="482"/>
      <c r="X1210" s="481"/>
    </row>
    <row r="1211" spans="1:24" ht="51" hidden="1" x14ac:dyDescent="0.2">
      <c r="A1211" s="498"/>
      <c r="B1211" s="499"/>
      <c r="C1211" s="499"/>
      <c r="D1211" s="499"/>
      <c r="E1211" s="500"/>
      <c r="F1211" s="635"/>
      <c r="G1211" s="509"/>
      <c r="H1211" s="484">
        <v>39120000</v>
      </c>
      <c r="I1211" s="511" t="s">
        <v>4059</v>
      </c>
      <c r="J1211" s="488"/>
      <c r="K1211" s="488"/>
      <c r="L1211" s="488"/>
      <c r="M1211" s="488"/>
      <c r="N1211" s="520"/>
      <c r="O1211" s="488"/>
      <c r="P1211" s="488"/>
      <c r="Q1211" s="488">
        <f t="shared" si="34"/>
        <v>0</v>
      </c>
      <c r="R1211" s="502"/>
      <c r="S1211" s="503"/>
      <c r="T1211" s="545"/>
      <c r="U1211" s="820"/>
      <c r="V1211" s="481"/>
      <c r="W1211" s="482"/>
      <c r="X1211" s="493"/>
    </row>
    <row r="1212" spans="1:24" ht="25.5" hidden="1" x14ac:dyDescent="0.2">
      <c r="A1212" s="498"/>
      <c r="B1212" s="499"/>
      <c r="C1212" s="499"/>
      <c r="D1212" s="499"/>
      <c r="E1212" s="500"/>
      <c r="F1212" s="635"/>
      <c r="G1212" s="509"/>
      <c r="H1212" s="484">
        <v>39120000</v>
      </c>
      <c r="I1212" s="511" t="s">
        <v>4060</v>
      </c>
      <c r="J1212" s="488"/>
      <c r="K1212" s="488"/>
      <c r="L1212" s="488"/>
      <c r="M1212" s="488"/>
      <c r="N1212" s="520"/>
      <c r="O1212" s="488"/>
      <c r="P1212" s="488"/>
      <c r="Q1212" s="488">
        <f t="shared" si="34"/>
        <v>0</v>
      </c>
      <c r="R1212" s="502"/>
      <c r="S1212" s="503"/>
      <c r="T1212" s="545"/>
      <c r="U1212" s="820"/>
      <c r="V1212" s="481"/>
      <c r="W1212" s="482"/>
      <c r="X1212" s="504"/>
    </row>
    <row r="1213" spans="1:24" ht="38.25" hidden="1" x14ac:dyDescent="0.2">
      <c r="A1213" s="498"/>
      <c r="B1213" s="499"/>
      <c r="C1213" s="499"/>
      <c r="D1213" s="499"/>
      <c r="E1213" s="500"/>
      <c r="F1213" s="635"/>
      <c r="G1213" s="509"/>
      <c r="H1213" s="484">
        <v>25170000</v>
      </c>
      <c r="I1213" s="511" t="s">
        <v>4061</v>
      </c>
      <c r="J1213" s="488"/>
      <c r="K1213" s="488"/>
      <c r="L1213" s="488"/>
      <c r="M1213" s="488"/>
      <c r="N1213" s="520"/>
      <c r="O1213" s="488"/>
      <c r="P1213" s="488"/>
      <c r="Q1213" s="488">
        <f t="shared" si="34"/>
        <v>0</v>
      </c>
      <c r="R1213" s="502"/>
      <c r="S1213" s="503"/>
      <c r="T1213" s="545"/>
      <c r="U1213" s="820"/>
      <c r="V1213" s="481"/>
      <c r="W1213" s="482"/>
      <c r="X1213" s="504"/>
    </row>
    <row r="1214" spans="1:24" ht="38.25" hidden="1" x14ac:dyDescent="0.2">
      <c r="A1214" s="498"/>
      <c r="B1214" s="499"/>
      <c r="C1214" s="499"/>
      <c r="D1214" s="499"/>
      <c r="E1214" s="500"/>
      <c r="F1214" s="635"/>
      <c r="G1214" s="509"/>
      <c r="H1214" s="484">
        <v>30103100</v>
      </c>
      <c r="I1214" s="511" t="s">
        <v>4063</v>
      </c>
      <c r="J1214" s="488"/>
      <c r="K1214" s="488"/>
      <c r="L1214" s="488"/>
      <c r="M1214" s="488"/>
      <c r="N1214" s="520"/>
      <c r="O1214" s="488"/>
      <c r="P1214" s="488"/>
      <c r="Q1214" s="488">
        <f t="shared" si="34"/>
        <v>0</v>
      </c>
      <c r="R1214" s="502"/>
      <c r="S1214" s="503"/>
      <c r="T1214" s="545"/>
      <c r="U1214" s="820"/>
      <c r="V1214" s="481"/>
      <c r="W1214" s="482"/>
      <c r="X1214" s="504"/>
    </row>
    <row r="1215" spans="1:24" ht="25.5" hidden="1" x14ac:dyDescent="0.2">
      <c r="A1215" s="498"/>
      <c r="B1215" s="499"/>
      <c r="C1215" s="499"/>
      <c r="D1215" s="499"/>
      <c r="E1215" s="500"/>
      <c r="F1215" s="635"/>
      <c r="G1215" s="509"/>
      <c r="H1215" s="484">
        <v>30103100</v>
      </c>
      <c r="I1215" s="511" t="s">
        <v>4064</v>
      </c>
      <c r="J1215" s="488"/>
      <c r="K1215" s="488"/>
      <c r="L1215" s="488"/>
      <c r="M1215" s="488"/>
      <c r="N1215" s="520"/>
      <c r="O1215" s="488"/>
      <c r="P1215" s="488"/>
      <c r="Q1215" s="488">
        <f t="shared" si="34"/>
        <v>0</v>
      </c>
      <c r="R1215" s="502"/>
      <c r="S1215" s="503"/>
      <c r="T1215" s="545"/>
      <c r="U1215" s="820"/>
      <c r="V1215" s="481"/>
      <c r="W1215" s="482"/>
      <c r="X1215" s="504"/>
    </row>
    <row r="1216" spans="1:24" ht="25.5" hidden="1" x14ac:dyDescent="0.2">
      <c r="A1216" s="498"/>
      <c r="B1216" s="499"/>
      <c r="C1216" s="499"/>
      <c r="D1216" s="499"/>
      <c r="E1216" s="500"/>
      <c r="F1216" s="635"/>
      <c r="G1216" s="509"/>
      <c r="H1216" s="484">
        <v>25170000</v>
      </c>
      <c r="I1216" s="511" t="s">
        <v>4065</v>
      </c>
      <c r="J1216" s="488"/>
      <c r="K1216" s="488"/>
      <c r="L1216" s="488"/>
      <c r="M1216" s="488"/>
      <c r="N1216" s="520"/>
      <c r="O1216" s="488"/>
      <c r="P1216" s="488"/>
      <c r="Q1216" s="488">
        <f t="shared" si="34"/>
        <v>0</v>
      </c>
      <c r="R1216" s="502"/>
      <c r="S1216" s="503"/>
      <c r="T1216" s="545"/>
      <c r="U1216" s="820"/>
      <c r="V1216" s="481"/>
      <c r="W1216" s="482"/>
      <c r="X1216" s="504"/>
    </row>
    <row r="1217" spans="1:24" ht="51" hidden="1" x14ac:dyDescent="0.2">
      <c r="A1217" s="498"/>
      <c r="B1217" s="499"/>
      <c r="C1217" s="499"/>
      <c r="D1217" s="499"/>
      <c r="E1217" s="500"/>
      <c r="F1217" s="635"/>
      <c r="G1217" s="509"/>
      <c r="H1217" s="484"/>
      <c r="I1217" s="511" t="s">
        <v>4066</v>
      </c>
      <c r="J1217" s="488"/>
      <c r="K1217" s="488"/>
      <c r="L1217" s="488"/>
      <c r="M1217" s="488"/>
      <c r="N1217" s="520"/>
      <c r="O1217" s="488"/>
      <c r="P1217" s="488"/>
      <c r="Q1217" s="488">
        <f t="shared" si="34"/>
        <v>0</v>
      </c>
      <c r="R1217" s="502"/>
      <c r="S1217" s="503"/>
      <c r="T1217" s="545"/>
      <c r="U1217" s="820"/>
      <c r="V1217" s="481"/>
      <c r="W1217" s="482"/>
      <c r="X1217" s="504"/>
    </row>
    <row r="1218" spans="1:24" ht="63.75" hidden="1" x14ac:dyDescent="0.2">
      <c r="A1218" s="498"/>
      <c r="B1218" s="499"/>
      <c r="C1218" s="499"/>
      <c r="D1218" s="499"/>
      <c r="E1218" s="500"/>
      <c r="F1218" s="635"/>
      <c r="G1218" s="509"/>
      <c r="H1218" s="484"/>
      <c r="I1218" s="511" t="s">
        <v>4067</v>
      </c>
      <c r="J1218" s="488"/>
      <c r="K1218" s="488"/>
      <c r="L1218" s="488"/>
      <c r="M1218" s="488"/>
      <c r="N1218" s="520"/>
      <c r="O1218" s="488"/>
      <c r="P1218" s="488"/>
      <c r="Q1218" s="488">
        <f t="shared" si="34"/>
        <v>0</v>
      </c>
      <c r="R1218" s="502"/>
      <c r="S1218" s="503"/>
      <c r="T1218" s="545"/>
      <c r="U1218" s="820"/>
      <c r="V1218" s="481"/>
      <c r="W1218" s="482"/>
      <c r="X1218" s="481"/>
    </row>
    <row r="1219" spans="1:24" ht="63.75" hidden="1" x14ac:dyDescent="0.2">
      <c r="A1219" s="498"/>
      <c r="B1219" s="499"/>
      <c r="C1219" s="499"/>
      <c r="D1219" s="499"/>
      <c r="E1219" s="500"/>
      <c r="F1219" s="635"/>
      <c r="G1219" s="509"/>
      <c r="H1219" s="484"/>
      <c r="I1219" s="511" t="s">
        <v>4068</v>
      </c>
      <c r="J1219" s="488"/>
      <c r="K1219" s="488"/>
      <c r="L1219" s="488"/>
      <c r="M1219" s="488"/>
      <c r="N1219" s="520"/>
      <c r="O1219" s="488"/>
      <c r="P1219" s="488"/>
      <c r="Q1219" s="488">
        <f t="shared" si="34"/>
        <v>0</v>
      </c>
      <c r="R1219" s="502"/>
      <c r="S1219" s="503"/>
      <c r="T1219" s="545"/>
      <c r="U1219" s="820"/>
      <c r="V1219" s="481"/>
      <c r="W1219" s="482"/>
      <c r="X1219" s="493"/>
    </row>
    <row r="1220" spans="1:24" ht="51" hidden="1" x14ac:dyDescent="0.2">
      <c r="A1220" s="498"/>
      <c r="B1220" s="499"/>
      <c r="C1220" s="499"/>
      <c r="D1220" s="499"/>
      <c r="E1220" s="500"/>
      <c r="F1220" s="635"/>
      <c r="G1220" s="509"/>
      <c r="H1220" s="484">
        <v>25170000</v>
      </c>
      <c r="I1220" s="511" t="s">
        <v>4069</v>
      </c>
      <c r="J1220" s="488"/>
      <c r="K1220" s="488"/>
      <c r="L1220" s="488"/>
      <c r="M1220" s="488"/>
      <c r="N1220" s="520"/>
      <c r="O1220" s="488"/>
      <c r="P1220" s="488"/>
      <c r="Q1220" s="488">
        <f t="shared" si="34"/>
        <v>0</v>
      </c>
      <c r="R1220" s="502"/>
      <c r="S1220" s="503"/>
      <c r="T1220" s="545"/>
      <c r="U1220" s="820"/>
      <c r="V1220" s="481"/>
      <c r="W1220" s="482"/>
      <c r="X1220" s="481"/>
    </row>
    <row r="1221" spans="1:24" ht="63.75" hidden="1" x14ac:dyDescent="0.2">
      <c r="A1221" s="498"/>
      <c r="B1221" s="499"/>
      <c r="C1221" s="499"/>
      <c r="D1221" s="499"/>
      <c r="E1221" s="500"/>
      <c r="F1221" s="635"/>
      <c r="G1221" s="509"/>
      <c r="H1221" s="484">
        <v>41111900</v>
      </c>
      <c r="I1221" s="512" t="s">
        <v>2918</v>
      </c>
      <c r="J1221" s="488"/>
      <c r="K1221" s="488"/>
      <c r="L1221" s="488"/>
      <c r="M1221" s="488"/>
      <c r="N1221" s="520"/>
      <c r="O1221" s="488"/>
      <c r="P1221" s="488"/>
      <c r="Q1221" s="488"/>
      <c r="R1221" s="502"/>
      <c r="S1221" s="503"/>
      <c r="T1221" s="545"/>
      <c r="U1221" s="820"/>
      <c r="V1221" s="481"/>
      <c r="W1221" s="482"/>
      <c r="X1221" s="481"/>
    </row>
    <row r="1222" spans="1:24" ht="25.5" hidden="1" x14ac:dyDescent="0.2">
      <c r="A1222" s="498"/>
      <c r="B1222" s="499"/>
      <c r="C1222" s="499"/>
      <c r="D1222" s="499"/>
      <c r="E1222" s="500"/>
      <c r="F1222" s="635"/>
      <c r="G1222" s="509"/>
      <c r="H1222" s="484">
        <v>41111900</v>
      </c>
      <c r="I1222" s="512" t="s">
        <v>2919</v>
      </c>
      <c r="J1222" s="488"/>
      <c r="K1222" s="488"/>
      <c r="L1222" s="488"/>
      <c r="M1222" s="488"/>
      <c r="N1222" s="520"/>
      <c r="O1222" s="488"/>
      <c r="P1222" s="488"/>
      <c r="Q1222" s="488"/>
      <c r="R1222" s="502"/>
      <c r="S1222" s="503"/>
      <c r="T1222" s="545"/>
      <c r="U1222" s="820"/>
      <c r="V1222" s="481"/>
      <c r="W1222" s="482"/>
      <c r="X1222" s="481"/>
    </row>
    <row r="1223" spans="1:24" ht="38.25" hidden="1" x14ac:dyDescent="0.2">
      <c r="A1223" s="498"/>
      <c r="B1223" s="499"/>
      <c r="C1223" s="499"/>
      <c r="D1223" s="499"/>
      <c r="E1223" s="500"/>
      <c r="F1223" s="635"/>
      <c r="G1223" s="509"/>
      <c r="H1223" s="484">
        <v>41111900</v>
      </c>
      <c r="I1223" s="512" t="s">
        <v>2920</v>
      </c>
      <c r="J1223" s="488"/>
      <c r="K1223" s="488"/>
      <c r="L1223" s="488"/>
      <c r="M1223" s="488"/>
      <c r="N1223" s="520"/>
      <c r="O1223" s="488"/>
      <c r="P1223" s="488"/>
      <c r="Q1223" s="488"/>
      <c r="R1223" s="502"/>
      <c r="S1223" s="503"/>
      <c r="T1223" s="545"/>
      <c r="U1223" s="820"/>
      <c r="V1223" s="481"/>
      <c r="W1223" s="482"/>
      <c r="X1223" s="481"/>
    </row>
    <row r="1224" spans="1:24" ht="51" hidden="1" x14ac:dyDescent="0.2">
      <c r="A1224" s="498"/>
      <c r="B1224" s="499"/>
      <c r="C1224" s="499"/>
      <c r="D1224" s="499"/>
      <c r="E1224" s="500"/>
      <c r="F1224" s="635"/>
      <c r="G1224" s="509"/>
      <c r="H1224" s="484">
        <v>41111900</v>
      </c>
      <c r="I1224" s="512" t="s">
        <v>2921</v>
      </c>
      <c r="J1224" s="488"/>
      <c r="K1224" s="488"/>
      <c r="L1224" s="488"/>
      <c r="M1224" s="488"/>
      <c r="N1224" s="520"/>
      <c r="O1224" s="488"/>
      <c r="P1224" s="488"/>
      <c r="Q1224" s="488"/>
      <c r="R1224" s="502"/>
      <c r="S1224" s="503"/>
      <c r="T1224" s="545"/>
      <c r="U1224" s="820"/>
      <c r="V1224" s="481"/>
      <c r="W1224" s="482"/>
      <c r="X1224" s="481"/>
    </row>
    <row r="1225" spans="1:24" ht="51" hidden="1" x14ac:dyDescent="0.2">
      <c r="A1225" s="498"/>
      <c r="B1225" s="499"/>
      <c r="C1225" s="499"/>
      <c r="D1225" s="499"/>
      <c r="E1225" s="500"/>
      <c r="F1225" s="635"/>
      <c r="G1225" s="509"/>
      <c r="H1225" s="484">
        <v>41111900</v>
      </c>
      <c r="I1225" s="512" t="s">
        <v>2922</v>
      </c>
      <c r="J1225" s="488"/>
      <c r="K1225" s="488"/>
      <c r="L1225" s="488"/>
      <c r="M1225" s="488"/>
      <c r="N1225" s="520"/>
      <c r="O1225" s="488"/>
      <c r="P1225" s="488"/>
      <c r="Q1225" s="488"/>
      <c r="R1225" s="502"/>
      <c r="S1225" s="503"/>
      <c r="T1225" s="545"/>
      <c r="U1225" s="820"/>
      <c r="V1225" s="481"/>
      <c r="W1225" s="482"/>
      <c r="X1225" s="481"/>
    </row>
    <row r="1226" spans="1:24" ht="38.25" hidden="1" x14ac:dyDescent="0.2">
      <c r="A1226" s="498"/>
      <c r="B1226" s="499"/>
      <c r="C1226" s="499"/>
      <c r="D1226" s="499"/>
      <c r="E1226" s="500"/>
      <c r="F1226" s="635"/>
      <c r="G1226" s="509"/>
      <c r="H1226" s="484">
        <v>41111900</v>
      </c>
      <c r="I1226" s="512" t="s">
        <v>2923</v>
      </c>
      <c r="J1226" s="488"/>
      <c r="K1226" s="488"/>
      <c r="L1226" s="488"/>
      <c r="M1226" s="488"/>
      <c r="N1226" s="520"/>
      <c r="O1226" s="488"/>
      <c r="P1226" s="488"/>
      <c r="Q1226" s="488"/>
      <c r="R1226" s="502"/>
      <c r="S1226" s="503"/>
      <c r="T1226" s="545"/>
      <c r="U1226" s="820"/>
      <c r="V1226" s="481"/>
      <c r="W1226" s="482"/>
      <c r="X1226" s="481"/>
    </row>
    <row r="1227" spans="1:24" ht="51" hidden="1" x14ac:dyDescent="0.2">
      <c r="A1227" s="498"/>
      <c r="B1227" s="499"/>
      <c r="C1227" s="499"/>
      <c r="D1227" s="499"/>
      <c r="E1227" s="500"/>
      <c r="F1227" s="635"/>
      <c r="G1227" s="509"/>
      <c r="H1227" s="484">
        <v>41111900</v>
      </c>
      <c r="I1227" s="512" t="s">
        <v>2924</v>
      </c>
      <c r="J1227" s="488"/>
      <c r="K1227" s="488"/>
      <c r="L1227" s="488"/>
      <c r="M1227" s="488"/>
      <c r="N1227" s="520"/>
      <c r="O1227" s="488"/>
      <c r="P1227" s="488"/>
      <c r="Q1227" s="488"/>
      <c r="R1227" s="502"/>
      <c r="S1227" s="503"/>
      <c r="T1227" s="545"/>
      <c r="U1227" s="820"/>
      <c r="V1227" s="481"/>
      <c r="W1227" s="482"/>
      <c r="X1227" s="481"/>
    </row>
    <row r="1228" spans="1:24" ht="51" hidden="1" x14ac:dyDescent="0.2">
      <c r="A1228" s="498"/>
      <c r="B1228" s="499"/>
      <c r="C1228" s="499"/>
      <c r="D1228" s="499"/>
      <c r="E1228" s="500"/>
      <c r="F1228" s="635"/>
      <c r="G1228" s="509"/>
      <c r="H1228" s="484">
        <v>41111900</v>
      </c>
      <c r="I1228" s="512" t="s">
        <v>2925</v>
      </c>
      <c r="J1228" s="488"/>
      <c r="K1228" s="488"/>
      <c r="L1228" s="488"/>
      <c r="M1228" s="488"/>
      <c r="N1228" s="520"/>
      <c r="O1228" s="488"/>
      <c r="P1228" s="488"/>
      <c r="Q1228" s="488"/>
      <c r="R1228" s="502"/>
      <c r="S1228" s="503"/>
      <c r="T1228" s="545"/>
      <c r="U1228" s="820"/>
      <c r="V1228" s="481"/>
      <c r="W1228" s="482"/>
      <c r="X1228" s="481"/>
    </row>
    <row r="1229" spans="1:24" ht="63.75" hidden="1" x14ac:dyDescent="0.2">
      <c r="A1229" s="498"/>
      <c r="B1229" s="499"/>
      <c r="C1229" s="499"/>
      <c r="D1229" s="499"/>
      <c r="E1229" s="500"/>
      <c r="F1229" s="635"/>
      <c r="G1229" s="509"/>
      <c r="H1229" s="484">
        <v>41111900</v>
      </c>
      <c r="I1229" s="512" t="s">
        <v>2926</v>
      </c>
      <c r="J1229" s="488"/>
      <c r="K1229" s="488"/>
      <c r="L1229" s="488"/>
      <c r="M1229" s="488"/>
      <c r="N1229" s="520"/>
      <c r="O1229" s="488"/>
      <c r="P1229" s="488"/>
      <c r="Q1229" s="488"/>
      <c r="R1229" s="502"/>
      <c r="S1229" s="503"/>
      <c r="T1229" s="545"/>
      <c r="U1229" s="820"/>
      <c r="V1229" s="481"/>
      <c r="W1229" s="482"/>
      <c r="X1229" s="481"/>
    </row>
    <row r="1230" spans="1:24" ht="38.25" hidden="1" x14ac:dyDescent="0.2">
      <c r="A1230" s="498"/>
      <c r="B1230" s="499"/>
      <c r="C1230" s="499"/>
      <c r="D1230" s="499"/>
      <c r="E1230" s="500"/>
      <c r="F1230" s="635"/>
      <c r="G1230" s="509"/>
      <c r="H1230" s="484">
        <v>41111900</v>
      </c>
      <c r="I1230" s="512" t="s">
        <v>2927</v>
      </c>
      <c r="J1230" s="488"/>
      <c r="K1230" s="488"/>
      <c r="L1230" s="488"/>
      <c r="M1230" s="488"/>
      <c r="N1230" s="520"/>
      <c r="O1230" s="488"/>
      <c r="P1230" s="488"/>
      <c r="Q1230" s="488"/>
      <c r="R1230" s="502"/>
      <c r="S1230" s="503"/>
      <c r="T1230" s="545"/>
      <c r="U1230" s="820"/>
      <c r="V1230" s="481"/>
      <c r="W1230" s="482"/>
      <c r="X1230" s="481"/>
    </row>
    <row r="1231" spans="1:24" ht="38.25" hidden="1" x14ac:dyDescent="0.2">
      <c r="A1231" s="498"/>
      <c r="B1231" s="499"/>
      <c r="C1231" s="499"/>
      <c r="D1231" s="499"/>
      <c r="E1231" s="500"/>
      <c r="F1231" s="635"/>
      <c r="G1231" s="509"/>
      <c r="H1231" s="484">
        <v>41111900</v>
      </c>
      <c r="I1231" s="512" t="s">
        <v>2928</v>
      </c>
      <c r="J1231" s="488"/>
      <c r="K1231" s="488"/>
      <c r="L1231" s="488"/>
      <c r="M1231" s="488"/>
      <c r="N1231" s="520"/>
      <c r="O1231" s="488"/>
      <c r="P1231" s="488"/>
      <c r="Q1231" s="488"/>
      <c r="R1231" s="502"/>
      <c r="S1231" s="503"/>
      <c r="T1231" s="545"/>
      <c r="U1231" s="820"/>
      <c r="V1231" s="481"/>
      <c r="W1231" s="482"/>
      <c r="X1231" s="481"/>
    </row>
    <row r="1232" spans="1:24" ht="38.25" hidden="1" x14ac:dyDescent="0.2">
      <c r="A1232" s="498"/>
      <c r="B1232" s="499"/>
      <c r="C1232" s="499"/>
      <c r="D1232" s="499"/>
      <c r="E1232" s="500"/>
      <c r="F1232" s="635"/>
      <c r="G1232" s="509"/>
      <c r="H1232" s="484">
        <v>41111900</v>
      </c>
      <c r="I1232" s="512" t="s">
        <v>2378</v>
      </c>
      <c r="J1232" s="488"/>
      <c r="K1232" s="488"/>
      <c r="L1232" s="488"/>
      <c r="M1232" s="488"/>
      <c r="N1232" s="520"/>
      <c r="O1232" s="488"/>
      <c r="P1232" s="488"/>
      <c r="Q1232" s="488"/>
      <c r="R1232" s="502"/>
      <c r="S1232" s="503"/>
      <c r="T1232" s="545"/>
      <c r="U1232" s="820"/>
      <c r="V1232" s="481"/>
      <c r="W1232" s="482"/>
      <c r="X1232" s="481"/>
    </row>
    <row r="1233" spans="1:24" ht="38.25" hidden="1" x14ac:dyDescent="0.2">
      <c r="A1233" s="498"/>
      <c r="B1233" s="499"/>
      <c r="C1233" s="499"/>
      <c r="D1233" s="499"/>
      <c r="E1233" s="500"/>
      <c r="F1233" s="635"/>
      <c r="G1233" s="509"/>
      <c r="H1233" s="484">
        <v>41111900</v>
      </c>
      <c r="I1233" s="512" t="s">
        <v>2379</v>
      </c>
      <c r="J1233" s="488"/>
      <c r="K1233" s="488"/>
      <c r="L1233" s="488"/>
      <c r="M1233" s="488"/>
      <c r="N1233" s="520"/>
      <c r="O1233" s="488"/>
      <c r="P1233" s="488"/>
      <c r="Q1233" s="488"/>
      <c r="R1233" s="502"/>
      <c r="S1233" s="503"/>
      <c r="T1233" s="545"/>
      <c r="U1233" s="820"/>
      <c r="V1233" s="481"/>
      <c r="W1233" s="482"/>
      <c r="X1233" s="481"/>
    </row>
    <row r="1234" spans="1:24" ht="63.75" hidden="1" x14ac:dyDescent="0.2">
      <c r="A1234" s="498"/>
      <c r="B1234" s="499"/>
      <c r="C1234" s="499"/>
      <c r="D1234" s="499"/>
      <c r="E1234" s="500"/>
      <c r="F1234" s="635"/>
      <c r="G1234" s="509"/>
      <c r="H1234" s="484">
        <v>39101800</v>
      </c>
      <c r="I1234" s="511" t="s">
        <v>4070</v>
      </c>
      <c r="J1234" s="488"/>
      <c r="K1234" s="488"/>
      <c r="L1234" s="488"/>
      <c r="M1234" s="488"/>
      <c r="N1234" s="520"/>
      <c r="O1234" s="488"/>
      <c r="P1234" s="488"/>
      <c r="Q1234" s="488">
        <f t="shared" si="34"/>
        <v>0</v>
      </c>
      <c r="R1234" s="502"/>
      <c r="S1234" s="503"/>
      <c r="T1234" s="545"/>
      <c r="U1234" s="820"/>
      <c r="V1234" s="481"/>
      <c r="W1234" s="482"/>
      <c r="X1234" s="493"/>
    </row>
    <row r="1235" spans="1:24" ht="38.25" hidden="1" x14ac:dyDescent="0.2">
      <c r="A1235" s="498"/>
      <c r="B1235" s="499"/>
      <c r="C1235" s="499"/>
      <c r="D1235" s="499"/>
      <c r="E1235" s="500"/>
      <c r="F1235" s="635"/>
      <c r="G1235" s="509"/>
      <c r="H1235" s="484">
        <v>31160000</v>
      </c>
      <c r="I1235" s="511" t="s">
        <v>223</v>
      </c>
      <c r="J1235" s="488"/>
      <c r="K1235" s="488"/>
      <c r="L1235" s="488"/>
      <c r="M1235" s="488"/>
      <c r="N1235" s="520"/>
      <c r="O1235" s="488"/>
      <c r="P1235" s="488"/>
      <c r="Q1235" s="488">
        <f t="shared" si="34"/>
        <v>0</v>
      </c>
      <c r="R1235" s="502"/>
      <c r="S1235" s="503"/>
      <c r="T1235" s="545"/>
      <c r="U1235" s="820"/>
      <c r="V1235" s="481"/>
      <c r="W1235" s="482"/>
      <c r="X1235" s="481"/>
    </row>
    <row r="1236" spans="1:24" ht="25.5" hidden="1" x14ac:dyDescent="0.2">
      <c r="A1236" s="498"/>
      <c r="B1236" s="499"/>
      <c r="C1236" s="499"/>
      <c r="D1236" s="499"/>
      <c r="E1236" s="500"/>
      <c r="F1236" s="635"/>
      <c r="G1236" s="509"/>
      <c r="H1236" s="484">
        <v>25170000</v>
      </c>
      <c r="I1236" s="511" t="s">
        <v>4078</v>
      </c>
      <c r="J1236" s="488"/>
      <c r="K1236" s="488"/>
      <c r="L1236" s="488"/>
      <c r="M1236" s="488"/>
      <c r="N1236" s="520"/>
      <c r="O1236" s="488"/>
      <c r="P1236" s="488"/>
      <c r="Q1236" s="488">
        <f t="shared" si="34"/>
        <v>0</v>
      </c>
      <c r="R1236" s="502"/>
      <c r="S1236" s="503"/>
      <c r="T1236" s="545"/>
      <c r="U1236" s="820"/>
      <c r="V1236" s="481"/>
      <c r="W1236" s="482"/>
      <c r="X1236" s="493"/>
    </row>
    <row r="1237" spans="1:24" ht="38.25" hidden="1" x14ac:dyDescent="0.2">
      <c r="A1237" s="498"/>
      <c r="B1237" s="499"/>
      <c r="C1237" s="499"/>
      <c r="D1237" s="499"/>
      <c r="E1237" s="500"/>
      <c r="F1237" s="635"/>
      <c r="G1237" s="509"/>
      <c r="H1237" s="484">
        <v>43211500</v>
      </c>
      <c r="I1237" s="511" t="s">
        <v>4079</v>
      </c>
      <c r="J1237" s="488"/>
      <c r="K1237" s="488"/>
      <c r="L1237" s="488"/>
      <c r="M1237" s="488"/>
      <c r="N1237" s="520"/>
      <c r="O1237" s="488"/>
      <c r="P1237" s="488"/>
      <c r="Q1237" s="488">
        <f t="shared" si="34"/>
        <v>0</v>
      </c>
      <c r="R1237" s="502"/>
      <c r="S1237" s="503"/>
      <c r="T1237" s="545"/>
      <c r="U1237" s="820"/>
      <c r="V1237" s="481"/>
      <c r="W1237" s="482"/>
      <c r="X1237" s="504"/>
    </row>
    <row r="1238" spans="1:24" ht="38.25" hidden="1" x14ac:dyDescent="0.2">
      <c r="A1238" s="498"/>
      <c r="B1238" s="499"/>
      <c r="C1238" s="499"/>
      <c r="D1238" s="499"/>
      <c r="E1238" s="500"/>
      <c r="F1238" s="635"/>
      <c r="G1238" s="509"/>
      <c r="H1238" s="484">
        <v>43211500</v>
      </c>
      <c r="I1238" s="511" t="s">
        <v>4080</v>
      </c>
      <c r="J1238" s="488"/>
      <c r="K1238" s="488"/>
      <c r="L1238" s="488"/>
      <c r="M1238" s="488"/>
      <c r="N1238" s="520"/>
      <c r="O1238" s="488"/>
      <c r="P1238" s="488"/>
      <c r="Q1238" s="488">
        <f t="shared" si="34"/>
        <v>0</v>
      </c>
      <c r="R1238" s="502"/>
      <c r="S1238" s="503"/>
      <c r="T1238" s="545"/>
      <c r="U1238" s="820"/>
      <c r="V1238" s="481"/>
      <c r="W1238" s="482"/>
      <c r="X1238" s="504"/>
    </row>
    <row r="1239" spans="1:24" hidden="1" x14ac:dyDescent="0.2">
      <c r="A1239" s="498"/>
      <c r="B1239" s="499"/>
      <c r="C1239" s="499"/>
      <c r="D1239" s="499"/>
      <c r="E1239" s="500"/>
      <c r="F1239" s="635"/>
      <c r="G1239" s="509"/>
      <c r="H1239" s="484">
        <v>43211500</v>
      </c>
      <c r="I1239" s="511" t="s">
        <v>2716</v>
      </c>
      <c r="J1239" s="488"/>
      <c r="K1239" s="488"/>
      <c r="L1239" s="488"/>
      <c r="M1239" s="488"/>
      <c r="N1239" s="520"/>
      <c r="O1239" s="488"/>
      <c r="P1239" s="488"/>
      <c r="Q1239" s="488">
        <f t="shared" si="34"/>
        <v>0</v>
      </c>
      <c r="R1239" s="502"/>
      <c r="S1239" s="503"/>
      <c r="T1239" s="545"/>
      <c r="U1239" s="820"/>
      <c r="V1239" s="481"/>
      <c r="W1239" s="482"/>
      <c r="X1239" s="504"/>
    </row>
    <row r="1240" spans="1:24" ht="51" hidden="1" x14ac:dyDescent="0.2">
      <c r="A1240" s="498"/>
      <c r="B1240" s="499"/>
      <c r="C1240" s="499"/>
      <c r="D1240" s="499"/>
      <c r="E1240" s="500"/>
      <c r="F1240" s="635"/>
      <c r="G1240" s="509"/>
      <c r="H1240" s="484">
        <v>25170000</v>
      </c>
      <c r="I1240" s="511" t="s">
        <v>4081</v>
      </c>
      <c r="J1240" s="488"/>
      <c r="K1240" s="488"/>
      <c r="L1240" s="488"/>
      <c r="M1240" s="488"/>
      <c r="N1240" s="520"/>
      <c r="O1240" s="488"/>
      <c r="P1240" s="488"/>
      <c r="Q1240" s="488">
        <f t="shared" si="34"/>
        <v>0</v>
      </c>
      <c r="R1240" s="502"/>
      <c r="S1240" s="503"/>
      <c r="T1240" s="545"/>
      <c r="U1240" s="820"/>
      <c r="V1240" s="481"/>
      <c r="W1240" s="482"/>
      <c r="X1240" s="504"/>
    </row>
    <row r="1241" spans="1:24" ht="51" hidden="1" x14ac:dyDescent="0.2">
      <c r="A1241" s="498"/>
      <c r="B1241" s="499"/>
      <c r="C1241" s="499"/>
      <c r="D1241" s="499"/>
      <c r="E1241" s="500"/>
      <c r="F1241" s="635"/>
      <c r="G1241" s="509"/>
      <c r="H1241" s="484">
        <v>32100000</v>
      </c>
      <c r="I1241" s="511" t="s">
        <v>4082</v>
      </c>
      <c r="J1241" s="488"/>
      <c r="K1241" s="488"/>
      <c r="L1241" s="488"/>
      <c r="M1241" s="488"/>
      <c r="N1241" s="520"/>
      <c r="O1241" s="488"/>
      <c r="P1241" s="488"/>
      <c r="Q1241" s="488">
        <f t="shared" si="34"/>
        <v>0</v>
      </c>
      <c r="R1241" s="502"/>
      <c r="S1241" s="503"/>
      <c r="T1241" s="545"/>
      <c r="U1241" s="820"/>
      <c r="V1241" s="481"/>
      <c r="W1241" s="482"/>
      <c r="X1241" s="504"/>
    </row>
    <row r="1242" spans="1:24" ht="25.5" hidden="1" x14ac:dyDescent="0.2">
      <c r="A1242" s="498"/>
      <c r="B1242" s="499"/>
      <c r="C1242" s="499"/>
      <c r="D1242" s="499"/>
      <c r="E1242" s="500"/>
      <c r="F1242" s="635"/>
      <c r="G1242" s="509"/>
      <c r="H1242" s="484">
        <v>32100000</v>
      </c>
      <c r="I1242" s="511" t="s">
        <v>4083</v>
      </c>
      <c r="J1242" s="488"/>
      <c r="K1242" s="488"/>
      <c r="L1242" s="488"/>
      <c r="M1242" s="488"/>
      <c r="N1242" s="520"/>
      <c r="O1242" s="488"/>
      <c r="P1242" s="488"/>
      <c r="Q1242" s="488">
        <f t="shared" si="34"/>
        <v>0</v>
      </c>
      <c r="R1242" s="502"/>
      <c r="S1242" s="503"/>
      <c r="T1242" s="545"/>
      <c r="U1242" s="820"/>
      <c r="V1242" s="481"/>
      <c r="W1242" s="482"/>
      <c r="X1242" s="504"/>
    </row>
    <row r="1243" spans="1:24" ht="25.5" hidden="1" x14ac:dyDescent="0.2">
      <c r="A1243" s="498"/>
      <c r="B1243" s="499"/>
      <c r="C1243" s="499"/>
      <c r="D1243" s="499"/>
      <c r="E1243" s="500"/>
      <c r="F1243" s="635"/>
      <c r="G1243" s="509"/>
      <c r="H1243" s="484">
        <v>32100000</v>
      </c>
      <c r="I1243" s="511" t="s">
        <v>4084</v>
      </c>
      <c r="J1243" s="488"/>
      <c r="K1243" s="488"/>
      <c r="L1243" s="488"/>
      <c r="M1243" s="488"/>
      <c r="N1243" s="520"/>
      <c r="O1243" s="488"/>
      <c r="P1243" s="488"/>
      <c r="Q1243" s="488">
        <f t="shared" si="34"/>
        <v>0</v>
      </c>
      <c r="R1243" s="502"/>
      <c r="S1243" s="503"/>
      <c r="T1243" s="545"/>
      <c r="U1243" s="820"/>
      <c r="V1243" s="481"/>
      <c r="W1243" s="482"/>
      <c r="X1243" s="481"/>
    </row>
    <row r="1244" spans="1:24" ht="25.5" hidden="1" x14ac:dyDescent="0.2">
      <c r="A1244" s="498"/>
      <c r="B1244" s="499"/>
      <c r="C1244" s="499"/>
      <c r="D1244" s="499"/>
      <c r="E1244" s="500"/>
      <c r="F1244" s="635"/>
      <c r="G1244" s="509"/>
      <c r="H1244" s="484">
        <v>32100000</v>
      </c>
      <c r="I1244" s="511" t="s">
        <v>4085</v>
      </c>
      <c r="J1244" s="488"/>
      <c r="K1244" s="488"/>
      <c r="L1244" s="488"/>
      <c r="M1244" s="488"/>
      <c r="N1244" s="520"/>
      <c r="O1244" s="488"/>
      <c r="P1244" s="488"/>
      <c r="Q1244" s="488">
        <f t="shared" si="34"/>
        <v>0</v>
      </c>
      <c r="R1244" s="502"/>
      <c r="S1244" s="503"/>
      <c r="T1244" s="545"/>
      <c r="U1244" s="820"/>
      <c r="V1244" s="481"/>
      <c r="W1244" s="482"/>
      <c r="X1244" s="493"/>
    </row>
    <row r="1245" spans="1:24" ht="25.5" hidden="1" x14ac:dyDescent="0.2">
      <c r="A1245" s="498"/>
      <c r="B1245" s="499"/>
      <c r="C1245" s="499"/>
      <c r="D1245" s="499"/>
      <c r="E1245" s="500"/>
      <c r="F1245" s="635"/>
      <c r="G1245" s="509"/>
      <c r="H1245" s="484">
        <v>32100000</v>
      </c>
      <c r="I1245" s="511" t="s">
        <v>4086</v>
      </c>
      <c r="J1245" s="488"/>
      <c r="K1245" s="488"/>
      <c r="L1245" s="488"/>
      <c r="M1245" s="488"/>
      <c r="N1245" s="520"/>
      <c r="O1245" s="488"/>
      <c r="P1245" s="488"/>
      <c r="Q1245" s="488">
        <f t="shared" si="34"/>
        <v>0</v>
      </c>
      <c r="R1245" s="502"/>
      <c r="S1245" s="503"/>
      <c r="T1245" s="545"/>
      <c r="U1245" s="820"/>
      <c r="V1245" s="481"/>
      <c r="W1245" s="482"/>
      <c r="X1245" s="481"/>
    </row>
    <row r="1246" spans="1:24" ht="63.75" hidden="1" x14ac:dyDescent="0.2">
      <c r="A1246" s="498"/>
      <c r="B1246" s="499"/>
      <c r="C1246" s="499"/>
      <c r="D1246" s="499"/>
      <c r="E1246" s="500"/>
      <c r="F1246" s="635"/>
      <c r="G1246" s="509"/>
      <c r="H1246" s="484">
        <v>25170000</v>
      </c>
      <c r="I1246" s="511" t="s">
        <v>4087</v>
      </c>
      <c r="J1246" s="488"/>
      <c r="K1246" s="488"/>
      <c r="L1246" s="488"/>
      <c r="M1246" s="488"/>
      <c r="N1246" s="520"/>
      <c r="O1246" s="488"/>
      <c r="P1246" s="488"/>
      <c r="Q1246" s="488">
        <f t="shared" si="34"/>
        <v>0</v>
      </c>
      <c r="R1246" s="502"/>
      <c r="S1246" s="503"/>
      <c r="T1246" s="545"/>
      <c r="U1246" s="820"/>
      <c r="V1246" s="481"/>
      <c r="W1246" s="482"/>
      <c r="X1246" s="493"/>
    </row>
    <row r="1247" spans="1:24" ht="63.75" hidden="1" x14ac:dyDescent="0.2">
      <c r="A1247" s="498"/>
      <c r="B1247" s="499"/>
      <c r="C1247" s="499"/>
      <c r="D1247" s="499"/>
      <c r="E1247" s="500"/>
      <c r="F1247" s="635"/>
      <c r="G1247" s="509"/>
      <c r="H1247" s="484">
        <v>32101600</v>
      </c>
      <c r="I1247" s="511" t="s">
        <v>4088</v>
      </c>
      <c r="J1247" s="488"/>
      <c r="K1247" s="488"/>
      <c r="L1247" s="488"/>
      <c r="M1247" s="488"/>
      <c r="N1247" s="520"/>
      <c r="O1247" s="488"/>
      <c r="P1247" s="488"/>
      <c r="Q1247" s="488">
        <f t="shared" si="34"/>
        <v>0</v>
      </c>
      <c r="R1247" s="502"/>
      <c r="S1247" s="503"/>
      <c r="T1247" s="545"/>
      <c r="U1247" s="820"/>
      <c r="V1247" s="481"/>
      <c r="W1247" s="482"/>
      <c r="X1247" s="481"/>
    </row>
    <row r="1248" spans="1:24" ht="38.25" hidden="1" x14ac:dyDescent="0.2">
      <c r="A1248" s="498"/>
      <c r="B1248" s="499"/>
      <c r="C1248" s="499"/>
      <c r="D1248" s="499"/>
      <c r="E1248" s="500"/>
      <c r="F1248" s="635"/>
      <c r="G1248" s="509"/>
      <c r="H1248" s="484">
        <v>39100000</v>
      </c>
      <c r="I1248" s="511" t="s">
        <v>4089</v>
      </c>
      <c r="J1248" s="488"/>
      <c r="K1248" s="488"/>
      <c r="L1248" s="488"/>
      <c r="M1248" s="488"/>
      <c r="N1248" s="520"/>
      <c r="O1248" s="488"/>
      <c r="P1248" s="488"/>
      <c r="Q1248" s="488">
        <f t="shared" si="34"/>
        <v>0</v>
      </c>
      <c r="R1248" s="502"/>
      <c r="S1248" s="503"/>
      <c r="T1248" s="545"/>
      <c r="U1248" s="820"/>
      <c r="V1248" s="481"/>
      <c r="W1248" s="482"/>
      <c r="X1248" s="493"/>
    </row>
    <row r="1249" spans="1:24" ht="38.25" hidden="1" x14ac:dyDescent="0.2">
      <c r="A1249" s="498"/>
      <c r="B1249" s="499"/>
      <c r="C1249" s="499"/>
      <c r="D1249" s="499"/>
      <c r="E1249" s="500"/>
      <c r="F1249" s="635"/>
      <c r="G1249" s="509"/>
      <c r="H1249" s="484">
        <v>39100000</v>
      </c>
      <c r="I1249" s="511" t="s">
        <v>4090</v>
      </c>
      <c r="J1249" s="488"/>
      <c r="K1249" s="488"/>
      <c r="L1249" s="488"/>
      <c r="M1249" s="488"/>
      <c r="N1249" s="520"/>
      <c r="O1249" s="488"/>
      <c r="P1249" s="488"/>
      <c r="Q1249" s="488">
        <f t="shared" si="34"/>
        <v>0</v>
      </c>
      <c r="R1249" s="502"/>
      <c r="S1249" s="503"/>
      <c r="T1249" s="545"/>
      <c r="U1249" s="820"/>
      <c r="V1249" s="481"/>
      <c r="W1249" s="482"/>
      <c r="X1249" s="504"/>
    </row>
    <row r="1250" spans="1:24" ht="63.75" hidden="1" x14ac:dyDescent="0.2">
      <c r="A1250" s="498"/>
      <c r="B1250" s="499"/>
      <c r="C1250" s="499"/>
      <c r="D1250" s="499"/>
      <c r="E1250" s="500"/>
      <c r="F1250" s="635"/>
      <c r="G1250" s="509"/>
      <c r="H1250" s="484">
        <v>39100000</v>
      </c>
      <c r="I1250" s="511" t="s">
        <v>4091</v>
      </c>
      <c r="J1250" s="488"/>
      <c r="K1250" s="488"/>
      <c r="L1250" s="488"/>
      <c r="M1250" s="488"/>
      <c r="N1250" s="520"/>
      <c r="O1250" s="488"/>
      <c r="P1250" s="488"/>
      <c r="Q1250" s="488">
        <f t="shared" si="34"/>
        <v>0</v>
      </c>
      <c r="R1250" s="502"/>
      <c r="S1250" s="503"/>
      <c r="T1250" s="545"/>
      <c r="U1250" s="820"/>
      <c r="V1250" s="481"/>
      <c r="W1250" s="482"/>
      <c r="X1250" s="504"/>
    </row>
    <row r="1251" spans="1:24" ht="38.25" hidden="1" x14ac:dyDescent="0.2">
      <c r="A1251" s="498"/>
      <c r="B1251" s="499"/>
      <c r="C1251" s="499"/>
      <c r="D1251" s="499"/>
      <c r="E1251" s="500"/>
      <c r="F1251" s="635"/>
      <c r="G1251" s="509"/>
      <c r="H1251" s="484">
        <v>39100000</v>
      </c>
      <c r="I1251" s="511" t="s">
        <v>4092</v>
      </c>
      <c r="J1251" s="488"/>
      <c r="K1251" s="488"/>
      <c r="L1251" s="488"/>
      <c r="M1251" s="488"/>
      <c r="N1251" s="520"/>
      <c r="O1251" s="488"/>
      <c r="P1251" s="488"/>
      <c r="Q1251" s="488">
        <f t="shared" si="34"/>
        <v>0</v>
      </c>
      <c r="R1251" s="502"/>
      <c r="S1251" s="503"/>
      <c r="T1251" s="545"/>
      <c r="U1251" s="820"/>
      <c r="V1251" s="481"/>
      <c r="W1251" s="482"/>
      <c r="X1251" s="504"/>
    </row>
    <row r="1252" spans="1:24" ht="63.75" hidden="1" x14ac:dyDescent="0.2">
      <c r="A1252" s="498"/>
      <c r="B1252" s="499"/>
      <c r="C1252" s="499"/>
      <c r="D1252" s="499"/>
      <c r="E1252" s="500"/>
      <c r="F1252" s="635"/>
      <c r="G1252" s="509"/>
      <c r="H1252" s="484">
        <v>39100000</v>
      </c>
      <c r="I1252" s="511" t="s">
        <v>4093</v>
      </c>
      <c r="J1252" s="488"/>
      <c r="K1252" s="488"/>
      <c r="L1252" s="488"/>
      <c r="M1252" s="488"/>
      <c r="N1252" s="520"/>
      <c r="O1252" s="488"/>
      <c r="P1252" s="488"/>
      <c r="Q1252" s="488">
        <f t="shared" si="34"/>
        <v>0</v>
      </c>
      <c r="R1252" s="502"/>
      <c r="S1252" s="503"/>
      <c r="T1252" s="545"/>
      <c r="U1252" s="820"/>
      <c r="V1252" s="481"/>
      <c r="W1252" s="482"/>
      <c r="X1252" s="504"/>
    </row>
    <row r="1253" spans="1:24" ht="38.25" hidden="1" x14ac:dyDescent="0.2">
      <c r="A1253" s="498"/>
      <c r="B1253" s="499"/>
      <c r="C1253" s="499"/>
      <c r="D1253" s="499"/>
      <c r="E1253" s="500"/>
      <c r="F1253" s="635"/>
      <c r="G1253" s="509"/>
      <c r="H1253" s="484">
        <v>39100000</v>
      </c>
      <c r="I1253" s="511" t="s">
        <v>224</v>
      </c>
      <c r="J1253" s="488"/>
      <c r="K1253" s="488"/>
      <c r="L1253" s="488"/>
      <c r="M1253" s="488"/>
      <c r="N1253" s="520"/>
      <c r="O1253" s="488"/>
      <c r="P1253" s="488"/>
      <c r="Q1253" s="488">
        <f t="shared" si="34"/>
        <v>0</v>
      </c>
      <c r="R1253" s="502"/>
      <c r="S1253" s="503"/>
      <c r="T1253" s="545"/>
      <c r="U1253" s="820"/>
      <c r="V1253" s="481"/>
      <c r="W1253" s="482"/>
      <c r="X1253" s="504"/>
    </row>
    <row r="1254" spans="1:24" ht="38.25" hidden="1" x14ac:dyDescent="0.2">
      <c r="A1254" s="498"/>
      <c r="B1254" s="499"/>
      <c r="C1254" s="499"/>
      <c r="D1254" s="499"/>
      <c r="E1254" s="500"/>
      <c r="F1254" s="635"/>
      <c r="G1254" s="509"/>
      <c r="H1254" s="484">
        <v>42151600</v>
      </c>
      <c r="I1254" s="511" t="s">
        <v>4094</v>
      </c>
      <c r="J1254" s="488"/>
      <c r="K1254" s="488"/>
      <c r="L1254" s="488"/>
      <c r="M1254" s="488"/>
      <c r="N1254" s="520"/>
      <c r="O1254" s="488"/>
      <c r="P1254" s="488"/>
      <c r="Q1254" s="488">
        <f t="shared" si="34"/>
        <v>0</v>
      </c>
      <c r="R1254" s="502"/>
      <c r="S1254" s="503"/>
      <c r="T1254" s="545"/>
      <c r="U1254" s="820"/>
      <c r="V1254" s="481"/>
      <c r="W1254" s="482"/>
      <c r="X1254" s="504"/>
    </row>
    <row r="1255" spans="1:24" ht="25.5" hidden="1" x14ac:dyDescent="0.2">
      <c r="A1255" s="498"/>
      <c r="B1255" s="499"/>
      <c r="C1255" s="499"/>
      <c r="D1255" s="499"/>
      <c r="E1255" s="500"/>
      <c r="F1255" s="635"/>
      <c r="G1255" s="509"/>
      <c r="H1255" s="484">
        <v>42151600</v>
      </c>
      <c r="I1255" s="511" t="s">
        <v>4095</v>
      </c>
      <c r="J1255" s="488"/>
      <c r="K1255" s="488"/>
      <c r="L1255" s="488"/>
      <c r="M1255" s="488"/>
      <c r="N1255" s="520"/>
      <c r="O1255" s="488"/>
      <c r="P1255" s="488"/>
      <c r="Q1255" s="488">
        <f t="shared" ref="Q1255:Q1263" si="35">+M1255+P1255-K1255</f>
        <v>0</v>
      </c>
      <c r="R1255" s="502"/>
      <c r="S1255" s="503"/>
      <c r="T1255" s="545"/>
      <c r="U1255" s="820"/>
      <c r="V1255" s="481"/>
      <c r="W1255" s="482"/>
      <c r="X1255" s="481"/>
    </row>
    <row r="1256" spans="1:24" ht="25.5" hidden="1" x14ac:dyDescent="0.2">
      <c r="A1256" s="498"/>
      <c r="B1256" s="499"/>
      <c r="C1256" s="499"/>
      <c r="D1256" s="499"/>
      <c r="E1256" s="500"/>
      <c r="F1256" s="635"/>
      <c r="G1256" s="509"/>
      <c r="H1256" s="484">
        <v>42151600</v>
      </c>
      <c r="I1256" s="511" t="s">
        <v>4096</v>
      </c>
      <c r="J1256" s="488"/>
      <c r="K1256" s="488"/>
      <c r="L1256" s="488"/>
      <c r="M1256" s="488"/>
      <c r="N1256" s="520"/>
      <c r="O1256" s="488"/>
      <c r="P1256" s="488"/>
      <c r="Q1256" s="488">
        <f t="shared" si="35"/>
        <v>0</v>
      </c>
      <c r="R1256" s="502"/>
      <c r="S1256" s="503"/>
      <c r="T1256" s="545"/>
      <c r="U1256" s="820"/>
      <c r="V1256" s="481"/>
      <c r="W1256" s="482"/>
      <c r="X1256" s="493"/>
    </row>
    <row r="1257" spans="1:24" ht="51" hidden="1" x14ac:dyDescent="0.2">
      <c r="A1257" s="498"/>
      <c r="B1257" s="499"/>
      <c r="C1257" s="499"/>
      <c r="D1257" s="499"/>
      <c r="E1257" s="500"/>
      <c r="F1257" s="635"/>
      <c r="G1257" s="509"/>
      <c r="H1257" s="484">
        <v>42151600</v>
      </c>
      <c r="I1257" s="511" t="s">
        <v>4097</v>
      </c>
      <c r="J1257" s="488"/>
      <c r="K1257" s="488"/>
      <c r="L1257" s="488"/>
      <c r="M1257" s="488"/>
      <c r="N1257" s="520"/>
      <c r="O1257" s="488"/>
      <c r="P1257" s="488"/>
      <c r="Q1257" s="488">
        <f t="shared" si="35"/>
        <v>0</v>
      </c>
      <c r="R1257" s="502"/>
      <c r="S1257" s="503"/>
      <c r="T1257" s="545"/>
      <c r="U1257" s="820"/>
      <c r="V1257" s="481"/>
      <c r="W1257" s="482"/>
      <c r="X1257" s="481"/>
    </row>
    <row r="1258" spans="1:24" ht="51" hidden="1" x14ac:dyDescent="0.2">
      <c r="A1258" s="498"/>
      <c r="B1258" s="499"/>
      <c r="C1258" s="499"/>
      <c r="D1258" s="499"/>
      <c r="E1258" s="500"/>
      <c r="F1258" s="635"/>
      <c r="G1258" s="509"/>
      <c r="H1258" s="484">
        <v>42151600</v>
      </c>
      <c r="I1258" s="511" t="s">
        <v>225</v>
      </c>
      <c r="J1258" s="488"/>
      <c r="K1258" s="488"/>
      <c r="L1258" s="488"/>
      <c r="M1258" s="488"/>
      <c r="N1258" s="520"/>
      <c r="O1258" s="488"/>
      <c r="P1258" s="488"/>
      <c r="Q1258" s="488">
        <f t="shared" si="35"/>
        <v>0</v>
      </c>
      <c r="R1258" s="502"/>
      <c r="S1258" s="503"/>
      <c r="T1258" s="545"/>
      <c r="U1258" s="820"/>
      <c r="V1258" s="481"/>
      <c r="W1258" s="482"/>
      <c r="X1258" s="493"/>
    </row>
    <row r="1259" spans="1:24" ht="25.5" hidden="1" x14ac:dyDescent="0.2">
      <c r="A1259" s="498"/>
      <c r="B1259" s="499"/>
      <c r="C1259" s="499"/>
      <c r="D1259" s="499"/>
      <c r="E1259" s="500"/>
      <c r="F1259" s="635"/>
      <c r="G1259" s="509"/>
      <c r="H1259" s="484">
        <v>25170000</v>
      </c>
      <c r="I1259" s="511" t="s">
        <v>4098</v>
      </c>
      <c r="J1259" s="488"/>
      <c r="K1259" s="488"/>
      <c r="L1259" s="488"/>
      <c r="M1259" s="488"/>
      <c r="N1259" s="520"/>
      <c r="O1259" s="488"/>
      <c r="P1259" s="488"/>
      <c r="Q1259" s="488">
        <f t="shared" si="35"/>
        <v>0</v>
      </c>
      <c r="R1259" s="502"/>
      <c r="S1259" s="503"/>
      <c r="T1259" s="545"/>
      <c r="U1259" s="820"/>
      <c r="V1259" s="481"/>
      <c r="W1259" s="482"/>
      <c r="X1259" s="481"/>
    </row>
    <row r="1260" spans="1:24" ht="25.5" hidden="1" x14ac:dyDescent="0.2">
      <c r="A1260" s="498"/>
      <c r="B1260" s="499"/>
      <c r="C1260" s="499"/>
      <c r="D1260" s="499"/>
      <c r="E1260" s="500"/>
      <c r="F1260" s="635"/>
      <c r="G1260" s="509"/>
      <c r="H1260" s="484">
        <v>25170000</v>
      </c>
      <c r="I1260" s="511" t="s">
        <v>4099</v>
      </c>
      <c r="J1260" s="488"/>
      <c r="K1260" s="488"/>
      <c r="L1260" s="488"/>
      <c r="M1260" s="488"/>
      <c r="N1260" s="520"/>
      <c r="O1260" s="488"/>
      <c r="P1260" s="488"/>
      <c r="Q1260" s="488">
        <f t="shared" si="35"/>
        <v>0</v>
      </c>
      <c r="R1260" s="502"/>
      <c r="S1260" s="503"/>
      <c r="T1260" s="545"/>
      <c r="U1260" s="820"/>
      <c r="V1260" s="481"/>
      <c r="W1260" s="482"/>
      <c r="X1260" s="493"/>
    </row>
    <row r="1261" spans="1:24" ht="63.75" hidden="1" x14ac:dyDescent="0.2">
      <c r="A1261" s="498"/>
      <c r="B1261" s="499"/>
      <c r="C1261" s="499"/>
      <c r="D1261" s="499"/>
      <c r="E1261" s="500"/>
      <c r="F1261" s="635"/>
      <c r="G1261" s="509"/>
      <c r="H1261" s="484">
        <v>31162800</v>
      </c>
      <c r="I1261" s="511" t="s">
        <v>4100</v>
      </c>
      <c r="J1261" s="488"/>
      <c r="K1261" s="488"/>
      <c r="L1261" s="488"/>
      <c r="M1261" s="488"/>
      <c r="N1261" s="520"/>
      <c r="O1261" s="488"/>
      <c r="P1261" s="488"/>
      <c r="Q1261" s="488">
        <f t="shared" si="35"/>
        <v>0</v>
      </c>
      <c r="R1261" s="502"/>
      <c r="S1261" s="503"/>
      <c r="T1261" s="545"/>
      <c r="U1261" s="820"/>
      <c r="V1261" s="481"/>
      <c r="W1261" s="482"/>
      <c r="X1261" s="504"/>
    </row>
    <row r="1262" spans="1:24" ht="51" hidden="1" x14ac:dyDescent="0.2">
      <c r="A1262" s="498"/>
      <c r="B1262" s="499"/>
      <c r="C1262" s="499"/>
      <c r="D1262" s="499"/>
      <c r="E1262" s="500"/>
      <c r="F1262" s="635"/>
      <c r="G1262" s="509"/>
      <c r="H1262" s="484">
        <v>31162800</v>
      </c>
      <c r="I1262" s="511" t="s">
        <v>4101</v>
      </c>
      <c r="J1262" s="488"/>
      <c r="K1262" s="488"/>
      <c r="L1262" s="488"/>
      <c r="M1262" s="488"/>
      <c r="N1262" s="520"/>
      <c r="O1262" s="488"/>
      <c r="P1262" s="488"/>
      <c r="Q1262" s="488">
        <f t="shared" si="35"/>
        <v>0</v>
      </c>
      <c r="R1262" s="502"/>
      <c r="S1262" s="503"/>
      <c r="T1262" s="545"/>
      <c r="U1262" s="820"/>
      <c r="V1262" s="481"/>
      <c r="W1262" s="482"/>
      <c r="X1262" s="504"/>
    </row>
    <row r="1263" spans="1:24" hidden="1" x14ac:dyDescent="0.2">
      <c r="A1263" s="498"/>
      <c r="B1263" s="499"/>
      <c r="C1263" s="499"/>
      <c r="D1263" s="499"/>
      <c r="E1263" s="500"/>
      <c r="F1263" s="635"/>
      <c r="G1263" s="509"/>
      <c r="H1263" s="484"/>
      <c r="I1263" s="458"/>
      <c r="J1263" s="488"/>
      <c r="K1263" s="488"/>
      <c r="L1263" s="488"/>
      <c r="M1263" s="488"/>
      <c r="N1263" s="520"/>
      <c r="O1263" s="488"/>
      <c r="P1263" s="488"/>
      <c r="Q1263" s="488">
        <f t="shared" si="35"/>
        <v>0</v>
      </c>
      <c r="R1263" s="502"/>
      <c r="S1263" s="503"/>
      <c r="T1263" s="545"/>
      <c r="U1263" s="820"/>
      <c r="V1263" s="481"/>
      <c r="W1263" s="482"/>
      <c r="X1263" s="504"/>
    </row>
    <row r="1264" spans="1:24" s="376" customFormat="1" hidden="1" x14ac:dyDescent="0.2">
      <c r="A1264" s="498"/>
      <c r="B1264" s="499"/>
      <c r="C1264" s="499"/>
      <c r="D1264" s="499"/>
      <c r="E1264" s="500"/>
      <c r="F1264" s="635"/>
      <c r="G1264" s="486"/>
      <c r="H1264" s="484"/>
      <c r="I1264" s="511"/>
      <c r="J1264" s="488"/>
      <c r="K1264" s="488"/>
      <c r="L1264" s="488"/>
      <c r="M1264" s="488"/>
      <c r="N1264" s="521"/>
      <c r="O1264" s="488"/>
      <c r="P1264" s="488"/>
      <c r="Q1264" s="488"/>
      <c r="R1264" s="502"/>
      <c r="S1264" s="503"/>
      <c r="T1264" s="545"/>
      <c r="U1264" s="820"/>
      <c r="V1264" s="481"/>
      <c r="W1264" s="482"/>
      <c r="X1264" s="504"/>
    </row>
    <row r="1265" spans="1:24" s="376" customFormat="1" hidden="1" x14ac:dyDescent="0.2">
      <c r="A1265" s="498">
        <v>2</v>
      </c>
      <c r="B1265" s="499">
        <v>0</v>
      </c>
      <c r="C1265" s="499">
        <v>4</v>
      </c>
      <c r="D1265" s="499">
        <v>4</v>
      </c>
      <c r="E1265" s="485" t="s">
        <v>2029</v>
      </c>
      <c r="F1265" s="628"/>
      <c r="G1265" s="486" t="s">
        <v>1108</v>
      </c>
      <c r="H1265" s="484"/>
      <c r="I1265" s="511"/>
      <c r="J1265" s="488"/>
      <c r="K1265" s="488">
        <f>SUM(K1266:K1276)</f>
        <v>0</v>
      </c>
      <c r="L1265" s="488"/>
      <c r="M1265" s="488">
        <f>SUM(M1266:M1276)</f>
        <v>0</v>
      </c>
      <c r="N1265" s="522"/>
      <c r="O1265" s="488"/>
      <c r="P1265" s="489">
        <f>SUM(P1266:P1276)</f>
        <v>0</v>
      </c>
      <c r="Q1265" s="489">
        <f>SUM(Q1266:Q1276)</f>
        <v>0</v>
      </c>
      <c r="R1265" s="502"/>
      <c r="S1265" s="503"/>
      <c r="T1265" s="545"/>
      <c r="U1265" s="820"/>
      <c r="V1265" s="481"/>
      <c r="W1265" s="482"/>
      <c r="X1265" s="504"/>
    </row>
    <row r="1266" spans="1:24" ht="25.5" hidden="1" x14ac:dyDescent="0.2">
      <c r="A1266" s="498"/>
      <c r="B1266" s="499"/>
      <c r="C1266" s="499"/>
      <c r="D1266" s="499"/>
      <c r="E1266" s="500"/>
      <c r="F1266" s="635"/>
      <c r="G1266" s="509"/>
      <c r="H1266" s="484">
        <v>52151500</v>
      </c>
      <c r="I1266" s="511" t="s">
        <v>4102</v>
      </c>
      <c r="J1266" s="488"/>
      <c r="K1266" s="488"/>
      <c r="L1266" s="488"/>
      <c r="M1266" s="488"/>
      <c r="N1266" s="520"/>
      <c r="O1266" s="488"/>
      <c r="P1266" s="488"/>
      <c r="Q1266" s="488">
        <f t="shared" ref="Q1266:Q1277" si="36">+M1266+P1266-K1266</f>
        <v>0</v>
      </c>
      <c r="R1266" s="502"/>
      <c r="S1266" s="503"/>
      <c r="T1266" s="545"/>
      <c r="U1266" s="820"/>
      <c r="V1266" s="481"/>
      <c r="W1266" s="482"/>
      <c r="X1266" s="504"/>
    </row>
    <row r="1267" spans="1:24" ht="76.5" hidden="1" x14ac:dyDescent="0.2">
      <c r="A1267" s="498"/>
      <c r="B1267" s="499"/>
      <c r="C1267" s="499"/>
      <c r="D1267" s="499"/>
      <c r="E1267" s="500"/>
      <c r="F1267" s="635"/>
      <c r="G1267" s="509"/>
      <c r="H1267" s="484">
        <v>52151500</v>
      </c>
      <c r="I1267" s="511" t="s">
        <v>4103</v>
      </c>
      <c r="J1267" s="488"/>
      <c r="K1267" s="488"/>
      <c r="L1267" s="488"/>
      <c r="M1267" s="488"/>
      <c r="N1267" s="520"/>
      <c r="O1267" s="488"/>
      <c r="P1267" s="488"/>
      <c r="Q1267" s="488">
        <f t="shared" si="36"/>
        <v>0</v>
      </c>
      <c r="R1267" s="502"/>
      <c r="S1267" s="503"/>
      <c r="T1267" s="545"/>
      <c r="U1267" s="820"/>
      <c r="V1267" s="481"/>
      <c r="W1267" s="482"/>
      <c r="X1267" s="481"/>
    </row>
    <row r="1268" spans="1:24" ht="63.75" hidden="1" x14ac:dyDescent="0.2">
      <c r="A1268" s="498"/>
      <c r="B1268" s="499"/>
      <c r="C1268" s="499"/>
      <c r="D1268" s="499"/>
      <c r="E1268" s="500"/>
      <c r="F1268" s="635"/>
      <c r="G1268" s="509"/>
      <c r="H1268" s="484">
        <v>52151500</v>
      </c>
      <c r="I1268" s="511" t="s">
        <v>1805</v>
      </c>
      <c r="J1268" s="488"/>
      <c r="K1268" s="488"/>
      <c r="L1268" s="488"/>
      <c r="M1268" s="488"/>
      <c r="N1268" s="520"/>
      <c r="O1268" s="488"/>
      <c r="P1268" s="488"/>
      <c r="Q1268" s="488">
        <f t="shared" si="36"/>
        <v>0</v>
      </c>
      <c r="R1268" s="502"/>
      <c r="S1268" s="503"/>
      <c r="T1268" s="545"/>
      <c r="U1268" s="820"/>
      <c r="V1268" s="481"/>
      <c r="W1268" s="482"/>
      <c r="X1268" s="493"/>
    </row>
    <row r="1269" spans="1:24" ht="51" hidden="1" x14ac:dyDescent="0.2">
      <c r="A1269" s="498"/>
      <c r="B1269" s="499"/>
      <c r="C1269" s="499"/>
      <c r="D1269" s="499"/>
      <c r="E1269" s="500"/>
      <c r="F1269" s="635"/>
      <c r="G1269" s="509"/>
      <c r="H1269" s="484">
        <v>52151500</v>
      </c>
      <c r="I1269" s="511" t="s">
        <v>1806</v>
      </c>
      <c r="J1269" s="488"/>
      <c r="K1269" s="488"/>
      <c r="L1269" s="488"/>
      <c r="M1269" s="488"/>
      <c r="N1269" s="520"/>
      <c r="O1269" s="488"/>
      <c r="P1269" s="488"/>
      <c r="Q1269" s="488">
        <f t="shared" si="36"/>
        <v>0</v>
      </c>
      <c r="R1269" s="502"/>
      <c r="S1269" s="503"/>
      <c r="T1269" s="545"/>
      <c r="U1269" s="820"/>
      <c r="V1269" s="481"/>
      <c r="W1269" s="482"/>
      <c r="X1269" s="481"/>
    </row>
    <row r="1270" spans="1:24" ht="51" hidden="1" x14ac:dyDescent="0.2">
      <c r="A1270" s="498"/>
      <c r="B1270" s="499"/>
      <c r="C1270" s="499"/>
      <c r="D1270" s="499"/>
      <c r="E1270" s="500"/>
      <c r="F1270" s="635"/>
      <c r="G1270" s="509"/>
      <c r="H1270" s="484">
        <v>52151500</v>
      </c>
      <c r="I1270" s="511" t="s">
        <v>1807</v>
      </c>
      <c r="J1270" s="488"/>
      <c r="K1270" s="488"/>
      <c r="L1270" s="488"/>
      <c r="M1270" s="488"/>
      <c r="N1270" s="520"/>
      <c r="O1270" s="488"/>
      <c r="P1270" s="488"/>
      <c r="Q1270" s="488">
        <f t="shared" si="36"/>
        <v>0</v>
      </c>
      <c r="R1270" s="502"/>
      <c r="S1270" s="503"/>
      <c r="T1270" s="545"/>
      <c r="U1270" s="820"/>
      <c r="V1270" s="481"/>
      <c r="W1270" s="482"/>
      <c r="X1270" s="493"/>
    </row>
    <row r="1271" spans="1:24" ht="63.75" hidden="1" x14ac:dyDescent="0.2">
      <c r="A1271" s="498"/>
      <c r="B1271" s="499"/>
      <c r="C1271" s="499"/>
      <c r="D1271" s="499"/>
      <c r="E1271" s="500"/>
      <c r="F1271" s="635"/>
      <c r="G1271" s="509"/>
      <c r="H1271" s="484">
        <v>52151500</v>
      </c>
      <c r="I1271" s="511" t="s">
        <v>1808</v>
      </c>
      <c r="J1271" s="488"/>
      <c r="K1271" s="488"/>
      <c r="L1271" s="488"/>
      <c r="M1271" s="488"/>
      <c r="N1271" s="520"/>
      <c r="O1271" s="488"/>
      <c r="P1271" s="488"/>
      <c r="Q1271" s="488">
        <f t="shared" si="36"/>
        <v>0</v>
      </c>
      <c r="R1271" s="502"/>
      <c r="S1271" s="503"/>
      <c r="T1271" s="545"/>
      <c r="U1271" s="820"/>
      <c r="V1271" s="481"/>
      <c r="W1271" s="482"/>
      <c r="X1271" s="481"/>
    </row>
    <row r="1272" spans="1:24" ht="63.75" hidden="1" x14ac:dyDescent="0.2">
      <c r="A1272" s="498"/>
      <c r="B1272" s="499"/>
      <c r="C1272" s="499"/>
      <c r="D1272" s="499"/>
      <c r="E1272" s="500"/>
      <c r="F1272" s="635" t="s">
        <v>4675</v>
      </c>
      <c r="G1272" s="509"/>
      <c r="H1272" s="484">
        <v>52151502</v>
      </c>
      <c r="I1272" s="511" t="s">
        <v>1809</v>
      </c>
      <c r="J1272" s="488"/>
      <c r="K1272" s="488"/>
      <c r="L1272" s="488"/>
      <c r="M1272" s="488"/>
      <c r="N1272" s="520"/>
      <c r="O1272" s="488"/>
      <c r="P1272" s="488"/>
      <c r="Q1272" s="488">
        <f t="shared" si="36"/>
        <v>0</v>
      </c>
      <c r="R1272" s="502"/>
      <c r="S1272" s="503"/>
      <c r="T1272" s="545" t="s">
        <v>4687</v>
      </c>
      <c r="U1272" s="820"/>
      <c r="V1272" s="481"/>
      <c r="W1272" s="482"/>
      <c r="X1272" s="493"/>
    </row>
    <row r="1273" spans="1:24" ht="51" hidden="1" x14ac:dyDescent="0.2">
      <c r="A1273" s="498"/>
      <c r="B1273" s="499"/>
      <c r="C1273" s="499"/>
      <c r="D1273" s="499"/>
      <c r="E1273" s="500"/>
      <c r="F1273" s="635" t="s">
        <v>4675</v>
      </c>
      <c r="G1273" s="509"/>
      <c r="H1273" s="484">
        <v>52151501</v>
      </c>
      <c r="I1273" s="511" t="s">
        <v>1810</v>
      </c>
      <c r="J1273" s="488"/>
      <c r="K1273" s="488"/>
      <c r="L1273" s="488"/>
      <c r="M1273" s="488"/>
      <c r="N1273" s="520"/>
      <c r="O1273" s="488"/>
      <c r="P1273" s="488"/>
      <c r="Q1273" s="488">
        <f t="shared" si="36"/>
        <v>0</v>
      </c>
      <c r="R1273" s="502"/>
      <c r="S1273" s="503"/>
      <c r="T1273" s="545" t="s">
        <v>4687</v>
      </c>
      <c r="U1273" s="820"/>
      <c r="V1273" s="481"/>
      <c r="W1273" s="482"/>
      <c r="X1273" s="504"/>
    </row>
    <row r="1274" spans="1:24" ht="89.25" hidden="1" x14ac:dyDescent="0.2">
      <c r="A1274" s="498"/>
      <c r="B1274" s="499"/>
      <c r="C1274" s="499"/>
      <c r="D1274" s="499"/>
      <c r="E1274" s="500"/>
      <c r="F1274" s="635" t="s">
        <v>4675</v>
      </c>
      <c r="G1274" s="509"/>
      <c r="H1274" s="484">
        <v>52151501</v>
      </c>
      <c r="I1274" s="511" t="s">
        <v>1811</v>
      </c>
      <c r="J1274" s="488"/>
      <c r="K1274" s="488"/>
      <c r="L1274" s="488"/>
      <c r="M1274" s="488"/>
      <c r="N1274" s="520"/>
      <c r="O1274" s="488"/>
      <c r="P1274" s="488"/>
      <c r="Q1274" s="488">
        <f t="shared" si="36"/>
        <v>0</v>
      </c>
      <c r="R1274" s="502"/>
      <c r="S1274" s="503"/>
      <c r="T1274" s="545" t="s">
        <v>4687</v>
      </c>
      <c r="U1274" s="820"/>
      <c r="V1274" s="481"/>
      <c r="W1274" s="482"/>
      <c r="X1274" s="504"/>
    </row>
    <row r="1275" spans="1:24" ht="89.25" hidden="1" x14ac:dyDescent="0.2">
      <c r="A1275" s="498"/>
      <c r="B1275" s="499"/>
      <c r="C1275" s="499"/>
      <c r="D1275" s="499"/>
      <c r="E1275" s="500"/>
      <c r="F1275" s="635" t="s">
        <v>4675</v>
      </c>
      <c r="G1275" s="509"/>
      <c r="H1275" s="484">
        <v>52151501</v>
      </c>
      <c r="I1275" s="511" t="s">
        <v>1812</v>
      </c>
      <c r="J1275" s="488"/>
      <c r="K1275" s="488"/>
      <c r="L1275" s="488"/>
      <c r="M1275" s="488"/>
      <c r="N1275" s="520"/>
      <c r="O1275" s="488"/>
      <c r="P1275" s="488"/>
      <c r="Q1275" s="488">
        <f t="shared" si="36"/>
        <v>0</v>
      </c>
      <c r="R1275" s="502"/>
      <c r="S1275" s="503"/>
      <c r="T1275" s="545" t="s">
        <v>4687</v>
      </c>
      <c r="U1275" s="820"/>
      <c r="V1275" s="481"/>
      <c r="W1275" s="482"/>
      <c r="X1275" s="504"/>
    </row>
    <row r="1276" spans="1:24" ht="89.25" hidden="1" x14ac:dyDescent="0.2">
      <c r="A1276" s="498"/>
      <c r="B1276" s="499"/>
      <c r="C1276" s="499"/>
      <c r="D1276" s="499"/>
      <c r="E1276" s="500"/>
      <c r="F1276" s="635"/>
      <c r="G1276" s="509"/>
      <c r="H1276" s="484">
        <v>52151500</v>
      </c>
      <c r="I1276" s="511" t="s">
        <v>1813</v>
      </c>
      <c r="J1276" s="488"/>
      <c r="K1276" s="488"/>
      <c r="L1276" s="488"/>
      <c r="M1276" s="488"/>
      <c r="N1276" s="520"/>
      <c r="O1276" s="488"/>
      <c r="P1276" s="488"/>
      <c r="Q1276" s="488">
        <f t="shared" si="36"/>
        <v>0</v>
      </c>
      <c r="R1276" s="502"/>
      <c r="S1276" s="503"/>
      <c r="T1276" s="545"/>
      <c r="U1276" s="820"/>
      <c r="V1276" s="481"/>
      <c r="W1276" s="482"/>
      <c r="X1276" s="504"/>
    </row>
    <row r="1277" spans="1:24" hidden="1" x14ac:dyDescent="0.2">
      <c r="A1277" s="498"/>
      <c r="B1277" s="499"/>
      <c r="C1277" s="499"/>
      <c r="D1277" s="499"/>
      <c r="E1277" s="500"/>
      <c r="F1277" s="635"/>
      <c r="G1277" s="509"/>
      <c r="H1277" s="484"/>
      <c r="I1277" s="458"/>
      <c r="J1277" s="488"/>
      <c r="K1277" s="488"/>
      <c r="L1277" s="488"/>
      <c r="M1277" s="488"/>
      <c r="N1277" s="520"/>
      <c r="O1277" s="488"/>
      <c r="P1277" s="488"/>
      <c r="Q1277" s="488">
        <f t="shared" si="36"/>
        <v>0</v>
      </c>
      <c r="R1277" s="502"/>
      <c r="S1277" s="503"/>
      <c r="T1277" s="545"/>
      <c r="U1277" s="820"/>
      <c r="V1277" s="481"/>
      <c r="W1277" s="482"/>
      <c r="X1277" s="504"/>
    </row>
    <row r="1278" spans="1:24" hidden="1" x14ac:dyDescent="0.2">
      <c r="A1278" s="498"/>
      <c r="B1278" s="499"/>
      <c r="C1278" s="499"/>
      <c r="D1278" s="499"/>
      <c r="E1278" s="500"/>
      <c r="F1278" s="636"/>
      <c r="G1278" s="458"/>
      <c r="H1278" s="484"/>
      <c r="I1278" s="511"/>
      <c r="J1278" s="488"/>
      <c r="K1278" s="488"/>
      <c r="L1278" s="488"/>
      <c r="M1278" s="488"/>
      <c r="N1278" s="521"/>
      <c r="O1278" s="488"/>
      <c r="P1278" s="488"/>
      <c r="Q1278" s="488"/>
      <c r="R1278" s="502"/>
      <c r="S1278" s="503"/>
      <c r="T1278" s="545"/>
      <c r="U1278" s="820"/>
      <c r="V1278" s="481"/>
      <c r="W1278" s="482"/>
      <c r="X1278" s="504"/>
    </row>
    <row r="1279" spans="1:24" s="376" customFormat="1" hidden="1" x14ac:dyDescent="0.2">
      <c r="A1279" s="498">
        <v>2</v>
      </c>
      <c r="B1279" s="499">
        <v>0</v>
      </c>
      <c r="C1279" s="499">
        <v>4</v>
      </c>
      <c r="D1279" s="499">
        <v>4</v>
      </c>
      <c r="E1279" s="485" t="s">
        <v>2648</v>
      </c>
      <c r="F1279" s="628"/>
      <c r="G1279" s="486" t="s">
        <v>2439</v>
      </c>
      <c r="H1279" s="484"/>
      <c r="I1279" s="511"/>
      <c r="J1279" s="488"/>
      <c r="K1279" s="488">
        <f>SUM(K1280:K1281)</f>
        <v>0</v>
      </c>
      <c r="L1279" s="488"/>
      <c r="M1279" s="488">
        <f>SUM(M1280:M1281)</f>
        <v>0</v>
      </c>
      <c r="N1279" s="522"/>
      <c r="O1279" s="488"/>
      <c r="P1279" s="488">
        <f>SUM(P1280:P1281)</f>
        <v>0</v>
      </c>
      <c r="Q1279" s="488">
        <f>SUM(Q1280:Q1281)</f>
        <v>0</v>
      </c>
      <c r="R1279" s="502"/>
      <c r="S1279" s="503"/>
      <c r="T1279" s="545"/>
      <c r="U1279" s="820"/>
      <c r="V1279" s="481"/>
      <c r="W1279" s="482"/>
      <c r="X1279" s="481"/>
    </row>
    <row r="1280" spans="1:24" ht="102" hidden="1" x14ac:dyDescent="0.2">
      <c r="A1280" s="498"/>
      <c r="B1280" s="499"/>
      <c r="C1280" s="499"/>
      <c r="D1280" s="499"/>
      <c r="E1280" s="500"/>
      <c r="F1280" s="637"/>
      <c r="G1280" s="508"/>
      <c r="H1280" s="484"/>
      <c r="I1280" s="511" t="s">
        <v>3004</v>
      </c>
      <c r="J1280" s="488"/>
      <c r="K1280" s="488"/>
      <c r="L1280" s="488"/>
      <c r="M1280" s="488"/>
      <c r="N1280" s="520"/>
      <c r="O1280" s="488"/>
      <c r="P1280" s="488"/>
      <c r="Q1280" s="488">
        <f>+M1280+P1280-K1280</f>
        <v>0</v>
      </c>
      <c r="R1280" s="502"/>
      <c r="S1280" s="503"/>
      <c r="T1280" s="545"/>
      <c r="U1280" s="820"/>
      <c r="V1280" s="481"/>
      <c r="W1280" s="482"/>
      <c r="X1280" s="493"/>
    </row>
    <row r="1281" spans="1:30" hidden="1" x14ac:dyDescent="0.2">
      <c r="A1281" s="506"/>
      <c r="B1281" s="507"/>
      <c r="C1281" s="507"/>
      <c r="D1281" s="507"/>
      <c r="E1281" s="516"/>
      <c r="F1281" s="637"/>
      <c r="G1281" s="508"/>
      <c r="H1281" s="484"/>
      <c r="I1281" s="511"/>
      <c r="J1281" s="480"/>
      <c r="K1281" s="480"/>
      <c r="L1281" s="480"/>
      <c r="M1281" s="480"/>
      <c r="N1281" s="521"/>
      <c r="O1281" s="480"/>
      <c r="P1281" s="480"/>
      <c r="Q1281" s="480"/>
      <c r="R1281" s="479"/>
      <c r="S1281" s="480"/>
      <c r="T1281" s="545"/>
      <c r="U1281" s="820"/>
      <c r="V1281" s="481"/>
      <c r="W1281" s="482"/>
      <c r="X1281" s="481"/>
    </row>
    <row r="1282" spans="1:30" s="376" customFormat="1" hidden="1" x14ac:dyDescent="0.2">
      <c r="A1282" s="506"/>
      <c r="B1282" s="507"/>
      <c r="C1282" s="507"/>
      <c r="D1282" s="507"/>
      <c r="E1282" s="516"/>
      <c r="F1282" s="637"/>
      <c r="G1282" s="486" t="s">
        <v>3584</v>
      </c>
      <c r="H1282" s="484"/>
      <c r="I1282" s="511"/>
      <c r="J1282" s="480"/>
      <c r="K1282" s="480"/>
      <c r="L1282" s="480"/>
      <c r="M1282" s="480"/>
      <c r="N1282" s="524"/>
      <c r="O1282" s="480"/>
      <c r="P1282" s="480"/>
      <c r="Q1282" s="480"/>
      <c r="R1282" s="479"/>
      <c r="S1282" s="480"/>
      <c r="T1282" s="545"/>
      <c r="U1282" s="820"/>
      <c r="V1282" s="481"/>
      <c r="W1282" s="482"/>
      <c r="X1282" s="493"/>
    </row>
    <row r="1283" spans="1:30" s="376" customFormat="1" x14ac:dyDescent="0.2">
      <c r="A1283" s="483">
        <v>2</v>
      </c>
      <c r="B1283" s="484">
        <v>0</v>
      </c>
      <c r="C1283" s="484">
        <v>4</v>
      </c>
      <c r="D1283" s="484">
        <v>5</v>
      </c>
      <c r="E1283" s="485"/>
      <c r="F1283" s="628"/>
      <c r="G1283" s="486" t="s">
        <v>2440</v>
      </c>
      <c r="H1283" s="484"/>
      <c r="I1283" s="511"/>
      <c r="J1283" s="488"/>
      <c r="K1283" s="489">
        <f>+K1285+K1289+K1312+K1323+K1329+K1335+K1338</f>
        <v>0</v>
      </c>
      <c r="L1283" s="489"/>
      <c r="M1283" s="489">
        <f>+M1285+M1289+M1312+M1323+M1329+M1335+M1338</f>
        <v>11000000</v>
      </c>
      <c r="N1283" s="522"/>
      <c r="O1283" s="489"/>
      <c r="P1283" s="489">
        <f>+P1285+P1289+P1312+P1323+P1329+P1335+P1338</f>
        <v>20600000</v>
      </c>
      <c r="Q1283" s="931">
        <f>+Q1285+Q1289+Q1312+Q1323+Q1329+Q1335+Q1338</f>
        <v>31600000</v>
      </c>
      <c r="R1283" s="490"/>
      <c r="S1283" s="491"/>
      <c r="T1283" s="795"/>
      <c r="U1283" s="820"/>
      <c r="V1283" s="481"/>
      <c r="W1283" s="482"/>
      <c r="X1283" s="481"/>
    </row>
    <row r="1284" spans="1:30" s="376" customFormat="1" hidden="1" x14ac:dyDescent="0.2">
      <c r="A1284" s="483"/>
      <c r="B1284" s="484"/>
      <c r="C1284" s="484"/>
      <c r="D1284" s="484"/>
      <c r="E1284" s="485"/>
      <c r="F1284" s="628"/>
      <c r="G1284" s="486"/>
      <c r="H1284" s="484"/>
      <c r="I1284" s="511"/>
      <c r="J1284" s="488"/>
      <c r="K1284" s="489"/>
      <c r="L1284" s="489"/>
      <c r="M1284" s="489"/>
      <c r="N1284" s="522"/>
      <c r="O1284" s="489"/>
      <c r="P1284" s="489"/>
      <c r="Q1284" s="489"/>
      <c r="R1284" s="490"/>
      <c r="S1284" s="491"/>
      <c r="T1284" s="795"/>
      <c r="U1284" s="820"/>
      <c r="V1284" s="481"/>
      <c r="W1284" s="482"/>
      <c r="X1284" s="481"/>
    </row>
    <row r="1285" spans="1:30" s="376" customFormat="1" hidden="1" x14ac:dyDescent="0.2">
      <c r="A1285" s="498">
        <v>2</v>
      </c>
      <c r="B1285" s="499">
        <v>0</v>
      </c>
      <c r="C1285" s="499">
        <v>4</v>
      </c>
      <c r="D1285" s="499">
        <v>5</v>
      </c>
      <c r="E1285" s="485" t="s">
        <v>1738</v>
      </c>
      <c r="F1285" s="628"/>
      <c r="G1285" s="486" t="s">
        <v>2441</v>
      </c>
      <c r="H1285" s="484"/>
      <c r="I1285" s="511"/>
      <c r="J1285" s="488"/>
      <c r="K1285" s="488">
        <f>SUM(K1286:K1288)</f>
        <v>0</v>
      </c>
      <c r="L1285" s="488"/>
      <c r="M1285" s="488">
        <f>SUM(M1286:M1288)</f>
        <v>0</v>
      </c>
      <c r="N1285" s="522"/>
      <c r="O1285" s="488"/>
      <c r="P1285" s="488">
        <f>SUM(P1286:P1288)</f>
        <v>0</v>
      </c>
      <c r="Q1285" s="488">
        <f>SUM(Q1286:Q1288)</f>
        <v>0</v>
      </c>
      <c r="R1285" s="502"/>
      <c r="S1285" s="503"/>
      <c r="T1285" s="545"/>
      <c r="U1285" s="820"/>
      <c r="V1285" s="481"/>
      <c r="W1285" s="482"/>
      <c r="X1285" s="493"/>
    </row>
    <row r="1286" spans="1:30" s="376" customFormat="1" hidden="1" x14ac:dyDescent="0.2">
      <c r="A1286" s="498"/>
      <c r="B1286" s="499"/>
      <c r="C1286" s="499"/>
      <c r="D1286" s="499"/>
      <c r="E1286" s="485"/>
      <c r="F1286" s="628"/>
      <c r="G1286" s="486"/>
      <c r="H1286" s="484"/>
      <c r="I1286" s="511"/>
      <c r="J1286" s="488"/>
      <c r="K1286" s="488"/>
      <c r="L1286" s="488"/>
      <c r="M1286" s="488"/>
      <c r="N1286" s="522"/>
      <c r="O1286" s="488"/>
      <c r="P1286" s="488"/>
      <c r="Q1286" s="488">
        <f>+M1286+P1286-K1286</f>
        <v>0</v>
      </c>
      <c r="R1286" s="502"/>
      <c r="S1286" s="503"/>
      <c r="T1286" s="545"/>
      <c r="U1286" s="820"/>
      <c r="V1286" s="481"/>
      <c r="W1286" s="482"/>
      <c r="X1286" s="493"/>
    </row>
    <row r="1287" spans="1:30" ht="114.75" hidden="1" x14ac:dyDescent="0.2">
      <c r="A1287" s="498"/>
      <c r="B1287" s="499"/>
      <c r="C1287" s="499"/>
      <c r="D1287" s="499"/>
      <c r="E1287" s="485"/>
      <c r="F1287" s="628"/>
      <c r="G1287" s="486"/>
      <c r="H1287" s="484"/>
      <c r="I1287" s="525" t="s">
        <v>427</v>
      </c>
      <c r="J1287" s="488"/>
      <c r="K1287" s="488"/>
      <c r="L1287" s="488"/>
      <c r="M1287" s="488"/>
      <c r="N1287" s="522"/>
      <c r="O1287" s="488"/>
      <c r="P1287" s="488"/>
      <c r="Q1287" s="488">
        <f>+M1287+P1287-K1287</f>
        <v>0</v>
      </c>
      <c r="R1287" s="502"/>
      <c r="S1287" s="503"/>
      <c r="T1287" s="545"/>
      <c r="U1287" s="820"/>
      <c r="V1287" s="481"/>
      <c r="W1287" s="482"/>
      <c r="X1287" s="504"/>
    </row>
    <row r="1288" spans="1:30" hidden="1" x14ac:dyDescent="0.2">
      <c r="A1288" s="498"/>
      <c r="B1288" s="499"/>
      <c r="C1288" s="499"/>
      <c r="D1288" s="499"/>
      <c r="E1288" s="485"/>
      <c r="F1288" s="628"/>
      <c r="G1288" s="486"/>
      <c r="H1288" s="484"/>
      <c r="I1288" s="511"/>
      <c r="J1288" s="488"/>
      <c r="K1288" s="488"/>
      <c r="L1288" s="488"/>
      <c r="M1288" s="488">
        <v>0</v>
      </c>
      <c r="N1288" s="522"/>
      <c r="O1288" s="488"/>
      <c r="P1288" s="488"/>
      <c r="Q1288" s="488"/>
      <c r="R1288" s="502"/>
      <c r="S1288" s="503"/>
      <c r="T1288" s="545"/>
      <c r="U1288" s="820"/>
      <c r="V1288" s="481"/>
      <c r="W1288" s="482"/>
      <c r="X1288" s="504"/>
    </row>
    <row r="1289" spans="1:30" s="376" customFormat="1" ht="25.5" x14ac:dyDescent="0.2">
      <c r="A1289" s="498">
        <v>2</v>
      </c>
      <c r="B1289" s="499">
        <v>0</v>
      </c>
      <c r="C1289" s="499">
        <v>4</v>
      </c>
      <c r="D1289" s="499">
        <v>5</v>
      </c>
      <c r="E1289" s="485" t="s">
        <v>1740</v>
      </c>
      <c r="F1289" s="628"/>
      <c r="G1289" s="486" t="s">
        <v>2442</v>
      </c>
      <c r="H1289" s="484"/>
      <c r="I1289" s="511"/>
      <c r="J1289" s="488"/>
      <c r="K1289" s="488">
        <f>SUM(K1290:K1309)</f>
        <v>0</v>
      </c>
      <c r="L1289" s="488"/>
      <c r="M1289" s="488">
        <f>SUM(M1290:M1309)</f>
        <v>0</v>
      </c>
      <c r="N1289" s="522"/>
      <c r="O1289" s="488"/>
      <c r="P1289" s="489">
        <f>SUM(P1290:P1309)</f>
        <v>6300000</v>
      </c>
      <c r="Q1289" s="932">
        <f>SUM(Q1290:Q1309)</f>
        <v>6300000</v>
      </c>
      <c r="R1289" s="502"/>
      <c r="S1289" s="503"/>
      <c r="T1289" s="545"/>
      <c r="U1289" s="820"/>
      <c r="V1289" s="481"/>
      <c r="W1289" s="482"/>
      <c r="X1289" s="504"/>
    </row>
    <row r="1290" spans="1:30" ht="38.25" hidden="1" x14ac:dyDescent="0.2">
      <c r="A1290" s="498"/>
      <c r="B1290" s="499"/>
      <c r="C1290" s="499"/>
      <c r="D1290" s="499"/>
      <c r="E1290" s="500"/>
      <c r="F1290" s="635"/>
      <c r="G1290" s="509"/>
      <c r="H1290" s="484">
        <v>44000000</v>
      </c>
      <c r="I1290" s="511" t="s">
        <v>3657</v>
      </c>
      <c r="J1290" s="488"/>
      <c r="K1290" s="488"/>
      <c r="L1290" s="488"/>
      <c r="M1290" s="488"/>
      <c r="N1290" s="522"/>
      <c r="O1290" s="488"/>
      <c r="P1290" s="488"/>
      <c r="Q1290" s="488">
        <f t="shared" ref="Q1290:Q1309" si="37">+M1290+P1290-K1290</f>
        <v>0</v>
      </c>
      <c r="R1290" s="502"/>
      <c r="S1290" s="503"/>
      <c r="T1290" s="545"/>
      <c r="U1290" s="820"/>
      <c r="V1290" s="481"/>
      <c r="W1290" s="482"/>
      <c r="X1290" s="504"/>
    </row>
    <row r="1291" spans="1:30" ht="38.25" hidden="1" x14ac:dyDescent="0.2">
      <c r="A1291" s="498"/>
      <c r="B1291" s="499"/>
      <c r="C1291" s="499"/>
      <c r="D1291" s="499"/>
      <c r="E1291" s="500"/>
      <c r="F1291" s="635"/>
      <c r="G1291" s="509"/>
      <c r="H1291" s="484">
        <v>24130000</v>
      </c>
      <c r="I1291" s="511" t="s">
        <v>3658</v>
      </c>
      <c r="J1291" s="488"/>
      <c r="K1291" s="488"/>
      <c r="L1291" s="488"/>
      <c r="M1291" s="488"/>
      <c r="N1291" s="522"/>
      <c r="O1291" s="488"/>
      <c r="P1291" s="488"/>
      <c r="Q1291" s="488">
        <f t="shared" si="37"/>
        <v>0</v>
      </c>
      <c r="R1291" s="502"/>
      <c r="S1291" s="503"/>
      <c r="T1291" s="545"/>
      <c r="U1291" s="820"/>
      <c r="V1291" s="481"/>
      <c r="W1291" s="482"/>
      <c r="X1291" s="504"/>
    </row>
    <row r="1292" spans="1:30" ht="25.5" hidden="1" x14ac:dyDescent="0.2">
      <c r="A1292" s="498"/>
      <c r="B1292" s="499"/>
      <c r="C1292" s="499"/>
      <c r="D1292" s="499"/>
      <c r="E1292" s="500"/>
      <c r="F1292" s="635"/>
      <c r="G1292" s="509"/>
      <c r="H1292" s="484">
        <v>46191600</v>
      </c>
      <c r="I1292" s="511" t="s">
        <v>3659</v>
      </c>
      <c r="J1292" s="488"/>
      <c r="K1292" s="488"/>
      <c r="L1292" s="488"/>
      <c r="M1292" s="488"/>
      <c r="N1292" s="522"/>
      <c r="O1292" s="488"/>
      <c r="P1292" s="488"/>
      <c r="Q1292" s="488">
        <f t="shared" si="37"/>
        <v>0</v>
      </c>
      <c r="R1292" s="502"/>
      <c r="S1292" s="503"/>
      <c r="T1292" s="545"/>
      <c r="U1292" s="820"/>
      <c r="V1292" s="481"/>
      <c r="W1292" s="482"/>
      <c r="X1292" s="504"/>
    </row>
    <row r="1293" spans="1:30" ht="25.5" hidden="1" x14ac:dyDescent="0.2">
      <c r="A1293" s="498"/>
      <c r="B1293" s="499"/>
      <c r="C1293" s="499"/>
      <c r="D1293" s="499"/>
      <c r="E1293" s="500"/>
      <c r="F1293" s="635"/>
      <c r="G1293" s="509"/>
      <c r="H1293" s="484">
        <v>24101601</v>
      </c>
      <c r="I1293" s="511" t="s">
        <v>226</v>
      </c>
      <c r="J1293" s="488"/>
      <c r="K1293" s="488"/>
      <c r="L1293" s="488"/>
      <c r="M1293" s="488"/>
      <c r="N1293" s="522"/>
      <c r="O1293" s="488"/>
      <c r="P1293" s="488"/>
      <c r="Q1293" s="488">
        <f t="shared" si="37"/>
        <v>0</v>
      </c>
      <c r="R1293" s="502"/>
      <c r="S1293" s="503"/>
      <c r="T1293" s="545"/>
      <c r="U1293" s="820"/>
      <c r="V1293" s="481"/>
      <c r="W1293" s="482"/>
      <c r="X1293" s="481"/>
    </row>
    <row r="1294" spans="1:30" ht="25.5" hidden="1" x14ac:dyDescent="0.2">
      <c r="A1294" s="498"/>
      <c r="B1294" s="499"/>
      <c r="C1294" s="499"/>
      <c r="D1294" s="499"/>
      <c r="E1294" s="500"/>
      <c r="F1294" s="635"/>
      <c r="G1294" s="509"/>
      <c r="H1294" s="484">
        <v>40151500</v>
      </c>
      <c r="I1294" s="511" t="s">
        <v>227</v>
      </c>
      <c r="J1294" s="488"/>
      <c r="K1294" s="488"/>
      <c r="L1294" s="488"/>
      <c r="M1294" s="488"/>
      <c r="N1294" s="522"/>
      <c r="O1294" s="488"/>
      <c r="P1294" s="488"/>
      <c r="Q1294" s="488">
        <f t="shared" si="37"/>
        <v>0</v>
      </c>
      <c r="R1294" s="502"/>
      <c r="S1294" s="503"/>
      <c r="T1294" s="545"/>
      <c r="U1294" s="820"/>
      <c r="V1294" s="481"/>
      <c r="W1294" s="482"/>
      <c r="X1294" s="493"/>
    </row>
    <row r="1295" spans="1:30" s="847" customFormat="1" ht="28.5" customHeight="1" x14ac:dyDescent="0.2">
      <c r="A1295" s="831"/>
      <c r="B1295" s="832">
        <v>0</v>
      </c>
      <c r="C1295" s="832">
        <v>4</v>
      </c>
      <c r="D1295" s="832">
        <v>5</v>
      </c>
      <c r="E1295" s="833" t="s">
        <v>1740</v>
      </c>
      <c r="F1295" s="834" t="s">
        <v>4675</v>
      </c>
      <c r="G1295" s="835" t="s">
        <v>2442</v>
      </c>
      <c r="H1295" s="836">
        <v>40101700</v>
      </c>
      <c r="I1295" s="837" t="s">
        <v>5110</v>
      </c>
      <c r="J1295" s="838"/>
      <c r="K1295" s="838"/>
      <c r="L1295" s="838"/>
      <c r="M1295" s="838"/>
      <c r="N1295" s="852"/>
      <c r="O1295" s="838"/>
      <c r="P1295" s="838">
        <v>2000000</v>
      </c>
      <c r="Q1295" s="838">
        <f t="shared" si="37"/>
        <v>2000000</v>
      </c>
      <c r="R1295" s="839" t="s">
        <v>4767</v>
      </c>
      <c r="S1295" s="840">
        <v>10</v>
      </c>
      <c r="T1295" s="841" t="s">
        <v>4687</v>
      </c>
      <c r="U1295" s="842" t="s">
        <v>4670</v>
      </c>
      <c r="V1295" s="843"/>
      <c r="W1295" s="844"/>
      <c r="X1295" s="845" t="s">
        <v>5121</v>
      </c>
      <c r="Y1295" s="846"/>
      <c r="Z1295" s="846"/>
      <c r="AA1295" s="846"/>
      <c r="AB1295" s="846"/>
      <c r="AC1295" s="846"/>
      <c r="AD1295" s="846"/>
    </row>
    <row r="1296" spans="1:30" ht="25.5" hidden="1" x14ac:dyDescent="0.2">
      <c r="A1296" s="498"/>
      <c r="B1296" s="499">
        <v>0</v>
      </c>
      <c r="C1296" s="499">
        <v>4</v>
      </c>
      <c r="D1296" s="499">
        <v>5</v>
      </c>
      <c r="E1296" s="485" t="s">
        <v>1740</v>
      </c>
      <c r="F1296" s="635"/>
      <c r="G1296" s="509"/>
      <c r="H1296" s="759">
        <v>39120000</v>
      </c>
      <c r="I1296" s="763" t="s">
        <v>4476</v>
      </c>
      <c r="J1296" s="488"/>
      <c r="K1296" s="488"/>
      <c r="L1296" s="488"/>
      <c r="M1296" s="488"/>
      <c r="N1296" s="522"/>
      <c r="O1296" s="488"/>
      <c r="P1296" s="488"/>
      <c r="Q1296" s="488">
        <f t="shared" si="37"/>
        <v>0</v>
      </c>
      <c r="R1296" s="568"/>
      <c r="S1296" s="503"/>
      <c r="T1296" s="545"/>
      <c r="U1296" s="820"/>
      <c r="V1296" s="481"/>
      <c r="W1296" s="482"/>
      <c r="X1296" s="493"/>
    </row>
    <row r="1297" spans="1:30" ht="38.25" hidden="1" x14ac:dyDescent="0.2">
      <c r="A1297" s="498"/>
      <c r="B1297" s="499">
        <v>0</v>
      </c>
      <c r="C1297" s="499">
        <v>4</v>
      </c>
      <c r="D1297" s="499">
        <v>5</v>
      </c>
      <c r="E1297" s="485" t="s">
        <v>1740</v>
      </c>
      <c r="F1297" s="635"/>
      <c r="G1297" s="509"/>
      <c r="H1297" s="759">
        <v>39120000</v>
      </c>
      <c r="I1297" s="763" t="s">
        <v>228</v>
      </c>
      <c r="J1297" s="488"/>
      <c r="K1297" s="488"/>
      <c r="L1297" s="488"/>
      <c r="M1297" s="488"/>
      <c r="N1297" s="522"/>
      <c r="O1297" s="488"/>
      <c r="P1297" s="488"/>
      <c r="Q1297" s="488">
        <f t="shared" si="37"/>
        <v>0</v>
      </c>
      <c r="R1297" s="568"/>
      <c r="S1297" s="503"/>
      <c r="T1297" s="545"/>
      <c r="U1297" s="820"/>
      <c r="V1297" s="481"/>
      <c r="W1297" s="482"/>
      <c r="X1297" s="481"/>
    </row>
    <row r="1298" spans="1:30" ht="25.5" hidden="1" x14ac:dyDescent="0.2">
      <c r="A1298" s="498"/>
      <c r="B1298" s="499">
        <v>0</v>
      </c>
      <c r="C1298" s="499">
        <v>4</v>
      </c>
      <c r="D1298" s="499">
        <v>5</v>
      </c>
      <c r="E1298" s="485" t="s">
        <v>1740</v>
      </c>
      <c r="F1298" s="635"/>
      <c r="G1298" s="509"/>
      <c r="H1298" s="759">
        <v>46000000</v>
      </c>
      <c r="I1298" s="763" t="s">
        <v>229</v>
      </c>
      <c r="J1298" s="488"/>
      <c r="K1298" s="488"/>
      <c r="L1298" s="488"/>
      <c r="M1298" s="488"/>
      <c r="N1298" s="522"/>
      <c r="O1298" s="488"/>
      <c r="P1298" s="488"/>
      <c r="Q1298" s="488">
        <f t="shared" si="37"/>
        <v>0</v>
      </c>
      <c r="R1298" s="568"/>
      <c r="S1298" s="503"/>
      <c r="T1298" s="545"/>
      <c r="U1298" s="820"/>
      <c r="V1298" s="481"/>
      <c r="W1298" s="482"/>
      <c r="X1298" s="493"/>
    </row>
    <row r="1299" spans="1:30" ht="25.5" hidden="1" x14ac:dyDescent="0.2">
      <c r="A1299" s="498"/>
      <c r="B1299" s="499">
        <v>0</v>
      </c>
      <c r="C1299" s="499">
        <v>4</v>
      </c>
      <c r="D1299" s="499">
        <v>5</v>
      </c>
      <c r="E1299" s="485" t="s">
        <v>1740</v>
      </c>
      <c r="F1299" s="635"/>
      <c r="G1299" s="509"/>
      <c r="H1299" s="759">
        <v>46171606</v>
      </c>
      <c r="I1299" s="763" t="s">
        <v>230</v>
      </c>
      <c r="J1299" s="488"/>
      <c r="K1299" s="488"/>
      <c r="L1299" s="488"/>
      <c r="M1299" s="488"/>
      <c r="N1299" s="522"/>
      <c r="O1299" s="488"/>
      <c r="P1299" s="488"/>
      <c r="Q1299" s="488">
        <f t="shared" si="37"/>
        <v>0</v>
      </c>
      <c r="R1299" s="568"/>
      <c r="S1299" s="503"/>
      <c r="T1299" s="545"/>
      <c r="U1299" s="820"/>
      <c r="V1299" s="481"/>
      <c r="W1299" s="482"/>
      <c r="X1299" s="504"/>
    </row>
    <row r="1300" spans="1:30" ht="89.25" hidden="1" x14ac:dyDescent="0.2">
      <c r="A1300" s="498"/>
      <c r="B1300" s="499">
        <v>0</v>
      </c>
      <c r="C1300" s="499">
        <v>4</v>
      </c>
      <c r="D1300" s="499">
        <v>5</v>
      </c>
      <c r="E1300" s="485" t="s">
        <v>1740</v>
      </c>
      <c r="F1300" s="635"/>
      <c r="G1300" s="509"/>
      <c r="H1300" s="759">
        <v>44000000</v>
      </c>
      <c r="I1300" s="763" t="s">
        <v>231</v>
      </c>
      <c r="J1300" s="488"/>
      <c r="K1300" s="488"/>
      <c r="L1300" s="488"/>
      <c r="M1300" s="488"/>
      <c r="N1300" s="522"/>
      <c r="O1300" s="488"/>
      <c r="P1300" s="488"/>
      <c r="Q1300" s="488">
        <f t="shared" si="37"/>
        <v>0</v>
      </c>
      <c r="R1300" s="568"/>
      <c r="S1300" s="503"/>
      <c r="T1300" s="545"/>
      <c r="U1300" s="820"/>
      <c r="V1300" s="481"/>
      <c r="W1300" s="482"/>
      <c r="X1300" s="504"/>
    </row>
    <row r="1301" spans="1:30" hidden="1" x14ac:dyDescent="0.2">
      <c r="A1301" s="498"/>
      <c r="B1301" s="499">
        <v>0</v>
      </c>
      <c r="C1301" s="499">
        <v>4</v>
      </c>
      <c r="D1301" s="499">
        <v>5</v>
      </c>
      <c r="E1301" s="485" t="s">
        <v>1740</v>
      </c>
      <c r="F1301" s="635"/>
      <c r="G1301" s="509"/>
      <c r="H1301" s="759">
        <v>52131600</v>
      </c>
      <c r="I1301" s="763" t="s">
        <v>232</v>
      </c>
      <c r="J1301" s="488"/>
      <c r="K1301" s="488"/>
      <c r="L1301" s="488"/>
      <c r="M1301" s="488"/>
      <c r="N1301" s="522"/>
      <c r="O1301" s="488"/>
      <c r="P1301" s="488"/>
      <c r="Q1301" s="488">
        <f t="shared" si="37"/>
        <v>0</v>
      </c>
      <c r="R1301" s="568"/>
      <c r="S1301" s="503"/>
      <c r="T1301" s="545"/>
      <c r="U1301" s="820"/>
      <c r="V1301" s="481"/>
      <c r="W1301" s="482"/>
      <c r="X1301" s="504"/>
    </row>
    <row r="1302" spans="1:30" ht="38.25" hidden="1" x14ac:dyDescent="0.2">
      <c r="A1302" s="498"/>
      <c r="B1302" s="499">
        <v>0</v>
      </c>
      <c r="C1302" s="499">
        <v>4</v>
      </c>
      <c r="D1302" s="499">
        <v>5</v>
      </c>
      <c r="E1302" s="485" t="s">
        <v>1740</v>
      </c>
      <c r="F1302" s="635"/>
      <c r="G1302" s="509"/>
      <c r="H1302" s="759">
        <v>45000000</v>
      </c>
      <c r="I1302" s="763" t="s">
        <v>233</v>
      </c>
      <c r="J1302" s="488"/>
      <c r="K1302" s="488"/>
      <c r="L1302" s="488"/>
      <c r="M1302" s="488"/>
      <c r="N1302" s="522"/>
      <c r="O1302" s="488"/>
      <c r="P1302" s="488"/>
      <c r="Q1302" s="488">
        <f t="shared" si="37"/>
        <v>0</v>
      </c>
      <c r="R1302" s="568"/>
      <c r="S1302" s="503"/>
      <c r="T1302" s="545"/>
      <c r="U1302" s="820"/>
      <c r="V1302" s="481"/>
      <c r="W1302" s="482"/>
      <c r="X1302" s="504"/>
    </row>
    <row r="1303" spans="1:30" ht="38.25" hidden="1" x14ac:dyDescent="0.2">
      <c r="A1303" s="498"/>
      <c r="B1303" s="499">
        <v>0</v>
      </c>
      <c r="C1303" s="499">
        <v>4</v>
      </c>
      <c r="D1303" s="499">
        <v>5</v>
      </c>
      <c r="E1303" s="485" t="s">
        <v>1740</v>
      </c>
      <c r="F1303" s="635"/>
      <c r="G1303" s="509"/>
      <c r="H1303" s="759">
        <v>72150000</v>
      </c>
      <c r="I1303" s="763" t="s">
        <v>3660</v>
      </c>
      <c r="J1303" s="488"/>
      <c r="K1303" s="488"/>
      <c r="L1303" s="488"/>
      <c r="M1303" s="488"/>
      <c r="N1303" s="522"/>
      <c r="O1303" s="488"/>
      <c r="P1303" s="488"/>
      <c r="Q1303" s="488">
        <f t="shared" si="37"/>
        <v>0</v>
      </c>
      <c r="R1303" s="568"/>
      <c r="S1303" s="503"/>
      <c r="T1303" s="545"/>
      <c r="U1303" s="820"/>
      <c r="V1303" s="481"/>
      <c r="W1303" s="482"/>
      <c r="X1303" s="504"/>
    </row>
    <row r="1304" spans="1:30" s="847" customFormat="1" ht="29.25" customHeight="1" x14ac:dyDescent="0.2">
      <c r="A1304" s="831"/>
      <c r="B1304" s="832">
        <v>0</v>
      </c>
      <c r="C1304" s="832">
        <v>4</v>
      </c>
      <c r="D1304" s="832">
        <v>5</v>
      </c>
      <c r="E1304" s="833" t="s">
        <v>1740</v>
      </c>
      <c r="F1304" s="834" t="s">
        <v>4675</v>
      </c>
      <c r="G1304" s="835" t="s">
        <v>2442</v>
      </c>
      <c r="H1304" s="836">
        <v>72101516</v>
      </c>
      <c r="I1304" s="837" t="s">
        <v>5113</v>
      </c>
      <c r="J1304" s="838"/>
      <c r="K1304" s="838"/>
      <c r="L1304" s="838"/>
      <c r="M1304" s="838"/>
      <c r="N1304" s="852"/>
      <c r="O1304" s="838"/>
      <c r="P1304" s="838">
        <v>800000</v>
      </c>
      <c r="Q1304" s="838">
        <f t="shared" si="37"/>
        <v>800000</v>
      </c>
      <c r="R1304" s="839" t="s">
        <v>4767</v>
      </c>
      <c r="S1304" s="840">
        <v>10</v>
      </c>
      <c r="T1304" s="841" t="s">
        <v>4687</v>
      </c>
      <c r="U1304" s="842" t="s">
        <v>4670</v>
      </c>
      <c r="V1304" s="843"/>
      <c r="W1304" s="844"/>
      <c r="X1304" s="845" t="s">
        <v>5121</v>
      </c>
      <c r="Y1304" s="846"/>
      <c r="Z1304" s="846"/>
      <c r="AA1304" s="846"/>
      <c r="AB1304" s="846"/>
      <c r="AC1304" s="846"/>
      <c r="AD1304" s="846"/>
    </row>
    <row r="1305" spans="1:30" s="847" customFormat="1" ht="29.25" customHeight="1" x14ac:dyDescent="0.2">
      <c r="A1305" s="831"/>
      <c r="B1305" s="832">
        <v>0</v>
      </c>
      <c r="C1305" s="832">
        <v>4</v>
      </c>
      <c r="D1305" s="832">
        <v>5</v>
      </c>
      <c r="E1305" s="833" t="s">
        <v>1740</v>
      </c>
      <c r="F1305" s="834" t="s">
        <v>4675</v>
      </c>
      <c r="G1305" s="835" t="s">
        <v>2442</v>
      </c>
      <c r="H1305" s="836">
        <v>85161500</v>
      </c>
      <c r="I1305" s="837" t="s">
        <v>5111</v>
      </c>
      <c r="J1305" s="838"/>
      <c r="K1305" s="838"/>
      <c r="L1305" s="838"/>
      <c r="M1305" s="838"/>
      <c r="N1305" s="852"/>
      <c r="O1305" s="838"/>
      <c r="P1305" s="838">
        <v>2000000</v>
      </c>
      <c r="Q1305" s="838">
        <f t="shared" si="37"/>
        <v>2000000</v>
      </c>
      <c r="R1305" s="839" t="s">
        <v>4741</v>
      </c>
      <c r="S1305" s="840">
        <v>10</v>
      </c>
      <c r="T1305" s="841" t="s">
        <v>4687</v>
      </c>
      <c r="U1305" s="842" t="s">
        <v>4670</v>
      </c>
      <c r="V1305" s="843"/>
      <c r="W1305" s="844"/>
      <c r="X1305" s="845" t="s">
        <v>5121</v>
      </c>
      <c r="Y1305" s="846"/>
      <c r="Z1305" s="846"/>
      <c r="AA1305" s="846"/>
      <c r="AB1305" s="846"/>
      <c r="AC1305" s="846"/>
      <c r="AD1305" s="846"/>
    </row>
    <row r="1306" spans="1:30" s="847" customFormat="1" ht="27" customHeight="1" x14ac:dyDescent="0.2">
      <c r="A1306" s="831"/>
      <c r="B1306" s="832">
        <v>0</v>
      </c>
      <c r="C1306" s="832">
        <v>4</v>
      </c>
      <c r="D1306" s="832">
        <v>5</v>
      </c>
      <c r="E1306" s="833" t="s">
        <v>1740</v>
      </c>
      <c r="F1306" s="834" t="s">
        <v>4675</v>
      </c>
      <c r="G1306" s="835" t="s">
        <v>2442</v>
      </c>
      <c r="H1306" s="836">
        <v>85161502</v>
      </c>
      <c r="I1306" s="837" t="s">
        <v>5112</v>
      </c>
      <c r="J1306" s="838"/>
      <c r="K1306" s="838"/>
      <c r="L1306" s="838"/>
      <c r="M1306" s="838"/>
      <c r="N1306" s="852"/>
      <c r="O1306" s="838"/>
      <c r="P1306" s="838">
        <v>1500000</v>
      </c>
      <c r="Q1306" s="838">
        <f t="shared" si="37"/>
        <v>1500000</v>
      </c>
      <c r="R1306" s="839" t="s">
        <v>4741</v>
      </c>
      <c r="S1306" s="840">
        <v>10</v>
      </c>
      <c r="T1306" s="841" t="s">
        <v>4687</v>
      </c>
      <c r="U1306" s="842" t="s">
        <v>4670</v>
      </c>
      <c r="V1306" s="843"/>
      <c r="W1306" s="844"/>
      <c r="X1306" s="845" t="s">
        <v>5121</v>
      </c>
      <c r="Y1306" s="846"/>
      <c r="Z1306" s="846"/>
      <c r="AA1306" s="846"/>
      <c r="AB1306" s="846"/>
      <c r="AC1306" s="846"/>
      <c r="AD1306" s="846"/>
    </row>
    <row r="1307" spans="1:30" ht="38.25" hidden="1" x14ac:dyDescent="0.2">
      <c r="A1307" s="498"/>
      <c r="B1307" s="499"/>
      <c r="C1307" s="499"/>
      <c r="D1307" s="499"/>
      <c r="E1307" s="500"/>
      <c r="F1307" s="635"/>
      <c r="G1307" s="509"/>
      <c r="H1307" s="484">
        <v>42250000</v>
      </c>
      <c r="I1307" s="511" t="s">
        <v>3008</v>
      </c>
      <c r="J1307" s="488"/>
      <c r="K1307" s="488"/>
      <c r="L1307" s="488"/>
      <c r="M1307" s="488"/>
      <c r="N1307" s="522"/>
      <c r="O1307" s="488"/>
      <c r="P1307" s="488"/>
      <c r="Q1307" s="488">
        <f t="shared" si="37"/>
        <v>0</v>
      </c>
      <c r="R1307" s="502"/>
      <c r="S1307" s="503"/>
      <c r="T1307" s="545"/>
      <c r="U1307" s="820"/>
      <c r="V1307" s="481"/>
      <c r="W1307" s="482"/>
      <c r="X1307" s="481"/>
    </row>
    <row r="1308" spans="1:30" ht="38.25" hidden="1" x14ac:dyDescent="0.2">
      <c r="A1308" s="498"/>
      <c r="B1308" s="499"/>
      <c r="C1308" s="499"/>
      <c r="D1308" s="499"/>
      <c r="E1308" s="500"/>
      <c r="F1308" s="635"/>
      <c r="G1308" s="509"/>
      <c r="H1308" s="484">
        <v>41000000</v>
      </c>
      <c r="I1308" s="511" t="s">
        <v>3192</v>
      </c>
      <c r="J1308" s="488"/>
      <c r="K1308" s="488"/>
      <c r="L1308" s="488"/>
      <c r="M1308" s="488"/>
      <c r="N1308" s="522"/>
      <c r="O1308" s="488"/>
      <c r="P1308" s="488"/>
      <c r="Q1308" s="488">
        <f t="shared" si="37"/>
        <v>0</v>
      </c>
      <c r="R1308" s="502"/>
      <c r="S1308" s="503"/>
      <c r="T1308" s="545"/>
      <c r="U1308" s="820"/>
      <c r="V1308" s="481"/>
      <c r="W1308" s="482"/>
      <c r="X1308" s="493"/>
    </row>
    <row r="1309" spans="1:30" ht="102" hidden="1" x14ac:dyDescent="0.2">
      <c r="A1309" s="498"/>
      <c r="B1309" s="499"/>
      <c r="C1309" s="499"/>
      <c r="D1309" s="499"/>
      <c r="E1309" s="500"/>
      <c r="F1309" s="635"/>
      <c r="G1309" s="509"/>
      <c r="H1309" s="484">
        <v>42000000</v>
      </c>
      <c r="I1309" s="511" t="s">
        <v>3006</v>
      </c>
      <c r="J1309" s="488"/>
      <c r="K1309" s="488"/>
      <c r="L1309" s="488"/>
      <c r="M1309" s="488"/>
      <c r="N1309" s="522"/>
      <c r="O1309" s="488"/>
      <c r="P1309" s="488"/>
      <c r="Q1309" s="488">
        <f t="shared" si="37"/>
        <v>0</v>
      </c>
      <c r="R1309" s="502"/>
      <c r="S1309" s="503"/>
      <c r="T1309" s="545"/>
      <c r="U1309" s="820"/>
      <c r="V1309" s="481"/>
      <c r="W1309" s="482"/>
      <c r="X1309" s="481"/>
    </row>
    <row r="1310" spans="1:30" hidden="1" x14ac:dyDescent="0.2">
      <c r="A1310" s="498"/>
      <c r="B1310" s="499"/>
      <c r="C1310" s="499"/>
      <c r="D1310" s="499"/>
      <c r="E1310" s="500"/>
      <c r="F1310" s="635"/>
      <c r="G1310" s="509"/>
      <c r="H1310" s="484"/>
      <c r="I1310" s="511"/>
      <c r="J1310" s="488"/>
      <c r="K1310" s="488"/>
      <c r="L1310" s="488"/>
      <c r="M1310" s="488"/>
      <c r="N1310" s="522"/>
      <c r="O1310" s="488"/>
      <c r="P1310" s="488"/>
      <c r="Q1310" s="488"/>
      <c r="R1310" s="502"/>
      <c r="S1310" s="503"/>
      <c r="T1310" s="545"/>
      <c r="U1310" s="820"/>
      <c r="V1310" s="481"/>
      <c r="W1310" s="482"/>
      <c r="X1310" s="493"/>
    </row>
    <row r="1311" spans="1:30" s="376" customFormat="1" ht="10.5" hidden="1" customHeight="1" x14ac:dyDescent="0.2">
      <c r="A1311" s="498"/>
      <c r="B1311" s="499"/>
      <c r="C1311" s="499"/>
      <c r="D1311" s="499"/>
      <c r="E1311" s="500"/>
      <c r="F1311" s="635"/>
      <c r="G1311" s="486"/>
      <c r="H1311" s="484"/>
      <c r="I1311" s="511"/>
      <c r="J1311" s="488"/>
      <c r="K1311" s="488"/>
      <c r="L1311" s="488"/>
      <c r="M1311" s="488"/>
      <c r="N1311" s="522"/>
      <c r="O1311" s="488"/>
      <c r="P1311" s="488"/>
      <c r="Q1311" s="488"/>
      <c r="R1311" s="502"/>
      <c r="S1311" s="503"/>
      <c r="T1311" s="545"/>
      <c r="U1311" s="820"/>
      <c r="V1311" s="481"/>
      <c r="W1311" s="482"/>
      <c r="X1311" s="504"/>
    </row>
    <row r="1312" spans="1:30" s="376" customFormat="1" ht="25.5" x14ac:dyDescent="0.2">
      <c r="A1312" s="498">
        <v>2</v>
      </c>
      <c r="B1312" s="499">
        <v>0</v>
      </c>
      <c r="C1312" s="499">
        <v>4</v>
      </c>
      <c r="D1312" s="499">
        <v>5</v>
      </c>
      <c r="E1312" s="485" t="s">
        <v>2048</v>
      </c>
      <c r="F1312" s="628"/>
      <c r="G1312" s="486" t="s">
        <v>2443</v>
      </c>
      <c r="H1312" s="484"/>
      <c r="I1312" s="511"/>
      <c r="J1312" s="488"/>
      <c r="K1312" s="488">
        <f>SUM(K1313:K1320)</f>
        <v>0</v>
      </c>
      <c r="L1312" s="488"/>
      <c r="M1312" s="488">
        <f>SUM(M1313:M1320)</f>
        <v>0</v>
      </c>
      <c r="N1312" s="522"/>
      <c r="O1312" s="488"/>
      <c r="P1312" s="489">
        <f>SUM(P1313:P1320)</f>
        <v>4300000</v>
      </c>
      <c r="Q1312" s="932">
        <f>SUM(Q1313:Q1320)</f>
        <v>4300000</v>
      </c>
      <c r="R1312" s="502"/>
      <c r="S1312" s="503"/>
      <c r="T1312" s="545"/>
      <c r="U1312" s="820"/>
      <c r="V1312" s="481"/>
      <c r="W1312" s="482"/>
      <c r="X1312" s="504"/>
    </row>
    <row r="1313" spans="1:30" ht="51" hidden="1" x14ac:dyDescent="0.2">
      <c r="A1313" s="498"/>
      <c r="B1313" s="499"/>
      <c r="C1313" s="499"/>
      <c r="D1313" s="499"/>
      <c r="E1313" s="500"/>
      <c r="F1313" s="635"/>
      <c r="G1313" s="509"/>
      <c r="H1313" s="484">
        <v>44103107</v>
      </c>
      <c r="I1313" s="511" t="s">
        <v>3661</v>
      </c>
      <c r="J1313" s="488"/>
      <c r="K1313" s="488"/>
      <c r="L1313" s="488"/>
      <c r="M1313" s="488"/>
      <c r="N1313" s="522"/>
      <c r="O1313" s="488"/>
      <c r="P1313" s="488"/>
      <c r="Q1313" s="488">
        <f t="shared" ref="Q1313:Q1320" si="38">+M1313+P1313-K1313</f>
        <v>0</v>
      </c>
      <c r="R1313" s="502"/>
      <c r="S1313" s="503"/>
      <c r="T1313" s="545"/>
      <c r="U1313" s="820"/>
      <c r="V1313" s="481"/>
      <c r="W1313" s="482"/>
      <c r="X1313" s="504"/>
    </row>
    <row r="1314" spans="1:30" s="847" customFormat="1" ht="30.75" customHeight="1" x14ac:dyDescent="0.2">
      <c r="A1314" s="831"/>
      <c r="B1314" s="832">
        <v>0</v>
      </c>
      <c r="C1314" s="832">
        <v>4</v>
      </c>
      <c r="D1314" s="832">
        <v>5</v>
      </c>
      <c r="E1314" s="833" t="s">
        <v>2048</v>
      </c>
      <c r="F1314" s="834" t="s">
        <v>4675</v>
      </c>
      <c r="G1314" s="835" t="s">
        <v>2443</v>
      </c>
      <c r="H1314" s="836">
        <v>81112303</v>
      </c>
      <c r="I1314" s="837" t="s">
        <v>5114</v>
      </c>
      <c r="J1314" s="838"/>
      <c r="K1314" s="838"/>
      <c r="L1314" s="838"/>
      <c r="M1314" s="838"/>
      <c r="N1314" s="852"/>
      <c r="O1314" s="838"/>
      <c r="P1314" s="838">
        <v>2000000</v>
      </c>
      <c r="Q1314" s="838">
        <f t="shared" si="38"/>
        <v>2000000</v>
      </c>
      <c r="R1314" s="853" t="s">
        <v>4741</v>
      </c>
      <c r="S1314" s="840">
        <v>9</v>
      </c>
      <c r="T1314" s="841" t="s">
        <v>4687</v>
      </c>
      <c r="U1314" s="842" t="s">
        <v>4670</v>
      </c>
      <c r="V1314" s="843"/>
      <c r="W1314" s="844"/>
      <c r="X1314" s="845" t="s">
        <v>5121</v>
      </c>
      <c r="Y1314" s="846"/>
      <c r="Z1314" s="846"/>
      <c r="AA1314" s="846"/>
      <c r="AB1314" s="846"/>
      <c r="AC1314" s="846"/>
      <c r="AD1314" s="846"/>
    </row>
    <row r="1315" spans="1:30" ht="51" hidden="1" x14ac:dyDescent="0.2">
      <c r="A1315" s="498"/>
      <c r="B1315" s="499">
        <v>0</v>
      </c>
      <c r="C1315" s="499">
        <v>4</v>
      </c>
      <c r="D1315" s="499">
        <v>5</v>
      </c>
      <c r="E1315" s="485" t="s">
        <v>2048</v>
      </c>
      <c r="F1315" s="635" t="s">
        <v>4675</v>
      </c>
      <c r="G1315" s="509"/>
      <c r="H1315" s="759">
        <v>81112300</v>
      </c>
      <c r="I1315" s="763" t="s">
        <v>3662</v>
      </c>
      <c r="J1315" s="488"/>
      <c r="K1315" s="488"/>
      <c r="L1315" s="488"/>
      <c r="M1315" s="488"/>
      <c r="N1315" s="522"/>
      <c r="O1315" s="488"/>
      <c r="P1315" s="488"/>
      <c r="Q1315" s="488">
        <f t="shared" si="38"/>
        <v>0</v>
      </c>
      <c r="R1315" s="502" t="s">
        <v>4741</v>
      </c>
      <c r="S1315" s="503"/>
      <c r="T1315" s="545"/>
      <c r="U1315" s="820"/>
      <c r="V1315" s="481"/>
      <c r="W1315" s="482"/>
      <c r="X1315" s="504"/>
    </row>
    <row r="1316" spans="1:30" s="847" customFormat="1" ht="76.5" x14ac:dyDescent="0.2">
      <c r="A1316" s="831"/>
      <c r="B1316" s="832">
        <v>0</v>
      </c>
      <c r="C1316" s="832">
        <v>4</v>
      </c>
      <c r="D1316" s="832">
        <v>5</v>
      </c>
      <c r="E1316" s="833" t="s">
        <v>2048</v>
      </c>
      <c r="F1316" s="834" t="s">
        <v>4675</v>
      </c>
      <c r="G1316" s="835" t="s">
        <v>2443</v>
      </c>
      <c r="H1316" s="836">
        <v>72103302</v>
      </c>
      <c r="I1316" s="837" t="s">
        <v>5115</v>
      </c>
      <c r="J1316" s="838"/>
      <c r="K1316" s="838"/>
      <c r="L1316" s="838"/>
      <c r="M1316" s="838"/>
      <c r="N1316" s="852"/>
      <c r="O1316" s="838"/>
      <c r="P1316" s="838">
        <v>1500000</v>
      </c>
      <c r="Q1316" s="838">
        <f t="shared" si="38"/>
        <v>1500000</v>
      </c>
      <c r="R1316" s="853" t="s">
        <v>4741</v>
      </c>
      <c r="S1316" s="840">
        <v>9</v>
      </c>
      <c r="T1316" s="841" t="s">
        <v>4687</v>
      </c>
      <c r="U1316" s="842" t="s">
        <v>4670</v>
      </c>
      <c r="V1316" s="843"/>
      <c r="W1316" s="844"/>
      <c r="X1316" s="845" t="s">
        <v>5121</v>
      </c>
      <c r="Y1316" s="846"/>
      <c r="Z1316" s="846"/>
      <c r="AA1316" s="846"/>
      <c r="AB1316" s="846"/>
      <c r="AC1316" s="846"/>
      <c r="AD1316" s="846"/>
    </row>
    <row r="1317" spans="1:30" ht="63.75" hidden="1" x14ac:dyDescent="0.2">
      <c r="A1317" s="498"/>
      <c r="B1317" s="499">
        <v>0</v>
      </c>
      <c r="C1317" s="499">
        <v>4</v>
      </c>
      <c r="D1317" s="499">
        <v>5</v>
      </c>
      <c r="E1317" s="485" t="s">
        <v>2048</v>
      </c>
      <c r="F1317" s="635" t="s">
        <v>4675</v>
      </c>
      <c r="G1317" s="509"/>
      <c r="H1317" s="759">
        <v>72151600</v>
      </c>
      <c r="I1317" s="763" t="s">
        <v>3663</v>
      </c>
      <c r="J1317" s="488"/>
      <c r="K1317" s="488"/>
      <c r="L1317" s="488"/>
      <c r="M1317" s="488"/>
      <c r="N1317" s="522"/>
      <c r="O1317" s="488"/>
      <c r="P1317" s="488"/>
      <c r="Q1317" s="488">
        <f t="shared" si="38"/>
        <v>0</v>
      </c>
      <c r="R1317" s="502" t="s">
        <v>4741</v>
      </c>
      <c r="S1317" s="503"/>
      <c r="T1317" s="545"/>
      <c r="U1317" s="820"/>
      <c r="V1317" s="481"/>
      <c r="W1317" s="482"/>
      <c r="X1317" s="481"/>
    </row>
    <row r="1318" spans="1:30" s="847" customFormat="1" ht="51" x14ac:dyDescent="0.2">
      <c r="A1318" s="831"/>
      <c r="B1318" s="832">
        <v>0</v>
      </c>
      <c r="C1318" s="832">
        <v>4</v>
      </c>
      <c r="D1318" s="832">
        <v>5</v>
      </c>
      <c r="E1318" s="833" t="s">
        <v>2048</v>
      </c>
      <c r="F1318" s="834" t="s">
        <v>4675</v>
      </c>
      <c r="G1318" s="835" t="s">
        <v>2443</v>
      </c>
      <c r="H1318" s="836">
        <v>81111812</v>
      </c>
      <c r="I1318" s="837" t="s">
        <v>5116</v>
      </c>
      <c r="J1318" s="838"/>
      <c r="K1318" s="838"/>
      <c r="L1318" s="838"/>
      <c r="M1318" s="838"/>
      <c r="N1318" s="852"/>
      <c r="O1318" s="838"/>
      <c r="P1318" s="838">
        <v>800000</v>
      </c>
      <c r="Q1318" s="838">
        <f t="shared" si="38"/>
        <v>800000</v>
      </c>
      <c r="R1318" s="853" t="s">
        <v>4741</v>
      </c>
      <c r="S1318" s="840">
        <v>9</v>
      </c>
      <c r="T1318" s="841" t="s">
        <v>4687</v>
      </c>
      <c r="U1318" s="842" t="s">
        <v>4670</v>
      </c>
      <c r="V1318" s="843"/>
      <c r="W1318" s="844"/>
      <c r="X1318" s="845" t="s">
        <v>5121</v>
      </c>
      <c r="Y1318" s="846"/>
      <c r="Z1318" s="846"/>
      <c r="AA1318" s="846"/>
      <c r="AB1318" s="846"/>
      <c r="AC1318" s="846"/>
      <c r="AD1318" s="846"/>
    </row>
    <row r="1319" spans="1:30" ht="63.75" hidden="1" x14ac:dyDescent="0.2">
      <c r="A1319" s="498"/>
      <c r="B1319" s="499"/>
      <c r="C1319" s="499"/>
      <c r="D1319" s="499"/>
      <c r="E1319" s="500"/>
      <c r="F1319" s="635"/>
      <c r="G1319" s="509"/>
      <c r="H1319" s="484">
        <v>78180000</v>
      </c>
      <c r="I1319" s="511" t="s">
        <v>3664</v>
      </c>
      <c r="J1319" s="488"/>
      <c r="K1319" s="488"/>
      <c r="L1319" s="488"/>
      <c r="M1319" s="488"/>
      <c r="N1319" s="522"/>
      <c r="O1319" s="488"/>
      <c r="P1319" s="488"/>
      <c r="Q1319" s="488">
        <f t="shared" si="38"/>
        <v>0</v>
      </c>
      <c r="R1319" s="502"/>
      <c r="S1319" s="503"/>
      <c r="T1319" s="545"/>
      <c r="U1319" s="820"/>
      <c r="V1319" s="481"/>
      <c r="W1319" s="482"/>
      <c r="X1319" s="481"/>
    </row>
    <row r="1320" spans="1:30" ht="76.5" hidden="1" x14ac:dyDescent="0.2">
      <c r="A1320" s="498"/>
      <c r="B1320" s="499"/>
      <c r="C1320" s="499"/>
      <c r="D1320" s="499"/>
      <c r="E1320" s="500"/>
      <c r="F1320" s="635"/>
      <c r="G1320" s="509"/>
      <c r="H1320" s="484">
        <v>78180000</v>
      </c>
      <c r="I1320" s="511" t="s">
        <v>3665</v>
      </c>
      <c r="J1320" s="488"/>
      <c r="K1320" s="488"/>
      <c r="L1320" s="488"/>
      <c r="M1320" s="488"/>
      <c r="N1320" s="522"/>
      <c r="O1320" s="488"/>
      <c r="P1320" s="488"/>
      <c r="Q1320" s="488">
        <f t="shared" si="38"/>
        <v>0</v>
      </c>
      <c r="R1320" s="502"/>
      <c r="S1320" s="503"/>
      <c r="T1320" s="545"/>
      <c r="U1320" s="820"/>
      <c r="V1320" s="481"/>
      <c r="W1320" s="482"/>
      <c r="X1320" s="493"/>
    </row>
    <row r="1321" spans="1:30" hidden="1" x14ac:dyDescent="0.2">
      <c r="A1321" s="498"/>
      <c r="B1321" s="499"/>
      <c r="C1321" s="499"/>
      <c r="D1321" s="499"/>
      <c r="E1321" s="500"/>
      <c r="F1321" s="635"/>
      <c r="G1321" s="509"/>
      <c r="H1321" s="484"/>
      <c r="I1321" s="458"/>
      <c r="J1321" s="488"/>
      <c r="K1321" s="488"/>
      <c r="L1321" s="488"/>
      <c r="M1321" s="488"/>
      <c r="N1321" s="522"/>
      <c r="O1321" s="488"/>
      <c r="P1321" s="488"/>
      <c r="Q1321" s="488"/>
      <c r="R1321" s="502"/>
      <c r="S1321" s="503"/>
      <c r="T1321" s="545"/>
      <c r="U1321" s="820"/>
      <c r="V1321" s="481"/>
      <c r="W1321" s="482"/>
      <c r="X1321" s="481"/>
    </row>
    <row r="1322" spans="1:30" s="376" customFormat="1" hidden="1" x14ac:dyDescent="0.2">
      <c r="A1322" s="498"/>
      <c r="B1322" s="499"/>
      <c r="C1322" s="499"/>
      <c r="D1322" s="499"/>
      <c r="E1322" s="500"/>
      <c r="F1322" s="635"/>
      <c r="G1322" s="486"/>
      <c r="H1322" s="484"/>
      <c r="I1322" s="511"/>
      <c r="J1322" s="488"/>
      <c r="K1322" s="488"/>
      <c r="L1322" s="488"/>
      <c r="M1322" s="488"/>
      <c r="N1322" s="522"/>
      <c r="O1322" s="488"/>
      <c r="P1322" s="488"/>
      <c r="Q1322" s="488"/>
      <c r="R1322" s="502"/>
      <c r="S1322" s="503"/>
      <c r="T1322" s="545"/>
      <c r="U1322" s="820"/>
      <c r="V1322" s="481"/>
      <c r="W1322" s="482"/>
      <c r="X1322" s="493"/>
    </row>
    <row r="1323" spans="1:30" s="376" customFormat="1" ht="25.5" x14ac:dyDescent="0.2">
      <c r="A1323" s="498">
        <v>2</v>
      </c>
      <c r="B1323" s="499">
        <v>0</v>
      </c>
      <c r="C1323" s="499">
        <v>4</v>
      </c>
      <c r="D1323" s="499">
        <v>5</v>
      </c>
      <c r="E1323" s="485" t="s">
        <v>3849</v>
      </c>
      <c r="F1323" s="628"/>
      <c r="G1323" s="486" t="s">
        <v>2444</v>
      </c>
      <c r="H1323" s="484"/>
      <c r="I1323" s="511"/>
      <c r="J1323" s="488"/>
      <c r="K1323" s="488">
        <f>SUM(K1324:K1326)</f>
        <v>0</v>
      </c>
      <c r="L1323" s="488"/>
      <c r="M1323" s="488">
        <f>SUM(M1324:M1326)</f>
        <v>0</v>
      </c>
      <c r="N1323" s="522"/>
      <c r="O1323" s="488"/>
      <c r="P1323" s="489">
        <f>SUM(P1324:P1326)</f>
        <v>0</v>
      </c>
      <c r="Q1323" s="489">
        <f>SUM(Q1324:Q1326)</f>
        <v>0</v>
      </c>
      <c r="R1323" s="502"/>
      <c r="S1323" s="503"/>
      <c r="T1323" s="545"/>
      <c r="U1323" s="820"/>
      <c r="V1323" s="481"/>
      <c r="W1323" s="482"/>
      <c r="X1323" s="504"/>
    </row>
    <row r="1324" spans="1:30" ht="38.25" hidden="1" x14ac:dyDescent="0.2">
      <c r="A1324" s="498"/>
      <c r="B1324" s="499"/>
      <c r="C1324" s="499"/>
      <c r="D1324" s="499"/>
      <c r="E1324" s="500"/>
      <c r="F1324" s="635" t="s">
        <v>4675</v>
      </c>
      <c r="G1324" s="509"/>
      <c r="H1324" s="484">
        <v>78180000</v>
      </c>
      <c r="I1324" s="511" t="s">
        <v>3666</v>
      </c>
      <c r="J1324" s="488"/>
      <c r="K1324" s="488"/>
      <c r="L1324" s="488"/>
      <c r="M1324" s="488"/>
      <c r="N1324" s="522"/>
      <c r="O1324" s="488"/>
      <c r="P1324" s="488"/>
      <c r="Q1324" s="488">
        <f>+M1324+P1324-K1324</f>
        <v>0</v>
      </c>
      <c r="R1324" s="502"/>
      <c r="S1324" s="503"/>
      <c r="T1324" s="545"/>
      <c r="U1324" s="820"/>
      <c r="V1324" s="481"/>
      <c r="W1324" s="482"/>
      <c r="X1324" s="504"/>
    </row>
    <row r="1325" spans="1:30" ht="51" hidden="1" x14ac:dyDescent="0.2">
      <c r="A1325" s="498"/>
      <c r="B1325" s="499"/>
      <c r="C1325" s="499"/>
      <c r="D1325" s="499"/>
      <c r="E1325" s="500"/>
      <c r="F1325" s="635" t="s">
        <v>4675</v>
      </c>
      <c r="G1325" s="509"/>
      <c r="H1325" s="484">
        <v>78181500</v>
      </c>
      <c r="I1325" s="511" t="s">
        <v>4325</v>
      </c>
      <c r="J1325" s="488"/>
      <c r="K1325" s="488"/>
      <c r="L1325" s="488"/>
      <c r="M1325" s="488"/>
      <c r="N1325" s="522"/>
      <c r="O1325" s="488"/>
      <c r="P1325" s="488"/>
      <c r="Q1325" s="488">
        <f>+M1325+P1325-K1325</f>
        <v>0</v>
      </c>
      <c r="R1325" s="502"/>
      <c r="S1325" s="503"/>
      <c r="T1325" s="545" t="s">
        <v>4689</v>
      </c>
      <c r="U1325" s="820"/>
      <c r="V1325" s="481"/>
      <c r="W1325" s="482"/>
      <c r="X1325" s="504"/>
    </row>
    <row r="1326" spans="1:30" hidden="1" x14ac:dyDescent="0.2">
      <c r="A1326" s="498"/>
      <c r="B1326" s="499"/>
      <c r="C1326" s="499"/>
      <c r="D1326" s="499"/>
      <c r="E1326" s="500"/>
      <c r="F1326" s="635"/>
      <c r="G1326" s="509"/>
      <c r="H1326" s="484"/>
      <c r="I1326" s="511"/>
      <c r="J1326" s="488"/>
      <c r="K1326" s="488"/>
      <c r="L1326" s="488"/>
      <c r="M1326" s="488"/>
      <c r="N1326" s="522"/>
      <c r="O1326" s="488"/>
      <c r="P1326" s="488"/>
      <c r="Q1326" s="488">
        <f>+M1326+P1326-K1326</f>
        <v>0</v>
      </c>
      <c r="R1326" s="502"/>
      <c r="S1326" s="503"/>
      <c r="T1326" s="545"/>
      <c r="U1326" s="820"/>
      <c r="V1326" s="481"/>
      <c r="W1326" s="482"/>
      <c r="X1326" s="504"/>
    </row>
    <row r="1327" spans="1:30" hidden="1" x14ac:dyDescent="0.2">
      <c r="A1327" s="498"/>
      <c r="B1327" s="499"/>
      <c r="C1327" s="499"/>
      <c r="D1327" s="499"/>
      <c r="E1327" s="500"/>
      <c r="F1327" s="635"/>
      <c r="G1327" s="509"/>
      <c r="H1327" s="484"/>
      <c r="I1327" s="458"/>
      <c r="J1327" s="488"/>
      <c r="K1327" s="488"/>
      <c r="L1327" s="488"/>
      <c r="M1327" s="488"/>
      <c r="N1327" s="522"/>
      <c r="O1327" s="488"/>
      <c r="P1327" s="488"/>
      <c r="Q1327" s="488"/>
      <c r="R1327" s="502"/>
      <c r="S1327" s="503"/>
      <c r="T1327" s="545"/>
      <c r="U1327" s="820"/>
      <c r="V1327" s="481"/>
      <c r="W1327" s="482"/>
      <c r="X1327" s="504"/>
    </row>
    <row r="1328" spans="1:30" s="376" customFormat="1" hidden="1" x14ac:dyDescent="0.2">
      <c r="A1328" s="498"/>
      <c r="B1328" s="499"/>
      <c r="C1328" s="499"/>
      <c r="D1328" s="499"/>
      <c r="E1328" s="500"/>
      <c r="F1328" s="635"/>
      <c r="G1328" s="486"/>
      <c r="H1328" s="484"/>
      <c r="I1328" s="511"/>
      <c r="J1328" s="488"/>
      <c r="K1328" s="488"/>
      <c r="L1328" s="488"/>
      <c r="M1328" s="488"/>
      <c r="N1328" s="522"/>
      <c r="O1328" s="488"/>
      <c r="P1328" s="488"/>
      <c r="Q1328" s="488"/>
      <c r="R1328" s="502"/>
      <c r="S1328" s="503"/>
      <c r="T1328" s="545"/>
      <c r="U1328" s="820"/>
      <c r="V1328" s="481"/>
      <c r="W1328" s="482"/>
      <c r="X1328" s="504"/>
    </row>
    <row r="1329" spans="1:30" s="376" customFormat="1" x14ac:dyDescent="0.2">
      <c r="A1329" s="498">
        <v>2</v>
      </c>
      <c r="B1329" s="499">
        <v>0</v>
      </c>
      <c r="C1329" s="499">
        <v>4</v>
      </c>
      <c r="D1329" s="499">
        <v>5</v>
      </c>
      <c r="E1329" s="485" t="s">
        <v>3862</v>
      </c>
      <c r="F1329" s="628"/>
      <c r="G1329" s="486" t="s">
        <v>1743</v>
      </c>
      <c r="H1329" s="484"/>
      <c r="I1329" s="511"/>
      <c r="J1329" s="488"/>
      <c r="K1329" s="488">
        <f>SUM(K1330:K1333)</f>
        <v>0</v>
      </c>
      <c r="L1329" s="488"/>
      <c r="M1329" s="489">
        <f>SUM(M1330:M1333)</f>
        <v>11000000</v>
      </c>
      <c r="N1329" s="526"/>
      <c r="O1329" s="489"/>
      <c r="P1329" s="489">
        <f>SUM(P1330:P1333)</f>
        <v>10000000</v>
      </c>
      <c r="Q1329" s="932">
        <f>SUM(Q1330:Q1333)</f>
        <v>21000000</v>
      </c>
      <c r="R1329" s="502"/>
      <c r="S1329" s="503"/>
      <c r="T1329" s="545"/>
      <c r="U1329" s="820"/>
      <c r="V1329" s="481"/>
      <c r="W1329" s="482"/>
      <c r="X1329" s="481"/>
    </row>
    <row r="1330" spans="1:30" s="847" customFormat="1" ht="54" customHeight="1" x14ac:dyDescent="0.2">
      <c r="A1330" s="831"/>
      <c r="B1330" s="832"/>
      <c r="C1330" s="832"/>
      <c r="D1330" s="832"/>
      <c r="E1330" s="854"/>
      <c r="F1330" s="834" t="s">
        <v>4675</v>
      </c>
      <c r="G1330" s="835"/>
      <c r="H1330" s="836">
        <v>47131700</v>
      </c>
      <c r="I1330" s="855" t="s">
        <v>4802</v>
      </c>
      <c r="J1330" s="838"/>
      <c r="K1330" s="838"/>
      <c r="L1330" s="838"/>
      <c r="M1330" s="850">
        <v>11000000</v>
      </c>
      <c r="N1330" s="841"/>
      <c r="O1330" s="850"/>
      <c r="P1330" s="850">
        <v>10000000</v>
      </c>
      <c r="Q1330" s="850">
        <f>+P1330+M1330</f>
        <v>21000000</v>
      </c>
      <c r="R1330" s="856" t="s">
        <v>5100</v>
      </c>
      <c r="S1330" s="840">
        <v>12</v>
      </c>
      <c r="T1330" s="841" t="s">
        <v>4687</v>
      </c>
      <c r="U1330" s="842" t="s">
        <v>4669</v>
      </c>
      <c r="V1330" s="843"/>
      <c r="W1330" s="844"/>
      <c r="X1330" s="845" t="s">
        <v>5121</v>
      </c>
      <c r="Y1330" s="846"/>
      <c r="Z1330" s="846"/>
      <c r="AA1330" s="846"/>
      <c r="AB1330" s="846"/>
      <c r="AC1330" s="846"/>
      <c r="AD1330" s="846"/>
    </row>
    <row r="1331" spans="1:30" ht="25.5" hidden="1" x14ac:dyDescent="0.2">
      <c r="A1331" s="498"/>
      <c r="B1331" s="499"/>
      <c r="C1331" s="499"/>
      <c r="D1331" s="499"/>
      <c r="E1331" s="500"/>
      <c r="F1331" s="635"/>
      <c r="G1331" s="509"/>
      <c r="H1331" s="484">
        <v>72110000</v>
      </c>
      <c r="I1331" s="511" t="s">
        <v>4326</v>
      </c>
      <c r="J1331" s="488"/>
      <c r="K1331" s="488"/>
      <c r="L1331" s="488"/>
      <c r="M1331" s="488"/>
      <c r="N1331" s="522"/>
      <c r="O1331" s="488"/>
      <c r="P1331" s="488"/>
      <c r="Q1331" s="488">
        <f>+M1331+P1331-K1331</f>
        <v>0</v>
      </c>
      <c r="R1331" s="502"/>
      <c r="S1331" s="503"/>
      <c r="T1331" s="545"/>
      <c r="U1331" s="820"/>
      <c r="V1331" s="481"/>
      <c r="W1331" s="482"/>
      <c r="X1331" s="481"/>
    </row>
    <row r="1332" spans="1:30" ht="25.5" hidden="1" x14ac:dyDescent="0.2">
      <c r="A1332" s="498"/>
      <c r="B1332" s="499"/>
      <c r="C1332" s="499"/>
      <c r="D1332" s="499"/>
      <c r="E1332" s="500"/>
      <c r="F1332" s="635"/>
      <c r="G1332" s="509"/>
      <c r="H1332" s="484"/>
      <c r="I1332" s="511" t="s">
        <v>3667</v>
      </c>
      <c r="J1332" s="488"/>
      <c r="K1332" s="488"/>
      <c r="L1332" s="488"/>
      <c r="M1332" s="488"/>
      <c r="N1332" s="522"/>
      <c r="O1332" s="488"/>
      <c r="P1332" s="488"/>
      <c r="Q1332" s="488">
        <f>+M1332+P1332-K1332</f>
        <v>0</v>
      </c>
      <c r="R1332" s="502"/>
      <c r="S1332" s="503"/>
      <c r="T1332" s="545"/>
      <c r="U1332" s="820"/>
      <c r="V1332" s="481"/>
      <c r="W1332" s="482"/>
      <c r="X1332" s="481"/>
    </row>
    <row r="1333" spans="1:30" hidden="1" x14ac:dyDescent="0.2">
      <c r="A1333" s="498"/>
      <c r="B1333" s="499"/>
      <c r="C1333" s="499"/>
      <c r="D1333" s="499"/>
      <c r="E1333" s="500"/>
      <c r="F1333" s="635"/>
      <c r="G1333" s="509"/>
      <c r="H1333" s="484"/>
      <c r="I1333" s="458"/>
      <c r="J1333" s="488"/>
      <c r="K1333" s="488"/>
      <c r="L1333" s="488"/>
      <c r="M1333" s="488"/>
      <c r="N1333" s="522"/>
      <c r="O1333" s="488"/>
      <c r="P1333" s="488"/>
      <c r="Q1333" s="488">
        <f>+M1333+P1333-K1333</f>
        <v>0</v>
      </c>
      <c r="R1333" s="502"/>
      <c r="S1333" s="503"/>
      <c r="T1333" s="545"/>
      <c r="U1333" s="820"/>
      <c r="V1333" s="481"/>
      <c r="W1333" s="482"/>
      <c r="X1333" s="493"/>
    </row>
    <row r="1334" spans="1:30" s="376" customFormat="1" hidden="1" x14ac:dyDescent="0.2">
      <c r="A1334" s="498"/>
      <c r="B1334" s="499"/>
      <c r="C1334" s="499"/>
      <c r="D1334" s="499"/>
      <c r="E1334" s="500"/>
      <c r="F1334" s="635"/>
      <c r="G1334" s="486"/>
      <c r="H1334" s="484"/>
      <c r="I1334" s="511"/>
      <c r="J1334" s="488"/>
      <c r="K1334" s="488"/>
      <c r="L1334" s="488"/>
      <c r="M1334" s="488"/>
      <c r="N1334" s="522"/>
      <c r="O1334" s="488"/>
      <c r="P1334" s="488"/>
      <c r="Q1334" s="488"/>
      <c r="R1334" s="502"/>
      <c r="S1334" s="503"/>
      <c r="T1334" s="545"/>
      <c r="U1334" s="820"/>
      <c r="V1334" s="481"/>
      <c r="W1334" s="482"/>
      <c r="X1334" s="504"/>
    </row>
    <row r="1335" spans="1:30" s="376" customFormat="1" hidden="1" x14ac:dyDescent="0.2">
      <c r="A1335" s="498">
        <v>2</v>
      </c>
      <c r="B1335" s="499">
        <v>0</v>
      </c>
      <c r="C1335" s="499">
        <v>4</v>
      </c>
      <c r="D1335" s="499">
        <v>5</v>
      </c>
      <c r="E1335" s="485" t="s">
        <v>2640</v>
      </c>
      <c r="F1335" s="628"/>
      <c r="G1335" s="486" t="s">
        <v>3668</v>
      </c>
      <c r="H1335" s="484"/>
      <c r="I1335" s="511"/>
      <c r="J1335" s="488"/>
      <c r="K1335" s="488">
        <f>SUM(K1336:K1337)</f>
        <v>0</v>
      </c>
      <c r="L1335" s="488"/>
      <c r="M1335" s="488">
        <f>SUM(M1336:M1337)</f>
        <v>0</v>
      </c>
      <c r="N1335" s="522"/>
      <c r="O1335" s="488"/>
      <c r="P1335" s="488">
        <f>SUM(P1336:P1337)</f>
        <v>0</v>
      </c>
      <c r="Q1335" s="488">
        <f>SUM(Q1336:Q1337)</f>
        <v>0</v>
      </c>
      <c r="R1335" s="502"/>
      <c r="S1335" s="503"/>
      <c r="T1335" s="545"/>
      <c r="U1335" s="820"/>
      <c r="V1335" s="481"/>
      <c r="W1335" s="482"/>
      <c r="X1335" s="504"/>
    </row>
    <row r="1336" spans="1:30" s="376" customFormat="1" hidden="1" x14ac:dyDescent="0.2">
      <c r="A1336" s="498"/>
      <c r="B1336" s="499"/>
      <c r="C1336" s="499"/>
      <c r="D1336" s="499"/>
      <c r="E1336" s="485"/>
      <c r="F1336" s="628"/>
      <c r="G1336" s="486"/>
      <c r="H1336" s="484"/>
      <c r="I1336" s="511"/>
      <c r="J1336" s="488"/>
      <c r="K1336" s="488"/>
      <c r="L1336" s="488"/>
      <c r="M1336" s="488"/>
      <c r="N1336" s="522"/>
      <c r="O1336" s="488"/>
      <c r="P1336" s="488"/>
      <c r="Q1336" s="488">
        <f>+M1336+P1336-K1336</f>
        <v>0</v>
      </c>
      <c r="R1336" s="502"/>
      <c r="S1336" s="503"/>
      <c r="T1336" s="545"/>
      <c r="U1336" s="820"/>
      <c r="V1336" s="481"/>
      <c r="W1336" s="482"/>
      <c r="X1336" s="504"/>
    </row>
    <row r="1337" spans="1:30" s="376" customFormat="1" hidden="1" x14ac:dyDescent="0.2">
      <c r="A1337" s="498"/>
      <c r="B1337" s="499"/>
      <c r="C1337" s="499"/>
      <c r="D1337" s="499"/>
      <c r="E1337" s="485"/>
      <c r="F1337" s="628"/>
      <c r="G1337" s="486"/>
      <c r="H1337" s="484"/>
      <c r="I1337" s="511"/>
      <c r="J1337" s="488"/>
      <c r="K1337" s="488"/>
      <c r="L1337" s="488"/>
      <c r="M1337" s="488"/>
      <c r="N1337" s="522"/>
      <c r="O1337" s="488"/>
      <c r="P1337" s="488"/>
      <c r="Q1337" s="488">
        <f>+M1337+P1337-K1337</f>
        <v>0</v>
      </c>
      <c r="R1337" s="502"/>
      <c r="S1337" s="503"/>
      <c r="T1337" s="545"/>
      <c r="U1337" s="820"/>
      <c r="V1337" s="481"/>
      <c r="W1337" s="482"/>
      <c r="X1337" s="504"/>
    </row>
    <row r="1338" spans="1:30" s="376" customFormat="1" ht="25.5" hidden="1" x14ac:dyDescent="0.2">
      <c r="A1338" s="498">
        <v>2</v>
      </c>
      <c r="B1338" s="499">
        <v>0</v>
      </c>
      <c r="C1338" s="499">
        <v>4</v>
      </c>
      <c r="D1338" s="499">
        <v>5</v>
      </c>
      <c r="E1338" s="485" t="s">
        <v>2050</v>
      </c>
      <c r="F1338" s="628"/>
      <c r="G1338" s="486" t="s">
        <v>1391</v>
      </c>
      <c r="H1338" s="484"/>
      <c r="I1338" s="511"/>
      <c r="J1338" s="488"/>
      <c r="K1338" s="488">
        <f>SUM(K1339:K1341)</f>
        <v>0</v>
      </c>
      <c r="L1338" s="488"/>
      <c r="M1338" s="488">
        <f>SUM(M1339:M1341)</f>
        <v>0</v>
      </c>
      <c r="N1338" s="522"/>
      <c r="O1338" s="488"/>
      <c r="P1338" s="488">
        <f>SUM(P1339:P1341)</f>
        <v>0</v>
      </c>
      <c r="Q1338" s="488">
        <f>SUM(Q1339:Q1341)</f>
        <v>0</v>
      </c>
      <c r="R1338" s="502"/>
      <c r="S1338" s="503"/>
      <c r="T1338" s="545"/>
      <c r="U1338" s="820"/>
      <c r="V1338" s="481"/>
      <c r="W1338" s="482"/>
      <c r="X1338" s="504"/>
    </row>
    <row r="1339" spans="1:30" ht="33" hidden="1" customHeight="1" x14ac:dyDescent="0.2">
      <c r="A1339" s="498"/>
      <c r="B1339" s="499"/>
      <c r="C1339" s="499"/>
      <c r="D1339" s="499"/>
      <c r="E1339" s="485"/>
      <c r="F1339" s="628"/>
      <c r="G1339" s="509"/>
      <c r="H1339" s="484"/>
      <c r="I1339" s="511" t="s">
        <v>4327</v>
      </c>
      <c r="J1339" s="488"/>
      <c r="K1339" s="488"/>
      <c r="L1339" s="488"/>
      <c r="M1339" s="488"/>
      <c r="N1339" s="522"/>
      <c r="O1339" s="488"/>
      <c r="P1339" s="488"/>
      <c r="Q1339" s="488">
        <f>+M1339+P1339-K1339</f>
        <v>0</v>
      </c>
      <c r="R1339" s="502"/>
      <c r="S1339" s="503"/>
      <c r="T1339" s="545"/>
      <c r="U1339" s="820"/>
      <c r="V1339" s="481"/>
      <c r="W1339" s="482"/>
      <c r="X1339" s="504"/>
    </row>
    <row r="1340" spans="1:30" hidden="1" x14ac:dyDescent="0.2">
      <c r="A1340" s="498"/>
      <c r="B1340" s="499"/>
      <c r="C1340" s="499"/>
      <c r="D1340" s="499"/>
      <c r="E1340" s="485"/>
      <c r="F1340" s="629"/>
      <c r="G1340" s="508"/>
      <c r="H1340" s="484"/>
      <c r="I1340" s="511"/>
      <c r="J1340" s="488"/>
      <c r="K1340" s="488"/>
      <c r="L1340" s="488"/>
      <c r="M1340" s="488"/>
      <c r="N1340" s="522"/>
      <c r="O1340" s="488"/>
      <c r="P1340" s="488"/>
      <c r="Q1340" s="488">
        <f>+M1340+P1340-K1340</f>
        <v>0</v>
      </c>
      <c r="R1340" s="502"/>
      <c r="S1340" s="503"/>
      <c r="T1340" s="545"/>
      <c r="U1340" s="820"/>
      <c r="V1340" s="481"/>
      <c r="W1340" s="482"/>
      <c r="X1340" s="504"/>
    </row>
    <row r="1341" spans="1:30" hidden="1" x14ac:dyDescent="0.2">
      <c r="A1341" s="498"/>
      <c r="B1341" s="499"/>
      <c r="C1341" s="499"/>
      <c r="D1341" s="499"/>
      <c r="E1341" s="485"/>
      <c r="F1341" s="629"/>
      <c r="G1341" s="508"/>
      <c r="H1341" s="484"/>
      <c r="I1341" s="511"/>
      <c r="J1341" s="488"/>
      <c r="K1341" s="488"/>
      <c r="L1341" s="488"/>
      <c r="M1341" s="488"/>
      <c r="N1341" s="522"/>
      <c r="O1341" s="488"/>
      <c r="P1341" s="488"/>
      <c r="Q1341" s="488">
        <f>+M1341+P1341-K1341</f>
        <v>0</v>
      </c>
      <c r="R1341" s="502"/>
      <c r="S1341" s="503"/>
      <c r="T1341" s="545"/>
      <c r="U1341" s="820"/>
      <c r="V1341" s="481"/>
      <c r="W1341" s="482"/>
      <c r="X1341" s="504"/>
    </row>
    <row r="1342" spans="1:30" hidden="1" x14ac:dyDescent="0.2">
      <c r="A1342" s="498"/>
      <c r="B1342" s="499"/>
      <c r="C1342" s="499"/>
      <c r="D1342" s="499"/>
      <c r="E1342" s="500"/>
      <c r="F1342" s="637"/>
      <c r="G1342" s="508"/>
      <c r="H1342" s="484"/>
      <c r="I1342" s="511"/>
      <c r="J1342" s="488"/>
      <c r="K1342" s="488"/>
      <c r="L1342" s="488"/>
      <c r="M1342" s="488"/>
      <c r="N1342" s="522"/>
      <c r="O1342" s="488"/>
      <c r="P1342" s="488"/>
      <c r="Q1342" s="488">
        <f>+M1342+P1342-K1342</f>
        <v>0</v>
      </c>
      <c r="R1342" s="502"/>
      <c r="S1342" s="503"/>
      <c r="T1342" s="545"/>
      <c r="U1342" s="820"/>
      <c r="V1342" s="481"/>
      <c r="W1342" s="482"/>
      <c r="X1342" s="504"/>
    </row>
    <row r="1343" spans="1:30" s="376" customFormat="1" hidden="1" x14ac:dyDescent="0.2">
      <c r="A1343" s="506"/>
      <c r="B1343" s="507"/>
      <c r="C1343" s="507"/>
      <c r="D1343" s="507"/>
      <c r="E1343" s="516"/>
      <c r="F1343" s="637"/>
      <c r="G1343" s="486"/>
      <c r="H1343" s="484"/>
      <c r="I1343" s="511"/>
      <c r="J1343" s="480"/>
      <c r="K1343" s="480"/>
      <c r="L1343" s="480"/>
      <c r="M1343" s="480"/>
      <c r="N1343" s="524"/>
      <c r="O1343" s="480"/>
      <c r="P1343" s="480"/>
      <c r="Q1343" s="480"/>
      <c r="R1343" s="479"/>
      <c r="S1343" s="480"/>
      <c r="T1343" s="545"/>
      <c r="U1343" s="820"/>
      <c r="V1343" s="481"/>
      <c r="W1343" s="482"/>
      <c r="X1343" s="504"/>
    </row>
    <row r="1344" spans="1:30" s="376" customFormat="1" hidden="1" x14ac:dyDescent="0.2">
      <c r="A1344" s="483">
        <v>2</v>
      </c>
      <c r="B1344" s="484">
        <v>0</v>
      </c>
      <c r="C1344" s="484">
        <v>4</v>
      </c>
      <c r="D1344" s="484">
        <v>6</v>
      </c>
      <c r="E1344" s="485"/>
      <c r="F1344" s="628"/>
      <c r="G1344" s="486" t="s">
        <v>1392</v>
      </c>
      <c r="H1344" s="484"/>
      <c r="I1344" s="511"/>
      <c r="J1344" s="488"/>
      <c r="K1344" s="489">
        <f>+K1346+K1350+K1354+K1357+K1361+K1366</f>
        <v>0</v>
      </c>
      <c r="L1344" s="489"/>
      <c r="M1344" s="489">
        <f>+M1346+M1350+M1354+M1357+M1361+M1366</f>
        <v>0</v>
      </c>
      <c r="N1344" s="522"/>
      <c r="O1344" s="489"/>
      <c r="P1344" s="489">
        <f>+P1346+P1350+P1354+P1357+P1361+P1366</f>
        <v>0</v>
      </c>
      <c r="Q1344" s="489">
        <f>+Q1346+Q1350+Q1354+Q1357+Q1361+Q1366</f>
        <v>0</v>
      </c>
      <c r="R1344" s="490"/>
      <c r="S1344" s="491"/>
      <c r="T1344" s="795"/>
      <c r="U1344" s="820"/>
      <c r="V1344" s="481"/>
      <c r="W1344" s="482"/>
      <c r="X1344" s="481"/>
    </row>
    <row r="1345" spans="1:24" s="376" customFormat="1" hidden="1" x14ac:dyDescent="0.2">
      <c r="A1345" s="483"/>
      <c r="B1345" s="484"/>
      <c r="C1345" s="484"/>
      <c r="D1345" s="484"/>
      <c r="E1345" s="485"/>
      <c r="F1345" s="628"/>
      <c r="G1345" s="486"/>
      <c r="H1345" s="484"/>
      <c r="I1345" s="511"/>
      <c r="J1345" s="488"/>
      <c r="K1345" s="489"/>
      <c r="L1345" s="489"/>
      <c r="M1345" s="489"/>
      <c r="N1345" s="522"/>
      <c r="O1345" s="489"/>
      <c r="P1345" s="489"/>
      <c r="Q1345" s="489"/>
      <c r="R1345" s="490"/>
      <c r="S1345" s="491"/>
      <c r="T1345" s="795"/>
      <c r="U1345" s="820"/>
      <c r="V1345" s="481"/>
      <c r="W1345" s="482"/>
      <c r="X1345" s="481"/>
    </row>
    <row r="1346" spans="1:24" s="376" customFormat="1" hidden="1" x14ac:dyDescent="0.2">
      <c r="A1346" s="498">
        <v>2</v>
      </c>
      <c r="B1346" s="499">
        <v>0</v>
      </c>
      <c r="C1346" s="499">
        <v>4</v>
      </c>
      <c r="D1346" s="499">
        <v>6</v>
      </c>
      <c r="E1346" s="485" t="s">
        <v>1738</v>
      </c>
      <c r="F1346" s="628"/>
      <c r="G1346" s="486" t="s">
        <v>1393</v>
      </c>
      <c r="H1346" s="484"/>
      <c r="I1346" s="511"/>
      <c r="J1346" s="488"/>
      <c r="K1346" s="488">
        <f>SUM(K1347:K1348)</f>
        <v>0</v>
      </c>
      <c r="L1346" s="488"/>
      <c r="M1346" s="488">
        <f>SUM(M1347:M1348)</f>
        <v>0</v>
      </c>
      <c r="N1346" s="522"/>
      <c r="O1346" s="488"/>
      <c r="P1346" s="488">
        <f>SUM(P1347:P1348)</f>
        <v>0</v>
      </c>
      <c r="Q1346" s="488">
        <f>SUM(Q1347:Q1348)</f>
        <v>0</v>
      </c>
      <c r="R1346" s="502"/>
      <c r="S1346" s="503"/>
      <c r="T1346" s="545"/>
      <c r="U1346" s="820"/>
      <c r="V1346" s="481"/>
      <c r="W1346" s="482"/>
      <c r="X1346" s="493"/>
    </row>
    <row r="1347" spans="1:24" ht="63.75" hidden="1" x14ac:dyDescent="0.2">
      <c r="A1347" s="483"/>
      <c r="B1347" s="484"/>
      <c r="C1347" s="484"/>
      <c r="D1347" s="484"/>
      <c r="E1347" s="485"/>
      <c r="F1347" s="628"/>
      <c r="G1347" s="486"/>
      <c r="H1347" s="484"/>
      <c r="I1347" s="511" t="s">
        <v>3693</v>
      </c>
      <c r="J1347" s="488"/>
      <c r="K1347" s="488"/>
      <c r="L1347" s="488"/>
      <c r="M1347" s="488"/>
      <c r="N1347" s="522"/>
      <c r="O1347" s="488"/>
      <c r="P1347" s="488"/>
      <c r="Q1347" s="488">
        <f>+M1347+P1347-K1347</f>
        <v>0</v>
      </c>
      <c r="R1347" s="502"/>
      <c r="S1347" s="503"/>
      <c r="T1347" s="545"/>
      <c r="U1347" s="820"/>
      <c r="V1347" s="481"/>
      <c r="W1347" s="482"/>
      <c r="X1347" s="481"/>
    </row>
    <row r="1348" spans="1:24" hidden="1" x14ac:dyDescent="0.2">
      <c r="A1348" s="483"/>
      <c r="B1348" s="484"/>
      <c r="C1348" s="484"/>
      <c r="D1348" s="484"/>
      <c r="E1348" s="485"/>
      <c r="F1348" s="628"/>
      <c r="G1348" s="486"/>
      <c r="H1348" s="484"/>
      <c r="I1348" s="527"/>
      <c r="J1348" s="488"/>
      <c r="K1348" s="488"/>
      <c r="L1348" s="488"/>
      <c r="M1348" s="488"/>
      <c r="N1348" s="522"/>
      <c r="O1348" s="488"/>
      <c r="P1348" s="488"/>
      <c r="Q1348" s="488">
        <f>+M1348+P1348-K1348</f>
        <v>0</v>
      </c>
      <c r="R1348" s="502"/>
      <c r="S1348" s="503"/>
      <c r="T1348" s="545"/>
      <c r="U1348" s="820"/>
      <c r="V1348" s="481"/>
      <c r="W1348" s="482"/>
      <c r="X1348" s="493"/>
    </row>
    <row r="1349" spans="1:24" s="376" customFormat="1" hidden="1" x14ac:dyDescent="0.2">
      <c r="A1349" s="483"/>
      <c r="B1349" s="484"/>
      <c r="C1349" s="484"/>
      <c r="D1349" s="484"/>
      <c r="E1349" s="485"/>
      <c r="F1349" s="628"/>
      <c r="G1349" s="486"/>
      <c r="H1349" s="484"/>
      <c r="I1349" s="458"/>
      <c r="J1349" s="488"/>
      <c r="K1349" s="488"/>
      <c r="L1349" s="488"/>
      <c r="M1349" s="488"/>
      <c r="N1349" s="522"/>
      <c r="O1349" s="488"/>
      <c r="P1349" s="488"/>
      <c r="Q1349" s="488"/>
      <c r="R1349" s="502"/>
      <c r="S1349" s="503"/>
      <c r="T1349" s="545"/>
      <c r="U1349" s="820"/>
      <c r="V1349" s="481"/>
      <c r="W1349" s="482"/>
      <c r="X1349" s="481"/>
    </row>
    <row r="1350" spans="1:24" s="376" customFormat="1" hidden="1" x14ac:dyDescent="0.2">
      <c r="A1350" s="498">
        <v>2</v>
      </c>
      <c r="B1350" s="499">
        <v>0</v>
      </c>
      <c r="C1350" s="499">
        <v>4</v>
      </c>
      <c r="D1350" s="499">
        <v>6</v>
      </c>
      <c r="E1350" s="485" t="s">
        <v>1740</v>
      </c>
      <c r="F1350" s="628"/>
      <c r="G1350" s="486" t="s">
        <v>1394</v>
      </c>
      <c r="H1350" s="484"/>
      <c r="I1350" s="511"/>
      <c r="J1350" s="488"/>
      <c r="K1350" s="488">
        <f>SUM(K1351:K1352)</f>
        <v>0</v>
      </c>
      <c r="L1350" s="488"/>
      <c r="M1350" s="488">
        <f>SUM(M1351:M1352)</f>
        <v>0</v>
      </c>
      <c r="N1350" s="522"/>
      <c r="O1350" s="488"/>
      <c r="P1350" s="489">
        <f>SUM(P1351:P1352)</f>
        <v>0</v>
      </c>
      <c r="Q1350" s="489">
        <f>SUM(Q1351:Q1352)</f>
        <v>0</v>
      </c>
      <c r="R1350" s="502"/>
      <c r="S1350" s="503"/>
      <c r="T1350" s="545"/>
      <c r="U1350" s="820"/>
      <c r="V1350" s="481"/>
      <c r="W1350" s="482"/>
      <c r="X1350" s="493"/>
    </row>
    <row r="1351" spans="1:24" ht="28.5" hidden="1" customHeight="1" x14ac:dyDescent="0.2">
      <c r="A1351" s="483"/>
      <c r="B1351" s="484"/>
      <c r="C1351" s="484"/>
      <c r="D1351" s="484"/>
      <c r="E1351" s="500"/>
      <c r="F1351" s="635" t="s">
        <v>4675</v>
      </c>
      <c r="G1351" s="509"/>
      <c r="H1351" s="484">
        <v>78102203</v>
      </c>
      <c r="I1351" s="511" t="s">
        <v>4765</v>
      </c>
      <c r="J1351" s="488"/>
      <c r="K1351" s="488"/>
      <c r="L1351" s="488"/>
      <c r="M1351" s="488"/>
      <c r="N1351" s="522"/>
      <c r="O1351" s="488"/>
      <c r="P1351" s="488"/>
      <c r="Q1351" s="488"/>
      <c r="R1351" s="502"/>
      <c r="S1351" s="503"/>
      <c r="T1351" s="545" t="s">
        <v>4687</v>
      </c>
      <c r="U1351" s="820"/>
      <c r="V1351" s="481"/>
      <c r="W1351" s="482"/>
      <c r="X1351" s="504"/>
    </row>
    <row r="1352" spans="1:24" ht="5.25" hidden="1" customHeight="1" x14ac:dyDescent="0.2">
      <c r="A1352" s="483"/>
      <c r="B1352" s="484"/>
      <c r="C1352" s="484"/>
      <c r="D1352" s="484"/>
      <c r="E1352" s="500"/>
      <c r="F1352" s="635" t="s">
        <v>4675</v>
      </c>
      <c r="G1352" s="509"/>
      <c r="H1352" s="484">
        <v>78102203</v>
      </c>
      <c r="I1352" s="511" t="s">
        <v>3669</v>
      </c>
      <c r="J1352" s="488"/>
      <c r="K1352" s="488"/>
      <c r="L1352" s="488"/>
      <c r="M1352" s="488"/>
      <c r="N1352" s="522"/>
      <c r="O1352" s="488"/>
      <c r="P1352" s="488"/>
      <c r="Q1352" s="488">
        <f>+M1352+P1352-K1352</f>
        <v>0</v>
      </c>
      <c r="R1352" s="502"/>
      <c r="S1352" s="503"/>
      <c r="T1352" s="545"/>
      <c r="U1352" s="820"/>
      <c r="V1352" s="481"/>
      <c r="W1352" s="482"/>
      <c r="X1352" s="504"/>
    </row>
    <row r="1353" spans="1:24" hidden="1" x14ac:dyDescent="0.2">
      <c r="A1353" s="483"/>
      <c r="B1353" s="484"/>
      <c r="C1353" s="484"/>
      <c r="D1353" s="484"/>
      <c r="E1353" s="500"/>
      <c r="F1353" s="635"/>
      <c r="G1353" s="486"/>
      <c r="H1353" s="484"/>
      <c r="I1353" s="511"/>
      <c r="J1353" s="488"/>
      <c r="K1353" s="488"/>
      <c r="L1353" s="488"/>
      <c r="M1353" s="488"/>
      <c r="N1353" s="522"/>
      <c r="O1353" s="488"/>
      <c r="P1353" s="488"/>
      <c r="Q1353" s="488"/>
      <c r="R1353" s="502"/>
      <c r="S1353" s="503"/>
      <c r="T1353" s="545"/>
      <c r="U1353" s="820"/>
      <c r="V1353" s="481"/>
      <c r="W1353" s="482"/>
      <c r="X1353" s="504"/>
    </row>
    <row r="1354" spans="1:24" hidden="1" x14ac:dyDescent="0.2">
      <c r="A1354" s="498">
        <v>2</v>
      </c>
      <c r="B1354" s="499">
        <v>0</v>
      </c>
      <c r="C1354" s="499">
        <v>4</v>
      </c>
      <c r="D1354" s="499">
        <v>6</v>
      </c>
      <c r="E1354" s="485" t="s">
        <v>1853</v>
      </c>
      <c r="F1354" s="628"/>
      <c r="G1354" s="486" t="s">
        <v>1395</v>
      </c>
      <c r="H1354" s="484"/>
      <c r="I1354" s="511"/>
      <c r="J1354" s="488"/>
      <c r="K1354" s="488">
        <f>SUM(K1355:K1356)</f>
        <v>0</v>
      </c>
      <c r="L1354" s="488"/>
      <c r="M1354" s="488">
        <f>SUM(M1355:M1356)</f>
        <v>0</v>
      </c>
      <c r="N1354" s="522"/>
      <c r="O1354" s="488"/>
      <c r="P1354" s="488">
        <f>SUM(P1355:P1356)</f>
        <v>0</v>
      </c>
      <c r="Q1354" s="488">
        <f>SUM(Q1355:Q1356)</f>
        <v>0</v>
      </c>
      <c r="R1354" s="502"/>
      <c r="S1354" s="503"/>
      <c r="T1354" s="545"/>
      <c r="U1354" s="820"/>
      <c r="V1354" s="481"/>
      <c r="W1354" s="482"/>
      <c r="X1354" s="504"/>
    </row>
    <row r="1355" spans="1:24" hidden="1" x14ac:dyDescent="0.2">
      <c r="A1355" s="483"/>
      <c r="B1355" s="484"/>
      <c r="C1355" s="484"/>
      <c r="D1355" s="484"/>
      <c r="E1355" s="485"/>
      <c r="F1355" s="628"/>
      <c r="G1355" s="486"/>
      <c r="H1355" s="484"/>
      <c r="I1355" s="511"/>
      <c r="J1355" s="488"/>
      <c r="K1355" s="488"/>
      <c r="L1355" s="488"/>
      <c r="M1355" s="488"/>
      <c r="N1355" s="522"/>
      <c r="O1355" s="488"/>
      <c r="P1355" s="488"/>
      <c r="Q1355" s="488">
        <f>+M1355+P1355-K1355</f>
        <v>0</v>
      </c>
      <c r="R1355" s="502"/>
      <c r="S1355" s="503"/>
      <c r="T1355" s="545"/>
      <c r="U1355" s="820"/>
      <c r="V1355" s="481"/>
      <c r="W1355" s="482"/>
      <c r="X1355" s="504"/>
    </row>
    <row r="1356" spans="1:24" hidden="1" x14ac:dyDescent="0.2">
      <c r="A1356" s="483"/>
      <c r="B1356" s="484"/>
      <c r="C1356" s="484"/>
      <c r="D1356" s="484"/>
      <c r="E1356" s="485"/>
      <c r="F1356" s="628"/>
      <c r="G1356" s="486"/>
      <c r="H1356" s="484"/>
      <c r="I1356" s="511"/>
      <c r="J1356" s="488"/>
      <c r="K1356" s="488"/>
      <c r="L1356" s="488"/>
      <c r="M1356" s="488"/>
      <c r="N1356" s="522"/>
      <c r="O1356" s="488"/>
      <c r="P1356" s="488"/>
      <c r="Q1356" s="488"/>
      <c r="R1356" s="502"/>
      <c r="S1356" s="503"/>
      <c r="T1356" s="545"/>
      <c r="U1356" s="820"/>
      <c r="V1356" s="481"/>
      <c r="W1356" s="482"/>
      <c r="X1356" s="504"/>
    </row>
    <row r="1357" spans="1:24" s="376" customFormat="1" hidden="1" x14ac:dyDescent="0.2">
      <c r="A1357" s="498">
        <v>2</v>
      </c>
      <c r="B1357" s="499">
        <v>0</v>
      </c>
      <c r="C1357" s="499">
        <v>4</v>
      </c>
      <c r="D1357" s="499">
        <v>6</v>
      </c>
      <c r="E1357" s="485" t="s">
        <v>1865</v>
      </c>
      <c r="F1357" s="628"/>
      <c r="G1357" s="486" t="s">
        <v>1396</v>
      </c>
      <c r="H1357" s="484"/>
      <c r="I1357" s="511"/>
      <c r="J1357" s="488"/>
      <c r="K1357" s="488">
        <f>SUM(K1358:K1359)</f>
        <v>0</v>
      </c>
      <c r="L1357" s="488"/>
      <c r="M1357" s="488">
        <f>SUM(M1358:M1359)</f>
        <v>0</v>
      </c>
      <c r="N1357" s="522"/>
      <c r="O1357" s="488"/>
      <c r="P1357" s="488">
        <f>SUM(P1358:P1359)</f>
        <v>0</v>
      </c>
      <c r="Q1357" s="488">
        <f>SUM(Q1358:Q1359)</f>
        <v>0</v>
      </c>
      <c r="R1357" s="502"/>
      <c r="S1357" s="503"/>
      <c r="T1357" s="545"/>
      <c r="U1357" s="820"/>
      <c r="V1357" s="481"/>
      <c r="W1357" s="482"/>
      <c r="X1357" s="504"/>
    </row>
    <row r="1358" spans="1:24" s="376" customFormat="1" ht="25.5" hidden="1" x14ac:dyDescent="0.2">
      <c r="A1358" s="483"/>
      <c r="B1358" s="484"/>
      <c r="C1358" s="484"/>
      <c r="D1358" s="484"/>
      <c r="E1358" s="485"/>
      <c r="F1358" s="628"/>
      <c r="G1358" s="486"/>
      <c r="H1358" s="484"/>
      <c r="I1358" s="511" t="s">
        <v>4330</v>
      </c>
      <c r="J1358" s="488"/>
      <c r="K1358" s="488"/>
      <c r="L1358" s="488"/>
      <c r="M1358" s="488"/>
      <c r="N1358" s="522"/>
      <c r="O1358" s="488"/>
      <c r="P1358" s="488"/>
      <c r="Q1358" s="488">
        <f>+M1358+P1358-K1358</f>
        <v>0</v>
      </c>
      <c r="R1358" s="502"/>
      <c r="S1358" s="503"/>
      <c r="T1358" s="545"/>
      <c r="U1358" s="820"/>
      <c r="V1358" s="481"/>
      <c r="W1358" s="482"/>
      <c r="X1358" s="504"/>
    </row>
    <row r="1359" spans="1:24" s="376" customFormat="1" hidden="1" x14ac:dyDescent="0.2">
      <c r="A1359" s="483"/>
      <c r="B1359" s="484"/>
      <c r="C1359" s="484"/>
      <c r="D1359" s="484"/>
      <c r="E1359" s="485"/>
      <c r="F1359" s="628"/>
      <c r="G1359" s="486"/>
      <c r="H1359" s="484"/>
      <c r="I1359" s="511"/>
      <c r="J1359" s="488"/>
      <c r="K1359" s="488"/>
      <c r="L1359" s="488"/>
      <c r="M1359" s="488"/>
      <c r="N1359" s="522"/>
      <c r="O1359" s="488"/>
      <c r="P1359" s="488"/>
      <c r="Q1359" s="488"/>
      <c r="R1359" s="502"/>
      <c r="S1359" s="503"/>
      <c r="T1359" s="545"/>
      <c r="U1359" s="820"/>
      <c r="V1359" s="481"/>
      <c r="W1359" s="482"/>
      <c r="X1359" s="481"/>
    </row>
    <row r="1360" spans="1:24" s="376" customFormat="1" hidden="1" x14ac:dyDescent="0.2">
      <c r="A1360" s="483"/>
      <c r="B1360" s="484"/>
      <c r="C1360" s="484"/>
      <c r="D1360" s="484"/>
      <c r="E1360" s="485"/>
      <c r="F1360" s="628"/>
      <c r="G1360" s="486"/>
      <c r="H1360" s="484"/>
      <c r="I1360" s="511"/>
      <c r="J1360" s="488"/>
      <c r="K1360" s="488"/>
      <c r="L1360" s="488"/>
      <c r="M1360" s="488"/>
      <c r="N1360" s="522"/>
      <c r="O1360" s="488"/>
      <c r="P1360" s="488"/>
      <c r="Q1360" s="488"/>
      <c r="R1360" s="502"/>
      <c r="S1360" s="503"/>
      <c r="T1360" s="545"/>
      <c r="U1360" s="820"/>
      <c r="V1360" s="481"/>
      <c r="W1360" s="482"/>
      <c r="X1360" s="481"/>
    </row>
    <row r="1361" spans="1:24" s="376" customFormat="1" hidden="1" x14ac:dyDescent="0.2">
      <c r="A1361" s="498">
        <v>2</v>
      </c>
      <c r="B1361" s="499">
        <v>0</v>
      </c>
      <c r="C1361" s="499">
        <v>4</v>
      </c>
      <c r="D1361" s="499">
        <v>6</v>
      </c>
      <c r="E1361" s="485" t="s">
        <v>3851</v>
      </c>
      <c r="F1361" s="628"/>
      <c r="G1361" s="486" t="s">
        <v>1397</v>
      </c>
      <c r="H1361" s="484"/>
      <c r="I1361" s="511"/>
      <c r="J1361" s="488"/>
      <c r="K1361" s="488">
        <f>SUM(K1362:K1363)</f>
        <v>0</v>
      </c>
      <c r="L1361" s="488"/>
      <c r="M1361" s="488">
        <f>SUM(M1362:M1363)</f>
        <v>0</v>
      </c>
      <c r="N1361" s="522"/>
      <c r="O1361" s="488"/>
      <c r="P1361" s="488">
        <f>SUM(P1362:P1363)</f>
        <v>0</v>
      </c>
      <c r="Q1361" s="488">
        <f>SUM(Q1362:Q1363)</f>
        <v>0</v>
      </c>
      <c r="R1361" s="502"/>
      <c r="S1361" s="503"/>
      <c r="T1361" s="545"/>
      <c r="U1361" s="820"/>
      <c r="V1361" s="481"/>
      <c r="W1361" s="482"/>
      <c r="X1361" s="481"/>
    </row>
    <row r="1362" spans="1:24" ht="38.25" hidden="1" x14ac:dyDescent="0.2">
      <c r="A1362" s="483"/>
      <c r="B1362" s="484"/>
      <c r="C1362" s="484"/>
      <c r="D1362" s="484"/>
      <c r="E1362" s="485"/>
      <c r="F1362" s="628"/>
      <c r="G1362" s="486"/>
      <c r="H1362" s="484">
        <v>20102300</v>
      </c>
      <c r="I1362" s="511" t="s">
        <v>4329</v>
      </c>
      <c r="J1362" s="488"/>
      <c r="K1362" s="488"/>
      <c r="L1362" s="488"/>
      <c r="M1362" s="488"/>
      <c r="N1362" s="522"/>
      <c r="O1362" s="488"/>
      <c r="P1362" s="488"/>
      <c r="Q1362" s="488">
        <f>+M1362+P1362-K1362</f>
        <v>0</v>
      </c>
      <c r="R1362" s="502"/>
      <c r="S1362" s="503"/>
      <c r="T1362" s="545"/>
      <c r="U1362" s="820"/>
      <c r="V1362" s="481"/>
      <c r="W1362" s="482"/>
      <c r="X1362" s="493"/>
    </row>
    <row r="1363" spans="1:24" ht="51" hidden="1" x14ac:dyDescent="0.2">
      <c r="A1363" s="483"/>
      <c r="B1363" s="484"/>
      <c r="C1363" s="484"/>
      <c r="D1363" s="484"/>
      <c r="E1363" s="485"/>
      <c r="F1363" s="628"/>
      <c r="G1363" s="486"/>
      <c r="H1363" s="484">
        <v>20102300</v>
      </c>
      <c r="I1363" s="511" t="s">
        <v>4328</v>
      </c>
      <c r="J1363" s="488"/>
      <c r="K1363" s="488"/>
      <c r="L1363" s="488"/>
      <c r="M1363" s="488"/>
      <c r="N1363" s="522"/>
      <c r="O1363" s="488"/>
      <c r="P1363" s="488"/>
      <c r="Q1363" s="488">
        <f>+M1363+P1363-K1363</f>
        <v>0</v>
      </c>
      <c r="R1363" s="502"/>
      <c r="S1363" s="503"/>
      <c r="T1363" s="545"/>
      <c r="U1363" s="820"/>
      <c r="V1363" s="481"/>
      <c r="W1363" s="482"/>
      <c r="X1363" s="481"/>
    </row>
    <row r="1364" spans="1:24" hidden="1" x14ac:dyDescent="0.2">
      <c r="A1364" s="483"/>
      <c r="B1364" s="484"/>
      <c r="C1364" s="484"/>
      <c r="D1364" s="484"/>
      <c r="E1364" s="485"/>
      <c r="F1364" s="638"/>
      <c r="G1364" s="458"/>
      <c r="H1364" s="484"/>
      <c r="I1364" s="458"/>
      <c r="J1364" s="488"/>
      <c r="K1364" s="488"/>
      <c r="L1364" s="488"/>
      <c r="M1364" s="488"/>
      <c r="N1364" s="522"/>
      <c r="O1364" s="488"/>
      <c r="P1364" s="488"/>
      <c r="Q1364" s="488">
        <f>+M1364+P1364-K1364</f>
        <v>0</v>
      </c>
      <c r="R1364" s="502"/>
      <c r="S1364" s="503"/>
      <c r="T1364" s="545"/>
      <c r="U1364" s="820"/>
      <c r="V1364" s="481"/>
      <c r="W1364" s="482"/>
      <c r="X1364" s="493"/>
    </row>
    <row r="1365" spans="1:24" s="376" customFormat="1" hidden="1" x14ac:dyDescent="0.2">
      <c r="A1365" s="483"/>
      <c r="B1365" s="484"/>
      <c r="C1365" s="484"/>
      <c r="D1365" s="484"/>
      <c r="E1365" s="485"/>
      <c r="F1365" s="628"/>
      <c r="G1365" s="486"/>
      <c r="H1365" s="484"/>
      <c r="I1365" s="511"/>
      <c r="J1365" s="488"/>
      <c r="K1365" s="488"/>
      <c r="L1365" s="488"/>
      <c r="M1365" s="488"/>
      <c r="N1365" s="522"/>
      <c r="O1365" s="488"/>
      <c r="P1365" s="488"/>
      <c r="Q1365" s="488"/>
      <c r="R1365" s="502"/>
      <c r="S1365" s="503"/>
      <c r="T1365" s="545"/>
      <c r="U1365" s="820"/>
      <c r="V1365" s="481"/>
      <c r="W1365" s="482"/>
      <c r="X1365" s="481"/>
    </row>
    <row r="1366" spans="1:24" s="376" customFormat="1" hidden="1" x14ac:dyDescent="0.2">
      <c r="A1366" s="498">
        <v>2</v>
      </c>
      <c r="B1366" s="499">
        <v>0</v>
      </c>
      <c r="C1366" s="499">
        <v>4</v>
      </c>
      <c r="D1366" s="499">
        <v>6</v>
      </c>
      <c r="E1366" s="485" t="s">
        <v>3862</v>
      </c>
      <c r="F1366" s="628"/>
      <c r="G1366" s="486" t="s">
        <v>1398</v>
      </c>
      <c r="H1366" s="484"/>
      <c r="I1366" s="511"/>
      <c r="J1366" s="488"/>
      <c r="K1366" s="488">
        <f>SUM(K1367:K1369)</f>
        <v>0</v>
      </c>
      <c r="L1366" s="488"/>
      <c r="M1366" s="488">
        <f>SUM(M1367:M1369)</f>
        <v>0</v>
      </c>
      <c r="N1366" s="522"/>
      <c r="O1366" s="488"/>
      <c r="P1366" s="488">
        <f>SUM(P1367:P1369)</f>
        <v>0</v>
      </c>
      <c r="Q1366" s="488">
        <f>SUM(Q1367:Q1369)</f>
        <v>0</v>
      </c>
      <c r="R1366" s="502"/>
      <c r="S1366" s="503"/>
      <c r="T1366" s="545"/>
      <c r="U1366" s="820"/>
      <c r="V1366" s="481"/>
      <c r="W1366" s="482"/>
      <c r="X1366" s="493"/>
    </row>
    <row r="1367" spans="1:24" ht="63.75" hidden="1" x14ac:dyDescent="0.2">
      <c r="A1367" s="483"/>
      <c r="B1367" s="484"/>
      <c r="C1367" s="484"/>
      <c r="D1367" s="484"/>
      <c r="E1367" s="500"/>
      <c r="F1367" s="635"/>
      <c r="G1367" s="509"/>
      <c r="H1367" s="484">
        <v>83111600</v>
      </c>
      <c r="I1367" s="511" t="s">
        <v>3670</v>
      </c>
      <c r="J1367" s="488"/>
      <c r="K1367" s="488"/>
      <c r="L1367" s="488"/>
      <c r="M1367" s="488"/>
      <c r="N1367" s="522"/>
      <c r="O1367" s="488"/>
      <c r="P1367" s="488"/>
      <c r="Q1367" s="488">
        <f>+M1367+P1367-K1367</f>
        <v>0</v>
      </c>
      <c r="R1367" s="502"/>
      <c r="S1367" s="503"/>
      <c r="T1367" s="545"/>
      <c r="U1367" s="820"/>
      <c r="V1367" s="481"/>
      <c r="W1367" s="482"/>
      <c r="X1367" s="504"/>
    </row>
    <row r="1368" spans="1:24" ht="38.25" hidden="1" x14ac:dyDescent="0.2">
      <c r="A1368" s="483"/>
      <c r="B1368" s="484"/>
      <c r="C1368" s="484"/>
      <c r="D1368" s="484"/>
      <c r="E1368" s="500"/>
      <c r="F1368" s="637"/>
      <c r="G1368" s="508"/>
      <c r="H1368" s="484">
        <v>83111800</v>
      </c>
      <c r="I1368" s="511" t="s">
        <v>3671</v>
      </c>
      <c r="J1368" s="488"/>
      <c r="K1368" s="488"/>
      <c r="L1368" s="488"/>
      <c r="M1368" s="488"/>
      <c r="N1368" s="522"/>
      <c r="O1368" s="488"/>
      <c r="P1368" s="488"/>
      <c r="Q1368" s="488">
        <f>+M1368+P1368-K1368</f>
        <v>0</v>
      </c>
      <c r="R1368" s="502"/>
      <c r="S1368" s="503"/>
      <c r="T1368" s="545"/>
      <c r="U1368" s="820"/>
      <c r="V1368" s="481"/>
      <c r="W1368" s="482"/>
      <c r="X1368" s="504"/>
    </row>
    <row r="1369" spans="1:24" hidden="1" x14ac:dyDescent="0.2">
      <c r="A1369" s="483"/>
      <c r="B1369" s="484"/>
      <c r="C1369" s="484"/>
      <c r="D1369" s="484"/>
      <c r="E1369" s="500"/>
      <c r="F1369" s="637"/>
      <c r="G1369" s="508"/>
      <c r="H1369" s="484"/>
      <c r="I1369" s="511"/>
      <c r="J1369" s="488"/>
      <c r="K1369" s="488"/>
      <c r="L1369" s="488"/>
      <c r="M1369" s="488"/>
      <c r="N1369" s="522"/>
      <c r="O1369" s="488"/>
      <c r="P1369" s="488"/>
      <c r="Q1369" s="488"/>
      <c r="R1369" s="502"/>
      <c r="S1369" s="503"/>
      <c r="T1369" s="545"/>
      <c r="U1369" s="820"/>
      <c r="V1369" s="481"/>
      <c r="W1369" s="482"/>
      <c r="X1369" s="504"/>
    </row>
    <row r="1370" spans="1:24" hidden="1" x14ac:dyDescent="0.2">
      <c r="A1370" s="494"/>
      <c r="B1370" s="478"/>
      <c r="C1370" s="478"/>
      <c r="D1370" s="478"/>
      <c r="E1370" s="516"/>
      <c r="F1370" s="637"/>
      <c r="G1370" s="486"/>
      <c r="H1370" s="484"/>
      <c r="I1370" s="511"/>
      <c r="J1370" s="480"/>
      <c r="K1370" s="480"/>
      <c r="L1370" s="480"/>
      <c r="M1370" s="480"/>
      <c r="N1370" s="524"/>
      <c r="O1370" s="480"/>
      <c r="P1370" s="480"/>
      <c r="Q1370" s="480"/>
      <c r="R1370" s="479"/>
      <c r="S1370" s="480"/>
      <c r="T1370" s="545"/>
      <c r="U1370" s="820"/>
      <c r="V1370" s="481"/>
      <c r="W1370" s="482"/>
      <c r="X1370" s="504"/>
    </row>
    <row r="1371" spans="1:24" s="376" customFormat="1" hidden="1" x14ac:dyDescent="0.2">
      <c r="A1371" s="483">
        <v>2</v>
      </c>
      <c r="B1371" s="484">
        <v>0</v>
      </c>
      <c r="C1371" s="484">
        <v>4</v>
      </c>
      <c r="D1371" s="484">
        <v>7</v>
      </c>
      <c r="E1371" s="485"/>
      <c r="F1371" s="628"/>
      <c r="G1371" s="486" t="s">
        <v>1399</v>
      </c>
      <c r="H1371" s="484"/>
      <c r="I1371" s="511"/>
      <c r="J1371" s="488"/>
      <c r="K1371" s="489">
        <f>+K1373+K1376+K1381+K1400+K1407+K1411</f>
        <v>0</v>
      </c>
      <c r="L1371" s="489"/>
      <c r="M1371" s="489">
        <f>+M1373+M1376+M1381+M1400+M1407+M1411</f>
        <v>0</v>
      </c>
      <c r="N1371" s="522"/>
      <c r="O1371" s="489"/>
      <c r="P1371" s="489">
        <f>+P1373+P1376+P1381+P1400+P1407+P1411</f>
        <v>0</v>
      </c>
      <c r="Q1371" s="489">
        <f>+Q1373+Q1376+Q1381+Q1400+Q1407+Q1411</f>
        <v>0</v>
      </c>
      <c r="R1371" s="490"/>
      <c r="S1371" s="491"/>
      <c r="T1371" s="795"/>
      <c r="U1371" s="820"/>
      <c r="V1371" s="481"/>
      <c r="W1371" s="482"/>
      <c r="X1371" s="504"/>
    </row>
    <row r="1372" spans="1:24" s="376" customFormat="1" hidden="1" x14ac:dyDescent="0.2">
      <c r="A1372" s="483"/>
      <c r="B1372" s="484"/>
      <c r="C1372" s="484"/>
      <c r="D1372" s="484"/>
      <c r="E1372" s="485"/>
      <c r="F1372" s="628"/>
      <c r="G1372" s="486"/>
      <c r="H1372" s="484"/>
      <c r="I1372" s="511"/>
      <c r="J1372" s="488"/>
      <c r="K1372" s="489"/>
      <c r="L1372" s="489"/>
      <c r="M1372" s="489"/>
      <c r="N1372" s="522"/>
      <c r="O1372" s="489"/>
      <c r="P1372" s="489"/>
      <c r="Q1372" s="489"/>
      <c r="R1372" s="490"/>
      <c r="S1372" s="491"/>
      <c r="T1372" s="795"/>
      <c r="U1372" s="820"/>
      <c r="V1372" s="481"/>
      <c r="W1372" s="482"/>
      <c r="X1372" s="504"/>
    </row>
    <row r="1373" spans="1:24" s="376" customFormat="1" hidden="1" x14ac:dyDescent="0.2">
      <c r="A1373" s="498">
        <v>2</v>
      </c>
      <c r="B1373" s="499">
        <v>0</v>
      </c>
      <c r="C1373" s="499">
        <v>4</v>
      </c>
      <c r="D1373" s="499">
        <v>7</v>
      </c>
      <c r="E1373" s="485" t="s">
        <v>1738</v>
      </c>
      <c r="F1373" s="628"/>
      <c r="G1373" s="486" t="s">
        <v>1400</v>
      </c>
      <c r="H1373" s="484"/>
      <c r="I1373" s="511"/>
      <c r="J1373" s="488"/>
      <c r="K1373" s="488">
        <f>SUM(K1374:K1375)</f>
        <v>0</v>
      </c>
      <c r="L1373" s="488"/>
      <c r="M1373" s="488">
        <f>SUM(M1374:M1375)</f>
        <v>0</v>
      </c>
      <c r="N1373" s="522"/>
      <c r="O1373" s="488"/>
      <c r="P1373" s="488">
        <f>SUM(P1374:P1375)</f>
        <v>0</v>
      </c>
      <c r="Q1373" s="488">
        <f>SUM(Q1374:Q1375)</f>
        <v>0</v>
      </c>
      <c r="R1373" s="502"/>
      <c r="S1373" s="503"/>
      <c r="T1373" s="545"/>
      <c r="U1373" s="820"/>
      <c r="V1373" s="481"/>
      <c r="W1373" s="482"/>
      <c r="X1373" s="504"/>
    </row>
    <row r="1374" spans="1:24" ht="38.25" hidden="1" x14ac:dyDescent="0.2">
      <c r="A1374" s="498"/>
      <c r="B1374" s="499"/>
      <c r="C1374" s="499"/>
      <c r="D1374" s="499"/>
      <c r="E1374" s="485"/>
      <c r="F1374" s="628"/>
      <c r="G1374" s="486"/>
      <c r="H1374" s="484"/>
      <c r="I1374" s="511" t="s">
        <v>4331</v>
      </c>
      <c r="J1374" s="488"/>
      <c r="K1374" s="488"/>
      <c r="L1374" s="488"/>
      <c r="M1374" s="488"/>
      <c r="N1374" s="522"/>
      <c r="O1374" s="488"/>
      <c r="P1374" s="488"/>
      <c r="Q1374" s="488">
        <f>+M1374+P1374-K1374</f>
        <v>0</v>
      </c>
      <c r="R1374" s="502"/>
      <c r="S1374" s="503"/>
      <c r="T1374" s="545"/>
      <c r="U1374" s="820"/>
      <c r="V1374" s="481"/>
      <c r="W1374" s="482"/>
      <c r="X1374" s="481"/>
    </row>
    <row r="1375" spans="1:24" hidden="1" x14ac:dyDescent="0.2">
      <c r="A1375" s="498"/>
      <c r="B1375" s="499"/>
      <c r="C1375" s="499"/>
      <c r="D1375" s="499"/>
      <c r="E1375" s="485"/>
      <c r="F1375" s="628"/>
      <c r="G1375" s="486"/>
      <c r="H1375" s="484"/>
      <c r="I1375" s="511"/>
      <c r="J1375" s="488"/>
      <c r="K1375" s="488"/>
      <c r="L1375" s="488"/>
      <c r="M1375" s="488"/>
      <c r="N1375" s="522"/>
      <c r="O1375" s="488"/>
      <c r="P1375" s="488"/>
      <c r="Q1375" s="488">
        <f>+M1375+P1375-K1375</f>
        <v>0</v>
      </c>
      <c r="R1375" s="502"/>
      <c r="S1375" s="503"/>
      <c r="T1375" s="545"/>
      <c r="U1375" s="820"/>
      <c r="V1375" s="481"/>
      <c r="W1375" s="482"/>
      <c r="X1375" s="493"/>
    </row>
    <row r="1376" spans="1:24" hidden="1" x14ac:dyDescent="0.2">
      <c r="A1376" s="498">
        <v>2</v>
      </c>
      <c r="B1376" s="499">
        <v>0</v>
      </c>
      <c r="C1376" s="499">
        <v>4</v>
      </c>
      <c r="D1376" s="499">
        <v>7</v>
      </c>
      <c r="E1376" s="485" t="s">
        <v>1740</v>
      </c>
      <c r="F1376" s="628"/>
      <c r="G1376" s="486" t="s">
        <v>234</v>
      </c>
      <c r="H1376" s="484"/>
      <c r="I1376" s="511"/>
      <c r="J1376" s="488"/>
      <c r="K1376" s="488">
        <f>SUM(K1377:K1379)</f>
        <v>0</v>
      </c>
      <c r="L1376" s="488"/>
      <c r="M1376" s="488">
        <f>SUM(M1377:M1379)</f>
        <v>0</v>
      </c>
      <c r="N1376" s="522"/>
      <c r="O1376" s="488"/>
      <c r="P1376" s="488">
        <f>SUM(P1377:P1379)</f>
        <v>0</v>
      </c>
      <c r="Q1376" s="488">
        <f>SUM(Q1377:Q1379)</f>
        <v>0</v>
      </c>
      <c r="R1376" s="502"/>
      <c r="S1376" s="503"/>
      <c r="T1376" s="545"/>
      <c r="U1376" s="820"/>
      <c r="V1376" s="481"/>
      <c r="W1376" s="482"/>
      <c r="X1376" s="492"/>
    </row>
    <row r="1377" spans="1:24" ht="36.75" hidden="1" customHeight="1" x14ac:dyDescent="0.2">
      <c r="A1377" s="498"/>
      <c r="B1377" s="499"/>
      <c r="C1377" s="499"/>
      <c r="D1377" s="499"/>
      <c r="E1377" s="485"/>
      <c r="F1377" s="628"/>
      <c r="G1377" s="486"/>
      <c r="H1377" s="484"/>
      <c r="I1377" s="511" t="s">
        <v>428</v>
      </c>
      <c r="J1377" s="488"/>
      <c r="K1377" s="488"/>
      <c r="L1377" s="488"/>
      <c r="M1377" s="488"/>
      <c r="N1377" s="522"/>
      <c r="O1377" s="488"/>
      <c r="P1377" s="488"/>
      <c r="Q1377" s="488">
        <f>+M1377+P1377-K1377</f>
        <v>0</v>
      </c>
      <c r="R1377" s="502"/>
      <c r="S1377" s="503"/>
      <c r="T1377" s="545"/>
      <c r="U1377" s="820"/>
      <c r="V1377" s="481"/>
      <c r="W1377" s="482"/>
      <c r="X1377" s="492"/>
    </row>
    <row r="1378" spans="1:24" hidden="1" x14ac:dyDescent="0.2">
      <c r="A1378" s="498"/>
      <c r="B1378" s="499"/>
      <c r="C1378" s="499"/>
      <c r="D1378" s="499"/>
      <c r="E1378" s="485"/>
      <c r="F1378" s="628"/>
      <c r="G1378" s="486"/>
      <c r="H1378" s="484"/>
      <c r="I1378" s="511"/>
      <c r="J1378" s="488"/>
      <c r="K1378" s="488"/>
      <c r="L1378" s="488"/>
      <c r="M1378" s="488"/>
      <c r="N1378" s="522"/>
      <c r="O1378" s="488"/>
      <c r="P1378" s="488"/>
      <c r="Q1378" s="488"/>
      <c r="R1378" s="502"/>
      <c r="S1378" s="503"/>
      <c r="T1378" s="545"/>
      <c r="U1378" s="820"/>
      <c r="V1378" s="481"/>
      <c r="W1378" s="482"/>
      <c r="X1378" s="492"/>
    </row>
    <row r="1379" spans="1:24" hidden="1" x14ac:dyDescent="0.2">
      <c r="A1379" s="498"/>
      <c r="B1379" s="499"/>
      <c r="C1379" s="499"/>
      <c r="D1379" s="499"/>
      <c r="E1379" s="485"/>
      <c r="F1379" s="628"/>
      <c r="G1379" s="486"/>
      <c r="H1379" s="484"/>
      <c r="I1379" s="511"/>
      <c r="J1379" s="488"/>
      <c r="K1379" s="488"/>
      <c r="L1379" s="488"/>
      <c r="M1379" s="488"/>
      <c r="N1379" s="522"/>
      <c r="O1379" s="488"/>
      <c r="P1379" s="488"/>
      <c r="Q1379" s="488"/>
      <c r="R1379" s="502"/>
      <c r="S1379" s="503"/>
      <c r="T1379" s="545"/>
      <c r="U1379" s="820"/>
      <c r="V1379" s="481"/>
      <c r="W1379" s="482"/>
      <c r="X1379" s="492"/>
    </row>
    <row r="1380" spans="1:24" hidden="1" x14ac:dyDescent="0.2">
      <c r="A1380" s="498"/>
      <c r="B1380" s="499"/>
      <c r="C1380" s="499"/>
      <c r="D1380" s="499"/>
      <c r="E1380" s="485"/>
      <c r="F1380" s="628"/>
      <c r="G1380" s="486"/>
      <c r="H1380" s="484"/>
      <c r="I1380" s="511"/>
      <c r="J1380" s="488"/>
      <c r="K1380" s="488"/>
      <c r="L1380" s="488"/>
      <c r="M1380" s="488"/>
      <c r="N1380" s="522"/>
      <c r="O1380" s="488"/>
      <c r="P1380" s="488"/>
      <c r="Q1380" s="488"/>
      <c r="R1380" s="502"/>
      <c r="S1380" s="503"/>
      <c r="T1380" s="545"/>
      <c r="U1380" s="820"/>
      <c r="V1380" s="481"/>
      <c r="W1380" s="482"/>
      <c r="X1380" s="492"/>
    </row>
    <row r="1381" spans="1:24" s="376" customFormat="1" ht="25.5" hidden="1" x14ac:dyDescent="0.2">
      <c r="A1381" s="498">
        <v>2</v>
      </c>
      <c r="B1381" s="499">
        <v>0</v>
      </c>
      <c r="C1381" s="499">
        <v>4</v>
      </c>
      <c r="D1381" s="499">
        <v>7</v>
      </c>
      <c r="E1381" s="485" t="s">
        <v>1853</v>
      </c>
      <c r="F1381" s="628"/>
      <c r="G1381" s="486" t="s">
        <v>1401</v>
      </c>
      <c r="H1381" s="484"/>
      <c r="I1381" s="511"/>
      <c r="J1381" s="488"/>
      <c r="K1381" s="488">
        <f>SUM(K1382:K1397)</f>
        <v>0</v>
      </c>
      <c r="L1381" s="488"/>
      <c r="M1381" s="488">
        <f>SUM(M1382:M1397)</f>
        <v>0</v>
      </c>
      <c r="N1381" s="522"/>
      <c r="O1381" s="488"/>
      <c r="P1381" s="489">
        <f>SUM(P1382:P1397)</f>
        <v>0</v>
      </c>
      <c r="Q1381" s="489">
        <f>SUM(Q1382:Q1397)</f>
        <v>0</v>
      </c>
      <c r="R1381" s="502"/>
      <c r="S1381" s="503"/>
      <c r="T1381" s="545"/>
      <c r="U1381" s="820"/>
      <c r="V1381" s="481"/>
      <c r="W1381" s="482"/>
      <c r="X1381" s="481"/>
    </row>
    <row r="1382" spans="1:24" ht="25.5" hidden="1" x14ac:dyDescent="0.2">
      <c r="A1382" s="498"/>
      <c r="B1382" s="499"/>
      <c r="C1382" s="499"/>
      <c r="D1382" s="499"/>
      <c r="E1382" s="500"/>
      <c r="F1382" s="635"/>
      <c r="G1382" s="509"/>
      <c r="H1382" s="484"/>
      <c r="I1382" s="511" t="s">
        <v>4022</v>
      </c>
      <c r="J1382" s="488"/>
      <c r="K1382" s="488"/>
      <c r="L1382" s="488"/>
      <c r="M1382" s="488"/>
      <c r="N1382" s="522"/>
      <c r="O1382" s="488"/>
      <c r="P1382" s="488"/>
      <c r="Q1382" s="488">
        <f t="shared" ref="Q1382:Q1398" si="39">+M1382+P1382-K1382</f>
        <v>0</v>
      </c>
      <c r="R1382" s="502"/>
      <c r="S1382" s="503"/>
      <c r="T1382" s="545"/>
      <c r="U1382" s="820"/>
      <c r="V1382" s="481"/>
      <c r="W1382" s="482"/>
      <c r="X1382" s="493"/>
    </row>
    <row r="1383" spans="1:24" ht="38.25" hidden="1" x14ac:dyDescent="0.2">
      <c r="A1383" s="498"/>
      <c r="B1383" s="499"/>
      <c r="C1383" s="499"/>
      <c r="D1383" s="499"/>
      <c r="E1383" s="500"/>
      <c r="F1383" s="635"/>
      <c r="G1383" s="509"/>
      <c r="H1383" s="484"/>
      <c r="I1383" s="511" t="s">
        <v>4020</v>
      </c>
      <c r="J1383" s="488"/>
      <c r="K1383" s="488"/>
      <c r="L1383" s="488"/>
      <c r="M1383" s="488"/>
      <c r="N1383" s="522"/>
      <c r="O1383" s="488"/>
      <c r="P1383" s="488"/>
      <c r="Q1383" s="488">
        <f t="shared" si="39"/>
        <v>0</v>
      </c>
      <c r="R1383" s="502"/>
      <c r="S1383" s="503"/>
      <c r="T1383" s="545"/>
      <c r="U1383" s="820"/>
      <c r="V1383" s="481"/>
      <c r="W1383" s="482"/>
      <c r="X1383" s="481"/>
    </row>
    <row r="1384" spans="1:24" ht="63.75" hidden="1" x14ac:dyDescent="0.2">
      <c r="A1384" s="498"/>
      <c r="B1384" s="499"/>
      <c r="C1384" s="499"/>
      <c r="D1384" s="499"/>
      <c r="E1384" s="500"/>
      <c r="F1384" s="635"/>
      <c r="G1384" s="509"/>
      <c r="H1384" s="484"/>
      <c r="I1384" s="511" t="s">
        <v>4023</v>
      </c>
      <c r="J1384" s="488"/>
      <c r="K1384" s="488"/>
      <c r="L1384" s="488"/>
      <c r="M1384" s="488"/>
      <c r="N1384" s="522"/>
      <c r="O1384" s="488"/>
      <c r="P1384" s="488"/>
      <c r="Q1384" s="488">
        <f t="shared" si="39"/>
        <v>0</v>
      </c>
      <c r="R1384" s="502"/>
      <c r="S1384" s="503"/>
      <c r="T1384" s="545"/>
      <c r="U1384" s="820"/>
      <c r="V1384" s="481"/>
      <c r="W1384" s="482"/>
      <c r="X1384" s="493"/>
    </row>
    <row r="1385" spans="1:24" ht="25.5" hidden="1" x14ac:dyDescent="0.2">
      <c r="A1385" s="498"/>
      <c r="B1385" s="499"/>
      <c r="C1385" s="499"/>
      <c r="D1385" s="499"/>
      <c r="E1385" s="500"/>
      <c r="F1385" s="635"/>
      <c r="G1385" s="509"/>
      <c r="H1385" s="484"/>
      <c r="I1385" s="511" t="s">
        <v>4024</v>
      </c>
      <c r="J1385" s="488"/>
      <c r="K1385" s="488"/>
      <c r="L1385" s="488"/>
      <c r="M1385" s="488"/>
      <c r="N1385" s="522"/>
      <c r="O1385" s="488"/>
      <c r="P1385" s="488"/>
      <c r="Q1385" s="488">
        <f t="shared" si="39"/>
        <v>0</v>
      </c>
      <c r="R1385" s="502"/>
      <c r="S1385" s="503"/>
      <c r="T1385" s="545"/>
      <c r="U1385" s="820"/>
      <c r="V1385" s="481"/>
      <c r="W1385" s="482"/>
      <c r="X1385" s="504"/>
    </row>
    <row r="1386" spans="1:24" ht="27.6" hidden="1" customHeight="1" x14ac:dyDescent="0.2">
      <c r="A1386" s="498"/>
      <c r="B1386" s="499"/>
      <c r="C1386" s="499"/>
      <c r="D1386" s="499"/>
      <c r="E1386" s="500"/>
      <c r="F1386" s="635"/>
      <c r="G1386" s="509"/>
      <c r="H1386" s="484"/>
      <c r="I1386" s="512" t="s">
        <v>4018</v>
      </c>
      <c r="J1386" s="488"/>
      <c r="K1386" s="488"/>
      <c r="L1386" s="488"/>
      <c r="M1386" s="488"/>
      <c r="N1386" s="522"/>
      <c r="O1386" s="488"/>
      <c r="P1386" s="488"/>
      <c r="Q1386" s="488">
        <f t="shared" si="39"/>
        <v>0</v>
      </c>
      <c r="R1386" s="502"/>
      <c r="S1386" s="503"/>
      <c r="T1386" s="545"/>
      <c r="U1386" s="820"/>
      <c r="V1386" s="481"/>
      <c r="W1386" s="482"/>
      <c r="X1386" s="504"/>
    </row>
    <row r="1387" spans="1:24" ht="178.5" hidden="1" x14ac:dyDescent="0.2">
      <c r="A1387" s="498"/>
      <c r="B1387" s="499"/>
      <c r="C1387" s="499"/>
      <c r="D1387" s="499"/>
      <c r="E1387" s="500"/>
      <c r="F1387" s="635"/>
      <c r="G1387" s="509"/>
      <c r="H1387" s="484"/>
      <c r="I1387" s="512" t="s">
        <v>4915</v>
      </c>
      <c r="J1387" s="488"/>
      <c r="K1387" s="488"/>
      <c r="L1387" s="488"/>
      <c r="M1387" s="488"/>
      <c r="N1387" s="522"/>
      <c r="O1387" s="488"/>
      <c r="P1387" s="488"/>
      <c r="Q1387" s="488">
        <f t="shared" si="39"/>
        <v>0</v>
      </c>
      <c r="R1387" s="502"/>
      <c r="S1387" s="503"/>
      <c r="T1387" s="545"/>
      <c r="U1387" s="820"/>
      <c r="V1387" s="481"/>
      <c r="W1387" s="482"/>
      <c r="X1387" s="504"/>
    </row>
    <row r="1388" spans="1:24" ht="178.5" hidden="1" x14ac:dyDescent="0.2">
      <c r="A1388" s="498"/>
      <c r="B1388" s="499"/>
      <c r="C1388" s="499"/>
      <c r="D1388" s="499"/>
      <c r="E1388" s="500"/>
      <c r="F1388" s="635"/>
      <c r="G1388" s="509"/>
      <c r="H1388" s="484"/>
      <c r="I1388" s="512" t="s">
        <v>4916</v>
      </c>
      <c r="J1388" s="488"/>
      <c r="K1388" s="488"/>
      <c r="L1388" s="488"/>
      <c r="M1388" s="488"/>
      <c r="N1388" s="522"/>
      <c r="O1388" s="488"/>
      <c r="P1388" s="488"/>
      <c r="Q1388" s="488">
        <f t="shared" si="39"/>
        <v>0</v>
      </c>
      <c r="R1388" s="502"/>
      <c r="S1388" s="503"/>
      <c r="T1388" s="545"/>
      <c r="U1388" s="820"/>
      <c r="V1388" s="481"/>
      <c r="W1388" s="482"/>
      <c r="X1388" s="504"/>
    </row>
    <row r="1389" spans="1:24" ht="114.75" hidden="1" x14ac:dyDescent="0.2">
      <c r="A1389" s="498"/>
      <c r="B1389" s="499"/>
      <c r="C1389" s="499"/>
      <c r="D1389" s="499"/>
      <c r="E1389" s="500"/>
      <c r="F1389" s="635"/>
      <c r="G1389" s="509"/>
      <c r="H1389" s="484"/>
      <c r="I1389" s="512" t="s">
        <v>4917</v>
      </c>
      <c r="J1389" s="488"/>
      <c r="K1389" s="488"/>
      <c r="L1389" s="488"/>
      <c r="M1389" s="488"/>
      <c r="N1389" s="522"/>
      <c r="O1389" s="488"/>
      <c r="P1389" s="488"/>
      <c r="Q1389" s="488">
        <f t="shared" si="39"/>
        <v>0</v>
      </c>
      <c r="R1389" s="502"/>
      <c r="S1389" s="503"/>
      <c r="T1389" s="545"/>
      <c r="U1389" s="820"/>
      <c r="V1389" s="481"/>
      <c r="W1389" s="482"/>
      <c r="X1389" s="504"/>
    </row>
    <row r="1390" spans="1:24" ht="242.25" hidden="1" x14ac:dyDescent="0.2">
      <c r="A1390" s="498"/>
      <c r="B1390" s="499"/>
      <c r="C1390" s="499"/>
      <c r="D1390" s="499"/>
      <c r="E1390" s="500"/>
      <c r="F1390" s="635"/>
      <c r="G1390" s="509"/>
      <c r="H1390" s="484"/>
      <c r="I1390" s="512" t="s">
        <v>4019</v>
      </c>
      <c r="J1390" s="488"/>
      <c r="K1390" s="488"/>
      <c r="L1390" s="488"/>
      <c r="M1390" s="488"/>
      <c r="N1390" s="522"/>
      <c r="O1390" s="488"/>
      <c r="P1390" s="488"/>
      <c r="Q1390" s="488">
        <f t="shared" si="39"/>
        <v>0</v>
      </c>
      <c r="R1390" s="502"/>
      <c r="S1390" s="503"/>
      <c r="T1390" s="545"/>
      <c r="U1390" s="820"/>
      <c r="V1390" s="481"/>
      <c r="W1390" s="482"/>
      <c r="X1390" s="504"/>
    </row>
    <row r="1391" spans="1:24" ht="25.5" hidden="1" x14ac:dyDescent="0.2">
      <c r="A1391" s="498"/>
      <c r="B1391" s="499"/>
      <c r="C1391" s="499"/>
      <c r="D1391" s="499"/>
      <c r="E1391" s="500"/>
      <c r="F1391" s="635"/>
      <c r="G1391" s="509"/>
      <c r="H1391" s="484"/>
      <c r="I1391" s="512" t="s">
        <v>4201</v>
      </c>
      <c r="J1391" s="488"/>
      <c r="K1391" s="488"/>
      <c r="L1391" s="488"/>
      <c r="M1391" s="488"/>
      <c r="N1391" s="522"/>
      <c r="O1391" s="488"/>
      <c r="P1391" s="488"/>
      <c r="Q1391" s="488">
        <f t="shared" si="39"/>
        <v>0</v>
      </c>
      <c r="R1391" s="502"/>
      <c r="S1391" s="503"/>
      <c r="T1391" s="545"/>
      <c r="U1391" s="820"/>
      <c r="V1391" s="481"/>
      <c r="W1391" s="482"/>
      <c r="X1391" s="481"/>
    </row>
    <row r="1392" spans="1:24" ht="76.5" hidden="1" x14ac:dyDescent="0.2">
      <c r="A1392" s="498"/>
      <c r="B1392" s="499"/>
      <c r="C1392" s="499"/>
      <c r="D1392" s="499"/>
      <c r="E1392" s="500"/>
      <c r="F1392" s="635"/>
      <c r="G1392" s="509"/>
      <c r="H1392" s="484"/>
      <c r="I1392" s="511" t="s">
        <v>3190</v>
      </c>
      <c r="J1392" s="488"/>
      <c r="K1392" s="488"/>
      <c r="L1392" s="488"/>
      <c r="M1392" s="488"/>
      <c r="N1392" s="522"/>
      <c r="O1392" s="488"/>
      <c r="P1392" s="488"/>
      <c r="Q1392" s="488">
        <f t="shared" si="39"/>
        <v>0</v>
      </c>
      <c r="R1392" s="502"/>
      <c r="S1392" s="503"/>
      <c r="T1392" s="545"/>
      <c r="U1392" s="820"/>
      <c r="V1392" s="481"/>
      <c r="W1392" s="482"/>
      <c r="X1392" s="493"/>
    </row>
    <row r="1393" spans="1:24" ht="89.25" hidden="1" x14ac:dyDescent="0.2">
      <c r="A1393" s="498"/>
      <c r="B1393" s="499"/>
      <c r="C1393" s="499"/>
      <c r="D1393" s="499"/>
      <c r="E1393" s="500"/>
      <c r="F1393" s="635"/>
      <c r="G1393" s="509"/>
      <c r="H1393" s="484"/>
      <c r="I1393" s="511" t="s">
        <v>3191</v>
      </c>
      <c r="J1393" s="488"/>
      <c r="K1393" s="488"/>
      <c r="L1393" s="488"/>
      <c r="M1393" s="488"/>
      <c r="N1393" s="522"/>
      <c r="O1393" s="488"/>
      <c r="P1393" s="488"/>
      <c r="Q1393" s="488">
        <f t="shared" si="39"/>
        <v>0</v>
      </c>
      <c r="R1393" s="502"/>
      <c r="S1393" s="503"/>
      <c r="T1393" s="545"/>
      <c r="U1393" s="820"/>
      <c r="V1393" s="481"/>
      <c r="W1393" s="482"/>
      <c r="X1393" s="481"/>
    </row>
    <row r="1394" spans="1:24" ht="63.75" hidden="1" x14ac:dyDescent="0.2">
      <c r="A1394" s="498"/>
      <c r="B1394" s="499"/>
      <c r="C1394" s="499"/>
      <c r="D1394" s="499"/>
      <c r="E1394" s="500"/>
      <c r="F1394" s="635"/>
      <c r="G1394" s="509"/>
      <c r="H1394" s="484"/>
      <c r="I1394" s="511" t="s">
        <v>4021</v>
      </c>
      <c r="J1394" s="488"/>
      <c r="K1394" s="488"/>
      <c r="L1394" s="488"/>
      <c r="M1394" s="488"/>
      <c r="N1394" s="522"/>
      <c r="O1394" s="488"/>
      <c r="P1394" s="488"/>
      <c r="Q1394" s="488">
        <f t="shared" si="39"/>
        <v>0</v>
      </c>
      <c r="R1394" s="502"/>
      <c r="S1394" s="503"/>
      <c r="T1394" s="545"/>
      <c r="U1394" s="820"/>
      <c r="V1394" s="481"/>
      <c r="W1394" s="482"/>
      <c r="X1394" s="493"/>
    </row>
    <row r="1395" spans="1:24" ht="63.75" hidden="1" x14ac:dyDescent="0.2">
      <c r="A1395" s="498"/>
      <c r="B1395" s="499"/>
      <c r="C1395" s="499"/>
      <c r="D1395" s="499"/>
      <c r="E1395" s="500"/>
      <c r="F1395" s="635" t="s">
        <v>4675</v>
      </c>
      <c r="G1395" s="509"/>
      <c r="H1395" s="484">
        <v>14111828</v>
      </c>
      <c r="I1395" s="511" t="s">
        <v>4755</v>
      </c>
      <c r="J1395" s="488"/>
      <c r="K1395" s="488"/>
      <c r="L1395" s="488"/>
      <c r="M1395" s="488"/>
      <c r="N1395" s="522"/>
      <c r="O1395" s="488"/>
      <c r="P1395" s="488">
        <f>150000-150000</f>
        <v>0</v>
      </c>
      <c r="Q1395" s="488">
        <f t="shared" si="39"/>
        <v>0</v>
      </c>
      <c r="R1395" s="502"/>
      <c r="S1395" s="503"/>
      <c r="T1395" s="545" t="s">
        <v>4687</v>
      </c>
      <c r="U1395" s="820"/>
      <c r="V1395" s="481"/>
      <c r="W1395" s="482"/>
      <c r="X1395" s="481"/>
    </row>
    <row r="1396" spans="1:24" ht="76.5" hidden="1" x14ac:dyDescent="0.2">
      <c r="A1396" s="498"/>
      <c r="B1396" s="499"/>
      <c r="C1396" s="499"/>
      <c r="D1396" s="499"/>
      <c r="E1396" s="500"/>
      <c r="F1396" s="635" t="s">
        <v>4675</v>
      </c>
      <c r="G1396" s="509"/>
      <c r="H1396" s="484">
        <v>14111828</v>
      </c>
      <c r="I1396" s="511" t="s">
        <v>4756</v>
      </c>
      <c r="J1396" s="488"/>
      <c r="K1396" s="488"/>
      <c r="L1396" s="488"/>
      <c r="M1396" s="488"/>
      <c r="N1396" s="522"/>
      <c r="O1396" s="488"/>
      <c r="P1396" s="488">
        <f>2550000-2550000</f>
        <v>0</v>
      </c>
      <c r="Q1396" s="488">
        <f t="shared" si="39"/>
        <v>0</v>
      </c>
      <c r="R1396" s="502"/>
      <c r="S1396" s="503"/>
      <c r="T1396" s="545" t="s">
        <v>4687</v>
      </c>
      <c r="U1396" s="820"/>
      <c r="V1396" s="481"/>
      <c r="W1396" s="482"/>
      <c r="X1396" s="481"/>
    </row>
    <row r="1397" spans="1:24" ht="76.5" hidden="1" x14ac:dyDescent="0.2">
      <c r="A1397" s="498"/>
      <c r="B1397" s="499"/>
      <c r="C1397" s="499"/>
      <c r="D1397" s="499"/>
      <c r="E1397" s="500"/>
      <c r="F1397" s="635" t="s">
        <v>4675</v>
      </c>
      <c r="G1397" s="509"/>
      <c r="H1397" s="484">
        <v>14111828</v>
      </c>
      <c r="I1397" s="511" t="s">
        <v>4757</v>
      </c>
      <c r="J1397" s="488"/>
      <c r="K1397" s="488"/>
      <c r="L1397" s="488"/>
      <c r="M1397" s="488"/>
      <c r="N1397" s="522"/>
      <c r="O1397" s="488"/>
      <c r="P1397" s="488">
        <f>2550000-2550000</f>
        <v>0</v>
      </c>
      <c r="Q1397" s="488">
        <f t="shared" si="39"/>
        <v>0</v>
      </c>
      <c r="R1397" s="502"/>
      <c r="S1397" s="503"/>
      <c r="T1397" s="545" t="s">
        <v>4687</v>
      </c>
      <c r="U1397" s="820"/>
      <c r="V1397" s="481"/>
      <c r="W1397" s="482"/>
      <c r="X1397" s="481"/>
    </row>
    <row r="1398" spans="1:24" ht="76.5" hidden="1" x14ac:dyDescent="0.2">
      <c r="A1398" s="498"/>
      <c r="B1398" s="499"/>
      <c r="C1398" s="499"/>
      <c r="D1398" s="499"/>
      <c r="E1398" s="500"/>
      <c r="F1398" s="635" t="s">
        <v>4675</v>
      </c>
      <c r="G1398" s="509"/>
      <c r="H1398" s="484">
        <v>14111828</v>
      </c>
      <c r="I1398" s="511" t="s">
        <v>4758</v>
      </c>
      <c r="J1398" s="488"/>
      <c r="K1398" s="488"/>
      <c r="L1398" s="488"/>
      <c r="M1398" s="488"/>
      <c r="N1398" s="522"/>
      <c r="O1398" s="488"/>
      <c r="P1398" s="488"/>
      <c r="Q1398" s="488">
        <f t="shared" si="39"/>
        <v>0</v>
      </c>
      <c r="R1398" s="502"/>
      <c r="S1398" s="503"/>
      <c r="T1398" s="545"/>
      <c r="U1398" s="820"/>
      <c r="V1398" s="481"/>
      <c r="W1398" s="482"/>
      <c r="X1398" s="493"/>
    </row>
    <row r="1399" spans="1:24" s="376" customFormat="1" ht="12" hidden="1" customHeight="1" x14ac:dyDescent="0.2">
      <c r="A1399" s="498"/>
      <c r="B1399" s="499"/>
      <c r="C1399" s="499"/>
      <c r="D1399" s="499"/>
      <c r="E1399" s="500"/>
      <c r="F1399" s="635"/>
      <c r="G1399" s="486"/>
      <c r="H1399" s="484"/>
      <c r="I1399" s="511"/>
      <c r="J1399" s="488"/>
      <c r="K1399" s="488"/>
      <c r="L1399" s="488"/>
      <c r="M1399" s="488"/>
      <c r="N1399" s="522"/>
      <c r="O1399" s="488"/>
      <c r="P1399" s="488"/>
      <c r="Q1399" s="488"/>
      <c r="R1399" s="502"/>
      <c r="S1399" s="503"/>
      <c r="T1399" s="545"/>
      <c r="U1399" s="820"/>
      <c r="V1399" s="481"/>
      <c r="W1399" s="482"/>
      <c r="X1399" s="504"/>
    </row>
    <row r="1400" spans="1:24" s="376" customFormat="1" hidden="1" x14ac:dyDescent="0.2">
      <c r="A1400" s="498">
        <v>2</v>
      </c>
      <c r="B1400" s="499">
        <v>0</v>
      </c>
      <c r="C1400" s="499">
        <v>4</v>
      </c>
      <c r="D1400" s="499">
        <v>7</v>
      </c>
      <c r="E1400" s="485" t="s">
        <v>1865</v>
      </c>
      <c r="F1400" s="628"/>
      <c r="G1400" s="486" t="s">
        <v>1402</v>
      </c>
      <c r="H1400" s="484"/>
      <c r="I1400" s="511"/>
      <c r="J1400" s="488"/>
      <c r="K1400" s="488">
        <f>SUM(K1401:K1405)</f>
        <v>0</v>
      </c>
      <c r="L1400" s="488"/>
      <c r="M1400" s="488">
        <f>SUM(M1401:M1405)</f>
        <v>0</v>
      </c>
      <c r="N1400" s="522"/>
      <c r="O1400" s="488"/>
      <c r="P1400" s="488">
        <f>SUM(P1401:P1405)</f>
        <v>0</v>
      </c>
      <c r="Q1400" s="488">
        <f>SUM(Q1401:Q1405)</f>
        <v>0</v>
      </c>
      <c r="R1400" s="502"/>
      <c r="S1400" s="503"/>
      <c r="T1400" s="545"/>
      <c r="U1400" s="820"/>
      <c r="V1400" s="481"/>
      <c r="W1400" s="482"/>
      <c r="X1400" s="504"/>
    </row>
    <row r="1401" spans="1:24" ht="51" hidden="1" x14ac:dyDescent="0.2">
      <c r="A1401" s="498"/>
      <c r="B1401" s="499"/>
      <c r="C1401" s="499"/>
      <c r="D1401" s="499"/>
      <c r="E1401" s="500"/>
      <c r="F1401" s="635"/>
      <c r="G1401" s="509"/>
      <c r="H1401" s="484">
        <v>82121500</v>
      </c>
      <c r="I1401" s="511" t="s">
        <v>4025</v>
      </c>
      <c r="J1401" s="488"/>
      <c r="K1401" s="488"/>
      <c r="L1401" s="488"/>
      <c r="M1401" s="488"/>
      <c r="N1401" s="522"/>
      <c r="O1401" s="488"/>
      <c r="P1401" s="488"/>
      <c r="Q1401" s="488">
        <f>+M1401+P1401-K1401</f>
        <v>0</v>
      </c>
      <c r="R1401" s="502"/>
      <c r="S1401" s="503"/>
      <c r="T1401" s="545"/>
      <c r="U1401" s="820"/>
      <c r="V1401" s="481"/>
      <c r="W1401" s="482"/>
      <c r="X1401" s="504"/>
    </row>
    <row r="1402" spans="1:24" ht="25.5" hidden="1" x14ac:dyDescent="0.2">
      <c r="A1402" s="498"/>
      <c r="B1402" s="499"/>
      <c r="C1402" s="499"/>
      <c r="D1402" s="499"/>
      <c r="E1402" s="500"/>
      <c r="F1402" s="635"/>
      <c r="G1402" s="509"/>
      <c r="H1402" s="484">
        <v>55121505</v>
      </c>
      <c r="I1402" s="511" t="s">
        <v>4026</v>
      </c>
      <c r="J1402" s="488"/>
      <c r="K1402" s="488"/>
      <c r="L1402" s="488"/>
      <c r="M1402" s="488"/>
      <c r="N1402" s="522"/>
      <c r="O1402" s="488"/>
      <c r="P1402" s="488"/>
      <c r="Q1402" s="488">
        <f>+M1402+P1402-K1402</f>
        <v>0</v>
      </c>
      <c r="R1402" s="502"/>
      <c r="S1402" s="503"/>
      <c r="T1402" s="545"/>
      <c r="U1402" s="820"/>
      <c r="V1402" s="481"/>
      <c r="W1402" s="482"/>
      <c r="X1402" s="504"/>
    </row>
    <row r="1403" spans="1:24" ht="38.25" hidden="1" x14ac:dyDescent="0.2">
      <c r="A1403" s="498"/>
      <c r="B1403" s="499"/>
      <c r="C1403" s="499"/>
      <c r="D1403" s="499"/>
      <c r="E1403" s="500"/>
      <c r="F1403" s="635"/>
      <c r="G1403" s="509"/>
      <c r="H1403" s="484">
        <v>82000000</v>
      </c>
      <c r="I1403" s="511" t="s">
        <v>4027</v>
      </c>
      <c r="J1403" s="488"/>
      <c r="K1403" s="488"/>
      <c r="L1403" s="488"/>
      <c r="M1403" s="488"/>
      <c r="N1403" s="522"/>
      <c r="O1403" s="488"/>
      <c r="P1403" s="488"/>
      <c r="Q1403" s="488">
        <f>+M1403+P1403-K1403</f>
        <v>0</v>
      </c>
      <c r="R1403" s="502"/>
      <c r="S1403" s="503"/>
      <c r="T1403" s="545"/>
      <c r="U1403" s="820"/>
      <c r="V1403" s="481"/>
      <c r="W1403" s="482"/>
      <c r="X1403" s="504"/>
    </row>
    <row r="1404" spans="1:24" ht="89.25" hidden="1" x14ac:dyDescent="0.2">
      <c r="A1404" s="498"/>
      <c r="B1404" s="499"/>
      <c r="C1404" s="499"/>
      <c r="D1404" s="499"/>
      <c r="E1404" s="500"/>
      <c r="F1404" s="635"/>
      <c r="G1404" s="509"/>
      <c r="H1404" s="484">
        <v>82120000</v>
      </c>
      <c r="I1404" s="511" t="s">
        <v>4209</v>
      </c>
      <c r="J1404" s="488"/>
      <c r="K1404" s="488"/>
      <c r="L1404" s="488"/>
      <c r="M1404" s="488"/>
      <c r="N1404" s="522"/>
      <c r="O1404" s="488"/>
      <c r="P1404" s="488"/>
      <c r="Q1404" s="488">
        <f>+M1404+P1404-K1404</f>
        <v>0</v>
      </c>
      <c r="R1404" s="502"/>
      <c r="S1404" s="503"/>
      <c r="T1404" s="545"/>
      <c r="U1404" s="820"/>
      <c r="V1404" s="481"/>
      <c r="W1404" s="482"/>
      <c r="X1404" s="504"/>
    </row>
    <row r="1405" spans="1:24" ht="23.45" hidden="1" customHeight="1" x14ac:dyDescent="0.2">
      <c r="A1405" s="498"/>
      <c r="B1405" s="499"/>
      <c r="C1405" s="499"/>
      <c r="D1405" s="499"/>
      <c r="E1405" s="500"/>
      <c r="F1405" s="635"/>
      <c r="G1405" s="509"/>
      <c r="H1405" s="484"/>
      <c r="I1405" s="511"/>
      <c r="J1405" s="488"/>
      <c r="K1405" s="488"/>
      <c r="L1405" s="488"/>
      <c r="M1405" s="488"/>
      <c r="N1405" s="522"/>
      <c r="O1405" s="488"/>
      <c r="P1405" s="488"/>
      <c r="Q1405" s="488">
        <f>+M1405+P1405-K1405</f>
        <v>0</v>
      </c>
      <c r="R1405" s="502"/>
      <c r="S1405" s="503"/>
      <c r="T1405" s="545"/>
      <c r="U1405" s="820"/>
      <c r="V1405" s="481"/>
      <c r="W1405" s="482"/>
      <c r="X1405" s="481"/>
    </row>
    <row r="1406" spans="1:24" s="376" customFormat="1" hidden="1" x14ac:dyDescent="0.2">
      <c r="A1406" s="498"/>
      <c r="B1406" s="499"/>
      <c r="C1406" s="499"/>
      <c r="D1406" s="499"/>
      <c r="E1406" s="500"/>
      <c r="F1406" s="635"/>
      <c r="G1406" s="486"/>
      <c r="H1406" s="484"/>
      <c r="I1406" s="511"/>
      <c r="J1406" s="488"/>
      <c r="K1406" s="488"/>
      <c r="L1406" s="488"/>
      <c r="M1406" s="488"/>
      <c r="N1406" s="522"/>
      <c r="O1406" s="488"/>
      <c r="P1406" s="488"/>
      <c r="Q1406" s="488"/>
      <c r="R1406" s="502"/>
      <c r="S1406" s="503"/>
      <c r="T1406" s="545"/>
      <c r="U1406" s="820"/>
      <c r="V1406" s="481"/>
      <c r="W1406" s="482"/>
      <c r="X1406" s="493"/>
    </row>
    <row r="1407" spans="1:24" s="376" customFormat="1" hidden="1" x14ac:dyDescent="0.2">
      <c r="A1407" s="498">
        <v>2</v>
      </c>
      <c r="B1407" s="499">
        <v>0</v>
      </c>
      <c r="C1407" s="499">
        <v>4</v>
      </c>
      <c r="D1407" s="499">
        <v>7</v>
      </c>
      <c r="E1407" s="485" t="s">
        <v>2048</v>
      </c>
      <c r="F1407" s="628"/>
      <c r="G1407" s="486" t="s">
        <v>1403</v>
      </c>
      <c r="H1407" s="484"/>
      <c r="I1407" s="511"/>
      <c r="J1407" s="488"/>
      <c r="K1407" s="488">
        <f>SUM(K1408:K1410)</f>
        <v>0</v>
      </c>
      <c r="L1407" s="488"/>
      <c r="M1407" s="488">
        <f>SUM(M1408:M1410)</f>
        <v>0</v>
      </c>
      <c r="N1407" s="522"/>
      <c r="O1407" s="488"/>
      <c r="P1407" s="488">
        <f>SUM(P1408:P1410)</f>
        <v>0</v>
      </c>
      <c r="Q1407" s="488">
        <f>SUM(Q1408:Q1410)</f>
        <v>0</v>
      </c>
      <c r="R1407" s="502"/>
      <c r="S1407" s="503"/>
      <c r="T1407" s="545"/>
      <c r="U1407" s="820"/>
      <c r="V1407" s="481"/>
      <c r="W1407" s="482"/>
      <c r="X1407" s="481"/>
    </row>
    <row r="1408" spans="1:24" ht="51" hidden="1" x14ac:dyDescent="0.2">
      <c r="A1408" s="498"/>
      <c r="B1408" s="499"/>
      <c r="C1408" s="499"/>
      <c r="D1408" s="499"/>
      <c r="E1408" s="485"/>
      <c r="F1408" s="628"/>
      <c r="G1408" s="486"/>
      <c r="H1408" s="484"/>
      <c r="I1408" s="511" t="s">
        <v>4015</v>
      </c>
      <c r="J1408" s="488"/>
      <c r="K1408" s="488"/>
      <c r="L1408" s="488"/>
      <c r="M1408" s="488"/>
      <c r="N1408" s="522"/>
      <c r="O1408" s="488"/>
      <c r="P1408" s="488"/>
      <c r="Q1408" s="488">
        <f>+M1408+P1408-K1408</f>
        <v>0</v>
      </c>
      <c r="R1408" s="502"/>
      <c r="S1408" s="503"/>
      <c r="T1408" s="545"/>
      <c r="U1408" s="820"/>
      <c r="V1408" s="481"/>
      <c r="W1408" s="482"/>
      <c r="X1408" s="493"/>
    </row>
    <row r="1409" spans="1:26" hidden="1" x14ac:dyDescent="0.2">
      <c r="A1409" s="498"/>
      <c r="B1409" s="499"/>
      <c r="C1409" s="499"/>
      <c r="D1409" s="499"/>
      <c r="E1409" s="485"/>
      <c r="F1409" s="628"/>
      <c r="G1409" s="509"/>
      <c r="H1409" s="484"/>
      <c r="I1409" s="511"/>
      <c r="J1409" s="488"/>
      <c r="K1409" s="488"/>
      <c r="L1409" s="488"/>
      <c r="M1409" s="488"/>
      <c r="N1409" s="522"/>
      <c r="O1409" s="488"/>
      <c r="P1409" s="488"/>
      <c r="Q1409" s="488">
        <f>+M1409+P1409-K1409</f>
        <v>0</v>
      </c>
      <c r="R1409" s="502"/>
      <c r="S1409" s="503"/>
      <c r="T1409" s="545"/>
      <c r="U1409" s="820"/>
      <c r="V1409" s="481"/>
      <c r="W1409" s="482"/>
      <c r="X1409" s="481"/>
    </row>
    <row r="1410" spans="1:26" hidden="1" x14ac:dyDescent="0.2">
      <c r="A1410" s="498"/>
      <c r="B1410" s="499"/>
      <c r="C1410" s="499"/>
      <c r="D1410" s="499"/>
      <c r="E1410" s="500"/>
      <c r="F1410" s="635"/>
      <c r="G1410" s="486"/>
      <c r="H1410" s="484"/>
      <c r="I1410" s="511"/>
      <c r="J1410" s="488"/>
      <c r="K1410" s="488"/>
      <c r="L1410" s="488"/>
      <c r="M1410" s="488"/>
      <c r="N1410" s="522"/>
      <c r="O1410" s="488"/>
      <c r="P1410" s="488"/>
      <c r="Q1410" s="488"/>
      <c r="R1410" s="502"/>
      <c r="S1410" s="503"/>
      <c r="T1410" s="545"/>
      <c r="U1410" s="820"/>
      <c r="V1410" s="481"/>
      <c r="W1410" s="482"/>
      <c r="X1410" s="493"/>
    </row>
    <row r="1411" spans="1:26" s="376" customFormat="1" ht="25.5" hidden="1" x14ac:dyDescent="0.2">
      <c r="A1411" s="498">
        <v>2</v>
      </c>
      <c r="B1411" s="499">
        <v>0</v>
      </c>
      <c r="C1411" s="499">
        <v>4</v>
      </c>
      <c r="D1411" s="499">
        <v>7</v>
      </c>
      <c r="E1411" s="485" t="s">
        <v>3849</v>
      </c>
      <c r="F1411" s="628"/>
      <c r="G1411" s="486" t="s">
        <v>1404</v>
      </c>
      <c r="H1411" s="484"/>
      <c r="I1411" s="511"/>
      <c r="J1411" s="488"/>
      <c r="K1411" s="488">
        <f>SUM(K1415:K1420)</f>
        <v>0</v>
      </c>
      <c r="L1411" s="488"/>
      <c r="M1411" s="488">
        <f>SUM(M1415:M1420)</f>
        <v>0</v>
      </c>
      <c r="N1411" s="522"/>
      <c r="O1411" s="488"/>
      <c r="P1411" s="488">
        <f>SUM(P1412:P1420)</f>
        <v>0</v>
      </c>
      <c r="Q1411" s="488">
        <f>SUM(Q1412:Q1420)</f>
        <v>0</v>
      </c>
      <c r="R1411" s="502"/>
      <c r="S1411" s="503"/>
      <c r="T1411" s="545"/>
      <c r="U1411" s="820"/>
      <c r="V1411" s="481"/>
      <c r="W1411" s="482"/>
      <c r="X1411" s="504"/>
    </row>
    <row r="1412" spans="1:26" ht="114.75" hidden="1" x14ac:dyDescent="0.2">
      <c r="A1412" s="498"/>
      <c r="B1412" s="499"/>
      <c r="C1412" s="499"/>
      <c r="D1412" s="499"/>
      <c r="E1412" s="500"/>
      <c r="F1412" s="635"/>
      <c r="G1412" s="509"/>
      <c r="H1412" s="484">
        <v>45111601</v>
      </c>
      <c r="I1412" s="511" t="s">
        <v>4813</v>
      </c>
      <c r="J1412" s="488"/>
      <c r="K1412" s="488"/>
      <c r="L1412" s="488"/>
      <c r="M1412" s="488"/>
      <c r="N1412" s="522" t="s">
        <v>4737</v>
      </c>
      <c r="O1412" s="488"/>
      <c r="P1412" s="488"/>
      <c r="Q1412" s="488"/>
      <c r="R1412" s="502"/>
      <c r="S1412" s="503"/>
      <c r="T1412" s="545" t="s">
        <v>4687</v>
      </c>
      <c r="U1412" s="820"/>
      <c r="V1412" s="481"/>
      <c r="W1412" s="482"/>
      <c r="X1412" s="504"/>
    </row>
    <row r="1413" spans="1:26" ht="114.75" hidden="1" x14ac:dyDescent="0.2">
      <c r="A1413" s="498"/>
      <c r="B1413" s="499"/>
      <c r="C1413" s="499"/>
      <c r="D1413" s="499"/>
      <c r="E1413" s="500"/>
      <c r="F1413" s="635"/>
      <c r="G1413" s="509"/>
      <c r="H1413" s="484">
        <v>45111601</v>
      </c>
      <c r="I1413" s="511" t="s">
        <v>4812</v>
      </c>
      <c r="J1413" s="488"/>
      <c r="K1413" s="488"/>
      <c r="L1413" s="488"/>
      <c r="M1413" s="488"/>
      <c r="N1413" s="522" t="s">
        <v>4737</v>
      </c>
      <c r="O1413" s="488"/>
      <c r="P1413" s="488"/>
      <c r="Q1413" s="488">
        <f>+M1413+P1413-K1413</f>
        <v>0</v>
      </c>
      <c r="R1413" s="502"/>
      <c r="S1413" s="503"/>
      <c r="T1413" s="545" t="s">
        <v>4687</v>
      </c>
      <c r="U1413" s="820"/>
      <c r="V1413" s="481"/>
      <c r="W1413" s="482"/>
      <c r="X1413" s="504"/>
    </row>
    <row r="1414" spans="1:26" ht="114.75" hidden="1" x14ac:dyDescent="0.2">
      <c r="A1414" s="498"/>
      <c r="B1414" s="499"/>
      <c r="C1414" s="499"/>
      <c r="D1414" s="499"/>
      <c r="E1414" s="500"/>
      <c r="F1414" s="635"/>
      <c r="G1414" s="509"/>
      <c r="H1414" s="484">
        <v>45111601</v>
      </c>
      <c r="I1414" s="511" t="s">
        <v>4811</v>
      </c>
      <c r="J1414" s="488"/>
      <c r="K1414" s="488"/>
      <c r="L1414" s="488"/>
      <c r="M1414" s="488"/>
      <c r="N1414" s="522" t="s">
        <v>4737</v>
      </c>
      <c r="O1414" s="488"/>
      <c r="P1414" s="488"/>
      <c r="Q1414" s="488"/>
      <c r="R1414" s="502"/>
      <c r="S1414" s="503"/>
      <c r="T1414" s="545" t="s">
        <v>4687</v>
      </c>
      <c r="U1414" s="820"/>
      <c r="V1414" s="481"/>
      <c r="W1414" s="482"/>
      <c r="X1414" s="504"/>
    </row>
    <row r="1415" spans="1:26" ht="59.25" hidden="1" customHeight="1" x14ac:dyDescent="0.2">
      <c r="A1415" s="498"/>
      <c r="B1415" s="499"/>
      <c r="C1415" s="499"/>
      <c r="D1415" s="499"/>
      <c r="E1415" s="500"/>
      <c r="F1415" s="635"/>
      <c r="G1415" s="509"/>
      <c r="H1415" s="484">
        <v>45111601</v>
      </c>
      <c r="I1415" s="511" t="s">
        <v>4810</v>
      </c>
      <c r="J1415" s="488"/>
      <c r="K1415" s="488"/>
      <c r="L1415" s="488"/>
      <c r="M1415" s="488"/>
      <c r="N1415" s="522" t="s">
        <v>4737</v>
      </c>
      <c r="O1415" s="488"/>
      <c r="P1415" s="488"/>
      <c r="Q1415" s="488">
        <f>+M1415+P1415-K1415</f>
        <v>0</v>
      </c>
      <c r="R1415" s="502"/>
      <c r="S1415" s="503"/>
      <c r="T1415" s="545" t="s">
        <v>4687</v>
      </c>
      <c r="U1415" s="820"/>
      <c r="V1415" s="481"/>
      <c r="W1415" s="482"/>
      <c r="X1415" s="504"/>
    </row>
    <row r="1416" spans="1:26" ht="38.25" hidden="1" x14ac:dyDescent="0.2">
      <c r="A1416" s="498"/>
      <c r="B1416" s="499"/>
      <c r="C1416" s="499"/>
      <c r="D1416" s="499"/>
      <c r="E1416" s="500"/>
      <c r="F1416" s="635"/>
      <c r="G1416" s="509"/>
      <c r="H1416" s="484">
        <v>44102402</v>
      </c>
      <c r="I1416" s="511" t="s">
        <v>4203</v>
      </c>
      <c r="J1416" s="488"/>
      <c r="K1416" s="488"/>
      <c r="L1416" s="488"/>
      <c r="M1416" s="488"/>
      <c r="N1416" s="522"/>
      <c r="O1416" s="488"/>
      <c r="P1416" s="488"/>
      <c r="Q1416" s="488">
        <f t="shared" ref="Q1416:Q1420" si="40">+M1416+P1416-K1416</f>
        <v>0</v>
      </c>
      <c r="R1416" s="502"/>
      <c r="S1416" s="503"/>
      <c r="T1416" s="545"/>
      <c r="U1416" s="820"/>
      <c r="V1416" s="481"/>
      <c r="W1416" s="482"/>
      <c r="X1416" s="504"/>
    </row>
    <row r="1417" spans="1:26" ht="63.75" hidden="1" x14ac:dyDescent="0.2">
      <c r="A1417" s="498"/>
      <c r="B1417" s="499"/>
      <c r="C1417" s="499"/>
      <c r="D1417" s="499"/>
      <c r="E1417" s="500"/>
      <c r="F1417" s="635"/>
      <c r="G1417" s="509"/>
      <c r="H1417" s="484">
        <v>44102402</v>
      </c>
      <c r="I1417" s="511" t="s">
        <v>4202</v>
      </c>
      <c r="J1417" s="488"/>
      <c r="K1417" s="488"/>
      <c r="L1417" s="488"/>
      <c r="M1417" s="488"/>
      <c r="N1417" s="522"/>
      <c r="O1417" s="488"/>
      <c r="P1417" s="488"/>
      <c r="Q1417" s="488">
        <f t="shared" si="40"/>
        <v>0</v>
      </c>
      <c r="R1417" s="502"/>
      <c r="S1417" s="503"/>
      <c r="T1417" s="545"/>
      <c r="U1417" s="820"/>
      <c r="V1417" s="481"/>
      <c r="W1417" s="482"/>
      <c r="X1417" s="504"/>
    </row>
    <row r="1418" spans="1:26" ht="63.75" hidden="1" x14ac:dyDescent="0.2">
      <c r="A1418" s="498"/>
      <c r="B1418" s="499"/>
      <c r="C1418" s="499"/>
      <c r="D1418" s="499"/>
      <c r="E1418" s="500"/>
      <c r="F1418" s="635"/>
      <c r="G1418" s="509"/>
      <c r="H1418" s="484"/>
      <c r="I1418" s="511" t="s">
        <v>4016</v>
      </c>
      <c r="J1418" s="488"/>
      <c r="K1418" s="488"/>
      <c r="L1418" s="488"/>
      <c r="M1418" s="488"/>
      <c r="N1418" s="522"/>
      <c r="O1418" s="488"/>
      <c r="P1418" s="488"/>
      <c r="Q1418" s="488">
        <f t="shared" si="40"/>
        <v>0</v>
      </c>
      <c r="R1418" s="502"/>
      <c r="S1418" s="503"/>
      <c r="T1418" s="545"/>
      <c r="U1418" s="820"/>
      <c r="V1418" s="481"/>
      <c r="W1418" s="482"/>
      <c r="X1418" s="504"/>
    </row>
    <row r="1419" spans="1:26" ht="38.25" hidden="1" x14ac:dyDescent="0.2">
      <c r="A1419" s="498"/>
      <c r="B1419" s="499"/>
      <c r="C1419" s="499"/>
      <c r="D1419" s="499"/>
      <c r="E1419" s="500"/>
      <c r="F1419" s="635"/>
      <c r="G1419" s="509"/>
      <c r="H1419" s="484">
        <v>44101500</v>
      </c>
      <c r="I1419" s="511" t="s">
        <v>4121</v>
      </c>
      <c r="J1419" s="488"/>
      <c r="K1419" s="488"/>
      <c r="L1419" s="488"/>
      <c r="M1419" s="488"/>
      <c r="N1419" s="522"/>
      <c r="O1419" s="488"/>
      <c r="P1419" s="488"/>
      <c r="Q1419" s="488">
        <f t="shared" si="40"/>
        <v>0</v>
      </c>
      <c r="R1419" s="502"/>
      <c r="S1419" s="503"/>
      <c r="T1419" s="545"/>
      <c r="U1419" s="820"/>
      <c r="V1419" s="481"/>
      <c r="W1419" s="482"/>
      <c r="X1419" s="504"/>
    </row>
    <row r="1420" spans="1:26" hidden="1" x14ac:dyDescent="0.2">
      <c r="A1420" s="498"/>
      <c r="B1420" s="499"/>
      <c r="C1420" s="499"/>
      <c r="D1420" s="499"/>
      <c r="E1420" s="500"/>
      <c r="F1420" s="637"/>
      <c r="G1420" s="508"/>
      <c r="H1420" s="484"/>
      <c r="I1420" s="511"/>
      <c r="J1420" s="488"/>
      <c r="K1420" s="488"/>
      <c r="L1420" s="488"/>
      <c r="M1420" s="488"/>
      <c r="N1420" s="522"/>
      <c r="O1420" s="488"/>
      <c r="P1420" s="488"/>
      <c r="Q1420" s="488">
        <f t="shared" si="40"/>
        <v>0</v>
      </c>
      <c r="R1420" s="502"/>
      <c r="S1420" s="503"/>
      <c r="T1420" s="545"/>
      <c r="U1420" s="820"/>
      <c r="V1420" s="481"/>
      <c r="W1420" s="482"/>
      <c r="X1420" s="481"/>
    </row>
    <row r="1421" spans="1:26" hidden="1" x14ac:dyDescent="0.2">
      <c r="A1421" s="506"/>
      <c r="B1421" s="507"/>
      <c r="C1421" s="507"/>
      <c r="D1421" s="507"/>
      <c r="E1421" s="516"/>
      <c r="F1421" s="637"/>
      <c r="G1421" s="486"/>
      <c r="H1421" s="484"/>
      <c r="I1421" s="511"/>
      <c r="J1421" s="480"/>
      <c r="K1421" s="480"/>
      <c r="L1421" s="480"/>
      <c r="M1421" s="480"/>
      <c r="N1421" s="524"/>
      <c r="O1421" s="488"/>
      <c r="P1421" s="480"/>
      <c r="Q1421" s="480"/>
      <c r="R1421" s="479"/>
      <c r="S1421" s="480"/>
      <c r="T1421" s="545"/>
      <c r="U1421" s="820"/>
      <c r="V1421" s="481"/>
      <c r="W1421" s="482"/>
      <c r="X1421" s="493"/>
    </row>
    <row r="1422" spans="1:26" s="376" customFormat="1" x14ac:dyDescent="0.2">
      <c r="A1422" s="483">
        <v>2</v>
      </c>
      <c r="B1422" s="484">
        <v>0</v>
      </c>
      <c r="C1422" s="484">
        <v>4</v>
      </c>
      <c r="D1422" s="484">
        <v>8</v>
      </c>
      <c r="E1422" s="485"/>
      <c r="F1422" s="628"/>
      <c r="G1422" s="486" t="s">
        <v>1405</v>
      </c>
      <c r="H1422" s="484"/>
      <c r="I1422" s="511"/>
      <c r="J1422" s="488"/>
      <c r="K1422" s="489">
        <f>+K1424+K1429+K1433+K1438+K1441+K1445+K1448</f>
        <v>0</v>
      </c>
      <c r="L1422" s="489"/>
      <c r="M1422" s="489">
        <f>+M1424+M1429+M1433+M1438+M1441+M1445+M1448</f>
        <v>0</v>
      </c>
      <c r="N1422" s="522"/>
      <c r="O1422" s="489"/>
      <c r="P1422" s="489">
        <f>+P1424+P1429+P1433+P1438+P1441+P1445+P1448</f>
        <v>17993338</v>
      </c>
      <c r="Q1422" s="931">
        <f>+Q1424+Q1429+Q1433+Q1438+Q1441+Q1445+Q1448</f>
        <v>17993338</v>
      </c>
      <c r="R1422" s="490"/>
      <c r="S1422" s="491"/>
      <c r="T1422" s="795"/>
      <c r="U1422" s="820"/>
      <c r="V1422" s="481"/>
      <c r="W1422" s="482"/>
      <c r="X1422" s="481"/>
      <c r="Z1422" s="324"/>
    </row>
    <row r="1423" spans="1:26" s="376" customFormat="1" x14ac:dyDescent="0.2">
      <c r="A1423" s="483"/>
      <c r="B1423" s="484"/>
      <c r="C1423" s="484"/>
      <c r="D1423" s="484"/>
      <c r="E1423" s="485"/>
      <c r="F1423" s="628"/>
      <c r="G1423" s="486"/>
      <c r="H1423" s="484"/>
      <c r="I1423" s="511"/>
      <c r="J1423" s="488"/>
      <c r="K1423" s="489"/>
      <c r="L1423" s="489"/>
      <c r="M1423" s="489"/>
      <c r="N1423" s="522"/>
      <c r="O1423" s="489"/>
      <c r="P1423" s="489"/>
      <c r="Q1423" s="489"/>
      <c r="R1423" s="490"/>
      <c r="S1423" s="491"/>
      <c r="T1423" s="795"/>
      <c r="U1423" s="820"/>
      <c r="V1423" s="481"/>
      <c r="W1423" s="482"/>
      <c r="X1423" s="481"/>
      <c r="Z1423" s="325"/>
    </row>
    <row r="1424" spans="1:26" ht="30" customHeight="1" x14ac:dyDescent="0.2">
      <c r="A1424" s="498">
        <v>2</v>
      </c>
      <c r="B1424" s="499">
        <v>0</v>
      </c>
      <c r="C1424" s="499">
        <v>4</v>
      </c>
      <c r="D1424" s="499">
        <v>8</v>
      </c>
      <c r="E1424" s="485" t="s">
        <v>1738</v>
      </c>
      <c r="F1424" s="628"/>
      <c r="G1424" s="486" t="s">
        <v>1406</v>
      </c>
      <c r="H1424" s="484"/>
      <c r="I1424" s="511"/>
      <c r="J1424" s="488"/>
      <c r="K1424" s="488">
        <f>SUM(K1425:K1427)</f>
        <v>0</v>
      </c>
      <c r="L1424" s="488"/>
      <c r="M1424" s="488">
        <f>SUM(M1425:M1427)</f>
        <v>0</v>
      </c>
      <c r="N1424" s="522"/>
      <c r="O1424" s="488"/>
      <c r="P1424" s="489">
        <f>SUM(P1425:P1427)</f>
        <v>350000</v>
      </c>
      <c r="Q1424" s="932">
        <f>SUM(Q1425:Q1427)</f>
        <v>350000</v>
      </c>
      <c r="R1424" s="502"/>
      <c r="S1424" s="503"/>
      <c r="T1424" s="545"/>
      <c r="U1424" s="820"/>
      <c r="V1424" s="481"/>
      <c r="W1424" s="482"/>
      <c r="X1424" s="493"/>
      <c r="Z1424" s="325"/>
    </row>
    <row r="1425" spans="1:30" s="847" customFormat="1" ht="63.75" x14ac:dyDescent="0.2">
      <c r="A1425" s="831"/>
      <c r="B1425" s="832">
        <v>0</v>
      </c>
      <c r="C1425" s="832">
        <v>4</v>
      </c>
      <c r="D1425" s="832">
        <v>8</v>
      </c>
      <c r="E1425" s="833" t="s">
        <v>1738</v>
      </c>
      <c r="F1425" s="834" t="s">
        <v>4675</v>
      </c>
      <c r="G1425" s="835" t="s">
        <v>1406</v>
      </c>
      <c r="H1425" s="836">
        <v>83101500</v>
      </c>
      <c r="I1425" s="855" t="s">
        <v>4798</v>
      </c>
      <c r="J1425" s="838"/>
      <c r="K1425" s="838"/>
      <c r="L1425" s="838"/>
      <c r="M1425" s="838"/>
      <c r="N1425" s="852"/>
      <c r="O1425" s="838"/>
      <c r="P1425" s="850">
        <f>400000-50000</f>
        <v>350000</v>
      </c>
      <c r="Q1425" s="850">
        <f>+M1425+P1425-K1425</f>
        <v>350000</v>
      </c>
      <c r="R1425" s="839" t="s">
        <v>4768</v>
      </c>
      <c r="S1425" s="840">
        <v>12</v>
      </c>
      <c r="T1425" s="841" t="s">
        <v>4687</v>
      </c>
      <c r="U1425" s="842" t="s">
        <v>4670</v>
      </c>
      <c r="V1425" s="843"/>
      <c r="W1425" s="844"/>
      <c r="X1425" s="845" t="s">
        <v>5121</v>
      </c>
      <c r="Y1425" s="846"/>
      <c r="Z1425" s="846"/>
      <c r="AA1425" s="846"/>
      <c r="AB1425" s="846"/>
      <c r="AC1425" s="846"/>
      <c r="AD1425" s="846"/>
    </row>
    <row r="1426" spans="1:30" hidden="1" x14ac:dyDescent="0.2">
      <c r="A1426" s="498"/>
      <c r="B1426" s="499"/>
      <c r="C1426" s="499"/>
      <c r="D1426" s="499"/>
      <c r="E1426" s="485"/>
      <c r="F1426" s="628"/>
      <c r="G1426" s="509"/>
      <c r="H1426" s="484"/>
      <c r="I1426" s="511"/>
      <c r="J1426" s="488"/>
      <c r="K1426" s="488"/>
      <c r="L1426" s="488"/>
      <c r="M1426" s="488"/>
      <c r="N1426" s="522"/>
      <c r="O1426" s="488"/>
      <c r="P1426" s="488"/>
      <c r="Q1426" s="488"/>
      <c r="R1426" s="568"/>
      <c r="S1426" s="503"/>
      <c r="T1426" s="545"/>
      <c r="U1426" s="820"/>
      <c r="V1426" s="481"/>
      <c r="W1426" s="482"/>
      <c r="X1426" s="481"/>
    </row>
    <row r="1427" spans="1:30" hidden="1" x14ac:dyDescent="0.2">
      <c r="A1427" s="498"/>
      <c r="B1427" s="499"/>
      <c r="C1427" s="499"/>
      <c r="D1427" s="499"/>
      <c r="E1427" s="485"/>
      <c r="F1427" s="628"/>
      <c r="G1427" s="509"/>
      <c r="H1427" s="484"/>
      <c r="I1427" s="511"/>
      <c r="J1427" s="488"/>
      <c r="K1427" s="488"/>
      <c r="L1427" s="488"/>
      <c r="M1427" s="488"/>
      <c r="N1427" s="522"/>
      <c r="O1427" s="488"/>
      <c r="P1427" s="488"/>
      <c r="Q1427" s="488"/>
      <c r="R1427" s="568"/>
      <c r="S1427" s="503"/>
      <c r="T1427" s="545"/>
      <c r="U1427" s="820"/>
      <c r="V1427" s="481"/>
      <c r="W1427" s="482"/>
      <c r="X1427" s="481"/>
    </row>
    <row r="1428" spans="1:30" hidden="1" x14ac:dyDescent="0.2">
      <c r="A1428" s="498"/>
      <c r="B1428" s="499"/>
      <c r="C1428" s="499"/>
      <c r="D1428" s="499"/>
      <c r="E1428" s="485"/>
      <c r="F1428" s="628"/>
      <c r="G1428" s="509"/>
      <c r="H1428" s="484"/>
      <c r="I1428" s="511"/>
      <c r="J1428" s="488"/>
      <c r="K1428" s="488"/>
      <c r="L1428" s="488"/>
      <c r="M1428" s="488"/>
      <c r="N1428" s="522"/>
      <c r="O1428" s="488"/>
      <c r="P1428" s="488"/>
      <c r="Q1428" s="488"/>
      <c r="R1428" s="568"/>
      <c r="S1428" s="503"/>
      <c r="T1428" s="545"/>
      <c r="U1428" s="820"/>
      <c r="V1428" s="481"/>
      <c r="W1428" s="482"/>
      <c r="X1428" s="481"/>
    </row>
    <row r="1429" spans="1:30" ht="24.75" customHeight="1" x14ac:dyDescent="0.2">
      <c r="A1429" s="498">
        <v>2</v>
      </c>
      <c r="B1429" s="499">
        <v>0</v>
      </c>
      <c r="C1429" s="499">
        <v>4</v>
      </c>
      <c r="D1429" s="499">
        <v>8</v>
      </c>
      <c r="E1429" s="485" t="s">
        <v>1740</v>
      </c>
      <c r="F1429" s="628"/>
      <c r="G1429" s="486" t="s">
        <v>1407</v>
      </c>
      <c r="H1429" s="484"/>
      <c r="I1429" s="511"/>
      <c r="J1429" s="488"/>
      <c r="K1429" s="488">
        <f>SUM(K1430:K1432)</f>
        <v>0</v>
      </c>
      <c r="L1429" s="488"/>
      <c r="M1429" s="488">
        <f>SUM(M1430:M1432)</f>
        <v>0</v>
      </c>
      <c r="N1429" s="522"/>
      <c r="O1429" s="488"/>
      <c r="P1429" s="489">
        <f>SUM(P1430:P1432)</f>
        <v>17643338</v>
      </c>
      <c r="Q1429" s="932">
        <f>SUM(Q1430:Q1432)</f>
        <v>17643338</v>
      </c>
      <c r="R1429" s="568"/>
      <c r="S1429" s="503"/>
      <c r="T1429" s="545"/>
      <c r="U1429" s="820"/>
      <c r="V1429" s="481"/>
      <c r="W1429" s="482"/>
      <c r="X1429" s="493"/>
    </row>
    <row r="1430" spans="1:30" s="847" customFormat="1" ht="29.25" customHeight="1" x14ac:dyDescent="0.2">
      <c r="A1430" s="831"/>
      <c r="B1430" s="832">
        <v>0</v>
      </c>
      <c r="C1430" s="832">
        <v>4</v>
      </c>
      <c r="D1430" s="832">
        <v>8</v>
      </c>
      <c r="E1430" s="833" t="s">
        <v>1740</v>
      </c>
      <c r="F1430" s="834" t="s">
        <v>4675</v>
      </c>
      <c r="G1430" s="835" t="s">
        <v>1407</v>
      </c>
      <c r="H1430" s="836">
        <v>83101800</v>
      </c>
      <c r="I1430" s="871" t="s">
        <v>620</v>
      </c>
      <c r="J1430" s="838"/>
      <c r="K1430" s="838"/>
      <c r="L1430" s="838"/>
      <c r="M1430" s="838"/>
      <c r="N1430" s="852"/>
      <c r="O1430" s="838"/>
      <c r="P1430" s="850">
        <f>20000000-1269687-1000000-86975</f>
        <v>17643338</v>
      </c>
      <c r="Q1430" s="850">
        <f>+M1430+P1430-K1430</f>
        <v>17643338</v>
      </c>
      <c r="R1430" s="839" t="s">
        <v>4768</v>
      </c>
      <c r="S1430" s="840">
        <v>12</v>
      </c>
      <c r="T1430" s="841" t="s">
        <v>4687</v>
      </c>
      <c r="U1430" s="842" t="s">
        <v>4670</v>
      </c>
      <c r="V1430" s="843"/>
      <c r="W1430" s="844"/>
      <c r="X1430" s="845" t="s">
        <v>5121</v>
      </c>
      <c r="Y1430" s="846"/>
      <c r="Z1430" s="846"/>
      <c r="AA1430" s="846"/>
      <c r="AB1430" s="846"/>
      <c r="AC1430" s="846"/>
      <c r="AD1430" s="846"/>
    </row>
    <row r="1431" spans="1:30" hidden="1" x14ac:dyDescent="0.2">
      <c r="A1431" s="498"/>
      <c r="B1431" s="499"/>
      <c r="C1431" s="499"/>
      <c r="D1431" s="499"/>
      <c r="E1431" s="485"/>
      <c r="F1431" s="628"/>
      <c r="G1431" s="486"/>
      <c r="H1431" s="484"/>
      <c r="I1431" s="511"/>
      <c r="J1431" s="488"/>
      <c r="K1431" s="488"/>
      <c r="L1431" s="488"/>
      <c r="M1431" s="488"/>
      <c r="N1431" s="522"/>
      <c r="O1431" s="488"/>
      <c r="P1431" s="488"/>
      <c r="Q1431" s="488">
        <f>+M1431+P1431-K1431</f>
        <v>0</v>
      </c>
      <c r="R1431" s="502"/>
      <c r="S1431" s="503"/>
      <c r="T1431" s="545"/>
      <c r="U1431" s="820"/>
      <c r="V1431" s="481"/>
      <c r="W1431" s="482"/>
      <c r="X1431" s="493"/>
    </row>
    <row r="1432" spans="1:30" hidden="1" x14ac:dyDescent="0.2">
      <c r="A1432" s="498"/>
      <c r="B1432" s="499"/>
      <c r="C1432" s="499"/>
      <c r="D1432" s="499"/>
      <c r="E1432" s="485"/>
      <c r="F1432" s="628"/>
      <c r="G1432" s="486"/>
      <c r="H1432" s="484"/>
      <c r="I1432" s="511"/>
      <c r="J1432" s="488"/>
      <c r="K1432" s="488"/>
      <c r="L1432" s="488"/>
      <c r="M1432" s="488"/>
      <c r="N1432" s="522"/>
      <c r="O1432" s="488"/>
      <c r="P1432" s="488"/>
      <c r="Q1432" s="488"/>
      <c r="R1432" s="502"/>
      <c r="S1432" s="503"/>
      <c r="T1432" s="545"/>
      <c r="U1432" s="820"/>
      <c r="V1432" s="481"/>
      <c r="W1432" s="482"/>
      <c r="X1432" s="493"/>
    </row>
    <row r="1433" spans="1:30" hidden="1" x14ac:dyDescent="0.2">
      <c r="A1433" s="498">
        <v>2</v>
      </c>
      <c r="B1433" s="499">
        <v>0</v>
      </c>
      <c r="C1433" s="499">
        <v>4</v>
      </c>
      <c r="D1433" s="499">
        <v>8</v>
      </c>
      <c r="E1433" s="485" t="s">
        <v>1853</v>
      </c>
      <c r="F1433" s="628"/>
      <c r="G1433" s="486" t="s">
        <v>1408</v>
      </c>
      <c r="H1433" s="484"/>
      <c r="I1433" s="511"/>
      <c r="J1433" s="488"/>
      <c r="K1433" s="488">
        <f>SUM(K1434:K1436)</f>
        <v>0</v>
      </c>
      <c r="L1433" s="488"/>
      <c r="M1433" s="488">
        <f>SUM(M1434:M1436)</f>
        <v>0</v>
      </c>
      <c r="N1433" s="522"/>
      <c r="O1433" s="488"/>
      <c r="P1433" s="488">
        <f>SUM(P1434:P1436)</f>
        <v>0</v>
      </c>
      <c r="Q1433" s="488">
        <f>SUM(Q1434:Q1436)</f>
        <v>0</v>
      </c>
      <c r="R1433" s="502"/>
      <c r="S1433" s="503"/>
      <c r="T1433" s="545"/>
      <c r="U1433" s="820"/>
      <c r="V1433" s="481"/>
      <c r="W1433" s="482"/>
      <c r="X1433" s="504"/>
    </row>
    <row r="1434" spans="1:30" ht="38.25" hidden="1" x14ac:dyDescent="0.2">
      <c r="A1434" s="498"/>
      <c r="B1434" s="499"/>
      <c r="C1434" s="499"/>
      <c r="D1434" s="499"/>
      <c r="E1434" s="485"/>
      <c r="F1434" s="628"/>
      <c r="G1434" s="486"/>
      <c r="H1434" s="484"/>
      <c r="I1434" s="511" t="s">
        <v>4122</v>
      </c>
      <c r="J1434" s="488"/>
      <c r="K1434" s="488"/>
      <c r="L1434" s="488"/>
      <c r="M1434" s="488"/>
      <c r="N1434" s="522"/>
      <c r="O1434" s="488"/>
      <c r="P1434" s="488"/>
      <c r="Q1434" s="488">
        <f>+M1434+P1434-K1434</f>
        <v>0</v>
      </c>
      <c r="R1434" s="502"/>
      <c r="S1434" s="503"/>
      <c r="T1434" s="545"/>
      <c r="U1434" s="820"/>
      <c r="V1434" s="481"/>
      <c r="W1434" s="482"/>
      <c r="X1434" s="504"/>
    </row>
    <row r="1435" spans="1:30" hidden="1" x14ac:dyDescent="0.2">
      <c r="A1435" s="498"/>
      <c r="B1435" s="499"/>
      <c r="C1435" s="499"/>
      <c r="D1435" s="499"/>
      <c r="E1435" s="485"/>
      <c r="F1435" s="628"/>
      <c r="G1435" s="486"/>
      <c r="H1435" s="484"/>
      <c r="I1435" s="511"/>
      <c r="J1435" s="488"/>
      <c r="K1435" s="488"/>
      <c r="L1435" s="488"/>
      <c r="M1435" s="488"/>
      <c r="N1435" s="522"/>
      <c r="O1435" s="488"/>
      <c r="P1435" s="488"/>
      <c r="Q1435" s="488">
        <f>+M1435+P1435-K1435</f>
        <v>0</v>
      </c>
      <c r="R1435" s="502"/>
      <c r="S1435" s="503"/>
      <c r="T1435" s="545"/>
      <c r="U1435" s="820"/>
      <c r="V1435" s="481"/>
      <c r="W1435" s="482"/>
      <c r="X1435" s="504"/>
    </row>
    <row r="1436" spans="1:30" hidden="1" x14ac:dyDescent="0.2">
      <c r="A1436" s="498"/>
      <c r="B1436" s="499"/>
      <c r="C1436" s="499"/>
      <c r="D1436" s="499"/>
      <c r="E1436" s="485"/>
      <c r="F1436" s="628"/>
      <c r="G1436" s="486"/>
      <c r="H1436" s="484"/>
      <c r="I1436" s="511"/>
      <c r="J1436" s="488"/>
      <c r="K1436" s="488"/>
      <c r="L1436" s="488"/>
      <c r="M1436" s="488"/>
      <c r="N1436" s="522"/>
      <c r="O1436" s="488"/>
      <c r="P1436" s="488"/>
      <c r="Q1436" s="488"/>
      <c r="R1436" s="502"/>
      <c r="S1436" s="503"/>
      <c r="T1436" s="545"/>
      <c r="U1436" s="820"/>
      <c r="V1436" s="481"/>
      <c r="W1436" s="482"/>
      <c r="X1436" s="504"/>
    </row>
    <row r="1437" spans="1:30" hidden="1" x14ac:dyDescent="0.2">
      <c r="A1437" s="498"/>
      <c r="B1437" s="499"/>
      <c r="C1437" s="499"/>
      <c r="D1437" s="499"/>
      <c r="E1437" s="485"/>
      <c r="F1437" s="628"/>
      <c r="G1437" s="486"/>
      <c r="H1437" s="484"/>
      <c r="I1437" s="511" t="s">
        <v>3584</v>
      </c>
      <c r="J1437" s="488"/>
      <c r="K1437" s="488"/>
      <c r="L1437" s="488"/>
      <c r="M1437" s="488"/>
      <c r="N1437" s="522"/>
      <c r="O1437" s="488"/>
      <c r="P1437" s="488"/>
      <c r="Q1437" s="488"/>
      <c r="R1437" s="502"/>
      <c r="S1437" s="503"/>
      <c r="T1437" s="545"/>
      <c r="U1437" s="820"/>
      <c r="V1437" s="481"/>
      <c r="W1437" s="482"/>
      <c r="X1437" s="504"/>
    </row>
    <row r="1438" spans="1:30" ht="25.5" hidden="1" x14ac:dyDescent="0.2">
      <c r="A1438" s="498">
        <v>2</v>
      </c>
      <c r="B1438" s="499">
        <v>0</v>
      </c>
      <c r="C1438" s="499">
        <v>4</v>
      </c>
      <c r="D1438" s="499">
        <v>8</v>
      </c>
      <c r="E1438" s="485" t="s">
        <v>1865</v>
      </c>
      <c r="F1438" s="628"/>
      <c r="G1438" s="486" t="s">
        <v>1409</v>
      </c>
      <c r="H1438" s="484"/>
      <c r="I1438" s="511" t="s">
        <v>3584</v>
      </c>
      <c r="J1438" s="488"/>
      <c r="K1438" s="488">
        <f>SUM(K1439:K1440)</f>
        <v>0</v>
      </c>
      <c r="L1438" s="488"/>
      <c r="M1438" s="488">
        <f>SUM(M1439:M1440)</f>
        <v>0</v>
      </c>
      <c r="N1438" s="522"/>
      <c r="O1438" s="488"/>
      <c r="P1438" s="488">
        <f>SUM(P1439:P1440)</f>
        <v>0</v>
      </c>
      <c r="Q1438" s="488">
        <f>SUM(Q1439:Q1440)</f>
        <v>0</v>
      </c>
      <c r="R1438" s="502"/>
      <c r="S1438" s="503"/>
      <c r="T1438" s="545"/>
      <c r="U1438" s="820"/>
      <c r="V1438" s="481"/>
      <c r="W1438" s="482"/>
      <c r="X1438" s="504"/>
    </row>
    <row r="1439" spans="1:30" ht="76.5" hidden="1" x14ac:dyDescent="0.2">
      <c r="A1439" s="498"/>
      <c r="B1439" s="499"/>
      <c r="C1439" s="499"/>
      <c r="D1439" s="499"/>
      <c r="E1439" s="485"/>
      <c r="F1439" s="628"/>
      <c r="G1439" s="486"/>
      <c r="H1439" s="484"/>
      <c r="I1439" s="511" t="s">
        <v>3005</v>
      </c>
      <c r="J1439" s="488"/>
      <c r="K1439" s="488"/>
      <c r="L1439" s="488"/>
      <c r="M1439" s="488"/>
      <c r="N1439" s="522"/>
      <c r="O1439" s="488"/>
      <c r="P1439" s="488"/>
      <c r="Q1439" s="488">
        <f>+M1439+P1439-K1439</f>
        <v>0</v>
      </c>
      <c r="R1439" s="502"/>
      <c r="S1439" s="503"/>
      <c r="T1439" s="545"/>
      <c r="U1439" s="820"/>
      <c r="V1439" s="481"/>
      <c r="W1439" s="482"/>
      <c r="X1439" s="504"/>
    </row>
    <row r="1440" spans="1:30" hidden="1" x14ac:dyDescent="0.2">
      <c r="A1440" s="498"/>
      <c r="B1440" s="499"/>
      <c r="C1440" s="499"/>
      <c r="D1440" s="499"/>
      <c r="E1440" s="485"/>
      <c r="F1440" s="628"/>
      <c r="G1440" s="486"/>
      <c r="H1440" s="484"/>
      <c r="I1440" s="511"/>
      <c r="J1440" s="488"/>
      <c r="K1440" s="488"/>
      <c r="L1440" s="488"/>
      <c r="M1440" s="488"/>
      <c r="N1440" s="522"/>
      <c r="O1440" s="488"/>
      <c r="P1440" s="488"/>
      <c r="Q1440" s="488">
        <f>+M1440+P1440-K1440</f>
        <v>0</v>
      </c>
      <c r="R1440" s="502"/>
      <c r="S1440" s="503"/>
      <c r="T1440" s="545"/>
      <c r="U1440" s="820"/>
      <c r="V1440" s="481"/>
      <c r="W1440" s="482"/>
      <c r="X1440" s="504"/>
    </row>
    <row r="1441" spans="1:24" hidden="1" x14ac:dyDescent="0.2">
      <c r="A1441" s="498">
        <v>2</v>
      </c>
      <c r="B1441" s="499">
        <v>0</v>
      </c>
      <c r="C1441" s="499">
        <v>4</v>
      </c>
      <c r="D1441" s="499">
        <v>8</v>
      </c>
      <c r="E1441" s="485" t="s">
        <v>2048</v>
      </c>
      <c r="F1441" s="628"/>
      <c r="G1441" s="486" t="s">
        <v>1410</v>
      </c>
      <c r="H1441" s="484"/>
      <c r="I1441" s="511" t="s">
        <v>3584</v>
      </c>
      <c r="J1441" s="488"/>
      <c r="K1441" s="488">
        <f>SUM(K1442:K1444)</f>
        <v>0</v>
      </c>
      <c r="L1441" s="488"/>
      <c r="M1441" s="488">
        <f>SUM(M1442:M1444)</f>
        <v>0</v>
      </c>
      <c r="N1441" s="522"/>
      <c r="O1441" s="488"/>
      <c r="P1441" s="488">
        <f>SUM(P1442:P1444)</f>
        <v>0</v>
      </c>
      <c r="Q1441" s="488">
        <f>SUM(Q1442:Q1444)</f>
        <v>0</v>
      </c>
      <c r="R1441" s="502"/>
      <c r="S1441" s="503"/>
      <c r="T1441" s="545"/>
      <c r="U1441" s="820"/>
      <c r="V1441" s="481"/>
      <c r="W1441" s="482"/>
      <c r="X1441" s="504"/>
    </row>
    <row r="1442" spans="1:24" ht="25.5" hidden="1" x14ac:dyDescent="0.2">
      <c r="A1442" s="498"/>
      <c r="B1442" s="499"/>
      <c r="C1442" s="499"/>
      <c r="D1442" s="499"/>
      <c r="E1442" s="485"/>
      <c r="F1442" s="628"/>
      <c r="G1442" s="486"/>
      <c r="H1442" s="484"/>
      <c r="I1442" s="511" t="s">
        <v>621</v>
      </c>
      <c r="J1442" s="488"/>
      <c r="K1442" s="488"/>
      <c r="L1442" s="488"/>
      <c r="M1442" s="488"/>
      <c r="N1442" s="522"/>
      <c r="O1442" s="488"/>
      <c r="P1442" s="488"/>
      <c r="Q1442" s="488">
        <f>+M1442+P1442-K1442</f>
        <v>0</v>
      </c>
      <c r="R1442" s="502"/>
      <c r="S1442" s="503"/>
      <c r="T1442" s="545"/>
      <c r="U1442" s="820"/>
      <c r="V1442" s="481"/>
      <c r="W1442" s="482"/>
      <c r="X1442" s="504"/>
    </row>
    <row r="1443" spans="1:24" ht="25.5" hidden="1" x14ac:dyDescent="0.2">
      <c r="A1443" s="498"/>
      <c r="B1443" s="499"/>
      <c r="C1443" s="499"/>
      <c r="D1443" s="499"/>
      <c r="E1443" s="485"/>
      <c r="F1443" s="628"/>
      <c r="G1443" s="486"/>
      <c r="H1443" s="484"/>
      <c r="I1443" s="511" t="s">
        <v>429</v>
      </c>
      <c r="J1443" s="488"/>
      <c r="K1443" s="488"/>
      <c r="L1443" s="488"/>
      <c r="M1443" s="488"/>
      <c r="N1443" s="522"/>
      <c r="O1443" s="488"/>
      <c r="P1443" s="488"/>
      <c r="Q1443" s="488"/>
      <c r="R1443" s="502"/>
      <c r="S1443" s="503"/>
      <c r="T1443" s="545"/>
      <c r="U1443" s="820"/>
      <c r="V1443" s="481"/>
      <c r="W1443" s="482"/>
      <c r="X1443" s="504"/>
    </row>
    <row r="1444" spans="1:24" hidden="1" x14ac:dyDescent="0.2">
      <c r="A1444" s="498"/>
      <c r="B1444" s="499"/>
      <c r="C1444" s="499"/>
      <c r="D1444" s="499"/>
      <c r="E1444" s="485"/>
      <c r="F1444" s="628"/>
      <c r="G1444" s="486"/>
      <c r="H1444" s="484"/>
      <c r="I1444" s="511"/>
      <c r="J1444" s="488"/>
      <c r="K1444" s="488"/>
      <c r="L1444" s="488"/>
      <c r="M1444" s="488"/>
      <c r="N1444" s="522"/>
      <c r="O1444" s="488"/>
      <c r="P1444" s="488"/>
      <c r="Q1444" s="488">
        <f>+M1444+P1444-K1444</f>
        <v>0</v>
      </c>
      <c r="R1444" s="502"/>
      <c r="S1444" s="503"/>
      <c r="T1444" s="545"/>
      <c r="U1444" s="820"/>
      <c r="V1444" s="481"/>
      <c r="W1444" s="482"/>
      <c r="X1444" s="504"/>
    </row>
    <row r="1445" spans="1:24" hidden="1" x14ac:dyDescent="0.2">
      <c r="A1445" s="498">
        <v>2</v>
      </c>
      <c r="B1445" s="499">
        <v>0</v>
      </c>
      <c r="C1445" s="499">
        <v>4</v>
      </c>
      <c r="D1445" s="499">
        <v>8</v>
      </c>
      <c r="E1445" s="485" t="s">
        <v>3849</v>
      </c>
      <c r="F1445" s="628"/>
      <c r="G1445" s="486" t="s">
        <v>1411</v>
      </c>
      <c r="H1445" s="484"/>
      <c r="I1445" s="511"/>
      <c r="J1445" s="488"/>
      <c r="K1445" s="488">
        <f>SUM(K1446:K1447)</f>
        <v>0</v>
      </c>
      <c r="L1445" s="488"/>
      <c r="M1445" s="488">
        <f>SUM(M1446:M1447)</f>
        <v>0</v>
      </c>
      <c r="N1445" s="522"/>
      <c r="O1445" s="488"/>
      <c r="P1445" s="488">
        <f>SUM(P1446:P1447)</f>
        <v>0</v>
      </c>
      <c r="Q1445" s="488">
        <f>SUM(Q1446:Q1447)</f>
        <v>0</v>
      </c>
      <c r="R1445" s="502"/>
      <c r="S1445" s="503"/>
      <c r="T1445" s="545"/>
      <c r="U1445" s="820"/>
      <c r="V1445" s="481"/>
      <c r="W1445" s="482"/>
      <c r="X1445" s="481"/>
    </row>
    <row r="1446" spans="1:24" ht="38.25" hidden="1" x14ac:dyDescent="0.2">
      <c r="A1446" s="498"/>
      <c r="B1446" s="499"/>
      <c r="C1446" s="499"/>
      <c r="D1446" s="499"/>
      <c r="E1446" s="485"/>
      <c r="F1446" s="628"/>
      <c r="G1446" s="486"/>
      <c r="H1446" s="484"/>
      <c r="I1446" s="511" t="s">
        <v>622</v>
      </c>
      <c r="J1446" s="488"/>
      <c r="K1446" s="488"/>
      <c r="L1446" s="488"/>
      <c r="M1446" s="488"/>
      <c r="N1446" s="522"/>
      <c r="O1446" s="488"/>
      <c r="P1446" s="488"/>
      <c r="Q1446" s="488">
        <f>+M1446+P1446-K1446</f>
        <v>0</v>
      </c>
      <c r="R1446" s="502"/>
      <c r="S1446" s="503"/>
      <c r="T1446" s="545"/>
      <c r="U1446" s="820"/>
      <c r="V1446" s="481"/>
      <c r="W1446" s="482"/>
      <c r="X1446" s="481"/>
    </row>
    <row r="1447" spans="1:24" hidden="1" x14ac:dyDescent="0.2">
      <c r="A1447" s="498"/>
      <c r="B1447" s="499"/>
      <c r="C1447" s="499"/>
      <c r="D1447" s="499"/>
      <c r="E1447" s="485"/>
      <c r="F1447" s="628"/>
      <c r="G1447" s="486"/>
      <c r="H1447" s="484"/>
      <c r="I1447" s="511"/>
      <c r="J1447" s="488"/>
      <c r="K1447" s="488"/>
      <c r="L1447" s="488"/>
      <c r="M1447" s="488"/>
      <c r="N1447" s="522"/>
      <c r="O1447" s="488"/>
      <c r="P1447" s="488"/>
      <c r="Q1447" s="488">
        <f>+M1447+P1447-K1447</f>
        <v>0</v>
      </c>
      <c r="R1447" s="502"/>
      <c r="S1447" s="503"/>
      <c r="T1447" s="545"/>
      <c r="U1447" s="820"/>
      <c r="V1447" s="481"/>
      <c r="W1447" s="482"/>
      <c r="X1447" s="493"/>
    </row>
    <row r="1448" spans="1:24" hidden="1" x14ac:dyDescent="0.2">
      <c r="A1448" s="498">
        <v>2</v>
      </c>
      <c r="B1448" s="499">
        <v>0</v>
      </c>
      <c r="C1448" s="499">
        <v>4</v>
      </c>
      <c r="D1448" s="499">
        <v>8</v>
      </c>
      <c r="E1448" s="485" t="s">
        <v>3851</v>
      </c>
      <c r="F1448" s="628"/>
      <c r="G1448" s="486" t="s">
        <v>1412</v>
      </c>
      <c r="H1448" s="484"/>
      <c r="I1448" s="511"/>
      <c r="J1448" s="488"/>
      <c r="K1448" s="488">
        <f>SUM(K1449:K1450)</f>
        <v>0</v>
      </c>
      <c r="L1448" s="488"/>
      <c r="M1448" s="488">
        <f>SUM(M1449:M1450)</f>
        <v>0</v>
      </c>
      <c r="N1448" s="522"/>
      <c r="O1448" s="488"/>
      <c r="P1448" s="488">
        <f>SUM(P1449:P1450)</f>
        <v>0</v>
      </c>
      <c r="Q1448" s="488">
        <f>SUM(Q1449:Q1450)</f>
        <v>0</v>
      </c>
      <c r="R1448" s="502"/>
      <c r="S1448" s="503"/>
      <c r="T1448" s="545"/>
      <c r="U1448" s="820"/>
      <c r="V1448" s="481"/>
      <c r="W1448" s="482"/>
      <c r="X1448" s="481"/>
    </row>
    <row r="1449" spans="1:24" s="376" customFormat="1" ht="38.25" hidden="1" x14ac:dyDescent="0.2">
      <c r="A1449" s="498"/>
      <c r="B1449" s="499"/>
      <c r="C1449" s="499"/>
      <c r="D1449" s="499"/>
      <c r="E1449" s="485"/>
      <c r="F1449" s="629"/>
      <c r="G1449" s="508"/>
      <c r="H1449" s="484"/>
      <c r="I1449" s="511" t="s">
        <v>628</v>
      </c>
      <c r="J1449" s="488"/>
      <c r="K1449" s="488"/>
      <c r="L1449" s="488"/>
      <c r="M1449" s="488"/>
      <c r="N1449" s="522"/>
      <c r="O1449" s="488"/>
      <c r="P1449" s="488"/>
      <c r="Q1449" s="488">
        <f>+M1449+P1449-K1449</f>
        <v>0</v>
      </c>
      <c r="R1449" s="502"/>
      <c r="S1449" s="503"/>
      <c r="T1449" s="545"/>
      <c r="U1449" s="820"/>
      <c r="V1449" s="481"/>
      <c r="W1449" s="482"/>
      <c r="X1449" s="493"/>
    </row>
    <row r="1450" spans="1:24" s="376" customFormat="1" hidden="1" x14ac:dyDescent="0.2">
      <c r="A1450" s="506"/>
      <c r="B1450" s="507"/>
      <c r="C1450" s="507"/>
      <c r="D1450" s="507"/>
      <c r="E1450" s="516"/>
      <c r="F1450" s="637"/>
      <c r="G1450" s="486"/>
      <c r="H1450" s="484"/>
      <c r="I1450" s="511"/>
      <c r="J1450" s="480"/>
      <c r="K1450" s="480"/>
      <c r="L1450" s="480"/>
      <c r="M1450" s="488" t="s">
        <v>3584</v>
      </c>
      <c r="N1450" s="524"/>
      <c r="O1450" s="488"/>
      <c r="P1450" s="488" t="s">
        <v>3584</v>
      </c>
      <c r="Q1450" s="480"/>
      <c r="R1450" s="479"/>
      <c r="S1450" s="480"/>
      <c r="T1450" s="545"/>
      <c r="U1450" s="820"/>
      <c r="V1450" s="481"/>
      <c r="W1450" s="482"/>
      <c r="X1450" s="481"/>
    </row>
    <row r="1451" spans="1:24" s="376" customFormat="1" hidden="1" x14ac:dyDescent="0.2">
      <c r="A1451" s="483">
        <v>2</v>
      </c>
      <c r="B1451" s="484">
        <v>0</v>
      </c>
      <c r="C1451" s="484">
        <v>4</v>
      </c>
      <c r="D1451" s="484">
        <v>9</v>
      </c>
      <c r="E1451" s="485"/>
      <c r="F1451" s="628"/>
      <c r="G1451" s="486" t="s">
        <v>1413</v>
      </c>
      <c r="H1451" s="484"/>
      <c r="I1451" s="511"/>
      <c r="J1451" s="488"/>
      <c r="K1451" s="489">
        <f>SUM(K1453:K1462)</f>
        <v>0</v>
      </c>
      <c r="L1451" s="489"/>
      <c r="M1451" s="489">
        <f>SUM(M1453:M1462)</f>
        <v>0</v>
      </c>
      <c r="N1451" s="522"/>
      <c r="O1451" s="489"/>
      <c r="P1451" s="489">
        <f>SUM(P1453:P1462)</f>
        <v>0</v>
      </c>
      <c r="Q1451" s="489">
        <f>SUM(Q1453:Q1462)</f>
        <v>0</v>
      </c>
      <c r="R1451" s="490"/>
      <c r="S1451" s="491"/>
      <c r="T1451" s="795"/>
      <c r="U1451" s="820"/>
      <c r="V1451" s="481"/>
      <c r="W1451" s="482"/>
      <c r="X1451" s="493"/>
    </row>
    <row r="1452" spans="1:24" s="376" customFormat="1" hidden="1" x14ac:dyDescent="0.2">
      <c r="A1452" s="483"/>
      <c r="B1452" s="484"/>
      <c r="C1452" s="484"/>
      <c r="D1452" s="484"/>
      <c r="E1452" s="485"/>
      <c r="F1452" s="628"/>
      <c r="G1452" s="486"/>
      <c r="H1452" s="484"/>
      <c r="I1452" s="511"/>
      <c r="J1452" s="488"/>
      <c r="K1452" s="489"/>
      <c r="L1452" s="489"/>
      <c r="M1452" s="489"/>
      <c r="N1452" s="522"/>
      <c r="O1452" s="489"/>
      <c r="P1452" s="489"/>
      <c r="Q1452" s="489"/>
      <c r="R1452" s="490"/>
      <c r="S1452" s="491"/>
      <c r="T1452" s="795"/>
      <c r="U1452" s="820"/>
      <c r="V1452" s="481"/>
      <c r="W1452" s="482"/>
      <c r="X1452" s="493"/>
    </row>
    <row r="1453" spans="1:24" hidden="1" x14ac:dyDescent="0.2">
      <c r="A1453" s="498">
        <v>2</v>
      </c>
      <c r="B1453" s="499">
        <v>0</v>
      </c>
      <c r="C1453" s="499">
        <v>4</v>
      </c>
      <c r="D1453" s="499">
        <v>9</v>
      </c>
      <c r="E1453" s="500" t="s">
        <v>1738</v>
      </c>
      <c r="F1453" s="635"/>
      <c r="G1453" s="509" t="s">
        <v>1414</v>
      </c>
      <c r="H1453" s="484"/>
      <c r="I1453" s="511"/>
      <c r="J1453" s="488"/>
      <c r="K1453" s="488"/>
      <c r="L1453" s="488"/>
      <c r="M1453" s="488"/>
      <c r="N1453" s="522"/>
      <c r="O1453" s="488"/>
      <c r="P1453" s="488"/>
      <c r="Q1453" s="488">
        <f t="shared" ref="Q1453:Q1462" si="41">+M1453+P1453-K1453</f>
        <v>0</v>
      </c>
      <c r="R1453" s="502"/>
      <c r="S1453" s="503"/>
      <c r="T1453" s="545"/>
      <c r="U1453" s="820"/>
      <c r="V1453" s="481"/>
      <c r="W1453" s="482"/>
      <c r="X1453" s="504"/>
    </row>
    <row r="1454" spans="1:24" hidden="1" x14ac:dyDescent="0.2">
      <c r="A1454" s="498">
        <v>2</v>
      </c>
      <c r="B1454" s="499">
        <v>0</v>
      </c>
      <c r="C1454" s="499">
        <v>4</v>
      </c>
      <c r="D1454" s="499">
        <v>9</v>
      </c>
      <c r="E1454" s="500" t="s">
        <v>1865</v>
      </c>
      <c r="F1454" s="635"/>
      <c r="G1454" s="509" t="s">
        <v>1415</v>
      </c>
      <c r="H1454" s="484"/>
      <c r="I1454" s="511"/>
      <c r="J1454" s="488"/>
      <c r="K1454" s="488"/>
      <c r="L1454" s="488"/>
      <c r="M1454" s="488"/>
      <c r="N1454" s="522"/>
      <c r="O1454" s="488"/>
      <c r="P1454" s="488"/>
      <c r="Q1454" s="488">
        <f t="shared" si="41"/>
        <v>0</v>
      </c>
      <c r="R1454" s="502"/>
      <c r="S1454" s="503"/>
      <c r="T1454" s="545"/>
      <c r="U1454" s="820"/>
      <c r="V1454" s="481"/>
      <c r="W1454" s="482"/>
      <c r="X1454" s="504"/>
    </row>
    <row r="1455" spans="1:24" hidden="1" x14ac:dyDescent="0.2">
      <c r="A1455" s="498">
        <v>2</v>
      </c>
      <c r="B1455" s="499">
        <v>0</v>
      </c>
      <c r="C1455" s="499">
        <v>4</v>
      </c>
      <c r="D1455" s="499">
        <v>9</v>
      </c>
      <c r="E1455" s="500" t="s">
        <v>3849</v>
      </c>
      <c r="F1455" s="635"/>
      <c r="G1455" s="509" t="s">
        <v>1416</v>
      </c>
      <c r="H1455" s="484"/>
      <c r="I1455" s="511"/>
      <c r="J1455" s="488"/>
      <c r="K1455" s="488"/>
      <c r="L1455" s="488"/>
      <c r="M1455" s="488"/>
      <c r="N1455" s="522"/>
      <c r="O1455" s="488"/>
      <c r="P1455" s="488"/>
      <c r="Q1455" s="488">
        <f t="shared" si="41"/>
        <v>0</v>
      </c>
      <c r="R1455" s="502"/>
      <c r="S1455" s="503"/>
      <c r="T1455" s="545"/>
      <c r="U1455" s="820"/>
      <c r="V1455" s="481"/>
      <c r="W1455" s="482"/>
      <c r="X1455" s="504"/>
    </row>
    <row r="1456" spans="1:24" hidden="1" x14ac:dyDescent="0.2">
      <c r="A1456" s="498">
        <v>2</v>
      </c>
      <c r="B1456" s="499">
        <v>0</v>
      </c>
      <c r="C1456" s="499">
        <v>4</v>
      </c>
      <c r="D1456" s="499">
        <v>9</v>
      </c>
      <c r="E1456" s="500" t="s">
        <v>3851</v>
      </c>
      <c r="F1456" s="635"/>
      <c r="G1456" s="509" t="s">
        <v>1417</v>
      </c>
      <c r="H1456" s="484"/>
      <c r="I1456" s="511"/>
      <c r="J1456" s="488"/>
      <c r="K1456" s="488"/>
      <c r="L1456" s="488"/>
      <c r="M1456" s="488"/>
      <c r="N1456" s="522"/>
      <c r="O1456" s="488"/>
      <c r="P1456" s="488"/>
      <c r="Q1456" s="488">
        <f t="shared" si="41"/>
        <v>0</v>
      </c>
      <c r="R1456" s="502"/>
      <c r="S1456" s="503"/>
      <c r="T1456" s="545"/>
      <c r="U1456" s="820"/>
      <c r="V1456" s="481"/>
      <c r="W1456" s="482"/>
      <c r="X1456" s="504"/>
    </row>
    <row r="1457" spans="1:24" hidden="1" x14ac:dyDescent="0.2">
      <c r="A1457" s="498">
        <v>2</v>
      </c>
      <c r="B1457" s="499">
        <v>0</v>
      </c>
      <c r="C1457" s="499">
        <v>4</v>
      </c>
      <c r="D1457" s="499">
        <v>9</v>
      </c>
      <c r="E1457" s="500" t="s">
        <v>3862</v>
      </c>
      <c r="F1457" s="635"/>
      <c r="G1457" s="509" t="s">
        <v>1418</v>
      </c>
      <c r="H1457" s="484"/>
      <c r="I1457" s="511"/>
      <c r="J1457" s="488"/>
      <c r="K1457" s="488"/>
      <c r="L1457" s="488"/>
      <c r="M1457" s="488"/>
      <c r="N1457" s="522"/>
      <c r="O1457" s="488"/>
      <c r="P1457" s="488"/>
      <c r="Q1457" s="488">
        <f t="shared" si="41"/>
        <v>0</v>
      </c>
      <c r="R1457" s="502"/>
      <c r="S1457" s="503"/>
      <c r="T1457" s="545"/>
      <c r="U1457" s="820"/>
      <c r="V1457" s="481"/>
      <c r="W1457" s="482"/>
      <c r="X1457" s="504"/>
    </row>
    <row r="1458" spans="1:24" hidden="1" x14ac:dyDescent="0.2">
      <c r="A1458" s="498">
        <v>2</v>
      </c>
      <c r="B1458" s="499">
        <v>0</v>
      </c>
      <c r="C1458" s="499">
        <v>4</v>
      </c>
      <c r="D1458" s="499">
        <v>9</v>
      </c>
      <c r="E1458" s="500" t="s">
        <v>2638</v>
      </c>
      <c r="F1458" s="635"/>
      <c r="G1458" s="509" t="s">
        <v>1419</v>
      </c>
      <c r="H1458" s="484"/>
      <c r="I1458" s="511"/>
      <c r="J1458" s="488"/>
      <c r="K1458" s="488"/>
      <c r="L1458" s="488"/>
      <c r="M1458" s="488"/>
      <c r="N1458" s="522"/>
      <c r="O1458" s="488"/>
      <c r="P1458" s="488"/>
      <c r="Q1458" s="488">
        <f t="shared" si="41"/>
        <v>0</v>
      </c>
      <c r="R1458" s="502"/>
      <c r="S1458" s="503"/>
      <c r="T1458" s="545"/>
      <c r="U1458" s="820"/>
      <c r="V1458" s="481"/>
      <c r="W1458" s="482"/>
      <c r="X1458" s="504"/>
    </row>
    <row r="1459" spans="1:24" hidden="1" x14ac:dyDescent="0.2">
      <c r="A1459" s="498">
        <v>2</v>
      </c>
      <c r="B1459" s="499">
        <v>0</v>
      </c>
      <c r="C1459" s="499">
        <v>4</v>
      </c>
      <c r="D1459" s="499">
        <v>9</v>
      </c>
      <c r="E1459" s="500" t="s">
        <v>2640</v>
      </c>
      <c r="F1459" s="635"/>
      <c r="G1459" s="509" t="s">
        <v>1420</v>
      </c>
      <c r="H1459" s="484"/>
      <c r="I1459" s="511"/>
      <c r="J1459" s="488"/>
      <c r="K1459" s="488"/>
      <c r="L1459" s="488"/>
      <c r="M1459" s="488"/>
      <c r="N1459" s="522"/>
      <c r="O1459" s="488"/>
      <c r="P1459" s="488"/>
      <c r="Q1459" s="488">
        <f t="shared" si="41"/>
        <v>0</v>
      </c>
      <c r="R1459" s="502"/>
      <c r="S1459" s="503"/>
      <c r="T1459" s="545"/>
      <c r="U1459" s="820"/>
      <c r="V1459" s="481"/>
      <c r="W1459" s="482"/>
      <c r="X1459" s="481"/>
    </row>
    <row r="1460" spans="1:24" hidden="1" x14ac:dyDescent="0.2">
      <c r="A1460" s="498">
        <v>2</v>
      </c>
      <c r="B1460" s="499">
        <v>0</v>
      </c>
      <c r="C1460" s="499">
        <v>4</v>
      </c>
      <c r="D1460" s="499">
        <v>9</v>
      </c>
      <c r="E1460" s="500" t="s">
        <v>2642</v>
      </c>
      <c r="F1460" s="635"/>
      <c r="G1460" s="509" t="s">
        <v>1421</v>
      </c>
      <c r="H1460" s="484"/>
      <c r="I1460" s="511"/>
      <c r="J1460" s="488"/>
      <c r="K1460" s="488"/>
      <c r="L1460" s="488"/>
      <c r="M1460" s="488"/>
      <c r="N1460" s="522"/>
      <c r="O1460" s="488"/>
      <c r="P1460" s="488"/>
      <c r="Q1460" s="488">
        <f t="shared" si="41"/>
        <v>0</v>
      </c>
      <c r="R1460" s="502"/>
      <c r="S1460" s="503"/>
      <c r="T1460" s="545"/>
      <c r="U1460" s="820"/>
      <c r="V1460" s="481"/>
      <c r="W1460" s="482"/>
      <c r="X1460" s="493"/>
    </row>
    <row r="1461" spans="1:24" hidden="1" x14ac:dyDescent="0.2">
      <c r="A1461" s="498">
        <v>2</v>
      </c>
      <c r="B1461" s="499">
        <v>0</v>
      </c>
      <c r="C1461" s="499">
        <v>4</v>
      </c>
      <c r="D1461" s="499">
        <v>9</v>
      </c>
      <c r="E1461" s="500" t="s">
        <v>2050</v>
      </c>
      <c r="F1461" s="635"/>
      <c r="G1461" s="509" t="s">
        <v>1422</v>
      </c>
      <c r="H1461" s="484"/>
      <c r="I1461" s="511"/>
      <c r="J1461" s="488"/>
      <c r="K1461" s="488"/>
      <c r="L1461" s="488"/>
      <c r="M1461" s="488"/>
      <c r="N1461" s="522"/>
      <c r="O1461" s="488"/>
      <c r="P1461" s="488"/>
      <c r="Q1461" s="488">
        <f t="shared" si="41"/>
        <v>0</v>
      </c>
      <c r="R1461" s="502"/>
      <c r="S1461" s="503"/>
      <c r="T1461" s="545"/>
      <c r="U1461" s="820"/>
      <c r="V1461" s="481"/>
      <c r="W1461" s="482"/>
      <c r="X1461" s="481"/>
    </row>
    <row r="1462" spans="1:24" hidden="1" x14ac:dyDescent="0.2">
      <c r="A1462" s="498">
        <v>2</v>
      </c>
      <c r="B1462" s="499">
        <v>0</v>
      </c>
      <c r="C1462" s="499">
        <v>4</v>
      </c>
      <c r="D1462" s="499">
        <v>9</v>
      </c>
      <c r="E1462" s="500" t="s">
        <v>2052</v>
      </c>
      <c r="F1462" s="635"/>
      <c r="G1462" s="509" t="s">
        <v>1423</v>
      </c>
      <c r="H1462" s="484"/>
      <c r="I1462" s="511"/>
      <c r="J1462" s="488"/>
      <c r="K1462" s="488"/>
      <c r="L1462" s="488"/>
      <c r="M1462" s="488"/>
      <c r="N1462" s="522"/>
      <c r="O1462" s="488"/>
      <c r="P1462" s="488"/>
      <c r="Q1462" s="488">
        <f t="shared" si="41"/>
        <v>0</v>
      </c>
      <c r="R1462" s="502"/>
      <c r="S1462" s="503"/>
      <c r="T1462" s="545"/>
      <c r="U1462" s="820"/>
      <c r="V1462" s="481"/>
      <c r="W1462" s="482"/>
      <c r="X1462" s="493"/>
    </row>
    <row r="1463" spans="1:24" hidden="1" x14ac:dyDescent="0.2">
      <c r="A1463" s="506"/>
      <c r="B1463" s="507"/>
      <c r="C1463" s="507"/>
      <c r="D1463" s="507"/>
      <c r="E1463" s="516"/>
      <c r="F1463" s="637"/>
      <c r="G1463" s="509"/>
      <c r="H1463" s="484"/>
      <c r="I1463" s="511"/>
      <c r="J1463" s="480"/>
      <c r="K1463" s="480"/>
      <c r="L1463" s="480"/>
      <c r="M1463" s="480"/>
      <c r="N1463" s="524"/>
      <c r="O1463" s="480"/>
      <c r="P1463" s="480"/>
      <c r="Q1463" s="480"/>
      <c r="R1463" s="479"/>
      <c r="S1463" s="480"/>
      <c r="T1463" s="545"/>
      <c r="U1463" s="820"/>
      <c r="V1463" s="481"/>
      <c r="W1463" s="482"/>
      <c r="X1463" s="492"/>
    </row>
    <row r="1464" spans="1:24" s="376" customFormat="1" hidden="1" x14ac:dyDescent="0.2">
      <c r="A1464" s="506"/>
      <c r="B1464" s="507"/>
      <c r="C1464" s="507"/>
      <c r="D1464" s="507"/>
      <c r="E1464" s="516"/>
      <c r="F1464" s="637"/>
      <c r="G1464" s="486"/>
      <c r="H1464" s="484"/>
      <c r="I1464" s="511"/>
      <c r="J1464" s="488"/>
      <c r="K1464" s="488"/>
      <c r="L1464" s="488"/>
      <c r="M1464" s="480"/>
      <c r="N1464" s="524"/>
      <c r="O1464" s="480"/>
      <c r="P1464" s="480"/>
      <c r="Q1464" s="480"/>
      <c r="R1464" s="479"/>
      <c r="S1464" s="480"/>
      <c r="T1464" s="545"/>
      <c r="U1464" s="820"/>
      <c r="V1464" s="481"/>
      <c r="W1464" s="482"/>
      <c r="X1464" s="481"/>
    </row>
    <row r="1465" spans="1:24" s="376" customFormat="1" x14ac:dyDescent="0.2">
      <c r="A1465" s="483">
        <v>2</v>
      </c>
      <c r="B1465" s="484">
        <v>0</v>
      </c>
      <c r="C1465" s="484">
        <v>4</v>
      </c>
      <c r="D1465" s="484">
        <v>10</v>
      </c>
      <c r="E1465" s="485"/>
      <c r="F1465" s="628"/>
      <c r="G1465" s="486" t="s">
        <v>1424</v>
      </c>
      <c r="H1465" s="484"/>
      <c r="I1465" s="511"/>
      <c r="J1465" s="488"/>
      <c r="K1465" s="488">
        <f>+K1467+K1473</f>
        <v>0</v>
      </c>
      <c r="L1465" s="488"/>
      <c r="M1465" s="489">
        <f>+M1467+M1473</f>
        <v>7300000</v>
      </c>
      <c r="N1465" s="522"/>
      <c r="O1465" s="489"/>
      <c r="P1465" s="489">
        <f>+P1467+P1473</f>
        <v>84700000</v>
      </c>
      <c r="Q1465" s="932">
        <f>+Q1467+Q1473</f>
        <v>92000000</v>
      </c>
      <c r="R1465" s="490"/>
      <c r="S1465" s="491"/>
      <c r="T1465" s="795"/>
      <c r="U1465" s="820"/>
      <c r="V1465" s="481"/>
      <c r="W1465" s="482"/>
      <c r="X1465" s="493"/>
    </row>
    <row r="1466" spans="1:24" s="376" customFormat="1" hidden="1" x14ac:dyDescent="0.2">
      <c r="A1466" s="483"/>
      <c r="B1466" s="484"/>
      <c r="C1466" s="484"/>
      <c r="D1466" s="484"/>
      <c r="E1466" s="485"/>
      <c r="F1466" s="638"/>
      <c r="G1466" s="458"/>
      <c r="H1466" s="484"/>
      <c r="I1466" s="511"/>
      <c r="J1466" s="488"/>
      <c r="K1466" s="488"/>
      <c r="L1466" s="488"/>
      <c r="M1466" s="489"/>
      <c r="N1466" s="522"/>
      <c r="O1466" s="489"/>
      <c r="P1466" s="489"/>
      <c r="Q1466" s="489"/>
      <c r="R1466" s="490"/>
      <c r="S1466" s="491"/>
      <c r="T1466" s="795"/>
      <c r="U1466" s="820"/>
      <c r="V1466" s="481"/>
      <c r="W1466" s="482"/>
      <c r="X1466" s="493"/>
    </row>
    <row r="1467" spans="1:24" hidden="1" x14ac:dyDescent="0.2">
      <c r="A1467" s="498">
        <v>2</v>
      </c>
      <c r="B1467" s="499">
        <v>0</v>
      </c>
      <c r="C1467" s="499">
        <v>4</v>
      </c>
      <c r="D1467" s="499">
        <v>10</v>
      </c>
      <c r="E1467" s="485" t="s">
        <v>1738</v>
      </c>
      <c r="F1467" s="628"/>
      <c r="G1467" s="486" t="s">
        <v>1425</v>
      </c>
      <c r="H1467" s="484"/>
      <c r="I1467" s="511"/>
      <c r="J1467" s="488"/>
      <c r="K1467" s="488">
        <f>SUM(K1468:K1471)</f>
        <v>0</v>
      </c>
      <c r="L1467" s="488"/>
      <c r="M1467" s="488">
        <f>SUM(M1468:M1471)</f>
        <v>0</v>
      </c>
      <c r="N1467" s="522"/>
      <c r="O1467" s="488"/>
      <c r="P1467" s="488">
        <f>SUM(P1468:P1471)</f>
        <v>0</v>
      </c>
      <c r="Q1467" s="488">
        <f>SUM(Q1468:Q1471)</f>
        <v>0</v>
      </c>
      <c r="R1467" s="502"/>
      <c r="S1467" s="503"/>
      <c r="T1467" s="545"/>
      <c r="U1467" s="820"/>
      <c r="V1467" s="481"/>
      <c r="W1467" s="482"/>
      <c r="X1467" s="504"/>
    </row>
    <row r="1468" spans="1:24" hidden="1" x14ac:dyDescent="0.2">
      <c r="A1468" s="483"/>
      <c r="B1468" s="484"/>
      <c r="C1468" s="484"/>
      <c r="D1468" s="484"/>
      <c r="E1468" s="500"/>
      <c r="F1468" s="635"/>
      <c r="G1468" s="509"/>
      <c r="H1468" s="484"/>
      <c r="I1468" s="511"/>
      <c r="J1468" s="488"/>
      <c r="K1468" s="488"/>
      <c r="L1468" s="488"/>
      <c r="M1468" s="488"/>
      <c r="N1468" s="522"/>
      <c r="O1468" s="488"/>
      <c r="P1468" s="488"/>
      <c r="Q1468" s="488">
        <f>+M1468+P1468-K1468</f>
        <v>0</v>
      </c>
      <c r="R1468" s="502"/>
      <c r="S1468" s="503"/>
      <c r="T1468" s="545"/>
      <c r="U1468" s="820"/>
      <c r="V1468" s="481"/>
      <c r="W1468" s="482"/>
      <c r="X1468" s="504"/>
    </row>
    <row r="1469" spans="1:24" ht="51" hidden="1" x14ac:dyDescent="0.2">
      <c r="A1469" s="483"/>
      <c r="B1469" s="484"/>
      <c r="C1469" s="484"/>
      <c r="D1469" s="484"/>
      <c r="E1469" s="500"/>
      <c r="F1469" s="635"/>
      <c r="G1469" s="509"/>
      <c r="H1469" s="484"/>
      <c r="I1469" s="511" t="s">
        <v>623</v>
      </c>
      <c r="J1469" s="488"/>
      <c r="K1469" s="488"/>
      <c r="L1469" s="488"/>
      <c r="M1469" s="488"/>
      <c r="N1469" s="522"/>
      <c r="O1469" s="488"/>
      <c r="P1469" s="488"/>
      <c r="Q1469" s="488">
        <f>+M1469+P1469-K1469</f>
        <v>0</v>
      </c>
      <c r="R1469" s="502"/>
      <c r="S1469" s="503"/>
      <c r="T1469" s="545"/>
      <c r="U1469" s="820"/>
      <c r="V1469" s="481"/>
      <c r="W1469" s="482"/>
      <c r="X1469" s="504"/>
    </row>
    <row r="1470" spans="1:24" hidden="1" x14ac:dyDescent="0.2">
      <c r="A1470" s="483"/>
      <c r="B1470" s="484"/>
      <c r="C1470" s="484"/>
      <c r="D1470" s="484"/>
      <c r="E1470" s="500"/>
      <c r="F1470" s="635"/>
      <c r="G1470" s="509"/>
      <c r="H1470" s="484"/>
      <c r="I1470" s="511"/>
      <c r="J1470" s="488"/>
      <c r="K1470" s="488"/>
      <c r="L1470" s="488"/>
      <c r="M1470" s="488"/>
      <c r="N1470" s="522"/>
      <c r="O1470" s="488"/>
      <c r="P1470" s="488"/>
      <c r="Q1470" s="488">
        <f>+M1470+P1470-K1470</f>
        <v>0</v>
      </c>
      <c r="R1470" s="502"/>
      <c r="S1470" s="503"/>
      <c r="T1470" s="545"/>
      <c r="U1470" s="820"/>
      <c r="V1470" s="481"/>
      <c r="W1470" s="482"/>
      <c r="X1470" s="504"/>
    </row>
    <row r="1471" spans="1:24" hidden="1" x14ac:dyDescent="0.2">
      <c r="A1471" s="483"/>
      <c r="B1471" s="484"/>
      <c r="C1471" s="484"/>
      <c r="D1471" s="484"/>
      <c r="E1471" s="500"/>
      <c r="F1471" s="635"/>
      <c r="G1471" s="509"/>
      <c r="H1471" s="484"/>
      <c r="I1471" s="511"/>
      <c r="J1471" s="488"/>
      <c r="K1471" s="488"/>
      <c r="L1471" s="488"/>
      <c r="M1471" s="488"/>
      <c r="N1471" s="522"/>
      <c r="O1471" s="488"/>
      <c r="P1471" s="488"/>
      <c r="Q1471" s="488">
        <f>+M1471+P1471-K1471</f>
        <v>0</v>
      </c>
      <c r="R1471" s="502"/>
      <c r="S1471" s="503"/>
      <c r="T1471" s="545"/>
      <c r="U1471" s="820"/>
      <c r="V1471" s="481"/>
      <c r="W1471" s="482"/>
      <c r="X1471" s="504"/>
    </row>
    <row r="1472" spans="1:24" hidden="1" x14ac:dyDescent="0.2">
      <c r="A1472" s="483"/>
      <c r="B1472" s="484"/>
      <c r="C1472" s="484"/>
      <c r="D1472" s="484"/>
      <c r="E1472" s="500"/>
      <c r="F1472" s="635"/>
      <c r="G1472" s="509"/>
      <c r="H1472" s="484"/>
      <c r="I1472" s="511"/>
      <c r="J1472" s="488"/>
      <c r="K1472" s="488"/>
      <c r="L1472" s="488"/>
      <c r="M1472" s="488"/>
      <c r="N1472" s="522"/>
      <c r="O1472" s="488"/>
      <c r="P1472" s="488"/>
      <c r="Q1472" s="488"/>
      <c r="R1472" s="502"/>
      <c r="S1472" s="503"/>
      <c r="T1472" s="545"/>
      <c r="U1472" s="820"/>
      <c r="V1472" s="481"/>
      <c r="W1472" s="482"/>
      <c r="X1472" s="504"/>
    </row>
    <row r="1473" spans="1:30" ht="17.25" customHeight="1" x14ac:dyDescent="0.2">
      <c r="A1473" s="498">
        <v>2</v>
      </c>
      <c r="B1473" s="499">
        <v>0</v>
      </c>
      <c r="C1473" s="499">
        <v>4</v>
      </c>
      <c r="D1473" s="499">
        <v>10</v>
      </c>
      <c r="E1473" s="485" t="s">
        <v>1740</v>
      </c>
      <c r="F1473" s="628"/>
      <c r="G1473" s="486" t="s">
        <v>1426</v>
      </c>
      <c r="H1473" s="484"/>
      <c r="I1473" s="511"/>
      <c r="J1473" s="488"/>
      <c r="K1473" s="488">
        <f>SUM(K1474:K1478)</f>
        <v>0</v>
      </c>
      <c r="L1473" s="488"/>
      <c r="M1473" s="488">
        <f>SUM(M1474:M1478)</f>
        <v>7300000</v>
      </c>
      <c r="N1473" s="522"/>
      <c r="O1473" s="488"/>
      <c r="P1473" s="544">
        <f>7700000*11</f>
        <v>84700000</v>
      </c>
      <c r="Q1473" s="544">
        <f>+Q1475</f>
        <v>92000000</v>
      </c>
      <c r="R1473" s="502"/>
      <c r="S1473" s="503"/>
      <c r="T1473" s="545"/>
      <c r="U1473" s="820"/>
      <c r="V1473" s="481"/>
      <c r="W1473" s="482"/>
      <c r="X1473" s="504"/>
    </row>
    <row r="1474" spans="1:30" hidden="1" x14ac:dyDescent="0.2">
      <c r="A1474" s="484"/>
      <c r="B1474" s="484"/>
      <c r="C1474" s="484"/>
      <c r="D1474" s="484"/>
      <c r="E1474" s="485"/>
      <c r="F1474" s="628"/>
      <c r="G1474" s="486"/>
      <c r="H1474" s="484"/>
      <c r="I1474" s="511"/>
      <c r="J1474" s="488"/>
      <c r="K1474" s="488"/>
      <c r="L1474" s="488"/>
      <c r="M1474" s="488"/>
      <c r="N1474" s="524"/>
      <c r="O1474" s="480"/>
      <c r="P1474" s="488"/>
      <c r="Q1474" s="488">
        <f>+M1474+P1474-K1474</f>
        <v>0</v>
      </c>
      <c r="R1474" s="502"/>
      <c r="S1474" s="503"/>
      <c r="T1474" s="545"/>
      <c r="U1474" s="820"/>
      <c r="V1474" s="481"/>
      <c r="W1474" s="482"/>
      <c r="X1474" s="504"/>
    </row>
    <row r="1475" spans="1:30" s="847" customFormat="1" ht="56.25" customHeight="1" x14ac:dyDescent="0.2">
      <c r="A1475" s="836"/>
      <c r="B1475" s="832">
        <v>0</v>
      </c>
      <c r="C1475" s="832">
        <v>4</v>
      </c>
      <c r="D1475" s="832">
        <v>10</v>
      </c>
      <c r="E1475" s="833" t="s">
        <v>1740</v>
      </c>
      <c r="F1475" s="834" t="s">
        <v>4675</v>
      </c>
      <c r="G1475" s="835" t="s">
        <v>1426</v>
      </c>
      <c r="H1475" s="836">
        <v>80131502</v>
      </c>
      <c r="I1475" s="872" t="s">
        <v>4803</v>
      </c>
      <c r="J1475" s="838"/>
      <c r="K1475" s="838"/>
      <c r="L1475" s="838"/>
      <c r="M1475" s="850">
        <v>7300000</v>
      </c>
      <c r="N1475" s="873"/>
      <c r="O1475" s="838"/>
      <c r="P1475" s="850">
        <v>84700000</v>
      </c>
      <c r="Q1475" s="850">
        <f>+P1475+M1475</f>
        <v>92000000</v>
      </c>
      <c r="R1475" s="856" t="s">
        <v>5024</v>
      </c>
      <c r="S1475" s="840">
        <v>11</v>
      </c>
      <c r="T1475" s="841" t="s">
        <v>4689</v>
      </c>
      <c r="U1475" s="842" t="s">
        <v>4669</v>
      </c>
      <c r="V1475" s="843"/>
      <c r="W1475" s="844"/>
      <c r="X1475" s="845" t="s">
        <v>5121</v>
      </c>
      <c r="Y1475" s="846"/>
      <c r="Z1475" s="846"/>
      <c r="AA1475" s="846"/>
      <c r="AB1475" s="846"/>
      <c r="AC1475" s="846"/>
      <c r="AD1475" s="846"/>
    </row>
    <row r="1476" spans="1:30" hidden="1" x14ac:dyDescent="0.2">
      <c r="A1476" s="484"/>
      <c r="B1476" s="484"/>
      <c r="C1476" s="484"/>
      <c r="D1476" s="484"/>
      <c r="E1476" s="485"/>
      <c r="F1476" s="628"/>
      <c r="G1476" s="486"/>
      <c r="H1476" s="484"/>
      <c r="I1476" s="511"/>
      <c r="J1476" s="488"/>
      <c r="K1476" s="488"/>
      <c r="L1476" s="488"/>
      <c r="M1476" s="488"/>
      <c r="N1476" s="524"/>
      <c r="O1476" s="480"/>
      <c r="P1476" s="488"/>
      <c r="Q1476" s="488">
        <f>+M1476+P1476-K1476</f>
        <v>0</v>
      </c>
      <c r="R1476" s="502"/>
      <c r="S1476" s="503"/>
      <c r="T1476" s="545"/>
      <c r="U1476" s="820"/>
      <c r="V1476" s="481"/>
      <c r="W1476" s="482"/>
      <c r="X1476" s="504"/>
    </row>
    <row r="1477" spans="1:30" hidden="1" x14ac:dyDescent="0.2">
      <c r="A1477" s="484"/>
      <c r="B1477" s="484"/>
      <c r="C1477" s="484"/>
      <c r="D1477" s="484"/>
      <c r="E1477" s="500"/>
      <c r="F1477" s="635"/>
      <c r="G1477" s="509"/>
      <c r="H1477" s="484"/>
      <c r="I1477" s="511"/>
      <c r="J1477" s="488"/>
      <c r="K1477" s="488"/>
      <c r="L1477" s="488"/>
      <c r="M1477" s="488"/>
      <c r="N1477" s="524"/>
      <c r="O1477" s="480"/>
      <c r="P1477" s="488"/>
      <c r="Q1477" s="488">
        <f>+M1477+P1477-K1477</f>
        <v>0</v>
      </c>
      <c r="R1477" s="502"/>
      <c r="S1477" s="503"/>
      <c r="T1477" s="545"/>
      <c r="U1477" s="820"/>
      <c r="V1477" s="481"/>
      <c r="W1477" s="482"/>
      <c r="X1477" s="504"/>
    </row>
    <row r="1478" spans="1:30" x14ac:dyDescent="0.2">
      <c r="A1478" s="484"/>
      <c r="B1478" s="484"/>
      <c r="C1478" s="484"/>
      <c r="D1478" s="484"/>
      <c r="E1478" s="500"/>
      <c r="F1478" s="635"/>
      <c r="G1478" s="486"/>
      <c r="H1478" s="484"/>
      <c r="I1478" s="511"/>
      <c r="J1478" s="488"/>
      <c r="K1478" s="488"/>
      <c r="L1478" s="488"/>
      <c r="M1478" s="480"/>
      <c r="N1478" s="524"/>
      <c r="O1478" s="480"/>
      <c r="P1478" s="480"/>
      <c r="Q1478" s="480"/>
      <c r="R1478" s="479"/>
      <c r="S1478" s="480"/>
      <c r="T1478" s="545"/>
      <c r="U1478" s="820"/>
      <c r="V1478" s="481"/>
      <c r="W1478" s="482"/>
      <c r="X1478" s="504"/>
    </row>
    <row r="1479" spans="1:30" s="376" customFormat="1" x14ac:dyDescent="0.2">
      <c r="A1479" s="483">
        <v>2</v>
      </c>
      <c r="B1479" s="484">
        <v>0</v>
      </c>
      <c r="C1479" s="484">
        <v>4</v>
      </c>
      <c r="D1479" s="484">
        <v>11</v>
      </c>
      <c r="E1479" s="485"/>
      <c r="F1479" s="628"/>
      <c r="G1479" s="486" t="s">
        <v>1902</v>
      </c>
      <c r="H1479" s="484"/>
      <c r="I1479" s="511"/>
      <c r="J1479" s="488"/>
      <c r="K1479" s="488">
        <f>+K1481+K1484</f>
        <v>0</v>
      </c>
      <c r="L1479" s="488"/>
      <c r="M1479" s="489">
        <f>+M1481+M1484</f>
        <v>0</v>
      </c>
      <c r="N1479" s="522"/>
      <c r="O1479" s="489"/>
      <c r="P1479" s="489">
        <f>+P1481+P1484</f>
        <v>4000000</v>
      </c>
      <c r="Q1479" s="489">
        <f>+Q1481+Q1484</f>
        <v>4000000</v>
      </c>
      <c r="R1479" s="490"/>
      <c r="S1479" s="491"/>
      <c r="T1479" s="795"/>
      <c r="U1479" s="820"/>
      <c r="V1479" s="481"/>
      <c r="W1479" s="482"/>
      <c r="X1479" s="504"/>
    </row>
    <row r="1480" spans="1:30" s="376" customFormat="1" hidden="1" x14ac:dyDescent="0.2">
      <c r="A1480" s="483"/>
      <c r="B1480" s="484"/>
      <c r="C1480" s="484"/>
      <c r="D1480" s="484"/>
      <c r="E1480" s="485"/>
      <c r="F1480" s="628"/>
      <c r="G1480" s="486"/>
      <c r="H1480" s="484"/>
      <c r="I1480" s="511"/>
      <c r="J1480" s="488"/>
      <c r="K1480" s="488"/>
      <c r="L1480" s="488"/>
      <c r="M1480" s="489"/>
      <c r="N1480" s="522"/>
      <c r="O1480" s="489"/>
      <c r="P1480" s="489"/>
      <c r="Q1480" s="489"/>
      <c r="R1480" s="490"/>
      <c r="S1480" s="491"/>
      <c r="T1480" s="795"/>
      <c r="U1480" s="820"/>
      <c r="V1480" s="481"/>
      <c r="W1480" s="482"/>
      <c r="X1480" s="504"/>
    </row>
    <row r="1481" spans="1:30" hidden="1" x14ac:dyDescent="0.2">
      <c r="A1481" s="498">
        <v>2</v>
      </c>
      <c r="B1481" s="499">
        <v>0</v>
      </c>
      <c r="C1481" s="499">
        <v>4</v>
      </c>
      <c r="D1481" s="499">
        <v>11</v>
      </c>
      <c r="E1481" s="485" t="s">
        <v>1738</v>
      </c>
      <c r="F1481" s="628"/>
      <c r="G1481" s="486" t="s">
        <v>1903</v>
      </c>
      <c r="H1481" s="484"/>
      <c r="I1481" s="511"/>
      <c r="J1481" s="488"/>
      <c r="K1481" s="488">
        <f>SUM(K1482:K1483)</f>
        <v>0</v>
      </c>
      <c r="L1481" s="488"/>
      <c r="M1481" s="488">
        <f>SUM(M1482:M1483)</f>
        <v>0</v>
      </c>
      <c r="N1481" s="522"/>
      <c r="O1481" s="488"/>
      <c r="P1481" s="488">
        <f>SUM(P1482:P1483)</f>
        <v>0</v>
      </c>
      <c r="Q1481" s="488">
        <f>SUM(Q1482:Q1483)</f>
        <v>0</v>
      </c>
      <c r="R1481" s="502"/>
      <c r="S1481" s="503"/>
      <c r="T1481" s="545"/>
      <c r="U1481" s="820"/>
      <c r="V1481" s="481"/>
      <c r="W1481" s="482"/>
      <c r="X1481" s="504"/>
    </row>
    <row r="1482" spans="1:30" hidden="1" x14ac:dyDescent="0.2">
      <c r="A1482" s="498"/>
      <c r="B1482" s="499"/>
      <c r="C1482" s="499"/>
      <c r="D1482" s="499"/>
      <c r="E1482" s="500"/>
      <c r="F1482" s="635"/>
      <c r="G1482" s="509"/>
      <c r="H1482" s="484"/>
      <c r="I1482" s="511"/>
      <c r="J1482" s="488"/>
      <c r="K1482" s="488"/>
      <c r="L1482" s="488"/>
      <c r="M1482" s="488"/>
      <c r="N1482" s="522"/>
      <c r="O1482" s="488"/>
      <c r="P1482" s="488"/>
      <c r="Q1482" s="488">
        <f>+M1482+P1482-K1482</f>
        <v>0</v>
      </c>
      <c r="R1482" s="502"/>
      <c r="S1482" s="503"/>
      <c r="T1482" s="545"/>
      <c r="U1482" s="820"/>
      <c r="V1482" s="481"/>
      <c r="W1482" s="482"/>
      <c r="X1482" s="504"/>
    </row>
    <row r="1483" spans="1:30" hidden="1" x14ac:dyDescent="0.2">
      <c r="A1483" s="498"/>
      <c r="B1483" s="499"/>
      <c r="C1483" s="499"/>
      <c r="D1483" s="499"/>
      <c r="E1483" s="500"/>
      <c r="F1483" s="635"/>
      <c r="G1483" s="509"/>
      <c r="H1483" s="484"/>
      <c r="I1483" s="511"/>
      <c r="J1483" s="488"/>
      <c r="K1483" s="488"/>
      <c r="L1483" s="488"/>
      <c r="M1483" s="488"/>
      <c r="N1483" s="522"/>
      <c r="O1483" s="488"/>
      <c r="P1483" s="488"/>
      <c r="Q1483" s="488"/>
      <c r="R1483" s="502"/>
      <c r="S1483" s="503"/>
      <c r="T1483" s="545"/>
      <c r="U1483" s="820"/>
      <c r="V1483" s="481"/>
      <c r="W1483" s="482"/>
      <c r="X1483" s="504"/>
    </row>
    <row r="1484" spans="1:30" x14ac:dyDescent="0.2">
      <c r="A1484" s="498">
        <v>2</v>
      </c>
      <c r="B1484" s="499">
        <v>0</v>
      </c>
      <c r="C1484" s="499">
        <v>4</v>
      </c>
      <c r="D1484" s="499">
        <v>11</v>
      </c>
      <c r="E1484" s="485" t="s">
        <v>1740</v>
      </c>
      <c r="F1484" s="630"/>
      <c r="G1484" s="496" t="s">
        <v>1904</v>
      </c>
      <c r="H1484" s="484"/>
      <c r="I1484" s="511"/>
      <c r="J1484" s="488"/>
      <c r="K1484" s="488">
        <f>SUM(K1486:K1493)</f>
        <v>0</v>
      </c>
      <c r="L1484" s="488"/>
      <c r="M1484" s="488">
        <f>SUM(M1486:M1493)</f>
        <v>0</v>
      </c>
      <c r="N1484" s="522"/>
      <c r="O1484" s="488"/>
      <c r="P1484" s="489">
        <f>SUM(P1485:P1493)</f>
        <v>4000000</v>
      </c>
      <c r="Q1484" s="932">
        <f>SUM(Q1485:Q1493)</f>
        <v>4000000</v>
      </c>
      <c r="R1484" s="502"/>
      <c r="S1484" s="503"/>
      <c r="T1484" s="545"/>
      <c r="U1484" s="820"/>
      <c r="V1484" s="481"/>
      <c r="W1484" s="482"/>
      <c r="X1484" s="504"/>
    </row>
    <row r="1485" spans="1:30" s="847" customFormat="1" ht="41.25" customHeight="1" x14ac:dyDescent="0.2">
      <c r="A1485" s="832"/>
      <c r="B1485" s="832">
        <v>0</v>
      </c>
      <c r="C1485" s="832">
        <v>4</v>
      </c>
      <c r="D1485" s="832">
        <v>11</v>
      </c>
      <c r="E1485" s="874" t="s">
        <v>1740</v>
      </c>
      <c r="F1485" s="834" t="s">
        <v>4675</v>
      </c>
      <c r="G1485" s="875" t="s">
        <v>1904</v>
      </c>
      <c r="H1485" s="836">
        <v>94111800</v>
      </c>
      <c r="I1485" s="837" t="s">
        <v>4900</v>
      </c>
      <c r="J1485" s="838"/>
      <c r="K1485" s="838"/>
      <c r="L1485" s="876"/>
      <c r="M1485" s="838"/>
      <c r="N1485" s="852"/>
      <c r="O1485" s="838"/>
      <c r="P1485" s="877">
        <v>700000</v>
      </c>
      <c r="Q1485" s="850">
        <f>+M1485+P1485-K1485</f>
        <v>700000</v>
      </c>
      <c r="R1485" s="839" t="s">
        <v>4767</v>
      </c>
      <c r="S1485" s="840">
        <v>8</v>
      </c>
      <c r="T1485" s="841" t="s">
        <v>4687</v>
      </c>
      <c r="U1485" s="842" t="s">
        <v>4670</v>
      </c>
      <c r="V1485" s="843"/>
      <c r="W1485" s="844"/>
      <c r="X1485" s="845" t="s">
        <v>5121</v>
      </c>
      <c r="Y1485" s="846"/>
      <c r="Z1485" s="846"/>
      <c r="AA1485" s="846"/>
      <c r="AB1485" s="846"/>
      <c r="AC1485" s="846"/>
      <c r="AD1485" s="846"/>
    </row>
    <row r="1486" spans="1:30" s="847" customFormat="1" ht="33" customHeight="1" x14ac:dyDescent="0.2">
      <c r="A1486" s="832"/>
      <c r="B1486" s="832">
        <v>0</v>
      </c>
      <c r="C1486" s="832">
        <v>4</v>
      </c>
      <c r="D1486" s="832">
        <v>11</v>
      </c>
      <c r="E1486" s="874" t="s">
        <v>1740</v>
      </c>
      <c r="F1486" s="834" t="s">
        <v>4675</v>
      </c>
      <c r="G1486" s="875" t="s">
        <v>1904</v>
      </c>
      <c r="H1486" s="836">
        <v>94111800</v>
      </c>
      <c r="I1486" s="837" t="s">
        <v>4901</v>
      </c>
      <c r="J1486" s="838"/>
      <c r="K1486" s="838"/>
      <c r="L1486" s="876"/>
      <c r="M1486" s="838"/>
      <c r="N1486" s="852"/>
      <c r="O1486" s="838"/>
      <c r="P1486" s="877">
        <v>1000000</v>
      </c>
      <c r="Q1486" s="850">
        <f>+M1486+P1486-K1486</f>
        <v>1000000</v>
      </c>
      <c r="R1486" s="839" t="s">
        <v>4767</v>
      </c>
      <c r="S1486" s="840">
        <v>8</v>
      </c>
      <c r="T1486" s="841" t="s">
        <v>4687</v>
      </c>
      <c r="U1486" s="842" t="s">
        <v>4670</v>
      </c>
      <c r="V1486" s="843"/>
      <c r="W1486" s="844"/>
      <c r="X1486" s="845" t="s">
        <v>5121</v>
      </c>
      <c r="Y1486" s="846"/>
      <c r="Z1486" s="846"/>
      <c r="AA1486" s="846"/>
      <c r="AB1486" s="846"/>
      <c r="AC1486" s="846"/>
      <c r="AD1486" s="846"/>
    </row>
    <row r="1487" spans="1:30" s="847" customFormat="1" ht="32.25" customHeight="1" x14ac:dyDescent="0.2">
      <c r="A1487" s="832"/>
      <c r="B1487" s="832">
        <v>0</v>
      </c>
      <c r="C1487" s="832">
        <v>4</v>
      </c>
      <c r="D1487" s="832">
        <v>11</v>
      </c>
      <c r="E1487" s="874" t="s">
        <v>1740</v>
      </c>
      <c r="F1487" s="834" t="s">
        <v>4675</v>
      </c>
      <c r="G1487" s="875" t="s">
        <v>1904</v>
      </c>
      <c r="H1487" s="836">
        <v>94111800</v>
      </c>
      <c r="I1487" s="837" t="s">
        <v>4902</v>
      </c>
      <c r="J1487" s="838"/>
      <c r="K1487" s="838"/>
      <c r="L1487" s="876"/>
      <c r="M1487" s="838"/>
      <c r="N1487" s="852"/>
      <c r="O1487" s="838"/>
      <c r="P1487" s="877">
        <v>800000</v>
      </c>
      <c r="Q1487" s="850">
        <f>+M1487+P1487-K1487</f>
        <v>800000</v>
      </c>
      <c r="R1487" s="839" t="s">
        <v>4767</v>
      </c>
      <c r="S1487" s="840">
        <v>8</v>
      </c>
      <c r="T1487" s="841" t="s">
        <v>4687</v>
      </c>
      <c r="U1487" s="842" t="s">
        <v>4670</v>
      </c>
      <c r="V1487" s="843"/>
      <c r="W1487" s="844"/>
      <c r="X1487" s="845" t="s">
        <v>5121</v>
      </c>
      <c r="Y1487" s="846"/>
      <c r="Z1487" s="846"/>
      <c r="AA1487" s="846"/>
      <c r="AB1487" s="846"/>
      <c r="AC1487" s="846"/>
      <c r="AD1487" s="846"/>
    </row>
    <row r="1488" spans="1:30" ht="27.75" hidden="1" customHeight="1" x14ac:dyDescent="0.2">
      <c r="A1488" s="499"/>
      <c r="B1488" s="499">
        <v>0</v>
      </c>
      <c r="C1488" s="499">
        <v>4</v>
      </c>
      <c r="D1488" s="499">
        <v>11</v>
      </c>
      <c r="E1488" s="738" t="s">
        <v>1740</v>
      </c>
      <c r="F1488" s="631"/>
      <c r="G1488" s="501"/>
      <c r="H1488" s="759">
        <v>94111800</v>
      </c>
      <c r="I1488" s="763" t="s">
        <v>4761</v>
      </c>
      <c r="J1488" s="488"/>
      <c r="K1488" s="488"/>
      <c r="L1488" s="503"/>
      <c r="M1488" s="488"/>
      <c r="N1488" s="522"/>
      <c r="O1488" s="488"/>
      <c r="P1488" s="762"/>
      <c r="Q1488" s="544"/>
      <c r="R1488" s="568"/>
      <c r="S1488" s="826"/>
      <c r="T1488" s="545" t="s">
        <v>4687</v>
      </c>
      <c r="U1488" s="820"/>
      <c r="V1488" s="481"/>
      <c r="W1488" s="482"/>
      <c r="X1488" s="481"/>
    </row>
    <row r="1489" spans="1:30" s="847" customFormat="1" ht="33" customHeight="1" x14ac:dyDescent="0.2">
      <c r="A1489" s="832"/>
      <c r="B1489" s="832">
        <v>0</v>
      </c>
      <c r="C1489" s="832">
        <v>4</v>
      </c>
      <c r="D1489" s="832">
        <v>11</v>
      </c>
      <c r="E1489" s="874" t="s">
        <v>1740</v>
      </c>
      <c r="F1489" s="834" t="s">
        <v>4675</v>
      </c>
      <c r="G1489" s="875" t="s">
        <v>1904</v>
      </c>
      <c r="H1489" s="836">
        <v>94111800</v>
      </c>
      <c r="I1489" s="837" t="s">
        <v>4903</v>
      </c>
      <c r="J1489" s="838"/>
      <c r="K1489" s="838"/>
      <c r="L1489" s="876"/>
      <c r="M1489" s="838"/>
      <c r="N1489" s="852"/>
      <c r="O1489" s="838"/>
      <c r="P1489" s="877">
        <v>600000</v>
      </c>
      <c r="Q1489" s="850">
        <f>P1489+M1489-K1489</f>
        <v>600000</v>
      </c>
      <c r="R1489" s="878" t="s">
        <v>4768</v>
      </c>
      <c r="S1489" s="840">
        <v>12</v>
      </c>
      <c r="T1489" s="841" t="s">
        <v>4689</v>
      </c>
      <c r="U1489" s="879" t="s">
        <v>4670</v>
      </c>
      <c r="V1489" s="838"/>
      <c r="W1489" s="880"/>
      <c r="X1489" s="845" t="s">
        <v>5121</v>
      </c>
      <c r="Y1489" s="846"/>
      <c r="Z1489" s="846"/>
      <c r="AA1489" s="846"/>
      <c r="AB1489" s="846"/>
      <c r="AC1489" s="846"/>
      <c r="AD1489" s="846"/>
    </row>
    <row r="1490" spans="1:30" s="847" customFormat="1" ht="32.25" customHeight="1" x14ac:dyDescent="0.2">
      <c r="A1490" s="881"/>
      <c r="B1490" s="832">
        <v>0</v>
      </c>
      <c r="C1490" s="832">
        <v>4</v>
      </c>
      <c r="D1490" s="832">
        <v>11</v>
      </c>
      <c r="E1490" s="874" t="s">
        <v>1740</v>
      </c>
      <c r="F1490" s="834" t="s">
        <v>4675</v>
      </c>
      <c r="G1490" s="875" t="s">
        <v>1904</v>
      </c>
      <c r="H1490" s="836">
        <v>94111800</v>
      </c>
      <c r="I1490" s="837" t="s">
        <v>4904</v>
      </c>
      <c r="J1490" s="838"/>
      <c r="K1490" s="838"/>
      <c r="L1490" s="838"/>
      <c r="M1490" s="838"/>
      <c r="N1490" s="852"/>
      <c r="O1490" s="838"/>
      <c r="P1490" s="882">
        <v>900000</v>
      </c>
      <c r="Q1490" s="850">
        <f>P1490+M1490-K1490</f>
        <v>900000</v>
      </c>
      <c r="R1490" s="878" t="s">
        <v>4768</v>
      </c>
      <c r="S1490" s="882">
        <v>12</v>
      </c>
      <c r="T1490" s="841" t="s">
        <v>4689</v>
      </c>
      <c r="U1490" s="883" t="s">
        <v>4670</v>
      </c>
      <c r="V1490" s="838"/>
      <c r="W1490" s="880"/>
      <c r="X1490" s="845" t="s">
        <v>5121</v>
      </c>
      <c r="Y1490" s="846"/>
      <c r="Z1490" s="846"/>
      <c r="AA1490" s="846"/>
      <c r="AB1490" s="846"/>
      <c r="AC1490" s="846"/>
      <c r="AD1490" s="846"/>
    </row>
    <row r="1491" spans="1:30" hidden="1" x14ac:dyDescent="0.2">
      <c r="A1491" s="528"/>
      <c r="B1491" s="528"/>
      <c r="C1491" s="528"/>
      <c r="D1491" s="528"/>
      <c r="E1491" s="513"/>
      <c r="F1491" s="636"/>
      <c r="G1491" s="515"/>
      <c r="H1491" s="529"/>
      <c r="I1491" s="527"/>
      <c r="J1491" s="530"/>
      <c r="K1491" s="530"/>
      <c r="L1491" s="530"/>
      <c r="M1491" s="530"/>
      <c r="N1491" s="531"/>
      <c r="O1491" s="530"/>
      <c r="P1491" s="530"/>
      <c r="Q1491" s="530"/>
      <c r="R1491" s="532"/>
      <c r="S1491" s="530"/>
      <c r="T1491" s="545"/>
      <c r="U1491" s="822"/>
      <c r="V1491" s="530"/>
      <c r="W1491" s="533"/>
      <c r="X1491" s="530"/>
    </row>
    <row r="1492" spans="1:30" hidden="1" x14ac:dyDescent="0.2">
      <c r="A1492" s="528"/>
      <c r="B1492" s="528"/>
      <c r="C1492" s="528"/>
      <c r="D1492" s="528"/>
      <c r="E1492" s="513"/>
      <c r="F1492" s="636"/>
      <c r="G1492" s="515"/>
      <c r="H1492" s="529"/>
      <c r="I1492" s="527"/>
      <c r="J1492" s="530"/>
      <c r="K1492" s="530"/>
      <c r="L1492" s="530"/>
      <c r="M1492" s="530"/>
      <c r="N1492" s="531"/>
      <c r="O1492" s="530"/>
      <c r="P1492" s="530"/>
      <c r="Q1492" s="530"/>
      <c r="R1492" s="532"/>
      <c r="S1492" s="530"/>
      <c r="T1492" s="545"/>
      <c r="U1492" s="822"/>
      <c r="V1492" s="530"/>
      <c r="W1492" s="533"/>
      <c r="X1492" s="530"/>
    </row>
    <row r="1493" spans="1:30" hidden="1" x14ac:dyDescent="0.2">
      <c r="A1493" s="528"/>
      <c r="B1493" s="528"/>
      <c r="C1493" s="528"/>
      <c r="D1493" s="528"/>
      <c r="E1493" s="513"/>
      <c r="F1493" s="636"/>
      <c r="G1493" s="515"/>
      <c r="H1493" s="529"/>
      <c r="I1493" s="527"/>
      <c r="J1493" s="530"/>
      <c r="K1493" s="530"/>
      <c r="L1493" s="530"/>
      <c r="M1493" s="530"/>
      <c r="N1493" s="531"/>
      <c r="O1493" s="530"/>
      <c r="P1493" s="530"/>
      <c r="Q1493" s="530"/>
      <c r="R1493" s="532"/>
      <c r="S1493" s="530"/>
      <c r="T1493" s="545"/>
      <c r="U1493" s="822"/>
      <c r="V1493" s="530"/>
      <c r="W1493" s="533"/>
      <c r="X1493" s="530"/>
    </row>
    <row r="1494" spans="1:30" ht="12.75" hidden="1" customHeight="1" x14ac:dyDescent="0.2">
      <c r="A1494" s="534"/>
      <c r="B1494" s="534"/>
      <c r="C1494" s="534"/>
      <c r="D1494" s="534"/>
      <c r="E1494" s="535"/>
      <c r="F1494" s="639"/>
      <c r="G1494" s="536"/>
      <c r="H1494" s="653"/>
      <c r="I1494" s="537"/>
      <c r="J1494" s="538"/>
      <c r="K1494" s="538"/>
      <c r="L1494" s="538"/>
      <c r="M1494" s="539"/>
      <c r="N1494" s="540"/>
      <c r="O1494" s="539"/>
      <c r="P1494" s="539"/>
      <c r="Q1494" s="539"/>
      <c r="R1494" s="541"/>
      <c r="S1494" s="539"/>
      <c r="T1494" s="545"/>
      <c r="U1494" s="823"/>
      <c r="V1494" s="542"/>
      <c r="W1494" s="543"/>
      <c r="X1494" s="542"/>
    </row>
    <row r="1495" spans="1:30" ht="15.75" hidden="1" customHeight="1" x14ac:dyDescent="0.2">
      <c r="A1495" s="484">
        <v>2</v>
      </c>
      <c r="B1495" s="484">
        <v>0</v>
      </c>
      <c r="C1495" s="484">
        <v>4</v>
      </c>
      <c r="D1495" s="484">
        <v>14</v>
      </c>
      <c r="E1495" s="485"/>
      <c r="F1495" s="629"/>
      <c r="G1495" s="496" t="s">
        <v>1905</v>
      </c>
      <c r="H1495" s="484"/>
      <c r="I1495" s="511"/>
      <c r="J1495" s="488"/>
      <c r="K1495" s="488">
        <f>SUM(K1496:K1497)</f>
        <v>0</v>
      </c>
      <c r="L1495" s="488"/>
      <c r="M1495" s="488">
        <f>SUM(M1496:M1497)</f>
        <v>0</v>
      </c>
      <c r="N1495" s="522"/>
      <c r="O1495" s="488"/>
      <c r="P1495" s="488">
        <f>SUM(P1496:P1497)</f>
        <v>0</v>
      </c>
      <c r="Q1495" s="488">
        <f>SUM(Q1496:Q1497)</f>
        <v>0</v>
      </c>
      <c r="R1495" s="502"/>
      <c r="S1495" s="503"/>
      <c r="T1495" s="545"/>
      <c r="U1495" s="820"/>
      <c r="V1495" s="481"/>
      <c r="W1495" s="482"/>
      <c r="X1495" s="493"/>
    </row>
    <row r="1496" spans="1:30" ht="15.75" hidden="1" customHeight="1" x14ac:dyDescent="0.2">
      <c r="A1496" s="484"/>
      <c r="B1496" s="484"/>
      <c r="C1496" s="484"/>
      <c r="D1496" s="484"/>
      <c r="E1496" s="485"/>
      <c r="F1496" s="629"/>
      <c r="G1496" s="496"/>
      <c r="H1496" s="484"/>
      <c r="I1496" s="511"/>
      <c r="J1496" s="488"/>
      <c r="K1496" s="488"/>
      <c r="L1496" s="488"/>
      <c r="M1496" s="480"/>
      <c r="N1496" s="524"/>
      <c r="O1496" s="480"/>
      <c r="P1496" s="480"/>
      <c r="Q1496" s="480"/>
      <c r="R1496" s="479"/>
      <c r="S1496" s="480"/>
      <c r="T1496" s="545"/>
      <c r="U1496" s="820"/>
      <c r="V1496" s="481"/>
      <c r="W1496" s="482"/>
      <c r="X1496" s="492"/>
    </row>
    <row r="1497" spans="1:30" ht="15.75" hidden="1" customHeight="1" x14ac:dyDescent="0.2">
      <c r="A1497" s="484"/>
      <c r="B1497" s="484"/>
      <c r="C1497" s="484"/>
      <c r="D1497" s="484"/>
      <c r="E1497" s="485"/>
      <c r="F1497" s="629"/>
      <c r="G1497" s="496"/>
      <c r="H1497" s="484"/>
      <c r="I1497" s="511"/>
      <c r="J1497" s="488"/>
      <c r="K1497" s="488"/>
      <c r="L1497" s="488"/>
      <c r="M1497" s="480"/>
      <c r="N1497" s="524"/>
      <c r="O1497" s="480"/>
      <c r="P1497" s="480"/>
      <c r="Q1497" s="480"/>
      <c r="R1497" s="479"/>
      <c r="S1497" s="480"/>
      <c r="T1497" s="545"/>
      <c r="U1497" s="820"/>
      <c r="V1497" s="481"/>
      <c r="W1497" s="482"/>
      <c r="X1497" s="492"/>
    </row>
    <row r="1498" spans="1:30" s="376" customFormat="1" ht="12.75" hidden="1" customHeight="1" x14ac:dyDescent="0.2">
      <c r="A1498" s="499"/>
      <c r="B1498" s="499"/>
      <c r="C1498" s="499"/>
      <c r="D1498" s="499"/>
      <c r="E1498" s="500"/>
      <c r="F1498" s="637"/>
      <c r="G1498" s="496"/>
      <c r="H1498" s="484"/>
      <c r="I1498" s="511"/>
      <c r="J1498" s="488"/>
      <c r="K1498" s="488"/>
      <c r="L1498" s="488"/>
      <c r="M1498" s="480"/>
      <c r="N1498" s="524"/>
      <c r="O1498" s="480"/>
      <c r="P1498" s="480"/>
      <c r="Q1498" s="480"/>
      <c r="R1498" s="479"/>
      <c r="S1498" s="480"/>
      <c r="T1498" s="545"/>
      <c r="U1498" s="820"/>
      <c r="V1498" s="481"/>
      <c r="W1498" s="482"/>
      <c r="X1498" s="481"/>
    </row>
    <row r="1499" spans="1:30" s="376" customFormat="1" ht="25.5" hidden="1" customHeight="1" x14ac:dyDescent="0.2">
      <c r="A1499" s="484">
        <v>2</v>
      </c>
      <c r="B1499" s="484">
        <v>0</v>
      </c>
      <c r="C1499" s="484">
        <v>4</v>
      </c>
      <c r="D1499" s="484">
        <v>21</v>
      </c>
      <c r="E1499" s="485"/>
      <c r="F1499" s="629"/>
      <c r="G1499" s="496" t="s">
        <v>1906</v>
      </c>
      <c r="H1499" s="484"/>
      <c r="I1499" s="511"/>
      <c r="J1499" s="488"/>
      <c r="K1499" s="488">
        <f>+K1501+K1511+K1515+K1549+K1554+K1558+K1562+K1566</f>
        <v>0</v>
      </c>
      <c r="L1499" s="488"/>
      <c r="M1499" s="489">
        <f>+M1501+M1511+M1515+M1549+M1554+M1558+M1562+M1566</f>
        <v>0</v>
      </c>
      <c r="N1499" s="522"/>
      <c r="O1499" s="489"/>
      <c r="P1499" s="489">
        <f>+P1501+P1511+P1515+P1549+P1554+P1558+P1562+P1566</f>
        <v>0</v>
      </c>
      <c r="Q1499" s="489">
        <f>+Q1501+Q1511+Q1515+Q1549+Q1554+Q1558+Q1562+Q1566</f>
        <v>0</v>
      </c>
      <c r="R1499" s="490"/>
      <c r="S1499" s="491"/>
      <c r="T1499" s="795"/>
      <c r="U1499" s="820"/>
      <c r="V1499" s="481"/>
      <c r="W1499" s="482"/>
      <c r="X1499" s="493"/>
    </row>
    <row r="1500" spans="1:30" s="376" customFormat="1" ht="12.75" hidden="1" customHeight="1" x14ac:dyDescent="0.2">
      <c r="A1500" s="484"/>
      <c r="B1500" s="484"/>
      <c r="C1500" s="484"/>
      <c r="D1500" s="484"/>
      <c r="E1500" s="485"/>
      <c r="F1500" s="629"/>
      <c r="G1500" s="496"/>
      <c r="H1500" s="484"/>
      <c r="I1500" s="511"/>
      <c r="J1500" s="488"/>
      <c r="K1500" s="488"/>
      <c r="L1500" s="488"/>
      <c r="M1500" s="489"/>
      <c r="N1500" s="522"/>
      <c r="O1500" s="489"/>
      <c r="P1500" s="489"/>
      <c r="Q1500" s="489"/>
      <c r="R1500" s="490"/>
      <c r="S1500" s="491"/>
      <c r="T1500" s="795"/>
      <c r="U1500" s="820"/>
      <c r="V1500" s="481"/>
      <c r="W1500" s="482"/>
      <c r="X1500" s="492"/>
    </row>
    <row r="1501" spans="1:30" s="376" customFormat="1" ht="12.75" hidden="1" customHeight="1" x14ac:dyDescent="0.2">
      <c r="A1501" s="499">
        <v>2</v>
      </c>
      <c r="B1501" s="499">
        <v>0</v>
      </c>
      <c r="C1501" s="499">
        <v>4</v>
      </c>
      <c r="D1501" s="499">
        <v>21</v>
      </c>
      <c r="E1501" s="485" t="s">
        <v>1738</v>
      </c>
      <c r="F1501" s="629"/>
      <c r="G1501" s="496" t="s">
        <v>1907</v>
      </c>
      <c r="H1501" s="484"/>
      <c r="I1501" s="511"/>
      <c r="J1501" s="488"/>
      <c r="K1501" s="488">
        <f>SUM(K1502:K1508)</f>
        <v>0</v>
      </c>
      <c r="L1501" s="488"/>
      <c r="M1501" s="488">
        <f>SUM(M1502:M1508)</f>
        <v>0</v>
      </c>
      <c r="N1501" s="522"/>
      <c r="O1501" s="488"/>
      <c r="P1501" s="488">
        <f>SUM(P1502:P1508)</f>
        <v>0</v>
      </c>
      <c r="Q1501" s="488">
        <f>SUM(Q1502:Q1508)</f>
        <v>0</v>
      </c>
      <c r="R1501" s="502"/>
      <c r="S1501" s="503"/>
      <c r="T1501" s="545"/>
      <c r="U1501" s="820"/>
      <c r="V1501" s="481"/>
      <c r="W1501" s="482"/>
      <c r="X1501" s="481"/>
    </row>
    <row r="1502" spans="1:30" ht="12.75" hidden="1" customHeight="1" x14ac:dyDescent="0.2">
      <c r="A1502" s="499"/>
      <c r="B1502" s="499"/>
      <c r="C1502" s="499"/>
      <c r="D1502" s="499"/>
      <c r="E1502" s="500"/>
      <c r="F1502" s="637"/>
      <c r="G1502" s="508"/>
      <c r="H1502" s="484">
        <v>49165000</v>
      </c>
      <c r="I1502" s="511" t="s">
        <v>1608</v>
      </c>
      <c r="J1502" s="488"/>
      <c r="K1502" s="488"/>
      <c r="L1502" s="488"/>
      <c r="M1502" s="488"/>
      <c r="N1502" s="522"/>
      <c r="O1502" s="488"/>
      <c r="P1502" s="488"/>
      <c r="Q1502" s="488">
        <f t="shared" ref="Q1502:Q1508" si="42">+M1502+P1502-K1502</f>
        <v>0</v>
      </c>
      <c r="R1502" s="502"/>
      <c r="S1502" s="503"/>
      <c r="T1502" s="545"/>
      <c r="U1502" s="820"/>
      <c r="V1502" s="481"/>
      <c r="W1502" s="482"/>
      <c r="X1502" s="493"/>
    </row>
    <row r="1503" spans="1:30" ht="12.75" hidden="1" customHeight="1" x14ac:dyDescent="0.2">
      <c r="A1503" s="499"/>
      <c r="B1503" s="499"/>
      <c r="C1503" s="499"/>
      <c r="D1503" s="499"/>
      <c r="E1503" s="500"/>
      <c r="F1503" s="637"/>
      <c r="G1503" s="508"/>
      <c r="H1503" s="484">
        <v>49165000</v>
      </c>
      <c r="I1503" s="511" t="s">
        <v>1609</v>
      </c>
      <c r="J1503" s="488"/>
      <c r="K1503" s="488"/>
      <c r="L1503" s="488"/>
      <c r="M1503" s="488"/>
      <c r="N1503" s="522"/>
      <c r="O1503" s="488"/>
      <c r="P1503" s="488"/>
      <c r="Q1503" s="488">
        <f t="shared" si="42"/>
        <v>0</v>
      </c>
      <c r="R1503" s="502"/>
      <c r="S1503" s="503"/>
      <c r="T1503" s="545"/>
      <c r="U1503" s="820"/>
      <c r="V1503" s="481"/>
      <c r="W1503" s="482"/>
      <c r="X1503" s="504"/>
    </row>
    <row r="1504" spans="1:30" ht="12.75" hidden="1" customHeight="1" x14ac:dyDescent="0.2">
      <c r="A1504" s="499"/>
      <c r="B1504" s="499"/>
      <c r="C1504" s="499"/>
      <c r="D1504" s="499"/>
      <c r="E1504" s="500"/>
      <c r="F1504" s="637"/>
      <c r="G1504" s="508"/>
      <c r="H1504" s="484">
        <v>49165000</v>
      </c>
      <c r="I1504" s="511" t="s">
        <v>1610</v>
      </c>
      <c r="J1504" s="488"/>
      <c r="K1504" s="488"/>
      <c r="L1504" s="488"/>
      <c r="M1504" s="488"/>
      <c r="N1504" s="522"/>
      <c r="O1504" s="488"/>
      <c r="P1504" s="488"/>
      <c r="Q1504" s="488">
        <f t="shared" si="42"/>
        <v>0</v>
      </c>
      <c r="R1504" s="502"/>
      <c r="S1504" s="503"/>
      <c r="T1504" s="545"/>
      <c r="U1504" s="820"/>
      <c r="V1504" s="481"/>
      <c r="W1504" s="482"/>
      <c r="X1504" s="504"/>
    </row>
    <row r="1505" spans="1:24" ht="12.75" hidden="1" customHeight="1" x14ac:dyDescent="0.2">
      <c r="A1505" s="499"/>
      <c r="B1505" s="499"/>
      <c r="C1505" s="499"/>
      <c r="D1505" s="499"/>
      <c r="E1505" s="500"/>
      <c r="F1505" s="637"/>
      <c r="G1505" s="508"/>
      <c r="H1505" s="484">
        <v>49165000</v>
      </c>
      <c r="I1505" s="511" t="s">
        <v>236</v>
      </c>
      <c r="J1505" s="488"/>
      <c r="K1505" s="488"/>
      <c r="L1505" s="488"/>
      <c r="M1505" s="488"/>
      <c r="N1505" s="522"/>
      <c r="O1505" s="488"/>
      <c r="P1505" s="488"/>
      <c r="Q1505" s="488">
        <f t="shared" si="42"/>
        <v>0</v>
      </c>
      <c r="R1505" s="502"/>
      <c r="S1505" s="503"/>
      <c r="T1505" s="545"/>
      <c r="U1505" s="820"/>
      <c r="V1505" s="481"/>
      <c r="W1505" s="482"/>
      <c r="X1505" s="504"/>
    </row>
    <row r="1506" spans="1:24" ht="12.75" hidden="1" customHeight="1" x14ac:dyDescent="0.2">
      <c r="A1506" s="499"/>
      <c r="B1506" s="499"/>
      <c r="C1506" s="499"/>
      <c r="D1506" s="499"/>
      <c r="E1506" s="500"/>
      <c r="F1506" s="637"/>
      <c r="G1506" s="508"/>
      <c r="H1506" s="484">
        <v>49101700</v>
      </c>
      <c r="I1506" s="511" t="s">
        <v>237</v>
      </c>
      <c r="J1506" s="488"/>
      <c r="K1506" s="488"/>
      <c r="L1506" s="488"/>
      <c r="M1506" s="488"/>
      <c r="N1506" s="522"/>
      <c r="O1506" s="488"/>
      <c r="P1506" s="488"/>
      <c r="Q1506" s="488">
        <f t="shared" si="42"/>
        <v>0</v>
      </c>
      <c r="R1506" s="502"/>
      <c r="S1506" s="503"/>
      <c r="T1506" s="545"/>
      <c r="U1506" s="820"/>
      <c r="V1506" s="481"/>
      <c r="W1506" s="482"/>
      <c r="X1506" s="504"/>
    </row>
    <row r="1507" spans="1:24" ht="12.75" hidden="1" customHeight="1" x14ac:dyDescent="0.2">
      <c r="A1507" s="499"/>
      <c r="B1507" s="499"/>
      <c r="C1507" s="499"/>
      <c r="D1507" s="499"/>
      <c r="E1507" s="500"/>
      <c r="F1507" s="637"/>
      <c r="G1507" s="508"/>
      <c r="H1507" s="484">
        <v>49101700</v>
      </c>
      <c r="I1507" s="511" t="s">
        <v>238</v>
      </c>
      <c r="J1507" s="488"/>
      <c r="K1507" s="488"/>
      <c r="L1507" s="488"/>
      <c r="M1507" s="488"/>
      <c r="N1507" s="522"/>
      <c r="O1507" s="488"/>
      <c r="P1507" s="488"/>
      <c r="Q1507" s="488">
        <f t="shared" si="42"/>
        <v>0</v>
      </c>
      <c r="R1507" s="502"/>
      <c r="S1507" s="503"/>
      <c r="T1507" s="545"/>
      <c r="U1507" s="820"/>
      <c r="V1507" s="481"/>
      <c r="W1507" s="482"/>
      <c r="X1507" s="504"/>
    </row>
    <row r="1508" spans="1:24" ht="12.75" hidden="1" customHeight="1" x14ac:dyDescent="0.2">
      <c r="A1508" s="499"/>
      <c r="B1508" s="499"/>
      <c r="C1508" s="499"/>
      <c r="D1508" s="499"/>
      <c r="E1508" s="500"/>
      <c r="F1508" s="637"/>
      <c r="G1508" s="508"/>
      <c r="H1508" s="484">
        <v>49101700</v>
      </c>
      <c r="I1508" s="511" t="s">
        <v>239</v>
      </c>
      <c r="J1508" s="488"/>
      <c r="K1508" s="488"/>
      <c r="L1508" s="488"/>
      <c r="M1508" s="488"/>
      <c r="N1508" s="522"/>
      <c r="O1508" s="488"/>
      <c r="P1508" s="488"/>
      <c r="Q1508" s="488">
        <f t="shared" si="42"/>
        <v>0</v>
      </c>
      <c r="R1508" s="502"/>
      <c r="S1508" s="503"/>
      <c r="T1508" s="545"/>
      <c r="U1508" s="820"/>
      <c r="V1508" s="481"/>
      <c r="W1508" s="482"/>
      <c r="X1508" s="504"/>
    </row>
    <row r="1509" spans="1:24" ht="12.75" hidden="1" customHeight="1" x14ac:dyDescent="0.2">
      <c r="A1509" s="499"/>
      <c r="B1509" s="499"/>
      <c r="C1509" s="499"/>
      <c r="D1509" s="499"/>
      <c r="E1509" s="500"/>
      <c r="F1509" s="637"/>
      <c r="G1509" s="508"/>
      <c r="H1509" s="484"/>
      <c r="I1509" s="511" t="s">
        <v>3584</v>
      </c>
      <c r="J1509" s="488"/>
      <c r="K1509" s="488"/>
      <c r="L1509" s="488"/>
      <c r="M1509" s="488"/>
      <c r="N1509" s="522"/>
      <c r="O1509" s="488"/>
      <c r="P1509" s="488"/>
      <c r="Q1509" s="488"/>
      <c r="R1509" s="502"/>
      <c r="S1509" s="503"/>
      <c r="T1509" s="545"/>
      <c r="U1509" s="820"/>
      <c r="V1509" s="481"/>
      <c r="W1509" s="482"/>
      <c r="X1509" s="481"/>
    </row>
    <row r="1510" spans="1:24" ht="15.75" hidden="1" customHeight="1" x14ac:dyDescent="0.2">
      <c r="A1510" s="499"/>
      <c r="B1510" s="499"/>
      <c r="C1510" s="499"/>
      <c r="D1510" s="499"/>
      <c r="E1510" s="500"/>
      <c r="F1510" s="637"/>
      <c r="G1510" s="496"/>
      <c r="H1510" s="484"/>
      <c r="I1510" s="511"/>
      <c r="J1510" s="488"/>
      <c r="K1510" s="488"/>
      <c r="L1510" s="488"/>
      <c r="M1510" s="488"/>
      <c r="N1510" s="522"/>
      <c r="O1510" s="488"/>
      <c r="P1510" s="488"/>
      <c r="Q1510" s="488"/>
      <c r="R1510" s="502"/>
      <c r="S1510" s="503"/>
      <c r="T1510" s="545"/>
      <c r="U1510" s="820"/>
      <c r="V1510" s="481"/>
      <c r="W1510" s="482"/>
      <c r="X1510" s="493"/>
    </row>
    <row r="1511" spans="1:24" s="376" customFormat="1" ht="12.75" hidden="1" customHeight="1" x14ac:dyDescent="0.2">
      <c r="A1511" s="499">
        <v>2</v>
      </c>
      <c r="B1511" s="499">
        <v>0</v>
      </c>
      <c r="C1511" s="499">
        <v>4</v>
      </c>
      <c r="D1511" s="499">
        <v>21</v>
      </c>
      <c r="E1511" s="485" t="s">
        <v>1740</v>
      </c>
      <c r="F1511" s="629"/>
      <c r="G1511" s="496" t="s">
        <v>1908</v>
      </c>
      <c r="H1511" s="484"/>
      <c r="I1511" s="511"/>
      <c r="J1511" s="488"/>
      <c r="K1511" s="488">
        <f>SUM(K1512:K1513)</f>
        <v>0</v>
      </c>
      <c r="L1511" s="488"/>
      <c r="M1511" s="488">
        <f>SUM(M1512:M1513)</f>
        <v>0</v>
      </c>
      <c r="N1511" s="522"/>
      <c r="O1511" s="488"/>
      <c r="P1511" s="488">
        <f>SUM(P1512:P1513)</f>
        <v>0</v>
      </c>
      <c r="Q1511" s="488">
        <f>SUM(Q1512:Q1513)</f>
        <v>0</v>
      </c>
      <c r="R1511" s="502"/>
      <c r="S1511" s="503"/>
      <c r="T1511" s="545"/>
      <c r="U1511" s="820"/>
      <c r="V1511" s="481"/>
      <c r="W1511" s="482"/>
      <c r="X1511" s="481"/>
    </row>
    <row r="1512" spans="1:24" s="376" customFormat="1" ht="12.75" hidden="1" customHeight="1" x14ac:dyDescent="0.2">
      <c r="A1512" s="499"/>
      <c r="B1512" s="499"/>
      <c r="C1512" s="499"/>
      <c r="D1512" s="499"/>
      <c r="E1512" s="485"/>
      <c r="F1512" s="629"/>
      <c r="G1512" s="496"/>
      <c r="H1512" s="484"/>
      <c r="I1512" s="511"/>
      <c r="J1512" s="488"/>
      <c r="K1512" s="488"/>
      <c r="L1512" s="488"/>
      <c r="M1512" s="488"/>
      <c r="N1512" s="522"/>
      <c r="O1512" s="488"/>
      <c r="P1512" s="488"/>
      <c r="Q1512" s="488">
        <f>+M1512+P1512-K1512</f>
        <v>0</v>
      </c>
      <c r="R1512" s="502"/>
      <c r="S1512" s="503"/>
      <c r="T1512" s="545"/>
      <c r="U1512" s="820"/>
      <c r="V1512" s="481"/>
      <c r="W1512" s="482"/>
      <c r="X1512" s="481"/>
    </row>
    <row r="1513" spans="1:24" s="376" customFormat="1" ht="12.75" hidden="1" customHeight="1" x14ac:dyDescent="0.2">
      <c r="A1513" s="499"/>
      <c r="B1513" s="499"/>
      <c r="C1513" s="499"/>
      <c r="D1513" s="499"/>
      <c r="E1513" s="485"/>
      <c r="F1513" s="629"/>
      <c r="G1513" s="496"/>
      <c r="H1513" s="484"/>
      <c r="I1513" s="511"/>
      <c r="J1513" s="488"/>
      <c r="K1513" s="488"/>
      <c r="L1513" s="488"/>
      <c r="M1513" s="488"/>
      <c r="N1513" s="522"/>
      <c r="O1513" s="488"/>
      <c r="P1513" s="488"/>
      <c r="Q1513" s="488">
        <f>+M1513+P1513-K1513</f>
        <v>0</v>
      </c>
      <c r="R1513" s="502"/>
      <c r="S1513" s="503"/>
      <c r="T1513" s="545"/>
      <c r="U1513" s="820"/>
      <c r="V1513" s="481"/>
      <c r="W1513" s="482"/>
      <c r="X1513" s="481"/>
    </row>
    <row r="1514" spans="1:24" s="376" customFormat="1" ht="12.75" hidden="1" customHeight="1" x14ac:dyDescent="0.2">
      <c r="A1514" s="499"/>
      <c r="B1514" s="499"/>
      <c r="C1514" s="499"/>
      <c r="D1514" s="499"/>
      <c r="E1514" s="485"/>
      <c r="F1514" s="629"/>
      <c r="G1514" s="496"/>
      <c r="H1514" s="484"/>
      <c r="I1514" s="511"/>
      <c r="J1514" s="488"/>
      <c r="K1514" s="488"/>
      <c r="L1514" s="488"/>
      <c r="M1514" s="488"/>
      <c r="N1514" s="522"/>
      <c r="O1514" s="488"/>
      <c r="P1514" s="488"/>
      <c r="Q1514" s="488"/>
      <c r="R1514" s="502"/>
      <c r="S1514" s="503"/>
      <c r="T1514" s="545"/>
      <c r="U1514" s="820"/>
      <c r="V1514" s="481"/>
      <c r="W1514" s="482"/>
      <c r="X1514" s="493"/>
    </row>
    <row r="1515" spans="1:24" s="376" customFormat="1" ht="12.6" hidden="1" customHeight="1" x14ac:dyDescent="0.2">
      <c r="A1515" s="499">
        <v>2</v>
      </c>
      <c r="B1515" s="499">
        <v>0</v>
      </c>
      <c r="C1515" s="499">
        <v>4</v>
      </c>
      <c r="D1515" s="499">
        <v>21</v>
      </c>
      <c r="E1515" s="485" t="s">
        <v>1853</v>
      </c>
      <c r="F1515" s="629"/>
      <c r="G1515" s="496" t="s">
        <v>1909</v>
      </c>
      <c r="H1515" s="484"/>
      <c r="I1515" s="511"/>
      <c r="J1515" s="488"/>
      <c r="K1515" s="488">
        <f>SUM(K1516:K1547)</f>
        <v>0</v>
      </c>
      <c r="L1515" s="488"/>
      <c r="M1515" s="488">
        <f>SUM(M1516:M1547)</f>
        <v>0</v>
      </c>
      <c r="N1515" s="522"/>
      <c r="O1515" s="488"/>
      <c r="P1515" s="488">
        <f>SUM(P1516:P1547)</f>
        <v>0</v>
      </c>
      <c r="Q1515" s="488">
        <f>SUM(Q1516:Q1547)</f>
        <v>0</v>
      </c>
      <c r="R1515" s="502"/>
      <c r="S1515" s="503"/>
      <c r="T1515" s="545"/>
      <c r="U1515" s="820"/>
      <c r="V1515" s="481"/>
      <c r="W1515" s="482"/>
      <c r="X1515" s="481"/>
    </row>
    <row r="1516" spans="1:24" ht="12.75" hidden="1" customHeight="1" x14ac:dyDescent="0.2">
      <c r="A1516" s="499"/>
      <c r="B1516" s="499"/>
      <c r="C1516" s="499"/>
      <c r="D1516" s="499"/>
      <c r="E1516" s="500"/>
      <c r="F1516" s="637"/>
      <c r="G1516" s="508"/>
      <c r="H1516" s="484">
        <v>49101700</v>
      </c>
      <c r="I1516" s="511" t="s">
        <v>4188</v>
      </c>
      <c r="J1516" s="488"/>
      <c r="K1516" s="488"/>
      <c r="L1516" s="488"/>
      <c r="M1516" s="488"/>
      <c r="N1516" s="522"/>
      <c r="O1516" s="488"/>
      <c r="P1516" s="488"/>
      <c r="Q1516" s="488">
        <f t="shared" ref="Q1516:Q1547" si="43">+M1516+P1516-K1516</f>
        <v>0</v>
      </c>
      <c r="R1516" s="502"/>
      <c r="S1516" s="503"/>
      <c r="T1516" s="545"/>
      <c r="U1516" s="820"/>
      <c r="V1516" s="481"/>
      <c r="W1516" s="482"/>
      <c r="X1516" s="493"/>
    </row>
    <row r="1517" spans="1:24" ht="12.75" hidden="1" customHeight="1" x14ac:dyDescent="0.2">
      <c r="A1517" s="499"/>
      <c r="B1517" s="499"/>
      <c r="C1517" s="499"/>
      <c r="D1517" s="499"/>
      <c r="E1517" s="500"/>
      <c r="F1517" s="637"/>
      <c r="G1517" s="508"/>
      <c r="H1517" s="484">
        <v>49101700</v>
      </c>
      <c r="I1517" s="511" t="s">
        <v>4189</v>
      </c>
      <c r="J1517" s="488"/>
      <c r="K1517" s="488"/>
      <c r="L1517" s="488"/>
      <c r="M1517" s="488"/>
      <c r="N1517" s="522"/>
      <c r="O1517" s="488"/>
      <c r="P1517" s="488"/>
      <c r="Q1517" s="488">
        <f t="shared" si="43"/>
        <v>0</v>
      </c>
      <c r="R1517" s="502"/>
      <c r="S1517" s="503"/>
      <c r="T1517" s="545"/>
      <c r="U1517" s="820"/>
      <c r="V1517" s="481"/>
      <c r="W1517" s="482"/>
      <c r="X1517" s="504"/>
    </row>
    <row r="1518" spans="1:24" ht="12.75" hidden="1" customHeight="1" x14ac:dyDescent="0.2">
      <c r="A1518" s="499"/>
      <c r="B1518" s="499"/>
      <c r="C1518" s="499"/>
      <c r="D1518" s="499"/>
      <c r="E1518" s="500"/>
      <c r="F1518" s="637"/>
      <c r="G1518" s="508"/>
      <c r="H1518" s="484">
        <v>49101700</v>
      </c>
      <c r="I1518" s="511" t="s">
        <v>4190</v>
      </c>
      <c r="J1518" s="488"/>
      <c r="K1518" s="488"/>
      <c r="L1518" s="488"/>
      <c r="M1518" s="488"/>
      <c r="N1518" s="522"/>
      <c r="O1518" s="488"/>
      <c r="P1518" s="488"/>
      <c r="Q1518" s="488">
        <f t="shared" si="43"/>
        <v>0</v>
      </c>
      <c r="R1518" s="502"/>
      <c r="S1518" s="503"/>
      <c r="T1518" s="545"/>
      <c r="U1518" s="820"/>
      <c r="V1518" s="481"/>
      <c r="W1518" s="482"/>
      <c r="X1518" s="504"/>
    </row>
    <row r="1519" spans="1:24" ht="21.75" hidden="1" customHeight="1" x14ac:dyDescent="0.2">
      <c r="A1519" s="499"/>
      <c r="B1519" s="499"/>
      <c r="C1519" s="499"/>
      <c r="D1519" s="499"/>
      <c r="E1519" s="500"/>
      <c r="F1519" s="637"/>
      <c r="G1519" s="508"/>
      <c r="H1519" s="484">
        <v>49101700</v>
      </c>
      <c r="I1519" s="511" t="s">
        <v>4191</v>
      </c>
      <c r="J1519" s="488"/>
      <c r="K1519" s="488"/>
      <c r="L1519" s="488"/>
      <c r="M1519" s="488"/>
      <c r="N1519" s="522"/>
      <c r="O1519" s="488"/>
      <c r="P1519" s="488"/>
      <c r="Q1519" s="488">
        <f t="shared" si="43"/>
        <v>0</v>
      </c>
      <c r="R1519" s="502"/>
      <c r="S1519" s="503"/>
      <c r="T1519" s="545"/>
      <c r="U1519" s="820"/>
      <c r="V1519" s="481"/>
      <c r="W1519" s="482"/>
      <c r="X1519" s="504"/>
    </row>
    <row r="1520" spans="1:24" ht="21.75" hidden="1" customHeight="1" x14ac:dyDescent="0.2">
      <c r="A1520" s="499"/>
      <c r="B1520" s="499"/>
      <c r="C1520" s="499"/>
      <c r="D1520" s="499"/>
      <c r="E1520" s="500"/>
      <c r="F1520" s="637"/>
      <c r="G1520" s="508"/>
      <c r="H1520" s="484">
        <v>49101700</v>
      </c>
      <c r="I1520" s="511" t="s">
        <v>4192</v>
      </c>
      <c r="J1520" s="488"/>
      <c r="K1520" s="488"/>
      <c r="L1520" s="488"/>
      <c r="M1520" s="488"/>
      <c r="N1520" s="522"/>
      <c r="O1520" s="488"/>
      <c r="P1520" s="488"/>
      <c r="Q1520" s="488">
        <f t="shared" si="43"/>
        <v>0</v>
      </c>
      <c r="R1520" s="502"/>
      <c r="S1520" s="503"/>
      <c r="T1520" s="545"/>
      <c r="U1520" s="820"/>
      <c r="V1520" s="481"/>
      <c r="W1520" s="482"/>
      <c r="X1520" s="504"/>
    </row>
    <row r="1521" spans="1:24" ht="12.75" hidden="1" customHeight="1" x14ac:dyDescent="0.2">
      <c r="A1521" s="499"/>
      <c r="B1521" s="499"/>
      <c r="C1521" s="499"/>
      <c r="D1521" s="499"/>
      <c r="E1521" s="500"/>
      <c r="F1521" s="637"/>
      <c r="G1521" s="508"/>
      <c r="H1521" s="484">
        <v>49101700</v>
      </c>
      <c r="I1521" s="511" t="s">
        <v>4193</v>
      </c>
      <c r="J1521" s="488"/>
      <c r="K1521" s="488"/>
      <c r="L1521" s="488"/>
      <c r="M1521" s="488"/>
      <c r="N1521" s="522"/>
      <c r="O1521" s="488"/>
      <c r="P1521" s="488"/>
      <c r="Q1521" s="488">
        <f t="shared" si="43"/>
        <v>0</v>
      </c>
      <c r="R1521" s="502"/>
      <c r="S1521" s="503"/>
      <c r="T1521" s="545"/>
      <c r="U1521" s="820"/>
      <c r="V1521" s="481"/>
      <c r="W1521" s="482"/>
      <c r="X1521" s="504"/>
    </row>
    <row r="1522" spans="1:24" ht="12.75" hidden="1" customHeight="1" x14ac:dyDescent="0.2">
      <c r="A1522" s="499"/>
      <c r="B1522" s="499"/>
      <c r="C1522" s="499"/>
      <c r="D1522" s="499"/>
      <c r="E1522" s="500"/>
      <c r="F1522" s="637"/>
      <c r="G1522" s="508"/>
      <c r="H1522" s="484">
        <v>49101700</v>
      </c>
      <c r="I1522" s="511" t="s">
        <v>4194</v>
      </c>
      <c r="J1522" s="488"/>
      <c r="K1522" s="488"/>
      <c r="L1522" s="488"/>
      <c r="M1522" s="488"/>
      <c r="N1522" s="522"/>
      <c r="O1522" s="488"/>
      <c r="P1522" s="488"/>
      <c r="Q1522" s="488">
        <f t="shared" si="43"/>
        <v>0</v>
      </c>
      <c r="R1522" s="502"/>
      <c r="S1522" s="503"/>
      <c r="T1522" s="545"/>
      <c r="U1522" s="820"/>
      <c r="V1522" s="481"/>
      <c r="W1522" s="482"/>
      <c r="X1522" s="504"/>
    </row>
    <row r="1523" spans="1:24" ht="12.75" hidden="1" customHeight="1" x14ac:dyDescent="0.2">
      <c r="A1523" s="499"/>
      <c r="B1523" s="499"/>
      <c r="C1523" s="499"/>
      <c r="D1523" s="499"/>
      <c r="E1523" s="500"/>
      <c r="F1523" s="637"/>
      <c r="G1523" s="508"/>
      <c r="H1523" s="484">
        <v>49101700</v>
      </c>
      <c r="I1523" s="511" t="s">
        <v>4195</v>
      </c>
      <c r="J1523" s="488"/>
      <c r="K1523" s="488"/>
      <c r="L1523" s="488"/>
      <c r="M1523" s="488"/>
      <c r="N1523" s="522"/>
      <c r="O1523" s="488"/>
      <c r="P1523" s="488"/>
      <c r="Q1523" s="488">
        <f t="shared" si="43"/>
        <v>0</v>
      </c>
      <c r="R1523" s="502"/>
      <c r="S1523" s="503"/>
      <c r="T1523" s="545"/>
      <c r="U1523" s="820"/>
      <c r="V1523" s="481"/>
      <c r="W1523" s="482"/>
      <c r="X1523" s="481"/>
    </row>
    <row r="1524" spans="1:24" ht="15.75" hidden="1" customHeight="1" x14ac:dyDescent="0.2">
      <c r="A1524" s="499"/>
      <c r="B1524" s="499"/>
      <c r="C1524" s="499"/>
      <c r="D1524" s="499"/>
      <c r="E1524" s="500"/>
      <c r="F1524" s="637"/>
      <c r="G1524" s="508"/>
      <c r="H1524" s="484">
        <v>49101700</v>
      </c>
      <c r="I1524" s="511" t="s">
        <v>4196</v>
      </c>
      <c r="J1524" s="488"/>
      <c r="K1524" s="488"/>
      <c r="L1524" s="488"/>
      <c r="M1524" s="488"/>
      <c r="N1524" s="522"/>
      <c r="O1524" s="488"/>
      <c r="P1524" s="488"/>
      <c r="Q1524" s="488">
        <f t="shared" si="43"/>
        <v>0</v>
      </c>
      <c r="R1524" s="502"/>
      <c r="S1524" s="503"/>
      <c r="T1524" s="545"/>
      <c r="U1524" s="820"/>
      <c r="V1524" s="481"/>
      <c r="W1524" s="482"/>
      <c r="X1524" s="493"/>
    </row>
    <row r="1525" spans="1:24" ht="12.75" hidden="1" customHeight="1" x14ac:dyDescent="0.2">
      <c r="A1525" s="499"/>
      <c r="B1525" s="499"/>
      <c r="C1525" s="499"/>
      <c r="D1525" s="499"/>
      <c r="E1525" s="500"/>
      <c r="F1525" s="637"/>
      <c r="G1525" s="508"/>
      <c r="H1525" s="484">
        <v>49101700</v>
      </c>
      <c r="I1525" s="511" t="s">
        <v>4197</v>
      </c>
      <c r="J1525" s="488"/>
      <c r="K1525" s="488"/>
      <c r="L1525" s="488"/>
      <c r="M1525" s="488"/>
      <c r="N1525" s="522"/>
      <c r="O1525" s="488"/>
      <c r="P1525" s="488"/>
      <c r="Q1525" s="488">
        <f t="shared" si="43"/>
        <v>0</v>
      </c>
      <c r="R1525" s="502"/>
      <c r="S1525" s="503"/>
      <c r="T1525" s="545"/>
      <c r="U1525" s="820"/>
      <c r="V1525" s="481"/>
      <c r="W1525" s="482"/>
      <c r="X1525" s="481"/>
    </row>
    <row r="1526" spans="1:24" ht="12.75" hidden="1" customHeight="1" x14ac:dyDescent="0.2">
      <c r="A1526" s="499"/>
      <c r="B1526" s="499"/>
      <c r="C1526" s="499"/>
      <c r="D1526" s="499"/>
      <c r="E1526" s="500"/>
      <c r="F1526" s="637"/>
      <c r="G1526" s="508"/>
      <c r="H1526" s="484">
        <v>49101700</v>
      </c>
      <c r="I1526" s="511" t="s">
        <v>4198</v>
      </c>
      <c r="J1526" s="488"/>
      <c r="K1526" s="488"/>
      <c r="L1526" s="488"/>
      <c r="M1526" s="488"/>
      <c r="N1526" s="522"/>
      <c r="O1526" s="488"/>
      <c r="P1526" s="488"/>
      <c r="Q1526" s="488">
        <f t="shared" si="43"/>
        <v>0</v>
      </c>
      <c r="R1526" s="502"/>
      <c r="S1526" s="503"/>
      <c r="T1526" s="545"/>
      <c r="U1526" s="820"/>
      <c r="V1526" s="481"/>
      <c r="W1526" s="482"/>
      <c r="X1526" s="493"/>
    </row>
    <row r="1527" spans="1:24" ht="12.75" hidden="1" customHeight="1" x14ac:dyDescent="0.2">
      <c r="A1527" s="499"/>
      <c r="B1527" s="499"/>
      <c r="C1527" s="499"/>
      <c r="D1527" s="499"/>
      <c r="E1527" s="500"/>
      <c r="F1527" s="637"/>
      <c r="G1527" s="508"/>
      <c r="H1527" s="484">
        <v>49101700</v>
      </c>
      <c r="I1527" s="511" t="s">
        <v>4199</v>
      </c>
      <c r="J1527" s="488"/>
      <c r="K1527" s="488"/>
      <c r="L1527" s="488"/>
      <c r="M1527" s="488"/>
      <c r="N1527" s="522"/>
      <c r="O1527" s="488"/>
      <c r="P1527" s="488"/>
      <c r="Q1527" s="488">
        <f t="shared" si="43"/>
        <v>0</v>
      </c>
      <c r="R1527" s="502"/>
      <c r="S1527" s="503"/>
      <c r="T1527" s="545"/>
      <c r="U1527" s="820"/>
      <c r="V1527" s="481"/>
      <c r="W1527" s="482"/>
      <c r="X1527" s="481"/>
    </row>
    <row r="1528" spans="1:24" ht="12.75" hidden="1" customHeight="1" x14ac:dyDescent="0.2">
      <c r="A1528" s="499"/>
      <c r="B1528" s="499"/>
      <c r="C1528" s="499"/>
      <c r="D1528" s="499"/>
      <c r="E1528" s="500"/>
      <c r="F1528" s="637"/>
      <c r="G1528" s="508"/>
      <c r="H1528" s="484">
        <v>49101700</v>
      </c>
      <c r="I1528" s="511" t="s">
        <v>4200</v>
      </c>
      <c r="J1528" s="488"/>
      <c r="K1528" s="488"/>
      <c r="L1528" s="488"/>
      <c r="M1528" s="488"/>
      <c r="N1528" s="522"/>
      <c r="O1528" s="488"/>
      <c r="P1528" s="488"/>
      <c r="Q1528" s="488">
        <f t="shared" si="43"/>
        <v>0</v>
      </c>
      <c r="R1528" s="502"/>
      <c r="S1528" s="503"/>
      <c r="T1528" s="545"/>
      <c r="U1528" s="820"/>
      <c r="V1528" s="481"/>
      <c r="W1528" s="482"/>
      <c r="X1528" s="493"/>
    </row>
    <row r="1529" spans="1:24" ht="12.75" hidden="1" customHeight="1" x14ac:dyDescent="0.2">
      <c r="A1529" s="499"/>
      <c r="B1529" s="499"/>
      <c r="C1529" s="499"/>
      <c r="D1529" s="499"/>
      <c r="E1529" s="500"/>
      <c r="F1529" s="637"/>
      <c r="G1529" s="508"/>
      <c r="H1529" s="484">
        <v>49101700</v>
      </c>
      <c r="I1529" s="511" t="s">
        <v>3672</v>
      </c>
      <c r="J1529" s="488"/>
      <c r="K1529" s="488"/>
      <c r="L1529" s="488"/>
      <c r="M1529" s="488"/>
      <c r="N1529" s="522"/>
      <c r="O1529" s="488"/>
      <c r="P1529" s="488"/>
      <c r="Q1529" s="488">
        <f t="shared" si="43"/>
        <v>0</v>
      </c>
      <c r="R1529" s="502"/>
      <c r="S1529" s="503"/>
      <c r="T1529" s="545"/>
      <c r="U1529" s="820"/>
      <c r="V1529" s="481"/>
      <c r="W1529" s="482"/>
      <c r="X1529" s="504"/>
    </row>
    <row r="1530" spans="1:24" ht="12.75" hidden="1" customHeight="1" x14ac:dyDescent="0.2">
      <c r="A1530" s="499"/>
      <c r="B1530" s="499"/>
      <c r="C1530" s="499"/>
      <c r="D1530" s="499"/>
      <c r="E1530" s="500"/>
      <c r="F1530" s="637"/>
      <c r="G1530" s="508"/>
      <c r="H1530" s="484">
        <v>49101700</v>
      </c>
      <c r="I1530" s="511" t="s">
        <v>3673</v>
      </c>
      <c r="J1530" s="488"/>
      <c r="K1530" s="488"/>
      <c r="L1530" s="488"/>
      <c r="M1530" s="488"/>
      <c r="N1530" s="522"/>
      <c r="O1530" s="488"/>
      <c r="P1530" s="488"/>
      <c r="Q1530" s="488">
        <f t="shared" si="43"/>
        <v>0</v>
      </c>
      <c r="R1530" s="502"/>
      <c r="S1530" s="503"/>
      <c r="T1530" s="545"/>
      <c r="U1530" s="820"/>
      <c r="V1530" s="481"/>
      <c r="W1530" s="482"/>
      <c r="X1530" s="504"/>
    </row>
    <row r="1531" spans="1:24" ht="12.75" hidden="1" customHeight="1" x14ac:dyDescent="0.2">
      <c r="A1531" s="499"/>
      <c r="B1531" s="499"/>
      <c r="C1531" s="499"/>
      <c r="D1531" s="499"/>
      <c r="E1531" s="500"/>
      <c r="F1531" s="637"/>
      <c r="G1531" s="508"/>
      <c r="H1531" s="484">
        <v>49101700</v>
      </c>
      <c r="I1531" s="511" t="s">
        <v>3674</v>
      </c>
      <c r="J1531" s="488"/>
      <c r="K1531" s="488"/>
      <c r="L1531" s="488"/>
      <c r="M1531" s="488"/>
      <c r="N1531" s="522"/>
      <c r="O1531" s="488"/>
      <c r="P1531" s="488"/>
      <c r="Q1531" s="488">
        <f t="shared" si="43"/>
        <v>0</v>
      </c>
      <c r="R1531" s="502"/>
      <c r="S1531" s="503"/>
      <c r="T1531" s="545"/>
      <c r="U1531" s="820"/>
      <c r="V1531" s="481"/>
      <c r="W1531" s="482"/>
      <c r="X1531" s="504"/>
    </row>
    <row r="1532" spans="1:24" ht="12.75" hidden="1" customHeight="1" x14ac:dyDescent="0.2">
      <c r="A1532" s="499"/>
      <c r="B1532" s="499"/>
      <c r="C1532" s="499"/>
      <c r="D1532" s="499"/>
      <c r="E1532" s="500"/>
      <c r="F1532" s="637"/>
      <c r="G1532" s="508"/>
      <c r="H1532" s="484">
        <v>49101700</v>
      </c>
      <c r="I1532" s="511" t="s">
        <v>3675</v>
      </c>
      <c r="J1532" s="488"/>
      <c r="K1532" s="488"/>
      <c r="L1532" s="488"/>
      <c r="M1532" s="488"/>
      <c r="N1532" s="522"/>
      <c r="O1532" s="488"/>
      <c r="P1532" s="488"/>
      <c r="Q1532" s="488">
        <f t="shared" si="43"/>
        <v>0</v>
      </c>
      <c r="R1532" s="502"/>
      <c r="S1532" s="503"/>
      <c r="T1532" s="545"/>
      <c r="U1532" s="820"/>
      <c r="V1532" s="481"/>
      <c r="W1532" s="482"/>
      <c r="X1532" s="504"/>
    </row>
    <row r="1533" spans="1:24" ht="12.75" hidden="1" customHeight="1" x14ac:dyDescent="0.2">
      <c r="A1533" s="499"/>
      <c r="B1533" s="499"/>
      <c r="C1533" s="499"/>
      <c r="D1533" s="499"/>
      <c r="E1533" s="500"/>
      <c r="F1533" s="637"/>
      <c r="G1533" s="508"/>
      <c r="H1533" s="484">
        <v>49101700</v>
      </c>
      <c r="I1533" s="511" t="s">
        <v>3738</v>
      </c>
      <c r="J1533" s="488"/>
      <c r="K1533" s="488"/>
      <c r="L1533" s="488"/>
      <c r="M1533" s="488"/>
      <c r="N1533" s="522"/>
      <c r="O1533" s="488"/>
      <c r="P1533" s="488"/>
      <c r="Q1533" s="488">
        <f t="shared" si="43"/>
        <v>0</v>
      </c>
      <c r="R1533" s="502"/>
      <c r="S1533" s="503"/>
      <c r="T1533" s="545"/>
      <c r="U1533" s="820"/>
      <c r="V1533" s="481"/>
      <c r="W1533" s="482"/>
      <c r="X1533" s="504"/>
    </row>
    <row r="1534" spans="1:24" ht="12.75" hidden="1" customHeight="1" x14ac:dyDescent="0.2">
      <c r="A1534" s="499"/>
      <c r="B1534" s="499"/>
      <c r="C1534" s="499"/>
      <c r="D1534" s="499"/>
      <c r="E1534" s="500"/>
      <c r="F1534" s="637"/>
      <c r="G1534" s="508"/>
      <c r="H1534" s="484">
        <v>49101700</v>
      </c>
      <c r="I1534" s="511" t="s">
        <v>3739</v>
      </c>
      <c r="J1534" s="488"/>
      <c r="K1534" s="488"/>
      <c r="L1534" s="488"/>
      <c r="M1534" s="488"/>
      <c r="N1534" s="522"/>
      <c r="O1534" s="488"/>
      <c r="P1534" s="488"/>
      <c r="Q1534" s="488">
        <f t="shared" si="43"/>
        <v>0</v>
      </c>
      <c r="R1534" s="502"/>
      <c r="S1534" s="503"/>
      <c r="T1534" s="545"/>
      <c r="U1534" s="820"/>
      <c r="V1534" s="481"/>
      <c r="W1534" s="482"/>
      <c r="X1534" s="504"/>
    </row>
    <row r="1535" spans="1:24" ht="12.75" hidden="1" customHeight="1" x14ac:dyDescent="0.2">
      <c r="A1535" s="499"/>
      <c r="B1535" s="499"/>
      <c r="C1535" s="499"/>
      <c r="D1535" s="499"/>
      <c r="E1535" s="500"/>
      <c r="F1535" s="637"/>
      <c r="G1535" s="508"/>
      <c r="H1535" s="484">
        <v>49101700</v>
      </c>
      <c r="I1535" s="511" t="s">
        <v>3740</v>
      </c>
      <c r="J1535" s="488"/>
      <c r="K1535" s="488"/>
      <c r="L1535" s="488"/>
      <c r="M1535" s="488"/>
      <c r="N1535" s="522"/>
      <c r="O1535" s="488"/>
      <c r="P1535" s="488"/>
      <c r="Q1535" s="488">
        <f t="shared" si="43"/>
        <v>0</v>
      </c>
      <c r="R1535" s="502"/>
      <c r="S1535" s="503"/>
      <c r="T1535" s="545"/>
      <c r="U1535" s="820"/>
      <c r="V1535" s="481"/>
      <c r="W1535" s="482"/>
      <c r="X1535" s="481"/>
    </row>
    <row r="1536" spans="1:24" ht="15.75" hidden="1" customHeight="1" x14ac:dyDescent="0.2">
      <c r="A1536" s="499"/>
      <c r="B1536" s="499"/>
      <c r="C1536" s="499"/>
      <c r="D1536" s="499"/>
      <c r="E1536" s="500"/>
      <c r="F1536" s="637"/>
      <c r="G1536" s="508"/>
      <c r="H1536" s="484">
        <v>49101700</v>
      </c>
      <c r="I1536" s="511" t="s">
        <v>3741</v>
      </c>
      <c r="J1536" s="488"/>
      <c r="K1536" s="488"/>
      <c r="L1536" s="488"/>
      <c r="M1536" s="488"/>
      <c r="N1536" s="522"/>
      <c r="O1536" s="488"/>
      <c r="P1536" s="488"/>
      <c r="Q1536" s="488">
        <f t="shared" si="43"/>
        <v>0</v>
      </c>
      <c r="R1536" s="502"/>
      <c r="S1536" s="503"/>
      <c r="T1536" s="545"/>
      <c r="U1536" s="820"/>
      <c r="V1536" s="481"/>
      <c r="W1536" s="482"/>
      <c r="X1536" s="493"/>
    </row>
    <row r="1537" spans="1:30" ht="12.75" hidden="1" customHeight="1" x14ac:dyDescent="0.2">
      <c r="A1537" s="499"/>
      <c r="B1537" s="499"/>
      <c r="C1537" s="499"/>
      <c r="D1537" s="499"/>
      <c r="E1537" s="500"/>
      <c r="F1537" s="637"/>
      <c r="G1537" s="508"/>
      <c r="H1537" s="484">
        <v>49101700</v>
      </c>
      <c r="I1537" s="511" t="s">
        <v>3648</v>
      </c>
      <c r="J1537" s="488"/>
      <c r="K1537" s="488"/>
      <c r="L1537" s="488"/>
      <c r="M1537" s="488"/>
      <c r="N1537" s="522"/>
      <c r="O1537" s="488"/>
      <c r="P1537" s="488"/>
      <c r="Q1537" s="488">
        <f t="shared" si="43"/>
        <v>0</v>
      </c>
      <c r="R1537" s="502"/>
      <c r="S1537" s="503"/>
      <c r="T1537" s="545"/>
      <c r="U1537" s="820"/>
      <c r="V1537" s="481"/>
      <c r="W1537" s="482"/>
      <c r="X1537" s="481"/>
    </row>
    <row r="1538" spans="1:30" ht="12.75" hidden="1" customHeight="1" x14ac:dyDescent="0.2">
      <c r="A1538" s="499"/>
      <c r="B1538" s="499"/>
      <c r="C1538" s="499"/>
      <c r="D1538" s="499"/>
      <c r="E1538" s="500"/>
      <c r="F1538" s="637"/>
      <c r="G1538" s="508"/>
      <c r="H1538" s="484">
        <v>49101700</v>
      </c>
      <c r="I1538" s="511" t="s">
        <v>3649</v>
      </c>
      <c r="J1538" s="488"/>
      <c r="K1538" s="488"/>
      <c r="L1538" s="488"/>
      <c r="M1538" s="488"/>
      <c r="N1538" s="522"/>
      <c r="O1538" s="488"/>
      <c r="P1538" s="488"/>
      <c r="Q1538" s="488">
        <f t="shared" si="43"/>
        <v>0</v>
      </c>
      <c r="R1538" s="502"/>
      <c r="S1538" s="503"/>
      <c r="T1538" s="545"/>
      <c r="U1538" s="820"/>
      <c r="V1538" s="481"/>
      <c r="W1538" s="482"/>
      <c r="X1538" s="493"/>
    </row>
    <row r="1539" spans="1:30" ht="12.75" hidden="1" customHeight="1" x14ac:dyDescent="0.2">
      <c r="A1539" s="499"/>
      <c r="B1539" s="499"/>
      <c r="C1539" s="499"/>
      <c r="D1539" s="499"/>
      <c r="E1539" s="500"/>
      <c r="F1539" s="637"/>
      <c r="G1539" s="508"/>
      <c r="H1539" s="484">
        <v>49101700</v>
      </c>
      <c r="I1539" s="511" t="s">
        <v>3650</v>
      </c>
      <c r="J1539" s="488"/>
      <c r="K1539" s="488"/>
      <c r="L1539" s="488"/>
      <c r="M1539" s="488"/>
      <c r="N1539" s="522"/>
      <c r="O1539" s="488"/>
      <c r="P1539" s="488"/>
      <c r="Q1539" s="488">
        <f t="shared" si="43"/>
        <v>0</v>
      </c>
      <c r="R1539" s="502"/>
      <c r="S1539" s="503"/>
      <c r="T1539" s="545"/>
      <c r="U1539" s="820"/>
      <c r="V1539" s="481"/>
      <c r="W1539" s="482"/>
      <c r="X1539" s="481"/>
    </row>
    <row r="1540" spans="1:30" s="547" customFormat="1" ht="21" hidden="1" customHeight="1" x14ac:dyDescent="0.2">
      <c r="A1540" s="499"/>
      <c r="B1540" s="499"/>
      <c r="C1540" s="499"/>
      <c r="D1540" s="499"/>
      <c r="E1540" s="500"/>
      <c r="F1540" s="637"/>
      <c r="G1540" s="508"/>
      <c r="H1540" s="484">
        <v>49101700</v>
      </c>
      <c r="I1540" s="512" t="s">
        <v>3651</v>
      </c>
      <c r="J1540" s="544"/>
      <c r="K1540" s="544"/>
      <c r="L1540" s="544"/>
      <c r="M1540" s="488"/>
      <c r="N1540" s="545"/>
      <c r="O1540" s="544"/>
      <c r="P1540" s="488"/>
      <c r="Q1540" s="488">
        <f t="shared" si="43"/>
        <v>0</v>
      </c>
      <c r="R1540" s="502"/>
      <c r="S1540" s="503"/>
      <c r="T1540" s="545"/>
      <c r="U1540" s="820"/>
      <c r="V1540" s="481"/>
      <c r="W1540" s="482"/>
      <c r="X1540" s="493"/>
      <c r="Y1540" s="546"/>
      <c r="Z1540" s="546"/>
      <c r="AA1540" s="546"/>
      <c r="AB1540" s="546"/>
      <c r="AC1540" s="546"/>
      <c r="AD1540" s="546"/>
    </row>
    <row r="1541" spans="1:30" ht="12.75" hidden="1" customHeight="1" x14ac:dyDescent="0.2">
      <c r="A1541" s="499"/>
      <c r="B1541" s="499"/>
      <c r="C1541" s="499"/>
      <c r="D1541" s="499"/>
      <c r="E1541" s="500"/>
      <c r="F1541" s="637"/>
      <c r="G1541" s="508"/>
      <c r="H1541" s="484">
        <v>49101700</v>
      </c>
      <c r="I1541" s="511" t="s">
        <v>3742</v>
      </c>
      <c r="J1541" s="488"/>
      <c r="K1541" s="488"/>
      <c r="L1541" s="488"/>
      <c r="M1541" s="488"/>
      <c r="N1541" s="522"/>
      <c r="O1541" s="488"/>
      <c r="P1541" s="488"/>
      <c r="Q1541" s="488">
        <f t="shared" si="43"/>
        <v>0</v>
      </c>
      <c r="R1541" s="502"/>
      <c r="S1541" s="503"/>
      <c r="T1541" s="545"/>
      <c r="U1541" s="820"/>
      <c r="V1541" s="481"/>
      <c r="W1541" s="482"/>
      <c r="X1541" s="504"/>
    </row>
    <row r="1542" spans="1:30" ht="12.75" hidden="1" customHeight="1" x14ac:dyDescent="0.2">
      <c r="A1542" s="499"/>
      <c r="B1542" s="499"/>
      <c r="C1542" s="499"/>
      <c r="D1542" s="499"/>
      <c r="E1542" s="500"/>
      <c r="F1542" s="637"/>
      <c r="G1542" s="508"/>
      <c r="H1542" s="484">
        <v>49101700</v>
      </c>
      <c r="I1542" s="511" t="s">
        <v>3743</v>
      </c>
      <c r="J1542" s="488"/>
      <c r="K1542" s="488"/>
      <c r="L1542" s="488"/>
      <c r="M1542" s="488"/>
      <c r="N1542" s="522"/>
      <c r="O1542" s="488"/>
      <c r="P1542" s="488"/>
      <c r="Q1542" s="488">
        <f t="shared" si="43"/>
        <v>0</v>
      </c>
      <c r="R1542" s="502"/>
      <c r="S1542" s="503"/>
      <c r="T1542" s="545"/>
      <c r="U1542" s="820"/>
      <c r="V1542" s="481"/>
      <c r="W1542" s="482"/>
      <c r="X1542" s="504"/>
    </row>
    <row r="1543" spans="1:30" ht="12.75" hidden="1" customHeight="1" x14ac:dyDescent="0.2">
      <c r="A1543" s="499"/>
      <c r="B1543" s="499"/>
      <c r="C1543" s="499"/>
      <c r="D1543" s="499"/>
      <c r="E1543" s="500"/>
      <c r="F1543" s="637"/>
      <c r="G1543" s="508"/>
      <c r="H1543" s="484">
        <v>49101700</v>
      </c>
      <c r="I1543" s="511" t="s">
        <v>3744</v>
      </c>
      <c r="J1543" s="488"/>
      <c r="K1543" s="488"/>
      <c r="L1543" s="488"/>
      <c r="M1543" s="488"/>
      <c r="N1543" s="522"/>
      <c r="O1543" s="488"/>
      <c r="P1543" s="488"/>
      <c r="Q1543" s="488">
        <f t="shared" si="43"/>
        <v>0</v>
      </c>
      <c r="R1543" s="502"/>
      <c r="S1543" s="503"/>
      <c r="T1543" s="545"/>
      <c r="U1543" s="820"/>
      <c r="V1543" s="481"/>
      <c r="W1543" s="482"/>
      <c r="X1543" s="504"/>
    </row>
    <row r="1544" spans="1:30" ht="12.75" hidden="1" customHeight="1" x14ac:dyDescent="0.2">
      <c r="A1544" s="499"/>
      <c r="B1544" s="499"/>
      <c r="C1544" s="499"/>
      <c r="D1544" s="499"/>
      <c r="E1544" s="500"/>
      <c r="F1544" s="637"/>
      <c r="G1544" s="508"/>
      <c r="H1544" s="484">
        <v>49101700</v>
      </c>
      <c r="I1544" s="511" t="s">
        <v>3745</v>
      </c>
      <c r="J1544" s="488"/>
      <c r="K1544" s="488"/>
      <c r="L1544" s="488"/>
      <c r="M1544" s="488"/>
      <c r="N1544" s="522"/>
      <c r="O1544" s="488"/>
      <c r="P1544" s="488"/>
      <c r="Q1544" s="488">
        <f t="shared" si="43"/>
        <v>0</v>
      </c>
      <c r="R1544" s="502"/>
      <c r="S1544" s="503"/>
      <c r="T1544" s="545"/>
      <c r="U1544" s="820"/>
      <c r="V1544" s="481"/>
      <c r="W1544" s="482"/>
      <c r="X1544" s="504"/>
    </row>
    <row r="1545" spans="1:30" ht="12.75" hidden="1" customHeight="1" x14ac:dyDescent="0.2">
      <c r="A1545" s="499"/>
      <c r="B1545" s="499"/>
      <c r="C1545" s="499"/>
      <c r="D1545" s="499"/>
      <c r="E1545" s="500"/>
      <c r="F1545" s="637"/>
      <c r="G1545" s="508"/>
      <c r="H1545" s="484">
        <v>49101700</v>
      </c>
      <c r="I1545" s="511" t="s">
        <v>3746</v>
      </c>
      <c r="J1545" s="488"/>
      <c r="K1545" s="488"/>
      <c r="L1545" s="488"/>
      <c r="M1545" s="488"/>
      <c r="N1545" s="522"/>
      <c r="O1545" s="488"/>
      <c r="P1545" s="488"/>
      <c r="Q1545" s="488">
        <f t="shared" si="43"/>
        <v>0</v>
      </c>
      <c r="R1545" s="502"/>
      <c r="S1545" s="503"/>
      <c r="T1545" s="545"/>
      <c r="U1545" s="820"/>
      <c r="V1545" s="481"/>
      <c r="W1545" s="482"/>
      <c r="X1545" s="504"/>
    </row>
    <row r="1546" spans="1:30" ht="12.75" hidden="1" customHeight="1" x14ac:dyDescent="0.2">
      <c r="A1546" s="499"/>
      <c r="B1546" s="499"/>
      <c r="C1546" s="499"/>
      <c r="D1546" s="499"/>
      <c r="E1546" s="500"/>
      <c r="F1546" s="637"/>
      <c r="G1546" s="508"/>
      <c r="H1546" s="484">
        <v>49101700</v>
      </c>
      <c r="I1546" s="511" t="s">
        <v>3747</v>
      </c>
      <c r="J1546" s="488"/>
      <c r="K1546" s="488"/>
      <c r="L1546" s="488"/>
      <c r="M1546" s="488"/>
      <c r="N1546" s="522"/>
      <c r="O1546" s="488"/>
      <c r="P1546" s="488"/>
      <c r="Q1546" s="488">
        <f t="shared" si="43"/>
        <v>0</v>
      </c>
      <c r="R1546" s="502"/>
      <c r="S1546" s="503"/>
      <c r="T1546" s="545"/>
      <c r="U1546" s="820"/>
      <c r="V1546" s="481"/>
      <c r="W1546" s="482"/>
      <c r="X1546" s="481"/>
    </row>
    <row r="1547" spans="1:30" ht="15.75" hidden="1" customHeight="1" x14ac:dyDescent="0.2">
      <c r="A1547" s="499"/>
      <c r="B1547" s="499"/>
      <c r="C1547" s="499"/>
      <c r="D1547" s="499"/>
      <c r="E1547" s="500"/>
      <c r="F1547" s="636"/>
      <c r="G1547" s="515"/>
      <c r="H1547" s="484">
        <v>49101700</v>
      </c>
      <c r="I1547" s="511" t="s">
        <v>3748</v>
      </c>
      <c r="J1547" s="488"/>
      <c r="K1547" s="488"/>
      <c r="L1547" s="488"/>
      <c r="M1547" s="488"/>
      <c r="N1547" s="522"/>
      <c r="O1547" s="488"/>
      <c r="P1547" s="488"/>
      <c r="Q1547" s="488">
        <f t="shared" si="43"/>
        <v>0</v>
      </c>
      <c r="R1547" s="502"/>
      <c r="S1547" s="503"/>
      <c r="T1547" s="545"/>
      <c r="U1547" s="820"/>
      <c r="V1547" s="481"/>
      <c r="W1547" s="482"/>
      <c r="X1547" s="493"/>
    </row>
    <row r="1548" spans="1:30" ht="12.75" hidden="1" customHeight="1" x14ac:dyDescent="0.2">
      <c r="A1548" s="499"/>
      <c r="B1548" s="499"/>
      <c r="C1548" s="499"/>
      <c r="D1548" s="499"/>
      <c r="E1548" s="500"/>
      <c r="F1548" s="636"/>
      <c r="H1548" s="484"/>
      <c r="I1548" s="511"/>
      <c r="J1548" s="488"/>
      <c r="K1548" s="488"/>
      <c r="L1548" s="488"/>
      <c r="M1548" s="488"/>
      <c r="N1548" s="522"/>
      <c r="O1548" s="488"/>
      <c r="P1548" s="488"/>
      <c r="Q1548" s="488"/>
      <c r="R1548" s="502"/>
      <c r="S1548" s="503"/>
      <c r="T1548" s="545"/>
      <c r="U1548" s="820"/>
      <c r="V1548" s="481"/>
      <c r="W1548" s="482"/>
      <c r="X1548" s="481"/>
    </row>
    <row r="1549" spans="1:30" s="376" customFormat="1" ht="12.75" hidden="1" customHeight="1" x14ac:dyDescent="0.2">
      <c r="A1549" s="499">
        <v>2</v>
      </c>
      <c r="B1549" s="499">
        <v>0</v>
      </c>
      <c r="C1549" s="499">
        <v>4</v>
      </c>
      <c r="D1549" s="499">
        <v>21</v>
      </c>
      <c r="E1549" s="500" t="s">
        <v>1865</v>
      </c>
      <c r="F1549" s="637"/>
      <c r="G1549" s="496" t="s">
        <v>1910</v>
      </c>
      <c r="H1549" s="484"/>
      <c r="I1549" s="511"/>
      <c r="J1549" s="488"/>
      <c r="K1549" s="488">
        <f>SUM(K1550:K1552)</f>
        <v>0</v>
      </c>
      <c r="L1549" s="488"/>
      <c r="M1549" s="488">
        <f>SUM(M1550:M1552)</f>
        <v>0</v>
      </c>
      <c r="N1549" s="522"/>
      <c r="O1549" s="488"/>
      <c r="P1549" s="488">
        <f>SUM(P1550:P1552)</f>
        <v>0</v>
      </c>
      <c r="Q1549" s="488">
        <f>SUM(Q1550:Q1552)</f>
        <v>0</v>
      </c>
      <c r="R1549" s="502"/>
      <c r="S1549" s="503"/>
      <c r="T1549" s="545"/>
      <c r="U1549" s="820"/>
      <c r="V1549" s="481"/>
      <c r="W1549" s="482"/>
      <c r="X1549" s="493"/>
    </row>
    <row r="1550" spans="1:30" s="376" customFormat="1" ht="12.75" hidden="1" customHeight="1" x14ac:dyDescent="0.2">
      <c r="A1550" s="499"/>
      <c r="B1550" s="499"/>
      <c r="C1550" s="499"/>
      <c r="D1550" s="499"/>
      <c r="E1550" s="500"/>
      <c r="F1550" s="637"/>
      <c r="G1550" s="496"/>
      <c r="H1550" s="484"/>
      <c r="I1550" s="511"/>
      <c r="J1550" s="488"/>
      <c r="K1550" s="488"/>
      <c r="L1550" s="488"/>
      <c r="M1550" s="488"/>
      <c r="N1550" s="522"/>
      <c r="O1550" s="488"/>
      <c r="P1550" s="488"/>
      <c r="Q1550" s="488">
        <f>+M1550+P1550-K1550</f>
        <v>0</v>
      </c>
      <c r="R1550" s="502"/>
      <c r="S1550" s="503"/>
      <c r="T1550" s="545"/>
      <c r="U1550" s="820"/>
      <c r="V1550" s="481"/>
      <c r="W1550" s="482"/>
      <c r="X1550" s="492"/>
    </row>
    <row r="1551" spans="1:30" s="376" customFormat="1" ht="12.75" hidden="1" customHeight="1" x14ac:dyDescent="0.2">
      <c r="A1551" s="499"/>
      <c r="B1551" s="499"/>
      <c r="C1551" s="499"/>
      <c r="D1551" s="499"/>
      <c r="E1551" s="500"/>
      <c r="F1551" s="637"/>
      <c r="G1551" s="496"/>
      <c r="H1551" s="484"/>
      <c r="I1551" s="511"/>
      <c r="J1551" s="488"/>
      <c r="K1551" s="488"/>
      <c r="L1551" s="488"/>
      <c r="M1551" s="488"/>
      <c r="N1551" s="522"/>
      <c r="O1551" s="488"/>
      <c r="P1551" s="488"/>
      <c r="Q1551" s="488">
        <f>+M1551+P1551-K1551</f>
        <v>0</v>
      </c>
      <c r="R1551" s="502"/>
      <c r="S1551" s="503"/>
      <c r="T1551" s="545"/>
      <c r="U1551" s="820"/>
      <c r="V1551" s="481"/>
      <c r="W1551" s="482"/>
      <c r="X1551" s="492"/>
    </row>
    <row r="1552" spans="1:30" s="376" customFormat="1" ht="12.75" hidden="1" customHeight="1" x14ac:dyDescent="0.2">
      <c r="A1552" s="499"/>
      <c r="B1552" s="499"/>
      <c r="C1552" s="499"/>
      <c r="D1552" s="499"/>
      <c r="E1552" s="500"/>
      <c r="F1552" s="637"/>
      <c r="G1552" s="496"/>
      <c r="H1552" s="484"/>
      <c r="I1552" s="511"/>
      <c r="J1552" s="488"/>
      <c r="K1552" s="488"/>
      <c r="L1552" s="488"/>
      <c r="M1552" s="488"/>
      <c r="N1552" s="522"/>
      <c r="O1552" s="488"/>
      <c r="P1552" s="488"/>
      <c r="Q1552" s="488">
        <f>+M1552+P1552-K1552</f>
        <v>0</v>
      </c>
      <c r="R1552" s="502"/>
      <c r="S1552" s="503"/>
      <c r="T1552" s="545"/>
      <c r="U1552" s="820"/>
      <c r="V1552" s="481"/>
      <c r="W1552" s="482"/>
      <c r="X1552" s="492"/>
    </row>
    <row r="1553" spans="1:30" s="376" customFormat="1" ht="12.75" hidden="1" customHeight="1" x14ac:dyDescent="0.2">
      <c r="A1553" s="499"/>
      <c r="B1553" s="499"/>
      <c r="C1553" s="499"/>
      <c r="D1553" s="499"/>
      <c r="E1553" s="500"/>
      <c r="F1553" s="637"/>
      <c r="G1553" s="496"/>
      <c r="H1553" s="484"/>
      <c r="I1553" s="511"/>
      <c r="J1553" s="488"/>
      <c r="K1553" s="488"/>
      <c r="L1553" s="488"/>
      <c r="M1553" s="488"/>
      <c r="N1553" s="522"/>
      <c r="O1553" s="488"/>
      <c r="P1553" s="488"/>
      <c r="Q1553" s="488"/>
      <c r="R1553" s="502"/>
      <c r="S1553" s="503"/>
      <c r="T1553" s="545"/>
      <c r="U1553" s="820"/>
      <c r="V1553" s="481"/>
      <c r="W1553" s="482"/>
      <c r="X1553" s="481"/>
    </row>
    <row r="1554" spans="1:30" s="376" customFormat="1" ht="12.75" hidden="1" customHeight="1" x14ac:dyDescent="0.2">
      <c r="A1554" s="499">
        <v>2</v>
      </c>
      <c r="B1554" s="499">
        <v>0</v>
      </c>
      <c r="C1554" s="499">
        <v>4</v>
      </c>
      <c r="D1554" s="499">
        <v>21</v>
      </c>
      <c r="E1554" s="485" t="s">
        <v>2048</v>
      </c>
      <c r="F1554" s="629"/>
      <c r="G1554" s="496" t="s">
        <v>1911</v>
      </c>
      <c r="H1554" s="484"/>
      <c r="I1554" s="511"/>
      <c r="J1554" s="488"/>
      <c r="K1554" s="488">
        <f>SUM(K1555:K1556)</f>
        <v>0</v>
      </c>
      <c r="L1554" s="488"/>
      <c r="M1554" s="488">
        <f>SUM(M1555:M1556)</f>
        <v>0</v>
      </c>
      <c r="N1554" s="522"/>
      <c r="O1554" s="488"/>
      <c r="P1554" s="488">
        <f>SUM(P1555:P1556)</f>
        <v>0</v>
      </c>
      <c r="Q1554" s="488">
        <f>SUM(Q1555:Q1556)</f>
        <v>0</v>
      </c>
      <c r="R1554" s="502"/>
      <c r="S1554" s="503"/>
      <c r="T1554" s="545"/>
      <c r="U1554" s="820"/>
      <c r="V1554" s="481"/>
      <c r="W1554" s="482"/>
      <c r="X1554" s="493"/>
    </row>
    <row r="1555" spans="1:30" s="547" customFormat="1" ht="94.5" hidden="1" customHeight="1" x14ac:dyDescent="0.2">
      <c r="A1555" s="499"/>
      <c r="B1555" s="499"/>
      <c r="C1555" s="499"/>
      <c r="D1555" s="499"/>
      <c r="E1555" s="485"/>
      <c r="F1555" s="629"/>
      <c r="G1555" s="508"/>
      <c r="H1555" s="484"/>
      <c r="I1555" s="512" t="s">
        <v>3694</v>
      </c>
      <c r="J1555" s="544"/>
      <c r="K1555" s="544"/>
      <c r="L1555" s="544"/>
      <c r="M1555" s="488"/>
      <c r="N1555" s="545"/>
      <c r="O1555" s="544"/>
      <c r="P1555" s="488"/>
      <c r="Q1555" s="488">
        <f>+M1555+P1555-K1555</f>
        <v>0</v>
      </c>
      <c r="R1555" s="502"/>
      <c r="S1555" s="503"/>
      <c r="T1555" s="545"/>
      <c r="U1555" s="820"/>
      <c r="V1555" s="481"/>
      <c r="W1555" s="482"/>
      <c r="X1555" s="504"/>
      <c r="Y1555" s="546"/>
      <c r="Z1555" s="546"/>
      <c r="AA1555" s="546"/>
      <c r="AB1555" s="546"/>
      <c r="AC1555" s="546"/>
      <c r="AD1555" s="546"/>
    </row>
    <row r="1556" spans="1:30" ht="12.75" hidden="1" customHeight="1" x14ac:dyDescent="0.2">
      <c r="A1556" s="499"/>
      <c r="B1556" s="499"/>
      <c r="C1556" s="499"/>
      <c r="D1556" s="499"/>
      <c r="E1556" s="500"/>
      <c r="F1556" s="637"/>
      <c r="G1556" s="508"/>
      <c r="H1556" s="484"/>
      <c r="I1556" s="511"/>
      <c r="J1556" s="488"/>
      <c r="K1556" s="488"/>
      <c r="L1556" s="488"/>
      <c r="M1556" s="488"/>
      <c r="N1556" s="522"/>
      <c r="O1556" s="488"/>
      <c r="P1556" s="488"/>
      <c r="Q1556" s="488">
        <f>+M1556+P1556-K1556</f>
        <v>0</v>
      </c>
      <c r="R1556" s="502"/>
      <c r="S1556" s="503"/>
      <c r="T1556" s="545"/>
      <c r="U1556" s="820"/>
      <c r="V1556" s="481"/>
      <c r="W1556" s="482"/>
      <c r="X1556" s="504"/>
    </row>
    <row r="1557" spans="1:30" ht="12.75" hidden="1" customHeight="1" x14ac:dyDescent="0.2">
      <c r="A1557" s="499"/>
      <c r="B1557" s="499"/>
      <c r="C1557" s="499"/>
      <c r="D1557" s="499"/>
      <c r="E1557" s="500"/>
      <c r="F1557" s="637"/>
      <c r="G1557" s="496"/>
      <c r="H1557" s="484"/>
      <c r="I1557" s="511"/>
      <c r="J1557" s="488"/>
      <c r="K1557" s="488"/>
      <c r="L1557" s="488"/>
      <c r="M1557" s="488"/>
      <c r="N1557" s="522"/>
      <c r="O1557" s="488"/>
      <c r="P1557" s="488"/>
      <c r="Q1557" s="488"/>
      <c r="R1557" s="502"/>
      <c r="S1557" s="503"/>
      <c r="T1557" s="545"/>
      <c r="U1557" s="820"/>
      <c r="V1557" s="481"/>
      <c r="W1557" s="482"/>
      <c r="X1557" s="504"/>
    </row>
    <row r="1558" spans="1:30" ht="12.75" hidden="1" customHeight="1" x14ac:dyDescent="0.2">
      <c r="A1558" s="499">
        <v>2</v>
      </c>
      <c r="B1558" s="499">
        <v>0</v>
      </c>
      <c r="C1558" s="499">
        <v>4</v>
      </c>
      <c r="D1558" s="499">
        <v>21</v>
      </c>
      <c r="E1558" s="485" t="s">
        <v>3862</v>
      </c>
      <c r="F1558" s="629"/>
      <c r="G1558" s="496" t="s">
        <v>1912</v>
      </c>
      <c r="H1558" s="484"/>
      <c r="I1558" s="488"/>
      <c r="J1558" s="488"/>
      <c r="K1558" s="488">
        <f>SUM(K1559:K1560)</f>
        <v>0</v>
      </c>
      <c r="L1558" s="488"/>
      <c r="M1558" s="488">
        <f>SUM(M1559:M1560)</f>
        <v>0</v>
      </c>
      <c r="N1558" s="522"/>
      <c r="O1558" s="488"/>
      <c r="P1558" s="488">
        <f>SUM(P1559:P1560)</f>
        <v>0</v>
      </c>
      <c r="Q1558" s="488">
        <f>SUM(Q1559:Q1560)</f>
        <v>0</v>
      </c>
      <c r="R1558" s="502"/>
      <c r="S1558" s="503"/>
      <c r="T1558" s="545"/>
      <c r="U1558" s="820"/>
      <c r="V1558" s="481"/>
      <c r="W1558" s="482"/>
      <c r="X1558" s="504"/>
    </row>
    <row r="1559" spans="1:30" ht="116.25" hidden="1" customHeight="1" x14ac:dyDescent="0.2">
      <c r="A1559" s="499"/>
      <c r="B1559" s="499"/>
      <c r="C1559" s="499"/>
      <c r="D1559" s="499"/>
      <c r="E1559" s="485"/>
      <c r="F1559" s="629"/>
      <c r="G1559" s="496"/>
      <c r="H1559" s="484"/>
      <c r="I1559" s="512" t="s">
        <v>240</v>
      </c>
      <c r="J1559" s="488"/>
      <c r="K1559" s="488"/>
      <c r="L1559" s="488"/>
      <c r="M1559" s="488"/>
      <c r="N1559" s="522"/>
      <c r="O1559" s="488"/>
      <c r="P1559" s="488"/>
      <c r="Q1559" s="488">
        <f>+M1559+P1559-K1559</f>
        <v>0</v>
      </c>
      <c r="R1559" s="502"/>
      <c r="S1559" s="503"/>
      <c r="T1559" s="545"/>
      <c r="U1559" s="820"/>
      <c r="V1559" s="481"/>
      <c r="W1559" s="482"/>
      <c r="X1559" s="504"/>
    </row>
    <row r="1560" spans="1:30" ht="12.75" hidden="1" customHeight="1" x14ac:dyDescent="0.2">
      <c r="A1560" s="499"/>
      <c r="B1560" s="499"/>
      <c r="C1560" s="499"/>
      <c r="D1560" s="499"/>
      <c r="E1560" s="485"/>
      <c r="F1560" s="629"/>
      <c r="G1560" s="496"/>
      <c r="H1560" s="484"/>
      <c r="I1560" s="488"/>
      <c r="J1560" s="488"/>
      <c r="K1560" s="488"/>
      <c r="L1560" s="488"/>
      <c r="M1560" s="488"/>
      <c r="N1560" s="522"/>
      <c r="O1560" s="488"/>
      <c r="P1560" s="488"/>
      <c r="Q1560" s="488">
        <f>+M1560+P1560-K1560</f>
        <v>0</v>
      </c>
      <c r="R1560" s="502"/>
      <c r="S1560" s="503"/>
      <c r="T1560" s="545"/>
      <c r="U1560" s="820"/>
      <c r="V1560" s="481"/>
      <c r="W1560" s="482"/>
      <c r="X1560" s="504"/>
    </row>
    <row r="1561" spans="1:30" ht="12.75" hidden="1" customHeight="1" x14ac:dyDescent="0.2">
      <c r="A1561" s="499"/>
      <c r="B1561" s="499"/>
      <c r="C1561" s="499"/>
      <c r="D1561" s="499"/>
      <c r="E1561" s="485"/>
      <c r="F1561" s="629"/>
      <c r="G1561" s="496"/>
      <c r="H1561" s="484"/>
      <c r="I1561" s="488"/>
      <c r="J1561" s="488"/>
      <c r="K1561" s="488"/>
      <c r="L1561" s="488"/>
      <c r="M1561" s="488"/>
      <c r="N1561" s="522"/>
      <c r="O1561" s="488"/>
      <c r="P1561" s="488"/>
      <c r="Q1561" s="488"/>
      <c r="R1561" s="502"/>
      <c r="S1561" s="503"/>
      <c r="T1561" s="545"/>
      <c r="U1561" s="820"/>
      <c r="V1561" s="481"/>
      <c r="W1561" s="482"/>
      <c r="X1561" s="504"/>
    </row>
    <row r="1562" spans="1:30" ht="25.5" hidden="1" customHeight="1" x14ac:dyDescent="0.2">
      <c r="A1562" s="499">
        <v>2</v>
      </c>
      <c r="B1562" s="499">
        <v>0</v>
      </c>
      <c r="C1562" s="499">
        <v>4</v>
      </c>
      <c r="D1562" s="499">
        <v>21</v>
      </c>
      <c r="E1562" s="485" t="s">
        <v>2640</v>
      </c>
      <c r="F1562" s="629"/>
      <c r="G1562" s="496" t="s">
        <v>4017</v>
      </c>
      <c r="H1562" s="484"/>
      <c r="I1562" s="488"/>
      <c r="J1562" s="488"/>
      <c r="K1562" s="488">
        <f>SUM(K1563:K1564)</f>
        <v>0</v>
      </c>
      <c r="L1562" s="488"/>
      <c r="M1562" s="488">
        <f>SUM(M1563:M1564)</f>
        <v>0</v>
      </c>
      <c r="N1562" s="522"/>
      <c r="O1562" s="488"/>
      <c r="P1562" s="488">
        <f>SUM(P1563:P1564)</f>
        <v>0</v>
      </c>
      <c r="Q1562" s="488">
        <f>SUM(Q1563:Q1564)</f>
        <v>0</v>
      </c>
      <c r="R1562" s="502"/>
      <c r="S1562" s="503"/>
      <c r="T1562" s="545"/>
      <c r="U1562" s="820"/>
      <c r="V1562" s="481"/>
      <c r="W1562" s="482"/>
      <c r="X1562" s="504"/>
    </row>
    <row r="1563" spans="1:30" ht="116.25" hidden="1" customHeight="1" x14ac:dyDescent="0.2">
      <c r="A1563" s="499"/>
      <c r="B1563" s="499"/>
      <c r="C1563" s="499"/>
      <c r="D1563" s="499"/>
      <c r="E1563" s="485"/>
      <c r="F1563" s="629"/>
      <c r="G1563" s="496"/>
      <c r="H1563" s="484"/>
      <c r="I1563" s="512" t="s">
        <v>626</v>
      </c>
      <c r="J1563" s="488"/>
      <c r="K1563" s="488"/>
      <c r="L1563" s="488"/>
      <c r="M1563" s="488"/>
      <c r="N1563" s="522"/>
      <c r="O1563" s="488"/>
      <c r="P1563" s="488"/>
      <c r="Q1563" s="488">
        <f>+M1563+P1563-K1563</f>
        <v>0</v>
      </c>
      <c r="R1563" s="502"/>
      <c r="S1563" s="503"/>
      <c r="T1563" s="545"/>
      <c r="U1563" s="820"/>
      <c r="V1563" s="481"/>
      <c r="W1563" s="482"/>
      <c r="X1563" s="504"/>
    </row>
    <row r="1564" spans="1:30" ht="12.75" hidden="1" customHeight="1" x14ac:dyDescent="0.2">
      <c r="A1564" s="499"/>
      <c r="B1564" s="499"/>
      <c r="C1564" s="499"/>
      <c r="D1564" s="499"/>
      <c r="E1564" s="485"/>
      <c r="F1564" s="629"/>
      <c r="G1564" s="496"/>
      <c r="H1564" s="484"/>
      <c r="I1564" s="488"/>
      <c r="J1564" s="488"/>
      <c r="K1564" s="488"/>
      <c r="L1564" s="488"/>
      <c r="M1564" s="488"/>
      <c r="N1564" s="522"/>
      <c r="O1564" s="488"/>
      <c r="P1564" s="488"/>
      <c r="Q1564" s="488">
        <f>+M1564+P1564-K1564</f>
        <v>0</v>
      </c>
      <c r="R1564" s="502"/>
      <c r="S1564" s="503"/>
      <c r="T1564" s="545"/>
      <c r="U1564" s="820"/>
      <c r="V1564" s="481"/>
      <c r="W1564" s="482"/>
      <c r="X1564" s="504"/>
    </row>
    <row r="1565" spans="1:30" ht="12.75" hidden="1" customHeight="1" x14ac:dyDescent="0.2">
      <c r="A1565" s="499"/>
      <c r="B1565" s="499"/>
      <c r="C1565" s="499"/>
      <c r="D1565" s="499"/>
      <c r="E1565" s="485"/>
      <c r="F1565" s="629"/>
      <c r="G1565" s="496"/>
      <c r="H1565" s="484"/>
      <c r="I1565" s="488"/>
      <c r="J1565" s="488"/>
      <c r="K1565" s="488"/>
      <c r="L1565" s="488"/>
      <c r="M1565" s="488"/>
      <c r="N1565" s="522"/>
      <c r="O1565" s="488"/>
      <c r="P1565" s="488"/>
      <c r="Q1565" s="488"/>
      <c r="R1565" s="502"/>
      <c r="S1565" s="503"/>
      <c r="T1565" s="545"/>
      <c r="U1565" s="820"/>
      <c r="V1565" s="481"/>
      <c r="W1565" s="482"/>
      <c r="X1565" s="504"/>
    </row>
    <row r="1566" spans="1:30" ht="25.5" hidden="1" customHeight="1" x14ac:dyDescent="0.2">
      <c r="A1566" s="499"/>
      <c r="B1566" s="499"/>
      <c r="C1566" s="499"/>
      <c r="D1566" s="499"/>
      <c r="E1566" s="485" t="s">
        <v>2642</v>
      </c>
      <c r="F1566" s="630"/>
      <c r="G1566" s="497" t="s">
        <v>1913</v>
      </c>
      <c r="H1566" s="484"/>
      <c r="I1566" s="488"/>
      <c r="J1566" s="488"/>
      <c r="K1566" s="488">
        <f>SUM(K1567:K1568)</f>
        <v>0</v>
      </c>
      <c r="L1566" s="488"/>
      <c r="M1566" s="488">
        <f>SUM(M1567:M1568)</f>
        <v>0</v>
      </c>
      <c r="N1566" s="522"/>
      <c r="O1566" s="488"/>
      <c r="P1566" s="488">
        <f>SUM(P1567:P1568)</f>
        <v>0</v>
      </c>
      <c r="Q1566" s="488">
        <f>SUM(Q1567:Q1568)</f>
        <v>0</v>
      </c>
      <c r="R1566" s="502"/>
      <c r="S1566" s="503"/>
      <c r="T1566" s="545"/>
      <c r="U1566" s="820"/>
      <c r="V1566" s="481"/>
      <c r="W1566" s="482"/>
      <c r="X1566" s="504"/>
    </row>
    <row r="1567" spans="1:30" ht="116.25" hidden="1" customHeight="1" x14ac:dyDescent="0.2">
      <c r="A1567" s="499"/>
      <c r="B1567" s="499"/>
      <c r="C1567" s="499"/>
      <c r="D1567" s="499"/>
      <c r="E1567" s="485"/>
      <c r="F1567" s="630"/>
      <c r="G1567" s="497"/>
      <c r="H1567" s="484"/>
      <c r="I1567" s="512" t="s">
        <v>627</v>
      </c>
      <c r="J1567" s="488"/>
      <c r="K1567" s="488"/>
      <c r="L1567" s="488"/>
      <c r="M1567" s="488"/>
      <c r="N1567" s="522"/>
      <c r="O1567" s="488"/>
      <c r="P1567" s="488"/>
      <c r="Q1567" s="488">
        <f>+M1567+P1567-K1567</f>
        <v>0</v>
      </c>
      <c r="R1567" s="502"/>
      <c r="S1567" s="503"/>
      <c r="T1567" s="545"/>
      <c r="U1567" s="820"/>
      <c r="V1567" s="481"/>
      <c r="W1567" s="482"/>
      <c r="X1567" s="481"/>
    </row>
    <row r="1568" spans="1:30" ht="12.75" hidden="1" customHeight="1" x14ac:dyDescent="0.2">
      <c r="A1568" s="499"/>
      <c r="B1568" s="499"/>
      <c r="C1568" s="499"/>
      <c r="D1568" s="499"/>
      <c r="E1568" s="485"/>
      <c r="F1568" s="630"/>
      <c r="G1568" s="497"/>
      <c r="H1568" s="487"/>
      <c r="I1568" s="488"/>
      <c r="J1568" s="488"/>
      <c r="K1568" s="488"/>
      <c r="L1568" s="488"/>
      <c r="M1568" s="488"/>
      <c r="N1568" s="522"/>
      <c r="O1568" s="488"/>
      <c r="P1568" s="488"/>
      <c r="Q1568" s="488">
        <f>+M1568+P1568-K1568</f>
        <v>0</v>
      </c>
      <c r="R1568" s="502"/>
      <c r="S1568" s="503"/>
      <c r="T1568" s="545"/>
      <c r="U1568" s="820"/>
      <c r="V1568" s="481"/>
      <c r="W1568" s="482"/>
      <c r="X1568" s="481"/>
    </row>
    <row r="1569" spans="1:24" ht="12.75" hidden="1" customHeight="1" x14ac:dyDescent="0.2">
      <c r="A1569" s="499"/>
      <c r="B1569" s="499"/>
      <c r="C1569" s="499"/>
      <c r="D1569" s="499"/>
      <c r="E1569" s="485"/>
      <c r="F1569" s="630"/>
      <c r="G1569" s="497"/>
      <c r="H1569" s="487"/>
      <c r="I1569" s="488"/>
      <c r="J1569" s="488"/>
      <c r="K1569" s="488"/>
      <c r="L1569" s="488"/>
      <c r="M1569" s="488"/>
      <c r="N1569" s="522"/>
      <c r="O1569" s="488"/>
      <c r="P1569" s="488"/>
      <c r="Q1569" s="488">
        <f>+M1569+P1569-K1569</f>
        <v>0</v>
      </c>
      <c r="R1569" s="502"/>
      <c r="S1569" s="503"/>
      <c r="T1569" s="545"/>
      <c r="U1569" s="820"/>
      <c r="V1569" s="481"/>
      <c r="W1569" s="482"/>
      <c r="X1569" s="481"/>
    </row>
    <row r="1570" spans="1:24" ht="12.75" hidden="1" customHeight="1" x14ac:dyDescent="0.2">
      <c r="A1570" s="499"/>
      <c r="B1570" s="499"/>
      <c r="C1570" s="499"/>
      <c r="D1570" s="499"/>
      <c r="E1570" s="500"/>
      <c r="F1570" s="631"/>
      <c r="G1570" s="497"/>
      <c r="H1570" s="487"/>
      <c r="I1570" s="488"/>
      <c r="J1570" s="488"/>
      <c r="K1570" s="488"/>
      <c r="L1570" s="488"/>
      <c r="M1570" s="488"/>
      <c r="N1570" s="522"/>
      <c r="O1570" s="488"/>
      <c r="P1570" s="488"/>
      <c r="Q1570" s="488"/>
      <c r="R1570" s="502"/>
      <c r="S1570" s="503"/>
      <c r="T1570" s="545"/>
      <c r="U1570" s="820"/>
      <c r="V1570" s="481"/>
      <c r="W1570" s="482"/>
      <c r="X1570" s="481"/>
    </row>
    <row r="1571" spans="1:24" s="376" customFormat="1" ht="25.5" hidden="1" customHeight="1" x14ac:dyDescent="0.2">
      <c r="A1571" s="484">
        <v>2</v>
      </c>
      <c r="B1571" s="484">
        <v>0</v>
      </c>
      <c r="C1571" s="484">
        <v>4</v>
      </c>
      <c r="D1571" s="484">
        <v>41</v>
      </c>
      <c r="E1571" s="485"/>
      <c r="F1571" s="630"/>
      <c r="G1571" s="497" t="s">
        <v>1914</v>
      </c>
      <c r="H1571" s="487"/>
      <c r="I1571" s="488"/>
      <c r="J1571" s="488"/>
      <c r="K1571" s="489">
        <f>+K1573+K1575</f>
        <v>0</v>
      </c>
      <c r="L1571" s="489"/>
      <c r="M1571" s="489">
        <f>+M1573+M1575</f>
        <v>0</v>
      </c>
      <c r="N1571" s="522"/>
      <c r="O1571" s="489"/>
      <c r="P1571" s="489">
        <f>+P1573+P1575</f>
        <v>0</v>
      </c>
      <c r="Q1571" s="489">
        <f>+Q1573+Q1575</f>
        <v>0</v>
      </c>
      <c r="R1571" s="490"/>
      <c r="S1571" s="491"/>
      <c r="T1571" s="795"/>
      <c r="U1571" s="820"/>
      <c r="V1571" s="481"/>
      <c r="W1571" s="482"/>
      <c r="X1571" s="493"/>
    </row>
    <row r="1572" spans="1:24" s="376" customFormat="1" ht="15.75" hidden="1" customHeight="1" x14ac:dyDescent="0.2">
      <c r="A1572" s="484"/>
      <c r="B1572" s="484"/>
      <c r="C1572" s="484"/>
      <c r="D1572" s="484"/>
      <c r="E1572" s="485"/>
      <c r="F1572" s="630"/>
      <c r="G1572" s="497"/>
      <c r="H1572" s="487"/>
      <c r="I1572" s="488"/>
      <c r="J1572" s="488"/>
      <c r="K1572" s="489"/>
      <c r="L1572" s="489"/>
      <c r="M1572" s="489"/>
      <c r="N1572" s="522"/>
      <c r="O1572" s="489"/>
      <c r="P1572" s="489"/>
      <c r="Q1572" s="489"/>
      <c r="R1572" s="490"/>
      <c r="S1572" s="491"/>
      <c r="T1572" s="795"/>
      <c r="U1572" s="820"/>
      <c r="V1572" s="481"/>
      <c r="W1572" s="482"/>
      <c r="X1572" s="492"/>
    </row>
    <row r="1573" spans="1:24" ht="12.75" hidden="1" customHeight="1" x14ac:dyDescent="0.2">
      <c r="A1573" s="499">
        <v>2</v>
      </c>
      <c r="B1573" s="499">
        <v>0</v>
      </c>
      <c r="C1573" s="499">
        <v>4</v>
      </c>
      <c r="D1573" s="499">
        <v>41</v>
      </c>
      <c r="E1573" s="485" t="s">
        <v>2048</v>
      </c>
      <c r="F1573" s="630"/>
      <c r="G1573" s="497" t="s">
        <v>1916</v>
      </c>
      <c r="H1573" s="487"/>
      <c r="I1573" s="488"/>
      <c r="J1573" s="488"/>
      <c r="K1573" s="488">
        <f>SUM(K1574)</f>
        <v>0</v>
      </c>
      <c r="L1573" s="488"/>
      <c r="M1573" s="488">
        <f>SUM(M1574)</f>
        <v>0</v>
      </c>
      <c r="N1573" s="522"/>
      <c r="O1573" s="488"/>
      <c r="P1573" s="488">
        <f>SUM(P1574)</f>
        <v>0</v>
      </c>
      <c r="Q1573" s="488">
        <f>SUM(Q1574)</f>
        <v>0</v>
      </c>
      <c r="R1573" s="502"/>
      <c r="S1573" s="503"/>
      <c r="T1573" s="545"/>
      <c r="U1573" s="820"/>
      <c r="V1573" s="481"/>
      <c r="W1573" s="482"/>
      <c r="X1573" s="481"/>
    </row>
    <row r="1574" spans="1:24" ht="12.75" hidden="1" customHeight="1" x14ac:dyDescent="0.2">
      <c r="A1574" s="499"/>
      <c r="B1574" s="499"/>
      <c r="C1574" s="499"/>
      <c r="D1574" s="499"/>
      <c r="E1574" s="500"/>
      <c r="F1574" s="631"/>
      <c r="G1574" s="501"/>
      <c r="H1574" s="487"/>
      <c r="I1574" s="488"/>
      <c r="J1574" s="488"/>
      <c r="K1574" s="488"/>
      <c r="L1574" s="488"/>
      <c r="M1574" s="488"/>
      <c r="N1574" s="522"/>
      <c r="O1574" s="488"/>
      <c r="P1574" s="488"/>
      <c r="Q1574" s="488">
        <f>+M1574+P1574-K1574</f>
        <v>0</v>
      </c>
      <c r="R1574" s="502"/>
      <c r="S1574" s="503"/>
      <c r="T1574" s="545"/>
      <c r="U1574" s="820"/>
      <c r="V1574" s="481"/>
      <c r="W1574" s="482"/>
      <c r="X1574" s="481"/>
    </row>
    <row r="1575" spans="1:24" ht="25.5" hidden="1" customHeight="1" x14ac:dyDescent="0.2">
      <c r="A1575" s="499">
        <v>2</v>
      </c>
      <c r="B1575" s="499">
        <v>0</v>
      </c>
      <c r="C1575" s="499">
        <v>4</v>
      </c>
      <c r="D1575" s="499">
        <v>41</v>
      </c>
      <c r="E1575" s="485" t="s">
        <v>2052</v>
      </c>
      <c r="F1575" s="630"/>
      <c r="G1575" s="497" t="s">
        <v>1917</v>
      </c>
      <c r="H1575" s="487"/>
      <c r="I1575" s="488"/>
      <c r="J1575" s="488"/>
      <c r="K1575" s="488">
        <f>SUM(K1577:K1579)</f>
        <v>0</v>
      </c>
      <c r="L1575" s="488"/>
      <c r="M1575" s="488">
        <f>SUM(M1577:M1579)</f>
        <v>0</v>
      </c>
      <c r="N1575" s="522"/>
      <c r="O1575" s="488"/>
      <c r="P1575" s="488">
        <f>SUM(P1577:P1579)</f>
        <v>0</v>
      </c>
      <c r="Q1575" s="488">
        <f>SUM(Q1577:Q1579)</f>
        <v>0</v>
      </c>
      <c r="R1575" s="502"/>
      <c r="S1575" s="503"/>
      <c r="T1575" s="545"/>
      <c r="U1575" s="820"/>
      <c r="V1575" s="481"/>
      <c r="W1575" s="482"/>
      <c r="X1575" s="493"/>
    </row>
    <row r="1576" spans="1:24" ht="12.75" hidden="1" customHeight="1" x14ac:dyDescent="0.2">
      <c r="A1576" s="499"/>
      <c r="B1576" s="499"/>
      <c r="C1576" s="499"/>
      <c r="D1576" s="499"/>
      <c r="E1576" s="500"/>
      <c r="F1576" s="631"/>
      <c r="G1576" s="501"/>
      <c r="H1576" s="487"/>
      <c r="I1576" s="488"/>
      <c r="J1576" s="488"/>
      <c r="K1576" s="488"/>
      <c r="L1576" s="488"/>
      <c r="M1576" s="488"/>
      <c r="N1576" s="522"/>
      <c r="O1576" s="488"/>
      <c r="P1576" s="488"/>
      <c r="Q1576" s="488"/>
      <c r="R1576" s="502"/>
      <c r="S1576" s="503"/>
      <c r="T1576" s="545"/>
      <c r="U1576" s="820"/>
      <c r="V1576" s="481"/>
      <c r="W1576" s="482"/>
      <c r="X1576" s="492"/>
    </row>
    <row r="1577" spans="1:24" ht="93" hidden="1" customHeight="1" x14ac:dyDescent="0.2">
      <c r="A1577" s="499"/>
      <c r="B1577" s="499"/>
      <c r="C1577" s="499"/>
      <c r="D1577" s="499"/>
      <c r="E1577" s="500"/>
      <c r="F1577" s="631"/>
      <c r="G1577" s="501"/>
      <c r="H1577" s="487"/>
      <c r="I1577" s="512" t="s">
        <v>633</v>
      </c>
      <c r="J1577" s="488"/>
      <c r="K1577" s="488"/>
      <c r="L1577" s="488"/>
      <c r="M1577" s="488"/>
      <c r="N1577" s="522"/>
      <c r="O1577" s="488"/>
      <c r="P1577" s="488"/>
      <c r="Q1577" s="488">
        <f>+M1577+P1577-K1577</f>
        <v>0</v>
      </c>
      <c r="R1577" s="502"/>
      <c r="S1577" s="503"/>
      <c r="T1577" s="545"/>
      <c r="U1577" s="820"/>
      <c r="V1577" s="481"/>
      <c r="W1577" s="482"/>
      <c r="X1577" s="492"/>
    </row>
    <row r="1578" spans="1:24" ht="23.25" hidden="1" customHeight="1" x14ac:dyDescent="0.2">
      <c r="A1578" s="499"/>
      <c r="B1578" s="499"/>
      <c r="C1578" s="499"/>
      <c r="D1578" s="499"/>
      <c r="E1578" s="500"/>
      <c r="F1578" s="631"/>
      <c r="G1578" s="501"/>
      <c r="H1578" s="487"/>
      <c r="I1578" s="512"/>
      <c r="J1578" s="488"/>
      <c r="K1578" s="488"/>
      <c r="L1578" s="488"/>
      <c r="M1578" s="488"/>
      <c r="N1578" s="522"/>
      <c r="O1578" s="488"/>
      <c r="P1578" s="488"/>
      <c r="Q1578" s="488">
        <f>+M1578+P1578-K1578</f>
        <v>0</v>
      </c>
      <c r="R1578" s="502"/>
      <c r="S1578" s="503"/>
      <c r="T1578" s="545"/>
      <c r="U1578" s="820"/>
      <c r="V1578" s="481"/>
      <c r="W1578" s="482"/>
      <c r="X1578" s="492"/>
    </row>
    <row r="1579" spans="1:24" ht="12.75" hidden="1" customHeight="1" x14ac:dyDescent="0.2">
      <c r="A1579" s="484"/>
      <c r="B1579" s="484"/>
      <c r="C1579" s="484"/>
      <c r="D1579" s="484"/>
      <c r="E1579" s="485"/>
      <c r="F1579" s="630"/>
      <c r="G1579" s="497"/>
      <c r="H1579" s="487"/>
      <c r="I1579" s="488"/>
      <c r="J1579" s="488"/>
      <c r="K1579" s="488"/>
      <c r="L1579" s="488"/>
      <c r="M1579" s="488"/>
      <c r="N1579" s="522"/>
      <c r="O1579" s="488"/>
      <c r="P1579" s="488"/>
      <c r="Q1579" s="488"/>
      <c r="R1579" s="502"/>
      <c r="S1579" s="503"/>
      <c r="T1579" s="545"/>
      <c r="U1579" s="820"/>
      <c r="V1579" s="481"/>
      <c r="W1579" s="482"/>
      <c r="X1579" s="481"/>
    </row>
    <row r="1580" spans="1:24" ht="25.5" hidden="1" customHeight="1" x14ac:dyDescent="0.2">
      <c r="A1580" s="484">
        <v>2</v>
      </c>
      <c r="B1580" s="484">
        <v>0</v>
      </c>
      <c r="C1580" s="484">
        <v>4</v>
      </c>
      <c r="D1580" s="484">
        <v>999</v>
      </c>
      <c r="E1580" s="485"/>
      <c r="F1580" s="630"/>
      <c r="G1580" s="497" t="s">
        <v>1855</v>
      </c>
      <c r="H1580" s="487"/>
      <c r="I1580" s="488"/>
      <c r="J1580" s="488"/>
      <c r="K1580" s="488">
        <f>+K1581</f>
        <v>0</v>
      </c>
      <c r="L1580" s="488"/>
      <c r="M1580" s="488">
        <f>+M1581</f>
        <v>0</v>
      </c>
      <c r="N1580" s="522"/>
      <c r="O1580" s="488"/>
      <c r="P1580" s="488">
        <f>+P1581</f>
        <v>0</v>
      </c>
      <c r="Q1580" s="488">
        <f>+Q1581</f>
        <v>0</v>
      </c>
      <c r="R1580" s="502"/>
      <c r="S1580" s="503"/>
      <c r="T1580" s="545"/>
      <c r="U1580" s="820"/>
      <c r="V1580" s="481"/>
      <c r="W1580" s="482"/>
      <c r="X1580" s="493"/>
    </row>
    <row r="1581" spans="1:24" hidden="1" x14ac:dyDescent="0.2">
      <c r="A1581" s="548"/>
      <c r="B1581" s="548"/>
      <c r="C1581" s="548"/>
      <c r="D1581" s="548"/>
      <c r="E1581" s="548"/>
      <c r="F1581" s="640"/>
      <c r="G1581" s="548"/>
      <c r="H1581" s="549"/>
      <c r="I1581" s="548"/>
      <c r="J1581" s="548"/>
      <c r="K1581" s="548"/>
      <c r="L1581" s="548"/>
      <c r="M1581" s="469"/>
      <c r="N1581" s="548"/>
      <c r="O1581" s="548"/>
      <c r="P1581" s="469"/>
      <c r="Q1581" s="469">
        <f>+M1581+P1581-K1581</f>
        <v>0</v>
      </c>
      <c r="R1581" s="550"/>
      <c r="S1581" s="551"/>
      <c r="T1581" s="815"/>
      <c r="U1581" s="824"/>
      <c r="V1581" s="552"/>
      <c r="W1581" s="553"/>
      <c r="X1581" s="554"/>
    </row>
    <row r="1582" spans="1:24" x14ac:dyDescent="0.2">
      <c r="A1582" s="555"/>
      <c r="B1582" s="458"/>
      <c r="C1582" s="458"/>
      <c r="D1582" s="458"/>
      <c r="E1582" s="458"/>
      <c r="F1582" s="633"/>
      <c r="G1582" s="458"/>
      <c r="H1582" s="652"/>
      <c r="I1582" s="458"/>
      <c r="J1582" s="458"/>
      <c r="K1582" s="458"/>
      <c r="L1582" s="458"/>
      <c r="M1582" s="530"/>
      <c r="N1582" s="458"/>
      <c r="O1582" s="458"/>
      <c r="P1582" s="530"/>
      <c r="Q1582" s="530"/>
      <c r="R1582" s="532"/>
      <c r="S1582" s="530"/>
      <c r="T1582" s="816"/>
      <c r="U1582" s="822"/>
      <c r="V1582" s="530"/>
      <c r="W1582" s="533"/>
      <c r="X1582" s="530"/>
    </row>
    <row r="1583" spans="1:24" x14ac:dyDescent="0.2">
      <c r="A1583" s="555"/>
      <c r="B1583" s="458"/>
      <c r="C1583" s="458"/>
      <c r="D1583" s="458"/>
      <c r="E1583" s="458"/>
      <c r="F1583" s="633"/>
      <c r="G1583" s="458"/>
      <c r="H1583" s="652"/>
      <c r="I1583" s="458"/>
      <c r="J1583" s="458"/>
      <c r="K1583" s="458"/>
      <c r="L1583" s="458"/>
      <c r="M1583" s="530"/>
      <c r="N1583" s="458"/>
      <c r="O1583" s="458"/>
      <c r="P1583" s="530"/>
      <c r="Q1583" s="530"/>
      <c r="R1583" s="532"/>
      <c r="S1583" s="530"/>
      <c r="T1583" s="816"/>
      <c r="U1583" s="822"/>
      <c r="V1583" s="530"/>
      <c r="W1583" s="533"/>
      <c r="X1583" s="530"/>
    </row>
    <row r="1584" spans="1:24" x14ac:dyDescent="0.2">
      <c r="A1584" s="555"/>
      <c r="B1584" s="458"/>
      <c r="C1584" s="458"/>
      <c r="D1584" s="458"/>
      <c r="E1584" s="458"/>
      <c r="F1584" s="633"/>
      <c r="G1584" s="458"/>
      <c r="H1584" s="458"/>
      <c r="I1584" s="458"/>
      <c r="J1584" s="458"/>
      <c r="K1584" s="458"/>
      <c r="L1584" s="458"/>
      <c r="M1584" s="458"/>
      <c r="N1584" s="458"/>
      <c r="O1584" s="458"/>
      <c r="T1584" s="817"/>
      <c r="X1584" s="556"/>
    </row>
    <row r="1585" spans="1:35" s="562" customFormat="1" x14ac:dyDescent="0.2">
      <c r="A1585" s="1143" t="s">
        <v>4906</v>
      </c>
      <c r="B1585" s="1096"/>
      <c r="C1585" s="1096"/>
      <c r="D1585" s="1096"/>
      <c r="E1585" s="1096"/>
      <c r="F1585" s="1096"/>
      <c r="G1585" s="1096"/>
      <c r="H1585" s="1096" t="s">
        <v>5118</v>
      </c>
      <c r="I1585" s="1096"/>
      <c r="J1585" s="1096"/>
      <c r="K1585" s="1096" t="s">
        <v>5120</v>
      </c>
      <c r="L1585" s="1096"/>
      <c r="M1585" s="1096"/>
      <c r="N1585" s="1096"/>
      <c r="O1585" s="557"/>
      <c r="P1585" s="1096" t="s">
        <v>5093</v>
      </c>
      <c r="Q1585" s="1096"/>
      <c r="R1585" s="1096"/>
      <c r="S1585" s="1096"/>
      <c r="T1585" s="1096"/>
      <c r="U1585" s="528"/>
      <c r="V1585" s="652"/>
      <c r="W1585" s="558"/>
      <c r="X1585" s="557"/>
      <c r="Y1585" s="559"/>
      <c r="Z1585" s="559"/>
      <c r="AA1585" s="559"/>
      <c r="AB1585" s="560"/>
      <c r="AC1585" s="561"/>
      <c r="AD1585" s="561"/>
      <c r="AE1585" s="561"/>
      <c r="AF1585" s="561"/>
      <c r="AG1585" s="561"/>
      <c r="AH1585" s="561"/>
      <c r="AI1585" s="561"/>
    </row>
    <row r="1586" spans="1:35" s="562" customFormat="1" x14ac:dyDescent="0.2">
      <c r="A1586" s="1140" t="s">
        <v>4800</v>
      </c>
      <c r="B1586" s="1139"/>
      <c r="C1586" s="1139"/>
      <c r="D1586" s="1139"/>
      <c r="E1586" s="1139"/>
      <c r="F1586" s="1139"/>
      <c r="G1586" s="1139"/>
      <c r="H1586" s="1096" t="s">
        <v>5094</v>
      </c>
      <c r="I1586" s="1096"/>
      <c r="J1586" s="1096"/>
      <c r="K1586" s="1096" t="s">
        <v>4931</v>
      </c>
      <c r="L1586" s="1096"/>
      <c r="M1586" s="1096"/>
      <c r="N1586" s="1096"/>
      <c r="O1586" s="557"/>
      <c r="P1586" s="1096" t="s">
        <v>4905</v>
      </c>
      <c r="Q1586" s="1096"/>
      <c r="R1586" s="1096"/>
      <c r="S1586" s="1096"/>
      <c r="T1586" s="1096"/>
      <c r="U1586" s="528"/>
      <c r="V1586" s="652"/>
      <c r="W1586" s="558"/>
      <c r="X1586" s="557"/>
      <c r="Y1586" s="559"/>
      <c r="Z1586" s="559"/>
      <c r="AA1586" s="559"/>
      <c r="AB1586" s="560"/>
      <c r="AC1586" s="561"/>
      <c r="AD1586" s="561"/>
      <c r="AE1586" s="561"/>
      <c r="AF1586" s="561"/>
      <c r="AG1586" s="561"/>
      <c r="AH1586" s="561"/>
      <c r="AI1586" s="561"/>
    </row>
    <row r="1587" spans="1:35" hidden="1" x14ac:dyDescent="0.2">
      <c r="A1587" s="1140"/>
      <c r="B1587" s="1139"/>
      <c r="C1587" s="1139"/>
      <c r="D1587" s="1139"/>
      <c r="E1587" s="1139"/>
      <c r="F1587" s="1139"/>
      <c r="G1587" s="1139"/>
      <c r="H1587" s="1096"/>
      <c r="I1587" s="1096"/>
      <c r="J1587" s="1096"/>
      <c r="K1587" s="1096"/>
      <c r="L1587" s="1096"/>
      <c r="M1587" s="1096"/>
      <c r="N1587" s="1096"/>
      <c r="O1587" s="557"/>
      <c r="P1587" s="1096"/>
      <c r="Q1587" s="1096"/>
      <c r="R1587" s="1096"/>
      <c r="S1587" s="1096"/>
      <c r="T1587" s="1096"/>
      <c r="U1587" s="1096"/>
      <c r="V1587" s="1096"/>
      <c r="W1587" s="1096"/>
      <c r="X1587" s="558"/>
    </row>
    <row r="1588" spans="1:35" hidden="1" x14ac:dyDescent="0.2">
      <c r="A1588" s="563"/>
      <c r="B1588" s="564"/>
      <c r="C1588" s="564"/>
      <c r="D1588" s="564"/>
      <c r="E1588" s="564"/>
      <c r="F1588" s="641"/>
      <c r="G1588" s="564"/>
      <c r="H1588" s="564"/>
      <c r="I1588" s="518"/>
      <c r="J1588" s="518"/>
      <c r="K1588" s="518"/>
      <c r="L1588" s="518"/>
      <c r="M1588" s="518"/>
      <c r="N1588" s="518"/>
      <c r="O1588" s="518"/>
      <c r="P1588" s="1138"/>
      <c r="Q1588" s="1138"/>
      <c r="R1588" s="1138"/>
      <c r="S1588" s="1138"/>
      <c r="T1588" s="1139"/>
      <c r="U1588" s="1138"/>
      <c r="V1588" s="1138"/>
      <c r="W1588" s="1138"/>
      <c r="X1588" s="565"/>
    </row>
    <row r="1589" spans="1:35" x14ac:dyDescent="0.2">
      <c r="Q1589" s="514"/>
      <c r="R1589" s="523"/>
      <c r="S1589" s="514"/>
      <c r="T1589" s="817"/>
      <c r="U1589" s="825"/>
      <c r="V1589" s="514"/>
    </row>
    <row r="1590" spans="1:35" x14ac:dyDescent="0.2">
      <c r="Q1590" s="514"/>
      <c r="R1590" s="523"/>
      <c r="S1590" s="514"/>
      <c r="T1590" s="817"/>
      <c r="U1590" s="825"/>
      <c r="V1590" s="514"/>
    </row>
    <row r="1591" spans="1:35" x14ac:dyDescent="0.2">
      <c r="Q1591" s="514"/>
      <c r="R1591" s="523"/>
      <c r="S1591" s="514"/>
      <c r="T1591" s="817"/>
      <c r="U1591" s="825"/>
      <c r="V1591" s="514"/>
    </row>
    <row r="1592" spans="1:35" x14ac:dyDescent="0.2">
      <c r="Q1592" s="514"/>
      <c r="R1592" s="523"/>
      <c r="S1592" s="514"/>
      <c r="T1592" s="817"/>
      <c r="U1592" s="825"/>
      <c r="V1592" s="514"/>
    </row>
    <row r="1593" spans="1:35" x14ac:dyDescent="0.2">
      <c r="Q1593" s="514"/>
      <c r="R1593" s="523"/>
      <c r="S1593" s="514"/>
      <c r="T1593" s="817"/>
      <c r="U1593" s="825"/>
      <c r="V1593" s="514"/>
    </row>
    <row r="1594" spans="1:35" x14ac:dyDescent="0.2">
      <c r="P1594" s="530"/>
      <c r="Q1594" s="514"/>
      <c r="R1594" s="523"/>
      <c r="S1594" s="514"/>
      <c r="T1594" s="817"/>
      <c r="U1594" s="825"/>
      <c r="V1594" s="514"/>
    </row>
    <row r="1595" spans="1:35" x14ac:dyDescent="0.2">
      <c r="Q1595" s="514"/>
      <c r="R1595" s="523"/>
      <c r="S1595" s="514"/>
      <c r="T1595" s="817"/>
      <c r="U1595" s="825"/>
      <c r="V1595" s="514"/>
    </row>
    <row r="1596" spans="1:35" x14ac:dyDescent="0.2">
      <c r="Q1596" s="644"/>
      <c r="R1596" s="523"/>
      <c r="S1596" s="514"/>
      <c r="T1596" s="817"/>
      <c r="U1596" s="825"/>
      <c r="V1596" s="514"/>
    </row>
    <row r="1597" spans="1:35" x14ac:dyDescent="0.2">
      <c r="Q1597" s="645"/>
      <c r="R1597" s="523"/>
      <c r="S1597" s="514"/>
      <c r="T1597" s="817"/>
      <c r="U1597" s="825"/>
      <c r="V1597" s="514"/>
    </row>
    <row r="1598" spans="1:35" x14ac:dyDescent="0.2">
      <c r="Q1598" s="644"/>
      <c r="R1598" s="523"/>
      <c r="S1598" s="514"/>
      <c r="T1598" s="817"/>
      <c r="U1598" s="825"/>
      <c r="V1598" s="514"/>
    </row>
    <row r="1599" spans="1:35" x14ac:dyDescent="0.2">
      <c r="Q1599" s="514"/>
      <c r="R1599" s="523"/>
      <c r="S1599" s="514"/>
      <c r="T1599" s="817"/>
      <c r="U1599" s="825"/>
      <c r="V1599" s="514"/>
    </row>
    <row r="1600" spans="1:35" x14ac:dyDescent="0.2">
      <c r="Q1600" s="514"/>
      <c r="R1600" s="523"/>
      <c r="S1600" s="514"/>
      <c r="T1600" s="817"/>
      <c r="U1600" s="825"/>
      <c r="V1600" s="514"/>
    </row>
    <row r="1601" spans="17:22" x14ac:dyDescent="0.2">
      <c r="Q1601" s="514"/>
      <c r="R1601" s="523"/>
      <c r="S1601" s="514"/>
      <c r="T1601" s="817"/>
      <c r="U1601" s="825"/>
      <c r="V1601" s="514"/>
    </row>
    <row r="1602" spans="17:22" x14ac:dyDescent="0.2">
      <c r="Q1602" s="514"/>
      <c r="R1602" s="523"/>
      <c r="S1602" s="514"/>
      <c r="T1602" s="817"/>
      <c r="U1602" s="825"/>
      <c r="V1602" s="514"/>
    </row>
    <row r="1603" spans="17:22" x14ac:dyDescent="0.2">
      <c r="Q1603" s="514"/>
      <c r="R1603" s="523"/>
      <c r="S1603" s="514"/>
      <c r="T1603" s="817"/>
      <c r="U1603" s="825"/>
      <c r="V1603" s="514"/>
    </row>
    <row r="1604" spans="17:22" x14ac:dyDescent="0.2">
      <c r="Q1604" s="514"/>
      <c r="R1604" s="523"/>
      <c r="S1604" s="514"/>
      <c r="T1604" s="817"/>
      <c r="U1604" s="825"/>
      <c r="V1604" s="514"/>
    </row>
    <row r="1605" spans="17:22" x14ac:dyDescent="0.2">
      <c r="Q1605" s="514"/>
      <c r="R1605" s="523"/>
      <c r="S1605" s="514"/>
      <c r="T1605" s="817"/>
      <c r="U1605" s="825"/>
      <c r="V1605" s="514"/>
    </row>
    <row r="1606" spans="17:22" x14ac:dyDescent="0.2">
      <c r="Q1606" s="514"/>
      <c r="R1606" s="523"/>
      <c r="S1606" s="514"/>
      <c r="T1606" s="817"/>
      <c r="U1606" s="825"/>
      <c r="V1606" s="514"/>
    </row>
    <row r="1607" spans="17:22" x14ac:dyDescent="0.2">
      <c r="Q1607" s="514"/>
      <c r="R1607" s="523"/>
      <c r="S1607" s="514"/>
      <c r="T1607" s="817"/>
      <c r="U1607" s="825"/>
      <c r="V1607" s="514"/>
    </row>
    <row r="1608" spans="17:22" x14ac:dyDescent="0.2">
      <c r="Q1608" s="514"/>
      <c r="R1608" s="523"/>
      <c r="S1608" s="514"/>
      <c r="T1608" s="817"/>
      <c r="U1608" s="825"/>
      <c r="V1608" s="514"/>
    </row>
    <row r="1609" spans="17:22" x14ac:dyDescent="0.2">
      <c r="Q1609" s="514"/>
      <c r="R1609" s="523"/>
      <c r="S1609" s="514"/>
      <c r="T1609" s="817"/>
      <c r="U1609" s="825"/>
      <c r="V1609" s="514"/>
    </row>
    <row r="1610" spans="17:22" x14ac:dyDescent="0.2">
      <c r="Q1610" s="514"/>
      <c r="R1610" s="523"/>
      <c r="S1610" s="514"/>
      <c r="T1610" s="817"/>
      <c r="U1610" s="825"/>
      <c r="V1610" s="514"/>
    </row>
    <row r="1611" spans="17:22" x14ac:dyDescent="0.2">
      <c r="Q1611" s="514"/>
      <c r="R1611" s="523"/>
      <c r="S1611" s="514"/>
      <c r="T1611" s="817"/>
      <c r="U1611" s="825"/>
      <c r="V1611" s="514"/>
    </row>
    <row r="1612" spans="17:22" x14ac:dyDescent="0.2">
      <c r="Q1612" s="514"/>
      <c r="R1612" s="523"/>
      <c r="S1612" s="514"/>
      <c r="T1612" s="817"/>
      <c r="U1612" s="825"/>
      <c r="V1612" s="514"/>
    </row>
    <row r="1613" spans="17:22" x14ac:dyDescent="0.2">
      <c r="Q1613" s="514"/>
      <c r="R1613" s="523"/>
      <c r="S1613" s="514"/>
      <c r="T1613" s="817"/>
      <c r="U1613" s="825"/>
      <c r="V1613" s="514"/>
    </row>
    <row r="1614" spans="17:22" x14ac:dyDescent="0.2">
      <c r="Q1614" s="514"/>
      <c r="R1614" s="523"/>
      <c r="S1614" s="514"/>
      <c r="T1614" s="817"/>
      <c r="U1614" s="825"/>
      <c r="V1614" s="514"/>
    </row>
    <row r="1615" spans="17:22" x14ac:dyDescent="0.2">
      <c r="Q1615" s="514"/>
      <c r="R1615" s="523"/>
      <c r="S1615" s="514"/>
      <c r="T1615" s="817"/>
      <c r="U1615" s="825"/>
      <c r="V1615" s="514"/>
    </row>
    <row r="1616" spans="17:22" x14ac:dyDescent="0.2">
      <c r="Q1616" s="514"/>
      <c r="R1616" s="523"/>
      <c r="S1616" s="514"/>
      <c r="T1616" s="817"/>
      <c r="U1616" s="825"/>
      <c r="V1616" s="514"/>
    </row>
    <row r="1617" spans="17:22" x14ac:dyDescent="0.2">
      <c r="Q1617" s="514"/>
      <c r="R1617" s="523"/>
      <c r="S1617" s="514"/>
      <c r="T1617" s="817"/>
      <c r="U1617" s="825"/>
      <c r="V1617" s="514"/>
    </row>
    <row r="1618" spans="17:22" x14ac:dyDescent="0.2">
      <c r="Q1618" s="514"/>
      <c r="R1618" s="523"/>
      <c r="S1618" s="514"/>
      <c r="T1618" s="817"/>
      <c r="U1618" s="825"/>
      <c r="V1618" s="514"/>
    </row>
    <row r="1619" spans="17:22" x14ac:dyDescent="0.2">
      <c r="Q1619" s="514"/>
      <c r="R1619" s="523"/>
      <c r="S1619" s="514"/>
      <c r="T1619" s="817"/>
      <c r="U1619" s="825"/>
      <c r="V1619" s="514"/>
    </row>
    <row r="1620" spans="17:22" x14ac:dyDescent="0.2">
      <c r="Q1620" s="514"/>
      <c r="R1620" s="523"/>
      <c r="S1620" s="514"/>
      <c r="T1620" s="817"/>
      <c r="U1620" s="825"/>
      <c r="V1620" s="514"/>
    </row>
    <row r="1621" spans="17:22" x14ac:dyDescent="0.2">
      <c r="Q1621" s="514"/>
      <c r="R1621" s="523"/>
      <c r="S1621" s="514"/>
      <c r="T1621" s="817"/>
      <c r="U1621" s="825"/>
      <c r="V1621" s="514"/>
    </row>
    <row r="1622" spans="17:22" x14ac:dyDescent="0.2">
      <c r="Q1622" s="514"/>
      <c r="R1622" s="523"/>
      <c r="S1622" s="514"/>
      <c r="T1622" s="817"/>
      <c r="U1622" s="825"/>
      <c r="V1622" s="514"/>
    </row>
    <row r="1623" spans="17:22" x14ac:dyDescent="0.2">
      <c r="Q1623" s="514"/>
      <c r="R1623" s="523"/>
      <c r="S1623" s="514"/>
      <c r="T1623" s="817"/>
      <c r="U1623" s="825"/>
      <c r="V1623" s="514"/>
    </row>
    <row r="1624" spans="17:22" x14ac:dyDescent="0.2">
      <c r="Q1624" s="514"/>
      <c r="R1624" s="523"/>
      <c r="S1624" s="514"/>
      <c r="T1624" s="817"/>
      <c r="U1624" s="825"/>
      <c r="V1624" s="514"/>
    </row>
    <row r="1625" spans="17:22" x14ac:dyDescent="0.2">
      <c r="Q1625" s="514"/>
      <c r="R1625" s="523"/>
      <c r="S1625" s="514"/>
      <c r="T1625" s="817"/>
      <c r="U1625" s="825"/>
      <c r="V1625" s="514"/>
    </row>
    <row r="1626" spans="17:22" x14ac:dyDescent="0.2">
      <c r="Q1626" s="514"/>
      <c r="R1626" s="523"/>
      <c r="S1626" s="514"/>
      <c r="T1626" s="817"/>
      <c r="U1626" s="825"/>
      <c r="V1626" s="514"/>
    </row>
    <row r="1627" spans="17:22" x14ac:dyDescent="0.2">
      <c r="Q1627" s="514"/>
      <c r="R1627" s="523"/>
      <c r="S1627" s="514"/>
      <c r="T1627" s="817"/>
      <c r="U1627" s="825"/>
      <c r="V1627" s="514"/>
    </row>
    <row r="1628" spans="17:22" x14ac:dyDescent="0.2">
      <c r="Q1628" s="514"/>
      <c r="R1628" s="523"/>
      <c r="S1628" s="514"/>
      <c r="T1628" s="817"/>
      <c r="U1628" s="825"/>
      <c r="V1628" s="514"/>
    </row>
    <row r="1629" spans="17:22" x14ac:dyDescent="0.2">
      <c r="Q1629" s="514"/>
      <c r="R1629" s="523"/>
      <c r="S1629" s="514"/>
      <c r="T1629" s="817"/>
      <c r="U1629" s="825"/>
      <c r="V1629" s="514"/>
    </row>
    <row r="1630" spans="17:22" x14ac:dyDescent="0.2">
      <c r="Q1630" s="514"/>
      <c r="R1630" s="523"/>
      <c r="S1630" s="514"/>
      <c r="T1630" s="817"/>
      <c r="U1630" s="825"/>
      <c r="V1630" s="514"/>
    </row>
    <row r="1631" spans="17:22" x14ac:dyDescent="0.2">
      <c r="Q1631" s="514"/>
      <c r="R1631" s="523"/>
      <c r="S1631" s="514"/>
      <c r="T1631" s="817"/>
      <c r="U1631" s="825"/>
      <c r="V1631" s="514"/>
    </row>
    <row r="1632" spans="17:22" x14ac:dyDescent="0.2">
      <c r="Q1632" s="514"/>
      <c r="R1632" s="523"/>
      <c r="S1632" s="514"/>
      <c r="T1632" s="818"/>
      <c r="U1632" s="825"/>
      <c r="V1632" s="514"/>
    </row>
    <row r="1633" spans="17:22" x14ac:dyDescent="0.2">
      <c r="Q1633" s="514"/>
      <c r="R1633" s="523"/>
      <c r="S1633" s="514"/>
      <c r="U1633" s="825"/>
      <c r="V1633" s="514"/>
    </row>
    <row r="1634" spans="17:22" x14ac:dyDescent="0.2">
      <c r="Q1634" s="514"/>
      <c r="R1634" s="523"/>
      <c r="S1634" s="514"/>
      <c r="U1634" s="825"/>
      <c r="V1634" s="514"/>
    </row>
    <row r="1635" spans="17:22" x14ac:dyDescent="0.2">
      <c r="Q1635" s="514"/>
      <c r="R1635" s="523"/>
      <c r="S1635" s="514"/>
      <c r="U1635" s="825"/>
      <c r="V1635" s="514"/>
    </row>
    <row r="1636" spans="17:22" x14ac:dyDescent="0.2">
      <c r="Q1636" s="514"/>
      <c r="R1636" s="523"/>
      <c r="S1636" s="514"/>
      <c r="U1636" s="825"/>
      <c r="V1636" s="514"/>
    </row>
    <row r="1637" spans="17:22" x14ac:dyDescent="0.2">
      <c r="Q1637" s="514"/>
      <c r="R1637" s="523"/>
      <c r="S1637" s="514"/>
      <c r="U1637" s="825"/>
      <c r="V1637" s="514"/>
    </row>
    <row r="1638" spans="17:22" x14ac:dyDescent="0.2">
      <c r="Q1638" s="514"/>
      <c r="R1638" s="523"/>
      <c r="S1638" s="514"/>
      <c r="U1638" s="825"/>
      <c r="V1638" s="514"/>
    </row>
    <row r="1639" spans="17:22" x14ac:dyDescent="0.2">
      <c r="Q1639" s="514"/>
      <c r="R1639" s="523"/>
      <c r="S1639" s="514"/>
      <c r="U1639" s="825"/>
      <c r="V1639" s="514"/>
    </row>
    <row r="1640" spans="17:22" x14ac:dyDescent="0.2">
      <c r="Q1640" s="514"/>
      <c r="R1640" s="523"/>
      <c r="S1640" s="514"/>
      <c r="U1640" s="825"/>
      <c r="V1640" s="514"/>
    </row>
    <row r="1641" spans="17:22" x14ac:dyDescent="0.2">
      <c r="Q1641" s="514"/>
      <c r="R1641" s="523"/>
      <c r="S1641" s="514"/>
      <c r="U1641" s="825"/>
      <c r="V1641" s="514"/>
    </row>
    <row r="1642" spans="17:22" x14ac:dyDescent="0.2">
      <c r="Q1642" s="514"/>
      <c r="R1642" s="523"/>
      <c r="S1642" s="514"/>
      <c r="U1642" s="825"/>
      <c r="V1642" s="514"/>
    </row>
    <row r="1643" spans="17:22" x14ac:dyDescent="0.2">
      <c r="Q1643" s="514"/>
      <c r="R1643" s="523"/>
      <c r="S1643" s="514"/>
      <c r="U1643" s="825"/>
      <c r="V1643" s="514"/>
    </row>
    <row r="1644" spans="17:22" x14ac:dyDescent="0.2">
      <c r="Q1644" s="514"/>
      <c r="R1644" s="523"/>
      <c r="S1644" s="514"/>
      <c r="U1644" s="825"/>
      <c r="V1644" s="514"/>
    </row>
    <row r="1645" spans="17:22" x14ac:dyDescent="0.2">
      <c r="Q1645" s="514"/>
      <c r="R1645" s="523"/>
      <c r="S1645" s="514"/>
      <c r="U1645" s="825"/>
      <c r="V1645" s="514"/>
    </row>
    <row r="1646" spans="17:22" x14ac:dyDescent="0.2">
      <c r="Q1646" s="514"/>
      <c r="R1646" s="523"/>
      <c r="S1646" s="514"/>
      <c r="U1646" s="825"/>
      <c r="V1646" s="514"/>
    </row>
    <row r="1647" spans="17:22" x14ac:dyDescent="0.2">
      <c r="Q1647" s="514"/>
      <c r="R1647" s="523"/>
      <c r="S1647" s="514"/>
      <c r="U1647" s="825"/>
      <c r="V1647" s="514"/>
    </row>
    <row r="1648" spans="17:22" x14ac:dyDescent="0.2">
      <c r="Q1648" s="514"/>
      <c r="R1648" s="523"/>
      <c r="S1648" s="514"/>
      <c r="U1648" s="825"/>
      <c r="V1648" s="514"/>
    </row>
    <row r="1649" spans="17:22" x14ac:dyDescent="0.2">
      <c r="Q1649" s="514"/>
      <c r="R1649" s="523"/>
      <c r="S1649" s="514"/>
      <c r="U1649" s="825"/>
      <c r="V1649" s="514"/>
    </row>
    <row r="1650" spans="17:22" x14ac:dyDescent="0.2">
      <c r="Q1650" s="514"/>
      <c r="R1650" s="523"/>
      <c r="S1650" s="514"/>
      <c r="U1650" s="825"/>
      <c r="V1650" s="514"/>
    </row>
    <row r="1651" spans="17:22" x14ac:dyDescent="0.2">
      <c r="Q1651" s="514"/>
      <c r="R1651" s="523"/>
      <c r="S1651" s="514"/>
      <c r="U1651" s="825"/>
      <c r="V1651" s="514"/>
    </row>
    <row r="1652" spans="17:22" x14ac:dyDescent="0.2">
      <c r="Q1652" s="514"/>
      <c r="R1652" s="523"/>
      <c r="S1652" s="514"/>
      <c r="U1652" s="825"/>
      <c r="V1652" s="514"/>
    </row>
    <row r="1653" spans="17:22" x14ac:dyDescent="0.2">
      <c r="Q1653" s="514"/>
      <c r="R1653" s="523"/>
      <c r="S1653" s="514"/>
      <c r="U1653" s="825"/>
      <c r="V1653" s="514"/>
    </row>
    <row r="1654" spans="17:22" x14ac:dyDescent="0.2">
      <c r="Q1654" s="514"/>
      <c r="R1654" s="523"/>
      <c r="S1654" s="514"/>
      <c r="U1654" s="825"/>
      <c r="V1654" s="514"/>
    </row>
    <row r="1655" spans="17:22" x14ac:dyDescent="0.2">
      <c r="Q1655" s="514"/>
      <c r="R1655" s="523"/>
      <c r="S1655" s="514"/>
      <c r="U1655" s="825"/>
      <c r="V1655" s="514"/>
    </row>
    <row r="1656" spans="17:22" x14ac:dyDescent="0.2">
      <c r="Q1656" s="514"/>
      <c r="R1656" s="523"/>
      <c r="S1656" s="514"/>
      <c r="U1656" s="825"/>
      <c r="V1656" s="514"/>
    </row>
    <row r="1657" spans="17:22" x14ac:dyDescent="0.2">
      <c r="Q1657" s="514"/>
      <c r="R1657" s="523"/>
      <c r="S1657" s="514"/>
      <c r="U1657" s="825"/>
      <c r="V1657" s="514"/>
    </row>
    <row r="1658" spans="17:22" x14ac:dyDescent="0.2">
      <c r="Q1658" s="514"/>
      <c r="R1658" s="523"/>
      <c r="S1658" s="514"/>
      <c r="U1658" s="825"/>
      <c r="V1658" s="514"/>
    </row>
    <row r="1659" spans="17:22" x14ac:dyDescent="0.2">
      <c r="Q1659" s="514"/>
      <c r="R1659" s="523"/>
      <c r="S1659" s="514"/>
      <c r="U1659" s="825"/>
      <c r="V1659" s="514"/>
    </row>
    <row r="1660" spans="17:22" x14ac:dyDescent="0.2">
      <c r="Q1660" s="514"/>
      <c r="R1660" s="523"/>
      <c r="S1660" s="514"/>
      <c r="U1660" s="825"/>
      <c r="V1660" s="514"/>
    </row>
    <row r="1661" spans="17:22" x14ac:dyDescent="0.2">
      <c r="Q1661" s="514"/>
      <c r="R1661" s="523"/>
      <c r="S1661" s="514"/>
      <c r="U1661" s="825"/>
      <c r="V1661" s="514"/>
    </row>
    <row r="1662" spans="17:22" x14ac:dyDescent="0.2">
      <c r="Q1662" s="514"/>
      <c r="R1662" s="523"/>
      <c r="S1662" s="514"/>
      <c r="U1662" s="825"/>
      <c r="V1662" s="514"/>
    </row>
    <row r="1663" spans="17:22" x14ac:dyDescent="0.2">
      <c r="Q1663" s="514"/>
      <c r="R1663" s="523"/>
      <c r="S1663" s="514"/>
      <c r="U1663" s="825"/>
      <c r="V1663" s="514"/>
    </row>
    <row r="1664" spans="17:22" x14ac:dyDescent="0.2">
      <c r="Q1664" s="514"/>
      <c r="R1664" s="523"/>
      <c r="S1664" s="514"/>
      <c r="U1664" s="825"/>
      <c r="V1664" s="514"/>
    </row>
    <row r="1665" spans="17:22" x14ac:dyDescent="0.2">
      <c r="Q1665" s="514"/>
      <c r="R1665" s="523"/>
      <c r="S1665" s="514"/>
      <c r="U1665" s="825"/>
      <c r="V1665" s="514"/>
    </row>
    <row r="1666" spans="17:22" x14ac:dyDescent="0.2">
      <c r="Q1666" s="514"/>
      <c r="R1666" s="523"/>
      <c r="S1666" s="514"/>
      <c r="U1666" s="825"/>
      <c r="V1666" s="514"/>
    </row>
    <row r="1667" spans="17:22" x14ac:dyDescent="0.2">
      <c r="Q1667" s="514"/>
      <c r="R1667" s="523"/>
      <c r="S1667" s="514"/>
      <c r="U1667" s="825"/>
      <c r="V1667" s="514"/>
    </row>
    <row r="1668" spans="17:22" x14ac:dyDescent="0.2">
      <c r="Q1668" s="514"/>
      <c r="R1668" s="523"/>
      <c r="S1668" s="514"/>
      <c r="U1668" s="825"/>
      <c r="V1668" s="514"/>
    </row>
    <row r="1669" spans="17:22" x14ac:dyDescent="0.2">
      <c r="Q1669" s="514"/>
      <c r="R1669" s="523"/>
      <c r="S1669" s="514"/>
      <c r="U1669" s="825"/>
      <c r="V1669" s="514"/>
    </row>
    <row r="1670" spans="17:22" x14ac:dyDescent="0.2">
      <c r="Q1670" s="514"/>
      <c r="R1670" s="523"/>
      <c r="S1670" s="514"/>
      <c r="U1670" s="825"/>
      <c r="V1670" s="514"/>
    </row>
    <row r="1671" spans="17:22" x14ac:dyDescent="0.2">
      <c r="Q1671" s="514"/>
      <c r="R1671" s="523"/>
      <c r="S1671" s="514"/>
      <c r="U1671" s="825"/>
      <c r="V1671" s="514"/>
    </row>
    <row r="1672" spans="17:22" x14ac:dyDescent="0.2">
      <c r="Q1672" s="514"/>
      <c r="R1672" s="523"/>
      <c r="S1672" s="514"/>
      <c r="U1672" s="825"/>
      <c r="V1672" s="514"/>
    </row>
    <row r="1673" spans="17:22" x14ac:dyDescent="0.2">
      <c r="Q1673" s="514"/>
      <c r="R1673" s="523"/>
      <c r="S1673" s="514"/>
      <c r="U1673" s="825"/>
      <c r="V1673" s="514"/>
    </row>
    <row r="1674" spans="17:22" x14ac:dyDescent="0.2">
      <c r="Q1674" s="514"/>
      <c r="R1674" s="523"/>
      <c r="S1674" s="514"/>
      <c r="U1674" s="825"/>
      <c r="V1674" s="514"/>
    </row>
    <row r="1675" spans="17:22" x14ac:dyDescent="0.2">
      <c r="Q1675" s="514"/>
      <c r="R1675" s="523"/>
      <c r="S1675" s="514"/>
      <c r="U1675" s="825"/>
      <c r="V1675" s="514"/>
    </row>
    <row r="1676" spans="17:22" x14ac:dyDescent="0.2">
      <c r="Q1676" s="514"/>
      <c r="R1676" s="523"/>
      <c r="S1676" s="514"/>
      <c r="U1676" s="825"/>
      <c r="V1676" s="514"/>
    </row>
    <row r="1677" spans="17:22" x14ac:dyDescent="0.2">
      <c r="Q1677" s="514"/>
      <c r="R1677" s="523"/>
      <c r="S1677" s="514"/>
      <c r="U1677" s="825"/>
      <c r="V1677" s="514"/>
    </row>
    <row r="1678" spans="17:22" x14ac:dyDescent="0.2">
      <c r="Q1678" s="514"/>
      <c r="R1678" s="523"/>
      <c r="S1678" s="514"/>
      <c r="U1678" s="825"/>
      <c r="V1678" s="514"/>
    </row>
    <row r="1679" spans="17:22" x14ac:dyDescent="0.2">
      <c r="Q1679" s="514"/>
      <c r="R1679" s="523"/>
      <c r="S1679" s="514"/>
      <c r="U1679" s="825"/>
      <c r="V1679" s="514"/>
    </row>
    <row r="1680" spans="17:22" x14ac:dyDescent="0.2">
      <c r="Q1680" s="514"/>
      <c r="R1680" s="523"/>
      <c r="S1680" s="514"/>
      <c r="U1680" s="825"/>
      <c r="V1680" s="514"/>
    </row>
    <row r="1681" spans="17:22" x14ac:dyDescent="0.2">
      <c r="Q1681" s="514"/>
      <c r="R1681" s="523"/>
      <c r="S1681" s="514"/>
      <c r="U1681" s="825"/>
      <c r="V1681" s="514"/>
    </row>
    <row r="1682" spans="17:22" x14ac:dyDescent="0.2">
      <c r="Q1682" s="514"/>
      <c r="R1682" s="523"/>
      <c r="S1682" s="514"/>
      <c r="U1682" s="825"/>
      <c r="V1682" s="514"/>
    </row>
    <row r="1683" spans="17:22" x14ac:dyDescent="0.2">
      <c r="Q1683" s="514"/>
      <c r="R1683" s="523"/>
      <c r="S1683" s="514"/>
      <c r="U1683" s="825"/>
      <c r="V1683" s="514"/>
    </row>
    <row r="1684" spans="17:22" x14ac:dyDescent="0.2">
      <c r="Q1684" s="514"/>
      <c r="R1684" s="523"/>
      <c r="S1684" s="514"/>
      <c r="U1684" s="825"/>
      <c r="V1684" s="514"/>
    </row>
    <row r="1685" spans="17:22" x14ac:dyDescent="0.2">
      <c r="Q1685" s="514"/>
      <c r="R1685" s="523"/>
      <c r="S1685" s="514"/>
      <c r="U1685" s="825"/>
      <c r="V1685" s="514"/>
    </row>
    <row r="1686" spans="17:22" x14ac:dyDescent="0.2">
      <c r="Q1686" s="514"/>
      <c r="R1686" s="523"/>
      <c r="S1686" s="514"/>
      <c r="U1686" s="825"/>
      <c r="V1686" s="514"/>
    </row>
    <row r="1687" spans="17:22" x14ac:dyDescent="0.2">
      <c r="Q1687" s="514"/>
      <c r="R1687" s="523"/>
      <c r="S1687" s="514"/>
      <c r="U1687" s="825"/>
      <c r="V1687" s="514"/>
    </row>
    <row r="1688" spans="17:22" x14ac:dyDescent="0.2">
      <c r="Q1688" s="514"/>
      <c r="R1688" s="523"/>
      <c r="S1688" s="514"/>
      <c r="U1688" s="825"/>
      <c r="V1688" s="514"/>
    </row>
    <row r="1689" spans="17:22" x14ac:dyDescent="0.2">
      <c r="Q1689" s="514"/>
      <c r="R1689" s="523"/>
      <c r="S1689" s="514"/>
      <c r="U1689" s="825"/>
      <c r="V1689" s="514"/>
    </row>
    <row r="1690" spans="17:22" x14ac:dyDescent="0.2">
      <c r="Q1690" s="514"/>
      <c r="R1690" s="523"/>
      <c r="S1690" s="514"/>
      <c r="U1690" s="825"/>
      <c r="V1690" s="514"/>
    </row>
    <row r="1691" spans="17:22" x14ac:dyDescent="0.2">
      <c r="Q1691" s="514"/>
      <c r="R1691" s="523"/>
      <c r="S1691" s="514"/>
      <c r="U1691" s="825"/>
      <c r="V1691" s="514"/>
    </row>
    <row r="1692" spans="17:22" x14ac:dyDescent="0.2">
      <c r="Q1692" s="514"/>
      <c r="R1692" s="523"/>
      <c r="S1692" s="514"/>
      <c r="U1692" s="825"/>
      <c r="V1692" s="514"/>
    </row>
    <row r="1693" spans="17:22" x14ac:dyDescent="0.2">
      <c r="Q1693" s="514"/>
      <c r="R1693" s="523"/>
      <c r="S1693" s="514"/>
      <c r="U1693" s="825"/>
      <c r="V1693" s="514"/>
    </row>
    <row r="1694" spans="17:22" x14ac:dyDescent="0.2">
      <c r="Q1694" s="514"/>
      <c r="R1694" s="523"/>
      <c r="S1694" s="514"/>
      <c r="U1694" s="825"/>
      <c r="V1694" s="514"/>
    </row>
    <row r="1695" spans="17:22" x14ac:dyDescent="0.2">
      <c r="Q1695" s="514"/>
      <c r="R1695" s="523"/>
      <c r="S1695" s="514"/>
      <c r="U1695" s="825"/>
      <c r="V1695" s="514"/>
    </row>
    <row r="1696" spans="17:22" x14ac:dyDescent="0.2">
      <c r="Q1696" s="514"/>
      <c r="R1696" s="523"/>
      <c r="S1696" s="514"/>
      <c r="U1696" s="825"/>
      <c r="V1696" s="514"/>
    </row>
    <row r="1697" spans="17:22" x14ac:dyDescent="0.2">
      <c r="Q1697" s="514"/>
      <c r="R1697" s="523"/>
      <c r="S1697" s="514"/>
      <c r="U1697" s="825"/>
      <c r="V1697" s="514"/>
    </row>
    <row r="1698" spans="17:22" x14ac:dyDescent="0.2">
      <c r="Q1698" s="514"/>
      <c r="R1698" s="523"/>
      <c r="S1698" s="514"/>
      <c r="U1698" s="825"/>
      <c r="V1698" s="514"/>
    </row>
    <row r="1699" spans="17:22" x14ac:dyDescent="0.2">
      <c r="Q1699" s="514"/>
      <c r="R1699" s="523"/>
      <c r="S1699" s="514"/>
      <c r="U1699" s="825"/>
      <c r="V1699" s="514"/>
    </row>
    <row r="1700" spans="17:22" x14ac:dyDescent="0.2">
      <c r="Q1700" s="514"/>
      <c r="R1700" s="523"/>
      <c r="S1700" s="514"/>
      <c r="U1700" s="825"/>
      <c r="V1700" s="514"/>
    </row>
    <row r="1701" spans="17:22" x14ac:dyDescent="0.2">
      <c r="Q1701" s="514"/>
      <c r="R1701" s="523"/>
      <c r="S1701" s="514"/>
      <c r="U1701" s="825"/>
      <c r="V1701" s="514"/>
    </row>
    <row r="1702" spans="17:22" x14ac:dyDescent="0.2">
      <c r="Q1702" s="514"/>
      <c r="R1702" s="523"/>
      <c r="S1702" s="514"/>
      <c r="U1702" s="825"/>
      <c r="V1702" s="514"/>
    </row>
    <row r="1703" spans="17:22" x14ac:dyDescent="0.2">
      <c r="Q1703" s="514"/>
      <c r="R1703" s="523"/>
      <c r="S1703" s="514"/>
      <c r="U1703" s="825"/>
      <c r="V1703" s="514"/>
    </row>
    <row r="1704" spans="17:22" x14ac:dyDescent="0.2">
      <c r="Q1704" s="514"/>
      <c r="R1704" s="523"/>
      <c r="S1704" s="514"/>
      <c r="U1704" s="825"/>
      <c r="V1704" s="514"/>
    </row>
    <row r="1705" spans="17:22" x14ac:dyDescent="0.2">
      <c r="Q1705" s="514"/>
      <c r="R1705" s="523"/>
      <c r="S1705" s="514"/>
      <c r="U1705" s="825"/>
      <c r="V1705" s="514"/>
    </row>
    <row r="1706" spans="17:22" x14ac:dyDescent="0.2">
      <c r="Q1706" s="514"/>
      <c r="R1706" s="523"/>
      <c r="S1706" s="514"/>
      <c r="U1706" s="825"/>
      <c r="V1706" s="514"/>
    </row>
    <row r="1707" spans="17:22" x14ac:dyDescent="0.2">
      <c r="Q1707" s="514"/>
      <c r="R1707" s="523"/>
      <c r="S1707" s="514"/>
      <c r="U1707" s="825"/>
      <c r="V1707" s="514"/>
    </row>
    <row r="1708" spans="17:22" x14ac:dyDescent="0.2">
      <c r="Q1708" s="514"/>
      <c r="R1708" s="523"/>
      <c r="S1708" s="514"/>
      <c r="U1708" s="825"/>
      <c r="V1708" s="514"/>
    </row>
    <row r="1709" spans="17:22" x14ac:dyDescent="0.2">
      <c r="Q1709" s="514"/>
      <c r="R1709" s="523"/>
      <c r="S1709" s="514"/>
      <c r="U1709" s="825"/>
      <c r="V1709" s="514"/>
    </row>
    <row r="1710" spans="17:22" x14ac:dyDescent="0.2">
      <c r="Q1710" s="514"/>
      <c r="R1710" s="523"/>
      <c r="S1710" s="514"/>
      <c r="U1710" s="825"/>
      <c r="V1710" s="514"/>
    </row>
    <row r="1711" spans="17:22" x14ac:dyDescent="0.2">
      <c r="Q1711" s="514"/>
      <c r="R1711" s="523"/>
      <c r="S1711" s="514"/>
      <c r="U1711" s="825"/>
      <c r="V1711" s="514"/>
    </row>
    <row r="1712" spans="17:22" x14ac:dyDescent="0.2">
      <c r="Q1712" s="514"/>
      <c r="R1712" s="523"/>
      <c r="S1712" s="514"/>
      <c r="U1712" s="825"/>
      <c r="V1712" s="514"/>
    </row>
    <row r="1713" spans="17:22" x14ac:dyDescent="0.2">
      <c r="Q1713" s="514"/>
      <c r="R1713" s="523"/>
      <c r="S1713" s="514"/>
      <c r="U1713" s="825"/>
      <c r="V1713" s="514"/>
    </row>
    <row r="1714" spans="17:22" x14ac:dyDescent="0.2">
      <c r="Q1714" s="514"/>
      <c r="R1714" s="523"/>
      <c r="S1714" s="514"/>
      <c r="U1714" s="825"/>
      <c r="V1714" s="514"/>
    </row>
    <row r="1715" spans="17:22" x14ac:dyDescent="0.2">
      <c r="Q1715" s="514"/>
      <c r="R1715" s="523"/>
      <c r="S1715" s="514"/>
      <c r="U1715" s="825"/>
      <c r="V1715" s="514"/>
    </row>
    <row r="1716" spans="17:22" x14ac:dyDescent="0.2">
      <c r="Q1716" s="514"/>
      <c r="R1716" s="523"/>
      <c r="S1716" s="514"/>
      <c r="U1716" s="825"/>
      <c r="V1716" s="514"/>
    </row>
    <row r="1717" spans="17:22" x14ac:dyDescent="0.2">
      <c r="Q1717" s="514"/>
      <c r="R1717" s="523"/>
      <c r="S1717" s="514"/>
      <c r="U1717" s="825"/>
      <c r="V1717" s="514"/>
    </row>
    <row r="1718" spans="17:22" x14ac:dyDescent="0.2">
      <c r="Q1718" s="514"/>
      <c r="R1718" s="523"/>
      <c r="S1718" s="514"/>
      <c r="U1718" s="825"/>
      <c r="V1718" s="514"/>
    </row>
    <row r="1719" spans="17:22" x14ac:dyDescent="0.2">
      <c r="Q1719" s="514"/>
      <c r="R1719" s="523"/>
      <c r="S1719" s="514"/>
      <c r="U1719" s="825"/>
      <c r="V1719" s="514"/>
    </row>
    <row r="1720" spans="17:22" x14ac:dyDescent="0.2">
      <c r="Q1720" s="514"/>
      <c r="R1720" s="523"/>
      <c r="S1720" s="514"/>
      <c r="U1720" s="825"/>
      <c r="V1720" s="514"/>
    </row>
    <row r="1721" spans="17:22" x14ac:dyDescent="0.2">
      <c r="Q1721" s="514"/>
      <c r="R1721" s="523"/>
      <c r="S1721" s="514"/>
      <c r="U1721" s="825"/>
      <c r="V1721" s="514"/>
    </row>
    <row r="1722" spans="17:22" x14ac:dyDescent="0.2">
      <c r="Q1722" s="514"/>
      <c r="R1722" s="523"/>
      <c r="S1722" s="514"/>
      <c r="U1722" s="825"/>
      <c r="V1722" s="514"/>
    </row>
    <row r="1723" spans="17:22" x14ac:dyDescent="0.2">
      <c r="Q1723" s="514"/>
      <c r="R1723" s="523"/>
      <c r="S1723" s="514"/>
      <c r="U1723" s="825"/>
      <c r="V1723" s="514"/>
    </row>
    <row r="1724" spans="17:22" x14ac:dyDescent="0.2">
      <c r="Q1724" s="514"/>
      <c r="R1724" s="523"/>
      <c r="S1724" s="514"/>
      <c r="U1724" s="825"/>
      <c r="V1724" s="514"/>
    </row>
    <row r="1725" spans="17:22" x14ac:dyDescent="0.2">
      <c r="Q1725" s="514"/>
      <c r="R1725" s="523"/>
      <c r="S1725" s="514"/>
      <c r="U1725" s="825"/>
      <c r="V1725" s="514"/>
    </row>
    <row r="1726" spans="17:22" x14ac:dyDescent="0.2">
      <c r="Q1726" s="514"/>
      <c r="R1726" s="523"/>
      <c r="S1726" s="514"/>
      <c r="U1726" s="825"/>
      <c r="V1726" s="514"/>
    </row>
    <row r="1727" spans="17:22" x14ac:dyDescent="0.2">
      <c r="Q1727" s="514"/>
      <c r="R1727" s="523"/>
      <c r="S1727" s="514"/>
      <c r="U1727" s="825"/>
      <c r="V1727" s="514"/>
    </row>
    <row r="1728" spans="17:22" x14ac:dyDescent="0.2">
      <c r="Q1728" s="514"/>
      <c r="R1728" s="523"/>
      <c r="S1728" s="514"/>
      <c r="U1728" s="825"/>
      <c r="V1728" s="514"/>
    </row>
    <row r="1729" spans="17:22" x14ac:dyDescent="0.2">
      <c r="Q1729" s="514"/>
      <c r="R1729" s="523"/>
      <c r="S1729" s="514"/>
      <c r="U1729" s="825"/>
      <c r="V1729" s="514"/>
    </row>
    <row r="1730" spans="17:22" x14ac:dyDescent="0.2">
      <c r="Q1730" s="514"/>
      <c r="R1730" s="523"/>
      <c r="S1730" s="514"/>
      <c r="U1730" s="825"/>
      <c r="V1730" s="514"/>
    </row>
    <row r="1731" spans="17:22" x14ac:dyDescent="0.2">
      <c r="Q1731" s="514"/>
      <c r="R1731" s="523"/>
      <c r="S1731" s="514"/>
      <c r="U1731" s="825"/>
      <c r="V1731" s="514"/>
    </row>
    <row r="1732" spans="17:22" x14ac:dyDescent="0.2">
      <c r="Q1732" s="514"/>
      <c r="R1732" s="523"/>
      <c r="S1732" s="514"/>
      <c r="U1732" s="825"/>
      <c r="V1732" s="514"/>
    </row>
    <row r="1733" spans="17:22" x14ac:dyDescent="0.2">
      <c r="Q1733" s="514"/>
      <c r="R1733" s="523"/>
      <c r="S1733" s="514"/>
      <c r="U1733" s="825"/>
      <c r="V1733" s="514"/>
    </row>
    <row r="1734" spans="17:22" x14ac:dyDescent="0.2">
      <c r="Q1734" s="514"/>
      <c r="R1734" s="523"/>
      <c r="S1734" s="514"/>
      <c r="U1734" s="825"/>
      <c r="V1734" s="514"/>
    </row>
    <row r="1735" spans="17:22" x14ac:dyDescent="0.2">
      <c r="Q1735" s="514"/>
      <c r="R1735" s="523"/>
      <c r="S1735" s="514"/>
      <c r="U1735" s="825"/>
      <c r="V1735" s="514"/>
    </row>
    <row r="1736" spans="17:22" x14ac:dyDescent="0.2">
      <c r="Q1736" s="514"/>
      <c r="R1736" s="523"/>
      <c r="S1736" s="514"/>
      <c r="U1736" s="825"/>
      <c r="V1736" s="514"/>
    </row>
    <row r="1737" spans="17:22" x14ac:dyDescent="0.2">
      <c r="Q1737" s="514"/>
      <c r="R1737" s="523"/>
      <c r="S1737" s="514"/>
      <c r="U1737" s="825"/>
      <c r="V1737" s="514"/>
    </row>
    <row r="1738" spans="17:22" x14ac:dyDescent="0.2">
      <c r="Q1738" s="514"/>
      <c r="R1738" s="523"/>
      <c r="S1738" s="514"/>
      <c r="U1738" s="825"/>
      <c r="V1738" s="514"/>
    </row>
    <row r="1739" spans="17:22" x14ac:dyDescent="0.2">
      <c r="Q1739" s="514"/>
      <c r="R1739" s="523"/>
      <c r="S1739" s="514"/>
      <c r="U1739" s="825"/>
      <c r="V1739" s="514"/>
    </row>
    <row r="1740" spans="17:22" x14ac:dyDescent="0.2">
      <c r="Q1740" s="514"/>
      <c r="R1740" s="523"/>
      <c r="S1740" s="514"/>
      <c r="U1740" s="825"/>
      <c r="V1740" s="514"/>
    </row>
    <row r="1741" spans="17:22" x14ac:dyDescent="0.2">
      <c r="Q1741" s="514"/>
      <c r="R1741" s="523"/>
      <c r="S1741" s="514"/>
      <c r="U1741" s="825"/>
      <c r="V1741" s="514"/>
    </row>
    <row r="1742" spans="17:22" x14ac:dyDescent="0.2">
      <c r="Q1742" s="514"/>
      <c r="R1742" s="523"/>
      <c r="S1742" s="514"/>
      <c r="U1742" s="825"/>
      <c r="V1742" s="514"/>
    </row>
    <row r="1743" spans="17:22" x14ac:dyDescent="0.2">
      <c r="Q1743" s="514"/>
      <c r="R1743" s="523"/>
      <c r="S1743" s="514"/>
      <c r="U1743" s="825"/>
      <c r="V1743" s="514"/>
    </row>
    <row r="1744" spans="17:22" x14ac:dyDescent="0.2">
      <c r="Q1744" s="514"/>
      <c r="R1744" s="523"/>
      <c r="S1744" s="514"/>
      <c r="U1744" s="825"/>
      <c r="V1744" s="514"/>
    </row>
    <row r="1745" spans="17:22" x14ac:dyDescent="0.2">
      <c r="Q1745" s="514"/>
      <c r="R1745" s="523"/>
      <c r="S1745" s="514"/>
      <c r="U1745" s="825"/>
      <c r="V1745" s="514"/>
    </row>
    <row r="1746" spans="17:22" x14ac:dyDescent="0.2">
      <c r="Q1746" s="514"/>
      <c r="R1746" s="523"/>
      <c r="S1746" s="514"/>
      <c r="U1746" s="825"/>
      <c r="V1746" s="514"/>
    </row>
    <row r="1747" spans="17:22" x14ac:dyDescent="0.2">
      <c r="Q1747" s="514"/>
      <c r="R1747" s="523"/>
      <c r="S1747" s="514"/>
      <c r="U1747" s="825"/>
      <c r="V1747" s="514"/>
    </row>
    <row r="1748" spans="17:22" x14ac:dyDescent="0.2">
      <c r="Q1748" s="514"/>
      <c r="R1748" s="523"/>
      <c r="S1748" s="514"/>
      <c r="U1748" s="825"/>
      <c r="V1748" s="514"/>
    </row>
    <row r="1749" spans="17:22" x14ac:dyDescent="0.2">
      <c r="Q1749" s="514"/>
      <c r="R1749" s="523"/>
      <c r="S1749" s="514"/>
      <c r="U1749" s="825"/>
      <c r="V1749" s="514"/>
    </row>
    <row r="1750" spans="17:22" x14ac:dyDescent="0.2">
      <c r="Q1750" s="514"/>
      <c r="R1750" s="523"/>
      <c r="S1750" s="514"/>
      <c r="U1750" s="825"/>
      <c r="V1750" s="514"/>
    </row>
    <row r="1751" spans="17:22" x14ac:dyDescent="0.2">
      <c r="Q1751" s="514"/>
      <c r="R1751" s="523"/>
      <c r="S1751" s="514"/>
      <c r="U1751" s="825"/>
      <c r="V1751" s="514"/>
    </row>
    <row r="1752" spans="17:22" x14ac:dyDescent="0.2">
      <c r="Q1752" s="514"/>
      <c r="R1752" s="523"/>
      <c r="S1752" s="514"/>
      <c r="U1752" s="825"/>
      <c r="V1752" s="514"/>
    </row>
    <row r="1753" spans="17:22" x14ac:dyDescent="0.2">
      <c r="Q1753" s="514"/>
      <c r="R1753" s="523"/>
      <c r="S1753" s="514"/>
      <c r="U1753" s="825"/>
      <c r="V1753" s="514"/>
    </row>
    <row r="1754" spans="17:22" x14ac:dyDescent="0.2">
      <c r="Q1754" s="514"/>
      <c r="R1754" s="523"/>
      <c r="S1754" s="514"/>
      <c r="U1754" s="825"/>
      <c r="V1754" s="514"/>
    </row>
    <row r="1755" spans="17:22" x14ac:dyDescent="0.2">
      <c r="Q1755" s="514"/>
      <c r="R1755" s="523"/>
      <c r="S1755" s="514"/>
      <c r="U1755" s="825"/>
      <c r="V1755" s="514"/>
    </row>
    <row r="1756" spans="17:22" x14ac:dyDescent="0.2">
      <c r="Q1756" s="514"/>
      <c r="R1756" s="523"/>
      <c r="S1756" s="514"/>
      <c r="U1756" s="825"/>
      <c r="V1756" s="514"/>
    </row>
    <row r="1757" spans="17:22" x14ac:dyDescent="0.2">
      <c r="Q1757" s="514"/>
      <c r="R1757" s="523"/>
      <c r="S1757" s="514"/>
      <c r="U1757" s="825"/>
      <c r="V1757" s="514"/>
    </row>
    <row r="1758" spans="17:22" x14ac:dyDescent="0.2">
      <c r="Q1758" s="514"/>
      <c r="R1758" s="523"/>
      <c r="S1758" s="514"/>
      <c r="U1758" s="825"/>
      <c r="V1758" s="514"/>
    </row>
    <row r="1759" spans="17:22" x14ac:dyDescent="0.2">
      <c r="Q1759" s="514"/>
      <c r="R1759" s="523"/>
      <c r="S1759" s="514"/>
      <c r="U1759" s="825"/>
      <c r="V1759" s="514"/>
    </row>
    <row r="1760" spans="17:22" x14ac:dyDescent="0.2">
      <c r="Q1760" s="514"/>
      <c r="R1760" s="523"/>
      <c r="S1760" s="514"/>
      <c r="U1760" s="825"/>
      <c r="V1760" s="514"/>
    </row>
    <row r="1761" spans="17:22" x14ac:dyDescent="0.2">
      <c r="Q1761" s="514"/>
      <c r="R1761" s="523"/>
      <c r="S1761" s="514"/>
      <c r="U1761" s="825"/>
      <c r="V1761" s="514"/>
    </row>
    <row r="1762" spans="17:22" x14ac:dyDescent="0.2">
      <c r="Q1762" s="514"/>
      <c r="R1762" s="523"/>
      <c r="S1762" s="514"/>
      <c r="U1762" s="825"/>
      <c r="V1762" s="514"/>
    </row>
    <row r="1763" spans="17:22" x14ac:dyDescent="0.2">
      <c r="Q1763" s="514"/>
      <c r="R1763" s="523"/>
      <c r="S1763" s="514"/>
      <c r="U1763" s="825"/>
      <c r="V1763" s="514"/>
    </row>
    <row r="1764" spans="17:22" x14ac:dyDescent="0.2">
      <c r="Q1764" s="514"/>
      <c r="R1764" s="523"/>
      <c r="S1764" s="514"/>
      <c r="U1764" s="825"/>
      <c r="V1764" s="514"/>
    </row>
    <row r="1765" spans="17:22" x14ac:dyDescent="0.2">
      <c r="Q1765" s="514"/>
      <c r="R1765" s="523"/>
      <c r="S1765" s="514"/>
      <c r="U1765" s="825"/>
      <c r="V1765" s="514"/>
    </row>
    <row r="1766" spans="17:22" x14ac:dyDescent="0.2">
      <c r="Q1766" s="514"/>
      <c r="R1766" s="523"/>
      <c r="S1766" s="514"/>
      <c r="U1766" s="825"/>
      <c r="V1766" s="514"/>
    </row>
    <row r="1767" spans="17:22" x14ac:dyDescent="0.2">
      <c r="Q1767" s="514"/>
      <c r="R1767" s="523"/>
      <c r="S1767" s="514"/>
      <c r="U1767" s="825"/>
      <c r="V1767" s="514"/>
    </row>
    <row r="1768" spans="17:22" x14ac:dyDescent="0.2">
      <c r="Q1768" s="514"/>
      <c r="R1768" s="523"/>
      <c r="S1768" s="514"/>
      <c r="U1768" s="825"/>
      <c r="V1768" s="514"/>
    </row>
    <row r="1769" spans="17:22" x14ac:dyDescent="0.2">
      <c r="Q1769" s="514"/>
      <c r="R1769" s="523"/>
      <c r="S1769" s="514"/>
      <c r="U1769" s="825"/>
      <c r="V1769" s="514"/>
    </row>
    <row r="1770" spans="17:22" x14ac:dyDescent="0.2">
      <c r="Q1770" s="514"/>
      <c r="R1770" s="523"/>
      <c r="S1770" s="514"/>
      <c r="U1770" s="825"/>
      <c r="V1770" s="514"/>
    </row>
    <row r="1771" spans="17:22" x14ac:dyDescent="0.2">
      <c r="Q1771" s="514"/>
      <c r="R1771" s="523"/>
      <c r="S1771" s="514"/>
      <c r="U1771" s="825"/>
      <c r="V1771" s="514"/>
    </row>
    <row r="1772" spans="17:22" x14ac:dyDescent="0.2">
      <c r="Q1772" s="514"/>
      <c r="R1772" s="523"/>
      <c r="S1772" s="514"/>
      <c r="U1772" s="825"/>
      <c r="V1772" s="514"/>
    </row>
    <row r="1773" spans="17:22" x14ac:dyDescent="0.2">
      <c r="Q1773" s="514"/>
      <c r="R1773" s="523"/>
      <c r="S1773" s="514"/>
      <c r="U1773" s="825"/>
      <c r="V1773" s="514"/>
    </row>
    <row r="1774" spans="17:22" x14ac:dyDescent="0.2">
      <c r="Q1774" s="514"/>
      <c r="R1774" s="523"/>
      <c r="S1774" s="514"/>
      <c r="U1774" s="825"/>
      <c r="V1774" s="514"/>
    </row>
    <row r="1775" spans="17:22" x14ac:dyDescent="0.2">
      <c r="Q1775" s="514"/>
      <c r="R1775" s="523"/>
      <c r="S1775" s="514"/>
      <c r="U1775" s="825"/>
      <c r="V1775" s="514"/>
    </row>
    <row r="1776" spans="17:22" x14ac:dyDescent="0.2">
      <c r="Q1776" s="514"/>
      <c r="R1776" s="523"/>
      <c r="S1776" s="514"/>
      <c r="U1776" s="825"/>
      <c r="V1776" s="514"/>
    </row>
    <row r="1777" spans="17:22" x14ac:dyDescent="0.2">
      <c r="Q1777" s="514"/>
      <c r="R1777" s="523"/>
      <c r="S1777" s="514"/>
      <c r="U1777" s="825"/>
      <c r="V1777" s="514"/>
    </row>
    <row r="1778" spans="17:22" x14ac:dyDescent="0.2">
      <c r="Q1778" s="514"/>
      <c r="R1778" s="523"/>
      <c r="S1778" s="514"/>
      <c r="U1778" s="825"/>
      <c r="V1778" s="514"/>
    </row>
    <row r="1779" spans="17:22" x14ac:dyDescent="0.2">
      <c r="Q1779" s="514"/>
      <c r="R1779" s="523"/>
      <c r="S1779" s="514"/>
      <c r="U1779" s="825"/>
      <c r="V1779" s="514"/>
    </row>
    <row r="1780" spans="17:22" x14ac:dyDescent="0.2">
      <c r="Q1780" s="514"/>
      <c r="R1780" s="523"/>
      <c r="S1780" s="514"/>
      <c r="U1780" s="825"/>
      <c r="V1780" s="514"/>
    </row>
    <row r="1781" spans="17:22" x14ac:dyDescent="0.2">
      <c r="Q1781" s="514"/>
      <c r="R1781" s="523"/>
      <c r="S1781" s="514"/>
      <c r="U1781" s="825"/>
      <c r="V1781" s="514"/>
    </row>
    <row r="1782" spans="17:22" x14ac:dyDescent="0.2">
      <c r="Q1782" s="514"/>
      <c r="R1782" s="523"/>
      <c r="S1782" s="514"/>
      <c r="U1782" s="825"/>
      <c r="V1782" s="514"/>
    </row>
    <row r="1783" spans="17:22" x14ac:dyDescent="0.2">
      <c r="Q1783" s="514"/>
      <c r="R1783" s="523"/>
      <c r="S1783" s="514"/>
      <c r="U1783" s="825"/>
      <c r="V1783" s="514"/>
    </row>
    <row r="1784" spans="17:22" x14ac:dyDescent="0.2">
      <c r="Q1784" s="514"/>
      <c r="R1784" s="523"/>
      <c r="S1784" s="514"/>
      <c r="U1784" s="825"/>
      <c r="V1784" s="514"/>
    </row>
    <row r="1785" spans="17:22" x14ac:dyDescent="0.2">
      <c r="Q1785" s="514"/>
      <c r="R1785" s="523"/>
      <c r="S1785" s="514"/>
      <c r="U1785" s="825"/>
      <c r="V1785" s="514"/>
    </row>
    <row r="1786" spans="17:22" x14ac:dyDescent="0.2">
      <c r="Q1786" s="514"/>
      <c r="R1786" s="523"/>
      <c r="S1786" s="514"/>
      <c r="U1786" s="825"/>
      <c r="V1786" s="514"/>
    </row>
    <row r="1787" spans="17:22" x14ac:dyDescent="0.2">
      <c r="Q1787" s="514"/>
      <c r="R1787" s="523"/>
      <c r="S1787" s="514"/>
      <c r="U1787" s="825"/>
      <c r="V1787" s="514"/>
    </row>
    <row r="1788" spans="17:22" x14ac:dyDescent="0.2">
      <c r="Q1788" s="514"/>
      <c r="R1788" s="523"/>
      <c r="S1788" s="514"/>
      <c r="U1788" s="825"/>
      <c r="V1788" s="514"/>
    </row>
    <row r="1789" spans="17:22" x14ac:dyDescent="0.2">
      <c r="Q1789" s="514"/>
      <c r="R1789" s="523"/>
      <c r="S1789" s="514"/>
      <c r="U1789" s="825"/>
      <c r="V1789" s="514"/>
    </row>
    <row r="1790" spans="17:22" x14ac:dyDescent="0.2">
      <c r="Q1790" s="514"/>
      <c r="R1790" s="523"/>
      <c r="S1790" s="514"/>
      <c r="U1790" s="825"/>
      <c r="V1790" s="514"/>
    </row>
    <row r="1791" spans="17:22" x14ac:dyDescent="0.2">
      <c r="Q1791" s="514"/>
      <c r="R1791" s="523"/>
      <c r="S1791" s="514"/>
      <c r="U1791" s="825"/>
      <c r="V1791" s="514"/>
    </row>
    <row r="1792" spans="17:22" x14ac:dyDescent="0.2">
      <c r="Q1792" s="514"/>
      <c r="R1792" s="523"/>
      <c r="S1792" s="514"/>
      <c r="U1792" s="825"/>
      <c r="V1792" s="514"/>
    </row>
    <row r="1793" spans="17:22" x14ac:dyDescent="0.2">
      <c r="Q1793" s="514"/>
      <c r="R1793" s="523"/>
      <c r="S1793" s="514"/>
      <c r="U1793" s="825"/>
      <c r="V1793" s="514"/>
    </row>
    <row r="1794" spans="17:22" x14ac:dyDescent="0.2">
      <c r="Q1794" s="514"/>
      <c r="R1794" s="523"/>
      <c r="S1794" s="514"/>
      <c r="U1794" s="825"/>
      <c r="V1794" s="514"/>
    </row>
    <row r="1795" spans="17:22" x14ac:dyDescent="0.2">
      <c r="Q1795" s="514"/>
      <c r="R1795" s="523"/>
      <c r="S1795" s="514"/>
      <c r="U1795" s="825"/>
      <c r="V1795" s="514"/>
    </row>
    <row r="1796" spans="17:22" x14ac:dyDescent="0.2">
      <c r="Q1796" s="514"/>
      <c r="R1796" s="523"/>
      <c r="S1796" s="514"/>
      <c r="U1796" s="825"/>
      <c r="V1796" s="514"/>
    </row>
    <row r="1797" spans="17:22" x14ac:dyDescent="0.2">
      <c r="Q1797" s="514"/>
      <c r="R1797" s="523"/>
      <c r="S1797" s="514"/>
      <c r="U1797" s="825"/>
      <c r="V1797" s="514"/>
    </row>
    <row r="1798" spans="17:22" x14ac:dyDescent="0.2">
      <c r="Q1798" s="514"/>
      <c r="R1798" s="523"/>
      <c r="S1798" s="514"/>
      <c r="U1798" s="825"/>
      <c r="V1798" s="514"/>
    </row>
    <row r="1799" spans="17:22" x14ac:dyDescent="0.2">
      <c r="Q1799" s="514"/>
      <c r="R1799" s="523"/>
      <c r="S1799" s="514"/>
      <c r="U1799" s="825"/>
      <c r="V1799" s="514"/>
    </row>
    <row r="1800" spans="17:22" x14ac:dyDescent="0.2">
      <c r="Q1800" s="514"/>
      <c r="R1800" s="523"/>
      <c r="S1800" s="514"/>
      <c r="U1800" s="825"/>
      <c r="V1800" s="514"/>
    </row>
    <row r="1801" spans="17:22" x14ac:dyDescent="0.2">
      <c r="Q1801" s="514"/>
      <c r="R1801" s="523"/>
      <c r="S1801" s="514"/>
      <c r="U1801" s="825"/>
      <c r="V1801" s="514"/>
    </row>
    <row r="1802" spans="17:22" x14ac:dyDescent="0.2">
      <c r="Q1802" s="514"/>
      <c r="R1802" s="523"/>
      <c r="S1802" s="514"/>
      <c r="U1802" s="825"/>
      <c r="V1802" s="514"/>
    </row>
    <row r="1803" spans="17:22" x14ac:dyDescent="0.2">
      <c r="Q1803" s="514"/>
      <c r="R1803" s="523"/>
      <c r="S1803" s="514"/>
      <c r="U1803" s="825"/>
      <c r="V1803" s="514"/>
    </row>
    <row r="1804" spans="17:22" x14ac:dyDescent="0.2">
      <c r="Q1804" s="514"/>
      <c r="R1804" s="523"/>
      <c r="S1804" s="514"/>
      <c r="U1804" s="825"/>
      <c r="V1804" s="514"/>
    </row>
    <row r="1805" spans="17:22" x14ac:dyDescent="0.2">
      <c r="Q1805" s="514"/>
      <c r="R1805" s="523"/>
      <c r="S1805" s="514"/>
      <c r="U1805" s="825"/>
      <c r="V1805" s="514"/>
    </row>
    <row r="1806" spans="17:22" x14ac:dyDescent="0.2">
      <c r="Q1806" s="514"/>
      <c r="R1806" s="523"/>
      <c r="S1806" s="514"/>
      <c r="U1806" s="825"/>
      <c r="V1806" s="514"/>
    </row>
    <row r="1807" spans="17:22" x14ac:dyDescent="0.2">
      <c r="Q1807" s="514"/>
      <c r="R1807" s="523"/>
      <c r="S1807" s="514"/>
      <c r="U1807" s="825"/>
      <c r="V1807" s="514"/>
    </row>
    <row r="1808" spans="17:22" x14ac:dyDescent="0.2">
      <c r="Q1808" s="514"/>
      <c r="R1808" s="523"/>
      <c r="S1808" s="514"/>
      <c r="U1808" s="825"/>
      <c r="V1808" s="514"/>
    </row>
    <row r="1809" spans="17:22" x14ac:dyDescent="0.2">
      <c r="Q1809" s="514"/>
      <c r="R1809" s="523"/>
      <c r="S1809" s="514"/>
      <c r="U1809" s="825"/>
      <c r="V1809" s="514"/>
    </row>
    <row r="1810" spans="17:22" x14ac:dyDescent="0.2">
      <c r="Q1810" s="514"/>
      <c r="R1810" s="523"/>
      <c r="S1810" s="514"/>
      <c r="U1810" s="825"/>
      <c r="V1810" s="514"/>
    </row>
    <row r="1811" spans="17:22" x14ac:dyDescent="0.2">
      <c r="Q1811" s="514"/>
      <c r="R1811" s="523"/>
      <c r="S1811" s="514"/>
      <c r="U1811" s="825"/>
      <c r="V1811" s="514"/>
    </row>
    <row r="1812" spans="17:22" x14ac:dyDescent="0.2">
      <c r="Q1812" s="514"/>
      <c r="R1812" s="523"/>
      <c r="S1812" s="514"/>
      <c r="U1812" s="825"/>
      <c r="V1812" s="514"/>
    </row>
    <row r="1813" spans="17:22" x14ac:dyDescent="0.2">
      <c r="Q1813" s="514"/>
      <c r="R1813" s="523"/>
      <c r="S1813" s="514"/>
      <c r="U1813" s="825"/>
      <c r="V1813" s="514"/>
    </row>
    <row r="1814" spans="17:22" x14ac:dyDescent="0.2">
      <c r="Q1814" s="514"/>
      <c r="R1814" s="523"/>
      <c r="S1814" s="514"/>
      <c r="U1814" s="825"/>
      <c r="V1814" s="514"/>
    </row>
    <row r="1815" spans="17:22" x14ac:dyDescent="0.2">
      <c r="Q1815" s="514"/>
      <c r="R1815" s="523"/>
      <c r="S1815" s="514"/>
      <c r="U1815" s="825"/>
      <c r="V1815" s="514"/>
    </row>
    <row r="1816" spans="17:22" x14ac:dyDescent="0.2">
      <c r="Q1816" s="514"/>
      <c r="R1816" s="523"/>
      <c r="S1816" s="514"/>
      <c r="U1816" s="825"/>
      <c r="V1816" s="514"/>
    </row>
    <row r="1817" spans="17:22" x14ac:dyDescent="0.2">
      <c r="Q1817" s="514"/>
      <c r="R1817" s="523"/>
      <c r="S1817" s="514"/>
      <c r="U1817" s="825"/>
      <c r="V1817" s="514"/>
    </row>
    <row r="1818" spans="17:22" x14ac:dyDescent="0.2">
      <c r="Q1818" s="514"/>
      <c r="R1818" s="523"/>
      <c r="S1818" s="514"/>
      <c r="U1818" s="825"/>
      <c r="V1818" s="514"/>
    </row>
    <row r="1819" spans="17:22" x14ac:dyDescent="0.2">
      <c r="Q1819" s="514"/>
      <c r="R1819" s="523"/>
      <c r="S1819" s="514"/>
      <c r="U1819" s="825"/>
      <c r="V1819" s="514"/>
    </row>
    <row r="1820" spans="17:22" x14ac:dyDescent="0.2">
      <c r="Q1820" s="514"/>
      <c r="R1820" s="523"/>
      <c r="S1820" s="514"/>
      <c r="U1820" s="825"/>
      <c r="V1820" s="514"/>
    </row>
    <row r="1821" spans="17:22" x14ac:dyDescent="0.2">
      <c r="Q1821" s="514"/>
      <c r="R1821" s="523"/>
      <c r="S1821" s="514"/>
      <c r="U1821" s="825"/>
      <c r="V1821" s="514"/>
    </row>
    <row r="1822" spans="17:22" x14ac:dyDescent="0.2">
      <c r="Q1822" s="514"/>
      <c r="R1822" s="523"/>
      <c r="S1822" s="514"/>
      <c r="U1822" s="825"/>
      <c r="V1822" s="514"/>
    </row>
    <row r="1823" spans="17:22" x14ac:dyDescent="0.2">
      <c r="Q1823" s="514"/>
      <c r="R1823" s="523"/>
      <c r="S1823" s="514"/>
      <c r="U1823" s="825"/>
      <c r="V1823" s="514"/>
    </row>
    <row r="1824" spans="17:22" x14ac:dyDescent="0.2">
      <c r="Q1824" s="514"/>
      <c r="R1824" s="523"/>
      <c r="S1824" s="514"/>
      <c r="U1824" s="825"/>
      <c r="V1824" s="514"/>
    </row>
    <row r="1825" spans="17:22" x14ac:dyDescent="0.2">
      <c r="Q1825" s="514"/>
      <c r="R1825" s="523"/>
      <c r="S1825" s="514"/>
      <c r="U1825" s="825"/>
      <c r="V1825" s="514"/>
    </row>
    <row r="1826" spans="17:22" x14ac:dyDescent="0.2">
      <c r="Q1826" s="514"/>
      <c r="R1826" s="523"/>
      <c r="S1826" s="514"/>
      <c r="U1826" s="825"/>
      <c r="V1826" s="514"/>
    </row>
    <row r="1827" spans="17:22" x14ac:dyDescent="0.2">
      <c r="Q1827" s="514"/>
      <c r="R1827" s="523"/>
      <c r="S1827" s="514"/>
      <c r="U1827" s="825"/>
      <c r="V1827" s="514"/>
    </row>
    <row r="1828" spans="17:22" x14ac:dyDescent="0.2">
      <c r="Q1828" s="514"/>
      <c r="R1828" s="523"/>
      <c r="S1828" s="514"/>
      <c r="U1828" s="825"/>
      <c r="V1828" s="514"/>
    </row>
    <row r="1829" spans="17:22" x14ac:dyDescent="0.2">
      <c r="Q1829" s="514"/>
      <c r="R1829" s="523"/>
      <c r="S1829" s="514"/>
      <c r="U1829" s="825"/>
      <c r="V1829" s="514"/>
    </row>
    <row r="1830" spans="17:22" x14ac:dyDescent="0.2">
      <c r="Q1830" s="514"/>
      <c r="R1830" s="523"/>
      <c r="S1830" s="514"/>
      <c r="U1830" s="825"/>
      <c r="V1830" s="514"/>
    </row>
    <row r="1831" spans="17:22" x14ac:dyDescent="0.2">
      <c r="Q1831" s="514"/>
      <c r="R1831" s="523"/>
      <c r="S1831" s="514"/>
      <c r="U1831" s="825"/>
      <c r="V1831" s="514"/>
    </row>
    <row r="1832" spans="17:22" x14ac:dyDescent="0.2">
      <c r="Q1832" s="514"/>
      <c r="R1832" s="523"/>
      <c r="S1832" s="514"/>
      <c r="U1832" s="825"/>
      <c r="V1832" s="514"/>
    </row>
    <row r="1833" spans="17:22" x14ac:dyDescent="0.2">
      <c r="Q1833" s="514"/>
      <c r="R1833" s="523"/>
      <c r="S1833" s="514"/>
      <c r="U1833" s="825"/>
      <c r="V1833" s="514"/>
    </row>
    <row r="1834" spans="17:22" x14ac:dyDescent="0.2">
      <c r="Q1834" s="514"/>
      <c r="R1834" s="523"/>
      <c r="S1834" s="514"/>
      <c r="U1834" s="825"/>
      <c r="V1834" s="514"/>
    </row>
    <row r="1835" spans="17:22" x14ac:dyDescent="0.2">
      <c r="Q1835" s="514"/>
      <c r="R1835" s="523"/>
      <c r="S1835" s="514"/>
      <c r="U1835" s="825"/>
      <c r="V1835" s="514"/>
    </row>
    <row r="1836" spans="17:22" x14ac:dyDescent="0.2">
      <c r="Q1836" s="514"/>
      <c r="R1836" s="523"/>
      <c r="S1836" s="514"/>
      <c r="U1836" s="825"/>
      <c r="V1836" s="514"/>
    </row>
    <row r="1837" spans="17:22" x14ac:dyDescent="0.2">
      <c r="Q1837" s="514"/>
      <c r="R1837" s="523"/>
      <c r="S1837" s="514"/>
      <c r="U1837" s="825"/>
      <c r="V1837" s="514"/>
    </row>
    <row r="1838" spans="17:22" x14ac:dyDescent="0.2">
      <c r="Q1838" s="514"/>
      <c r="R1838" s="523"/>
      <c r="S1838" s="514"/>
      <c r="U1838" s="825"/>
      <c r="V1838" s="514"/>
    </row>
    <row r="1839" spans="17:22" x14ac:dyDescent="0.2">
      <c r="Q1839" s="514"/>
      <c r="R1839" s="523"/>
      <c r="S1839" s="514"/>
      <c r="U1839" s="825"/>
      <c r="V1839" s="514"/>
    </row>
    <row r="1840" spans="17:22" x14ac:dyDescent="0.2">
      <c r="Q1840" s="514"/>
      <c r="R1840" s="523"/>
      <c r="S1840" s="514"/>
      <c r="U1840" s="825"/>
      <c r="V1840" s="514"/>
    </row>
    <row r="1841" spans="17:22" x14ac:dyDescent="0.2">
      <c r="Q1841" s="514"/>
      <c r="R1841" s="523"/>
      <c r="S1841" s="514"/>
      <c r="U1841" s="825"/>
      <c r="V1841" s="514"/>
    </row>
    <row r="1842" spans="17:22" x14ac:dyDescent="0.2">
      <c r="Q1842" s="514"/>
      <c r="R1842" s="523"/>
      <c r="S1842" s="514"/>
      <c r="U1842" s="825"/>
      <c r="V1842" s="514"/>
    </row>
    <row r="1843" spans="17:22" x14ac:dyDescent="0.2">
      <c r="Q1843" s="514"/>
      <c r="R1843" s="523"/>
      <c r="S1843" s="514"/>
      <c r="U1843" s="825"/>
      <c r="V1843" s="514"/>
    </row>
    <row r="1844" spans="17:22" x14ac:dyDescent="0.2">
      <c r="Q1844" s="514"/>
      <c r="R1844" s="523"/>
      <c r="S1844" s="514"/>
      <c r="U1844" s="825"/>
      <c r="V1844" s="514"/>
    </row>
    <row r="1845" spans="17:22" x14ac:dyDescent="0.2">
      <c r="Q1845" s="514"/>
      <c r="R1845" s="523"/>
      <c r="S1845" s="514"/>
      <c r="U1845" s="825"/>
      <c r="V1845" s="514"/>
    </row>
    <row r="1846" spans="17:22" x14ac:dyDescent="0.2">
      <c r="Q1846" s="514"/>
      <c r="R1846" s="523"/>
      <c r="S1846" s="514"/>
      <c r="U1846" s="825"/>
      <c r="V1846" s="514"/>
    </row>
    <row r="1847" spans="17:22" x14ac:dyDescent="0.2">
      <c r="Q1847" s="514"/>
      <c r="R1847" s="523"/>
      <c r="S1847" s="514"/>
      <c r="U1847" s="825"/>
      <c r="V1847" s="514"/>
    </row>
    <row r="1848" spans="17:22" x14ac:dyDescent="0.2">
      <c r="Q1848" s="514"/>
      <c r="R1848" s="523"/>
      <c r="S1848" s="514"/>
      <c r="U1848" s="825"/>
      <c r="V1848" s="514"/>
    </row>
    <row r="1849" spans="17:22" x14ac:dyDescent="0.2">
      <c r="Q1849" s="514"/>
      <c r="R1849" s="523"/>
      <c r="S1849" s="514"/>
      <c r="U1849" s="825"/>
      <c r="V1849" s="514"/>
    </row>
    <row r="1850" spans="17:22" x14ac:dyDescent="0.2">
      <c r="Q1850" s="514"/>
      <c r="R1850" s="523"/>
      <c r="S1850" s="514"/>
      <c r="U1850" s="825"/>
      <c r="V1850" s="514"/>
    </row>
    <row r="1851" spans="17:22" x14ac:dyDescent="0.2">
      <c r="Q1851" s="514"/>
      <c r="R1851" s="523"/>
      <c r="S1851" s="514"/>
      <c r="U1851" s="825"/>
      <c r="V1851" s="514"/>
    </row>
    <row r="1852" spans="17:22" x14ac:dyDescent="0.2">
      <c r="Q1852" s="514"/>
      <c r="R1852" s="523"/>
      <c r="S1852" s="514"/>
      <c r="U1852" s="825"/>
      <c r="V1852" s="514"/>
    </row>
    <row r="1853" spans="17:22" x14ac:dyDescent="0.2">
      <c r="Q1853" s="514"/>
      <c r="R1853" s="523"/>
      <c r="S1853" s="514"/>
      <c r="U1853" s="825"/>
      <c r="V1853" s="514"/>
    </row>
    <row r="1854" spans="17:22" x14ac:dyDescent="0.2">
      <c r="Q1854" s="514"/>
      <c r="R1854" s="523"/>
      <c r="S1854" s="514"/>
      <c r="U1854" s="825"/>
      <c r="V1854" s="514"/>
    </row>
    <row r="1855" spans="17:22" x14ac:dyDescent="0.2">
      <c r="Q1855" s="514"/>
      <c r="R1855" s="523"/>
      <c r="S1855" s="514"/>
      <c r="U1855" s="825"/>
      <c r="V1855" s="514"/>
    </row>
    <row r="1856" spans="17:22" x14ac:dyDescent="0.2">
      <c r="Q1856" s="514"/>
      <c r="R1856" s="523"/>
      <c r="S1856" s="514"/>
      <c r="U1856" s="825"/>
      <c r="V1856" s="514"/>
    </row>
    <row r="1857" spans="17:22" x14ac:dyDescent="0.2">
      <c r="Q1857" s="514"/>
      <c r="R1857" s="523"/>
      <c r="S1857" s="514"/>
      <c r="U1857" s="825"/>
      <c r="V1857" s="514"/>
    </row>
    <row r="1858" spans="17:22" x14ac:dyDescent="0.2">
      <c r="Q1858" s="514"/>
      <c r="R1858" s="523"/>
      <c r="S1858" s="514"/>
      <c r="U1858" s="825"/>
      <c r="V1858" s="514"/>
    </row>
    <row r="1859" spans="17:22" x14ac:dyDescent="0.2">
      <c r="Q1859" s="514"/>
      <c r="R1859" s="523"/>
      <c r="S1859" s="514"/>
      <c r="U1859" s="825"/>
      <c r="V1859" s="514"/>
    </row>
    <row r="1860" spans="17:22" x14ac:dyDescent="0.2">
      <c r="Q1860" s="514"/>
      <c r="R1860" s="523"/>
      <c r="S1860" s="514"/>
      <c r="U1860" s="825"/>
      <c r="V1860" s="514"/>
    </row>
    <row r="1861" spans="17:22" x14ac:dyDescent="0.2">
      <c r="Q1861" s="514"/>
      <c r="R1861" s="523"/>
      <c r="S1861" s="514"/>
      <c r="U1861" s="825"/>
      <c r="V1861" s="514"/>
    </row>
    <row r="1862" spans="17:22" x14ac:dyDescent="0.2">
      <c r="Q1862" s="514"/>
      <c r="R1862" s="523"/>
      <c r="S1862" s="514"/>
      <c r="U1862" s="825"/>
      <c r="V1862" s="514"/>
    </row>
    <row r="1863" spans="17:22" x14ac:dyDescent="0.2">
      <c r="Q1863" s="514"/>
      <c r="R1863" s="523"/>
      <c r="S1863" s="514"/>
      <c r="U1863" s="825"/>
      <c r="V1863" s="514"/>
    </row>
    <row r="1864" spans="17:22" x14ac:dyDescent="0.2">
      <c r="Q1864" s="514"/>
      <c r="R1864" s="523"/>
      <c r="S1864" s="514"/>
      <c r="U1864" s="825"/>
      <c r="V1864" s="514"/>
    </row>
    <row r="1865" spans="17:22" x14ac:dyDescent="0.2">
      <c r="Q1865" s="514"/>
      <c r="R1865" s="523"/>
      <c r="S1865" s="514"/>
      <c r="U1865" s="825"/>
      <c r="V1865" s="514"/>
    </row>
    <row r="1866" spans="17:22" x14ac:dyDescent="0.2">
      <c r="Q1866" s="514"/>
      <c r="R1866" s="523"/>
      <c r="S1866" s="514"/>
      <c r="U1866" s="825"/>
      <c r="V1866" s="514"/>
    </row>
    <row r="1867" spans="17:22" x14ac:dyDescent="0.2">
      <c r="Q1867" s="514"/>
      <c r="R1867" s="523"/>
      <c r="S1867" s="514"/>
      <c r="U1867" s="825"/>
      <c r="V1867" s="514"/>
    </row>
    <row r="1868" spans="17:22" x14ac:dyDescent="0.2">
      <c r="Q1868" s="514"/>
      <c r="R1868" s="523"/>
      <c r="S1868" s="514"/>
      <c r="U1868" s="825"/>
      <c r="V1868" s="514"/>
    </row>
    <row r="1869" spans="17:22" x14ac:dyDescent="0.2">
      <c r="Q1869" s="514"/>
      <c r="R1869" s="523"/>
      <c r="S1869" s="514"/>
      <c r="U1869" s="825"/>
      <c r="V1869" s="514"/>
    </row>
    <row r="1870" spans="17:22" x14ac:dyDescent="0.2">
      <c r="Q1870" s="514"/>
      <c r="R1870" s="523"/>
      <c r="S1870" s="514"/>
      <c r="U1870" s="825"/>
      <c r="V1870" s="514"/>
    </row>
    <row r="1871" spans="17:22" x14ac:dyDescent="0.2">
      <c r="Q1871" s="514"/>
      <c r="R1871" s="523"/>
      <c r="S1871" s="514"/>
      <c r="U1871" s="825"/>
      <c r="V1871" s="514"/>
    </row>
    <row r="1872" spans="17:22" x14ac:dyDescent="0.2">
      <c r="Q1872" s="514"/>
      <c r="R1872" s="523"/>
      <c r="S1872" s="514"/>
      <c r="U1872" s="825"/>
      <c r="V1872" s="514"/>
    </row>
    <row r="1873" spans="17:22" x14ac:dyDescent="0.2">
      <c r="Q1873" s="514"/>
      <c r="R1873" s="523"/>
      <c r="S1873" s="514"/>
      <c r="U1873" s="825"/>
      <c r="V1873" s="514"/>
    </row>
    <row r="1874" spans="17:22" x14ac:dyDescent="0.2">
      <c r="Q1874" s="514"/>
      <c r="R1874" s="523"/>
      <c r="S1874" s="514"/>
      <c r="U1874" s="825"/>
      <c r="V1874" s="514"/>
    </row>
    <row r="1875" spans="17:22" x14ac:dyDescent="0.2">
      <c r="Q1875" s="514"/>
      <c r="R1875" s="523"/>
      <c r="S1875" s="514"/>
      <c r="U1875" s="825"/>
      <c r="V1875" s="514"/>
    </row>
    <row r="1876" spans="17:22" x14ac:dyDescent="0.2">
      <c r="Q1876" s="514"/>
      <c r="R1876" s="523"/>
      <c r="S1876" s="514"/>
      <c r="U1876" s="825"/>
      <c r="V1876" s="514"/>
    </row>
    <row r="1877" spans="17:22" x14ac:dyDescent="0.2">
      <c r="Q1877" s="514"/>
      <c r="R1877" s="523"/>
      <c r="S1877" s="514"/>
      <c r="U1877" s="825"/>
      <c r="V1877" s="514"/>
    </row>
    <row r="1878" spans="17:22" x14ac:dyDescent="0.2">
      <c r="Q1878" s="514"/>
      <c r="R1878" s="523"/>
      <c r="S1878" s="514"/>
      <c r="U1878" s="825"/>
      <c r="V1878" s="514"/>
    </row>
    <row r="1879" spans="17:22" x14ac:dyDescent="0.2">
      <c r="Q1879" s="514"/>
      <c r="R1879" s="523"/>
      <c r="S1879" s="514"/>
      <c r="U1879" s="825"/>
      <c r="V1879" s="514"/>
    </row>
    <row r="1880" spans="17:22" x14ac:dyDescent="0.2">
      <c r="Q1880" s="514"/>
      <c r="R1880" s="523"/>
      <c r="S1880" s="514"/>
      <c r="U1880" s="825"/>
      <c r="V1880" s="514"/>
    </row>
    <row r="1881" spans="17:22" x14ac:dyDescent="0.2">
      <c r="Q1881" s="514"/>
      <c r="R1881" s="523"/>
      <c r="S1881" s="514"/>
      <c r="U1881" s="825"/>
      <c r="V1881" s="514"/>
    </row>
    <row r="1882" spans="17:22" x14ac:dyDescent="0.2">
      <c r="Q1882" s="514"/>
      <c r="R1882" s="523"/>
      <c r="S1882" s="514"/>
      <c r="U1882" s="825"/>
      <c r="V1882" s="514"/>
    </row>
    <row r="1883" spans="17:22" x14ac:dyDescent="0.2">
      <c r="Q1883" s="514"/>
      <c r="R1883" s="523"/>
      <c r="S1883" s="514"/>
      <c r="U1883" s="825"/>
      <c r="V1883" s="514"/>
    </row>
    <row r="1884" spans="17:22" x14ac:dyDescent="0.2">
      <c r="Q1884" s="514"/>
      <c r="R1884" s="523"/>
      <c r="S1884" s="514"/>
      <c r="U1884" s="825"/>
      <c r="V1884" s="514"/>
    </row>
    <row r="1885" spans="17:22" x14ac:dyDescent="0.2">
      <c r="Q1885" s="514"/>
      <c r="R1885" s="523"/>
      <c r="S1885" s="514"/>
      <c r="U1885" s="825"/>
      <c r="V1885" s="514"/>
    </row>
    <row r="1886" spans="17:22" x14ac:dyDescent="0.2">
      <c r="Q1886" s="514"/>
      <c r="R1886" s="523"/>
      <c r="S1886" s="514"/>
      <c r="U1886" s="825"/>
      <c r="V1886" s="514"/>
    </row>
    <row r="1887" spans="17:22" x14ac:dyDescent="0.2">
      <c r="Q1887" s="514"/>
      <c r="R1887" s="523"/>
      <c r="S1887" s="514"/>
      <c r="U1887" s="825"/>
      <c r="V1887" s="514"/>
    </row>
    <row r="1888" spans="17:22" x14ac:dyDescent="0.2">
      <c r="Q1888" s="514"/>
      <c r="R1888" s="523"/>
      <c r="S1888" s="514"/>
      <c r="U1888" s="825"/>
      <c r="V1888" s="514"/>
    </row>
    <row r="1889" spans="17:22" x14ac:dyDescent="0.2">
      <c r="Q1889" s="514"/>
      <c r="R1889" s="523"/>
      <c r="S1889" s="514"/>
      <c r="U1889" s="825"/>
      <c r="V1889" s="514"/>
    </row>
    <row r="1890" spans="17:22" x14ac:dyDescent="0.2">
      <c r="Q1890" s="514"/>
      <c r="R1890" s="523"/>
      <c r="S1890" s="514"/>
      <c r="U1890" s="825"/>
      <c r="V1890" s="514"/>
    </row>
    <row r="1891" spans="17:22" x14ac:dyDescent="0.2">
      <c r="Q1891" s="514"/>
      <c r="R1891" s="523"/>
      <c r="S1891" s="514"/>
      <c r="U1891" s="825"/>
      <c r="V1891" s="514"/>
    </row>
    <row r="1892" spans="17:22" x14ac:dyDescent="0.2">
      <c r="Q1892" s="514"/>
      <c r="R1892" s="523"/>
      <c r="S1892" s="514"/>
      <c r="U1892" s="825"/>
      <c r="V1892" s="514"/>
    </row>
    <row r="1893" spans="17:22" x14ac:dyDescent="0.2">
      <c r="Q1893" s="514"/>
      <c r="R1893" s="523"/>
      <c r="S1893" s="514"/>
      <c r="U1893" s="825"/>
      <c r="V1893" s="514"/>
    </row>
    <row r="1894" spans="17:22" x14ac:dyDescent="0.2">
      <c r="Q1894" s="514"/>
      <c r="R1894" s="523"/>
      <c r="S1894" s="514"/>
      <c r="U1894" s="825"/>
      <c r="V1894" s="514"/>
    </row>
    <row r="1895" spans="17:22" x14ac:dyDescent="0.2">
      <c r="Q1895" s="514"/>
      <c r="R1895" s="523"/>
      <c r="S1895" s="514"/>
      <c r="U1895" s="825"/>
      <c r="V1895" s="514"/>
    </row>
    <row r="1896" spans="17:22" x14ac:dyDescent="0.2">
      <c r="Q1896" s="514"/>
      <c r="R1896" s="523"/>
      <c r="S1896" s="514"/>
      <c r="U1896" s="825"/>
      <c r="V1896" s="514"/>
    </row>
    <row r="1897" spans="17:22" x14ac:dyDescent="0.2">
      <c r="Q1897" s="514"/>
      <c r="R1897" s="523"/>
      <c r="S1897" s="514"/>
      <c r="U1897" s="825"/>
      <c r="V1897" s="514"/>
    </row>
    <row r="1898" spans="17:22" x14ac:dyDescent="0.2">
      <c r="Q1898" s="514"/>
      <c r="R1898" s="523"/>
      <c r="S1898" s="514"/>
      <c r="U1898" s="825"/>
      <c r="V1898" s="514"/>
    </row>
    <row r="1899" spans="17:22" x14ac:dyDescent="0.2">
      <c r="Q1899" s="514"/>
      <c r="R1899" s="523"/>
      <c r="S1899" s="514"/>
      <c r="U1899" s="825"/>
      <c r="V1899" s="514"/>
    </row>
    <row r="1900" spans="17:22" x14ac:dyDescent="0.2">
      <c r="Q1900" s="514"/>
      <c r="R1900" s="523"/>
      <c r="S1900" s="514"/>
      <c r="U1900" s="825"/>
      <c r="V1900" s="514"/>
    </row>
    <row r="1901" spans="17:22" x14ac:dyDescent="0.2">
      <c r="Q1901" s="514"/>
      <c r="R1901" s="523"/>
      <c r="S1901" s="514"/>
      <c r="U1901" s="825"/>
      <c r="V1901" s="514"/>
    </row>
    <row r="1902" spans="17:22" x14ac:dyDescent="0.2">
      <c r="Q1902" s="514"/>
      <c r="R1902" s="523"/>
      <c r="S1902" s="514"/>
      <c r="U1902" s="825"/>
      <c r="V1902" s="514"/>
    </row>
    <row r="1903" spans="17:22" x14ac:dyDescent="0.2">
      <c r="Q1903" s="514"/>
      <c r="R1903" s="523"/>
      <c r="S1903" s="514"/>
      <c r="U1903" s="825"/>
      <c r="V1903" s="514"/>
    </row>
    <row r="1904" spans="17:22" x14ac:dyDescent="0.2">
      <c r="Q1904" s="514"/>
      <c r="R1904" s="523"/>
      <c r="S1904" s="514"/>
      <c r="U1904" s="825"/>
      <c r="V1904" s="514"/>
    </row>
    <row r="1905" spans="17:22" x14ac:dyDescent="0.2">
      <c r="Q1905" s="514"/>
      <c r="R1905" s="523"/>
      <c r="S1905" s="514"/>
      <c r="U1905" s="825"/>
      <c r="V1905" s="514"/>
    </row>
    <row r="1906" spans="17:22" x14ac:dyDescent="0.2">
      <c r="Q1906" s="514"/>
      <c r="R1906" s="523"/>
      <c r="S1906" s="514"/>
      <c r="U1906" s="825"/>
      <c r="V1906" s="514"/>
    </row>
    <row r="1907" spans="17:22" x14ac:dyDescent="0.2">
      <c r="Q1907" s="514"/>
      <c r="R1907" s="523"/>
      <c r="S1907" s="514"/>
      <c r="U1907" s="825"/>
      <c r="V1907" s="514"/>
    </row>
    <row r="1908" spans="17:22" x14ac:dyDescent="0.2">
      <c r="Q1908" s="514"/>
      <c r="R1908" s="523"/>
      <c r="S1908" s="514"/>
      <c r="U1908" s="825"/>
      <c r="V1908" s="514"/>
    </row>
    <row r="1909" spans="17:22" x14ac:dyDescent="0.2">
      <c r="Q1909" s="514"/>
      <c r="R1909" s="523"/>
      <c r="S1909" s="514"/>
      <c r="U1909" s="825"/>
      <c r="V1909" s="514"/>
    </row>
    <row r="1910" spans="17:22" x14ac:dyDescent="0.2">
      <c r="Q1910" s="514"/>
      <c r="R1910" s="523"/>
      <c r="S1910" s="514"/>
      <c r="U1910" s="825"/>
      <c r="V1910" s="514"/>
    </row>
    <row r="1911" spans="17:22" x14ac:dyDescent="0.2">
      <c r="Q1911" s="514"/>
      <c r="R1911" s="523"/>
      <c r="S1911" s="514"/>
      <c r="U1911" s="825"/>
      <c r="V1911" s="514"/>
    </row>
    <row r="1912" spans="17:22" x14ac:dyDescent="0.2">
      <c r="Q1912" s="514"/>
      <c r="R1912" s="523"/>
      <c r="S1912" s="514"/>
      <c r="U1912" s="825"/>
      <c r="V1912" s="514"/>
    </row>
    <row r="1913" spans="17:22" x14ac:dyDescent="0.2">
      <c r="Q1913" s="514"/>
      <c r="R1913" s="523"/>
      <c r="S1913" s="514"/>
      <c r="U1913" s="825"/>
      <c r="V1913" s="514"/>
    </row>
    <row r="1914" spans="17:22" x14ac:dyDescent="0.2">
      <c r="Q1914" s="514"/>
      <c r="R1914" s="523"/>
      <c r="S1914" s="514"/>
      <c r="U1914" s="825"/>
      <c r="V1914" s="514"/>
    </row>
    <row r="1915" spans="17:22" x14ac:dyDescent="0.2">
      <c r="Q1915" s="514"/>
      <c r="R1915" s="523"/>
      <c r="S1915" s="514"/>
      <c r="U1915" s="825"/>
      <c r="V1915" s="514"/>
    </row>
    <row r="1916" spans="17:22" x14ac:dyDescent="0.2">
      <c r="Q1916" s="514"/>
      <c r="R1916" s="523"/>
      <c r="S1916" s="514"/>
      <c r="U1916" s="825"/>
      <c r="V1916" s="514"/>
    </row>
    <row r="1917" spans="17:22" x14ac:dyDescent="0.2">
      <c r="Q1917" s="514"/>
      <c r="R1917" s="523"/>
      <c r="S1917" s="514"/>
      <c r="U1917" s="825"/>
      <c r="V1917" s="514"/>
    </row>
    <row r="1918" spans="17:22" x14ac:dyDescent="0.2">
      <c r="Q1918" s="514"/>
      <c r="R1918" s="523"/>
      <c r="S1918" s="514"/>
      <c r="U1918" s="825"/>
      <c r="V1918" s="514"/>
    </row>
    <row r="1919" spans="17:22" x14ac:dyDescent="0.2">
      <c r="Q1919" s="514"/>
      <c r="R1919" s="523"/>
      <c r="S1919" s="514"/>
      <c r="U1919" s="825"/>
      <c r="V1919" s="514"/>
    </row>
    <row r="1920" spans="17:22" x14ac:dyDescent="0.2">
      <c r="Q1920" s="514"/>
      <c r="R1920" s="523"/>
      <c r="S1920" s="514"/>
      <c r="U1920" s="825"/>
      <c r="V1920" s="514"/>
    </row>
    <row r="1921" spans="17:22" x14ac:dyDescent="0.2">
      <c r="Q1921" s="514"/>
      <c r="R1921" s="523"/>
      <c r="S1921" s="514"/>
      <c r="U1921" s="825"/>
      <c r="V1921" s="514"/>
    </row>
    <row r="1922" spans="17:22" x14ac:dyDescent="0.2">
      <c r="Q1922" s="514"/>
      <c r="R1922" s="523"/>
      <c r="S1922" s="514"/>
      <c r="U1922" s="825"/>
      <c r="V1922" s="514"/>
    </row>
    <row r="1923" spans="17:22" x14ac:dyDescent="0.2">
      <c r="Q1923" s="514"/>
      <c r="R1923" s="523"/>
      <c r="S1923" s="514"/>
      <c r="U1923" s="825"/>
      <c r="V1923" s="514"/>
    </row>
    <row r="1924" spans="17:22" x14ac:dyDescent="0.2">
      <c r="Q1924" s="514"/>
      <c r="R1924" s="523"/>
      <c r="S1924" s="514"/>
      <c r="U1924" s="825"/>
      <c r="V1924" s="514"/>
    </row>
    <row r="1925" spans="17:22" x14ac:dyDescent="0.2">
      <c r="Q1925" s="514"/>
      <c r="R1925" s="523"/>
      <c r="S1925" s="514"/>
      <c r="U1925" s="825"/>
      <c r="V1925" s="514"/>
    </row>
    <row r="1926" spans="17:22" x14ac:dyDescent="0.2">
      <c r="Q1926" s="514"/>
      <c r="R1926" s="523"/>
      <c r="S1926" s="514"/>
      <c r="U1926" s="825"/>
      <c r="V1926" s="514"/>
    </row>
    <row r="1927" spans="17:22" x14ac:dyDescent="0.2">
      <c r="Q1927" s="514"/>
      <c r="R1927" s="523"/>
      <c r="S1927" s="514"/>
      <c r="U1927" s="825"/>
      <c r="V1927" s="514"/>
    </row>
    <row r="1928" spans="17:22" x14ac:dyDescent="0.2">
      <c r="Q1928" s="514"/>
      <c r="R1928" s="523"/>
      <c r="S1928" s="514"/>
      <c r="U1928" s="825"/>
      <c r="V1928" s="514"/>
    </row>
    <row r="1929" spans="17:22" x14ac:dyDescent="0.2">
      <c r="Q1929" s="514"/>
      <c r="R1929" s="523"/>
      <c r="S1929" s="514"/>
      <c r="U1929" s="825"/>
      <c r="V1929" s="514"/>
    </row>
    <row r="1930" spans="17:22" x14ac:dyDescent="0.2">
      <c r="Q1930" s="514"/>
      <c r="R1930" s="523"/>
      <c r="S1930" s="514"/>
      <c r="U1930" s="825"/>
      <c r="V1930" s="514"/>
    </row>
    <row r="1931" spans="17:22" x14ac:dyDescent="0.2">
      <c r="Q1931" s="514"/>
      <c r="R1931" s="523"/>
      <c r="S1931" s="514"/>
      <c r="U1931" s="825"/>
      <c r="V1931" s="514"/>
    </row>
    <row r="1932" spans="17:22" x14ac:dyDescent="0.2">
      <c r="Q1932" s="514"/>
      <c r="R1932" s="523"/>
      <c r="S1932" s="514"/>
      <c r="U1932" s="825"/>
      <c r="V1932" s="514"/>
    </row>
    <row r="1933" spans="17:22" x14ac:dyDescent="0.2">
      <c r="Q1933" s="514"/>
      <c r="R1933" s="523"/>
      <c r="S1933" s="514"/>
      <c r="U1933" s="825"/>
      <c r="V1933" s="514"/>
    </row>
    <row r="1934" spans="17:22" x14ac:dyDescent="0.2">
      <c r="Q1934" s="514"/>
      <c r="R1934" s="523"/>
      <c r="S1934" s="514"/>
      <c r="U1934" s="825"/>
      <c r="V1934" s="514"/>
    </row>
    <row r="1935" spans="17:22" x14ac:dyDescent="0.2">
      <c r="Q1935" s="514"/>
      <c r="R1935" s="523"/>
      <c r="S1935" s="514"/>
      <c r="U1935" s="825"/>
      <c r="V1935" s="514"/>
    </row>
    <row r="1936" spans="17:22" x14ac:dyDescent="0.2">
      <c r="Q1936" s="514"/>
      <c r="R1936" s="523"/>
      <c r="S1936" s="514"/>
      <c r="U1936" s="825"/>
      <c r="V1936" s="514"/>
    </row>
    <row r="1937" spans="17:22" x14ac:dyDescent="0.2">
      <c r="Q1937" s="514"/>
      <c r="R1937" s="523"/>
      <c r="S1937" s="514"/>
      <c r="U1937" s="825"/>
      <c r="V1937" s="514"/>
    </row>
    <row r="1938" spans="17:22" x14ac:dyDescent="0.2">
      <c r="Q1938" s="514"/>
      <c r="R1938" s="523"/>
      <c r="S1938" s="514"/>
      <c r="U1938" s="825"/>
      <c r="V1938" s="514"/>
    </row>
    <row r="1939" spans="17:22" x14ac:dyDescent="0.2">
      <c r="Q1939" s="514"/>
      <c r="R1939" s="523"/>
      <c r="S1939" s="514"/>
      <c r="U1939" s="825"/>
      <c r="V1939" s="514"/>
    </row>
    <row r="1940" spans="17:22" x14ac:dyDescent="0.2">
      <c r="Q1940" s="514"/>
      <c r="R1940" s="523"/>
      <c r="S1940" s="514"/>
      <c r="U1940" s="825"/>
      <c r="V1940" s="514"/>
    </row>
    <row r="1941" spans="17:22" x14ac:dyDescent="0.2">
      <c r="Q1941" s="514"/>
      <c r="R1941" s="523"/>
      <c r="S1941" s="514"/>
      <c r="U1941" s="825"/>
      <c r="V1941" s="514"/>
    </row>
    <row r="1942" spans="17:22" x14ac:dyDescent="0.2">
      <c r="Q1942" s="514"/>
      <c r="R1942" s="523"/>
      <c r="S1942" s="514"/>
      <c r="U1942" s="825"/>
      <c r="V1942" s="514"/>
    </row>
    <row r="1943" spans="17:22" x14ac:dyDescent="0.2">
      <c r="Q1943" s="514"/>
      <c r="R1943" s="523"/>
      <c r="S1943" s="514"/>
      <c r="U1943" s="825"/>
      <c r="V1943" s="514"/>
    </row>
    <row r="1944" spans="17:22" x14ac:dyDescent="0.2">
      <c r="Q1944" s="514"/>
      <c r="R1944" s="523"/>
      <c r="S1944" s="514"/>
      <c r="U1944" s="825"/>
      <c r="V1944" s="514"/>
    </row>
    <row r="1945" spans="17:22" x14ac:dyDescent="0.2">
      <c r="Q1945" s="514"/>
      <c r="R1945" s="523"/>
      <c r="S1945" s="514"/>
      <c r="U1945" s="825"/>
      <c r="V1945" s="514"/>
    </row>
    <row r="1946" spans="17:22" x14ac:dyDescent="0.2">
      <c r="Q1946" s="514"/>
      <c r="R1946" s="523"/>
      <c r="S1946" s="514"/>
      <c r="U1946" s="825"/>
      <c r="V1946" s="514"/>
    </row>
    <row r="1947" spans="17:22" x14ac:dyDescent="0.2">
      <c r="Q1947" s="514"/>
      <c r="R1947" s="523"/>
      <c r="S1947" s="514"/>
      <c r="U1947" s="825"/>
      <c r="V1947" s="514"/>
    </row>
    <row r="1948" spans="17:22" x14ac:dyDescent="0.2">
      <c r="Q1948" s="514"/>
      <c r="R1948" s="523"/>
      <c r="S1948" s="514"/>
      <c r="U1948" s="825"/>
      <c r="V1948" s="514"/>
    </row>
    <row r="1949" spans="17:22" x14ac:dyDescent="0.2">
      <c r="Q1949" s="514"/>
      <c r="R1949" s="523"/>
      <c r="S1949" s="514"/>
      <c r="U1949" s="825"/>
      <c r="V1949" s="514"/>
    </row>
    <row r="1950" spans="17:22" x14ac:dyDescent="0.2">
      <c r="Q1950" s="514"/>
      <c r="R1950" s="523"/>
      <c r="S1950" s="514"/>
      <c r="U1950" s="825"/>
      <c r="V1950" s="514"/>
    </row>
    <row r="1951" spans="17:22" x14ac:dyDescent="0.2">
      <c r="Q1951" s="514"/>
      <c r="R1951" s="523"/>
      <c r="S1951" s="514"/>
      <c r="U1951" s="825"/>
      <c r="V1951" s="514"/>
    </row>
    <row r="1952" spans="17:22" x14ac:dyDescent="0.2">
      <c r="Q1952" s="514"/>
      <c r="R1952" s="523"/>
      <c r="S1952" s="514"/>
      <c r="U1952" s="825"/>
      <c r="V1952" s="514"/>
    </row>
    <row r="1953" spans="17:22" x14ac:dyDescent="0.2">
      <c r="Q1953" s="514"/>
      <c r="R1953" s="523"/>
      <c r="S1953" s="514"/>
      <c r="U1953" s="825"/>
      <c r="V1953" s="514"/>
    </row>
    <row r="1954" spans="17:22" x14ac:dyDescent="0.2">
      <c r="Q1954" s="514"/>
      <c r="R1954" s="523"/>
      <c r="S1954" s="514"/>
      <c r="U1954" s="825"/>
      <c r="V1954" s="514"/>
    </row>
    <row r="1955" spans="17:22" x14ac:dyDescent="0.2">
      <c r="Q1955" s="514"/>
      <c r="R1955" s="523"/>
      <c r="S1955" s="514"/>
      <c r="U1955" s="825"/>
      <c r="V1955" s="514"/>
    </row>
    <row r="1956" spans="17:22" x14ac:dyDescent="0.2">
      <c r="Q1956" s="514"/>
      <c r="R1956" s="523"/>
      <c r="S1956" s="514"/>
      <c r="U1956" s="825"/>
      <c r="V1956" s="514"/>
    </row>
    <row r="1957" spans="17:22" x14ac:dyDescent="0.2">
      <c r="Q1957" s="514"/>
      <c r="R1957" s="523"/>
      <c r="S1957" s="514"/>
      <c r="U1957" s="825"/>
      <c r="V1957" s="514"/>
    </row>
    <row r="1958" spans="17:22" x14ac:dyDescent="0.2">
      <c r="Q1958" s="514"/>
      <c r="R1958" s="523"/>
      <c r="S1958" s="514"/>
      <c r="U1958" s="825"/>
      <c r="V1958" s="514"/>
    </row>
    <row r="1959" spans="17:22" x14ac:dyDescent="0.2">
      <c r="Q1959" s="514"/>
      <c r="R1959" s="523"/>
      <c r="S1959" s="514"/>
      <c r="U1959" s="825"/>
      <c r="V1959" s="514"/>
    </row>
    <row r="1960" spans="17:22" x14ac:dyDescent="0.2">
      <c r="Q1960" s="514"/>
      <c r="R1960" s="523"/>
      <c r="S1960" s="514"/>
      <c r="U1960" s="825"/>
      <c r="V1960" s="514"/>
    </row>
    <row r="1961" spans="17:22" x14ac:dyDescent="0.2">
      <c r="Q1961" s="514"/>
      <c r="R1961" s="523"/>
      <c r="S1961" s="514"/>
      <c r="U1961" s="825"/>
      <c r="V1961" s="514"/>
    </row>
    <row r="1962" spans="17:22" x14ac:dyDescent="0.2">
      <c r="Q1962" s="514"/>
      <c r="R1962" s="523"/>
      <c r="S1962" s="514"/>
      <c r="U1962" s="825"/>
      <c r="V1962" s="514"/>
    </row>
    <row r="1963" spans="17:22" x14ac:dyDescent="0.2">
      <c r="Q1963" s="514"/>
      <c r="R1963" s="523"/>
      <c r="S1963" s="514"/>
      <c r="U1963" s="825"/>
      <c r="V1963" s="514"/>
    </row>
    <row r="1964" spans="17:22" x14ac:dyDescent="0.2">
      <c r="Q1964" s="514"/>
      <c r="R1964" s="523"/>
      <c r="S1964" s="514"/>
      <c r="U1964" s="825"/>
      <c r="V1964" s="514"/>
    </row>
    <row r="1965" spans="17:22" x14ac:dyDescent="0.2">
      <c r="Q1965" s="514"/>
      <c r="R1965" s="523"/>
      <c r="S1965" s="514"/>
      <c r="U1965" s="825"/>
      <c r="V1965" s="514"/>
    </row>
    <row r="1966" spans="17:22" x14ac:dyDescent="0.2">
      <c r="Q1966" s="514"/>
      <c r="R1966" s="523"/>
      <c r="S1966" s="514"/>
      <c r="U1966" s="825"/>
      <c r="V1966" s="514"/>
    </row>
    <row r="1967" spans="17:22" x14ac:dyDescent="0.2">
      <c r="Q1967" s="514"/>
      <c r="R1967" s="523"/>
      <c r="S1967" s="514"/>
      <c r="U1967" s="825"/>
      <c r="V1967" s="514"/>
    </row>
    <row r="1968" spans="17:22" x14ac:dyDescent="0.2">
      <c r="Q1968" s="514"/>
      <c r="R1968" s="523"/>
      <c r="S1968" s="514"/>
      <c r="U1968" s="825"/>
      <c r="V1968" s="514"/>
    </row>
    <row r="1969" spans="17:22" x14ac:dyDescent="0.2">
      <c r="Q1969" s="514"/>
      <c r="R1969" s="523"/>
      <c r="S1969" s="514"/>
      <c r="U1969" s="825"/>
      <c r="V1969" s="514"/>
    </row>
    <row r="1970" spans="17:22" x14ac:dyDescent="0.2">
      <c r="Q1970" s="514"/>
      <c r="R1970" s="523"/>
      <c r="S1970" s="514"/>
      <c r="U1970" s="825"/>
      <c r="V1970" s="514"/>
    </row>
    <row r="1971" spans="17:22" x14ac:dyDescent="0.2">
      <c r="Q1971" s="514"/>
      <c r="R1971" s="523"/>
      <c r="S1971" s="514"/>
      <c r="U1971" s="825"/>
      <c r="V1971" s="514"/>
    </row>
    <row r="1972" spans="17:22" x14ac:dyDescent="0.2">
      <c r="Q1972" s="514"/>
      <c r="R1972" s="523"/>
      <c r="S1972" s="514"/>
      <c r="U1972" s="825"/>
      <c r="V1972" s="514"/>
    </row>
    <row r="1973" spans="17:22" x14ac:dyDescent="0.2">
      <c r="Q1973" s="514"/>
      <c r="R1973" s="523"/>
      <c r="S1973" s="514"/>
      <c r="U1973" s="825"/>
      <c r="V1973" s="514"/>
    </row>
    <row r="1974" spans="17:22" x14ac:dyDescent="0.2">
      <c r="Q1974" s="514"/>
      <c r="R1974" s="523"/>
      <c r="S1974" s="514"/>
      <c r="U1974" s="825"/>
      <c r="V1974" s="514"/>
    </row>
    <row r="1975" spans="17:22" x14ac:dyDescent="0.2">
      <c r="Q1975" s="514"/>
      <c r="R1975" s="523"/>
      <c r="S1975" s="514"/>
      <c r="U1975" s="825"/>
      <c r="V1975" s="514"/>
    </row>
    <row r="1976" spans="17:22" x14ac:dyDescent="0.2">
      <c r="Q1976" s="514"/>
      <c r="R1976" s="523"/>
      <c r="S1976" s="514"/>
      <c r="U1976" s="825"/>
      <c r="V1976" s="514"/>
    </row>
    <row r="1977" spans="17:22" x14ac:dyDescent="0.2">
      <c r="Q1977" s="514"/>
      <c r="R1977" s="523"/>
      <c r="S1977" s="514"/>
      <c r="U1977" s="825"/>
      <c r="V1977" s="514"/>
    </row>
    <row r="1978" spans="17:22" x14ac:dyDescent="0.2">
      <c r="Q1978" s="514"/>
      <c r="R1978" s="523"/>
      <c r="S1978" s="514"/>
      <c r="U1978" s="825"/>
      <c r="V1978" s="514"/>
    </row>
    <row r="1979" spans="17:22" x14ac:dyDescent="0.2">
      <c r="Q1979" s="514"/>
      <c r="R1979" s="523"/>
      <c r="S1979" s="514"/>
      <c r="U1979" s="825"/>
      <c r="V1979" s="514"/>
    </row>
    <row r="1980" spans="17:22" x14ac:dyDescent="0.2">
      <c r="Q1980" s="514"/>
      <c r="R1980" s="523"/>
      <c r="S1980" s="514"/>
      <c r="U1980" s="825"/>
      <c r="V1980" s="514"/>
    </row>
    <row r="1981" spans="17:22" x14ac:dyDescent="0.2">
      <c r="Q1981" s="514"/>
      <c r="R1981" s="523"/>
      <c r="S1981" s="514"/>
      <c r="U1981" s="825"/>
      <c r="V1981" s="514"/>
    </row>
    <row r="1982" spans="17:22" x14ac:dyDescent="0.2">
      <c r="Q1982" s="514"/>
      <c r="R1982" s="523"/>
      <c r="S1982" s="514"/>
      <c r="U1982" s="825"/>
      <c r="V1982" s="514"/>
    </row>
    <row r="1983" spans="17:22" x14ac:dyDescent="0.2">
      <c r="Q1983" s="514"/>
      <c r="R1983" s="523"/>
      <c r="S1983" s="514"/>
      <c r="U1983" s="825"/>
      <c r="V1983" s="514"/>
    </row>
    <row r="1984" spans="17:22" x14ac:dyDescent="0.2">
      <c r="Q1984" s="514"/>
      <c r="R1984" s="523"/>
      <c r="S1984" s="514"/>
      <c r="U1984" s="825"/>
      <c r="V1984" s="514"/>
    </row>
    <row r="1985" spans="17:22" x14ac:dyDescent="0.2">
      <c r="Q1985" s="514"/>
      <c r="R1985" s="523"/>
      <c r="S1985" s="514"/>
      <c r="U1985" s="825"/>
      <c r="V1985" s="514"/>
    </row>
    <row r="1986" spans="17:22" x14ac:dyDescent="0.2">
      <c r="Q1986" s="514"/>
      <c r="R1986" s="523"/>
      <c r="S1986" s="514"/>
      <c r="U1986" s="825"/>
      <c r="V1986" s="514"/>
    </row>
    <row r="1987" spans="17:22" x14ac:dyDescent="0.2">
      <c r="Q1987" s="514"/>
      <c r="R1987" s="523"/>
      <c r="S1987" s="514"/>
      <c r="U1987" s="825"/>
      <c r="V1987" s="514"/>
    </row>
    <row r="1988" spans="17:22" x14ac:dyDescent="0.2">
      <c r="Q1988" s="514"/>
      <c r="R1988" s="523"/>
      <c r="S1988" s="514"/>
      <c r="U1988" s="825"/>
      <c r="V1988" s="514"/>
    </row>
    <row r="1989" spans="17:22" x14ac:dyDescent="0.2">
      <c r="Q1989" s="514"/>
      <c r="R1989" s="523"/>
      <c r="S1989" s="514"/>
      <c r="U1989" s="825"/>
      <c r="V1989" s="514"/>
    </row>
    <row r="1990" spans="17:22" x14ac:dyDescent="0.2">
      <c r="Q1990" s="514"/>
      <c r="R1990" s="523"/>
      <c r="S1990" s="514"/>
      <c r="U1990" s="825"/>
      <c r="V1990" s="514"/>
    </row>
    <row r="1991" spans="17:22" x14ac:dyDescent="0.2">
      <c r="Q1991" s="514"/>
      <c r="R1991" s="523"/>
      <c r="S1991" s="514"/>
      <c r="U1991" s="825"/>
      <c r="V1991" s="514"/>
    </row>
    <row r="1992" spans="17:22" x14ac:dyDescent="0.2">
      <c r="Q1992" s="514"/>
      <c r="R1992" s="523"/>
      <c r="S1992" s="514"/>
      <c r="U1992" s="825"/>
      <c r="V1992" s="514"/>
    </row>
    <row r="1993" spans="17:22" x14ac:dyDescent="0.2">
      <c r="Q1993" s="514"/>
      <c r="R1993" s="523"/>
      <c r="S1993" s="514"/>
      <c r="U1993" s="825"/>
      <c r="V1993" s="514"/>
    </row>
    <row r="1994" spans="17:22" x14ac:dyDescent="0.2">
      <c r="Q1994" s="514"/>
      <c r="R1994" s="523"/>
      <c r="S1994" s="514"/>
      <c r="U1994" s="825"/>
      <c r="V1994" s="514"/>
    </row>
    <row r="1995" spans="17:22" x14ac:dyDescent="0.2">
      <c r="Q1995" s="514"/>
      <c r="R1995" s="523"/>
      <c r="S1995" s="514"/>
      <c r="U1995" s="825"/>
      <c r="V1995" s="514"/>
    </row>
    <row r="1996" spans="17:22" x14ac:dyDescent="0.2">
      <c r="Q1996" s="514"/>
      <c r="R1996" s="523"/>
      <c r="S1996" s="514"/>
      <c r="U1996" s="825"/>
      <c r="V1996" s="514"/>
    </row>
    <row r="1997" spans="17:22" x14ac:dyDescent="0.2">
      <c r="Q1997" s="514"/>
      <c r="R1997" s="523"/>
      <c r="S1997" s="514"/>
      <c r="U1997" s="825"/>
      <c r="V1997" s="514"/>
    </row>
    <row r="1998" spans="17:22" x14ac:dyDescent="0.2">
      <c r="Q1998" s="514"/>
      <c r="R1998" s="523"/>
      <c r="S1998" s="514"/>
      <c r="U1998" s="825"/>
      <c r="V1998" s="514"/>
    </row>
    <row r="1999" spans="17:22" x14ac:dyDescent="0.2">
      <c r="Q1999" s="514"/>
      <c r="R1999" s="523"/>
      <c r="S1999" s="514"/>
      <c r="U1999" s="825"/>
      <c r="V1999" s="514"/>
    </row>
    <row r="2000" spans="17:22" x14ac:dyDescent="0.2">
      <c r="Q2000" s="514"/>
      <c r="R2000" s="523"/>
      <c r="S2000" s="514"/>
      <c r="U2000" s="825"/>
      <c r="V2000" s="514"/>
    </row>
    <row r="2001" spans="17:22" x14ac:dyDescent="0.2">
      <c r="Q2001" s="514"/>
      <c r="R2001" s="523"/>
      <c r="S2001" s="514"/>
      <c r="U2001" s="825"/>
      <c r="V2001" s="514"/>
    </row>
    <row r="2002" spans="17:22" x14ac:dyDescent="0.2">
      <c r="Q2002" s="514"/>
      <c r="R2002" s="523"/>
      <c r="S2002" s="514"/>
      <c r="U2002" s="825"/>
      <c r="V2002" s="514"/>
    </row>
    <row r="2003" spans="17:22" x14ac:dyDescent="0.2">
      <c r="Q2003" s="514"/>
      <c r="R2003" s="523"/>
      <c r="S2003" s="514"/>
      <c r="U2003" s="825"/>
      <c r="V2003" s="514"/>
    </row>
    <row r="2004" spans="17:22" x14ac:dyDescent="0.2">
      <c r="Q2004" s="514"/>
      <c r="R2004" s="523"/>
      <c r="S2004" s="514"/>
      <c r="U2004" s="825"/>
      <c r="V2004" s="514"/>
    </row>
    <row r="2005" spans="17:22" x14ac:dyDescent="0.2">
      <c r="Q2005" s="514"/>
      <c r="R2005" s="523"/>
      <c r="S2005" s="514"/>
      <c r="U2005" s="825"/>
      <c r="V2005" s="514"/>
    </row>
    <row r="2006" spans="17:22" x14ac:dyDescent="0.2">
      <c r="Q2006" s="514"/>
      <c r="R2006" s="523"/>
      <c r="S2006" s="514"/>
      <c r="U2006" s="825"/>
      <c r="V2006" s="514"/>
    </row>
    <row r="2007" spans="17:22" x14ac:dyDescent="0.2">
      <c r="Q2007" s="514"/>
      <c r="R2007" s="523"/>
      <c r="S2007" s="514"/>
      <c r="U2007" s="825"/>
      <c r="V2007" s="514"/>
    </row>
    <row r="2008" spans="17:22" x14ac:dyDescent="0.2">
      <c r="Q2008" s="514"/>
      <c r="R2008" s="523"/>
      <c r="S2008" s="514"/>
      <c r="U2008" s="825"/>
      <c r="V2008" s="514"/>
    </row>
    <row r="2009" spans="17:22" x14ac:dyDescent="0.2">
      <c r="Q2009" s="514"/>
      <c r="R2009" s="523"/>
      <c r="S2009" s="514"/>
      <c r="U2009" s="825"/>
      <c r="V2009" s="514"/>
    </row>
    <row r="2010" spans="17:22" x14ac:dyDescent="0.2">
      <c r="Q2010" s="514"/>
      <c r="R2010" s="523"/>
      <c r="S2010" s="514"/>
      <c r="U2010" s="825"/>
      <c r="V2010" s="514"/>
    </row>
    <row r="2011" spans="17:22" x14ac:dyDescent="0.2">
      <c r="Q2011" s="514"/>
      <c r="R2011" s="523"/>
      <c r="S2011" s="514"/>
      <c r="U2011" s="825"/>
      <c r="V2011" s="514"/>
    </row>
    <row r="2012" spans="17:22" x14ac:dyDescent="0.2">
      <c r="Q2012" s="514"/>
      <c r="R2012" s="523"/>
      <c r="S2012" s="514"/>
      <c r="U2012" s="825"/>
      <c r="V2012" s="514"/>
    </row>
    <row r="2013" spans="17:22" x14ac:dyDescent="0.2">
      <c r="Q2013" s="514"/>
      <c r="R2013" s="523"/>
      <c r="S2013" s="514"/>
      <c r="U2013" s="825"/>
      <c r="V2013" s="514"/>
    </row>
    <row r="2014" spans="17:22" x14ac:dyDescent="0.2">
      <c r="Q2014" s="514"/>
      <c r="R2014" s="523"/>
      <c r="S2014" s="514"/>
      <c r="U2014" s="825"/>
      <c r="V2014" s="514"/>
    </row>
    <row r="2015" spans="17:22" x14ac:dyDescent="0.2">
      <c r="Q2015" s="514"/>
      <c r="R2015" s="523"/>
      <c r="S2015" s="514"/>
      <c r="U2015" s="825"/>
      <c r="V2015" s="514"/>
    </row>
    <row r="2016" spans="17:22" x14ac:dyDescent="0.2">
      <c r="Q2016" s="514"/>
      <c r="R2016" s="523"/>
      <c r="S2016" s="514"/>
      <c r="U2016" s="825"/>
      <c r="V2016" s="514"/>
    </row>
    <row r="2017" spans="17:22" x14ac:dyDescent="0.2">
      <c r="Q2017" s="514"/>
      <c r="R2017" s="523"/>
      <c r="S2017" s="514"/>
      <c r="U2017" s="825"/>
      <c r="V2017" s="514"/>
    </row>
    <row r="2018" spans="17:22" x14ac:dyDescent="0.2">
      <c r="Q2018" s="514"/>
      <c r="R2018" s="523"/>
      <c r="S2018" s="514"/>
      <c r="U2018" s="825"/>
      <c r="V2018" s="514"/>
    </row>
    <row r="2019" spans="17:22" x14ac:dyDescent="0.2">
      <c r="Q2019" s="514"/>
      <c r="R2019" s="523"/>
      <c r="S2019" s="514"/>
      <c r="U2019" s="825"/>
      <c r="V2019" s="514"/>
    </row>
    <row r="2020" spans="17:22" x14ac:dyDescent="0.2">
      <c r="Q2020" s="514"/>
      <c r="R2020" s="523"/>
      <c r="S2020" s="514"/>
      <c r="U2020" s="825"/>
      <c r="V2020" s="514"/>
    </row>
    <row r="2021" spans="17:22" x14ac:dyDescent="0.2">
      <c r="Q2021" s="514"/>
      <c r="R2021" s="523"/>
      <c r="S2021" s="514"/>
      <c r="U2021" s="825"/>
      <c r="V2021" s="514"/>
    </row>
    <row r="2022" spans="17:22" x14ac:dyDescent="0.2">
      <c r="Q2022" s="514"/>
      <c r="R2022" s="523"/>
      <c r="S2022" s="514"/>
      <c r="U2022" s="825"/>
      <c r="V2022" s="514"/>
    </row>
    <row r="2023" spans="17:22" x14ac:dyDescent="0.2">
      <c r="Q2023" s="514"/>
      <c r="R2023" s="523"/>
      <c r="S2023" s="514"/>
      <c r="U2023" s="825"/>
      <c r="V2023" s="514"/>
    </row>
    <row r="2024" spans="17:22" x14ac:dyDescent="0.2">
      <c r="Q2024" s="514"/>
      <c r="R2024" s="523"/>
      <c r="S2024" s="514"/>
      <c r="U2024" s="825"/>
      <c r="V2024" s="514"/>
    </row>
    <row r="2025" spans="17:22" x14ac:dyDescent="0.2">
      <c r="Q2025" s="514"/>
      <c r="R2025" s="523"/>
      <c r="S2025" s="514"/>
      <c r="U2025" s="825"/>
      <c r="V2025" s="514"/>
    </row>
    <row r="2026" spans="17:22" x14ac:dyDescent="0.2">
      <c r="Q2026" s="514"/>
      <c r="R2026" s="523"/>
      <c r="S2026" s="514"/>
      <c r="U2026" s="825"/>
      <c r="V2026" s="514"/>
    </row>
    <row r="2027" spans="17:22" x14ac:dyDescent="0.2">
      <c r="Q2027" s="514"/>
      <c r="R2027" s="523"/>
      <c r="S2027" s="514"/>
      <c r="U2027" s="825"/>
      <c r="V2027" s="514"/>
    </row>
    <row r="2028" spans="17:22" x14ac:dyDescent="0.2">
      <c r="Q2028" s="514"/>
      <c r="R2028" s="523"/>
      <c r="S2028" s="514"/>
      <c r="U2028" s="825"/>
      <c r="V2028" s="514"/>
    </row>
    <row r="2029" spans="17:22" x14ac:dyDescent="0.2">
      <c r="Q2029" s="514"/>
      <c r="R2029" s="523"/>
      <c r="S2029" s="514"/>
      <c r="U2029" s="825"/>
      <c r="V2029" s="514"/>
    </row>
    <row r="2030" spans="17:22" x14ac:dyDescent="0.2">
      <c r="Q2030" s="514"/>
      <c r="R2030" s="523"/>
      <c r="S2030" s="514"/>
      <c r="U2030" s="825"/>
      <c r="V2030" s="514"/>
    </row>
    <row r="2031" spans="17:22" x14ac:dyDescent="0.2">
      <c r="Q2031" s="514"/>
      <c r="R2031" s="523"/>
      <c r="S2031" s="514"/>
      <c r="U2031" s="825"/>
      <c r="V2031" s="514"/>
    </row>
    <row r="2032" spans="17:22" x14ac:dyDescent="0.2">
      <c r="Q2032" s="514"/>
      <c r="R2032" s="523"/>
      <c r="S2032" s="514"/>
      <c r="U2032" s="825"/>
      <c r="V2032" s="514"/>
    </row>
    <row r="2033" spans="17:22" x14ac:dyDescent="0.2">
      <c r="Q2033" s="514"/>
      <c r="R2033" s="523"/>
      <c r="S2033" s="514"/>
      <c r="U2033" s="825"/>
      <c r="V2033" s="514"/>
    </row>
    <row r="2034" spans="17:22" x14ac:dyDescent="0.2">
      <c r="Q2034" s="514"/>
      <c r="R2034" s="523"/>
      <c r="S2034" s="514"/>
      <c r="U2034" s="825"/>
      <c r="V2034" s="514"/>
    </row>
    <row r="2035" spans="17:22" x14ac:dyDescent="0.2">
      <c r="Q2035" s="514"/>
      <c r="R2035" s="523"/>
      <c r="S2035" s="514"/>
      <c r="U2035" s="825"/>
      <c r="V2035" s="514"/>
    </row>
    <row r="2036" spans="17:22" x14ac:dyDescent="0.2">
      <c r="Q2036" s="514"/>
      <c r="R2036" s="523"/>
      <c r="S2036" s="514"/>
      <c r="U2036" s="825"/>
      <c r="V2036" s="514"/>
    </row>
    <row r="2037" spans="17:22" x14ac:dyDescent="0.2">
      <c r="Q2037" s="514"/>
      <c r="R2037" s="523"/>
      <c r="S2037" s="514"/>
      <c r="U2037" s="825"/>
      <c r="V2037" s="514"/>
    </row>
    <row r="2038" spans="17:22" x14ac:dyDescent="0.2">
      <c r="Q2038" s="514"/>
      <c r="R2038" s="523"/>
      <c r="S2038" s="514"/>
      <c r="U2038" s="825"/>
      <c r="V2038" s="514"/>
    </row>
    <row r="2039" spans="17:22" x14ac:dyDescent="0.2">
      <c r="Q2039" s="514"/>
      <c r="R2039" s="523"/>
      <c r="S2039" s="514"/>
      <c r="U2039" s="825"/>
      <c r="V2039" s="514"/>
    </row>
    <row r="2040" spans="17:22" x14ac:dyDescent="0.2">
      <c r="Q2040" s="514"/>
      <c r="R2040" s="523"/>
      <c r="S2040" s="514"/>
      <c r="U2040" s="825"/>
      <c r="V2040" s="514"/>
    </row>
    <row r="2041" spans="17:22" x14ac:dyDescent="0.2">
      <c r="Q2041" s="514"/>
      <c r="R2041" s="523"/>
      <c r="S2041" s="514"/>
      <c r="U2041" s="825"/>
      <c r="V2041" s="514"/>
    </row>
    <row r="2042" spans="17:22" x14ac:dyDescent="0.2">
      <c r="Q2042" s="514"/>
      <c r="R2042" s="523"/>
      <c r="S2042" s="514"/>
      <c r="U2042" s="825"/>
      <c r="V2042" s="514"/>
    </row>
    <row r="2043" spans="17:22" x14ac:dyDescent="0.2">
      <c r="Q2043" s="514"/>
      <c r="R2043" s="523"/>
      <c r="S2043" s="514"/>
      <c r="U2043" s="825"/>
      <c r="V2043" s="514"/>
    </row>
    <row r="2044" spans="17:22" x14ac:dyDescent="0.2">
      <c r="Q2044" s="514"/>
      <c r="R2044" s="523"/>
      <c r="S2044" s="514"/>
      <c r="U2044" s="825"/>
      <c r="V2044" s="514"/>
    </row>
    <row r="2045" spans="17:22" x14ac:dyDescent="0.2">
      <c r="Q2045" s="514"/>
      <c r="R2045" s="523"/>
      <c r="S2045" s="514"/>
      <c r="U2045" s="825"/>
      <c r="V2045" s="514"/>
    </row>
    <row r="2046" spans="17:22" x14ac:dyDescent="0.2">
      <c r="Q2046" s="514"/>
      <c r="R2046" s="523"/>
      <c r="S2046" s="514"/>
      <c r="U2046" s="825"/>
      <c r="V2046" s="514"/>
    </row>
    <row r="2047" spans="17:22" x14ac:dyDescent="0.2">
      <c r="Q2047" s="514"/>
      <c r="R2047" s="523"/>
      <c r="S2047" s="514"/>
      <c r="U2047" s="825"/>
      <c r="V2047" s="514"/>
    </row>
    <row r="2048" spans="17:22" x14ac:dyDescent="0.2">
      <c r="Q2048" s="514"/>
      <c r="R2048" s="523"/>
      <c r="S2048" s="514"/>
      <c r="U2048" s="825"/>
      <c r="V2048" s="514"/>
    </row>
    <row r="2049" spans="17:22" x14ac:dyDescent="0.2">
      <c r="Q2049" s="514"/>
      <c r="R2049" s="523"/>
      <c r="S2049" s="514"/>
      <c r="U2049" s="825"/>
      <c r="V2049" s="514"/>
    </row>
    <row r="2050" spans="17:22" x14ac:dyDescent="0.2">
      <c r="Q2050" s="514"/>
      <c r="R2050" s="523"/>
      <c r="S2050" s="514"/>
      <c r="U2050" s="825"/>
      <c r="V2050" s="514"/>
    </row>
    <row r="2051" spans="17:22" x14ac:dyDescent="0.2">
      <c r="Q2051" s="514"/>
      <c r="R2051" s="523"/>
      <c r="S2051" s="514"/>
      <c r="U2051" s="825"/>
      <c r="V2051" s="514"/>
    </row>
    <row r="2052" spans="17:22" x14ac:dyDescent="0.2">
      <c r="Q2052" s="514"/>
      <c r="R2052" s="523"/>
      <c r="S2052" s="514"/>
      <c r="U2052" s="825"/>
      <c r="V2052" s="514"/>
    </row>
    <row r="2053" spans="17:22" x14ac:dyDescent="0.2">
      <c r="Q2053" s="514"/>
      <c r="R2053" s="523"/>
      <c r="S2053" s="514"/>
      <c r="U2053" s="825"/>
      <c r="V2053" s="514"/>
    </row>
    <row r="2054" spans="17:22" x14ac:dyDescent="0.2">
      <c r="Q2054" s="514"/>
      <c r="R2054" s="523"/>
      <c r="S2054" s="514"/>
      <c r="U2054" s="825"/>
      <c r="V2054" s="514"/>
    </row>
    <row r="2055" spans="17:22" x14ac:dyDescent="0.2">
      <c r="Q2055" s="514"/>
      <c r="R2055" s="523"/>
      <c r="S2055" s="514"/>
      <c r="U2055" s="825"/>
      <c r="V2055" s="514"/>
    </row>
    <row r="2056" spans="17:22" x14ac:dyDescent="0.2">
      <c r="Q2056" s="514"/>
      <c r="R2056" s="523"/>
      <c r="S2056" s="514"/>
      <c r="U2056" s="825"/>
      <c r="V2056" s="514"/>
    </row>
    <row r="2057" spans="17:22" x14ac:dyDescent="0.2">
      <c r="Q2057" s="514"/>
      <c r="R2057" s="523"/>
      <c r="S2057" s="514"/>
      <c r="U2057" s="825"/>
      <c r="V2057" s="514"/>
    </row>
    <row r="2058" spans="17:22" x14ac:dyDescent="0.2">
      <c r="Q2058" s="514"/>
      <c r="R2058" s="523"/>
      <c r="S2058" s="514"/>
      <c r="U2058" s="825"/>
      <c r="V2058" s="514"/>
    </row>
    <row r="2059" spans="17:22" x14ac:dyDescent="0.2">
      <c r="Q2059" s="514"/>
      <c r="R2059" s="523"/>
      <c r="S2059" s="514"/>
      <c r="U2059" s="825"/>
      <c r="V2059" s="514"/>
    </row>
    <row r="2060" spans="17:22" x14ac:dyDescent="0.2">
      <c r="Q2060" s="514"/>
      <c r="R2060" s="523"/>
      <c r="S2060" s="514"/>
      <c r="U2060" s="825"/>
      <c r="V2060" s="514"/>
    </row>
    <row r="2061" spans="17:22" x14ac:dyDescent="0.2">
      <c r="Q2061" s="514"/>
      <c r="R2061" s="523"/>
      <c r="S2061" s="514"/>
      <c r="U2061" s="825"/>
      <c r="V2061" s="514"/>
    </row>
    <row r="2062" spans="17:22" x14ac:dyDescent="0.2">
      <c r="Q2062" s="514"/>
      <c r="R2062" s="523"/>
      <c r="S2062" s="514"/>
      <c r="U2062" s="825"/>
      <c r="V2062" s="514"/>
    </row>
    <row r="2063" spans="17:22" x14ac:dyDescent="0.2">
      <c r="Q2063" s="514"/>
      <c r="R2063" s="523"/>
      <c r="S2063" s="514"/>
      <c r="U2063" s="825"/>
      <c r="V2063" s="514"/>
    </row>
    <row r="2064" spans="17:22" x14ac:dyDescent="0.2">
      <c r="Q2064" s="514"/>
      <c r="R2064" s="523"/>
      <c r="S2064" s="514"/>
      <c r="U2064" s="825"/>
      <c r="V2064" s="514"/>
    </row>
    <row r="2065" spans="17:22" x14ac:dyDescent="0.2">
      <c r="Q2065" s="514"/>
      <c r="R2065" s="523"/>
      <c r="S2065" s="514"/>
      <c r="U2065" s="825"/>
      <c r="V2065" s="514"/>
    </row>
    <row r="2066" spans="17:22" x14ac:dyDescent="0.2">
      <c r="Q2066" s="514"/>
      <c r="R2066" s="523"/>
      <c r="S2066" s="514"/>
      <c r="U2066" s="825"/>
      <c r="V2066" s="514"/>
    </row>
    <row r="2067" spans="17:22" x14ac:dyDescent="0.2">
      <c r="Q2067" s="514"/>
      <c r="R2067" s="523"/>
      <c r="S2067" s="514"/>
      <c r="U2067" s="825"/>
      <c r="V2067" s="514"/>
    </row>
    <row r="2068" spans="17:22" x14ac:dyDescent="0.2">
      <c r="Q2068" s="514"/>
      <c r="R2068" s="523"/>
      <c r="S2068" s="514"/>
      <c r="U2068" s="825"/>
      <c r="V2068" s="514"/>
    </row>
    <row r="2069" spans="17:22" x14ac:dyDescent="0.2">
      <c r="Q2069" s="514"/>
      <c r="R2069" s="523"/>
      <c r="S2069" s="514"/>
      <c r="U2069" s="825"/>
      <c r="V2069" s="514"/>
    </row>
    <row r="2070" spans="17:22" x14ac:dyDescent="0.2">
      <c r="Q2070" s="514"/>
      <c r="R2070" s="523"/>
      <c r="S2070" s="514"/>
      <c r="U2070" s="825"/>
      <c r="V2070" s="514"/>
    </row>
    <row r="2071" spans="17:22" x14ac:dyDescent="0.2">
      <c r="Q2071" s="514"/>
      <c r="R2071" s="523"/>
      <c r="S2071" s="514"/>
      <c r="U2071" s="825"/>
      <c r="V2071" s="514"/>
    </row>
    <row r="2072" spans="17:22" x14ac:dyDescent="0.2">
      <c r="Q2072" s="514"/>
      <c r="R2072" s="523"/>
      <c r="S2072" s="514"/>
      <c r="U2072" s="825"/>
      <c r="V2072" s="514"/>
    </row>
    <row r="2073" spans="17:22" x14ac:dyDescent="0.2">
      <c r="Q2073" s="514"/>
      <c r="R2073" s="523"/>
      <c r="S2073" s="514"/>
      <c r="U2073" s="825"/>
      <c r="V2073" s="514"/>
    </row>
    <row r="2074" spans="17:22" x14ac:dyDescent="0.2">
      <c r="Q2074" s="514"/>
      <c r="R2074" s="523"/>
      <c r="S2074" s="514"/>
      <c r="U2074" s="825"/>
      <c r="V2074" s="514"/>
    </row>
    <row r="2075" spans="17:22" x14ac:dyDescent="0.2">
      <c r="Q2075" s="514"/>
      <c r="R2075" s="523"/>
      <c r="S2075" s="514"/>
      <c r="U2075" s="825"/>
      <c r="V2075" s="514"/>
    </row>
    <row r="2076" spans="17:22" x14ac:dyDescent="0.2">
      <c r="Q2076" s="514"/>
      <c r="R2076" s="523"/>
      <c r="S2076" s="514"/>
      <c r="U2076" s="825"/>
      <c r="V2076" s="514"/>
    </row>
    <row r="2077" spans="17:22" x14ac:dyDescent="0.2">
      <c r="Q2077" s="514"/>
      <c r="R2077" s="523"/>
      <c r="S2077" s="514"/>
      <c r="U2077" s="825"/>
      <c r="V2077" s="514"/>
    </row>
    <row r="2078" spans="17:22" x14ac:dyDescent="0.2">
      <c r="Q2078" s="514"/>
      <c r="R2078" s="523"/>
      <c r="S2078" s="514"/>
      <c r="U2078" s="825"/>
      <c r="V2078" s="514"/>
    </row>
    <row r="2079" spans="17:22" x14ac:dyDescent="0.2">
      <c r="Q2079" s="514"/>
      <c r="R2079" s="523"/>
      <c r="S2079" s="514"/>
      <c r="U2079" s="825"/>
      <c r="V2079" s="514"/>
    </row>
    <row r="2080" spans="17:22" x14ac:dyDescent="0.2">
      <c r="Q2080" s="514"/>
      <c r="R2080" s="523"/>
      <c r="S2080" s="514"/>
      <c r="U2080" s="825"/>
      <c r="V2080" s="514"/>
    </row>
    <row r="2081" spans="17:22" x14ac:dyDescent="0.2">
      <c r="Q2081" s="514"/>
      <c r="R2081" s="523"/>
      <c r="S2081" s="514"/>
      <c r="U2081" s="825"/>
      <c r="V2081" s="514"/>
    </row>
    <row r="2082" spans="17:22" x14ac:dyDescent="0.2">
      <c r="Q2082" s="514"/>
      <c r="R2082" s="523"/>
      <c r="S2082" s="514"/>
      <c r="U2082" s="825"/>
      <c r="V2082" s="514"/>
    </row>
    <row r="2083" spans="17:22" x14ac:dyDescent="0.2">
      <c r="Q2083" s="514"/>
      <c r="R2083" s="523"/>
      <c r="S2083" s="514"/>
      <c r="U2083" s="825"/>
      <c r="V2083" s="514"/>
    </row>
    <row r="2084" spans="17:22" x14ac:dyDescent="0.2">
      <c r="Q2084" s="514"/>
      <c r="R2084" s="523"/>
      <c r="S2084" s="514"/>
      <c r="U2084" s="825"/>
      <c r="V2084" s="514"/>
    </row>
    <row r="2085" spans="17:22" x14ac:dyDescent="0.2">
      <c r="Q2085" s="514"/>
      <c r="R2085" s="523"/>
      <c r="S2085" s="514"/>
      <c r="U2085" s="825"/>
      <c r="V2085" s="514"/>
    </row>
    <row r="2086" spans="17:22" x14ac:dyDescent="0.2">
      <c r="Q2086" s="514"/>
      <c r="R2086" s="523"/>
      <c r="S2086" s="514"/>
      <c r="U2086" s="825"/>
      <c r="V2086" s="514"/>
    </row>
    <row r="2087" spans="17:22" x14ac:dyDescent="0.2">
      <c r="Q2087" s="514"/>
      <c r="R2087" s="523"/>
      <c r="S2087" s="514"/>
      <c r="U2087" s="825"/>
      <c r="V2087" s="514"/>
    </row>
    <row r="2088" spans="17:22" x14ac:dyDescent="0.2">
      <c r="Q2088" s="514"/>
      <c r="R2088" s="523"/>
      <c r="S2088" s="514"/>
      <c r="U2088" s="825"/>
      <c r="V2088" s="514"/>
    </row>
    <row r="2089" spans="17:22" x14ac:dyDescent="0.2">
      <c r="Q2089" s="514"/>
      <c r="R2089" s="523"/>
      <c r="S2089" s="514"/>
      <c r="U2089" s="825"/>
      <c r="V2089" s="514"/>
    </row>
    <row r="2090" spans="17:22" x14ac:dyDescent="0.2">
      <c r="Q2090" s="514"/>
      <c r="R2090" s="523"/>
      <c r="S2090" s="514"/>
      <c r="U2090" s="825"/>
      <c r="V2090" s="514"/>
    </row>
    <row r="2091" spans="17:22" x14ac:dyDescent="0.2">
      <c r="Q2091" s="514"/>
      <c r="R2091" s="523"/>
      <c r="S2091" s="514"/>
      <c r="U2091" s="825"/>
      <c r="V2091" s="514"/>
    </row>
    <row r="2092" spans="17:22" x14ac:dyDescent="0.2">
      <c r="Q2092" s="514"/>
      <c r="R2092" s="523"/>
      <c r="S2092" s="514"/>
      <c r="U2092" s="825"/>
      <c r="V2092" s="514"/>
    </row>
    <row r="2093" spans="17:22" x14ac:dyDescent="0.2">
      <c r="Q2093" s="514"/>
      <c r="R2093" s="523"/>
      <c r="S2093" s="514"/>
      <c r="U2093" s="825"/>
      <c r="V2093" s="514"/>
    </row>
    <row r="2094" spans="17:22" x14ac:dyDescent="0.2">
      <c r="Q2094" s="514"/>
      <c r="R2094" s="523"/>
      <c r="S2094" s="514"/>
      <c r="U2094" s="825"/>
      <c r="V2094" s="514"/>
    </row>
    <row r="2095" spans="17:22" x14ac:dyDescent="0.2">
      <c r="Q2095" s="514"/>
      <c r="R2095" s="523"/>
      <c r="S2095" s="514"/>
      <c r="U2095" s="825"/>
      <c r="V2095" s="514"/>
    </row>
    <row r="2096" spans="17:22" x14ac:dyDescent="0.2">
      <c r="Q2096" s="514"/>
      <c r="R2096" s="523"/>
      <c r="S2096" s="514"/>
      <c r="U2096" s="825"/>
      <c r="V2096" s="514"/>
    </row>
    <row r="2097" spans="17:22" x14ac:dyDescent="0.2">
      <c r="Q2097" s="514"/>
      <c r="R2097" s="523"/>
      <c r="S2097" s="514"/>
      <c r="U2097" s="825"/>
      <c r="V2097" s="514"/>
    </row>
    <row r="2098" spans="17:22" x14ac:dyDescent="0.2">
      <c r="Q2098" s="514"/>
      <c r="R2098" s="523"/>
      <c r="S2098" s="514"/>
      <c r="U2098" s="825"/>
      <c r="V2098" s="514"/>
    </row>
    <row r="2099" spans="17:22" x14ac:dyDescent="0.2">
      <c r="Q2099" s="514"/>
      <c r="R2099" s="523"/>
      <c r="S2099" s="514"/>
      <c r="U2099" s="825"/>
      <c r="V2099" s="514"/>
    </row>
    <row r="2100" spans="17:22" x14ac:dyDescent="0.2">
      <c r="Q2100" s="514"/>
      <c r="R2100" s="523"/>
      <c r="S2100" s="514"/>
      <c r="U2100" s="825"/>
      <c r="V2100" s="514"/>
    </row>
    <row r="2101" spans="17:22" x14ac:dyDescent="0.2">
      <c r="Q2101" s="514"/>
      <c r="R2101" s="523"/>
      <c r="S2101" s="514"/>
      <c r="U2101" s="825"/>
      <c r="V2101" s="514"/>
    </row>
    <row r="2102" spans="17:22" x14ac:dyDescent="0.2">
      <c r="Q2102" s="514"/>
      <c r="R2102" s="523"/>
      <c r="S2102" s="514"/>
      <c r="U2102" s="825"/>
      <c r="V2102" s="514"/>
    </row>
    <row r="2103" spans="17:22" x14ac:dyDescent="0.2">
      <c r="Q2103" s="514"/>
      <c r="R2103" s="523"/>
      <c r="S2103" s="514"/>
      <c r="U2103" s="825"/>
      <c r="V2103" s="514"/>
    </row>
    <row r="2104" spans="17:22" x14ac:dyDescent="0.2">
      <c r="Q2104" s="514"/>
      <c r="R2104" s="523"/>
      <c r="S2104" s="514"/>
      <c r="U2104" s="825"/>
      <c r="V2104" s="514"/>
    </row>
    <row r="2105" spans="17:22" x14ac:dyDescent="0.2">
      <c r="Q2105" s="514"/>
      <c r="R2105" s="523"/>
      <c r="S2105" s="514"/>
      <c r="U2105" s="825"/>
      <c r="V2105" s="514"/>
    </row>
    <row r="2106" spans="17:22" x14ac:dyDescent="0.2">
      <c r="Q2106" s="514"/>
      <c r="R2106" s="523"/>
      <c r="S2106" s="514"/>
      <c r="U2106" s="825"/>
      <c r="V2106" s="514"/>
    </row>
    <row r="2107" spans="17:22" x14ac:dyDescent="0.2">
      <c r="Q2107" s="514"/>
      <c r="R2107" s="523"/>
      <c r="S2107" s="514"/>
      <c r="U2107" s="825"/>
      <c r="V2107" s="514"/>
    </row>
    <row r="2108" spans="17:22" x14ac:dyDescent="0.2">
      <c r="Q2108" s="514"/>
      <c r="R2108" s="523"/>
      <c r="S2108" s="514"/>
      <c r="U2108" s="825"/>
      <c r="V2108" s="514"/>
    </row>
    <row r="2109" spans="17:22" x14ac:dyDescent="0.2">
      <c r="Q2109" s="514"/>
      <c r="R2109" s="523"/>
      <c r="S2109" s="514"/>
      <c r="U2109" s="825"/>
      <c r="V2109" s="514"/>
    </row>
    <row r="2110" spans="17:22" x14ac:dyDescent="0.2">
      <c r="Q2110" s="514"/>
      <c r="R2110" s="523"/>
      <c r="S2110" s="514"/>
      <c r="U2110" s="825"/>
      <c r="V2110" s="514"/>
    </row>
    <row r="2111" spans="17:22" x14ac:dyDescent="0.2">
      <c r="Q2111" s="514"/>
      <c r="R2111" s="523"/>
      <c r="S2111" s="514"/>
      <c r="U2111" s="825"/>
      <c r="V2111" s="514"/>
    </row>
    <row r="2112" spans="17:22" x14ac:dyDescent="0.2">
      <c r="Q2112" s="514"/>
      <c r="R2112" s="523"/>
      <c r="S2112" s="514"/>
      <c r="U2112" s="825"/>
      <c r="V2112" s="514"/>
    </row>
    <row r="2113" spans="17:22" x14ac:dyDescent="0.2">
      <c r="Q2113" s="514"/>
      <c r="R2113" s="523"/>
      <c r="S2113" s="514"/>
      <c r="U2113" s="825"/>
      <c r="V2113" s="514"/>
    </row>
    <row r="2114" spans="17:22" x14ac:dyDescent="0.2">
      <c r="Q2114" s="514"/>
      <c r="R2114" s="523"/>
      <c r="S2114" s="514"/>
      <c r="U2114" s="825"/>
      <c r="V2114" s="514"/>
    </row>
    <row r="2115" spans="17:22" x14ac:dyDescent="0.2">
      <c r="Q2115" s="514"/>
      <c r="R2115" s="523"/>
      <c r="S2115" s="514"/>
      <c r="U2115" s="825"/>
      <c r="V2115" s="514"/>
    </row>
    <row r="2116" spans="17:22" x14ac:dyDescent="0.2">
      <c r="Q2116" s="514"/>
      <c r="R2116" s="523"/>
      <c r="S2116" s="514"/>
      <c r="U2116" s="825"/>
      <c r="V2116" s="514"/>
    </row>
    <row r="2117" spans="17:22" x14ac:dyDescent="0.2">
      <c r="Q2117" s="514"/>
      <c r="R2117" s="523"/>
      <c r="S2117" s="514"/>
      <c r="U2117" s="825"/>
      <c r="V2117" s="514"/>
    </row>
    <row r="2118" spans="17:22" x14ac:dyDescent="0.2">
      <c r="Q2118" s="514"/>
      <c r="R2118" s="523"/>
      <c r="S2118" s="514"/>
      <c r="U2118" s="825"/>
      <c r="V2118" s="514"/>
    </row>
    <row r="2119" spans="17:22" x14ac:dyDescent="0.2">
      <c r="Q2119" s="514"/>
      <c r="R2119" s="523"/>
      <c r="S2119" s="514"/>
      <c r="U2119" s="825"/>
      <c r="V2119" s="514"/>
    </row>
    <row r="2120" spans="17:22" x14ac:dyDescent="0.2">
      <c r="Q2120" s="514"/>
      <c r="R2120" s="523"/>
      <c r="S2120" s="514"/>
      <c r="U2120" s="825"/>
      <c r="V2120" s="514"/>
    </row>
    <row r="2121" spans="17:22" x14ac:dyDescent="0.2">
      <c r="Q2121" s="514"/>
      <c r="R2121" s="523"/>
      <c r="S2121" s="514"/>
      <c r="U2121" s="825"/>
      <c r="V2121" s="514"/>
    </row>
    <row r="2122" spans="17:22" x14ac:dyDescent="0.2">
      <c r="Q2122" s="514"/>
      <c r="R2122" s="523"/>
      <c r="S2122" s="514"/>
      <c r="U2122" s="825"/>
      <c r="V2122" s="514"/>
    </row>
    <row r="2123" spans="17:22" x14ac:dyDescent="0.2">
      <c r="Q2123" s="514"/>
      <c r="R2123" s="523"/>
      <c r="S2123" s="514"/>
      <c r="U2123" s="825"/>
      <c r="V2123" s="514"/>
    </row>
    <row r="2124" spans="17:22" x14ac:dyDescent="0.2">
      <c r="Q2124" s="514"/>
      <c r="R2124" s="523"/>
      <c r="S2124" s="514"/>
      <c r="U2124" s="825"/>
      <c r="V2124" s="514"/>
    </row>
    <row r="2125" spans="17:22" x14ac:dyDescent="0.2">
      <c r="Q2125" s="514"/>
      <c r="R2125" s="523"/>
      <c r="S2125" s="514"/>
      <c r="U2125" s="825"/>
      <c r="V2125" s="514"/>
    </row>
    <row r="2126" spans="17:22" x14ac:dyDescent="0.2">
      <c r="Q2126" s="514"/>
      <c r="R2126" s="523"/>
      <c r="S2126" s="514"/>
      <c r="U2126" s="825"/>
      <c r="V2126" s="514"/>
    </row>
    <row r="2127" spans="17:22" x14ac:dyDescent="0.2">
      <c r="Q2127" s="514"/>
      <c r="R2127" s="523"/>
      <c r="S2127" s="514"/>
      <c r="U2127" s="825"/>
      <c r="V2127" s="514"/>
    </row>
    <row r="2128" spans="17:22" x14ac:dyDescent="0.2">
      <c r="Q2128" s="514"/>
      <c r="R2128" s="523"/>
      <c r="S2128" s="514"/>
      <c r="U2128" s="825"/>
      <c r="V2128" s="514"/>
    </row>
    <row r="2129" spans="17:22" x14ac:dyDescent="0.2">
      <c r="Q2129" s="514"/>
      <c r="R2129" s="523"/>
      <c r="S2129" s="514"/>
      <c r="U2129" s="825"/>
      <c r="V2129" s="514"/>
    </row>
    <row r="2130" spans="17:22" x14ac:dyDescent="0.2">
      <c r="Q2130" s="514"/>
      <c r="R2130" s="523"/>
      <c r="S2130" s="514"/>
      <c r="U2130" s="825"/>
      <c r="V2130" s="514"/>
    </row>
    <row r="2131" spans="17:22" x14ac:dyDescent="0.2">
      <c r="Q2131" s="514"/>
      <c r="R2131" s="523"/>
      <c r="S2131" s="514"/>
      <c r="U2131" s="825"/>
      <c r="V2131" s="514"/>
    </row>
    <row r="2132" spans="17:22" x14ac:dyDescent="0.2">
      <c r="Q2132" s="514"/>
      <c r="R2132" s="523"/>
      <c r="S2132" s="514"/>
      <c r="U2132" s="825"/>
      <c r="V2132" s="514"/>
    </row>
    <row r="2133" spans="17:22" x14ac:dyDescent="0.2">
      <c r="Q2133" s="514"/>
      <c r="R2133" s="523"/>
      <c r="S2133" s="514"/>
      <c r="U2133" s="825"/>
      <c r="V2133" s="514"/>
    </row>
    <row r="2134" spans="17:22" x14ac:dyDescent="0.2">
      <c r="Q2134" s="514"/>
      <c r="R2134" s="523"/>
      <c r="S2134" s="514"/>
      <c r="U2134" s="825"/>
      <c r="V2134" s="514"/>
    </row>
    <row r="2135" spans="17:22" x14ac:dyDescent="0.2">
      <c r="Q2135" s="514"/>
      <c r="R2135" s="523"/>
      <c r="S2135" s="514"/>
      <c r="U2135" s="825"/>
      <c r="V2135" s="514"/>
    </row>
    <row r="2136" spans="17:22" x14ac:dyDescent="0.2">
      <c r="Q2136" s="514"/>
      <c r="R2136" s="523"/>
      <c r="S2136" s="514"/>
      <c r="U2136" s="825"/>
      <c r="V2136" s="514"/>
    </row>
    <row r="2137" spans="17:22" x14ac:dyDescent="0.2">
      <c r="Q2137" s="514"/>
      <c r="R2137" s="523"/>
      <c r="S2137" s="514"/>
      <c r="U2137" s="825"/>
      <c r="V2137" s="514"/>
    </row>
    <row r="2138" spans="17:22" x14ac:dyDescent="0.2">
      <c r="Q2138" s="514"/>
      <c r="R2138" s="523"/>
      <c r="S2138" s="514"/>
      <c r="U2138" s="825"/>
      <c r="V2138" s="514"/>
    </row>
    <row r="2139" spans="17:22" x14ac:dyDescent="0.2">
      <c r="Q2139" s="514"/>
      <c r="R2139" s="523"/>
      <c r="S2139" s="514"/>
      <c r="U2139" s="825"/>
      <c r="V2139" s="514"/>
    </row>
    <row r="2140" spans="17:22" x14ac:dyDescent="0.2">
      <c r="Q2140" s="514"/>
      <c r="R2140" s="523"/>
      <c r="S2140" s="514"/>
      <c r="U2140" s="825"/>
      <c r="V2140" s="514"/>
    </row>
    <row r="2141" spans="17:22" x14ac:dyDescent="0.2">
      <c r="Q2141" s="514"/>
      <c r="R2141" s="523"/>
      <c r="S2141" s="514"/>
      <c r="U2141" s="825"/>
      <c r="V2141" s="514"/>
    </row>
    <row r="2142" spans="17:22" x14ac:dyDescent="0.2">
      <c r="Q2142" s="514"/>
      <c r="R2142" s="523"/>
      <c r="S2142" s="514"/>
      <c r="U2142" s="825"/>
      <c r="V2142" s="514"/>
    </row>
    <row r="2143" spans="17:22" x14ac:dyDescent="0.2">
      <c r="Q2143" s="514"/>
      <c r="R2143" s="523"/>
      <c r="S2143" s="514"/>
      <c r="U2143" s="825"/>
      <c r="V2143" s="514"/>
    </row>
    <row r="2144" spans="17:22" x14ac:dyDescent="0.2">
      <c r="Q2144" s="514"/>
      <c r="R2144" s="523"/>
      <c r="S2144" s="514"/>
      <c r="U2144" s="825"/>
      <c r="V2144" s="514"/>
    </row>
    <row r="2145" spans="17:22" x14ac:dyDescent="0.2">
      <c r="Q2145" s="514"/>
      <c r="R2145" s="523"/>
      <c r="S2145" s="514"/>
      <c r="U2145" s="825"/>
      <c r="V2145" s="514"/>
    </row>
    <row r="2146" spans="17:22" x14ac:dyDescent="0.2">
      <c r="Q2146" s="514"/>
      <c r="R2146" s="523"/>
      <c r="S2146" s="514"/>
      <c r="U2146" s="825"/>
      <c r="V2146" s="514"/>
    </row>
    <row r="2147" spans="17:22" x14ac:dyDescent="0.2">
      <c r="Q2147" s="514"/>
      <c r="R2147" s="523"/>
      <c r="S2147" s="514"/>
      <c r="U2147" s="825"/>
      <c r="V2147" s="514"/>
    </row>
    <row r="2148" spans="17:22" x14ac:dyDescent="0.2">
      <c r="Q2148" s="514"/>
      <c r="R2148" s="523"/>
      <c r="S2148" s="514"/>
      <c r="U2148" s="825"/>
      <c r="V2148" s="514"/>
    </row>
    <row r="2149" spans="17:22" x14ac:dyDescent="0.2">
      <c r="Q2149" s="514"/>
      <c r="R2149" s="523"/>
      <c r="S2149" s="514"/>
      <c r="U2149" s="825"/>
      <c r="V2149" s="514"/>
    </row>
    <row r="2150" spans="17:22" x14ac:dyDescent="0.2">
      <c r="Q2150" s="514"/>
      <c r="R2150" s="523"/>
      <c r="S2150" s="514"/>
      <c r="U2150" s="825"/>
      <c r="V2150" s="514"/>
    </row>
    <row r="2151" spans="17:22" x14ac:dyDescent="0.2">
      <c r="Q2151" s="514"/>
      <c r="R2151" s="523"/>
      <c r="S2151" s="514"/>
      <c r="U2151" s="825"/>
      <c r="V2151" s="514"/>
    </row>
    <row r="2152" spans="17:22" x14ac:dyDescent="0.2">
      <c r="Q2152" s="514"/>
      <c r="R2152" s="523"/>
      <c r="S2152" s="514"/>
      <c r="U2152" s="825"/>
      <c r="V2152" s="514"/>
    </row>
    <row r="2153" spans="17:22" x14ac:dyDescent="0.2">
      <c r="Q2153" s="514"/>
      <c r="R2153" s="523"/>
      <c r="S2153" s="514"/>
      <c r="U2153" s="825"/>
      <c r="V2153" s="514"/>
    </row>
    <row r="2154" spans="17:22" x14ac:dyDescent="0.2">
      <c r="Q2154" s="514"/>
      <c r="R2154" s="523"/>
      <c r="S2154" s="514"/>
      <c r="U2154" s="825"/>
      <c r="V2154" s="514"/>
    </row>
    <row r="2155" spans="17:22" x14ac:dyDescent="0.2">
      <c r="Q2155" s="514"/>
      <c r="R2155" s="523"/>
      <c r="S2155" s="514"/>
      <c r="U2155" s="825"/>
      <c r="V2155" s="514"/>
    </row>
    <row r="2156" spans="17:22" x14ac:dyDescent="0.2">
      <c r="Q2156" s="514"/>
      <c r="R2156" s="523"/>
      <c r="S2156" s="514"/>
      <c r="U2156" s="825"/>
      <c r="V2156" s="514"/>
    </row>
    <row r="2157" spans="17:22" x14ac:dyDescent="0.2">
      <c r="Q2157" s="514"/>
      <c r="R2157" s="523"/>
      <c r="S2157" s="514"/>
      <c r="U2157" s="825"/>
      <c r="V2157" s="514"/>
    </row>
    <row r="2158" spans="17:22" x14ac:dyDescent="0.2">
      <c r="Q2158" s="514"/>
      <c r="R2158" s="523"/>
      <c r="S2158" s="514"/>
      <c r="U2158" s="825"/>
      <c r="V2158" s="514"/>
    </row>
    <row r="2159" spans="17:22" x14ac:dyDescent="0.2">
      <c r="Q2159" s="514"/>
      <c r="R2159" s="523"/>
      <c r="S2159" s="514"/>
      <c r="U2159" s="825"/>
      <c r="V2159" s="514"/>
    </row>
    <row r="2160" spans="17:22" x14ac:dyDescent="0.2">
      <c r="Q2160" s="514"/>
      <c r="R2160" s="523"/>
      <c r="S2160" s="514"/>
      <c r="U2160" s="825"/>
      <c r="V2160" s="514"/>
    </row>
    <row r="2161" spans="17:22" x14ac:dyDescent="0.2">
      <c r="Q2161" s="514"/>
      <c r="R2161" s="523"/>
      <c r="S2161" s="514"/>
      <c r="U2161" s="825"/>
      <c r="V2161" s="514"/>
    </row>
    <row r="2162" spans="17:22" x14ac:dyDescent="0.2">
      <c r="Q2162" s="514"/>
      <c r="R2162" s="523"/>
      <c r="S2162" s="514"/>
      <c r="U2162" s="825"/>
      <c r="V2162" s="514"/>
    </row>
    <row r="2163" spans="17:22" x14ac:dyDescent="0.2">
      <c r="Q2163" s="514"/>
      <c r="R2163" s="523"/>
      <c r="S2163" s="514"/>
      <c r="U2163" s="825"/>
      <c r="V2163" s="514"/>
    </row>
    <row r="2164" spans="17:22" x14ac:dyDescent="0.2">
      <c r="Q2164" s="514"/>
      <c r="R2164" s="523"/>
      <c r="S2164" s="514"/>
      <c r="U2164" s="825"/>
      <c r="V2164" s="514"/>
    </row>
    <row r="2165" spans="17:22" x14ac:dyDescent="0.2">
      <c r="Q2165" s="514"/>
      <c r="R2165" s="523"/>
      <c r="S2165" s="514"/>
      <c r="U2165" s="825"/>
      <c r="V2165" s="514"/>
    </row>
    <row r="2166" spans="17:22" x14ac:dyDescent="0.2">
      <c r="Q2166" s="514"/>
      <c r="R2166" s="523"/>
      <c r="S2166" s="514"/>
      <c r="U2166" s="825"/>
      <c r="V2166" s="514"/>
    </row>
    <row r="2167" spans="17:22" x14ac:dyDescent="0.2">
      <c r="Q2167" s="514"/>
      <c r="R2167" s="523"/>
      <c r="S2167" s="514"/>
      <c r="U2167" s="825"/>
      <c r="V2167" s="514"/>
    </row>
    <row r="2168" spans="17:22" x14ac:dyDescent="0.2">
      <c r="Q2168" s="514"/>
      <c r="R2168" s="523"/>
      <c r="S2168" s="514"/>
      <c r="U2168" s="825"/>
      <c r="V2168" s="514"/>
    </row>
    <row r="2169" spans="17:22" x14ac:dyDescent="0.2">
      <c r="Q2169" s="514"/>
      <c r="R2169" s="523"/>
      <c r="S2169" s="514"/>
      <c r="U2169" s="825"/>
      <c r="V2169" s="514"/>
    </row>
    <row r="2170" spans="17:22" x14ac:dyDescent="0.2">
      <c r="Q2170" s="514"/>
      <c r="R2170" s="523"/>
      <c r="S2170" s="514"/>
      <c r="U2170" s="825"/>
      <c r="V2170" s="514"/>
    </row>
    <row r="2171" spans="17:22" x14ac:dyDescent="0.2">
      <c r="Q2171" s="514"/>
      <c r="R2171" s="523"/>
      <c r="S2171" s="514"/>
      <c r="U2171" s="825"/>
      <c r="V2171" s="514"/>
    </row>
    <row r="2172" spans="17:22" x14ac:dyDescent="0.2">
      <c r="Q2172" s="514"/>
      <c r="R2172" s="523"/>
      <c r="S2172" s="514"/>
      <c r="U2172" s="825"/>
      <c r="V2172" s="514"/>
    </row>
    <row r="2173" spans="17:22" x14ac:dyDescent="0.2">
      <c r="Q2173" s="514"/>
      <c r="R2173" s="523"/>
      <c r="S2173" s="514"/>
      <c r="U2173" s="825"/>
      <c r="V2173" s="514"/>
    </row>
    <row r="2174" spans="17:22" x14ac:dyDescent="0.2">
      <c r="Q2174" s="514"/>
      <c r="R2174" s="523"/>
      <c r="S2174" s="514"/>
      <c r="U2174" s="825"/>
      <c r="V2174" s="514"/>
    </row>
    <row r="2175" spans="17:22" x14ac:dyDescent="0.2">
      <c r="Q2175" s="514"/>
      <c r="R2175" s="523"/>
      <c r="S2175" s="514"/>
      <c r="U2175" s="825"/>
      <c r="V2175" s="514"/>
    </row>
    <row r="2176" spans="17:22" x14ac:dyDescent="0.2">
      <c r="Q2176" s="514"/>
      <c r="R2176" s="523"/>
      <c r="S2176" s="514"/>
      <c r="U2176" s="825"/>
      <c r="V2176" s="514"/>
    </row>
    <row r="2177" spans="17:22" x14ac:dyDescent="0.2">
      <c r="Q2177" s="514"/>
      <c r="R2177" s="523"/>
      <c r="S2177" s="514"/>
      <c r="U2177" s="825"/>
      <c r="V2177" s="514"/>
    </row>
    <row r="2178" spans="17:22" x14ac:dyDescent="0.2">
      <c r="Q2178" s="514"/>
      <c r="R2178" s="523"/>
      <c r="S2178" s="514"/>
      <c r="U2178" s="825"/>
      <c r="V2178" s="514"/>
    </row>
    <row r="2179" spans="17:22" x14ac:dyDescent="0.2">
      <c r="Q2179" s="514"/>
      <c r="R2179" s="523"/>
      <c r="S2179" s="514"/>
      <c r="U2179" s="825"/>
      <c r="V2179" s="514"/>
    </row>
    <row r="2180" spans="17:22" x14ac:dyDescent="0.2">
      <c r="Q2180" s="514"/>
      <c r="R2180" s="523"/>
      <c r="S2180" s="514"/>
      <c r="U2180" s="825"/>
      <c r="V2180" s="514"/>
    </row>
    <row r="2181" spans="17:22" x14ac:dyDescent="0.2">
      <c r="Q2181" s="514"/>
      <c r="R2181" s="523"/>
      <c r="S2181" s="514"/>
      <c r="U2181" s="825"/>
      <c r="V2181" s="514"/>
    </row>
    <row r="2182" spans="17:22" x14ac:dyDescent="0.2">
      <c r="Q2182" s="514"/>
      <c r="R2182" s="523"/>
      <c r="S2182" s="514"/>
      <c r="U2182" s="825"/>
      <c r="V2182" s="514"/>
    </row>
    <row r="2183" spans="17:22" x14ac:dyDescent="0.2">
      <c r="Q2183" s="514"/>
      <c r="R2183" s="523"/>
      <c r="S2183" s="514"/>
      <c r="U2183" s="825"/>
      <c r="V2183" s="514"/>
    </row>
    <row r="2184" spans="17:22" x14ac:dyDescent="0.2">
      <c r="Q2184" s="514"/>
      <c r="R2184" s="523"/>
      <c r="S2184" s="514"/>
      <c r="U2184" s="825"/>
      <c r="V2184" s="514"/>
    </row>
    <row r="2185" spans="17:22" x14ac:dyDescent="0.2">
      <c r="Q2185" s="514"/>
      <c r="R2185" s="523"/>
      <c r="S2185" s="514"/>
      <c r="U2185" s="825"/>
      <c r="V2185" s="514"/>
    </row>
    <row r="2186" spans="17:22" x14ac:dyDescent="0.2">
      <c r="Q2186" s="514"/>
      <c r="R2186" s="523"/>
      <c r="S2186" s="514"/>
      <c r="U2186" s="825"/>
      <c r="V2186" s="514"/>
    </row>
    <row r="2187" spans="17:22" x14ac:dyDescent="0.2">
      <c r="Q2187" s="514"/>
      <c r="R2187" s="523"/>
      <c r="S2187" s="514"/>
      <c r="U2187" s="825"/>
      <c r="V2187" s="514"/>
    </row>
    <row r="2188" spans="17:22" x14ac:dyDescent="0.2">
      <c r="Q2188" s="514"/>
      <c r="R2188" s="523"/>
      <c r="S2188" s="514"/>
      <c r="U2188" s="825"/>
      <c r="V2188" s="514"/>
    </row>
    <row r="2189" spans="17:22" x14ac:dyDescent="0.2">
      <c r="Q2189" s="514"/>
      <c r="R2189" s="523"/>
      <c r="S2189" s="514"/>
      <c r="U2189" s="825"/>
      <c r="V2189" s="514"/>
    </row>
    <row r="2190" spans="17:22" x14ac:dyDescent="0.2">
      <c r="Q2190" s="514"/>
      <c r="R2190" s="523"/>
      <c r="S2190" s="514"/>
      <c r="U2190" s="825"/>
      <c r="V2190" s="514"/>
    </row>
    <row r="2191" spans="17:22" x14ac:dyDescent="0.2">
      <c r="Q2191" s="514"/>
      <c r="R2191" s="523"/>
      <c r="S2191" s="514"/>
      <c r="U2191" s="825"/>
      <c r="V2191" s="514"/>
    </row>
    <row r="2192" spans="17:22" x14ac:dyDescent="0.2">
      <c r="Q2192" s="514"/>
      <c r="R2192" s="523"/>
      <c r="S2192" s="514"/>
      <c r="U2192" s="825"/>
      <c r="V2192" s="514"/>
    </row>
    <row r="2193" spans="17:22" x14ac:dyDescent="0.2">
      <c r="Q2193" s="514"/>
      <c r="R2193" s="523"/>
      <c r="S2193" s="514"/>
      <c r="U2193" s="825"/>
      <c r="V2193" s="514"/>
    </row>
    <row r="2194" spans="17:22" x14ac:dyDescent="0.2">
      <c r="Q2194" s="514"/>
      <c r="R2194" s="523"/>
      <c r="S2194" s="514"/>
      <c r="U2194" s="825"/>
      <c r="V2194" s="514"/>
    </row>
    <row r="2195" spans="17:22" x14ac:dyDescent="0.2">
      <c r="Q2195" s="514"/>
      <c r="R2195" s="523"/>
      <c r="S2195" s="514"/>
      <c r="U2195" s="825"/>
      <c r="V2195" s="514"/>
    </row>
    <row r="2196" spans="17:22" x14ac:dyDescent="0.2">
      <c r="Q2196" s="514"/>
      <c r="R2196" s="523"/>
      <c r="S2196" s="514"/>
      <c r="U2196" s="825"/>
      <c r="V2196" s="514"/>
    </row>
    <row r="2197" spans="17:22" x14ac:dyDescent="0.2">
      <c r="Q2197" s="514"/>
      <c r="R2197" s="523"/>
      <c r="S2197" s="514"/>
      <c r="U2197" s="825"/>
      <c r="V2197" s="514"/>
    </row>
    <row r="2198" spans="17:22" x14ac:dyDescent="0.2">
      <c r="Q2198" s="514"/>
      <c r="R2198" s="523"/>
      <c r="S2198" s="514"/>
      <c r="U2198" s="825"/>
      <c r="V2198" s="514"/>
    </row>
    <row r="2199" spans="17:22" x14ac:dyDescent="0.2">
      <c r="Q2199" s="514"/>
      <c r="R2199" s="523"/>
      <c r="S2199" s="514"/>
      <c r="U2199" s="825"/>
      <c r="V2199" s="514"/>
    </row>
    <row r="2200" spans="17:22" x14ac:dyDescent="0.2">
      <c r="Q2200" s="514"/>
      <c r="R2200" s="523"/>
      <c r="S2200" s="514"/>
      <c r="U2200" s="825"/>
      <c r="V2200" s="514"/>
    </row>
    <row r="2201" spans="17:22" x14ac:dyDescent="0.2">
      <c r="Q2201" s="514"/>
      <c r="R2201" s="523"/>
      <c r="S2201" s="514"/>
      <c r="U2201" s="825"/>
      <c r="V2201" s="514"/>
    </row>
    <row r="2202" spans="17:22" x14ac:dyDescent="0.2">
      <c r="Q2202" s="514"/>
      <c r="R2202" s="523"/>
      <c r="S2202" s="514"/>
      <c r="U2202" s="825"/>
      <c r="V2202" s="514"/>
    </row>
    <row r="2203" spans="17:22" x14ac:dyDescent="0.2">
      <c r="Q2203" s="514"/>
      <c r="R2203" s="523"/>
      <c r="S2203" s="514"/>
      <c r="U2203" s="825"/>
      <c r="V2203" s="514"/>
    </row>
    <row r="2204" spans="17:22" x14ac:dyDescent="0.2">
      <c r="Q2204" s="514"/>
      <c r="R2204" s="523"/>
      <c r="S2204" s="514"/>
      <c r="U2204" s="825"/>
      <c r="V2204" s="514"/>
    </row>
    <row r="2205" spans="17:22" x14ac:dyDescent="0.2">
      <c r="Q2205" s="514"/>
      <c r="R2205" s="523"/>
      <c r="S2205" s="514"/>
      <c r="U2205" s="825"/>
      <c r="V2205" s="514"/>
    </row>
    <row r="2206" spans="17:22" x14ac:dyDescent="0.2">
      <c r="Q2206" s="514"/>
      <c r="R2206" s="523"/>
      <c r="S2206" s="514"/>
      <c r="U2206" s="825"/>
      <c r="V2206" s="514"/>
    </row>
    <row r="2207" spans="17:22" x14ac:dyDescent="0.2">
      <c r="Q2207" s="514"/>
      <c r="R2207" s="523"/>
      <c r="S2207" s="514"/>
      <c r="U2207" s="825"/>
      <c r="V2207" s="514"/>
    </row>
    <row r="2208" spans="17:22" x14ac:dyDescent="0.2">
      <c r="Q2208" s="514"/>
      <c r="R2208" s="523"/>
      <c r="S2208" s="514"/>
      <c r="U2208" s="825"/>
      <c r="V2208" s="514"/>
    </row>
    <row r="2209" spans="17:22" x14ac:dyDescent="0.2">
      <c r="Q2209" s="514"/>
      <c r="R2209" s="523"/>
      <c r="S2209" s="514"/>
      <c r="U2209" s="825"/>
      <c r="V2209" s="514"/>
    </row>
    <row r="2210" spans="17:22" x14ac:dyDescent="0.2">
      <c r="Q2210" s="514"/>
      <c r="R2210" s="523"/>
      <c r="S2210" s="514"/>
      <c r="U2210" s="825"/>
      <c r="V2210" s="514"/>
    </row>
    <row r="2211" spans="17:22" x14ac:dyDescent="0.2">
      <c r="Q2211" s="514"/>
      <c r="R2211" s="523"/>
      <c r="S2211" s="514"/>
      <c r="U2211" s="825"/>
      <c r="V2211" s="514"/>
    </row>
    <row r="2212" spans="17:22" x14ac:dyDescent="0.2">
      <c r="Q2212" s="514"/>
      <c r="R2212" s="523"/>
      <c r="S2212" s="514"/>
      <c r="U2212" s="825"/>
      <c r="V2212" s="514"/>
    </row>
    <row r="2213" spans="17:22" x14ac:dyDescent="0.2">
      <c r="Q2213" s="514"/>
      <c r="R2213" s="523"/>
      <c r="S2213" s="514"/>
      <c r="U2213" s="825"/>
      <c r="V2213" s="514"/>
    </row>
    <row r="2214" spans="17:22" x14ac:dyDescent="0.2">
      <c r="Q2214" s="514"/>
      <c r="R2214" s="523"/>
      <c r="S2214" s="514"/>
      <c r="U2214" s="825"/>
      <c r="V2214" s="514"/>
    </row>
    <row r="2215" spans="17:22" x14ac:dyDescent="0.2">
      <c r="Q2215" s="514"/>
      <c r="R2215" s="523"/>
      <c r="S2215" s="514"/>
      <c r="U2215" s="825"/>
      <c r="V2215" s="514"/>
    </row>
    <row r="2216" spans="17:22" x14ac:dyDescent="0.2">
      <c r="Q2216" s="514"/>
      <c r="R2216" s="523"/>
      <c r="S2216" s="514"/>
      <c r="U2216" s="825"/>
      <c r="V2216" s="514"/>
    </row>
    <row r="2217" spans="17:22" x14ac:dyDescent="0.2">
      <c r="Q2217" s="514"/>
      <c r="R2217" s="523"/>
      <c r="S2217" s="514"/>
      <c r="U2217" s="825"/>
      <c r="V2217" s="514"/>
    </row>
    <row r="2218" spans="17:22" x14ac:dyDescent="0.2">
      <c r="Q2218" s="514"/>
      <c r="R2218" s="523"/>
      <c r="S2218" s="514"/>
      <c r="U2218" s="825"/>
      <c r="V2218" s="514"/>
    </row>
    <row r="2219" spans="17:22" x14ac:dyDescent="0.2">
      <c r="Q2219" s="514"/>
      <c r="R2219" s="523"/>
      <c r="S2219" s="514"/>
      <c r="U2219" s="825"/>
      <c r="V2219" s="514"/>
    </row>
    <row r="2220" spans="17:22" x14ac:dyDescent="0.2">
      <c r="Q2220" s="514"/>
      <c r="R2220" s="523"/>
      <c r="S2220" s="514"/>
      <c r="U2220" s="825"/>
      <c r="V2220" s="514"/>
    </row>
    <row r="2221" spans="17:22" x14ac:dyDescent="0.2">
      <c r="Q2221" s="514"/>
      <c r="R2221" s="523"/>
      <c r="S2221" s="514"/>
      <c r="U2221" s="825"/>
      <c r="V2221" s="514"/>
    </row>
    <row r="2222" spans="17:22" x14ac:dyDescent="0.2">
      <c r="Q2222" s="514"/>
      <c r="R2222" s="523"/>
      <c r="S2222" s="514"/>
      <c r="U2222" s="825"/>
      <c r="V2222" s="514"/>
    </row>
    <row r="2223" spans="17:22" x14ac:dyDescent="0.2">
      <c r="Q2223" s="514"/>
      <c r="R2223" s="523"/>
      <c r="S2223" s="514"/>
      <c r="U2223" s="825"/>
      <c r="V2223" s="514"/>
    </row>
    <row r="2224" spans="17:22" x14ac:dyDescent="0.2">
      <c r="Q2224" s="514"/>
      <c r="R2224" s="523"/>
      <c r="S2224" s="514"/>
      <c r="U2224" s="825"/>
      <c r="V2224" s="514"/>
    </row>
    <row r="2225" spans="17:22" x14ac:dyDescent="0.2">
      <c r="Q2225" s="514"/>
      <c r="R2225" s="523"/>
      <c r="S2225" s="514"/>
      <c r="U2225" s="825"/>
      <c r="V2225" s="514"/>
    </row>
    <row r="2226" spans="17:22" x14ac:dyDescent="0.2">
      <c r="Q2226" s="514"/>
      <c r="R2226" s="523"/>
      <c r="S2226" s="514"/>
      <c r="U2226" s="825"/>
      <c r="V2226" s="514"/>
    </row>
    <row r="2227" spans="17:22" x14ac:dyDescent="0.2">
      <c r="Q2227" s="514"/>
      <c r="R2227" s="523"/>
      <c r="S2227" s="514"/>
      <c r="U2227" s="825"/>
      <c r="V2227" s="514"/>
    </row>
    <row r="2228" spans="17:22" x14ac:dyDescent="0.2">
      <c r="Q2228" s="514"/>
      <c r="R2228" s="523"/>
      <c r="S2228" s="514"/>
      <c r="U2228" s="825"/>
      <c r="V2228" s="514"/>
    </row>
    <row r="2229" spans="17:22" x14ac:dyDescent="0.2">
      <c r="Q2229" s="514"/>
      <c r="R2229" s="523"/>
      <c r="S2229" s="514"/>
      <c r="U2229" s="825"/>
      <c r="V2229" s="514"/>
    </row>
    <row r="2230" spans="17:22" x14ac:dyDescent="0.2">
      <c r="Q2230" s="514"/>
      <c r="R2230" s="523"/>
      <c r="S2230" s="514"/>
      <c r="U2230" s="825"/>
      <c r="V2230" s="514"/>
    </row>
    <row r="2231" spans="17:22" x14ac:dyDescent="0.2">
      <c r="Q2231" s="514"/>
      <c r="R2231" s="523"/>
      <c r="S2231" s="514"/>
      <c r="U2231" s="825"/>
      <c r="V2231" s="514"/>
    </row>
    <row r="2232" spans="17:22" x14ac:dyDescent="0.2">
      <c r="Q2232" s="514"/>
      <c r="R2232" s="523"/>
      <c r="S2232" s="514"/>
      <c r="U2232" s="825"/>
      <c r="V2232" s="514"/>
    </row>
    <row r="2233" spans="17:22" x14ac:dyDescent="0.2">
      <c r="Q2233" s="514"/>
      <c r="R2233" s="523"/>
      <c r="S2233" s="514"/>
      <c r="U2233" s="825"/>
      <c r="V2233" s="514"/>
    </row>
    <row r="2234" spans="17:22" x14ac:dyDescent="0.2">
      <c r="Q2234" s="514"/>
      <c r="R2234" s="523"/>
      <c r="S2234" s="514"/>
      <c r="U2234" s="825"/>
      <c r="V2234" s="514"/>
    </row>
    <row r="2235" spans="17:22" x14ac:dyDescent="0.2">
      <c r="Q2235" s="514"/>
      <c r="R2235" s="523"/>
      <c r="S2235" s="514"/>
      <c r="U2235" s="825"/>
      <c r="V2235" s="514"/>
    </row>
    <row r="2236" spans="17:22" x14ac:dyDescent="0.2">
      <c r="Q2236" s="514"/>
      <c r="R2236" s="523"/>
      <c r="S2236" s="514"/>
      <c r="U2236" s="825"/>
      <c r="V2236" s="514"/>
    </row>
    <row r="2237" spans="17:22" x14ac:dyDescent="0.2">
      <c r="Q2237" s="514"/>
      <c r="R2237" s="523"/>
      <c r="S2237" s="514"/>
      <c r="U2237" s="825"/>
      <c r="V2237" s="514"/>
    </row>
    <row r="2238" spans="17:22" x14ac:dyDescent="0.2">
      <c r="Q2238" s="514"/>
      <c r="R2238" s="523"/>
      <c r="S2238" s="514"/>
      <c r="U2238" s="825"/>
      <c r="V2238" s="514"/>
    </row>
    <row r="2239" spans="17:22" x14ac:dyDescent="0.2">
      <c r="Q2239" s="514"/>
      <c r="R2239" s="523"/>
      <c r="S2239" s="514"/>
      <c r="U2239" s="825"/>
      <c r="V2239" s="514"/>
    </row>
    <row r="2240" spans="17:22" x14ac:dyDescent="0.2">
      <c r="Q2240" s="514"/>
      <c r="R2240" s="523"/>
      <c r="S2240" s="514"/>
      <c r="U2240" s="825"/>
      <c r="V2240" s="514"/>
    </row>
    <row r="2241" spans="17:22" x14ac:dyDescent="0.2">
      <c r="Q2241" s="514"/>
      <c r="R2241" s="523"/>
      <c r="S2241" s="514"/>
      <c r="U2241" s="825"/>
      <c r="V2241" s="514"/>
    </row>
    <row r="2242" spans="17:22" x14ac:dyDescent="0.2">
      <c r="Q2242" s="514"/>
      <c r="R2242" s="523"/>
      <c r="S2242" s="514"/>
      <c r="U2242" s="825"/>
      <c r="V2242" s="514"/>
    </row>
    <row r="2243" spans="17:22" x14ac:dyDescent="0.2">
      <c r="Q2243" s="514"/>
      <c r="R2243" s="523"/>
      <c r="S2243" s="514"/>
      <c r="U2243" s="825"/>
      <c r="V2243" s="514"/>
    </row>
    <row r="2244" spans="17:22" x14ac:dyDescent="0.2">
      <c r="Q2244" s="514"/>
      <c r="R2244" s="523"/>
      <c r="S2244" s="514"/>
      <c r="U2244" s="825"/>
      <c r="V2244" s="514"/>
    </row>
    <row r="2245" spans="17:22" x14ac:dyDescent="0.2">
      <c r="Q2245" s="514"/>
      <c r="R2245" s="523"/>
      <c r="S2245" s="514"/>
      <c r="U2245" s="825"/>
      <c r="V2245" s="514"/>
    </row>
    <row r="2246" spans="17:22" x14ac:dyDescent="0.2">
      <c r="Q2246" s="514"/>
      <c r="R2246" s="523"/>
      <c r="S2246" s="514"/>
      <c r="U2246" s="825"/>
      <c r="V2246" s="514"/>
    </row>
    <row r="2247" spans="17:22" x14ac:dyDescent="0.2">
      <c r="Q2247" s="514"/>
      <c r="R2247" s="523"/>
      <c r="S2247" s="514"/>
      <c r="U2247" s="825"/>
      <c r="V2247" s="514"/>
    </row>
    <row r="2248" spans="17:22" x14ac:dyDescent="0.2">
      <c r="Q2248" s="514"/>
      <c r="R2248" s="523"/>
      <c r="S2248" s="514"/>
      <c r="U2248" s="825"/>
      <c r="V2248" s="514"/>
    </row>
    <row r="2249" spans="17:22" x14ac:dyDescent="0.2">
      <c r="Q2249" s="514"/>
      <c r="R2249" s="523"/>
      <c r="S2249" s="514"/>
      <c r="U2249" s="825"/>
      <c r="V2249" s="514"/>
    </row>
    <row r="2250" spans="17:22" x14ac:dyDescent="0.2">
      <c r="Q2250" s="514"/>
      <c r="R2250" s="523"/>
      <c r="S2250" s="514"/>
      <c r="U2250" s="825"/>
      <c r="V2250" s="514"/>
    </row>
    <row r="2251" spans="17:22" x14ac:dyDescent="0.2">
      <c r="Q2251" s="514"/>
      <c r="R2251" s="523"/>
      <c r="S2251" s="514"/>
      <c r="U2251" s="825"/>
      <c r="V2251" s="514"/>
    </row>
    <row r="2252" spans="17:22" x14ac:dyDescent="0.2">
      <c r="Q2252" s="514"/>
      <c r="R2252" s="523"/>
      <c r="S2252" s="514"/>
      <c r="U2252" s="825"/>
      <c r="V2252" s="514"/>
    </row>
    <row r="2253" spans="17:22" x14ac:dyDescent="0.2">
      <c r="Q2253" s="514"/>
      <c r="R2253" s="523"/>
      <c r="S2253" s="514"/>
      <c r="U2253" s="825"/>
      <c r="V2253" s="514"/>
    </row>
    <row r="2254" spans="17:22" x14ac:dyDescent="0.2">
      <c r="Q2254" s="514"/>
      <c r="R2254" s="523"/>
      <c r="S2254" s="514"/>
      <c r="U2254" s="825"/>
      <c r="V2254" s="514"/>
    </row>
    <row r="2255" spans="17:22" x14ac:dyDescent="0.2">
      <c r="Q2255" s="514"/>
      <c r="R2255" s="523"/>
      <c r="S2255" s="514"/>
      <c r="U2255" s="825"/>
      <c r="V2255" s="514"/>
    </row>
    <row r="2256" spans="17:22" x14ac:dyDescent="0.2">
      <c r="Q2256" s="514"/>
      <c r="R2256" s="523"/>
      <c r="S2256" s="514"/>
      <c r="U2256" s="825"/>
      <c r="V2256" s="514"/>
    </row>
    <row r="2257" spans="17:22" x14ac:dyDescent="0.2">
      <c r="Q2257" s="514"/>
      <c r="R2257" s="523"/>
      <c r="S2257" s="514"/>
      <c r="U2257" s="825"/>
      <c r="V2257" s="514"/>
    </row>
    <row r="2258" spans="17:22" x14ac:dyDescent="0.2">
      <c r="Q2258" s="514"/>
      <c r="R2258" s="523"/>
      <c r="S2258" s="514"/>
      <c r="U2258" s="825"/>
      <c r="V2258" s="514"/>
    </row>
    <row r="2259" spans="17:22" x14ac:dyDescent="0.2">
      <c r="Q2259" s="514"/>
      <c r="R2259" s="523"/>
      <c r="S2259" s="514"/>
      <c r="U2259" s="825"/>
      <c r="V2259" s="514"/>
    </row>
    <row r="2260" spans="17:22" x14ac:dyDescent="0.2">
      <c r="Q2260" s="514"/>
      <c r="R2260" s="523"/>
      <c r="S2260" s="514"/>
      <c r="U2260" s="825"/>
      <c r="V2260" s="514"/>
    </row>
    <row r="2261" spans="17:22" x14ac:dyDescent="0.2">
      <c r="Q2261" s="514"/>
      <c r="R2261" s="523"/>
      <c r="S2261" s="514"/>
      <c r="U2261" s="825"/>
      <c r="V2261" s="514"/>
    </row>
    <row r="2262" spans="17:22" x14ac:dyDescent="0.2">
      <c r="Q2262" s="514"/>
      <c r="R2262" s="523"/>
      <c r="S2262" s="514"/>
      <c r="U2262" s="825"/>
      <c r="V2262" s="514"/>
    </row>
    <row r="2263" spans="17:22" x14ac:dyDescent="0.2">
      <c r="Q2263" s="514"/>
      <c r="R2263" s="523"/>
      <c r="S2263" s="514"/>
      <c r="U2263" s="825"/>
      <c r="V2263" s="514"/>
    </row>
    <row r="2264" spans="17:22" x14ac:dyDescent="0.2">
      <c r="Q2264" s="514"/>
      <c r="R2264" s="523"/>
      <c r="S2264" s="514"/>
      <c r="U2264" s="825"/>
      <c r="V2264" s="514"/>
    </row>
    <row r="2265" spans="17:22" x14ac:dyDescent="0.2">
      <c r="Q2265" s="514"/>
      <c r="R2265" s="523"/>
      <c r="S2265" s="514"/>
      <c r="U2265" s="825"/>
      <c r="V2265" s="514"/>
    </row>
    <row r="2266" spans="17:22" x14ac:dyDescent="0.2">
      <c r="Q2266" s="514"/>
      <c r="R2266" s="523"/>
      <c r="S2266" s="514"/>
      <c r="U2266" s="825"/>
      <c r="V2266" s="514"/>
    </row>
    <row r="2267" spans="17:22" x14ac:dyDescent="0.2">
      <c r="Q2267" s="514"/>
      <c r="R2267" s="523"/>
      <c r="S2267" s="514"/>
      <c r="U2267" s="825"/>
      <c r="V2267" s="514"/>
    </row>
    <row r="2268" spans="17:22" x14ac:dyDescent="0.2">
      <c r="Q2268" s="514"/>
      <c r="R2268" s="523"/>
      <c r="S2268" s="514"/>
      <c r="U2268" s="825"/>
      <c r="V2268" s="514"/>
    </row>
    <row r="2269" spans="17:22" x14ac:dyDescent="0.2">
      <c r="Q2269" s="514"/>
      <c r="R2269" s="523"/>
      <c r="S2269" s="514"/>
      <c r="U2269" s="825"/>
      <c r="V2269" s="514"/>
    </row>
    <row r="2270" spans="17:22" x14ac:dyDescent="0.2">
      <c r="Q2270" s="514"/>
      <c r="R2270" s="523"/>
      <c r="S2270" s="514"/>
      <c r="U2270" s="825"/>
      <c r="V2270" s="514"/>
    </row>
    <row r="2271" spans="17:22" x14ac:dyDescent="0.2">
      <c r="Q2271" s="514"/>
      <c r="R2271" s="523"/>
      <c r="S2271" s="514"/>
      <c r="U2271" s="825"/>
      <c r="V2271" s="514"/>
    </row>
    <row r="2272" spans="17:22" x14ac:dyDescent="0.2">
      <c r="Q2272" s="514"/>
      <c r="R2272" s="523"/>
      <c r="S2272" s="514"/>
      <c r="U2272" s="825"/>
      <c r="V2272" s="514"/>
    </row>
    <row r="2273" spans="17:22" x14ac:dyDescent="0.2">
      <c r="Q2273" s="514"/>
      <c r="R2273" s="523"/>
      <c r="S2273" s="514"/>
      <c r="U2273" s="825"/>
      <c r="V2273" s="514"/>
    </row>
    <row r="2274" spans="17:22" x14ac:dyDescent="0.2">
      <c r="Q2274" s="514"/>
      <c r="R2274" s="523"/>
      <c r="S2274" s="514"/>
      <c r="U2274" s="825"/>
      <c r="V2274" s="514"/>
    </row>
    <row r="2275" spans="17:22" x14ac:dyDescent="0.2">
      <c r="Q2275" s="514"/>
      <c r="R2275" s="523"/>
      <c r="S2275" s="514"/>
      <c r="U2275" s="825"/>
      <c r="V2275" s="514"/>
    </row>
    <row r="2276" spans="17:22" x14ac:dyDescent="0.2">
      <c r="Q2276" s="514"/>
      <c r="R2276" s="523"/>
      <c r="S2276" s="514"/>
      <c r="U2276" s="825"/>
      <c r="V2276" s="514"/>
    </row>
    <row r="2277" spans="17:22" x14ac:dyDescent="0.2">
      <c r="Q2277" s="514"/>
      <c r="R2277" s="523"/>
      <c r="S2277" s="514"/>
      <c r="U2277" s="825"/>
      <c r="V2277" s="514"/>
    </row>
    <row r="2278" spans="17:22" x14ac:dyDescent="0.2">
      <c r="Q2278" s="514"/>
      <c r="R2278" s="523"/>
      <c r="S2278" s="514"/>
      <c r="U2278" s="825"/>
      <c r="V2278" s="514"/>
    </row>
    <row r="2279" spans="17:22" x14ac:dyDescent="0.2">
      <c r="Q2279" s="514"/>
      <c r="R2279" s="523"/>
      <c r="S2279" s="514"/>
      <c r="U2279" s="825"/>
      <c r="V2279" s="514"/>
    </row>
    <row r="2280" spans="17:22" x14ac:dyDescent="0.2">
      <c r="Q2280" s="514"/>
      <c r="R2280" s="523"/>
      <c r="S2280" s="514"/>
      <c r="U2280" s="825"/>
      <c r="V2280" s="514"/>
    </row>
    <row r="2281" spans="17:22" x14ac:dyDescent="0.2">
      <c r="Q2281" s="514"/>
      <c r="R2281" s="523"/>
      <c r="S2281" s="514"/>
      <c r="U2281" s="825"/>
      <c r="V2281" s="514"/>
    </row>
    <row r="2282" spans="17:22" x14ac:dyDescent="0.2">
      <c r="Q2282" s="514"/>
      <c r="R2282" s="523"/>
      <c r="S2282" s="514"/>
      <c r="U2282" s="825"/>
      <c r="V2282" s="514"/>
    </row>
    <row r="2283" spans="17:22" x14ac:dyDescent="0.2">
      <c r="Q2283" s="514"/>
      <c r="R2283" s="523"/>
      <c r="S2283" s="514"/>
      <c r="U2283" s="825"/>
      <c r="V2283" s="514"/>
    </row>
    <row r="2284" spans="17:22" x14ac:dyDescent="0.2">
      <c r="Q2284" s="514"/>
      <c r="R2284" s="523"/>
      <c r="S2284" s="514"/>
      <c r="U2284" s="825"/>
      <c r="V2284" s="514"/>
    </row>
    <row r="2285" spans="17:22" x14ac:dyDescent="0.2">
      <c r="Q2285" s="514"/>
      <c r="R2285" s="523"/>
      <c r="S2285" s="514"/>
      <c r="U2285" s="825"/>
      <c r="V2285" s="514"/>
    </row>
    <row r="2286" spans="17:22" x14ac:dyDescent="0.2">
      <c r="Q2286" s="514"/>
      <c r="R2286" s="523"/>
      <c r="S2286" s="514"/>
      <c r="U2286" s="825"/>
      <c r="V2286" s="514"/>
    </row>
    <row r="2287" spans="17:22" x14ac:dyDescent="0.2">
      <c r="Q2287" s="514"/>
      <c r="R2287" s="523"/>
      <c r="S2287" s="514"/>
      <c r="U2287" s="825"/>
      <c r="V2287" s="514"/>
    </row>
    <row r="2288" spans="17:22" x14ac:dyDescent="0.2">
      <c r="Q2288" s="514"/>
      <c r="R2288" s="523"/>
      <c r="S2288" s="514"/>
      <c r="U2288" s="825"/>
      <c r="V2288" s="514"/>
    </row>
    <row r="2289" spans="17:22" x14ac:dyDescent="0.2">
      <c r="Q2289" s="514"/>
      <c r="R2289" s="523"/>
      <c r="S2289" s="514"/>
      <c r="U2289" s="825"/>
      <c r="V2289" s="514"/>
    </row>
    <row r="2290" spans="17:22" x14ac:dyDescent="0.2">
      <c r="Q2290" s="514"/>
      <c r="R2290" s="523"/>
      <c r="S2290" s="514"/>
      <c r="U2290" s="825"/>
      <c r="V2290" s="514"/>
    </row>
    <row r="2291" spans="17:22" x14ac:dyDescent="0.2">
      <c r="Q2291" s="514"/>
      <c r="R2291" s="523"/>
      <c r="S2291" s="514"/>
      <c r="U2291" s="825"/>
      <c r="V2291" s="514"/>
    </row>
    <row r="2292" spans="17:22" x14ac:dyDescent="0.2">
      <c r="Q2292" s="514"/>
      <c r="R2292" s="523"/>
      <c r="S2292" s="514"/>
      <c r="U2292" s="825"/>
      <c r="V2292" s="514"/>
    </row>
    <row r="2293" spans="17:22" x14ac:dyDescent="0.2">
      <c r="Q2293" s="514"/>
      <c r="R2293" s="523"/>
      <c r="S2293" s="514"/>
      <c r="U2293" s="825"/>
      <c r="V2293" s="514"/>
    </row>
    <row r="2294" spans="17:22" x14ac:dyDescent="0.2">
      <c r="Q2294" s="514"/>
      <c r="R2294" s="523"/>
      <c r="S2294" s="514"/>
      <c r="U2294" s="825"/>
      <c r="V2294" s="514"/>
    </row>
    <row r="2295" spans="17:22" x14ac:dyDescent="0.2">
      <c r="Q2295" s="514"/>
      <c r="R2295" s="523"/>
      <c r="S2295" s="514"/>
      <c r="U2295" s="825"/>
      <c r="V2295" s="514"/>
    </row>
    <row r="2296" spans="17:22" x14ac:dyDescent="0.2">
      <c r="Q2296" s="514"/>
      <c r="R2296" s="523"/>
      <c r="S2296" s="514"/>
      <c r="U2296" s="825"/>
      <c r="V2296" s="514"/>
    </row>
    <row r="2297" spans="17:22" x14ac:dyDescent="0.2">
      <c r="Q2297" s="514"/>
      <c r="R2297" s="523"/>
      <c r="S2297" s="514"/>
      <c r="U2297" s="825"/>
      <c r="V2297" s="514"/>
    </row>
    <row r="2298" spans="17:22" x14ac:dyDescent="0.2">
      <c r="Q2298" s="514"/>
      <c r="R2298" s="523"/>
      <c r="S2298" s="514"/>
      <c r="U2298" s="825"/>
      <c r="V2298" s="514"/>
    </row>
    <row r="2299" spans="17:22" x14ac:dyDescent="0.2">
      <c r="Q2299" s="514"/>
      <c r="R2299" s="523"/>
      <c r="S2299" s="514"/>
      <c r="U2299" s="825"/>
      <c r="V2299" s="514"/>
    </row>
    <row r="2300" spans="17:22" x14ac:dyDescent="0.2">
      <c r="Q2300" s="514"/>
      <c r="R2300" s="523"/>
      <c r="S2300" s="514"/>
      <c r="U2300" s="825"/>
      <c r="V2300" s="514"/>
    </row>
    <row r="2301" spans="17:22" x14ac:dyDescent="0.2">
      <c r="Q2301" s="514"/>
      <c r="R2301" s="523"/>
      <c r="S2301" s="514"/>
      <c r="U2301" s="825"/>
      <c r="V2301" s="514"/>
    </row>
    <row r="2302" spans="17:22" x14ac:dyDescent="0.2">
      <c r="Q2302" s="514"/>
      <c r="R2302" s="523"/>
      <c r="S2302" s="514"/>
      <c r="U2302" s="825"/>
      <c r="V2302" s="514"/>
    </row>
    <row r="2303" spans="17:22" x14ac:dyDescent="0.2">
      <c r="Q2303" s="514"/>
      <c r="R2303" s="523"/>
      <c r="S2303" s="514"/>
      <c r="U2303" s="825"/>
      <c r="V2303" s="514"/>
    </row>
    <row r="2304" spans="17:22" x14ac:dyDescent="0.2">
      <c r="Q2304" s="514"/>
      <c r="R2304" s="523"/>
      <c r="S2304" s="514"/>
      <c r="U2304" s="825"/>
      <c r="V2304" s="514"/>
    </row>
    <row r="2305" spans="17:22" x14ac:dyDescent="0.2">
      <c r="Q2305" s="514"/>
      <c r="R2305" s="523"/>
      <c r="S2305" s="514"/>
      <c r="U2305" s="825"/>
      <c r="V2305" s="514"/>
    </row>
    <row r="2306" spans="17:22" x14ac:dyDescent="0.2">
      <c r="Q2306" s="514"/>
      <c r="R2306" s="523"/>
      <c r="S2306" s="514"/>
      <c r="U2306" s="825"/>
      <c r="V2306" s="514"/>
    </row>
    <row r="2307" spans="17:22" x14ac:dyDescent="0.2">
      <c r="Q2307" s="514"/>
      <c r="R2307" s="523"/>
      <c r="S2307" s="514"/>
      <c r="U2307" s="825"/>
      <c r="V2307" s="514"/>
    </row>
    <row r="2308" spans="17:22" x14ac:dyDescent="0.2">
      <c r="Q2308" s="514"/>
      <c r="R2308" s="523"/>
      <c r="S2308" s="514"/>
      <c r="U2308" s="825"/>
      <c r="V2308" s="514"/>
    </row>
    <row r="2309" spans="17:22" x14ac:dyDescent="0.2">
      <c r="Q2309" s="514"/>
      <c r="R2309" s="523"/>
      <c r="S2309" s="514"/>
      <c r="U2309" s="825"/>
      <c r="V2309" s="514"/>
    </row>
    <row r="2310" spans="17:22" x14ac:dyDescent="0.2">
      <c r="Q2310" s="514"/>
      <c r="R2310" s="523"/>
      <c r="S2310" s="514"/>
      <c r="U2310" s="825"/>
      <c r="V2310" s="514"/>
    </row>
    <row r="2311" spans="17:22" x14ac:dyDescent="0.2">
      <c r="Q2311" s="514"/>
      <c r="R2311" s="523"/>
      <c r="S2311" s="514"/>
      <c r="U2311" s="825"/>
      <c r="V2311" s="514"/>
    </row>
    <row r="2312" spans="17:22" x14ac:dyDescent="0.2">
      <c r="Q2312" s="514"/>
      <c r="R2312" s="523"/>
      <c r="S2312" s="514"/>
      <c r="U2312" s="825"/>
      <c r="V2312" s="514"/>
    </row>
    <row r="2313" spans="17:22" x14ac:dyDescent="0.2">
      <c r="Q2313" s="514"/>
      <c r="R2313" s="523"/>
      <c r="S2313" s="514"/>
      <c r="U2313" s="825"/>
      <c r="V2313" s="514"/>
    </row>
    <row r="2314" spans="17:22" x14ac:dyDescent="0.2">
      <c r="Q2314" s="514"/>
      <c r="R2314" s="523"/>
      <c r="S2314" s="514"/>
      <c r="U2314" s="825"/>
      <c r="V2314" s="514"/>
    </row>
    <row r="2315" spans="17:22" x14ac:dyDescent="0.2">
      <c r="Q2315" s="514"/>
      <c r="R2315" s="523"/>
      <c r="S2315" s="514"/>
      <c r="U2315" s="825"/>
      <c r="V2315" s="514"/>
    </row>
    <row r="2316" spans="17:22" x14ac:dyDescent="0.2">
      <c r="Q2316" s="514"/>
      <c r="R2316" s="523"/>
      <c r="S2316" s="514"/>
      <c r="U2316" s="825"/>
      <c r="V2316" s="514"/>
    </row>
    <row r="2317" spans="17:22" x14ac:dyDescent="0.2">
      <c r="Q2317" s="514"/>
      <c r="R2317" s="523"/>
      <c r="S2317" s="514"/>
      <c r="U2317" s="825"/>
      <c r="V2317" s="514"/>
    </row>
    <row r="2318" spans="17:22" x14ac:dyDescent="0.2">
      <c r="Q2318" s="514"/>
      <c r="R2318" s="523"/>
      <c r="S2318" s="514"/>
      <c r="U2318" s="825"/>
      <c r="V2318" s="514"/>
    </row>
    <row r="2319" spans="17:22" x14ac:dyDescent="0.2">
      <c r="Q2319" s="514"/>
      <c r="R2319" s="523"/>
      <c r="S2319" s="514"/>
      <c r="U2319" s="825"/>
      <c r="V2319" s="514"/>
    </row>
    <row r="2320" spans="17:22" x14ac:dyDescent="0.2">
      <c r="Q2320" s="514"/>
      <c r="R2320" s="523"/>
      <c r="S2320" s="514"/>
      <c r="U2320" s="825"/>
      <c r="V2320" s="514"/>
    </row>
    <row r="2321" spans="17:22" x14ac:dyDescent="0.2">
      <c r="Q2321" s="514"/>
      <c r="R2321" s="523"/>
      <c r="S2321" s="514"/>
      <c r="U2321" s="825"/>
      <c r="V2321" s="514"/>
    </row>
    <row r="2322" spans="17:22" x14ac:dyDescent="0.2">
      <c r="Q2322" s="514"/>
      <c r="R2322" s="523"/>
      <c r="S2322" s="514"/>
      <c r="U2322" s="825"/>
      <c r="V2322" s="514"/>
    </row>
    <row r="2323" spans="17:22" x14ac:dyDescent="0.2">
      <c r="Q2323" s="514"/>
      <c r="R2323" s="523"/>
      <c r="S2323" s="514"/>
      <c r="U2323" s="825"/>
      <c r="V2323" s="514"/>
    </row>
    <row r="2324" spans="17:22" x14ac:dyDescent="0.2">
      <c r="Q2324" s="514"/>
      <c r="R2324" s="523"/>
      <c r="S2324" s="514"/>
      <c r="U2324" s="825"/>
      <c r="V2324" s="514"/>
    </row>
    <row r="2325" spans="17:22" x14ac:dyDescent="0.2">
      <c r="Q2325" s="514"/>
      <c r="R2325" s="523"/>
      <c r="S2325" s="514"/>
      <c r="U2325" s="825"/>
      <c r="V2325" s="514"/>
    </row>
    <row r="2326" spans="17:22" x14ac:dyDescent="0.2">
      <c r="Q2326" s="514"/>
      <c r="R2326" s="523"/>
      <c r="S2326" s="514"/>
      <c r="U2326" s="825"/>
      <c r="V2326" s="514"/>
    </row>
    <row r="2327" spans="17:22" x14ac:dyDescent="0.2">
      <c r="Q2327" s="514"/>
      <c r="R2327" s="523"/>
      <c r="S2327" s="514"/>
      <c r="U2327" s="825"/>
      <c r="V2327" s="514"/>
    </row>
    <row r="2328" spans="17:22" x14ac:dyDescent="0.2">
      <c r="Q2328" s="514"/>
      <c r="R2328" s="523"/>
      <c r="S2328" s="514"/>
      <c r="U2328" s="825"/>
      <c r="V2328" s="514"/>
    </row>
    <row r="2329" spans="17:22" x14ac:dyDescent="0.2">
      <c r="Q2329" s="514"/>
      <c r="R2329" s="523"/>
      <c r="S2329" s="514"/>
      <c r="U2329" s="825"/>
      <c r="V2329" s="514"/>
    </row>
    <row r="2330" spans="17:22" x14ac:dyDescent="0.2">
      <c r="Q2330" s="514"/>
      <c r="R2330" s="523"/>
      <c r="S2330" s="514"/>
      <c r="U2330" s="825"/>
      <c r="V2330" s="514"/>
    </row>
    <row r="2331" spans="17:22" x14ac:dyDescent="0.2">
      <c r="Q2331" s="514"/>
      <c r="R2331" s="523"/>
      <c r="S2331" s="514"/>
      <c r="U2331" s="825"/>
      <c r="V2331" s="514"/>
    </row>
    <row r="2332" spans="17:22" x14ac:dyDescent="0.2">
      <c r="Q2332" s="514"/>
      <c r="R2332" s="523"/>
      <c r="S2332" s="514"/>
      <c r="U2332" s="825"/>
      <c r="V2332" s="514"/>
    </row>
    <row r="2333" spans="17:22" x14ac:dyDescent="0.2">
      <c r="Q2333" s="514"/>
      <c r="R2333" s="523"/>
      <c r="S2333" s="514"/>
      <c r="U2333" s="825"/>
      <c r="V2333" s="514"/>
    </row>
    <row r="2334" spans="17:22" x14ac:dyDescent="0.2">
      <c r="Q2334" s="514"/>
      <c r="R2334" s="523"/>
      <c r="S2334" s="514"/>
      <c r="U2334" s="825"/>
      <c r="V2334" s="514"/>
    </row>
    <row r="2335" spans="17:22" x14ac:dyDescent="0.2">
      <c r="Q2335" s="514"/>
      <c r="R2335" s="523"/>
      <c r="S2335" s="514"/>
      <c r="U2335" s="825"/>
      <c r="V2335" s="514"/>
    </row>
    <row r="2336" spans="17:22" x14ac:dyDescent="0.2">
      <c r="Q2336" s="514"/>
      <c r="R2336" s="523"/>
      <c r="S2336" s="514"/>
      <c r="U2336" s="825"/>
      <c r="V2336" s="514"/>
    </row>
    <row r="2337" spans="17:22" x14ac:dyDescent="0.2">
      <c r="Q2337" s="514"/>
      <c r="R2337" s="523"/>
      <c r="S2337" s="514"/>
      <c r="U2337" s="825"/>
      <c r="V2337" s="514"/>
    </row>
    <row r="2338" spans="17:22" x14ac:dyDescent="0.2">
      <c r="Q2338" s="514"/>
      <c r="R2338" s="523"/>
      <c r="S2338" s="514"/>
      <c r="U2338" s="825"/>
      <c r="V2338" s="514"/>
    </row>
    <row r="2339" spans="17:22" x14ac:dyDescent="0.2">
      <c r="Q2339" s="514"/>
      <c r="R2339" s="523"/>
      <c r="S2339" s="514"/>
      <c r="U2339" s="825"/>
      <c r="V2339" s="514"/>
    </row>
    <row r="2340" spans="17:22" x14ac:dyDescent="0.2">
      <c r="Q2340" s="514"/>
      <c r="R2340" s="523"/>
      <c r="S2340" s="514"/>
      <c r="U2340" s="825"/>
      <c r="V2340" s="514"/>
    </row>
    <row r="2341" spans="17:22" x14ac:dyDescent="0.2">
      <c r="Q2341" s="514"/>
      <c r="R2341" s="523"/>
      <c r="S2341" s="514"/>
      <c r="U2341" s="825"/>
      <c r="V2341" s="514"/>
    </row>
    <row r="2342" spans="17:22" x14ac:dyDescent="0.2">
      <c r="Q2342" s="514"/>
      <c r="R2342" s="523"/>
      <c r="S2342" s="514"/>
      <c r="U2342" s="825"/>
      <c r="V2342" s="514"/>
    </row>
    <row r="2343" spans="17:22" x14ac:dyDescent="0.2">
      <c r="Q2343" s="514"/>
      <c r="R2343" s="523"/>
      <c r="S2343" s="514"/>
      <c r="U2343" s="825"/>
      <c r="V2343" s="514"/>
    </row>
    <row r="2344" spans="17:22" x14ac:dyDescent="0.2">
      <c r="Q2344" s="514"/>
      <c r="R2344" s="523"/>
      <c r="S2344" s="514"/>
      <c r="U2344" s="825"/>
      <c r="V2344" s="514"/>
    </row>
    <row r="2345" spans="17:22" x14ac:dyDescent="0.2">
      <c r="Q2345" s="514"/>
      <c r="R2345" s="523"/>
      <c r="S2345" s="514"/>
      <c r="U2345" s="825"/>
      <c r="V2345" s="514"/>
    </row>
    <row r="2346" spans="17:22" x14ac:dyDescent="0.2">
      <c r="Q2346" s="514"/>
      <c r="R2346" s="523"/>
      <c r="S2346" s="514"/>
      <c r="U2346" s="825"/>
      <c r="V2346" s="514"/>
    </row>
    <row r="2347" spans="17:22" x14ac:dyDescent="0.2">
      <c r="Q2347" s="514"/>
      <c r="R2347" s="523"/>
      <c r="S2347" s="514"/>
      <c r="U2347" s="825"/>
      <c r="V2347" s="514"/>
    </row>
    <row r="2348" spans="17:22" x14ac:dyDescent="0.2">
      <c r="Q2348" s="514"/>
      <c r="R2348" s="523"/>
      <c r="S2348" s="514"/>
      <c r="U2348" s="825"/>
      <c r="V2348" s="514"/>
    </row>
    <row r="2349" spans="17:22" x14ac:dyDescent="0.2">
      <c r="Q2349" s="514"/>
      <c r="R2349" s="523"/>
      <c r="S2349" s="514"/>
      <c r="U2349" s="825"/>
      <c r="V2349" s="514"/>
    </row>
    <row r="2350" spans="17:22" x14ac:dyDescent="0.2">
      <c r="Q2350" s="514"/>
      <c r="R2350" s="523"/>
      <c r="S2350" s="514"/>
      <c r="U2350" s="825"/>
      <c r="V2350" s="514"/>
    </row>
    <row r="2351" spans="17:22" x14ac:dyDescent="0.2">
      <c r="Q2351" s="514"/>
      <c r="R2351" s="523"/>
      <c r="S2351" s="514"/>
      <c r="U2351" s="825"/>
      <c r="V2351" s="514"/>
    </row>
    <row r="2352" spans="17:22" x14ac:dyDescent="0.2">
      <c r="Q2352" s="514"/>
      <c r="R2352" s="523"/>
      <c r="S2352" s="514"/>
      <c r="U2352" s="825"/>
      <c r="V2352" s="514"/>
    </row>
    <row r="2353" spans="17:22" x14ac:dyDescent="0.2">
      <c r="Q2353" s="514"/>
      <c r="R2353" s="523"/>
      <c r="S2353" s="514"/>
      <c r="U2353" s="825"/>
      <c r="V2353" s="514"/>
    </row>
    <row r="2354" spans="17:22" x14ac:dyDescent="0.2">
      <c r="Q2354" s="514"/>
      <c r="R2354" s="523"/>
      <c r="S2354" s="514"/>
      <c r="U2354" s="825"/>
      <c r="V2354" s="514"/>
    </row>
    <row r="2355" spans="17:22" x14ac:dyDescent="0.2">
      <c r="Q2355" s="514"/>
      <c r="R2355" s="523"/>
      <c r="S2355" s="514"/>
      <c r="U2355" s="825"/>
      <c r="V2355" s="514"/>
    </row>
    <row r="2356" spans="17:22" x14ac:dyDescent="0.2">
      <c r="Q2356" s="514"/>
      <c r="R2356" s="523"/>
      <c r="S2356" s="514"/>
      <c r="U2356" s="825"/>
      <c r="V2356" s="514"/>
    </row>
    <row r="2357" spans="17:22" x14ac:dyDescent="0.2">
      <c r="Q2357" s="514"/>
      <c r="R2357" s="523"/>
      <c r="S2357" s="514"/>
      <c r="U2357" s="825"/>
      <c r="V2357" s="514"/>
    </row>
    <row r="2358" spans="17:22" x14ac:dyDescent="0.2">
      <c r="Q2358" s="514"/>
      <c r="R2358" s="523"/>
      <c r="S2358" s="514"/>
      <c r="U2358" s="825"/>
      <c r="V2358" s="514"/>
    </row>
    <row r="2359" spans="17:22" x14ac:dyDescent="0.2">
      <c r="Q2359" s="514"/>
      <c r="R2359" s="523"/>
      <c r="S2359" s="514"/>
      <c r="U2359" s="825"/>
      <c r="V2359" s="514"/>
    </row>
    <row r="2360" spans="17:22" x14ac:dyDescent="0.2">
      <c r="Q2360" s="514"/>
      <c r="R2360" s="523"/>
      <c r="S2360" s="514"/>
      <c r="U2360" s="825"/>
      <c r="V2360" s="514"/>
    </row>
    <row r="2361" spans="17:22" x14ac:dyDescent="0.2">
      <c r="Q2361" s="514"/>
      <c r="R2361" s="523"/>
      <c r="S2361" s="514"/>
      <c r="U2361" s="825"/>
      <c r="V2361" s="514"/>
    </row>
    <row r="2362" spans="17:22" x14ac:dyDescent="0.2">
      <c r="Q2362" s="514"/>
      <c r="R2362" s="523"/>
      <c r="S2362" s="514"/>
      <c r="U2362" s="825"/>
      <c r="V2362" s="514"/>
    </row>
    <row r="2363" spans="17:22" x14ac:dyDescent="0.2">
      <c r="Q2363" s="514"/>
      <c r="R2363" s="523"/>
      <c r="S2363" s="514"/>
      <c r="U2363" s="825"/>
      <c r="V2363" s="514"/>
    </row>
    <row r="2364" spans="17:22" x14ac:dyDescent="0.2">
      <c r="Q2364" s="514"/>
      <c r="R2364" s="523"/>
      <c r="S2364" s="514"/>
      <c r="U2364" s="825"/>
      <c r="V2364" s="514"/>
    </row>
    <row r="2365" spans="17:22" x14ac:dyDescent="0.2">
      <c r="Q2365" s="514"/>
      <c r="R2365" s="523"/>
      <c r="S2365" s="514"/>
      <c r="U2365" s="825"/>
      <c r="V2365" s="514"/>
    </row>
    <row r="2366" spans="17:22" x14ac:dyDescent="0.2">
      <c r="Q2366" s="514"/>
      <c r="R2366" s="523"/>
      <c r="S2366" s="514"/>
      <c r="U2366" s="825"/>
      <c r="V2366" s="514"/>
    </row>
    <row r="2367" spans="17:22" x14ac:dyDescent="0.2">
      <c r="Q2367" s="514"/>
      <c r="R2367" s="523"/>
      <c r="S2367" s="514"/>
      <c r="U2367" s="825"/>
      <c r="V2367" s="514"/>
    </row>
    <row r="2368" spans="17:22" x14ac:dyDescent="0.2">
      <c r="Q2368" s="514"/>
      <c r="R2368" s="523"/>
      <c r="S2368" s="514"/>
      <c r="U2368" s="825"/>
      <c r="V2368" s="514"/>
    </row>
    <row r="2369" spans="17:22" x14ac:dyDescent="0.2">
      <c r="Q2369" s="514"/>
      <c r="R2369" s="523"/>
      <c r="S2369" s="514"/>
      <c r="U2369" s="825"/>
      <c r="V2369" s="514"/>
    </row>
    <row r="2370" spans="17:22" x14ac:dyDescent="0.2">
      <c r="Q2370" s="514"/>
      <c r="R2370" s="523"/>
      <c r="S2370" s="514"/>
      <c r="U2370" s="825"/>
      <c r="V2370" s="514"/>
    </row>
    <row r="2371" spans="17:22" x14ac:dyDescent="0.2">
      <c r="Q2371" s="514"/>
      <c r="R2371" s="523"/>
      <c r="S2371" s="514"/>
      <c r="U2371" s="825"/>
      <c r="V2371" s="514"/>
    </row>
    <row r="2372" spans="17:22" x14ac:dyDescent="0.2">
      <c r="Q2372" s="514"/>
      <c r="R2372" s="523"/>
      <c r="S2372" s="514"/>
      <c r="U2372" s="825"/>
      <c r="V2372" s="514"/>
    </row>
    <row r="2373" spans="17:22" x14ac:dyDescent="0.2">
      <c r="Q2373" s="514"/>
      <c r="R2373" s="523"/>
      <c r="S2373" s="514"/>
      <c r="U2373" s="825"/>
      <c r="V2373" s="514"/>
    </row>
    <row r="2374" spans="17:22" x14ac:dyDescent="0.2">
      <c r="Q2374" s="514"/>
      <c r="R2374" s="523"/>
      <c r="S2374" s="514"/>
      <c r="U2374" s="825"/>
      <c r="V2374" s="514"/>
    </row>
    <row r="2375" spans="17:22" x14ac:dyDescent="0.2">
      <c r="Q2375" s="514"/>
      <c r="R2375" s="523"/>
      <c r="S2375" s="514"/>
      <c r="U2375" s="825"/>
      <c r="V2375" s="514"/>
    </row>
    <row r="2376" spans="17:22" x14ac:dyDescent="0.2">
      <c r="Q2376" s="514"/>
      <c r="R2376" s="523"/>
      <c r="S2376" s="514"/>
      <c r="U2376" s="825"/>
      <c r="V2376" s="514"/>
    </row>
    <row r="2377" spans="17:22" x14ac:dyDescent="0.2">
      <c r="Q2377" s="514"/>
      <c r="R2377" s="523"/>
      <c r="S2377" s="514"/>
      <c r="U2377" s="825"/>
      <c r="V2377" s="514"/>
    </row>
    <row r="2378" spans="17:22" x14ac:dyDescent="0.2">
      <c r="Q2378" s="514"/>
      <c r="R2378" s="523"/>
      <c r="S2378" s="514"/>
      <c r="U2378" s="825"/>
      <c r="V2378" s="514"/>
    </row>
    <row r="2379" spans="17:22" x14ac:dyDescent="0.2">
      <c r="Q2379" s="514"/>
      <c r="R2379" s="523"/>
      <c r="S2379" s="514"/>
      <c r="U2379" s="825"/>
      <c r="V2379" s="514"/>
    </row>
    <row r="2380" spans="17:22" x14ac:dyDescent="0.2">
      <c r="Q2380" s="514"/>
      <c r="R2380" s="523"/>
      <c r="S2380" s="514"/>
      <c r="U2380" s="825"/>
      <c r="V2380" s="514"/>
    </row>
    <row r="2381" spans="17:22" x14ac:dyDescent="0.2">
      <c r="Q2381" s="514"/>
      <c r="R2381" s="523"/>
      <c r="S2381" s="514"/>
      <c r="U2381" s="825"/>
      <c r="V2381" s="514"/>
    </row>
    <row r="2382" spans="17:22" x14ac:dyDescent="0.2">
      <c r="Q2382" s="514"/>
      <c r="R2382" s="523"/>
      <c r="S2382" s="514"/>
      <c r="U2382" s="825"/>
      <c r="V2382" s="514"/>
    </row>
    <row r="2383" spans="17:22" x14ac:dyDescent="0.2">
      <c r="Q2383" s="514"/>
      <c r="R2383" s="523"/>
      <c r="S2383" s="514"/>
      <c r="U2383" s="825"/>
      <c r="V2383" s="514"/>
    </row>
    <row r="2384" spans="17:22" x14ac:dyDescent="0.2">
      <c r="Q2384" s="514"/>
      <c r="R2384" s="523"/>
      <c r="S2384" s="514"/>
      <c r="U2384" s="825"/>
      <c r="V2384" s="514"/>
    </row>
    <row r="2385" spans="17:22" x14ac:dyDescent="0.2">
      <c r="Q2385" s="514"/>
      <c r="R2385" s="523"/>
      <c r="S2385" s="514"/>
      <c r="U2385" s="825"/>
      <c r="V2385" s="514"/>
    </row>
    <row r="2386" spans="17:22" x14ac:dyDescent="0.2">
      <c r="Q2386" s="514"/>
      <c r="R2386" s="523"/>
      <c r="S2386" s="514"/>
      <c r="U2386" s="825"/>
      <c r="V2386" s="514"/>
    </row>
    <row r="2387" spans="17:22" x14ac:dyDescent="0.2">
      <c r="Q2387" s="514"/>
      <c r="R2387" s="523"/>
      <c r="S2387" s="514"/>
      <c r="U2387" s="825"/>
      <c r="V2387" s="514"/>
    </row>
    <row r="2388" spans="17:22" x14ac:dyDescent="0.2">
      <c r="Q2388" s="514"/>
      <c r="R2388" s="523"/>
      <c r="S2388" s="514"/>
      <c r="U2388" s="825"/>
      <c r="V2388" s="514"/>
    </row>
    <row r="2389" spans="17:22" x14ac:dyDescent="0.2">
      <c r="Q2389" s="514"/>
      <c r="R2389" s="523"/>
      <c r="S2389" s="514"/>
      <c r="U2389" s="825"/>
      <c r="V2389" s="514"/>
    </row>
    <row r="2390" spans="17:22" x14ac:dyDescent="0.2">
      <c r="Q2390" s="514"/>
      <c r="R2390" s="523"/>
      <c r="S2390" s="514"/>
      <c r="U2390" s="825"/>
      <c r="V2390" s="514"/>
    </row>
    <row r="2391" spans="17:22" x14ac:dyDescent="0.2">
      <c r="Q2391" s="514"/>
      <c r="R2391" s="523"/>
      <c r="S2391" s="514"/>
      <c r="U2391" s="825"/>
      <c r="V2391" s="514"/>
    </row>
    <row r="2392" spans="17:22" x14ac:dyDescent="0.2">
      <c r="Q2392" s="514"/>
      <c r="R2392" s="523"/>
      <c r="S2392" s="514"/>
      <c r="U2392" s="825"/>
      <c r="V2392" s="514"/>
    </row>
    <row r="2393" spans="17:22" x14ac:dyDescent="0.2">
      <c r="Q2393" s="514"/>
      <c r="R2393" s="523"/>
      <c r="S2393" s="514"/>
      <c r="U2393" s="825"/>
      <c r="V2393" s="514"/>
    </row>
    <row r="2394" spans="17:22" x14ac:dyDescent="0.2">
      <c r="Q2394" s="514"/>
      <c r="R2394" s="523"/>
      <c r="S2394" s="514"/>
      <c r="U2394" s="825"/>
      <c r="V2394" s="514"/>
    </row>
    <row r="2395" spans="17:22" x14ac:dyDescent="0.2">
      <c r="Q2395" s="514"/>
      <c r="R2395" s="523"/>
      <c r="S2395" s="514"/>
      <c r="U2395" s="825"/>
      <c r="V2395" s="514"/>
    </row>
    <row r="2396" spans="17:22" x14ac:dyDescent="0.2">
      <c r="Q2396" s="514"/>
      <c r="R2396" s="523"/>
      <c r="S2396" s="514"/>
      <c r="U2396" s="825"/>
      <c r="V2396" s="514"/>
    </row>
    <row r="2397" spans="17:22" x14ac:dyDescent="0.2">
      <c r="Q2397" s="514"/>
      <c r="R2397" s="523"/>
      <c r="S2397" s="514"/>
      <c r="U2397" s="825"/>
      <c r="V2397" s="514"/>
    </row>
    <row r="2398" spans="17:22" x14ac:dyDescent="0.2">
      <c r="Q2398" s="514"/>
      <c r="R2398" s="523"/>
      <c r="S2398" s="514"/>
      <c r="U2398" s="825"/>
      <c r="V2398" s="514"/>
    </row>
    <row r="2399" spans="17:22" x14ac:dyDescent="0.2">
      <c r="Q2399" s="514"/>
      <c r="R2399" s="523"/>
      <c r="S2399" s="514"/>
      <c r="U2399" s="825"/>
      <c r="V2399" s="514"/>
    </row>
    <row r="2400" spans="17:22" x14ac:dyDescent="0.2">
      <c r="Q2400" s="514"/>
      <c r="R2400" s="523"/>
      <c r="S2400" s="514"/>
      <c r="U2400" s="825"/>
      <c r="V2400" s="514"/>
    </row>
    <row r="2401" spans="17:22" x14ac:dyDescent="0.2">
      <c r="Q2401" s="514"/>
      <c r="R2401" s="523"/>
      <c r="S2401" s="514"/>
      <c r="U2401" s="825"/>
      <c r="V2401" s="514"/>
    </row>
    <row r="2402" spans="17:22" x14ac:dyDescent="0.2">
      <c r="Q2402" s="514"/>
      <c r="R2402" s="523"/>
      <c r="S2402" s="514"/>
      <c r="U2402" s="825"/>
      <c r="V2402" s="514"/>
    </row>
    <row r="2403" spans="17:22" x14ac:dyDescent="0.2">
      <c r="Q2403" s="514"/>
      <c r="R2403" s="523"/>
      <c r="S2403" s="514"/>
      <c r="U2403" s="825"/>
      <c r="V2403" s="514"/>
    </row>
    <row r="2404" spans="17:22" x14ac:dyDescent="0.2">
      <c r="Q2404" s="514"/>
      <c r="R2404" s="523"/>
      <c r="S2404" s="514"/>
      <c r="U2404" s="825"/>
      <c r="V2404" s="514"/>
    </row>
    <row r="2405" spans="17:22" x14ac:dyDescent="0.2">
      <c r="Q2405" s="514"/>
      <c r="R2405" s="523"/>
      <c r="S2405" s="514"/>
      <c r="U2405" s="825"/>
      <c r="V2405" s="514"/>
    </row>
    <row r="2406" spans="17:22" x14ac:dyDescent="0.2">
      <c r="Q2406" s="514"/>
      <c r="R2406" s="523"/>
      <c r="S2406" s="514"/>
      <c r="U2406" s="825"/>
      <c r="V2406" s="514"/>
    </row>
    <row r="2407" spans="17:22" x14ac:dyDescent="0.2">
      <c r="Q2407" s="514"/>
      <c r="R2407" s="523"/>
      <c r="S2407" s="514"/>
      <c r="U2407" s="825"/>
      <c r="V2407" s="514"/>
    </row>
    <row r="2408" spans="17:22" x14ac:dyDescent="0.2">
      <c r="Q2408" s="514"/>
      <c r="R2408" s="523"/>
      <c r="S2408" s="514"/>
      <c r="U2408" s="825"/>
      <c r="V2408" s="514"/>
    </row>
    <row r="2409" spans="17:22" x14ac:dyDescent="0.2">
      <c r="Q2409" s="514"/>
      <c r="R2409" s="523"/>
      <c r="S2409" s="514"/>
      <c r="U2409" s="825"/>
      <c r="V2409" s="514"/>
    </row>
    <row r="2410" spans="17:22" x14ac:dyDescent="0.2">
      <c r="Q2410" s="514"/>
      <c r="R2410" s="523"/>
      <c r="S2410" s="514"/>
      <c r="U2410" s="825"/>
      <c r="V2410" s="514"/>
    </row>
    <row r="2411" spans="17:22" x14ac:dyDescent="0.2">
      <c r="Q2411" s="514"/>
      <c r="R2411" s="523"/>
      <c r="S2411" s="514"/>
      <c r="U2411" s="825"/>
      <c r="V2411" s="514"/>
    </row>
    <row r="2412" spans="17:22" x14ac:dyDescent="0.2">
      <c r="Q2412" s="514"/>
      <c r="R2412" s="523"/>
      <c r="S2412" s="514"/>
      <c r="U2412" s="825"/>
      <c r="V2412" s="514"/>
    </row>
    <row r="2413" spans="17:22" x14ac:dyDescent="0.2">
      <c r="Q2413" s="514"/>
      <c r="R2413" s="523"/>
      <c r="S2413" s="514"/>
      <c r="U2413" s="825"/>
      <c r="V2413" s="514"/>
    </row>
    <row r="2414" spans="17:22" x14ac:dyDescent="0.2">
      <c r="Q2414" s="514"/>
      <c r="R2414" s="523"/>
      <c r="S2414" s="514"/>
      <c r="U2414" s="825"/>
      <c r="V2414" s="514"/>
    </row>
    <row r="2415" spans="17:22" x14ac:dyDescent="0.2">
      <c r="Q2415" s="514"/>
      <c r="R2415" s="523"/>
      <c r="S2415" s="514"/>
      <c r="U2415" s="825"/>
      <c r="V2415" s="514"/>
    </row>
    <row r="2416" spans="17:22" x14ac:dyDescent="0.2">
      <c r="Q2416" s="514"/>
      <c r="R2416" s="523"/>
      <c r="S2416" s="514"/>
      <c r="U2416" s="825"/>
      <c r="V2416" s="514"/>
    </row>
    <row r="2417" spans="17:22" x14ac:dyDescent="0.2">
      <c r="Q2417" s="514"/>
      <c r="R2417" s="523"/>
      <c r="S2417" s="514"/>
      <c r="U2417" s="825"/>
      <c r="V2417" s="514"/>
    </row>
    <row r="2418" spans="17:22" x14ac:dyDescent="0.2">
      <c r="Q2418" s="514"/>
      <c r="R2418" s="523"/>
      <c r="S2418" s="514"/>
      <c r="U2418" s="825"/>
      <c r="V2418" s="514"/>
    </row>
    <row r="2419" spans="17:22" x14ac:dyDescent="0.2">
      <c r="Q2419" s="514"/>
      <c r="R2419" s="523"/>
      <c r="S2419" s="514"/>
      <c r="U2419" s="825"/>
      <c r="V2419" s="514"/>
    </row>
    <row r="2420" spans="17:22" x14ac:dyDescent="0.2">
      <c r="Q2420" s="514"/>
      <c r="R2420" s="523"/>
      <c r="S2420" s="514"/>
      <c r="U2420" s="825"/>
      <c r="V2420" s="514"/>
    </row>
    <row r="2421" spans="17:22" x14ac:dyDescent="0.2">
      <c r="Q2421" s="514"/>
      <c r="R2421" s="523"/>
      <c r="S2421" s="514"/>
      <c r="U2421" s="825"/>
      <c r="V2421" s="514"/>
    </row>
    <row r="2422" spans="17:22" x14ac:dyDescent="0.2">
      <c r="Q2422" s="514"/>
      <c r="R2422" s="523"/>
      <c r="S2422" s="514"/>
      <c r="U2422" s="825"/>
      <c r="V2422" s="514"/>
    </row>
    <row r="2423" spans="17:22" x14ac:dyDescent="0.2">
      <c r="Q2423" s="514"/>
      <c r="R2423" s="523"/>
      <c r="S2423" s="514"/>
      <c r="U2423" s="825"/>
      <c r="V2423" s="514"/>
    </row>
    <row r="2424" spans="17:22" x14ac:dyDescent="0.2">
      <c r="Q2424" s="514"/>
      <c r="R2424" s="523"/>
      <c r="S2424" s="514"/>
      <c r="U2424" s="825"/>
      <c r="V2424" s="514"/>
    </row>
    <row r="2425" spans="17:22" x14ac:dyDescent="0.2">
      <c r="Q2425" s="514"/>
      <c r="R2425" s="523"/>
      <c r="S2425" s="514"/>
      <c r="U2425" s="825"/>
      <c r="V2425" s="514"/>
    </row>
    <row r="2426" spans="17:22" x14ac:dyDescent="0.2">
      <c r="Q2426" s="514"/>
      <c r="R2426" s="523"/>
      <c r="S2426" s="514"/>
      <c r="U2426" s="825"/>
      <c r="V2426" s="514"/>
    </row>
    <row r="2427" spans="17:22" x14ac:dyDescent="0.2">
      <c r="Q2427" s="514"/>
      <c r="R2427" s="523"/>
      <c r="S2427" s="514"/>
      <c r="U2427" s="825"/>
      <c r="V2427" s="514"/>
    </row>
    <row r="2428" spans="17:22" x14ac:dyDescent="0.2">
      <c r="Q2428" s="514"/>
      <c r="R2428" s="523"/>
      <c r="S2428" s="514"/>
      <c r="U2428" s="825"/>
      <c r="V2428" s="514"/>
    </row>
    <row r="2429" spans="17:22" x14ac:dyDescent="0.2">
      <c r="Q2429" s="514"/>
      <c r="R2429" s="523"/>
      <c r="S2429" s="514"/>
      <c r="U2429" s="825"/>
      <c r="V2429" s="514"/>
    </row>
    <row r="2430" spans="17:22" x14ac:dyDescent="0.2">
      <c r="Q2430" s="514"/>
      <c r="R2430" s="523"/>
      <c r="S2430" s="514"/>
      <c r="U2430" s="825"/>
      <c r="V2430" s="514"/>
    </row>
    <row r="2431" spans="17:22" x14ac:dyDescent="0.2">
      <c r="Q2431" s="514"/>
      <c r="R2431" s="523"/>
      <c r="S2431" s="514"/>
      <c r="U2431" s="825"/>
      <c r="V2431" s="514"/>
    </row>
    <row r="2432" spans="17:22" x14ac:dyDescent="0.2">
      <c r="Q2432" s="514"/>
      <c r="R2432" s="523"/>
      <c r="S2432" s="514"/>
      <c r="U2432" s="825"/>
      <c r="V2432" s="514"/>
    </row>
    <row r="2433" spans="17:22" x14ac:dyDescent="0.2">
      <c r="Q2433" s="514"/>
      <c r="R2433" s="523"/>
      <c r="S2433" s="514"/>
      <c r="U2433" s="825"/>
      <c r="V2433" s="514"/>
    </row>
    <row r="2434" spans="17:22" x14ac:dyDescent="0.2">
      <c r="Q2434" s="514"/>
      <c r="R2434" s="523"/>
      <c r="S2434" s="514"/>
      <c r="U2434" s="825"/>
      <c r="V2434" s="514"/>
    </row>
    <row r="2435" spans="17:22" x14ac:dyDescent="0.2">
      <c r="Q2435" s="514"/>
      <c r="R2435" s="523"/>
      <c r="S2435" s="514"/>
      <c r="U2435" s="825"/>
      <c r="V2435" s="514"/>
    </row>
    <row r="2436" spans="17:22" x14ac:dyDescent="0.2">
      <c r="Q2436" s="514"/>
      <c r="R2436" s="523"/>
      <c r="S2436" s="514"/>
      <c r="U2436" s="825"/>
      <c r="V2436" s="514"/>
    </row>
    <row r="2437" spans="17:22" x14ac:dyDescent="0.2">
      <c r="Q2437" s="514"/>
      <c r="R2437" s="523"/>
      <c r="S2437" s="514"/>
      <c r="U2437" s="825"/>
      <c r="V2437" s="514"/>
    </row>
    <row r="2438" spans="17:22" x14ac:dyDescent="0.2">
      <c r="Q2438" s="514"/>
      <c r="R2438" s="523"/>
      <c r="S2438" s="514"/>
      <c r="U2438" s="825"/>
      <c r="V2438" s="514"/>
    </row>
    <row r="2439" spans="17:22" x14ac:dyDescent="0.2">
      <c r="Q2439" s="514"/>
      <c r="R2439" s="523"/>
      <c r="S2439" s="514"/>
      <c r="U2439" s="825"/>
      <c r="V2439" s="514"/>
    </row>
    <row r="2440" spans="17:22" x14ac:dyDescent="0.2">
      <c r="Q2440" s="514"/>
      <c r="R2440" s="523"/>
      <c r="S2440" s="514"/>
      <c r="U2440" s="825"/>
      <c r="V2440" s="514"/>
    </row>
    <row r="2441" spans="17:22" x14ac:dyDescent="0.2">
      <c r="Q2441" s="514"/>
      <c r="R2441" s="523"/>
      <c r="S2441" s="514"/>
      <c r="U2441" s="825"/>
      <c r="V2441" s="514"/>
    </row>
    <row r="2442" spans="17:22" x14ac:dyDescent="0.2">
      <c r="Q2442" s="514"/>
      <c r="R2442" s="523"/>
      <c r="S2442" s="514"/>
      <c r="U2442" s="825"/>
      <c r="V2442" s="514"/>
    </row>
    <row r="2443" spans="17:22" x14ac:dyDescent="0.2">
      <c r="Q2443" s="514"/>
      <c r="R2443" s="523"/>
      <c r="S2443" s="514"/>
      <c r="U2443" s="825"/>
      <c r="V2443" s="514"/>
    </row>
    <row r="2444" spans="17:22" x14ac:dyDescent="0.2">
      <c r="Q2444" s="514"/>
      <c r="R2444" s="523"/>
      <c r="S2444" s="514"/>
      <c r="U2444" s="825"/>
      <c r="V2444" s="514"/>
    </row>
    <row r="2445" spans="17:22" x14ac:dyDescent="0.2">
      <c r="Q2445" s="514"/>
      <c r="R2445" s="523"/>
      <c r="S2445" s="514"/>
      <c r="U2445" s="825"/>
      <c r="V2445" s="514"/>
    </row>
    <row r="2446" spans="17:22" x14ac:dyDescent="0.2">
      <c r="Q2446" s="514"/>
      <c r="R2446" s="523"/>
      <c r="S2446" s="514"/>
      <c r="U2446" s="825"/>
      <c r="V2446" s="514"/>
    </row>
    <row r="2447" spans="17:22" x14ac:dyDescent="0.2">
      <c r="Q2447" s="514"/>
      <c r="R2447" s="523"/>
      <c r="S2447" s="514"/>
      <c r="U2447" s="825"/>
      <c r="V2447" s="514"/>
    </row>
    <row r="2448" spans="17:22" x14ac:dyDescent="0.2">
      <c r="Q2448" s="514"/>
      <c r="R2448" s="523"/>
      <c r="S2448" s="514"/>
      <c r="U2448" s="825"/>
      <c r="V2448" s="514"/>
    </row>
    <row r="2449" spans="17:22" x14ac:dyDescent="0.2">
      <c r="Q2449" s="514"/>
      <c r="R2449" s="523"/>
      <c r="S2449" s="514"/>
      <c r="U2449" s="825"/>
      <c r="V2449" s="514"/>
    </row>
    <row r="2450" spans="17:22" x14ac:dyDescent="0.2">
      <c r="Q2450" s="514"/>
      <c r="R2450" s="523"/>
      <c r="S2450" s="514"/>
      <c r="U2450" s="825"/>
      <c r="V2450" s="514"/>
    </row>
    <row r="2451" spans="17:22" x14ac:dyDescent="0.2">
      <c r="Q2451" s="514"/>
      <c r="R2451" s="523"/>
      <c r="S2451" s="514"/>
      <c r="U2451" s="825"/>
      <c r="V2451" s="514"/>
    </row>
    <row r="2452" spans="17:22" x14ac:dyDescent="0.2">
      <c r="Q2452" s="514"/>
      <c r="R2452" s="523"/>
      <c r="S2452" s="514"/>
      <c r="U2452" s="825"/>
      <c r="V2452" s="514"/>
    </row>
    <row r="2453" spans="17:22" x14ac:dyDescent="0.2">
      <c r="Q2453" s="514"/>
      <c r="R2453" s="523"/>
      <c r="S2453" s="514"/>
      <c r="U2453" s="825"/>
      <c r="V2453" s="514"/>
    </row>
    <row r="2454" spans="17:22" x14ac:dyDescent="0.2">
      <c r="Q2454" s="514"/>
      <c r="R2454" s="523"/>
      <c r="S2454" s="514"/>
      <c r="U2454" s="825"/>
      <c r="V2454" s="514"/>
    </row>
    <row r="2455" spans="17:22" x14ac:dyDescent="0.2">
      <c r="Q2455" s="514"/>
      <c r="R2455" s="523"/>
      <c r="S2455" s="514"/>
      <c r="U2455" s="825"/>
      <c r="V2455" s="514"/>
    </row>
    <row r="2456" spans="17:22" x14ac:dyDescent="0.2">
      <c r="Q2456" s="514"/>
      <c r="R2456" s="523"/>
      <c r="S2456" s="514"/>
      <c r="U2456" s="825"/>
      <c r="V2456" s="514"/>
    </row>
    <row r="2457" spans="17:22" x14ac:dyDescent="0.2">
      <c r="Q2457" s="514"/>
      <c r="R2457" s="523"/>
      <c r="S2457" s="514"/>
      <c r="U2457" s="825"/>
      <c r="V2457" s="514"/>
    </row>
    <row r="2458" spans="17:22" x14ac:dyDescent="0.2">
      <c r="Q2458" s="514"/>
      <c r="R2458" s="523"/>
      <c r="S2458" s="514"/>
      <c r="U2458" s="825"/>
      <c r="V2458" s="514"/>
    </row>
    <row r="2459" spans="17:22" x14ac:dyDescent="0.2">
      <c r="Q2459" s="514"/>
      <c r="R2459" s="523"/>
      <c r="S2459" s="514"/>
      <c r="U2459" s="825"/>
      <c r="V2459" s="514"/>
    </row>
    <row r="2460" spans="17:22" x14ac:dyDescent="0.2">
      <c r="Q2460" s="514"/>
      <c r="R2460" s="523"/>
      <c r="S2460" s="514"/>
      <c r="U2460" s="825"/>
      <c r="V2460" s="514"/>
    </row>
    <row r="2461" spans="17:22" x14ac:dyDescent="0.2">
      <c r="Q2461" s="514"/>
      <c r="R2461" s="523"/>
      <c r="S2461" s="514"/>
      <c r="U2461" s="825"/>
      <c r="V2461" s="514"/>
    </row>
    <row r="2462" spans="17:22" x14ac:dyDescent="0.2">
      <c r="Q2462" s="514"/>
      <c r="R2462" s="523"/>
      <c r="S2462" s="514"/>
      <c r="U2462" s="825"/>
      <c r="V2462" s="514"/>
    </row>
    <row r="2463" spans="17:22" x14ac:dyDescent="0.2">
      <c r="Q2463" s="514"/>
      <c r="R2463" s="523"/>
      <c r="S2463" s="514"/>
      <c r="U2463" s="825"/>
      <c r="V2463" s="514"/>
    </row>
    <row r="2464" spans="17:22" x14ac:dyDescent="0.2">
      <c r="Q2464" s="514"/>
      <c r="R2464" s="523"/>
      <c r="S2464" s="514"/>
      <c r="U2464" s="825"/>
      <c r="V2464" s="514"/>
    </row>
    <row r="2465" spans="17:22" x14ac:dyDescent="0.2">
      <c r="Q2465" s="514"/>
      <c r="R2465" s="523"/>
      <c r="S2465" s="514"/>
      <c r="U2465" s="825"/>
      <c r="V2465" s="514"/>
    </row>
    <row r="2466" spans="17:22" x14ac:dyDescent="0.2">
      <c r="Q2466" s="514"/>
      <c r="R2466" s="523"/>
      <c r="S2466" s="514"/>
      <c r="U2466" s="825"/>
      <c r="V2466" s="514"/>
    </row>
    <row r="2467" spans="17:22" x14ac:dyDescent="0.2">
      <c r="Q2467" s="514"/>
      <c r="R2467" s="523"/>
      <c r="S2467" s="514"/>
      <c r="U2467" s="825"/>
      <c r="V2467" s="514"/>
    </row>
    <row r="2468" spans="17:22" x14ac:dyDescent="0.2">
      <c r="Q2468" s="514"/>
      <c r="R2468" s="523"/>
      <c r="S2468" s="514"/>
      <c r="U2468" s="825"/>
      <c r="V2468" s="514"/>
    </row>
    <row r="2469" spans="17:22" x14ac:dyDescent="0.2">
      <c r="Q2469" s="514"/>
      <c r="R2469" s="523"/>
      <c r="S2469" s="514"/>
      <c r="U2469" s="825"/>
      <c r="V2469" s="514"/>
    </row>
    <row r="2470" spans="17:22" x14ac:dyDescent="0.2">
      <c r="Q2470" s="514"/>
      <c r="R2470" s="523"/>
      <c r="S2470" s="514"/>
      <c r="U2470" s="825"/>
      <c r="V2470" s="514"/>
    </row>
    <row r="2471" spans="17:22" x14ac:dyDescent="0.2">
      <c r="Q2471" s="514"/>
      <c r="R2471" s="523"/>
      <c r="S2471" s="514"/>
      <c r="U2471" s="825"/>
      <c r="V2471" s="514"/>
    </row>
    <row r="2472" spans="17:22" x14ac:dyDescent="0.2">
      <c r="Q2472" s="514"/>
      <c r="R2472" s="523"/>
      <c r="S2472" s="514"/>
      <c r="U2472" s="825"/>
      <c r="V2472" s="514"/>
    </row>
    <row r="2473" spans="17:22" x14ac:dyDescent="0.2">
      <c r="Q2473" s="514"/>
      <c r="R2473" s="523"/>
      <c r="S2473" s="514"/>
      <c r="U2473" s="825"/>
      <c r="V2473" s="514"/>
    </row>
    <row r="2474" spans="17:22" x14ac:dyDescent="0.2">
      <c r="Q2474" s="514"/>
      <c r="R2474" s="523"/>
      <c r="S2474" s="514"/>
      <c r="U2474" s="825"/>
      <c r="V2474" s="514"/>
    </row>
    <row r="2475" spans="17:22" x14ac:dyDescent="0.2">
      <c r="Q2475" s="514"/>
      <c r="R2475" s="523"/>
      <c r="S2475" s="514"/>
      <c r="U2475" s="825"/>
      <c r="V2475" s="514"/>
    </row>
    <row r="2476" spans="17:22" x14ac:dyDescent="0.2">
      <c r="Q2476" s="514"/>
      <c r="R2476" s="523"/>
      <c r="S2476" s="514"/>
      <c r="U2476" s="825"/>
      <c r="V2476" s="514"/>
    </row>
    <row r="2477" spans="17:22" x14ac:dyDescent="0.2">
      <c r="Q2477" s="514"/>
      <c r="R2477" s="523"/>
      <c r="S2477" s="514"/>
      <c r="U2477" s="825"/>
      <c r="V2477" s="514"/>
    </row>
    <row r="2478" spans="17:22" x14ac:dyDescent="0.2">
      <c r="Q2478" s="514"/>
      <c r="R2478" s="523"/>
      <c r="S2478" s="514"/>
      <c r="U2478" s="825"/>
      <c r="V2478" s="514"/>
    </row>
    <row r="2479" spans="17:22" x14ac:dyDescent="0.2">
      <c r="Q2479" s="514"/>
      <c r="R2479" s="523"/>
      <c r="S2479" s="514"/>
      <c r="U2479" s="825"/>
      <c r="V2479" s="514"/>
    </row>
    <row r="2480" spans="17:22" x14ac:dyDescent="0.2">
      <c r="Q2480" s="514"/>
      <c r="R2480" s="523"/>
      <c r="S2480" s="514"/>
      <c r="U2480" s="825"/>
      <c r="V2480" s="514"/>
    </row>
    <row r="2481" spans="17:22" x14ac:dyDescent="0.2">
      <c r="Q2481" s="514"/>
      <c r="R2481" s="523"/>
      <c r="S2481" s="514"/>
      <c r="U2481" s="825"/>
      <c r="V2481" s="514"/>
    </row>
    <row r="2482" spans="17:22" x14ac:dyDescent="0.2">
      <c r="Q2482" s="514"/>
      <c r="R2482" s="523"/>
      <c r="S2482" s="514"/>
      <c r="U2482" s="825"/>
      <c r="V2482" s="514"/>
    </row>
    <row r="2483" spans="17:22" x14ac:dyDescent="0.2">
      <c r="Q2483" s="514"/>
      <c r="R2483" s="523"/>
      <c r="S2483" s="514"/>
      <c r="U2483" s="825"/>
      <c r="V2483" s="514"/>
    </row>
    <row r="2484" spans="17:22" x14ac:dyDescent="0.2">
      <c r="Q2484" s="514"/>
      <c r="R2484" s="523"/>
      <c r="S2484" s="514"/>
      <c r="U2484" s="825"/>
      <c r="V2484" s="514"/>
    </row>
    <row r="2485" spans="17:22" x14ac:dyDescent="0.2">
      <c r="Q2485" s="514"/>
      <c r="R2485" s="523"/>
      <c r="S2485" s="514"/>
      <c r="U2485" s="825"/>
      <c r="V2485" s="514"/>
    </row>
    <row r="2486" spans="17:22" x14ac:dyDescent="0.2">
      <c r="Q2486" s="514"/>
      <c r="R2486" s="523"/>
      <c r="S2486" s="514"/>
      <c r="U2486" s="825"/>
      <c r="V2486" s="514"/>
    </row>
    <row r="2487" spans="17:22" x14ac:dyDescent="0.2">
      <c r="Q2487" s="514"/>
      <c r="R2487" s="523"/>
      <c r="S2487" s="514"/>
      <c r="U2487" s="825"/>
      <c r="V2487" s="514"/>
    </row>
    <row r="2488" spans="17:22" x14ac:dyDescent="0.2">
      <c r="Q2488" s="514"/>
      <c r="R2488" s="523"/>
      <c r="S2488" s="514"/>
      <c r="U2488" s="825"/>
      <c r="V2488" s="514"/>
    </row>
    <row r="2489" spans="17:22" x14ac:dyDescent="0.2">
      <c r="Q2489" s="514"/>
      <c r="R2489" s="523"/>
      <c r="S2489" s="514"/>
      <c r="U2489" s="825"/>
      <c r="V2489" s="514"/>
    </row>
    <row r="2490" spans="17:22" x14ac:dyDescent="0.2">
      <c r="Q2490" s="514"/>
      <c r="R2490" s="523"/>
      <c r="S2490" s="514"/>
      <c r="U2490" s="825"/>
      <c r="V2490" s="514"/>
    </row>
    <row r="2491" spans="17:22" x14ac:dyDescent="0.2">
      <c r="Q2491" s="514"/>
      <c r="R2491" s="523"/>
      <c r="S2491" s="514"/>
      <c r="U2491" s="825"/>
      <c r="V2491" s="514"/>
    </row>
    <row r="2492" spans="17:22" x14ac:dyDescent="0.2">
      <c r="Q2492" s="514"/>
      <c r="R2492" s="523"/>
      <c r="S2492" s="514"/>
      <c r="U2492" s="825"/>
      <c r="V2492" s="514"/>
    </row>
    <row r="2493" spans="17:22" x14ac:dyDescent="0.2">
      <c r="Q2493" s="514"/>
      <c r="R2493" s="523"/>
      <c r="S2493" s="514"/>
      <c r="U2493" s="825"/>
      <c r="V2493" s="514"/>
    </row>
    <row r="2494" spans="17:22" x14ac:dyDescent="0.2">
      <c r="Q2494" s="514"/>
      <c r="R2494" s="523"/>
      <c r="S2494" s="514"/>
      <c r="U2494" s="825"/>
      <c r="V2494" s="514"/>
    </row>
    <row r="2495" spans="17:22" x14ac:dyDescent="0.2">
      <c r="Q2495" s="514"/>
      <c r="R2495" s="523"/>
      <c r="S2495" s="514"/>
      <c r="U2495" s="825"/>
      <c r="V2495" s="514"/>
    </row>
    <row r="2496" spans="17:22" x14ac:dyDescent="0.2">
      <c r="Q2496" s="514"/>
      <c r="R2496" s="523"/>
      <c r="S2496" s="514"/>
      <c r="U2496" s="825"/>
      <c r="V2496" s="514"/>
    </row>
    <row r="2497" spans="17:22" x14ac:dyDescent="0.2">
      <c r="Q2497" s="514"/>
      <c r="R2497" s="523"/>
      <c r="S2497" s="514"/>
      <c r="U2497" s="825"/>
      <c r="V2497" s="514"/>
    </row>
    <row r="2498" spans="17:22" x14ac:dyDescent="0.2">
      <c r="Q2498" s="514"/>
      <c r="R2498" s="523"/>
      <c r="S2498" s="514"/>
      <c r="U2498" s="825"/>
      <c r="V2498" s="514"/>
    </row>
    <row r="2499" spans="17:22" x14ac:dyDescent="0.2">
      <c r="Q2499" s="514"/>
      <c r="R2499" s="523"/>
      <c r="S2499" s="514"/>
      <c r="U2499" s="825"/>
      <c r="V2499" s="514"/>
    </row>
    <row r="2500" spans="17:22" x14ac:dyDescent="0.2">
      <c r="Q2500" s="514"/>
      <c r="R2500" s="523"/>
      <c r="S2500" s="514"/>
      <c r="U2500" s="825"/>
      <c r="V2500" s="514"/>
    </row>
    <row r="2501" spans="17:22" x14ac:dyDescent="0.2">
      <c r="Q2501" s="514"/>
      <c r="R2501" s="523"/>
      <c r="S2501" s="514"/>
      <c r="U2501" s="825"/>
      <c r="V2501" s="514"/>
    </row>
    <row r="2502" spans="17:22" x14ac:dyDescent="0.2">
      <c r="Q2502" s="514"/>
      <c r="R2502" s="523"/>
      <c r="S2502" s="514"/>
      <c r="U2502" s="825"/>
      <c r="V2502" s="514"/>
    </row>
    <row r="2503" spans="17:22" x14ac:dyDescent="0.2">
      <c r="Q2503" s="514"/>
      <c r="R2503" s="523"/>
      <c r="S2503" s="514"/>
      <c r="U2503" s="825"/>
      <c r="V2503" s="514"/>
    </row>
    <row r="2504" spans="17:22" x14ac:dyDescent="0.2">
      <c r="Q2504" s="514"/>
      <c r="R2504" s="523"/>
      <c r="S2504" s="514"/>
      <c r="U2504" s="825"/>
      <c r="V2504" s="514"/>
    </row>
    <row r="2505" spans="17:22" x14ac:dyDescent="0.2">
      <c r="Q2505" s="514"/>
      <c r="R2505" s="523"/>
      <c r="S2505" s="514"/>
      <c r="U2505" s="825"/>
      <c r="V2505" s="514"/>
    </row>
    <row r="2506" spans="17:22" x14ac:dyDescent="0.2">
      <c r="Q2506" s="514"/>
      <c r="R2506" s="523"/>
      <c r="S2506" s="514"/>
      <c r="U2506" s="825"/>
      <c r="V2506" s="514"/>
    </row>
    <row r="2507" spans="17:22" x14ac:dyDescent="0.2">
      <c r="Q2507" s="514"/>
      <c r="R2507" s="523"/>
      <c r="S2507" s="514"/>
      <c r="U2507" s="825"/>
      <c r="V2507" s="514"/>
    </row>
    <row r="2508" spans="17:22" x14ac:dyDescent="0.2">
      <c r="Q2508" s="514"/>
      <c r="R2508" s="523"/>
      <c r="S2508" s="514"/>
      <c r="U2508" s="825"/>
      <c r="V2508" s="514"/>
    </row>
    <row r="2509" spans="17:22" x14ac:dyDescent="0.2">
      <c r="Q2509" s="514"/>
      <c r="R2509" s="523"/>
      <c r="S2509" s="514"/>
      <c r="U2509" s="825"/>
      <c r="V2509" s="514"/>
    </row>
    <row r="2510" spans="17:22" x14ac:dyDescent="0.2">
      <c r="Q2510" s="514"/>
      <c r="R2510" s="523"/>
      <c r="S2510" s="514"/>
      <c r="U2510" s="825"/>
      <c r="V2510" s="514"/>
    </row>
    <row r="2511" spans="17:22" x14ac:dyDescent="0.2">
      <c r="Q2511" s="514"/>
      <c r="R2511" s="523"/>
      <c r="S2511" s="514"/>
      <c r="U2511" s="825"/>
      <c r="V2511" s="514"/>
    </row>
    <row r="2512" spans="17:22" x14ac:dyDescent="0.2">
      <c r="Q2512" s="514"/>
      <c r="R2512" s="523"/>
      <c r="S2512" s="514"/>
      <c r="U2512" s="825"/>
      <c r="V2512" s="514"/>
    </row>
    <row r="2513" spans="17:22" x14ac:dyDescent="0.2">
      <c r="Q2513" s="514"/>
      <c r="R2513" s="523"/>
      <c r="S2513" s="514"/>
      <c r="U2513" s="825"/>
      <c r="V2513" s="514"/>
    </row>
    <row r="2514" spans="17:22" x14ac:dyDescent="0.2">
      <c r="Q2514" s="514"/>
      <c r="R2514" s="523"/>
      <c r="S2514" s="514"/>
      <c r="U2514" s="825"/>
      <c r="V2514" s="514"/>
    </row>
    <row r="2515" spans="17:22" x14ac:dyDescent="0.2">
      <c r="Q2515" s="514"/>
      <c r="R2515" s="523"/>
      <c r="S2515" s="514"/>
      <c r="U2515" s="825"/>
      <c r="V2515" s="514"/>
    </row>
    <row r="2516" spans="17:22" x14ac:dyDescent="0.2">
      <c r="Q2516" s="514"/>
      <c r="R2516" s="523"/>
      <c r="S2516" s="514"/>
      <c r="U2516" s="825"/>
      <c r="V2516" s="514"/>
    </row>
    <row r="2517" spans="17:22" x14ac:dyDescent="0.2">
      <c r="Q2517" s="514"/>
      <c r="R2517" s="523"/>
      <c r="S2517" s="514"/>
      <c r="U2517" s="825"/>
      <c r="V2517" s="514"/>
    </row>
    <row r="2518" spans="17:22" x14ac:dyDescent="0.2">
      <c r="Q2518" s="514"/>
      <c r="R2518" s="523"/>
      <c r="S2518" s="514"/>
      <c r="U2518" s="825"/>
      <c r="V2518" s="514"/>
    </row>
    <row r="2519" spans="17:22" x14ac:dyDescent="0.2">
      <c r="Q2519" s="514"/>
      <c r="R2519" s="523"/>
      <c r="S2519" s="514"/>
      <c r="U2519" s="825"/>
      <c r="V2519" s="514"/>
    </row>
    <row r="2520" spans="17:22" x14ac:dyDescent="0.2">
      <c r="Q2520" s="514"/>
      <c r="R2520" s="523"/>
      <c r="S2520" s="514"/>
      <c r="U2520" s="825"/>
      <c r="V2520" s="514"/>
    </row>
    <row r="2521" spans="17:22" x14ac:dyDescent="0.2">
      <c r="Q2521" s="514"/>
      <c r="R2521" s="523"/>
      <c r="S2521" s="514"/>
      <c r="U2521" s="825"/>
      <c r="V2521" s="514"/>
    </row>
    <row r="2522" spans="17:22" x14ac:dyDescent="0.2">
      <c r="Q2522" s="514"/>
      <c r="R2522" s="523"/>
      <c r="S2522" s="514"/>
      <c r="U2522" s="825"/>
      <c r="V2522" s="514"/>
    </row>
    <row r="2523" spans="17:22" x14ac:dyDescent="0.2">
      <c r="Q2523" s="514"/>
      <c r="R2523" s="523"/>
      <c r="S2523" s="514"/>
      <c r="U2523" s="825"/>
      <c r="V2523" s="514"/>
    </row>
    <row r="2524" spans="17:22" x14ac:dyDescent="0.2">
      <c r="Q2524" s="514"/>
      <c r="R2524" s="523"/>
      <c r="S2524" s="514"/>
      <c r="U2524" s="825"/>
      <c r="V2524" s="514"/>
    </row>
    <row r="2525" spans="17:22" x14ac:dyDescent="0.2">
      <c r="Q2525" s="514"/>
      <c r="R2525" s="523"/>
      <c r="S2525" s="514"/>
      <c r="U2525" s="825"/>
      <c r="V2525" s="514"/>
    </row>
    <row r="2526" spans="17:22" x14ac:dyDescent="0.2">
      <c r="Q2526" s="514"/>
      <c r="R2526" s="523"/>
      <c r="S2526" s="514"/>
      <c r="U2526" s="825"/>
      <c r="V2526" s="514"/>
    </row>
    <row r="2527" spans="17:22" x14ac:dyDescent="0.2">
      <c r="Q2527" s="514"/>
      <c r="R2527" s="523"/>
      <c r="S2527" s="514"/>
      <c r="U2527" s="825"/>
      <c r="V2527" s="514"/>
    </row>
    <row r="2528" spans="17:22" x14ac:dyDescent="0.2">
      <c r="Q2528" s="514"/>
      <c r="R2528" s="523"/>
      <c r="S2528" s="514"/>
      <c r="U2528" s="825"/>
      <c r="V2528" s="514"/>
    </row>
    <row r="2529" spans="17:22" x14ac:dyDescent="0.2">
      <c r="Q2529" s="514"/>
      <c r="R2529" s="523"/>
      <c r="S2529" s="514"/>
      <c r="U2529" s="825"/>
      <c r="V2529" s="514"/>
    </row>
    <row r="2530" spans="17:22" x14ac:dyDescent="0.2">
      <c r="Q2530" s="514"/>
      <c r="R2530" s="523"/>
      <c r="S2530" s="514"/>
      <c r="U2530" s="825"/>
      <c r="V2530" s="514"/>
    </row>
    <row r="2531" spans="17:22" x14ac:dyDescent="0.2">
      <c r="Q2531" s="514"/>
      <c r="R2531" s="523"/>
      <c r="S2531" s="514"/>
      <c r="U2531" s="825"/>
      <c r="V2531" s="514"/>
    </row>
    <row r="2532" spans="17:22" x14ac:dyDescent="0.2">
      <c r="Q2532" s="514"/>
      <c r="R2532" s="523"/>
      <c r="S2532" s="514"/>
      <c r="U2532" s="825"/>
      <c r="V2532" s="514"/>
    </row>
    <row r="2533" spans="17:22" x14ac:dyDescent="0.2">
      <c r="Q2533" s="514"/>
      <c r="R2533" s="523"/>
      <c r="S2533" s="514"/>
      <c r="U2533" s="825"/>
      <c r="V2533" s="514"/>
    </row>
    <row r="2534" spans="17:22" x14ac:dyDescent="0.2">
      <c r="Q2534" s="514"/>
      <c r="R2534" s="523"/>
      <c r="S2534" s="514"/>
      <c r="U2534" s="825"/>
      <c r="V2534" s="514"/>
    </row>
    <row r="2535" spans="17:22" x14ac:dyDescent="0.2">
      <c r="Q2535" s="514"/>
      <c r="R2535" s="523"/>
      <c r="S2535" s="514"/>
      <c r="U2535" s="825"/>
      <c r="V2535" s="514"/>
    </row>
    <row r="2536" spans="17:22" x14ac:dyDescent="0.2">
      <c r="Q2536" s="514"/>
      <c r="R2536" s="523"/>
      <c r="S2536" s="514"/>
      <c r="U2536" s="825"/>
      <c r="V2536" s="514"/>
    </row>
    <row r="2537" spans="17:22" x14ac:dyDescent="0.2">
      <c r="Q2537" s="514"/>
      <c r="R2537" s="523"/>
      <c r="S2537" s="514"/>
      <c r="U2537" s="825"/>
      <c r="V2537" s="514"/>
    </row>
    <row r="2538" spans="17:22" x14ac:dyDescent="0.2">
      <c r="Q2538" s="514"/>
      <c r="R2538" s="523"/>
      <c r="S2538" s="514"/>
      <c r="U2538" s="825"/>
      <c r="V2538" s="514"/>
    </row>
    <row r="2539" spans="17:22" x14ac:dyDescent="0.2">
      <c r="Q2539" s="514"/>
      <c r="R2539" s="523"/>
      <c r="S2539" s="514"/>
      <c r="U2539" s="825"/>
      <c r="V2539" s="514"/>
    </row>
    <row r="2540" spans="17:22" x14ac:dyDescent="0.2">
      <c r="Q2540" s="514"/>
      <c r="R2540" s="523"/>
      <c r="S2540" s="514"/>
      <c r="U2540" s="825"/>
      <c r="V2540" s="514"/>
    </row>
    <row r="2541" spans="17:22" x14ac:dyDescent="0.2">
      <c r="Q2541" s="514"/>
      <c r="R2541" s="523"/>
      <c r="S2541" s="514"/>
      <c r="U2541" s="825"/>
      <c r="V2541" s="514"/>
    </row>
    <row r="2542" spans="17:22" x14ac:dyDescent="0.2">
      <c r="Q2542" s="514"/>
      <c r="R2542" s="523"/>
      <c r="S2542" s="514"/>
      <c r="U2542" s="825"/>
      <c r="V2542" s="514"/>
    </row>
    <row r="2543" spans="17:22" x14ac:dyDescent="0.2">
      <c r="Q2543" s="514"/>
      <c r="R2543" s="523"/>
      <c r="S2543" s="514"/>
      <c r="U2543" s="825"/>
      <c r="V2543" s="514"/>
    </row>
    <row r="2544" spans="17:22" x14ac:dyDescent="0.2">
      <c r="Q2544" s="514"/>
      <c r="R2544" s="523"/>
      <c r="S2544" s="514"/>
      <c r="U2544" s="825"/>
      <c r="V2544" s="514"/>
    </row>
    <row r="2545" spans="17:22" x14ac:dyDescent="0.2">
      <c r="Q2545" s="514"/>
      <c r="R2545" s="523"/>
      <c r="S2545" s="514"/>
      <c r="U2545" s="825"/>
      <c r="V2545" s="514"/>
    </row>
    <row r="2546" spans="17:22" x14ac:dyDescent="0.2">
      <c r="Q2546" s="514"/>
      <c r="R2546" s="523"/>
      <c r="S2546" s="514"/>
      <c r="U2546" s="825"/>
      <c r="V2546" s="514"/>
    </row>
    <row r="2547" spans="17:22" x14ac:dyDescent="0.2">
      <c r="Q2547" s="514"/>
      <c r="R2547" s="523"/>
      <c r="S2547" s="514"/>
      <c r="U2547" s="825"/>
      <c r="V2547" s="514"/>
    </row>
    <row r="2548" spans="17:22" x14ac:dyDescent="0.2">
      <c r="Q2548" s="514"/>
      <c r="R2548" s="523"/>
      <c r="S2548" s="514"/>
      <c r="U2548" s="825"/>
      <c r="V2548" s="514"/>
    </row>
    <row r="2549" spans="17:22" x14ac:dyDescent="0.2">
      <c r="Q2549" s="514"/>
      <c r="R2549" s="523"/>
      <c r="S2549" s="514"/>
      <c r="U2549" s="825"/>
      <c r="V2549" s="514"/>
    </row>
    <row r="2550" spans="17:22" x14ac:dyDescent="0.2">
      <c r="Q2550" s="514"/>
      <c r="R2550" s="523"/>
      <c r="S2550" s="514"/>
      <c r="U2550" s="825"/>
      <c r="V2550" s="514"/>
    </row>
    <row r="2551" spans="17:22" x14ac:dyDescent="0.2">
      <c r="Q2551" s="514"/>
      <c r="R2551" s="523"/>
      <c r="S2551" s="514"/>
      <c r="U2551" s="825"/>
      <c r="V2551" s="514"/>
    </row>
    <row r="2552" spans="17:22" x14ac:dyDescent="0.2">
      <c r="Q2552" s="514"/>
      <c r="R2552" s="523"/>
      <c r="S2552" s="514"/>
      <c r="U2552" s="825"/>
      <c r="V2552" s="514"/>
    </row>
    <row r="2553" spans="17:22" x14ac:dyDescent="0.2">
      <c r="Q2553" s="514"/>
      <c r="R2553" s="523"/>
      <c r="S2553" s="514"/>
      <c r="U2553" s="825"/>
      <c r="V2553" s="514"/>
    </row>
    <row r="2554" spans="17:22" x14ac:dyDescent="0.2">
      <c r="Q2554" s="514"/>
      <c r="R2554" s="523"/>
      <c r="S2554" s="514"/>
      <c r="U2554" s="825"/>
      <c r="V2554" s="514"/>
    </row>
    <row r="2555" spans="17:22" x14ac:dyDescent="0.2">
      <c r="Q2555" s="514"/>
      <c r="R2555" s="523"/>
      <c r="S2555" s="514"/>
      <c r="U2555" s="825"/>
      <c r="V2555" s="514"/>
    </row>
    <row r="2556" spans="17:22" x14ac:dyDescent="0.2">
      <c r="Q2556" s="514"/>
      <c r="R2556" s="523"/>
      <c r="S2556" s="514"/>
      <c r="U2556" s="825"/>
      <c r="V2556" s="514"/>
    </row>
    <row r="2557" spans="17:22" x14ac:dyDescent="0.2">
      <c r="Q2557" s="514"/>
      <c r="R2557" s="523"/>
      <c r="S2557" s="514"/>
      <c r="U2557" s="825"/>
      <c r="V2557" s="514"/>
    </row>
    <row r="2558" spans="17:22" x14ac:dyDescent="0.2">
      <c r="Q2558" s="514"/>
      <c r="R2558" s="523"/>
      <c r="S2558" s="514"/>
      <c r="U2558" s="825"/>
      <c r="V2558" s="514"/>
    </row>
    <row r="2559" spans="17:22" x14ac:dyDescent="0.2">
      <c r="Q2559" s="514"/>
      <c r="R2559" s="523"/>
      <c r="S2559" s="514"/>
      <c r="U2559" s="825"/>
      <c r="V2559" s="514"/>
    </row>
    <row r="2560" spans="17:22" x14ac:dyDescent="0.2">
      <c r="Q2560" s="514"/>
      <c r="R2560" s="523"/>
      <c r="S2560" s="514"/>
      <c r="U2560" s="825"/>
      <c r="V2560" s="514"/>
    </row>
    <row r="2561" spans="17:22" x14ac:dyDescent="0.2">
      <c r="Q2561" s="514"/>
      <c r="R2561" s="523"/>
      <c r="S2561" s="514"/>
      <c r="U2561" s="825"/>
      <c r="V2561" s="514"/>
    </row>
    <row r="2562" spans="17:22" x14ac:dyDescent="0.2">
      <c r="Q2562" s="514"/>
      <c r="R2562" s="523"/>
      <c r="S2562" s="514"/>
      <c r="U2562" s="825"/>
      <c r="V2562" s="514"/>
    </row>
    <row r="2563" spans="17:22" x14ac:dyDescent="0.2">
      <c r="Q2563" s="514"/>
      <c r="R2563" s="523"/>
      <c r="S2563" s="514"/>
      <c r="U2563" s="825"/>
      <c r="V2563" s="514"/>
    </row>
    <row r="2564" spans="17:22" x14ac:dyDescent="0.2">
      <c r="Q2564" s="514"/>
      <c r="R2564" s="523"/>
      <c r="S2564" s="514"/>
      <c r="U2564" s="825"/>
      <c r="V2564" s="514"/>
    </row>
    <row r="2565" spans="17:22" x14ac:dyDescent="0.2">
      <c r="Q2565" s="514"/>
      <c r="R2565" s="523"/>
      <c r="S2565" s="514"/>
      <c r="U2565" s="825"/>
      <c r="V2565" s="514"/>
    </row>
    <row r="2566" spans="17:22" x14ac:dyDescent="0.2">
      <c r="Q2566" s="514"/>
      <c r="R2566" s="523"/>
      <c r="S2566" s="514"/>
      <c r="U2566" s="825"/>
      <c r="V2566" s="514"/>
    </row>
    <row r="2567" spans="17:22" x14ac:dyDescent="0.2">
      <c r="Q2567" s="514"/>
      <c r="R2567" s="523"/>
      <c r="S2567" s="514"/>
      <c r="U2567" s="825"/>
      <c r="V2567" s="514"/>
    </row>
    <row r="2568" spans="17:22" x14ac:dyDescent="0.2">
      <c r="Q2568" s="514"/>
      <c r="R2568" s="523"/>
      <c r="S2568" s="514"/>
      <c r="U2568" s="825"/>
      <c r="V2568" s="514"/>
    </row>
    <row r="2569" spans="17:22" x14ac:dyDescent="0.2">
      <c r="Q2569" s="514"/>
      <c r="R2569" s="523"/>
      <c r="S2569" s="514"/>
      <c r="U2569" s="825"/>
      <c r="V2569" s="514"/>
    </row>
    <row r="2570" spans="17:22" x14ac:dyDescent="0.2">
      <c r="Q2570" s="514"/>
      <c r="R2570" s="523"/>
      <c r="S2570" s="514"/>
      <c r="U2570" s="825"/>
      <c r="V2570" s="514"/>
    </row>
    <row r="2571" spans="17:22" x14ac:dyDescent="0.2">
      <c r="Q2571" s="514"/>
      <c r="R2571" s="523"/>
      <c r="S2571" s="514"/>
      <c r="U2571" s="825"/>
      <c r="V2571" s="514"/>
    </row>
    <row r="2572" spans="17:22" x14ac:dyDescent="0.2">
      <c r="Q2572" s="514"/>
      <c r="R2572" s="523"/>
      <c r="S2572" s="514"/>
      <c r="U2572" s="825"/>
      <c r="V2572" s="514"/>
    </row>
    <row r="2573" spans="17:22" x14ac:dyDescent="0.2">
      <c r="Q2573" s="514"/>
      <c r="R2573" s="523"/>
      <c r="S2573" s="514"/>
      <c r="U2573" s="825"/>
      <c r="V2573" s="514"/>
    </row>
    <row r="2574" spans="17:22" x14ac:dyDescent="0.2">
      <c r="Q2574" s="514"/>
      <c r="R2574" s="523"/>
      <c r="S2574" s="514"/>
      <c r="U2574" s="825"/>
      <c r="V2574" s="514"/>
    </row>
    <row r="2575" spans="17:22" x14ac:dyDescent="0.2">
      <c r="Q2575" s="514"/>
      <c r="R2575" s="523"/>
      <c r="S2575" s="514"/>
      <c r="U2575" s="825"/>
      <c r="V2575" s="514"/>
    </row>
    <row r="2576" spans="17:22" x14ac:dyDescent="0.2">
      <c r="Q2576" s="514"/>
      <c r="R2576" s="523"/>
      <c r="S2576" s="514"/>
      <c r="U2576" s="825"/>
      <c r="V2576" s="514"/>
    </row>
    <row r="2577" spans="17:22" x14ac:dyDescent="0.2">
      <c r="Q2577" s="514"/>
      <c r="R2577" s="523"/>
      <c r="S2577" s="514"/>
      <c r="U2577" s="825"/>
      <c r="V2577" s="514"/>
    </row>
    <row r="2578" spans="17:22" x14ac:dyDescent="0.2">
      <c r="Q2578" s="514"/>
      <c r="R2578" s="523"/>
      <c r="S2578" s="514"/>
      <c r="U2578" s="825"/>
      <c r="V2578" s="514"/>
    </row>
    <row r="2579" spans="17:22" x14ac:dyDescent="0.2">
      <c r="Q2579" s="514"/>
      <c r="R2579" s="523"/>
      <c r="S2579" s="514"/>
      <c r="U2579" s="825"/>
      <c r="V2579" s="514"/>
    </row>
    <row r="2580" spans="17:22" x14ac:dyDescent="0.2">
      <c r="Q2580" s="514"/>
      <c r="R2580" s="523"/>
      <c r="S2580" s="514"/>
      <c r="U2580" s="825"/>
      <c r="V2580" s="514"/>
    </row>
    <row r="2581" spans="17:22" x14ac:dyDescent="0.2">
      <c r="Q2581" s="514"/>
      <c r="R2581" s="523"/>
      <c r="S2581" s="514"/>
      <c r="U2581" s="825"/>
      <c r="V2581" s="514"/>
    </row>
    <row r="2582" spans="17:22" x14ac:dyDescent="0.2">
      <c r="Q2582" s="514"/>
      <c r="R2582" s="523"/>
      <c r="S2582" s="514"/>
      <c r="U2582" s="825"/>
      <c r="V2582" s="514"/>
    </row>
    <row r="2583" spans="17:22" x14ac:dyDescent="0.2">
      <c r="Q2583" s="514"/>
      <c r="R2583" s="523"/>
      <c r="S2583" s="514"/>
      <c r="U2583" s="825"/>
      <c r="V2583" s="514"/>
    </row>
    <row r="2584" spans="17:22" x14ac:dyDescent="0.2">
      <c r="Q2584" s="514"/>
      <c r="R2584" s="523"/>
      <c r="S2584" s="514"/>
      <c r="U2584" s="825"/>
      <c r="V2584" s="514"/>
    </row>
    <row r="2585" spans="17:22" x14ac:dyDescent="0.2">
      <c r="Q2585" s="514"/>
      <c r="R2585" s="523"/>
      <c r="S2585" s="514"/>
      <c r="U2585" s="825"/>
      <c r="V2585" s="514"/>
    </row>
    <row r="2586" spans="17:22" x14ac:dyDescent="0.2">
      <c r="Q2586" s="514"/>
      <c r="R2586" s="523"/>
      <c r="S2586" s="514"/>
      <c r="U2586" s="825"/>
      <c r="V2586" s="514"/>
    </row>
    <row r="2587" spans="17:22" x14ac:dyDescent="0.2">
      <c r="Q2587" s="514"/>
      <c r="R2587" s="523"/>
      <c r="S2587" s="514"/>
      <c r="U2587" s="825"/>
      <c r="V2587" s="514"/>
    </row>
    <row r="2588" spans="17:22" x14ac:dyDescent="0.2">
      <c r="Q2588" s="514"/>
      <c r="R2588" s="523"/>
      <c r="S2588" s="514"/>
      <c r="U2588" s="825"/>
      <c r="V2588" s="514"/>
    </row>
    <row r="2589" spans="17:22" x14ac:dyDescent="0.2">
      <c r="Q2589" s="514"/>
      <c r="R2589" s="523"/>
      <c r="S2589" s="514"/>
      <c r="U2589" s="825"/>
      <c r="V2589" s="514"/>
    </row>
    <row r="2590" spans="17:22" x14ac:dyDescent="0.2">
      <c r="Q2590" s="514"/>
      <c r="R2590" s="523"/>
      <c r="S2590" s="514"/>
      <c r="U2590" s="825"/>
      <c r="V2590" s="514"/>
    </row>
    <row r="2591" spans="17:22" x14ac:dyDescent="0.2">
      <c r="Q2591" s="514"/>
      <c r="R2591" s="523"/>
      <c r="S2591" s="514"/>
      <c r="U2591" s="825"/>
      <c r="V2591" s="514"/>
    </row>
    <row r="2592" spans="17:22" x14ac:dyDescent="0.2">
      <c r="Q2592" s="514"/>
      <c r="R2592" s="523"/>
      <c r="S2592" s="514"/>
      <c r="U2592" s="825"/>
      <c r="V2592" s="514"/>
    </row>
    <row r="2593" spans="17:22" x14ac:dyDescent="0.2">
      <c r="Q2593" s="514"/>
      <c r="R2593" s="523"/>
      <c r="S2593" s="514"/>
      <c r="U2593" s="825"/>
      <c r="V2593" s="514"/>
    </row>
    <row r="2594" spans="17:22" x14ac:dyDescent="0.2">
      <c r="Q2594" s="514"/>
      <c r="R2594" s="523"/>
      <c r="S2594" s="514"/>
      <c r="U2594" s="825"/>
      <c r="V2594" s="514"/>
    </row>
    <row r="2595" spans="17:22" x14ac:dyDescent="0.2">
      <c r="Q2595" s="514"/>
      <c r="R2595" s="523"/>
      <c r="S2595" s="514"/>
      <c r="U2595" s="825"/>
      <c r="V2595" s="514"/>
    </row>
    <row r="2596" spans="17:22" x14ac:dyDescent="0.2">
      <c r="Q2596" s="514"/>
      <c r="R2596" s="523"/>
      <c r="S2596" s="514"/>
      <c r="U2596" s="825"/>
      <c r="V2596" s="514"/>
    </row>
    <row r="2597" spans="17:22" x14ac:dyDescent="0.2">
      <c r="Q2597" s="514"/>
      <c r="R2597" s="523"/>
      <c r="S2597" s="514"/>
      <c r="U2597" s="825"/>
      <c r="V2597" s="514"/>
    </row>
    <row r="2598" spans="17:22" x14ac:dyDescent="0.2">
      <c r="Q2598" s="514"/>
      <c r="R2598" s="523"/>
      <c r="S2598" s="514"/>
      <c r="U2598" s="825"/>
      <c r="V2598" s="514"/>
    </row>
    <row r="2599" spans="17:22" x14ac:dyDescent="0.2">
      <c r="Q2599" s="514"/>
      <c r="R2599" s="523"/>
      <c r="S2599" s="514"/>
      <c r="U2599" s="825"/>
      <c r="V2599" s="514"/>
    </row>
    <row r="2600" spans="17:22" x14ac:dyDescent="0.2">
      <c r="Q2600" s="514"/>
      <c r="R2600" s="523"/>
      <c r="S2600" s="514"/>
      <c r="U2600" s="825"/>
      <c r="V2600" s="514"/>
    </row>
    <row r="2601" spans="17:22" x14ac:dyDescent="0.2">
      <c r="Q2601" s="514"/>
      <c r="R2601" s="523"/>
      <c r="S2601" s="514"/>
      <c r="U2601" s="825"/>
      <c r="V2601" s="514"/>
    </row>
    <row r="2602" spans="17:22" x14ac:dyDescent="0.2">
      <c r="Q2602" s="514"/>
      <c r="R2602" s="523"/>
      <c r="S2602" s="514"/>
      <c r="U2602" s="825"/>
      <c r="V2602" s="514"/>
    </row>
    <row r="2603" spans="17:22" x14ac:dyDescent="0.2">
      <c r="Q2603" s="514"/>
      <c r="R2603" s="523"/>
      <c r="S2603" s="514"/>
      <c r="U2603" s="825"/>
      <c r="V2603" s="514"/>
    </row>
    <row r="2604" spans="17:22" x14ac:dyDescent="0.2">
      <c r="Q2604" s="514"/>
      <c r="R2604" s="523"/>
      <c r="S2604" s="514"/>
      <c r="U2604" s="825"/>
      <c r="V2604" s="514"/>
    </row>
    <row r="2605" spans="17:22" x14ac:dyDescent="0.2">
      <c r="Q2605" s="514"/>
      <c r="R2605" s="523"/>
      <c r="S2605" s="514"/>
      <c r="U2605" s="825"/>
      <c r="V2605" s="514"/>
    </row>
    <row r="2606" spans="17:22" x14ac:dyDescent="0.2">
      <c r="Q2606" s="514"/>
      <c r="R2606" s="523"/>
      <c r="S2606" s="514"/>
      <c r="U2606" s="825"/>
      <c r="V2606" s="514"/>
    </row>
    <row r="2607" spans="17:22" x14ac:dyDescent="0.2">
      <c r="Q2607" s="514"/>
      <c r="R2607" s="523"/>
      <c r="S2607" s="514"/>
      <c r="U2607" s="825"/>
      <c r="V2607" s="514"/>
    </row>
    <row r="2608" spans="17:22" x14ac:dyDescent="0.2">
      <c r="Q2608" s="514"/>
      <c r="R2608" s="523"/>
      <c r="S2608" s="514"/>
      <c r="U2608" s="825"/>
      <c r="V2608" s="514"/>
    </row>
    <row r="2609" spans="17:22" x14ac:dyDescent="0.2">
      <c r="Q2609" s="514"/>
      <c r="R2609" s="523"/>
      <c r="S2609" s="514"/>
      <c r="U2609" s="825"/>
      <c r="V2609" s="514"/>
    </row>
    <row r="2610" spans="17:22" x14ac:dyDescent="0.2">
      <c r="Q2610" s="514"/>
      <c r="R2610" s="523"/>
      <c r="S2610" s="514"/>
      <c r="U2610" s="825"/>
      <c r="V2610" s="514"/>
    </row>
    <row r="2611" spans="17:22" x14ac:dyDescent="0.2">
      <c r="Q2611" s="514"/>
      <c r="R2611" s="523"/>
      <c r="S2611" s="514"/>
      <c r="U2611" s="825"/>
      <c r="V2611" s="514"/>
    </row>
    <row r="2612" spans="17:22" x14ac:dyDescent="0.2">
      <c r="Q2612" s="514"/>
      <c r="R2612" s="523"/>
      <c r="S2612" s="514"/>
      <c r="U2612" s="825"/>
      <c r="V2612" s="514"/>
    </row>
    <row r="2613" spans="17:22" x14ac:dyDescent="0.2">
      <c r="Q2613" s="514"/>
      <c r="R2613" s="523"/>
      <c r="S2613" s="514"/>
      <c r="U2613" s="825"/>
      <c r="V2613" s="514"/>
    </row>
    <row r="2614" spans="17:22" x14ac:dyDescent="0.2">
      <c r="Q2614" s="514"/>
      <c r="R2614" s="523"/>
      <c r="S2614" s="514"/>
      <c r="U2614" s="825"/>
      <c r="V2614" s="514"/>
    </row>
    <row r="2615" spans="17:22" x14ac:dyDescent="0.2">
      <c r="Q2615" s="514"/>
      <c r="R2615" s="523"/>
      <c r="S2615" s="514"/>
      <c r="U2615" s="825"/>
      <c r="V2615" s="514"/>
    </row>
    <row r="2616" spans="17:22" x14ac:dyDescent="0.2">
      <c r="Q2616" s="514"/>
      <c r="R2616" s="523"/>
      <c r="S2616" s="514"/>
      <c r="U2616" s="825"/>
      <c r="V2616" s="514"/>
    </row>
    <row r="2617" spans="17:22" x14ac:dyDescent="0.2">
      <c r="Q2617" s="514"/>
      <c r="R2617" s="523"/>
      <c r="S2617" s="514"/>
      <c r="U2617" s="825"/>
      <c r="V2617" s="514"/>
    </row>
    <row r="2618" spans="17:22" x14ac:dyDescent="0.2">
      <c r="Q2618" s="514"/>
      <c r="R2618" s="523"/>
      <c r="S2618" s="514"/>
      <c r="U2618" s="825"/>
      <c r="V2618" s="514"/>
    </row>
    <row r="2619" spans="17:22" x14ac:dyDescent="0.2">
      <c r="Q2619" s="514"/>
      <c r="R2619" s="523"/>
      <c r="S2619" s="514"/>
      <c r="U2619" s="825"/>
      <c r="V2619" s="514"/>
    </row>
    <row r="2620" spans="17:22" x14ac:dyDescent="0.2">
      <c r="Q2620" s="514"/>
      <c r="R2620" s="523"/>
      <c r="S2620" s="514"/>
      <c r="U2620" s="825"/>
      <c r="V2620" s="514"/>
    </row>
    <row r="2621" spans="17:22" x14ac:dyDescent="0.2">
      <c r="Q2621" s="514"/>
      <c r="R2621" s="523"/>
      <c r="S2621" s="514"/>
      <c r="U2621" s="825"/>
      <c r="V2621" s="514"/>
    </row>
    <row r="2622" spans="17:22" x14ac:dyDescent="0.2">
      <c r="Q2622" s="514"/>
      <c r="R2622" s="523"/>
      <c r="S2622" s="514"/>
      <c r="U2622" s="825"/>
      <c r="V2622" s="514"/>
    </row>
    <row r="2623" spans="17:22" x14ac:dyDescent="0.2">
      <c r="Q2623" s="514"/>
      <c r="R2623" s="523"/>
      <c r="S2623" s="514"/>
      <c r="U2623" s="825"/>
      <c r="V2623" s="514"/>
    </row>
    <row r="2624" spans="17:22" x14ac:dyDescent="0.2">
      <c r="Q2624" s="514"/>
      <c r="R2624" s="523"/>
      <c r="S2624" s="514"/>
      <c r="U2624" s="825"/>
      <c r="V2624" s="514"/>
    </row>
    <row r="2625" spans="17:22" x14ac:dyDescent="0.2">
      <c r="Q2625" s="514"/>
      <c r="R2625" s="523"/>
      <c r="S2625" s="514"/>
      <c r="U2625" s="825"/>
      <c r="V2625" s="514"/>
    </row>
    <row r="2626" spans="17:22" x14ac:dyDescent="0.2">
      <c r="Q2626" s="514"/>
      <c r="R2626" s="523"/>
      <c r="S2626" s="514"/>
      <c r="U2626" s="825"/>
      <c r="V2626" s="514"/>
    </row>
    <row r="2627" spans="17:22" x14ac:dyDescent="0.2">
      <c r="Q2627" s="514"/>
      <c r="R2627" s="523"/>
      <c r="S2627" s="514"/>
      <c r="U2627" s="825"/>
      <c r="V2627" s="514"/>
    </row>
    <row r="2628" spans="17:22" x14ac:dyDescent="0.2">
      <c r="Q2628" s="514"/>
      <c r="R2628" s="523"/>
      <c r="S2628" s="514"/>
      <c r="U2628" s="825"/>
      <c r="V2628" s="514"/>
    </row>
    <row r="2629" spans="17:22" x14ac:dyDescent="0.2">
      <c r="Q2629" s="514"/>
      <c r="R2629" s="523"/>
      <c r="S2629" s="514"/>
      <c r="U2629" s="825"/>
      <c r="V2629" s="514"/>
    </row>
    <row r="2630" spans="17:22" x14ac:dyDescent="0.2">
      <c r="Q2630" s="514"/>
      <c r="R2630" s="523"/>
      <c r="S2630" s="514"/>
      <c r="U2630" s="825"/>
      <c r="V2630" s="514"/>
    </row>
    <row r="2631" spans="17:22" x14ac:dyDescent="0.2">
      <c r="Q2631" s="514"/>
      <c r="R2631" s="523"/>
      <c r="S2631" s="514"/>
      <c r="U2631" s="825"/>
      <c r="V2631" s="514"/>
    </row>
    <row r="2632" spans="17:22" x14ac:dyDescent="0.2">
      <c r="Q2632" s="514"/>
      <c r="R2632" s="523"/>
      <c r="S2632" s="514"/>
      <c r="U2632" s="825"/>
      <c r="V2632" s="514"/>
    </row>
    <row r="2633" spans="17:22" x14ac:dyDescent="0.2">
      <c r="Q2633" s="514"/>
      <c r="R2633" s="523"/>
      <c r="S2633" s="514"/>
      <c r="U2633" s="825"/>
      <c r="V2633" s="514"/>
    </row>
    <row r="2634" spans="17:22" x14ac:dyDescent="0.2">
      <c r="Q2634" s="514"/>
      <c r="R2634" s="523"/>
      <c r="S2634" s="514"/>
      <c r="U2634" s="825"/>
      <c r="V2634" s="514"/>
    </row>
    <row r="2635" spans="17:22" x14ac:dyDescent="0.2">
      <c r="Q2635" s="514"/>
      <c r="R2635" s="523"/>
      <c r="S2635" s="514"/>
      <c r="U2635" s="825"/>
      <c r="V2635" s="514"/>
    </row>
    <row r="2636" spans="17:22" x14ac:dyDescent="0.2">
      <c r="Q2636" s="514"/>
      <c r="R2636" s="523"/>
      <c r="S2636" s="514"/>
      <c r="U2636" s="825"/>
      <c r="V2636" s="514"/>
    </row>
    <row r="2637" spans="17:22" x14ac:dyDescent="0.2">
      <c r="Q2637" s="514"/>
      <c r="R2637" s="523"/>
      <c r="S2637" s="514"/>
      <c r="U2637" s="825"/>
      <c r="V2637" s="514"/>
    </row>
    <row r="2638" spans="17:22" x14ac:dyDescent="0.2">
      <c r="Q2638" s="514"/>
      <c r="R2638" s="523"/>
      <c r="S2638" s="514"/>
      <c r="U2638" s="825"/>
      <c r="V2638" s="514"/>
    </row>
    <row r="2639" spans="17:22" x14ac:dyDescent="0.2">
      <c r="Q2639" s="514"/>
      <c r="R2639" s="523"/>
      <c r="S2639" s="514"/>
      <c r="U2639" s="825"/>
      <c r="V2639" s="514"/>
    </row>
    <row r="2640" spans="17:22" x14ac:dyDescent="0.2">
      <c r="Q2640" s="514"/>
      <c r="R2640" s="523"/>
      <c r="S2640" s="514"/>
      <c r="U2640" s="825"/>
      <c r="V2640" s="514"/>
    </row>
    <row r="2641" spans="17:22" x14ac:dyDescent="0.2">
      <c r="Q2641" s="514"/>
      <c r="R2641" s="523"/>
      <c r="S2641" s="514"/>
      <c r="U2641" s="825"/>
      <c r="V2641" s="514"/>
    </row>
    <row r="2642" spans="17:22" x14ac:dyDescent="0.2">
      <c r="Q2642" s="514"/>
      <c r="R2642" s="523"/>
      <c r="S2642" s="514"/>
      <c r="U2642" s="825"/>
      <c r="V2642" s="514"/>
    </row>
    <row r="2643" spans="17:22" x14ac:dyDescent="0.2">
      <c r="Q2643" s="514"/>
      <c r="R2643" s="523"/>
      <c r="S2643" s="514"/>
      <c r="U2643" s="825"/>
      <c r="V2643" s="514"/>
    </row>
    <row r="2644" spans="17:22" x14ac:dyDescent="0.2">
      <c r="Q2644" s="514"/>
      <c r="R2644" s="523"/>
      <c r="S2644" s="514"/>
      <c r="U2644" s="825"/>
      <c r="V2644" s="514"/>
    </row>
    <row r="2645" spans="17:22" x14ac:dyDescent="0.2">
      <c r="Q2645" s="514"/>
      <c r="R2645" s="523"/>
      <c r="S2645" s="514"/>
      <c r="U2645" s="825"/>
      <c r="V2645" s="514"/>
    </row>
    <row r="2646" spans="17:22" x14ac:dyDescent="0.2">
      <c r="Q2646" s="514"/>
      <c r="R2646" s="523"/>
      <c r="S2646" s="514"/>
      <c r="U2646" s="825"/>
      <c r="V2646" s="514"/>
    </row>
    <row r="2647" spans="17:22" x14ac:dyDescent="0.2">
      <c r="Q2647" s="514"/>
      <c r="R2647" s="523"/>
      <c r="S2647" s="514"/>
      <c r="U2647" s="825"/>
      <c r="V2647" s="514"/>
    </row>
    <row r="2648" spans="17:22" x14ac:dyDescent="0.2">
      <c r="Q2648" s="514"/>
      <c r="R2648" s="523"/>
      <c r="S2648" s="514"/>
      <c r="U2648" s="825"/>
      <c r="V2648" s="514"/>
    </row>
    <row r="2649" spans="17:22" x14ac:dyDescent="0.2">
      <c r="Q2649" s="514"/>
      <c r="R2649" s="523"/>
      <c r="S2649" s="514"/>
      <c r="U2649" s="825"/>
      <c r="V2649" s="514"/>
    </row>
    <row r="2650" spans="17:22" x14ac:dyDescent="0.2">
      <c r="Q2650" s="514"/>
      <c r="R2650" s="523"/>
      <c r="S2650" s="514"/>
      <c r="U2650" s="825"/>
      <c r="V2650" s="514"/>
    </row>
    <row r="2651" spans="17:22" x14ac:dyDescent="0.2">
      <c r="Q2651" s="514"/>
      <c r="R2651" s="523"/>
      <c r="S2651" s="514"/>
      <c r="U2651" s="825"/>
      <c r="V2651" s="514"/>
    </row>
    <row r="2652" spans="17:22" x14ac:dyDescent="0.2">
      <c r="Q2652" s="514"/>
      <c r="R2652" s="523"/>
      <c r="S2652" s="514"/>
      <c r="U2652" s="825"/>
      <c r="V2652" s="514"/>
    </row>
    <row r="2653" spans="17:22" x14ac:dyDescent="0.2">
      <c r="Q2653" s="514"/>
      <c r="R2653" s="523"/>
      <c r="S2653" s="514"/>
      <c r="U2653" s="825"/>
      <c r="V2653" s="514"/>
    </row>
    <row r="2654" spans="17:22" x14ac:dyDescent="0.2">
      <c r="Q2654" s="514"/>
      <c r="R2654" s="523"/>
      <c r="S2654" s="514"/>
      <c r="U2654" s="825"/>
      <c r="V2654" s="514"/>
    </row>
    <row r="2655" spans="17:22" x14ac:dyDescent="0.2">
      <c r="Q2655" s="514"/>
      <c r="R2655" s="523"/>
      <c r="S2655" s="514"/>
      <c r="U2655" s="825"/>
      <c r="V2655" s="514"/>
    </row>
    <row r="2656" spans="17:22" x14ac:dyDescent="0.2">
      <c r="Q2656" s="514"/>
      <c r="R2656" s="523"/>
      <c r="S2656" s="514"/>
      <c r="U2656" s="825"/>
      <c r="V2656" s="514"/>
    </row>
    <row r="2657" spans="17:22" x14ac:dyDescent="0.2">
      <c r="Q2657" s="514"/>
      <c r="R2657" s="523"/>
      <c r="S2657" s="514"/>
      <c r="U2657" s="825"/>
      <c r="V2657" s="514"/>
    </row>
    <row r="2658" spans="17:22" x14ac:dyDescent="0.2">
      <c r="Q2658" s="514"/>
      <c r="R2658" s="523"/>
      <c r="S2658" s="514"/>
      <c r="U2658" s="825"/>
      <c r="V2658" s="514"/>
    </row>
    <row r="2659" spans="17:22" x14ac:dyDescent="0.2">
      <c r="Q2659" s="514"/>
      <c r="R2659" s="523"/>
      <c r="S2659" s="514"/>
      <c r="U2659" s="825"/>
      <c r="V2659" s="514"/>
    </row>
    <row r="2660" spans="17:22" x14ac:dyDescent="0.2">
      <c r="Q2660" s="514"/>
      <c r="R2660" s="523"/>
      <c r="S2660" s="514"/>
      <c r="U2660" s="825"/>
      <c r="V2660" s="514"/>
    </row>
    <row r="2661" spans="17:22" x14ac:dyDescent="0.2">
      <c r="Q2661" s="514"/>
      <c r="R2661" s="523"/>
      <c r="S2661" s="514"/>
      <c r="U2661" s="825"/>
      <c r="V2661" s="514"/>
    </row>
    <row r="2662" spans="17:22" x14ac:dyDescent="0.2">
      <c r="Q2662" s="514"/>
      <c r="R2662" s="523"/>
      <c r="S2662" s="514"/>
      <c r="U2662" s="825"/>
      <c r="V2662" s="514"/>
    </row>
    <row r="2663" spans="17:22" x14ac:dyDescent="0.2">
      <c r="Q2663" s="514"/>
      <c r="R2663" s="523"/>
      <c r="S2663" s="514"/>
      <c r="U2663" s="825"/>
      <c r="V2663" s="514"/>
    </row>
    <row r="2664" spans="17:22" x14ac:dyDescent="0.2">
      <c r="Q2664" s="514"/>
      <c r="R2664" s="523"/>
      <c r="S2664" s="514"/>
      <c r="U2664" s="825"/>
      <c r="V2664" s="514"/>
    </row>
    <row r="2665" spans="17:22" x14ac:dyDescent="0.2">
      <c r="Q2665" s="514"/>
      <c r="R2665" s="523"/>
      <c r="S2665" s="514"/>
      <c r="U2665" s="825"/>
      <c r="V2665" s="514"/>
    </row>
    <row r="2666" spans="17:22" x14ac:dyDescent="0.2">
      <c r="Q2666" s="514"/>
      <c r="R2666" s="523"/>
      <c r="S2666" s="514"/>
      <c r="U2666" s="825"/>
      <c r="V2666" s="514"/>
    </row>
    <row r="2667" spans="17:22" x14ac:dyDescent="0.2">
      <c r="Q2667" s="514"/>
      <c r="R2667" s="523"/>
      <c r="S2667" s="514"/>
      <c r="U2667" s="825"/>
      <c r="V2667" s="514"/>
    </row>
    <row r="2668" spans="17:22" x14ac:dyDescent="0.2">
      <c r="Q2668" s="514"/>
      <c r="R2668" s="523"/>
      <c r="S2668" s="514"/>
      <c r="U2668" s="825"/>
      <c r="V2668" s="514"/>
    </row>
    <row r="2669" spans="17:22" x14ac:dyDescent="0.2">
      <c r="Q2669" s="514"/>
      <c r="R2669" s="523"/>
      <c r="S2669" s="514"/>
      <c r="U2669" s="825"/>
      <c r="V2669" s="514"/>
    </row>
    <row r="2670" spans="17:22" x14ac:dyDescent="0.2">
      <c r="Q2670" s="514"/>
      <c r="R2670" s="523"/>
      <c r="S2670" s="514"/>
      <c r="U2670" s="825"/>
      <c r="V2670" s="514"/>
    </row>
    <row r="2671" spans="17:22" x14ac:dyDescent="0.2">
      <c r="Q2671" s="514"/>
      <c r="R2671" s="523"/>
      <c r="S2671" s="514"/>
      <c r="U2671" s="825"/>
      <c r="V2671" s="514"/>
    </row>
    <row r="3340" hidden="1" x14ac:dyDescent="0.2"/>
    <row r="3341" hidden="1" x14ac:dyDescent="0.2"/>
    <row r="3342" hidden="1" x14ac:dyDescent="0.2"/>
    <row r="3343" hidden="1" x14ac:dyDescent="0.2"/>
    <row r="3354"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spans="16:17" hidden="1" x14ac:dyDescent="0.2"/>
    <row r="3378" spans="16:17" hidden="1" x14ac:dyDescent="0.2"/>
    <row r="3379" spans="16:17" hidden="1" x14ac:dyDescent="0.2"/>
    <row r="3380" spans="16:17" hidden="1" x14ac:dyDescent="0.2"/>
    <row r="3384" spans="16:17" x14ac:dyDescent="0.2">
      <c r="P3384" s="566"/>
      <c r="Q3384" s="566"/>
    </row>
    <row r="3411" spans="16:17" x14ac:dyDescent="0.2">
      <c r="P3411" s="566"/>
      <c r="Q3411" s="566"/>
    </row>
    <row r="3417" spans="16:17" x14ac:dyDescent="0.2">
      <c r="Q3417" s="505"/>
    </row>
    <row r="3418" spans="16:17" x14ac:dyDescent="0.2">
      <c r="Q3418" s="505"/>
    </row>
    <row r="3480" spans="16:17" x14ac:dyDescent="0.2">
      <c r="P3480" s="566"/>
      <c r="Q3480" s="566"/>
    </row>
  </sheetData>
  <sheetProtection insertRows="0" autoFilter="0"/>
  <mergeCells count="41">
    <mergeCell ref="P1588:W1588"/>
    <mergeCell ref="P1586:T1586"/>
    <mergeCell ref="P1585:T1585"/>
    <mergeCell ref="A1587:G1587"/>
    <mergeCell ref="G10:G11"/>
    <mergeCell ref="A11:F11"/>
    <mergeCell ref="P1587:W1587"/>
    <mergeCell ref="K1586:N1586"/>
    <mergeCell ref="H1586:J1586"/>
    <mergeCell ref="K1585:N1585"/>
    <mergeCell ref="A1585:G1585"/>
    <mergeCell ref="L10:M10"/>
    <mergeCell ref="A10:E10"/>
    <mergeCell ref="A1586:G1586"/>
    <mergeCell ref="W9:W11"/>
    <mergeCell ref="A9:G9"/>
    <mergeCell ref="A12:G12"/>
    <mergeCell ref="S10:S11"/>
    <mergeCell ref="R10:R11"/>
    <mergeCell ref="H1587:J1587"/>
    <mergeCell ref="K1587:N1587"/>
    <mergeCell ref="H9:H11"/>
    <mergeCell ref="I9:I11"/>
    <mergeCell ref="K9:K11"/>
    <mergeCell ref="H1585:J1585"/>
    <mergeCell ref="J9:J11"/>
    <mergeCell ref="L9:Q9"/>
    <mergeCell ref="Q10:Q11"/>
    <mergeCell ref="U1:X4"/>
    <mergeCell ref="V10:V11"/>
    <mergeCell ref="X10:X11"/>
    <mergeCell ref="T10:T11"/>
    <mergeCell ref="U10:U11"/>
    <mergeCell ref="A5:X5"/>
    <mergeCell ref="A7:S7"/>
    <mergeCell ref="A1:F1"/>
    <mergeCell ref="A3:F3"/>
    <mergeCell ref="A4:F4"/>
    <mergeCell ref="G1:Q2"/>
    <mergeCell ref="G3:Q4"/>
    <mergeCell ref="N10:P10"/>
  </mergeCells>
  <phoneticPr fontId="0" type="noConversion"/>
  <conditionalFormatting sqref="G1365:G1411 G1549:G1580 G1035:G1047 G1049:G1277 G965:G1033 G260:G282 G284:G296 G298:G299 G301:G304 G14:G26 G28:G30 G32:G258 G306:G340 G912:G962 G1467:G1484 G1415:G1465 G1486:G1547 G586:G908 G342:G584 G1279:G1363">
    <cfRule type="cellIs" dxfId="11" priority="21" stopIfTrue="1" operator="equal">
      <formula>#REF!</formula>
    </cfRule>
  </conditionalFormatting>
  <conditionalFormatting sqref="G305">
    <cfRule type="cellIs" dxfId="10" priority="10" stopIfTrue="1" operator="equal">
      <formula>#REF!</formula>
    </cfRule>
  </conditionalFormatting>
  <conditionalFormatting sqref="G1412">
    <cfRule type="cellIs" dxfId="9" priority="9" stopIfTrue="1" operator="equal">
      <formula>#REF!</formula>
    </cfRule>
  </conditionalFormatting>
  <conditionalFormatting sqref="G1413">
    <cfRule type="cellIs" dxfId="8" priority="8" stopIfTrue="1" operator="equal">
      <formula>#REF!</formula>
    </cfRule>
  </conditionalFormatting>
  <conditionalFormatting sqref="G1414">
    <cfRule type="cellIs" dxfId="7" priority="7" stopIfTrue="1" operator="equal">
      <formula>#REF!</formula>
    </cfRule>
  </conditionalFormatting>
  <conditionalFormatting sqref="G1485">
    <cfRule type="cellIs" dxfId="6" priority="2" stopIfTrue="1" operator="equal">
      <formula>#REF!</formula>
    </cfRule>
  </conditionalFormatting>
  <conditionalFormatting sqref="G909:G911">
    <cfRule type="cellIs" dxfId="5" priority="1" stopIfTrue="1" operator="equal">
      <formula>#REF!</formula>
    </cfRule>
  </conditionalFormatting>
  <dataValidations count="4">
    <dataValidation type="list" allowBlank="1" showInputMessage="1" showErrorMessage="1" sqref="F13:F1583">
      <formula1>$Y$12:$Y$15</formula1>
    </dataValidation>
    <dataValidation type="list" allowBlank="1" showInputMessage="1" showErrorMessage="1" sqref="T12:T1583">
      <formula1>$AD$12:$AD$19</formula1>
    </dataValidation>
    <dataValidation type="list" allowBlank="1" showInputMessage="1" showErrorMessage="1" sqref="U12:U1583">
      <formula1>$Z$12:$Z$13</formula1>
    </dataValidation>
    <dataValidation type="list" allowBlank="1" showInputMessage="1" showErrorMessage="1" sqref="V12:V1583">
      <formula1>$AA$12:$AA$16</formula1>
    </dataValidation>
  </dataValidations>
  <printOptions horizontalCentered="1"/>
  <pageMargins left="0.47244094488188981" right="0.47244094488188981" top="0.59055118110236227" bottom="0.51181102362204722" header="0" footer="0"/>
  <pageSetup scale="28" fitToHeight="0" orientation="landscape" r:id="rId1"/>
  <headerFooter alignWithMargins="0">
    <oddHeader>&amp;RPágina &amp;P de &amp;N</oddHeader>
    <oddFooter>&amp;R&amp;P de &amp;N</oddFooter>
  </headerFooter>
  <rowBreaks count="1" manualBreakCount="1">
    <brk id="1558"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G321"/>
  <sheetViews>
    <sheetView tabSelected="1" view="pageBreakPreview" zoomScale="70" zoomScaleNormal="100" zoomScaleSheetLayoutView="70" workbookViewId="0">
      <selection activeCell="K242" sqref="K242"/>
    </sheetView>
  </sheetViews>
  <sheetFormatPr baseColWidth="10" defaultRowHeight="12.75" x14ac:dyDescent="0.2"/>
  <cols>
    <col min="1" max="1" width="5.140625" style="10" customWidth="1"/>
    <col min="2" max="3" width="4.5703125" style="10" customWidth="1"/>
    <col min="4" max="4" width="4.7109375" style="10" customWidth="1"/>
    <col min="5" max="5" width="4.28515625" style="10" customWidth="1"/>
    <col min="6" max="6" width="6" style="10" customWidth="1"/>
    <col min="7" max="7" width="40.85546875" style="10" customWidth="1"/>
    <col min="8" max="8" width="18.85546875" style="11" customWidth="1"/>
    <col min="9" max="9" width="24.7109375" style="11" customWidth="1"/>
    <col min="10" max="10" width="27.28515625" style="12" customWidth="1"/>
    <col min="11" max="11" width="26.85546875" style="12" customWidth="1"/>
    <col min="12" max="12" width="23.5703125" style="12" customWidth="1"/>
    <col min="13" max="13" width="15.28515625" style="12" bestFit="1" customWidth="1"/>
    <col min="14" max="16384" width="11.42578125" style="12"/>
  </cols>
  <sheetData>
    <row r="1" spans="1:14" ht="15.75" customHeight="1" x14ac:dyDescent="0.2">
      <c r="A1" s="1074" t="s">
        <v>4652</v>
      </c>
      <c r="B1" s="1075"/>
      <c r="C1" s="1075"/>
      <c r="D1" s="1075"/>
      <c r="E1" s="1075"/>
      <c r="F1" s="1076"/>
      <c r="G1" s="1168" t="s">
        <v>5105</v>
      </c>
      <c r="H1" s="1169"/>
      <c r="I1" s="1169"/>
      <c r="J1" s="1169"/>
      <c r="K1" s="1164" t="s">
        <v>4657</v>
      </c>
      <c r="L1" s="116"/>
      <c r="M1" s="116"/>
      <c r="N1" s="116"/>
    </row>
    <row r="2" spans="1:14" ht="15.75" customHeight="1" x14ac:dyDescent="0.2">
      <c r="A2" s="1074" t="s">
        <v>4653</v>
      </c>
      <c r="B2" s="1075"/>
      <c r="C2" s="1075"/>
      <c r="D2" s="1075"/>
      <c r="E2" s="1075"/>
      <c r="F2" s="1076"/>
      <c r="G2" s="1170"/>
      <c r="H2" s="1171"/>
      <c r="I2" s="1171"/>
      <c r="J2" s="1171"/>
      <c r="K2" s="1165"/>
      <c r="L2" s="116"/>
      <c r="M2" s="116"/>
      <c r="N2" s="116"/>
    </row>
    <row r="3" spans="1:14" ht="15.75" customHeight="1" x14ac:dyDescent="0.2">
      <c r="A3" s="1058" t="s">
        <v>4654</v>
      </c>
      <c r="B3" s="1059"/>
      <c r="C3" s="1059"/>
      <c r="D3" s="1059"/>
      <c r="E3" s="1059"/>
      <c r="F3" s="1060"/>
      <c r="G3" s="1172" t="s">
        <v>4659</v>
      </c>
      <c r="H3" s="1169"/>
      <c r="I3" s="1169"/>
      <c r="J3" s="1173"/>
      <c r="K3" s="1165"/>
      <c r="L3" s="116"/>
      <c r="M3" s="116"/>
      <c r="N3" s="116"/>
    </row>
    <row r="4" spans="1:14" ht="15.75" customHeight="1" x14ac:dyDescent="0.2">
      <c r="A4" s="1058" t="s">
        <v>4655</v>
      </c>
      <c r="B4" s="1059"/>
      <c r="C4" s="1059"/>
      <c r="D4" s="1059"/>
      <c r="E4" s="1059"/>
      <c r="F4" s="1060"/>
      <c r="G4" s="1174"/>
      <c r="H4" s="1175"/>
      <c r="I4" s="1175"/>
      <c r="J4" s="1176"/>
      <c r="K4" s="1166"/>
      <c r="L4" s="116"/>
      <c r="M4" s="116"/>
      <c r="N4" s="116"/>
    </row>
    <row r="5" spans="1:14" ht="14.25" customHeight="1" x14ac:dyDescent="0.2">
      <c r="A5" s="280"/>
      <c r="B5" s="280"/>
      <c r="C5" s="280"/>
      <c r="D5" s="280"/>
      <c r="E5" s="280"/>
      <c r="F5" s="280"/>
      <c r="G5" s="326"/>
      <c r="H5" s="326"/>
      <c r="I5" s="326"/>
      <c r="J5" s="326"/>
      <c r="K5" s="327"/>
      <c r="L5" s="116"/>
      <c r="M5" s="116"/>
      <c r="N5" s="116"/>
    </row>
    <row r="6" spans="1:14" ht="16.5" customHeight="1" x14ac:dyDescent="0.2">
      <c r="A6" s="1162" t="s">
        <v>4658</v>
      </c>
      <c r="B6" s="1163"/>
      <c r="C6" s="1163"/>
      <c r="D6" s="1163"/>
      <c r="E6" s="1163"/>
      <c r="F6" s="1163"/>
      <c r="G6" s="1163"/>
      <c r="H6" s="1163"/>
      <c r="I6" s="1163"/>
      <c r="J6" s="1163"/>
      <c r="K6" s="1163"/>
      <c r="L6" s="116"/>
      <c r="M6" s="116"/>
      <c r="N6" s="116"/>
    </row>
    <row r="7" spans="1:14" ht="16.5" customHeight="1" x14ac:dyDescent="0.3">
      <c r="A7" s="283" t="s">
        <v>4616</v>
      </c>
      <c r="B7" s="328"/>
      <c r="C7" s="328"/>
      <c r="D7" s="328"/>
      <c r="E7" s="320"/>
      <c r="F7" s="320"/>
      <c r="G7" s="320"/>
      <c r="H7" s="320"/>
      <c r="I7" s="321"/>
      <c r="J7" s="329"/>
      <c r="K7" s="329"/>
      <c r="L7" s="116"/>
      <c r="M7" s="116"/>
      <c r="N7" s="116"/>
    </row>
    <row r="8" spans="1:14" ht="21.75" customHeight="1" thickBot="1" x14ac:dyDescent="0.3">
      <c r="A8" s="393" t="s">
        <v>5124</v>
      </c>
      <c r="B8" s="393"/>
      <c r="C8" s="393"/>
      <c r="D8" s="393"/>
      <c r="E8" s="393"/>
      <c r="F8" s="393"/>
      <c r="G8" s="393"/>
      <c r="H8" s="393"/>
      <c r="I8" s="393"/>
      <c r="J8" s="116"/>
      <c r="K8" s="116"/>
      <c r="L8" s="116"/>
      <c r="M8" s="116"/>
      <c r="N8" s="116"/>
    </row>
    <row r="9" spans="1:14" ht="26.25" customHeight="1" thickBot="1" x14ac:dyDescent="0.25">
      <c r="A9" s="1026" t="s">
        <v>1730</v>
      </c>
      <c r="B9" s="1153"/>
      <c r="C9" s="1153"/>
      <c r="D9" s="1153"/>
      <c r="E9" s="1153"/>
      <c r="F9" s="1153"/>
      <c r="G9" s="1154"/>
      <c r="H9" s="996" t="s">
        <v>4180</v>
      </c>
      <c r="I9" s="1026" t="s">
        <v>4612</v>
      </c>
      <c r="J9" s="1027"/>
      <c r="K9" s="1028"/>
      <c r="L9" s="116"/>
      <c r="M9" s="116"/>
      <c r="N9" s="116"/>
    </row>
    <row r="10" spans="1:14" ht="39.75" customHeight="1" thickBot="1" x14ac:dyDescent="0.25">
      <c r="A10" s="1026" t="s">
        <v>1725</v>
      </c>
      <c r="B10" s="1027"/>
      <c r="C10" s="1027"/>
      <c r="D10" s="1027"/>
      <c r="E10" s="1028"/>
      <c r="F10" s="915" t="s">
        <v>4611</v>
      </c>
      <c r="G10" s="996" t="s">
        <v>1726</v>
      </c>
      <c r="H10" s="997"/>
      <c r="I10" s="996" t="s">
        <v>4626</v>
      </c>
      <c r="J10" s="996" t="s">
        <v>4627</v>
      </c>
      <c r="K10" s="996" t="s">
        <v>4628</v>
      </c>
      <c r="L10" s="116"/>
      <c r="M10" s="116"/>
      <c r="N10" s="116"/>
    </row>
    <row r="11" spans="1:14" ht="15.75" customHeight="1" thickBot="1" x14ac:dyDescent="0.25">
      <c r="A11" s="1157" t="s">
        <v>4620</v>
      </c>
      <c r="B11" s="1027"/>
      <c r="C11" s="1027"/>
      <c r="D11" s="1027"/>
      <c r="E11" s="1027"/>
      <c r="F11" s="1028"/>
      <c r="G11" s="1167"/>
      <c r="H11" s="998"/>
      <c r="I11" s="998"/>
      <c r="J11" s="998"/>
      <c r="K11" s="998"/>
      <c r="L11" s="116"/>
      <c r="M11" s="116"/>
      <c r="N11" s="116"/>
    </row>
    <row r="12" spans="1:14" s="27" customFormat="1" ht="32.25" customHeight="1" x14ac:dyDescent="0.25">
      <c r="A12" s="1150" t="s">
        <v>1731</v>
      </c>
      <c r="B12" s="1151"/>
      <c r="C12" s="1151"/>
      <c r="D12" s="1151"/>
      <c r="E12" s="1151"/>
      <c r="F12" s="1151"/>
      <c r="G12" s="1152"/>
      <c r="H12" s="921">
        <f>+H18+H156+H170+H186+H220+H257</f>
        <v>0</v>
      </c>
      <c r="I12" s="921">
        <f>+I18+I156+I170+I186+I220+I257</f>
        <v>342973952.5</v>
      </c>
      <c r="J12" s="921">
        <f>+J18+J156+J170+J186+J220+J257+J245</f>
        <v>607626047.5</v>
      </c>
      <c r="K12" s="921">
        <f>+K18+K156+K170+K186+K220+K257+K245</f>
        <v>950600000</v>
      </c>
      <c r="L12" s="983">
        <f>+K12-'[1]RESOL.DISTRIBUCION PPTO 2018'!$M$7669</f>
        <v>0</v>
      </c>
      <c r="M12" s="457"/>
      <c r="N12" s="121"/>
    </row>
    <row r="13" spans="1:14" ht="15.75" hidden="1" x14ac:dyDescent="0.25">
      <c r="A13" s="933"/>
      <c r="B13" s="933"/>
      <c r="C13" s="933"/>
      <c r="D13" s="933"/>
      <c r="E13" s="933"/>
      <c r="F13" s="933"/>
      <c r="G13" s="916"/>
      <c r="H13" s="934"/>
      <c r="I13" s="934"/>
      <c r="J13" s="934"/>
      <c r="K13" s="934"/>
      <c r="L13" s="116"/>
      <c r="M13" s="116"/>
      <c r="N13" s="116"/>
    </row>
    <row r="14" spans="1:14" s="27" customFormat="1" ht="15.75" hidden="1" x14ac:dyDescent="0.25">
      <c r="A14" s="330">
        <v>1</v>
      </c>
      <c r="B14" s="330"/>
      <c r="C14" s="330"/>
      <c r="D14" s="330"/>
      <c r="E14" s="331"/>
      <c r="F14" s="331"/>
      <c r="G14" s="332" t="s">
        <v>1735</v>
      </c>
      <c r="H14" s="333">
        <f>+H157</f>
        <v>0</v>
      </c>
      <c r="I14" s="333">
        <f>+I157</f>
        <v>0</v>
      </c>
      <c r="J14" s="333">
        <f>+J157</f>
        <v>0</v>
      </c>
      <c r="K14" s="333">
        <f>+K157</f>
        <v>0</v>
      </c>
      <c r="L14" s="121"/>
      <c r="M14" s="121"/>
      <c r="N14" s="121"/>
    </row>
    <row r="15" spans="1:14" s="27" customFormat="1" ht="15.75" x14ac:dyDescent="0.25">
      <c r="A15" s="917"/>
      <c r="B15" s="334"/>
      <c r="C15" s="334"/>
      <c r="D15" s="334"/>
      <c r="E15" s="335"/>
      <c r="F15" s="335"/>
      <c r="G15" s="336"/>
      <c r="H15" s="333"/>
      <c r="I15" s="333"/>
      <c r="J15" s="333"/>
      <c r="K15" s="333"/>
      <c r="L15" s="457"/>
      <c r="M15" s="121"/>
      <c r="N15" s="121"/>
    </row>
    <row r="16" spans="1:14" ht="15.75" x14ac:dyDescent="0.25">
      <c r="A16" s="917">
        <v>2</v>
      </c>
      <c r="B16" s="917"/>
      <c r="C16" s="917"/>
      <c r="D16" s="917"/>
      <c r="E16" s="917"/>
      <c r="F16" s="917"/>
      <c r="G16" s="337" t="s">
        <v>1732</v>
      </c>
      <c r="H16" s="934">
        <f>+H21+H163+H172+H188+H222+H259</f>
        <v>0</v>
      </c>
      <c r="I16" s="934">
        <f>+I21+I163+I172+I188+I222+I259</f>
        <v>342973952.5</v>
      </c>
      <c r="J16" s="934">
        <f>+J21+J163+J172+J188+J222+J259</f>
        <v>607626047.5</v>
      </c>
      <c r="K16" s="313">
        <f>+K21+K163+K172+K188+K222+K259</f>
        <v>950600000</v>
      </c>
      <c r="L16" s="983">
        <f>+K16-'[1]RESOL.DISTRIBUCION PPTO 2018'!$M$7678</f>
        <v>0</v>
      </c>
      <c r="M16" s="116"/>
      <c r="N16" s="116"/>
    </row>
    <row r="17" spans="1:14" ht="15.75" x14ac:dyDescent="0.25">
      <c r="A17" s="935"/>
      <c r="B17" s="935"/>
      <c r="C17" s="935"/>
      <c r="D17" s="935"/>
      <c r="E17" s="935"/>
      <c r="F17" s="935"/>
      <c r="G17" s="936"/>
      <c r="H17" s="934"/>
      <c r="I17" s="934"/>
      <c r="J17" s="934"/>
      <c r="K17" s="934"/>
      <c r="L17" s="116"/>
      <c r="M17" s="116"/>
      <c r="N17" s="116"/>
    </row>
    <row r="18" spans="1:14" s="27" customFormat="1" ht="42" customHeight="1" x14ac:dyDescent="0.25">
      <c r="A18" s="1156" t="s">
        <v>905</v>
      </c>
      <c r="B18" s="1156"/>
      <c r="C18" s="1156"/>
      <c r="D18" s="1156"/>
      <c r="E18" s="1156"/>
      <c r="F18" s="1156"/>
      <c r="G18" s="1156"/>
      <c r="H18" s="937">
        <f>+H21</f>
        <v>0</v>
      </c>
      <c r="I18" s="937">
        <f>+I21</f>
        <v>280396511</v>
      </c>
      <c r="J18" s="937">
        <f>+J21</f>
        <v>395045178</v>
      </c>
      <c r="K18" s="937">
        <f>+K21</f>
        <v>675441689</v>
      </c>
      <c r="L18" s="981">
        <f>+K18-'[1]RESOL.DISTRIBUCION PPTO 2018'!$M$7802</f>
        <v>0</v>
      </c>
      <c r="M18" s="121"/>
      <c r="N18" s="121"/>
    </row>
    <row r="19" spans="1:14" ht="15.75" hidden="1" x14ac:dyDescent="0.25">
      <c r="A19" s="933"/>
      <c r="B19" s="933"/>
      <c r="C19" s="933"/>
      <c r="D19" s="933"/>
      <c r="E19" s="933"/>
      <c r="F19" s="933"/>
      <c r="G19" s="916"/>
      <c r="H19" s="934"/>
      <c r="I19" s="934"/>
      <c r="J19" s="934"/>
      <c r="K19" s="934"/>
      <c r="L19" s="116"/>
      <c r="M19" s="116"/>
      <c r="N19" s="116"/>
    </row>
    <row r="20" spans="1:14" ht="15.75" x14ac:dyDescent="0.25">
      <c r="A20" s="916"/>
      <c r="B20" s="916"/>
      <c r="C20" s="916"/>
      <c r="D20" s="916"/>
      <c r="E20" s="339"/>
      <c r="F20" s="339"/>
      <c r="G20" s="110"/>
      <c r="H20" s="313" t="s">
        <v>3584</v>
      </c>
      <c r="I20" s="313" t="s">
        <v>3584</v>
      </c>
      <c r="J20" s="313" t="s">
        <v>3584</v>
      </c>
      <c r="K20" s="313" t="s">
        <v>3584</v>
      </c>
      <c r="L20" s="116"/>
      <c r="M20" s="116"/>
      <c r="N20" s="116"/>
    </row>
    <row r="21" spans="1:14" s="27" customFormat="1" ht="15.75" x14ac:dyDescent="0.25">
      <c r="A21" s="917">
        <v>2</v>
      </c>
      <c r="B21" s="917"/>
      <c r="C21" s="917"/>
      <c r="D21" s="917"/>
      <c r="E21" s="338"/>
      <c r="F21" s="338"/>
      <c r="G21" s="337" t="s">
        <v>1732</v>
      </c>
      <c r="H21" s="938">
        <f>+H23+H39</f>
        <v>0</v>
      </c>
      <c r="I21" s="938">
        <f>+I23+I39</f>
        <v>280396511</v>
      </c>
      <c r="J21" s="938">
        <f>+J23+J39</f>
        <v>395045178</v>
      </c>
      <c r="K21" s="333">
        <f>+K23+K39</f>
        <v>675441689</v>
      </c>
      <c r="L21" s="981">
        <f>+K21-'[1]RESOL.DISTRIBUCION PPTO 2018'!$M$7807</f>
        <v>0</v>
      </c>
      <c r="M21" s="121"/>
      <c r="N21" s="121"/>
    </row>
    <row r="22" spans="1:14" ht="15.75" hidden="1" x14ac:dyDescent="0.2">
      <c r="A22" s="916"/>
      <c r="B22" s="916"/>
      <c r="C22" s="916"/>
      <c r="D22" s="916"/>
      <c r="E22" s="339"/>
      <c r="F22" s="339"/>
      <c r="G22" s="110"/>
      <c r="H22" s="934"/>
      <c r="I22" s="934"/>
      <c r="J22" s="934"/>
      <c r="K22" s="934"/>
      <c r="L22" s="116"/>
      <c r="M22" s="116"/>
      <c r="N22" s="116"/>
    </row>
    <row r="23" spans="1:14" s="27" customFormat="1" ht="15.75" hidden="1" x14ac:dyDescent="0.2">
      <c r="A23" s="917">
        <v>2</v>
      </c>
      <c r="B23" s="917">
        <v>0</v>
      </c>
      <c r="C23" s="917">
        <v>3</v>
      </c>
      <c r="D23" s="917"/>
      <c r="E23" s="338"/>
      <c r="F23" s="338"/>
      <c r="G23" s="337" t="s">
        <v>3857</v>
      </c>
      <c r="H23" s="938">
        <f>+H25+H35</f>
        <v>0</v>
      </c>
      <c r="I23" s="938">
        <f>+I25+I35</f>
        <v>0</v>
      </c>
      <c r="J23" s="938">
        <f>+J25+J35</f>
        <v>0</v>
      </c>
      <c r="K23" s="938">
        <f>+K25+K35</f>
        <v>0</v>
      </c>
      <c r="L23" s="121"/>
      <c r="M23" s="121"/>
      <c r="N23" s="121"/>
    </row>
    <row r="24" spans="1:14" ht="15.75" hidden="1" x14ac:dyDescent="0.25">
      <c r="A24" s="916"/>
      <c r="B24" s="916"/>
      <c r="C24" s="916"/>
      <c r="D24" s="916"/>
      <c r="E24" s="339"/>
      <c r="F24" s="339"/>
      <c r="G24" s="110"/>
      <c r="H24" s="313"/>
      <c r="I24" s="313"/>
      <c r="J24" s="313"/>
      <c r="K24" s="313"/>
      <c r="L24" s="116"/>
      <c r="M24" s="116"/>
      <c r="N24" s="116"/>
    </row>
    <row r="25" spans="1:14" s="27" customFormat="1" ht="15.75" hidden="1" x14ac:dyDescent="0.2">
      <c r="A25" s="917">
        <v>2</v>
      </c>
      <c r="B25" s="917">
        <v>0</v>
      </c>
      <c r="C25" s="917">
        <v>3</v>
      </c>
      <c r="D25" s="917">
        <v>50</v>
      </c>
      <c r="E25" s="338"/>
      <c r="F25" s="338"/>
      <c r="G25" s="337" t="s">
        <v>3858</v>
      </c>
      <c r="H25" s="938">
        <f>SUM(H26:H33)</f>
        <v>0</v>
      </c>
      <c r="I25" s="938">
        <f>SUM(I26:I33)</f>
        <v>0</v>
      </c>
      <c r="J25" s="938">
        <f>SUM(J26:J33)</f>
        <v>0</v>
      </c>
      <c r="K25" s="938">
        <f>SUM(K26:K33)</f>
        <v>0</v>
      </c>
      <c r="L25" s="121"/>
      <c r="M25" s="121"/>
      <c r="N25" s="121"/>
    </row>
    <row r="26" spans="1:14" s="27" customFormat="1" ht="15.75" hidden="1" x14ac:dyDescent="0.25">
      <c r="A26" s="939"/>
      <c r="B26" s="939"/>
      <c r="C26" s="939"/>
      <c r="D26" s="939"/>
      <c r="E26" s="940">
        <v>2</v>
      </c>
      <c r="F26" s="940"/>
      <c r="G26" s="941" t="s">
        <v>3859</v>
      </c>
      <c r="H26" s="333">
        <f>+'FORMATO 3'!K19</f>
        <v>0</v>
      </c>
      <c r="I26" s="333">
        <f>+'FORMATO 3'!M19</f>
        <v>0</v>
      </c>
      <c r="J26" s="333">
        <f>+'FORMATO 3'!P19</f>
        <v>0</v>
      </c>
      <c r="K26" s="333">
        <f>+'FORMATO 3'!Q19</f>
        <v>0</v>
      </c>
      <c r="L26" s="121"/>
      <c r="M26" s="121"/>
      <c r="N26" s="121"/>
    </row>
    <row r="27" spans="1:14" s="27" customFormat="1" ht="15.75" hidden="1" x14ac:dyDescent="0.25">
      <c r="A27" s="939"/>
      <c r="B27" s="939"/>
      <c r="C27" s="939"/>
      <c r="D27" s="939"/>
      <c r="E27" s="940">
        <v>3</v>
      </c>
      <c r="F27" s="940"/>
      <c r="G27" s="941" t="s">
        <v>3860</v>
      </c>
      <c r="H27" s="333">
        <f>+'FORMATO 3'!K20</f>
        <v>0</v>
      </c>
      <c r="I27" s="333">
        <f>+'FORMATO 3'!M20</f>
        <v>0</v>
      </c>
      <c r="J27" s="333">
        <f>+'FORMATO 3'!P20</f>
        <v>0</v>
      </c>
      <c r="K27" s="333">
        <f>+'FORMATO 3'!Q20</f>
        <v>0</v>
      </c>
      <c r="L27" s="121"/>
      <c r="M27" s="121"/>
      <c r="N27" s="121"/>
    </row>
    <row r="28" spans="1:14" s="27" customFormat="1" ht="15.75" hidden="1" x14ac:dyDescent="0.25">
      <c r="A28" s="939"/>
      <c r="B28" s="939"/>
      <c r="C28" s="939"/>
      <c r="D28" s="939"/>
      <c r="E28" s="940" t="s">
        <v>2048</v>
      </c>
      <c r="F28" s="940"/>
      <c r="G28" s="941" t="s">
        <v>3861</v>
      </c>
      <c r="H28" s="333">
        <f>+'FORMATO 3'!K21</f>
        <v>0</v>
      </c>
      <c r="I28" s="333">
        <f>+'FORMATO 3'!M21</f>
        <v>0</v>
      </c>
      <c r="J28" s="333">
        <f>+'FORMATO 3'!P21</f>
        <v>0</v>
      </c>
      <c r="K28" s="333">
        <f>+'FORMATO 3'!Q21</f>
        <v>0</v>
      </c>
      <c r="L28" s="121"/>
      <c r="M28" s="121"/>
      <c r="N28" s="121"/>
    </row>
    <row r="29" spans="1:14" s="27" customFormat="1" ht="15.75" hidden="1" x14ac:dyDescent="0.25">
      <c r="A29" s="939"/>
      <c r="B29" s="939"/>
      <c r="C29" s="939"/>
      <c r="D29" s="939"/>
      <c r="E29" s="940" t="s">
        <v>3862</v>
      </c>
      <c r="F29" s="940"/>
      <c r="G29" s="941" t="s">
        <v>3863</v>
      </c>
      <c r="H29" s="333">
        <f>+'FORMATO 3'!K22</f>
        <v>0</v>
      </c>
      <c r="I29" s="333">
        <f>+'FORMATO 3'!M22</f>
        <v>0</v>
      </c>
      <c r="J29" s="333">
        <f>+'FORMATO 3'!P22</f>
        <v>0</v>
      </c>
      <c r="K29" s="333">
        <f>+'FORMATO 3'!Q22</f>
        <v>0</v>
      </c>
      <c r="L29" s="121"/>
      <c r="M29" s="121"/>
      <c r="N29" s="121"/>
    </row>
    <row r="30" spans="1:14" s="27" customFormat="1" ht="15.75" hidden="1" x14ac:dyDescent="0.25">
      <c r="A30" s="939"/>
      <c r="B30" s="939"/>
      <c r="C30" s="939"/>
      <c r="D30" s="939"/>
      <c r="E30" s="940" t="s">
        <v>2056</v>
      </c>
      <c r="F30" s="940"/>
      <c r="G30" s="941" t="s">
        <v>3864</v>
      </c>
      <c r="H30" s="333">
        <f>+'FORMATO 3'!K23</f>
        <v>0</v>
      </c>
      <c r="I30" s="333">
        <f>+'FORMATO 3'!M23</f>
        <v>0</v>
      </c>
      <c r="J30" s="333">
        <f>+'FORMATO 3'!P23</f>
        <v>0</v>
      </c>
      <c r="K30" s="333">
        <f>+'FORMATO 3'!Q23</f>
        <v>0</v>
      </c>
      <c r="L30" s="121"/>
      <c r="M30" s="121"/>
      <c r="N30" s="121"/>
    </row>
    <row r="31" spans="1:14" s="27" customFormat="1" ht="15.75" hidden="1" x14ac:dyDescent="0.25">
      <c r="A31" s="939"/>
      <c r="B31" s="939"/>
      <c r="C31" s="939"/>
      <c r="D31" s="939"/>
      <c r="E31" s="940" t="s">
        <v>2058</v>
      </c>
      <c r="F31" s="940"/>
      <c r="G31" s="941" t="s">
        <v>3865</v>
      </c>
      <c r="H31" s="333">
        <f>+'FORMATO 3'!K24</f>
        <v>0</v>
      </c>
      <c r="I31" s="333">
        <f>+'FORMATO 3'!M24</f>
        <v>0</v>
      </c>
      <c r="J31" s="333">
        <f>+'FORMATO 3'!P24</f>
        <v>0</v>
      </c>
      <c r="K31" s="333">
        <f>+'FORMATO 3'!Q24</f>
        <v>0</v>
      </c>
      <c r="L31" s="121"/>
      <c r="M31" s="121"/>
      <c r="N31" s="121"/>
    </row>
    <row r="32" spans="1:14" s="27" customFormat="1" ht="15.75" hidden="1" x14ac:dyDescent="0.25">
      <c r="A32" s="939"/>
      <c r="B32" s="939"/>
      <c r="C32" s="939"/>
      <c r="D32" s="939"/>
      <c r="E32" s="940" t="s">
        <v>3866</v>
      </c>
      <c r="F32" s="940"/>
      <c r="G32" s="941" t="s">
        <v>3867</v>
      </c>
      <c r="H32" s="333">
        <f>+'FORMATO 3'!K25</f>
        <v>0</v>
      </c>
      <c r="I32" s="333">
        <f>+'FORMATO 3'!M25</f>
        <v>0</v>
      </c>
      <c r="J32" s="333">
        <f>+'FORMATO 3'!P25</f>
        <v>0</v>
      </c>
      <c r="K32" s="333">
        <f>+'FORMATO 3'!Q25</f>
        <v>0</v>
      </c>
      <c r="L32" s="121"/>
      <c r="M32" s="121"/>
      <c r="N32" s="121"/>
    </row>
    <row r="33" spans="1:14" s="27" customFormat="1" ht="15.75" hidden="1" x14ac:dyDescent="0.25">
      <c r="A33" s="939"/>
      <c r="B33" s="939"/>
      <c r="C33" s="939"/>
      <c r="D33" s="939"/>
      <c r="E33" s="940" t="s">
        <v>3868</v>
      </c>
      <c r="F33" s="940"/>
      <c r="G33" s="941" t="s">
        <v>3869</v>
      </c>
      <c r="H33" s="333">
        <f>+'FORMATO 3'!K26</f>
        <v>0</v>
      </c>
      <c r="I33" s="333">
        <f>+'FORMATO 3'!M26</f>
        <v>0</v>
      </c>
      <c r="J33" s="333">
        <f>+'FORMATO 3'!P26</f>
        <v>0</v>
      </c>
      <c r="K33" s="333">
        <f>+'FORMATO 3'!Q26</f>
        <v>0</v>
      </c>
      <c r="L33" s="121"/>
      <c r="M33" s="121"/>
      <c r="N33" s="121"/>
    </row>
    <row r="34" spans="1:14" ht="15" hidden="1" x14ac:dyDescent="0.2">
      <c r="A34" s="942"/>
      <c r="B34" s="942"/>
      <c r="C34" s="942"/>
      <c r="D34" s="942"/>
      <c r="E34" s="943"/>
      <c r="F34" s="943"/>
      <c r="G34" s="944"/>
      <c r="H34" s="934"/>
      <c r="I34" s="934"/>
      <c r="J34" s="934"/>
      <c r="K34" s="934"/>
      <c r="L34" s="116"/>
      <c r="M34" s="116"/>
      <c r="N34" s="116"/>
    </row>
    <row r="35" spans="1:14" s="27" customFormat="1" ht="15.75" hidden="1" x14ac:dyDescent="0.2">
      <c r="A35" s="917">
        <v>2</v>
      </c>
      <c r="B35" s="917">
        <v>0</v>
      </c>
      <c r="C35" s="917">
        <v>3</v>
      </c>
      <c r="D35" s="917">
        <v>51</v>
      </c>
      <c r="E35" s="338"/>
      <c r="F35" s="338"/>
      <c r="G35" s="337" t="s">
        <v>3870</v>
      </c>
      <c r="H35" s="938">
        <f>SUM(H36:H37)</f>
        <v>0</v>
      </c>
      <c r="I35" s="938">
        <f>SUM(I36:I37)</f>
        <v>0</v>
      </c>
      <c r="J35" s="938">
        <f>SUM(J36:J37)</f>
        <v>0</v>
      </c>
      <c r="K35" s="938">
        <f>SUM(K36:K37)</f>
        <v>0</v>
      </c>
      <c r="L35" s="121"/>
      <c r="M35" s="121"/>
      <c r="N35" s="121"/>
    </row>
    <row r="36" spans="1:14" s="27" customFormat="1" ht="15.75" hidden="1" x14ac:dyDescent="0.25">
      <c r="A36" s="939"/>
      <c r="B36" s="939"/>
      <c r="C36" s="939"/>
      <c r="D36" s="939"/>
      <c r="E36" s="940" t="s">
        <v>1738</v>
      </c>
      <c r="F36" s="940"/>
      <c r="G36" s="941" t="s">
        <v>3871</v>
      </c>
      <c r="H36" s="333">
        <f>+'FORMATO 3'!K29</f>
        <v>0</v>
      </c>
      <c r="I36" s="333">
        <f>+'FORMATO 3'!M29</f>
        <v>0</v>
      </c>
      <c r="J36" s="333">
        <f>+'FORMATO 3'!P29</f>
        <v>0</v>
      </c>
      <c r="K36" s="333">
        <f>+'FORMATO 3'!Q29</f>
        <v>0</v>
      </c>
      <c r="L36" s="121"/>
      <c r="M36" s="121"/>
      <c r="N36" s="121"/>
    </row>
    <row r="37" spans="1:14" s="27" customFormat="1" ht="15.75" hidden="1" x14ac:dyDescent="0.25">
      <c r="A37" s="939"/>
      <c r="B37" s="939"/>
      <c r="C37" s="939"/>
      <c r="D37" s="939"/>
      <c r="E37" s="939">
        <v>2</v>
      </c>
      <c r="F37" s="939"/>
      <c r="G37" s="941" t="s">
        <v>3872</v>
      </c>
      <c r="H37" s="333">
        <f>+'FORMATO 3'!K30</f>
        <v>0</v>
      </c>
      <c r="I37" s="333">
        <f>+'FORMATO 3'!M30</f>
        <v>0</v>
      </c>
      <c r="J37" s="333">
        <f>+'FORMATO 3'!P30</f>
        <v>0</v>
      </c>
      <c r="K37" s="333">
        <f>+'FORMATO 3'!Q30</f>
        <v>0</v>
      </c>
      <c r="L37" s="121"/>
      <c r="M37" s="121"/>
      <c r="N37" s="121"/>
    </row>
    <row r="38" spans="1:14" ht="15" x14ac:dyDescent="0.2">
      <c r="A38" s="942"/>
      <c r="B38" s="942"/>
      <c r="C38" s="942"/>
      <c r="D38" s="942"/>
      <c r="E38" s="942"/>
      <c r="F38" s="942"/>
      <c r="G38" s="945"/>
      <c r="H38" s="934"/>
      <c r="I38" s="934"/>
      <c r="J38" s="934"/>
      <c r="K38" s="934"/>
      <c r="L38" s="116"/>
      <c r="M38" s="116"/>
      <c r="N38" s="116"/>
    </row>
    <row r="39" spans="1:14" s="27" customFormat="1" ht="31.5" x14ac:dyDescent="0.25">
      <c r="A39" s="917">
        <v>2</v>
      </c>
      <c r="B39" s="917">
        <v>0</v>
      </c>
      <c r="C39" s="917">
        <v>4</v>
      </c>
      <c r="D39" s="917"/>
      <c r="E39" s="338"/>
      <c r="F39" s="338"/>
      <c r="G39" s="337" t="s">
        <v>3873</v>
      </c>
      <c r="H39" s="938">
        <f>+H41+H58+H62+H82+H91+H99+H107+H116+H128+H132+H136+H138+H148+H154</f>
        <v>0</v>
      </c>
      <c r="I39" s="333">
        <f>+I41+I58+I62+I82+I91+I99+I107+I116+I128+I132+I136+I138+I148+I154</f>
        <v>280396511</v>
      </c>
      <c r="J39" s="333">
        <f>+J41+J58+J62+J82+J91+J99+J107+J116+J128+J132+J136+J138+J148+J154</f>
        <v>395045178</v>
      </c>
      <c r="K39" s="333">
        <f>+K41+K58+K62+K82+K91+K99+K107+K116+K128+K132+K136+K138+K148+K154</f>
        <v>675441689</v>
      </c>
      <c r="L39" s="981">
        <f>+K39-'[1]RESOL.DISTRIBUCION PPTO 2018'!$M$7828</f>
        <v>0</v>
      </c>
      <c r="M39" s="121"/>
      <c r="N39" s="121"/>
    </row>
    <row r="40" spans="1:14" ht="15.75" x14ac:dyDescent="0.25">
      <c r="A40" s="916"/>
      <c r="B40" s="916"/>
      <c r="C40" s="916"/>
      <c r="D40" s="916"/>
      <c r="E40" s="339"/>
      <c r="F40" s="339"/>
      <c r="G40" s="110"/>
      <c r="H40" s="313"/>
      <c r="I40" s="313"/>
      <c r="J40" s="313"/>
      <c r="K40" s="313"/>
      <c r="L40" s="116"/>
      <c r="M40" s="116"/>
      <c r="N40" s="116"/>
    </row>
    <row r="41" spans="1:14" s="27" customFormat="1" ht="15.75" x14ac:dyDescent="0.25">
      <c r="A41" s="917">
        <v>2</v>
      </c>
      <c r="B41" s="917">
        <v>0</v>
      </c>
      <c r="C41" s="917">
        <v>4</v>
      </c>
      <c r="D41" s="917">
        <v>1</v>
      </c>
      <c r="E41" s="338"/>
      <c r="F41" s="338"/>
      <c r="G41" s="337" t="s">
        <v>2633</v>
      </c>
      <c r="H41" s="938">
        <f>SUM(H42:H56)</f>
        <v>0</v>
      </c>
      <c r="I41" s="938">
        <f>SUM(I42:I56)</f>
        <v>0</v>
      </c>
      <c r="J41" s="946">
        <f>SUM(J42:J59)</f>
        <v>2651975</v>
      </c>
      <c r="K41" s="333">
        <f>SUM(K42:K59)</f>
        <v>2651975</v>
      </c>
      <c r="L41" s="981">
        <f>+K41-'[1]RESOL.DISTRIBUCION PPTO 2018'!$M$7831</f>
        <v>0</v>
      </c>
      <c r="M41" s="121"/>
      <c r="N41" s="121"/>
    </row>
    <row r="42" spans="1:14" s="27" customFormat="1" ht="23.25" hidden="1" customHeight="1" x14ac:dyDescent="0.25">
      <c r="A42" s="917"/>
      <c r="B42" s="917"/>
      <c r="C42" s="917"/>
      <c r="D42" s="917"/>
      <c r="E42" s="940" t="s">
        <v>1738</v>
      </c>
      <c r="F42" s="940"/>
      <c r="G42" s="941" t="s">
        <v>2634</v>
      </c>
      <c r="H42" s="333">
        <f>+'FORMATO 3'!K37</f>
        <v>0</v>
      </c>
      <c r="I42" s="333">
        <f>+'FORMATO 3'!M37</f>
        <v>0</v>
      </c>
      <c r="J42" s="333">
        <f>+'FORMATO 3'!P37</f>
        <v>0</v>
      </c>
      <c r="K42" s="938">
        <f>+'FORMATO 3'!Q37</f>
        <v>0</v>
      </c>
      <c r="L42" s="121"/>
      <c r="M42" s="121"/>
      <c r="N42" s="121"/>
    </row>
    <row r="43" spans="1:14" s="27" customFormat="1" ht="15.75" hidden="1" x14ac:dyDescent="0.25">
      <c r="A43" s="917"/>
      <c r="B43" s="917"/>
      <c r="C43" s="917"/>
      <c r="D43" s="917"/>
      <c r="E43" s="940" t="s">
        <v>1740</v>
      </c>
      <c r="F43" s="940"/>
      <c r="G43" s="941" t="s">
        <v>2635</v>
      </c>
      <c r="H43" s="333">
        <f>+'FORMATO 3'!K42</f>
        <v>0</v>
      </c>
      <c r="I43" s="333">
        <f>+'FORMATO 3'!M42</f>
        <v>0</v>
      </c>
      <c r="J43" s="333">
        <f>+'FORMATO 3'!P42</f>
        <v>0</v>
      </c>
      <c r="K43" s="938">
        <f>+'FORMATO 3'!Q42</f>
        <v>0</v>
      </c>
      <c r="L43" s="121"/>
      <c r="M43" s="121"/>
      <c r="N43" s="121"/>
    </row>
    <row r="44" spans="1:14" s="27" customFormat="1" ht="15.75" hidden="1" x14ac:dyDescent="0.25">
      <c r="A44" s="939"/>
      <c r="B44" s="939"/>
      <c r="C44" s="939"/>
      <c r="D44" s="939"/>
      <c r="E44" s="940" t="s">
        <v>1853</v>
      </c>
      <c r="F44" s="940"/>
      <c r="G44" s="941" t="s">
        <v>2636</v>
      </c>
      <c r="H44" s="333">
        <f>+'FORMATO 3'!K45</f>
        <v>0</v>
      </c>
      <c r="I44" s="333">
        <f>+'FORMATO 3'!M45</f>
        <v>0</v>
      </c>
      <c r="J44" s="333">
        <f>+'FORMATO 3'!P45</f>
        <v>0</v>
      </c>
      <c r="K44" s="938">
        <f>+'FORMATO 3'!Q45</f>
        <v>0</v>
      </c>
      <c r="L44" s="121"/>
      <c r="M44" s="121"/>
      <c r="N44" s="121"/>
    </row>
    <row r="45" spans="1:14" s="27" customFormat="1" ht="15.75" hidden="1" x14ac:dyDescent="0.25">
      <c r="A45" s="939"/>
      <c r="B45" s="939"/>
      <c r="C45" s="939"/>
      <c r="D45" s="939"/>
      <c r="E45" s="940" t="s">
        <v>1865</v>
      </c>
      <c r="F45" s="940"/>
      <c r="G45" s="941" t="s">
        <v>2637</v>
      </c>
      <c r="H45" s="333">
        <f>+'FORMATO 3'!K229</f>
        <v>0</v>
      </c>
      <c r="I45" s="333">
        <f>+'FORMATO 3'!M229</f>
        <v>0</v>
      </c>
      <c r="J45" s="333">
        <f>+'FORMATO 3'!P229</f>
        <v>0</v>
      </c>
      <c r="K45" s="938">
        <f>+'FORMATO 3'!Q229</f>
        <v>0</v>
      </c>
      <c r="L45" s="121"/>
      <c r="M45" s="121"/>
      <c r="N45" s="121"/>
    </row>
    <row r="46" spans="1:14" s="27" customFormat="1" ht="15.75" hidden="1" x14ac:dyDescent="0.25">
      <c r="A46" s="939"/>
      <c r="B46" s="939"/>
      <c r="C46" s="939"/>
      <c r="D46" s="939"/>
      <c r="E46" s="947" t="s">
        <v>3849</v>
      </c>
      <c r="F46" s="948"/>
      <c r="G46" s="948" t="s">
        <v>4629</v>
      </c>
      <c r="H46" s="333"/>
      <c r="I46" s="333"/>
      <c r="J46" s="333"/>
      <c r="K46" s="938"/>
      <c r="L46" s="121"/>
      <c r="M46" s="121"/>
      <c r="N46" s="121"/>
    </row>
    <row r="47" spans="1:14" s="27" customFormat="1" ht="15.75" hidden="1" x14ac:dyDescent="0.25">
      <c r="A47" s="939"/>
      <c r="B47" s="939"/>
      <c r="C47" s="939"/>
      <c r="D47" s="939"/>
      <c r="E47" s="947" t="s">
        <v>3862</v>
      </c>
      <c r="F47" s="948"/>
      <c r="G47" s="948" t="s">
        <v>4630</v>
      </c>
      <c r="H47" s="333"/>
      <c r="I47" s="333"/>
      <c r="J47" s="333"/>
      <c r="K47" s="938"/>
      <c r="L47" s="121"/>
      <c r="M47" s="121"/>
      <c r="N47" s="121"/>
    </row>
    <row r="48" spans="1:14" s="27" customFormat="1" ht="15.75" hidden="1" x14ac:dyDescent="0.25">
      <c r="A48" s="939"/>
      <c r="B48" s="939"/>
      <c r="C48" s="939"/>
      <c r="D48" s="939"/>
      <c r="E48" s="940" t="s">
        <v>2638</v>
      </c>
      <c r="F48" s="940"/>
      <c r="G48" s="941" t="s">
        <v>2639</v>
      </c>
      <c r="H48" s="333">
        <f>+'FORMATO 3'!K260</f>
        <v>0</v>
      </c>
      <c r="I48" s="333">
        <f>+'FORMATO 3'!M260</f>
        <v>0</v>
      </c>
      <c r="J48" s="333">
        <f>+'FORMATO 3'!P260</f>
        <v>0</v>
      </c>
      <c r="K48" s="938">
        <f>+'FORMATO 3'!Q260</f>
        <v>0</v>
      </c>
      <c r="L48" s="121"/>
      <c r="M48" s="121"/>
      <c r="N48" s="121"/>
    </row>
    <row r="49" spans="1:14" s="27" customFormat="1" ht="15.75" x14ac:dyDescent="0.25">
      <c r="A49" s="939"/>
      <c r="B49" s="939"/>
      <c r="C49" s="939"/>
      <c r="D49" s="939"/>
      <c r="E49" s="940" t="s">
        <v>2640</v>
      </c>
      <c r="F49" s="940"/>
      <c r="G49" s="941" t="s">
        <v>2641</v>
      </c>
      <c r="H49" s="938">
        <f>+'FORMATO 2'!K21</f>
        <v>0</v>
      </c>
      <c r="I49" s="333">
        <f>+'FORMATO 2'!M21</f>
        <v>0</v>
      </c>
      <c r="J49" s="333">
        <f>+'FORMATO 2'!P21</f>
        <v>0</v>
      </c>
      <c r="K49" s="938">
        <f>+'FORMATO 2'!Q21</f>
        <v>0</v>
      </c>
      <c r="L49" s="121"/>
      <c r="M49" s="121"/>
      <c r="N49" s="121"/>
    </row>
    <row r="50" spans="1:14" s="27" customFormat="1" ht="15.75" x14ac:dyDescent="0.25">
      <c r="A50" s="939"/>
      <c r="B50" s="939"/>
      <c r="C50" s="939"/>
      <c r="D50" s="939"/>
      <c r="E50" s="940" t="s">
        <v>2642</v>
      </c>
      <c r="F50" s="940"/>
      <c r="G50" s="941" t="s">
        <v>2643</v>
      </c>
      <c r="H50" s="938">
        <f>+'FORMATO 2'!K47</f>
        <v>0</v>
      </c>
      <c r="I50" s="333">
        <f>+'FORMATO 2'!M47</f>
        <v>0</v>
      </c>
      <c r="J50" s="333">
        <f>+'FORMATO 2'!P47</f>
        <v>536875</v>
      </c>
      <c r="K50" s="938">
        <f>+'FORMATO 2'!Q47</f>
        <v>536875</v>
      </c>
      <c r="L50" s="981">
        <f>+K50-'[1]RESOL.DISTRIBUCION PPTO 2018'!$M$7703</f>
        <v>0</v>
      </c>
      <c r="M50" s="121"/>
      <c r="N50" s="121"/>
    </row>
    <row r="51" spans="1:14" s="27" customFormat="1" ht="15.75" x14ac:dyDescent="0.25">
      <c r="A51" s="939"/>
      <c r="B51" s="939"/>
      <c r="C51" s="939"/>
      <c r="D51" s="939"/>
      <c r="E51" s="940" t="s">
        <v>2050</v>
      </c>
      <c r="F51" s="940"/>
      <c r="G51" s="941" t="s">
        <v>2644</v>
      </c>
      <c r="H51" s="938">
        <f>+'FORMATO 2'!K91</f>
        <v>0</v>
      </c>
      <c r="I51" s="333">
        <f>+'FORMATO 2'!M91</f>
        <v>0</v>
      </c>
      <c r="J51" s="333">
        <f>+'FORMATO 2'!P23</f>
        <v>0</v>
      </c>
      <c r="K51" s="938"/>
      <c r="L51" s="121"/>
      <c r="M51" s="121"/>
      <c r="N51" s="121"/>
    </row>
    <row r="52" spans="1:14" s="27" customFormat="1" ht="15" hidden="1" x14ac:dyDescent="0.2">
      <c r="A52" s="939"/>
      <c r="B52" s="939"/>
      <c r="C52" s="939"/>
      <c r="D52" s="939"/>
      <c r="E52" s="940" t="s">
        <v>2056</v>
      </c>
      <c r="F52" s="940"/>
      <c r="G52" s="941" t="s">
        <v>2645</v>
      </c>
      <c r="H52" s="938">
        <f>+'FORMATO 3'!K284</f>
        <v>0</v>
      </c>
      <c r="I52" s="938">
        <f>+'FORMATO 3'!M284</f>
        <v>0</v>
      </c>
      <c r="J52" s="938">
        <f>+'FORMATO 3'!P284</f>
        <v>0</v>
      </c>
      <c r="K52" s="938">
        <f>+'FORMATO 3'!Q284</f>
        <v>0</v>
      </c>
      <c r="L52" s="121"/>
      <c r="M52" s="121"/>
      <c r="N52" s="121"/>
    </row>
    <row r="53" spans="1:14" s="27" customFormat="1" ht="15" hidden="1" x14ac:dyDescent="0.2">
      <c r="A53" s="939"/>
      <c r="B53" s="939"/>
      <c r="C53" s="939"/>
      <c r="D53" s="939"/>
      <c r="E53" s="940" t="s">
        <v>2058</v>
      </c>
      <c r="F53" s="940"/>
      <c r="G53" s="941" t="s">
        <v>2646</v>
      </c>
      <c r="H53" s="938">
        <f>+'FORMATO 3'!K288</f>
        <v>0</v>
      </c>
      <c r="I53" s="938">
        <f>+'FORMATO 3'!M288</f>
        <v>0</v>
      </c>
      <c r="J53" s="938">
        <f>+'FORMATO 3'!P288</f>
        <v>0</v>
      </c>
      <c r="K53" s="938">
        <f>+'FORMATO 3'!Q288</f>
        <v>0</v>
      </c>
      <c r="L53" s="121"/>
      <c r="M53" s="121"/>
      <c r="N53" s="121"/>
    </row>
    <row r="54" spans="1:14" s="27" customFormat="1" ht="15" hidden="1" x14ac:dyDescent="0.2">
      <c r="A54" s="939"/>
      <c r="B54" s="939"/>
      <c r="C54" s="939"/>
      <c r="D54" s="939"/>
      <c r="E54" s="940" t="s">
        <v>3866</v>
      </c>
      <c r="F54" s="940"/>
      <c r="G54" s="941" t="s">
        <v>2647</v>
      </c>
      <c r="H54" s="938">
        <f>+'FORMATO 3'!K298</f>
        <v>0</v>
      </c>
      <c r="I54" s="938">
        <f>+'FORMATO 3'!M298</f>
        <v>0</v>
      </c>
      <c r="J54" s="938">
        <f>+'FORMATO 3'!P298</f>
        <v>0</v>
      </c>
      <c r="K54" s="938">
        <f>+'FORMATO 3'!Q298</f>
        <v>0</v>
      </c>
      <c r="L54" s="121"/>
      <c r="M54" s="121"/>
      <c r="N54" s="121"/>
    </row>
    <row r="55" spans="1:14" s="27" customFormat="1" ht="15" hidden="1" x14ac:dyDescent="0.2">
      <c r="A55" s="939"/>
      <c r="B55" s="939"/>
      <c r="C55" s="939"/>
      <c r="D55" s="939"/>
      <c r="E55" s="940" t="s">
        <v>2648</v>
      </c>
      <c r="F55" s="940"/>
      <c r="G55" s="941" t="s">
        <v>2649</v>
      </c>
      <c r="H55" s="938">
        <f>+'FORMATO 3'!K301</f>
        <v>0</v>
      </c>
      <c r="I55" s="938">
        <f>+'FORMATO 3'!M301</f>
        <v>0</v>
      </c>
      <c r="J55" s="938">
        <f>+'FORMATO 3'!P301</f>
        <v>0</v>
      </c>
      <c r="K55" s="938">
        <f>+'FORMATO 3'!Q301</f>
        <v>0</v>
      </c>
      <c r="L55" s="121"/>
      <c r="M55" s="121"/>
      <c r="N55" s="121"/>
    </row>
    <row r="56" spans="1:14" s="27" customFormat="1" ht="15.75" x14ac:dyDescent="0.25">
      <c r="A56" s="939"/>
      <c r="B56" s="939"/>
      <c r="C56" s="939"/>
      <c r="D56" s="939"/>
      <c r="E56" s="940" t="s">
        <v>2650</v>
      </c>
      <c r="F56" s="940"/>
      <c r="G56" s="941" t="s">
        <v>2651</v>
      </c>
      <c r="H56" s="938">
        <f>+'FORMATO 2'!K308+'FORMATO 3'!K304</f>
        <v>0</v>
      </c>
      <c r="I56" s="938">
        <f>+'FORMATO 2'!M308+'FORMATO 3'!M304</f>
        <v>0</v>
      </c>
      <c r="J56" s="333">
        <f>+'FORMATO 2'!P91</f>
        <v>2115100</v>
      </c>
      <c r="K56" s="938">
        <f>+'FORMATO 2'!Q91</f>
        <v>2115100</v>
      </c>
      <c r="L56" s="981">
        <f>+K56-'[1]RESOL.DISTRIBUCION PPTO 2018'!$M$7709+K193</f>
        <v>0</v>
      </c>
      <c r="M56" s="121"/>
      <c r="N56" s="121"/>
    </row>
    <row r="57" spans="1:14" ht="15" x14ac:dyDescent="0.2">
      <c r="A57" s="942"/>
      <c r="B57" s="942"/>
      <c r="C57" s="942"/>
      <c r="D57" s="942"/>
      <c r="E57" s="943"/>
      <c r="F57" s="943"/>
      <c r="G57" s="945"/>
      <c r="H57" s="934"/>
      <c r="I57" s="934"/>
      <c r="J57" s="934"/>
      <c r="K57" s="934"/>
      <c r="L57" s="116"/>
      <c r="M57" s="116"/>
      <c r="N57" s="116"/>
    </row>
    <row r="58" spans="1:14" s="27" customFormat="1" ht="15.75" x14ac:dyDescent="0.25">
      <c r="A58" s="917">
        <v>2</v>
      </c>
      <c r="B58" s="917">
        <v>0</v>
      </c>
      <c r="C58" s="917">
        <v>4</v>
      </c>
      <c r="D58" s="917">
        <v>2</v>
      </c>
      <c r="E58" s="338"/>
      <c r="F58" s="338"/>
      <c r="G58" s="337" t="s">
        <v>2652</v>
      </c>
      <c r="H58" s="333">
        <f>SUM(H59:H60)</f>
        <v>0</v>
      </c>
      <c r="I58" s="333">
        <f>SUM(I59:I60)</f>
        <v>0</v>
      </c>
      <c r="J58" s="333">
        <f>SUM(J59:J60)</f>
        <v>0</v>
      </c>
      <c r="K58" s="333">
        <f>SUM(K59:K60)</f>
        <v>0</v>
      </c>
      <c r="L58" s="121"/>
      <c r="M58" s="121"/>
      <c r="N58" s="121"/>
    </row>
    <row r="59" spans="1:14" s="27" customFormat="1" ht="15" hidden="1" x14ac:dyDescent="0.2">
      <c r="A59" s="939"/>
      <c r="B59" s="939"/>
      <c r="C59" s="939"/>
      <c r="D59" s="939"/>
      <c r="E59" s="940" t="s">
        <v>1738</v>
      </c>
      <c r="F59" s="940"/>
      <c r="G59" s="941" t="s">
        <v>2653</v>
      </c>
      <c r="H59" s="938">
        <f>+'FORMATO 3'!K344</f>
        <v>0</v>
      </c>
      <c r="I59" s="938">
        <f>+'FORMATO 3'!M344</f>
        <v>0</v>
      </c>
      <c r="J59" s="938">
        <f>+'FORMATO 3'!P344</f>
        <v>0</v>
      </c>
      <c r="K59" s="938">
        <f>+'FORMATO 3'!Q344</f>
        <v>0</v>
      </c>
      <c r="L59" s="121"/>
      <c r="M59" s="121"/>
      <c r="N59" s="121"/>
    </row>
    <row r="60" spans="1:14" s="27" customFormat="1" ht="15" x14ac:dyDescent="0.2">
      <c r="A60" s="939"/>
      <c r="B60" s="939"/>
      <c r="C60" s="939"/>
      <c r="D60" s="939"/>
      <c r="E60" s="940" t="s">
        <v>1740</v>
      </c>
      <c r="F60" s="940"/>
      <c r="G60" s="941" t="s">
        <v>2654</v>
      </c>
      <c r="H60" s="938">
        <f>+'FORMATO 3'!K377</f>
        <v>0</v>
      </c>
      <c r="I60" s="938">
        <f>+'FORMATO 3'!M377</f>
        <v>0</v>
      </c>
      <c r="J60" s="938">
        <f>+'FORMATO 3'!P377</f>
        <v>0</v>
      </c>
      <c r="K60" s="938">
        <f>+'FORMATO 3'!Q377</f>
        <v>0</v>
      </c>
      <c r="L60" s="121"/>
      <c r="M60" s="121"/>
      <c r="N60" s="121"/>
    </row>
    <row r="61" spans="1:14" ht="15.75" x14ac:dyDescent="0.2">
      <c r="A61" s="916"/>
      <c r="B61" s="916"/>
      <c r="C61" s="916"/>
      <c r="D61" s="916"/>
      <c r="E61" s="339"/>
      <c r="F61" s="339"/>
      <c r="G61" s="110"/>
      <c r="H61" s="934"/>
      <c r="I61" s="934"/>
      <c r="J61" s="934"/>
      <c r="K61" s="934"/>
      <c r="L61" s="116"/>
      <c r="M61" s="116"/>
      <c r="N61" s="116"/>
    </row>
    <row r="62" spans="1:14" s="27" customFormat="1" ht="15.75" x14ac:dyDescent="0.25">
      <c r="A62" s="917">
        <v>2</v>
      </c>
      <c r="B62" s="917">
        <v>0</v>
      </c>
      <c r="C62" s="917">
        <v>4</v>
      </c>
      <c r="D62" s="917">
        <v>4</v>
      </c>
      <c r="E62" s="338"/>
      <c r="F62" s="338"/>
      <c r="G62" s="337" t="s">
        <v>1733</v>
      </c>
      <c r="H62" s="938">
        <f>SUM(H63:H80)</f>
        <v>0</v>
      </c>
      <c r="I62" s="938">
        <f>SUM(I63:I80)</f>
        <v>0</v>
      </c>
      <c r="J62" s="946">
        <f>SUM(J63:J80)</f>
        <v>17799865</v>
      </c>
      <c r="K62" s="333">
        <f>SUM(K63:K80)</f>
        <v>17799865</v>
      </c>
      <c r="L62" s="981">
        <f>+K62-'[1]RESOL.DISTRIBUCION PPTO 2018'!$M$7850</f>
        <v>0</v>
      </c>
      <c r="M62" s="121"/>
      <c r="N62" s="121"/>
    </row>
    <row r="63" spans="1:14" s="27" customFormat="1" ht="15" x14ac:dyDescent="0.2">
      <c r="A63" s="939"/>
      <c r="B63" s="939"/>
      <c r="C63" s="939"/>
      <c r="D63" s="939"/>
      <c r="E63" s="940" t="s">
        <v>1738</v>
      </c>
      <c r="F63" s="940"/>
      <c r="G63" s="941" t="s">
        <v>2655</v>
      </c>
      <c r="H63" s="938">
        <f>+'FORMATO 3'!K416</f>
        <v>0</v>
      </c>
      <c r="I63" s="938">
        <f>+'FORMATO 3'!M416</f>
        <v>0</v>
      </c>
      <c r="J63" s="949">
        <f>+'FORMATO 3'!P416</f>
        <v>1800000</v>
      </c>
      <c r="K63" s="938">
        <f>+'FORMATO 3'!Q416</f>
        <v>1800000</v>
      </c>
      <c r="L63" s="981">
        <f>+K63-'[1]RESOL.DISTRIBUCION PPTO 2018'!$M$7716</f>
        <v>0</v>
      </c>
      <c r="M63" s="121"/>
      <c r="N63" s="121"/>
    </row>
    <row r="64" spans="1:14" s="27" customFormat="1" ht="15" x14ac:dyDescent="0.2">
      <c r="A64" s="939"/>
      <c r="B64" s="939"/>
      <c r="C64" s="939"/>
      <c r="D64" s="939"/>
      <c r="E64" s="940" t="s">
        <v>1740</v>
      </c>
      <c r="F64" s="940"/>
      <c r="G64" s="941" t="s">
        <v>2656</v>
      </c>
      <c r="H64" s="938">
        <f>+'FORMATO 2'!K477+'FORMATO 3'!K430</f>
        <v>0</v>
      </c>
      <c r="I64" s="938">
        <f>+'FORMATO 2'!M477+'FORMATO 3'!M430</f>
        <v>0</v>
      </c>
      <c r="J64" s="949">
        <f>+'FORMATO 2'!P477</f>
        <v>0</v>
      </c>
      <c r="K64" s="938">
        <f>+'FORMATO 2'!Q477</f>
        <v>0</v>
      </c>
      <c r="L64" s="121"/>
      <c r="M64" s="121"/>
      <c r="N64" s="121"/>
    </row>
    <row r="65" spans="1:14" s="27" customFormat="1" ht="30" x14ac:dyDescent="0.25">
      <c r="A65" s="939"/>
      <c r="B65" s="939"/>
      <c r="C65" s="939"/>
      <c r="D65" s="939"/>
      <c r="E65" s="940" t="s">
        <v>1865</v>
      </c>
      <c r="F65" s="940"/>
      <c r="G65" s="941" t="s">
        <v>2657</v>
      </c>
      <c r="H65" s="938">
        <f>+'FORMATO 2'!K524</f>
        <v>0</v>
      </c>
      <c r="I65" s="333">
        <f>+'FORMATO 2'!M524</f>
        <v>0</v>
      </c>
      <c r="J65" s="949">
        <f>+'FORMATO 2'!P524</f>
        <v>7000000</v>
      </c>
      <c r="K65" s="938">
        <f>+'FORMATO 2'!Q524</f>
        <v>7000000</v>
      </c>
      <c r="L65" s="981">
        <f>+K65-'[1]RESOL.DISTRIBUCION PPTO 2018'!$M$7718</f>
        <v>0</v>
      </c>
      <c r="M65" s="121"/>
      <c r="N65" s="121"/>
    </row>
    <row r="66" spans="1:14" s="27" customFormat="1" ht="30" hidden="1" x14ac:dyDescent="0.25">
      <c r="A66" s="939"/>
      <c r="B66" s="939"/>
      <c r="C66" s="939"/>
      <c r="D66" s="939"/>
      <c r="E66" s="940" t="s">
        <v>2048</v>
      </c>
      <c r="F66" s="940"/>
      <c r="G66" s="941" t="s">
        <v>906</v>
      </c>
      <c r="H66" s="938">
        <f>+'FORMATO 2'!K760</f>
        <v>0</v>
      </c>
      <c r="I66" s="333">
        <f>+'FORMATO 2'!M760</f>
        <v>0</v>
      </c>
      <c r="J66" s="946">
        <f>+'FORMATO 2'!P760</f>
        <v>0</v>
      </c>
      <c r="K66" s="333">
        <f>+'FORMATO 2'!Q760</f>
        <v>0</v>
      </c>
      <c r="L66" s="121"/>
      <c r="M66" s="121"/>
      <c r="N66" s="121"/>
    </row>
    <row r="67" spans="1:14" s="27" customFormat="1" ht="15" hidden="1" x14ac:dyDescent="0.2">
      <c r="A67" s="939"/>
      <c r="B67" s="939"/>
      <c r="C67" s="939"/>
      <c r="D67" s="939"/>
      <c r="E67" s="940" t="s">
        <v>3849</v>
      </c>
      <c r="F67" s="940"/>
      <c r="G67" s="941" t="s">
        <v>2658</v>
      </c>
      <c r="H67" s="938">
        <f>+'FORMATO 3'!K448</f>
        <v>0</v>
      </c>
      <c r="I67" s="938">
        <f>+'FORMATO 3'!M448</f>
        <v>0</v>
      </c>
      <c r="J67" s="949">
        <f>+'FORMATO 3'!P448</f>
        <v>0</v>
      </c>
      <c r="K67" s="938">
        <f>+'FORMATO 3'!Q448</f>
        <v>0</v>
      </c>
      <c r="L67" s="121"/>
      <c r="M67" s="121"/>
      <c r="N67" s="121"/>
    </row>
    <row r="68" spans="1:14" s="27" customFormat="1" ht="15.75" x14ac:dyDescent="0.25">
      <c r="A68" s="939"/>
      <c r="B68" s="939"/>
      <c r="C68" s="939"/>
      <c r="D68" s="939"/>
      <c r="E68" s="940" t="s">
        <v>3862</v>
      </c>
      <c r="F68" s="940"/>
      <c r="G68" s="941" t="s">
        <v>2659</v>
      </c>
      <c r="H68" s="938">
        <f>+'FORMATO 2'!K767</f>
        <v>0</v>
      </c>
      <c r="I68" s="333">
        <f>+'FORMATO 2'!M767</f>
        <v>0</v>
      </c>
      <c r="J68" s="949">
        <f>+'FORMATO 2'!P767</f>
        <v>0</v>
      </c>
      <c r="K68" s="938">
        <f>+'FORMATO 2'!Q767</f>
        <v>0</v>
      </c>
      <c r="L68" s="121"/>
      <c r="M68" s="121"/>
      <c r="N68" s="121"/>
    </row>
    <row r="69" spans="1:14" s="27" customFormat="1" ht="15" hidden="1" x14ac:dyDescent="0.2">
      <c r="A69" s="939"/>
      <c r="B69" s="939"/>
      <c r="C69" s="939"/>
      <c r="D69" s="939"/>
      <c r="E69" s="940" t="s">
        <v>2638</v>
      </c>
      <c r="F69" s="940"/>
      <c r="G69" s="941" t="s">
        <v>2660</v>
      </c>
      <c r="H69" s="938">
        <f>+'FORMATO 3'!K471</f>
        <v>0</v>
      </c>
      <c r="I69" s="938">
        <f>+'FORMATO 3'!M471</f>
        <v>0</v>
      </c>
      <c r="J69" s="949">
        <f>+'FORMATO 3'!P471</f>
        <v>0</v>
      </c>
      <c r="K69" s="938">
        <f>+'FORMATO 3'!Q471</f>
        <v>0</v>
      </c>
      <c r="L69" s="121"/>
      <c r="M69" s="121"/>
      <c r="N69" s="121"/>
    </row>
    <row r="70" spans="1:14" s="27" customFormat="1" ht="15.75" hidden="1" x14ac:dyDescent="0.25">
      <c r="A70" s="939"/>
      <c r="B70" s="939"/>
      <c r="C70" s="939"/>
      <c r="D70" s="939"/>
      <c r="E70" s="940" t="s">
        <v>2640</v>
      </c>
      <c r="F70" s="940"/>
      <c r="G70" s="941" t="s">
        <v>2661</v>
      </c>
      <c r="H70" s="938">
        <f>+'FORMATO 2'!K1989</f>
        <v>0</v>
      </c>
      <c r="I70" s="333">
        <f>+'FORMATO 2'!M1989</f>
        <v>0</v>
      </c>
      <c r="J70" s="946">
        <f>+'FORMATO 2'!P1989</f>
        <v>0</v>
      </c>
      <c r="K70" s="333">
        <f>+'FORMATO 2'!Q1989</f>
        <v>0</v>
      </c>
      <c r="L70" s="121"/>
      <c r="M70" s="121"/>
      <c r="N70" s="121"/>
    </row>
    <row r="71" spans="1:14" s="27" customFormat="1" ht="15" x14ac:dyDescent="0.2">
      <c r="A71" s="939"/>
      <c r="B71" s="939"/>
      <c r="C71" s="939"/>
      <c r="D71" s="939"/>
      <c r="E71" s="940" t="s">
        <v>2642</v>
      </c>
      <c r="F71" s="940"/>
      <c r="G71" s="941" t="s">
        <v>2662</v>
      </c>
      <c r="H71" s="938">
        <f>+'FORMATO 2'!K2058</f>
        <v>0</v>
      </c>
      <c r="I71" s="938">
        <f>+'FORMATO 2'!M2058</f>
        <v>0</v>
      </c>
      <c r="J71" s="949">
        <f>+'FORMATO 2'!P2058</f>
        <v>0</v>
      </c>
      <c r="K71" s="938">
        <f>+'FORMATO 2'!Q2058</f>
        <v>0</v>
      </c>
      <c r="L71" s="121"/>
      <c r="M71" s="121"/>
      <c r="N71" s="121"/>
    </row>
    <row r="72" spans="1:14" s="27" customFormat="1" ht="30" x14ac:dyDescent="0.2">
      <c r="A72" s="939"/>
      <c r="B72" s="939"/>
      <c r="C72" s="939"/>
      <c r="D72" s="939"/>
      <c r="E72" s="940" t="s">
        <v>2050</v>
      </c>
      <c r="F72" s="940"/>
      <c r="G72" s="941" t="s">
        <v>2663</v>
      </c>
      <c r="H72" s="938">
        <f>+'FORMATO 2'!K2419</f>
        <v>0</v>
      </c>
      <c r="I72" s="938">
        <f>+'FORMATO 2'!M2419</f>
        <v>0</v>
      </c>
      <c r="J72" s="949">
        <f>+'FORMATO 2'!P2419</f>
        <v>2773365</v>
      </c>
      <c r="K72" s="938">
        <f>+'FORMATO 2'!Q2419</f>
        <v>2773365</v>
      </c>
      <c r="L72" s="981">
        <f>+K72-'[1]RESOL.DISTRIBUCION PPTO 2018'!$M$7725</f>
        <v>0</v>
      </c>
      <c r="M72" s="121"/>
      <c r="N72" s="121"/>
    </row>
    <row r="73" spans="1:14" s="27" customFormat="1" ht="30" hidden="1" x14ac:dyDescent="0.2">
      <c r="A73" s="939"/>
      <c r="B73" s="939"/>
      <c r="C73" s="939"/>
      <c r="D73" s="939"/>
      <c r="E73" s="940" t="s">
        <v>2052</v>
      </c>
      <c r="F73" s="940"/>
      <c r="G73" s="941" t="s">
        <v>2664</v>
      </c>
      <c r="H73" s="938">
        <f>+'FORMATO 2'!K3161</f>
        <v>0</v>
      </c>
      <c r="I73" s="938">
        <f>+'FORMATO 2'!M3161</f>
        <v>0</v>
      </c>
      <c r="J73" s="949">
        <f>+'FORMATO 2'!P3161</f>
        <v>0</v>
      </c>
      <c r="K73" s="938">
        <f>+'FORMATO 2'!Q3161</f>
        <v>0</v>
      </c>
      <c r="L73" s="121"/>
      <c r="M73" s="121"/>
      <c r="N73" s="121"/>
    </row>
    <row r="74" spans="1:14" s="27" customFormat="1" ht="30" x14ac:dyDescent="0.2">
      <c r="A74" s="939"/>
      <c r="B74" s="939"/>
      <c r="C74" s="939"/>
      <c r="D74" s="939"/>
      <c r="E74" s="940" t="s">
        <v>2056</v>
      </c>
      <c r="F74" s="940"/>
      <c r="G74" s="941" t="s">
        <v>2023</v>
      </c>
      <c r="H74" s="938">
        <f>+'FORMATO 3'!K586</f>
        <v>0</v>
      </c>
      <c r="I74" s="938">
        <f>+'FORMATO 3'!M586</f>
        <v>0</v>
      </c>
      <c r="J74" s="949">
        <f>+'FORMATO 3'!P586</f>
        <v>4331500</v>
      </c>
      <c r="K74" s="938">
        <f>+'FORMATO 3'!Q586</f>
        <v>4331500</v>
      </c>
      <c r="L74" s="121"/>
      <c r="M74" s="121"/>
      <c r="N74" s="121"/>
    </row>
    <row r="75" spans="1:14" s="27" customFormat="1" ht="15" x14ac:dyDescent="0.2">
      <c r="A75" s="939"/>
      <c r="B75" s="939"/>
      <c r="C75" s="939"/>
      <c r="D75" s="939"/>
      <c r="E75" s="940" t="s">
        <v>2024</v>
      </c>
      <c r="F75" s="940"/>
      <c r="G75" s="941" t="s">
        <v>2025</v>
      </c>
      <c r="H75" s="938">
        <f>+'FORMATO 3'!K965</f>
        <v>0</v>
      </c>
      <c r="I75" s="938">
        <f>+'FORMATO 3'!M965</f>
        <v>0</v>
      </c>
      <c r="J75" s="949">
        <f>+'FORMATO 3'!P965</f>
        <v>0</v>
      </c>
      <c r="K75" s="938">
        <f>+'FORMATO 3'!Q965</f>
        <v>0</v>
      </c>
      <c r="L75" s="121"/>
      <c r="M75" s="121"/>
      <c r="N75" s="121"/>
    </row>
    <row r="76" spans="1:14" s="27" customFormat="1" ht="15" x14ac:dyDescent="0.2">
      <c r="A76" s="939"/>
      <c r="B76" s="939"/>
      <c r="C76" s="939"/>
      <c r="D76" s="939"/>
      <c r="E76" s="940" t="s">
        <v>2026</v>
      </c>
      <c r="F76" s="940"/>
      <c r="G76" s="941" t="s">
        <v>2027</v>
      </c>
      <c r="H76" s="938">
        <f>+'FORMATO 3'!K1035</f>
        <v>0</v>
      </c>
      <c r="I76" s="938">
        <f>+'FORMATO 3'!M1035</f>
        <v>0</v>
      </c>
      <c r="J76" s="949">
        <f>+'FORMATO 3'!P1035</f>
        <v>0</v>
      </c>
      <c r="K76" s="938">
        <f>+'FORMATO 3'!Q1035</f>
        <v>0</v>
      </c>
      <c r="L76" s="121"/>
      <c r="M76" s="121"/>
      <c r="N76" s="121"/>
    </row>
    <row r="77" spans="1:14" s="27" customFormat="1" ht="15" hidden="1" x14ac:dyDescent="0.2">
      <c r="A77" s="939"/>
      <c r="B77" s="939"/>
      <c r="C77" s="939"/>
      <c r="D77" s="939"/>
      <c r="E77" s="940" t="s">
        <v>3866</v>
      </c>
      <c r="F77" s="940"/>
      <c r="G77" s="941" t="s">
        <v>2028</v>
      </c>
      <c r="H77" s="938">
        <f>+'FORMATO 3'!K1049</f>
        <v>0</v>
      </c>
      <c r="I77" s="938">
        <f>+'FORMATO 3'!M1049</f>
        <v>0</v>
      </c>
      <c r="J77" s="949">
        <f>+'FORMATO 3'!P1049</f>
        <v>0</v>
      </c>
      <c r="K77" s="938">
        <f>+'FORMATO 3'!Q1049</f>
        <v>0</v>
      </c>
      <c r="L77" s="121"/>
      <c r="M77" s="121"/>
      <c r="N77" s="121"/>
    </row>
    <row r="78" spans="1:14" s="27" customFormat="1" ht="15" hidden="1" x14ac:dyDescent="0.2">
      <c r="A78" s="939"/>
      <c r="B78" s="939"/>
      <c r="C78" s="939"/>
      <c r="D78" s="939"/>
      <c r="E78" s="940" t="s">
        <v>2029</v>
      </c>
      <c r="F78" s="940"/>
      <c r="G78" s="941" t="s">
        <v>1496</v>
      </c>
      <c r="H78" s="938">
        <f>+'FORMATO 3'!K1265</f>
        <v>0</v>
      </c>
      <c r="I78" s="938">
        <f>+'FORMATO 3'!M1265</f>
        <v>0</v>
      </c>
      <c r="J78" s="949">
        <f>+'FORMATO 3'!P1265</f>
        <v>0</v>
      </c>
      <c r="K78" s="938">
        <f>+'FORMATO 3'!Q1265</f>
        <v>0</v>
      </c>
      <c r="L78" s="121"/>
      <c r="M78" s="121"/>
      <c r="N78" s="121"/>
    </row>
    <row r="79" spans="1:14" s="27" customFormat="1" ht="15" hidden="1" x14ac:dyDescent="0.2">
      <c r="A79" s="939"/>
      <c r="B79" s="939"/>
      <c r="C79" s="939"/>
      <c r="D79" s="939"/>
      <c r="E79" s="940" t="s">
        <v>2030</v>
      </c>
      <c r="F79" s="940"/>
      <c r="G79" s="941" t="s">
        <v>2031</v>
      </c>
      <c r="H79" s="938">
        <f>+'FORMATO 2'!K3167</f>
        <v>0</v>
      </c>
      <c r="I79" s="938">
        <f>+'FORMATO 2'!M3167</f>
        <v>0</v>
      </c>
      <c r="J79" s="949">
        <f>+'FORMATO 2'!P3167</f>
        <v>0</v>
      </c>
      <c r="K79" s="938">
        <f>+'FORMATO 2'!Q3167</f>
        <v>0</v>
      </c>
      <c r="L79" s="121"/>
      <c r="M79" s="121"/>
      <c r="N79" s="121"/>
    </row>
    <row r="80" spans="1:14" s="27" customFormat="1" ht="15" x14ac:dyDescent="0.2">
      <c r="A80" s="939"/>
      <c r="B80" s="939"/>
      <c r="C80" s="939"/>
      <c r="D80" s="939"/>
      <c r="E80" s="940" t="s">
        <v>2648</v>
      </c>
      <c r="F80" s="940"/>
      <c r="G80" s="941" t="s">
        <v>2439</v>
      </c>
      <c r="H80" s="938">
        <f>+'FORMATO 2'!K3177+'FORMATO 3'!K1279</f>
        <v>0</v>
      </c>
      <c r="I80" s="938">
        <f>+'FORMATO 2'!M3177+'FORMATO 3'!M1279</f>
        <v>0</v>
      </c>
      <c r="J80" s="949">
        <f>+'FORMATO 2'!P3177+'FORMATO 3'!P1279</f>
        <v>1895000</v>
      </c>
      <c r="K80" s="938">
        <f>+'FORMATO 2'!Q3177+'FORMATO 3'!Q1279</f>
        <v>1895000</v>
      </c>
      <c r="L80" s="981">
        <f>+K80-'[1]RESOL.DISTRIBUCION PPTO 2018'!$M$7733+K233</f>
        <v>0</v>
      </c>
      <c r="M80" s="121"/>
      <c r="N80" s="121"/>
    </row>
    <row r="81" spans="1:14" ht="15" x14ac:dyDescent="0.2">
      <c r="A81" s="942"/>
      <c r="B81" s="942"/>
      <c r="C81" s="942"/>
      <c r="D81" s="942"/>
      <c r="E81" s="943"/>
      <c r="F81" s="943"/>
      <c r="G81" s="945"/>
      <c r="H81" s="934"/>
      <c r="I81" s="934"/>
      <c r="J81" s="950"/>
      <c r="K81" s="934"/>
      <c r="L81" s="116"/>
      <c r="M81" s="116"/>
      <c r="N81" s="116"/>
    </row>
    <row r="82" spans="1:14" s="27" customFormat="1" ht="15.75" x14ac:dyDescent="0.25">
      <c r="A82" s="917">
        <v>2</v>
      </c>
      <c r="B82" s="917">
        <v>0</v>
      </c>
      <c r="C82" s="917">
        <v>4</v>
      </c>
      <c r="D82" s="917">
        <v>5</v>
      </c>
      <c r="E82" s="338"/>
      <c r="F82" s="338"/>
      <c r="G82" s="337" t="s">
        <v>2440</v>
      </c>
      <c r="H82" s="333">
        <f>SUM(H83:H89)</f>
        <v>0</v>
      </c>
      <c r="I82" s="333">
        <f>SUM(I83:I89)</f>
        <v>11000000</v>
      </c>
      <c r="J82" s="946">
        <f>SUM(J83:J89)</f>
        <v>20600000</v>
      </c>
      <c r="K82" s="333">
        <f>SUM(K83:K89)</f>
        <v>31600000</v>
      </c>
      <c r="L82" s="981">
        <f>+K82-'[1]RESOL.DISTRIBUCION PPTO 2018'!$M$7869</f>
        <v>0</v>
      </c>
      <c r="M82" s="121"/>
      <c r="N82" s="121"/>
    </row>
    <row r="83" spans="1:14" s="27" customFormat="1" ht="15" x14ac:dyDescent="0.2">
      <c r="A83" s="939"/>
      <c r="B83" s="939"/>
      <c r="C83" s="939"/>
      <c r="D83" s="939"/>
      <c r="E83" s="940" t="s">
        <v>1738</v>
      </c>
      <c r="F83" s="940"/>
      <c r="G83" s="941" t="s">
        <v>2441</v>
      </c>
      <c r="H83" s="938">
        <f>+'FORMATO 3'!K1285</f>
        <v>0</v>
      </c>
      <c r="I83" s="938">
        <f>+'FORMATO 3'!M1285</f>
        <v>0</v>
      </c>
      <c r="J83" s="949">
        <f>+'FORMATO 3'!P1285</f>
        <v>0</v>
      </c>
      <c r="K83" s="938">
        <f>+'FORMATO 3'!Q1285</f>
        <v>0</v>
      </c>
      <c r="L83" s="121"/>
      <c r="M83" s="121"/>
      <c r="N83" s="121"/>
    </row>
    <row r="84" spans="1:14" s="27" customFormat="1" ht="30" x14ac:dyDescent="0.2">
      <c r="A84" s="939"/>
      <c r="B84" s="939"/>
      <c r="C84" s="939"/>
      <c r="D84" s="939"/>
      <c r="E84" s="940" t="s">
        <v>1740</v>
      </c>
      <c r="F84" s="940"/>
      <c r="G84" s="941" t="s">
        <v>2442</v>
      </c>
      <c r="H84" s="938">
        <f>+'FORMATO 3'!K1289</f>
        <v>0</v>
      </c>
      <c r="I84" s="938">
        <f>+'FORMATO 3'!M1289</f>
        <v>0</v>
      </c>
      <c r="J84" s="949">
        <f>+'FORMATO 3'!P1289</f>
        <v>6300000</v>
      </c>
      <c r="K84" s="938">
        <f>+'FORMATO 3'!Q1289</f>
        <v>6300000</v>
      </c>
      <c r="L84" s="981">
        <f>+K84-'[1]RESOL.DISTRIBUCION PPTO 2018'!$M$7737</f>
        <v>0</v>
      </c>
      <c r="M84" s="121"/>
      <c r="N84" s="121"/>
    </row>
    <row r="85" spans="1:14" s="27" customFormat="1" ht="30" x14ac:dyDescent="0.2">
      <c r="A85" s="939"/>
      <c r="B85" s="939"/>
      <c r="C85" s="939"/>
      <c r="D85" s="939"/>
      <c r="E85" s="940" t="s">
        <v>2048</v>
      </c>
      <c r="F85" s="940"/>
      <c r="G85" s="941" t="s">
        <v>2443</v>
      </c>
      <c r="H85" s="938">
        <f>+'FORMATO 3'!K1312</f>
        <v>0</v>
      </c>
      <c r="I85" s="938">
        <f>+'FORMATO 3'!M1312</f>
        <v>0</v>
      </c>
      <c r="J85" s="949">
        <f>+'FORMATO 3'!P1312</f>
        <v>4300000</v>
      </c>
      <c r="K85" s="938">
        <f>+'FORMATO 3'!Q1312</f>
        <v>4300000</v>
      </c>
      <c r="L85" s="981">
        <f>+K85-'[1]RESOL.DISTRIBUCION PPTO 2018'!$M$7738</f>
        <v>0</v>
      </c>
      <c r="M85" s="121"/>
      <c r="N85" s="121"/>
    </row>
    <row r="86" spans="1:14" s="27" customFormat="1" ht="30" x14ac:dyDescent="0.2">
      <c r="A86" s="939"/>
      <c r="B86" s="939"/>
      <c r="C86" s="939"/>
      <c r="D86" s="939"/>
      <c r="E86" s="940" t="s">
        <v>3849</v>
      </c>
      <c r="F86" s="940"/>
      <c r="G86" s="941" t="s">
        <v>2444</v>
      </c>
      <c r="H86" s="938">
        <f>+'FORMATO 3'!K1323</f>
        <v>0</v>
      </c>
      <c r="I86" s="938">
        <f>+'FORMATO 3'!M1323</f>
        <v>0</v>
      </c>
      <c r="J86" s="938">
        <f>+'FORMATO 3'!P1323</f>
        <v>0</v>
      </c>
      <c r="K86" s="938">
        <f>+'FORMATO 3'!Q1323</f>
        <v>0</v>
      </c>
      <c r="L86" s="121"/>
      <c r="M86" s="121"/>
      <c r="N86" s="121"/>
    </row>
    <row r="87" spans="1:14" s="27" customFormat="1" ht="15" x14ac:dyDescent="0.2">
      <c r="A87" s="939"/>
      <c r="B87" s="939"/>
      <c r="C87" s="939"/>
      <c r="D87" s="939"/>
      <c r="E87" s="940" t="s">
        <v>3862</v>
      </c>
      <c r="F87" s="940"/>
      <c r="G87" s="941" t="s">
        <v>1743</v>
      </c>
      <c r="H87" s="938">
        <f>+'FORMATO 3'!K1329</f>
        <v>0</v>
      </c>
      <c r="I87" s="938">
        <f>+'FORMATO 3'!M1329</f>
        <v>11000000</v>
      </c>
      <c r="J87" s="938">
        <f>+'FORMATO 3'!P1329</f>
        <v>10000000</v>
      </c>
      <c r="K87" s="938">
        <f>+'FORMATO 3'!Q1329</f>
        <v>21000000</v>
      </c>
      <c r="L87" s="981">
        <f>+K87-'[1]RESOL.DISTRIBUCION PPTO 2018'!$M$7874</f>
        <v>0</v>
      </c>
      <c r="M87" s="121"/>
      <c r="N87" s="121"/>
    </row>
    <row r="88" spans="1:14" s="27" customFormat="1" ht="15" hidden="1" x14ac:dyDescent="0.2">
      <c r="A88" s="939"/>
      <c r="B88" s="939"/>
      <c r="C88" s="939"/>
      <c r="D88" s="940"/>
      <c r="E88" s="951" t="s">
        <v>2640</v>
      </c>
      <c r="F88" s="951"/>
      <c r="G88" s="952" t="s">
        <v>3668</v>
      </c>
      <c r="H88" s="938">
        <f>+'FORMATO 3'!K1335</f>
        <v>0</v>
      </c>
      <c r="I88" s="938">
        <f>+'FORMATO 3'!M1335</f>
        <v>0</v>
      </c>
      <c r="J88" s="938">
        <f>+'FORMATO 3'!P1335</f>
        <v>0</v>
      </c>
      <c r="K88" s="938">
        <f>+'FORMATO 3'!Q1335</f>
        <v>0</v>
      </c>
      <c r="L88" s="121"/>
      <c r="M88" s="121"/>
      <c r="N88" s="121"/>
    </row>
    <row r="89" spans="1:14" s="27" customFormat="1" ht="30" hidden="1" x14ac:dyDescent="0.2">
      <c r="A89" s="939"/>
      <c r="B89" s="939"/>
      <c r="C89" s="939"/>
      <c r="D89" s="939"/>
      <c r="E89" s="940" t="s">
        <v>2050</v>
      </c>
      <c r="F89" s="940"/>
      <c r="G89" s="941" t="s">
        <v>1391</v>
      </c>
      <c r="H89" s="938">
        <f>+'FORMATO 2'!K3274+'FORMATO 3'!K1338</f>
        <v>0</v>
      </c>
      <c r="I89" s="938">
        <f>+'FORMATO 2'!M3274+'FORMATO 3'!M1338</f>
        <v>0</v>
      </c>
      <c r="J89" s="938">
        <f>+'FORMATO 2'!P3274+'FORMATO 3'!P1338</f>
        <v>0</v>
      </c>
      <c r="K89" s="938">
        <f>+'FORMATO 2'!Q3274+'FORMATO 3'!Q1338</f>
        <v>0</v>
      </c>
      <c r="L89" s="121"/>
      <c r="M89" s="121"/>
      <c r="N89" s="121"/>
    </row>
    <row r="90" spans="1:14" ht="15" hidden="1" x14ac:dyDescent="0.2">
      <c r="A90" s="942"/>
      <c r="B90" s="942"/>
      <c r="C90" s="942"/>
      <c r="D90" s="942"/>
      <c r="E90" s="943"/>
      <c r="F90" s="943"/>
      <c r="G90" s="945"/>
      <c r="H90" s="934"/>
      <c r="I90" s="934"/>
      <c r="J90" s="934"/>
      <c r="K90" s="934"/>
      <c r="L90" s="116"/>
      <c r="M90" s="116"/>
      <c r="N90" s="116"/>
    </row>
    <row r="91" spans="1:14" s="27" customFormat="1" ht="31.5" hidden="1" x14ac:dyDescent="0.25">
      <c r="A91" s="917">
        <v>2</v>
      </c>
      <c r="B91" s="917">
        <v>0</v>
      </c>
      <c r="C91" s="917">
        <v>4</v>
      </c>
      <c r="D91" s="917">
        <v>6</v>
      </c>
      <c r="E91" s="338"/>
      <c r="F91" s="338"/>
      <c r="G91" s="337" t="s">
        <v>1392</v>
      </c>
      <c r="H91" s="333">
        <f>SUM(H92:H97)</f>
        <v>0</v>
      </c>
      <c r="I91" s="333">
        <f>SUM(I92:I97)</f>
        <v>0</v>
      </c>
      <c r="J91" s="333">
        <f>SUM(J92:J97)</f>
        <v>0</v>
      </c>
      <c r="K91" s="333">
        <f>SUM(K92:K97)</f>
        <v>0</v>
      </c>
      <c r="L91" s="121"/>
      <c r="M91" s="121"/>
      <c r="N91" s="121"/>
    </row>
    <row r="92" spans="1:14" s="27" customFormat="1" ht="15.75" hidden="1" x14ac:dyDescent="0.2">
      <c r="A92" s="917"/>
      <c r="B92" s="917"/>
      <c r="C92" s="917"/>
      <c r="D92" s="917"/>
      <c r="E92" s="940" t="s">
        <v>1738</v>
      </c>
      <c r="F92" s="940"/>
      <c r="G92" s="941" t="s">
        <v>1393</v>
      </c>
      <c r="H92" s="938">
        <f>+'FORMATO 3'!K1346</f>
        <v>0</v>
      </c>
      <c r="I92" s="938">
        <f>+'FORMATO 3'!M1346</f>
        <v>0</v>
      </c>
      <c r="J92" s="938">
        <f>+'FORMATO 3'!P1346</f>
        <v>0</v>
      </c>
      <c r="K92" s="938">
        <f>+'FORMATO 3'!Q1346</f>
        <v>0</v>
      </c>
      <c r="L92" s="121"/>
      <c r="M92" s="121"/>
      <c r="N92" s="121"/>
    </row>
    <row r="93" spans="1:14" s="27" customFormat="1" ht="15.75" hidden="1" x14ac:dyDescent="0.2">
      <c r="A93" s="917"/>
      <c r="B93" s="917"/>
      <c r="C93" s="917"/>
      <c r="D93" s="917"/>
      <c r="E93" s="940" t="s">
        <v>1740</v>
      </c>
      <c r="F93" s="940"/>
      <c r="G93" s="941" t="s">
        <v>1394</v>
      </c>
      <c r="H93" s="938">
        <f>+'FORMATO 3'!K1350</f>
        <v>0</v>
      </c>
      <c r="I93" s="938">
        <f>+'FORMATO 3'!M1350</f>
        <v>0</v>
      </c>
      <c r="J93" s="938">
        <f>+'FORMATO 3'!P1350</f>
        <v>0</v>
      </c>
      <c r="K93" s="938">
        <f>+'FORMATO 3'!Q1350</f>
        <v>0</v>
      </c>
      <c r="L93" s="121"/>
      <c r="M93" s="121"/>
      <c r="N93" s="121"/>
    </row>
    <row r="94" spans="1:14" s="27" customFormat="1" ht="15.75" hidden="1" x14ac:dyDescent="0.2">
      <c r="A94" s="917"/>
      <c r="B94" s="917"/>
      <c r="C94" s="917"/>
      <c r="D94" s="917"/>
      <c r="E94" s="940" t="s">
        <v>1853</v>
      </c>
      <c r="F94" s="940"/>
      <c r="G94" s="941" t="s">
        <v>1395</v>
      </c>
      <c r="H94" s="938">
        <f>+'FORMATO 3'!K1354</f>
        <v>0</v>
      </c>
      <c r="I94" s="938">
        <f>+'FORMATO 3'!M1354</f>
        <v>0</v>
      </c>
      <c r="J94" s="938">
        <f>+'FORMATO 3'!P1354</f>
        <v>0</v>
      </c>
      <c r="K94" s="938">
        <f>+'FORMATO 3'!Q1354</f>
        <v>0</v>
      </c>
      <c r="L94" s="121"/>
      <c r="M94" s="121"/>
      <c r="N94" s="121"/>
    </row>
    <row r="95" spans="1:14" s="27" customFormat="1" ht="15.75" hidden="1" x14ac:dyDescent="0.2">
      <c r="A95" s="917"/>
      <c r="B95" s="917"/>
      <c r="C95" s="917"/>
      <c r="D95" s="917"/>
      <c r="E95" s="940" t="s">
        <v>1865</v>
      </c>
      <c r="F95" s="940"/>
      <c r="G95" s="941" t="s">
        <v>1396</v>
      </c>
      <c r="H95" s="938">
        <f>+'FORMATO 3'!K1357</f>
        <v>0</v>
      </c>
      <c r="I95" s="938">
        <f>+'FORMATO 3'!M1357</f>
        <v>0</v>
      </c>
      <c r="J95" s="938">
        <f>+'FORMATO 3'!P1357</f>
        <v>0</v>
      </c>
      <c r="K95" s="938">
        <f>+'FORMATO 3'!Q1357</f>
        <v>0</v>
      </c>
      <c r="L95" s="121"/>
      <c r="M95" s="121"/>
      <c r="N95" s="121"/>
    </row>
    <row r="96" spans="1:14" s="27" customFormat="1" ht="15.75" hidden="1" x14ac:dyDescent="0.2">
      <c r="A96" s="917"/>
      <c r="B96" s="917"/>
      <c r="C96" s="917"/>
      <c r="D96" s="917"/>
      <c r="E96" s="940" t="s">
        <v>3851</v>
      </c>
      <c r="F96" s="940"/>
      <c r="G96" s="941" t="s">
        <v>1397</v>
      </c>
      <c r="H96" s="938">
        <f>+'FORMATO 3'!K1361</f>
        <v>0</v>
      </c>
      <c r="I96" s="938">
        <f>+'FORMATO 3'!M1361</f>
        <v>0</v>
      </c>
      <c r="J96" s="938">
        <f>+'FORMATO 3'!P1361</f>
        <v>0</v>
      </c>
      <c r="K96" s="938">
        <f>+'FORMATO 3'!Q1361</f>
        <v>0</v>
      </c>
      <c r="L96" s="121"/>
      <c r="M96" s="121"/>
      <c r="N96" s="121"/>
    </row>
    <row r="97" spans="1:14" s="27" customFormat="1" ht="15.75" hidden="1" x14ac:dyDescent="0.2">
      <c r="A97" s="917"/>
      <c r="B97" s="917"/>
      <c r="C97" s="917"/>
      <c r="D97" s="917"/>
      <c r="E97" s="940" t="s">
        <v>3862</v>
      </c>
      <c r="F97" s="940"/>
      <c r="G97" s="941" t="s">
        <v>1398</v>
      </c>
      <c r="H97" s="938">
        <f>+'FORMATO 3'!K1366</f>
        <v>0</v>
      </c>
      <c r="I97" s="938">
        <f>+'FORMATO 3'!M1366</f>
        <v>0</v>
      </c>
      <c r="J97" s="938">
        <f>+'FORMATO 3'!P1366</f>
        <v>0</v>
      </c>
      <c r="K97" s="938">
        <f>+'FORMATO 3'!Q1366</f>
        <v>0</v>
      </c>
      <c r="L97" s="121"/>
      <c r="M97" s="121"/>
      <c r="N97" s="121"/>
    </row>
    <row r="98" spans="1:14" ht="15.75" hidden="1" x14ac:dyDescent="0.2">
      <c r="A98" s="916"/>
      <c r="B98" s="916"/>
      <c r="C98" s="916"/>
      <c r="D98" s="916"/>
      <c r="E98" s="943"/>
      <c r="F98" s="943"/>
      <c r="G98" s="945"/>
      <c r="H98" s="934"/>
      <c r="I98" s="934"/>
      <c r="J98" s="934"/>
      <c r="K98" s="934"/>
      <c r="L98" s="116"/>
      <c r="M98" s="116"/>
      <c r="N98" s="116"/>
    </row>
    <row r="99" spans="1:14" s="27" customFormat="1" ht="15.75" hidden="1" x14ac:dyDescent="0.25">
      <c r="A99" s="917">
        <v>2</v>
      </c>
      <c r="B99" s="917">
        <v>0</v>
      </c>
      <c r="C99" s="917">
        <v>4</v>
      </c>
      <c r="D99" s="917">
        <v>7</v>
      </c>
      <c r="E99" s="338"/>
      <c r="F99" s="338"/>
      <c r="G99" s="337" t="s">
        <v>1399</v>
      </c>
      <c r="H99" s="938">
        <f>SUM(H100:H105)</f>
        <v>0</v>
      </c>
      <c r="I99" s="938">
        <f>SUM(I100:I105)</f>
        <v>0</v>
      </c>
      <c r="J99" s="938">
        <f>SUM(J100:J105)</f>
        <v>0</v>
      </c>
      <c r="K99" s="333">
        <f>SUM(K100:K105)</f>
        <v>0</v>
      </c>
      <c r="L99" s="121"/>
      <c r="M99" s="121"/>
      <c r="N99" s="121"/>
    </row>
    <row r="100" spans="1:14" s="27" customFormat="1" ht="15" hidden="1" x14ac:dyDescent="0.2">
      <c r="A100" s="939"/>
      <c r="B100" s="939"/>
      <c r="C100" s="939"/>
      <c r="D100" s="939"/>
      <c r="E100" s="940" t="s">
        <v>1738</v>
      </c>
      <c r="F100" s="940"/>
      <c r="G100" s="941" t="s">
        <v>1400</v>
      </c>
      <c r="H100" s="938">
        <f>+'FORMATO 3'!K1373</f>
        <v>0</v>
      </c>
      <c r="I100" s="938">
        <f>+'FORMATO 3'!M1373</f>
        <v>0</v>
      </c>
      <c r="J100" s="938">
        <f>+'FORMATO 3'!P1373</f>
        <v>0</v>
      </c>
      <c r="K100" s="938">
        <f>+'FORMATO 3'!Q1373</f>
        <v>0</v>
      </c>
      <c r="L100" s="121"/>
      <c r="M100" s="121"/>
      <c r="N100" s="121"/>
    </row>
    <row r="101" spans="1:14" s="27" customFormat="1" ht="15" hidden="1" x14ac:dyDescent="0.2">
      <c r="A101" s="939"/>
      <c r="B101" s="939"/>
      <c r="C101" s="939"/>
      <c r="D101" s="939"/>
      <c r="E101" s="940" t="s">
        <v>1740</v>
      </c>
      <c r="F101" s="940"/>
      <c r="G101" s="941" t="s">
        <v>235</v>
      </c>
      <c r="H101" s="938">
        <f>+'FORMATO 3'!K1376</f>
        <v>0</v>
      </c>
      <c r="I101" s="938">
        <f>+'FORMATO 3'!M1376</f>
        <v>0</v>
      </c>
      <c r="J101" s="938">
        <f>+'FORMATO 3'!P1376</f>
        <v>0</v>
      </c>
      <c r="K101" s="938">
        <f>+'FORMATO 3'!Q1374</f>
        <v>0</v>
      </c>
      <c r="L101" s="121"/>
      <c r="M101" s="121"/>
      <c r="N101" s="121"/>
    </row>
    <row r="102" spans="1:14" s="27" customFormat="1" ht="30" hidden="1" x14ac:dyDescent="0.2">
      <c r="A102" s="939"/>
      <c r="B102" s="939"/>
      <c r="C102" s="939"/>
      <c r="D102" s="939"/>
      <c r="E102" s="940" t="s">
        <v>1853</v>
      </c>
      <c r="F102" s="940"/>
      <c r="G102" s="941" t="s">
        <v>1401</v>
      </c>
      <c r="H102" s="938">
        <f>+'FORMATO 3'!K1381</f>
        <v>0</v>
      </c>
      <c r="I102" s="938">
        <f>+'FORMATO 3'!M1381</f>
        <v>0</v>
      </c>
      <c r="J102" s="938">
        <f>+'FORMATO 3'!P1381</f>
        <v>0</v>
      </c>
      <c r="K102" s="938">
        <f>+'FORMATO 3'!Q1381</f>
        <v>0</v>
      </c>
      <c r="L102" s="121"/>
      <c r="M102" s="121"/>
      <c r="N102" s="121"/>
    </row>
    <row r="103" spans="1:14" s="27" customFormat="1" ht="15" hidden="1" x14ac:dyDescent="0.2">
      <c r="A103" s="939"/>
      <c r="B103" s="939"/>
      <c r="C103" s="939"/>
      <c r="D103" s="939"/>
      <c r="E103" s="940" t="s">
        <v>1865</v>
      </c>
      <c r="F103" s="940"/>
      <c r="G103" s="941" t="s">
        <v>1402</v>
      </c>
      <c r="H103" s="938">
        <f>+'FORMATO 3'!K1400</f>
        <v>0</v>
      </c>
      <c r="I103" s="938">
        <f>+'FORMATO 3'!M1400</f>
        <v>0</v>
      </c>
      <c r="J103" s="938">
        <f>+'FORMATO 3'!P1400</f>
        <v>0</v>
      </c>
      <c r="K103" s="938">
        <f>+'FORMATO 3'!Q1400</f>
        <v>0</v>
      </c>
      <c r="L103" s="121"/>
      <c r="M103" s="121"/>
      <c r="N103" s="121"/>
    </row>
    <row r="104" spans="1:14" s="27" customFormat="1" ht="15" hidden="1" x14ac:dyDescent="0.2">
      <c r="A104" s="939"/>
      <c r="B104" s="939"/>
      <c r="C104" s="939"/>
      <c r="D104" s="939"/>
      <c r="E104" s="940" t="s">
        <v>2048</v>
      </c>
      <c r="F104" s="940"/>
      <c r="G104" s="941" t="s">
        <v>1403</v>
      </c>
      <c r="H104" s="938">
        <f>+'FORMATO 3'!K1407</f>
        <v>0</v>
      </c>
      <c r="I104" s="938">
        <f>+'FORMATO 3'!M1407</f>
        <v>0</v>
      </c>
      <c r="J104" s="938">
        <f>+'FORMATO 3'!P1407</f>
        <v>0</v>
      </c>
      <c r="K104" s="938">
        <f>+'FORMATO 3'!Q1407</f>
        <v>0</v>
      </c>
      <c r="L104" s="121"/>
      <c r="M104" s="121"/>
      <c r="N104" s="121"/>
    </row>
    <row r="105" spans="1:14" s="27" customFormat="1" ht="30" hidden="1" x14ac:dyDescent="0.2">
      <c r="A105" s="939"/>
      <c r="B105" s="939"/>
      <c r="C105" s="939"/>
      <c r="D105" s="939"/>
      <c r="E105" s="940" t="s">
        <v>3849</v>
      </c>
      <c r="F105" s="940"/>
      <c r="G105" s="941" t="s">
        <v>1404</v>
      </c>
      <c r="H105" s="938">
        <f>+'FORMATO 3'!K1411</f>
        <v>0</v>
      </c>
      <c r="I105" s="938">
        <f>+'FORMATO 3'!M1411</f>
        <v>0</v>
      </c>
      <c r="J105" s="938">
        <f>+'FORMATO 3'!P1411</f>
        <v>0</v>
      </c>
      <c r="K105" s="938">
        <f>+'FORMATO 3'!Q1411</f>
        <v>0</v>
      </c>
      <c r="L105" s="121"/>
      <c r="M105" s="121"/>
      <c r="N105" s="121"/>
    </row>
    <row r="106" spans="1:14" ht="15" x14ac:dyDescent="0.2">
      <c r="A106" s="942"/>
      <c r="B106" s="942"/>
      <c r="C106" s="942"/>
      <c r="D106" s="942"/>
      <c r="E106" s="943"/>
      <c r="F106" s="943"/>
      <c r="G106" s="945"/>
      <c r="H106" s="934"/>
      <c r="I106" s="934"/>
      <c r="J106" s="934"/>
      <c r="K106" s="934"/>
      <c r="L106" s="116"/>
      <c r="M106" s="116"/>
      <c r="N106" s="116"/>
    </row>
    <row r="107" spans="1:14" s="27" customFormat="1" ht="15.75" x14ac:dyDescent="0.25">
      <c r="A107" s="917">
        <v>2</v>
      </c>
      <c r="B107" s="917">
        <v>0</v>
      </c>
      <c r="C107" s="917">
        <v>4</v>
      </c>
      <c r="D107" s="917">
        <v>8</v>
      </c>
      <c r="E107" s="338"/>
      <c r="F107" s="338"/>
      <c r="G107" s="337" t="s">
        <v>1405</v>
      </c>
      <c r="H107" s="938">
        <f>SUM(H108:H114)</f>
        <v>0</v>
      </c>
      <c r="I107" s="938">
        <f>SUM(I108:I114)</f>
        <v>0</v>
      </c>
      <c r="J107" s="938">
        <f>SUM(J108:J114)</f>
        <v>17993338</v>
      </c>
      <c r="K107" s="333">
        <f>SUM(K108:K114)</f>
        <v>17993338</v>
      </c>
      <c r="L107" s="981">
        <f>+K107-'[1]RESOL.DISTRIBUCION PPTO 2018'!$M$7889</f>
        <v>0</v>
      </c>
      <c r="M107" s="121"/>
      <c r="N107" s="121"/>
    </row>
    <row r="108" spans="1:14" s="27" customFormat="1" ht="15" x14ac:dyDescent="0.2">
      <c r="A108" s="939"/>
      <c r="B108" s="939"/>
      <c r="C108" s="939"/>
      <c r="D108" s="939"/>
      <c r="E108" s="940" t="s">
        <v>1738</v>
      </c>
      <c r="F108" s="940"/>
      <c r="G108" s="941" t="s">
        <v>1406</v>
      </c>
      <c r="H108" s="938">
        <f>+'FORMATO 3'!K1424</f>
        <v>0</v>
      </c>
      <c r="I108" s="938">
        <f>+'FORMATO 3'!M1424</f>
        <v>0</v>
      </c>
      <c r="J108" s="938">
        <f>+'FORMATO 3'!P1424</f>
        <v>350000</v>
      </c>
      <c r="K108" s="938">
        <f>+'FORMATO 3'!Q1424</f>
        <v>350000</v>
      </c>
      <c r="L108" s="981">
        <f>+K108-'[1]RESOL.DISTRIBUCION PPTO 2018'!$M$7890</f>
        <v>0</v>
      </c>
      <c r="M108" s="121"/>
      <c r="N108" s="121"/>
    </row>
    <row r="109" spans="1:14" s="27" customFormat="1" ht="15" x14ac:dyDescent="0.2">
      <c r="A109" s="939"/>
      <c r="B109" s="939"/>
      <c r="C109" s="939"/>
      <c r="D109" s="939"/>
      <c r="E109" s="940" t="s">
        <v>1740</v>
      </c>
      <c r="F109" s="940"/>
      <c r="G109" s="941" t="s">
        <v>1407</v>
      </c>
      <c r="H109" s="938">
        <f>+'FORMATO 3'!K1429</f>
        <v>0</v>
      </c>
      <c r="I109" s="938">
        <f>+'FORMATO 3'!M1429</f>
        <v>0</v>
      </c>
      <c r="J109" s="938">
        <f>+'FORMATO 3'!P1429</f>
        <v>17643338</v>
      </c>
      <c r="K109" s="938">
        <f>+'FORMATO 3'!Q1429</f>
        <v>17643338</v>
      </c>
      <c r="L109" s="981">
        <f>+K109-'[1]RESOL.DISTRIBUCION PPTO 2018'!$M$7891</f>
        <v>0</v>
      </c>
      <c r="M109" s="121"/>
      <c r="N109" s="121"/>
    </row>
    <row r="110" spans="1:14" s="27" customFormat="1" ht="53.25" hidden="1" customHeight="1" x14ac:dyDescent="0.2">
      <c r="A110" s="939"/>
      <c r="B110" s="939"/>
      <c r="C110" s="939"/>
      <c r="D110" s="939"/>
      <c r="E110" s="940" t="s">
        <v>1853</v>
      </c>
      <c r="F110" s="940"/>
      <c r="G110" s="941" t="s">
        <v>1408</v>
      </c>
      <c r="H110" s="938">
        <f>+'FORMATO 3'!K1433</f>
        <v>0</v>
      </c>
      <c r="I110" s="938">
        <f>+'FORMATO 3'!M1433</f>
        <v>0</v>
      </c>
      <c r="J110" s="938">
        <f>+'FORMATO 3'!P1433</f>
        <v>0</v>
      </c>
      <c r="K110" s="938">
        <f>+'FORMATO 3'!Q1433</f>
        <v>0</v>
      </c>
      <c r="L110" s="121"/>
      <c r="M110" s="121"/>
      <c r="N110" s="121"/>
    </row>
    <row r="111" spans="1:14" s="27" customFormat="1" ht="30" hidden="1" x14ac:dyDescent="0.2">
      <c r="A111" s="939"/>
      <c r="B111" s="939"/>
      <c r="C111" s="939"/>
      <c r="D111" s="939"/>
      <c r="E111" s="940" t="s">
        <v>1865</v>
      </c>
      <c r="F111" s="940"/>
      <c r="G111" s="941" t="s">
        <v>1409</v>
      </c>
      <c r="H111" s="938">
        <f>+'FORMATO 3'!K1438</f>
        <v>0</v>
      </c>
      <c r="I111" s="938">
        <f>+'FORMATO 3'!M1438</f>
        <v>0</v>
      </c>
      <c r="J111" s="938">
        <f>+'FORMATO 3'!P1438</f>
        <v>0</v>
      </c>
      <c r="K111" s="938">
        <f>+'FORMATO 3'!Q1438</f>
        <v>0</v>
      </c>
      <c r="L111" s="121"/>
      <c r="M111" s="121"/>
      <c r="N111" s="121"/>
    </row>
    <row r="112" spans="1:14" s="27" customFormat="1" ht="15" hidden="1" x14ac:dyDescent="0.2">
      <c r="A112" s="939"/>
      <c r="B112" s="939"/>
      <c r="C112" s="939"/>
      <c r="D112" s="939"/>
      <c r="E112" s="940" t="s">
        <v>2048</v>
      </c>
      <c r="F112" s="940"/>
      <c r="G112" s="941" t="s">
        <v>1410</v>
      </c>
      <c r="H112" s="938">
        <f>+'FORMATO 3'!K1441</f>
        <v>0</v>
      </c>
      <c r="I112" s="938">
        <f>+'FORMATO 3'!M1441</f>
        <v>0</v>
      </c>
      <c r="J112" s="938">
        <f>+'FORMATO 3'!P1441</f>
        <v>0</v>
      </c>
      <c r="K112" s="938">
        <f>+'FORMATO 3'!Q1441</f>
        <v>0</v>
      </c>
      <c r="L112" s="121"/>
      <c r="M112" s="121"/>
      <c r="N112" s="121"/>
    </row>
    <row r="113" spans="1:14" s="27" customFormat="1" ht="15" hidden="1" x14ac:dyDescent="0.2">
      <c r="A113" s="939"/>
      <c r="B113" s="939"/>
      <c r="C113" s="939"/>
      <c r="D113" s="939"/>
      <c r="E113" s="940" t="s">
        <v>3849</v>
      </c>
      <c r="F113" s="940"/>
      <c r="G113" s="941" t="s">
        <v>1411</v>
      </c>
      <c r="H113" s="938">
        <f>+'FORMATO 3'!K1445</f>
        <v>0</v>
      </c>
      <c r="I113" s="938">
        <f>+'FORMATO 3'!M1445</f>
        <v>0</v>
      </c>
      <c r="J113" s="938">
        <f>+'FORMATO 3'!P1445</f>
        <v>0</v>
      </c>
      <c r="K113" s="938">
        <f>+'FORMATO 3'!Q1445</f>
        <v>0</v>
      </c>
      <c r="L113" s="121"/>
      <c r="M113" s="121"/>
      <c r="N113" s="121"/>
    </row>
    <row r="114" spans="1:14" s="27" customFormat="1" ht="15" hidden="1" x14ac:dyDescent="0.2">
      <c r="A114" s="939"/>
      <c r="B114" s="939"/>
      <c r="C114" s="939"/>
      <c r="D114" s="939"/>
      <c r="E114" s="940" t="s">
        <v>3851</v>
      </c>
      <c r="F114" s="940"/>
      <c r="G114" s="941" t="s">
        <v>1412</v>
      </c>
      <c r="H114" s="938">
        <f>+'FORMATO 3'!K1448</f>
        <v>0</v>
      </c>
      <c r="I114" s="938">
        <f>+'FORMATO 3'!M1448</f>
        <v>0</v>
      </c>
      <c r="J114" s="938">
        <f>+'FORMATO 3'!P1448</f>
        <v>0</v>
      </c>
      <c r="K114" s="938">
        <f>+'FORMATO 3'!Q1448</f>
        <v>0</v>
      </c>
      <c r="L114" s="121"/>
      <c r="M114" s="121"/>
      <c r="N114" s="121"/>
    </row>
    <row r="115" spans="1:14" ht="15" hidden="1" x14ac:dyDescent="0.2">
      <c r="A115" s="942"/>
      <c r="B115" s="942"/>
      <c r="C115" s="942"/>
      <c r="D115" s="942"/>
      <c r="E115" s="943"/>
      <c r="F115" s="943"/>
      <c r="G115" s="945"/>
      <c r="H115" s="934"/>
      <c r="I115" s="934"/>
      <c r="J115" s="934"/>
      <c r="K115" s="934"/>
      <c r="L115" s="116"/>
      <c r="M115" s="116"/>
      <c r="N115" s="116"/>
    </row>
    <row r="116" spans="1:14" s="27" customFormat="1" ht="15.75" hidden="1" x14ac:dyDescent="0.2">
      <c r="A116" s="917">
        <v>2</v>
      </c>
      <c r="B116" s="917">
        <v>0</v>
      </c>
      <c r="C116" s="917">
        <v>4</v>
      </c>
      <c r="D116" s="917">
        <v>9</v>
      </c>
      <c r="E116" s="338"/>
      <c r="F116" s="338"/>
      <c r="G116" s="337" t="s">
        <v>1413</v>
      </c>
      <c r="H116" s="938">
        <f>SUM(H117:H126)</f>
        <v>0</v>
      </c>
      <c r="I116" s="938">
        <f>SUM(I117:I126)</f>
        <v>0</v>
      </c>
      <c r="J116" s="938">
        <f>SUM(J117:J126)</f>
        <v>0</v>
      </c>
      <c r="K116" s="938">
        <f>SUM(K117:K126)</f>
        <v>0</v>
      </c>
      <c r="L116" s="121"/>
      <c r="M116" s="121"/>
      <c r="N116" s="121"/>
    </row>
    <row r="117" spans="1:14" s="27" customFormat="1" ht="15" hidden="1" x14ac:dyDescent="0.2">
      <c r="A117" s="939"/>
      <c r="B117" s="939"/>
      <c r="C117" s="939"/>
      <c r="D117" s="939"/>
      <c r="E117" s="940" t="s">
        <v>1738</v>
      </c>
      <c r="F117" s="940"/>
      <c r="G117" s="941" t="s">
        <v>1414</v>
      </c>
      <c r="H117" s="938">
        <f>+'FORMATO 3'!K1453</f>
        <v>0</v>
      </c>
      <c r="I117" s="938">
        <f>+'FORMATO 3'!M1453</f>
        <v>0</v>
      </c>
      <c r="J117" s="938">
        <f>+'FORMATO 3'!P1453</f>
        <v>0</v>
      </c>
      <c r="K117" s="938">
        <f>+'FORMATO 3'!Q1453</f>
        <v>0</v>
      </c>
      <c r="L117" s="121"/>
      <c r="M117" s="121"/>
      <c r="N117" s="121"/>
    </row>
    <row r="118" spans="1:14" s="27" customFormat="1" ht="15" hidden="1" x14ac:dyDescent="0.2">
      <c r="A118" s="939"/>
      <c r="B118" s="939"/>
      <c r="C118" s="939"/>
      <c r="D118" s="939"/>
      <c r="E118" s="940" t="s">
        <v>1865</v>
      </c>
      <c r="F118" s="940"/>
      <c r="G118" s="941" t="s">
        <v>1415</v>
      </c>
      <c r="H118" s="938">
        <f>+'FORMATO 3'!K1454</f>
        <v>0</v>
      </c>
      <c r="I118" s="938">
        <f>+'FORMATO 3'!M1454</f>
        <v>0</v>
      </c>
      <c r="J118" s="938">
        <f>+'FORMATO 3'!P1454</f>
        <v>0</v>
      </c>
      <c r="K118" s="938">
        <f>+'FORMATO 3'!Q1454</f>
        <v>0</v>
      </c>
      <c r="L118" s="121"/>
      <c r="M118" s="121"/>
      <c r="N118" s="121"/>
    </row>
    <row r="119" spans="1:14" s="27" customFormat="1" ht="15" hidden="1" x14ac:dyDescent="0.2">
      <c r="A119" s="939"/>
      <c r="B119" s="939"/>
      <c r="C119" s="939"/>
      <c r="D119" s="939"/>
      <c r="E119" s="940" t="s">
        <v>3849</v>
      </c>
      <c r="F119" s="940"/>
      <c r="G119" s="941" t="s">
        <v>1416</v>
      </c>
      <c r="H119" s="938">
        <f>+'FORMATO 3'!K1455</f>
        <v>0</v>
      </c>
      <c r="I119" s="938">
        <f>+'FORMATO 3'!M1455</f>
        <v>0</v>
      </c>
      <c r="J119" s="938">
        <f>+'FORMATO 3'!P1455</f>
        <v>0</v>
      </c>
      <c r="K119" s="938">
        <f>+'FORMATO 3'!Q1455</f>
        <v>0</v>
      </c>
      <c r="L119" s="121"/>
      <c r="M119" s="121"/>
      <c r="N119" s="121"/>
    </row>
    <row r="120" spans="1:14" s="27" customFormat="1" ht="15" hidden="1" x14ac:dyDescent="0.2">
      <c r="A120" s="939"/>
      <c r="B120" s="939"/>
      <c r="C120" s="939"/>
      <c r="D120" s="939"/>
      <c r="E120" s="940" t="s">
        <v>3851</v>
      </c>
      <c r="F120" s="940"/>
      <c r="G120" s="941" t="s">
        <v>1417</v>
      </c>
      <c r="H120" s="938">
        <f>+'FORMATO 3'!K1456</f>
        <v>0</v>
      </c>
      <c r="I120" s="938">
        <f>+'FORMATO 3'!M1456</f>
        <v>0</v>
      </c>
      <c r="J120" s="938">
        <f>+'FORMATO 3'!P1456</f>
        <v>0</v>
      </c>
      <c r="K120" s="938">
        <f>+'FORMATO 3'!Q1456</f>
        <v>0</v>
      </c>
      <c r="L120" s="121"/>
      <c r="M120" s="121"/>
      <c r="N120" s="121"/>
    </row>
    <row r="121" spans="1:14" s="27" customFormat="1" ht="15" hidden="1" x14ac:dyDescent="0.2">
      <c r="A121" s="939"/>
      <c r="B121" s="939"/>
      <c r="C121" s="939"/>
      <c r="D121" s="939"/>
      <c r="E121" s="940" t="s">
        <v>3862</v>
      </c>
      <c r="F121" s="940"/>
      <c r="G121" s="941" t="s">
        <v>1418</v>
      </c>
      <c r="H121" s="938">
        <f>+'FORMATO 3'!K1457</f>
        <v>0</v>
      </c>
      <c r="I121" s="938">
        <f>+'FORMATO 3'!M1457</f>
        <v>0</v>
      </c>
      <c r="J121" s="938">
        <f>+'FORMATO 3'!P1457</f>
        <v>0</v>
      </c>
      <c r="K121" s="938">
        <f>+'FORMATO 3'!Q1457</f>
        <v>0</v>
      </c>
      <c r="L121" s="121"/>
      <c r="M121" s="121"/>
      <c r="N121" s="121"/>
    </row>
    <row r="122" spans="1:14" s="27" customFormat="1" ht="15" hidden="1" x14ac:dyDescent="0.2">
      <c r="A122" s="939"/>
      <c r="B122" s="939"/>
      <c r="C122" s="939"/>
      <c r="D122" s="939"/>
      <c r="E122" s="940" t="s">
        <v>2638</v>
      </c>
      <c r="F122" s="940"/>
      <c r="G122" s="941" t="s">
        <v>1419</v>
      </c>
      <c r="H122" s="938">
        <f>+'FORMATO 3'!K1458</f>
        <v>0</v>
      </c>
      <c r="I122" s="938">
        <f>+'FORMATO 3'!M1458</f>
        <v>0</v>
      </c>
      <c r="J122" s="938">
        <f>+'FORMATO 3'!P1458</f>
        <v>0</v>
      </c>
      <c r="K122" s="938">
        <f>+'FORMATO 3'!Q1458</f>
        <v>0</v>
      </c>
      <c r="L122" s="121"/>
      <c r="M122" s="121"/>
      <c r="N122" s="121"/>
    </row>
    <row r="123" spans="1:14" s="27" customFormat="1" ht="15" hidden="1" x14ac:dyDescent="0.2">
      <c r="A123" s="939"/>
      <c r="B123" s="939"/>
      <c r="C123" s="939"/>
      <c r="D123" s="939"/>
      <c r="E123" s="940" t="s">
        <v>2640</v>
      </c>
      <c r="F123" s="940"/>
      <c r="G123" s="941" t="s">
        <v>1420</v>
      </c>
      <c r="H123" s="938">
        <f>+'FORMATO 3'!K1459</f>
        <v>0</v>
      </c>
      <c r="I123" s="938">
        <f>+'FORMATO 3'!M1459</f>
        <v>0</v>
      </c>
      <c r="J123" s="938">
        <f>+'FORMATO 3'!P1459</f>
        <v>0</v>
      </c>
      <c r="K123" s="938">
        <f>+'FORMATO 3'!Q1459</f>
        <v>0</v>
      </c>
      <c r="L123" s="121"/>
      <c r="M123" s="121"/>
      <c r="N123" s="121"/>
    </row>
    <row r="124" spans="1:14" s="27" customFormat="1" ht="15" hidden="1" x14ac:dyDescent="0.2">
      <c r="A124" s="939"/>
      <c r="B124" s="939"/>
      <c r="C124" s="939"/>
      <c r="D124" s="939"/>
      <c r="E124" s="940" t="s">
        <v>2642</v>
      </c>
      <c r="F124" s="940"/>
      <c r="G124" s="941" t="s">
        <v>1421</v>
      </c>
      <c r="H124" s="938">
        <f>+'FORMATO 3'!K1460</f>
        <v>0</v>
      </c>
      <c r="I124" s="938">
        <f>+'FORMATO 3'!M1460</f>
        <v>0</v>
      </c>
      <c r="J124" s="938">
        <f>+'FORMATO 3'!P1460</f>
        <v>0</v>
      </c>
      <c r="K124" s="938">
        <f>+'FORMATO 3'!Q1460</f>
        <v>0</v>
      </c>
      <c r="L124" s="121"/>
      <c r="M124" s="121"/>
      <c r="N124" s="121"/>
    </row>
    <row r="125" spans="1:14" s="27" customFormat="1" ht="15" hidden="1" x14ac:dyDescent="0.2">
      <c r="A125" s="939"/>
      <c r="B125" s="939"/>
      <c r="C125" s="939"/>
      <c r="D125" s="939"/>
      <c r="E125" s="940" t="s">
        <v>2050</v>
      </c>
      <c r="F125" s="940"/>
      <c r="G125" s="941" t="s">
        <v>1422</v>
      </c>
      <c r="H125" s="938">
        <f>+'FORMATO 3'!K1461</f>
        <v>0</v>
      </c>
      <c r="I125" s="938">
        <f>+'FORMATO 3'!M1461</f>
        <v>0</v>
      </c>
      <c r="J125" s="938">
        <f>+'FORMATO 3'!P1461</f>
        <v>0</v>
      </c>
      <c r="K125" s="938">
        <f>+'FORMATO 3'!Q1461</f>
        <v>0</v>
      </c>
      <c r="L125" s="121"/>
      <c r="M125" s="121"/>
      <c r="N125" s="121"/>
    </row>
    <row r="126" spans="1:14" s="27" customFormat="1" ht="15" hidden="1" x14ac:dyDescent="0.2">
      <c r="A126" s="939"/>
      <c r="B126" s="939"/>
      <c r="C126" s="939"/>
      <c r="D126" s="939"/>
      <c r="E126" s="940" t="s">
        <v>2052</v>
      </c>
      <c r="F126" s="940"/>
      <c r="G126" s="941" t="s">
        <v>1423</v>
      </c>
      <c r="H126" s="938">
        <f>+'FORMATO 3'!K1462</f>
        <v>0</v>
      </c>
      <c r="I126" s="938">
        <f>+'FORMATO 3'!M1462</f>
        <v>0</v>
      </c>
      <c r="J126" s="938">
        <f>+'FORMATO 3'!P1462</f>
        <v>0</v>
      </c>
      <c r="K126" s="938">
        <f>+'FORMATO 3'!Q1462</f>
        <v>0</v>
      </c>
      <c r="L126" s="121"/>
      <c r="M126" s="121"/>
      <c r="N126" s="121"/>
    </row>
    <row r="127" spans="1:14" ht="15" x14ac:dyDescent="0.2">
      <c r="A127" s="942"/>
      <c r="B127" s="942"/>
      <c r="C127" s="942"/>
      <c r="D127" s="942"/>
      <c r="E127" s="943"/>
      <c r="F127" s="943"/>
      <c r="G127" s="945"/>
      <c r="H127" s="934"/>
      <c r="I127" s="934"/>
      <c r="J127" s="934"/>
      <c r="K127" s="934"/>
      <c r="L127" s="116"/>
      <c r="M127" s="116"/>
      <c r="N127" s="116"/>
    </row>
    <row r="128" spans="1:14" s="27" customFormat="1" ht="15.75" x14ac:dyDescent="0.25">
      <c r="A128" s="917">
        <v>2</v>
      </c>
      <c r="B128" s="917">
        <v>0</v>
      </c>
      <c r="C128" s="917">
        <v>4</v>
      </c>
      <c r="D128" s="917">
        <v>10</v>
      </c>
      <c r="E128" s="338"/>
      <c r="F128" s="338"/>
      <c r="G128" s="337" t="s">
        <v>1424</v>
      </c>
      <c r="H128" s="333">
        <f>SUM(H129:H130)</f>
        <v>0</v>
      </c>
      <c r="I128" s="333">
        <f>SUM(I129:I130)</f>
        <v>7300000</v>
      </c>
      <c r="J128" s="333">
        <f>SUM(J129:J130)</f>
        <v>84700000</v>
      </c>
      <c r="K128" s="333">
        <f>SUM(K129:K130)</f>
        <v>92000000</v>
      </c>
      <c r="L128" s="981">
        <f>+K128-'[1]RESOL.DISTRIBUCION PPTO 2018'!$M$7908</f>
        <v>0</v>
      </c>
      <c r="M128" s="121"/>
      <c r="N128" s="121"/>
    </row>
    <row r="129" spans="1:14" s="27" customFormat="1" ht="15.75" x14ac:dyDescent="0.2">
      <c r="A129" s="917"/>
      <c r="B129" s="917"/>
      <c r="C129" s="917"/>
      <c r="D129" s="917"/>
      <c r="E129" s="940" t="s">
        <v>1738</v>
      </c>
      <c r="F129" s="940"/>
      <c r="G129" s="941" t="s">
        <v>1425</v>
      </c>
      <c r="H129" s="938">
        <f>+'FORMATO 3'!K1467</f>
        <v>0</v>
      </c>
      <c r="I129" s="938">
        <f>+'FORMATO 3'!M1467</f>
        <v>0</v>
      </c>
      <c r="J129" s="938">
        <f>+'FORMATO 3'!P1467</f>
        <v>0</v>
      </c>
      <c r="K129" s="938">
        <f>+'FORMATO 3'!Q1467</f>
        <v>0</v>
      </c>
      <c r="L129" s="121"/>
      <c r="M129" s="121"/>
      <c r="N129" s="121"/>
    </row>
    <row r="130" spans="1:14" s="27" customFormat="1" ht="15.75" x14ac:dyDescent="0.2">
      <c r="A130" s="917"/>
      <c r="B130" s="917"/>
      <c r="C130" s="917"/>
      <c r="D130" s="917"/>
      <c r="E130" s="940" t="s">
        <v>1740</v>
      </c>
      <c r="F130" s="940"/>
      <c r="G130" s="941" t="s">
        <v>1426</v>
      </c>
      <c r="H130" s="938">
        <f>+'FORMATO 3'!K1473</f>
        <v>0</v>
      </c>
      <c r="I130" s="938">
        <f>+'FORMATO 3'!M1473</f>
        <v>7300000</v>
      </c>
      <c r="J130" s="938">
        <f>+'FORMATO 3'!P1473</f>
        <v>84700000</v>
      </c>
      <c r="K130" s="938">
        <f>+'FORMATO 3'!Q1473</f>
        <v>92000000</v>
      </c>
      <c r="L130" s="981">
        <f>+K130-'[1]RESOL.DISTRIBUCION PPTO 2018'!$M$7910</f>
        <v>0</v>
      </c>
      <c r="M130" s="121"/>
      <c r="N130" s="121"/>
    </row>
    <row r="131" spans="1:14" ht="15.75" x14ac:dyDescent="0.2">
      <c r="A131" s="916"/>
      <c r="B131" s="916"/>
      <c r="C131" s="916"/>
      <c r="D131" s="916"/>
      <c r="E131" s="943"/>
      <c r="F131" s="943"/>
      <c r="G131" s="110"/>
      <c r="H131" s="934"/>
      <c r="I131" s="934"/>
      <c r="J131" s="934"/>
      <c r="K131" s="934"/>
      <c r="L131" s="116"/>
      <c r="M131" s="116"/>
      <c r="N131" s="116"/>
    </row>
    <row r="132" spans="1:14" s="27" customFormat="1" ht="15.75" x14ac:dyDescent="0.25">
      <c r="A132" s="917">
        <v>2</v>
      </c>
      <c r="B132" s="917">
        <v>0</v>
      </c>
      <c r="C132" s="917">
        <v>4</v>
      </c>
      <c r="D132" s="917">
        <v>11</v>
      </c>
      <c r="E132" s="338"/>
      <c r="F132" s="338"/>
      <c r="G132" s="337" t="s">
        <v>1902</v>
      </c>
      <c r="H132" s="333">
        <f>SUM(H133:H134)</f>
        <v>0</v>
      </c>
      <c r="I132" s="333">
        <f>SUM(I133:I134)</f>
        <v>0</v>
      </c>
      <c r="J132" s="333">
        <f>SUM(J133:J134)</f>
        <v>4000000</v>
      </c>
      <c r="K132" s="333">
        <f>SUM(K133:K134)</f>
        <v>4000000</v>
      </c>
      <c r="L132" s="981">
        <f>+K132-'[1]RESOL.DISTRIBUCION PPTO 2018'!$M$7912</f>
        <v>0</v>
      </c>
      <c r="M132" s="121"/>
      <c r="N132" s="121"/>
    </row>
    <row r="133" spans="1:14" s="27" customFormat="1" ht="15" x14ac:dyDescent="0.2">
      <c r="A133" s="939"/>
      <c r="B133" s="939"/>
      <c r="C133" s="939"/>
      <c r="D133" s="939"/>
      <c r="E133" s="940" t="s">
        <v>1738</v>
      </c>
      <c r="F133" s="940"/>
      <c r="G133" s="941" t="s">
        <v>1903</v>
      </c>
      <c r="H133" s="938">
        <f>+'FORMATO 3'!K1481</f>
        <v>0</v>
      </c>
      <c r="I133" s="938">
        <f>+'FORMATO 3'!M1481</f>
        <v>0</v>
      </c>
      <c r="J133" s="938">
        <f>+'FORMATO 3'!P1481</f>
        <v>0</v>
      </c>
      <c r="K133" s="938">
        <f>+'FORMATO 3'!Q1481</f>
        <v>0</v>
      </c>
      <c r="L133" s="121"/>
      <c r="M133" s="121"/>
      <c r="N133" s="121"/>
    </row>
    <row r="134" spans="1:14" s="27" customFormat="1" ht="15" x14ac:dyDescent="0.2">
      <c r="A134" s="939"/>
      <c r="B134" s="939"/>
      <c r="C134" s="939"/>
      <c r="D134" s="939"/>
      <c r="E134" s="940" t="s">
        <v>1740</v>
      </c>
      <c r="F134" s="940"/>
      <c r="G134" s="941" t="s">
        <v>1904</v>
      </c>
      <c r="H134" s="938">
        <f>+'FORMATO 3'!K1484</f>
        <v>0</v>
      </c>
      <c r="I134" s="938">
        <f>+'FORMATO 3'!M1484</f>
        <v>0</v>
      </c>
      <c r="J134" s="938">
        <f>+'FORMATO 3'!P1484</f>
        <v>4000000</v>
      </c>
      <c r="K134" s="938">
        <f>+'FORMATO 3'!Q1484</f>
        <v>4000000</v>
      </c>
      <c r="L134" s="982">
        <f>+K134-'[1]RESOL.DISTRIBUCION PPTO 2018'!$M$7914</f>
        <v>0</v>
      </c>
      <c r="M134" s="121"/>
      <c r="N134" s="121"/>
    </row>
    <row r="135" spans="1:14" ht="15" hidden="1" x14ac:dyDescent="0.2">
      <c r="A135" s="942"/>
      <c r="B135" s="942"/>
      <c r="C135" s="942"/>
      <c r="D135" s="942"/>
      <c r="E135" s="943"/>
      <c r="F135" s="943"/>
      <c r="G135" s="945"/>
      <c r="H135" s="934"/>
      <c r="I135" s="934"/>
      <c r="J135" s="934"/>
      <c r="K135" s="934"/>
      <c r="L135" s="116"/>
      <c r="M135" s="116"/>
      <c r="N135" s="116"/>
    </row>
    <row r="136" spans="1:14" s="27" customFormat="1" ht="15.75" hidden="1" x14ac:dyDescent="0.2">
      <c r="A136" s="917">
        <v>2</v>
      </c>
      <c r="B136" s="917">
        <v>0</v>
      </c>
      <c r="C136" s="917">
        <v>4</v>
      </c>
      <c r="D136" s="917">
        <v>14</v>
      </c>
      <c r="E136" s="338"/>
      <c r="F136" s="338"/>
      <c r="G136" s="337" t="s">
        <v>1905</v>
      </c>
      <c r="H136" s="938">
        <f>+'FORMATO 3'!K1495</f>
        <v>0</v>
      </c>
      <c r="I136" s="938">
        <f>+'FORMATO 3'!M1495</f>
        <v>0</v>
      </c>
      <c r="J136" s="938">
        <f>+'FORMATO 3'!P1495</f>
        <v>0</v>
      </c>
      <c r="K136" s="938">
        <f>+'FORMATO 3'!Q1495</f>
        <v>0</v>
      </c>
      <c r="L136" s="121"/>
      <c r="M136" s="121"/>
      <c r="N136" s="121"/>
    </row>
    <row r="137" spans="1:14" ht="15" hidden="1" x14ac:dyDescent="0.2">
      <c r="A137" s="942"/>
      <c r="B137" s="942"/>
      <c r="C137" s="942"/>
      <c r="D137" s="942"/>
      <c r="E137" s="943"/>
      <c r="F137" s="943"/>
      <c r="G137" s="945"/>
      <c r="H137" s="934"/>
      <c r="I137" s="934"/>
      <c r="J137" s="934"/>
      <c r="K137" s="934"/>
      <c r="L137" s="116"/>
      <c r="M137" s="116"/>
      <c r="N137" s="116"/>
    </row>
    <row r="138" spans="1:14" s="27" customFormat="1" ht="31.5" hidden="1" x14ac:dyDescent="0.2">
      <c r="A138" s="917">
        <v>2</v>
      </c>
      <c r="B138" s="917">
        <v>0</v>
      </c>
      <c r="C138" s="917">
        <v>4</v>
      </c>
      <c r="D138" s="917">
        <v>21</v>
      </c>
      <c r="E138" s="338"/>
      <c r="F138" s="338"/>
      <c r="G138" s="337" t="s">
        <v>1906</v>
      </c>
      <c r="H138" s="938">
        <f>SUM(H139:H146)</f>
        <v>0</v>
      </c>
      <c r="I138" s="938">
        <f>SUM(I139:I146)</f>
        <v>0</v>
      </c>
      <c r="J138" s="938">
        <f>SUM(J139:J146)</f>
        <v>0</v>
      </c>
      <c r="K138" s="938">
        <f>SUM(K139:K146)</f>
        <v>0</v>
      </c>
      <c r="L138" s="121"/>
      <c r="M138" s="121"/>
      <c r="N138" s="121"/>
    </row>
    <row r="139" spans="1:14" s="27" customFormat="1" ht="15" hidden="1" x14ac:dyDescent="0.2">
      <c r="A139" s="939"/>
      <c r="B139" s="939"/>
      <c r="C139" s="939"/>
      <c r="D139" s="939"/>
      <c r="E139" s="940" t="s">
        <v>1738</v>
      </c>
      <c r="F139" s="940"/>
      <c r="G139" s="941" t="s">
        <v>1907</v>
      </c>
      <c r="H139" s="938">
        <f>+'FORMATO 3'!K1501</f>
        <v>0</v>
      </c>
      <c r="I139" s="938">
        <f>+'FORMATO 3'!M1501</f>
        <v>0</v>
      </c>
      <c r="J139" s="938">
        <f>+'FORMATO 3'!P1501</f>
        <v>0</v>
      </c>
      <c r="K139" s="938">
        <f>+'FORMATO 3'!Q1501</f>
        <v>0</v>
      </c>
      <c r="L139" s="121"/>
      <c r="M139" s="121"/>
      <c r="N139" s="121"/>
    </row>
    <row r="140" spans="1:14" s="27" customFormat="1" ht="15" hidden="1" x14ac:dyDescent="0.2">
      <c r="A140" s="939"/>
      <c r="B140" s="939"/>
      <c r="C140" s="939"/>
      <c r="D140" s="939"/>
      <c r="E140" s="940" t="s">
        <v>1740</v>
      </c>
      <c r="F140" s="940"/>
      <c r="G140" s="941" t="s">
        <v>1908</v>
      </c>
      <c r="H140" s="938">
        <f>+'FORMATO 3'!K1511</f>
        <v>0</v>
      </c>
      <c r="I140" s="938">
        <f>+'FORMATO 3'!M1511</f>
        <v>0</v>
      </c>
      <c r="J140" s="938">
        <f>+'FORMATO 3'!P1511</f>
        <v>0</v>
      </c>
      <c r="K140" s="938">
        <f>+'FORMATO 3'!Q1511</f>
        <v>0</v>
      </c>
      <c r="L140" s="121"/>
      <c r="M140" s="121"/>
      <c r="N140" s="121"/>
    </row>
    <row r="141" spans="1:14" s="27" customFormat="1" ht="15" hidden="1" x14ac:dyDescent="0.2">
      <c r="A141" s="939"/>
      <c r="B141" s="939"/>
      <c r="C141" s="939"/>
      <c r="D141" s="939"/>
      <c r="E141" s="940" t="s">
        <v>1853</v>
      </c>
      <c r="F141" s="940"/>
      <c r="G141" s="941" t="s">
        <v>1909</v>
      </c>
      <c r="H141" s="938">
        <f>+'FORMATO 3'!K1515</f>
        <v>0</v>
      </c>
      <c r="I141" s="938">
        <f>+'FORMATO 3'!M1515</f>
        <v>0</v>
      </c>
      <c r="J141" s="938">
        <f>+'FORMATO 3'!P1515</f>
        <v>0</v>
      </c>
      <c r="K141" s="938">
        <f>+'FORMATO 3'!Q1515</f>
        <v>0</v>
      </c>
      <c r="L141" s="121"/>
      <c r="M141" s="121"/>
      <c r="N141" s="121"/>
    </row>
    <row r="142" spans="1:14" s="27" customFormat="1" ht="15" hidden="1" x14ac:dyDescent="0.2">
      <c r="A142" s="939"/>
      <c r="B142" s="939"/>
      <c r="C142" s="939"/>
      <c r="D142" s="939"/>
      <c r="E142" s="940" t="s">
        <v>1865</v>
      </c>
      <c r="F142" s="940"/>
      <c r="G142" s="941" t="s">
        <v>1910</v>
      </c>
      <c r="H142" s="938">
        <f>+'FORMATO 3'!K1549</f>
        <v>0</v>
      </c>
      <c r="I142" s="938">
        <f>+'FORMATO 3'!M1549</f>
        <v>0</v>
      </c>
      <c r="J142" s="938">
        <f>+'FORMATO 3'!P1549</f>
        <v>0</v>
      </c>
      <c r="K142" s="938">
        <f>+'FORMATO 3'!Q1549</f>
        <v>0</v>
      </c>
      <c r="L142" s="121"/>
      <c r="M142" s="121"/>
      <c r="N142" s="121"/>
    </row>
    <row r="143" spans="1:14" s="27" customFormat="1" ht="15" hidden="1" x14ac:dyDescent="0.2">
      <c r="A143" s="939"/>
      <c r="B143" s="939"/>
      <c r="C143" s="939"/>
      <c r="D143" s="939"/>
      <c r="E143" s="940" t="s">
        <v>2048</v>
      </c>
      <c r="F143" s="940"/>
      <c r="G143" s="941" t="s">
        <v>1911</v>
      </c>
      <c r="H143" s="938">
        <f>+'FORMATO 3'!K1554</f>
        <v>0</v>
      </c>
      <c r="I143" s="938">
        <f>+'FORMATO 3'!M1554</f>
        <v>0</v>
      </c>
      <c r="J143" s="938">
        <f>+'FORMATO 3'!P1554</f>
        <v>0</v>
      </c>
      <c r="K143" s="938">
        <f>+'FORMATO 3'!Q1554</f>
        <v>0</v>
      </c>
      <c r="L143" s="121"/>
      <c r="M143" s="121"/>
      <c r="N143" s="121"/>
    </row>
    <row r="144" spans="1:14" s="27" customFormat="1" ht="15" hidden="1" x14ac:dyDescent="0.2">
      <c r="A144" s="939"/>
      <c r="B144" s="939"/>
      <c r="C144" s="939"/>
      <c r="D144" s="939"/>
      <c r="E144" s="940" t="s">
        <v>3862</v>
      </c>
      <c r="F144" s="940"/>
      <c r="G144" s="941" t="s">
        <v>1912</v>
      </c>
      <c r="H144" s="938">
        <f>+'FORMATO 3'!K1558</f>
        <v>0</v>
      </c>
      <c r="I144" s="938">
        <f>+'FORMATO 3'!M1558</f>
        <v>0</v>
      </c>
      <c r="J144" s="938">
        <f>+'FORMATO 3'!P1558</f>
        <v>0</v>
      </c>
      <c r="K144" s="938">
        <f>+'FORMATO 3'!Q1558</f>
        <v>0</v>
      </c>
      <c r="L144" s="121"/>
      <c r="M144" s="121"/>
      <c r="N144" s="121"/>
    </row>
    <row r="145" spans="1:241" s="27" customFormat="1" ht="30" hidden="1" x14ac:dyDescent="0.2">
      <c r="A145" s="939"/>
      <c r="B145" s="939"/>
      <c r="C145" s="939"/>
      <c r="D145" s="939"/>
      <c r="E145" s="940" t="s">
        <v>2640</v>
      </c>
      <c r="F145" s="940"/>
      <c r="G145" s="941" t="s">
        <v>1497</v>
      </c>
      <c r="H145" s="938">
        <f>+'FORMATO 3'!K1562</f>
        <v>0</v>
      </c>
      <c r="I145" s="938">
        <f>+'FORMATO 3'!M1562</f>
        <v>0</v>
      </c>
      <c r="J145" s="938">
        <f>+'FORMATO 3'!P1562</f>
        <v>0</v>
      </c>
      <c r="K145" s="938">
        <f>+'FORMATO 3'!Q1562</f>
        <v>0</v>
      </c>
      <c r="L145" s="121"/>
      <c r="M145" s="121"/>
      <c r="N145" s="121"/>
    </row>
    <row r="146" spans="1:241" s="27" customFormat="1" ht="30" hidden="1" x14ac:dyDescent="0.2">
      <c r="A146" s="939"/>
      <c r="B146" s="939"/>
      <c r="C146" s="939"/>
      <c r="D146" s="939"/>
      <c r="E146" s="940" t="s">
        <v>2642</v>
      </c>
      <c r="F146" s="940"/>
      <c r="G146" s="941" t="s">
        <v>1913</v>
      </c>
      <c r="H146" s="938">
        <f>+'FORMATO 3'!K1566</f>
        <v>0</v>
      </c>
      <c r="I146" s="938">
        <f>+'FORMATO 3'!M1566</f>
        <v>0</v>
      </c>
      <c r="J146" s="938">
        <f>+'FORMATO 3'!P1566</f>
        <v>0</v>
      </c>
      <c r="K146" s="938">
        <f>+'FORMATO 3'!Q1566</f>
        <v>0</v>
      </c>
      <c r="L146" s="121"/>
      <c r="M146" s="121"/>
      <c r="N146" s="121"/>
    </row>
    <row r="147" spans="1:241" ht="15" hidden="1" x14ac:dyDescent="0.2">
      <c r="A147" s="942"/>
      <c r="B147" s="942"/>
      <c r="C147" s="942"/>
      <c r="D147" s="942"/>
      <c r="E147" s="943"/>
      <c r="F147" s="943"/>
      <c r="G147" s="945"/>
      <c r="H147" s="934"/>
      <c r="I147" s="934"/>
      <c r="J147" s="934"/>
      <c r="K147" s="934"/>
      <c r="L147" s="116"/>
      <c r="M147" s="116"/>
      <c r="N147" s="116"/>
    </row>
    <row r="148" spans="1:241" s="27" customFormat="1" ht="31.5" x14ac:dyDescent="0.25">
      <c r="A148" s="917">
        <v>2</v>
      </c>
      <c r="B148" s="917">
        <v>0</v>
      </c>
      <c r="C148" s="917">
        <v>4</v>
      </c>
      <c r="D148" s="917">
        <v>41</v>
      </c>
      <c r="E148" s="338"/>
      <c r="F148" s="338"/>
      <c r="G148" s="337" t="s">
        <v>1914</v>
      </c>
      <c r="H148" s="938">
        <f>SUM(H149:H152)</f>
        <v>0</v>
      </c>
      <c r="I148" s="938">
        <f>SUM(I149:I152)</f>
        <v>262096511</v>
      </c>
      <c r="J148" s="938">
        <f>SUM(J149:J152)</f>
        <v>247300000</v>
      </c>
      <c r="K148" s="333">
        <f>SUM(K149:K152)</f>
        <v>509396511</v>
      </c>
      <c r="L148" s="121"/>
      <c r="M148" s="121"/>
      <c r="N148" s="121"/>
    </row>
    <row r="149" spans="1:241" s="27" customFormat="1" ht="15" x14ac:dyDescent="0.2">
      <c r="A149" s="939"/>
      <c r="B149" s="939"/>
      <c r="C149" s="939"/>
      <c r="D149" s="939"/>
      <c r="E149" s="940" t="s">
        <v>1740</v>
      </c>
      <c r="F149" s="940"/>
      <c r="G149" s="941" t="s">
        <v>1915</v>
      </c>
      <c r="H149" s="938">
        <f>+'FORMATO 2'!K3280</f>
        <v>0</v>
      </c>
      <c r="I149" s="938">
        <f>+'FORMATO 2'!M3280</f>
        <v>262096511</v>
      </c>
      <c r="J149" s="938">
        <f>+'FORMATO 2'!P3280</f>
        <v>247300000</v>
      </c>
      <c r="K149" s="938">
        <f>+'FORMATO 2'!Q3280</f>
        <v>509396511</v>
      </c>
      <c r="L149" s="981">
        <f>+K149-'[1]RESOL.DISTRIBUCION PPTO 2018'!$M$7927</f>
        <v>0</v>
      </c>
      <c r="M149" s="121"/>
      <c r="N149" s="121"/>
    </row>
    <row r="150" spans="1:241" s="27" customFormat="1" ht="15" hidden="1" x14ac:dyDescent="0.2">
      <c r="A150" s="939"/>
      <c r="B150" s="939"/>
      <c r="C150" s="939"/>
      <c r="D150" s="939"/>
      <c r="E150" s="940" t="s">
        <v>1865</v>
      </c>
      <c r="F150" s="940"/>
      <c r="G150" s="941" t="s">
        <v>1729</v>
      </c>
      <c r="H150" s="938">
        <f>+'FORMATO 2'!K3307</f>
        <v>0</v>
      </c>
      <c r="I150" s="938">
        <f>+'FORMATO 2'!M3307</f>
        <v>0</v>
      </c>
      <c r="J150" s="938">
        <f>+'FORMATO 2'!P3307</f>
        <v>0</v>
      </c>
      <c r="K150" s="938">
        <f>+'FORMATO 2'!Q3307</f>
        <v>0</v>
      </c>
      <c r="L150" s="121"/>
      <c r="M150" s="121"/>
      <c r="N150" s="121"/>
    </row>
    <row r="151" spans="1:241" s="27" customFormat="1" ht="15" hidden="1" x14ac:dyDescent="0.2">
      <c r="A151" s="939"/>
      <c r="B151" s="939"/>
      <c r="C151" s="939"/>
      <c r="D151" s="939"/>
      <c r="E151" s="940" t="s">
        <v>2048</v>
      </c>
      <c r="F151" s="940"/>
      <c r="G151" s="941" t="s">
        <v>1916</v>
      </c>
      <c r="H151" s="938">
        <f>+'FORMATO 2'!K3312+'FORMATO 3'!K1573</f>
        <v>0</v>
      </c>
      <c r="I151" s="938">
        <f>+'FORMATO 2'!M3312+'FORMATO 3'!M1573</f>
        <v>0</v>
      </c>
      <c r="J151" s="938">
        <f>+'FORMATO 2'!P3312+'FORMATO 3'!P1573</f>
        <v>0</v>
      </c>
      <c r="K151" s="938">
        <f>+'FORMATO 2'!Q3312+'FORMATO 3'!Q1573</f>
        <v>0</v>
      </c>
      <c r="L151" s="121"/>
      <c r="M151" s="121"/>
      <c r="N151" s="121"/>
    </row>
    <row r="152" spans="1:241" s="27" customFormat="1" ht="30" hidden="1" x14ac:dyDescent="0.2">
      <c r="A152" s="939"/>
      <c r="B152" s="939"/>
      <c r="C152" s="939"/>
      <c r="D152" s="939"/>
      <c r="E152" s="940" t="s">
        <v>2052</v>
      </c>
      <c r="F152" s="940"/>
      <c r="G152" s="941" t="s">
        <v>1917</v>
      </c>
      <c r="H152" s="938">
        <f>+'FORMATO 2'!K3316+'FORMATO 3'!K1575</f>
        <v>0</v>
      </c>
      <c r="I152" s="938">
        <f>+'FORMATO 2'!M3316+'FORMATO 3'!M1575</f>
        <v>0</v>
      </c>
      <c r="J152" s="938">
        <f>+'FORMATO 2'!P3316+'FORMATO 3'!P1575</f>
        <v>0</v>
      </c>
      <c r="K152" s="938">
        <f>+'FORMATO 2'!Q3316+'FORMATO 3'!Q1575</f>
        <v>0</v>
      </c>
      <c r="L152" s="121"/>
      <c r="M152" s="121"/>
      <c r="N152" s="121"/>
    </row>
    <row r="153" spans="1:241" ht="15.75" hidden="1" x14ac:dyDescent="0.2">
      <c r="A153" s="916"/>
      <c r="B153" s="916"/>
      <c r="C153" s="916"/>
      <c r="D153" s="916"/>
      <c r="E153" s="339"/>
      <c r="F153" s="339"/>
      <c r="G153" s="110"/>
      <c r="H153" s="934"/>
      <c r="I153" s="934"/>
      <c r="J153" s="934"/>
      <c r="K153" s="934"/>
      <c r="L153" s="116"/>
      <c r="M153" s="116"/>
      <c r="N153" s="116"/>
    </row>
    <row r="154" spans="1:241" ht="31.5" hidden="1" x14ac:dyDescent="0.2">
      <c r="A154" s="916">
        <v>2</v>
      </c>
      <c r="B154" s="916">
        <v>0</v>
      </c>
      <c r="C154" s="916">
        <v>4</v>
      </c>
      <c r="D154" s="916">
        <v>999</v>
      </c>
      <c r="E154" s="339"/>
      <c r="F154" s="339"/>
      <c r="G154" s="110" t="s">
        <v>1855</v>
      </c>
      <c r="H154" s="934">
        <f>+'FORMATO 2'!K3320+'FORMATO 3'!K1580</f>
        <v>0</v>
      </c>
      <c r="I154" s="934">
        <f>+'FORMATO 2'!M3320+'FORMATO 3'!M1580</f>
        <v>0</v>
      </c>
      <c r="J154" s="934">
        <f>+'FORMATO 2'!P3320+'FORMATO 3'!P1580</f>
        <v>0</v>
      </c>
      <c r="K154" s="934">
        <f>+'FORMATO 2'!Q3320+'FORMATO 3'!P1580</f>
        <v>0</v>
      </c>
      <c r="L154" s="116"/>
      <c r="M154" s="116"/>
      <c r="N154" s="116"/>
    </row>
    <row r="155" spans="1:241" ht="15" x14ac:dyDescent="0.2">
      <c r="A155" s="944"/>
      <c r="B155" s="944"/>
      <c r="C155" s="944"/>
      <c r="D155" s="944"/>
      <c r="E155" s="944"/>
      <c r="F155" s="944"/>
      <c r="G155" s="944"/>
      <c r="H155" s="934"/>
      <c r="I155" s="934"/>
      <c r="J155" s="934"/>
      <c r="K155" s="953"/>
      <c r="L155" s="116"/>
      <c r="M155" s="116"/>
      <c r="N155" s="116"/>
    </row>
    <row r="156" spans="1:241" ht="33" customHeight="1" x14ac:dyDescent="0.25">
      <c r="A156" s="1155" t="s">
        <v>630</v>
      </c>
      <c r="B156" s="1156"/>
      <c r="C156" s="1156"/>
      <c r="D156" s="1156"/>
      <c r="E156" s="1156"/>
      <c r="F156" s="1156"/>
      <c r="G156" s="1156"/>
      <c r="H156" s="954">
        <f>+H157+H163</f>
        <v>0</v>
      </c>
      <c r="I156" s="954">
        <f>+I157+I163</f>
        <v>62577441.5</v>
      </c>
      <c r="J156" s="954">
        <f>+J157+J163</f>
        <v>156283159.5</v>
      </c>
      <c r="K156" s="955">
        <f>+K157+K163</f>
        <v>218860601</v>
      </c>
      <c r="L156" s="983">
        <f>+K156-'[1]RESOL.DISTRIBUCION PPTO 2018'!$M$7934</f>
        <v>0</v>
      </c>
      <c r="M156" s="116"/>
      <c r="N156" s="116"/>
    </row>
    <row r="157" spans="1:241" ht="26.25" customHeight="1" x14ac:dyDescent="0.2">
      <c r="A157" s="917">
        <v>1</v>
      </c>
      <c r="B157" s="917"/>
      <c r="C157" s="917"/>
      <c r="D157" s="917"/>
      <c r="E157" s="338"/>
      <c r="F157" s="338"/>
      <c r="G157" s="337" t="s">
        <v>1735</v>
      </c>
      <c r="H157" s="938">
        <f>+H159</f>
        <v>0</v>
      </c>
      <c r="I157" s="938">
        <f>+I159</f>
        <v>0</v>
      </c>
      <c r="J157" s="938">
        <f>+J159</f>
        <v>0</v>
      </c>
      <c r="K157" s="938">
        <f>+K159</f>
        <v>0</v>
      </c>
      <c r="L157" s="249"/>
      <c r="M157" s="116"/>
      <c r="N157" s="116"/>
      <c r="Q157" s="61"/>
      <c r="R157" s="62"/>
      <c r="S157" s="62"/>
      <c r="T157" s="62"/>
      <c r="U157" s="62"/>
      <c r="V157" s="62"/>
      <c r="AA157" s="61"/>
      <c r="AB157" s="62"/>
      <c r="AC157" s="62"/>
      <c r="AD157" s="62"/>
      <c r="AE157" s="62"/>
      <c r="AF157" s="62"/>
      <c r="AK157" s="61"/>
      <c r="AL157" s="62"/>
      <c r="AM157" s="62"/>
      <c r="AN157" s="62"/>
      <c r="AO157" s="62"/>
      <c r="AP157" s="62"/>
      <c r="AU157" s="61"/>
      <c r="AV157" s="62"/>
      <c r="AW157" s="62"/>
      <c r="AX157" s="62"/>
      <c r="AY157" s="62"/>
      <c r="AZ157" s="62"/>
      <c r="BE157" s="61"/>
      <c r="BF157" s="62"/>
      <c r="BG157" s="62"/>
      <c r="BH157" s="62"/>
      <c r="BI157" s="62"/>
      <c r="BJ157" s="62"/>
      <c r="BO157" s="61"/>
      <c r="BP157" s="62"/>
      <c r="BQ157" s="62"/>
      <c r="BR157" s="62"/>
      <c r="BS157" s="62"/>
      <c r="BT157" s="62"/>
      <c r="BY157" s="61"/>
      <c r="BZ157" s="62"/>
      <c r="CA157" s="62"/>
      <c r="CB157" s="62"/>
      <c r="CC157" s="62"/>
      <c r="CD157" s="62"/>
      <c r="CI157" s="61"/>
      <c r="CJ157" s="62"/>
      <c r="CK157" s="62"/>
      <c r="CL157" s="62"/>
      <c r="CM157" s="62"/>
      <c r="CN157" s="62"/>
      <c r="CS157" s="61"/>
      <c r="CT157" s="62"/>
      <c r="CU157" s="62"/>
      <c r="CV157" s="62"/>
      <c r="CW157" s="62"/>
      <c r="CX157" s="62"/>
      <c r="DC157" s="61"/>
      <c r="DD157" s="62"/>
      <c r="DE157" s="62"/>
      <c r="DF157" s="62"/>
      <c r="DG157" s="62"/>
      <c r="DH157" s="62"/>
      <c r="DM157" s="61"/>
      <c r="DN157" s="62"/>
      <c r="DO157" s="62"/>
      <c r="DP157" s="62"/>
      <c r="DQ157" s="62"/>
      <c r="DR157" s="62"/>
      <c r="DW157" s="61"/>
      <c r="DX157" s="62"/>
      <c r="DY157" s="62"/>
      <c r="DZ157" s="62"/>
      <c r="EA157" s="62"/>
      <c r="EB157" s="62"/>
      <c r="EG157" s="61"/>
      <c r="EH157" s="62"/>
      <c r="EI157" s="62"/>
      <c r="EJ157" s="62"/>
      <c r="EK157" s="62"/>
      <c r="EL157" s="62"/>
      <c r="EQ157" s="61"/>
      <c r="ER157" s="62"/>
      <c r="ES157" s="62"/>
      <c r="ET157" s="62"/>
      <c r="EU157" s="62"/>
      <c r="EV157" s="62"/>
      <c r="FA157" s="61"/>
      <c r="FB157" s="62"/>
      <c r="FC157" s="62"/>
      <c r="FD157" s="62"/>
      <c r="FE157" s="62"/>
      <c r="FF157" s="62"/>
      <c r="FK157" s="61"/>
      <c r="FL157" s="62"/>
      <c r="FM157" s="62"/>
      <c r="FN157" s="62"/>
      <c r="FO157" s="62"/>
      <c r="FP157" s="62"/>
      <c r="FU157" s="61"/>
      <c r="FV157" s="62"/>
      <c r="FW157" s="62"/>
      <c r="FX157" s="62"/>
      <c r="FY157" s="62"/>
      <c r="FZ157" s="62"/>
      <c r="GE157" s="61"/>
      <c r="GF157" s="62"/>
      <c r="GG157" s="62"/>
      <c r="GH157" s="62"/>
      <c r="GI157" s="62"/>
      <c r="GJ157" s="62"/>
      <c r="GO157" s="61"/>
      <c r="GP157" s="62"/>
      <c r="GQ157" s="62"/>
      <c r="GR157" s="62"/>
      <c r="GS157" s="62"/>
      <c r="GT157" s="62"/>
      <c r="GY157" s="61"/>
      <c r="GZ157" s="62"/>
      <c r="HA157" s="62"/>
      <c r="HB157" s="62"/>
      <c r="HC157" s="62"/>
      <c r="HD157" s="62"/>
      <c r="HI157" s="61"/>
      <c r="HJ157" s="62"/>
      <c r="HK157" s="62"/>
      <c r="HL157" s="62"/>
      <c r="HM157" s="62"/>
      <c r="HN157" s="62"/>
      <c r="HS157" s="61"/>
      <c r="HT157" s="62"/>
      <c r="HU157" s="62"/>
      <c r="HV157" s="62"/>
      <c r="HW157" s="62"/>
      <c r="HX157" s="62"/>
      <c r="IC157" s="61"/>
      <c r="ID157" s="62"/>
      <c r="IE157" s="62"/>
      <c r="IF157" s="62"/>
      <c r="IG157" s="62"/>
    </row>
    <row r="158" spans="1:241" ht="12.75" hidden="1" customHeight="1" x14ac:dyDescent="0.2">
      <c r="A158" s="916"/>
      <c r="B158" s="916"/>
      <c r="C158" s="916"/>
      <c r="D158" s="916"/>
      <c r="E158" s="339"/>
      <c r="F158" s="339"/>
      <c r="G158" s="110"/>
      <c r="H158" s="934"/>
      <c r="I158" s="934"/>
      <c r="J158" s="934"/>
      <c r="K158" s="934"/>
      <c r="L158" s="249"/>
      <c r="M158" s="116"/>
      <c r="N158" s="116"/>
      <c r="Q158" s="61"/>
      <c r="R158" s="62"/>
      <c r="S158" s="62"/>
      <c r="T158" s="62"/>
      <c r="U158" s="62"/>
      <c r="V158" s="62"/>
      <c r="AA158" s="61"/>
      <c r="AB158" s="62"/>
      <c r="AC158" s="62"/>
      <c r="AD158" s="62"/>
      <c r="AE158" s="62"/>
      <c r="AF158" s="62"/>
      <c r="AK158" s="61"/>
      <c r="AL158" s="62"/>
      <c r="AM158" s="62"/>
      <c r="AN158" s="62"/>
      <c r="AO158" s="62"/>
      <c r="AP158" s="62"/>
      <c r="AU158" s="61"/>
      <c r="AV158" s="62"/>
      <c r="AW158" s="62"/>
      <c r="AX158" s="62"/>
      <c r="AY158" s="62"/>
      <c r="AZ158" s="62"/>
      <c r="BE158" s="61"/>
      <c r="BF158" s="62"/>
      <c r="BG158" s="62"/>
      <c r="BH158" s="62"/>
      <c r="BI158" s="62"/>
      <c r="BJ158" s="62"/>
      <c r="BO158" s="61"/>
      <c r="BP158" s="62"/>
      <c r="BQ158" s="62"/>
      <c r="BR158" s="62"/>
      <c r="BS158" s="62"/>
      <c r="BT158" s="62"/>
      <c r="BY158" s="61"/>
      <c r="BZ158" s="62"/>
      <c r="CA158" s="62"/>
      <c r="CB158" s="62"/>
      <c r="CC158" s="62"/>
      <c r="CD158" s="62"/>
      <c r="CI158" s="61"/>
      <c r="CJ158" s="62"/>
      <c r="CK158" s="62"/>
      <c r="CL158" s="62"/>
      <c r="CM158" s="62"/>
      <c r="CN158" s="62"/>
      <c r="CS158" s="61"/>
      <c r="CT158" s="62"/>
      <c r="CU158" s="62"/>
      <c r="CV158" s="62"/>
      <c r="CW158" s="62"/>
      <c r="CX158" s="62"/>
      <c r="DC158" s="61"/>
      <c r="DD158" s="62"/>
      <c r="DE158" s="62"/>
      <c r="DF158" s="62"/>
      <c r="DG158" s="62"/>
      <c r="DH158" s="62"/>
      <c r="DM158" s="61"/>
      <c r="DN158" s="62"/>
      <c r="DO158" s="62"/>
      <c r="DP158" s="62"/>
      <c r="DQ158" s="62"/>
      <c r="DR158" s="62"/>
      <c r="DW158" s="61"/>
      <c r="DX158" s="62"/>
      <c r="DY158" s="62"/>
      <c r="DZ158" s="62"/>
      <c r="EA158" s="62"/>
      <c r="EB158" s="62"/>
      <c r="EG158" s="61"/>
      <c r="EH158" s="62"/>
      <c r="EI158" s="62"/>
      <c r="EJ158" s="62"/>
      <c r="EK158" s="62"/>
      <c r="EL158" s="62"/>
      <c r="EQ158" s="61"/>
      <c r="ER158" s="62"/>
      <c r="ES158" s="62"/>
      <c r="ET158" s="62"/>
      <c r="EU158" s="62"/>
      <c r="EV158" s="62"/>
      <c r="FA158" s="61"/>
      <c r="FB158" s="62"/>
      <c r="FC158" s="62"/>
      <c r="FD158" s="62"/>
      <c r="FE158" s="62"/>
      <c r="FF158" s="62"/>
      <c r="FK158" s="61"/>
      <c r="FL158" s="62"/>
      <c r="FM158" s="62"/>
      <c r="FN158" s="62"/>
      <c r="FO158" s="62"/>
      <c r="FP158" s="62"/>
      <c r="FU158" s="61"/>
      <c r="FV158" s="62"/>
      <c r="FW158" s="62"/>
      <c r="FX158" s="62"/>
      <c r="FY158" s="62"/>
      <c r="FZ158" s="62"/>
      <c r="GE158" s="61"/>
      <c r="GF158" s="62"/>
      <c r="GG158" s="62"/>
      <c r="GH158" s="62"/>
      <c r="GI158" s="62"/>
      <c r="GJ158" s="62"/>
      <c r="GO158" s="61"/>
      <c r="GP158" s="62"/>
      <c r="GQ158" s="62"/>
      <c r="GR158" s="62"/>
      <c r="GS158" s="62"/>
      <c r="GT158" s="62"/>
      <c r="GY158" s="61"/>
      <c r="GZ158" s="62"/>
      <c r="HA158" s="62"/>
      <c r="HB158" s="62"/>
      <c r="HC158" s="62"/>
      <c r="HD158" s="62"/>
      <c r="HI158" s="61"/>
      <c r="HJ158" s="62"/>
      <c r="HK158" s="62"/>
      <c r="HL158" s="62"/>
      <c r="HM158" s="62"/>
      <c r="HN158" s="62"/>
      <c r="HS158" s="61"/>
      <c r="HT158" s="62"/>
      <c r="HU158" s="62"/>
      <c r="HV158" s="62"/>
      <c r="HW158" s="62"/>
      <c r="HX158" s="62"/>
      <c r="IC158" s="61"/>
      <c r="ID158" s="62"/>
      <c r="IE158" s="62"/>
      <c r="IF158" s="62"/>
      <c r="IG158" s="62"/>
    </row>
    <row r="159" spans="1:241" ht="24.75" hidden="1" customHeight="1" x14ac:dyDescent="0.2">
      <c r="A159" s="917">
        <v>1</v>
      </c>
      <c r="B159" s="917">
        <v>0</v>
      </c>
      <c r="C159" s="917">
        <v>2</v>
      </c>
      <c r="D159" s="917"/>
      <c r="E159" s="338"/>
      <c r="F159" s="338"/>
      <c r="G159" s="337" t="s">
        <v>1856</v>
      </c>
      <c r="H159" s="938">
        <f>+H160+H161</f>
        <v>0</v>
      </c>
      <c r="I159" s="938">
        <f>+I160+I161</f>
        <v>0</v>
      </c>
      <c r="J159" s="938">
        <f>+J160+J161</f>
        <v>0</v>
      </c>
      <c r="K159" s="938">
        <f>+K160+K161</f>
        <v>0</v>
      </c>
      <c r="L159" s="249"/>
      <c r="M159" s="116"/>
      <c r="N159" s="116"/>
      <c r="Q159" s="61"/>
      <c r="R159" s="62"/>
      <c r="S159" s="62"/>
      <c r="T159" s="62"/>
      <c r="U159" s="62"/>
      <c r="V159" s="62"/>
      <c r="AA159" s="61"/>
      <c r="AB159" s="62"/>
      <c r="AC159" s="62"/>
      <c r="AD159" s="62"/>
      <c r="AE159" s="62"/>
      <c r="AF159" s="62"/>
      <c r="AK159" s="61"/>
      <c r="AL159" s="62"/>
      <c r="AM159" s="62"/>
      <c r="AN159" s="62"/>
      <c r="AO159" s="62"/>
      <c r="AP159" s="62"/>
      <c r="AU159" s="61"/>
      <c r="AV159" s="62"/>
      <c r="AW159" s="62"/>
      <c r="AX159" s="62"/>
      <c r="AY159" s="62"/>
      <c r="AZ159" s="62"/>
      <c r="BE159" s="61"/>
      <c r="BF159" s="62"/>
      <c r="BG159" s="62"/>
      <c r="BH159" s="62"/>
      <c r="BI159" s="62"/>
      <c r="BJ159" s="62"/>
      <c r="BO159" s="61"/>
      <c r="BP159" s="62"/>
      <c r="BQ159" s="62"/>
      <c r="BR159" s="62"/>
      <c r="BS159" s="62"/>
      <c r="BT159" s="62"/>
      <c r="BY159" s="61"/>
      <c r="BZ159" s="62"/>
      <c r="CA159" s="62"/>
      <c r="CB159" s="62"/>
      <c r="CC159" s="62"/>
      <c r="CD159" s="62"/>
      <c r="CI159" s="61"/>
      <c r="CJ159" s="62"/>
      <c r="CK159" s="62"/>
      <c r="CL159" s="62"/>
      <c r="CM159" s="62"/>
      <c r="CN159" s="62"/>
      <c r="CS159" s="61"/>
      <c r="CT159" s="62"/>
      <c r="CU159" s="62"/>
      <c r="CV159" s="62"/>
      <c r="CW159" s="62"/>
      <c r="CX159" s="62"/>
      <c r="DC159" s="61"/>
      <c r="DD159" s="62"/>
      <c r="DE159" s="62"/>
      <c r="DF159" s="62"/>
      <c r="DG159" s="62"/>
      <c r="DH159" s="62"/>
      <c r="DM159" s="61"/>
      <c r="DN159" s="62"/>
      <c r="DO159" s="62"/>
      <c r="DP159" s="62"/>
      <c r="DQ159" s="62"/>
      <c r="DR159" s="62"/>
      <c r="DW159" s="61"/>
      <c r="DX159" s="62"/>
      <c r="DY159" s="62"/>
      <c r="DZ159" s="62"/>
      <c r="EA159" s="62"/>
      <c r="EB159" s="62"/>
      <c r="EG159" s="61"/>
      <c r="EH159" s="62"/>
      <c r="EI159" s="62"/>
      <c r="EJ159" s="62"/>
      <c r="EK159" s="62"/>
      <c r="EL159" s="62"/>
      <c r="EQ159" s="61"/>
      <c r="ER159" s="62"/>
      <c r="ES159" s="62"/>
      <c r="ET159" s="62"/>
      <c r="EU159" s="62"/>
      <c r="EV159" s="62"/>
      <c r="FA159" s="61"/>
      <c r="FB159" s="62"/>
      <c r="FC159" s="62"/>
      <c r="FD159" s="62"/>
      <c r="FE159" s="62"/>
      <c r="FF159" s="62"/>
      <c r="FK159" s="61"/>
      <c r="FL159" s="62"/>
      <c r="FM159" s="62"/>
      <c r="FN159" s="62"/>
      <c r="FO159" s="62"/>
      <c r="FP159" s="62"/>
      <c r="FU159" s="61"/>
      <c r="FV159" s="62"/>
      <c r="FW159" s="62"/>
      <c r="FX159" s="62"/>
      <c r="FY159" s="62"/>
      <c r="FZ159" s="62"/>
      <c r="GE159" s="61"/>
      <c r="GF159" s="62"/>
      <c r="GG159" s="62"/>
      <c r="GH159" s="62"/>
      <c r="GI159" s="62"/>
      <c r="GJ159" s="62"/>
      <c r="GO159" s="61"/>
      <c r="GP159" s="62"/>
      <c r="GQ159" s="62"/>
      <c r="GR159" s="62"/>
      <c r="GS159" s="62"/>
      <c r="GT159" s="62"/>
      <c r="GY159" s="61"/>
      <c r="GZ159" s="62"/>
      <c r="HA159" s="62"/>
      <c r="HB159" s="62"/>
      <c r="HC159" s="62"/>
      <c r="HD159" s="62"/>
      <c r="HI159" s="61"/>
      <c r="HJ159" s="62"/>
      <c r="HK159" s="62"/>
      <c r="HL159" s="62"/>
      <c r="HM159" s="62"/>
      <c r="HN159" s="62"/>
      <c r="HS159" s="61"/>
      <c r="HT159" s="62"/>
      <c r="HU159" s="62"/>
      <c r="HV159" s="62"/>
      <c r="HW159" s="62"/>
      <c r="HX159" s="62"/>
      <c r="IC159" s="61"/>
      <c r="ID159" s="62"/>
      <c r="IE159" s="62"/>
      <c r="IF159" s="62"/>
      <c r="IG159" s="62"/>
    </row>
    <row r="160" spans="1:241" ht="15.75" hidden="1" x14ac:dyDescent="0.2">
      <c r="A160" s="917">
        <v>1</v>
      </c>
      <c r="B160" s="917">
        <v>0</v>
      </c>
      <c r="C160" s="917">
        <v>2</v>
      </c>
      <c r="D160" s="917">
        <v>12</v>
      </c>
      <c r="E160" s="338"/>
      <c r="F160" s="338"/>
      <c r="G160" s="337" t="s">
        <v>1858</v>
      </c>
      <c r="H160" s="938">
        <f>+'FORMATO 1 CONTRATO'!O23</f>
        <v>0</v>
      </c>
      <c r="I160" s="938">
        <f>+'FORMATO 1 CONTRATO'!Q23</f>
        <v>0</v>
      </c>
      <c r="J160" s="938">
        <f>+'FORMATO 1 CONTRATO'!R23</f>
        <v>0</v>
      </c>
      <c r="K160" s="938">
        <f>+'FORMATO 1 CONTRATO'!S23</f>
        <v>0</v>
      </c>
      <c r="L160" s="116"/>
      <c r="M160" s="116"/>
      <c r="N160" s="116"/>
    </row>
    <row r="161" spans="1:14" ht="15.75" hidden="1" x14ac:dyDescent="0.2">
      <c r="A161" s="917">
        <v>1</v>
      </c>
      <c r="B161" s="917">
        <v>0</v>
      </c>
      <c r="C161" s="917">
        <v>2</v>
      </c>
      <c r="D161" s="917">
        <v>14</v>
      </c>
      <c r="E161" s="338"/>
      <c r="F161" s="338"/>
      <c r="G161" s="337" t="s">
        <v>1859</v>
      </c>
      <c r="H161" s="938">
        <f>+'FORMATO 1 CONTRATO'!O26</f>
        <v>0</v>
      </c>
      <c r="I161" s="938">
        <f>+'FORMATO 1 CONTRATO'!Q26</f>
        <v>0</v>
      </c>
      <c r="J161" s="938">
        <f>+'FORMATO 1 CONTRATO'!R26</f>
        <v>0</v>
      </c>
      <c r="K161" s="938">
        <f>+'FORMATO 1 CONTRATO'!S26</f>
        <v>0</v>
      </c>
      <c r="L161" s="116"/>
      <c r="M161" s="116"/>
      <c r="N161" s="116"/>
    </row>
    <row r="162" spans="1:14" ht="15.75" x14ac:dyDescent="0.2">
      <c r="A162" s="917"/>
      <c r="B162" s="917"/>
      <c r="C162" s="917"/>
      <c r="D162" s="917"/>
      <c r="E162" s="338"/>
      <c r="F162" s="338"/>
      <c r="G162" s="337"/>
      <c r="H162" s="938"/>
      <c r="I162" s="938"/>
      <c r="J162" s="938"/>
      <c r="K162" s="956"/>
      <c r="L162" s="116"/>
      <c r="M162" s="116"/>
      <c r="N162" s="116"/>
    </row>
    <row r="163" spans="1:14" ht="15.75" x14ac:dyDescent="0.25">
      <c r="A163" s="916">
        <v>2</v>
      </c>
      <c r="B163" s="916"/>
      <c r="C163" s="916"/>
      <c r="D163" s="916"/>
      <c r="E163" s="339"/>
      <c r="F163" s="339"/>
      <c r="G163" s="110" t="s">
        <v>5123</v>
      </c>
      <c r="H163" s="938">
        <f>+H165</f>
        <v>0</v>
      </c>
      <c r="I163" s="957">
        <f>+I165</f>
        <v>62577441.5</v>
      </c>
      <c r="J163" s="957">
        <f>+J165</f>
        <v>156283159.5</v>
      </c>
      <c r="K163" s="958">
        <f>+K165</f>
        <v>218860601</v>
      </c>
      <c r="L163" s="983">
        <f>+K163-'[1]RESOL.DISTRIBUCION PPTO 2018'!$M$7947</f>
        <v>0</v>
      </c>
      <c r="M163" s="116"/>
      <c r="N163" s="116"/>
    </row>
    <row r="164" spans="1:14" ht="15.75" x14ac:dyDescent="0.25">
      <c r="A164" s="944"/>
      <c r="B164" s="944"/>
      <c r="C164" s="944"/>
      <c r="D164" s="944"/>
      <c r="E164" s="944"/>
      <c r="F164" s="944"/>
      <c r="G164" s="944"/>
      <c r="H164" s="934"/>
      <c r="I164" s="959"/>
      <c r="J164" s="959"/>
      <c r="K164" s="960"/>
      <c r="L164" s="116"/>
      <c r="M164" s="116"/>
      <c r="N164" s="116"/>
    </row>
    <row r="165" spans="1:14" ht="31.5" x14ac:dyDescent="0.25">
      <c r="A165" s="916">
        <v>2</v>
      </c>
      <c r="B165" s="916">
        <v>0</v>
      </c>
      <c r="C165" s="916">
        <v>4</v>
      </c>
      <c r="D165" s="916"/>
      <c r="E165" s="339"/>
      <c r="F165" s="339"/>
      <c r="G165" s="110" t="s">
        <v>3873</v>
      </c>
      <c r="H165" s="934">
        <f>+H167</f>
        <v>0</v>
      </c>
      <c r="I165" s="959">
        <f>+I167</f>
        <v>62577441.5</v>
      </c>
      <c r="J165" s="959">
        <f>+J167</f>
        <v>156283159.5</v>
      </c>
      <c r="K165" s="961">
        <f>+K167</f>
        <v>218860601</v>
      </c>
      <c r="L165" s="983">
        <f>+K165-'[1]RESOL.DISTRIBUCION PPTO 2018'!$M$7950</f>
        <v>0</v>
      </c>
      <c r="M165" s="116"/>
      <c r="N165" s="116"/>
    </row>
    <row r="166" spans="1:14" ht="15.75" x14ac:dyDescent="0.25">
      <c r="A166" s="944"/>
      <c r="B166" s="944"/>
      <c r="C166" s="944"/>
      <c r="D166" s="944"/>
      <c r="E166" s="944"/>
      <c r="F166" s="944"/>
      <c r="G166" s="944"/>
      <c r="H166" s="934"/>
      <c r="I166" s="959"/>
      <c r="J166" s="959"/>
      <c r="K166" s="960"/>
      <c r="L166" s="116"/>
      <c r="M166" s="116"/>
      <c r="N166" s="116"/>
    </row>
    <row r="167" spans="1:14" ht="31.5" x14ac:dyDescent="0.25">
      <c r="A167" s="916">
        <v>2</v>
      </c>
      <c r="B167" s="916">
        <v>0</v>
      </c>
      <c r="C167" s="916">
        <v>4</v>
      </c>
      <c r="D167" s="916">
        <v>41</v>
      </c>
      <c r="E167" s="339"/>
      <c r="F167" s="339"/>
      <c r="G167" s="110" t="s">
        <v>1914</v>
      </c>
      <c r="H167" s="934">
        <f>SUM(H168)</f>
        <v>0</v>
      </c>
      <c r="I167" s="959">
        <f>+I168</f>
        <v>62577441.5</v>
      </c>
      <c r="J167" s="959">
        <f>+J168</f>
        <v>156283159.5</v>
      </c>
      <c r="K167" s="961">
        <f>+K168</f>
        <v>218860601</v>
      </c>
      <c r="L167" s="983">
        <f>+K167-'[1]RESOL.DISTRIBUCION PPTO 2018'!$M$7953</f>
        <v>0</v>
      </c>
      <c r="M167" s="116"/>
      <c r="N167" s="116"/>
    </row>
    <row r="168" spans="1:14" ht="15" x14ac:dyDescent="0.2">
      <c r="A168" s="942"/>
      <c r="B168" s="942"/>
      <c r="C168" s="942"/>
      <c r="D168" s="942"/>
      <c r="E168" s="943" t="s">
        <v>1740</v>
      </c>
      <c r="F168" s="943"/>
      <c r="G168" s="945" t="s">
        <v>1915</v>
      </c>
      <c r="H168" s="934">
        <f>+'FORMATO 1 CONTRATO'!O38+'FORMATO 1 CONTRATO'!O65+'FORMATO 1 CONTRATO'!O74</f>
        <v>0</v>
      </c>
      <c r="I168" s="959">
        <f>+'FORMATO 1 CONTRATO'!Q38+'FORMATO 1 CONTRATO'!Q65+'FORMATO 1 CONTRATO'!Q74</f>
        <v>62577441.5</v>
      </c>
      <c r="J168" s="959">
        <f>+'FORMATO 1 CONTRATO'!R38+'FORMATO 1 CONTRATO'!R65+'FORMATO 1 CONTRATO'!R74</f>
        <v>156283159.5</v>
      </c>
      <c r="K168" s="959">
        <f>+'FORMATO 1 CONTRATO'!S38+'FORMATO 1 CONTRATO'!S65+'FORMATO 1 CONTRATO'!S74</f>
        <v>218860601</v>
      </c>
      <c r="L168" s="983">
        <f>+K168-'[1]RESOL.DISTRIBUCION PPTO 2018'!$M$7954</f>
        <v>0</v>
      </c>
      <c r="M168" s="116"/>
      <c r="N168" s="116"/>
    </row>
    <row r="169" spans="1:14" ht="15" x14ac:dyDescent="0.2">
      <c r="A169" s="944"/>
      <c r="B169" s="944"/>
      <c r="C169" s="944"/>
      <c r="D169" s="944"/>
      <c r="E169" s="944"/>
      <c r="F169" s="944"/>
      <c r="G169" s="944"/>
      <c r="H169" s="934"/>
      <c r="I169" s="934"/>
      <c r="J169" s="934"/>
      <c r="K169" s="953"/>
      <c r="L169" s="116"/>
      <c r="M169" s="116"/>
      <c r="N169" s="116"/>
    </row>
    <row r="170" spans="1:14" ht="33.75" customHeight="1" x14ac:dyDescent="0.25">
      <c r="A170" s="1148" t="s">
        <v>1919</v>
      </c>
      <c r="B170" s="1149"/>
      <c r="C170" s="1149"/>
      <c r="D170" s="1149"/>
      <c r="E170" s="1149"/>
      <c r="F170" s="1149"/>
      <c r="G170" s="1149"/>
      <c r="H170" s="954">
        <f>+H172</f>
        <v>0</v>
      </c>
      <c r="I170" s="954">
        <f>+I172</f>
        <v>0</v>
      </c>
      <c r="J170" s="954">
        <f>+J172</f>
        <v>50000000</v>
      </c>
      <c r="K170" s="955">
        <f>+K172</f>
        <v>50000000</v>
      </c>
      <c r="L170" s="983">
        <f>+K170-'[1]RESOL.DISTRIBUCION PPTO 2018'!$M$7957</f>
        <v>0</v>
      </c>
      <c r="M170" s="116"/>
      <c r="N170" s="116"/>
    </row>
    <row r="171" spans="1:14" ht="15" x14ac:dyDescent="0.2">
      <c r="A171" s="944"/>
      <c r="B171" s="944"/>
      <c r="C171" s="944"/>
      <c r="D171" s="944"/>
      <c r="E171" s="944"/>
      <c r="F171" s="944"/>
      <c r="G171" s="944"/>
      <c r="H171" s="934"/>
      <c r="I171" s="934"/>
      <c r="J171" s="934"/>
      <c r="K171" s="953"/>
      <c r="L171" s="116"/>
      <c r="M171" s="116"/>
      <c r="N171" s="116"/>
    </row>
    <row r="172" spans="1:14" ht="15.75" x14ac:dyDescent="0.25">
      <c r="A172" s="916">
        <v>2</v>
      </c>
      <c r="B172" s="916"/>
      <c r="C172" s="916"/>
      <c r="D172" s="916"/>
      <c r="E172" s="339"/>
      <c r="F172" s="339"/>
      <c r="G172" s="110" t="s">
        <v>1732</v>
      </c>
      <c r="H172" s="934">
        <f>+H174</f>
        <v>0</v>
      </c>
      <c r="I172" s="934">
        <f>+I174</f>
        <v>0</v>
      </c>
      <c r="J172" s="934">
        <f>+J174</f>
        <v>50000000</v>
      </c>
      <c r="K172" s="313">
        <f>+K174</f>
        <v>50000000</v>
      </c>
      <c r="L172" s="116"/>
      <c r="M172" s="116"/>
      <c r="N172" s="116"/>
    </row>
    <row r="173" spans="1:14" ht="15.75" x14ac:dyDescent="0.25">
      <c r="A173" s="944"/>
      <c r="B173" s="944"/>
      <c r="C173" s="944"/>
      <c r="D173" s="944"/>
      <c r="E173" s="944"/>
      <c r="F173" s="944"/>
      <c r="G173" s="944"/>
      <c r="H173" s="934"/>
      <c r="I173" s="934"/>
      <c r="J173" s="934"/>
      <c r="K173" s="962"/>
      <c r="L173" s="116"/>
      <c r="M173" s="116"/>
      <c r="N173" s="116"/>
    </row>
    <row r="174" spans="1:14" ht="31.5" x14ac:dyDescent="0.25">
      <c r="A174" s="916">
        <v>2</v>
      </c>
      <c r="B174" s="916">
        <v>0</v>
      </c>
      <c r="C174" s="916">
        <v>4</v>
      </c>
      <c r="D174" s="916"/>
      <c r="E174" s="339"/>
      <c r="F174" s="339"/>
      <c r="G174" s="110" t="s">
        <v>3873</v>
      </c>
      <c r="H174" s="934">
        <f>+H176+H184</f>
        <v>0</v>
      </c>
      <c r="I174" s="934">
        <f>+I176+I184</f>
        <v>0</v>
      </c>
      <c r="J174" s="934">
        <f>+J176+J184</f>
        <v>50000000</v>
      </c>
      <c r="K174" s="313">
        <f>+K176+K184</f>
        <v>50000000</v>
      </c>
      <c r="L174" s="983">
        <f>+K174-'[1]RESOL.DISTRIBUCION PPTO 2018'!$M$7961</f>
        <v>0</v>
      </c>
      <c r="M174" s="116"/>
      <c r="N174" s="116"/>
    </row>
    <row r="175" spans="1:14" ht="15" hidden="1" x14ac:dyDescent="0.2">
      <c r="A175" s="944"/>
      <c r="B175" s="944"/>
      <c r="C175" s="944"/>
      <c r="D175" s="944"/>
      <c r="E175" s="944"/>
      <c r="F175" s="944"/>
      <c r="G175" s="944"/>
      <c r="H175" s="934"/>
      <c r="I175" s="934"/>
      <c r="J175" s="934"/>
      <c r="K175" s="953"/>
      <c r="L175" s="116"/>
      <c r="M175" s="116"/>
      <c r="N175" s="116"/>
    </row>
    <row r="176" spans="1:14" ht="15.75" hidden="1" x14ac:dyDescent="0.2">
      <c r="A176" s="916">
        <v>2</v>
      </c>
      <c r="B176" s="916">
        <v>0</v>
      </c>
      <c r="C176" s="916">
        <v>4</v>
      </c>
      <c r="D176" s="916">
        <v>4</v>
      </c>
      <c r="E176" s="339"/>
      <c r="F176" s="339"/>
      <c r="G176" s="110" t="s">
        <v>1733</v>
      </c>
      <c r="H176" s="934">
        <f>SUM(H177:H182)</f>
        <v>0</v>
      </c>
      <c r="I176" s="934">
        <f>SUM(I177:I182)</f>
        <v>0</v>
      </c>
      <c r="J176" s="934">
        <f>SUM(J177:J182)</f>
        <v>0</v>
      </c>
      <c r="K176" s="934">
        <f>SUM(K177:K182)</f>
        <v>0</v>
      </c>
      <c r="L176" s="116"/>
      <c r="M176" s="116"/>
      <c r="N176" s="116"/>
    </row>
    <row r="177" spans="1:14" ht="15.75" hidden="1" x14ac:dyDescent="0.2">
      <c r="A177" s="916"/>
      <c r="B177" s="916"/>
      <c r="C177" s="916"/>
      <c r="D177" s="916"/>
      <c r="E177" s="943" t="s">
        <v>3862</v>
      </c>
      <c r="F177" s="943"/>
      <c r="G177" s="945" t="s">
        <v>2659</v>
      </c>
      <c r="H177" s="934">
        <f>+'FORMATO 2'!K3335</f>
        <v>0</v>
      </c>
      <c r="I177" s="934">
        <f>+'FORMATO 2'!M3335</f>
        <v>0</v>
      </c>
      <c r="J177" s="934">
        <f>+'FORMATO 2'!P3335</f>
        <v>0</v>
      </c>
      <c r="K177" s="934">
        <f>+'FORMATO 2'!Q3335</f>
        <v>0</v>
      </c>
      <c r="L177" s="116"/>
      <c r="M177" s="116"/>
      <c r="N177" s="116"/>
    </row>
    <row r="178" spans="1:14" ht="15.75" hidden="1" x14ac:dyDescent="0.2">
      <c r="A178" s="916"/>
      <c r="B178" s="916"/>
      <c r="C178" s="916"/>
      <c r="D178" s="916"/>
      <c r="E178" s="943" t="s">
        <v>2640</v>
      </c>
      <c r="F178" s="943"/>
      <c r="G178" s="945" t="s">
        <v>2661</v>
      </c>
      <c r="H178" s="934">
        <f>+'FORMATO 2'!K3336</f>
        <v>0</v>
      </c>
      <c r="I178" s="934">
        <f>+'FORMATO 2'!M3336</f>
        <v>0</v>
      </c>
      <c r="J178" s="934">
        <f>+'FORMATO 2'!P3336</f>
        <v>0</v>
      </c>
      <c r="K178" s="934">
        <f>+'FORMATO 2'!Q3336</f>
        <v>0</v>
      </c>
      <c r="L178" s="116"/>
      <c r="M178" s="116"/>
      <c r="N178" s="116"/>
    </row>
    <row r="179" spans="1:14" ht="15.75" hidden="1" x14ac:dyDescent="0.2">
      <c r="A179" s="916"/>
      <c r="B179" s="916"/>
      <c r="C179" s="916"/>
      <c r="D179" s="916"/>
      <c r="E179" s="943" t="s">
        <v>2642</v>
      </c>
      <c r="F179" s="943"/>
      <c r="G179" s="945" t="s">
        <v>2662</v>
      </c>
      <c r="H179" s="934">
        <f>+'FORMATO 2'!K3337</f>
        <v>0</v>
      </c>
      <c r="I179" s="934">
        <f>+'FORMATO 2'!M3337</f>
        <v>0</v>
      </c>
      <c r="J179" s="934">
        <f>+'FORMATO 2'!P3337</f>
        <v>0</v>
      </c>
      <c r="K179" s="934">
        <f>+'FORMATO 2'!Q3337</f>
        <v>0</v>
      </c>
      <c r="L179" s="116"/>
      <c r="M179" s="116"/>
      <c r="N179" s="116"/>
    </row>
    <row r="180" spans="1:14" ht="30" hidden="1" x14ac:dyDescent="0.2">
      <c r="A180" s="916"/>
      <c r="B180" s="916"/>
      <c r="C180" s="916"/>
      <c r="D180" s="916"/>
      <c r="E180" s="943" t="s">
        <v>2050</v>
      </c>
      <c r="F180" s="943"/>
      <c r="G180" s="945" t="s">
        <v>2663</v>
      </c>
      <c r="H180" s="934">
        <f>+'FORMATO 2'!K3338</f>
        <v>0</v>
      </c>
      <c r="I180" s="934">
        <f>+'FORMATO 2'!M3338</f>
        <v>0</v>
      </c>
      <c r="J180" s="934">
        <f>+'FORMATO 2'!P3338</f>
        <v>0</v>
      </c>
      <c r="K180" s="934">
        <f>+'FORMATO 2'!Q3338</f>
        <v>0</v>
      </c>
      <c r="L180" s="116"/>
      <c r="M180" s="116"/>
      <c r="N180" s="116"/>
    </row>
    <row r="181" spans="1:14" ht="30" hidden="1" x14ac:dyDescent="0.2">
      <c r="A181" s="916"/>
      <c r="B181" s="916"/>
      <c r="C181" s="916"/>
      <c r="D181" s="916"/>
      <c r="E181" s="943" t="s">
        <v>2052</v>
      </c>
      <c r="F181" s="943"/>
      <c r="G181" s="945" t="s">
        <v>2664</v>
      </c>
      <c r="H181" s="934">
        <f>+'FORMATO 2'!K3339</f>
        <v>0</v>
      </c>
      <c r="I181" s="934">
        <f>+'FORMATO 2'!M3339</f>
        <v>0</v>
      </c>
      <c r="J181" s="934">
        <f>+'FORMATO 2'!P3339</f>
        <v>0</v>
      </c>
      <c r="K181" s="934">
        <f>+'FORMATO 2'!Q3339</f>
        <v>0</v>
      </c>
      <c r="L181" s="116"/>
      <c r="M181" s="116"/>
      <c r="N181" s="116"/>
    </row>
    <row r="182" spans="1:14" ht="15" hidden="1" x14ac:dyDescent="0.2">
      <c r="A182" s="942"/>
      <c r="B182" s="942"/>
      <c r="C182" s="942"/>
      <c r="D182" s="942"/>
      <c r="E182" s="943" t="s">
        <v>2648</v>
      </c>
      <c r="F182" s="943"/>
      <c r="G182" s="945" t="s">
        <v>2439</v>
      </c>
      <c r="H182" s="934">
        <f>+'FORMATO 2'!K3340</f>
        <v>0</v>
      </c>
      <c r="I182" s="934">
        <f>+'FORMATO 2'!M3340</f>
        <v>0</v>
      </c>
      <c r="J182" s="934">
        <f>+'FORMATO 2'!P3340</f>
        <v>0</v>
      </c>
      <c r="K182" s="934">
        <f>+'FORMATO 2'!Q3340</f>
        <v>0</v>
      </c>
      <c r="L182" s="116"/>
      <c r="M182" s="116"/>
      <c r="N182" s="116"/>
    </row>
    <row r="183" spans="1:14" ht="15" hidden="1" x14ac:dyDescent="0.2">
      <c r="A183" s="944"/>
      <c r="B183" s="944"/>
      <c r="C183" s="944"/>
      <c r="D183" s="944"/>
      <c r="E183" s="944"/>
      <c r="F183" s="944"/>
      <c r="G183" s="944"/>
      <c r="H183" s="934"/>
      <c r="I183" s="934"/>
      <c r="J183" s="934"/>
      <c r="K183" s="934"/>
      <c r="L183" s="116"/>
      <c r="M183" s="116"/>
      <c r="N183" s="116"/>
    </row>
    <row r="184" spans="1:14" ht="31.5" x14ac:dyDescent="0.25">
      <c r="A184" s="916">
        <v>2</v>
      </c>
      <c r="B184" s="916">
        <v>0</v>
      </c>
      <c r="C184" s="916">
        <v>4</v>
      </c>
      <c r="D184" s="916">
        <v>41</v>
      </c>
      <c r="E184" s="339"/>
      <c r="F184" s="339"/>
      <c r="G184" s="110" t="s">
        <v>1914</v>
      </c>
      <c r="H184" s="934">
        <f>SUM(H185)</f>
        <v>0</v>
      </c>
      <c r="I184" s="934">
        <f>SUM(I185)</f>
        <v>0</v>
      </c>
      <c r="J184" s="934">
        <f>SUM(J185)</f>
        <v>50000000</v>
      </c>
      <c r="K184" s="313">
        <f>SUM(K185)</f>
        <v>50000000</v>
      </c>
      <c r="L184" s="983">
        <f>+K184-'[1]RESOL.DISTRIBUCION PPTO 2018'!$M$7984</f>
        <v>0</v>
      </c>
      <c r="M184" s="116"/>
      <c r="N184" s="116"/>
    </row>
    <row r="185" spans="1:14" ht="15" x14ac:dyDescent="0.2">
      <c r="A185" s="942"/>
      <c r="B185" s="942"/>
      <c r="C185" s="942"/>
      <c r="D185" s="942"/>
      <c r="E185" s="943" t="s">
        <v>1740</v>
      </c>
      <c r="F185" s="943"/>
      <c r="G185" s="945" t="s">
        <v>1915</v>
      </c>
      <c r="H185" s="934">
        <f>+'FORMATO 2'!K3343</f>
        <v>0</v>
      </c>
      <c r="I185" s="934">
        <f>+'FORMATO 2'!M3343</f>
        <v>0</v>
      </c>
      <c r="J185" s="934">
        <f>+'FORMATO 2'!P3343</f>
        <v>50000000</v>
      </c>
      <c r="K185" s="934">
        <f>+'FORMATO 2'!Q3343</f>
        <v>50000000</v>
      </c>
      <c r="L185" s="983">
        <f>+K185-'[1]RESOL.DISTRIBUCION PPTO 2018'!$M$7985</f>
        <v>0</v>
      </c>
      <c r="M185" s="116"/>
      <c r="N185" s="116"/>
    </row>
    <row r="186" spans="1:14" ht="33" customHeight="1" x14ac:dyDescent="0.25">
      <c r="A186" s="1148" t="s">
        <v>4710</v>
      </c>
      <c r="B186" s="1149"/>
      <c r="C186" s="1149"/>
      <c r="D186" s="1149"/>
      <c r="E186" s="1149"/>
      <c r="F186" s="1149"/>
      <c r="G186" s="1149"/>
      <c r="H186" s="954">
        <f>+H188</f>
        <v>0</v>
      </c>
      <c r="I186" s="954">
        <f>+I188</f>
        <v>0</v>
      </c>
      <c r="J186" s="954">
        <f>+J188</f>
        <v>3007210</v>
      </c>
      <c r="K186" s="955">
        <f>+K188</f>
        <v>3007210</v>
      </c>
      <c r="L186" s="983">
        <f>+K186-'[1]RESOL.DISTRIBUCION PPTO 2018'!$M$7989</f>
        <v>0</v>
      </c>
      <c r="M186" s="116"/>
      <c r="N186" s="116"/>
    </row>
    <row r="187" spans="1:14" ht="15" x14ac:dyDescent="0.2">
      <c r="A187" s="944"/>
      <c r="B187" s="944"/>
      <c r="C187" s="944"/>
      <c r="D187" s="944"/>
      <c r="E187" s="944"/>
      <c r="F187" s="944"/>
      <c r="G187" s="944"/>
      <c r="H187" s="934"/>
      <c r="I187" s="934"/>
      <c r="J187" s="934"/>
      <c r="K187" s="953"/>
      <c r="L187" s="116"/>
      <c r="M187" s="116"/>
      <c r="N187" s="116"/>
    </row>
    <row r="188" spans="1:14" ht="15.75" x14ac:dyDescent="0.25">
      <c r="A188" s="916">
        <v>2</v>
      </c>
      <c r="B188" s="916"/>
      <c r="C188" s="916"/>
      <c r="D188" s="916"/>
      <c r="E188" s="339"/>
      <c r="F188" s="339"/>
      <c r="G188" s="110" t="s">
        <v>1732</v>
      </c>
      <c r="H188" s="934">
        <f>+H190</f>
        <v>0</v>
      </c>
      <c r="I188" s="934">
        <f>+I190</f>
        <v>0</v>
      </c>
      <c r="J188" s="934">
        <f>+J190</f>
        <v>3007210</v>
      </c>
      <c r="K188" s="313">
        <f>+K190</f>
        <v>3007210</v>
      </c>
      <c r="L188" s="116"/>
      <c r="M188" s="116"/>
      <c r="N188" s="116"/>
    </row>
    <row r="189" spans="1:14" ht="15.75" x14ac:dyDescent="0.25">
      <c r="A189" s="944"/>
      <c r="B189" s="944"/>
      <c r="C189" s="944"/>
      <c r="D189" s="944"/>
      <c r="E189" s="944"/>
      <c r="F189" s="944"/>
      <c r="G189" s="944"/>
      <c r="H189" s="934"/>
      <c r="I189" s="934"/>
      <c r="J189" s="934"/>
      <c r="K189" s="962"/>
      <c r="L189" s="116"/>
      <c r="M189" s="116"/>
      <c r="N189" s="116"/>
    </row>
    <row r="190" spans="1:14" ht="31.5" x14ac:dyDescent="0.25">
      <c r="A190" s="916">
        <v>2</v>
      </c>
      <c r="B190" s="916">
        <v>0</v>
      </c>
      <c r="C190" s="916">
        <v>4</v>
      </c>
      <c r="D190" s="916"/>
      <c r="E190" s="339"/>
      <c r="F190" s="339"/>
      <c r="G190" s="110" t="s">
        <v>3873</v>
      </c>
      <c r="H190" s="934">
        <f>+H192+H195+H200+H204+H211+H214+H217</f>
        <v>0</v>
      </c>
      <c r="I190" s="934">
        <f>+I192+I195+I200+I204+I211+I214+I217</f>
        <v>0</v>
      </c>
      <c r="J190" s="934">
        <f>+J192+J195+J200+J204+J211+J214+J217</f>
        <v>3007210</v>
      </c>
      <c r="K190" s="313">
        <f>+K192+K195+K200+K204+K211+K214+K217</f>
        <v>3007210</v>
      </c>
      <c r="L190" s="983">
        <f>+K190-'[1]RESOL.DISTRIBUCION PPTO 2018'!$M$7994</f>
        <v>0</v>
      </c>
      <c r="M190" s="116"/>
      <c r="N190" s="116"/>
    </row>
    <row r="191" spans="1:14" ht="15" x14ac:dyDescent="0.2">
      <c r="A191" s="944"/>
      <c r="B191" s="944"/>
      <c r="C191" s="944"/>
      <c r="D191" s="944"/>
      <c r="E191" s="944"/>
      <c r="F191" s="944"/>
      <c r="G191" s="944"/>
      <c r="H191" s="934"/>
      <c r="I191" s="934"/>
      <c r="J191" s="934"/>
      <c r="K191" s="953"/>
      <c r="L191" s="116"/>
      <c r="M191" s="116"/>
      <c r="N191" s="116"/>
    </row>
    <row r="192" spans="1:14" ht="15.75" x14ac:dyDescent="0.25">
      <c r="A192" s="917">
        <v>2</v>
      </c>
      <c r="B192" s="917">
        <v>0</v>
      </c>
      <c r="C192" s="917">
        <v>4</v>
      </c>
      <c r="D192" s="917">
        <v>1</v>
      </c>
      <c r="E192" s="338"/>
      <c r="F192" s="338"/>
      <c r="G192" s="337" t="s">
        <v>2633</v>
      </c>
      <c r="H192" s="934">
        <f>+H193</f>
        <v>0</v>
      </c>
      <c r="I192" s="934">
        <f>+I193</f>
        <v>0</v>
      </c>
      <c r="J192" s="934">
        <f>+J193</f>
        <v>52000</v>
      </c>
      <c r="K192" s="313">
        <f>+K193</f>
        <v>52000</v>
      </c>
      <c r="L192" s="983">
        <f>+K192-'[1]RESOL.DISTRIBUCION PPTO 2018'!$M$7996</f>
        <v>0</v>
      </c>
      <c r="M192" s="116"/>
      <c r="N192" s="116"/>
    </row>
    <row r="193" spans="1:14" ht="15.75" x14ac:dyDescent="0.2">
      <c r="A193" s="916"/>
      <c r="B193" s="916"/>
      <c r="C193" s="916"/>
      <c r="D193" s="916"/>
      <c r="E193" s="940" t="s">
        <v>2650</v>
      </c>
      <c r="F193" s="940"/>
      <c r="G193" s="941" t="s">
        <v>2651</v>
      </c>
      <c r="H193" s="934">
        <f>+'FORMATO 2'!K3352</f>
        <v>0</v>
      </c>
      <c r="I193" s="934">
        <f>+'FORMATO 2'!M3352</f>
        <v>0</v>
      </c>
      <c r="J193" s="934">
        <f>+'FORMATO 2'!P3352</f>
        <v>52000</v>
      </c>
      <c r="K193" s="934">
        <f>+'FORMATO 2'!Q3352</f>
        <v>52000</v>
      </c>
      <c r="L193" s="983">
        <f>+K193-'[1]RESOL.DISTRIBUCION PPTO 2018'!$M$8009</f>
        <v>0</v>
      </c>
      <c r="M193" s="116"/>
      <c r="N193" s="116"/>
    </row>
    <row r="194" spans="1:14" ht="15.75" hidden="1" x14ac:dyDescent="0.2">
      <c r="A194" s="916"/>
      <c r="B194" s="916"/>
      <c r="C194" s="916"/>
      <c r="D194" s="916"/>
      <c r="E194" s="940"/>
      <c r="F194" s="940"/>
      <c r="G194" s="941"/>
      <c r="H194" s="934"/>
      <c r="I194" s="934"/>
      <c r="J194" s="934"/>
      <c r="K194" s="934"/>
      <c r="L194" s="116"/>
      <c r="M194" s="116"/>
      <c r="N194" s="116"/>
    </row>
    <row r="195" spans="1:14" ht="15.75" hidden="1" x14ac:dyDescent="0.25">
      <c r="A195" s="917">
        <v>2</v>
      </c>
      <c r="B195" s="917">
        <v>0</v>
      </c>
      <c r="C195" s="917">
        <v>4</v>
      </c>
      <c r="D195" s="917">
        <v>4</v>
      </c>
      <c r="E195" s="338"/>
      <c r="F195" s="338"/>
      <c r="G195" s="337" t="s">
        <v>1733</v>
      </c>
      <c r="H195" s="934">
        <f>SUM(H196:H198)</f>
        <v>0</v>
      </c>
      <c r="I195" s="934">
        <f>SUM(I196:I198)</f>
        <v>0</v>
      </c>
      <c r="J195" s="934">
        <f>SUM(J196:J198)</f>
        <v>0</v>
      </c>
      <c r="K195" s="313">
        <f>SUM(K196:K198)</f>
        <v>0</v>
      </c>
      <c r="L195" s="116"/>
      <c r="M195" s="116"/>
      <c r="N195" s="116"/>
    </row>
    <row r="196" spans="1:14" ht="15.75" hidden="1" x14ac:dyDescent="0.2">
      <c r="A196" s="916"/>
      <c r="B196" s="916"/>
      <c r="C196" s="916"/>
      <c r="D196" s="940"/>
      <c r="E196" s="940" t="s">
        <v>2024</v>
      </c>
      <c r="F196" s="940"/>
      <c r="G196" s="941" t="s">
        <v>2025</v>
      </c>
      <c r="H196" s="934">
        <f>+'FORMATO 2'!K3362</f>
        <v>0</v>
      </c>
      <c r="I196" s="934">
        <f>+'FORMATO 2'!M3362</f>
        <v>0</v>
      </c>
      <c r="J196" s="934">
        <f>+'FORMATO 2'!P3362</f>
        <v>0</v>
      </c>
      <c r="K196" s="934">
        <f>+'FORMATO 2'!Q3362</f>
        <v>0</v>
      </c>
      <c r="L196" s="116"/>
      <c r="M196" s="116"/>
      <c r="N196" s="116"/>
    </row>
    <row r="197" spans="1:14" ht="15.75" hidden="1" x14ac:dyDescent="0.2">
      <c r="A197" s="916"/>
      <c r="B197" s="916"/>
      <c r="C197" s="916"/>
      <c r="D197" s="940"/>
      <c r="E197" s="951" t="s">
        <v>3866</v>
      </c>
      <c r="F197" s="963"/>
      <c r="G197" s="952" t="s">
        <v>2028</v>
      </c>
      <c r="H197" s="934">
        <f>+'FORMATO 2'!K3367</f>
        <v>0</v>
      </c>
      <c r="I197" s="934">
        <f>+'FORMATO 2'!M3367</f>
        <v>0</v>
      </c>
      <c r="J197" s="934">
        <f>+'FORMATO 2'!P3367</f>
        <v>0</v>
      </c>
      <c r="K197" s="934">
        <f>+'FORMATO 2'!Q3367</f>
        <v>0</v>
      </c>
      <c r="L197" s="116"/>
      <c r="M197" s="116"/>
      <c r="N197" s="116"/>
    </row>
    <row r="198" spans="1:14" ht="15.75" hidden="1" x14ac:dyDescent="0.2">
      <c r="A198" s="916"/>
      <c r="B198" s="916"/>
      <c r="C198" s="916"/>
      <c r="D198" s="940"/>
      <c r="E198" s="433" t="s">
        <v>2648</v>
      </c>
      <c r="F198" s="964"/>
      <c r="G198" s="964" t="s">
        <v>2439</v>
      </c>
      <c r="H198" s="934"/>
      <c r="I198" s="934"/>
      <c r="J198" s="934"/>
      <c r="K198" s="934"/>
      <c r="L198" s="116"/>
      <c r="M198" s="116"/>
      <c r="N198" s="116"/>
    </row>
    <row r="199" spans="1:14" ht="15.75" hidden="1" x14ac:dyDescent="0.2">
      <c r="A199" s="916"/>
      <c r="B199" s="916"/>
      <c r="C199" s="916"/>
      <c r="D199" s="916"/>
      <c r="E199" s="951"/>
      <c r="F199" s="963"/>
      <c r="G199" s="952"/>
      <c r="H199" s="934"/>
      <c r="I199" s="934"/>
      <c r="J199" s="934"/>
      <c r="K199" s="934"/>
      <c r="L199" s="116"/>
      <c r="M199" s="116"/>
      <c r="N199" s="116"/>
    </row>
    <row r="200" spans="1:14" ht="15.75" hidden="1" x14ac:dyDescent="0.2">
      <c r="A200" s="917">
        <v>2</v>
      </c>
      <c r="B200" s="917">
        <v>0</v>
      </c>
      <c r="C200" s="917">
        <v>4</v>
      </c>
      <c r="D200" s="917">
        <v>5</v>
      </c>
      <c r="E200" s="338"/>
      <c r="F200" s="338"/>
      <c r="G200" s="337" t="s">
        <v>2440</v>
      </c>
      <c r="H200" s="934">
        <f>SUM(H201:H202)</f>
        <v>0</v>
      </c>
      <c r="I200" s="934">
        <f>SUM(I201:I202)</f>
        <v>0</v>
      </c>
      <c r="J200" s="934">
        <f>SUM(J201:J202)</f>
        <v>0</v>
      </c>
      <c r="K200" s="934">
        <f>SUM(K201:K202)</f>
        <v>0</v>
      </c>
      <c r="L200" s="116"/>
      <c r="M200" s="116"/>
      <c r="N200" s="116"/>
    </row>
    <row r="201" spans="1:14" ht="30" hidden="1" x14ac:dyDescent="0.2">
      <c r="A201" s="917"/>
      <c r="B201" s="917"/>
      <c r="C201" s="917"/>
      <c r="D201" s="917"/>
      <c r="E201" s="940" t="s">
        <v>1740</v>
      </c>
      <c r="F201" s="338"/>
      <c r="G201" s="948" t="s">
        <v>2442</v>
      </c>
      <c r="H201" s="934"/>
      <c r="I201" s="934"/>
      <c r="J201" s="934"/>
      <c r="K201" s="934"/>
      <c r="L201" s="116"/>
      <c r="M201" s="116"/>
      <c r="N201" s="116"/>
    </row>
    <row r="202" spans="1:14" ht="15.75" hidden="1" x14ac:dyDescent="0.2">
      <c r="A202" s="916"/>
      <c r="B202" s="916"/>
      <c r="C202" s="916"/>
      <c r="D202" s="951"/>
      <c r="E202" s="940" t="s">
        <v>3862</v>
      </c>
      <c r="F202" s="952"/>
      <c r="G202" s="963" t="s">
        <v>1743</v>
      </c>
      <c r="H202" s="934">
        <f>+'FORMATO 2'!K3375</f>
        <v>0</v>
      </c>
      <c r="I202" s="934">
        <f>+'FORMATO 2'!M3375</f>
        <v>0</v>
      </c>
      <c r="J202" s="934">
        <f>+'FORMATO 2'!P3375</f>
        <v>0</v>
      </c>
      <c r="K202" s="934">
        <f>+'FORMATO 2'!Q3375</f>
        <v>0</v>
      </c>
      <c r="L202" s="116"/>
      <c r="M202" s="116"/>
      <c r="N202" s="116"/>
    </row>
    <row r="203" spans="1:14" ht="15.75" hidden="1" x14ac:dyDescent="0.2">
      <c r="A203" s="916"/>
      <c r="B203" s="916"/>
      <c r="C203" s="916"/>
      <c r="D203" s="916"/>
      <c r="E203" s="943"/>
      <c r="F203" s="943"/>
      <c r="G203" s="945"/>
      <c r="H203" s="934"/>
      <c r="I203" s="934"/>
      <c r="J203" s="934"/>
      <c r="K203" s="934"/>
      <c r="L203" s="116"/>
      <c r="M203" s="116"/>
      <c r="N203" s="116"/>
    </row>
    <row r="204" spans="1:14" ht="15.75" hidden="1" x14ac:dyDescent="0.25">
      <c r="A204" s="917">
        <v>2</v>
      </c>
      <c r="B204" s="917">
        <v>0</v>
      </c>
      <c r="C204" s="917">
        <v>4</v>
      </c>
      <c r="D204" s="917">
        <v>7</v>
      </c>
      <c r="E204" s="338"/>
      <c r="F204" s="338"/>
      <c r="G204" s="110" t="s">
        <v>1399</v>
      </c>
      <c r="H204" s="934">
        <f>SUM(H205:H209)</f>
        <v>0</v>
      </c>
      <c r="I204" s="934">
        <f>SUM(I205:I209)</f>
        <v>0</v>
      </c>
      <c r="J204" s="934">
        <f>SUM(J205:J209)</f>
        <v>0</v>
      </c>
      <c r="K204" s="313">
        <f>SUM(K205:K209)</f>
        <v>0</v>
      </c>
      <c r="L204" s="116"/>
      <c r="M204" s="116"/>
      <c r="N204" s="116"/>
    </row>
    <row r="205" spans="1:14" ht="15.75" hidden="1" x14ac:dyDescent="0.2">
      <c r="A205" s="917"/>
      <c r="B205" s="917"/>
      <c r="C205" s="917"/>
      <c r="D205" s="940"/>
      <c r="E205" s="940" t="s">
        <v>1738</v>
      </c>
      <c r="F205" s="952"/>
      <c r="G205" s="952" t="s">
        <v>1400</v>
      </c>
      <c r="H205" s="934">
        <f>+'FORMATO 2'!K3382</f>
        <v>0</v>
      </c>
      <c r="I205" s="934">
        <f>+'FORMATO 2'!M3382</f>
        <v>0</v>
      </c>
      <c r="J205" s="934">
        <f>+'FORMATO 2'!P3382</f>
        <v>0</v>
      </c>
      <c r="K205" s="934">
        <f>+'FORMATO 2'!Q3382</f>
        <v>0</v>
      </c>
      <c r="L205" s="116"/>
      <c r="M205" s="116"/>
      <c r="N205" s="116"/>
    </row>
    <row r="206" spans="1:14" ht="30" hidden="1" x14ac:dyDescent="0.2">
      <c r="A206" s="917"/>
      <c r="B206" s="917"/>
      <c r="C206" s="917"/>
      <c r="D206" s="940"/>
      <c r="E206" s="940" t="s">
        <v>1853</v>
      </c>
      <c r="F206" s="952"/>
      <c r="G206" s="945" t="s">
        <v>1401</v>
      </c>
      <c r="H206" s="934">
        <f>+'FORMATO 2'!K3385</f>
        <v>0</v>
      </c>
      <c r="I206" s="934">
        <f>+'FORMATO 2'!M3385</f>
        <v>0</v>
      </c>
      <c r="J206" s="934">
        <f>+'FORMATO 2'!P3385</f>
        <v>0</v>
      </c>
      <c r="K206" s="934">
        <f>+'FORMATO 2'!Q3385</f>
        <v>0</v>
      </c>
      <c r="L206" s="116"/>
      <c r="M206" s="116"/>
      <c r="N206" s="116"/>
    </row>
    <row r="207" spans="1:14" ht="15.75" hidden="1" x14ac:dyDescent="0.2">
      <c r="A207" s="917"/>
      <c r="B207" s="917"/>
      <c r="C207" s="917"/>
      <c r="D207" s="940"/>
      <c r="E207" s="940" t="s">
        <v>1865</v>
      </c>
      <c r="F207" s="952"/>
      <c r="G207" s="945" t="s">
        <v>1402</v>
      </c>
      <c r="H207" s="934">
        <f>+'FORMATO 2'!K3388</f>
        <v>0</v>
      </c>
      <c r="I207" s="934">
        <f>+'FORMATO 2'!M3388</f>
        <v>0</v>
      </c>
      <c r="J207" s="934">
        <f>+'FORMATO 2'!P3388</f>
        <v>0</v>
      </c>
      <c r="K207" s="934">
        <f>+'FORMATO 2'!Q3388</f>
        <v>0</v>
      </c>
      <c r="L207" s="116"/>
      <c r="M207" s="116"/>
      <c r="N207" s="116"/>
    </row>
    <row r="208" spans="1:14" ht="15.75" hidden="1" x14ac:dyDescent="0.2">
      <c r="A208" s="917"/>
      <c r="B208" s="917"/>
      <c r="C208" s="917"/>
      <c r="D208" s="940"/>
      <c r="E208" s="940" t="s">
        <v>2048</v>
      </c>
      <c r="F208" s="952"/>
      <c r="G208" s="952" t="s">
        <v>1403</v>
      </c>
      <c r="H208" s="934">
        <f>+'FORMATO 2'!K3391</f>
        <v>0</v>
      </c>
      <c r="I208" s="934">
        <f>+'FORMATO 2'!M3391</f>
        <v>0</v>
      </c>
      <c r="J208" s="934">
        <f>+'FORMATO 2'!P3391</f>
        <v>0</v>
      </c>
      <c r="K208" s="934">
        <f>+'FORMATO 2'!Q3391</f>
        <v>0</v>
      </c>
      <c r="L208" s="116"/>
      <c r="M208" s="116"/>
      <c r="N208" s="116"/>
    </row>
    <row r="209" spans="1:14" ht="15" hidden="1" x14ac:dyDescent="0.2">
      <c r="A209" s="944"/>
      <c r="B209" s="944"/>
      <c r="C209" s="944"/>
      <c r="D209" s="952"/>
      <c r="E209" s="951" t="s">
        <v>3849</v>
      </c>
      <c r="F209" s="963"/>
      <c r="G209" s="952" t="s">
        <v>1404</v>
      </c>
      <c r="H209" s="934">
        <f>+'FORMATO 2'!K3395</f>
        <v>0</v>
      </c>
      <c r="I209" s="934">
        <f>+'FORMATO 2'!M3395</f>
        <v>0</v>
      </c>
      <c r="J209" s="934">
        <f>+'FORMATO 2'!P3395</f>
        <v>0</v>
      </c>
      <c r="K209" s="934">
        <f>+'FORMATO 2'!Q3395</f>
        <v>0</v>
      </c>
      <c r="L209" s="116"/>
      <c r="M209" s="116"/>
      <c r="N209" s="116"/>
    </row>
    <row r="210" spans="1:14" ht="15" x14ac:dyDescent="0.2">
      <c r="A210" s="944"/>
      <c r="B210" s="944"/>
      <c r="C210" s="944"/>
      <c r="D210" s="952"/>
      <c r="E210" s="951"/>
      <c r="F210" s="963"/>
      <c r="G210" s="952"/>
      <c r="H210" s="934"/>
      <c r="I210" s="934"/>
      <c r="J210" s="934"/>
      <c r="K210" s="934"/>
      <c r="L210" s="116"/>
      <c r="M210" s="116"/>
      <c r="N210" s="116"/>
    </row>
    <row r="211" spans="1:14" ht="15.75" x14ac:dyDescent="0.25">
      <c r="A211" s="917">
        <v>2</v>
      </c>
      <c r="B211" s="917">
        <v>0</v>
      </c>
      <c r="C211" s="917">
        <v>4</v>
      </c>
      <c r="D211" s="917">
        <v>8</v>
      </c>
      <c r="E211" s="338"/>
      <c r="F211" s="338"/>
      <c r="G211" s="110" t="s">
        <v>1405</v>
      </c>
      <c r="H211" s="965">
        <f>+H212</f>
        <v>0</v>
      </c>
      <c r="I211" s="965">
        <f>+I212</f>
        <v>0</v>
      </c>
      <c r="J211" s="965">
        <f>+J212</f>
        <v>1100000</v>
      </c>
      <c r="K211" s="966">
        <f>+K212</f>
        <v>1100000</v>
      </c>
      <c r="L211" s="983">
        <f>+K211-'[1]RESOL.DISTRIBUCION PPTO 2018'!$M$8050</f>
        <v>0</v>
      </c>
      <c r="M211" s="116"/>
      <c r="N211" s="116"/>
    </row>
    <row r="212" spans="1:14" ht="15.75" x14ac:dyDescent="0.25">
      <c r="A212" s="942"/>
      <c r="B212" s="942"/>
      <c r="C212" s="942"/>
      <c r="D212" s="942"/>
      <c r="E212" s="943" t="s">
        <v>1738</v>
      </c>
      <c r="F212" s="943"/>
      <c r="G212" s="941" t="s">
        <v>1406</v>
      </c>
      <c r="H212" s="967">
        <f>+'FORMATO 2'!K3401</f>
        <v>0</v>
      </c>
      <c r="I212" s="968">
        <f>+'FORMATO 2'!M3401</f>
        <v>0</v>
      </c>
      <c r="J212" s="934">
        <f>+'FORMATO 2'!P3401</f>
        <v>1100000</v>
      </c>
      <c r="K212" s="934">
        <f>+'FORMATO 2'!Q3401</f>
        <v>1100000</v>
      </c>
      <c r="L212" s="983">
        <f>+K212-'[1]RESOL.DISTRIBUCION PPTO 2018'!$M$8051</f>
        <v>0</v>
      </c>
      <c r="M212" s="116"/>
      <c r="N212" s="116"/>
    </row>
    <row r="213" spans="1:14" ht="15.75" x14ac:dyDescent="0.25">
      <c r="A213" s="942"/>
      <c r="B213" s="942"/>
      <c r="C213" s="942"/>
      <c r="D213" s="942"/>
      <c r="E213" s="339"/>
      <c r="F213" s="339"/>
      <c r="G213" s="337"/>
      <c r="H213" s="967"/>
      <c r="I213" s="968"/>
      <c r="J213" s="934"/>
      <c r="K213" s="934"/>
      <c r="L213" s="116"/>
      <c r="M213" s="116"/>
      <c r="N213" s="116"/>
    </row>
    <row r="214" spans="1:14" ht="15.75" x14ac:dyDescent="0.2">
      <c r="A214" s="917">
        <v>2</v>
      </c>
      <c r="B214" s="917">
        <v>0</v>
      </c>
      <c r="C214" s="917">
        <v>4</v>
      </c>
      <c r="D214" s="917">
        <v>11</v>
      </c>
      <c r="E214" s="338"/>
      <c r="F214" s="338"/>
      <c r="G214" s="110" t="s">
        <v>1902</v>
      </c>
      <c r="H214" s="967">
        <f>+H215</f>
        <v>0</v>
      </c>
      <c r="I214" s="967">
        <f>+I215</f>
        <v>0</v>
      </c>
      <c r="J214" s="967">
        <f>+J215</f>
        <v>0</v>
      </c>
      <c r="K214" s="967">
        <f>+K215</f>
        <v>0</v>
      </c>
      <c r="L214" s="116"/>
      <c r="M214" s="116"/>
      <c r="N214" s="116"/>
    </row>
    <row r="215" spans="1:14" ht="15.75" x14ac:dyDescent="0.25">
      <c r="A215" s="942"/>
      <c r="B215" s="942"/>
      <c r="C215" s="942"/>
      <c r="D215" s="942"/>
      <c r="E215" s="943" t="s">
        <v>1740</v>
      </c>
      <c r="F215" s="943"/>
      <c r="G215" s="941" t="s">
        <v>1904</v>
      </c>
      <c r="H215" s="967">
        <f>+'FORMATO 2'!K3405</f>
        <v>0</v>
      </c>
      <c r="I215" s="968">
        <f>+'FORMATO 2'!M3405</f>
        <v>0</v>
      </c>
      <c r="J215" s="934">
        <f>+'FORMATO 2'!P3405</f>
        <v>0</v>
      </c>
      <c r="K215" s="934">
        <f>+'FORMATO 2'!Q3405</f>
        <v>0</v>
      </c>
      <c r="L215" s="116"/>
      <c r="M215" s="116"/>
      <c r="N215" s="116"/>
    </row>
    <row r="216" spans="1:14" ht="15" x14ac:dyDescent="0.2">
      <c r="A216" s="944"/>
      <c r="B216" s="944"/>
      <c r="C216" s="944"/>
      <c r="D216" s="944"/>
      <c r="E216" s="944"/>
      <c r="F216" s="944"/>
      <c r="G216" s="944"/>
      <c r="H216" s="934"/>
      <c r="I216" s="934"/>
      <c r="J216" s="934"/>
      <c r="K216" s="934"/>
      <c r="L216" s="116"/>
      <c r="M216" s="116"/>
      <c r="N216" s="116"/>
    </row>
    <row r="217" spans="1:14" ht="31.5" x14ac:dyDescent="0.25">
      <c r="A217" s="916">
        <v>2</v>
      </c>
      <c r="B217" s="916">
        <v>0</v>
      </c>
      <c r="C217" s="916">
        <v>4</v>
      </c>
      <c r="D217" s="916">
        <v>41</v>
      </c>
      <c r="E217" s="339"/>
      <c r="F217" s="339"/>
      <c r="G217" s="110" t="s">
        <v>1914</v>
      </c>
      <c r="H217" s="934">
        <f>SUM(H218:H218)</f>
        <v>0</v>
      </c>
      <c r="I217" s="934">
        <f>SUM(I218:I218)</f>
        <v>0</v>
      </c>
      <c r="J217" s="934">
        <f>SUM(J218:J218)</f>
        <v>1855210</v>
      </c>
      <c r="K217" s="313">
        <f>SUM(K218:K218)</f>
        <v>1855210</v>
      </c>
      <c r="L217" s="983">
        <f>+K217-'[1]RESOL.DISTRIBUCION PPTO 2018'!$M$8065</f>
        <v>0</v>
      </c>
      <c r="M217" s="116"/>
      <c r="N217" s="116"/>
    </row>
    <row r="218" spans="1:14" ht="15" x14ac:dyDescent="0.2">
      <c r="A218" s="944"/>
      <c r="B218" s="944"/>
      <c r="C218" s="944"/>
      <c r="D218" s="944"/>
      <c r="E218" s="940" t="s">
        <v>1865</v>
      </c>
      <c r="F218" s="940"/>
      <c r="G218" s="941" t="s">
        <v>1729</v>
      </c>
      <c r="H218" s="934">
        <f>+'FORMATO 2'!K3412</f>
        <v>0</v>
      </c>
      <c r="I218" s="934">
        <f>+'FORMATO 2'!M3412</f>
        <v>0</v>
      </c>
      <c r="J218" s="934">
        <f>+'FORMATO 2'!P3412</f>
        <v>1855210</v>
      </c>
      <c r="K218" s="934">
        <f>+'FORMATO 2'!Q3412</f>
        <v>1855210</v>
      </c>
      <c r="L218" s="983">
        <f>+K218-'[1]RESOL.DISTRIBUCION PPTO 2018'!$M$8067</f>
        <v>0</v>
      </c>
      <c r="M218" s="116"/>
      <c r="N218" s="116"/>
    </row>
    <row r="219" spans="1:14" ht="15" x14ac:dyDescent="0.2">
      <c r="A219" s="944"/>
      <c r="B219" s="944"/>
      <c r="C219" s="944"/>
      <c r="D219" s="944"/>
      <c r="E219" s="944"/>
      <c r="F219" s="944"/>
      <c r="G219" s="944"/>
      <c r="H219" s="934"/>
      <c r="I219" s="934"/>
      <c r="J219" s="934"/>
      <c r="K219" s="934"/>
      <c r="L219" s="116"/>
      <c r="M219" s="116"/>
      <c r="N219" s="116"/>
    </row>
    <row r="220" spans="1:14" ht="35.25" customHeight="1" x14ac:dyDescent="0.25">
      <c r="A220" s="1148" t="s">
        <v>4288</v>
      </c>
      <c r="B220" s="1149"/>
      <c r="C220" s="1149"/>
      <c r="D220" s="1149"/>
      <c r="E220" s="1149"/>
      <c r="F220" s="1149"/>
      <c r="G220" s="1149"/>
      <c r="H220" s="955">
        <f>+H222</f>
        <v>0</v>
      </c>
      <c r="I220" s="955">
        <f>+I222</f>
        <v>0</v>
      </c>
      <c r="J220" s="955">
        <f>+J222</f>
        <v>3290500</v>
      </c>
      <c r="K220" s="955">
        <f>+K222</f>
        <v>3290500</v>
      </c>
      <c r="L220" s="116"/>
      <c r="M220" s="116"/>
      <c r="N220" s="116"/>
    </row>
    <row r="221" spans="1:14" ht="15" x14ac:dyDescent="0.2">
      <c r="A221" s="944"/>
      <c r="B221" s="944"/>
      <c r="C221" s="944"/>
      <c r="D221" s="944"/>
      <c r="E221" s="944"/>
      <c r="F221" s="944"/>
      <c r="G221" s="944"/>
      <c r="H221" s="934"/>
      <c r="I221" s="934"/>
      <c r="J221" s="934"/>
      <c r="K221" s="934"/>
      <c r="L221" s="116"/>
      <c r="M221" s="116"/>
      <c r="N221" s="116"/>
    </row>
    <row r="222" spans="1:14" ht="15.75" x14ac:dyDescent="0.25">
      <c r="A222" s="340">
        <v>2</v>
      </c>
      <c r="B222" s="341"/>
      <c r="C222" s="341"/>
      <c r="D222" s="341"/>
      <c r="E222" s="342"/>
      <c r="F222" s="343"/>
      <c r="G222" s="344" t="s">
        <v>1732</v>
      </c>
      <c r="H222" s="934">
        <f>+H224</f>
        <v>0</v>
      </c>
      <c r="I222" s="934">
        <f>+I224</f>
        <v>0</v>
      </c>
      <c r="J222" s="313">
        <f>+J224</f>
        <v>3290500</v>
      </c>
      <c r="K222" s="313">
        <f>+K224</f>
        <v>3290500</v>
      </c>
      <c r="L222" s="116"/>
      <c r="M222" s="116"/>
      <c r="N222" s="116"/>
    </row>
    <row r="223" spans="1:14" ht="15.75" x14ac:dyDescent="0.25">
      <c r="A223" s="913"/>
      <c r="B223" s="914"/>
      <c r="C223" s="914"/>
      <c r="D223" s="914"/>
      <c r="E223" s="420"/>
      <c r="F223" s="420"/>
      <c r="G223" s="679"/>
      <c r="H223" s="934"/>
      <c r="I223" s="934"/>
      <c r="J223" s="934"/>
      <c r="K223" s="313"/>
      <c r="L223" s="116"/>
      <c r="M223" s="116"/>
      <c r="N223" s="116"/>
    </row>
    <row r="224" spans="1:14" ht="31.5" x14ac:dyDescent="0.25">
      <c r="A224" s="340">
        <v>2</v>
      </c>
      <c r="B224" s="341">
        <v>0</v>
      </c>
      <c r="C224" s="341">
        <v>4</v>
      </c>
      <c r="D224" s="341"/>
      <c r="E224" s="342"/>
      <c r="F224" s="343"/>
      <c r="G224" s="344" t="s">
        <v>3873</v>
      </c>
      <c r="H224" s="934">
        <f>+H226+H230+H235+H238+H241</f>
        <v>0</v>
      </c>
      <c r="I224" s="934">
        <f>+I226+I230+I235+I238+I241</f>
        <v>0</v>
      </c>
      <c r="J224" s="313">
        <f>+J226+J230+J235+J238+J241</f>
        <v>3290500</v>
      </c>
      <c r="K224" s="313">
        <f>+K226+K230+K235+K238+K241</f>
        <v>3290500</v>
      </c>
      <c r="L224" s="983">
        <f>+K224-'[1]RESOL.DISTRIBUCION PPTO 2018'!$M$8077</f>
        <v>0</v>
      </c>
      <c r="M224" s="116"/>
      <c r="N224" s="116"/>
    </row>
    <row r="225" spans="1:14" ht="15.75" x14ac:dyDescent="0.25">
      <c r="A225" s="913"/>
      <c r="B225" s="914"/>
      <c r="C225" s="914"/>
      <c r="D225" s="914"/>
      <c r="E225" s="420"/>
      <c r="F225" s="420"/>
      <c r="G225" s="679"/>
      <c r="H225" s="934"/>
      <c r="I225" s="934"/>
      <c r="J225" s="313"/>
      <c r="K225" s="934"/>
      <c r="L225" s="116"/>
      <c r="M225" s="116"/>
      <c r="N225" s="116"/>
    </row>
    <row r="226" spans="1:14" ht="15.75" x14ac:dyDescent="0.25">
      <c r="A226" s="340">
        <v>2</v>
      </c>
      <c r="B226" s="341">
        <v>0</v>
      </c>
      <c r="C226" s="341">
        <v>4</v>
      </c>
      <c r="D226" s="341">
        <v>1</v>
      </c>
      <c r="E226" s="342"/>
      <c r="F226" s="343"/>
      <c r="G226" s="344" t="s">
        <v>2633</v>
      </c>
      <c r="H226" s="934">
        <f>SUM(H227:H228)</f>
        <v>0</v>
      </c>
      <c r="I226" s="934">
        <f>SUM(I227:I228)</f>
        <v>0</v>
      </c>
      <c r="J226" s="313">
        <f>SUM(J227:J228)</f>
        <v>0</v>
      </c>
      <c r="K226" s="313">
        <f>SUM(K227:K228)</f>
        <v>0</v>
      </c>
      <c r="L226" s="116"/>
      <c r="M226" s="116"/>
      <c r="N226" s="116"/>
    </row>
    <row r="227" spans="1:14" ht="15" x14ac:dyDescent="0.2">
      <c r="A227" s="969"/>
      <c r="B227" s="970"/>
      <c r="C227" s="970"/>
      <c r="D227" s="943"/>
      <c r="E227" s="943" t="s">
        <v>2640</v>
      </c>
      <c r="F227" s="943"/>
      <c r="G227" s="941" t="s">
        <v>4510</v>
      </c>
      <c r="H227" s="934">
        <f>+'FORMATO 2'!K3434</f>
        <v>0</v>
      </c>
      <c r="I227" s="934">
        <f>+'FORMATO 2'!M3434</f>
        <v>0</v>
      </c>
      <c r="J227" s="934">
        <f>+'FORMATO 2'!P3434</f>
        <v>0</v>
      </c>
      <c r="K227" s="934">
        <f>+'FORMATO 2'!Q3434</f>
        <v>0</v>
      </c>
      <c r="L227" s="116"/>
      <c r="M227" s="116"/>
      <c r="N227" s="116"/>
    </row>
    <row r="228" spans="1:14" ht="15.75" x14ac:dyDescent="0.25">
      <c r="A228" s="944"/>
      <c r="B228" s="944"/>
      <c r="C228" s="944"/>
      <c r="D228" s="943"/>
      <c r="E228" s="943" t="s">
        <v>2650</v>
      </c>
      <c r="F228" s="943"/>
      <c r="G228" s="971" t="s">
        <v>4511</v>
      </c>
      <c r="H228" s="934">
        <f>+'FORMATO 2'!K3443</f>
        <v>0</v>
      </c>
      <c r="I228" s="934">
        <f>+'FORMATO 2'!M3443</f>
        <v>0</v>
      </c>
      <c r="J228" s="313">
        <f>+'FORMATO 2'!P3443</f>
        <v>0</v>
      </c>
      <c r="K228" s="934">
        <f>+'FORMATO 2'!Q3443</f>
        <v>0</v>
      </c>
      <c r="L228" s="116"/>
      <c r="M228" s="116"/>
      <c r="N228" s="116"/>
    </row>
    <row r="229" spans="1:14" ht="15.75" x14ac:dyDescent="0.25">
      <c r="A229" s="944"/>
      <c r="B229" s="944"/>
      <c r="C229" s="944"/>
      <c r="D229" s="943"/>
      <c r="E229" s="943"/>
      <c r="F229" s="943"/>
      <c r="G229" s="944"/>
      <c r="H229" s="934"/>
      <c r="I229" s="934"/>
      <c r="J229" s="313"/>
      <c r="K229" s="934"/>
      <c r="L229" s="116"/>
      <c r="M229" s="116"/>
      <c r="N229" s="116"/>
    </row>
    <row r="230" spans="1:14" ht="15.75" x14ac:dyDescent="0.25">
      <c r="A230" s="340">
        <v>2</v>
      </c>
      <c r="B230" s="341">
        <v>0</v>
      </c>
      <c r="C230" s="341">
        <v>4</v>
      </c>
      <c r="D230" s="341">
        <v>4</v>
      </c>
      <c r="E230" s="342"/>
      <c r="F230" s="343"/>
      <c r="G230" s="344" t="s">
        <v>1733</v>
      </c>
      <c r="H230" s="934">
        <f>SUM(H232:H233)</f>
        <v>0</v>
      </c>
      <c r="I230" s="934">
        <f>SUM(I232:I233)</f>
        <v>0</v>
      </c>
      <c r="J230" s="313">
        <f>SUM(J231:J233)</f>
        <v>990500</v>
      </c>
      <c r="K230" s="313">
        <f>SUM(K231:K233)</f>
        <v>990500</v>
      </c>
      <c r="L230" s="983">
        <f>+K230-'[1]RESOL.DISTRIBUCION PPTO 2018'!$M$8094</f>
        <v>0</v>
      </c>
      <c r="M230" s="116"/>
      <c r="N230" s="116"/>
    </row>
    <row r="231" spans="1:14" ht="15" x14ac:dyDescent="0.2">
      <c r="A231" s="969"/>
      <c r="B231" s="970"/>
      <c r="C231" s="970"/>
      <c r="D231" s="943"/>
      <c r="E231" s="943" t="s">
        <v>3862</v>
      </c>
      <c r="F231" s="943"/>
      <c r="G231" s="971" t="s">
        <v>2659</v>
      </c>
      <c r="H231" s="934">
        <f>+'FORMATO 2'!K4342</f>
        <v>0</v>
      </c>
      <c r="I231" s="934">
        <f>+'FORMATO 2'!M4342</f>
        <v>0</v>
      </c>
      <c r="J231" s="934">
        <f>+'FORMATO 2'!P3449</f>
        <v>425000</v>
      </c>
      <c r="K231" s="934">
        <f>+'FORMATO 2'!Q3449</f>
        <v>425000</v>
      </c>
      <c r="L231" s="983">
        <f>+K231-'[1]RESOL.DISTRIBUCION PPTO 2018'!$M$8100</f>
        <v>0</v>
      </c>
      <c r="M231" s="116"/>
      <c r="N231" s="116"/>
    </row>
    <row r="232" spans="1:14" ht="15" x14ac:dyDescent="0.2">
      <c r="A232" s="969"/>
      <c r="B232" s="970"/>
      <c r="C232" s="970"/>
      <c r="D232" s="943"/>
      <c r="E232" s="943" t="s">
        <v>2642</v>
      </c>
      <c r="F232" s="943"/>
      <c r="G232" s="971" t="s">
        <v>4207</v>
      </c>
      <c r="H232" s="934">
        <f>+'FORMATO 2'!K4343</f>
        <v>0</v>
      </c>
      <c r="I232" s="934">
        <f>+'FORMATO 2'!M4343</f>
        <v>0</v>
      </c>
      <c r="J232" s="934">
        <f>+'FORMATO 2'!P4343</f>
        <v>0</v>
      </c>
      <c r="K232" s="934">
        <f>+'FORMATO 2'!Q4343</f>
        <v>0</v>
      </c>
      <c r="L232" s="116"/>
      <c r="M232" s="116"/>
      <c r="N232" s="116"/>
    </row>
    <row r="233" spans="1:14" ht="15" x14ac:dyDescent="0.2">
      <c r="A233" s="944"/>
      <c r="B233" s="944"/>
      <c r="C233" s="944"/>
      <c r="D233" s="943"/>
      <c r="E233" s="943" t="s">
        <v>2648</v>
      </c>
      <c r="F233" s="943"/>
      <c r="G233" s="971" t="s">
        <v>2439</v>
      </c>
      <c r="H233" s="934">
        <f>+'FORMATO 2'!K4378</f>
        <v>0</v>
      </c>
      <c r="I233" s="934">
        <f>+'FORMATO 2'!M4378</f>
        <v>0</v>
      </c>
      <c r="J233" s="934">
        <f>+'FORMATO 2'!P4378</f>
        <v>565500</v>
      </c>
      <c r="K233" s="934">
        <f>+'FORMATO 2'!Q4378</f>
        <v>565500</v>
      </c>
      <c r="L233" s="983">
        <f>+K233-'[1]RESOL.DISTRIBUCION PPTO 2018'!$M$8111</f>
        <v>0</v>
      </c>
      <c r="M233" s="116"/>
      <c r="N233" s="116"/>
    </row>
    <row r="234" spans="1:14" ht="15" x14ac:dyDescent="0.2">
      <c r="A234" s="944"/>
      <c r="B234" s="944"/>
      <c r="C234" s="944"/>
      <c r="D234" s="944"/>
      <c r="E234" s="944"/>
      <c r="F234" s="944"/>
      <c r="G234" s="944"/>
      <c r="H234" s="934"/>
      <c r="I234" s="934"/>
      <c r="J234" s="934"/>
      <c r="K234" s="934"/>
      <c r="L234" s="116"/>
      <c r="M234" s="116"/>
      <c r="N234" s="116"/>
    </row>
    <row r="235" spans="1:14" ht="15.75" hidden="1" x14ac:dyDescent="0.2">
      <c r="A235" s="341">
        <v>2</v>
      </c>
      <c r="B235" s="341">
        <v>0</v>
      </c>
      <c r="C235" s="341">
        <v>4</v>
      </c>
      <c r="D235" s="341">
        <v>7</v>
      </c>
      <c r="E235" s="342"/>
      <c r="F235" s="342"/>
      <c r="G235" s="972" t="s">
        <v>1399</v>
      </c>
      <c r="H235" s="934">
        <f>+H236</f>
        <v>0</v>
      </c>
      <c r="I235" s="934">
        <f>+I236</f>
        <v>0</v>
      </c>
      <c r="J235" s="934">
        <f>+J236</f>
        <v>0</v>
      </c>
      <c r="K235" s="934">
        <f>+K236</f>
        <v>0</v>
      </c>
      <c r="L235" s="116"/>
      <c r="M235" s="116"/>
      <c r="N235" s="116"/>
    </row>
    <row r="236" spans="1:14" ht="15" hidden="1" x14ac:dyDescent="0.2">
      <c r="A236" s="400"/>
      <c r="B236" s="400"/>
      <c r="C236" s="400"/>
      <c r="D236" s="971"/>
      <c r="E236" s="943" t="s">
        <v>3849</v>
      </c>
      <c r="F236" s="943"/>
      <c r="G236" s="971" t="s">
        <v>1404</v>
      </c>
      <c r="H236" s="934">
        <f>+'FORMATO 2'!K4391</f>
        <v>0</v>
      </c>
      <c r="I236" s="934">
        <f>+'FORMATO 2'!M4391</f>
        <v>0</v>
      </c>
      <c r="J236" s="934">
        <f>+'FORMATO 2'!P4391</f>
        <v>0</v>
      </c>
      <c r="K236" s="934">
        <f>+'FORMATO 2'!Q4391</f>
        <v>0</v>
      </c>
      <c r="L236" s="116"/>
      <c r="M236" s="116"/>
      <c r="N236" s="116"/>
    </row>
    <row r="237" spans="1:14" ht="15" hidden="1" x14ac:dyDescent="0.2">
      <c r="A237" s="973"/>
      <c r="B237" s="973"/>
      <c r="C237" s="973"/>
      <c r="D237" s="971"/>
      <c r="E237" s="971"/>
      <c r="F237" s="971"/>
      <c r="G237" s="971"/>
      <c r="H237" s="934"/>
      <c r="I237" s="934"/>
      <c r="J237" s="934"/>
      <c r="K237" s="934"/>
      <c r="L237" s="116"/>
      <c r="M237" s="116"/>
      <c r="N237" s="116"/>
    </row>
    <row r="238" spans="1:14" ht="15.75" hidden="1" x14ac:dyDescent="0.25">
      <c r="A238" s="340">
        <v>2</v>
      </c>
      <c r="B238" s="341">
        <v>0</v>
      </c>
      <c r="C238" s="341">
        <v>4</v>
      </c>
      <c r="D238" s="974">
        <v>11</v>
      </c>
      <c r="E238" s="342"/>
      <c r="F238" s="342"/>
      <c r="G238" s="972" t="s">
        <v>1902</v>
      </c>
      <c r="H238" s="934">
        <f>+H239</f>
        <v>0</v>
      </c>
      <c r="I238" s="934">
        <f>+I239</f>
        <v>0</v>
      </c>
      <c r="J238" s="934">
        <f>+J239</f>
        <v>0</v>
      </c>
      <c r="K238" s="313">
        <f>+K239</f>
        <v>0</v>
      </c>
      <c r="L238" s="116"/>
      <c r="M238" s="116"/>
      <c r="N238" s="116"/>
    </row>
    <row r="239" spans="1:14" ht="15" hidden="1" x14ac:dyDescent="0.2">
      <c r="A239" s="975"/>
      <c r="B239" s="976"/>
      <c r="C239" s="976"/>
      <c r="D239" s="977"/>
      <c r="E239" s="943" t="s">
        <v>1740</v>
      </c>
      <c r="F239" s="943"/>
      <c r="G239" s="971" t="s">
        <v>1904</v>
      </c>
      <c r="H239" s="934">
        <f>+'FORMATO 2'!K4396</f>
        <v>0</v>
      </c>
      <c r="I239" s="934">
        <f>+'FORMATO 2'!M4396</f>
        <v>0</v>
      </c>
      <c r="J239" s="934">
        <f>+'FORMATO 2'!P4396</f>
        <v>0</v>
      </c>
      <c r="K239" s="934">
        <f>+'FORMATO 2'!Q4396</f>
        <v>0</v>
      </c>
      <c r="L239" s="116"/>
      <c r="M239" s="116"/>
      <c r="N239" s="116"/>
    </row>
    <row r="240" spans="1:14" ht="15" x14ac:dyDescent="0.2">
      <c r="A240" s="973"/>
      <c r="B240" s="973"/>
      <c r="C240" s="973"/>
      <c r="D240" s="971"/>
      <c r="E240" s="971"/>
      <c r="F240" s="971"/>
      <c r="G240" s="971"/>
      <c r="H240" s="934"/>
      <c r="I240" s="934"/>
      <c r="J240" s="934"/>
      <c r="K240" s="934"/>
      <c r="L240" s="116"/>
      <c r="M240" s="116"/>
      <c r="N240" s="116"/>
    </row>
    <row r="241" spans="1:14" ht="31.5" x14ac:dyDescent="0.2">
      <c r="A241" s="340">
        <v>2</v>
      </c>
      <c r="B241" s="341">
        <v>0</v>
      </c>
      <c r="C241" s="341">
        <v>4</v>
      </c>
      <c r="D241" s="341">
        <v>41</v>
      </c>
      <c r="E241" s="342"/>
      <c r="F241" s="343"/>
      <c r="G241" s="344" t="s">
        <v>1914</v>
      </c>
      <c r="H241" s="934">
        <f>+H242</f>
        <v>0</v>
      </c>
      <c r="I241" s="934">
        <f>+I242</f>
        <v>0</v>
      </c>
      <c r="J241" s="934">
        <f>+J242</f>
        <v>2300000</v>
      </c>
      <c r="K241" s="934">
        <f>+K242</f>
        <v>2300000</v>
      </c>
      <c r="L241" s="983">
        <f>+K241-'[1]RESOL.DISTRIBUCION PPTO 2018'!$M$8148</f>
        <v>0</v>
      </c>
      <c r="M241" s="116"/>
      <c r="N241" s="116"/>
    </row>
    <row r="242" spans="1:14" ht="15" x14ac:dyDescent="0.2">
      <c r="A242" s="969"/>
      <c r="B242" s="970"/>
      <c r="C242" s="970"/>
      <c r="D242" s="970"/>
      <c r="E242" s="943" t="s">
        <v>1740</v>
      </c>
      <c r="F242" s="943"/>
      <c r="G242" s="971" t="s">
        <v>4301</v>
      </c>
      <c r="H242" s="934">
        <f>+'FORMATO 2'!K4402</f>
        <v>0</v>
      </c>
      <c r="I242" s="934">
        <f>+'FORMATO 2'!M4402</f>
        <v>0</v>
      </c>
      <c r="J242" s="934">
        <f>+'FORMATO 2'!P4402</f>
        <v>2300000</v>
      </c>
      <c r="K242" s="934">
        <f>+'FORMATO 2'!Q4402</f>
        <v>2300000</v>
      </c>
      <c r="L242" s="983">
        <f>+K242-'[1]RESOL.DISTRIBUCION PPTO 2018'!$M$8149</f>
        <v>0</v>
      </c>
      <c r="M242" s="116"/>
      <c r="N242" s="116"/>
    </row>
    <row r="243" spans="1:14" ht="15" x14ac:dyDescent="0.2">
      <c r="A243" s="944"/>
      <c r="B243" s="944"/>
      <c r="C243" s="944"/>
      <c r="D243" s="944"/>
      <c r="E243" s="944"/>
      <c r="F243" s="944"/>
      <c r="G243" s="944"/>
      <c r="H243" s="934"/>
      <c r="I243" s="934"/>
      <c r="J243" s="934"/>
      <c r="K243" s="934"/>
      <c r="L243" s="116"/>
      <c r="M243" s="116"/>
      <c r="N243" s="116"/>
    </row>
    <row r="244" spans="1:14" ht="15" x14ac:dyDescent="0.2">
      <c r="A244" s="944"/>
      <c r="B244" s="944"/>
      <c r="C244" s="944"/>
      <c r="D244" s="944"/>
      <c r="E244" s="944"/>
      <c r="F244" s="944"/>
      <c r="G244" s="944"/>
      <c r="H244" s="934"/>
      <c r="I244" s="934"/>
      <c r="J244" s="934"/>
      <c r="K244" s="953"/>
      <c r="L244" s="116"/>
      <c r="M244" s="116"/>
      <c r="N244" s="116"/>
    </row>
    <row r="245" spans="1:14" ht="32.25" hidden="1" customHeight="1" x14ac:dyDescent="0.25">
      <c r="A245" s="1148" t="s">
        <v>4772</v>
      </c>
      <c r="B245" s="1149"/>
      <c r="C245" s="1149"/>
      <c r="D245" s="1149"/>
      <c r="E245" s="1149"/>
      <c r="F245" s="1149"/>
      <c r="G245" s="1149"/>
      <c r="H245" s="955">
        <f>+H247</f>
        <v>0</v>
      </c>
      <c r="I245" s="955">
        <f>+I247</f>
        <v>0</v>
      </c>
      <c r="J245" s="955">
        <f>+J247</f>
        <v>0</v>
      </c>
      <c r="K245" s="955">
        <f>+K247</f>
        <v>0</v>
      </c>
      <c r="L245" s="116"/>
      <c r="M245" s="116"/>
      <c r="N245" s="116"/>
    </row>
    <row r="246" spans="1:14" ht="15.75" hidden="1" x14ac:dyDescent="0.25">
      <c r="A246" s="933"/>
      <c r="B246" s="933"/>
      <c r="C246" s="933"/>
      <c r="D246" s="933"/>
      <c r="E246" s="933"/>
      <c r="F246" s="933"/>
      <c r="G246" s="933"/>
      <c r="H246" s="313"/>
      <c r="I246" s="313"/>
      <c r="J246" s="313"/>
      <c r="K246" s="962"/>
      <c r="L246" s="116"/>
      <c r="M246" s="116"/>
      <c r="N246" s="116"/>
    </row>
    <row r="247" spans="1:14" ht="15.75" hidden="1" x14ac:dyDescent="0.25">
      <c r="A247" s="916">
        <v>2</v>
      </c>
      <c r="B247" s="916"/>
      <c r="C247" s="916"/>
      <c r="D247" s="916"/>
      <c r="E247" s="339"/>
      <c r="F247" s="339"/>
      <c r="G247" s="110" t="s">
        <v>1732</v>
      </c>
      <c r="H247" s="313">
        <f>+H249</f>
        <v>0</v>
      </c>
      <c r="I247" s="313">
        <f>+I249</f>
        <v>0</v>
      </c>
      <c r="J247" s="313">
        <f>+J249</f>
        <v>0</v>
      </c>
      <c r="K247" s="313">
        <f>+K249</f>
        <v>0</v>
      </c>
      <c r="L247" s="116"/>
      <c r="M247" s="116"/>
      <c r="N247" s="116"/>
    </row>
    <row r="248" spans="1:14" ht="15.75" hidden="1" x14ac:dyDescent="0.25">
      <c r="A248" s="933"/>
      <c r="B248" s="933"/>
      <c r="C248" s="933"/>
      <c r="D248" s="933"/>
      <c r="E248" s="933"/>
      <c r="F248" s="933"/>
      <c r="G248" s="933"/>
      <c r="H248" s="313"/>
      <c r="I248" s="313"/>
      <c r="J248" s="313"/>
      <c r="K248" s="962"/>
      <c r="L248" s="116"/>
      <c r="M248" s="116"/>
      <c r="N248" s="116"/>
    </row>
    <row r="249" spans="1:14" ht="31.5" hidden="1" x14ac:dyDescent="0.25">
      <c r="A249" s="916">
        <v>2</v>
      </c>
      <c r="B249" s="916">
        <v>0</v>
      </c>
      <c r="C249" s="916">
        <v>4</v>
      </c>
      <c r="D249" s="916"/>
      <c r="E249" s="339"/>
      <c r="F249" s="339"/>
      <c r="G249" s="110" t="s">
        <v>3873</v>
      </c>
      <c r="H249" s="313">
        <f>+H251+H254</f>
        <v>0</v>
      </c>
      <c r="I249" s="313">
        <f>+I251+I254</f>
        <v>0</v>
      </c>
      <c r="J249" s="313">
        <f>+J251+J254</f>
        <v>0</v>
      </c>
      <c r="K249" s="313">
        <f>+K251+K254</f>
        <v>0</v>
      </c>
      <c r="L249" s="116"/>
      <c r="M249" s="116"/>
      <c r="N249" s="116"/>
    </row>
    <row r="250" spans="1:14" ht="15.75" hidden="1" x14ac:dyDescent="0.25">
      <c r="A250" s="933"/>
      <c r="B250" s="933"/>
      <c r="C250" s="933"/>
      <c r="D250" s="933"/>
      <c r="E250" s="933"/>
      <c r="F250" s="933"/>
      <c r="G250" s="933"/>
      <c r="H250" s="313"/>
      <c r="I250" s="313"/>
      <c r="J250" s="313"/>
      <c r="K250" s="962"/>
      <c r="L250" s="116"/>
      <c r="M250" s="116"/>
      <c r="N250" s="116"/>
    </row>
    <row r="251" spans="1:14" ht="15.75" hidden="1" x14ac:dyDescent="0.25">
      <c r="A251" s="916">
        <v>2</v>
      </c>
      <c r="B251" s="916">
        <v>0</v>
      </c>
      <c r="C251" s="916">
        <v>4</v>
      </c>
      <c r="D251" s="916">
        <v>4</v>
      </c>
      <c r="E251" s="339"/>
      <c r="F251" s="339"/>
      <c r="G251" s="110" t="s">
        <v>1733</v>
      </c>
      <c r="H251" s="313">
        <f>SUM(H252)</f>
        <v>0</v>
      </c>
      <c r="I251" s="313">
        <f>SUM(I252)</f>
        <v>0</v>
      </c>
      <c r="J251" s="313">
        <f>SUM(J252)</f>
        <v>0</v>
      </c>
      <c r="K251" s="313">
        <f>SUM(K252)</f>
        <v>0</v>
      </c>
      <c r="L251" s="116"/>
      <c r="M251" s="116"/>
      <c r="N251" s="116"/>
    </row>
    <row r="252" spans="1:14" ht="31.5" hidden="1" x14ac:dyDescent="0.25">
      <c r="A252" s="916"/>
      <c r="B252" s="916"/>
      <c r="C252" s="916"/>
      <c r="D252" s="916"/>
      <c r="E252" s="339" t="s">
        <v>2052</v>
      </c>
      <c r="F252" s="339"/>
      <c r="G252" s="110" t="s">
        <v>2664</v>
      </c>
      <c r="H252" s="313">
        <f>+'[2]FORMATO 2'!K3490</f>
        <v>0</v>
      </c>
      <c r="I252" s="313">
        <f>+'[2]FORMATO 2'!M3490</f>
        <v>0</v>
      </c>
      <c r="J252" s="313">
        <f>+'[2]FORMATO 2'!P3490</f>
        <v>0</v>
      </c>
      <c r="K252" s="313">
        <f>+'[2]FORMATO 2'!Q3490</f>
        <v>0</v>
      </c>
      <c r="L252" s="116"/>
      <c r="M252" s="116"/>
      <c r="N252" s="116"/>
    </row>
    <row r="253" spans="1:14" ht="15.75" hidden="1" x14ac:dyDescent="0.25">
      <c r="A253" s="916"/>
      <c r="B253" s="916"/>
      <c r="C253" s="916"/>
      <c r="D253" s="916"/>
      <c r="E253" s="339"/>
      <c r="F253" s="339"/>
      <c r="G253" s="110"/>
      <c r="H253" s="313"/>
      <c r="I253" s="313"/>
      <c r="J253" s="313"/>
      <c r="K253" s="313"/>
      <c r="L253" s="116"/>
      <c r="M253" s="116"/>
      <c r="N253" s="116"/>
    </row>
    <row r="254" spans="1:14" ht="31.5" hidden="1" x14ac:dyDescent="0.25">
      <c r="A254" s="916">
        <v>2</v>
      </c>
      <c r="B254" s="916">
        <v>0</v>
      </c>
      <c r="C254" s="916">
        <v>4</v>
      </c>
      <c r="D254" s="916">
        <v>41</v>
      </c>
      <c r="E254" s="339"/>
      <c r="F254" s="339"/>
      <c r="G254" s="110" t="s">
        <v>1914</v>
      </c>
      <c r="H254" s="313">
        <f>SUM(H255)</f>
        <v>0</v>
      </c>
      <c r="I254" s="313">
        <f>SUM(I255)</f>
        <v>0</v>
      </c>
      <c r="J254" s="313">
        <f>SUM(J255)</f>
        <v>0</v>
      </c>
      <c r="K254" s="313">
        <f>SUM(K255)</f>
        <v>0</v>
      </c>
      <c r="L254" s="116"/>
      <c r="M254" s="116"/>
      <c r="N254" s="116"/>
    </row>
    <row r="255" spans="1:14" ht="15" hidden="1" x14ac:dyDescent="0.2">
      <c r="A255" s="942"/>
      <c r="B255" s="942"/>
      <c r="C255" s="942"/>
      <c r="D255" s="942"/>
      <c r="E255" s="943" t="s">
        <v>1740</v>
      </c>
      <c r="F255" s="943"/>
      <c r="G255" s="945" t="s">
        <v>1915</v>
      </c>
      <c r="H255" s="934">
        <f>+'[2]FORMATO 2'!K3493</f>
        <v>0</v>
      </c>
      <c r="I255" s="934">
        <f>+'[2]FORMATO 2'!M3493</f>
        <v>0</v>
      </c>
      <c r="J255" s="934">
        <f>+'FORMATO 2'!P3326</f>
        <v>0</v>
      </c>
      <c r="K255" s="934">
        <f>+'FORMATO 2'!Q3326</f>
        <v>0</v>
      </c>
      <c r="L255" s="116"/>
      <c r="M255" s="116"/>
      <c r="N255" s="116"/>
    </row>
    <row r="256" spans="1:14" ht="15" hidden="1" x14ac:dyDescent="0.2">
      <c r="A256" s="978"/>
      <c r="B256" s="978"/>
      <c r="C256" s="978"/>
      <c r="D256" s="978"/>
      <c r="E256" s="978"/>
      <c r="F256" s="978"/>
      <c r="G256" s="978"/>
      <c r="H256" s="979"/>
      <c r="I256" s="979"/>
      <c r="J256" s="979"/>
      <c r="K256" s="979"/>
      <c r="L256" s="116"/>
      <c r="M256" s="116"/>
      <c r="N256" s="116"/>
    </row>
    <row r="257" spans="1:14" ht="32.25" hidden="1" customHeight="1" x14ac:dyDescent="0.2">
      <c r="A257" s="1148" t="s">
        <v>1920</v>
      </c>
      <c r="B257" s="1149"/>
      <c r="C257" s="1149"/>
      <c r="D257" s="1149"/>
      <c r="E257" s="1149"/>
      <c r="F257" s="1149"/>
      <c r="G257" s="1149"/>
      <c r="H257" s="954">
        <f>+H259</f>
        <v>0</v>
      </c>
      <c r="I257" s="954">
        <f>+I259</f>
        <v>0</v>
      </c>
      <c r="J257" s="954">
        <f>+J259</f>
        <v>0</v>
      </c>
      <c r="K257" s="954">
        <f>+K259</f>
        <v>0</v>
      </c>
      <c r="L257" s="116"/>
      <c r="M257" s="116"/>
      <c r="N257" s="116"/>
    </row>
    <row r="258" spans="1:14" ht="15" hidden="1" x14ac:dyDescent="0.2">
      <c r="A258" s="944"/>
      <c r="B258" s="944"/>
      <c r="C258" s="944"/>
      <c r="D258" s="944"/>
      <c r="E258" s="944"/>
      <c r="F258" s="944"/>
      <c r="G258" s="944"/>
      <c r="H258" s="934"/>
      <c r="I258" s="934"/>
      <c r="J258" s="934"/>
      <c r="K258" s="953"/>
      <c r="L258" s="116"/>
      <c r="M258" s="116"/>
      <c r="N258" s="116"/>
    </row>
    <row r="259" spans="1:14" ht="15.75" hidden="1" x14ac:dyDescent="0.2">
      <c r="A259" s="916">
        <v>2</v>
      </c>
      <c r="B259" s="916"/>
      <c r="C259" s="916"/>
      <c r="D259" s="916"/>
      <c r="E259" s="339"/>
      <c r="F259" s="339"/>
      <c r="G259" s="110" t="s">
        <v>1732</v>
      </c>
      <c r="H259" s="934">
        <f>+H261</f>
        <v>0</v>
      </c>
      <c r="I259" s="934">
        <f>+I261</f>
        <v>0</v>
      </c>
      <c r="J259" s="934">
        <f>+J261</f>
        <v>0</v>
      </c>
      <c r="K259" s="934">
        <f>+K261</f>
        <v>0</v>
      </c>
      <c r="L259" s="116"/>
      <c r="M259" s="116"/>
      <c r="N259" s="116"/>
    </row>
    <row r="260" spans="1:14" ht="15" hidden="1" x14ac:dyDescent="0.2">
      <c r="A260" s="944"/>
      <c r="B260" s="944"/>
      <c r="C260" s="944"/>
      <c r="D260" s="944"/>
      <c r="E260" s="944"/>
      <c r="F260" s="944"/>
      <c r="G260" s="944"/>
      <c r="H260" s="934"/>
      <c r="I260" s="934"/>
      <c r="J260" s="934"/>
      <c r="K260" s="953"/>
      <c r="L260" s="116"/>
      <c r="M260" s="116"/>
      <c r="N260" s="116"/>
    </row>
    <row r="261" spans="1:14" ht="31.5" hidden="1" x14ac:dyDescent="0.2">
      <c r="A261" s="916">
        <v>2</v>
      </c>
      <c r="B261" s="916">
        <v>0</v>
      </c>
      <c r="C261" s="916">
        <v>4</v>
      </c>
      <c r="D261" s="916"/>
      <c r="E261" s="339"/>
      <c r="F261" s="339"/>
      <c r="G261" s="110" t="s">
        <v>3873</v>
      </c>
      <c r="H261" s="934">
        <f>+H263+H266</f>
        <v>0</v>
      </c>
      <c r="I261" s="934">
        <f>+I263+I266</f>
        <v>0</v>
      </c>
      <c r="J261" s="934">
        <f>+J263+J266</f>
        <v>0</v>
      </c>
      <c r="K261" s="934">
        <f>+K263+K266</f>
        <v>0</v>
      </c>
      <c r="L261" s="116"/>
      <c r="M261" s="116"/>
      <c r="N261" s="116"/>
    </row>
    <row r="262" spans="1:14" ht="15" hidden="1" x14ac:dyDescent="0.2">
      <c r="A262" s="944"/>
      <c r="B262" s="944"/>
      <c r="C262" s="944"/>
      <c r="D262" s="944"/>
      <c r="E262" s="944"/>
      <c r="F262" s="944"/>
      <c r="G262" s="944"/>
      <c r="H262" s="934"/>
      <c r="I262" s="934"/>
      <c r="J262" s="934"/>
      <c r="K262" s="953"/>
      <c r="L262" s="116"/>
      <c r="M262" s="116"/>
      <c r="N262" s="116"/>
    </row>
    <row r="263" spans="1:14" ht="15.75" hidden="1" x14ac:dyDescent="0.2">
      <c r="A263" s="916">
        <v>2</v>
      </c>
      <c r="B263" s="916">
        <v>0</v>
      </c>
      <c r="C263" s="916">
        <v>4</v>
      </c>
      <c r="D263" s="916">
        <v>4</v>
      </c>
      <c r="E263" s="339"/>
      <c r="F263" s="339"/>
      <c r="G263" s="110" t="s">
        <v>1733</v>
      </c>
      <c r="H263" s="934">
        <f>SUM(H264)</f>
        <v>0</v>
      </c>
      <c r="I263" s="934">
        <f>SUM(I264)</f>
        <v>0</v>
      </c>
      <c r="J263" s="934">
        <f>SUM(J264)</f>
        <v>0</v>
      </c>
      <c r="K263" s="934">
        <f>SUM(K264)</f>
        <v>0</v>
      </c>
      <c r="L263" s="116"/>
      <c r="M263" s="116"/>
      <c r="N263" s="116"/>
    </row>
    <row r="264" spans="1:14" ht="30" hidden="1" x14ac:dyDescent="0.2">
      <c r="A264" s="942"/>
      <c r="B264" s="942"/>
      <c r="C264" s="942"/>
      <c r="D264" s="942"/>
      <c r="E264" s="943" t="s">
        <v>2052</v>
      </c>
      <c r="F264" s="943"/>
      <c r="G264" s="945" t="s">
        <v>2664</v>
      </c>
      <c r="H264" s="934">
        <f>+'FORMATO 2'!K4416</f>
        <v>0</v>
      </c>
      <c r="I264" s="934">
        <f>+'FORMATO 2'!M4416</f>
        <v>0</v>
      </c>
      <c r="J264" s="934">
        <f>+'FORMATO 2'!P4416</f>
        <v>0</v>
      </c>
      <c r="K264" s="934">
        <f>+'FORMATO 2'!Q4416</f>
        <v>0</v>
      </c>
      <c r="L264" s="116"/>
      <c r="M264" s="116"/>
      <c r="N264" s="116"/>
    </row>
    <row r="265" spans="1:14" ht="15" hidden="1" x14ac:dyDescent="0.2">
      <c r="A265" s="942"/>
      <c r="B265" s="942"/>
      <c r="C265" s="942"/>
      <c r="D265" s="942"/>
      <c r="E265" s="943"/>
      <c r="F265" s="943"/>
      <c r="G265" s="945"/>
      <c r="H265" s="934"/>
      <c r="I265" s="934"/>
      <c r="J265" s="934"/>
      <c r="K265" s="934"/>
      <c r="L265" s="116"/>
      <c r="M265" s="116"/>
      <c r="N265" s="116"/>
    </row>
    <row r="266" spans="1:14" ht="31.5" hidden="1" x14ac:dyDescent="0.2">
      <c r="A266" s="916">
        <v>2</v>
      </c>
      <c r="B266" s="916">
        <v>0</v>
      </c>
      <c r="C266" s="916">
        <v>4</v>
      </c>
      <c r="D266" s="916">
        <v>41</v>
      </c>
      <c r="E266" s="339"/>
      <c r="F266" s="339"/>
      <c r="G266" s="110" t="s">
        <v>1914</v>
      </c>
      <c r="H266" s="934">
        <f>SUM(H267)</f>
        <v>0</v>
      </c>
      <c r="I266" s="934">
        <f>SUM(I267)</f>
        <v>0</v>
      </c>
      <c r="J266" s="934">
        <f>SUM(J267)</f>
        <v>0</v>
      </c>
      <c r="K266" s="934">
        <f>SUM(K267)</f>
        <v>0</v>
      </c>
      <c r="L266" s="116"/>
      <c r="M266" s="116"/>
      <c r="N266" s="116"/>
    </row>
    <row r="267" spans="1:14" ht="15" hidden="1" x14ac:dyDescent="0.2">
      <c r="A267" s="942"/>
      <c r="B267" s="942"/>
      <c r="C267" s="942"/>
      <c r="D267" s="942"/>
      <c r="E267" s="943" t="s">
        <v>1740</v>
      </c>
      <c r="F267" s="943"/>
      <c r="G267" s="945" t="s">
        <v>1915</v>
      </c>
      <c r="H267" s="934">
        <f>+'FORMATO 2'!K4419</f>
        <v>0</v>
      </c>
      <c r="I267" s="934">
        <f>+'FORMATO 2'!M4419</f>
        <v>0</v>
      </c>
      <c r="J267" s="934">
        <f>+'FORMATO 2'!P4419</f>
        <v>0</v>
      </c>
      <c r="K267" s="934">
        <f>+'FORMATO 2'!Q4419</f>
        <v>0</v>
      </c>
      <c r="L267" s="116"/>
      <c r="M267" s="116"/>
      <c r="N267" s="116"/>
    </row>
    <row r="268" spans="1:14" ht="15" hidden="1" x14ac:dyDescent="0.2">
      <c r="A268" s="978"/>
      <c r="B268" s="978"/>
      <c r="C268" s="978"/>
      <c r="D268" s="978"/>
      <c r="E268" s="978"/>
      <c r="F268" s="978"/>
      <c r="G268" s="978"/>
      <c r="H268" s="979"/>
      <c r="I268" s="979"/>
      <c r="J268" s="979"/>
      <c r="K268" s="980"/>
      <c r="L268" s="116"/>
      <c r="M268" s="116"/>
      <c r="N268" s="116"/>
    </row>
    <row r="269" spans="1:14" x14ac:dyDescent="0.2">
      <c r="A269" s="345"/>
      <c r="B269" s="346"/>
      <c r="C269" s="346"/>
      <c r="D269" s="346"/>
      <c r="E269" s="346"/>
      <c r="F269" s="346"/>
      <c r="G269" s="346"/>
      <c r="H269" s="263"/>
      <c r="I269" s="263"/>
      <c r="J269" s="347"/>
      <c r="K269" s="348"/>
      <c r="L269" s="116"/>
      <c r="M269" s="116"/>
      <c r="N269" s="116"/>
    </row>
    <row r="270" spans="1:14" x14ac:dyDescent="0.2">
      <c r="A270" s="323"/>
      <c r="B270" s="249"/>
      <c r="C270" s="249"/>
      <c r="D270" s="249"/>
      <c r="E270" s="249"/>
      <c r="F270" s="249"/>
      <c r="G270" s="249"/>
      <c r="H270" s="288"/>
      <c r="I270" s="288"/>
      <c r="J270" s="349"/>
      <c r="K270" s="350"/>
      <c r="L270" s="116"/>
      <c r="M270" s="116"/>
      <c r="N270" s="116"/>
    </row>
    <row r="271" spans="1:14" x14ac:dyDescent="0.2">
      <c r="A271" s="323"/>
      <c r="B271" s="249"/>
      <c r="C271" s="249"/>
      <c r="D271" s="249"/>
      <c r="E271" s="249"/>
      <c r="F271" s="249"/>
      <c r="G271" s="249"/>
      <c r="H271" s="288"/>
      <c r="I271" s="288"/>
      <c r="J271" s="349"/>
      <c r="K271" s="350"/>
      <c r="L271" s="116"/>
      <c r="M271" s="116"/>
      <c r="N271" s="116"/>
    </row>
    <row r="272" spans="1:14" ht="5.25" customHeight="1" x14ac:dyDescent="0.2">
      <c r="A272" s="323"/>
      <c r="B272" s="249"/>
      <c r="C272" s="249"/>
      <c r="D272" s="249"/>
      <c r="E272" s="249"/>
      <c r="F272" s="249"/>
      <c r="G272" s="249"/>
      <c r="H272" s="288"/>
      <c r="I272" s="288"/>
      <c r="J272" s="349"/>
      <c r="K272" s="350"/>
      <c r="L272" s="116"/>
      <c r="M272" s="116"/>
      <c r="N272" s="116"/>
    </row>
    <row r="273" spans="1:15" customFormat="1" ht="5.25" customHeight="1" x14ac:dyDescent="0.2">
      <c r="A273" s="351"/>
      <c r="B273" s="289"/>
      <c r="C273" s="289"/>
      <c r="D273" s="289"/>
      <c r="E273" s="289"/>
      <c r="F273" s="289"/>
      <c r="G273" s="289"/>
      <c r="H273" s="289"/>
      <c r="I273" s="289"/>
      <c r="J273" s="289"/>
      <c r="K273" s="352"/>
      <c r="L273" s="130"/>
      <c r="M273" s="130"/>
      <c r="N273" s="130"/>
      <c r="O273" s="130"/>
    </row>
    <row r="274" spans="1:15" customFormat="1" ht="32.25" customHeight="1" x14ac:dyDescent="0.2">
      <c r="A274" s="1160" t="s">
        <v>4906</v>
      </c>
      <c r="B274" s="1159"/>
      <c r="C274" s="1159"/>
      <c r="D274" s="1159"/>
      <c r="E274" s="1159"/>
      <c r="F274" s="1159"/>
      <c r="G274" s="353" t="s">
        <v>5118</v>
      </c>
      <c r="H274" s="1159" t="s">
        <v>5119</v>
      </c>
      <c r="I274" s="1159"/>
      <c r="J274" s="1159" t="s">
        <v>5093</v>
      </c>
      <c r="K274" s="1159"/>
      <c r="L274" s="1051"/>
      <c r="M274" s="1051"/>
      <c r="N274" s="1051"/>
    </row>
    <row r="275" spans="1:15" customFormat="1" ht="23.25" customHeight="1" x14ac:dyDescent="0.2">
      <c r="A275" s="1052" t="s">
        <v>4800</v>
      </c>
      <c r="B275" s="1158"/>
      <c r="C275" s="1158"/>
      <c r="D275" s="1158"/>
      <c r="E275" s="1158"/>
      <c r="F275" s="1158"/>
      <c r="G275" s="354" t="s">
        <v>5096</v>
      </c>
      <c r="H275" s="1054" t="s">
        <v>5117</v>
      </c>
      <c r="I275" s="1054"/>
      <c r="J275" s="1161" t="s">
        <v>4905</v>
      </c>
      <c r="K275" s="1161"/>
      <c r="L275" s="1051"/>
      <c r="M275" s="1051"/>
      <c r="N275" s="1051"/>
    </row>
    <row r="276" spans="1:15" customFormat="1" ht="12.75" hidden="1" customHeight="1" x14ac:dyDescent="0.2">
      <c r="A276" s="1056"/>
      <c r="B276" s="1051"/>
      <c r="C276" s="1051"/>
      <c r="D276" s="1051"/>
      <c r="E276" s="1051"/>
      <c r="F276" s="1051"/>
      <c r="G276" s="1051"/>
      <c r="H276" s="1051"/>
      <c r="I276" s="1051"/>
      <c r="J276" s="1051"/>
      <c r="K276" s="377"/>
      <c r="L276" s="1051"/>
      <c r="M276" s="1051"/>
      <c r="N276" s="1051"/>
    </row>
    <row r="277" spans="1:15" customFormat="1" ht="24.75" hidden="1" customHeight="1" x14ac:dyDescent="0.2">
      <c r="A277" s="355"/>
      <c r="B277" s="356"/>
      <c r="C277" s="356"/>
      <c r="D277" s="356"/>
      <c r="E277" s="356"/>
      <c r="F277" s="356"/>
      <c r="G277" s="356"/>
      <c r="H277" s="356"/>
      <c r="I277" s="356"/>
      <c r="J277" s="357"/>
      <c r="K277" s="358"/>
      <c r="L277" s="130"/>
      <c r="M277" s="130"/>
      <c r="N277" s="130"/>
    </row>
    <row r="278" spans="1:15" customFormat="1" ht="26.25" customHeight="1" x14ac:dyDescent="0.2">
      <c r="A278" s="359" t="s">
        <v>4799</v>
      </c>
      <c r="B278" s="360"/>
      <c r="C278" s="361"/>
      <c r="D278" s="361"/>
      <c r="E278" s="361"/>
      <c r="F278" s="361"/>
      <c r="G278" s="362"/>
      <c r="H278" s="363" t="s">
        <v>4666</v>
      </c>
      <c r="I278" s="361"/>
      <c r="J278" s="364" t="s">
        <v>4667</v>
      </c>
      <c r="K278" s="365"/>
      <c r="L278" s="130"/>
      <c r="M278" s="130"/>
      <c r="N278" s="130"/>
    </row>
    <row r="279" spans="1:15" customFormat="1" ht="34.5" customHeight="1" x14ac:dyDescent="0.2">
      <c r="A279" s="359"/>
      <c r="B279" s="361"/>
      <c r="C279" s="361"/>
      <c r="D279" s="361"/>
      <c r="E279" s="361"/>
      <c r="F279" s="361"/>
      <c r="G279" s="362"/>
      <c r="H279" s="359"/>
      <c r="I279" s="361"/>
      <c r="J279" s="359"/>
      <c r="K279" s="362"/>
      <c r="L279" s="130"/>
      <c r="M279" s="130"/>
      <c r="N279" s="130"/>
    </row>
    <row r="280" spans="1:15" x14ac:dyDescent="0.2">
      <c r="A280" s="19"/>
      <c r="B280" s="19"/>
      <c r="C280" s="19"/>
      <c r="D280" s="19"/>
      <c r="E280" s="19"/>
      <c r="F280" s="19"/>
      <c r="G280" s="19"/>
      <c r="H280" s="20"/>
      <c r="I280" s="20"/>
    </row>
    <row r="281" spans="1:15" x14ac:dyDescent="0.2">
      <c r="A281" s="19"/>
      <c r="B281" s="19"/>
      <c r="C281" s="19"/>
      <c r="D281" s="19"/>
      <c r="E281" s="19"/>
      <c r="F281" s="19"/>
      <c r="G281" s="19"/>
      <c r="H281" s="20"/>
      <c r="I281" s="20"/>
    </row>
    <row r="282" spans="1:15" x14ac:dyDescent="0.2">
      <c r="A282" s="19"/>
      <c r="B282" s="19"/>
      <c r="C282" s="19"/>
      <c r="D282" s="19"/>
      <c r="E282" s="19"/>
      <c r="F282" s="19"/>
      <c r="G282" s="19"/>
      <c r="H282" s="20"/>
      <c r="I282" s="20"/>
    </row>
    <row r="283" spans="1:15" x14ac:dyDescent="0.2">
      <c r="A283" s="19"/>
      <c r="B283" s="19"/>
      <c r="C283" s="19"/>
      <c r="D283" s="19"/>
      <c r="E283" s="19"/>
      <c r="F283" s="19"/>
      <c r="G283" s="19"/>
      <c r="H283" s="20"/>
      <c r="I283" s="20"/>
    </row>
    <row r="284" spans="1:15" x14ac:dyDescent="0.2">
      <c r="A284" s="19"/>
      <c r="B284" s="19"/>
      <c r="C284" s="19"/>
      <c r="D284" s="19"/>
      <c r="E284" s="19"/>
      <c r="F284" s="19"/>
      <c r="G284" s="19"/>
      <c r="H284" s="20"/>
      <c r="I284" s="20"/>
    </row>
    <row r="285" spans="1:15" x14ac:dyDescent="0.2">
      <c r="A285" s="19"/>
      <c r="B285" s="19"/>
      <c r="C285" s="19"/>
      <c r="D285" s="19"/>
      <c r="E285" s="19"/>
      <c r="F285" s="19"/>
      <c r="G285" s="19"/>
      <c r="H285" s="20"/>
      <c r="I285" s="20"/>
    </row>
    <row r="286" spans="1:15" x14ac:dyDescent="0.2">
      <c r="A286" s="19"/>
      <c r="B286" s="19"/>
      <c r="C286" s="19"/>
      <c r="D286" s="19"/>
      <c r="E286" s="19"/>
      <c r="F286" s="19"/>
      <c r="G286" s="19"/>
      <c r="H286" s="20"/>
      <c r="I286" s="20"/>
    </row>
    <row r="287" spans="1:15" x14ac:dyDescent="0.2">
      <c r="A287" s="19"/>
      <c r="B287" s="19"/>
      <c r="C287" s="19"/>
      <c r="D287" s="19"/>
      <c r="E287" s="19"/>
      <c r="F287" s="19"/>
      <c r="G287" s="19"/>
      <c r="H287" s="20"/>
      <c r="I287" s="20"/>
    </row>
    <row r="288" spans="1:15" x14ac:dyDescent="0.2">
      <c r="A288" s="19"/>
      <c r="B288" s="19"/>
      <c r="C288" s="19"/>
      <c r="D288" s="19"/>
      <c r="E288" s="19"/>
      <c r="F288" s="19"/>
      <c r="G288" s="19"/>
      <c r="H288" s="20"/>
      <c r="I288" s="20"/>
    </row>
    <row r="289" spans="1:9" x14ac:dyDescent="0.2">
      <c r="A289" s="19"/>
      <c r="B289" s="19"/>
      <c r="C289" s="19"/>
      <c r="D289" s="19"/>
      <c r="E289" s="19"/>
      <c r="F289" s="19"/>
      <c r="G289" s="19"/>
      <c r="H289" s="20"/>
      <c r="I289" s="20"/>
    </row>
    <row r="290" spans="1:9" x14ac:dyDescent="0.2">
      <c r="A290" s="19"/>
      <c r="B290" s="19"/>
      <c r="C290" s="19"/>
      <c r="D290" s="19"/>
      <c r="E290" s="19"/>
      <c r="F290" s="19"/>
      <c r="G290" s="19"/>
      <c r="H290" s="20"/>
      <c r="I290" s="20"/>
    </row>
    <row r="291" spans="1:9" x14ac:dyDescent="0.2">
      <c r="A291" s="19"/>
      <c r="B291" s="19"/>
      <c r="C291" s="19"/>
      <c r="D291" s="19"/>
      <c r="E291" s="19"/>
      <c r="F291" s="19"/>
      <c r="G291" s="19"/>
      <c r="H291" s="20"/>
      <c r="I291" s="20"/>
    </row>
    <row r="292" spans="1:9" x14ac:dyDescent="0.2">
      <c r="A292" s="19"/>
      <c r="B292" s="19"/>
      <c r="C292" s="19"/>
      <c r="D292" s="19"/>
      <c r="E292" s="19"/>
      <c r="F292" s="19"/>
      <c r="G292" s="19"/>
      <c r="H292" s="20"/>
      <c r="I292" s="20"/>
    </row>
    <row r="293" spans="1:9" x14ac:dyDescent="0.2">
      <c r="A293" s="19"/>
      <c r="B293" s="19"/>
      <c r="C293" s="19"/>
      <c r="D293" s="19"/>
      <c r="E293" s="19"/>
      <c r="F293" s="19"/>
      <c r="G293" s="19"/>
      <c r="H293" s="20"/>
      <c r="I293" s="20"/>
    </row>
    <row r="294" spans="1:9" x14ac:dyDescent="0.2">
      <c r="A294" s="19"/>
      <c r="B294" s="19"/>
      <c r="C294" s="19"/>
      <c r="D294" s="19"/>
      <c r="E294" s="19"/>
      <c r="F294" s="19"/>
      <c r="G294" s="19"/>
      <c r="H294" s="20"/>
      <c r="I294" s="20"/>
    </row>
    <row r="295" spans="1:9" x14ac:dyDescent="0.2">
      <c r="A295" s="19"/>
      <c r="B295" s="19"/>
      <c r="C295" s="19"/>
      <c r="D295" s="19"/>
      <c r="E295" s="19"/>
      <c r="F295" s="19"/>
      <c r="G295" s="19"/>
      <c r="H295" s="20"/>
      <c r="I295" s="20"/>
    </row>
    <row r="296" spans="1:9" x14ac:dyDescent="0.2">
      <c r="A296" s="19"/>
      <c r="B296" s="19"/>
      <c r="C296" s="19"/>
      <c r="D296" s="19"/>
      <c r="E296" s="19"/>
      <c r="F296" s="19"/>
      <c r="G296" s="19"/>
      <c r="H296" s="20"/>
      <c r="I296" s="20"/>
    </row>
    <row r="297" spans="1:9" x14ac:dyDescent="0.2">
      <c r="A297" s="19"/>
      <c r="B297" s="19"/>
      <c r="C297" s="19"/>
      <c r="D297" s="19"/>
      <c r="E297" s="19"/>
      <c r="F297" s="19"/>
      <c r="G297" s="19"/>
      <c r="H297" s="20"/>
      <c r="I297" s="20"/>
    </row>
    <row r="298" spans="1:9" x14ac:dyDescent="0.2">
      <c r="A298" s="19"/>
      <c r="B298" s="19"/>
      <c r="C298" s="19"/>
      <c r="D298" s="19"/>
      <c r="E298" s="19"/>
      <c r="F298" s="19"/>
      <c r="G298" s="19"/>
      <c r="H298" s="20"/>
      <c r="I298" s="20"/>
    </row>
    <row r="299" spans="1:9" x14ac:dyDescent="0.2">
      <c r="A299" s="19"/>
      <c r="B299" s="19"/>
      <c r="C299" s="19"/>
      <c r="D299" s="19"/>
      <c r="E299" s="19"/>
      <c r="F299" s="19"/>
      <c r="G299" s="19"/>
      <c r="H299" s="20"/>
      <c r="I299" s="20"/>
    </row>
    <row r="300" spans="1:9" x14ac:dyDescent="0.2">
      <c r="A300" s="19"/>
      <c r="B300" s="19"/>
      <c r="C300" s="19"/>
      <c r="D300" s="19"/>
      <c r="E300" s="19"/>
      <c r="F300" s="19"/>
      <c r="G300" s="19"/>
      <c r="H300" s="20"/>
      <c r="I300" s="20"/>
    </row>
    <row r="301" spans="1:9" x14ac:dyDescent="0.2">
      <c r="A301" s="19"/>
      <c r="B301" s="19"/>
      <c r="C301" s="19"/>
      <c r="D301" s="19"/>
      <c r="E301" s="19"/>
      <c r="F301" s="19"/>
      <c r="G301" s="19"/>
      <c r="H301" s="20"/>
      <c r="I301" s="20"/>
    </row>
    <row r="302" spans="1:9" x14ac:dyDescent="0.2">
      <c r="A302" s="19"/>
      <c r="B302" s="19"/>
      <c r="C302" s="19"/>
      <c r="D302" s="19"/>
      <c r="E302" s="19"/>
      <c r="F302" s="19"/>
      <c r="G302" s="19"/>
      <c r="H302" s="20"/>
      <c r="I302" s="20"/>
    </row>
    <row r="303" spans="1:9" x14ac:dyDescent="0.2">
      <c r="A303" s="19"/>
      <c r="B303" s="19"/>
      <c r="C303" s="19"/>
      <c r="D303" s="19"/>
      <c r="E303" s="19"/>
      <c r="F303" s="19"/>
      <c r="G303" s="19"/>
      <c r="H303" s="20"/>
      <c r="I303" s="20"/>
    </row>
    <row r="304" spans="1:9" x14ac:dyDescent="0.2">
      <c r="A304" s="19"/>
      <c r="B304" s="19"/>
      <c r="C304" s="19"/>
      <c r="D304" s="19"/>
      <c r="E304" s="19"/>
      <c r="F304" s="19"/>
      <c r="G304" s="19"/>
      <c r="H304" s="20"/>
      <c r="I304" s="20"/>
    </row>
    <row r="305" spans="1:9" x14ac:dyDescent="0.2">
      <c r="A305" s="19"/>
      <c r="B305" s="19"/>
      <c r="C305" s="19"/>
      <c r="D305" s="19"/>
      <c r="E305" s="19"/>
      <c r="F305" s="19"/>
      <c r="G305" s="19"/>
      <c r="H305" s="20"/>
      <c r="I305" s="20"/>
    </row>
    <row r="306" spans="1:9" x14ac:dyDescent="0.2">
      <c r="A306" s="19"/>
      <c r="B306" s="19"/>
      <c r="C306" s="19"/>
      <c r="D306" s="19"/>
      <c r="E306" s="19"/>
      <c r="F306" s="19"/>
      <c r="G306" s="19"/>
      <c r="H306" s="20"/>
      <c r="I306" s="20"/>
    </row>
    <row r="307" spans="1:9" x14ac:dyDescent="0.2">
      <c r="A307" s="19"/>
      <c r="B307" s="19"/>
      <c r="C307" s="19"/>
      <c r="D307" s="19"/>
      <c r="E307" s="19"/>
      <c r="F307" s="19"/>
      <c r="G307" s="19"/>
      <c r="H307" s="20"/>
      <c r="I307" s="20"/>
    </row>
    <row r="308" spans="1:9" x14ac:dyDescent="0.2">
      <c r="A308" s="19"/>
      <c r="B308" s="19"/>
      <c r="C308" s="19"/>
      <c r="D308" s="19"/>
      <c r="E308" s="19"/>
      <c r="F308" s="19"/>
      <c r="G308" s="19"/>
      <c r="H308" s="20"/>
      <c r="I308" s="20"/>
    </row>
    <row r="309" spans="1:9" x14ac:dyDescent="0.2">
      <c r="A309" s="19"/>
      <c r="B309" s="19"/>
      <c r="C309" s="19"/>
      <c r="D309" s="19"/>
      <c r="E309" s="19"/>
      <c r="F309" s="19"/>
      <c r="G309" s="19"/>
      <c r="H309" s="20"/>
      <c r="I309" s="20"/>
    </row>
    <row r="310" spans="1:9" x14ac:dyDescent="0.2">
      <c r="A310" s="19"/>
      <c r="B310" s="19"/>
      <c r="C310" s="19"/>
      <c r="D310" s="19"/>
      <c r="E310" s="19"/>
      <c r="F310" s="19"/>
      <c r="G310" s="19"/>
      <c r="H310" s="20"/>
      <c r="I310" s="20"/>
    </row>
    <row r="311" spans="1:9" x14ac:dyDescent="0.2">
      <c r="A311" s="19"/>
      <c r="B311" s="19"/>
      <c r="C311" s="19"/>
      <c r="D311" s="19"/>
      <c r="E311" s="19"/>
      <c r="F311" s="19"/>
      <c r="G311" s="19"/>
      <c r="H311" s="20"/>
      <c r="I311" s="20"/>
    </row>
    <row r="312" spans="1:9" x14ac:dyDescent="0.2">
      <c r="A312" s="19"/>
      <c r="B312" s="19"/>
      <c r="C312" s="19"/>
      <c r="D312" s="19"/>
      <c r="E312" s="19"/>
      <c r="F312" s="19"/>
      <c r="G312" s="19"/>
      <c r="H312" s="20"/>
      <c r="I312" s="20"/>
    </row>
    <row r="313" spans="1:9" x14ac:dyDescent="0.2">
      <c r="A313" s="19"/>
      <c r="B313" s="19"/>
      <c r="C313" s="19"/>
      <c r="D313" s="19"/>
      <c r="E313" s="19"/>
      <c r="F313" s="19"/>
      <c r="G313" s="19"/>
      <c r="H313" s="20"/>
      <c r="I313" s="20"/>
    </row>
    <row r="314" spans="1:9" x14ac:dyDescent="0.2">
      <c r="A314" s="19"/>
      <c r="B314" s="19"/>
      <c r="C314" s="19"/>
      <c r="D314" s="19"/>
      <c r="E314" s="19"/>
      <c r="F314" s="19"/>
      <c r="G314" s="19"/>
      <c r="H314" s="20"/>
      <c r="I314" s="20"/>
    </row>
    <row r="315" spans="1:9" x14ac:dyDescent="0.2">
      <c r="A315" s="19"/>
      <c r="B315" s="19"/>
      <c r="C315" s="19"/>
      <c r="D315" s="19"/>
      <c r="E315" s="19"/>
      <c r="F315" s="19"/>
      <c r="G315" s="19"/>
      <c r="H315" s="20"/>
      <c r="I315" s="20"/>
    </row>
    <row r="316" spans="1:9" x14ac:dyDescent="0.2">
      <c r="A316" s="19"/>
      <c r="B316" s="19"/>
      <c r="C316" s="19"/>
      <c r="D316" s="19"/>
      <c r="E316" s="19"/>
      <c r="F316" s="19"/>
      <c r="G316" s="19"/>
      <c r="H316" s="20"/>
      <c r="I316" s="20"/>
    </row>
    <row r="317" spans="1:9" x14ac:dyDescent="0.2">
      <c r="A317" s="19"/>
      <c r="B317" s="19"/>
      <c r="C317" s="19"/>
      <c r="D317" s="19"/>
      <c r="E317" s="19"/>
      <c r="F317" s="19"/>
      <c r="G317" s="19"/>
      <c r="H317" s="20"/>
      <c r="I317" s="20"/>
    </row>
    <row r="318" spans="1:9" x14ac:dyDescent="0.2">
      <c r="A318" s="19"/>
      <c r="B318" s="19"/>
      <c r="C318" s="19"/>
      <c r="D318" s="19"/>
      <c r="E318" s="19"/>
      <c r="F318" s="19"/>
      <c r="G318" s="19"/>
      <c r="H318" s="20"/>
      <c r="I318" s="20"/>
    </row>
    <row r="319" spans="1:9" x14ac:dyDescent="0.2">
      <c r="A319" s="19"/>
      <c r="B319" s="19"/>
      <c r="C319" s="19"/>
      <c r="D319" s="19"/>
      <c r="E319" s="19"/>
      <c r="F319" s="19"/>
      <c r="G319" s="19"/>
      <c r="H319" s="20"/>
      <c r="I319" s="20"/>
    </row>
    <row r="320" spans="1:9" x14ac:dyDescent="0.2">
      <c r="A320" s="19"/>
      <c r="B320" s="19"/>
      <c r="C320" s="19"/>
      <c r="D320" s="19"/>
      <c r="E320" s="19"/>
      <c r="F320" s="19"/>
      <c r="G320" s="19"/>
      <c r="H320" s="20"/>
      <c r="I320" s="20"/>
    </row>
    <row r="321" spans="1:9" x14ac:dyDescent="0.2">
      <c r="A321" s="19"/>
      <c r="B321" s="19"/>
      <c r="C321" s="19"/>
      <c r="D321" s="19"/>
      <c r="E321" s="19"/>
      <c r="F321" s="19"/>
      <c r="G321" s="19"/>
      <c r="H321" s="20"/>
      <c r="I321" s="20"/>
    </row>
  </sheetData>
  <mergeCells count="36">
    <mergeCell ref="A4:F4"/>
    <mergeCell ref="A6:K6"/>
    <mergeCell ref="K1:K4"/>
    <mergeCell ref="G10:G11"/>
    <mergeCell ref="K10:K11"/>
    <mergeCell ref="J10:J11"/>
    <mergeCell ref="G1:J2"/>
    <mergeCell ref="A1:F1"/>
    <mergeCell ref="A2:F2"/>
    <mergeCell ref="A3:F3"/>
    <mergeCell ref="G3:J4"/>
    <mergeCell ref="A10:E10"/>
    <mergeCell ref="I10:I11"/>
    <mergeCell ref="L276:N276"/>
    <mergeCell ref="L274:N274"/>
    <mergeCell ref="L275:N275"/>
    <mergeCell ref="A275:F275"/>
    <mergeCell ref="H275:I275"/>
    <mergeCell ref="H274:I274"/>
    <mergeCell ref="A274:F274"/>
    <mergeCell ref="J274:K274"/>
    <mergeCell ref="J275:K275"/>
    <mergeCell ref="A276:G276"/>
    <mergeCell ref="H276:J276"/>
    <mergeCell ref="A257:G257"/>
    <mergeCell ref="I9:K9"/>
    <mergeCell ref="A12:G12"/>
    <mergeCell ref="A9:G9"/>
    <mergeCell ref="A156:G156"/>
    <mergeCell ref="A186:G186"/>
    <mergeCell ref="A170:G170"/>
    <mergeCell ref="A220:G220"/>
    <mergeCell ref="A18:G18"/>
    <mergeCell ref="A245:G245"/>
    <mergeCell ref="H9:H11"/>
    <mergeCell ref="A11:F11"/>
  </mergeCells>
  <phoneticPr fontId="0" type="noConversion"/>
  <conditionalFormatting sqref="G263:G267 G261 G259 D209:G210 D205:F208 D202:F202 E208:G208 G217:G218 G235:G242 G222:G228 G230 E236:F242 G200:G215 E196:F198 G184:G185 G174 G172 G176:G182 G165 G167:G168 G190 G188 G154 G35:G152 G20:G33 E88:G88 G157:G163 G14:G16 G192:G198 E199:G199 G232:G233">
    <cfRule type="cellIs" dxfId="4" priority="82" stopIfTrue="1" operator="equal">
      <formula>#REF!</formula>
    </cfRule>
  </conditionalFormatting>
  <conditionalFormatting sqref="G153">
    <cfRule type="cellIs" dxfId="3" priority="83" stopIfTrue="1" operator="equal">
      <formula>#REF!</formula>
    </cfRule>
  </conditionalFormatting>
  <conditionalFormatting sqref="F46:G47 E198:G198 G201">
    <cfRule type="cellIs" dxfId="2" priority="11" stopIfTrue="1" operator="equal">
      <formula>#REF!</formula>
    </cfRule>
  </conditionalFormatting>
  <conditionalFormatting sqref="G251:G255 G249 G247">
    <cfRule type="cellIs" dxfId="1" priority="2" stopIfTrue="1" operator="equal">
      <formula>#REF!</formula>
    </cfRule>
  </conditionalFormatting>
  <conditionalFormatting sqref="G231">
    <cfRule type="cellIs" dxfId="0" priority="1" stopIfTrue="1" operator="equal">
      <formula>#REF!</formula>
    </cfRule>
  </conditionalFormatting>
  <pageMargins left="0.23622047244094491" right="0.23622047244094491" top="0.55118110236220474" bottom="0.55118110236220474" header="0.31496062992125984" footer="0.31496062992125984"/>
  <pageSetup paperSize="14" scale="60" fitToWidth="0" fitToHeight="0" orientation="portrait" r:id="rId1"/>
  <headerFooter alignWithMargins="0">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FORMATO 1 CONTRATO</vt:lpstr>
      <vt:lpstr>FORMATO 1 PLANTA</vt:lpstr>
      <vt:lpstr>FORMATO 2</vt:lpstr>
      <vt:lpstr>FORMATO 3</vt:lpstr>
      <vt:lpstr>FORMATO 4 CONSOLIDADO</vt:lpstr>
      <vt:lpstr>'FORMATO 1 CONTRATO'!Área_de_impresión</vt:lpstr>
      <vt:lpstr>'FORMATO 1 PLANTA'!Área_de_impresión</vt:lpstr>
      <vt:lpstr>'FORMATO 4 CONSOLIDADO'!Área_de_impresión</vt:lpstr>
      <vt:lpstr>'FORMATO 1 CONTRATO'!Títulos_a_imprimir</vt:lpstr>
      <vt:lpstr>'FORMATO 1 PLANTA'!Títulos_a_imprimir</vt:lpstr>
      <vt:lpstr>'FORMATO 2'!Títulos_a_imprimir</vt:lpstr>
      <vt:lpstr>'FORMATO 3'!Títulos_a_imprimir</vt:lpstr>
      <vt:lpstr>'FORMATO 4 CONSOLIDADO'!Títulos_a_imprimir</vt:lpstr>
    </vt:vector>
  </TitlesOfParts>
  <Company>Direccion de Sanidad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Cvargas</dc:creator>
  <cp:lastModifiedBy>Usuario de Windows</cp:lastModifiedBy>
  <cp:lastPrinted>2017-12-28T19:19:53Z</cp:lastPrinted>
  <dcterms:created xsi:type="dcterms:W3CDTF">2006-07-25T14:32:37Z</dcterms:created>
  <dcterms:modified xsi:type="dcterms:W3CDTF">2018-01-11T20:37:24Z</dcterms:modified>
</cp:coreProperties>
</file>